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1.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samd7\Desktop\Spreadsheets and Databases\Spreadhseets and Databases\"/>
    </mc:Choice>
  </mc:AlternateContent>
  <xr:revisionPtr revIDLastSave="0" documentId="13_ncr:1_{174DCCB6-FBE4-4986-807C-07F020DE178E}" xr6:coauthVersionLast="47" xr6:coauthVersionMax="47" xr10:uidLastSave="{00000000-0000-0000-0000-000000000000}"/>
  <bookViews>
    <workbookView xWindow="-108" yWindow="-108" windowWidth="23256" windowHeight="12456" xr2:uid="{00000000-000D-0000-FFFF-FFFF00000000}"/>
  </bookViews>
  <sheets>
    <sheet name="Title Page" sheetId="19" r:id="rId1"/>
    <sheet name="Documentaion" sheetId="18" r:id="rId2"/>
    <sheet name="Raw Data" sheetId="1" state="hidden" r:id="rId3"/>
    <sheet name="Cleaned Data" sheetId="4" r:id="rId4"/>
    <sheet name="Lookup Table" sheetId="8" state="hidden" r:id="rId5"/>
    <sheet name="Arranged Data" sheetId="27" state="hidden" r:id="rId6"/>
    <sheet name="Product Table BDE" sheetId="7" r:id="rId7"/>
    <sheet name="Pivot Tables" sheetId="22" r:id="rId8"/>
    <sheet name="Cashflow 2020" sheetId="14" r:id="rId9"/>
    <sheet name="Cashflow 2021" sheetId="15" r:id="rId10"/>
    <sheet name="Cashflow 2022" sheetId="16" r:id="rId11"/>
    <sheet name="Forecasted Cashflow 2023" sheetId="17" r:id="rId12"/>
    <sheet name="Drop Down Menu" sheetId="26" state="hidden" r:id="rId13"/>
    <sheet name=" Calculations" sheetId="20" state="hidden" r:id="rId14"/>
    <sheet name="Monte Carlo Simulation" sheetId="25" r:id="rId15"/>
    <sheet name="Dashboard" sheetId="24" r:id="rId16"/>
    <sheet name="Test Plan" sheetId="21" r:id="rId17"/>
  </sheets>
  <externalReferences>
    <externalReference r:id="rId18"/>
  </externalReferences>
  <definedNames>
    <definedName name="_xlnm._FilterDatabase" localSheetId="3" hidden="1">'Cleaned Data'!$A$1:$P$4953</definedName>
    <definedName name="_xlnm._FilterDatabase" localSheetId="2" hidden="1">'Raw Data'!$A$1:$O$5104</definedName>
    <definedName name="_xlchart.v1.0" hidden="1">'Monte Carlo Simulation'!$K$4</definedName>
    <definedName name="_xlchart.v1.1" hidden="1">'Monte Carlo Simulation'!$K$5:$K$149</definedName>
    <definedName name="AssignmentData">'Raw Data'!$A$1:$M$5104</definedName>
    <definedName name="Codes">'Lookup Table'!$D$2:$G$12</definedName>
    <definedName name="producttable">[1]!Table16[#All]</definedName>
    <definedName name="Slicer_Month">#N/A</definedName>
    <definedName name="Slicer_Post_Code_Area">#N/A</definedName>
    <definedName name="Slicer_Product">#N/A</definedName>
    <definedName name="Slicer_Product1">#N/A</definedName>
    <definedName name="Slicer_Year">#N/A</definedName>
    <definedName name="Slicer_Year1">#N/A</definedName>
    <definedName name="Slicer_Year2">#N/A</definedName>
    <definedName name="Slicer_Year3">#N/A</definedName>
  </definedNames>
  <calcPr calcId="191029"/>
  <pivotCaches>
    <pivotCache cacheId="0" r:id="rId19"/>
    <pivotCache cacheId="1" r:id="rId20"/>
    <pivotCache cacheId="2"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27" l="1"/>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R44" i="27" s="1"/>
  <c r="Q45" i="27"/>
  <c r="Q46" i="27"/>
  <c r="R46" i="27" s="1"/>
  <c r="S46" i="27" s="1"/>
  <c r="Q47" i="27"/>
  <c r="Q48" i="27"/>
  <c r="R48" i="27" s="1"/>
  <c r="Q49" i="27"/>
  <c r="R49" i="27" s="1"/>
  <c r="Q50" i="27"/>
  <c r="Q51" i="27"/>
  <c r="Q52" i="27"/>
  <c r="Q53" i="27"/>
  <c r="Q54" i="27"/>
  <c r="Q55" i="27"/>
  <c r="Q56" i="27"/>
  <c r="R56" i="27" s="1"/>
  <c r="Q57" i="27"/>
  <c r="Q58" i="27"/>
  <c r="R58" i="27" s="1"/>
  <c r="Q59" i="27"/>
  <c r="Q60" i="27"/>
  <c r="R60" i="27" s="1"/>
  <c r="Q61" i="27"/>
  <c r="R61" i="27" s="1"/>
  <c r="Q62" i="27"/>
  <c r="Q63" i="27"/>
  <c r="Q64" i="27"/>
  <c r="Q65" i="27"/>
  <c r="Q66" i="27"/>
  <c r="Q67" i="27"/>
  <c r="Q68" i="27"/>
  <c r="R68" i="27" s="1"/>
  <c r="S68" i="27" s="1"/>
  <c r="Q69" i="27"/>
  <c r="Q70" i="27"/>
  <c r="R70" i="27" s="1"/>
  <c r="Q71" i="27"/>
  <c r="Q72" i="27"/>
  <c r="R72" i="27" s="1"/>
  <c r="Q73" i="27"/>
  <c r="R73" i="27" s="1"/>
  <c r="Q74" i="27"/>
  <c r="Q75" i="27"/>
  <c r="Q76" i="27"/>
  <c r="Q77" i="27"/>
  <c r="Q78" i="27"/>
  <c r="Q79" i="27"/>
  <c r="Q80" i="27"/>
  <c r="R80" i="27" s="1"/>
  <c r="S80" i="27" s="1"/>
  <c r="Q81" i="27"/>
  <c r="Q82" i="27"/>
  <c r="R82" i="27" s="1"/>
  <c r="Q83" i="27"/>
  <c r="Q84" i="27"/>
  <c r="R84" i="27" s="1"/>
  <c r="Q85" i="27"/>
  <c r="R85" i="27" s="1"/>
  <c r="Q86" i="27"/>
  <c r="Q87" i="27"/>
  <c r="Q88" i="27"/>
  <c r="Q89" i="27"/>
  <c r="Q90" i="27"/>
  <c r="Q91" i="27"/>
  <c r="Q92" i="27"/>
  <c r="R92" i="27" s="1"/>
  <c r="Q93" i="27"/>
  <c r="Q94" i="27"/>
  <c r="R94" i="27" s="1"/>
  <c r="Q95" i="27"/>
  <c r="Q96" i="27"/>
  <c r="R96" i="27" s="1"/>
  <c r="Q97" i="27"/>
  <c r="R97" i="27" s="1"/>
  <c r="Q98" i="27"/>
  <c r="Q99" i="27"/>
  <c r="Q100" i="27"/>
  <c r="Q101" i="27"/>
  <c r="Q102" i="27"/>
  <c r="Q103" i="27"/>
  <c r="Q104" i="27"/>
  <c r="R104" i="27" s="1"/>
  <c r="Q105" i="27"/>
  <c r="Q106" i="27"/>
  <c r="R106" i="27" s="1"/>
  <c r="Q107" i="27"/>
  <c r="Q108" i="27"/>
  <c r="R108" i="27" s="1"/>
  <c r="Q109" i="27"/>
  <c r="R109" i="27" s="1"/>
  <c r="Q110" i="27"/>
  <c r="Q111" i="27"/>
  <c r="Q112" i="27"/>
  <c r="Q113" i="27"/>
  <c r="Q114" i="27"/>
  <c r="Q115" i="27"/>
  <c r="Q116" i="27"/>
  <c r="R116" i="27" s="1"/>
  <c r="Q117" i="27"/>
  <c r="Q118" i="27"/>
  <c r="R118" i="27" s="1"/>
  <c r="Q119" i="27"/>
  <c r="Q120" i="27"/>
  <c r="R120" i="27" s="1"/>
  <c r="Q121" i="27"/>
  <c r="R121" i="27" s="1"/>
  <c r="Q122" i="27"/>
  <c r="Q123" i="27"/>
  <c r="Q124" i="27"/>
  <c r="Q125" i="27"/>
  <c r="Q126" i="27"/>
  <c r="Q127" i="27"/>
  <c r="Q128" i="27"/>
  <c r="R128" i="27" s="1"/>
  <c r="Q129" i="27"/>
  <c r="Q130" i="27"/>
  <c r="R130" i="27" s="1"/>
  <c r="Q131" i="27"/>
  <c r="Q132" i="27"/>
  <c r="R132" i="27" s="1"/>
  <c r="Q133" i="27"/>
  <c r="R133" i="27" s="1"/>
  <c r="Q134" i="27"/>
  <c r="Q135" i="27"/>
  <c r="Q136" i="27"/>
  <c r="Q137" i="27"/>
  <c r="Q138" i="27"/>
  <c r="Q139" i="27"/>
  <c r="Q140" i="27"/>
  <c r="R140" i="27" s="1"/>
  <c r="Q141" i="27"/>
  <c r="Q142" i="27"/>
  <c r="R142" i="27" s="1"/>
  <c r="Q143" i="27"/>
  <c r="Q144" i="27"/>
  <c r="R144" i="27" s="1"/>
  <c r="Q145" i="27"/>
  <c r="R145" i="27" s="1"/>
  <c r="Q146" i="27"/>
  <c r="Q147" i="27"/>
  <c r="Q148" i="27"/>
  <c r="Q149" i="27"/>
  <c r="Q150" i="27"/>
  <c r="Q151" i="27"/>
  <c r="Q152" i="27"/>
  <c r="R152" i="27" s="1"/>
  <c r="Q153" i="27"/>
  <c r="Q154" i="27"/>
  <c r="R154" i="27" s="1"/>
  <c r="Q155" i="27"/>
  <c r="Q156" i="27"/>
  <c r="R156" i="27" s="1"/>
  <c r="Q157" i="27"/>
  <c r="R157" i="27" s="1"/>
  <c r="Q158" i="27"/>
  <c r="Q159" i="27"/>
  <c r="Q160" i="27"/>
  <c r="Q161" i="27"/>
  <c r="Q162" i="27"/>
  <c r="Q163" i="27"/>
  <c r="Q164" i="27"/>
  <c r="R164" i="27" s="1"/>
  <c r="Q165" i="27"/>
  <c r="Q166" i="27"/>
  <c r="R166" i="27" s="1"/>
  <c r="Q167" i="27"/>
  <c r="Q168" i="27"/>
  <c r="R168" i="27" s="1"/>
  <c r="Q169" i="27"/>
  <c r="R169" i="27" s="1"/>
  <c r="Q170" i="27"/>
  <c r="Q171" i="27"/>
  <c r="Q172" i="27"/>
  <c r="Q173" i="27"/>
  <c r="Q174" i="27"/>
  <c r="Q175" i="27"/>
  <c r="Q176" i="27"/>
  <c r="R176" i="27" s="1"/>
  <c r="Q177" i="27"/>
  <c r="Q178" i="27"/>
  <c r="R178" i="27" s="1"/>
  <c r="Q179" i="27"/>
  <c r="Q180" i="27"/>
  <c r="R180" i="27" s="1"/>
  <c r="Q181" i="27"/>
  <c r="R181" i="27" s="1"/>
  <c r="Q182" i="27"/>
  <c r="Q183" i="27"/>
  <c r="Q184" i="27"/>
  <c r="Q185" i="27"/>
  <c r="Q186" i="27"/>
  <c r="Q187" i="27"/>
  <c r="Q188" i="27"/>
  <c r="R188" i="27" s="1"/>
  <c r="Q189" i="27"/>
  <c r="Q190" i="27"/>
  <c r="R190" i="27" s="1"/>
  <c r="Q191" i="27"/>
  <c r="Q192" i="27"/>
  <c r="Q193" i="27"/>
  <c r="R193" i="27" s="1"/>
  <c r="Q194" i="27"/>
  <c r="Q195" i="27"/>
  <c r="Q196" i="27"/>
  <c r="Q197" i="27"/>
  <c r="Q198" i="27"/>
  <c r="Q199" i="27"/>
  <c r="Q200" i="27"/>
  <c r="R200" i="27" s="1"/>
  <c r="Q201" i="27"/>
  <c r="Q202" i="27"/>
  <c r="R202" i="27" s="1"/>
  <c r="Q203" i="27"/>
  <c r="Q204" i="27"/>
  <c r="R204" i="27" s="1"/>
  <c r="Q205" i="27"/>
  <c r="R205" i="27" s="1"/>
  <c r="Q206" i="27"/>
  <c r="Q207" i="27"/>
  <c r="Q208" i="27"/>
  <c r="Q209" i="27"/>
  <c r="Q210" i="27"/>
  <c r="Q211" i="27"/>
  <c r="Q212" i="27"/>
  <c r="R212" i="27" s="1"/>
  <c r="Q213" i="27"/>
  <c r="Q214" i="27"/>
  <c r="R214" i="27" s="1"/>
  <c r="S214" i="27" s="1"/>
  <c r="Q215" i="27"/>
  <c r="Q216" i="27"/>
  <c r="R216" i="27" s="1"/>
  <c r="Q217" i="27"/>
  <c r="R217" i="27" s="1"/>
  <c r="Q218" i="27"/>
  <c r="Q219" i="27"/>
  <c r="Q220" i="27"/>
  <c r="Q221" i="27"/>
  <c r="Q222" i="27"/>
  <c r="Q223" i="27"/>
  <c r="Q224" i="27"/>
  <c r="R224" i="27" s="1"/>
  <c r="Q225" i="27"/>
  <c r="Q226" i="27"/>
  <c r="R226" i="27" s="1"/>
  <c r="Q227" i="27"/>
  <c r="Q228" i="27"/>
  <c r="R228" i="27" s="1"/>
  <c r="Q229" i="27"/>
  <c r="R229" i="27" s="1"/>
  <c r="Q230" i="27"/>
  <c r="Q231" i="27"/>
  <c r="Q232" i="27"/>
  <c r="Q233" i="27"/>
  <c r="Q234" i="27"/>
  <c r="Q235" i="27"/>
  <c r="Q236" i="27"/>
  <c r="R236" i="27" s="1"/>
  <c r="Q237" i="27"/>
  <c r="Q238" i="27"/>
  <c r="R238" i="27" s="1"/>
  <c r="Q239" i="27"/>
  <c r="Q240" i="27"/>
  <c r="R240" i="27" s="1"/>
  <c r="Q241" i="27"/>
  <c r="R241" i="27" s="1"/>
  <c r="Q242" i="27"/>
  <c r="Q243" i="27"/>
  <c r="Q244" i="27"/>
  <c r="Q245" i="27"/>
  <c r="Q246" i="27"/>
  <c r="Q247" i="27"/>
  <c r="Q248" i="27"/>
  <c r="R248" i="27" s="1"/>
  <c r="S248" i="27" s="1"/>
  <c r="Q249" i="27"/>
  <c r="Q250" i="27"/>
  <c r="R250" i="27" s="1"/>
  <c r="S250" i="27" s="1"/>
  <c r="Q251" i="27"/>
  <c r="Q252" i="27"/>
  <c r="R252" i="27" s="1"/>
  <c r="Q253" i="27"/>
  <c r="R253" i="27" s="1"/>
  <c r="Q254" i="27"/>
  <c r="Q255" i="27"/>
  <c r="Q256" i="27"/>
  <c r="Q257" i="27"/>
  <c r="Q258" i="27"/>
  <c r="Q259" i="27"/>
  <c r="Q260" i="27"/>
  <c r="R260" i="27" s="1"/>
  <c r="Q261" i="27"/>
  <c r="Q262" i="27"/>
  <c r="R262" i="27" s="1"/>
  <c r="Q263" i="27"/>
  <c r="Q264" i="27"/>
  <c r="R264" i="27" s="1"/>
  <c r="Q265" i="27"/>
  <c r="R265" i="27" s="1"/>
  <c r="Q266" i="27"/>
  <c r="Q267" i="27"/>
  <c r="Q268" i="27"/>
  <c r="Q269" i="27"/>
  <c r="Q270" i="27"/>
  <c r="Q271" i="27"/>
  <c r="Q272" i="27"/>
  <c r="R272" i="27" s="1"/>
  <c r="Q273" i="27"/>
  <c r="Q274" i="27"/>
  <c r="R274" i="27" s="1"/>
  <c r="Q275" i="27"/>
  <c r="Q276" i="27"/>
  <c r="R276" i="27" s="1"/>
  <c r="Q277" i="27"/>
  <c r="R277" i="27" s="1"/>
  <c r="Q278" i="27"/>
  <c r="Q279" i="27"/>
  <c r="Q280" i="27"/>
  <c r="Q281" i="27"/>
  <c r="Q282" i="27"/>
  <c r="Q283" i="27"/>
  <c r="Q284" i="27"/>
  <c r="R284" i="27" s="1"/>
  <c r="S284" i="27" s="1"/>
  <c r="Q285" i="27"/>
  <c r="Q286" i="27"/>
  <c r="R286" i="27" s="1"/>
  <c r="Q287" i="27"/>
  <c r="Q288" i="27"/>
  <c r="R288" i="27" s="1"/>
  <c r="Q289" i="27"/>
  <c r="R289" i="27" s="1"/>
  <c r="Q290" i="27"/>
  <c r="Q291" i="27"/>
  <c r="Q292" i="27"/>
  <c r="Q293" i="27"/>
  <c r="Q294" i="27"/>
  <c r="Q295" i="27"/>
  <c r="Q296" i="27"/>
  <c r="R296" i="27" s="1"/>
  <c r="Q297" i="27"/>
  <c r="Q298" i="27"/>
  <c r="R298" i="27" s="1"/>
  <c r="Q299" i="27"/>
  <c r="Q300" i="27"/>
  <c r="R300" i="27" s="1"/>
  <c r="Q301" i="27"/>
  <c r="R301" i="27" s="1"/>
  <c r="Q302" i="27"/>
  <c r="Q303" i="27"/>
  <c r="Q304" i="27"/>
  <c r="Q305" i="27"/>
  <c r="Q306" i="27"/>
  <c r="Q307" i="27"/>
  <c r="Q308" i="27"/>
  <c r="R308" i="27" s="1"/>
  <c r="Q309" i="27"/>
  <c r="Q310" i="27"/>
  <c r="R310" i="27" s="1"/>
  <c r="Q311" i="27"/>
  <c r="Q312" i="27"/>
  <c r="R312" i="27" s="1"/>
  <c r="Q313" i="27"/>
  <c r="R313" i="27" s="1"/>
  <c r="Q314" i="27"/>
  <c r="Q315" i="27"/>
  <c r="Q316" i="27"/>
  <c r="Q317" i="27"/>
  <c r="Q318" i="27"/>
  <c r="Q319" i="27"/>
  <c r="Q320" i="27"/>
  <c r="R320" i="27" s="1"/>
  <c r="Q321" i="27"/>
  <c r="Q322" i="27"/>
  <c r="R322" i="27" s="1"/>
  <c r="Q323" i="27"/>
  <c r="Q324" i="27"/>
  <c r="R324" i="27" s="1"/>
  <c r="Q325" i="27"/>
  <c r="R325" i="27" s="1"/>
  <c r="Q326" i="27"/>
  <c r="Q327" i="27"/>
  <c r="Q328" i="27"/>
  <c r="Q329" i="27"/>
  <c r="Q330" i="27"/>
  <c r="Q331" i="27"/>
  <c r="Q332" i="27"/>
  <c r="R332" i="27" s="1"/>
  <c r="Q333" i="27"/>
  <c r="Q334" i="27"/>
  <c r="R334" i="27" s="1"/>
  <c r="S334" i="27" s="1"/>
  <c r="Q335" i="27"/>
  <c r="Q336" i="27"/>
  <c r="R336" i="27" s="1"/>
  <c r="Q337" i="27"/>
  <c r="R337" i="27" s="1"/>
  <c r="Q338" i="27"/>
  <c r="Q339" i="27"/>
  <c r="Q340" i="27"/>
  <c r="Q341" i="27"/>
  <c r="Q342" i="27"/>
  <c r="Q343" i="27"/>
  <c r="Q344" i="27"/>
  <c r="R344" i="27" s="1"/>
  <c r="Q345" i="27"/>
  <c r="Q346" i="27"/>
  <c r="R346" i="27" s="1"/>
  <c r="Q347" i="27"/>
  <c r="Q348" i="27"/>
  <c r="R348" i="27" s="1"/>
  <c r="Q349" i="27"/>
  <c r="R349" i="27" s="1"/>
  <c r="Q350" i="27"/>
  <c r="Q351" i="27"/>
  <c r="Q352" i="27"/>
  <c r="Q353" i="27"/>
  <c r="Q354" i="27"/>
  <c r="Q355" i="27"/>
  <c r="Q356" i="27"/>
  <c r="R356" i="27" s="1"/>
  <c r="Q357" i="27"/>
  <c r="Q358" i="27"/>
  <c r="R358" i="27" s="1"/>
  <c r="Q359" i="27"/>
  <c r="Q360" i="27"/>
  <c r="R360" i="27" s="1"/>
  <c r="Q361" i="27"/>
  <c r="R361" i="27" s="1"/>
  <c r="Q362" i="27"/>
  <c r="Q363" i="27"/>
  <c r="Q364" i="27"/>
  <c r="Q365" i="27"/>
  <c r="Q366" i="27"/>
  <c r="Q367" i="27"/>
  <c r="Q368" i="27"/>
  <c r="R368" i="27" s="1"/>
  <c r="Q369" i="27"/>
  <c r="Q370" i="27"/>
  <c r="R370" i="27" s="1"/>
  <c r="Q371" i="27"/>
  <c r="Q372" i="27"/>
  <c r="R372" i="27" s="1"/>
  <c r="Q373" i="27"/>
  <c r="R373" i="27" s="1"/>
  <c r="Q374" i="27"/>
  <c r="Q375" i="27"/>
  <c r="Q376" i="27"/>
  <c r="Q377" i="27"/>
  <c r="Q378" i="27"/>
  <c r="Q379" i="27"/>
  <c r="Q380" i="27"/>
  <c r="R380" i="27" s="1"/>
  <c r="Q381" i="27"/>
  <c r="Q382" i="27"/>
  <c r="R382" i="27" s="1"/>
  <c r="Q383" i="27"/>
  <c r="Q384" i="27"/>
  <c r="R384" i="27" s="1"/>
  <c r="Q385" i="27"/>
  <c r="R385" i="27" s="1"/>
  <c r="Q386" i="27"/>
  <c r="Q387" i="27"/>
  <c r="Q388" i="27"/>
  <c r="Q389" i="27"/>
  <c r="Q390" i="27"/>
  <c r="Q391" i="27"/>
  <c r="Q392" i="27"/>
  <c r="R392" i="27" s="1"/>
  <c r="Q393" i="27"/>
  <c r="Q394" i="27"/>
  <c r="R394" i="27" s="1"/>
  <c r="S394" i="27" s="1"/>
  <c r="Q395" i="27"/>
  <c r="Q396" i="27"/>
  <c r="R396" i="27" s="1"/>
  <c r="Q397" i="27"/>
  <c r="R397" i="27" s="1"/>
  <c r="Q398" i="27"/>
  <c r="Q399" i="27"/>
  <c r="Q400" i="27"/>
  <c r="Q401" i="27"/>
  <c r="Q402" i="27"/>
  <c r="Q403" i="27"/>
  <c r="Q404" i="27"/>
  <c r="R404" i="27" s="1"/>
  <c r="Q405" i="27"/>
  <c r="Q406" i="27"/>
  <c r="R406" i="27" s="1"/>
  <c r="Q407" i="27"/>
  <c r="Q408" i="27"/>
  <c r="R408" i="27" s="1"/>
  <c r="Q409" i="27"/>
  <c r="R409" i="27" s="1"/>
  <c r="Q410" i="27"/>
  <c r="Q411" i="27"/>
  <c r="Q412" i="27"/>
  <c r="Q413" i="27"/>
  <c r="Q414" i="27"/>
  <c r="Q415" i="27"/>
  <c r="Q416" i="27"/>
  <c r="R416" i="27" s="1"/>
  <c r="Q417" i="27"/>
  <c r="Q418" i="27"/>
  <c r="R418" i="27" s="1"/>
  <c r="Q419" i="27"/>
  <c r="Q420" i="27"/>
  <c r="R420" i="27" s="1"/>
  <c r="Q421" i="27"/>
  <c r="R421" i="27" s="1"/>
  <c r="Q422" i="27"/>
  <c r="Q423" i="27"/>
  <c r="Q424" i="27"/>
  <c r="Q425" i="27"/>
  <c r="Q426" i="27"/>
  <c r="Q427" i="27"/>
  <c r="Q428" i="27"/>
  <c r="R428" i="27" s="1"/>
  <c r="Q429" i="27"/>
  <c r="Q430" i="27"/>
  <c r="R430" i="27" s="1"/>
  <c r="Q431" i="27"/>
  <c r="Q432" i="27"/>
  <c r="R432" i="27" s="1"/>
  <c r="Q433" i="27"/>
  <c r="R433" i="27" s="1"/>
  <c r="Q434" i="27"/>
  <c r="Q435" i="27"/>
  <c r="Q436" i="27"/>
  <c r="Q437" i="27"/>
  <c r="Q438" i="27"/>
  <c r="Q439" i="27"/>
  <c r="Q440" i="27"/>
  <c r="R440" i="27" s="1"/>
  <c r="Q441" i="27"/>
  <c r="Q442" i="27"/>
  <c r="R442" i="27" s="1"/>
  <c r="Q443" i="27"/>
  <c r="Q444" i="27"/>
  <c r="R444" i="27" s="1"/>
  <c r="Q445" i="27"/>
  <c r="R445" i="27" s="1"/>
  <c r="Q446" i="27"/>
  <c r="Q447" i="27"/>
  <c r="Q448" i="27"/>
  <c r="Q449" i="27"/>
  <c r="Q450" i="27"/>
  <c r="Q451" i="27"/>
  <c r="Q452" i="27"/>
  <c r="R452" i="27" s="1"/>
  <c r="S452" i="27" s="1"/>
  <c r="Q453" i="27"/>
  <c r="Q454" i="27"/>
  <c r="R454" i="27" s="1"/>
  <c r="S454" i="27" s="1"/>
  <c r="Q455" i="27"/>
  <c r="Q456" i="27"/>
  <c r="R456" i="27" s="1"/>
  <c r="Q457" i="27"/>
  <c r="R457" i="27" s="1"/>
  <c r="Q458" i="27"/>
  <c r="Q459" i="27"/>
  <c r="Q460" i="27"/>
  <c r="Q461" i="27"/>
  <c r="Q462" i="27"/>
  <c r="Q463" i="27"/>
  <c r="Q464" i="27"/>
  <c r="R464" i="27" s="1"/>
  <c r="Q465" i="27"/>
  <c r="Q466" i="27"/>
  <c r="R466" i="27" s="1"/>
  <c r="Q467" i="27"/>
  <c r="Q468" i="27"/>
  <c r="R468" i="27" s="1"/>
  <c r="Q469" i="27"/>
  <c r="R469" i="27" s="1"/>
  <c r="Q470" i="27"/>
  <c r="Q471" i="27"/>
  <c r="Q472" i="27"/>
  <c r="Q473" i="27"/>
  <c r="Q474" i="27"/>
  <c r="Q475" i="27"/>
  <c r="Q476" i="27"/>
  <c r="R476" i="27" s="1"/>
  <c r="Q477" i="27"/>
  <c r="Q478" i="27"/>
  <c r="R478" i="27" s="1"/>
  <c r="Q479" i="27"/>
  <c r="Q480" i="27"/>
  <c r="Q481" i="27"/>
  <c r="R481" i="27" s="1"/>
  <c r="Q482" i="27"/>
  <c r="Q483" i="27"/>
  <c r="Q484" i="27"/>
  <c r="Q485" i="27"/>
  <c r="Q486" i="27"/>
  <c r="Q487" i="27"/>
  <c r="Q488" i="27"/>
  <c r="R488" i="27" s="1"/>
  <c r="Q489" i="27"/>
  <c r="Q490" i="27"/>
  <c r="R490" i="27" s="1"/>
  <c r="Q491" i="27"/>
  <c r="Q492" i="27"/>
  <c r="R492" i="27" s="1"/>
  <c r="Q493" i="27"/>
  <c r="R493" i="27" s="1"/>
  <c r="Q494" i="27"/>
  <c r="Q495" i="27"/>
  <c r="Q496" i="27"/>
  <c r="Q497" i="27"/>
  <c r="Q498" i="27"/>
  <c r="Q499" i="27"/>
  <c r="Q500" i="27"/>
  <c r="R500" i="27" s="1"/>
  <c r="Q501" i="27"/>
  <c r="Q502" i="27"/>
  <c r="R502" i="27" s="1"/>
  <c r="Q503" i="27"/>
  <c r="Q504" i="27"/>
  <c r="R504" i="27" s="1"/>
  <c r="Q505" i="27"/>
  <c r="R505" i="27" s="1"/>
  <c r="Q506" i="27"/>
  <c r="Q507" i="27"/>
  <c r="Q508" i="27"/>
  <c r="Q509" i="27"/>
  <c r="Q510" i="27"/>
  <c r="Q511" i="27"/>
  <c r="Q512" i="27"/>
  <c r="R512" i="27" s="1"/>
  <c r="Q513" i="27"/>
  <c r="Q514" i="27"/>
  <c r="R514" i="27" s="1"/>
  <c r="Q515" i="27"/>
  <c r="Q516" i="27"/>
  <c r="R516" i="27" s="1"/>
  <c r="Q517" i="27"/>
  <c r="R517" i="27" s="1"/>
  <c r="Q518" i="27"/>
  <c r="Q519" i="27"/>
  <c r="Q520" i="27"/>
  <c r="Q521" i="27"/>
  <c r="Q522" i="27"/>
  <c r="Q523" i="27"/>
  <c r="Q524" i="27"/>
  <c r="R524" i="27" s="1"/>
  <c r="S524" i="27" s="1"/>
  <c r="Q525" i="27"/>
  <c r="Q526" i="27"/>
  <c r="R526" i="27" s="1"/>
  <c r="Q527" i="27"/>
  <c r="Q528" i="27"/>
  <c r="R528" i="27" s="1"/>
  <c r="Q529" i="27"/>
  <c r="R529" i="27" s="1"/>
  <c r="Q530" i="27"/>
  <c r="Q531" i="27"/>
  <c r="Q532" i="27"/>
  <c r="Q533" i="27"/>
  <c r="Q534" i="27"/>
  <c r="Q535" i="27"/>
  <c r="Q536" i="27"/>
  <c r="R536" i="27" s="1"/>
  <c r="Q537" i="27"/>
  <c r="Q538" i="27"/>
  <c r="R538" i="27" s="1"/>
  <c r="Q539" i="27"/>
  <c r="Q540" i="27"/>
  <c r="R540" i="27" s="1"/>
  <c r="Q541" i="27"/>
  <c r="R541" i="27" s="1"/>
  <c r="Q542" i="27"/>
  <c r="Q543" i="27"/>
  <c r="Q544" i="27"/>
  <c r="Q545" i="27"/>
  <c r="Q546" i="27"/>
  <c r="Q547" i="27"/>
  <c r="Q548" i="27"/>
  <c r="R548" i="27" s="1"/>
  <c r="Q549" i="27"/>
  <c r="Q550" i="27"/>
  <c r="R550" i="27" s="1"/>
  <c r="Q551" i="27"/>
  <c r="Q552" i="27"/>
  <c r="R552" i="27" s="1"/>
  <c r="Q553" i="27"/>
  <c r="R553" i="27" s="1"/>
  <c r="Q554" i="27"/>
  <c r="Q555" i="27"/>
  <c r="Q556" i="27"/>
  <c r="Q557" i="27"/>
  <c r="Q558" i="27"/>
  <c r="Q559" i="27"/>
  <c r="Q560" i="27"/>
  <c r="R560" i="27" s="1"/>
  <c r="Q561" i="27"/>
  <c r="Q562" i="27"/>
  <c r="R562" i="27" s="1"/>
  <c r="Q563" i="27"/>
  <c r="Q564" i="27"/>
  <c r="R564" i="27" s="1"/>
  <c r="Q565" i="27"/>
  <c r="R565" i="27" s="1"/>
  <c r="Q566" i="27"/>
  <c r="Q567" i="27"/>
  <c r="Q568" i="27"/>
  <c r="Q569" i="27"/>
  <c r="Q570" i="27"/>
  <c r="Q571" i="27"/>
  <c r="Q572" i="27"/>
  <c r="R572" i="27" s="1"/>
  <c r="Q573" i="27"/>
  <c r="Q574" i="27"/>
  <c r="R574" i="27" s="1"/>
  <c r="Q575" i="27"/>
  <c r="Q576" i="27"/>
  <c r="R576" i="27" s="1"/>
  <c r="Q577" i="27"/>
  <c r="R577" i="27" s="1"/>
  <c r="Q578" i="27"/>
  <c r="Q579" i="27"/>
  <c r="Q580" i="27"/>
  <c r="Q581" i="27"/>
  <c r="Q582" i="27"/>
  <c r="Q583" i="27"/>
  <c r="Q584" i="27"/>
  <c r="R584" i="27" s="1"/>
  <c r="Q585" i="27"/>
  <c r="Q586" i="27"/>
  <c r="R586" i="27" s="1"/>
  <c r="S586" i="27" s="1"/>
  <c r="Q587" i="27"/>
  <c r="Q588" i="27"/>
  <c r="R588" i="27" s="1"/>
  <c r="Q589" i="27"/>
  <c r="R589" i="27" s="1"/>
  <c r="Q590" i="27"/>
  <c r="Q591" i="27"/>
  <c r="Q592" i="27"/>
  <c r="Q593" i="27"/>
  <c r="Q594" i="27"/>
  <c r="Q595" i="27"/>
  <c r="Q596" i="27"/>
  <c r="R596" i="27" s="1"/>
  <c r="Q597" i="27"/>
  <c r="Q598" i="27"/>
  <c r="R598" i="27" s="1"/>
  <c r="Q599" i="27"/>
  <c r="Q600" i="27"/>
  <c r="R600" i="27" s="1"/>
  <c r="Q601" i="27"/>
  <c r="R601" i="27" s="1"/>
  <c r="Q602" i="27"/>
  <c r="Q603" i="27"/>
  <c r="Q604" i="27"/>
  <c r="Q605" i="27"/>
  <c r="Q606" i="27"/>
  <c r="Q607" i="27"/>
  <c r="Q608" i="27"/>
  <c r="R608" i="27" s="1"/>
  <c r="Q609" i="27"/>
  <c r="Q610" i="27"/>
  <c r="R610" i="27" s="1"/>
  <c r="Q611" i="27"/>
  <c r="Q612" i="27"/>
  <c r="R612" i="27" s="1"/>
  <c r="Q613" i="27"/>
  <c r="R613" i="27" s="1"/>
  <c r="Q614" i="27"/>
  <c r="Q615" i="27"/>
  <c r="Q616" i="27"/>
  <c r="Q617" i="27"/>
  <c r="Q618" i="27"/>
  <c r="Q619" i="27"/>
  <c r="Q620" i="27"/>
  <c r="R620" i="27" s="1"/>
  <c r="Q621" i="27"/>
  <c r="Q622" i="27"/>
  <c r="R622" i="27" s="1"/>
  <c r="S622" i="27" s="1"/>
  <c r="Q623" i="27"/>
  <c r="Q624" i="27"/>
  <c r="R624" i="27" s="1"/>
  <c r="Q625" i="27"/>
  <c r="R625" i="27" s="1"/>
  <c r="Q626" i="27"/>
  <c r="Q627" i="27"/>
  <c r="Q628" i="27"/>
  <c r="Q629" i="27"/>
  <c r="Q630" i="27"/>
  <c r="Q631" i="27"/>
  <c r="Q632" i="27"/>
  <c r="R632" i="27" s="1"/>
  <c r="Q633" i="27"/>
  <c r="Q634" i="27"/>
  <c r="R634" i="27" s="1"/>
  <c r="Q635" i="27"/>
  <c r="Q636" i="27"/>
  <c r="R636" i="27" s="1"/>
  <c r="Q637" i="27"/>
  <c r="R637" i="27" s="1"/>
  <c r="Q638" i="27"/>
  <c r="Q639" i="27"/>
  <c r="Q640" i="27"/>
  <c r="Q641" i="27"/>
  <c r="Q642" i="27"/>
  <c r="Q643" i="27"/>
  <c r="Q644" i="27"/>
  <c r="R644" i="27" s="1"/>
  <c r="Q645" i="27"/>
  <c r="Q646" i="27"/>
  <c r="R646" i="27" s="1"/>
  <c r="S646" i="27" s="1"/>
  <c r="Q647" i="27"/>
  <c r="Q648" i="27"/>
  <c r="R648" i="27" s="1"/>
  <c r="Q649" i="27"/>
  <c r="R649" i="27" s="1"/>
  <c r="Q650" i="27"/>
  <c r="Q651" i="27"/>
  <c r="Q652" i="27"/>
  <c r="Q653" i="27"/>
  <c r="Q654" i="27"/>
  <c r="Q655" i="27"/>
  <c r="Q656" i="27"/>
  <c r="R656" i="27" s="1"/>
  <c r="Q657" i="27"/>
  <c r="Q658" i="27"/>
  <c r="R658" i="27" s="1"/>
  <c r="Q659" i="27"/>
  <c r="Q660" i="27"/>
  <c r="R660" i="27" s="1"/>
  <c r="Q661" i="27"/>
  <c r="R661" i="27" s="1"/>
  <c r="Q662" i="27"/>
  <c r="Q663" i="27"/>
  <c r="Q664" i="27"/>
  <c r="Q665" i="27"/>
  <c r="Q666" i="27"/>
  <c r="Q667" i="27"/>
  <c r="Q668" i="27"/>
  <c r="R668" i="27" s="1"/>
  <c r="Q669" i="27"/>
  <c r="Q670" i="27"/>
  <c r="R670" i="27" s="1"/>
  <c r="Q671" i="27"/>
  <c r="Q672" i="27"/>
  <c r="R672" i="27" s="1"/>
  <c r="Q673" i="27"/>
  <c r="R673" i="27" s="1"/>
  <c r="Q674" i="27"/>
  <c r="Q675" i="27"/>
  <c r="Q676" i="27"/>
  <c r="Q677" i="27"/>
  <c r="Q678" i="27"/>
  <c r="Q679" i="27"/>
  <c r="Q680" i="27"/>
  <c r="R680" i="27" s="1"/>
  <c r="S680" i="27" s="1"/>
  <c r="Q681" i="27"/>
  <c r="Q682" i="27"/>
  <c r="R682" i="27" s="1"/>
  <c r="Q683" i="27"/>
  <c r="Q684" i="27"/>
  <c r="R684" i="27" s="1"/>
  <c r="Q685" i="27"/>
  <c r="R685" i="27" s="1"/>
  <c r="Q686" i="27"/>
  <c r="Q687" i="27"/>
  <c r="Q688" i="27"/>
  <c r="Q689" i="27"/>
  <c r="Q690" i="27"/>
  <c r="Q691" i="27"/>
  <c r="Q692" i="27"/>
  <c r="R692" i="27" s="1"/>
  <c r="Q693" i="27"/>
  <c r="Q694" i="27"/>
  <c r="R694" i="27" s="1"/>
  <c r="Q695" i="27"/>
  <c r="Q696" i="27"/>
  <c r="R696" i="27" s="1"/>
  <c r="Q697" i="27"/>
  <c r="R697" i="27" s="1"/>
  <c r="Q698" i="27"/>
  <c r="Q699" i="27"/>
  <c r="Q700" i="27"/>
  <c r="Q701" i="27"/>
  <c r="Q702" i="27"/>
  <c r="Q703" i="27"/>
  <c r="Q704" i="27"/>
  <c r="R704" i="27" s="1"/>
  <c r="Q705" i="27"/>
  <c r="Q706" i="27"/>
  <c r="R706" i="27" s="1"/>
  <c r="Q707" i="27"/>
  <c r="Q708" i="27"/>
  <c r="R708" i="27" s="1"/>
  <c r="Q709" i="27"/>
  <c r="R709" i="27" s="1"/>
  <c r="Q710" i="27"/>
  <c r="Q711" i="27"/>
  <c r="Q712" i="27"/>
  <c r="Q713" i="27"/>
  <c r="Q714" i="27"/>
  <c r="Q715" i="27"/>
  <c r="Q716" i="27"/>
  <c r="R716" i="27" s="1"/>
  <c r="Q717" i="27"/>
  <c r="Q718" i="27"/>
  <c r="R718" i="27" s="1"/>
  <c r="Q719" i="27"/>
  <c r="Q720" i="27"/>
  <c r="R720" i="27" s="1"/>
  <c r="Q721" i="27"/>
  <c r="R721" i="27" s="1"/>
  <c r="Q722" i="27"/>
  <c r="Q723" i="27"/>
  <c r="Q724" i="27"/>
  <c r="Q725" i="27"/>
  <c r="Q726" i="27"/>
  <c r="Q727" i="27"/>
  <c r="Q728" i="27"/>
  <c r="R728" i="27" s="1"/>
  <c r="Q729" i="27"/>
  <c r="Q730" i="27"/>
  <c r="R730" i="27" s="1"/>
  <c r="Q731" i="27"/>
  <c r="Q732" i="27"/>
  <c r="R732" i="27" s="1"/>
  <c r="Q733" i="27"/>
  <c r="R733" i="27" s="1"/>
  <c r="Q734" i="27"/>
  <c r="Q735" i="27"/>
  <c r="Q736" i="27"/>
  <c r="Q737" i="27"/>
  <c r="Q738" i="27"/>
  <c r="Q739" i="27"/>
  <c r="Q740" i="27"/>
  <c r="R740" i="27" s="1"/>
  <c r="Q741" i="27"/>
  <c r="Q742" i="27"/>
  <c r="R742" i="27" s="1"/>
  <c r="S742" i="27" s="1"/>
  <c r="Q743" i="27"/>
  <c r="Q744" i="27"/>
  <c r="R744" i="27" s="1"/>
  <c r="Q745" i="27"/>
  <c r="R745" i="27" s="1"/>
  <c r="Q746" i="27"/>
  <c r="Q747" i="27"/>
  <c r="Q748" i="27"/>
  <c r="Q749" i="27"/>
  <c r="Q750" i="27"/>
  <c r="Q751" i="27"/>
  <c r="Q752" i="27"/>
  <c r="R752" i="27" s="1"/>
  <c r="Q753" i="27"/>
  <c r="Q754" i="27"/>
  <c r="R754" i="27" s="1"/>
  <c r="Q755" i="27"/>
  <c r="Q756" i="27"/>
  <c r="R756" i="27" s="1"/>
  <c r="Q757" i="27"/>
  <c r="R757" i="27" s="1"/>
  <c r="Q758" i="27"/>
  <c r="Q759" i="27"/>
  <c r="Q760" i="27"/>
  <c r="Q761" i="27"/>
  <c r="Q762" i="27"/>
  <c r="Q763" i="27"/>
  <c r="Q764" i="27"/>
  <c r="R764" i="27" s="1"/>
  <c r="Q765" i="27"/>
  <c r="Q766" i="27"/>
  <c r="R766" i="27" s="1"/>
  <c r="Q767" i="27"/>
  <c r="Q768" i="27"/>
  <c r="Q769" i="27"/>
  <c r="R769" i="27" s="1"/>
  <c r="Q770" i="27"/>
  <c r="Q771" i="27"/>
  <c r="Q772" i="27"/>
  <c r="Q773" i="27"/>
  <c r="Q774" i="27"/>
  <c r="Q775" i="27"/>
  <c r="Q776" i="27"/>
  <c r="R776" i="27" s="1"/>
  <c r="Q777" i="27"/>
  <c r="Q778" i="27"/>
  <c r="R778" i="27" s="1"/>
  <c r="Q779" i="27"/>
  <c r="Q780" i="27"/>
  <c r="R780" i="27" s="1"/>
  <c r="Q781" i="27"/>
  <c r="R781" i="27" s="1"/>
  <c r="Q782" i="27"/>
  <c r="Q783" i="27"/>
  <c r="Q784" i="27"/>
  <c r="Q785" i="27"/>
  <c r="Q786" i="27"/>
  <c r="Q787" i="27"/>
  <c r="Q788" i="27"/>
  <c r="R788" i="27" s="1"/>
  <c r="Q789" i="27"/>
  <c r="Q790" i="27"/>
  <c r="R790" i="27" s="1"/>
  <c r="Q791" i="27"/>
  <c r="Q792" i="27"/>
  <c r="R792" i="27" s="1"/>
  <c r="Q793" i="27"/>
  <c r="R793" i="27" s="1"/>
  <c r="Q794" i="27"/>
  <c r="Q795" i="27"/>
  <c r="Q796" i="27"/>
  <c r="Q797" i="27"/>
  <c r="Q798" i="27"/>
  <c r="Q799" i="27"/>
  <c r="Q800" i="27"/>
  <c r="R800" i="27" s="1"/>
  <c r="Q801" i="27"/>
  <c r="Q802" i="27"/>
  <c r="R802" i="27" s="1"/>
  <c r="Q803" i="27"/>
  <c r="Q804" i="27"/>
  <c r="R804" i="27" s="1"/>
  <c r="Q805" i="27"/>
  <c r="R805" i="27" s="1"/>
  <c r="Q806" i="27"/>
  <c r="Q807" i="27"/>
  <c r="Q808" i="27"/>
  <c r="Q809" i="27"/>
  <c r="Q810" i="27"/>
  <c r="Q811" i="27"/>
  <c r="Q812" i="27"/>
  <c r="R812" i="27" s="1"/>
  <c r="Q813" i="27"/>
  <c r="Q814" i="27"/>
  <c r="R814" i="27" s="1"/>
  <c r="Q815" i="27"/>
  <c r="Q816" i="27"/>
  <c r="R816" i="27" s="1"/>
  <c r="Q817" i="27"/>
  <c r="R817" i="27" s="1"/>
  <c r="Q818" i="27"/>
  <c r="Q819" i="27"/>
  <c r="Q820" i="27"/>
  <c r="Q821" i="27"/>
  <c r="Q822" i="27"/>
  <c r="Q823" i="27"/>
  <c r="Q824" i="27"/>
  <c r="R824" i="27" s="1"/>
  <c r="Q825" i="27"/>
  <c r="Q826" i="27"/>
  <c r="R826" i="27" s="1"/>
  <c r="Q827" i="27"/>
  <c r="Q828" i="27"/>
  <c r="R828" i="27" s="1"/>
  <c r="Q829" i="27"/>
  <c r="R829" i="27" s="1"/>
  <c r="Q830" i="27"/>
  <c r="Q831" i="27"/>
  <c r="Q832" i="27"/>
  <c r="Q833" i="27"/>
  <c r="Q834" i="27"/>
  <c r="Q835" i="27"/>
  <c r="Q836" i="27"/>
  <c r="R836" i="27" s="1"/>
  <c r="Q837" i="27"/>
  <c r="Q838" i="27"/>
  <c r="R838" i="27" s="1"/>
  <c r="Q839" i="27"/>
  <c r="Q840" i="27"/>
  <c r="R840" i="27" s="1"/>
  <c r="Q841" i="27"/>
  <c r="R841" i="27" s="1"/>
  <c r="Q842" i="27"/>
  <c r="Q843" i="27"/>
  <c r="Q844" i="27"/>
  <c r="Q845" i="27"/>
  <c r="Q846" i="27"/>
  <c r="Q847" i="27"/>
  <c r="Q848" i="27"/>
  <c r="R848" i="27" s="1"/>
  <c r="Q849" i="27"/>
  <c r="Q850" i="27"/>
  <c r="R850" i="27" s="1"/>
  <c r="Q851" i="27"/>
  <c r="Q852" i="27"/>
  <c r="R852" i="27" s="1"/>
  <c r="Q853" i="27"/>
  <c r="R853" i="27" s="1"/>
  <c r="Q854" i="27"/>
  <c r="Q855" i="27"/>
  <c r="Q856" i="27"/>
  <c r="Q857" i="27"/>
  <c r="Q858" i="27"/>
  <c r="Q859" i="27"/>
  <c r="Q860" i="27"/>
  <c r="R860" i="27" s="1"/>
  <c r="S860" i="27" s="1"/>
  <c r="Q861" i="27"/>
  <c r="Q862" i="27"/>
  <c r="R862" i="27" s="1"/>
  <c r="Q863" i="27"/>
  <c r="Q864" i="27"/>
  <c r="R864" i="27" s="1"/>
  <c r="Q865" i="27"/>
  <c r="R865" i="27" s="1"/>
  <c r="Q866" i="27"/>
  <c r="Q867" i="27"/>
  <c r="Q868" i="27"/>
  <c r="Q869" i="27"/>
  <c r="Q870" i="27"/>
  <c r="Q871" i="27"/>
  <c r="Q872" i="27"/>
  <c r="R872" i="27" s="1"/>
  <c r="S872" i="27" s="1"/>
  <c r="Q873" i="27"/>
  <c r="Q874" i="27"/>
  <c r="R874" i="27" s="1"/>
  <c r="Q875" i="27"/>
  <c r="Q876" i="27"/>
  <c r="R876" i="27" s="1"/>
  <c r="Q877" i="27"/>
  <c r="R877" i="27" s="1"/>
  <c r="Q878" i="27"/>
  <c r="Q879" i="27"/>
  <c r="Q880" i="27"/>
  <c r="Q881" i="27"/>
  <c r="Q882" i="27"/>
  <c r="Q883" i="27"/>
  <c r="Q884" i="27"/>
  <c r="R884" i="27" s="1"/>
  <c r="Q885" i="27"/>
  <c r="Q886" i="27"/>
  <c r="R886" i="27" s="1"/>
  <c r="Q887" i="27"/>
  <c r="Q888" i="27"/>
  <c r="R888" i="27" s="1"/>
  <c r="Q889" i="27"/>
  <c r="R889" i="27" s="1"/>
  <c r="Q890" i="27"/>
  <c r="Q891" i="27"/>
  <c r="Q892" i="27"/>
  <c r="Q893" i="27"/>
  <c r="Q894" i="27"/>
  <c r="Q895" i="27"/>
  <c r="Q896" i="27"/>
  <c r="R896" i="27" s="1"/>
  <c r="Q897" i="27"/>
  <c r="Q898" i="27"/>
  <c r="R898" i="27" s="1"/>
  <c r="Q899" i="27"/>
  <c r="Q900" i="27"/>
  <c r="R900" i="27" s="1"/>
  <c r="Q901" i="27"/>
  <c r="R901" i="27" s="1"/>
  <c r="Q902" i="27"/>
  <c r="Q903" i="27"/>
  <c r="Q904" i="27"/>
  <c r="Q905" i="27"/>
  <c r="Q906" i="27"/>
  <c r="Q907" i="27"/>
  <c r="Q908" i="27"/>
  <c r="R908" i="27" s="1"/>
  <c r="Q909" i="27"/>
  <c r="Q910" i="27"/>
  <c r="R910" i="27" s="1"/>
  <c r="Q911" i="27"/>
  <c r="Q912" i="27"/>
  <c r="R912" i="27" s="1"/>
  <c r="Q913" i="27"/>
  <c r="R913" i="27" s="1"/>
  <c r="Q914" i="27"/>
  <c r="Q915" i="27"/>
  <c r="Q916" i="27"/>
  <c r="Q917" i="27"/>
  <c r="Q918" i="27"/>
  <c r="Q919" i="27"/>
  <c r="Q920" i="27"/>
  <c r="R920" i="27" s="1"/>
  <c r="Q921" i="27"/>
  <c r="Q922" i="27"/>
  <c r="R922" i="27" s="1"/>
  <c r="Q923" i="27"/>
  <c r="Q924" i="27"/>
  <c r="R924" i="27" s="1"/>
  <c r="Q925" i="27"/>
  <c r="R925" i="27" s="1"/>
  <c r="Q926" i="27"/>
  <c r="Q927" i="27"/>
  <c r="Q928" i="27"/>
  <c r="Q929" i="27"/>
  <c r="Q930" i="27"/>
  <c r="Q931" i="27"/>
  <c r="Q932" i="27"/>
  <c r="R932" i="27" s="1"/>
  <c r="Q933" i="27"/>
  <c r="Q934" i="27"/>
  <c r="R934" i="27" s="1"/>
  <c r="Q935" i="27"/>
  <c r="Q936" i="27"/>
  <c r="R936" i="27" s="1"/>
  <c r="Q937" i="27"/>
  <c r="R937" i="27" s="1"/>
  <c r="Q938" i="27"/>
  <c r="Q939" i="27"/>
  <c r="Q940" i="27"/>
  <c r="Q941" i="27"/>
  <c r="Q942" i="27"/>
  <c r="Q943" i="27"/>
  <c r="Q944" i="27"/>
  <c r="R944" i="27" s="1"/>
  <c r="Q945" i="27"/>
  <c r="Q946" i="27"/>
  <c r="R946" i="27" s="1"/>
  <c r="Q947" i="27"/>
  <c r="Q948" i="27"/>
  <c r="R948" i="27" s="1"/>
  <c r="Q949" i="27"/>
  <c r="R949" i="27" s="1"/>
  <c r="Q950" i="27"/>
  <c r="Q951" i="27"/>
  <c r="Q952" i="27"/>
  <c r="Q953" i="27"/>
  <c r="Q954" i="27"/>
  <c r="Q955" i="27"/>
  <c r="Q956" i="27"/>
  <c r="R956" i="27" s="1"/>
  <c r="Q957" i="27"/>
  <c r="Q958" i="27"/>
  <c r="R958" i="27" s="1"/>
  <c r="S958" i="27" s="1"/>
  <c r="Q959" i="27"/>
  <c r="Q960" i="27"/>
  <c r="R960" i="27" s="1"/>
  <c r="Q961" i="27"/>
  <c r="R961" i="27" s="1"/>
  <c r="Q962" i="27"/>
  <c r="Q963" i="27"/>
  <c r="Q964" i="27"/>
  <c r="Q965" i="27"/>
  <c r="Q966" i="27"/>
  <c r="Q967" i="27"/>
  <c r="Q968" i="27"/>
  <c r="R968" i="27" s="1"/>
  <c r="Q969" i="27"/>
  <c r="Q970" i="27"/>
  <c r="R970" i="27" s="1"/>
  <c r="Q971" i="27"/>
  <c r="Q972" i="27"/>
  <c r="R972" i="27" s="1"/>
  <c r="Q973" i="27"/>
  <c r="R973" i="27" s="1"/>
  <c r="Q974" i="27"/>
  <c r="Q975" i="27"/>
  <c r="Q976" i="27"/>
  <c r="Q977" i="27"/>
  <c r="Q978" i="27"/>
  <c r="Q979" i="27"/>
  <c r="Q980" i="27"/>
  <c r="R980" i="27" s="1"/>
  <c r="Q981" i="27"/>
  <c r="Q982" i="27"/>
  <c r="R982" i="27" s="1"/>
  <c r="Q983" i="27"/>
  <c r="Q984" i="27"/>
  <c r="R984" i="27" s="1"/>
  <c r="Q985" i="27"/>
  <c r="R985" i="27" s="1"/>
  <c r="Q986" i="27"/>
  <c r="Q987" i="27"/>
  <c r="Q988" i="27"/>
  <c r="Q989" i="27"/>
  <c r="Q990" i="27"/>
  <c r="Q991" i="27"/>
  <c r="Q992" i="27"/>
  <c r="R992" i="27" s="1"/>
  <c r="Q993" i="27"/>
  <c r="Q994" i="27"/>
  <c r="R994" i="27" s="1"/>
  <c r="S994" i="27" s="1"/>
  <c r="Q995" i="27"/>
  <c r="Q996" i="27"/>
  <c r="R996" i="27" s="1"/>
  <c r="Q997" i="27"/>
  <c r="R997" i="27" s="1"/>
  <c r="Q998" i="27"/>
  <c r="Q999" i="27"/>
  <c r="Q1000" i="27"/>
  <c r="Q1001" i="27"/>
  <c r="Q1002" i="27"/>
  <c r="Q1003" i="27"/>
  <c r="Q1004" i="27"/>
  <c r="R1004" i="27" s="1"/>
  <c r="Q1005" i="27"/>
  <c r="Q1006" i="27"/>
  <c r="R1006" i="27" s="1"/>
  <c r="Q1007" i="27"/>
  <c r="Q1008" i="27"/>
  <c r="R1008" i="27" s="1"/>
  <c r="Q1009" i="27"/>
  <c r="R1009" i="27" s="1"/>
  <c r="Q1010" i="27"/>
  <c r="Q1011" i="27"/>
  <c r="Q1012" i="27"/>
  <c r="Q1013" i="27"/>
  <c r="Q1014" i="27"/>
  <c r="Q1015" i="27"/>
  <c r="Q1016" i="27"/>
  <c r="R1016" i="27" s="1"/>
  <c r="Q1017" i="27"/>
  <c r="Q1018" i="27"/>
  <c r="R1018" i="27" s="1"/>
  <c r="Q1019" i="27"/>
  <c r="Q1020" i="27"/>
  <c r="R1020" i="27" s="1"/>
  <c r="Q1021" i="27"/>
  <c r="R1021" i="27" s="1"/>
  <c r="Q1022" i="27"/>
  <c r="Q1023" i="27"/>
  <c r="Q1024" i="27"/>
  <c r="Q1025" i="27"/>
  <c r="Q1026" i="27"/>
  <c r="Q1027" i="27"/>
  <c r="Q1028" i="27"/>
  <c r="R1028" i="27" s="1"/>
  <c r="S1028" i="27" s="1"/>
  <c r="Q1029" i="27"/>
  <c r="Q1030" i="27"/>
  <c r="R1030" i="27" s="1"/>
  <c r="Q1031" i="27"/>
  <c r="Q1032" i="27"/>
  <c r="R1032" i="27" s="1"/>
  <c r="Q1033" i="27"/>
  <c r="R1033" i="27" s="1"/>
  <c r="Q1034" i="27"/>
  <c r="Q1035" i="27"/>
  <c r="Q1036" i="27"/>
  <c r="Q1037" i="27"/>
  <c r="Q1038" i="27"/>
  <c r="Q1039" i="27"/>
  <c r="Q1040" i="27"/>
  <c r="R1040" i="27" s="1"/>
  <c r="Q1041" i="27"/>
  <c r="Q1042" i="27"/>
  <c r="R1042" i="27" s="1"/>
  <c r="Q1043" i="27"/>
  <c r="Q1044" i="27"/>
  <c r="R1044" i="27" s="1"/>
  <c r="Q1045" i="27"/>
  <c r="R1045" i="27" s="1"/>
  <c r="Q1046" i="27"/>
  <c r="Q1047" i="27"/>
  <c r="Q1048" i="27"/>
  <c r="Q1049" i="27"/>
  <c r="Q1050" i="27"/>
  <c r="Q1051" i="27"/>
  <c r="Q1052" i="27"/>
  <c r="R1052" i="27" s="1"/>
  <c r="Q1053" i="27"/>
  <c r="Q1054" i="27"/>
  <c r="R1054" i="27" s="1"/>
  <c r="S1054" i="27" s="1"/>
  <c r="Q1055" i="27"/>
  <c r="Q1056" i="27"/>
  <c r="Q1057" i="27"/>
  <c r="R1057" i="27" s="1"/>
  <c r="Q1058" i="27"/>
  <c r="Q1059" i="27"/>
  <c r="Q1060" i="27"/>
  <c r="Q1061" i="27"/>
  <c r="Q1062" i="27"/>
  <c r="Q1063" i="27"/>
  <c r="Q1064" i="27"/>
  <c r="R1064" i="27" s="1"/>
  <c r="Q1065" i="27"/>
  <c r="Q1066" i="27"/>
  <c r="R1066" i="27" s="1"/>
  <c r="Q1067" i="27"/>
  <c r="Q1068" i="27"/>
  <c r="R1068" i="27" s="1"/>
  <c r="Q1069" i="27"/>
  <c r="R1069" i="27" s="1"/>
  <c r="Q1070" i="27"/>
  <c r="Q1071" i="27"/>
  <c r="Q1072" i="27"/>
  <c r="Q1073" i="27"/>
  <c r="Q1074" i="27"/>
  <c r="Q1075" i="27"/>
  <c r="Q1076" i="27"/>
  <c r="R1076" i="27" s="1"/>
  <c r="Q1077" i="27"/>
  <c r="Q1078" i="27"/>
  <c r="R1078" i="27" s="1"/>
  <c r="Q1079" i="27"/>
  <c r="Q1080" i="27"/>
  <c r="R1080" i="27" s="1"/>
  <c r="Q1081" i="27"/>
  <c r="R1081" i="27" s="1"/>
  <c r="Q1082" i="27"/>
  <c r="Q1083" i="27"/>
  <c r="Q1084" i="27"/>
  <c r="Q1085" i="27"/>
  <c r="Q1086" i="27"/>
  <c r="Q1087" i="27"/>
  <c r="Q1088" i="27"/>
  <c r="R1088" i="27" s="1"/>
  <c r="Q1089" i="27"/>
  <c r="Q1090" i="27"/>
  <c r="R1090" i="27" s="1"/>
  <c r="Q1091" i="27"/>
  <c r="Q1092" i="27"/>
  <c r="R1092" i="27" s="1"/>
  <c r="Q1093" i="27"/>
  <c r="R1093" i="27" s="1"/>
  <c r="Q1094" i="27"/>
  <c r="Q1095" i="27"/>
  <c r="Q1096" i="27"/>
  <c r="Q1097" i="27"/>
  <c r="Q1098" i="27"/>
  <c r="Q1099" i="27"/>
  <c r="Q1100" i="27"/>
  <c r="R1100" i="27" s="1"/>
  <c r="Q1101" i="27"/>
  <c r="Q1102" i="27"/>
  <c r="R1102" i="27" s="1"/>
  <c r="Q1103" i="27"/>
  <c r="Q1104" i="27"/>
  <c r="R1104" i="27" s="1"/>
  <c r="Q1105" i="27"/>
  <c r="R1105" i="27" s="1"/>
  <c r="Q1106" i="27"/>
  <c r="Q1107" i="27"/>
  <c r="Q1108" i="27"/>
  <c r="Q1109" i="27"/>
  <c r="Q1110" i="27"/>
  <c r="Q1111" i="27"/>
  <c r="Q1112" i="27"/>
  <c r="R1112" i="27" s="1"/>
  <c r="Q1113" i="27"/>
  <c r="Q1114" i="27"/>
  <c r="R1114" i="27" s="1"/>
  <c r="Q1115" i="27"/>
  <c r="Q1116" i="27"/>
  <c r="R1116" i="27" s="1"/>
  <c r="Q1117" i="27"/>
  <c r="R1117" i="27" s="1"/>
  <c r="Q1118" i="27"/>
  <c r="Q1119" i="27"/>
  <c r="Q1120" i="27"/>
  <c r="Q1121" i="27"/>
  <c r="Q1122" i="27"/>
  <c r="Q1123" i="27"/>
  <c r="Q1124" i="27"/>
  <c r="R1124" i="27" s="1"/>
  <c r="Q1125" i="27"/>
  <c r="Q1126" i="27"/>
  <c r="R1126" i="27" s="1"/>
  <c r="Q1127" i="27"/>
  <c r="Q1128" i="27"/>
  <c r="R1128" i="27" s="1"/>
  <c r="Q1129" i="27"/>
  <c r="R1129" i="27" s="1"/>
  <c r="Q1130" i="27"/>
  <c r="Q1131" i="27"/>
  <c r="Q1132" i="27"/>
  <c r="Q1133" i="27"/>
  <c r="Q1134" i="27"/>
  <c r="Q1135" i="27"/>
  <c r="Q1136" i="27"/>
  <c r="R1136" i="27" s="1"/>
  <c r="Q1137" i="27"/>
  <c r="Q1138" i="27"/>
  <c r="R1138" i="27" s="1"/>
  <c r="Q1139" i="27"/>
  <c r="Q1140" i="27"/>
  <c r="R1140" i="27" s="1"/>
  <c r="Q1141" i="27"/>
  <c r="R1141" i="27" s="1"/>
  <c r="Q1142" i="27"/>
  <c r="Q1143" i="27"/>
  <c r="Q1144" i="27"/>
  <c r="Q1145" i="27"/>
  <c r="Q1146" i="27"/>
  <c r="Q1147" i="27"/>
  <c r="Q1148" i="27"/>
  <c r="R1148" i="27" s="1"/>
  <c r="Q1149" i="27"/>
  <c r="Q1150" i="27"/>
  <c r="R1150" i="27" s="1"/>
  <c r="Q1151" i="27"/>
  <c r="Q1152" i="27"/>
  <c r="R1152" i="27" s="1"/>
  <c r="Q1153" i="27"/>
  <c r="R1153" i="27" s="1"/>
  <c r="Q1154" i="27"/>
  <c r="Q1155" i="27"/>
  <c r="Q1156" i="27"/>
  <c r="Q1157" i="27"/>
  <c r="Q1158" i="27"/>
  <c r="Q1159" i="27"/>
  <c r="Q1160" i="27"/>
  <c r="R1160" i="27" s="1"/>
  <c r="Q1161" i="27"/>
  <c r="Q1162" i="27"/>
  <c r="R1162" i="27" s="1"/>
  <c r="Q1163" i="27"/>
  <c r="Q1164" i="27"/>
  <c r="R1164" i="27" s="1"/>
  <c r="Q1165" i="27"/>
  <c r="R1165" i="27" s="1"/>
  <c r="Q1166" i="27"/>
  <c r="Q1167" i="27"/>
  <c r="Q1168" i="27"/>
  <c r="Q1169" i="27"/>
  <c r="Q1170" i="27"/>
  <c r="Q1171" i="27"/>
  <c r="Q1172" i="27"/>
  <c r="R1172" i="27" s="1"/>
  <c r="Q1173" i="27"/>
  <c r="Q1174" i="27"/>
  <c r="R1174" i="27" s="1"/>
  <c r="Q1175" i="27"/>
  <c r="Q1176" i="27"/>
  <c r="R1176" i="27" s="1"/>
  <c r="Q1177" i="27"/>
  <c r="R1177" i="27" s="1"/>
  <c r="Q1178" i="27"/>
  <c r="Q1179" i="27"/>
  <c r="Q1180" i="27"/>
  <c r="Q1181" i="27"/>
  <c r="Q1182" i="27"/>
  <c r="Q1183" i="27"/>
  <c r="Q1184" i="27"/>
  <c r="R1184" i="27" s="1"/>
  <c r="S1184" i="27" s="1"/>
  <c r="Q1185" i="27"/>
  <c r="Q1186" i="27"/>
  <c r="R1186" i="27" s="1"/>
  <c r="Q1187" i="27"/>
  <c r="Q1188" i="27"/>
  <c r="R1188" i="27" s="1"/>
  <c r="Q1189" i="27"/>
  <c r="R1189" i="27" s="1"/>
  <c r="Q1190" i="27"/>
  <c r="Q1191" i="27"/>
  <c r="Q1192" i="27"/>
  <c r="Q1193" i="27"/>
  <c r="Q1194" i="27"/>
  <c r="Q1195" i="27"/>
  <c r="Q1196" i="27"/>
  <c r="R1196" i="27" s="1"/>
  <c r="Q1197" i="27"/>
  <c r="Q1198" i="27"/>
  <c r="R1198" i="27" s="1"/>
  <c r="Q1199" i="27"/>
  <c r="Q1200" i="27"/>
  <c r="R1200" i="27" s="1"/>
  <c r="Q1201" i="27"/>
  <c r="R1201" i="27" s="1"/>
  <c r="Q1202" i="27"/>
  <c r="Q1203" i="27"/>
  <c r="Q1204" i="27"/>
  <c r="Q1205" i="27"/>
  <c r="Q1206" i="27"/>
  <c r="Q1207" i="27"/>
  <c r="Q1208" i="27"/>
  <c r="R1208" i="27" s="1"/>
  <c r="Q1209" i="27"/>
  <c r="Q1210" i="27"/>
  <c r="R1210" i="27" s="1"/>
  <c r="Q1211" i="27"/>
  <c r="Q1212" i="27"/>
  <c r="R1212" i="27" s="1"/>
  <c r="Q1213" i="27"/>
  <c r="R1213" i="27" s="1"/>
  <c r="Q1214" i="27"/>
  <c r="Q1215" i="27"/>
  <c r="Q1216" i="27"/>
  <c r="Q1217" i="27"/>
  <c r="Q1218" i="27"/>
  <c r="Q1219" i="27"/>
  <c r="Q1220" i="27"/>
  <c r="R1220" i="27" s="1"/>
  <c r="Q1221" i="27"/>
  <c r="Q1222" i="27"/>
  <c r="R1222" i="27" s="1"/>
  <c r="Q1223" i="27"/>
  <c r="Q1224" i="27"/>
  <c r="R1224" i="27" s="1"/>
  <c r="Q1225" i="27"/>
  <c r="R1225" i="27" s="1"/>
  <c r="Q1226" i="27"/>
  <c r="Q1227" i="27"/>
  <c r="Q1228" i="27"/>
  <c r="Q1229" i="27"/>
  <c r="Q1230" i="27"/>
  <c r="Q1231" i="27"/>
  <c r="Q1232" i="27"/>
  <c r="R1232" i="27" s="1"/>
  <c r="S1232" i="27" s="1"/>
  <c r="Q1233" i="27"/>
  <c r="Q1234" i="27"/>
  <c r="R1234" i="27" s="1"/>
  <c r="Q1235" i="27"/>
  <c r="Q1236" i="27"/>
  <c r="R1236" i="27" s="1"/>
  <c r="Q1237" i="27"/>
  <c r="R1237" i="27" s="1"/>
  <c r="Q1238" i="27"/>
  <c r="Q1239" i="27"/>
  <c r="Q1240" i="27"/>
  <c r="Q1241" i="27"/>
  <c r="Q1242" i="27"/>
  <c r="Q1243" i="27"/>
  <c r="Q1244" i="27"/>
  <c r="R1244" i="27" s="1"/>
  <c r="Q1245" i="27"/>
  <c r="Q1246" i="27"/>
  <c r="R1246" i="27" s="1"/>
  <c r="Q1247" i="27"/>
  <c r="Q1248" i="27"/>
  <c r="R1248" i="27" s="1"/>
  <c r="Q1249" i="27"/>
  <c r="R1249" i="27" s="1"/>
  <c r="Q1250" i="27"/>
  <c r="Q1251" i="27"/>
  <c r="Q1252" i="27"/>
  <c r="Q1253" i="27"/>
  <c r="Q1254" i="27"/>
  <c r="Q1255" i="27"/>
  <c r="Q1256" i="27"/>
  <c r="R1256" i="27" s="1"/>
  <c r="Q1257" i="27"/>
  <c r="Q1258" i="27"/>
  <c r="R1258" i="27" s="1"/>
  <c r="Q1259" i="27"/>
  <c r="Q1260" i="27"/>
  <c r="R1260" i="27" s="1"/>
  <c r="Q1261" i="27"/>
  <c r="R1261" i="27" s="1"/>
  <c r="Q1262" i="27"/>
  <c r="Q1263" i="27"/>
  <c r="Q1264" i="27"/>
  <c r="Q1265" i="27"/>
  <c r="Q1266" i="27"/>
  <c r="Q1267" i="27"/>
  <c r="Q1268" i="27"/>
  <c r="R1268" i="27" s="1"/>
  <c r="Q1269" i="27"/>
  <c r="Q1270" i="27"/>
  <c r="R1270" i="27" s="1"/>
  <c r="Q1271" i="27"/>
  <c r="Q1272" i="27"/>
  <c r="R1272" i="27" s="1"/>
  <c r="Q1273" i="27"/>
  <c r="R1273" i="27" s="1"/>
  <c r="Q1274" i="27"/>
  <c r="Q1275" i="27"/>
  <c r="Q1276" i="27"/>
  <c r="Q1277" i="27"/>
  <c r="Q1278" i="27"/>
  <c r="Q1279" i="27"/>
  <c r="Q1280" i="27"/>
  <c r="R1280" i="27" s="1"/>
  <c r="Q1281" i="27"/>
  <c r="Q1282" i="27"/>
  <c r="R1282" i="27" s="1"/>
  <c r="S1282" i="27" s="1"/>
  <c r="Q1283" i="27"/>
  <c r="Q1284" i="27"/>
  <c r="R1284" i="27" s="1"/>
  <c r="Q1285" i="27"/>
  <c r="R1285" i="27" s="1"/>
  <c r="Q1286" i="27"/>
  <c r="Q1287" i="27"/>
  <c r="Q1288" i="27"/>
  <c r="Q1289" i="27"/>
  <c r="Q1290" i="27"/>
  <c r="Q1291" i="27"/>
  <c r="Q1292" i="27"/>
  <c r="R1292" i="27" s="1"/>
  <c r="Q1293" i="27"/>
  <c r="Q1294" i="27"/>
  <c r="R1294" i="27" s="1"/>
  <c r="Q1295" i="27"/>
  <c r="Q1296" i="27"/>
  <c r="R1296" i="27" s="1"/>
  <c r="Q1297" i="27"/>
  <c r="R1297" i="27" s="1"/>
  <c r="Q1298" i="27"/>
  <c r="Q1299" i="27"/>
  <c r="Q1300" i="27"/>
  <c r="Q1301" i="27"/>
  <c r="Q1302" i="27"/>
  <c r="Q1303" i="27"/>
  <c r="Q1304" i="27"/>
  <c r="R1304" i="27" s="1"/>
  <c r="Q1305" i="27"/>
  <c r="Q1306" i="27"/>
  <c r="R1306" i="27" s="1"/>
  <c r="Q1307" i="27"/>
  <c r="Q1308" i="27"/>
  <c r="R1308" i="27" s="1"/>
  <c r="Q1309" i="27"/>
  <c r="R1309" i="27" s="1"/>
  <c r="Q1310" i="27"/>
  <c r="Q1311" i="27"/>
  <c r="Q1312" i="27"/>
  <c r="Q1313" i="27"/>
  <c r="Q1314" i="27"/>
  <c r="Q1315" i="27"/>
  <c r="Q1316" i="27"/>
  <c r="R1316" i="27" s="1"/>
  <c r="Q1317" i="27"/>
  <c r="Q1318" i="27"/>
  <c r="R1318" i="27" s="1"/>
  <c r="Q1319" i="27"/>
  <c r="Q1320" i="27"/>
  <c r="R1320" i="27" s="1"/>
  <c r="Q1321" i="27"/>
  <c r="R1321" i="27" s="1"/>
  <c r="Q1322" i="27"/>
  <c r="Q1323" i="27"/>
  <c r="Q1324" i="27"/>
  <c r="Q1325" i="27"/>
  <c r="Q1326" i="27"/>
  <c r="Q1327" i="27"/>
  <c r="Q1328" i="27"/>
  <c r="R1328" i="27" s="1"/>
  <c r="Q1329" i="27"/>
  <c r="Q1330" i="27"/>
  <c r="R1330" i="27" s="1"/>
  <c r="Q1331" i="27"/>
  <c r="Q1332" i="27"/>
  <c r="R1332" i="27" s="1"/>
  <c r="Q1333" i="27"/>
  <c r="R1333" i="27" s="1"/>
  <c r="Q1334" i="27"/>
  <c r="Q1335" i="27"/>
  <c r="Q1336" i="27"/>
  <c r="Q1337" i="27"/>
  <c r="Q1338" i="27"/>
  <c r="Q1339" i="27"/>
  <c r="Q1340" i="27"/>
  <c r="R1340" i="27" s="1"/>
  <c r="Q1341" i="27"/>
  <c r="Q1342" i="27"/>
  <c r="R1342" i="27" s="1"/>
  <c r="Q1343" i="27"/>
  <c r="Q1344" i="27"/>
  <c r="Q1345" i="27"/>
  <c r="R1345" i="27" s="1"/>
  <c r="Q1346" i="27"/>
  <c r="Q1347" i="27"/>
  <c r="Q1348" i="27"/>
  <c r="Q1349" i="27"/>
  <c r="Q1350" i="27"/>
  <c r="Q1351" i="27"/>
  <c r="Q1352" i="27"/>
  <c r="R1352" i="27" s="1"/>
  <c r="Q1353" i="27"/>
  <c r="Q1354" i="27"/>
  <c r="R1354" i="27" s="1"/>
  <c r="Q1355" i="27"/>
  <c r="Q1356" i="27"/>
  <c r="R1356" i="27" s="1"/>
  <c r="Q1357" i="27"/>
  <c r="R1357" i="27" s="1"/>
  <c r="Q1358" i="27"/>
  <c r="Q1359" i="27"/>
  <c r="Q1360" i="27"/>
  <c r="Q1361" i="27"/>
  <c r="Q1362" i="27"/>
  <c r="Q1363" i="27"/>
  <c r="Q1364" i="27"/>
  <c r="R1364" i="27" s="1"/>
  <c r="Q1365" i="27"/>
  <c r="Q1366" i="27"/>
  <c r="R1366" i="27" s="1"/>
  <c r="Q1367" i="27"/>
  <c r="Q1368" i="27"/>
  <c r="R1368" i="27" s="1"/>
  <c r="Q1369" i="27"/>
  <c r="R1369" i="27" s="1"/>
  <c r="Q1370" i="27"/>
  <c r="Q1371" i="27"/>
  <c r="Q1372" i="27"/>
  <c r="Q1373" i="27"/>
  <c r="Q1374" i="27"/>
  <c r="Q1375" i="27"/>
  <c r="Q1376" i="27"/>
  <c r="R1376" i="27" s="1"/>
  <c r="Q1377" i="27"/>
  <c r="Q1378" i="27"/>
  <c r="R1378" i="27" s="1"/>
  <c r="S1378" i="27" s="1"/>
  <c r="Q1379" i="27"/>
  <c r="Q1380" i="27"/>
  <c r="R1380" i="27" s="1"/>
  <c r="Q1381" i="27"/>
  <c r="R1381" i="27" s="1"/>
  <c r="Q1382" i="27"/>
  <c r="Q1383" i="27"/>
  <c r="Q1384" i="27"/>
  <c r="Q1385" i="27"/>
  <c r="Q1386" i="27"/>
  <c r="Q1387" i="27"/>
  <c r="Q1388" i="27"/>
  <c r="R1388" i="27" s="1"/>
  <c r="Q1389" i="27"/>
  <c r="Q1390" i="27"/>
  <c r="R1390" i="27" s="1"/>
  <c r="Q1391" i="27"/>
  <c r="Q1392" i="27"/>
  <c r="R1392" i="27" s="1"/>
  <c r="Q1393" i="27"/>
  <c r="R1393" i="27" s="1"/>
  <c r="Q1394" i="27"/>
  <c r="Q1395" i="27"/>
  <c r="Q1396" i="27"/>
  <c r="Q1397" i="27"/>
  <c r="Q1398" i="27"/>
  <c r="Q1399" i="27"/>
  <c r="Q1400" i="27"/>
  <c r="R1400" i="27" s="1"/>
  <c r="Q1401" i="27"/>
  <c r="Q1402" i="27"/>
  <c r="R1402" i="27" s="1"/>
  <c r="Q1403" i="27"/>
  <c r="Q1404" i="27"/>
  <c r="R1404" i="27" s="1"/>
  <c r="Q1405" i="27"/>
  <c r="R1405" i="27" s="1"/>
  <c r="Q1406" i="27"/>
  <c r="Q1407" i="27"/>
  <c r="Q1408" i="27"/>
  <c r="Q1409" i="27"/>
  <c r="Q1410" i="27"/>
  <c r="Q1411" i="27"/>
  <c r="Q1412" i="27"/>
  <c r="R1412" i="27" s="1"/>
  <c r="Q1413" i="27"/>
  <c r="Q1414" i="27"/>
  <c r="R1414" i="27" s="1"/>
  <c r="S1414" i="27" s="1"/>
  <c r="Q1415" i="27"/>
  <c r="Q1416" i="27"/>
  <c r="R1416" i="27" s="1"/>
  <c r="Q1417" i="27"/>
  <c r="R1417" i="27" s="1"/>
  <c r="Q1418" i="27"/>
  <c r="Q1419" i="27"/>
  <c r="Q1420" i="27"/>
  <c r="Q1421" i="27"/>
  <c r="Q1422" i="27"/>
  <c r="Q1423" i="27"/>
  <c r="Q1424" i="27"/>
  <c r="R1424" i="27" s="1"/>
  <c r="Q1425" i="27"/>
  <c r="Q1426" i="27"/>
  <c r="R1426" i="27" s="1"/>
  <c r="S1426" i="27" s="1"/>
  <c r="Q1427" i="27"/>
  <c r="Q1428" i="27"/>
  <c r="R1428" i="27" s="1"/>
  <c r="Q1429" i="27"/>
  <c r="R1429" i="27" s="1"/>
  <c r="Q1430" i="27"/>
  <c r="Q1431" i="27"/>
  <c r="Q1432" i="27"/>
  <c r="Q1433" i="27"/>
  <c r="Q1434" i="27"/>
  <c r="Q1435" i="27"/>
  <c r="Q1436" i="27"/>
  <c r="R1436" i="27" s="1"/>
  <c r="Q1437" i="27"/>
  <c r="Q1438" i="27"/>
  <c r="R1438" i="27" s="1"/>
  <c r="Q1439" i="27"/>
  <c r="Q1440" i="27"/>
  <c r="R1440" i="27" s="1"/>
  <c r="Q1441" i="27"/>
  <c r="R1441" i="27" s="1"/>
  <c r="Q1442" i="27"/>
  <c r="Q1443" i="27"/>
  <c r="Q1444" i="27"/>
  <c r="Q1445" i="27"/>
  <c r="Q1446" i="27"/>
  <c r="Q1447" i="27"/>
  <c r="Q1448" i="27"/>
  <c r="R1448" i="27" s="1"/>
  <c r="Q1449" i="27"/>
  <c r="Q1450" i="27"/>
  <c r="R1450" i="27" s="1"/>
  <c r="Q1451" i="27"/>
  <c r="Q1452" i="27"/>
  <c r="R1452" i="27" s="1"/>
  <c r="Q1453" i="27"/>
  <c r="R1453" i="27" s="1"/>
  <c r="Q1454" i="27"/>
  <c r="Q1455" i="27"/>
  <c r="Q1456" i="27"/>
  <c r="Q1457" i="27"/>
  <c r="Q1458" i="27"/>
  <c r="Q1459" i="27"/>
  <c r="Q1460" i="27"/>
  <c r="R1460" i="27" s="1"/>
  <c r="Q1461" i="27"/>
  <c r="Q1462" i="27"/>
  <c r="R1462" i="27" s="1"/>
  <c r="Q1463" i="27"/>
  <c r="Q1464" i="27"/>
  <c r="R1464" i="27" s="1"/>
  <c r="Q1465" i="27"/>
  <c r="R1465" i="27" s="1"/>
  <c r="Q1466" i="27"/>
  <c r="Q1467" i="27"/>
  <c r="Q1468" i="27"/>
  <c r="Q1469" i="27"/>
  <c r="Q1470" i="27"/>
  <c r="Q1471" i="27"/>
  <c r="Q1472" i="27"/>
  <c r="R1472" i="27" s="1"/>
  <c r="Q1473" i="27"/>
  <c r="Q1474" i="27"/>
  <c r="R1474" i="27" s="1"/>
  <c r="S1474" i="27" s="1"/>
  <c r="Q1475" i="27"/>
  <c r="Q1476" i="27"/>
  <c r="R1476" i="27" s="1"/>
  <c r="Q1477" i="27"/>
  <c r="R1477" i="27" s="1"/>
  <c r="Q1478" i="27"/>
  <c r="Q1479" i="27"/>
  <c r="Q1480" i="27"/>
  <c r="Q1481" i="27"/>
  <c r="Q1482" i="27"/>
  <c r="Q1483" i="27"/>
  <c r="Q1484" i="27"/>
  <c r="R1484" i="27" s="1"/>
  <c r="Q1485" i="27"/>
  <c r="Q1486" i="27"/>
  <c r="R1486" i="27" s="1"/>
  <c r="Q1487" i="27"/>
  <c r="Q1488" i="27"/>
  <c r="R1488" i="27" s="1"/>
  <c r="Q1489" i="27"/>
  <c r="R1489" i="27" s="1"/>
  <c r="Q1490" i="27"/>
  <c r="Q1491" i="27"/>
  <c r="Q1492" i="27"/>
  <c r="Q1493" i="27"/>
  <c r="Q1494" i="27"/>
  <c r="Q1495" i="27"/>
  <c r="Q1496" i="27"/>
  <c r="R1496" i="27" s="1"/>
  <c r="Q1497" i="27"/>
  <c r="Q1498" i="27"/>
  <c r="R1498" i="27" s="1"/>
  <c r="Q1499" i="27"/>
  <c r="Q1500" i="27"/>
  <c r="R1500" i="27" s="1"/>
  <c r="Q1501" i="27"/>
  <c r="R1501" i="27" s="1"/>
  <c r="Q1502" i="27"/>
  <c r="Q1503" i="27"/>
  <c r="Q1504" i="27"/>
  <c r="Q1505" i="27"/>
  <c r="Q1506" i="27"/>
  <c r="Q1507" i="27"/>
  <c r="Q1508" i="27"/>
  <c r="R1508" i="27" s="1"/>
  <c r="Q1509" i="27"/>
  <c r="Q1510" i="27"/>
  <c r="R1510" i="27" s="1"/>
  <c r="Q1511" i="27"/>
  <c r="Q1512" i="27"/>
  <c r="R1512" i="27" s="1"/>
  <c r="Q1513" i="27"/>
  <c r="R1513" i="27" s="1"/>
  <c r="Q1514" i="27"/>
  <c r="Q1515" i="27"/>
  <c r="Q1516" i="27"/>
  <c r="Q1517" i="27"/>
  <c r="Q1518" i="27"/>
  <c r="Q1519" i="27"/>
  <c r="Q1520" i="27"/>
  <c r="R1520" i="27" s="1"/>
  <c r="S1520" i="27" s="1"/>
  <c r="Q1521" i="27"/>
  <c r="Q1522" i="27"/>
  <c r="R1522" i="27" s="1"/>
  <c r="S1522" i="27" s="1"/>
  <c r="Q1523" i="27"/>
  <c r="Q1524" i="27"/>
  <c r="R1524" i="27" s="1"/>
  <c r="Q1525" i="27"/>
  <c r="R1525" i="27" s="1"/>
  <c r="Q1526" i="27"/>
  <c r="Q1527" i="27"/>
  <c r="Q1528" i="27"/>
  <c r="Q1529" i="27"/>
  <c r="Q1530" i="27"/>
  <c r="Q1531" i="27"/>
  <c r="Q1532" i="27"/>
  <c r="R1532" i="27" s="1"/>
  <c r="S1532" i="27" s="1"/>
  <c r="Q1533" i="27"/>
  <c r="Q1534" i="27"/>
  <c r="R1534" i="27" s="1"/>
  <c r="Q1535" i="27"/>
  <c r="Q1536" i="27"/>
  <c r="R1536" i="27" s="1"/>
  <c r="Q1537" i="27"/>
  <c r="R1537" i="27" s="1"/>
  <c r="Q1538" i="27"/>
  <c r="Q1539" i="27"/>
  <c r="Q1540" i="27"/>
  <c r="Q1541" i="27"/>
  <c r="Q1542" i="27"/>
  <c r="Q1543" i="27"/>
  <c r="Q1544" i="27"/>
  <c r="R1544" i="27" s="1"/>
  <c r="Q1545" i="27"/>
  <c r="Q1546" i="27"/>
  <c r="R1546" i="27" s="1"/>
  <c r="Q1547" i="27"/>
  <c r="Q1548" i="27"/>
  <c r="R1548" i="27" s="1"/>
  <c r="Q1549" i="27"/>
  <c r="R1549" i="27" s="1"/>
  <c r="Q1550" i="27"/>
  <c r="Q1551" i="27"/>
  <c r="Q1552" i="27"/>
  <c r="Q1553" i="27"/>
  <c r="Q1554" i="27"/>
  <c r="Q1555" i="27"/>
  <c r="Q1556" i="27"/>
  <c r="R1556" i="27" s="1"/>
  <c r="Q1557" i="27"/>
  <c r="Q1558" i="27"/>
  <c r="R1558" i="27" s="1"/>
  <c r="Q1559" i="27"/>
  <c r="Q1560" i="27"/>
  <c r="R1560" i="27" s="1"/>
  <c r="Q1561" i="27"/>
  <c r="R1561" i="27" s="1"/>
  <c r="Q1562" i="27"/>
  <c r="Q1563" i="27"/>
  <c r="Q1564" i="27"/>
  <c r="Q1565" i="27"/>
  <c r="Q1566" i="27"/>
  <c r="Q1567" i="27"/>
  <c r="Q1568" i="27"/>
  <c r="R1568" i="27" s="1"/>
  <c r="Q1569" i="27"/>
  <c r="Q1570" i="27"/>
  <c r="R1570" i="27" s="1"/>
  <c r="Q1571" i="27"/>
  <c r="Q1572" i="27"/>
  <c r="R1572" i="27" s="1"/>
  <c r="Q1573" i="27"/>
  <c r="R1573" i="27" s="1"/>
  <c r="Q1574" i="27"/>
  <c r="Q1575" i="27"/>
  <c r="Q1576" i="27"/>
  <c r="Q1577" i="27"/>
  <c r="Q1578" i="27"/>
  <c r="Q1579" i="27"/>
  <c r="Q1580" i="27"/>
  <c r="R1580" i="27" s="1"/>
  <c r="Q1581" i="27"/>
  <c r="Q1582" i="27"/>
  <c r="R1582" i="27" s="1"/>
  <c r="Q1583" i="27"/>
  <c r="Q1584" i="27"/>
  <c r="R1584" i="27" s="1"/>
  <c r="Q1585" i="27"/>
  <c r="R1585" i="27" s="1"/>
  <c r="Q1586" i="27"/>
  <c r="Q1587" i="27"/>
  <c r="Q1588" i="27"/>
  <c r="Q1589" i="27"/>
  <c r="Q1590" i="27"/>
  <c r="Q1591" i="27"/>
  <c r="Q1592" i="27"/>
  <c r="R1592" i="27" s="1"/>
  <c r="Q1593" i="27"/>
  <c r="Q1594" i="27"/>
  <c r="R1594" i="27" s="1"/>
  <c r="Q1595" i="27"/>
  <c r="Q1596" i="27"/>
  <c r="R1596" i="27" s="1"/>
  <c r="Q1597" i="27"/>
  <c r="R1597" i="27" s="1"/>
  <c r="Q1598" i="27"/>
  <c r="Q1599" i="27"/>
  <c r="Q1600" i="27"/>
  <c r="Q1601" i="27"/>
  <c r="Q1602" i="27"/>
  <c r="Q1603" i="27"/>
  <c r="Q1604" i="27"/>
  <c r="R1604" i="27" s="1"/>
  <c r="Q1605" i="27"/>
  <c r="Q1606" i="27"/>
  <c r="R1606" i="27" s="1"/>
  <c r="S1606" i="27" s="1"/>
  <c r="Q1607" i="27"/>
  <c r="Q1608" i="27"/>
  <c r="R1608" i="27" s="1"/>
  <c r="Q1609" i="27"/>
  <c r="R1609" i="27" s="1"/>
  <c r="Q1610" i="27"/>
  <c r="Q1611" i="27"/>
  <c r="Q1612" i="27"/>
  <c r="Q1613" i="27"/>
  <c r="Q1614" i="27"/>
  <c r="Q1615" i="27"/>
  <c r="Q1616" i="27"/>
  <c r="R1616" i="27" s="1"/>
  <c r="Q1617" i="27"/>
  <c r="Q1618" i="27"/>
  <c r="R1618" i="27" s="1"/>
  <c r="Q1619" i="27"/>
  <c r="Q1620" i="27"/>
  <c r="R1620" i="27" s="1"/>
  <c r="Q1621" i="27"/>
  <c r="R1621" i="27" s="1"/>
  <c r="Q1622" i="27"/>
  <c r="Q1623" i="27"/>
  <c r="Q1624" i="27"/>
  <c r="Q1625" i="27"/>
  <c r="Q1626" i="27"/>
  <c r="Q1627" i="27"/>
  <c r="Q1628" i="27"/>
  <c r="R1628" i="27" s="1"/>
  <c r="Q1629" i="27"/>
  <c r="Q1630" i="27"/>
  <c r="R1630" i="27" s="1"/>
  <c r="Q1631" i="27"/>
  <c r="Q1632" i="27"/>
  <c r="Q1633" i="27"/>
  <c r="R1633" i="27" s="1"/>
  <c r="Q1634" i="27"/>
  <c r="Q1635" i="27"/>
  <c r="Q1636" i="27"/>
  <c r="Q1637" i="27"/>
  <c r="Q1638" i="27"/>
  <c r="Q1639" i="27"/>
  <c r="Q1640" i="27"/>
  <c r="R1640" i="27" s="1"/>
  <c r="Q1641" i="27"/>
  <c r="Q1642" i="27"/>
  <c r="R1642" i="27" s="1"/>
  <c r="Q1643" i="27"/>
  <c r="Q1644" i="27"/>
  <c r="R1644" i="27" s="1"/>
  <c r="Q1645" i="27"/>
  <c r="R1645" i="27" s="1"/>
  <c r="Q1646" i="27"/>
  <c r="Q1647" i="27"/>
  <c r="Q1648" i="27"/>
  <c r="Q1649" i="27"/>
  <c r="Q1650" i="27"/>
  <c r="Q1651" i="27"/>
  <c r="Q1652" i="27"/>
  <c r="R1652" i="27" s="1"/>
  <c r="S1652" i="27" s="1"/>
  <c r="Q1653" i="27"/>
  <c r="Q1654" i="27"/>
  <c r="R1654" i="27" s="1"/>
  <c r="Q1655" i="27"/>
  <c r="Q1656" i="27"/>
  <c r="R1656" i="27" s="1"/>
  <c r="Q1657" i="27"/>
  <c r="R1657" i="27" s="1"/>
  <c r="Q1658" i="27"/>
  <c r="Q1659" i="27"/>
  <c r="Q1660" i="27"/>
  <c r="Q1661" i="27"/>
  <c r="Q1662" i="27"/>
  <c r="Q1663" i="27"/>
  <c r="Q1664" i="27"/>
  <c r="R1664" i="27" s="1"/>
  <c r="Q1665" i="27"/>
  <c r="Q1666" i="27"/>
  <c r="R1666" i="27" s="1"/>
  <c r="Q1667" i="27"/>
  <c r="Q1668" i="27"/>
  <c r="R1668" i="27" s="1"/>
  <c r="Q1669" i="27"/>
  <c r="R1669" i="27" s="1"/>
  <c r="Q1670" i="27"/>
  <c r="Q1671" i="27"/>
  <c r="Q1672" i="27"/>
  <c r="Q1673" i="27"/>
  <c r="Q1674" i="27"/>
  <c r="Q1675" i="27"/>
  <c r="Q1676" i="27"/>
  <c r="R1676" i="27" s="1"/>
  <c r="Q1677" i="27"/>
  <c r="Q1678" i="27"/>
  <c r="R1678" i="27" s="1"/>
  <c r="Q1679" i="27"/>
  <c r="Q1680" i="27"/>
  <c r="R1680" i="27" s="1"/>
  <c r="Q1681" i="27"/>
  <c r="R1681" i="27" s="1"/>
  <c r="Q1682" i="27"/>
  <c r="Q1683" i="27"/>
  <c r="Q1684" i="27"/>
  <c r="Q1685" i="27"/>
  <c r="Q1686" i="27"/>
  <c r="Q1687" i="27"/>
  <c r="Q1688" i="27"/>
  <c r="R1688" i="27" s="1"/>
  <c r="Q1689" i="27"/>
  <c r="Q1690" i="27"/>
  <c r="R1690" i="27" s="1"/>
  <c r="S1690" i="27" s="1"/>
  <c r="Q1691" i="27"/>
  <c r="Q1692" i="27"/>
  <c r="R1692" i="27" s="1"/>
  <c r="Q1693" i="27"/>
  <c r="R1693" i="27" s="1"/>
  <c r="Q1694" i="27"/>
  <c r="Q1695" i="27"/>
  <c r="Q1696" i="27"/>
  <c r="Q1697" i="27"/>
  <c r="Q1698" i="27"/>
  <c r="Q1699" i="27"/>
  <c r="Q1700" i="27"/>
  <c r="R1700" i="27" s="1"/>
  <c r="Q1701" i="27"/>
  <c r="Q1702" i="27"/>
  <c r="R1702" i="27" s="1"/>
  <c r="Q1703" i="27"/>
  <c r="Q1704" i="27"/>
  <c r="R1704" i="27" s="1"/>
  <c r="Q1705" i="27"/>
  <c r="R1705" i="27" s="1"/>
  <c r="Q1706" i="27"/>
  <c r="Q1707" i="27"/>
  <c r="Q1708" i="27"/>
  <c r="Q1709" i="27"/>
  <c r="Q1710" i="27"/>
  <c r="Q1711" i="27"/>
  <c r="Q1712" i="27"/>
  <c r="R1712" i="27" s="1"/>
  <c r="Q1713" i="27"/>
  <c r="Q1714" i="27"/>
  <c r="R1714" i="27" s="1"/>
  <c r="Q1715" i="27"/>
  <c r="Q1716" i="27"/>
  <c r="R1716" i="27" s="1"/>
  <c r="Q1717" i="27"/>
  <c r="R1717" i="27" s="1"/>
  <c r="Q1718" i="27"/>
  <c r="Q1719" i="27"/>
  <c r="Q1720" i="27"/>
  <c r="Q1721" i="27"/>
  <c r="Q1722" i="27"/>
  <c r="Q1723" i="27"/>
  <c r="Q1724" i="27"/>
  <c r="R1724" i="27" s="1"/>
  <c r="Q1725" i="27"/>
  <c r="Q1726" i="27"/>
  <c r="R1726" i="27" s="1"/>
  <c r="Q1727" i="27"/>
  <c r="Q1728" i="27"/>
  <c r="R1728" i="27" s="1"/>
  <c r="Q1729" i="27"/>
  <c r="R1729" i="27" s="1"/>
  <c r="Q1730" i="27"/>
  <c r="Q1731" i="27"/>
  <c r="Q1732" i="27"/>
  <c r="Q1733" i="27"/>
  <c r="Q1734" i="27"/>
  <c r="Q1735" i="27"/>
  <c r="Q1736" i="27"/>
  <c r="R1736" i="27" s="1"/>
  <c r="Q1737" i="27"/>
  <c r="Q1738" i="27"/>
  <c r="R1738" i="27" s="1"/>
  <c r="Q1739" i="27"/>
  <c r="Q1740" i="27"/>
  <c r="R1740" i="27" s="1"/>
  <c r="Q1741" i="27"/>
  <c r="R1741" i="27" s="1"/>
  <c r="Q1742" i="27"/>
  <c r="Q1743" i="27"/>
  <c r="Q1744" i="27"/>
  <c r="Q1745" i="27"/>
  <c r="Q1746" i="27"/>
  <c r="Q1747" i="27"/>
  <c r="Q1748" i="27"/>
  <c r="R1748" i="27" s="1"/>
  <c r="Q1749" i="27"/>
  <c r="Q1750" i="27"/>
  <c r="R1750" i="27" s="1"/>
  <c r="Q1751" i="27"/>
  <c r="Q1752" i="27"/>
  <c r="R1752" i="27" s="1"/>
  <c r="Q1753" i="27"/>
  <c r="R1753" i="27" s="1"/>
  <c r="Q1754" i="27"/>
  <c r="Q1755" i="27"/>
  <c r="Q1756" i="27"/>
  <c r="Q1757" i="27"/>
  <c r="Q1758" i="27"/>
  <c r="Q1759" i="27"/>
  <c r="Q1760" i="27"/>
  <c r="R1760" i="27" s="1"/>
  <c r="S1760" i="27" s="1"/>
  <c r="Q1761" i="27"/>
  <c r="Q1762" i="27"/>
  <c r="R1762" i="27" s="1"/>
  <c r="Q1763" i="27"/>
  <c r="Q1764" i="27"/>
  <c r="R1764" i="27" s="1"/>
  <c r="Q1765" i="27"/>
  <c r="R1765" i="27" s="1"/>
  <c r="Q1766" i="27"/>
  <c r="Q1767" i="27"/>
  <c r="Q1768" i="27"/>
  <c r="Q1769" i="27"/>
  <c r="Q1770" i="27"/>
  <c r="Q1771" i="27"/>
  <c r="Q1772" i="27"/>
  <c r="R1772" i="27" s="1"/>
  <c r="Q1773" i="27"/>
  <c r="Q1774" i="27"/>
  <c r="R1774" i="27" s="1"/>
  <c r="Q1775" i="27"/>
  <c r="Q1776" i="27"/>
  <c r="R1776" i="27" s="1"/>
  <c r="Q1777" i="27"/>
  <c r="R1777" i="27" s="1"/>
  <c r="Q1778" i="27"/>
  <c r="Q1779" i="27"/>
  <c r="Q1780" i="27"/>
  <c r="Q1781" i="27"/>
  <c r="Q1782" i="27"/>
  <c r="Q1783" i="27"/>
  <c r="Q1784" i="27"/>
  <c r="R1784" i="27" s="1"/>
  <c r="Q1785" i="27"/>
  <c r="Q1786" i="27"/>
  <c r="R1786" i="27" s="1"/>
  <c r="Q1787" i="27"/>
  <c r="Q1788" i="27"/>
  <c r="R1788" i="27" s="1"/>
  <c r="Q1789" i="27"/>
  <c r="R1789" i="27" s="1"/>
  <c r="Q1790" i="27"/>
  <c r="Q1791" i="27"/>
  <c r="Q1792" i="27"/>
  <c r="Q1793" i="27"/>
  <c r="Q1794" i="27"/>
  <c r="Q1795" i="27"/>
  <c r="Q1796" i="27"/>
  <c r="R1796" i="27" s="1"/>
  <c r="S1796" i="27" s="1"/>
  <c r="Q1797" i="27"/>
  <c r="Q1798" i="27"/>
  <c r="R1798" i="27" s="1"/>
  <c r="Q1799" i="27"/>
  <c r="Q1800" i="27"/>
  <c r="R1800" i="27" s="1"/>
  <c r="Q1801" i="27"/>
  <c r="R1801" i="27" s="1"/>
  <c r="Q1802" i="27"/>
  <c r="Q1803" i="27"/>
  <c r="Q1804" i="27"/>
  <c r="Q1805" i="27"/>
  <c r="Q1806" i="27"/>
  <c r="Q1807" i="27"/>
  <c r="Q1808" i="27"/>
  <c r="R1808" i="27" s="1"/>
  <c r="Q1809" i="27"/>
  <c r="Q1810" i="27"/>
  <c r="R1810" i="27" s="1"/>
  <c r="Q1811" i="27"/>
  <c r="Q1812" i="27"/>
  <c r="R1812" i="27" s="1"/>
  <c r="Q1813" i="27"/>
  <c r="R1813" i="27" s="1"/>
  <c r="Q1814" i="27"/>
  <c r="Q1815" i="27"/>
  <c r="Q1816" i="27"/>
  <c r="Q1817" i="27"/>
  <c r="Q1818" i="27"/>
  <c r="Q1819" i="27"/>
  <c r="Q1820" i="27"/>
  <c r="R1820" i="27" s="1"/>
  <c r="S1820" i="27" s="1"/>
  <c r="Q1821" i="27"/>
  <c r="Q1822" i="27"/>
  <c r="R1822" i="27" s="1"/>
  <c r="Q1823" i="27"/>
  <c r="Q1824" i="27"/>
  <c r="R1824" i="27" s="1"/>
  <c r="Q1825" i="27"/>
  <c r="R1825" i="27" s="1"/>
  <c r="Q1826" i="27"/>
  <c r="Q1827" i="27"/>
  <c r="Q1828" i="27"/>
  <c r="Q1829" i="27"/>
  <c r="Q1830" i="27"/>
  <c r="Q1831" i="27"/>
  <c r="Q1832" i="27"/>
  <c r="R1832" i="27" s="1"/>
  <c r="Q1833" i="27"/>
  <c r="Q1834" i="27"/>
  <c r="R1834" i="27" s="1"/>
  <c r="Q1835" i="27"/>
  <c r="Q1836" i="27"/>
  <c r="R1836" i="27" s="1"/>
  <c r="Q1837" i="27"/>
  <c r="R1837" i="27" s="1"/>
  <c r="Q1838" i="27"/>
  <c r="Q1839" i="27"/>
  <c r="Q1840" i="27"/>
  <c r="Q1841" i="27"/>
  <c r="Q1842" i="27"/>
  <c r="Q1843" i="27"/>
  <c r="Q1844" i="27"/>
  <c r="R1844" i="27" s="1"/>
  <c r="S1844" i="27" s="1"/>
  <c r="Q1845" i="27"/>
  <c r="Q1846" i="27"/>
  <c r="R1846" i="27" s="1"/>
  <c r="Q1847" i="27"/>
  <c r="Q1848" i="27"/>
  <c r="R1848" i="27" s="1"/>
  <c r="Q1849" i="27"/>
  <c r="R1849" i="27" s="1"/>
  <c r="S1849" i="27" s="1"/>
  <c r="Q1850" i="27"/>
  <c r="Q1851" i="27"/>
  <c r="Q1852" i="27"/>
  <c r="Q1853" i="27"/>
  <c r="Q1854" i="27"/>
  <c r="Q1855" i="27"/>
  <c r="Q1856" i="27"/>
  <c r="R1856" i="27" s="1"/>
  <c r="Q1857" i="27"/>
  <c r="Q1858" i="27"/>
  <c r="R1858" i="27" s="1"/>
  <c r="Q1859" i="27"/>
  <c r="Q1860" i="27"/>
  <c r="R1860" i="27" s="1"/>
  <c r="Q1861" i="27"/>
  <c r="R1861" i="27" s="1"/>
  <c r="Q1862" i="27"/>
  <c r="Q1863" i="27"/>
  <c r="Q1864" i="27"/>
  <c r="Q1865" i="27"/>
  <c r="Q1866" i="27"/>
  <c r="Q1867" i="27"/>
  <c r="Q1868" i="27"/>
  <c r="R1868" i="27" s="1"/>
  <c r="Q1869" i="27"/>
  <c r="Q1870" i="27"/>
  <c r="R1870" i="27" s="1"/>
  <c r="S1870" i="27" s="1"/>
  <c r="Q1871" i="27"/>
  <c r="Q1872" i="27"/>
  <c r="R1872" i="27" s="1"/>
  <c r="Q1873" i="27"/>
  <c r="R1873" i="27" s="1"/>
  <c r="Q1874" i="27"/>
  <c r="Q1875" i="27"/>
  <c r="Q1876" i="27"/>
  <c r="Q1877" i="27"/>
  <c r="Q1878" i="27"/>
  <c r="Q1879" i="27"/>
  <c r="Q1880" i="27"/>
  <c r="R1880" i="27" s="1"/>
  <c r="S1880" i="27" s="1"/>
  <c r="Q1881" i="27"/>
  <c r="Q1882" i="27"/>
  <c r="R1882" i="27" s="1"/>
  <c r="Q1883" i="27"/>
  <c r="Q1884" i="27"/>
  <c r="R1884" i="27" s="1"/>
  <c r="Q1885" i="27"/>
  <c r="R1885" i="27" s="1"/>
  <c r="Q1886" i="27"/>
  <c r="Q1887" i="27"/>
  <c r="Q1888" i="27"/>
  <c r="Q1889" i="27"/>
  <c r="Q1890" i="27"/>
  <c r="Q1891" i="27"/>
  <c r="R1891" i="27" s="1"/>
  <c r="S1891" i="27" s="1"/>
  <c r="Q1892" i="27"/>
  <c r="R1892" i="27" s="1"/>
  <c r="Q1893" i="27"/>
  <c r="Q1894" i="27"/>
  <c r="R1894" i="27" s="1"/>
  <c r="Q1895" i="27"/>
  <c r="Q1896" i="27"/>
  <c r="R1896" i="27" s="1"/>
  <c r="Q1897" i="27"/>
  <c r="R1897" i="27" s="1"/>
  <c r="Q1898" i="27"/>
  <c r="Q1899" i="27"/>
  <c r="Q1900" i="27"/>
  <c r="Q1901" i="27"/>
  <c r="Q1902" i="27"/>
  <c r="Q1903" i="27"/>
  <c r="R1903" i="27" s="1"/>
  <c r="S1903" i="27" s="1"/>
  <c r="Q1904" i="27"/>
  <c r="R1904" i="27" s="1"/>
  <c r="Q1905" i="27"/>
  <c r="Q1906" i="27"/>
  <c r="R1906" i="27" s="1"/>
  <c r="Q1907" i="27"/>
  <c r="Q1908" i="27"/>
  <c r="R1908" i="27" s="1"/>
  <c r="Q1909" i="27"/>
  <c r="R1909" i="27" s="1"/>
  <c r="Q1910" i="27"/>
  <c r="Q1911" i="27"/>
  <c r="Q1912" i="27"/>
  <c r="Q1913" i="27"/>
  <c r="Q1914" i="27"/>
  <c r="Q1915" i="27"/>
  <c r="R1915" i="27" s="1"/>
  <c r="S1915" i="27" s="1"/>
  <c r="Q1916" i="27"/>
  <c r="R1916" i="27" s="1"/>
  <c r="Q1917" i="27"/>
  <c r="Q1918" i="27"/>
  <c r="R1918" i="27" s="1"/>
  <c r="Q1919" i="27"/>
  <c r="Q1920" i="27"/>
  <c r="R1920" i="27" s="1"/>
  <c r="Q1921" i="27"/>
  <c r="R1921" i="27" s="1"/>
  <c r="Q1922" i="27"/>
  <c r="Q1923" i="27"/>
  <c r="Q1924" i="27"/>
  <c r="Q1925" i="27"/>
  <c r="Q1926" i="27"/>
  <c r="Q1927" i="27"/>
  <c r="R1927" i="27" s="1"/>
  <c r="S1927" i="27" s="1"/>
  <c r="Q1928" i="27"/>
  <c r="R1928" i="27" s="1"/>
  <c r="Q1929" i="27"/>
  <c r="Q1930" i="27"/>
  <c r="R1930" i="27" s="1"/>
  <c r="Q1931" i="27"/>
  <c r="Q1932" i="27"/>
  <c r="R1932" i="27" s="1"/>
  <c r="Q1933" i="27"/>
  <c r="R1933" i="27" s="1"/>
  <c r="Q1934" i="27"/>
  <c r="Q1935" i="27"/>
  <c r="Q1936" i="27"/>
  <c r="Q1937" i="27"/>
  <c r="Q1938" i="27"/>
  <c r="Q1939" i="27"/>
  <c r="R1939" i="27" s="1"/>
  <c r="Q1940" i="27"/>
  <c r="R1940" i="27" s="1"/>
  <c r="Q1941" i="27"/>
  <c r="Q1942" i="27"/>
  <c r="R1942" i="27" s="1"/>
  <c r="Q1943" i="27"/>
  <c r="Q1944" i="27"/>
  <c r="R1944" i="27" s="1"/>
  <c r="Q1945" i="27"/>
  <c r="R1945" i="27" s="1"/>
  <c r="Q1946" i="27"/>
  <c r="Q1947" i="27"/>
  <c r="Q1948" i="27"/>
  <c r="Q1949" i="27"/>
  <c r="Q1950" i="27"/>
  <c r="Q1951" i="27"/>
  <c r="R1951" i="27" s="1"/>
  <c r="Q1952" i="27"/>
  <c r="R1952" i="27" s="1"/>
  <c r="Q1953" i="27"/>
  <c r="Q1954" i="27"/>
  <c r="R1954" i="27" s="1"/>
  <c r="Q1955" i="27"/>
  <c r="Q1956" i="27"/>
  <c r="R1956" i="27" s="1"/>
  <c r="Q1957" i="27"/>
  <c r="R1957" i="27" s="1"/>
  <c r="Q1958" i="27"/>
  <c r="Q1959" i="27"/>
  <c r="Q1960" i="27"/>
  <c r="Q1961" i="27"/>
  <c r="Q1962" i="27"/>
  <c r="Q1963" i="27"/>
  <c r="R1963" i="27" s="1"/>
  <c r="S1963" i="27" s="1"/>
  <c r="Q1964" i="27"/>
  <c r="R1964" i="27" s="1"/>
  <c r="Q1965" i="27"/>
  <c r="Q1966" i="27"/>
  <c r="R1966" i="27" s="1"/>
  <c r="Q1967" i="27"/>
  <c r="Q1968" i="27"/>
  <c r="R1968" i="27" s="1"/>
  <c r="Q1969" i="27"/>
  <c r="R1969" i="27" s="1"/>
  <c r="Q1970" i="27"/>
  <c r="Q1971" i="27"/>
  <c r="Q1972" i="27"/>
  <c r="Q1973" i="27"/>
  <c r="Q1974" i="27"/>
  <c r="Q1975" i="27"/>
  <c r="R1975" i="27" s="1"/>
  <c r="S1975" i="27" s="1"/>
  <c r="Q1976" i="27"/>
  <c r="R1976" i="27" s="1"/>
  <c r="Q1977" i="27"/>
  <c r="Q1978" i="27"/>
  <c r="R1978" i="27" s="1"/>
  <c r="Q1979" i="27"/>
  <c r="Q1980" i="27"/>
  <c r="R1980" i="27" s="1"/>
  <c r="Q1981" i="27"/>
  <c r="R1981" i="27" s="1"/>
  <c r="Q1982" i="27"/>
  <c r="Q1983" i="27"/>
  <c r="Q1984" i="27"/>
  <c r="Q1985" i="27"/>
  <c r="Q1986" i="27"/>
  <c r="Q1987" i="27"/>
  <c r="R1987" i="27" s="1"/>
  <c r="S1987" i="27" s="1"/>
  <c r="Q1988" i="27"/>
  <c r="R1988" i="27" s="1"/>
  <c r="Q1989" i="27"/>
  <c r="Q1990" i="27"/>
  <c r="R1990" i="27" s="1"/>
  <c r="Q1991" i="27"/>
  <c r="Q1992" i="27"/>
  <c r="R1992" i="27" s="1"/>
  <c r="Q1993" i="27"/>
  <c r="R1993" i="27" s="1"/>
  <c r="Q1994" i="27"/>
  <c r="Q1995" i="27"/>
  <c r="Q1996" i="27"/>
  <c r="Q1997" i="27"/>
  <c r="Q1998" i="27"/>
  <c r="Q1999" i="27"/>
  <c r="R1999" i="27" s="1"/>
  <c r="S1999" i="27" s="1"/>
  <c r="Q2000" i="27"/>
  <c r="R2000" i="27" s="1"/>
  <c r="Q2001" i="27"/>
  <c r="Q2002" i="27"/>
  <c r="R2002" i="27" s="1"/>
  <c r="Q2003" i="27"/>
  <c r="Q2004" i="27"/>
  <c r="R2004" i="27" s="1"/>
  <c r="Q2005" i="27"/>
  <c r="R2005" i="27" s="1"/>
  <c r="Q2006" i="27"/>
  <c r="Q2007" i="27"/>
  <c r="Q2008" i="27"/>
  <c r="Q2009" i="27"/>
  <c r="Q2010" i="27"/>
  <c r="Q2011" i="27"/>
  <c r="R2011" i="27" s="1"/>
  <c r="S2011" i="27" s="1"/>
  <c r="Q2012" i="27"/>
  <c r="R2012" i="27" s="1"/>
  <c r="Q2013" i="27"/>
  <c r="Q2014" i="27"/>
  <c r="R2014" i="27" s="1"/>
  <c r="S2014" i="27" s="1"/>
  <c r="Q2015" i="27"/>
  <c r="Q2016" i="27"/>
  <c r="R2016" i="27" s="1"/>
  <c r="Q2017" i="27"/>
  <c r="R2017" i="27" s="1"/>
  <c r="Q2018" i="27"/>
  <c r="Q2019" i="27"/>
  <c r="Q2020" i="27"/>
  <c r="Q2021" i="27"/>
  <c r="Q2022" i="27"/>
  <c r="Q2023" i="27"/>
  <c r="R2023" i="27" s="1"/>
  <c r="S2023" i="27" s="1"/>
  <c r="Q2024" i="27"/>
  <c r="R2024" i="27" s="1"/>
  <c r="Q2025" i="27"/>
  <c r="Q2026" i="27"/>
  <c r="R2026" i="27" s="1"/>
  <c r="Q2027" i="27"/>
  <c r="Q2028" i="27"/>
  <c r="R2028" i="27" s="1"/>
  <c r="Q2029" i="27"/>
  <c r="R2029" i="27" s="1"/>
  <c r="Q2030" i="27"/>
  <c r="Q2031" i="27"/>
  <c r="Q2032" i="27"/>
  <c r="Q2033" i="27"/>
  <c r="Q2034" i="27"/>
  <c r="Q2035" i="27"/>
  <c r="R2035" i="27" s="1"/>
  <c r="S2035" i="27" s="1"/>
  <c r="Q2036" i="27"/>
  <c r="R2036" i="27" s="1"/>
  <c r="Q2037" i="27"/>
  <c r="Q2038" i="27"/>
  <c r="R2038" i="27" s="1"/>
  <c r="Q2039" i="27"/>
  <c r="Q2040" i="27"/>
  <c r="R2040" i="27" s="1"/>
  <c r="Q2041" i="27"/>
  <c r="R2041" i="27" s="1"/>
  <c r="Q2042" i="27"/>
  <c r="Q2043" i="27"/>
  <c r="Q2044" i="27"/>
  <c r="Q2045" i="27"/>
  <c r="Q2046" i="27"/>
  <c r="Q2047" i="27"/>
  <c r="R2047" i="27" s="1"/>
  <c r="S2047" i="27" s="1"/>
  <c r="Q2048" i="27"/>
  <c r="R2048" i="27" s="1"/>
  <c r="Q2049" i="27"/>
  <c r="Q2050" i="27"/>
  <c r="R2050" i="27" s="1"/>
  <c r="Q2051" i="27"/>
  <c r="Q2052" i="27"/>
  <c r="R2052" i="27" s="1"/>
  <c r="Q2053" i="27"/>
  <c r="R2053" i="27" s="1"/>
  <c r="Q2054" i="27"/>
  <c r="Q2055" i="27"/>
  <c r="Q2056" i="27"/>
  <c r="Q2057" i="27"/>
  <c r="Q2058" i="27"/>
  <c r="Q2059" i="27"/>
  <c r="R2059" i="27" s="1"/>
  <c r="S2059" i="27" s="1"/>
  <c r="Q2060" i="27"/>
  <c r="R2060" i="27" s="1"/>
  <c r="Q2061" i="27"/>
  <c r="Q2062" i="27"/>
  <c r="R2062" i="27" s="1"/>
  <c r="Q2063" i="27"/>
  <c r="Q2064" i="27"/>
  <c r="R2064" i="27" s="1"/>
  <c r="Q2065" i="27"/>
  <c r="R2065" i="27" s="1"/>
  <c r="Q2066" i="27"/>
  <c r="Q2067" i="27"/>
  <c r="Q2068" i="27"/>
  <c r="Q2069" i="27"/>
  <c r="Q2070" i="27"/>
  <c r="Q2071" i="27"/>
  <c r="R2071" i="27" s="1"/>
  <c r="S2071" i="27" s="1"/>
  <c r="Q2072" i="27"/>
  <c r="R2072" i="27" s="1"/>
  <c r="Q2073" i="27"/>
  <c r="Q2074" i="27"/>
  <c r="R2074" i="27" s="1"/>
  <c r="Q2075" i="27"/>
  <c r="Q2076" i="27"/>
  <c r="R2076" i="27" s="1"/>
  <c r="Q2077" i="27"/>
  <c r="R2077" i="27" s="1"/>
  <c r="Q2078" i="27"/>
  <c r="Q2079" i="27"/>
  <c r="Q2080" i="27"/>
  <c r="Q2081" i="27"/>
  <c r="Q2082" i="27"/>
  <c r="Q2083" i="27"/>
  <c r="R2083" i="27" s="1"/>
  <c r="S2083" i="27" s="1"/>
  <c r="Q2084" i="27"/>
  <c r="R2084" i="27" s="1"/>
  <c r="Q2085" i="27"/>
  <c r="Q2086" i="27"/>
  <c r="R2086" i="27" s="1"/>
  <c r="Q2087" i="27"/>
  <c r="Q2088" i="27"/>
  <c r="R2088" i="27" s="1"/>
  <c r="Q2089" i="27"/>
  <c r="R2089" i="27" s="1"/>
  <c r="Q2090" i="27"/>
  <c r="Q2091" i="27"/>
  <c r="Q2092" i="27"/>
  <c r="Q2093" i="27"/>
  <c r="Q2094" i="27"/>
  <c r="Q2095" i="27"/>
  <c r="R2095" i="27" s="1"/>
  <c r="S2095" i="27" s="1"/>
  <c r="Q2096" i="27"/>
  <c r="R2096" i="27" s="1"/>
  <c r="Q2097" i="27"/>
  <c r="Q2098" i="27"/>
  <c r="R2098" i="27" s="1"/>
  <c r="Q2099" i="27"/>
  <c r="Q2100" i="27"/>
  <c r="R2100" i="27" s="1"/>
  <c r="Q2101" i="27"/>
  <c r="R2101" i="27" s="1"/>
  <c r="Q2102" i="27"/>
  <c r="Q2103" i="27"/>
  <c r="Q2104" i="27"/>
  <c r="Q2105" i="27"/>
  <c r="Q2106" i="27"/>
  <c r="Q2107" i="27"/>
  <c r="R2107" i="27" s="1"/>
  <c r="S2107" i="27" s="1"/>
  <c r="Q2108" i="27"/>
  <c r="R2108" i="27" s="1"/>
  <c r="Q2109" i="27"/>
  <c r="Q2110" i="27"/>
  <c r="R2110" i="27" s="1"/>
  <c r="Q2111" i="27"/>
  <c r="Q2112" i="27"/>
  <c r="R2112" i="27" s="1"/>
  <c r="S2112" i="27" s="1"/>
  <c r="Q2113" i="27"/>
  <c r="R2113" i="27" s="1"/>
  <c r="S2113" i="27" s="1"/>
  <c r="Q2114" i="27"/>
  <c r="Q2115" i="27"/>
  <c r="Q2116" i="27"/>
  <c r="Q2117" i="27"/>
  <c r="Q2118" i="27"/>
  <c r="Q2119" i="27"/>
  <c r="R2119" i="27" s="1"/>
  <c r="S2119" i="27" s="1"/>
  <c r="Q2120" i="27"/>
  <c r="R2120" i="27" s="1"/>
  <c r="S2120" i="27" s="1"/>
  <c r="Q2121" i="27"/>
  <c r="Q2122" i="27"/>
  <c r="R2122" i="27" s="1"/>
  <c r="Q2123" i="27"/>
  <c r="Q2124" i="27"/>
  <c r="R2124" i="27" s="1"/>
  <c r="Q2125" i="27"/>
  <c r="R2125" i="27" s="1"/>
  <c r="Q2126" i="27"/>
  <c r="Q2127" i="27"/>
  <c r="Q2128" i="27"/>
  <c r="Q2129" i="27"/>
  <c r="Q2130" i="27"/>
  <c r="Q2131" i="27"/>
  <c r="R2131" i="27" s="1"/>
  <c r="S2131" i="27" s="1"/>
  <c r="Q2132" i="27"/>
  <c r="R2132" i="27" s="1"/>
  <c r="Q2133" i="27"/>
  <c r="Q2134" i="27"/>
  <c r="R2134" i="27" s="1"/>
  <c r="Q2135" i="27"/>
  <c r="Q2136" i="27"/>
  <c r="R2136" i="27" s="1"/>
  <c r="Q2137" i="27"/>
  <c r="R2137" i="27" s="1"/>
  <c r="Q2138" i="27"/>
  <c r="Q2139" i="27"/>
  <c r="Q2140" i="27"/>
  <c r="Q2141" i="27"/>
  <c r="Q2142" i="27"/>
  <c r="Q2143" i="27"/>
  <c r="R2143" i="27" s="1"/>
  <c r="S2143" i="27" s="1"/>
  <c r="Q2144" i="27"/>
  <c r="R2144" i="27" s="1"/>
  <c r="S2144" i="27" s="1"/>
  <c r="Q2145" i="27"/>
  <c r="Q2146" i="27"/>
  <c r="R2146" i="27" s="1"/>
  <c r="Q2147" i="27"/>
  <c r="Q2148" i="27"/>
  <c r="R2148" i="27" s="1"/>
  <c r="Q2149" i="27"/>
  <c r="R2149" i="27" s="1"/>
  <c r="Q2150" i="27"/>
  <c r="Q2151" i="27"/>
  <c r="Q2152" i="27"/>
  <c r="Q2153" i="27"/>
  <c r="Q2154" i="27"/>
  <c r="Q2155" i="27"/>
  <c r="R2155" i="27" s="1"/>
  <c r="S2155" i="27" s="1"/>
  <c r="Q2156" i="27"/>
  <c r="R2156" i="27" s="1"/>
  <c r="S2156" i="27" s="1"/>
  <c r="Q2157" i="27"/>
  <c r="Q2158" i="27"/>
  <c r="R2158" i="27" s="1"/>
  <c r="S2158" i="27" s="1"/>
  <c r="Q2159" i="27"/>
  <c r="Q2160" i="27"/>
  <c r="R2160" i="27" s="1"/>
  <c r="Q2161" i="27"/>
  <c r="R2161" i="27" s="1"/>
  <c r="Q2162" i="27"/>
  <c r="Q2163" i="27"/>
  <c r="Q2164" i="27"/>
  <c r="Q2165" i="27"/>
  <c r="Q2166" i="27"/>
  <c r="Q2167" i="27"/>
  <c r="R2167" i="27" s="1"/>
  <c r="S2167" i="27" s="1"/>
  <c r="Q2168" i="27"/>
  <c r="R2168" i="27" s="1"/>
  <c r="Q2169" i="27"/>
  <c r="Q2170" i="27"/>
  <c r="R2170" i="27" s="1"/>
  <c r="Q2171" i="27"/>
  <c r="Q2172" i="27"/>
  <c r="R2172" i="27" s="1"/>
  <c r="Q2173" i="27"/>
  <c r="R2173" i="27" s="1"/>
  <c r="Q2174" i="27"/>
  <c r="Q2175" i="27"/>
  <c r="Q2176" i="27"/>
  <c r="Q2177" i="27"/>
  <c r="Q2178" i="27"/>
  <c r="Q2179" i="27"/>
  <c r="R2179" i="27" s="1"/>
  <c r="S2179" i="27" s="1"/>
  <c r="Q2180" i="27"/>
  <c r="R2180" i="27" s="1"/>
  <c r="S2180" i="27" s="1"/>
  <c r="Q2181" i="27"/>
  <c r="Q2182" i="27"/>
  <c r="R2182" i="27" s="1"/>
  <c r="Q2183" i="27"/>
  <c r="Q2184" i="27"/>
  <c r="R2184" i="27" s="1"/>
  <c r="Q2185" i="27"/>
  <c r="R2185" i="27" s="1"/>
  <c r="Q2186" i="27"/>
  <c r="Q2187" i="27"/>
  <c r="Q2188" i="27"/>
  <c r="Q2189" i="27"/>
  <c r="Q2190" i="27"/>
  <c r="Q2191" i="27"/>
  <c r="R2191" i="27" s="1"/>
  <c r="S2191" i="27" s="1"/>
  <c r="Q2192" i="27"/>
  <c r="R2192" i="27" s="1"/>
  <c r="Q2193" i="27"/>
  <c r="Q2194" i="27"/>
  <c r="R2194" i="27" s="1"/>
  <c r="Q2195" i="27"/>
  <c r="Q2196" i="27"/>
  <c r="Q2197" i="27"/>
  <c r="R2197" i="27" s="1"/>
  <c r="Q2198" i="27"/>
  <c r="Q2199" i="27"/>
  <c r="Q2200" i="27"/>
  <c r="Q2201" i="27"/>
  <c r="Q2202" i="27"/>
  <c r="Q2203" i="27"/>
  <c r="R2203" i="27" s="1"/>
  <c r="S2203" i="27" s="1"/>
  <c r="Q2204" i="27"/>
  <c r="R2204" i="27" s="1"/>
  <c r="Q2205" i="27"/>
  <c r="Q2206" i="27"/>
  <c r="R2206" i="27" s="1"/>
  <c r="Q2207" i="27"/>
  <c r="Q2208" i="27"/>
  <c r="R2208" i="27" s="1"/>
  <c r="Q2209" i="27"/>
  <c r="R2209" i="27" s="1"/>
  <c r="Q2210" i="27"/>
  <c r="Q2211" i="27"/>
  <c r="Q2212" i="27"/>
  <c r="Q2213" i="27"/>
  <c r="Q2214" i="27"/>
  <c r="Q2215" i="27"/>
  <c r="R2215" i="27" s="1"/>
  <c r="S2215" i="27" s="1"/>
  <c r="Q2216" i="27"/>
  <c r="R2216" i="27" s="1"/>
  <c r="Q2217" i="27"/>
  <c r="Q2218" i="27"/>
  <c r="R2218" i="27" s="1"/>
  <c r="Q2219" i="27"/>
  <c r="Q2220" i="27"/>
  <c r="R2220" i="27" s="1"/>
  <c r="Q2221" i="27"/>
  <c r="R2221" i="27" s="1"/>
  <c r="Q2222" i="27"/>
  <c r="Q2223" i="27"/>
  <c r="Q2224" i="27"/>
  <c r="Q2225" i="27"/>
  <c r="Q2226" i="27"/>
  <c r="Q2227" i="27"/>
  <c r="R2227" i="27" s="1"/>
  <c r="S2227" i="27" s="1"/>
  <c r="Q2228" i="27"/>
  <c r="R2228" i="27" s="1"/>
  <c r="Q2229" i="27"/>
  <c r="Q2230" i="27"/>
  <c r="R2230" i="27" s="1"/>
  <c r="Q2231" i="27"/>
  <c r="Q2232" i="27"/>
  <c r="R2232" i="27" s="1"/>
  <c r="Q2233" i="27"/>
  <c r="R2233" i="27" s="1"/>
  <c r="Q2234" i="27"/>
  <c r="Q2235" i="27"/>
  <c r="Q2236" i="27"/>
  <c r="Q2237" i="27"/>
  <c r="Q2238" i="27"/>
  <c r="Q2239" i="27"/>
  <c r="R2239" i="27" s="1"/>
  <c r="S2239" i="27" s="1"/>
  <c r="Q2240" i="27"/>
  <c r="R2240" i="27" s="1"/>
  <c r="S2240" i="27" s="1"/>
  <c r="Q2241" i="27"/>
  <c r="Q2242" i="27"/>
  <c r="R2242" i="27" s="1"/>
  <c r="Q2243" i="27"/>
  <c r="Q2244" i="27"/>
  <c r="R2244" i="27" s="1"/>
  <c r="Q2245" i="27"/>
  <c r="R2245" i="27" s="1"/>
  <c r="Q2246" i="27"/>
  <c r="Q2247" i="27"/>
  <c r="Q2248" i="27"/>
  <c r="Q2249" i="27"/>
  <c r="Q2250" i="27"/>
  <c r="Q2251" i="27"/>
  <c r="R2251" i="27" s="1"/>
  <c r="S2251" i="27" s="1"/>
  <c r="Q2252" i="27"/>
  <c r="R2252" i="27" s="1"/>
  <c r="S2252" i="27" s="1"/>
  <c r="Q2253" i="27"/>
  <c r="Q2254" i="27"/>
  <c r="R2254" i="27" s="1"/>
  <c r="Q2255" i="27"/>
  <c r="Q2256" i="27"/>
  <c r="R2256" i="27" s="1"/>
  <c r="Q2257" i="27"/>
  <c r="R2257" i="27" s="1"/>
  <c r="Q2258" i="27"/>
  <c r="Q2259" i="27"/>
  <c r="Q2260" i="27"/>
  <c r="Q2261" i="27"/>
  <c r="Q2262" i="27"/>
  <c r="Q2263" i="27"/>
  <c r="R2263" i="27" s="1"/>
  <c r="S2263" i="27" s="1"/>
  <c r="Q2264" i="27"/>
  <c r="R2264" i="27" s="1"/>
  <c r="Q2265" i="27"/>
  <c r="Q2266" i="27"/>
  <c r="R2266" i="27" s="1"/>
  <c r="Q2267" i="27"/>
  <c r="Q2268" i="27"/>
  <c r="R2268" i="27" s="1"/>
  <c r="Q2269" i="27"/>
  <c r="R2269" i="27" s="1"/>
  <c r="Q2270" i="27"/>
  <c r="Q2271" i="27"/>
  <c r="Q2272" i="27"/>
  <c r="Q2273" i="27"/>
  <c r="Q2274" i="27"/>
  <c r="Q2275" i="27"/>
  <c r="R2275" i="27" s="1"/>
  <c r="S2275" i="27" s="1"/>
  <c r="Q2276" i="27"/>
  <c r="R2276" i="27" s="1"/>
  <c r="S2276" i="27" s="1"/>
  <c r="Q2277" i="27"/>
  <c r="Q2278" i="27"/>
  <c r="R2278" i="27" s="1"/>
  <c r="Q2279" i="27"/>
  <c r="Q2280" i="27"/>
  <c r="R2280" i="27" s="1"/>
  <c r="Q2281" i="27"/>
  <c r="R2281" i="27" s="1"/>
  <c r="Q2282" i="27"/>
  <c r="Q2283" i="27"/>
  <c r="Q2284" i="27"/>
  <c r="Q2285" i="27"/>
  <c r="Q2286" i="27"/>
  <c r="Q2287" i="27"/>
  <c r="R2287" i="27" s="1"/>
  <c r="S2287" i="27" s="1"/>
  <c r="Q2288" i="27"/>
  <c r="R2288" i="27" s="1"/>
  <c r="S2288" i="27" s="1"/>
  <c r="Q2289" i="27"/>
  <c r="Q2290" i="27"/>
  <c r="R2290" i="27" s="1"/>
  <c r="S2290" i="27" s="1"/>
  <c r="Q2291" i="27"/>
  <c r="Q2292" i="27"/>
  <c r="R2292" i="27" s="1"/>
  <c r="Q2293" i="27"/>
  <c r="R2293" i="27" s="1"/>
  <c r="Q2294" i="27"/>
  <c r="Q2295" i="27"/>
  <c r="Q2296" i="27"/>
  <c r="Q2297" i="27"/>
  <c r="Q2298" i="27"/>
  <c r="Q2299" i="27"/>
  <c r="R2299" i="27" s="1"/>
  <c r="S2299" i="27" s="1"/>
  <c r="Q2300" i="27"/>
  <c r="R2300" i="27" s="1"/>
  <c r="Q2301" i="27"/>
  <c r="Q2302" i="27"/>
  <c r="R2302" i="27" s="1"/>
  <c r="Q2303" i="27"/>
  <c r="Q2304" i="27"/>
  <c r="R2304" i="27" s="1"/>
  <c r="Q2305" i="27"/>
  <c r="R2305" i="27" s="1"/>
  <c r="Q2306" i="27"/>
  <c r="Q2307" i="27"/>
  <c r="Q2308" i="27"/>
  <c r="Q2309" i="27"/>
  <c r="Q2310" i="27"/>
  <c r="Q2311" i="27"/>
  <c r="R2311" i="27" s="1"/>
  <c r="S2311" i="27" s="1"/>
  <c r="Q2312" i="27"/>
  <c r="R2312" i="27" s="1"/>
  <c r="Q2313" i="27"/>
  <c r="Q2314" i="27"/>
  <c r="R2314" i="27" s="1"/>
  <c r="Q2315" i="27"/>
  <c r="Q2316" i="27"/>
  <c r="R2316" i="27" s="1"/>
  <c r="Q2317" i="27"/>
  <c r="R2317" i="27" s="1"/>
  <c r="Q2318" i="27"/>
  <c r="Q2319" i="27"/>
  <c r="Q2320" i="27"/>
  <c r="Q2321" i="27"/>
  <c r="Q2322" i="27"/>
  <c r="Q2323" i="27"/>
  <c r="R2323" i="27" s="1"/>
  <c r="S2323" i="27" s="1"/>
  <c r="Q2324" i="27"/>
  <c r="R2324" i="27" s="1"/>
  <c r="Q2325" i="27"/>
  <c r="Q2326" i="27"/>
  <c r="R2326" i="27" s="1"/>
  <c r="S2326" i="27" s="1"/>
  <c r="Q2327" i="27"/>
  <c r="Q2328" i="27"/>
  <c r="R2328" i="27" s="1"/>
  <c r="Q2329" i="27"/>
  <c r="R2329" i="27" s="1"/>
  <c r="Q2330" i="27"/>
  <c r="Q2331" i="27"/>
  <c r="Q2332" i="27"/>
  <c r="Q2333" i="27"/>
  <c r="Q2334" i="27"/>
  <c r="Q2335" i="27"/>
  <c r="R2335" i="27" s="1"/>
  <c r="S2335" i="27" s="1"/>
  <c r="Q2336" i="27"/>
  <c r="R2336" i="27" s="1"/>
  <c r="S2336" i="27" s="1"/>
  <c r="Q2337" i="27"/>
  <c r="Q2338" i="27"/>
  <c r="R2338" i="27" s="1"/>
  <c r="Q2339" i="27"/>
  <c r="Q2340" i="27"/>
  <c r="R2340" i="27" s="1"/>
  <c r="Q2341" i="27"/>
  <c r="R2341" i="27" s="1"/>
  <c r="Q2342" i="27"/>
  <c r="Q2343" i="27"/>
  <c r="Q2344" i="27"/>
  <c r="Q2345" i="27"/>
  <c r="Q2346" i="27"/>
  <c r="Q2347" i="27"/>
  <c r="R2347" i="27" s="1"/>
  <c r="S2347" i="27" s="1"/>
  <c r="Q2348" i="27"/>
  <c r="R2348" i="27" s="1"/>
  <c r="Q2349" i="27"/>
  <c r="Q2350" i="27"/>
  <c r="R2350" i="27" s="1"/>
  <c r="Q2351" i="27"/>
  <c r="Q2352" i="27"/>
  <c r="R2352" i="27" s="1"/>
  <c r="Q2353" i="27"/>
  <c r="R2353" i="27" s="1"/>
  <c r="Q2354" i="27"/>
  <c r="Q2355" i="27"/>
  <c r="Q2356" i="27"/>
  <c r="Q2357" i="27"/>
  <c r="Q2358" i="27"/>
  <c r="Q2359" i="27"/>
  <c r="R2359" i="27" s="1"/>
  <c r="S2359" i="27" s="1"/>
  <c r="Q2360" i="27"/>
  <c r="R2360" i="27" s="1"/>
  <c r="Q2361" i="27"/>
  <c r="Q2362" i="27"/>
  <c r="R2362" i="27" s="1"/>
  <c r="Q2363" i="27"/>
  <c r="Q2364" i="27"/>
  <c r="R2364" i="27" s="1"/>
  <c r="Q2365" i="27"/>
  <c r="R2365" i="27" s="1"/>
  <c r="Q2366" i="27"/>
  <c r="Q2367" i="27"/>
  <c r="Q2368" i="27"/>
  <c r="Q2369" i="27"/>
  <c r="Q2370" i="27"/>
  <c r="Q2371" i="27"/>
  <c r="R2371" i="27" s="1"/>
  <c r="S2371" i="27" s="1"/>
  <c r="Q2372" i="27"/>
  <c r="R2372" i="27" s="1"/>
  <c r="Q2373" i="27"/>
  <c r="Q2374" i="27"/>
  <c r="R2374" i="27" s="1"/>
  <c r="Q2375" i="27"/>
  <c r="Q2376" i="27"/>
  <c r="R2376" i="27" s="1"/>
  <c r="Q2377" i="27"/>
  <c r="R2377" i="27" s="1"/>
  <c r="Q2378" i="27"/>
  <c r="Q2379" i="27"/>
  <c r="Q2380" i="27"/>
  <c r="Q2381" i="27"/>
  <c r="Q2382" i="27"/>
  <c r="Q2383" i="27"/>
  <c r="R2383" i="27" s="1"/>
  <c r="S2383" i="27" s="1"/>
  <c r="Q2384" i="27"/>
  <c r="R2384" i="27" s="1"/>
  <c r="Q2385" i="27"/>
  <c r="Q2386" i="27"/>
  <c r="R2386" i="27" s="1"/>
  <c r="Q2387" i="27"/>
  <c r="Q2388" i="27"/>
  <c r="R2388" i="27" s="1"/>
  <c r="Q2389" i="27"/>
  <c r="R2389" i="27" s="1"/>
  <c r="Q2390" i="27"/>
  <c r="Q2391" i="27"/>
  <c r="Q2392" i="27"/>
  <c r="Q2393" i="27"/>
  <c r="Q2394" i="27"/>
  <c r="Q2395" i="27"/>
  <c r="R2395" i="27" s="1"/>
  <c r="S2395" i="27" s="1"/>
  <c r="Q2396" i="27"/>
  <c r="R2396" i="27" s="1"/>
  <c r="Q2397" i="27"/>
  <c r="Q2398" i="27"/>
  <c r="R2398" i="27" s="1"/>
  <c r="Q2399" i="27"/>
  <c r="Q2400" i="27"/>
  <c r="R2400" i="27" s="1"/>
  <c r="Q2401" i="27"/>
  <c r="R2401" i="27" s="1"/>
  <c r="Q2402" i="27"/>
  <c r="Q2403" i="27"/>
  <c r="Q2404" i="27"/>
  <c r="Q2405" i="27"/>
  <c r="Q2406" i="27"/>
  <c r="Q2407" i="27"/>
  <c r="R2407" i="27" s="1"/>
  <c r="Q2408" i="27"/>
  <c r="R2408" i="27" s="1"/>
  <c r="Q2409" i="27"/>
  <c r="Q2410" i="27"/>
  <c r="R2410" i="27" s="1"/>
  <c r="Q2411" i="27"/>
  <c r="Q2412" i="27"/>
  <c r="R2412" i="27" s="1"/>
  <c r="Q2413" i="27"/>
  <c r="R2413" i="27" s="1"/>
  <c r="Q2414" i="27"/>
  <c r="Q2415" i="27"/>
  <c r="Q2416" i="27"/>
  <c r="Q2417" i="27"/>
  <c r="Q2418" i="27"/>
  <c r="Q2419" i="27"/>
  <c r="R2419" i="27" s="1"/>
  <c r="S2419" i="27" s="1"/>
  <c r="Q2420" i="27"/>
  <c r="R2420" i="27" s="1"/>
  <c r="Q2421" i="27"/>
  <c r="Q2422" i="27"/>
  <c r="R2422" i="27" s="1"/>
  <c r="Q2423" i="27"/>
  <c r="Q2424" i="27"/>
  <c r="R2424" i="27" s="1"/>
  <c r="Q2425" i="27"/>
  <c r="R2425" i="27" s="1"/>
  <c r="Q2426" i="27"/>
  <c r="Q2427" i="27"/>
  <c r="Q2428" i="27"/>
  <c r="Q2429" i="27"/>
  <c r="Q2430" i="27"/>
  <c r="Q2431" i="27"/>
  <c r="R2431" i="27" s="1"/>
  <c r="S2431" i="27" s="1"/>
  <c r="Q2432" i="27"/>
  <c r="R2432" i="27" s="1"/>
  <c r="Q2433" i="27"/>
  <c r="Q2434" i="27"/>
  <c r="R2434" i="27" s="1"/>
  <c r="Q2435" i="27"/>
  <c r="Q2436" i="27"/>
  <c r="R2436" i="27" s="1"/>
  <c r="Q2437" i="27"/>
  <c r="R2437" i="27" s="1"/>
  <c r="Q2438" i="27"/>
  <c r="Q2439" i="27"/>
  <c r="Q2440" i="27"/>
  <c r="Q2441" i="27"/>
  <c r="Q2442" i="27"/>
  <c r="Q2443" i="27"/>
  <c r="R2443" i="27" s="1"/>
  <c r="S2443" i="27" s="1"/>
  <c r="Q2444" i="27"/>
  <c r="R2444" i="27" s="1"/>
  <c r="Q2445" i="27"/>
  <c r="Q2446" i="27"/>
  <c r="R2446" i="27" s="1"/>
  <c r="Q2447" i="27"/>
  <c r="Q2448" i="27"/>
  <c r="Q2449" i="27"/>
  <c r="Q2450" i="27"/>
  <c r="Q2451" i="27"/>
  <c r="Q2452" i="27"/>
  <c r="Q2453" i="27"/>
  <c r="Q2454" i="27"/>
  <c r="Q2455" i="27"/>
  <c r="R2455" i="27" s="1"/>
  <c r="Q2456" i="27"/>
  <c r="R2456" i="27" s="1"/>
  <c r="Q2457" i="27"/>
  <c r="Q2458" i="27"/>
  <c r="R2458" i="27" s="1"/>
  <c r="Q2459" i="27"/>
  <c r="Q2460" i="27"/>
  <c r="R2460" i="27" s="1"/>
  <c r="Q2461" i="27"/>
  <c r="R2461" i="27" s="1"/>
  <c r="Q2462" i="27"/>
  <c r="Q2463" i="27"/>
  <c r="Q2464" i="27"/>
  <c r="Q2465" i="27"/>
  <c r="Q2466" i="27"/>
  <c r="Q2467" i="27"/>
  <c r="R2467" i="27" s="1"/>
  <c r="S2467" i="27" s="1"/>
  <c r="Q2468" i="27"/>
  <c r="R2468" i="27" s="1"/>
  <c r="Q2469" i="27"/>
  <c r="Q2470" i="27"/>
  <c r="R2470" i="27" s="1"/>
  <c r="Q2471" i="27"/>
  <c r="Q2472" i="27"/>
  <c r="R2472" i="27" s="1"/>
  <c r="Q2473" i="27"/>
  <c r="R2473" i="27" s="1"/>
  <c r="Q2474" i="27"/>
  <c r="Q2475" i="27"/>
  <c r="Q2476" i="27"/>
  <c r="Q2477" i="27"/>
  <c r="Q2478" i="27"/>
  <c r="Q2479" i="27"/>
  <c r="R2479" i="27" s="1"/>
  <c r="S2479" i="27" s="1"/>
  <c r="Q2480" i="27"/>
  <c r="R2480" i="27" s="1"/>
  <c r="Q2481" i="27"/>
  <c r="Q2482" i="27"/>
  <c r="R2482" i="27" s="1"/>
  <c r="Q2483" i="27"/>
  <c r="Q2484" i="27"/>
  <c r="R2484" i="27" s="1"/>
  <c r="Q2485" i="27"/>
  <c r="R2485" i="27" s="1"/>
  <c r="Q2486" i="27"/>
  <c r="Q2487" i="27"/>
  <c r="Q2488" i="27"/>
  <c r="Q2489" i="27"/>
  <c r="Q2490" i="27"/>
  <c r="Q2491" i="27"/>
  <c r="R2491" i="27" s="1"/>
  <c r="S2491" i="27" s="1"/>
  <c r="Q2492" i="27"/>
  <c r="R2492" i="27" s="1"/>
  <c r="Q2493" i="27"/>
  <c r="Q2494" i="27"/>
  <c r="R2494" i="27" s="1"/>
  <c r="Q2495" i="27"/>
  <c r="Q2496" i="27"/>
  <c r="R2496" i="27" s="1"/>
  <c r="Q2497" i="27"/>
  <c r="R2497" i="27" s="1"/>
  <c r="Q2498" i="27"/>
  <c r="Q2499" i="27"/>
  <c r="Q2500" i="27"/>
  <c r="Q2501" i="27"/>
  <c r="Q2502" i="27"/>
  <c r="Q2503" i="27"/>
  <c r="R2503" i="27" s="1"/>
  <c r="S2503" i="27" s="1"/>
  <c r="Q2504" i="27"/>
  <c r="R2504" i="27" s="1"/>
  <c r="Q2505" i="27"/>
  <c r="Q2506" i="27"/>
  <c r="R2506" i="27" s="1"/>
  <c r="Q2507" i="27"/>
  <c r="Q2508" i="27"/>
  <c r="R2508" i="27" s="1"/>
  <c r="Q2509" i="27"/>
  <c r="R2509" i="27" s="1"/>
  <c r="Q2510" i="27"/>
  <c r="Q2511" i="27"/>
  <c r="Q2512" i="27"/>
  <c r="Q2513" i="27"/>
  <c r="Q2514" i="27"/>
  <c r="Q2515" i="27"/>
  <c r="R2515" i="27" s="1"/>
  <c r="S2515" i="27" s="1"/>
  <c r="Q2516" i="27"/>
  <c r="R2516" i="27" s="1"/>
  <c r="Q2517" i="27"/>
  <c r="Q2518" i="27"/>
  <c r="R2518" i="27" s="1"/>
  <c r="Q2519" i="27"/>
  <c r="Q2520" i="27"/>
  <c r="R2520" i="27" s="1"/>
  <c r="Q2521" i="27"/>
  <c r="R2521" i="27" s="1"/>
  <c r="Q2522" i="27"/>
  <c r="Q2523" i="27"/>
  <c r="Q2524" i="27"/>
  <c r="Q2525" i="27"/>
  <c r="Q2526" i="27"/>
  <c r="Q2527" i="27"/>
  <c r="R2527" i="27" s="1"/>
  <c r="S2527" i="27" s="1"/>
  <c r="Q2528" i="27"/>
  <c r="R2528" i="27" s="1"/>
  <c r="Q2529" i="27"/>
  <c r="Q2530" i="27"/>
  <c r="R2530" i="27" s="1"/>
  <c r="Q2531" i="27"/>
  <c r="Q2532" i="27"/>
  <c r="R2532" i="27" s="1"/>
  <c r="Q2533" i="27"/>
  <c r="R2533" i="27" s="1"/>
  <c r="Q2534" i="27"/>
  <c r="Q2535" i="27"/>
  <c r="Q2536" i="27"/>
  <c r="Q2537" i="27"/>
  <c r="Q2538" i="27"/>
  <c r="Q2539" i="27"/>
  <c r="R2539" i="27" s="1"/>
  <c r="S2539" i="27" s="1"/>
  <c r="Q2540" i="27"/>
  <c r="R2540" i="27" s="1"/>
  <c r="Q2541" i="27"/>
  <c r="Q2542" i="27"/>
  <c r="R2542" i="27" s="1"/>
  <c r="Q2543" i="27"/>
  <c r="Q2544" i="27"/>
  <c r="R2544" i="27" s="1"/>
  <c r="Q2545" i="27"/>
  <c r="R2545" i="27" s="1"/>
  <c r="Q2546" i="27"/>
  <c r="Q2547" i="27"/>
  <c r="Q2548" i="27"/>
  <c r="Q2549" i="27"/>
  <c r="Q2550" i="27"/>
  <c r="Q2551" i="27"/>
  <c r="R2551" i="27" s="1"/>
  <c r="S2551" i="27" s="1"/>
  <c r="Q2552" i="27"/>
  <c r="R2552" i="27" s="1"/>
  <c r="Q2553" i="27"/>
  <c r="Q2554" i="27"/>
  <c r="R2554" i="27" s="1"/>
  <c r="Q2555" i="27"/>
  <c r="Q2556" i="27"/>
  <c r="R2556" i="27" s="1"/>
  <c r="Q2557" i="27"/>
  <c r="R2557" i="27" s="1"/>
  <c r="Q2558" i="27"/>
  <c r="Q2559" i="27"/>
  <c r="Q2560" i="27"/>
  <c r="Q2561" i="27"/>
  <c r="Q2562" i="27"/>
  <c r="Q2563" i="27"/>
  <c r="R2563" i="27" s="1"/>
  <c r="S2563" i="27" s="1"/>
  <c r="Q2564" i="27"/>
  <c r="R2564" i="27" s="1"/>
  <c r="Q2565" i="27"/>
  <c r="Q2566" i="27"/>
  <c r="R2566" i="27" s="1"/>
  <c r="Q2567" i="27"/>
  <c r="Q2568" i="27"/>
  <c r="R2568" i="27" s="1"/>
  <c r="Q2569" i="27"/>
  <c r="R2569" i="27" s="1"/>
  <c r="Q2570" i="27"/>
  <c r="Q2571" i="27"/>
  <c r="Q2572" i="27"/>
  <c r="Q2573" i="27"/>
  <c r="Q2574" i="27"/>
  <c r="Q2575" i="27"/>
  <c r="R2575" i="27" s="1"/>
  <c r="S2575" i="27" s="1"/>
  <c r="Q2576" i="27"/>
  <c r="R2576" i="27" s="1"/>
  <c r="Q2577" i="27"/>
  <c r="Q2578" i="27"/>
  <c r="R2578" i="27" s="1"/>
  <c r="Q2579" i="27"/>
  <c r="Q2580" i="27"/>
  <c r="R2580" i="27" s="1"/>
  <c r="Q2581" i="27"/>
  <c r="R2581" i="27" s="1"/>
  <c r="Q2582" i="27"/>
  <c r="Q2583" i="27"/>
  <c r="Q2584" i="27"/>
  <c r="Q2585" i="27"/>
  <c r="Q2586" i="27"/>
  <c r="Q2587" i="27"/>
  <c r="R2587" i="27" s="1"/>
  <c r="S2587" i="27" s="1"/>
  <c r="Q2588" i="27"/>
  <c r="R2588" i="27" s="1"/>
  <c r="Q2589" i="27"/>
  <c r="Q2590" i="27"/>
  <c r="R2590" i="27" s="1"/>
  <c r="Q2591" i="27"/>
  <c r="Q2592" i="27"/>
  <c r="R2592" i="27" s="1"/>
  <c r="Q2593" i="27"/>
  <c r="R2593" i="27" s="1"/>
  <c r="Q2594" i="27"/>
  <c r="Q2595" i="27"/>
  <c r="Q2596" i="27"/>
  <c r="Q2597" i="27"/>
  <c r="Q2598" i="27"/>
  <c r="Q2599" i="27"/>
  <c r="R2599" i="27" s="1"/>
  <c r="S2599" i="27" s="1"/>
  <c r="Q2600" i="27"/>
  <c r="R2600" i="27" s="1"/>
  <c r="Q2601" i="27"/>
  <c r="Q2602" i="27"/>
  <c r="R2602" i="27" s="1"/>
  <c r="Q2603" i="27"/>
  <c r="Q2604" i="27"/>
  <c r="R2604" i="27" s="1"/>
  <c r="Q2605" i="27"/>
  <c r="R2605" i="27" s="1"/>
  <c r="Q2606" i="27"/>
  <c r="Q2607" i="27"/>
  <c r="Q2608" i="27"/>
  <c r="Q2609" i="27"/>
  <c r="Q2610" i="27"/>
  <c r="Q2611" i="27"/>
  <c r="R2611" i="27" s="1"/>
  <c r="S2611" i="27" s="1"/>
  <c r="Q2612" i="27"/>
  <c r="R2612" i="27" s="1"/>
  <c r="S2612" i="27" s="1"/>
  <c r="Q2613" i="27"/>
  <c r="Q2614" i="27"/>
  <c r="R2614" i="27" s="1"/>
  <c r="S2614" i="27" s="1"/>
  <c r="Q2615" i="27"/>
  <c r="Q2616" i="27"/>
  <c r="R2616" i="27" s="1"/>
  <c r="Q2617" i="27"/>
  <c r="R2617" i="27" s="1"/>
  <c r="Q2618" i="27"/>
  <c r="Q2619" i="27"/>
  <c r="Q2620" i="27"/>
  <c r="Q2621" i="27"/>
  <c r="Q2622" i="27"/>
  <c r="Q2623" i="27"/>
  <c r="R2623" i="27" s="1"/>
  <c r="S2623" i="27" s="1"/>
  <c r="Q2624" i="27"/>
  <c r="R2624" i="27" s="1"/>
  <c r="Q2625" i="27"/>
  <c r="Q2626" i="27"/>
  <c r="R2626" i="27" s="1"/>
  <c r="Q2627" i="27"/>
  <c r="Q2628" i="27"/>
  <c r="R2628" i="27" s="1"/>
  <c r="Q2629" i="27"/>
  <c r="R2629" i="27" s="1"/>
  <c r="Q2630" i="27"/>
  <c r="Q2631" i="27"/>
  <c r="Q2632" i="27"/>
  <c r="Q2633" i="27"/>
  <c r="Q2634" i="27"/>
  <c r="Q2635" i="27"/>
  <c r="R2635" i="27" s="1"/>
  <c r="S2635" i="27" s="1"/>
  <c r="Q2636" i="27"/>
  <c r="R2636" i="27" s="1"/>
  <c r="Q2637" i="27"/>
  <c r="Q2638" i="27"/>
  <c r="R2638" i="27" s="1"/>
  <c r="Q2639" i="27"/>
  <c r="Q2640" i="27"/>
  <c r="R2640" i="27" s="1"/>
  <c r="Q2641" i="27"/>
  <c r="Q2642" i="27"/>
  <c r="Q2643" i="27"/>
  <c r="Q2644" i="27"/>
  <c r="Q2645" i="27"/>
  <c r="Q2646" i="27"/>
  <c r="Q2647" i="27"/>
  <c r="R2647" i="27" s="1"/>
  <c r="S2647" i="27" s="1"/>
  <c r="Q2648" i="27"/>
  <c r="R2648" i="27" s="1"/>
  <c r="Q2649" i="27"/>
  <c r="Q2650" i="27"/>
  <c r="R2650" i="27" s="1"/>
  <c r="Q2651" i="27"/>
  <c r="Q2652" i="27"/>
  <c r="R2652" i="27" s="1"/>
  <c r="Q2653" i="27"/>
  <c r="R2653" i="27" s="1"/>
  <c r="Q2654" i="27"/>
  <c r="Q2655" i="27"/>
  <c r="Q2656" i="27"/>
  <c r="Q2657" i="27"/>
  <c r="Q2658" i="27"/>
  <c r="Q2659" i="27"/>
  <c r="R2659" i="27" s="1"/>
  <c r="S2659" i="27" s="1"/>
  <c r="Q2660" i="27"/>
  <c r="R2660" i="27" s="1"/>
  <c r="Q2661" i="27"/>
  <c r="Q2662" i="27"/>
  <c r="R2662" i="27" s="1"/>
  <c r="Q2663" i="27"/>
  <c r="Q2664" i="27"/>
  <c r="R2664" i="27" s="1"/>
  <c r="Q2665" i="27"/>
  <c r="R2665" i="27" s="1"/>
  <c r="Q2666" i="27"/>
  <c r="Q2667" i="27"/>
  <c r="Q2668" i="27"/>
  <c r="Q2669" i="27"/>
  <c r="Q2670" i="27"/>
  <c r="Q2671" i="27"/>
  <c r="R2671" i="27" s="1"/>
  <c r="S2671" i="27" s="1"/>
  <c r="Q2672" i="27"/>
  <c r="R2672" i="27" s="1"/>
  <c r="Q2673" i="27"/>
  <c r="Q2674" i="27"/>
  <c r="R2674" i="27" s="1"/>
  <c r="Q2675" i="27"/>
  <c r="Q2676" i="27"/>
  <c r="R2676" i="27" s="1"/>
  <c r="Q2677" i="27"/>
  <c r="R2677" i="27" s="1"/>
  <c r="Q2678" i="27"/>
  <c r="Q2679" i="27"/>
  <c r="Q2680" i="27"/>
  <c r="Q2681" i="27"/>
  <c r="Q2682" i="27"/>
  <c r="Q2683" i="27"/>
  <c r="R2683" i="27" s="1"/>
  <c r="S2683" i="27" s="1"/>
  <c r="Q2684" i="27"/>
  <c r="R2684" i="27" s="1"/>
  <c r="Q2685" i="27"/>
  <c r="Q2686" i="27"/>
  <c r="R2686" i="27" s="1"/>
  <c r="Q2687" i="27"/>
  <c r="Q2688" i="27"/>
  <c r="R2688" i="27" s="1"/>
  <c r="Q2689" i="27"/>
  <c r="R2689" i="27" s="1"/>
  <c r="Q2690" i="27"/>
  <c r="Q2691" i="27"/>
  <c r="Q2692" i="27"/>
  <c r="Q2693" i="27"/>
  <c r="Q2694" i="27"/>
  <c r="Q2695" i="27"/>
  <c r="R2695" i="27" s="1"/>
  <c r="S2695" i="27" s="1"/>
  <c r="Q2696" i="27"/>
  <c r="R2696" i="27" s="1"/>
  <c r="S2696" i="27" s="1"/>
  <c r="Q2697" i="27"/>
  <c r="Q2698" i="27"/>
  <c r="R2698" i="27" s="1"/>
  <c r="Q2699" i="27"/>
  <c r="Q2700" i="27"/>
  <c r="R2700" i="27" s="1"/>
  <c r="Q2701" i="27"/>
  <c r="R2701" i="27" s="1"/>
  <c r="Q2702" i="27"/>
  <c r="Q2703" i="27"/>
  <c r="Q2704" i="27"/>
  <c r="Q2705" i="27"/>
  <c r="Q2706" i="27"/>
  <c r="Q2707" i="27"/>
  <c r="R2707" i="27" s="1"/>
  <c r="S2707" i="27" s="1"/>
  <c r="Q2708" i="27"/>
  <c r="R2708" i="27" s="1"/>
  <c r="Q2709" i="27"/>
  <c r="Q2710" i="27"/>
  <c r="R2710" i="27" s="1"/>
  <c r="S2710" i="27" s="1"/>
  <c r="Q2711" i="27"/>
  <c r="Q2712" i="27"/>
  <c r="R2712" i="27" s="1"/>
  <c r="Q2713" i="27"/>
  <c r="R2713" i="27" s="1"/>
  <c r="Q2714" i="27"/>
  <c r="Q2715" i="27"/>
  <c r="Q2716" i="27"/>
  <c r="Q2717" i="27"/>
  <c r="Q2718" i="27"/>
  <c r="Q2719" i="27"/>
  <c r="R2719" i="27" s="1"/>
  <c r="S2719" i="27" s="1"/>
  <c r="Q2720" i="27"/>
  <c r="R2720" i="27" s="1"/>
  <c r="Q2721" i="27"/>
  <c r="Q2722" i="27"/>
  <c r="R2722" i="27" s="1"/>
  <c r="Q2723" i="27"/>
  <c r="Q2724" i="27"/>
  <c r="R2724" i="27" s="1"/>
  <c r="Q2725" i="27"/>
  <c r="R2725" i="27" s="1"/>
  <c r="Q2726" i="27"/>
  <c r="Q2727" i="27"/>
  <c r="Q2728" i="27"/>
  <c r="Q2729" i="27"/>
  <c r="Q2730" i="27"/>
  <c r="Q2731" i="27"/>
  <c r="R2731" i="27" s="1"/>
  <c r="S2731" i="27" s="1"/>
  <c r="Q2732" i="27"/>
  <c r="R2732" i="27" s="1"/>
  <c r="Q2733" i="27"/>
  <c r="Q2734" i="27"/>
  <c r="R2734" i="27" s="1"/>
  <c r="Q2735" i="27"/>
  <c r="Q2736" i="27"/>
  <c r="R2736" i="27" s="1"/>
  <c r="Q2737" i="27"/>
  <c r="R2737" i="27" s="1"/>
  <c r="Q2738" i="27"/>
  <c r="Q2739" i="27"/>
  <c r="Q2740" i="27"/>
  <c r="Q2741" i="27"/>
  <c r="Q2742" i="27"/>
  <c r="Q2743" i="27"/>
  <c r="R2743" i="27" s="1"/>
  <c r="S2743" i="27" s="1"/>
  <c r="Q2744" i="27"/>
  <c r="R2744" i="27" s="1"/>
  <c r="Q2745" i="27"/>
  <c r="Q2746" i="27"/>
  <c r="R2746" i="27" s="1"/>
  <c r="Q2747" i="27"/>
  <c r="Q2748" i="27"/>
  <c r="R2748" i="27" s="1"/>
  <c r="Q2749" i="27"/>
  <c r="R2749" i="27" s="1"/>
  <c r="Q2750" i="27"/>
  <c r="Q2751" i="27"/>
  <c r="Q2752" i="27"/>
  <c r="Q2753" i="27"/>
  <c r="Q2754" i="27"/>
  <c r="Q2755" i="27"/>
  <c r="R2755" i="27" s="1"/>
  <c r="S2755" i="27" s="1"/>
  <c r="Q2756" i="27"/>
  <c r="R2756" i="27" s="1"/>
  <c r="Q2757" i="27"/>
  <c r="Q2758" i="27"/>
  <c r="R2758" i="27" s="1"/>
  <c r="Q2759" i="27"/>
  <c r="Q2760" i="27"/>
  <c r="R2760" i="27" s="1"/>
  <c r="Q2761" i="27"/>
  <c r="R2761" i="27" s="1"/>
  <c r="Q2762" i="27"/>
  <c r="Q2763" i="27"/>
  <c r="Q2764" i="27"/>
  <c r="Q2765" i="27"/>
  <c r="Q2766" i="27"/>
  <c r="Q2767" i="27"/>
  <c r="R2767" i="27" s="1"/>
  <c r="S2767" i="27" s="1"/>
  <c r="Q2768" i="27"/>
  <c r="R2768" i="27" s="1"/>
  <c r="Q2769" i="27"/>
  <c r="Q2770" i="27"/>
  <c r="R2770" i="27" s="1"/>
  <c r="Q2771" i="27"/>
  <c r="Q2772" i="27"/>
  <c r="R2772" i="27" s="1"/>
  <c r="Q2773" i="27"/>
  <c r="R2773" i="27" s="1"/>
  <c r="Q2774" i="27"/>
  <c r="Q2775" i="27"/>
  <c r="Q2776" i="27"/>
  <c r="Q2777" i="27"/>
  <c r="Q2778" i="27"/>
  <c r="Q2779" i="27"/>
  <c r="R2779" i="27" s="1"/>
  <c r="S2779" i="27" s="1"/>
  <c r="Q2780" i="27"/>
  <c r="R2780" i="27" s="1"/>
  <c r="S2780" i="27" s="1"/>
  <c r="Q2781" i="27"/>
  <c r="Q2782" i="27"/>
  <c r="R2782" i="27" s="1"/>
  <c r="Q2783" i="27"/>
  <c r="Q2784" i="27"/>
  <c r="R2784" i="27" s="1"/>
  <c r="Q2785" i="27"/>
  <c r="R2785" i="27" s="1"/>
  <c r="Q2786" i="27"/>
  <c r="Q2787" i="27"/>
  <c r="Q2788" i="27"/>
  <c r="Q2789" i="27"/>
  <c r="Q2790" i="27"/>
  <c r="Q2791" i="27"/>
  <c r="R2791" i="27" s="1"/>
  <c r="S2791" i="27" s="1"/>
  <c r="Q2792" i="27"/>
  <c r="R2792" i="27" s="1"/>
  <c r="Q2793" i="27"/>
  <c r="Q2794" i="27"/>
  <c r="R2794" i="27" s="1"/>
  <c r="Q2795" i="27"/>
  <c r="Q2796" i="27"/>
  <c r="R2796" i="27" s="1"/>
  <c r="Q2797" i="27"/>
  <c r="R2797" i="27" s="1"/>
  <c r="Q2798" i="27"/>
  <c r="Q2799" i="27"/>
  <c r="Q2800" i="27"/>
  <c r="Q2801" i="27"/>
  <c r="Q2802" i="27"/>
  <c r="Q2803" i="27"/>
  <c r="R2803" i="27" s="1"/>
  <c r="S2803" i="27" s="1"/>
  <c r="Q2804" i="27"/>
  <c r="R2804" i="27" s="1"/>
  <c r="Q2805" i="27"/>
  <c r="Q2806" i="27"/>
  <c r="R2806" i="27" s="1"/>
  <c r="Q2807" i="27"/>
  <c r="Q2808" i="27"/>
  <c r="R2808" i="27" s="1"/>
  <c r="Q2809" i="27"/>
  <c r="R2809" i="27" s="1"/>
  <c r="Q2810" i="27"/>
  <c r="Q2811" i="27"/>
  <c r="Q2812" i="27"/>
  <c r="Q2813" i="27"/>
  <c r="Q2814" i="27"/>
  <c r="Q2815" i="27"/>
  <c r="R2815" i="27" s="1"/>
  <c r="S2815" i="27" s="1"/>
  <c r="Q2816" i="27"/>
  <c r="R2816" i="27" s="1"/>
  <c r="Q2817" i="27"/>
  <c r="Q2818" i="27"/>
  <c r="R2818" i="27" s="1"/>
  <c r="Q2819" i="27"/>
  <c r="Q2820" i="27"/>
  <c r="R2820" i="27" s="1"/>
  <c r="Q2821" i="27"/>
  <c r="R2821" i="27" s="1"/>
  <c r="Q2822" i="27"/>
  <c r="Q2823" i="27"/>
  <c r="Q2824" i="27"/>
  <c r="Q2825" i="27"/>
  <c r="Q2826" i="27"/>
  <c r="Q2827" i="27"/>
  <c r="R2827" i="27" s="1"/>
  <c r="S2827" i="27" s="1"/>
  <c r="Q2828" i="27"/>
  <c r="R2828" i="27" s="1"/>
  <c r="Q2829" i="27"/>
  <c r="Q2830" i="27"/>
  <c r="R2830" i="27" s="1"/>
  <c r="Q2831" i="27"/>
  <c r="Q2832" i="27"/>
  <c r="R2832" i="27" s="1"/>
  <c r="Q2833" i="27"/>
  <c r="R2833" i="27" s="1"/>
  <c r="Q2834" i="27"/>
  <c r="Q2835" i="27"/>
  <c r="Q2836" i="27"/>
  <c r="Q2837" i="27"/>
  <c r="Q2838" i="27"/>
  <c r="Q2839" i="27"/>
  <c r="R2839" i="27" s="1"/>
  <c r="S2839" i="27" s="1"/>
  <c r="Q2840" i="27"/>
  <c r="R2840" i="27" s="1"/>
  <c r="Q2841" i="27"/>
  <c r="Q2842" i="27"/>
  <c r="R2842" i="27" s="1"/>
  <c r="Q2843" i="27"/>
  <c r="Q2844" i="27"/>
  <c r="R2844" i="27" s="1"/>
  <c r="Q2845" i="27"/>
  <c r="R2845" i="27" s="1"/>
  <c r="Q2846" i="27"/>
  <c r="Q2847" i="27"/>
  <c r="Q2848" i="27"/>
  <c r="Q2849" i="27"/>
  <c r="Q2850" i="27"/>
  <c r="Q2851" i="27"/>
  <c r="R2851" i="27" s="1"/>
  <c r="S2851" i="27" s="1"/>
  <c r="Q2852" i="27"/>
  <c r="R2852" i="27" s="1"/>
  <c r="S2852" i="27" s="1"/>
  <c r="Q2853" i="27"/>
  <c r="Q2854" i="27"/>
  <c r="R2854" i="27" s="1"/>
  <c r="Q2855" i="27"/>
  <c r="Q2856" i="27"/>
  <c r="R2856" i="27" s="1"/>
  <c r="Q2857" i="27"/>
  <c r="R2857" i="27" s="1"/>
  <c r="Q2858" i="27"/>
  <c r="Q2859" i="27"/>
  <c r="Q2860" i="27"/>
  <c r="Q2861" i="27"/>
  <c r="Q2862" i="27"/>
  <c r="Q2863" i="27"/>
  <c r="R2863" i="27" s="1"/>
  <c r="Q2864" i="27"/>
  <c r="R2864" i="27" s="1"/>
  <c r="Q2865" i="27"/>
  <c r="Q2866" i="27"/>
  <c r="R2866" i="27" s="1"/>
  <c r="Q2867" i="27"/>
  <c r="Q2868" i="27"/>
  <c r="R2868" i="27" s="1"/>
  <c r="Q2869" i="27"/>
  <c r="R2869" i="27" s="1"/>
  <c r="Q2870" i="27"/>
  <c r="Q2871" i="27"/>
  <c r="Q2872" i="27"/>
  <c r="Q2873" i="27"/>
  <c r="Q2874" i="27"/>
  <c r="Q2875" i="27"/>
  <c r="R2875" i="27" s="1"/>
  <c r="S2875" i="27" s="1"/>
  <c r="Q2876" i="27"/>
  <c r="R2876" i="27" s="1"/>
  <c r="S2876" i="27" s="1"/>
  <c r="Q2877" i="27"/>
  <c r="Q2878" i="27"/>
  <c r="R2878" i="27" s="1"/>
  <c r="S2878" i="27" s="1"/>
  <c r="Q2879" i="27"/>
  <c r="Q2880" i="27"/>
  <c r="R2880" i="27" s="1"/>
  <c r="Q2881" i="27"/>
  <c r="R2881" i="27" s="1"/>
  <c r="Q2882" i="27"/>
  <c r="Q2883" i="27"/>
  <c r="Q2884" i="27"/>
  <c r="Q2885" i="27"/>
  <c r="Q2886" i="27"/>
  <c r="Q2887" i="27"/>
  <c r="R2887" i="27" s="1"/>
  <c r="S2887" i="27" s="1"/>
  <c r="Q2888" i="27"/>
  <c r="R2888" i="27" s="1"/>
  <c r="Q2889" i="27"/>
  <c r="Q2890" i="27"/>
  <c r="R2890" i="27" s="1"/>
  <c r="Q2891" i="27"/>
  <c r="Q2892" i="27"/>
  <c r="R2892" i="27" s="1"/>
  <c r="Q2893" i="27"/>
  <c r="R2893" i="27" s="1"/>
  <c r="Q2894" i="27"/>
  <c r="Q2895" i="27"/>
  <c r="Q2896" i="27"/>
  <c r="Q2897" i="27"/>
  <c r="Q2898" i="27"/>
  <c r="Q2899" i="27"/>
  <c r="R2899" i="27" s="1"/>
  <c r="S2899" i="27" s="1"/>
  <c r="Q2900" i="27"/>
  <c r="R2900" i="27" s="1"/>
  <c r="Q2901" i="27"/>
  <c r="Q2902" i="27"/>
  <c r="R2902" i="27" s="1"/>
  <c r="Q2903" i="27"/>
  <c r="Q2904" i="27"/>
  <c r="R2904" i="27" s="1"/>
  <c r="Q2905" i="27"/>
  <c r="R2905" i="27" s="1"/>
  <c r="Q2906" i="27"/>
  <c r="Q2907" i="27"/>
  <c r="Q2908" i="27"/>
  <c r="Q2909" i="27"/>
  <c r="Q2910" i="27"/>
  <c r="Q2911" i="27"/>
  <c r="Q2912" i="27"/>
  <c r="R2912" i="27" s="1"/>
  <c r="Q2913" i="27"/>
  <c r="Q2914" i="27"/>
  <c r="R2914" i="27" s="1"/>
  <c r="S2914" i="27" s="1"/>
  <c r="Q2915" i="27"/>
  <c r="Q2916" i="27"/>
  <c r="R2916" i="27" s="1"/>
  <c r="Q2917" i="27"/>
  <c r="R2917" i="27" s="1"/>
  <c r="Q2918" i="27"/>
  <c r="Q2919" i="27"/>
  <c r="Q2920" i="27"/>
  <c r="Q2921" i="27"/>
  <c r="Q2922" i="27"/>
  <c r="Q2923" i="27"/>
  <c r="Q2924" i="27"/>
  <c r="Q2925" i="27"/>
  <c r="Q2926" i="27"/>
  <c r="Q2927" i="27"/>
  <c r="Q2928" i="27"/>
  <c r="R2928" i="27" s="1"/>
  <c r="Q2929" i="27"/>
  <c r="R2929" i="27" s="1"/>
  <c r="Q2930" i="27"/>
  <c r="Q2931" i="27"/>
  <c r="Q2932" i="27"/>
  <c r="Q2933" i="27"/>
  <c r="Q2934" i="27"/>
  <c r="Q2935" i="27"/>
  <c r="Q2936" i="27"/>
  <c r="Q2937" i="27"/>
  <c r="Q2938" i="27"/>
  <c r="R2938" i="27" s="1"/>
  <c r="Q2939" i="27"/>
  <c r="Q2940" i="27"/>
  <c r="Q2941" i="27"/>
  <c r="R2941" i="27" s="1"/>
  <c r="Q2942" i="27"/>
  <c r="Q2943" i="27"/>
  <c r="Q2944" i="27"/>
  <c r="Q2945" i="27"/>
  <c r="Q2946" i="27"/>
  <c r="Q2947" i="27"/>
  <c r="Q2948" i="27"/>
  <c r="Q2949" i="27"/>
  <c r="Q2950" i="27"/>
  <c r="R2950" i="27" s="1"/>
  <c r="Q2951" i="27"/>
  <c r="Q2952" i="27"/>
  <c r="R2952" i="27" s="1"/>
  <c r="Q2953" i="27"/>
  <c r="R2953" i="27" s="1"/>
  <c r="Q2954" i="27"/>
  <c r="Q2955" i="27"/>
  <c r="Q2956" i="27"/>
  <c r="Q2957" i="27"/>
  <c r="Q2958" i="27"/>
  <c r="Q2959" i="27"/>
  <c r="Q2960" i="27"/>
  <c r="Q2961" i="27"/>
  <c r="Q2962" i="27"/>
  <c r="R2962" i="27" s="1"/>
  <c r="S2962" i="27" s="1"/>
  <c r="Q2963" i="27"/>
  <c r="Q2964" i="27"/>
  <c r="R2964" i="27" s="1"/>
  <c r="Q2965" i="27"/>
  <c r="R2965" i="27" s="1"/>
  <c r="Q2966" i="27"/>
  <c r="Q2967" i="27"/>
  <c r="Q2968" i="27"/>
  <c r="Q2969" i="27"/>
  <c r="Q2970" i="27"/>
  <c r="Q2971" i="27"/>
  <c r="Q2972" i="27"/>
  <c r="Q2973" i="27"/>
  <c r="Q2974" i="27"/>
  <c r="R2974" i="27" s="1"/>
  <c r="Q2975" i="27"/>
  <c r="Q2976" i="27"/>
  <c r="R2976" i="27" s="1"/>
  <c r="Q2977" i="27"/>
  <c r="R2977" i="27" s="1"/>
  <c r="Q2978" i="27"/>
  <c r="Q2979" i="27"/>
  <c r="Q2980" i="27"/>
  <c r="Q2981" i="27"/>
  <c r="Q2982" i="27"/>
  <c r="Q2983" i="27"/>
  <c r="Q2984" i="27"/>
  <c r="Q2985" i="27"/>
  <c r="Q2986" i="27"/>
  <c r="R2986" i="27" s="1"/>
  <c r="Q2987" i="27"/>
  <c r="Q2988" i="27"/>
  <c r="R2988" i="27" s="1"/>
  <c r="Q2989" i="27"/>
  <c r="R2989" i="27" s="1"/>
  <c r="Q2990" i="27"/>
  <c r="Q2991" i="27"/>
  <c r="Q2992" i="27"/>
  <c r="Q2993" i="27"/>
  <c r="Q2994" i="27"/>
  <c r="Q2995" i="27"/>
  <c r="Q2996" i="27"/>
  <c r="Q2997" i="27"/>
  <c r="Q2998" i="27"/>
  <c r="R2998" i="27" s="1"/>
  <c r="Q2999" i="27"/>
  <c r="Q3000" i="27"/>
  <c r="R3000" i="27" s="1"/>
  <c r="Q3001" i="27"/>
  <c r="R3001" i="27" s="1"/>
  <c r="Q3002" i="27"/>
  <c r="Q3003" i="27"/>
  <c r="Q3004" i="27"/>
  <c r="Q3005" i="27"/>
  <c r="Q3006" i="27"/>
  <c r="Q3007" i="27"/>
  <c r="Q3008" i="27"/>
  <c r="Q3009" i="27"/>
  <c r="Q3010" i="27"/>
  <c r="R3010" i="27" s="1"/>
  <c r="S3010" i="27" s="1"/>
  <c r="Q3011" i="27"/>
  <c r="Q3012" i="27"/>
  <c r="R3012" i="27" s="1"/>
  <c r="Q3013" i="27"/>
  <c r="R3013" i="27" s="1"/>
  <c r="Q3014" i="27"/>
  <c r="Q3015" i="27"/>
  <c r="Q3016" i="27"/>
  <c r="Q3017" i="27"/>
  <c r="Q3018" i="27"/>
  <c r="Q3019" i="27"/>
  <c r="Q3020" i="27"/>
  <c r="Q3021" i="27"/>
  <c r="Q3022" i="27"/>
  <c r="R3022" i="27" s="1"/>
  <c r="Q3023" i="27"/>
  <c r="Q3024" i="27"/>
  <c r="R3024" i="27" s="1"/>
  <c r="Q3025" i="27"/>
  <c r="R3025" i="27" s="1"/>
  <c r="Q3026" i="27"/>
  <c r="Q3027" i="27"/>
  <c r="Q3028" i="27"/>
  <c r="Q3029" i="27"/>
  <c r="Q3030" i="27"/>
  <c r="Q3031" i="27"/>
  <c r="Q3032" i="27"/>
  <c r="Q3033" i="27"/>
  <c r="Q3034" i="27"/>
  <c r="R3034" i="27" s="1"/>
  <c r="Q3035" i="27"/>
  <c r="Q3036" i="27"/>
  <c r="R3036" i="27" s="1"/>
  <c r="Q3037" i="27"/>
  <c r="R3037" i="27" s="1"/>
  <c r="Q3038" i="27"/>
  <c r="Q3039" i="27"/>
  <c r="Q3040" i="27"/>
  <c r="Q3041" i="27"/>
  <c r="Q3042" i="27"/>
  <c r="Q3043" i="27"/>
  <c r="Q3044" i="27"/>
  <c r="Q3045" i="27"/>
  <c r="Q3046" i="27"/>
  <c r="R3046" i="27" s="1"/>
  <c r="Q3047" i="27"/>
  <c r="Q3048" i="27"/>
  <c r="R3048" i="27" s="1"/>
  <c r="Q3049" i="27"/>
  <c r="R3049" i="27" s="1"/>
  <c r="Q3050" i="27"/>
  <c r="Q3051" i="27"/>
  <c r="Q3052" i="27"/>
  <c r="Q3053" i="27"/>
  <c r="Q3054" i="27"/>
  <c r="Q3055" i="27"/>
  <c r="Q3056" i="27"/>
  <c r="Q3057" i="27"/>
  <c r="Q3058" i="27"/>
  <c r="Q3059" i="27"/>
  <c r="Q3060" i="27"/>
  <c r="R3060" i="27" s="1"/>
  <c r="Q3061" i="27"/>
  <c r="R3061" i="27" s="1"/>
  <c r="Q3062" i="27"/>
  <c r="Q3063" i="27"/>
  <c r="Q3064" i="27"/>
  <c r="Q3065" i="27"/>
  <c r="Q3066" i="27"/>
  <c r="Q3067" i="27"/>
  <c r="Q3068" i="27"/>
  <c r="Q3069" i="27"/>
  <c r="Q3070" i="27"/>
  <c r="Q3071" i="27"/>
  <c r="Q3072" i="27"/>
  <c r="R3072" i="27" s="1"/>
  <c r="Q3073" i="27"/>
  <c r="R3073" i="27" s="1"/>
  <c r="Q3074" i="27"/>
  <c r="Q3075" i="27"/>
  <c r="Q3076" i="27"/>
  <c r="Q3077" i="27"/>
  <c r="Q3078" i="27"/>
  <c r="Q3079" i="27"/>
  <c r="Q3080" i="27"/>
  <c r="Q3081" i="27"/>
  <c r="Q3082" i="27"/>
  <c r="R3082" i="27" s="1"/>
  <c r="Q3083" i="27"/>
  <c r="Q3084" i="27"/>
  <c r="Q3085" i="27"/>
  <c r="R3085" i="27" s="1"/>
  <c r="Q3086" i="27"/>
  <c r="Q3087" i="27"/>
  <c r="Q3088" i="27"/>
  <c r="Q3089" i="27"/>
  <c r="Q3090" i="27"/>
  <c r="Q3091" i="27"/>
  <c r="Q3092" i="27"/>
  <c r="Q3093" i="27"/>
  <c r="Q3094" i="27"/>
  <c r="R3094" i="27" s="1"/>
  <c r="Q3095" i="27"/>
  <c r="Q3096" i="27"/>
  <c r="R3096" i="27" s="1"/>
  <c r="Q3097" i="27"/>
  <c r="R3097" i="27" s="1"/>
  <c r="Q3098" i="27"/>
  <c r="Q3099" i="27"/>
  <c r="Q3100" i="27"/>
  <c r="Q3101" i="27"/>
  <c r="Q3102" i="27"/>
  <c r="Q3103" i="27"/>
  <c r="Q3104" i="27"/>
  <c r="Q3105" i="27"/>
  <c r="Q3106" i="27"/>
  <c r="R3106" i="27" s="1"/>
  <c r="Q3107" i="27"/>
  <c r="Q3108" i="27"/>
  <c r="R3108" i="27" s="1"/>
  <c r="Q3109" i="27"/>
  <c r="R3109" i="27" s="1"/>
  <c r="Q3110" i="27"/>
  <c r="Q3111" i="27"/>
  <c r="Q3112" i="27"/>
  <c r="Q3113" i="27"/>
  <c r="Q3114" i="27"/>
  <c r="Q3115" i="27"/>
  <c r="Q3116" i="27"/>
  <c r="Q3117" i="27"/>
  <c r="Q3118" i="27"/>
  <c r="R3118" i="27" s="1"/>
  <c r="Q3119" i="27"/>
  <c r="Q3120" i="27"/>
  <c r="R3120" i="27" s="1"/>
  <c r="Q3121" i="27"/>
  <c r="R3121" i="27" s="1"/>
  <c r="Q3122" i="27"/>
  <c r="Q3123" i="27"/>
  <c r="Q3124" i="27"/>
  <c r="Q3125" i="27"/>
  <c r="Q3126" i="27"/>
  <c r="Q3127" i="27"/>
  <c r="Q3128" i="27"/>
  <c r="Q3129" i="27"/>
  <c r="Q3130" i="27"/>
  <c r="R3130" i="27" s="1"/>
  <c r="S3130" i="27" s="1"/>
  <c r="Q3131" i="27"/>
  <c r="Q3132" i="27"/>
  <c r="R3132" i="27" s="1"/>
  <c r="Q3133" i="27"/>
  <c r="R3133" i="27" s="1"/>
  <c r="Q3134" i="27"/>
  <c r="Q3135" i="27"/>
  <c r="Q3136" i="27"/>
  <c r="Q3137" i="27"/>
  <c r="Q3138" i="27"/>
  <c r="Q3139" i="27"/>
  <c r="Q3140" i="27"/>
  <c r="Q3141" i="27"/>
  <c r="Q3142" i="27"/>
  <c r="R3142" i="27" s="1"/>
  <c r="Q3143" i="27"/>
  <c r="Q3144" i="27"/>
  <c r="R3144" i="27" s="1"/>
  <c r="Q3145" i="27"/>
  <c r="R3145" i="27" s="1"/>
  <c r="Q3146" i="27"/>
  <c r="Q3147" i="27"/>
  <c r="Q3148" i="27"/>
  <c r="Q3149" i="27"/>
  <c r="Q3150" i="27"/>
  <c r="Q3151" i="27"/>
  <c r="Q3152" i="27"/>
  <c r="Q3153" i="27"/>
  <c r="Q3154" i="27"/>
  <c r="R3154" i="27" s="1"/>
  <c r="S3154" i="27" s="1"/>
  <c r="Q3155" i="27"/>
  <c r="Q3156" i="27"/>
  <c r="R3156" i="27" s="1"/>
  <c r="Q3157" i="27"/>
  <c r="R3157" i="27" s="1"/>
  <c r="Q3158" i="27"/>
  <c r="Q3159" i="27"/>
  <c r="Q3160" i="27"/>
  <c r="Q3161" i="27"/>
  <c r="Q3162" i="27"/>
  <c r="Q3163" i="27"/>
  <c r="Q3164" i="27"/>
  <c r="Q3165" i="27"/>
  <c r="Q3166" i="27"/>
  <c r="R3166" i="27" s="1"/>
  <c r="Q3167" i="27"/>
  <c r="Q3168" i="27"/>
  <c r="R3168" i="27" s="1"/>
  <c r="Q3169" i="27"/>
  <c r="R3169" i="27" s="1"/>
  <c r="Q3170" i="27"/>
  <c r="Q3171" i="27"/>
  <c r="Q3172" i="27"/>
  <c r="Q3173" i="27"/>
  <c r="Q3174" i="27"/>
  <c r="Q3175" i="27"/>
  <c r="Q3176" i="27"/>
  <c r="Q3177" i="27"/>
  <c r="Q3178" i="27"/>
  <c r="R3178" i="27" s="1"/>
  <c r="Q3179" i="27"/>
  <c r="Q3180" i="27"/>
  <c r="R3180" i="27" s="1"/>
  <c r="Q3181" i="27"/>
  <c r="R3181" i="27" s="1"/>
  <c r="Q3182" i="27"/>
  <c r="Q3183" i="27"/>
  <c r="Q3184" i="27"/>
  <c r="Q3185" i="27"/>
  <c r="Q3186" i="27"/>
  <c r="Q3187" i="27"/>
  <c r="Q3188" i="27"/>
  <c r="Q3189" i="27"/>
  <c r="Q3190" i="27"/>
  <c r="R3190" i="27" s="1"/>
  <c r="Q3191" i="27"/>
  <c r="Q3192" i="27"/>
  <c r="R3192" i="27" s="1"/>
  <c r="Q3193" i="27"/>
  <c r="R3193" i="27" s="1"/>
  <c r="Q3194" i="27"/>
  <c r="Q3195" i="27"/>
  <c r="Q3196" i="27"/>
  <c r="Q3197" i="27"/>
  <c r="Q3198" i="27"/>
  <c r="Q3199" i="27"/>
  <c r="Q3200" i="27"/>
  <c r="Q3201" i="27"/>
  <c r="Q3202" i="27"/>
  <c r="Q3203" i="27"/>
  <c r="Q3204" i="27"/>
  <c r="R3204" i="27" s="1"/>
  <c r="Q3205" i="27"/>
  <c r="R3205" i="27" s="1"/>
  <c r="Q3206" i="27"/>
  <c r="Q3207" i="27"/>
  <c r="Q3208" i="27"/>
  <c r="Q3209" i="27"/>
  <c r="Q3210" i="27"/>
  <c r="Q3211" i="27"/>
  <c r="Q3212" i="27"/>
  <c r="Q3213" i="27"/>
  <c r="Q3214" i="27"/>
  <c r="Q3215" i="27"/>
  <c r="Q3216" i="27"/>
  <c r="R3216" i="27" s="1"/>
  <c r="Q3217" i="27"/>
  <c r="R3217" i="27" s="1"/>
  <c r="Q3218" i="27"/>
  <c r="Q3219" i="27"/>
  <c r="Q3220" i="27"/>
  <c r="Q3221" i="27"/>
  <c r="Q3222" i="27"/>
  <c r="Q3223" i="27"/>
  <c r="Q3224" i="27"/>
  <c r="Q3225" i="27"/>
  <c r="Q3226" i="27"/>
  <c r="R3226" i="27" s="1"/>
  <c r="Q3227" i="27"/>
  <c r="Q3228" i="27"/>
  <c r="Q3229" i="27"/>
  <c r="R3229" i="27" s="1"/>
  <c r="Q3230" i="27"/>
  <c r="Q3231" i="27"/>
  <c r="Q3232" i="27"/>
  <c r="Q3233" i="27"/>
  <c r="Q3234" i="27"/>
  <c r="Q3235" i="27"/>
  <c r="Q3236" i="27"/>
  <c r="Q3237" i="27"/>
  <c r="Q3238" i="27"/>
  <c r="R3238" i="27" s="1"/>
  <c r="Q3239" i="27"/>
  <c r="Q3240" i="27"/>
  <c r="R3240" i="27" s="1"/>
  <c r="Q3241" i="27"/>
  <c r="R3241" i="27" s="1"/>
  <c r="Q3242" i="27"/>
  <c r="Q3243" i="27"/>
  <c r="Q3244" i="27"/>
  <c r="Q3245" i="27"/>
  <c r="Q3246" i="27"/>
  <c r="Q3247" i="27"/>
  <c r="Q3248" i="27"/>
  <c r="Q3249" i="27"/>
  <c r="Q3250" i="27"/>
  <c r="R3250" i="27" s="1"/>
  <c r="Q3251" i="27"/>
  <c r="Q3252" i="27"/>
  <c r="R3252" i="27" s="1"/>
  <c r="Q3253" i="27"/>
  <c r="R3253" i="27" s="1"/>
  <c r="Q3254" i="27"/>
  <c r="Q3255" i="27"/>
  <c r="Q3256" i="27"/>
  <c r="Q3257" i="27"/>
  <c r="Q3258" i="27"/>
  <c r="Q3259" i="27"/>
  <c r="Q3260" i="27"/>
  <c r="Q3261" i="27"/>
  <c r="Q3262" i="27"/>
  <c r="R3262" i="27" s="1"/>
  <c r="Q3263" i="27"/>
  <c r="Q3264" i="27"/>
  <c r="R3264" i="27" s="1"/>
  <c r="Q3265" i="27"/>
  <c r="R3265" i="27" s="1"/>
  <c r="Q3266" i="27"/>
  <c r="Q3267" i="27"/>
  <c r="Q3268" i="27"/>
  <c r="Q3269" i="27"/>
  <c r="Q3270" i="27"/>
  <c r="Q3271" i="27"/>
  <c r="Q3272" i="27"/>
  <c r="Q3273" i="27"/>
  <c r="Q3274" i="27"/>
  <c r="R3274" i="27" s="1"/>
  <c r="S3274" i="27" s="1"/>
  <c r="Q3275" i="27"/>
  <c r="Q3276" i="27"/>
  <c r="R3276" i="27" s="1"/>
  <c r="Q3277" i="27"/>
  <c r="R3277" i="27" s="1"/>
  <c r="Q3278" i="27"/>
  <c r="Q3279" i="27"/>
  <c r="Q3280" i="27"/>
  <c r="Q3281" i="27"/>
  <c r="Q3282" i="27"/>
  <c r="Q3283" i="27"/>
  <c r="Q3284" i="27"/>
  <c r="Q3285" i="27"/>
  <c r="Q3286" i="27"/>
  <c r="R3286" i="27" s="1"/>
  <c r="Q3287" i="27"/>
  <c r="Q3288" i="27"/>
  <c r="R3288" i="27" s="1"/>
  <c r="Q3289" i="27"/>
  <c r="R3289" i="27" s="1"/>
  <c r="Q3290" i="27"/>
  <c r="Q3291" i="27"/>
  <c r="Q3292" i="27"/>
  <c r="Q3293" i="27"/>
  <c r="Q3294" i="27"/>
  <c r="Q3295" i="27"/>
  <c r="Q3296" i="27"/>
  <c r="Q3297" i="27"/>
  <c r="Q3298" i="27"/>
  <c r="R3298" i="27" s="1"/>
  <c r="Q3299" i="27"/>
  <c r="Q3300" i="27"/>
  <c r="R3300" i="27" s="1"/>
  <c r="Q3301" i="27"/>
  <c r="R3301" i="27" s="1"/>
  <c r="Q3302" i="27"/>
  <c r="Q3303" i="27"/>
  <c r="Q3304" i="27"/>
  <c r="Q3305" i="27"/>
  <c r="Q3306" i="27"/>
  <c r="Q3307" i="27"/>
  <c r="Q3308" i="27"/>
  <c r="Q3309" i="27"/>
  <c r="Q3310" i="27"/>
  <c r="R3310" i="27" s="1"/>
  <c r="Q3311" i="27"/>
  <c r="Q3312" i="27"/>
  <c r="R3312" i="27" s="1"/>
  <c r="Q3313" i="27"/>
  <c r="R3313" i="27" s="1"/>
  <c r="Q3314" i="27"/>
  <c r="Q3315" i="27"/>
  <c r="Q3316" i="27"/>
  <c r="Q3317" i="27"/>
  <c r="Q3318" i="27"/>
  <c r="Q3319" i="27"/>
  <c r="Q3320" i="27"/>
  <c r="Q3321" i="27"/>
  <c r="Q3322" i="27"/>
  <c r="R3322" i="27" s="1"/>
  <c r="S3322" i="27" s="1"/>
  <c r="Q3323" i="27"/>
  <c r="Q3324" i="27"/>
  <c r="R3324" i="27" s="1"/>
  <c r="Q3325" i="27"/>
  <c r="R3325" i="27" s="1"/>
  <c r="Q3326" i="27"/>
  <c r="Q3327" i="27"/>
  <c r="Q3328" i="27"/>
  <c r="Q3329" i="27"/>
  <c r="Q3330" i="27"/>
  <c r="Q3331" i="27"/>
  <c r="Q3332" i="27"/>
  <c r="Q3333" i="27"/>
  <c r="Q3334" i="27"/>
  <c r="R3334" i="27" s="1"/>
  <c r="Q3335" i="27"/>
  <c r="Q3336" i="27"/>
  <c r="R3336" i="27" s="1"/>
  <c r="Q3337" i="27"/>
  <c r="R3337" i="27" s="1"/>
  <c r="Q3338" i="27"/>
  <c r="Q3339" i="27"/>
  <c r="Q3340" i="27"/>
  <c r="Q3341" i="27"/>
  <c r="Q3342" i="27"/>
  <c r="Q3343" i="27"/>
  <c r="Q3344" i="27"/>
  <c r="Q3345" i="27"/>
  <c r="Q3346" i="27"/>
  <c r="Q3347" i="27"/>
  <c r="Q3348" i="27"/>
  <c r="R3348" i="27" s="1"/>
  <c r="Q3349" i="27"/>
  <c r="R3349" i="27" s="1"/>
  <c r="Q3350" i="27"/>
  <c r="Q3351" i="27"/>
  <c r="Q3352" i="27"/>
  <c r="Q3353" i="27"/>
  <c r="Q3354" i="27"/>
  <c r="Q3355" i="27"/>
  <c r="Q3356" i="27"/>
  <c r="Q3357" i="27"/>
  <c r="Q3358" i="27"/>
  <c r="Q3359" i="27"/>
  <c r="Q3360" i="27"/>
  <c r="R3360" i="27" s="1"/>
  <c r="Q3361" i="27"/>
  <c r="R3361" i="27" s="1"/>
  <c r="Q3362" i="27"/>
  <c r="Q3363" i="27"/>
  <c r="Q3364" i="27"/>
  <c r="Q3365" i="27"/>
  <c r="Q3366" i="27"/>
  <c r="Q3367" i="27"/>
  <c r="Q3368" i="27"/>
  <c r="Q3369" i="27"/>
  <c r="Q3370" i="27"/>
  <c r="R3370" i="27" s="1"/>
  <c r="Q3371" i="27"/>
  <c r="Q3372" i="27"/>
  <c r="Q3373" i="27"/>
  <c r="R3373" i="27" s="1"/>
  <c r="Q3374" i="27"/>
  <c r="Q3375" i="27"/>
  <c r="Q3376" i="27"/>
  <c r="Q3377" i="27"/>
  <c r="Q3378" i="27"/>
  <c r="Q3379" i="27"/>
  <c r="Q3380" i="27"/>
  <c r="Q3381" i="27"/>
  <c r="Q3382" i="27"/>
  <c r="R3382" i="27" s="1"/>
  <c r="S3382" i="27" s="1"/>
  <c r="Q3383" i="27"/>
  <c r="Q3384" i="27"/>
  <c r="R3384" i="27" s="1"/>
  <c r="Q3385" i="27"/>
  <c r="R3385" i="27" s="1"/>
  <c r="Q3386" i="27"/>
  <c r="Q3387" i="27"/>
  <c r="Q3388" i="27"/>
  <c r="Q3389" i="27"/>
  <c r="Q3390" i="27"/>
  <c r="Q3391" i="27"/>
  <c r="Q3392" i="27"/>
  <c r="Q3393" i="27"/>
  <c r="Q3394" i="27"/>
  <c r="R3394" i="27" s="1"/>
  <c r="Q3395" i="27"/>
  <c r="Q3396" i="27"/>
  <c r="R3396" i="27" s="1"/>
  <c r="Q3397" i="27"/>
  <c r="R3397" i="27" s="1"/>
  <c r="Q3398" i="27"/>
  <c r="Q3399" i="27"/>
  <c r="Q3400" i="27"/>
  <c r="Q3401" i="27"/>
  <c r="Q3402" i="27"/>
  <c r="Q3403" i="27"/>
  <c r="Q3404" i="27"/>
  <c r="Q3405" i="27"/>
  <c r="Q3406" i="27"/>
  <c r="R3406" i="27" s="1"/>
  <c r="Q3407" i="27"/>
  <c r="Q3408" i="27"/>
  <c r="R3408" i="27" s="1"/>
  <c r="Q3409" i="27"/>
  <c r="R3409" i="27" s="1"/>
  <c r="Q3410" i="27"/>
  <c r="Q3411" i="27"/>
  <c r="Q3412" i="27"/>
  <c r="Q3413" i="27"/>
  <c r="Q3414" i="27"/>
  <c r="Q3415" i="27"/>
  <c r="Q3416" i="27"/>
  <c r="Q3417" i="27"/>
  <c r="Q3418" i="27"/>
  <c r="R3418" i="27" s="1"/>
  <c r="Q3419" i="27"/>
  <c r="Q3420" i="27"/>
  <c r="R3420" i="27" s="1"/>
  <c r="Q3421" i="27"/>
  <c r="R3421" i="27" s="1"/>
  <c r="Q3422" i="27"/>
  <c r="Q3423" i="27"/>
  <c r="Q3424" i="27"/>
  <c r="Q3425" i="27"/>
  <c r="Q3426" i="27"/>
  <c r="Q3427" i="27"/>
  <c r="Q3428" i="27"/>
  <c r="Q3429" i="27"/>
  <c r="Q3430" i="27"/>
  <c r="R3430" i="27" s="1"/>
  <c r="S3430" i="27" s="1"/>
  <c r="Q3431" i="27"/>
  <c r="Q3432" i="27"/>
  <c r="R3432" i="27" s="1"/>
  <c r="Q3433" i="27"/>
  <c r="R3433" i="27" s="1"/>
  <c r="Q3434" i="27"/>
  <c r="Q3435" i="27"/>
  <c r="Q3436" i="27"/>
  <c r="Q3437" i="27"/>
  <c r="Q3438" i="27"/>
  <c r="Q3439" i="27"/>
  <c r="Q3440" i="27"/>
  <c r="Q3441" i="27"/>
  <c r="Q3442" i="27"/>
  <c r="R3442" i="27" s="1"/>
  <c r="Q3443" i="27"/>
  <c r="Q3444" i="27"/>
  <c r="R3444" i="27" s="1"/>
  <c r="Q3445" i="27"/>
  <c r="R3445" i="27" s="1"/>
  <c r="Q3446" i="27"/>
  <c r="Q3447" i="27"/>
  <c r="Q3448" i="27"/>
  <c r="Q3449" i="27"/>
  <c r="Q3450" i="27"/>
  <c r="Q3451" i="27"/>
  <c r="Q3452" i="27"/>
  <c r="Q3453" i="27"/>
  <c r="Q3454" i="27"/>
  <c r="R3454" i="27" s="1"/>
  <c r="Q3455" i="27"/>
  <c r="Q3456" i="27"/>
  <c r="R3456" i="27" s="1"/>
  <c r="Q3457" i="27"/>
  <c r="R3457" i="27" s="1"/>
  <c r="Q3458" i="27"/>
  <c r="Q3459" i="27"/>
  <c r="Q3460" i="27"/>
  <c r="Q3461" i="27"/>
  <c r="Q3462" i="27"/>
  <c r="Q3463" i="27"/>
  <c r="Q3464" i="27"/>
  <c r="Q3465" i="27"/>
  <c r="Q3466" i="27"/>
  <c r="R3466" i="27" s="1"/>
  <c r="S3466" i="27" s="1"/>
  <c r="Q3467" i="27"/>
  <c r="Q3468" i="27"/>
  <c r="R3468" i="27" s="1"/>
  <c r="Q3469" i="27"/>
  <c r="R3469" i="27" s="1"/>
  <c r="Q3470" i="27"/>
  <c r="Q3471" i="27"/>
  <c r="Q3472" i="27"/>
  <c r="Q3473" i="27"/>
  <c r="Q3474" i="27"/>
  <c r="Q3475" i="27"/>
  <c r="Q3476" i="27"/>
  <c r="Q3477" i="27"/>
  <c r="Q3478" i="27"/>
  <c r="R3478" i="27" s="1"/>
  <c r="Q3479" i="27"/>
  <c r="Q3480" i="27"/>
  <c r="R3480" i="27" s="1"/>
  <c r="Q3481" i="27"/>
  <c r="R3481" i="27" s="1"/>
  <c r="Q3482" i="27"/>
  <c r="Q3483" i="27"/>
  <c r="Q3484" i="27"/>
  <c r="Q3485" i="27"/>
  <c r="Q3486" i="27"/>
  <c r="Q3487" i="27"/>
  <c r="Q3488" i="27"/>
  <c r="Q3489" i="27"/>
  <c r="Q3490" i="27"/>
  <c r="Q3491" i="27"/>
  <c r="Q3492" i="27"/>
  <c r="R3492" i="27" s="1"/>
  <c r="Q3493" i="27"/>
  <c r="R3493" i="27" s="1"/>
  <c r="Q3494" i="27"/>
  <c r="Q3495" i="27"/>
  <c r="Q3496" i="27"/>
  <c r="Q3497" i="27"/>
  <c r="Q3498" i="27"/>
  <c r="Q3499" i="27"/>
  <c r="Q3500" i="27"/>
  <c r="Q3501" i="27"/>
  <c r="Q3502" i="27"/>
  <c r="Q3503" i="27"/>
  <c r="Q3504" i="27"/>
  <c r="R3504" i="27" s="1"/>
  <c r="Q3505" i="27"/>
  <c r="R3505" i="27" s="1"/>
  <c r="Q3506" i="27"/>
  <c r="Q3507" i="27"/>
  <c r="Q3508" i="27"/>
  <c r="Q3509" i="27"/>
  <c r="Q3510" i="27"/>
  <c r="Q3511" i="27"/>
  <c r="Q3512" i="27"/>
  <c r="Q3513" i="27"/>
  <c r="Q3514" i="27"/>
  <c r="R3514" i="27" s="1"/>
  <c r="Q3515" i="27"/>
  <c r="Q3516" i="27"/>
  <c r="Q3517" i="27"/>
  <c r="R3517" i="27" s="1"/>
  <c r="Q3518" i="27"/>
  <c r="Q3519" i="27"/>
  <c r="Q3520" i="27"/>
  <c r="Q3521" i="27"/>
  <c r="Q3522" i="27"/>
  <c r="Q3523" i="27"/>
  <c r="Q3524" i="27"/>
  <c r="Q3525" i="27"/>
  <c r="Q3526" i="27"/>
  <c r="R3526" i="27" s="1"/>
  <c r="Q3527" i="27"/>
  <c r="Q3528" i="27"/>
  <c r="R3528" i="27" s="1"/>
  <c r="Q3529" i="27"/>
  <c r="R3529" i="27" s="1"/>
  <c r="Q3530" i="27"/>
  <c r="Q3531" i="27"/>
  <c r="Q3532" i="27"/>
  <c r="Q3533" i="27"/>
  <c r="Q3534" i="27"/>
  <c r="Q3535" i="27"/>
  <c r="Q3536" i="27"/>
  <c r="Q3537" i="27"/>
  <c r="Q3538" i="27"/>
  <c r="R3538" i="27" s="1"/>
  <c r="Q3539" i="27"/>
  <c r="Q3540" i="27"/>
  <c r="R3540" i="27" s="1"/>
  <c r="Q3541" i="27"/>
  <c r="R3541" i="27" s="1"/>
  <c r="Q3542" i="27"/>
  <c r="Q3543" i="27"/>
  <c r="Q3544" i="27"/>
  <c r="Q3545" i="27"/>
  <c r="Q3546" i="27"/>
  <c r="Q3547" i="27"/>
  <c r="Q3548" i="27"/>
  <c r="Q3549" i="27"/>
  <c r="Q3550" i="27"/>
  <c r="R3550" i="27" s="1"/>
  <c r="Q3551" i="27"/>
  <c r="Q3552" i="27"/>
  <c r="R3552" i="27" s="1"/>
  <c r="Q3553" i="27"/>
  <c r="R3553" i="27" s="1"/>
  <c r="Q3554" i="27"/>
  <c r="Q3555" i="27"/>
  <c r="Q3556" i="27"/>
  <c r="Q3557" i="27"/>
  <c r="Q3558" i="27"/>
  <c r="Q3559" i="27"/>
  <c r="Q3560" i="27"/>
  <c r="Q3561" i="27"/>
  <c r="Q3562" i="27"/>
  <c r="R3562" i="27" s="1"/>
  <c r="Q3563" i="27"/>
  <c r="Q3564" i="27"/>
  <c r="R3564" i="27" s="1"/>
  <c r="Q3565" i="27"/>
  <c r="R3565" i="27" s="1"/>
  <c r="Q3566" i="27"/>
  <c r="Q3567" i="27"/>
  <c r="Q3568" i="27"/>
  <c r="Q3569" i="27"/>
  <c r="Q3570" i="27"/>
  <c r="Q3571" i="27"/>
  <c r="Q3572" i="27"/>
  <c r="Q3573" i="27"/>
  <c r="Q3574" i="27"/>
  <c r="R3574" i="27" s="1"/>
  <c r="Q3575" i="27"/>
  <c r="Q3576" i="27"/>
  <c r="R3576" i="27" s="1"/>
  <c r="Q3577" i="27"/>
  <c r="R3577" i="27" s="1"/>
  <c r="Q3578" i="27"/>
  <c r="Q3579" i="27"/>
  <c r="Q3580" i="27"/>
  <c r="Q3581" i="27"/>
  <c r="Q3582" i="27"/>
  <c r="Q3583" i="27"/>
  <c r="Q3584" i="27"/>
  <c r="Q3585" i="27"/>
  <c r="Q3586" i="27"/>
  <c r="R3586" i="27" s="1"/>
  <c r="Q3587" i="27"/>
  <c r="Q3588" i="27"/>
  <c r="R3588" i="27" s="1"/>
  <c r="Q3589" i="27"/>
  <c r="R3589" i="27" s="1"/>
  <c r="Q3590" i="27"/>
  <c r="Q3591" i="27"/>
  <c r="Q3592" i="27"/>
  <c r="Q3593" i="27"/>
  <c r="Q3594" i="27"/>
  <c r="Q3595" i="27"/>
  <c r="Q3596" i="27"/>
  <c r="Q3597" i="27"/>
  <c r="Q3598" i="27"/>
  <c r="R3598" i="27" s="1"/>
  <c r="Q3599" i="27"/>
  <c r="Q3600" i="27"/>
  <c r="R3600" i="27" s="1"/>
  <c r="Q3601" i="27"/>
  <c r="R3601" i="27" s="1"/>
  <c r="Q3602" i="27"/>
  <c r="Q3603" i="27"/>
  <c r="Q3604" i="27"/>
  <c r="Q3605" i="27"/>
  <c r="Q3606" i="27"/>
  <c r="Q3607" i="27"/>
  <c r="Q3608" i="27"/>
  <c r="Q3609" i="27"/>
  <c r="Q3610" i="27"/>
  <c r="R3610" i="27" s="1"/>
  <c r="Q3611" i="27"/>
  <c r="Q3612" i="27"/>
  <c r="R3612" i="27" s="1"/>
  <c r="Q3613" i="27"/>
  <c r="R3613" i="27" s="1"/>
  <c r="Q3614" i="27"/>
  <c r="Q3615" i="27"/>
  <c r="Q3616" i="27"/>
  <c r="Q3617" i="27"/>
  <c r="Q3618" i="27"/>
  <c r="Q3619" i="27"/>
  <c r="Q3620" i="27"/>
  <c r="Q3621" i="27"/>
  <c r="Q3622" i="27"/>
  <c r="R3622" i="27" s="1"/>
  <c r="Q3623" i="27"/>
  <c r="Q3624" i="27"/>
  <c r="R3624" i="27" s="1"/>
  <c r="Q3625" i="27"/>
  <c r="R3625" i="27" s="1"/>
  <c r="Q3626" i="27"/>
  <c r="Q3627" i="27"/>
  <c r="Q3628" i="27"/>
  <c r="Q3629" i="27"/>
  <c r="Q3630" i="27"/>
  <c r="Q3631" i="27"/>
  <c r="Q3632" i="27"/>
  <c r="Q3633" i="27"/>
  <c r="Q3634" i="27"/>
  <c r="Q3635" i="27"/>
  <c r="Q3636" i="27"/>
  <c r="R3636" i="27" s="1"/>
  <c r="Q3637" i="27"/>
  <c r="R3637" i="27" s="1"/>
  <c r="Q3638" i="27"/>
  <c r="Q3639" i="27"/>
  <c r="Q3640" i="27"/>
  <c r="Q3641" i="27"/>
  <c r="Q3642" i="27"/>
  <c r="Q3643" i="27"/>
  <c r="Q3644" i="27"/>
  <c r="Q3645" i="27"/>
  <c r="Q3646" i="27"/>
  <c r="Q3647" i="27"/>
  <c r="Q3648" i="27"/>
  <c r="R3648" i="27" s="1"/>
  <c r="Q3649" i="27"/>
  <c r="R3649" i="27" s="1"/>
  <c r="Q3650" i="27"/>
  <c r="Q3651" i="27"/>
  <c r="Q3652" i="27"/>
  <c r="Q3653" i="27"/>
  <c r="Q3654" i="27"/>
  <c r="Q3655" i="27"/>
  <c r="Q3656" i="27"/>
  <c r="Q3657" i="27"/>
  <c r="Q3658" i="27"/>
  <c r="R3658" i="27" s="1"/>
  <c r="Q3659" i="27"/>
  <c r="Q3660" i="27"/>
  <c r="Q3661" i="27"/>
  <c r="R3661" i="27" s="1"/>
  <c r="Q3662" i="27"/>
  <c r="Q3663" i="27"/>
  <c r="Q3664" i="27"/>
  <c r="Q3665" i="27"/>
  <c r="Q3666" i="27"/>
  <c r="Q3667" i="27"/>
  <c r="Q3668" i="27"/>
  <c r="Q3669" i="27"/>
  <c r="Q3670" i="27"/>
  <c r="R3670" i="27" s="1"/>
  <c r="S3670" i="27" s="1"/>
  <c r="Q3671" i="27"/>
  <c r="Q3672" i="27"/>
  <c r="R3672" i="27" s="1"/>
  <c r="Q3673" i="27"/>
  <c r="R3673" i="27" s="1"/>
  <c r="Q3674" i="27"/>
  <c r="Q3675" i="27"/>
  <c r="Q3676" i="27"/>
  <c r="Q3677" i="27"/>
  <c r="Q3678" i="27"/>
  <c r="Q3679" i="27"/>
  <c r="Q3680" i="27"/>
  <c r="Q3681" i="27"/>
  <c r="Q3682" i="27"/>
  <c r="R3682" i="27" s="1"/>
  <c r="Q3683" i="27"/>
  <c r="Q3684" i="27"/>
  <c r="R3684" i="27" s="1"/>
  <c r="Q3685" i="27"/>
  <c r="R3685" i="27" s="1"/>
  <c r="Q3686" i="27"/>
  <c r="Q3687" i="27"/>
  <c r="Q3688" i="27"/>
  <c r="Q3689" i="27"/>
  <c r="Q3690" i="27"/>
  <c r="Q3691" i="27"/>
  <c r="Q3692" i="27"/>
  <c r="Q3693" i="27"/>
  <c r="Q3694" i="27"/>
  <c r="R3694" i="27" s="1"/>
  <c r="Q3695" i="27"/>
  <c r="Q3696" i="27"/>
  <c r="R3696" i="27" s="1"/>
  <c r="Q3697" i="27"/>
  <c r="R3697" i="27" s="1"/>
  <c r="Q3698" i="27"/>
  <c r="Q3699" i="27"/>
  <c r="Q3700" i="27"/>
  <c r="Q3701" i="27"/>
  <c r="Q3702" i="27"/>
  <c r="Q3703" i="27"/>
  <c r="Q3704" i="27"/>
  <c r="Q3705" i="27"/>
  <c r="Q3706" i="27"/>
  <c r="R3706" i="27" s="1"/>
  <c r="Q3707" i="27"/>
  <c r="Q3708" i="27"/>
  <c r="R3708" i="27" s="1"/>
  <c r="Q3709" i="27"/>
  <c r="R3709" i="27" s="1"/>
  <c r="Q3710" i="27"/>
  <c r="Q3711" i="27"/>
  <c r="Q3712" i="27"/>
  <c r="Q3713" i="27"/>
  <c r="Q3714" i="27"/>
  <c r="Q3715" i="27"/>
  <c r="Q3716" i="27"/>
  <c r="Q3717" i="27"/>
  <c r="Q3718" i="27"/>
  <c r="R3718" i="27" s="1"/>
  <c r="Q3719" i="27"/>
  <c r="Q3720" i="27"/>
  <c r="R3720" i="27" s="1"/>
  <c r="Q3721" i="27"/>
  <c r="R3721" i="27" s="1"/>
  <c r="Q3722" i="27"/>
  <c r="Q3723" i="27"/>
  <c r="Q3724" i="27"/>
  <c r="Q3725" i="27"/>
  <c r="Q3726" i="27"/>
  <c r="Q3727" i="27"/>
  <c r="Q3728" i="27"/>
  <c r="Q3729" i="27"/>
  <c r="Q3730" i="27"/>
  <c r="R3730" i="27" s="1"/>
  <c r="Q3731" i="27"/>
  <c r="Q3732" i="27"/>
  <c r="R3732" i="27" s="1"/>
  <c r="Q3733" i="27"/>
  <c r="R3733" i="27" s="1"/>
  <c r="Q3734" i="27"/>
  <c r="Q3735" i="27"/>
  <c r="Q3736" i="27"/>
  <c r="Q3737" i="27"/>
  <c r="Q3738" i="27"/>
  <c r="Q3739" i="27"/>
  <c r="Q3740" i="27"/>
  <c r="Q3741" i="27"/>
  <c r="Q3742" i="27"/>
  <c r="R3742" i="27" s="1"/>
  <c r="Q3743" i="27"/>
  <c r="Q3744" i="27"/>
  <c r="R3744" i="27" s="1"/>
  <c r="Q3745" i="27"/>
  <c r="R3745" i="27" s="1"/>
  <c r="Q3746" i="27"/>
  <c r="Q3747" i="27"/>
  <c r="Q3748" i="27"/>
  <c r="Q3749" i="27"/>
  <c r="Q3750" i="27"/>
  <c r="Q3751" i="27"/>
  <c r="Q3752" i="27"/>
  <c r="Q3753" i="27"/>
  <c r="Q3754" i="27"/>
  <c r="R3754" i="27" s="1"/>
  <c r="S3754" i="27" s="1"/>
  <c r="Q3755" i="27"/>
  <c r="Q3756" i="27"/>
  <c r="R3756" i="27" s="1"/>
  <c r="Q3757" i="27"/>
  <c r="R3757" i="27" s="1"/>
  <c r="Q3758" i="27"/>
  <c r="Q3759" i="27"/>
  <c r="Q3760" i="27"/>
  <c r="Q3761" i="27"/>
  <c r="Q3762" i="27"/>
  <c r="Q3763" i="27"/>
  <c r="Q3764" i="27"/>
  <c r="Q3765" i="27"/>
  <c r="Q3766" i="27"/>
  <c r="R3766" i="27" s="1"/>
  <c r="Q3767" i="27"/>
  <c r="Q3768" i="27"/>
  <c r="R3768" i="27" s="1"/>
  <c r="Q3769" i="27"/>
  <c r="R3769" i="27" s="1"/>
  <c r="Q3770" i="27"/>
  <c r="Q3771" i="27"/>
  <c r="Q3772" i="27"/>
  <c r="Q3773" i="27"/>
  <c r="Q3774" i="27"/>
  <c r="Q3775" i="27"/>
  <c r="Q3776" i="27"/>
  <c r="Q3777" i="27"/>
  <c r="Q3778" i="27"/>
  <c r="Q3779" i="27"/>
  <c r="Q3780" i="27"/>
  <c r="R3780" i="27" s="1"/>
  <c r="Q3781" i="27"/>
  <c r="R3781" i="27" s="1"/>
  <c r="Q3782" i="27"/>
  <c r="Q3783" i="27"/>
  <c r="Q3784" i="27"/>
  <c r="Q3785" i="27"/>
  <c r="Q3786" i="27"/>
  <c r="Q3787" i="27"/>
  <c r="Q3788" i="27"/>
  <c r="Q3789" i="27"/>
  <c r="Q3790" i="27"/>
  <c r="Q3791" i="27"/>
  <c r="Q3792" i="27"/>
  <c r="R3792" i="27" s="1"/>
  <c r="Q3793" i="27"/>
  <c r="R3793" i="27" s="1"/>
  <c r="Q3794" i="27"/>
  <c r="Q3795" i="27"/>
  <c r="Q3796" i="27"/>
  <c r="Q3797" i="27"/>
  <c r="Q3798" i="27"/>
  <c r="Q3799" i="27"/>
  <c r="Q3800" i="27"/>
  <c r="Q3801" i="27"/>
  <c r="Q3802" i="27"/>
  <c r="R3802" i="27" s="1"/>
  <c r="Q3803" i="27"/>
  <c r="Q3804" i="27"/>
  <c r="Q3805" i="27"/>
  <c r="R3805" i="27" s="1"/>
  <c r="Q3806" i="27"/>
  <c r="Q3807" i="27"/>
  <c r="Q3808" i="27"/>
  <c r="Q3809" i="27"/>
  <c r="Q3810" i="27"/>
  <c r="Q3811" i="27"/>
  <c r="Q3812" i="27"/>
  <c r="Q3813" i="27"/>
  <c r="Q3814" i="27"/>
  <c r="R3814" i="27" s="1"/>
  <c r="Q3815" i="27"/>
  <c r="Q3816" i="27"/>
  <c r="R3816" i="27" s="1"/>
  <c r="Q3817" i="27"/>
  <c r="R3817" i="27" s="1"/>
  <c r="Q3818" i="27"/>
  <c r="Q3819" i="27"/>
  <c r="Q3820" i="27"/>
  <c r="Q3821" i="27"/>
  <c r="Q3822" i="27"/>
  <c r="Q3823" i="27"/>
  <c r="Q3824" i="27"/>
  <c r="Q3825" i="27"/>
  <c r="Q3826" i="27"/>
  <c r="R3826" i="27" s="1"/>
  <c r="Q3827" i="27"/>
  <c r="Q3828" i="27"/>
  <c r="R3828" i="27" s="1"/>
  <c r="Q3829" i="27"/>
  <c r="R3829" i="27" s="1"/>
  <c r="Q3830" i="27"/>
  <c r="Q3831" i="27"/>
  <c r="Q3832" i="27"/>
  <c r="Q3833" i="27"/>
  <c r="Q3834" i="27"/>
  <c r="Q3835" i="27"/>
  <c r="Q3836" i="27"/>
  <c r="Q3837" i="27"/>
  <c r="Q3838" i="27"/>
  <c r="R3838" i="27" s="1"/>
  <c r="Q3839" i="27"/>
  <c r="Q3840" i="27"/>
  <c r="R3840" i="27" s="1"/>
  <c r="Q3841" i="27"/>
  <c r="R3841" i="27" s="1"/>
  <c r="Q3842" i="27"/>
  <c r="Q3843" i="27"/>
  <c r="Q3844" i="27"/>
  <c r="Q3845" i="27"/>
  <c r="Q3846" i="27"/>
  <c r="Q3847" i="27"/>
  <c r="Q3848" i="27"/>
  <c r="Q3849" i="27"/>
  <c r="Q3850" i="27"/>
  <c r="R3850" i="27" s="1"/>
  <c r="Q3851" i="27"/>
  <c r="Q3852" i="27"/>
  <c r="R3852" i="27" s="1"/>
  <c r="Q3853" i="27"/>
  <c r="R3853" i="27" s="1"/>
  <c r="Q3854" i="27"/>
  <c r="Q3855" i="27"/>
  <c r="Q3856" i="27"/>
  <c r="Q3857" i="27"/>
  <c r="Q3858" i="27"/>
  <c r="Q3859" i="27"/>
  <c r="Q3860" i="27"/>
  <c r="Q3861" i="27"/>
  <c r="Q3862" i="27"/>
  <c r="R3862" i="27" s="1"/>
  <c r="S3862" i="27" s="1"/>
  <c r="Q3863" i="27"/>
  <c r="Q3864" i="27"/>
  <c r="R3864" i="27" s="1"/>
  <c r="Q3865" i="27"/>
  <c r="R3865" i="27" s="1"/>
  <c r="Q3866" i="27"/>
  <c r="Q3867" i="27"/>
  <c r="Q3868" i="27"/>
  <c r="Q3869" i="27"/>
  <c r="Q3870" i="27"/>
  <c r="Q3871" i="27"/>
  <c r="Q3872" i="27"/>
  <c r="Q3873" i="27"/>
  <c r="Q3874" i="27"/>
  <c r="R3874" i="27" s="1"/>
  <c r="Q3875" i="27"/>
  <c r="Q3876" i="27"/>
  <c r="R3876" i="27" s="1"/>
  <c r="Q3877" i="27"/>
  <c r="R3877" i="27" s="1"/>
  <c r="Q3878" i="27"/>
  <c r="Q3879" i="27"/>
  <c r="Q3880" i="27"/>
  <c r="Q3881" i="27"/>
  <c r="Q3882" i="27"/>
  <c r="Q3883" i="27"/>
  <c r="Q3884" i="27"/>
  <c r="Q3885" i="27"/>
  <c r="Q3886" i="27"/>
  <c r="R3886" i="27" s="1"/>
  <c r="Q3887" i="27"/>
  <c r="Q3888" i="27"/>
  <c r="R3888" i="27" s="1"/>
  <c r="Q3889" i="27"/>
  <c r="R3889" i="27" s="1"/>
  <c r="Q3890" i="27"/>
  <c r="Q3891" i="27"/>
  <c r="Q3892" i="27"/>
  <c r="Q3893" i="27"/>
  <c r="Q3894" i="27"/>
  <c r="Q3895" i="27"/>
  <c r="Q3896" i="27"/>
  <c r="Q3897" i="27"/>
  <c r="Q3898" i="27"/>
  <c r="R3898" i="27" s="1"/>
  <c r="S3898" i="27" s="1"/>
  <c r="Q3899" i="27"/>
  <c r="Q3900" i="27"/>
  <c r="R3900" i="27" s="1"/>
  <c r="Q3901" i="27"/>
  <c r="R3901" i="27" s="1"/>
  <c r="Q3902" i="27"/>
  <c r="Q3903" i="27"/>
  <c r="Q3904" i="27"/>
  <c r="Q3905" i="27"/>
  <c r="Q3906" i="27"/>
  <c r="Q3907" i="27"/>
  <c r="Q3908" i="27"/>
  <c r="Q3909" i="27"/>
  <c r="Q3910" i="27"/>
  <c r="R3910" i="27" s="1"/>
  <c r="Q3911" i="27"/>
  <c r="Q3912" i="27"/>
  <c r="R3912" i="27" s="1"/>
  <c r="Q3913" i="27"/>
  <c r="R3913" i="27" s="1"/>
  <c r="Q3914" i="27"/>
  <c r="Q3915" i="27"/>
  <c r="Q3916" i="27"/>
  <c r="Q3917" i="27"/>
  <c r="Q3918" i="27"/>
  <c r="Q3919" i="27"/>
  <c r="Q3920" i="27"/>
  <c r="Q3921" i="27"/>
  <c r="Q3922" i="27"/>
  <c r="Q3923" i="27"/>
  <c r="Q3924" i="27"/>
  <c r="R3924" i="27" s="1"/>
  <c r="Q3925" i="27"/>
  <c r="R3925" i="27" s="1"/>
  <c r="Q3926" i="27"/>
  <c r="Q3927" i="27"/>
  <c r="Q3928" i="27"/>
  <c r="Q3929" i="27"/>
  <c r="Q3930" i="27"/>
  <c r="Q3931" i="27"/>
  <c r="Q3932" i="27"/>
  <c r="Q3933" i="27"/>
  <c r="Q3934" i="27"/>
  <c r="Q3935" i="27"/>
  <c r="Q3936" i="27"/>
  <c r="R3936" i="27" s="1"/>
  <c r="Q3937" i="27"/>
  <c r="R3937" i="27" s="1"/>
  <c r="Q3938" i="27"/>
  <c r="Q3939" i="27"/>
  <c r="Q3940" i="27"/>
  <c r="Q3941" i="27"/>
  <c r="Q3942" i="27"/>
  <c r="Q3943" i="27"/>
  <c r="Q3944" i="27"/>
  <c r="Q3945" i="27"/>
  <c r="Q3946" i="27"/>
  <c r="R3946" i="27" s="1"/>
  <c r="Q3947" i="27"/>
  <c r="Q3948" i="27"/>
  <c r="Q3949" i="27"/>
  <c r="R3949" i="27" s="1"/>
  <c r="Q3950" i="27"/>
  <c r="Q3951" i="27"/>
  <c r="Q3952" i="27"/>
  <c r="Q3953" i="27"/>
  <c r="Q3954" i="27"/>
  <c r="Q3955" i="27"/>
  <c r="Q3956" i="27"/>
  <c r="Q3957" i="27"/>
  <c r="Q3958" i="27"/>
  <c r="R3958" i="27" s="1"/>
  <c r="Q3959" i="27"/>
  <c r="Q3960" i="27"/>
  <c r="R3960" i="27" s="1"/>
  <c r="Q3961" i="27"/>
  <c r="R3961" i="27" s="1"/>
  <c r="Q3962" i="27"/>
  <c r="Q3963" i="27"/>
  <c r="Q3964" i="27"/>
  <c r="Q3965" i="27"/>
  <c r="Q3966" i="27"/>
  <c r="Q3967" i="27"/>
  <c r="Q3968" i="27"/>
  <c r="Q3969" i="27"/>
  <c r="Q3970" i="27"/>
  <c r="R3970" i="27" s="1"/>
  <c r="S3970" i="27" s="1"/>
  <c r="Q3971" i="27"/>
  <c r="Q3972" i="27"/>
  <c r="R3972" i="27" s="1"/>
  <c r="Q3973" i="27"/>
  <c r="R3973" i="27" s="1"/>
  <c r="Q3974" i="27"/>
  <c r="Q3975" i="27"/>
  <c r="Q3976" i="27"/>
  <c r="Q3977" i="27"/>
  <c r="Q3978" i="27"/>
  <c r="Q3979" i="27"/>
  <c r="Q3980" i="27"/>
  <c r="Q3981" i="27"/>
  <c r="Q3982" i="27"/>
  <c r="R3982" i="27" s="1"/>
  <c r="Q3983" i="27"/>
  <c r="Q3984" i="27"/>
  <c r="R3984" i="27" s="1"/>
  <c r="Q3985" i="27"/>
  <c r="R3985" i="27" s="1"/>
  <c r="Q3986" i="27"/>
  <c r="Q3987" i="27"/>
  <c r="Q3988" i="27"/>
  <c r="Q3989" i="27"/>
  <c r="Q3990" i="27"/>
  <c r="Q3991" i="27"/>
  <c r="Q3992" i="27"/>
  <c r="Q3993" i="27"/>
  <c r="Q3994" i="27"/>
  <c r="R3994" i="27" s="1"/>
  <c r="Q3995" i="27"/>
  <c r="Q3996" i="27"/>
  <c r="R3996" i="27" s="1"/>
  <c r="Q3997" i="27"/>
  <c r="R3997" i="27" s="1"/>
  <c r="Q3998" i="27"/>
  <c r="Q3999" i="27"/>
  <c r="Q4000" i="27"/>
  <c r="Q4001" i="27"/>
  <c r="Q4002" i="27"/>
  <c r="Q4003" i="27"/>
  <c r="Q4004" i="27"/>
  <c r="Q4005" i="27"/>
  <c r="Q4006" i="27"/>
  <c r="R4006" i="27" s="1"/>
  <c r="Q4007" i="27"/>
  <c r="Q4008" i="27"/>
  <c r="R4008" i="27" s="1"/>
  <c r="Q4009" i="27"/>
  <c r="R4009" i="27" s="1"/>
  <c r="Q4010" i="27"/>
  <c r="Q4011" i="27"/>
  <c r="Q4012" i="27"/>
  <c r="Q4013" i="27"/>
  <c r="Q4014" i="27"/>
  <c r="Q4015" i="27"/>
  <c r="Q4016" i="27"/>
  <c r="Q4017" i="27"/>
  <c r="Q4018" i="27"/>
  <c r="R4018" i="27" s="1"/>
  <c r="Q4019" i="27"/>
  <c r="Q4020" i="27"/>
  <c r="R4020" i="27" s="1"/>
  <c r="Q4021" i="27"/>
  <c r="R4021" i="27" s="1"/>
  <c r="Q4022" i="27"/>
  <c r="Q4023" i="27"/>
  <c r="Q4024" i="27"/>
  <c r="Q4025" i="27"/>
  <c r="Q4026" i="27"/>
  <c r="Q4027" i="27"/>
  <c r="Q4028" i="27"/>
  <c r="Q4029" i="27"/>
  <c r="Q4030" i="27"/>
  <c r="R4030" i="27" s="1"/>
  <c r="Q4031" i="27"/>
  <c r="Q4032" i="27"/>
  <c r="R4032" i="27" s="1"/>
  <c r="Q4033" i="27"/>
  <c r="R4033" i="27" s="1"/>
  <c r="Q4034" i="27"/>
  <c r="Q4035" i="27"/>
  <c r="Q4036" i="27"/>
  <c r="Q4037" i="27"/>
  <c r="Q4038" i="27"/>
  <c r="Q4039" i="27"/>
  <c r="Q4040" i="27"/>
  <c r="Q4041" i="27"/>
  <c r="Q4042" i="27"/>
  <c r="R4042" i="27" s="1"/>
  <c r="Q4043" i="27"/>
  <c r="Q4044" i="27"/>
  <c r="R4044" i="27" s="1"/>
  <c r="Q4045" i="27"/>
  <c r="R4045" i="27" s="1"/>
  <c r="Q4046" i="27"/>
  <c r="Q4047" i="27"/>
  <c r="Q4048" i="27"/>
  <c r="Q4049" i="27"/>
  <c r="Q4050" i="27"/>
  <c r="Q4051" i="27"/>
  <c r="Q4052" i="27"/>
  <c r="Q4053" i="27"/>
  <c r="Q4054" i="27"/>
  <c r="R4054" i="27" s="1"/>
  <c r="Q4055" i="27"/>
  <c r="Q4056" i="27"/>
  <c r="R4056" i="27" s="1"/>
  <c r="Q4057" i="27"/>
  <c r="R4057" i="27" s="1"/>
  <c r="Q4058" i="27"/>
  <c r="Q4059" i="27"/>
  <c r="Q4060" i="27"/>
  <c r="Q4061" i="27"/>
  <c r="Q4062" i="27"/>
  <c r="Q4063" i="27"/>
  <c r="Q4064" i="27"/>
  <c r="Q4065" i="27"/>
  <c r="Q4066" i="27"/>
  <c r="Q4067" i="27"/>
  <c r="Q4068" i="27"/>
  <c r="R4068" i="27" s="1"/>
  <c r="Q4069" i="27"/>
  <c r="R4069" i="27" s="1"/>
  <c r="Q4070" i="27"/>
  <c r="Q4071" i="27"/>
  <c r="Q4072" i="27"/>
  <c r="Q4073" i="27"/>
  <c r="Q4074" i="27"/>
  <c r="Q4075" i="27"/>
  <c r="Q4076" i="27"/>
  <c r="Q4077" i="27"/>
  <c r="Q4078" i="27"/>
  <c r="Q4079" i="27"/>
  <c r="Q4080" i="27"/>
  <c r="R4080" i="27" s="1"/>
  <c r="Q4081" i="27"/>
  <c r="R4081" i="27" s="1"/>
  <c r="Q4082" i="27"/>
  <c r="Q4083" i="27"/>
  <c r="Q4084" i="27"/>
  <c r="Q4085" i="27"/>
  <c r="Q4086" i="27"/>
  <c r="Q4087" i="27"/>
  <c r="Q4088" i="27"/>
  <c r="Q4089" i="27"/>
  <c r="Q4090" i="27"/>
  <c r="R4090" i="27" s="1"/>
  <c r="S4090" i="27" s="1"/>
  <c r="Q4091" i="27"/>
  <c r="Q4092" i="27"/>
  <c r="Q4093" i="27"/>
  <c r="R4093" i="27" s="1"/>
  <c r="Q4094" i="27"/>
  <c r="Q4095" i="27"/>
  <c r="Q4096" i="27"/>
  <c r="Q4097" i="27"/>
  <c r="Q4098" i="27"/>
  <c r="Q4099" i="27"/>
  <c r="Q4100" i="27"/>
  <c r="Q4101" i="27"/>
  <c r="Q4102" i="27"/>
  <c r="R4102" i="27" s="1"/>
  <c r="Q4103" i="27"/>
  <c r="Q4104" i="27"/>
  <c r="R4104" i="27" s="1"/>
  <c r="Q4105" i="27"/>
  <c r="R4105" i="27" s="1"/>
  <c r="Q4106" i="27"/>
  <c r="Q4107" i="27"/>
  <c r="Q4108" i="27"/>
  <c r="Q4109" i="27"/>
  <c r="Q4110" i="27"/>
  <c r="Q4111" i="27"/>
  <c r="Q4112" i="27"/>
  <c r="Q4113" i="27"/>
  <c r="Q4114" i="27"/>
  <c r="R4114" i="27" s="1"/>
  <c r="Q4115" i="27"/>
  <c r="Q4116" i="27"/>
  <c r="R4116" i="27" s="1"/>
  <c r="Q4117" i="27"/>
  <c r="R4117" i="27" s="1"/>
  <c r="Q4118" i="27"/>
  <c r="Q4119" i="27"/>
  <c r="Q4120" i="27"/>
  <c r="Q4121" i="27"/>
  <c r="Q4122" i="27"/>
  <c r="Q4123" i="27"/>
  <c r="Q4124" i="27"/>
  <c r="Q4125" i="27"/>
  <c r="Q4126" i="27"/>
  <c r="R4126" i="27" s="1"/>
  <c r="Q4127" i="27"/>
  <c r="Q4128" i="27"/>
  <c r="R4128" i="27" s="1"/>
  <c r="Q4129" i="27"/>
  <c r="R4129" i="27" s="1"/>
  <c r="Q4130" i="27"/>
  <c r="Q4131" i="27"/>
  <c r="Q4132" i="27"/>
  <c r="Q4133" i="27"/>
  <c r="Q4134" i="27"/>
  <c r="Q4135" i="27"/>
  <c r="Q4136" i="27"/>
  <c r="Q4137" i="27"/>
  <c r="Q4138" i="27"/>
  <c r="R4138" i="27" s="1"/>
  <c r="S4138" i="27" s="1"/>
  <c r="Q4139" i="27"/>
  <c r="Q4140" i="27"/>
  <c r="R4140" i="27" s="1"/>
  <c r="S4140" i="27" s="1"/>
  <c r="Q4141" i="27"/>
  <c r="R4141" i="27" s="1"/>
  <c r="Q4142" i="27"/>
  <c r="Q4143" i="27"/>
  <c r="Q4144" i="27"/>
  <c r="Q4145" i="27"/>
  <c r="Q4146" i="27"/>
  <c r="Q4147" i="27"/>
  <c r="Q4148" i="27"/>
  <c r="Q4149" i="27"/>
  <c r="Q4150" i="27"/>
  <c r="R4150" i="27" s="1"/>
  <c r="Q4151" i="27"/>
  <c r="Q4152" i="27"/>
  <c r="R4152" i="27" s="1"/>
  <c r="Q4153" i="27"/>
  <c r="R4153" i="27" s="1"/>
  <c r="Q4154" i="27"/>
  <c r="Q4155" i="27"/>
  <c r="Q4156" i="27"/>
  <c r="Q4157" i="27"/>
  <c r="Q4158" i="27"/>
  <c r="Q4159" i="27"/>
  <c r="Q4160" i="27"/>
  <c r="Q4161" i="27"/>
  <c r="Q4162" i="27"/>
  <c r="R4162" i="27" s="1"/>
  <c r="Q4163" i="27"/>
  <c r="Q4164" i="27"/>
  <c r="R4164" i="27" s="1"/>
  <c r="Q4165" i="27"/>
  <c r="R4165" i="27" s="1"/>
  <c r="Q4166" i="27"/>
  <c r="Q4167" i="27"/>
  <c r="Q4168" i="27"/>
  <c r="Q4169" i="27"/>
  <c r="Q4170" i="27"/>
  <c r="Q4171" i="27"/>
  <c r="Q4172" i="27"/>
  <c r="Q4173" i="27"/>
  <c r="Q4174" i="27"/>
  <c r="R4174" i="27" s="1"/>
  <c r="Q4175" i="27"/>
  <c r="Q4176" i="27"/>
  <c r="R4176" i="27" s="1"/>
  <c r="Q4177" i="27"/>
  <c r="R4177" i="27" s="1"/>
  <c r="Q4178" i="27"/>
  <c r="Q4179" i="27"/>
  <c r="Q4180" i="27"/>
  <c r="Q4181" i="27"/>
  <c r="Q4182" i="27"/>
  <c r="Q4183" i="27"/>
  <c r="Q4184" i="27"/>
  <c r="Q4185" i="27"/>
  <c r="Q4186" i="27"/>
  <c r="R4186" i="27" s="1"/>
  <c r="Q4187" i="27"/>
  <c r="Q4188" i="27"/>
  <c r="R4188" i="27" s="1"/>
  <c r="Q4189" i="27"/>
  <c r="R4189" i="27" s="1"/>
  <c r="Q4190" i="27"/>
  <c r="Q4191" i="27"/>
  <c r="Q4192" i="27"/>
  <c r="Q4193" i="27"/>
  <c r="Q4194" i="27"/>
  <c r="Q4195" i="27"/>
  <c r="Q4196" i="27"/>
  <c r="Q4197" i="27"/>
  <c r="Q4198" i="27"/>
  <c r="R4198" i="27" s="1"/>
  <c r="Q4199" i="27"/>
  <c r="Q4200" i="27"/>
  <c r="R4200" i="27" s="1"/>
  <c r="Q4201" i="27"/>
  <c r="R4201" i="27" s="1"/>
  <c r="Q4202" i="27"/>
  <c r="Q4203" i="27"/>
  <c r="Q4204" i="27"/>
  <c r="Q4205" i="27"/>
  <c r="Q4206" i="27"/>
  <c r="Q4207" i="27"/>
  <c r="Q4208" i="27"/>
  <c r="Q4209" i="27"/>
  <c r="Q4210" i="27"/>
  <c r="Q4211" i="27"/>
  <c r="Q4212" i="27"/>
  <c r="R4212" i="27" s="1"/>
  <c r="Q4213" i="27"/>
  <c r="R4213" i="27" s="1"/>
  <c r="Q4214" i="27"/>
  <c r="Q4215" i="27"/>
  <c r="Q4216" i="27"/>
  <c r="Q4217" i="27"/>
  <c r="Q4218" i="27"/>
  <c r="Q4219" i="27"/>
  <c r="Q4220" i="27"/>
  <c r="Q4221" i="27"/>
  <c r="Q4222" i="27"/>
  <c r="Q4223" i="27"/>
  <c r="Q4224" i="27"/>
  <c r="R4224" i="27" s="1"/>
  <c r="Q4225" i="27"/>
  <c r="R4225" i="27" s="1"/>
  <c r="Q4226" i="27"/>
  <c r="Q4227" i="27"/>
  <c r="Q4228" i="27"/>
  <c r="Q4229" i="27"/>
  <c r="Q4230" i="27"/>
  <c r="Q4231" i="27"/>
  <c r="Q4232" i="27"/>
  <c r="Q4233" i="27"/>
  <c r="Q4234" i="27"/>
  <c r="R4234" i="27" s="1"/>
  <c r="Q4235" i="27"/>
  <c r="Q4236" i="27"/>
  <c r="Q4237" i="27"/>
  <c r="R4237" i="27" s="1"/>
  <c r="Q4238" i="27"/>
  <c r="Q4239" i="27"/>
  <c r="Q4240" i="27"/>
  <c r="Q4241" i="27"/>
  <c r="Q4242" i="27"/>
  <c r="Q4243" i="27"/>
  <c r="Q4244" i="27"/>
  <c r="Q4245" i="27"/>
  <c r="Q4246" i="27"/>
  <c r="R4246" i="27" s="1"/>
  <c r="Q4247" i="27"/>
  <c r="Q4248" i="27"/>
  <c r="R4248" i="27" s="1"/>
  <c r="Q4249" i="27"/>
  <c r="R4249" i="27" s="1"/>
  <c r="Q4250" i="27"/>
  <c r="Q4251" i="27"/>
  <c r="Q4252" i="27"/>
  <c r="Q4253" i="27"/>
  <c r="Q4254" i="27"/>
  <c r="Q4255" i="27"/>
  <c r="Q4256" i="27"/>
  <c r="Q4257" i="27"/>
  <c r="Q4258" i="27"/>
  <c r="R4258" i="27" s="1"/>
  <c r="Q4259" i="27"/>
  <c r="Q4260" i="27"/>
  <c r="R4260" i="27" s="1"/>
  <c r="Q4261" i="27"/>
  <c r="R4261" i="27" s="1"/>
  <c r="Q4262" i="27"/>
  <c r="Q4263" i="27"/>
  <c r="Q4264" i="27"/>
  <c r="Q4265" i="27"/>
  <c r="Q4266" i="27"/>
  <c r="Q4267" i="27"/>
  <c r="Q4268" i="27"/>
  <c r="Q4269" i="27"/>
  <c r="Q4270" i="27"/>
  <c r="R4270" i="27" s="1"/>
  <c r="Q4271" i="27"/>
  <c r="Q4272" i="27"/>
  <c r="R4272" i="27" s="1"/>
  <c r="Q4273" i="27"/>
  <c r="R4273" i="27" s="1"/>
  <c r="Q4274" i="27"/>
  <c r="Q4275" i="27"/>
  <c r="Q4276" i="27"/>
  <c r="Q4277" i="27"/>
  <c r="Q4278" i="27"/>
  <c r="Q4279" i="27"/>
  <c r="Q4280" i="27"/>
  <c r="Q4281" i="27"/>
  <c r="Q4282" i="27"/>
  <c r="R4282" i="27" s="1"/>
  <c r="Q4283" i="27"/>
  <c r="Q4284" i="27"/>
  <c r="R4284" i="27" s="1"/>
  <c r="Q4285" i="27"/>
  <c r="R4285" i="27" s="1"/>
  <c r="Q4286" i="27"/>
  <c r="Q4287" i="27"/>
  <c r="Q4288" i="27"/>
  <c r="Q4289" i="27"/>
  <c r="Q4290" i="27"/>
  <c r="Q4291" i="27"/>
  <c r="Q4292" i="27"/>
  <c r="Q4293" i="27"/>
  <c r="Q4294" i="27"/>
  <c r="R4294" i="27" s="1"/>
  <c r="Q4295" i="27"/>
  <c r="Q4296" i="27"/>
  <c r="R4296" i="27" s="1"/>
  <c r="Q4297" i="27"/>
  <c r="R4297" i="27" s="1"/>
  <c r="Q4298" i="27"/>
  <c r="Q4299" i="27"/>
  <c r="Q4300" i="27"/>
  <c r="Q4301" i="27"/>
  <c r="Q4302" i="27"/>
  <c r="Q4303" i="27"/>
  <c r="Q4304" i="27"/>
  <c r="Q4305" i="27"/>
  <c r="Q4306" i="27"/>
  <c r="R4306" i="27" s="1"/>
  <c r="S4306" i="27" s="1"/>
  <c r="Q4307" i="27"/>
  <c r="Q4308" i="27"/>
  <c r="R4308" i="27" s="1"/>
  <c r="Q4309" i="27"/>
  <c r="R4309" i="27" s="1"/>
  <c r="Q4310" i="27"/>
  <c r="Q4311" i="27"/>
  <c r="Q4312" i="27"/>
  <c r="Q4313" i="27"/>
  <c r="Q4314" i="27"/>
  <c r="Q4315" i="27"/>
  <c r="Q4316" i="27"/>
  <c r="Q4317" i="27"/>
  <c r="Q4318" i="27"/>
  <c r="R4318" i="27" s="1"/>
  <c r="Q4319" i="27"/>
  <c r="Q4320" i="27"/>
  <c r="R4320" i="27" s="1"/>
  <c r="Q4321" i="27"/>
  <c r="R4321" i="27" s="1"/>
  <c r="Q4322" i="27"/>
  <c r="Q4323" i="27"/>
  <c r="Q4324" i="27"/>
  <c r="Q4325" i="27"/>
  <c r="Q4326" i="27"/>
  <c r="Q4327" i="27"/>
  <c r="Q4328" i="27"/>
  <c r="Q4329" i="27"/>
  <c r="Q4330" i="27"/>
  <c r="R4330" i="27" s="1"/>
  <c r="Q4331" i="27"/>
  <c r="Q4332" i="27"/>
  <c r="R4332" i="27" s="1"/>
  <c r="Q4333" i="27"/>
  <c r="R4333" i="27" s="1"/>
  <c r="Q4334" i="27"/>
  <c r="Q4335" i="27"/>
  <c r="Q4336" i="27"/>
  <c r="Q4337" i="27"/>
  <c r="Q4338" i="27"/>
  <c r="Q4339" i="27"/>
  <c r="Q4340" i="27"/>
  <c r="Q4341" i="27"/>
  <c r="Q4342" i="27"/>
  <c r="R4342" i="27" s="1"/>
  <c r="Q4343" i="27"/>
  <c r="Q4344" i="27"/>
  <c r="R4344" i="27" s="1"/>
  <c r="Q4345" i="27"/>
  <c r="R4345" i="27" s="1"/>
  <c r="Q4346" i="27"/>
  <c r="Q4347" i="27"/>
  <c r="Q4348" i="27"/>
  <c r="Q4349" i="27"/>
  <c r="Q4350" i="27"/>
  <c r="Q4351" i="27"/>
  <c r="Q4352" i="27"/>
  <c r="Q4353" i="27"/>
  <c r="Q4354" i="27"/>
  <c r="Q4355" i="27"/>
  <c r="Q4356" i="27"/>
  <c r="R4356" i="27" s="1"/>
  <c r="Q4357" i="27"/>
  <c r="R4357" i="27" s="1"/>
  <c r="Q4358" i="27"/>
  <c r="Q4359" i="27"/>
  <c r="Q4360" i="27"/>
  <c r="Q4361" i="27"/>
  <c r="Q4362" i="27"/>
  <c r="Q4363" i="27"/>
  <c r="Q4364" i="27"/>
  <c r="Q4365" i="27"/>
  <c r="Q4366" i="27"/>
  <c r="Q4367" i="27"/>
  <c r="Q4368" i="27"/>
  <c r="R4368" i="27" s="1"/>
  <c r="Q4369" i="27"/>
  <c r="R4369" i="27" s="1"/>
  <c r="Q4370" i="27"/>
  <c r="Q4371" i="27"/>
  <c r="Q4372" i="27"/>
  <c r="Q4373" i="27"/>
  <c r="Q4374" i="27"/>
  <c r="Q4375" i="27"/>
  <c r="Q4376" i="27"/>
  <c r="Q4377" i="27"/>
  <c r="Q4378" i="27"/>
  <c r="R4378" i="27" s="1"/>
  <c r="Q4379" i="27"/>
  <c r="Q4380" i="27"/>
  <c r="Q4381" i="27"/>
  <c r="R4381" i="27" s="1"/>
  <c r="Q4382" i="27"/>
  <c r="Q4383" i="27"/>
  <c r="Q4384" i="27"/>
  <c r="Q4385" i="27"/>
  <c r="Q4386" i="27"/>
  <c r="Q4387" i="27"/>
  <c r="Q4388" i="27"/>
  <c r="Q4389" i="27"/>
  <c r="Q4390" i="27"/>
  <c r="R4390" i="27" s="1"/>
  <c r="Q4391" i="27"/>
  <c r="Q4392" i="27"/>
  <c r="R4392" i="27" s="1"/>
  <c r="Q4393" i="27"/>
  <c r="R4393" i="27" s="1"/>
  <c r="Q4394" i="27"/>
  <c r="Q4395" i="27"/>
  <c r="Q4396" i="27"/>
  <c r="Q4397" i="27"/>
  <c r="Q4398" i="27"/>
  <c r="Q4399" i="27"/>
  <c r="Q4400" i="27"/>
  <c r="Q4401" i="27"/>
  <c r="Q4402" i="27"/>
  <c r="R4402" i="27" s="1"/>
  <c r="Q4403" i="27"/>
  <c r="Q4404" i="27"/>
  <c r="R4404" i="27" s="1"/>
  <c r="Q4405" i="27"/>
  <c r="R4405" i="27" s="1"/>
  <c r="Q4406" i="27"/>
  <c r="Q4407" i="27"/>
  <c r="Q4408" i="27"/>
  <c r="Q4409" i="27"/>
  <c r="Q4410" i="27"/>
  <c r="Q4411" i="27"/>
  <c r="Q4412" i="27"/>
  <c r="Q4413" i="27"/>
  <c r="Q4414" i="27"/>
  <c r="R4414" i="27" s="1"/>
  <c r="Q4415" i="27"/>
  <c r="Q4416" i="27"/>
  <c r="R4416" i="27" s="1"/>
  <c r="Q4417" i="27"/>
  <c r="R4417" i="27" s="1"/>
  <c r="Q4418" i="27"/>
  <c r="Q4419" i="27"/>
  <c r="Q4420" i="27"/>
  <c r="Q4421" i="27"/>
  <c r="Q4422" i="27"/>
  <c r="Q4423" i="27"/>
  <c r="Q4424" i="27"/>
  <c r="Q4425" i="27"/>
  <c r="Q4426" i="27"/>
  <c r="R4426" i="27" s="1"/>
  <c r="Q4427" i="27"/>
  <c r="Q4428" i="27"/>
  <c r="R4428" i="27" s="1"/>
  <c r="Q4429" i="27"/>
  <c r="R4429" i="27" s="1"/>
  <c r="Q4430" i="27"/>
  <c r="Q4431" i="27"/>
  <c r="Q4432" i="27"/>
  <c r="Q4433" i="27"/>
  <c r="Q4434" i="27"/>
  <c r="Q4435" i="27"/>
  <c r="Q4436" i="27"/>
  <c r="Q4437" i="27"/>
  <c r="Q4438" i="27"/>
  <c r="R4438" i="27" s="1"/>
  <c r="Q4439" i="27"/>
  <c r="Q4440" i="27"/>
  <c r="R4440" i="27" s="1"/>
  <c r="Q4441" i="27"/>
  <c r="R4441" i="27" s="1"/>
  <c r="Q4442" i="27"/>
  <c r="Q4443" i="27"/>
  <c r="Q4444" i="27"/>
  <c r="Q4445" i="27"/>
  <c r="Q4446" i="27"/>
  <c r="Q4447" i="27"/>
  <c r="Q4448" i="27"/>
  <c r="Q4449" i="27"/>
  <c r="Q4450" i="27"/>
  <c r="R4450" i="27" s="1"/>
  <c r="Q4451" i="27"/>
  <c r="Q4452" i="27"/>
  <c r="R4452" i="27" s="1"/>
  <c r="Q4453" i="27"/>
  <c r="R4453" i="27" s="1"/>
  <c r="Q4454" i="27"/>
  <c r="Q4455" i="27"/>
  <c r="Q4456" i="27"/>
  <c r="Q4457" i="27"/>
  <c r="Q4458" i="27"/>
  <c r="Q4459" i="27"/>
  <c r="Q4460" i="27"/>
  <c r="Q4461" i="27"/>
  <c r="Q4462" i="27"/>
  <c r="R4462" i="27" s="1"/>
  <c r="S4462" i="27" s="1"/>
  <c r="Q4463" i="27"/>
  <c r="Q4464" i="27"/>
  <c r="R4464" i="27" s="1"/>
  <c r="Q4465" i="27"/>
  <c r="R4465" i="27" s="1"/>
  <c r="Q4466" i="27"/>
  <c r="Q4467" i="27"/>
  <c r="Q4468" i="27"/>
  <c r="Q4469" i="27"/>
  <c r="Q4470" i="27"/>
  <c r="Q4471" i="27"/>
  <c r="Q4472" i="27"/>
  <c r="Q4473" i="27"/>
  <c r="Q4474" i="27"/>
  <c r="R4474" i="27" s="1"/>
  <c r="Q4475" i="27"/>
  <c r="Q4476" i="27"/>
  <c r="R4476" i="27" s="1"/>
  <c r="Q4477" i="27"/>
  <c r="R4477" i="27" s="1"/>
  <c r="Q4478" i="27"/>
  <c r="Q4479" i="27"/>
  <c r="Q4480" i="27"/>
  <c r="Q4481" i="27"/>
  <c r="Q4482" i="27"/>
  <c r="Q4483" i="27"/>
  <c r="Q4484" i="27"/>
  <c r="Q4485" i="27"/>
  <c r="Q4486" i="27"/>
  <c r="R4486" i="27" s="1"/>
  <c r="Q4487" i="27"/>
  <c r="Q4488" i="27"/>
  <c r="R4488" i="27" s="1"/>
  <c r="Q4489" i="27"/>
  <c r="R4489" i="27" s="1"/>
  <c r="Q4490" i="27"/>
  <c r="Q4491" i="27"/>
  <c r="Q4492" i="27"/>
  <c r="Q4493" i="27"/>
  <c r="Q4494" i="27"/>
  <c r="Q4495" i="27"/>
  <c r="Q4496" i="27"/>
  <c r="Q4497" i="27"/>
  <c r="Q4498" i="27"/>
  <c r="Q4499" i="27"/>
  <c r="Q4500" i="27"/>
  <c r="R4500" i="27" s="1"/>
  <c r="Q4501" i="27"/>
  <c r="R4501" i="27" s="1"/>
  <c r="Q4502" i="27"/>
  <c r="Q4503" i="27"/>
  <c r="Q4504" i="27"/>
  <c r="Q4505" i="27"/>
  <c r="Q4506" i="27"/>
  <c r="Q4507" i="27"/>
  <c r="Q4508" i="27"/>
  <c r="Q4509" i="27"/>
  <c r="Q4510" i="27"/>
  <c r="Q4511" i="27"/>
  <c r="Q4512" i="27"/>
  <c r="R4512" i="27" s="1"/>
  <c r="Q4513" i="27"/>
  <c r="R4513" i="27" s="1"/>
  <c r="Q4514" i="27"/>
  <c r="Q4515" i="27"/>
  <c r="Q4516" i="27"/>
  <c r="Q4517" i="27"/>
  <c r="Q4518" i="27"/>
  <c r="Q4519" i="27"/>
  <c r="Q4520" i="27"/>
  <c r="Q4521" i="27"/>
  <c r="Q4522" i="27"/>
  <c r="R4522" i="27" s="1"/>
  <c r="Q4523" i="27"/>
  <c r="Q4524" i="27"/>
  <c r="Q4525" i="27"/>
  <c r="R4525" i="27" s="1"/>
  <c r="Q4526" i="27"/>
  <c r="Q4527" i="27"/>
  <c r="Q4528" i="27"/>
  <c r="Q4529" i="27"/>
  <c r="Q4530" i="27"/>
  <c r="Q4531" i="27"/>
  <c r="Q4532" i="27"/>
  <c r="Q4533" i="27"/>
  <c r="Q4534" i="27"/>
  <c r="R4534" i="27" s="1"/>
  <c r="Q4535" i="27"/>
  <c r="Q4536" i="27"/>
  <c r="R4536" i="27" s="1"/>
  <c r="Q4537" i="27"/>
  <c r="R4537" i="27" s="1"/>
  <c r="Q4538" i="27"/>
  <c r="Q4539" i="27"/>
  <c r="Q4540" i="27"/>
  <c r="Q4541" i="27"/>
  <c r="Q4542" i="27"/>
  <c r="Q4543" i="27"/>
  <c r="Q4544" i="27"/>
  <c r="Q4545" i="27"/>
  <c r="Q4546" i="27"/>
  <c r="R4546" i="27" s="1"/>
  <c r="Q4547" i="27"/>
  <c r="Q4548" i="27"/>
  <c r="R4548" i="27" s="1"/>
  <c r="Q4549" i="27"/>
  <c r="R4549" i="27" s="1"/>
  <c r="Q4550" i="27"/>
  <c r="Q4551" i="27"/>
  <c r="Q4552" i="27"/>
  <c r="Q4553" i="27"/>
  <c r="Q4554" i="27"/>
  <c r="Q4555" i="27"/>
  <c r="Q4556" i="27"/>
  <c r="Q4557" i="27"/>
  <c r="Q4558" i="27"/>
  <c r="R4558" i="27" s="1"/>
  <c r="Q4559" i="27"/>
  <c r="Q4560" i="27"/>
  <c r="R4560" i="27" s="1"/>
  <c r="Q4561" i="27"/>
  <c r="R4561" i="27" s="1"/>
  <c r="Q4562" i="27"/>
  <c r="Q4563" i="27"/>
  <c r="Q4564" i="27"/>
  <c r="Q4565" i="27"/>
  <c r="Q4566" i="27"/>
  <c r="Q4567" i="27"/>
  <c r="Q4568" i="27"/>
  <c r="Q4569" i="27"/>
  <c r="Q4570" i="27"/>
  <c r="R4570" i="27" s="1"/>
  <c r="Q4571" i="27"/>
  <c r="Q4572" i="27"/>
  <c r="R4572" i="27" s="1"/>
  <c r="Q4573" i="27"/>
  <c r="R4573" i="27" s="1"/>
  <c r="Q4574" i="27"/>
  <c r="Q4575" i="27"/>
  <c r="Q4576" i="27"/>
  <c r="Q4577" i="27"/>
  <c r="Q4578" i="27"/>
  <c r="Q4579" i="27"/>
  <c r="Q4580" i="27"/>
  <c r="Q4581" i="27"/>
  <c r="Q4582" i="27"/>
  <c r="R4582" i="27" s="1"/>
  <c r="Q4583" i="27"/>
  <c r="Q4584" i="27"/>
  <c r="R4584" i="27" s="1"/>
  <c r="Q4585" i="27"/>
  <c r="R4585" i="27" s="1"/>
  <c r="Q4586" i="27"/>
  <c r="Q4587" i="27"/>
  <c r="Q4588" i="27"/>
  <c r="Q4589" i="27"/>
  <c r="Q4590" i="27"/>
  <c r="Q4591" i="27"/>
  <c r="Q4592" i="27"/>
  <c r="Q4593" i="27"/>
  <c r="Q4594" i="27"/>
  <c r="R4594" i="27" s="1"/>
  <c r="S4594" i="27" s="1"/>
  <c r="Q4595" i="27"/>
  <c r="Q4596" i="27"/>
  <c r="R4596" i="27" s="1"/>
  <c r="Q4597" i="27"/>
  <c r="R4597" i="27" s="1"/>
  <c r="Q4598" i="27"/>
  <c r="Q4599" i="27"/>
  <c r="Q4600" i="27"/>
  <c r="Q4601" i="27"/>
  <c r="Q4602" i="27"/>
  <c r="Q4603" i="27"/>
  <c r="Q4604" i="27"/>
  <c r="Q4605" i="27"/>
  <c r="Q4606" i="27"/>
  <c r="R4606" i="27" s="1"/>
  <c r="Q4607" i="27"/>
  <c r="Q4608" i="27"/>
  <c r="R4608" i="27" s="1"/>
  <c r="Q4609" i="27"/>
  <c r="R4609" i="27" s="1"/>
  <c r="Q4610" i="27"/>
  <c r="Q4611" i="27"/>
  <c r="Q4612" i="27"/>
  <c r="Q4613" i="27"/>
  <c r="Q4614" i="27"/>
  <c r="Q4615" i="27"/>
  <c r="Q4616" i="27"/>
  <c r="Q4617" i="27"/>
  <c r="Q4618" i="27"/>
  <c r="R4618" i="27" s="1"/>
  <c r="Q4619" i="27"/>
  <c r="Q4620" i="27"/>
  <c r="R4620" i="27" s="1"/>
  <c r="Q4621" i="27"/>
  <c r="R4621" i="27" s="1"/>
  <c r="Q4622" i="27"/>
  <c r="Q4623" i="27"/>
  <c r="Q4624" i="27"/>
  <c r="Q4625" i="27"/>
  <c r="Q4626" i="27"/>
  <c r="Q4627" i="27"/>
  <c r="Q4628" i="27"/>
  <c r="Q4629" i="27"/>
  <c r="Q4630" i="27"/>
  <c r="R4630" i="27" s="1"/>
  <c r="Q4631" i="27"/>
  <c r="Q4632" i="27"/>
  <c r="R4632" i="27" s="1"/>
  <c r="Q4633" i="27"/>
  <c r="R4633" i="27" s="1"/>
  <c r="Q4634" i="27"/>
  <c r="Q4635" i="27"/>
  <c r="Q4636" i="27"/>
  <c r="Q4637" i="27"/>
  <c r="Q4638" i="27"/>
  <c r="Q4639" i="27"/>
  <c r="Q4640" i="27"/>
  <c r="Q4641" i="27"/>
  <c r="Q4642" i="27"/>
  <c r="Q4643" i="27"/>
  <c r="Q4644" i="27"/>
  <c r="R4644" i="27" s="1"/>
  <c r="Q4645" i="27"/>
  <c r="R4645" i="27" s="1"/>
  <c r="Q4646" i="27"/>
  <c r="Q4647" i="27"/>
  <c r="Q4648" i="27"/>
  <c r="Q4649" i="27"/>
  <c r="Q4650" i="27"/>
  <c r="Q4651" i="27"/>
  <c r="Q4652" i="27"/>
  <c r="Q4653" i="27"/>
  <c r="Q4654" i="27"/>
  <c r="Q4655" i="27"/>
  <c r="Q4656" i="27"/>
  <c r="R4656" i="27" s="1"/>
  <c r="Q4657" i="27"/>
  <c r="R4657" i="27" s="1"/>
  <c r="Q4658" i="27"/>
  <c r="Q4659" i="27"/>
  <c r="Q4660" i="27"/>
  <c r="Q4661" i="27"/>
  <c r="Q4662" i="27"/>
  <c r="Q4663" i="27"/>
  <c r="Q4664" i="27"/>
  <c r="Q4665" i="27"/>
  <c r="Q4666" i="27"/>
  <c r="R4666" i="27" s="1"/>
  <c r="Q4667" i="27"/>
  <c r="Q4668" i="27"/>
  <c r="Q4669" i="27"/>
  <c r="R4669" i="27" s="1"/>
  <c r="Q4670" i="27"/>
  <c r="Q4671" i="27"/>
  <c r="Q4672" i="27"/>
  <c r="Q4673" i="27"/>
  <c r="Q4674" i="27"/>
  <c r="Q4675" i="27"/>
  <c r="Q4676" i="27"/>
  <c r="Q4677" i="27"/>
  <c r="Q4678" i="27"/>
  <c r="R4678" i="27" s="1"/>
  <c r="Q4679" i="27"/>
  <c r="Q4680" i="27"/>
  <c r="R4680" i="27" s="1"/>
  <c r="Q4681" i="27"/>
  <c r="R4681" i="27" s="1"/>
  <c r="Q4682" i="27"/>
  <c r="Q4683" i="27"/>
  <c r="Q4684" i="27"/>
  <c r="Q4685" i="27"/>
  <c r="Q4686" i="27"/>
  <c r="Q4687" i="27"/>
  <c r="Q4688" i="27"/>
  <c r="Q4689" i="27"/>
  <c r="Q4690" i="27"/>
  <c r="R4690" i="27" s="1"/>
  <c r="Q4691" i="27"/>
  <c r="Q4692" i="27"/>
  <c r="R4692" i="27" s="1"/>
  <c r="Q4693" i="27"/>
  <c r="R4693" i="27" s="1"/>
  <c r="Q4694" i="27"/>
  <c r="Q4695" i="27"/>
  <c r="Q4696" i="27"/>
  <c r="Q4697" i="27"/>
  <c r="Q4698" i="27"/>
  <c r="Q4699" i="27"/>
  <c r="Q4700" i="27"/>
  <c r="Q4701" i="27"/>
  <c r="Q4702" i="27"/>
  <c r="R4702" i="27" s="1"/>
  <c r="Q4703" i="27"/>
  <c r="Q4704" i="27"/>
  <c r="R4704" i="27" s="1"/>
  <c r="Q4705" i="27"/>
  <c r="R4705" i="27" s="1"/>
  <c r="Q4706" i="27"/>
  <c r="Q4707" i="27"/>
  <c r="Q4708" i="27"/>
  <c r="Q4709" i="27"/>
  <c r="Q4710" i="27"/>
  <c r="Q4711" i="27"/>
  <c r="Q4712" i="27"/>
  <c r="Q4713" i="27"/>
  <c r="Q4714" i="27"/>
  <c r="R4714" i="27" s="1"/>
  <c r="Q4715" i="27"/>
  <c r="Q4716" i="27"/>
  <c r="R4716" i="27" s="1"/>
  <c r="Q4717" i="27"/>
  <c r="R4717" i="27" s="1"/>
  <c r="Q4718" i="27"/>
  <c r="Q4719" i="27"/>
  <c r="Q4720" i="27"/>
  <c r="Q4721" i="27"/>
  <c r="Q4722" i="27"/>
  <c r="Q4723" i="27"/>
  <c r="Q4724" i="27"/>
  <c r="Q4725" i="27"/>
  <c r="Q4726" i="27"/>
  <c r="R4726" i="27" s="1"/>
  <c r="Q4727" i="27"/>
  <c r="Q4728" i="27"/>
  <c r="R4728" i="27" s="1"/>
  <c r="S4728" i="27" s="1"/>
  <c r="Q4729" i="27"/>
  <c r="R4729" i="27" s="1"/>
  <c r="Q4730" i="27"/>
  <c r="Q4731" i="27"/>
  <c r="Q4732" i="27"/>
  <c r="Q4733" i="27"/>
  <c r="Q4734" i="27"/>
  <c r="Q4735" i="27"/>
  <c r="Q4736" i="27"/>
  <c r="Q4737" i="27"/>
  <c r="Q4738" i="27"/>
  <c r="R4738" i="27" s="1"/>
  <c r="Q4739" i="27"/>
  <c r="Q4740" i="27"/>
  <c r="R4740" i="27" s="1"/>
  <c r="Q4741" i="27"/>
  <c r="R4741" i="27" s="1"/>
  <c r="Q4742" i="27"/>
  <c r="Q4743" i="27"/>
  <c r="Q4744" i="27"/>
  <c r="Q4745" i="27"/>
  <c r="Q4746" i="27"/>
  <c r="Q4747" i="27"/>
  <c r="Q4748" i="27"/>
  <c r="Q4749" i="27"/>
  <c r="Q4750" i="27"/>
  <c r="R4750" i="27" s="1"/>
  <c r="Q4751" i="27"/>
  <c r="Q4752" i="27"/>
  <c r="R4752" i="27" s="1"/>
  <c r="Q4753" i="27"/>
  <c r="R4753" i="27" s="1"/>
  <c r="Q4754" i="27"/>
  <c r="Q4755" i="27"/>
  <c r="Q4756" i="27"/>
  <c r="Q4757" i="27"/>
  <c r="Q4758" i="27"/>
  <c r="Q4759" i="27"/>
  <c r="Q4760" i="27"/>
  <c r="Q4761" i="27"/>
  <c r="Q4762" i="27"/>
  <c r="R4762" i="27" s="1"/>
  <c r="Q4763" i="27"/>
  <c r="Q4764" i="27"/>
  <c r="R4764" i="27" s="1"/>
  <c r="Q4765" i="27"/>
  <c r="R4765" i="27" s="1"/>
  <c r="Q4766" i="27"/>
  <c r="Q4767" i="27"/>
  <c r="Q4768" i="27"/>
  <c r="Q4769" i="27"/>
  <c r="Q4770" i="27"/>
  <c r="Q4771" i="27"/>
  <c r="Q4772" i="27"/>
  <c r="Q4773" i="27"/>
  <c r="Q4774" i="27"/>
  <c r="R4774" i="27" s="1"/>
  <c r="Q4775" i="27"/>
  <c r="Q4776" i="27"/>
  <c r="R4776" i="27" s="1"/>
  <c r="Q4777" i="27"/>
  <c r="R4777" i="27" s="1"/>
  <c r="Q4778" i="27"/>
  <c r="Q4779" i="27"/>
  <c r="Q4780" i="27"/>
  <c r="Q4781" i="27"/>
  <c r="Q4782" i="27"/>
  <c r="Q4783" i="27"/>
  <c r="Q4784" i="27"/>
  <c r="Q4785" i="27"/>
  <c r="Q4786" i="27"/>
  <c r="Q4787" i="27"/>
  <c r="Q4788" i="27"/>
  <c r="R4788" i="27" s="1"/>
  <c r="Q4789" i="27"/>
  <c r="R4789" i="27" s="1"/>
  <c r="Q4790" i="27"/>
  <c r="Q4791" i="27"/>
  <c r="Q4792" i="27"/>
  <c r="Q4793" i="27"/>
  <c r="Q4794" i="27"/>
  <c r="Q4795" i="27"/>
  <c r="Q4796" i="27"/>
  <c r="Q4797" i="27"/>
  <c r="Q4798" i="27"/>
  <c r="Q4799" i="27"/>
  <c r="Q4800" i="27"/>
  <c r="R4800" i="27" s="1"/>
  <c r="Q4801" i="27"/>
  <c r="R4801" i="27" s="1"/>
  <c r="Q4802" i="27"/>
  <c r="Q4803" i="27"/>
  <c r="Q4804" i="27"/>
  <c r="Q4805" i="27"/>
  <c r="Q4806" i="27"/>
  <c r="Q4807" i="27"/>
  <c r="Q4808" i="27"/>
  <c r="Q4809" i="27"/>
  <c r="Q4810" i="27"/>
  <c r="R4810" i="27" s="1"/>
  <c r="Q4811" i="27"/>
  <c r="Q4812" i="27"/>
  <c r="Q4813" i="27"/>
  <c r="R4813" i="27" s="1"/>
  <c r="Q4814" i="27"/>
  <c r="Q4815" i="27"/>
  <c r="Q4816" i="27"/>
  <c r="Q4817" i="27"/>
  <c r="Q4818" i="27"/>
  <c r="Q4819" i="27"/>
  <c r="Q4820" i="27"/>
  <c r="Q4821" i="27"/>
  <c r="Q4822" i="27"/>
  <c r="R4822" i="27" s="1"/>
  <c r="Q4823" i="27"/>
  <c r="Q4824" i="27"/>
  <c r="R4824" i="27" s="1"/>
  <c r="Q4825" i="27"/>
  <c r="R4825" i="27" s="1"/>
  <c r="Q4826" i="27"/>
  <c r="Q4827" i="27"/>
  <c r="Q4828" i="27"/>
  <c r="Q4829" i="27"/>
  <c r="Q4830" i="27"/>
  <c r="Q4831" i="27"/>
  <c r="Q4832" i="27"/>
  <c r="Q4833" i="27"/>
  <c r="Q4834" i="27"/>
  <c r="R4834" i="27" s="1"/>
  <c r="Q4835" i="27"/>
  <c r="Q4836" i="27"/>
  <c r="R4836" i="27" s="1"/>
  <c r="Q4837" i="27"/>
  <c r="R4837" i="27" s="1"/>
  <c r="Q4838" i="27"/>
  <c r="Q4839" i="27"/>
  <c r="Q4840" i="27"/>
  <c r="Q4841" i="27"/>
  <c r="Q4842" i="27"/>
  <c r="Q4843" i="27"/>
  <c r="Q4844" i="27"/>
  <c r="Q4845" i="27"/>
  <c r="Q4846" i="27"/>
  <c r="R4846" i="27" s="1"/>
  <c r="Q4847" i="27"/>
  <c r="Q4848" i="27"/>
  <c r="R4848" i="27" s="1"/>
  <c r="Q4849" i="27"/>
  <c r="R4849" i="27" s="1"/>
  <c r="Q4850" i="27"/>
  <c r="Q4851" i="27"/>
  <c r="Q4852" i="27"/>
  <c r="Q4853" i="27"/>
  <c r="Q4854" i="27"/>
  <c r="Q4855" i="27"/>
  <c r="Q4856" i="27"/>
  <c r="Q4857" i="27"/>
  <c r="Q4858" i="27"/>
  <c r="R4858" i="27" s="1"/>
  <c r="Q4859" i="27"/>
  <c r="Q4860" i="27"/>
  <c r="R4860" i="27" s="1"/>
  <c r="Q4861" i="27"/>
  <c r="R4861" i="27" s="1"/>
  <c r="Q4862" i="27"/>
  <c r="Q4863" i="27"/>
  <c r="Q4864" i="27"/>
  <c r="Q4865" i="27"/>
  <c r="Q4866" i="27"/>
  <c r="Q4867" i="27"/>
  <c r="Q4868" i="27"/>
  <c r="Q4869" i="27"/>
  <c r="Q4870" i="27"/>
  <c r="R4870" i="27" s="1"/>
  <c r="Q4871" i="27"/>
  <c r="Q4872" i="27"/>
  <c r="R4872" i="27" s="1"/>
  <c r="Q4873" i="27"/>
  <c r="R4873" i="27" s="1"/>
  <c r="Q4874" i="27"/>
  <c r="Q4875" i="27"/>
  <c r="Q4876" i="27"/>
  <c r="Q4877" i="27"/>
  <c r="Q4878" i="27"/>
  <c r="Q4879" i="27"/>
  <c r="Q4880" i="27"/>
  <c r="Q4881" i="27"/>
  <c r="Q4882" i="27"/>
  <c r="R4882" i="27" s="1"/>
  <c r="Q4883" i="27"/>
  <c r="Q4884" i="27"/>
  <c r="R4884" i="27" s="1"/>
  <c r="Q4885" i="27"/>
  <c r="R4885" i="27" s="1"/>
  <c r="Q4886" i="27"/>
  <c r="Q4887" i="27"/>
  <c r="Q4888" i="27"/>
  <c r="Q4889" i="27"/>
  <c r="Q4890" i="27"/>
  <c r="Q4891" i="27"/>
  <c r="Q4892" i="27"/>
  <c r="Q4893" i="27"/>
  <c r="Q4894" i="27"/>
  <c r="R4894" i="27" s="1"/>
  <c r="Q4895" i="27"/>
  <c r="Q4896" i="27"/>
  <c r="R4896" i="27" s="1"/>
  <c r="Q4897" i="27"/>
  <c r="R4897" i="27" s="1"/>
  <c r="Q4898" i="27"/>
  <c r="Q4899" i="27"/>
  <c r="Q4900" i="27"/>
  <c r="Q4901" i="27"/>
  <c r="Q4902" i="27"/>
  <c r="Q4903" i="27"/>
  <c r="Q4904" i="27"/>
  <c r="Q4905" i="27"/>
  <c r="Q4906" i="27"/>
  <c r="R4906" i="27" s="1"/>
  <c r="Q4907" i="27"/>
  <c r="Q4908" i="27"/>
  <c r="R4908" i="27" s="1"/>
  <c r="Q4909" i="27"/>
  <c r="R4909" i="27" s="1"/>
  <c r="Q4910" i="27"/>
  <c r="Q4911" i="27"/>
  <c r="Q4912" i="27"/>
  <c r="Q4913" i="27"/>
  <c r="Q4914" i="27"/>
  <c r="Q4915" i="27"/>
  <c r="Q4916" i="27"/>
  <c r="Q4917" i="27"/>
  <c r="Q4918" i="27"/>
  <c r="R4918" i="27" s="1"/>
  <c r="S4918" i="27" s="1"/>
  <c r="Q4919" i="27"/>
  <c r="Q4920" i="27"/>
  <c r="R4920" i="27" s="1"/>
  <c r="Q4921" i="27"/>
  <c r="R4921" i="27" s="1"/>
  <c r="Q4922" i="27"/>
  <c r="Q4923" i="27"/>
  <c r="Q4924" i="27"/>
  <c r="Q4925" i="27"/>
  <c r="Q4926" i="27"/>
  <c r="Q4927" i="27"/>
  <c r="Q4928" i="27"/>
  <c r="Q4929" i="27"/>
  <c r="Q4930" i="27"/>
  <c r="Q4931" i="27"/>
  <c r="Q4932" i="27"/>
  <c r="R4932" i="27" s="1"/>
  <c r="Q4933" i="27"/>
  <c r="R4933" i="27" s="1"/>
  <c r="Q4934" i="27"/>
  <c r="Q4935" i="27"/>
  <c r="Q4936" i="27"/>
  <c r="Q4937" i="27"/>
  <c r="Q4938" i="27"/>
  <c r="Q4939" i="27"/>
  <c r="Q4940" i="27"/>
  <c r="Q4941" i="27"/>
  <c r="Q4942" i="27"/>
  <c r="Q4943" i="27"/>
  <c r="Q4944" i="27"/>
  <c r="R4944" i="27" s="1"/>
  <c r="Q4945" i="27"/>
  <c r="R4945" i="27" s="1"/>
  <c r="Q4946" i="27"/>
  <c r="Q4947" i="27"/>
  <c r="Q4948" i="27"/>
  <c r="Q4949" i="27"/>
  <c r="Q4950" i="27"/>
  <c r="Q4951" i="27"/>
  <c r="Q4952" i="27"/>
  <c r="Q4953" i="27"/>
  <c r="P2" i="27"/>
  <c r="P3" i="27"/>
  <c r="P4" i="27"/>
  <c r="P5" i="27"/>
  <c r="P6" i="27"/>
  <c r="P7" i="27"/>
  <c r="P8" i="27"/>
  <c r="P9" i="27"/>
  <c r="P10" i="27"/>
  <c r="P11" i="27"/>
  <c r="S11" i="27" s="1"/>
  <c r="P12" i="27"/>
  <c r="S12" i="27" s="1"/>
  <c r="P13" i="27"/>
  <c r="P14" i="27"/>
  <c r="P15" i="27"/>
  <c r="P16" i="27"/>
  <c r="P17" i="27"/>
  <c r="P18" i="27"/>
  <c r="P19" i="27"/>
  <c r="P20" i="27"/>
  <c r="P21" i="27"/>
  <c r="P22" i="27"/>
  <c r="P23" i="27"/>
  <c r="S23" i="27" s="1"/>
  <c r="P24" i="27"/>
  <c r="S24" i="27" s="1"/>
  <c r="P25" i="27"/>
  <c r="P26" i="27"/>
  <c r="P27" i="27"/>
  <c r="P28" i="27"/>
  <c r="P29" i="27"/>
  <c r="P30" i="27"/>
  <c r="P31" i="27"/>
  <c r="P32" i="27"/>
  <c r="P33" i="27"/>
  <c r="P34" i="27"/>
  <c r="P35" i="27"/>
  <c r="S35" i="27" s="1"/>
  <c r="P36" i="27"/>
  <c r="S36" i="27" s="1"/>
  <c r="P37" i="27"/>
  <c r="P38" i="27"/>
  <c r="P39" i="27"/>
  <c r="P40" i="27"/>
  <c r="P41" i="27"/>
  <c r="P42" i="27"/>
  <c r="P43" i="27"/>
  <c r="P44" i="27"/>
  <c r="P45" i="27"/>
  <c r="P46" i="27"/>
  <c r="P47" i="27"/>
  <c r="S47" i="27" s="1"/>
  <c r="P48" i="27"/>
  <c r="P49" i="27"/>
  <c r="P50" i="27"/>
  <c r="P51" i="27"/>
  <c r="P52" i="27"/>
  <c r="P53" i="27"/>
  <c r="P54" i="27"/>
  <c r="P55" i="27"/>
  <c r="P56" i="27"/>
  <c r="P57" i="27"/>
  <c r="P58" i="27"/>
  <c r="P59" i="27"/>
  <c r="S59" i="27" s="1"/>
  <c r="P60" i="27"/>
  <c r="P61" i="27"/>
  <c r="P62" i="27"/>
  <c r="P63" i="27"/>
  <c r="P64" i="27"/>
  <c r="P65" i="27"/>
  <c r="P66" i="27"/>
  <c r="P67" i="27"/>
  <c r="P68" i="27"/>
  <c r="P69" i="27"/>
  <c r="P70" i="27"/>
  <c r="P71" i="27"/>
  <c r="S71" i="27" s="1"/>
  <c r="P72" i="27"/>
  <c r="P73" i="27"/>
  <c r="P74" i="27"/>
  <c r="P75" i="27"/>
  <c r="P76" i="27"/>
  <c r="P77" i="27"/>
  <c r="P78" i="27"/>
  <c r="P79" i="27"/>
  <c r="P80" i="27"/>
  <c r="P81" i="27"/>
  <c r="P82" i="27"/>
  <c r="P83" i="27"/>
  <c r="S83" i="27" s="1"/>
  <c r="P84" i="27"/>
  <c r="P85" i="27"/>
  <c r="P86" i="27"/>
  <c r="P87" i="27"/>
  <c r="P88" i="27"/>
  <c r="P89" i="27"/>
  <c r="P90" i="27"/>
  <c r="P91" i="27"/>
  <c r="P92" i="27"/>
  <c r="P93" i="27"/>
  <c r="P94" i="27"/>
  <c r="P95" i="27"/>
  <c r="S95" i="27" s="1"/>
  <c r="P96" i="27"/>
  <c r="P97" i="27"/>
  <c r="P98" i="27"/>
  <c r="P99" i="27"/>
  <c r="P100" i="27"/>
  <c r="P101" i="27"/>
  <c r="P102" i="27"/>
  <c r="P103" i="27"/>
  <c r="P104" i="27"/>
  <c r="P105" i="27"/>
  <c r="P106" i="27"/>
  <c r="P107" i="27"/>
  <c r="S107" i="27" s="1"/>
  <c r="P108" i="27"/>
  <c r="P109" i="27"/>
  <c r="P110" i="27"/>
  <c r="P111" i="27"/>
  <c r="P112" i="27"/>
  <c r="P113" i="27"/>
  <c r="P114" i="27"/>
  <c r="P115" i="27"/>
  <c r="P116" i="27"/>
  <c r="P117" i="27"/>
  <c r="P118" i="27"/>
  <c r="P119" i="27"/>
  <c r="S119" i="27" s="1"/>
  <c r="P120" i="27"/>
  <c r="P121" i="27"/>
  <c r="P122" i="27"/>
  <c r="P123" i="27"/>
  <c r="P124" i="27"/>
  <c r="P125" i="27"/>
  <c r="P126" i="27"/>
  <c r="P127" i="27"/>
  <c r="P128" i="27"/>
  <c r="P129" i="27"/>
  <c r="P130" i="27"/>
  <c r="P131" i="27"/>
  <c r="S131" i="27" s="1"/>
  <c r="P132" i="27"/>
  <c r="P133" i="27"/>
  <c r="P134" i="27"/>
  <c r="P135" i="27"/>
  <c r="P136" i="27"/>
  <c r="P137" i="27"/>
  <c r="P138" i="27"/>
  <c r="P139" i="27"/>
  <c r="P140" i="27"/>
  <c r="P141" i="27"/>
  <c r="P142" i="27"/>
  <c r="P143" i="27"/>
  <c r="S143" i="27" s="1"/>
  <c r="P144" i="27"/>
  <c r="P145" i="27"/>
  <c r="P146" i="27"/>
  <c r="P147" i="27"/>
  <c r="P148" i="27"/>
  <c r="P149" i="27"/>
  <c r="P150" i="27"/>
  <c r="P151" i="27"/>
  <c r="P152" i="27"/>
  <c r="P153" i="27"/>
  <c r="P154" i="27"/>
  <c r="P155" i="27"/>
  <c r="S155" i="27" s="1"/>
  <c r="P156" i="27"/>
  <c r="P157" i="27"/>
  <c r="P158" i="27"/>
  <c r="P159" i="27"/>
  <c r="P160" i="27"/>
  <c r="P161" i="27"/>
  <c r="P162" i="27"/>
  <c r="P163" i="27"/>
  <c r="P164" i="27"/>
  <c r="P165" i="27"/>
  <c r="P166" i="27"/>
  <c r="P167" i="27"/>
  <c r="S167" i="27" s="1"/>
  <c r="P168" i="27"/>
  <c r="P169" i="27"/>
  <c r="P170" i="27"/>
  <c r="P171" i="27"/>
  <c r="P172" i="27"/>
  <c r="P173" i="27"/>
  <c r="P174" i="27"/>
  <c r="P175" i="27"/>
  <c r="P176" i="27"/>
  <c r="P177" i="27"/>
  <c r="P178" i="27"/>
  <c r="P179" i="27"/>
  <c r="S179" i="27" s="1"/>
  <c r="P180" i="27"/>
  <c r="P181" i="27"/>
  <c r="P182" i="27"/>
  <c r="P183" i="27"/>
  <c r="P184" i="27"/>
  <c r="P185" i="27"/>
  <c r="P186" i="27"/>
  <c r="P187" i="27"/>
  <c r="P188" i="27"/>
  <c r="P189" i="27"/>
  <c r="P190" i="27"/>
  <c r="P191" i="27"/>
  <c r="S191" i="27" s="1"/>
  <c r="P192" i="27"/>
  <c r="P193" i="27"/>
  <c r="P194" i="27"/>
  <c r="P195" i="27"/>
  <c r="P196" i="27"/>
  <c r="P197" i="27"/>
  <c r="P198" i="27"/>
  <c r="P199" i="27"/>
  <c r="P200" i="27"/>
  <c r="P201" i="27"/>
  <c r="P202" i="27"/>
  <c r="P203" i="27"/>
  <c r="S203" i="27" s="1"/>
  <c r="P204" i="27"/>
  <c r="P205" i="27"/>
  <c r="P206" i="27"/>
  <c r="P207" i="27"/>
  <c r="P208" i="27"/>
  <c r="P209" i="27"/>
  <c r="P210" i="27"/>
  <c r="P211" i="27"/>
  <c r="P212" i="27"/>
  <c r="P213" i="27"/>
  <c r="P214" i="27"/>
  <c r="P215" i="27"/>
  <c r="S215" i="27" s="1"/>
  <c r="P216" i="27"/>
  <c r="P217" i="27"/>
  <c r="P218" i="27"/>
  <c r="P219" i="27"/>
  <c r="P220" i="27"/>
  <c r="P221" i="27"/>
  <c r="P222" i="27"/>
  <c r="P223" i="27"/>
  <c r="P224" i="27"/>
  <c r="P225" i="27"/>
  <c r="P226" i="27"/>
  <c r="P227" i="27"/>
  <c r="S227" i="27" s="1"/>
  <c r="P228" i="27"/>
  <c r="P229" i="27"/>
  <c r="P230" i="27"/>
  <c r="P231" i="27"/>
  <c r="P232" i="27"/>
  <c r="P233" i="27"/>
  <c r="P234" i="27"/>
  <c r="P235" i="27"/>
  <c r="P236" i="27"/>
  <c r="P237" i="27"/>
  <c r="P238" i="27"/>
  <c r="P239" i="27"/>
  <c r="S239" i="27" s="1"/>
  <c r="P240" i="27"/>
  <c r="P241" i="27"/>
  <c r="P242" i="27"/>
  <c r="P243" i="27"/>
  <c r="P244" i="27"/>
  <c r="P245" i="27"/>
  <c r="P246" i="27"/>
  <c r="P247" i="27"/>
  <c r="P248" i="27"/>
  <c r="P249" i="27"/>
  <c r="P250" i="27"/>
  <c r="P251" i="27"/>
  <c r="S251" i="27" s="1"/>
  <c r="P252" i="27"/>
  <c r="P253" i="27"/>
  <c r="P254" i="27"/>
  <c r="P255" i="27"/>
  <c r="P256" i="27"/>
  <c r="P257" i="27"/>
  <c r="P258" i="27"/>
  <c r="P259" i="27"/>
  <c r="P260" i="27"/>
  <c r="P261" i="27"/>
  <c r="P262" i="27"/>
  <c r="P263" i="27"/>
  <c r="S263" i="27" s="1"/>
  <c r="P264" i="27"/>
  <c r="P265" i="27"/>
  <c r="P266" i="27"/>
  <c r="P267" i="27"/>
  <c r="P268" i="27"/>
  <c r="P269" i="27"/>
  <c r="P270" i="27"/>
  <c r="P271" i="27"/>
  <c r="P272" i="27"/>
  <c r="P273" i="27"/>
  <c r="P274" i="27"/>
  <c r="P275" i="27"/>
  <c r="S275" i="27" s="1"/>
  <c r="P276" i="27"/>
  <c r="P277" i="27"/>
  <c r="P278" i="27"/>
  <c r="P279" i="27"/>
  <c r="P280" i="27"/>
  <c r="P281" i="27"/>
  <c r="P282" i="27"/>
  <c r="P283" i="27"/>
  <c r="P284" i="27"/>
  <c r="P285" i="27"/>
  <c r="P286" i="27"/>
  <c r="P287" i="27"/>
  <c r="S287" i="27" s="1"/>
  <c r="P288" i="27"/>
  <c r="P289" i="27"/>
  <c r="P290" i="27"/>
  <c r="P291" i="27"/>
  <c r="P292" i="27"/>
  <c r="P293" i="27"/>
  <c r="P294" i="27"/>
  <c r="P295" i="27"/>
  <c r="P296" i="27"/>
  <c r="P297" i="27"/>
  <c r="P298" i="27"/>
  <c r="P299" i="27"/>
  <c r="S299" i="27" s="1"/>
  <c r="P300" i="27"/>
  <c r="P301" i="27"/>
  <c r="P302" i="27"/>
  <c r="P303" i="27"/>
  <c r="P304" i="27"/>
  <c r="P305" i="27"/>
  <c r="P306" i="27"/>
  <c r="P307" i="27"/>
  <c r="P308" i="27"/>
  <c r="P309" i="27"/>
  <c r="P310" i="27"/>
  <c r="P311" i="27"/>
  <c r="S311" i="27" s="1"/>
  <c r="P312" i="27"/>
  <c r="P313" i="27"/>
  <c r="P314" i="27"/>
  <c r="P315" i="27"/>
  <c r="P316" i="27"/>
  <c r="P317" i="27"/>
  <c r="P318" i="27"/>
  <c r="P319" i="27"/>
  <c r="P320" i="27"/>
  <c r="P321" i="27"/>
  <c r="P322" i="27"/>
  <c r="P323" i="27"/>
  <c r="S323" i="27" s="1"/>
  <c r="P324" i="27"/>
  <c r="P325" i="27"/>
  <c r="P326" i="27"/>
  <c r="P327" i="27"/>
  <c r="P328" i="27"/>
  <c r="P329" i="27"/>
  <c r="P330" i="27"/>
  <c r="P331" i="27"/>
  <c r="P332" i="27"/>
  <c r="P333" i="27"/>
  <c r="P334" i="27"/>
  <c r="P335" i="27"/>
  <c r="S335" i="27" s="1"/>
  <c r="P336" i="27"/>
  <c r="P337" i="27"/>
  <c r="P338" i="27"/>
  <c r="P339" i="27"/>
  <c r="P340" i="27"/>
  <c r="P341" i="27"/>
  <c r="P342" i="27"/>
  <c r="P343" i="27"/>
  <c r="P344" i="27"/>
  <c r="P345" i="27"/>
  <c r="P346" i="27"/>
  <c r="P347" i="27"/>
  <c r="S347" i="27" s="1"/>
  <c r="P348" i="27"/>
  <c r="P349" i="27"/>
  <c r="P350" i="27"/>
  <c r="P351" i="27"/>
  <c r="P352" i="27"/>
  <c r="P353" i="27"/>
  <c r="P354" i="27"/>
  <c r="P355" i="27"/>
  <c r="P356" i="27"/>
  <c r="P357" i="27"/>
  <c r="P358" i="27"/>
  <c r="P359" i="27"/>
  <c r="S359" i="27" s="1"/>
  <c r="P360" i="27"/>
  <c r="P361" i="27"/>
  <c r="P362" i="27"/>
  <c r="P363" i="27"/>
  <c r="P364" i="27"/>
  <c r="P365" i="27"/>
  <c r="P366" i="27"/>
  <c r="P367" i="27"/>
  <c r="P368" i="27"/>
  <c r="P369" i="27"/>
  <c r="P370" i="27"/>
  <c r="P371" i="27"/>
  <c r="S371" i="27" s="1"/>
  <c r="P372" i="27"/>
  <c r="P373" i="27"/>
  <c r="P374" i="27"/>
  <c r="P375" i="27"/>
  <c r="P376" i="27"/>
  <c r="P377" i="27"/>
  <c r="P378" i="27"/>
  <c r="P379" i="27"/>
  <c r="P380" i="27"/>
  <c r="P381" i="27"/>
  <c r="P382" i="27"/>
  <c r="P383" i="27"/>
  <c r="S383" i="27" s="1"/>
  <c r="P384" i="27"/>
  <c r="P385" i="27"/>
  <c r="P386" i="27"/>
  <c r="P387" i="27"/>
  <c r="P388" i="27"/>
  <c r="P389" i="27"/>
  <c r="P390" i="27"/>
  <c r="P391" i="27"/>
  <c r="P392" i="27"/>
  <c r="P393" i="27"/>
  <c r="P394" i="27"/>
  <c r="P395" i="27"/>
  <c r="S395" i="27" s="1"/>
  <c r="P396" i="27"/>
  <c r="P397" i="27"/>
  <c r="P398" i="27"/>
  <c r="P399" i="27"/>
  <c r="P400" i="27"/>
  <c r="P401" i="27"/>
  <c r="P402" i="27"/>
  <c r="P403" i="27"/>
  <c r="P404" i="27"/>
  <c r="P405" i="27"/>
  <c r="P406" i="27"/>
  <c r="P407" i="27"/>
  <c r="S407" i="27" s="1"/>
  <c r="P408" i="27"/>
  <c r="P409" i="27"/>
  <c r="P410" i="27"/>
  <c r="P411" i="27"/>
  <c r="P412" i="27"/>
  <c r="P413" i="27"/>
  <c r="P414" i="27"/>
  <c r="P415" i="27"/>
  <c r="P416" i="27"/>
  <c r="P417" i="27"/>
  <c r="P418" i="27"/>
  <c r="P419" i="27"/>
  <c r="S419" i="27" s="1"/>
  <c r="P420" i="27"/>
  <c r="P421" i="27"/>
  <c r="P422" i="27"/>
  <c r="P423" i="27"/>
  <c r="P424" i="27"/>
  <c r="P425" i="27"/>
  <c r="P426" i="27"/>
  <c r="P427" i="27"/>
  <c r="P428" i="27"/>
  <c r="P429" i="27"/>
  <c r="P430" i="27"/>
  <c r="P431" i="27"/>
  <c r="S431" i="27" s="1"/>
  <c r="P432" i="27"/>
  <c r="P433" i="27"/>
  <c r="P434" i="27"/>
  <c r="P435" i="27"/>
  <c r="P436" i="27"/>
  <c r="P437" i="27"/>
  <c r="P438" i="27"/>
  <c r="P439" i="27"/>
  <c r="P440" i="27"/>
  <c r="P441" i="27"/>
  <c r="P442" i="27"/>
  <c r="P443" i="27"/>
  <c r="S443" i="27" s="1"/>
  <c r="P444" i="27"/>
  <c r="P445" i="27"/>
  <c r="P446" i="27"/>
  <c r="P447" i="27"/>
  <c r="P448" i="27"/>
  <c r="P449" i="27"/>
  <c r="P450" i="27"/>
  <c r="P451" i="27"/>
  <c r="P452" i="27"/>
  <c r="P453" i="27"/>
  <c r="P454" i="27"/>
  <c r="P455" i="27"/>
  <c r="S455" i="27" s="1"/>
  <c r="P456" i="27"/>
  <c r="P457" i="27"/>
  <c r="P458" i="27"/>
  <c r="P459" i="27"/>
  <c r="P460" i="27"/>
  <c r="P461" i="27"/>
  <c r="P462" i="27"/>
  <c r="P463" i="27"/>
  <c r="P464" i="27"/>
  <c r="P465" i="27"/>
  <c r="P466" i="27"/>
  <c r="P467" i="27"/>
  <c r="S467" i="27" s="1"/>
  <c r="P468" i="27"/>
  <c r="P469" i="27"/>
  <c r="P470" i="27"/>
  <c r="P471" i="27"/>
  <c r="P472" i="27"/>
  <c r="P473" i="27"/>
  <c r="P474" i="27"/>
  <c r="P475" i="27"/>
  <c r="P476" i="27"/>
  <c r="P477" i="27"/>
  <c r="P478" i="27"/>
  <c r="P479" i="27"/>
  <c r="S479" i="27" s="1"/>
  <c r="P480" i="27"/>
  <c r="P481" i="27"/>
  <c r="P482" i="27"/>
  <c r="P483" i="27"/>
  <c r="P484" i="27"/>
  <c r="P485" i="27"/>
  <c r="P486" i="27"/>
  <c r="P487" i="27"/>
  <c r="P488" i="27"/>
  <c r="P489" i="27"/>
  <c r="P490" i="27"/>
  <c r="P491" i="27"/>
  <c r="S491" i="27" s="1"/>
  <c r="P492" i="27"/>
  <c r="P493" i="27"/>
  <c r="P494" i="27"/>
  <c r="P495" i="27"/>
  <c r="P496" i="27"/>
  <c r="P497" i="27"/>
  <c r="P498" i="27"/>
  <c r="P499" i="27"/>
  <c r="P500" i="27"/>
  <c r="P501" i="27"/>
  <c r="P502" i="27"/>
  <c r="P503" i="27"/>
  <c r="S503" i="27" s="1"/>
  <c r="P504" i="27"/>
  <c r="P505" i="27"/>
  <c r="P506" i="27"/>
  <c r="P507" i="27"/>
  <c r="P508" i="27"/>
  <c r="P509" i="27"/>
  <c r="P510" i="27"/>
  <c r="P511" i="27"/>
  <c r="P512" i="27"/>
  <c r="P513" i="27"/>
  <c r="P514" i="27"/>
  <c r="P515" i="27"/>
  <c r="S515" i="27" s="1"/>
  <c r="P516" i="27"/>
  <c r="P517" i="27"/>
  <c r="P518" i="27"/>
  <c r="P519" i="27"/>
  <c r="P520" i="27"/>
  <c r="P521" i="27"/>
  <c r="P522" i="27"/>
  <c r="P523" i="27"/>
  <c r="P524" i="27"/>
  <c r="P525" i="27"/>
  <c r="P526" i="27"/>
  <c r="P527" i="27"/>
  <c r="S527" i="27" s="1"/>
  <c r="P528" i="27"/>
  <c r="P529" i="27"/>
  <c r="P530" i="27"/>
  <c r="P531" i="27"/>
  <c r="P532" i="27"/>
  <c r="P533" i="27"/>
  <c r="P534" i="27"/>
  <c r="P535" i="27"/>
  <c r="P536" i="27"/>
  <c r="P537" i="27"/>
  <c r="P538" i="27"/>
  <c r="P539" i="27"/>
  <c r="S539" i="27" s="1"/>
  <c r="P540" i="27"/>
  <c r="P541" i="27"/>
  <c r="P542" i="27"/>
  <c r="P543" i="27"/>
  <c r="P544" i="27"/>
  <c r="P545" i="27"/>
  <c r="P546" i="27"/>
  <c r="P547" i="27"/>
  <c r="P548" i="27"/>
  <c r="P549" i="27"/>
  <c r="P550" i="27"/>
  <c r="P551" i="27"/>
  <c r="S551" i="27" s="1"/>
  <c r="P552" i="27"/>
  <c r="P553" i="27"/>
  <c r="P554" i="27"/>
  <c r="P555" i="27"/>
  <c r="P556" i="27"/>
  <c r="P557" i="27"/>
  <c r="P558" i="27"/>
  <c r="P559" i="27"/>
  <c r="P560" i="27"/>
  <c r="P561" i="27"/>
  <c r="P562" i="27"/>
  <c r="P563" i="27"/>
  <c r="S563" i="27" s="1"/>
  <c r="P564" i="27"/>
  <c r="P565" i="27"/>
  <c r="P566" i="27"/>
  <c r="P567" i="27"/>
  <c r="P568" i="27"/>
  <c r="P569" i="27"/>
  <c r="P570" i="27"/>
  <c r="P571" i="27"/>
  <c r="P572" i="27"/>
  <c r="P573" i="27"/>
  <c r="P574" i="27"/>
  <c r="P575" i="27"/>
  <c r="S575" i="27" s="1"/>
  <c r="P576" i="27"/>
  <c r="P577" i="27"/>
  <c r="P578" i="27"/>
  <c r="P579" i="27"/>
  <c r="P580" i="27"/>
  <c r="P581" i="27"/>
  <c r="P582" i="27"/>
  <c r="P583" i="27"/>
  <c r="P584" i="27"/>
  <c r="P585" i="27"/>
  <c r="P586" i="27"/>
  <c r="P587" i="27"/>
  <c r="S587" i="27" s="1"/>
  <c r="P588" i="27"/>
  <c r="P589" i="27"/>
  <c r="P590" i="27"/>
  <c r="P591" i="27"/>
  <c r="P592" i="27"/>
  <c r="P593" i="27"/>
  <c r="P594" i="27"/>
  <c r="P595" i="27"/>
  <c r="P596" i="27"/>
  <c r="P597" i="27"/>
  <c r="P598" i="27"/>
  <c r="P599" i="27"/>
  <c r="S599" i="27" s="1"/>
  <c r="P600" i="27"/>
  <c r="P601" i="27"/>
  <c r="P602" i="27"/>
  <c r="P603" i="27"/>
  <c r="P604" i="27"/>
  <c r="P605" i="27"/>
  <c r="P606" i="27"/>
  <c r="P607" i="27"/>
  <c r="P608" i="27"/>
  <c r="P609" i="27"/>
  <c r="P610" i="27"/>
  <c r="P611" i="27"/>
  <c r="S611" i="27" s="1"/>
  <c r="P612" i="27"/>
  <c r="P613" i="27"/>
  <c r="P614" i="27"/>
  <c r="P615" i="27"/>
  <c r="P616" i="27"/>
  <c r="P617" i="27"/>
  <c r="P618" i="27"/>
  <c r="P619" i="27"/>
  <c r="P620" i="27"/>
  <c r="P621" i="27"/>
  <c r="P622" i="27"/>
  <c r="P623" i="27"/>
  <c r="S623" i="27" s="1"/>
  <c r="P624" i="27"/>
  <c r="P625" i="27"/>
  <c r="P626" i="27"/>
  <c r="P627" i="27"/>
  <c r="P628" i="27"/>
  <c r="P629" i="27"/>
  <c r="P630" i="27"/>
  <c r="P631" i="27"/>
  <c r="P632" i="27"/>
  <c r="P633" i="27"/>
  <c r="P634" i="27"/>
  <c r="P635" i="27"/>
  <c r="S635" i="27" s="1"/>
  <c r="P636" i="27"/>
  <c r="P637" i="27"/>
  <c r="P638" i="27"/>
  <c r="P639" i="27"/>
  <c r="P640" i="27"/>
  <c r="P641" i="27"/>
  <c r="P642" i="27"/>
  <c r="P643" i="27"/>
  <c r="P644" i="27"/>
  <c r="P645" i="27"/>
  <c r="P646" i="27"/>
  <c r="P647" i="27"/>
  <c r="S647" i="27" s="1"/>
  <c r="P648" i="27"/>
  <c r="P649" i="27"/>
  <c r="P650" i="27"/>
  <c r="P651" i="27"/>
  <c r="P652" i="27"/>
  <c r="P653" i="27"/>
  <c r="P654" i="27"/>
  <c r="P655" i="27"/>
  <c r="P656" i="27"/>
  <c r="P657" i="27"/>
  <c r="P658" i="27"/>
  <c r="P659" i="27"/>
  <c r="S659" i="27" s="1"/>
  <c r="P660" i="27"/>
  <c r="P661" i="27"/>
  <c r="P662" i="27"/>
  <c r="P663" i="27"/>
  <c r="P664" i="27"/>
  <c r="P665" i="27"/>
  <c r="P666" i="27"/>
  <c r="P667" i="27"/>
  <c r="P668" i="27"/>
  <c r="P669" i="27"/>
  <c r="P670" i="27"/>
  <c r="P671" i="27"/>
  <c r="S671" i="27" s="1"/>
  <c r="P672" i="27"/>
  <c r="P673" i="27"/>
  <c r="P674" i="27"/>
  <c r="P675" i="27"/>
  <c r="P676" i="27"/>
  <c r="P677" i="27"/>
  <c r="P678" i="27"/>
  <c r="P679" i="27"/>
  <c r="P680" i="27"/>
  <c r="P681" i="27"/>
  <c r="P682" i="27"/>
  <c r="P683" i="27"/>
  <c r="S683" i="27" s="1"/>
  <c r="P684" i="27"/>
  <c r="P685" i="27"/>
  <c r="P686" i="27"/>
  <c r="P687" i="27"/>
  <c r="P688" i="27"/>
  <c r="P689" i="27"/>
  <c r="P690" i="27"/>
  <c r="P691" i="27"/>
  <c r="P692" i="27"/>
  <c r="P693" i="27"/>
  <c r="P694" i="27"/>
  <c r="P695" i="27"/>
  <c r="S695" i="27" s="1"/>
  <c r="P696" i="27"/>
  <c r="P697" i="27"/>
  <c r="P698" i="27"/>
  <c r="P699" i="27"/>
  <c r="P700" i="27"/>
  <c r="P701" i="27"/>
  <c r="P702" i="27"/>
  <c r="P703" i="27"/>
  <c r="P704" i="27"/>
  <c r="P705" i="27"/>
  <c r="P706" i="27"/>
  <c r="P707" i="27"/>
  <c r="S707" i="27" s="1"/>
  <c r="P708" i="27"/>
  <c r="P709" i="27"/>
  <c r="P710" i="27"/>
  <c r="P711" i="27"/>
  <c r="P712" i="27"/>
  <c r="P713" i="27"/>
  <c r="P714" i="27"/>
  <c r="P715" i="27"/>
  <c r="P716" i="27"/>
  <c r="P717" i="27"/>
  <c r="P718" i="27"/>
  <c r="P719" i="27"/>
  <c r="S719" i="27" s="1"/>
  <c r="P720" i="27"/>
  <c r="P721" i="27"/>
  <c r="P722" i="27"/>
  <c r="P723" i="27"/>
  <c r="P724" i="27"/>
  <c r="P725" i="27"/>
  <c r="P726" i="27"/>
  <c r="P727" i="27"/>
  <c r="P728" i="27"/>
  <c r="P729" i="27"/>
  <c r="P730" i="27"/>
  <c r="P731" i="27"/>
  <c r="S731" i="27" s="1"/>
  <c r="P732" i="27"/>
  <c r="P733" i="27"/>
  <c r="P734" i="27"/>
  <c r="P735" i="27"/>
  <c r="P736" i="27"/>
  <c r="P737" i="27"/>
  <c r="P738" i="27"/>
  <c r="P739" i="27"/>
  <c r="P740" i="27"/>
  <c r="P741" i="27"/>
  <c r="P742" i="27"/>
  <c r="P743" i="27"/>
  <c r="P744" i="27"/>
  <c r="P745" i="27"/>
  <c r="P746" i="27"/>
  <c r="P747" i="27"/>
  <c r="P748" i="27"/>
  <c r="P749" i="27"/>
  <c r="P750" i="27"/>
  <c r="P751" i="27"/>
  <c r="P752" i="27"/>
  <c r="P753" i="27"/>
  <c r="P754" i="27"/>
  <c r="P755" i="27"/>
  <c r="S755" i="27" s="1"/>
  <c r="P756" i="27"/>
  <c r="P757" i="27"/>
  <c r="P758" i="27"/>
  <c r="P759" i="27"/>
  <c r="P760" i="27"/>
  <c r="P761" i="27"/>
  <c r="P762" i="27"/>
  <c r="P763" i="27"/>
  <c r="P764" i="27"/>
  <c r="P765" i="27"/>
  <c r="P766" i="27"/>
  <c r="P767" i="27"/>
  <c r="S767" i="27" s="1"/>
  <c r="P768" i="27"/>
  <c r="P769" i="27"/>
  <c r="P770" i="27"/>
  <c r="P771" i="27"/>
  <c r="P772" i="27"/>
  <c r="P773" i="27"/>
  <c r="P774" i="27"/>
  <c r="P775" i="27"/>
  <c r="P776" i="27"/>
  <c r="P777" i="27"/>
  <c r="P778" i="27"/>
  <c r="P779" i="27"/>
  <c r="S779" i="27" s="1"/>
  <c r="P780" i="27"/>
  <c r="P781" i="27"/>
  <c r="P782" i="27"/>
  <c r="P783" i="27"/>
  <c r="P784" i="27"/>
  <c r="P785" i="27"/>
  <c r="P786" i="27"/>
  <c r="P787" i="27"/>
  <c r="P788" i="27"/>
  <c r="P789" i="27"/>
  <c r="P790" i="27"/>
  <c r="P791" i="27"/>
  <c r="S791" i="27" s="1"/>
  <c r="P792" i="27"/>
  <c r="P793" i="27"/>
  <c r="P794" i="27"/>
  <c r="P795" i="27"/>
  <c r="P796" i="27"/>
  <c r="P797" i="27"/>
  <c r="P798" i="27"/>
  <c r="P799" i="27"/>
  <c r="P800" i="27"/>
  <c r="P801" i="27"/>
  <c r="P802" i="27"/>
  <c r="P803" i="27"/>
  <c r="S803" i="27" s="1"/>
  <c r="P804" i="27"/>
  <c r="P805" i="27"/>
  <c r="P806" i="27"/>
  <c r="P807" i="27"/>
  <c r="P808" i="27"/>
  <c r="P809" i="27"/>
  <c r="P810" i="27"/>
  <c r="P811" i="27"/>
  <c r="P812" i="27"/>
  <c r="P813" i="27"/>
  <c r="P814" i="27"/>
  <c r="P815" i="27"/>
  <c r="S815" i="27" s="1"/>
  <c r="P816" i="27"/>
  <c r="P817" i="27"/>
  <c r="P818" i="27"/>
  <c r="P819" i="27"/>
  <c r="P820" i="27"/>
  <c r="P821" i="27"/>
  <c r="P822" i="27"/>
  <c r="P823" i="27"/>
  <c r="P824" i="27"/>
  <c r="P825" i="27"/>
  <c r="P826" i="27"/>
  <c r="P827" i="27"/>
  <c r="S827" i="27" s="1"/>
  <c r="P828" i="27"/>
  <c r="P829" i="27"/>
  <c r="P830" i="27"/>
  <c r="P831" i="27"/>
  <c r="P832" i="27"/>
  <c r="P833" i="27"/>
  <c r="P834" i="27"/>
  <c r="P835" i="27"/>
  <c r="P836" i="27"/>
  <c r="P837" i="27"/>
  <c r="P838" i="27"/>
  <c r="P839" i="27"/>
  <c r="S839" i="27" s="1"/>
  <c r="P840" i="27"/>
  <c r="P841" i="27"/>
  <c r="P842" i="27"/>
  <c r="P843" i="27"/>
  <c r="P844" i="27"/>
  <c r="P845" i="27"/>
  <c r="P846" i="27"/>
  <c r="P847" i="27"/>
  <c r="P848" i="27"/>
  <c r="P849" i="27"/>
  <c r="P850" i="27"/>
  <c r="P851" i="27"/>
  <c r="S851" i="27" s="1"/>
  <c r="P852" i="27"/>
  <c r="P853" i="27"/>
  <c r="P854" i="27"/>
  <c r="P855" i="27"/>
  <c r="P856" i="27"/>
  <c r="P857" i="27"/>
  <c r="P858" i="27"/>
  <c r="P859" i="27"/>
  <c r="P860" i="27"/>
  <c r="P861" i="27"/>
  <c r="P862" i="27"/>
  <c r="P863" i="27"/>
  <c r="S863" i="27" s="1"/>
  <c r="P864" i="27"/>
  <c r="P865" i="27"/>
  <c r="P866" i="27"/>
  <c r="P867" i="27"/>
  <c r="P868" i="27"/>
  <c r="P869" i="27"/>
  <c r="P870" i="27"/>
  <c r="P871" i="27"/>
  <c r="P872" i="27"/>
  <c r="P873" i="27"/>
  <c r="P874" i="27"/>
  <c r="P875" i="27"/>
  <c r="S875" i="27" s="1"/>
  <c r="P876" i="27"/>
  <c r="P877" i="27"/>
  <c r="P878" i="27"/>
  <c r="P879" i="27"/>
  <c r="P880" i="27"/>
  <c r="P881" i="27"/>
  <c r="P882" i="27"/>
  <c r="P883" i="27"/>
  <c r="P884" i="27"/>
  <c r="P885" i="27"/>
  <c r="P886" i="27"/>
  <c r="P887" i="27"/>
  <c r="S887" i="27" s="1"/>
  <c r="P888" i="27"/>
  <c r="P889" i="27"/>
  <c r="P890" i="27"/>
  <c r="P891" i="27"/>
  <c r="P892" i="27"/>
  <c r="P893" i="27"/>
  <c r="P894" i="27"/>
  <c r="P895" i="27"/>
  <c r="P896" i="27"/>
  <c r="P897" i="27"/>
  <c r="P898" i="27"/>
  <c r="P899" i="27"/>
  <c r="S899" i="27" s="1"/>
  <c r="P900" i="27"/>
  <c r="P901" i="27"/>
  <c r="P902" i="27"/>
  <c r="P903" i="27"/>
  <c r="P904" i="27"/>
  <c r="P905" i="27"/>
  <c r="P906" i="27"/>
  <c r="P907" i="27"/>
  <c r="P908" i="27"/>
  <c r="P909" i="27"/>
  <c r="P910" i="27"/>
  <c r="P911" i="27"/>
  <c r="S911" i="27" s="1"/>
  <c r="P912" i="27"/>
  <c r="P913" i="27"/>
  <c r="P914" i="27"/>
  <c r="P915" i="27"/>
  <c r="P916" i="27"/>
  <c r="P917" i="27"/>
  <c r="P918" i="27"/>
  <c r="P919" i="27"/>
  <c r="P920" i="27"/>
  <c r="P921" i="27"/>
  <c r="P922" i="27"/>
  <c r="P923" i="27"/>
  <c r="S923" i="27" s="1"/>
  <c r="P924" i="27"/>
  <c r="P925" i="27"/>
  <c r="P926" i="27"/>
  <c r="P927" i="27"/>
  <c r="P928" i="27"/>
  <c r="P929" i="27"/>
  <c r="P930" i="27"/>
  <c r="P931" i="27"/>
  <c r="P932" i="27"/>
  <c r="P933" i="27"/>
  <c r="P934" i="27"/>
  <c r="P935" i="27"/>
  <c r="S935" i="27" s="1"/>
  <c r="P936" i="27"/>
  <c r="P937" i="27"/>
  <c r="P938" i="27"/>
  <c r="P939" i="27"/>
  <c r="P940" i="27"/>
  <c r="P941" i="27"/>
  <c r="P942" i="27"/>
  <c r="P943" i="27"/>
  <c r="P944" i="27"/>
  <c r="P945" i="27"/>
  <c r="P946" i="27"/>
  <c r="P947" i="27"/>
  <c r="S947" i="27" s="1"/>
  <c r="P948" i="27"/>
  <c r="P949" i="27"/>
  <c r="P950" i="27"/>
  <c r="P951" i="27"/>
  <c r="P952" i="27"/>
  <c r="P953" i="27"/>
  <c r="P954" i="27"/>
  <c r="P955" i="27"/>
  <c r="P956" i="27"/>
  <c r="P957" i="27"/>
  <c r="P958" i="27"/>
  <c r="P959" i="27"/>
  <c r="S959" i="27" s="1"/>
  <c r="P960" i="27"/>
  <c r="P961" i="27"/>
  <c r="P962" i="27"/>
  <c r="P963" i="27"/>
  <c r="P964" i="27"/>
  <c r="P965" i="27"/>
  <c r="P966" i="27"/>
  <c r="P967" i="27"/>
  <c r="P968" i="27"/>
  <c r="P969" i="27"/>
  <c r="P970" i="27"/>
  <c r="P971" i="27"/>
  <c r="S971" i="27" s="1"/>
  <c r="P972" i="27"/>
  <c r="P973" i="27"/>
  <c r="P974" i="27"/>
  <c r="P975" i="27"/>
  <c r="P976" i="27"/>
  <c r="P977" i="27"/>
  <c r="P978" i="27"/>
  <c r="P979" i="27"/>
  <c r="P980" i="27"/>
  <c r="P981" i="27"/>
  <c r="P982" i="27"/>
  <c r="P983" i="27"/>
  <c r="S983" i="27" s="1"/>
  <c r="P984" i="27"/>
  <c r="P985" i="27"/>
  <c r="P986" i="27"/>
  <c r="P987" i="27"/>
  <c r="P988" i="27"/>
  <c r="P989" i="27"/>
  <c r="P990" i="27"/>
  <c r="P991" i="27"/>
  <c r="P992" i="27"/>
  <c r="P993" i="27"/>
  <c r="P994" i="27"/>
  <c r="P995" i="27"/>
  <c r="S995" i="27" s="1"/>
  <c r="P996" i="27"/>
  <c r="P997" i="27"/>
  <c r="P998" i="27"/>
  <c r="P999" i="27"/>
  <c r="P1000" i="27"/>
  <c r="P1001" i="27"/>
  <c r="P1002" i="27"/>
  <c r="P1003" i="27"/>
  <c r="P1004" i="27"/>
  <c r="P1005" i="27"/>
  <c r="P1006" i="27"/>
  <c r="P1007" i="27"/>
  <c r="S1007" i="27" s="1"/>
  <c r="P1008" i="27"/>
  <c r="P1009" i="27"/>
  <c r="P1010" i="27"/>
  <c r="P1011" i="27"/>
  <c r="P1012" i="27"/>
  <c r="P1013" i="27"/>
  <c r="P1014" i="27"/>
  <c r="P1015" i="27"/>
  <c r="P1016" i="27"/>
  <c r="P1017" i="27"/>
  <c r="P1018" i="27"/>
  <c r="P1019" i="27"/>
  <c r="P1020" i="27"/>
  <c r="P1021" i="27"/>
  <c r="P1022" i="27"/>
  <c r="P1023" i="27"/>
  <c r="P1024" i="27"/>
  <c r="P1025" i="27"/>
  <c r="P1026" i="27"/>
  <c r="P1027" i="27"/>
  <c r="P1028" i="27"/>
  <c r="P1029" i="27"/>
  <c r="P1030" i="27"/>
  <c r="P1031" i="27"/>
  <c r="S1031" i="27" s="1"/>
  <c r="P1032" i="27"/>
  <c r="P1033" i="27"/>
  <c r="P1034" i="27"/>
  <c r="P1035" i="27"/>
  <c r="P1036" i="27"/>
  <c r="P1037" i="27"/>
  <c r="P1038" i="27"/>
  <c r="P1039" i="27"/>
  <c r="P1040" i="27"/>
  <c r="P1041" i="27"/>
  <c r="P1042" i="27"/>
  <c r="P1043" i="27"/>
  <c r="S1043" i="27" s="1"/>
  <c r="P1044" i="27"/>
  <c r="P1045" i="27"/>
  <c r="P1046" i="27"/>
  <c r="P1047" i="27"/>
  <c r="P1048" i="27"/>
  <c r="P1049" i="27"/>
  <c r="P1050" i="27"/>
  <c r="P1051" i="27"/>
  <c r="P1052" i="27"/>
  <c r="P1053" i="27"/>
  <c r="P1054" i="27"/>
  <c r="P1055" i="27"/>
  <c r="S1055" i="27" s="1"/>
  <c r="P1056" i="27"/>
  <c r="P1057" i="27"/>
  <c r="P1058" i="27"/>
  <c r="P1059" i="27"/>
  <c r="P1060" i="27"/>
  <c r="P1061" i="27"/>
  <c r="P1062" i="27"/>
  <c r="P1063" i="27"/>
  <c r="P1064" i="27"/>
  <c r="P1065" i="27"/>
  <c r="P1066" i="27"/>
  <c r="P1067" i="27"/>
  <c r="S1067" i="27" s="1"/>
  <c r="P1068" i="27"/>
  <c r="P1069" i="27"/>
  <c r="P1070" i="27"/>
  <c r="P1071" i="27"/>
  <c r="P1072" i="27"/>
  <c r="P1073" i="27"/>
  <c r="P1074" i="27"/>
  <c r="P1075" i="27"/>
  <c r="P1076" i="27"/>
  <c r="P1077" i="27"/>
  <c r="P1078" i="27"/>
  <c r="P1079" i="27"/>
  <c r="S1079" i="27" s="1"/>
  <c r="P1080" i="27"/>
  <c r="P1081" i="27"/>
  <c r="P1082" i="27"/>
  <c r="P1083" i="27"/>
  <c r="P1084" i="27"/>
  <c r="P1085" i="27"/>
  <c r="P1086" i="27"/>
  <c r="P1087" i="27"/>
  <c r="P1088" i="27"/>
  <c r="P1089" i="27"/>
  <c r="P1090" i="27"/>
  <c r="P1091" i="27"/>
  <c r="S1091" i="27" s="1"/>
  <c r="P1092" i="27"/>
  <c r="P1093" i="27"/>
  <c r="P1094" i="27"/>
  <c r="P1095" i="27"/>
  <c r="P1096" i="27"/>
  <c r="P1097" i="27"/>
  <c r="P1098" i="27"/>
  <c r="P1099" i="27"/>
  <c r="P1100" i="27"/>
  <c r="P1101" i="27"/>
  <c r="P1102" i="27"/>
  <c r="P1103" i="27"/>
  <c r="S1103" i="27" s="1"/>
  <c r="P1104" i="27"/>
  <c r="P1105" i="27"/>
  <c r="P1106" i="27"/>
  <c r="P1107" i="27"/>
  <c r="P1108" i="27"/>
  <c r="P1109" i="27"/>
  <c r="P1110" i="27"/>
  <c r="P1111" i="27"/>
  <c r="P1112" i="27"/>
  <c r="P1113" i="27"/>
  <c r="P1114" i="27"/>
  <c r="P1115" i="27"/>
  <c r="S1115" i="27" s="1"/>
  <c r="P1116" i="27"/>
  <c r="P1117" i="27"/>
  <c r="P1118" i="27"/>
  <c r="P1119" i="27"/>
  <c r="P1120" i="27"/>
  <c r="P1121" i="27"/>
  <c r="P1122" i="27"/>
  <c r="P1123" i="27"/>
  <c r="P1124" i="27"/>
  <c r="P1125" i="27"/>
  <c r="P1126" i="27"/>
  <c r="P1127" i="27"/>
  <c r="S1127" i="27" s="1"/>
  <c r="P1128" i="27"/>
  <c r="P1129" i="27"/>
  <c r="P1130" i="27"/>
  <c r="P1131" i="27"/>
  <c r="P1132" i="27"/>
  <c r="P1133" i="27"/>
  <c r="P1134" i="27"/>
  <c r="P1135" i="27"/>
  <c r="P1136" i="27"/>
  <c r="P1137" i="27"/>
  <c r="P1138" i="27"/>
  <c r="P1139" i="27"/>
  <c r="S1139" i="27" s="1"/>
  <c r="P1140" i="27"/>
  <c r="P1141" i="27"/>
  <c r="P1142" i="27"/>
  <c r="P1143" i="27"/>
  <c r="P1144" i="27"/>
  <c r="P1145" i="27"/>
  <c r="P1146" i="27"/>
  <c r="P1147" i="27"/>
  <c r="P1148" i="27"/>
  <c r="P1149" i="27"/>
  <c r="P1150" i="27"/>
  <c r="P1151" i="27"/>
  <c r="S1151" i="27" s="1"/>
  <c r="P1152" i="27"/>
  <c r="P1153" i="27"/>
  <c r="P1154" i="27"/>
  <c r="P1155" i="27"/>
  <c r="P1156" i="27"/>
  <c r="P1157" i="27"/>
  <c r="P1158" i="27"/>
  <c r="P1159" i="27"/>
  <c r="P1160" i="27"/>
  <c r="P1161" i="27"/>
  <c r="P1162" i="27"/>
  <c r="P1163" i="27"/>
  <c r="S1163" i="27" s="1"/>
  <c r="P1164" i="27"/>
  <c r="P1165" i="27"/>
  <c r="P1166" i="27"/>
  <c r="P1167" i="27"/>
  <c r="P1168" i="27"/>
  <c r="P1169" i="27"/>
  <c r="P1170" i="27"/>
  <c r="P1171" i="27"/>
  <c r="P1172" i="27"/>
  <c r="P1173" i="27"/>
  <c r="P1174" i="27"/>
  <c r="P1175" i="27"/>
  <c r="S1175" i="27" s="1"/>
  <c r="P1176" i="27"/>
  <c r="P1177" i="27"/>
  <c r="P1178" i="27"/>
  <c r="P1179" i="27"/>
  <c r="P1180" i="27"/>
  <c r="P1181" i="27"/>
  <c r="P1182" i="27"/>
  <c r="P1183" i="27"/>
  <c r="P1184" i="27"/>
  <c r="P1185" i="27"/>
  <c r="P1186" i="27"/>
  <c r="P1187" i="27"/>
  <c r="S1187" i="27" s="1"/>
  <c r="P1188" i="27"/>
  <c r="P1189" i="27"/>
  <c r="P1190" i="27"/>
  <c r="P1191" i="27"/>
  <c r="P1192" i="27"/>
  <c r="P1193" i="27"/>
  <c r="P1194" i="27"/>
  <c r="P1195" i="27"/>
  <c r="P1196" i="27"/>
  <c r="P1197" i="27"/>
  <c r="P1198" i="27"/>
  <c r="P1199" i="27"/>
  <c r="S1199" i="27" s="1"/>
  <c r="P1200" i="27"/>
  <c r="P1201" i="27"/>
  <c r="P1202" i="27"/>
  <c r="P1203" i="27"/>
  <c r="P1204" i="27"/>
  <c r="P1205" i="27"/>
  <c r="P1206" i="27"/>
  <c r="P1207" i="27"/>
  <c r="P1208" i="27"/>
  <c r="P1209" i="27"/>
  <c r="P1210" i="27"/>
  <c r="P1211" i="27"/>
  <c r="S1211" i="27" s="1"/>
  <c r="P1212" i="27"/>
  <c r="P1213" i="27"/>
  <c r="P1214" i="27"/>
  <c r="P1215" i="27"/>
  <c r="P1216" i="27"/>
  <c r="P1217" i="27"/>
  <c r="P1218" i="27"/>
  <c r="P1219" i="27"/>
  <c r="P1220" i="27"/>
  <c r="P1221" i="27"/>
  <c r="P1222" i="27"/>
  <c r="P1223" i="27"/>
  <c r="S1223" i="27" s="1"/>
  <c r="P1224" i="27"/>
  <c r="P1225" i="27"/>
  <c r="P1226" i="27"/>
  <c r="P1227" i="27"/>
  <c r="P1228" i="27"/>
  <c r="P1229" i="27"/>
  <c r="P1230" i="27"/>
  <c r="P1231" i="27"/>
  <c r="P1232" i="27"/>
  <c r="P1233" i="27"/>
  <c r="P1234" i="27"/>
  <c r="P1235" i="27"/>
  <c r="S1235" i="27" s="1"/>
  <c r="P1236" i="27"/>
  <c r="P1237" i="27"/>
  <c r="P1238" i="27"/>
  <c r="P1239" i="27"/>
  <c r="P1240" i="27"/>
  <c r="P1241" i="27"/>
  <c r="P1242" i="27"/>
  <c r="P1243" i="27"/>
  <c r="P1244" i="27"/>
  <c r="P1245" i="27"/>
  <c r="P1246" i="27"/>
  <c r="P1247" i="27"/>
  <c r="S1247" i="27" s="1"/>
  <c r="P1248" i="27"/>
  <c r="P1249" i="27"/>
  <c r="P1250" i="27"/>
  <c r="P1251" i="27"/>
  <c r="P1252" i="27"/>
  <c r="P1253" i="27"/>
  <c r="P1254" i="27"/>
  <c r="P1255" i="27"/>
  <c r="P1256" i="27"/>
  <c r="P1257" i="27"/>
  <c r="P1258" i="27"/>
  <c r="P1259" i="27"/>
  <c r="S1259" i="27" s="1"/>
  <c r="P1260" i="27"/>
  <c r="P1261" i="27"/>
  <c r="P1262" i="27"/>
  <c r="P1263" i="27"/>
  <c r="P1264" i="27"/>
  <c r="P1265" i="27"/>
  <c r="P1266" i="27"/>
  <c r="P1267" i="27"/>
  <c r="P1268" i="27"/>
  <c r="P1269" i="27"/>
  <c r="P1270" i="27"/>
  <c r="P1271" i="27"/>
  <c r="S1271" i="27" s="1"/>
  <c r="P1272" i="27"/>
  <c r="P1273" i="27"/>
  <c r="P1274" i="27"/>
  <c r="P1275" i="27"/>
  <c r="P1276" i="27"/>
  <c r="P1277" i="27"/>
  <c r="P1278" i="27"/>
  <c r="P1279" i="27"/>
  <c r="P1280" i="27"/>
  <c r="P1281" i="27"/>
  <c r="P1282" i="27"/>
  <c r="P1283" i="27"/>
  <c r="S1283" i="27" s="1"/>
  <c r="P1284" i="27"/>
  <c r="P1285" i="27"/>
  <c r="P1286" i="27"/>
  <c r="P1287" i="27"/>
  <c r="P1288" i="27"/>
  <c r="P1289" i="27"/>
  <c r="P1290" i="27"/>
  <c r="P1291" i="27"/>
  <c r="P1292" i="27"/>
  <c r="P1293" i="27"/>
  <c r="P1294" i="27"/>
  <c r="P1295" i="27"/>
  <c r="S1295" i="27" s="1"/>
  <c r="P1296" i="27"/>
  <c r="P1297" i="27"/>
  <c r="P1298" i="27"/>
  <c r="P1299" i="27"/>
  <c r="P1300" i="27"/>
  <c r="P1301" i="27"/>
  <c r="P1302" i="27"/>
  <c r="P1303" i="27"/>
  <c r="P1304" i="27"/>
  <c r="P1305" i="27"/>
  <c r="P1306" i="27"/>
  <c r="P1307" i="27"/>
  <c r="S1307" i="27" s="1"/>
  <c r="P1308" i="27"/>
  <c r="P1309" i="27"/>
  <c r="P1310" i="27"/>
  <c r="P1311" i="27"/>
  <c r="P1312" i="27"/>
  <c r="P1313" i="27"/>
  <c r="P1314" i="27"/>
  <c r="P1315" i="27"/>
  <c r="P1316" i="27"/>
  <c r="P1317" i="27"/>
  <c r="P1318" i="27"/>
  <c r="P1319" i="27"/>
  <c r="S1319" i="27" s="1"/>
  <c r="P1320" i="27"/>
  <c r="P1321" i="27"/>
  <c r="P1322" i="27"/>
  <c r="P1323" i="27"/>
  <c r="P1324" i="27"/>
  <c r="P1325" i="27"/>
  <c r="P1326" i="27"/>
  <c r="P1327" i="27"/>
  <c r="P1328" i="27"/>
  <c r="P1329" i="27"/>
  <c r="P1330" i="27"/>
  <c r="P1331" i="27"/>
  <c r="S1331" i="27" s="1"/>
  <c r="P1332" i="27"/>
  <c r="P1333" i="27"/>
  <c r="P1334" i="27"/>
  <c r="P1335" i="27"/>
  <c r="P1336" i="27"/>
  <c r="P1337" i="27"/>
  <c r="P1338" i="27"/>
  <c r="P1339" i="27"/>
  <c r="P1340" i="27"/>
  <c r="P1341" i="27"/>
  <c r="P1342" i="27"/>
  <c r="P1343" i="27"/>
  <c r="S1343" i="27" s="1"/>
  <c r="P1344" i="27"/>
  <c r="P1345" i="27"/>
  <c r="P1346" i="27"/>
  <c r="P1347" i="27"/>
  <c r="P1348" i="27"/>
  <c r="P1349" i="27"/>
  <c r="P1350" i="27"/>
  <c r="P1351" i="27"/>
  <c r="P1352" i="27"/>
  <c r="P1353" i="27"/>
  <c r="P1354" i="27"/>
  <c r="P1355" i="27"/>
  <c r="S1355" i="27" s="1"/>
  <c r="P1356" i="27"/>
  <c r="P1357" i="27"/>
  <c r="P1358" i="27"/>
  <c r="P1359" i="27"/>
  <c r="P1360" i="27"/>
  <c r="P1361" i="27"/>
  <c r="P1362" i="27"/>
  <c r="P1363" i="27"/>
  <c r="P1364" i="27"/>
  <c r="P1365" i="27"/>
  <c r="P1366" i="27"/>
  <c r="P1367" i="27"/>
  <c r="S1367" i="27" s="1"/>
  <c r="P1368" i="27"/>
  <c r="P1369" i="27"/>
  <c r="P1370" i="27"/>
  <c r="P1371" i="27"/>
  <c r="P1372" i="27"/>
  <c r="P1373" i="27"/>
  <c r="P1374" i="27"/>
  <c r="P1375" i="27"/>
  <c r="P1376" i="27"/>
  <c r="P1377" i="27"/>
  <c r="P1378" i="27"/>
  <c r="P1379" i="27"/>
  <c r="S1379" i="27" s="1"/>
  <c r="P1380" i="27"/>
  <c r="P1381" i="27"/>
  <c r="P1382" i="27"/>
  <c r="P1383" i="27"/>
  <c r="P1384" i="27"/>
  <c r="P1385" i="27"/>
  <c r="P1386" i="27"/>
  <c r="P1387" i="27"/>
  <c r="P1388" i="27"/>
  <c r="P1389" i="27"/>
  <c r="P1390" i="27"/>
  <c r="P1391" i="27"/>
  <c r="S1391" i="27" s="1"/>
  <c r="P1392" i="27"/>
  <c r="P1393" i="27"/>
  <c r="P1394" i="27"/>
  <c r="P1395" i="27"/>
  <c r="P1396" i="27"/>
  <c r="P1397" i="27"/>
  <c r="P1398" i="27"/>
  <c r="P1399" i="27"/>
  <c r="P1400" i="27"/>
  <c r="P1401" i="27"/>
  <c r="P1402" i="27"/>
  <c r="P1403" i="27"/>
  <c r="S1403" i="27" s="1"/>
  <c r="P1404" i="27"/>
  <c r="P1405" i="27"/>
  <c r="P1406" i="27"/>
  <c r="P1407" i="27"/>
  <c r="P1408" i="27"/>
  <c r="P1409" i="27"/>
  <c r="P1410" i="27"/>
  <c r="P1411" i="27"/>
  <c r="P1412" i="27"/>
  <c r="P1413" i="27"/>
  <c r="P1414" i="27"/>
  <c r="P1415" i="27"/>
  <c r="S1415" i="27" s="1"/>
  <c r="P1416" i="27"/>
  <c r="P1417" i="27"/>
  <c r="P1418" i="27"/>
  <c r="P1419" i="27"/>
  <c r="P1420" i="27"/>
  <c r="P1421" i="27"/>
  <c r="P1422" i="27"/>
  <c r="P1423" i="27"/>
  <c r="P1424" i="27"/>
  <c r="P1425" i="27"/>
  <c r="P1426" i="27"/>
  <c r="P1427" i="27"/>
  <c r="S1427" i="27" s="1"/>
  <c r="P1428" i="27"/>
  <c r="P1429" i="27"/>
  <c r="P1430" i="27"/>
  <c r="P1431" i="27"/>
  <c r="P1432" i="27"/>
  <c r="P1433" i="27"/>
  <c r="P1434" i="27"/>
  <c r="P1435" i="27"/>
  <c r="P1436" i="27"/>
  <c r="P1437" i="27"/>
  <c r="P1438" i="27"/>
  <c r="P1439" i="27"/>
  <c r="S1439" i="27" s="1"/>
  <c r="P1440" i="27"/>
  <c r="P1441" i="27"/>
  <c r="P1442" i="27"/>
  <c r="P1443" i="27"/>
  <c r="P1444" i="27"/>
  <c r="P1445" i="27"/>
  <c r="P1446" i="27"/>
  <c r="P1447" i="27"/>
  <c r="P1448" i="27"/>
  <c r="P1449" i="27"/>
  <c r="P1450" i="27"/>
  <c r="P1451" i="27"/>
  <c r="S1451" i="27" s="1"/>
  <c r="P1452" i="27"/>
  <c r="P1453" i="27"/>
  <c r="P1454" i="27"/>
  <c r="P1455" i="27"/>
  <c r="P1456" i="27"/>
  <c r="P1457" i="27"/>
  <c r="P1458" i="27"/>
  <c r="P1459" i="27"/>
  <c r="P1460" i="27"/>
  <c r="P1461" i="27"/>
  <c r="P1462" i="27"/>
  <c r="P1463" i="27"/>
  <c r="S1463" i="27" s="1"/>
  <c r="P1464" i="27"/>
  <c r="P1465" i="27"/>
  <c r="P1466" i="27"/>
  <c r="P1467" i="27"/>
  <c r="P1468" i="27"/>
  <c r="P1469" i="27"/>
  <c r="P1470" i="27"/>
  <c r="P1471" i="27"/>
  <c r="P1472" i="27"/>
  <c r="P1473" i="27"/>
  <c r="P1474" i="27"/>
  <c r="P1475" i="27"/>
  <c r="S1475" i="27" s="1"/>
  <c r="P1476" i="27"/>
  <c r="P1477" i="27"/>
  <c r="P1478" i="27"/>
  <c r="P1479" i="27"/>
  <c r="P1480" i="27"/>
  <c r="P1481" i="27"/>
  <c r="P1482" i="27"/>
  <c r="P1483" i="27"/>
  <c r="P1484" i="27"/>
  <c r="P1485" i="27"/>
  <c r="P1486" i="27"/>
  <c r="P1487" i="27"/>
  <c r="S1487" i="27" s="1"/>
  <c r="P1488" i="27"/>
  <c r="P1489" i="27"/>
  <c r="P1490" i="27"/>
  <c r="P1491" i="27"/>
  <c r="P1492" i="27"/>
  <c r="P1493" i="27"/>
  <c r="P1494" i="27"/>
  <c r="P1495" i="27"/>
  <c r="P1496" i="27"/>
  <c r="P1497" i="27"/>
  <c r="P1498" i="27"/>
  <c r="P1499" i="27"/>
  <c r="S1499" i="27" s="1"/>
  <c r="P1500" i="27"/>
  <c r="P1501" i="27"/>
  <c r="P1502" i="27"/>
  <c r="P1503" i="27"/>
  <c r="P1504" i="27"/>
  <c r="P1505" i="27"/>
  <c r="P1506" i="27"/>
  <c r="P1507" i="27"/>
  <c r="P1508" i="27"/>
  <c r="P1509" i="27"/>
  <c r="P1510" i="27"/>
  <c r="P1511" i="27"/>
  <c r="S1511" i="27" s="1"/>
  <c r="P1512" i="27"/>
  <c r="P1513" i="27"/>
  <c r="P1514" i="27"/>
  <c r="P1515" i="27"/>
  <c r="P1516" i="27"/>
  <c r="P1517" i="27"/>
  <c r="P1518" i="27"/>
  <c r="P1519" i="27"/>
  <c r="P1520" i="27"/>
  <c r="P1521" i="27"/>
  <c r="P1522" i="27"/>
  <c r="P1523" i="27"/>
  <c r="S1523" i="27" s="1"/>
  <c r="P1524" i="27"/>
  <c r="P1525" i="27"/>
  <c r="P1526" i="27"/>
  <c r="P1527" i="27"/>
  <c r="P1528" i="27"/>
  <c r="P1529" i="27"/>
  <c r="P1530" i="27"/>
  <c r="P1531" i="27"/>
  <c r="P1532" i="27"/>
  <c r="P1533" i="27"/>
  <c r="P1534" i="27"/>
  <c r="P1535" i="27"/>
  <c r="S1535" i="27" s="1"/>
  <c r="P1536" i="27"/>
  <c r="P1537" i="27"/>
  <c r="P1538" i="27"/>
  <c r="P1539" i="27"/>
  <c r="P1540" i="27"/>
  <c r="P1541" i="27"/>
  <c r="P1542" i="27"/>
  <c r="P1543" i="27"/>
  <c r="P1544" i="27"/>
  <c r="P1545" i="27"/>
  <c r="P1546" i="27"/>
  <c r="P1547" i="27"/>
  <c r="S1547" i="27" s="1"/>
  <c r="P1548" i="27"/>
  <c r="P1549" i="27"/>
  <c r="P1550" i="27"/>
  <c r="P1551" i="27"/>
  <c r="P1552" i="27"/>
  <c r="P1553" i="27"/>
  <c r="P1554" i="27"/>
  <c r="P1555" i="27"/>
  <c r="P1556" i="27"/>
  <c r="P1557" i="27"/>
  <c r="P1558" i="27"/>
  <c r="P1559" i="27"/>
  <c r="S1559" i="27" s="1"/>
  <c r="P1560" i="27"/>
  <c r="P1561" i="27"/>
  <c r="P1562" i="27"/>
  <c r="P1563" i="27"/>
  <c r="P1564" i="27"/>
  <c r="P1565" i="27"/>
  <c r="P1566" i="27"/>
  <c r="P1567" i="27"/>
  <c r="P1568" i="27"/>
  <c r="P1569" i="27"/>
  <c r="P1570" i="27"/>
  <c r="P1571" i="27"/>
  <c r="S1571" i="27" s="1"/>
  <c r="P1572" i="27"/>
  <c r="P1573" i="27"/>
  <c r="P1574" i="27"/>
  <c r="P1575" i="27"/>
  <c r="P1576" i="27"/>
  <c r="P1577" i="27"/>
  <c r="P1578" i="27"/>
  <c r="P1579" i="27"/>
  <c r="P1580" i="27"/>
  <c r="P1581" i="27"/>
  <c r="P1582" i="27"/>
  <c r="P1583" i="27"/>
  <c r="S1583" i="27" s="1"/>
  <c r="P1584" i="27"/>
  <c r="P1585" i="27"/>
  <c r="P1586" i="27"/>
  <c r="P1587" i="27"/>
  <c r="P1588" i="27"/>
  <c r="P1589" i="27"/>
  <c r="P1590" i="27"/>
  <c r="P1591" i="27"/>
  <c r="P1592" i="27"/>
  <c r="P1593" i="27"/>
  <c r="P1594" i="27"/>
  <c r="P1595" i="27"/>
  <c r="S1595" i="27" s="1"/>
  <c r="P1596" i="27"/>
  <c r="P1597" i="27"/>
  <c r="P1598" i="27"/>
  <c r="P1599" i="27"/>
  <c r="P1600" i="27"/>
  <c r="P1601" i="27"/>
  <c r="P1602" i="27"/>
  <c r="P1603" i="27"/>
  <c r="P1604" i="27"/>
  <c r="P1605" i="27"/>
  <c r="P1606" i="27"/>
  <c r="P1607" i="27"/>
  <c r="S1607" i="27" s="1"/>
  <c r="P1608" i="27"/>
  <c r="P1609" i="27"/>
  <c r="P1610" i="27"/>
  <c r="P1611" i="27"/>
  <c r="P1612" i="27"/>
  <c r="P1613" i="27"/>
  <c r="P1614" i="27"/>
  <c r="P1615" i="27"/>
  <c r="P1616" i="27"/>
  <c r="P1617" i="27"/>
  <c r="P1618" i="27"/>
  <c r="P1619" i="27"/>
  <c r="S1619" i="27" s="1"/>
  <c r="P1620" i="27"/>
  <c r="P1621" i="27"/>
  <c r="P1622" i="27"/>
  <c r="P1623" i="27"/>
  <c r="P1624" i="27"/>
  <c r="P1625" i="27"/>
  <c r="P1626" i="27"/>
  <c r="P1627" i="27"/>
  <c r="P1628" i="27"/>
  <c r="P1629" i="27"/>
  <c r="P1630" i="27"/>
  <c r="P1631" i="27"/>
  <c r="S1631" i="27" s="1"/>
  <c r="P1632" i="27"/>
  <c r="P1633" i="27"/>
  <c r="P1634" i="27"/>
  <c r="P1635" i="27"/>
  <c r="P1636" i="27"/>
  <c r="P1637" i="27"/>
  <c r="P1638" i="27"/>
  <c r="P1639" i="27"/>
  <c r="P1640" i="27"/>
  <c r="P1641" i="27"/>
  <c r="P1642" i="27"/>
  <c r="P1643" i="27"/>
  <c r="S1643" i="27" s="1"/>
  <c r="P1644" i="27"/>
  <c r="P1645" i="27"/>
  <c r="P1646" i="27"/>
  <c r="P1647" i="27"/>
  <c r="P1648" i="27"/>
  <c r="P1649" i="27"/>
  <c r="P1650" i="27"/>
  <c r="P1651" i="27"/>
  <c r="P1652" i="27"/>
  <c r="P1653" i="27"/>
  <c r="P1654" i="27"/>
  <c r="P1655" i="27"/>
  <c r="S1655" i="27" s="1"/>
  <c r="P1656" i="27"/>
  <c r="P1657" i="27"/>
  <c r="P1658" i="27"/>
  <c r="P1659" i="27"/>
  <c r="P1660" i="27"/>
  <c r="P1661" i="27"/>
  <c r="P1662" i="27"/>
  <c r="P1663" i="27"/>
  <c r="P1664" i="27"/>
  <c r="P1665" i="27"/>
  <c r="P1666" i="27"/>
  <c r="P1667" i="27"/>
  <c r="S1667" i="27" s="1"/>
  <c r="P1668" i="27"/>
  <c r="P1669" i="27"/>
  <c r="P1670" i="27"/>
  <c r="P1671" i="27"/>
  <c r="P1672" i="27"/>
  <c r="P1673" i="27"/>
  <c r="P1674" i="27"/>
  <c r="P1675" i="27"/>
  <c r="P1676" i="27"/>
  <c r="P1677" i="27"/>
  <c r="P1678" i="27"/>
  <c r="P1679" i="27"/>
  <c r="S1679" i="27" s="1"/>
  <c r="P1680" i="27"/>
  <c r="P1681" i="27"/>
  <c r="P1682" i="27"/>
  <c r="P1683" i="27"/>
  <c r="P1684" i="27"/>
  <c r="P1685" i="27"/>
  <c r="P1686" i="27"/>
  <c r="P1687" i="27"/>
  <c r="P1688" i="27"/>
  <c r="P1689" i="27"/>
  <c r="P1690" i="27"/>
  <c r="P1691" i="27"/>
  <c r="S1691" i="27" s="1"/>
  <c r="P1692" i="27"/>
  <c r="P1693" i="27"/>
  <c r="P1694" i="27"/>
  <c r="P1695" i="27"/>
  <c r="P1696" i="27"/>
  <c r="P1697" i="27"/>
  <c r="P1698" i="27"/>
  <c r="P1699" i="27"/>
  <c r="P1700" i="27"/>
  <c r="P1701" i="27"/>
  <c r="P1702" i="27"/>
  <c r="P1703" i="27"/>
  <c r="S1703" i="27" s="1"/>
  <c r="P1704" i="27"/>
  <c r="P1705" i="27"/>
  <c r="P1706" i="27"/>
  <c r="P1707" i="27"/>
  <c r="P1708" i="27"/>
  <c r="P1709" i="27"/>
  <c r="P1710" i="27"/>
  <c r="P1711" i="27"/>
  <c r="P1712" i="27"/>
  <c r="P1713" i="27"/>
  <c r="P1714" i="27"/>
  <c r="P1715" i="27"/>
  <c r="S1715" i="27" s="1"/>
  <c r="P1716" i="27"/>
  <c r="P1717" i="27"/>
  <c r="P1718" i="27"/>
  <c r="P1719" i="27"/>
  <c r="P1720" i="27"/>
  <c r="P1721" i="27"/>
  <c r="P1722" i="27"/>
  <c r="P1723" i="27"/>
  <c r="P1724" i="27"/>
  <c r="P1725" i="27"/>
  <c r="P1726" i="27"/>
  <c r="P1727" i="27"/>
  <c r="S1727" i="27" s="1"/>
  <c r="P1728" i="27"/>
  <c r="P1729" i="27"/>
  <c r="P1730" i="27"/>
  <c r="P1731" i="27"/>
  <c r="P1732" i="27"/>
  <c r="P1733" i="27"/>
  <c r="P1734" i="27"/>
  <c r="P1735" i="27"/>
  <c r="P1736" i="27"/>
  <c r="P1737" i="27"/>
  <c r="P1738" i="27"/>
  <c r="P1739" i="27"/>
  <c r="S1739" i="27" s="1"/>
  <c r="P1740" i="27"/>
  <c r="P1741" i="27"/>
  <c r="P1742" i="27"/>
  <c r="P1743" i="27"/>
  <c r="P1744" i="27"/>
  <c r="P1745" i="27"/>
  <c r="P1746" i="27"/>
  <c r="P1747" i="27"/>
  <c r="P1748" i="27"/>
  <c r="P1749" i="27"/>
  <c r="P1750" i="27"/>
  <c r="P1751" i="27"/>
  <c r="S1751" i="27" s="1"/>
  <c r="P1752" i="27"/>
  <c r="P1753" i="27"/>
  <c r="P1754" i="27"/>
  <c r="P1755" i="27"/>
  <c r="P1756" i="27"/>
  <c r="P1757" i="27"/>
  <c r="P1758" i="27"/>
  <c r="P1759" i="27"/>
  <c r="P1760" i="27"/>
  <c r="P1761" i="27"/>
  <c r="P1762" i="27"/>
  <c r="P1763" i="27"/>
  <c r="S1763" i="27" s="1"/>
  <c r="P1764" i="27"/>
  <c r="P1765" i="27"/>
  <c r="P1766" i="27"/>
  <c r="P1767" i="27"/>
  <c r="P1768" i="27"/>
  <c r="P1769" i="27"/>
  <c r="P1770" i="27"/>
  <c r="P1771" i="27"/>
  <c r="P1772" i="27"/>
  <c r="P1773" i="27"/>
  <c r="P1774" i="27"/>
  <c r="P1775" i="27"/>
  <c r="S1775" i="27" s="1"/>
  <c r="P1776" i="27"/>
  <c r="P1777" i="27"/>
  <c r="P1778" i="27"/>
  <c r="P1779" i="27"/>
  <c r="P1780" i="27"/>
  <c r="P1781" i="27"/>
  <c r="P1782" i="27"/>
  <c r="P1783" i="27"/>
  <c r="P1784" i="27"/>
  <c r="P1785" i="27"/>
  <c r="P1786" i="27"/>
  <c r="P1787" i="27"/>
  <c r="S1787" i="27" s="1"/>
  <c r="P1788" i="27"/>
  <c r="P1789" i="27"/>
  <c r="P1790" i="27"/>
  <c r="P1791" i="27"/>
  <c r="P1792" i="27"/>
  <c r="P1793" i="27"/>
  <c r="P1794" i="27"/>
  <c r="P1795" i="27"/>
  <c r="P1796" i="27"/>
  <c r="P1797" i="27"/>
  <c r="P1798" i="27"/>
  <c r="P1799" i="27"/>
  <c r="S1799" i="27" s="1"/>
  <c r="P1800" i="27"/>
  <c r="P1801" i="27"/>
  <c r="P1802" i="27"/>
  <c r="P1803" i="27"/>
  <c r="P1804" i="27"/>
  <c r="P1805" i="27"/>
  <c r="P1806" i="27"/>
  <c r="P1807" i="27"/>
  <c r="P1808" i="27"/>
  <c r="P1809" i="27"/>
  <c r="P1810" i="27"/>
  <c r="P1811" i="27"/>
  <c r="S1811" i="27" s="1"/>
  <c r="P1812" i="27"/>
  <c r="P1813" i="27"/>
  <c r="P1814" i="27"/>
  <c r="P1815" i="27"/>
  <c r="P1816" i="27"/>
  <c r="P1817" i="27"/>
  <c r="P1818" i="27"/>
  <c r="P1819" i="27"/>
  <c r="P1820" i="27"/>
  <c r="P1821" i="27"/>
  <c r="P1822" i="27"/>
  <c r="P1823" i="27"/>
  <c r="S1823" i="27" s="1"/>
  <c r="P1824" i="27"/>
  <c r="P1825" i="27"/>
  <c r="P1826" i="27"/>
  <c r="P1827" i="27"/>
  <c r="P1828" i="27"/>
  <c r="P1829" i="27"/>
  <c r="P1830" i="27"/>
  <c r="P1831" i="27"/>
  <c r="P1832" i="27"/>
  <c r="P1833" i="27"/>
  <c r="P1834" i="27"/>
  <c r="P1835" i="27"/>
  <c r="S1835" i="27" s="1"/>
  <c r="P1836" i="27"/>
  <c r="P1837" i="27"/>
  <c r="P1838" i="27"/>
  <c r="P1839" i="27"/>
  <c r="P1840" i="27"/>
  <c r="P1841" i="27"/>
  <c r="P1842" i="27"/>
  <c r="P1843" i="27"/>
  <c r="P1844" i="27"/>
  <c r="P1845" i="27"/>
  <c r="P1846" i="27"/>
  <c r="P1847" i="27"/>
  <c r="S1847" i="27" s="1"/>
  <c r="P1848" i="27"/>
  <c r="P1849" i="27"/>
  <c r="P1850" i="27"/>
  <c r="P1851" i="27"/>
  <c r="P1852" i="27"/>
  <c r="P1853" i="27"/>
  <c r="P1854" i="27"/>
  <c r="P1855" i="27"/>
  <c r="P1856" i="27"/>
  <c r="P1857" i="27"/>
  <c r="P1858" i="27"/>
  <c r="P1859" i="27"/>
  <c r="S1859" i="27" s="1"/>
  <c r="P1860" i="27"/>
  <c r="P1861" i="27"/>
  <c r="P1862" i="27"/>
  <c r="P1863" i="27"/>
  <c r="P1864" i="27"/>
  <c r="P1865" i="27"/>
  <c r="P1866" i="27"/>
  <c r="P1867" i="27"/>
  <c r="P1868" i="27"/>
  <c r="P1869" i="27"/>
  <c r="P1870" i="27"/>
  <c r="P1871" i="27"/>
  <c r="S1871" i="27" s="1"/>
  <c r="P1872" i="27"/>
  <c r="P1873" i="27"/>
  <c r="P1874" i="27"/>
  <c r="P1875" i="27"/>
  <c r="P1876" i="27"/>
  <c r="P1877" i="27"/>
  <c r="P1878" i="27"/>
  <c r="P1879" i="27"/>
  <c r="P1880" i="27"/>
  <c r="P1881" i="27"/>
  <c r="P1882" i="27"/>
  <c r="P1883" i="27"/>
  <c r="S1883" i="27" s="1"/>
  <c r="P1884" i="27"/>
  <c r="P1885" i="27"/>
  <c r="P1886" i="27"/>
  <c r="P1887" i="27"/>
  <c r="P1888" i="27"/>
  <c r="P1889" i="27"/>
  <c r="P1890" i="27"/>
  <c r="P1891" i="27"/>
  <c r="P1892" i="27"/>
  <c r="P1893" i="27"/>
  <c r="P1894" i="27"/>
  <c r="P1895" i="27"/>
  <c r="S1895" i="27" s="1"/>
  <c r="P1896" i="27"/>
  <c r="P1897" i="27"/>
  <c r="P1898" i="27"/>
  <c r="P1899" i="27"/>
  <c r="P1900" i="27"/>
  <c r="P1901" i="27"/>
  <c r="P1902" i="27"/>
  <c r="P1903" i="27"/>
  <c r="P1904" i="27"/>
  <c r="P1905" i="27"/>
  <c r="P1906" i="27"/>
  <c r="P1907" i="27"/>
  <c r="S1907" i="27" s="1"/>
  <c r="P1908" i="27"/>
  <c r="P1909" i="27"/>
  <c r="P1910" i="27"/>
  <c r="P1911" i="27"/>
  <c r="P1912" i="27"/>
  <c r="P1913" i="27"/>
  <c r="P1914" i="27"/>
  <c r="P1915" i="27"/>
  <c r="P1916" i="27"/>
  <c r="P1917" i="27"/>
  <c r="P1918" i="27"/>
  <c r="P1919" i="27"/>
  <c r="S1919" i="27" s="1"/>
  <c r="P1920" i="27"/>
  <c r="P1921" i="27"/>
  <c r="P1922" i="27"/>
  <c r="P1923" i="27"/>
  <c r="P1924" i="27"/>
  <c r="P1925" i="27"/>
  <c r="P1926" i="27"/>
  <c r="P1927" i="27"/>
  <c r="P1928" i="27"/>
  <c r="P1929" i="27"/>
  <c r="P1930" i="27"/>
  <c r="P1931" i="27"/>
  <c r="S1931" i="27" s="1"/>
  <c r="P1932" i="27"/>
  <c r="P1933" i="27"/>
  <c r="P1934" i="27"/>
  <c r="P1935" i="27"/>
  <c r="P1936" i="27"/>
  <c r="P1937" i="27"/>
  <c r="P1938" i="27"/>
  <c r="P1939" i="27"/>
  <c r="P1940" i="27"/>
  <c r="P1941" i="27"/>
  <c r="P1942" i="27"/>
  <c r="P1943" i="27"/>
  <c r="S1943" i="27" s="1"/>
  <c r="P1944" i="27"/>
  <c r="P1945" i="27"/>
  <c r="P1946" i="27"/>
  <c r="P1947" i="27"/>
  <c r="P1948" i="27"/>
  <c r="P1949" i="27"/>
  <c r="P1950" i="27"/>
  <c r="P1951" i="27"/>
  <c r="P1952" i="27"/>
  <c r="P1953" i="27"/>
  <c r="P1954" i="27"/>
  <c r="P1955" i="27"/>
  <c r="S1955" i="27" s="1"/>
  <c r="P1956" i="27"/>
  <c r="P1957" i="27"/>
  <c r="P1958" i="27"/>
  <c r="P1959" i="27"/>
  <c r="P1960" i="27"/>
  <c r="P1961" i="27"/>
  <c r="P1962" i="27"/>
  <c r="P1963" i="27"/>
  <c r="P1964" i="27"/>
  <c r="P1965" i="27"/>
  <c r="P1966" i="27"/>
  <c r="P1967" i="27"/>
  <c r="S1967" i="27" s="1"/>
  <c r="P1968" i="27"/>
  <c r="P1969" i="27"/>
  <c r="P1970" i="27"/>
  <c r="P1971" i="27"/>
  <c r="P1972" i="27"/>
  <c r="P1973" i="27"/>
  <c r="P1974" i="27"/>
  <c r="P1975" i="27"/>
  <c r="P1976" i="27"/>
  <c r="P1977" i="27"/>
  <c r="P1978" i="27"/>
  <c r="P1979" i="27"/>
  <c r="S1979" i="27" s="1"/>
  <c r="P1980" i="27"/>
  <c r="P1981" i="27"/>
  <c r="P1982" i="27"/>
  <c r="P1983" i="27"/>
  <c r="P1984" i="27"/>
  <c r="P1985" i="27"/>
  <c r="P1986" i="27"/>
  <c r="P1987" i="27"/>
  <c r="P1988" i="27"/>
  <c r="P1989" i="27"/>
  <c r="P1990" i="27"/>
  <c r="P1991" i="27"/>
  <c r="S1991" i="27" s="1"/>
  <c r="P1992" i="27"/>
  <c r="P1993" i="27"/>
  <c r="P1994" i="27"/>
  <c r="P1995" i="27"/>
  <c r="P1996" i="27"/>
  <c r="P1997" i="27"/>
  <c r="P1998" i="27"/>
  <c r="P1999" i="27"/>
  <c r="P2000" i="27"/>
  <c r="P2001" i="27"/>
  <c r="P2002" i="27"/>
  <c r="P2003" i="27"/>
  <c r="S2003" i="27" s="1"/>
  <c r="P2004" i="27"/>
  <c r="P2005" i="27"/>
  <c r="P2006" i="27"/>
  <c r="P2007" i="27"/>
  <c r="P2008" i="27"/>
  <c r="P2009" i="27"/>
  <c r="P2010" i="27"/>
  <c r="P2011" i="27"/>
  <c r="P2012" i="27"/>
  <c r="P2013" i="27"/>
  <c r="P2014" i="27"/>
  <c r="P2015" i="27"/>
  <c r="S2015" i="27" s="1"/>
  <c r="P2016" i="27"/>
  <c r="P2017" i="27"/>
  <c r="P2018" i="27"/>
  <c r="P2019" i="27"/>
  <c r="P2020" i="27"/>
  <c r="P2021" i="27"/>
  <c r="P2022" i="27"/>
  <c r="P2023" i="27"/>
  <c r="P2024" i="27"/>
  <c r="P2025" i="27"/>
  <c r="P2026" i="27"/>
  <c r="P2027" i="27"/>
  <c r="S2027" i="27" s="1"/>
  <c r="P2028" i="27"/>
  <c r="P2029" i="27"/>
  <c r="P2030" i="27"/>
  <c r="P2031" i="27"/>
  <c r="P2032" i="27"/>
  <c r="P2033" i="27"/>
  <c r="P2034" i="27"/>
  <c r="P2035" i="27"/>
  <c r="P2036" i="27"/>
  <c r="P2037" i="27"/>
  <c r="P2038" i="27"/>
  <c r="P2039" i="27"/>
  <c r="S2039" i="27" s="1"/>
  <c r="P2040" i="27"/>
  <c r="P2041" i="27"/>
  <c r="P2042" i="27"/>
  <c r="P2043" i="27"/>
  <c r="P2044" i="27"/>
  <c r="P2045" i="27"/>
  <c r="P2046" i="27"/>
  <c r="P2047" i="27"/>
  <c r="P2048" i="27"/>
  <c r="P2049" i="27"/>
  <c r="P2050" i="27"/>
  <c r="P2051" i="27"/>
  <c r="S2051" i="27" s="1"/>
  <c r="P2052" i="27"/>
  <c r="P2053" i="27"/>
  <c r="P2054" i="27"/>
  <c r="P2055" i="27"/>
  <c r="P2056" i="27"/>
  <c r="P2057" i="27"/>
  <c r="P2058" i="27"/>
  <c r="P2059" i="27"/>
  <c r="P2060" i="27"/>
  <c r="P2061" i="27"/>
  <c r="P2062" i="27"/>
  <c r="P2063" i="27"/>
  <c r="S2063" i="27" s="1"/>
  <c r="P2064" i="27"/>
  <c r="P2065" i="27"/>
  <c r="P2066" i="27"/>
  <c r="P2067" i="27"/>
  <c r="P2068" i="27"/>
  <c r="P2069" i="27"/>
  <c r="P2070" i="27"/>
  <c r="P2071" i="27"/>
  <c r="P2072" i="27"/>
  <c r="P2073" i="27"/>
  <c r="P2074" i="27"/>
  <c r="P2075" i="27"/>
  <c r="S2075" i="27" s="1"/>
  <c r="P2076" i="27"/>
  <c r="P2077" i="27"/>
  <c r="P2078" i="27"/>
  <c r="P2079" i="27"/>
  <c r="P2080" i="27"/>
  <c r="P2081" i="27"/>
  <c r="P2082" i="27"/>
  <c r="P2083" i="27"/>
  <c r="P2084" i="27"/>
  <c r="P2085" i="27"/>
  <c r="P2086" i="27"/>
  <c r="P2087" i="27"/>
  <c r="S2087" i="27" s="1"/>
  <c r="P2088" i="27"/>
  <c r="P2089" i="27"/>
  <c r="P2090" i="27"/>
  <c r="P2091" i="27"/>
  <c r="P2092" i="27"/>
  <c r="P2093" i="27"/>
  <c r="P2094" i="27"/>
  <c r="P2095" i="27"/>
  <c r="P2096" i="27"/>
  <c r="P2097" i="27"/>
  <c r="P2098" i="27"/>
  <c r="P2099" i="27"/>
  <c r="S2099" i="27" s="1"/>
  <c r="P2100" i="27"/>
  <c r="P2101" i="27"/>
  <c r="P2102" i="27"/>
  <c r="P2103" i="27"/>
  <c r="P2104" i="27"/>
  <c r="P2105" i="27"/>
  <c r="P2106" i="27"/>
  <c r="P2107" i="27"/>
  <c r="P2108" i="27"/>
  <c r="P2109" i="27"/>
  <c r="P2110" i="27"/>
  <c r="P2111" i="27"/>
  <c r="S2111" i="27" s="1"/>
  <c r="P2112" i="27"/>
  <c r="P2113" i="27"/>
  <c r="P2114" i="27"/>
  <c r="P2115" i="27"/>
  <c r="P2116" i="27"/>
  <c r="P2117" i="27"/>
  <c r="P2118" i="27"/>
  <c r="P2119" i="27"/>
  <c r="P2120" i="27"/>
  <c r="P2121" i="27"/>
  <c r="P2122" i="27"/>
  <c r="P2123" i="27"/>
  <c r="S2123" i="27" s="1"/>
  <c r="P2124" i="27"/>
  <c r="P2125" i="27"/>
  <c r="P2126" i="27"/>
  <c r="P2127" i="27"/>
  <c r="P2128" i="27"/>
  <c r="P2129" i="27"/>
  <c r="P2130" i="27"/>
  <c r="P2131" i="27"/>
  <c r="P2132" i="27"/>
  <c r="P2133" i="27"/>
  <c r="P2134" i="27"/>
  <c r="P2135" i="27"/>
  <c r="S2135" i="27" s="1"/>
  <c r="P2136" i="27"/>
  <c r="P2137" i="27"/>
  <c r="P2138" i="27"/>
  <c r="P2139" i="27"/>
  <c r="P2140" i="27"/>
  <c r="P2141" i="27"/>
  <c r="P2142" i="27"/>
  <c r="P2143" i="27"/>
  <c r="P2144" i="27"/>
  <c r="P2145" i="27"/>
  <c r="P2146" i="27"/>
  <c r="P2147" i="27"/>
  <c r="S2147" i="27" s="1"/>
  <c r="P2148" i="27"/>
  <c r="P2149" i="27"/>
  <c r="P2150" i="27"/>
  <c r="P2151" i="27"/>
  <c r="P2152" i="27"/>
  <c r="P2153" i="27"/>
  <c r="P2154" i="27"/>
  <c r="P2155" i="27"/>
  <c r="P2156" i="27"/>
  <c r="P2157" i="27"/>
  <c r="P2158" i="27"/>
  <c r="P2159" i="27"/>
  <c r="S2159" i="27" s="1"/>
  <c r="P2160" i="27"/>
  <c r="P2161" i="27"/>
  <c r="P2162" i="27"/>
  <c r="P2163" i="27"/>
  <c r="P2164" i="27"/>
  <c r="P2165" i="27"/>
  <c r="P2166" i="27"/>
  <c r="P2167" i="27"/>
  <c r="P2168" i="27"/>
  <c r="P2169" i="27"/>
  <c r="P2170" i="27"/>
  <c r="P2171" i="27"/>
  <c r="S2171" i="27" s="1"/>
  <c r="P2172" i="27"/>
  <c r="P2173" i="27"/>
  <c r="P2174" i="27"/>
  <c r="P2175" i="27"/>
  <c r="P2176" i="27"/>
  <c r="P2177" i="27"/>
  <c r="P2178" i="27"/>
  <c r="P2179" i="27"/>
  <c r="P2180" i="27"/>
  <c r="P2181" i="27"/>
  <c r="P2182" i="27"/>
  <c r="P2183" i="27"/>
  <c r="S2183" i="27" s="1"/>
  <c r="P2184" i="27"/>
  <c r="P2185" i="27"/>
  <c r="P2186" i="27"/>
  <c r="P2187" i="27"/>
  <c r="P2188" i="27"/>
  <c r="P2189" i="27"/>
  <c r="P2190" i="27"/>
  <c r="P2191" i="27"/>
  <c r="P2192" i="27"/>
  <c r="P2193" i="27"/>
  <c r="P2194" i="27"/>
  <c r="P2195" i="27"/>
  <c r="S2195" i="27" s="1"/>
  <c r="P2196" i="27"/>
  <c r="P2197" i="27"/>
  <c r="P2198" i="27"/>
  <c r="P2199" i="27"/>
  <c r="P2200" i="27"/>
  <c r="P2201" i="27"/>
  <c r="P2202" i="27"/>
  <c r="P2203" i="27"/>
  <c r="P2204" i="27"/>
  <c r="P2205" i="27"/>
  <c r="P2206" i="27"/>
  <c r="P2207" i="27"/>
  <c r="S2207" i="27" s="1"/>
  <c r="P2208" i="27"/>
  <c r="P2209" i="27"/>
  <c r="P2210" i="27"/>
  <c r="P2211" i="27"/>
  <c r="P2212" i="27"/>
  <c r="P2213" i="27"/>
  <c r="P2214" i="27"/>
  <c r="P2215" i="27"/>
  <c r="P2216" i="27"/>
  <c r="P2217" i="27"/>
  <c r="P2218" i="27"/>
  <c r="P2219" i="27"/>
  <c r="S2219" i="27" s="1"/>
  <c r="P2220" i="27"/>
  <c r="P2221" i="27"/>
  <c r="P2222" i="27"/>
  <c r="P2223" i="27"/>
  <c r="P2224" i="27"/>
  <c r="P2225" i="27"/>
  <c r="P2226" i="27"/>
  <c r="P2227" i="27"/>
  <c r="P2228" i="27"/>
  <c r="P2229" i="27"/>
  <c r="P2230" i="27"/>
  <c r="P2231" i="27"/>
  <c r="S2231" i="27" s="1"/>
  <c r="P2232" i="27"/>
  <c r="P2233" i="27"/>
  <c r="P2234" i="27"/>
  <c r="P2235" i="27"/>
  <c r="P2236" i="27"/>
  <c r="P2237" i="27"/>
  <c r="P2238" i="27"/>
  <c r="P2239" i="27"/>
  <c r="P2240" i="27"/>
  <c r="P2241" i="27"/>
  <c r="P2242" i="27"/>
  <c r="P2243" i="27"/>
  <c r="S2243" i="27" s="1"/>
  <c r="P2244" i="27"/>
  <c r="P2245" i="27"/>
  <c r="P2246" i="27"/>
  <c r="P2247" i="27"/>
  <c r="P2248" i="27"/>
  <c r="P2249" i="27"/>
  <c r="P2250" i="27"/>
  <c r="P2251" i="27"/>
  <c r="P2252" i="27"/>
  <c r="P2253" i="27"/>
  <c r="P2254" i="27"/>
  <c r="P2255" i="27"/>
  <c r="S2255" i="27" s="1"/>
  <c r="P2256" i="27"/>
  <c r="P2257" i="27"/>
  <c r="P2258" i="27"/>
  <c r="P2259" i="27"/>
  <c r="P2260" i="27"/>
  <c r="P2261" i="27"/>
  <c r="P2262" i="27"/>
  <c r="P2263" i="27"/>
  <c r="P2264" i="27"/>
  <c r="P2265" i="27"/>
  <c r="P2266" i="27"/>
  <c r="P2267" i="27"/>
  <c r="S2267" i="27" s="1"/>
  <c r="P2268" i="27"/>
  <c r="P2269" i="27"/>
  <c r="P2270" i="27"/>
  <c r="P2271" i="27"/>
  <c r="P2272" i="27"/>
  <c r="P2273" i="27"/>
  <c r="P2274" i="27"/>
  <c r="P2275" i="27"/>
  <c r="P2276" i="27"/>
  <c r="P2277" i="27"/>
  <c r="P2278" i="27"/>
  <c r="P2279" i="27"/>
  <c r="S2279" i="27" s="1"/>
  <c r="P2280" i="27"/>
  <c r="P2281" i="27"/>
  <c r="P2282" i="27"/>
  <c r="P2283" i="27"/>
  <c r="P2284" i="27"/>
  <c r="P2285" i="27"/>
  <c r="P2286" i="27"/>
  <c r="P2287" i="27"/>
  <c r="P2288" i="27"/>
  <c r="P2289" i="27"/>
  <c r="P2290" i="27"/>
  <c r="P2291" i="27"/>
  <c r="S2291" i="27" s="1"/>
  <c r="P2292" i="27"/>
  <c r="P2293" i="27"/>
  <c r="P2294" i="27"/>
  <c r="P2295" i="27"/>
  <c r="P2296" i="27"/>
  <c r="P2297" i="27"/>
  <c r="P2298" i="27"/>
  <c r="P2299" i="27"/>
  <c r="P2300" i="27"/>
  <c r="P2301" i="27"/>
  <c r="P2302" i="27"/>
  <c r="P2303" i="27"/>
  <c r="S2303" i="27" s="1"/>
  <c r="P2304" i="27"/>
  <c r="P2305" i="27"/>
  <c r="P2306" i="27"/>
  <c r="P2307" i="27"/>
  <c r="P2308" i="27"/>
  <c r="P2309" i="27"/>
  <c r="P2310" i="27"/>
  <c r="P2311" i="27"/>
  <c r="P2312" i="27"/>
  <c r="P2313" i="27"/>
  <c r="P2314" i="27"/>
  <c r="P2315" i="27"/>
  <c r="S2315" i="27" s="1"/>
  <c r="P2316" i="27"/>
  <c r="P2317" i="27"/>
  <c r="P2318" i="27"/>
  <c r="P2319" i="27"/>
  <c r="P2320" i="27"/>
  <c r="P2321" i="27"/>
  <c r="P2322" i="27"/>
  <c r="P2323" i="27"/>
  <c r="P2324" i="27"/>
  <c r="P2325" i="27"/>
  <c r="P2326" i="27"/>
  <c r="P2327" i="27"/>
  <c r="S2327" i="27" s="1"/>
  <c r="P2328" i="27"/>
  <c r="P2329" i="27"/>
  <c r="P2330" i="27"/>
  <c r="P2331" i="27"/>
  <c r="P2332" i="27"/>
  <c r="P2333" i="27"/>
  <c r="P2334" i="27"/>
  <c r="P2335" i="27"/>
  <c r="P2336" i="27"/>
  <c r="P2337" i="27"/>
  <c r="P2338" i="27"/>
  <c r="P2339" i="27"/>
  <c r="S2339" i="27" s="1"/>
  <c r="P2340" i="27"/>
  <c r="P2341" i="27"/>
  <c r="P2342" i="27"/>
  <c r="P2343" i="27"/>
  <c r="P2344" i="27"/>
  <c r="P2345" i="27"/>
  <c r="P2346" i="27"/>
  <c r="P2347" i="27"/>
  <c r="P2348" i="27"/>
  <c r="P2349" i="27"/>
  <c r="P2350" i="27"/>
  <c r="P2351" i="27"/>
  <c r="S2351" i="27" s="1"/>
  <c r="P2352" i="27"/>
  <c r="P2353" i="27"/>
  <c r="P2354" i="27"/>
  <c r="P2355" i="27"/>
  <c r="P2356" i="27"/>
  <c r="P2357" i="27"/>
  <c r="P2358" i="27"/>
  <c r="P2359" i="27"/>
  <c r="P2360" i="27"/>
  <c r="P2361" i="27"/>
  <c r="P2362" i="27"/>
  <c r="P2363" i="27"/>
  <c r="S2363" i="27" s="1"/>
  <c r="P2364" i="27"/>
  <c r="P2365" i="27"/>
  <c r="P2366" i="27"/>
  <c r="P2367" i="27"/>
  <c r="P2368" i="27"/>
  <c r="P2369" i="27"/>
  <c r="P2370" i="27"/>
  <c r="P2371" i="27"/>
  <c r="P2372" i="27"/>
  <c r="P2373" i="27"/>
  <c r="P2374" i="27"/>
  <c r="P2375" i="27"/>
  <c r="S2375" i="27" s="1"/>
  <c r="P2376" i="27"/>
  <c r="P2377" i="27"/>
  <c r="P2378" i="27"/>
  <c r="P2379" i="27"/>
  <c r="P2380" i="27"/>
  <c r="P2381" i="27"/>
  <c r="P2382" i="27"/>
  <c r="P2383" i="27"/>
  <c r="P2384" i="27"/>
  <c r="P2385" i="27"/>
  <c r="P2386" i="27"/>
  <c r="P2387" i="27"/>
  <c r="S2387" i="27" s="1"/>
  <c r="P2388" i="27"/>
  <c r="P2389" i="27"/>
  <c r="P2390" i="27"/>
  <c r="P2391" i="27"/>
  <c r="P2392" i="27"/>
  <c r="P2393" i="27"/>
  <c r="P2394" i="27"/>
  <c r="P2395" i="27"/>
  <c r="P2396" i="27"/>
  <c r="P2397" i="27"/>
  <c r="P2398" i="27"/>
  <c r="P2399" i="27"/>
  <c r="S2399" i="27" s="1"/>
  <c r="P2400" i="27"/>
  <c r="P2401" i="27"/>
  <c r="P2402" i="27"/>
  <c r="P2403" i="27"/>
  <c r="P2404" i="27"/>
  <c r="P2405" i="27"/>
  <c r="P2406" i="27"/>
  <c r="P2407" i="27"/>
  <c r="P2408" i="27"/>
  <c r="P2409" i="27"/>
  <c r="P2410" i="27"/>
  <c r="P2411" i="27"/>
  <c r="S2411" i="27" s="1"/>
  <c r="P2412" i="27"/>
  <c r="P2413" i="27"/>
  <c r="P2414" i="27"/>
  <c r="P2415" i="27"/>
  <c r="P2416" i="27"/>
  <c r="P2417" i="27"/>
  <c r="P2418" i="27"/>
  <c r="P2419" i="27"/>
  <c r="P2420" i="27"/>
  <c r="P2421" i="27"/>
  <c r="P2422" i="27"/>
  <c r="P2423" i="27"/>
  <c r="S2423" i="27" s="1"/>
  <c r="P2424" i="27"/>
  <c r="P2425" i="27"/>
  <c r="P2426" i="27"/>
  <c r="P2427" i="27"/>
  <c r="P2428" i="27"/>
  <c r="P2429" i="27"/>
  <c r="P2430" i="27"/>
  <c r="P2431" i="27"/>
  <c r="P2432" i="27"/>
  <c r="P2433" i="27"/>
  <c r="P2434" i="27"/>
  <c r="P2435" i="27"/>
  <c r="S2435" i="27" s="1"/>
  <c r="P2436" i="27"/>
  <c r="P2437" i="27"/>
  <c r="P2438" i="27"/>
  <c r="P2439" i="27"/>
  <c r="P2440" i="27"/>
  <c r="P2441" i="27"/>
  <c r="P2442" i="27"/>
  <c r="P2443" i="27"/>
  <c r="P2444" i="27"/>
  <c r="P2445" i="27"/>
  <c r="P2446" i="27"/>
  <c r="P2447" i="27"/>
  <c r="S2447" i="27" s="1"/>
  <c r="P2448" i="27"/>
  <c r="P2449" i="27"/>
  <c r="P2450" i="27"/>
  <c r="P2451" i="27"/>
  <c r="P2452" i="27"/>
  <c r="P2453" i="27"/>
  <c r="P2454" i="27"/>
  <c r="P2455" i="27"/>
  <c r="P2456" i="27"/>
  <c r="P2457" i="27"/>
  <c r="P2458" i="27"/>
  <c r="P2459" i="27"/>
  <c r="S2459" i="27" s="1"/>
  <c r="P2460" i="27"/>
  <c r="P2461" i="27"/>
  <c r="P2462" i="27"/>
  <c r="P2463" i="27"/>
  <c r="P2464" i="27"/>
  <c r="P2465" i="27"/>
  <c r="P2466" i="27"/>
  <c r="P2467" i="27"/>
  <c r="P2468" i="27"/>
  <c r="P2469" i="27"/>
  <c r="P2470" i="27"/>
  <c r="P2471" i="27"/>
  <c r="S2471" i="27" s="1"/>
  <c r="P2472" i="27"/>
  <c r="P2473" i="27"/>
  <c r="P2474" i="27"/>
  <c r="P2475" i="27"/>
  <c r="P2476" i="27"/>
  <c r="P2477" i="27"/>
  <c r="P2478" i="27"/>
  <c r="P2479" i="27"/>
  <c r="P2480" i="27"/>
  <c r="P2481" i="27"/>
  <c r="P2482" i="27"/>
  <c r="P2483" i="27"/>
  <c r="S2483" i="27" s="1"/>
  <c r="P2484" i="27"/>
  <c r="P2485" i="27"/>
  <c r="P2486" i="27"/>
  <c r="P2487" i="27"/>
  <c r="P2488" i="27"/>
  <c r="P2489" i="27"/>
  <c r="P2490" i="27"/>
  <c r="P2491" i="27"/>
  <c r="P2492" i="27"/>
  <c r="P2493" i="27"/>
  <c r="P2494" i="27"/>
  <c r="P2495" i="27"/>
  <c r="S2495" i="27" s="1"/>
  <c r="P2496" i="27"/>
  <c r="P2497" i="27"/>
  <c r="P2498" i="27"/>
  <c r="P2499" i="27"/>
  <c r="P2500" i="27"/>
  <c r="P2501" i="27"/>
  <c r="P2502" i="27"/>
  <c r="P2503" i="27"/>
  <c r="P2504" i="27"/>
  <c r="P2505" i="27"/>
  <c r="P2506" i="27"/>
  <c r="P2507" i="27"/>
  <c r="S2507" i="27" s="1"/>
  <c r="P2508" i="27"/>
  <c r="P2509" i="27"/>
  <c r="P2510" i="27"/>
  <c r="P2511" i="27"/>
  <c r="P2512" i="27"/>
  <c r="P2513" i="27"/>
  <c r="P2514" i="27"/>
  <c r="P2515" i="27"/>
  <c r="P2516" i="27"/>
  <c r="P2517" i="27"/>
  <c r="P2518" i="27"/>
  <c r="P2519" i="27"/>
  <c r="S2519" i="27" s="1"/>
  <c r="P2520" i="27"/>
  <c r="P2521" i="27"/>
  <c r="P2522" i="27"/>
  <c r="P2523" i="27"/>
  <c r="P2524" i="27"/>
  <c r="P2525" i="27"/>
  <c r="P2526" i="27"/>
  <c r="P2527" i="27"/>
  <c r="P2528" i="27"/>
  <c r="P2529" i="27"/>
  <c r="P2530" i="27"/>
  <c r="P2531" i="27"/>
  <c r="S2531" i="27" s="1"/>
  <c r="P2532" i="27"/>
  <c r="P2533" i="27"/>
  <c r="P2534" i="27"/>
  <c r="P2535" i="27"/>
  <c r="P2536" i="27"/>
  <c r="P2537" i="27"/>
  <c r="P2538" i="27"/>
  <c r="P2539" i="27"/>
  <c r="P2540" i="27"/>
  <c r="P2541" i="27"/>
  <c r="P2542" i="27"/>
  <c r="P2543" i="27"/>
  <c r="S2543" i="27" s="1"/>
  <c r="P2544" i="27"/>
  <c r="P2545" i="27"/>
  <c r="P2546" i="27"/>
  <c r="P2547" i="27"/>
  <c r="P2548" i="27"/>
  <c r="P2549" i="27"/>
  <c r="P2550" i="27"/>
  <c r="P2551" i="27"/>
  <c r="P2552" i="27"/>
  <c r="P2553" i="27"/>
  <c r="P2554" i="27"/>
  <c r="P2555" i="27"/>
  <c r="S2555" i="27" s="1"/>
  <c r="P2556" i="27"/>
  <c r="P2557" i="27"/>
  <c r="P2558" i="27"/>
  <c r="P2559" i="27"/>
  <c r="P2560" i="27"/>
  <c r="P2561" i="27"/>
  <c r="P2562" i="27"/>
  <c r="P2563" i="27"/>
  <c r="P2564" i="27"/>
  <c r="P2565" i="27"/>
  <c r="P2566" i="27"/>
  <c r="P2567" i="27"/>
  <c r="S2567" i="27" s="1"/>
  <c r="P2568" i="27"/>
  <c r="P2569" i="27"/>
  <c r="P2570" i="27"/>
  <c r="P2571" i="27"/>
  <c r="P2572" i="27"/>
  <c r="P2573" i="27"/>
  <c r="P2574" i="27"/>
  <c r="P2575" i="27"/>
  <c r="P2576" i="27"/>
  <c r="P2577" i="27"/>
  <c r="P2578" i="27"/>
  <c r="P2579" i="27"/>
  <c r="S2579" i="27" s="1"/>
  <c r="P2580" i="27"/>
  <c r="P2581" i="27"/>
  <c r="P2582" i="27"/>
  <c r="P2583" i="27"/>
  <c r="P2584" i="27"/>
  <c r="P2585" i="27"/>
  <c r="P2586" i="27"/>
  <c r="P2587" i="27"/>
  <c r="P2588" i="27"/>
  <c r="P2589" i="27"/>
  <c r="P2590" i="27"/>
  <c r="P2591" i="27"/>
  <c r="S2591" i="27" s="1"/>
  <c r="P2592" i="27"/>
  <c r="P2593" i="27"/>
  <c r="P2594" i="27"/>
  <c r="P2595" i="27"/>
  <c r="P2596" i="27"/>
  <c r="P2597" i="27"/>
  <c r="P2598" i="27"/>
  <c r="P2599" i="27"/>
  <c r="P2600" i="27"/>
  <c r="P2601" i="27"/>
  <c r="P2602" i="27"/>
  <c r="P2603" i="27"/>
  <c r="S2603" i="27" s="1"/>
  <c r="P2604" i="27"/>
  <c r="P2605" i="27"/>
  <c r="P2606" i="27"/>
  <c r="P2607" i="27"/>
  <c r="P2608" i="27"/>
  <c r="P2609" i="27"/>
  <c r="P2610" i="27"/>
  <c r="P2611" i="27"/>
  <c r="P2612" i="27"/>
  <c r="P2613" i="27"/>
  <c r="P2614" i="27"/>
  <c r="P2615" i="27"/>
  <c r="S2615" i="27" s="1"/>
  <c r="P2616" i="27"/>
  <c r="P2617" i="27"/>
  <c r="P2618" i="27"/>
  <c r="P2619" i="27"/>
  <c r="P2620" i="27"/>
  <c r="P2621" i="27"/>
  <c r="P2622" i="27"/>
  <c r="P2623" i="27"/>
  <c r="P2624" i="27"/>
  <c r="P2625" i="27"/>
  <c r="P2626" i="27"/>
  <c r="P2627" i="27"/>
  <c r="S2627" i="27" s="1"/>
  <c r="P2628" i="27"/>
  <c r="P2629" i="27"/>
  <c r="P2630" i="27"/>
  <c r="P2631" i="27"/>
  <c r="P2632" i="27"/>
  <c r="P2633" i="27"/>
  <c r="P2634" i="27"/>
  <c r="P2635" i="27"/>
  <c r="P2636" i="27"/>
  <c r="P2637" i="27"/>
  <c r="P2638" i="27"/>
  <c r="P2639" i="27"/>
  <c r="S2639" i="27" s="1"/>
  <c r="P2640" i="27"/>
  <c r="P2641" i="27"/>
  <c r="P2642" i="27"/>
  <c r="P2643" i="27"/>
  <c r="P2644" i="27"/>
  <c r="P2645" i="27"/>
  <c r="P2646" i="27"/>
  <c r="P2647" i="27"/>
  <c r="P2648" i="27"/>
  <c r="P2649" i="27"/>
  <c r="P2650" i="27"/>
  <c r="P2651" i="27"/>
  <c r="S2651" i="27" s="1"/>
  <c r="P2652" i="27"/>
  <c r="P2653" i="27"/>
  <c r="P2654" i="27"/>
  <c r="P2655" i="27"/>
  <c r="P2656" i="27"/>
  <c r="P2657" i="27"/>
  <c r="P2658" i="27"/>
  <c r="P2659" i="27"/>
  <c r="P2660" i="27"/>
  <c r="P2661" i="27"/>
  <c r="P2662" i="27"/>
  <c r="P2663" i="27"/>
  <c r="S2663" i="27" s="1"/>
  <c r="P2664" i="27"/>
  <c r="P2665" i="27"/>
  <c r="P2666" i="27"/>
  <c r="P2667" i="27"/>
  <c r="P2668" i="27"/>
  <c r="P2669" i="27"/>
  <c r="P2670" i="27"/>
  <c r="P2671" i="27"/>
  <c r="P2672" i="27"/>
  <c r="P2673" i="27"/>
  <c r="P2674" i="27"/>
  <c r="P2675" i="27"/>
  <c r="S2675" i="27" s="1"/>
  <c r="P2676" i="27"/>
  <c r="P2677" i="27"/>
  <c r="P2678" i="27"/>
  <c r="P2679" i="27"/>
  <c r="P2680" i="27"/>
  <c r="P2681" i="27"/>
  <c r="P2682" i="27"/>
  <c r="P2683" i="27"/>
  <c r="P2684" i="27"/>
  <c r="P2685" i="27"/>
  <c r="P2686" i="27"/>
  <c r="P2687" i="27"/>
  <c r="S2687" i="27" s="1"/>
  <c r="P2688" i="27"/>
  <c r="P2689" i="27"/>
  <c r="P2690" i="27"/>
  <c r="P2691" i="27"/>
  <c r="P2692" i="27"/>
  <c r="P2693" i="27"/>
  <c r="P2694" i="27"/>
  <c r="P2695" i="27"/>
  <c r="P2696" i="27"/>
  <c r="P2697" i="27"/>
  <c r="P2698" i="27"/>
  <c r="P2699" i="27"/>
  <c r="S2699" i="27" s="1"/>
  <c r="P2700" i="27"/>
  <c r="P2701" i="27"/>
  <c r="P2702" i="27"/>
  <c r="P2703" i="27"/>
  <c r="P2704" i="27"/>
  <c r="P2705" i="27"/>
  <c r="P2706" i="27"/>
  <c r="P2707" i="27"/>
  <c r="P2708" i="27"/>
  <c r="P2709" i="27"/>
  <c r="P2710" i="27"/>
  <c r="P2711" i="27"/>
  <c r="S2711" i="27" s="1"/>
  <c r="P2712" i="27"/>
  <c r="P2713" i="27"/>
  <c r="P2714" i="27"/>
  <c r="P2715" i="27"/>
  <c r="P2716" i="27"/>
  <c r="P2717" i="27"/>
  <c r="P2718" i="27"/>
  <c r="P2719" i="27"/>
  <c r="P2720" i="27"/>
  <c r="P2721" i="27"/>
  <c r="P2722" i="27"/>
  <c r="P2723" i="27"/>
  <c r="S2723" i="27" s="1"/>
  <c r="P2724" i="27"/>
  <c r="P2725" i="27"/>
  <c r="P2726" i="27"/>
  <c r="P2727" i="27"/>
  <c r="P2728" i="27"/>
  <c r="P2729" i="27"/>
  <c r="P2730" i="27"/>
  <c r="P2731" i="27"/>
  <c r="P2732" i="27"/>
  <c r="P2733" i="27"/>
  <c r="P2734" i="27"/>
  <c r="P2735" i="27"/>
  <c r="P2736" i="27"/>
  <c r="P2737" i="27"/>
  <c r="P2738" i="27"/>
  <c r="P2739" i="27"/>
  <c r="P2740" i="27"/>
  <c r="P2741" i="27"/>
  <c r="P2742" i="27"/>
  <c r="P2743" i="27"/>
  <c r="P2744" i="27"/>
  <c r="P2745" i="27"/>
  <c r="P2746" i="27"/>
  <c r="P2747" i="27"/>
  <c r="S2747" i="27" s="1"/>
  <c r="P2748" i="27"/>
  <c r="P2749" i="27"/>
  <c r="P2750" i="27"/>
  <c r="P2751" i="27"/>
  <c r="P2752" i="27"/>
  <c r="P2753" i="27"/>
  <c r="P2754" i="27"/>
  <c r="P2755" i="27"/>
  <c r="P2756" i="27"/>
  <c r="P2757" i="27"/>
  <c r="P2758" i="27"/>
  <c r="P2759" i="27"/>
  <c r="S2759" i="27" s="1"/>
  <c r="P2760" i="27"/>
  <c r="P2761" i="27"/>
  <c r="P2762" i="27"/>
  <c r="P2763" i="27"/>
  <c r="P2764" i="27"/>
  <c r="P2765" i="27"/>
  <c r="P2766" i="27"/>
  <c r="P2767" i="27"/>
  <c r="P2768" i="27"/>
  <c r="P2769" i="27"/>
  <c r="P2770" i="27"/>
  <c r="P2771" i="27"/>
  <c r="P2772" i="27"/>
  <c r="P2773" i="27"/>
  <c r="P2774" i="27"/>
  <c r="P2775" i="27"/>
  <c r="P2776" i="27"/>
  <c r="P2777" i="27"/>
  <c r="P2778" i="27"/>
  <c r="P2779" i="27"/>
  <c r="P2780" i="27"/>
  <c r="P2781" i="27"/>
  <c r="P2782" i="27"/>
  <c r="P2783" i="27"/>
  <c r="P2784" i="27"/>
  <c r="P2785" i="27"/>
  <c r="P2786" i="27"/>
  <c r="P2787" i="27"/>
  <c r="P2788" i="27"/>
  <c r="P2789" i="27"/>
  <c r="P2790" i="27"/>
  <c r="P2791" i="27"/>
  <c r="P2792" i="27"/>
  <c r="P2793" i="27"/>
  <c r="P2794" i="27"/>
  <c r="P2795" i="27"/>
  <c r="S2795" i="27" s="1"/>
  <c r="P2796" i="27"/>
  <c r="P2797" i="27"/>
  <c r="P2798" i="27"/>
  <c r="P2799" i="27"/>
  <c r="P2800" i="27"/>
  <c r="P2801" i="27"/>
  <c r="P2802" i="27"/>
  <c r="P2803" i="27"/>
  <c r="P2804" i="27"/>
  <c r="P2805" i="27"/>
  <c r="P2806" i="27"/>
  <c r="P2807" i="27"/>
  <c r="S2807" i="27" s="1"/>
  <c r="P2808" i="27"/>
  <c r="P2809" i="27"/>
  <c r="P2810" i="27"/>
  <c r="P2811" i="27"/>
  <c r="P2812" i="27"/>
  <c r="P2813" i="27"/>
  <c r="P2814" i="27"/>
  <c r="P2815" i="27"/>
  <c r="P2816" i="27"/>
  <c r="P2817" i="27"/>
  <c r="P2818" i="27"/>
  <c r="P2819" i="27"/>
  <c r="P2820" i="27"/>
  <c r="P2821" i="27"/>
  <c r="P2822" i="27"/>
  <c r="P2823" i="27"/>
  <c r="P2824" i="27"/>
  <c r="P2825" i="27"/>
  <c r="P2826" i="27"/>
  <c r="P2827" i="27"/>
  <c r="P2828" i="27"/>
  <c r="P2829" i="27"/>
  <c r="P2830" i="27"/>
  <c r="P2831" i="27"/>
  <c r="P2832" i="27"/>
  <c r="P2833" i="27"/>
  <c r="P2834" i="27"/>
  <c r="P2835" i="27"/>
  <c r="P2836" i="27"/>
  <c r="P2837" i="27"/>
  <c r="P2838" i="27"/>
  <c r="P2839" i="27"/>
  <c r="P2840" i="27"/>
  <c r="P2841" i="27"/>
  <c r="P2842" i="27"/>
  <c r="P2843" i="27"/>
  <c r="S2843" i="27" s="1"/>
  <c r="P2844" i="27"/>
  <c r="P2845" i="27"/>
  <c r="P2846" i="27"/>
  <c r="P2847" i="27"/>
  <c r="P2848" i="27"/>
  <c r="P2849" i="27"/>
  <c r="P2850" i="27"/>
  <c r="P2851" i="27"/>
  <c r="P2852" i="27"/>
  <c r="P2853" i="27"/>
  <c r="P2854" i="27"/>
  <c r="P2855" i="27"/>
  <c r="S2855" i="27" s="1"/>
  <c r="P2856" i="27"/>
  <c r="P2857" i="27"/>
  <c r="P2858" i="27"/>
  <c r="P2859" i="27"/>
  <c r="P2860" i="27"/>
  <c r="P2861" i="27"/>
  <c r="P2862" i="27"/>
  <c r="P2863" i="27"/>
  <c r="P2864" i="27"/>
  <c r="P2865" i="27"/>
  <c r="P2866" i="27"/>
  <c r="P2867" i="27"/>
  <c r="P2868" i="27"/>
  <c r="P2869" i="27"/>
  <c r="P2870" i="27"/>
  <c r="P2871" i="27"/>
  <c r="P2872" i="27"/>
  <c r="P2873" i="27"/>
  <c r="P2874" i="27"/>
  <c r="P2875" i="27"/>
  <c r="P2876" i="27"/>
  <c r="P2877" i="27"/>
  <c r="P2878" i="27"/>
  <c r="P2879" i="27"/>
  <c r="P2880" i="27"/>
  <c r="P2881" i="27"/>
  <c r="P2882" i="27"/>
  <c r="P2883" i="27"/>
  <c r="P2884" i="27"/>
  <c r="P2885" i="27"/>
  <c r="P2886" i="27"/>
  <c r="P2887" i="27"/>
  <c r="P2888" i="27"/>
  <c r="P2889" i="27"/>
  <c r="P2890" i="27"/>
  <c r="P2891" i="27"/>
  <c r="S2891" i="27" s="1"/>
  <c r="P2892" i="27"/>
  <c r="P2893" i="27"/>
  <c r="P2894" i="27"/>
  <c r="P2895" i="27"/>
  <c r="P2896" i="27"/>
  <c r="P2897" i="27"/>
  <c r="P2898" i="27"/>
  <c r="P2899" i="27"/>
  <c r="P2900" i="27"/>
  <c r="P2901" i="27"/>
  <c r="P2902" i="27"/>
  <c r="P2903" i="27"/>
  <c r="S2903" i="27" s="1"/>
  <c r="P2904" i="27"/>
  <c r="P2905" i="27"/>
  <c r="P2906" i="27"/>
  <c r="P2907" i="27"/>
  <c r="P2908" i="27"/>
  <c r="P2909" i="27"/>
  <c r="P2910" i="27"/>
  <c r="P2911" i="27"/>
  <c r="P2912" i="27"/>
  <c r="P2913" i="27"/>
  <c r="P2914" i="27"/>
  <c r="P2915" i="27"/>
  <c r="P2916" i="27"/>
  <c r="P2917" i="27"/>
  <c r="P2918" i="27"/>
  <c r="P2919" i="27"/>
  <c r="P2920" i="27"/>
  <c r="P2921" i="27"/>
  <c r="P2922" i="27"/>
  <c r="P2923" i="27"/>
  <c r="P2924" i="27"/>
  <c r="P2925" i="27"/>
  <c r="P2926" i="27"/>
  <c r="P2927" i="27"/>
  <c r="P2928" i="27"/>
  <c r="P2929" i="27"/>
  <c r="P2930" i="27"/>
  <c r="P2931" i="27"/>
  <c r="P2932" i="27"/>
  <c r="P2933" i="27"/>
  <c r="P2934" i="27"/>
  <c r="P2935" i="27"/>
  <c r="P2936" i="27"/>
  <c r="P2937" i="27"/>
  <c r="P2938" i="27"/>
  <c r="P2939" i="27"/>
  <c r="P2940" i="27"/>
  <c r="P2941" i="27"/>
  <c r="P2942" i="27"/>
  <c r="P2943" i="27"/>
  <c r="P2944" i="27"/>
  <c r="P2945" i="27"/>
  <c r="P2946" i="27"/>
  <c r="P2947" i="27"/>
  <c r="P2948" i="27"/>
  <c r="P2949" i="27"/>
  <c r="P2950" i="27"/>
  <c r="P2951" i="27"/>
  <c r="P2952" i="27"/>
  <c r="P2953" i="27"/>
  <c r="P2954" i="27"/>
  <c r="P2955" i="27"/>
  <c r="P2956" i="27"/>
  <c r="P2957" i="27"/>
  <c r="P2958" i="27"/>
  <c r="P2959" i="27"/>
  <c r="P2960" i="27"/>
  <c r="P2961" i="27"/>
  <c r="P2962" i="27"/>
  <c r="P2963" i="27"/>
  <c r="P2964" i="27"/>
  <c r="P2965" i="27"/>
  <c r="P2966" i="27"/>
  <c r="P2967" i="27"/>
  <c r="P2968" i="27"/>
  <c r="P2969" i="27"/>
  <c r="P2970" i="27"/>
  <c r="P2971" i="27"/>
  <c r="P2972" i="27"/>
  <c r="P2973" i="27"/>
  <c r="P2974" i="27"/>
  <c r="P2975" i="27"/>
  <c r="P2976" i="27"/>
  <c r="P2977" i="27"/>
  <c r="P2978" i="27"/>
  <c r="P2979" i="27"/>
  <c r="P2980" i="27"/>
  <c r="P2981" i="27"/>
  <c r="P2982" i="27"/>
  <c r="P2983" i="27"/>
  <c r="P2984" i="27"/>
  <c r="P2985" i="27"/>
  <c r="P2986" i="27"/>
  <c r="P2987" i="27"/>
  <c r="P2988" i="27"/>
  <c r="P2989" i="27"/>
  <c r="P2990" i="27"/>
  <c r="P2991" i="27"/>
  <c r="P2992" i="27"/>
  <c r="P2993" i="27"/>
  <c r="P2994" i="27"/>
  <c r="P2995" i="27"/>
  <c r="P2996" i="27"/>
  <c r="P2997" i="27"/>
  <c r="P2998" i="27"/>
  <c r="P2999" i="27"/>
  <c r="P3000" i="27"/>
  <c r="P3001" i="27"/>
  <c r="P3002" i="27"/>
  <c r="P3003" i="27"/>
  <c r="P3004" i="27"/>
  <c r="P3005" i="27"/>
  <c r="P3006" i="27"/>
  <c r="P3007" i="27"/>
  <c r="P3008" i="27"/>
  <c r="P3009" i="27"/>
  <c r="P3010" i="27"/>
  <c r="P3011" i="27"/>
  <c r="P3012" i="27"/>
  <c r="P3013" i="27"/>
  <c r="P3014" i="27"/>
  <c r="P3015" i="27"/>
  <c r="P3016" i="27"/>
  <c r="P3017" i="27"/>
  <c r="P3018" i="27"/>
  <c r="P3019" i="27"/>
  <c r="P3020" i="27"/>
  <c r="P3021" i="27"/>
  <c r="P3022" i="27"/>
  <c r="P3023" i="27"/>
  <c r="P3024" i="27"/>
  <c r="P3025" i="27"/>
  <c r="P3026" i="27"/>
  <c r="P3027" i="27"/>
  <c r="P3028" i="27"/>
  <c r="P3029" i="27"/>
  <c r="P3030" i="27"/>
  <c r="P3031" i="27"/>
  <c r="P3032" i="27"/>
  <c r="P3033" i="27"/>
  <c r="P3034" i="27"/>
  <c r="P3035" i="27"/>
  <c r="P3036" i="27"/>
  <c r="P3037" i="27"/>
  <c r="P3038" i="27"/>
  <c r="P3039" i="27"/>
  <c r="P3040" i="27"/>
  <c r="P3041" i="27"/>
  <c r="P3042" i="27"/>
  <c r="P3043" i="27"/>
  <c r="P3044" i="27"/>
  <c r="P3045" i="27"/>
  <c r="P3046" i="27"/>
  <c r="P3047" i="27"/>
  <c r="P3048" i="27"/>
  <c r="P3049" i="27"/>
  <c r="P3050" i="27"/>
  <c r="P3051" i="27"/>
  <c r="P3052" i="27"/>
  <c r="P3053" i="27"/>
  <c r="P3054" i="27"/>
  <c r="P3055" i="27"/>
  <c r="P3056" i="27"/>
  <c r="P3057" i="27"/>
  <c r="P3058" i="27"/>
  <c r="P3059" i="27"/>
  <c r="P3060" i="27"/>
  <c r="P3061" i="27"/>
  <c r="P3062" i="27"/>
  <c r="P3063" i="27"/>
  <c r="P3064" i="27"/>
  <c r="P3065" i="27"/>
  <c r="P3066" i="27"/>
  <c r="P3067" i="27"/>
  <c r="P3068" i="27"/>
  <c r="P3069" i="27"/>
  <c r="P3070" i="27"/>
  <c r="P3071" i="27"/>
  <c r="P3072" i="27"/>
  <c r="P3073" i="27"/>
  <c r="P3074" i="27"/>
  <c r="P3075" i="27"/>
  <c r="P3076" i="27"/>
  <c r="P3077" i="27"/>
  <c r="P3078" i="27"/>
  <c r="P3079" i="27"/>
  <c r="P3080" i="27"/>
  <c r="P3081" i="27"/>
  <c r="P3082" i="27"/>
  <c r="P3083" i="27"/>
  <c r="P3084" i="27"/>
  <c r="P3085" i="27"/>
  <c r="P3086" i="27"/>
  <c r="P3087" i="27"/>
  <c r="P3088" i="27"/>
  <c r="P3089" i="27"/>
  <c r="P3090" i="27"/>
  <c r="P3091" i="27"/>
  <c r="P3092" i="27"/>
  <c r="P3093" i="27"/>
  <c r="P3094" i="27"/>
  <c r="P3095" i="27"/>
  <c r="P3096" i="27"/>
  <c r="P3097" i="27"/>
  <c r="P3098" i="27"/>
  <c r="P3099" i="27"/>
  <c r="P3100" i="27"/>
  <c r="P3101" i="27"/>
  <c r="P3102" i="27"/>
  <c r="P3103" i="27"/>
  <c r="P3104" i="27"/>
  <c r="P3105" i="27"/>
  <c r="P3106" i="27"/>
  <c r="P3107" i="27"/>
  <c r="P3108" i="27"/>
  <c r="P3109" i="27"/>
  <c r="P3110" i="27"/>
  <c r="P3111" i="27"/>
  <c r="P3112" i="27"/>
  <c r="P3113" i="27"/>
  <c r="P3114" i="27"/>
  <c r="P3115" i="27"/>
  <c r="P3116" i="27"/>
  <c r="P3117" i="27"/>
  <c r="P3118" i="27"/>
  <c r="P3119" i="27"/>
  <c r="P3120" i="27"/>
  <c r="P3121" i="27"/>
  <c r="P3122" i="27"/>
  <c r="P3123" i="27"/>
  <c r="P3124" i="27"/>
  <c r="P3125" i="27"/>
  <c r="P3126" i="27"/>
  <c r="P3127" i="27"/>
  <c r="P3128" i="27"/>
  <c r="P3129" i="27"/>
  <c r="P3130" i="27"/>
  <c r="P3131" i="27"/>
  <c r="P3132" i="27"/>
  <c r="P3133" i="27"/>
  <c r="P3134" i="27"/>
  <c r="P3135" i="27"/>
  <c r="P3136" i="27"/>
  <c r="P3137" i="27"/>
  <c r="P3138" i="27"/>
  <c r="P3139" i="27"/>
  <c r="P3140" i="27"/>
  <c r="P3141" i="27"/>
  <c r="P3142" i="27"/>
  <c r="P3143" i="27"/>
  <c r="P3144" i="27"/>
  <c r="P3145" i="27"/>
  <c r="P3146" i="27"/>
  <c r="P3147" i="27"/>
  <c r="P3148" i="27"/>
  <c r="P3149" i="27"/>
  <c r="P3150" i="27"/>
  <c r="P3151" i="27"/>
  <c r="P3152" i="27"/>
  <c r="P3153" i="27"/>
  <c r="P3154" i="27"/>
  <c r="P3155" i="27"/>
  <c r="P3156" i="27"/>
  <c r="P3157" i="27"/>
  <c r="P3158" i="27"/>
  <c r="P3159" i="27"/>
  <c r="P3160" i="27"/>
  <c r="P3161" i="27"/>
  <c r="P3162" i="27"/>
  <c r="P3163" i="27"/>
  <c r="P3164" i="27"/>
  <c r="P3165" i="27"/>
  <c r="P3166" i="27"/>
  <c r="P3167" i="27"/>
  <c r="P3168" i="27"/>
  <c r="P3169" i="27"/>
  <c r="P3170" i="27"/>
  <c r="P3171" i="27"/>
  <c r="P3172" i="27"/>
  <c r="P3173" i="27"/>
  <c r="P3174" i="27"/>
  <c r="P3175" i="27"/>
  <c r="P3176" i="27"/>
  <c r="P3177" i="27"/>
  <c r="P3178" i="27"/>
  <c r="P3179" i="27"/>
  <c r="P3180" i="27"/>
  <c r="P3181" i="27"/>
  <c r="P3182" i="27"/>
  <c r="P3183" i="27"/>
  <c r="P3184" i="27"/>
  <c r="P3185" i="27"/>
  <c r="P3186" i="27"/>
  <c r="P3187" i="27"/>
  <c r="P3188" i="27"/>
  <c r="P3189" i="27"/>
  <c r="P3190" i="27"/>
  <c r="P3191" i="27"/>
  <c r="P3192" i="27"/>
  <c r="P3193" i="27"/>
  <c r="P3194" i="27"/>
  <c r="P3195" i="27"/>
  <c r="P3196" i="27"/>
  <c r="P3197" i="27"/>
  <c r="P3198" i="27"/>
  <c r="P3199" i="27"/>
  <c r="P3200" i="27"/>
  <c r="P3201" i="27"/>
  <c r="P3202" i="27"/>
  <c r="P3203" i="27"/>
  <c r="P3204" i="27"/>
  <c r="P3205" i="27"/>
  <c r="P3206" i="27"/>
  <c r="P3207" i="27"/>
  <c r="P3208" i="27"/>
  <c r="P3209" i="27"/>
  <c r="P3210" i="27"/>
  <c r="P3211" i="27"/>
  <c r="P3212" i="27"/>
  <c r="P3213" i="27"/>
  <c r="P3214" i="27"/>
  <c r="P3215" i="27"/>
  <c r="P3216" i="27"/>
  <c r="P3217" i="27"/>
  <c r="P3218" i="27"/>
  <c r="P3219" i="27"/>
  <c r="P3220" i="27"/>
  <c r="P3221" i="27"/>
  <c r="P3222" i="27"/>
  <c r="P3223" i="27"/>
  <c r="P3224" i="27"/>
  <c r="P3225" i="27"/>
  <c r="P3226" i="27"/>
  <c r="P3227" i="27"/>
  <c r="P3228" i="27"/>
  <c r="P3229" i="27"/>
  <c r="P3230" i="27"/>
  <c r="P3231" i="27"/>
  <c r="P3232" i="27"/>
  <c r="P3233" i="27"/>
  <c r="P3234" i="27"/>
  <c r="P3235" i="27"/>
  <c r="P3236" i="27"/>
  <c r="P3237" i="27"/>
  <c r="P3238" i="27"/>
  <c r="P3239" i="27"/>
  <c r="P3240" i="27"/>
  <c r="P3241" i="27"/>
  <c r="P3242" i="27"/>
  <c r="P3243" i="27"/>
  <c r="P3244" i="27"/>
  <c r="P3245" i="27"/>
  <c r="P3246" i="27"/>
  <c r="P3247" i="27"/>
  <c r="P3248" i="27"/>
  <c r="P3249" i="27"/>
  <c r="P3250" i="27"/>
  <c r="P3251" i="27"/>
  <c r="P3252" i="27"/>
  <c r="P3253" i="27"/>
  <c r="P3254" i="27"/>
  <c r="P3255" i="27"/>
  <c r="P3256" i="27"/>
  <c r="P3257" i="27"/>
  <c r="P3258" i="27"/>
  <c r="P3259" i="27"/>
  <c r="P3260" i="27"/>
  <c r="P3261" i="27"/>
  <c r="P3262" i="27"/>
  <c r="P3263" i="27"/>
  <c r="P3264" i="27"/>
  <c r="P3265" i="27"/>
  <c r="P3266" i="27"/>
  <c r="P3267" i="27"/>
  <c r="P3268" i="27"/>
  <c r="P3269" i="27"/>
  <c r="P3270" i="27"/>
  <c r="P3271" i="27"/>
  <c r="P3272" i="27"/>
  <c r="P3273" i="27"/>
  <c r="P3274" i="27"/>
  <c r="P3275" i="27"/>
  <c r="P3276" i="27"/>
  <c r="P3277" i="27"/>
  <c r="P3278" i="27"/>
  <c r="P3279" i="27"/>
  <c r="P3280" i="27"/>
  <c r="P3281" i="27"/>
  <c r="P3282" i="27"/>
  <c r="P3283" i="27"/>
  <c r="P3284" i="27"/>
  <c r="P3285" i="27"/>
  <c r="P3286" i="27"/>
  <c r="P3287" i="27"/>
  <c r="P3288" i="27"/>
  <c r="P3289" i="27"/>
  <c r="P3290" i="27"/>
  <c r="P3291" i="27"/>
  <c r="P3292" i="27"/>
  <c r="P3293" i="27"/>
  <c r="P3294" i="27"/>
  <c r="P3295" i="27"/>
  <c r="P3296" i="27"/>
  <c r="P3297" i="27"/>
  <c r="P3298" i="27"/>
  <c r="P3299" i="27"/>
  <c r="P3300" i="27"/>
  <c r="P3301" i="27"/>
  <c r="P3302" i="27"/>
  <c r="P3303" i="27"/>
  <c r="P3304" i="27"/>
  <c r="P3305" i="27"/>
  <c r="P3306" i="27"/>
  <c r="P3307" i="27"/>
  <c r="P3308" i="27"/>
  <c r="P3309" i="27"/>
  <c r="P3310" i="27"/>
  <c r="P3311" i="27"/>
  <c r="P3312" i="27"/>
  <c r="P3313" i="27"/>
  <c r="P3314" i="27"/>
  <c r="P3315" i="27"/>
  <c r="P3316" i="27"/>
  <c r="P3317" i="27"/>
  <c r="P3318" i="27"/>
  <c r="P3319" i="27"/>
  <c r="P3320" i="27"/>
  <c r="P3321" i="27"/>
  <c r="P3322" i="27"/>
  <c r="P3323" i="27"/>
  <c r="P3324" i="27"/>
  <c r="P3325" i="27"/>
  <c r="P3326" i="27"/>
  <c r="P3327" i="27"/>
  <c r="P3328" i="27"/>
  <c r="P3329" i="27"/>
  <c r="P3330" i="27"/>
  <c r="P3331" i="27"/>
  <c r="P3332" i="27"/>
  <c r="P3333" i="27"/>
  <c r="P3334" i="27"/>
  <c r="P3335" i="27"/>
  <c r="P3336" i="27"/>
  <c r="P3337" i="27"/>
  <c r="P3338" i="27"/>
  <c r="P3339" i="27"/>
  <c r="P3340" i="27"/>
  <c r="P3341" i="27"/>
  <c r="P3342" i="27"/>
  <c r="P3343" i="27"/>
  <c r="P3344" i="27"/>
  <c r="P3345" i="27"/>
  <c r="P3346" i="27"/>
  <c r="P3347" i="27"/>
  <c r="P3348" i="27"/>
  <c r="P3349" i="27"/>
  <c r="P3350" i="27"/>
  <c r="P3351" i="27"/>
  <c r="P3352" i="27"/>
  <c r="P3353" i="27"/>
  <c r="P3354" i="27"/>
  <c r="P3355" i="27"/>
  <c r="P3356" i="27"/>
  <c r="P3357" i="27"/>
  <c r="P3358" i="27"/>
  <c r="P3359" i="27"/>
  <c r="P3360" i="27"/>
  <c r="P3361" i="27"/>
  <c r="P3362" i="27"/>
  <c r="P3363" i="27"/>
  <c r="P3364" i="27"/>
  <c r="P3365" i="27"/>
  <c r="P3366" i="27"/>
  <c r="P3367" i="27"/>
  <c r="P3368" i="27"/>
  <c r="P3369" i="27"/>
  <c r="P3370" i="27"/>
  <c r="P3371" i="27"/>
  <c r="P3372" i="27"/>
  <c r="P3373" i="27"/>
  <c r="P3374" i="27"/>
  <c r="P3375" i="27"/>
  <c r="P3376" i="27"/>
  <c r="P3377" i="27"/>
  <c r="P3378" i="27"/>
  <c r="P3379" i="27"/>
  <c r="P3380" i="27"/>
  <c r="P3381" i="27"/>
  <c r="P3382" i="27"/>
  <c r="P3383" i="27"/>
  <c r="P3384" i="27"/>
  <c r="P3385" i="27"/>
  <c r="P3386" i="27"/>
  <c r="P3387" i="27"/>
  <c r="P3388" i="27"/>
  <c r="P3389" i="27"/>
  <c r="P3390" i="27"/>
  <c r="P3391" i="27"/>
  <c r="P3392" i="27"/>
  <c r="P3393" i="27"/>
  <c r="P3394" i="27"/>
  <c r="P3395" i="27"/>
  <c r="P3396" i="27"/>
  <c r="P3397" i="27"/>
  <c r="P3398" i="27"/>
  <c r="P3399" i="27"/>
  <c r="P3400" i="27"/>
  <c r="P3401" i="27"/>
  <c r="P3402" i="27"/>
  <c r="P3403" i="27"/>
  <c r="P3404" i="27"/>
  <c r="P3405" i="27"/>
  <c r="P3406" i="27"/>
  <c r="P3407" i="27"/>
  <c r="P3408" i="27"/>
  <c r="P3409" i="27"/>
  <c r="P3410" i="27"/>
  <c r="P3411" i="27"/>
  <c r="P3412" i="27"/>
  <c r="P3413" i="27"/>
  <c r="P3414" i="27"/>
  <c r="P3415" i="27"/>
  <c r="P3416" i="27"/>
  <c r="P3417" i="27"/>
  <c r="P3418" i="27"/>
  <c r="P3419" i="27"/>
  <c r="P3420" i="27"/>
  <c r="P3421" i="27"/>
  <c r="P3422" i="27"/>
  <c r="P3423" i="27"/>
  <c r="P3424" i="27"/>
  <c r="P3425" i="27"/>
  <c r="P3426" i="27"/>
  <c r="P3427" i="27"/>
  <c r="P3428" i="27"/>
  <c r="P3429" i="27"/>
  <c r="P3430" i="27"/>
  <c r="P3431" i="27"/>
  <c r="P3432" i="27"/>
  <c r="P3433" i="27"/>
  <c r="P3434" i="27"/>
  <c r="P3435" i="27"/>
  <c r="P3436" i="27"/>
  <c r="P3437" i="27"/>
  <c r="P3438" i="27"/>
  <c r="P3439" i="27"/>
  <c r="P3440" i="27"/>
  <c r="P3441" i="27"/>
  <c r="P3442" i="27"/>
  <c r="P3443" i="27"/>
  <c r="P3444" i="27"/>
  <c r="P3445" i="27"/>
  <c r="P3446" i="27"/>
  <c r="P3447" i="27"/>
  <c r="P3448" i="27"/>
  <c r="P3449" i="27"/>
  <c r="P3450" i="27"/>
  <c r="P3451" i="27"/>
  <c r="P3452" i="27"/>
  <c r="P3453" i="27"/>
  <c r="P3454" i="27"/>
  <c r="P3455" i="27"/>
  <c r="P3456" i="27"/>
  <c r="P3457" i="27"/>
  <c r="P3458" i="27"/>
  <c r="P3459" i="27"/>
  <c r="P3460" i="27"/>
  <c r="P3461" i="27"/>
  <c r="P3462" i="27"/>
  <c r="P3463" i="27"/>
  <c r="P3464" i="27"/>
  <c r="P3465" i="27"/>
  <c r="P3466" i="27"/>
  <c r="P3467" i="27"/>
  <c r="P3468" i="27"/>
  <c r="P3469" i="27"/>
  <c r="P3470" i="27"/>
  <c r="P3471" i="27"/>
  <c r="P3472" i="27"/>
  <c r="P3473" i="27"/>
  <c r="P3474" i="27"/>
  <c r="P3475" i="27"/>
  <c r="P3476" i="27"/>
  <c r="P3477" i="27"/>
  <c r="P3478" i="27"/>
  <c r="P3479" i="27"/>
  <c r="P3480" i="27"/>
  <c r="P3481" i="27"/>
  <c r="P3482" i="27"/>
  <c r="P3483" i="27"/>
  <c r="P3484" i="27"/>
  <c r="P3485" i="27"/>
  <c r="P3486" i="27"/>
  <c r="P3487" i="27"/>
  <c r="P3488" i="27"/>
  <c r="P3489" i="27"/>
  <c r="P3490" i="27"/>
  <c r="P3491" i="27"/>
  <c r="P3492" i="27"/>
  <c r="P3493" i="27"/>
  <c r="P3494" i="27"/>
  <c r="P3495" i="27"/>
  <c r="P3496" i="27"/>
  <c r="P3497" i="27"/>
  <c r="P3498" i="27"/>
  <c r="P3499" i="27"/>
  <c r="P3500" i="27"/>
  <c r="P3501" i="27"/>
  <c r="P3502" i="27"/>
  <c r="P3503" i="27"/>
  <c r="P3504" i="27"/>
  <c r="P3505" i="27"/>
  <c r="P3506" i="27"/>
  <c r="P3507" i="27"/>
  <c r="P3508" i="27"/>
  <c r="P3509" i="27"/>
  <c r="P3510" i="27"/>
  <c r="P3511" i="27"/>
  <c r="P3512" i="27"/>
  <c r="P3513" i="27"/>
  <c r="P3514" i="27"/>
  <c r="P3515" i="27"/>
  <c r="P3516" i="27"/>
  <c r="P3517" i="27"/>
  <c r="P3518" i="27"/>
  <c r="P3519" i="27"/>
  <c r="P3520" i="27"/>
  <c r="P3521" i="27"/>
  <c r="P3522" i="27"/>
  <c r="P3523" i="27"/>
  <c r="P3524" i="27"/>
  <c r="P3525" i="27"/>
  <c r="P3526" i="27"/>
  <c r="P3527" i="27"/>
  <c r="P3528" i="27"/>
  <c r="P3529" i="27"/>
  <c r="P3530" i="27"/>
  <c r="P3531" i="27"/>
  <c r="P3532" i="27"/>
  <c r="P3533" i="27"/>
  <c r="P3534" i="27"/>
  <c r="P3535" i="27"/>
  <c r="P3536" i="27"/>
  <c r="P3537" i="27"/>
  <c r="P3538" i="27"/>
  <c r="P3539" i="27"/>
  <c r="P3540" i="27"/>
  <c r="P3541" i="27"/>
  <c r="P3542" i="27"/>
  <c r="P3543" i="27"/>
  <c r="P3544" i="27"/>
  <c r="P3545" i="27"/>
  <c r="P3546" i="27"/>
  <c r="P3547" i="27"/>
  <c r="P3548" i="27"/>
  <c r="P3549" i="27"/>
  <c r="P3550" i="27"/>
  <c r="P3551" i="27"/>
  <c r="P3552" i="27"/>
  <c r="P3553" i="27"/>
  <c r="P3554" i="27"/>
  <c r="P3555" i="27"/>
  <c r="P3556" i="27"/>
  <c r="P3557" i="27"/>
  <c r="P3558" i="27"/>
  <c r="P3559" i="27"/>
  <c r="P3560" i="27"/>
  <c r="P3561" i="27"/>
  <c r="P3562" i="27"/>
  <c r="P3563" i="27"/>
  <c r="P3564" i="27"/>
  <c r="P3565" i="27"/>
  <c r="P3566" i="27"/>
  <c r="P3567" i="27"/>
  <c r="P3568" i="27"/>
  <c r="P3569" i="27"/>
  <c r="P3570" i="27"/>
  <c r="P3571" i="27"/>
  <c r="P3572" i="27"/>
  <c r="P3573" i="27"/>
  <c r="P3574" i="27"/>
  <c r="P3575" i="27"/>
  <c r="P3576" i="27"/>
  <c r="P3577" i="27"/>
  <c r="P3578" i="27"/>
  <c r="P3579" i="27"/>
  <c r="P3580" i="27"/>
  <c r="P3581" i="27"/>
  <c r="P3582" i="27"/>
  <c r="P3583" i="27"/>
  <c r="P3584" i="27"/>
  <c r="P3585" i="27"/>
  <c r="P3586" i="27"/>
  <c r="P3587" i="27"/>
  <c r="P3588" i="27"/>
  <c r="P3589" i="27"/>
  <c r="P3590" i="27"/>
  <c r="P3591" i="27"/>
  <c r="P3592" i="27"/>
  <c r="P3593" i="27"/>
  <c r="P3594" i="27"/>
  <c r="P3595" i="27"/>
  <c r="P3596" i="27"/>
  <c r="P3597" i="27"/>
  <c r="P3598" i="27"/>
  <c r="P3599" i="27"/>
  <c r="P3600" i="27"/>
  <c r="P3601" i="27"/>
  <c r="P3602" i="27"/>
  <c r="P3603" i="27"/>
  <c r="P3604" i="27"/>
  <c r="P3605" i="27"/>
  <c r="P3606" i="27"/>
  <c r="P3607" i="27"/>
  <c r="P3608" i="27"/>
  <c r="P3609" i="27"/>
  <c r="P3610" i="27"/>
  <c r="P3611" i="27"/>
  <c r="P3612" i="27"/>
  <c r="P3613" i="27"/>
  <c r="P3614" i="27"/>
  <c r="P3615" i="27"/>
  <c r="P3616" i="27"/>
  <c r="P3617" i="27"/>
  <c r="P3618" i="27"/>
  <c r="P3619" i="27"/>
  <c r="P3620" i="27"/>
  <c r="P3621" i="27"/>
  <c r="P3622" i="27"/>
  <c r="P3623" i="27"/>
  <c r="P3624" i="27"/>
  <c r="P3625" i="27"/>
  <c r="P3626" i="27"/>
  <c r="P3627" i="27"/>
  <c r="P3628" i="27"/>
  <c r="P3629" i="27"/>
  <c r="P3630" i="27"/>
  <c r="P3631" i="27"/>
  <c r="P3632" i="27"/>
  <c r="P3633" i="27"/>
  <c r="P3634" i="27"/>
  <c r="P3635" i="27"/>
  <c r="P3636" i="27"/>
  <c r="P3637" i="27"/>
  <c r="P3638" i="27"/>
  <c r="P3639" i="27"/>
  <c r="P3640" i="27"/>
  <c r="P3641" i="27"/>
  <c r="P3642" i="27"/>
  <c r="P3643" i="27"/>
  <c r="P3644" i="27"/>
  <c r="P3645" i="27"/>
  <c r="P3646" i="27"/>
  <c r="P3647" i="27"/>
  <c r="P3648" i="27"/>
  <c r="P3649" i="27"/>
  <c r="P3650" i="27"/>
  <c r="P3651" i="27"/>
  <c r="P3652" i="27"/>
  <c r="P3653" i="27"/>
  <c r="P3654" i="27"/>
  <c r="P3655" i="27"/>
  <c r="P3656" i="27"/>
  <c r="P3657" i="27"/>
  <c r="P3658" i="27"/>
  <c r="P3659" i="27"/>
  <c r="P3660" i="27"/>
  <c r="P3661" i="27"/>
  <c r="P3662" i="27"/>
  <c r="P3663" i="27"/>
  <c r="P3664" i="27"/>
  <c r="P3665" i="27"/>
  <c r="P3666" i="27"/>
  <c r="P3667" i="27"/>
  <c r="P3668" i="27"/>
  <c r="P3669" i="27"/>
  <c r="P3670" i="27"/>
  <c r="P3671" i="27"/>
  <c r="P3672" i="27"/>
  <c r="P3673" i="27"/>
  <c r="P3674" i="27"/>
  <c r="P3675" i="27"/>
  <c r="P3676" i="27"/>
  <c r="P3677" i="27"/>
  <c r="P3678" i="27"/>
  <c r="P3679" i="27"/>
  <c r="P3680" i="27"/>
  <c r="P3681" i="27"/>
  <c r="P3682" i="27"/>
  <c r="P3683" i="27"/>
  <c r="P3684" i="27"/>
  <c r="P3685" i="27"/>
  <c r="P3686" i="27"/>
  <c r="P3687" i="27"/>
  <c r="P3688" i="27"/>
  <c r="P3689" i="27"/>
  <c r="P3690" i="27"/>
  <c r="P3691" i="27"/>
  <c r="P3692" i="27"/>
  <c r="P3693" i="27"/>
  <c r="P3694" i="27"/>
  <c r="P3695" i="27"/>
  <c r="P3696" i="27"/>
  <c r="P3697" i="27"/>
  <c r="P3698" i="27"/>
  <c r="P3699" i="27"/>
  <c r="P3700" i="27"/>
  <c r="P3701" i="27"/>
  <c r="P3702" i="27"/>
  <c r="P3703" i="27"/>
  <c r="P3704" i="27"/>
  <c r="P3705" i="27"/>
  <c r="P3706" i="27"/>
  <c r="P3707" i="27"/>
  <c r="P3708" i="27"/>
  <c r="P3709" i="27"/>
  <c r="P3710" i="27"/>
  <c r="P3711" i="27"/>
  <c r="P3712" i="27"/>
  <c r="P3713" i="27"/>
  <c r="P3714" i="27"/>
  <c r="P3715" i="27"/>
  <c r="P3716" i="27"/>
  <c r="P3717" i="27"/>
  <c r="P3718" i="27"/>
  <c r="P3719" i="27"/>
  <c r="P3720" i="27"/>
  <c r="P3721" i="27"/>
  <c r="P3722" i="27"/>
  <c r="P3723" i="27"/>
  <c r="P3724" i="27"/>
  <c r="P3725" i="27"/>
  <c r="P3726" i="27"/>
  <c r="P3727" i="27"/>
  <c r="P3728" i="27"/>
  <c r="P3729" i="27"/>
  <c r="P3730" i="27"/>
  <c r="P3731" i="27"/>
  <c r="P3732" i="27"/>
  <c r="P3733" i="27"/>
  <c r="P3734" i="27"/>
  <c r="P3735" i="27"/>
  <c r="P3736" i="27"/>
  <c r="P3737" i="27"/>
  <c r="P3738" i="27"/>
  <c r="P3739" i="27"/>
  <c r="P3740" i="27"/>
  <c r="P3741" i="27"/>
  <c r="P3742" i="27"/>
  <c r="P3743" i="27"/>
  <c r="P3744" i="27"/>
  <c r="P3745" i="27"/>
  <c r="P3746" i="27"/>
  <c r="P3747" i="27"/>
  <c r="P3748" i="27"/>
  <c r="P3749" i="27"/>
  <c r="P3750" i="27"/>
  <c r="P3751" i="27"/>
  <c r="P3752" i="27"/>
  <c r="P3753" i="27"/>
  <c r="P3754" i="27"/>
  <c r="P3755" i="27"/>
  <c r="P3756" i="27"/>
  <c r="P3757" i="27"/>
  <c r="P3758" i="27"/>
  <c r="P3759" i="27"/>
  <c r="P3760" i="27"/>
  <c r="P3761" i="27"/>
  <c r="P3762" i="27"/>
  <c r="P3763" i="27"/>
  <c r="P3764" i="27"/>
  <c r="P3765" i="27"/>
  <c r="P3766" i="27"/>
  <c r="P3767" i="27"/>
  <c r="P3768" i="27"/>
  <c r="P3769" i="27"/>
  <c r="P3770" i="27"/>
  <c r="P3771" i="27"/>
  <c r="P3772" i="27"/>
  <c r="P3773" i="27"/>
  <c r="P3774" i="27"/>
  <c r="P3775" i="27"/>
  <c r="P3776" i="27"/>
  <c r="P3777" i="27"/>
  <c r="P3778" i="27"/>
  <c r="P3779" i="27"/>
  <c r="P3780" i="27"/>
  <c r="P3781" i="27"/>
  <c r="P3782" i="27"/>
  <c r="P3783" i="27"/>
  <c r="P3784" i="27"/>
  <c r="P3785" i="27"/>
  <c r="P3786" i="27"/>
  <c r="P3787" i="27"/>
  <c r="P3788" i="27"/>
  <c r="P3789" i="27"/>
  <c r="P3790" i="27"/>
  <c r="P3791" i="27"/>
  <c r="P3792" i="27"/>
  <c r="P3793" i="27"/>
  <c r="P3794" i="27"/>
  <c r="P3795" i="27"/>
  <c r="P3796" i="27"/>
  <c r="P3797" i="27"/>
  <c r="P3798" i="27"/>
  <c r="P3799" i="27"/>
  <c r="P3800" i="27"/>
  <c r="P3801" i="27"/>
  <c r="P3802" i="27"/>
  <c r="P3803" i="27"/>
  <c r="P3804" i="27"/>
  <c r="P3805" i="27"/>
  <c r="P3806" i="27"/>
  <c r="P3807" i="27"/>
  <c r="P3808" i="27"/>
  <c r="P3809" i="27"/>
  <c r="P3810" i="27"/>
  <c r="P3811" i="27"/>
  <c r="P3812" i="27"/>
  <c r="P3813" i="27"/>
  <c r="P3814" i="27"/>
  <c r="P3815" i="27"/>
  <c r="P3816" i="27"/>
  <c r="P3817" i="27"/>
  <c r="P3818" i="27"/>
  <c r="P3819" i="27"/>
  <c r="P3820" i="27"/>
  <c r="P3821" i="27"/>
  <c r="P3822" i="27"/>
  <c r="P3823" i="27"/>
  <c r="P3824" i="27"/>
  <c r="P3825" i="27"/>
  <c r="P3826" i="27"/>
  <c r="P3827" i="27"/>
  <c r="P3828" i="27"/>
  <c r="P3829" i="27"/>
  <c r="P3830" i="27"/>
  <c r="P3831" i="27"/>
  <c r="P3832" i="27"/>
  <c r="P3833" i="27"/>
  <c r="P3834" i="27"/>
  <c r="P3835" i="27"/>
  <c r="P3836" i="27"/>
  <c r="P3837" i="27"/>
  <c r="P3838" i="27"/>
  <c r="P3839" i="27"/>
  <c r="P3840" i="27"/>
  <c r="P3841" i="27"/>
  <c r="P3842" i="27"/>
  <c r="P3843" i="27"/>
  <c r="P3844" i="27"/>
  <c r="P3845" i="27"/>
  <c r="P3846" i="27"/>
  <c r="P3847" i="27"/>
  <c r="P3848" i="27"/>
  <c r="P3849" i="27"/>
  <c r="P3850" i="27"/>
  <c r="P3851" i="27"/>
  <c r="P3852" i="27"/>
  <c r="P3853" i="27"/>
  <c r="P3854" i="27"/>
  <c r="P3855" i="27"/>
  <c r="P3856" i="27"/>
  <c r="P3857" i="27"/>
  <c r="P3858" i="27"/>
  <c r="P3859" i="27"/>
  <c r="P3860" i="27"/>
  <c r="P3861" i="27"/>
  <c r="P3862" i="27"/>
  <c r="P3863" i="27"/>
  <c r="P3864" i="27"/>
  <c r="P3865" i="27"/>
  <c r="P3866" i="27"/>
  <c r="P3867" i="27"/>
  <c r="P3868" i="27"/>
  <c r="P3869" i="27"/>
  <c r="P3870" i="27"/>
  <c r="P3871" i="27"/>
  <c r="P3872" i="27"/>
  <c r="P3873" i="27"/>
  <c r="P3874" i="27"/>
  <c r="P3875" i="27"/>
  <c r="P3876" i="27"/>
  <c r="P3877" i="27"/>
  <c r="P3878" i="27"/>
  <c r="P3879" i="27"/>
  <c r="P3880" i="27"/>
  <c r="P3881" i="27"/>
  <c r="P3882" i="27"/>
  <c r="P3883" i="27"/>
  <c r="P3884" i="27"/>
  <c r="P3885" i="27"/>
  <c r="P3886" i="27"/>
  <c r="P3887" i="27"/>
  <c r="P3888" i="27"/>
  <c r="P3889" i="27"/>
  <c r="P3890" i="27"/>
  <c r="P3891" i="27"/>
  <c r="P3892" i="27"/>
  <c r="P3893" i="27"/>
  <c r="P3894" i="27"/>
  <c r="P3895" i="27"/>
  <c r="P3896" i="27"/>
  <c r="P3897" i="27"/>
  <c r="P3898" i="27"/>
  <c r="P3899" i="27"/>
  <c r="P3900" i="27"/>
  <c r="P3901" i="27"/>
  <c r="P3902" i="27"/>
  <c r="P3903" i="27"/>
  <c r="P3904" i="27"/>
  <c r="P3905" i="27"/>
  <c r="P3906" i="27"/>
  <c r="P3907" i="27"/>
  <c r="P3908" i="27"/>
  <c r="P3909" i="27"/>
  <c r="P3910" i="27"/>
  <c r="P3911" i="27"/>
  <c r="P3912" i="27"/>
  <c r="P3913" i="27"/>
  <c r="P3914" i="27"/>
  <c r="P3915" i="27"/>
  <c r="P3916" i="27"/>
  <c r="P3917" i="27"/>
  <c r="P3918" i="27"/>
  <c r="P3919" i="27"/>
  <c r="P3920" i="27"/>
  <c r="P3921" i="27"/>
  <c r="P3922" i="27"/>
  <c r="P3923" i="27"/>
  <c r="P3924" i="27"/>
  <c r="P3925" i="27"/>
  <c r="P3926" i="27"/>
  <c r="P3927" i="27"/>
  <c r="P3928" i="27"/>
  <c r="P3929" i="27"/>
  <c r="P3930" i="27"/>
  <c r="P3931" i="27"/>
  <c r="P3932" i="27"/>
  <c r="P3933" i="27"/>
  <c r="P3934" i="27"/>
  <c r="P3935" i="27"/>
  <c r="P3936" i="27"/>
  <c r="P3937" i="27"/>
  <c r="P3938" i="27"/>
  <c r="P3939" i="27"/>
  <c r="P3940" i="27"/>
  <c r="P3941" i="27"/>
  <c r="P3942" i="27"/>
  <c r="P3943" i="27"/>
  <c r="P3944" i="27"/>
  <c r="P3945" i="27"/>
  <c r="P3946" i="27"/>
  <c r="P3947" i="27"/>
  <c r="P3948" i="27"/>
  <c r="P3949" i="27"/>
  <c r="P3950" i="27"/>
  <c r="P3951" i="27"/>
  <c r="P3952" i="27"/>
  <c r="P3953" i="27"/>
  <c r="P3954" i="27"/>
  <c r="P3955" i="27"/>
  <c r="P3956" i="27"/>
  <c r="P3957" i="27"/>
  <c r="P3958" i="27"/>
  <c r="P3959" i="27"/>
  <c r="P3960" i="27"/>
  <c r="P3961" i="27"/>
  <c r="P3962" i="27"/>
  <c r="P3963" i="27"/>
  <c r="P3964" i="27"/>
  <c r="P3965" i="27"/>
  <c r="P3966" i="27"/>
  <c r="P3967" i="27"/>
  <c r="P3968" i="27"/>
  <c r="P3969" i="27"/>
  <c r="P3970" i="27"/>
  <c r="P3971" i="27"/>
  <c r="P3972" i="27"/>
  <c r="P3973" i="27"/>
  <c r="P3974" i="27"/>
  <c r="P3975" i="27"/>
  <c r="P3976" i="27"/>
  <c r="P3977" i="27"/>
  <c r="P3978" i="27"/>
  <c r="P3979" i="27"/>
  <c r="P3980" i="27"/>
  <c r="P3981" i="27"/>
  <c r="P3982" i="27"/>
  <c r="P3983" i="27"/>
  <c r="P3984" i="27"/>
  <c r="P3985" i="27"/>
  <c r="P3986" i="27"/>
  <c r="P3987" i="27"/>
  <c r="P3988" i="27"/>
  <c r="P3989" i="27"/>
  <c r="P3990" i="27"/>
  <c r="P3991" i="27"/>
  <c r="P3992" i="27"/>
  <c r="P3993" i="27"/>
  <c r="P3994" i="27"/>
  <c r="P3995" i="27"/>
  <c r="P3996" i="27"/>
  <c r="P3997" i="27"/>
  <c r="P3998" i="27"/>
  <c r="P3999" i="27"/>
  <c r="P4000" i="27"/>
  <c r="P4001" i="27"/>
  <c r="P4002" i="27"/>
  <c r="P4003" i="27"/>
  <c r="P4004" i="27"/>
  <c r="P4005" i="27"/>
  <c r="P4006" i="27"/>
  <c r="P4007" i="27"/>
  <c r="P4008" i="27"/>
  <c r="P4009" i="27"/>
  <c r="P4010" i="27"/>
  <c r="P4011" i="27"/>
  <c r="P4012" i="27"/>
  <c r="P4013" i="27"/>
  <c r="P4014" i="27"/>
  <c r="P4015" i="27"/>
  <c r="P4016" i="27"/>
  <c r="P4017" i="27"/>
  <c r="P4018" i="27"/>
  <c r="P4019" i="27"/>
  <c r="P4020" i="27"/>
  <c r="P4021" i="27"/>
  <c r="P4022" i="27"/>
  <c r="P4023" i="27"/>
  <c r="P4024" i="27"/>
  <c r="P4025" i="27"/>
  <c r="P4026" i="27"/>
  <c r="P4027" i="27"/>
  <c r="P4028" i="27"/>
  <c r="P4029" i="27"/>
  <c r="P4030" i="27"/>
  <c r="P4031" i="27"/>
  <c r="P4032" i="27"/>
  <c r="P4033" i="27"/>
  <c r="P4034" i="27"/>
  <c r="P4035" i="27"/>
  <c r="P4036" i="27"/>
  <c r="P4037" i="27"/>
  <c r="P4038" i="27"/>
  <c r="P4039" i="27"/>
  <c r="P4040" i="27"/>
  <c r="P4041" i="27"/>
  <c r="P4042" i="27"/>
  <c r="P4043" i="27"/>
  <c r="P4044" i="27"/>
  <c r="P4045" i="27"/>
  <c r="P4046" i="27"/>
  <c r="P4047" i="27"/>
  <c r="P4048" i="27"/>
  <c r="P4049" i="27"/>
  <c r="P4050" i="27"/>
  <c r="P4051" i="27"/>
  <c r="P4052" i="27"/>
  <c r="P4053" i="27"/>
  <c r="P4054" i="27"/>
  <c r="P4055" i="27"/>
  <c r="P4056" i="27"/>
  <c r="P4057" i="27"/>
  <c r="P4058" i="27"/>
  <c r="P4059" i="27"/>
  <c r="P4060" i="27"/>
  <c r="P4061" i="27"/>
  <c r="P4062" i="27"/>
  <c r="P4063" i="27"/>
  <c r="P4064" i="27"/>
  <c r="P4065" i="27"/>
  <c r="P4066" i="27"/>
  <c r="P4067" i="27"/>
  <c r="P4068" i="27"/>
  <c r="P4069" i="27"/>
  <c r="P4070" i="27"/>
  <c r="P4071" i="27"/>
  <c r="P4072" i="27"/>
  <c r="P4073" i="27"/>
  <c r="P4074" i="27"/>
  <c r="P4075" i="27"/>
  <c r="P4076" i="27"/>
  <c r="P4077" i="27"/>
  <c r="P4078" i="27"/>
  <c r="P4079" i="27"/>
  <c r="P4080" i="27"/>
  <c r="P4081" i="27"/>
  <c r="P4082" i="27"/>
  <c r="P4083" i="27"/>
  <c r="P4084" i="27"/>
  <c r="P4085" i="27"/>
  <c r="P4086" i="27"/>
  <c r="P4087" i="27"/>
  <c r="P4088" i="27"/>
  <c r="P4089" i="27"/>
  <c r="P4090" i="27"/>
  <c r="P4091" i="27"/>
  <c r="P4092" i="27"/>
  <c r="P4093" i="27"/>
  <c r="P4094" i="27"/>
  <c r="P4095" i="27"/>
  <c r="P4096" i="27"/>
  <c r="P4097" i="27"/>
  <c r="P4098" i="27"/>
  <c r="P4099" i="27"/>
  <c r="P4100" i="27"/>
  <c r="P4101" i="27"/>
  <c r="P4102" i="27"/>
  <c r="P4103" i="27"/>
  <c r="P4104" i="27"/>
  <c r="P4105" i="27"/>
  <c r="P4106" i="27"/>
  <c r="P4107" i="27"/>
  <c r="P4108" i="27"/>
  <c r="P4109" i="27"/>
  <c r="P4110" i="27"/>
  <c r="P4111" i="27"/>
  <c r="P4112" i="27"/>
  <c r="P4113" i="27"/>
  <c r="P4114" i="27"/>
  <c r="P4115" i="27"/>
  <c r="P4116" i="27"/>
  <c r="P4117" i="27"/>
  <c r="P4118" i="27"/>
  <c r="P4119" i="27"/>
  <c r="P4120" i="27"/>
  <c r="P4121" i="27"/>
  <c r="P4122" i="27"/>
  <c r="P4123" i="27"/>
  <c r="P4124" i="27"/>
  <c r="P4125" i="27"/>
  <c r="P4126" i="27"/>
  <c r="P4127" i="27"/>
  <c r="P4128" i="27"/>
  <c r="P4129" i="27"/>
  <c r="P4130" i="27"/>
  <c r="P4131" i="27"/>
  <c r="P4132" i="27"/>
  <c r="P4133" i="27"/>
  <c r="P4134" i="27"/>
  <c r="P4135" i="27"/>
  <c r="P4136" i="27"/>
  <c r="P4137" i="27"/>
  <c r="P4138" i="27"/>
  <c r="P4139" i="27"/>
  <c r="P4140" i="27"/>
  <c r="P4141" i="27"/>
  <c r="P4142" i="27"/>
  <c r="P4143" i="27"/>
  <c r="P4144" i="27"/>
  <c r="P4145" i="27"/>
  <c r="P4146" i="27"/>
  <c r="P4147" i="27"/>
  <c r="P4148" i="27"/>
  <c r="P4149" i="27"/>
  <c r="P4150" i="27"/>
  <c r="P4151" i="27"/>
  <c r="P4152" i="27"/>
  <c r="P4153" i="27"/>
  <c r="P4154" i="27"/>
  <c r="P4155" i="27"/>
  <c r="P4156" i="27"/>
  <c r="P4157" i="27"/>
  <c r="P4158" i="27"/>
  <c r="P4159" i="27"/>
  <c r="P4160" i="27"/>
  <c r="P4161" i="27"/>
  <c r="P4162" i="27"/>
  <c r="P4163" i="27"/>
  <c r="P4164" i="27"/>
  <c r="P4165" i="27"/>
  <c r="P4166" i="27"/>
  <c r="P4167" i="27"/>
  <c r="P4168" i="27"/>
  <c r="P4169" i="27"/>
  <c r="P4170" i="27"/>
  <c r="P4171" i="27"/>
  <c r="P4172" i="27"/>
  <c r="P4173" i="27"/>
  <c r="P4174" i="27"/>
  <c r="P4175" i="27"/>
  <c r="P4176" i="27"/>
  <c r="P4177" i="27"/>
  <c r="P4178" i="27"/>
  <c r="P4179" i="27"/>
  <c r="P4180" i="27"/>
  <c r="P4181" i="27"/>
  <c r="P4182" i="27"/>
  <c r="P4183" i="27"/>
  <c r="P4184" i="27"/>
  <c r="P4185" i="27"/>
  <c r="P4186" i="27"/>
  <c r="P4187" i="27"/>
  <c r="P4188" i="27"/>
  <c r="P4189" i="27"/>
  <c r="P4190" i="27"/>
  <c r="P4191" i="27"/>
  <c r="P4192" i="27"/>
  <c r="P4193" i="27"/>
  <c r="P4194" i="27"/>
  <c r="P4195" i="27"/>
  <c r="P4196" i="27"/>
  <c r="P4197" i="27"/>
  <c r="P4198" i="27"/>
  <c r="P4199" i="27"/>
  <c r="P4200" i="27"/>
  <c r="P4201" i="27"/>
  <c r="P4202" i="27"/>
  <c r="P4203" i="27"/>
  <c r="P4204" i="27"/>
  <c r="P4205" i="27"/>
  <c r="P4206" i="27"/>
  <c r="P4207" i="27"/>
  <c r="P4208" i="27"/>
  <c r="P4209" i="27"/>
  <c r="P4210" i="27"/>
  <c r="P4211" i="27"/>
  <c r="P4212" i="27"/>
  <c r="P4213" i="27"/>
  <c r="P4214" i="27"/>
  <c r="P4215" i="27"/>
  <c r="P4216" i="27"/>
  <c r="P4217" i="27"/>
  <c r="P4218" i="27"/>
  <c r="P4219" i="27"/>
  <c r="P4220" i="27"/>
  <c r="P4221" i="27"/>
  <c r="P4222" i="27"/>
  <c r="P4223" i="27"/>
  <c r="P4224" i="27"/>
  <c r="P4225" i="27"/>
  <c r="P4226" i="27"/>
  <c r="P4227" i="27"/>
  <c r="P4228" i="27"/>
  <c r="P4229" i="27"/>
  <c r="P4230" i="27"/>
  <c r="P4231" i="27"/>
  <c r="P4232" i="27"/>
  <c r="P4233" i="27"/>
  <c r="P4234" i="27"/>
  <c r="P4235" i="27"/>
  <c r="P4236" i="27"/>
  <c r="P4237" i="27"/>
  <c r="P4238" i="27"/>
  <c r="P4239" i="27"/>
  <c r="P4240" i="27"/>
  <c r="P4241" i="27"/>
  <c r="P4242" i="27"/>
  <c r="P4243" i="27"/>
  <c r="P4244" i="27"/>
  <c r="P4245" i="27"/>
  <c r="P4246" i="27"/>
  <c r="P4247" i="27"/>
  <c r="P4248" i="27"/>
  <c r="P4249" i="27"/>
  <c r="P4250" i="27"/>
  <c r="P4251" i="27"/>
  <c r="P4252" i="27"/>
  <c r="P4253" i="27"/>
  <c r="P4254" i="27"/>
  <c r="P4255" i="27"/>
  <c r="P4256" i="27"/>
  <c r="P4257" i="27"/>
  <c r="P4258" i="27"/>
  <c r="P4259" i="27"/>
  <c r="P4260" i="27"/>
  <c r="P4261" i="27"/>
  <c r="P4262" i="27"/>
  <c r="P4263" i="27"/>
  <c r="P4264" i="27"/>
  <c r="P4265" i="27"/>
  <c r="P4266" i="27"/>
  <c r="P4267" i="27"/>
  <c r="P4268" i="27"/>
  <c r="P4269" i="27"/>
  <c r="P4270" i="27"/>
  <c r="P4271" i="27"/>
  <c r="P4272" i="27"/>
  <c r="P4273" i="27"/>
  <c r="P4274" i="27"/>
  <c r="P4275" i="27"/>
  <c r="P4276" i="27"/>
  <c r="P4277" i="27"/>
  <c r="P4278" i="27"/>
  <c r="P4279" i="27"/>
  <c r="P4280" i="27"/>
  <c r="P4281" i="27"/>
  <c r="P4282" i="27"/>
  <c r="P4283" i="27"/>
  <c r="P4284" i="27"/>
  <c r="P4285" i="27"/>
  <c r="P4286" i="27"/>
  <c r="P4287" i="27"/>
  <c r="P4288" i="27"/>
  <c r="P4289" i="27"/>
  <c r="P4290" i="27"/>
  <c r="P4291" i="27"/>
  <c r="P4292" i="27"/>
  <c r="P4293" i="27"/>
  <c r="P4294" i="27"/>
  <c r="P4295" i="27"/>
  <c r="P4296" i="27"/>
  <c r="P4297" i="27"/>
  <c r="P4298" i="27"/>
  <c r="P4299" i="27"/>
  <c r="P4300" i="27"/>
  <c r="P4301" i="27"/>
  <c r="P4302" i="27"/>
  <c r="P4303" i="27"/>
  <c r="P4304" i="27"/>
  <c r="P4305" i="27"/>
  <c r="P4306" i="27"/>
  <c r="P4307" i="27"/>
  <c r="P4308" i="27"/>
  <c r="P4309" i="27"/>
  <c r="P4310" i="27"/>
  <c r="P4311" i="27"/>
  <c r="P4312" i="27"/>
  <c r="P4313" i="27"/>
  <c r="P4314" i="27"/>
  <c r="P4315" i="27"/>
  <c r="P4316" i="27"/>
  <c r="P4317" i="27"/>
  <c r="P4318" i="27"/>
  <c r="P4319" i="27"/>
  <c r="P4320" i="27"/>
  <c r="P4321" i="27"/>
  <c r="P4322" i="27"/>
  <c r="P4323" i="27"/>
  <c r="P4324" i="27"/>
  <c r="P4325" i="27"/>
  <c r="P4326" i="27"/>
  <c r="P4327" i="27"/>
  <c r="P4328" i="27"/>
  <c r="P4329" i="27"/>
  <c r="P4330" i="27"/>
  <c r="P4331" i="27"/>
  <c r="P4332" i="27"/>
  <c r="P4333" i="27"/>
  <c r="P4334" i="27"/>
  <c r="P4335" i="27"/>
  <c r="P4336" i="27"/>
  <c r="P4337" i="27"/>
  <c r="P4338" i="27"/>
  <c r="P4339" i="27"/>
  <c r="P4340" i="27"/>
  <c r="P4341" i="27"/>
  <c r="P4342" i="27"/>
  <c r="P4343" i="27"/>
  <c r="P4344" i="27"/>
  <c r="P4345" i="27"/>
  <c r="P4346" i="27"/>
  <c r="P4347" i="27"/>
  <c r="P4348" i="27"/>
  <c r="P4349" i="27"/>
  <c r="P4350" i="27"/>
  <c r="P4351" i="27"/>
  <c r="P4352" i="27"/>
  <c r="P4353" i="27"/>
  <c r="P4354" i="27"/>
  <c r="P4355" i="27"/>
  <c r="P4356" i="27"/>
  <c r="P4357" i="27"/>
  <c r="P4358" i="27"/>
  <c r="P4359" i="27"/>
  <c r="P4360" i="27"/>
  <c r="P4361" i="27"/>
  <c r="P4362" i="27"/>
  <c r="P4363" i="27"/>
  <c r="P4364" i="27"/>
  <c r="P4365" i="27"/>
  <c r="P4366" i="27"/>
  <c r="P4367" i="27"/>
  <c r="P4368" i="27"/>
  <c r="P4369" i="27"/>
  <c r="P4370" i="27"/>
  <c r="P4371" i="27"/>
  <c r="P4372" i="27"/>
  <c r="P4373" i="27"/>
  <c r="P4374" i="27"/>
  <c r="P4375" i="27"/>
  <c r="P4376" i="27"/>
  <c r="P4377" i="27"/>
  <c r="P4378" i="27"/>
  <c r="P4379" i="27"/>
  <c r="P4380" i="27"/>
  <c r="P4381" i="27"/>
  <c r="P4382" i="27"/>
  <c r="P4383" i="27"/>
  <c r="P4384" i="27"/>
  <c r="P4385" i="27"/>
  <c r="P4386" i="27"/>
  <c r="P4387" i="27"/>
  <c r="P4388" i="27"/>
  <c r="P4389" i="27"/>
  <c r="P4390" i="27"/>
  <c r="P4391" i="27"/>
  <c r="P4392" i="27"/>
  <c r="P4393" i="27"/>
  <c r="P4394" i="27"/>
  <c r="P4395" i="27"/>
  <c r="P4396" i="27"/>
  <c r="P4397" i="27"/>
  <c r="P4398" i="27"/>
  <c r="P4399" i="27"/>
  <c r="P4400" i="27"/>
  <c r="P4401" i="27"/>
  <c r="P4402" i="27"/>
  <c r="P4403" i="27"/>
  <c r="P4404" i="27"/>
  <c r="P4405" i="27"/>
  <c r="P4406" i="27"/>
  <c r="P4407" i="27"/>
  <c r="P4408" i="27"/>
  <c r="P4409" i="27"/>
  <c r="P4410" i="27"/>
  <c r="P4411" i="27"/>
  <c r="P4412" i="27"/>
  <c r="P4413" i="27"/>
  <c r="P4414" i="27"/>
  <c r="P4415" i="27"/>
  <c r="P4416" i="27"/>
  <c r="P4417" i="27"/>
  <c r="P4418" i="27"/>
  <c r="P4419" i="27"/>
  <c r="P4420" i="27"/>
  <c r="P4421" i="27"/>
  <c r="P4422" i="27"/>
  <c r="P4423" i="27"/>
  <c r="P4424" i="27"/>
  <c r="P4425" i="27"/>
  <c r="P4426" i="27"/>
  <c r="P4427" i="27"/>
  <c r="P4428" i="27"/>
  <c r="P4429" i="27"/>
  <c r="P4430" i="27"/>
  <c r="P4431" i="27"/>
  <c r="P4432" i="27"/>
  <c r="P4433" i="27"/>
  <c r="P4434" i="27"/>
  <c r="P4435" i="27"/>
  <c r="P4436" i="27"/>
  <c r="P4437" i="27"/>
  <c r="P4438" i="27"/>
  <c r="P4439" i="27"/>
  <c r="P4440" i="27"/>
  <c r="P4441" i="27"/>
  <c r="P4442" i="27"/>
  <c r="P4443" i="27"/>
  <c r="P4444" i="27"/>
  <c r="P4445" i="27"/>
  <c r="P4446" i="27"/>
  <c r="P4447" i="27"/>
  <c r="P4448" i="27"/>
  <c r="P4449" i="27"/>
  <c r="P4450" i="27"/>
  <c r="P4451" i="27"/>
  <c r="P4452" i="27"/>
  <c r="P4453" i="27"/>
  <c r="P4454" i="27"/>
  <c r="P4455" i="27"/>
  <c r="P4456" i="27"/>
  <c r="P4457" i="27"/>
  <c r="P4458" i="27"/>
  <c r="P4459" i="27"/>
  <c r="P4460" i="27"/>
  <c r="P4461" i="27"/>
  <c r="P4462" i="27"/>
  <c r="P4463" i="27"/>
  <c r="P4464" i="27"/>
  <c r="P4465" i="27"/>
  <c r="P4466" i="27"/>
  <c r="P4467" i="27"/>
  <c r="P4468" i="27"/>
  <c r="P4469" i="27"/>
  <c r="P4470" i="27"/>
  <c r="P4471" i="27"/>
  <c r="P4472" i="27"/>
  <c r="P4473" i="27"/>
  <c r="P4474" i="27"/>
  <c r="P4475" i="27"/>
  <c r="P4476" i="27"/>
  <c r="P4477" i="27"/>
  <c r="P4478" i="27"/>
  <c r="P4479" i="27"/>
  <c r="P4480" i="27"/>
  <c r="P4481" i="27"/>
  <c r="P4482" i="27"/>
  <c r="P4483" i="27"/>
  <c r="P4484" i="27"/>
  <c r="P4485" i="27"/>
  <c r="P4486" i="27"/>
  <c r="P4487" i="27"/>
  <c r="P4488" i="27"/>
  <c r="P4489" i="27"/>
  <c r="P4490" i="27"/>
  <c r="P4491" i="27"/>
  <c r="P4492" i="27"/>
  <c r="P4493" i="27"/>
  <c r="P4494" i="27"/>
  <c r="P4495" i="27"/>
  <c r="P4496" i="27"/>
  <c r="P4497" i="27"/>
  <c r="P4498" i="27"/>
  <c r="P4499" i="27"/>
  <c r="P4500" i="27"/>
  <c r="P4501" i="27"/>
  <c r="P4502" i="27"/>
  <c r="P4503" i="27"/>
  <c r="P4504" i="27"/>
  <c r="P4505" i="27"/>
  <c r="P4506" i="27"/>
  <c r="P4507" i="27"/>
  <c r="P4508" i="27"/>
  <c r="P4509" i="27"/>
  <c r="P4510" i="27"/>
  <c r="P4511" i="27"/>
  <c r="P4512" i="27"/>
  <c r="P4513" i="27"/>
  <c r="P4514" i="27"/>
  <c r="P4515" i="27"/>
  <c r="P4516" i="27"/>
  <c r="P4517" i="27"/>
  <c r="P4518" i="27"/>
  <c r="P4519" i="27"/>
  <c r="P4520" i="27"/>
  <c r="P4521" i="27"/>
  <c r="P4522" i="27"/>
  <c r="P4523" i="27"/>
  <c r="P4524" i="27"/>
  <c r="P4525" i="27"/>
  <c r="P4526" i="27"/>
  <c r="P4527" i="27"/>
  <c r="P4528" i="27"/>
  <c r="P4529" i="27"/>
  <c r="P4530" i="27"/>
  <c r="P4531" i="27"/>
  <c r="P4532" i="27"/>
  <c r="P4533" i="27"/>
  <c r="P4534" i="27"/>
  <c r="P4535" i="27"/>
  <c r="P4536" i="27"/>
  <c r="P4537" i="27"/>
  <c r="P4538" i="27"/>
  <c r="P4539" i="27"/>
  <c r="P4540" i="27"/>
  <c r="P4541" i="27"/>
  <c r="P4542" i="27"/>
  <c r="P4543" i="27"/>
  <c r="P4544" i="27"/>
  <c r="P4545" i="27"/>
  <c r="P4546" i="27"/>
  <c r="P4547" i="27"/>
  <c r="P4548" i="27"/>
  <c r="P4549" i="27"/>
  <c r="P4550" i="27"/>
  <c r="P4551" i="27"/>
  <c r="P4552" i="27"/>
  <c r="P4553" i="27"/>
  <c r="P4554" i="27"/>
  <c r="P4555" i="27"/>
  <c r="P4556" i="27"/>
  <c r="P4557" i="27"/>
  <c r="P4558" i="27"/>
  <c r="P4559" i="27"/>
  <c r="P4560" i="27"/>
  <c r="P4561" i="27"/>
  <c r="P4562" i="27"/>
  <c r="P4563" i="27"/>
  <c r="P4564" i="27"/>
  <c r="P4565" i="27"/>
  <c r="P4566" i="27"/>
  <c r="P4567" i="27"/>
  <c r="P4568" i="27"/>
  <c r="P4569" i="27"/>
  <c r="P4570" i="27"/>
  <c r="P4571" i="27"/>
  <c r="P4572" i="27"/>
  <c r="P4573" i="27"/>
  <c r="P4574" i="27"/>
  <c r="P4575" i="27"/>
  <c r="P4576" i="27"/>
  <c r="P4577" i="27"/>
  <c r="P4578" i="27"/>
  <c r="P4579" i="27"/>
  <c r="P4580" i="27"/>
  <c r="P4581" i="27"/>
  <c r="P4582" i="27"/>
  <c r="P4583" i="27"/>
  <c r="P4584" i="27"/>
  <c r="P4585" i="27"/>
  <c r="P4586" i="27"/>
  <c r="P4587" i="27"/>
  <c r="P4588" i="27"/>
  <c r="P4589" i="27"/>
  <c r="P4590" i="27"/>
  <c r="P4591" i="27"/>
  <c r="P4592" i="27"/>
  <c r="P4593" i="27"/>
  <c r="P4594" i="27"/>
  <c r="P4595" i="27"/>
  <c r="P4596" i="27"/>
  <c r="P4597" i="27"/>
  <c r="P4598" i="27"/>
  <c r="P4599" i="27"/>
  <c r="P4600" i="27"/>
  <c r="P4601" i="27"/>
  <c r="P4602" i="27"/>
  <c r="P4603" i="27"/>
  <c r="P4604" i="27"/>
  <c r="P4605" i="27"/>
  <c r="P4606" i="27"/>
  <c r="P4607" i="27"/>
  <c r="P4608" i="27"/>
  <c r="P4609" i="27"/>
  <c r="P4610" i="27"/>
  <c r="P4611" i="27"/>
  <c r="P4612" i="27"/>
  <c r="P4613" i="27"/>
  <c r="P4614" i="27"/>
  <c r="P4615" i="27"/>
  <c r="P4616" i="27"/>
  <c r="P4617" i="27"/>
  <c r="P4618" i="27"/>
  <c r="P4619" i="27"/>
  <c r="P4620" i="27"/>
  <c r="P4621" i="27"/>
  <c r="P4622" i="27"/>
  <c r="P4623" i="27"/>
  <c r="P4624" i="27"/>
  <c r="P4625" i="27"/>
  <c r="P4626" i="27"/>
  <c r="P4627" i="27"/>
  <c r="P4628" i="27"/>
  <c r="P4629" i="27"/>
  <c r="P4630" i="27"/>
  <c r="P4631" i="27"/>
  <c r="P4632" i="27"/>
  <c r="P4633" i="27"/>
  <c r="P4634" i="27"/>
  <c r="P4635" i="27"/>
  <c r="P4636" i="27"/>
  <c r="P4637" i="27"/>
  <c r="P4638" i="27"/>
  <c r="P4639" i="27"/>
  <c r="P4640" i="27"/>
  <c r="P4641" i="27"/>
  <c r="P4642" i="27"/>
  <c r="P4643" i="27"/>
  <c r="P4644" i="27"/>
  <c r="P4645" i="27"/>
  <c r="P4646" i="27"/>
  <c r="P4647" i="27"/>
  <c r="P4648" i="27"/>
  <c r="P4649" i="27"/>
  <c r="P4650" i="27"/>
  <c r="P4651" i="27"/>
  <c r="P4652" i="27"/>
  <c r="P4653" i="27"/>
  <c r="P4654" i="27"/>
  <c r="P4655" i="27"/>
  <c r="P4656" i="27"/>
  <c r="P4657" i="27"/>
  <c r="P4658" i="27"/>
  <c r="P4659" i="27"/>
  <c r="P4660" i="27"/>
  <c r="P4661" i="27"/>
  <c r="P4662" i="27"/>
  <c r="P4663" i="27"/>
  <c r="P4664" i="27"/>
  <c r="P4665" i="27"/>
  <c r="P4666" i="27"/>
  <c r="P4667" i="27"/>
  <c r="P4668" i="27"/>
  <c r="P4669" i="27"/>
  <c r="P4670" i="27"/>
  <c r="P4671" i="27"/>
  <c r="P4672" i="27"/>
  <c r="P4673" i="27"/>
  <c r="P4674" i="27"/>
  <c r="P4675" i="27"/>
  <c r="P4676" i="27"/>
  <c r="P4677" i="27"/>
  <c r="P4678" i="27"/>
  <c r="P4679" i="27"/>
  <c r="P4680" i="27"/>
  <c r="P4681" i="27"/>
  <c r="P4682" i="27"/>
  <c r="P4683" i="27"/>
  <c r="P4684" i="27"/>
  <c r="P4685" i="27"/>
  <c r="P4686" i="27"/>
  <c r="P4687" i="27"/>
  <c r="P4688" i="27"/>
  <c r="P4689" i="27"/>
  <c r="P4690" i="27"/>
  <c r="P4691" i="27"/>
  <c r="P4692" i="27"/>
  <c r="P4693" i="27"/>
  <c r="P4694" i="27"/>
  <c r="P4695" i="27"/>
  <c r="P4696" i="27"/>
  <c r="P4697" i="27"/>
  <c r="P4698" i="27"/>
  <c r="P4699" i="27"/>
  <c r="P4700" i="27"/>
  <c r="P4701" i="27"/>
  <c r="P4702" i="27"/>
  <c r="P4703" i="27"/>
  <c r="P4704" i="27"/>
  <c r="P4705" i="27"/>
  <c r="P4706" i="27"/>
  <c r="P4707" i="27"/>
  <c r="P4708" i="27"/>
  <c r="P4709" i="27"/>
  <c r="P4710" i="27"/>
  <c r="P4711" i="27"/>
  <c r="P4712" i="27"/>
  <c r="P4713" i="27"/>
  <c r="P4714" i="27"/>
  <c r="P4715" i="27"/>
  <c r="P4716" i="27"/>
  <c r="P4717" i="27"/>
  <c r="P4718" i="27"/>
  <c r="P4719" i="27"/>
  <c r="P4720" i="27"/>
  <c r="P4721" i="27"/>
  <c r="P4722" i="27"/>
  <c r="P4723" i="27"/>
  <c r="P4724" i="27"/>
  <c r="P4725" i="27"/>
  <c r="P4726" i="27"/>
  <c r="P4727" i="27"/>
  <c r="P4728" i="27"/>
  <c r="P4729" i="27"/>
  <c r="P4730" i="27"/>
  <c r="P4731" i="27"/>
  <c r="P4732" i="27"/>
  <c r="P4733" i="27"/>
  <c r="P4734" i="27"/>
  <c r="P4735" i="27"/>
  <c r="P4736" i="27"/>
  <c r="P4737" i="27"/>
  <c r="P4738" i="27"/>
  <c r="P4739" i="27"/>
  <c r="P4740" i="27"/>
  <c r="P4741" i="27"/>
  <c r="P4742" i="27"/>
  <c r="P4743" i="27"/>
  <c r="P4744" i="27"/>
  <c r="P4745" i="27"/>
  <c r="P4746" i="27"/>
  <c r="P4747" i="27"/>
  <c r="P4748" i="27"/>
  <c r="P4749" i="27"/>
  <c r="P4750" i="27"/>
  <c r="P4751" i="27"/>
  <c r="P4752" i="27"/>
  <c r="P4753" i="27"/>
  <c r="P4754" i="27"/>
  <c r="P4755" i="27"/>
  <c r="P4756" i="27"/>
  <c r="P4757" i="27"/>
  <c r="P4758" i="27"/>
  <c r="P4759" i="27"/>
  <c r="P4760" i="27"/>
  <c r="P4761" i="27"/>
  <c r="P4762" i="27"/>
  <c r="P4763" i="27"/>
  <c r="P4764" i="27"/>
  <c r="P4765" i="27"/>
  <c r="P4766" i="27"/>
  <c r="P4767" i="27"/>
  <c r="P4768" i="27"/>
  <c r="P4769" i="27"/>
  <c r="P4770" i="27"/>
  <c r="P4771" i="27"/>
  <c r="P4772" i="27"/>
  <c r="P4773" i="27"/>
  <c r="P4774" i="27"/>
  <c r="P4775" i="27"/>
  <c r="P4776" i="27"/>
  <c r="P4777" i="27"/>
  <c r="P4778" i="27"/>
  <c r="P4779" i="27"/>
  <c r="P4780" i="27"/>
  <c r="P4781" i="27"/>
  <c r="P4782" i="27"/>
  <c r="P4783" i="27"/>
  <c r="P4784" i="27"/>
  <c r="P4785" i="27"/>
  <c r="P4786" i="27"/>
  <c r="P4787" i="27"/>
  <c r="P4788" i="27"/>
  <c r="P4789" i="27"/>
  <c r="P4790" i="27"/>
  <c r="P4791" i="27"/>
  <c r="P4792" i="27"/>
  <c r="P4793" i="27"/>
  <c r="P4794" i="27"/>
  <c r="P4795" i="27"/>
  <c r="P4796" i="27"/>
  <c r="P4797" i="27"/>
  <c r="P4798" i="27"/>
  <c r="P4799" i="27"/>
  <c r="P4800" i="27"/>
  <c r="P4801" i="27"/>
  <c r="P4802" i="27"/>
  <c r="P4803" i="27"/>
  <c r="P4804" i="27"/>
  <c r="P4805" i="27"/>
  <c r="P4806" i="27"/>
  <c r="P4807" i="27"/>
  <c r="P4808" i="27"/>
  <c r="P4809" i="27"/>
  <c r="P4810" i="27"/>
  <c r="P4811" i="27"/>
  <c r="P4812" i="27"/>
  <c r="P4813" i="27"/>
  <c r="P4814" i="27"/>
  <c r="P4815" i="27"/>
  <c r="P4816" i="27"/>
  <c r="P4817" i="27"/>
  <c r="P4818" i="27"/>
  <c r="P4819" i="27"/>
  <c r="P4820" i="27"/>
  <c r="P4821" i="27"/>
  <c r="P4822" i="27"/>
  <c r="P4823" i="27"/>
  <c r="P4824" i="27"/>
  <c r="P4825" i="27"/>
  <c r="P4826" i="27"/>
  <c r="P4827" i="27"/>
  <c r="P4828" i="27"/>
  <c r="P4829" i="27"/>
  <c r="P4830" i="27"/>
  <c r="P4831" i="27"/>
  <c r="P4832" i="27"/>
  <c r="P4833" i="27"/>
  <c r="P4834" i="27"/>
  <c r="P4835" i="27"/>
  <c r="P4836" i="27"/>
  <c r="P4837" i="27"/>
  <c r="P4838" i="27"/>
  <c r="P4839" i="27"/>
  <c r="P4840" i="27"/>
  <c r="P4841" i="27"/>
  <c r="P4842" i="27"/>
  <c r="P4843" i="27"/>
  <c r="P4844" i="27"/>
  <c r="P4845" i="27"/>
  <c r="P4846" i="27"/>
  <c r="P4847" i="27"/>
  <c r="P4848" i="27"/>
  <c r="P4849" i="27"/>
  <c r="P4850" i="27"/>
  <c r="P4851" i="27"/>
  <c r="P4852" i="27"/>
  <c r="P4853" i="27"/>
  <c r="P4854" i="27"/>
  <c r="P4855" i="27"/>
  <c r="P4856" i="27"/>
  <c r="P4857" i="27"/>
  <c r="P4858" i="27"/>
  <c r="P4859" i="27"/>
  <c r="P4860" i="27"/>
  <c r="P4861" i="27"/>
  <c r="P4862" i="27"/>
  <c r="P4863" i="27"/>
  <c r="P4864" i="27"/>
  <c r="P4865" i="27"/>
  <c r="P4866" i="27"/>
  <c r="P4867" i="27"/>
  <c r="P4868" i="27"/>
  <c r="P4869" i="27"/>
  <c r="P4870" i="27"/>
  <c r="P4871" i="27"/>
  <c r="P4872" i="27"/>
  <c r="P4873" i="27"/>
  <c r="P4874" i="27"/>
  <c r="P4875" i="27"/>
  <c r="P4876" i="27"/>
  <c r="P4877" i="27"/>
  <c r="P4878" i="27"/>
  <c r="P4879" i="27"/>
  <c r="P4880" i="27"/>
  <c r="P4881" i="27"/>
  <c r="P4882" i="27"/>
  <c r="P4883" i="27"/>
  <c r="P4884" i="27"/>
  <c r="P4885" i="27"/>
  <c r="P4886" i="27"/>
  <c r="P4887" i="27"/>
  <c r="P4888" i="27"/>
  <c r="P4889" i="27"/>
  <c r="P4890" i="27"/>
  <c r="P4891" i="27"/>
  <c r="P4892" i="27"/>
  <c r="P4893" i="27"/>
  <c r="P4894" i="27"/>
  <c r="P4895" i="27"/>
  <c r="P4896" i="27"/>
  <c r="P4897" i="27"/>
  <c r="P4898" i="27"/>
  <c r="P4899" i="27"/>
  <c r="P4900" i="27"/>
  <c r="P4901" i="27"/>
  <c r="P4902" i="27"/>
  <c r="P4903" i="27"/>
  <c r="P4904" i="27"/>
  <c r="P4905" i="27"/>
  <c r="P4906" i="27"/>
  <c r="P4907" i="27"/>
  <c r="P4908" i="27"/>
  <c r="P4909" i="27"/>
  <c r="P4910" i="27"/>
  <c r="P4911" i="27"/>
  <c r="P4912" i="27"/>
  <c r="P4913" i="27"/>
  <c r="P4914" i="27"/>
  <c r="P4915" i="27"/>
  <c r="P4916" i="27"/>
  <c r="P4917" i="27"/>
  <c r="P4918" i="27"/>
  <c r="P4919" i="27"/>
  <c r="P4920" i="27"/>
  <c r="P4921" i="27"/>
  <c r="P4922" i="27"/>
  <c r="P4923" i="27"/>
  <c r="P4924" i="27"/>
  <c r="P4925" i="27"/>
  <c r="P4926" i="27"/>
  <c r="P4927" i="27"/>
  <c r="P4928" i="27"/>
  <c r="P4929" i="27"/>
  <c r="P4930" i="27"/>
  <c r="P4931" i="27"/>
  <c r="P4932" i="27"/>
  <c r="P4933" i="27"/>
  <c r="P4934" i="27"/>
  <c r="P4935" i="27"/>
  <c r="P4936" i="27"/>
  <c r="P4937" i="27"/>
  <c r="P4938" i="27"/>
  <c r="P4939" i="27"/>
  <c r="P4940" i="27"/>
  <c r="P4941" i="27"/>
  <c r="P4942" i="27"/>
  <c r="P4943" i="27"/>
  <c r="P4944" i="27"/>
  <c r="P4945" i="27"/>
  <c r="P4946" i="27"/>
  <c r="P4947" i="27"/>
  <c r="P4948" i="27"/>
  <c r="P4949" i="27"/>
  <c r="P4950" i="27"/>
  <c r="P4951" i="27"/>
  <c r="P4952" i="27"/>
  <c r="P4953" i="27"/>
  <c r="S8" i="27"/>
  <c r="S19" i="27"/>
  <c r="S26" i="27"/>
  <c r="S38" i="27"/>
  <c r="S42" i="27"/>
  <c r="S43" i="27"/>
  <c r="S50" i="27"/>
  <c r="S382" i="27"/>
  <c r="S559" i="27"/>
  <c r="S570" i="27"/>
  <c r="S811" i="27"/>
  <c r="S813" i="27"/>
  <c r="S823" i="27"/>
  <c r="S955" i="27"/>
  <c r="S962" i="27"/>
  <c r="S967" i="27"/>
  <c r="S1219" i="27"/>
  <c r="S1243" i="27"/>
  <c r="S1447" i="27"/>
  <c r="S1459" i="27"/>
  <c r="S1759" i="27"/>
  <c r="S1826" i="27"/>
  <c r="S1831" i="27"/>
  <c r="S1843" i="27"/>
  <c r="S2150" i="27"/>
  <c r="S2390" i="27"/>
  <c r="S2397" i="27"/>
  <c r="S2402" i="27"/>
  <c r="S2407" i="27"/>
  <c r="S3086" i="27"/>
  <c r="S3090" i="27"/>
  <c r="S3260" i="27"/>
  <c r="S3266" i="27"/>
  <c r="S3278" i="27"/>
  <c r="S3758" i="27"/>
  <c r="S4130" i="27"/>
  <c r="S4334" i="27"/>
  <c r="S4346" i="27"/>
  <c r="S4802" i="27"/>
  <c r="S4814" i="27"/>
  <c r="S4826" i="27"/>
  <c r="S113" i="27"/>
  <c r="S135" i="27"/>
  <c r="S136" i="27"/>
  <c r="S393" i="27"/>
  <c r="S701" i="27"/>
  <c r="S773" i="27"/>
  <c r="S819" i="27"/>
  <c r="S1133" i="27"/>
  <c r="S1612" i="27"/>
  <c r="S1623" i="27"/>
  <c r="S1757" i="27"/>
  <c r="S1768" i="27"/>
  <c r="S1779" i="27"/>
  <c r="S2295" i="27"/>
  <c r="S2296" i="27"/>
  <c r="S2572" i="27"/>
  <c r="S2584" i="27"/>
  <c r="S2889" i="27"/>
  <c r="S3003" i="27"/>
  <c r="S3004" i="27"/>
  <c r="S3016" i="27"/>
  <c r="S3028" i="27"/>
  <c r="S3195" i="27"/>
  <c r="S3196" i="27"/>
  <c r="S3413" i="27"/>
  <c r="S3424" i="27"/>
  <c r="S3435" i="27"/>
  <c r="S3555" i="27"/>
  <c r="S3556" i="27"/>
  <c r="S3567" i="27"/>
  <c r="S3568" i="27"/>
  <c r="S3747" i="27"/>
  <c r="S3844" i="27"/>
  <c r="S3893" i="27"/>
  <c r="S3904" i="27"/>
  <c r="S3939" i="27"/>
  <c r="S3940" i="27"/>
  <c r="S4132" i="27"/>
  <c r="S4144" i="27"/>
  <c r="S4180" i="27"/>
  <c r="S4181" i="27"/>
  <c r="S4300" i="27"/>
  <c r="S4312" i="27"/>
  <c r="S4313" i="27"/>
  <c r="S4551" i="27"/>
  <c r="S4552" i="27"/>
  <c r="S4564" i="27"/>
  <c r="S4575" i="27"/>
  <c r="S4576" i="27"/>
  <c r="S4588" i="27"/>
  <c r="S4684" i="27"/>
  <c r="S4839"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M606" i="27"/>
  <c r="M607" i="27"/>
  <c r="M608" i="27"/>
  <c r="M609" i="27"/>
  <c r="M610" i="27"/>
  <c r="M611" i="27"/>
  <c r="M612" i="27"/>
  <c r="M613" i="27"/>
  <c r="M614" i="27"/>
  <c r="M615" i="27"/>
  <c r="M616" i="27"/>
  <c r="M617" i="27"/>
  <c r="M618" i="27"/>
  <c r="M619" i="27"/>
  <c r="M620" i="27"/>
  <c r="M621" i="27"/>
  <c r="M622" i="27"/>
  <c r="M623" i="27"/>
  <c r="M624" i="27"/>
  <c r="M625" i="27"/>
  <c r="M626" i="27"/>
  <c r="M627" i="27"/>
  <c r="M628" i="27"/>
  <c r="M629" i="27"/>
  <c r="M630" i="27"/>
  <c r="M631" i="27"/>
  <c r="M632" i="27"/>
  <c r="M633" i="27"/>
  <c r="M634" i="27"/>
  <c r="M635" i="27"/>
  <c r="M636" i="27"/>
  <c r="M637" i="27"/>
  <c r="M638" i="27"/>
  <c r="M639" i="27"/>
  <c r="M640" i="27"/>
  <c r="M641" i="27"/>
  <c r="M642" i="27"/>
  <c r="M643" i="27"/>
  <c r="M644" i="27"/>
  <c r="M645" i="27"/>
  <c r="M646" i="27"/>
  <c r="M647" i="27"/>
  <c r="M648" i="27"/>
  <c r="M649" i="27"/>
  <c r="M650" i="27"/>
  <c r="M651" i="27"/>
  <c r="M652" i="27"/>
  <c r="M653" i="27"/>
  <c r="M654" i="27"/>
  <c r="M655" i="27"/>
  <c r="M656" i="27"/>
  <c r="M657" i="27"/>
  <c r="M658" i="27"/>
  <c r="M659" i="27"/>
  <c r="M660" i="27"/>
  <c r="M661" i="27"/>
  <c r="M662" i="27"/>
  <c r="M663" i="27"/>
  <c r="M664" i="27"/>
  <c r="M665" i="27"/>
  <c r="M666" i="27"/>
  <c r="M667" i="27"/>
  <c r="M668" i="27"/>
  <c r="M669" i="27"/>
  <c r="M670" i="27"/>
  <c r="M671" i="27"/>
  <c r="M672" i="27"/>
  <c r="M673" i="27"/>
  <c r="M674" i="27"/>
  <c r="M675" i="27"/>
  <c r="M676" i="27"/>
  <c r="M677" i="27"/>
  <c r="M678" i="27"/>
  <c r="M679" i="27"/>
  <c r="M680" i="27"/>
  <c r="M681" i="27"/>
  <c r="M682" i="27"/>
  <c r="M683" i="27"/>
  <c r="M684" i="27"/>
  <c r="M685" i="27"/>
  <c r="M686" i="27"/>
  <c r="M687" i="27"/>
  <c r="M688" i="27"/>
  <c r="M689" i="27"/>
  <c r="M690" i="27"/>
  <c r="M691" i="27"/>
  <c r="M692" i="27"/>
  <c r="M693" i="27"/>
  <c r="M694" i="27"/>
  <c r="M695" i="27"/>
  <c r="M696" i="27"/>
  <c r="M697" i="27"/>
  <c r="M698" i="27"/>
  <c r="M699" i="27"/>
  <c r="M700" i="27"/>
  <c r="M701" i="27"/>
  <c r="M702" i="27"/>
  <c r="M703" i="27"/>
  <c r="M704" i="27"/>
  <c r="M705" i="27"/>
  <c r="M706" i="27"/>
  <c r="M707" i="27"/>
  <c r="M708" i="27"/>
  <c r="M709" i="27"/>
  <c r="M710" i="27"/>
  <c r="M711" i="27"/>
  <c r="M712" i="27"/>
  <c r="M713" i="27"/>
  <c r="M714" i="27"/>
  <c r="M715" i="27"/>
  <c r="M716" i="27"/>
  <c r="M717" i="27"/>
  <c r="M718" i="27"/>
  <c r="M719" i="27"/>
  <c r="M720" i="27"/>
  <c r="M721" i="27"/>
  <c r="M722" i="27"/>
  <c r="M723" i="27"/>
  <c r="M724" i="27"/>
  <c r="M725" i="27"/>
  <c r="M726" i="27"/>
  <c r="M727" i="27"/>
  <c r="M728" i="27"/>
  <c r="M729" i="27"/>
  <c r="M730" i="27"/>
  <c r="M731" i="27"/>
  <c r="M732" i="27"/>
  <c r="M733" i="27"/>
  <c r="M734" i="27"/>
  <c r="M735" i="27"/>
  <c r="M736" i="27"/>
  <c r="M737" i="27"/>
  <c r="M738" i="27"/>
  <c r="M739" i="27"/>
  <c r="M740" i="27"/>
  <c r="M741" i="27"/>
  <c r="M742" i="27"/>
  <c r="M743" i="27"/>
  <c r="M744" i="27"/>
  <c r="M745" i="27"/>
  <c r="M746" i="27"/>
  <c r="M747" i="27"/>
  <c r="M748" i="27"/>
  <c r="M749" i="27"/>
  <c r="M750" i="27"/>
  <c r="M751" i="27"/>
  <c r="M752" i="27"/>
  <c r="M753" i="27"/>
  <c r="M754" i="27"/>
  <c r="M755" i="27"/>
  <c r="M756" i="27"/>
  <c r="M757" i="27"/>
  <c r="M758" i="27"/>
  <c r="M759" i="27"/>
  <c r="M760" i="27"/>
  <c r="M761" i="27"/>
  <c r="M762" i="27"/>
  <c r="M763" i="27"/>
  <c r="M764" i="27"/>
  <c r="M765" i="27"/>
  <c r="M766" i="27"/>
  <c r="M767" i="27"/>
  <c r="M768" i="27"/>
  <c r="M769" i="27"/>
  <c r="M770" i="27"/>
  <c r="M771" i="27"/>
  <c r="M772" i="27"/>
  <c r="M773" i="27"/>
  <c r="M774" i="27"/>
  <c r="M775" i="27"/>
  <c r="M776" i="27"/>
  <c r="M777" i="27"/>
  <c r="M778" i="27"/>
  <c r="M779" i="27"/>
  <c r="M780" i="27"/>
  <c r="M781" i="27"/>
  <c r="M782" i="27"/>
  <c r="M783" i="27"/>
  <c r="M784" i="27"/>
  <c r="M785" i="27"/>
  <c r="M786" i="27"/>
  <c r="M787" i="27"/>
  <c r="M788" i="27"/>
  <c r="M789" i="27"/>
  <c r="M790" i="27"/>
  <c r="M791" i="27"/>
  <c r="M792" i="27"/>
  <c r="M793" i="27"/>
  <c r="M794" i="27"/>
  <c r="M795" i="27"/>
  <c r="M796" i="27"/>
  <c r="M797" i="27"/>
  <c r="M798" i="27"/>
  <c r="M799" i="27"/>
  <c r="M800" i="27"/>
  <c r="M801" i="27"/>
  <c r="M802" i="27"/>
  <c r="M803" i="27"/>
  <c r="M804" i="27"/>
  <c r="M805" i="27"/>
  <c r="M806" i="27"/>
  <c r="M807" i="27"/>
  <c r="M808" i="27"/>
  <c r="M809" i="27"/>
  <c r="M810" i="27"/>
  <c r="M811" i="27"/>
  <c r="M812" i="27"/>
  <c r="M813" i="27"/>
  <c r="M814" i="27"/>
  <c r="M815" i="27"/>
  <c r="M816" i="27"/>
  <c r="M817" i="27"/>
  <c r="M818" i="27"/>
  <c r="M819" i="27"/>
  <c r="M820" i="27"/>
  <c r="M821" i="27"/>
  <c r="M822" i="27"/>
  <c r="M823" i="27"/>
  <c r="M824" i="27"/>
  <c r="M825" i="27"/>
  <c r="M826" i="27"/>
  <c r="M827" i="27"/>
  <c r="M828" i="27"/>
  <c r="M829" i="27"/>
  <c r="M830" i="27"/>
  <c r="M831" i="27"/>
  <c r="M832" i="27"/>
  <c r="M833" i="27"/>
  <c r="M834" i="27"/>
  <c r="M835" i="27"/>
  <c r="M836" i="27"/>
  <c r="M837" i="27"/>
  <c r="M838" i="27"/>
  <c r="M839" i="27"/>
  <c r="M840" i="27"/>
  <c r="M841" i="27"/>
  <c r="M842" i="27"/>
  <c r="M843" i="27"/>
  <c r="M844" i="27"/>
  <c r="M845" i="27"/>
  <c r="M846" i="27"/>
  <c r="M847" i="27"/>
  <c r="M848" i="27"/>
  <c r="M849" i="27"/>
  <c r="M850" i="27"/>
  <c r="M851" i="27"/>
  <c r="M852" i="27"/>
  <c r="M853" i="27"/>
  <c r="M854" i="27"/>
  <c r="M855" i="27"/>
  <c r="M856" i="27"/>
  <c r="M857" i="27"/>
  <c r="M858" i="27"/>
  <c r="M859" i="27"/>
  <c r="M860" i="27"/>
  <c r="M861" i="27"/>
  <c r="M862" i="27"/>
  <c r="M863" i="27"/>
  <c r="M864" i="27"/>
  <c r="M865" i="27"/>
  <c r="M866" i="27"/>
  <c r="M867" i="27"/>
  <c r="M868" i="27"/>
  <c r="M869" i="27"/>
  <c r="M870" i="27"/>
  <c r="M871" i="27"/>
  <c r="M872" i="27"/>
  <c r="M873" i="27"/>
  <c r="M874" i="27"/>
  <c r="M875" i="27"/>
  <c r="M876" i="27"/>
  <c r="M877" i="27"/>
  <c r="M878" i="27"/>
  <c r="M879" i="27"/>
  <c r="M880" i="27"/>
  <c r="M881" i="27"/>
  <c r="M882" i="27"/>
  <c r="M883" i="27"/>
  <c r="M884" i="27"/>
  <c r="M885" i="27"/>
  <c r="M886" i="27"/>
  <c r="M887" i="27"/>
  <c r="M888" i="27"/>
  <c r="M889" i="27"/>
  <c r="M890" i="27"/>
  <c r="M891" i="27"/>
  <c r="M892" i="27"/>
  <c r="M893" i="27"/>
  <c r="M894" i="27"/>
  <c r="M895" i="27"/>
  <c r="M896" i="27"/>
  <c r="M897" i="27"/>
  <c r="M898" i="27"/>
  <c r="M899" i="27"/>
  <c r="M900" i="27"/>
  <c r="M901" i="27"/>
  <c r="M902" i="27"/>
  <c r="M903" i="27"/>
  <c r="M904" i="27"/>
  <c r="M905" i="27"/>
  <c r="M906" i="27"/>
  <c r="M907" i="27"/>
  <c r="M908" i="27"/>
  <c r="M909" i="27"/>
  <c r="M910" i="27"/>
  <c r="M911" i="27"/>
  <c r="M912" i="27"/>
  <c r="M913" i="27"/>
  <c r="M914" i="27"/>
  <c r="M915" i="27"/>
  <c r="M916" i="27"/>
  <c r="M917" i="27"/>
  <c r="M918" i="27"/>
  <c r="M919" i="27"/>
  <c r="M920" i="27"/>
  <c r="M921" i="27"/>
  <c r="M922" i="27"/>
  <c r="M923" i="27"/>
  <c r="M924" i="27"/>
  <c r="M925" i="27"/>
  <c r="M926" i="27"/>
  <c r="M927" i="27"/>
  <c r="M928" i="27"/>
  <c r="M929" i="27"/>
  <c r="M930" i="27"/>
  <c r="M931" i="27"/>
  <c r="M932" i="27"/>
  <c r="M933" i="27"/>
  <c r="M934" i="27"/>
  <c r="M935" i="27"/>
  <c r="M936" i="27"/>
  <c r="M937" i="27"/>
  <c r="M938" i="27"/>
  <c r="M939" i="27"/>
  <c r="M940" i="27"/>
  <c r="M941" i="27"/>
  <c r="M942" i="27"/>
  <c r="M943" i="27"/>
  <c r="M944" i="27"/>
  <c r="M945" i="27"/>
  <c r="M946" i="27"/>
  <c r="M947" i="27"/>
  <c r="M948" i="27"/>
  <c r="M949" i="27"/>
  <c r="M950" i="27"/>
  <c r="M951" i="27"/>
  <c r="M952" i="27"/>
  <c r="M953" i="27"/>
  <c r="M954" i="27"/>
  <c r="M955" i="27"/>
  <c r="M956" i="27"/>
  <c r="M957" i="27"/>
  <c r="M958" i="27"/>
  <c r="M959" i="27"/>
  <c r="M960" i="27"/>
  <c r="M961" i="27"/>
  <c r="M962" i="27"/>
  <c r="M963" i="27"/>
  <c r="M964" i="27"/>
  <c r="M965" i="27"/>
  <c r="M966" i="27"/>
  <c r="M967" i="27"/>
  <c r="M968" i="27"/>
  <c r="M969" i="27"/>
  <c r="M970" i="27"/>
  <c r="M971" i="27"/>
  <c r="M972" i="27"/>
  <c r="M973" i="27"/>
  <c r="M974" i="27"/>
  <c r="M975" i="27"/>
  <c r="M976" i="27"/>
  <c r="M977" i="27"/>
  <c r="M978" i="27"/>
  <c r="M979" i="27"/>
  <c r="M980" i="27"/>
  <c r="M981" i="27"/>
  <c r="M982" i="27"/>
  <c r="M983" i="27"/>
  <c r="M984" i="27"/>
  <c r="M985" i="27"/>
  <c r="M986" i="27"/>
  <c r="M987" i="27"/>
  <c r="M988" i="27"/>
  <c r="M989" i="27"/>
  <c r="M990" i="27"/>
  <c r="M991" i="27"/>
  <c r="M992" i="27"/>
  <c r="M993" i="27"/>
  <c r="M994" i="27"/>
  <c r="M995" i="27"/>
  <c r="M996" i="27"/>
  <c r="M997" i="27"/>
  <c r="M998" i="27"/>
  <c r="M999" i="27"/>
  <c r="M1000" i="27"/>
  <c r="M1001" i="27"/>
  <c r="M1002" i="27"/>
  <c r="M1003" i="27"/>
  <c r="M1004" i="27"/>
  <c r="M1005" i="27"/>
  <c r="M1006" i="27"/>
  <c r="M1007" i="27"/>
  <c r="M1008" i="27"/>
  <c r="M1009" i="27"/>
  <c r="M1010" i="27"/>
  <c r="M1011" i="27"/>
  <c r="M1012" i="27"/>
  <c r="M1013" i="27"/>
  <c r="M1014" i="27"/>
  <c r="M1015" i="27"/>
  <c r="M1016" i="27"/>
  <c r="M1017" i="27"/>
  <c r="M1018" i="27"/>
  <c r="M1019" i="27"/>
  <c r="M1020" i="27"/>
  <c r="M1021" i="27"/>
  <c r="M1022" i="27"/>
  <c r="M1023" i="27"/>
  <c r="M1024" i="27"/>
  <c r="M1025" i="27"/>
  <c r="M1026" i="27"/>
  <c r="M1027" i="27"/>
  <c r="M1028" i="27"/>
  <c r="M1029" i="27"/>
  <c r="M1030" i="27"/>
  <c r="M1031" i="27"/>
  <c r="M1032" i="27"/>
  <c r="M1033" i="27"/>
  <c r="M1034" i="27"/>
  <c r="M1035" i="27"/>
  <c r="M1036" i="27"/>
  <c r="M1037" i="27"/>
  <c r="M1038" i="27"/>
  <c r="M1039" i="27"/>
  <c r="M1040" i="27"/>
  <c r="M1041" i="27"/>
  <c r="M1042" i="27"/>
  <c r="M1043" i="27"/>
  <c r="M1044" i="27"/>
  <c r="M1045" i="27"/>
  <c r="M1046" i="27"/>
  <c r="M1047" i="27"/>
  <c r="M1048" i="27"/>
  <c r="M1049" i="27"/>
  <c r="M1050" i="27"/>
  <c r="M1051" i="27"/>
  <c r="M1052" i="27"/>
  <c r="M1053" i="27"/>
  <c r="M1054" i="27"/>
  <c r="M1055" i="27"/>
  <c r="M1056" i="27"/>
  <c r="M1057" i="27"/>
  <c r="M1058" i="27"/>
  <c r="M1059" i="27"/>
  <c r="M1060" i="27"/>
  <c r="M1061" i="27"/>
  <c r="M1062" i="27"/>
  <c r="M1063" i="27"/>
  <c r="M1064" i="27"/>
  <c r="M1065" i="27"/>
  <c r="M1066" i="27"/>
  <c r="M1067" i="27"/>
  <c r="M1068" i="27"/>
  <c r="M1069" i="27"/>
  <c r="M1070" i="27"/>
  <c r="M1071" i="27"/>
  <c r="M1072" i="27"/>
  <c r="M1073" i="27"/>
  <c r="M1074" i="27"/>
  <c r="M1075" i="27"/>
  <c r="M1076" i="27"/>
  <c r="M1077" i="27"/>
  <c r="M1078" i="27"/>
  <c r="M1079" i="27"/>
  <c r="M1080" i="27"/>
  <c r="M1081" i="27"/>
  <c r="M1082" i="27"/>
  <c r="M1083" i="27"/>
  <c r="M1084" i="27"/>
  <c r="M1085" i="27"/>
  <c r="M1086" i="27"/>
  <c r="M1087" i="27"/>
  <c r="M1088" i="27"/>
  <c r="M1089" i="27"/>
  <c r="M1090" i="27"/>
  <c r="M1091" i="27"/>
  <c r="M1092" i="27"/>
  <c r="M1093" i="27"/>
  <c r="M1094" i="27"/>
  <c r="M1095" i="27"/>
  <c r="M1096" i="27"/>
  <c r="M1097" i="27"/>
  <c r="M1098" i="27"/>
  <c r="M1099" i="27"/>
  <c r="M1100" i="27"/>
  <c r="M1101" i="27"/>
  <c r="M1102" i="27"/>
  <c r="M1103" i="27"/>
  <c r="M1104" i="27"/>
  <c r="M1105" i="27"/>
  <c r="M1106" i="27"/>
  <c r="M1107" i="27"/>
  <c r="M1108" i="27"/>
  <c r="M1109" i="27"/>
  <c r="M1110" i="27"/>
  <c r="M1111" i="27"/>
  <c r="M1112" i="27"/>
  <c r="M1113" i="27"/>
  <c r="M1114" i="27"/>
  <c r="M1115" i="27"/>
  <c r="M1116" i="27"/>
  <c r="M1117" i="27"/>
  <c r="M1118" i="27"/>
  <c r="M1119" i="27"/>
  <c r="M1120" i="27"/>
  <c r="M1121" i="27"/>
  <c r="M1122" i="27"/>
  <c r="M1123" i="27"/>
  <c r="M1124" i="27"/>
  <c r="M1125" i="27"/>
  <c r="M1126" i="27"/>
  <c r="M1127" i="27"/>
  <c r="M1128" i="27"/>
  <c r="M1129" i="27"/>
  <c r="M1130" i="27"/>
  <c r="M1131" i="27"/>
  <c r="M1132" i="27"/>
  <c r="M1133" i="27"/>
  <c r="M1134" i="27"/>
  <c r="M1135" i="27"/>
  <c r="M1136" i="27"/>
  <c r="M1137" i="27"/>
  <c r="M1138" i="27"/>
  <c r="M1139" i="27"/>
  <c r="M1140" i="27"/>
  <c r="M1141" i="27"/>
  <c r="M1142" i="27"/>
  <c r="M1143" i="27"/>
  <c r="M1144" i="27"/>
  <c r="M1145" i="27"/>
  <c r="M1146" i="27"/>
  <c r="M1147" i="27"/>
  <c r="M1148" i="27"/>
  <c r="M1149" i="27"/>
  <c r="M1150" i="27"/>
  <c r="M1151" i="27"/>
  <c r="M1152" i="27"/>
  <c r="M1153" i="27"/>
  <c r="M1154" i="27"/>
  <c r="M1155" i="27"/>
  <c r="M1156" i="27"/>
  <c r="M1157" i="27"/>
  <c r="M1158" i="27"/>
  <c r="M1159" i="27"/>
  <c r="M1160" i="27"/>
  <c r="M1161" i="27"/>
  <c r="M1162" i="27"/>
  <c r="M1163" i="27"/>
  <c r="M1164" i="27"/>
  <c r="M1165" i="27"/>
  <c r="M1166" i="27"/>
  <c r="M1167" i="27"/>
  <c r="M1168" i="27"/>
  <c r="M1169" i="27"/>
  <c r="M1170" i="27"/>
  <c r="M1171" i="27"/>
  <c r="M1172" i="27"/>
  <c r="M1173" i="27"/>
  <c r="M1174" i="27"/>
  <c r="M1175" i="27"/>
  <c r="M1176" i="27"/>
  <c r="M1177" i="27"/>
  <c r="M1178" i="27"/>
  <c r="M1179" i="27"/>
  <c r="M1180" i="27"/>
  <c r="M1181" i="27"/>
  <c r="M1182" i="27"/>
  <c r="M1183" i="27"/>
  <c r="M1184" i="27"/>
  <c r="M1185" i="27"/>
  <c r="M1186" i="27"/>
  <c r="M1187" i="27"/>
  <c r="M1188" i="27"/>
  <c r="M1189" i="27"/>
  <c r="M1190" i="27"/>
  <c r="M1191" i="27"/>
  <c r="M1192" i="27"/>
  <c r="M1193" i="27"/>
  <c r="M1194" i="27"/>
  <c r="M1195" i="27"/>
  <c r="M1196" i="27"/>
  <c r="M1197" i="27"/>
  <c r="M1198" i="27"/>
  <c r="M1199" i="27"/>
  <c r="M1200" i="27"/>
  <c r="M1201" i="27"/>
  <c r="M1202" i="27"/>
  <c r="M1203" i="27"/>
  <c r="M1204" i="27"/>
  <c r="M1205" i="27"/>
  <c r="M1206" i="27"/>
  <c r="M1207" i="27"/>
  <c r="M1208" i="27"/>
  <c r="M1209" i="27"/>
  <c r="M1210" i="27"/>
  <c r="M1211" i="27"/>
  <c r="M1212" i="27"/>
  <c r="M1213" i="27"/>
  <c r="M1214" i="27"/>
  <c r="M1215" i="27"/>
  <c r="M1216" i="27"/>
  <c r="M1217" i="27"/>
  <c r="M1218" i="27"/>
  <c r="M1219" i="27"/>
  <c r="M1220" i="27"/>
  <c r="M1221" i="27"/>
  <c r="M1222" i="27"/>
  <c r="M1223" i="27"/>
  <c r="M1224" i="27"/>
  <c r="M1225" i="27"/>
  <c r="M1226" i="27"/>
  <c r="M1227" i="27"/>
  <c r="M1228" i="27"/>
  <c r="M1229" i="27"/>
  <c r="M1230" i="27"/>
  <c r="M1231" i="27"/>
  <c r="M1232" i="27"/>
  <c r="M1233" i="27"/>
  <c r="M1234" i="27"/>
  <c r="M1235" i="27"/>
  <c r="M1236" i="27"/>
  <c r="M1237" i="27"/>
  <c r="M1238" i="27"/>
  <c r="M1239" i="27"/>
  <c r="M1240" i="27"/>
  <c r="M1241" i="27"/>
  <c r="M1242" i="27"/>
  <c r="M1243" i="27"/>
  <c r="M1244" i="27"/>
  <c r="M1245" i="27"/>
  <c r="M1246" i="27"/>
  <c r="M1247" i="27"/>
  <c r="M1248" i="27"/>
  <c r="M1249" i="27"/>
  <c r="M1250" i="27"/>
  <c r="M1251" i="27"/>
  <c r="M1252" i="27"/>
  <c r="M1253" i="27"/>
  <c r="M1254" i="27"/>
  <c r="M1255" i="27"/>
  <c r="M1256" i="27"/>
  <c r="M1257" i="27"/>
  <c r="M1258" i="27"/>
  <c r="M1259" i="27"/>
  <c r="M1260" i="27"/>
  <c r="M1261" i="27"/>
  <c r="M1262" i="27"/>
  <c r="M1263" i="27"/>
  <c r="M1264" i="27"/>
  <c r="M1265" i="27"/>
  <c r="M1266" i="27"/>
  <c r="M1267" i="27"/>
  <c r="M1268" i="27"/>
  <c r="M1269" i="27"/>
  <c r="M1270" i="27"/>
  <c r="M1271" i="27"/>
  <c r="M1272" i="27"/>
  <c r="M1273" i="27"/>
  <c r="M1274" i="27"/>
  <c r="M1275" i="27"/>
  <c r="M1276" i="27"/>
  <c r="M1277" i="27"/>
  <c r="M1278" i="27"/>
  <c r="M1279" i="27"/>
  <c r="M1280" i="27"/>
  <c r="M1281" i="27"/>
  <c r="M1282" i="27"/>
  <c r="M1283" i="27"/>
  <c r="M1284" i="27"/>
  <c r="M1285" i="27"/>
  <c r="M1286" i="27"/>
  <c r="M1287" i="27"/>
  <c r="M1288" i="27"/>
  <c r="M1289" i="27"/>
  <c r="M1290" i="27"/>
  <c r="M1291" i="27"/>
  <c r="M1292" i="27"/>
  <c r="M1293" i="27"/>
  <c r="M1294" i="27"/>
  <c r="M1295" i="27"/>
  <c r="M1296" i="27"/>
  <c r="M1297" i="27"/>
  <c r="M1298" i="27"/>
  <c r="M1299" i="27"/>
  <c r="M1300" i="27"/>
  <c r="M1301" i="27"/>
  <c r="M1302" i="27"/>
  <c r="M1303" i="27"/>
  <c r="M1304" i="27"/>
  <c r="M1305" i="27"/>
  <c r="M1306" i="27"/>
  <c r="M1307" i="27"/>
  <c r="M1308" i="27"/>
  <c r="M1309" i="27"/>
  <c r="M1310" i="27"/>
  <c r="M1311" i="27"/>
  <c r="M1312" i="27"/>
  <c r="M1313" i="27"/>
  <c r="M1314" i="27"/>
  <c r="M1315" i="27"/>
  <c r="M1316" i="27"/>
  <c r="M1317" i="27"/>
  <c r="M1318" i="27"/>
  <c r="M1319" i="27"/>
  <c r="M1320" i="27"/>
  <c r="M1321" i="27"/>
  <c r="M1322" i="27"/>
  <c r="M1323" i="27"/>
  <c r="M1324" i="27"/>
  <c r="M1325" i="27"/>
  <c r="M1326" i="27"/>
  <c r="M1327" i="27"/>
  <c r="M1328" i="27"/>
  <c r="M1329" i="27"/>
  <c r="M1330" i="27"/>
  <c r="M1331" i="27"/>
  <c r="M1332" i="27"/>
  <c r="M1333" i="27"/>
  <c r="M1334" i="27"/>
  <c r="M1335" i="27"/>
  <c r="M1336" i="27"/>
  <c r="M1337" i="27"/>
  <c r="M1338" i="27"/>
  <c r="M1339" i="27"/>
  <c r="M1340" i="27"/>
  <c r="M1341" i="27"/>
  <c r="M1342" i="27"/>
  <c r="M1343" i="27"/>
  <c r="M1344" i="27"/>
  <c r="M1345" i="27"/>
  <c r="M1346" i="27"/>
  <c r="M1347" i="27"/>
  <c r="M1348" i="27"/>
  <c r="M1349" i="27"/>
  <c r="M1350" i="27"/>
  <c r="M1351" i="27"/>
  <c r="M1352" i="27"/>
  <c r="M1353" i="27"/>
  <c r="M1354" i="27"/>
  <c r="M1355" i="27"/>
  <c r="M1356" i="27"/>
  <c r="M1357" i="27"/>
  <c r="M1358" i="27"/>
  <c r="M1359" i="27"/>
  <c r="M1360" i="27"/>
  <c r="M1361" i="27"/>
  <c r="M1362" i="27"/>
  <c r="M1363" i="27"/>
  <c r="M1364" i="27"/>
  <c r="M1365" i="27"/>
  <c r="M1366" i="27"/>
  <c r="M1367" i="27"/>
  <c r="M1368" i="27"/>
  <c r="M1369" i="27"/>
  <c r="M1370" i="27"/>
  <c r="M1371" i="27"/>
  <c r="M1372" i="27"/>
  <c r="M1373" i="27"/>
  <c r="M1374" i="27"/>
  <c r="M1375" i="27"/>
  <c r="M1376" i="27"/>
  <c r="M1377" i="27"/>
  <c r="M1378" i="27"/>
  <c r="M1379" i="27"/>
  <c r="M1380" i="27"/>
  <c r="M1381" i="27"/>
  <c r="M1382" i="27"/>
  <c r="M1383" i="27"/>
  <c r="M1384" i="27"/>
  <c r="M1385" i="27"/>
  <c r="M1386" i="27"/>
  <c r="M1387" i="27"/>
  <c r="M1388" i="27"/>
  <c r="M1389" i="27"/>
  <c r="M1390" i="27"/>
  <c r="M1391" i="27"/>
  <c r="M1392" i="27"/>
  <c r="M1393" i="27"/>
  <c r="M1394" i="27"/>
  <c r="M1395" i="27"/>
  <c r="M1396" i="27"/>
  <c r="M1397" i="27"/>
  <c r="M1398" i="27"/>
  <c r="M1399" i="27"/>
  <c r="M1400" i="27"/>
  <c r="M1401" i="27"/>
  <c r="M1402" i="27"/>
  <c r="M1403" i="27"/>
  <c r="M1404" i="27"/>
  <c r="M1405" i="27"/>
  <c r="M1406" i="27"/>
  <c r="M1407" i="27"/>
  <c r="M1408" i="27"/>
  <c r="M1409" i="27"/>
  <c r="M1410" i="27"/>
  <c r="M1411" i="27"/>
  <c r="M1412" i="27"/>
  <c r="M1413" i="27"/>
  <c r="M1414" i="27"/>
  <c r="M1415" i="27"/>
  <c r="M1416" i="27"/>
  <c r="M1417" i="27"/>
  <c r="M1418" i="27"/>
  <c r="M1419" i="27"/>
  <c r="M1420" i="27"/>
  <c r="M1421" i="27"/>
  <c r="M1422" i="27"/>
  <c r="M1423" i="27"/>
  <c r="M1424" i="27"/>
  <c r="M1425" i="27"/>
  <c r="M1426" i="27"/>
  <c r="M1427" i="27"/>
  <c r="M1428" i="27"/>
  <c r="M1429" i="27"/>
  <c r="M1430" i="27"/>
  <c r="M1431" i="27"/>
  <c r="M1432" i="27"/>
  <c r="M1433" i="27"/>
  <c r="M1434" i="27"/>
  <c r="M1435" i="27"/>
  <c r="M1436" i="27"/>
  <c r="M1437" i="27"/>
  <c r="M1438" i="27"/>
  <c r="M1439" i="27"/>
  <c r="M1440" i="27"/>
  <c r="M1441" i="27"/>
  <c r="M1442" i="27"/>
  <c r="M1443" i="27"/>
  <c r="M1444" i="27"/>
  <c r="M1445" i="27"/>
  <c r="M1446" i="27"/>
  <c r="M1447" i="27"/>
  <c r="M1448" i="27"/>
  <c r="M1449" i="27"/>
  <c r="M1450" i="27"/>
  <c r="M1451" i="27"/>
  <c r="M1452" i="27"/>
  <c r="M1453" i="27"/>
  <c r="M1454" i="27"/>
  <c r="M1455" i="27"/>
  <c r="M1456" i="27"/>
  <c r="M1457" i="27"/>
  <c r="M1458" i="27"/>
  <c r="M1459" i="27"/>
  <c r="M1460" i="27"/>
  <c r="M1461" i="27"/>
  <c r="M1462" i="27"/>
  <c r="M1463" i="27"/>
  <c r="M1464" i="27"/>
  <c r="M1465" i="27"/>
  <c r="M1466" i="27"/>
  <c r="M1467" i="27"/>
  <c r="M1468" i="27"/>
  <c r="M1469" i="27"/>
  <c r="M1470" i="27"/>
  <c r="M1471" i="27"/>
  <c r="M1472" i="27"/>
  <c r="M1473" i="27"/>
  <c r="M1474" i="27"/>
  <c r="M1475" i="27"/>
  <c r="M1476" i="27"/>
  <c r="M1477" i="27"/>
  <c r="M1478" i="27"/>
  <c r="M1479" i="27"/>
  <c r="M1480" i="27"/>
  <c r="M1481" i="27"/>
  <c r="M1482" i="27"/>
  <c r="M1483" i="27"/>
  <c r="M1484" i="27"/>
  <c r="M1485" i="27"/>
  <c r="M1486" i="27"/>
  <c r="M1487" i="27"/>
  <c r="M1488" i="27"/>
  <c r="M1489" i="27"/>
  <c r="M1490" i="27"/>
  <c r="M1491" i="27"/>
  <c r="M1492" i="27"/>
  <c r="M1493" i="27"/>
  <c r="M1494" i="27"/>
  <c r="M1495" i="27"/>
  <c r="M1496" i="27"/>
  <c r="M1497" i="27"/>
  <c r="M1498" i="27"/>
  <c r="M1499" i="27"/>
  <c r="M1500" i="27"/>
  <c r="M1501" i="27"/>
  <c r="M1502" i="27"/>
  <c r="M1503" i="27"/>
  <c r="M1504" i="27"/>
  <c r="M1505" i="27"/>
  <c r="M1506" i="27"/>
  <c r="M1507" i="27"/>
  <c r="M1508" i="27"/>
  <c r="M1509" i="27"/>
  <c r="M1510" i="27"/>
  <c r="M1511" i="27"/>
  <c r="M1512" i="27"/>
  <c r="M1513" i="27"/>
  <c r="M1514" i="27"/>
  <c r="M1515" i="27"/>
  <c r="M1516" i="27"/>
  <c r="M1517" i="27"/>
  <c r="M1518" i="27"/>
  <c r="M1519" i="27"/>
  <c r="M1520" i="27"/>
  <c r="M1521" i="27"/>
  <c r="M1522" i="27"/>
  <c r="M1523" i="27"/>
  <c r="M1524" i="27"/>
  <c r="M1525" i="27"/>
  <c r="M1526" i="27"/>
  <c r="M1527" i="27"/>
  <c r="M1528" i="27"/>
  <c r="M1529" i="27"/>
  <c r="M1530" i="27"/>
  <c r="M1531" i="27"/>
  <c r="M1532" i="27"/>
  <c r="M1533" i="27"/>
  <c r="M1534" i="27"/>
  <c r="M1535" i="27"/>
  <c r="M1536" i="27"/>
  <c r="M1537" i="27"/>
  <c r="M1538" i="27"/>
  <c r="M1539" i="27"/>
  <c r="M1540" i="27"/>
  <c r="M1541" i="27"/>
  <c r="M1542" i="27"/>
  <c r="M1543" i="27"/>
  <c r="M1544" i="27"/>
  <c r="M1545" i="27"/>
  <c r="M1546" i="27"/>
  <c r="M1547" i="27"/>
  <c r="M1548" i="27"/>
  <c r="M1549" i="27"/>
  <c r="M1550" i="27"/>
  <c r="M1551" i="27"/>
  <c r="M1552" i="27"/>
  <c r="M1553" i="27"/>
  <c r="M1554" i="27"/>
  <c r="M1555" i="27"/>
  <c r="M1556" i="27"/>
  <c r="M1557" i="27"/>
  <c r="M1558" i="27"/>
  <c r="M1559" i="27"/>
  <c r="M1560" i="27"/>
  <c r="M1561" i="27"/>
  <c r="M1562" i="27"/>
  <c r="M1563" i="27"/>
  <c r="M1564" i="27"/>
  <c r="M1565" i="27"/>
  <c r="M1566" i="27"/>
  <c r="M1567" i="27"/>
  <c r="M1568" i="27"/>
  <c r="M1569" i="27"/>
  <c r="M1570" i="27"/>
  <c r="M1571" i="27"/>
  <c r="M1572" i="27"/>
  <c r="M1573" i="27"/>
  <c r="M1574" i="27"/>
  <c r="M1575" i="27"/>
  <c r="M1576" i="27"/>
  <c r="M1577" i="27"/>
  <c r="M1578" i="27"/>
  <c r="M1579" i="27"/>
  <c r="M1580" i="27"/>
  <c r="M1581" i="27"/>
  <c r="M1582" i="27"/>
  <c r="M1583" i="27"/>
  <c r="M1584" i="27"/>
  <c r="M1585" i="27"/>
  <c r="M1586" i="27"/>
  <c r="M1587" i="27"/>
  <c r="M1588" i="27"/>
  <c r="M1589" i="27"/>
  <c r="M1590" i="27"/>
  <c r="M1591" i="27"/>
  <c r="M1592" i="27"/>
  <c r="M1593" i="27"/>
  <c r="M1594" i="27"/>
  <c r="M1595" i="27"/>
  <c r="M1596" i="27"/>
  <c r="M1597" i="27"/>
  <c r="M1598" i="27"/>
  <c r="M1599" i="27"/>
  <c r="M1600" i="27"/>
  <c r="M1601" i="27"/>
  <c r="M1602" i="27"/>
  <c r="M1603" i="27"/>
  <c r="M1604" i="27"/>
  <c r="M1605" i="27"/>
  <c r="M1606" i="27"/>
  <c r="M1607" i="27"/>
  <c r="M1608" i="27"/>
  <c r="M1609" i="27"/>
  <c r="M1610" i="27"/>
  <c r="M1611" i="27"/>
  <c r="M1612" i="27"/>
  <c r="M1613" i="27"/>
  <c r="M1614" i="27"/>
  <c r="M1615" i="27"/>
  <c r="M1616" i="27"/>
  <c r="M1617" i="27"/>
  <c r="M1618" i="27"/>
  <c r="M1619" i="27"/>
  <c r="M1620" i="27"/>
  <c r="M1621" i="27"/>
  <c r="M1622" i="27"/>
  <c r="M1623" i="27"/>
  <c r="M1624" i="27"/>
  <c r="M1625" i="27"/>
  <c r="M1626" i="27"/>
  <c r="M1627" i="27"/>
  <c r="M1628" i="27"/>
  <c r="M1629" i="27"/>
  <c r="M1630" i="27"/>
  <c r="M1631" i="27"/>
  <c r="M1632" i="27"/>
  <c r="M1633" i="27"/>
  <c r="M1634" i="27"/>
  <c r="M1635" i="27"/>
  <c r="M1636" i="27"/>
  <c r="M1637" i="27"/>
  <c r="M1638" i="27"/>
  <c r="M1639" i="27"/>
  <c r="M1640" i="27"/>
  <c r="M1641" i="27"/>
  <c r="M1642" i="27"/>
  <c r="M1643" i="27"/>
  <c r="M1644" i="27"/>
  <c r="M1645" i="27"/>
  <c r="M1646" i="27"/>
  <c r="M1647" i="27"/>
  <c r="M1648" i="27"/>
  <c r="M1649" i="27"/>
  <c r="M1650" i="27"/>
  <c r="M1651" i="27"/>
  <c r="M1652" i="27"/>
  <c r="M1653" i="27"/>
  <c r="M1654" i="27"/>
  <c r="M1655" i="27"/>
  <c r="M1656" i="27"/>
  <c r="M1657" i="27"/>
  <c r="M1658" i="27"/>
  <c r="M1659" i="27"/>
  <c r="M1660" i="27"/>
  <c r="M1661" i="27"/>
  <c r="M1662" i="27"/>
  <c r="M1663" i="27"/>
  <c r="M1664" i="27"/>
  <c r="M1665" i="27"/>
  <c r="M1666" i="27"/>
  <c r="M1667" i="27"/>
  <c r="M1668" i="27"/>
  <c r="M1669" i="27"/>
  <c r="M1670" i="27"/>
  <c r="M1671" i="27"/>
  <c r="M1672" i="27"/>
  <c r="M1673" i="27"/>
  <c r="M1674" i="27"/>
  <c r="M1675" i="27"/>
  <c r="M1676" i="27"/>
  <c r="M1677" i="27"/>
  <c r="M1678" i="27"/>
  <c r="M1679" i="27"/>
  <c r="M1680" i="27"/>
  <c r="M1681" i="27"/>
  <c r="M1682" i="27"/>
  <c r="M1683" i="27"/>
  <c r="M1684" i="27"/>
  <c r="M1685" i="27"/>
  <c r="M1686" i="27"/>
  <c r="M1687" i="27"/>
  <c r="M1688" i="27"/>
  <c r="M1689" i="27"/>
  <c r="M1690" i="27"/>
  <c r="M1691" i="27"/>
  <c r="M1692" i="27"/>
  <c r="M1693" i="27"/>
  <c r="M1694" i="27"/>
  <c r="M1695" i="27"/>
  <c r="M1696" i="27"/>
  <c r="M1697" i="27"/>
  <c r="M1698" i="27"/>
  <c r="M1699" i="27"/>
  <c r="M1700" i="27"/>
  <c r="M1701" i="27"/>
  <c r="M1702" i="27"/>
  <c r="M1703" i="27"/>
  <c r="M1704" i="27"/>
  <c r="M1705" i="27"/>
  <c r="M1706" i="27"/>
  <c r="M1707" i="27"/>
  <c r="M1708" i="27"/>
  <c r="M1709" i="27"/>
  <c r="M1710" i="27"/>
  <c r="M1711" i="27"/>
  <c r="M1712" i="27"/>
  <c r="M1713" i="27"/>
  <c r="M1714" i="27"/>
  <c r="M1715" i="27"/>
  <c r="M1716" i="27"/>
  <c r="M1717" i="27"/>
  <c r="M1718" i="27"/>
  <c r="M1719" i="27"/>
  <c r="M1720" i="27"/>
  <c r="M1721" i="27"/>
  <c r="M1722" i="27"/>
  <c r="M1723" i="27"/>
  <c r="M1724" i="27"/>
  <c r="M1725" i="27"/>
  <c r="M1726" i="27"/>
  <c r="M1727" i="27"/>
  <c r="M1728" i="27"/>
  <c r="M1729" i="27"/>
  <c r="M1730" i="27"/>
  <c r="M1731" i="27"/>
  <c r="M1732" i="27"/>
  <c r="M1733" i="27"/>
  <c r="M1734" i="27"/>
  <c r="M1735" i="27"/>
  <c r="M1736" i="27"/>
  <c r="M1737" i="27"/>
  <c r="M1738" i="27"/>
  <c r="M1739" i="27"/>
  <c r="M1740" i="27"/>
  <c r="M1741" i="27"/>
  <c r="M1742" i="27"/>
  <c r="M1743" i="27"/>
  <c r="M1744" i="27"/>
  <c r="M1745" i="27"/>
  <c r="M1746" i="27"/>
  <c r="M1747" i="27"/>
  <c r="M1748" i="27"/>
  <c r="M1749" i="27"/>
  <c r="M1750" i="27"/>
  <c r="M1751" i="27"/>
  <c r="M1752" i="27"/>
  <c r="M1753" i="27"/>
  <c r="M1754" i="27"/>
  <c r="M1755" i="27"/>
  <c r="M1756" i="27"/>
  <c r="M1757" i="27"/>
  <c r="M1758" i="27"/>
  <c r="M1759" i="27"/>
  <c r="M1760" i="27"/>
  <c r="M1761" i="27"/>
  <c r="M1762" i="27"/>
  <c r="M1763" i="27"/>
  <c r="M1764" i="27"/>
  <c r="M1765" i="27"/>
  <c r="M1766" i="27"/>
  <c r="M1767" i="27"/>
  <c r="M1768" i="27"/>
  <c r="M1769" i="27"/>
  <c r="M1770" i="27"/>
  <c r="M1771" i="27"/>
  <c r="M1772" i="27"/>
  <c r="M1773" i="27"/>
  <c r="M1774" i="27"/>
  <c r="M1775" i="27"/>
  <c r="M1776" i="27"/>
  <c r="M1777" i="27"/>
  <c r="M1778" i="27"/>
  <c r="M1779" i="27"/>
  <c r="M1780" i="27"/>
  <c r="M1781" i="27"/>
  <c r="M1782" i="27"/>
  <c r="M1783" i="27"/>
  <c r="M1784" i="27"/>
  <c r="M1785" i="27"/>
  <c r="M1786" i="27"/>
  <c r="M1787" i="27"/>
  <c r="M1788" i="27"/>
  <c r="M1789" i="27"/>
  <c r="M1790" i="27"/>
  <c r="M1791" i="27"/>
  <c r="M1792" i="27"/>
  <c r="M1793" i="27"/>
  <c r="M1794" i="27"/>
  <c r="M1795" i="27"/>
  <c r="M1796" i="27"/>
  <c r="M1797" i="27"/>
  <c r="M1798" i="27"/>
  <c r="M1799" i="27"/>
  <c r="M1800" i="27"/>
  <c r="M1801" i="27"/>
  <c r="M1802" i="27"/>
  <c r="M1803" i="27"/>
  <c r="M1804" i="27"/>
  <c r="M1805" i="27"/>
  <c r="M1806" i="27"/>
  <c r="M1807" i="27"/>
  <c r="M1808" i="27"/>
  <c r="M1809" i="27"/>
  <c r="M1810" i="27"/>
  <c r="M1811" i="27"/>
  <c r="M1812" i="27"/>
  <c r="M1813" i="27"/>
  <c r="M1814" i="27"/>
  <c r="M1815" i="27"/>
  <c r="M1816" i="27"/>
  <c r="M1817" i="27"/>
  <c r="M1818" i="27"/>
  <c r="M1819" i="27"/>
  <c r="M1820" i="27"/>
  <c r="M1821" i="27"/>
  <c r="M1822" i="27"/>
  <c r="M1823" i="27"/>
  <c r="M1824" i="27"/>
  <c r="M1825" i="27"/>
  <c r="M1826" i="27"/>
  <c r="M1827" i="27"/>
  <c r="M1828" i="27"/>
  <c r="M1829" i="27"/>
  <c r="M1830" i="27"/>
  <c r="M1831" i="27"/>
  <c r="M1832" i="27"/>
  <c r="M1833" i="27"/>
  <c r="M1834" i="27"/>
  <c r="M1835" i="27"/>
  <c r="M1836" i="27"/>
  <c r="M1837" i="27"/>
  <c r="M1838" i="27"/>
  <c r="M1839" i="27"/>
  <c r="M1840" i="27"/>
  <c r="M1841" i="27"/>
  <c r="M1842" i="27"/>
  <c r="M1843" i="27"/>
  <c r="M1844" i="27"/>
  <c r="M1845" i="27"/>
  <c r="M1846" i="27"/>
  <c r="M1847" i="27"/>
  <c r="M1848" i="27"/>
  <c r="M1849" i="27"/>
  <c r="M1850" i="27"/>
  <c r="M1851" i="27"/>
  <c r="M1852" i="27"/>
  <c r="M1853" i="27"/>
  <c r="M1854" i="27"/>
  <c r="M1855" i="27"/>
  <c r="M1856" i="27"/>
  <c r="M1857" i="27"/>
  <c r="M1858" i="27"/>
  <c r="M1859" i="27"/>
  <c r="M1860" i="27"/>
  <c r="M1861" i="27"/>
  <c r="M1862" i="27"/>
  <c r="M1863" i="27"/>
  <c r="M1864" i="27"/>
  <c r="M1865" i="27"/>
  <c r="M1866" i="27"/>
  <c r="M1867" i="27"/>
  <c r="M1868" i="27"/>
  <c r="M1869" i="27"/>
  <c r="M1870" i="27"/>
  <c r="M1871" i="27"/>
  <c r="M1872" i="27"/>
  <c r="M1873" i="27"/>
  <c r="M1874" i="27"/>
  <c r="M1875" i="27"/>
  <c r="M1876" i="27"/>
  <c r="M1877" i="27"/>
  <c r="M1878" i="27"/>
  <c r="M1879" i="27"/>
  <c r="M1880" i="27"/>
  <c r="M1881" i="27"/>
  <c r="M1882" i="27"/>
  <c r="M1883" i="27"/>
  <c r="M1884" i="27"/>
  <c r="M1885" i="27"/>
  <c r="M1886" i="27"/>
  <c r="M1887" i="27"/>
  <c r="M1888" i="27"/>
  <c r="M1889" i="27"/>
  <c r="M1890" i="27"/>
  <c r="M1891" i="27"/>
  <c r="M1892" i="27"/>
  <c r="M1893" i="27"/>
  <c r="M1894" i="27"/>
  <c r="M1895" i="27"/>
  <c r="M1896" i="27"/>
  <c r="M1897" i="27"/>
  <c r="M1898" i="27"/>
  <c r="M1899" i="27"/>
  <c r="M1900" i="27"/>
  <c r="M1901" i="27"/>
  <c r="M1902" i="27"/>
  <c r="M1903" i="27"/>
  <c r="M1904" i="27"/>
  <c r="M1905" i="27"/>
  <c r="M1906" i="27"/>
  <c r="M1907" i="27"/>
  <c r="M1908" i="27"/>
  <c r="M1909" i="27"/>
  <c r="M1910" i="27"/>
  <c r="M1911" i="27"/>
  <c r="M1912" i="27"/>
  <c r="M1913" i="27"/>
  <c r="M1914" i="27"/>
  <c r="M1915" i="27"/>
  <c r="M1916" i="27"/>
  <c r="M1917" i="27"/>
  <c r="M1918" i="27"/>
  <c r="M1919" i="27"/>
  <c r="M1920" i="27"/>
  <c r="M1921" i="27"/>
  <c r="M1922" i="27"/>
  <c r="M1923" i="27"/>
  <c r="M1924" i="27"/>
  <c r="M1925" i="27"/>
  <c r="M1926" i="27"/>
  <c r="M1927" i="27"/>
  <c r="M1928" i="27"/>
  <c r="M1929" i="27"/>
  <c r="M1930" i="27"/>
  <c r="M1931" i="27"/>
  <c r="M1932" i="27"/>
  <c r="M1933" i="27"/>
  <c r="M1934" i="27"/>
  <c r="M1935" i="27"/>
  <c r="M1936" i="27"/>
  <c r="M1937" i="27"/>
  <c r="M1938" i="27"/>
  <c r="M1939" i="27"/>
  <c r="M1940" i="27"/>
  <c r="M1941" i="27"/>
  <c r="M1942" i="27"/>
  <c r="M1943" i="27"/>
  <c r="M1944" i="27"/>
  <c r="M1945" i="27"/>
  <c r="M1946" i="27"/>
  <c r="M1947" i="27"/>
  <c r="M1948" i="27"/>
  <c r="M1949" i="27"/>
  <c r="M1950" i="27"/>
  <c r="M1951" i="27"/>
  <c r="M1952" i="27"/>
  <c r="M1953" i="27"/>
  <c r="M1954" i="27"/>
  <c r="M1955" i="27"/>
  <c r="M1956" i="27"/>
  <c r="M1957" i="27"/>
  <c r="M1958" i="27"/>
  <c r="M1959" i="27"/>
  <c r="M1960" i="27"/>
  <c r="M1961" i="27"/>
  <c r="M1962" i="27"/>
  <c r="M1963" i="27"/>
  <c r="M1964" i="27"/>
  <c r="M1965" i="27"/>
  <c r="M1966" i="27"/>
  <c r="M1967" i="27"/>
  <c r="M1968" i="27"/>
  <c r="M1969" i="27"/>
  <c r="M1970" i="27"/>
  <c r="M1971" i="27"/>
  <c r="M1972" i="27"/>
  <c r="M1973" i="27"/>
  <c r="M1974" i="27"/>
  <c r="M1975" i="27"/>
  <c r="M1976" i="27"/>
  <c r="M1977" i="27"/>
  <c r="M1978" i="27"/>
  <c r="M1979" i="27"/>
  <c r="M1980" i="27"/>
  <c r="M1981" i="27"/>
  <c r="M1982" i="27"/>
  <c r="M1983" i="27"/>
  <c r="M1984" i="27"/>
  <c r="M1985" i="27"/>
  <c r="M1986" i="27"/>
  <c r="M1987" i="27"/>
  <c r="M1988" i="27"/>
  <c r="M1989" i="27"/>
  <c r="M1990" i="27"/>
  <c r="M1991" i="27"/>
  <c r="M1992" i="27"/>
  <c r="M1993" i="27"/>
  <c r="M1994" i="27"/>
  <c r="M1995" i="27"/>
  <c r="M1996" i="27"/>
  <c r="M1997" i="27"/>
  <c r="M1998" i="27"/>
  <c r="M1999" i="27"/>
  <c r="M2000" i="27"/>
  <c r="M2001" i="27"/>
  <c r="M2002" i="27"/>
  <c r="M2003" i="27"/>
  <c r="M2004" i="27"/>
  <c r="M2005" i="27"/>
  <c r="M2006" i="27"/>
  <c r="M2007" i="27"/>
  <c r="M2008" i="27"/>
  <c r="M2009" i="27"/>
  <c r="M2010" i="27"/>
  <c r="M2011" i="27"/>
  <c r="M2012" i="27"/>
  <c r="M2013" i="27"/>
  <c r="M2014" i="27"/>
  <c r="M2015" i="27"/>
  <c r="M2016" i="27"/>
  <c r="M2017" i="27"/>
  <c r="M2018" i="27"/>
  <c r="M2019" i="27"/>
  <c r="M2020" i="27"/>
  <c r="M2021" i="27"/>
  <c r="M2022" i="27"/>
  <c r="M2023" i="27"/>
  <c r="M2024" i="27"/>
  <c r="M2025" i="27"/>
  <c r="M2026" i="27"/>
  <c r="M2027" i="27"/>
  <c r="M2028" i="27"/>
  <c r="M2029" i="27"/>
  <c r="M2030" i="27"/>
  <c r="M2031" i="27"/>
  <c r="M2032" i="27"/>
  <c r="M2033" i="27"/>
  <c r="M2034" i="27"/>
  <c r="M2035" i="27"/>
  <c r="M2036" i="27"/>
  <c r="M2037" i="27"/>
  <c r="M2038" i="27"/>
  <c r="M2039" i="27"/>
  <c r="M2040" i="27"/>
  <c r="M2041" i="27"/>
  <c r="M2042" i="27"/>
  <c r="M2043" i="27"/>
  <c r="M2044" i="27"/>
  <c r="M2045" i="27"/>
  <c r="M2046" i="27"/>
  <c r="M2047" i="27"/>
  <c r="M2048" i="27"/>
  <c r="M2049" i="27"/>
  <c r="M2050" i="27"/>
  <c r="M2051" i="27"/>
  <c r="M2052" i="27"/>
  <c r="M2053" i="27"/>
  <c r="M2054" i="27"/>
  <c r="M2055" i="27"/>
  <c r="M2056" i="27"/>
  <c r="M2057" i="27"/>
  <c r="M2058" i="27"/>
  <c r="M2059" i="27"/>
  <c r="M2060" i="27"/>
  <c r="M2061" i="27"/>
  <c r="M2062" i="27"/>
  <c r="M2063" i="27"/>
  <c r="M2064" i="27"/>
  <c r="M2065" i="27"/>
  <c r="M2066" i="27"/>
  <c r="M2067" i="27"/>
  <c r="M2068" i="27"/>
  <c r="M2069" i="27"/>
  <c r="M2070" i="27"/>
  <c r="M2071" i="27"/>
  <c r="M2072" i="27"/>
  <c r="M2073" i="27"/>
  <c r="M2074" i="27"/>
  <c r="M2075" i="27"/>
  <c r="M2076" i="27"/>
  <c r="M2077" i="27"/>
  <c r="M2078" i="27"/>
  <c r="M2079" i="27"/>
  <c r="M2080" i="27"/>
  <c r="M2081" i="27"/>
  <c r="M2082" i="27"/>
  <c r="M2083" i="27"/>
  <c r="M2084" i="27"/>
  <c r="M2085" i="27"/>
  <c r="M2086" i="27"/>
  <c r="M2087" i="27"/>
  <c r="M2088" i="27"/>
  <c r="M2089" i="27"/>
  <c r="M2090" i="27"/>
  <c r="M2091" i="27"/>
  <c r="M2092" i="27"/>
  <c r="M2093" i="27"/>
  <c r="M2094" i="27"/>
  <c r="M2095" i="27"/>
  <c r="M2096" i="27"/>
  <c r="M2097" i="27"/>
  <c r="M2098" i="27"/>
  <c r="M2099" i="27"/>
  <c r="M2100" i="27"/>
  <c r="M2101" i="27"/>
  <c r="M2102" i="27"/>
  <c r="M2103" i="27"/>
  <c r="M2104" i="27"/>
  <c r="M2105" i="27"/>
  <c r="M2106" i="27"/>
  <c r="M2107" i="27"/>
  <c r="M2108" i="27"/>
  <c r="M2109" i="27"/>
  <c r="M2110" i="27"/>
  <c r="M2111" i="27"/>
  <c r="M2112" i="27"/>
  <c r="M2113" i="27"/>
  <c r="M2114" i="27"/>
  <c r="M2115" i="27"/>
  <c r="M2116" i="27"/>
  <c r="M2117" i="27"/>
  <c r="M2118" i="27"/>
  <c r="M2119" i="27"/>
  <c r="M2120" i="27"/>
  <c r="M2121" i="27"/>
  <c r="M2122" i="27"/>
  <c r="M2123" i="27"/>
  <c r="M2124" i="27"/>
  <c r="M2125" i="27"/>
  <c r="M2126" i="27"/>
  <c r="M2127" i="27"/>
  <c r="M2128" i="27"/>
  <c r="M2129" i="27"/>
  <c r="M2130" i="27"/>
  <c r="M2131" i="27"/>
  <c r="M2132" i="27"/>
  <c r="M2133" i="27"/>
  <c r="M2134" i="27"/>
  <c r="M2135" i="27"/>
  <c r="M2136" i="27"/>
  <c r="M2137" i="27"/>
  <c r="M2138" i="27"/>
  <c r="M2139" i="27"/>
  <c r="M2140" i="27"/>
  <c r="M2141" i="27"/>
  <c r="M2142" i="27"/>
  <c r="M2143" i="27"/>
  <c r="M2144" i="27"/>
  <c r="M2145" i="27"/>
  <c r="M2146" i="27"/>
  <c r="M2147" i="27"/>
  <c r="M2148" i="27"/>
  <c r="M2149" i="27"/>
  <c r="M2150" i="27"/>
  <c r="M2151" i="27"/>
  <c r="M2152" i="27"/>
  <c r="M2153" i="27"/>
  <c r="M2154" i="27"/>
  <c r="M2155" i="27"/>
  <c r="M2156" i="27"/>
  <c r="M2157" i="27"/>
  <c r="M2158" i="27"/>
  <c r="M2159" i="27"/>
  <c r="M2160" i="27"/>
  <c r="M2161" i="27"/>
  <c r="M2162" i="27"/>
  <c r="M2163" i="27"/>
  <c r="M2164" i="27"/>
  <c r="M2165" i="27"/>
  <c r="M2166" i="27"/>
  <c r="M2167" i="27"/>
  <c r="M2168" i="27"/>
  <c r="M2169" i="27"/>
  <c r="M2170" i="27"/>
  <c r="M2171" i="27"/>
  <c r="M2172" i="27"/>
  <c r="M2173" i="27"/>
  <c r="M2174" i="27"/>
  <c r="M2175" i="27"/>
  <c r="M2176" i="27"/>
  <c r="M2177" i="27"/>
  <c r="M2178" i="27"/>
  <c r="M2179" i="27"/>
  <c r="M2180" i="27"/>
  <c r="M2181" i="27"/>
  <c r="M2182" i="27"/>
  <c r="M2183" i="27"/>
  <c r="M2184" i="27"/>
  <c r="M2185" i="27"/>
  <c r="M2186" i="27"/>
  <c r="M2187" i="27"/>
  <c r="M2188" i="27"/>
  <c r="M2189" i="27"/>
  <c r="M2190" i="27"/>
  <c r="M2191" i="27"/>
  <c r="M2192" i="27"/>
  <c r="M2193" i="27"/>
  <c r="M2194" i="27"/>
  <c r="M2195" i="27"/>
  <c r="M2196" i="27"/>
  <c r="M2197" i="27"/>
  <c r="M2198" i="27"/>
  <c r="M2199" i="27"/>
  <c r="M2200" i="27"/>
  <c r="M2201" i="27"/>
  <c r="M2202" i="27"/>
  <c r="M2203" i="27"/>
  <c r="M2204" i="27"/>
  <c r="M2205" i="27"/>
  <c r="M2206" i="27"/>
  <c r="M2207" i="27"/>
  <c r="M2208" i="27"/>
  <c r="M2209" i="27"/>
  <c r="M2210" i="27"/>
  <c r="M2211" i="27"/>
  <c r="M2212" i="27"/>
  <c r="M2213" i="27"/>
  <c r="M2214" i="27"/>
  <c r="M2215" i="27"/>
  <c r="M2216" i="27"/>
  <c r="M2217" i="27"/>
  <c r="M2218" i="27"/>
  <c r="M2219" i="27"/>
  <c r="M2220" i="27"/>
  <c r="M2221" i="27"/>
  <c r="M2222" i="27"/>
  <c r="M2223" i="27"/>
  <c r="M2224" i="27"/>
  <c r="M2225" i="27"/>
  <c r="M2226" i="27"/>
  <c r="M2227" i="27"/>
  <c r="M2228" i="27"/>
  <c r="M2229" i="27"/>
  <c r="M2230" i="27"/>
  <c r="M2231" i="27"/>
  <c r="M2232" i="27"/>
  <c r="M2233" i="27"/>
  <c r="M2234" i="27"/>
  <c r="M2235" i="27"/>
  <c r="M2236" i="27"/>
  <c r="M2237" i="27"/>
  <c r="M2238" i="27"/>
  <c r="M2239" i="27"/>
  <c r="M2240" i="27"/>
  <c r="M2241" i="27"/>
  <c r="M2242" i="27"/>
  <c r="M2243" i="27"/>
  <c r="M2244" i="27"/>
  <c r="M2245" i="27"/>
  <c r="M2246" i="27"/>
  <c r="M2247" i="27"/>
  <c r="M2248" i="27"/>
  <c r="M2249" i="27"/>
  <c r="M2250" i="27"/>
  <c r="M2251" i="27"/>
  <c r="M2252" i="27"/>
  <c r="M2253" i="27"/>
  <c r="M2254" i="27"/>
  <c r="M2255" i="27"/>
  <c r="M2256" i="27"/>
  <c r="M2257" i="27"/>
  <c r="M2258" i="27"/>
  <c r="M2259" i="27"/>
  <c r="M2260" i="27"/>
  <c r="M2261" i="27"/>
  <c r="M2262" i="27"/>
  <c r="M2263" i="27"/>
  <c r="M2264" i="27"/>
  <c r="M2265" i="27"/>
  <c r="M2266" i="27"/>
  <c r="M2267" i="27"/>
  <c r="M2268" i="27"/>
  <c r="M2269" i="27"/>
  <c r="M2270" i="27"/>
  <c r="M2271" i="27"/>
  <c r="M2272" i="27"/>
  <c r="M2273" i="27"/>
  <c r="M2274" i="27"/>
  <c r="M2275" i="27"/>
  <c r="M2276" i="27"/>
  <c r="M2277" i="27"/>
  <c r="M2278" i="27"/>
  <c r="M2279" i="27"/>
  <c r="M2280" i="27"/>
  <c r="M2281" i="27"/>
  <c r="M2282" i="27"/>
  <c r="M2283" i="27"/>
  <c r="M2284" i="27"/>
  <c r="M2285" i="27"/>
  <c r="M2286" i="27"/>
  <c r="M2287" i="27"/>
  <c r="M2288" i="27"/>
  <c r="M2289" i="27"/>
  <c r="M2290" i="27"/>
  <c r="M2291" i="27"/>
  <c r="M2292" i="27"/>
  <c r="M2293" i="27"/>
  <c r="M2294" i="27"/>
  <c r="M2295" i="27"/>
  <c r="M2296" i="27"/>
  <c r="M2297" i="27"/>
  <c r="M2298" i="27"/>
  <c r="M2299" i="27"/>
  <c r="M2300" i="27"/>
  <c r="M2301" i="27"/>
  <c r="M2302" i="27"/>
  <c r="M2303" i="27"/>
  <c r="M2304" i="27"/>
  <c r="M2305" i="27"/>
  <c r="M2306" i="27"/>
  <c r="M2307" i="27"/>
  <c r="M2308" i="27"/>
  <c r="M2309" i="27"/>
  <c r="M2310" i="27"/>
  <c r="M2311" i="27"/>
  <c r="M2312" i="27"/>
  <c r="M2313" i="27"/>
  <c r="M2314" i="27"/>
  <c r="M2315" i="27"/>
  <c r="M2316" i="27"/>
  <c r="M2317" i="27"/>
  <c r="M2318" i="27"/>
  <c r="M2319" i="27"/>
  <c r="M2320" i="27"/>
  <c r="M2321" i="27"/>
  <c r="M2322" i="27"/>
  <c r="M2323" i="27"/>
  <c r="M2324" i="27"/>
  <c r="M2325" i="27"/>
  <c r="M2326" i="27"/>
  <c r="M2327" i="27"/>
  <c r="M2328" i="27"/>
  <c r="M2329" i="27"/>
  <c r="M2330" i="27"/>
  <c r="M2331" i="27"/>
  <c r="M2332" i="27"/>
  <c r="M2333" i="27"/>
  <c r="M2334" i="27"/>
  <c r="M2335" i="27"/>
  <c r="M2336" i="27"/>
  <c r="M2337" i="27"/>
  <c r="M2338" i="27"/>
  <c r="M2339" i="27"/>
  <c r="M2340" i="27"/>
  <c r="M2341" i="27"/>
  <c r="M2342" i="27"/>
  <c r="M2343" i="27"/>
  <c r="M2344" i="27"/>
  <c r="M2345" i="27"/>
  <c r="M2346" i="27"/>
  <c r="M2347" i="27"/>
  <c r="M2348" i="27"/>
  <c r="M2349" i="27"/>
  <c r="M2350" i="27"/>
  <c r="M2351" i="27"/>
  <c r="M2352" i="27"/>
  <c r="M2353" i="27"/>
  <c r="M2354" i="27"/>
  <c r="M2355" i="27"/>
  <c r="M2356" i="27"/>
  <c r="M2357" i="27"/>
  <c r="M2358" i="27"/>
  <c r="M2359" i="27"/>
  <c r="M2360" i="27"/>
  <c r="M2361" i="27"/>
  <c r="M2362" i="27"/>
  <c r="M2363" i="27"/>
  <c r="M2364" i="27"/>
  <c r="M2365" i="27"/>
  <c r="M2366" i="27"/>
  <c r="M2367" i="27"/>
  <c r="M2368" i="27"/>
  <c r="M2369" i="27"/>
  <c r="M2370" i="27"/>
  <c r="M2371" i="27"/>
  <c r="M2372" i="27"/>
  <c r="M2373" i="27"/>
  <c r="M2374" i="27"/>
  <c r="M2375" i="27"/>
  <c r="M2376" i="27"/>
  <c r="M2377" i="27"/>
  <c r="M2378" i="27"/>
  <c r="M2379" i="27"/>
  <c r="M2380" i="27"/>
  <c r="M2381" i="27"/>
  <c r="M2382" i="27"/>
  <c r="M2383" i="27"/>
  <c r="M2384" i="27"/>
  <c r="M2385" i="27"/>
  <c r="M2386" i="27"/>
  <c r="M2387" i="27"/>
  <c r="M2388" i="27"/>
  <c r="M2389" i="27"/>
  <c r="M2390" i="27"/>
  <c r="M2391" i="27"/>
  <c r="M2392" i="27"/>
  <c r="M2393" i="27"/>
  <c r="M2394" i="27"/>
  <c r="M2395" i="27"/>
  <c r="M2396" i="27"/>
  <c r="M2397" i="27"/>
  <c r="M2398" i="27"/>
  <c r="M2399" i="27"/>
  <c r="M2400" i="27"/>
  <c r="M2401" i="27"/>
  <c r="M2402" i="27"/>
  <c r="M2403" i="27"/>
  <c r="M2404" i="27"/>
  <c r="M2405" i="27"/>
  <c r="M2406" i="27"/>
  <c r="M2407" i="27"/>
  <c r="M2408" i="27"/>
  <c r="M2409" i="27"/>
  <c r="M2410" i="27"/>
  <c r="M2411" i="27"/>
  <c r="M2412" i="27"/>
  <c r="M2413" i="27"/>
  <c r="M2414" i="27"/>
  <c r="M2415" i="27"/>
  <c r="M2416" i="27"/>
  <c r="M2417" i="27"/>
  <c r="M2418" i="27"/>
  <c r="M2419" i="27"/>
  <c r="M2420" i="27"/>
  <c r="M2421" i="27"/>
  <c r="M2422" i="27"/>
  <c r="M2423" i="27"/>
  <c r="M2424" i="27"/>
  <c r="M2425" i="27"/>
  <c r="M2426" i="27"/>
  <c r="M2427" i="27"/>
  <c r="M2428" i="27"/>
  <c r="M2429" i="27"/>
  <c r="M2430" i="27"/>
  <c r="M2431" i="27"/>
  <c r="M2432" i="27"/>
  <c r="M2433" i="27"/>
  <c r="M2434" i="27"/>
  <c r="M2435" i="27"/>
  <c r="M2436" i="27"/>
  <c r="M2437" i="27"/>
  <c r="M2438" i="27"/>
  <c r="M2439" i="27"/>
  <c r="M2440" i="27"/>
  <c r="M2441" i="27"/>
  <c r="M2442" i="27"/>
  <c r="M2443" i="27"/>
  <c r="M2444" i="27"/>
  <c r="M2445" i="27"/>
  <c r="M2446" i="27"/>
  <c r="M2447" i="27"/>
  <c r="M2448" i="27"/>
  <c r="M2449" i="27"/>
  <c r="M2450" i="27"/>
  <c r="M2451" i="27"/>
  <c r="M2452" i="27"/>
  <c r="M2453" i="27"/>
  <c r="M2454" i="27"/>
  <c r="M2455" i="27"/>
  <c r="M2456" i="27"/>
  <c r="M2457" i="27"/>
  <c r="M2458" i="27"/>
  <c r="M2459" i="27"/>
  <c r="M2460" i="27"/>
  <c r="M2461" i="27"/>
  <c r="M2462" i="27"/>
  <c r="M2463" i="27"/>
  <c r="M2464" i="27"/>
  <c r="M2465" i="27"/>
  <c r="M2466" i="27"/>
  <c r="M2467" i="27"/>
  <c r="M2468" i="27"/>
  <c r="M2469" i="27"/>
  <c r="M2470" i="27"/>
  <c r="M2471" i="27"/>
  <c r="M2472" i="27"/>
  <c r="M2473" i="27"/>
  <c r="M2474" i="27"/>
  <c r="M2475" i="27"/>
  <c r="M2476" i="27"/>
  <c r="M2477" i="27"/>
  <c r="M2478" i="27"/>
  <c r="M2479" i="27"/>
  <c r="M2480" i="27"/>
  <c r="M2481" i="27"/>
  <c r="M2482" i="27"/>
  <c r="M2483" i="27"/>
  <c r="M2484" i="27"/>
  <c r="M2485" i="27"/>
  <c r="M2486" i="27"/>
  <c r="M2487" i="27"/>
  <c r="M2488" i="27"/>
  <c r="M2489" i="27"/>
  <c r="M2490" i="27"/>
  <c r="M2491" i="27"/>
  <c r="M2492" i="27"/>
  <c r="M2493" i="27"/>
  <c r="M2494" i="27"/>
  <c r="M2495" i="27"/>
  <c r="M2496" i="27"/>
  <c r="M2497" i="27"/>
  <c r="M2498" i="27"/>
  <c r="M2499" i="27"/>
  <c r="M2500" i="27"/>
  <c r="M2501" i="27"/>
  <c r="M2502" i="27"/>
  <c r="M2503" i="27"/>
  <c r="M2504" i="27"/>
  <c r="M2505" i="27"/>
  <c r="M2506" i="27"/>
  <c r="M2507" i="27"/>
  <c r="M2508" i="27"/>
  <c r="M2509" i="27"/>
  <c r="M2510" i="27"/>
  <c r="M2511" i="27"/>
  <c r="M2512" i="27"/>
  <c r="M2513" i="27"/>
  <c r="M2514" i="27"/>
  <c r="M2515" i="27"/>
  <c r="M2516" i="27"/>
  <c r="M2517" i="27"/>
  <c r="M2518" i="27"/>
  <c r="M2519" i="27"/>
  <c r="M2520" i="27"/>
  <c r="M2521" i="27"/>
  <c r="M2522" i="27"/>
  <c r="M2523" i="27"/>
  <c r="M2524" i="27"/>
  <c r="M2525" i="27"/>
  <c r="M2526" i="27"/>
  <c r="M2527" i="27"/>
  <c r="M2528" i="27"/>
  <c r="M2529" i="27"/>
  <c r="M2530" i="27"/>
  <c r="M2531" i="27"/>
  <c r="M2532" i="27"/>
  <c r="M2533" i="27"/>
  <c r="M2534" i="27"/>
  <c r="M2535" i="27"/>
  <c r="M2536" i="27"/>
  <c r="M2537" i="27"/>
  <c r="M2538" i="27"/>
  <c r="M2539" i="27"/>
  <c r="M2540" i="27"/>
  <c r="M2541" i="27"/>
  <c r="M2542" i="27"/>
  <c r="M2543" i="27"/>
  <c r="M2544" i="27"/>
  <c r="M2545" i="27"/>
  <c r="M2546" i="27"/>
  <c r="M2547" i="27"/>
  <c r="M2548" i="27"/>
  <c r="M2549" i="27"/>
  <c r="M2550" i="27"/>
  <c r="M2551" i="27"/>
  <c r="M2552" i="27"/>
  <c r="M2553" i="27"/>
  <c r="M2554" i="27"/>
  <c r="M2555" i="27"/>
  <c r="M2556" i="27"/>
  <c r="M2557" i="27"/>
  <c r="M2558" i="27"/>
  <c r="M2559" i="27"/>
  <c r="M2560" i="27"/>
  <c r="M2561" i="27"/>
  <c r="M2562" i="27"/>
  <c r="M2563" i="27"/>
  <c r="M2564" i="27"/>
  <c r="M2565" i="27"/>
  <c r="M2566" i="27"/>
  <c r="M2567" i="27"/>
  <c r="M2568" i="27"/>
  <c r="M2569" i="27"/>
  <c r="M2570" i="27"/>
  <c r="M2571" i="27"/>
  <c r="M2572" i="27"/>
  <c r="M2573" i="27"/>
  <c r="M2574" i="27"/>
  <c r="M2575" i="27"/>
  <c r="M2576" i="27"/>
  <c r="M2577" i="27"/>
  <c r="M2578" i="27"/>
  <c r="M2579" i="27"/>
  <c r="M2580" i="27"/>
  <c r="M2581" i="27"/>
  <c r="M2582" i="27"/>
  <c r="M2583" i="27"/>
  <c r="M2584" i="27"/>
  <c r="M2585" i="27"/>
  <c r="M2586" i="27"/>
  <c r="M2587" i="27"/>
  <c r="M2588" i="27"/>
  <c r="M2589" i="27"/>
  <c r="M2590" i="27"/>
  <c r="M2591" i="27"/>
  <c r="M2592" i="27"/>
  <c r="M2593" i="27"/>
  <c r="M2594" i="27"/>
  <c r="M2595" i="27"/>
  <c r="M2596" i="27"/>
  <c r="M2597" i="27"/>
  <c r="M2598" i="27"/>
  <c r="M2599" i="27"/>
  <c r="M2600" i="27"/>
  <c r="M2601" i="27"/>
  <c r="M2602" i="27"/>
  <c r="M2603" i="27"/>
  <c r="M2604" i="27"/>
  <c r="M2605" i="27"/>
  <c r="M2606" i="27"/>
  <c r="M2607" i="27"/>
  <c r="M2608" i="27"/>
  <c r="M2609" i="27"/>
  <c r="M2610" i="27"/>
  <c r="M2611" i="27"/>
  <c r="M2612" i="27"/>
  <c r="M2613" i="27"/>
  <c r="M2614" i="27"/>
  <c r="M2615" i="27"/>
  <c r="M2616" i="27"/>
  <c r="M2617" i="27"/>
  <c r="M2618" i="27"/>
  <c r="M2619" i="27"/>
  <c r="M2620" i="27"/>
  <c r="M2621" i="27"/>
  <c r="M2622" i="27"/>
  <c r="M2623" i="27"/>
  <c r="M2624" i="27"/>
  <c r="M2625" i="27"/>
  <c r="M2626" i="27"/>
  <c r="M2627" i="27"/>
  <c r="M2628" i="27"/>
  <c r="M2629" i="27"/>
  <c r="M2630" i="27"/>
  <c r="M2631" i="27"/>
  <c r="M2632" i="27"/>
  <c r="M2633" i="27"/>
  <c r="M2634" i="27"/>
  <c r="M2635" i="27"/>
  <c r="M2636" i="27"/>
  <c r="M2637" i="27"/>
  <c r="M2638" i="27"/>
  <c r="M2639" i="27"/>
  <c r="M2640" i="27"/>
  <c r="M2641" i="27"/>
  <c r="M2642" i="27"/>
  <c r="M2643" i="27"/>
  <c r="M2644" i="27"/>
  <c r="M2645" i="27"/>
  <c r="M2646" i="27"/>
  <c r="M2647" i="27"/>
  <c r="M2648" i="27"/>
  <c r="M2649" i="27"/>
  <c r="M2650" i="27"/>
  <c r="M2651" i="27"/>
  <c r="M2652" i="27"/>
  <c r="M2653" i="27"/>
  <c r="M2654" i="27"/>
  <c r="M2655" i="27"/>
  <c r="M2656" i="27"/>
  <c r="M2657" i="27"/>
  <c r="M2658" i="27"/>
  <c r="M2659" i="27"/>
  <c r="M2660" i="27"/>
  <c r="M2661" i="27"/>
  <c r="M2662" i="27"/>
  <c r="M2663" i="27"/>
  <c r="M2664" i="27"/>
  <c r="M2665" i="27"/>
  <c r="M2666" i="27"/>
  <c r="M2667" i="27"/>
  <c r="M2668" i="27"/>
  <c r="M2669" i="27"/>
  <c r="M2670" i="27"/>
  <c r="M2671" i="27"/>
  <c r="M2672" i="27"/>
  <c r="M2673" i="27"/>
  <c r="M2674" i="27"/>
  <c r="M2675" i="27"/>
  <c r="M2676" i="27"/>
  <c r="M2677" i="27"/>
  <c r="M2678" i="27"/>
  <c r="M2679" i="27"/>
  <c r="M2680" i="27"/>
  <c r="M2681" i="27"/>
  <c r="M2682" i="27"/>
  <c r="M2683" i="27"/>
  <c r="M2684" i="27"/>
  <c r="M2685" i="27"/>
  <c r="M2686" i="27"/>
  <c r="M2687" i="27"/>
  <c r="M2688" i="27"/>
  <c r="M2689" i="27"/>
  <c r="M2690" i="27"/>
  <c r="M2691" i="27"/>
  <c r="M2692" i="27"/>
  <c r="M2693" i="27"/>
  <c r="M2694" i="27"/>
  <c r="M2695" i="27"/>
  <c r="M2696" i="27"/>
  <c r="M2697" i="27"/>
  <c r="M2698" i="27"/>
  <c r="M2699" i="27"/>
  <c r="M2700" i="27"/>
  <c r="M2701" i="27"/>
  <c r="M2702" i="27"/>
  <c r="M2703" i="27"/>
  <c r="M2704" i="27"/>
  <c r="M2705" i="27"/>
  <c r="M2706" i="27"/>
  <c r="M2707" i="27"/>
  <c r="M2708" i="27"/>
  <c r="M2709" i="27"/>
  <c r="M2710" i="27"/>
  <c r="M2711" i="27"/>
  <c r="M2712" i="27"/>
  <c r="M2713" i="27"/>
  <c r="M2714" i="27"/>
  <c r="M2715" i="27"/>
  <c r="M2716" i="27"/>
  <c r="M2717" i="27"/>
  <c r="M2718" i="27"/>
  <c r="M2719" i="27"/>
  <c r="M2720" i="27"/>
  <c r="M2721" i="27"/>
  <c r="M2722" i="27"/>
  <c r="M2723" i="27"/>
  <c r="M2724" i="27"/>
  <c r="M2725" i="27"/>
  <c r="M2726" i="27"/>
  <c r="M2727" i="27"/>
  <c r="M2728" i="27"/>
  <c r="M2729" i="27"/>
  <c r="M2730" i="27"/>
  <c r="M2731" i="27"/>
  <c r="M2732" i="27"/>
  <c r="M2733" i="27"/>
  <c r="M2734" i="27"/>
  <c r="M2735" i="27"/>
  <c r="M2736" i="27"/>
  <c r="M2737" i="27"/>
  <c r="M2738" i="27"/>
  <c r="M2739" i="27"/>
  <c r="M2740" i="27"/>
  <c r="M2741" i="27"/>
  <c r="M2742" i="27"/>
  <c r="M2743" i="27"/>
  <c r="M2744" i="27"/>
  <c r="M2745" i="27"/>
  <c r="M2746" i="27"/>
  <c r="M2747" i="27"/>
  <c r="M2748" i="27"/>
  <c r="M2749" i="27"/>
  <c r="M2750" i="27"/>
  <c r="M2751" i="27"/>
  <c r="M2752" i="27"/>
  <c r="M2753" i="27"/>
  <c r="M2754" i="27"/>
  <c r="M2755" i="27"/>
  <c r="M2756" i="27"/>
  <c r="M2757" i="27"/>
  <c r="M2758" i="27"/>
  <c r="M2759" i="27"/>
  <c r="M2760" i="27"/>
  <c r="M2761" i="27"/>
  <c r="M2762" i="27"/>
  <c r="M2763" i="27"/>
  <c r="M2764" i="27"/>
  <c r="M2765" i="27"/>
  <c r="M2766" i="27"/>
  <c r="M2767" i="27"/>
  <c r="M2768" i="27"/>
  <c r="M2769" i="27"/>
  <c r="M2770" i="27"/>
  <c r="M2771" i="27"/>
  <c r="M2772" i="27"/>
  <c r="M2773" i="27"/>
  <c r="M2774" i="27"/>
  <c r="M2775" i="27"/>
  <c r="M2776" i="27"/>
  <c r="M2777" i="27"/>
  <c r="M2778" i="27"/>
  <c r="M2779" i="27"/>
  <c r="M2780" i="27"/>
  <c r="M2781" i="27"/>
  <c r="M2782" i="27"/>
  <c r="M2783" i="27"/>
  <c r="M2784" i="27"/>
  <c r="M2785" i="27"/>
  <c r="M2786" i="27"/>
  <c r="M2787" i="27"/>
  <c r="M2788" i="27"/>
  <c r="M2789" i="27"/>
  <c r="M2790" i="27"/>
  <c r="M2791" i="27"/>
  <c r="M2792" i="27"/>
  <c r="M2793" i="27"/>
  <c r="M2794" i="27"/>
  <c r="M2795" i="27"/>
  <c r="M2796" i="27"/>
  <c r="M2797" i="27"/>
  <c r="M2798" i="27"/>
  <c r="M2799" i="27"/>
  <c r="M2800" i="27"/>
  <c r="M2801" i="27"/>
  <c r="M2802" i="27"/>
  <c r="M2803" i="27"/>
  <c r="M2804" i="27"/>
  <c r="M2805" i="27"/>
  <c r="M2806" i="27"/>
  <c r="M2807" i="27"/>
  <c r="M2808" i="27"/>
  <c r="M2809" i="27"/>
  <c r="M2810" i="27"/>
  <c r="M2811" i="27"/>
  <c r="M2812" i="27"/>
  <c r="M2813" i="27"/>
  <c r="M2814" i="27"/>
  <c r="M2815" i="27"/>
  <c r="M2816" i="27"/>
  <c r="M2817" i="27"/>
  <c r="M2818" i="27"/>
  <c r="M2819" i="27"/>
  <c r="M2820" i="27"/>
  <c r="M2821" i="27"/>
  <c r="M2822" i="27"/>
  <c r="M2823" i="27"/>
  <c r="M2824" i="27"/>
  <c r="M2825" i="27"/>
  <c r="M2826" i="27"/>
  <c r="M2827" i="27"/>
  <c r="M2828" i="27"/>
  <c r="M2829" i="27"/>
  <c r="M2830" i="27"/>
  <c r="M2831" i="27"/>
  <c r="M2832" i="27"/>
  <c r="M2833" i="27"/>
  <c r="M2834" i="27"/>
  <c r="M2835" i="27"/>
  <c r="M2836" i="27"/>
  <c r="M2837" i="27"/>
  <c r="M2838" i="27"/>
  <c r="M2839" i="27"/>
  <c r="M2840" i="27"/>
  <c r="M2841" i="27"/>
  <c r="M2842" i="27"/>
  <c r="M2843" i="27"/>
  <c r="M2844" i="27"/>
  <c r="M2845" i="27"/>
  <c r="M2846" i="27"/>
  <c r="M2847" i="27"/>
  <c r="M2848" i="27"/>
  <c r="M2849" i="27"/>
  <c r="M2850" i="27"/>
  <c r="M2851" i="27"/>
  <c r="M2852" i="27"/>
  <c r="M2853" i="27"/>
  <c r="M2854" i="27"/>
  <c r="M2855" i="27"/>
  <c r="M2856" i="27"/>
  <c r="M2857" i="27"/>
  <c r="M2858" i="27"/>
  <c r="M2859" i="27"/>
  <c r="M2860" i="27"/>
  <c r="M2861" i="27"/>
  <c r="M2862" i="27"/>
  <c r="M2863" i="27"/>
  <c r="M2864" i="27"/>
  <c r="M2865" i="27"/>
  <c r="M2866" i="27"/>
  <c r="M2867" i="27"/>
  <c r="M2868" i="27"/>
  <c r="M2869" i="27"/>
  <c r="M2870" i="27"/>
  <c r="M2871" i="27"/>
  <c r="M2872" i="27"/>
  <c r="M2873" i="27"/>
  <c r="M2874" i="27"/>
  <c r="M2875" i="27"/>
  <c r="M2876" i="27"/>
  <c r="M2877" i="27"/>
  <c r="M2878" i="27"/>
  <c r="M2879" i="27"/>
  <c r="M2880" i="27"/>
  <c r="M2881" i="27"/>
  <c r="M2882" i="27"/>
  <c r="M2883" i="27"/>
  <c r="M2884" i="27"/>
  <c r="M2885" i="27"/>
  <c r="M2886" i="27"/>
  <c r="M2887" i="27"/>
  <c r="M2888" i="27"/>
  <c r="M2889" i="27"/>
  <c r="M2890" i="27"/>
  <c r="M2891" i="27"/>
  <c r="M2892" i="27"/>
  <c r="M2893" i="27"/>
  <c r="M2894" i="27"/>
  <c r="M2895" i="27"/>
  <c r="M2896" i="27"/>
  <c r="M2897" i="27"/>
  <c r="M2898" i="27"/>
  <c r="M2899" i="27"/>
  <c r="M2900" i="27"/>
  <c r="M2901" i="27"/>
  <c r="M2902" i="27"/>
  <c r="M2903" i="27"/>
  <c r="M2904" i="27"/>
  <c r="M2905" i="27"/>
  <c r="M2906" i="27"/>
  <c r="M2907" i="27"/>
  <c r="M2908" i="27"/>
  <c r="M2909" i="27"/>
  <c r="M2910" i="27"/>
  <c r="M2911" i="27"/>
  <c r="M2912" i="27"/>
  <c r="M2913" i="27"/>
  <c r="M2914" i="27"/>
  <c r="M2915" i="27"/>
  <c r="M2916" i="27"/>
  <c r="M2917" i="27"/>
  <c r="M2918" i="27"/>
  <c r="M2919" i="27"/>
  <c r="M2920" i="27"/>
  <c r="M2921" i="27"/>
  <c r="M2922" i="27"/>
  <c r="M2923" i="27"/>
  <c r="M2924" i="27"/>
  <c r="M2925" i="27"/>
  <c r="M2926" i="27"/>
  <c r="M2927" i="27"/>
  <c r="M2928" i="27"/>
  <c r="M2929" i="27"/>
  <c r="M2930" i="27"/>
  <c r="M2931" i="27"/>
  <c r="M2932" i="27"/>
  <c r="M2933" i="27"/>
  <c r="M2934" i="27"/>
  <c r="M2935" i="27"/>
  <c r="M2936" i="27"/>
  <c r="M2937" i="27"/>
  <c r="M2938" i="27"/>
  <c r="M2939" i="27"/>
  <c r="M2940" i="27"/>
  <c r="M2941" i="27"/>
  <c r="M2942" i="27"/>
  <c r="M2943" i="27"/>
  <c r="M2944" i="27"/>
  <c r="M2945" i="27"/>
  <c r="M2946" i="27"/>
  <c r="M2947" i="27"/>
  <c r="M2948" i="27"/>
  <c r="M2949" i="27"/>
  <c r="M2950" i="27"/>
  <c r="M2951" i="27"/>
  <c r="M2952" i="27"/>
  <c r="M2953" i="27"/>
  <c r="M2954" i="27"/>
  <c r="M2955" i="27"/>
  <c r="M2956" i="27"/>
  <c r="M2957" i="27"/>
  <c r="M2958" i="27"/>
  <c r="M2959" i="27"/>
  <c r="M2960" i="27"/>
  <c r="M2961" i="27"/>
  <c r="M2962" i="27"/>
  <c r="M2963" i="27"/>
  <c r="M2964" i="27"/>
  <c r="M2965" i="27"/>
  <c r="M2966" i="27"/>
  <c r="M2967" i="27"/>
  <c r="M2968" i="27"/>
  <c r="M2969" i="27"/>
  <c r="M2970" i="27"/>
  <c r="M2971" i="27"/>
  <c r="M2972" i="27"/>
  <c r="M2973" i="27"/>
  <c r="M2974" i="27"/>
  <c r="M2975" i="27"/>
  <c r="M2976" i="27"/>
  <c r="M2977" i="27"/>
  <c r="M2978" i="27"/>
  <c r="M2979" i="27"/>
  <c r="M2980" i="27"/>
  <c r="M2981" i="27"/>
  <c r="M2982" i="27"/>
  <c r="M2983" i="27"/>
  <c r="M2984" i="27"/>
  <c r="M2985" i="27"/>
  <c r="M2986" i="27"/>
  <c r="M2987" i="27"/>
  <c r="M2988" i="27"/>
  <c r="M2989" i="27"/>
  <c r="M2990" i="27"/>
  <c r="M2991" i="27"/>
  <c r="M2992" i="27"/>
  <c r="M2993" i="27"/>
  <c r="M2994" i="27"/>
  <c r="M2995" i="27"/>
  <c r="M2996" i="27"/>
  <c r="M2997" i="27"/>
  <c r="M2998" i="27"/>
  <c r="M2999" i="27"/>
  <c r="M3000" i="27"/>
  <c r="M3001" i="27"/>
  <c r="M3002" i="27"/>
  <c r="M3003" i="27"/>
  <c r="M3004" i="27"/>
  <c r="M3005" i="27"/>
  <c r="M3006" i="27"/>
  <c r="M3007" i="27"/>
  <c r="M3008" i="27"/>
  <c r="M3009" i="27"/>
  <c r="M3010" i="27"/>
  <c r="M3011" i="27"/>
  <c r="M3012" i="27"/>
  <c r="M3013" i="27"/>
  <c r="M3014" i="27"/>
  <c r="M3015" i="27"/>
  <c r="M3016" i="27"/>
  <c r="M3017" i="27"/>
  <c r="M3018" i="27"/>
  <c r="M3019" i="27"/>
  <c r="M3020" i="27"/>
  <c r="M3021" i="27"/>
  <c r="M3022" i="27"/>
  <c r="M3023" i="27"/>
  <c r="M3024" i="27"/>
  <c r="M3025" i="27"/>
  <c r="M3026" i="27"/>
  <c r="M3027" i="27"/>
  <c r="M3028" i="27"/>
  <c r="M3029" i="27"/>
  <c r="M3030" i="27"/>
  <c r="M3031" i="27"/>
  <c r="M3032" i="27"/>
  <c r="M3033" i="27"/>
  <c r="M3034" i="27"/>
  <c r="M3035" i="27"/>
  <c r="M3036" i="27"/>
  <c r="M3037" i="27"/>
  <c r="M3038" i="27"/>
  <c r="M3039" i="27"/>
  <c r="M3040" i="27"/>
  <c r="M3041" i="27"/>
  <c r="M3042" i="27"/>
  <c r="M3043" i="27"/>
  <c r="M3044" i="27"/>
  <c r="M3045" i="27"/>
  <c r="M3046" i="27"/>
  <c r="M3047" i="27"/>
  <c r="M3048" i="27"/>
  <c r="M3049" i="27"/>
  <c r="M3050" i="27"/>
  <c r="M3051" i="27"/>
  <c r="M3052" i="27"/>
  <c r="M3053" i="27"/>
  <c r="M3054" i="27"/>
  <c r="M3055" i="27"/>
  <c r="M3056" i="27"/>
  <c r="M3057" i="27"/>
  <c r="M3058" i="27"/>
  <c r="M3059" i="27"/>
  <c r="M3060" i="27"/>
  <c r="M3061" i="27"/>
  <c r="M3062" i="27"/>
  <c r="M3063" i="27"/>
  <c r="M3064" i="27"/>
  <c r="M3065" i="27"/>
  <c r="M3066" i="27"/>
  <c r="M3067" i="27"/>
  <c r="M3068" i="27"/>
  <c r="M3069" i="27"/>
  <c r="M3070" i="27"/>
  <c r="M3071" i="27"/>
  <c r="M3072" i="27"/>
  <c r="M3073" i="27"/>
  <c r="M3074" i="27"/>
  <c r="M3075" i="27"/>
  <c r="M3076" i="27"/>
  <c r="M3077" i="27"/>
  <c r="M3078" i="27"/>
  <c r="M3079" i="27"/>
  <c r="M3080" i="27"/>
  <c r="M3081" i="27"/>
  <c r="M3082" i="27"/>
  <c r="M3083" i="27"/>
  <c r="M3084" i="27"/>
  <c r="M3085" i="27"/>
  <c r="M3086" i="27"/>
  <c r="M3087" i="27"/>
  <c r="M3088" i="27"/>
  <c r="M3089" i="27"/>
  <c r="M3090" i="27"/>
  <c r="M3091" i="27"/>
  <c r="M3092" i="27"/>
  <c r="M3093" i="27"/>
  <c r="M3094" i="27"/>
  <c r="M3095" i="27"/>
  <c r="M3096" i="27"/>
  <c r="M3097" i="27"/>
  <c r="M3098" i="27"/>
  <c r="M3099" i="27"/>
  <c r="M3100" i="27"/>
  <c r="M3101" i="27"/>
  <c r="M3102" i="27"/>
  <c r="M3103" i="27"/>
  <c r="M3104" i="27"/>
  <c r="M3105" i="27"/>
  <c r="M3106" i="27"/>
  <c r="M3107" i="27"/>
  <c r="M3108" i="27"/>
  <c r="M3109" i="27"/>
  <c r="M3110" i="27"/>
  <c r="M3111" i="27"/>
  <c r="M3112" i="27"/>
  <c r="M3113" i="27"/>
  <c r="M3114" i="27"/>
  <c r="M3115" i="27"/>
  <c r="M3116" i="27"/>
  <c r="M3117" i="27"/>
  <c r="M3118" i="27"/>
  <c r="M3119" i="27"/>
  <c r="M3120" i="27"/>
  <c r="M3121" i="27"/>
  <c r="M3122" i="27"/>
  <c r="M3123" i="27"/>
  <c r="M3124" i="27"/>
  <c r="M3125" i="27"/>
  <c r="M3126" i="27"/>
  <c r="M3127" i="27"/>
  <c r="M3128" i="27"/>
  <c r="M3129" i="27"/>
  <c r="M3130" i="27"/>
  <c r="M3131" i="27"/>
  <c r="M3132" i="27"/>
  <c r="M3133" i="27"/>
  <c r="M3134" i="27"/>
  <c r="M3135" i="27"/>
  <c r="M3136" i="27"/>
  <c r="M3137" i="27"/>
  <c r="M3138" i="27"/>
  <c r="M3139" i="27"/>
  <c r="M3140" i="27"/>
  <c r="M3141" i="27"/>
  <c r="M3142" i="27"/>
  <c r="M3143" i="27"/>
  <c r="M3144" i="27"/>
  <c r="M3145" i="27"/>
  <c r="M3146" i="27"/>
  <c r="M3147" i="27"/>
  <c r="M3148" i="27"/>
  <c r="M3149" i="27"/>
  <c r="M3150" i="27"/>
  <c r="M3151" i="27"/>
  <c r="M3152" i="27"/>
  <c r="M3153" i="27"/>
  <c r="M3154" i="27"/>
  <c r="M3155" i="27"/>
  <c r="M3156" i="27"/>
  <c r="M3157" i="27"/>
  <c r="M3158" i="27"/>
  <c r="M3159" i="27"/>
  <c r="M3160" i="27"/>
  <c r="M3161" i="27"/>
  <c r="M3162" i="27"/>
  <c r="M3163" i="27"/>
  <c r="M3164" i="27"/>
  <c r="M3165" i="27"/>
  <c r="M3166" i="27"/>
  <c r="M3167" i="27"/>
  <c r="M3168" i="27"/>
  <c r="M3169" i="27"/>
  <c r="M3170" i="27"/>
  <c r="M3171" i="27"/>
  <c r="M3172" i="27"/>
  <c r="M3173" i="27"/>
  <c r="M3174" i="27"/>
  <c r="M3175" i="27"/>
  <c r="M3176" i="27"/>
  <c r="M3177" i="27"/>
  <c r="M3178" i="27"/>
  <c r="M3179" i="27"/>
  <c r="M3180" i="27"/>
  <c r="M3181" i="27"/>
  <c r="M3182" i="27"/>
  <c r="M3183" i="27"/>
  <c r="M3184" i="27"/>
  <c r="M3185" i="27"/>
  <c r="M3186" i="27"/>
  <c r="M3187" i="27"/>
  <c r="M3188" i="27"/>
  <c r="M3189" i="27"/>
  <c r="M3190" i="27"/>
  <c r="M3191" i="27"/>
  <c r="M3192" i="27"/>
  <c r="M3193" i="27"/>
  <c r="M3194" i="27"/>
  <c r="M3195" i="27"/>
  <c r="M3196" i="27"/>
  <c r="M3197" i="27"/>
  <c r="M3198" i="27"/>
  <c r="M3199" i="27"/>
  <c r="M3200" i="27"/>
  <c r="M3201" i="27"/>
  <c r="M3202" i="27"/>
  <c r="M3203" i="27"/>
  <c r="M3204" i="27"/>
  <c r="M3205" i="27"/>
  <c r="M3206" i="27"/>
  <c r="M3207" i="27"/>
  <c r="M3208" i="27"/>
  <c r="M3209" i="27"/>
  <c r="M3210" i="27"/>
  <c r="M3211" i="27"/>
  <c r="M3212" i="27"/>
  <c r="M3213" i="27"/>
  <c r="M3214" i="27"/>
  <c r="M3215" i="27"/>
  <c r="M3216" i="27"/>
  <c r="M3217" i="27"/>
  <c r="M3218" i="27"/>
  <c r="M3219" i="27"/>
  <c r="M3220" i="27"/>
  <c r="M3221" i="27"/>
  <c r="M3222" i="27"/>
  <c r="M3223" i="27"/>
  <c r="M3224" i="27"/>
  <c r="M3225" i="27"/>
  <c r="M3226" i="27"/>
  <c r="M3227" i="27"/>
  <c r="M3228" i="27"/>
  <c r="M3229" i="27"/>
  <c r="M3230" i="27"/>
  <c r="M3231" i="27"/>
  <c r="M3232" i="27"/>
  <c r="M3233" i="27"/>
  <c r="M3234" i="27"/>
  <c r="M3235" i="27"/>
  <c r="M3236" i="27"/>
  <c r="M3237" i="27"/>
  <c r="M3238" i="27"/>
  <c r="M3239" i="27"/>
  <c r="M3240" i="27"/>
  <c r="M3241" i="27"/>
  <c r="M3242" i="27"/>
  <c r="M3243" i="27"/>
  <c r="M3244" i="27"/>
  <c r="M3245" i="27"/>
  <c r="M3246" i="27"/>
  <c r="M3247" i="27"/>
  <c r="M3248" i="27"/>
  <c r="M3249" i="27"/>
  <c r="M3250" i="27"/>
  <c r="M3251" i="27"/>
  <c r="M3252" i="27"/>
  <c r="M3253" i="27"/>
  <c r="M3254" i="27"/>
  <c r="M3255" i="27"/>
  <c r="M3256" i="27"/>
  <c r="M3257" i="27"/>
  <c r="M3258" i="27"/>
  <c r="M3259" i="27"/>
  <c r="M3260" i="27"/>
  <c r="M3261" i="27"/>
  <c r="M3262" i="27"/>
  <c r="M3263" i="27"/>
  <c r="M3264" i="27"/>
  <c r="M3265" i="27"/>
  <c r="M3266" i="27"/>
  <c r="M3267" i="27"/>
  <c r="M3268" i="27"/>
  <c r="M3269" i="27"/>
  <c r="M3270" i="27"/>
  <c r="M3271" i="27"/>
  <c r="M3272" i="27"/>
  <c r="M3273" i="27"/>
  <c r="M3274" i="27"/>
  <c r="M3275" i="27"/>
  <c r="M3276" i="27"/>
  <c r="M3277" i="27"/>
  <c r="M3278" i="27"/>
  <c r="M3279" i="27"/>
  <c r="M3280" i="27"/>
  <c r="M3281" i="27"/>
  <c r="M3282" i="27"/>
  <c r="M3283" i="27"/>
  <c r="M3284" i="27"/>
  <c r="M3285" i="27"/>
  <c r="M3286" i="27"/>
  <c r="M3287" i="27"/>
  <c r="M3288" i="27"/>
  <c r="M3289" i="27"/>
  <c r="M3290" i="27"/>
  <c r="M3291" i="27"/>
  <c r="M3292" i="27"/>
  <c r="M3293" i="27"/>
  <c r="M3294" i="27"/>
  <c r="M3295" i="27"/>
  <c r="M3296" i="27"/>
  <c r="M3297" i="27"/>
  <c r="M3298" i="27"/>
  <c r="M3299" i="27"/>
  <c r="M3300" i="27"/>
  <c r="M3301" i="27"/>
  <c r="M3302" i="27"/>
  <c r="M3303" i="27"/>
  <c r="M3304" i="27"/>
  <c r="M3305" i="27"/>
  <c r="M3306" i="27"/>
  <c r="M3307" i="27"/>
  <c r="M3308" i="27"/>
  <c r="M3309" i="27"/>
  <c r="M3310" i="27"/>
  <c r="M3311" i="27"/>
  <c r="M3312" i="27"/>
  <c r="M3313" i="27"/>
  <c r="M3314" i="27"/>
  <c r="M3315" i="27"/>
  <c r="M3316" i="27"/>
  <c r="M3317" i="27"/>
  <c r="M3318" i="27"/>
  <c r="M3319" i="27"/>
  <c r="M3320" i="27"/>
  <c r="M3321" i="27"/>
  <c r="M3322" i="27"/>
  <c r="M3323" i="27"/>
  <c r="M3324" i="27"/>
  <c r="M3325" i="27"/>
  <c r="M3326" i="27"/>
  <c r="M3327" i="27"/>
  <c r="M3328" i="27"/>
  <c r="M3329" i="27"/>
  <c r="M3330" i="27"/>
  <c r="M3331" i="27"/>
  <c r="M3332" i="27"/>
  <c r="M3333" i="27"/>
  <c r="M3334" i="27"/>
  <c r="M3335" i="27"/>
  <c r="M3336" i="27"/>
  <c r="M3337" i="27"/>
  <c r="M3338" i="27"/>
  <c r="M3339" i="27"/>
  <c r="M3340" i="27"/>
  <c r="M3341" i="27"/>
  <c r="M3342" i="27"/>
  <c r="M3343" i="27"/>
  <c r="M3344" i="27"/>
  <c r="M3345" i="27"/>
  <c r="M3346" i="27"/>
  <c r="M3347" i="27"/>
  <c r="M3348" i="27"/>
  <c r="M3349" i="27"/>
  <c r="M3350" i="27"/>
  <c r="M3351" i="27"/>
  <c r="M3352" i="27"/>
  <c r="M3353" i="27"/>
  <c r="M3354" i="27"/>
  <c r="M3355" i="27"/>
  <c r="M3356" i="27"/>
  <c r="M3357" i="27"/>
  <c r="M3358" i="27"/>
  <c r="M3359" i="27"/>
  <c r="M3360" i="27"/>
  <c r="M3361" i="27"/>
  <c r="M3362" i="27"/>
  <c r="M3363" i="27"/>
  <c r="M3364" i="27"/>
  <c r="M3365" i="27"/>
  <c r="M3366" i="27"/>
  <c r="M3367" i="27"/>
  <c r="M3368" i="27"/>
  <c r="M3369" i="27"/>
  <c r="M3370" i="27"/>
  <c r="M3371" i="27"/>
  <c r="M3372" i="27"/>
  <c r="M3373" i="27"/>
  <c r="M3374" i="27"/>
  <c r="M3375" i="27"/>
  <c r="M3376" i="27"/>
  <c r="M3377" i="27"/>
  <c r="M3378" i="27"/>
  <c r="M3379" i="27"/>
  <c r="M3380" i="27"/>
  <c r="M3381" i="27"/>
  <c r="M3382" i="27"/>
  <c r="M3383" i="27"/>
  <c r="M3384" i="27"/>
  <c r="M3385" i="27"/>
  <c r="M3386" i="27"/>
  <c r="M3387" i="27"/>
  <c r="M3388" i="27"/>
  <c r="M3389" i="27"/>
  <c r="M3390" i="27"/>
  <c r="M3391" i="27"/>
  <c r="M3392" i="27"/>
  <c r="M3393" i="27"/>
  <c r="M3394" i="27"/>
  <c r="M3395" i="27"/>
  <c r="M3396" i="27"/>
  <c r="M3397" i="27"/>
  <c r="M3398" i="27"/>
  <c r="M3399" i="27"/>
  <c r="M3400" i="27"/>
  <c r="M3401" i="27"/>
  <c r="M3402" i="27"/>
  <c r="M3403" i="27"/>
  <c r="M3404" i="27"/>
  <c r="M3405" i="27"/>
  <c r="M3406" i="27"/>
  <c r="M3407" i="27"/>
  <c r="M3408" i="27"/>
  <c r="M3409" i="27"/>
  <c r="M3410" i="27"/>
  <c r="M3411" i="27"/>
  <c r="M3412" i="27"/>
  <c r="M3413" i="27"/>
  <c r="M3414" i="27"/>
  <c r="M3415" i="27"/>
  <c r="M3416" i="27"/>
  <c r="M3417" i="27"/>
  <c r="M3418" i="27"/>
  <c r="M3419" i="27"/>
  <c r="M3420" i="27"/>
  <c r="M3421" i="27"/>
  <c r="M3422" i="27"/>
  <c r="M3423" i="27"/>
  <c r="M3424" i="27"/>
  <c r="M3425" i="27"/>
  <c r="M3426" i="27"/>
  <c r="M3427" i="27"/>
  <c r="M3428" i="27"/>
  <c r="M3429" i="27"/>
  <c r="M3430" i="27"/>
  <c r="M3431" i="27"/>
  <c r="M3432" i="27"/>
  <c r="M3433" i="27"/>
  <c r="M3434" i="27"/>
  <c r="M3435" i="27"/>
  <c r="M3436" i="27"/>
  <c r="M3437" i="27"/>
  <c r="M3438" i="27"/>
  <c r="M3439" i="27"/>
  <c r="M3440" i="27"/>
  <c r="M3441" i="27"/>
  <c r="M3442" i="27"/>
  <c r="M3443" i="27"/>
  <c r="M3444" i="27"/>
  <c r="M3445" i="27"/>
  <c r="M3446" i="27"/>
  <c r="M3447" i="27"/>
  <c r="M3448" i="27"/>
  <c r="M3449" i="27"/>
  <c r="M3450" i="27"/>
  <c r="M3451" i="27"/>
  <c r="M3452" i="27"/>
  <c r="M3453" i="27"/>
  <c r="M3454" i="27"/>
  <c r="M3455" i="27"/>
  <c r="M3456" i="27"/>
  <c r="M3457" i="27"/>
  <c r="M3458" i="27"/>
  <c r="M3459" i="27"/>
  <c r="M3460" i="27"/>
  <c r="M3461" i="27"/>
  <c r="M3462" i="27"/>
  <c r="M3463" i="27"/>
  <c r="M3464" i="27"/>
  <c r="M3465" i="27"/>
  <c r="M3466" i="27"/>
  <c r="M3467" i="27"/>
  <c r="M3468" i="27"/>
  <c r="M3469" i="27"/>
  <c r="M3470" i="27"/>
  <c r="M3471" i="27"/>
  <c r="M3472" i="27"/>
  <c r="M3473" i="27"/>
  <c r="M3474" i="27"/>
  <c r="M3475" i="27"/>
  <c r="M3476" i="27"/>
  <c r="M3477" i="27"/>
  <c r="M3478" i="27"/>
  <c r="M3479" i="27"/>
  <c r="M3480" i="27"/>
  <c r="M3481" i="27"/>
  <c r="M3482" i="27"/>
  <c r="M3483" i="27"/>
  <c r="M3484" i="27"/>
  <c r="M3485" i="27"/>
  <c r="M3486" i="27"/>
  <c r="M3487" i="27"/>
  <c r="M3488" i="27"/>
  <c r="M3489" i="27"/>
  <c r="M3490" i="27"/>
  <c r="M3491" i="27"/>
  <c r="M3492" i="27"/>
  <c r="M3493" i="27"/>
  <c r="M3494" i="27"/>
  <c r="M3495" i="27"/>
  <c r="M3496" i="27"/>
  <c r="M3497" i="27"/>
  <c r="M3498" i="27"/>
  <c r="M3499" i="27"/>
  <c r="M3500" i="27"/>
  <c r="M3501" i="27"/>
  <c r="M3502" i="27"/>
  <c r="M3503" i="27"/>
  <c r="M3504" i="27"/>
  <c r="M3505" i="27"/>
  <c r="M3506" i="27"/>
  <c r="M3507" i="27"/>
  <c r="M3508" i="27"/>
  <c r="M3509" i="27"/>
  <c r="M3510" i="27"/>
  <c r="M3511" i="27"/>
  <c r="M3512" i="27"/>
  <c r="M3513" i="27"/>
  <c r="M3514" i="27"/>
  <c r="M3515" i="27"/>
  <c r="M3516" i="27"/>
  <c r="M3517" i="27"/>
  <c r="M3518" i="27"/>
  <c r="M3519" i="27"/>
  <c r="M3520" i="27"/>
  <c r="M3521" i="27"/>
  <c r="M3522" i="27"/>
  <c r="M3523" i="27"/>
  <c r="M3524" i="27"/>
  <c r="M3525" i="27"/>
  <c r="M3526" i="27"/>
  <c r="M3527" i="27"/>
  <c r="M3528" i="27"/>
  <c r="M3529" i="27"/>
  <c r="M3530" i="27"/>
  <c r="M3531" i="27"/>
  <c r="M3532" i="27"/>
  <c r="M3533" i="27"/>
  <c r="M3534" i="27"/>
  <c r="M3535" i="27"/>
  <c r="M3536" i="27"/>
  <c r="M3537" i="27"/>
  <c r="M3538" i="27"/>
  <c r="M3539" i="27"/>
  <c r="M3540" i="27"/>
  <c r="M3541" i="27"/>
  <c r="M3542" i="27"/>
  <c r="M3543" i="27"/>
  <c r="M3544" i="27"/>
  <c r="M3545" i="27"/>
  <c r="M3546" i="27"/>
  <c r="M3547" i="27"/>
  <c r="M3548" i="27"/>
  <c r="M3549" i="27"/>
  <c r="M3550" i="27"/>
  <c r="M3551" i="27"/>
  <c r="M3552" i="27"/>
  <c r="M3553" i="27"/>
  <c r="M3554" i="27"/>
  <c r="M3555" i="27"/>
  <c r="M3556" i="27"/>
  <c r="M3557" i="27"/>
  <c r="M3558" i="27"/>
  <c r="M3559" i="27"/>
  <c r="M3560" i="27"/>
  <c r="M3561" i="27"/>
  <c r="M3562" i="27"/>
  <c r="M3563" i="27"/>
  <c r="M3564" i="27"/>
  <c r="M3565" i="27"/>
  <c r="M3566" i="27"/>
  <c r="M3567" i="27"/>
  <c r="M3568" i="27"/>
  <c r="M3569" i="27"/>
  <c r="M3570" i="27"/>
  <c r="M3571" i="27"/>
  <c r="M3572" i="27"/>
  <c r="M3573" i="27"/>
  <c r="M3574" i="27"/>
  <c r="M3575" i="27"/>
  <c r="M3576" i="27"/>
  <c r="M3577" i="27"/>
  <c r="M3578" i="27"/>
  <c r="M3579" i="27"/>
  <c r="M3580" i="27"/>
  <c r="M3581" i="27"/>
  <c r="M3582" i="27"/>
  <c r="M3583" i="27"/>
  <c r="M3584" i="27"/>
  <c r="M3585" i="27"/>
  <c r="M3586" i="27"/>
  <c r="M3587" i="27"/>
  <c r="M3588" i="27"/>
  <c r="M3589" i="27"/>
  <c r="M3590" i="27"/>
  <c r="M3591" i="27"/>
  <c r="M3592" i="27"/>
  <c r="M3593" i="27"/>
  <c r="M3594" i="27"/>
  <c r="M3595" i="27"/>
  <c r="M3596" i="27"/>
  <c r="M3597" i="27"/>
  <c r="M3598" i="27"/>
  <c r="M3599" i="27"/>
  <c r="M3600" i="27"/>
  <c r="M3601" i="27"/>
  <c r="M3602" i="27"/>
  <c r="M3603" i="27"/>
  <c r="M3604" i="27"/>
  <c r="M3605" i="27"/>
  <c r="M3606" i="27"/>
  <c r="M3607" i="27"/>
  <c r="M3608" i="27"/>
  <c r="M3609" i="27"/>
  <c r="M3610" i="27"/>
  <c r="M3611" i="27"/>
  <c r="M3612" i="27"/>
  <c r="M3613" i="27"/>
  <c r="M3614" i="27"/>
  <c r="M3615" i="27"/>
  <c r="M3616" i="27"/>
  <c r="M3617" i="27"/>
  <c r="M3618" i="27"/>
  <c r="M3619" i="27"/>
  <c r="M3620" i="27"/>
  <c r="M3621" i="27"/>
  <c r="M3622" i="27"/>
  <c r="M3623" i="27"/>
  <c r="M3624" i="27"/>
  <c r="M3625" i="27"/>
  <c r="M3626" i="27"/>
  <c r="M3627" i="27"/>
  <c r="M3628" i="27"/>
  <c r="M3629" i="27"/>
  <c r="M3630" i="27"/>
  <c r="M3631" i="27"/>
  <c r="M3632" i="27"/>
  <c r="M3633" i="27"/>
  <c r="M3634" i="27"/>
  <c r="M3635" i="27"/>
  <c r="M3636" i="27"/>
  <c r="M3637" i="27"/>
  <c r="M3638" i="27"/>
  <c r="M3639" i="27"/>
  <c r="M3640" i="27"/>
  <c r="M3641" i="27"/>
  <c r="M3642" i="27"/>
  <c r="M3643" i="27"/>
  <c r="M3644" i="27"/>
  <c r="M3645" i="27"/>
  <c r="M3646" i="27"/>
  <c r="M3647" i="27"/>
  <c r="M3648" i="27"/>
  <c r="M3649" i="27"/>
  <c r="M3650" i="27"/>
  <c r="M3651" i="27"/>
  <c r="M3652" i="27"/>
  <c r="M3653" i="27"/>
  <c r="M3654" i="27"/>
  <c r="M3655" i="27"/>
  <c r="M3656" i="27"/>
  <c r="M3657" i="27"/>
  <c r="M3658" i="27"/>
  <c r="M3659" i="27"/>
  <c r="M3660" i="27"/>
  <c r="M3661" i="27"/>
  <c r="M3662" i="27"/>
  <c r="M3663" i="27"/>
  <c r="M3664" i="27"/>
  <c r="M3665" i="27"/>
  <c r="M3666" i="27"/>
  <c r="M3667" i="27"/>
  <c r="M3668" i="27"/>
  <c r="M3669" i="27"/>
  <c r="M3670" i="27"/>
  <c r="M3671" i="27"/>
  <c r="M3672" i="27"/>
  <c r="M3673" i="27"/>
  <c r="M3674" i="27"/>
  <c r="M3675" i="27"/>
  <c r="M3676" i="27"/>
  <c r="M3677" i="27"/>
  <c r="M3678" i="27"/>
  <c r="M3679" i="27"/>
  <c r="M3680" i="27"/>
  <c r="M3681" i="27"/>
  <c r="M3682" i="27"/>
  <c r="M3683" i="27"/>
  <c r="M3684" i="27"/>
  <c r="M3685" i="27"/>
  <c r="M3686" i="27"/>
  <c r="M3687" i="27"/>
  <c r="M3688" i="27"/>
  <c r="M3689" i="27"/>
  <c r="M3690" i="27"/>
  <c r="M3691" i="27"/>
  <c r="M3692" i="27"/>
  <c r="M3693" i="27"/>
  <c r="M3694" i="27"/>
  <c r="M3695" i="27"/>
  <c r="M3696" i="27"/>
  <c r="M3697" i="27"/>
  <c r="M3698" i="27"/>
  <c r="M3699" i="27"/>
  <c r="M3700" i="27"/>
  <c r="M3701" i="27"/>
  <c r="M3702" i="27"/>
  <c r="M3703" i="27"/>
  <c r="M3704" i="27"/>
  <c r="M3705" i="27"/>
  <c r="M3706" i="27"/>
  <c r="M3707" i="27"/>
  <c r="M3708" i="27"/>
  <c r="M3709" i="27"/>
  <c r="M3710" i="27"/>
  <c r="M3711" i="27"/>
  <c r="M3712" i="27"/>
  <c r="M3713" i="27"/>
  <c r="M3714" i="27"/>
  <c r="M3715" i="27"/>
  <c r="M3716" i="27"/>
  <c r="M3717" i="27"/>
  <c r="M3718" i="27"/>
  <c r="M3719" i="27"/>
  <c r="M3720" i="27"/>
  <c r="M3721" i="27"/>
  <c r="M3722" i="27"/>
  <c r="M3723" i="27"/>
  <c r="M3724" i="27"/>
  <c r="M3725" i="27"/>
  <c r="M3726" i="27"/>
  <c r="M3727" i="27"/>
  <c r="M3728" i="27"/>
  <c r="M3729" i="27"/>
  <c r="M3730" i="27"/>
  <c r="M3731" i="27"/>
  <c r="M3732" i="27"/>
  <c r="M3733" i="27"/>
  <c r="M3734" i="27"/>
  <c r="M3735" i="27"/>
  <c r="M3736" i="27"/>
  <c r="M3737" i="27"/>
  <c r="M3738" i="27"/>
  <c r="M3739" i="27"/>
  <c r="M3740" i="27"/>
  <c r="M3741" i="27"/>
  <c r="M3742" i="27"/>
  <c r="M3743" i="27"/>
  <c r="M3744" i="27"/>
  <c r="M3745" i="27"/>
  <c r="M3746" i="27"/>
  <c r="M3747" i="27"/>
  <c r="M3748" i="27"/>
  <c r="M3749" i="27"/>
  <c r="M3750" i="27"/>
  <c r="M3751" i="27"/>
  <c r="M3752" i="27"/>
  <c r="M3753" i="27"/>
  <c r="M3754" i="27"/>
  <c r="M3755" i="27"/>
  <c r="M3756" i="27"/>
  <c r="M3757" i="27"/>
  <c r="M3758" i="27"/>
  <c r="M3759" i="27"/>
  <c r="M3760" i="27"/>
  <c r="M3761" i="27"/>
  <c r="M3762" i="27"/>
  <c r="M3763" i="27"/>
  <c r="M3764" i="27"/>
  <c r="M3765" i="27"/>
  <c r="M3766" i="27"/>
  <c r="M3767" i="27"/>
  <c r="M3768" i="27"/>
  <c r="M3769" i="27"/>
  <c r="M3770" i="27"/>
  <c r="M3771" i="27"/>
  <c r="M3772" i="27"/>
  <c r="M3773" i="27"/>
  <c r="M3774" i="27"/>
  <c r="M3775" i="27"/>
  <c r="M3776" i="27"/>
  <c r="M3777" i="27"/>
  <c r="M3778" i="27"/>
  <c r="M3779" i="27"/>
  <c r="M3780" i="27"/>
  <c r="M3781" i="27"/>
  <c r="M3782" i="27"/>
  <c r="M3783" i="27"/>
  <c r="M3784" i="27"/>
  <c r="M3785" i="27"/>
  <c r="M3786" i="27"/>
  <c r="M3787" i="27"/>
  <c r="M3788" i="27"/>
  <c r="M3789" i="27"/>
  <c r="M3790" i="27"/>
  <c r="M3791" i="27"/>
  <c r="M3792" i="27"/>
  <c r="M3793" i="27"/>
  <c r="M3794" i="27"/>
  <c r="M3795" i="27"/>
  <c r="M3796" i="27"/>
  <c r="M3797" i="27"/>
  <c r="M3798" i="27"/>
  <c r="M3799" i="27"/>
  <c r="M3800" i="27"/>
  <c r="M3801" i="27"/>
  <c r="M3802" i="27"/>
  <c r="M3803" i="27"/>
  <c r="M3804" i="27"/>
  <c r="M3805" i="27"/>
  <c r="M3806" i="27"/>
  <c r="M3807" i="27"/>
  <c r="M3808" i="27"/>
  <c r="M3809" i="27"/>
  <c r="M3810" i="27"/>
  <c r="M3811" i="27"/>
  <c r="M3812" i="27"/>
  <c r="M3813" i="27"/>
  <c r="M3814" i="27"/>
  <c r="M3815" i="27"/>
  <c r="M3816" i="27"/>
  <c r="M3817" i="27"/>
  <c r="M3818" i="27"/>
  <c r="M3819" i="27"/>
  <c r="M3820" i="27"/>
  <c r="M3821" i="27"/>
  <c r="M3822" i="27"/>
  <c r="M3823" i="27"/>
  <c r="M3824" i="27"/>
  <c r="M3825" i="27"/>
  <c r="M3826" i="27"/>
  <c r="M3827" i="27"/>
  <c r="M3828" i="27"/>
  <c r="M3829" i="27"/>
  <c r="M3830" i="27"/>
  <c r="M3831" i="27"/>
  <c r="M3832" i="27"/>
  <c r="M3833" i="27"/>
  <c r="M3834" i="27"/>
  <c r="M3835" i="27"/>
  <c r="M3836" i="27"/>
  <c r="M3837" i="27"/>
  <c r="M3838" i="27"/>
  <c r="M3839" i="27"/>
  <c r="M3840" i="27"/>
  <c r="M3841" i="27"/>
  <c r="M3842" i="27"/>
  <c r="M3843" i="27"/>
  <c r="M3844" i="27"/>
  <c r="M3845" i="27"/>
  <c r="M3846" i="27"/>
  <c r="M3847" i="27"/>
  <c r="M3848" i="27"/>
  <c r="M3849" i="27"/>
  <c r="M3850" i="27"/>
  <c r="M3851" i="27"/>
  <c r="M3852" i="27"/>
  <c r="M3853" i="27"/>
  <c r="M3854" i="27"/>
  <c r="M3855" i="27"/>
  <c r="M3856" i="27"/>
  <c r="M3857" i="27"/>
  <c r="M3858" i="27"/>
  <c r="M3859" i="27"/>
  <c r="M3860" i="27"/>
  <c r="M3861" i="27"/>
  <c r="M3862" i="27"/>
  <c r="M3863" i="27"/>
  <c r="M3864" i="27"/>
  <c r="M3865" i="27"/>
  <c r="M3866" i="27"/>
  <c r="M3867" i="27"/>
  <c r="M3868" i="27"/>
  <c r="M3869" i="27"/>
  <c r="M3870" i="27"/>
  <c r="M3871" i="27"/>
  <c r="M3872" i="27"/>
  <c r="M3873" i="27"/>
  <c r="M3874" i="27"/>
  <c r="M3875" i="27"/>
  <c r="M3876" i="27"/>
  <c r="M3877" i="27"/>
  <c r="M3878" i="27"/>
  <c r="M3879" i="27"/>
  <c r="M3880" i="27"/>
  <c r="M3881" i="27"/>
  <c r="M3882" i="27"/>
  <c r="M3883" i="27"/>
  <c r="M3884" i="27"/>
  <c r="M3885" i="27"/>
  <c r="M3886" i="27"/>
  <c r="M3887" i="27"/>
  <c r="M3888" i="27"/>
  <c r="M3889" i="27"/>
  <c r="M3890" i="27"/>
  <c r="M3891" i="27"/>
  <c r="M3892" i="27"/>
  <c r="M3893" i="27"/>
  <c r="M3894" i="27"/>
  <c r="M3895" i="27"/>
  <c r="M3896" i="27"/>
  <c r="M3897" i="27"/>
  <c r="M3898" i="27"/>
  <c r="M3899" i="27"/>
  <c r="M3900" i="27"/>
  <c r="M3901" i="27"/>
  <c r="M3902" i="27"/>
  <c r="M3903" i="27"/>
  <c r="M3904" i="27"/>
  <c r="M3905" i="27"/>
  <c r="M3906" i="27"/>
  <c r="M3907" i="27"/>
  <c r="M3908" i="27"/>
  <c r="M3909" i="27"/>
  <c r="M3910" i="27"/>
  <c r="M3911" i="27"/>
  <c r="M3912" i="27"/>
  <c r="M3913" i="27"/>
  <c r="M3914" i="27"/>
  <c r="M3915" i="27"/>
  <c r="M3916" i="27"/>
  <c r="M3917" i="27"/>
  <c r="M3918" i="27"/>
  <c r="M3919" i="27"/>
  <c r="M3920" i="27"/>
  <c r="M3921" i="27"/>
  <c r="M3922" i="27"/>
  <c r="M3923" i="27"/>
  <c r="M3924" i="27"/>
  <c r="M3925" i="27"/>
  <c r="M3926" i="27"/>
  <c r="M3927" i="27"/>
  <c r="M3928" i="27"/>
  <c r="M3929" i="27"/>
  <c r="M3930" i="27"/>
  <c r="M3931" i="27"/>
  <c r="M3932" i="27"/>
  <c r="M3933" i="27"/>
  <c r="M3934" i="27"/>
  <c r="M3935" i="27"/>
  <c r="M3936" i="27"/>
  <c r="M3937" i="27"/>
  <c r="M3938" i="27"/>
  <c r="M3939" i="27"/>
  <c r="M3940" i="27"/>
  <c r="M3941" i="27"/>
  <c r="M3942" i="27"/>
  <c r="M3943" i="27"/>
  <c r="M3944" i="27"/>
  <c r="M3945" i="27"/>
  <c r="M3946" i="27"/>
  <c r="M3947" i="27"/>
  <c r="M3948" i="27"/>
  <c r="M3949" i="27"/>
  <c r="M3950" i="27"/>
  <c r="M3951" i="27"/>
  <c r="M3952" i="27"/>
  <c r="M3953" i="27"/>
  <c r="M3954" i="27"/>
  <c r="M3955" i="27"/>
  <c r="M3956" i="27"/>
  <c r="M3957" i="27"/>
  <c r="M3958" i="27"/>
  <c r="M3959" i="27"/>
  <c r="M3960" i="27"/>
  <c r="M3961" i="27"/>
  <c r="M3962" i="27"/>
  <c r="M3963" i="27"/>
  <c r="M3964" i="27"/>
  <c r="M3965" i="27"/>
  <c r="M3966" i="27"/>
  <c r="M3967" i="27"/>
  <c r="M3968" i="27"/>
  <c r="M3969" i="27"/>
  <c r="M3970" i="27"/>
  <c r="M3971" i="27"/>
  <c r="M3972" i="27"/>
  <c r="M3973" i="27"/>
  <c r="M3974" i="27"/>
  <c r="M3975" i="27"/>
  <c r="M3976" i="27"/>
  <c r="M3977" i="27"/>
  <c r="M3978" i="27"/>
  <c r="M3979" i="27"/>
  <c r="M3980" i="27"/>
  <c r="M3981" i="27"/>
  <c r="M3982" i="27"/>
  <c r="M3983" i="27"/>
  <c r="M3984" i="27"/>
  <c r="M3985" i="27"/>
  <c r="M3986" i="27"/>
  <c r="M3987" i="27"/>
  <c r="M3988" i="27"/>
  <c r="M3989" i="27"/>
  <c r="M3990" i="27"/>
  <c r="M3991" i="27"/>
  <c r="M3992" i="27"/>
  <c r="M3993" i="27"/>
  <c r="M3994" i="27"/>
  <c r="M3995" i="27"/>
  <c r="M3996" i="27"/>
  <c r="M3997" i="27"/>
  <c r="M3998" i="27"/>
  <c r="M3999" i="27"/>
  <c r="M4000" i="27"/>
  <c r="M4001" i="27"/>
  <c r="M4002" i="27"/>
  <c r="M4003" i="27"/>
  <c r="M4004" i="27"/>
  <c r="M4005" i="27"/>
  <c r="M4006" i="27"/>
  <c r="M4007" i="27"/>
  <c r="M4008" i="27"/>
  <c r="M4009" i="27"/>
  <c r="M4010" i="27"/>
  <c r="M4011" i="27"/>
  <c r="M4012" i="27"/>
  <c r="M4013" i="27"/>
  <c r="M4014" i="27"/>
  <c r="M4015" i="27"/>
  <c r="M4016" i="27"/>
  <c r="M4017" i="27"/>
  <c r="M4018" i="27"/>
  <c r="M4019" i="27"/>
  <c r="M4020" i="27"/>
  <c r="M4021" i="27"/>
  <c r="M4022" i="27"/>
  <c r="M4023" i="27"/>
  <c r="M4024" i="27"/>
  <c r="M4025" i="27"/>
  <c r="M4026" i="27"/>
  <c r="M4027" i="27"/>
  <c r="M4028" i="27"/>
  <c r="M4029" i="27"/>
  <c r="M4030" i="27"/>
  <c r="M4031" i="27"/>
  <c r="M4032" i="27"/>
  <c r="M4033" i="27"/>
  <c r="M4034" i="27"/>
  <c r="M4035" i="27"/>
  <c r="M4036" i="27"/>
  <c r="M4037" i="27"/>
  <c r="M4038" i="27"/>
  <c r="M4039" i="27"/>
  <c r="M4040" i="27"/>
  <c r="M4041" i="27"/>
  <c r="M4042" i="27"/>
  <c r="M4043" i="27"/>
  <c r="M4044" i="27"/>
  <c r="M4045" i="27"/>
  <c r="M4046" i="27"/>
  <c r="M4047" i="27"/>
  <c r="M4048" i="27"/>
  <c r="M4049" i="27"/>
  <c r="M4050" i="27"/>
  <c r="M4051" i="27"/>
  <c r="M4052" i="27"/>
  <c r="M4053" i="27"/>
  <c r="M4054" i="27"/>
  <c r="M4055" i="27"/>
  <c r="M4056" i="27"/>
  <c r="M4057" i="27"/>
  <c r="M4058" i="27"/>
  <c r="M4059" i="27"/>
  <c r="M4060" i="27"/>
  <c r="M4061" i="27"/>
  <c r="M4062" i="27"/>
  <c r="M4063" i="27"/>
  <c r="M4064" i="27"/>
  <c r="M4065" i="27"/>
  <c r="M4066" i="27"/>
  <c r="M4067" i="27"/>
  <c r="M4068" i="27"/>
  <c r="M4069" i="27"/>
  <c r="M4070" i="27"/>
  <c r="M4071" i="27"/>
  <c r="M4072" i="27"/>
  <c r="M4073" i="27"/>
  <c r="M4074" i="27"/>
  <c r="M4075" i="27"/>
  <c r="M4076" i="27"/>
  <c r="M4077" i="27"/>
  <c r="M4078" i="27"/>
  <c r="M4079" i="27"/>
  <c r="M4080" i="27"/>
  <c r="M4081" i="27"/>
  <c r="M4082" i="27"/>
  <c r="M4083" i="27"/>
  <c r="M4084" i="27"/>
  <c r="M4085" i="27"/>
  <c r="M4086" i="27"/>
  <c r="M4087" i="27"/>
  <c r="M4088" i="27"/>
  <c r="M4089" i="27"/>
  <c r="M4090" i="27"/>
  <c r="M4091" i="27"/>
  <c r="M4092" i="27"/>
  <c r="M4093" i="27"/>
  <c r="M4094" i="27"/>
  <c r="M4095" i="27"/>
  <c r="M4096" i="27"/>
  <c r="M4097" i="27"/>
  <c r="M4098" i="27"/>
  <c r="M4099" i="27"/>
  <c r="M4100" i="27"/>
  <c r="M4101" i="27"/>
  <c r="M4102" i="27"/>
  <c r="M4103" i="27"/>
  <c r="M4104" i="27"/>
  <c r="M4105" i="27"/>
  <c r="M4106" i="27"/>
  <c r="M4107" i="27"/>
  <c r="M4108" i="27"/>
  <c r="M4109" i="27"/>
  <c r="M4110" i="27"/>
  <c r="M4111" i="27"/>
  <c r="M4112" i="27"/>
  <c r="M4113" i="27"/>
  <c r="M4114" i="27"/>
  <c r="M4115" i="27"/>
  <c r="M4116" i="27"/>
  <c r="M4117" i="27"/>
  <c r="M4118" i="27"/>
  <c r="M4119" i="27"/>
  <c r="M4120" i="27"/>
  <c r="M4121" i="27"/>
  <c r="M4122" i="27"/>
  <c r="M4123" i="27"/>
  <c r="M4124" i="27"/>
  <c r="M4125" i="27"/>
  <c r="M4126" i="27"/>
  <c r="M4127" i="27"/>
  <c r="M4128" i="27"/>
  <c r="M4129" i="27"/>
  <c r="M4130" i="27"/>
  <c r="M4131" i="27"/>
  <c r="M4132" i="27"/>
  <c r="M4133" i="27"/>
  <c r="M4134" i="27"/>
  <c r="M4135" i="27"/>
  <c r="M4136" i="27"/>
  <c r="M4137" i="27"/>
  <c r="M4138" i="27"/>
  <c r="M4139" i="27"/>
  <c r="M4140" i="27"/>
  <c r="M4141" i="27"/>
  <c r="M4142" i="27"/>
  <c r="M4143" i="27"/>
  <c r="M4144" i="27"/>
  <c r="M4145" i="27"/>
  <c r="M4146" i="27"/>
  <c r="M4147" i="27"/>
  <c r="M4148" i="27"/>
  <c r="M4149" i="27"/>
  <c r="M4150" i="27"/>
  <c r="M4151" i="27"/>
  <c r="M4152" i="27"/>
  <c r="M4153" i="27"/>
  <c r="M4154" i="27"/>
  <c r="M4155" i="27"/>
  <c r="M4156" i="27"/>
  <c r="M4157" i="27"/>
  <c r="M4158" i="27"/>
  <c r="M4159" i="27"/>
  <c r="M4160" i="27"/>
  <c r="M4161" i="27"/>
  <c r="M4162" i="27"/>
  <c r="M4163" i="27"/>
  <c r="M4164" i="27"/>
  <c r="M4165" i="27"/>
  <c r="M4166" i="27"/>
  <c r="M4167" i="27"/>
  <c r="M4168" i="27"/>
  <c r="M4169" i="27"/>
  <c r="M4170" i="27"/>
  <c r="M4171" i="27"/>
  <c r="M4172" i="27"/>
  <c r="M4173" i="27"/>
  <c r="M4174" i="27"/>
  <c r="M4175" i="27"/>
  <c r="M4176" i="27"/>
  <c r="M4177" i="27"/>
  <c r="M4178" i="27"/>
  <c r="M4179" i="27"/>
  <c r="M4180" i="27"/>
  <c r="M4181" i="27"/>
  <c r="M4182" i="27"/>
  <c r="M4183" i="27"/>
  <c r="M4184" i="27"/>
  <c r="M4185" i="27"/>
  <c r="M4186" i="27"/>
  <c r="M4187" i="27"/>
  <c r="M4188" i="27"/>
  <c r="M4189" i="27"/>
  <c r="M4190" i="27"/>
  <c r="M4191" i="27"/>
  <c r="M4192" i="27"/>
  <c r="M4193" i="27"/>
  <c r="M4194" i="27"/>
  <c r="M4195" i="27"/>
  <c r="M4196" i="27"/>
  <c r="M4197" i="27"/>
  <c r="M4198" i="27"/>
  <c r="M4199" i="27"/>
  <c r="M4200" i="27"/>
  <c r="M4201" i="27"/>
  <c r="M4202" i="27"/>
  <c r="M4203" i="27"/>
  <c r="M4204" i="27"/>
  <c r="M4205" i="27"/>
  <c r="M4206" i="27"/>
  <c r="M4207" i="27"/>
  <c r="M4208" i="27"/>
  <c r="M4209" i="27"/>
  <c r="M4210" i="27"/>
  <c r="M4211" i="27"/>
  <c r="M4212" i="27"/>
  <c r="M4213" i="27"/>
  <c r="M4214" i="27"/>
  <c r="M4215" i="27"/>
  <c r="M4216" i="27"/>
  <c r="M4217" i="27"/>
  <c r="M4218" i="27"/>
  <c r="M4219" i="27"/>
  <c r="M4220" i="27"/>
  <c r="M4221" i="27"/>
  <c r="M4222" i="27"/>
  <c r="M4223" i="27"/>
  <c r="M4224" i="27"/>
  <c r="M4225" i="27"/>
  <c r="M4226" i="27"/>
  <c r="M4227" i="27"/>
  <c r="M4228" i="27"/>
  <c r="M4229" i="27"/>
  <c r="M4230" i="27"/>
  <c r="M4231" i="27"/>
  <c r="M4232" i="27"/>
  <c r="M4233" i="27"/>
  <c r="M4234" i="27"/>
  <c r="M4235" i="27"/>
  <c r="M4236" i="27"/>
  <c r="M4237" i="27"/>
  <c r="M4238" i="27"/>
  <c r="M4239" i="27"/>
  <c r="M4240" i="27"/>
  <c r="M4241" i="27"/>
  <c r="M4242" i="27"/>
  <c r="M4243" i="27"/>
  <c r="M4244" i="27"/>
  <c r="M4245" i="27"/>
  <c r="M4246" i="27"/>
  <c r="M4247" i="27"/>
  <c r="M4248" i="27"/>
  <c r="M4249" i="27"/>
  <c r="M4250" i="27"/>
  <c r="M4251" i="27"/>
  <c r="M4252" i="27"/>
  <c r="M4253" i="27"/>
  <c r="M4254" i="27"/>
  <c r="M4255" i="27"/>
  <c r="M4256" i="27"/>
  <c r="M4257" i="27"/>
  <c r="M4258" i="27"/>
  <c r="M4259" i="27"/>
  <c r="M4260" i="27"/>
  <c r="M4261" i="27"/>
  <c r="M4262" i="27"/>
  <c r="M4263" i="27"/>
  <c r="M4264" i="27"/>
  <c r="M4265" i="27"/>
  <c r="M4266" i="27"/>
  <c r="M4267" i="27"/>
  <c r="M4268" i="27"/>
  <c r="M4269" i="27"/>
  <c r="M4270" i="27"/>
  <c r="M4271" i="27"/>
  <c r="M4272" i="27"/>
  <c r="M4273" i="27"/>
  <c r="M4274" i="27"/>
  <c r="M4275" i="27"/>
  <c r="M4276" i="27"/>
  <c r="M4277" i="27"/>
  <c r="M4278" i="27"/>
  <c r="M4279" i="27"/>
  <c r="M4280" i="27"/>
  <c r="M4281" i="27"/>
  <c r="M4282" i="27"/>
  <c r="M4283" i="27"/>
  <c r="M4284" i="27"/>
  <c r="M4285" i="27"/>
  <c r="M4286" i="27"/>
  <c r="M4287" i="27"/>
  <c r="M4288" i="27"/>
  <c r="M4289" i="27"/>
  <c r="M4290" i="27"/>
  <c r="M4291" i="27"/>
  <c r="M4292" i="27"/>
  <c r="M4293" i="27"/>
  <c r="M4294" i="27"/>
  <c r="M4295" i="27"/>
  <c r="M4296" i="27"/>
  <c r="M4297" i="27"/>
  <c r="M4298" i="27"/>
  <c r="M4299" i="27"/>
  <c r="M4300" i="27"/>
  <c r="M4301" i="27"/>
  <c r="M4302" i="27"/>
  <c r="M4303" i="27"/>
  <c r="M4304" i="27"/>
  <c r="M4305" i="27"/>
  <c r="M4306" i="27"/>
  <c r="M4307" i="27"/>
  <c r="M4308" i="27"/>
  <c r="M4309" i="27"/>
  <c r="M4310" i="27"/>
  <c r="M4311" i="27"/>
  <c r="M4312" i="27"/>
  <c r="M4313" i="27"/>
  <c r="M4314" i="27"/>
  <c r="M4315" i="27"/>
  <c r="M4316" i="27"/>
  <c r="M4317" i="27"/>
  <c r="M4318" i="27"/>
  <c r="M4319" i="27"/>
  <c r="M4320" i="27"/>
  <c r="M4321" i="27"/>
  <c r="M4322" i="27"/>
  <c r="M4323" i="27"/>
  <c r="M4324" i="27"/>
  <c r="M4325" i="27"/>
  <c r="M4326" i="27"/>
  <c r="M4327" i="27"/>
  <c r="M4328" i="27"/>
  <c r="M4329" i="27"/>
  <c r="M4330" i="27"/>
  <c r="M4331" i="27"/>
  <c r="M4332" i="27"/>
  <c r="M4333" i="27"/>
  <c r="M4334" i="27"/>
  <c r="M4335" i="27"/>
  <c r="M4336" i="27"/>
  <c r="M4337" i="27"/>
  <c r="M4338" i="27"/>
  <c r="M4339" i="27"/>
  <c r="M4340" i="27"/>
  <c r="M4341" i="27"/>
  <c r="M4342" i="27"/>
  <c r="M4343" i="27"/>
  <c r="M4344" i="27"/>
  <c r="M4345" i="27"/>
  <c r="M4346" i="27"/>
  <c r="M4347" i="27"/>
  <c r="M4348" i="27"/>
  <c r="M4349" i="27"/>
  <c r="M4350" i="27"/>
  <c r="M4351" i="27"/>
  <c r="M4352" i="27"/>
  <c r="M4353" i="27"/>
  <c r="M4354" i="27"/>
  <c r="M4355" i="27"/>
  <c r="M4356" i="27"/>
  <c r="M4357" i="27"/>
  <c r="M4358" i="27"/>
  <c r="M4359" i="27"/>
  <c r="M4360" i="27"/>
  <c r="M4361" i="27"/>
  <c r="M4362" i="27"/>
  <c r="M4363" i="27"/>
  <c r="M4364" i="27"/>
  <c r="M4365" i="27"/>
  <c r="M4366" i="27"/>
  <c r="M4367" i="27"/>
  <c r="M4368" i="27"/>
  <c r="M4369" i="27"/>
  <c r="M4370" i="27"/>
  <c r="M4371" i="27"/>
  <c r="M4372" i="27"/>
  <c r="M4373" i="27"/>
  <c r="M4374" i="27"/>
  <c r="M4375" i="27"/>
  <c r="M4376" i="27"/>
  <c r="M4377" i="27"/>
  <c r="M4378" i="27"/>
  <c r="M4379" i="27"/>
  <c r="M4380" i="27"/>
  <c r="M4381" i="27"/>
  <c r="M4382" i="27"/>
  <c r="M4383" i="27"/>
  <c r="M4384" i="27"/>
  <c r="M4385" i="27"/>
  <c r="M4386" i="27"/>
  <c r="M4387" i="27"/>
  <c r="M4388" i="27"/>
  <c r="M4389" i="27"/>
  <c r="M4390" i="27"/>
  <c r="M4391" i="27"/>
  <c r="M4392" i="27"/>
  <c r="M4393" i="27"/>
  <c r="M4394" i="27"/>
  <c r="M4395" i="27"/>
  <c r="M4396" i="27"/>
  <c r="M4397" i="27"/>
  <c r="M4398" i="27"/>
  <c r="M4399" i="27"/>
  <c r="M4400" i="27"/>
  <c r="M4401" i="27"/>
  <c r="M4402" i="27"/>
  <c r="M4403" i="27"/>
  <c r="M4404" i="27"/>
  <c r="M4405" i="27"/>
  <c r="M4406" i="27"/>
  <c r="M4407" i="27"/>
  <c r="M4408" i="27"/>
  <c r="M4409" i="27"/>
  <c r="M4410" i="27"/>
  <c r="M4411" i="27"/>
  <c r="M4412" i="27"/>
  <c r="M4413" i="27"/>
  <c r="M4414" i="27"/>
  <c r="M4415" i="27"/>
  <c r="M4416" i="27"/>
  <c r="M4417" i="27"/>
  <c r="M4418" i="27"/>
  <c r="M4419" i="27"/>
  <c r="M4420" i="27"/>
  <c r="M4421" i="27"/>
  <c r="M4422" i="27"/>
  <c r="M4423" i="27"/>
  <c r="M4424" i="27"/>
  <c r="M4425" i="27"/>
  <c r="M4426" i="27"/>
  <c r="M4427" i="27"/>
  <c r="M4428" i="27"/>
  <c r="M4429" i="27"/>
  <c r="M4430" i="27"/>
  <c r="M4431" i="27"/>
  <c r="M4432" i="27"/>
  <c r="M4433" i="27"/>
  <c r="M4434" i="27"/>
  <c r="M4435" i="27"/>
  <c r="M4436" i="27"/>
  <c r="M4437" i="27"/>
  <c r="M4438" i="27"/>
  <c r="M4439" i="27"/>
  <c r="M4440" i="27"/>
  <c r="M4441" i="27"/>
  <c r="M4442" i="27"/>
  <c r="M4443" i="27"/>
  <c r="M4444" i="27"/>
  <c r="M4445" i="27"/>
  <c r="M4446" i="27"/>
  <c r="M4447" i="27"/>
  <c r="M4448" i="27"/>
  <c r="M4449" i="27"/>
  <c r="M4450" i="27"/>
  <c r="M4451" i="27"/>
  <c r="M4452" i="27"/>
  <c r="M4453" i="27"/>
  <c r="M4454" i="27"/>
  <c r="M4455" i="27"/>
  <c r="M4456" i="27"/>
  <c r="M4457" i="27"/>
  <c r="M4458" i="27"/>
  <c r="M4459" i="27"/>
  <c r="M4460" i="27"/>
  <c r="M4461" i="27"/>
  <c r="M4462" i="27"/>
  <c r="M4463" i="27"/>
  <c r="M4464" i="27"/>
  <c r="M4465" i="27"/>
  <c r="M4466" i="27"/>
  <c r="M4467" i="27"/>
  <c r="M4468" i="27"/>
  <c r="M4469" i="27"/>
  <c r="M4470" i="27"/>
  <c r="M4471" i="27"/>
  <c r="M4472" i="27"/>
  <c r="M4473" i="27"/>
  <c r="M4474" i="27"/>
  <c r="M4475" i="27"/>
  <c r="M4476" i="27"/>
  <c r="M4477" i="27"/>
  <c r="M4478" i="27"/>
  <c r="M4479" i="27"/>
  <c r="M4480" i="27"/>
  <c r="M4481" i="27"/>
  <c r="M4482" i="27"/>
  <c r="M4483" i="27"/>
  <c r="M4484" i="27"/>
  <c r="M4485" i="27"/>
  <c r="M4486" i="27"/>
  <c r="M4487" i="27"/>
  <c r="M4488" i="27"/>
  <c r="M4489" i="27"/>
  <c r="M4490" i="27"/>
  <c r="M4491" i="27"/>
  <c r="M4492" i="27"/>
  <c r="M4493" i="27"/>
  <c r="M4494" i="27"/>
  <c r="M4495" i="27"/>
  <c r="M4496" i="27"/>
  <c r="M4497" i="27"/>
  <c r="M4498" i="27"/>
  <c r="M4499" i="27"/>
  <c r="M4500" i="27"/>
  <c r="M4501" i="27"/>
  <c r="M4502" i="27"/>
  <c r="M4503" i="27"/>
  <c r="M4504" i="27"/>
  <c r="M4505" i="27"/>
  <c r="M4506" i="27"/>
  <c r="M4507" i="27"/>
  <c r="M4508" i="27"/>
  <c r="M4509" i="27"/>
  <c r="M4510" i="27"/>
  <c r="M4511" i="27"/>
  <c r="M4512" i="27"/>
  <c r="M4513" i="27"/>
  <c r="M4514" i="27"/>
  <c r="M4515" i="27"/>
  <c r="M4516" i="27"/>
  <c r="M4517" i="27"/>
  <c r="M4518" i="27"/>
  <c r="M4519" i="27"/>
  <c r="M4520" i="27"/>
  <c r="M4521" i="27"/>
  <c r="M4522" i="27"/>
  <c r="M4523" i="27"/>
  <c r="M4524" i="27"/>
  <c r="M4525" i="27"/>
  <c r="M4526" i="27"/>
  <c r="M4527" i="27"/>
  <c r="M4528" i="27"/>
  <c r="M4529" i="27"/>
  <c r="M4530" i="27"/>
  <c r="M4531" i="27"/>
  <c r="M4532" i="27"/>
  <c r="M4533" i="27"/>
  <c r="M4534" i="27"/>
  <c r="M4535" i="27"/>
  <c r="M4536" i="27"/>
  <c r="M4537" i="27"/>
  <c r="M4538" i="27"/>
  <c r="M4539" i="27"/>
  <c r="M4540" i="27"/>
  <c r="M4541" i="27"/>
  <c r="M4542" i="27"/>
  <c r="M4543" i="27"/>
  <c r="M4544" i="27"/>
  <c r="M4545" i="27"/>
  <c r="M4546" i="27"/>
  <c r="M4547" i="27"/>
  <c r="M4548" i="27"/>
  <c r="M4549" i="27"/>
  <c r="M4550" i="27"/>
  <c r="M4551" i="27"/>
  <c r="M4552" i="27"/>
  <c r="M4553" i="27"/>
  <c r="M4554" i="27"/>
  <c r="M4555" i="27"/>
  <c r="M4556" i="27"/>
  <c r="M4557" i="27"/>
  <c r="M4558" i="27"/>
  <c r="M4559" i="27"/>
  <c r="M4560" i="27"/>
  <c r="M4561" i="27"/>
  <c r="M4562" i="27"/>
  <c r="M4563" i="27"/>
  <c r="M4564" i="27"/>
  <c r="M4565" i="27"/>
  <c r="M4566" i="27"/>
  <c r="M4567" i="27"/>
  <c r="M4568" i="27"/>
  <c r="M4569" i="27"/>
  <c r="M4570" i="27"/>
  <c r="M4571" i="27"/>
  <c r="M4572" i="27"/>
  <c r="M4573" i="27"/>
  <c r="M4574" i="27"/>
  <c r="M4575" i="27"/>
  <c r="M4576" i="27"/>
  <c r="M4577" i="27"/>
  <c r="M4578" i="27"/>
  <c r="M4579" i="27"/>
  <c r="M4580" i="27"/>
  <c r="M4581" i="27"/>
  <c r="M4582" i="27"/>
  <c r="M4583" i="27"/>
  <c r="M4584" i="27"/>
  <c r="M4585" i="27"/>
  <c r="M4586" i="27"/>
  <c r="M4587" i="27"/>
  <c r="M4588" i="27"/>
  <c r="M4589" i="27"/>
  <c r="M4590" i="27"/>
  <c r="M4591" i="27"/>
  <c r="M4592" i="27"/>
  <c r="M4593" i="27"/>
  <c r="M4594" i="27"/>
  <c r="M4595" i="27"/>
  <c r="M4596" i="27"/>
  <c r="M4597" i="27"/>
  <c r="M4598" i="27"/>
  <c r="M4599" i="27"/>
  <c r="M4600" i="27"/>
  <c r="M4601" i="27"/>
  <c r="M4602" i="27"/>
  <c r="M4603" i="27"/>
  <c r="M4604" i="27"/>
  <c r="M4605" i="27"/>
  <c r="M4606" i="27"/>
  <c r="M4607" i="27"/>
  <c r="M4608" i="27"/>
  <c r="M4609" i="27"/>
  <c r="M4610" i="27"/>
  <c r="M4611" i="27"/>
  <c r="M4612" i="27"/>
  <c r="M4613" i="27"/>
  <c r="M4614" i="27"/>
  <c r="M4615" i="27"/>
  <c r="M4616" i="27"/>
  <c r="M4617" i="27"/>
  <c r="M4618" i="27"/>
  <c r="M4619" i="27"/>
  <c r="M4620" i="27"/>
  <c r="M4621" i="27"/>
  <c r="M4622" i="27"/>
  <c r="M4623" i="27"/>
  <c r="M4624" i="27"/>
  <c r="M4625" i="27"/>
  <c r="M4626" i="27"/>
  <c r="M4627" i="27"/>
  <c r="M4628" i="27"/>
  <c r="M4629" i="27"/>
  <c r="M4630" i="27"/>
  <c r="M4631" i="27"/>
  <c r="M4632" i="27"/>
  <c r="M4633" i="27"/>
  <c r="M4634" i="27"/>
  <c r="M4635" i="27"/>
  <c r="M4636" i="27"/>
  <c r="M4637" i="27"/>
  <c r="M4638" i="27"/>
  <c r="M4639" i="27"/>
  <c r="M4640" i="27"/>
  <c r="M4641" i="27"/>
  <c r="M4642" i="27"/>
  <c r="M4643" i="27"/>
  <c r="M4644" i="27"/>
  <c r="M4645" i="27"/>
  <c r="M4646" i="27"/>
  <c r="M4647" i="27"/>
  <c r="M4648" i="27"/>
  <c r="M4649" i="27"/>
  <c r="M4650" i="27"/>
  <c r="M4651" i="27"/>
  <c r="M4652" i="27"/>
  <c r="M4653" i="27"/>
  <c r="M4654" i="27"/>
  <c r="M4655" i="27"/>
  <c r="M4656" i="27"/>
  <c r="M4657" i="27"/>
  <c r="M4658" i="27"/>
  <c r="M4659" i="27"/>
  <c r="M4660" i="27"/>
  <c r="M4661" i="27"/>
  <c r="M4662" i="27"/>
  <c r="M4663" i="27"/>
  <c r="M4664" i="27"/>
  <c r="M4665" i="27"/>
  <c r="M4666" i="27"/>
  <c r="M4667" i="27"/>
  <c r="M4668" i="27"/>
  <c r="M4669" i="27"/>
  <c r="M4670" i="27"/>
  <c r="M4671" i="27"/>
  <c r="M4672" i="27"/>
  <c r="M4673" i="27"/>
  <c r="M4674" i="27"/>
  <c r="M4675" i="27"/>
  <c r="M4676" i="27"/>
  <c r="M4677" i="27"/>
  <c r="M4678" i="27"/>
  <c r="M4679" i="27"/>
  <c r="M4680" i="27"/>
  <c r="M4681" i="27"/>
  <c r="M4682" i="27"/>
  <c r="M4683" i="27"/>
  <c r="M4684" i="27"/>
  <c r="M4685" i="27"/>
  <c r="M4686" i="27"/>
  <c r="M4687" i="27"/>
  <c r="M4688" i="27"/>
  <c r="M4689" i="27"/>
  <c r="M4690" i="27"/>
  <c r="M4691" i="27"/>
  <c r="M4692" i="27"/>
  <c r="M4693" i="27"/>
  <c r="M4694" i="27"/>
  <c r="M4695" i="27"/>
  <c r="M4696" i="27"/>
  <c r="M4697" i="27"/>
  <c r="M4698" i="27"/>
  <c r="M4699" i="27"/>
  <c r="M4700" i="27"/>
  <c r="M4701" i="27"/>
  <c r="M4702" i="27"/>
  <c r="M4703" i="27"/>
  <c r="M4704" i="27"/>
  <c r="M4705" i="27"/>
  <c r="M4706" i="27"/>
  <c r="M4707" i="27"/>
  <c r="M4708" i="27"/>
  <c r="M4709" i="27"/>
  <c r="M4710" i="27"/>
  <c r="M4711" i="27"/>
  <c r="M4712" i="27"/>
  <c r="M4713" i="27"/>
  <c r="M4714" i="27"/>
  <c r="M4715" i="27"/>
  <c r="M4716" i="27"/>
  <c r="M4717" i="27"/>
  <c r="M4718" i="27"/>
  <c r="M4719" i="27"/>
  <c r="M4720" i="27"/>
  <c r="M4721" i="27"/>
  <c r="M4722" i="27"/>
  <c r="M4723" i="27"/>
  <c r="M4724" i="27"/>
  <c r="M4725" i="27"/>
  <c r="M4726" i="27"/>
  <c r="M4727" i="27"/>
  <c r="M4728" i="27"/>
  <c r="M4729" i="27"/>
  <c r="M4730" i="27"/>
  <c r="M4731" i="27"/>
  <c r="M4732" i="27"/>
  <c r="M4733" i="27"/>
  <c r="M4734" i="27"/>
  <c r="M4735" i="27"/>
  <c r="M4736" i="27"/>
  <c r="M4737" i="27"/>
  <c r="M4738" i="27"/>
  <c r="M4739" i="27"/>
  <c r="M4740" i="27"/>
  <c r="M4741" i="27"/>
  <c r="M4742" i="27"/>
  <c r="M4743" i="27"/>
  <c r="M4744" i="27"/>
  <c r="M4745" i="27"/>
  <c r="M4746" i="27"/>
  <c r="M4747" i="27"/>
  <c r="M4748" i="27"/>
  <c r="M4749" i="27"/>
  <c r="M4750" i="27"/>
  <c r="M4751" i="27"/>
  <c r="M4752" i="27"/>
  <c r="M4753" i="27"/>
  <c r="M4754" i="27"/>
  <c r="M4755" i="27"/>
  <c r="M4756" i="27"/>
  <c r="M4757" i="27"/>
  <c r="M4758" i="27"/>
  <c r="M4759" i="27"/>
  <c r="M4760" i="27"/>
  <c r="M4761" i="27"/>
  <c r="M4762" i="27"/>
  <c r="M4763" i="27"/>
  <c r="M4764" i="27"/>
  <c r="M4765" i="27"/>
  <c r="M4766" i="27"/>
  <c r="M4767" i="27"/>
  <c r="M4768" i="27"/>
  <c r="M4769" i="27"/>
  <c r="M4770" i="27"/>
  <c r="M4771" i="27"/>
  <c r="M4772" i="27"/>
  <c r="M4773" i="27"/>
  <c r="M4774" i="27"/>
  <c r="M4775" i="27"/>
  <c r="M4776" i="27"/>
  <c r="M4777" i="27"/>
  <c r="M4778" i="27"/>
  <c r="M4779" i="27"/>
  <c r="M4780" i="27"/>
  <c r="M4781" i="27"/>
  <c r="M4782" i="27"/>
  <c r="M4783" i="27"/>
  <c r="M4784" i="27"/>
  <c r="M4785" i="27"/>
  <c r="M4786" i="27"/>
  <c r="M4787" i="27"/>
  <c r="M4788" i="27"/>
  <c r="M4789" i="27"/>
  <c r="M4790" i="27"/>
  <c r="M4791" i="27"/>
  <c r="M4792" i="27"/>
  <c r="M4793" i="27"/>
  <c r="M4794" i="27"/>
  <c r="M4795" i="27"/>
  <c r="M4796" i="27"/>
  <c r="M4797" i="27"/>
  <c r="M4798" i="27"/>
  <c r="M4799" i="27"/>
  <c r="M4800" i="27"/>
  <c r="M4801" i="27"/>
  <c r="M4802" i="27"/>
  <c r="M4803" i="27"/>
  <c r="M4804" i="27"/>
  <c r="M4805" i="27"/>
  <c r="M4806" i="27"/>
  <c r="M4807" i="27"/>
  <c r="M4808" i="27"/>
  <c r="M4809" i="27"/>
  <c r="M4810" i="27"/>
  <c r="M4811" i="27"/>
  <c r="M4812" i="27"/>
  <c r="M4813" i="27"/>
  <c r="M4814" i="27"/>
  <c r="M4815" i="27"/>
  <c r="M4816" i="27"/>
  <c r="M4817" i="27"/>
  <c r="M4818" i="27"/>
  <c r="M4819" i="27"/>
  <c r="M4820" i="27"/>
  <c r="M4821" i="27"/>
  <c r="M4822" i="27"/>
  <c r="M4823" i="27"/>
  <c r="M4824" i="27"/>
  <c r="M4825" i="27"/>
  <c r="M4826" i="27"/>
  <c r="M4827" i="27"/>
  <c r="M4828" i="27"/>
  <c r="M4829" i="27"/>
  <c r="M4830" i="27"/>
  <c r="M4831" i="27"/>
  <c r="M4832" i="27"/>
  <c r="M4833" i="27"/>
  <c r="M4834" i="27"/>
  <c r="M4835" i="27"/>
  <c r="M4836" i="27"/>
  <c r="M4837" i="27"/>
  <c r="M4838" i="27"/>
  <c r="M4839" i="27"/>
  <c r="M4840" i="27"/>
  <c r="M4841" i="27"/>
  <c r="M4842" i="27"/>
  <c r="M4843" i="27"/>
  <c r="M4844" i="27"/>
  <c r="M4845" i="27"/>
  <c r="M4846" i="27"/>
  <c r="M4847" i="27"/>
  <c r="M4848" i="27"/>
  <c r="M4849" i="27"/>
  <c r="M4850" i="27"/>
  <c r="M4851" i="27"/>
  <c r="M4852" i="27"/>
  <c r="M4853" i="27"/>
  <c r="M4854" i="27"/>
  <c r="M4855" i="27"/>
  <c r="M4856" i="27"/>
  <c r="M4857" i="27"/>
  <c r="M4858" i="27"/>
  <c r="M4859" i="27"/>
  <c r="M4860" i="27"/>
  <c r="M4861" i="27"/>
  <c r="M4862" i="27"/>
  <c r="M4863" i="27"/>
  <c r="M4864" i="27"/>
  <c r="M4865" i="27"/>
  <c r="M4866" i="27"/>
  <c r="M4867" i="27"/>
  <c r="M4868" i="27"/>
  <c r="M4869" i="27"/>
  <c r="M4870" i="27"/>
  <c r="M4871" i="27"/>
  <c r="M4872" i="27"/>
  <c r="M4873" i="27"/>
  <c r="M4874" i="27"/>
  <c r="M4875" i="27"/>
  <c r="M4876" i="27"/>
  <c r="M4877" i="27"/>
  <c r="M4878" i="27"/>
  <c r="M4879" i="27"/>
  <c r="M4880" i="27"/>
  <c r="M4881" i="27"/>
  <c r="M4882" i="27"/>
  <c r="M4883" i="27"/>
  <c r="M4884" i="27"/>
  <c r="M4885" i="27"/>
  <c r="M4886" i="27"/>
  <c r="M4887" i="27"/>
  <c r="M4888" i="27"/>
  <c r="M4889" i="27"/>
  <c r="M4890" i="27"/>
  <c r="M4891" i="27"/>
  <c r="M4892" i="27"/>
  <c r="M4893" i="27"/>
  <c r="M4894" i="27"/>
  <c r="M4895" i="27"/>
  <c r="M4896" i="27"/>
  <c r="M4897" i="27"/>
  <c r="M4898" i="27"/>
  <c r="M4899" i="27"/>
  <c r="M4900" i="27"/>
  <c r="M4901" i="27"/>
  <c r="M4902" i="27"/>
  <c r="M4903" i="27"/>
  <c r="M4904" i="27"/>
  <c r="M4905" i="27"/>
  <c r="M4906" i="27"/>
  <c r="M4907" i="27"/>
  <c r="M4908" i="27"/>
  <c r="M4909" i="27"/>
  <c r="M4910" i="27"/>
  <c r="M4911" i="27"/>
  <c r="M4912" i="27"/>
  <c r="M4913" i="27"/>
  <c r="M4914" i="27"/>
  <c r="M4915" i="27"/>
  <c r="M4916" i="27"/>
  <c r="M4917" i="27"/>
  <c r="M4918" i="27"/>
  <c r="M4919" i="27"/>
  <c r="M4920" i="27"/>
  <c r="M4921" i="27"/>
  <c r="M4922" i="27"/>
  <c r="M4923" i="27"/>
  <c r="M4924" i="27"/>
  <c r="M4925" i="27"/>
  <c r="M4926" i="27"/>
  <c r="M4927" i="27"/>
  <c r="M4928" i="27"/>
  <c r="M4929" i="27"/>
  <c r="M4930" i="27"/>
  <c r="M4931" i="27"/>
  <c r="M4932" i="27"/>
  <c r="M4933" i="27"/>
  <c r="M4934" i="27"/>
  <c r="M4935" i="27"/>
  <c r="M4936" i="27"/>
  <c r="M4937" i="27"/>
  <c r="M4938" i="27"/>
  <c r="M4939" i="27"/>
  <c r="M4940" i="27"/>
  <c r="M4941" i="27"/>
  <c r="M4942" i="27"/>
  <c r="M4943" i="27"/>
  <c r="M4944" i="27"/>
  <c r="M4945" i="27"/>
  <c r="M4946" i="27"/>
  <c r="M4947" i="27"/>
  <c r="M4948" i="27"/>
  <c r="M4949" i="27"/>
  <c r="M4950" i="27"/>
  <c r="M4951" i="27"/>
  <c r="M4952" i="27"/>
  <c r="M4953" i="27"/>
  <c r="S411" i="27"/>
  <c r="S760" i="27"/>
  <c r="S807" i="27"/>
  <c r="S1263" i="27"/>
  <c r="S1264" i="27"/>
  <c r="S1383" i="27"/>
  <c r="S1419" i="27"/>
  <c r="S1504" i="27"/>
  <c r="S1551" i="27"/>
  <c r="S2475" i="27"/>
  <c r="S2523" i="27"/>
  <c r="S2631" i="27"/>
  <c r="S2991" i="27"/>
  <c r="S3015" i="27"/>
  <c r="S3027" i="27"/>
  <c r="S3459" i="27"/>
  <c r="S3471" i="27"/>
  <c r="S3507" i="27"/>
  <c r="S3663" i="27"/>
  <c r="S4251" i="27"/>
  <c r="S4263" i="27"/>
  <c r="S4287" i="27"/>
  <c r="S4299" i="27"/>
  <c r="S4323" i="27"/>
  <c r="S4611" i="27"/>
  <c r="S4647" i="27"/>
  <c r="S126" i="27"/>
  <c r="S150" i="27"/>
  <c r="S151" i="27"/>
  <c r="S187" i="27"/>
  <c r="S199" i="27"/>
  <c r="S210" i="27"/>
  <c r="S547" i="27"/>
  <c r="S571" i="27"/>
  <c r="S679" i="27"/>
  <c r="S763" i="27"/>
  <c r="S824" i="27"/>
  <c r="S1039" i="27"/>
  <c r="S1062" i="27"/>
  <c r="S1146" i="27"/>
  <c r="S1147" i="27"/>
  <c r="S1159" i="27"/>
  <c r="S1662" i="27"/>
  <c r="S1735" i="27"/>
  <c r="S1964" i="27"/>
  <c r="S1986" i="27"/>
  <c r="S2010" i="27"/>
  <c r="S2298" i="27"/>
  <c r="S2334" i="27"/>
  <c r="S2418" i="27"/>
  <c r="S2490" i="27"/>
  <c r="S2790" i="27"/>
  <c r="S3018" i="27"/>
  <c r="S3054" i="27"/>
  <c r="S3055" i="27"/>
  <c r="S3150" i="27"/>
  <c r="S3199" i="27"/>
  <c r="S17" i="27"/>
  <c r="S209" i="27"/>
  <c r="S211" i="27"/>
  <c r="S269" i="27"/>
  <c r="S331" i="27"/>
  <c r="S486" i="27"/>
  <c r="S497" i="27"/>
  <c r="S521" i="27"/>
  <c r="S642" i="27"/>
  <c r="S653" i="27"/>
  <c r="S917" i="27"/>
  <c r="S918" i="27"/>
  <c r="S929" i="27"/>
  <c r="S942" i="27"/>
  <c r="S1135" i="27"/>
  <c r="S1290" i="27"/>
  <c r="S1387" i="27"/>
  <c r="S1397" i="27"/>
  <c r="S1398" i="27"/>
  <c r="S1409" i="27"/>
  <c r="S1423" i="27"/>
  <c r="S1649" i="27"/>
  <c r="S1650" i="27"/>
  <c r="S1709" i="27"/>
  <c r="S1769" i="27"/>
  <c r="S1781" i="27"/>
  <c r="S1829" i="27"/>
  <c r="S1939" i="27"/>
  <c r="S1949" i="27"/>
  <c r="S1951" i="27"/>
  <c r="S1962" i="27"/>
  <c r="S1973" i="27"/>
  <c r="S2117" i="27"/>
  <c r="S2154" i="27"/>
  <c r="S2201" i="27"/>
  <c r="S2202" i="27"/>
  <c r="S2213" i="27"/>
  <c r="S2214" i="27"/>
  <c r="S2345" i="27"/>
  <c r="S2357" i="27"/>
  <c r="S2441" i="27"/>
  <c r="S2454" i="27"/>
  <c r="S2455" i="27"/>
  <c r="S2619" i="27"/>
  <c r="S2645" i="27"/>
  <c r="S2706" i="27"/>
  <c r="S2729" i="27"/>
  <c r="S2863" i="27"/>
  <c r="S2874" i="27"/>
  <c r="S2885" i="27"/>
  <c r="S2933" i="27"/>
  <c r="S2945" i="27"/>
  <c r="S2957" i="27"/>
  <c r="S3077" i="27"/>
  <c r="S3089" i="27"/>
  <c r="S3159" i="27"/>
  <c r="S3160" i="27"/>
  <c r="S3174" i="27"/>
  <c r="S3182" i="27"/>
  <c r="S3317" i="27"/>
  <c r="S3330" i="27"/>
  <c r="S3341" i="27"/>
  <c r="S3377" i="27"/>
  <c r="S3401" i="27"/>
  <c r="S3485" i="27"/>
  <c r="S3486" i="27"/>
  <c r="S3487" i="27"/>
  <c r="S3495" i="27"/>
  <c r="S3497" i="27"/>
  <c r="S3534" i="27"/>
  <c r="S3581" i="27"/>
  <c r="S3630" i="27"/>
  <c r="S3639" i="27"/>
  <c r="S3653" i="27"/>
  <c r="S3654" i="27"/>
  <c r="S3735" i="27"/>
  <c r="S3737" i="27"/>
  <c r="S3775" i="27"/>
  <c r="S3776" i="27"/>
  <c r="S3786" i="27"/>
  <c r="S3869" i="27"/>
  <c r="S3870" i="27"/>
  <c r="S3879" i="27"/>
  <c r="S3880" i="27"/>
  <c r="S3929" i="27"/>
  <c r="S3989" i="27"/>
  <c r="S3990" i="27"/>
  <c r="S4001" i="27"/>
  <c r="S4025" i="27"/>
  <c r="S4026" i="27"/>
  <c r="S4121" i="27"/>
  <c r="S4131" i="27"/>
  <c r="S4133" i="27"/>
  <c r="S4134" i="27"/>
  <c r="S4135" i="27"/>
  <c r="S4217" i="27"/>
  <c r="S4231" i="27"/>
  <c r="S4239" i="27"/>
  <c r="S4241" i="27"/>
  <c r="S4265" i="27"/>
  <c r="S4373" i="27"/>
  <c r="S4374" i="27"/>
  <c r="S4383" i="27"/>
  <c r="S4421" i="27"/>
  <c r="S4496" i="27"/>
  <c r="S4530" i="27"/>
  <c r="S4541" i="27"/>
  <c r="S4542" i="27"/>
  <c r="S4613" i="27"/>
  <c r="S4625" i="27"/>
  <c r="S4626" i="27"/>
  <c r="S4685" i="27"/>
  <c r="S4686" i="27"/>
  <c r="S4697" i="27"/>
  <c r="S4709" i="27"/>
  <c r="S4783" i="27"/>
  <c r="S4784" i="27"/>
  <c r="S4793" i="27"/>
  <c r="S4794" i="27"/>
  <c r="S4829" i="27"/>
  <c r="S4841" i="27"/>
  <c r="S4889" i="27"/>
  <c r="S4890" i="27"/>
  <c r="S4901" i="27"/>
  <c r="S4902" i="27"/>
  <c r="S4913" i="27"/>
  <c r="S4914" i="27"/>
  <c r="S4915" i="27"/>
  <c r="R2" i="27"/>
  <c r="S2" i="27" s="1"/>
  <c r="R3" i="27"/>
  <c r="S3" i="27" s="1"/>
  <c r="R4" i="27"/>
  <c r="S4" i="27" s="1"/>
  <c r="R5" i="27"/>
  <c r="S5" i="27" s="1"/>
  <c r="R6" i="27"/>
  <c r="S6" i="27" s="1"/>
  <c r="R7" i="27"/>
  <c r="S7" i="27" s="1"/>
  <c r="R8" i="27"/>
  <c r="R9" i="27"/>
  <c r="S9" i="27" s="1"/>
  <c r="R10" i="27"/>
  <c r="S10" i="27" s="1"/>
  <c r="R11" i="27"/>
  <c r="R12" i="27"/>
  <c r="R13" i="27"/>
  <c r="R14" i="27"/>
  <c r="S14" i="27" s="1"/>
  <c r="R15" i="27"/>
  <c r="S15" i="27" s="1"/>
  <c r="R16" i="27"/>
  <c r="S16" i="27" s="1"/>
  <c r="R17" i="27"/>
  <c r="R18" i="27"/>
  <c r="S18" i="27" s="1"/>
  <c r="R19" i="27"/>
  <c r="R20" i="27"/>
  <c r="R21" i="27"/>
  <c r="R22" i="27"/>
  <c r="R23" i="27"/>
  <c r="R24" i="27"/>
  <c r="R25" i="27"/>
  <c r="R26" i="27"/>
  <c r="R27" i="27"/>
  <c r="S27" i="27" s="1"/>
  <c r="R28" i="27"/>
  <c r="S28" i="27" s="1"/>
  <c r="R29" i="27"/>
  <c r="S29" i="27" s="1"/>
  <c r="R30" i="27"/>
  <c r="S30" i="27" s="1"/>
  <c r="R31" i="27"/>
  <c r="S31" i="27" s="1"/>
  <c r="R32" i="27"/>
  <c r="R33" i="27"/>
  <c r="R34" i="27"/>
  <c r="R35" i="27"/>
  <c r="R36" i="27"/>
  <c r="R37" i="27"/>
  <c r="R38" i="27"/>
  <c r="R39" i="27"/>
  <c r="S39" i="27" s="1"/>
  <c r="R40" i="27"/>
  <c r="S40" i="27" s="1"/>
  <c r="R41" i="27"/>
  <c r="S41" i="27" s="1"/>
  <c r="R42" i="27"/>
  <c r="R43" i="27"/>
  <c r="R45" i="27"/>
  <c r="S45" i="27" s="1"/>
  <c r="R47" i="27"/>
  <c r="R50" i="27"/>
  <c r="R51" i="27"/>
  <c r="S51" i="27" s="1"/>
  <c r="R52" i="27"/>
  <c r="S52" i="27" s="1"/>
  <c r="R53" i="27"/>
  <c r="S53" i="27" s="1"/>
  <c r="R54" i="27"/>
  <c r="S54" i="27" s="1"/>
  <c r="R55" i="27"/>
  <c r="S55" i="27" s="1"/>
  <c r="R57" i="27"/>
  <c r="R59" i="27"/>
  <c r="R62" i="27"/>
  <c r="S62" i="27" s="1"/>
  <c r="R63" i="27"/>
  <c r="S63" i="27" s="1"/>
  <c r="R64" i="27"/>
  <c r="S64" i="27" s="1"/>
  <c r="R65" i="27"/>
  <c r="S65" i="27" s="1"/>
  <c r="R66" i="27"/>
  <c r="S66" i="27" s="1"/>
  <c r="R67" i="27"/>
  <c r="S67" i="27" s="1"/>
  <c r="R69" i="27"/>
  <c r="R71" i="27"/>
  <c r="R74" i="27"/>
  <c r="S74" i="27" s="1"/>
  <c r="R75" i="27"/>
  <c r="S75" i="27" s="1"/>
  <c r="R76" i="27"/>
  <c r="S76" i="27" s="1"/>
  <c r="R77" i="27"/>
  <c r="S77" i="27" s="1"/>
  <c r="R78" i="27"/>
  <c r="S78" i="27" s="1"/>
  <c r="R79" i="27"/>
  <c r="S79" i="27" s="1"/>
  <c r="R81" i="27"/>
  <c r="S81" i="27" s="1"/>
  <c r="R83" i="27"/>
  <c r="R86" i="27"/>
  <c r="S86" i="27" s="1"/>
  <c r="R87" i="27"/>
  <c r="S87" i="27" s="1"/>
  <c r="R88" i="27"/>
  <c r="S88" i="27" s="1"/>
  <c r="R89" i="27"/>
  <c r="S89" i="27" s="1"/>
  <c r="R90" i="27"/>
  <c r="S90" i="27" s="1"/>
  <c r="R91" i="27"/>
  <c r="S91" i="27" s="1"/>
  <c r="R93" i="27"/>
  <c r="R95" i="27"/>
  <c r="R98" i="27"/>
  <c r="S98" i="27" s="1"/>
  <c r="R99" i="27"/>
  <c r="S99" i="27" s="1"/>
  <c r="R100" i="27"/>
  <c r="S100" i="27" s="1"/>
  <c r="R101" i="27"/>
  <c r="S101" i="27" s="1"/>
  <c r="R102" i="27"/>
  <c r="S102" i="27" s="1"/>
  <c r="R103" i="27"/>
  <c r="S103" i="27" s="1"/>
  <c r="R105" i="27"/>
  <c r="R107" i="27"/>
  <c r="R110" i="27"/>
  <c r="S110" i="27" s="1"/>
  <c r="R111" i="27"/>
  <c r="S111" i="27" s="1"/>
  <c r="R112" i="27"/>
  <c r="S112" i="27" s="1"/>
  <c r="R113" i="27"/>
  <c r="R114" i="27"/>
  <c r="S114" i="27" s="1"/>
  <c r="R115" i="27"/>
  <c r="S115" i="27" s="1"/>
  <c r="R117" i="27"/>
  <c r="R119" i="27"/>
  <c r="R122" i="27"/>
  <c r="S122" i="27" s="1"/>
  <c r="R123" i="27"/>
  <c r="S123" i="27" s="1"/>
  <c r="R124" i="27"/>
  <c r="S124" i="27" s="1"/>
  <c r="R125" i="27"/>
  <c r="S125" i="27" s="1"/>
  <c r="R126" i="27"/>
  <c r="R127" i="27"/>
  <c r="S127" i="27" s="1"/>
  <c r="R129" i="27"/>
  <c r="R131" i="27"/>
  <c r="R134" i="27"/>
  <c r="S134" i="27" s="1"/>
  <c r="R135" i="27"/>
  <c r="R136" i="27"/>
  <c r="R137" i="27"/>
  <c r="S137" i="27" s="1"/>
  <c r="R138" i="27"/>
  <c r="S138" i="27" s="1"/>
  <c r="R139" i="27"/>
  <c r="S139" i="27" s="1"/>
  <c r="R141" i="27"/>
  <c r="S141" i="27" s="1"/>
  <c r="R143" i="27"/>
  <c r="R146" i="27"/>
  <c r="S146" i="27" s="1"/>
  <c r="R147" i="27"/>
  <c r="S147" i="27" s="1"/>
  <c r="R148" i="27"/>
  <c r="S148" i="27" s="1"/>
  <c r="R149" i="27"/>
  <c r="S149" i="27" s="1"/>
  <c r="R150" i="27"/>
  <c r="R151" i="27"/>
  <c r="R153" i="27"/>
  <c r="R155" i="27"/>
  <c r="R158" i="27"/>
  <c r="S158" i="27" s="1"/>
  <c r="R159" i="27"/>
  <c r="S159" i="27" s="1"/>
  <c r="R160" i="27"/>
  <c r="S160" i="27" s="1"/>
  <c r="R161" i="27"/>
  <c r="S161" i="27" s="1"/>
  <c r="R162" i="27"/>
  <c r="S162" i="27" s="1"/>
  <c r="R163" i="27"/>
  <c r="S163" i="27" s="1"/>
  <c r="R165" i="27"/>
  <c r="R167" i="27"/>
  <c r="R170" i="27"/>
  <c r="S170" i="27" s="1"/>
  <c r="R171" i="27"/>
  <c r="S171" i="27" s="1"/>
  <c r="R172" i="27"/>
  <c r="S172" i="27" s="1"/>
  <c r="R173" i="27"/>
  <c r="S173" i="27" s="1"/>
  <c r="R174" i="27"/>
  <c r="S174" i="27" s="1"/>
  <c r="R175" i="27"/>
  <c r="S175" i="27" s="1"/>
  <c r="R177" i="27"/>
  <c r="R179" i="27"/>
  <c r="R182" i="27"/>
  <c r="S182" i="27" s="1"/>
  <c r="R183" i="27"/>
  <c r="S183" i="27" s="1"/>
  <c r="R184" i="27"/>
  <c r="S184" i="27" s="1"/>
  <c r="R185" i="27"/>
  <c r="S185" i="27" s="1"/>
  <c r="R186" i="27"/>
  <c r="S186" i="27" s="1"/>
  <c r="R187" i="27"/>
  <c r="R189" i="27"/>
  <c r="R191" i="27"/>
  <c r="R192" i="27"/>
  <c r="R194" i="27"/>
  <c r="S194" i="27" s="1"/>
  <c r="R195" i="27"/>
  <c r="S195" i="27" s="1"/>
  <c r="R196" i="27"/>
  <c r="S196" i="27" s="1"/>
  <c r="R197" i="27"/>
  <c r="S197" i="27" s="1"/>
  <c r="R198" i="27"/>
  <c r="S198" i="27" s="1"/>
  <c r="R199" i="27"/>
  <c r="R201" i="27"/>
  <c r="R203" i="27"/>
  <c r="R206" i="27"/>
  <c r="S206" i="27" s="1"/>
  <c r="R207" i="27"/>
  <c r="S207" i="27" s="1"/>
  <c r="R208" i="27"/>
  <c r="S208" i="27" s="1"/>
  <c r="R209" i="27"/>
  <c r="R210" i="27"/>
  <c r="R211" i="27"/>
  <c r="R213" i="27"/>
  <c r="S213" i="27" s="1"/>
  <c r="R215" i="27"/>
  <c r="R218" i="27"/>
  <c r="S218" i="27" s="1"/>
  <c r="R219" i="27"/>
  <c r="S219" i="27" s="1"/>
  <c r="R220" i="27"/>
  <c r="S220" i="27" s="1"/>
  <c r="R221" i="27"/>
  <c r="S221" i="27" s="1"/>
  <c r="R222" i="27"/>
  <c r="S222" i="27" s="1"/>
  <c r="R223" i="27"/>
  <c r="S223" i="27" s="1"/>
  <c r="R225" i="27"/>
  <c r="R227" i="27"/>
  <c r="R230" i="27"/>
  <c r="S230" i="27" s="1"/>
  <c r="R231" i="27"/>
  <c r="S231" i="27" s="1"/>
  <c r="R232" i="27"/>
  <c r="S232" i="27" s="1"/>
  <c r="R233" i="27"/>
  <c r="S233" i="27" s="1"/>
  <c r="R234" i="27"/>
  <c r="S234" i="27" s="1"/>
  <c r="R235" i="27"/>
  <c r="S235" i="27" s="1"/>
  <c r="R237" i="27"/>
  <c r="R239" i="27"/>
  <c r="R242" i="27"/>
  <c r="S242" i="27" s="1"/>
  <c r="R243" i="27"/>
  <c r="S243" i="27" s="1"/>
  <c r="R244" i="27"/>
  <c r="S244" i="27" s="1"/>
  <c r="R245" i="27"/>
  <c r="S245" i="27" s="1"/>
  <c r="R246" i="27"/>
  <c r="S246" i="27" s="1"/>
  <c r="R247" i="27"/>
  <c r="S247" i="27" s="1"/>
  <c r="R249" i="27"/>
  <c r="S249" i="27" s="1"/>
  <c r="R251" i="27"/>
  <c r="R254" i="27"/>
  <c r="S254" i="27" s="1"/>
  <c r="R255" i="27"/>
  <c r="S255" i="27" s="1"/>
  <c r="R256" i="27"/>
  <c r="S256" i="27" s="1"/>
  <c r="R257" i="27"/>
  <c r="S257" i="27" s="1"/>
  <c r="R258" i="27"/>
  <c r="S258" i="27" s="1"/>
  <c r="R259" i="27"/>
  <c r="S259" i="27" s="1"/>
  <c r="R261" i="27"/>
  <c r="R263" i="27"/>
  <c r="R266" i="27"/>
  <c r="S266" i="27" s="1"/>
  <c r="R267" i="27"/>
  <c r="S267" i="27" s="1"/>
  <c r="R268" i="27"/>
  <c r="S268" i="27" s="1"/>
  <c r="R269" i="27"/>
  <c r="R270" i="27"/>
  <c r="S270" i="27" s="1"/>
  <c r="R271" i="27"/>
  <c r="S271" i="27" s="1"/>
  <c r="R273" i="27"/>
  <c r="S273" i="27" s="1"/>
  <c r="R275" i="27"/>
  <c r="R278" i="27"/>
  <c r="S278" i="27" s="1"/>
  <c r="R279" i="27"/>
  <c r="S279" i="27" s="1"/>
  <c r="R280" i="27"/>
  <c r="S280" i="27" s="1"/>
  <c r="R281" i="27"/>
  <c r="S281" i="27" s="1"/>
  <c r="R282" i="27"/>
  <c r="S282" i="27" s="1"/>
  <c r="R283" i="27"/>
  <c r="S283" i="27" s="1"/>
  <c r="R285" i="27"/>
  <c r="S285" i="27" s="1"/>
  <c r="R287" i="27"/>
  <c r="R290" i="27"/>
  <c r="S290" i="27" s="1"/>
  <c r="R291" i="27"/>
  <c r="S291" i="27" s="1"/>
  <c r="R292" i="27"/>
  <c r="S292" i="27" s="1"/>
  <c r="R293" i="27"/>
  <c r="S293" i="27" s="1"/>
  <c r="R294" i="27"/>
  <c r="S294" i="27" s="1"/>
  <c r="R295" i="27"/>
  <c r="S295" i="27" s="1"/>
  <c r="R297" i="27"/>
  <c r="R299" i="27"/>
  <c r="R302" i="27"/>
  <c r="S302" i="27" s="1"/>
  <c r="R303" i="27"/>
  <c r="S303" i="27" s="1"/>
  <c r="R304" i="27"/>
  <c r="S304" i="27" s="1"/>
  <c r="R305" i="27"/>
  <c r="S305" i="27" s="1"/>
  <c r="R306" i="27"/>
  <c r="S306" i="27" s="1"/>
  <c r="R307" i="27"/>
  <c r="S307" i="27" s="1"/>
  <c r="R309" i="27"/>
  <c r="S309" i="27" s="1"/>
  <c r="R311" i="27"/>
  <c r="R314" i="27"/>
  <c r="S314" i="27" s="1"/>
  <c r="R315" i="27"/>
  <c r="S315" i="27" s="1"/>
  <c r="R316" i="27"/>
  <c r="S316" i="27" s="1"/>
  <c r="R317" i="27"/>
  <c r="S317" i="27" s="1"/>
  <c r="R318" i="27"/>
  <c r="S318" i="27" s="1"/>
  <c r="R319" i="27"/>
  <c r="S319" i="27" s="1"/>
  <c r="R321" i="27"/>
  <c r="R323" i="27"/>
  <c r="R326" i="27"/>
  <c r="S326" i="27" s="1"/>
  <c r="R327" i="27"/>
  <c r="S327" i="27" s="1"/>
  <c r="R328" i="27"/>
  <c r="S328" i="27" s="1"/>
  <c r="R329" i="27"/>
  <c r="S329" i="27" s="1"/>
  <c r="R330" i="27"/>
  <c r="S330" i="27" s="1"/>
  <c r="R331" i="27"/>
  <c r="R333" i="27"/>
  <c r="R335" i="27"/>
  <c r="R338" i="27"/>
  <c r="S338" i="27" s="1"/>
  <c r="R339" i="27"/>
  <c r="S339" i="27" s="1"/>
  <c r="R340" i="27"/>
  <c r="S340" i="27" s="1"/>
  <c r="R341" i="27"/>
  <c r="S341" i="27" s="1"/>
  <c r="R342" i="27"/>
  <c r="S342" i="27" s="1"/>
  <c r="R343" i="27"/>
  <c r="S343" i="27" s="1"/>
  <c r="R345" i="27"/>
  <c r="S345" i="27" s="1"/>
  <c r="R347" i="27"/>
  <c r="R350" i="27"/>
  <c r="S350" i="27" s="1"/>
  <c r="R351" i="27"/>
  <c r="S351" i="27" s="1"/>
  <c r="R352" i="27"/>
  <c r="S352" i="27" s="1"/>
  <c r="R353" i="27"/>
  <c r="S353" i="27" s="1"/>
  <c r="R354" i="27"/>
  <c r="S354" i="27" s="1"/>
  <c r="R355" i="27"/>
  <c r="S355" i="27" s="1"/>
  <c r="R357" i="27"/>
  <c r="R359" i="27"/>
  <c r="R362" i="27"/>
  <c r="S362" i="27" s="1"/>
  <c r="R363" i="27"/>
  <c r="S363" i="27" s="1"/>
  <c r="R364" i="27"/>
  <c r="S364" i="27" s="1"/>
  <c r="R365" i="27"/>
  <c r="S365" i="27" s="1"/>
  <c r="R366" i="27"/>
  <c r="S366" i="27" s="1"/>
  <c r="R367" i="27"/>
  <c r="S367" i="27" s="1"/>
  <c r="R369" i="27"/>
  <c r="R371" i="27"/>
  <c r="R374" i="27"/>
  <c r="S374" i="27" s="1"/>
  <c r="R375" i="27"/>
  <c r="S375" i="27" s="1"/>
  <c r="R376" i="27"/>
  <c r="S376" i="27" s="1"/>
  <c r="R377" i="27"/>
  <c r="S377" i="27" s="1"/>
  <c r="R378" i="27"/>
  <c r="S378" i="27" s="1"/>
  <c r="R379" i="27"/>
  <c r="S379" i="27" s="1"/>
  <c r="R381" i="27"/>
  <c r="R383" i="27"/>
  <c r="R386" i="27"/>
  <c r="S386" i="27" s="1"/>
  <c r="R387" i="27"/>
  <c r="S387" i="27" s="1"/>
  <c r="R388" i="27"/>
  <c r="S388" i="27" s="1"/>
  <c r="R389" i="27"/>
  <c r="S389" i="27" s="1"/>
  <c r="R390" i="27"/>
  <c r="S390" i="27" s="1"/>
  <c r="R391" i="27"/>
  <c r="S391" i="27" s="1"/>
  <c r="R393" i="27"/>
  <c r="R395" i="27"/>
  <c r="R398" i="27"/>
  <c r="S398" i="27" s="1"/>
  <c r="R399" i="27"/>
  <c r="S399" i="27" s="1"/>
  <c r="R400" i="27"/>
  <c r="S400" i="27" s="1"/>
  <c r="R401" i="27"/>
  <c r="S401" i="27" s="1"/>
  <c r="R402" i="27"/>
  <c r="S402" i="27" s="1"/>
  <c r="R403" i="27"/>
  <c r="S403" i="27" s="1"/>
  <c r="R405" i="27"/>
  <c r="R407" i="27"/>
  <c r="R410" i="27"/>
  <c r="S410" i="27" s="1"/>
  <c r="R411" i="27"/>
  <c r="R412" i="27"/>
  <c r="S412" i="27" s="1"/>
  <c r="R413" i="27"/>
  <c r="S413" i="27" s="1"/>
  <c r="R414" i="27"/>
  <c r="S414" i="27" s="1"/>
  <c r="R415" i="27"/>
  <c r="S415" i="27" s="1"/>
  <c r="R417" i="27"/>
  <c r="R419" i="27"/>
  <c r="R422" i="27"/>
  <c r="S422" i="27" s="1"/>
  <c r="R423" i="27"/>
  <c r="S423" i="27" s="1"/>
  <c r="R424" i="27"/>
  <c r="S424" i="27" s="1"/>
  <c r="R425" i="27"/>
  <c r="S425" i="27" s="1"/>
  <c r="R426" i="27"/>
  <c r="S426" i="27" s="1"/>
  <c r="R427" i="27"/>
  <c r="S427" i="27" s="1"/>
  <c r="R429" i="27"/>
  <c r="R431" i="27"/>
  <c r="R434" i="27"/>
  <c r="S434" i="27" s="1"/>
  <c r="R435" i="27"/>
  <c r="S435" i="27" s="1"/>
  <c r="R436" i="27"/>
  <c r="S436" i="27" s="1"/>
  <c r="R437" i="27"/>
  <c r="S437" i="27" s="1"/>
  <c r="R438" i="27"/>
  <c r="S438" i="27" s="1"/>
  <c r="R439" i="27"/>
  <c r="S439" i="27" s="1"/>
  <c r="R441" i="27"/>
  <c r="S441" i="27" s="1"/>
  <c r="R443" i="27"/>
  <c r="R446" i="27"/>
  <c r="S446" i="27" s="1"/>
  <c r="R447" i="27"/>
  <c r="S447" i="27" s="1"/>
  <c r="R448" i="27"/>
  <c r="S448" i="27" s="1"/>
  <c r="R449" i="27"/>
  <c r="S449" i="27" s="1"/>
  <c r="R450" i="27"/>
  <c r="S450" i="27" s="1"/>
  <c r="R451" i="27"/>
  <c r="S451" i="27" s="1"/>
  <c r="R453" i="27"/>
  <c r="S453" i="27" s="1"/>
  <c r="R455" i="27"/>
  <c r="R458" i="27"/>
  <c r="S458" i="27" s="1"/>
  <c r="R459" i="27"/>
  <c r="S459" i="27" s="1"/>
  <c r="R460" i="27"/>
  <c r="S460" i="27" s="1"/>
  <c r="R461" i="27"/>
  <c r="S461" i="27" s="1"/>
  <c r="R462" i="27"/>
  <c r="S462" i="27" s="1"/>
  <c r="R463" i="27"/>
  <c r="S463" i="27" s="1"/>
  <c r="R465" i="27"/>
  <c r="R467" i="27"/>
  <c r="R470" i="27"/>
  <c r="S470" i="27" s="1"/>
  <c r="R471" i="27"/>
  <c r="S471" i="27" s="1"/>
  <c r="R472" i="27"/>
  <c r="S472" i="27" s="1"/>
  <c r="R473" i="27"/>
  <c r="S473" i="27" s="1"/>
  <c r="R474" i="27"/>
  <c r="S474" i="27" s="1"/>
  <c r="R475" i="27"/>
  <c r="S475" i="27" s="1"/>
  <c r="R477" i="27"/>
  <c r="R479" i="27"/>
  <c r="R480" i="27"/>
  <c r="R482" i="27"/>
  <c r="S482" i="27" s="1"/>
  <c r="R483" i="27"/>
  <c r="S483" i="27" s="1"/>
  <c r="R484" i="27"/>
  <c r="S484" i="27" s="1"/>
  <c r="R485" i="27"/>
  <c r="S485" i="27" s="1"/>
  <c r="R486" i="27"/>
  <c r="R487" i="27"/>
  <c r="S487" i="27" s="1"/>
  <c r="R489" i="27"/>
  <c r="R491" i="27"/>
  <c r="R494" i="27"/>
  <c r="S494" i="27" s="1"/>
  <c r="R495" i="27"/>
  <c r="S495" i="27" s="1"/>
  <c r="R496" i="27"/>
  <c r="S496" i="27" s="1"/>
  <c r="R497" i="27"/>
  <c r="R498" i="27"/>
  <c r="S498" i="27" s="1"/>
  <c r="R499" i="27"/>
  <c r="S499" i="27" s="1"/>
  <c r="R501" i="27"/>
  <c r="R503" i="27"/>
  <c r="R506" i="27"/>
  <c r="S506" i="27" s="1"/>
  <c r="R507" i="27"/>
  <c r="S507" i="27" s="1"/>
  <c r="R508" i="27"/>
  <c r="S508" i="27" s="1"/>
  <c r="R509" i="27"/>
  <c r="S509" i="27" s="1"/>
  <c r="R510" i="27"/>
  <c r="S510" i="27" s="1"/>
  <c r="R511" i="27"/>
  <c r="S511" i="27" s="1"/>
  <c r="R513" i="27"/>
  <c r="R515" i="27"/>
  <c r="R518" i="27"/>
  <c r="S518" i="27" s="1"/>
  <c r="R519" i="27"/>
  <c r="S519" i="27" s="1"/>
  <c r="R520" i="27"/>
  <c r="S520" i="27" s="1"/>
  <c r="R521" i="27"/>
  <c r="R522" i="27"/>
  <c r="S522" i="27" s="1"/>
  <c r="R523" i="27"/>
  <c r="S523" i="27" s="1"/>
  <c r="R525" i="27"/>
  <c r="R527" i="27"/>
  <c r="R530" i="27"/>
  <c r="S530" i="27" s="1"/>
  <c r="R531" i="27"/>
  <c r="S531" i="27" s="1"/>
  <c r="R532" i="27"/>
  <c r="S532" i="27" s="1"/>
  <c r="R533" i="27"/>
  <c r="S533" i="27" s="1"/>
  <c r="R534" i="27"/>
  <c r="S534" i="27" s="1"/>
  <c r="R535" i="27"/>
  <c r="S535" i="27" s="1"/>
  <c r="R537" i="27"/>
  <c r="R539" i="27"/>
  <c r="R542" i="27"/>
  <c r="S542" i="27" s="1"/>
  <c r="R543" i="27"/>
  <c r="S543" i="27" s="1"/>
  <c r="R544" i="27"/>
  <c r="S544" i="27" s="1"/>
  <c r="R545" i="27"/>
  <c r="S545" i="27" s="1"/>
  <c r="R546" i="27"/>
  <c r="S546" i="27" s="1"/>
  <c r="R547" i="27"/>
  <c r="R549" i="27"/>
  <c r="R551" i="27"/>
  <c r="R554" i="27"/>
  <c r="S554" i="27" s="1"/>
  <c r="R555" i="27"/>
  <c r="S555" i="27" s="1"/>
  <c r="R556" i="27"/>
  <c r="S556" i="27" s="1"/>
  <c r="R557" i="27"/>
  <c r="S557" i="27" s="1"/>
  <c r="R558" i="27"/>
  <c r="S558" i="27" s="1"/>
  <c r="R559" i="27"/>
  <c r="R561" i="27"/>
  <c r="R563" i="27"/>
  <c r="R566" i="27"/>
  <c r="S566" i="27" s="1"/>
  <c r="R567" i="27"/>
  <c r="S567" i="27" s="1"/>
  <c r="R568" i="27"/>
  <c r="S568" i="27" s="1"/>
  <c r="R569" i="27"/>
  <c r="S569" i="27" s="1"/>
  <c r="R570" i="27"/>
  <c r="R571" i="27"/>
  <c r="R573" i="27"/>
  <c r="R575" i="27"/>
  <c r="R578" i="27"/>
  <c r="S578" i="27" s="1"/>
  <c r="R579" i="27"/>
  <c r="S579" i="27" s="1"/>
  <c r="R580" i="27"/>
  <c r="S580" i="27" s="1"/>
  <c r="R581" i="27"/>
  <c r="S581" i="27" s="1"/>
  <c r="R582" i="27"/>
  <c r="S582" i="27" s="1"/>
  <c r="R583" i="27"/>
  <c r="S583" i="27" s="1"/>
  <c r="R585" i="27"/>
  <c r="R587" i="27"/>
  <c r="R590" i="27"/>
  <c r="S590" i="27" s="1"/>
  <c r="R591" i="27"/>
  <c r="S591" i="27" s="1"/>
  <c r="R592" i="27"/>
  <c r="S592" i="27" s="1"/>
  <c r="R593" i="27"/>
  <c r="S593" i="27" s="1"/>
  <c r="R594" i="27"/>
  <c r="S594" i="27" s="1"/>
  <c r="R595" i="27"/>
  <c r="S595" i="27" s="1"/>
  <c r="R597" i="27"/>
  <c r="S597" i="27" s="1"/>
  <c r="R599" i="27"/>
  <c r="R602" i="27"/>
  <c r="S602" i="27" s="1"/>
  <c r="R603" i="27"/>
  <c r="S603" i="27" s="1"/>
  <c r="R604" i="27"/>
  <c r="S604" i="27" s="1"/>
  <c r="R605" i="27"/>
  <c r="S605" i="27" s="1"/>
  <c r="R606" i="27"/>
  <c r="S606" i="27" s="1"/>
  <c r="R607" i="27"/>
  <c r="S607" i="27" s="1"/>
  <c r="R609" i="27"/>
  <c r="R611" i="27"/>
  <c r="R614" i="27"/>
  <c r="S614" i="27" s="1"/>
  <c r="R615" i="27"/>
  <c r="S615" i="27" s="1"/>
  <c r="R616" i="27"/>
  <c r="S616" i="27" s="1"/>
  <c r="R617" i="27"/>
  <c r="S617" i="27" s="1"/>
  <c r="R618" i="27"/>
  <c r="S618" i="27" s="1"/>
  <c r="R619" i="27"/>
  <c r="S619" i="27" s="1"/>
  <c r="R621" i="27"/>
  <c r="S621" i="27" s="1"/>
  <c r="R623" i="27"/>
  <c r="R626" i="27"/>
  <c r="S626" i="27" s="1"/>
  <c r="R627" i="27"/>
  <c r="S627" i="27" s="1"/>
  <c r="R628" i="27"/>
  <c r="S628" i="27" s="1"/>
  <c r="R629" i="27"/>
  <c r="S629" i="27" s="1"/>
  <c r="R630" i="27"/>
  <c r="S630" i="27" s="1"/>
  <c r="R631" i="27"/>
  <c r="S631" i="27" s="1"/>
  <c r="R633" i="27"/>
  <c r="R635" i="27"/>
  <c r="R638" i="27"/>
  <c r="S638" i="27" s="1"/>
  <c r="R639" i="27"/>
  <c r="S639" i="27" s="1"/>
  <c r="R640" i="27"/>
  <c r="S640" i="27" s="1"/>
  <c r="R641" i="27"/>
  <c r="S641" i="27" s="1"/>
  <c r="R642" i="27"/>
  <c r="R643" i="27"/>
  <c r="S643" i="27" s="1"/>
  <c r="R645" i="27"/>
  <c r="S645" i="27" s="1"/>
  <c r="R647" i="27"/>
  <c r="R650" i="27"/>
  <c r="S650" i="27" s="1"/>
  <c r="R651" i="27"/>
  <c r="S651" i="27" s="1"/>
  <c r="R652" i="27"/>
  <c r="S652" i="27" s="1"/>
  <c r="R653" i="27"/>
  <c r="R654" i="27"/>
  <c r="S654" i="27" s="1"/>
  <c r="R655" i="27"/>
  <c r="S655" i="27" s="1"/>
  <c r="R657" i="27"/>
  <c r="R659" i="27"/>
  <c r="R662" i="27"/>
  <c r="S662" i="27" s="1"/>
  <c r="R663" i="27"/>
  <c r="S663" i="27" s="1"/>
  <c r="R664" i="27"/>
  <c r="S664" i="27" s="1"/>
  <c r="R665" i="27"/>
  <c r="S665" i="27" s="1"/>
  <c r="R666" i="27"/>
  <c r="S666" i="27" s="1"/>
  <c r="R667" i="27"/>
  <c r="S667" i="27" s="1"/>
  <c r="R669" i="27"/>
  <c r="S669" i="27" s="1"/>
  <c r="R671" i="27"/>
  <c r="R674" i="27"/>
  <c r="S674" i="27" s="1"/>
  <c r="R675" i="27"/>
  <c r="S675" i="27" s="1"/>
  <c r="R676" i="27"/>
  <c r="S676" i="27" s="1"/>
  <c r="R677" i="27"/>
  <c r="S677" i="27" s="1"/>
  <c r="R678" i="27"/>
  <c r="S678" i="27" s="1"/>
  <c r="R679" i="27"/>
  <c r="R681" i="27"/>
  <c r="R683" i="27"/>
  <c r="R686" i="27"/>
  <c r="S686" i="27" s="1"/>
  <c r="R687" i="27"/>
  <c r="S687" i="27" s="1"/>
  <c r="R688" i="27"/>
  <c r="S688" i="27" s="1"/>
  <c r="R689" i="27"/>
  <c r="S689" i="27" s="1"/>
  <c r="R690" i="27"/>
  <c r="S690" i="27" s="1"/>
  <c r="R691" i="27"/>
  <c r="S691" i="27" s="1"/>
  <c r="R693" i="27"/>
  <c r="R695" i="27"/>
  <c r="R698" i="27"/>
  <c r="S698" i="27" s="1"/>
  <c r="R699" i="27"/>
  <c r="S699" i="27" s="1"/>
  <c r="R700" i="27"/>
  <c r="S700" i="27" s="1"/>
  <c r="R701" i="27"/>
  <c r="R702" i="27"/>
  <c r="S702" i="27" s="1"/>
  <c r="R703" i="27"/>
  <c r="S703" i="27" s="1"/>
  <c r="R705" i="27"/>
  <c r="R707" i="27"/>
  <c r="R710" i="27"/>
  <c r="S710" i="27" s="1"/>
  <c r="R711" i="27"/>
  <c r="S711" i="27" s="1"/>
  <c r="R712" i="27"/>
  <c r="S712" i="27" s="1"/>
  <c r="R713" i="27"/>
  <c r="S713" i="27" s="1"/>
  <c r="R714" i="27"/>
  <c r="S714" i="27" s="1"/>
  <c r="R715" i="27"/>
  <c r="S715" i="27" s="1"/>
  <c r="R717" i="27"/>
  <c r="R719" i="27"/>
  <c r="R722" i="27"/>
  <c r="S722" i="27" s="1"/>
  <c r="R723" i="27"/>
  <c r="S723" i="27" s="1"/>
  <c r="R724" i="27"/>
  <c r="S724" i="27" s="1"/>
  <c r="R725" i="27"/>
  <c r="S725" i="27" s="1"/>
  <c r="R726" i="27"/>
  <c r="S726" i="27" s="1"/>
  <c r="R727" i="27"/>
  <c r="S727" i="27" s="1"/>
  <c r="R729" i="27"/>
  <c r="S729" i="27" s="1"/>
  <c r="R731" i="27"/>
  <c r="R734" i="27"/>
  <c r="S734" i="27" s="1"/>
  <c r="R735" i="27"/>
  <c r="S735" i="27" s="1"/>
  <c r="R736" i="27"/>
  <c r="S736" i="27" s="1"/>
  <c r="R737" i="27"/>
  <c r="S737" i="27" s="1"/>
  <c r="R738" i="27"/>
  <c r="S738" i="27" s="1"/>
  <c r="R739" i="27"/>
  <c r="S739" i="27" s="1"/>
  <c r="R741" i="27"/>
  <c r="R743" i="27"/>
  <c r="S743" i="27" s="1"/>
  <c r="R746" i="27"/>
  <c r="S746" i="27" s="1"/>
  <c r="R747" i="27"/>
  <c r="S747" i="27" s="1"/>
  <c r="R748" i="27"/>
  <c r="S748" i="27" s="1"/>
  <c r="R749" i="27"/>
  <c r="S749" i="27" s="1"/>
  <c r="R750" i="27"/>
  <c r="S750" i="27" s="1"/>
  <c r="R751" i="27"/>
  <c r="S751" i="27" s="1"/>
  <c r="R753" i="27"/>
  <c r="R755" i="27"/>
  <c r="R758" i="27"/>
  <c r="S758" i="27" s="1"/>
  <c r="R759" i="27"/>
  <c r="S759" i="27" s="1"/>
  <c r="R760" i="27"/>
  <c r="R761" i="27"/>
  <c r="S761" i="27" s="1"/>
  <c r="R762" i="27"/>
  <c r="S762" i="27" s="1"/>
  <c r="R763" i="27"/>
  <c r="R765" i="27"/>
  <c r="R767" i="27"/>
  <c r="R768" i="27"/>
  <c r="R770" i="27"/>
  <c r="S770" i="27" s="1"/>
  <c r="R771" i="27"/>
  <c r="S771" i="27" s="1"/>
  <c r="R772" i="27"/>
  <c r="S772" i="27" s="1"/>
  <c r="R773" i="27"/>
  <c r="R774" i="27"/>
  <c r="S774" i="27" s="1"/>
  <c r="R775" i="27"/>
  <c r="S775" i="27" s="1"/>
  <c r="R777" i="27"/>
  <c r="R779" i="27"/>
  <c r="R782" i="27"/>
  <c r="S782" i="27" s="1"/>
  <c r="R783" i="27"/>
  <c r="S783" i="27" s="1"/>
  <c r="R784" i="27"/>
  <c r="S784" i="27" s="1"/>
  <c r="R785" i="27"/>
  <c r="S785" i="27" s="1"/>
  <c r="R786" i="27"/>
  <c r="S786" i="27" s="1"/>
  <c r="R787" i="27"/>
  <c r="S787" i="27" s="1"/>
  <c r="R789" i="27"/>
  <c r="R791" i="27"/>
  <c r="R794" i="27"/>
  <c r="S794" i="27" s="1"/>
  <c r="R795" i="27"/>
  <c r="S795" i="27" s="1"/>
  <c r="R796" i="27"/>
  <c r="S796" i="27" s="1"/>
  <c r="R797" i="27"/>
  <c r="S797" i="27" s="1"/>
  <c r="R798" i="27"/>
  <c r="S798" i="27" s="1"/>
  <c r="R799" i="27"/>
  <c r="S799" i="27" s="1"/>
  <c r="R801" i="27"/>
  <c r="S801" i="27" s="1"/>
  <c r="R803" i="27"/>
  <c r="R806" i="27"/>
  <c r="S806" i="27" s="1"/>
  <c r="R807" i="27"/>
  <c r="R808" i="27"/>
  <c r="S808" i="27" s="1"/>
  <c r="R809" i="27"/>
  <c r="S809" i="27" s="1"/>
  <c r="R810" i="27"/>
  <c r="S810" i="27" s="1"/>
  <c r="R811" i="27"/>
  <c r="R813" i="27"/>
  <c r="R815" i="27"/>
  <c r="R818" i="27"/>
  <c r="S818" i="27" s="1"/>
  <c r="R819" i="27"/>
  <c r="R820" i="27"/>
  <c r="S820" i="27" s="1"/>
  <c r="R821" i="27"/>
  <c r="S821" i="27" s="1"/>
  <c r="R822" i="27"/>
  <c r="S822" i="27" s="1"/>
  <c r="R823" i="27"/>
  <c r="R825" i="27"/>
  <c r="R827" i="27"/>
  <c r="R830" i="27"/>
  <c r="S830" i="27" s="1"/>
  <c r="R831" i="27"/>
  <c r="S831" i="27" s="1"/>
  <c r="R832" i="27"/>
  <c r="S832" i="27" s="1"/>
  <c r="R833" i="27"/>
  <c r="S833" i="27" s="1"/>
  <c r="R834" i="27"/>
  <c r="S834" i="27" s="1"/>
  <c r="R835" i="27"/>
  <c r="S835" i="27" s="1"/>
  <c r="R837" i="27"/>
  <c r="R839" i="27"/>
  <c r="R842" i="27"/>
  <c r="S842" i="27" s="1"/>
  <c r="R843" i="27"/>
  <c r="S843" i="27" s="1"/>
  <c r="R844" i="27"/>
  <c r="S844" i="27" s="1"/>
  <c r="R845" i="27"/>
  <c r="S845" i="27" s="1"/>
  <c r="R846" i="27"/>
  <c r="S846" i="27" s="1"/>
  <c r="R847" i="27"/>
  <c r="S847" i="27" s="1"/>
  <c r="R849" i="27"/>
  <c r="R851" i="27"/>
  <c r="R854" i="27"/>
  <c r="S854" i="27" s="1"/>
  <c r="R855" i="27"/>
  <c r="S855" i="27" s="1"/>
  <c r="R856" i="27"/>
  <c r="S856" i="27" s="1"/>
  <c r="R857" i="27"/>
  <c r="S857" i="27" s="1"/>
  <c r="R858" i="27"/>
  <c r="S858" i="27" s="1"/>
  <c r="R859" i="27"/>
  <c r="S859" i="27" s="1"/>
  <c r="R861" i="27"/>
  <c r="R863" i="27"/>
  <c r="R866" i="27"/>
  <c r="S866" i="27" s="1"/>
  <c r="R867" i="27"/>
  <c r="S867" i="27" s="1"/>
  <c r="R868" i="27"/>
  <c r="S868" i="27" s="1"/>
  <c r="R869" i="27"/>
  <c r="S869" i="27" s="1"/>
  <c r="R870" i="27"/>
  <c r="S870" i="27" s="1"/>
  <c r="R871" i="27"/>
  <c r="S871" i="27" s="1"/>
  <c r="R873" i="27"/>
  <c r="R875" i="27"/>
  <c r="R878" i="27"/>
  <c r="S878" i="27" s="1"/>
  <c r="R879" i="27"/>
  <c r="S879" i="27" s="1"/>
  <c r="R880" i="27"/>
  <c r="S880" i="27" s="1"/>
  <c r="R881" i="27"/>
  <c r="S881" i="27" s="1"/>
  <c r="R882" i="27"/>
  <c r="S882" i="27" s="1"/>
  <c r="R883" i="27"/>
  <c r="S883" i="27" s="1"/>
  <c r="R885" i="27"/>
  <c r="R887" i="27"/>
  <c r="R890" i="27"/>
  <c r="S890" i="27" s="1"/>
  <c r="R891" i="27"/>
  <c r="S891" i="27" s="1"/>
  <c r="R892" i="27"/>
  <c r="S892" i="27" s="1"/>
  <c r="R893" i="27"/>
  <c r="S893" i="27" s="1"/>
  <c r="R894" i="27"/>
  <c r="S894" i="27" s="1"/>
  <c r="R895" i="27"/>
  <c r="S895" i="27" s="1"/>
  <c r="R897" i="27"/>
  <c r="S897" i="27" s="1"/>
  <c r="R899" i="27"/>
  <c r="R902" i="27"/>
  <c r="S902" i="27" s="1"/>
  <c r="R903" i="27"/>
  <c r="S903" i="27" s="1"/>
  <c r="R904" i="27"/>
  <c r="S904" i="27" s="1"/>
  <c r="R905" i="27"/>
  <c r="S905" i="27" s="1"/>
  <c r="R906" i="27"/>
  <c r="S906" i="27" s="1"/>
  <c r="R907" i="27"/>
  <c r="S907" i="27" s="1"/>
  <c r="R909" i="27"/>
  <c r="S909" i="27" s="1"/>
  <c r="R911" i="27"/>
  <c r="R914" i="27"/>
  <c r="S914" i="27" s="1"/>
  <c r="R915" i="27"/>
  <c r="S915" i="27" s="1"/>
  <c r="R916" i="27"/>
  <c r="S916" i="27" s="1"/>
  <c r="R917" i="27"/>
  <c r="R918" i="27"/>
  <c r="R919" i="27"/>
  <c r="S919" i="27" s="1"/>
  <c r="R921" i="27"/>
  <c r="R923" i="27"/>
  <c r="R926" i="27"/>
  <c r="S926" i="27" s="1"/>
  <c r="R927" i="27"/>
  <c r="S927" i="27" s="1"/>
  <c r="R928" i="27"/>
  <c r="S928" i="27" s="1"/>
  <c r="R929" i="27"/>
  <c r="R930" i="27"/>
  <c r="S930" i="27" s="1"/>
  <c r="R931" i="27"/>
  <c r="S931" i="27" s="1"/>
  <c r="R933" i="27"/>
  <c r="R935" i="27"/>
  <c r="R938" i="27"/>
  <c r="S938" i="27" s="1"/>
  <c r="R939" i="27"/>
  <c r="S939" i="27" s="1"/>
  <c r="R940" i="27"/>
  <c r="S940" i="27" s="1"/>
  <c r="R941" i="27"/>
  <c r="S941" i="27" s="1"/>
  <c r="R942" i="27"/>
  <c r="R943" i="27"/>
  <c r="S943" i="27" s="1"/>
  <c r="R945" i="27"/>
  <c r="R947" i="27"/>
  <c r="R950" i="27"/>
  <c r="S950" i="27" s="1"/>
  <c r="R951" i="27"/>
  <c r="S951" i="27" s="1"/>
  <c r="R952" i="27"/>
  <c r="S952" i="27" s="1"/>
  <c r="R953" i="27"/>
  <c r="S953" i="27" s="1"/>
  <c r="R954" i="27"/>
  <c r="S954" i="27" s="1"/>
  <c r="R955" i="27"/>
  <c r="R957" i="27"/>
  <c r="S957" i="27" s="1"/>
  <c r="R959" i="27"/>
  <c r="R962" i="27"/>
  <c r="R963" i="27"/>
  <c r="S963" i="27" s="1"/>
  <c r="R964" i="27"/>
  <c r="S964" i="27" s="1"/>
  <c r="R965" i="27"/>
  <c r="S965" i="27" s="1"/>
  <c r="R966" i="27"/>
  <c r="S966" i="27" s="1"/>
  <c r="R967" i="27"/>
  <c r="R969" i="27"/>
  <c r="R971" i="27"/>
  <c r="R974" i="27"/>
  <c r="S974" i="27" s="1"/>
  <c r="R975" i="27"/>
  <c r="S975" i="27" s="1"/>
  <c r="R976" i="27"/>
  <c r="S976" i="27" s="1"/>
  <c r="R977" i="27"/>
  <c r="S977" i="27" s="1"/>
  <c r="R978" i="27"/>
  <c r="S978" i="27" s="1"/>
  <c r="R979" i="27"/>
  <c r="S979" i="27" s="1"/>
  <c r="R981" i="27"/>
  <c r="R983" i="27"/>
  <c r="R986" i="27"/>
  <c r="S986" i="27" s="1"/>
  <c r="R987" i="27"/>
  <c r="S987" i="27" s="1"/>
  <c r="R988" i="27"/>
  <c r="S988" i="27" s="1"/>
  <c r="R989" i="27"/>
  <c r="S989" i="27" s="1"/>
  <c r="R990" i="27"/>
  <c r="S990" i="27" s="1"/>
  <c r="R991" i="27"/>
  <c r="S991" i="27" s="1"/>
  <c r="R993" i="27"/>
  <c r="R995" i="27"/>
  <c r="R998" i="27"/>
  <c r="S998" i="27" s="1"/>
  <c r="R999" i="27"/>
  <c r="S999" i="27" s="1"/>
  <c r="R1000" i="27"/>
  <c r="S1000" i="27" s="1"/>
  <c r="R1001" i="27"/>
  <c r="S1001" i="27" s="1"/>
  <c r="R1002" i="27"/>
  <c r="S1002" i="27" s="1"/>
  <c r="R1003" i="27"/>
  <c r="S1003" i="27" s="1"/>
  <c r="R1005" i="27"/>
  <c r="R1007" i="27"/>
  <c r="R1010" i="27"/>
  <c r="S1010" i="27" s="1"/>
  <c r="R1011" i="27"/>
  <c r="S1011" i="27" s="1"/>
  <c r="R1012" i="27"/>
  <c r="S1012" i="27" s="1"/>
  <c r="R1013" i="27"/>
  <c r="S1013" i="27" s="1"/>
  <c r="R1014" i="27"/>
  <c r="S1014" i="27" s="1"/>
  <c r="R1015" i="27"/>
  <c r="S1015" i="27" s="1"/>
  <c r="R1017" i="27"/>
  <c r="R1019" i="27"/>
  <c r="S1019" i="27" s="1"/>
  <c r="R1022" i="27"/>
  <c r="S1022" i="27" s="1"/>
  <c r="R1023" i="27"/>
  <c r="S1023" i="27" s="1"/>
  <c r="R1024" i="27"/>
  <c r="S1024" i="27" s="1"/>
  <c r="R1025" i="27"/>
  <c r="S1025" i="27" s="1"/>
  <c r="R1026" i="27"/>
  <c r="S1026" i="27" s="1"/>
  <c r="R1027" i="27"/>
  <c r="S1027" i="27" s="1"/>
  <c r="R1029" i="27"/>
  <c r="R1031" i="27"/>
  <c r="R1034" i="27"/>
  <c r="S1034" i="27" s="1"/>
  <c r="R1035" i="27"/>
  <c r="S1035" i="27" s="1"/>
  <c r="R1036" i="27"/>
  <c r="S1036" i="27" s="1"/>
  <c r="R1037" i="27"/>
  <c r="S1037" i="27" s="1"/>
  <c r="R1038" i="27"/>
  <c r="S1038" i="27" s="1"/>
  <c r="R1039" i="27"/>
  <c r="R1041" i="27"/>
  <c r="R1043" i="27"/>
  <c r="R1046" i="27"/>
  <c r="S1046" i="27" s="1"/>
  <c r="R1047" i="27"/>
  <c r="S1047" i="27" s="1"/>
  <c r="R1048" i="27"/>
  <c r="S1048" i="27" s="1"/>
  <c r="R1049" i="27"/>
  <c r="S1049" i="27" s="1"/>
  <c r="R1050" i="27"/>
  <c r="S1050" i="27" s="1"/>
  <c r="R1051" i="27"/>
  <c r="S1051" i="27" s="1"/>
  <c r="R1053" i="27"/>
  <c r="R1055" i="27"/>
  <c r="R1056" i="27"/>
  <c r="R1058" i="27"/>
  <c r="S1058" i="27" s="1"/>
  <c r="R1059" i="27"/>
  <c r="S1059" i="27" s="1"/>
  <c r="R1060" i="27"/>
  <c r="S1060" i="27" s="1"/>
  <c r="R1061" i="27"/>
  <c r="S1061" i="27" s="1"/>
  <c r="R1062" i="27"/>
  <c r="R1063" i="27"/>
  <c r="S1063" i="27" s="1"/>
  <c r="R1065" i="27"/>
  <c r="R1067" i="27"/>
  <c r="R1070" i="27"/>
  <c r="S1070" i="27" s="1"/>
  <c r="R1071" i="27"/>
  <c r="S1071" i="27" s="1"/>
  <c r="R1072" i="27"/>
  <c r="S1072" i="27" s="1"/>
  <c r="R1073" i="27"/>
  <c r="S1073" i="27" s="1"/>
  <c r="R1074" i="27"/>
  <c r="S1074" i="27" s="1"/>
  <c r="R1075" i="27"/>
  <c r="S1075" i="27" s="1"/>
  <c r="R1077" i="27"/>
  <c r="R1079" i="27"/>
  <c r="R1082" i="27"/>
  <c r="S1082" i="27" s="1"/>
  <c r="R1083" i="27"/>
  <c r="S1083" i="27" s="1"/>
  <c r="R1084" i="27"/>
  <c r="S1084" i="27" s="1"/>
  <c r="R1085" i="27"/>
  <c r="S1085" i="27" s="1"/>
  <c r="R1086" i="27"/>
  <c r="S1086" i="27" s="1"/>
  <c r="R1087" i="27"/>
  <c r="S1087" i="27" s="1"/>
  <c r="R1089" i="27"/>
  <c r="R1091" i="27"/>
  <c r="R1094" i="27"/>
  <c r="S1094" i="27" s="1"/>
  <c r="R1095" i="27"/>
  <c r="S1095" i="27" s="1"/>
  <c r="R1096" i="27"/>
  <c r="S1096" i="27" s="1"/>
  <c r="R1097" i="27"/>
  <c r="S1097" i="27" s="1"/>
  <c r="R1098" i="27"/>
  <c r="S1098" i="27" s="1"/>
  <c r="R1099" i="27"/>
  <c r="S1099" i="27" s="1"/>
  <c r="R1101" i="27"/>
  <c r="R1103" i="27"/>
  <c r="R1106" i="27"/>
  <c r="S1106" i="27" s="1"/>
  <c r="R1107" i="27"/>
  <c r="S1107" i="27" s="1"/>
  <c r="R1108" i="27"/>
  <c r="S1108" i="27" s="1"/>
  <c r="R1109" i="27"/>
  <c r="S1109" i="27" s="1"/>
  <c r="R1110" i="27"/>
  <c r="S1110" i="27" s="1"/>
  <c r="R1111" i="27"/>
  <c r="S1111" i="27" s="1"/>
  <c r="R1113" i="27"/>
  <c r="R1115" i="27"/>
  <c r="R1118" i="27"/>
  <c r="S1118" i="27" s="1"/>
  <c r="R1119" i="27"/>
  <c r="S1119" i="27" s="1"/>
  <c r="R1120" i="27"/>
  <c r="S1120" i="27" s="1"/>
  <c r="R1121" i="27"/>
  <c r="S1121" i="27" s="1"/>
  <c r="R1122" i="27"/>
  <c r="S1122" i="27" s="1"/>
  <c r="R1123" i="27"/>
  <c r="S1123" i="27" s="1"/>
  <c r="R1125" i="27"/>
  <c r="S1125" i="27" s="1"/>
  <c r="R1127" i="27"/>
  <c r="R1130" i="27"/>
  <c r="S1130" i="27" s="1"/>
  <c r="R1131" i="27"/>
  <c r="S1131" i="27" s="1"/>
  <c r="R1132" i="27"/>
  <c r="S1132" i="27" s="1"/>
  <c r="R1133" i="27"/>
  <c r="R1134" i="27"/>
  <c r="S1134" i="27" s="1"/>
  <c r="R1135" i="27"/>
  <c r="R1137" i="27"/>
  <c r="R1139" i="27"/>
  <c r="R1142" i="27"/>
  <c r="S1142" i="27" s="1"/>
  <c r="R1143" i="27"/>
  <c r="S1143" i="27" s="1"/>
  <c r="R1144" i="27"/>
  <c r="S1144" i="27" s="1"/>
  <c r="R1145" i="27"/>
  <c r="S1145" i="27" s="1"/>
  <c r="R1146" i="27"/>
  <c r="R1147" i="27"/>
  <c r="R1149" i="27"/>
  <c r="R1151" i="27"/>
  <c r="R1154" i="27"/>
  <c r="S1154" i="27" s="1"/>
  <c r="R1155" i="27"/>
  <c r="S1155" i="27" s="1"/>
  <c r="R1156" i="27"/>
  <c r="S1156" i="27" s="1"/>
  <c r="R1157" i="27"/>
  <c r="S1157" i="27" s="1"/>
  <c r="R1158" i="27"/>
  <c r="S1158" i="27" s="1"/>
  <c r="R1159" i="27"/>
  <c r="R1161" i="27"/>
  <c r="R1163" i="27"/>
  <c r="R1166" i="27"/>
  <c r="S1166" i="27" s="1"/>
  <c r="R1167" i="27"/>
  <c r="S1167" i="27" s="1"/>
  <c r="R1168" i="27"/>
  <c r="S1168" i="27" s="1"/>
  <c r="R1169" i="27"/>
  <c r="S1169" i="27" s="1"/>
  <c r="R1170" i="27"/>
  <c r="S1170" i="27" s="1"/>
  <c r="R1171" i="27"/>
  <c r="S1171" i="27" s="1"/>
  <c r="R1173" i="27"/>
  <c r="R1175" i="27"/>
  <c r="R1178" i="27"/>
  <c r="S1178" i="27" s="1"/>
  <c r="R1179" i="27"/>
  <c r="S1179" i="27" s="1"/>
  <c r="R1180" i="27"/>
  <c r="S1180" i="27" s="1"/>
  <c r="R1181" i="27"/>
  <c r="S1181" i="27" s="1"/>
  <c r="R1182" i="27"/>
  <c r="S1182" i="27" s="1"/>
  <c r="R1183" i="27"/>
  <c r="S1183" i="27" s="1"/>
  <c r="R1185" i="27"/>
  <c r="R1187" i="27"/>
  <c r="R1190" i="27"/>
  <c r="S1190" i="27" s="1"/>
  <c r="R1191" i="27"/>
  <c r="S1191" i="27" s="1"/>
  <c r="R1192" i="27"/>
  <c r="S1192" i="27" s="1"/>
  <c r="R1193" i="27"/>
  <c r="S1193" i="27" s="1"/>
  <c r="R1194" i="27"/>
  <c r="S1194" i="27" s="1"/>
  <c r="R1195" i="27"/>
  <c r="S1195" i="27" s="1"/>
  <c r="R1197" i="27"/>
  <c r="R1199" i="27"/>
  <c r="R1202" i="27"/>
  <c r="S1202" i="27" s="1"/>
  <c r="R1203" i="27"/>
  <c r="S1203" i="27" s="1"/>
  <c r="R1204" i="27"/>
  <c r="S1204" i="27" s="1"/>
  <c r="R1205" i="27"/>
  <c r="S1205" i="27" s="1"/>
  <c r="R1206" i="27"/>
  <c r="S1206" i="27" s="1"/>
  <c r="R1207" i="27"/>
  <c r="S1207" i="27" s="1"/>
  <c r="R1209" i="27"/>
  <c r="R1211" i="27"/>
  <c r="R1214" i="27"/>
  <c r="S1214" i="27" s="1"/>
  <c r="R1215" i="27"/>
  <c r="S1215" i="27" s="1"/>
  <c r="R1216" i="27"/>
  <c r="S1216" i="27" s="1"/>
  <c r="R1217" i="27"/>
  <c r="S1217" i="27" s="1"/>
  <c r="R1218" i="27"/>
  <c r="S1218" i="27" s="1"/>
  <c r="R1219" i="27"/>
  <c r="R1221" i="27"/>
  <c r="R1223" i="27"/>
  <c r="R1226" i="27"/>
  <c r="S1226" i="27" s="1"/>
  <c r="R1227" i="27"/>
  <c r="S1227" i="27" s="1"/>
  <c r="R1228" i="27"/>
  <c r="S1228" i="27" s="1"/>
  <c r="R1229" i="27"/>
  <c r="S1229" i="27" s="1"/>
  <c r="R1230" i="27"/>
  <c r="S1230" i="27" s="1"/>
  <c r="R1231" i="27"/>
  <c r="S1231" i="27" s="1"/>
  <c r="R1233" i="27"/>
  <c r="R1235" i="27"/>
  <c r="R1238" i="27"/>
  <c r="S1238" i="27" s="1"/>
  <c r="R1239" i="27"/>
  <c r="S1239" i="27" s="1"/>
  <c r="R1240" i="27"/>
  <c r="S1240" i="27" s="1"/>
  <c r="R1241" i="27"/>
  <c r="S1241" i="27" s="1"/>
  <c r="R1242" i="27"/>
  <c r="S1242" i="27" s="1"/>
  <c r="R1243" i="27"/>
  <c r="R1245" i="27"/>
  <c r="R1247" i="27"/>
  <c r="R1250" i="27"/>
  <c r="S1250" i="27" s="1"/>
  <c r="R1251" i="27"/>
  <c r="S1251" i="27" s="1"/>
  <c r="R1252" i="27"/>
  <c r="S1252" i="27" s="1"/>
  <c r="R1253" i="27"/>
  <c r="S1253" i="27" s="1"/>
  <c r="R1254" i="27"/>
  <c r="S1254" i="27" s="1"/>
  <c r="R1255" i="27"/>
  <c r="S1255" i="27" s="1"/>
  <c r="R1257" i="27"/>
  <c r="R1259" i="27"/>
  <c r="R1262" i="27"/>
  <c r="S1262" i="27" s="1"/>
  <c r="R1263" i="27"/>
  <c r="R1264" i="27"/>
  <c r="R1265" i="27"/>
  <c r="S1265" i="27" s="1"/>
  <c r="R1266" i="27"/>
  <c r="S1266" i="27" s="1"/>
  <c r="R1267" i="27"/>
  <c r="S1267" i="27" s="1"/>
  <c r="R1269" i="27"/>
  <c r="R1271" i="27"/>
  <c r="R1274" i="27"/>
  <c r="S1274" i="27" s="1"/>
  <c r="R1275" i="27"/>
  <c r="S1275" i="27" s="1"/>
  <c r="R1276" i="27"/>
  <c r="S1276" i="27" s="1"/>
  <c r="R1277" i="27"/>
  <c r="S1277" i="27" s="1"/>
  <c r="R1278" i="27"/>
  <c r="S1278" i="27" s="1"/>
  <c r="R1279" i="27"/>
  <c r="S1279" i="27" s="1"/>
  <c r="R1281" i="27"/>
  <c r="S1281" i="27" s="1"/>
  <c r="R1283" i="27"/>
  <c r="R1286" i="27"/>
  <c r="S1286" i="27" s="1"/>
  <c r="R1287" i="27"/>
  <c r="S1287" i="27" s="1"/>
  <c r="R1288" i="27"/>
  <c r="S1288" i="27" s="1"/>
  <c r="R1289" i="27"/>
  <c r="S1289" i="27" s="1"/>
  <c r="R1290" i="27"/>
  <c r="R1291" i="27"/>
  <c r="S1291" i="27" s="1"/>
  <c r="R1293" i="27"/>
  <c r="S1293" i="27" s="1"/>
  <c r="R1295" i="27"/>
  <c r="R1298" i="27"/>
  <c r="S1298" i="27" s="1"/>
  <c r="R1299" i="27"/>
  <c r="S1299" i="27" s="1"/>
  <c r="R1300" i="27"/>
  <c r="S1300" i="27" s="1"/>
  <c r="R1301" i="27"/>
  <c r="S1301" i="27" s="1"/>
  <c r="R1302" i="27"/>
  <c r="S1302" i="27" s="1"/>
  <c r="R1303" i="27"/>
  <c r="S1303" i="27" s="1"/>
  <c r="R1305" i="27"/>
  <c r="R1307" i="27"/>
  <c r="R1310" i="27"/>
  <c r="S1310" i="27" s="1"/>
  <c r="R1311" i="27"/>
  <c r="S1311" i="27" s="1"/>
  <c r="R1312" i="27"/>
  <c r="S1312" i="27" s="1"/>
  <c r="R1313" i="27"/>
  <c r="S1313" i="27" s="1"/>
  <c r="R1314" i="27"/>
  <c r="S1314" i="27" s="1"/>
  <c r="R1315" i="27"/>
  <c r="S1315" i="27" s="1"/>
  <c r="R1317" i="27"/>
  <c r="R1319" i="27"/>
  <c r="R1322" i="27"/>
  <c r="S1322" i="27" s="1"/>
  <c r="R1323" i="27"/>
  <c r="S1323" i="27" s="1"/>
  <c r="R1324" i="27"/>
  <c r="S1324" i="27" s="1"/>
  <c r="R1325" i="27"/>
  <c r="S1325" i="27" s="1"/>
  <c r="R1326" i="27"/>
  <c r="S1326" i="27" s="1"/>
  <c r="R1327" i="27"/>
  <c r="S1327" i="27" s="1"/>
  <c r="R1329" i="27"/>
  <c r="R1331" i="27"/>
  <c r="R1334" i="27"/>
  <c r="S1334" i="27" s="1"/>
  <c r="R1335" i="27"/>
  <c r="S1335" i="27" s="1"/>
  <c r="R1336" i="27"/>
  <c r="S1336" i="27" s="1"/>
  <c r="R1337" i="27"/>
  <c r="S1337" i="27" s="1"/>
  <c r="R1338" i="27"/>
  <c r="S1338" i="27" s="1"/>
  <c r="R1339" i="27"/>
  <c r="S1339" i="27" s="1"/>
  <c r="R1341" i="27"/>
  <c r="R1343" i="27"/>
  <c r="R1344" i="27"/>
  <c r="R1346" i="27"/>
  <c r="S1346" i="27" s="1"/>
  <c r="R1347" i="27"/>
  <c r="S1347" i="27" s="1"/>
  <c r="R1348" i="27"/>
  <c r="S1348" i="27" s="1"/>
  <c r="R1349" i="27"/>
  <c r="S1349" i="27" s="1"/>
  <c r="R1350" i="27"/>
  <c r="S1350" i="27" s="1"/>
  <c r="R1351" i="27"/>
  <c r="S1351" i="27" s="1"/>
  <c r="R1353" i="27"/>
  <c r="R1355" i="27"/>
  <c r="R1358" i="27"/>
  <c r="S1358" i="27" s="1"/>
  <c r="R1359" i="27"/>
  <c r="S1359" i="27" s="1"/>
  <c r="R1360" i="27"/>
  <c r="S1360" i="27" s="1"/>
  <c r="R1361" i="27"/>
  <c r="S1361" i="27" s="1"/>
  <c r="R1362" i="27"/>
  <c r="S1362" i="27" s="1"/>
  <c r="R1363" i="27"/>
  <c r="S1363" i="27" s="1"/>
  <c r="R1365" i="27"/>
  <c r="R1367" i="27"/>
  <c r="R1370" i="27"/>
  <c r="S1370" i="27" s="1"/>
  <c r="R1371" i="27"/>
  <c r="S1371" i="27" s="1"/>
  <c r="R1372" i="27"/>
  <c r="S1372" i="27" s="1"/>
  <c r="R1373" i="27"/>
  <c r="S1373" i="27" s="1"/>
  <c r="R1374" i="27"/>
  <c r="S1374" i="27" s="1"/>
  <c r="R1375" i="27"/>
  <c r="S1375" i="27" s="1"/>
  <c r="R1377" i="27"/>
  <c r="S1377" i="27" s="1"/>
  <c r="R1379" i="27"/>
  <c r="R1382" i="27"/>
  <c r="S1382" i="27" s="1"/>
  <c r="R1383" i="27"/>
  <c r="R1384" i="27"/>
  <c r="S1384" i="27" s="1"/>
  <c r="R1385" i="27"/>
  <c r="S1385" i="27" s="1"/>
  <c r="R1386" i="27"/>
  <c r="S1386" i="27" s="1"/>
  <c r="R1387" i="27"/>
  <c r="R1389" i="27"/>
  <c r="R1391" i="27"/>
  <c r="R1394" i="27"/>
  <c r="S1394" i="27" s="1"/>
  <c r="R1395" i="27"/>
  <c r="S1395" i="27" s="1"/>
  <c r="R1396" i="27"/>
  <c r="S1396" i="27" s="1"/>
  <c r="R1397" i="27"/>
  <c r="R1398" i="27"/>
  <c r="R1399" i="27"/>
  <c r="S1399" i="27" s="1"/>
  <c r="R1401" i="27"/>
  <c r="R1403" i="27"/>
  <c r="R1406" i="27"/>
  <c r="S1406" i="27" s="1"/>
  <c r="R1407" i="27"/>
  <c r="S1407" i="27" s="1"/>
  <c r="R1408" i="27"/>
  <c r="S1408" i="27" s="1"/>
  <c r="R1409" i="27"/>
  <c r="R1410" i="27"/>
  <c r="S1410" i="27" s="1"/>
  <c r="R1411" i="27"/>
  <c r="S1411" i="27" s="1"/>
  <c r="R1413" i="27"/>
  <c r="S1413" i="27" s="1"/>
  <c r="R1415" i="27"/>
  <c r="R1418" i="27"/>
  <c r="S1418" i="27" s="1"/>
  <c r="R1419" i="27"/>
  <c r="R1420" i="27"/>
  <c r="S1420" i="27" s="1"/>
  <c r="R1421" i="27"/>
  <c r="S1421" i="27" s="1"/>
  <c r="R1422" i="27"/>
  <c r="S1422" i="27" s="1"/>
  <c r="R1423" i="27"/>
  <c r="R1425" i="27"/>
  <c r="S1425" i="27" s="1"/>
  <c r="R1427" i="27"/>
  <c r="R1430" i="27"/>
  <c r="S1430" i="27" s="1"/>
  <c r="R1431" i="27"/>
  <c r="S1431" i="27" s="1"/>
  <c r="R1432" i="27"/>
  <c r="S1432" i="27" s="1"/>
  <c r="R1433" i="27"/>
  <c r="S1433" i="27" s="1"/>
  <c r="R1434" i="27"/>
  <c r="S1434" i="27" s="1"/>
  <c r="R1435" i="27"/>
  <c r="S1435" i="27" s="1"/>
  <c r="R1437" i="27"/>
  <c r="R1439" i="27"/>
  <c r="R1442" i="27"/>
  <c r="S1442" i="27" s="1"/>
  <c r="R1443" i="27"/>
  <c r="S1443" i="27" s="1"/>
  <c r="R1444" i="27"/>
  <c r="S1444" i="27" s="1"/>
  <c r="R1445" i="27"/>
  <c r="S1445" i="27" s="1"/>
  <c r="R1446" i="27"/>
  <c r="S1446" i="27" s="1"/>
  <c r="R1447" i="27"/>
  <c r="R1449" i="27"/>
  <c r="R1451" i="27"/>
  <c r="R1454" i="27"/>
  <c r="S1454" i="27" s="1"/>
  <c r="R1455" i="27"/>
  <c r="S1455" i="27" s="1"/>
  <c r="R1456" i="27"/>
  <c r="S1456" i="27" s="1"/>
  <c r="R1457" i="27"/>
  <c r="S1457" i="27" s="1"/>
  <c r="R1458" i="27"/>
  <c r="S1458" i="27" s="1"/>
  <c r="R1459" i="27"/>
  <c r="R1461" i="27"/>
  <c r="R1463" i="27"/>
  <c r="R1466" i="27"/>
  <c r="S1466" i="27" s="1"/>
  <c r="R1467" i="27"/>
  <c r="S1467" i="27" s="1"/>
  <c r="R1468" i="27"/>
  <c r="S1468" i="27" s="1"/>
  <c r="R1469" i="27"/>
  <c r="S1469" i="27" s="1"/>
  <c r="R1470" i="27"/>
  <c r="S1470" i="27" s="1"/>
  <c r="R1471" i="27"/>
  <c r="S1471" i="27" s="1"/>
  <c r="R1473" i="27"/>
  <c r="R1475" i="27"/>
  <c r="R1478" i="27"/>
  <c r="S1478" i="27" s="1"/>
  <c r="R1479" i="27"/>
  <c r="S1479" i="27" s="1"/>
  <c r="R1480" i="27"/>
  <c r="S1480" i="27" s="1"/>
  <c r="R1481" i="27"/>
  <c r="S1481" i="27" s="1"/>
  <c r="R1482" i="27"/>
  <c r="S1482" i="27" s="1"/>
  <c r="R1483" i="27"/>
  <c r="S1483" i="27" s="1"/>
  <c r="R1485" i="27"/>
  <c r="R1487" i="27"/>
  <c r="R1490" i="27"/>
  <c r="S1490" i="27" s="1"/>
  <c r="R1491" i="27"/>
  <c r="S1491" i="27" s="1"/>
  <c r="R1492" i="27"/>
  <c r="S1492" i="27" s="1"/>
  <c r="R1493" i="27"/>
  <c r="S1493" i="27" s="1"/>
  <c r="R1494" i="27"/>
  <c r="S1494" i="27" s="1"/>
  <c r="R1495" i="27"/>
  <c r="S1495" i="27" s="1"/>
  <c r="R1497" i="27"/>
  <c r="S1497" i="27" s="1"/>
  <c r="R1499" i="27"/>
  <c r="R1502" i="27"/>
  <c r="S1502" i="27" s="1"/>
  <c r="R1503" i="27"/>
  <c r="S1503" i="27" s="1"/>
  <c r="R1504" i="27"/>
  <c r="R1505" i="27"/>
  <c r="S1505" i="27" s="1"/>
  <c r="R1506" i="27"/>
  <c r="S1506" i="27" s="1"/>
  <c r="R1507" i="27"/>
  <c r="S1507" i="27" s="1"/>
  <c r="R1509" i="27"/>
  <c r="S1509" i="27" s="1"/>
  <c r="R1511" i="27"/>
  <c r="R1514" i="27"/>
  <c r="S1514" i="27" s="1"/>
  <c r="R1515" i="27"/>
  <c r="S1515" i="27" s="1"/>
  <c r="R1516" i="27"/>
  <c r="S1516" i="27" s="1"/>
  <c r="R1517" i="27"/>
  <c r="S1517" i="27" s="1"/>
  <c r="R1518" i="27"/>
  <c r="S1518" i="27" s="1"/>
  <c r="R1519" i="27"/>
  <c r="S1519" i="27" s="1"/>
  <c r="R1521" i="27"/>
  <c r="R1523" i="27"/>
  <c r="R1526" i="27"/>
  <c r="S1526" i="27" s="1"/>
  <c r="R1527" i="27"/>
  <c r="S1527" i="27" s="1"/>
  <c r="R1528" i="27"/>
  <c r="S1528" i="27" s="1"/>
  <c r="R1529" i="27"/>
  <c r="S1529" i="27" s="1"/>
  <c r="R1530" i="27"/>
  <c r="S1530" i="27" s="1"/>
  <c r="R1531" i="27"/>
  <c r="S1531" i="27" s="1"/>
  <c r="R1533" i="27"/>
  <c r="R1535" i="27"/>
  <c r="R1538" i="27"/>
  <c r="S1538" i="27" s="1"/>
  <c r="R1539" i="27"/>
  <c r="S1539" i="27" s="1"/>
  <c r="R1540" i="27"/>
  <c r="S1540" i="27" s="1"/>
  <c r="R1541" i="27"/>
  <c r="S1541" i="27" s="1"/>
  <c r="R1542" i="27"/>
  <c r="S1542" i="27" s="1"/>
  <c r="R1543" i="27"/>
  <c r="S1543" i="27" s="1"/>
  <c r="R1545" i="27"/>
  <c r="S1545" i="27" s="1"/>
  <c r="R1547" i="27"/>
  <c r="R1550" i="27"/>
  <c r="S1550" i="27" s="1"/>
  <c r="R1551" i="27"/>
  <c r="R1552" i="27"/>
  <c r="S1552" i="27" s="1"/>
  <c r="R1553" i="27"/>
  <c r="S1553" i="27" s="1"/>
  <c r="R1554" i="27"/>
  <c r="S1554" i="27" s="1"/>
  <c r="R1555" i="27"/>
  <c r="S1555" i="27" s="1"/>
  <c r="R1557" i="27"/>
  <c r="R1559" i="27"/>
  <c r="R1562" i="27"/>
  <c r="S1562" i="27" s="1"/>
  <c r="R1563" i="27"/>
  <c r="S1563" i="27" s="1"/>
  <c r="R1564" i="27"/>
  <c r="S1564" i="27" s="1"/>
  <c r="R1565" i="27"/>
  <c r="S1565" i="27" s="1"/>
  <c r="R1566" i="27"/>
  <c r="S1566" i="27" s="1"/>
  <c r="R1567" i="27"/>
  <c r="S1567" i="27" s="1"/>
  <c r="R1569" i="27"/>
  <c r="R1571" i="27"/>
  <c r="R1574" i="27"/>
  <c r="S1574" i="27" s="1"/>
  <c r="R1575" i="27"/>
  <c r="S1575" i="27" s="1"/>
  <c r="R1576" i="27"/>
  <c r="S1576" i="27" s="1"/>
  <c r="R1577" i="27"/>
  <c r="S1577" i="27" s="1"/>
  <c r="R1578" i="27"/>
  <c r="S1578" i="27" s="1"/>
  <c r="R1579" i="27"/>
  <c r="S1579" i="27" s="1"/>
  <c r="R1581" i="27"/>
  <c r="R1583" i="27"/>
  <c r="R1586" i="27"/>
  <c r="S1586" i="27" s="1"/>
  <c r="R1587" i="27"/>
  <c r="S1587" i="27" s="1"/>
  <c r="R1588" i="27"/>
  <c r="S1588" i="27" s="1"/>
  <c r="R1589" i="27"/>
  <c r="S1589" i="27" s="1"/>
  <c r="R1590" i="27"/>
  <c r="S1590" i="27" s="1"/>
  <c r="R1591" i="27"/>
  <c r="S1591" i="27" s="1"/>
  <c r="R1593" i="27"/>
  <c r="R1595" i="27"/>
  <c r="R1598" i="27"/>
  <c r="S1598" i="27" s="1"/>
  <c r="R1599" i="27"/>
  <c r="S1599" i="27" s="1"/>
  <c r="R1600" i="27"/>
  <c r="S1600" i="27" s="1"/>
  <c r="R1601" i="27"/>
  <c r="S1601" i="27" s="1"/>
  <c r="R1602" i="27"/>
  <c r="S1602" i="27" s="1"/>
  <c r="R1603" i="27"/>
  <c r="S1603" i="27" s="1"/>
  <c r="R1605" i="27"/>
  <c r="R1607" i="27"/>
  <c r="R1610" i="27"/>
  <c r="S1610" i="27" s="1"/>
  <c r="R1611" i="27"/>
  <c r="S1611" i="27" s="1"/>
  <c r="R1612" i="27"/>
  <c r="R1613" i="27"/>
  <c r="S1613" i="27" s="1"/>
  <c r="R1614" i="27"/>
  <c r="S1614" i="27" s="1"/>
  <c r="R1615" i="27"/>
  <c r="S1615" i="27" s="1"/>
  <c r="R1617" i="27"/>
  <c r="R1619" i="27"/>
  <c r="R1622" i="27"/>
  <c r="S1622" i="27" s="1"/>
  <c r="R1623" i="27"/>
  <c r="R1624" i="27"/>
  <c r="S1624" i="27" s="1"/>
  <c r="R1625" i="27"/>
  <c r="S1625" i="27" s="1"/>
  <c r="R1626" i="27"/>
  <c r="S1626" i="27" s="1"/>
  <c r="R1627" i="27"/>
  <c r="S1627" i="27" s="1"/>
  <c r="R1629" i="27"/>
  <c r="R1631" i="27"/>
  <c r="R1632" i="27"/>
  <c r="R1634" i="27"/>
  <c r="S1634" i="27" s="1"/>
  <c r="R1635" i="27"/>
  <c r="S1635" i="27" s="1"/>
  <c r="R1636" i="27"/>
  <c r="S1636" i="27" s="1"/>
  <c r="R1637" i="27"/>
  <c r="S1637" i="27" s="1"/>
  <c r="R1638" i="27"/>
  <c r="S1638" i="27" s="1"/>
  <c r="R1639" i="27"/>
  <c r="S1639" i="27" s="1"/>
  <c r="R1641" i="27"/>
  <c r="S1641" i="27" s="1"/>
  <c r="R1643" i="27"/>
  <c r="R1646" i="27"/>
  <c r="S1646" i="27" s="1"/>
  <c r="R1647" i="27"/>
  <c r="S1647" i="27" s="1"/>
  <c r="R1648" i="27"/>
  <c r="S1648" i="27" s="1"/>
  <c r="R1649" i="27"/>
  <c r="R1650" i="27"/>
  <c r="R1651" i="27"/>
  <c r="S1651" i="27" s="1"/>
  <c r="R1653" i="27"/>
  <c r="R1655" i="27"/>
  <c r="R1658" i="27"/>
  <c r="S1658" i="27" s="1"/>
  <c r="R1659" i="27"/>
  <c r="S1659" i="27" s="1"/>
  <c r="R1660" i="27"/>
  <c r="S1660" i="27" s="1"/>
  <c r="R1661" i="27"/>
  <c r="S1661" i="27" s="1"/>
  <c r="R1662" i="27"/>
  <c r="R1663" i="27"/>
  <c r="S1663" i="27" s="1"/>
  <c r="R1665" i="27"/>
  <c r="R1667" i="27"/>
  <c r="R1670" i="27"/>
  <c r="S1670" i="27" s="1"/>
  <c r="R1671" i="27"/>
  <c r="S1671" i="27" s="1"/>
  <c r="R1672" i="27"/>
  <c r="S1672" i="27" s="1"/>
  <c r="R1673" i="27"/>
  <c r="S1673" i="27" s="1"/>
  <c r="R1674" i="27"/>
  <c r="S1674" i="27" s="1"/>
  <c r="R1675" i="27"/>
  <c r="S1675" i="27" s="1"/>
  <c r="R1677" i="27"/>
  <c r="R1679" i="27"/>
  <c r="R1682" i="27"/>
  <c r="S1682" i="27" s="1"/>
  <c r="R1683" i="27"/>
  <c r="S1683" i="27" s="1"/>
  <c r="R1684" i="27"/>
  <c r="S1684" i="27" s="1"/>
  <c r="R1685" i="27"/>
  <c r="S1685" i="27" s="1"/>
  <c r="R1686" i="27"/>
  <c r="S1686" i="27" s="1"/>
  <c r="R1687" i="27"/>
  <c r="S1687" i="27" s="1"/>
  <c r="R1689" i="27"/>
  <c r="R1691" i="27"/>
  <c r="R1694" i="27"/>
  <c r="S1694" i="27" s="1"/>
  <c r="R1695" i="27"/>
  <c r="S1695" i="27" s="1"/>
  <c r="R1696" i="27"/>
  <c r="S1696" i="27" s="1"/>
  <c r="R1697" i="27"/>
  <c r="S1697" i="27" s="1"/>
  <c r="R1698" i="27"/>
  <c r="S1698" i="27" s="1"/>
  <c r="R1699" i="27"/>
  <c r="S1699" i="27" s="1"/>
  <c r="R1701" i="27"/>
  <c r="R1703" i="27"/>
  <c r="R1706" i="27"/>
  <c r="S1706" i="27" s="1"/>
  <c r="R1707" i="27"/>
  <c r="S1707" i="27" s="1"/>
  <c r="R1708" i="27"/>
  <c r="S1708" i="27" s="1"/>
  <c r="R1709" i="27"/>
  <c r="R1710" i="27"/>
  <c r="S1710" i="27" s="1"/>
  <c r="R1711" i="27"/>
  <c r="S1711" i="27" s="1"/>
  <c r="R1713" i="27"/>
  <c r="R1715" i="27"/>
  <c r="R1718" i="27"/>
  <c r="S1718" i="27" s="1"/>
  <c r="R1719" i="27"/>
  <c r="S1719" i="27" s="1"/>
  <c r="R1720" i="27"/>
  <c r="S1720" i="27" s="1"/>
  <c r="R1721" i="27"/>
  <c r="S1721" i="27" s="1"/>
  <c r="R1722" i="27"/>
  <c r="S1722" i="27" s="1"/>
  <c r="R1723" i="27"/>
  <c r="S1723" i="27" s="1"/>
  <c r="R1725" i="27"/>
  <c r="S1725" i="27" s="1"/>
  <c r="R1727" i="27"/>
  <c r="R1730" i="27"/>
  <c r="S1730" i="27" s="1"/>
  <c r="R1731" i="27"/>
  <c r="S1731" i="27" s="1"/>
  <c r="R1732" i="27"/>
  <c r="S1732" i="27" s="1"/>
  <c r="R1733" i="27"/>
  <c r="S1733" i="27" s="1"/>
  <c r="R1734" i="27"/>
  <c r="S1734" i="27" s="1"/>
  <c r="R1735" i="27"/>
  <c r="R1737" i="27"/>
  <c r="R1739" i="27"/>
  <c r="R1742" i="27"/>
  <c r="S1742" i="27" s="1"/>
  <c r="R1743" i="27"/>
  <c r="S1743" i="27" s="1"/>
  <c r="R1744" i="27"/>
  <c r="S1744" i="27" s="1"/>
  <c r="R1745" i="27"/>
  <c r="S1745" i="27" s="1"/>
  <c r="R1746" i="27"/>
  <c r="S1746" i="27" s="1"/>
  <c r="R1747" i="27"/>
  <c r="S1747" i="27" s="1"/>
  <c r="R1749" i="27"/>
  <c r="R1751" i="27"/>
  <c r="R1754" i="27"/>
  <c r="S1754" i="27" s="1"/>
  <c r="R1755" i="27"/>
  <c r="S1755" i="27" s="1"/>
  <c r="R1756" i="27"/>
  <c r="S1756" i="27" s="1"/>
  <c r="R1757" i="27"/>
  <c r="R1758" i="27"/>
  <c r="S1758" i="27" s="1"/>
  <c r="R1759" i="27"/>
  <c r="R1761" i="27"/>
  <c r="S1761" i="27" s="1"/>
  <c r="R1763" i="27"/>
  <c r="R1766" i="27"/>
  <c r="S1766" i="27" s="1"/>
  <c r="R1767" i="27"/>
  <c r="S1767" i="27" s="1"/>
  <c r="R1768" i="27"/>
  <c r="R1769" i="27"/>
  <c r="R1770" i="27"/>
  <c r="S1770" i="27" s="1"/>
  <c r="R1771" i="27"/>
  <c r="S1771" i="27" s="1"/>
  <c r="R1773" i="27"/>
  <c r="R1775" i="27"/>
  <c r="R1778" i="27"/>
  <c r="S1778" i="27" s="1"/>
  <c r="R1779" i="27"/>
  <c r="R1780" i="27"/>
  <c r="S1780" i="27" s="1"/>
  <c r="R1781" i="27"/>
  <c r="R1782" i="27"/>
  <c r="S1782" i="27" s="1"/>
  <c r="R1783" i="27"/>
  <c r="S1783" i="27" s="1"/>
  <c r="R1785" i="27"/>
  <c r="R1787" i="27"/>
  <c r="R1790" i="27"/>
  <c r="S1790" i="27" s="1"/>
  <c r="R1791" i="27"/>
  <c r="S1791" i="27" s="1"/>
  <c r="R1792" i="27"/>
  <c r="S1792" i="27" s="1"/>
  <c r="R1793" i="27"/>
  <c r="S1793" i="27" s="1"/>
  <c r="R1794" i="27"/>
  <c r="S1794" i="27" s="1"/>
  <c r="R1795" i="27"/>
  <c r="S1795" i="27" s="1"/>
  <c r="R1797" i="27"/>
  <c r="R1799" i="27"/>
  <c r="R1802" i="27"/>
  <c r="S1802" i="27" s="1"/>
  <c r="R1803" i="27"/>
  <c r="S1803" i="27" s="1"/>
  <c r="R1804" i="27"/>
  <c r="S1804" i="27" s="1"/>
  <c r="R1805" i="27"/>
  <c r="S1805" i="27" s="1"/>
  <c r="R1806" i="27"/>
  <c r="S1806" i="27" s="1"/>
  <c r="R1807" i="27"/>
  <c r="S1807" i="27" s="1"/>
  <c r="R1809" i="27"/>
  <c r="R1811" i="27"/>
  <c r="R1814" i="27"/>
  <c r="S1814" i="27" s="1"/>
  <c r="R1815" i="27"/>
  <c r="S1815" i="27" s="1"/>
  <c r="R1816" i="27"/>
  <c r="S1816" i="27" s="1"/>
  <c r="R1817" i="27"/>
  <c r="S1817" i="27" s="1"/>
  <c r="R1818" i="27"/>
  <c r="S1818" i="27" s="1"/>
  <c r="R1819" i="27"/>
  <c r="S1819" i="27" s="1"/>
  <c r="R1821" i="27"/>
  <c r="S1821" i="27" s="1"/>
  <c r="R1823" i="27"/>
  <c r="R1826" i="27"/>
  <c r="R1827" i="27"/>
  <c r="S1827" i="27" s="1"/>
  <c r="R1828" i="27"/>
  <c r="S1828" i="27" s="1"/>
  <c r="R1829" i="27"/>
  <c r="R1830" i="27"/>
  <c r="S1830" i="27" s="1"/>
  <c r="R1831" i="27"/>
  <c r="R1833" i="27"/>
  <c r="R1835" i="27"/>
  <c r="R1838" i="27"/>
  <c r="S1838" i="27" s="1"/>
  <c r="R1839" i="27"/>
  <c r="S1839" i="27" s="1"/>
  <c r="R1840" i="27"/>
  <c r="S1840" i="27" s="1"/>
  <c r="R1841" i="27"/>
  <c r="S1841" i="27" s="1"/>
  <c r="R1842" i="27"/>
  <c r="S1842" i="27" s="1"/>
  <c r="R1843" i="27"/>
  <c r="R1845" i="27"/>
  <c r="R1847" i="27"/>
  <c r="R1850" i="27"/>
  <c r="S1850" i="27" s="1"/>
  <c r="R1851" i="27"/>
  <c r="S1851" i="27" s="1"/>
  <c r="R1852" i="27"/>
  <c r="S1852" i="27" s="1"/>
  <c r="R1853" i="27"/>
  <c r="S1853" i="27" s="1"/>
  <c r="R1854" i="27"/>
  <c r="S1854" i="27" s="1"/>
  <c r="R1855" i="27"/>
  <c r="S1855" i="27" s="1"/>
  <c r="R1857" i="27"/>
  <c r="R1859" i="27"/>
  <c r="R1862" i="27"/>
  <c r="S1862" i="27" s="1"/>
  <c r="R1863" i="27"/>
  <c r="S1863" i="27" s="1"/>
  <c r="R1864" i="27"/>
  <c r="S1864" i="27" s="1"/>
  <c r="R1865" i="27"/>
  <c r="S1865" i="27" s="1"/>
  <c r="R1866" i="27"/>
  <c r="S1866" i="27" s="1"/>
  <c r="R1867" i="27"/>
  <c r="S1867" i="27" s="1"/>
  <c r="R1869" i="27"/>
  <c r="R1871" i="27"/>
  <c r="R1874" i="27"/>
  <c r="S1874" i="27" s="1"/>
  <c r="R1875" i="27"/>
  <c r="S1875" i="27" s="1"/>
  <c r="R1876" i="27"/>
  <c r="S1876" i="27" s="1"/>
  <c r="R1877" i="27"/>
  <c r="S1877" i="27" s="1"/>
  <c r="R1878" i="27"/>
  <c r="S1878" i="27" s="1"/>
  <c r="R1879" i="27"/>
  <c r="S1879" i="27" s="1"/>
  <c r="R1881" i="27"/>
  <c r="S1881" i="27" s="1"/>
  <c r="R1883" i="27"/>
  <c r="R1886" i="27"/>
  <c r="S1886" i="27" s="1"/>
  <c r="R1887" i="27"/>
  <c r="S1887" i="27" s="1"/>
  <c r="R1888" i="27"/>
  <c r="S1888" i="27" s="1"/>
  <c r="R1889" i="27"/>
  <c r="S1889" i="27" s="1"/>
  <c r="R1890" i="27"/>
  <c r="S1890" i="27" s="1"/>
  <c r="R1893" i="27"/>
  <c r="R1895" i="27"/>
  <c r="R1898" i="27"/>
  <c r="S1898" i="27" s="1"/>
  <c r="R1899" i="27"/>
  <c r="S1899" i="27" s="1"/>
  <c r="R1900" i="27"/>
  <c r="S1900" i="27" s="1"/>
  <c r="R1901" i="27"/>
  <c r="S1901" i="27" s="1"/>
  <c r="R1902" i="27"/>
  <c r="S1902" i="27" s="1"/>
  <c r="R1905" i="27"/>
  <c r="R1907" i="27"/>
  <c r="R1910" i="27"/>
  <c r="S1910" i="27" s="1"/>
  <c r="R1911" i="27"/>
  <c r="S1911" i="27" s="1"/>
  <c r="R1912" i="27"/>
  <c r="S1912" i="27" s="1"/>
  <c r="R1913" i="27"/>
  <c r="S1913" i="27" s="1"/>
  <c r="R1914" i="27"/>
  <c r="S1914" i="27" s="1"/>
  <c r="R1917" i="27"/>
  <c r="S1917" i="27" s="1"/>
  <c r="R1919" i="27"/>
  <c r="R1922" i="27"/>
  <c r="S1922" i="27" s="1"/>
  <c r="R1923" i="27"/>
  <c r="S1923" i="27" s="1"/>
  <c r="R1924" i="27"/>
  <c r="S1924" i="27" s="1"/>
  <c r="R1925" i="27"/>
  <c r="S1925" i="27" s="1"/>
  <c r="R1926" i="27"/>
  <c r="S1926" i="27" s="1"/>
  <c r="R1929" i="27"/>
  <c r="R1931" i="27"/>
  <c r="R1934" i="27"/>
  <c r="S1934" i="27" s="1"/>
  <c r="R1935" i="27"/>
  <c r="S1935" i="27" s="1"/>
  <c r="R1936" i="27"/>
  <c r="S1936" i="27" s="1"/>
  <c r="R1937" i="27"/>
  <c r="S1937" i="27" s="1"/>
  <c r="R1938" i="27"/>
  <c r="S1938" i="27" s="1"/>
  <c r="R1941" i="27"/>
  <c r="R1943" i="27"/>
  <c r="R1946" i="27"/>
  <c r="S1946" i="27" s="1"/>
  <c r="R1947" i="27"/>
  <c r="S1947" i="27" s="1"/>
  <c r="R1948" i="27"/>
  <c r="S1948" i="27" s="1"/>
  <c r="R1949" i="27"/>
  <c r="R1950" i="27"/>
  <c r="S1950" i="27" s="1"/>
  <c r="R1953" i="27"/>
  <c r="R1955" i="27"/>
  <c r="R1958" i="27"/>
  <c r="S1958" i="27" s="1"/>
  <c r="R1959" i="27"/>
  <c r="S1959" i="27" s="1"/>
  <c r="R1960" i="27"/>
  <c r="S1960" i="27" s="1"/>
  <c r="R1961" i="27"/>
  <c r="S1961" i="27" s="1"/>
  <c r="R1962" i="27"/>
  <c r="R1965" i="27"/>
  <c r="R1967" i="27"/>
  <c r="R1970" i="27"/>
  <c r="S1970" i="27" s="1"/>
  <c r="R1971" i="27"/>
  <c r="S1971" i="27" s="1"/>
  <c r="R1972" i="27"/>
  <c r="S1972" i="27" s="1"/>
  <c r="R1973" i="27"/>
  <c r="R1974" i="27"/>
  <c r="S1974" i="27" s="1"/>
  <c r="R1977" i="27"/>
  <c r="R1979" i="27"/>
  <c r="R1982" i="27"/>
  <c r="S1982" i="27" s="1"/>
  <c r="R1983" i="27"/>
  <c r="S1983" i="27" s="1"/>
  <c r="R1984" i="27"/>
  <c r="S1984" i="27" s="1"/>
  <c r="R1985" i="27"/>
  <c r="S1985" i="27" s="1"/>
  <c r="R1986" i="27"/>
  <c r="R1989" i="27"/>
  <c r="S1989" i="27" s="1"/>
  <c r="R1991" i="27"/>
  <c r="R1994" i="27"/>
  <c r="S1994" i="27" s="1"/>
  <c r="R1995" i="27"/>
  <c r="S1995" i="27" s="1"/>
  <c r="R1996" i="27"/>
  <c r="S1996" i="27" s="1"/>
  <c r="R1997" i="27"/>
  <c r="S1997" i="27" s="1"/>
  <c r="R1998" i="27"/>
  <c r="S1998" i="27" s="1"/>
  <c r="R2001" i="27"/>
  <c r="R2003" i="27"/>
  <c r="R2006" i="27"/>
  <c r="S2006" i="27" s="1"/>
  <c r="R2007" i="27"/>
  <c r="S2007" i="27" s="1"/>
  <c r="R2008" i="27"/>
  <c r="S2008" i="27" s="1"/>
  <c r="R2009" i="27"/>
  <c r="S2009" i="27" s="1"/>
  <c r="R2010" i="27"/>
  <c r="R2013" i="27"/>
  <c r="S2013" i="27" s="1"/>
  <c r="R2015" i="27"/>
  <c r="R2018" i="27"/>
  <c r="S2018" i="27" s="1"/>
  <c r="R2019" i="27"/>
  <c r="S2019" i="27" s="1"/>
  <c r="R2020" i="27"/>
  <c r="S2020" i="27" s="1"/>
  <c r="R2021" i="27"/>
  <c r="S2021" i="27" s="1"/>
  <c r="R2022" i="27"/>
  <c r="S2022" i="27" s="1"/>
  <c r="R2025" i="27"/>
  <c r="R2027" i="27"/>
  <c r="R2030" i="27"/>
  <c r="S2030" i="27" s="1"/>
  <c r="R2031" i="27"/>
  <c r="S2031" i="27" s="1"/>
  <c r="R2032" i="27"/>
  <c r="S2032" i="27" s="1"/>
  <c r="R2033" i="27"/>
  <c r="S2033" i="27" s="1"/>
  <c r="R2034" i="27"/>
  <c r="S2034" i="27" s="1"/>
  <c r="R2037" i="27"/>
  <c r="R2039" i="27"/>
  <c r="R2042" i="27"/>
  <c r="S2042" i="27" s="1"/>
  <c r="R2043" i="27"/>
  <c r="S2043" i="27" s="1"/>
  <c r="R2044" i="27"/>
  <c r="S2044" i="27" s="1"/>
  <c r="R2045" i="27"/>
  <c r="S2045" i="27" s="1"/>
  <c r="R2046" i="27"/>
  <c r="S2046" i="27" s="1"/>
  <c r="R2049" i="27"/>
  <c r="R2051" i="27"/>
  <c r="R2054" i="27"/>
  <c r="S2054" i="27" s="1"/>
  <c r="R2055" i="27"/>
  <c r="S2055" i="27" s="1"/>
  <c r="R2056" i="27"/>
  <c r="S2056" i="27" s="1"/>
  <c r="R2057" i="27"/>
  <c r="S2057" i="27" s="1"/>
  <c r="R2058" i="27"/>
  <c r="S2058" i="27" s="1"/>
  <c r="R2061" i="27"/>
  <c r="R2063" i="27"/>
  <c r="R2066" i="27"/>
  <c r="S2066" i="27" s="1"/>
  <c r="R2067" i="27"/>
  <c r="S2067" i="27" s="1"/>
  <c r="R2068" i="27"/>
  <c r="S2068" i="27" s="1"/>
  <c r="R2069" i="27"/>
  <c r="S2069" i="27" s="1"/>
  <c r="R2070" i="27"/>
  <c r="S2070" i="27" s="1"/>
  <c r="R2073" i="27"/>
  <c r="S2073" i="27" s="1"/>
  <c r="R2075" i="27"/>
  <c r="R2078" i="27"/>
  <c r="S2078" i="27" s="1"/>
  <c r="R2079" i="27"/>
  <c r="S2079" i="27" s="1"/>
  <c r="R2080" i="27"/>
  <c r="S2080" i="27" s="1"/>
  <c r="R2081" i="27"/>
  <c r="S2081" i="27" s="1"/>
  <c r="R2082" i="27"/>
  <c r="S2082" i="27" s="1"/>
  <c r="R2085" i="27"/>
  <c r="R2087" i="27"/>
  <c r="R2090" i="27"/>
  <c r="S2090" i="27" s="1"/>
  <c r="R2091" i="27"/>
  <c r="S2091" i="27" s="1"/>
  <c r="R2092" i="27"/>
  <c r="S2092" i="27" s="1"/>
  <c r="R2093" i="27"/>
  <c r="S2093" i="27" s="1"/>
  <c r="R2094" i="27"/>
  <c r="S2094" i="27" s="1"/>
  <c r="R2097" i="27"/>
  <c r="R2099" i="27"/>
  <c r="R2102" i="27"/>
  <c r="S2102" i="27" s="1"/>
  <c r="R2103" i="27"/>
  <c r="S2103" i="27" s="1"/>
  <c r="R2104" i="27"/>
  <c r="S2104" i="27" s="1"/>
  <c r="R2105" i="27"/>
  <c r="S2105" i="27" s="1"/>
  <c r="R2106" i="27"/>
  <c r="S2106" i="27" s="1"/>
  <c r="R2109" i="27"/>
  <c r="S2109" i="27" s="1"/>
  <c r="R2111" i="27"/>
  <c r="R2114" i="27"/>
  <c r="S2114" i="27" s="1"/>
  <c r="R2115" i="27"/>
  <c r="S2115" i="27" s="1"/>
  <c r="R2116" i="27"/>
  <c r="S2116" i="27" s="1"/>
  <c r="R2117" i="27"/>
  <c r="R2118" i="27"/>
  <c r="S2118" i="27" s="1"/>
  <c r="R2121" i="27"/>
  <c r="R2123" i="27"/>
  <c r="R2126" i="27"/>
  <c r="S2126" i="27" s="1"/>
  <c r="R2127" i="27"/>
  <c r="S2127" i="27" s="1"/>
  <c r="R2128" i="27"/>
  <c r="S2128" i="27" s="1"/>
  <c r="R2129" i="27"/>
  <c r="S2129" i="27" s="1"/>
  <c r="R2130" i="27"/>
  <c r="S2130" i="27" s="1"/>
  <c r="R2133" i="27"/>
  <c r="R2135" i="27"/>
  <c r="R2138" i="27"/>
  <c r="S2138" i="27" s="1"/>
  <c r="R2139" i="27"/>
  <c r="S2139" i="27" s="1"/>
  <c r="R2140" i="27"/>
  <c r="S2140" i="27" s="1"/>
  <c r="R2141" i="27"/>
  <c r="S2141" i="27" s="1"/>
  <c r="R2142" i="27"/>
  <c r="S2142" i="27" s="1"/>
  <c r="R2145" i="27"/>
  <c r="S2145" i="27" s="1"/>
  <c r="R2147" i="27"/>
  <c r="R2150" i="27"/>
  <c r="R2151" i="27"/>
  <c r="S2151" i="27" s="1"/>
  <c r="R2152" i="27"/>
  <c r="S2152" i="27" s="1"/>
  <c r="R2153" i="27"/>
  <c r="S2153" i="27" s="1"/>
  <c r="R2154" i="27"/>
  <c r="R2157" i="27"/>
  <c r="S2157" i="27" s="1"/>
  <c r="R2159" i="27"/>
  <c r="R2162" i="27"/>
  <c r="S2162" i="27" s="1"/>
  <c r="R2163" i="27"/>
  <c r="S2163" i="27" s="1"/>
  <c r="R2164" i="27"/>
  <c r="S2164" i="27" s="1"/>
  <c r="R2165" i="27"/>
  <c r="S2165" i="27" s="1"/>
  <c r="R2166" i="27"/>
  <c r="S2166" i="27" s="1"/>
  <c r="R2169" i="27"/>
  <c r="R2171" i="27"/>
  <c r="R2174" i="27"/>
  <c r="S2174" i="27" s="1"/>
  <c r="R2175" i="27"/>
  <c r="S2175" i="27" s="1"/>
  <c r="R2176" i="27"/>
  <c r="S2176" i="27" s="1"/>
  <c r="R2177" i="27"/>
  <c r="S2177" i="27" s="1"/>
  <c r="R2178" i="27"/>
  <c r="S2178" i="27" s="1"/>
  <c r="R2181" i="27"/>
  <c r="R2183" i="27"/>
  <c r="R2186" i="27"/>
  <c r="S2186" i="27" s="1"/>
  <c r="R2187" i="27"/>
  <c r="S2187" i="27" s="1"/>
  <c r="R2188" i="27"/>
  <c r="S2188" i="27" s="1"/>
  <c r="R2189" i="27"/>
  <c r="S2189" i="27" s="1"/>
  <c r="R2190" i="27"/>
  <c r="S2190" i="27" s="1"/>
  <c r="R2193" i="27"/>
  <c r="R2195" i="27"/>
  <c r="R2196" i="27"/>
  <c r="R2198" i="27"/>
  <c r="S2198" i="27" s="1"/>
  <c r="R2199" i="27"/>
  <c r="S2199" i="27" s="1"/>
  <c r="R2200" i="27"/>
  <c r="S2200" i="27" s="1"/>
  <c r="R2201" i="27"/>
  <c r="R2202" i="27"/>
  <c r="R2205" i="27"/>
  <c r="R2207" i="27"/>
  <c r="R2210" i="27"/>
  <c r="S2210" i="27" s="1"/>
  <c r="R2211" i="27"/>
  <c r="S2211" i="27" s="1"/>
  <c r="R2212" i="27"/>
  <c r="S2212" i="27" s="1"/>
  <c r="R2213" i="27"/>
  <c r="R2214" i="27"/>
  <c r="R2217" i="27"/>
  <c r="R2219" i="27"/>
  <c r="R2222" i="27"/>
  <c r="S2222" i="27" s="1"/>
  <c r="R2223" i="27"/>
  <c r="S2223" i="27" s="1"/>
  <c r="R2224" i="27"/>
  <c r="S2224" i="27" s="1"/>
  <c r="R2225" i="27"/>
  <c r="S2225" i="27" s="1"/>
  <c r="R2226" i="27"/>
  <c r="S2226" i="27" s="1"/>
  <c r="R2229" i="27"/>
  <c r="R2231" i="27"/>
  <c r="R2234" i="27"/>
  <c r="S2234" i="27" s="1"/>
  <c r="R2235" i="27"/>
  <c r="S2235" i="27" s="1"/>
  <c r="R2236" i="27"/>
  <c r="S2236" i="27" s="1"/>
  <c r="R2237" i="27"/>
  <c r="S2237" i="27" s="1"/>
  <c r="R2238" i="27"/>
  <c r="S2238" i="27" s="1"/>
  <c r="R2241" i="27"/>
  <c r="R2243" i="27"/>
  <c r="R2246" i="27"/>
  <c r="S2246" i="27" s="1"/>
  <c r="R2247" i="27"/>
  <c r="S2247" i="27" s="1"/>
  <c r="R2248" i="27"/>
  <c r="S2248" i="27" s="1"/>
  <c r="R2249" i="27"/>
  <c r="S2249" i="27" s="1"/>
  <c r="R2250" i="27"/>
  <c r="S2250" i="27" s="1"/>
  <c r="R2253" i="27"/>
  <c r="R2255" i="27"/>
  <c r="R2258" i="27"/>
  <c r="S2258" i="27" s="1"/>
  <c r="R2259" i="27"/>
  <c r="S2259" i="27" s="1"/>
  <c r="R2260" i="27"/>
  <c r="S2260" i="27" s="1"/>
  <c r="R2261" i="27"/>
  <c r="S2261" i="27" s="1"/>
  <c r="R2262" i="27"/>
  <c r="S2262" i="27" s="1"/>
  <c r="R2265" i="27"/>
  <c r="S2265" i="27" s="1"/>
  <c r="R2267" i="27"/>
  <c r="R2270" i="27"/>
  <c r="S2270" i="27" s="1"/>
  <c r="R2271" i="27"/>
  <c r="S2271" i="27" s="1"/>
  <c r="R2272" i="27"/>
  <c r="S2272" i="27" s="1"/>
  <c r="R2273" i="27"/>
  <c r="S2273" i="27" s="1"/>
  <c r="R2274" i="27"/>
  <c r="S2274" i="27" s="1"/>
  <c r="R2277" i="27"/>
  <c r="R2279" i="27"/>
  <c r="R2282" i="27"/>
  <c r="S2282" i="27" s="1"/>
  <c r="R2283" i="27"/>
  <c r="S2283" i="27" s="1"/>
  <c r="R2284" i="27"/>
  <c r="S2284" i="27" s="1"/>
  <c r="R2285" i="27"/>
  <c r="S2285" i="27" s="1"/>
  <c r="R2286" i="27"/>
  <c r="S2286" i="27" s="1"/>
  <c r="R2289" i="27"/>
  <c r="R2291" i="27"/>
  <c r="R2294" i="27"/>
  <c r="S2294" i="27" s="1"/>
  <c r="R2295" i="27"/>
  <c r="R2296" i="27"/>
  <c r="R2297" i="27"/>
  <c r="S2297" i="27" s="1"/>
  <c r="R2298" i="27"/>
  <c r="R2301" i="27"/>
  <c r="S2301" i="27" s="1"/>
  <c r="R2303" i="27"/>
  <c r="R2306" i="27"/>
  <c r="S2306" i="27" s="1"/>
  <c r="R2307" i="27"/>
  <c r="S2307" i="27" s="1"/>
  <c r="R2308" i="27"/>
  <c r="S2308" i="27" s="1"/>
  <c r="R2309" i="27"/>
  <c r="S2309" i="27" s="1"/>
  <c r="R2310" i="27"/>
  <c r="S2310" i="27" s="1"/>
  <c r="R2313" i="27"/>
  <c r="R2315" i="27"/>
  <c r="R2318" i="27"/>
  <c r="S2318" i="27" s="1"/>
  <c r="R2319" i="27"/>
  <c r="S2319" i="27" s="1"/>
  <c r="R2320" i="27"/>
  <c r="S2320" i="27" s="1"/>
  <c r="R2321" i="27"/>
  <c r="S2321" i="27" s="1"/>
  <c r="R2322" i="27"/>
  <c r="S2322" i="27" s="1"/>
  <c r="R2325" i="27"/>
  <c r="R2327" i="27"/>
  <c r="R2330" i="27"/>
  <c r="S2330" i="27" s="1"/>
  <c r="R2331" i="27"/>
  <c r="S2331" i="27" s="1"/>
  <c r="R2332" i="27"/>
  <c r="S2332" i="27" s="1"/>
  <c r="R2333" i="27"/>
  <c r="S2333" i="27" s="1"/>
  <c r="R2334" i="27"/>
  <c r="R2337" i="27"/>
  <c r="R2339" i="27"/>
  <c r="R2342" i="27"/>
  <c r="S2342" i="27" s="1"/>
  <c r="R2343" i="27"/>
  <c r="S2343" i="27" s="1"/>
  <c r="R2344" i="27"/>
  <c r="S2344" i="27" s="1"/>
  <c r="R2345" i="27"/>
  <c r="R2346" i="27"/>
  <c r="S2346" i="27" s="1"/>
  <c r="R2349" i="27"/>
  <c r="R2351" i="27"/>
  <c r="R2354" i="27"/>
  <c r="S2354" i="27" s="1"/>
  <c r="R2355" i="27"/>
  <c r="S2355" i="27" s="1"/>
  <c r="R2356" i="27"/>
  <c r="S2356" i="27" s="1"/>
  <c r="R2357" i="27"/>
  <c r="R2358" i="27"/>
  <c r="S2358" i="27" s="1"/>
  <c r="R2361" i="27"/>
  <c r="R2363" i="27"/>
  <c r="R2366" i="27"/>
  <c r="S2366" i="27" s="1"/>
  <c r="R2367" i="27"/>
  <c r="S2367" i="27" s="1"/>
  <c r="R2368" i="27"/>
  <c r="S2368" i="27" s="1"/>
  <c r="R2369" i="27"/>
  <c r="S2369" i="27" s="1"/>
  <c r="R2370" i="27"/>
  <c r="S2370" i="27" s="1"/>
  <c r="R2373" i="27"/>
  <c r="R2375" i="27"/>
  <c r="R2378" i="27"/>
  <c r="S2378" i="27" s="1"/>
  <c r="R2379" i="27"/>
  <c r="S2379" i="27" s="1"/>
  <c r="R2380" i="27"/>
  <c r="S2380" i="27" s="1"/>
  <c r="R2381" i="27"/>
  <c r="S2381" i="27" s="1"/>
  <c r="R2382" i="27"/>
  <c r="S2382" i="27" s="1"/>
  <c r="R2385" i="27"/>
  <c r="R2387" i="27"/>
  <c r="R2390" i="27"/>
  <c r="R2391" i="27"/>
  <c r="S2391" i="27" s="1"/>
  <c r="R2392" i="27"/>
  <c r="S2392" i="27" s="1"/>
  <c r="R2393" i="27"/>
  <c r="S2393" i="27" s="1"/>
  <c r="R2394" i="27"/>
  <c r="S2394" i="27" s="1"/>
  <c r="R2397" i="27"/>
  <c r="R2399" i="27"/>
  <c r="R2402" i="27"/>
  <c r="R2403" i="27"/>
  <c r="S2403" i="27" s="1"/>
  <c r="R2404" i="27"/>
  <c r="S2404" i="27" s="1"/>
  <c r="R2405" i="27"/>
  <c r="S2405" i="27" s="1"/>
  <c r="R2406" i="27"/>
  <c r="S2406" i="27" s="1"/>
  <c r="R2409" i="27"/>
  <c r="R2411" i="27"/>
  <c r="R2414" i="27"/>
  <c r="S2414" i="27" s="1"/>
  <c r="R2415" i="27"/>
  <c r="S2415" i="27" s="1"/>
  <c r="R2416" i="27"/>
  <c r="S2416" i="27" s="1"/>
  <c r="R2417" i="27"/>
  <c r="S2417" i="27" s="1"/>
  <c r="R2418" i="27"/>
  <c r="R2421" i="27"/>
  <c r="R2423" i="27"/>
  <c r="R2426" i="27"/>
  <c r="S2426" i="27" s="1"/>
  <c r="R2427" i="27"/>
  <c r="S2427" i="27" s="1"/>
  <c r="R2428" i="27"/>
  <c r="S2428" i="27" s="1"/>
  <c r="R2429" i="27"/>
  <c r="S2429" i="27" s="1"/>
  <c r="R2430" i="27"/>
  <c r="S2430" i="27" s="1"/>
  <c r="R2433" i="27"/>
  <c r="S2433" i="27" s="1"/>
  <c r="R2435" i="27"/>
  <c r="R2438" i="27"/>
  <c r="S2438" i="27" s="1"/>
  <c r="R2439" i="27"/>
  <c r="S2439" i="27" s="1"/>
  <c r="R2440" i="27"/>
  <c r="S2440" i="27" s="1"/>
  <c r="R2441" i="27"/>
  <c r="R2442" i="27"/>
  <c r="S2442" i="27" s="1"/>
  <c r="R2445" i="27"/>
  <c r="R2447" i="27"/>
  <c r="R2448" i="27"/>
  <c r="R2449" i="27"/>
  <c r="R2450" i="27"/>
  <c r="S2450" i="27" s="1"/>
  <c r="R2451" i="27"/>
  <c r="S2451" i="27" s="1"/>
  <c r="R2452" i="27"/>
  <c r="S2452" i="27" s="1"/>
  <c r="R2453" i="27"/>
  <c r="S2453" i="27" s="1"/>
  <c r="R2454" i="27"/>
  <c r="R2457" i="27"/>
  <c r="R2459" i="27"/>
  <c r="R2462" i="27"/>
  <c r="S2462" i="27" s="1"/>
  <c r="R2463" i="27"/>
  <c r="S2463" i="27" s="1"/>
  <c r="R2464" i="27"/>
  <c r="S2464" i="27" s="1"/>
  <c r="R2465" i="27"/>
  <c r="S2465" i="27" s="1"/>
  <c r="R2466" i="27"/>
  <c r="S2466" i="27" s="1"/>
  <c r="R2469" i="27"/>
  <c r="R2471" i="27"/>
  <c r="R2474" i="27"/>
  <c r="S2474" i="27" s="1"/>
  <c r="R2475" i="27"/>
  <c r="R2476" i="27"/>
  <c r="S2476" i="27" s="1"/>
  <c r="R2477" i="27"/>
  <c r="S2477" i="27" s="1"/>
  <c r="R2478" i="27"/>
  <c r="S2478" i="27" s="1"/>
  <c r="R2481" i="27"/>
  <c r="R2483" i="27"/>
  <c r="R2486" i="27"/>
  <c r="S2486" i="27" s="1"/>
  <c r="R2487" i="27"/>
  <c r="S2487" i="27" s="1"/>
  <c r="R2488" i="27"/>
  <c r="S2488" i="27" s="1"/>
  <c r="R2489" i="27"/>
  <c r="S2489" i="27" s="1"/>
  <c r="R2490" i="27"/>
  <c r="R2493" i="27"/>
  <c r="R2495" i="27"/>
  <c r="R2498" i="27"/>
  <c r="S2498" i="27" s="1"/>
  <c r="R2499" i="27"/>
  <c r="S2499" i="27" s="1"/>
  <c r="R2500" i="27"/>
  <c r="S2500" i="27" s="1"/>
  <c r="R2501" i="27"/>
  <c r="S2501" i="27" s="1"/>
  <c r="R2502" i="27"/>
  <c r="S2502" i="27" s="1"/>
  <c r="R2505" i="27"/>
  <c r="R2507" i="27"/>
  <c r="R2510" i="27"/>
  <c r="S2510" i="27" s="1"/>
  <c r="R2511" i="27"/>
  <c r="S2511" i="27" s="1"/>
  <c r="R2512" i="27"/>
  <c r="S2512" i="27" s="1"/>
  <c r="R2513" i="27"/>
  <c r="S2513" i="27" s="1"/>
  <c r="R2514" i="27"/>
  <c r="S2514" i="27" s="1"/>
  <c r="R2517" i="27"/>
  <c r="R2519" i="27"/>
  <c r="R2522" i="27"/>
  <c r="S2522" i="27" s="1"/>
  <c r="R2523" i="27"/>
  <c r="R2524" i="27"/>
  <c r="S2524" i="27" s="1"/>
  <c r="R2525" i="27"/>
  <c r="S2525" i="27" s="1"/>
  <c r="R2526" i="27"/>
  <c r="S2526" i="27" s="1"/>
  <c r="R2529" i="27"/>
  <c r="R2531" i="27"/>
  <c r="R2534" i="27"/>
  <c r="S2534" i="27" s="1"/>
  <c r="R2535" i="27"/>
  <c r="S2535" i="27" s="1"/>
  <c r="R2536" i="27"/>
  <c r="S2536" i="27" s="1"/>
  <c r="R2537" i="27"/>
  <c r="S2537" i="27" s="1"/>
  <c r="R2538" i="27"/>
  <c r="S2538" i="27" s="1"/>
  <c r="R2541" i="27"/>
  <c r="R2543" i="27"/>
  <c r="R2546" i="27"/>
  <c r="S2546" i="27" s="1"/>
  <c r="R2547" i="27"/>
  <c r="S2547" i="27" s="1"/>
  <c r="R2548" i="27"/>
  <c r="S2548" i="27" s="1"/>
  <c r="R2549" i="27"/>
  <c r="S2549" i="27" s="1"/>
  <c r="R2550" i="27"/>
  <c r="S2550" i="27" s="1"/>
  <c r="R2553" i="27"/>
  <c r="R2555" i="27"/>
  <c r="R2558" i="27"/>
  <c r="S2558" i="27" s="1"/>
  <c r="R2559" i="27"/>
  <c r="S2559" i="27" s="1"/>
  <c r="R2560" i="27"/>
  <c r="S2560" i="27" s="1"/>
  <c r="R2561" i="27"/>
  <c r="S2561" i="27" s="1"/>
  <c r="R2562" i="27"/>
  <c r="S2562" i="27" s="1"/>
  <c r="R2565" i="27"/>
  <c r="R2567" i="27"/>
  <c r="R2570" i="27"/>
  <c r="S2570" i="27" s="1"/>
  <c r="R2571" i="27"/>
  <c r="S2571" i="27" s="1"/>
  <c r="R2572" i="27"/>
  <c r="R2573" i="27"/>
  <c r="S2573" i="27" s="1"/>
  <c r="R2574" i="27"/>
  <c r="S2574" i="27" s="1"/>
  <c r="R2577" i="27"/>
  <c r="R2579" i="27"/>
  <c r="R2582" i="27"/>
  <c r="S2582" i="27" s="1"/>
  <c r="R2583" i="27"/>
  <c r="S2583" i="27" s="1"/>
  <c r="R2584" i="27"/>
  <c r="R2585" i="27"/>
  <c r="S2585" i="27" s="1"/>
  <c r="R2586" i="27"/>
  <c r="S2586" i="27" s="1"/>
  <c r="R2589" i="27"/>
  <c r="R2591" i="27"/>
  <c r="R2594" i="27"/>
  <c r="S2594" i="27" s="1"/>
  <c r="R2595" i="27"/>
  <c r="S2595" i="27" s="1"/>
  <c r="R2596" i="27"/>
  <c r="S2596" i="27" s="1"/>
  <c r="R2597" i="27"/>
  <c r="S2597" i="27" s="1"/>
  <c r="R2598" i="27"/>
  <c r="S2598" i="27" s="1"/>
  <c r="R2601" i="27"/>
  <c r="S2601" i="27" s="1"/>
  <c r="R2603" i="27"/>
  <c r="R2606" i="27"/>
  <c r="S2606" i="27" s="1"/>
  <c r="R2607" i="27"/>
  <c r="S2607" i="27" s="1"/>
  <c r="R2608" i="27"/>
  <c r="S2608" i="27" s="1"/>
  <c r="R2609" i="27"/>
  <c r="S2609" i="27" s="1"/>
  <c r="R2610" i="27"/>
  <c r="S2610" i="27" s="1"/>
  <c r="R2613" i="27"/>
  <c r="S2613" i="27" s="1"/>
  <c r="R2615" i="27"/>
  <c r="R2618" i="27"/>
  <c r="S2618" i="27" s="1"/>
  <c r="R2619" i="27"/>
  <c r="R2620" i="27"/>
  <c r="S2620" i="27" s="1"/>
  <c r="R2621" i="27"/>
  <c r="S2621" i="27" s="1"/>
  <c r="R2622" i="27"/>
  <c r="S2622" i="27" s="1"/>
  <c r="R2625" i="27"/>
  <c r="R2627" i="27"/>
  <c r="R2630" i="27"/>
  <c r="S2630" i="27" s="1"/>
  <c r="R2631" i="27"/>
  <c r="R2632" i="27"/>
  <c r="S2632" i="27" s="1"/>
  <c r="R2633" i="27"/>
  <c r="S2633" i="27" s="1"/>
  <c r="R2634" i="27"/>
  <c r="S2634" i="27" s="1"/>
  <c r="R2637" i="27"/>
  <c r="R2639" i="27"/>
  <c r="R2641" i="27"/>
  <c r="R2642" i="27"/>
  <c r="S2642" i="27" s="1"/>
  <c r="R2643" i="27"/>
  <c r="S2643" i="27" s="1"/>
  <c r="R2644" i="27"/>
  <c r="S2644" i="27" s="1"/>
  <c r="R2645" i="27"/>
  <c r="R2646" i="27"/>
  <c r="S2646" i="27" s="1"/>
  <c r="R2649" i="27"/>
  <c r="R2651" i="27"/>
  <c r="R2654" i="27"/>
  <c r="S2654" i="27" s="1"/>
  <c r="R2655" i="27"/>
  <c r="S2655" i="27" s="1"/>
  <c r="R2656" i="27"/>
  <c r="S2656" i="27" s="1"/>
  <c r="R2657" i="27"/>
  <c r="S2657" i="27" s="1"/>
  <c r="R2658" i="27"/>
  <c r="S2658" i="27" s="1"/>
  <c r="R2661" i="27"/>
  <c r="R2663" i="27"/>
  <c r="R2666" i="27"/>
  <c r="S2666" i="27" s="1"/>
  <c r="R2667" i="27"/>
  <c r="S2667" i="27" s="1"/>
  <c r="R2668" i="27"/>
  <c r="S2668" i="27" s="1"/>
  <c r="R2669" i="27"/>
  <c r="S2669" i="27" s="1"/>
  <c r="R2670" i="27"/>
  <c r="S2670" i="27" s="1"/>
  <c r="R2673" i="27"/>
  <c r="S2673" i="27" s="1"/>
  <c r="R2675" i="27"/>
  <c r="R2678" i="27"/>
  <c r="S2678" i="27" s="1"/>
  <c r="R2679" i="27"/>
  <c r="S2679" i="27" s="1"/>
  <c r="R2680" i="27"/>
  <c r="S2680" i="27" s="1"/>
  <c r="R2681" i="27"/>
  <c r="S2681" i="27" s="1"/>
  <c r="R2682" i="27"/>
  <c r="S2682" i="27" s="1"/>
  <c r="R2685" i="27"/>
  <c r="R2687" i="27"/>
  <c r="R2690" i="27"/>
  <c r="S2690" i="27" s="1"/>
  <c r="R2691" i="27"/>
  <c r="S2691" i="27" s="1"/>
  <c r="R2692" i="27"/>
  <c r="S2692" i="27" s="1"/>
  <c r="R2693" i="27"/>
  <c r="S2693" i="27" s="1"/>
  <c r="R2694" i="27"/>
  <c r="S2694" i="27" s="1"/>
  <c r="R2697" i="27"/>
  <c r="R2699" i="27"/>
  <c r="R2702" i="27"/>
  <c r="S2702" i="27" s="1"/>
  <c r="R2703" i="27"/>
  <c r="S2703" i="27" s="1"/>
  <c r="R2704" i="27"/>
  <c r="S2704" i="27" s="1"/>
  <c r="R2705" i="27"/>
  <c r="S2705" i="27" s="1"/>
  <c r="R2706" i="27"/>
  <c r="R2709" i="27"/>
  <c r="S2709" i="27" s="1"/>
  <c r="R2711" i="27"/>
  <c r="R2714" i="27"/>
  <c r="S2714" i="27" s="1"/>
  <c r="R2715" i="27"/>
  <c r="S2715" i="27" s="1"/>
  <c r="R2716" i="27"/>
  <c r="S2716" i="27" s="1"/>
  <c r="R2717" i="27"/>
  <c r="S2717" i="27" s="1"/>
  <c r="R2718" i="27"/>
  <c r="S2718" i="27" s="1"/>
  <c r="R2721" i="27"/>
  <c r="R2723" i="27"/>
  <c r="R2726" i="27"/>
  <c r="S2726" i="27" s="1"/>
  <c r="R2727" i="27"/>
  <c r="S2727" i="27" s="1"/>
  <c r="R2728" i="27"/>
  <c r="S2728" i="27" s="1"/>
  <c r="R2729" i="27"/>
  <c r="R2730" i="27"/>
  <c r="S2730" i="27" s="1"/>
  <c r="R2733" i="27"/>
  <c r="R2735" i="27"/>
  <c r="R2738" i="27"/>
  <c r="S2738" i="27" s="1"/>
  <c r="R2739" i="27"/>
  <c r="S2739" i="27" s="1"/>
  <c r="R2740" i="27"/>
  <c r="S2740" i="27" s="1"/>
  <c r="R2741" i="27"/>
  <c r="S2741" i="27" s="1"/>
  <c r="R2742" i="27"/>
  <c r="S2742" i="27" s="1"/>
  <c r="R2745" i="27"/>
  <c r="R2747" i="27"/>
  <c r="R2750" i="27"/>
  <c r="S2750" i="27" s="1"/>
  <c r="R2751" i="27"/>
  <c r="S2751" i="27" s="1"/>
  <c r="R2752" i="27"/>
  <c r="S2752" i="27" s="1"/>
  <c r="R2753" i="27"/>
  <c r="S2753" i="27" s="1"/>
  <c r="R2754" i="27"/>
  <c r="S2754" i="27" s="1"/>
  <c r="R2757" i="27"/>
  <c r="R2759" i="27"/>
  <c r="R2762" i="27"/>
  <c r="S2762" i="27" s="1"/>
  <c r="R2763" i="27"/>
  <c r="S2763" i="27" s="1"/>
  <c r="R2764" i="27"/>
  <c r="S2764" i="27" s="1"/>
  <c r="R2765" i="27"/>
  <c r="S2765" i="27" s="1"/>
  <c r="R2766" i="27"/>
  <c r="S2766" i="27" s="1"/>
  <c r="R2769" i="27"/>
  <c r="R2771" i="27"/>
  <c r="R2774" i="27"/>
  <c r="S2774" i="27" s="1"/>
  <c r="R2775" i="27"/>
  <c r="S2775" i="27" s="1"/>
  <c r="R2776" i="27"/>
  <c r="S2776" i="27" s="1"/>
  <c r="R2777" i="27"/>
  <c r="S2777" i="27" s="1"/>
  <c r="R2778" i="27"/>
  <c r="S2778" i="27" s="1"/>
  <c r="R2781" i="27"/>
  <c r="R2783" i="27"/>
  <c r="R2786" i="27"/>
  <c r="S2786" i="27" s="1"/>
  <c r="R2787" i="27"/>
  <c r="S2787" i="27" s="1"/>
  <c r="R2788" i="27"/>
  <c r="S2788" i="27" s="1"/>
  <c r="R2789" i="27"/>
  <c r="S2789" i="27" s="1"/>
  <c r="R2790" i="27"/>
  <c r="R2793" i="27"/>
  <c r="R2795" i="27"/>
  <c r="R2798" i="27"/>
  <c r="S2798" i="27" s="1"/>
  <c r="R2799" i="27"/>
  <c r="S2799" i="27" s="1"/>
  <c r="R2800" i="27"/>
  <c r="S2800" i="27" s="1"/>
  <c r="R2801" i="27"/>
  <c r="S2801" i="27" s="1"/>
  <c r="R2802" i="27"/>
  <c r="S2802" i="27" s="1"/>
  <c r="R2805" i="27"/>
  <c r="R2807" i="27"/>
  <c r="R2810" i="27"/>
  <c r="S2810" i="27" s="1"/>
  <c r="R2811" i="27"/>
  <c r="S2811" i="27" s="1"/>
  <c r="R2812" i="27"/>
  <c r="S2812" i="27" s="1"/>
  <c r="R2813" i="27"/>
  <c r="S2813" i="27" s="1"/>
  <c r="R2814" i="27"/>
  <c r="S2814" i="27" s="1"/>
  <c r="R2817" i="27"/>
  <c r="R2819" i="27"/>
  <c r="R2822" i="27"/>
  <c r="S2822" i="27" s="1"/>
  <c r="R2823" i="27"/>
  <c r="S2823" i="27" s="1"/>
  <c r="R2824" i="27"/>
  <c r="S2824" i="27" s="1"/>
  <c r="R2825" i="27"/>
  <c r="S2825" i="27" s="1"/>
  <c r="R2826" i="27"/>
  <c r="S2826" i="27" s="1"/>
  <c r="R2829" i="27"/>
  <c r="S2829" i="27" s="1"/>
  <c r="R2831" i="27"/>
  <c r="R2834" i="27"/>
  <c r="S2834" i="27" s="1"/>
  <c r="R2835" i="27"/>
  <c r="S2835" i="27" s="1"/>
  <c r="R2836" i="27"/>
  <c r="S2836" i="27" s="1"/>
  <c r="R2837" i="27"/>
  <c r="S2837" i="27" s="1"/>
  <c r="R2838" i="27"/>
  <c r="S2838" i="27" s="1"/>
  <c r="R2841" i="27"/>
  <c r="R2843" i="27"/>
  <c r="R2846" i="27"/>
  <c r="S2846" i="27" s="1"/>
  <c r="R2847" i="27"/>
  <c r="S2847" i="27" s="1"/>
  <c r="R2848" i="27"/>
  <c r="S2848" i="27" s="1"/>
  <c r="R2849" i="27"/>
  <c r="S2849" i="27" s="1"/>
  <c r="R2850" i="27"/>
  <c r="S2850" i="27" s="1"/>
  <c r="R2853" i="27"/>
  <c r="S2853" i="27" s="1"/>
  <c r="R2855" i="27"/>
  <c r="R2858" i="27"/>
  <c r="S2858" i="27" s="1"/>
  <c r="R2859" i="27"/>
  <c r="S2859" i="27" s="1"/>
  <c r="R2860" i="27"/>
  <c r="S2860" i="27" s="1"/>
  <c r="R2861" i="27"/>
  <c r="S2861" i="27" s="1"/>
  <c r="R2862" i="27"/>
  <c r="S2862" i="27" s="1"/>
  <c r="R2865" i="27"/>
  <c r="S2865" i="27" s="1"/>
  <c r="R2867" i="27"/>
  <c r="R2870" i="27"/>
  <c r="S2870" i="27" s="1"/>
  <c r="R2871" i="27"/>
  <c r="S2871" i="27" s="1"/>
  <c r="R2872" i="27"/>
  <c r="S2872" i="27" s="1"/>
  <c r="R2873" i="27"/>
  <c r="S2873" i="27" s="1"/>
  <c r="R2874" i="27"/>
  <c r="R2877" i="27"/>
  <c r="R2879" i="27"/>
  <c r="R2882" i="27"/>
  <c r="S2882" i="27" s="1"/>
  <c r="R2883" i="27"/>
  <c r="S2883" i="27" s="1"/>
  <c r="R2884" i="27"/>
  <c r="S2884" i="27" s="1"/>
  <c r="R2885" i="27"/>
  <c r="R2886" i="27"/>
  <c r="S2886" i="27" s="1"/>
  <c r="R2889" i="27"/>
  <c r="R2891" i="27"/>
  <c r="R2894" i="27"/>
  <c r="S2894" i="27" s="1"/>
  <c r="R2895" i="27"/>
  <c r="S2895" i="27" s="1"/>
  <c r="R2896" i="27"/>
  <c r="S2896" i="27" s="1"/>
  <c r="R2897" i="27"/>
  <c r="S2897" i="27" s="1"/>
  <c r="R2898" i="27"/>
  <c r="S2898" i="27" s="1"/>
  <c r="R2901" i="27"/>
  <c r="S2901" i="27" s="1"/>
  <c r="R2903" i="27"/>
  <c r="R2906" i="27"/>
  <c r="S2906" i="27" s="1"/>
  <c r="R2907" i="27"/>
  <c r="S2907" i="27" s="1"/>
  <c r="R2908" i="27"/>
  <c r="S2908" i="27" s="1"/>
  <c r="R2909" i="27"/>
  <c r="S2909" i="27" s="1"/>
  <c r="R2910" i="27"/>
  <c r="S2910" i="27" s="1"/>
  <c r="R2911" i="27"/>
  <c r="S2911" i="27" s="1"/>
  <c r="R2913" i="27"/>
  <c r="R2915" i="27"/>
  <c r="R2918" i="27"/>
  <c r="S2918" i="27" s="1"/>
  <c r="R2919" i="27"/>
  <c r="S2919" i="27" s="1"/>
  <c r="R2920" i="27"/>
  <c r="S2920" i="27" s="1"/>
  <c r="R2921" i="27"/>
  <c r="S2921" i="27" s="1"/>
  <c r="R2922" i="27"/>
  <c r="S2922" i="27" s="1"/>
  <c r="R2923" i="27"/>
  <c r="S2923" i="27" s="1"/>
  <c r="R2924" i="27"/>
  <c r="R2925" i="27"/>
  <c r="R2926" i="27"/>
  <c r="R2927" i="27"/>
  <c r="R2930" i="27"/>
  <c r="S2930" i="27" s="1"/>
  <c r="R2931" i="27"/>
  <c r="S2931" i="27" s="1"/>
  <c r="R2932" i="27"/>
  <c r="S2932" i="27" s="1"/>
  <c r="R2933" i="27"/>
  <c r="R2934" i="27"/>
  <c r="S2934" i="27" s="1"/>
  <c r="R2935" i="27"/>
  <c r="S2935" i="27" s="1"/>
  <c r="R2936" i="27"/>
  <c r="R2937" i="27"/>
  <c r="R2939" i="27"/>
  <c r="R2940" i="27"/>
  <c r="R2942" i="27"/>
  <c r="S2942" i="27" s="1"/>
  <c r="R2943" i="27"/>
  <c r="S2943" i="27" s="1"/>
  <c r="R2944" i="27"/>
  <c r="S2944" i="27" s="1"/>
  <c r="R2945" i="27"/>
  <c r="R2946" i="27"/>
  <c r="S2946" i="27" s="1"/>
  <c r="R2947" i="27"/>
  <c r="S2947" i="27" s="1"/>
  <c r="R2948" i="27"/>
  <c r="R2949" i="27"/>
  <c r="R2951" i="27"/>
  <c r="R2954" i="27"/>
  <c r="S2954" i="27" s="1"/>
  <c r="R2955" i="27"/>
  <c r="S2955" i="27" s="1"/>
  <c r="R2956" i="27"/>
  <c r="S2956" i="27" s="1"/>
  <c r="R2957" i="27"/>
  <c r="R2958" i="27"/>
  <c r="S2958" i="27" s="1"/>
  <c r="R2959" i="27"/>
  <c r="S2959" i="27" s="1"/>
  <c r="R2960" i="27"/>
  <c r="S2960" i="27" s="1"/>
  <c r="R2961" i="27"/>
  <c r="S2961" i="27" s="1"/>
  <c r="R2963" i="27"/>
  <c r="R2966" i="27"/>
  <c r="S2966" i="27" s="1"/>
  <c r="R2967" i="27"/>
  <c r="S2967" i="27" s="1"/>
  <c r="R2968" i="27"/>
  <c r="S2968" i="27" s="1"/>
  <c r="R2969" i="27"/>
  <c r="S2969" i="27" s="1"/>
  <c r="R2970" i="27"/>
  <c r="S2970" i="27" s="1"/>
  <c r="R2971" i="27"/>
  <c r="S2971" i="27" s="1"/>
  <c r="R2972" i="27"/>
  <c r="R2973" i="27"/>
  <c r="R2975" i="27"/>
  <c r="R2978" i="27"/>
  <c r="S2978" i="27" s="1"/>
  <c r="R2979" i="27"/>
  <c r="S2979" i="27" s="1"/>
  <c r="R2980" i="27"/>
  <c r="S2980" i="27" s="1"/>
  <c r="R2981" i="27"/>
  <c r="S2981" i="27" s="1"/>
  <c r="R2982" i="27"/>
  <c r="S2982" i="27" s="1"/>
  <c r="R2983" i="27"/>
  <c r="S2983" i="27" s="1"/>
  <c r="R2984" i="27"/>
  <c r="R2985" i="27"/>
  <c r="R2987" i="27"/>
  <c r="R2990" i="27"/>
  <c r="S2990" i="27" s="1"/>
  <c r="R2991" i="27"/>
  <c r="R2992" i="27"/>
  <c r="S2992" i="27" s="1"/>
  <c r="R2993" i="27"/>
  <c r="S2993" i="27" s="1"/>
  <c r="R2994" i="27"/>
  <c r="S2994" i="27" s="1"/>
  <c r="R2995" i="27"/>
  <c r="S2995" i="27" s="1"/>
  <c r="R2996" i="27"/>
  <c r="S2996" i="27" s="1"/>
  <c r="R2997" i="27"/>
  <c r="R2999" i="27"/>
  <c r="R3002" i="27"/>
  <c r="S3002" i="27" s="1"/>
  <c r="R3003" i="27"/>
  <c r="R3004" i="27"/>
  <c r="R3005" i="27"/>
  <c r="S3005" i="27" s="1"/>
  <c r="R3006" i="27"/>
  <c r="S3006" i="27" s="1"/>
  <c r="R3007" i="27"/>
  <c r="S3007" i="27" s="1"/>
  <c r="R3008" i="27"/>
  <c r="R3009" i="27"/>
  <c r="S3009" i="27" s="1"/>
  <c r="R3011" i="27"/>
  <c r="R3014" i="27"/>
  <c r="S3014" i="27" s="1"/>
  <c r="R3015" i="27"/>
  <c r="R3016" i="27"/>
  <c r="R3017" i="27"/>
  <c r="S3017" i="27" s="1"/>
  <c r="R3018" i="27"/>
  <c r="R3019" i="27"/>
  <c r="S3019" i="27" s="1"/>
  <c r="R3020" i="27"/>
  <c r="R3021" i="27"/>
  <c r="R3023" i="27"/>
  <c r="R3026" i="27"/>
  <c r="S3026" i="27" s="1"/>
  <c r="R3027" i="27"/>
  <c r="R3028" i="27"/>
  <c r="R3029" i="27"/>
  <c r="S3029" i="27" s="1"/>
  <c r="R3030" i="27"/>
  <c r="S3030" i="27" s="1"/>
  <c r="R3031" i="27"/>
  <c r="S3031" i="27" s="1"/>
  <c r="R3032" i="27"/>
  <c r="R3033" i="27"/>
  <c r="R3035" i="27"/>
  <c r="R3038" i="27"/>
  <c r="S3038" i="27" s="1"/>
  <c r="R3039" i="27"/>
  <c r="S3039" i="27" s="1"/>
  <c r="R3040" i="27"/>
  <c r="S3040" i="27" s="1"/>
  <c r="R3041" i="27"/>
  <c r="S3041" i="27" s="1"/>
  <c r="R3042" i="27"/>
  <c r="S3042" i="27" s="1"/>
  <c r="R3043" i="27"/>
  <c r="S3043" i="27" s="1"/>
  <c r="R3044" i="27"/>
  <c r="R3045" i="27"/>
  <c r="R3047" i="27"/>
  <c r="R3050" i="27"/>
  <c r="S3050" i="27" s="1"/>
  <c r="R3051" i="27"/>
  <c r="S3051" i="27" s="1"/>
  <c r="R3052" i="27"/>
  <c r="S3052" i="27" s="1"/>
  <c r="R3053" i="27"/>
  <c r="S3053" i="27" s="1"/>
  <c r="R3054" i="27"/>
  <c r="R3055" i="27"/>
  <c r="R3056" i="27"/>
  <c r="S3056" i="27" s="1"/>
  <c r="R3057" i="27"/>
  <c r="R3058" i="27"/>
  <c r="R3059" i="27"/>
  <c r="R3062" i="27"/>
  <c r="S3062" i="27" s="1"/>
  <c r="R3063" i="27"/>
  <c r="S3063" i="27" s="1"/>
  <c r="R3064" i="27"/>
  <c r="S3064" i="27" s="1"/>
  <c r="R3065" i="27"/>
  <c r="S3065" i="27" s="1"/>
  <c r="R3066" i="27"/>
  <c r="S3066" i="27" s="1"/>
  <c r="R3067" i="27"/>
  <c r="S3067" i="27" s="1"/>
  <c r="R3068" i="27"/>
  <c r="R3069" i="27"/>
  <c r="S3069" i="27" s="1"/>
  <c r="R3070" i="27"/>
  <c r="R3071" i="27"/>
  <c r="R3074" i="27"/>
  <c r="S3074" i="27" s="1"/>
  <c r="R3075" i="27"/>
  <c r="S3075" i="27" s="1"/>
  <c r="R3076" i="27"/>
  <c r="S3076" i="27" s="1"/>
  <c r="R3077" i="27"/>
  <c r="R3078" i="27"/>
  <c r="S3078" i="27" s="1"/>
  <c r="R3079" i="27"/>
  <c r="S3079" i="27" s="1"/>
  <c r="R3080" i="27"/>
  <c r="R3081" i="27"/>
  <c r="R3083" i="27"/>
  <c r="R3084" i="27"/>
  <c r="R3086" i="27"/>
  <c r="R3087" i="27"/>
  <c r="S3087" i="27" s="1"/>
  <c r="R3088" i="27"/>
  <c r="S3088" i="27" s="1"/>
  <c r="R3089" i="27"/>
  <c r="R3090" i="27"/>
  <c r="R3091" i="27"/>
  <c r="S3091" i="27" s="1"/>
  <c r="R3092" i="27"/>
  <c r="R3093" i="27"/>
  <c r="R3095" i="27"/>
  <c r="R3098" i="27"/>
  <c r="S3098" i="27" s="1"/>
  <c r="R3099" i="27"/>
  <c r="S3099" i="27" s="1"/>
  <c r="R3100" i="27"/>
  <c r="S3100" i="27" s="1"/>
  <c r="R3101" i="27"/>
  <c r="S3101" i="27" s="1"/>
  <c r="R3102" i="27"/>
  <c r="S3102" i="27" s="1"/>
  <c r="R3103" i="27"/>
  <c r="S3103" i="27" s="1"/>
  <c r="R3104" i="27"/>
  <c r="R3105" i="27"/>
  <c r="R3107" i="27"/>
  <c r="R3110" i="27"/>
  <c r="S3110" i="27" s="1"/>
  <c r="R3111" i="27"/>
  <c r="S3111" i="27" s="1"/>
  <c r="R3112" i="27"/>
  <c r="S3112" i="27" s="1"/>
  <c r="R3113" i="27"/>
  <c r="S3113" i="27" s="1"/>
  <c r="R3114" i="27"/>
  <c r="S3114" i="27" s="1"/>
  <c r="R3115" i="27"/>
  <c r="S3115" i="27" s="1"/>
  <c r="R3116" i="27"/>
  <c r="R3117" i="27"/>
  <c r="R3119" i="27"/>
  <c r="R3122" i="27"/>
  <c r="S3122" i="27" s="1"/>
  <c r="R3123" i="27"/>
  <c r="S3123" i="27" s="1"/>
  <c r="R3124" i="27"/>
  <c r="S3124" i="27" s="1"/>
  <c r="R3125" i="27"/>
  <c r="S3125" i="27" s="1"/>
  <c r="R3126" i="27"/>
  <c r="S3126" i="27" s="1"/>
  <c r="R3127" i="27"/>
  <c r="S3127" i="27" s="1"/>
  <c r="R3128" i="27"/>
  <c r="R3129" i="27"/>
  <c r="R3131" i="27"/>
  <c r="R3134" i="27"/>
  <c r="S3134" i="27" s="1"/>
  <c r="R3135" i="27"/>
  <c r="S3135" i="27" s="1"/>
  <c r="R3136" i="27"/>
  <c r="S3136" i="27" s="1"/>
  <c r="R3137" i="27"/>
  <c r="S3137" i="27" s="1"/>
  <c r="R3138" i="27"/>
  <c r="S3138" i="27" s="1"/>
  <c r="R3139" i="27"/>
  <c r="S3139" i="27" s="1"/>
  <c r="R3140" i="27"/>
  <c r="R3141" i="27"/>
  <c r="R3143" i="27"/>
  <c r="R3146" i="27"/>
  <c r="S3146" i="27" s="1"/>
  <c r="R3147" i="27"/>
  <c r="S3147" i="27" s="1"/>
  <c r="R3148" i="27"/>
  <c r="S3148" i="27" s="1"/>
  <c r="R3149" i="27"/>
  <c r="S3149" i="27" s="1"/>
  <c r="R3150" i="27"/>
  <c r="R3151" i="27"/>
  <c r="S3151" i="27" s="1"/>
  <c r="R3152" i="27"/>
  <c r="R3153" i="27"/>
  <c r="S3153" i="27" s="1"/>
  <c r="R3155" i="27"/>
  <c r="R3158" i="27"/>
  <c r="S3158" i="27" s="1"/>
  <c r="R3159" i="27"/>
  <c r="R3160" i="27"/>
  <c r="R3161" i="27"/>
  <c r="S3161" i="27" s="1"/>
  <c r="R3162" i="27"/>
  <c r="S3162" i="27" s="1"/>
  <c r="R3163" i="27"/>
  <c r="S3163" i="27" s="1"/>
  <c r="R3164" i="27"/>
  <c r="R3165" i="27"/>
  <c r="S3165" i="27" s="1"/>
  <c r="R3167" i="27"/>
  <c r="R3170" i="27"/>
  <c r="S3170" i="27" s="1"/>
  <c r="R3171" i="27"/>
  <c r="S3171" i="27" s="1"/>
  <c r="R3172" i="27"/>
  <c r="S3172" i="27" s="1"/>
  <c r="R3173" i="27"/>
  <c r="S3173" i="27" s="1"/>
  <c r="R3174" i="27"/>
  <c r="R3175" i="27"/>
  <c r="S3175" i="27" s="1"/>
  <c r="R3176" i="27"/>
  <c r="R3177" i="27"/>
  <c r="R3179" i="27"/>
  <c r="R3182" i="27"/>
  <c r="R3183" i="27"/>
  <c r="S3183" i="27" s="1"/>
  <c r="R3184" i="27"/>
  <c r="S3184" i="27" s="1"/>
  <c r="R3185" i="27"/>
  <c r="S3185" i="27" s="1"/>
  <c r="R3186" i="27"/>
  <c r="S3186" i="27" s="1"/>
  <c r="R3187" i="27"/>
  <c r="S3187" i="27" s="1"/>
  <c r="R3188" i="27"/>
  <c r="S3188" i="27" s="1"/>
  <c r="R3189" i="27"/>
  <c r="R3191" i="27"/>
  <c r="R3194" i="27"/>
  <c r="S3194" i="27" s="1"/>
  <c r="R3195" i="27"/>
  <c r="R3196" i="27"/>
  <c r="R3197" i="27"/>
  <c r="S3197" i="27" s="1"/>
  <c r="R3198" i="27"/>
  <c r="S3198" i="27" s="1"/>
  <c r="R3199" i="27"/>
  <c r="R3200" i="27"/>
  <c r="R3201" i="27"/>
  <c r="R3202" i="27"/>
  <c r="R3203" i="27"/>
  <c r="R3206" i="27"/>
  <c r="S3206" i="27" s="1"/>
  <c r="R3207" i="27"/>
  <c r="S3207" i="27" s="1"/>
  <c r="R3208" i="27"/>
  <c r="S3208" i="27" s="1"/>
  <c r="R3209" i="27"/>
  <c r="S3209" i="27" s="1"/>
  <c r="R3210" i="27"/>
  <c r="S3210" i="27" s="1"/>
  <c r="R3211" i="27"/>
  <c r="S3211" i="27" s="1"/>
  <c r="R3212" i="27"/>
  <c r="R3213" i="27"/>
  <c r="R3214" i="27"/>
  <c r="R3215" i="27"/>
  <c r="R3218" i="27"/>
  <c r="S3218" i="27" s="1"/>
  <c r="R3219" i="27"/>
  <c r="S3219" i="27" s="1"/>
  <c r="R3220" i="27"/>
  <c r="S3220" i="27" s="1"/>
  <c r="R3221" i="27"/>
  <c r="S3221" i="27" s="1"/>
  <c r="R3222" i="27"/>
  <c r="S3222" i="27" s="1"/>
  <c r="R3223" i="27"/>
  <c r="S3223" i="27" s="1"/>
  <c r="R3224" i="27"/>
  <c r="R3225" i="27"/>
  <c r="R3227" i="27"/>
  <c r="R3228" i="27"/>
  <c r="R3230" i="27"/>
  <c r="S3230" i="27" s="1"/>
  <c r="R3231" i="27"/>
  <c r="S3231" i="27" s="1"/>
  <c r="R3232" i="27"/>
  <c r="S3232" i="27" s="1"/>
  <c r="R3233" i="27"/>
  <c r="S3233" i="27" s="1"/>
  <c r="R3234" i="27"/>
  <c r="S3234" i="27" s="1"/>
  <c r="R3235" i="27"/>
  <c r="S3235" i="27" s="1"/>
  <c r="R3236" i="27"/>
  <c r="R3237" i="27"/>
  <c r="R3239" i="27"/>
  <c r="R3242" i="27"/>
  <c r="S3242" i="27" s="1"/>
  <c r="R3243" i="27"/>
  <c r="S3243" i="27" s="1"/>
  <c r="R3244" i="27"/>
  <c r="S3244" i="27" s="1"/>
  <c r="R3245" i="27"/>
  <c r="S3245" i="27" s="1"/>
  <c r="R3246" i="27"/>
  <c r="S3246" i="27" s="1"/>
  <c r="R3247" i="27"/>
  <c r="S3247" i="27" s="1"/>
  <c r="R3248" i="27"/>
  <c r="R3249" i="27"/>
  <c r="R3251" i="27"/>
  <c r="R3254" i="27"/>
  <c r="S3254" i="27" s="1"/>
  <c r="R3255" i="27"/>
  <c r="S3255" i="27" s="1"/>
  <c r="R3256" i="27"/>
  <c r="S3256" i="27" s="1"/>
  <c r="R3257" i="27"/>
  <c r="S3257" i="27" s="1"/>
  <c r="R3258" i="27"/>
  <c r="S3258" i="27" s="1"/>
  <c r="R3259" i="27"/>
  <c r="S3259" i="27" s="1"/>
  <c r="R3260" i="27"/>
  <c r="R3261" i="27"/>
  <c r="R3263" i="27"/>
  <c r="R3266" i="27"/>
  <c r="R3267" i="27"/>
  <c r="S3267" i="27" s="1"/>
  <c r="R3268" i="27"/>
  <c r="S3268" i="27" s="1"/>
  <c r="R3269" i="27"/>
  <c r="S3269" i="27" s="1"/>
  <c r="R3270" i="27"/>
  <c r="S3270" i="27" s="1"/>
  <c r="R3271" i="27"/>
  <c r="S3271" i="27" s="1"/>
  <c r="R3272" i="27"/>
  <c r="R3273" i="27"/>
  <c r="R3275" i="27"/>
  <c r="R3278" i="27"/>
  <c r="R3279" i="27"/>
  <c r="S3279" i="27" s="1"/>
  <c r="R3280" i="27"/>
  <c r="S3280" i="27" s="1"/>
  <c r="R3281" i="27"/>
  <c r="S3281" i="27" s="1"/>
  <c r="R3282" i="27"/>
  <c r="S3282" i="27" s="1"/>
  <c r="R3283" i="27"/>
  <c r="S3283" i="27" s="1"/>
  <c r="R3284" i="27"/>
  <c r="R3285" i="27"/>
  <c r="R3287" i="27"/>
  <c r="R3290" i="27"/>
  <c r="S3290" i="27" s="1"/>
  <c r="R3291" i="27"/>
  <c r="S3291" i="27" s="1"/>
  <c r="R3292" i="27"/>
  <c r="S3292" i="27" s="1"/>
  <c r="R3293" i="27"/>
  <c r="S3293" i="27" s="1"/>
  <c r="R3294" i="27"/>
  <c r="S3294" i="27" s="1"/>
  <c r="R3295" i="27"/>
  <c r="S3295" i="27" s="1"/>
  <c r="R3296" i="27"/>
  <c r="R3297" i="27"/>
  <c r="S3297" i="27" s="1"/>
  <c r="R3299" i="27"/>
  <c r="R3302" i="27"/>
  <c r="S3302" i="27" s="1"/>
  <c r="R3303" i="27"/>
  <c r="S3303" i="27" s="1"/>
  <c r="R3304" i="27"/>
  <c r="S3304" i="27" s="1"/>
  <c r="R3305" i="27"/>
  <c r="S3305" i="27" s="1"/>
  <c r="R3306" i="27"/>
  <c r="S3306" i="27" s="1"/>
  <c r="R3307" i="27"/>
  <c r="S3307" i="27" s="1"/>
  <c r="R3308" i="27"/>
  <c r="S3308" i="27" s="1"/>
  <c r="R3309" i="27"/>
  <c r="S3309" i="27" s="1"/>
  <c r="R3311" i="27"/>
  <c r="R3314" i="27"/>
  <c r="S3314" i="27" s="1"/>
  <c r="R3315" i="27"/>
  <c r="S3315" i="27" s="1"/>
  <c r="R3316" i="27"/>
  <c r="S3316" i="27" s="1"/>
  <c r="R3317" i="27"/>
  <c r="R3318" i="27"/>
  <c r="S3318" i="27" s="1"/>
  <c r="R3319" i="27"/>
  <c r="S3319" i="27" s="1"/>
  <c r="R3320" i="27"/>
  <c r="R3321" i="27"/>
  <c r="S3321" i="27" s="1"/>
  <c r="R3323" i="27"/>
  <c r="R3326" i="27"/>
  <c r="S3326" i="27" s="1"/>
  <c r="R3327" i="27"/>
  <c r="S3327" i="27" s="1"/>
  <c r="R3328" i="27"/>
  <c r="S3328" i="27" s="1"/>
  <c r="R3329" i="27"/>
  <c r="S3329" i="27" s="1"/>
  <c r="R3330" i="27"/>
  <c r="R3331" i="27"/>
  <c r="S3331" i="27" s="1"/>
  <c r="R3332" i="27"/>
  <c r="R3333" i="27"/>
  <c r="R3335" i="27"/>
  <c r="R3338" i="27"/>
  <c r="S3338" i="27" s="1"/>
  <c r="R3339" i="27"/>
  <c r="S3339" i="27" s="1"/>
  <c r="R3340" i="27"/>
  <c r="S3340" i="27" s="1"/>
  <c r="R3341" i="27"/>
  <c r="R3342" i="27"/>
  <c r="S3342" i="27" s="1"/>
  <c r="R3343" i="27"/>
  <c r="S3343" i="27" s="1"/>
  <c r="R3344" i="27"/>
  <c r="R3345" i="27"/>
  <c r="R3346" i="27"/>
  <c r="R3347" i="27"/>
  <c r="R3350" i="27"/>
  <c r="S3350" i="27" s="1"/>
  <c r="R3351" i="27"/>
  <c r="S3351" i="27" s="1"/>
  <c r="R3352" i="27"/>
  <c r="S3352" i="27" s="1"/>
  <c r="R3353" i="27"/>
  <c r="S3353" i="27" s="1"/>
  <c r="R3354" i="27"/>
  <c r="S3354" i="27" s="1"/>
  <c r="R3355" i="27"/>
  <c r="S3355" i="27" s="1"/>
  <c r="R3356" i="27"/>
  <c r="R3357" i="27"/>
  <c r="R3358" i="27"/>
  <c r="R3359" i="27"/>
  <c r="R3362" i="27"/>
  <c r="S3362" i="27" s="1"/>
  <c r="R3363" i="27"/>
  <c r="S3363" i="27" s="1"/>
  <c r="R3364" i="27"/>
  <c r="S3364" i="27" s="1"/>
  <c r="R3365" i="27"/>
  <c r="S3365" i="27" s="1"/>
  <c r="R3366" i="27"/>
  <c r="S3366" i="27" s="1"/>
  <c r="R3367" i="27"/>
  <c r="S3367" i="27" s="1"/>
  <c r="R3368" i="27"/>
  <c r="R3369" i="27"/>
  <c r="R3371" i="27"/>
  <c r="R3372" i="27"/>
  <c r="R3374" i="27"/>
  <c r="S3374" i="27" s="1"/>
  <c r="R3375" i="27"/>
  <c r="S3375" i="27" s="1"/>
  <c r="R3376" i="27"/>
  <c r="S3376" i="27" s="1"/>
  <c r="R3377" i="27"/>
  <c r="R3378" i="27"/>
  <c r="S3378" i="27" s="1"/>
  <c r="R3379" i="27"/>
  <c r="S3379" i="27" s="1"/>
  <c r="R3380" i="27"/>
  <c r="R3381" i="27"/>
  <c r="R3383" i="27"/>
  <c r="R3386" i="27"/>
  <c r="S3386" i="27" s="1"/>
  <c r="R3387" i="27"/>
  <c r="S3387" i="27" s="1"/>
  <c r="R3388" i="27"/>
  <c r="S3388" i="27" s="1"/>
  <c r="R3389" i="27"/>
  <c r="S3389" i="27" s="1"/>
  <c r="R3390" i="27"/>
  <c r="S3390" i="27" s="1"/>
  <c r="R3391" i="27"/>
  <c r="S3391" i="27" s="1"/>
  <c r="R3392" i="27"/>
  <c r="R3393" i="27"/>
  <c r="R3395" i="27"/>
  <c r="R3398" i="27"/>
  <c r="S3398" i="27" s="1"/>
  <c r="R3399" i="27"/>
  <c r="S3399" i="27" s="1"/>
  <c r="R3400" i="27"/>
  <c r="S3400" i="27" s="1"/>
  <c r="R3401" i="27"/>
  <c r="R3402" i="27"/>
  <c r="S3402" i="27" s="1"/>
  <c r="R3403" i="27"/>
  <c r="S3403" i="27" s="1"/>
  <c r="R3404" i="27"/>
  <c r="R3405" i="27"/>
  <c r="R3407" i="27"/>
  <c r="R3410" i="27"/>
  <c r="S3410" i="27" s="1"/>
  <c r="R3411" i="27"/>
  <c r="S3411" i="27" s="1"/>
  <c r="R3412" i="27"/>
  <c r="S3412" i="27" s="1"/>
  <c r="R3413" i="27"/>
  <c r="R3414" i="27"/>
  <c r="S3414" i="27" s="1"/>
  <c r="R3415" i="27"/>
  <c r="S3415" i="27" s="1"/>
  <c r="R3416" i="27"/>
  <c r="R3417" i="27"/>
  <c r="R3419" i="27"/>
  <c r="R3422" i="27"/>
  <c r="S3422" i="27" s="1"/>
  <c r="R3423" i="27"/>
  <c r="S3423" i="27" s="1"/>
  <c r="R3424" i="27"/>
  <c r="R3425" i="27"/>
  <c r="S3425" i="27" s="1"/>
  <c r="R3426" i="27"/>
  <c r="S3426" i="27" s="1"/>
  <c r="R3427" i="27"/>
  <c r="S3427" i="27" s="1"/>
  <c r="R3428" i="27"/>
  <c r="R3429" i="27"/>
  <c r="S3429" i="27" s="1"/>
  <c r="R3431" i="27"/>
  <c r="R3434" i="27"/>
  <c r="S3434" i="27" s="1"/>
  <c r="R3435" i="27"/>
  <c r="R3436" i="27"/>
  <c r="S3436" i="27" s="1"/>
  <c r="R3437" i="27"/>
  <c r="S3437" i="27" s="1"/>
  <c r="R3438" i="27"/>
  <c r="S3438" i="27" s="1"/>
  <c r="R3439" i="27"/>
  <c r="S3439" i="27" s="1"/>
  <c r="R3440" i="27"/>
  <c r="R3441" i="27"/>
  <c r="R3443" i="27"/>
  <c r="R3446" i="27"/>
  <c r="S3446" i="27" s="1"/>
  <c r="R3447" i="27"/>
  <c r="S3447" i="27" s="1"/>
  <c r="R3448" i="27"/>
  <c r="S3448" i="27" s="1"/>
  <c r="R3449" i="27"/>
  <c r="S3449" i="27" s="1"/>
  <c r="R3450" i="27"/>
  <c r="S3450" i="27" s="1"/>
  <c r="R3451" i="27"/>
  <c r="S3451" i="27" s="1"/>
  <c r="R3452" i="27"/>
  <c r="R3453" i="27"/>
  <c r="R3455" i="27"/>
  <c r="R3458" i="27"/>
  <c r="S3458" i="27" s="1"/>
  <c r="R3459" i="27"/>
  <c r="R3460" i="27"/>
  <c r="S3460" i="27" s="1"/>
  <c r="R3461" i="27"/>
  <c r="S3461" i="27" s="1"/>
  <c r="R3462" i="27"/>
  <c r="S3462" i="27" s="1"/>
  <c r="R3463" i="27"/>
  <c r="S3463" i="27" s="1"/>
  <c r="R3464" i="27"/>
  <c r="R3465" i="27"/>
  <c r="S3465" i="27" s="1"/>
  <c r="R3467" i="27"/>
  <c r="R3470" i="27"/>
  <c r="S3470" i="27" s="1"/>
  <c r="R3471" i="27"/>
  <c r="R3472" i="27"/>
  <c r="S3472" i="27" s="1"/>
  <c r="R3473" i="27"/>
  <c r="S3473" i="27" s="1"/>
  <c r="R3474" i="27"/>
  <c r="S3474" i="27" s="1"/>
  <c r="R3475" i="27"/>
  <c r="S3475" i="27" s="1"/>
  <c r="R3476" i="27"/>
  <c r="R3477" i="27"/>
  <c r="R3479" i="27"/>
  <c r="R3482" i="27"/>
  <c r="S3482" i="27" s="1"/>
  <c r="R3483" i="27"/>
  <c r="S3483" i="27" s="1"/>
  <c r="R3484" i="27"/>
  <c r="S3484" i="27" s="1"/>
  <c r="R3485" i="27"/>
  <c r="R3486" i="27"/>
  <c r="R3487" i="27"/>
  <c r="R3488" i="27"/>
  <c r="R3489" i="27"/>
  <c r="R3490" i="27"/>
  <c r="R3491" i="27"/>
  <c r="R3494" i="27"/>
  <c r="S3494" i="27" s="1"/>
  <c r="R3495" i="27"/>
  <c r="R3496" i="27"/>
  <c r="S3496" i="27" s="1"/>
  <c r="R3497" i="27"/>
  <c r="R3498" i="27"/>
  <c r="S3498" i="27" s="1"/>
  <c r="R3499" i="27"/>
  <c r="S3499" i="27" s="1"/>
  <c r="R3500" i="27"/>
  <c r="R3501" i="27"/>
  <c r="R3502" i="27"/>
  <c r="R3503" i="27"/>
  <c r="R3506" i="27"/>
  <c r="S3506" i="27" s="1"/>
  <c r="R3507" i="27"/>
  <c r="R3508" i="27"/>
  <c r="S3508" i="27" s="1"/>
  <c r="R3509" i="27"/>
  <c r="S3509" i="27" s="1"/>
  <c r="R3510" i="27"/>
  <c r="S3510" i="27" s="1"/>
  <c r="R3511" i="27"/>
  <c r="S3511" i="27" s="1"/>
  <c r="R3512" i="27"/>
  <c r="R3513" i="27"/>
  <c r="R3515" i="27"/>
  <c r="R3516" i="27"/>
  <c r="R3518" i="27"/>
  <c r="S3518" i="27" s="1"/>
  <c r="R3519" i="27"/>
  <c r="S3519" i="27" s="1"/>
  <c r="R3520" i="27"/>
  <c r="S3520" i="27" s="1"/>
  <c r="R3521" i="27"/>
  <c r="S3521" i="27" s="1"/>
  <c r="R3522" i="27"/>
  <c r="S3522" i="27" s="1"/>
  <c r="R3523" i="27"/>
  <c r="S3523" i="27" s="1"/>
  <c r="R3524" i="27"/>
  <c r="R3525" i="27"/>
  <c r="R3527" i="27"/>
  <c r="R3530" i="27"/>
  <c r="S3530" i="27" s="1"/>
  <c r="R3531" i="27"/>
  <c r="S3531" i="27" s="1"/>
  <c r="R3532" i="27"/>
  <c r="S3532" i="27" s="1"/>
  <c r="R3533" i="27"/>
  <c r="S3533" i="27" s="1"/>
  <c r="R3534" i="27"/>
  <c r="R3535" i="27"/>
  <c r="S3535" i="27" s="1"/>
  <c r="R3536" i="27"/>
  <c r="R3537" i="27"/>
  <c r="S3537" i="27" s="1"/>
  <c r="R3539" i="27"/>
  <c r="R3542" i="27"/>
  <c r="S3542" i="27" s="1"/>
  <c r="R3543" i="27"/>
  <c r="S3543" i="27" s="1"/>
  <c r="R3544" i="27"/>
  <c r="S3544" i="27" s="1"/>
  <c r="R3545" i="27"/>
  <c r="S3545" i="27" s="1"/>
  <c r="R3546" i="27"/>
  <c r="S3546" i="27" s="1"/>
  <c r="R3547" i="27"/>
  <c r="S3547" i="27" s="1"/>
  <c r="R3548" i="27"/>
  <c r="R3549" i="27"/>
  <c r="R3551" i="27"/>
  <c r="R3554" i="27"/>
  <c r="S3554" i="27" s="1"/>
  <c r="R3555" i="27"/>
  <c r="R3556" i="27"/>
  <c r="R3557" i="27"/>
  <c r="S3557" i="27" s="1"/>
  <c r="R3558" i="27"/>
  <c r="S3558" i="27" s="1"/>
  <c r="R3559" i="27"/>
  <c r="S3559" i="27" s="1"/>
  <c r="R3560" i="27"/>
  <c r="S3560" i="27" s="1"/>
  <c r="R3561" i="27"/>
  <c r="S3561" i="27" s="1"/>
  <c r="R3563" i="27"/>
  <c r="R3566" i="27"/>
  <c r="S3566" i="27" s="1"/>
  <c r="R3567" i="27"/>
  <c r="R3568" i="27"/>
  <c r="R3569" i="27"/>
  <c r="S3569" i="27" s="1"/>
  <c r="R3570" i="27"/>
  <c r="S3570" i="27" s="1"/>
  <c r="R3571" i="27"/>
  <c r="S3571" i="27" s="1"/>
  <c r="R3572" i="27"/>
  <c r="R3573" i="27"/>
  <c r="R3575" i="27"/>
  <c r="R3578" i="27"/>
  <c r="S3578" i="27" s="1"/>
  <c r="R3579" i="27"/>
  <c r="S3579" i="27" s="1"/>
  <c r="R3580" i="27"/>
  <c r="S3580" i="27" s="1"/>
  <c r="R3581" i="27"/>
  <c r="R3582" i="27"/>
  <c r="S3582" i="27" s="1"/>
  <c r="R3583" i="27"/>
  <c r="S3583" i="27" s="1"/>
  <c r="R3584" i="27"/>
  <c r="R3585" i="27"/>
  <c r="R3587" i="27"/>
  <c r="R3590" i="27"/>
  <c r="S3590" i="27" s="1"/>
  <c r="R3591" i="27"/>
  <c r="S3591" i="27" s="1"/>
  <c r="R3592" i="27"/>
  <c r="S3592" i="27" s="1"/>
  <c r="R3593" i="27"/>
  <c r="S3593" i="27" s="1"/>
  <c r="R3594" i="27"/>
  <c r="S3594" i="27" s="1"/>
  <c r="R3595" i="27"/>
  <c r="S3595" i="27" s="1"/>
  <c r="R3596" i="27"/>
  <c r="S3596" i="27" s="1"/>
  <c r="R3597" i="27"/>
  <c r="R3599" i="27"/>
  <c r="R3602" i="27"/>
  <c r="S3602" i="27" s="1"/>
  <c r="R3603" i="27"/>
  <c r="S3603" i="27" s="1"/>
  <c r="R3604" i="27"/>
  <c r="S3604" i="27" s="1"/>
  <c r="R3605" i="27"/>
  <c r="S3605" i="27" s="1"/>
  <c r="R3606" i="27"/>
  <c r="S3606" i="27" s="1"/>
  <c r="R3607" i="27"/>
  <c r="S3607" i="27" s="1"/>
  <c r="R3608" i="27"/>
  <c r="R3609" i="27"/>
  <c r="R3611" i="27"/>
  <c r="R3614" i="27"/>
  <c r="S3614" i="27" s="1"/>
  <c r="R3615" i="27"/>
  <c r="S3615" i="27" s="1"/>
  <c r="R3616" i="27"/>
  <c r="S3616" i="27" s="1"/>
  <c r="R3617" i="27"/>
  <c r="S3617" i="27" s="1"/>
  <c r="R3618" i="27"/>
  <c r="S3618" i="27" s="1"/>
  <c r="R3619" i="27"/>
  <c r="S3619" i="27" s="1"/>
  <c r="R3620" i="27"/>
  <c r="R3621" i="27"/>
  <c r="R3623" i="27"/>
  <c r="R3626" i="27"/>
  <c r="S3626" i="27" s="1"/>
  <c r="R3627" i="27"/>
  <c r="S3627" i="27" s="1"/>
  <c r="R3628" i="27"/>
  <c r="S3628" i="27" s="1"/>
  <c r="R3629" i="27"/>
  <c r="S3629" i="27" s="1"/>
  <c r="R3630" i="27"/>
  <c r="R3631" i="27"/>
  <c r="S3631" i="27" s="1"/>
  <c r="R3632" i="27"/>
  <c r="R3633" i="27"/>
  <c r="S3633" i="27" s="1"/>
  <c r="R3634" i="27"/>
  <c r="R3635" i="27"/>
  <c r="R3638" i="27"/>
  <c r="S3638" i="27" s="1"/>
  <c r="R3639" i="27"/>
  <c r="R3640" i="27"/>
  <c r="S3640" i="27" s="1"/>
  <c r="R3641" i="27"/>
  <c r="S3641" i="27" s="1"/>
  <c r="R3642" i="27"/>
  <c r="S3642" i="27" s="1"/>
  <c r="R3643" i="27"/>
  <c r="S3643" i="27" s="1"/>
  <c r="R3644" i="27"/>
  <c r="R3645" i="27"/>
  <c r="R3646" i="27"/>
  <c r="R3647" i="27"/>
  <c r="R3650" i="27"/>
  <c r="S3650" i="27" s="1"/>
  <c r="R3651" i="27"/>
  <c r="S3651" i="27" s="1"/>
  <c r="R3652" i="27"/>
  <c r="S3652" i="27" s="1"/>
  <c r="R3653" i="27"/>
  <c r="R3654" i="27"/>
  <c r="R3655" i="27"/>
  <c r="S3655" i="27" s="1"/>
  <c r="R3656" i="27"/>
  <c r="R3657" i="27"/>
  <c r="R3659" i="27"/>
  <c r="R3660" i="27"/>
  <c r="R3662" i="27"/>
  <c r="S3662" i="27" s="1"/>
  <c r="R3663" i="27"/>
  <c r="R3664" i="27"/>
  <c r="S3664" i="27" s="1"/>
  <c r="R3665" i="27"/>
  <c r="S3665" i="27" s="1"/>
  <c r="R3666" i="27"/>
  <c r="S3666" i="27" s="1"/>
  <c r="R3667" i="27"/>
  <c r="S3667" i="27" s="1"/>
  <c r="R3668" i="27"/>
  <c r="R3669" i="27"/>
  <c r="R3671" i="27"/>
  <c r="R3674" i="27"/>
  <c r="S3674" i="27" s="1"/>
  <c r="R3675" i="27"/>
  <c r="S3675" i="27" s="1"/>
  <c r="R3676" i="27"/>
  <c r="S3676" i="27" s="1"/>
  <c r="R3677" i="27"/>
  <c r="S3677" i="27" s="1"/>
  <c r="R3678" i="27"/>
  <c r="S3678" i="27" s="1"/>
  <c r="R3679" i="27"/>
  <c r="S3679" i="27" s="1"/>
  <c r="R3680" i="27"/>
  <c r="S3680" i="27" s="1"/>
  <c r="R3681" i="27"/>
  <c r="R3683" i="27"/>
  <c r="R3686" i="27"/>
  <c r="S3686" i="27" s="1"/>
  <c r="R3687" i="27"/>
  <c r="S3687" i="27" s="1"/>
  <c r="R3688" i="27"/>
  <c r="S3688" i="27" s="1"/>
  <c r="R3689" i="27"/>
  <c r="S3689" i="27" s="1"/>
  <c r="R3690" i="27"/>
  <c r="S3690" i="27" s="1"/>
  <c r="R3691" i="27"/>
  <c r="S3691" i="27" s="1"/>
  <c r="R3692" i="27"/>
  <c r="R3693" i="27"/>
  <c r="R3695" i="27"/>
  <c r="R3698" i="27"/>
  <c r="S3698" i="27" s="1"/>
  <c r="R3699" i="27"/>
  <c r="S3699" i="27" s="1"/>
  <c r="R3700" i="27"/>
  <c r="S3700" i="27" s="1"/>
  <c r="R3701" i="27"/>
  <c r="S3701" i="27" s="1"/>
  <c r="R3702" i="27"/>
  <c r="S3702" i="27" s="1"/>
  <c r="R3703" i="27"/>
  <c r="S3703" i="27" s="1"/>
  <c r="R3704" i="27"/>
  <c r="R3705" i="27"/>
  <c r="S3705" i="27" s="1"/>
  <c r="R3707" i="27"/>
  <c r="R3710" i="27"/>
  <c r="S3710" i="27" s="1"/>
  <c r="R3711" i="27"/>
  <c r="S3711" i="27" s="1"/>
  <c r="R3712" i="27"/>
  <c r="S3712" i="27" s="1"/>
  <c r="R3713" i="27"/>
  <c r="S3713" i="27" s="1"/>
  <c r="R3714" i="27"/>
  <c r="S3714" i="27" s="1"/>
  <c r="R3715" i="27"/>
  <c r="S3715" i="27" s="1"/>
  <c r="R3716" i="27"/>
  <c r="R3717" i="27"/>
  <c r="R3719" i="27"/>
  <c r="R3722" i="27"/>
  <c r="S3722" i="27" s="1"/>
  <c r="R3723" i="27"/>
  <c r="S3723" i="27" s="1"/>
  <c r="R3724" i="27"/>
  <c r="S3724" i="27" s="1"/>
  <c r="R3725" i="27"/>
  <c r="S3725" i="27" s="1"/>
  <c r="R3726" i="27"/>
  <c r="S3726" i="27" s="1"/>
  <c r="R3727" i="27"/>
  <c r="S3727" i="27" s="1"/>
  <c r="R3728" i="27"/>
  <c r="R3729" i="27"/>
  <c r="R3731" i="27"/>
  <c r="R3734" i="27"/>
  <c r="S3734" i="27" s="1"/>
  <c r="R3735" i="27"/>
  <c r="R3736" i="27"/>
  <c r="S3736" i="27" s="1"/>
  <c r="R3737" i="27"/>
  <c r="R3738" i="27"/>
  <c r="S3738" i="27" s="1"/>
  <c r="R3739" i="27"/>
  <c r="S3739" i="27" s="1"/>
  <c r="R3740" i="27"/>
  <c r="R3741" i="27"/>
  <c r="S3741" i="27" s="1"/>
  <c r="R3743" i="27"/>
  <c r="R3746" i="27"/>
  <c r="S3746" i="27" s="1"/>
  <c r="R3747" i="27"/>
  <c r="R3748" i="27"/>
  <c r="S3748" i="27" s="1"/>
  <c r="R3749" i="27"/>
  <c r="S3749" i="27" s="1"/>
  <c r="R3750" i="27"/>
  <c r="S3750" i="27" s="1"/>
  <c r="R3751" i="27"/>
  <c r="S3751" i="27" s="1"/>
  <c r="R3752" i="27"/>
  <c r="R3753" i="27"/>
  <c r="S3753" i="27" s="1"/>
  <c r="R3755" i="27"/>
  <c r="R3758" i="27"/>
  <c r="R3759" i="27"/>
  <c r="S3759" i="27" s="1"/>
  <c r="R3760" i="27"/>
  <c r="S3760" i="27" s="1"/>
  <c r="R3761" i="27"/>
  <c r="S3761" i="27" s="1"/>
  <c r="R3762" i="27"/>
  <c r="S3762" i="27" s="1"/>
  <c r="R3763" i="27"/>
  <c r="S3763" i="27" s="1"/>
  <c r="R3764" i="27"/>
  <c r="R3765" i="27"/>
  <c r="R3767" i="27"/>
  <c r="R3770" i="27"/>
  <c r="S3770" i="27" s="1"/>
  <c r="R3771" i="27"/>
  <c r="S3771" i="27" s="1"/>
  <c r="R3772" i="27"/>
  <c r="S3772" i="27" s="1"/>
  <c r="R3773" i="27"/>
  <c r="S3773" i="27" s="1"/>
  <c r="R3774" i="27"/>
  <c r="S3774" i="27" s="1"/>
  <c r="R3775" i="27"/>
  <c r="R3776" i="27"/>
  <c r="R3777" i="27"/>
  <c r="S3777" i="27" s="1"/>
  <c r="R3778" i="27"/>
  <c r="R3779" i="27"/>
  <c r="R3782" i="27"/>
  <c r="S3782" i="27" s="1"/>
  <c r="R3783" i="27"/>
  <c r="S3783" i="27" s="1"/>
  <c r="R3784" i="27"/>
  <c r="S3784" i="27" s="1"/>
  <c r="R3785" i="27"/>
  <c r="S3785" i="27" s="1"/>
  <c r="R3786" i="27"/>
  <c r="R3787" i="27"/>
  <c r="S3787" i="27" s="1"/>
  <c r="R3788" i="27"/>
  <c r="R3789" i="27"/>
  <c r="R3790" i="27"/>
  <c r="R3791" i="27"/>
  <c r="R3794" i="27"/>
  <c r="S3794" i="27" s="1"/>
  <c r="R3795" i="27"/>
  <c r="S3795" i="27" s="1"/>
  <c r="R3796" i="27"/>
  <c r="S3796" i="27" s="1"/>
  <c r="R3797" i="27"/>
  <c r="S3797" i="27" s="1"/>
  <c r="R3798" i="27"/>
  <c r="S3798" i="27" s="1"/>
  <c r="R3799" i="27"/>
  <c r="S3799" i="27" s="1"/>
  <c r="R3800" i="27"/>
  <c r="R3801" i="27"/>
  <c r="R3803" i="27"/>
  <c r="R3804" i="27"/>
  <c r="R3806" i="27"/>
  <c r="S3806" i="27" s="1"/>
  <c r="R3807" i="27"/>
  <c r="S3807" i="27" s="1"/>
  <c r="R3808" i="27"/>
  <c r="S3808" i="27" s="1"/>
  <c r="R3809" i="27"/>
  <c r="S3809" i="27" s="1"/>
  <c r="R3810" i="27"/>
  <c r="S3810" i="27" s="1"/>
  <c r="R3811" i="27"/>
  <c r="S3811" i="27" s="1"/>
  <c r="R3812" i="27"/>
  <c r="S3812" i="27" s="1"/>
  <c r="R3813" i="27"/>
  <c r="R3815" i="27"/>
  <c r="R3818" i="27"/>
  <c r="S3818" i="27" s="1"/>
  <c r="R3819" i="27"/>
  <c r="S3819" i="27" s="1"/>
  <c r="R3820" i="27"/>
  <c r="S3820" i="27" s="1"/>
  <c r="R3821" i="27"/>
  <c r="S3821" i="27" s="1"/>
  <c r="R3822" i="27"/>
  <c r="S3822" i="27" s="1"/>
  <c r="R3823" i="27"/>
  <c r="S3823" i="27" s="1"/>
  <c r="R3824" i="27"/>
  <c r="S3824" i="27" s="1"/>
  <c r="R3825" i="27"/>
  <c r="R3827" i="27"/>
  <c r="R3830" i="27"/>
  <c r="S3830" i="27" s="1"/>
  <c r="R3831" i="27"/>
  <c r="S3831" i="27" s="1"/>
  <c r="R3832" i="27"/>
  <c r="S3832" i="27" s="1"/>
  <c r="R3833" i="27"/>
  <c r="S3833" i="27" s="1"/>
  <c r="R3834" i="27"/>
  <c r="S3834" i="27" s="1"/>
  <c r="R3835" i="27"/>
  <c r="S3835" i="27" s="1"/>
  <c r="R3836" i="27"/>
  <c r="R3837" i="27"/>
  <c r="R3839" i="27"/>
  <c r="R3842" i="27"/>
  <c r="S3842" i="27" s="1"/>
  <c r="R3843" i="27"/>
  <c r="S3843" i="27" s="1"/>
  <c r="R3844" i="27"/>
  <c r="R3845" i="27"/>
  <c r="S3845" i="27" s="1"/>
  <c r="R3846" i="27"/>
  <c r="S3846" i="27" s="1"/>
  <c r="R3847" i="27"/>
  <c r="S3847" i="27" s="1"/>
  <c r="R3848" i="27"/>
  <c r="R3849" i="27"/>
  <c r="R3851" i="27"/>
  <c r="R3854" i="27"/>
  <c r="S3854" i="27" s="1"/>
  <c r="R3855" i="27"/>
  <c r="S3855" i="27" s="1"/>
  <c r="R3856" i="27"/>
  <c r="S3856" i="27" s="1"/>
  <c r="R3857" i="27"/>
  <c r="S3857" i="27" s="1"/>
  <c r="R3858" i="27"/>
  <c r="S3858" i="27" s="1"/>
  <c r="R3859" i="27"/>
  <c r="S3859" i="27" s="1"/>
  <c r="R3860" i="27"/>
  <c r="R3861" i="27"/>
  <c r="R3863" i="27"/>
  <c r="R3866" i="27"/>
  <c r="S3866" i="27" s="1"/>
  <c r="R3867" i="27"/>
  <c r="S3867" i="27" s="1"/>
  <c r="R3868" i="27"/>
  <c r="S3868" i="27" s="1"/>
  <c r="R3869" i="27"/>
  <c r="R3870" i="27"/>
  <c r="R3871" i="27"/>
  <c r="S3871" i="27" s="1"/>
  <c r="R3872" i="27"/>
  <c r="R3873" i="27"/>
  <c r="R3875" i="27"/>
  <c r="R3878" i="27"/>
  <c r="S3878" i="27" s="1"/>
  <c r="R3879" i="27"/>
  <c r="R3880" i="27"/>
  <c r="R3881" i="27"/>
  <c r="S3881" i="27" s="1"/>
  <c r="R3882" i="27"/>
  <c r="S3882" i="27" s="1"/>
  <c r="R3883" i="27"/>
  <c r="S3883" i="27" s="1"/>
  <c r="R3884" i="27"/>
  <c r="R3885" i="27"/>
  <c r="R3887" i="27"/>
  <c r="R3890" i="27"/>
  <c r="S3890" i="27" s="1"/>
  <c r="R3891" i="27"/>
  <c r="S3891" i="27" s="1"/>
  <c r="R3892" i="27"/>
  <c r="S3892" i="27" s="1"/>
  <c r="R3893" i="27"/>
  <c r="R3894" i="27"/>
  <c r="S3894" i="27" s="1"/>
  <c r="R3895" i="27"/>
  <c r="S3895" i="27" s="1"/>
  <c r="R3896" i="27"/>
  <c r="R3897" i="27"/>
  <c r="S3897" i="27" s="1"/>
  <c r="R3899" i="27"/>
  <c r="R3902" i="27"/>
  <c r="S3902" i="27" s="1"/>
  <c r="R3903" i="27"/>
  <c r="S3903" i="27" s="1"/>
  <c r="R3904" i="27"/>
  <c r="R3905" i="27"/>
  <c r="S3905" i="27" s="1"/>
  <c r="R3906" i="27"/>
  <c r="S3906" i="27" s="1"/>
  <c r="R3907" i="27"/>
  <c r="S3907" i="27" s="1"/>
  <c r="R3908" i="27"/>
  <c r="R3909" i="27"/>
  <c r="R3911" i="27"/>
  <c r="R3914" i="27"/>
  <c r="S3914" i="27" s="1"/>
  <c r="R3915" i="27"/>
  <c r="S3915" i="27" s="1"/>
  <c r="R3916" i="27"/>
  <c r="S3916" i="27" s="1"/>
  <c r="R3917" i="27"/>
  <c r="S3917" i="27" s="1"/>
  <c r="R3918" i="27"/>
  <c r="S3918" i="27" s="1"/>
  <c r="R3919" i="27"/>
  <c r="S3919" i="27" s="1"/>
  <c r="R3920" i="27"/>
  <c r="S3920" i="27" s="1"/>
  <c r="R3921" i="27"/>
  <c r="S3921" i="27" s="1"/>
  <c r="R3922" i="27"/>
  <c r="R3923" i="27"/>
  <c r="R3926" i="27"/>
  <c r="S3926" i="27" s="1"/>
  <c r="R3927" i="27"/>
  <c r="S3927" i="27" s="1"/>
  <c r="R3928" i="27"/>
  <c r="S3928" i="27" s="1"/>
  <c r="R3929" i="27"/>
  <c r="R3930" i="27"/>
  <c r="S3930" i="27" s="1"/>
  <c r="R3931" i="27"/>
  <c r="S3931" i="27" s="1"/>
  <c r="R3932" i="27"/>
  <c r="S3932" i="27" s="1"/>
  <c r="R3933" i="27"/>
  <c r="R3934" i="27"/>
  <c r="R3935" i="27"/>
  <c r="R3938" i="27"/>
  <c r="S3938" i="27" s="1"/>
  <c r="R3939" i="27"/>
  <c r="R3940" i="27"/>
  <c r="R3941" i="27"/>
  <c r="S3941" i="27" s="1"/>
  <c r="R3942" i="27"/>
  <c r="S3942" i="27" s="1"/>
  <c r="R3943" i="27"/>
  <c r="S3943" i="27" s="1"/>
  <c r="R3944" i="27"/>
  <c r="S3944" i="27" s="1"/>
  <c r="R3945" i="27"/>
  <c r="R3947" i="27"/>
  <c r="R3948" i="27"/>
  <c r="R3950" i="27"/>
  <c r="S3950" i="27" s="1"/>
  <c r="R3951" i="27"/>
  <c r="S3951" i="27" s="1"/>
  <c r="R3952" i="27"/>
  <c r="S3952" i="27" s="1"/>
  <c r="R3953" i="27"/>
  <c r="S3953" i="27" s="1"/>
  <c r="R3954" i="27"/>
  <c r="S3954" i="27" s="1"/>
  <c r="R3955" i="27"/>
  <c r="S3955" i="27" s="1"/>
  <c r="R3956" i="27"/>
  <c r="R3957" i="27"/>
  <c r="R3959" i="27"/>
  <c r="R3962" i="27"/>
  <c r="S3962" i="27" s="1"/>
  <c r="R3963" i="27"/>
  <c r="S3963" i="27" s="1"/>
  <c r="R3964" i="27"/>
  <c r="S3964" i="27" s="1"/>
  <c r="R3965" i="27"/>
  <c r="S3965" i="27" s="1"/>
  <c r="R3966" i="27"/>
  <c r="S3966" i="27" s="1"/>
  <c r="R3967" i="27"/>
  <c r="S3967" i="27" s="1"/>
  <c r="R3968" i="27"/>
  <c r="S3968" i="27" s="1"/>
  <c r="R3969" i="27"/>
  <c r="S3969" i="27" s="1"/>
  <c r="R3971" i="27"/>
  <c r="R3974" i="27"/>
  <c r="S3974" i="27" s="1"/>
  <c r="R3975" i="27"/>
  <c r="S3975" i="27" s="1"/>
  <c r="R3976" i="27"/>
  <c r="S3976" i="27" s="1"/>
  <c r="R3977" i="27"/>
  <c r="S3977" i="27" s="1"/>
  <c r="R3978" i="27"/>
  <c r="S3978" i="27" s="1"/>
  <c r="R3979" i="27"/>
  <c r="S3979" i="27" s="1"/>
  <c r="R3980" i="27"/>
  <c r="R3981" i="27"/>
  <c r="R3983" i="27"/>
  <c r="R3986" i="27"/>
  <c r="S3986" i="27" s="1"/>
  <c r="R3987" i="27"/>
  <c r="S3987" i="27" s="1"/>
  <c r="R3988" i="27"/>
  <c r="S3988" i="27" s="1"/>
  <c r="R3989" i="27"/>
  <c r="R3990" i="27"/>
  <c r="R3991" i="27"/>
  <c r="S3991" i="27" s="1"/>
  <c r="R3992" i="27"/>
  <c r="R3993" i="27"/>
  <c r="S3993" i="27" s="1"/>
  <c r="R3995" i="27"/>
  <c r="R3998" i="27"/>
  <c r="S3998" i="27" s="1"/>
  <c r="R3999" i="27"/>
  <c r="S3999" i="27" s="1"/>
  <c r="R4000" i="27"/>
  <c r="S4000" i="27" s="1"/>
  <c r="R4001" i="27"/>
  <c r="R4002" i="27"/>
  <c r="S4002" i="27" s="1"/>
  <c r="R4003" i="27"/>
  <c r="S4003" i="27" s="1"/>
  <c r="R4004" i="27"/>
  <c r="R4005" i="27"/>
  <c r="R4007" i="27"/>
  <c r="R4010" i="27"/>
  <c r="S4010" i="27" s="1"/>
  <c r="R4011" i="27"/>
  <c r="S4011" i="27" s="1"/>
  <c r="R4012" i="27"/>
  <c r="S4012" i="27" s="1"/>
  <c r="R4013" i="27"/>
  <c r="S4013" i="27" s="1"/>
  <c r="R4014" i="27"/>
  <c r="S4014" i="27" s="1"/>
  <c r="R4015" i="27"/>
  <c r="S4015" i="27" s="1"/>
  <c r="R4016" i="27"/>
  <c r="R4017" i="27"/>
  <c r="R4019" i="27"/>
  <c r="R4022" i="27"/>
  <c r="S4022" i="27" s="1"/>
  <c r="R4023" i="27"/>
  <c r="S4023" i="27" s="1"/>
  <c r="R4024" i="27"/>
  <c r="S4024" i="27" s="1"/>
  <c r="R4025" i="27"/>
  <c r="R4026" i="27"/>
  <c r="R4027" i="27"/>
  <c r="S4027" i="27" s="1"/>
  <c r="R4028" i="27"/>
  <c r="S4028" i="27" s="1"/>
  <c r="R4029" i="27"/>
  <c r="R4031" i="27"/>
  <c r="R4034" i="27"/>
  <c r="S4034" i="27" s="1"/>
  <c r="R4035" i="27"/>
  <c r="S4035" i="27" s="1"/>
  <c r="R4036" i="27"/>
  <c r="S4036" i="27" s="1"/>
  <c r="R4037" i="27"/>
  <c r="S4037" i="27" s="1"/>
  <c r="R4038" i="27"/>
  <c r="S4038" i="27" s="1"/>
  <c r="R4039" i="27"/>
  <c r="S4039" i="27" s="1"/>
  <c r="R4040" i="27"/>
  <c r="R4041" i="27"/>
  <c r="R4043" i="27"/>
  <c r="R4046" i="27"/>
  <c r="S4046" i="27" s="1"/>
  <c r="R4047" i="27"/>
  <c r="S4047" i="27" s="1"/>
  <c r="R4048" i="27"/>
  <c r="S4048" i="27" s="1"/>
  <c r="R4049" i="27"/>
  <c r="S4049" i="27" s="1"/>
  <c r="R4050" i="27"/>
  <c r="S4050" i="27" s="1"/>
  <c r="R4051" i="27"/>
  <c r="S4051" i="27" s="1"/>
  <c r="R4052" i="27"/>
  <c r="S4052" i="27" s="1"/>
  <c r="R4053" i="27"/>
  <c r="R4055" i="27"/>
  <c r="R4058" i="27"/>
  <c r="S4058" i="27" s="1"/>
  <c r="R4059" i="27"/>
  <c r="S4059" i="27" s="1"/>
  <c r="R4060" i="27"/>
  <c r="S4060" i="27" s="1"/>
  <c r="R4061" i="27"/>
  <c r="S4061" i="27" s="1"/>
  <c r="R4062" i="27"/>
  <c r="S4062" i="27" s="1"/>
  <c r="R4063" i="27"/>
  <c r="S4063" i="27" s="1"/>
  <c r="R4064" i="27"/>
  <c r="R4065" i="27"/>
  <c r="R4066" i="27"/>
  <c r="R4067" i="27"/>
  <c r="R4070" i="27"/>
  <c r="S4070" i="27" s="1"/>
  <c r="R4071" i="27"/>
  <c r="S4071" i="27" s="1"/>
  <c r="R4072" i="27"/>
  <c r="S4072" i="27" s="1"/>
  <c r="R4073" i="27"/>
  <c r="S4073" i="27" s="1"/>
  <c r="R4074" i="27"/>
  <c r="S4074" i="27" s="1"/>
  <c r="R4075" i="27"/>
  <c r="S4075" i="27" s="1"/>
  <c r="R4076" i="27"/>
  <c r="S4076" i="27" s="1"/>
  <c r="R4077" i="27"/>
  <c r="R4078" i="27"/>
  <c r="R4079" i="27"/>
  <c r="R4082" i="27"/>
  <c r="S4082" i="27" s="1"/>
  <c r="R4083" i="27"/>
  <c r="S4083" i="27" s="1"/>
  <c r="R4084" i="27"/>
  <c r="S4084" i="27" s="1"/>
  <c r="R4085" i="27"/>
  <c r="S4085" i="27" s="1"/>
  <c r="R4086" i="27"/>
  <c r="S4086" i="27" s="1"/>
  <c r="R4087" i="27"/>
  <c r="S4087" i="27" s="1"/>
  <c r="R4088" i="27"/>
  <c r="S4088" i="27" s="1"/>
  <c r="R4089" i="27"/>
  <c r="S4089" i="27" s="1"/>
  <c r="R4091" i="27"/>
  <c r="R4092" i="27"/>
  <c r="R4094" i="27"/>
  <c r="S4094" i="27" s="1"/>
  <c r="R4095" i="27"/>
  <c r="S4095" i="27" s="1"/>
  <c r="R4096" i="27"/>
  <c r="S4096" i="27" s="1"/>
  <c r="R4097" i="27"/>
  <c r="S4097" i="27" s="1"/>
  <c r="R4098" i="27"/>
  <c r="S4098" i="27" s="1"/>
  <c r="R4099" i="27"/>
  <c r="S4099" i="27" s="1"/>
  <c r="R4100" i="27"/>
  <c r="R4101" i="27"/>
  <c r="R4103" i="27"/>
  <c r="R4106" i="27"/>
  <c r="S4106" i="27" s="1"/>
  <c r="R4107" i="27"/>
  <c r="S4107" i="27" s="1"/>
  <c r="R4108" i="27"/>
  <c r="S4108" i="27" s="1"/>
  <c r="R4109" i="27"/>
  <c r="S4109" i="27" s="1"/>
  <c r="R4110" i="27"/>
  <c r="S4110" i="27" s="1"/>
  <c r="R4111" i="27"/>
  <c r="S4111" i="27" s="1"/>
  <c r="R4112" i="27"/>
  <c r="S4112" i="27" s="1"/>
  <c r="R4113" i="27"/>
  <c r="R4115" i="27"/>
  <c r="R4118" i="27"/>
  <c r="S4118" i="27" s="1"/>
  <c r="R4119" i="27"/>
  <c r="S4119" i="27" s="1"/>
  <c r="R4120" i="27"/>
  <c r="S4120" i="27" s="1"/>
  <c r="R4121" i="27"/>
  <c r="R4122" i="27"/>
  <c r="S4122" i="27" s="1"/>
  <c r="R4123" i="27"/>
  <c r="S4123" i="27" s="1"/>
  <c r="R4124" i="27"/>
  <c r="R4125" i="27"/>
  <c r="R4127" i="27"/>
  <c r="R4130" i="27"/>
  <c r="R4131" i="27"/>
  <c r="R4132" i="27"/>
  <c r="R4133" i="27"/>
  <c r="R4134" i="27"/>
  <c r="R4135" i="27"/>
  <c r="R4136" i="27"/>
  <c r="R4137" i="27"/>
  <c r="R4139" i="27"/>
  <c r="R4142" i="27"/>
  <c r="S4142" i="27" s="1"/>
  <c r="R4143" i="27"/>
  <c r="S4143" i="27" s="1"/>
  <c r="R4144" i="27"/>
  <c r="R4145" i="27"/>
  <c r="S4145" i="27" s="1"/>
  <c r="R4146" i="27"/>
  <c r="S4146" i="27" s="1"/>
  <c r="R4147" i="27"/>
  <c r="S4147" i="27" s="1"/>
  <c r="R4148" i="27"/>
  <c r="R4149" i="27"/>
  <c r="R4151" i="27"/>
  <c r="R4154" i="27"/>
  <c r="S4154" i="27" s="1"/>
  <c r="R4155" i="27"/>
  <c r="S4155" i="27" s="1"/>
  <c r="R4156" i="27"/>
  <c r="S4156" i="27" s="1"/>
  <c r="R4157" i="27"/>
  <c r="S4157" i="27" s="1"/>
  <c r="R4158" i="27"/>
  <c r="S4158" i="27" s="1"/>
  <c r="R4159" i="27"/>
  <c r="S4159" i="27" s="1"/>
  <c r="R4160" i="27"/>
  <c r="R4161" i="27"/>
  <c r="R4163" i="27"/>
  <c r="R4166" i="27"/>
  <c r="S4166" i="27" s="1"/>
  <c r="R4167" i="27"/>
  <c r="S4167" i="27" s="1"/>
  <c r="R4168" i="27"/>
  <c r="S4168" i="27" s="1"/>
  <c r="R4169" i="27"/>
  <c r="S4169" i="27" s="1"/>
  <c r="R4170" i="27"/>
  <c r="S4170" i="27" s="1"/>
  <c r="R4171" i="27"/>
  <c r="S4171" i="27" s="1"/>
  <c r="R4172" i="27"/>
  <c r="R4173" i="27"/>
  <c r="R4175" i="27"/>
  <c r="R4178" i="27"/>
  <c r="S4178" i="27" s="1"/>
  <c r="R4179" i="27"/>
  <c r="S4179" i="27" s="1"/>
  <c r="R4180" i="27"/>
  <c r="R4181" i="27"/>
  <c r="R4182" i="27"/>
  <c r="S4182" i="27" s="1"/>
  <c r="R4183" i="27"/>
  <c r="S4183" i="27" s="1"/>
  <c r="R4184" i="27"/>
  <c r="R4185" i="27"/>
  <c r="R4187" i="27"/>
  <c r="R4190" i="27"/>
  <c r="S4190" i="27" s="1"/>
  <c r="R4191" i="27"/>
  <c r="S4191" i="27" s="1"/>
  <c r="R4192" i="27"/>
  <c r="S4192" i="27" s="1"/>
  <c r="R4193" i="27"/>
  <c r="S4193" i="27" s="1"/>
  <c r="R4194" i="27"/>
  <c r="S4194" i="27" s="1"/>
  <c r="R4195" i="27"/>
  <c r="S4195" i="27" s="1"/>
  <c r="R4196" i="27"/>
  <c r="R4197" i="27"/>
  <c r="R4199" i="27"/>
  <c r="R4202" i="27"/>
  <c r="S4202" i="27" s="1"/>
  <c r="R4203" i="27"/>
  <c r="S4203" i="27" s="1"/>
  <c r="R4204" i="27"/>
  <c r="S4204" i="27" s="1"/>
  <c r="R4205" i="27"/>
  <c r="S4205" i="27" s="1"/>
  <c r="R4206" i="27"/>
  <c r="S4206" i="27" s="1"/>
  <c r="R4207" i="27"/>
  <c r="S4207" i="27" s="1"/>
  <c r="R4208" i="27"/>
  <c r="R4209" i="27"/>
  <c r="S4209" i="27" s="1"/>
  <c r="R4210" i="27"/>
  <c r="R4211" i="27"/>
  <c r="R4214" i="27"/>
  <c r="S4214" i="27" s="1"/>
  <c r="R4215" i="27"/>
  <c r="S4215" i="27" s="1"/>
  <c r="R4216" i="27"/>
  <c r="S4216" i="27" s="1"/>
  <c r="R4217" i="27"/>
  <c r="R4218" i="27"/>
  <c r="S4218" i="27" s="1"/>
  <c r="R4219" i="27"/>
  <c r="S4219" i="27" s="1"/>
  <c r="R4220" i="27"/>
  <c r="R4221" i="27"/>
  <c r="R4222" i="27"/>
  <c r="R4223" i="27"/>
  <c r="R4226" i="27"/>
  <c r="S4226" i="27" s="1"/>
  <c r="R4227" i="27"/>
  <c r="S4227" i="27" s="1"/>
  <c r="R4228" i="27"/>
  <c r="S4228" i="27" s="1"/>
  <c r="R4229" i="27"/>
  <c r="S4229" i="27" s="1"/>
  <c r="R4230" i="27"/>
  <c r="S4230" i="27" s="1"/>
  <c r="R4231" i="27"/>
  <c r="R4232" i="27"/>
  <c r="R4233" i="27"/>
  <c r="R4235" i="27"/>
  <c r="R4236" i="27"/>
  <c r="R4238" i="27"/>
  <c r="S4238" i="27" s="1"/>
  <c r="R4239" i="27"/>
  <c r="R4240" i="27"/>
  <c r="S4240" i="27" s="1"/>
  <c r="R4241" i="27"/>
  <c r="R4242" i="27"/>
  <c r="S4242" i="27" s="1"/>
  <c r="R4243" i="27"/>
  <c r="S4243" i="27" s="1"/>
  <c r="R4244" i="27"/>
  <c r="R4245" i="27"/>
  <c r="R4247" i="27"/>
  <c r="R4250" i="27"/>
  <c r="S4250" i="27" s="1"/>
  <c r="R4251" i="27"/>
  <c r="R4252" i="27"/>
  <c r="S4252" i="27" s="1"/>
  <c r="R4253" i="27"/>
  <c r="S4253" i="27" s="1"/>
  <c r="R4254" i="27"/>
  <c r="S4254" i="27" s="1"/>
  <c r="R4255" i="27"/>
  <c r="S4255" i="27" s="1"/>
  <c r="R4256" i="27"/>
  <c r="R4257" i="27"/>
  <c r="R4259" i="27"/>
  <c r="R4262" i="27"/>
  <c r="S4262" i="27" s="1"/>
  <c r="R4263" i="27"/>
  <c r="R4264" i="27"/>
  <c r="S4264" i="27" s="1"/>
  <c r="R4265" i="27"/>
  <c r="R4266" i="27"/>
  <c r="S4266" i="27" s="1"/>
  <c r="R4267" i="27"/>
  <c r="S4267" i="27" s="1"/>
  <c r="R4268" i="27"/>
  <c r="S4268" i="27" s="1"/>
  <c r="R4269" i="27"/>
  <c r="R4271" i="27"/>
  <c r="R4274" i="27"/>
  <c r="S4274" i="27" s="1"/>
  <c r="R4275" i="27"/>
  <c r="S4275" i="27" s="1"/>
  <c r="R4276" i="27"/>
  <c r="S4276" i="27" s="1"/>
  <c r="R4277" i="27"/>
  <c r="S4277" i="27" s="1"/>
  <c r="R4278" i="27"/>
  <c r="S4278" i="27" s="1"/>
  <c r="R4279" i="27"/>
  <c r="S4279" i="27" s="1"/>
  <c r="R4280" i="27"/>
  <c r="S4280" i="27" s="1"/>
  <c r="R4281" i="27"/>
  <c r="R4283" i="27"/>
  <c r="R4286" i="27"/>
  <c r="S4286" i="27" s="1"/>
  <c r="R4287" i="27"/>
  <c r="R4288" i="27"/>
  <c r="S4288" i="27" s="1"/>
  <c r="R4289" i="27"/>
  <c r="S4289" i="27" s="1"/>
  <c r="R4290" i="27"/>
  <c r="S4290" i="27" s="1"/>
  <c r="R4291" i="27"/>
  <c r="S4291" i="27" s="1"/>
  <c r="R4292" i="27"/>
  <c r="R4293" i="27"/>
  <c r="S4293" i="27" s="1"/>
  <c r="R4295" i="27"/>
  <c r="R4298" i="27"/>
  <c r="S4298" i="27" s="1"/>
  <c r="R4299" i="27"/>
  <c r="R4300" i="27"/>
  <c r="R4301" i="27"/>
  <c r="S4301" i="27" s="1"/>
  <c r="R4302" i="27"/>
  <c r="S4302" i="27" s="1"/>
  <c r="R4303" i="27"/>
  <c r="R4304" i="27"/>
  <c r="R4305" i="27"/>
  <c r="R4307" i="27"/>
  <c r="R4310" i="27"/>
  <c r="S4310" i="27" s="1"/>
  <c r="R4311" i="27"/>
  <c r="S4311" i="27" s="1"/>
  <c r="R4312" i="27"/>
  <c r="R4313" i="27"/>
  <c r="R4314" i="27"/>
  <c r="S4314" i="27" s="1"/>
  <c r="R4315" i="27"/>
  <c r="S4315" i="27" s="1"/>
  <c r="R4316" i="27"/>
  <c r="R4317" i="27"/>
  <c r="R4319" i="27"/>
  <c r="R4322" i="27"/>
  <c r="S4322" i="27" s="1"/>
  <c r="R4323" i="27"/>
  <c r="R4324" i="27"/>
  <c r="S4324" i="27" s="1"/>
  <c r="R4325" i="27"/>
  <c r="S4325" i="27" s="1"/>
  <c r="R4326" i="27"/>
  <c r="S4326" i="27" s="1"/>
  <c r="R4327" i="27"/>
  <c r="R4328" i="27"/>
  <c r="R4329" i="27"/>
  <c r="R4331" i="27"/>
  <c r="R4334" i="27"/>
  <c r="R4335" i="27"/>
  <c r="S4335" i="27" s="1"/>
  <c r="R4336" i="27"/>
  <c r="S4336" i="27" s="1"/>
  <c r="R4337" i="27"/>
  <c r="S4337" i="27" s="1"/>
  <c r="R4338" i="27"/>
  <c r="S4338" i="27" s="1"/>
  <c r="R4339" i="27"/>
  <c r="S4339" i="27" s="1"/>
  <c r="R4340" i="27"/>
  <c r="S4340" i="27" s="1"/>
  <c r="R4341" i="27"/>
  <c r="R4343" i="27"/>
  <c r="R4346" i="27"/>
  <c r="R4347" i="27"/>
  <c r="S4347" i="27" s="1"/>
  <c r="R4348" i="27"/>
  <c r="S4348" i="27" s="1"/>
  <c r="R4349" i="27"/>
  <c r="S4349" i="27" s="1"/>
  <c r="R4350" i="27"/>
  <c r="S4350" i="27" s="1"/>
  <c r="R4351" i="27"/>
  <c r="S4351" i="27" s="1"/>
  <c r="R4352" i="27"/>
  <c r="R4353" i="27"/>
  <c r="R4354" i="27"/>
  <c r="R4355" i="27"/>
  <c r="R4358" i="27"/>
  <c r="S4358" i="27" s="1"/>
  <c r="R4359" i="27"/>
  <c r="S4359" i="27" s="1"/>
  <c r="R4360" i="27"/>
  <c r="S4360" i="27" s="1"/>
  <c r="R4361" i="27"/>
  <c r="S4361" i="27" s="1"/>
  <c r="R4362" i="27"/>
  <c r="S4362" i="27" s="1"/>
  <c r="R4363" i="27"/>
  <c r="R4364" i="27"/>
  <c r="R4365" i="27"/>
  <c r="R4366" i="27"/>
  <c r="R4367" i="27"/>
  <c r="R4370" i="27"/>
  <c r="S4370" i="27" s="1"/>
  <c r="R4371" i="27"/>
  <c r="S4371" i="27" s="1"/>
  <c r="R4372" i="27"/>
  <c r="S4372" i="27" s="1"/>
  <c r="R4373" i="27"/>
  <c r="R4374" i="27"/>
  <c r="R4375" i="27"/>
  <c r="S4375" i="27" s="1"/>
  <c r="R4376" i="27"/>
  <c r="R4377" i="27"/>
  <c r="S4377" i="27" s="1"/>
  <c r="R4379" i="27"/>
  <c r="R4380" i="27"/>
  <c r="R4382" i="27"/>
  <c r="S4382" i="27" s="1"/>
  <c r="R4383" i="27"/>
  <c r="R4384" i="27"/>
  <c r="S4384" i="27" s="1"/>
  <c r="R4385" i="27"/>
  <c r="S4385" i="27" s="1"/>
  <c r="R4386" i="27"/>
  <c r="S4386" i="27" s="1"/>
  <c r="R4387" i="27"/>
  <c r="R4388" i="27"/>
  <c r="R4389" i="27"/>
  <c r="R4391" i="27"/>
  <c r="R4394" i="27"/>
  <c r="S4394" i="27" s="1"/>
  <c r="R4395" i="27"/>
  <c r="S4395" i="27" s="1"/>
  <c r="R4396" i="27"/>
  <c r="S4396" i="27" s="1"/>
  <c r="R4397" i="27"/>
  <c r="S4397" i="27" s="1"/>
  <c r="R4398" i="27"/>
  <c r="S4398" i="27" s="1"/>
  <c r="R4399" i="27"/>
  <c r="S4399" i="27" s="1"/>
  <c r="R4400" i="27"/>
  <c r="R4401" i="27"/>
  <c r="S4401" i="27" s="1"/>
  <c r="R4403" i="27"/>
  <c r="R4406" i="27"/>
  <c r="S4406" i="27" s="1"/>
  <c r="R4407" i="27"/>
  <c r="S4407" i="27" s="1"/>
  <c r="R4408" i="27"/>
  <c r="S4408" i="27" s="1"/>
  <c r="R4409" i="27"/>
  <c r="S4409" i="27" s="1"/>
  <c r="R4410" i="27"/>
  <c r="S4410" i="27" s="1"/>
  <c r="R4411" i="27"/>
  <c r="R4412" i="27"/>
  <c r="R4413" i="27"/>
  <c r="R4415" i="27"/>
  <c r="R4418" i="27"/>
  <c r="S4418" i="27" s="1"/>
  <c r="R4419" i="27"/>
  <c r="S4419" i="27" s="1"/>
  <c r="R4420" i="27"/>
  <c r="S4420" i="27" s="1"/>
  <c r="R4421" i="27"/>
  <c r="R4422" i="27"/>
  <c r="S4422" i="27" s="1"/>
  <c r="R4423" i="27"/>
  <c r="R4424" i="27"/>
  <c r="S4424" i="27" s="1"/>
  <c r="R4425" i="27"/>
  <c r="R4427" i="27"/>
  <c r="R4430" i="27"/>
  <c r="S4430" i="27" s="1"/>
  <c r="R4431" i="27"/>
  <c r="S4431" i="27" s="1"/>
  <c r="R4432" i="27"/>
  <c r="S4432" i="27" s="1"/>
  <c r="R4433" i="27"/>
  <c r="S4433" i="27" s="1"/>
  <c r="R4434" i="27"/>
  <c r="S4434" i="27" s="1"/>
  <c r="R4435" i="27"/>
  <c r="S4435" i="27" s="1"/>
  <c r="R4436" i="27"/>
  <c r="S4436" i="27" s="1"/>
  <c r="R4437" i="27"/>
  <c r="R4439" i="27"/>
  <c r="R4442" i="27"/>
  <c r="S4442" i="27" s="1"/>
  <c r="R4443" i="27"/>
  <c r="S4443" i="27" s="1"/>
  <c r="R4444" i="27"/>
  <c r="S4444" i="27" s="1"/>
  <c r="R4445" i="27"/>
  <c r="S4445" i="27" s="1"/>
  <c r="R4446" i="27"/>
  <c r="S4446" i="27" s="1"/>
  <c r="R4447" i="27"/>
  <c r="R4448" i="27"/>
  <c r="R4449" i="27"/>
  <c r="S4449" i="27" s="1"/>
  <c r="R4451" i="27"/>
  <c r="R4454" i="27"/>
  <c r="S4454" i="27" s="1"/>
  <c r="R4455" i="27"/>
  <c r="S4455" i="27" s="1"/>
  <c r="R4456" i="27"/>
  <c r="S4456" i="27" s="1"/>
  <c r="R4457" i="27"/>
  <c r="S4457" i="27" s="1"/>
  <c r="R4458" i="27"/>
  <c r="S4458" i="27" s="1"/>
  <c r="R4459" i="27"/>
  <c r="R4460" i="27"/>
  <c r="R4461" i="27"/>
  <c r="S4461" i="27" s="1"/>
  <c r="R4463" i="27"/>
  <c r="R4466" i="27"/>
  <c r="S4466" i="27" s="1"/>
  <c r="R4467" i="27"/>
  <c r="S4467" i="27" s="1"/>
  <c r="R4468" i="27"/>
  <c r="S4468" i="27" s="1"/>
  <c r="R4469" i="27"/>
  <c r="S4469" i="27" s="1"/>
  <c r="R4470" i="27"/>
  <c r="S4470" i="27" s="1"/>
  <c r="R4471" i="27"/>
  <c r="R4472" i="27"/>
  <c r="R4473" i="27"/>
  <c r="S4473" i="27" s="1"/>
  <c r="R4475" i="27"/>
  <c r="R4478" i="27"/>
  <c r="S4478" i="27" s="1"/>
  <c r="R4479" i="27"/>
  <c r="S4479" i="27" s="1"/>
  <c r="R4480" i="27"/>
  <c r="S4480" i="27" s="1"/>
  <c r="R4481" i="27"/>
  <c r="S4481" i="27" s="1"/>
  <c r="R4482" i="27"/>
  <c r="S4482" i="27" s="1"/>
  <c r="R4483" i="27"/>
  <c r="R4484" i="27"/>
  <c r="R4485" i="27"/>
  <c r="R4487" i="27"/>
  <c r="R4490" i="27"/>
  <c r="S4490" i="27" s="1"/>
  <c r="R4491" i="27"/>
  <c r="S4491" i="27" s="1"/>
  <c r="R4492" i="27"/>
  <c r="S4492" i="27" s="1"/>
  <c r="R4493" i="27"/>
  <c r="S4493" i="27" s="1"/>
  <c r="R4494" i="27"/>
  <c r="S4494" i="27" s="1"/>
  <c r="R4495" i="27"/>
  <c r="S4495" i="27" s="1"/>
  <c r="R4496" i="27"/>
  <c r="R4497" i="27"/>
  <c r="S4497" i="27" s="1"/>
  <c r="R4498" i="27"/>
  <c r="R4499" i="27"/>
  <c r="R4502" i="27"/>
  <c r="S4502" i="27" s="1"/>
  <c r="R4503" i="27"/>
  <c r="S4503" i="27" s="1"/>
  <c r="R4504" i="27"/>
  <c r="S4504" i="27" s="1"/>
  <c r="R4505" i="27"/>
  <c r="S4505" i="27" s="1"/>
  <c r="R4506" i="27"/>
  <c r="S4506" i="27" s="1"/>
  <c r="R4507" i="27"/>
  <c r="R4508" i="27"/>
  <c r="R4509" i="27"/>
  <c r="R4510" i="27"/>
  <c r="R4511" i="27"/>
  <c r="R4514" i="27"/>
  <c r="S4514" i="27" s="1"/>
  <c r="R4515" i="27"/>
  <c r="S4515" i="27" s="1"/>
  <c r="R4516" i="27"/>
  <c r="S4516" i="27" s="1"/>
  <c r="R4517" i="27"/>
  <c r="S4517" i="27" s="1"/>
  <c r="R4518" i="27"/>
  <c r="S4518" i="27" s="1"/>
  <c r="R4519" i="27"/>
  <c r="R4520" i="27"/>
  <c r="R4521" i="27"/>
  <c r="S4521" i="27" s="1"/>
  <c r="R4523" i="27"/>
  <c r="R4524" i="27"/>
  <c r="R4526" i="27"/>
  <c r="S4526" i="27" s="1"/>
  <c r="R4527" i="27"/>
  <c r="S4527" i="27" s="1"/>
  <c r="R4528" i="27"/>
  <c r="S4528" i="27" s="1"/>
  <c r="R4529" i="27"/>
  <c r="S4529" i="27" s="1"/>
  <c r="R4530" i="27"/>
  <c r="R4531" i="27"/>
  <c r="R4532" i="27"/>
  <c r="R4533" i="27"/>
  <c r="S4533" i="27" s="1"/>
  <c r="R4535" i="27"/>
  <c r="R4538" i="27"/>
  <c r="S4538" i="27" s="1"/>
  <c r="R4539" i="27"/>
  <c r="S4539" i="27" s="1"/>
  <c r="R4540" i="27"/>
  <c r="S4540" i="27" s="1"/>
  <c r="R4541" i="27"/>
  <c r="R4542" i="27"/>
  <c r="R4543" i="27"/>
  <c r="R4544" i="27"/>
  <c r="S4544" i="27" s="1"/>
  <c r="R4545" i="27"/>
  <c r="S4545" i="27" s="1"/>
  <c r="R4547" i="27"/>
  <c r="R4550" i="27"/>
  <c r="S4550" i="27" s="1"/>
  <c r="R4551" i="27"/>
  <c r="R4552" i="27"/>
  <c r="R4553" i="27"/>
  <c r="S4553" i="27" s="1"/>
  <c r="R4554" i="27"/>
  <c r="S4554" i="27" s="1"/>
  <c r="R4555" i="27"/>
  <c r="R4556" i="27"/>
  <c r="S4556" i="27" s="1"/>
  <c r="R4557" i="27"/>
  <c r="S4557" i="27" s="1"/>
  <c r="R4559" i="27"/>
  <c r="R4562" i="27"/>
  <c r="S4562" i="27" s="1"/>
  <c r="R4563" i="27"/>
  <c r="S4563" i="27" s="1"/>
  <c r="R4564" i="27"/>
  <c r="R4565" i="27"/>
  <c r="S4565" i="27" s="1"/>
  <c r="R4566" i="27"/>
  <c r="S4566" i="27" s="1"/>
  <c r="R4567" i="27"/>
  <c r="R4568" i="27"/>
  <c r="R4569" i="27"/>
  <c r="R4571" i="27"/>
  <c r="R4574" i="27"/>
  <c r="S4574" i="27" s="1"/>
  <c r="R4575" i="27"/>
  <c r="R4576" i="27"/>
  <c r="R4577" i="27"/>
  <c r="S4577" i="27" s="1"/>
  <c r="R4578" i="27"/>
  <c r="S4578" i="27" s="1"/>
  <c r="R4579" i="27"/>
  <c r="S4579" i="27" s="1"/>
  <c r="R4580" i="27"/>
  <c r="S4580" i="27" s="1"/>
  <c r="R4581" i="27"/>
  <c r="R4583" i="27"/>
  <c r="R4586" i="27"/>
  <c r="S4586" i="27" s="1"/>
  <c r="R4587" i="27"/>
  <c r="S4587" i="27" s="1"/>
  <c r="R4588" i="27"/>
  <c r="R4589" i="27"/>
  <c r="S4589" i="27" s="1"/>
  <c r="R4590" i="27"/>
  <c r="S4590" i="27" s="1"/>
  <c r="R4591" i="27"/>
  <c r="R4592" i="27"/>
  <c r="S4592" i="27" s="1"/>
  <c r="R4593" i="27"/>
  <c r="S4593" i="27" s="1"/>
  <c r="R4595" i="27"/>
  <c r="R4598" i="27"/>
  <c r="S4598" i="27" s="1"/>
  <c r="R4599" i="27"/>
  <c r="S4599" i="27" s="1"/>
  <c r="R4600" i="27"/>
  <c r="S4600" i="27" s="1"/>
  <c r="R4601" i="27"/>
  <c r="S4601" i="27" s="1"/>
  <c r="R4602" i="27"/>
  <c r="S4602" i="27" s="1"/>
  <c r="R4603" i="27"/>
  <c r="R4604" i="27"/>
  <c r="R4605" i="27"/>
  <c r="R4607" i="27"/>
  <c r="R4610" i="27"/>
  <c r="S4610" i="27" s="1"/>
  <c r="R4611" i="27"/>
  <c r="R4612" i="27"/>
  <c r="S4612" i="27" s="1"/>
  <c r="R4613" i="27"/>
  <c r="R4614" i="27"/>
  <c r="S4614" i="27" s="1"/>
  <c r="R4615" i="27"/>
  <c r="R4616" i="27"/>
  <c r="R4617" i="27"/>
  <c r="R4619" i="27"/>
  <c r="R4622" i="27"/>
  <c r="S4622" i="27" s="1"/>
  <c r="R4623" i="27"/>
  <c r="S4623" i="27" s="1"/>
  <c r="R4624" i="27"/>
  <c r="S4624" i="27" s="1"/>
  <c r="R4625" i="27"/>
  <c r="R4626" i="27"/>
  <c r="R4627" i="27"/>
  <c r="S4627" i="27" s="1"/>
  <c r="R4628" i="27"/>
  <c r="S4628" i="27" s="1"/>
  <c r="R4629" i="27"/>
  <c r="S4629" i="27" s="1"/>
  <c r="R4631" i="27"/>
  <c r="R4634" i="27"/>
  <c r="S4634" i="27" s="1"/>
  <c r="R4635" i="27"/>
  <c r="S4635" i="27" s="1"/>
  <c r="R4636" i="27"/>
  <c r="S4636" i="27" s="1"/>
  <c r="R4637" i="27"/>
  <c r="S4637" i="27" s="1"/>
  <c r="R4638" i="27"/>
  <c r="S4638" i="27" s="1"/>
  <c r="R4639" i="27"/>
  <c r="R4640" i="27"/>
  <c r="R4641" i="27"/>
  <c r="S4641" i="27" s="1"/>
  <c r="R4642" i="27"/>
  <c r="R4643" i="27"/>
  <c r="R4646" i="27"/>
  <c r="S4646" i="27" s="1"/>
  <c r="R4647" i="27"/>
  <c r="R4648" i="27"/>
  <c r="S4648" i="27" s="1"/>
  <c r="R4649" i="27"/>
  <c r="S4649" i="27" s="1"/>
  <c r="R4650" i="27"/>
  <c r="S4650" i="27" s="1"/>
  <c r="R4651" i="27"/>
  <c r="S4651" i="27" s="1"/>
  <c r="R4652" i="27"/>
  <c r="R4653" i="27"/>
  <c r="S4653" i="27" s="1"/>
  <c r="R4654" i="27"/>
  <c r="S4654" i="27" s="1"/>
  <c r="R4655" i="27"/>
  <c r="R4658" i="27"/>
  <c r="S4658" i="27" s="1"/>
  <c r="R4659" i="27"/>
  <c r="S4659" i="27" s="1"/>
  <c r="R4660" i="27"/>
  <c r="S4660" i="27" s="1"/>
  <c r="R4661" i="27"/>
  <c r="S4661" i="27" s="1"/>
  <c r="R4662" i="27"/>
  <c r="S4662" i="27" s="1"/>
  <c r="R4663" i="27"/>
  <c r="R4664" i="27"/>
  <c r="R4665" i="27"/>
  <c r="R4667" i="27"/>
  <c r="R4668" i="27"/>
  <c r="R4670" i="27"/>
  <c r="S4670" i="27" s="1"/>
  <c r="R4671" i="27"/>
  <c r="S4671" i="27" s="1"/>
  <c r="R4672" i="27"/>
  <c r="S4672" i="27" s="1"/>
  <c r="R4673" i="27"/>
  <c r="S4673" i="27" s="1"/>
  <c r="R4674" i="27"/>
  <c r="S4674" i="27" s="1"/>
  <c r="R4675" i="27"/>
  <c r="S4675" i="27" s="1"/>
  <c r="R4676" i="27"/>
  <c r="R4677" i="27"/>
  <c r="R4679" i="27"/>
  <c r="R4682" i="27"/>
  <c r="S4682" i="27" s="1"/>
  <c r="R4683" i="27"/>
  <c r="S4683" i="27" s="1"/>
  <c r="R4684" i="27"/>
  <c r="R4685" i="27"/>
  <c r="R4686" i="27"/>
  <c r="R4687" i="27"/>
  <c r="R4688" i="27"/>
  <c r="R4689" i="27"/>
  <c r="S4689" i="27" s="1"/>
  <c r="R4691" i="27"/>
  <c r="R4694" i="27"/>
  <c r="S4694" i="27" s="1"/>
  <c r="R4695" i="27"/>
  <c r="S4695" i="27" s="1"/>
  <c r="R4696" i="27"/>
  <c r="S4696" i="27" s="1"/>
  <c r="R4697" i="27"/>
  <c r="R4698" i="27"/>
  <c r="S4698" i="27" s="1"/>
  <c r="R4699" i="27"/>
  <c r="S4699" i="27" s="1"/>
  <c r="R4700" i="27"/>
  <c r="R4701" i="27"/>
  <c r="S4701" i="27" s="1"/>
  <c r="R4703" i="27"/>
  <c r="R4706" i="27"/>
  <c r="S4706" i="27" s="1"/>
  <c r="R4707" i="27"/>
  <c r="S4707" i="27" s="1"/>
  <c r="R4708" i="27"/>
  <c r="S4708" i="27" s="1"/>
  <c r="R4709" i="27"/>
  <c r="R4710" i="27"/>
  <c r="S4710" i="27" s="1"/>
  <c r="R4711" i="27"/>
  <c r="R4712" i="27"/>
  <c r="R4713" i="27"/>
  <c r="S4713" i="27" s="1"/>
  <c r="R4715" i="27"/>
  <c r="R4718" i="27"/>
  <c r="S4718" i="27" s="1"/>
  <c r="R4719" i="27"/>
  <c r="S4719" i="27" s="1"/>
  <c r="R4720" i="27"/>
  <c r="S4720" i="27" s="1"/>
  <c r="R4721" i="27"/>
  <c r="S4721" i="27" s="1"/>
  <c r="R4722" i="27"/>
  <c r="S4722" i="27" s="1"/>
  <c r="R4723" i="27"/>
  <c r="R4724" i="27"/>
  <c r="R4725" i="27"/>
  <c r="S4725" i="27" s="1"/>
  <c r="R4727" i="27"/>
  <c r="R4730" i="27"/>
  <c r="S4730" i="27" s="1"/>
  <c r="R4731" i="27"/>
  <c r="S4731" i="27" s="1"/>
  <c r="R4732" i="27"/>
  <c r="S4732" i="27" s="1"/>
  <c r="R4733" i="27"/>
  <c r="S4733" i="27" s="1"/>
  <c r="R4734" i="27"/>
  <c r="S4734" i="27" s="1"/>
  <c r="R4735" i="27"/>
  <c r="R4736" i="27"/>
  <c r="R4737" i="27"/>
  <c r="R4739" i="27"/>
  <c r="R4742" i="27"/>
  <c r="S4742" i="27" s="1"/>
  <c r="R4743" i="27"/>
  <c r="S4743" i="27" s="1"/>
  <c r="R4744" i="27"/>
  <c r="S4744" i="27" s="1"/>
  <c r="R4745" i="27"/>
  <c r="S4745" i="27" s="1"/>
  <c r="R4746" i="27"/>
  <c r="S4746" i="27" s="1"/>
  <c r="R4747" i="27"/>
  <c r="R4748" i="27"/>
  <c r="R4749" i="27"/>
  <c r="S4749" i="27" s="1"/>
  <c r="R4751" i="27"/>
  <c r="R4754" i="27"/>
  <c r="S4754" i="27" s="1"/>
  <c r="R4755" i="27"/>
  <c r="S4755" i="27" s="1"/>
  <c r="R4756" i="27"/>
  <c r="S4756" i="27" s="1"/>
  <c r="R4757" i="27"/>
  <c r="S4757" i="27" s="1"/>
  <c r="R4758" i="27"/>
  <c r="S4758" i="27" s="1"/>
  <c r="R4759" i="27"/>
  <c r="R4760" i="27"/>
  <c r="R4761" i="27"/>
  <c r="S4761" i="27" s="1"/>
  <c r="R4763" i="27"/>
  <c r="R4766" i="27"/>
  <c r="S4766" i="27" s="1"/>
  <c r="R4767" i="27"/>
  <c r="S4767" i="27" s="1"/>
  <c r="R4768" i="27"/>
  <c r="S4768" i="27" s="1"/>
  <c r="R4769" i="27"/>
  <c r="S4769" i="27" s="1"/>
  <c r="R4770" i="27"/>
  <c r="S4770" i="27" s="1"/>
  <c r="R4771" i="27"/>
  <c r="R4772" i="27"/>
  <c r="R4773" i="27"/>
  <c r="R4775" i="27"/>
  <c r="R4778" i="27"/>
  <c r="S4778" i="27" s="1"/>
  <c r="R4779" i="27"/>
  <c r="S4779" i="27" s="1"/>
  <c r="R4780" i="27"/>
  <c r="S4780" i="27" s="1"/>
  <c r="R4781" i="27"/>
  <c r="S4781" i="27" s="1"/>
  <c r="R4782" i="27"/>
  <c r="S4782" i="27" s="1"/>
  <c r="R4783" i="27"/>
  <c r="R4784" i="27"/>
  <c r="R4785" i="27"/>
  <c r="R4786" i="27"/>
  <c r="R4787" i="27"/>
  <c r="R4790" i="27"/>
  <c r="S4790" i="27" s="1"/>
  <c r="R4791" i="27"/>
  <c r="S4791" i="27" s="1"/>
  <c r="R4792" i="27"/>
  <c r="S4792" i="27" s="1"/>
  <c r="R4793" i="27"/>
  <c r="R4794" i="27"/>
  <c r="R4795" i="27"/>
  <c r="S4795" i="27" s="1"/>
  <c r="R4796" i="27"/>
  <c r="S4796" i="27" s="1"/>
  <c r="R4797" i="27"/>
  <c r="S4797" i="27" s="1"/>
  <c r="R4798" i="27"/>
  <c r="S4798" i="27" s="1"/>
  <c r="R4799" i="27"/>
  <c r="R4802" i="27"/>
  <c r="R4803" i="27"/>
  <c r="S4803" i="27" s="1"/>
  <c r="R4804" i="27"/>
  <c r="S4804" i="27" s="1"/>
  <c r="R4805" i="27"/>
  <c r="S4805" i="27" s="1"/>
  <c r="R4806" i="27"/>
  <c r="S4806" i="27" s="1"/>
  <c r="R4807" i="27"/>
  <c r="R4808" i="27"/>
  <c r="R4809" i="27"/>
  <c r="S4809" i="27" s="1"/>
  <c r="R4811" i="27"/>
  <c r="R4812" i="27"/>
  <c r="R4814" i="27"/>
  <c r="R4815" i="27"/>
  <c r="S4815" i="27" s="1"/>
  <c r="R4816" i="27"/>
  <c r="S4816" i="27" s="1"/>
  <c r="R4817" i="27"/>
  <c r="S4817" i="27" s="1"/>
  <c r="R4818" i="27"/>
  <c r="S4818" i="27" s="1"/>
  <c r="R4819" i="27"/>
  <c r="S4819" i="27" s="1"/>
  <c r="R4820" i="27"/>
  <c r="R4821" i="27"/>
  <c r="S4821" i="27" s="1"/>
  <c r="R4823" i="27"/>
  <c r="R4826" i="27"/>
  <c r="R4827" i="27"/>
  <c r="S4827" i="27" s="1"/>
  <c r="R4828" i="27"/>
  <c r="S4828" i="27" s="1"/>
  <c r="R4829" i="27"/>
  <c r="R4830" i="27"/>
  <c r="S4830" i="27" s="1"/>
  <c r="R4831" i="27"/>
  <c r="R4832" i="27"/>
  <c r="S4832" i="27" s="1"/>
  <c r="R4833" i="27"/>
  <c r="S4833" i="27" s="1"/>
  <c r="R4835" i="27"/>
  <c r="R4838" i="27"/>
  <c r="S4838" i="27" s="1"/>
  <c r="R4839" i="27"/>
  <c r="R4840" i="27"/>
  <c r="S4840" i="27" s="1"/>
  <c r="R4841" i="27"/>
  <c r="R4842" i="27"/>
  <c r="S4842" i="27" s="1"/>
  <c r="R4843" i="27"/>
  <c r="R4844" i="27"/>
  <c r="R4845" i="27"/>
  <c r="R4847" i="27"/>
  <c r="R4850" i="27"/>
  <c r="S4850" i="27" s="1"/>
  <c r="R4851" i="27"/>
  <c r="S4851" i="27" s="1"/>
  <c r="R4852" i="27"/>
  <c r="S4852" i="27" s="1"/>
  <c r="R4853" i="27"/>
  <c r="S4853" i="27" s="1"/>
  <c r="R4854" i="27"/>
  <c r="S4854" i="27" s="1"/>
  <c r="R4855" i="27"/>
  <c r="S4855" i="27" s="1"/>
  <c r="R4856" i="27"/>
  <c r="S4856" i="27" s="1"/>
  <c r="R4857" i="27"/>
  <c r="S4857" i="27" s="1"/>
  <c r="R4859" i="27"/>
  <c r="R4862" i="27"/>
  <c r="S4862" i="27" s="1"/>
  <c r="R4863" i="27"/>
  <c r="S4863" i="27" s="1"/>
  <c r="R4864" i="27"/>
  <c r="S4864" i="27" s="1"/>
  <c r="R4865" i="27"/>
  <c r="S4865" i="27" s="1"/>
  <c r="R4866" i="27"/>
  <c r="S4866" i="27" s="1"/>
  <c r="R4867" i="27"/>
  <c r="S4867" i="27" s="1"/>
  <c r="R4868" i="27"/>
  <c r="S4868" i="27" s="1"/>
  <c r="R4869" i="27"/>
  <c r="R4871" i="27"/>
  <c r="S4871" i="27" s="1"/>
  <c r="R4874" i="27"/>
  <c r="S4874" i="27" s="1"/>
  <c r="R4875" i="27"/>
  <c r="S4875" i="27" s="1"/>
  <c r="R4876" i="27"/>
  <c r="S4876" i="27" s="1"/>
  <c r="R4877" i="27"/>
  <c r="S4877" i="27" s="1"/>
  <c r="R4878" i="27"/>
  <c r="S4878" i="27" s="1"/>
  <c r="R4879" i="27"/>
  <c r="S4879" i="27" s="1"/>
  <c r="R4880" i="27"/>
  <c r="S4880" i="27" s="1"/>
  <c r="R4881" i="27"/>
  <c r="S4881" i="27" s="1"/>
  <c r="R4883" i="27"/>
  <c r="R4886" i="27"/>
  <c r="S4886" i="27" s="1"/>
  <c r="R4887" i="27"/>
  <c r="S4887" i="27" s="1"/>
  <c r="R4888" i="27"/>
  <c r="S4888" i="27" s="1"/>
  <c r="R4889" i="27"/>
  <c r="R4890" i="27"/>
  <c r="R4891" i="27"/>
  <c r="S4891" i="27" s="1"/>
  <c r="R4892" i="27"/>
  <c r="R4893" i="27"/>
  <c r="R4895" i="27"/>
  <c r="R4898" i="27"/>
  <c r="S4898" i="27" s="1"/>
  <c r="R4899" i="27"/>
  <c r="S4899" i="27" s="1"/>
  <c r="R4900" i="27"/>
  <c r="S4900" i="27" s="1"/>
  <c r="R4901" i="27"/>
  <c r="R4902" i="27"/>
  <c r="R4903" i="27"/>
  <c r="R4904" i="27"/>
  <c r="R4905" i="27"/>
  <c r="S4905" i="27" s="1"/>
  <c r="R4907" i="27"/>
  <c r="R4910" i="27"/>
  <c r="S4910" i="27" s="1"/>
  <c r="R4911" i="27"/>
  <c r="S4911" i="27" s="1"/>
  <c r="R4912" i="27"/>
  <c r="S4912" i="27" s="1"/>
  <c r="R4913" i="27"/>
  <c r="R4914" i="27"/>
  <c r="R4915" i="27"/>
  <c r="R4916" i="27"/>
  <c r="R4917" i="27"/>
  <c r="R4919" i="27"/>
  <c r="R4922" i="27"/>
  <c r="S4922" i="27" s="1"/>
  <c r="R4923" i="27"/>
  <c r="S4923" i="27" s="1"/>
  <c r="R4924" i="27"/>
  <c r="S4924" i="27" s="1"/>
  <c r="R4925" i="27"/>
  <c r="S4925" i="27" s="1"/>
  <c r="R4926" i="27"/>
  <c r="S4926" i="27" s="1"/>
  <c r="R4927" i="27"/>
  <c r="S4927" i="27" s="1"/>
  <c r="R4928" i="27"/>
  <c r="R4929" i="27"/>
  <c r="R4930" i="27"/>
  <c r="R4931" i="27"/>
  <c r="R4934" i="27"/>
  <c r="S4934" i="27" s="1"/>
  <c r="R4935" i="27"/>
  <c r="S4935" i="27" s="1"/>
  <c r="R4936" i="27"/>
  <c r="S4936" i="27" s="1"/>
  <c r="R4937" i="27"/>
  <c r="S4937" i="27" s="1"/>
  <c r="R4938" i="27"/>
  <c r="S4938" i="27" s="1"/>
  <c r="R4939" i="27"/>
  <c r="R4940" i="27"/>
  <c r="R4941" i="27"/>
  <c r="R4942" i="27"/>
  <c r="R4943" i="27"/>
  <c r="R4946" i="27"/>
  <c r="S4946" i="27" s="1"/>
  <c r="R4947" i="27"/>
  <c r="S4947" i="27" s="1"/>
  <c r="R4948" i="27"/>
  <c r="S4948" i="27" s="1"/>
  <c r="R4949" i="27"/>
  <c r="S4949" i="27" s="1"/>
  <c r="R4950" i="27"/>
  <c r="S4950" i="27" s="1"/>
  <c r="R4951" i="27"/>
  <c r="R4952" i="27"/>
  <c r="S4952" i="27" s="1"/>
  <c r="R4953"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94" i="27"/>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N1780" i="27"/>
  <c r="N1781" i="27"/>
  <c r="N1782" i="27"/>
  <c r="N1783" i="27"/>
  <c r="N1784" i="27"/>
  <c r="N1785" i="27"/>
  <c r="N1786" i="27"/>
  <c r="N1787" i="27"/>
  <c r="N1788" i="27"/>
  <c r="N1789" i="27"/>
  <c r="N1790" i="27"/>
  <c r="N1791" i="27"/>
  <c r="N1792" i="27"/>
  <c r="N1793" i="27"/>
  <c r="N1794" i="27"/>
  <c r="N1795" i="27"/>
  <c r="N1796" i="27"/>
  <c r="N1797" i="27"/>
  <c r="N1798" i="27"/>
  <c r="N1799" i="27"/>
  <c r="N1800" i="27"/>
  <c r="N1801" i="27"/>
  <c r="N1802" i="27"/>
  <c r="N1803" i="27"/>
  <c r="N1804" i="27"/>
  <c r="N1805" i="27"/>
  <c r="N1806" i="27"/>
  <c r="N1807" i="27"/>
  <c r="N1808" i="27"/>
  <c r="N1809" i="27"/>
  <c r="N1810" i="27"/>
  <c r="N1811" i="27"/>
  <c r="N1812" i="27"/>
  <c r="N1813" i="27"/>
  <c r="N1814" i="27"/>
  <c r="N1815" i="27"/>
  <c r="N1816" i="27"/>
  <c r="N1817" i="27"/>
  <c r="N1818" i="27"/>
  <c r="N1819" i="27"/>
  <c r="N1820" i="27"/>
  <c r="N1821" i="27"/>
  <c r="N1822" i="27"/>
  <c r="N1823" i="27"/>
  <c r="N1824" i="27"/>
  <c r="N1825" i="27"/>
  <c r="N1826" i="27"/>
  <c r="N1827" i="27"/>
  <c r="N1828" i="27"/>
  <c r="N1829" i="27"/>
  <c r="N1830" i="27"/>
  <c r="N1831" i="27"/>
  <c r="N1832" i="27"/>
  <c r="N1833" i="27"/>
  <c r="N1834" i="27"/>
  <c r="N1835" i="27"/>
  <c r="N1836" i="27"/>
  <c r="N1837" i="27"/>
  <c r="N1838" i="27"/>
  <c r="N1839" i="27"/>
  <c r="N1840" i="27"/>
  <c r="N1841" i="27"/>
  <c r="N1842" i="27"/>
  <c r="N1843" i="27"/>
  <c r="N1844" i="27"/>
  <c r="N1845" i="27"/>
  <c r="N1846" i="27"/>
  <c r="N1847" i="27"/>
  <c r="N1848" i="27"/>
  <c r="N1849" i="27"/>
  <c r="N1850" i="27"/>
  <c r="N1851" i="27"/>
  <c r="N1852" i="27"/>
  <c r="N1853" i="27"/>
  <c r="N1854" i="27"/>
  <c r="N1855" i="27"/>
  <c r="N1856" i="27"/>
  <c r="N1857" i="27"/>
  <c r="N1858" i="27"/>
  <c r="N1859" i="27"/>
  <c r="N1860" i="27"/>
  <c r="N1861" i="27"/>
  <c r="N1862" i="27"/>
  <c r="N1863" i="27"/>
  <c r="N1864" i="27"/>
  <c r="N1865" i="27"/>
  <c r="N1866" i="27"/>
  <c r="N1867" i="27"/>
  <c r="N1868" i="27"/>
  <c r="N1869" i="27"/>
  <c r="N1870" i="27"/>
  <c r="N1871" i="27"/>
  <c r="N1872" i="27"/>
  <c r="N1873" i="27"/>
  <c r="N1874" i="27"/>
  <c r="N1875" i="27"/>
  <c r="N1876" i="27"/>
  <c r="N1877" i="27"/>
  <c r="N1878" i="27"/>
  <c r="N1879" i="27"/>
  <c r="N1880" i="27"/>
  <c r="N1881" i="27"/>
  <c r="N1882" i="27"/>
  <c r="N1883" i="27"/>
  <c r="N1884" i="27"/>
  <c r="N1885" i="27"/>
  <c r="N1886" i="27"/>
  <c r="N1887" i="27"/>
  <c r="N1888" i="27"/>
  <c r="N1889" i="27"/>
  <c r="N1890" i="27"/>
  <c r="N1891" i="27"/>
  <c r="N1892" i="27"/>
  <c r="N1893" i="27"/>
  <c r="N1894" i="27"/>
  <c r="N1895" i="27"/>
  <c r="N1896" i="27"/>
  <c r="N1897" i="27"/>
  <c r="N1898" i="27"/>
  <c r="N1899" i="27"/>
  <c r="N1900" i="27"/>
  <c r="N1901" i="27"/>
  <c r="N1902" i="27"/>
  <c r="N1903" i="27"/>
  <c r="N1904" i="27"/>
  <c r="N1905" i="27"/>
  <c r="N1906" i="27"/>
  <c r="N1907" i="27"/>
  <c r="N1908" i="27"/>
  <c r="N1909" i="27"/>
  <c r="N1910" i="27"/>
  <c r="N1911" i="27"/>
  <c r="N1912" i="27"/>
  <c r="N1913" i="27"/>
  <c r="N1914" i="27"/>
  <c r="N1915" i="27"/>
  <c r="N1916" i="27"/>
  <c r="N1917" i="27"/>
  <c r="N1918" i="27"/>
  <c r="N1919" i="27"/>
  <c r="N1920" i="27"/>
  <c r="N1921" i="27"/>
  <c r="N1922" i="27"/>
  <c r="N1923" i="27"/>
  <c r="N1924" i="27"/>
  <c r="N1925" i="27"/>
  <c r="N1926" i="27"/>
  <c r="N1927" i="27"/>
  <c r="N1928" i="27"/>
  <c r="N1929" i="27"/>
  <c r="N1930" i="27"/>
  <c r="N1931" i="27"/>
  <c r="N1932" i="27"/>
  <c r="N1933" i="27"/>
  <c r="N1934" i="27"/>
  <c r="N1935" i="27"/>
  <c r="N1936" i="27"/>
  <c r="N1937" i="27"/>
  <c r="N1938" i="27"/>
  <c r="N1939" i="27"/>
  <c r="N1940" i="27"/>
  <c r="N1941" i="27"/>
  <c r="N1942" i="27"/>
  <c r="N1943" i="27"/>
  <c r="N1944" i="27"/>
  <c r="N1945" i="27"/>
  <c r="N1946" i="27"/>
  <c r="N1947" i="27"/>
  <c r="N1948" i="27"/>
  <c r="N1949" i="27"/>
  <c r="N1950" i="27"/>
  <c r="N1951" i="27"/>
  <c r="N1952" i="27"/>
  <c r="N1953" i="27"/>
  <c r="N1954" i="27"/>
  <c r="N1955" i="27"/>
  <c r="N1956" i="27"/>
  <c r="N1957" i="27"/>
  <c r="N1958" i="27"/>
  <c r="N1959" i="27"/>
  <c r="N1960" i="27"/>
  <c r="N1961" i="27"/>
  <c r="N1962" i="27"/>
  <c r="N1963" i="27"/>
  <c r="N1964" i="27"/>
  <c r="N1965" i="27"/>
  <c r="N1966" i="27"/>
  <c r="N1967" i="27"/>
  <c r="N1968" i="27"/>
  <c r="N1969" i="27"/>
  <c r="N1970" i="27"/>
  <c r="N1971" i="27"/>
  <c r="N1972" i="27"/>
  <c r="N1973" i="27"/>
  <c r="N1974" i="27"/>
  <c r="N1975" i="27"/>
  <c r="N1976" i="27"/>
  <c r="N1977" i="27"/>
  <c r="N1978" i="27"/>
  <c r="N1979" i="27"/>
  <c r="N1980" i="27"/>
  <c r="N1981" i="27"/>
  <c r="N1982" i="27"/>
  <c r="N1983" i="27"/>
  <c r="N1984" i="27"/>
  <c r="N1985" i="27"/>
  <c r="N1986" i="27"/>
  <c r="N1987" i="27"/>
  <c r="N1988" i="27"/>
  <c r="N1989" i="27"/>
  <c r="N1990" i="27"/>
  <c r="N1991" i="27"/>
  <c r="N1992" i="27"/>
  <c r="N1993" i="27"/>
  <c r="N1994" i="27"/>
  <c r="N1995" i="27"/>
  <c r="N1996" i="27"/>
  <c r="N1997" i="27"/>
  <c r="N1998" i="27"/>
  <c r="N1999" i="27"/>
  <c r="N2000" i="27"/>
  <c r="N2001" i="27"/>
  <c r="N2002" i="27"/>
  <c r="N2003" i="27"/>
  <c r="N2004" i="27"/>
  <c r="N2005" i="27"/>
  <c r="N2006" i="27"/>
  <c r="N2007" i="27"/>
  <c r="N2008" i="27"/>
  <c r="N2009" i="27"/>
  <c r="N2010" i="27"/>
  <c r="N2011" i="27"/>
  <c r="N2012" i="27"/>
  <c r="N2013" i="27"/>
  <c r="N2014" i="27"/>
  <c r="N2015" i="27"/>
  <c r="N2016" i="27"/>
  <c r="N2017" i="27"/>
  <c r="N2018" i="27"/>
  <c r="N2019" i="27"/>
  <c r="N2020" i="27"/>
  <c r="N2021" i="27"/>
  <c r="N2022" i="27"/>
  <c r="N2023" i="27"/>
  <c r="N2024" i="27"/>
  <c r="N2025" i="27"/>
  <c r="N2026" i="27"/>
  <c r="N2027" i="27"/>
  <c r="N2028" i="27"/>
  <c r="N2029" i="27"/>
  <c r="N2030" i="27"/>
  <c r="N2031" i="27"/>
  <c r="N2032" i="27"/>
  <c r="N2033" i="27"/>
  <c r="N2034" i="27"/>
  <c r="N2035" i="27"/>
  <c r="N2036" i="27"/>
  <c r="N2037" i="27"/>
  <c r="N2038" i="27"/>
  <c r="N2039" i="27"/>
  <c r="N2040" i="27"/>
  <c r="N2041" i="27"/>
  <c r="N2042" i="27"/>
  <c r="N2043" i="27"/>
  <c r="N2044" i="27"/>
  <c r="N2045" i="27"/>
  <c r="N2046" i="27"/>
  <c r="N2047" i="27"/>
  <c r="N2048" i="27"/>
  <c r="N2049" i="27"/>
  <c r="N2050" i="27"/>
  <c r="N2051" i="27"/>
  <c r="N2052" i="27"/>
  <c r="N2053" i="27"/>
  <c r="N2054" i="27"/>
  <c r="N2055" i="27"/>
  <c r="N2056" i="27"/>
  <c r="N2057" i="27"/>
  <c r="N2058" i="27"/>
  <c r="N2059" i="27"/>
  <c r="N2060" i="27"/>
  <c r="N2061" i="27"/>
  <c r="N2062" i="27"/>
  <c r="N2063" i="27"/>
  <c r="N2064" i="27"/>
  <c r="N2065" i="27"/>
  <c r="N2066" i="27"/>
  <c r="N2067" i="27"/>
  <c r="N2068" i="27"/>
  <c r="N2069" i="27"/>
  <c r="N2070" i="27"/>
  <c r="N2071" i="27"/>
  <c r="N2072" i="27"/>
  <c r="N2073" i="27"/>
  <c r="N2074" i="27"/>
  <c r="N2075" i="27"/>
  <c r="N2076" i="27"/>
  <c r="N2077" i="27"/>
  <c r="N2078" i="27"/>
  <c r="N2079" i="27"/>
  <c r="N2080" i="27"/>
  <c r="N2081" i="27"/>
  <c r="N2082" i="27"/>
  <c r="N2083" i="27"/>
  <c r="N2084" i="27"/>
  <c r="N2085" i="27"/>
  <c r="N2086" i="27"/>
  <c r="N2087" i="27"/>
  <c r="N2088" i="27"/>
  <c r="N2089" i="27"/>
  <c r="N2090" i="27"/>
  <c r="N2091" i="27"/>
  <c r="N2092" i="27"/>
  <c r="N2093" i="27"/>
  <c r="N2094" i="27"/>
  <c r="N2095" i="27"/>
  <c r="N2096" i="27"/>
  <c r="N2097" i="27"/>
  <c r="N2098" i="27"/>
  <c r="N2099" i="27"/>
  <c r="N2100" i="27"/>
  <c r="N2101" i="27"/>
  <c r="N2102" i="27"/>
  <c r="N2103" i="27"/>
  <c r="N2104" i="27"/>
  <c r="N2105" i="27"/>
  <c r="N2106" i="27"/>
  <c r="N2107" i="27"/>
  <c r="N2108" i="27"/>
  <c r="N2109" i="27"/>
  <c r="N2110" i="27"/>
  <c r="N2111" i="27"/>
  <c r="N2112" i="27"/>
  <c r="N2113" i="27"/>
  <c r="N2114" i="27"/>
  <c r="N2115" i="27"/>
  <c r="N2116" i="27"/>
  <c r="N2117" i="27"/>
  <c r="N2118" i="27"/>
  <c r="N2119" i="27"/>
  <c r="N2120" i="27"/>
  <c r="N2121" i="27"/>
  <c r="N2122" i="27"/>
  <c r="N2123" i="27"/>
  <c r="N2124" i="27"/>
  <c r="N2125" i="27"/>
  <c r="N2126" i="27"/>
  <c r="N2127" i="27"/>
  <c r="N2128" i="27"/>
  <c r="N2129" i="27"/>
  <c r="N2130" i="27"/>
  <c r="N2131" i="27"/>
  <c r="N2132" i="27"/>
  <c r="N2133" i="27"/>
  <c r="N2134" i="27"/>
  <c r="N2135" i="27"/>
  <c r="N2136" i="27"/>
  <c r="N2137" i="27"/>
  <c r="N2138" i="27"/>
  <c r="N2139" i="27"/>
  <c r="N2140" i="27"/>
  <c r="N2141" i="27"/>
  <c r="N2142" i="27"/>
  <c r="N2143" i="27"/>
  <c r="N2144" i="27"/>
  <c r="N2145" i="27"/>
  <c r="N2146" i="27"/>
  <c r="N2147" i="27"/>
  <c r="N2148" i="27"/>
  <c r="N2149" i="27"/>
  <c r="N2150" i="27"/>
  <c r="N2151" i="27"/>
  <c r="N2152" i="27"/>
  <c r="N2153" i="27"/>
  <c r="N2154" i="27"/>
  <c r="N2155" i="27"/>
  <c r="N2156" i="27"/>
  <c r="N2157" i="27"/>
  <c r="N2158" i="27"/>
  <c r="N2159" i="27"/>
  <c r="N2160" i="27"/>
  <c r="N2161" i="27"/>
  <c r="N2162" i="27"/>
  <c r="N2163" i="27"/>
  <c r="N2164" i="27"/>
  <c r="N2165" i="27"/>
  <c r="N2166" i="27"/>
  <c r="N2167" i="27"/>
  <c r="N2168" i="27"/>
  <c r="N2169" i="27"/>
  <c r="N2170" i="27"/>
  <c r="N2171" i="27"/>
  <c r="N2172" i="27"/>
  <c r="N2173" i="27"/>
  <c r="N2174" i="27"/>
  <c r="N2175" i="27"/>
  <c r="N2176" i="27"/>
  <c r="N2177" i="27"/>
  <c r="N2178" i="27"/>
  <c r="N2179" i="27"/>
  <c r="N2180" i="27"/>
  <c r="N2181" i="27"/>
  <c r="N2182" i="27"/>
  <c r="N2183" i="27"/>
  <c r="N2184" i="27"/>
  <c r="N2185" i="27"/>
  <c r="N2186" i="27"/>
  <c r="N2187" i="27"/>
  <c r="N2188" i="27"/>
  <c r="N2189" i="27"/>
  <c r="N2190" i="27"/>
  <c r="N2191" i="27"/>
  <c r="N2192" i="27"/>
  <c r="N2193" i="27"/>
  <c r="N2194" i="27"/>
  <c r="N2195" i="27"/>
  <c r="N2196" i="27"/>
  <c r="N2197" i="27"/>
  <c r="N2198" i="27"/>
  <c r="N2199" i="27"/>
  <c r="N2200" i="27"/>
  <c r="N2201" i="27"/>
  <c r="N2202" i="27"/>
  <c r="N2203" i="27"/>
  <c r="N2204" i="27"/>
  <c r="N2205" i="27"/>
  <c r="N2206" i="27"/>
  <c r="N2207" i="27"/>
  <c r="N2208" i="27"/>
  <c r="N2209" i="27"/>
  <c r="N2210" i="27"/>
  <c r="N2211" i="27"/>
  <c r="N2212" i="27"/>
  <c r="N2213" i="27"/>
  <c r="N2214" i="27"/>
  <c r="N2215" i="27"/>
  <c r="N2216" i="27"/>
  <c r="N2217" i="27"/>
  <c r="N2218" i="27"/>
  <c r="N2219" i="27"/>
  <c r="N2220" i="27"/>
  <c r="N2221" i="27"/>
  <c r="N2222" i="27"/>
  <c r="N2223" i="27"/>
  <c r="N2224" i="27"/>
  <c r="N2225" i="27"/>
  <c r="N2226" i="27"/>
  <c r="N2227" i="27"/>
  <c r="N2228" i="27"/>
  <c r="N2229" i="27"/>
  <c r="N2230" i="27"/>
  <c r="N2231" i="27"/>
  <c r="N2232" i="27"/>
  <c r="N2233" i="27"/>
  <c r="N2234" i="27"/>
  <c r="N2235" i="27"/>
  <c r="N2236" i="27"/>
  <c r="N2237" i="27"/>
  <c r="N2238" i="27"/>
  <c r="N2239" i="27"/>
  <c r="N2240" i="27"/>
  <c r="N2241" i="27"/>
  <c r="N2242" i="27"/>
  <c r="N2243" i="27"/>
  <c r="N2244" i="27"/>
  <c r="N2245" i="27"/>
  <c r="N2246" i="27"/>
  <c r="N2247" i="27"/>
  <c r="N2248" i="27"/>
  <c r="N2249" i="27"/>
  <c r="N2250" i="27"/>
  <c r="N2251" i="27"/>
  <c r="N2252" i="27"/>
  <c r="N2253" i="27"/>
  <c r="N2254" i="27"/>
  <c r="N2255" i="27"/>
  <c r="N2256" i="27"/>
  <c r="N2257" i="27"/>
  <c r="N2258" i="27"/>
  <c r="N2259" i="27"/>
  <c r="N2260" i="27"/>
  <c r="N2261" i="27"/>
  <c r="N2262" i="27"/>
  <c r="N2263" i="27"/>
  <c r="N2264" i="27"/>
  <c r="N2265" i="27"/>
  <c r="N2266" i="27"/>
  <c r="N2267" i="27"/>
  <c r="N2268" i="27"/>
  <c r="N2269" i="27"/>
  <c r="N2270" i="27"/>
  <c r="N2271" i="27"/>
  <c r="N2272" i="27"/>
  <c r="N2273" i="27"/>
  <c r="N2274" i="27"/>
  <c r="N2275" i="27"/>
  <c r="N2276" i="27"/>
  <c r="N2277" i="27"/>
  <c r="N2278" i="27"/>
  <c r="N2279" i="27"/>
  <c r="N2280" i="27"/>
  <c r="N2281" i="27"/>
  <c r="N2282" i="27"/>
  <c r="N2283" i="27"/>
  <c r="N2284" i="27"/>
  <c r="N2285" i="27"/>
  <c r="N2286" i="27"/>
  <c r="N2287" i="27"/>
  <c r="N2288" i="27"/>
  <c r="N2289" i="27"/>
  <c r="N2290" i="27"/>
  <c r="N2291" i="27"/>
  <c r="N2292" i="27"/>
  <c r="N2293" i="27"/>
  <c r="N2294" i="27"/>
  <c r="N2295" i="27"/>
  <c r="N2296" i="27"/>
  <c r="N2297" i="27"/>
  <c r="N2298" i="27"/>
  <c r="N2299" i="27"/>
  <c r="N2300" i="27"/>
  <c r="N2301" i="27"/>
  <c r="N2302" i="27"/>
  <c r="N2303" i="27"/>
  <c r="N2304" i="27"/>
  <c r="N2305" i="27"/>
  <c r="N2306" i="27"/>
  <c r="N2307" i="27"/>
  <c r="N2308" i="27"/>
  <c r="N2309" i="27"/>
  <c r="N2310" i="27"/>
  <c r="N2311" i="27"/>
  <c r="N2312" i="27"/>
  <c r="N2313" i="27"/>
  <c r="N2314" i="27"/>
  <c r="N2315" i="27"/>
  <c r="N2316" i="27"/>
  <c r="N2317" i="27"/>
  <c r="N2318" i="27"/>
  <c r="N2319" i="27"/>
  <c r="N2320" i="27"/>
  <c r="N2321" i="27"/>
  <c r="N2322" i="27"/>
  <c r="N2323" i="27"/>
  <c r="N2324" i="27"/>
  <c r="N2325" i="27"/>
  <c r="N2326" i="27"/>
  <c r="N2327" i="27"/>
  <c r="N2328" i="27"/>
  <c r="N2329" i="27"/>
  <c r="N2330" i="27"/>
  <c r="N2331" i="27"/>
  <c r="N2332" i="27"/>
  <c r="N2333" i="27"/>
  <c r="N2334" i="27"/>
  <c r="N2335" i="27"/>
  <c r="N2336" i="27"/>
  <c r="N2337" i="27"/>
  <c r="N2338" i="27"/>
  <c r="N2339" i="27"/>
  <c r="N2340" i="27"/>
  <c r="N2341" i="27"/>
  <c r="N2342" i="27"/>
  <c r="N2343" i="27"/>
  <c r="N2344" i="27"/>
  <c r="N2345" i="27"/>
  <c r="N2346" i="27"/>
  <c r="N2347" i="27"/>
  <c r="N2348" i="27"/>
  <c r="N2349" i="27"/>
  <c r="N2350" i="27"/>
  <c r="N2351" i="27"/>
  <c r="N2352" i="27"/>
  <c r="N2353" i="27"/>
  <c r="N2354" i="27"/>
  <c r="N2355" i="27"/>
  <c r="N2356" i="27"/>
  <c r="N2357" i="27"/>
  <c r="N2358" i="27"/>
  <c r="N2359" i="27"/>
  <c r="N2360" i="27"/>
  <c r="N2361" i="27"/>
  <c r="N2362" i="27"/>
  <c r="N2363" i="27"/>
  <c r="N2364" i="27"/>
  <c r="N2365" i="27"/>
  <c r="N2366" i="27"/>
  <c r="N2367" i="27"/>
  <c r="N2368" i="27"/>
  <c r="N2369" i="27"/>
  <c r="N2370" i="27"/>
  <c r="N2371" i="27"/>
  <c r="N2372" i="27"/>
  <c r="N2373" i="27"/>
  <c r="N2374" i="27"/>
  <c r="N2375" i="27"/>
  <c r="N2376" i="27"/>
  <c r="N2377" i="27"/>
  <c r="N2378" i="27"/>
  <c r="N2379" i="27"/>
  <c r="N2380" i="27"/>
  <c r="N2381" i="27"/>
  <c r="N2382" i="27"/>
  <c r="N2383" i="27"/>
  <c r="N2384" i="27"/>
  <c r="N2385" i="27"/>
  <c r="N2386" i="27"/>
  <c r="N2387" i="27"/>
  <c r="N2388" i="27"/>
  <c r="N2389" i="27"/>
  <c r="N2390" i="27"/>
  <c r="N2391" i="27"/>
  <c r="N2392" i="27"/>
  <c r="N2393" i="27"/>
  <c r="N2394" i="27"/>
  <c r="N2395" i="27"/>
  <c r="N2396" i="27"/>
  <c r="N2397" i="27"/>
  <c r="N2398" i="27"/>
  <c r="N2399" i="27"/>
  <c r="N2400" i="27"/>
  <c r="N2401" i="27"/>
  <c r="N2402" i="27"/>
  <c r="N2403" i="27"/>
  <c r="N2404" i="27"/>
  <c r="N2405" i="27"/>
  <c r="N2406" i="27"/>
  <c r="N2407" i="27"/>
  <c r="N2408" i="27"/>
  <c r="N2409" i="27"/>
  <c r="N2410" i="27"/>
  <c r="N2411" i="27"/>
  <c r="N2412" i="27"/>
  <c r="N2413" i="27"/>
  <c r="N2414" i="27"/>
  <c r="N2415" i="27"/>
  <c r="N2416" i="27"/>
  <c r="N2417" i="27"/>
  <c r="N2418" i="27"/>
  <c r="N2419" i="27"/>
  <c r="N2420" i="27"/>
  <c r="N2421" i="27"/>
  <c r="N2422" i="27"/>
  <c r="N2423" i="27"/>
  <c r="N2424" i="27"/>
  <c r="N2425" i="27"/>
  <c r="N2426" i="27"/>
  <c r="N2427" i="27"/>
  <c r="N2428" i="27"/>
  <c r="N2429" i="27"/>
  <c r="N2430" i="27"/>
  <c r="N2431" i="27"/>
  <c r="N2432" i="27"/>
  <c r="N2433" i="27"/>
  <c r="N2434" i="27"/>
  <c r="N2435" i="27"/>
  <c r="N2436" i="27"/>
  <c r="N2437" i="27"/>
  <c r="N2438" i="27"/>
  <c r="N2439" i="27"/>
  <c r="N2440" i="27"/>
  <c r="N2441" i="27"/>
  <c r="N2442" i="27"/>
  <c r="N2443" i="27"/>
  <c r="N2444" i="27"/>
  <c r="N2445" i="27"/>
  <c r="N2446" i="27"/>
  <c r="N2447" i="27"/>
  <c r="N2448" i="27"/>
  <c r="N2449" i="27"/>
  <c r="N2450" i="27"/>
  <c r="N2451" i="27"/>
  <c r="N2452" i="27"/>
  <c r="N2453" i="27"/>
  <c r="N2454" i="27"/>
  <c r="N2455" i="27"/>
  <c r="N2456" i="27"/>
  <c r="N2457" i="27"/>
  <c r="N2458" i="27"/>
  <c r="N2459" i="27"/>
  <c r="N2460" i="27"/>
  <c r="N2461" i="27"/>
  <c r="N2462" i="27"/>
  <c r="N2463" i="27"/>
  <c r="N2464" i="27"/>
  <c r="N2465" i="27"/>
  <c r="N2466" i="27"/>
  <c r="N2467" i="27"/>
  <c r="N2468" i="27"/>
  <c r="N2469" i="27"/>
  <c r="N2470" i="27"/>
  <c r="N2471" i="27"/>
  <c r="N2472" i="27"/>
  <c r="N2473" i="27"/>
  <c r="N2474" i="27"/>
  <c r="N2475" i="27"/>
  <c r="N2476" i="27"/>
  <c r="N2477" i="27"/>
  <c r="N2478" i="27"/>
  <c r="N2479" i="27"/>
  <c r="N2480" i="27"/>
  <c r="N2481" i="27"/>
  <c r="N2482" i="27"/>
  <c r="N2483" i="27"/>
  <c r="N2484" i="27"/>
  <c r="N2485" i="27"/>
  <c r="N2486" i="27"/>
  <c r="N2487" i="27"/>
  <c r="N2488" i="27"/>
  <c r="N2489" i="27"/>
  <c r="N2490" i="27"/>
  <c r="N2491" i="27"/>
  <c r="N2492" i="27"/>
  <c r="N2493" i="27"/>
  <c r="N2494" i="27"/>
  <c r="N2495" i="27"/>
  <c r="N2496" i="27"/>
  <c r="N2497" i="27"/>
  <c r="N2498" i="27"/>
  <c r="N2499" i="27"/>
  <c r="N2500" i="27"/>
  <c r="N2501" i="27"/>
  <c r="N2502" i="27"/>
  <c r="N2503" i="27"/>
  <c r="N2504" i="27"/>
  <c r="N2505" i="27"/>
  <c r="N2506" i="27"/>
  <c r="N2507" i="27"/>
  <c r="N2508" i="27"/>
  <c r="N2509" i="27"/>
  <c r="N2510" i="27"/>
  <c r="N2511" i="27"/>
  <c r="N2512" i="27"/>
  <c r="N2513" i="27"/>
  <c r="N2514" i="27"/>
  <c r="N2515" i="27"/>
  <c r="N2516" i="27"/>
  <c r="N2517" i="27"/>
  <c r="N2518" i="27"/>
  <c r="N2519" i="27"/>
  <c r="N2520" i="27"/>
  <c r="N2521" i="27"/>
  <c r="N2522" i="27"/>
  <c r="N2523" i="27"/>
  <c r="N2524" i="27"/>
  <c r="N2525" i="27"/>
  <c r="N2526" i="27"/>
  <c r="N2527" i="27"/>
  <c r="N2528" i="27"/>
  <c r="N2529" i="27"/>
  <c r="N2530" i="27"/>
  <c r="N2531" i="27"/>
  <c r="N2532" i="27"/>
  <c r="N2533" i="27"/>
  <c r="N2534" i="27"/>
  <c r="N2535" i="27"/>
  <c r="N2536" i="27"/>
  <c r="N2537" i="27"/>
  <c r="N2538" i="27"/>
  <c r="N2539" i="27"/>
  <c r="N2540" i="27"/>
  <c r="N2541" i="27"/>
  <c r="N2542" i="27"/>
  <c r="N2543" i="27"/>
  <c r="N2544" i="27"/>
  <c r="N2545" i="27"/>
  <c r="N2546" i="27"/>
  <c r="N2547" i="27"/>
  <c r="N2548" i="27"/>
  <c r="N2549" i="27"/>
  <c r="N2550" i="27"/>
  <c r="N2551" i="27"/>
  <c r="N2552" i="27"/>
  <c r="N2553" i="27"/>
  <c r="N2554" i="27"/>
  <c r="N2555" i="27"/>
  <c r="N2556" i="27"/>
  <c r="N2557" i="27"/>
  <c r="N2558" i="27"/>
  <c r="N2559" i="27"/>
  <c r="N2560" i="27"/>
  <c r="N2561" i="27"/>
  <c r="N2562" i="27"/>
  <c r="N2563" i="27"/>
  <c r="N2564" i="27"/>
  <c r="N2565" i="27"/>
  <c r="N2566" i="27"/>
  <c r="N2567" i="27"/>
  <c r="N2568" i="27"/>
  <c r="N2569" i="27"/>
  <c r="N2570" i="27"/>
  <c r="N2571" i="27"/>
  <c r="N2572" i="27"/>
  <c r="N2573" i="27"/>
  <c r="N2574" i="27"/>
  <c r="N2575" i="27"/>
  <c r="N2576" i="27"/>
  <c r="N2577" i="27"/>
  <c r="N2578" i="27"/>
  <c r="N2579" i="27"/>
  <c r="N2580" i="27"/>
  <c r="N2581" i="27"/>
  <c r="N2582" i="27"/>
  <c r="N2583" i="27"/>
  <c r="N2584" i="27"/>
  <c r="N2585" i="27"/>
  <c r="N2586" i="27"/>
  <c r="N2587" i="27"/>
  <c r="N2588" i="27"/>
  <c r="N2589" i="27"/>
  <c r="N2590" i="27"/>
  <c r="N2591" i="27"/>
  <c r="N2592" i="27"/>
  <c r="N2593" i="27"/>
  <c r="N2594" i="27"/>
  <c r="N2595" i="27"/>
  <c r="N2596" i="27"/>
  <c r="N2597" i="27"/>
  <c r="N2598" i="27"/>
  <c r="N2599" i="27"/>
  <c r="N2600" i="27"/>
  <c r="N2601" i="27"/>
  <c r="N2602" i="27"/>
  <c r="N2603" i="27"/>
  <c r="N2604" i="27"/>
  <c r="N2605" i="27"/>
  <c r="N2606" i="27"/>
  <c r="N2607" i="27"/>
  <c r="N2608" i="27"/>
  <c r="N2609" i="27"/>
  <c r="N2610" i="27"/>
  <c r="N2611" i="27"/>
  <c r="N2612" i="27"/>
  <c r="N2613" i="27"/>
  <c r="N2614" i="27"/>
  <c r="N2615" i="27"/>
  <c r="N2616" i="27"/>
  <c r="N2617" i="27"/>
  <c r="N2618" i="27"/>
  <c r="N2619" i="27"/>
  <c r="N2620" i="27"/>
  <c r="N2621" i="27"/>
  <c r="N2622" i="27"/>
  <c r="N2623" i="27"/>
  <c r="N2624" i="27"/>
  <c r="N2625" i="27"/>
  <c r="N2626" i="27"/>
  <c r="N2627" i="27"/>
  <c r="N2628" i="27"/>
  <c r="N2629" i="27"/>
  <c r="N2630" i="27"/>
  <c r="N2631" i="27"/>
  <c r="N2632" i="27"/>
  <c r="N2633" i="27"/>
  <c r="N2634" i="27"/>
  <c r="N2635" i="27"/>
  <c r="N2636" i="27"/>
  <c r="N2637" i="27"/>
  <c r="N2638" i="27"/>
  <c r="N2639" i="27"/>
  <c r="N2640" i="27"/>
  <c r="N2641" i="27"/>
  <c r="N2642" i="27"/>
  <c r="N2643" i="27"/>
  <c r="N2644" i="27"/>
  <c r="N2645" i="27"/>
  <c r="N2646" i="27"/>
  <c r="N2647" i="27"/>
  <c r="N2648" i="27"/>
  <c r="N2649" i="27"/>
  <c r="N2650" i="27"/>
  <c r="N2651" i="27"/>
  <c r="N2652" i="27"/>
  <c r="N2653" i="27"/>
  <c r="N2654" i="27"/>
  <c r="N2655" i="27"/>
  <c r="N2656" i="27"/>
  <c r="N2657" i="27"/>
  <c r="N2658" i="27"/>
  <c r="N2659" i="27"/>
  <c r="N2660" i="27"/>
  <c r="N2661" i="27"/>
  <c r="N2662" i="27"/>
  <c r="N2663" i="27"/>
  <c r="N2664" i="27"/>
  <c r="N2665" i="27"/>
  <c r="N2666" i="27"/>
  <c r="N2667" i="27"/>
  <c r="N2668" i="27"/>
  <c r="N2669" i="27"/>
  <c r="N2670" i="27"/>
  <c r="N2671" i="27"/>
  <c r="N2672" i="27"/>
  <c r="N2673" i="27"/>
  <c r="N2674" i="27"/>
  <c r="N2675" i="27"/>
  <c r="N2676" i="27"/>
  <c r="N2677" i="27"/>
  <c r="N2678" i="27"/>
  <c r="N2679" i="27"/>
  <c r="N2680" i="27"/>
  <c r="N2681" i="27"/>
  <c r="N2682" i="27"/>
  <c r="N2683" i="27"/>
  <c r="N2684" i="27"/>
  <c r="N2685" i="27"/>
  <c r="N2686" i="27"/>
  <c r="N2687" i="27"/>
  <c r="N2688" i="27"/>
  <c r="N2689" i="27"/>
  <c r="N2690" i="27"/>
  <c r="N2691" i="27"/>
  <c r="N2692" i="27"/>
  <c r="N2693" i="27"/>
  <c r="N2694" i="27"/>
  <c r="N2695" i="27"/>
  <c r="N2696" i="27"/>
  <c r="N2697" i="27"/>
  <c r="N2698" i="27"/>
  <c r="N2699" i="27"/>
  <c r="N2700" i="27"/>
  <c r="N2701" i="27"/>
  <c r="N2702" i="27"/>
  <c r="N2703" i="27"/>
  <c r="N2704" i="27"/>
  <c r="N2705" i="27"/>
  <c r="N2706" i="27"/>
  <c r="N2707" i="27"/>
  <c r="N2708" i="27"/>
  <c r="N2709" i="27"/>
  <c r="N2710" i="27"/>
  <c r="N2711" i="27"/>
  <c r="N2712" i="27"/>
  <c r="N2713" i="27"/>
  <c r="N2714" i="27"/>
  <c r="N2715" i="27"/>
  <c r="N2716" i="27"/>
  <c r="N2717" i="27"/>
  <c r="N2718" i="27"/>
  <c r="N2719" i="27"/>
  <c r="N2720" i="27"/>
  <c r="N2721" i="27"/>
  <c r="N2722" i="27"/>
  <c r="N2723" i="27"/>
  <c r="N2724" i="27"/>
  <c r="N2725" i="27"/>
  <c r="N2726" i="27"/>
  <c r="N2727" i="27"/>
  <c r="N2728" i="27"/>
  <c r="N2729" i="27"/>
  <c r="N2730" i="27"/>
  <c r="N2731" i="27"/>
  <c r="N2732" i="27"/>
  <c r="N2733" i="27"/>
  <c r="N2734" i="27"/>
  <c r="N2735" i="27"/>
  <c r="N2736" i="27"/>
  <c r="N2737" i="27"/>
  <c r="N2738" i="27"/>
  <c r="N2739" i="27"/>
  <c r="N2740" i="27"/>
  <c r="N2741" i="27"/>
  <c r="N2742" i="27"/>
  <c r="N2743" i="27"/>
  <c r="N2744" i="27"/>
  <c r="N2745" i="27"/>
  <c r="N2746" i="27"/>
  <c r="N2747" i="27"/>
  <c r="N2748" i="27"/>
  <c r="N2749" i="27"/>
  <c r="N2750" i="27"/>
  <c r="N2751" i="27"/>
  <c r="N2752" i="27"/>
  <c r="N2753" i="27"/>
  <c r="N2754" i="27"/>
  <c r="N2755" i="27"/>
  <c r="N2756" i="27"/>
  <c r="N2757" i="27"/>
  <c r="N2758" i="27"/>
  <c r="N2759" i="27"/>
  <c r="N2760" i="27"/>
  <c r="N2761" i="27"/>
  <c r="N2762" i="27"/>
  <c r="N2763" i="27"/>
  <c r="N2764" i="27"/>
  <c r="N2765" i="27"/>
  <c r="N2766" i="27"/>
  <c r="N2767" i="27"/>
  <c r="N2768" i="27"/>
  <c r="N2769" i="27"/>
  <c r="N2770" i="27"/>
  <c r="N2771" i="27"/>
  <c r="N2772" i="27"/>
  <c r="N2773" i="27"/>
  <c r="N2774" i="27"/>
  <c r="N2775" i="27"/>
  <c r="N2776" i="27"/>
  <c r="N2777" i="27"/>
  <c r="N2778" i="27"/>
  <c r="N2779" i="27"/>
  <c r="N2780" i="27"/>
  <c r="N2781" i="27"/>
  <c r="N2782" i="27"/>
  <c r="N2783" i="27"/>
  <c r="N2784" i="27"/>
  <c r="N2785" i="27"/>
  <c r="N2786" i="27"/>
  <c r="N2787" i="27"/>
  <c r="N2788" i="27"/>
  <c r="N2789" i="27"/>
  <c r="N2790" i="27"/>
  <c r="N2791" i="27"/>
  <c r="N2792" i="27"/>
  <c r="N2793" i="27"/>
  <c r="N2794" i="27"/>
  <c r="N2795" i="27"/>
  <c r="N2796" i="27"/>
  <c r="N2797" i="27"/>
  <c r="N2798" i="27"/>
  <c r="N2799" i="27"/>
  <c r="N2800" i="27"/>
  <c r="N2801" i="27"/>
  <c r="N2802" i="27"/>
  <c r="N2803" i="27"/>
  <c r="N2804" i="27"/>
  <c r="N2805" i="27"/>
  <c r="N2806" i="27"/>
  <c r="N2807" i="27"/>
  <c r="N2808" i="27"/>
  <c r="N2809" i="27"/>
  <c r="N2810" i="27"/>
  <c r="N2811" i="27"/>
  <c r="N2812" i="27"/>
  <c r="N2813" i="27"/>
  <c r="N2814" i="27"/>
  <c r="N2815" i="27"/>
  <c r="N2816" i="27"/>
  <c r="N2817" i="27"/>
  <c r="N2818" i="27"/>
  <c r="N2819" i="27"/>
  <c r="N2820" i="27"/>
  <c r="N2821" i="27"/>
  <c r="N2822" i="27"/>
  <c r="N2823" i="27"/>
  <c r="N2824" i="27"/>
  <c r="N2825" i="27"/>
  <c r="N2826" i="27"/>
  <c r="N2827" i="27"/>
  <c r="N2828" i="27"/>
  <c r="N2829" i="27"/>
  <c r="N2830" i="27"/>
  <c r="N2831" i="27"/>
  <c r="N2832" i="27"/>
  <c r="N2833" i="27"/>
  <c r="N2834" i="27"/>
  <c r="N2835" i="27"/>
  <c r="N2836" i="27"/>
  <c r="N2837" i="27"/>
  <c r="N2838" i="27"/>
  <c r="N2839" i="27"/>
  <c r="N2840" i="27"/>
  <c r="N2841" i="27"/>
  <c r="N2842" i="27"/>
  <c r="N2843" i="27"/>
  <c r="N2844" i="27"/>
  <c r="N2845" i="27"/>
  <c r="N2846" i="27"/>
  <c r="N2847" i="27"/>
  <c r="N2848" i="27"/>
  <c r="N2849" i="27"/>
  <c r="N2850" i="27"/>
  <c r="N2851" i="27"/>
  <c r="N2852" i="27"/>
  <c r="N2853" i="27"/>
  <c r="N2854" i="27"/>
  <c r="N2855" i="27"/>
  <c r="N2856" i="27"/>
  <c r="N2857" i="27"/>
  <c r="N2858" i="27"/>
  <c r="N2859" i="27"/>
  <c r="N2860" i="27"/>
  <c r="N2861" i="27"/>
  <c r="N2862" i="27"/>
  <c r="N2863" i="27"/>
  <c r="N2864" i="27"/>
  <c r="N2865" i="27"/>
  <c r="N2866" i="27"/>
  <c r="N2867" i="27"/>
  <c r="N2868" i="27"/>
  <c r="N2869" i="27"/>
  <c r="N2870" i="27"/>
  <c r="N2871" i="27"/>
  <c r="N2872" i="27"/>
  <c r="N2873" i="27"/>
  <c r="N2874" i="27"/>
  <c r="N2875" i="27"/>
  <c r="N2876" i="27"/>
  <c r="N2877" i="27"/>
  <c r="N2878" i="27"/>
  <c r="N2879" i="27"/>
  <c r="N2880" i="27"/>
  <c r="N2881" i="27"/>
  <c r="N2882" i="27"/>
  <c r="N2883" i="27"/>
  <c r="N2884" i="27"/>
  <c r="N2885" i="27"/>
  <c r="N2886" i="27"/>
  <c r="N2887" i="27"/>
  <c r="N2888" i="27"/>
  <c r="N2889" i="27"/>
  <c r="N2890" i="27"/>
  <c r="N2891" i="27"/>
  <c r="N2892" i="27"/>
  <c r="N2893" i="27"/>
  <c r="N2894" i="27"/>
  <c r="N2895" i="27"/>
  <c r="N2896" i="27"/>
  <c r="N2897" i="27"/>
  <c r="N2898" i="27"/>
  <c r="N2899" i="27"/>
  <c r="N2900" i="27"/>
  <c r="N2901" i="27"/>
  <c r="N2902" i="27"/>
  <c r="N2903" i="27"/>
  <c r="N2904" i="27"/>
  <c r="N2905" i="27"/>
  <c r="N2906" i="27"/>
  <c r="N2907" i="27"/>
  <c r="N2908" i="27"/>
  <c r="N2909" i="27"/>
  <c r="N2910" i="27"/>
  <c r="N2911" i="27"/>
  <c r="N2912" i="27"/>
  <c r="N2913" i="27"/>
  <c r="N2914" i="27"/>
  <c r="N2915" i="27"/>
  <c r="N2916" i="27"/>
  <c r="N2917" i="27"/>
  <c r="N2918" i="27"/>
  <c r="N2919" i="27"/>
  <c r="N2920" i="27"/>
  <c r="N2921" i="27"/>
  <c r="N2922" i="27"/>
  <c r="N2923" i="27"/>
  <c r="N2924" i="27"/>
  <c r="N2925" i="27"/>
  <c r="N2926" i="27"/>
  <c r="N2927" i="27"/>
  <c r="N2928" i="27"/>
  <c r="N2929" i="27"/>
  <c r="N2930" i="27"/>
  <c r="N2931" i="27"/>
  <c r="N2932" i="27"/>
  <c r="N2933" i="27"/>
  <c r="N2934" i="27"/>
  <c r="N2935" i="27"/>
  <c r="N2936" i="27"/>
  <c r="N2937" i="27"/>
  <c r="N2938" i="27"/>
  <c r="N2939" i="27"/>
  <c r="N2940" i="27"/>
  <c r="N2941" i="27"/>
  <c r="N2942" i="27"/>
  <c r="N2943" i="27"/>
  <c r="N2944" i="27"/>
  <c r="N2945" i="27"/>
  <c r="N2946" i="27"/>
  <c r="N2947" i="27"/>
  <c r="N2948" i="27"/>
  <c r="N2949" i="27"/>
  <c r="N2950" i="27"/>
  <c r="N2951" i="27"/>
  <c r="N2952" i="27"/>
  <c r="N2953" i="27"/>
  <c r="N2954" i="27"/>
  <c r="N2955" i="27"/>
  <c r="N2956" i="27"/>
  <c r="N2957" i="27"/>
  <c r="N2958" i="27"/>
  <c r="N2959" i="27"/>
  <c r="N2960" i="27"/>
  <c r="N2961" i="27"/>
  <c r="N2962" i="27"/>
  <c r="N2963" i="27"/>
  <c r="N2964" i="27"/>
  <c r="N2965" i="27"/>
  <c r="N2966" i="27"/>
  <c r="N2967" i="27"/>
  <c r="N2968" i="27"/>
  <c r="N2969" i="27"/>
  <c r="N2970" i="27"/>
  <c r="N2971" i="27"/>
  <c r="N2972" i="27"/>
  <c r="N2973" i="27"/>
  <c r="N2974" i="27"/>
  <c r="N2975" i="27"/>
  <c r="N2976" i="27"/>
  <c r="N2977" i="27"/>
  <c r="N2978" i="27"/>
  <c r="N2979" i="27"/>
  <c r="N2980" i="27"/>
  <c r="N2981" i="27"/>
  <c r="N2982" i="27"/>
  <c r="N2983" i="27"/>
  <c r="N2984" i="27"/>
  <c r="N2985" i="27"/>
  <c r="N2986" i="27"/>
  <c r="N2987" i="27"/>
  <c r="N2988" i="27"/>
  <c r="N2989" i="27"/>
  <c r="N2990" i="27"/>
  <c r="N2991" i="27"/>
  <c r="N2992" i="27"/>
  <c r="N2993" i="27"/>
  <c r="N2994" i="27"/>
  <c r="N2995" i="27"/>
  <c r="N2996" i="27"/>
  <c r="N2997" i="27"/>
  <c r="N2998" i="27"/>
  <c r="N2999" i="27"/>
  <c r="N3000" i="27"/>
  <c r="N3001" i="27"/>
  <c r="N3002" i="27"/>
  <c r="N3003" i="27"/>
  <c r="N3004" i="27"/>
  <c r="N3005" i="27"/>
  <c r="N3006" i="27"/>
  <c r="N3007" i="27"/>
  <c r="N3008" i="27"/>
  <c r="N3009" i="27"/>
  <c r="N3010" i="27"/>
  <c r="N3011" i="27"/>
  <c r="N3012" i="27"/>
  <c r="N3013" i="27"/>
  <c r="N3014" i="27"/>
  <c r="N3015" i="27"/>
  <c r="N3016" i="27"/>
  <c r="N3017" i="27"/>
  <c r="N3018" i="27"/>
  <c r="N3019" i="27"/>
  <c r="N3020" i="27"/>
  <c r="N3021" i="27"/>
  <c r="N3022" i="27"/>
  <c r="N3023" i="27"/>
  <c r="N3024" i="27"/>
  <c r="N3025" i="27"/>
  <c r="N3026" i="27"/>
  <c r="N3027" i="27"/>
  <c r="N3028" i="27"/>
  <c r="N3029" i="27"/>
  <c r="N3030" i="27"/>
  <c r="N3031" i="27"/>
  <c r="N3032" i="27"/>
  <c r="N3033" i="27"/>
  <c r="N3034" i="27"/>
  <c r="N3035" i="27"/>
  <c r="N3036" i="27"/>
  <c r="N3037" i="27"/>
  <c r="N3038" i="27"/>
  <c r="N3039" i="27"/>
  <c r="N3040" i="27"/>
  <c r="N3041" i="27"/>
  <c r="N3042" i="27"/>
  <c r="N3043" i="27"/>
  <c r="N3044" i="27"/>
  <c r="N3045" i="27"/>
  <c r="N3046" i="27"/>
  <c r="N3047" i="27"/>
  <c r="N3048" i="27"/>
  <c r="N3049" i="27"/>
  <c r="N3050" i="27"/>
  <c r="N3051" i="27"/>
  <c r="N3052" i="27"/>
  <c r="N3053" i="27"/>
  <c r="N3054" i="27"/>
  <c r="N3055" i="27"/>
  <c r="N3056" i="27"/>
  <c r="N3057" i="27"/>
  <c r="N3058" i="27"/>
  <c r="N3059" i="27"/>
  <c r="N3060" i="27"/>
  <c r="N3061" i="27"/>
  <c r="N3062" i="27"/>
  <c r="N3063" i="27"/>
  <c r="N3064" i="27"/>
  <c r="N3065" i="27"/>
  <c r="N3066" i="27"/>
  <c r="N3067" i="27"/>
  <c r="N3068" i="27"/>
  <c r="N3069" i="27"/>
  <c r="N3070" i="27"/>
  <c r="N3071" i="27"/>
  <c r="N3072" i="27"/>
  <c r="N3073" i="27"/>
  <c r="N3074" i="27"/>
  <c r="N3075" i="27"/>
  <c r="N3076" i="27"/>
  <c r="N3077" i="27"/>
  <c r="N3078" i="27"/>
  <c r="N3079" i="27"/>
  <c r="N3080" i="27"/>
  <c r="N3081" i="27"/>
  <c r="N3082" i="27"/>
  <c r="N3083" i="27"/>
  <c r="N3084" i="27"/>
  <c r="N3085" i="27"/>
  <c r="N3086" i="27"/>
  <c r="N3087" i="27"/>
  <c r="N3088" i="27"/>
  <c r="N3089" i="27"/>
  <c r="N3090" i="27"/>
  <c r="N3091" i="27"/>
  <c r="N3092" i="27"/>
  <c r="N3093" i="27"/>
  <c r="N3094" i="27"/>
  <c r="N3095" i="27"/>
  <c r="N3096" i="27"/>
  <c r="N3097" i="27"/>
  <c r="N3098" i="27"/>
  <c r="N3099" i="27"/>
  <c r="N3100" i="27"/>
  <c r="N3101" i="27"/>
  <c r="N3102" i="27"/>
  <c r="N3103" i="27"/>
  <c r="N3104" i="27"/>
  <c r="N3105" i="27"/>
  <c r="N3106" i="27"/>
  <c r="N3107" i="27"/>
  <c r="N3108" i="27"/>
  <c r="N3109" i="27"/>
  <c r="N3110" i="27"/>
  <c r="N3111" i="27"/>
  <c r="N3112" i="27"/>
  <c r="N3113" i="27"/>
  <c r="N3114" i="27"/>
  <c r="N3115" i="27"/>
  <c r="N3116" i="27"/>
  <c r="N3117" i="27"/>
  <c r="N3118" i="27"/>
  <c r="N3119" i="27"/>
  <c r="N3120" i="27"/>
  <c r="N3121" i="27"/>
  <c r="N3122" i="27"/>
  <c r="N3123" i="27"/>
  <c r="N3124" i="27"/>
  <c r="N3125" i="27"/>
  <c r="N3126" i="27"/>
  <c r="N3127" i="27"/>
  <c r="N3128" i="27"/>
  <c r="N3129" i="27"/>
  <c r="N3130" i="27"/>
  <c r="N3131" i="27"/>
  <c r="N3132" i="27"/>
  <c r="N3133" i="27"/>
  <c r="N3134" i="27"/>
  <c r="N3135" i="27"/>
  <c r="N3136" i="27"/>
  <c r="N3137" i="27"/>
  <c r="N3138" i="27"/>
  <c r="N3139" i="27"/>
  <c r="N3140" i="27"/>
  <c r="N3141" i="27"/>
  <c r="N3142" i="27"/>
  <c r="N3143" i="27"/>
  <c r="N3144" i="27"/>
  <c r="N3145" i="27"/>
  <c r="N3146" i="27"/>
  <c r="N3147" i="27"/>
  <c r="N3148" i="27"/>
  <c r="N3149" i="27"/>
  <c r="N3150" i="27"/>
  <c r="N3151" i="27"/>
  <c r="N3152" i="27"/>
  <c r="N3153" i="27"/>
  <c r="N3154" i="27"/>
  <c r="N3155" i="27"/>
  <c r="N3156" i="27"/>
  <c r="N3157" i="27"/>
  <c r="N3158" i="27"/>
  <c r="N3159" i="27"/>
  <c r="N3160" i="27"/>
  <c r="N3161" i="27"/>
  <c r="N3162" i="27"/>
  <c r="N3163" i="27"/>
  <c r="N3164" i="27"/>
  <c r="N3165" i="27"/>
  <c r="N3166" i="27"/>
  <c r="N3167" i="27"/>
  <c r="N3168" i="27"/>
  <c r="N3169" i="27"/>
  <c r="N3170" i="27"/>
  <c r="N3171" i="27"/>
  <c r="N3172" i="27"/>
  <c r="N3173" i="27"/>
  <c r="N3174" i="27"/>
  <c r="N3175" i="27"/>
  <c r="N3176" i="27"/>
  <c r="N3177" i="27"/>
  <c r="N3178" i="27"/>
  <c r="N3179" i="27"/>
  <c r="N3180" i="27"/>
  <c r="N3181" i="27"/>
  <c r="N3182" i="27"/>
  <c r="N3183" i="27"/>
  <c r="N3184" i="27"/>
  <c r="N3185" i="27"/>
  <c r="N3186" i="27"/>
  <c r="N3187" i="27"/>
  <c r="N3188" i="27"/>
  <c r="N3189" i="27"/>
  <c r="N3190" i="27"/>
  <c r="N3191" i="27"/>
  <c r="N3192" i="27"/>
  <c r="N3193" i="27"/>
  <c r="N3194" i="27"/>
  <c r="N3195" i="27"/>
  <c r="N3196" i="27"/>
  <c r="N3197" i="27"/>
  <c r="N3198" i="27"/>
  <c r="N3199" i="27"/>
  <c r="N3200" i="27"/>
  <c r="N3201" i="27"/>
  <c r="N3202" i="27"/>
  <c r="N3203" i="27"/>
  <c r="N3204" i="27"/>
  <c r="N3205" i="27"/>
  <c r="N3206" i="27"/>
  <c r="N3207" i="27"/>
  <c r="N3208" i="27"/>
  <c r="N3209" i="27"/>
  <c r="N3210" i="27"/>
  <c r="N3211" i="27"/>
  <c r="N3212" i="27"/>
  <c r="N3213" i="27"/>
  <c r="N3214" i="27"/>
  <c r="N3215" i="27"/>
  <c r="N3216" i="27"/>
  <c r="N3217" i="27"/>
  <c r="N3218" i="27"/>
  <c r="N3219" i="27"/>
  <c r="N3220" i="27"/>
  <c r="N3221" i="27"/>
  <c r="N3222" i="27"/>
  <c r="N3223" i="27"/>
  <c r="N3224" i="27"/>
  <c r="N3225" i="27"/>
  <c r="N3226" i="27"/>
  <c r="N3227" i="27"/>
  <c r="N3228" i="27"/>
  <c r="N3229" i="27"/>
  <c r="N3230" i="27"/>
  <c r="N3231" i="27"/>
  <c r="N3232" i="27"/>
  <c r="N3233" i="27"/>
  <c r="N3234" i="27"/>
  <c r="N3235" i="27"/>
  <c r="N3236" i="27"/>
  <c r="N3237" i="27"/>
  <c r="N3238" i="27"/>
  <c r="N3239" i="27"/>
  <c r="N3240" i="27"/>
  <c r="N3241" i="27"/>
  <c r="N3242" i="27"/>
  <c r="N3243" i="27"/>
  <c r="N3244" i="27"/>
  <c r="N3245" i="27"/>
  <c r="N3246" i="27"/>
  <c r="N3247" i="27"/>
  <c r="N3248" i="27"/>
  <c r="N3249" i="27"/>
  <c r="N3250" i="27"/>
  <c r="N3251" i="27"/>
  <c r="N3252" i="27"/>
  <c r="N3253" i="27"/>
  <c r="N3254" i="27"/>
  <c r="N3255" i="27"/>
  <c r="N3256" i="27"/>
  <c r="N3257" i="27"/>
  <c r="N3258" i="27"/>
  <c r="N3259" i="27"/>
  <c r="N3260" i="27"/>
  <c r="N3261" i="27"/>
  <c r="N3262" i="27"/>
  <c r="N3263" i="27"/>
  <c r="N3264" i="27"/>
  <c r="N3265" i="27"/>
  <c r="N3266" i="27"/>
  <c r="N3267" i="27"/>
  <c r="N3268" i="27"/>
  <c r="N3269" i="27"/>
  <c r="N3270" i="27"/>
  <c r="N3271" i="27"/>
  <c r="N3272" i="27"/>
  <c r="N3273" i="27"/>
  <c r="N3274" i="27"/>
  <c r="N3275" i="27"/>
  <c r="N3276" i="27"/>
  <c r="N3277" i="27"/>
  <c r="N3278" i="27"/>
  <c r="N3279" i="27"/>
  <c r="N3280" i="27"/>
  <c r="N3281" i="27"/>
  <c r="N3282" i="27"/>
  <c r="N3283" i="27"/>
  <c r="N3284" i="27"/>
  <c r="N3285" i="27"/>
  <c r="N3286" i="27"/>
  <c r="N3287" i="27"/>
  <c r="N3288" i="27"/>
  <c r="N3289" i="27"/>
  <c r="N3290" i="27"/>
  <c r="N3291" i="27"/>
  <c r="N3292" i="27"/>
  <c r="N3293" i="27"/>
  <c r="N3294" i="27"/>
  <c r="N3295" i="27"/>
  <c r="N3296" i="27"/>
  <c r="N3297" i="27"/>
  <c r="N3298" i="27"/>
  <c r="N3299" i="27"/>
  <c r="N3300" i="27"/>
  <c r="N3301" i="27"/>
  <c r="N3302" i="27"/>
  <c r="N3303" i="27"/>
  <c r="N3304" i="27"/>
  <c r="N3305" i="27"/>
  <c r="N3306" i="27"/>
  <c r="N3307" i="27"/>
  <c r="N3308" i="27"/>
  <c r="N3309" i="27"/>
  <c r="N3310" i="27"/>
  <c r="N3311" i="27"/>
  <c r="N3312" i="27"/>
  <c r="N3313" i="27"/>
  <c r="N3314" i="27"/>
  <c r="N3315" i="27"/>
  <c r="N3316" i="27"/>
  <c r="N3317" i="27"/>
  <c r="N3318" i="27"/>
  <c r="N3319" i="27"/>
  <c r="N3320" i="27"/>
  <c r="N3321" i="27"/>
  <c r="N3322" i="27"/>
  <c r="N3323" i="27"/>
  <c r="N3324" i="27"/>
  <c r="N3325" i="27"/>
  <c r="N3326" i="27"/>
  <c r="N3327" i="27"/>
  <c r="N3328" i="27"/>
  <c r="N3329" i="27"/>
  <c r="N3330" i="27"/>
  <c r="N3331" i="27"/>
  <c r="N3332" i="27"/>
  <c r="N3333" i="27"/>
  <c r="N3334" i="27"/>
  <c r="N3335" i="27"/>
  <c r="N3336" i="27"/>
  <c r="N3337" i="27"/>
  <c r="N3338" i="27"/>
  <c r="N3339" i="27"/>
  <c r="N3340" i="27"/>
  <c r="N3341" i="27"/>
  <c r="N3342" i="27"/>
  <c r="N3343" i="27"/>
  <c r="N3344" i="27"/>
  <c r="N3345" i="27"/>
  <c r="N3346" i="27"/>
  <c r="N3347" i="27"/>
  <c r="N3348" i="27"/>
  <c r="N3349" i="27"/>
  <c r="N3350" i="27"/>
  <c r="N3351" i="27"/>
  <c r="N3352" i="27"/>
  <c r="N3353" i="27"/>
  <c r="N3354" i="27"/>
  <c r="N3355" i="27"/>
  <c r="N3356" i="27"/>
  <c r="N3357" i="27"/>
  <c r="N3358" i="27"/>
  <c r="N3359" i="27"/>
  <c r="N3360" i="27"/>
  <c r="N3361" i="27"/>
  <c r="N3362" i="27"/>
  <c r="N3363" i="27"/>
  <c r="N3364" i="27"/>
  <c r="N3365" i="27"/>
  <c r="N3366" i="27"/>
  <c r="N3367" i="27"/>
  <c r="N3368" i="27"/>
  <c r="N3369" i="27"/>
  <c r="N3370" i="27"/>
  <c r="N3371" i="27"/>
  <c r="N3372" i="27"/>
  <c r="N3373" i="27"/>
  <c r="N3374" i="27"/>
  <c r="N3375" i="27"/>
  <c r="N3376" i="27"/>
  <c r="N3377" i="27"/>
  <c r="N3378" i="27"/>
  <c r="N3379" i="27"/>
  <c r="N3380" i="27"/>
  <c r="N3381" i="27"/>
  <c r="N3382" i="27"/>
  <c r="N3383" i="27"/>
  <c r="N3384" i="27"/>
  <c r="N3385" i="27"/>
  <c r="N3386" i="27"/>
  <c r="N3387" i="27"/>
  <c r="N3388" i="27"/>
  <c r="N3389" i="27"/>
  <c r="N3390" i="27"/>
  <c r="N3391" i="27"/>
  <c r="N3392" i="27"/>
  <c r="N3393" i="27"/>
  <c r="N3394" i="27"/>
  <c r="N3395" i="27"/>
  <c r="N3396" i="27"/>
  <c r="N3397" i="27"/>
  <c r="N3398" i="27"/>
  <c r="N3399" i="27"/>
  <c r="N3400" i="27"/>
  <c r="N3401" i="27"/>
  <c r="N3402" i="27"/>
  <c r="N3403" i="27"/>
  <c r="N3404" i="27"/>
  <c r="N3405" i="27"/>
  <c r="N3406" i="27"/>
  <c r="N3407" i="27"/>
  <c r="N3408" i="27"/>
  <c r="N3409" i="27"/>
  <c r="N3410" i="27"/>
  <c r="N3411" i="27"/>
  <c r="N3412" i="27"/>
  <c r="N3413" i="27"/>
  <c r="N3414" i="27"/>
  <c r="N3415" i="27"/>
  <c r="N3416" i="27"/>
  <c r="N3417" i="27"/>
  <c r="N3418" i="27"/>
  <c r="N3419" i="27"/>
  <c r="N3420" i="27"/>
  <c r="N3421" i="27"/>
  <c r="N3422" i="27"/>
  <c r="N3423" i="27"/>
  <c r="N3424" i="27"/>
  <c r="N3425" i="27"/>
  <c r="N3426" i="27"/>
  <c r="N3427" i="27"/>
  <c r="N3428" i="27"/>
  <c r="N3429" i="27"/>
  <c r="N3430" i="27"/>
  <c r="N3431" i="27"/>
  <c r="N3432" i="27"/>
  <c r="N3433" i="27"/>
  <c r="N3434" i="27"/>
  <c r="N3435" i="27"/>
  <c r="N3436" i="27"/>
  <c r="N3437" i="27"/>
  <c r="N3438" i="27"/>
  <c r="N3439" i="27"/>
  <c r="N3440" i="27"/>
  <c r="N3441" i="27"/>
  <c r="N3442" i="27"/>
  <c r="N3443" i="27"/>
  <c r="N3444" i="27"/>
  <c r="N3445" i="27"/>
  <c r="N3446" i="27"/>
  <c r="N3447" i="27"/>
  <c r="N3448" i="27"/>
  <c r="N3449" i="27"/>
  <c r="N3450" i="27"/>
  <c r="N3451" i="27"/>
  <c r="N3452" i="27"/>
  <c r="N3453" i="27"/>
  <c r="N3454" i="27"/>
  <c r="N3455" i="27"/>
  <c r="N3456" i="27"/>
  <c r="N3457" i="27"/>
  <c r="N3458" i="27"/>
  <c r="N3459" i="27"/>
  <c r="N3460" i="27"/>
  <c r="N3461" i="27"/>
  <c r="N3462" i="27"/>
  <c r="N3463" i="27"/>
  <c r="N3464" i="27"/>
  <c r="N3465" i="27"/>
  <c r="N3466" i="27"/>
  <c r="N3467" i="27"/>
  <c r="N3468" i="27"/>
  <c r="N3469" i="27"/>
  <c r="N3470" i="27"/>
  <c r="N3471" i="27"/>
  <c r="N3472" i="27"/>
  <c r="N3473" i="27"/>
  <c r="N3474" i="27"/>
  <c r="N3475" i="27"/>
  <c r="N3476" i="27"/>
  <c r="N3477" i="27"/>
  <c r="N3478" i="27"/>
  <c r="N3479" i="27"/>
  <c r="N3480" i="27"/>
  <c r="N3481" i="27"/>
  <c r="N3482" i="27"/>
  <c r="N3483" i="27"/>
  <c r="N3484" i="27"/>
  <c r="N3485" i="27"/>
  <c r="N3486" i="27"/>
  <c r="N3487" i="27"/>
  <c r="N3488" i="27"/>
  <c r="N3489" i="27"/>
  <c r="N3490" i="27"/>
  <c r="N3491" i="27"/>
  <c r="N3492" i="27"/>
  <c r="N3493" i="27"/>
  <c r="N3494" i="27"/>
  <c r="N3495" i="27"/>
  <c r="N3496" i="27"/>
  <c r="N3497" i="27"/>
  <c r="N3498" i="27"/>
  <c r="N3499" i="27"/>
  <c r="N3500" i="27"/>
  <c r="N3501" i="27"/>
  <c r="N3502" i="27"/>
  <c r="N3503" i="27"/>
  <c r="N3504" i="27"/>
  <c r="N3505" i="27"/>
  <c r="N3506" i="27"/>
  <c r="N3507" i="27"/>
  <c r="N3508" i="27"/>
  <c r="N3509" i="27"/>
  <c r="N3510" i="27"/>
  <c r="N3511" i="27"/>
  <c r="N3512" i="27"/>
  <c r="N3513" i="27"/>
  <c r="N3514" i="27"/>
  <c r="N3515" i="27"/>
  <c r="N3516" i="27"/>
  <c r="N3517" i="27"/>
  <c r="N3518" i="27"/>
  <c r="N3519" i="27"/>
  <c r="N3520" i="27"/>
  <c r="N3521" i="27"/>
  <c r="N3522" i="27"/>
  <c r="N3523" i="27"/>
  <c r="N3524" i="27"/>
  <c r="N3525" i="27"/>
  <c r="N3526" i="27"/>
  <c r="N3527" i="27"/>
  <c r="N3528" i="27"/>
  <c r="N3529" i="27"/>
  <c r="N3530" i="27"/>
  <c r="N3531" i="27"/>
  <c r="N3532" i="27"/>
  <c r="N3533" i="27"/>
  <c r="N3534" i="27"/>
  <c r="N3535" i="27"/>
  <c r="N3536" i="27"/>
  <c r="N3537" i="27"/>
  <c r="N3538" i="27"/>
  <c r="N3539" i="27"/>
  <c r="N3540" i="27"/>
  <c r="N3541" i="27"/>
  <c r="N3542" i="27"/>
  <c r="N3543" i="27"/>
  <c r="N3544" i="27"/>
  <c r="N3545" i="27"/>
  <c r="N3546" i="27"/>
  <c r="N3547" i="27"/>
  <c r="N3548" i="27"/>
  <c r="N3549" i="27"/>
  <c r="N3550" i="27"/>
  <c r="N3551" i="27"/>
  <c r="N3552" i="27"/>
  <c r="N3553" i="27"/>
  <c r="N3554" i="27"/>
  <c r="N3555" i="27"/>
  <c r="N3556" i="27"/>
  <c r="N3557" i="27"/>
  <c r="N3558" i="27"/>
  <c r="N3559" i="27"/>
  <c r="N3560" i="27"/>
  <c r="N3561" i="27"/>
  <c r="N3562" i="27"/>
  <c r="N3563" i="27"/>
  <c r="N3564" i="27"/>
  <c r="N3565" i="27"/>
  <c r="N3566" i="27"/>
  <c r="N3567" i="27"/>
  <c r="N3568" i="27"/>
  <c r="N3569" i="27"/>
  <c r="N3570" i="27"/>
  <c r="N3571" i="27"/>
  <c r="N3572" i="27"/>
  <c r="N3573" i="27"/>
  <c r="N3574" i="27"/>
  <c r="N3575" i="27"/>
  <c r="N3576" i="27"/>
  <c r="N3577" i="27"/>
  <c r="N3578" i="27"/>
  <c r="N3579" i="27"/>
  <c r="N3580" i="27"/>
  <c r="N3581" i="27"/>
  <c r="N3582" i="27"/>
  <c r="N3583" i="27"/>
  <c r="N3584" i="27"/>
  <c r="N3585" i="27"/>
  <c r="N3586" i="27"/>
  <c r="N3587" i="27"/>
  <c r="N3588" i="27"/>
  <c r="N3589" i="27"/>
  <c r="N3590" i="27"/>
  <c r="N3591" i="27"/>
  <c r="N3592" i="27"/>
  <c r="N3593" i="27"/>
  <c r="N3594" i="27"/>
  <c r="N3595" i="27"/>
  <c r="N3596" i="27"/>
  <c r="N3597" i="27"/>
  <c r="N3598" i="27"/>
  <c r="N3599" i="27"/>
  <c r="N3600" i="27"/>
  <c r="N3601" i="27"/>
  <c r="N3602" i="27"/>
  <c r="N3603" i="27"/>
  <c r="N3604" i="27"/>
  <c r="N3605" i="27"/>
  <c r="N3606" i="27"/>
  <c r="N3607" i="27"/>
  <c r="N3608" i="27"/>
  <c r="N3609" i="27"/>
  <c r="N3610" i="27"/>
  <c r="N3611" i="27"/>
  <c r="N3612" i="27"/>
  <c r="N3613" i="27"/>
  <c r="N3614" i="27"/>
  <c r="N3615" i="27"/>
  <c r="N3616" i="27"/>
  <c r="N3617" i="27"/>
  <c r="N3618" i="27"/>
  <c r="N3619" i="27"/>
  <c r="N3620" i="27"/>
  <c r="N3621" i="27"/>
  <c r="N3622" i="27"/>
  <c r="N3623" i="27"/>
  <c r="N3624" i="27"/>
  <c r="N3625" i="27"/>
  <c r="N3626" i="27"/>
  <c r="N3627" i="27"/>
  <c r="N3628" i="27"/>
  <c r="N3629" i="27"/>
  <c r="N3630" i="27"/>
  <c r="N3631" i="27"/>
  <c r="N3632" i="27"/>
  <c r="N3633" i="27"/>
  <c r="N3634" i="27"/>
  <c r="N3635" i="27"/>
  <c r="N3636" i="27"/>
  <c r="N3637" i="27"/>
  <c r="N3638" i="27"/>
  <c r="N3639" i="27"/>
  <c r="N3640" i="27"/>
  <c r="N3641" i="27"/>
  <c r="N3642" i="27"/>
  <c r="N3643" i="27"/>
  <c r="N3644" i="27"/>
  <c r="N3645" i="27"/>
  <c r="N3646" i="27"/>
  <c r="N3647" i="27"/>
  <c r="N3648" i="27"/>
  <c r="N3649" i="27"/>
  <c r="N3650" i="27"/>
  <c r="N3651" i="27"/>
  <c r="N3652" i="27"/>
  <c r="N3653" i="27"/>
  <c r="N3654" i="27"/>
  <c r="N3655" i="27"/>
  <c r="N3656" i="27"/>
  <c r="N3657" i="27"/>
  <c r="N3658" i="27"/>
  <c r="N3659" i="27"/>
  <c r="N3660" i="27"/>
  <c r="N3661" i="27"/>
  <c r="N3662" i="27"/>
  <c r="N3663" i="27"/>
  <c r="N3664" i="27"/>
  <c r="N3665" i="27"/>
  <c r="N3666" i="27"/>
  <c r="N3667" i="27"/>
  <c r="N3668" i="27"/>
  <c r="N3669" i="27"/>
  <c r="N3670" i="27"/>
  <c r="N3671" i="27"/>
  <c r="N3672" i="27"/>
  <c r="N3673" i="27"/>
  <c r="N3674" i="27"/>
  <c r="N3675" i="27"/>
  <c r="N3676" i="27"/>
  <c r="N3677" i="27"/>
  <c r="N3678" i="27"/>
  <c r="N3679" i="27"/>
  <c r="N3680" i="27"/>
  <c r="N3681" i="27"/>
  <c r="N3682" i="27"/>
  <c r="N3683" i="27"/>
  <c r="N3684" i="27"/>
  <c r="N3685" i="27"/>
  <c r="N3686" i="27"/>
  <c r="N3687" i="27"/>
  <c r="N3688" i="27"/>
  <c r="N3689" i="27"/>
  <c r="N3690" i="27"/>
  <c r="N3691" i="27"/>
  <c r="N3692" i="27"/>
  <c r="N3693" i="27"/>
  <c r="N3694" i="27"/>
  <c r="N3695" i="27"/>
  <c r="N3696" i="27"/>
  <c r="N3697" i="27"/>
  <c r="N3698" i="27"/>
  <c r="N3699" i="27"/>
  <c r="N3700" i="27"/>
  <c r="N3701" i="27"/>
  <c r="N3702" i="27"/>
  <c r="N3703" i="27"/>
  <c r="N3704" i="27"/>
  <c r="N3705" i="27"/>
  <c r="N3706" i="27"/>
  <c r="N3707" i="27"/>
  <c r="N3708" i="27"/>
  <c r="N3709" i="27"/>
  <c r="N3710" i="27"/>
  <c r="N3711" i="27"/>
  <c r="N3712" i="27"/>
  <c r="N3713" i="27"/>
  <c r="N3714" i="27"/>
  <c r="N3715" i="27"/>
  <c r="N3716" i="27"/>
  <c r="N3717" i="27"/>
  <c r="N3718" i="27"/>
  <c r="N3719" i="27"/>
  <c r="N3720" i="27"/>
  <c r="N3721" i="27"/>
  <c r="N3722" i="27"/>
  <c r="N3723" i="27"/>
  <c r="N3724" i="27"/>
  <c r="N3725" i="27"/>
  <c r="N3726" i="27"/>
  <c r="N3727" i="27"/>
  <c r="N3728" i="27"/>
  <c r="N3729" i="27"/>
  <c r="N3730" i="27"/>
  <c r="N3731" i="27"/>
  <c r="N3732" i="27"/>
  <c r="N3733" i="27"/>
  <c r="N3734" i="27"/>
  <c r="N3735" i="27"/>
  <c r="N3736" i="27"/>
  <c r="N3737" i="27"/>
  <c r="N3738" i="27"/>
  <c r="N3739" i="27"/>
  <c r="N3740" i="27"/>
  <c r="N3741" i="27"/>
  <c r="N3742" i="27"/>
  <c r="N3743" i="27"/>
  <c r="N3744" i="27"/>
  <c r="N3745" i="27"/>
  <c r="N3746" i="27"/>
  <c r="N3747" i="27"/>
  <c r="N3748" i="27"/>
  <c r="N3749" i="27"/>
  <c r="N3750" i="27"/>
  <c r="N3751" i="27"/>
  <c r="N3752" i="27"/>
  <c r="N3753" i="27"/>
  <c r="N3754" i="27"/>
  <c r="N3755" i="27"/>
  <c r="N3756" i="27"/>
  <c r="N3757" i="27"/>
  <c r="N3758" i="27"/>
  <c r="N3759" i="27"/>
  <c r="N3760" i="27"/>
  <c r="N3761" i="27"/>
  <c r="N3762" i="27"/>
  <c r="N3763" i="27"/>
  <c r="N3764" i="27"/>
  <c r="N3765" i="27"/>
  <c r="N3766" i="27"/>
  <c r="N3767" i="27"/>
  <c r="N3768" i="27"/>
  <c r="N3769" i="27"/>
  <c r="N3770" i="27"/>
  <c r="N3771" i="27"/>
  <c r="N3772" i="27"/>
  <c r="N3773" i="27"/>
  <c r="N3774" i="27"/>
  <c r="N3775" i="27"/>
  <c r="N3776" i="27"/>
  <c r="N3777" i="27"/>
  <c r="N3778" i="27"/>
  <c r="N3779" i="27"/>
  <c r="N3780" i="27"/>
  <c r="N3781" i="27"/>
  <c r="N3782" i="27"/>
  <c r="N3783" i="27"/>
  <c r="N3784" i="27"/>
  <c r="N3785" i="27"/>
  <c r="N3786" i="27"/>
  <c r="N3787" i="27"/>
  <c r="N3788" i="27"/>
  <c r="N3789" i="27"/>
  <c r="N3790" i="27"/>
  <c r="N3791" i="27"/>
  <c r="N3792" i="27"/>
  <c r="N3793" i="27"/>
  <c r="N3794" i="27"/>
  <c r="N3795" i="27"/>
  <c r="N3796" i="27"/>
  <c r="N3797" i="27"/>
  <c r="N3798" i="27"/>
  <c r="N3799" i="27"/>
  <c r="N3800" i="27"/>
  <c r="N3801" i="27"/>
  <c r="N3802" i="27"/>
  <c r="N3803" i="27"/>
  <c r="N3804" i="27"/>
  <c r="N3805" i="27"/>
  <c r="N3806" i="27"/>
  <c r="N3807" i="27"/>
  <c r="N3808" i="27"/>
  <c r="N3809" i="27"/>
  <c r="N3810" i="27"/>
  <c r="N3811" i="27"/>
  <c r="N3812" i="27"/>
  <c r="N3813" i="27"/>
  <c r="N3814" i="27"/>
  <c r="N3815" i="27"/>
  <c r="N3816" i="27"/>
  <c r="N3817" i="27"/>
  <c r="N3818" i="27"/>
  <c r="N3819" i="27"/>
  <c r="N3820" i="27"/>
  <c r="N3821" i="27"/>
  <c r="N3822" i="27"/>
  <c r="N3823" i="27"/>
  <c r="N3824" i="27"/>
  <c r="N3825" i="27"/>
  <c r="N3826" i="27"/>
  <c r="N3827" i="27"/>
  <c r="N3828" i="27"/>
  <c r="N3829" i="27"/>
  <c r="N3830" i="27"/>
  <c r="N3831" i="27"/>
  <c r="N3832" i="27"/>
  <c r="N3833" i="27"/>
  <c r="N3834" i="27"/>
  <c r="N3835" i="27"/>
  <c r="N3836" i="27"/>
  <c r="N3837" i="27"/>
  <c r="N3838" i="27"/>
  <c r="N3839" i="27"/>
  <c r="N3840" i="27"/>
  <c r="N3841" i="27"/>
  <c r="N3842" i="27"/>
  <c r="N3843" i="27"/>
  <c r="N3844" i="27"/>
  <c r="N3845" i="27"/>
  <c r="N3846" i="27"/>
  <c r="N3847" i="27"/>
  <c r="N3848" i="27"/>
  <c r="N3849" i="27"/>
  <c r="N3850" i="27"/>
  <c r="N3851" i="27"/>
  <c r="N3852" i="27"/>
  <c r="N3853" i="27"/>
  <c r="N3854" i="27"/>
  <c r="N3855" i="27"/>
  <c r="N3856" i="27"/>
  <c r="N3857" i="27"/>
  <c r="N3858" i="27"/>
  <c r="N3859" i="27"/>
  <c r="N3860" i="27"/>
  <c r="N3861" i="27"/>
  <c r="N3862" i="27"/>
  <c r="N3863" i="27"/>
  <c r="N3864" i="27"/>
  <c r="N3865" i="27"/>
  <c r="N3866" i="27"/>
  <c r="N3867" i="27"/>
  <c r="N3868" i="27"/>
  <c r="N3869" i="27"/>
  <c r="N3870" i="27"/>
  <c r="N3871" i="27"/>
  <c r="N3872" i="27"/>
  <c r="N3873" i="27"/>
  <c r="N3874" i="27"/>
  <c r="N3875" i="27"/>
  <c r="N3876" i="27"/>
  <c r="N3877" i="27"/>
  <c r="N3878" i="27"/>
  <c r="N3879" i="27"/>
  <c r="N3880" i="27"/>
  <c r="N3881" i="27"/>
  <c r="N3882" i="27"/>
  <c r="N3883" i="27"/>
  <c r="N3884" i="27"/>
  <c r="N3885" i="27"/>
  <c r="N3886" i="27"/>
  <c r="N3887" i="27"/>
  <c r="N3888" i="27"/>
  <c r="N3889" i="27"/>
  <c r="N3890" i="27"/>
  <c r="N3891" i="27"/>
  <c r="N3892" i="27"/>
  <c r="N3893" i="27"/>
  <c r="N3894" i="27"/>
  <c r="N3895" i="27"/>
  <c r="N3896" i="27"/>
  <c r="N3897" i="27"/>
  <c r="N3898" i="27"/>
  <c r="N3899" i="27"/>
  <c r="N3900" i="27"/>
  <c r="N3901" i="27"/>
  <c r="N3902" i="27"/>
  <c r="N3903" i="27"/>
  <c r="N3904" i="27"/>
  <c r="N3905" i="27"/>
  <c r="N3906" i="27"/>
  <c r="N3907" i="27"/>
  <c r="N3908" i="27"/>
  <c r="N3909" i="27"/>
  <c r="N3910" i="27"/>
  <c r="N3911" i="27"/>
  <c r="N3912" i="27"/>
  <c r="N3913" i="27"/>
  <c r="N3914" i="27"/>
  <c r="N3915" i="27"/>
  <c r="N3916" i="27"/>
  <c r="N3917" i="27"/>
  <c r="N3918" i="27"/>
  <c r="N3919" i="27"/>
  <c r="N3920" i="27"/>
  <c r="N3921" i="27"/>
  <c r="N3922" i="27"/>
  <c r="N3923" i="27"/>
  <c r="N3924" i="27"/>
  <c r="N3925" i="27"/>
  <c r="N3926" i="27"/>
  <c r="N3927" i="27"/>
  <c r="N3928" i="27"/>
  <c r="N3929" i="27"/>
  <c r="N3930" i="27"/>
  <c r="N3931" i="27"/>
  <c r="N3932" i="27"/>
  <c r="N3933" i="27"/>
  <c r="N3934" i="27"/>
  <c r="N3935" i="27"/>
  <c r="N3936" i="27"/>
  <c r="N3937" i="27"/>
  <c r="N3938" i="27"/>
  <c r="N3939" i="27"/>
  <c r="N3940" i="27"/>
  <c r="N3941" i="27"/>
  <c r="N3942" i="27"/>
  <c r="N3943" i="27"/>
  <c r="N3944" i="27"/>
  <c r="N3945" i="27"/>
  <c r="N3946" i="27"/>
  <c r="N3947" i="27"/>
  <c r="N3948" i="27"/>
  <c r="N3949" i="27"/>
  <c r="N3950" i="27"/>
  <c r="N3951" i="27"/>
  <c r="N3952" i="27"/>
  <c r="N3953" i="27"/>
  <c r="N3954" i="27"/>
  <c r="N3955" i="27"/>
  <c r="N3956" i="27"/>
  <c r="N3957" i="27"/>
  <c r="N3958" i="27"/>
  <c r="N3959" i="27"/>
  <c r="N3960" i="27"/>
  <c r="N3961" i="27"/>
  <c r="N3962" i="27"/>
  <c r="N3963" i="27"/>
  <c r="N3964" i="27"/>
  <c r="N3965" i="27"/>
  <c r="N3966" i="27"/>
  <c r="N3967" i="27"/>
  <c r="N3968" i="27"/>
  <c r="N3969" i="27"/>
  <c r="N3970" i="27"/>
  <c r="N3971" i="27"/>
  <c r="N3972" i="27"/>
  <c r="N3973" i="27"/>
  <c r="N3974" i="27"/>
  <c r="N3975" i="27"/>
  <c r="N3976" i="27"/>
  <c r="N3977" i="27"/>
  <c r="N3978" i="27"/>
  <c r="N3979" i="27"/>
  <c r="N3980" i="27"/>
  <c r="N3981" i="27"/>
  <c r="N3982" i="27"/>
  <c r="N3983" i="27"/>
  <c r="N3984" i="27"/>
  <c r="N3985" i="27"/>
  <c r="N3986" i="27"/>
  <c r="N3987" i="27"/>
  <c r="N3988" i="27"/>
  <c r="N3989" i="27"/>
  <c r="N3990" i="27"/>
  <c r="N3991" i="27"/>
  <c r="N3992" i="27"/>
  <c r="N3993" i="27"/>
  <c r="N3994" i="27"/>
  <c r="N3995" i="27"/>
  <c r="N3996" i="27"/>
  <c r="N3997" i="27"/>
  <c r="N3998" i="27"/>
  <c r="N3999" i="27"/>
  <c r="N4000" i="27"/>
  <c r="N4001" i="27"/>
  <c r="N4002" i="27"/>
  <c r="N4003" i="27"/>
  <c r="N4004" i="27"/>
  <c r="N4005" i="27"/>
  <c r="N4006" i="27"/>
  <c r="N4007" i="27"/>
  <c r="N4008" i="27"/>
  <c r="N4009" i="27"/>
  <c r="N4010" i="27"/>
  <c r="N4011" i="27"/>
  <c r="N4012" i="27"/>
  <c r="N4013" i="27"/>
  <c r="N4014" i="27"/>
  <c r="N4015" i="27"/>
  <c r="N4016" i="27"/>
  <c r="N4017" i="27"/>
  <c r="N4018" i="27"/>
  <c r="N4019" i="27"/>
  <c r="N4020" i="27"/>
  <c r="N4021" i="27"/>
  <c r="N4022" i="27"/>
  <c r="N4023" i="27"/>
  <c r="N4024" i="27"/>
  <c r="N4025" i="27"/>
  <c r="N4026" i="27"/>
  <c r="N4027" i="27"/>
  <c r="N4028" i="27"/>
  <c r="N4029" i="27"/>
  <c r="N4030" i="27"/>
  <c r="N4031" i="27"/>
  <c r="N4032" i="27"/>
  <c r="N4033" i="27"/>
  <c r="N4034" i="27"/>
  <c r="N4035" i="27"/>
  <c r="N4036" i="27"/>
  <c r="N4037" i="27"/>
  <c r="N4038" i="27"/>
  <c r="N4039" i="27"/>
  <c r="N4040" i="27"/>
  <c r="N4041" i="27"/>
  <c r="N4042" i="27"/>
  <c r="N4043" i="27"/>
  <c r="N4044" i="27"/>
  <c r="N4045" i="27"/>
  <c r="N4046" i="27"/>
  <c r="N4047" i="27"/>
  <c r="N4048" i="27"/>
  <c r="N4049" i="27"/>
  <c r="N4050" i="27"/>
  <c r="N4051" i="27"/>
  <c r="N4052" i="27"/>
  <c r="N4053" i="27"/>
  <c r="N4054" i="27"/>
  <c r="N4055" i="27"/>
  <c r="N4056" i="27"/>
  <c r="N4057" i="27"/>
  <c r="N4058" i="27"/>
  <c r="N4059" i="27"/>
  <c r="N4060" i="27"/>
  <c r="N4061" i="27"/>
  <c r="N4062" i="27"/>
  <c r="N4063" i="27"/>
  <c r="N4064" i="27"/>
  <c r="N4065" i="27"/>
  <c r="N4066" i="27"/>
  <c r="N4067" i="27"/>
  <c r="N4068" i="27"/>
  <c r="N4069" i="27"/>
  <c r="N4070" i="27"/>
  <c r="N4071" i="27"/>
  <c r="N4072" i="27"/>
  <c r="N4073" i="27"/>
  <c r="N4074" i="27"/>
  <c r="N4075" i="27"/>
  <c r="N4076" i="27"/>
  <c r="N4077" i="27"/>
  <c r="N4078" i="27"/>
  <c r="N4079" i="27"/>
  <c r="N4080" i="27"/>
  <c r="N4081" i="27"/>
  <c r="N4082" i="27"/>
  <c r="N4083" i="27"/>
  <c r="N4084" i="27"/>
  <c r="N4085" i="27"/>
  <c r="N4086" i="27"/>
  <c r="N4087" i="27"/>
  <c r="N4088" i="27"/>
  <c r="N4089" i="27"/>
  <c r="N4090" i="27"/>
  <c r="N4091" i="27"/>
  <c r="N4092" i="27"/>
  <c r="N4093" i="27"/>
  <c r="N4094" i="27"/>
  <c r="N4095" i="27"/>
  <c r="N4096" i="27"/>
  <c r="N4097" i="27"/>
  <c r="N4098" i="27"/>
  <c r="N4099" i="27"/>
  <c r="N4100" i="27"/>
  <c r="N4101" i="27"/>
  <c r="N4102" i="27"/>
  <c r="N4103" i="27"/>
  <c r="N4104" i="27"/>
  <c r="N4105" i="27"/>
  <c r="N4106" i="27"/>
  <c r="N4107" i="27"/>
  <c r="N4108" i="27"/>
  <c r="N4109" i="27"/>
  <c r="N4110" i="27"/>
  <c r="N4111" i="27"/>
  <c r="N4112" i="27"/>
  <c r="N4113" i="27"/>
  <c r="N4114" i="27"/>
  <c r="N4115" i="27"/>
  <c r="N4116" i="27"/>
  <c r="N4117" i="27"/>
  <c r="N4118" i="27"/>
  <c r="N4119" i="27"/>
  <c r="N4120" i="27"/>
  <c r="N4121" i="27"/>
  <c r="N4122" i="27"/>
  <c r="N4123" i="27"/>
  <c r="N4124" i="27"/>
  <c r="N4125" i="27"/>
  <c r="N4126" i="27"/>
  <c r="N4127" i="27"/>
  <c r="N4128" i="27"/>
  <c r="N4129" i="27"/>
  <c r="N4130" i="27"/>
  <c r="N4131" i="27"/>
  <c r="N4132" i="27"/>
  <c r="N4133" i="27"/>
  <c r="N4134" i="27"/>
  <c r="N4135" i="27"/>
  <c r="N4136" i="27"/>
  <c r="N4137" i="27"/>
  <c r="N4138" i="27"/>
  <c r="N4139" i="27"/>
  <c r="N4140" i="27"/>
  <c r="N4141" i="27"/>
  <c r="N4142" i="27"/>
  <c r="N4143" i="27"/>
  <c r="N4144" i="27"/>
  <c r="N4145" i="27"/>
  <c r="N4146" i="27"/>
  <c r="N4147" i="27"/>
  <c r="N4148" i="27"/>
  <c r="N4149" i="27"/>
  <c r="N4150" i="27"/>
  <c r="N4151" i="27"/>
  <c r="N4152" i="27"/>
  <c r="N4153" i="27"/>
  <c r="N4154" i="27"/>
  <c r="N4155" i="27"/>
  <c r="N4156" i="27"/>
  <c r="N4157" i="27"/>
  <c r="N4158" i="27"/>
  <c r="N4159" i="27"/>
  <c r="N4160" i="27"/>
  <c r="N4161" i="27"/>
  <c r="N4162" i="27"/>
  <c r="N4163" i="27"/>
  <c r="N4164" i="27"/>
  <c r="N4165" i="27"/>
  <c r="N4166" i="27"/>
  <c r="N4167" i="27"/>
  <c r="N4168" i="27"/>
  <c r="N4169" i="27"/>
  <c r="N4170" i="27"/>
  <c r="N4171" i="27"/>
  <c r="N4172" i="27"/>
  <c r="N4173" i="27"/>
  <c r="N4174" i="27"/>
  <c r="N4175" i="27"/>
  <c r="N4176" i="27"/>
  <c r="N4177" i="27"/>
  <c r="N4178" i="27"/>
  <c r="N4179" i="27"/>
  <c r="N4180" i="27"/>
  <c r="N4181" i="27"/>
  <c r="N4182" i="27"/>
  <c r="N4183" i="27"/>
  <c r="N4184" i="27"/>
  <c r="N4185" i="27"/>
  <c r="N4186" i="27"/>
  <c r="N4187" i="27"/>
  <c r="N4188" i="27"/>
  <c r="N4189" i="27"/>
  <c r="N4190" i="27"/>
  <c r="N4191" i="27"/>
  <c r="N4192" i="27"/>
  <c r="N4193" i="27"/>
  <c r="N4194" i="27"/>
  <c r="N4195" i="27"/>
  <c r="N4196" i="27"/>
  <c r="N4197" i="27"/>
  <c r="N4198" i="27"/>
  <c r="N4199" i="27"/>
  <c r="N4200" i="27"/>
  <c r="N4201" i="27"/>
  <c r="N4202" i="27"/>
  <c r="N4203" i="27"/>
  <c r="N4204" i="27"/>
  <c r="N4205" i="27"/>
  <c r="N4206" i="27"/>
  <c r="N4207" i="27"/>
  <c r="N4208" i="27"/>
  <c r="N4209" i="27"/>
  <c r="N4210" i="27"/>
  <c r="N4211" i="27"/>
  <c r="N4212" i="27"/>
  <c r="N4213" i="27"/>
  <c r="N4214" i="27"/>
  <c r="N4215" i="27"/>
  <c r="N4216" i="27"/>
  <c r="N4217" i="27"/>
  <c r="N4218" i="27"/>
  <c r="N4219" i="27"/>
  <c r="N4220" i="27"/>
  <c r="N4221" i="27"/>
  <c r="N4222" i="27"/>
  <c r="N4223" i="27"/>
  <c r="N4224" i="27"/>
  <c r="N4225" i="27"/>
  <c r="N4226" i="27"/>
  <c r="N4227" i="27"/>
  <c r="N4228" i="27"/>
  <c r="N4229" i="27"/>
  <c r="N4230" i="27"/>
  <c r="N4231" i="27"/>
  <c r="N4232" i="27"/>
  <c r="N4233" i="27"/>
  <c r="N4234" i="27"/>
  <c r="N4235" i="27"/>
  <c r="N4236" i="27"/>
  <c r="N4237" i="27"/>
  <c r="N4238" i="27"/>
  <c r="N4239" i="27"/>
  <c r="N4240" i="27"/>
  <c r="N4241" i="27"/>
  <c r="N4242" i="27"/>
  <c r="N4243" i="27"/>
  <c r="N4244" i="27"/>
  <c r="N4245" i="27"/>
  <c r="N4246" i="27"/>
  <c r="N4247" i="27"/>
  <c r="N4248" i="27"/>
  <c r="N4249" i="27"/>
  <c r="N4250" i="27"/>
  <c r="N4251" i="27"/>
  <c r="N4252" i="27"/>
  <c r="N4253" i="27"/>
  <c r="N4254" i="27"/>
  <c r="N4255" i="27"/>
  <c r="N4256" i="27"/>
  <c r="N4257" i="27"/>
  <c r="N4258" i="27"/>
  <c r="N4259" i="27"/>
  <c r="N4260" i="27"/>
  <c r="N4261" i="27"/>
  <c r="N4262" i="27"/>
  <c r="N4263" i="27"/>
  <c r="N4264" i="27"/>
  <c r="N4265" i="27"/>
  <c r="N4266" i="27"/>
  <c r="N4267" i="27"/>
  <c r="N4268" i="27"/>
  <c r="N4269" i="27"/>
  <c r="N4270" i="27"/>
  <c r="N4271" i="27"/>
  <c r="N4272" i="27"/>
  <c r="N4273" i="27"/>
  <c r="N4274" i="27"/>
  <c r="N4275" i="27"/>
  <c r="N4276" i="27"/>
  <c r="N4277" i="27"/>
  <c r="N4278" i="27"/>
  <c r="N4279" i="27"/>
  <c r="N4280" i="27"/>
  <c r="N4281" i="27"/>
  <c r="N4282" i="27"/>
  <c r="N4283" i="27"/>
  <c r="N4284" i="27"/>
  <c r="N4285" i="27"/>
  <c r="N4286" i="27"/>
  <c r="N4287" i="27"/>
  <c r="N4288" i="27"/>
  <c r="N4289" i="27"/>
  <c r="N4290" i="27"/>
  <c r="N4291" i="27"/>
  <c r="N4292" i="27"/>
  <c r="N4293" i="27"/>
  <c r="N4294" i="27"/>
  <c r="N4295" i="27"/>
  <c r="N4296" i="27"/>
  <c r="N4297" i="27"/>
  <c r="N4298" i="27"/>
  <c r="N4299" i="27"/>
  <c r="N4300" i="27"/>
  <c r="N4301" i="27"/>
  <c r="N4302" i="27"/>
  <c r="N4303" i="27"/>
  <c r="N4304" i="27"/>
  <c r="N4305" i="27"/>
  <c r="N4306" i="27"/>
  <c r="N4307" i="27"/>
  <c r="N4308" i="27"/>
  <c r="N4309" i="27"/>
  <c r="N4310" i="27"/>
  <c r="N4311" i="27"/>
  <c r="N4312" i="27"/>
  <c r="N4313" i="27"/>
  <c r="N4314" i="27"/>
  <c r="N4315" i="27"/>
  <c r="N4316" i="27"/>
  <c r="N4317" i="27"/>
  <c r="N4318" i="27"/>
  <c r="N4319" i="27"/>
  <c r="N4320" i="27"/>
  <c r="N4321" i="27"/>
  <c r="N4322" i="27"/>
  <c r="N4323" i="27"/>
  <c r="N4324" i="27"/>
  <c r="N4325" i="27"/>
  <c r="N4326" i="27"/>
  <c r="N4327" i="27"/>
  <c r="N4328" i="27"/>
  <c r="N4329" i="27"/>
  <c r="N4330" i="27"/>
  <c r="N4331" i="27"/>
  <c r="N4332" i="27"/>
  <c r="N4333" i="27"/>
  <c r="N4334" i="27"/>
  <c r="N4335" i="27"/>
  <c r="N4336" i="27"/>
  <c r="N4337" i="27"/>
  <c r="N4338" i="27"/>
  <c r="N4339" i="27"/>
  <c r="N4340" i="27"/>
  <c r="N4341" i="27"/>
  <c r="N4342" i="27"/>
  <c r="N4343" i="27"/>
  <c r="N4344" i="27"/>
  <c r="N4345" i="27"/>
  <c r="N4346" i="27"/>
  <c r="N4347" i="27"/>
  <c r="N4348" i="27"/>
  <c r="N4349" i="27"/>
  <c r="N4350" i="27"/>
  <c r="N4351" i="27"/>
  <c r="N4352" i="27"/>
  <c r="N4353" i="27"/>
  <c r="N4354" i="27"/>
  <c r="N4355" i="27"/>
  <c r="N4356" i="27"/>
  <c r="N4357" i="27"/>
  <c r="N4358" i="27"/>
  <c r="N4359" i="27"/>
  <c r="N4360" i="27"/>
  <c r="N4361" i="27"/>
  <c r="N4362" i="27"/>
  <c r="N4363" i="27"/>
  <c r="N4364" i="27"/>
  <c r="N4365" i="27"/>
  <c r="N4366" i="27"/>
  <c r="N4367" i="27"/>
  <c r="N4368" i="27"/>
  <c r="N4369" i="27"/>
  <c r="N4370" i="27"/>
  <c r="N4371" i="27"/>
  <c r="N4372" i="27"/>
  <c r="N4373" i="27"/>
  <c r="N4374" i="27"/>
  <c r="N4375" i="27"/>
  <c r="N4376" i="27"/>
  <c r="N4377" i="27"/>
  <c r="N4378" i="27"/>
  <c r="N4379" i="27"/>
  <c r="N4380" i="27"/>
  <c r="N4381" i="27"/>
  <c r="N4382" i="27"/>
  <c r="N4383" i="27"/>
  <c r="N4384" i="27"/>
  <c r="N4385" i="27"/>
  <c r="N4386" i="27"/>
  <c r="N4387" i="27"/>
  <c r="N4388" i="27"/>
  <c r="N4389" i="27"/>
  <c r="N4390" i="27"/>
  <c r="N4391" i="27"/>
  <c r="N4392" i="27"/>
  <c r="N4393" i="27"/>
  <c r="N4394" i="27"/>
  <c r="N4395" i="27"/>
  <c r="N4396" i="27"/>
  <c r="N4397" i="27"/>
  <c r="N4398" i="27"/>
  <c r="N4399" i="27"/>
  <c r="N4400" i="27"/>
  <c r="N4401" i="27"/>
  <c r="N4402" i="27"/>
  <c r="N4403" i="27"/>
  <c r="N4404" i="27"/>
  <c r="N4405" i="27"/>
  <c r="N4406" i="27"/>
  <c r="N4407" i="27"/>
  <c r="N4408" i="27"/>
  <c r="N4409" i="27"/>
  <c r="N4410" i="27"/>
  <c r="N4411" i="27"/>
  <c r="N4412" i="27"/>
  <c r="N4413" i="27"/>
  <c r="N4414" i="27"/>
  <c r="N4415" i="27"/>
  <c r="N4416" i="27"/>
  <c r="N4417" i="27"/>
  <c r="N4418" i="27"/>
  <c r="N4419" i="27"/>
  <c r="N4420" i="27"/>
  <c r="N4421" i="27"/>
  <c r="N4422" i="27"/>
  <c r="N4423" i="27"/>
  <c r="N4424" i="27"/>
  <c r="N4425" i="27"/>
  <c r="N4426" i="27"/>
  <c r="N4427" i="27"/>
  <c r="N4428" i="27"/>
  <c r="N4429" i="27"/>
  <c r="N4430" i="27"/>
  <c r="N4431" i="27"/>
  <c r="N4432" i="27"/>
  <c r="N4433" i="27"/>
  <c r="N4434" i="27"/>
  <c r="N4435" i="27"/>
  <c r="N4436" i="27"/>
  <c r="N4437" i="27"/>
  <c r="N4438" i="27"/>
  <c r="N4439" i="27"/>
  <c r="N4440" i="27"/>
  <c r="N4441" i="27"/>
  <c r="N4442" i="27"/>
  <c r="N4443" i="27"/>
  <c r="N4444" i="27"/>
  <c r="N4445" i="27"/>
  <c r="N4446" i="27"/>
  <c r="N4447" i="27"/>
  <c r="N4448" i="27"/>
  <c r="N4449" i="27"/>
  <c r="N4450" i="27"/>
  <c r="N4451" i="27"/>
  <c r="N4452" i="27"/>
  <c r="N4453" i="27"/>
  <c r="N4454" i="27"/>
  <c r="N4455" i="27"/>
  <c r="N4456" i="27"/>
  <c r="N4457" i="27"/>
  <c r="N4458" i="27"/>
  <c r="N4459" i="27"/>
  <c r="N4460" i="27"/>
  <c r="N4461" i="27"/>
  <c r="N4462" i="27"/>
  <c r="N4463" i="27"/>
  <c r="N4464" i="27"/>
  <c r="N4465" i="27"/>
  <c r="N4466" i="27"/>
  <c r="N4467" i="27"/>
  <c r="N4468" i="27"/>
  <c r="N4469" i="27"/>
  <c r="N4470" i="27"/>
  <c r="N4471" i="27"/>
  <c r="N4472" i="27"/>
  <c r="N4473" i="27"/>
  <c r="N4474" i="27"/>
  <c r="N4475" i="27"/>
  <c r="N4476" i="27"/>
  <c r="N4477" i="27"/>
  <c r="N4478" i="27"/>
  <c r="N4479" i="27"/>
  <c r="N4480" i="27"/>
  <c r="N4481" i="27"/>
  <c r="N4482" i="27"/>
  <c r="N4483" i="27"/>
  <c r="N4484" i="27"/>
  <c r="N4485" i="27"/>
  <c r="N4486" i="27"/>
  <c r="N4487" i="27"/>
  <c r="N4488" i="27"/>
  <c r="N4489" i="27"/>
  <c r="N4490" i="27"/>
  <c r="N4491" i="27"/>
  <c r="N4492" i="27"/>
  <c r="N4493" i="27"/>
  <c r="N4494" i="27"/>
  <c r="N4495" i="27"/>
  <c r="N4496" i="27"/>
  <c r="N4497" i="27"/>
  <c r="N4498" i="27"/>
  <c r="N4499" i="27"/>
  <c r="N4500" i="27"/>
  <c r="N4501" i="27"/>
  <c r="N4502" i="27"/>
  <c r="N4503" i="27"/>
  <c r="N4504" i="27"/>
  <c r="N4505" i="27"/>
  <c r="N4506" i="27"/>
  <c r="N4507" i="27"/>
  <c r="N4508" i="27"/>
  <c r="N4509" i="27"/>
  <c r="N4510" i="27"/>
  <c r="N4511" i="27"/>
  <c r="N4512" i="27"/>
  <c r="N4513" i="27"/>
  <c r="N4514" i="27"/>
  <c r="N4515" i="27"/>
  <c r="N4516" i="27"/>
  <c r="N4517" i="27"/>
  <c r="N4518" i="27"/>
  <c r="N4519" i="27"/>
  <c r="N4520" i="27"/>
  <c r="N4521" i="27"/>
  <c r="N4522" i="27"/>
  <c r="N4523" i="27"/>
  <c r="N4524" i="27"/>
  <c r="N4525" i="27"/>
  <c r="N4526" i="27"/>
  <c r="N4527" i="27"/>
  <c r="N4528" i="27"/>
  <c r="N4529" i="27"/>
  <c r="N4530" i="27"/>
  <c r="N4531" i="27"/>
  <c r="N4532" i="27"/>
  <c r="N4533" i="27"/>
  <c r="N4534" i="27"/>
  <c r="N4535" i="27"/>
  <c r="N4536" i="27"/>
  <c r="N4537" i="27"/>
  <c r="N4538" i="27"/>
  <c r="N4539" i="27"/>
  <c r="N4540" i="27"/>
  <c r="N4541" i="27"/>
  <c r="N4542" i="27"/>
  <c r="N4543" i="27"/>
  <c r="N4544" i="27"/>
  <c r="N4545" i="27"/>
  <c r="N4546" i="27"/>
  <c r="N4547" i="27"/>
  <c r="N4548" i="27"/>
  <c r="N4549" i="27"/>
  <c r="N4550" i="27"/>
  <c r="N4551" i="27"/>
  <c r="N4552" i="27"/>
  <c r="N4553" i="27"/>
  <c r="N4554" i="27"/>
  <c r="N4555" i="27"/>
  <c r="N4556" i="27"/>
  <c r="N4557" i="27"/>
  <c r="N4558" i="27"/>
  <c r="N4559" i="27"/>
  <c r="N4560" i="27"/>
  <c r="N4561" i="27"/>
  <c r="N4562" i="27"/>
  <c r="N4563" i="27"/>
  <c r="N4564" i="27"/>
  <c r="N4565" i="27"/>
  <c r="N4566" i="27"/>
  <c r="N4567" i="27"/>
  <c r="N4568" i="27"/>
  <c r="N4569" i="27"/>
  <c r="N4570" i="27"/>
  <c r="N4571" i="27"/>
  <c r="N4572" i="27"/>
  <c r="N4573" i="27"/>
  <c r="N4574" i="27"/>
  <c r="N4575" i="27"/>
  <c r="N4576" i="27"/>
  <c r="N4577" i="27"/>
  <c r="N4578" i="27"/>
  <c r="N4579" i="27"/>
  <c r="N4580" i="27"/>
  <c r="N4581" i="27"/>
  <c r="N4582" i="27"/>
  <c r="N4583" i="27"/>
  <c r="N4584" i="27"/>
  <c r="N4585" i="27"/>
  <c r="N4586" i="27"/>
  <c r="N4587" i="27"/>
  <c r="N4588" i="27"/>
  <c r="N4589" i="27"/>
  <c r="N4590" i="27"/>
  <c r="N4591" i="27"/>
  <c r="N4592" i="27"/>
  <c r="N4593" i="27"/>
  <c r="N4594" i="27"/>
  <c r="N4595" i="27"/>
  <c r="N4596" i="27"/>
  <c r="N4597" i="27"/>
  <c r="N4598" i="27"/>
  <c r="N4599" i="27"/>
  <c r="N4600" i="27"/>
  <c r="N4601" i="27"/>
  <c r="N4602" i="27"/>
  <c r="N4603" i="27"/>
  <c r="N4604" i="27"/>
  <c r="N4605" i="27"/>
  <c r="N4606" i="27"/>
  <c r="N4607" i="27"/>
  <c r="N4608" i="27"/>
  <c r="N4609" i="27"/>
  <c r="N4610" i="27"/>
  <c r="N4611" i="27"/>
  <c r="N4612" i="27"/>
  <c r="N4613" i="27"/>
  <c r="N4614" i="27"/>
  <c r="N4615" i="27"/>
  <c r="N4616" i="27"/>
  <c r="N4617" i="27"/>
  <c r="N4618" i="27"/>
  <c r="N4619" i="27"/>
  <c r="N4620" i="27"/>
  <c r="N4621" i="27"/>
  <c r="N4622" i="27"/>
  <c r="N4623" i="27"/>
  <c r="N4624" i="27"/>
  <c r="N4625" i="27"/>
  <c r="N4626" i="27"/>
  <c r="N4627" i="27"/>
  <c r="N4628" i="27"/>
  <c r="N4629" i="27"/>
  <c r="N4630" i="27"/>
  <c r="N4631" i="27"/>
  <c r="N4632" i="27"/>
  <c r="N4633" i="27"/>
  <c r="N4634" i="27"/>
  <c r="N4635" i="27"/>
  <c r="N4636" i="27"/>
  <c r="N4637" i="27"/>
  <c r="N4638" i="27"/>
  <c r="N4639" i="27"/>
  <c r="N4640" i="27"/>
  <c r="N4641" i="27"/>
  <c r="N4642" i="27"/>
  <c r="N4643" i="27"/>
  <c r="N4644" i="27"/>
  <c r="N4645" i="27"/>
  <c r="N4646" i="27"/>
  <c r="N4647" i="27"/>
  <c r="N4648" i="27"/>
  <c r="N4649" i="27"/>
  <c r="N4650" i="27"/>
  <c r="N4651" i="27"/>
  <c r="N4652" i="27"/>
  <c r="N4653" i="27"/>
  <c r="N4654" i="27"/>
  <c r="N4655" i="27"/>
  <c r="N4656" i="27"/>
  <c r="N4657" i="27"/>
  <c r="N4658" i="27"/>
  <c r="N4659" i="27"/>
  <c r="N4660" i="27"/>
  <c r="N4661" i="27"/>
  <c r="N4662" i="27"/>
  <c r="N4663" i="27"/>
  <c r="N4664" i="27"/>
  <c r="N4665" i="27"/>
  <c r="N4666" i="27"/>
  <c r="N4667" i="27"/>
  <c r="N4668" i="27"/>
  <c r="N4669" i="27"/>
  <c r="N4670" i="27"/>
  <c r="N4671" i="27"/>
  <c r="N4672" i="27"/>
  <c r="N4673" i="27"/>
  <c r="N4674" i="27"/>
  <c r="N4675" i="27"/>
  <c r="N4676" i="27"/>
  <c r="N4677" i="27"/>
  <c r="N4678" i="27"/>
  <c r="N4679" i="27"/>
  <c r="N4680" i="27"/>
  <c r="N4681" i="27"/>
  <c r="N4682" i="27"/>
  <c r="N4683" i="27"/>
  <c r="N4684" i="27"/>
  <c r="N4685" i="27"/>
  <c r="N4686" i="27"/>
  <c r="N4687" i="27"/>
  <c r="N4688" i="27"/>
  <c r="N4689" i="27"/>
  <c r="N4690" i="27"/>
  <c r="N4691" i="27"/>
  <c r="N4692" i="27"/>
  <c r="N4693" i="27"/>
  <c r="N4694" i="27"/>
  <c r="N4695" i="27"/>
  <c r="N4696" i="27"/>
  <c r="N4697" i="27"/>
  <c r="N4698" i="27"/>
  <c r="N4699" i="27"/>
  <c r="N4700" i="27"/>
  <c r="N4701" i="27"/>
  <c r="N4702" i="27"/>
  <c r="N4703" i="27"/>
  <c r="N4704" i="27"/>
  <c r="N4705" i="27"/>
  <c r="N4706" i="27"/>
  <c r="N4707" i="27"/>
  <c r="N4708" i="27"/>
  <c r="N4709" i="27"/>
  <c r="N4710" i="27"/>
  <c r="N4711" i="27"/>
  <c r="N4712" i="27"/>
  <c r="N4713" i="27"/>
  <c r="N4714" i="27"/>
  <c r="N4715" i="27"/>
  <c r="N4716" i="27"/>
  <c r="N4717" i="27"/>
  <c r="N4718" i="27"/>
  <c r="N4719" i="27"/>
  <c r="N4720" i="27"/>
  <c r="N4721" i="27"/>
  <c r="N4722" i="27"/>
  <c r="N4723" i="27"/>
  <c r="N4724" i="27"/>
  <c r="N4725" i="27"/>
  <c r="N4726" i="27"/>
  <c r="N4727" i="27"/>
  <c r="N4728" i="27"/>
  <c r="N4729" i="27"/>
  <c r="N4730" i="27"/>
  <c r="N4731" i="27"/>
  <c r="N4732" i="27"/>
  <c r="N4733" i="27"/>
  <c r="N4734" i="27"/>
  <c r="N4735" i="27"/>
  <c r="N4736" i="27"/>
  <c r="N4737" i="27"/>
  <c r="N4738" i="27"/>
  <c r="N4739" i="27"/>
  <c r="N4740" i="27"/>
  <c r="N4741" i="27"/>
  <c r="N4742" i="27"/>
  <c r="N4743" i="27"/>
  <c r="N4744" i="27"/>
  <c r="N4745" i="27"/>
  <c r="N4746" i="27"/>
  <c r="N4747" i="27"/>
  <c r="N4748" i="27"/>
  <c r="N4749" i="27"/>
  <c r="N4750" i="27"/>
  <c r="N4751" i="27"/>
  <c r="N4752" i="27"/>
  <c r="N4753" i="27"/>
  <c r="N4754" i="27"/>
  <c r="N4755" i="27"/>
  <c r="N4756" i="27"/>
  <c r="N4757" i="27"/>
  <c r="N4758" i="27"/>
  <c r="N4759" i="27"/>
  <c r="N4760" i="27"/>
  <c r="N4761" i="27"/>
  <c r="N4762" i="27"/>
  <c r="N4763" i="27"/>
  <c r="N4764" i="27"/>
  <c r="N4765" i="27"/>
  <c r="N4766" i="27"/>
  <c r="N4767" i="27"/>
  <c r="N4768" i="27"/>
  <c r="N4769" i="27"/>
  <c r="N4770" i="27"/>
  <c r="N4771" i="27"/>
  <c r="N4772" i="27"/>
  <c r="N4773" i="27"/>
  <c r="N4774" i="27"/>
  <c r="N4775" i="27"/>
  <c r="N4776" i="27"/>
  <c r="N4777" i="27"/>
  <c r="N4778" i="27"/>
  <c r="N4779" i="27"/>
  <c r="N4780" i="27"/>
  <c r="N4781" i="27"/>
  <c r="N4782" i="27"/>
  <c r="N4783" i="27"/>
  <c r="N4784" i="27"/>
  <c r="N4785" i="27"/>
  <c r="N4786" i="27"/>
  <c r="N4787" i="27"/>
  <c r="N4788" i="27"/>
  <c r="N4789" i="27"/>
  <c r="N4790" i="27"/>
  <c r="N4791" i="27"/>
  <c r="N4792" i="27"/>
  <c r="N4793" i="27"/>
  <c r="N4794" i="27"/>
  <c r="N4795" i="27"/>
  <c r="N4796" i="27"/>
  <c r="N4797" i="27"/>
  <c r="N4798" i="27"/>
  <c r="N4799" i="27"/>
  <c r="N4800" i="27"/>
  <c r="N4801" i="27"/>
  <c r="N4802" i="27"/>
  <c r="N4803" i="27"/>
  <c r="N4804" i="27"/>
  <c r="N4805" i="27"/>
  <c r="N4806" i="27"/>
  <c r="N4807" i="27"/>
  <c r="N4808" i="27"/>
  <c r="N4809" i="27"/>
  <c r="N4810" i="27"/>
  <c r="N4811" i="27"/>
  <c r="N4812" i="27"/>
  <c r="N4813" i="27"/>
  <c r="N4814" i="27"/>
  <c r="N4815" i="27"/>
  <c r="N4816" i="27"/>
  <c r="N4817" i="27"/>
  <c r="N4818" i="27"/>
  <c r="N4819" i="27"/>
  <c r="N4820" i="27"/>
  <c r="N4821" i="27"/>
  <c r="N4822" i="27"/>
  <c r="N4823" i="27"/>
  <c r="N4824" i="27"/>
  <c r="N4825" i="27"/>
  <c r="N4826" i="27"/>
  <c r="N4827" i="27"/>
  <c r="N4828" i="27"/>
  <c r="N4829" i="27"/>
  <c r="N4830" i="27"/>
  <c r="N4831" i="27"/>
  <c r="N4832" i="27"/>
  <c r="N4833" i="27"/>
  <c r="N4834" i="27"/>
  <c r="N4835" i="27"/>
  <c r="N4836" i="27"/>
  <c r="N4837" i="27"/>
  <c r="N4838" i="27"/>
  <c r="N4839" i="27"/>
  <c r="N4840" i="27"/>
  <c r="N4841" i="27"/>
  <c r="N4842" i="27"/>
  <c r="N4843" i="27"/>
  <c r="N4844" i="27"/>
  <c r="N4845" i="27"/>
  <c r="N4846" i="27"/>
  <c r="N4847" i="27"/>
  <c r="N4848" i="27"/>
  <c r="N4849" i="27"/>
  <c r="N4850" i="27"/>
  <c r="N4851" i="27"/>
  <c r="N4852" i="27"/>
  <c r="N4853" i="27"/>
  <c r="N4854" i="27"/>
  <c r="N4855" i="27"/>
  <c r="N4856" i="27"/>
  <c r="N4857" i="27"/>
  <c r="N4858" i="27"/>
  <c r="N4859" i="27"/>
  <c r="N4860" i="27"/>
  <c r="N4861" i="27"/>
  <c r="N4862" i="27"/>
  <c r="N4863" i="27"/>
  <c r="N4864" i="27"/>
  <c r="N4865" i="27"/>
  <c r="N4866" i="27"/>
  <c r="N4867" i="27"/>
  <c r="N4868" i="27"/>
  <c r="N4869" i="27"/>
  <c r="N4870" i="27"/>
  <c r="N4871" i="27"/>
  <c r="N4872" i="27"/>
  <c r="N4873" i="27"/>
  <c r="N4874" i="27"/>
  <c r="N4875" i="27"/>
  <c r="N4876" i="27"/>
  <c r="N4877" i="27"/>
  <c r="N4878" i="27"/>
  <c r="N4879" i="27"/>
  <c r="N4880" i="27"/>
  <c r="N4881" i="27"/>
  <c r="N4882" i="27"/>
  <c r="N4883" i="27"/>
  <c r="N4884" i="27"/>
  <c r="N4885" i="27"/>
  <c r="N4886" i="27"/>
  <c r="N4887" i="27"/>
  <c r="N4888" i="27"/>
  <c r="N4889" i="27"/>
  <c r="N4890" i="27"/>
  <c r="N4891" i="27"/>
  <c r="N4892" i="27"/>
  <c r="N4893" i="27"/>
  <c r="N4894" i="27"/>
  <c r="N4895" i="27"/>
  <c r="N4896" i="27"/>
  <c r="N4897" i="27"/>
  <c r="N4898" i="27"/>
  <c r="N4899" i="27"/>
  <c r="N4900" i="27"/>
  <c r="N4901" i="27"/>
  <c r="N4902" i="27"/>
  <c r="N4903" i="27"/>
  <c r="N4904" i="27"/>
  <c r="N4905" i="27"/>
  <c r="N4906" i="27"/>
  <c r="N4907" i="27"/>
  <c r="N4908" i="27"/>
  <c r="N4909" i="27"/>
  <c r="N4910" i="27"/>
  <c r="N4911" i="27"/>
  <c r="N4912" i="27"/>
  <c r="N4913" i="27"/>
  <c r="N4914" i="27"/>
  <c r="N4915" i="27"/>
  <c r="N4916" i="27"/>
  <c r="N4917" i="27"/>
  <c r="N4918" i="27"/>
  <c r="N4919" i="27"/>
  <c r="N4920" i="27"/>
  <c r="N4921" i="27"/>
  <c r="N4922" i="27"/>
  <c r="N4923" i="27"/>
  <c r="N4924" i="27"/>
  <c r="N4925" i="27"/>
  <c r="N4926" i="27"/>
  <c r="N4927" i="27"/>
  <c r="N4928" i="27"/>
  <c r="N4929" i="27"/>
  <c r="N4930" i="27"/>
  <c r="N4931" i="27"/>
  <c r="N4932" i="27"/>
  <c r="N4933" i="27"/>
  <c r="N4934" i="27"/>
  <c r="N4935" i="27"/>
  <c r="N4936" i="27"/>
  <c r="N4937" i="27"/>
  <c r="N4938" i="27"/>
  <c r="N4939" i="27"/>
  <c r="N4940" i="27"/>
  <c r="N4941" i="27"/>
  <c r="N4942" i="27"/>
  <c r="N4943" i="27"/>
  <c r="N4944" i="27"/>
  <c r="N4945" i="27"/>
  <c r="N4946" i="27"/>
  <c r="N4947" i="27"/>
  <c r="N4948" i="27"/>
  <c r="N4949" i="27"/>
  <c r="N4950" i="27"/>
  <c r="N4951" i="27"/>
  <c r="N4952" i="27"/>
  <c r="N4953" i="27"/>
  <c r="N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O233" i="27"/>
  <c r="O234" i="27"/>
  <c r="O235" i="27"/>
  <c r="O236" i="27"/>
  <c r="O237" i="27"/>
  <c r="O238" i="27"/>
  <c r="O239" i="27"/>
  <c r="O240" i="27"/>
  <c r="O241" i="27"/>
  <c r="O242" i="27"/>
  <c r="O243" i="27"/>
  <c r="O244" i="27"/>
  <c r="O245" i="27"/>
  <c r="O246" i="27"/>
  <c r="O247" i="27"/>
  <c r="O248" i="27"/>
  <c r="O249" i="27"/>
  <c r="O250" i="27"/>
  <c r="O251" i="27"/>
  <c r="O252" i="27"/>
  <c r="O253" i="27"/>
  <c r="O254" i="27"/>
  <c r="O255" i="27"/>
  <c r="O256" i="27"/>
  <c r="O257" i="27"/>
  <c r="O258" i="27"/>
  <c r="O259" i="27"/>
  <c r="O260" i="27"/>
  <c r="O261" i="27"/>
  <c r="O262" i="27"/>
  <c r="O263" i="27"/>
  <c r="O264" i="27"/>
  <c r="O265" i="27"/>
  <c r="O266" i="27"/>
  <c r="O267" i="27"/>
  <c r="O268" i="27"/>
  <c r="O269" i="27"/>
  <c r="O270" i="27"/>
  <c r="O271" i="27"/>
  <c r="O272" i="27"/>
  <c r="O273" i="27"/>
  <c r="O274" i="27"/>
  <c r="O275" i="27"/>
  <c r="O276" i="27"/>
  <c r="O277" i="27"/>
  <c r="O278" i="27"/>
  <c r="O279" i="27"/>
  <c r="O280" i="27"/>
  <c r="O281" i="27"/>
  <c r="O282" i="27"/>
  <c r="O283" i="27"/>
  <c r="O284" i="27"/>
  <c r="O285" i="27"/>
  <c r="O286" i="27"/>
  <c r="O287" i="27"/>
  <c r="O288" i="27"/>
  <c r="O289" i="27"/>
  <c r="O290" i="27"/>
  <c r="O291" i="27"/>
  <c r="O292" i="27"/>
  <c r="O293" i="27"/>
  <c r="O294" i="27"/>
  <c r="O295" i="27"/>
  <c r="O296" i="27"/>
  <c r="O297" i="27"/>
  <c r="O298" i="27"/>
  <c r="O299" i="27"/>
  <c r="O300" i="27"/>
  <c r="O301" i="27"/>
  <c r="O302" i="27"/>
  <c r="O303" i="27"/>
  <c r="O304" i="27"/>
  <c r="O305" i="27"/>
  <c r="O306" i="27"/>
  <c r="O307" i="27"/>
  <c r="O308" i="27"/>
  <c r="O309" i="27"/>
  <c r="O310" i="27"/>
  <c r="O311" i="27"/>
  <c r="O312" i="27"/>
  <c r="O313" i="27"/>
  <c r="O314" i="27"/>
  <c r="O315" i="27"/>
  <c r="O316" i="27"/>
  <c r="O317" i="27"/>
  <c r="O318" i="27"/>
  <c r="O319" i="27"/>
  <c r="O320" i="27"/>
  <c r="O321" i="27"/>
  <c r="O322" i="27"/>
  <c r="O323" i="27"/>
  <c r="O324" i="27"/>
  <c r="O325" i="27"/>
  <c r="O326" i="27"/>
  <c r="O327" i="27"/>
  <c r="O328" i="27"/>
  <c r="O329" i="27"/>
  <c r="O330" i="27"/>
  <c r="O331" i="27"/>
  <c r="O332" i="27"/>
  <c r="O333" i="27"/>
  <c r="O334" i="27"/>
  <c r="O335" i="27"/>
  <c r="O336" i="27"/>
  <c r="O337" i="27"/>
  <c r="O338" i="27"/>
  <c r="O339" i="27"/>
  <c r="O340" i="27"/>
  <c r="O341" i="27"/>
  <c r="O342" i="27"/>
  <c r="O343" i="27"/>
  <c r="O344" i="27"/>
  <c r="O345" i="27"/>
  <c r="O346" i="27"/>
  <c r="O347" i="27"/>
  <c r="O348" i="27"/>
  <c r="O349" i="27"/>
  <c r="O350" i="27"/>
  <c r="O351" i="27"/>
  <c r="O352" i="27"/>
  <c r="O353" i="27"/>
  <c r="O354" i="27"/>
  <c r="O355" i="27"/>
  <c r="O356" i="27"/>
  <c r="O357" i="27"/>
  <c r="O358" i="27"/>
  <c r="O359" i="27"/>
  <c r="O360" i="27"/>
  <c r="O361" i="27"/>
  <c r="O362" i="27"/>
  <c r="O363" i="27"/>
  <c r="O364" i="27"/>
  <c r="O365" i="27"/>
  <c r="O366" i="27"/>
  <c r="O367" i="27"/>
  <c r="O368" i="27"/>
  <c r="O369" i="27"/>
  <c r="O370" i="27"/>
  <c r="O371" i="27"/>
  <c r="O372" i="27"/>
  <c r="O373" i="27"/>
  <c r="O374" i="27"/>
  <c r="O375" i="27"/>
  <c r="O376" i="27"/>
  <c r="O377" i="27"/>
  <c r="O378" i="27"/>
  <c r="O379" i="27"/>
  <c r="O380" i="27"/>
  <c r="O381" i="27"/>
  <c r="O382" i="27"/>
  <c r="O383" i="27"/>
  <c r="O384" i="27"/>
  <c r="O385" i="27"/>
  <c r="O386" i="27"/>
  <c r="O387" i="27"/>
  <c r="O388" i="27"/>
  <c r="O389" i="27"/>
  <c r="O390" i="27"/>
  <c r="O391" i="27"/>
  <c r="O392" i="27"/>
  <c r="O393" i="27"/>
  <c r="O394" i="27"/>
  <c r="O395" i="27"/>
  <c r="O396" i="27"/>
  <c r="O397" i="27"/>
  <c r="O398" i="27"/>
  <c r="O399" i="27"/>
  <c r="O400" i="27"/>
  <c r="O401" i="27"/>
  <c r="O402" i="27"/>
  <c r="O403" i="27"/>
  <c r="O404" i="27"/>
  <c r="O405" i="27"/>
  <c r="O406" i="27"/>
  <c r="O407" i="27"/>
  <c r="O408" i="27"/>
  <c r="O409" i="27"/>
  <c r="O410" i="27"/>
  <c r="O411" i="27"/>
  <c r="O412" i="27"/>
  <c r="O413" i="27"/>
  <c r="O414" i="27"/>
  <c r="O415" i="27"/>
  <c r="O416" i="27"/>
  <c r="O417" i="27"/>
  <c r="O418" i="27"/>
  <c r="O419" i="27"/>
  <c r="O420" i="27"/>
  <c r="O421" i="27"/>
  <c r="O422" i="27"/>
  <c r="O423" i="27"/>
  <c r="O424" i="27"/>
  <c r="O425" i="27"/>
  <c r="O426" i="27"/>
  <c r="O427" i="27"/>
  <c r="O428" i="27"/>
  <c r="O429" i="27"/>
  <c r="O430" i="27"/>
  <c r="O431" i="27"/>
  <c r="O432" i="27"/>
  <c r="O433" i="27"/>
  <c r="O434" i="27"/>
  <c r="O435" i="27"/>
  <c r="O436" i="27"/>
  <c r="O437" i="27"/>
  <c r="O438" i="27"/>
  <c r="O439" i="27"/>
  <c r="O440" i="27"/>
  <c r="O441" i="27"/>
  <c r="O442" i="27"/>
  <c r="O443" i="27"/>
  <c r="O444" i="27"/>
  <c r="O445" i="27"/>
  <c r="O446" i="27"/>
  <c r="O447" i="27"/>
  <c r="O448" i="27"/>
  <c r="O449" i="27"/>
  <c r="O450" i="27"/>
  <c r="O451" i="27"/>
  <c r="O452" i="27"/>
  <c r="O453" i="27"/>
  <c r="O454" i="27"/>
  <c r="O455" i="27"/>
  <c r="O456" i="27"/>
  <c r="O457" i="27"/>
  <c r="O458" i="27"/>
  <c r="O459" i="27"/>
  <c r="O460" i="27"/>
  <c r="O461" i="27"/>
  <c r="O462" i="27"/>
  <c r="O463" i="27"/>
  <c r="O464" i="27"/>
  <c r="O465" i="27"/>
  <c r="O466" i="27"/>
  <c r="O467" i="27"/>
  <c r="O468" i="27"/>
  <c r="O469" i="27"/>
  <c r="O470" i="27"/>
  <c r="O471" i="27"/>
  <c r="O472" i="27"/>
  <c r="O473" i="27"/>
  <c r="O474" i="27"/>
  <c r="O475" i="27"/>
  <c r="O476" i="27"/>
  <c r="O477" i="27"/>
  <c r="O478" i="27"/>
  <c r="O479" i="27"/>
  <c r="O480" i="27"/>
  <c r="O481" i="27"/>
  <c r="O482" i="27"/>
  <c r="O483" i="27"/>
  <c r="O484" i="27"/>
  <c r="O485" i="27"/>
  <c r="O486" i="27"/>
  <c r="O487" i="27"/>
  <c r="O488" i="27"/>
  <c r="O489" i="27"/>
  <c r="O490" i="27"/>
  <c r="O491" i="27"/>
  <c r="O492" i="27"/>
  <c r="O493" i="27"/>
  <c r="O494" i="27"/>
  <c r="O495" i="27"/>
  <c r="O496" i="27"/>
  <c r="O497" i="27"/>
  <c r="O498" i="27"/>
  <c r="O499" i="27"/>
  <c r="O500" i="27"/>
  <c r="O501" i="27"/>
  <c r="O502" i="27"/>
  <c r="O503" i="27"/>
  <c r="O504" i="27"/>
  <c r="O505" i="27"/>
  <c r="O506" i="27"/>
  <c r="O507" i="27"/>
  <c r="O508" i="27"/>
  <c r="O509" i="27"/>
  <c r="O510" i="27"/>
  <c r="O511" i="27"/>
  <c r="O512" i="27"/>
  <c r="O513" i="27"/>
  <c r="O514" i="27"/>
  <c r="O515" i="27"/>
  <c r="O516" i="27"/>
  <c r="O517" i="27"/>
  <c r="O518" i="27"/>
  <c r="O519" i="27"/>
  <c r="O520" i="27"/>
  <c r="O521" i="27"/>
  <c r="O522" i="27"/>
  <c r="O523" i="27"/>
  <c r="O524" i="27"/>
  <c r="O525" i="27"/>
  <c r="O526" i="27"/>
  <c r="O527" i="27"/>
  <c r="O528" i="27"/>
  <c r="O529" i="27"/>
  <c r="O530" i="27"/>
  <c r="O531" i="27"/>
  <c r="O532" i="27"/>
  <c r="O533" i="27"/>
  <c r="O534" i="27"/>
  <c r="O535" i="27"/>
  <c r="O536" i="27"/>
  <c r="O537" i="27"/>
  <c r="O538" i="27"/>
  <c r="O539" i="27"/>
  <c r="O540" i="27"/>
  <c r="O541" i="27"/>
  <c r="O542" i="27"/>
  <c r="O543" i="27"/>
  <c r="O544" i="27"/>
  <c r="O545" i="27"/>
  <c r="O546" i="27"/>
  <c r="O547" i="27"/>
  <c r="O548" i="27"/>
  <c r="O549" i="27"/>
  <c r="O550" i="27"/>
  <c r="O551" i="27"/>
  <c r="O552" i="27"/>
  <c r="O553" i="27"/>
  <c r="O554" i="27"/>
  <c r="O555" i="27"/>
  <c r="O556" i="27"/>
  <c r="O557" i="27"/>
  <c r="O558" i="27"/>
  <c r="O559" i="27"/>
  <c r="O560" i="27"/>
  <c r="O561" i="27"/>
  <c r="O562" i="27"/>
  <c r="O563" i="27"/>
  <c r="O564" i="27"/>
  <c r="O565" i="27"/>
  <c r="O566" i="27"/>
  <c r="O567" i="27"/>
  <c r="O568" i="27"/>
  <c r="O569" i="27"/>
  <c r="O570" i="27"/>
  <c r="O571" i="27"/>
  <c r="O572" i="27"/>
  <c r="O573" i="27"/>
  <c r="O574" i="27"/>
  <c r="O575" i="27"/>
  <c r="O576" i="27"/>
  <c r="O577" i="27"/>
  <c r="O578" i="27"/>
  <c r="O579" i="27"/>
  <c r="O580" i="27"/>
  <c r="O581" i="27"/>
  <c r="O582" i="27"/>
  <c r="O583" i="27"/>
  <c r="O584" i="27"/>
  <c r="O585" i="27"/>
  <c r="O586" i="27"/>
  <c r="O587" i="27"/>
  <c r="O588" i="27"/>
  <c r="O589" i="27"/>
  <c r="O590" i="27"/>
  <c r="O591" i="27"/>
  <c r="O592" i="27"/>
  <c r="O593" i="27"/>
  <c r="O594" i="27"/>
  <c r="O595" i="27"/>
  <c r="O596" i="27"/>
  <c r="O597" i="27"/>
  <c r="O598" i="27"/>
  <c r="O599" i="27"/>
  <c r="O600" i="27"/>
  <c r="O601" i="27"/>
  <c r="O602" i="27"/>
  <c r="O603" i="27"/>
  <c r="O604" i="27"/>
  <c r="O605" i="27"/>
  <c r="O606" i="27"/>
  <c r="O607" i="27"/>
  <c r="O608" i="27"/>
  <c r="O609" i="27"/>
  <c r="O610" i="27"/>
  <c r="O611" i="27"/>
  <c r="O612" i="27"/>
  <c r="O613" i="27"/>
  <c r="O614" i="27"/>
  <c r="O615" i="27"/>
  <c r="O616" i="27"/>
  <c r="O617" i="27"/>
  <c r="O618" i="27"/>
  <c r="O619" i="27"/>
  <c r="O620" i="27"/>
  <c r="O621" i="27"/>
  <c r="O622" i="27"/>
  <c r="O623" i="27"/>
  <c r="O624" i="27"/>
  <c r="O625" i="27"/>
  <c r="O626" i="27"/>
  <c r="O627" i="27"/>
  <c r="O628" i="27"/>
  <c r="O629" i="27"/>
  <c r="O630" i="27"/>
  <c r="O631" i="27"/>
  <c r="O632" i="27"/>
  <c r="O633" i="27"/>
  <c r="O634" i="27"/>
  <c r="O635" i="27"/>
  <c r="O636" i="27"/>
  <c r="O637" i="27"/>
  <c r="O638" i="27"/>
  <c r="O639" i="27"/>
  <c r="O640" i="27"/>
  <c r="O641" i="27"/>
  <c r="O642" i="27"/>
  <c r="O643" i="27"/>
  <c r="O644" i="27"/>
  <c r="O645" i="27"/>
  <c r="O646" i="27"/>
  <c r="O647" i="27"/>
  <c r="O648" i="27"/>
  <c r="O649" i="27"/>
  <c r="O650" i="27"/>
  <c r="O651" i="27"/>
  <c r="O652" i="27"/>
  <c r="O653" i="27"/>
  <c r="O654" i="27"/>
  <c r="O655" i="27"/>
  <c r="O656" i="27"/>
  <c r="O657" i="27"/>
  <c r="O658" i="27"/>
  <c r="O659" i="27"/>
  <c r="O660" i="27"/>
  <c r="O661" i="27"/>
  <c r="O662" i="27"/>
  <c r="O663" i="27"/>
  <c r="O664" i="27"/>
  <c r="O665" i="27"/>
  <c r="O666" i="27"/>
  <c r="O667" i="27"/>
  <c r="O668" i="27"/>
  <c r="O669" i="27"/>
  <c r="O670" i="27"/>
  <c r="O671" i="27"/>
  <c r="O672" i="27"/>
  <c r="O673" i="27"/>
  <c r="O674" i="27"/>
  <c r="O675" i="27"/>
  <c r="O676" i="27"/>
  <c r="O677" i="27"/>
  <c r="O678" i="27"/>
  <c r="O679" i="27"/>
  <c r="O680" i="27"/>
  <c r="O681" i="27"/>
  <c r="O682" i="27"/>
  <c r="O683" i="27"/>
  <c r="O684" i="27"/>
  <c r="O685" i="27"/>
  <c r="O686" i="27"/>
  <c r="O687" i="27"/>
  <c r="O688" i="27"/>
  <c r="O689" i="27"/>
  <c r="O690" i="27"/>
  <c r="O691" i="27"/>
  <c r="O692" i="27"/>
  <c r="O693" i="27"/>
  <c r="O694" i="27"/>
  <c r="O695" i="27"/>
  <c r="O696" i="27"/>
  <c r="O697" i="27"/>
  <c r="O698" i="27"/>
  <c r="O699" i="27"/>
  <c r="O700" i="27"/>
  <c r="O701" i="27"/>
  <c r="O702" i="27"/>
  <c r="O703" i="27"/>
  <c r="O704" i="27"/>
  <c r="O705" i="27"/>
  <c r="O706" i="27"/>
  <c r="O707" i="27"/>
  <c r="O708" i="27"/>
  <c r="O709" i="27"/>
  <c r="O710" i="27"/>
  <c r="O711" i="27"/>
  <c r="O712" i="27"/>
  <c r="O713" i="27"/>
  <c r="O714" i="27"/>
  <c r="O715" i="27"/>
  <c r="O716" i="27"/>
  <c r="O717" i="27"/>
  <c r="O718" i="27"/>
  <c r="O719" i="27"/>
  <c r="O720" i="27"/>
  <c r="O721" i="27"/>
  <c r="O722" i="27"/>
  <c r="O723" i="27"/>
  <c r="O724" i="27"/>
  <c r="O725" i="27"/>
  <c r="O726" i="27"/>
  <c r="O727" i="27"/>
  <c r="O728" i="27"/>
  <c r="O729" i="27"/>
  <c r="O730" i="27"/>
  <c r="O731" i="27"/>
  <c r="O732" i="27"/>
  <c r="O733" i="27"/>
  <c r="O734" i="27"/>
  <c r="O735" i="27"/>
  <c r="O736" i="27"/>
  <c r="O737" i="27"/>
  <c r="O738" i="27"/>
  <c r="O739" i="27"/>
  <c r="O740" i="27"/>
  <c r="O741" i="27"/>
  <c r="O742" i="27"/>
  <c r="O743" i="27"/>
  <c r="O744" i="27"/>
  <c r="O745" i="27"/>
  <c r="O746" i="27"/>
  <c r="O747" i="27"/>
  <c r="O748" i="27"/>
  <c r="O749" i="27"/>
  <c r="O750" i="27"/>
  <c r="O751" i="27"/>
  <c r="O752" i="27"/>
  <c r="O753" i="27"/>
  <c r="O754" i="27"/>
  <c r="O755" i="27"/>
  <c r="O756" i="27"/>
  <c r="O757" i="27"/>
  <c r="O758" i="27"/>
  <c r="O759" i="27"/>
  <c r="O760" i="27"/>
  <c r="O761" i="27"/>
  <c r="O762" i="27"/>
  <c r="O763" i="27"/>
  <c r="O764" i="27"/>
  <c r="O765" i="27"/>
  <c r="O766" i="27"/>
  <c r="O767" i="27"/>
  <c r="O768" i="27"/>
  <c r="O769" i="27"/>
  <c r="O770" i="27"/>
  <c r="O771" i="27"/>
  <c r="O772" i="27"/>
  <c r="O773" i="27"/>
  <c r="O774" i="27"/>
  <c r="O775" i="27"/>
  <c r="O776" i="27"/>
  <c r="O777" i="27"/>
  <c r="O778" i="27"/>
  <c r="O779" i="27"/>
  <c r="O780" i="27"/>
  <c r="O781" i="27"/>
  <c r="O782" i="27"/>
  <c r="O783" i="27"/>
  <c r="O784" i="27"/>
  <c r="O785" i="27"/>
  <c r="O786" i="27"/>
  <c r="O787" i="27"/>
  <c r="O788" i="27"/>
  <c r="O789" i="27"/>
  <c r="O790" i="27"/>
  <c r="O791" i="27"/>
  <c r="O792" i="27"/>
  <c r="O793" i="27"/>
  <c r="O794" i="27"/>
  <c r="O795" i="27"/>
  <c r="O796" i="27"/>
  <c r="O797" i="27"/>
  <c r="O798" i="27"/>
  <c r="O799" i="27"/>
  <c r="O800" i="27"/>
  <c r="O801" i="27"/>
  <c r="O802" i="27"/>
  <c r="O803" i="27"/>
  <c r="O804" i="27"/>
  <c r="O805" i="27"/>
  <c r="O806" i="27"/>
  <c r="O807" i="27"/>
  <c r="O808" i="27"/>
  <c r="O809" i="27"/>
  <c r="O810" i="27"/>
  <c r="O811" i="27"/>
  <c r="O812" i="27"/>
  <c r="O813" i="27"/>
  <c r="O814" i="27"/>
  <c r="O815" i="27"/>
  <c r="O816" i="27"/>
  <c r="O817" i="27"/>
  <c r="O818" i="27"/>
  <c r="O819" i="27"/>
  <c r="O820" i="27"/>
  <c r="O821" i="27"/>
  <c r="O822" i="27"/>
  <c r="O823" i="27"/>
  <c r="O824" i="27"/>
  <c r="O825" i="27"/>
  <c r="O826" i="27"/>
  <c r="O827" i="27"/>
  <c r="O828" i="27"/>
  <c r="O829" i="27"/>
  <c r="O830" i="27"/>
  <c r="O831" i="27"/>
  <c r="O832" i="27"/>
  <c r="O833" i="27"/>
  <c r="O834" i="27"/>
  <c r="O835" i="27"/>
  <c r="O836" i="27"/>
  <c r="O837" i="27"/>
  <c r="O838" i="27"/>
  <c r="O839" i="27"/>
  <c r="O840" i="27"/>
  <c r="O841" i="27"/>
  <c r="O842" i="27"/>
  <c r="O843" i="27"/>
  <c r="O844" i="27"/>
  <c r="O845" i="27"/>
  <c r="O846" i="27"/>
  <c r="O847" i="27"/>
  <c r="O848" i="27"/>
  <c r="O849" i="27"/>
  <c r="O850" i="27"/>
  <c r="O851" i="27"/>
  <c r="O852" i="27"/>
  <c r="O853" i="27"/>
  <c r="O854" i="27"/>
  <c r="O855" i="27"/>
  <c r="O856" i="27"/>
  <c r="O857" i="27"/>
  <c r="O858" i="27"/>
  <c r="O859" i="27"/>
  <c r="O860" i="27"/>
  <c r="O861" i="27"/>
  <c r="O862" i="27"/>
  <c r="O863" i="27"/>
  <c r="O864" i="27"/>
  <c r="O865" i="27"/>
  <c r="O866" i="27"/>
  <c r="O867" i="27"/>
  <c r="O868" i="27"/>
  <c r="O869" i="27"/>
  <c r="O870" i="27"/>
  <c r="O871" i="27"/>
  <c r="O872" i="27"/>
  <c r="O873" i="27"/>
  <c r="O874" i="27"/>
  <c r="O875" i="27"/>
  <c r="O876" i="27"/>
  <c r="O877" i="27"/>
  <c r="O878" i="27"/>
  <c r="O879" i="27"/>
  <c r="O880" i="27"/>
  <c r="O881" i="27"/>
  <c r="O882" i="27"/>
  <c r="O883" i="27"/>
  <c r="O884" i="27"/>
  <c r="O885" i="27"/>
  <c r="O886" i="27"/>
  <c r="O887" i="27"/>
  <c r="O888" i="27"/>
  <c r="O889" i="27"/>
  <c r="O890" i="27"/>
  <c r="O891" i="27"/>
  <c r="O892" i="27"/>
  <c r="O893" i="27"/>
  <c r="O894" i="27"/>
  <c r="O895" i="27"/>
  <c r="O896" i="27"/>
  <c r="O897" i="27"/>
  <c r="O898" i="27"/>
  <c r="O899" i="27"/>
  <c r="O900" i="27"/>
  <c r="O901" i="27"/>
  <c r="O902" i="27"/>
  <c r="O903" i="27"/>
  <c r="O904" i="27"/>
  <c r="O905" i="27"/>
  <c r="O906" i="27"/>
  <c r="O907" i="27"/>
  <c r="O908" i="27"/>
  <c r="O909" i="27"/>
  <c r="O910" i="27"/>
  <c r="O911" i="27"/>
  <c r="O912" i="27"/>
  <c r="O913" i="27"/>
  <c r="O914" i="27"/>
  <c r="O915" i="27"/>
  <c r="O916" i="27"/>
  <c r="O917" i="27"/>
  <c r="O918" i="27"/>
  <c r="O919" i="27"/>
  <c r="O920" i="27"/>
  <c r="O921" i="27"/>
  <c r="O922" i="27"/>
  <c r="O923" i="27"/>
  <c r="O924" i="27"/>
  <c r="O925" i="27"/>
  <c r="O926" i="27"/>
  <c r="O927" i="27"/>
  <c r="O928" i="27"/>
  <c r="O929" i="27"/>
  <c r="O930" i="27"/>
  <c r="O931" i="27"/>
  <c r="O932" i="27"/>
  <c r="O933" i="27"/>
  <c r="O934" i="27"/>
  <c r="O935" i="27"/>
  <c r="O936" i="27"/>
  <c r="O937" i="27"/>
  <c r="O938" i="27"/>
  <c r="O939" i="27"/>
  <c r="O940" i="27"/>
  <c r="O941" i="27"/>
  <c r="O942" i="27"/>
  <c r="O943" i="27"/>
  <c r="O944" i="27"/>
  <c r="O945" i="27"/>
  <c r="O946" i="27"/>
  <c r="O947" i="27"/>
  <c r="O948" i="27"/>
  <c r="O949" i="27"/>
  <c r="O950" i="27"/>
  <c r="O951" i="27"/>
  <c r="O952" i="27"/>
  <c r="O953" i="27"/>
  <c r="O954" i="27"/>
  <c r="O955" i="27"/>
  <c r="O956" i="27"/>
  <c r="O957" i="27"/>
  <c r="O958" i="27"/>
  <c r="O959" i="27"/>
  <c r="O960" i="27"/>
  <c r="O961" i="27"/>
  <c r="O962" i="27"/>
  <c r="O963" i="27"/>
  <c r="O964" i="27"/>
  <c r="O965" i="27"/>
  <c r="O966" i="27"/>
  <c r="O967" i="27"/>
  <c r="O968" i="27"/>
  <c r="O969" i="27"/>
  <c r="O970" i="27"/>
  <c r="O971" i="27"/>
  <c r="O972" i="27"/>
  <c r="O973" i="27"/>
  <c r="O974" i="27"/>
  <c r="O975" i="27"/>
  <c r="O976" i="27"/>
  <c r="O977" i="27"/>
  <c r="O978" i="27"/>
  <c r="O979" i="27"/>
  <c r="O980" i="27"/>
  <c r="O981" i="27"/>
  <c r="O982" i="27"/>
  <c r="O983" i="27"/>
  <c r="O984" i="27"/>
  <c r="O985" i="27"/>
  <c r="O986" i="27"/>
  <c r="O987" i="27"/>
  <c r="O988" i="27"/>
  <c r="O989" i="27"/>
  <c r="O990" i="27"/>
  <c r="O991" i="27"/>
  <c r="O992" i="27"/>
  <c r="O993" i="27"/>
  <c r="O994" i="27"/>
  <c r="O995" i="27"/>
  <c r="O996" i="27"/>
  <c r="O997" i="27"/>
  <c r="O998" i="27"/>
  <c r="O999" i="27"/>
  <c r="O1000" i="27"/>
  <c r="O1001" i="27"/>
  <c r="O1002" i="27"/>
  <c r="O1003" i="27"/>
  <c r="O1004" i="27"/>
  <c r="O1005" i="27"/>
  <c r="O1006" i="27"/>
  <c r="O1007" i="27"/>
  <c r="O1008" i="27"/>
  <c r="O1009" i="27"/>
  <c r="O1010" i="27"/>
  <c r="O1011" i="27"/>
  <c r="O1012" i="27"/>
  <c r="O1013" i="27"/>
  <c r="O1014" i="27"/>
  <c r="O1015" i="27"/>
  <c r="O1016" i="27"/>
  <c r="O1017" i="27"/>
  <c r="O1018" i="27"/>
  <c r="O1019" i="27"/>
  <c r="O1020" i="27"/>
  <c r="O1021" i="27"/>
  <c r="O1022" i="27"/>
  <c r="O1023" i="27"/>
  <c r="O1024" i="27"/>
  <c r="O1025" i="27"/>
  <c r="O1026" i="27"/>
  <c r="O1027" i="27"/>
  <c r="O1028" i="27"/>
  <c r="O1029" i="27"/>
  <c r="O1030" i="27"/>
  <c r="O1031" i="27"/>
  <c r="O1032" i="27"/>
  <c r="O1033" i="27"/>
  <c r="O1034" i="27"/>
  <c r="O1035" i="27"/>
  <c r="O1036" i="27"/>
  <c r="O1037" i="27"/>
  <c r="O1038" i="27"/>
  <c r="O1039" i="27"/>
  <c r="O1040" i="27"/>
  <c r="O1041" i="27"/>
  <c r="O1042" i="27"/>
  <c r="O1043" i="27"/>
  <c r="O1044" i="27"/>
  <c r="O1045" i="27"/>
  <c r="O1046" i="27"/>
  <c r="O1047" i="27"/>
  <c r="O1048" i="27"/>
  <c r="O1049" i="27"/>
  <c r="O1050" i="27"/>
  <c r="O1051" i="27"/>
  <c r="O1052" i="27"/>
  <c r="O1053" i="27"/>
  <c r="O1054" i="27"/>
  <c r="O1055" i="27"/>
  <c r="O1056" i="27"/>
  <c r="O1057" i="27"/>
  <c r="O1058" i="27"/>
  <c r="O1059" i="27"/>
  <c r="O1060" i="27"/>
  <c r="O1061" i="27"/>
  <c r="O1062" i="27"/>
  <c r="O1063" i="27"/>
  <c r="O1064" i="27"/>
  <c r="O1065" i="27"/>
  <c r="O1066" i="27"/>
  <c r="O1067" i="27"/>
  <c r="O1068" i="27"/>
  <c r="O1069" i="27"/>
  <c r="O1070" i="27"/>
  <c r="O1071" i="27"/>
  <c r="O1072" i="27"/>
  <c r="O1073" i="27"/>
  <c r="O1074" i="27"/>
  <c r="O1075" i="27"/>
  <c r="O1076" i="27"/>
  <c r="O1077" i="27"/>
  <c r="O1078" i="27"/>
  <c r="O1079" i="27"/>
  <c r="O1080" i="27"/>
  <c r="O1081" i="27"/>
  <c r="O1082" i="27"/>
  <c r="O1083" i="27"/>
  <c r="O1084" i="27"/>
  <c r="O1085" i="27"/>
  <c r="O1086" i="27"/>
  <c r="O1087" i="27"/>
  <c r="O1088" i="27"/>
  <c r="O1089" i="27"/>
  <c r="O1090" i="27"/>
  <c r="O1091" i="27"/>
  <c r="O1092" i="27"/>
  <c r="O1093" i="27"/>
  <c r="O1094" i="27"/>
  <c r="O1095" i="27"/>
  <c r="O1096" i="27"/>
  <c r="O1097" i="27"/>
  <c r="O1098" i="27"/>
  <c r="O1099" i="27"/>
  <c r="O1100" i="27"/>
  <c r="O1101" i="27"/>
  <c r="O1102" i="27"/>
  <c r="O1103" i="27"/>
  <c r="O1104" i="27"/>
  <c r="O1105" i="27"/>
  <c r="O1106" i="27"/>
  <c r="O1107" i="27"/>
  <c r="O1108" i="27"/>
  <c r="O1109" i="27"/>
  <c r="O1110" i="27"/>
  <c r="O1111" i="27"/>
  <c r="O1112" i="27"/>
  <c r="O1113" i="27"/>
  <c r="O1114" i="27"/>
  <c r="O1115" i="27"/>
  <c r="O1116" i="27"/>
  <c r="O1117" i="27"/>
  <c r="O1118" i="27"/>
  <c r="O1119" i="27"/>
  <c r="O1120" i="27"/>
  <c r="O1121" i="27"/>
  <c r="O1122" i="27"/>
  <c r="O1123" i="27"/>
  <c r="O1124" i="27"/>
  <c r="O1125" i="27"/>
  <c r="O1126" i="27"/>
  <c r="O1127" i="27"/>
  <c r="O1128" i="27"/>
  <c r="O1129" i="27"/>
  <c r="O1130" i="27"/>
  <c r="O1131" i="27"/>
  <c r="O1132" i="27"/>
  <c r="O1133" i="27"/>
  <c r="O1134" i="27"/>
  <c r="O1135" i="27"/>
  <c r="O1136" i="27"/>
  <c r="O1137" i="27"/>
  <c r="O1138" i="27"/>
  <c r="O1139" i="27"/>
  <c r="O1140" i="27"/>
  <c r="O1141" i="27"/>
  <c r="O1142" i="27"/>
  <c r="O1143" i="27"/>
  <c r="O1144" i="27"/>
  <c r="O1145" i="27"/>
  <c r="O1146" i="27"/>
  <c r="O1147" i="27"/>
  <c r="O1148" i="27"/>
  <c r="O1149" i="27"/>
  <c r="O1150" i="27"/>
  <c r="O1151" i="27"/>
  <c r="O1152" i="27"/>
  <c r="O1153" i="27"/>
  <c r="O1154" i="27"/>
  <c r="O1155" i="27"/>
  <c r="O1156" i="27"/>
  <c r="O1157" i="27"/>
  <c r="O1158" i="27"/>
  <c r="O1159" i="27"/>
  <c r="O1160" i="27"/>
  <c r="O1161" i="27"/>
  <c r="O1162" i="27"/>
  <c r="O1163" i="27"/>
  <c r="O1164" i="27"/>
  <c r="O1165" i="27"/>
  <c r="O1166" i="27"/>
  <c r="O1167" i="27"/>
  <c r="O1168" i="27"/>
  <c r="O1169" i="27"/>
  <c r="O1170" i="27"/>
  <c r="O1171" i="27"/>
  <c r="O1172" i="27"/>
  <c r="O1173" i="27"/>
  <c r="O1174" i="27"/>
  <c r="O1175" i="27"/>
  <c r="O1176" i="27"/>
  <c r="O1177" i="27"/>
  <c r="O1178" i="27"/>
  <c r="O1179" i="27"/>
  <c r="O1180" i="27"/>
  <c r="O1181" i="27"/>
  <c r="O1182" i="27"/>
  <c r="O1183" i="27"/>
  <c r="O1184" i="27"/>
  <c r="O1185" i="27"/>
  <c r="O1186" i="27"/>
  <c r="O1187" i="27"/>
  <c r="O1188" i="27"/>
  <c r="O1189" i="27"/>
  <c r="O1190" i="27"/>
  <c r="O1191" i="27"/>
  <c r="O1192" i="27"/>
  <c r="O1193" i="27"/>
  <c r="O1194" i="27"/>
  <c r="O1195" i="27"/>
  <c r="O1196" i="27"/>
  <c r="O1197" i="27"/>
  <c r="O1198" i="27"/>
  <c r="O1199" i="27"/>
  <c r="O1200" i="27"/>
  <c r="O1201" i="27"/>
  <c r="O1202" i="27"/>
  <c r="O1203" i="27"/>
  <c r="O1204" i="27"/>
  <c r="O1205" i="27"/>
  <c r="O1206" i="27"/>
  <c r="O1207" i="27"/>
  <c r="O1208" i="27"/>
  <c r="O1209" i="27"/>
  <c r="O1210" i="27"/>
  <c r="O1211" i="27"/>
  <c r="O1212" i="27"/>
  <c r="O1213" i="27"/>
  <c r="O1214" i="27"/>
  <c r="O1215" i="27"/>
  <c r="O1216" i="27"/>
  <c r="O1217" i="27"/>
  <c r="O1218" i="27"/>
  <c r="O1219" i="27"/>
  <c r="O1220" i="27"/>
  <c r="O1221" i="27"/>
  <c r="O1222" i="27"/>
  <c r="O1223" i="27"/>
  <c r="O1224" i="27"/>
  <c r="O1225" i="27"/>
  <c r="O1226" i="27"/>
  <c r="O1227" i="27"/>
  <c r="O1228" i="27"/>
  <c r="O1229" i="27"/>
  <c r="O1230" i="27"/>
  <c r="O1231" i="27"/>
  <c r="O1232" i="27"/>
  <c r="O1233" i="27"/>
  <c r="O1234" i="27"/>
  <c r="O1235" i="27"/>
  <c r="O1236" i="27"/>
  <c r="O1237" i="27"/>
  <c r="O1238" i="27"/>
  <c r="O1239" i="27"/>
  <c r="O1240" i="27"/>
  <c r="O1241" i="27"/>
  <c r="O1242" i="27"/>
  <c r="O1243" i="27"/>
  <c r="O1244" i="27"/>
  <c r="O1245" i="27"/>
  <c r="O1246" i="27"/>
  <c r="O1247" i="27"/>
  <c r="O1248" i="27"/>
  <c r="O1249" i="27"/>
  <c r="O1250" i="27"/>
  <c r="O1251" i="27"/>
  <c r="O1252" i="27"/>
  <c r="O1253" i="27"/>
  <c r="O1254" i="27"/>
  <c r="O1255" i="27"/>
  <c r="O1256" i="27"/>
  <c r="O1257" i="27"/>
  <c r="O1258" i="27"/>
  <c r="O1259" i="27"/>
  <c r="O1260" i="27"/>
  <c r="O1261" i="27"/>
  <c r="O1262" i="27"/>
  <c r="O1263" i="27"/>
  <c r="O1264" i="27"/>
  <c r="O1265" i="27"/>
  <c r="O1266" i="27"/>
  <c r="O1267" i="27"/>
  <c r="O1268" i="27"/>
  <c r="O1269" i="27"/>
  <c r="O1270" i="27"/>
  <c r="O1271" i="27"/>
  <c r="O1272" i="27"/>
  <c r="O1273" i="27"/>
  <c r="O1274" i="27"/>
  <c r="O1275" i="27"/>
  <c r="O1276" i="27"/>
  <c r="O1277" i="27"/>
  <c r="O1278" i="27"/>
  <c r="O1279" i="27"/>
  <c r="O1280" i="27"/>
  <c r="O1281" i="27"/>
  <c r="O1282" i="27"/>
  <c r="O1283" i="27"/>
  <c r="O1284" i="27"/>
  <c r="O1285" i="27"/>
  <c r="O1286" i="27"/>
  <c r="O1287" i="27"/>
  <c r="O1288" i="27"/>
  <c r="O1289" i="27"/>
  <c r="O1290" i="27"/>
  <c r="O1291" i="27"/>
  <c r="O1292" i="27"/>
  <c r="O1293" i="27"/>
  <c r="O1294" i="27"/>
  <c r="O1295" i="27"/>
  <c r="O1296" i="27"/>
  <c r="O1297" i="27"/>
  <c r="O1298" i="27"/>
  <c r="O1299" i="27"/>
  <c r="O1300" i="27"/>
  <c r="O1301" i="27"/>
  <c r="O1302" i="27"/>
  <c r="O1303" i="27"/>
  <c r="O1304" i="27"/>
  <c r="O1305" i="27"/>
  <c r="O1306" i="27"/>
  <c r="O1307" i="27"/>
  <c r="O1308" i="27"/>
  <c r="O1309" i="27"/>
  <c r="O1310" i="27"/>
  <c r="O1311" i="27"/>
  <c r="O1312" i="27"/>
  <c r="O1313" i="27"/>
  <c r="O1314" i="27"/>
  <c r="O1315" i="27"/>
  <c r="O1316" i="27"/>
  <c r="O1317" i="27"/>
  <c r="O1318" i="27"/>
  <c r="O1319" i="27"/>
  <c r="O1320" i="27"/>
  <c r="O1321" i="27"/>
  <c r="O1322" i="27"/>
  <c r="O1323" i="27"/>
  <c r="O1324" i="27"/>
  <c r="O1325" i="27"/>
  <c r="O1326" i="27"/>
  <c r="O1327" i="27"/>
  <c r="O1328" i="27"/>
  <c r="O1329" i="27"/>
  <c r="O1330" i="27"/>
  <c r="O1331" i="27"/>
  <c r="O1332" i="27"/>
  <c r="O1333" i="27"/>
  <c r="O1334" i="27"/>
  <c r="O1335" i="27"/>
  <c r="O1336" i="27"/>
  <c r="O1337" i="27"/>
  <c r="O1338" i="27"/>
  <c r="O1339" i="27"/>
  <c r="O1340" i="27"/>
  <c r="O1341" i="27"/>
  <c r="O1342" i="27"/>
  <c r="O1343" i="27"/>
  <c r="O1344" i="27"/>
  <c r="O1345" i="27"/>
  <c r="O1346" i="27"/>
  <c r="O1347" i="27"/>
  <c r="O1348" i="27"/>
  <c r="O1349" i="27"/>
  <c r="O1350" i="27"/>
  <c r="O1351" i="27"/>
  <c r="O1352" i="27"/>
  <c r="O1353" i="27"/>
  <c r="O1354" i="27"/>
  <c r="O1355" i="27"/>
  <c r="O1356" i="27"/>
  <c r="O1357" i="27"/>
  <c r="O1358" i="27"/>
  <c r="O1359" i="27"/>
  <c r="O1360" i="27"/>
  <c r="O1361" i="27"/>
  <c r="O1362" i="27"/>
  <c r="O1363" i="27"/>
  <c r="O1364" i="27"/>
  <c r="O1365" i="27"/>
  <c r="O1366" i="27"/>
  <c r="O1367" i="27"/>
  <c r="O1368" i="27"/>
  <c r="O1369" i="27"/>
  <c r="O1370" i="27"/>
  <c r="O1371" i="27"/>
  <c r="O1372" i="27"/>
  <c r="O1373" i="27"/>
  <c r="O1374" i="27"/>
  <c r="O1375" i="27"/>
  <c r="O1376" i="27"/>
  <c r="O1377" i="27"/>
  <c r="O1378" i="27"/>
  <c r="O1379" i="27"/>
  <c r="O1380" i="27"/>
  <c r="O1381" i="27"/>
  <c r="O1382" i="27"/>
  <c r="O1383" i="27"/>
  <c r="O1384" i="27"/>
  <c r="O1385" i="27"/>
  <c r="O1386" i="27"/>
  <c r="O1387" i="27"/>
  <c r="O1388" i="27"/>
  <c r="O1389" i="27"/>
  <c r="O1390" i="27"/>
  <c r="O1391" i="27"/>
  <c r="O1392" i="27"/>
  <c r="O1393" i="27"/>
  <c r="O1394" i="27"/>
  <c r="O1395" i="27"/>
  <c r="O1396" i="27"/>
  <c r="O1397" i="27"/>
  <c r="O1398" i="27"/>
  <c r="O1399" i="27"/>
  <c r="O1400" i="27"/>
  <c r="O1401" i="27"/>
  <c r="O1402" i="27"/>
  <c r="O1403" i="27"/>
  <c r="O1404" i="27"/>
  <c r="O1405" i="27"/>
  <c r="O1406" i="27"/>
  <c r="O1407" i="27"/>
  <c r="O1408" i="27"/>
  <c r="O1409" i="27"/>
  <c r="O1410" i="27"/>
  <c r="O1411" i="27"/>
  <c r="O1412" i="27"/>
  <c r="O1413" i="27"/>
  <c r="O1414" i="27"/>
  <c r="O1415" i="27"/>
  <c r="O1416" i="27"/>
  <c r="O1417" i="27"/>
  <c r="O1418" i="27"/>
  <c r="O1419" i="27"/>
  <c r="O1420" i="27"/>
  <c r="O1421" i="27"/>
  <c r="O1422" i="27"/>
  <c r="O1423" i="27"/>
  <c r="O1424" i="27"/>
  <c r="O1425" i="27"/>
  <c r="O1426" i="27"/>
  <c r="O1427" i="27"/>
  <c r="O1428" i="27"/>
  <c r="O1429" i="27"/>
  <c r="O1430" i="27"/>
  <c r="O1431" i="27"/>
  <c r="O1432" i="27"/>
  <c r="O1433" i="27"/>
  <c r="O1434" i="27"/>
  <c r="O1435" i="27"/>
  <c r="O1436" i="27"/>
  <c r="O1437" i="27"/>
  <c r="O1438" i="27"/>
  <c r="O1439" i="27"/>
  <c r="O1440" i="27"/>
  <c r="O1441" i="27"/>
  <c r="O1442" i="27"/>
  <c r="O1443" i="27"/>
  <c r="O1444" i="27"/>
  <c r="O1445" i="27"/>
  <c r="O1446" i="27"/>
  <c r="O1447" i="27"/>
  <c r="O1448" i="27"/>
  <c r="O1449" i="27"/>
  <c r="O1450" i="27"/>
  <c r="O1451" i="27"/>
  <c r="O1452" i="27"/>
  <c r="O1453" i="27"/>
  <c r="O1454" i="27"/>
  <c r="O1455" i="27"/>
  <c r="O1456" i="27"/>
  <c r="O1457" i="27"/>
  <c r="O1458" i="27"/>
  <c r="O1459" i="27"/>
  <c r="O1460" i="27"/>
  <c r="O1461" i="27"/>
  <c r="O1462" i="27"/>
  <c r="O1463" i="27"/>
  <c r="O1464" i="27"/>
  <c r="O1465" i="27"/>
  <c r="O1466" i="27"/>
  <c r="O1467" i="27"/>
  <c r="O1468" i="27"/>
  <c r="O1469" i="27"/>
  <c r="O1470" i="27"/>
  <c r="O1471" i="27"/>
  <c r="O1472" i="27"/>
  <c r="O1473" i="27"/>
  <c r="O1474" i="27"/>
  <c r="O1475" i="27"/>
  <c r="O1476" i="27"/>
  <c r="O1477" i="27"/>
  <c r="O1478" i="27"/>
  <c r="O1479" i="27"/>
  <c r="O1480" i="27"/>
  <c r="O1481" i="27"/>
  <c r="O1482" i="27"/>
  <c r="O1483" i="27"/>
  <c r="O1484" i="27"/>
  <c r="O1485" i="27"/>
  <c r="O1486" i="27"/>
  <c r="O1487" i="27"/>
  <c r="O1488" i="27"/>
  <c r="O1489" i="27"/>
  <c r="O1490" i="27"/>
  <c r="O1491" i="27"/>
  <c r="O1492" i="27"/>
  <c r="O1493" i="27"/>
  <c r="O1494" i="27"/>
  <c r="O1495" i="27"/>
  <c r="O1496" i="27"/>
  <c r="O1497" i="27"/>
  <c r="O1498" i="27"/>
  <c r="O1499" i="27"/>
  <c r="O1500" i="27"/>
  <c r="O1501" i="27"/>
  <c r="O1502" i="27"/>
  <c r="O1503" i="27"/>
  <c r="O1504" i="27"/>
  <c r="O1505" i="27"/>
  <c r="O1506" i="27"/>
  <c r="O1507" i="27"/>
  <c r="O1508" i="27"/>
  <c r="O1509" i="27"/>
  <c r="O1510" i="27"/>
  <c r="O1511" i="27"/>
  <c r="O1512" i="27"/>
  <c r="O1513" i="27"/>
  <c r="O1514" i="27"/>
  <c r="O1515" i="27"/>
  <c r="O1516" i="27"/>
  <c r="O1517" i="27"/>
  <c r="O1518" i="27"/>
  <c r="O1519" i="27"/>
  <c r="O1520" i="27"/>
  <c r="O1521" i="27"/>
  <c r="O1522" i="27"/>
  <c r="O1523" i="27"/>
  <c r="O1524" i="27"/>
  <c r="O1525" i="27"/>
  <c r="O1526" i="27"/>
  <c r="O1527" i="27"/>
  <c r="O1528" i="27"/>
  <c r="O1529" i="27"/>
  <c r="O1530" i="27"/>
  <c r="O1531" i="27"/>
  <c r="O1532" i="27"/>
  <c r="O1533" i="27"/>
  <c r="O1534" i="27"/>
  <c r="O1535" i="27"/>
  <c r="O1536" i="27"/>
  <c r="O1537" i="27"/>
  <c r="O1538" i="27"/>
  <c r="O1539" i="27"/>
  <c r="O1540" i="27"/>
  <c r="O1541" i="27"/>
  <c r="O1542" i="27"/>
  <c r="O1543" i="27"/>
  <c r="O1544" i="27"/>
  <c r="O1545" i="27"/>
  <c r="O1546" i="27"/>
  <c r="O1547" i="27"/>
  <c r="O1548" i="27"/>
  <c r="O1549" i="27"/>
  <c r="O1550" i="27"/>
  <c r="O1551" i="27"/>
  <c r="O1552" i="27"/>
  <c r="O1553" i="27"/>
  <c r="O1554" i="27"/>
  <c r="O1555" i="27"/>
  <c r="O1556" i="27"/>
  <c r="O1557" i="27"/>
  <c r="O1558" i="27"/>
  <c r="O1559" i="27"/>
  <c r="O1560" i="27"/>
  <c r="O1561" i="27"/>
  <c r="O1562" i="27"/>
  <c r="O1563" i="27"/>
  <c r="O1564" i="27"/>
  <c r="O1565" i="27"/>
  <c r="O1566" i="27"/>
  <c r="O1567" i="27"/>
  <c r="O1568" i="27"/>
  <c r="O1569" i="27"/>
  <c r="O1570" i="27"/>
  <c r="O1571" i="27"/>
  <c r="O1572" i="27"/>
  <c r="O1573" i="27"/>
  <c r="O1574" i="27"/>
  <c r="O1575" i="27"/>
  <c r="O1576" i="27"/>
  <c r="O1577" i="27"/>
  <c r="O1578" i="27"/>
  <c r="O1579" i="27"/>
  <c r="O1580" i="27"/>
  <c r="O1581" i="27"/>
  <c r="O1582" i="27"/>
  <c r="O1583" i="27"/>
  <c r="O1584" i="27"/>
  <c r="O1585" i="27"/>
  <c r="O1586" i="27"/>
  <c r="O1587" i="27"/>
  <c r="O1588" i="27"/>
  <c r="O1589" i="27"/>
  <c r="O1590" i="27"/>
  <c r="O1591" i="27"/>
  <c r="O1592" i="27"/>
  <c r="O1593" i="27"/>
  <c r="O1594" i="27"/>
  <c r="O1595" i="27"/>
  <c r="O1596" i="27"/>
  <c r="O1597" i="27"/>
  <c r="O1598" i="27"/>
  <c r="O1599" i="27"/>
  <c r="O1600" i="27"/>
  <c r="O1601" i="27"/>
  <c r="O1602" i="27"/>
  <c r="O1603" i="27"/>
  <c r="O1604" i="27"/>
  <c r="O1605" i="27"/>
  <c r="O1606" i="27"/>
  <c r="O1607" i="27"/>
  <c r="O1608" i="27"/>
  <c r="O1609" i="27"/>
  <c r="O1610" i="27"/>
  <c r="O1611" i="27"/>
  <c r="O1612" i="27"/>
  <c r="O1613" i="27"/>
  <c r="O1614" i="27"/>
  <c r="O1615" i="27"/>
  <c r="O1616" i="27"/>
  <c r="O1617" i="27"/>
  <c r="O1618" i="27"/>
  <c r="O1619" i="27"/>
  <c r="O1620" i="27"/>
  <c r="O1621" i="27"/>
  <c r="O1622" i="27"/>
  <c r="O1623" i="27"/>
  <c r="O1624" i="27"/>
  <c r="O1625" i="27"/>
  <c r="O1626" i="27"/>
  <c r="O1627" i="27"/>
  <c r="O1628" i="27"/>
  <c r="O1629" i="27"/>
  <c r="O1630" i="27"/>
  <c r="O1631" i="27"/>
  <c r="O1632" i="27"/>
  <c r="O1633" i="27"/>
  <c r="O1634" i="27"/>
  <c r="O1635" i="27"/>
  <c r="O1636" i="27"/>
  <c r="O1637" i="27"/>
  <c r="O1638" i="27"/>
  <c r="O1639" i="27"/>
  <c r="O1640" i="27"/>
  <c r="O1641" i="27"/>
  <c r="O1642" i="27"/>
  <c r="O1643" i="27"/>
  <c r="O1644" i="27"/>
  <c r="O1645" i="27"/>
  <c r="O1646" i="27"/>
  <c r="O1647" i="27"/>
  <c r="O1648" i="27"/>
  <c r="O1649" i="27"/>
  <c r="O1650" i="27"/>
  <c r="O1651" i="27"/>
  <c r="O1652" i="27"/>
  <c r="O1653" i="27"/>
  <c r="O1654" i="27"/>
  <c r="O1655" i="27"/>
  <c r="O1656" i="27"/>
  <c r="O1657" i="27"/>
  <c r="O1658" i="27"/>
  <c r="O1659" i="27"/>
  <c r="O1660" i="27"/>
  <c r="O1661" i="27"/>
  <c r="O1662" i="27"/>
  <c r="O1663" i="27"/>
  <c r="O1664" i="27"/>
  <c r="O1665" i="27"/>
  <c r="O1666" i="27"/>
  <c r="O1667" i="27"/>
  <c r="O1668" i="27"/>
  <c r="O1669" i="27"/>
  <c r="O1670" i="27"/>
  <c r="O1671" i="27"/>
  <c r="O1672" i="27"/>
  <c r="O1673" i="27"/>
  <c r="O1674" i="27"/>
  <c r="O1675" i="27"/>
  <c r="O1676" i="27"/>
  <c r="O1677" i="27"/>
  <c r="O1678" i="27"/>
  <c r="O1679" i="27"/>
  <c r="O1680" i="27"/>
  <c r="O1681" i="27"/>
  <c r="O1682" i="27"/>
  <c r="O1683" i="27"/>
  <c r="O1684" i="27"/>
  <c r="O1685" i="27"/>
  <c r="O1686" i="27"/>
  <c r="O1687" i="27"/>
  <c r="O1688" i="27"/>
  <c r="O1689" i="27"/>
  <c r="O1690" i="27"/>
  <c r="O1691" i="27"/>
  <c r="O1692" i="27"/>
  <c r="O1693" i="27"/>
  <c r="O1694" i="27"/>
  <c r="O1695" i="27"/>
  <c r="O1696" i="27"/>
  <c r="O1697" i="27"/>
  <c r="O1698" i="27"/>
  <c r="O1699" i="27"/>
  <c r="O1700" i="27"/>
  <c r="O1701" i="27"/>
  <c r="O1702" i="27"/>
  <c r="O1703" i="27"/>
  <c r="O1704" i="27"/>
  <c r="O1705" i="27"/>
  <c r="O1706" i="27"/>
  <c r="O1707" i="27"/>
  <c r="O1708" i="27"/>
  <c r="O1709" i="27"/>
  <c r="O1710" i="27"/>
  <c r="O1711" i="27"/>
  <c r="O1712" i="27"/>
  <c r="O1713" i="27"/>
  <c r="O1714" i="27"/>
  <c r="O1715" i="27"/>
  <c r="O1716" i="27"/>
  <c r="O1717" i="27"/>
  <c r="O1718" i="27"/>
  <c r="O1719" i="27"/>
  <c r="O1720" i="27"/>
  <c r="O1721" i="27"/>
  <c r="O1722" i="27"/>
  <c r="O1723" i="27"/>
  <c r="O1724" i="27"/>
  <c r="O1725" i="27"/>
  <c r="O1726" i="27"/>
  <c r="O1727" i="27"/>
  <c r="O1728" i="27"/>
  <c r="O1729" i="27"/>
  <c r="O1730" i="27"/>
  <c r="O1731" i="27"/>
  <c r="O1732" i="27"/>
  <c r="O1733" i="27"/>
  <c r="O1734" i="27"/>
  <c r="O1735" i="27"/>
  <c r="O1736" i="27"/>
  <c r="O1737" i="27"/>
  <c r="O1738" i="27"/>
  <c r="O1739" i="27"/>
  <c r="O1740" i="27"/>
  <c r="O1741" i="27"/>
  <c r="O1742" i="27"/>
  <c r="O1743" i="27"/>
  <c r="O1744" i="27"/>
  <c r="O1745" i="27"/>
  <c r="O1746" i="27"/>
  <c r="O1747" i="27"/>
  <c r="O1748" i="27"/>
  <c r="O1749" i="27"/>
  <c r="O1750" i="27"/>
  <c r="O1751" i="27"/>
  <c r="O1752" i="27"/>
  <c r="O1753" i="27"/>
  <c r="O1754" i="27"/>
  <c r="O1755" i="27"/>
  <c r="O1756" i="27"/>
  <c r="O1757" i="27"/>
  <c r="O1758" i="27"/>
  <c r="O1759" i="27"/>
  <c r="O1760" i="27"/>
  <c r="O1761" i="27"/>
  <c r="O1762" i="27"/>
  <c r="O1763" i="27"/>
  <c r="O1764" i="27"/>
  <c r="O1765" i="27"/>
  <c r="O1766" i="27"/>
  <c r="O1767" i="27"/>
  <c r="O1768" i="27"/>
  <c r="O1769" i="27"/>
  <c r="O1770" i="27"/>
  <c r="O1771" i="27"/>
  <c r="O1772" i="27"/>
  <c r="O1773" i="27"/>
  <c r="O1774" i="27"/>
  <c r="O1775" i="27"/>
  <c r="O1776" i="27"/>
  <c r="O1777" i="27"/>
  <c r="O1778" i="27"/>
  <c r="O1779" i="27"/>
  <c r="O1780" i="27"/>
  <c r="O1781" i="27"/>
  <c r="O1782" i="27"/>
  <c r="O1783" i="27"/>
  <c r="O1784" i="27"/>
  <c r="O1785" i="27"/>
  <c r="O1786" i="27"/>
  <c r="O1787" i="27"/>
  <c r="O1788" i="27"/>
  <c r="O1789" i="27"/>
  <c r="O1790" i="27"/>
  <c r="O1791" i="27"/>
  <c r="O1792" i="27"/>
  <c r="O1793" i="27"/>
  <c r="O1794" i="27"/>
  <c r="O1795" i="27"/>
  <c r="O1796" i="27"/>
  <c r="O1797" i="27"/>
  <c r="O1798" i="27"/>
  <c r="O1799" i="27"/>
  <c r="O1800" i="27"/>
  <c r="O1801" i="27"/>
  <c r="O1802" i="27"/>
  <c r="O1803" i="27"/>
  <c r="O1804" i="27"/>
  <c r="O1805" i="27"/>
  <c r="O1806" i="27"/>
  <c r="O1807" i="27"/>
  <c r="O1808" i="27"/>
  <c r="O1809" i="27"/>
  <c r="O1810" i="27"/>
  <c r="O1811" i="27"/>
  <c r="O1812" i="27"/>
  <c r="O1813" i="27"/>
  <c r="O1814" i="27"/>
  <c r="O1815" i="27"/>
  <c r="O1816" i="27"/>
  <c r="O1817" i="27"/>
  <c r="O1818" i="27"/>
  <c r="O1819" i="27"/>
  <c r="O1820" i="27"/>
  <c r="O1821" i="27"/>
  <c r="O1822" i="27"/>
  <c r="O1823" i="27"/>
  <c r="O1824" i="27"/>
  <c r="O1825" i="27"/>
  <c r="O1826" i="27"/>
  <c r="O1827" i="27"/>
  <c r="O1828" i="27"/>
  <c r="O1829" i="27"/>
  <c r="O1830" i="27"/>
  <c r="O1831" i="27"/>
  <c r="O1832" i="27"/>
  <c r="O1833" i="27"/>
  <c r="O1834" i="27"/>
  <c r="O1835" i="27"/>
  <c r="O1836" i="27"/>
  <c r="O1837" i="27"/>
  <c r="O1838" i="27"/>
  <c r="O1839" i="27"/>
  <c r="O1840" i="27"/>
  <c r="O1841" i="27"/>
  <c r="O1842" i="27"/>
  <c r="O1843" i="27"/>
  <c r="O1844" i="27"/>
  <c r="O1845" i="27"/>
  <c r="O1846" i="27"/>
  <c r="O1847" i="27"/>
  <c r="O1848" i="27"/>
  <c r="O1849" i="27"/>
  <c r="O1850" i="27"/>
  <c r="O1851" i="27"/>
  <c r="O1852" i="27"/>
  <c r="O1853" i="27"/>
  <c r="O1854" i="27"/>
  <c r="O1855" i="27"/>
  <c r="O1856" i="27"/>
  <c r="O1857" i="27"/>
  <c r="O1858" i="27"/>
  <c r="O1859" i="27"/>
  <c r="O1860" i="27"/>
  <c r="O1861" i="27"/>
  <c r="O1862" i="27"/>
  <c r="O1863" i="27"/>
  <c r="O1864" i="27"/>
  <c r="O1865" i="27"/>
  <c r="O1866" i="27"/>
  <c r="O1867" i="27"/>
  <c r="O1868" i="27"/>
  <c r="O1869" i="27"/>
  <c r="O1870" i="27"/>
  <c r="O1871" i="27"/>
  <c r="O1872" i="27"/>
  <c r="O1873" i="27"/>
  <c r="O1874" i="27"/>
  <c r="O1875" i="27"/>
  <c r="O1876" i="27"/>
  <c r="O1877" i="27"/>
  <c r="O1878" i="27"/>
  <c r="O1879" i="27"/>
  <c r="O1880" i="27"/>
  <c r="O1881" i="27"/>
  <c r="O1882" i="27"/>
  <c r="O1883" i="27"/>
  <c r="O1884" i="27"/>
  <c r="O1885" i="27"/>
  <c r="O1886" i="27"/>
  <c r="O1887" i="27"/>
  <c r="O1888" i="27"/>
  <c r="O1889" i="27"/>
  <c r="O1890" i="27"/>
  <c r="O1891" i="27"/>
  <c r="O1892" i="27"/>
  <c r="O1893" i="27"/>
  <c r="O1894" i="27"/>
  <c r="O1895" i="27"/>
  <c r="O1896" i="27"/>
  <c r="O1897" i="27"/>
  <c r="O1898" i="27"/>
  <c r="O1899" i="27"/>
  <c r="O1900" i="27"/>
  <c r="O1901" i="27"/>
  <c r="O1902" i="27"/>
  <c r="O1903" i="27"/>
  <c r="O1904" i="27"/>
  <c r="O1905" i="27"/>
  <c r="O1906" i="27"/>
  <c r="O1907" i="27"/>
  <c r="O1908" i="27"/>
  <c r="O1909" i="27"/>
  <c r="O1910" i="27"/>
  <c r="O1911" i="27"/>
  <c r="O1912" i="27"/>
  <c r="O1913" i="27"/>
  <c r="O1914" i="27"/>
  <c r="O1915" i="27"/>
  <c r="O1916" i="27"/>
  <c r="O1917" i="27"/>
  <c r="O1918" i="27"/>
  <c r="O1919" i="27"/>
  <c r="O1920" i="27"/>
  <c r="O1921" i="27"/>
  <c r="O1922" i="27"/>
  <c r="O1923" i="27"/>
  <c r="O1924" i="27"/>
  <c r="O1925" i="27"/>
  <c r="O1926" i="27"/>
  <c r="O1927" i="27"/>
  <c r="O1928" i="27"/>
  <c r="O1929" i="27"/>
  <c r="O1930" i="27"/>
  <c r="O1931" i="27"/>
  <c r="O1932" i="27"/>
  <c r="O1933" i="27"/>
  <c r="O1934" i="27"/>
  <c r="O1935" i="27"/>
  <c r="O1936" i="27"/>
  <c r="O1937" i="27"/>
  <c r="O1938" i="27"/>
  <c r="O1939" i="27"/>
  <c r="O1940" i="27"/>
  <c r="O1941" i="27"/>
  <c r="O1942" i="27"/>
  <c r="O1943" i="27"/>
  <c r="O1944" i="27"/>
  <c r="O1945" i="27"/>
  <c r="O1946" i="27"/>
  <c r="O1947" i="27"/>
  <c r="O1948" i="27"/>
  <c r="O1949" i="27"/>
  <c r="O1950" i="27"/>
  <c r="O1951" i="27"/>
  <c r="O1952" i="27"/>
  <c r="O1953" i="27"/>
  <c r="O1954" i="27"/>
  <c r="O1955" i="27"/>
  <c r="O1956" i="27"/>
  <c r="O1957" i="27"/>
  <c r="O1958" i="27"/>
  <c r="O1959" i="27"/>
  <c r="O1960" i="27"/>
  <c r="O1961" i="27"/>
  <c r="O1962" i="27"/>
  <c r="O1963" i="27"/>
  <c r="O1964" i="27"/>
  <c r="O1965" i="27"/>
  <c r="O1966" i="27"/>
  <c r="O1967" i="27"/>
  <c r="O1968" i="27"/>
  <c r="O1969" i="27"/>
  <c r="O1970" i="27"/>
  <c r="O1971" i="27"/>
  <c r="O1972" i="27"/>
  <c r="O1973" i="27"/>
  <c r="O1974" i="27"/>
  <c r="O1975" i="27"/>
  <c r="O1976" i="27"/>
  <c r="O1977" i="27"/>
  <c r="O1978" i="27"/>
  <c r="O1979" i="27"/>
  <c r="O1980" i="27"/>
  <c r="O1981" i="27"/>
  <c r="O1982" i="27"/>
  <c r="O1983" i="27"/>
  <c r="O1984" i="27"/>
  <c r="O1985" i="27"/>
  <c r="O1986" i="27"/>
  <c r="O1987" i="27"/>
  <c r="O1988" i="27"/>
  <c r="O1989" i="27"/>
  <c r="O1990" i="27"/>
  <c r="O1991" i="27"/>
  <c r="O1992" i="27"/>
  <c r="O1993" i="27"/>
  <c r="O1994" i="27"/>
  <c r="O1995" i="27"/>
  <c r="O1996" i="27"/>
  <c r="O1997" i="27"/>
  <c r="O1998" i="27"/>
  <c r="O1999" i="27"/>
  <c r="O2000" i="27"/>
  <c r="O2001" i="27"/>
  <c r="O2002" i="27"/>
  <c r="O2003" i="27"/>
  <c r="O2004" i="27"/>
  <c r="O2005" i="27"/>
  <c r="O2006" i="27"/>
  <c r="O2007" i="27"/>
  <c r="O2008" i="27"/>
  <c r="O2009" i="27"/>
  <c r="O2010" i="27"/>
  <c r="O2011" i="27"/>
  <c r="O2012" i="27"/>
  <c r="O2013" i="27"/>
  <c r="O2014" i="27"/>
  <c r="O2015" i="27"/>
  <c r="O2016" i="27"/>
  <c r="O2017" i="27"/>
  <c r="O2018" i="27"/>
  <c r="O2019" i="27"/>
  <c r="O2020" i="27"/>
  <c r="O2021" i="27"/>
  <c r="O2022" i="27"/>
  <c r="O2023" i="27"/>
  <c r="O2024" i="27"/>
  <c r="O2025" i="27"/>
  <c r="O2026" i="27"/>
  <c r="O2027" i="27"/>
  <c r="O2028" i="27"/>
  <c r="O2029" i="27"/>
  <c r="O2030" i="27"/>
  <c r="O2031" i="27"/>
  <c r="O2032" i="27"/>
  <c r="O2033" i="27"/>
  <c r="O2034" i="27"/>
  <c r="O2035" i="27"/>
  <c r="O2036" i="27"/>
  <c r="O2037" i="27"/>
  <c r="O2038" i="27"/>
  <c r="O2039" i="27"/>
  <c r="O2040" i="27"/>
  <c r="O2041" i="27"/>
  <c r="O2042" i="27"/>
  <c r="O2043" i="27"/>
  <c r="O2044" i="27"/>
  <c r="O2045" i="27"/>
  <c r="O2046" i="27"/>
  <c r="O2047" i="27"/>
  <c r="O2048" i="27"/>
  <c r="O2049" i="27"/>
  <c r="O2050" i="27"/>
  <c r="O2051" i="27"/>
  <c r="O2052" i="27"/>
  <c r="O2053" i="27"/>
  <c r="O2054" i="27"/>
  <c r="O2055" i="27"/>
  <c r="O2056" i="27"/>
  <c r="O2057" i="27"/>
  <c r="O2058" i="27"/>
  <c r="O2059" i="27"/>
  <c r="O2060" i="27"/>
  <c r="O2061" i="27"/>
  <c r="O2062" i="27"/>
  <c r="O2063" i="27"/>
  <c r="O2064" i="27"/>
  <c r="O2065" i="27"/>
  <c r="O2066" i="27"/>
  <c r="O2067" i="27"/>
  <c r="O2068" i="27"/>
  <c r="O2069" i="27"/>
  <c r="O2070" i="27"/>
  <c r="O2071" i="27"/>
  <c r="O2072" i="27"/>
  <c r="O2073" i="27"/>
  <c r="O2074" i="27"/>
  <c r="O2075" i="27"/>
  <c r="O2076" i="27"/>
  <c r="O2077" i="27"/>
  <c r="O2078" i="27"/>
  <c r="O2079" i="27"/>
  <c r="O2080" i="27"/>
  <c r="O2081" i="27"/>
  <c r="O2082" i="27"/>
  <c r="O2083" i="27"/>
  <c r="O2084" i="27"/>
  <c r="O2085" i="27"/>
  <c r="O2086" i="27"/>
  <c r="O2087" i="27"/>
  <c r="O2088" i="27"/>
  <c r="O2089" i="27"/>
  <c r="O2090" i="27"/>
  <c r="O2091" i="27"/>
  <c r="O2092" i="27"/>
  <c r="O2093" i="27"/>
  <c r="O2094" i="27"/>
  <c r="O2095" i="27"/>
  <c r="O2096" i="27"/>
  <c r="O2097" i="27"/>
  <c r="O2098" i="27"/>
  <c r="O2099" i="27"/>
  <c r="O2100" i="27"/>
  <c r="O2101" i="27"/>
  <c r="O2102" i="27"/>
  <c r="O2103" i="27"/>
  <c r="O2104" i="27"/>
  <c r="O2105" i="27"/>
  <c r="O2106" i="27"/>
  <c r="O2107" i="27"/>
  <c r="O2108" i="27"/>
  <c r="O2109" i="27"/>
  <c r="O2110" i="27"/>
  <c r="O2111" i="27"/>
  <c r="O2112" i="27"/>
  <c r="O2113" i="27"/>
  <c r="O2114" i="27"/>
  <c r="O2115" i="27"/>
  <c r="O2116" i="27"/>
  <c r="O2117" i="27"/>
  <c r="O2118" i="27"/>
  <c r="O2119" i="27"/>
  <c r="O2120" i="27"/>
  <c r="O2121" i="27"/>
  <c r="O2122" i="27"/>
  <c r="O2123" i="27"/>
  <c r="O2124" i="27"/>
  <c r="O2125" i="27"/>
  <c r="O2126" i="27"/>
  <c r="O2127" i="27"/>
  <c r="O2128" i="27"/>
  <c r="O2129" i="27"/>
  <c r="O2130" i="27"/>
  <c r="O2131" i="27"/>
  <c r="O2132" i="27"/>
  <c r="O2133" i="27"/>
  <c r="O2134" i="27"/>
  <c r="O2135" i="27"/>
  <c r="O2136" i="27"/>
  <c r="O2137" i="27"/>
  <c r="O2138" i="27"/>
  <c r="O2139" i="27"/>
  <c r="O2140" i="27"/>
  <c r="O2141" i="27"/>
  <c r="O2142" i="27"/>
  <c r="O2143" i="27"/>
  <c r="O2144" i="27"/>
  <c r="O2145" i="27"/>
  <c r="O2146" i="27"/>
  <c r="O2147" i="27"/>
  <c r="O2148" i="27"/>
  <c r="O2149" i="27"/>
  <c r="O2150" i="27"/>
  <c r="O2151" i="27"/>
  <c r="O2152" i="27"/>
  <c r="O2153" i="27"/>
  <c r="O2154" i="27"/>
  <c r="O2155" i="27"/>
  <c r="O2156" i="27"/>
  <c r="O2157" i="27"/>
  <c r="O2158" i="27"/>
  <c r="O2159" i="27"/>
  <c r="O2160" i="27"/>
  <c r="O2161" i="27"/>
  <c r="O2162" i="27"/>
  <c r="O2163" i="27"/>
  <c r="O2164" i="27"/>
  <c r="O2165" i="27"/>
  <c r="O2166" i="27"/>
  <c r="O2167" i="27"/>
  <c r="O2168" i="27"/>
  <c r="O2169" i="27"/>
  <c r="O2170" i="27"/>
  <c r="O2171" i="27"/>
  <c r="O2172" i="27"/>
  <c r="O2173" i="27"/>
  <c r="O2174" i="27"/>
  <c r="O2175" i="27"/>
  <c r="O2176" i="27"/>
  <c r="O2177" i="27"/>
  <c r="O2178" i="27"/>
  <c r="O2179" i="27"/>
  <c r="O2180" i="27"/>
  <c r="O2181" i="27"/>
  <c r="O2182" i="27"/>
  <c r="O2183" i="27"/>
  <c r="O2184" i="27"/>
  <c r="O2185" i="27"/>
  <c r="O2186" i="27"/>
  <c r="O2187" i="27"/>
  <c r="O2188" i="27"/>
  <c r="O2189" i="27"/>
  <c r="O2190" i="27"/>
  <c r="O2191" i="27"/>
  <c r="O2192" i="27"/>
  <c r="O2193" i="27"/>
  <c r="O2194" i="27"/>
  <c r="O2195" i="27"/>
  <c r="O2196" i="27"/>
  <c r="O2197" i="27"/>
  <c r="O2198" i="27"/>
  <c r="O2199" i="27"/>
  <c r="O2200" i="27"/>
  <c r="O2201" i="27"/>
  <c r="O2202" i="27"/>
  <c r="O2203" i="27"/>
  <c r="O2204" i="27"/>
  <c r="O2205" i="27"/>
  <c r="O2206" i="27"/>
  <c r="O2207" i="27"/>
  <c r="O2208" i="27"/>
  <c r="O2209" i="27"/>
  <c r="O2210" i="27"/>
  <c r="O2211" i="27"/>
  <c r="O2212" i="27"/>
  <c r="O2213" i="27"/>
  <c r="O2214" i="27"/>
  <c r="O2215" i="27"/>
  <c r="O2216" i="27"/>
  <c r="O2217" i="27"/>
  <c r="O2218" i="27"/>
  <c r="O2219" i="27"/>
  <c r="O2220" i="27"/>
  <c r="O2221" i="27"/>
  <c r="O2222" i="27"/>
  <c r="O2223" i="27"/>
  <c r="O2224" i="27"/>
  <c r="O2225" i="27"/>
  <c r="O2226" i="27"/>
  <c r="O2227" i="27"/>
  <c r="O2228" i="27"/>
  <c r="O2229" i="27"/>
  <c r="O2230" i="27"/>
  <c r="O2231" i="27"/>
  <c r="O2232" i="27"/>
  <c r="O2233" i="27"/>
  <c r="O2234" i="27"/>
  <c r="O2235" i="27"/>
  <c r="O2236" i="27"/>
  <c r="O2237" i="27"/>
  <c r="O2238" i="27"/>
  <c r="O2239" i="27"/>
  <c r="O2240" i="27"/>
  <c r="O2241" i="27"/>
  <c r="O2242" i="27"/>
  <c r="O2243" i="27"/>
  <c r="O2244" i="27"/>
  <c r="O2245" i="27"/>
  <c r="O2246" i="27"/>
  <c r="O2247" i="27"/>
  <c r="O2248" i="27"/>
  <c r="O2249" i="27"/>
  <c r="O2250" i="27"/>
  <c r="O2251" i="27"/>
  <c r="O2252" i="27"/>
  <c r="O2253" i="27"/>
  <c r="O2254" i="27"/>
  <c r="O2255" i="27"/>
  <c r="O2256" i="27"/>
  <c r="O2257" i="27"/>
  <c r="O2258" i="27"/>
  <c r="O2259" i="27"/>
  <c r="O2260" i="27"/>
  <c r="O2261" i="27"/>
  <c r="O2262" i="27"/>
  <c r="O2263" i="27"/>
  <c r="O2264" i="27"/>
  <c r="O2265" i="27"/>
  <c r="O2266" i="27"/>
  <c r="O2267" i="27"/>
  <c r="O2268" i="27"/>
  <c r="O2269" i="27"/>
  <c r="O2270" i="27"/>
  <c r="O2271" i="27"/>
  <c r="O2272" i="27"/>
  <c r="O2273" i="27"/>
  <c r="O2274" i="27"/>
  <c r="O2275" i="27"/>
  <c r="O2276" i="27"/>
  <c r="O2277" i="27"/>
  <c r="O2278" i="27"/>
  <c r="O2279" i="27"/>
  <c r="O2280" i="27"/>
  <c r="O2281" i="27"/>
  <c r="O2282" i="27"/>
  <c r="O2283" i="27"/>
  <c r="O2284" i="27"/>
  <c r="O2285" i="27"/>
  <c r="O2286" i="27"/>
  <c r="O2287" i="27"/>
  <c r="O2288" i="27"/>
  <c r="O2289" i="27"/>
  <c r="O2290" i="27"/>
  <c r="O2291" i="27"/>
  <c r="O2292" i="27"/>
  <c r="O2293" i="27"/>
  <c r="O2294" i="27"/>
  <c r="O2295" i="27"/>
  <c r="O2296" i="27"/>
  <c r="O2297" i="27"/>
  <c r="O2298" i="27"/>
  <c r="O2299" i="27"/>
  <c r="O2300" i="27"/>
  <c r="O2301" i="27"/>
  <c r="O2302" i="27"/>
  <c r="O2303" i="27"/>
  <c r="O2304" i="27"/>
  <c r="O2305" i="27"/>
  <c r="O2306" i="27"/>
  <c r="O2307" i="27"/>
  <c r="O2308" i="27"/>
  <c r="O2309" i="27"/>
  <c r="O2310" i="27"/>
  <c r="O2311" i="27"/>
  <c r="O2312" i="27"/>
  <c r="O2313" i="27"/>
  <c r="O2314" i="27"/>
  <c r="O2315" i="27"/>
  <c r="O2316" i="27"/>
  <c r="O2317" i="27"/>
  <c r="O2318" i="27"/>
  <c r="O2319" i="27"/>
  <c r="O2320" i="27"/>
  <c r="O2321" i="27"/>
  <c r="O2322" i="27"/>
  <c r="O2323" i="27"/>
  <c r="O2324" i="27"/>
  <c r="O2325" i="27"/>
  <c r="O2326" i="27"/>
  <c r="O2327" i="27"/>
  <c r="O2328" i="27"/>
  <c r="O2329" i="27"/>
  <c r="O2330" i="27"/>
  <c r="O2331" i="27"/>
  <c r="O2332" i="27"/>
  <c r="O2333" i="27"/>
  <c r="O2334" i="27"/>
  <c r="O2335" i="27"/>
  <c r="O2336" i="27"/>
  <c r="O2337" i="27"/>
  <c r="O2338" i="27"/>
  <c r="O2339" i="27"/>
  <c r="O2340" i="27"/>
  <c r="O2341" i="27"/>
  <c r="O2342" i="27"/>
  <c r="O2343" i="27"/>
  <c r="O2344" i="27"/>
  <c r="O2345" i="27"/>
  <c r="O2346" i="27"/>
  <c r="O2347" i="27"/>
  <c r="O2348" i="27"/>
  <c r="O2349" i="27"/>
  <c r="O2350" i="27"/>
  <c r="O2351" i="27"/>
  <c r="O2352" i="27"/>
  <c r="O2353" i="27"/>
  <c r="O2354" i="27"/>
  <c r="O2355" i="27"/>
  <c r="O2356" i="27"/>
  <c r="O2357" i="27"/>
  <c r="O2358" i="27"/>
  <c r="O2359" i="27"/>
  <c r="O2360" i="27"/>
  <c r="O2361" i="27"/>
  <c r="O2362" i="27"/>
  <c r="O2363" i="27"/>
  <c r="O2364" i="27"/>
  <c r="O2365" i="27"/>
  <c r="O2366" i="27"/>
  <c r="O2367" i="27"/>
  <c r="O2368" i="27"/>
  <c r="O2369" i="27"/>
  <c r="O2370" i="27"/>
  <c r="O2371" i="27"/>
  <c r="O2372" i="27"/>
  <c r="O2373" i="27"/>
  <c r="O2374" i="27"/>
  <c r="O2375" i="27"/>
  <c r="O2376" i="27"/>
  <c r="O2377" i="27"/>
  <c r="O2378" i="27"/>
  <c r="O2379" i="27"/>
  <c r="O2380" i="27"/>
  <c r="O2381" i="27"/>
  <c r="O2382" i="27"/>
  <c r="O2383" i="27"/>
  <c r="O2384" i="27"/>
  <c r="O2385" i="27"/>
  <c r="O2386" i="27"/>
  <c r="O2387" i="27"/>
  <c r="O2388" i="27"/>
  <c r="O2389" i="27"/>
  <c r="O2390" i="27"/>
  <c r="O2391" i="27"/>
  <c r="O2392" i="27"/>
  <c r="O2393" i="27"/>
  <c r="O2394" i="27"/>
  <c r="O2395" i="27"/>
  <c r="O2396" i="27"/>
  <c r="O2397" i="27"/>
  <c r="O2398" i="27"/>
  <c r="O2399" i="27"/>
  <c r="O2400" i="27"/>
  <c r="O2401" i="27"/>
  <c r="O2402" i="27"/>
  <c r="O2403" i="27"/>
  <c r="O2404" i="27"/>
  <c r="O2405" i="27"/>
  <c r="O2406" i="27"/>
  <c r="O2407" i="27"/>
  <c r="O2408" i="27"/>
  <c r="O2409" i="27"/>
  <c r="O2410" i="27"/>
  <c r="O2411" i="27"/>
  <c r="O2412" i="27"/>
  <c r="O2413" i="27"/>
  <c r="O2414" i="27"/>
  <c r="O2415" i="27"/>
  <c r="O2416" i="27"/>
  <c r="O2417" i="27"/>
  <c r="O2418" i="27"/>
  <c r="O2419" i="27"/>
  <c r="O2420" i="27"/>
  <c r="O2421" i="27"/>
  <c r="O2422" i="27"/>
  <c r="O2423" i="27"/>
  <c r="O2424" i="27"/>
  <c r="O2425" i="27"/>
  <c r="O2426" i="27"/>
  <c r="O2427" i="27"/>
  <c r="O2428" i="27"/>
  <c r="O2429" i="27"/>
  <c r="O2430" i="27"/>
  <c r="O2431" i="27"/>
  <c r="O2432" i="27"/>
  <c r="O2433" i="27"/>
  <c r="O2434" i="27"/>
  <c r="O2435" i="27"/>
  <c r="O2436" i="27"/>
  <c r="O2437" i="27"/>
  <c r="O2438" i="27"/>
  <c r="O2439" i="27"/>
  <c r="O2440" i="27"/>
  <c r="O2441" i="27"/>
  <c r="O2442" i="27"/>
  <c r="O2443" i="27"/>
  <c r="O2444" i="27"/>
  <c r="O2445" i="27"/>
  <c r="O2446" i="27"/>
  <c r="O2447" i="27"/>
  <c r="O2448" i="27"/>
  <c r="O2449" i="27"/>
  <c r="O2450" i="27"/>
  <c r="O2451" i="27"/>
  <c r="O2452" i="27"/>
  <c r="O2453" i="27"/>
  <c r="O2454" i="27"/>
  <c r="O2455" i="27"/>
  <c r="O2456" i="27"/>
  <c r="O2457" i="27"/>
  <c r="O2458" i="27"/>
  <c r="O2459" i="27"/>
  <c r="O2460" i="27"/>
  <c r="O2461" i="27"/>
  <c r="O2462" i="27"/>
  <c r="O2463" i="27"/>
  <c r="O2464" i="27"/>
  <c r="O2465" i="27"/>
  <c r="O2466" i="27"/>
  <c r="O2467" i="27"/>
  <c r="O2468" i="27"/>
  <c r="O2469" i="27"/>
  <c r="O2470" i="27"/>
  <c r="O2471" i="27"/>
  <c r="O2472" i="27"/>
  <c r="O2473" i="27"/>
  <c r="O2474" i="27"/>
  <c r="O2475" i="27"/>
  <c r="O2476" i="27"/>
  <c r="O2477" i="27"/>
  <c r="O2478" i="27"/>
  <c r="O2479" i="27"/>
  <c r="O2480" i="27"/>
  <c r="O2481" i="27"/>
  <c r="O2482" i="27"/>
  <c r="O2483" i="27"/>
  <c r="O2484" i="27"/>
  <c r="O2485" i="27"/>
  <c r="O2486" i="27"/>
  <c r="O2487" i="27"/>
  <c r="O2488" i="27"/>
  <c r="O2489" i="27"/>
  <c r="O2490" i="27"/>
  <c r="O2491" i="27"/>
  <c r="O2492" i="27"/>
  <c r="O2493" i="27"/>
  <c r="O2494" i="27"/>
  <c r="O2495" i="27"/>
  <c r="O2496" i="27"/>
  <c r="O2497" i="27"/>
  <c r="O2498" i="27"/>
  <c r="O2499" i="27"/>
  <c r="O2500" i="27"/>
  <c r="O2501" i="27"/>
  <c r="O2502" i="27"/>
  <c r="O2503" i="27"/>
  <c r="O2504" i="27"/>
  <c r="O2505" i="27"/>
  <c r="O2506" i="27"/>
  <c r="O2507" i="27"/>
  <c r="O2508" i="27"/>
  <c r="O2509" i="27"/>
  <c r="O2510" i="27"/>
  <c r="O2511" i="27"/>
  <c r="O2512" i="27"/>
  <c r="O2513" i="27"/>
  <c r="O2514" i="27"/>
  <c r="O2515" i="27"/>
  <c r="O2516" i="27"/>
  <c r="O2517" i="27"/>
  <c r="O2518" i="27"/>
  <c r="O2519" i="27"/>
  <c r="O2520" i="27"/>
  <c r="O2521" i="27"/>
  <c r="O2522" i="27"/>
  <c r="O2523" i="27"/>
  <c r="O2524" i="27"/>
  <c r="O2525" i="27"/>
  <c r="O2526" i="27"/>
  <c r="O2527" i="27"/>
  <c r="O2528" i="27"/>
  <c r="O2529" i="27"/>
  <c r="O2530" i="27"/>
  <c r="O2531" i="27"/>
  <c r="O2532" i="27"/>
  <c r="O2533" i="27"/>
  <c r="O2534" i="27"/>
  <c r="O2535" i="27"/>
  <c r="O2536" i="27"/>
  <c r="O2537" i="27"/>
  <c r="O2538" i="27"/>
  <c r="O2539" i="27"/>
  <c r="O2540" i="27"/>
  <c r="O2541" i="27"/>
  <c r="O2542" i="27"/>
  <c r="O2543" i="27"/>
  <c r="O2544" i="27"/>
  <c r="O2545" i="27"/>
  <c r="O2546" i="27"/>
  <c r="O2547" i="27"/>
  <c r="O2548" i="27"/>
  <c r="O2549" i="27"/>
  <c r="O2550" i="27"/>
  <c r="O2551" i="27"/>
  <c r="O2552" i="27"/>
  <c r="O2553" i="27"/>
  <c r="O2554" i="27"/>
  <c r="O2555" i="27"/>
  <c r="O2556" i="27"/>
  <c r="O2557" i="27"/>
  <c r="O2558" i="27"/>
  <c r="O2559" i="27"/>
  <c r="O2560" i="27"/>
  <c r="O2561" i="27"/>
  <c r="O2562" i="27"/>
  <c r="O2563" i="27"/>
  <c r="O2564" i="27"/>
  <c r="O2565" i="27"/>
  <c r="O2566" i="27"/>
  <c r="O2567" i="27"/>
  <c r="O2568" i="27"/>
  <c r="O2569" i="27"/>
  <c r="O2570" i="27"/>
  <c r="O2571" i="27"/>
  <c r="O2572" i="27"/>
  <c r="O2573" i="27"/>
  <c r="O2574" i="27"/>
  <c r="O2575" i="27"/>
  <c r="O2576" i="27"/>
  <c r="O2577" i="27"/>
  <c r="O2578" i="27"/>
  <c r="O2579" i="27"/>
  <c r="O2580" i="27"/>
  <c r="O2581" i="27"/>
  <c r="O2582" i="27"/>
  <c r="O2583" i="27"/>
  <c r="O2584" i="27"/>
  <c r="O2585" i="27"/>
  <c r="O2586" i="27"/>
  <c r="O2587" i="27"/>
  <c r="O2588" i="27"/>
  <c r="O2589" i="27"/>
  <c r="O2590" i="27"/>
  <c r="O2591" i="27"/>
  <c r="O2592" i="27"/>
  <c r="O2593" i="27"/>
  <c r="O2594" i="27"/>
  <c r="O2595" i="27"/>
  <c r="O2596" i="27"/>
  <c r="O2597" i="27"/>
  <c r="O2598" i="27"/>
  <c r="O2599" i="27"/>
  <c r="O2600" i="27"/>
  <c r="O2601" i="27"/>
  <c r="O2602" i="27"/>
  <c r="O2603" i="27"/>
  <c r="O2604" i="27"/>
  <c r="O2605" i="27"/>
  <c r="O2606" i="27"/>
  <c r="O2607" i="27"/>
  <c r="O2608" i="27"/>
  <c r="O2609" i="27"/>
  <c r="O2610" i="27"/>
  <c r="O2611" i="27"/>
  <c r="O2612" i="27"/>
  <c r="O2613" i="27"/>
  <c r="O2614" i="27"/>
  <c r="O2615" i="27"/>
  <c r="O2616" i="27"/>
  <c r="O2617" i="27"/>
  <c r="O2618" i="27"/>
  <c r="O2619" i="27"/>
  <c r="O2620" i="27"/>
  <c r="O2621" i="27"/>
  <c r="O2622" i="27"/>
  <c r="O2623" i="27"/>
  <c r="O2624" i="27"/>
  <c r="O2625" i="27"/>
  <c r="O2626" i="27"/>
  <c r="O2627" i="27"/>
  <c r="O2628" i="27"/>
  <c r="O2629" i="27"/>
  <c r="O2630" i="27"/>
  <c r="O2631" i="27"/>
  <c r="O2632" i="27"/>
  <c r="O2633" i="27"/>
  <c r="O2634" i="27"/>
  <c r="O2635" i="27"/>
  <c r="O2636" i="27"/>
  <c r="O2637" i="27"/>
  <c r="O2638" i="27"/>
  <c r="O2639" i="27"/>
  <c r="O2640" i="27"/>
  <c r="O2641" i="27"/>
  <c r="O2642" i="27"/>
  <c r="O2643" i="27"/>
  <c r="O2644" i="27"/>
  <c r="O2645" i="27"/>
  <c r="O2646" i="27"/>
  <c r="O2647" i="27"/>
  <c r="O2648" i="27"/>
  <c r="O2649" i="27"/>
  <c r="O2650" i="27"/>
  <c r="O2651" i="27"/>
  <c r="O2652" i="27"/>
  <c r="O2653" i="27"/>
  <c r="O2654" i="27"/>
  <c r="O2655" i="27"/>
  <c r="O2656" i="27"/>
  <c r="O2657" i="27"/>
  <c r="O2658" i="27"/>
  <c r="O2659" i="27"/>
  <c r="O2660" i="27"/>
  <c r="O2661" i="27"/>
  <c r="O2662" i="27"/>
  <c r="O2663" i="27"/>
  <c r="O2664" i="27"/>
  <c r="O2665" i="27"/>
  <c r="O2666" i="27"/>
  <c r="O2667" i="27"/>
  <c r="O2668" i="27"/>
  <c r="O2669" i="27"/>
  <c r="O2670" i="27"/>
  <c r="O2671" i="27"/>
  <c r="O2672" i="27"/>
  <c r="O2673" i="27"/>
  <c r="O2674" i="27"/>
  <c r="O2675" i="27"/>
  <c r="O2676" i="27"/>
  <c r="O2677" i="27"/>
  <c r="O2678" i="27"/>
  <c r="O2679" i="27"/>
  <c r="O2680" i="27"/>
  <c r="O2681" i="27"/>
  <c r="O2682" i="27"/>
  <c r="O2683" i="27"/>
  <c r="O2684" i="27"/>
  <c r="O2685" i="27"/>
  <c r="O2686" i="27"/>
  <c r="O2687" i="27"/>
  <c r="O2688" i="27"/>
  <c r="O2689" i="27"/>
  <c r="O2690" i="27"/>
  <c r="O2691" i="27"/>
  <c r="O2692" i="27"/>
  <c r="O2693" i="27"/>
  <c r="O2694" i="27"/>
  <c r="O2695" i="27"/>
  <c r="O2696" i="27"/>
  <c r="O2697" i="27"/>
  <c r="O2698" i="27"/>
  <c r="O2699" i="27"/>
  <c r="O2700" i="27"/>
  <c r="O2701" i="27"/>
  <c r="O2702" i="27"/>
  <c r="O2703" i="27"/>
  <c r="O2704" i="27"/>
  <c r="O2705" i="27"/>
  <c r="O2706" i="27"/>
  <c r="O2707" i="27"/>
  <c r="O2708" i="27"/>
  <c r="O2709" i="27"/>
  <c r="O2710" i="27"/>
  <c r="O2711" i="27"/>
  <c r="O2712" i="27"/>
  <c r="O2713" i="27"/>
  <c r="O2714" i="27"/>
  <c r="O2715" i="27"/>
  <c r="O2716" i="27"/>
  <c r="O2717" i="27"/>
  <c r="O2718" i="27"/>
  <c r="O2719" i="27"/>
  <c r="O2720" i="27"/>
  <c r="O2721" i="27"/>
  <c r="O2722" i="27"/>
  <c r="O2723" i="27"/>
  <c r="O2724" i="27"/>
  <c r="O2725" i="27"/>
  <c r="O2726" i="27"/>
  <c r="O2727" i="27"/>
  <c r="O2728" i="27"/>
  <c r="O2729" i="27"/>
  <c r="O2730" i="27"/>
  <c r="O2731" i="27"/>
  <c r="O2732" i="27"/>
  <c r="O2733" i="27"/>
  <c r="O2734" i="27"/>
  <c r="O2735" i="27"/>
  <c r="O2736" i="27"/>
  <c r="O2737" i="27"/>
  <c r="O2738" i="27"/>
  <c r="O2739" i="27"/>
  <c r="O2740" i="27"/>
  <c r="O2741" i="27"/>
  <c r="O2742" i="27"/>
  <c r="O2743" i="27"/>
  <c r="O2744" i="27"/>
  <c r="O2745" i="27"/>
  <c r="O2746" i="27"/>
  <c r="O2747" i="27"/>
  <c r="O2748" i="27"/>
  <c r="O2749" i="27"/>
  <c r="O2750" i="27"/>
  <c r="O2751" i="27"/>
  <c r="O2752" i="27"/>
  <c r="O2753" i="27"/>
  <c r="O2754" i="27"/>
  <c r="O2755" i="27"/>
  <c r="O2756" i="27"/>
  <c r="O2757" i="27"/>
  <c r="O2758" i="27"/>
  <c r="O2759" i="27"/>
  <c r="O2760" i="27"/>
  <c r="O2761" i="27"/>
  <c r="O2762" i="27"/>
  <c r="O2763" i="27"/>
  <c r="O2764" i="27"/>
  <c r="O2765" i="27"/>
  <c r="O2766" i="27"/>
  <c r="O2767" i="27"/>
  <c r="O2768" i="27"/>
  <c r="O2769" i="27"/>
  <c r="O2770" i="27"/>
  <c r="O2771" i="27"/>
  <c r="O2772" i="27"/>
  <c r="O2773" i="27"/>
  <c r="O2774" i="27"/>
  <c r="O2775" i="27"/>
  <c r="O2776" i="27"/>
  <c r="O2777" i="27"/>
  <c r="O2778" i="27"/>
  <c r="O2779" i="27"/>
  <c r="O2780" i="27"/>
  <c r="O2781" i="27"/>
  <c r="O2782" i="27"/>
  <c r="O2783" i="27"/>
  <c r="O2784" i="27"/>
  <c r="O2785" i="27"/>
  <c r="O2786" i="27"/>
  <c r="O2787" i="27"/>
  <c r="O2788" i="27"/>
  <c r="O2789" i="27"/>
  <c r="O2790" i="27"/>
  <c r="O2791" i="27"/>
  <c r="O2792" i="27"/>
  <c r="O2793" i="27"/>
  <c r="O2794" i="27"/>
  <c r="O2795" i="27"/>
  <c r="O2796" i="27"/>
  <c r="O2797" i="27"/>
  <c r="O2798" i="27"/>
  <c r="O2799" i="27"/>
  <c r="O2800" i="27"/>
  <c r="O2801" i="27"/>
  <c r="O2802" i="27"/>
  <c r="O2803" i="27"/>
  <c r="O2804" i="27"/>
  <c r="O2805" i="27"/>
  <c r="O2806" i="27"/>
  <c r="O2807" i="27"/>
  <c r="O2808" i="27"/>
  <c r="O2809" i="27"/>
  <c r="O2810" i="27"/>
  <c r="O2811" i="27"/>
  <c r="O2812" i="27"/>
  <c r="O2813" i="27"/>
  <c r="O2814" i="27"/>
  <c r="O2815" i="27"/>
  <c r="O2816" i="27"/>
  <c r="O2817" i="27"/>
  <c r="O2818" i="27"/>
  <c r="O2819" i="27"/>
  <c r="O2820" i="27"/>
  <c r="O2821" i="27"/>
  <c r="O2822" i="27"/>
  <c r="O2823" i="27"/>
  <c r="O2824" i="27"/>
  <c r="O2825" i="27"/>
  <c r="O2826" i="27"/>
  <c r="O2827" i="27"/>
  <c r="O2828" i="27"/>
  <c r="O2829" i="27"/>
  <c r="O2830" i="27"/>
  <c r="O2831" i="27"/>
  <c r="O2832" i="27"/>
  <c r="O2833" i="27"/>
  <c r="O2834" i="27"/>
  <c r="O2835" i="27"/>
  <c r="O2836" i="27"/>
  <c r="O2837" i="27"/>
  <c r="O2838" i="27"/>
  <c r="O2839" i="27"/>
  <c r="O2840" i="27"/>
  <c r="O2841" i="27"/>
  <c r="O2842" i="27"/>
  <c r="O2843" i="27"/>
  <c r="O2844" i="27"/>
  <c r="O2845" i="27"/>
  <c r="O2846" i="27"/>
  <c r="O2847" i="27"/>
  <c r="O2848" i="27"/>
  <c r="O2849" i="27"/>
  <c r="O2850" i="27"/>
  <c r="O2851" i="27"/>
  <c r="O2852" i="27"/>
  <c r="O2853" i="27"/>
  <c r="O2854" i="27"/>
  <c r="O2855" i="27"/>
  <c r="O2856" i="27"/>
  <c r="O2857" i="27"/>
  <c r="O2858" i="27"/>
  <c r="O2859" i="27"/>
  <c r="O2860" i="27"/>
  <c r="O2861" i="27"/>
  <c r="O2862" i="27"/>
  <c r="O2863" i="27"/>
  <c r="O2864" i="27"/>
  <c r="O2865" i="27"/>
  <c r="O2866" i="27"/>
  <c r="O2867" i="27"/>
  <c r="O2868" i="27"/>
  <c r="O2869" i="27"/>
  <c r="O2870" i="27"/>
  <c r="O2871" i="27"/>
  <c r="O2872" i="27"/>
  <c r="O2873" i="27"/>
  <c r="O2874" i="27"/>
  <c r="O2875" i="27"/>
  <c r="O2876" i="27"/>
  <c r="O2877" i="27"/>
  <c r="O2878" i="27"/>
  <c r="O2879" i="27"/>
  <c r="O2880" i="27"/>
  <c r="O2881" i="27"/>
  <c r="O2882" i="27"/>
  <c r="O2883" i="27"/>
  <c r="O2884" i="27"/>
  <c r="O2885" i="27"/>
  <c r="O2886" i="27"/>
  <c r="O2887" i="27"/>
  <c r="O2888" i="27"/>
  <c r="O2889" i="27"/>
  <c r="O2890" i="27"/>
  <c r="O2891" i="27"/>
  <c r="O2892" i="27"/>
  <c r="O2893" i="27"/>
  <c r="O2894" i="27"/>
  <c r="O2895" i="27"/>
  <c r="O2896" i="27"/>
  <c r="O2897" i="27"/>
  <c r="O2898" i="27"/>
  <c r="O2899" i="27"/>
  <c r="O2900" i="27"/>
  <c r="O2901" i="27"/>
  <c r="O2902" i="27"/>
  <c r="O2903" i="27"/>
  <c r="O2904" i="27"/>
  <c r="O2905" i="27"/>
  <c r="O2906" i="27"/>
  <c r="O2907" i="27"/>
  <c r="O2908" i="27"/>
  <c r="O2909" i="27"/>
  <c r="O2910" i="27"/>
  <c r="O2911" i="27"/>
  <c r="O2912" i="27"/>
  <c r="O2913" i="27"/>
  <c r="O2914" i="27"/>
  <c r="O2915" i="27"/>
  <c r="O2916" i="27"/>
  <c r="O2917" i="27"/>
  <c r="O2918" i="27"/>
  <c r="O2919" i="27"/>
  <c r="O2920" i="27"/>
  <c r="O2921" i="27"/>
  <c r="O2922" i="27"/>
  <c r="O2923" i="27"/>
  <c r="O2924" i="27"/>
  <c r="O2925" i="27"/>
  <c r="O2926" i="27"/>
  <c r="O2927" i="27"/>
  <c r="O2928" i="27"/>
  <c r="O2929" i="27"/>
  <c r="O2930" i="27"/>
  <c r="O2931" i="27"/>
  <c r="O2932" i="27"/>
  <c r="O2933" i="27"/>
  <c r="O2934" i="27"/>
  <c r="O2935" i="27"/>
  <c r="O2936" i="27"/>
  <c r="O2937" i="27"/>
  <c r="O2938" i="27"/>
  <c r="O2939" i="27"/>
  <c r="O2940" i="27"/>
  <c r="O2941" i="27"/>
  <c r="O2942" i="27"/>
  <c r="O2943" i="27"/>
  <c r="O2944" i="27"/>
  <c r="O2945" i="27"/>
  <c r="O2946" i="27"/>
  <c r="O2947" i="27"/>
  <c r="O2948" i="27"/>
  <c r="O2949" i="27"/>
  <c r="O2950" i="27"/>
  <c r="O2951" i="27"/>
  <c r="O2952" i="27"/>
  <c r="O2953" i="27"/>
  <c r="O2954" i="27"/>
  <c r="O2955" i="27"/>
  <c r="O2956" i="27"/>
  <c r="O2957" i="27"/>
  <c r="O2958" i="27"/>
  <c r="O2959" i="27"/>
  <c r="O2960" i="27"/>
  <c r="O2961" i="27"/>
  <c r="O2962" i="27"/>
  <c r="O2963" i="27"/>
  <c r="O2964" i="27"/>
  <c r="O2965" i="27"/>
  <c r="O2966" i="27"/>
  <c r="O2967" i="27"/>
  <c r="O2968" i="27"/>
  <c r="O2969" i="27"/>
  <c r="O2970" i="27"/>
  <c r="O2971" i="27"/>
  <c r="O2972" i="27"/>
  <c r="O2973" i="27"/>
  <c r="O2974" i="27"/>
  <c r="O2975" i="27"/>
  <c r="O2976" i="27"/>
  <c r="O2977" i="27"/>
  <c r="O2978" i="27"/>
  <c r="O2979" i="27"/>
  <c r="O2980" i="27"/>
  <c r="O2981" i="27"/>
  <c r="O2982" i="27"/>
  <c r="O2983" i="27"/>
  <c r="O2984" i="27"/>
  <c r="O2985" i="27"/>
  <c r="O2986" i="27"/>
  <c r="O2987" i="27"/>
  <c r="O2988" i="27"/>
  <c r="O2989" i="27"/>
  <c r="O2990" i="27"/>
  <c r="O2991" i="27"/>
  <c r="O2992" i="27"/>
  <c r="O2993" i="27"/>
  <c r="O2994" i="27"/>
  <c r="O2995" i="27"/>
  <c r="O2996" i="27"/>
  <c r="O2997" i="27"/>
  <c r="O2998" i="27"/>
  <c r="O2999" i="27"/>
  <c r="O3000" i="27"/>
  <c r="O3001" i="27"/>
  <c r="O3002" i="27"/>
  <c r="O3003" i="27"/>
  <c r="O3004" i="27"/>
  <c r="O3005" i="27"/>
  <c r="O3006" i="27"/>
  <c r="O3007" i="27"/>
  <c r="O3008" i="27"/>
  <c r="O3009" i="27"/>
  <c r="O3010" i="27"/>
  <c r="O3011" i="27"/>
  <c r="O3012" i="27"/>
  <c r="O3013" i="27"/>
  <c r="O3014" i="27"/>
  <c r="O3015" i="27"/>
  <c r="O3016" i="27"/>
  <c r="O3017" i="27"/>
  <c r="O3018" i="27"/>
  <c r="O3019" i="27"/>
  <c r="O3020" i="27"/>
  <c r="O3021" i="27"/>
  <c r="O3022" i="27"/>
  <c r="O3023" i="27"/>
  <c r="O3024" i="27"/>
  <c r="O3025" i="27"/>
  <c r="O3026" i="27"/>
  <c r="O3027" i="27"/>
  <c r="O3028" i="27"/>
  <c r="O3029" i="27"/>
  <c r="O3030" i="27"/>
  <c r="O3031" i="27"/>
  <c r="O3032" i="27"/>
  <c r="O3033" i="27"/>
  <c r="O3034" i="27"/>
  <c r="O3035" i="27"/>
  <c r="O3036" i="27"/>
  <c r="O3037" i="27"/>
  <c r="O3038" i="27"/>
  <c r="O3039" i="27"/>
  <c r="O3040" i="27"/>
  <c r="O3041" i="27"/>
  <c r="O3042" i="27"/>
  <c r="O3043" i="27"/>
  <c r="O3044" i="27"/>
  <c r="O3045" i="27"/>
  <c r="O3046" i="27"/>
  <c r="O3047" i="27"/>
  <c r="O3048" i="27"/>
  <c r="O3049" i="27"/>
  <c r="O3050" i="27"/>
  <c r="O3051" i="27"/>
  <c r="O3052" i="27"/>
  <c r="O3053" i="27"/>
  <c r="O3054" i="27"/>
  <c r="O3055" i="27"/>
  <c r="O3056" i="27"/>
  <c r="O3057" i="27"/>
  <c r="O3058" i="27"/>
  <c r="O3059" i="27"/>
  <c r="O3060" i="27"/>
  <c r="O3061" i="27"/>
  <c r="O3062" i="27"/>
  <c r="O3063" i="27"/>
  <c r="O3064" i="27"/>
  <c r="O3065" i="27"/>
  <c r="O3066" i="27"/>
  <c r="O3067" i="27"/>
  <c r="O3068" i="27"/>
  <c r="O3069" i="27"/>
  <c r="O3070" i="27"/>
  <c r="O3071" i="27"/>
  <c r="O3072" i="27"/>
  <c r="O3073" i="27"/>
  <c r="O3074" i="27"/>
  <c r="O3075" i="27"/>
  <c r="O3076" i="27"/>
  <c r="O3077" i="27"/>
  <c r="O3078" i="27"/>
  <c r="O3079" i="27"/>
  <c r="O3080" i="27"/>
  <c r="O3081" i="27"/>
  <c r="O3082" i="27"/>
  <c r="O3083" i="27"/>
  <c r="O3084" i="27"/>
  <c r="O3085" i="27"/>
  <c r="O3086" i="27"/>
  <c r="O3087" i="27"/>
  <c r="O3088" i="27"/>
  <c r="O3089" i="27"/>
  <c r="O3090" i="27"/>
  <c r="O3091" i="27"/>
  <c r="O3092" i="27"/>
  <c r="O3093" i="27"/>
  <c r="O3094" i="27"/>
  <c r="O3095" i="27"/>
  <c r="O3096" i="27"/>
  <c r="O3097" i="27"/>
  <c r="O3098" i="27"/>
  <c r="O3099" i="27"/>
  <c r="O3100" i="27"/>
  <c r="O3101" i="27"/>
  <c r="O3102" i="27"/>
  <c r="O3103" i="27"/>
  <c r="O3104" i="27"/>
  <c r="O3105" i="27"/>
  <c r="O3106" i="27"/>
  <c r="O3107" i="27"/>
  <c r="O3108" i="27"/>
  <c r="O3109" i="27"/>
  <c r="O3110" i="27"/>
  <c r="O3111" i="27"/>
  <c r="O3112" i="27"/>
  <c r="O3113" i="27"/>
  <c r="O3114" i="27"/>
  <c r="O3115" i="27"/>
  <c r="O3116" i="27"/>
  <c r="O3117" i="27"/>
  <c r="O3118" i="27"/>
  <c r="O3119" i="27"/>
  <c r="O3120" i="27"/>
  <c r="O3121" i="27"/>
  <c r="O3122" i="27"/>
  <c r="O3123" i="27"/>
  <c r="O3124" i="27"/>
  <c r="O3125" i="27"/>
  <c r="O3126" i="27"/>
  <c r="O3127" i="27"/>
  <c r="O3128" i="27"/>
  <c r="O3129" i="27"/>
  <c r="O3130" i="27"/>
  <c r="O3131" i="27"/>
  <c r="O3132" i="27"/>
  <c r="O3133" i="27"/>
  <c r="O3134" i="27"/>
  <c r="O3135" i="27"/>
  <c r="O3136" i="27"/>
  <c r="O3137" i="27"/>
  <c r="O3138" i="27"/>
  <c r="O3139" i="27"/>
  <c r="O3140" i="27"/>
  <c r="O3141" i="27"/>
  <c r="O3142" i="27"/>
  <c r="O3143" i="27"/>
  <c r="O3144" i="27"/>
  <c r="O3145" i="27"/>
  <c r="O3146" i="27"/>
  <c r="O3147" i="27"/>
  <c r="O3148" i="27"/>
  <c r="O3149" i="27"/>
  <c r="O3150" i="27"/>
  <c r="O3151" i="27"/>
  <c r="O3152" i="27"/>
  <c r="O3153" i="27"/>
  <c r="O3154" i="27"/>
  <c r="O3155" i="27"/>
  <c r="O3156" i="27"/>
  <c r="O3157" i="27"/>
  <c r="O3158" i="27"/>
  <c r="O3159" i="27"/>
  <c r="O3160" i="27"/>
  <c r="O3161" i="27"/>
  <c r="O3162" i="27"/>
  <c r="O3163" i="27"/>
  <c r="O3164" i="27"/>
  <c r="O3165" i="27"/>
  <c r="O3166" i="27"/>
  <c r="O3167" i="27"/>
  <c r="O3168" i="27"/>
  <c r="O3169" i="27"/>
  <c r="O3170" i="27"/>
  <c r="O3171" i="27"/>
  <c r="O3172" i="27"/>
  <c r="O3173" i="27"/>
  <c r="O3174" i="27"/>
  <c r="O3175" i="27"/>
  <c r="O3176" i="27"/>
  <c r="O3177" i="27"/>
  <c r="O3178" i="27"/>
  <c r="O3179" i="27"/>
  <c r="O3180" i="27"/>
  <c r="O3181" i="27"/>
  <c r="O3182" i="27"/>
  <c r="O3183" i="27"/>
  <c r="O3184" i="27"/>
  <c r="O3185" i="27"/>
  <c r="O3186" i="27"/>
  <c r="O3187" i="27"/>
  <c r="O3188" i="27"/>
  <c r="O3189" i="27"/>
  <c r="O3190" i="27"/>
  <c r="O3191" i="27"/>
  <c r="O3192" i="27"/>
  <c r="O3193" i="27"/>
  <c r="O3194" i="27"/>
  <c r="O3195" i="27"/>
  <c r="O3196" i="27"/>
  <c r="O3197" i="27"/>
  <c r="O3198" i="27"/>
  <c r="O3199" i="27"/>
  <c r="O3200" i="27"/>
  <c r="O3201" i="27"/>
  <c r="O3202" i="27"/>
  <c r="O3203" i="27"/>
  <c r="O3204" i="27"/>
  <c r="O3205" i="27"/>
  <c r="O3206" i="27"/>
  <c r="O3207" i="27"/>
  <c r="O3208" i="27"/>
  <c r="O3209" i="27"/>
  <c r="O3210" i="27"/>
  <c r="O3211" i="27"/>
  <c r="O3212" i="27"/>
  <c r="O3213" i="27"/>
  <c r="O3214" i="27"/>
  <c r="O3215" i="27"/>
  <c r="O3216" i="27"/>
  <c r="O3217" i="27"/>
  <c r="O3218" i="27"/>
  <c r="O3219" i="27"/>
  <c r="O3220" i="27"/>
  <c r="O3221" i="27"/>
  <c r="O3222" i="27"/>
  <c r="O3223" i="27"/>
  <c r="O3224" i="27"/>
  <c r="O3225" i="27"/>
  <c r="O3226" i="27"/>
  <c r="O3227" i="27"/>
  <c r="O3228" i="27"/>
  <c r="O3229" i="27"/>
  <c r="O3230" i="27"/>
  <c r="O3231" i="27"/>
  <c r="O3232" i="27"/>
  <c r="O3233" i="27"/>
  <c r="O3234" i="27"/>
  <c r="O3235" i="27"/>
  <c r="O3236" i="27"/>
  <c r="O3237" i="27"/>
  <c r="O3238" i="27"/>
  <c r="O3239" i="27"/>
  <c r="O3240" i="27"/>
  <c r="O3241" i="27"/>
  <c r="O3242" i="27"/>
  <c r="O3243" i="27"/>
  <c r="O3244" i="27"/>
  <c r="O3245" i="27"/>
  <c r="O3246" i="27"/>
  <c r="O3247" i="27"/>
  <c r="O3248" i="27"/>
  <c r="O3249" i="27"/>
  <c r="O3250" i="27"/>
  <c r="O3251" i="27"/>
  <c r="O3252" i="27"/>
  <c r="O3253" i="27"/>
  <c r="O3254" i="27"/>
  <c r="O3255" i="27"/>
  <c r="O3256" i="27"/>
  <c r="O3257" i="27"/>
  <c r="O3258" i="27"/>
  <c r="O3259" i="27"/>
  <c r="O3260" i="27"/>
  <c r="O3261" i="27"/>
  <c r="O3262" i="27"/>
  <c r="O3263" i="27"/>
  <c r="O3264" i="27"/>
  <c r="O3265" i="27"/>
  <c r="O3266" i="27"/>
  <c r="O3267" i="27"/>
  <c r="O3268" i="27"/>
  <c r="O3269" i="27"/>
  <c r="O3270" i="27"/>
  <c r="O3271" i="27"/>
  <c r="O3272" i="27"/>
  <c r="O3273" i="27"/>
  <c r="O3274" i="27"/>
  <c r="O3275" i="27"/>
  <c r="O3276" i="27"/>
  <c r="O3277" i="27"/>
  <c r="O3278" i="27"/>
  <c r="O3279" i="27"/>
  <c r="O3280" i="27"/>
  <c r="O3281" i="27"/>
  <c r="O3282" i="27"/>
  <c r="O3283" i="27"/>
  <c r="O3284" i="27"/>
  <c r="O3285" i="27"/>
  <c r="O3286" i="27"/>
  <c r="O3287" i="27"/>
  <c r="O3288" i="27"/>
  <c r="O3289" i="27"/>
  <c r="O3290" i="27"/>
  <c r="O3291" i="27"/>
  <c r="O3292" i="27"/>
  <c r="O3293" i="27"/>
  <c r="O3294" i="27"/>
  <c r="O3295" i="27"/>
  <c r="O3296" i="27"/>
  <c r="O3297" i="27"/>
  <c r="O3298" i="27"/>
  <c r="O3299" i="27"/>
  <c r="O3300" i="27"/>
  <c r="O3301" i="27"/>
  <c r="O3302" i="27"/>
  <c r="O3303" i="27"/>
  <c r="O3304" i="27"/>
  <c r="O3305" i="27"/>
  <c r="O3306" i="27"/>
  <c r="O3307" i="27"/>
  <c r="O3308" i="27"/>
  <c r="O3309" i="27"/>
  <c r="O3310" i="27"/>
  <c r="O3311" i="27"/>
  <c r="O3312" i="27"/>
  <c r="O3313" i="27"/>
  <c r="O3314" i="27"/>
  <c r="O3315" i="27"/>
  <c r="O3316" i="27"/>
  <c r="O3317" i="27"/>
  <c r="O3318" i="27"/>
  <c r="O3319" i="27"/>
  <c r="O3320" i="27"/>
  <c r="O3321" i="27"/>
  <c r="O3322" i="27"/>
  <c r="O3323" i="27"/>
  <c r="O3324" i="27"/>
  <c r="O3325" i="27"/>
  <c r="O3326" i="27"/>
  <c r="O3327" i="27"/>
  <c r="O3328" i="27"/>
  <c r="O3329" i="27"/>
  <c r="O3330" i="27"/>
  <c r="O3331" i="27"/>
  <c r="O3332" i="27"/>
  <c r="O3333" i="27"/>
  <c r="O3334" i="27"/>
  <c r="O3335" i="27"/>
  <c r="O3336" i="27"/>
  <c r="O3337" i="27"/>
  <c r="O3338" i="27"/>
  <c r="O3339" i="27"/>
  <c r="O3340" i="27"/>
  <c r="O3341" i="27"/>
  <c r="O3342" i="27"/>
  <c r="O3343" i="27"/>
  <c r="O3344" i="27"/>
  <c r="O3345" i="27"/>
  <c r="O3346" i="27"/>
  <c r="O3347" i="27"/>
  <c r="O3348" i="27"/>
  <c r="O3349" i="27"/>
  <c r="O3350" i="27"/>
  <c r="O3351" i="27"/>
  <c r="O3352" i="27"/>
  <c r="O3353" i="27"/>
  <c r="O3354" i="27"/>
  <c r="O3355" i="27"/>
  <c r="O3356" i="27"/>
  <c r="O3357" i="27"/>
  <c r="O3358" i="27"/>
  <c r="O3359" i="27"/>
  <c r="O3360" i="27"/>
  <c r="O3361" i="27"/>
  <c r="O3362" i="27"/>
  <c r="O3363" i="27"/>
  <c r="O3364" i="27"/>
  <c r="O3365" i="27"/>
  <c r="O3366" i="27"/>
  <c r="O3367" i="27"/>
  <c r="O3368" i="27"/>
  <c r="O3369" i="27"/>
  <c r="O3370" i="27"/>
  <c r="O3371" i="27"/>
  <c r="O3372" i="27"/>
  <c r="O3373" i="27"/>
  <c r="O3374" i="27"/>
  <c r="O3375" i="27"/>
  <c r="O3376" i="27"/>
  <c r="O3377" i="27"/>
  <c r="O3378" i="27"/>
  <c r="O3379" i="27"/>
  <c r="O3380" i="27"/>
  <c r="O3381" i="27"/>
  <c r="O3382" i="27"/>
  <c r="O3383" i="27"/>
  <c r="O3384" i="27"/>
  <c r="O3385" i="27"/>
  <c r="O3386" i="27"/>
  <c r="O3387" i="27"/>
  <c r="O3388" i="27"/>
  <c r="O3389" i="27"/>
  <c r="O3390" i="27"/>
  <c r="O3391" i="27"/>
  <c r="O3392" i="27"/>
  <c r="O3393" i="27"/>
  <c r="O3394" i="27"/>
  <c r="O3395" i="27"/>
  <c r="O3396" i="27"/>
  <c r="O3397" i="27"/>
  <c r="O3398" i="27"/>
  <c r="O3399" i="27"/>
  <c r="O3400" i="27"/>
  <c r="O3401" i="27"/>
  <c r="O3402" i="27"/>
  <c r="O3403" i="27"/>
  <c r="O3404" i="27"/>
  <c r="O3405" i="27"/>
  <c r="O3406" i="27"/>
  <c r="O3407" i="27"/>
  <c r="O3408" i="27"/>
  <c r="O3409" i="27"/>
  <c r="O3410" i="27"/>
  <c r="O3411" i="27"/>
  <c r="O3412" i="27"/>
  <c r="O3413" i="27"/>
  <c r="O3414" i="27"/>
  <c r="O3415" i="27"/>
  <c r="O3416" i="27"/>
  <c r="O3417" i="27"/>
  <c r="O3418" i="27"/>
  <c r="O3419" i="27"/>
  <c r="O3420" i="27"/>
  <c r="O3421" i="27"/>
  <c r="O3422" i="27"/>
  <c r="O3423" i="27"/>
  <c r="O3424" i="27"/>
  <c r="O3425" i="27"/>
  <c r="O3426" i="27"/>
  <c r="O3427" i="27"/>
  <c r="O3428" i="27"/>
  <c r="O3429" i="27"/>
  <c r="O3430" i="27"/>
  <c r="O3431" i="27"/>
  <c r="O3432" i="27"/>
  <c r="O3433" i="27"/>
  <c r="O3434" i="27"/>
  <c r="O3435" i="27"/>
  <c r="O3436" i="27"/>
  <c r="O3437" i="27"/>
  <c r="O3438" i="27"/>
  <c r="O3439" i="27"/>
  <c r="O3440" i="27"/>
  <c r="O3441" i="27"/>
  <c r="O3442" i="27"/>
  <c r="O3443" i="27"/>
  <c r="O3444" i="27"/>
  <c r="O3445" i="27"/>
  <c r="O3446" i="27"/>
  <c r="O3447" i="27"/>
  <c r="O3448" i="27"/>
  <c r="O3449" i="27"/>
  <c r="O3450" i="27"/>
  <c r="O3451" i="27"/>
  <c r="O3452" i="27"/>
  <c r="O3453" i="27"/>
  <c r="O3454" i="27"/>
  <c r="O3455" i="27"/>
  <c r="O3456" i="27"/>
  <c r="O3457" i="27"/>
  <c r="O3458" i="27"/>
  <c r="O3459" i="27"/>
  <c r="O3460" i="27"/>
  <c r="O3461" i="27"/>
  <c r="O3462" i="27"/>
  <c r="O3463" i="27"/>
  <c r="O3464" i="27"/>
  <c r="O3465" i="27"/>
  <c r="O3466" i="27"/>
  <c r="O3467" i="27"/>
  <c r="O3468" i="27"/>
  <c r="O3469" i="27"/>
  <c r="O3470" i="27"/>
  <c r="O3471" i="27"/>
  <c r="O3472" i="27"/>
  <c r="O3473" i="27"/>
  <c r="O3474" i="27"/>
  <c r="O3475" i="27"/>
  <c r="O3476" i="27"/>
  <c r="O3477" i="27"/>
  <c r="O3478" i="27"/>
  <c r="O3479" i="27"/>
  <c r="O3480" i="27"/>
  <c r="O3481" i="27"/>
  <c r="O3482" i="27"/>
  <c r="O3483" i="27"/>
  <c r="O3484" i="27"/>
  <c r="O3485" i="27"/>
  <c r="O3486" i="27"/>
  <c r="O3487" i="27"/>
  <c r="O3488" i="27"/>
  <c r="O3489" i="27"/>
  <c r="O3490" i="27"/>
  <c r="O3491" i="27"/>
  <c r="O3492" i="27"/>
  <c r="O3493" i="27"/>
  <c r="O3494" i="27"/>
  <c r="O3495" i="27"/>
  <c r="O3496" i="27"/>
  <c r="O3497" i="27"/>
  <c r="O3498" i="27"/>
  <c r="O3499" i="27"/>
  <c r="O3500" i="27"/>
  <c r="O3501" i="27"/>
  <c r="O3502" i="27"/>
  <c r="O3503" i="27"/>
  <c r="O3504" i="27"/>
  <c r="O3505" i="27"/>
  <c r="O3506" i="27"/>
  <c r="O3507" i="27"/>
  <c r="O3508" i="27"/>
  <c r="O3509" i="27"/>
  <c r="O3510" i="27"/>
  <c r="O3511" i="27"/>
  <c r="O3512" i="27"/>
  <c r="O3513" i="27"/>
  <c r="O3514" i="27"/>
  <c r="O3515" i="27"/>
  <c r="O3516" i="27"/>
  <c r="O3517" i="27"/>
  <c r="O3518" i="27"/>
  <c r="O3519" i="27"/>
  <c r="O3520" i="27"/>
  <c r="O3521" i="27"/>
  <c r="O3522" i="27"/>
  <c r="O3523" i="27"/>
  <c r="O3524" i="27"/>
  <c r="O3525" i="27"/>
  <c r="O3526" i="27"/>
  <c r="O3527" i="27"/>
  <c r="O3528" i="27"/>
  <c r="O3529" i="27"/>
  <c r="O3530" i="27"/>
  <c r="O3531" i="27"/>
  <c r="O3532" i="27"/>
  <c r="O3533" i="27"/>
  <c r="O3534" i="27"/>
  <c r="O3535" i="27"/>
  <c r="O3536" i="27"/>
  <c r="O3537" i="27"/>
  <c r="O3538" i="27"/>
  <c r="O3539" i="27"/>
  <c r="O3540" i="27"/>
  <c r="O3541" i="27"/>
  <c r="O3542" i="27"/>
  <c r="O3543" i="27"/>
  <c r="O3544" i="27"/>
  <c r="O3545" i="27"/>
  <c r="O3546" i="27"/>
  <c r="O3547" i="27"/>
  <c r="O3548" i="27"/>
  <c r="O3549" i="27"/>
  <c r="O3550" i="27"/>
  <c r="O3551" i="27"/>
  <c r="O3552" i="27"/>
  <c r="O3553" i="27"/>
  <c r="O3554" i="27"/>
  <c r="O3555" i="27"/>
  <c r="O3556" i="27"/>
  <c r="O3557" i="27"/>
  <c r="O3558" i="27"/>
  <c r="O3559" i="27"/>
  <c r="O3560" i="27"/>
  <c r="O3561" i="27"/>
  <c r="O3562" i="27"/>
  <c r="O3563" i="27"/>
  <c r="O3564" i="27"/>
  <c r="O3565" i="27"/>
  <c r="O3566" i="27"/>
  <c r="O3567" i="27"/>
  <c r="O3568" i="27"/>
  <c r="O3569" i="27"/>
  <c r="O3570" i="27"/>
  <c r="O3571" i="27"/>
  <c r="O3572" i="27"/>
  <c r="O3573" i="27"/>
  <c r="O3574" i="27"/>
  <c r="O3575" i="27"/>
  <c r="O3576" i="27"/>
  <c r="O3577" i="27"/>
  <c r="O3578" i="27"/>
  <c r="O3579" i="27"/>
  <c r="O3580" i="27"/>
  <c r="O3581" i="27"/>
  <c r="O3582" i="27"/>
  <c r="O3583" i="27"/>
  <c r="O3584" i="27"/>
  <c r="O3585" i="27"/>
  <c r="O3586" i="27"/>
  <c r="O3587" i="27"/>
  <c r="O3588" i="27"/>
  <c r="O3589" i="27"/>
  <c r="O3590" i="27"/>
  <c r="O3591" i="27"/>
  <c r="O3592" i="27"/>
  <c r="O3593" i="27"/>
  <c r="O3594" i="27"/>
  <c r="O3595" i="27"/>
  <c r="O3596" i="27"/>
  <c r="O3597" i="27"/>
  <c r="O3598" i="27"/>
  <c r="O3599" i="27"/>
  <c r="O3600" i="27"/>
  <c r="O3601" i="27"/>
  <c r="O3602" i="27"/>
  <c r="O3603" i="27"/>
  <c r="O3604" i="27"/>
  <c r="O3605" i="27"/>
  <c r="O3606" i="27"/>
  <c r="O3607" i="27"/>
  <c r="O3608" i="27"/>
  <c r="O3609" i="27"/>
  <c r="O3610" i="27"/>
  <c r="O3611" i="27"/>
  <c r="O3612" i="27"/>
  <c r="O3613" i="27"/>
  <c r="O3614" i="27"/>
  <c r="O3615" i="27"/>
  <c r="O3616" i="27"/>
  <c r="O3617" i="27"/>
  <c r="O3618" i="27"/>
  <c r="O3619" i="27"/>
  <c r="O3620" i="27"/>
  <c r="O3621" i="27"/>
  <c r="O3622" i="27"/>
  <c r="O3623" i="27"/>
  <c r="O3624" i="27"/>
  <c r="O3625" i="27"/>
  <c r="O3626" i="27"/>
  <c r="O3627" i="27"/>
  <c r="O3628" i="27"/>
  <c r="O3629" i="27"/>
  <c r="O3630" i="27"/>
  <c r="O3631" i="27"/>
  <c r="O3632" i="27"/>
  <c r="O3633" i="27"/>
  <c r="O3634" i="27"/>
  <c r="O3635" i="27"/>
  <c r="O3636" i="27"/>
  <c r="O3637" i="27"/>
  <c r="O3638" i="27"/>
  <c r="O3639" i="27"/>
  <c r="O3640" i="27"/>
  <c r="O3641" i="27"/>
  <c r="O3642" i="27"/>
  <c r="O3643" i="27"/>
  <c r="O3644" i="27"/>
  <c r="O3645" i="27"/>
  <c r="O3646" i="27"/>
  <c r="O3647" i="27"/>
  <c r="O3648" i="27"/>
  <c r="O3649" i="27"/>
  <c r="O3650" i="27"/>
  <c r="O3651" i="27"/>
  <c r="O3652" i="27"/>
  <c r="O3653" i="27"/>
  <c r="O3654" i="27"/>
  <c r="O3655" i="27"/>
  <c r="O3656" i="27"/>
  <c r="O3657" i="27"/>
  <c r="O3658" i="27"/>
  <c r="O3659" i="27"/>
  <c r="O3660" i="27"/>
  <c r="O3661" i="27"/>
  <c r="O3662" i="27"/>
  <c r="O3663" i="27"/>
  <c r="O3664" i="27"/>
  <c r="O3665" i="27"/>
  <c r="O3666" i="27"/>
  <c r="O3667" i="27"/>
  <c r="O3668" i="27"/>
  <c r="O3669" i="27"/>
  <c r="O3670" i="27"/>
  <c r="O3671" i="27"/>
  <c r="O3672" i="27"/>
  <c r="O3673" i="27"/>
  <c r="O3674" i="27"/>
  <c r="O3675" i="27"/>
  <c r="O3676" i="27"/>
  <c r="O3677" i="27"/>
  <c r="O3678" i="27"/>
  <c r="O3679" i="27"/>
  <c r="O3680" i="27"/>
  <c r="O3681" i="27"/>
  <c r="O3682" i="27"/>
  <c r="O3683" i="27"/>
  <c r="O3684" i="27"/>
  <c r="O3685" i="27"/>
  <c r="O3686" i="27"/>
  <c r="O3687" i="27"/>
  <c r="O3688" i="27"/>
  <c r="O3689" i="27"/>
  <c r="O3690" i="27"/>
  <c r="O3691" i="27"/>
  <c r="O3692" i="27"/>
  <c r="O3693" i="27"/>
  <c r="O3694" i="27"/>
  <c r="O3695" i="27"/>
  <c r="O3696" i="27"/>
  <c r="O3697" i="27"/>
  <c r="O3698" i="27"/>
  <c r="O3699" i="27"/>
  <c r="O3700" i="27"/>
  <c r="O3701" i="27"/>
  <c r="O3702" i="27"/>
  <c r="O3703" i="27"/>
  <c r="O3704" i="27"/>
  <c r="O3705" i="27"/>
  <c r="O3706" i="27"/>
  <c r="O3707" i="27"/>
  <c r="O3708" i="27"/>
  <c r="O3709" i="27"/>
  <c r="O3710" i="27"/>
  <c r="O3711" i="27"/>
  <c r="O3712" i="27"/>
  <c r="O3713" i="27"/>
  <c r="O3714" i="27"/>
  <c r="O3715" i="27"/>
  <c r="O3716" i="27"/>
  <c r="O3717" i="27"/>
  <c r="O3718" i="27"/>
  <c r="O3719" i="27"/>
  <c r="O3720" i="27"/>
  <c r="O3721" i="27"/>
  <c r="O3722" i="27"/>
  <c r="O3723" i="27"/>
  <c r="O3724" i="27"/>
  <c r="O3725" i="27"/>
  <c r="O3726" i="27"/>
  <c r="O3727" i="27"/>
  <c r="O3728" i="27"/>
  <c r="O3729" i="27"/>
  <c r="O3730" i="27"/>
  <c r="O3731" i="27"/>
  <c r="O3732" i="27"/>
  <c r="O3733" i="27"/>
  <c r="O3734" i="27"/>
  <c r="O3735" i="27"/>
  <c r="O3736" i="27"/>
  <c r="O3737" i="27"/>
  <c r="O3738" i="27"/>
  <c r="O3739" i="27"/>
  <c r="O3740" i="27"/>
  <c r="O3741" i="27"/>
  <c r="O3742" i="27"/>
  <c r="O3743" i="27"/>
  <c r="O3744" i="27"/>
  <c r="O3745" i="27"/>
  <c r="O3746" i="27"/>
  <c r="O3747" i="27"/>
  <c r="O3748" i="27"/>
  <c r="O3749" i="27"/>
  <c r="O3750" i="27"/>
  <c r="O3751" i="27"/>
  <c r="O3752" i="27"/>
  <c r="O3753" i="27"/>
  <c r="O3754" i="27"/>
  <c r="O3755" i="27"/>
  <c r="O3756" i="27"/>
  <c r="O3757" i="27"/>
  <c r="O3758" i="27"/>
  <c r="O3759" i="27"/>
  <c r="O3760" i="27"/>
  <c r="O3761" i="27"/>
  <c r="O3762" i="27"/>
  <c r="O3763" i="27"/>
  <c r="O3764" i="27"/>
  <c r="O3765" i="27"/>
  <c r="O3766" i="27"/>
  <c r="O3767" i="27"/>
  <c r="O3768" i="27"/>
  <c r="O3769" i="27"/>
  <c r="O3770" i="27"/>
  <c r="O3771" i="27"/>
  <c r="O3772" i="27"/>
  <c r="O3773" i="27"/>
  <c r="O3774" i="27"/>
  <c r="O3775" i="27"/>
  <c r="O3776" i="27"/>
  <c r="O3777" i="27"/>
  <c r="O3778" i="27"/>
  <c r="O3779" i="27"/>
  <c r="O3780" i="27"/>
  <c r="O3781" i="27"/>
  <c r="O3782" i="27"/>
  <c r="O3783" i="27"/>
  <c r="O3784" i="27"/>
  <c r="O3785" i="27"/>
  <c r="O3786" i="27"/>
  <c r="O3787" i="27"/>
  <c r="O3788" i="27"/>
  <c r="O3789" i="27"/>
  <c r="O3790" i="27"/>
  <c r="O3791" i="27"/>
  <c r="O3792" i="27"/>
  <c r="O3793" i="27"/>
  <c r="O3794" i="27"/>
  <c r="O3795" i="27"/>
  <c r="O3796" i="27"/>
  <c r="O3797" i="27"/>
  <c r="O3798" i="27"/>
  <c r="O3799" i="27"/>
  <c r="O3800" i="27"/>
  <c r="O3801" i="27"/>
  <c r="O3802" i="27"/>
  <c r="O3803" i="27"/>
  <c r="O3804" i="27"/>
  <c r="O3805" i="27"/>
  <c r="O3806" i="27"/>
  <c r="O3807" i="27"/>
  <c r="O3808" i="27"/>
  <c r="O3809" i="27"/>
  <c r="O3810" i="27"/>
  <c r="O3811" i="27"/>
  <c r="O3812" i="27"/>
  <c r="O3813" i="27"/>
  <c r="O3814" i="27"/>
  <c r="O3815" i="27"/>
  <c r="O3816" i="27"/>
  <c r="O3817" i="27"/>
  <c r="O3818" i="27"/>
  <c r="O3819" i="27"/>
  <c r="O3820" i="27"/>
  <c r="O3821" i="27"/>
  <c r="O3822" i="27"/>
  <c r="O3823" i="27"/>
  <c r="O3824" i="27"/>
  <c r="O3825" i="27"/>
  <c r="O3826" i="27"/>
  <c r="O3827" i="27"/>
  <c r="O3828" i="27"/>
  <c r="O3829" i="27"/>
  <c r="O3830" i="27"/>
  <c r="O3831" i="27"/>
  <c r="O3832" i="27"/>
  <c r="O3833" i="27"/>
  <c r="O3834" i="27"/>
  <c r="O3835" i="27"/>
  <c r="O3836" i="27"/>
  <c r="O3837" i="27"/>
  <c r="O3838" i="27"/>
  <c r="O3839" i="27"/>
  <c r="O3840" i="27"/>
  <c r="O3841" i="27"/>
  <c r="O3842" i="27"/>
  <c r="O3843" i="27"/>
  <c r="O3844" i="27"/>
  <c r="O3845" i="27"/>
  <c r="O3846" i="27"/>
  <c r="O3847" i="27"/>
  <c r="O3848" i="27"/>
  <c r="O3849" i="27"/>
  <c r="O3850" i="27"/>
  <c r="O3851" i="27"/>
  <c r="O3852" i="27"/>
  <c r="O3853" i="27"/>
  <c r="O3854" i="27"/>
  <c r="O3855" i="27"/>
  <c r="O3856" i="27"/>
  <c r="O3857" i="27"/>
  <c r="O3858" i="27"/>
  <c r="O3859" i="27"/>
  <c r="O3860" i="27"/>
  <c r="O3861" i="27"/>
  <c r="O3862" i="27"/>
  <c r="O3863" i="27"/>
  <c r="O3864" i="27"/>
  <c r="O3865" i="27"/>
  <c r="O3866" i="27"/>
  <c r="O3867" i="27"/>
  <c r="O3868" i="27"/>
  <c r="O3869" i="27"/>
  <c r="O3870" i="27"/>
  <c r="O3871" i="27"/>
  <c r="O3872" i="27"/>
  <c r="O3873" i="27"/>
  <c r="O3874" i="27"/>
  <c r="O3875" i="27"/>
  <c r="O3876" i="27"/>
  <c r="O3877" i="27"/>
  <c r="O3878" i="27"/>
  <c r="O3879" i="27"/>
  <c r="O3880" i="27"/>
  <c r="O3881" i="27"/>
  <c r="O3882" i="27"/>
  <c r="O3883" i="27"/>
  <c r="O3884" i="27"/>
  <c r="O3885" i="27"/>
  <c r="O3886" i="27"/>
  <c r="O3887" i="27"/>
  <c r="O3888" i="27"/>
  <c r="O3889" i="27"/>
  <c r="O3890" i="27"/>
  <c r="O3891" i="27"/>
  <c r="O3892" i="27"/>
  <c r="O3893" i="27"/>
  <c r="O3894" i="27"/>
  <c r="O3895" i="27"/>
  <c r="O3896" i="27"/>
  <c r="O3897" i="27"/>
  <c r="O3898" i="27"/>
  <c r="O3899" i="27"/>
  <c r="O3900" i="27"/>
  <c r="O3901" i="27"/>
  <c r="O3902" i="27"/>
  <c r="O3903" i="27"/>
  <c r="O3904" i="27"/>
  <c r="O3905" i="27"/>
  <c r="O3906" i="27"/>
  <c r="O3907" i="27"/>
  <c r="O3908" i="27"/>
  <c r="O3909" i="27"/>
  <c r="O3910" i="27"/>
  <c r="O3911" i="27"/>
  <c r="O3912" i="27"/>
  <c r="O3913" i="27"/>
  <c r="O3914" i="27"/>
  <c r="O3915" i="27"/>
  <c r="O3916" i="27"/>
  <c r="O3917" i="27"/>
  <c r="O3918" i="27"/>
  <c r="O3919" i="27"/>
  <c r="O3920" i="27"/>
  <c r="O3921" i="27"/>
  <c r="O3922" i="27"/>
  <c r="O3923" i="27"/>
  <c r="O3924" i="27"/>
  <c r="O3925" i="27"/>
  <c r="O3926" i="27"/>
  <c r="O3927" i="27"/>
  <c r="O3928" i="27"/>
  <c r="O3929" i="27"/>
  <c r="O3930" i="27"/>
  <c r="O3931" i="27"/>
  <c r="O3932" i="27"/>
  <c r="O3933" i="27"/>
  <c r="O3934" i="27"/>
  <c r="O3935" i="27"/>
  <c r="O3936" i="27"/>
  <c r="O3937" i="27"/>
  <c r="O3938" i="27"/>
  <c r="O3939" i="27"/>
  <c r="O3940" i="27"/>
  <c r="O3941" i="27"/>
  <c r="O3942" i="27"/>
  <c r="O3943" i="27"/>
  <c r="O3944" i="27"/>
  <c r="O3945" i="27"/>
  <c r="O3946" i="27"/>
  <c r="O3947" i="27"/>
  <c r="O3948" i="27"/>
  <c r="O3949" i="27"/>
  <c r="O3950" i="27"/>
  <c r="O3951" i="27"/>
  <c r="O3952" i="27"/>
  <c r="O3953" i="27"/>
  <c r="O3954" i="27"/>
  <c r="O3955" i="27"/>
  <c r="O3956" i="27"/>
  <c r="O3957" i="27"/>
  <c r="O3958" i="27"/>
  <c r="O3959" i="27"/>
  <c r="O3960" i="27"/>
  <c r="O3961" i="27"/>
  <c r="O3962" i="27"/>
  <c r="O3963" i="27"/>
  <c r="O3964" i="27"/>
  <c r="O3965" i="27"/>
  <c r="O3966" i="27"/>
  <c r="O3967" i="27"/>
  <c r="O3968" i="27"/>
  <c r="O3969" i="27"/>
  <c r="O3970" i="27"/>
  <c r="O3971" i="27"/>
  <c r="O3972" i="27"/>
  <c r="O3973" i="27"/>
  <c r="O3974" i="27"/>
  <c r="O3975" i="27"/>
  <c r="O3976" i="27"/>
  <c r="O3977" i="27"/>
  <c r="O3978" i="27"/>
  <c r="O3979" i="27"/>
  <c r="O3980" i="27"/>
  <c r="O3981" i="27"/>
  <c r="O3982" i="27"/>
  <c r="O3983" i="27"/>
  <c r="O3984" i="27"/>
  <c r="O3985" i="27"/>
  <c r="O3986" i="27"/>
  <c r="O3987" i="27"/>
  <c r="O3988" i="27"/>
  <c r="O3989" i="27"/>
  <c r="O3990" i="27"/>
  <c r="O3991" i="27"/>
  <c r="O3992" i="27"/>
  <c r="O3993" i="27"/>
  <c r="O3994" i="27"/>
  <c r="O3995" i="27"/>
  <c r="O3996" i="27"/>
  <c r="O3997" i="27"/>
  <c r="O3998" i="27"/>
  <c r="O3999" i="27"/>
  <c r="O4000" i="27"/>
  <c r="O4001" i="27"/>
  <c r="O4002" i="27"/>
  <c r="O4003" i="27"/>
  <c r="O4004" i="27"/>
  <c r="O4005" i="27"/>
  <c r="O4006" i="27"/>
  <c r="O4007" i="27"/>
  <c r="O4008" i="27"/>
  <c r="O4009" i="27"/>
  <c r="O4010" i="27"/>
  <c r="O4011" i="27"/>
  <c r="O4012" i="27"/>
  <c r="O4013" i="27"/>
  <c r="O4014" i="27"/>
  <c r="O4015" i="27"/>
  <c r="O4016" i="27"/>
  <c r="O4017" i="27"/>
  <c r="O4018" i="27"/>
  <c r="O4019" i="27"/>
  <c r="O4020" i="27"/>
  <c r="O4021" i="27"/>
  <c r="O4022" i="27"/>
  <c r="O4023" i="27"/>
  <c r="O4024" i="27"/>
  <c r="O4025" i="27"/>
  <c r="O4026" i="27"/>
  <c r="O4027" i="27"/>
  <c r="O4028" i="27"/>
  <c r="O4029" i="27"/>
  <c r="O4030" i="27"/>
  <c r="O4031" i="27"/>
  <c r="O4032" i="27"/>
  <c r="O4033" i="27"/>
  <c r="O4034" i="27"/>
  <c r="O4035" i="27"/>
  <c r="O4036" i="27"/>
  <c r="O4037" i="27"/>
  <c r="O4038" i="27"/>
  <c r="O4039" i="27"/>
  <c r="O4040" i="27"/>
  <c r="O4041" i="27"/>
  <c r="O4042" i="27"/>
  <c r="O4043" i="27"/>
  <c r="O4044" i="27"/>
  <c r="O4045" i="27"/>
  <c r="O4046" i="27"/>
  <c r="O4047" i="27"/>
  <c r="O4048" i="27"/>
  <c r="O4049" i="27"/>
  <c r="O4050" i="27"/>
  <c r="O4051" i="27"/>
  <c r="O4052" i="27"/>
  <c r="O4053" i="27"/>
  <c r="O4054" i="27"/>
  <c r="O4055" i="27"/>
  <c r="O4056" i="27"/>
  <c r="O4057" i="27"/>
  <c r="O4058" i="27"/>
  <c r="O4059" i="27"/>
  <c r="O4060" i="27"/>
  <c r="O4061" i="27"/>
  <c r="O4062" i="27"/>
  <c r="O4063" i="27"/>
  <c r="O4064" i="27"/>
  <c r="O4065" i="27"/>
  <c r="O4066" i="27"/>
  <c r="O4067" i="27"/>
  <c r="O4068" i="27"/>
  <c r="O4069" i="27"/>
  <c r="O4070" i="27"/>
  <c r="O4071" i="27"/>
  <c r="O4072" i="27"/>
  <c r="O4073" i="27"/>
  <c r="O4074" i="27"/>
  <c r="O4075" i="27"/>
  <c r="O4076" i="27"/>
  <c r="O4077" i="27"/>
  <c r="O4078" i="27"/>
  <c r="O4079" i="27"/>
  <c r="O4080" i="27"/>
  <c r="O4081" i="27"/>
  <c r="O4082" i="27"/>
  <c r="O4083" i="27"/>
  <c r="O4084" i="27"/>
  <c r="O4085" i="27"/>
  <c r="O4086" i="27"/>
  <c r="O4087" i="27"/>
  <c r="O4088" i="27"/>
  <c r="O4089" i="27"/>
  <c r="O4090" i="27"/>
  <c r="O4091" i="27"/>
  <c r="O4092" i="27"/>
  <c r="O4093" i="27"/>
  <c r="O4094" i="27"/>
  <c r="O4095" i="27"/>
  <c r="O4096" i="27"/>
  <c r="O4097" i="27"/>
  <c r="O4098" i="27"/>
  <c r="O4099" i="27"/>
  <c r="O4100" i="27"/>
  <c r="O4101" i="27"/>
  <c r="O4102" i="27"/>
  <c r="O4103" i="27"/>
  <c r="O4104" i="27"/>
  <c r="O4105" i="27"/>
  <c r="O4106" i="27"/>
  <c r="O4107" i="27"/>
  <c r="O4108" i="27"/>
  <c r="O4109" i="27"/>
  <c r="O4110" i="27"/>
  <c r="O4111" i="27"/>
  <c r="O4112" i="27"/>
  <c r="O4113" i="27"/>
  <c r="O4114" i="27"/>
  <c r="O4115" i="27"/>
  <c r="O4116" i="27"/>
  <c r="O4117" i="27"/>
  <c r="O4118" i="27"/>
  <c r="O4119" i="27"/>
  <c r="O4120" i="27"/>
  <c r="O4121" i="27"/>
  <c r="O4122" i="27"/>
  <c r="O4123" i="27"/>
  <c r="O4124" i="27"/>
  <c r="O4125" i="27"/>
  <c r="O4126" i="27"/>
  <c r="O4127" i="27"/>
  <c r="O4128" i="27"/>
  <c r="O4129" i="27"/>
  <c r="O4130" i="27"/>
  <c r="O4131" i="27"/>
  <c r="O4132" i="27"/>
  <c r="O4133" i="27"/>
  <c r="O4134" i="27"/>
  <c r="O4135" i="27"/>
  <c r="O4136" i="27"/>
  <c r="O4137" i="27"/>
  <c r="O4138" i="27"/>
  <c r="O4139" i="27"/>
  <c r="O4140" i="27"/>
  <c r="O4141" i="27"/>
  <c r="O4142" i="27"/>
  <c r="O4143" i="27"/>
  <c r="O4144" i="27"/>
  <c r="O4145" i="27"/>
  <c r="O4146" i="27"/>
  <c r="O4147" i="27"/>
  <c r="O4148" i="27"/>
  <c r="O4149" i="27"/>
  <c r="O4150" i="27"/>
  <c r="O4151" i="27"/>
  <c r="O4152" i="27"/>
  <c r="O4153" i="27"/>
  <c r="O4154" i="27"/>
  <c r="O4155" i="27"/>
  <c r="O4156" i="27"/>
  <c r="O4157" i="27"/>
  <c r="O4158" i="27"/>
  <c r="O4159" i="27"/>
  <c r="O4160" i="27"/>
  <c r="O4161" i="27"/>
  <c r="O4162" i="27"/>
  <c r="O4163" i="27"/>
  <c r="O4164" i="27"/>
  <c r="O4165" i="27"/>
  <c r="O4166" i="27"/>
  <c r="O4167" i="27"/>
  <c r="O4168" i="27"/>
  <c r="O4169" i="27"/>
  <c r="O4170" i="27"/>
  <c r="O4171" i="27"/>
  <c r="O4172" i="27"/>
  <c r="O4173" i="27"/>
  <c r="O4174" i="27"/>
  <c r="O4175" i="27"/>
  <c r="O4176" i="27"/>
  <c r="O4177" i="27"/>
  <c r="O4178" i="27"/>
  <c r="O4179" i="27"/>
  <c r="O4180" i="27"/>
  <c r="O4181" i="27"/>
  <c r="O4182" i="27"/>
  <c r="O4183" i="27"/>
  <c r="O4184" i="27"/>
  <c r="O4185" i="27"/>
  <c r="O4186" i="27"/>
  <c r="O4187" i="27"/>
  <c r="O4188" i="27"/>
  <c r="O4189" i="27"/>
  <c r="O4190" i="27"/>
  <c r="O4191" i="27"/>
  <c r="O4192" i="27"/>
  <c r="O4193" i="27"/>
  <c r="O4194" i="27"/>
  <c r="O4195" i="27"/>
  <c r="O4196" i="27"/>
  <c r="O4197" i="27"/>
  <c r="O4198" i="27"/>
  <c r="O4199" i="27"/>
  <c r="O4200" i="27"/>
  <c r="O4201" i="27"/>
  <c r="O4202" i="27"/>
  <c r="O4203" i="27"/>
  <c r="O4204" i="27"/>
  <c r="O4205" i="27"/>
  <c r="O4206" i="27"/>
  <c r="O4207" i="27"/>
  <c r="O4208" i="27"/>
  <c r="O4209" i="27"/>
  <c r="O4210" i="27"/>
  <c r="O4211" i="27"/>
  <c r="O4212" i="27"/>
  <c r="O4213" i="27"/>
  <c r="O4214" i="27"/>
  <c r="O4215" i="27"/>
  <c r="O4216" i="27"/>
  <c r="O4217" i="27"/>
  <c r="O4218" i="27"/>
  <c r="O4219" i="27"/>
  <c r="O4220" i="27"/>
  <c r="O4221" i="27"/>
  <c r="O4222" i="27"/>
  <c r="O4223" i="27"/>
  <c r="O4224" i="27"/>
  <c r="O4225" i="27"/>
  <c r="O4226" i="27"/>
  <c r="O4227" i="27"/>
  <c r="O4228" i="27"/>
  <c r="O4229" i="27"/>
  <c r="O4230" i="27"/>
  <c r="O4231" i="27"/>
  <c r="O4232" i="27"/>
  <c r="O4233" i="27"/>
  <c r="O4234" i="27"/>
  <c r="O4235" i="27"/>
  <c r="O4236" i="27"/>
  <c r="O4237" i="27"/>
  <c r="O4238" i="27"/>
  <c r="O4239" i="27"/>
  <c r="O4240" i="27"/>
  <c r="O4241" i="27"/>
  <c r="O4242" i="27"/>
  <c r="O4243" i="27"/>
  <c r="O4244" i="27"/>
  <c r="O4245" i="27"/>
  <c r="O4246" i="27"/>
  <c r="O4247" i="27"/>
  <c r="O4248" i="27"/>
  <c r="O4249" i="27"/>
  <c r="O4250" i="27"/>
  <c r="O4251" i="27"/>
  <c r="O4252" i="27"/>
  <c r="O4253" i="27"/>
  <c r="O4254" i="27"/>
  <c r="O4255" i="27"/>
  <c r="O4256" i="27"/>
  <c r="O4257" i="27"/>
  <c r="O4258" i="27"/>
  <c r="O4259" i="27"/>
  <c r="O4260" i="27"/>
  <c r="O4261" i="27"/>
  <c r="O4262" i="27"/>
  <c r="O4263" i="27"/>
  <c r="O4264" i="27"/>
  <c r="O4265" i="27"/>
  <c r="O4266" i="27"/>
  <c r="O4267" i="27"/>
  <c r="O4268" i="27"/>
  <c r="O4269" i="27"/>
  <c r="O4270" i="27"/>
  <c r="O4271" i="27"/>
  <c r="O4272" i="27"/>
  <c r="O4273" i="27"/>
  <c r="O4274" i="27"/>
  <c r="O4275" i="27"/>
  <c r="O4276" i="27"/>
  <c r="O4277" i="27"/>
  <c r="O4278" i="27"/>
  <c r="O4279" i="27"/>
  <c r="O4280" i="27"/>
  <c r="O4281" i="27"/>
  <c r="O4282" i="27"/>
  <c r="O4283" i="27"/>
  <c r="O4284" i="27"/>
  <c r="O4285" i="27"/>
  <c r="O4286" i="27"/>
  <c r="O4287" i="27"/>
  <c r="O4288" i="27"/>
  <c r="O4289" i="27"/>
  <c r="O4290" i="27"/>
  <c r="O4291" i="27"/>
  <c r="O4292" i="27"/>
  <c r="O4293" i="27"/>
  <c r="O4294" i="27"/>
  <c r="O4295" i="27"/>
  <c r="O4296" i="27"/>
  <c r="O4297" i="27"/>
  <c r="O4298" i="27"/>
  <c r="O4299" i="27"/>
  <c r="O4300" i="27"/>
  <c r="O4301" i="27"/>
  <c r="O4302" i="27"/>
  <c r="O4303" i="27"/>
  <c r="O4304" i="27"/>
  <c r="O4305" i="27"/>
  <c r="O4306" i="27"/>
  <c r="O4307" i="27"/>
  <c r="O4308" i="27"/>
  <c r="O4309" i="27"/>
  <c r="O4310" i="27"/>
  <c r="O4311" i="27"/>
  <c r="O4312" i="27"/>
  <c r="O4313" i="27"/>
  <c r="O4314" i="27"/>
  <c r="O4315" i="27"/>
  <c r="O4316" i="27"/>
  <c r="O4317" i="27"/>
  <c r="O4318" i="27"/>
  <c r="O4319" i="27"/>
  <c r="O4320" i="27"/>
  <c r="O4321" i="27"/>
  <c r="O4322" i="27"/>
  <c r="O4323" i="27"/>
  <c r="O4324" i="27"/>
  <c r="O4325" i="27"/>
  <c r="O4326" i="27"/>
  <c r="O4327" i="27"/>
  <c r="O4328" i="27"/>
  <c r="O4329" i="27"/>
  <c r="O4330" i="27"/>
  <c r="O4331" i="27"/>
  <c r="O4332" i="27"/>
  <c r="O4333" i="27"/>
  <c r="O4334" i="27"/>
  <c r="O4335" i="27"/>
  <c r="O4336" i="27"/>
  <c r="O4337" i="27"/>
  <c r="O4338" i="27"/>
  <c r="O4339" i="27"/>
  <c r="O4340" i="27"/>
  <c r="O4341" i="27"/>
  <c r="O4342" i="27"/>
  <c r="O4343" i="27"/>
  <c r="O4344" i="27"/>
  <c r="O4345" i="27"/>
  <c r="O4346" i="27"/>
  <c r="O4347" i="27"/>
  <c r="O4348" i="27"/>
  <c r="O4349" i="27"/>
  <c r="O4350" i="27"/>
  <c r="O4351" i="27"/>
  <c r="O4352" i="27"/>
  <c r="O4353" i="27"/>
  <c r="O4354" i="27"/>
  <c r="O4355" i="27"/>
  <c r="O4356" i="27"/>
  <c r="O4357" i="27"/>
  <c r="O4358" i="27"/>
  <c r="O4359" i="27"/>
  <c r="O4360" i="27"/>
  <c r="O4361" i="27"/>
  <c r="O4362" i="27"/>
  <c r="O4363" i="27"/>
  <c r="O4364" i="27"/>
  <c r="O4365" i="27"/>
  <c r="O4366" i="27"/>
  <c r="O4367" i="27"/>
  <c r="O4368" i="27"/>
  <c r="O4369" i="27"/>
  <c r="O4370" i="27"/>
  <c r="O4371" i="27"/>
  <c r="O4372" i="27"/>
  <c r="O4373" i="27"/>
  <c r="O4374" i="27"/>
  <c r="O4375" i="27"/>
  <c r="O4376" i="27"/>
  <c r="O4377" i="27"/>
  <c r="O4378" i="27"/>
  <c r="O4379" i="27"/>
  <c r="O4380" i="27"/>
  <c r="O4381" i="27"/>
  <c r="O4382" i="27"/>
  <c r="O4383" i="27"/>
  <c r="O4384" i="27"/>
  <c r="O4385" i="27"/>
  <c r="O4386" i="27"/>
  <c r="O4387" i="27"/>
  <c r="O4388" i="27"/>
  <c r="O4389" i="27"/>
  <c r="O4390" i="27"/>
  <c r="O4391" i="27"/>
  <c r="O4392" i="27"/>
  <c r="O4393" i="27"/>
  <c r="O4394" i="27"/>
  <c r="O4395" i="27"/>
  <c r="O4396" i="27"/>
  <c r="O4397" i="27"/>
  <c r="O4398" i="27"/>
  <c r="O4399" i="27"/>
  <c r="O4400" i="27"/>
  <c r="O4401" i="27"/>
  <c r="O4402" i="27"/>
  <c r="O4403" i="27"/>
  <c r="O4404" i="27"/>
  <c r="O4405" i="27"/>
  <c r="O4406" i="27"/>
  <c r="O4407" i="27"/>
  <c r="O4408" i="27"/>
  <c r="O4409" i="27"/>
  <c r="O4410" i="27"/>
  <c r="O4411" i="27"/>
  <c r="O4412" i="27"/>
  <c r="O4413" i="27"/>
  <c r="O4414" i="27"/>
  <c r="O4415" i="27"/>
  <c r="O4416" i="27"/>
  <c r="O4417" i="27"/>
  <c r="O4418" i="27"/>
  <c r="O4419" i="27"/>
  <c r="O4420" i="27"/>
  <c r="O4421" i="27"/>
  <c r="O4422" i="27"/>
  <c r="O4423" i="27"/>
  <c r="O4424" i="27"/>
  <c r="O4425" i="27"/>
  <c r="O4426" i="27"/>
  <c r="O4427" i="27"/>
  <c r="O4428" i="27"/>
  <c r="O4429" i="27"/>
  <c r="O4430" i="27"/>
  <c r="O4431" i="27"/>
  <c r="O4432" i="27"/>
  <c r="O4433" i="27"/>
  <c r="O4434" i="27"/>
  <c r="O4435" i="27"/>
  <c r="O4436" i="27"/>
  <c r="O4437" i="27"/>
  <c r="O4438" i="27"/>
  <c r="O4439" i="27"/>
  <c r="O4440" i="27"/>
  <c r="O4441" i="27"/>
  <c r="O4442" i="27"/>
  <c r="O4443" i="27"/>
  <c r="O4444" i="27"/>
  <c r="O4445" i="27"/>
  <c r="O4446" i="27"/>
  <c r="O4447" i="27"/>
  <c r="O4448" i="27"/>
  <c r="O4449" i="27"/>
  <c r="O4450" i="27"/>
  <c r="O4451" i="27"/>
  <c r="O4452" i="27"/>
  <c r="O4453" i="27"/>
  <c r="O4454" i="27"/>
  <c r="O4455" i="27"/>
  <c r="O4456" i="27"/>
  <c r="O4457" i="27"/>
  <c r="O4458" i="27"/>
  <c r="O4459" i="27"/>
  <c r="O4460" i="27"/>
  <c r="O4461" i="27"/>
  <c r="O4462" i="27"/>
  <c r="O4463" i="27"/>
  <c r="O4464" i="27"/>
  <c r="O4465" i="27"/>
  <c r="O4466" i="27"/>
  <c r="O4467" i="27"/>
  <c r="O4468" i="27"/>
  <c r="O4469" i="27"/>
  <c r="O4470" i="27"/>
  <c r="O4471" i="27"/>
  <c r="O4472" i="27"/>
  <c r="O4473" i="27"/>
  <c r="O4474" i="27"/>
  <c r="O4475" i="27"/>
  <c r="O4476" i="27"/>
  <c r="O4477" i="27"/>
  <c r="O4478" i="27"/>
  <c r="O4479" i="27"/>
  <c r="O4480" i="27"/>
  <c r="O4481" i="27"/>
  <c r="O4482" i="27"/>
  <c r="O4483" i="27"/>
  <c r="O4484" i="27"/>
  <c r="O4485" i="27"/>
  <c r="O4486" i="27"/>
  <c r="O4487" i="27"/>
  <c r="O4488" i="27"/>
  <c r="O4489" i="27"/>
  <c r="O4490" i="27"/>
  <c r="O4491" i="27"/>
  <c r="O4492" i="27"/>
  <c r="O4493" i="27"/>
  <c r="O4494" i="27"/>
  <c r="O4495" i="27"/>
  <c r="O4496" i="27"/>
  <c r="O4497" i="27"/>
  <c r="O4498" i="27"/>
  <c r="O4499" i="27"/>
  <c r="O4500" i="27"/>
  <c r="O4501" i="27"/>
  <c r="O4502" i="27"/>
  <c r="O4503" i="27"/>
  <c r="O4504" i="27"/>
  <c r="O4505" i="27"/>
  <c r="O4506" i="27"/>
  <c r="O4507" i="27"/>
  <c r="O4508" i="27"/>
  <c r="O4509" i="27"/>
  <c r="O4510" i="27"/>
  <c r="O4511" i="27"/>
  <c r="O4512" i="27"/>
  <c r="O4513" i="27"/>
  <c r="O4514" i="27"/>
  <c r="O4515" i="27"/>
  <c r="O4516" i="27"/>
  <c r="O4517" i="27"/>
  <c r="O4518" i="27"/>
  <c r="O4519" i="27"/>
  <c r="O4520" i="27"/>
  <c r="O4521" i="27"/>
  <c r="O4522" i="27"/>
  <c r="O4523" i="27"/>
  <c r="O4524" i="27"/>
  <c r="O4525" i="27"/>
  <c r="O4526" i="27"/>
  <c r="O4527" i="27"/>
  <c r="O4528" i="27"/>
  <c r="O4529" i="27"/>
  <c r="O4530" i="27"/>
  <c r="O4531" i="27"/>
  <c r="O4532" i="27"/>
  <c r="O4533" i="27"/>
  <c r="O4534" i="27"/>
  <c r="O4535" i="27"/>
  <c r="O4536" i="27"/>
  <c r="O4537" i="27"/>
  <c r="O4538" i="27"/>
  <c r="O4539" i="27"/>
  <c r="O4540" i="27"/>
  <c r="O4541" i="27"/>
  <c r="O4542" i="27"/>
  <c r="O4543" i="27"/>
  <c r="O4544" i="27"/>
  <c r="O4545" i="27"/>
  <c r="O4546" i="27"/>
  <c r="O4547" i="27"/>
  <c r="O4548" i="27"/>
  <c r="O4549" i="27"/>
  <c r="O4550" i="27"/>
  <c r="O4551" i="27"/>
  <c r="O4552" i="27"/>
  <c r="O4553" i="27"/>
  <c r="O4554" i="27"/>
  <c r="O4555" i="27"/>
  <c r="O4556" i="27"/>
  <c r="O4557" i="27"/>
  <c r="O4558" i="27"/>
  <c r="O4559" i="27"/>
  <c r="O4560" i="27"/>
  <c r="O4561" i="27"/>
  <c r="O4562" i="27"/>
  <c r="O4563" i="27"/>
  <c r="O4564" i="27"/>
  <c r="O4565" i="27"/>
  <c r="O4566" i="27"/>
  <c r="O4567" i="27"/>
  <c r="O4568" i="27"/>
  <c r="O4569" i="27"/>
  <c r="O4570" i="27"/>
  <c r="O4571" i="27"/>
  <c r="O4572" i="27"/>
  <c r="O4573" i="27"/>
  <c r="O4574" i="27"/>
  <c r="O4575" i="27"/>
  <c r="O4576" i="27"/>
  <c r="O4577" i="27"/>
  <c r="O4578" i="27"/>
  <c r="O4579" i="27"/>
  <c r="O4580" i="27"/>
  <c r="O4581" i="27"/>
  <c r="O4582" i="27"/>
  <c r="O4583" i="27"/>
  <c r="O4584" i="27"/>
  <c r="O4585" i="27"/>
  <c r="O4586" i="27"/>
  <c r="O4587" i="27"/>
  <c r="O4588" i="27"/>
  <c r="O4589" i="27"/>
  <c r="O4590" i="27"/>
  <c r="O4591" i="27"/>
  <c r="O4592" i="27"/>
  <c r="O4593" i="27"/>
  <c r="O4594" i="27"/>
  <c r="O4595" i="27"/>
  <c r="O4596" i="27"/>
  <c r="O4597" i="27"/>
  <c r="O4598" i="27"/>
  <c r="O4599" i="27"/>
  <c r="O4600" i="27"/>
  <c r="O4601" i="27"/>
  <c r="O4602" i="27"/>
  <c r="O4603" i="27"/>
  <c r="O4604" i="27"/>
  <c r="O4605" i="27"/>
  <c r="O4606" i="27"/>
  <c r="O4607" i="27"/>
  <c r="O4608" i="27"/>
  <c r="O4609" i="27"/>
  <c r="O4610" i="27"/>
  <c r="O4611" i="27"/>
  <c r="O4612" i="27"/>
  <c r="O4613" i="27"/>
  <c r="O4614" i="27"/>
  <c r="O4615" i="27"/>
  <c r="O4616" i="27"/>
  <c r="O4617" i="27"/>
  <c r="O4618" i="27"/>
  <c r="O4619" i="27"/>
  <c r="O4620" i="27"/>
  <c r="O4621" i="27"/>
  <c r="O4622" i="27"/>
  <c r="O4623" i="27"/>
  <c r="O4624" i="27"/>
  <c r="O4625" i="27"/>
  <c r="O4626" i="27"/>
  <c r="O4627" i="27"/>
  <c r="O4628" i="27"/>
  <c r="O4629" i="27"/>
  <c r="O4630" i="27"/>
  <c r="O4631" i="27"/>
  <c r="O4632" i="27"/>
  <c r="O4633" i="27"/>
  <c r="O4634" i="27"/>
  <c r="O4635" i="27"/>
  <c r="O4636" i="27"/>
  <c r="O4637" i="27"/>
  <c r="O4638" i="27"/>
  <c r="O4639" i="27"/>
  <c r="O4640" i="27"/>
  <c r="O4641" i="27"/>
  <c r="O4642" i="27"/>
  <c r="O4643" i="27"/>
  <c r="O4644" i="27"/>
  <c r="O4645" i="27"/>
  <c r="O4646" i="27"/>
  <c r="O4647" i="27"/>
  <c r="O4648" i="27"/>
  <c r="O4649" i="27"/>
  <c r="O4650" i="27"/>
  <c r="O4651" i="27"/>
  <c r="O4652" i="27"/>
  <c r="O4653" i="27"/>
  <c r="O4654" i="27"/>
  <c r="O4655" i="27"/>
  <c r="O4656" i="27"/>
  <c r="O4657" i="27"/>
  <c r="O4658" i="27"/>
  <c r="O4659" i="27"/>
  <c r="O4660" i="27"/>
  <c r="O4661" i="27"/>
  <c r="O4662" i="27"/>
  <c r="O4663" i="27"/>
  <c r="O4664" i="27"/>
  <c r="O4665" i="27"/>
  <c r="O4666" i="27"/>
  <c r="O4667" i="27"/>
  <c r="O4668" i="27"/>
  <c r="O4669" i="27"/>
  <c r="O4670" i="27"/>
  <c r="O4671" i="27"/>
  <c r="O4672" i="27"/>
  <c r="O4673" i="27"/>
  <c r="O4674" i="27"/>
  <c r="O4675" i="27"/>
  <c r="O4676" i="27"/>
  <c r="O4677" i="27"/>
  <c r="O4678" i="27"/>
  <c r="O4679" i="27"/>
  <c r="O4680" i="27"/>
  <c r="O4681" i="27"/>
  <c r="O4682" i="27"/>
  <c r="O4683" i="27"/>
  <c r="O4684" i="27"/>
  <c r="O4685" i="27"/>
  <c r="O4686" i="27"/>
  <c r="O4687" i="27"/>
  <c r="O4688" i="27"/>
  <c r="O4689" i="27"/>
  <c r="O4690" i="27"/>
  <c r="O4691" i="27"/>
  <c r="O4692" i="27"/>
  <c r="O4693" i="27"/>
  <c r="O4694" i="27"/>
  <c r="O4695" i="27"/>
  <c r="O4696" i="27"/>
  <c r="O4697" i="27"/>
  <c r="O4698" i="27"/>
  <c r="O4699" i="27"/>
  <c r="O4700" i="27"/>
  <c r="O4701" i="27"/>
  <c r="O4702" i="27"/>
  <c r="O4703" i="27"/>
  <c r="O4704" i="27"/>
  <c r="O4705" i="27"/>
  <c r="O4706" i="27"/>
  <c r="O4707" i="27"/>
  <c r="O4708" i="27"/>
  <c r="O4709" i="27"/>
  <c r="O4710" i="27"/>
  <c r="O4711" i="27"/>
  <c r="O4712" i="27"/>
  <c r="O4713" i="27"/>
  <c r="O4714" i="27"/>
  <c r="O4715" i="27"/>
  <c r="O4716" i="27"/>
  <c r="O4717" i="27"/>
  <c r="O4718" i="27"/>
  <c r="O4719" i="27"/>
  <c r="O4720" i="27"/>
  <c r="O4721" i="27"/>
  <c r="O4722" i="27"/>
  <c r="O4723" i="27"/>
  <c r="O4724" i="27"/>
  <c r="O4725" i="27"/>
  <c r="O4726" i="27"/>
  <c r="O4727" i="27"/>
  <c r="O4728" i="27"/>
  <c r="O4729" i="27"/>
  <c r="O4730" i="27"/>
  <c r="O4731" i="27"/>
  <c r="O4732" i="27"/>
  <c r="O4733" i="27"/>
  <c r="O4734" i="27"/>
  <c r="O4735" i="27"/>
  <c r="O4736" i="27"/>
  <c r="O4737" i="27"/>
  <c r="O4738" i="27"/>
  <c r="O4739" i="27"/>
  <c r="O4740" i="27"/>
  <c r="O4741" i="27"/>
  <c r="O4742" i="27"/>
  <c r="O4743" i="27"/>
  <c r="O4744" i="27"/>
  <c r="O4745" i="27"/>
  <c r="O4746" i="27"/>
  <c r="O4747" i="27"/>
  <c r="O4748" i="27"/>
  <c r="O4749" i="27"/>
  <c r="O4750" i="27"/>
  <c r="O4751" i="27"/>
  <c r="O4752" i="27"/>
  <c r="O4753" i="27"/>
  <c r="O4754" i="27"/>
  <c r="O4755" i="27"/>
  <c r="O4756" i="27"/>
  <c r="O4757" i="27"/>
  <c r="O4758" i="27"/>
  <c r="O4759" i="27"/>
  <c r="O4760" i="27"/>
  <c r="O4761" i="27"/>
  <c r="O4762" i="27"/>
  <c r="O4763" i="27"/>
  <c r="O4764" i="27"/>
  <c r="O4765" i="27"/>
  <c r="O4766" i="27"/>
  <c r="O4767" i="27"/>
  <c r="O4768" i="27"/>
  <c r="O4769" i="27"/>
  <c r="O4770" i="27"/>
  <c r="O4771" i="27"/>
  <c r="O4772" i="27"/>
  <c r="O4773" i="27"/>
  <c r="O4774" i="27"/>
  <c r="O4775" i="27"/>
  <c r="O4776" i="27"/>
  <c r="O4777" i="27"/>
  <c r="O4778" i="27"/>
  <c r="O4779" i="27"/>
  <c r="O4780" i="27"/>
  <c r="O4781" i="27"/>
  <c r="O4782" i="27"/>
  <c r="O4783" i="27"/>
  <c r="O4784" i="27"/>
  <c r="O4785" i="27"/>
  <c r="O4786" i="27"/>
  <c r="O4787" i="27"/>
  <c r="O4788" i="27"/>
  <c r="O4789" i="27"/>
  <c r="O4790" i="27"/>
  <c r="O4791" i="27"/>
  <c r="O4792" i="27"/>
  <c r="O4793" i="27"/>
  <c r="O4794" i="27"/>
  <c r="O4795" i="27"/>
  <c r="O4796" i="27"/>
  <c r="O4797" i="27"/>
  <c r="O4798" i="27"/>
  <c r="O4799" i="27"/>
  <c r="O4800" i="27"/>
  <c r="O4801" i="27"/>
  <c r="O4802" i="27"/>
  <c r="O4803" i="27"/>
  <c r="O4804" i="27"/>
  <c r="O4805" i="27"/>
  <c r="O4806" i="27"/>
  <c r="O4807" i="27"/>
  <c r="O4808" i="27"/>
  <c r="O4809" i="27"/>
  <c r="O4810" i="27"/>
  <c r="O4811" i="27"/>
  <c r="O4812" i="27"/>
  <c r="O4813" i="27"/>
  <c r="O4814" i="27"/>
  <c r="O4815" i="27"/>
  <c r="O4816" i="27"/>
  <c r="O4817" i="27"/>
  <c r="O4818" i="27"/>
  <c r="O4819" i="27"/>
  <c r="O4820" i="27"/>
  <c r="O4821" i="27"/>
  <c r="O4822" i="27"/>
  <c r="O4823" i="27"/>
  <c r="O4824" i="27"/>
  <c r="O4825" i="27"/>
  <c r="O4826" i="27"/>
  <c r="O4827" i="27"/>
  <c r="O4828" i="27"/>
  <c r="O4829" i="27"/>
  <c r="O4830" i="27"/>
  <c r="O4831" i="27"/>
  <c r="O4832" i="27"/>
  <c r="O4833" i="27"/>
  <c r="O4834" i="27"/>
  <c r="O4835" i="27"/>
  <c r="O4836" i="27"/>
  <c r="O4837" i="27"/>
  <c r="O4838" i="27"/>
  <c r="O4839" i="27"/>
  <c r="O4840" i="27"/>
  <c r="O4841" i="27"/>
  <c r="O4842" i="27"/>
  <c r="O4843" i="27"/>
  <c r="O4844" i="27"/>
  <c r="O4845" i="27"/>
  <c r="O4846" i="27"/>
  <c r="O4847" i="27"/>
  <c r="O4848" i="27"/>
  <c r="O4849" i="27"/>
  <c r="O4850" i="27"/>
  <c r="O4851" i="27"/>
  <c r="O4852" i="27"/>
  <c r="O4853" i="27"/>
  <c r="O4854" i="27"/>
  <c r="O4855" i="27"/>
  <c r="O4856" i="27"/>
  <c r="O4857" i="27"/>
  <c r="O4858" i="27"/>
  <c r="O4859" i="27"/>
  <c r="O4860" i="27"/>
  <c r="O4861" i="27"/>
  <c r="O4862" i="27"/>
  <c r="O4863" i="27"/>
  <c r="O4864" i="27"/>
  <c r="O4865" i="27"/>
  <c r="O4866" i="27"/>
  <c r="O4867" i="27"/>
  <c r="O4868" i="27"/>
  <c r="O4869" i="27"/>
  <c r="O4870" i="27"/>
  <c r="O4871" i="27"/>
  <c r="O4872" i="27"/>
  <c r="O4873" i="27"/>
  <c r="O4874" i="27"/>
  <c r="O4875" i="27"/>
  <c r="O4876" i="27"/>
  <c r="O4877" i="27"/>
  <c r="O4878" i="27"/>
  <c r="O4879" i="27"/>
  <c r="O4880" i="27"/>
  <c r="O4881" i="27"/>
  <c r="O4882" i="27"/>
  <c r="O4883" i="27"/>
  <c r="O4884" i="27"/>
  <c r="O4885" i="27"/>
  <c r="O4886" i="27"/>
  <c r="O4887" i="27"/>
  <c r="O4888" i="27"/>
  <c r="O4889" i="27"/>
  <c r="O4890" i="27"/>
  <c r="O4891" i="27"/>
  <c r="O4892" i="27"/>
  <c r="O4893" i="27"/>
  <c r="O4894" i="27"/>
  <c r="O4895" i="27"/>
  <c r="O4896" i="27"/>
  <c r="O4897" i="27"/>
  <c r="O4898" i="27"/>
  <c r="O4899" i="27"/>
  <c r="O4900" i="27"/>
  <c r="O4901" i="27"/>
  <c r="O4902" i="27"/>
  <c r="O4903" i="27"/>
  <c r="O4904" i="27"/>
  <c r="O4905" i="27"/>
  <c r="O4906" i="27"/>
  <c r="O4907" i="27"/>
  <c r="O4908" i="27"/>
  <c r="O4909" i="27"/>
  <c r="O4910" i="27"/>
  <c r="O4911" i="27"/>
  <c r="O4912" i="27"/>
  <c r="O4913" i="27"/>
  <c r="O4914" i="27"/>
  <c r="O4915" i="27"/>
  <c r="O4916" i="27"/>
  <c r="O4917" i="27"/>
  <c r="O4918" i="27"/>
  <c r="O4919" i="27"/>
  <c r="O4920" i="27"/>
  <c r="O4921" i="27"/>
  <c r="O4922" i="27"/>
  <c r="O4923" i="27"/>
  <c r="O4924" i="27"/>
  <c r="O4925" i="27"/>
  <c r="O4926" i="27"/>
  <c r="O4927" i="27"/>
  <c r="O4928" i="27"/>
  <c r="O4929" i="27"/>
  <c r="O4930" i="27"/>
  <c r="O4931" i="27"/>
  <c r="O4932" i="27"/>
  <c r="O4933" i="27"/>
  <c r="O4934" i="27"/>
  <c r="O4935" i="27"/>
  <c r="O4936" i="27"/>
  <c r="O4937" i="27"/>
  <c r="O4938" i="27"/>
  <c r="O4939" i="27"/>
  <c r="O4940" i="27"/>
  <c r="O4941" i="27"/>
  <c r="O4942" i="27"/>
  <c r="O4943" i="27"/>
  <c r="O4944" i="27"/>
  <c r="O4945" i="27"/>
  <c r="O4946" i="27"/>
  <c r="O4947" i="27"/>
  <c r="O4948" i="27"/>
  <c r="O4949" i="27"/>
  <c r="O4950" i="27"/>
  <c r="O4951" i="27"/>
  <c r="O4952" i="27"/>
  <c r="O4953" i="27"/>
  <c r="O2" i="27"/>
  <c r="E4953" i="27"/>
  <c r="E4952" i="27"/>
  <c r="E4951" i="27"/>
  <c r="E4950" i="27"/>
  <c r="E4949" i="27"/>
  <c r="E4948" i="27"/>
  <c r="E4947" i="27"/>
  <c r="E4946" i="27"/>
  <c r="E4945" i="27"/>
  <c r="E4944" i="27"/>
  <c r="E4943" i="27"/>
  <c r="E4942" i="27"/>
  <c r="E4941" i="27"/>
  <c r="E4940" i="27"/>
  <c r="E4939" i="27"/>
  <c r="E4938" i="27"/>
  <c r="E4937" i="27"/>
  <c r="E4936" i="27"/>
  <c r="E4935" i="27"/>
  <c r="E4934" i="27"/>
  <c r="E4933" i="27"/>
  <c r="E4932" i="27"/>
  <c r="E4931" i="27"/>
  <c r="E4930" i="27"/>
  <c r="E4929" i="27"/>
  <c r="E4928" i="27"/>
  <c r="E4927" i="27"/>
  <c r="E4926" i="27"/>
  <c r="E4925" i="27"/>
  <c r="E4924" i="27"/>
  <c r="E4923" i="27"/>
  <c r="E4922" i="27"/>
  <c r="E4921" i="27"/>
  <c r="E4920" i="27"/>
  <c r="E4919" i="27"/>
  <c r="E4918" i="27"/>
  <c r="E4917" i="27"/>
  <c r="E4916" i="27"/>
  <c r="E4915" i="27"/>
  <c r="E4914" i="27"/>
  <c r="E4913" i="27"/>
  <c r="E4912" i="27"/>
  <c r="E4911" i="27"/>
  <c r="E4910" i="27"/>
  <c r="E4909" i="27"/>
  <c r="E4908" i="27"/>
  <c r="E4907" i="27"/>
  <c r="E4906" i="27"/>
  <c r="E4905" i="27"/>
  <c r="E4904" i="27"/>
  <c r="E4903" i="27"/>
  <c r="E4902" i="27"/>
  <c r="E4901" i="27"/>
  <c r="E4900" i="27"/>
  <c r="E4899" i="27"/>
  <c r="E4898" i="27"/>
  <c r="E4897" i="27"/>
  <c r="E4896" i="27"/>
  <c r="E4895" i="27"/>
  <c r="E4894" i="27"/>
  <c r="E4893" i="27"/>
  <c r="E4892" i="27"/>
  <c r="E4891" i="27"/>
  <c r="E4890" i="27"/>
  <c r="E4889" i="27"/>
  <c r="E4888" i="27"/>
  <c r="E4887" i="27"/>
  <c r="E4886" i="27"/>
  <c r="E4885" i="27"/>
  <c r="E4884" i="27"/>
  <c r="E4883" i="27"/>
  <c r="E4882" i="27"/>
  <c r="E4881" i="27"/>
  <c r="E4880" i="27"/>
  <c r="E4879" i="27"/>
  <c r="E4878" i="27"/>
  <c r="E4877" i="27"/>
  <c r="E4876" i="27"/>
  <c r="E4875" i="27"/>
  <c r="E4874" i="27"/>
  <c r="E4873" i="27"/>
  <c r="E4872" i="27"/>
  <c r="E4871" i="27"/>
  <c r="E4870" i="27"/>
  <c r="E4869" i="27"/>
  <c r="E4868" i="27"/>
  <c r="E4867" i="27"/>
  <c r="E4866" i="27"/>
  <c r="E4865" i="27"/>
  <c r="E4864" i="27"/>
  <c r="E4863" i="27"/>
  <c r="E4862" i="27"/>
  <c r="E4861" i="27"/>
  <c r="E4860" i="27"/>
  <c r="E4859" i="27"/>
  <c r="E4858" i="27"/>
  <c r="E4857" i="27"/>
  <c r="E4856" i="27"/>
  <c r="E4855" i="27"/>
  <c r="E4854" i="27"/>
  <c r="E4853" i="27"/>
  <c r="E4852" i="27"/>
  <c r="E4851" i="27"/>
  <c r="E4850" i="27"/>
  <c r="E4849" i="27"/>
  <c r="E4848" i="27"/>
  <c r="E4847" i="27"/>
  <c r="E4846" i="27"/>
  <c r="E4845" i="27"/>
  <c r="E4844" i="27"/>
  <c r="E4843" i="27"/>
  <c r="E4842" i="27"/>
  <c r="E4841" i="27"/>
  <c r="E4840" i="27"/>
  <c r="E4839" i="27"/>
  <c r="E4838" i="27"/>
  <c r="E4837" i="27"/>
  <c r="E4836" i="27"/>
  <c r="E4835" i="27"/>
  <c r="E4834" i="27"/>
  <c r="E4833" i="27"/>
  <c r="E4832" i="27"/>
  <c r="E4831" i="27"/>
  <c r="E4830" i="27"/>
  <c r="E4829" i="27"/>
  <c r="E4828" i="27"/>
  <c r="E4827" i="27"/>
  <c r="E4826" i="27"/>
  <c r="E4825" i="27"/>
  <c r="E4824" i="27"/>
  <c r="E4823" i="27"/>
  <c r="E4822" i="27"/>
  <c r="E4821" i="27"/>
  <c r="E4820" i="27"/>
  <c r="E4819" i="27"/>
  <c r="E4818" i="27"/>
  <c r="E4817" i="27"/>
  <c r="E4816" i="27"/>
  <c r="E4815" i="27"/>
  <c r="E4814" i="27"/>
  <c r="E4813" i="27"/>
  <c r="E4812" i="27"/>
  <c r="E4811" i="27"/>
  <c r="E4810" i="27"/>
  <c r="E4809" i="27"/>
  <c r="E4808" i="27"/>
  <c r="E4807" i="27"/>
  <c r="E4806" i="27"/>
  <c r="E4805" i="27"/>
  <c r="E4804" i="27"/>
  <c r="E4803" i="27"/>
  <c r="E4802" i="27"/>
  <c r="E4801" i="27"/>
  <c r="E4800" i="27"/>
  <c r="E4799" i="27"/>
  <c r="E4798" i="27"/>
  <c r="E4797" i="27"/>
  <c r="E4796" i="27"/>
  <c r="E4795" i="27"/>
  <c r="E4794" i="27"/>
  <c r="E4793" i="27"/>
  <c r="E4792" i="27"/>
  <c r="E4791" i="27"/>
  <c r="E4790" i="27"/>
  <c r="E4789" i="27"/>
  <c r="E4788" i="27"/>
  <c r="E4787" i="27"/>
  <c r="E4786" i="27"/>
  <c r="E4785" i="27"/>
  <c r="E4784" i="27"/>
  <c r="E4783" i="27"/>
  <c r="E4782" i="27"/>
  <c r="E4781" i="27"/>
  <c r="E4780" i="27"/>
  <c r="E4779" i="27"/>
  <c r="E4778" i="27"/>
  <c r="E4777" i="27"/>
  <c r="E4776" i="27"/>
  <c r="E4775" i="27"/>
  <c r="E4774" i="27"/>
  <c r="E4773" i="27"/>
  <c r="E4772" i="27"/>
  <c r="E4771" i="27"/>
  <c r="E4770" i="27"/>
  <c r="E4769" i="27"/>
  <c r="E4768" i="27"/>
  <c r="E4767" i="27"/>
  <c r="E4766" i="27"/>
  <c r="E4765" i="27"/>
  <c r="E4764" i="27"/>
  <c r="E4763" i="27"/>
  <c r="E4762" i="27"/>
  <c r="E4761" i="27"/>
  <c r="E4760" i="27"/>
  <c r="E4759" i="27"/>
  <c r="E4758" i="27"/>
  <c r="E4757" i="27"/>
  <c r="E4756" i="27"/>
  <c r="E4755" i="27"/>
  <c r="E4754" i="27"/>
  <c r="E4753" i="27"/>
  <c r="E4752" i="27"/>
  <c r="E4751" i="27"/>
  <c r="E4750" i="27"/>
  <c r="E4749" i="27"/>
  <c r="E4748" i="27"/>
  <c r="E4747" i="27"/>
  <c r="E4746" i="27"/>
  <c r="E4745" i="27"/>
  <c r="E4744" i="27"/>
  <c r="E4743" i="27"/>
  <c r="E4742" i="27"/>
  <c r="E4741" i="27"/>
  <c r="E4740" i="27"/>
  <c r="E4739" i="27"/>
  <c r="E4738" i="27"/>
  <c r="E4737" i="27"/>
  <c r="E4736" i="27"/>
  <c r="E4735" i="27"/>
  <c r="E4734" i="27"/>
  <c r="E4733" i="27"/>
  <c r="E4732" i="27"/>
  <c r="E4731" i="27"/>
  <c r="E4730" i="27"/>
  <c r="E4729" i="27"/>
  <c r="E4728" i="27"/>
  <c r="E4727" i="27"/>
  <c r="E4726" i="27"/>
  <c r="E4725" i="27"/>
  <c r="E4724" i="27"/>
  <c r="E4723" i="27"/>
  <c r="E4722" i="27"/>
  <c r="E4721" i="27"/>
  <c r="E4720" i="27"/>
  <c r="E4719" i="27"/>
  <c r="E4718" i="27"/>
  <c r="E4717" i="27"/>
  <c r="E4716" i="27"/>
  <c r="E4715" i="27"/>
  <c r="E4714" i="27"/>
  <c r="E4713" i="27"/>
  <c r="E4712" i="27"/>
  <c r="E4711" i="27"/>
  <c r="E4710" i="27"/>
  <c r="E4709" i="27"/>
  <c r="E4708" i="27"/>
  <c r="E4707" i="27"/>
  <c r="E4706" i="27"/>
  <c r="E4705" i="27"/>
  <c r="E4704" i="27"/>
  <c r="E4703" i="27"/>
  <c r="E4702" i="27"/>
  <c r="E4701" i="27"/>
  <c r="E4700" i="27"/>
  <c r="E4699" i="27"/>
  <c r="E4698" i="27"/>
  <c r="E4697" i="27"/>
  <c r="E4696" i="27"/>
  <c r="E4695" i="27"/>
  <c r="E4694" i="27"/>
  <c r="E4693" i="27"/>
  <c r="E4692" i="27"/>
  <c r="E4691" i="27"/>
  <c r="E4690" i="27"/>
  <c r="E4689" i="27"/>
  <c r="E4688" i="27"/>
  <c r="E4687" i="27"/>
  <c r="E4686" i="27"/>
  <c r="E4685" i="27"/>
  <c r="E4684" i="27"/>
  <c r="E4683" i="27"/>
  <c r="E4682" i="27"/>
  <c r="E4681" i="27"/>
  <c r="E4680" i="27"/>
  <c r="E4679" i="27"/>
  <c r="E4678" i="27"/>
  <c r="E4677" i="27"/>
  <c r="E4676" i="27"/>
  <c r="E4675" i="27"/>
  <c r="E4674" i="27"/>
  <c r="E4673" i="27"/>
  <c r="E4672" i="27"/>
  <c r="E4671" i="27"/>
  <c r="E4670" i="27"/>
  <c r="E4669" i="27"/>
  <c r="E4668" i="27"/>
  <c r="E4667" i="27"/>
  <c r="E4666" i="27"/>
  <c r="E4665" i="27"/>
  <c r="E4664" i="27"/>
  <c r="E4663" i="27"/>
  <c r="E4662" i="27"/>
  <c r="E4661" i="27"/>
  <c r="E4660" i="27"/>
  <c r="E4659" i="27"/>
  <c r="E4658" i="27"/>
  <c r="E4657" i="27"/>
  <c r="E4656" i="27"/>
  <c r="E4655" i="27"/>
  <c r="E4654" i="27"/>
  <c r="E4653" i="27"/>
  <c r="E4652" i="27"/>
  <c r="E4651" i="27"/>
  <c r="E4650" i="27"/>
  <c r="E4649" i="27"/>
  <c r="E4648" i="27"/>
  <c r="E4647" i="27"/>
  <c r="E4646" i="27"/>
  <c r="E4645" i="27"/>
  <c r="E4644" i="27"/>
  <c r="E4643" i="27"/>
  <c r="E4642" i="27"/>
  <c r="E4641" i="27"/>
  <c r="E4640" i="27"/>
  <c r="E4639" i="27"/>
  <c r="E4638" i="27"/>
  <c r="E4637" i="27"/>
  <c r="E4636" i="27"/>
  <c r="E4635" i="27"/>
  <c r="E4634" i="27"/>
  <c r="E4633" i="27"/>
  <c r="E4632" i="27"/>
  <c r="E4631" i="27"/>
  <c r="E4630" i="27"/>
  <c r="E4629" i="27"/>
  <c r="E4628" i="27"/>
  <c r="E4627" i="27"/>
  <c r="E4626" i="27"/>
  <c r="E4625" i="27"/>
  <c r="E4624" i="27"/>
  <c r="E4623" i="27"/>
  <c r="E4622" i="27"/>
  <c r="E4621" i="27"/>
  <c r="E4620" i="27"/>
  <c r="E4619" i="27"/>
  <c r="E4618" i="27"/>
  <c r="E4617" i="27"/>
  <c r="E4616" i="27"/>
  <c r="E4615" i="27"/>
  <c r="E4614" i="27"/>
  <c r="E4613" i="27"/>
  <c r="E4612" i="27"/>
  <c r="E4611" i="27"/>
  <c r="E4610" i="27"/>
  <c r="E4609" i="27"/>
  <c r="E4608" i="27"/>
  <c r="E4607" i="27"/>
  <c r="E4606" i="27"/>
  <c r="E4605" i="27"/>
  <c r="E4604" i="27"/>
  <c r="E4603" i="27"/>
  <c r="E4602" i="27"/>
  <c r="E4601" i="27"/>
  <c r="E4600" i="27"/>
  <c r="E4599" i="27"/>
  <c r="E4598" i="27"/>
  <c r="E4597" i="27"/>
  <c r="E4596" i="27"/>
  <c r="E4595" i="27"/>
  <c r="E4594" i="27"/>
  <c r="E4593" i="27"/>
  <c r="E4592" i="27"/>
  <c r="E4591" i="27"/>
  <c r="E4590" i="27"/>
  <c r="E4589" i="27"/>
  <c r="E4588" i="27"/>
  <c r="E4587" i="27"/>
  <c r="E4586" i="27"/>
  <c r="E4585" i="27"/>
  <c r="E4584" i="27"/>
  <c r="E4583" i="27"/>
  <c r="E4582" i="27"/>
  <c r="E4581" i="27"/>
  <c r="E4580" i="27"/>
  <c r="E4579" i="27"/>
  <c r="E4578" i="27"/>
  <c r="E4577" i="27"/>
  <c r="E4576" i="27"/>
  <c r="E4575" i="27"/>
  <c r="E4574" i="27"/>
  <c r="E4573" i="27"/>
  <c r="E4572" i="27"/>
  <c r="E4571" i="27"/>
  <c r="E4570" i="27"/>
  <c r="E4569" i="27"/>
  <c r="E4568" i="27"/>
  <c r="E4567" i="27"/>
  <c r="E4566" i="27"/>
  <c r="E4565" i="27"/>
  <c r="E4564" i="27"/>
  <c r="E4563" i="27"/>
  <c r="E4562" i="27"/>
  <c r="E4561" i="27"/>
  <c r="E4560" i="27"/>
  <c r="E4559" i="27"/>
  <c r="E4558" i="27"/>
  <c r="E4557" i="27"/>
  <c r="E4556" i="27"/>
  <c r="E4555" i="27"/>
  <c r="E4554" i="27"/>
  <c r="E4553" i="27"/>
  <c r="E4552" i="27"/>
  <c r="E4551" i="27"/>
  <c r="E4550" i="27"/>
  <c r="E4549" i="27"/>
  <c r="E4548" i="27"/>
  <c r="E4547" i="27"/>
  <c r="E4546" i="27"/>
  <c r="E4545" i="27"/>
  <c r="E4544" i="27"/>
  <c r="E4543" i="27"/>
  <c r="E4542" i="27"/>
  <c r="E4541" i="27"/>
  <c r="E4540" i="27"/>
  <c r="E4539" i="27"/>
  <c r="E4538" i="27"/>
  <c r="E4537" i="27"/>
  <c r="E4536" i="27"/>
  <c r="E4535" i="27"/>
  <c r="E4534" i="27"/>
  <c r="E4533" i="27"/>
  <c r="E4532" i="27"/>
  <c r="E4531" i="27"/>
  <c r="E4530" i="27"/>
  <c r="E4529" i="27"/>
  <c r="E4528" i="27"/>
  <c r="E4527" i="27"/>
  <c r="E4526" i="27"/>
  <c r="E4525" i="27"/>
  <c r="E4524" i="27"/>
  <c r="E4523" i="27"/>
  <c r="E4522" i="27"/>
  <c r="E4521" i="27"/>
  <c r="E4520" i="27"/>
  <c r="E4519" i="27"/>
  <c r="E4518" i="27"/>
  <c r="E4517" i="27"/>
  <c r="E4516" i="27"/>
  <c r="E4515" i="27"/>
  <c r="E4514" i="27"/>
  <c r="E4513" i="27"/>
  <c r="E4512" i="27"/>
  <c r="E4511" i="27"/>
  <c r="E4510" i="27"/>
  <c r="E4509" i="27"/>
  <c r="E4508" i="27"/>
  <c r="E4507" i="27"/>
  <c r="E4506" i="27"/>
  <c r="E4505" i="27"/>
  <c r="E4504" i="27"/>
  <c r="E4503" i="27"/>
  <c r="E4502" i="27"/>
  <c r="E4501" i="27"/>
  <c r="E4500" i="27"/>
  <c r="E4499" i="27"/>
  <c r="E4498" i="27"/>
  <c r="E4497" i="27"/>
  <c r="E4496" i="27"/>
  <c r="E4495" i="27"/>
  <c r="E4494" i="27"/>
  <c r="E4493" i="27"/>
  <c r="E4492" i="27"/>
  <c r="E4491" i="27"/>
  <c r="E4490" i="27"/>
  <c r="E4489" i="27"/>
  <c r="E4488" i="27"/>
  <c r="E4487" i="27"/>
  <c r="E4486" i="27"/>
  <c r="E4485" i="27"/>
  <c r="E4484" i="27"/>
  <c r="E4483" i="27"/>
  <c r="E4482" i="27"/>
  <c r="E4481" i="27"/>
  <c r="E4480" i="27"/>
  <c r="E4479" i="27"/>
  <c r="E4478" i="27"/>
  <c r="E4477" i="27"/>
  <c r="E4476" i="27"/>
  <c r="E4475" i="27"/>
  <c r="E4474" i="27"/>
  <c r="E4473" i="27"/>
  <c r="E4472" i="27"/>
  <c r="E4471" i="27"/>
  <c r="E4470" i="27"/>
  <c r="E4469" i="27"/>
  <c r="E4468" i="27"/>
  <c r="E4467" i="27"/>
  <c r="E4466" i="27"/>
  <c r="E4465" i="27"/>
  <c r="E4464" i="27"/>
  <c r="E4463" i="27"/>
  <c r="E4462" i="27"/>
  <c r="E4461" i="27"/>
  <c r="E4460" i="27"/>
  <c r="E4459" i="27"/>
  <c r="E4458" i="27"/>
  <c r="E4457" i="27"/>
  <c r="E4456" i="27"/>
  <c r="E4455" i="27"/>
  <c r="E4454" i="27"/>
  <c r="E4453" i="27"/>
  <c r="E4452" i="27"/>
  <c r="E4451" i="27"/>
  <c r="E4450" i="27"/>
  <c r="E4449" i="27"/>
  <c r="E4448" i="27"/>
  <c r="E4447" i="27"/>
  <c r="E4446" i="27"/>
  <c r="E4445" i="27"/>
  <c r="E4444" i="27"/>
  <c r="E4443" i="27"/>
  <c r="E4442" i="27"/>
  <c r="E4441" i="27"/>
  <c r="E4440" i="27"/>
  <c r="E4439" i="27"/>
  <c r="E4438" i="27"/>
  <c r="E4437" i="27"/>
  <c r="E4436" i="27"/>
  <c r="E4435" i="27"/>
  <c r="E4434" i="27"/>
  <c r="E4433" i="27"/>
  <c r="E4432" i="27"/>
  <c r="E4431" i="27"/>
  <c r="E4430" i="27"/>
  <c r="E4429" i="27"/>
  <c r="E4428" i="27"/>
  <c r="E4427" i="27"/>
  <c r="E4426" i="27"/>
  <c r="E4425" i="27"/>
  <c r="E4424" i="27"/>
  <c r="E4423" i="27"/>
  <c r="E4422" i="27"/>
  <c r="E4421" i="27"/>
  <c r="E4420" i="27"/>
  <c r="E4419" i="27"/>
  <c r="E4418" i="27"/>
  <c r="E4417" i="27"/>
  <c r="E4416" i="27"/>
  <c r="E4415" i="27"/>
  <c r="E4414" i="27"/>
  <c r="E4413" i="27"/>
  <c r="E4412" i="27"/>
  <c r="E4411" i="27"/>
  <c r="E4410" i="27"/>
  <c r="E4409" i="27"/>
  <c r="E4408" i="27"/>
  <c r="E4407" i="27"/>
  <c r="E4406" i="27"/>
  <c r="E4405" i="27"/>
  <c r="E4404" i="27"/>
  <c r="E4403" i="27"/>
  <c r="E4402" i="27"/>
  <c r="E4401" i="27"/>
  <c r="E4400" i="27"/>
  <c r="E4399" i="27"/>
  <c r="E4398" i="27"/>
  <c r="E4397" i="27"/>
  <c r="E4396" i="27"/>
  <c r="E4395" i="27"/>
  <c r="E4394" i="27"/>
  <c r="E4393" i="27"/>
  <c r="E4392" i="27"/>
  <c r="E4391" i="27"/>
  <c r="E4390" i="27"/>
  <c r="E4389" i="27"/>
  <c r="E4388" i="27"/>
  <c r="E4387" i="27"/>
  <c r="E4386" i="27"/>
  <c r="E4385" i="27"/>
  <c r="E4384" i="27"/>
  <c r="E4383" i="27"/>
  <c r="E4382" i="27"/>
  <c r="E4381" i="27"/>
  <c r="E4380" i="27"/>
  <c r="E4379" i="27"/>
  <c r="E4378" i="27"/>
  <c r="E4377" i="27"/>
  <c r="E4376" i="27"/>
  <c r="E4375" i="27"/>
  <c r="E4374" i="27"/>
  <c r="E4373" i="27"/>
  <c r="E4372" i="27"/>
  <c r="E4371" i="27"/>
  <c r="E4370" i="27"/>
  <c r="E4369" i="27"/>
  <c r="E4368" i="27"/>
  <c r="E4367" i="27"/>
  <c r="E4366" i="27"/>
  <c r="E4365" i="27"/>
  <c r="E4364" i="27"/>
  <c r="E4363" i="27"/>
  <c r="E4362" i="27"/>
  <c r="E4361" i="27"/>
  <c r="E4360" i="27"/>
  <c r="E4359" i="27"/>
  <c r="E4358" i="27"/>
  <c r="E4357" i="27"/>
  <c r="E4356" i="27"/>
  <c r="E4355" i="27"/>
  <c r="E4354" i="27"/>
  <c r="E4353" i="27"/>
  <c r="E4352" i="27"/>
  <c r="E4351" i="27"/>
  <c r="E4350" i="27"/>
  <c r="E4349" i="27"/>
  <c r="E4348" i="27"/>
  <c r="E4347" i="27"/>
  <c r="E4346" i="27"/>
  <c r="E4345" i="27"/>
  <c r="E4344" i="27"/>
  <c r="E4343" i="27"/>
  <c r="E4342" i="27"/>
  <c r="E4341" i="27"/>
  <c r="E4340" i="27"/>
  <c r="E4339" i="27"/>
  <c r="E4338" i="27"/>
  <c r="E4337" i="27"/>
  <c r="E4336" i="27"/>
  <c r="E4335" i="27"/>
  <c r="E4334" i="27"/>
  <c r="E4333" i="27"/>
  <c r="E4332" i="27"/>
  <c r="E4331" i="27"/>
  <c r="E4330" i="27"/>
  <c r="E4329" i="27"/>
  <c r="E4328" i="27"/>
  <c r="E4327" i="27"/>
  <c r="E4326" i="27"/>
  <c r="E4325" i="27"/>
  <c r="E4324" i="27"/>
  <c r="E4323" i="27"/>
  <c r="E4322" i="27"/>
  <c r="E4321" i="27"/>
  <c r="E4320" i="27"/>
  <c r="E4319" i="27"/>
  <c r="E4318" i="27"/>
  <c r="E4317" i="27"/>
  <c r="E4316" i="27"/>
  <c r="E4315" i="27"/>
  <c r="E4314" i="27"/>
  <c r="E4313" i="27"/>
  <c r="E4312" i="27"/>
  <c r="E4311" i="27"/>
  <c r="E4310" i="27"/>
  <c r="E4309" i="27"/>
  <c r="E4308" i="27"/>
  <c r="E4307" i="27"/>
  <c r="E4306" i="27"/>
  <c r="E4305" i="27"/>
  <c r="E4304" i="27"/>
  <c r="E4303" i="27"/>
  <c r="E4302" i="27"/>
  <c r="E4301" i="27"/>
  <c r="E4300" i="27"/>
  <c r="E4299" i="27"/>
  <c r="E4298" i="27"/>
  <c r="E4297" i="27"/>
  <c r="E4296" i="27"/>
  <c r="E4295" i="27"/>
  <c r="E4294" i="27"/>
  <c r="E4293" i="27"/>
  <c r="E4292" i="27"/>
  <c r="E4291" i="27"/>
  <c r="E4290" i="27"/>
  <c r="E4289" i="27"/>
  <c r="E4288" i="27"/>
  <c r="E4287" i="27"/>
  <c r="E4286" i="27"/>
  <c r="E4285" i="27"/>
  <c r="E4284" i="27"/>
  <c r="E4283" i="27"/>
  <c r="E4282" i="27"/>
  <c r="E4281" i="27"/>
  <c r="E4280" i="27"/>
  <c r="E4279" i="27"/>
  <c r="E4278" i="27"/>
  <c r="E4277" i="27"/>
  <c r="E4276" i="27"/>
  <c r="E4275" i="27"/>
  <c r="E4274" i="27"/>
  <c r="E4273" i="27"/>
  <c r="E4272" i="27"/>
  <c r="E4271" i="27"/>
  <c r="E4270" i="27"/>
  <c r="E4269" i="27"/>
  <c r="E4268" i="27"/>
  <c r="E4267" i="27"/>
  <c r="E4266" i="27"/>
  <c r="E4265" i="27"/>
  <c r="E4264" i="27"/>
  <c r="E4263" i="27"/>
  <c r="E4262" i="27"/>
  <c r="E4261" i="27"/>
  <c r="E4260" i="27"/>
  <c r="E4259" i="27"/>
  <c r="E4258" i="27"/>
  <c r="E4257" i="27"/>
  <c r="E4256" i="27"/>
  <c r="E4255" i="27"/>
  <c r="E4254" i="27"/>
  <c r="E4253" i="27"/>
  <c r="E4252" i="27"/>
  <c r="E4251" i="27"/>
  <c r="E4250" i="27"/>
  <c r="E4249" i="27"/>
  <c r="E4248" i="27"/>
  <c r="E4247" i="27"/>
  <c r="E4246" i="27"/>
  <c r="E4245" i="27"/>
  <c r="E4244" i="27"/>
  <c r="E4243" i="27"/>
  <c r="E4242" i="27"/>
  <c r="E4241" i="27"/>
  <c r="E4240" i="27"/>
  <c r="E4239" i="27"/>
  <c r="E4238" i="27"/>
  <c r="E4237" i="27"/>
  <c r="E4236" i="27"/>
  <c r="E4235" i="27"/>
  <c r="E4234" i="27"/>
  <c r="E4233" i="27"/>
  <c r="E4232" i="27"/>
  <c r="E4231" i="27"/>
  <c r="E4230" i="27"/>
  <c r="E4229" i="27"/>
  <c r="E4228" i="27"/>
  <c r="E4227" i="27"/>
  <c r="E4226" i="27"/>
  <c r="E4225" i="27"/>
  <c r="E4224" i="27"/>
  <c r="E4223" i="27"/>
  <c r="E4222" i="27"/>
  <c r="E4221" i="27"/>
  <c r="E4220" i="27"/>
  <c r="E4219" i="27"/>
  <c r="E4218" i="27"/>
  <c r="E4217" i="27"/>
  <c r="E4216" i="27"/>
  <c r="E4215" i="27"/>
  <c r="E4214" i="27"/>
  <c r="E4213" i="27"/>
  <c r="E4212" i="27"/>
  <c r="E4211" i="27"/>
  <c r="E4210" i="27"/>
  <c r="E4209" i="27"/>
  <c r="E4208" i="27"/>
  <c r="E4207" i="27"/>
  <c r="E4206" i="27"/>
  <c r="E4205" i="27"/>
  <c r="E4204" i="27"/>
  <c r="E4203" i="27"/>
  <c r="E4202" i="27"/>
  <c r="E4201" i="27"/>
  <c r="E4200" i="27"/>
  <c r="E4199" i="27"/>
  <c r="E4198" i="27"/>
  <c r="E4197" i="27"/>
  <c r="E4196" i="27"/>
  <c r="E4195" i="27"/>
  <c r="E4194" i="27"/>
  <c r="E4193" i="27"/>
  <c r="E4192" i="27"/>
  <c r="E4191" i="27"/>
  <c r="E4190" i="27"/>
  <c r="E4189" i="27"/>
  <c r="E4188" i="27"/>
  <c r="E4187" i="27"/>
  <c r="E4186" i="27"/>
  <c r="E4185" i="27"/>
  <c r="E4184" i="27"/>
  <c r="E4183" i="27"/>
  <c r="E4182" i="27"/>
  <c r="E4181" i="27"/>
  <c r="E4180" i="27"/>
  <c r="E4179" i="27"/>
  <c r="E4178" i="27"/>
  <c r="E4177" i="27"/>
  <c r="E4176" i="27"/>
  <c r="E4175" i="27"/>
  <c r="E4174" i="27"/>
  <c r="E4173" i="27"/>
  <c r="E4172" i="27"/>
  <c r="E4171" i="27"/>
  <c r="E4170" i="27"/>
  <c r="E4169" i="27"/>
  <c r="E4168" i="27"/>
  <c r="E4167" i="27"/>
  <c r="E4166" i="27"/>
  <c r="E4165" i="27"/>
  <c r="E4164" i="27"/>
  <c r="E4163" i="27"/>
  <c r="E4162" i="27"/>
  <c r="E4161" i="27"/>
  <c r="E4160" i="27"/>
  <c r="E4159" i="27"/>
  <c r="E4158" i="27"/>
  <c r="E4157" i="27"/>
  <c r="E4156" i="27"/>
  <c r="E4155" i="27"/>
  <c r="E4154" i="27"/>
  <c r="E4153" i="27"/>
  <c r="E4152" i="27"/>
  <c r="E4151" i="27"/>
  <c r="E4150" i="27"/>
  <c r="E4149" i="27"/>
  <c r="E4148" i="27"/>
  <c r="E4147" i="27"/>
  <c r="E4146" i="27"/>
  <c r="E4145" i="27"/>
  <c r="E4144" i="27"/>
  <c r="E4143" i="27"/>
  <c r="E4142" i="27"/>
  <c r="E4141" i="27"/>
  <c r="E4140" i="27"/>
  <c r="E4139" i="27"/>
  <c r="E4138" i="27"/>
  <c r="E4137" i="27"/>
  <c r="E4136" i="27"/>
  <c r="E4135" i="27"/>
  <c r="E4134" i="27"/>
  <c r="E4133" i="27"/>
  <c r="E4132" i="27"/>
  <c r="E4131" i="27"/>
  <c r="E4130" i="27"/>
  <c r="E4129" i="27"/>
  <c r="E4128" i="27"/>
  <c r="E4127" i="27"/>
  <c r="E4126" i="27"/>
  <c r="E4125" i="27"/>
  <c r="E4124" i="27"/>
  <c r="E4123" i="27"/>
  <c r="E4122" i="27"/>
  <c r="E4121" i="27"/>
  <c r="E4120" i="27"/>
  <c r="E4119" i="27"/>
  <c r="E4118" i="27"/>
  <c r="E4117" i="27"/>
  <c r="E4116" i="27"/>
  <c r="E4115" i="27"/>
  <c r="E4114" i="27"/>
  <c r="E4113" i="27"/>
  <c r="E4112" i="27"/>
  <c r="E4111" i="27"/>
  <c r="E4110" i="27"/>
  <c r="E4109" i="27"/>
  <c r="E4108" i="27"/>
  <c r="E4107" i="27"/>
  <c r="E4106" i="27"/>
  <c r="E4105" i="27"/>
  <c r="E4104" i="27"/>
  <c r="E4103" i="27"/>
  <c r="E4102" i="27"/>
  <c r="E4101" i="27"/>
  <c r="E4100" i="27"/>
  <c r="E4099" i="27"/>
  <c r="E4098" i="27"/>
  <c r="E4097" i="27"/>
  <c r="E4096" i="27"/>
  <c r="E4095" i="27"/>
  <c r="E4094" i="27"/>
  <c r="E4093" i="27"/>
  <c r="E4092" i="27"/>
  <c r="E4091" i="27"/>
  <c r="E4090" i="27"/>
  <c r="E4089" i="27"/>
  <c r="E4088" i="27"/>
  <c r="E4087" i="27"/>
  <c r="E4086" i="27"/>
  <c r="E4085" i="27"/>
  <c r="E4084" i="27"/>
  <c r="E4083" i="27"/>
  <c r="E4082" i="27"/>
  <c r="E4081" i="27"/>
  <c r="E4080" i="27"/>
  <c r="E4079" i="27"/>
  <c r="E4078" i="27"/>
  <c r="E4077" i="27"/>
  <c r="E4076" i="27"/>
  <c r="E4075" i="27"/>
  <c r="E4074" i="27"/>
  <c r="E4073" i="27"/>
  <c r="E4072" i="27"/>
  <c r="E4071" i="27"/>
  <c r="E4070" i="27"/>
  <c r="E4069" i="27"/>
  <c r="E4068" i="27"/>
  <c r="E4067" i="27"/>
  <c r="E4066" i="27"/>
  <c r="E4065" i="27"/>
  <c r="E4064" i="27"/>
  <c r="E4063" i="27"/>
  <c r="E4062" i="27"/>
  <c r="E4061" i="27"/>
  <c r="E4060" i="27"/>
  <c r="E4059" i="27"/>
  <c r="E4058" i="27"/>
  <c r="E4057" i="27"/>
  <c r="E4056" i="27"/>
  <c r="E4055" i="27"/>
  <c r="E4054" i="27"/>
  <c r="E4053" i="27"/>
  <c r="E4052" i="27"/>
  <c r="E4051" i="27"/>
  <c r="E4050" i="27"/>
  <c r="E4049" i="27"/>
  <c r="E4048" i="27"/>
  <c r="E4047" i="27"/>
  <c r="E4046" i="27"/>
  <c r="E4045" i="27"/>
  <c r="E4044" i="27"/>
  <c r="E4043" i="27"/>
  <c r="E4042" i="27"/>
  <c r="E4041" i="27"/>
  <c r="E4040" i="27"/>
  <c r="E4039" i="27"/>
  <c r="E4038" i="27"/>
  <c r="E4037" i="27"/>
  <c r="E4036" i="27"/>
  <c r="E4035" i="27"/>
  <c r="E4034" i="27"/>
  <c r="E4033" i="27"/>
  <c r="E4032" i="27"/>
  <c r="E4031" i="27"/>
  <c r="E4030" i="27"/>
  <c r="E4029" i="27"/>
  <c r="E4028" i="27"/>
  <c r="E4027" i="27"/>
  <c r="E4026" i="27"/>
  <c r="E4025" i="27"/>
  <c r="E4024" i="27"/>
  <c r="E4023" i="27"/>
  <c r="E4022" i="27"/>
  <c r="E4021" i="27"/>
  <c r="E4020" i="27"/>
  <c r="E4019" i="27"/>
  <c r="E4018" i="27"/>
  <c r="E4017" i="27"/>
  <c r="E4016" i="27"/>
  <c r="E4015" i="27"/>
  <c r="E4014" i="27"/>
  <c r="E4013" i="27"/>
  <c r="E4012" i="27"/>
  <c r="E4011" i="27"/>
  <c r="E4010" i="27"/>
  <c r="E4009" i="27"/>
  <c r="E4008" i="27"/>
  <c r="E4007" i="27"/>
  <c r="E4006" i="27"/>
  <c r="E4005" i="27"/>
  <c r="E4004" i="27"/>
  <c r="E4003" i="27"/>
  <c r="E4002" i="27"/>
  <c r="E4001" i="27"/>
  <c r="E4000" i="27"/>
  <c r="E3999" i="27"/>
  <c r="E3998" i="27"/>
  <c r="E3997" i="27"/>
  <c r="E3996" i="27"/>
  <c r="E3995" i="27"/>
  <c r="E3994" i="27"/>
  <c r="E3993" i="27"/>
  <c r="E3992" i="27"/>
  <c r="E3991" i="27"/>
  <c r="E3990" i="27"/>
  <c r="E3989" i="27"/>
  <c r="E3988" i="27"/>
  <c r="E3987" i="27"/>
  <c r="E3986" i="27"/>
  <c r="E3985" i="27"/>
  <c r="E3984" i="27"/>
  <c r="E3983" i="27"/>
  <c r="E3982" i="27"/>
  <c r="E3981" i="27"/>
  <c r="E3980" i="27"/>
  <c r="E3979" i="27"/>
  <c r="E3978" i="27"/>
  <c r="E3977" i="27"/>
  <c r="E3976" i="27"/>
  <c r="E3975" i="27"/>
  <c r="E3974" i="27"/>
  <c r="E3973" i="27"/>
  <c r="E3972" i="27"/>
  <c r="E3971" i="27"/>
  <c r="E3970" i="27"/>
  <c r="E3969" i="27"/>
  <c r="E3968" i="27"/>
  <c r="E3967" i="27"/>
  <c r="E3966" i="27"/>
  <c r="E3965" i="27"/>
  <c r="E3964" i="27"/>
  <c r="E3963" i="27"/>
  <c r="E3962" i="27"/>
  <c r="E3961" i="27"/>
  <c r="E3960" i="27"/>
  <c r="E3959" i="27"/>
  <c r="E3958" i="27"/>
  <c r="E3957" i="27"/>
  <c r="E3956" i="27"/>
  <c r="E3955" i="27"/>
  <c r="E3954" i="27"/>
  <c r="E3953" i="27"/>
  <c r="E3952" i="27"/>
  <c r="E3951" i="27"/>
  <c r="E3950" i="27"/>
  <c r="E3949" i="27"/>
  <c r="E3948" i="27"/>
  <c r="E3947" i="27"/>
  <c r="E3946" i="27"/>
  <c r="E3945" i="27"/>
  <c r="E3944" i="27"/>
  <c r="E3943" i="27"/>
  <c r="E3942" i="27"/>
  <c r="E3941" i="27"/>
  <c r="E3940" i="27"/>
  <c r="E3939" i="27"/>
  <c r="E3938" i="27"/>
  <c r="E3937" i="27"/>
  <c r="E3936" i="27"/>
  <c r="E3935" i="27"/>
  <c r="E3934" i="27"/>
  <c r="E3933" i="27"/>
  <c r="E3932" i="27"/>
  <c r="E3931" i="27"/>
  <c r="E3930" i="27"/>
  <c r="E3929" i="27"/>
  <c r="E3928" i="27"/>
  <c r="E3927" i="27"/>
  <c r="E3926" i="27"/>
  <c r="E3925" i="27"/>
  <c r="E3924" i="27"/>
  <c r="E3923" i="27"/>
  <c r="E3922" i="27"/>
  <c r="E3921" i="27"/>
  <c r="E3920" i="27"/>
  <c r="E3919" i="27"/>
  <c r="E3918" i="27"/>
  <c r="E3917" i="27"/>
  <c r="E3916" i="27"/>
  <c r="E3915" i="27"/>
  <c r="E3914" i="27"/>
  <c r="E3913" i="27"/>
  <c r="E3912" i="27"/>
  <c r="E3911" i="27"/>
  <c r="E3910" i="27"/>
  <c r="E3909" i="27"/>
  <c r="E3908" i="27"/>
  <c r="E3907" i="27"/>
  <c r="E3906" i="27"/>
  <c r="E3905" i="27"/>
  <c r="E3904" i="27"/>
  <c r="E3903" i="27"/>
  <c r="E3902" i="27"/>
  <c r="E3901" i="27"/>
  <c r="E3900" i="27"/>
  <c r="E3899" i="27"/>
  <c r="E3898" i="27"/>
  <c r="E3897" i="27"/>
  <c r="E3896" i="27"/>
  <c r="E3895" i="27"/>
  <c r="E3894" i="27"/>
  <c r="E3893" i="27"/>
  <c r="E3892" i="27"/>
  <c r="E3891" i="27"/>
  <c r="E3890" i="27"/>
  <c r="E3889" i="27"/>
  <c r="E3888" i="27"/>
  <c r="E3887" i="27"/>
  <c r="E3886" i="27"/>
  <c r="E3885" i="27"/>
  <c r="E3884" i="27"/>
  <c r="E3883" i="27"/>
  <c r="E3882" i="27"/>
  <c r="E3881" i="27"/>
  <c r="E3880" i="27"/>
  <c r="E3879" i="27"/>
  <c r="E3878" i="27"/>
  <c r="E3877" i="27"/>
  <c r="E3876" i="27"/>
  <c r="E3875" i="27"/>
  <c r="E3874" i="27"/>
  <c r="E3873" i="27"/>
  <c r="E3872" i="27"/>
  <c r="E3871" i="27"/>
  <c r="E3870" i="27"/>
  <c r="E3869" i="27"/>
  <c r="E3868" i="27"/>
  <c r="E3867" i="27"/>
  <c r="E3866" i="27"/>
  <c r="E3865" i="27"/>
  <c r="E3864" i="27"/>
  <c r="E3863" i="27"/>
  <c r="E3862" i="27"/>
  <c r="E3861" i="27"/>
  <c r="E3860" i="27"/>
  <c r="E3859" i="27"/>
  <c r="E3858" i="27"/>
  <c r="E3857" i="27"/>
  <c r="E3856" i="27"/>
  <c r="E3855" i="27"/>
  <c r="E3854" i="27"/>
  <c r="E3853" i="27"/>
  <c r="E3852" i="27"/>
  <c r="E3851" i="27"/>
  <c r="E3850" i="27"/>
  <c r="E3849" i="27"/>
  <c r="E3848" i="27"/>
  <c r="E3847" i="27"/>
  <c r="E3846" i="27"/>
  <c r="E3845" i="27"/>
  <c r="E3844" i="27"/>
  <c r="E3843" i="27"/>
  <c r="E3842" i="27"/>
  <c r="E3841" i="27"/>
  <c r="E3840" i="27"/>
  <c r="E3839" i="27"/>
  <c r="E3838" i="27"/>
  <c r="E3837" i="27"/>
  <c r="E3836" i="27"/>
  <c r="E3835" i="27"/>
  <c r="E3834" i="27"/>
  <c r="E3833" i="27"/>
  <c r="E3832" i="27"/>
  <c r="E3831" i="27"/>
  <c r="E3830" i="27"/>
  <c r="E3829" i="27"/>
  <c r="E3828" i="27"/>
  <c r="E3827" i="27"/>
  <c r="E3826" i="27"/>
  <c r="E3825" i="27"/>
  <c r="E3824" i="27"/>
  <c r="E3823" i="27"/>
  <c r="E3822" i="27"/>
  <c r="E3821" i="27"/>
  <c r="E3820" i="27"/>
  <c r="E3819" i="27"/>
  <c r="E3818" i="27"/>
  <c r="E3817" i="27"/>
  <c r="E3816" i="27"/>
  <c r="E3815" i="27"/>
  <c r="E3814" i="27"/>
  <c r="E3813" i="27"/>
  <c r="E3812" i="27"/>
  <c r="E3811" i="27"/>
  <c r="E3810" i="27"/>
  <c r="E3809" i="27"/>
  <c r="E3808" i="27"/>
  <c r="E3807" i="27"/>
  <c r="E3806" i="27"/>
  <c r="E3805" i="27"/>
  <c r="E3804" i="27"/>
  <c r="E3803" i="27"/>
  <c r="E3802" i="27"/>
  <c r="E3801" i="27"/>
  <c r="E3800" i="27"/>
  <c r="E3799" i="27"/>
  <c r="E3798" i="27"/>
  <c r="E3797" i="27"/>
  <c r="E3796" i="27"/>
  <c r="E3795" i="27"/>
  <c r="E3794" i="27"/>
  <c r="E3793" i="27"/>
  <c r="E3792" i="27"/>
  <c r="E3791" i="27"/>
  <c r="E3790" i="27"/>
  <c r="E3789" i="27"/>
  <c r="E3788" i="27"/>
  <c r="E3787" i="27"/>
  <c r="E3786" i="27"/>
  <c r="E3785" i="27"/>
  <c r="E3784" i="27"/>
  <c r="E3783" i="27"/>
  <c r="E3782" i="27"/>
  <c r="E3781" i="27"/>
  <c r="E3780" i="27"/>
  <c r="E3779" i="27"/>
  <c r="E3778" i="27"/>
  <c r="E3777" i="27"/>
  <c r="E3776" i="27"/>
  <c r="E3775" i="27"/>
  <c r="E3774" i="27"/>
  <c r="E3773" i="27"/>
  <c r="E3772" i="27"/>
  <c r="E3771" i="27"/>
  <c r="E3770" i="27"/>
  <c r="E3769" i="27"/>
  <c r="E3768" i="27"/>
  <c r="E3767" i="27"/>
  <c r="E3766" i="27"/>
  <c r="E3765" i="27"/>
  <c r="E3764" i="27"/>
  <c r="E3763" i="27"/>
  <c r="E3762" i="27"/>
  <c r="E3761" i="27"/>
  <c r="E3760" i="27"/>
  <c r="E3759" i="27"/>
  <c r="E3758" i="27"/>
  <c r="E3757" i="27"/>
  <c r="E3756" i="27"/>
  <c r="E3755" i="27"/>
  <c r="E3754" i="27"/>
  <c r="E3753" i="27"/>
  <c r="E3752" i="27"/>
  <c r="E3751" i="27"/>
  <c r="E3750" i="27"/>
  <c r="E3749" i="27"/>
  <c r="E3748" i="27"/>
  <c r="E3747" i="27"/>
  <c r="E3746" i="27"/>
  <c r="E3745" i="27"/>
  <c r="E3744" i="27"/>
  <c r="E3743" i="27"/>
  <c r="E3742" i="27"/>
  <c r="E3741" i="27"/>
  <c r="E3740" i="27"/>
  <c r="E3739" i="27"/>
  <c r="E3738" i="27"/>
  <c r="E3737" i="27"/>
  <c r="E3736" i="27"/>
  <c r="E3735" i="27"/>
  <c r="E3734" i="27"/>
  <c r="E3733" i="27"/>
  <c r="E3732" i="27"/>
  <c r="E3731" i="27"/>
  <c r="E3730" i="27"/>
  <c r="E3729" i="27"/>
  <c r="E3728" i="27"/>
  <c r="E3727" i="27"/>
  <c r="E3726" i="27"/>
  <c r="E3725" i="27"/>
  <c r="E3724" i="27"/>
  <c r="E3723" i="27"/>
  <c r="E3722" i="27"/>
  <c r="E3721" i="27"/>
  <c r="E3720" i="27"/>
  <c r="E3719" i="27"/>
  <c r="E3718" i="27"/>
  <c r="E3717" i="27"/>
  <c r="E3716" i="27"/>
  <c r="E3715" i="27"/>
  <c r="E3714" i="27"/>
  <c r="E3713" i="27"/>
  <c r="E3712" i="27"/>
  <c r="E3711" i="27"/>
  <c r="E3710" i="27"/>
  <c r="E3709" i="27"/>
  <c r="E3708" i="27"/>
  <c r="E3707" i="27"/>
  <c r="E3706" i="27"/>
  <c r="E3705" i="27"/>
  <c r="E3704" i="27"/>
  <c r="E3703" i="27"/>
  <c r="E3702" i="27"/>
  <c r="E3701" i="27"/>
  <c r="E3700" i="27"/>
  <c r="E3699" i="27"/>
  <c r="E3698" i="27"/>
  <c r="E3697" i="27"/>
  <c r="E3696" i="27"/>
  <c r="E3695" i="27"/>
  <c r="E3694" i="27"/>
  <c r="E3693" i="27"/>
  <c r="E3692" i="27"/>
  <c r="E3691" i="27"/>
  <c r="E3690" i="27"/>
  <c r="E3689" i="27"/>
  <c r="E3688" i="27"/>
  <c r="E3687" i="27"/>
  <c r="E3686" i="27"/>
  <c r="E3685" i="27"/>
  <c r="E3684" i="27"/>
  <c r="E3683" i="27"/>
  <c r="E3682" i="27"/>
  <c r="E3681" i="27"/>
  <c r="E3680" i="27"/>
  <c r="E3679" i="27"/>
  <c r="E3678" i="27"/>
  <c r="E3677" i="27"/>
  <c r="E3676" i="27"/>
  <c r="E3675" i="27"/>
  <c r="E3674" i="27"/>
  <c r="E3673" i="27"/>
  <c r="E3672" i="27"/>
  <c r="E3671" i="27"/>
  <c r="E3670" i="27"/>
  <c r="E3669" i="27"/>
  <c r="E3668" i="27"/>
  <c r="E3667" i="27"/>
  <c r="E3666" i="27"/>
  <c r="E3665" i="27"/>
  <c r="E3664" i="27"/>
  <c r="E3663" i="27"/>
  <c r="E3662" i="27"/>
  <c r="E3661" i="27"/>
  <c r="E3660" i="27"/>
  <c r="E3659" i="27"/>
  <c r="E3658" i="27"/>
  <c r="E3657" i="27"/>
  <c r="E3656" i="27"/>
  <c r="E3655" i="27"/>
  <c r="E3654" i="27"/>
  <c r="E3653" i="27"/>
  <c r="E3652" i="27"/>
  <c r="E3651" i="27"/>
  <c r="E3650" i="27"/>
  <c r="E3649" i="27"/>
  <c r="E3648" i="27"/>
  <c r="E3647" i="27"/>
  <c r="E3646" i="27"/>
  <c r="E3645" i="27"/>
  <c r="E3644" i="27"/>
  <c r="E3643" i="27"/>
  <c r="E3642" i="27"/>
  <c r="E3641" i="27"/>
  <c r="E3640" i="27"/>
  <c r="E3639" i="27"/>
  <c r="E3638" i="27"/>
  <c r="E3637" i="27"/>
  <c r="E3636" i="27"/>
  <c r="E3635" i="27"/>
  <c r="E3634" i="27"/>
  <c r="E3633" i="27"/>
  <c r="E3632" i="27"/>
  <c r="E3631" i="27"/>
  <c r="E3630" i="27"/>
  <c r="E3629" i="27"/>
  <c r="E3628" i="27"/>
  <c r="E3627" i="27"/>
  <c r="E3626" i="27"/>
  <c r="E3625" i="27"/>
  <c r="E3624" i="27"/>
  <c r="E3623" i="27"/>
  <c r="E3622" i="27"/>
  <c r="E3621" i="27"/>
  <c r="E3620" i="27"/>
  <c r="E3619" i="27"/>
  <c r="E3618" i="27"/>
  <c r="E3617" i="27"/>
  <c r="E3616" i="27"/>
  <c r="E3615" i="27"/>
  <c r="E3614" i="27"/>
  <c r="E3613" i="27"/>
  <c r="E3612" i="27"/>
  <c r="E3611" i="27"/>
  <c r="E3610" i="27"/>
  <c r="E3609" i="27"/>
  <c r="E3608" i="27"/>
  <c r="E3607" i="27"/>
  <c r="E3606" i="27"/>
  <c r="E3605" i="27"/>
  <c r="E3604" i="27"/>
  <c r="E3603" i="27"/>
  <c r="E3602" i="27"/>
  <c r="E3601" i="27"/>
  <c r="E3600" i="27"/>
  <c r="E3599" i="27"/>
  <c r="E3598" i="27"/>
  <c r="E3597" i="27"/>
  <c r="E3596" i="27"/>
  <c r="E3595" i="27"/>
  <c r="E3594" i="27"/>
  <c r="E3593" i="27"/>
  <c r="E3592" i="27"/>
  <c r="E3591" i="27"/>
  <c r="E3590" i="27"/>
  <c r="E3589" i="27"/>
  <c r="E3588" i="27"/>
  <c r="E3587" i="27"/>
  <c r="E3586" i="27"/>
  <c r="E3585" i="27"/>
  <c r="E3584" i="27"/>
  <c r="E3583" i="27"/>
  <c r="E3582" i="27"/>
  <c r="E3581" i="27"/>
  <c r="E3580" i="27"/>
  <c r="E3579" i="27"/>
  <c r="E3578" i="27"/>
  <c r="E3577" i="27"/>
  <c r="E3576" i="27"/>
  <c r="E3575" i="27"/>
  <c r="E3574" i="27"/>
  <c r="E3573" i="27"/>
  <c r="E3572" i="27"/>
  <c r="E3571" i="27"/>
  <c r="E3570" i="27"/>
  <c r="E3569" i="27"/>
  <c r="E3568" i="27"/>
  <c r="E3567" i="27"/>
  <c r="E3566" i="27"/>
  <c r="E3565" i="27"/>
  <c r="E3564" i="27"/>
  <c r="E3563" i="27"/>
  <c r="E3562" i="27"/>
  <c r="E3561" i="27"/>
  <c r="E3560" i="27"/>
  <c r="E3559" i="27"/>
  <c r="E3558" i="27"/>
  <c r="E3557" i="27"/>
  <c r="E3556" i="27"/>
  <c r="E3555" i="27"/>
  <c r="E3554" i="27"/>
  <c r="E3553" i="27"/>
  <c r="E3552" i="27"/>
  <c r="E3551" i="27"/>
  <c r="E3550" i="27"/>
  <c r="E3549" i="27"/>
  <c r="E3548" i="27"/>
  <c r="E3547" i="27"/>
  <c r="E3546" i="27"/>
  <c r="E3545" i="27"/>
  <c r="E3544" i="27"/>
  <c r="E3543" i="27"/>
  <c r="E3542" i="27"/>
  <c r="E3541" i="27"/>
  <c r="E3540" i="27"/>
  <c r="E3539" i="27"/>
  <c r="E3538" i="27"/>
  <c r="E3537" i="27"/>
  <c r="E3536" i="27"/>
  <c r="E3535" i="27"/>
  <c r="E3534" i="27"/>
  <c r="E3533" i="27"/>
  <c r="E3532" i="27"/>
  <c r="E3531" i="27"/>
  <c r="E3530" i="27"/>
  <c r="E3529" i="27"/>
  <c r="E3528" i="27"/>
  <c r="E3527" i="27"/>
  <c r="E3526" i="27"/>
  <c r="E3525" i="27"/>
  <c r="E3524" i="27"/>
  <c r="E3523" i="27"/>
  <c r="E3522" i="27"/>
  <c r="E3521" i="27"/>
  <c r="E3520" i="27"/>
  <c r="E3519" i="27"/>
  <c r="E3518" i="27"/>
  <c r="E3517" i="27"/>
  <c r="E3516" i="27"/>
  <c r="E3515" i="27"/>
  <c r="E3514" i="27"/>
  <c r="E3513" i="27"/>
  <c r="E3512" i="27"/>
  <c r="E3511" i="27"/>
  <c r="E3510" i="27"/>
  <c r="E3509" i="27"/>
  <c r="E3508" i="27"/>
  <c r="E3507" i="27"/>
  <c r="E3506" i="27"/>
  <c r="E3505" i="27"/>
  <c r="E3504" i="27"/>
  <c r="E3503" i="27"/>
  <c r="E3502" i="27"/>
  <c r="E3501" i="27"/>
  <c r="E3500" i="27"/>
  <c r="E3499" i="27"/>
  <c r="E3498" i="27"/>
  <c r="E3497" i="27"/>
  <c r="E3496" i="27"/>
  <c r="E3495" i="27"/>
  <c r="E3494" i="27"/>
  <c r="E3493" i="27"/>
  <c r="E3492" i="27"/>
  <c r="E3491" i="27"/>
  <c r="E3490" i="27"/>
  <c r="E3489" i="27"/>
  <c r="E3488" i="27"/>
  <c r="E3487" i="27"/>
  <c r="E3486" i="27"/>
  <c r="E3485" i="27"/>
  <c r="E3484" i="27"/>
  <c r="E3483" i="27"/>
  <c r="E3482" i="27"/>
  <c r="E3481" i="27"/>
  <c r="E3480" i="27"/>
  <c r="E3479" i="27"/>
  <c r="E3478" i="27"/>
  <c r="E3477" i="27"/>
  <c r="E3476" i="27"/>
  <c r="E3475" i="27"/>
  <c r="E3474" i="27"/>
  <c r="E3473" i="27"/>
  <c r="E3472" i="27"/>
  <c r="E3471" i="27"/>
  <c r="E3470" i="27"/>
  <c r="E3469" i="27"/>
  <c r="E3468" i="27"/>
  <c r="E3467" i="27"/>
  <c r="E3466" i="27"/>
  <c r="E3465" i="27"/>
  <c r="E3464" i="27"/>
  <c r="E3463" i="27"/>
  <c r="E3462" i="27"/>
  <c r="E3461" i="27"/>
  <c r="E3460" i="27"/>
  <c r="E3459" i="27"/>
  <c r="E3458" i="27"/>
  <c r="E3457" i="27"/>
  <c r="E3456" i="27"/>
  <c r="E3455" i="27"/>
  <c r="E3454" i="27"/>
  <c r="E3453" i="27"/>
  <c r="E3452" i="27"/>
  <c r="E3451" i="27"/>
  <c r="E3450" i="27"/>
  <c r="E3449" i="27"/>
  <c r="E3448" i="27"/>
  <c r="E3447" i="27"/>
  <c r="E3446" i="27"/>
  <c r="E3445" i="27"/>
  <c r="E3444" i="27"/>
  <c r="E3443" i="27"/>
  <c r="E3442" i="27"/>
  <c r="E3441" i="27"/>
  <c r="E3440" i="27"/>
  <c r="E3439" i="27"/>
  <c r="E3438" i="27"/>
  <c r="E3437" i="27"/>
  <c r="E3436" i="27"/>
  <c r="E3435" i="27"/>
  <c r="E3434" i="27"/>
  <c r="E3433" i="27"/>
  <c r="E3432" i="27"/>
  <c r="E3431" i="27"/>
  <c r="E3430" i="27"/>
  <c r="E3429" i="27"/>
  <c r="E3428" i="27"/>
  <c r="E3427" i="27"/>
  <c r="E3426" i="27"/>
  <c r="E3425" i="27"/>
  <c r="E3424" i="27"/>
  <c r="E3423" i="27"/>
  <c r="E3422" i="27"/>
  <c r="E3421" i="27"/>
  <c r="E3420" i="27"/>
  <c r="E3419" i="27"/>
  <c r="E3418" i="27"/>
  <c r="E3417" i="27"/>
  <c r="E3416" i="27"/>
  <c r="E3415" i="27"/>
  <c r="E3414" i="27"/>
  <c r="E3413" i="27"/>
  <c r="E3412" i="27"/>
  <c r="E3411" i="27"/>
  <c r="E3410" i="27"/>
  <c r="E3409" i="27"/>
  <c r="E3408" i="27"/>
  <c r="E3407" i="27"/>
  <c r="E3406" i="27"/>
  <c r="E3405" i="27"/>
  <c r="E3404" i="27"/>
  <c r="E3403" i="27"/>
  <c r="E3402" i="27"/>
  <c r="E3401" i="27"/>
  <c r="E3400" i="27"/>
  <c r="E3399" i="27"/>
  <c r="E3398" i="27"/>
  <c r="E3397" i="27"/>
  <c r="E3396" i="27"/>
  <c r="E3395" i="27"/>
  <c r="E3394" i="27"/>
  <c r="E3393" i="27"/>
  <c r="E3392" i="27"/>
  <c r="E3391" i="27"/>
  <c r="E3390" i="27"/>
  <c r="E3389" i="27"/>
  <c r="E3388" i="27"/>
  <c r="E3387" i="27"/>
  <c r="E3386" i="27"/>
  <c r="E3385" i="27"/>
  <c r="E3384" i="27"/>
  <c r="E3383" i="27"/>
  <c r="E3382" i="27"/>
  <c r="E3381" i="27"/>
  <c r="E3380" i="27"/>
  <c r="E3379" i="27"/>
  <c r="E3378" i="27"/>
  <c r="E3377" i="27"/>
  <c r="E3376" i="27"/>
  <c r="E3375" i="27"/>
  <c r="E3374" i="27"/>
  <c r="E3373" i="27"/>
  <c r="E3372" i="27"/>
  <c r="E3371" i="27"/>
  <c r="E3370" i="27"/>
  <c r="E3369" i="27"/>
  <c r="E3368" i="27"/>
  <c r="E3367" i="27"/>
  <c r="E3366" i="27"/>
  <c r="E3365" i="27"/>
  <c r="E3364" i="27"/>
  <c r="E3363" i="27"/>
  <c r="E3362" i="27"/>
  <c r="E3361" i="27"/>
  <c r="E3360" i="27"/>
  <c r="E3359" i="27"/>
  <c r="E3358" i="27"/>
  <c r="E3357" i="27"/>
  <c r="E3356" i="27"/>
  <c r="E3355" i="27"/>
  <c r="E3354" i="27"/>
  <c r="E3353" i="27"/>
  <c r="E3352" i="27"/>
  <c r="E3351" i="27"/>
  <c r="E3350" i="27"/>
  <c r="E3349" i="27"/>
  <c r="E3348" i="27"/>
  <c r="E3347" i="27"/>
  <c r="E3346" i="27"/>
  <c r="E3345" i="27"/>
  <c r="E3344" i="27"/>
  <c r="E3343" i="27"/>
  <c r="E3342" i="27"/>
  <c r="E3341" i="27"/>
  <c r="E3340" i="27"/>
  <c r="E3339" i="27"/>
  <c r="E3338" i="27"/>
  <c r="E3337" i="27"/>
  <c r="E3336" i="27"/>
  <c r="E3335" i="27"/>
  <c r="E3334" i="27"/>
  <c r="E3333" i="27"/>
  <c r="E3332" i="27"/>
  <c r="E3331" i="27"/>
  <c r="E3330" i="27"/>
  <c r="E3329" i="27"/>
  <c r="E3328" i="27"/>
  <c r="E3327" i="27"/>
  <c r="E3326" i="27"/>
  <c r="E3325" i="27"/>
  <c r="E3324" i="27"/>
  <c r="E3323" i="27"/>
  <c r="E3322" i="27"/>
  <c r="E3321" i="27"/>
  <c r="E3320" i="27"/>
  <c r="E3319" i="27"/>
  <c r="E3318" i="27"/>
  <c r="E3317" i="27"/>
  <c r="E3316" i="27"/>
  <c r="E3315" i="27"/>
  <c r="E3314" i="27"/>
  <c r="E3313" i="27"/>
  <c r="E3312" i="27"/>
  <c r="E3311" i="27"/>
  <c r="E3310" i="27"/>
  <c r="E3309" i="27"/>
  <c r="E3308" i="27"/>
  <c r="E3307" i="27"/>
  <c r="E3306" i="27"/>
  <c r="E3305" i="27"/>
  <c r="E3304" i="27"/>
  <c r="E3303" i="27"/>
  <c r="E3302" i="27"/>
  <c r="E3301" i="27"/>
  <c r="E3300" i="27"/>
  <c r="E3299" i="27"/>
  <c r="E3298" i="27"/>
  <c r="E3297" i="27"/>
  <c r="E3296" i="27"/>
  <c r="E3295" i="27"/>
  <c r="E3294" i="27"/>
  <c r="E3293" i="27"/>
  <c r="E3292" i="27"/>
  <c r="E3291" i="27"/>
  <c r="E3290" i="27"/>
  <c r="E3289" i="27"/>
  <c r="E3288" i="27"/>
  <c r="E3287" i="27"/>
  <c r="E3286" i="27"/>
  <c r="E3285" i="27"/>
  <c r="E3284" i="27"/>
  <c r="E3283" i="27"/>
  <c r="E3282" i="27"/>
  <c r="E3281" i="27"/>
  <c r="E3280" i="27"/>
  <c r="E3279" i="27"/>
  <c r="E3278" i="27"/>
  <c r="E3277" i="27"/>
  <c r="E3276" i="27"/>
  <c r="E3275" i="27"/>
  <c r="E3274" i="27"/>
  <c r="E3273" i="27"/>
  <c r="E3272" i="27"/>
  <c r="E3271" i="27"/>
  <c r="E3270" i="27"/>
  <c r="E3269" i="27"/>
  <c r="E3268" i="27"/>
  <c r="E3267" i="27"/>
  <c r="E3266" i="27"/>
  <c r="E3265" i="27"/>
  <c r="E3264" i="27"/>
  <c r="E3263" i="27"/>
  <c r="E3262" i="27"/>
  <c r="E3261" i="27"/>
  <c r="E3260" i="27"/>
  <c r="E3259" i="27"/>
  <c r="E3258" i="27"/>
  <c r="E3257" i="27"/>
  <c r="E3256" i="27"/>
  <c r="E3255" i="27"/>
  <c r="E3254" i="27"/>
  <c r="E3253" i="27"/>
  <c r="E3252" i="27"/>
  <c r="E3251" i="27"/>
  <c r="E3250" i="27"/>
  <c r="E3249" i="27"/>
  <c r="E3248" i="27"/>
  <c r="E3247" i="27"/>
  <c r="E3246" i="27"/>
  <c r="E3245" i="27"/>
  <c r="E3244" i="27"/>
  <c r="E3243" i="27"/>
  <c r="E3242" i="27"/>
  <c r="E3241" i="27"/>
  <c r="E3240" i="27"/>
  <c r="E3239" i="27"/>
  <c r="E3238" i="27"/>
  <c r="E3237" i="27"/>
  <c r="E3236" i="27"/>
  <c r="E3235" i="27"/>
  <c r="E3234" i="27"/>
  <c r="E3233" i="27"/>
  <c r="E3232" i="27"/>
  <c r="E3231" i="27"/>
  <c r="E3230" i="27"/>
  <c r="E3229" i="27"/>
  <c r="E3228" i="27"/>
  <c r="E3227" i="27"/>
  <c r="E3226" i="27"/>
  <c r="E3225" i="27"/>
  <c r="E3224" i="27"/>
  <c r="E3223" i="27"/>
  <c r="E3222" i="27"/>
  <c r="E3221" i="27"/>
  <c r="E3220" i="27"/>
  <c r="E3219" i="27"/>
  <c r="E3218" i="27"/>
  <c r="E3217" i="27"/>
  <c r="E3216" i="27"/>
  <c r="E3215" i="27"/>
  <c r="E3214" i="27"/>
  <c r="E3213" i="27"/>
  <c r="E3212" i="27"/>
  <c r="E3211" i="27"/>
  <c r="E3210" i="27"/>
  <c r="E3209" i="27"/>
  <c r="E3208" i="27"/>
  <c r="E3207" i="27"/>
  <c r="E3206" i="27"/>
  <c r="E3205" i="27"/>
  <c r="E3204" i="27"/>
  <c r="E3203" i="27"/>
  <c r="E3202" i="27"/>
  <c r="E3201" i="27"/>
  <c r="E3200" i="27"/>
  <c r="E3199" i="27"/>
  <c r="E3198" i="27"/>
  <c r="E3197" i="27"/>
  <c r="E3196" i="27"/>
  <c r="E3195" i="27"/>
  <c r="E3194" i="27"/>
  <c r="E3193" i="27"/>
  <c r="E3192" i="27"/>
  <c r="E3191" i="27"/>
  <c r="E3190" i="27"/>
  <c r="E3189" i="27"/>
  <c r="E3188" i="27"/>
  <c r="E3187" i="27"/>
  <c r="E3186" i="27"/>
  <c r="E3185" i="27"/>
  <c r="E3184" i="27"/>
  <c r="E3183" i="27"/>
  <c r="E3182" i="27"/>
  <c r="E3181" i="27"/>
  <c r="E3180" i="27"/>
  <c r="E3179" i="27"/>
  <c r="E3178" i="27"/>
  <c r="E3177" i="27"/>
  <c r="E3176" i="27"/>
  <c r="E3175" i="27"/>
  <c r="E3174" i="27"/>
  <c r="E3173" i="27"/>
  <c r="E3172" i="27"/>
  <c r="E3171" i="27"/>
  <c r="E3170" i="27"/>
  <c r="E3169" i="27"/>
  <c r="E3168" i="27"/>
  <c r="E3167" i="27"/>
  <c r="E3166" i="27"/>
  <c r="E3165" i="27"/>
  <c r="E3164" i="27"/>
  <c r="E3163" i="27"/>
  <c r="E3162" i="27"/>
  <c r="E3161" i="27"/>
  <c r="E3160" i="27"/>
  <c r="E3159" i="27"/>
  <c r="E3158" i="27"/>
  <c r="E3157" i="27"/>
  <c r="E3156" i="27"/>
  <c r="E3155" i="27"/>
  <c r="E3154" i="27"/>
  <c r="E3153" i="27"/>
  <c r="E3152" i="27"/>
  <c r="E3151" i="27"/>
  <c r="E3150" i="27"/>
  <c r="E3149" i="27"/>
  <c r="E3148" i="27"/>
  <c r="E3147" i="27"/>
  <c r="E3146" i="27"/>
  <c r="E3145" i="27"/>
  <c r="E3144" i="27"/>
  <c r="E3143" i="27"/>
  <c r="E3142" i="27"/>
  <c r="E3141" i="27"/>
  <c r="E3140" i="27"/>
  <c r="E3139" i="27"/>
  <c r="E3138" i="27"/>
  <c r="E3137" i="27"/>
  <c r="E3136" i="27"/>
  <c r="E3135" i="27"/>
  <c r="E3134" i="27"/>
  <c r="E3133" i="27"/>
  <c r="E3132" i="27"/>
  <c r="E3131" i="27"/>
  <c r="E3130" i="27"/>
  <c r="E3129" i="27"/>
  <c r="E3128" i="27"/>
  <c r="E3127" i="27"/>
  <c r="E3126" i="27"/>
  <c r="E3125" i="27"/>
  <c r="E3124" i="27"/>
  <c r="E3123" i="27"/>
  <c r="E3122" i="27"/>
  <c r="E3121" i="27"/>
  <c r="E3120" i="27"/>
  <c r="E3119" i="27"/>
  <c r="E3118" i="27"/>
  <c r="E3117" i="27"/>
  <c r="E3116" i="27"/>
  <c r="E3115" i="27"/>
  <c r="E3114" i="27"/>
  <c r="E3113" i="27"/>
  <c r="E3112" i="27"/>
  <c r="E3111" i="27"/>
  <c r="E3110" i="27"/>
  <c r="E3109" i="27"/>
  <c r="E3108" i="27"/>
  <c r="E3107" i="27"/>
  <c r="E3106" i="27"/>
  <c r="E3105" i="27"/>
  <c r="E3104" i="27"/>
  <c r="E3103" i="27"/>
  <c r="E3102" i="27"/>
  <c r="E3101" i="27"/>
  <c r="E3100" i="27"/>
  <c r="E3099" i="27"/>
  <c r="E3098" i="27"/>
  <c r="E3097" i="27"/>
  <c r="E3096" i="27"/>
  <c r="E3095" i="27"/>
  <c r="E3094" i="27"/>
  <c r="E3093" i="27"/>
  <c r="E3092" i="27"/>
  <c r="E3091" i="27"/>
  <c r="E3090" i="27"/>
  <c r="E3089" i="27"/>
  <c r="E3088" i="27"/>
  <c r="E3087" i="27"/>
  <c r="E3086" i="27"/>
  <c r="E3085" i="27"/>
  <c r="E3084" i="27"/>
  <c r="E3083" i="27"/>
  <c r="E3082" i="27"/>
  <c r="E3081" i="27"/>
  <c r="E3080" i="27"/>
  <c r="E3079" i="27"/>
  <c r="E3078" i="27"/>
  <c r="E3077" i="27"/>
  <c r="E3076" i="27"/>
  <c r="E3075" i="27"/>
  <c r="E3074" i="27"/>
  <c r="E3073" i="27"/>
  <c r="E3072" i="27"/>
  <c r="E3071" i="27"/>
  <c r="E3070" i="27"/>
  <c r="E3069" i="27"/>
  <c r="E3068" i="27"/>
  <c r="E3067" i="27"/>
  <c r="E3066" i="27"/>
  <c r="E3065" i="27"/>
  <c r="E3064" i="27"/>
  <c r="E3063" i="27"/>
  <c r="E3062" i="27"/>
  <c r="E3061" i="27"/>
  <c r="E3060" i="27"/>
  <c r="E3059" i="27"/>
  <c r="E3058" i="27"/>
  <c r="E3057" i="27"/>
  <c r="E3056" i="27"/>
  <c r="E3055" i="27"/>
  <c r="E3054" i="27"/>
  <c r="E3053" i="27"/>
  <c r="E3052" i="27"/>
  <c r="E3051" i="27"/>
  <c r="E3050" i="27"/>
  <c r="E3049" i="27"/>
  <c r="E3048" i="27"/>
  <c r="E3047" i="27"/>
  <c r="E3046" i="27"/>
  <c r="E3045" i="27"/>
  <c r="E3044" i="27"/>
  <c r="E3043" i="27"/>
  <c r="E3042" i="27"/>
  <c r="E3041" i="27"/>
  <c r="E3040" i="27"/>
  <c r="E3039" i="27"/>
  <c r="E3038" i="27"/>
  <c r="E3037" i="27"/>
  <c r="E3036" i="27"/>
  <c r="E3035" i="27"/>
  <c r="E3034" i="27"/>
  <c r="E3033" i="27"/>
  <c r="E3032" i="27"/>
  <c r="E3031" i="27"/>
  <c r="E3030" i="27"/>
  <c r="E3029" i="27"/>
  <c r="E3028" i="27"/>
  <c r="E3027" i="27"/>
  <c r="E3026" i="27"/>
  <c r="E3025" i="27"/>
  <c r="E3024" i="27"/>
  <c r="E3023" i="27"/>
  <c r="E3022" i="27"/>
  <c r="E3021" i="27"/>
  <c r="E3020" i="27"/>
  <c r="E3019" i="27"/>
  <c r="E3018" i="27"/>
  <c r="E3017" i="27"/>
  <c r="E3016" i="27"/>
  <c r="E3015" i="27"/>
  <c r="E3014" i="27"/>
  <c r="E3013" i="27"/>
  <c r="E3012" i="27"/>
  <c r="E3011" i="27"/>
  <c r="E3010" i="27"/>
  <c r="E3009" i="27"/>
  <c r="E3008" i="27"/>
  <c r="E3007" i="27"/>
  <c r="E3006" i="27"/>
  <c r="E3005" i="27"/>
  <c r="E3004" i="27"/>
  <c r="E3003" i="27"/>
  <c r="E3002" i="27"/>
  <c r="E3001" i="27"/>
  <c r="E3000" i="27"/>
  <c r="E2999" i="27"/>
  <c r="E2998" i="27"/>
  <c r="E2997" i="27"/>
  <c r="E2996" i="27"/>
  <c r="E2995" i="27"/>
  <c r="E2994" i="27"/>
  <c r="E2993" i="27"/>
  <c r="E2992" i="27"/>
  <c r="E2991" i="27"/>
  <c r="E2990" i="27"/>
  <c r="E2989" i="27"/>
  <c r="E2988" i="27"/>
  <c r="E2987" i="27"/>
  <c r="E2986" i="27"/>
  <c r="E2985" i="27"/>
  <c r="E2984" i="27"/>
  <c r="E2983" i="27"/>
  <c r="E2982" i="27"/>
  <c r="E2981" i="27"/>
  <c r="E2980" i="27"/>
  <c r="E2979" i="27"/>
  <c r="E2978" i="27"/>
  <c r="E2977" i="27"/>
  <c r="E2976" i="27"/>
  <c r="E2975" i="27"/>
  <c r="E2974" i="27"/>
  <c r="E2973" i="27"/>
  <c r="E2972" i="27"/>
  <c r="E2971" i="27"/>
  <c r="E2970" i="27"/>
  <c r="E2969" i="27"/>
  <c r="E2968" i="27"/>
  <c r="E2967" i="27"/>
  <c r="E2966" i="27"/>
  <c r="E2965" i="27"/>
  <c r="E2964" i="27"/>
  <c r="E2963" i="27"/>
  <c r="E2962" i="27"/>
  <c r="E2961" i="27"/>
  <c r="E2960" i="27"/>
  <c r="E2959" i="27"/>
  <c r="E2958" i="27"/>
  <c r="E2957" i="27"/>
  <c r="E2956" i="27"/>
  <c r="E2955" i="27"/>
  <c r="E2954" i="27"/>
  <c r="E2953" i="27"/>
  <c r="E2952" i="27"/>
  <c r="E2951" i="27"/>
  <c r="E2950" i="27"/>
  <c r="E2949" i="27"/>
  <c r="E2948" i="27"/>
  <c r="E2947" i="27"/>
  <c r="E2946" i="27"/>
  <c r="E2945" i="27"/>
  <c r="E2944" i="27"/>
  <c r="E2943" i="27"/>
  <c r="E2942" i="27"/>
  <c r="E2941" i="27"/>
  <c r="E2940" i="27"/>
  <c r="E2939" i="27"/>
  <c r="E2938" i="27"/>
  <c r="E2937" i="27"/>
  <c r="E2936" i="27"/>
  <c r="E2935" i="27"/>
  <c r="E2934" i="27"/>
  <c r="E2933" i="27"/>
  <c r="E2932" i="27"/>
  <c r="E2931" i="27"/>
  <c r="E2930" i="27"/>
  <c r="E2929" i="27"/>
  <c r="E2928" i="27"/>
  <c r="E2927" i="27"/>
  <c r="E2926" i="27"/>
  <c r="E2925" i="27"/>
  <c r="E2924" i="27"/>
  <c r="E2923" i="27"/>
  <c r="E2922" i="27"/>
  <c r="E2921" i="27"/>
  <c r="E2920" i="27"/>
  <c r="E2919" i="27"/>
  <c r="E2918" i="27"/>
  <c r="E2917" i="27"/>
  <c r="E2916" i="27"/>
  <c r="E2915" i="27"/>
  <c r="E2914" i="27"/>
  <c r="E2913" i="27"/>
  <c r="E2912" i="27"/>
  <c r="E2911" i="27"/>
  <c r="E2910" i="27"/>
  <c r="E2909" i="27"/>
  <c r="E2908" i="27"/>
  <c r="E2907" i="27"/>
  <c r="E2906" i="27"/>
  <c r="E2905" i="27"/>
  <c r="E2904" i="27"/>
  <c r="E2903" i="27"/>
  <c r="E2902" i="27"/>
  <c r="E2901" i="27"/>
  <c r="E2900" i="27"/>
  <c r="E2899" i="27"/>
  <c r="E2898" i="27"/>
  <c r="E2897" i="27"/>
  <c r="E2896" i="27"/>
  <c r="E2895" i="27"/>
  <c r="E2894" i="27"/>
  <c r="E2893" i="27"/>
  <c r="E2892" i="27"/>
  <c r="E2891" i="27"/>
  <c r="E2890" i="27"/>
  <c r="E2889" i="27"/>
  <c r="E2888" i="27"/>
  <c r="E2887" i="27"/>
  <c r="E2886" i="27"/>
  <c r="E2885" i="27"/>
  <c r="E2884" i="27"/>
  <c r="E2883" i="27"/>
  <c r="E2882" i="27"/>
  <c r="E2881" i="27"/>
  <c r="E2880" i="27"/>
  <c r="E2879" i="27"/>
  <c r="E2878" i="27"/>
  <c r="E2877" i="27"/>
  <c r="E2876" i="27"/>
  <c r="E2875" i="27"/>
  <c r="E2874" i="27"/>
  <c r="E2873" i="27"/>
  <c r="E2872" i="27"/>
  <c r="E2871" i="27"/>
  <c r="E2870" i="27"/>
  <c r="E2869" i="27"/>
  <c r="E2868" i="27"/>
  <c r="E2867" i="27"/>
  <c r="E2866" i="27"/>
  <c r="E2865" i="27"/>
  <c r="E2864" i="27"/>
  <c r="E2863" i="27"/>
  <c r="E2862" i="27"/>
  <c r="E2861" i="27"/>
  <c r="E2860" i="27"/>
  <c r="E2859" i="27"/>
  <c r="E2858" i="27"/>
  <c r="E2857" i="27"/>
  <c r="E2856" i="27"/>
  <c r="E2855" i="27"/>
  <c r="E2854" i="27"/>
  <c r="E2853" i="27"/>
  <c r="E2852" i="27"/>
  <c r="E2851" i="27"/>
  <c r="E2850" i="27"/>
  <c r="E2849" i="27"/>
  <c r="E2848" i="27"/>
  <c r="E2847" i="27"/>
  <c r="E2846" i="27"/>
  <c r="E2845" i="27"/>
  <c r="E2844" i="27"/>
  <c r="E2843" i="27"/>
  <c r="E2842" i="27"/>
  <c r="E2841" i="27"/>
  <c r="E2840" i="27"/>
  <c r="E2839" i="27"/>
  <c r="E2838" i="27"/>
  <c r="E2837" i="27"/>
  <c r="E2836" i="27"/>
  <c r="E2835" i="27"/>
  <c r="E2834" i="27"/>
  <c r="E2833" i="27"/>
  <c r="E2832" i="27"/>
  <c r="E2831" i="27"/>
  <c r="E2830" i="27"/>
  <c r="E2829" i="27"/>
  <c r="E2828" i="27"/>
  <c r="E2827" i="27"/>
  <c r="E2826" i="27"/>
  <c r="E2825" i="27"/>
  <c r="E2824" i="27"/>
  <c r="E2823" i="27"/>
  <c r="E2822" i="27"/>
  <c r="E2821" i="27"/>
  <c r="E2820" i="27"/>
  <c r="E2819" i="27"/>
  <c r="E2818" i="27"/>
  <c r="E2817" i="27"/>
  <c r="E2816" i="27"/>
  <c r="E2815" i="27"/>
  <c r="E2814" i="27"/>
  <c r="E2813" i="27"/>
  <c r="E2812" i="27"/>
  <c r="E2811" i="27"/>
  <c r="E2810" i="27"/>
  <c r="E2809" i="27"/>
  <c r="E2808" i="27"/>
  <c r="E2807" i="27"/>
  <c r="E2806" i="27"/>
  <c r="E2805" i="27"/>
  <c r="E2804" i="27"/>
  <c r="E2803" i="27"/>
  <c r="E2802" i="27"/>
  <c r="E2801" i="27"/>
  <c r="E2800" i="27"/>
  <c r="E2799" i="27"/>
  <c r="E2798" i="27"/>
  <c r="E2797" i="27"/>
  <c r="E2796" i="27"/>
  <c r="E2795" i="27"/>
  <c r="E2794" i="27"/>
  <c r="E2793" i="27"/>
  <c r="E2792" i="27"/>
  <c r="E2791" i="27"/>
  <c r="E2790" i="27"/>
  <c r="E2789" i="27"/>
  <c r="E2788" i="27"/>
  <c r="E2787" i="27"/>
  <c r="E2786" i="27"/>
  <c r="E2785" i="27"/>
  <c r="E2784" i="27"/>
  <c r="E2783" i="27"/>
  <c r="E2782" i="27"/>
  <c r="E2781" i="27"/>
  <c r="E2780" i="27"/>
  <c r="E2779" i="27"/>
  <c r="E2778" i="27"/>
  <c r="E2777" i="27"/>
  <c r="E2776" i="27"/>
  <c r="E2775" i="27"/>
  <c r="E2774" i="27"/>
  <c r="E2773" i="27"/>
  <c r="E2772" i="27"/>
  <c r="E2771" i="27"/>
  <c r="E2770" i="27"/>
  <c r="E2769" i="27"/>
  <c r="E2768" i="27"/>
  <c r="E2767" i="27"/>
  <c r="E2766" i="27"/>
  <c r="E2765" i="27"/>
  <c r="E2764" i="27"/>
  <c r="E2763" i="27"/>
  <c r="E2762" i="27"/>
  <c r="E2761" i="27"/>
  <c r="E2760" i="27"/>
  <c r="E2759" i="27"/>
  <c r="E2758" i="27"/>
  <c r="E2757" i="27"/>
  <c r="E2756" i="27"/>
  <c r="E2755" i="27"/>
  <c r="E2754" i="27"/>
  <c r="E2753" i="27"/>
  <c r="E2752" i="27"/>
  <c r="E2751" i="27"/>
  <c r="E2750" i="27"/>
  <c r="E2749" i="27"/>
  <c r="E2748" i="27"/>
  <c r="E2747" i="27"/>
  <c r="E2746" i="27"/>
  <c r="E2745" i="27"/>
  <c r="E2744" i="27"/>
  <c r="E2743" i="27"/>
  <c r="E2742" i="27"/>
  <c r="E2741" i="27"/>
  <c r="E2740" i="27"/>
  <c r="E2739" i="27"/>
  <c r="E2738" i="27"/>
  <c r="E2737" i="27"/>
  <c r="E2736" i="27"/>
  <c r="E2735" i="27"/>
  <c r="E2734" i="27"/>
  <c r="E2733" i="27"/>
  <c r="E2732" i="27"/>
  <c r="E2731" i="27"/>
  <c r="E2730" i="27"/>
  <c r="E2729" i="27"/>
  <c r="E2728" i="27"/>
  <c r="E2727" i="27"/>
  <c r="E2726" i="27"/>
  <c r="E2725" i="27"/>
  <c r="E2724" i="27"/>
  <c r="E2723" i="27"/>
  <c r="E2722" i="27"/>
  <c r="E2721" i="27"/>
  <c r="E2720" i="27"/>
  <c r="E2719" i="27"/>
  <c r="E2718" i="27"/>
  <c r="E2717" i="27"/>
  <c r="E2716" i="27"/>
  <c r="E2715" i="27"/>
  <c r="E2714" i="27"/>
  <c r="E2713" i="27"/>
  <c r="E2712" i="27"/>
  <c r="E2711" i="27"/>
  <c r="E2710" i="27"/>
  <c r="E2709" i="27"/>
  <c r="E2708" i="27"/>
  <c r="E2707" i="27"/>
  <c r="E2706" i="27"/>
  <c r="E2705" i="27"/>
  <c r="E2704" i="27"/>
  <c r="E2703" i="27"/>
  <c r="E2702" i="27"/>
  <c r="E2701" i="27"/>
  <c r="E2700" i="27"/>
  <c r="E2699" i="27"/>
  <c r="E2698" i="27"/>
  <c r="E2697" i="27"/>
  <c r="E2696" i="27"/>
  <c r="E2695" i="27"/>
  <c r="E2694" i="27"/>
  <c r="E2693" i="27"/>
  <c r="E2692" i="27"/>
  <c r="E2691" i="27"/>
  <c r="E2690" i="27"/>
  <c r="E2689" i="27"/>
  <c r="E2688" i="27"/>
  <c r="E2687" i="27"/>
  <c r="E2686" i="27"/>
  <c r="E2685" i="27"/>
  <c r="E2684" i="27"/>
  <c r="E2683" i="27"/>
  <c r="E2682" i="27"/>
  <c r="E2681" i="27"/>
  <c r="E2680" i="27"/>
  <c r="E2679" i="27"/>
  <c r="E2678" i="27"/>
  <c r="E2677" i="27"/>
  <c r="E2676" i="27"/>
  <c r="E2675" i="27"/>
  <c r="E2674" i="27"/>
  <c r="E2673" i="27"/>
  <c r="E2672" i="27"/>
  <c r="E2671" i="27"/>
  <c r="E2670" i="27"/>
  <c r="E2669" i="27"/>
  <c r="E2668" i="27"/>
  <c r="E2667" i="27"/>
  <c r="E2666" i="27"/>
  <c r="E2665" i="27"/>
  <c r="E2664" i="27"/>
  <c r="E2663" i="27"/>
  <c r="E2662" i="27"/>
  <c r="E2661" i="27"/>
  <c r="E2660" i="27"/>
  <c r="E2659" i="27"/>
  <c r="E2658" i="27"/>
  <c r="E2657" i="27"/>
  <c r="E2656" i="27"/>
  <c r="E2655" i="27"/>
  <c r="E2654" i="27"/>
  <c r="E2653" i="27"/>
  <c r="E2652" i="27"/>
  <c r="E2651" i="27"/>
  <c r="E2650" i="27"/>
  <c r="E2649" i="27"/>
  <c r="E2648" i="27"/>
  <c r="E2647" i="27"/>
  <c r="E2646" i="27"/>
  <c r="E2645" i="27"/>
  <c r="E2644" i="27"/>
  <c r="E2643" i="27"/>
  <c r="E2642" i="27"/>
  <c r="E2641" i="27"/>
  <c r="E2640" i="27"/>
  <c r="E2639" i="27"/>
  <c r="E2638" i="27"/>
  <c r="E2637" i="27"/>
  <c r="E2636" i="27"/>
  <c r="E2635" i="27"/>
  <c r="E2634" i="27"/>
  <c r="E2633" i="27"/>
  <c r="E2632" i="27"/>
  <c r="E2631" i="27"/>
  <c r="E2630" i="27"/>
  <c r="E2629" i="27"/>
  <c r="E2628" i="27"/>
  <c r="E2627" i="27"/>
  <c r="E2626" i="27"/>
  <c r="E2625" i="27"/>
  <c r="E2624" i="27"/>
  <c r="E2623" i="27"/>
  <c r="E2622" i="27"/>
  <c r="E2621" i="27"/>
  <c r="E2620" i="27"/>
  <c r="E2619" i="27"/>
  <c r="E2618" i="27"/>
  <c r="E2617" i="27"/>
  <c r="E2616" i="27"/>
  <c r="E2615" i="27"/>
  <c r="E2614" i="27"/>
  <c r="E2613" i="27"/>
  <c r="E2612" i="27"/>
  <c r="E2611" i="27"/>
  <c r="E2610" i="27"/>
  <c r="E2609" i="27"/>
  <c r="E2608" i="27"/>
  <c r="E2607" i="27"/>
  <c r="E2606" i="27"/>
  <c r="E2605" i="27"/>
  <c r="E2604" i="27"/>
  <c r="E2603" i="27"/>
  <c r="E2602" i="27"/>
  <c r="E2601" i="27"/>
  <c r="E2600" i="27"/>
  <c r="E2599" i="27"/>
  <c r="E2598" i="27"/>
  <c r="E2597" i="27"/>
  <c r="E2596" i="27"/>
  <c r="E2595" i="27"/>
  <c r="E2594" i="27"/>
  <c r="E2593" i="27"/>
  <c r="E2592" i="27"/>
  <c r="E2591" i="27"/>
  <c r="E2590" i="27"/>
  <c r="E2589" i="27"/>
  <c r="E2588" i="27"/>
  <c r="E2587" i="27"/>
  <c r="E2586" i="27"/>
  <c r="E2585" i="27"/>
  <c r="E2584" i="27"/>
  <c r="E2583" i="27"/>
  <c r="E2582" i="27"/>
  <c r="E2581" i="27"/>
  <c r="E2580" i="27"/>
  <c r="E2579" i="27"/>
  <c r="E2578" i="27"/>
  <c r="E2577" i="27"/>
  <c r="E2576" i="27"/>
  <c r="E2575" i="27"/>
  <c r="E2574" i="27"/>
  <c r="E2573" i="27"/>
  <c r="E2572" i="27"/>
  <c r="E2571" i="27"/>
  <c r="E2570" i="27"/>
  <c r="E2569" i="27"/>
  <c r="E2568" i="27"/>
  <c r="E2567" i="27"/>
  <c r="E2566" i="27"/>
  <c r="E2565" i="27"/>
  <c r="E2564" i="27"/>
  <c r="E2563" i="27"/>
  <c r="E2562" i="27"/>
  <c r="E2561" i="27"/>
  <c r="E2560" i="27"/>
  <c r="E2559" i="27"/>
  <c r="E2558" i="27"/>
  <c r="E2557" i="27"/>
  <c r="E2556" i="27"/>
  <c r="E2555" i="27"/>
  <c r="E2554" i="27"/>
  <c r="E2553" i="27"/>
  <c r="E2552" i="27"/>
  <c r="E2551" i="27"/>
  <c r="E2550" i="27"/>
  <c r="E2549" i="27"/>
  <c r="E2548" i="27"/>
  <c r="E2547" i="27"/>
  <c r="E2546" i="27"/>
  <c r="E2545" i="27"/>
  <c r="E2544" i="27"/>
  <c r="E2543" i="27"/>
  <c r="E2542" i="27"/>
  <c r="E2541" i="27"/>
  <c r="E2540" i="27"/>
  <c r="E2539" i="27"/>
  <c r="E2538" i="27"/>
  <c r="E2537" i="27"/>
  <c r="E2536" i="27"/>
  <c r="E2535" i="27"/>
  <c r="E2534" i="27"/>
  <c r="E2533" i="27"/>
  <c r="E2532" i="27"/>
  <c r="E2531" i="27"/>
  <c r="E2530" i="27"/>
  <c r="E2529" i="27"/>
  <c r="E2528" i="27"/>
  <c r="E2527" i="27"/>
  <c r="E2526" i="27"/>
  <c r="E2525" i="27"/>
  <c r="E2524" i="27"/>
  <c r="E2523" i="27"/>
  <c r="E2522" i="27"/>
  <c r="E2521" i="27"/>
  <c r="E2520" i="27"/>
  <c r="E2519" i="27"/>
  <c r="E2518" i="27"/>
  <c r="E2517" i="27"/>
  <c r="E2516" i="27"/>
  <c r="E2515" i="27"/>
  <c r="E2514" i="27"/>
  <c r="E2513" i="27"/>
  <c r="E2512" i="27"/>
  <c r="E2511" i="27"/>
  <c r="E2510" i="27"/>
  <c r="E2509" i="27"/>
  <c r="E2508" i="27"/>
  <c r="E2507" i="27"/>
  <c r="E2506" i="27"/>
  <c r="E2505" i="27"/>
  <c r="E2504" i="27"/>
  <c r="E2503" i="27"/>
  <c r="E2502" i="27"/>
  <c r="E2501" i="27"/>
  <c r="E2500" i="27"/>
  <c r="E2499" i="27"/>
  <c r="E2498" i="27"/>
  <c r="E2497" i="27"/>
  <c r="E2496" i="27"/>
  <c r="E2495" i="27"/>
  <c r="E2494" i="27"/>
  <c r="E2493" i="27"/>
  <c r="E2492" i="27"/>
  <c r="E2491" i="27"/>
  <c r="E2490" i="27"/>
  <c r="E2489" i="27"/>
  <c r="E2488" i="27"/>
  <c r="E2487" i="27"/>
  <c r="E2486" i="27"/>
  <c r="E2485" i="27"/>
  <c r="E2484" i="27"/>
  <c r="E2483" i="27"/>
  <c r="E2482" i="27"/>
  <c r="E2481" i="27"/>
  <c r="E2480" i="27"/>
  <c r="E2479" i="27"/>
  <c r="E2478" i="27"/>
  <c r="E2477" i="27"/>
  <c r="E2476" i="27"/>
  <c r="E2475" i="27"/>
  <c r="E2474" i="27"/>
  <c r="E2473" i="27"/>
  <c r="E2472" i="27"/>
  <c r="E2471" i="27"/>
  <c r="E2470" i="27"/>
  <c r="E2469" i="27"/>
  <c r="E2468" i="27"/>
  <c r="E2467" i="27"/>
  <c r="E2466" i="27"/>
  <c r="E2465" i="27"/>
  <c r="E2464" i="27"/>
  <c r="E2463" i="27"/>
  <c r="E2462" i="27"/>
  <c r="E2461" i="27"/>
  <c r="E2460" i="27"/>
  <c r="E2459" i="27"/>
  <c r="E2458" i="27"/>
  <c r="E2457" i="27"/>
  <c r="E2456" i="27"/>
  <c r="E2455" i="27"/>
  <c r="E2454" i="27"/>
  <c r="E2453" i="27"/>
  <c r="E2452" i="27"/>
  <c r="E2451" i="27"/>
  <c r="E2450" i="27"/>
  <c r="E2449" i="27"/>
  <c r="E2448" i="27"/>
  <c r="E2447" i="27"/>
  <c r="E2446" i="27"/>
  <c r="E2445" i="27"/>
  <c r="E2444" i="27"/>
  <c r="E2443" i="27"/>
  <c r="E2442" i="27"/>
  <c r="E2441" i="27"/>
  <c r="E2440" i="27"/>
  <c r="E2439" i="27"/>
  <c r="E2438" i="27"/>
  <c r="E2437" i="27"/>
  <c r="E2436" i="27"/>
  <c r="E2435" i="27"/>
  <c r="E2434" i="27"/>
  <c r="E2433" i="27"/>
  <c r="E2432" i="27"/>
  <c r="E2431" i="27"/>
  <c r="E2430" i="27"/>
  <c r="E2429" i="27"/>
  <c r="E2428" i="27"/>
  <c r="E2427" i="27"/>
  <c r="E2426" i="27"/>
  <c r="E2425" i="27"/>
  <c r="E2424" i="27"/>
  <c r="E2423" i="27"/>
  <c r="E2422" i="27"/>
  <c r="E2421" i="27"/>
  <c r="E2420" i="27"/>
  <c r="E2419" i="27"/>
  <c r="E2418" i="27"/>
  <c r="E2417" i="27"/>
  <c r="E2416" i="27"/>
  <c r="E2415" i="27"/>
  <c r="E2414" i="27"/>
  <c r="E2413" i="27"/>
  <c r="E2412" i="27"/>
  <c r="E2411" i="27"/>
  <c r="E2410" i="27"/>
  <c r="E2409" i="27"/>
  <c r="E2408" i="27"/>
  <c r="E2407" i="27"/>
  <c r="E2406" i="27"/>
  <c r="E2405" i="27"/>
  <c r="E2404" i="27"/>
  <c r="E2403" i="27"/>
  <c r="E2402" i="27"/>
  <c r="E2401" i="27"/>
  <c r="E2400" i="27"/>
  <c r="E2399" i="27"/>
  <c r="E2398" i="27"/>
  <c r="E2397" i="27"/>
  <c r="E2396" i="27"/>
  <c r="E2395" i="27"/>
  <c r="E2394" i="27"/>
  <c r="E2393" i="27"/>
  <c r="E2392" i="27"/>
  <c r="E2391" i="27"/>
  <c r="E2390" i="27"/>
  <c r="E2389" i="27"/>
  <c r="E2388" i="27"/>
  <c r="E2387" i="27"/>
  <c r="E2386" i="27"/>
  <c r="E2385" i="27"/>
  <c r="E2384" i="27"/>
  <c r="E2383" i="27"/>
  <c r="E2382" i="27"/>
  <c r="E2381" i="27"/>
  <c r="E2380" i="27"/>
  <c r="E2379" i="27"/>
  <c r="E2378" i="27"/>
  <c r="E2377" i="27"/>
  <c r="E2376" i="27"/>
  <c r="E2375" i="27"/>
  <c r="E2374" i="27"/>
  <c r="E2373" i="27"/>
  <c r="E2372" i="27"/>
  <c r="E2371" i="27"/>
  <c r="E2370" i="27"/>
  <c r="E2369" i="27"/>
  <c r="E2368" i="27"/>
  <c r="E2367" i="27"/>
  <c r="E2366" i="27"/>
  <c r="E2365" i="27"/>
  <c r="E2364" i="27"/>
  <c r="E2363" i="27"/>
  <c r="E2362" i="27"/>
  <c r="E2361" i="27"/>
  <c r="E2360" i="27"/>
  <c r="E2359" i="27"/>
  <c r="E2358" i="27"/>
  <c r="E2357" i="27"/>
  <c r="E2356" i="27"/>
  <c r="E2355" i="27"/>
  <c r="E2354" i="27"/>
  <c r="E2353" i="27"/>
  <c r="E2352" i="27"/>
  <c r="E2351" i="27"/>
  <c r="E2350" i="27"/>
  <c r="E2349" i="27"/>
  <c r="E2348" i="27"/>
  <c r="E2347" i="27"/>
  <c r="E2346" i="27"/>
  <c r="E2345" i="27"/>
  <c r="E2344" i="27"/>
  <c r="E2343" i="27"/>
  <c r="E2342" i="27"/>
  <c r="E2341" i="27"/>
  <c r="E2340" i="27"/>
  <c r="E2339" i="27"/>
  <c r="E2338" i="27"/>
  <c r="E2337" i="27"/>
  <c r="E2336" i="27"/>
  <c r="E2335" i="27"/>
  <c r="E2334" i="27"/>
  <c r="E2333" i="27"/>
  <c r="E2332" i="27"/>
  <c r="E2331" i="27"/>
  <c r="E2330" i="27"/>
  <c r="E2329" i="27"/>
  <c r="E2328" i="27"/>
  <c r="E2327" i="27"/>
  <c r="E2326" i="27"/>
  <c r="E2325" i="27"/>
  <c r="E2324" i="27"/>
  <c r="E2323" i="27"/>
  <c r="E2322" i="27"/>
  <c r="E2321" i="27"/>
  <c r="E2320" i="27"/>
  <c r="E2319" i="27"/>
  <c r="E2318" i="27"/>
  <c r="E2317" i="27"/>
  <c r="E2316" i="27"/>
  <c r="E2315" i="27"/>
  <c r="E2314" i="27"/>
  <c r="E2313" i="27"/>
  <c r="E2312" i="27"/>
  <c r="E2311" i="27"/>
  <c r="E2310" i="27"/>
  <c r="E2309" i="27"/>
  <c r="E2308" i="27"/>
  <c r="E2307" i="27"/>
  <c r="E2306" i="27"/>
  <c r="E2305" i="27"/>
  <c r="E2304" i="27"/>
  <c r="E2303" i="27"/>
  <c r="E2302" i="27"/>
  <c r="E2301" i="27"/>
  <c r="E2300" i="27"/>
  <c r="E2299" i="27"/>
  <c r="E2298" i="27"/>
  <c r="E2297" i="27"/>
  <c r="E2296" i="27"/>
  <c r="E2295" i="27"/>
  <c r="E2294" i="27"/>
  <c r="E2293" i="27"/>
  <c r="E2292" i="27"/>
  <c r="E2291" i="27"/>
  <c r="E2290" i="27"/>
  <c r="E2289" i="27"/>
  <c r="E2288" i="27"/>
  <c r="E2287" i="27"/>
  <c r="E2286" i="27"/>
  <c r="E2285" i="27"/>
  <c r="E2284" i="27"/>
  <c r="E2283" i="27"/>
  <c r="E2282" i="27"/>
  <c r="E2281" i="27"/>
  <c r="E2280" i="27"/>
  <c r="E2279" i="27"/>
  <c r="E2278" i="27"/>
  <c r="E2277" i="27"/>
  <c r="E2276" i="27"/>
  <c r="E2275" i="27"/>
  <c r="E2274" i="27"/>
  <c r="E2273" i="27"/>
  <c r="E2272" i="27"/>
  <c r="E2271" i="27"/>
  <c r="E2270" i="27"/>
  <c r="E2269" i="27"/>
  <c r="E2268" i="27"/>
  <c r="E2267" i="27"/>
  <c r="E2266" i="27"/>
  <c r="E2265" i="27"/>
  <c r="E2264" i="27"/>
  <c r="E2263" i="27"/>
  <c r="E2262" i="27"/>
  <c r="E2261" i="27"/>
  <c r="E2260" i="27"/>
  <c r="E2259" i="27"/>
  <c r="E2258" i="27"/>
  <c r="E2257" i="27"/>
  <c r="E2256" i="27"/>
  <c r="E2255" i="27"/>
  <c r="E2254" i="27"/>
  <c r="E2253" i="27"/>
  <c r="E2252" i="27"/>
  <c r="E2251" i="27"/>
  <c r="E2250" i="27"/>
  <c r="E2249" i="27"/>
  <c r="E2248" i="27"/>
  <c r="E2247" i="27"/>
  <c r="E2246" i="27"/>
  <c r="E2245" i="27"/>
  <c r="E2244" i="27"/>
  <c r="E2243" i="27"/>
  <c r="E2242" i="27"/>
  <c r="E2241" i="27"/>
  <c r="E2240" i="27"/>
  <c r="E2239" i="27"/>
  <c r="E2238" i="27"/>
  <c r="E2237" i="27"/>
  <c r="E2236" i="27"/>
  <c r="E2235" i="27"/>
  <c r="E2234" i="27"/>
  <c r="E2233" i="27"/>
  <c r="E2232" i="27"/>
  <c r="E2231" i="27"/>
  <c r="E2230" i="27"/>
  <c r="E2229" i="27"/>
  <c r="E2228" i="27"/>
  <c r="E2227" i="27"/>
  <c r="E2226" i="27"/>
  <c r="E2225" i="27"/>
  <c r="E2224" i="27"/>
  <c r="E2223" i="27"/>
  <c r="E2222" i="27"/>
  <c r="E2221" i="27"/>
  <c r="E2220" i="27"/>
  <c r="E2219" i="27"/>
  <c r="E2218" i="27"/>
  <c r="E2217" i="27"/>
  <c r="E2216" i="27"/>
  <c r="E2215" i="27"/>
  <c r="E2214" i="27"/>
  <c r="E2213" i="27"/>
  <c r="E2212" i="27"/>
  <c r="E2211" i="27"/>
  <c r="E2210" i="27"/>
  <c r="E2209" i="27"/>
  <c r="E2208" i="27"/>
  <c r="E2207" i="27"/>
  <c r="E2206" i="27"/>
  <c r="E2205" i="27"/>
  <c r="E2204" i="27"/>
  <c r="E2203" i="27"/>
  <c r="E2202" i="27"/>
  <c r="E2201" i="27"/>
  <c r="E2200" i="27"/>
  <c r="E2199" i="27"/>
  <c r="E2198" i="27"/>
  <c r="E2197" i="27"/>
  <c r="E2196" i="27"/>
  <c r="E2195" i="27"/>
  <c r="E2194" i="27"/>
  <c r="E2193" i="27"/>
  <c r="E2192" i="27"/>
  <c r="E2191" i="27"/>
  <c r="E2190" i="27"/>
  <c r="E2189" i="27"/>
  <c r="E2188" i="27"/>
  <c r="E2187" i="27"/>
  <c r="E2186" i="27"/>
  <c r="E2185" i="27"/>
  <c r="E2184" i="27"/>
  <c r="E2183" i="27"/>
  <c r="E2182" i="27"/>
  <c r="E2181" i="27"/>
  <c r="E2180" i="27"/>
  <c r="E2179" i="27"/>
  <c r="E2178" i="27"/>
  <c r="E2177" i="27"/>
  <c r="E2176" i="27"/>
  <c r="E2175" i="27"/>
  <c r="E2174" i="27"/>
  <c r="E2173" i="27"/>
  <c r="E2172" i="27"/>
  <c r="E2171" i="27"/>
  <c r="E2170" i="27"/>
  <c r="E2169" i="27"/>
  <c r="E2168" i="27"/>
  <c r="E2167" i="27"/>
  <c r="E2166" i="27"/>
  <c r="E2165" i="27"/>
  <c r="E2164" i="27"/>
  <c r="E2163" i="27"/>
  <c r="E2162" i="27"/>
  <c r="E2161" i="27"/>
  <c r="E2160" i="27"/>
  <c r="E2159" i="27"/>
  <c r="E2158" i="27"/>
  <c r="E2157" i="27"/>
  <c r="E2156" i="27"/>
  <c r="E2155" i="27"/>
  <c r="E2154" i="27"/>
  <c r="E2153" i="27"/>
  <c r="E2152" i="27"/>
  <c r="E2151" i="27"/>
  <c r="E2150" i="27"/>
  <c r="E2149" i="27"/>
  <c r="E2148" i="27"/>
  <c r="E2147" i="27"/>
  <c r="E2146" i="27"/>
  <c r="E2145" i="27"/>
  <c r="E2144" i="27"/>
  <c r="E2143" i="27"/>
  <c r="E2142" i="27"/>
  <c r="E2141" i="27"/>
  <c r="E2140" i="27"/>
  <c r="E2139" i="27"/>
  <c r="E2138" i="27"/>
  <c r="E2137" i="27"/>
  <c r="E2136" i="27"/>
  <c r="E2135" i="27"/>
  <c r="E2134" i="27"/>
  <c r="E2133" i="27"/>
  <c r="E2132" i="27"/>
  <c r="E2131" i="27"/>
  <c r="E2130" i="27"/>
  <c r="E2129" i="27"/>
  <c r="E2128" i="27"/>
  <c r="E2127" i="27"/>
  <c r="E2126" i="27"/>
  <c r="E2125" i="27"/>
  <c r="E2124" i="27"/>
  <c r="E2123" i="27"/>
  <c r="E2122" i="27"/>
  <c r="E2121" i="27"/>
  <c r="E2120" i="27"/>
  <c r="E2119" i="27"/>
  <c r="E2118" i="27"/>
  <c r="E2117" i="27"/>
  <c r="E2116" i="27"/>
  <c r="E2115" i="27"/>
  <c r="E2114" i="27"/>
  <c r="E2113" i="27"/>
  <c r="E2112" i="27"/>
  <c r="E2111" i="27"/>
  <c r="E2110" i="27"/>
  <c r="E2109" i="27"/>
  <c r="E2108" i="27"/>
  <c r="E2107" i="27"/>
  <c r="E2106" i="27"/>
  <c r="E2105" i="27"/>
  <c r="E2104" i="27"/>
  <c r="E2103" i="27"/>
  <c r="E2102" i="27"/>
  <c r="E2101" i="27"/>
  <c r="E2100" i="27"/>
  <c r="E2099" i="27"/>
  <c r="E2098" i="27"/>
  <c r="E2097" i="27"/>
  <c r="E2096" i="27"/>
  <c r="E2095" i="27"/>
  <c r="E2094" i="27"/>
  <c r="E2093" i="27"/>
  <c r="E2092" i="27"/>
  <c r="E2091" i="27"/>
  <c r="E2090" i="27"/>
  <c r="E2089" i="27"/>
  <c r="E2088" i="27"/>
  <c r="E2087" i="27"/>
  <c r="E2086" i="27"/>
  <c r="E2085" i="27"/>
  <c r="E2084" i="27"/>
  <c r="E2083" i="27"/>
  <c r="E2082" i="27"/>
  <c r="E2081" i="27"/>
  <c r="E2080" i="27"/>
  <c r="E2079" i="27"/>
  <c r="E2078" i="27"/>
  <c r="E2077" i="27"/>
  <c r="E2076" i="27"/>
  <c r="E2075" i="27"/>
  <c r="E2074" i="27"/>
  <c r="E2073" i="27"/>
  <c r="E2072" i="27"/>
  <c r="E2071" i="27"/>
  <c r="E2070" i="27"/>
  <c r="E2069" i="27"/>
  <c r="E2068" i="27"/>
  <c r="E2067" i="27"/>
  <c r="E2066" i="27"/>
  <c r="E2065" i="27"/>
  <c r="E2064" i="27"/>
  <c r="E2063" i="27"/>
  <c r="E2062" i="27"/>
  <c r="E2061" i="27"/>
  <c r="E2060" i="27"/>
  <c r="E2059" i="27"/>
  <c r="E2058" i="27"/>
  <c r="E2057" i="27"/>
  <c r="E2056" i="27"/>
  <c r="E2055" i="27"/>
  <c r="E2054" i="27"/>
  <c r="E2053" i="27"/>
  <c r="E2052" i="27"/>
  <c r="E2051" i="27"/>
  <c r="E2050" i="27"/>
  <c r="E2049" i="27"/>
  <c r="E2048" i="27"/>
  <c r="E2047" i="27"/>
  <c r="E2046" i="27"/>
  <c r="E2045" i="27"/>
  <c r="E2044" i="27"/>
  <c r="E2043" i="27"/>
  <c r="E2042" i="27"/>
  <c r="E2041" i="27"/>
  <c r="E2040" i="27"/>
  <c r="E2039" i="27"/>
  <c r="E2038" i="27"/>
  <c r="E2037" i="27"/>
  <c r="E2036" i="27"/>
  <c r="E2035" i="27"/>
  <c r="E2034" i="27"/>
  <c r="E2033" i="27"/>
  <c r="E2032" i="27"/>
  <c r="E2031" i="27"/>
  <c r="E2030" i="27"/>
  <c r="E2029" i="27"/>
  <c r="E2028" i="27"/>
  <c r="E2027" i="27"/>
  <c r="E2026" i="27"/>
  <c r="E2025" i="27"/>
  <c r="E2024" i="27"/>
  <c r="E2023" i="27"/>
  <c r="E2022" i="27"/>
  <c r="E2021" i="27"/>
  <c r="E2020" i="27"/>
  <c r="E2019" i="27"/>
  <c r="E2018" i="27"/>
  <c r="E2017" i="27"/>
  <c r="E2016" i="27"/>
  <c r="E2015" i="27"/>
  <c r="E2014" i="27"/>
  <c r="E2013" i="27"/>
  <c r="E2012" i="27"/>
  <c r="E2011" i="27"/>
  <c r="E2010" i="27"/>
  <c r="E2009" i="27"/>
  <c r="E2008" i="27"/>
  <c r="E2007" i="27"/>
  <c r="E2006" i="27"/>
  <c r="E2005" i="27"/>
  <c r="E2004" i="27"/>
  <c r="E2003" i="27"/>
  <c r="E2002" i="27"/>
  <c r="E2001" i="27"/>
  <c r="E2000" i="27"/>
  <c r="E1999" i="27"/>
  <c r="E1998" i="27"/>
  <c r="E1997" i="27"/>
  <c r="E1996" i="27"/>
  <c r="E1995" i="27"/>
  <c r="E1994" i="27"/>
  <c r="E1993" i="27"/>
  <c r="E1992" i="27"/>
  <c r="E1991" i="27"/>
  <c r="E1990" i="27"/>
  <c r="E1989" i="27"/>
  <c r="E1988" i="27"/>
  <c r="E1987" i="27"/>
  <c r="E1986" i="27"/>
  <c r="E1985" i="27"/>
  <c r="E1984" i="27"/>
  <c r="E1983" i="27"/>
  <c r="E1982" i="27"/>
  <c r="E1981" i="27"/>
  <c r="E1980" i="27"/>
  <c r="E1979" i="27"/>
  <c r="E1978" i="27"/>
  <c r="E1977" i="27"/>
  <c r="E1976" i="27"/>
  <c r="E1975" i="27"/>
  <c r="E1974" i="27"/>
  <c r="E1973" i="27"/>
  <c r="E1972" i="27"/>
  <c r="E1971" i="27"/>
  <c r="E1970" i="27"/>
  <c r="E1969" i="27"/>
  <c r="E1968" i="27"/>
  <c r="E1967" i="27"/>
  <c r="E1966" i="27"/>
  <c r="E1965" i="27"/>
  <c r="E1964" i="27"/>
  <c r="E1963" i="27"/>
  <c r="E1962" i="27"/>
  <c r="E1961" i="27"/>
  <c r="E1960" i="27"/>
  <c r="E1959" i="27"/>
  <c r="E1958" i="27"/>
  <c r="E1957" i="27"/>
  <c r="E1956" i="27"/>
  <c r="E1955" i="27"/>
  <c r="E1954" i="27"/>
  <c r="E1953" i="27"/>
  <c r="E1952" i="27"/>
  <c r="E1951" i="27"/>
  <c r="E1950" i="27"/>
  <c r="E1949" i="27"/>
  <c r="E1948" i="27"/>
  <c r="E1947" i="27"/>
  <c r="E1946" i="27"/>
  <c r="E1945" i="27"/>
  <c r="E1944" i="27"/>
  <c r="E1943" i="27"/>
  <c r="E1942" i="27"/>
  <c r="E1941" i="27"/>
  <c r="E1940" i="27"/>
  <c r="E1939" i="27"/>
  <c r="E1938" i="27"/>
  <c r="E1937" i="27"/>
  <c r="E1936" i="27"/>
  <c r="E1935" i="27"/>
  <c r="E1934" i="27"/>
  <c r="E1933" i="27"/>
  <c r="E1932" i="27"/>
  <c r="E1931" i="27"/>
  <c r="E1930" i="27"/>
  <c r="E1929" i="27"/>
  <c r="E1928" i="27"/>
  <c r="E1927" i="27"/>
  <c r="E1926" i="27"/>
  <c r="E1925" i="27"/>
  <c r="E1924" i="27"/>
  <c r="E1923" i="27"/>
  <c r="E1922" i="27"/>
  <c r="E1921" i="27"/>
  <c r="E1920" i="27"/>
  <c r="E1919" i="27"/>
  <c r="E1918" i="27"/>
  <c r="E1917" i="27"/>
  <c r="E1916" i="27"/>
  <c r="E1915" i="27"/>
  <c r="E1914" i="27"/>
  <c r="E1913" i="27"/>
  <c r="E1912" i="27"/>
  <c r="E1911" i="27"/>
  <c r="E1910" i="27"/>
  <c r="E1909" i="27"/>
  <c r="E1908" i="27"/>
  <c r="E1907" i="27"/>
  <c r="E1906" i="27"/>
  <c r="E1905" i="27"/>
  <c r="E1904" i="27"/>
  <c r="E1903" i="27"/>
  <c r="E1902" i="27"/>
  <c r="E1901" i="27"/>
  <c r="E1900" i="27"/>
  <c r="E1899" i="27"/>
  <c r="E1898" i="27"/>
  <c r="E1897" i="27"/>
  <c r="E1896" i="27"/>
  <c r="E1895" i="27"/>
  <c r="E1894" i="27"/>
  <c r="E1893" i="27"/>
  <c r="E1892" i="27"/>
  <c r="E1891" i="27"/>
  <c r="E1890" i="27"/>
  <c r="E1889" i="27"/>
  <c r="E1888" i="27"/>
  <c r="E1887" i="27"/>
  <c r="E1886" i="27"/>
  <c r="E1885" i="27"/>
  <c r="E1884" i="27"/>
  <c r="E1883" i="27"/>
  <c r="E1882" i="27"/>
  <c r="E1881" i="27"/>
  <c r="E1880" i="27"/>
  <c r="E1879" i="27"/>
  <c r="E1878" i="27"/>
  <c r="E1877" i="27"/>
  <c r="E1876" i="27"/>
  <c r="E1875" i="27"/>
  <c r="E1874" i="27"/>
  <c r="E1873" i="27"/>
  <c r="E1872" i="27"/>
  <c r="E1871" i="27"/>
  <c r="E1870" i="27"/>
  <c r="E1869" i="27"/>
  <c r="E1868" i="27"/>
  <c r="E1867" i="27"/>
  <c r="E1866" i="27"/>
  <c r="E1865" i="27"/>
  <c r="E1864" i="27"/>
  <c r="E1863" i="27"/>
  <c r="E1862" i="27"/>
  <c r="E1861" i="27"/>
  <c r="E1860" i="27"/>
  <c r="E1859" i="27"/>
  <c r="E1858" i="27"/>
  <c r="E1857" i="27"/>
  <c r="E1856" i="27"/>
  <c r="E1855" i="27"/>
  <c r="E1854" i="27"/>
  <c r="E1853" i="27"/>
  <c r="E1852" i="27"/>
  <c r="E1851" i="27"/>
  <c r="E1850" i="27"/>
  <c r="E1849" i="27"/>
  <c r="E1848" i="27"/>
  <c r="E1847" i="27"/>
  <c r="E1846" i="27"/>
  <c r="E1845" i="27"/>
  <c r="E1844" i="27"/>
  <c r="E1843" i="27"/>
  <c r="E1842" i="27"/>
  <c r="E1841" i="27"/>
  <c r="E1840" i="27"/>
  <c r="E1839" i="27"/>
  <c r="E1838" i="27"/>
  <c r="E1837" i="27"/>
  <c r="E1836" i="27"/>
  <c r="E1835" i="27"/>
  <c r="E1834" i="27"/>
  <c r="E1833" i="27"/>
  <c r="E1832" i="27"/>
  <c r="E1831" i="27"/>
  <c r="E1830" i="27"/>
  <c r="E1829" i="27"/>
  <c r="E1828" i="27"/>
  <c r="E1827" i="27"/>
  <c r="E1826" i="27"/>
  <c r="E1825" i="27"/>
  <c r="E1824" i="27"/>
  <c r="E1823" i="27"/>
  <c r="E1822" i="27"/>
  <c r="E1821" i="27"/>
  <c r="E1820" i="27"/>
  <c r="E1819" i="27"/>
  <c r="E1818" i="27"/>
  <c r="E1817" i="27"/>
  <c r="E1816" i="27"/>
  <c r="E1815" i="27"/>
  <c r="E1814" i="27"/>
  <c r="E1813" i="27"/>
  <c r="E1812" i="27"/>
  <c r="E1811" i="27"/>
  <c r="E1810" i="27"/>
  <c r="E1809" i="27"/>
  <c r="E1808" i="27"/>
  <c r="E1807" i="27"/>
  <c r="E1806" i="27"/>
  <c r="E1805" i="27"/>
  <c r="E1804" i="27"/>
  <c r="E1803" i="27"/>
  <c r="E1802" i="27"/>
  <c r="E1801" i="27"/>
  <c r="E1800" i="27"/>
  <c r="E1799" i="27"/>
  <c r="E1798" i="27"/>
  <c r="E1797" i="27"/>
  <c r="E1796" i="27"/>
  <c r="E1795" i="27"/>
  <c r="E1794" i="27"/>
  <c r="E1793" i="27"/>
  <c r="E1792" i="27"/>
  <c r="E1791" i="27"/>
  <c r="E1790" i="27"/>
  <c r="E1789" i="27"/>
  <c r="E1788" i="27"/>
  <c r="E1787" i="27"/>
  <c r="E1786" i="27"/>
  <c r="E1785" i="27"/>
  <c r="E1784" i="27"/>
  <c r="E1783" i="27"/>
  <c r="E1782" i="27"/>
  <c r="E1781" i="27"/>
  <c r="E1780" i="27"/>
  <c r="E1779" i="27"/>
  <c r="E1778" i="27"/>
  <c r="E1777" i="27"/>
  <c r="E1776" i="27"/>
  <c r="E1775" i="27"/>
  <c r="E1774" i="27"/>
  <c r="E1773" i="27"/>
  <c r="E1772" i="27"/>
  <c r="E1771" i="27"/>
  <c r="E1770" i="27"/>
  <c r="E1769" i="27"/>
  <c r="E1768" i="27"/>
  <c r="E1767" i="27"/>
  <c r="E1766" i="27"/>
  <c r="E1765" i="27"/>
  <c r="E1764" i="27"/>
  <c r="E1763" i="27"/>
  <c r="E1762" i="27"/>
  <c r="E1761" i="27"/>
  <c r="E1760" i="27"/>
  <c r="E1759" i="27"/>
  <c r="E1758" i="27"/>
  <c r="E1757" i="27"/>
  <c r="E1756" i="27"/>
  <c r="E1755" i="27"/>
  <c r="E1754" i="27"/>
  <c r="E1753" i="27"/>
  <c r="E1752" i="27"/>
  <c r="E1751" i="27"/>
  <c r="E1750" i="27"/>
  <c r="E1749" i="27"/>
  <c r="E1748" i="27"/>
  <c r="E1747" i="27"/>
  <c r="E1746" i="27"/>
  <c r="E1745" i="27"/>
  <c r="E1744" i="27"/>
  <c r="E1743" i="27"/>
  <c r="E1742" i="27"/>
  <c r="E1741" i="27"/>
  <c r="E1740" i="27"/>
  <c r="E1739" i="27"/>
  <c r="E1738" i="27"/>
  <c r="E1737" i="27"/>
  <c r="E1736" i="27"/>
  <c r="E1735" i="27"/>
  <c r="E1734" i="27"/>
  <c r="E1733" i="27"/>
  <c r="E1732" i="27"/>
  <c r="E1731" i="27"/>
  <c r="E1730" i="27"/>
  <c r="E1729" i="27"/>
  <c r="E1728" i="27"/>
  <c r="E1727" i="27"/>
  <c r="E1726" i="27"/>
  <c r="E1725" i="27"/>
  <c r="E1724" i="27"/>
  <c r="E1723" i="27"/>
  <c r="E1722" i="27"/>
  <c r="E1721" i="27"/>
  <c r="E1720" i="27"/>
  <c r="E1719" i="27"/>
  <c r="E1718" i="27"/>
  <c r="E1717" i="27"/>
  <c r="E1716" i="27"/>
  <c r="E1715" i="27"/>
  <c r="E1714" i="27"/>
  <c r="E1713" i="27"/>
  <c r="E1712" i="27"/>
  <c r="E1711" i="27"/>
  <c r="E1710" i="27"/>
  <c r="E1709" i="27"/>
  <c r="E1708" i="27"/>
  <c r="E1707" i="27"/>
  <c r="E1706" i="27"/>
  <c r="E1705" i="27"/>
  <c r="E1704" i="27"/>
  <c r="E1703" i="27"/>
  <c r="E1702" i="27"/>
  <c r="E1701" i="27"/>
  <c r="E1700" i="27"/>
  <c r="E1699" i="27"/>
  <c r="E1698" i="27"/>
  <c r="E1697" i="27"/>
  <c r="E1696" i="27"/>
  <c r="E1695" i="27"/>
  <c r="E1694" i="27"/>
  <c r="E1693" i="27"/>
  <c r="E1692" i="27"/>
  <c r="E1691" i="27"/>
  <c r="E1690" i="27"/>
  <c r="E1689" i="27"/>
  <c r="E1688" i="27"/>
  <c r="E1687" i="27"/>
  <c r="E1686" i="27"/>
  <c r="E1685" i="27"/>
  <c r="E1684" i="27"/>
  <c r="E1683" i="27"/>
  <c r="E1682" i="27"/>
  <c r="E1681" i="27"/>
  <c r="E1680" i="27"/>
  <c r="E1679" i="27"/>
  <c r="E1678" i="27"/>
  <c r="E1677" i="27"/>
  <c r="E1676" i="27"/>
  <c r="E1675" i="27"/>
  <c r="E1674" i="27"/>
  <c r="E1673" i="27"/>
  <c r="E1672" i="27"/>
  <c r="E1671" i="27"/>
  <c r="E1670" i="27"/>
  <c r="E1669" i="27"/>
  <c r="E1668" i="27"/>
  <c r="E1667" i="27"/>
  <c r="E1666" i="27"/>
  <c r="E1665" i="27"/>
  <c r="E1664" i="27"/>
  <c r="E1663" i="27"/>
  <c r="E1662" i="27"/>
  <c r="E1661" i="27"/>
  <c r="E1660" i="27"/>
  <c r="E1659" i="27"/>
  <c r="E1658" i="27"/>
  <c r="E1657" i="27"/>
  <c r="E1656" i="27"/>
  <c r="E1655" i="27"/>
  <c r="E1654" i="27"/>
  <c r="E1653" i="27"/>
  <c r="E1652" i="27"/>
  <c r="E1651" i="27"/>
  <c r="E1650" i="27"/>
  <c r="E1649" i="27"/>
  <c r="E1648" i="27"/>
  <c r="E1647" i="27"/>
  <c r="E1646" i="27"/>
  <c r="E1645" i="27"/>
  <c r="E1644" i="27"/>
  <c r="E1643" i="27"/>
  <c r="E1642" i="27"/>
  <c r="E1641" i="27"/>
  <c r="E1640" i="27"/>
  <c r="E1639" i="27"/>
  <c r="E1638" i="27"/>
  <c r="E1637" i="27"/>
  <c r="E1636" i="27"/>
  <c r="E1635" i="27"/>
  <c r="E1634" i="27"/>
  <c r="E1633" i="27"/>
  <c r="E1632" i="27"/>
  <c r="E1631" i="27"/>
  <c r="E1630" i="27"/>
  <c r="E1629" i="27"/>
  <c r="E1628" i="27"/>
  <c r="E1627" i="27"/>
  <c r="E1626" i="27"/>
  <c r="E1625" i="27"/>
  <c r="E1624" i="27"/>
  <c r="E1623" i="27"/>
  <c r="E1622" i="27"/>
  <c r="E1621" i="27"/>
  <c r="E1620" i="27"/>
  <c r="E1619" i="27"/>
  <c r="E1618" i="27"/>
  <c r="E1617" i="27"/>
  <c r="E1616" i="27"/>
  <c r="E1615" i="27"/>
  <c r="E1614" i="27"/>
  <c r="E1613" i="27"/>
  <c r="E1612" i="27"/>
  <c r="E1611" i="27"/>
  <c r="E1610" i="27"/>
  <c r="E1609" i="27"/>
  <c r="E1608" i="27"/>
  <c r="E1607" i="27"/>
  <c r="E1606" i="27"/>
  <c r="E1605" i="27"/>
  <c r="E1604" i="27"/>
  <c r="E1603" i="27"/>
  <c r="E1602" i="27"/>
  <c r="E1601" i="27"/>
  <c r="E1600" i="27"/>
  <c r="E1599" i="27"/>
  <c r="E1598" i="27"/>
  <c r="E1597" i="27"/>
  <c r="E1596" i="27"/>
  <c r="E1595" i="27"/>
  <c r="E1594" i="27"/>
  <c r="E1593" i="27"/>
  <c r="E1592" i="27"/>
  <c r="E1591" i="27"/>
  <c r="E1590" i="27"/>
  <c r="E1589" i="27"/>
  <c r="E1588" i="27"/>
  <c r="E1587" i="27"/>
  <c r="E1586" i="27"/>
  <c r="E1585" i="27"/>
  <c r="E1584" i="27"/>
  <c r="E1583" i="27"/>
  <c r="E1582" i="27"/>
  <c r="E1581" i="27"/>
  <c r="E1580" i="27"/>
  <c r="E1579" i="27"/>
  <c r="E1578" i="27"/>
  <c r="E1577" i="27"/>
  <c r="E1576" i="27"/>
  <c r="E1575" i="27"/>
  <c r="E1574" i="27"/>
  <c r="E1573" i="27"/>
  <c r="E1572" i="27"/>
  <c r="E1571" i="27"/>
  <c r="E1570" i="27"/>
  <c r="E1569" i="27"/>
  <c r="E1568" i="27"/>
  <c r="E1567" i="27"/>
  <c r="E1566" i="27"/>
  <c r="E1565" i="27"/>
  <c r="E1564" i="27"/>
  <c r="E1563" i="27"/>
  <c r="E1562" i="27"/>
  <c r="E1561" i="27"/>
  <c r="E1560" i="27"/>
  <c r="E1559" i="27"/>
  <c r="E1558" i="27"/>
  <c r="E1557" i="27"/>
  <c r="E1556" i="27"/>
  <c r="E1555" i="27"/>
  <c r="E1554" i="27"/>
  <c r="E1553" i="27"/>
  <c r="E1552" i="27"/>
  <c r="E1551" i="27"/>
  <c r="E1550" i="27"/>
  <c r="E1549" i="27"/>
  <c r="E1548" i="27"/>
  <c r="E1547" i="27"/>
  <c r="E1546" i="27"/>
  <c r="E1545" i="27"/>
  <c r="E1544" i="27"/>
  <c r="E1543" i="27"/>
  <c r="E1542" i="27"/>
  <c r="E1541" i="27"/>
  <c r="E1540" i="27"/>
  <c r="E1539" i="27"/>
  <c r="E1538" i="27"/>
  <c r="E1537" i="27"/>
  <c r="E1536" i="27"/>
  <c r="E1535" i="27"/>
  <c r="E1534" i="27"/>
  <c r="E1533" i="27"/>
  <c r="E1532" i="27"/>
  <c r="E1531" i="27"/>
  <c r="E1530" i="27"/>
  <c r="E1529" i="27"/>
  <c r="E1528" i="27"/>
  <c r="E1527" i="27"/>
  <c r="E1526" i="27"/>
  <c r="E1525" i="27"/>
  <c r="E1524" i="27"/>
  <c r="E1523" i="27"/>
  <c r="E1522" i="27"/>
  <c r="E1521" i="27"/>
  <c r="E1520" i="27"/>
  <c r="E1519" i="27"/>
  <c r="E1518" i="27"/>
  <c r="E1517" i="27"/>
  <c r="E1516" i="27"/>
  <c r="E1515" i="27"/>
  <c r="E1514" i="27"/>
  <c r="E1513" i="27"/>
  <c r="E1512" i="27"/>
  <c r="E1511" i="27"/>
  <c r="E1510" i="27"/>
  <c r="E1509" i="27"/>
  <c r="E1508" i="27"/>
  <c r="E1507" i="27"/>
  <c r="E1506" i="27"/>
  <c r="E1505" i="27"/>
  <c r="E1504" i="27"/>
  <c r="E1503" i="27"/>
  <c r="E1502" i="27"/>
  <c r="E1501" i="27"/>
  <c r="E1500" i="27"/>
  <c r="E1499" i="27"/>
  <c r="E1498" i="27"/>
  <c r="E1497" i="27"/>
  <c r="E1496" i="27"/>
  <c r="E1495" i="27"/>
  <c r="E1494" i="27"/>
  <c r="E1493" i="27"/>
  <c r="E1492" i="27"/>
  <c r="E1491" i="27"/>
  <c r="E1490" i="27"/>
  <c r="E1489" i="27"/>
  <c r="E1488" i="27"/>
  <c r="E1487" i="27"/>
  <c r="E1486" i="27"/>
  <c r="E1485" i="27"/>
  <c r="E1484" i="27"/>
  <c r="E1483" i="27"/>
  <c r="E1482" i="27"/>
  <c r="E1481" i="27"/>
  <c r="E1480" i="27"/>
  <c r="E1479" i="27"/>
  <c r="E1478" i="27"/>
  <c r="E1477" i="27"/>
  <c r="E1476" i="27"/>
  <c r="E1475" i="27"/>
  <c r="E1474" i="27"/>
  <c r="E1473" i="27"/>
  <c r="E1472" i="27"/>
  <c r="E1471" i="27"/>
  <c r="E1470" i="27"/>
  <c r="E1469" i="27"/>
  <c r="E1468" i="27"/>
  <c r="E1467" i="27"/>
  <c r="E1466" i="27"/>
  <c r="E1465" i="27"/>
  <c r="E1464" i="27"/>
  <c r="E1463" i="27"/>
  <c r="E1462" i="27"/>
  <c r="E1461" i="27"/>
  <c r="E1460" i="27"/>
  <c r="E1459" i="27"/>
  <c r="E1458" i="27"/>
  <c r="E1457" i="27"/>
  <c r="E1456" i="27"/>
  <c r="E1455" i="27"/>
  <c r="E1454" i="27"/>
  <c r="E1453" i="27"/>
  <c r="E1452" i="27"/>
  <c r="E1451" i="27"/>
  <c r="E1450" i="27"/>
  <c r="E1449" i="27"/>
  <c r="E1448" i="27"/>
  <c r="E1447" i="27"/>
  <c r="E1446" i="27"/>
  <c r="E1445" i="27"/>
  <c r="E1444" i="27"/>
  <c r="E1443" i="27"/>
  <c r="E1442" i="27"/>
  <c r="E1441" i="27"/>
  <c r="E1440" i="27"/>
  <c r="E1439" i="27"/>
  <c r="E1438" i="27"/>
  <c r="E1437" i="27"/>
  <c r="E1436" i="27"/>
  <c r="E1435" i="27"/>
  <c r="E1434" i="27"/>
  <c r="E1433" i="27"/>
  <c r="E1432" i="27"/>
  <c r="E1431" i="27"/>
  <c r="E1430" i="27"/>
  <c r="E1429" i="27"/>
  <c r="E1428" i="27"/>
  <c r="E1427" i="27"/>
  <c r="E1426" i="27"/>
  <c r="E1425" i="27"/>
  <c r="E1424" i="27"/>
  <c r="E1423" i="27"/>
  <c r="E1422" i="27"/>
  <c r="E1421" i="27"/>
  <c r="E1420" i="27"/>
  <c r="E1419" i="27"/>
  <c r="E1418" i="27"/>
  <c r="E1417" i="27"/>
  <c r="E1416" i="27"/>
  <c r="E1415" i="27"/>
  <c r="E1414" i="27"/>
  <c r="E1413" i="27"/>
  <c r="E1412" i="27"/>
  <c r="E1411" i="27"/>
  <c r="E1410" i="27"/>
  <c r="E1409" i="27"/>
  <c r="E1408" i="27"/>
  <c r="E1407" i="27"/>
  <c r="E1406" i="27"/>
  <c r="E1405" i="27"/>
  <c r="E1404" i="27"/>
  <c r="E1403" i="27"/>
  <c r="E1402" i="27"/>
  <c r="E1401" i="27"/>
  <c r="E1400" i="27"/>
  <c r="E1399" i="27"/>
  <c r="E1398" i="27"/>
  <c r="E1397" i="27"/>
  <c r="E1396" i="27"/>
  <c r="E1395" i="27"/>
  <c r="E1394" i="27"/>
  <c r="E1393" i="27"/>
  <c r="E1392" i="27"/>
  <c r="E1391" i="27"/>
  <c r="E1390" i="27"/>
  <c r="E1389" i="27"/>
  <c r="E1388" i="27"/>
  <c r="E1387" i="27"/>
  <c r="E1386" i="27"/>
  <c r="E1385" i="27"/>
  <c r="E1384" i="27"/>
  <c r="E1383" i="27"/>
  <c r="E1382" i="27"/>
  <c r="E1381" i="27"/>
  <c r="E1380" i="27"/>
  <c r="E1379" i="27"/>
  <c r="E1378" i="27"/>
  <c r="E1377" i="27"/>
  <c r="E1376" i="27"/>
  <c r="E1375" i="27"/>
  <c r="E1374" i="27"/>
  <c r="E1373" i="27"/>
  <c r="E1372" i="27"/>
  <c r="E1371" i="27"/>
  <c r="E1370" i="27"/>
  <c r="E1369" i="27"/>
  <c r="E1368" i="27"/>
  <c r="E1367" i="27"/>
  <c r="E1366" i="27"/>
  <c r="E1365" i="27"/>
  <c r="E1364" i="27"/>
  <c r="E1363" i="27"/>
  <c r="E1362" i="27"/>
  <c r="E1361" i="27"/>
  <c r="E1360" i="27"/>
  <c r="E1359" i="27"/>
  <c r="E1358" i="27"/>
  <c r="E1357" i="27"/>
  <c r="E1356" i="27"/>
  <c r="E1355" i="27"/>
  <c r="E1354" i="27"/>
  <c r="E1353" i="27"/>
  <c r="E1352" i="27"/>
  <c r="E1351" i="27"/>
  <c r="E1350" i="27"/>
  <c r="E1349" i="27"/>
  <c r="E1348" i="27"/>
  <c r="E1347" i="27"/>
  <c r="E1346" i="27"/>
  <c r="E1345" i="27"/>
  <c r="E1344" i="27"/>
  <c r="E1343" i="27"/>
  <c r="E1342" i="27"/>
  <c r="E1341" i="27"/>
  <c r="E1340" i="27"/>
  <c r="E1339" i="27"/>
  <c r="E1338" i="27"/>
  <c r="E1337" i="27"/>
  <c r="E1336" i="27"/>
  <c r="E1335" i="27"/>
  <c r="E1334" i="27"/>
  <c r="E1333" i="27"/>
  <c r="E1332" i="27"/>
  <c r="E1331" i="27"/>
  <c r="E1330" i="27"/>
  <c r="E1329" i="27"/>
  <c r="E1328" i="27"/>
  <c r="E1327" i="27"/>
  <c r="E1326" i="27"/>
  <c r="E1325" i="27"/>
  <c r="E1324" i="27"/>
  <c r="E1323" i="27"/>
  <c r="E1322" i="27"/>
  <c r="E1321" i="27"/>
  <c r="E1320" i="27"/>
  <c r="E1319" i="27"/>
  <c r="E1318" i="27"/>
  <c r="E1317" i="27"/>
  <c r="E1316" i="27"/>
  <c r="E1315" i="27"/>
  <c r="E1314" i="27"/>
  <c r="E1313" i="27"/>
  <c r="E1312" i="27"/>
  <c r="E1311" i="27"/>
  <c r="E1310" i="27"/>
  <c r="E1309" i="27"/>
  <c r="E1308" i="27"/>
  <c r="E1307" i="27"/>
  <c r="E1306" i="27"/>
  <c r="E1305" i="27"/>
  <c r="E1304" i="27"/>
  <c r="E1303" i="27"/>
  <c r="E1302" i="27"/>
  <c r="E1301" i="27"/>
  <c r="E1300" i="27"/>
  <c r="E1299" i="27"/>
  <c r="E1298" i="27"/>
  <c r="E1297" i="27"/>
  <c r="E1296" i="27"/>
  <c r="E1295" i="27"/>
  <c r="E1294" i="27"/>
  <c r="E1293" i="27"/>
  <c r="E1292" i="27"/>
  <c r="E1291" i="27"/>
  <c r="E1290" i="27"/>
  <c r="E1289" i="27"/>
  <c r="E1288" i="27"/>
  <c r="E1287" i="27"/>
  <c r="E1286" i="27"/>
  <c r="E1285" i="27"/>
  <c r="E1284" i="27"/>
  <c r="E1283" i="27"/>
  <c r="E1282" i="27"/>
  <c r="E1281" i="27"/>
  <c r="E1280" i="27"/>
  <c r="E1279" i="27"/>
  <c r="E1278" i="27"/>
  <c r="E1277" i="27"/>
  <c r="E1276" i="27"/>
  <c r="E1275" i="27"/>
  <c r="E1274" i="27"/>
  <c r="E1273" i="27"/>
  <c r="E1272" i="27"/>
  <c r="E1271" i="27"/>
  <c r="E1270" i="27"/>
  <c r="E1269" i="27"/>
  <c r="E1268" i="27"/>
  <c r="E1267" i="27"/>
  <c r="E1266" i="27"/>
  <c r="E1265" i="27"/>
  <c r="E1264" i="27"/>
  <c r="E1263" i="27"/>
  <c r="E1262" i="27"/>
  <c r="E1261" i="27"/>
  <c r="E1260" i="27"/>
  <c r="E1259" i="27"/>
  <c r="E1258" i="27"/>
  <c r="E1257" i="27"/>
  <c r="E1256" i="27"/>
  <c r="E1255" i="27"/>
  <c r="E1254" i="27"/>
  <c r="E1253" i="27"/>
  <c r="E1252" i="27"/>
  <c r="E1251" i="27"/>
  <c r="E1250" i="27"/>
  <c r="E1249" i="27"/>
  <c r="E1248" i="27"/>
  <c r="E1247" i="27"/>
  <c r="E1246" i="27"/>
  <c r="E1245" i="27"/>
  <c r="E1244" i="27"/>
  <c r="E1243" i="27"/>
  <c r="E1242" i="27"/>
  <c r="E1241" i="27"/>
  <c r="E1240" i="27"/>
  <c r="E1239" i="27"/>
  <c r="E1238" i="27"/>
  <c r="E1237" i="27"/>
  <c r="E1236" i="27"/>
  <c r="E1235" i="27"/>
  <c r="E1234" i="27"/>
  <c r="E1233" i="27"/>
  <c r="E1232" i="27"/>
  <c r="E1231" i="27"/>
  <c r="E1230" i="27"/>
  <c r="E1229" i="27"/>
  <c r="E1228" i="27"/>
  <c r="E1227" i="27"/>
  <c r="E1226" i="27"/>
  <c r="E1225" i="27"/>
  <c r="E1224" i="27"/>
  <c r="E1223" i="27"/>
  <c r="E1222" i="27"/>
  <c r="E1221" i="27"/>
  <c r="E1220" i="27"/>
  <c r="E1219" i="27"/>
  <c r="E1218" i="27"/>
  <c r="E1217" i="27"/>
  <c r="E1216" i="27"/>
  <c r="E1215" i="27"/>
  <c r="E1214" i="27"/>
  <c r="E1213" i="27"/>
  <c r="E1212" i="27"/>
  <c r="E1211" i="27"/>
  <c r="E1210" i="27"/>
  <c r="E1209" i="27"/>
  <c r="E1208" i="27"/>
  <c r="E1207" i="27"/>
  <c r="E1206" i="27"/>
  <c r="E1205" i="27"/>
  <c r="E1204" i="27"/>
  <c r="E1203" i="27"/>
  <c r="E1202" i="27"/>
  <c r="E1201" i="27"/>
  <c r="E1200" i="27"/>
  <c r="E1199" i="27"/>
  <c r="E1198" i="27"/>
  <c r="E1197" i="27"/>
  <c r="E1196" i="27"/>
  <c r="E1195" i="27"/>
  <c r="E1194" i="27"/>
  <c r="E1193" i="27"/>
  <c r="E1192" i="27"/>
  <c r="E1191" i="27"/>
  <c r="E1190" i="27"/>
  <c r="E1189" i="27"/>
  <c r="E1188" i="27"/>
  <c r="E1187" i="27"/>
  <c r="E1186" i="27"/>
  <c r="E1185" i="27"/>
  <c r="E1184" i="27"/>
  <c r="E1183" i="27"/>
  <c r="E1182" i="27"/>
  <c r="E1181" i="27"/>
  <c r="E1180" i="27"/>
  <c r="E1179" i="27"/>
  <c r="E1178" i="27"/>
  <c r="E1177" i="27"/>
  <c r="E1176" i="27"/>
  <c r="E1175" i="27"/>
  <c r="E1174" i="27"/>
  <c r="E1173" i="27"/>
  <c r="E1172" i="27"/>
  <c r="E1171" i="27"/>
  <c r="E1170" i="27"/>
  <c r="E1169" i="27"/>
  <c r="E1168" i="27"/>
  <c r="E1167" i="27"/>
  <c r="E1166" i="27"/>
  <c r="E1165" i="27"/>
  <c r="E1164" i="27"/>
  <c r="E1163" i="27"/>
  <c r="E1162" i="27"/>
  <c r="E1161" i="27"/>
  <c r="E1160" i="27"/>
  <c r="E1159" i="27"/>
  <c r="E1158" i="27"/>
  <c r="E1157" i="27"/>
  <c r="E1156" i="27"/>
  <c r="E1155" i="27"/>
  <c r="E1154" i="27"/>
  <c r="E1153" i="27"/>
  <c r="E1152" i="27"/>
  <c r="E1151" i="27"/>
  <c r="E1150" i="27"/>
  <c r="E1149" i="27"/>
  <c r="E1148" i="27"/>
  <c r="E1147" i="27"/>
  <c r="E1146" i="27"/>
  <c r="E1145" i="27"/>
  <c r="E1144" i="27"/>
  <c r="E1143" i="27"/>
  <c r="E1142" i="27"/>
  <c r="E1141" i="27"/>
  <c r="E1140" i="27"/>
  <c r="E1139" i="27"/>
  <c r="E1138" i="27"/>
  <c r="E1137" i="27"/>
  <c r="E1136" i="27"/>
  <c r="E1135" i="27"/>
  <c r="E1134" i="27"/>
  <c r="E1133" i="27"/>
  <c r="E1132" i="27"/>
  <c r="E1131" i="27"/>
  <c r="E1130" i="27"/>
  <c r="E1129" i="27"/>
  <c r="E1128" i="27"/>
  <c r="E1127" i="27"/>
  <c r="E1126" i="27"/>
  <c r="E1125" i="27"/>
  <c r="E1124" i="27"/>
  <c r="E1123" i="27"/>
  <c r="E1122" i="27"/>
  <c r="E1121" i="27"/>
  <c r="E1120" i="27"/>
  <c r="E1119" i="27"/>
  <c r="E1118" i="27"/>
  <c r="E1117" i="27"/>
  <c r="E1116" i="27"/>
  <c r="E1115" i="27"/>
  <c r="E1114" i="27"/>
  <c r="E1113" i="27"/>
  <c r="E1112" i="27"/>
  <c r="E1111" i="27"/>
  <c r="E1110" i="27"/>
  <c r="E1109" i="27"/>
  <c r="E1108" i="27"/>
  <c r="E1107" i="27"/>
  <c r="E1106" i="27"/>
  <c r="E1105" i="27"/>
  <c r="E1104" i="27"/>
  <c r="E1103" i="27"/>
  <c r="E1102" i="27"/>
  <c r="E1101" i="27"/>
  <c r="E1100" i="27"/>
  <c r="E1099" i="27"/>
  <c r="E1098" i="27"/>
  <c r="E1097" i="27"/>
  <c r="E1096" i="27"/>
  <c r="E1095" i="27"/>
  <c r="E1094" i="27"/>
  <c r="E1093" i="27"/>
  <c r="E1092" i="27"/>
  <c r="E1091" i="27"/>
  <c r="E1090" i="27"/>
  <c r="E1089" i="27"/>
  <c r="E1088" i="27"/>
  <c r="E1087" i="27"/>
  <c r="E1086" i="27"/>
  <c r="E1085" i="27"/>
  <c r="E1084" i="27"/>
  <c r="E1083" i="27"/>
  <c r="E1082" i="27"/>
  <c r="E1081" i="27"/>
  <c r="E1080" i="27"/>
  <c r="E1079" i="27"/>
  <c r="E1078" i="27"/>
  <c r="E1077" i="27"/>
  <c r="E1076" i="27"/>
  <c r="E1075" i="27"/>
  <c r="E1074" i="27"/>
  <c r="E1073" i="27"/>
  <c r="E1072" i="27"/>
  <c r="E1071" i="27"/>
  <c r="E1070" i="27"/>
  <c r="E1069" i="27"/>
  <c r="E1068" i="27"/>
  <c r="E1067" i="27"/>
  <c r="E1066" i="27"/>
  <c r="E1065" i="27"/>
  <c r="E1064" i="27"/>
  <c r="E1063" i="27"/>
  <c r="E1062" i="27"/>
  <c r="E1061" i="27"/>
  <c r="E1060" i="27"/>
  <c r="E1059" i="27"/>
  <c r="E1058" i="27"/>
  <c r="E1057" i="27"/>
  <c r="E1056" i="27"/>
  <c r="E1055" i="27"/>
  <c r="E1054" i="27"/>
  <c r="E1053" i="27"/>
  <c r="E1052" i="27"/>
  <c r="E1051" i="27"/>
  <c r="E1050" i="27"/>
  <c r="E1049" i="27"/>
  <c r="E1048" i="27"/>
  <c r="E1047" i="27"/>
  <c r="E1046" i="27"/>
  <c r="E1045" i="27"/>
  <c r="E1044" i="27"/>
  <c r="E1043" i="27"/>
  <c r="E1042" i="27"/>
  <c r="E1041" i="27"/>
  <c r="E1040" i="27"/>
  <c r="E1039" i="27"/>
  <c r="E1038" i="27"/>
  <c r="E1037" i="27"/>
  <c r="E1036" i="27"/>
  <c r="E1035" i="27"/>
  <c r="E1034" i="27"/>
  <c r="E1033" i="27"/>
  <c r="E1032" i="27"/>
  <c r="E1031" i="27"/>
  <c r="E1030" i="27"/>
  <c r="E1029" i="27"/>
  <c r="E1028" i="27"/>
  <c r="E1027" i="27"/>
  <c r="E1026" i="27"/>
  <c r="E1025" i="27"/>
  <c r="E1024" i="27"/>
  <c r="E1023" i="27"/>
  <c r="E1022" i="27"/>
  <c r="E1021" i="27"/>
  <c r="E1020" i="27"/>
  <c r="E1019" i="27"/>
  <c r="E1018" i="27"/>
  <c r="E1017" i="27"/>
  <c r="E1016" i="27"/>
  <c r="E1015" i="27"/>
  <c r="E1014" i="27"/>
  <c r="E1013" i="27"/>
  <c r="E1012" i="27"/>
  <c r="E1011" i="27"/>
  <c r="E1010" i="27"/>
  <c r="E1009" i="27"/>
  <c r="E1008" i="27"/>
  <c r="E1007" i="27"/>
  <c r="E1006" i="27"/>
  <c r="E1005" i="27"/>
  <c r="E1004" i="27"/>
  <c r="E1003" i="27"/>
  <c r="E1002" i="27"/>
  <c r="E1001" i="27"/>
  <c r="E1000" i="27"/>
  <c r="E999" i="27"/>
  <c r="E998" i="27"/>
  <c r="E997" i="27"/>
  <c r="E996" i="27"/>
  <c r="E995" i="27"/>
  <c r="E994" i="27"/>
  <c r="E993" i="27"/>
  <c r="E992" i="27"/>
  <c r="E991" i="27"/>
  <c r="E990" i="27"/>
  <c r="E989" i="27"/>
  <c r="E988" i="27"/>
  <c r="E987" i="27"/>
  <c r="E986" i="27"/>
  <c r="E985" i="27"/>
  <c r="E984" i="27"/>
  <c r="E983" i="27"/>
  <c r="E982" i="27"/>
  <c r="E981" i="27"/>
  <c r="E980" i="27"/>
  <c r="E979" i="27"/>
  <c r="E978" i="27"/>
  <c r="E977" i="27"/>
  <c r="E976" i="27"/>
  <c r="E975" i="27"/>
  <c r="E974" i="27"/>
  <c r="E973" i="27"/>
  <c r="E972" i="27"/>
  <c r="E971" i="27"/>
  <c r="E970" i="27"/>
  <c r="E969" i="27"/>
  <c r="E968" i="27"/>
  <c r="E967" i="27"/>
  <c r="E966" i="27"/>
  <c r="E965" i="27"/>
  <c r="E964" i="27"/>
  <c r="E963" i="27"/>
  <c r="E962" i="27"/>
  <c r="E961" i="27"/>
  <c r="E960" i="27"/>
  <c r="E959" i="27"/>
  <c r="E958" i="27"/>
  <c r="E957" i="27"/>
  <c r="E956" i="27"/>
  <c r="E955" i="27"/>
  <c r="E954" i="27"/>
  <c r="E953" i="27"/>
  <c r="E952" i="27"/>
  <c r="E951" i="27"/>
  <c r="E950" i="27"/>
  <c r="E949" i="27"/>
  <c r="E948" i="27"/>
  <c r="E947" i="27"/>
  <c r="E946" i="27"/>
  <c r="E945" i="27"/>
  <c r="E944" i="27"/>
  <c r="E943" i="27"/>
  <c r="E942" i="27"/>
  <c r="E941" i="27"/>
  <c r="E940" i="27"/>
  <c r="E939" i="27"/>
  <c r="E938" i="27"/>
  <c r="E937" i="27"/>
  <c r="E936" i="27"/>
  <c r="E935" i="27"/>
  <c r="E934" i="27"/>
  <c r="E933" i="27"/>
  <c r="E932" i="27"/>
  <c r="E931" i="27"/>
  <c r="E930" i="27"/>
  <c r="E929" i="27"/>
  <c r="E928" i="27"/>
  <c r="E927" i="27"/>
  <c r="E926" i="27"/>
  <c r="E925" i="27"/>
  <c r="E924" i="27"/>
  <c r="E923" i="27"/>
  <c r="E922" i="27"/>
  <c r="E921" i="27"/>
  <c r="E920" i="27"/>
  <c r="E919" i="27"/>
  <c r="E918" i="27"/>
  <c r="E917" i="27"/>
  <c r="E916" i="27"/>
  <c r="E915" i="27"/>
  <c r="E914" i="27"/>
  <c r="E913" i="27"/>
  <c r="E912" i="27"/>
  <c r="E911" i="27"/>
  <c r="E910" i="27"/>
  <c r="E909" i="27"/>
  <c r="E908" i="27"/>
  <c r="E907" i="27"/>
  <c r="E906" i="27"/>
  <c r="E905" i="27"/>
  <c r="E904" i="27"/>
  <c r="E903" i="27"/>
  <c r="E902" i="27"/>
  <c r="E901" i="27"/>
  <c r="E900" i="27"/>
  <c r="E899" i="27"/>
  <c r="E898" i="27"/>
  <c r="E897" i="27"/>
  <c r="E896" i="27"/>
  <c r="E895" i="27"/>
  <c r="E894" i="27"/>
  <c r="E893" i="27"/>
  <c r="E892" i="27"/>
  <c r="E891" i="27"/>
  <c r="E890" i="27"/>
  <c r="E889" i="27"/>
  <c r="E888" i="27"/>
  <c r="E887" i="27"/>
  <c r="E886" i="27"/>
  <c r="E885" i="27"/>
  <c r="E884" i="27"/>
  <c r="E883" i="27"/>
  <c r="E882" i="27"/>
  <c r="E881" i="27"/>
  <c r="E880" i="27"/>
  <c r="E879" i="27"/>
  <c r="E878" i="27"/>
  <c r="E877" i="27"/>
  <c r="E876" i="27"/>
  <c r="E875" i="27"/>
  <c r="E874" i="27"/>
  <c r="E873" i="27"/>
  <c r="E872" i="27"/>
  <c r="E871" i="27"/>
  <c r="E870" i="27"/>
  <c r="E869" i="27"/>
  <c r="E868" i="27"/>
  <c r="E867" i="27"/>
  <c r="E866" i="27"/>
  <c r="E865" i="27"/>
  <c r="E864" i="27"/>
  <c r="E863" i="27"/>
  <c r="E862" i="27"/>
  <c r="E861" i="27"/>
  <c r="E860" i="27"/>
  <c r="E859" i="27"/>
  <c r="E858" i="27"/>
  <c r="E857" i="27"/>
  <c r="E856" i="27"/>
  <c r="E855" i="27"/>
  <c r="E854" i="27"/>
  <c r="E853" i="27"/>
  <c r="E852" i="27"/>
  <c r="E851" i="27"/>
  <c r="E850" i="27"/>
  <c r="E849" i="27"/>
  <c r="E848" i="27"/>
  <c r="E847" i="27"/>
  <c r="E846" i="27"/>
  <c r="E845" i="27"/>
  <c r="E844" i="27"/>
  <c r="E843" i="27"/>
  <c r="E842" i="27"/>
  <c r="E841" i="27"/>
  <c r="E840" i="27"/>
  <c r="E839" i="27"/>
  <c r="E838" i="27"/>
  <c r="E837" i="27"/>
  <c r="E836" i="27"/>
  <c r="E835" i="27"/>
  <c r="E834" i="27"/>
  <c r="E833" i="27"/>
  <c r="E832" i="27"/>
  <c r="E831" i="27"/>
  <c r="E830" i="27"/>
  <c r="E829" i="27"/>
  <c r="E828" i="27"/>
  <c r="E827" i="27"/>
  <c r="E826" i="27"/>
  <c r="E825" i="27"/>
  <c r="E824" i="27"/>
  <c r="E823" i="27"/>
  <c r="E822" i="27"/>
  <c r="E821" i="27"/>
  <c r="E820" i="27"/>
  <c r="E819" i="27"/>
  <c r="E818" i="27"/>
  <c r="E817" i="27"/>
  <c r="E816" i="27"/>
  <c r="E815" i="27"/>
  <c r="E814" i="27"/>
  <c r="E813" i="27"/>
  <c r="E812" i="27"/>
  <c r="E811" i="27"/>
  <c r="E810" i="27"/>
  <c r="E809" i="27"/>
  <c r="E808" i="27"/>
  <c r="E807" i="27"/>
  <c r="E806" i="27"/>
  <c r="E805" i="27"/>
  <c r="E804" i="27"/>
  <c r="E803" i="27"/>
  <c r="E802" i="27"/>
  <c r="E801" i="27"/>
  <c r="E800" i="27"/>
  <c r="E799" i="27"/>
  <c r="E798" i="27"/>
  <c r="E797" i="27"/>
  <c r="E796" i="27"/>
  <c r="E795" i="27"/>
  <c r="E794" i="27"/>
  <c r="E793" i="27"/>
  <c r="E792" i="27"/>
  <c r="E791" i="27"/>
  <c r="E790" i="27"/>
  <c r="E789" i="27"/>
  <c r="E788" i="27"/>
  <c r="E787" i="27"/>
  <c r="E786" i="27"/>
  <c r="E785" i="27"/>
  <c r="E784" i="27"/>
  <c r="E783" i="27"/>
  <c r="E782" i="27"/>
  <c r="E781" i="27"/>
  <c r="E780" i="27"/>
  <c r="E779" i="27"/>
  <c r="E778" i="27"/>
  <c r="E777" i="27"/>
  <c r="E776" i="27"/>
  <c r="E775" i="27"/>
  <c r="E774" i="27"/>
  <c r="E773" i="27"/>
  <c r="E772" i="27"/>
  <c r="E771" i="27"/>
  <c r="E770" i="27"/>
  <c r="E769" i="27"/>
  <c r="E768" i="27"/>
  <c r="E767" i="27"/>
  <c r="E766" i="27"/>
  <c r="E765" i="27"/>
  <c r="E764" i="27"/>
  <c r="E763" i="27"/>
  <c r="E762" i="27"/>
  <c r="E761" i="27"/>
  <c r="E760" i="27"/>
  <c r="E759" i="27"/>
  <c r="E758" i="27"/>
  <c r="E757" i="27"/>
  <c r="E756" i="27"/>
  <c r="E755" i="27"/>
  <c r="E754" i="27"/>
  <c r="E753" i="27"/>
  <c r="E752" i="27"/>
  <c r="E751" i="27"/>
  <c r="E750" i="27"/>
  <c r="E749" i="27"/>
  <c r="E748" i="27"/>
  <c r="E747" i="27"/>
  <c r="E746" i="27"/>
  <c r="E745" i="27"/>
  <c r="E744" i="27"/>
  <c r="E743" i="27"/>
  <c r="E742" i="27"/>
  <c r="E741" i="27"/>
  <c r="E740" i="27"/>
  <c r="E739" i="27"/>
  <c r="E738" i="27"/>
  <c r="E737" i="27"/>
  <c r="E736" i="27"/>
  <c r="E735" i="27"/>
  <c r="E734" i="27"/>
  <c r="E733" i="27"/>
  <c r="E732" i="27"/>
  <c r="E731" i="27"/>
  <c r="E730" i="27"/>
  <c r="E729" i="27"/>
  <c r="E728" i="27"/>
  <c r="E727" i="27"/>
  <c r="E726" i="27"/>
  <c r="E725" i="27"/>
  <c r="E724" i="27"/>
  <c r="E723" i="27"/>
  <c r="E722" i="27"/>
  <c r="E721" i="27"/>
  <c r="E720" i="27"/>
  <c r="E719" i="27"/>
  <c r="E718" i="27"/>
  <c r="E717" i="27"/>
  <c r="E716" i="27"/>
  <c r="E715" i="27"/>
  <c r="E714" i="27"/>
  <c r="E713" i="27"/>
  <c r="E712" i="27"/>
  <c r="E711" i="27"/>
  <c r="E710" i="27"/>
  <c r="E709" i="27"/>
  <c r="E708" i="27"/>
  <c r="E707" i="27"/>
  <c r="E706" i="27"/>
  <c r="E705" i="27"/>
  <c r="E704" i="27"/>
  <c r="E703" i="27"/>
  <c r="E702" i="27"/>
  <c r="E701" i="27"/>
  <c r="E700" i="27"/>
  <c r="E699" i="27"/>
  <c r="E698" i="27"/>
  <c r="E697" i="27"/>
  <c r="E696" i="27"/>
  <c r="E695" i="27"/>
  <c r="E694" i="27"/>
  <c r="E693" i="27"/>
  <c r="E692" i="27"/>
  <c r="E691" i="27"/>
  <c r="E690" i="27"/>
  <c r="E689" i="27"/>
  <c r="E688" i="27"/>
  <c r="E687" i="27"/>
  <c r="E686" i="27"/>
  <c r="E685" i="27"/>
  <c r="E684" i="27"/>
  <c r="E683" i="27"/>
  <c r="E682" i="27"/>
  <c r="E681" i="27"/>
  <c r="E680" i="27"/>
  <c r="E679" i="27"/>
  <c r="E678" i="27"/>
  <c r="E677" i="27"/>
  <c r="E676" i="27"/>
  <c r="E675" i="27"/>
  <c r="E674" i="27"/>
  <c r="E673" i="27"/>
  <c r="E672" i="27"/>
  <c r="E671" i="27"/>
  <c r="E670" i="27"/>
  <c r="E669" i="27"/>
  <c r="E668" i="27"/>
  <c r="E667" i="27"/>
  <c r="E666" i="27"/>
  <c r="E665" i="27"/>
  <c r="E664" i="27"/>
  <c r="E663" i="27"/>
  <c r="E662" i="27"/>
  <c r="E661" i="27"/>
  <c r="E660" i="27"/>
  <c r="E659" i="27"/>
  <c r="E658" i="27"/>
  <c r="E657" i="27"/>
  <c r="E656" i="27"/>
  <c r="E655" i="27"/>
  <c r="E654" i="27"/>
  <c r="E653" i="27"/>
  <c r="E652" i="27"/>
  <c r="E651" i="27"/>
  <c r="E650" i="27"/>
  <c r="E649" i="27"/>
  <c r="E648" i="27"/>
  <c r="E647" i="27"/>
  <c r="E646" i="27"/>
  <c r="E645" i="27"/>
  <c r="E644" i="27"/>
  <c r="E643" i="27"/>
  <c r="E642" i="27"/>
  <c r="E641" i="27"/>
  <c r="E640" i="27"/>
  <c r="E639" i="27"/>
  <c r="E638" i="27"/>
  <c r="E637" i="27"/>
  <c r="E636" i="27"/>
  <c r="E635" i="27"/>
  <c r="E634" i="27"/>
  <c r="E633" i="27"/>
  <c r="E632" i="27"/>
  <c r="E631" i="27"/>
  <c r="E630" i="27"/>
  <c r="E629" i="27"/>
  <c r="E628" i="27"/>
  <c r="E627" i="27"/>
  <c r="E626" i="27"/>
  <c r="E625" i="27"/>
  <c r="E624" i="27"/>
  <c r="E623" i="27"/>
  <c r="E622" i="27"/>
  <c r="E621" i="27"/>
  <c r="E620" i="27"/>
  <c r="E619" i="27"/>
  <c r="E618" i="27"/>
  <c r="E617" i="27"/>
  <c r="E616" i="27"/>
  <c r="E615" i="27"/>
  <c r="E614" i="27"/>
  <c r="E613" i="27"/>
  <c r="E612" i="27"/>
  <c r="E611" i="27"/>
  <c r="E610" i="27"/>
  <c r="E609" i="27"/>
  <c r="E608" i="27"/>
  <c r="E607" i="27"/>
  <c r="E606" i="27"/>
  <c r="E605" i="27"/>
  <c r="E604" i="27"/>
  <c r="E603" i="27"/>
  <c r="E602" i="27"/>
  <c r="E601" i="27"/>
  <c r="E600" i="27"/>
  <c r="E599" i="27"/>
  <c r="E598" i="27"/>
  <c r="E597" i="27"/>
  <c r="E596" i="27"/>
  <c r="E595" i="27"/>
  <c r="E594" i="27"/>
  <c r="E593" i="27"/>
  <c r="E592" i="27"/>
  <c r="E591" i="27"/>
  <c r="E590" i="27"/>
  <c r="E589" i="27"/>
  <c r="E588" i="27"/>
  <c r="E587" i="27"/>
  <c r="E586" i="27"/>
  <c r="E585" i="27"/>
  <c r="E584" i="27"/>
  <c r="E583" i="27"/>
  <c r="E582" i="27"/>
  <c r="E581" i="27"/>
  <c r="E580" i="27"/>
  <c r="E579" i="27"/>
  <c r="E578" i="27"/>
  <c r="E577" i="27"/>
  <c r="E576" i="27"/>
  <c r="E575" i="27"/>
  <c r="E574" i="27"/>
  <c r="E573" i="27"/>
  <c r="E572" i="27"/>
  <c r="E571" i="27"/>
  <c r="E570" i="27"/>
  <c r="E569" i="27"/>
  <c r="E568" i="27"/>
  <c r="E567" i="27"/>
  <c r="E566" i="27"/>
  <c r="E565" i="27"/>
  <c r="E564" i="27"/>
  <c r="E563" i="27"/>
  <c r="E562" i="27"/>
  <c r="E561" i="27"/>
  <c r="E560" i="27"/>
  <c r="E559" i="27"/>
  <c r="E558" i="27"/>
  <c r="E557" i="27"/>
  <c r="E556" i="27"/>
  <c r="E555" i="27"/>
  <c r="E554" i="27"/>
  <c r="E553" i="27"/>
  <c r="E552" i="27"/>
  <c r="E551" i="27"/>
  <c r="E550" i="27"/>
  <c r="E549" i="27"/>
  <c r="E548" i="27"/>
  <c r="E547" i="27"/>
  <c r="E546" i="27"/>
  <c r="E545" i="27"/>
  <c r="E544" i="27"/>
  <c r="E543" i="27"/>
  <c r="E542" i="27"/>
  <c r="E541" i="27"/>
  <c r="E540" i="27"/>
  <c r="E539" i="27"/>
  <c r="E538" i="27"/>
  <c r="E537" i="27"/>
  <c r="E536" i="27"/>
  <c r="E535" i="27"/>
  <c r="E534" i="27"/>
  <c r="E533" i="27"/>
  <c r="E532" i="27"/>
  <c r="E531" i="27"/>
  <c r="E530" i="27"/>
  <c r="E529" i="27"/>
  <c r="E528" i="27"/>
  <c r="E527" i="27"/>
  <c r="E526" i="27"/>
  <c r="E525" i="27"/>
  <c r="E524" i="27"/>
  <c r="E523" i="27"/>
  <c r="E522" i="27"/>
  <c r="E521" i="27"/>
  <c r="E520" i="27"/>
  <c r="E519" i="27"/>
  <c r="E518" i="27"/>
  <c r="E517" i="27"/>
  <c r="E516" i="27"/>
  <c r="E515" i="27"/>
  <c r="E514" i="27"/>
  <c r="E513" i="27"/>
  <c r="E512" i="27"/>
  <c r="E511" i="27"/>
  <c r="E510" i="27"/>
  <c r="E509" i="27"/>
  <c r="E508" i="27"/>
  <c r="E507" i="27"/>
  <c r="E506" i="27"/>
  <c r="E505" i="27"/>
  <c r="E504" i="27"/>
  <c r="E503" i="27"/>
  <c r="E502" i="27"/>
  <c r="E501" i="27"/>
  <c r="E500" i="27"/>
  <c r="E499" i="27"/>
  <c r="E498" i="27"/>
  <c r="E497" i="27"/>
  <c r="E496" i="27"/>
  <c r="E495" i="27"/>
  <c r="E494" i="27"/>
  <c r="E493" i="27"/>
  <c r="E492" i="27"/>
  <c r="E491" i="27"/>
  <c r="E490" i="27"/>
  <c r="E489" i="27"/>
  <c r="E488" i="27"/>
  <c r="E487" i="27"/>
  <c r="E486" i="27"/>
  <c r="E485" i="27"/>
  <c r="E484" i="27"/>
  <c r="E483" i="27"/>
  <c r="E482" i="27"/>
  <c r="E481" i="27"/>
  <c r="E480" i="27"/>
  <c r="E479" i="27"/>
  <c r="E478" i="27"/>
  <c r="E477" i="27"/>
  <c r="E476" i="27"/>
  <c r="E475" i="27"/>
  <c r="E474" i="27"/>
  <c r="E473" i="27"/>
  <c r="E472" i="27"/>
  <c r="E471" i="27"/>
  <c r="E470" i="27"/>
  <c r="E469" i="27"/>
  <c r="E468" i="27"/>
  <c r="E467" i="27"/>
  <c r="E466" i="27"/>
  <c r="E465" i="27"/>
  <c r="E464" i="27"/>
  <c r="E463" i="27"/>
  <c r="E462" i="27"/>
  <c r="E461" i="27"/>
  <c r="E460" i="27"/>
  <c r="E459" i="27"/>
  <c r="E458" i="27"/>
  <c r="E457" i="27"/>
  <c r="E456" i="27"/>
  <c r="E455" i="27"/>
  <c r="E454" i="27"/>
  <c r="E453" i="27"/>
  <c r="E452" i="27"/>
  <c r="E451" i="27"/>
  <c r="E450" i="27"/>
  <c r="E449" i="27"/>
  <c r="E448" i="27"/>
  <c r="E447" i="27"/>
  <c r="E446" i="27"/>
  <c r="E445" i="27"/>
  <c r="E444" i="27"/>
  <c r="E443" i="27"/>
  <c r="E442" i="27"/>
  <c r="E441" i="27"/>
  <c r="E440" i="27"/>
  <c r="E439" i="27"/>
  <c r="E438" i="27"/>
  <c r="E437" i="27"/>
  <c r="E436" i="27"/>
  <c r="E435" i="27"/>
  <c r="E434" i="27"/>
  <c r="E433" i="27"/>
  <c r="E432" i="27"/>
  <c r="E431" i="27"/>
  <c r="E430" i="27"/>
  <c r="E429" i="27"/>
  <c r="E428" i="27"/>
  <c r="E427" i="27"/>
  <c r="E426" i="27"/>
  <c r="E425" i="27"/>
  <c r="E424" i="27"/>
  <c r="E423" i="27"/>
  <c r="E422" i="27"/>
  <c r="E421" i="27"/>
  <c r="E420" i="27"/>
  <c r="E419" i="27"/>
  <c r="E418" i="27"/>
  <c r="E417" i="27"/>
  <c r="E416" i="27"/>
  <c r="E415" i="27"/>
  <c r="E414" i="27"/>
  <c r="E413" i="27"/>
  <c r="E412" i="27"/>
  <c r="E411" i="27"/>
  <c r="E410" i="27"/>
  <c r="E409" i="27"/>
  <c r="E408" i="27"/>
  <c r="E407" i="27"/>
  <c r="E406" i="27"/>
  <c r="E405" i="27"/>
  <c r="E404" i="27"/>
  <c r="E403" i="27"/>
  <c r="E402" i="27"/>
  <c r="E401" i="27"/>
  <c r="E400" i="27"/>
  <c r="E399" i="27"/>
  <c r="E398" i="27"/>
  <c r="E397" i="27"/>
  <c r="E396" i="27"/>
  <c r="E395" i="27"/>
  <c r="E394" i="27"/>
  <c r="E393" i="27"/>
  <c r="E392" i="27"/>
  <c r="E391" i="27"/>
  <c r="E390" i="27"/>
  <c r="E389" i="27"/>
  <c r="E388" i="27"/>
  <c r="E387" i="27"/>
  <c r="E386" i="27"/>
  <c r="E385" i="27"/>
  <c r="E384" i="27"/>
  <c r="E383" i="27"/>
  <c r="E382" i="27"/>
  <c r="E381" i="27"/>
  <c r="E380" i="27"/>
  <c r="E379" i="27"/>
  <c r="E378" i="27"/>
  <c r="E377" i="27"/>
  <c r="E376" i="27"/>
  <c r="E375" i="27"/>
  <c r="E374" i="27"/>
  <c r="E373" i="27"/>
  <c r="E372" i="27"/>
  <c r="E371" i="27"/>
  <c r="E370" i="27"/>
  <c r="E369" i="27"/>
  <c r="E368" i="27"/>
  <c r="E367" i="27"/>
  <c r="E366" i="27"/>
  <c r="E365" i="27"/>
  <c r="E364" i="27"/>
  <c r="E363" i="27"/>
  <c r="E362" i="27"/>
  <c r="E361" i="27"/>
  <c r="E360" i="27"/>
  <c r="E359" i="27"/>
  <c r="E358" i="27"/>
  <c r="E357" i="27"/>
  <c r="E356" i="27"/>
  <c r="E355" i="27"/>
  <c r="E354" i="27"/>
  <c r="E353" i="27"/>
  <c r="E352" i="27"/>
  <c r="E351" i="27"/>
  <c r="E350" i="27"/>
  <c r="E349" i="27"/>
  <c r="E348" i="27"/>
  <c r="E347" i="27"/>
  <c r="E346" i="27"/>
  <c r="E345" i="27"/>
  <c r="E344" i="27"/>
  <c r="E343" i="27"/>
  <c r="E342" i="27"/>
  <c r="E341" i="27"/>
  <c r="E340" i="27"/>
  <c r="E339" i="27"/>
  <c r="E338" i="27"/>
  <c r="E337" i="27"/>
  <c r="E336" i="27"/>
  <c r="E335" i="27"/>
  <c r="E334" i="27"/>
  <c r="E333" i="27"/>
  <c r="E332" i="27"/>
  <c r="E331" i="27"/>
  <c r="E330" i="27"/>
  <c r="E329" i="27"/>
  <c r="E328" i="27"/>
  <c r="E327" i="27"/>
  <c r="E326" i="27"/>
  <c r="E325" i="27"/>
  <c r="E324" i="27"/>
  <c r="E323" i="27"/>
  <c r="E322" i="27"/>
  <c r="E321" i="27"/>
  <c r="E320" i="27"/>
  <c r="E319" i="27"/>
  <c r="E318" i="27"/>
  <c r="E317" i="27"/>
  <c r="E316" i="27"/>
  <c r="E315" i="27"/>
  <c r="E314" i="27"/>
  <c r="E313" i="27"/>
  <c r="E312" i="27"/>
  <c r="E311" i="27"/>
  <c r="E310" i="27"/>
  <c r="E309" i="27"/>
  <c r="E308" i="27"/>
  <c r="E307" i="27"/>
  <c r="E306" i="27"/>
  <c r="E305" i="27"/>
  <c r="E304" i="27"/>
  <c r="E303" i="27"/>
  <c r="E302" i="27"/>
  <c r="E301" i="27"/>
  <c r="E300" i="27"/>
  <c r="E299" i="27"/>
  <c r="E298" i="27"/>
  <c r="E297" i="27"/>
  <c r="E296" i="27"/>
  <c r="E295" i="27"/>
  <c r="E294" i="27"/>
  <c r="E293" i="27"/>
  <c r="E292" i="27"/>
  <c r="E291" i="27"/>
  <c r="E290" i="27"/>
  <c r="E289" i="27"/>
  <c r="E288" i="27"/>
  <c r="E287" i="27"/>
  <c r="E286" i="27"/>
  <c r="E285" i="27"/>
  <c r="E284" i="27"/>
  <c r="E283" i="27"/>
  <c r="E282" i="27"/>
  <c r="E281" i="27"/>
  <c r="E280" i="27"/>
  <c r="E279" i="27"/>
  <c r="E278" i="27"/>
  <c r="E277" i="27"/>
  <c r="E276" i="27"/>
  <c r="E275" i="27"/>
  <c r="E274" i="27"/>
  <c r="E273" i="27"/>
  <c r="E272" i="27"/>
  <c r="E271" i="27"/>
  <c r="E270" i="27"/>
  <c r="E269" i="27"/>
  <c r="E268" i="27"/>
  <c r="E267" i="27"/>
  <c r="E266" i="27"/>
  <c r="E265" i="27"/>
  <c r="E264" i="27"/>
  <c r="E263" i="27"/>
  <c r="E262" i="27"/>
  <c r="E261" i="27"/>
  <c r="E260" i="27"/>
  <c r="E259" i="27"/>
  <c r="E258" i="27"/>
  <c r="E257" i="27"/>
  <c r="E256" i="27"/>
  <c r="E255" i="27"/>
  <c r="E254" i="27"/>
  <c r="E253" i="27"/>
  <c r="E252" i="27"/>
  <c r="E251" i="27"/>
  <c r="E250" i="27"/>
  <c r="E249" i="27"/>
  <c r="E248" i="27"/>
  <c r="E247" i="27"/>
  <c r="E246" i="27"/>
  <c r="E245" i="27"/>
  <c r="E244" i="27"/>
  <c r="E243" i="27"/>
  <c r="E242" i="27"/>
  <c r="E241" i="27"/>
  <c r="E240" i="27"/>
  <c r="E239" i="27"/>
  <c r="E238" i="27"/>
  <c r="E237" i="27"/>
  <c r="E236" i="27"/>
  <c r="E235" i="27"/>
  <c r="E234" i="27"/>
  <c r="E233" i="27"/>
  <c r="E232" i="27"/>
  <c r="E231" i="27"/>
  <c r="E230" i="27"/>
  <c r="E229" i="27"/>
  <c r="E228" i="27"/>
  <c r="E227" i="27"/>
  <c r="E226" i="27"/>
  <c r="E225" i="27"/>
  <c r="E224" i="27"/>
  <c r="E223" i="27"/>
  <c r="E222" i="27"/>
  <c r="E221" i="27"/>
  <c r="E220" i="27"/>
  <c r="E219" i="27"/>
  <c r="E218" i="27"/>
  <c r="E217" i="27"/>
  <c r="E216" i="27"/>
  <c r="E215" i="27"/>
  <c r="E214" i="27"/>
  <c r="E213" i="27"/>
  <c r="E212" i="27"/>
  <c r="E211" i="27"/>
  <c r="E210" i="27"/>
  <c r="E209" i="27"/>
  <c r="E208" i="27"/>
  <c r="E207" i="27"/>
  <c r="E206" i="27"/>
  <c r="E205" i="27"/>
  <c r="E204" i="27"/>
  <c r="E203" i="27"/>
  <c r="E202" i="27"/>
  <c r="E201" i="27"/>
  <c r="E200" i="27"/>
  <c r="E199" i="27"/>
  <c r="E198" i="27"/>
  <c r="E197" i="27"/>
  <c r="E196" i="27"/>
  <c r="E195" i="27"/>
  <c r="E194" i="27"/>
  <c r="E193" i="27"/>
  <c r="E192" i="27"/>
  <c r="E191" i="27"/>
  <c r="E190" i="27"/>
  <c r="E189" i="27"/>
  <c r="E188" i="27"/>
  <c r="E187" i="27"/>
  <c r="E186" i="27"/>
  <c r="E185" i="27"/>
  <c r="E184" i="27"/>
  <c r="E183" i="27"/>
  <c r="E182" i="27"/>
  <c r="E181" i="27"/>
  <c r="E180" i="27"/>
  <c r="E179" i="27"/>
  <c r="E178" i="27"/>
  <c r="E177" i="27"/>
  <c r="E176" i="27"/>
  <c r="E175" i="27"/>
  <c r="E174" i="27"/>
  <c r="E173" i="27"/>
  <c r="E172" i="27"/>
  <c r="E171" i="27"/>
  <c r="E170" i="27"/>
  <c r="E169" i="27"/>
  <c r="E168" i="27"/>
  <c r="E167" i="27"/>
  <c r="E166" i="27"/>
  <c r="E165" i="27"/>
  <c r="E164" i="2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E25" i="27"/>
  <c r="E24" i="27"/>
  <c r="E23" i="27"/>
  <c r="E22" i="27"/>
  <c r="E21" i="27"/>
  <c r="E20" i="27"/>
  <c r="E19" i="27"/>
  <c r="E18" i="27"/>
  <c r="E17" i="27"/>
  <c r="E16" i="27"/>
  <c r="E15" i="27"/>
  <c r="E14" i="27"/>
  <c r="E13" i="27"/>
  <c r="E12" i="27"/>
  <c r="E11" i="27"/>
  <c r="E10" i="27"/>
  <c r="E9" i="27"/>
  <c r="E8" i="27"/>
  <c r="E7" i="27"/>
  <c r="E6" i="27"/>
  <c r="E5" i="27"/>
  <c r="E4" i="27"/>
  <c r="E3" i="27"/>
  <c r="E2" i="27"/>
  <c r="O18" i="17"/>
  <c r="N18" i="17"/>
  <c r="M18" i="17"/>
  <c r="L18" i="17"/>
  <c r="K18" i="17"/>
  <c r="J18" i="17"/>
  <c r="I18" i="17"/>
  <c r="H18" i="17"/>
  <c r="G18" i="17"/>
  <c r="F18" i="17"/>
  <c r="E18" i="17"/>
  <c r="D18" i="17"/>
  <c r="H125" i="25"/>
  <c r="H124" i="25"/>
  <c r="H123" i="25"/>
  <c r="H122" i="25"/>
  <c r="H121" i="25"/>
  <c r="H120" i="25"/>
  <c r="H119" i="25"/>
  <c r="H118" i="25"/>
  <c r="H117" i="25"/>
  <c r="H116" i="25"/>
  <c r="H115" i="25"/>
  <c r="H114" i="25"/>
  <c r="H113" i="25"/>
  <c r="H112" i="25"/>
  <c r="H111" i="25"/>
  <c r="H110" i="25"/>
  <c r="H109" i="25"/>
  <c r="H108" i="25"/>
  <c r="H107" i="25"/>
  <c r="H106" i="25"/>
  <c r="H105" i="25"/>
  <c r="H104" i="25"/>
  <c r="H103" i="25"/>
  <c r="H102" i="25"/>
  <c r="H101" i="25"/>
  <c r="H100" i="25"/>
  <c r="H99" i="25"/>
  <c r="H98" i="25"/>
  <c r="H97" i="25"/>
  <c r="H96" i="25"/>
  <c r="H95" i="25"/>
  <c r="H94" i="25"/>
  <c r="H93" i="25"/>
  <c r="H92" i="25"/>
  <c r="H91" i="25"/>
  <c r="H90" i="25"/>
  <c r="H89" i="25"/>
  <c r="H88" i="25"/>
  <c r="H87" i="25"/>
  <c r="H86" i="25"/>
  <c r="H85" i="25"/>
  <c r="H84" i="25"/>
  <c r="H83" i="25"/>
  <c r="H82" i="25"/>
  <c r="H81" i="25"/>
  <c r="H80" i="25"/>
  <c r="H79" i="25"/>
  <c r="H78" i="25"/>
  <c r="H77" i="25"/>
  <c r="H76" i="25"/>
  <c r="H75" i="25"/>
  <c r="H74" i="25"/>
  <c r="H73" i="25"/>
  <c r="H72" i="25"/>
  <c r="H71" i="25"/>
  <c r="H70" i="25"/>
  <c r="H69" i="25"/>
  <c r="H68" i="25"/>
  <c r="H67" i="25"/>
  <c r="H66" i="25"/>
  <c r="H65" i="25"/>
  <c r="H64" i="25"/>
  <c r="H63" i="25"/>
  <c r="H62" i="25"/>
  <c r="H61" i="25"/>
  <c r="H60" i="25"/>
  <c r="H59" i="25"/>
  <c r="H58" i="25"/>
  <c r="H57" i="25"/>
  <c r="H56" i="25"/>
  <c r="H55" i="25"/>
  <c r="H54" i="25"/>
  <c r="H53" i="25"/>
  <c r="H52" i="25"/>
  <c r="H51" i="25"/>
  <c r="H50" i="25"/>
  <c r="H49" i="25"/>
  <c r="H48" i="25"/>
  <c r="H47" i="25"/>
  <c r="H46" i="25"/>
  <c r="H45" i="25"/>
  <c r="H44" i="25"/>
  <c r="H43" i="25"/>
  <c r="H42" i="25"/>
  <c r="H41" i="25"/>
  <c r="H40" i="25"/>
  <c r="H39" i="25"/>
  <c r="H38" i="25"/>
  <c r="H37" i="25"/>
  <c r="H36" i="25"/>
  <c r="H35" i="25"/>
  <c r="H34" i="25"/>
  <c r="H33" i="25"/>
  <c r="H32" i="25"/>
  <c r="H31" i="25"/>
  <c r="H30" i="25"/>
  <c r="H29" i="25"/>
  <c r="H28" i="25"/>
  <c r="H27" i="25"/>
  <c r="H26" i="25"/>
  <c r="H25" i="25"/>
  <c r="H24" i="25"/>
  <c r="H23" i="25"/>
  <c r="H22" i="25"/>
  <c r="H21" i="25"/>
  <c r="H20" i="25"/>
  <c r="H19" i="25"/>
  <c r="H18" i="25"/>
  <c r="H17" i="25"/>
  <c r="H16" i="25"/>
  <c r="H15" i="25"/>
  <c r="H14" i="25"/>
  <c r="H13" i="25"/>
  <c r="H12" i="25"/>
  <c r="H11" i="25"/>
  <c r="H10" i="25"/>
  <c r="H9" i="25"/>
  <c r="H8" i="25"/>
  <c r="H7" i="25"/>
  <c r="H6" i="25"/>
  <c r="H5" i="20"/>
  <c r="H2" i="20"/>
  <c r="D8" i="17"/>
  <c r="E8" i="17" s="1"/>
  <c r="F8" i="17" s="1"/>
  <c r="G8" i="17" s="1"/>
  <c r="H8" i="17" s="1"/>
  <c r="I8" i="17" s="1"/>
  <c r="J8" i="17" s="1"/>
  <c r="K8" i="17" s="1"/>
  <c r="L8" i="17" s="1"/>
  <c r="M8" i="17" s="1"/>
  <c r="N8" i="17" s="1"/>
  <c r="O8" i="17" s="1"/>
  <c r="D7" i="17"/>
  <c r="E7" i="17" s="1"/>
  <c r="F7" i="17" s="1"/>
  <c r="G7" i="17" s="1"/>
  <c r="H7" i="17" s="1"/>
  <c r="I7" i="17" s="1"/>
  <c r="J7" i="17" s="1"/>
  <c r="K7" i="17" s="1"/>
  <c r="L7" i="17" s="1"/>
  <c r="M7" i="17" s="1"/>
  <c r="N7" i="17" s="1"/>
  <c r="O7" i="17" s="1"/>
  <c r="D6" i="17"/>
  <c r="E6" i="17" s="1"/>
  <c r="F6" i="17" s="1"/>
  <c r="G6" i="17" s="1"/>
  <c r="H6" i="17" s="1"/>
  <c r="I6" i="17" s="1"/>
  <c r="J6" i="17" s="1"/>
  <c r="K6" i="17" s="1"/>
  <c r="L6" i="17" s="1"/>
  <c r="M6" i="17" s="1"/>
  <c r="N6" i="17" s="1"/>
  <c r="O6" i="17" s="1"/>
  <c r="Y3" i="7"/>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6" i="25"/>
  <c r="S4897" i="27" l="1"/>
  <c r="S4825" i="27"/>
  <c r="S4765" i="27"/>
  <c r="S4693" i="27"/>
  <c r="S4621" i="27"/>
  <c r="S4537" i="27"/>
  <c r="S4477" i="27"/>
  <c r="S4417" i="27"/>
  <c r="S4345" i="27"/>
  <c r="S4273" i="27"/>
  <c r="S4201" i="27"/>
  <c r="S4129" i="27"/>
  <c r="S4045" i="27"/>
  <c r="S3961" i="27"/>
  <c r="S3913" i="27"/>
  <c r="S3853" i="27"/>
  <c r="S3769" i="27"/>
  <c r="S3697" i="27"/>
  <c r="S3589" i="27"/>
  <c r="S3517" i="27"/>
  <c r="S3445" i="27"/>
  <c r="S3373" i="27"/>
  <c r="S3301" i="27"/>
  <c r="S3229" i="27"/>
  <c r="S3169" i="27"/>
  <c r="S3109" i="27"/>
  <c r="S3037" i="27"/>
  <c r="S2965" i="27"/>
  <c r="S2893" i="27"/>
  <c r="S2821" i="27"/>
  <c r="S2737" i="27"/>
  <c r="S2665" i="27"/>
  <c r="S2593" i="27"/>
  <c r="S2521" i="27"/>
  <c r="S2461" i="27"/>
  <c r="S2413" i="27"/>
  <c r="S2353" i="27"/>
  <c r="S2269" i="27"/>
  <c r="S2197" i="27"/>
  <c r="S2101" i="27"/>
  <c r="S2005" i="27"/>
  <c r="S4944" i="27"/>
  <c r="S4933" i="27"/>
  <c r="S4861" i="27"/>
  <c r="S4789" i="27"/>
  <c r="S4717" i="27"/>
  <c r="S4645" i="27"/>
  <c r="S4561" i="27"/>
  <c r="S4465" i="27"/>
  <c r="S4393" i="27"/>
  <c r="S4309" i="27"/>
  <c r="S4237" i="27"/>
  <c r="S4165" i="27"/>
  <c r="S4081" i="27"/>
  <c r="S4009" i="27"/>
  <c r="S3937" i="27"/>
  <c r="S3865" i="27"/>
  <c r="S3793" i="27"/>
  <c r="S3733" i="27"/>
  <c r="S3661" i="27"/>
  <c r="S3601" i="27"/>
  <c r="S3529" i="27"/>
  <c r="S3469" i="27"/>
  <c r="S3409" i="27"/>
  <c r="S3337" i="27"/>
  <c r="S3265" i="27"/>
  <c r="S3193" i="27"/>
  <c r="S3121" i="27"/>
  <c r="S3061" i="27"/>
  <c r="S2989" i="27"/>
  <c r="S2917" i="27"/>
  <c r="S2845" i="27"/>
  <c r="S2785" i="27"/>
  <c r="S2701" i="27"/>
  <c r="S2617" i="27"/>
  <c r="S2533" i="27"/>
  <c r="S2449" i="27"/>
  <c r="S2389" i="27"/>
  <c r="S2305" i="27"/>
  <c r="S2221" i="27"/>
  <c r="S2149" i="27"/>
  <c r="S2017" i="27"/>
  <c r="S4885" i="27"/>
  <c r="S4813" i="27"/>
  <c r="S4741" i="27"/>
  <c r="S4657" i="27"/>
  <c r="S4585" i="27"/>
  <c r="S4513" i="27"/>
  <c r="S4441" i="27"/>
  <c r="S4357" i="27"/>
  <c r="S4285" i="27"/>
  <c r="S4225" i="27"/>
  <c r="S4153" i="27"/>
  <c r="S4093" i="27"/>
  <c r="S4021" i="27"/>
  <c r="S3949" i="27"/>
  <c r="S3877" i="27"/>
  <c r="S3841" i="27"/>
  <c r="S3781" i="27"/>
  <c r="S3709" i="27"/>
  <c r="S3637" i="27"/>
  <c r="S3541" i="27"/>
  <c r="S3457" i="27"/>
  <c r="S3385" i="27"/>
  <c r="S3325" i="27"/>
  <c r="S3253" i="27"/>
  <c r="S3181" i="27"/>
  <c r="S3097" i="27"/>
  <c r="S3025" i="27"/>
  <c r="S2977" i="27"/>
  <c r="S2905" i="27"/>
  <c r="S2833" i="27"/>
  <c r="S2761" i="27"/>
  <c r="S2677" i="27"/>
  <c r="S2605" i="27"/>
  <c r="S2545" i="27"/>
  <c r="S2497" i="27"/>
  <c r="S2425" i="27"/>
  <c r="S2329" i="27"/>
  <c r="S2245" i="27"/>
  <c r="S2173" i="27"/>
  <c r="S2089" i="27"/>
  <c r="S2041" i="27"/>
  <c r="S4932" i="27"/>
  <c r="S4945" i="27"/>
  <c r="S4873" i="27"/>
  <c r="S4801" i="27"/>
  <c r="S4729" i="27"/>
  <c r="S4681" i="27"/>
  <c r="S4609" i="27"/>
  <c r="S4549" i="27"/>
  <c r="S4501" i="27"/>
  <c r="S4429" i="27"/>
  <c r="S4369" i="27"/>
  <c r="S4297" i="27"/>
  <c r="S4213" i="27"/>
  <c r="S4141" i="27"/>
  <c r="S4069" i="27"/>
  <c r="S3973" i="27"/>
  <c r="S3889" i="27"/>
  <c r="S3817" i="27"/>
  <c r="S3745" i="27"/>
  <c r="S3673" i="27"/>
  <c r="S3625" i="27"/>
  <c r="S3565" i="27"/>
  <c r="S3493" i="27"/>
  <c r="S3433" i="27"/>
  <c r="S3361" i="27"/>
  <c r="S3289" i="27"/>
  <c r="S3217" i="27"/>
  <c r="S3145" i="27"/>
  <c r="S3073" i="27"/>
  <c r="S3013" i="27"/>
  <c r="S2941" i="27"/>
  <c r="S2869" i="27"/>
  <c r="S2797" i="27"/>
  <c r="S2725" i="27"/>
  <c r="S2629" i="27"/>
  <c r="S2557" i="27"/>
  <c r="S2473" i="27"/>
  <c r="S2365" i="27"/>
  <c r="S2293" i="27"/>
  <c r="S2257" i="27"/>
  <c r="S2185" i="27"/>
  <c r="S2125" i="27"/>
  <c r="S2065" i="27"/>
  <c r="S4921" i="27"/>
  <c r="S4849" i="27"/>
  <c r="S4753" i="27"/>
  <c r="S4669" i="27"/>
  <c r="S4597" i="27"/>
  <c r="S4525" i="27"/>
  <c r="S4453" i="27"/>
  <c r="S4381" i="27"/>
  <c r="S4321" i="27"/>
  <c r="S4249" i="27"/>
  <c r="S4177" i="27"/>
  <c r="S4105" i="27"/>
  <c r="S4033" i="27"/>
  <c r="S3985" i="27"/>
  <c r="S3925" i="27"/>
  <c r="S3829" i="27"/>
  <c r="S3757" i="27"/>
  <c r="S3685" i="27"/>
  <c r="S3613" i="27"/>
  <c r="S3553" i="27"/>
  <c r="S3481" i="27"/>
  <c r="S3421" i="27"/>
  <c r="S3349" i="27"/>
  <c r="S3277" i="27"/>
  <c r="S3205" i="27"/>
  <c r="S3133" i="27"/>
  <c r="S3049" i="27"/>
  <c r="S2953" i="27"/>
  <c r="S2881" i="27"/>
  <c r="S2809" i="27"/>
  <c r="S2749" i="27"/>
  <c r="S2689" i="27"/>
  <c r="S2641" i="27"/>
  <c r="S2581" i="27"/>
  <c r="S2509" i="27"/>
  <c r="S2437" i="27"/>
  <c r="S2377" i="27"/>
  <c r="S2341" i="27"/>
  <c r="S2281" i="27"/>
  <c r="S2209" i="27"/>
  <c r="S2137" i="27"/>
  <c r="S2053" i="27"/>
  <c r="S4896" i="27"/>
  <c r="S4909" i="27"/>
  <c r="S4837" i="27"/>
  <c r="S4777" i="27"/>
  <c r="S4705" i="27"/>
  <c r="S4633" i="27"/>
  <c r="S4573" i="27"/>
  <c r="S4489" i="27"/>
  <c r="S4405" i="27"/>
  <c r="S4333" i="27"/>
  <c r="S4261" i="27"/>
  <c r="S4189" i="27"/>
  <c r="S4117" i="27"/>
  <c r="S4057" i="27"/>
  <c r="S3997" i="27"/>
  <c r="S3901" i="27"/>
  <c r="S3805" i="27"/>
  <c r="S3721" i="27"/>
  <c r="S3649" i="27"/>
  <c r="S3577" i="27"/>
  <c r="S3505" i="27"/>
  <c r="S3397" i="27"/>
  <c r="S3313" i="27"/>
  <c r="S3241" i="27"/>
  <c r="S3157" i="27"/>
  <c r="S3085" i="27"/>
  <c r="S3001" i="27"/>
  <c r="S2929" i="27"/>
  <c r="S2857" i="27"/>
  <c r="S2773" i="27"/>
  <c r="S2713" i="27"/>
  <c r="S2653" i="27"/>
  <c r="S2569" i="27"/>
  <c r="S2485" i="27"/>
  <c r="S2401" i="27"/>
  <c r="S2317" i="27"/>
  <c r="S2233" i="27"/>
  <c r="S2161" i="27"/>
  <c r="S2077" i="27"/>
  <c r="S2029" i="27"/>
  <c r="S4884" i="27"/>
  <c r="S4812" i="27"/>
  <c r="S4752" i="27"/>
  <c r="S4656" i="27"/>
  <c r="S4596" i="27"/>
  <c r="S4536" i="27"/>
  <c r="S4452" i="27"/>
  <c r="S4380" i="27"/>
  <c r="S4308" i="27"/>
  <c r="S4236" i="27"/>
  <c r="S4152" i="27"/>
  <c r="S4044" i="27"/>
  <c r="S3960" i="27"/>
  <c r="S3888" i="27"/>
  <c r="S3804" i="27"/>
  <c r="S3720" i="27"/>
  <c r="S3636" i="27"/>
  <c r="S3564" i="27"/>
  <c r="S3492" i="27"/>
  <c r="S3420" i="27"/>
  <c r="S3360" i="27"/>
  <c r="S3288" i="27"/>
  <c r="S3252" i="27"/>
  <c r="S4848" i="27"/>
  <c r="S4764" i="27"/>
  <c r="S4680" i="27"/>
  <c r="S4608" i="27"/>
  <c r="S4524" i="27"/>
  <c r="S4440" i="27"/>
  <c r="S4332" i="27"/>
  <c r="S4260" i="27"/>
  <c r="S4188" i="27"/>
  <c r="S4104" i="27"/>
  <c r="S4032" i="27"/>
  <c r="S3972" i="27"/>
  <c r="S3900" i="27"/>
  <c r="S3840" i="27"/>
  <c r="S3792" i="27"/>
  <c r="S3732" i="27"/>
  <c r="S3648" i="27"/>
  <c r="S3588" i="27"/>
  <c r="S3516" i="27"/>
  <c r="S3444" i="27"/>
  <c r="S3372" i="27"/>
  <c r="S3312" i="27"/>
  <c r="S3228" i="27"/>
  <c r="S4800" i="27"/>
  <c r="S4716" i="27"/>
  <c r="S4668" i="27"/>
  <c r="S4572" i="27"/>
  <c r="S4512" i="27"/>
  <c r="S4464" i="27"/>
  <c r="S4392" i="27"/>
  <c r="S4320" i="27"/>
  <c r="S4248" i="27"/>
  <c r="S4176" i="27"/>
  <c r="S4092" i="27"/>
  <c r="S4020" i="27"/>
  <c r="S3948" i="27"/>
  <c r="S3876" i="27"/>
  <c r="S3816" i="27"/>
  <c r="S3744" i="27"/>
  <c r="S3672" i="27"/>
  <c r="S3600" i="27"/>
  <c r="S3540" i="27"/>
  <c r="S3480" i="27"/>
  <c r="S3408" i="27"/>
  <c r="S3336" i="27"/>
  <c r="S3240" i="27"/>
  <c r="S4908" i="27"/>
  <c r="S4836" i="27"/>
  <c r="S4776" i="27"/>
  <c r="S4704" i="27"/>
  <c r="S4620" i="27"/>
  <c r="S4548" i="27"/>
  <c r="S4488" i="27"/>
  <c r="S4428" i="27"/>
  <c r="S4368" i="27"/>
  <c r="S4296" i="27"/>
  <c r="S4212" i="27"/>
  <c r="S4116" i="27"/>
  <c r="S4056" i="27"/>
  <c r="S3984" i="27"/>
  <c r="S3924" i="27"/>
  <c r="S3852" i="27"/>
  <c r="S3768" i="27"/>
  <c r="S3708" i="27"/>
  <c r="S3660" i="27"/>
  <c r="S3576" i="27"/>
  <c r="S3504" i="27"/>
  <c r="S3432" i="27"/>
  <c r="S3348" i="27"/>
  <c r="S3276" i="27"/>
  <c r="S3216" i="27"/>
  <c r="S4872" i="27"/>
  <c r="S4824" i="27"/>
  <c r="S4740" i="27"/>
  <c r="S4644" i="27"/>
  <c r="S4584" i="27"/>
  <c r="S4500" i="27"/>
  <c r="S4416" i="27"/>
  <c r="S4344" i="27"/>
  <c r="S4272" i="27"/>
  <c r="S4200" i="27"/>
  <c r="S4128" i="27"/>
  <c r="S4068" i="27"/>
  <c r="S3996" i="27"/>
  <c r="S3912" i="27"/>
  <c r="S3828" i="27"/>
  <c r="S3756" i="27"/>
  <c r="S3684" i="27"/>
  <c r="S3612" i="27"/>
  <c r="S3528" i="27"/>
  <c r="S3456" i="27"/>
  <c r="S3384" i="27"/>
  <c r="S3300" i="27"/>
  <c r="S3144" i="27"/>
  <c r="S4920" i="27"/>
  <c r="S4860" i="27"/>
  <c r="S4788" i="27"/>
  <c r="S4692" i="27"/>
  <c r="S4632" i="27"/>
  <c r="S4560" i="27"/>
  <c r="S4476" i="27"/>
  <c r="S4404" i="27"/>
  <c r="S4356" i="27"/>
  <c r="S4284" i="27"/>
  <c r="S4224" i="27"/>
  <c r="S4164" i="27"/>
  <c r="S4080" i="27"/>
  <c r="S4008" i="27"/>
  <c r="S3936" i="27"/>
  <c r="S3864" i="27"/>
  <c r="S3780" i="27"/>
  <c r="S3696" i="27"/>
  <c r="S3624" i="27"/>
  <c r="S3552" i="27"/>
  <c r="S3468" i="27"/>
  <c r="S3396" i="27"/>
  <c r="S3324" i="27"/>
  <c r="S3264" i="27"/>
  <c r="S3204" i="27"/>
  <c r="S3168" i="27"/>
  <c r="S3096" i="27"/>
  <c r="S3036" i="27"/>
  <c r="S2976" i="27"/>
  <c r="S2916" i="27"/>
  <c r="S2856" i="27"/>
  <c r="S2796" i="27"/>
  <c r="S2736" i="27"/>
  <c r="S2676" i="27"/>
  <c r="S2616" i="27"/>
  <c r="S2544" i="27"/>
  <c r="S2484" i="27"/>
  <c r="S2424" i="27"/>
  <c r="S2364" i="27"/>
  <c r="S2304" i="27"/>
  <c r="S2244" i="27"/>
  <c r="S2172" i="27"/>
  <c r="S2124" i="27"/>
  <c r="S2064" i="27"/>
  <c r="S1992" i="27"/>
  <c r="S1908" i="27"/>
  <c r="S1848" i="27"/>
  <c r="S1788" i="27"/>
  <c r="S1716" i="27"/>
  <c r="S1644" i="27"/>
  <c r="S1584" i="27"/>
  <c r="S1524" i="27"/>
  <c r="S1464" i="27"/>
  <c r="S1404" i="27"/>
  <c r="S1332" i="27"/>
  <c r="S1272" i="27"/>
  <c r="S1224" i="27"/>
  <c r="S1152" i="27"/>
  <c r="S1092" i="27"/>
  <c r="S1032" i="27"/>
  <c r="S972" i="27"/>
  <c r="S912" i="27"/>
  <c r="S852" i="27"/>
  <c r="S792" i="27"/>
  <c r="S732" i="27"/>
  <c r="S672" i="27"/>
  <c r="S612" i="27"/>
  <c r="S576" i="27"/>
  <c r="S516" i="27"/>
  <c r="S444" i="27"/>
  <c r="S372" i="27"/>
  <c r="S288" i="27"/>
  <c r="S228" i="27"/>
  <c r="S156" i="27"/>
  <c r="S72" i="27"/>
  <c r="S4943" i="27"/>
  <c r="S4895" i="27"/>
  <c r="S4835" i="27"/>
  <c r="S4775" i="27"/>
  <c r="S4715" i="27"/>
  <c r="S4655" i="27"/>
  <c r="S4607" i="27"/>
  <c r="S4559" i="27"/>
  <c r="S4523" i="27"/>
  <c r="S4463" i="27"/>
  <c r="S4403" i="27"/>
  <c r="S4343" i="27"/>
  <c r="S4283" i="27"/>
  <c r="S4247" i="27"/>
  <c r="S4187" i="27"/>
  <c r="S4127" i="27"/>
  <c r="S4079" i="27"/>
  <c r="S4019" i="27"/>
  <c r="S3959" i="27"/>
  <c r="S3899" i="27"/>
  <c r="S3839" i="27"/>
  <c r="S3767" i="27"/>
  <c r="S3695" i="27"/>
  <c r="S3647" i="27"/>
  <c r="S3587" i="27"/>
  <c r="S3527" i="27"/>
  <c r="S3467" i="27"/>
  <c r="S3407" i="27"/>
  <c r="S3347" i="27"/>
  <c r="S3287" i="27"/>
  <c r="S3227" i="27"/>
  <c r="S3167" i="27"/>
  <c r="S3107" i="27"/>
  <c r="S3047" i="27"/>
  <c r="S2987" i="27"/>
  <c r="S2927" i="27"/>
  <c r="S2867" i="27"/>
  <c r="S3156" i="27"/>
  <c r="S3084" i="27"/>
  <c r="S3024" i="27"/>
  <c r="S2964" i="27"/>
  <c r="S2904" i="27"/>
  <c r="S2844" i="27"/>
  <c r="S2784" i="27"/>
  <c r="S2724" i="27"/>
  <c r="S2664" i="27"/>
  <c r="S2604" i="27"/>
  <c r="S2556" i="27"/>
  <c r="S2508" i="27"/>
  <c r="S2436" i="27"/>
  <c r="S2376" i="27"/>
  <c r="S2316" i="27"/>
  <c r="S2256" i="27"/>
  <c r="S2196" i="27"/>
  <c r="S2100" i="27"/>
  <c r="S2052" i="27"/>
  <c r="S2016" i="27"/>
  <c r="S1956" i="27"/>
  <c r="S1896" i="27"/>
  <c r="S1836" i="27"/>
  <c r="S1776" i="27"/>
  <c r="S1728" i="27"/>
  <c r="S1668" i="27"/>
  <c r="S1596" i="27"/>
  <c r="S1536" i="27"/>
  <c r="S1476" i="27"/>
  <c r="S1416" i="27"/>
  <c r="S1368" i="27"/>
  <c r="S1308" i="27"/>
  <c r="S1260" i="27"/>
  <c r="S1200" i="27"/>
  <c r="S1140" i="27"/>
  <c r="S1068" i="27"/>
  <c r="S996" i="27"/>
  <c r="S936" i="27"/>
  <c r="S876" i="27"/>
  <c r="S816" i="27"/>
  <c r="S756" i="27"/>
  <c r="S696" i="27"/>
  <c r="S624" i="27"/>
  <c r="S552" i="27"/>
  <c r="S480" i="27"/>
  <c r="S420" i="27"/>
  <c r="S360" i="27"/>
  <c r="S300" i="27"/>
  <c r="S252" i="27"/>
  <c r="S192" i="27"/>
  <c r="S144" i="27"/>
  <c r="S96" i="27"/>
  <c r="S4919" i="27"/>
  <c r="S4847" i="27"/>
  <c r="S4799" i="27"/>
  <c r="S4727" i="27"/>
  <c r="S4667" i="27"/>
  <c r="S4595" i="27"/>
  <c r="S4535" i="27"/>
  <c r="S4475" i="27"/>
  <c r="S4427" i="27"/>
  <c r="S4367" i="27"/>
  <c r="S4331" i="27"/>
  <c r="S4259" i="27"/>
  <c r="S4211" i="27"/>
  <c r="S4139" i="27"/>
  <c r="S4067" i="27"/>
  <c r="S4007" i="27"/>
  <c r="S3935" i="27"/>
  <c r="S3875" i="27"/>
  <c r="S3815" i="27"/>
  <c r="S3743" i="27"/>
  <c r="S3707" i="27"/>
  <c r="S3635" i="27"/>
  <c r="S3563" i="27"/>
  <c r="S3503" i="27"/>
  <c r="S3455" i="27"/>
  <c r="S3395" i="27"/>
  <c r="S3335" i="27"/>
  <c r="S3275" i="27"/>
  <c r="S3215" i="27"/>
  <c r="S3155" i="27"/>
  <c r="S3095" i="27"/>
  <c r="S3035" i="27"/>
  <c r="S2963" i="27"/>
  <c r="S2915" i="27"/>
  <c r="S2771" i="27"/>
  <c r="S3192" i="27"/>
  <c r="S3132" i="27"/>
  <c r="S3060" i="27"/>
  <c r="S3012" i="27"/>
  <c r="S2952" i="27"/>
  <c r="S2892" i="27"/>
  <c r="S2832" i="27"/>
  <c r="S2772" i="27"/>
  <c r="S2712" i="27"/>
  <c r="S2652" i="27"/>
  <c r="S2592" i="27"/>
  <c r="S2532" i="27"/>
  <c r="S2460" i="27"/>
  <c r="S2400" i="27"/>
  <c r="S2340" i="27"/>
  <c r="S2280" i="27"/>
  <c r="S2220" i="27"/>
  <c r="S2160" i="27"/>
  <c r="S2088" i="27"/>
  <c r="S2028" i="27"/>
  <c r="S1968" i="27"/>
  <c r="S1920" i="27"/>
  <c r="S1860" i="27"/>
  <c r="S1824" i="27"/>
  <c r="S1764" i="27"/>
  <c r="S1704" i="27"/>
  <c r="S1656" i="27"/>
  <c r="S1608" i="27"/>
  <c r="S1548" i="27"/>
  <c r="S1488" i="27"/>
  <c r="S1428" i="27"/>
  <c r="S1356" i="27"/>
  <c r="S1296" i="27"/>
  <c r="S1236" i="27"/>
  <c r="S1176" i="27"/>
  <c r="S1116" i="27"/>
  <c r="S1056" i="27"/>
  <c r="S1008" i="27"/>
  <c r="S948" i="27"/>
  <c r="S888" i="27"/>
  <c r="S840" i="27"/>
  <c r="S780" i="27"/>
  <c r="S720" i="27"/>
  <c r="S660" i="27"/>
  <c r="S600" i="27"/>
  <c r="S540" i="27"/>
  <c r="S504" i="27"/>
  <c r="S456" i="27"/>
  <c r="S396" i="27"/>
  <c r="S336" i="27"/>
  <c r="S276" i="27"/>
  <c r="S216" i="27"/>
  <c r="S168" i="27"/>
  <c r="S108" i="27"/>
  <c r="S60" i="27"/>
  <c r="S4883" i="27"/>
  <c r="S4823" i="27"/>
  <c r="S4763" i="27"/>
  <c r="S4703" i="27"/>
  <c r="S4643" i="27"/>
  <c r="S4571" i="27"/>
  <c r="S4487" i="27"/>
  <c r="S4415" i="27"/>
  <c r="S4355" i="27"/>
  <c r="S4295" i="27"/>
  <c r="S4223" i="27"/>
  <c r="S4175" i="27"/>
  <c r="S4115" i="27"/>
  <c r="S4055" i="27"/>
  <c r="S3995" i="27"/>
  <c r="S3923" i="27"/>
  <c r="S3863" i="27"/>
  <c r="S3803" i="27"/>
  <c r="S3755" i="27"/>
  <c r="S3719" i="27"/>
  <c r="S3659" i="27"/>
  <c r="S3599" i="27"/>
  <c r="S3539" i="27"/>
  <c r="S3479" i="27"/>
  <c r="S3419" i="27"/>
  <c r="S3359" i="27"/>
  <c r="S3299" i="27"/>
  <c r="S3239" i="27"/>
  <c r="S3179" i="27"/>
  <c r="S3119" i="27"/>
  <c r="S3059" i="27"/>
  <c r="S2999" i="27"/>
  <c r="S2939" i="27"/>
  <c r="S2879" i="27"/>
  <c r="S2783" i="27"/>
  <c r="S3180" i="27"/>
  <c r="S3108" i="27"/>
  <c r="S3048" i="27"/>
  <c r="S2988" i="27"/>
  <c r="S2928" i="27"/>
  <c r="S2868" i="27"/>
  <c r="S2808" i="27"/>
  <c r="S2748" i="27"/>
  <c r="S2700" i="27"/>
  <c r="S2640" i="27"/>
  <c r="S2580" i="27"/>
  <c r="S2520" i="27"/>
  <c r="S2472" i="27"/>
  <c r="S2412" i="27"/>
  <c r="S2352" i="27"/>
  <c r="S2292" i="27"/>
  <c r="S2232" i="27"/>
  <c r="S2184" i="27"/>
  <c r="S2148" i="27"/>
  <c r="S2040" i="27"/>
  <c r="S1980" i="27"/>
  <c r="S1932" i="27"/>
  <c r="S1884" i="27"/>
  <c r="S1812" i="27"/>
  <c r="S1752" i="27"/>
  <c r="S1692" i="27"/>
  <c r="S1632" i="27"/>
  <c r="S1560" i="27"/>
  <c r="S1500" i="27"/>
  <c r="S1440" i="27"/>
  <c r="S1380" i="27"/>
  <c r="S1320" i="27"/>
  <c r="S1248" i="27"/>
  <c r="S1188" i="27"/>
  <c r="S1128" i="27"/>
  <c r="S1080" i="27"/>
  <c r="S1020" i="27"/>
  <c r="S960" i="27"/>
  <c r="S900" i="27"/>
  <c r="S828" i="27"/>
  <c r="S768" i="27"/>
  <c r="S708" i="27"/>
  <c r="S648" i="27"/>
  <c r="S564" i="27"/>
  <c r="S492" i="27"/>
  <c r="S432" i="27"/>
  <c r="S384" i="27"/>
  <c r="S324" i="27"/>
  <c r="S240" i="27"/>
  <c r="S180" i="27"/>
  <c r="S120" i="27"/>
  <c r="S48" i="27"/>
  <c r="S4931" i="27"/>
  <c r="S4859" i="27"/>
  <c r="S4787" i="27"/>
  <c r="S4751" i="27"/>
  <c r="S4691" i="27"/>
  <c r="S4619" i="27"/>
  <c r="S4547" i="27"/>
  <c r="S4499" i="27"/>
  <c r="S4439" i="27"/>
  <c r="S4379" i="27"/>
  <c r="S4319" i="27"/>
  <c r="S4271" i="27"/>
  <c r="S4199" i="27"/>
  <c r="S4151" i="27"/>
  <c r="S4091" i="27"/>
  <c r="S4031" i="27"/>
  <c r="S3971" i="27"/>
  <c r="S3911" i="27"/>
  <c r="S3851" i="27"/>
  <c r="S3779" i="27"/>
  <c r="S3683" i="27"/>
  <c r="S3623" i="27"/>
  <c r="S3575" i="27"/>
  <c r="S3515" i="27"/>
  <c r="S3443" i="27"/>
  <c r="S3383" i="27"/>
  <c r="S3323" i="27"/>
  <c r="S3263" i="27"/>
  <c r="S3203" i="27"/>
  <c r="S3143" i="27"/>
  <c r="S3083" i="27"/>
  <c r="S3023" i="27"/>
  <c r="S2975" i="27"/>
  <c r="S2819" i="27"/>
  <c r="S3120" i="27"/>
  <c r="S3072" i="27"/>
  <c r="S3000" i="27"/>
  <c r="S2940" i="27"/>
  <c r="S2880" i="27"/>
  <c r="S2820" i="27"/>
  <c r="S2760" i="27"/>
  <c r="S2688" i="27"/>
  <c r="S2628" i="27"/>
  <c r="S2568" i="27"/>
  <c r="S2496" i="27"/>
  <c r="S2448" i="27"/>
  <c r="S2388" i="27"/>
  <c r="S2328" i="27"/>
  <c r="S2268" i="27"/>
  <c r="S2208" i="27"/>
  <c r="S2136" i="27"/>
  <c r="S2076" i="27"/>
  <c r="S2004" i="27"/>
  <c r="S1944" i="27"/>
  <c r="S1872" i="27"/>
  <c r="S1800" i="27"/>
  <c r="S1740" i="27"/>
  <c r="S1680" i="27"/>
  <c r="S1620" i="27"/>
  <c r="S1572" i="27"/>
  <c r="S1512" i="27"/>
  <c r="S1452" i="27"/>
  <c r="S1392" i="27"/>
  <c r="S1344" i="27"/>
  <c r="S1284" i="27"/>
  <c r="S1212" i="27"/>
  <c r="S1164" i="27"/>
  <c r="S1104" i="27"/>
  <c r="S1044" i="27"/>
  <c r="S984" i="27"/>
  <c r="S924" i="27"/>
  <c r="S864" i="27"/>
  <c r="S804" i="27"/>
  <c r="S744" i="27"/>
  <c r="S684" i="27"/>
  <c r="S636" i="27"/>
  <c r="S588" i="27"/>
  <c r="S528" i="27"/>
  <c r="S468" i="27"/>
  <c r="S408" i="27"/>
  <c r="S348" i="27"/>
  <c r="S312" i="27"/>
  <c r="S264" i="27"/>
  <c r="S204" i="27"/>
  <c r="S132" i="27"/>
  <c r="S84" i="27"/>
  <c r="S4907" i="27"/>
  <c r="S4811" i="27"/>
  <c r="S4739" i="27"/>
  <c r="S4679" i="27"/>
  <c r="S4631" i="27"/>
  <c r="S4583" i="27"/>
  <c r="S4511" i="27"/>
  <c r="S4451" i="27"/>
  <c r="S4391" i="27"/>
  <c r="S4307" i="27"/>
  <c r="S4235" i="27"/>
  <c r="S4163" i="27"/>
  <c r="S4103" i="27"/>
  <c r="S4043" i="27"/>
  <c r="S3983" i="27"/>
  <c r="S3947" i="27"/>
  <c r="S3887" i="27"/>
  <c r="S3827" i="27"/>
  <c r="S3791" i="27"/>
  <c r="S3731" i="27"/>
  <c r="S3671" i="27"/>
  <c r="S3611" i="27"/>
  <c r="S3551" i="27"/>
  <c r="S3491" i="27"/>
  <c r="S3431" i="27"/>
  <c r="S3371" i="27"/>
  <c r="S3311" i="27"/>
  <c r="S3251" i="27"/>
  <c r="S3191" i="27"/>
  <c r="S3131" i="27"/>
  <c r="S3071" i="27"/>
  <c r="S3011" i="27"/>
  <c r="S2951" i="27"/>
  <c r="S2831" i="27"/>
  <c r="S2735" i="27"/>
  <c r="S4942" i="27"/>
  <c r="S4930" i="27"/>
  <c r="S4906" i="27"/>
  <c r="S4894" i="27"/>
  <c r="S4882" i="27"/>
  <c r="S4870" i="27"/>
  <c r="S4858" i="27"/>
  <c r="S4846" i="27"/>
  <c r="S4834" i="27"/>
  <c r="S4822" i="27"/>
  <c r="S4810" i="27"/>
  <c r="S4786" i="27"/>
  <c r="S4774" i="27"/>
  <c r="S4762" i="27"/>
  <c r="S4750" i="27"/>
  <c r="S4738" i="27"/>
  <c r="S4726" i="27"/>
  <c r="S4714" i="27"/>
  <c r="S4702" i="27"/>
  <c r="S4690" i="27"/>
  <c r="S4678" i="27"/>
  <c r="S4666" i="27"/>
  <c r="S4642" i="27"/>
  <c r="S4630" i="27"/>
  <c r="S4618" i="27"/>
  <c r="S4606" i="27"/>
  <c r="S4582" i="27"/>
  <c r="S4570" i="27"/>
  <c r="S4558" i="27"/>
  <c r="S4546" i="27"/>
  <c r="S4534" i="27"/>
  <c r="S4522" i="27"/>
  <c r="S4510" i="27"/>
  <c r="S4498" i="27"/>
  <c r="S4486" i="27"/>
  <c r="S4474" i="27"/>
  <c r="S4450" i="27"/>
  <c r="S4438" i="27"/>
  <c r="S4426" i="27"/>
  <c r="S4414" i="27"/>
  <c r="S4402" i="27"/>
  <c r="S4390" i="27"/>
  <c r="S4378" i="27"/>
  <c r="S4366" i="27"/>
  <c r="S4354" i="27"/>
  <c r="S4342" i="27"/>
  <c r="S4330" i="27"/>
  <c r="S4318" i="27"/>
  <c r="S4294" i="27"/>
  <c r="S4282" i="27"/>
  <c r="S4270" i="27"/>
  <c r="S4258" i="27"/>
  <c r="S4246" i="27"/>
  <c r="S4234" i="27"/>
  <c r="S4222" i="27"/>
  <c r="S4210" i="27"/>
  <c r="S4198" i="27"/>
  <c r="S4186" i="27"/>
  <c r="S4174" i="27"/>
  <c r="S4162" i="27"/>
  <c r="S4150" i="27"/>
  <c r="S4126" i="27"/>
  <c r="S4114" i="27"/>
  <c r="S4102" i="27"/>
  <c r="S4078" i="27"/>
  <c r="S4066" i="27"/>
  <c r="S4054" i="27"/>
  <c r="S4042" i="27"/>
  <c r="S4030" i="27"/>
  <c r="S4018" i="27"/>
  <c r="S4006" i="27"/>
  <c r="S3994" i="27"/>
  <c r="S3982" i="27"/>
  <c r="S3958" i="27"/>
  <c r="S3946" i="27"/>
  <c r="S3934" i="27"/>
  <c r="S3922" i="27"/>
  <c r="S3910" i="27"/>
  <c r="S3886" i="27"/>
  <c r="S3874" i="27"/>
  <c r="S3850" i="27"/>
  <c r="S3838" i="27"/>
  <c r="S3826" i="27"/>
  <c r="S3814" i="27"/>
  <c r="S3802" i="27"/>
  <c r="S3790" i="27"/>
  <c r="S3778" i="27"/>
  <c r="S3766" i="27"/>
  <c r="S3742" i="27"/>
  <c r="S3730" i="27"/>
  <c r="S3718" i="27"/>
  <c r="S3706" i="27"/>
  <c r="S3694" i="27"/>
  <c r="S3682" i="27"/>
  <c r="S3658" i="27"/>
  <c r="S3646" i="27"/>
  <c r="S3634" i="27"/>
  <c r="S3622" i="27"/>
  <c r="S3610" i="27"/>
  <c r="S3598" i="27"/>
  <c r="S3586" i="27"/>
  <c r="S3574" i="27"/>
  <c r="S3562" i="27"/>
  <c r="S3550" i="27"/>
  <c r="S3538" i="27"/>
  <c r="S3526" i="27"/>
  <c r="S3514" i="27"/>
  <c r="S3502" i="27"/>
  <c r="S3490" i="27"/>
  <c r="S3478" i="27"/>
  <c r="S3454" i="27"/>
  <c r="S3442" i="27"/>
  <c r="S3418" i="27"/>
  <c r="S3406" i="27"/>
  <c r="S3394" i="27"/>
  <c r="S3370" i="27"/>
  <c r="S3358" i="27"/>
  <c r="S3346" i="27"/>
  <c r="S3334" i="27"/>
  <c r="S3310" i="27"/>
  <c r="S3298" i="27"/>
  <c r="S3286" i="27"/>
  <c r="S3262" i="27"/>
  <c r="S3250" i="27"/>
  <c r="S3238" i="27"/>
  <c r="S3226" i="27"/>
  <c r="S3214" i="27"/>
  <c r="S3202" i="27"/>
  <c r="S3190" i="27"/>
  <c r="S3178" i="27"/>
  <c r="S3166" i="27"/>
  <c r="S3142" i="27"/>
  <c r="S3118" i="27"/>
  <c r="S3106" i="27"/>
  <c r="S3094" i="27"/>
  <c r="S3082" i="27"/>
  <c r="S3070" i="27"/>
  <c r="S3058" i="27"/>
  <c r="S3046" i="27"/>
  <c r="S3034" i="27"/>
  <c r="S3022" i="27"/>
  <c r="S2998" i="27"/>
  <c r="S2986" i="27"/>
  <c r="S2974" i="27"/>
  <c r="S2950" i="27"/>
  <c r="S2938" i="27"/>
  <c r="S2926" i="27"/>
  <c r="S2902" i="27"/>
  <c r="S2890" i="27"/>
  <c r="S2866" i="27"/>
  <c r="S2854" i="27"/>
  <c r="S2842" i="27"/>
  <c r="S2830" i="27"/>
  <c r="S2818" i="27"/>
  <c r="S2806" i="27"/>
  <c r="S2794" i="27"/>
  <c r="S2782" i="27"/>
  <c r="S2770" i="27"/>
  <c r="S2758" i="27"/>
  <c r="S2746" i="27"/>
  <c r="S2734" i="27"/>
  <c r="S2722" i="27"/>
  <c r="S2698" i="27"/>
  <c r="S2686" i="27"/>
  <c r="S2674" i="27"/>
  <c r="S2662" i="27"/>
  <c r="S2650" i="27"/>
  <c r="S2638" i="27"/>
  <c r="S2626" i="27"/>
  <c r="S2602" i="27"/>
  <c r="S2590" i="27"/>
  <c r="S2578" i="27"/>
  <c r="S2566" i="27"/>
  <c r="S2554" i="27"/>
  <c r="S2542" i="27"/>
  <c r="S2530" i="27"/>
  <c r="S2518" i="27"/>
  <c r="S2506" i="27"/>
  <c r="S2494" i="27"/>
  <c r="S2482" i="27"/>
  <c r="S2470" i="27"/>
  <c r="S2458" i="27"/>
  <c r="S2446" i="27"/>
  <c r="S2434" i="27"/>
  <c r="S2422" i="27"/>
  <c r="S2410" i="27"/>
  <c r="S2398" i="27"/>
  <c r="S2386" i="27"/>
  <c r="S2374" i="27"/>
  <c r="S2362" i="27"/>
  <c r="S2350" i="27"/>
  <c r="S2338" i="27"/>
  <c r="S2314" i="27"/>
  <c r="S2302" i="27"/>
  <c r="S2278" i="27"/>
  <c r="S2266" i="27"/>
  <c r="S2254" i="27"/>
  <c r="S2242" i="27"/>
  <c r="S2230" i="27"/>
  <c r="S2218" i="27"/>
  <c r="S2206" i="27"/>
  <c r="S2194" i="27"/>
  <c r="S2182" i="27"/>
  <c r="S2170" i="27"/>
  <c r="S2146" i="27"/>
  <c r="S2134" i="27"/>
  <c r="S2122" i="27"/>
  <c r="S2110" i="27"/>
  <c r="S2098" i="27"/>
  <c r="S2086" i="27"/>
  <c r="S2074" i="27"/>
  <c r="S2062" i="27"/>
  <c r="S2050" i="27"/>
  <c r="S2038" i="27"/>
  <c r="S2026" i="27"/>
  <c r="S2002" i="27"/>
  <c r="S1990" i="27"/>
  <c r="S1978" i="27"/>
  <c r="S1966" i="27"/>
  <c r="S1954" i="27"/>
  <c r="S1942" i="27"/>
  <c r="S1930" i="27"/>
  <c r="S1918" i="27"/>
  <c r="S1906" i="27"/>
  <c r="S1894" i="27"/>
  <c r="S1882" i="27"/>
  <c r="S1858" i="27"/>
  <c r="S1846" i="27"/>
  <c r="S1834" i="27"/>
  <c r="S1822" i="27"/>
  <c r="S1810" i="27"/>
  <c r="S1798" i="27"/>
  <c r="S1786" i="27"/>
  <c r="S1774" i="27"/>
  <c r="S1762" i="27"/>
  <c r="S1750" i="27"/>
  <c r="S1738" i="27"/>
  <c r="S1726" i="27"/>
  <c r="S1714" i="27"/>
  <c r="S1702" i="27"/>
  <c r="S1678" i="27"/>
  <c r="S1666" i="27"/>
  <c r="S1654" i="27"/>
  <c r="S1642" i="27"/>
  <c r="S1630" i="27"/>
  <c r="S1618" i="27"/>
  <c r="S1594" i="27"/>
  <c r="S1582" i="27"/>
  <c r="S1570" i="27"/>
  <c r="S1558" i="27"/>
  <c r="S1546" i="27"/>
  <c r="S1534" i="27"/>
  <c r="S1510" i="27"/>
  <c r="S1498" i="27"/>
  <c r="S1486" i="27"/>
  <c r="S1462" i="27"/>
  <c r="S1450" i="27"/>
  <c r="S1438" i="27"/>
  <c r="S1402" i="27"/>
  <c r="S1390" i="27"/>
  <c r="S1366" i="27"/>
  <c r="S1354" i="27"/>
  <c r="S1342" i="27"/>
  <c r="S1330" i="27"/>
  <c r="S1318" i="27"/>
  <c r="S1306" i="27"/>
  <c r="S1294" i="27"/>
  <c r="S1270" i="27"/>
  <c r="S1258" i="27"/>
  <c r="S1246" i="27"/>
  <c r="S1234" i="27"/>
  <c r="S1222" i="27"/>
  <c r="S1210" i="27"/>
  <c r="S1993" i="27"/>
  <c r="S1981" i="27"/>
  <c r="S1969" i="27"/>
  <c r="S1957" i="27"/>
  <c r="S1945" i="27"/>
  <c r="S1933" i="27"/>
  <c r="S1921" i="27"/>
  <c r="S1909" i="27"/>
  <c r="S1897" i="27"/>
  <c r="S1885" i="27"/>
  <c r="S1873" i="27"/>
  <c r="S1861" i="27"/>
  <c r="S1837" i="27"/>
  <c r="S1825" i="27"/>
  <c r="S1813" i="27"/>
  <c r="S1801" i="27"/>
  <c r="S1789" i="27"/>
  <c r="S1777" i="27"/>
  <c r="S1765" i="27"/>
  <c r="S1753" i="27"/>
  <c r="S1741" i="27"/>
  <c r="S1729" i="27"/>
  <c r="S1717" i="27"/>
  <c r="S1705" i="27"/>
  <c r="S1693" i="27"/>
  <c r="S1681" i="27"/>
  <c r="S1669" i="27"/>
  <c r="S1657" i="27"/>
  <c r="S1645" i="27"/>
  <c r="S1633" i="27"/>
  <c r="S1621" i="27"/>
  <c r="S1609" i="27"/>
  <c r="S1597" i="27"/>
  <c r="S1585" i="27"/>
  <c r="S1573" i="27"/>
  <c r="S1561" i="27"/>
  <c r="S1549" i="27"/>
  <c r="S1537" i="27"/>
  <c r="S1525" i="27"/>
  <c r="S1513" i="27"/>
  <c r="S1501" i="27"/>
  <c r="S1489" i="27"/>
  <c r="S1477" i="27"/>
  <c r="S1465" i="27"/>
  <c r="S1453" i="27"/>
  <c r="S1441" i="27"/>
  <c r="S1429" i="27"/>
  <c r="S1417" i="27"/>
  <c r="S1405" i="27"/>
  <c r="S1393" i="27"/>
  <c r="S1381" i="27"/>
  <c r="S1369" i="27"/>
  <c r="S1357" i="27"/>
  <c r="S1345" i="27"/>
  <c r="S1333" i="27"/>
  <c r="S1321" i="27"/>
  <c r="S1309" i="27"/>
  <c r="S1297" i="27"/>
  <c r="S1285" i="27"/>
  <c r="S1273" i="27"/>
  <c r="S1261" i="27"/>
  <c r="S1249" i="27"/>
  <c r="S1237" i="27"/>
  <c r="S1225" i="27"/>
  <c r="S1213" i="27"/>
  <c r="S1201" i="27"/>
  <c r="S1189" i="27"/>
  <c r="S1177" i="27"/>
  <c r="S1165" i="27"/>
  <c r="S1153" i="27"/>
  <c r="S1141" i="27"/>
  <c r="S1129" i="27"/>
  <c r="S1117" i="27"/>
  <c r="S1105" i="27"/>
  <c r="S1093" i="27"/>
  <c r="S1081" i="27"/>
  <c r="S1069" i="27"/>
  <c r="S1057" i="27"/>
  <c r="S1045" i="27"/>
  <c r="S1033" i="27"/>
  <c r="S1021" i="27"/>
  <c r="S1009" i="27"/>
  <c r="S997" i="27"/>
  <c r="S985" i="27"/>
  <c r="S973" i="27"/>
  <c r="S961" i="27"/>
  <c r="S949" i="27"/>
  <c r="S937" i="27"/>
  <c r="S925" i="27"/>
  <c r="S913" i="27"/>
  <c r="S901" i="27"/>
  <c r="S889" i="27"/>
  <c r="S877" i="27"/>
  <c r="S865" i="27"/>
  <c r="S853" i="27"/>
  <c r="S841" i="27"/>
  <c r="S829" i="27"/>
  <c r="S817" i="27"/>
  <c r="S805" i="27"/>
  <c r="S793" i="27"/>
  <c r="S781" i="27"/>
  <c r="S769" i="27"/>
  <c r="S757" i="27"/>
  <c r="S745" i="27"/>
  <c r="S733" i="27"/>
  <c r="S721" i="27"/>
  <c r="S709" i="27"/>
  <c r="S697" i="27"/>
  <c r="S685" i="27"/>
  <c r="S673" i="27"/>
  <c r="S661" i="27"/>
  <c r="S649" i="27"/>
  <c r="S637" i="27"/>
  <c r="S625" i="27"/>
  <c r="S613" i="27"/>
  <c r="S601" i="27"/>
  <c r="S589" i="27"/>
  <c r="S577" i="27"/>
  <c r="S565" i="27"/>
  <c r="S553" i="27"/>
  <c r="S541" i="27"/>
  <c r="S529" i="27"/>
  <c r="S517" i="27"/>
  <c r="S505" i="27"/>
  <c r="S493" i="27"/>
  <c r="S481" i="27"/>
  <c r="S469" i="27"/>
  <c r="S457" i="27"/>
  <c r="S445" i="27"/>
  <c r="S433" i="27"/>
  <c r="S421" i="27"/>
  <c r="S409" i="27"/>
  <c r="S397" i="27"/>
  <c r="S385" i="27"/>
  <c r="S373" i="27"/>
  <c r="S361" i="27"/>
  <c r="S349" i="27"/>
  <c r="S337" i="27"/>
  <c r="S325" i="27"/>
  <c r="S313" i="27"/>
  <c r="S301" i="27"/>
  <c r="S289" i="27"/>
  <c r="S277" i="27"/>
  <c r="S265" i="27"/>
  <c r="S253" i="27"/>
  <c r="S241" i="27"/>
  <c r="S229" i="27"/>
  <c r="S217" i="27"/>
  <c r="S205" i="27"/>
  <c r="S193" i="27"/>
  <c r="S181" i="27"/>
  <c r="S169" i="27"/>
  <c r="S157" i="27"/>
  <c r="S145" i="27"/>
  <c r="S133" i="27"/>
  <c r="S121" i="27"/>
  <c r="S109" i="27"/>
  <c r="S97" i="27"/>
  <c r="S85" i="27"/>
  <c r="S73" i="27"/>
  <c r="S61" i="27"/>
  <c r="S49" i="27"/>
  <c r="S37" i="27"/>
  <c r="S25" i="27"/>
  <c r="S13" i="27"/>
  <c r="S1198" i="27"/>
  <c r="S1186" i="27"/>
  <c r="S1174" i="27"/>
  <c r="S1162" i="27"/>
  <c r="S1150" i="27"/>
  <c r="S1138" i="27"/>
  <c r="S1126" i="27"/>
  <c r="S1114" i="27"/>
  <c r="S1102" i="27"/>
  <c r="S1090" i="27"/>
  <c r="S1078" i="27"/>
  <c r="S1066" i="27"/>
  <c r="S1042" i="27"/>
  <c r="S1030" i="27"/>
  <c r="S1018" i="27"/>
  <c r="S1006" i="27"/>
  <c r="S982" i="27"/>
  <c r="S970" i="27"/>
  <c r="S946" i="27"/>
  <c r="S934" i="27"/>
  <c r="S922" i="27"/>
  <c r="S910" i="27"/>
  <c r="S898" i="27"/>
  <c r="S886" i="27"/>
  <c r="S874" i="27"/>
  <c r="S862" i="27"/>
  <c r="S850" i="27"/>
  <c r="S838" i="27"/>
  <c r="S826" i="27"/>
  <c r="S814" i="27"/>
  <c r="S802" i="27"/>
  <c r="S790" i="27"/>
  <c r="S778" i="27"/>
  <c r="S766" i="27"/>
  <c r="S754" i="27"/>
  <c r="S730" i="27"/>
  <c r="S718" i="27"/>
  <c r="S706" i="27"/>
  <c r="S694" i="27"/>
  <c r="S682" i="27"/>
  <c r="S670" i="27"/>
  <c r="S658" i="27"/>
  <c r="S634" i="27"/>
  <c r="S610" i="27"/>
  <c r="S598" i="27"/>
  <c r="S574" i="27"/>
  <c r="S562" i="27"/>
  <c r="S550" i="27"/>
  <c r="S538" i="27"/>
  <c r="S526" i="27"/>
  <c r="S514" i="27"/>
  <c r="S502" i="27"/>
  <c r="S490" i="27"/>
  <c r="S478" i="27"/>
  <c r="S466" i="27"/>
  <c r="S442" i="27"/>
  <c r="S430" i="27"/>
  <c r="S418" i="27"/>
  <c r="S406" i="27"/>
  <c r="S370" i="27"/>
  <c r="S358" i="27"/>
  <c r="S346" i="27"/>
  <c r="S322" i="27"/>
  <c r="S310" i="27"/>
  <c r="S298" i="27"/>
  <c r="S286" i="27"/>
  <c r="S274" i="27"/>
  <c r="S262" i="27"/>
  <c r="S238" i="27"/>
  <c r="S226" i="27"/>
  <c r="S202" i="27"/>
  <c r="S190" i="27"/>
  <c r="S178" i="27"/>
  <c r="S166" i="27"/>
  <c r="S154" i="27"/>
  <c r="S142" i="27"/>
  <c r="S130" i="27"/>
  <c r="S118" i="27"/>
  <c r="S106" i="27"/>
  <c r="S94" i="27"/>
  <c r="S82" i="27"/>
  <c r="S70" i="27"/>
  <c r="S58" i="27"/>
  <c r="S34" i="27"/>
  <c r="S22" i="27"/>
  <c r="S4953" i="27"/>
  <c r="S4941" i="27"/>
  <c r="S4929" i="27"/>
  <c r="S4917" i="27"/>
  <c r="S4893" i="27"/>
  <c r="S4869" i="27"/>
  <c r="S4845" i="27"/>
  <c r="S4785" i="27"/>
  <c r="S4773" i="27"/>
  <c r="S4940" i="27"/>
  <c r="S4928" i="27"/>
  <c r="S4916" i="27"/>
  <c r="S4904" i="27"/>
  <c r="S4892" i="27"/>
  <c r="S4844" i="27"/>
  <c r="S4820" i="27"/>
  <c r="S4808" i="27"/>
  <c r="S4772" i="27"/>
  <c r="S4760" i="27"/>
  <c r="S4748" i="27"/>
  <c r="S4736" i="27"/>
  <c r="S4724" i="27"/>
  <c r="S4712" i="27"/>
  <c r="S4700" i="27"/>
  <c r="S4951" i="27"/>
  <c r="S4939" i="27"/>
  <c r="S4903" i="27"/>
  <c r="S4843" i="27"/>
  <c r="S4831" i="27"/>
  <c r="S4807" i="27"/>
  <c r="S4771" i="27"/>
  <c r="S4759" i="27"/>
  <c r="S4747" i="27"/>
  <c r="S4735" i="27"/>
  <c r="S4723" i="27"/>
  <c r="S4711" i="27"/>
  <c r="S4687" i="27"/>
  <c r="S4663" i="27"/>
  <c r="S4639" i="27"/>
  <c r="S4615" i="27"/>
  <c r="S4603" i="27"/>
  <c r="S4591" i="27"/>
  <c r="S4567" i="27"/>
  <c r="S4555" i="27"/>
  <c r="S4543" i="27"/>
  <c r="S4531" i="27"/>
  <c r="S4519" i="27"/>
  <c r="S4507" i="27"/>
  <c r="S4483" i="27"/>
  <c r="S4471" i="27"/>
  <c r="S4459" i="27"/>
  <c r="S4447" i="27"/>
  <c r="S4423" i="27"/>
  <c r="S4411" i="27"/>
  <c r="S4387" i="27"/>
  <c r="S4363" i="27"/>
  <c r="S4327" i="27"/>
  <c r="S4303" i="27"/>
  <c r="S4737" i="27"/>
  <c r="S4677" i="27"/>
  <c r="S4665" i="27"/>
  <c r="S4617" i="27"/>
  <c r="S4605" i="27"/>
  <c r="S4581" i="27"/>
  <c r="S4569" i="27"/>
  <c r="S4509" i="27"/>
  <c r="S4485" i="27"/>
  <c r="S4437" i="27"/>
  <c r="S4425" i="27"/>
  <c r="S4413" i="27"/>
  <c r="S4389" i="27"/>
  <c r="S4365" i="27"/>
  <c r="S4353" i="27"/>
  <c r="S4341" i="27"/>
  <c r="S4329" i="27"/>
  <c r="S4317" i="27"/>
  <c r="S4305" i="27"/>
  <c r="S4281" i="27"/>
  <c r="S4269" i="27"/>
  <c r="S4257" i="27"/>
  <c r="S4245" i="27"/>
  <c r="S4233" i="27"/>
  <c r="S4221" i="27"/>
  <c r="S4197" i="27"/>
  <c r="S4185" i="27"/>
  <c r="S4173" i="27"/>
  <c r="S4161" i="27"/>
  <c r="S4149" i="27"/>
  <c r="S4137" i="27"/>
  <c r="S4125" i="27"/>
  <c r="S4113" i="27"/>
  <c r="S4101" i="27"/>
  <c r="S4077" i="27"/>
  <c r="S4065" i="27"/>
  <c r="S4053" i="27"/>
  <c r="S4041" i="27"/>
  <c r="S4029" i="27"/>
  <c r="S4017" i="27"/>
  <c r="S4005" i="27"/>
  <c r="S3981" i="27"/>
  <c r="S3957" i="27"/>
  <c r="S3945" i="27"/>
  <c r="S3933" i="27"/>
  <c r="S3909" i="27"/>
  <c r="S3885" i="27"/>
  <c r="S3873" i="27"/>
  <c r="S3861" i="27"/>
  <c r="S3849" i="27"/>
  <c r="S3837" i="27"/>
  <c r="S3825" i="27"/>
  <c r="S3813" i="27"/>
  <c r="S3801" i="27"/>
  <c r="S3789" i="27"/>
  <c r="S3765" i="27"/>
  <c r="S3729" i="27"/>
  <c r="S3717" i="27"/>
  <c r="S3693" i="27"/>
  <c r="S3681" i="27"/>
  <c r="S3669" i="27"/>
  <c r="S3657" i="27"/>
  <c r="S3645" i="27"/>
  <c r="S3621" i="27"/>
  <c r="S3609" i="27"/>
  <c r="S3597" i="27"/>
  <c r="S3585" i="27"/>
  <c r="S3573" i="27"/>
  <c r="S3549" i="27"/>
  <c r="S3525" i="27"/>
  <c r="S3513" i="27"/>
  <c r="S3501" i="27"/>
  <c r="S3489" i="27"/>
  <c r="S3477" i="27"/>
  <c r="S3453" i="27"/>
  <c r="S3441" i="27"/>
  <c r="S3417" i="27"/>
  <c r="S3405" i="27"/>
  <c r="S3393" i="27"/>
  <c r="S3381" i="27"/>
  <c r="S3369" i="27"/>
  <c r="S3357" i="27"/>
  <c r="S3345" i="27"/>
  <c r="S3333" i="27"/>
  <c r="S3285" i="27"/>
  <c r="S3273" i="27"/>
  <c r="S3261" i="27"/>
  <c r="S3249" i="27"/>
  <c r="S3237" i="27"/>
  <c r="S3225" i="27"/>
  <c r="S3213" i="27"/>
  <c r="S3201" i="27"/>
  <c r="S3189" i="27"/>
  <c r="S3177" i="27"/>
  <c r="S3141" i="27"/>
  <c r="S3129" i="27"/>
  <c r="S3117" i="27"/>
  <c r="S3105" i="27"/>
  <c r="S3093" i="27"/>
  <c r="S3081" i="27"/>
  <c r="S3057" i="27"/>
  <c r="S3045" i="27"/>
  <c r="S3033" i="27"/>
  <c r="S3021" i="27"/>
  <c r="S2997" i="27"/>
  <c r="S2985" i="27"/>
  <c r="S2973" i="27"/>
  <c r="S2949" i="27"/>
  <c r="S2937" i="27"/>
  <c r="S2925" i="27"/>
  <c r="S2913" i="27"/>
  <c r="S2877" i="27"/>
  <c r="S2841" i="27"/>
  <c r="S2817" i="27"/>
  <c r="S2805" i="27"/>
  <c r="S2793" i="27"/>
  <c r="S2781" i="27"/>
  <c r="S2769" i="27"/>
  <c r="S2757" i="27"/>
  <c r="S2745" i="27"/>
  <c r="S2733" i="27"/>
  <c r="S2721" i="27"/>
  <c r="S2697" i="27"/>
  <c r="S2685" i="27"/>
  <c r="S2661" i="27"/>
  <c r="S2649" i="27"/>
  <c r="S2637" i="27"/>
  <c r="S2625" i="27"/>
  <c r="S2589" i="27"/>
  <c r="S2577" i="27"/>
  <c r="S2565" i="27"/>
  <c r="S2553" i="27"/>
  <c r="S2541" i="27"/>
  <c r="S2529" i="27"/>
  <c r="S2517" i="27"/>
  <c r="S2505" i="27"/>
  <c r="S2493" i="27"/>
  <c r="S2481" i="27"/>
  <c r="S2469" i="27"/>
  <c r="S2457" i="27"/>
  <c r="S2445" i="27"/>
  <c r="S2421" i="27"/>
  <c r="S2409" i="27"/>
  <c r="S2385" i="27"/>
  <c r="S2373" i="27"/>
  <c r="S2361" i="27"/>
  <c r="S2349" i="27"/>
  <c r="S2337" i="27"/>
  <c r="S2325" i="27"/>
  <c r="S2313" i="27"/>
  <c r="S4688" i="27"/>
  <c r="S4676" i="27"/>
  <c r="S4664" i="27"/>
  <c r="S4652" i="27"/>
  <c r="S4640" i="27"/>
  <c r="S4616" i="27"/>
  <c r="S4604" i="27"/>
  <c r="S4568" i="27"/>
  <c r="S4532" i="27"/>
  <c r="S4520" i="27"/>
  <c r="S4508" i="27"/>
  <c r="S4484" i="27"/>
  <c r="S4472" i="27"/>
  <c r="S4460" i="27"/>
  <c r="S4448" i="27"/>
  <c r="S4412" i="27"/>
  <c r="S4400" i="27"/>
  <c r="S4388" i="27"/>
  <c r="S4376" i="27"/>
  <c r="S4364" i="27"/>
  <c r="S4352" i="27"/>
  <c r="S4328" i="27"/>
  <c r="S4316" i="27"/>
  <c r="S4304" i="27"/>
  <c r="S4292" i="27"/>
  <c r="S4256" i="27"/>
  <c r="S4244" i="27"/>
  <c r="S4232" i="27"/>
  <c r="S4220" i="27"/>
  <c r="S4208" i="27"/>
  <c r="S4196" i="27"/>
  <c r="S4184" i="27"/>
  <c r="S4172" i="27"/>
  <c r="S4160" i="27"/>
  <c r="S4148" i="27"/>
  <c r="S4136" i="27"/>
  <c r="S4124" i="27"/>
  <c r="S4100" i="27"/>
  <c r="S4064" i="27"/>
  <c r="S4040" i="27"/>
  <c r="S4016" i="27"/>
  <c r="S4004" i="27"/>
  <c r="S3992" i="27"/>
  <c r="S3980" i="27"/>
  <c r="S3956" i="27"/>
  <c r="S3908" i="27"/>
  <c r="S3896" i="27"/>
  <c r="S3884" i="27"/>
  <c r="S3872" i="27"/>
  <c r="S3860" i="27"/>
  <c r="S3848" i="27"/>
  <c r="S3836" i="27"/>
  <c r="S3800" i="27"/>
  <c r="S3788" i="27"/>
  <c r="S3764" i="27"/>
  <c r="S3752" i="27"/>
  <c r="S3740" i="27"/>
  <c r="S3728" i="27"/>
  <c r="S3716" i="27"/>
  <c r="S3704" i="27"/>
  <c r="S3692" i="27"/>
  <c r="S3668" i="27"/>
  <c r="S3656" i="27"/>
  <c r="S3644" i="27"/>
  <c r="S3632" i="27"/>
  <c r="S3620" i="27"/>
  <c r="S3608" i="27"/>
  <c r="S3584" i="27"/>
  <c r="S3572" i="27"/>
  <c r="S3548" i="27"/>
  <c r="S3536" i="27"/>
  <c r="S3524" i="27"/>
  <c r="S3512" i="27"/>
  <c r="S3500" i="27"/>
  <c r="S3488" i="27"/>
  <c r="S3476" i="27"/>
  <c r="S3464" i="27"/>
  <c r="S3452" i="27"/>
  <c r="S3440" i="27"/>
  <c r="S3428" i="27"/>
  <c r="S3416" i="27"/>
  <c r="S3404" i="27"/>
  <c r="S3392" i="27"/>
  <c r="S3380" i="27"/>
  <c r="S3368" i="27"/>
  <c r="S3356" i="27"/>
  <c r="S3344" i="27"/>
  <c r="S3332" i="27"/>
  <c r="S3320" i="27"/>
  <c r="S3296" i="27"/>
  <c r="S3284" i="27"/>
  <c r="S3272" i="27"/>
  <c r="S3248" i="27"/>
  <c r="S3236" i="27"/>
  <c r="S3224" i="27"/>
  <c r="S3212" i="27"/>
  <c r="S3200" i="27"/>
  <c r="S3176" i="27"/>
  <c r="S3164" i="27"/>
  <c r="S3152" i="27"/>
  <c r="S3140" i="27"/>
  <c r="S3128" i="27"/>
  <c r="S3116" i="27"/>
  <c r="S3104" i="27"/>
  <c r="S3092" i="27"/>
  <c r="S3080" i="27"/>
  <c r="S3068" i="27"/>
  <c r="S3044" i="27"/>
  <c r="S3032" i="27"/>
  <c r="S3020" i="27"/>
  <c r="S3008" i="27"/>
  <c r="S2984" i="27"/>
  <c r="S2972" i="27"/>
  <c r="S2948" i="27"/>
  <c r="S2936" i="27"/>
  <c r="S2924" i="27"/>
  <c r="S2912" i="27"/>
  <c r="S2900" i="27"/>
  <c r="S2888" i="27"/>
  <c r="S2864" i="27"/>
  <c r="S2840" i="27"/>
  <c r="S2828" i="27"/>
  <c r="S2816" i="27"/>
  <c r="S2804" i="27"/>
  <c r="S2792" i="27"/>
  <c r="S2768" i="27"/>
  <c r="S2756" i="27"/>
  <c r="S2744" i="27"/>
  <c r="S2732" i="27"/>
  <c r="S2720" i="27"/>
  <c r="S2708" i="27"/>
  <c r="S2684" i="27"/>
  <c r="S2672" i="27"/>
  <c r="S2660" i="27"/>
  <c r="S2648" i="27"/>
  <c r="S2636" i="27"/>
  <c r="S2624" i="27"/>
  <c r="S2600" i="27"/>
  <c r="S2588" i="27"/>
  <c r="S2576" i="27"/>
  <c r="S2564" i="27"/>
  <c r="S2552" i="27"/>
  <c r="S2540" i="27"/>
  <c r="S2528" i="27"/>
  <c r="S2516" i="27"/>
  <c r="S2504" i="27"/>
  <c r="S2492" i="27"/>
  <c r="S2480" i="27"/>
  <c r="S2468" i="27"/>
  <c r="S2456" i="27"/>
  <c r="S2444" i="27"/>
  <c r="S2432" i="27"/>
  <c r="S2420" i="27"/>
  <c r="S2408" i="27"/>
  <c r="S2396" i="27"/>
  <c r="S2384" i="27"/>
  <c r="S2372" i="27"/>
  <c r="S2360" i="27"/>
  <c r="S2348" i="27"/>
  <c r="S2324" i="27"/>
  <c r="S2312" i="27"/>
  <c r="S2300" i="27"/>
  <c r="S2264" i="27"/>
  <c r="S2228" i="27"/>
  <c r="S2216" i="27"/>
  <c r="S2204" i="27"/>
  <c r="S2192" i="27"/>
  <c r="S2168" i="27"/>
  <c r="S2132" i="27"/>
  <c r="S2108" i="27"/>
  <c r="S2289" i="27"/>
  <c r="S2277" i="27"/>
  <c r="S2253" i="27"/>
  <c r="S2241" i="27"/>
  <c r="S2229" i="27"/>
  <c r="S2217" i="27"/>
  <c r="S2205" i="27"/>
  <c r="S2193" i="27"/>
  <c r="S2181" i="27"/>
  <c r="S2169" i="27"/>
  <c r="S2133" i="27"/>
  <c r="S2121" i="27"/>
  <c r="S2097" i="27"/>
  <c r="S2085" i="27"/>
  <c r="S2061" i="27"/>
  <c r="S2049" i="27"/>
  <c r="S2037" i="27"/>
  <c r="S2025" i="27"/>
  <c r="S2001" i="27"/>
  <c r="S1977" i="27"/>
  <c r="S1965" i="27"/>
  <c r="S1953" i="27"/>
  <c r="S1941" i="27"/>
  <c r="S1929" i="27"/>
  <c r="S1905" i="27"/>
  <c r="S1893" i="27"/>
  <c r="S1869" i="27"/>
  <c r="S1857" i="27"/>
  <c r="S1845" i="27"/>
  <c r="S1833" i="27"/>
  <c r="S1809" i="27"/>
  <c r="S1797" i="27"/>
  <c r="S1785" i="27"/>
  <c r="S1773" i="27"/>
  <c r="S1749" i="27"/>
  <c r="S1737" i="27"/>
  <c r="S1713" i="27"/>
  <c r="S1701" i="27"/>
  <c r="S1689" i="27"/>
  <c r="S1677" i="27"/>
  <c r="S1665" i="27"/>
  <c r="S1653" i="27"/>
  <c r="S1629" i="27"/>
  <c r="S1617" i="27"/>
  <c r="S1605" i="27"/>
  <c r="S1593" i="27"/>
  <c r="S1581" i="27"/>
  <c r="S1569" i="27"/>
  <c r="S1557" i="27"/>
  <c r="S1533" i="27"/>
  <c r="S1521" i="27"/>
  <c r="S1485" i="27"/>
  <c r="S1473" i="27"/>
  <c r="S1461" i="27"/>
  <c r="S1449" i="27"/>
  <c r="S1437" i="27"/>
  <c r="S1401" i="27"/>
  <c r="S1389" i="27"/>
  <c r="S1365" i="27"/>
  <c r="S1353" i="27"/>
  <c r="S1341" i="27"/>
  <c r="S2096" i="27"/>
  <c r="S2084" i="27"/>
  <c r="S2072" i="27"/>
  <c r="S2060" i="27"/>
  <c r="S2048" i="27"/>
  <c r="S2036" i="27"/>
  <c r="S2024" i="27"/>
  <c r="S2012" i="27"/>
  <c r="S2000" i="27"/>
  <c r="S1988" i="27"/>
  <c r="S1976" i="27"/>
  <c r="S1952" i="27"/>
  <c r="S1940" i="27"/>
  <c r="S1928" i="27"/>
  <c r="S1916" i="27"/>
  <c r="S1904" i="27"/>
  <c r="S1892" i="27"/>
  <c r="S1868" i="27"/>
  <c r="S1856" i="27"/>
  <c r="S1832" i="27"/>
  <c r="S1808" i="27"/>
  <c r="S1784" i="27"/>
  <c r="S1772" i="27"/>
  <c r="S1748" i="27"/>
  <c r="S1736" i="27"/>
  <c r="S1724" i="27"/>
  <c r="S1712" i="27"/>
  <c r="S1700" i="27"/>
  <c r="S1688" i="27"/>
  <c r="S1676" i="27"/>
  <c r="S1664" i="27"/>
  <c r="S1640" i="27"/>
  <c r="S1628" i="27"/>
  <c r="S1616" i="27"/>
  <c r="S1604" i="27"/>
  <c r="S1592" i="27"/>
  <c r="S1580" i="27"/>
  <c r="S1568" i="27"/>
  <c r="S1556" i="27"/>
  <c r="S1544" i="27"/>
  <c r="S1508" i="27"/>
  <c r="S1496" i="27"/>
  <c r="S1484" i="27"/>
  <c r="S1472" i="27"/>
  <c r="S1460" i="27"/>
  <c r="S1448" i="27"/>
  <c r="S1436" i="27"/>
  <c r="S1424" i="27"/>
  <c r="S1412" i="27"/>
  <c r="S1400" i="27"/>
  <c r="S1388" i="27"/>
  <c r="S1376" i="27"/>
  <c r="S1364" i="27"/>
  <c r="S1352" i="27"/>
  <c r="S1340" i="27"/>
  <c r="S1328" i="27"/>
  <c r="S1316" i="27"/>
  <c r="S1304" i="27"/>
  <c r="S1292" i="27"/>
  <c r="S1280" i="27"/>
  <c r="S1268" i="27"/>
  <c r="S1256" i="27"/>
  <c r="S1244" i="27"/>
  <c r="S1220" i="27"/>
  <c r="S1208" i="27"/>
  <c r="S1196" i="27"/>
  <c r="S1172" i="27"/>
  <c r="S1160" i="27"/>
  <c r="S1148" i="27"/>
  <c r="S1136" i="27"/>
  <c r="S1124" i="27"/>
  <c r="S1112" i="27"/>
  <c r="S1100" i="27"/>
  <c r="S1088" i="27"/>
  <c r="S1076" i="27"/>
  <c r="S1064" i="27"/>
  <c r="S1052" i="27"/>
  <c r="S1040" i="27"/>
  <c r="S1016" i="27"/>
  <c r="S1004" i="27"/>
  <c r="S992" i="27"/>
  <c r="S980" i="27"/>
  <c r="S968" i="27"/>
  <c r="S956" i="27"/>
  <c r="S944" i="27"/>
  <c r="S1329" i="27"/>
  <c r="S1317" i="27"/>
  <c r="S1305" i="27"/>
  <c r="S1269" i="27"/>
  <c r="S1257" i="27"/>
  <c r="S1245" i="27"/>
  <c r="S1233" i="27"/>
  <c r="S1221" i="27"/>
  <c r="S1209" i="27"/>
  <c r="S1197" i="27"/>
  <c r="S1185" i="27"/>
  <c r="S1173" i="27"/>
  <c r="S1161" i="27"/>
  <c r="S1149" i="27"/>
  <c r="S1137" i="27"/>
  <c r="S1113" i="27"/>
  <c r="S1101" i="27"/>
  <c r="S1089" i="27"/>
  <c r="S1077" i="27"/>
  <c r="S1065" i="27"/>
  <c r="S1053" i="27"/>
  <c r="S1041" i="27"/>
  <c r="S1029" i="27"/>
  <c r="S1017" i="27"/>
  <c r="S1005" i="27"/>
  <c r="S993" i="27"/>
  <c r="S981" i="27"/>
  <c r="S969" i="27"/>
  <c r="S945" i="27"/>
  <c r="S933" i="27"/>
  <c r="S921" i="27"/>
  <c r="S885" i="27"/>
  <c r="S873" i="27"/>
  <c r="S861" i="27"/>
  <c r="S849" i="27"/>
  <c r="S837" i="27"/>
  <c r="S825" i="27"/>
  <c r="S789" i="27"/>
  <c r="S777" i="27"/>
  <c r="S765" i="27"/>
  <c r="S753" i="27"/>
  <c r="S741" i="27"/>
  <c r="S717" i="27"/>
  <c r="S705" i="27"/>
  <c r="S693" i="27"/>
  <c r="S681" i="27"/>
  <c r="S657" i="27"/>
  <c r="S633" i="27"/>
  <c r="S609" i="27"/>
  <c r="S585" i="27"/>
  <c r="S573" i="27"/>
  <c r="S561" i="27"/>
  <c r="S549" i="27"/>
  <c r="S537" i="27"/>
  <c r="S525" i="27"/>
  <c r="S513" i="27"/>
  <c r="S501" i="27"/>
  <c r="S489" i="27"/>
  <c r="S477" i="27"/>
  <c r="S465" i="27"/>
  <c r="S429" i="27"/>
  <c r="S417" i="27"/>
  <c r="S405" i="27"/>
  <c r="S381" i="27"/>
  <c r="S369" i="27"/>
  <c r="S357" i="27"/>
  <c r="S333" i="27"/>
  <c r="S321" i="27"/>
  <c r="S297" i="27"/>
  <c r="S261" i="27"/>
  <c r="S237" i="27"/>
  <c r="S225" i="27"/>
  <c r="S201" i="27"/>
  <c r="S189" i="27"/>
  <c r="S177" i="27"/>
  <c r="S165" i="27"/>
  <c r="S153" i="27"/>
  <c r="S129" i="27"/>
  <c r="S117" i="27"/>
  <c r="S105" i="27"/>
  <c r="S93" i="27"/>
  <c r="S69" i="27"/>
  <c r="S57" i="27"/>
  <c r="S33" i="27"/>
  <c r="S21" i="27"/>
  <c r="S932" i="27"/>
  <c r="S920" i="27"/>
  <c r="S908" i="27"/>
  <c r="S896" i="27"/>
  <c r="S884" i="27"/>
  <c r="S848" i="27"/>
  <c r="S836" i="27"/>
  <c r="S812" i="27"/>
  <c r="S800" i="27"/>
  <c r="S788" i="27"/>
  <c r="S776" i="27"/>
  <c r="S764" i="27"/>
  <c r="S752" i="27"/>
  <c r="S740" i="27"/>
  <c r="S728" i="27"/>
  <c r="S716" i="27"/>
  <c r="S704" i="27"/>
  <c r="S692" i="27"/>
  <c r="S668" i="27"/>
  <c r="S656" i="27"/>
  <c r="S644" i="27"/>
  <c r="S632" i="27"/>
  <c r="S620" i="27"/>
  <c r="S608" i="27"/>
  <c r="S596" i="27"/>
  <c r="S584" i="27"/>
  <c r="S572" i="27"/>
  <c r="S560" i="27"/>
  <c r="S548" i="27"/>
  <c r="S536" i="27"/>
  <c r="S512" i="27"/>
  <c r="S500" i="27"/>
  <c r="S488" i="27"/>
  <c r="S476" i="27"/>
  <c r="S464" i="27"/>
  <c r="S440" i="27"/>
  <c r="S428" i="27"/>
  <c r="S416" i="27"/>
  <c r="S404" i="27"/>
  <c r="S392" i="27"/>
  <c r="S380" i="27"/>
  <c r="S368" i="27"/>
  <c r="S356" i="27"/>
  <c r="S344" i="27"/>
  <c r="S332" i="27"/>
  <c r="S320" i="27"/>
  <c r="S308" i="27"/>
  <c r="S296" i="27"/>
  <c r="S272" i="27"/>
  <c r="S260" i="27"/>
  <c r="S236" i="27"/>
  <c r="S224" i="27"/>
  <c r="S212" i="27"/>
  <c r="S200" i="27"/>
  <c r="S188" i="27"/>
  <c r="S176" i="27"/>
  <c r="S164" i="27"/>
  <c r="S152" i="27"/>
  <c r="S140" i="27"/>
  <c r="S128" i="27"/>
  <c r="S116" i="27"/>
  <c r="S104" i="27"/>
  <c r="S92" i="27"/>
  <c r="S56" i="27"/>
  <c r="S44" i="27"/>
  <c r="S32" i="27"/>
  <c r="S20" i="27"/>
  <c r="I12" i="20"/>
  <c r="I13" i="20"/>
  <c r="F12" i="20"/>
  <c r="H13" i="20"/>
  <c r="H12" i="20"/>
  <c r="F13" i="20"/>
  <c r="F14" i="20"/>
  <c r="H14" i="20"/>
  <c r="I14" i="20"/>
  <c r="Y2" i="7"/>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Y132" i="7"/>
  <c r="Y133" i="7"/>
  <c r="Y134" i="7"/>
  <c r="Y135" i="7"/>
  <c r="Y136" i="7"/>
  <c r="Y137" i="7"/>
  <c r="Y138" i="7"/>
  <c r="Y139" i="7"/>
  <c r="Y140" i="7"/>
  <c r="Y141" i="7"/>
  <c r="Y142" i="7"/>
  <c r="Y143" i="7"/>
  <c r="Y144" i="7"/>
  <c r="Y145" i="7"/>
  <c r="Y146" i="7"/>
  <c r="Y147" i="7"/>
  <c r="Y148" i="7"/>
  <c r="Y149" i="7"/>
  <c r="Y150" i="7"/>
  <c r="Y151" i="7"/>
  <c r="Y152" i="7"/>
  <c r="Y153" i="7"/>
  <c r="Y154" i="7"/>
  <c r="Y155" i="7"/>
  <c r="Y156" i="7"/>
  <c r="Y157" i="7"/>
  <c r="Y158" i="7"/>
  <c r="Y159" i="7"/>
  <c r="Y160" i="7"/>
  <c r="Y161" i="7"/>
  <c r="Y162" i="7"/>
  <c r="Y163" i="7"/>
  <c r="Y164" i="7"/>
  <c r="Y165" i="7"/>
  <c r="Y166" i="7"/>
  <c r="Y167" i="7"/>
  <c r="Y168" i="7"/>
  <c r="Y169" i="7"/>
  <c r="Y170" i="7"/>
  <c r="Y171" i="7"/>
  <c r="Y172" i="7"/>
  <c r="Y173" i="7"/>
  <c r="Y174" i="7"/>
  <c r="Y175" i="7"/>
  <c r="Y176" i="7"/>
  <c r="Y177" i="7"/>
  <c r="Y178" i="7"/>
  <c r="Y179" i="7"/>
  <c r="Y180" i="7"/>
  <c r="Y181" i="7"/>
  <c r="Y182" i="7"/>
  <c r="Y183" i="7"/>
  <c r="Y184" i="7"/>
  <c r="Y185" i="7"/>
  <c r="Y186" i="7"/>
  <c r="Y187" i="7"/>
  <c r="Y188" i="7"/>
  <c r="Y189" i="7"/>
  <c r="Y190" i="7"/>
  <c r="Y191" i="7"/>
  <c r="Y192" i="7"/>
  <c r="Y193" i="7"/>
  <c r="Y194" i="7"/>
  <c r="Y195" i="7"/>
  <c r="Y196" i="7"/>
  <c r="Y197" i="7"/>
  <c r="Y198" i="7"/>
  <c r="Y199" i="7"/>
  <c r="Y200" i="7"/>
  <c r="Y201" i="7"/>
  <c r="Y202" i="7"/>
  <c r="Y203" i="7"/>
  <c r="Y204" i="7"/>
  <c r="Y205" i="7"/>
  <c r="Y206" i="7"/>
  <c r="Y207" i="7"/>
  <c r="Y208" i="7"/>
  <c r="Y209" i="7"/>
  <c r="Y210" i="7"/>
  <c r="Y211" i="7"/>
  <c r="Y212" i="7"/>
  <c r="Y213" i="7"/>
  <c r="Y214" i="7"/>
  <c r="Y215" i="7"/>
  <c r="Y216" i="7"/>
  <c r="Y217" i="7"/>
  <c r="Y218" i="7"/>
  <c r="Y219" i="7"/>
  <c r="Y220" i="7"/>
  <c r="Y221" i="7"/>
  <c r="Y222" i="7"/>
  <c r="Y223" i="7"/>
  <c r="Y224" i="7"/>
  <c r="Y225" i="7"/>
  <c r="Y226" i="7"/>
  <c r="Y227" i="7"/>
  <c r="Y228" i="7"/>
  <c r="Y229" i="7"/>
  <c r="Y230" i="7"/>
  <c r="Y231" i="7"/>
  <c r="Y232" i="7"/>
  <c r="Y233" i="7"/>
  <c r="Y234" i="7"/>
  <c r="Y235" i="7"/>
  <c r="Y236" i="7"/>
  <c r="Y237" i="7"/>
  <c r="Y238" i="7"/>
  <c r="Y239" i="7"/>
  <c r="Y240" i="7"/>
  <c r="Y241" i="7"/>
  <c r="Y242" i="7"/>
  <c r="Y243" i="7"/>
  <c r="Y244" i="7"/>
  <c r="Y245" i="7"/>
  <c r="Y246" i="7"/>
  <c r="Y247" i="7"/>
  <c r="Y248" i="7"/>
  <c r="Y249" i="7"/>
  <c r="Y250" i="7"/>
  <c r="Y251" i="7"/>
  <c r="Y252" i="7"/>
  <c r="Y253" i="7"/>
  <c r="Y254" i="7"/>
  <c r="Y255" i="7"/>
  <c r="Y256" i="7"/>
  <c r="Y257" i="7"/>
  <c r="Y258" i="7"/>
  <c r="Y259" i="7"/>
  <c r="Y260" i="7"/>
  <c r="Y261" i="7"/>
  <c r="Y262" i="7"/>
  <c r="Y263" i="7"/>
  <c r="Y264" i="7"/>
  <c r="Y265" i="7"/>
  <c r="Y266" i="7"/>
  <c r="Y267" i="7"/>
  <c r="Y268" i="7"/>
  <c r="Y269" i="7"/>
  <c r="Y270" i="7"/>
  <c r="Y271" i="7"/>
  <c r="Y272" i="7"/>
  <c r="Y273" i="7"/>
  <c r="Y274" i="7"/>
  <c r="Y275" i="7"/>
  <c r="Y276" i="7"/>
  <c r="Y277" i="7"/>
  <c r="Y278" i="7"/>
  <c r="Y279" i="7"/>
  <c r="Y280" i="7"/>
  <c r="Y281" i="7"/>
  <c r="Y282" i="7"/>
  <c r="Y283" i="7"/>
  <c r="Y284" i="7"/>
  <c r="Y285" i="7"/>
  <c r="Y286" i="7"/>
  <c r="Y287" i="7"/>
  <c r="Y288" i="7"/>
  <c r="Y289" i="7"/>
  <c r="Y290" i="7"/>
  <c r="Y291" i="7"/>
  <c r="Y292" i="7"/>
  <c r="Y293" i="7"/>
  <c r="Y294" i="7"/>
  <c r="Y295" i="7"/>
  <c r="Y296" i="7"/>
  <c r="Y297" i="7"/>
  <c r="Y298" i="7"/>
  <c r="Y299" i="7"/>
  <c r="Y300" i="7"/>
  <c r="Y301" i="7"/>
  <c r="Y302" i="7"/>
  <c r="Y303" i="7"/>
  <c r="Y304" i="7"/>
  <c r="Y305" i="7"/>
  <c r="Y306" i="7"/>
  <c r="Y307" i="7"/>
  <c r="Y308" i="7"/>
  <c r="Y309" i="7"/>
  <c r="Y310" i="7"/>
  <c r="Y311" i="7"/>
  <c r="Y312" i="7"/>
  <c r="Y313" i="7"/>
  <c r="Y314" i="7"/>
  <c r="Y315" i="7"/>
  <c r="Y316" i="7"/>
  <c r="Y317" i="7"/>
  <c r="Y318" i="7"/>
  <c r="Y319" i="7"/>
  <c r="Y320" i="7"/>
  <c r="Y321" i="7"/>
  <c r="Y322" i="7"/>
  <c r="Y323" i="7"/>
  <c r="Y324" i="7"/>
  <c r="Y325" i="7"/>
  <c r="Y326" i="7"/>
  <c r="Y327" i="7"/>
  <c r="Y328" i="7"/>
  <c r="Y329" i="7"/>
  <c r="Y330" i="7"/>
  <c r="Y331" i="7"/>
  <c r="Y332" i="7"/>
  <c r="Y333" i="7"/>
  <c r="Y334" i="7"/>
  <c r="Y335" i="7"/>
  <c r="Y336" i="7"/>
  <c r="Y337" i="7"/>
  <c r="Y338" i="7"/>
  <c r="Y339" i="7"/>
  <c r="Y340" i="7"/>
  <c r="Y341" i="7"/>
  <c r="Y342" i="7"/>
  <c r="Y343" i="7"/>
  <c r="Y344" i="7"/>
  <c r="Y345" i="7"/>
  <c r="Y346" i="7"/>
  <c r="Y347" i="7"/>
  <c r="Y348" i="7"/>
  <c r="Y349" i="7"/>
  <c r="Y350" i="7"/>
  <c r="Y351" i="7"/>
  <c r="Y352" i="7"/>
  <c r="Y353" i="7"/>
  <c r="Y354" i="7"/>
  <c r="Y355" i="7"/>
  <c r="Y356" i="7"/>
  <c r="Y357" i="7"/>
  <c r="Y358" i="7"/>
  <c r="Y359" i="7"/>
  <c r="Y360" i="7"/>
  <c r="Y361" i="7"/>
  <c r="Y362" i="7"/>
  <c r="Y363" i="7"/>
  <c r="Y364" i="7"/>
  <c r="Y365" i="7"/>
  <c r="Y366" i="7"/>
  <c r="Y367" i="7"/>
  <c r="Y368" i="7"/>
  <c r="Y369" i="7"/>
  <c r="Y370" i="7"/>
  <c r="Y371" i="7"/>
  <c r="Y372" i="7"/>
  <c r="Y373" i="7"/>
  <c r="Y374" i="7"/>
  <c r="Y375" i="7"/>
  <c r="Y376" i="7"/>
  <c r="Y377" i="7"/>
  <c r="Y378" i="7"/>
  <c r="Y379" i="7"/>
  <c r="Y380" i="7"/>
  <c r="Y381" i="7"/>
  <c r="Y382" i="7"/>
  <c r="Y383" i="7"/>
  <c r="Y384" i="7"/>
  <c r="Y385" i="7"/>
  <c r="Y386" i="7"/>
  <c r="Y387" i="7"/>
  <c r="Y388" i="7"/>
  <c r="Y389" i="7"/>
  <c r="Y390" i="7"/>
  <c r="Y391" i="7"/>
  <c r="Y392" i="7"/>
  <c r="Y393" i="7"/>
  <c r="Y394" i="7"/>
  <c r="Y395" i="7"/>
  <c r="Y396" i="7"/>
  <c r="Y397" i="7"/>
  <c r="Y398" i="7"/>
  <c r="Y399" i="7"/>
  <c r="Y400" i="7"/>
  <c r="Y401" i="7"/>
  <c r="Y402" i="7"/>
  <c r="Y403" i="7"/>
  <c r="Y404" i="7"/>
  <c r="Y405" i="7"/>
  <c r="Y406" i="7"/>
  <c r="Y407" i="7"/>
  <c r="Y408" i="7"/>
  <c r="Y409" i="7"/>
  <c r="Y410" i="7"/>
  <c r="Y411" i="7"/>
  <c r="Y412" i="7"/>
  <c r="Y413" i="7"/>
  <c r="Y414" i="7"/>
  <c r="Y415" i="7"/>
  <c r="Y416" i="7"/>
  <c r="Y417" i="7"/>
  <c r="Y418" i="7"/>
  <c r="Y419" i="7"/>
  <c r="Y420" i="7"/>
  <c r="Y421" i="7"/>
  <c r="Y422" i="7"/>
  <c r="Y423" i="7"/>
  <c r="Y424" i="7"/>
  <c r="Y425" i="7"/>
  <c r="Y426" i="7"/>
  <c r="Y427" i="7"/>
  <c r="Y428" i="7"/>
  <c r="Y429" i="7"/>
  <c r="Y430" i="7"/>
  <c r="Y431" i="7"/>
  <c r="Y432" i="7"/>
  <c r="Y433" i="7"/>
  <c r="Y434" i="7"/>
  <c r="Y435" i="7"/>
  <c r="Y436" i="7"/>
  <c r="Y437" i="7"/>
  <c r="Y438" i="7"/>
  <c r="Y439" i="7"/>
  <c r="Y440" i="7"/>
  <c r="Y441" i="7"/>
  <c r="Y442" i="7"/>
  <c r="Y443" i="7"/>
  <c r="Y444" i="7"/>
  <c r="Y445" i="7"/>
  <c r="Y446" i="7"/>
  <c r="Y447" i="7"/>
  <c r="Y448" i="7"/>
  <c r="Y449" i="7"/>
  <c r="Y450" i="7"/>
  <c r="Y451" i="7"/>
  <c r="Y452" i="7"/>
  <c r="Y453" i="7"/>
  <c r="Y454" i="7"/>
  <c r="Y455" i="7"/>
  <c r="Y456" i="7"/>
  <c r="Y457" i="7"/>
  <c r="Y458" i="7"/>
  <c r="Y459" i="7"/>
  <c r="Y460" i="7"/>
  <c r="Y461" i="7"/>
  <c r="Y462" i="7"/>
  <c r="Y463" i="7"/>
  <c r="Y464" i="7"/>
  <c r="Y465" i="7"/>
  <c r="Y466" i="7"/>
  <c r="Y467" i="7"/>
  <c r="Y468" i="7"/>
  <c r="Y469" i="7"/>
  <c r="Y470" i="7"/>
  <c r="Y471" i="7"/>
  <c r="Y472" i="7"/>
  <c r="Y473" i="7"/>
  <c r="Y474" i="7"/>
  <c r="Y475" i="7"/>
  <c r="Y476" i="7"/>
  <c r="Y477" i="7"/>
  <c r="Y478" i="7"/>
  <c r="Y479" i="7"/>
  <c r="Y480" i="7"/>
  <c r="Y481" i="7"/>
  <c r="Y482" i="7"/>
  <c r="Y483" i="7"/>
  <c r="Y484" i="7"/>
  <c r="Y485" i="7"/>
  <c r="Y486" i="7"/>
  <c r="Y487" i="7"/>
  <c r="Y488" i="7"/>
  <c r="Y489" i="7"/>
  <c r="Y490" i="7"/>
  <c r="Y491" i="7"/>
  <c r="Y492" i="7"/>
  <c r="Y493" i="7"/>
  <c r="Y494" i="7"/>
  <c r="Y495" i="7"/>
  <c r="Y496" i="7"/>
  <c r="Y497" i="7"/>
  <c r="Y498" i="7"/>
  <c r="Y499" i="7"/>
  <c r="Y500" i="7"/>
  <c r="Y501" i="7"/>
  <c r="Y502" i="7"/>
  <c r="Y503" i="7"/>
  <c r="Y504" i="7"/>
  <c r="Y505" i="7"/>
  <c r="Y506" i="7"/>
  <c r="Y507" i="7"/>
  <c r="Y508" i="7"/>
  <c r="Y509" i="7"/>
  <c r="Y510" i="7"/>
  <c r="Y511" i="7"/>
  <c r="Y512" i="7"/>
  <c r="Y513" i="7"/>
  <c r="Y514" i="7"/>
  <c r="Y515" i="7"/>
  <c r="Y516" i="7"/>
  <c r="Y517" i="7"/>
  <c r="Y518" i="7"/>
  <c r="Y519" i="7"/>
  <c r="Y520" i="7"/>
  <c r="Y521" i="7"/>
  <c r="Y522" i="7"/>
  <c r="Y523" i="7"/>
  <c r="Y524" i="7"/>
  <c r="Y525" i="7"/>
  <c r="Y526" i="7"/>
  <c r="Y527" i="7"/>
  <c r="Y528" i="7"/>
  <c r="Y529" i="7"/>
  <c r="Y530" i="7"/>
  <c r="Y531" i="7"/>
  <c r="Y532" i="7"/>
  <c r="Y533" i="7"/>
  <c r="Y534" i="7"/>
  <c r="Y535" i="7"/>
  <c r="Y536" i="7"/>
  <c r="Y537" i="7"/>
  <c r="Y538" i="7"/>
  <c r="Y539" i="7"/>
  <c r="Y540" i="7"/>
  <c r="Y541" i="7"/>
  <c r="Y542" i="7"/>
  <c r="Y543" i="7"/>
  <c r="Y544" i="7"/>
  <c r="Y545" i="7"/>
  <c r="Y546" i="7"/>
  <c r="Y547" i="7"/>
  <c r="Y548" i="7"/>
  <c r="Y549" i="7"/>
  <c r="Y550" i="7"/>
  <c r="Y551" i="7"/>
  <c r="Y552" i="7"/>
  <c r="Y553" i="7"/>
  <c r="Y554" i="7"/>
  <c r="Y555" i="7"/>
  <c r="Y556" i="7"/>
  <c r="Y557" i="7"/>
  <c r="Y558" i="7"/>
  <c r="Y559" i="7"/>
  <c r="Y560" i="7"/>
  <c r="Y561" i="7"/>
  <c r="Y562" i="7"/>
  <c r="Y563" i="7"/>
  <c r="Y564" i="7"/>
  <c r="Y565" i="7"/>
  <c r="Y566" i="7"/>
  <c r="Y567" i="7"/>
  <c r="Y568" i="7"/>
  <c r="Y569" i="7"/>
  <c r="Y570" i="7"/>
  <c r="Y571" i="7"/>
  <c r="Y572" i="7"/>
  <c r="Y573" i="7"/>
  <c r="Y574" i="7"/>
  <c r="Y575" i="7"/>
  <c r="Y576" i="7"/>
  <c r="Y577" i="7"/>
  <c r="Y578" i="7"/>
  <c r="Y579" i="7"/>
  <c r="Y580" i="7"/>
  <c r="Y581" i="7"/>
  <c r="Y582" i="7"/>
  <c r="Y583" i="7"/>
  <c r="Y584" i="7"/>
  <c r="Y585" i="7"/>
  <c r="Y586" i="7"/>
  <c r="Y587" i="7"/>
  <c r="Y588" i="7"/>
  <c r="Y589" i="7"/>
  <c r="Y590" i="7"/>
  <c r="Y591" i="7"/>
  <c r="Y592" i="7"/>
  <c r="Y593" i="7"/>
  <c r="Y594" i="7"/>
  <c r="Y595" i="7"/>
  <c r="Y596" i="7"/>
  <c r="Y597" i="7"/>
  <c r="Y598" i="7"/>
  <c r="Y599" i="7"/>
  <c r="Y600" i="7"/>
  <c r="Y601" i="7"/>
  <c r="Y602" i="7"/>
  <c r="Y603" i="7"/>
  <c r="Y604" i="7"/>
  <c r="Y605" i="7"/>
  <c r="Y606" i="7"/>
  <c r="Y607" i="7"/>
  <c r="Y608" i="7"/>
  <c r="Y609" i="7"/>
  <c r="Y610" i="7"/>
  <c r="Y611" i="7"/>
  <c r="Y612" i="7"/>
  <c r="Y613" i="7"/>
  <c r="Y614" i="7"/>
  <c r="Y615" i="7"/>
  <c r="Y616" i="7"/>
  <c r="Y617" i="7"/>
  <c r="Y618" i="7"/>
  <c r="Y619" i="7"/>
  <c r="Y620" i="7"/>
  <c r="Y621" i="7"/>
  <c r="Y622" i="7"/>
  <c r="Y623" i="7"/>
  <c r="Y624" i="7"/>
  <c r="Y625" i="7"/>
  <c r="Y626" i="7"/>
  <c r="Y627" i="7"/>
  <c r="Y628" i="7"/>
  <c r="Y629" i="7"/>
  <c r="Y630" i="7"/>
  <c r="Y631" i="7"/>
  <c r="Y632" i="7"/>
  <c r="Y633" i="7"/>
  <c r="Y634" i="7"/>
  <c r="Y635" i="7"/>
  <c r="Y636" i="7"/>
  <c r="Y637" i="7"/>
  <c r="Y638" i="7"/>
  <c r="Y639" i="7"/>
  <c r="Y640" i="7"/>
  <c r="Y641" i="7"/>
  <c r="Y642" i="7"/>
  <c r="Y643" i="7"/>
  <c r="Y644" i="7"/>
  <c r="Y645" i="7"/>
  <c r="Y646" i="7"/>
  <c r="Y647" i="7"/>
  <c r="Y648" i="7"/>
  <c r="Y649" i="7"/>
  <c r="Y650" i="7"/>
  <c r="Y651" i="7"/>
  <c r="Y652" i="7"/>
  <c r="Y653" i="7"/>
  <c r="Y654" i="7"/>
  <c r="Y655" i="7"/>
  <c r="Y656" i="7"/>
  <c r="Y657" i="7"/>
  <c r="Y658" i="7"/>
  <c r="Y659" i="7"/>
  <c r="Y660" i="7"/>
  <c r="Y661" i="7"/>
  <c r="Y662" i="7"/>
  <c r="Y663" i="7"/>
  <c r="Y664" i="7"/>
  <c r="Y665" i="7"/>
  <c r="Y666" i="7"/>
  <c r="Y667" i="7"/>
  <c r="Y668" i="7"/>
  <c r="Y669" i="7"/>
  <c r="Y670" i="7"/>
  <c r="Y671" i="7"/>
  <c r="Y672" i="7"/>
  <c r="Y673" i="7"/>
  <c r="Y674" i="7"/>
  <c r="Y675" i="7"/>
  <c r="Y676" i="7"/>
  <c r="Y677" i="7"/>
  <c r="Y678" i="7"/>
  <c r="Y679" i="7"/>
  <c r="Y680" i="7"/>
  <c r="Y681" i="7"/>
  <c r="Y682" i="7"/>
  <c r="Y683" i="7"/>
  <c r="Y684" i="7"/>
  <c r="Y685" i="7"/>
  <c r="Y686" i="7"/>
  <c r="Y687" i="7"/>
  <c r="Y688" i="7"/>
  <c r="Y689" i="7"/>
  <c r="Y690" i="7"/>
  <c r="Y691" i="7"/>
  <c r="Y692" i="7"/>
  <c r="Y693" i="7"/>
  <c r="Y694" i="7"/>
  <c r="Y695" i="7"/>
  <c r="Y696" i="7"/>
  <c r="Y697" i="7"/>
  <c r="Y698" i="7"/>
  <c r="Y699" i="7"/>
  <c r="Y700" i="7"/>
  <c r="Y701" i="7"/>
  <c r="Y702" i="7"/>
  <c r="Y703" i="7"/>
  <c r="Y704" i="7"/>
  <c r="Y705" i="7"/>
  <c r="Y706" i="7"/>
  <c r="Y707" i="7"/>
  <c r="Y708" i="7"/>
  <c r="Y709" i="7"/>
  <c r="Y710" i="7"/>
  <c r="Y711" i="7"/>
  <c r="Y712" i="7"/>
  <c r="Y713" i="7"/>
  <c r="Y714" i="7"/>
  <c r="Y715" i="7"/>
  <c r="Y716" i="7"/>
  <c r="Y717" i="7"/>
  <c r="Y718" i="7"/>
  <c r="Y719" i="7"/>
  <c r="Y720" i="7"/>
  <c r="Y721" i="7"/>
  <c r="Y722" i="7"/>
  <c r="Y723" i="7"/>
  <c r="Y724" i="7"/>
  <c r="Y725" i="7"/>
  <c r="Y726" i="7"/>
  <c r="Y727" i="7"/>
  <c r="Y728" i="7"/>
  <c r="Y729" i="7"/>
  <c r="Y730" i="7"/>
  <c r="Y731" i="7"/>
  <c r="Y732" i="7"/>
  <c r="Y733" i="7"/>
  <c r="Y734" i="7"/>
  <c r="Y735" i="7"/>
  <c r="Y736" i="7"/>
  <c r="Y737" i="7"/>
  <c r="Y738" i="7"/>
  <c r="Y739" i="7"/>
  <c r="Y740" i="7"/>
  <c r="Y741" i="7"/>
  <c r="Y742" i="7"/>
  <c r="Y743" i="7"/>
  <c r="Y744" i="7"/>
  <c r="Y745" i="7"/>
  <c r="Y746" i="7"/>
  <c r="Y747" i="7"/>
  <c r="Y748" i="7"/>
  <c r="Y749" i="7"/>
  <c r="Y750" i="7"/>
  <c r="Y751" i="7"/>
  <c r="Y752" i="7"/>
  <c r="Y753" i="7"/>
  <c r="Y754" i="7"/>
  <c r="Y755" i="7"/>
  <c r="Y756" i="7"/>
  <c r="Y757" i="7"/>
  <c r="Y758" i="7"/>
  <c r="Y759" i="7"/>
  <c r="Y760" i="7"/>
  <c r="Y761" i="7"/>
  <c r="Y762" i="7"/>
  <c r="Y763" i="7"/>
  <c r="Y764" i="7"/>
  <c r="Y765" i="7"/>
  <c r="Y766" i="7"/>
  <c r="Y767" i="7"/>
  <c r="Y768" i="7"/>
  <c r="Y769" i="7"/>
  <c r="Y770" i="7"/>
  <c r="Y771" i="7"/>
  <c r="Y772" i="7"/>
  <c r="Y773" i="7"/>
  <c r="Y774" i="7"/>
  <c r="Y775" i="7"/>
  <c r="Y776" i="7"/>
  <c r="Y777" i="7"/>
  <c r="Y778" i="7"/>
  <c r="Y779" i="7"/>
  <c r="Y780" i="7"/>
  <c r="Y781" i="7"/>
  <c r="Y782" i="7"/>
  <c r="Y783" i="7"/>
  <c r="Y784" i="7"/>
  <c r="Y785" i="7"/>
  <c r="Y786" i="7"/>
  <c r="Y787" i="7"/>
  <c r="Y788" i="7"/>
  <c r="Y789" i="7"/>
  <c r="Y790" i="7"/>
  <c r="Y791" i="7"/>
  <c r="Y792" i="7"/>
  <c r="Y793" i="7"/>
  <c r="Y794" i="7"/>
  <c r="Y795" i="7"/>
  <c r="Y796" i="7"/>
  <c r="Y797" i="7"/>
  <c r="Y798" i="7"/>
  <c r="Y799" i="7"/>
  <c r="Y800" i="7"/>
  <c r="Y801" i="7"/>
  <c r="Y802" i="7"/>
  <c r="Y803" i="7"/>
  <c r="Y804" i="7"/>
  <c r="Y805" i="7"/>
  <c r="Y806" i="7"/>
  <c r="Y807" i="7"/>
  <c r="Y808" i="7"/>
  <c r="Y809" i="7"/>
  <c r="Y810" i="7"/>
  <c r="Y811" i="7"/>
  <c r="Y812" i="7"/>
  <c r="Y813" i="7"/>
  <c r="Y814" i="7"/>
  <c r="Y815" i="7"/>
  <c r="Y816" i="7"/>
  <c r="Y817" i="7"/>
  <c r="Y818" i="7"/>
  <c r="Y819" i="7"/>
  <c r="Y820" i="7"/>
  <c r="Y821" i="7"/>
  <c r="Y822" i="7"/>
  <c r="Y823" i="7"/>
  <c r="Y824" i="7"/>
  <c r="Y825" i="7"/>
  <c r="Y826" i="7"/>
  <c r="Y827" i="7"/>
  <c r="Y828" i="7"/>
  <c r="Y829" i="7"/>
  <c r="Y830" i="7"/>
  <c r="Y831" i="7"/>
  <c r="Y832" i="7"/>
  <c r="Y833" i="7"/>
  <c r="Y834" i="7"/>
  <c r="Y835" i="7"/>
  <c r="Y836" i="7"/>
  <c r="Y837" i="7"/>
  <c r="Y838" i="7"/>
  <c r="Y839" i="7"/>
  <c r="Y840" i="7"/>
  <c r="Y841" i="7"/>
  <c r="Y842" i="7"/>
  <c r="Y843" i="7"/>
  <c r="Y844" i="7"/>
  <c r="Y845" i="7"/>
  <c r="Y846" i="7"/>
  <c r="Y847" i="7"/>
  <c r="Y848" i="7"/>
  <c r="Y849" i="7"/>
  <c r="Y850" i="7"/>
  <c r="Y851" i="7"/>
  <c r="Y852" i="7"/>
  <c r="Y853" i="7"/>
  <c r="Y854" i="7"/>
  <c r="Y855" i="7"/>
  <c r="Y856" i="7"/>
  <c r="Y857" i="7"/>
  <c r="Y858" i="7"/>
  <c r="Y859" i="7"/>
  <c r="Y860" i="7"/>
  <c r="Y861" i="7"/>
  <c r="Y862" i="7"/>
  <c r="Y863" i="7"/>
  <c r="Y864" i="7"/>
  <c r="Y865" i="7"/>
  <c r="Y866" i="7"/>
  <c r="Y867" i="7"/>
  <c r="Y868" i="7"/>
  <c r="Y869" i="7"/>
  <c r="Y870" i="7"/>
  <c r="Y871" i="7"/>
  <c r="Y872" i="7"/>
  <c r="Y873" i="7"/>
  <c r="Y874" i="7"/>
  <c r="Y875" i="7"/>
  <c r="Y876" i="7"/>
  <c r="Y877" i="7"/>
  <c r="Y878" i="7"/>
  <c r="Y879" i="7"/>
  <c r="Y880" i="7"/>
  <c r="Y881" i="7"/>
  <c r="Y882" i="7"/>
  <c r="Y883" i="7"/>
  <c r="Y884" i="7"/>
  <c r="Y885" i="7"/>
  <c r="Y886" i="7"/>
  <c r="Y887" i="7"/>
  <c r="Y888" i="7"/>
  <c r="Y889" i="7"/>
  <c r="Y890" i="7"/>
  <c r="Y891" i="7"/>
  <c r="Y892" i="7"/>
  <c r="Y893" i="7"/>
  <c r="Y894" i="7"/>
  <c r="Y895" i="7"/>
  <c r="Y896" i="7"/>
  <c r="Y897" i="7"/>
  <c r="Y898" i="7"/>
  <c r="Y899" i="7"/>
  <c r="Y900" i="7"/>
  <c r="Y901" i="7"/>
  <c r="Y902" i="7"/>
  <c r="Y903" i="7"/>
  <c r="Y904" i="7"/>
  <c r="Y905" i="7"/>
  <c r="Y906" i="7"/>
  <c r="Y907" i="7"/>
  <c r="Y908" i="7"/>
  <c r="Y909" i="7"/>
  <c r="Y910" i="7"/>
  <c r="Y911" i="7"/>
  <c r="Y912" i="7"/>
  <c r="Y913" i="7"/>
  <c r="Y914" i="7"/>
  <c r="Y915" i="7"/>
  <c r="Y916" i="7"/>
  <c r="Y917" i="7"/>
  <c r="Y918" i="7"/>
  <c r="Y919" i="7"/>
  <c r="Y920" i="7"/>
  <c r="Y921" i="7"/>
  <c r="Y922" i="7"/>
  <c r="Y923" i="7"/>
  <c r="Y924" i="7"/>
  <c r="Y925" i="7"/>
  <c r="Y926" i="7"/>
  <c r="Y927" i="7"/>
  <c r="Y928" i="7"/>
  <c r="Y929" i="7"/>
  <c r="Y930" i="7"/>
  <c r="Y931" i="7"/>
  <c r="Y932" i="7"/>
  <c r="Y933" i="7"/>
  <c r="Y934" i="7"/>
  <c r="Y935" i="7"/>
  <c r="Y936" i="7"/>
  <c r="Y937" i="7"/>
  <c r="Y938" i="7"/>
  <c r="Y939" i="7"/>
  <c r="Y940" i="7"/>
  <c r="Y941" i="7"/>
  <c r="Y942" i="7"/>
  <c r="Y943" i="7"/>
  <c r="Y944" i="7"/>
  <c r="Y945" i="7"/>
  <c r="Y946" i="7"/>
  <c r="Y947" i="7"/>
  <c r="Y948" i="7"/>
  <c r="Y949" i="7"/>
  <c r="Y950" i="7"/>
  <c r="Y951" i="7"/>
  <c r="Y952" i="7"/>
  <c r="Y953" i="7"/>
  <c r="Y954" i="7"/>
  <c r="Y955" i="7"/>
  <c r="Y956" i="7"/>
  <c r="Y957" i="7"/>
  <c r="Y958" i="7"/>
  <c r="Y959" i="7"/>
  <c r="Y960" i="7"/>
  <c r="Y961" i="7"/>
  <c r="Y962" i="7"/>
  <c r="Y963" i="7"/>
  <c r="Y964" i="7"/>
  <c r="Y965" i="7"/>
  <c r="Y966" i="7"/>
  <c r="Y967" i="7"/>
  <c r="Y968" i="7"/>
  <c r="Y969" i="7"/>
  <c r="Y970" i="7"/>
  <c r="Y971" i="7"/>
  <c r="Y972" i="7"/>
  <c r="Y973" i="7"/>
  <c r="Y974" i="7"/>
  <c r="Y975" i="7"/>
  <c r="Y976" i="7"/>
  <c r="Y977" i="7"/>
  <c r="Y978" i="7"/>
  <c r="Y979" i="7"/>
  <c r="Y980" i="7"/>
  <c r="Y981" i="7"/>
  <c r="Y982" i="7"/>
  <c r="Y983" i="7"/>
  <c r="Y984" i="7"/>
  <c r="Y985" i="7"/>
  <c r="Y986" i="7"/>
  <c r="Y987" i="7"/>
  <c r="Y988" i="7"/>
  <c r="Y989" i="7"/>
  <c r="Y990" i="7"/>
  <c r="Y991" i="7"/>
  <c r="Y992" i="7"/>
  <c r="Y993" i="7"/>
  <c r="Y994" i="7"/>
  <c r="Y995" i="7"/>
  <c r="Y996" i="7"/>
  <c r="Y997" i="7"/>
  <c r="Y998" i="7"/>
  <c r="Y999" i="7"/>
  <c r="Y1000" i="7"/>
  <c r="Y1001" i="7"/>
  <c r="Y1002" i="7"/>
  <c r="Y1003" i="7"/>
  <c r="Y1004" i="7"/>
  <c r="Y1005" i="7"/>
  <c r="Y1006" i="7"/>
  <c r="Y1007" i="7"/>
  <c r="Y1008" i="7"/>
  <c r="Y1009" i="7"/>
  <c r="Y1010" i="7"/>
  <c r="Y1011" i="7"/>
  <c r="Y1012" i="7"/>
  <c r="Y1013" i="7"/>
  <c r="Y1014" i="7"/>
  <c r="Y1015" i="7"/>
  <c r="Y1016" i="7"/>
  <c r="Y1017" i="7"/>
  <c r="Y1018" i="7"/>
  <c r="Y1019" i="7"/>
  <c r="Y1020" i="7"/>
  <c r="Y1021" i="7"/>
  <c r="Y1022" i="7"/>
  <c r="Y1023" i="7"/>
  <c r="Y1024" i="7"/>
  <c r="Y1025" i="7"/>
  <c r="Y1026" i="7"/>
  <c r="Y1027" i="7"/>
  <c r="Y1028" i="7"/>
  <c r="Y1029" i="7"/>
  <c r="Y1030" i="7"/>
  <c r="Y1031" i="7"/>
  <c r="Y1032" i="7"/>
  <c r="Y1033" i="7"/>
  <c r="Y1034" i="7"/>
  <c r="Y1035" i="7"/>
  <c r="Y1036" i="7"/>
  <c r="Y1037" i="7"/>
  <c r="Y1038" i="7"/>
  <c r="Y1039" i="7"/>
  <c r="Y1040" i="7"/>
  <c r="Y1041" i="7"/>
  <c r="Y1042" i="7"/>
  <c r="Y1043" i="7"/>
  <c r="Y1044" i="7"/>
  <c r="Y1045" i="7"/>
  <c r="Y1046" i="7"/>
  <c r="Y1047" i="7"/>
  <c r="Y1048" i="7"/>
  <c r="Y1049" i="7"/>
  <c r="Y1050" i="7"/>
  <c r="Y1051" i="7"/>
  <c r="Y1052" i="7"/>
  <c r="Y1053" i="7"/>
  <c r="Y1054" i="7"/>
  <c r="Y1055" i="7"/>
  <c r="Y1056" i="7"/>
  <c r="Y1057" i="7"/>
  <c r="Y1058" i="7"/>
  <c r="Y1059" i="7"/>
  <c r="Y1060" i="7"/>
  <c r="Y1061" i="7"/>
  <c r="Y1062" i="7"/>
  <c r="Y1063" i="7"/>
  <c r="Y1064" i="7"/>
  <c r="Y1065" i="7"/>
  <c r="Y1066" i="7"/>
  <c r="Y1067" i="7"/>
  <c r="Y1068" i="7"/>
  <c r="Y1069" i="7"/>
  <c r="Y1070" i="7"/>
  <c r="Y1071" i="7"/>
  <c r="Y1072" i="7"/>
  <c r="Y1073" i="7"/>
  <c r="Y1074" i="7"/>
  <c r="Y1075" i="7"/>
  <c r="Y1076" i="7"/>
  <c r="Y1077" i="7"/>
  <c r="Y1078" i="7"/>
  <c r="Y1079" i="7"/>
  <c r="Y1080" i="7"/>
  <c r="Y1081" i="7"/>
  <c r="Y1082" i="7"/>
  <c r="Y1083" i="7"/>
  <c r="Y1084" i="7"/>
  <c r="Y1085" i="7"/>
  <c r="Y1086" i="7"/>
  <c r="Y1087" i="7"/>
  <c r="Y1088" i="7"/>
  <c r="Y1089" i="7"/>
  <c r="Y1090" i="7"/>
  <c r="Y1091" i="7"/>
  <c r="Y1092" i="7"/>
  <c r="Y1093" i="7"/>
  <c r="Y1094" i="7"/>
  <c r="Y1095" i="7"/>
  <c r="Y1096" i="7"/>
  <c r="Y1097" i="7"/>
  <c r="Y1098" i="7"/>
  <c r="Y1099" i="7"/>
  <c r="Y1100" i="7"/>
  <c r="Y1101" i="7"/>
  <c r="Y1102" i="7"/>
  <c r="Y1103" i="7"/>
  <c r="Y1104" i="7"/>
  <c r="Y1105" i="7"/>
  <c r="Y1106" i="7"/>
  <c r="Y1107" i="7"/>
  <c r="Y1108" i="7"/>
  <c r="Y1109" i="7"/>
  <c r="Y1110" i="7"/>
  <c r="Y1111" i="7"/>
  <c r="Y1112" i="7"/>
  <c r="Y1113" i="7"/>
  <c r="Y1114" i="7"/>
  <c r="Y1115" i="7"/>
  <c r="Y1116" i="7"/>
  <c r="Y1117" i="7"/>
  <c r="Y1118" i="7"/>
  <c r="Y1119" i="7"/>
  <c r="Y1120" i="7"/>
  <c r="Y1121" i="7"/>
  <c r="Y1122" i="7"/>
  <c r="Y1123" i="7"/>
  <c r="Y1124" i="7"/>
  <c r="Y1125" i="7"/>
  <c r="Y1126" i="7"/>
  <c r="Y1127" i="7"/>
  <c r="Y1128" i="7"/>
  <c r="Y1129" i="7"/>
  <c r="Y1130" i="7"/>
  <c r="Y1131" i="7"/>
  <c r="Y1132" i="7"/>
  <c r="Y1133" i="7"/>
  <c r="Y1134" i="7"/>
  <c r="Y1135" i="7"/>
  <c r="Y1136" i="7"/>
  <c r="Y1137" i="7"/>
  <c r="Y1138" i="7"/>
  <c r="Y1139" i="7"/>
  <c r="Y1140" i="7"/>
  <c r="Y1141" i="7"/>
  <c r="Y1142" i="7"/>
  <c r="Y1143" i="7"/>
  <c r="Y1144" i="7"/>
  <c r="Y1145" i="7"/>
  <c r="Y1146" i="7"/>
  <c r="Y1147" i="7"/>
  <c r="Y1148" i="7"/>
  <c r="Y1149" i="7"/>
  <c r="Y1150" i="7"/>
  <c r="Y1151" i="7"/>
  <c r="Y1152" i="7"/>
  <c r="Y1153" i="7"/>
  <c r="Y1154" i="7"/>
  <c r="Y1155" i="7"/>
  <c r="Y1156" i="7"/>
  <c r="Y1157" i="7"/>
  <c r="Y1158" i="7"/>
  <c r="Y1159" i="7"/>
  <c r="Y1160" i="7"/>
  <c r="Y1161" i="7"/>
  <c r="Y1162" i="7"/>
  <c r="Y1163" i="7"/>
  <c r="Y1164" i="7"/>
  <c r="Y1165" i="7"/>
  <c r="Y1166" i="7"/>
  <c r="Y1167" i="7"/>
  <c r="Y1168" i="7"/>
  <c r="Y1169" i="7"/>
  <c r="Y1170" i="7"/>
  <c r="Y1171" i="7"/>
  <c r="Y1172" i="7"/>
  <c r="Y1173" i="7"/>
  <c r="Y1174" i="7"/>
  <c r="Y1175" i="7"/>
  <c r="Y1176" i="7"/>
  <c r="Y1177" i="7"/>
  <c r="Y1178" i="7"/>
  <c r="Y1179" i="7"/>
  <c r="Y1180" i="7"/>
  <c r="Y1181" i="7"/>
  <c r="Y1182" i="7"/>
  <c r="Y1183" i="7"/>
  <c r="Y1184" i="7"/>
  <c r="Y1185" i="7"/>
  <c r="Y1186" i="7"/>
  <c r="Y1187" i="7"/>
  <c r="Y1188" i="7"/>
  <c r="Y1189" i="7"/>
  <c r="Y1190" i="7"/>
  <c r="Y1191" i="7"/>
  <c r="Y1192" i="7"/>
  <c r="Y1193" i="7"/>
  <c r="Y1194" i="7"/>
  <c r="Y1195" i="7"/>
  <c r="Y1196" i="7"/>
  <c r="Y1197" i="7"/>
  <c r="Y1198" i="7"/>
  <c r="Y1199" i="7"/>
  <c r="Y1200" i="7"/>
  <c r="Y1201" i="7"/>
  <c r="Y1202" i="7"/>
  <c r="Y1203" i="7"/>
  <c r="Y1204" i="7"/>
  <c r="Y1205" i="7"/>
  <c r="Y1206" i="7"/>
  <c r="Y1207" i="7"/>
  <c r="Y1208" i="7"/>
  <c r="Y1209" i="7"/>
  <c r="Y1210" i="7"/>
  <c r="Y1211" i="7"/>
  <c r="Y1212" i="7"/>
  <c r="Y1213" i="7"/>
  <c r="Y1214" i="7"/>
  <c r="Y1215" i="7"/>
  <c r="Y1216" i="7"/>
  <c r="Y1217" i="7"/>
  <c r="Y1218" i="7"/>
  <c r="Y1219" i="7"/>
  <c r="Y1220" i="7"/>
  <c r="Y1221" i="7"/>
  <c r="Y1222" i="7"/>
  <c r="Y1223" i="7"/>
  <c r="Y1224" i="7"/>
  <c r="Y1225" i="7"/>
  <c r="Y1226" i="7"/>
  <c r="Y1227" i="7"/>
  <c r="Y1228" i="7"/>
  <c r="Y1229" i="7"/>
  <c r="Y1230" i="7"/>
  <c r="Y1231" i="7"/>
  <c r="Y1232" i="7"/>
  <c r="Y1233" i="7"/>
  <c r="Y1234" i="7"/>
  <c r="Y1235" i="7"/>
  <c r="Y1236" i="7"/>
  <c r="Y1237" i="7"/>
  <c r="Y1238" i="7"/>
  <c r="Y1239" i="7"/>
  <c r="Y1240" i="7"/>
  <c r="Y1241" i="7"/>
  <c r="Y1242" i="7"/>
  <c r="Y1243" i="7"/>
  <c r="Y1244" i="7"/>
  <c r="Y1245" i="7"/>
  <c r="Y1246" i="7"/>
  <c r="Y1247" i="7"/>
  <c r="Y1248" i="7"/>
  <c r="Y1249" i="7"/>
  <c r="Y1250" i="7"/>
  <c r="Y1251" i="7"/>
  <c r="Y1252" i="7"/>
  <c r="Y1253" i="7"/>
  <c r="Y1254" i="7"/>
  <c r="Y1255" i="7"/>
  <c r="Y1256" i="7"/>
  <c r="Y1257" i="7"/>
  <c r="Y1258" i="7"/>
  <c r="Y1259" i="7"/>
  <c r="Y1260" i="7"/>
  <c r="Y1261" i="7"/>
  <c r="Y1262" i="7"/>
  <c r="Y1263" i="7"/>
  <c r="Y1264" i="7"/>
  <c r="Y1265" i="7"/>
  <c r="Y1266" i="7"/>
  <c r="Y1267" i="7"/>
  <c r="Y1268" i="7"/>
  <c r="Y1269" i="7"/>
  <c r="Y1270" i="7"/>
  <c r="Y1271" i="7"/>
  <c r="Y1272" i="7"/>
  <c r="Y1273" i="7"/>
  <c r="Y1274" i="7"/>
  <c r="Y1275" i="7"/>
  <c r="Y1276" i="7"/>
  <c r="Y1277" i="7"/>
  <c r="Y1278" i="7"/>
  <c r="Y1279" i="7"/>
  <c r="Y1280" i="7"/>
  <c r="Y1281" i="7"/>
  <c r="Y1282" i="7"/>
  <c r="Y1283" i="7"/>
  <c r="Y1284" i="7"/>
  <c r="Y1285" i="7"/>
  <c r="Y1286" i="7"/>
  <c r="Y1287" i="7"/>
  <c r="Y1288" i="7"/>
  <c r="Y1289" i="7"/>
  <c r="Y1290" i="7"/>
  <c r="Y1291" i="7"/>
  <c r="Y1292" i="7"/>
  <c r="Y1293" i="7"/>
  <c r="Y1294" i="7"/>
  <c r="Y1295" i="7"/>
  <c r="Y1296" i="7"/>
  <c r="Y1297" i="7"/>
  <c r="Y1298" i="7"/>
  <c r="Y1299" i="7"/>
  <c r="Y1300" i="7"/>
  <c r="Y1301" i="7"/>
  <c r="Y1302" i="7"/>
  <c r="Y1303" i="7"/>
  <c r="Y1304" i="7"/>
  <c r="Y1305" i="7"/>
  <c r="Y1306" i="7"/>
  <c r="Y1307" i="7"/>
  <c r="Y1308" i="7"/>
  <c r="Y1309" i="7"/>
  <c r="Y1310" i="7"/>
  <c r="Y1311" i="7"/>
  <c r="Y1312" i="7"/>
  <c r="Y1313" i="7"/>
  <c r="Y1314" i="7"/>
  <c r="Y1315" i="7"/>
  <c r="Y1316" i="7"/>
  <c r="Y1317" i="7"/>
  <c r="Y1318" i="7"/>
  <c r="Y1319" i="7"/>
  <c r="Y1320" i="7"/>
  <c r="Y1321" i="7"/>
  <c r="Y1322" i="7"/>
  <c r="Y1323" i="7"/>
  <c r="Y1324" i="7"/>
  <c r="Y1325" i="7"/>
  <c r="Y1326" i="7"/>
  <c r="Y1327" i="7"/>
  <c r="Y1328" i="7"/>
  <c r="Y1329" i="7"/>
  <c r="Y1330" i="7"/>
  <c r="Y1331" i="7"/>
  <c r="Y1332" i="7"/>
  <c r="Y1333" i="7"/>
  <c r="Y1334" i="7"/>
  <c r="Y1335" i="7"/>
  <c r="Y1336" i="7"/>
  <c r="Y1337" i="7"/>
  <c r="Y1338" i="7"/>
  <c r="Y1339" i="7"/>
  <c r="Y1340" i="7"/>
  <c r="Y1341" i="7"/>
  <c r="Y1342" i="7"/>
  <c r="Y1343" i="7"/>
  <c r="Y1344" i="7"/>
  <c r="Y1345" i="7"/>
  <c r="Y1346" i="7"/>
  <c r="Y1347" i="7"/>
  <c r="Y1348" i="7"/>
  <c r="Y1349" i="7"/>
  <c r="Y1350" i="7"/>
  <c r="Y1351" i="7"/>
  <c r="Y1352" i="7"/>
  <c r="Y1353" i="7"/>
  <c r="Y1354" i="7"/>
  <c r="Y1355" i="7"/>
  <c r="Y1356" i="7"/>
  <c r="Y1357" i="7"/>
  <c r="Y1358" i="7"/>
  <c r="Y1359" i="7"/>
  <c r="Y1360" i="7"/>
  <c r="Y1361" i="7"/>
  <c r="Y1362" i="7"/>
  <c r="Y1363" i="7"/>
  <c r="Y1364" i="7"/>
  <c r="Y1365" i="7"/>
  <c r="Y1366" i="7"/>
  <c r="Y1367" i="7"/>
  <c r="Y1368" i="7"/>
  <c r="Y1369" i="7"/>
  <c r="Y1370" i="7"/>
  <c r="Y1371" i="7"/>
  <c r="Y1372" i="7"/>
  <c r="Y1373" i="7"/>
  <c r="Y1374" i="7"/>
  <c r="Y1375" i="7"/>
  <c r="Y1376" i="7"/>
  <c r="Y1377" i="7"/>
  <c r="Y1378" i="7"/>
  <c r="Y1379" i="7"/>
  <c r="Y1380" i="7"/>
  <c r="Y1381" i="7"/>
  <c r="Y1382" i="7"/>
  <c r="Y1383" i="7"/>
  <c r="Y1384" i="7"/>
  <c r="Y1385" i="7"/>
  <c r="Y1386" i="7"/>
  <c r="Y1387" i="7"/>
  <c r="Y1388" i="7"/>
  <c r="Y1389" i="7"/>
  <c r="Y1390" i="7"/>
  <c r="Y1391" i="7"/>
  <c r="Y1392" i="7"/>
  <c r="Y1393" i="7"/>
  <c r="Y1394" i="7"/>
  <c r="Y1395" i="7"/>
  <c r="Y1396" i="7"/>
  <c r="Y1397" i="7"/>
  <c r="Y1398" i="7"/>
  <c r="Y1399" i="7"/>
  <c r="Y1400" i="7"/>
  <c r="Y1401" i="7"/>
  <c r="Y1402" i="7"/>
  <c r="Y1403" i="7"/>
  <c r="Y1404" i="7"/>
  <c r="Y1405" i="7"/>
  <c r="Y1406" i="7"/>
  <c r="Y1407" i="7"/>
  <c r="Y1408" i="7"/>
  <c r="Y1409" i="7"/>
  <c r="Y1410" i="7"/>
  <c r="Y1411" i="7"/>
  <c r="Y1412" i="7"/>
  <c r="Y1413" i="7"/>
  <c r="Y1414" i="7"/>
  <c r="Y1415" i="7"/>
  <c r="Y1416" i="7"/>
  <c r="Y1417" i="7"/>
  <c r="Y1418" i="7"/>
  <c r="Y1419" i="7"/>
  <c r="Y1420" i="7"/>
  <c r="Y1421" i="7"/>
  <c r="Y1422" i="7"/>
  <c r="Y1423" i="7"/>
  <c r="Y1424" i="7"/>
  <c r="Y1425" i="7"/>
  <c r="Y1426" i="7"/>
  <c r="Y1427" i="7"/>
  <c r="Y1428" i="7"/>
  <c r="Y1429" i="7"/>
  <c r="Y1430" i="7"/>
  <c r="Y1431" i="7"/>
  <c r="Y1432" i="7"/>
  <c r="Y1433" i="7"/>
  <c r="Y1434" i="7"/>
  <c r="Y1435" i="7"/>
  <c r="Y1436" i="7"/>
  <c r="Y1437" i="7"/>
  <c r="Y1438" i="7"/>
  <c r="Y1439" i="7"/>
  <c r="Y1440" i="7"/>
  <c r="Y1441" i="7"/>
  <c r="Y1442" i="7"/>
  <c r="Y1443" i="7"/>
  <c r="Y1444" i="7"/>
  <c r="Y1445" i="7"/>
  <c r="Y1446" i="7"/>
  <c r="Y1447" i="7"/>
  <c r="Y1448" i="7"/>
  <c r="Y1449" i="7"/>
  <c r="Y1450" i="7"/>
  <c r="Y1451" i="7"/>
  <c r="Y1452" i="7"/>
  <c r="Y1453" i="7"/>
  <c r="Y1454" i="7"/>
  <c r="Y1455" i="7"/>
  <c r="Y1456" i="7"/>
  <c r="Y1457" i="7"/>
  <c r="Y1458" i="7"/>
  <c r="Y1459" i="7"/>
  <c r="Y1460" i="7"/>
  <c r="Y1461" i="7"/>
  <c r="Y1462" i="7"/>
  <c r="Y1463" i="7"/>
  <c r="Y1464" i="7"/>
  <c r="Y1465" i="7"/>
  <c r="Y1466" i="7"/>
  <c r="Y1467" i="7"/>
  <c r="Y1468" i="7"/>
  <c r="Y1469" i="7"/>
  <c r="Y1470" i="7"/>
  <c r="Y1471" i="7"/>
  <c r="Y1472" i="7"/>
  <c r="Y1473" i="7"/>
  <c r="Y1474" i="7"/>
  <c r="Y1475" i="7"/>
  <c r="Y1476" i="7"/>
  <c r="Y1477" i="7"/>
  <c r="Y1478" i="7"/>
  <c r="Y1479" i="7"/>
  <c r="K14" i="20" l="1"/>
  <c r="K12" i="20"/>
  <c r="K13" i="20"/>
  <c r="U2" i="7"/>
  <c r="U3" i="7"/>
  <c r="U4" i="7"/>
  <c r="U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U265" i="7"/>
  <c r="U266" i="7"/>
  <c r="U267" i="7"/>
  <c r="U268" i="7"/>
  <c r="U269" i="7"/>
  <c r="U270" i="7"/>
  <c r="U271" i="7"/>
  <c r="U272" i="7"/>
  <c r="U273" i="7"/>
  <c r="U274" i="7"/>
  <c r="U275" i="7"/>
  <c r="U276" i="7"/>
  <c r="U277" i="7"/>
  <c r="U278" i="7"/>
  <c r="U279" i="7"/>
  <c r="U280" i="7"/>
  <c r="U281" i="7"/>
  <c r="U282" i="7"/>
  <c r="U283" i="7"/>
  <c r="U284" i="7"/>
  <c r="U285" i="7"/>
  <c r="U286" i="7"/>
  <c r="U287" i="7"/>
  <c r="U288" i="7"/>
  <c r="U289" i="7"/>
  <c r="U290" i="7"/>
  <c r="U291" i="7"/>
  <c r="U292" i="7"/>
  <c r="U293" i="7"/>
  <c r="U294" i="7"/>
  <c r="U295" i="7"/>
  <c r="U296" i="7"/>
  <c r="U297" i="7"/>
  <c r="U298" i="7"/>
  <c r="U299" i="7"/>
  <c r="U300" i="7"/>
  <c r="U301" i="7"/>
  <c r="U302" i="7"/>
  <c r="U303" i="7"/>
  <c r="U304" i="7"/>
  <c r="U305" i="7"/>
  <c r="U306" i="7"/>
  <c r="U307" i="7"/>
  <c r="U308" i="7"/>
  <c r="U309" i="7"/>
  <c r="U310" i="7"/>
  <c r="U311" i="7"/>
  <c r="U312" i="7"/>
  <c r="U313" i="7"/>
  <c r="U314" i="7"/>
  <c r="U315" i="7"/>
  <c r="U316" i="7"/>
  <c r="U317" i="7"/>
  <c r="U318" i="7"/>
  <c r="U319" i="7"/>
  <c r="U320" i="7"/>
  <c r="U321" i="7"/>
  <c r="U322" i="7"/>
  <c r="U323" i="7"/>
  <c r="U324" i="7"/>
  <c r="U325" i="7"/>
  <c r="U326" i="7"/>
  <c r="U327" i="7"/>
  <c r="U328" i="7"/>
  <c r="U329" i="7"/>
  <c r="U330" i="7"/>
  <c r="U331" i="7"/>
  <c r="U332" i="7"/>
  <c r="U333" i="7"/>
  <c r="U334" i="7"/>
  <c r="U335" i="7"/>
  <c r="U336" i="7"/>
  <c r="U337" i="7"/>
  <c r="U338" i="7"/>
  <c r="U339" i="7"/>
  <c r="U340" i="7"/>
  <c r="U341" i="7"/>
  <c r="U342" i="7"/>
  <c r="U343" i="7"/>
  <c r="U344" i="7"/>
  <c r="U345" i="7"/>
  <c r="U346" i="7"/>
  <c r="U347" i="7"/>
  <c r="U348" i="7"/>
  <c r="U349" i="7"/>
  <c r="U350" i="7"/>
  <c r="U351" i="7"/>
  <c r="U352" i="7"/>
  <c r="U353" i="7"/>
  <c r="U354" i="7"/>
  <c r="U355" i="7"/>
  <c r="U356" i="7"/>
  <c r="U357" i="7"/>
  <c r="U358" i="7"/>
  <c r="U359" i="7"/>
  <c r="U360" i="7"/>
  <c r="U361" i="7"/>
  <c r="U362" i="7"/>
  <c r="U363" i="7"/>
  <c r="U364" i="7"/>
  <c r="U365" i="7"/>
  <c r="U366" i="7"/>
  <c r="U367" i="7"/>
  <c r="U368" i="7"/>
  <c r="U369" i="7"/>
  <c r="U370" i="7"/>
  <c r="U371" i="7"/>
  <c r="U372" i="7"/>
  <c r="U373" i="7"/>
  <c r="U374" i="7"/>
  <c r="U375" i="7"/>
  <c r="U376" i="7"/>
  <c r="U377" i="7"/>
  <c r="U378" i="7"/>
  <c r="U379" i="7"/>
  <c r="U380" i="7"/>
  <c r="U381" i="7"/>
  <c r="U382" i="7"/>
  <c r="U383" i="7"/>
  <c r="U384" i="7"/>
  <c r="U385" i="7"/>
  <c r="U386" i="7"/>
  <c r="U387" i="7"/>
  <c r="U388" i="7"/>
  <c r="U389" i="7"/>
  <c r="U390" i="7"/>
  <c r="U391" i="7"/>
  <c r="U392" i="7"/>
  <c r="U393" i="7"/>
  <c r="U394" i="7"/>
  <c r="U395" i="7"/>
  <c r="U396" i="7"/>
  <c r="U397" i="7"/>
  <c r="U398" i="7"/>
  <c r="U399" i="7"/>
  <c r="U400" i="7"/>
  <c r="U401" i="7"/>
  <c r="U402" i="7"/>
  <c r="U403" i="7"/>
  <c r="U404" i="7"/>
  <c r="U405" i="7"/>
  <c r="U406" i="7"/>
  <c r="U407" i="7"/>
  <c r="U408" i="7"/>
  <c r="U409" i="7"/>
  <c r="U410" i="7"/>
  <c r="U411" i="7"/>
  <c r="U412" i="7"/>
  <c r="U413" i="7"/>
  <c r="U414" i="7"/>
  <c r="U415" i="7"/>
  <c r="U416" i="7"/>
  <c r="U417" i="7"/>
  <c r="U418" i="7"/>
  <c r="U419" i="7"/>
  <c r="U420" i="7"/>
  <c r="U421" i="7"/>
  <c r="U422" i="7"/>
  <c r="U423" i="7"/>
  <c r="U424" i="7"/>
  <c r="U425" i="7"/>
  <c r="U426" i="7"/>
  <c r="U427" i="7"/>
  <c r="U428" i="7"/>
  <c r="U429" i="7"/>
  <c r="U430" i="7"/>
  <c r="U431" i="7"/>
  <c r="U432" i="7"/>
  <c r="U433" i="7"/>
  <c r="U434" i="7"/>
  <c r="U435" i="7"/>
  <c r="U436" i="7"/>
  <c r="U437" i="7"/>
  <c r="U438" i="7"/>
  <c r="U439" i="7"/>
  <c r="U440" i="7"/>
  <c r="U441" i="7"/>
  <c r="U442" i="7"/>
  <c r="U443" i="7"/>
  <c r="U444" i="7"/>
  <c r="U445" i="7"/>
  <c r="U446" i="7"/>
  <c r="U447" i="7"/>
  <c r="U448" i="7"/>
  <c r="U449" i="7"/>
  <c r="U450" i="7"/>
  <c r="U451" i="7"/>
  <c r="U452" i="7"/>
  <c r="U453" i="7"/>
  <c r="U454" i="7"/>
  <c r="U455" i="7"/>
  <c r="U456" i="7"/>
  <c r="U457" i="7"/>
  <c r="U458" i="7"/>
  <c r="U459" i="7"/>
  <c r="U460" i="7"/>
  <c r="U461" i="7"/>
  <c r="U462" i="7"/>
  <c r="U463" i="7"/>
  <c r="U464" i="7"/>
  <c r="U465" i="7"/>
  <c r="U466" i="7"/>
  <c r="U467" i="7"/>
  <c r="U468" i="7"/>
  <c r="U469" i="7"/>
  <c r="U470" i="7"/>
  <c r="U471" i="7"/>
  <c r="U472" i="7"/>
  <c r="U473" i="7"/>
  <c r="U474" i="7"/>
  <c r="U475" i="7"/>
  <c r="U476" i="7"/>
  <c r="U477" i="7"/>
  <c r="U478" i="7"/>
  <c r="U479" i="7"/>
  <c r="U480" i="7"/>
  <c r="U481" i="7"/>
  <c r="U482" i="7"/>
  <c r="U483" i="7"/>
  <c r="U484" i="7"/>
  <c r="U485" i="7"/>
  <c r="U486" i="7"/>
  <c r="U487" i="7"/>
  <c r="U488" i="7"/>
  <c r="U489" i="7"/>
  <c r="U490" i="7"/>
  <c r="U491" i="7"/>
  <c r="U492" i="7"/>
  <c r="U493" i="7"/>
  <c r="U494" i="7"/>
  <c r="U495" i="7"/>
  <c r="U496" i="7"/>
  <c r="U497" i="7"/>
  <c r="U498" i="7"/>
  <c r="U499" i="7"/>
  <c r="U500" i="7"/>
  <c r="U501" i="7"/>
  <c r="U502" i="7"/>
  <c r="U503" i="7"/>
  <c r="U504" i="7"/>
  <c r="U505" i="7"/>
  <c r="U506" i="7"/>
  <c r="U507" i="7"/>
  <c r="U508" i="7"/>
  <c r="U509" i="7"/>
  <c r="U510" i="7"/>
  <c r="U511" i="7"/>
  <c r="U512" i="7"/>
  <c r="U513" i="7"/>
  <c r="U514" i="7"/>
  <c r="U515" i="7"/>
  <c r="U516" i="7"/>
  <c r="U517" i="7"/>
  <c r="U518" i="7"/>
  <c r="U519" i="7"/>
  <c r="U520" i="7"/>
  <c r="U521" i="7"/>
  <c r="U522" i="7"/>
  <c r="U523" i="7"/>
  <c r="U524" i="7"/>
  <c r="U525" i="7"/>
  <c r="U526" i="7"/>
  <c r="U527" i="7"/>
  <c r="U528" i="7"/>
  <c r="U529" i="7"/>
  <c r="U530" i="7"/>
  <c r="U531" i="7"/>
  <c r="U532" i="7"/>
  <c r="U533" i="7"/>
  <c r="U534" i="7"/>
  <c r="U535" i="7"/>
  <c r="U536" i="7"/>
  <c r="U537" i="7"/>
  <c r="U538" i="7"/>
  <c r="U539" i="7"/>
  <c r="U540" i="7"/>
  <c r="U541" i="7"/>
  <c r="U542" i="7"/>
  <c r="U543" i="7"/>
  <c r="U544" i="7"/>
  <c r="U545" i="7"/>
  <c r="U546" i="7"/>
  <c r="U547" i="7"/>
  <c r="U548" i="7"/>
  <c r="U549" i="7"/>
  <c r="U550" i="7"/>
  <c r="U551" i="7"/>
  <c r="U552" i="7"/>
  <c r="U553" i="7"/>
  <c r="U554" i="7"/>
  <c r="U555" i="7"/>
  <c r="U556" i="7"/>
  <c r="U557" i="7"/>
  <c r="U558" i="7"/>
  <c r="U559" i="7"/>
  <c r="U560" i="7"/>
  <c r="U561" i="7"/>
  <c r="U562" i="7"/>
  <c r="U563" i="7"/>
  <c r="U564" i="7"/>
  <c r="U565" i="7"/>
  <c r="U566" i="7"/>
  <c r="U567" i="7"/>
  <c r="U568" i="7"/>
  <c r="U569" i="7"/>
  <c r="U570" i="7"/>
  <c r="U571" i="7"/>
  <c r="U572" i="7"/>
  <c r="U573" i="7"/>
  <c r="U574" i="7"/>
  <c r="U575" i="7"/>
  <c r="U576" i="7"/>
  <c r="U577" i="7"/>
  <c r="U578" i="7"/>
  <c r="U579" i="7"/>
  <c r="U580" i="7"/>
  <c r="U581" i="7"/>
  <c r="U582" i="7"/>
  <c r="U583" i="7"/>
  <c r="U584" i="7"/>
  <c r="U585" i="7"/>
  <c r="U586" i="7"/>
  <c r="U587" i="7"/>
  <c r="U588" i="7"/>
  <c r="U589" i="7"/>
  <c r="U590" i="7"/>
  <c r="U591" i="7"/>
  <c r="U592" i="7"/>
  <c r="U593" i="7"/>
  <c r="U594" i="7"/>
  <c r="U595" i="7"/>
  <c r="U596" i="7"/>
  <c r="U597" i="7"/>
  <c r="U598" i="7"/>
  <c r="U599" i="7"/>
  <c r="U600" i="7"/>
  <c r="U601" i="7"/>
  <c r="U602" i="7"/>
  <c r="U603" i="7"/>
  <c r="U604" i="7"/>
  <c r="U605" i="7"/>
  <c r="U606" i="7"/>
  <c r="U607" i="7"/>
  <c r="U608" i="7"/>
  <c r="U609" i="7"/>
  <c r="U610" i="7"/>
  <c r="U611" i="7"/>
  <c r="U612" i="7"/>
  <c r="U613" i="7"/>
  <c r="U614" i="7"/>
  <c r="U615" i="7"/>
  <c r="U616" i="7"/>
  <c r="U617" i="7"/>
  <c r="U618" i="7"/>
  <c r="U619" i="7"/>
  <c r="U620" i="7"/>
  <c r="U621" i="7"/>
  <c r="U622" i="7"/>
  <c r="U623" i="7"/>
  <c r="U624" i="7"/>
  <c r="U625" i="7"/>
  <c r="U626" i="7"/>
  <c r="U627" i="7"/>
  <c r="U628" i="7"/>
  <c r="U629" i="7"/>
  <c r="U630" i="7"/>
  <c r="U631" i="7"/>
  <c r="U632" i="7"/>
  <c r="U633" i="7"/>
  <c r="U634" i="7"/>
  <c r="U635" i="7"/>
  <c r="U636" i="7"/>
  <c r="U637" i="7"/>
  <c r="U638" i="7"/>
  <c r="U639" i="7"/>
  <c r="U640" i="7"/>
  <c r="U641" i="7"/>
  <c r="U642" i="7"/>
  <c r="U643" i="7"/>
  <c r="U644" i="7"/>
  <c r="U645" i="7"/>
  <c r="U646" i="7"/>
  <c r="U647" i="7"/>
  <c r="U648" i="7"/>
  <c r="U649" i="7"/>
  <c r="U650" i="7"/>
  <c r="U651" i="7"/>
  <c r="U652" i="7"/>
  <c r="U653" i="7"/>
  <c r="U654" i="7"/>
  <c r="U655" i="7"/>
  <c r="U656" i="7"/>
  <c r="U657" i="7"/>
  <c r="U658" i="7"/>
  <c r="U659" i="7"/>
  <c r="U660" i="7"/>
  <c r="U661" i="7"/>
  <c r="U662" i="7"/>
  <c r="U663" i="7"/>
  <c r="U664" i="7"/>
  <c r="U665" i="7"/>
  <c r="U666" i="7"/>
  <c r="U667" i="7"/>
  <c r="U668" i="7"/>
  <c r="U669" i="7"/>
  <c r="U670" i="7"/>
  <c r="U671" i="7"/>
  <c r="U672" i="7"/>
  <c r="U673" i="7"/>
  <c r="U674" i="7"/>
  <c r="U675" i="7"/>
  <c r="U676" i="7"/>
  <c r="U677" i="7"/>
  <c r="U678" i="7"/>
  <c r="U679" i="7"/>
  <c r="U680" i="7"/>
  <c r="U681" i="7"/>
  <c r="U682" i="7"/>
  <c r="U683" i="7"/>
  <c r="U684" i="7"/>
  <c r="U685" i="7"/>
  <c r="U686" i="7"/>
  <c r="U687" i="7"/>
  <c r="U688" i="7"/>
  <c r="U689" i="7"/>
  <c r="U690" i="7"/>
  <c r="U691" i="7"/>
  <c r="U692" i="7"/>
  <c r="U693" i="7"/>
  <c r="U694" i="7"/>
  <c r="U695" i="7"/>
  <c r="U696" i="7"/>
  <c r="U697" i="7"/>
  <c r="U698" i="7"/>
  <c r="U699" i="7"/>
  <c r="U700" i="7"/>
  <c r="U701" i="7"/>
  <c r="U702" i="7"/>
  <c r="U703" i="7"/>
  <c r="U704" i="7"/>
  <c r="U705" i="7"/>
  <c r="U706" i="7"/>
  <c r="U707" i="7"/>
  <c r="U708" i="7"/>
  <c r="U709" i="7"/>
  <c r="U710" i="7"/>
  <c r="U711" i="7"/>
  <c r="U712" i="7"/>
  <c r="U713" i="7"/>
  <c r="U714" i="7"/>
  <c r="U715" i="7"/>
  <c r="U716" i="7"/>
  <c r="U717" i="7"/>
  <c r="U718" i="7"/>
  <c r="U719" i="7"/>
  <c r="U720" i="7"/>
  <c r="U721" i="7"/>
  <c r="U722" i="7"/>
  <c r="U723" i="7"/>
  <c r="U724" i="7"/>
  <c r="U725" i="7"/>
  <c r="U726" i="7"/>
  <c r="U727" i="7"/>
  <c r="U728" i="7"/>
  <c r="U729" i="7"/>
  <c r="U730" i="7"/>
  <c r="U731" i="7"/>
  <c r="U732" i="7"/>
  <c r="U733" i="7"/>
  <c r="U734" i="7"/>
  <c r="U735" i="7"/>
  <c r="U736" i="7"/>
  <c r="U737" i="7"/>
  <c r="U738" i="7"/>
  <c r="U739" i="7"/>
  <c r="U740" i="7"/>
  <c r="U741" i="7"/>
  <c r="U742" i="7"/>
  <c r="U743" i="7"/>
  <c r="U744" i="7"/>
  <c r="U745" i="7"/>
  <c r="U746" i="7"/>
  <c r="U747" i="7"/>
  <c r="U748" i="7"/>
  <c r="U749" i="7"/>
  <c r="U750" i="7"/>
  <c r="U751" i="7"/>
  <c r="U752" i="7"/>
  <c r="U753" i="7"/>
  <c r="U754" i="7"/>
  <c r="U755" i="7"/>
  <c r="U756" i="7"/>
  <c r="U757" i="7"/>
  <c r="U758" i="7"/>
  <c r="U759" i="7"/>
  <c r="U760" i="7"/>
  <c r="U761" i="7"/>
  <c r="U762" i="7"/>
  <c r="U763" i="7"/>
  <c r="U764" i="7"/>
  <c r="U765" i="7"/>
  <c r="U766" i="7"/>
  <c r="U767" i="7"/>
  <c r="U768" i="7"/>
  <c r="U769" i="7"/>
  <c r="U770" i="7"/>
  <c r="U771" i="7"/>
  <c r="U772" i="7"/>
  <c r="U773" i="7"/>
  <c r="U774" i="7"/>
  <c r="U775" i="7"/>
  <c r="U776" i="7"/>
  <c r="U777" i="7"/>
  <c r="U778" i="7"/>
  <c r="U779" i="7"/>
  <c r="U780" i="7"/>
  <c r="U781" i="7"/>
  <c r="U782" i="7"/>
  <c r="U783" i="7"/>
  <c r="U784" i="7"/>
  <c r="U785" i="7"/>
  <c r="U786" i="7"/>
  <c r="U787" i="7"/>
  <c r="U788" i="7"/>
  <c r="U789" i="7"/>
  <c r="U790" i="7"/>
  <c r="U791" i="7"/>
  <c r="U792" i="7"/>
  <c r="U793" i="7"/>
  <c r="U794" i="7"/>
  <c r="U795" i="7"/>
  <c r="U796" i="7"/>
  <c r="U797" i="7"/>
  <c r="U798" i="7"/>
  <c r="U799" i="7"/>
  <c r="U800" i="7"/>
  <c r="U801" i="7"/>
  <c r="U802" i="7"/>
  <c r="U803" i="7"/>
  <c r="U804" i="7"/>
  <c r="U805" i="7"/>
  <c r="U806" i="7"/>
  <c r="U807" i="7"/>
  <c r="U808" i="7"/>
  <c r="U809" i="7"/>
  <c r="U810" i="7"/>
  <c r="U811" i="7"/>
  <c r="U812" i="7"/>
  <c r="U813" i="7"/>
  <c r="U814" i="7"/>
  <c r="U815" i="7"/>
  <c r="U816" i="7"/>
  <c r="U817" i="7"/>
  <c r="U818" i="7"/>
  <c r="U819" i="7"/>
  <c r="U820" i="7"/>
  <c r="U821" i="7"/>
  <c r="U822" i="7"/>
  <c r="U823" i="7"/>
  <c r="U824" i="7"/>
  <c r="U825" i="7"/>
  <c r="U826" i="7"/>
  <c r="U827" i="7"/>
  <c r="U828" i="7"/>
  <c r="U829" i="7"/>
  <c r="U830" i="7"/>
  <c r="U831" i="7"/>
  <c r="U832" i="7"/>
  <c r="U833" i="7"/>
  <c r="U834" i="7"/>
  <c r="U835" i="7"/>
  <c r="U836" i="7"/>
  <c r="U837" i="7"/>
  <c r="U838" i="7"/>
  <c r="U839" i="7"/>
  <c r="U840" i="7"/>
  <c r="U841" i="7"/>
  <c r="U842" i="7"/>
  <c r="U843" i="7"/>
  <c r="U844" i="7"/>
  <c r="U845" i="7"/>
  <c r="U846" i="7"/>
  <c r="U847" i="7"/>
  <c r="U848" i="7"/>
  <c r="U849" i="7"/>
  <c r="U850" i="7"/>
  <c r="U851" i="7"/>
  <c r="U852" i="7"/>
  <c r="U853" i="7"/>
  <c r="U854" i="7"/>
  <c r="U855" i="7"/>
  <c r="U856" i="7"/>
  <c r="U857" i="7"/>
  <c r="U858" i="7"/>
  <c r="U859" i="7"/>
  <c r="U860" i="7"/>
  <c r="U861" i="7"/>
  <c r="U862" i="7"/>
  <c r="U863" i="7"/>
  <c r="U864" i="7"/>
  <c r="U865" i="7"/>
  <c r="U866" i="7"/>
  <c r="U867" i="7"/>
  <c r="U868" i="7"/>
  <c r="U869" i="7"/>
  <c r="U870" i="7"/>
  <c r="U871" i="7"/>
  <c r="U872" i="7"/>
  <c r="U873" i="7"/>
  <c r="U874" i="7"/>
  <c r="U875" i="7"/>
  <c r="U876" i="7"/>
  <c r="U877" i="7"/>
  <c r="U878" i="7"/>
  <c r="U879" i="7"/>
  <c r="U880" i="7"/>
  <c r="U881" i="7"/>
  <c r="U882" i="7"/>
  <c r="U883" i="7"/>
  <c r="U884" i="7"/>
  <c r="U885" i="7"/>
  <c r="U886" 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r="U912" i="7"/>
  <c r="U913" i="7"/>
  <c r="U914" i="7"/>
  <c r="U915" i="7"/>
  <c r="U916" i="7"/>
  <c r="U917" i="7"/>
  <c r="U918" i="7"/>
  <c r="U919" i="7"/>
  <c r="U920" i="7"/>
  <c r="U921" i="7"/>
  <c r="U922" i="7"/>
  <c r="U923" i="7"/>
  <c r="U924" i="7"/>
  <c r="U925" i="7"/>
  <c r="U926" i="7"/>
  <c r="U927" i="7"/>
  <c r="U928" i="7"/>
  <c r="U929" i="7"/>
  <c r="U930" i="7"/>
  <c r="U931" i="7"/>
  <c r="U932" i="7"/>
  <c r="U933" i="7"/>
  <c r="U934" i="7"/>
  <c r="U935" i="7"/>
  <c r="U936" i="7"/>
  <c r="U937" i="7"/>
  <c r="U938" i="7"/>
  <c r="U939" i="7"/>
  <c r="U940" i="7"/>
  <c r="U941" i="7"/>
  <c r="U942" i="7"/>
  <c r="U943" i="7"/>
  <c r="U944" i="7"/>
  <c r="U945" i="7"/>
  <c r="U946" i="7"/>
  <c r="U947" i="7"/>
  <c r="U948" i="7"/>
  <c r="U949" i="7"/>
  <c r="U950" i="7"/>
  <c r="U951" i="7"/>
  <c r="U952" i="7"/>
  <c r="U953" i="7"/>
  <c r="U954" i="7"/>
  <c r="U955" i="7"/>
  <c r="U956" i="7"/>
  <c r="U957" i="7"/>
  <c r="U958" i="7"/>
  <c r="U959" i="7"/>
  <c r="U960" i="7"/>
  <c r="U961" i="7"/>
  <c r="U962" i="7"/>
  <c r="U963" i="7"/>
  <c r="U964" i="7"/>
  <c r="U965" i="7"/>
  <c r="U966" i="7"/>
  <c r="U967" i="7"/>
  <c r="U968" i="7"/>
  <c r="U969" i="7"/>
  <c r="U970" i="7"/>
  <c r="U971" i="7"/>
  <c r="U972" i="7"/>
  <c r="U973" i="7"/>
  <c r="U974" i="7"/>
  <c r="U975" i="7"/>
  <c r="U976" i="7"/>
  <c r="U977" i="7"/>
  <c r="U978" i="7"/>
  <c r="U979" i="7"/>
  <c r="U980" i="7"/>
  <c r="U981" i="7"/>
  <c r="U982" i="7"/>
  <c r="U983" i="7"/>
  <c r="U984" i="7"/>
  <c r="U985" i="7"/>
  <c r="U986" i="7"/>
  <c r="U987" i="7"/>
  <c r="U988" i="7"/>
  <c r="U989" i="7"/>
  <c r="U990" i="7"/>
  <c r="U991" i="7"/>
  <c r="U992" i="7"/>
  <c r="U993" i="7"/>
  <c r="U994" i="7"/>
  <c r="U995" i="7"/>
  <c r="U996" i="7"/>
  <c r="U997" i="7"/>
  <c r="U998" i="7"/>
  <c r="U999" i="7"/>
  <c r="U1000" i="7"/>
  <c r="U1001" i="7"/>
  <c r="U1002" i="7"/>
  <c r="U1003" i="7"/>
  <c r="U1004" i="7"/>
  <c r="U1005" i="7"/>
  <c r="U1006" i="7"/>
  <c r="U1007" i="7"/>
  <c r="U1008" i="7"/>
  <c r="U1009" i="7"/>
  <c r="U1010" i="7"/>
  <c r="U1011" i="7"/>
  <c r="U1012" i="7"/>
  <c r="U1013" i="7"/>
  <c r="U1014" i="7"/>
  <c r="U1015" i="7"/>
  <c r="U1016" i="7"/>
  <c r="U1017" i="7"/>
  <c r="U1018" i="7"/>
  <c r="U1019" i="7"/>
  <c r="U1020" i="7"/>
  <c r="U1021" i="7"/>
  <c r="U1022" i="7"/>
  <c r="U1023" i="7"/>
  <c r="U1024" i="7"/>
  <c r="U1025" i="7"/>
  <c r="U1026" i="7"/>
  <c r="U1027" i="7"/>
  <c r="U1028" i="7"/>
  <c r="U1029" i="7"/>
  <c r="U1030" i="7"/>
  <c r="U1031" i="7"/>
  <c r="U1032" i="7"/>
  <c r="U1033" i="7"/>
  <c r="U1034" i="7"/>
  <c r="U1035" i="7"/>
  <c r="U1036" i="7"/>
  <c r="U1037" i="7"/>
  <c r="U1038" i="7"/>
  <c r="U1039" i="7"/>
  <c r="U1040" i="7"/>
  <c r="U1041" i="7"/>
  <c r="U1042" i="7"/>
  <c r="U1043" i="7"/>
  <c r="U1044" i="7"/>
  <c r="U1045" i="7"/>
  <c r="U1046" i="7"/>
  <c r="U1047" i="7"/>
  <c r="U1048" i="7"/>
  <c r="U1049" i="7"/>
  <c r="U1050" i="7"/>
  <c r="U1051" i="7"/>
  <c r="U1052" i="7"/>
  <c r="U1053" i="7"/>
  <c r="U1054" i="7"/>
  <c r="U1055" i="7"/>
  <c r="U1056" i="7"/>
  <c r="U1057" i="7"/>
  <c r="U1058" i="7"/>
  <c r="U1059" i="7"/>
  <c r="U1060" i="7"/>
  <c r="U1061" i="7"/>
  <c r="U1062" i="7"/>
  <c r="U1063" i="7"/>
  <c r="U1064" i="7"/>
  <c r="U1065" i="7"/>
  <c r="U1066" i="7"/>
  <c r="U1067" i="7"/>
  <c r="U1068" i="7"/>
  <c r="U1069" i="7"/>
  <c r="U1070" i="7"/>
  <c r="U1071" i="7"/>
  <c r="U1072" i="7"/>
  <c r="U1073" i="7"/>
  <c r="U1074" i="7"/>
  <c r="U1075" i="7"/>
  <c r="U1076" i="7"/>
  <c r="U1077" i="7"/>
  <c r="U1078" i="7"/>
  <c r="U1079" i="7"/>
  <c r="U1080" i="7"/>
  <c r="U1081" i="7"/>
  <c r="U1082" i="7"/>
  <c r="U1083" i="7"/>
  <c r="U1084" i="7"/>
  <c r="U1085" i="7"/>
  <c r="U1086" i="7"/>
  <c r="U1087" i="7"/>
  <c r="U1088" i="7"/>
  <c r="U1089" i="7"/>
  <c r="U1090" i="7"/>
  <c r="U1091" i="7"/>
  <c r="U1092" i="7"/>
  <c r="U1093" i="7"/>
  <c r="U1094" i="7"/>
  <c r="U1095" i="7"/>
  <c r="U1096" i="7"/>
  <c r="U1097" i="7"/>
  <c r="U1098" i="7"/>
  <c r="U1099" i="7"/>
  <c r="U1100" i="7"/>
  <c r="U1101" i="7"/>
  <c r="U1102" i="7"/>
  <c r="U1103" i="7"/>
  <c r="U1104" i="7"/>
  <c r="U1105" i="7"/>
  <c r="U1106" i="7"/>
  <c r="U1107" i="7"/>
  <c r="U1108" i="7"/>
  <c r="U1109" i="7"/>
  <c r="U1110" i="7"/>
  <c r="U1111" i="7"/>
  <c r="U1112" i="7"/>
  <c r="U1113" i="7"/>
  <c r="U1114" i="7"/>
  <c r="U1115" i="7"/>
  <c r="U1116" i="7"/>
  <c r="U1117" i="7"/>
  <c r="U1118" i="7"/>
  <c r="U1119" i="7"/>
  <c r="U1120" i="7"/>
  <c r="U1121" i="7"/>
  <c r="U1122" i="7"/>
  <c r="U1123" i="7"/>
  <c r="U1124" i="7"/>
  <c r="U1125" i="7"/>
  <c r="U1126" i="7"/>
  <c r="U1127" i="7"/>
  <c r="U1128" i="7"/>
  <c r="U1129" i="7"/>
  <c r="U1130" i="7"/>
  <c r="U1131" i="7"/>
  <c r="U1132" i="7"/>
  <c r="U1133" i="7"/>
  <c r="U1134" i="7"/>
  <c r="U1135" i="7"/>
  <c r="U1136" i="7"/>
  <c r="U1137" i="7"/>
  <c r="U1138" i="7"/>
  <c r="U1139" i="7"/>
  <c r="U1140" i="7"/>
  <c r="U1141" i="7"/>
  <c r="U1142" i="7"/>
  <c r="U1143" i="7"/>
  <c r="U1144" i="7"/>
  <c r="U1145" i="7"/>
  <c r="U1146" i="7"/>
  <c r="U1147" i="7"/>
  <c r="U1148" i="7"/>
  <c r="U1149" i="7"/>
  <c r="U1150" i="7"/>
  <c r="U1151" i="7"/>
  <c r="U1152" i="7"/>
  <c r="U1153" i="7"/>
  <c r="U1154" i="7"/>
  <c r="U1155" i="7"/>
  <c r="U1156" i="7"/>
  <c r="U1157" i="7"/>
  <c r="U1158" i="7"/>
  <c r="U1159" i="7"/>
  <c r="U1160" i="7"/>
  <c r="U1161" i="7"/>
  <c r="U1162" i="7"/>
  <c r="U1163" i="7"/>
  <c r="U1164" i="7"/>
  <c r="U1165" i="7"/>
  <c r="U1166" i="7"/>
  <c r="U1167" i="7"/>
  <c r="U1168" i="7"/>
  <c r="U1169" i="7"/>
  <c r="U1170" i="7"/>
  <c r="U1171" i="7"/>
  <c r="U1172" i="7"/>
  <c r="U1173" i="7"/>
  <c r="U1174" i="7"/>
  <c r="U1175" i="7"/>
  <c r="U1176" i="7"/>
  <c r="U1177" i="7"/>
  <c r="U1178" i="7"/>
  <c r="U1179" i="7"/>
  <c r="U1180" i="7"/>
  <c r="U1181" i="7"/>
  <c r="U1182" i="7"/>
  <c r="U1183" i="7"/>
  <c r="U1184" i="7"/>
  <c r="U1185" i="7"/>
  <c r="U1186" i="7"/>
  <c r="U1187" i="7"/>
  <c r="U1188" i="7"/>
  <c r="U1189" i="7"/>
  <c r="U1190" i="7"/>
  <c r="U1191" i="7"/>
  <c r="U1192" i="7"/>
  <c r="U1193" i="7"/>
  <c r="U1194" i="7"/>
  <c r="U1195" i="7"/>
  <c r="U1196" i="7"/>
  <c r="U1197" i="7"/>
  <c r="U1198" i="7"/>
  <c r="U1199" i="7"/>
  <c r="U1200" i="7"/>
  <c r="U1201" i="7"/>
  <c r="U1202" i="7"/>
  <c r="U1203" i="7"/>
  <c r="U1204" i="7"/>
  <c r="U1205" i="7"/>
  <c r="U1206" i="7"/>
  <c r="U1207" i="7"/>
  <c r="U1208" i="7"/>
  <c r="U1209" i="7"/>
  <c r="U1210" i="7"/>
  <c r="U1211" i="7"/>
  <c r="U1212" i="7"/>
  <c r="U1213" i="7"/>
  <c r="U1214" i="7"/>
  <c r="U1215" i="7"/>
  <c r="U1216" i="7"/>
  <c r="U1217" i="7"/>
  <c r="U1218" i="7"/>
  <c r="U1219" i="7"/>
  <c r="U1220" i="7"/>
  <c r="U1221" i="7"/>
  <c r="U1222" i="7"/>
  <c r="U1223" i="7"/>
  <c r="U1224" i="7"/>
  <c r="U1225" i="7"/>
  <c r="U1226" i="7"/>
  <c r="U1227" i="7"/>
  <c r="U1228" i="7"/>
  <c r="U1229" i="7"/>
  <c r="U1230" i="7"/>
  <c r="U1231" i="7"/>
  <c r="U1232" i="7"/>
  <c r="U1233" i="7"/>
  <c r="U1234" i="7"/>
  <c r="U1235" i="7"/>
  <c r="U1236" i="7"/>
  <c r="U1237" i="7"/>
  <c r="U1238" i="7"/>
  <c r="U1239" i="7"/>
  <c r="U1240" i="7"/>
  <c r="U1241" i="7"/>
  <c r="U1242" i="7"/>
  <c r="U1243" i="7"/>
  <c r="U1244" i="7"/>
  <c r="U1245" i="7"/>
  <c r="U1246" i="7"/>
  <c r="U1247" i="7"/>
  <c r="U1248" i="7"/>
  <c r="U1249" i="7"/>
  <c r="U1250" i="7"/>
  <c r="U1251" i="7"/>
  <c r="U1252" i="7"/>
  <c r="U1253" i="7"/>
  <c r="U1254" i="7"/>
  <c r="U1255" i="7"/>
  <c r="U1256" i="7"/>
  <c r="U1257" i="7"/>
  <c r="U1258" i="7"/>
  <c r="U1259" i="7"/>
  <c r="U1260" i="7"/>
  <c r="U1261" i="7"/>
  <c r="U1262" i="7"/>
  <c r="U1263" i="7"/>
  <c r="U1264" i="7"/>
  <c r="U1265" i="7"/>
  <c r="U1266" i="7"/>
  <c r="U1267" i="7"/>
  <c r="U1268" i="7"/>
  <c r="U1269" i="7"/>
  <c r="U1270" i="7"/>
  <c r="U1271" i="7"/>
  <c r="U1272" i="7"/>
  <c r="U1273" i="7"/>
  <c r="U1274" i="7"/>
  <c r="U1275" i="7"/>
  <c r="U1276" i="7"/>
  <c r="U1277" i="7"/>
  <c r="U1278" i="7"/>
  <c r="U1279" i="7"/>
  <c r="U1280" i="7"/>
  <c r="U1281" i="7"/>
  <c r="U1282" i="7"/>
  <c r="U1283" i="7"/>
  <c r="U1284" i="7"/>
  <c r="U1285" i="7"/>
  <c r="U1286" i="7"/>
  <c r="U1287" i="7"/>
  <c r="U1288" i="7"/>
  <c r="U1289" i="7"/>
  <c r="U1290" i="7"/>
  <c r="U1291" i="7"/>
  <c r="U1292" i="7"/>
  <c r="U1293" i="7"/>
  <c r="U1294" i="7"/>
  <c r="U1295" i="7"/>
  <c r="U1296" i="7"/>
  <c r="U1297" i="7"/>
  <c r="U1298" i="7"/>
  <c r="U1299" i="7"/>
  <c r="U1300" i="7"/>
  <c r="U1301" i="7"/>
  <c r="U1302" i="7"/>
  <c r="U1303" i="7"/>
  <c r="U1304" i="7"/>
  <c r="U1305" i="7"/>
  <c r="U1306" i="7"/>
  <c r="U1307" i="7"/>
  <c r="U1308" i="7"/>
  <c r="U1309" i="7"/>
  <c r="U1310" i="7"/>
  <c r="U1311" i="7"/>
  <c r="U1312" i="7"/>
  <c r="U1313" i="7"/>
  <c r="U1314" i="7"/>
  <c r="U1315" i="7"/>
  <c r="U1316" i="7"/>
  <c r="U1317" i="7"/>
  <c r="U1318" i="7"/>
  <c r="U1319" i="7"/>
  <c r="U1320" i="7"/>
  <c r="U1321" i="7"/>
  <c r="U1322" i="7"/>
  <c r="U1323" i="7"/>
  <c r="U1324" i="7"/>
  <c r="U1325" i="7"/>
  <c r="U1326" i="7"/>
  <c r="U1327" i="7"/>
  <c r="U1328" i="7"/>
  <c r="U1329" i="7"/>
  <c r="U1330" i="7"/>
  <c r="U1331" i="7"/>
  <c r="U1332" i="7"/>
  <c r="U1333" i="7"/>
  <c r="U1334" i="7"/>
  <c r="U1335" i="7"/>
  <c r="U1336" i="7"/>
  <c r="U1337" i="7"/>
  <c r="U1338" i="7"/>
  <c r="U1339" i="7"/>
  <c r="U1340" i="7"/>
  <c r="U1341" i="7"/>
  <c r="U1342" i="7"/>
  <c r="U1343" i="7"/>
  <c r="U1344" i="7"/>
  <c r="U1345" i="7"/>
  <c r="U1346" i="7"/>
  <c r="U1347" i="7"/>
  <c r="U1348" i="7"/>
  <c r="U1349" i="7"/>
  <c r="U1350" i="7"/>
  <c r="U1351" i="7"/>
  <c r="U1352" i="7"/>
  <c r="U1353" i="7"/>
  <c r="U1354" i="7"/>
  <c r="U1355" i="7"/>
  <c r="U1356" i="7"/>
  <c r="U1357" i="7"/>
  <c r="U1358" i="7"/>
  <c r="U1359" i="7"/>
  <c r="U1360" i="7"/>
  <c r="U1361" i="7"/>
  <c r="U1362" i="7"/>
  <c r="U1363" i="7"/>
  <c r="U1364" i="7"/>
  <c r="U1365" i="7"/>
  <c r="U1366" i="7"/>
  <c r="U1367" i="7"/>
  <c r="U1368" i="7"/>
  <c r="U1369" i="7"/>
  <c r="U1370" i="7"/>
  <c r="U1371" i="7"/>
  <c r="U1372" i="7"/>
  <c r="U1373" i="7"/>
  <c r="U1374" i="7"/>
  <c r="U1375" i="7"/>
  <c r="U1376" i="7"/>
  <c r="U1377" i="7"/>
  <c r="U1378" i="7"/>
  <c r="U1379" i="7"/>
  <c r="U1380" i="7"/>
  <c r="U1381" i="7"/>
  <c r="U1382" i="7"/>
  <c r="U1383" i="7"/>
  <c r="U1384" i="7"/>
  <c r="U1385" i="7"/>
  <c r="U1386" i="7"/>
  <c r="U1387" i="7"/>
  <c r="U1388" i="7"/>
  <c r="U1389" i="7"/>
  <c r="U1390" i="7"/>
  <c r="U1391" i="7"/>
  <c r="U1392" i="7"/>
  <c r="U1393" i="7"/>
  <c r="U1394" i="7"/>
  <c r="U1395" i="7"/>
  <c r="U1396" i="7"/>
  <c r="U1397" i="7"/>
  <c r="U1398" i="7"/>
  <c r="U1399" i="7"/>
  <c r="U1400" i="7"/>
  <c r="U1401" i="7"/>
  <c r="U1402" i="7"/>
  <c r="U1403" i="7"/>
  <c r="U1404" i="7"/>
  <c r="U1405" i="7"/>
  <c r="U1406" i="7"/>
  <c r="U1407" i="7"/>
  <c r="U1408" i="7"/>
  <c r="U1409" i="7"/>
  <c r="U1410" i="7"/>
  <c r="U1411" i="7"/>
  <c r="U1412" i="7"/>
  <c r="U1413" i="7"/>
  <c r="U1414" i="7"/>
  <c r="U1415" i="7"/>
  <c r="U1416" i="7"/>
  <c r="U1417" i="7"/>
  <c r="U1418" i="7"/>
  <c r="U1419" i="7"/>
  <c r="U1420" i="7"/>
  <c r="U1421" i="7"/>
  <c r="U1422" i="7"/>
  <c r="U1423" i="7"/>
  <c r="U1424" i="7"/>
  <c r="U1425" i="7"/>
  <c r="U1426" i="7"/>
  <c r="U1427" i="7"/>
  <c r="U1428" i="7"/>
  <c r="U1429" i="7"/>
  <c r="U1430" i="7"/>
  <c r="U1431" i="7"/>
  <c r="U1432" i="7"/>
  <c r="U1433" i="7"/>
  <c r="U1434" i="7"/>
  <c r="U1435" i="7"/>
  <c r="U1436" i="7"/>
  <c r="U1437" i="7"/>
  <c r="U1438" i="7"/>
  <c r="U1439" i="7"/>
  <c r="U1440" i="7"/>
  <c r="U1441" i="7"/>
  <c r="U1442" i="7"/>
  <c r="U1443" i="7"/>
  <c r="U1444" i="7"/>
  <c r="U1445" i="7"/>
  <c r="U1446" i="7"/>
  <c r="U1447" i="7"/>
  <c r="U1448" i="7"/>
  <c r="U1449" i="7"/>
  <c r="U1450" i="7"/>
  <c r="U1451" i="7"/>
  <c r="U1452" i="7"/>
  <c r="U1453" i="7"/>
  <c r="U1454" i="7"/>
  <c r="U1455" i="7"/>
  <c r="U1456" i="7"/>
  <c r="U1457" i="7"/>
  <c r="U1458" i="7"/>
  <c r="U1459" i="7"/>
  <c r="U1460" i="7"/>
  <c r="U1461" i="7"/>
  <c r="U1462" i="7"/>
  <c r="U1463" i="7"/>
  <c r="U1464" i="7"/>
  <c r="U1465" i="7"/>
  <c r="U1466" i="7"/>
  <c r="U1467" i="7"/>
  <c r="U1468" i="7"/>
  <c r="U1469" i="7"/>
  <c r="U1470" i="7"/>
  <c r="U1471" i="7"/>
  <c r="U1472" i="7"/>
  <c r="U1473" i="7"/>
  <c r="U1474" i="7"/>
  <c r="U1475" i="7"/>
  <c r="U1476" i="7"/>
  <c r="U1477" i="7"/>
  <c r="U1478" i="7"/>
  <c r="U1479" i="7"/>
  <c r="N27" i="1" l="1"/>
  <c r="N114" i="1"/>
  <c r="N241" i="1"/>
  <c r="N254" i="1"/>
  <c r="N293" i="1"/>
  <c r="N302" i="1"/>
  <c r="N326" i="1"/>
  <c r="N530" i="1"/>
  <c r="N559" i="1"/>
  <c r="N617" i="1"/>
  <c r="N791" i="1"/>
  <c r="N852" i="1"/>
  <c r="N910" i="1"/>
  <c r="N970" i="1"/>
  <c r="N1017" i="1"/>
  <c r="N1064" i="1"/>
  <c r="N1085" i="1"/>
  <c r="N1134" i="1"/>
  <c r="N1171" i="1"/>
  <c r="N1226" i="1"/>
  <c r="N1232" i="1"/>
  <c r="N1252" i="1"/>
  <c r="N1328" i="1"/>
  <c r="N1337" i="1"/>
  <c r="N1370" i="1"/>
  <c r="N1378" i="1"/>
  <c r="N1410" i="1"/>
  <c r="N1417" i="1"/>
  <c r="N1468" i="1"/>
  <c r="N1488" i="1"/>
  <c r="N1492" i="1"/>
  <c r="N1509" i="1"/>
  <c r="N1542" i="1"/>
  <c r="N1733" i="1"/>
  <c r="N1781" i="1"/>
  <c r="N1816" i="1"/>
  <c r="N1850" i="1"/>
  <c r="N1901" i="1"/>
  <c r="N1986" i="1"/>
  <c r="N2047" i="1"/>
  <c r="N2107" i="1"/>
  <c r="N2111" i="1"/>
  <c r="N2200" i="1"/>
  <c r="N2205" i="1"/>
  <c r="N2382" i="1"/>
  <c r="N2420" i="1"/>
  <c r="N2430" i="1"/>
  <c r="N2439" i="1"/>
  <c r="N2584" i="1"/>
  <c r="N2589" i="1"/>
  <c r="N2596" i="1"/>
  <c r="N2665" i="1"/>
  <c r="N2760" i="1"/>
  <c r="N2915" i="1"/>
  <c r="N2992" i="1"/>
  <c r="N3051" i="1"/>
  <c r="N3074" i="1"/>
  <c r="N3116" i="1"/>
  <c r="N3166" i="1"/>
  <c r="N3201" i="1"/>
  <c r="N3363" i="1"/>
  <c r="N3462" i="1"/>
  <c r="N3481" i="1"/>
  <c r="N3586" i="1"/>
  <c r="N3620" i="1"/>
  <c r="N3641" i="1"/>
  <c r="N3646" i="1"/>
  <c r="N3649" i="1"/>
  <c r="N3809" i="1"/>
  <c r="N3830" i="1"/>
  <c r="N3832" i="1"/>
  <c r="N3975" i="1"/>
  <c r="N4009" i="1"/>
  <c r="N4044" i="1"/>
  <c r="N4046" i="1"/>
  <c r="N4048" i="1"/>
  <c r="N4124" i="1"/>
  <c r="N4143" i="1"/>
  <c r="N4245" i="1"/>
  <c r="N4356" i="1"/>
  <c r="N4377" i="1"/>
  <c r="N4406" i="1"/>
  <c r="N4416" i="1"/>
  <c r="N4467" i="1"/>
  <c r="N4480" i="1"/>
  <c r="N4499" i="1"/>
  <c r="N4535" i="1"/>
  <c r="N4543" i="1"/>
  <c r="N4564" i="1"/>
  <c r="N4566" i="1"/>
  <c r="N4587" i="1"/>
  <c r="N4636" i="1"/>
  <c r="N4734" i="1"/>
  <c r="N4777" i="1"/>
  <c r="N4787" i="1"/>
  <c r="N4839" i="1"/>
  <c r="N4880" i="1"/>
  <c r="N4903" i="1"/>
  <c r="N4993" i="1"/>
  <c r="N4996" i="1"/>
  <c r="N5007" i="1"/>
  <c r="N5048" i="1"/>
  <c r="N5078" i="1"/>
  <c r="AC2" i="7" l="1"/>
  <c r="AC3" i="7"/>
  <c r="AC4" i="7"/>
  <c r="AC5" i="7"/>
  <c r="AC6" i="7"/>
  <c r="AC7" i="7"/>
  <c r="AC8" i="7"/>
  <c r="AC9" i="7"/>
  <c r="AC10" i="7"/>
  <c r="AC11" i="7"/>
  <c r="AC12" i="7"/>
  <c r="AC13" i="7"/>
  <c r="AC14" i="7"/>
  <c r="AC15" i="7"/>
  <c r="AC16" i="7"/>
  <c r="AC17" i="7"/>
  <c r="AC18" i="7"/>
  <c r="AC19" i="7"/>
  <c r="AC20" i="7"/>
  <c r="AC21" i="7"/>
  <c r="AC22" i="7"/>
  <c r="AC23" i="7"/>
  <c r="AC24" i="7"/>
  <c r="AC25" i="7"/>
  <c r="AC26" i="7"/>
  <c r="AC27" i="7"/>
  <c r="AC28" i="7"/>
  <c r="AC29" i="7"/>
  <c r="AC30" i="7"/>
  <c r="AC31" i="7"/>
  <c r="AC32" i="7"/>
  <c r="AC33" i="7"/>
  <c r="AC34" i="7"/>
  <c r="AC35" i="7"/>
  <c r="AC36" i="7"/>
  <c r="AC37" i="7"/>
  <c r="AC38" i="7"/>
  <c r="AC39" i="7"/>
  <c r="AC40" i="7"/>
  <c r="AC41" i="7"/>
  <c r="AC42" i="7"/>
  <c r="AC43" i="7"/>
  <c r="AC44" i="7"/>
  <c r="AC45" i="7"/>
  <c r="AC46" i="7"/>
  <c r="AC47" i="7"/>
  <c r="AC48" i="7"/>
  <c r="AC49" i="7"/>
  <c r="AC50" i="7"/>
  <c r="AC51" i="7"/>
  <c r="AC52" i="7"/>
  <c r="AC53" i="7"/>
  <c r="AC54" i="7"/>
  <c r="AC55" i="7"/>
  <c r="AC56" i="7"/>
  <c r="AC57" i="7"/>
  <c r="AC58" i="7"/>
  <c r="AC59" i="7"/>
  <c r="AC60" i="7"/>
  <c r="AC61" i="7"/>
  <c r="AC62" i="7"/>
  <c r="AC63" i="7"/>
  <c r="AC64" i="7"/>
  <c r="AC65" i="7"/>
  <c r="AC66" i="7"/>
  <c r="AC67" i="7"/>
  <c r="AC68" i="7"/>
  <c r="AC69" i="7"/>
  <c r="AC70" i="7"/>
  <c r="AC71" i="7"/>
  <c r="AC72" i="7"/>
  <c r="AC73" i="7"/>
  <c r="AC74" i="7"/>
  <c r="AC75" i="7"/>
  <c r="AC76" i="7"/>
  <c r="AC77" i="7"/>
  <c r="AC78" i="7"/>
  <c r="AC79" i="7"/>
  <c r="AC80" i="7"/>
  <c r="AC81" i="7"/>
  <c r="AC82" i="7"/>
  <c r="AC83" i="7"/>
  <c r="AC84" i="7"/>
  <c r="AC85" i="7"/>
  <c r="AC86" i="7"/>
  <c r="AC87" i="7"/>
  <c r="AC88" i="7"/>
  <c r="AC89" i="7"/>
  <c r="AC90" i="7"/>
  <c r="AC91" i="7"/>
  <c r="AC92" i="7"/>
  <c r="AC93" i="7"/>
  <c r="AC94" i="7"/>
  <c r="AC95" i="7"/>
  <c r="AC96" i="7"/>
  <c r="AC97" i="7"/>
  <c r="AC98" i="7"/>
  <c r="AC99" i="7"/>
  <c r="AC100" i="7"/>
  <c r="AC101" i="7"/>
  <c r="AC102" i="7"/>
  <c r="AC103" i="7"/>
  <c r="AC104" i="7"/>
  <c r="AC105" i="7"/>
  <c r="AC106" i="7"/>
  <c r="AC107" i="7"/>
  <c r="AC108" i="7"/>
  <c r="AC109" i="7"/>
  <c r="AC110" i="7"/>
  <c r="AC111" i="7"/>
  <c r="AC112" i="7"/>
  <c r="AC113" i="7"/>
  <c r="AC114" i="7"/>
  <c r="AC115" i="7"/>
  <c r="AC116" i="7"/>
  <c r="AC117" i="7"/>
  <c r="AC118" i="7"/>
  <c r="AC119" i="7"/>
  <c r="AC120" i="7"/>
  <c r="AC121" i="7"/>
  <c r="AC122" i="7"/>
  <c r="AC123" i="7"/>
  <c r="AC124" i="7"/>
  <c r="AC125" i="7"/>
  <c r="AC126" i="7"/>
  <c r="AC127" i="7"/>
  <c r="AC128" i="7"/>
  <c r="AC129" i="7"/>
  <c r="AC130" i="7"/>
  <c r="AC131" i="7"/>
  <c r="AC132" i="7"/>
  <c r="AC133" i="7"/>
  <c r="AC134" i="7"/>
  <c r="AC135" i="7"/>
  <c r="AC136" i="7"/>
  <c r="AC137" i="7"/>
  <c r="AC138" i="7"/>
  <c r="AC139" i="7"/>
  <c r="AC140" i="7"/>
  <c r="AC141" i="7"/>
  <c r="AC142" i="7"/>
  <c r="AC143" i="7"/>
  <c r="AC144" i="7"/>
  <c r="AC145" i="7"/>
  <c r="AC146" i="7"/>
  <c r="AC147" i="7"/>
  <c r="AC148" i="7"/>
  <c r="AC149" i="7"/>
  <c r="AC150" i="7"/>
  <c r="AC151" i="7"/>
  <c r="AC152" i="7"/>
  <c r="AC153" i="7"/>
  <c r="AC154" i="7"/>
  <c r="AC155" i="7"/>
  <c r="AC156" i="7"/>
  <c r="AC157" i="7"/>
  <c r="AC158" i="7"/>
  <c r="AC159" i="7"/>
  <c r="AC160" i="7"/>
  <c r="AC161" i="7"/>
  <c r="AC162" i="7"/>
  <c r="AC163" i="7"/>
  <c r="AC164" i="7"/>
  <c r="AC165" i="7"/>
  <c r="AC166" i="7"/>
  <c r="AC167" i="7"/>
  <c r="AC168" i="7"/>
  <c r="AC169" i="7"/>
  <c r="AC170" i="7"/>
  <c r="AC171" i="7"/>
  <c r="AC172" i="7"/>
  <c r="AC173" i="7"/>
  <c r="AC174" i="7"/>
  <c r="AC175" i="7"/>
  <c r="AC176" i="7"/>
  <c r="AC177" i="7"/>
  <c r="AC178" i="7"/>
  <c r="AC179" i="7"/>
  <c r="AC180" i="7"/>
  <c r="AC181" i="7"/>
  <c r="AC182" i="7"/>
  <c r="AC183" i="7"/>
  <c r="AC184" i="7"/>
  <c r="AC185" i="7"/>
  <c r="AC186" i="7"/>
  <c r="AC187" i="7"/>
  <c r="AC188" i="7"/>
  <c r="AC189" i="7"/>
  <c r="AC190" i="7"/>
  <c r="AC191" i="7"/>
  <c r="AC192" i="7"/>
  <c r="AC193" i="7"/>
  <c r="AC194" i="7"/>
  <c r="AC195" i="7"/>
  <c r="AC196" i="7"/>
  <c r="AC197" i="7"/>
  <c r="AC198" i="7"/>
  <c r="AC199" i="7"/>
  <c r="AC200" i="7"/>
  <c r="AC201" i="7"/>
  <c r="AC202" i="7"/>
  <c r="AC203" i="7"/>
  <c r="AC204" i="7"/>
  <c r="AC205" i="7"/>
  <c r="AC206" i="7"/>
  <c r="AC207" i="7"/>
  <c r="AC208" i="7"/>
  <c r="AC209" i="7"/>
  <c r="AC210" i="7"/>
  <c r="AC211" i="7"/>
  <c r="AC212" i="7"/>
  <c r="AC213" i="7"/>
  <c r="AC214" i="7"/>
  <c r="AC215" i="7"/>
  <c r="AC216" i="7"/>
  <c r="AC217" i="7"/>
  <c r="AC218" i="7"/>
  <c r="AC219" i="7"/>
  <c r="AC220" i="7"/>
  <c r="AC221" i="7"/>
  <c r="AC222" i="7"/>
  <c r="AC223" i="7"/>
  <c r="AC224" i="7"/>
  <c r="AC225" i="7"/>
  <c r="AC226" i="7"/>
  <c r="AC227" i="7"/>
  <c r="AC228" i="7"/>
  <c r="AC229" i="7"/>
  <c r="AC230" i="7"/>
  <c r="AC231" i="7"/>
  <c r="AC232" i="7"/>
  <c r="AC233" i="7"/>
  <c r="AC234" i="7"/>
  <c r="AC235" i="7"/>
  <c r="AC236" i="7"/>
  <c r="AC237" i="7"/>
  <c r="AC238" i="7"/>
  <c r="AC239" i="7"/>
  <c r="AC240" i="7"/>
  <c r="AC241" i="7"/>
  <c r="AC242" i="7"/>
  <c r="AC243" i="7"/>
  <c r="AC244" i="7"/>
  <c r="AC245" i="7"/>
  <c r="AC246" i="7"/>
  <c r="AC247" i="7"/>
  <c r="AC248" i="7"/>
  <c r="AC249" i="7"/>
  <c r="AC250" i="7"/>
  <c r="AC251" i="7"/>
  <c r="AC252" i="7"/>
  <c r="AC253" i="7"/>
  <c r="AC254" i="7"/>
  <c r="AC255" i="7"/>
  <c r="AC256" i="7"/>
  <c r="AC257" i="7"/>
  <c r="AC258" i="7"/>
  <c r="AC259" i="7"/>
  <c r="AC260" i="7"/>
  <c r="AC261" i="7"/>
  <c r="AC262" i="7"/>
  <c r="AC263" i="7"/>
  <c r="AC264" i="7"/>
  <c r="AC265" i="7"/>
  <c r="AC266" i="7"/>
  <c r="AC267" i="7"/>
  <c r="AC268" i="7"/>
  <c r="AC269" i="7"/>
  <c r="AC270" i="7"/>
  <c r="AC271" i="7"/>
  <c r="AC272" i="7"/>
  <c r="AC273" i="7"/>
  <c r="AC274" i="7"/>
  <c r="AC275" i="7"/>
  <c r="AC276" i="7"/>
  <c r="AC277" i="7"/>
  <c r="AC278" i="7"/>
  <c r="AC279" i="7"/>
  <c r="AC280" i="7"/>
  <c r="AC281" i="7"/>
  <c r="AC282" i="7"/>
  <c r="AC283" i="7"/>
  <c r="AC284" i="7"/>
  <c r="AC285" i="7"/>
  <c r="AC286" i="7"/>
  <c r="AC287" i="7"/>
  <c r="AC288" i="7"/>
  <c r="AC289" i="7"/>
  <c r="AC290" i="7"/>
  <c r="AC291" i="7"/>
  <c r="AC292" i="7"/>
  <c r="AC293" i="7"/>
  <c r="AC294" i="7"/>
  <c r="AC295" i="7"/>
  <c r="AC296" i="7"/>
  <c r="AC297" i="7"/>
  <c r="AC298" i="7"/>
  <c r="AC299" i="7"/>
  <c r="AC300" i="7"/>
  <c r="AC301" i="7"/>
  <c r="AC302" i="7"/>
  <c r="AC303" i="7"/>
  <c r="AC304" i="7"/>
  <c r="AC305" i="7"/>
  <c r="AC306" i="7"/>
  <c r="AC307" i="7"/>
  <c r="AC308" i="7"/>
  <c r="AC309" i="7"/>
  <c r="AC310" i="7"/>
  <c r="AC311" i="7"/>
  <c r="AC312" i="7"/>
  <c r="AC313" i="7"/>
  <c r="AC314" i="7"/>
  <c r="AC315" i="7"/>
  <c r="AC316" i="7"/>
  <c r="AC317" i="7"/>
  <c r="AC318" i="7"/>
  <c r="AC319" i="7"/>
  <c r="AC320" i="7"/>
  <c r="AC321" i="7"/>
  <c r="AC322" i="7"/>
  <c r="AC323" i="7"/>
  <c r="AC324" i="7"/>
  <c r="AC325" i="7"/>
  <c r="AC326" i="7"/>
  <c r="AC327" i="7"/>
  <c r="AC328" i="7"/>
  <c r="AC329" i="7"/>
  <c r="AC330" i="7"/>
  <c r="AC331" i="7"/>
  <c r="AC332" i="7"/>
  <c r="AC333" i="7"/>
  <c r="AC334" i="7"/>
  <c r="AC335" i="7"/>
  <c r="AC336" i="7"/>
  <c r="AC337" i="7"/>
  <c r="AC338" i="7"/>
  <c r="AC339" i="7"/>
  <c r="AC340" i="7"/>
  <c r="AC341" i="7"/>
  <c r="AC342" i="7"/>
  <c r="AC343" i="7"/>
  <c r="AC344" i="7"/>
  <c r="AC345" i="7"/>
  <c r="AC346" i="7"/>
  <c r="AC347" i="7"/>
  <c r="AC348" i="7"/>
  <c r="AC349" i="7"/>
  <c r="AC350" i="7"/>
  <c r="AC351" i="7"/>
  <c r="AC352" i="7"/>
  <c r="AC353" i="7"/>
  <c r="AC354" i="7"/>
  <c r="AC355" i="7"/>
  <c r="AC356" i="7"/>
  <c r="AC357" i="7"/>
  <c r="AC358" i="7"/>
  <c r="AC359" i="7"/>
  <c r="AC360" i="7"/>
  <c r="AC361" i="7"/>
  <c r="AC362" i="7"/>
  <c r="AC363" i="7"/>
  <c r="AC364" i="7"/>
  <c r="AC365" i="7"/>
  <c r="AC366" i="7"/>
  <c r="AC367" i="7"/>
  <c r="AC368" i="7"/>
  <c r="AC369" i="7"/>
  <c r="AC370" i="7"/>
  <c r="AC371" i="7"/>
  <c r="AC372" i="7"/>
  <c r="AC373" i="7"/>
  <c r="AC374" i="7"/>
  <c r="AC375" i="7"/>
  <c r="AC376" i="7"/>
  <c r="AC377" i="7"/>
  <c r="AC378" i="7"/>
  <c r="AC379" i="7"/>
  <c r="AC380" i="7"/>
  <c r="AC381" i="7"/>
  <c r="AC382" i="7"/>
  <c r="AC383" i="7"/>
  <c r="AC384" i="7"/>
  <c r="AC385" i="7"/>
  <c r="AC386" i="7"/>
  <c r="AC387" i="7"/>
  <c r="AC388" i="7"/>
  <c r="AC389" i="7"/>
  <c r="AC390" i="7"/>
  <c r="AC391" i="7"/>
  <c r="AC392" i="7"/>
  <c r="AC393" i="7"/>
  <c r="AC394" i="7"/>
  <c r="AC395" i="7"/>
  <c r="AC396" i="7"/>
  <c r="AC397" i="7"/>
  <c r="AC398" i="7"/>
  <c r="AC399" i="7"/>
  <c r="AC400" i="7"/>
  <c r="AC401" i="7"/>
  <c r="AC402" i="7"/>
  <c r="AC403" i="7"/>
  <c r="AC404" i="7"/>
  <c r="AC405" i="7"/>
  <c r="AC406" i="7"/>
  <c r="AC407" i="7"/>
  <c r="AC408" i="7"/>
  <c r="AC409" i="7"/>
  <c r="AC410" i="7"/>
  <c r="AC411" i="7"/>
  <c r="AC412" i="7"/>
  <c r="AC413" i="7"/>
  <c r="AC414" i="7"/>
  <c r="AC415" i="7"/>
  <c r="AC416" i="7"/>
  <c r="AC417" i="7"/>
  <c r="AC418" i="7"/>
  <c r="AC419" i="7"/>
  <c r="AC420" i="7"/>
  <c r="AC421" i="7"/>
  <c r="AC422" i="7"/>
  <c r="AC423" i="7"/>
  <c r="AC424" i="7"/>
  <c r="AC425" i="7"/>
  <c r="AC426" i="7"/>
  <c r="AC427" i="7"/>
  <c r="AC428" i="7"/>
  <c r="AC429" i="7"/>
  <c r="AC430" i="7"/>
  <c r="AC431" i="7"/>
  <c r="AC432" i="7"/>
  <c r="AC433" i="7"/>
  <c r="AC434" i="7"/>
  <c r="AC435" i="7"/>
  <c r="AC436" i="7"/>
  <c r="AC437" i="7"/>
  <c r="AC438" i="7"/>
  <c r="AC439" i="7"/>
  <c r="AC440" i="7"/>
  <c r="AC441" i="7"/>
  <c r="AC442" i="7"/>
  <c r="AC443" i="7"/>
  <c r="AC444" i="7"/>
  <c r="AC445" i="7"/>
  <c r="AC446" i="7"/>
  <c r="AC447" i="7"/>
  <c r="AC448" i="7"/>
  <c r="AC449" i="7"/>
  <c r="AC450" i="7"/>
  <c r="AC451" i="7"/>
  <c r="AC452" i="7"/>
  <c r="AC453" i="7"/>
  <c r="AC454" i="7"/>
  <c r="AC455" i="7"/>
  <c r="AC456" i="7"/>
  <c r="AC457" i="7"/>
  <c r="AC458" i="7"/>
  <c r="AC459" i="7"/>
  <c r="AC460" i="7"/>
  <c r="AC461" i="7"/>
  <c r="AC462" i="7"/>
  <c r="AC463" i="7"/>
  <c r="AC464" i="7"/>
  <c r="AC465" i="7"/>
  <c r="AC466" i="7"/>
  <c r="AC467" i="7"/>
  <c r="AC468" i="7"/>
  <c r="AC469" i="7"/>
  <c r="AC470" i="7"/>
  <c r="AC471" i="7"/>
  <c r="AC472" i="7"/>
  <c r="AC473" i="7"/>
  <c r="AC474" i="7"/>
  <c r="AC475" i="7"/>
  <c r="AC476" i="7"/>
  <c r="AC477" i="7"/>
  <c r="AC478" i="7"/>
  <c r="AC479" i="7"/>
  <c r="AC480" i="7"/>
  <c r="AC481" i="7"/>
  <c r="AC482" i="7"/>
  <c r="AC483" i="7"/>
  <c r="AC484" i="7"/>
  <c r="AC485" i="7"/>
  <c r="AC486" i="7"/>
  <c r="AC487" i="7"/>
  <c r="AC488" i="7"/>
  <c r="AC489" i="7"/>
  <c r="AC490" i="7"/>
  <c r="AC491" i="7"/>
  <c r="AC492" i="7"/>
  <c r="AC493" i="7"/>
  <c r="AC494" i="7"/>
  <c r="AC495" i="7"/>
  <c r="AC496" i="7"/>
  <c r="AC497" i="7"/>
  <c r="AC498" i="7"/>
  <c r="AC499" i="7"/>
  <c r="AC500" i="7"/>
  <c r="AC501" i="7"/>
  <c r="AC502" i="7"/>
  <c r="AC503" i="7"/>
  <c r="AC504" i="7"/>
  <c r="AC505" i="7"/>
  <c r="AC506" i="7"/>
  <c r="AC507" i="7"/>
  <c r="AC508" i="7"/>
  <c r="AC509" i="7"/>
  <c r="AC510" i="7"/>
  <c r="AC511" i="7"/>
  <c r="AC512" i="7"/>
  <c r="AC513" i="7"/>
  <c r="AC514" i="7"/>
  <c r="AC515" i="7"/>
  <c r="AC516" i="7"/>
  <c r="AC517" i="7"/>
  <c r="AC518" i="7"/>
  <c r="AC519" i="7"/>
  <c r="AC520" i="7"/>
  <c r="AC521" i="7"/>
  <c r="AC522" i="7"/>
  <c r="AC523" i="7"/>
  <c r="AC524" i="7"/>
  <c r="AC525" i="7"/>
  <c r="AC526" i="7"/>
  <c r="AC527" i="7"/>
  <c r="AC528" i="7"/>
  <c r="AC529" i="7"/>
  <c r="AC530" i="7"/>
  <c r="AC531" i="7"/>
  <c r="AC532" i="7"/>
  <c r="AC533" i="7"/>
  <c r="AC534" i="7"/>
  <c r="AC535" i="7"/>
  <c r="AC536" i="7"/>
  <c r="AC537" i="7"/>
  <c r="AC538" i="7"/>
  <c r="AC539" i="7"/>
  <c r="AC540" i="7"/>
  <c r="AC541" i="7"/>
  <c r="AC542" i="7"/>
  <c r="AC543" i="7"/>
  <c r="AC544" i="7"/>
  <c r="AC545" i="7"/>
  <c r="AC546" i="7"/>
  <c r="AC547" i="7"/>
  <c r="AC548" i="7"/>
  <c r="AC549" i="7"/>
  <c r="AC550" i="7"/>
  <c r="AC551" i="7"/>
  <c r="AC552" i="7"/>
  <c r="AC553" i="7"/>
  <c r="AC554" i="7"/>
  <c r="AC555" i="7"/>
  <c r="AC556" i="7"/>
  <c r="AC557" i="7"/>
  <c r="AC558" i="7"/>
  <c r="AC559" i="7"/>
  <c r="AC560" i="7"/>
  <c r="AC561" i="7"/>
  <c r="AC562" i="7"/>
  <c r="AC563" i="7"/>
  <c r="AC564" i="7"/>
  <c r="AC565" i="7"/>
  <c r="AC566" i="7"/>
  <c r="AC567" i="7"/>
  <c r="AC568" i="7"/>
  <c r="AC569" i="7"/>
  <c r="AC570" i="7"/>
  <c r="AC571" i="7"/>
  <c r="AC572" i="7"/>
  <c r="AC573" i="7"/>
  <c r="AC574" i="7"/>
  <c r="AC575" i="7"/>
  <c r="AC576" i="7"/>
  <c r="AC577" i="7"/>
  <c r="AC578" i="7"/>
  <c r="AC579" i="7"/>
  <c r="AC580" i="7"/>
  <c r="AC581" i="7"/>
  <c r="AC582" i="7"/>
  <c r="AC583" i="7"/>
  <c r="AC584" i="7"/>
  <c r="AC585" i="7"/>
  <c r="AC586" i="7"/>
  <c r="AC587" i="7"/>
  <c r="AC588" i="7"/>
  <c r="AC589" i="7"/>
  <c r="AC590" i="7"/>
  <c r="AC591" i="7"/>
  <c r="AC592" i="7"/>
  <c r="AC593" i="7"/>
  <c r="AC594" i="7"/>
  <c r="AC595" i="7"/>
  <c r="AC596" i="7"/>
  <c r="AC597" i="7"/>
  <c r="AC598" i="7"/>
  <c r="AC599" i="7"/>
  <c r="AC600" i="7"/>
  <c r="AC601" i="7"/>
  <c r="AC602" i="7"/>
  <c r="AC603" i="7"/>
  <c r="AC604" i="7"/>
  <c r="AC605" i="7"/>
  <c r="AC606" i="7"/>
  <c r="AC607" i="7"/>
  <c r="AC608" i="7"/>
  <c r="AC609" i="7"/>
  <c r="AC610" i="7"/>
  <c r="AC611" i="7"/>
  <c r="AC612" i="7"/>
  <c r="AC613" i="7"/>
  <c r="AC614" i="7"/>
  <c r="AC615" i="7"/>
  <c r="AC616" i="7"/>
  <c r="AC617" i="7"/>
  <c r="AC618" i="7"/>
  <c r="AC619" i="7"/>
  <c r="AC620" i="7"/>
  <c r="AC621" i="7"/>
  <c r="AC622" i="7"/>
  <c r="AC623" i="7"/>
  <c r="AC624" i="7"/>
  <c r="AC625" i="7"/>
  <c r="AC626" i="7"/>
  <c r="AC627" i="7"/>
  <c r="AC628" i="7"/>
  <c r="AC629" i="7"/>
  <c r="AC630" i="7"/>
  <c r="AC631" i="7"/>
  <c r="AC632" i="7"/>
  <c r="AC633" i="7"/>
  <c r="AC634" i="7"/>
  <c r="AC635" i="7"/>
  <c r="AC636" i="7"/>
  <c r="AC637" i="7"/>
  <c r="AC638" i="7"/>
  <c r="AC639" i="7"/>
  <c r="AC640" i="7"/>
  <c r="AC641" i="7"/>
  <c r="AC642" i="7"/>
  <c r="AC643" i="7"/>
  <c r="AC644" i="7"/>
  <c r="AC645" i="7"/>
  <c r="AC646" i="7"/>
  <c r="AC647" i="7"/>
  <c r="AC648" i="7"/>
  <c r="AC649" i="7"/>
  <c r="AC650" i="7"/>
  <c r="AC651" i="7"/>
  <c r="AC652" i="7"/>
  <c r="AC653" i="7"/>
  <c r="AC654" i="7"/>
  <c r="AC655" i="7"/>
  <c r="AC656" i="7"/>
  <c r="AC657" i="7"/>
  <c r="AC658" i="7"/>
  <c r="AC659" i="7"/>
  <c r="AC660" i="7"/>
  <c r="AC661" i="7"/>
  <c r="AC662" i="7"/>
  <c r="AC663" i="7"/>
  <c r="AC664" i="7"/>
  <c r="AC665" i="7"/>
  <c r="AC666" i="7"/>
  <c r="AC667" i="7"/>
  <c r="AC668" i="7"/>
  <c r="AC669" i="7"/>
  <c r="AC670" i="7"/>
  <c r="AC671" i="7"/>
  <c r="AC672" i="7"/>
  <c r="AC673" i="7"/>
  <c r="AC674" i="7"/>
  <c r="AC675" i="7"/>
  <c r="AC676" i="7"/>
  <c r="AC677" i="7"/>
  <c r="AC678" i="7"/>
  <c r="AC679" i="7"/>
  <c r="AC680" i="7"/>
  <c r="AC681" i="7"/>
  <c r="AC682" i="7"/>
  <c r="AC683" i="7"/>
  <c r="AC684" i="7"/>
  <c r="AC685" i="7"/>
  <c r="AC686" i="7"/>
  <c r="AC687" i="7"/>
  <c r="AC688" i="7"/>
  <c r="AC689" i="7"/>
  <c r="AC690" i="7"/>
  <c r="AC691" i="7"/>
  <c r="AC692" i="7"/>
  <c r="AC693" i="7"/>
  <c r="AC694" i="7"/>
  <c r="AC695" i="7"/>
  <c r="AC696" i="7"/>
  <c r="AC697" i="7"/>
  <c r="AC698" i="7"/>
  <c r="AC699" i="7"/>
  <c r="AC700" i="7"/>
  <c r="AC701" i="7"/>
  <c r="AC702" i="7"/>
  <c r="AC703" i="7"/>
  <c r="AC704" i="7"/>
  <c r="AC705" i="7"/>
  <c r="AC706" i="7"/>
  <c r="AC707" i="7"/>
  <c r="AC708" i="7"/>
  <c r="AC709" i="7"/>
  <c r="AC710" i="7"/>
  <c r="AC711" i="7"/>
  <c r="AC712" i="7"/>
  <c r="AC713" i="7"/>
  <c r="AC714" i="7"/>
  <c r="AC715" i="7"/>
  <c r="AC716" i="7"/>
  <c r="AC717" i="7"/>
  <c r="AC718" i="7"/>
  <c r="AC719" i="7"/>
  <c r="AC720" i="7"/>
  <c r="AC721" i="7"/>
  <c r="AC722" i="7"/>
  <c r="AC723" i="7"/>
  <c r="AC724" i="7"/>
  <c r="AC725" i="7"/>
  <c r="AC726" i="7"/>
  <c r="AC727" i="7"/>
  <c r="AC728" i="7"/>
  <c r="AC729" i="7"/>
  <c r="AC730" i="7"/>
  <c r="AC731" i="7"/>
  <c r="AC732" i="7"/>
  <c r="AC733" i="7"/>
  <c r="AC734" i="7"/>
  <c r="AC735" i="7"/>
  <c r="AC736" i="7"/>
  <c r="AC737" i="7"/>
  <c r="AC738" i="7"/>
  <c r="AC739" i="7"/>
  <c r="AC740" i="7"/>
  <c r="AC741" i="7"/>
  <c r="AC742" i="7"/>
  <c r="AC743" i="7"/>
  <c r="AC744" i="7"/>
  <c r="AC745" i="7"/>
  <c r="AC746" i="7"/>
  <c r="AC747" i="7"/>
  <c r="AC748" i="7"/>
  <c r="AC749" i="7"/>
  <c r="AC750" i="7"/>
  <c r="AC751" i="7"/>
  <c r="AC752" i="7"/>
  <c r="AC753" i="7"/>
  <c r="AC754" i="7"/>
  <c r="AC755" i="7"/>
  <c r="AC756" i="7"/>
  <c r="AC757" i="7"/>
  <c r="AC758" i="7"/>
  <c r="AC759" i="7"/>
  <c r="AC760" i="7"/>
  <c r="AC761" i="7"/>
  <c r="AC762" i="7"/>
  <c r="AC763" i="7"/>
  <c r="AC764" i="7"/>
  <c r="AC765" i="7"/>
  <c r="AC766" i="7"/>
  <c r="AC767" i="7"/>
  <c r="AC768" i="7"/>
  <c r="AC769" i="7"/>
  <c r="AC770" i="7"/>
  <c r="AC771" i="7"/>
  <c r="AC772" i="7"/>
  <c r="AC773" i="7"/>
  <c r="AC774" i="7"/>
  <c r="AC775" i="7"/>
  <c r="AC776" i="7"/>
  <c r="AC777" i="7"/>
  <c r="AC778" i="7"/>
  <c r="AC779" i="7"/>
  <c r="AC780" i="7"/>
  <c r="AC781" i="7"/>
  <c r="AC782" i="7"/>
  <c r="AC783" i="7"/>
  <c r="AC784" i="7"/>
  <c r="AC785" i="7"/>
  <c r="AC786" i="7"/>
  <c r="AC787" i="7"/>
  <c r="AC788" i="7"/>
  <c r="AC789" i="7"/>
  <c r="AC790" i="7"/>
  <c r="AC791" i="7"/>
  <c r="AC792" i="7"/>
  <c r="AC793" i="7"/>
  <c r="AC794" i="7"/>
  <c r="AC795" i="7"/>
  <c r="AC796" i="7"/>
  <c r="AC797" i="7"/>
  <c r="AC798" i="7"/>
  <c r="AC799" i="7"/>
  <c r="AC800" i="7"/>
  <c r="AC801" i="7"/>
  <c r="AC802" i="7"/>
  <c r="AC803" i="7"/>
  <c r="AC804" i="7"/>
  <c r="AC805" i="7"/>
  <c r="AC806" i="7"/>
  <c r="AC807" i="7"/>
  <c r="AC808" i="7"/>
  <c r="AC809" i="7"/>
  <c r="AC810" i="7"/>
  <c r="AC811" i="7"/>
  <c r="AC812" i="7"/>
  <c r="AC813" i="7"/>
  <c r="AC814" i="7"/>
  <c r="AC815" i="7"/>
  <c r="AC816" i="7"/>
  <c r="AC817" i="7"/>
  <c r="AC818" i="7"/>
  <c r="AC819" i="7"/>
  <c r="AC820" i="7"/>
  <c r="AC821" i="7"/>
  <c r="AC822" i="7"/>
  <c r="AC823" i="7"/>
  <c r="AC824" i="7"/>
  <c r="AC825" i="7"/>
  <c r="AC826" i="7"/>
  <c r="AC827" i="7"/>
  <c r="AC828" i="7"/>
  <c r="AC829" i="7"/>
  <c r="AC830" i="7"/>
  <c r="AC831" i="7"/>
  <c r="AC832" i="7"/>
  <c r="AC833" i="7"/>
  <c r="AC834" i="7"/>
  <c r="AC835" i="7"/>
  <c r="AC836" i="7"/>
  <c r="AC837" i="7"/>
  <c r="AC838" i="7"/>
  <c r="AC839" i="7"/>
  <c r="AC840" i="7"/>
  <c r="AC841" i="7"/>
  <c r="AC842" i="7"/>
  <c r="AC843" i="7"/>
  <c r="AC844" i="7"/>
  <c r="AC845" i="7"/>
  <c r="AC846" i="7"/>
  <c r="AC847" i="7"/>
  <c r="AC848" i="7"/>
  <c r="AC849" i="7"/>
  <c r="AC850" i="7"/>
  <c r="AC851" i="7"/>
  <c r="AC852" i="7"/>
  <c r="AC853" i="7"/>
  <c r="AC854" i="7"/>
  <c r="AC855" i="7"/>
  <c r="AC856" i="7"/>
  <c r="AC857" i="7"/>
  <c r="AC858" i="7"/>
  <c r="AC859" i="7"/>
  <c r="AC860" i="7"/>
  <c r="AC861" i="7"/>
  <c r="AC862" i="7"/>
  <c r="AC863" i="7"/>
  <c r="AC864" i="7"/>
  <c r="AC865" i="7"/>
  <c r="AC866" i="7"/>
  <c r="AC867" i="7"/>
  <c r="AC868" i="7"/>
  <c r="AC869" i="7"/>
  <c r="AC870" i="7"/>
  <c r="AC871" i="7"/>
  <c r="AC872" i="7"/>
  <c r="AC873" i="7"/>
  <c r="AC874" i="7"/>
  <c r="AC875" i="7"/>
  <c r="AC876" i="7"/>
  <c r="AC877" i="7"/>
  <c r="AC878" i="7"/>
  <c r="AC879" i="7"/>
  <c r="AC880" i="7"/>
  <c r="AC881" i="7"/>
  <c r="AC882" i="7"/>
  <c r="AC883" i="7"/>
  <c r="AC884" i="7"/>
  <c r="AC885" i="7"/>
  <c r="AC886" i="7"/>
  <c r="AC887" i="7"/>
  <c r="AC888" i="7"/>
  <c r="AC889" i="7"/>
  <c r="AC890" i="7"/>
  <c r="AC891" i="7"/>
  <c r="AC892" i="7"/>
  <c r="AC893" i="7"/>
  <c r="AC894" i="7"/>
  <c r="AC895" i="7"/>
  <c r="AC896" i="7"/>
  <c r="AC897" i="7"/>
  <c r="AC898" i="7"/>
  <c r="AC899" i="7"/>
  <c r="AC900" i="7"/>
  <c r="AC901" i="7"/>
  <c r="AC902" i="7"/>
  <c r="AC903" i="7"/>
  <c r="AC904" i="7"/>
  <c r="AC905" i="7"/>
  <c r="AC906" i="7"/>
  <c r="AC907" i="7"/>
  <c r="AC908" i="7"/>
  <c r="AC909" i="7"/>
  <c r="AC910" i="7"/>
  <c r="AC911" i="7"/>
  <c r="AC912" i="7"/>
  <c r="AC913" i="7"/>
  <c r="AC914" i="7"/>
  <c r="AC915" i="7"/>
  <c r="AC916" i="7"/>
  <c r="AC917" i="7"/>
  <c r="AC918" i="7"/>
  <c r="AC919" i="7"/>
  <c r="AC920" i="7"/>
  <c r="AC921" i="7"/>
  <c r="AC922" i="7"/>
  <c r="AC923" i="7"/>
  <c r="AC924" i="7"/>
  <c r="AC925" i="7"/>
  <c r="AC926" i="7"/>
  <c r="AC927" i="7"/>
  <c r="AC928" i="7"/>
  <c r="AC929" i="7"/>
  <c r="AC930" i="7"/>
  <c r="AC931" i="7"/>
  <c r="AC932" i="7"/>
  <c r="AC933" i="7"/>
  <c r="AC934" i="7"/>
  <c r="AC935" i="7"/>
  <c r="AC936" i="7"/>
  <c r="AC937" i="7"/>
  <c r="AC938" i="7"/>
  <c r="AC939" i="7"/>
  <c r="AC940" i="7"/>
  <c r="AC941" i="7"/>
  <c r="AC942" i="7"/>
  <c r="AC943" i="7"/>
  <c r="AC944" i="7"/>
  <c r="AC945" i="7"/>
  <c r="AC946" i="7"/>
  <c r="AC947" i="7"/>
  <c r="AC948" i="7"/>
  <c r="AC949" i="7"/>
  <c r="AC950" i="7"/>
  <c r="AC951" i="7"/>
  <c r="AC952" i="7"/>
  <c r="AC953" i="7"/>
  <c r="AC954" i="7"/>
  <c r="AC955" i="7"/>
  <c r="AC956" i="7"/>
  <c r="AC957" i="7"/>
  <c r="AC958" i="7"/>
  <c r="AC959" i="7"/>
  <c r="AC960" i="7"/>
  <c r="AC961" i="7"/>
  <c r="AC962" i="7"/>
  <c r="AC963" i="7"/>
  <c r="AC964" i="7"/>
  <c r="AC965" i="7"/>
  <c r="AC966" i="7"/>
  <c r="AC967" i="7"/>
  <c r="AC968" i="7"/>
  <c r="AC969" i="7"/>
  <c r="AC970" i="7"/>
  <c r="AC971" i="7"/>
  <c r="AC972" i="7"/>
  <c r="AC973" i="7"/>
  <c r="AC974" i="7"/>
  <c r="AC975" i="7"/>
  <c r="AC976" i="7"/>
  <c r="AC977" i="7"/>
  <c r="AC978" i="7"/>
  <c r="AC979" i="7"/>
  <c r="AC980" i="7"/>
  <c r="AC981" i="7"/>
  <c r="AC982" i="7"/>
  <c r="AC983" i="7"/>
  <c r="AC984" i="7"/>
  <c r="AC985" i="7"/>
  <c r="AC986" i="7"/>
  <c r="AC987" i="7"/>
  <c r="AC988" i="7"/>
  <c r="AC989" i="7"/>
  <c r="AC990" i="7"/>
  <c r="AC991" i="7"/>
  <c r="AC992" i="7"/>
  <c r="AC993" i="7"/>
  <c r="AC994" i="7"/>
  <c r="AC995" i="7"/>
  <c r="AC996" i="7"/>
  <c r="AC997" i="7"/>
  <c r="AC998" i="7"/>
  <c r="AC999" i="7"/>
  <c r="AC1000" i="7"/>
  <c r="AC1001" i="7"/>
  <c r="AC1002" i="7"/>
  <c r="AC1003" i="7"/>
  <c r="AC1004" i="7"/>
  <c r="AC1005" i="7"/>
  <c r="AC1006" i="7"/>
  <c r="AC1007" i="7"/>
  <c r="AC1008" i="7"/>
  <c r="AC1009" i="7"/>
  <c r="AC1010" i="7"/>
  <c r="AC1011" i="7"/>
  <c r="AC1012" i="7"/>
  <c r="AC1013" i="7"/>
  <c r="AC1014" i="7"/>
  <c r="AC1015" i="7"/>
  <c r="AC1016" i="7"/>
  <c r="AC1017" i="7"/>
  <c r="AC1018" i="7"/>
  <c r="AC1019" i="7"/>
  <c r="AC1020" i="7"/>
  <c r="AC1021" i="7"/>
  <c r="AC1022" i="7"/>
  <c r="AC1023" i="7"/>
  <c r="AC1024" i="7"/>
  <c r="AC1025" i="7"/>
  <c r="AC1026" i="7"/>
  <c r="AC1027" i="7"/>
  <c r="AC1028" i="7"/>
  <c r="AC1029" i="7"/>
  <c r="AC1030" i="7"/>
  <c r="AC1031" i="7"/>
  <c r="AC1032" i="7"/>
  <c r="AC1033" i="7"/>
  <c r="AC1034" i="7"/>
  <c r="AC1035" i="7"/>
  <c r="AC1036" i="7"/>
  <c r="AC1037" i="7"/>
  <c r="AC1038" i="7"/>
  <c r="AC1039" i="7"/>
  <c r="AC1040" i="7"/>
  <c r="AC1041" i="7"/>
  <c r="AC1042" i="7"/>
  <c r="AC1043" i="7"/>
  <c r="AC1044" i="7"/>
  <c r="AC1045" i="7"/>
  <c r="AC1046" i="7"/>
  <c r="AC1047" i="7"/>
  <c r="AC1048" i="7"/>
  <c r="AC1049" i="7"/>
  <c r="AC1050" i="7"/>
  <c r="AC1051" i="7"/>
  <c r="AC1052" i="7"/>
  <c r="AC1053" i="7"/>
  <c r="AC1054" i="7"/>
  <c r="AC1055" i="7"/>
  <c r="AC1056" i="7"/>
  <c r="AC1057" i="7"/>
  <c r="AC1058" i="7"/>
  <c r="AC1059" i="7"/>
  <c r="AC1060" i="7"/>
  <c r="AC1061" i="7"/>
  <c r="AC1062" i="7"/>
  <c r="AC1063" i="7"/>
  <c r="AC1064" i="7"/>
  <c r="AC1065" i="7"/>
  <c r="AC1066" i="7"/>
  <c r="AC1067" i="7"/>
  <c r="AC1068" i="7"/>
  <c r="AC1069" i="7"/>
  <c r="AC1070" i="7"/>
  <c r="AC1071" i="7"/>
  <c r="AC1072" i="7"/>
  <c r="AC1073" i="7"/>
  <c r="AC1074" i="7"/>
  <c r="AC1075" i="7"/>
  <c r="AC1076" i="7"/>
  <c r="AC1077" i="7"/>
  <c r="AC1078" i="7"/>
  <c r="AC1079" i="7"/>
  <c r="AC1080" i="7"/>
  <c r="AC1081" i="7"/>
  <c r="AC1082" i="7"/>
  <c r="AC1083" i="7"/>
  <c r="AC1084" i="7"/>
  <c r="AC1085" i="7"/>
  <c r="AC1086" i="7"/>
  <c r="AC1087" i="7"/>
  <c r="AC1088" i="7"/>
  <c r="AC1089" i="7"/>
  <c r="AC1090" i="7"/>
  <c r="AC1091" i="7"/>
  <c r="AC1092" i="7"/>
  <c r="AC1093" i="7"/>
  <c r="AC1094" i="7"/>
  <c r="AC1095" i="7"/>
  <c r="AC1096" i="7"/>
  <c r="AC1097" i="7"/>
  <c r="AC1098" i="7"/>
  <c r="AC1099" i="7"/>
  <c r="AC1100" i="7"/>
  <c r="AC1101" i="7"/>
  <c r="AC1102" i="7"/>
  <c r="AC1103" i="7"/>
  <c r="AC1104" i="7"/>
  <c r="AC1105" i="7"/>
  <c r="AC1106" i="7"/>
  <c r="AC1107" i="7"/>
  <c r="AC1108" i="7"/>
  <c r="AC1109" i="7"/>
  <c r="AC1110" i="7"/>
  <c r="AC1111" i="7"/>
  <c r="AC1112" i="7"/>
  <c r="AC1113" i="7"/>
  <c r="AC1114" i="7"/>
  <c r="AC1115" i="7"/>
  <c r="AC1116" i="7"/>
  <c r="AC1117" i="7"/>
  <c r="AC1118" i="7"/>
  <c r="AC1119" i="7"/>
  <c r="AC1120" i="7"/>
  <c r="AC1121" i="7"/>
  <c r="AC1122" i="7"/>
  <c r="AC1123" i="7"/>
  <c r="AC1124" i="7"/>
  <c r="AC1125" i="7"/>
  <c r="AC1126" i="7"/>
  <c r="AC1127" i="7"/>
  <c r="AC1128" i="7"/>
  <c r="AC1129" i="7"/>
  <c r="AC1130" i="7"/>
  <c r="AC1131" i="7"/>
  <c r="AC1132" i="7"/>
  <c r="AC1133" i="7"/>
  <c r="AC1134" i="7"/>
  <c r="AC1135" i="7"/>
  <c r="AC1136" i="7"/>
  <c r="AC1137" i="7"/>
  <c r="AC1138" i="7"/>
  <c r="AC1139" i="7"/>
  <c r="AC1140" i="7"/>
  <c r="AC1141" i="7"/>
  <c r="AC1142" i="7"/>
  <c r="AC1143" i="7"/>
  <c r="AC1144" i="7"/>
  <c r="AC1145" i="7"/>
  <c r="AC1146" i="7"/>
  <c r="AC1147" i="7"/>
  <c r="AC1148" i="7"/>
  <c r="AC1149" i="7"/>
  <c r="AC1150" i="7"/>
  <c r="AC1151" i="7"/>
  <c r="AC1152" i="7"/>
  <c r="AC1153" i="7"/>
  <c r="AC1154" i="7"/>
  <c r="AC1155" i="7"/>
  <c r="AC1156" i="7"/>
  <c r="AC1157" i="7"/>
  <c r="AC1158" i="7"/>
  <c r="AC1159" i="7"/>
  <c r="AC1160" i="7"/>
  <c r="AC1161" i="7"/>
  <c r="AC1162" i="7"/>
  <c r="AC1163" i="7"/>
  <c r="AC1164" i="7"/>
  <c r="AC1165" i="7"/>
  <c r="AC1166" i="7"/>
  <c r="AC1167" i="7"/>
  <c r="AC1168" i="7"/>
  <c r="AC1169" i="7"/>
  <c r="AC1170" i="7"/>
  <c r="AC1171" i="7"/>
  <c r="AC1172" i="7"/>
  <c r="AC1173" i="7"/>
  <c r="AC1174" i="7"/>
  <c r="AC1175" i="7"/>
  <c r="AC1176" i="7"/>
  <c r="AC1177" i="7"/>
  <c r="AC1178" i="7"/>
  <c r="AC1179" i="7"/>
  <c r="AC1180" i="7"/>
  <c r="AC1181" i="7"/>
  <c r="AC1182" i="7"/>
  <c r="AC1183" i="7"/>
  <c r="AC1184" i="7"/>
  <c r="AC1185" i="7"/>
  <c r="AC1186" i="7"/>
  <c r="AC1187" i="7"/>
  <c r="AC1188" i="7"/>
  <c r="AC1189" i="7"/>
  <c r="AC1190" i="7"/>
  <c r="AC1191" i="7"/>
  <c r="AC1192" i="7"/>
  <c r="AC1193" i="7"/>
  <c r="AC1194" i="7"/>
  <c r="AC1195" i="7"/>
  <c r="AC1196" i="7"/>
  <c r="AC1197" i="7"/>
  <c r="AC1198" i="7"/>
  <c r="AC1199" i="7"/>
  <c r="AC1200" i="7"/>
  <c r="AC1201" i="7"/>
  <c r="AC1202" i="7"/>
  <c r="AC1203" i="7"/>
  <c r="AC1204" i="7"/>
  <c r="AC1205" i="7"/>
  <c r="AC1206" i="7"/>
  <c r="AC1207" i="7"/>
  <c r="AC1208" i="7"/>
  <c r="AC1209" i="7"/>
  <c r="AC1210" i="7"/>
  <c r="AC1211" i="7"/>
  <c r="AC1212" i="7"/>
  <c r="AC1213" i="7"/>
  <c r="AC1214" i="7"/>
  <c r="AC1215" i="7"/>
  <c r="AC1216" i="7"/>
  <c r="AC1217" i="7"/>
  <c r="AC1218" i="7"/>
  <c r="AC1219" i="7"/>
  <c r="AC1220" i="7"/>
  <c r="AC1221" i="7"/>
  <c r="AC1222" i="7"/>
  <c r="AC1223" i="7"/>
  <c r="AC1224" i="7"/>
  <c r="AC1225" i="7"/>
  <c r="AC1226" i="7"/>
  <c r="AC1227" i="7"/>
  <c r="AC1228" i="7"/>
  <c r="AC1229" i="7"/>
  <c r="AC1230" i="7"/>
  <c r="AC1231" i="7"/>
  <c r="AC1232" i="7"/>
  <c r="AC1233" i="7"/>
  <c r="AC1234" i="7"/>
  <c r="AC1235" i="7"/>
  <c r="AC1236" i="7"/>
  <c r="AC1237" i="7"/>
  <c r="AC1238" i="7"/>
  <c r="AC1239" i="7"/>
  <c r="AC1240" i="7"/>
  <c r="AC1241" i="7"/>
  <c r="AC1242" i="7"/>
  <c r="AC1243" i="7"/>
  <c r="AC1244" i="7"/>
  <c r="AC1245" i="7"/>
  <c r="AC1246" i="7"/>
  <c r="AC1247" i="7"/>
  <c r="AC1248" i="7"/>
  <c r="AC1249" i="7"/>
  <c r="AC1250" i="7"/>
  <c r="AC1251" i="7"/>
  <c r="AC1252" i="7"/>
  <c r="AC1253" i="7"/>
  <c r="AC1254" i="7"/>
  <c r="AC1255" i="7"/>
  <c r="AC1256" i="7"/>
  <c r="AC1257" i="7"/>
  <c r="AC1258" i="7"/>
  <c r="AC1259" i="7"/>
  <c r="AC1260" i="7"/>
  <c r="AC1261" i="7"/>
  <c r="AC1262" i="7"/>
  <c r="AC1263" i="7"/>
  <c r="AC1264" i="7"/>
  <c r="AC1265" i="7"/>
  <c r="AC1266" i="7"/>
  <c r="AC1267" i="7"/>
  <c r="AC1268" i="7"/>
  <c r="AC1269" i="7"/>
  <c r="AC1270" i="7"/>
  <c r="AC1271" i="7"/>
  <c r="AC1272" i="7"/>
  <c r="AC1273" i="7"/>
  <c r="AC1274" i="7"/>
  <c r="AC1275" i="7"/>
  <c r="AC1276" i="7"/>
  <c r="AC1277" i="7"/>
  <c r="AC1278" i="7"/>
  <c r="AC1279" i="7"/>
  <c r="AC1280" i="7"/>
  <c r="AC1281" i="7"/>
  <c r="AC1282" i="7"/>
  <c r="AC1283" i="7"/>
  <c r="AC1284" i="7"/>
  <c r="AC1285" i="7"/>
  <c r="AC1286" i="7"/>
  <c r="AC1287" i="7"/>
  <c r="AC1288" i="7"/>
  <c r="AC1289" i="7"/>
  <c r="AC1290" i="7"/>
  <c r="AC1291" i="7"/>
  <c r="AC1292" i="7"/>
  <c r="AC1293" i="7"/>
  <c r="AC1294" i="7"/>
  <c r="AC1295" i="7"/>
  <c r="AC1296" i="7"/>
  <c r="AC1297" i="7"/>
  <c r="AC1298" i="7"/>
  <c r="AC1299" i="7"/>
  <c r="AC1300" i="7"/>
  <c r="AC1301" i="7"/>
  <c r="AC1302" i="7"/>
  <c r="AC1303" i="7"/>
  <c r="AC1304" i="7"/>
  <c r="AC1305" i="7"/>
  <c r="AC1306" i="7"/>
  <c r="AC1307" i="7"/>
  <c r="AC1308" i="7"/>
  <c r="AC1309" i="7"/>
  <c r="AC1310" i="7"/>
  <c r="AC1311" i="7"/>
  <c r="AC1312" i="7"/>
  <c r="AC1313" i="7"/>
  <c r="AC1314" i="7"/>
  <c r="AC1315" i="7"/>
  <c r="AC1316" i="7"/>
  <c r="AC1317" i="7"/>
  <c r="AC1318" i="7"/>
  <c r="AC1319" i="7"/>
  <c r="AC1320" i="7"/>
  <c r="AC1321" i="7"/>
  <c r="AC1322" i="7"/>
  <c r="AC1323" i="7"/>
  <c r="AC1324" i="7"/>
  <c r="AC1325" i="7"/>
  <c r="AC1326" i="7"/>
  <c r="AC1327" i="7"/>
  <c r="AC1328" i="7"/>
  <c r="AC1329" i="7"/>
  <c r="AC1330" i="7"/>
  <c r="AC1331" i="7"/>
  <c r="AC1332" i="7"/>
  <c r="AC1333" i="7"/>
  <c r="AC1334" i="7"/>
  <c r="AC1335" i="7"/>
  <c r="AC1336" i="7"/>
  <c r="AC1337" i="7"/>
  <c r="AC1338" i="7"/>
  <c r="AC1339" i="7"/>
  <c r="AC1340" i="7"/>
  <c r="AC1341" i="7"/>
  <c r="AC1342" i="7"/>
  <c r="AC1343" i="7"/>
  <c r="AC1344" i="7"/>
  <c r="AC1345" i="7"/>
  <c r="AC1346" i="7"/>
  <c r="AC1347" i="7"/>
  <c r="AC1348" i="7"/>
  <c r="AC1349" i="7"/>
  <c r="AC1350" i="7"/>
  <c r="AC1351" i="7"/>
  <c r="AC1352" i="7"/>
  <c r="AC1353" i="7"/>
  <c r="AC1354" i="7"/>
  <c r="AC1355" i="7"/>
  <c r="AC1356" i="7"/>
  <c r="AC1357" i="7"/>
  <c r="AC1358" i="7"/>
  <c r="AC1359" i="7"/>
  <c r="AC1360" i="7"/>
  <c r="AC1361" i="7"/>
  <c r="AC1362" i="7"/>
  <c r="AC1363" i="7"/>
  <c r="AC1364" i="7"/>
  <c r="AC1365" i="7"/>
  <c r="AC1366" i="7"/>
  <c r="AC1367" i="7"/>
  <c r="AC1368" i="7"/>
  <c r="AC1369" i="7"/>
  <c r="AC1370" i="7"/>
  <c r="AC1371" i="7"/>
  <c r="AC1372" i="7"/>
  <c r="AC1373" i="7"/>
  <c r="AC1374" i="7"/>
  <c r="AC1375" i="7"/>
  <c r="AC1376" i="7"/>
  <c r="AC1377" i="7"/>
  <c r="AC1378" i="7"/>
  <c r="AC1379" i="7"/>
  <c r="AC1380" i="7"/>
  <c r="AC1381" i="7"/>
  <c r="AC1382" i="7"/>
  <c r="AC1383" i="7"/>
  <c r="AC1384" i="7"/>
  <c r="AC1385" i="7"/>
  <c r="AC1386" i="7"/>
  <c r="AC1387" i="7"/>
  <c r="AC1388" i="7"/>
  <c r="AC1389" i="7"/>
  <c r="AC1390" i="7"/>
  <c r="AC1391" i="7"/>
  <c r="AC1392" i="7"/>
  <c r="AC1393" i="7"/>
  <c r="AC1394" i="7"/>
  <c r="AC1395" i="7"/>
  <c r="AC1396" i="7"/>
  <c r="AC1397" i="7"/>
  <c r="AC1398" i="7"/>
  <c r="AC1399" i="7"/>
  <c r="AC1400" i="7"/>
  <c r="AC1401" i="7"/>
  <c r="AC1402" i="7"/>
  <c r="AC1403" i="7"/>
  <c r="AC1404" i="7"/>
  <c r="AC1405" i="7"/>
  <c r="AC1406" i="7"/>
  <c r="AC1407" i="7"/>
  <c r="AC1408" i="7"/>
  <c r="AC1409" i="7"/>
  <c r="AC1410" i="7"/>
  <c r="AC1411" i="7"/>
  <c r="AC1412" i="7"/>
  <c r="AC1413" i="7"/>
  <c r="AC1414" i="7"/>
  <c r="AC1415" i="7"/>
  <c r="AC1416" i="7"/>
  <c r="AC1417" i="7"/>
  <c r="AC1418" i="7"/>
  <c r="AC1419" i="7"/>
  <c r="AC1420" i="7"/>
  <c r="AC1421" i="7"/>
  <c r="AC1422" i="7"/>
  <c r="AC1423" i="7"/>
  <c r="AC1424" i="7"/>
  <c r="AC1425" i="7"/>
  <c r="AC1426" i="7"/>
  <c r="AC1427" i="7"/>
  <c r="AC1428" i="7"/>
  <c r="AC1429" i="7"/>
  <c r="AC1430" i="7"/>
  <c r="AC1431" i="7"/>
  <c r="AC1432" i="7"/>
  <c r="AC1433" i="7"/>
  <c r="AC1434" i="7"/>
  <c r="AC1435" i="7"/>
  <c r="AC1436" i="7"/>
  <c r="AC1437" i="7"/>
  <c r="AC1438" i="7"/>
  <c r="AC1439" i="7"/>
  <c r="AC1440" i="7"/>
  <c r="AC1441" i="7"/>
  <c r="AC1442" i="7"/>
  <c r="AC1443" i="7"/>
  <c r="AC1444" i="7"/>
  <c r="AC1445" i="7"/>
  <c r="AC1446" i="7"/>
  <c r="AC1447" i="7"/>
  <c r="AC1448" i="7"/>
  <c r="AC1449" i="7"/>
  <c r="AC1450" i="7"/>
  <c r="AC1451" i="7"/>
  <c r="AC1452" i="7"/>
  <c r="AC1453" i="7"/>
  <c r="AC1454" i="7"/>
  <c r="AC1455" i="7"/>
  <c r="AC1456" i="7"/>
  <c r="AC1457" i="7"/>
  <c r="AC1458" i="7"/>
  <c r="AC1459" i="7"/>
  <c r="AC1460" i="7"/>
  <c r="AC1461" i="7"/>
  <c r="AC1462" i="7"/>
  <c r="AC1463" i="7"/>
  <c r="AC1464" i="7"/>
  <c r="AC1465" i="7"/>
  <c r="AC1466" i="7"/>
  <c r="AC1467" i="7"/>
  <c r="AC1468" i="7"/>
  <c r="AC1469" i="7"/>
  <c r="AC1470" i="7"/>
  <c r="AC1471" i="7"/>
  <c r="AC1472" i="7"/>
  <c r="AC1473" i="7"/>
  <c r="AC1474" i="7"/>
  <c r="AC1475" i="7"/>
  <c r="AC1476" i="7"/>
  <c r="AC1477" i="7"/>
  <c r="AC1478" i="7"/>
  <c r="AC1479" i="7"/>
  <c r="O2" i="7"/>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3"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O211" i="7"/>
  <c r="O212" i="7"/>
  <c r="O213" i="7"/>
  <c r="O214" i="7"/>
  <c r="O215" i="7"/>
  <c r="O216" i="7"/>
  <c r="O217" i="7"/>
  <c r="O218" i="7"/>
  <c r="O219" i="7"/>
  <c r="O220" i="7"/>
  <c r="O221" i="7"/>
  <c r="O222" i="7"/>
  <c r="O223" i="7"/>
  <c r="O224" i="7"/>
  <c r="O225" i="7"/>
  <c r="O226" i="7"/>
  <c r="O227" i="7"/>
  <c r="O228" i="7"/>
  <c r="O229" i="7"/>
  <c r="O230" i="7"/>
  <c r="O231" i="7"/>
  <c r="O232" i="7"/>
  <c r="O233" i="7"/>
  <c r="O234" i="7"/>
  <c r="O235" i="7"/>
  <c r="O236" i="7"/>
  <c r="O237" i="7"/>
  <c r="O238" i="7"/>
  <c r="O239" i="7"/>
  <c r="O240" i="7"/>
  <c r="O241" i="7"/>
  <c r="O242" i="7"/>
  <c r="O243" i="7"/>
  <c r="O244" i="7"/>
  <c r="O245" i="7"/>
  <c r="O246" i="7"/>
  <c r="O247" i="7"/>
  <c r="O248" i="7"/>
  <c r="O249" i="7"/>
  <c r="O250" i="7"/>
  <c r="O251" i="7"/>
  <c r="O252" i="7"/>
  <c r="O253" i="7"/>
  <c r="O254" i="7"/>
  <c r="O255" i="7"/>
  <c r="O256" i="7"/>
  <c r="O257" i="7"/>
  <c r="O258" i="7"/>
  <c r="O259" i="7"/>
  <c r="O260" i="7"/>
  <c r="O261" i="7"/>
  <c r="O262" i="7"/>
  <c r="O263" i="7"/>
  <c r="O264" i="7"/>
  <c r="O265" i="7"/>
  <c r="O266" i="7"/>
  <c r="O267" i="7"/>
  <c r="O268" i="7"/>
  <c r="O269" i="7"/>
  <c r="O270" i="7"/>
  <c r="O271" i="7"/>
  <c r="O272" i="7"/>
  <c r="O273" i="7"/>
  <c r="O274" i="7"/>
  <c r="O275" i="7"/>
  <c r="O276" i="7"/>
  <c r="O277" i="7"/>
  <c r="O278" i="7"/>
  <c r="O279" i="7"/>
  <c r="O280" i="7"/>
  <c r="O281" i="7"/>
  <c r="O282" i="7"/>
  <c r="O283" i="7"/>
  <c r="O284" i="7"/>
  <c r="O285" i="7"/>
  <c r="O286" i="7"/>
  <c r="O287" i="7"/>
  <c r="O288" i="7"/>
  <c r="O289" i="7"/>
  <c r="O290" i="7"/>
  <c r="O291" i="7"/>
  <c r="O292" i="7"/>
  <c r="O293" i="7"/>
  <c r="O294" i="7"/>
  <c r="O295" i="7"/>
  <c r="O296" i="7"/>
  <c r="O297" i="7"/>
  <c r="O298" i="7"/>
  <c r="O299" i="7"/>
  <c r="O300" i="7"/>
  <c r="O301" i="7"/>
  <c r="O302" i="7"/>
  <c r="O303" i="7"/>
  <c r="O304" i="7"/>
  <c r="O305" i="7"/>
  <c r="O306" i="7"/>
  <c r="O307" i="7"/>
  <c r="O308" i="7"/>
  <c r="O309" i="7"/>
  <c r="O310" i="7"/>
  <c r="O311" i="7"/>
  <c r="O312" i="7"/>
  <c r="O313" i="7"/>
  <c r="O314" i="7"/>
  <c r="O315" i="7"/>
  <c r="O316" i="7"/>
  <c r="O317" i="7"/>
  <c r="O318" i="7"/>
  <c r="O319" i="7"/>
  <c r="O320" i="7"/>
  <c r="O321" i="7"/>
  <c r="O322" i="7"/>
  <c r="O323" i="7"/>
  <c r="O324" i="7"/>
  <c r="O325" i="7"/>
  <c r="O326" i="7"/>
  <c r="O327" i="7"/>
  <c r="O328" i="7"/>
  <c r="O329" i="7"/>
  <c r="O330" i="7"/>
  <c r="O331" i="7"/>
  <c r="O332" i="7"/>
  <c r="O333" i="7"/>
  <c r="O334" i="7"/>
  <c r="O335" i="7"/>
  <c r="O336" i="7"/>
  <c r="O337" i="7"/>
  <c r="O338" i="7"/>
  <c r="O339" i="7"/>
  <c r="O340" i="7"/>
  <c r="O341" i="7"/>
  <c r="O342" i="7"/>
  <c r="O343" i="7"/>
  <c r="O344" i="7"/>
  <c r="O345" i="7"/>
  <c r="O346" i="7"/>
  <c r="O347" i="7"/>
  <c r="O348" i="7"/>
  <c r="O349" i="7"/>
  <c r="O350" i="7"/>
  <c r="O351" i="7"/>
  <c r="O352" i="7"/>
  <c r="O353" i="7"/>
  <c r="O354" i="7"/>
  <c r="O355" i="7"/>
  <c r="O356" i="7"/>
  <c r="O357" i="7"/>
  <c r="O358" i="7"/>
  <c r="O359" i="7"/>
  <c r="O360" i="7"/>
  <c r="O361" i="7"/>
  <c r="O362" i="7"/>
  <c r="O363" i="7"/>
  <c r="O364" i="7"/>
  <c r="O365" i="7"/>
  <c r="O366" i="7"/>
  <c r="O367" i="7"/>
  <c r="O368" i="7"/>
  <c r="O369" i="7"/>
  <c r="O370" i="7"/>
  <c r="O371" i="7"/>
  <c r="O372" i="7"/>
  <c r="O373" i="7"/>
  <c r="O374" i="7"/>
  <c r="O375" i="7"/>
  <c r="O376" i="7"/>
  <c r="O377" i="7"/>
  <c r="O378" i="7"/>
  <c r="O379" i="7"/>
  <c r="O380" i="7"/>
  <c r="O381" i="7"/>
  <c r="O382" i="7"/>
  <c r="O383" i="7"/>
  <c r="O384" i="7"/>
  <c r="O385" i="7"/>
  <c r="O386" i="7"/>
  <c r="O387" i="7"/>
  <c r="O388" i="7"/>
  <c r="O389" i="7"/>
  <c r="O390" i="7"/>
  <c r="O391" i="7"/>
  <c r="O392" i="7"/>
  <c r="O393" i="7"/>
  <c r="O394" i="7"/>
  <c r="O395" i="7"/>
  <c r="O396" i="7"/>
  <c r="O397" i="7"/>
  <c r="O398" i="7"/>
  <c r="O399" i="7"/>
  <c r="O400" i="7"/>
  <c r="O401" i="7"/>
  <c r="O402" i="7"/>
  <c r="O403" i="7"/>
  <c r="O404" i="7"/>
  <c r="O405" i="7"/>
  <c r="O406" i="7"/>
  <c r="O407" i="7"/>
  <c r="O408" i="7"/>
  <c r="O409" i="7"/>
  <c r="O410" i="7"/>
  <c r="O411" i="7"/>
  <c r="O412" i="7"/>
  <c r="O413" i="7"/>
  <c r="O414" i="7"/>
  <c r="O415" i="7"/>
  <c r="O416" i="7"/>
  <c r="O417" i="7"/>
  <c r="O418" i="7"/>
  <c r="O419" i="7"/>
  <c r="O420" i="7"/>
  <c r="O421" i="7"/>
  <c r="O422" i="7"/>
  <c r="O423" i="7"/>
  <c r="O424" i="7"/>
  <c r="O425" i="7"/>
  <c r="O426" i="7"/>
  <c r="O427" i="7"/>
  <c r="O428" i="7"/>
  <c r="O429" i="7"/>
  <c r="O430" i="7"/>
  <c r="O431" i="7"/>
  <c r="O432" i="7"/>
  <c r="O433" i="7"/>
  <c r="O434" i="7"/>
  <c r="O435" i="7"/>
  <c r="O436" i="7"/>
  <c r="O437" i="7"/>
  <c r="O438" i="7"/>
  <c r="O439" i="7"/>
  <c r="O440" i="7"/>
  <c r="O441" i="7"/>
  <c r="O442" i="7"/>
  <c r="O443" i="7"/>
  <c r="O444" i="7"/>
  <c r="O445" i="7"/>
  <c r="O446" i="7"/>
  <c r="O447" i="7"/>
  <c r="O448" i="7"/>
  <c r="O449" i="7"/>
  <c r="O450" i="7"/>
  <c r="O451" i="7"/>
  <c r="O452" i="7"/>
  <c r="O453" i="7"/>
  <c r="O454" i="7"/>
  <c r="O455" i="7"/>
  <c r="O456" i="7"/>
  <c r="O457" i="7"/>
  <c r="O458" i="7"/>
  <c r="O459" i="7"/>
  <c r="O460" i="7"/>
  <c r="O461" i="7"/>
  <c r="O462" i="7"/>
  <c r="O463" i="7"/>
  <c r="O464" i="7"/>
  <c r="O465" i="7"/>
  <c r="O466" i="7"/>
  <c r="O467" i="7"/>
  <c r="O468" i="7"/>
  <c r="O469" i="7"/>
  <c r="O470" i="7"/>
  <c r="O471" i="7"/>
  <c r="O472" i="7"/>
  <c r="O473" i="7"/>
  <c r="O474" i="7"/>
  <c r="O475" i="7"/>
  <c r="O476" i="7"/>
  <c r="O477" i="7"/>
  <c r="O478" i="7"/>
  <c r="O479" i="7"/>
  <c r="O480" i="7"/>
  <c r="O481" i="7"/>
  <c r="O482" i="7"/>
  <c r="O483" i="7"/>
  <c r="O484" i="7"/>
  <c r="O485" i="7"/>
  <c r="O486" i="7"/>
  <c r="O487" i="7"/>
  <c r="O488" i="7"/>
  <c r="O489" i="7"/>
  <c r="O490" i="7"/>
  <c r="O491" i="7"/>
  <c r="O492" i="7"/>
  <c r="O493" i="7"/>
  <c r="O494" i="7"/>
  <c r="O495" i="7"/>
  <c r="O496" i="7"/>
  <c r="O497" i="7"/>
  <c r="O498" i="7"/>
  <c r="O499" i="7"/>
  <c r="O500" i="7"/>
  <c r="O501" i="7"/>
  <c r="O502" i="7"/>
  <c r="O503" i="7"/>
  <c r="O504" i="7"/>
  <c r="O505" i="7"/>
  <c r="O506" i="7"/>
  <c r="O507" i="7"/>
  <c r="O508" i="7"/>
  <c r="O509" i="7"/>
  <c r="O510" i="7"/>
  <c r="O511" i="7"/>
  <c r="O512" i="7"/>
  <c r="O513" i="7"/>
  <c r="O514" i="7"/>
  <c r="O515" i="7"/>
  <c r="O516" i="7"/>
  <c r="O517" i="7"/>
  <c r="O518" i="7"/>
  <c r="O519" i="7"/>
  <c r="O520" i="7"/>
  <c r="O521" i="7"/>
  <c r="O522" i="7"/>
  <c r="O523" i="7"/>
  <c r="O524" i="7"/>
  <c r="O525" i="7"/>
  <c r="O526" i="7"/>
  <c r="O527" i="7"/>
  <c r="O528" i="7"/>
  <c r="O529" i="7"/>
  <c r="O530" i="7"/>
  <c r="O531" i="7"/>
  <c r="O532" i="7"/>
  <c r="O533" i="7"/>
  <c r="O534" i="7"/>
  <c r="O535" i="7"/>
  <c r="O536" i="7"/>
  <c r="O537" i="7"/>
  <c r="O538" i="7"/>
  <c r="O539" i="7"/>
  <c r="O540" i="7"/>
  <c r="O541" i="7"/>
  <c r="O542" i="7"/>
  <c r="O543" i="7"/>
  <c r="O544" i="7"/>
  <c r="O545" i="7"/>
  <c r="O546" i="7"/>
  <c r="O547" i="7"/>
  <c r="O548" i="7"/>
  <c r="O549" i="7"/>
  <c r="O550" i="7"/>
  <c r="O551" i="7"/>
  <c r="O552" i="7"/>
  <c r="O553" i="7"/>
  <c r="O554" i="7"/>
  <c r="O555" i="7"/>
  <c r="O556" i="7"/>
  <c r="O557" i="7"/>
  <c r="O558" i="7"/>
  <c r="O559" i="7"/>
  <c r="O560" i="7"/>
  <c r="O561" i="7"/>
  <c r="O562" i="7"/>
  <c r="O563" i="7"/>
  <c r="O564" i="7"/>
  <c r="O565" i="7"/>
  <c r="O566" i="7"/>
  <c r="O567" i="7"/>
  <c r="O568" i="7"/>
  <c r="O569" i="7"/>
  <c r="O570" i="7"/>
  <c r="O571" i="7"/>
  <c r="O572" i="7"/>
  <c r="O573" i="7"/>
  <c r="O574" i="7"/>
  <c r="O575" i="7"/>
  <c r="O576" i="7"/>
  <c r="O577" i="7"/>
  <c r="O578" i="7"/>
  <c r="O579" i="7"/>
  <c r="O580" i="7"/>
  <c r="O581" i="7"/>
  <c r="O582" i="7"/>
  <c r="O583" i="7"/>
  <c r="O584" i="7"/>
  <c r="O585" i="7"/>
  <c r="O586" i="7"/>
  <c r="O587" i="7"/>
  <c r="O588" i="7"/>
  <c r="O589" i="7"/>
  <c r="O590" i="7"/>
  <c r="O591" i="7"/>
  <c r="O592" i="7"/>
  <c r="O593" i="7"/>
  <c r="O594" i="7"/>
  <c r="O595" i="7"/>
  <c r="O596" i="7"/>
  <c r="O597" i="7"/>
  <c r="O598" i="7"/>
  <c r="O599" i="7"/>
  <c r="O600" i="7"/>
  <c r="O601" i="7"/>
  <c r="O602" i="7"/>
  <c r="O603" i="7"/>
  <c r="O604" i="7"/>
  <c r="O605" i="7"/>
  <c r="O606" i="7"/>
  <c r="O607" i="7"/>
  <c r="O608" i="7"/>
  <c r="O609" i="7"/>
  <c r="O610" i="7"/>
  <c r="O611" i="7"/>
  <c r="O612" i="7"/>
  <c r="O613" i="7"/>
  <c r="O614" i="7"/>
  <c r="O615" i="7"/>
  <c r="O616" i="7"/>
  <c r="O617" i="7"/>
  <c r="O618" i="7"/>
  <c r="O619" i="7"/>
  <c r="O620" i="7"/>
  <c r="O621" i="7"/>
  <c r="O622" i="7"/>
  <c r="O623" i="7"/>
  <c r="O624" i="7"/>
  <c r="O625" i="7"/>
  <c r="O626" i="7"/>
  <c r="O627" i="7"/>
  <c r="O628" i="7"/>
  <c r="O629" i="7"/>
  <c r="O630" i="7"/>
  <c r="O631" i="7"/>
  <c r="O632" i="7"/>
  <c r="O633" i="7"/>
  <c r="O634" i="7"/>
  <c r="O635" i="7"/>
  <c r="O636" i="7"/>
  <c r="O637" i="7"/>
  <c r="O638" i="7"/>
  <c r="O639" i="7"/>
  <c r="O640" i="7"/>
  <c r="O641" i="7"/>
  <c r="O642" i="7"/>
  <c r="O643" i="7"/>
  <c r="O644" i="7"/>
  <c r="O645" i="7"/>
  <c r="O646" i="7"/>
  <c r="O647" i="7"/>
  <c r="O648" i="7"/>
  <c r="O649" i="7"/>
  <c r="O650" i="7"/>
  <c r="O651" i="7"/>
  <c r="O652" i="7"/>
  <c r="O653" i="7"/>
  <c r="O654" i="7"/>
  <c r="O655" i="7"/>
  <c r="O656" i="7"/>
  <c r="O657" i="7"/>
  <c r="O658" i="7"/>
  <c r="O659" i="7"/>
  <c r="O660" i="7"/>
  <c r="O661" i="7"/>
  <c r="O662" i="7"/>
  <c r="O663" i="7"/>
  <c r="O664" i="7"/>
  <c r="O665" i="7"/>
  <c r="O666" i="7"/>
  <c r="O667" i="7"/>
  <c r="O668" i="7"/>
  <c r="O669" i="7"/>
  <c r="O670" i="7"/>
  <c r="O671" i="7"/>
  <c r="O672" i="7"/>
  <c r="O673" i="7"/>
  <c r="O674" i="7"/>
  <c r="O675" i="7"/>
  <c r="O676" i="7"/>
  <c r="O677" i="7"/>
  <c r="O678" i="7"/>
  <c r="O679" i="7"/>
  <c r="O680" i="7"/>
  <c r="O681" i="7"/>
  <c r="O682" i="7"/>
  <c r="O683" i="7"/>
  <c r="O684" i="7"/>
  <c r="O685" i="7"/>
  <c r="O686" i="7"/>
  <c r="O687" i="7"/>
  <c r="O688" i="7"/>
  <c r="O689" i="7"/>
  <c r="O690" i="7"/>
  <c r="O691" i="7"/>
  <c r="O692" i="7"/>
  <c r="O693" i="7"/>
  <c r="O694" i="7"/>
  <c r="O695" i="7"/>
  <c r="O696" i="7"/>
  <c r="O697" i="7"/>
  <c r="O698" i="7"/>
  <c r="O699" i="7"/>
  <c r="O700" i="7"/>
  <c r="O701" i="7"/>
  <c r="O702" i="7"/>
  <c r="O703" i="7"/>
  <c r="O704" i="7"/>
  <c r="O705" i="7"/>
  <c r="O706" i="7"/>
  <c r="O707" i="7"/>
  <c r="O708" i="7"/>
  <c r="O709" i="7"/>
  <c r="O710" i="7"/>
  <c r="O711" i="7"/>
  <c r="O712" i="7"/>
  <c r="O713" i="7"/>
  <c r="O714" i="7"/>
  <c r="O715" i="7"/>
  <c r="O716" i="7"/>
  <c r="O717" i="7"/>
  <c r="O718" i="7"/>
  <c r="O719" i="7"/>
  <c r="O720" i="7"/>
  <c r="O721" i="7"/>
  <c r="O722" i="7"/>
  <c r="O723" i="7"/>
  <c r="O724" i="7"/>
  <c r="O725" i="7"/>
  <c r="O726" i="7"/>
  <c r="O727" i="7"/>
  <c r="O728" i="7"/>
  <c r="O729" i="7"/>
  <c r="O730" i="7"/>
  <c r="O731" i="7"/>
  <c r="O732" i="7"/>
  <c r="O733" i="7"/>
  <c r="O734" i="7"/>
  <c r="O735" i="7"/>
  <c r="O736" i="7"/>
  <c r="O737" i="7"/>
  <c r="O738" i="7"/>
  <c r="O739" i="7"/>
  <c r="O740" i="7"/>
  <c r="O741" i="7"/>
  <c r="O742" i="7"/>
  <c r="O743" i="7"/>
  <c r="O744" i="7"/>
  <c r="O745" i="7"/>
  <c r="O746" i="7"/>
  <c r="O747" i="7"/>
  <c r="O748" i="7"/>
  <c r="O749" i="7"/>
  <c r="O750" i="7"/>
  <c r="O751" i="7"/>
  <c r="O752" i="7"/>
  <c r="O753" i="7"/>
  <c r="O754" i="7"/>
  <c r="O755" i="7"/>
  <c r="O756" i="7"/>
  <c r="O757" i="7"/>
  <c r="O758" i="7"/>
  <c r="O759" i="7"/>
  <c r="O760" i="7"/>
  <c r="O761" i="7"/>
  <c r="O762" i="7"/>
  <c r="O763" i="7"/>
  <c r="O764" i="7"/>
  <c r="O765" i="7"/>
  <c r="O766" i="7"/>
  <c r="O767" i="7"/>
  <c r="O768" i="7"/>
  <c r="O769" i="7"/>
  <c r="O770" i="7"/>
  <c r="O771" i="7"/>
  <c r="O772" i="7"/>
  <c r="O773" i="7"/>
  <c r="O774" i="7"/>
  <c r="O775" i="7"/>
  <c r="O776" i="7"/>
  <c r="O777" i="7"/>
  <c r="O778" i="7"/>
  <c r="O779" i="7"/>
  <c r="O780" i="7"/>
  <c r="O781" i="7"/>
  <c r="O782" i="7"/>
  <c r="O783" i="7"/>
  <c r="O784" i="7"/>
  <c r="O785" i="7"/>
  <c r="O786" i="7"/>
  <c r="O787" i="7"/>
  <c r="O788" i="7"/>
  <c r="O789" i="7"/>
  <c r="O790" i="7"/>
  <c r="O791" i="7"/>
  <c r="O792" i="7"/>
  <c r="O793" i="7"/>
  <c r="O794" i="7"/>
  <c r="O795" i="7"/>
  <c r="O796" i="7"/>
  <c r="O797" i="7"/>
  <c r="O798" i="7"/>
  <c r="O799" i="7"/>
  <c r="O800" i="7"/>
  <c r="O801" i="7"/>
  <c r="O802" i="7"/>
  <c r="O803" i="7"/>
  <c r="O804" i="7"/>
  <c r="O805" i="7"/>
  <c r="O806" i="7"/>
  <c r="O807" i="7"/>
  <c r="O808" i="7"/>
  <c r="O809" i="7"/>
  <c r="O810" i="7"/>
  <c r="O811" i="7"/>
  <c r="O812" i="7"/>
  <c r="O813" i="7"/>
  <c r="O814" i="7"/>
  <c r="O815" i="7"/>
  <c r="O816" i="7"/>
  <c r="O817" i="7"/>
  <c r="O818" i="7"/>
  <c r="O819" i="7"/>
  <c r="O820" i="7"/>
  <c r="O821" i="7"/>
  <c r="O822" i="7"/>
  <c r="O823" i="7"/>
  <c r="O824" i="7"/>
  <c r="O825" i="7"/>
  <c r="O826" i="7"/>
  <c r="O827" i="7"/>
  <c r="O828" i="7"/>
  <c r="O829" i="7"/>
  <c r="O830" i="7"/>
  <c r="O831" i="7"/>
  <c r="O832" i="7"/>
  <c r="O833" i="7"/>
  <c r="O834" i="7"/>
  <c r="O835" i="7"/>
  <c r="O836" i="7"/>
  <c r="O837" i="7"/>
  <c r="O838" i="7"/>
  <c r="O839" i="7"/>
  <c r="O840" i="7"/>
  <c r="O841" i="7"/>
  <c r="O842" i="7"/>
  <c r="O843" i="7"/>
  <c r="O844" i="7"/>
  <c r="O845" i="7"/>
  <c r="O846" i="7"/>
  <c r="O847" i="7"/>
  <c r="O848" i="7"/>
  <c r="O849" i="7"/>
  <c r="O850" i="7"/>
  <c r="O851" i="7"/>
  <c r="O852" i="7"/>
  <c r="O853" i="7"/>
  <c r="O854" i="7"/>
  <c r="O855" i="7"/>
  <c r="O856" i="7"/>
  <c r="O857" i="7"/>
  <c r="O858" i="7"/>
  <c r="O859" i="7"/>
  <c r="O860" i="7"/>
  <c r="O861" i="7"/>
  <c r="O862" i="7"/>
  <c r="O863" i="7"/>
  <c r="O864" i="7"/>
  <c r="O865" i="7"/>
  <c r="O866" i="7"/>
  <c r="O867" i="7"/>
  <c r="O868" i="7"/>
  <c r="O869" i="7"/>
  <c r="O870" i="7"/>
  <c r="O871" i="7"/>
  <c r="O872" i="7"/>
  <c r="O873" i="7"/>
  <c r="O874" i="7"/>
  <c r="O875" i="7"/>
  <c r="O876" i="7"/>
  <c r="O877" i="7"/>
  <c r="O878" i="7"/>
  <c r="O879" i="7"/>
  <c r="O880" i="7"/>
  <c r="O881" i="7"/>
  <c r="O882" i="7"/>
  <c r="O883" i="7"/>
  <c r="O884" i="7"/>
  <c r="O885" i="7"/>
  <c r="O886" i="7"/>
  <c r="O887" i="7"/>
  <c r="O888" i="7"/>
  <c r="O889" i="7"/>
  <c r="O890" i="7"/>
  <c r="O891" i="7"/>
  <c r="O892" i="7"/>
  <c r="O893" i="7"/>
  <c r="O894" i="7"/>
  <c r="O895" i="7"/>
  <c r="O896" i="7"/>
  <c r="O897" i="7"/>
  <c r="O898" i="7"/>
  <c r="O899" i="7"/>
  <c r="O900" i="7"/>
  <c r="O901" i="7"/>
  <c r="O902" i="7"/>
  <c r="O903" i="7"/>
  <c r="O904" i="7"/>
  <c r="O905" i="7"/>
  <c r="O906" i="7"/>
  <c r="O907" i="7"/>
  <c r="O908" i="7"/>
  <c r="O909" i="7"/>
  <c r="O910" i="7"/>
  <c r="O911" i="7"/>
  <c r="O912" i="7"/>
  <c r="O913" i="7"/>
  <c r="O914" i="7"/>
  <c r="O915" i="7"/>
  <c r="O916" i="7"/>
  <c r="O917" i="7"/>
  <c r="O918" i="7"/>
  <c r="O919" i="7"/>
  <c r="O920" i="7"/>
  <c r="O921" i="7"/>
  <c r="O922" i="7"/>
  <c r="O923" i="7"/>
  <c r="O924" i="7"/>
  <c r="O925" i="7"/>
  <c r="O926" i="7"/>
  <c r="O927" i="7"/>
  <c r="O928" i="7"/>
  <c r="O929" i="7"/>
  <c r="O930" i="7"/>
  <c r="O931" i="7"/>
  <c r="O932" i="7"/>
  <c r="O933" i="7"/>
  <c r="O934" i="7"/>
  <c r="O935" i="7"/>
  <c r="O936" i="7"/>
  <c r="O937" i="7"/>
  <c r="O938" i="7"/>
  <c r="O939" i="7"/>
  <c r="O940" i="7"/>
  <c r="O941" i="7"/>
  <c r="O942" i="7"/>
  <c r="O943" i="7"/>
  <c r="O944" i="7"/>
  <c r="O945" i="7"/>
  <c r="O946" i="7"/>
  <c r="O947" i="7"/>
  <c r="O948" i="7"/>
  <c r="O949" i="7"/>
  <c r="O950" i="7"/>
  <c r="O951" i="7"/>
  <c r="O952" i="7"/>
  <c r="O953" i="7"/>
  <c r="O954" i="7"/>
  <c r="O955" i="7"/>
  <c r="O956" i="7"/>
  <c r="O957" i="7"/>
  <c r="O958" i="7"/>
  <c r="O959" i="7"/>
  <c r="O960" i="7"/>
  <c r="O961" i="7"/>
  <c r="O962" i="7"/>
  <c r="O963" i="7"/>
  <c r="O964" i="7"/>
  <c r="O965" i="7"/>
  <c r="O966" i="7"/>
  <c r="O967" i="7"/>
  <c r="O968" i="7"/>
  <c r="O969" i="7"/>
  <c r="O970" i="7"/>
  <c r="O971" i="7"/>
  <c r="O972" i="7"/>
  <c r="O973" i="7"/>
  <c r="O974" i="7"/>
  <c r="O975" i="7"/>
  <c r="O976" i="7"/>
  <c r="O977" i="7"/>
  <c r="O978" i="7"/>
  <c r="O979" i="7"/>
  <c r="O980" i="7"/>
  <c r="O981" i="7"/>
  <c r="O982" i="7"/>
  <c r="O983" i="7"/>
  <c r="O984" i="7"/>
  <c r="O985" i="7"/>
  <c r="O986" i="7"/>
  <c r="O987" i="7"/>
  <c r="O988" i="7"/>
  <c r="O989" i="7"/>
  <c r="O990" i="7"/>
  <c r="O991" i="7"/>
  <c r="O992" i="7"/>
  <c r="O993" i="7"/>
  <c r="O994" i="7"/>
  <c r="O995" i="7"/>
  <c r="O996" i="7"/>
  <c r="O997" i="7"/>
  <c r="O998" i="7"/>
  <c r="O999" i="7"/>
  <c r="O1000" i="7"/>
  <c r="O1001" i="7"/>
  <c r="O1002" i="7"/>
  <c r="O1003" i="7"/>
  <c r="O1004" i="7"/>
  <c r="O1005" i="7"/>
  <c r="O1006" i="7"/>
  <c r="O1007" i="7"/>
  <c r="O1008" i="7"/>
  <c r="O1009" i="7"/>
  <c r="O1010" i="7"/>
  <c r="O1011" i="7"/>
  <c r="O1012" i="7"/>
  <c r="O1013" i="7"/>
  <c r="O1014" i="7"/>
  <c r="O1015" i="7"/>
  <c r="O1016" i="7"/>
  <c r="O1017" i="7"/>
  <c r="O1018" i="7"/>
  <c r="O1019" i="7"/>
  <c r="O1020" i="7"/>
  <c r="O1021" i="7"/>
  <c r="O1022" i="7"/>
  <c r="O1023" i="7"/>
  <c r="O1024" i="7"/>
  <c r="O1025" i="7"/>
  <c r="O1026" i="7"/>
  <c r="O1027" i="7"/>
  <c r="O1028" i="7"/>
  <c r="O1029" i="7"/>
  <c r="O1030" i="7"/>
  <c r="O1031" i="7"/>
  <c r="O1032" i="7"/>
  <c r="O1033" i="7"/>
  <c r="O1034" i="7"/>
  <c r="O1035" i="7"/>
  <c r="O1036" i="7"/>
  <c r="O1037" i="7"/>
  <c r="O1038" i="7"/>
  <c r="O1039" i="7"/>
  <c r="O1040" i="7"/>
  <c r="O1041" i="7"/>
  <c r="O1042" i="7"/>
  <c r="O1043" i="7"/>
  <c r="O1044" i="7"/>
  <c r="O1045" i="7"/>
  <c r="O1046" i="7"/>
  <c r="O1047" i="7"/>
  <c r="O1048" i="7"/>
  <c r="O1049" i="7"/>
  <c r="O1050" i="7"/>
  <c r="O1051" i="7"/>
  <c r="O1052" i="7"/>
  <c r="O1053" i="7"/>
  <c r="O1054" i="7"/>
  <c r="O1055" i="7"/>
  <c r="O1056" i="7"/>
  <c r="O1057" i="7"/>
  <c r="O1058" i="7"/>
  <c r="O1059" i="7"/>
  <c r="O1060" i="7"/>
  <c r="O1061" i="7"/>
  <c r="O1062" i="7"/>
  <c r="O1063" i="7"/>
  <c r="O1064" i="7"/>
  <c r="O1065" i="7"/>
  <c r="O1066" i="7"/>
  <c r="O1067" i="7"/>
  <c r="O1068" i="7"/>
  <c r="O1069" i="7"/>
  <c r="O1070" i="7"/>
  <c r="O1071" i="7"/>
  <c r="O1072" i="7"/>
  <c r="O1073" i="7"/>
  <c r="O1074" i="7"/>
  <c r="O1075" i="7"/>
  <c r="O1076" i="7"/>
  <c r="O1077" i="7"/>
  <c r="O1078" i="7"/>
  <c r="O1079" i="7"/>
  <c r="O1080" i="7"/>
  <c r="O1081" i="7"/>
  <c r="O1082" i="7"/>
  <c r="O1083" i="7"/>
  <c r="O1084" i="7"/>
  <c r="O1085" i="7"/>
  <c r="O1086" i="7"/>
  <c r="O1087" i="7"/>
  <c r="O1088" i="7"/>
  <c r="O1089" i="7"/>
  <c r="O1090" i="7"/>
  <c r="O1091" i="7"/>
  <c r="O1092" i="7"/>
  <c r="O1093" i="7"/>
  <c r="O1094" i="7"/>
  <c r="O1095" i="7"/>
  <c r="O1096" i="7"/>
  <c r="O1097" i="7"/>
  <c r="O1098" i="7"/>
  <c r="O1099" i="7"/>
  <c r="O1100" i="7"/>
  <c r="O1101" i="7"/>
  <c r="O1102" i="7"/>
  <c r="O1103" i="7"/>
  <c r="O1104" i="7"/>
  <c r="O1105" i="7"/>
  <c r="O1106" i="7"/>
  <c r="O1107" i="7"/>
  <c r="O1108" i="7"/>
  <c r="O1109" i="7"/>
  <c r="O1110" i="7"/>
  <c r="O1111" i="7"/>
  <c r="O1112" i="7"/>
  <c r="O1113" i="7"/>
  <c r="O1114" i="7"/>
  <c r="O1115" i="7"/>
  <c r="O1116" i="7"/>
  <c r="O1117" i="7"/>
  <c r="O1118" i="7"/>
  <c r="O1119" i="7"/>
  <c r="O1120" i="7"/>
  <c r="O1121" i="7"/>
  <c r="O1122" i="7"/>
  <c r="O1123" i="7"/>
  <c r="O1124" i="7"/>
  <c r="O1125" i="7"/>
  <c r="O1126" i="7"/>
  <c r="O1127" i="7"/>
  <c r="O1128" i="7"/>
  <c r="O1129" i="7"/>
  <c r="O1130" i="7"/>
  <c r="O1131" i="7"/>
  <c r="O1132" i="7"/>
  <c r="O1133" i="7"/>
  <c r="O1134" i="7"/>
  <c r="O1135" i="7"/>
  <c r="O1136" i="7"/>
  <c r="O1137" i="7"/>
  <c r="O1138" i="7"/>
  <c r="O1139" i="7"/>
  <c r="O1140" i="7"/>
  <c r="O1141" i="7"/>
  <c r="O1142" i="7"/>
  <c r="O1143" i="7"/>
  <c r="O1144" i="7"/>
  <c r="O1145" i="7"/>
  <c r="O1146" i="7"/>
  <c r="O1147" i="7"/>
  <c r="O1148" i="7"/>
  <c r="O1149" i="7"/>
  <c r="O1150" i="7"/>
  <c r="O1151" i="7"/>
  <c r="O1152" i="7"/>
  <c r="O1153" i="7"/>
  <c r="O1154" i="7"/>
  <c r="O1155" i="7"/>
  <c r="O1156" i="7"/>
  <c r="O1157" i="7"/>
  <c r="O1158" i="7"/>
  <c r="O1159" i="7"/>
  <c r="O1160" i="7"/>
  <c r="O1161" i="7"/>
  <c r="O1162" i="7"/>
  <c r="O1163" i="7"/>
  <c r="O1164" i="7"/>
  <c r="O1165" i="7"/>
  <c r="O1166" i="7"/>
  <c r="O1167" i="7"/>
  <c r="O1168" i="7"/>
  <c r="O1169" i="7"/>
  <c r="O1170" i="7"/>
  <c r="O1171" i="7"/>
  <c r="O1172" i="7"/>
  <c r="O1173" i="7"/>
  <c r="O1174" i="7"/>
  <c r="O1175" i="7"/>
  <c r="O1176" i="7"/>
  <c r="O1177" i="7"/>
  <c r="O1178" i="7"/>
  <c r="O1179" i="7"/>
  <c r="O1180" i="7"/>
  <c r="O1181" i="7"/>
  <c r="O1182" i="7"/>
  <c r="O1183" i="7"/>
  <c r="O1184" i="7"/>
  <c r="O1185" i="7"/>
  <c r="O1186" i="7"/>
  <c r="O1187" i="7"/>
  <c r="O1188" i="7"/>
  <c r="O1189" i="7"/>
  <c r="O1190" i="7"/>
  <c r="O1191" i="7"/>
  <c r="O1192" i="7"/>
  <c r="O1193" i="7"/>
  <c r="O1194" i="7"/>
  <c r="O1195" i="7"/>
  <c r="O1196" i="7"/>
  <c r="O1197" i="7"/>
  <c r="O1198" i="7"/>
  <c r="O1199" i="7"/>
  <c r="O1200" i="7"/>
  <c r="O1201" i="7"/>
  <c r="O1202" i="7"/>
  <c r="O1203" i="7"/>
  <c r="O1204" i="7"/>
  <c r="O1205" i="7"/>
  <c r="O1206" i="7"/>
  <c r="O1207" i="7"/>
  <c r="O1208" i="7"/>
  <c r="O1209" i="7"/>
  <c r="O1210" i="7"/>
  <c r="O1211" i="7"/>
  <c r="O1212" i="7"/>
  <c r="O1213" i="7"/>
  <c r="O1214" i="7"/>
  <c r="O1215" i="7"/>
  <c r="O1216" i="7"/>
  <c r="O1217" i="7"/>
  <c r="O1218" i="7"/>
  <c r="O1219" i="7"/>
  <c r="O1220" i="7"/>
  <c r="O1221" i="7"/>
  <c r="O1222" i="7"/>
  <c r="O1223" i="7"/>
  <c r="O1224" i="7"/>
  <c r="O1225" i="7"/>
  <c r="O1226" i="7"/>
  <c r="O1227" i="7"/>
  <c r="O1228" i="7"/>
  <c r="O1229" i="7"/>
  <c r="O1230" i="7"/>
  <c r="O1231" i="7"/>
  <c r="O1232" i="7"/>
  <c r="O1233" i="7"/>
  <c r="O1234" i="7"/>
  <c r="O1235" i="7"/>
  <c r="O1236" i="7"/>
  <c r="O1237" i="7"/>
  <c r="O1238" i="7"/>
  <c r="O1239" i="7"/>
  <c r="O1240" i="7"/>
  <c r="O1241" i="7"/>
  <c r="O1242" i="7"/>
  <c r="O1243" i="7"/>
  <c r="O1244" i="7"/>
  <c r="O1245" i="7"/>
  <c r="O1246" i="7"/>
  <c r="O1247" i="7"/>
  <c r="O1248" i="7"/>
  <c r="O1249" i="7"/>
  <c r="O1250" i="7"/>
  <c r="O1251" i="7"/>
  <c r="O1252" i="7"/>
  <c r="O1253" i="7"/>
  <c r="O1254" i="7"/>
  <c r="O1255" i="7"/>
  <c r="O1256" i="7"/>
  <c r="O1257" i="7"/>
  <c r="O1258" i="7"/>
  <c r="O1259" i="7"/>
  <c r="O1260" i="7"/>
  <c r="O1261" i="7"/>
  <c r="O1262" i="7"/>
  <c r="O1263" i="7"/>
  <c r="O1264" i="7"/>
  <c r="O1265" i="7"/>
  <c r="O1266" i="7"/>
  <c r="O1267" i="7"/>
  <c r="O1268" i="7"/>
  <c r="O1269" i="7"/>
  <c r="O1270" i="7"/>
  <c r="O1271" i="7"/>
  <c r="O1272" i="7"/>
  <c r="O1273" i="7"/>
  <c r="O1274" i="7"/>
  <c r="O1275" i="7"/>
  <c r="O1276" i="7"/>
  <c r="O1277" i="7"/>
  <c r="O1278" i="7"/>
  <c r="O1279" i="7"/>
  <c r="O1280" i="7"/>
  <c r="O1281" i="7"/>
  <c r="O1282" i="7"/>
  <c r="O1283" i="7"/>
  <c r="O1284" i="7"/>
  <c r="O1285" i="7"/>
  <c r="O1286" i="7"/>
  <c r="O1287" i="7"/>
  <c r="O1288" i="7"/>
  <c r="O1289" i="7"/>
  <c r="O1290" i="7"/>
  <c r="O1291" i="7"/>
  <c r="O1292" i="7"/>
  <c r="O1293" i="7"/>
  <c r="O1294" i="7"/>
  <c r="O1295" i="7"/>
  <c r="O1296" i="7"/>
  <c r="O1297" i="7"/>
  <c r="O1298" i="7"/>
  <c r="O1299" i="7"/>
  <c r="O1300" i="7"/>
  <c r="O1301" i="7"/>
  <c r="O1302" i="7"/>
  <c r="O1303" i="7"/>
  <c r="O1304" i="7"/>
  <c r="O1305" i="7"/>
  <c r="O1306" i="7"/>
  <c r="O1307" i="7"/>
  <c r="O1308" i="7"/>
  <c r="O1309" i="7"/>
  <c r="O1310" i="7"/>
  <c r="O1311" i="7"/>
  <c r="O1312" i="7"/>
  <c r="O1313" i="7"/>
  <c r="O1314" i="7"/>
  <c r="O1315" i="7"/>
  <c r="O1316" i="7"/>
  <c r="O1317" i="7"/>
  <c r="O1318" i="7"/>
  <c r="O1319" i="7"/>
  <c r="O1320" i="7"/>
  <c r="O1321" i="7"/>
  <c r="O1322" i="7"/>
  <c r="O1323" i="7"/>
  <c r="O1324" i="7"/>
  <c r="O1325" i="7"/>
  <c r="O1326" i="7"/>
  <c r="O1327" i="7"/>
  <c r="O1328" i="7"/>
  <c r="O1329" i="7"/>
  <c r="O1330" i="7"/>
  <c r="O1331" i="7"/>
  <c r="O1332" i="7"/>
  <c r="O1333" i="7"/>
  <c r="O1334" i="7"/>
  <c r="O1335" i="7"/>
  <c r="O1336" i="7"/>
  <c r="O1337" i="7"/>
  <c r="O1338" i="7"/>
  <c r="O1339" i="7"/>
  <c r="O1340" i="7"/>
  <c r="O1341" i="7"/>
  <c r="O1342" i="7"/>
  <c r="O1343" i="7"/>
  <c r="O1344" i="7"/>
  <c r="O1345" i="7"/>
  <c r="O1346" i="7"/>
  <c r="O1347" i="7"/>
  <c r="O1348" i="7"/>
  <c r="O1349" i="7"/>
  <c r="O1350" i="7"/>
  <c r="O1351" i="7"/>
  <c r="O1352" i="7"/>
  <c r="O1353" i="7"/>
  <c r="O1354" i="7"/>
  <c r="O1355" i="7"/>
  <c r="O1356" i="7"/>
  <c r="O1357" i="7"/>
  <c r="O1358" i="7"/>
  <c r="O1359" i="7"/>
  <c r="O1360" i="7"/>
  <c r="O1361" i="7"/>
  <c r="O1362" i="7"/>
  <c r="O1363" i="7"/>
  <c r="O1364" i="7"/>
  <c r="O1365" i="7"/>
  <c r="O1366" i="7"/>
  <c r="O1367" i="7"/>
  <c r="O1368" i="7"/>
  <c r="O1369" i="7"/>
  <c r="O1370" i="7"/>
  <c r="O1371" i="7"/>
  <c r="O1372" i="7"/>
  <c r="O1373" i="7"/>
  <c r="O1374" i="7"/>
  <c r="O1375" i="7"/>
  <c r="O1376" i="7"/>
  <c r="O1377" i="7"/>
  <c r="O1378" i="7"/>
  <c r="O1379" i="7"/>
  <c r="O1380" i="7"/>
  <c r="O1381" i="7"/>
  <c r="O1382" i="7"/>
  <c r="O1383" i="7"/>
  <c r="O1384" i="7"/>
  <c r="O1385" i="7"/>
  <c r="O1386" i="7"/>
  <c r="O1387" i="7"/>
  <c r="O1388" i="7"/>
  <c r="O1389" i="7"/>
  <c r="O1390" i="7"/>
  <c r="O1391" i="7"/>
  <c r="O1392" i="7"/>
  <c r="O1393" i="7"/>
  <c r="O1394" i="7"/>
  <c r="O1395" i="7"/>
  <c r="O1396" i="7"/>
  <c r="O1397" i="7"/>
  <c r="O1398" i="7"/>
  <c r="O1399" i="7"/>
  <c r="O1400" i="7"/>
  <c r="O1401" i="7"/>
  <c r="O1402" i="7"/>
  <c r="O1403" i="7"/>
  <c r="O1404" i="7"/>
  <c r="O1405" i="7"/>
  <c r="O1406" i="7"/>
  <c r="O1407" i="7"/>
  <c r="O1408" i="7"/>
  <c r="O1409" i="7"/>
  <c r="O1410" i="7"/>
  <c r="O1411" i="7"/>
  <c r="O1412" i="7"/>
  <c r="O1413" i="7"/>
  <c r="O1414" i="7"/>
  <c r="O1415" i="7"/>
  <c r="O1416" i="7"/>
  <c r="O1417" i="7"/>
  <c r="O1418" i="7"/>
  <c r="O1419" i="7"/>
  <c r="O1420" i="7"/>
  <c r="O1421" i="7"/>
  <c r="O1422" i="7"/>
  <c r="O1423" i="7"/>
  <c r="O1424" i="7"/>
  <c r="O1425" i="7"/>
  <c r="O1426" i="7"/>
  <c r="O1427" i="7"/>
  <c r="O1428" i="7"/>
  <c r="O1429" i="7"/>
  <c r="O1430" i="7"/>
  <c r="O1431" i="7"/>
  <c r="O1432" i="7"/>
  <c r="O1433" i="7"/>
  <c r="O1434" i="7"/>
  <c r="O1435" i="7"/>
  <c r="O1436" i="7"/>
  <c r="O1437" i="7"/>
  <c r="O1438" i="7"/>
  <c r="O1439" i="7"/>
  <c r="O1440" i="7"/>
  <c r="O1441" i="7"/>
  <c r="O1442" i="7"/>
  <c r="O1443" i="7"/>
  <c r="O1444" i="7"/>
  <c r="O1445" i="7"/>
  <c r="O1446" i="7"/>
  <c r="O1447" i="7"/>
  <c r="O1448" i="7"/>
  <c r="O1449" i="7"/>
  <c r="O1450" i="7"/>
  <c r="O1451" i="7"/>
  <c r="O1452" i="7"/>
  <c r="O1453" i="7"/>
  <c r="O1454" i="7"/>
  <c r="O1455" i="7"/>
  <c r="O1456" i="7"/>
  <c r="O1457" i="7"/>
  <c r="O1458" i="7"/>
  <c r="O1459" i="7"/>
  <c r="O1460" i="7"/>
  <c r="O1461" i="7"/>
  <c r="O1462" i="7"/>
  <c r="O1463" i="7"/>
  <c r="O1464" i="7"/>
  <c r="O1465" i="7"/>
  <c r="O1466" i="7"/>
  <c r="O1467" i="7"/>
  <c r="O1468" i="7"/>
  <c r="O1469" i="7"/>
  <c r="O1470" i="7"/>
  <c r="O1471" i="7"/>
  <c r="O1472" i="7"/>
  <c r="O1473" i="7"/>
  <c r="O1474" i="7"/>
  <c r="O1475" i="7"/>
  <c r="O1476" i="7"/>
  <c r="O1477" i="7"/>
  <c r="O1478" i="7"/>
  <c r="O1479" i="7"/>
  <c r="N2" i="7"/>
  <c r="N3"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N1477" i="7"/>
  <c r="N1478" i="7"/>
  <c r="N1479" i="7"/>
  <c r="L2"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3" i="7"/>
  <c r="L1324" i="7"/>
  <c r="L1325" i="7"/>
  <c r="L1326" i="7"/>
  <c r="L1327" i="7"/>
  <c r="L1328" i="7"/>
  <c r="L1329" i="7"/>
  <c r="L1330" i="7"/>
  <c r="L1331" i="7"/>
  <c r="L1332" i="7"/>
  <c r="L1333" i="7"/>
  <c r="L1334" i="7"/>
  <c r="L1335" i="7"/>
  <c r="L1336" i="7"/>
  <c r="L1337" i="7"/>
  <c r="L1338" i="7"/>
  <c r="L1339" i="7"/>
  <c r="L1340"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1477" i="7"/>
  <c r="L1478" i="7"/>
  <c r="L1479" i="7"/>
  <c r="K2"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D16" i="17" l="1"/>
  <c r="O16" i="17"/>
  <c r="N16" i="17"/>
  <c r="M16" i="17"/>
  <c r="L16" i="17"/>
  <c r="K16" i="17"/>
  <c r="J16" i="17"/>
  <c r="I16" i="17"/>
  <c r="H16" i="17"/>
  <c r="G16" i="17"/>
  <c r="F16" i="17"/>
  <c r="E16" i="17"/>
  <c r="I16" i="16"/>
  <c r="F16" i="15"/>
  <c r="K16" i="16"/>
  <c r="H16" i="16"/>
  <c r="G16" i="16"/>
  <c r="D16" i="15"/>
  <c r="I16" i="15"/>
  <c r="E16" i="16"/>
  <c r="O16" i="15"/>
  <c r="D16" i="14"/>
  <c r="D16" i="16"/>
  <c r="N16" i="15"/>
  <c r="M16" i="15"/>
  <c r="H16" i="15"/>
  <c r="O16" i="16"/>
  <c r="L16" i="15"/>
  <c r="K16" i="15"/>
  <c r="N16" i="16"/>
  <c r="M16" i="16"/>
  <c r="J16" i="15"/>
  <c r="L16" i="16"/>
  <c r="J16" i="16"/>
  <c r="G16" i="15"/>
  <c r="E16" i="15"/>
  <c r="F16" i="16"/>
  <c r="N16" i="14"/>
  <c r="M16" i="14"/>
  <c r="L16" i="14"/>
  <c r="K16" i="14"/>
  <c r="J16" i="14"/>
  <c r="E16" i="14"/>
  <c r="O16" i="14"/>
  <c r="H16" i="14"/>
  <c r="I16" i="14"/>
  <c r="G16" i="14"/>
  <c r="F16" i="14"/>
  <c r="Q1439" i="7"/>
  <c r="R1439" i="7" s="1"/>
  <c r="Q1343" i="7"/>
  <c r="R1343" i="7" s="1"/>
  <c r="Q1271" i="7"/>
  <c r="R1271" i="7" s="1"/>
  <c r="Q1163" i="7"/>
  <c r="R1163" i="7" s="1"/>
  <c r="Q1079" i="7"/>
  <c r="R1079" i="7" s="1"/>
  <c r="Q1019" i="7"/>
  <c r="R1019" i="7" s="1"/>
  <c r="Q959" i="7"/>
  <c r="R959" i="7" s="1"/>
  <c r="Q875" i="7"/>
  <c r="R875" i="7" s="1"/>
  <c r="Q791" i="7"/>
  <c r="R791" i="7" s="1"/>
  <c r="Q731" i="7"/>
  <c r="R731" i="7" s="1"/>
  <c r="Q647" i="7"/>
  <c r="R647" i="7" s="1"/>
  <c r="Q563" i="7"/>
  <c r="R563" i="7" s="1"/>
  <c r="Q491" i="7"/>
  <c r="R491" i="7" s="1"/>
  <c r="Q431" i="7"/>
  <c r="R431" i="7" s="1"/>
  <c r="Q371" i="7"/>
  <c r="R371" i="7" s="1"/>
  <c r="Q299" i="7"/>
  <c r="R299" i="7" s="1"/>
  <c r="Q239" i="7"/>
  <c r="R239" i="7" s="1"/>
  <c r="Q167" i="7"/>
  <c r="R167" i="7" s="1"/>
  <c r="Q107" i="7"/>
  <c r="R107" i="7" s="1"/>
  <c r="Q47" i="7"/>
  <c r="R47" i="7" s="1"/>
  <c r="Q826" i="7"/>
  <c r="R826" i="7" s="1"/>
  <c r="Q754" i="7"/>
  <c r="R754" i="7" s="1"/>
  <c r="Q682" i="7"/>
  <c r="R682" i="7" s="1"/>
  <c r="Q622" i="7"/>
  <c r="R622" i="7" s="1"/>
  <c r="Q562" i="7"/>
  <c r="R562" i="7" s="1"/>
  <c r="Q478" i="7"/>
  <c r="R478" i="7" s="1"/>
  <c r="Q382" i="7"/>
  <c r="R382" i="7" s="1"/>
  <c r="Q322" i="7"/>
  <c r="R322" i="7" s="1"/>
  <c r="Q226" i="7"/>
  <c r="R226" i="7" s="1"/>
  <c r="Q154" i="7"/>
  <c r="R154" i="7" s="1"/>
  <c r="Q106" i="7"/>
  <c r="R106" i="7" s="1"/>
  <c r="Q22" i="7"/>
  <c r="R22" i="7" s="1"/>
  <c r="Q1437" i="7"/>
  <c r="R1437" i="7" s="1"/>
  <c r="Q1365" i="7"/>
  <c r="R1365" i="7" s="1"/>
  <c r="Q1305" i="7"/>
  <c r="R1305" i="7" s="1"/>
  <c r="Q1257" i="7"/>
  <c r="R1257" i="7" s="1"/>
  <c r="Q1185" i="7"/>
  <c r="R1185" i="7" s="1"/>
  <c r="Q1137" i="7"/>
  <c r="R1137" i="7" s="1"/>
  <c r="Q1065" i="7"/>
  <c r="R1065" i="7" s="1"/>
  <c r="Q1017" i="7"/>
  <c r="R1017" i="7" s="1"/>
  <c r="Q945" i="7"/>
  <c r="R945" i="7" s="1"/>
  <c r="Q873" i="7"/>
  <c r="R873" i="7" s="1"/>
  <c r="Q801" i="7"/>
  <c r="R801" i="7" s="1"/>
  <c r="Q753" i="7"/>
  <c r="R753" i="7" s="1"/>
  <c r="Q669" i="7"/>
  <c r="R669" i="7" s="1"/>
  <c r="Q621" i="7"/>
  <c r="R621" i="7" s="1"/>
  <c r="Q549" i="7"/>
  <c r="R549" i="7" s="1"/>
  <c r="Q477" i="7"/>
  <c r="R477" i="7" s="1"/>
  <c r="Q429" i="7"/>
  <c r="R429" i="7" s="1"/>
  <c r="Q357" i="7"/>
  <c r="R357" i="7" s="1"/>
  <c r="Q273" i="7"/>
  <c r="R273" i="7" s="1"/>
  <c r="Q201" i="7"/>
  <c r="R201" i="7" s="1"/>
  <c r="Q141" i="7"/>
  <c r="R141" i="7" s="1"/>
  <c r="Q57" i="7"/>
  <c r="R57" i="7" s="1"/>
  <c r="Q1460" i="7"/>
  <c r="R1460" i="7" s="1"/>
  <c r="Q1388" i="7"/>
  <c r="R1388" i="7" s="1"/>
  <c r="Q1328" i="7"/>
  <c r="R1328" i="7" s="1"/>
  <c r="Q1256" i="7"/>
  <c r="R1256" i="7" s="1"/>
  <c r="Q1148" i="7"/>
  <c r="R1148" i="7" s="1"/>
  <c r="Q1040" i="7"/>
  <c r="R1040" i="7" s="1"/>
  <c r="Q932" i="7"/>
  <c r="R932" i="7" s="1"/>
  <c r="Q848" i="7"/>
  <c r="R848" i="7" s="1"/>
  <c r="Q776" i="7"/>
  <c r="R776" i="7" s="1"/>
  <c r="Q716" i="7"/>
  <c r="R716" i="7" s="1"/>
  <c r="Q644" i="7"/>
  <c r="R644" i="7" s="1"/>
  <c r="Q584" i="7"/>
  <c r="R584" i="7" s="1"/>
  <c r="Q512" i="7"/>
  <c r="R512" i="7" s="1"/>
  <c r="Q452" i="7"/>
  <c r="R452" i="7" s="1"/>
  <c r="Q368" i="7"/>
  <c r="R368" i="7" s="1"/>
  <c r="Q308" i="7"/>
  <c r="R308" i="7" s="1"/>
  <c r="Q236" i="7"/>
  <c r="R236" i="7" s="1"/>
  <c r="Q188" i="7"/>
  <c r="R188" i="7" s="1"/>
  <c r="Q128" i="7"/>
  <c r="R128" i="7" s="1"/>
  <c r="Q80" i="7"/>
  <c r="R80" i="7" s="1"/>
  <c r="Q8" i="7"/>
  <c r="R8" i="7" s="1"/>
  <c r="Q1459" i="7"/>
  <c r="R1459" i="7" s="1"/>
  <c r="Q1387" i="7"/>
  <c r="R1387" i="7" s="1"/>
  <c r="Q1327" i="7"/>
  <c r="R1327" i="7" s="1"/>
  <c r="Q1267" i="7"/>
  <c r="R1267" i="7" s="1"/>
  <c r="Q1195" i="7"/>
  <c r="R1195" i="7" s="1"/>
  <c r="Q1135" i="7"/>
  <c r="R1135" i="7" s="1"/>
  <c r="Q1075" i="7"/>
  <c r="R1075" i="7" s="1"/>
  <c r="Q1015" i="7"/>
  <c r="R1015" i="7" s="1"/>
  <c r="Q955" i="7"/>
  <c r="R955" i="7" s="1"/>
  <c r="Q895" i="7"/>
  <c r="R895" i="7" s="1"/>
  <c r="Q835" i="7"/>
  <c r="R835" i="7" s="1"/>
  <c r="Q763" i="7"/>
  <c r="R763" i="7" s="1"/>
  <c r="Q715" i="7"/>
  <c r="R715" i="7" s="1"/>
  <c r="Q655" i="7"/>
  <c r="R655" i="7" s="1"/>
  <c r="Q583" i="7"/>
  <c r="R583" i="7" s="1"/>
  <c r="Q523" i="7"/>
  <c r="R523" i="7" s="1"/>
  <c r="Q463" i="7"/>
  <c r="R463" i="7" s="1"/>
  <c r="Q415" i="7"/>
  <c r="R415" i="7" s="1"/>
  <c r="Q355" i="7"/>
  <c r="R355" i="7" s="1"/>
  <c r="Q307" i="7"/>
  <c r="R307" i="7" s="1"/>
  <c r="Q235" i="7"/>
  <c r="R235" i="7" s="1"/>
  <c r="Q175" i="7"/>
  <c r="R175" i="7" s="1"/>
  <c r="Q127" i="7"/>
  <c r="R127" i="7" s="1"/>
  <c r="Q79" i="7"/>
  <c r="R79" i="7" s="1"/>
  <c r="Q31" i="7"/>
  <c r="R31" i="7" s="1"/>
  <c r="Q1470" i="7"/>
  <c r="R1470" i="7" s="1"/>
  <c r="Q1458" i="7"/>
  <c r="R1458" i="7" s="1"/>
  <c r="Q1446" i="7"/>
  <c r="R1446" i="7" s="1"/>
  <c r="Q1434" i="7"/>
  <c r="R1434" i="7" s="1"/>
  <c r="Q1422" i="7"/>
  <c r="R1422" i="7" s="1"/>
  <c r="Q1410" i="7"/>
  <c r="R1410" i="7" s="1"/>
  <c r="Q1398" i="7"/>
  <c r="R1398" i="7" s="1"/>
  <c r="Q1386" i="7"/>
  <c r="R1386" i="7" s="1"/>
  <c r="Q1374" i="7"/>
  <c r="R1374" i="7" s="1"/>
  <c r="Q1362" i="7"/>
  <c r="R1362" i="7" s="1"/>
  <c r="Q1350" i="7"/>
  <c r="R1350" i="7" s="1"/>
  <c r="Q1338" i="7"/>
  <c r="R1338" i="7" s="1"/>
  <c r="Q1326" i="7"/>
  <c r="R1326" i="7" s="1"/>
  <c r="Q1314" i="7"/>
  <c r="R1314" i="7" s="1"/>
  <c r="Q1302" i="7"/>
  <c r="R1302" i="7" s="1"/>
  <c r="Q1290" i="7"/>
  <c r="R1290" i="7" s="1"/>
  <c r="Q1278" i="7"/>
  <c r="R1278" i="7" s="1"/>
  <c r="Q1266" i="7"/>
  <c r="R1266" i="7" s="1"/>
  <c r="Q1254" i="7"/>
  <c r="R1254" i="7" s="1"/>
  <c r="Q1242" i="7"/>
  <c r="R1242" i="7" s="1"/>
  <c r="Q1230" i="7"/>
  <c r="R1230" i="7" s="1"/>
  <c r="Q1218" i="7"/>
  <c r="R1218" i="7" s="1"/>
  <c r="Q1206" i="7"/>
  <c r="R1206" i="7" s="1"/>
  <c r="Q1194" i="7"/>
  <c r="R1194" i="7" s="1"/>
  <c r="Q1182" i="7"/>
  <c r="R1182" i="7" s="1"/>
  <c r="Q1170" i="7"/>
  <c r="R1170" i="7" s="1"/>
  <c r="Q1158" i="7"/>
  <c r="R1158" i="7" s="1"/>
  <c r="Q1146" i="7"/>
  <c r="R1146" i="7" s="1"/>
  <c r="Q1134" i="7"/>
  <c r="R1134" i="7" s="1"/>
  <c r="Q1122" i="7"/>
  <c r="R1122" i="7" s="1"/>
  <c r="Q1110" i="7"/>
  <c r="R1110" i="7" s="1"/>
  <c r="Q1098" i="7"/>
  <c r="R1098" i="7" s="1"/>
  <c r="Q1086" i="7"/>
  <c r="R1086" i="7" s="1"/>
  <c r="Q1074" i="7"/>
  <c r="R1074" i="7" s="1"/>
  <c r="Q1062" i="7"/>
  <c r="R1062" i="7" s="1"/>
  <c r="Q1050" i="7"/>
  <c r="R1050" i="7" s="1"/>
  <c r="Q1038" i="7"/>
  <c r="R1038" i="7" s="1"/>
  <c r="Q1026" i="7"/>
  <c r="R1026" i="7" s="1"/>
  <c r="Q1014" i="7"/>
  <c r="R1014" i="7" s="1"/>
  <c r="Q1002" i="7"/>
  <c r="R1002" i="7" s="1"/>
  <c r="Q990" i="7"/>
  <c r="R990" i="7" s="1"/>
  <c r="Q978" i="7"/>
  <c r="R978" i="7" s="1"/>
  <c r="Q966" i="7"/>
  <c r="R966" i="7" s="1"/>
  <c r="Q954" i="7"/>
  <c r="R954" i="7" s="1"/>
  <c r="Q942" i="7"/>
  <c r="R942" i="7" s="1"/>
  <c r="Q930" i="7"/>
  <c r="R930" i="7" s="1"/>
  <c r="Q918" i="7"/>
  <c r="R918" i="7" s="1"/>
  <c r="Q906" i="7"/>
  <c r="R906" i="7" s="1"/>
  <c r="Q894" i="7"/>
  <c r="R894" i="7" s="1"/>
  <c r="Q882" i="7"/>
  <c r="R882" i="7" s="1"/>
  <c r="Q870" i="7"/>
  <c r="R870" i="7" s="1"/>
  <c r="Q858" i="7"/>
  <c r="R858" i="7" s="1"/>
  <c r="Q846" i="7"/>
  <c r="R846" i="7" s="1"/>
  <c r="Q834" i="7"/>
  <c r="R834" i="7" s="1"/>
  <c r="Q822" i="7"/>
  <c r="R822" i="7" s="1"/>
  <c r="Q810" i="7"/>
  <c r="R810" i="7" s="1"/>
  <c r="Q798" i="7"/>
  <c r="R798" i="7" s="1"/>
  <c r="Q786" i="7"/>
  <c r="R786" i="7" s="1"/>
  <c r="Q774" i="7"/>
  <c r="R774" i="7" s="1"/>
  <c r="Q762" i="7"/>
  <c r="R762" i="7" s="1"/>
  <c r="Q750" i="7"/>
  <c r="R750" i="7" s="1"/>
  <c r="Q738" i="7"/>
  <c r="R738" i="7" s="1"/>
  <c r="Q726" i="7"/>
  <c r="R726" i="7" s="1"/>
  <c r="Q714" i="7"/>
  <c r="R714" i="7" s="1"/>
  <c r="Q702" i="7"/>
  <c r="R702" i="7" s="1"/>
  <c r="Q690" i="7"/>
  <c r="R690" i="7" s="1"/>
  <c r="Q678" i="7"/>
  <c r="R678" i="7" s="1"/>
  <c r="Q666" i="7"/>
  <c r="R666" i="7" s="1"/>
  <c r="Q654" i="7"/>
  <c r="R654" i="7" s="1"/>
  <c r="Q642" i="7"/>
  <c r="R642" i="7" s="1"/>
  <c r="Q630" i="7"/>
  <c r="R630" i="7" s="1"/>
  <c r="Q618" i="7"/>
  <c r="R618" i="7" s="1"/>
  <c r="Q606" i="7"/>
  <c r="R606" i="7" s="1"/>
  <c r="Q594" i="7"/>
  <c r="R594" i="7" s="1"/>
  <c r="Q582" i="7"/>
  <c r="R582" i="7" s="1"/>
  <c r="Q570" i="7"/>
  <c r="R570" i="7" s="1"/>
  <c r="Q558" i="7"/>
  <c r="R558" i="7" s="1"/>
  <c r="Q546" i="7"/>
  <c r="R546" i="7" s="1"/>
  <c r="Q534" i="7"/>
  <c r="R534" i="7" s="1"/>
  <c r="Q522" i="7"/>
  <c r="R522" i="7" s="1"/>
  <c r="Q510" i="7"/>
  <c r="R510" i="7" s="1"/>
  <c r="Q498" i="7"/>
  <c r="R498" i="7" s="1"/>
  <c r="Q486" i="7"/>
  <c r="R486" i="7" s="1"/>
  <c r="Q474" i="7"/>
  <c r="R474" i="7" s="1"/>
  <c r="Q462" i="7"/>
  <c r="R462" i="7" s="1"/>
  <c r="Q450" i="7"/>
  <c r="R450" i="7" s="1"/>
  <c r="Q438" i="7"/>
  <c r="R438" i="7" s="1"/>
  <c r="Q426" i="7"/>
  <c r="R426" i="7" s="1"/>
  <c r="Q414" i="7"/>
  <c r="R414" i="7" s="1"/>
  <c r="Q402" i="7"/>
  <c r="R402" i="7" s="1"/>
  <c r="Q390" i="7"/>
  <c r="R390" i="7" s="1"/>
  <c r="Q378" i="7"/>
  <c r="R378" i="7" s="1"/>
  <c r="Q366" i="7"/>
  <c r="R366" i="7" s="1"/>
  <c r="Q354" i="7"/>
  <c r="R354" i="7" s="1"/>
  <c r="Q342" i="7"/>
  <c r="R342" i="7" s="1"/>
  <c r="Q330" i="7"/>
  <c r="R330" i="7" s="1"/>
  <c r="Q318" i="7"/>
  <c r="R318" i="7" s="1"/>
  <c r="Q306" i="7"/>
  <c r="R306" i="7" s="1"/>
  <c r="Q294" i="7"/>
  <c r="R294" i="7" s="1"/>
  <c r="Q282" i="7"/>
  <c r="R282" i="7" s="1"/>
  <c r="Q270" i="7"/>
  <c r="R270" i="7" s="1"/>
  <c r="Q258" i="7"/>
  <c r="R258" i="7" s="1"/>
  <c r="Q246" i="7"/>
  <c r="R246" i="7" s="1"/>
  <c r="Q234" i="7"/>
  <c r="R234" i="7" s="1"/>
  <c r="Q222" i="7"/>
  <c r="R222" i="7" s="1"/>
  <c r="Q210" i="7"/>
  <c r="R210" i="7" s="1"/>
  <c r="Q198" i="7"/>
  <c r="R198" i="7" s="1"/>
  <c r="Q186" i="7"/>
  <c r="R186" i="7" s="1"/>
  <c r="Q174" i="7"/>
  <c r="R174" i="7" s="1"/>
  <c r="Q162" i="7"/>
  <c r="R162" i="7" s="1"/>
  <c r="Q150" i="7"/>
  <c r="R150" i="7" s="1"/>
  <c r="Q138" i="7"/>
  <c r="R138" i="7" s="1"/>
  <c r="Q126" i="7"/>
  <c r="R126" i="7" s="1"/>
  <c r="Q114" i="7"/>
  <c r="R114" i="7" s="1"/>
  <c r="Q102" i="7"/>
  <c r="R102" i="7" s="1"/>
  <c r="Q90" i="7"/>
  <c r="R90" i="7" s="1"/>
  <c r="Q78" i="7"/>
  <c r="R78" i="7" s="1"/>
  <c r="Q66" i="7"/>
  <c r="R66" i="7" s="1"/>
  <c r="Q54" i="7"/>
  <c r="R54" i="7" s="1"/>
  <c r="Q42" i="7"/>
  <c r="R42" i="7" s="1"/>
  <c r="Q30" i="7"/>
  <c r="R30" i="7" s="1"/>
  <c r="Q18" i="7"/>
  <c r="R18" i="7" s="1"/>
  <c r="Q6" i="7"/>
  <c r="R6" i="7" s="1"/>
  <c r="Q1463" i="7"/>
  <c r="R1463" i="7" s="1"/>
  <c r="Q1391" i="7"/>
  <c r="R1391" i="7" s="1"/>
  <c r="Q1307" i="7"/>
  <c r="R1307" i="7" s="1"/>
  <c r="Q1211" i="7"/>
  <c r="R1211" i="7" s="1"/>
  <c r="Q1103" i="7"/>
  <c r="R1103" i="7" s="1"/>
  <c r="Q995" i="7"/>
  <c r="R995" i="7" s="1"/>
  <c r="Q911" i="7"/>
  <c r="R911" i="7" s="1"/>
  <c r="Q839" i="7"/>
  <c r="R839" i="7" s="1"/>
  <c r="Q755" i="7"/>
  <c r="R755" i="7" s="1"/>
  <c r="Q635" i="7"/>
  <c r="R635" i="7" s="1"/>
  <c r="Q551" i="7"/>
  <c r="R551" i="7" s="1"/>
  <c r="Q455" i="7"/>
  <c r="R455" i="7" s="1"/>
  <c r="Q383" i="7"/>
  <c r="R383" i="7" s="1"/>
  <c r="Q287" i="7"/>
  <c r="R287" i="7" s="1"/>
  <c r="Q227" i="7"/>
  <c r="R227" i="7" s="1"/>
  <c r="Q155" i="7"/>
  <c r="R155" i="7" s="1"/>
  <c r="Q83" i="7"/>
  <c r="R83" i="7" s="1"/>
  <c r="Q35" i="7"/>
  <c r="R35" i="7" s="1"/>
  <c r="Q1438" i="7"/>
  <c r="R1438" i="7" s="1"/>
  <c r="Q1390" i="7"/>
  <c r="R1390" i="7" s="1"/>
  <c r="Q1294" i="7"/>
  <c r="R1294" i="7" s="1"/>
  <c r="Q1210" i="7"/>
  <c r="R1210" i="7" s="1"/>
  <c r="Q1102" i="7"/>
  <c r="R1102" i="7" s="1"/>
  <c r="Q1006" i="7"/>
  <c r="R1006" i="7" s="1"/>
  <c r="Q898" i="7"/>
  <c r="R898" i="7" s="1"/>
  <c r="Q802" i="7"/>
  <c r="R802" i="7" s="1"/>
  <c r="Q694" i="7"/>
  <c r="R694" i="7" s="1"/>
  <c r="Q574" i="7"/>
  <c r="R574" i="7" s="1"/>
  <c r="Q454" i="7"/>
  <c r="R454" i="7" s="1"/>
  <c r="Q346" i="7"/>
  <c r="R346" i="7" s="1"/>
  <c r="Q238" i="7"/>
  <c r="R238" i="7" s="1"/>
  <c r="Q130" i="7"/>
  <c r="R130" i="7" s="1"/>
  <c r="Q70" i="7"/>
  <c r="R70" i="7" s="1"/>
  <c r="Q10" i="7"/>
  <c r="R10" i="7" s="1"/>
  <c r="Q1461" i="7"/>
  <c r="R1461" i="7" s="1"/>
  <c r="Q1341" i="7"/>
  <c r="R1341" i="7" s="1"/>
  <c r="Q1245" i="7"/>
  <c r="R1245" i="7" s="1"/>
  <c r="Q1149" i="7"/>
  <c r="R1149" i="7" s="1"/>
  <c r="Q1041" i="7"/>
  <c r="R1041" i="7" s="1"/>
  <c r="Q969" i="7"/>
  <c r="R969" i="7" s="1"/>
  <c r="Q933" i="7"/>
  <c r="R933" i="7" s="1"/>
  <c r="Q861" i="7"/>
  <c r="R861" i="7" s="1"/>
  <c r="Q825" i="7"/>
  <c r="R825" i="7" s="1"/>
  <c r="Q765" i="7"/>
  <c r="R765" i="7" s="1"/>
  <c r="Q693" i="7"/>
  <c r="R693" i="7" s="1"/>
  <c r="Q633" i="7"/>
  <c r="R633" i="7" s="1"/>
  <c r="Q561" i="7"/>
  <c r="R561" i="7" s="1"/>
  <c r="Q513" i="7"/>
  <c r="R513" i="7" s="1"/>
  <c r="Q441" i="7"/>
  <c r="R441" i="7" s="1"/>
  <c r="Q381" i="7"/>
  <c r="R381" i="7" s="1"/>
  <c r="Q333" i="7"/>
  <c r="R333" i="7" s="1"/>
  <c r="Q261" i="7"/>
  <c r="R261" i="7" s="1"/>
  <c r="Q213" i="7"/>
  <c r="R213" i="7" s="1"/>
  <c r="Q153" i="7"/>
  <c r="R153" i="7" s="1"/>
  <c r="Q81" i="7"/>
  <c r="R81" i="7" s="1"/>
  <c r="Q1424" i="7"/>
  <c r="R1424" i="7" s="1"/>
  <c r="Q1316" i="7"/>
  <c r="R1316" i="7" s="1"/>
  <c r="Q1196" i="7"/>
  <c r="R1196" i="7" s="1"/>
  <c r="Q1052" i="7"/>
  <c r="R1052" i="7" s="1"/>
  <c r="Q956" i="7"/>
  <c r="R956" i="7" s="1"/>
  <c r="Q836" i="7"/>
  <c r="R836" i="7" s="1"/>
  <c r="Q704" i="7"/>
  <c r="R704" i="7" s="1"/>
  <c r="Q608" i="7"/>
  <c r="R608" i="7" s="1"/>
  <c r="Q536" i="7"/>
  <c r="R536" i="7" s="1"/>
  <c r="Q440" i="7"/>
  <c r="R440" i="7" s="1"/>
  <c r="Q320" i="7"/>
  <c r="R320" i="7" s="1"/>
  <c r="Q212" i="7"/>
  <c r="R212" i="7" s="1"/>
  <c r="Q92" i="7"/>
  <c r="R92" i="7" s="1"/>
  <c r="Q1423" i="7"/>
  <c r="R1423" i="7" s="1"/>
  <c r="Q1375" i="7"/>
  <c r="R1375" i="7" s="1"/>
  <c r="Q1315" i="7"/>
  <c r="R1315" i="7" s="1"/>
  <c r="Q1231" i="7"/>
  <c r="R1231" i="7" s="1"/>
  <c r="Q1171" i="7"/>
  <c r="R1171" i="7" s="1"/>
  <c r="Q1111" i="7"/>
  <c r="R1111" i="7" s="1"/>
  <c r="Q1039" i="7"/>
  <c r="R1039" i="7" s="1"/>
  <c r="Q979" i="7"/>
  <c r="R979" i="7" s="1"/>
  <c r="Q919" i="7"/>
  <c r="R919" i="7" s="1"/>
  <c r="Q859" i="7"/>
  <c r="R859" i="7" s="1"/>
  <c r="Q787" i="7"/>
  <c r="R787" i="7" s="1"/>
  <c r="Q691" i="7"/>
  <c r="R691" i="7" s="1"/>
  <c r="Q643" i="7"/>
  <c r="R643" i="7" s="1"/>
  <c r="Q595" i="7"/>
  <c r="R595" i="7" s="1"/>
  <c r="Q535" i="7"/>
  <c r="R535" i="7" s="1"/>
  <c r="Q475" i="7"/>
  <c r="R475" i="7" s="1"/>
  <c r="Q403" i="7"/>
  <c r="R403" i="7" s="1"/>
  <c r="Q247" i="7"/>
  <c r="R247" i="7" s="1"/>
  <c r="Q1469" i="7"/>
  <c r="R1469" i="7" s="1"/>
  <c r="Q1457" i="7"/>
  <c r="R1457" i="7" s="1"/>
  <c r="Q1445" i="7"/>
  <c r="R1445" i="7" s="1"/>
  <c r="Q1433" i="7"/>
  <c r="R1433" i="7" s="1"/>
  <c r="Q1421" i="7"/>
  <c r="R1421" i="7" s="1"/>
  <c r="Q1409" i="7"/>
  <c r="R1409" i="7" s="1"/>
  <c r="Q1397" i="7"/>
  <c r="R1397" i="7" s="1"/>
  <c r="Q1385" i="7"/>
  <c r="R1385" i="7" s="1"/>
  <c r="Q1373" i="7"/>
  <c r="R1373" i="7" s="1"/>
  <c r="Q1361" i="7"/>
  <c r="R1361" i="7" s="1"/>
  <c r="Q1349" i="7"/>
  <c r="R1349" i="7" s="1"/>
  <c r="Q1337" i="7"/>
  <c r="R1337" i="7" s="1"/>
  <c r="Q1325" i="7"/>
  <c r="R1325" i="7" s="1"/>
  <c r="Q1313" i="7"/>
  <c r="R1313" i="7" s="1"/>
  <c r="Q1301" i="7"/>
  <c r="R1301" i="7" s="1"/>
  <c r="Q1289" i="7"/>
  <c r="R1289" i="7" s="1"/>
  <c r="Q1277" i="7"/>
  <c r="R1277" i="7" s="1"/>
  <c r="Q1265" i="7"/>
  <c r="R1265" i="7" s="1"/>
  <c r="Q1253" i="7"/>
  <c r="R1253" i="7" s="1"/>
  <c r="Q1241" i="7"/>
  <c r="R1241" i="7" s="1"/>
  <c r="Q1229" i="7"/>
  <c r="R1229" i="7" s="1"/>
  <c r="Q1217" i="7"/>
  <c r="R1217" i="7" s="1"/>
  <c r="Q1205" i="7"/>
  <c r="R1205" i="7" s="1"/>
  <c r="Q1193" i="7"/>
  <c r="R1193" i="7" s="1"/>
  <c r="Q1181" i="7"/>
  <c r="R1181" i="7" s="1"/>
  <c r="Q1169" i="7"/>
  <c r="R1169" i="7" s="1"/>
  <c r="Q1157" i="7"/>
  <c r="R1157" i="7" s="1"/>
  <c r="Q1145" i="7"/>
  <c r="R1145" i="7" s="1"/>
  <c r="Q1133" i="7"/>
  <c r="R1133" i="7" s="1"/>
  <c r="Q1121" i="7"/>
  <c r="R1121" i="7" s="1"/>
  <c r="Q1109" i="7"/>
  <c r="R1109" i="7" s="1"/>
  <c r="Q1097" i="7"/>
  <c r="R1097" i="7" s="1"/>
  <c r="Q1085" i="7"/>
  <c r="R1085" i="7" s="1"/>
  <c r="Q1073" i="7"/>
  <c r="R1073" i="7" s="1"/>
  <c r="Q1061" i="7"/>
  <c r="R1061" i="7" s="1"/>
  <c r="Q1049" i="7"/>
  <c r="R1049" i="7" s="1"/>
  <c r="Q1037" i="7"/>
  <c r="R1037" i="7" s="1"/>
  <c r="Q1025" i="7"/>
  <c r="R1025" i="7" s="1"/>
  <c r="Q1013" i="7"/>
  <c r="R1013" i="7" s="1"/>
  <c r="Q1001" i="7"/>
  <c r="R1001" i="7" s="1"/>
  <c r="Q989" i="7"/>
  <c r="R989" i="7" s="1"/>
  <c r="Q977" i="7"/>
  <c r="R977" i="7" s="1"/>
  <c r="Q965" i="7"/>
  <c r="R965" i="7" s="1"/>
  <c r="Q953" i="7"/>
  <c r="R953" i="7" s="1"/>
  <c r="Q941" i="7"/>
  <c r="R941" i="7" s="1"/>
  <c r="Q929" i="7"/>
  <c r="R929" i="7" s="1"/>
  <c r="Q917" i="7"/>
  <c r="R917" i="7" s="1"/>
  <c r="Q905" i="7"/>
  <c r="R905" i="7" s="1"/>
  <c r="Q893" i="7"/>
  <c r="R893" i="7" s="1"/>
  <c r="Q881" i="7"/>
  <c r="R881" i="7" s="1"/>
  <c r="Q869" i="7"/>
  <c r="R869" i="7" s="1"/>
  <c r="Q857" i="7"/>
  <c r="R857" i="7" s="1"/>
  <c r="Q845" i="7"/>
  <c r="R845" i="7" s="1"/>
  <c r="Q833" i="7"/>
  <c r="R833" i="7" s="1"/>
  <c r="Q821" i="7"/>
  <c r="R821" i="7" s="1"/>
  <c r="Q809" i="7"/>
  <c r="R809" i="7" s="1"/>
  <c r="Q797" i="7"/>
  <c r="R797" i="7" s="1"/>
  <c r="Q785" i="7"/>
  <c r="R785" i="7" s="1"/>
  <c r="Q773" i="7"/>
  <c r="R773" i="7" s="1"/>
  <c r="Q761" i="7"/>
  <c r="R761" i="7" s="1"/>
  <c r="Q749" i="7"/>
  <c r="R749" i="7" s="1"/>
  <c r="Q737" i="7"/>
  <c r="R737" i="7" s="1"/>
  <c r="Q725" i="7"/>
  <c r="R725" i="7" s="1"/>
  <c r="Q713" i="7"/>
  <c r="R713" i="7" s="1"/>
  <c r="Q701" i="7"/>
  <c r="R701" i="7" s="1"/>
  <c r="Q689" i="7"/>
  <c r="R689" i="7" s="1"/>
  <c r="Q677" i="7"/>
  <c r="R677" i="7" s="1"/>
  <c r="Q665" i="7"/>
  <c r="R665" i="7" s="1"/>
  <c r="Q653" i="7"/>
  <c r="R653" i="7" s="1"/>
  <c r="Q641" i="7"/>
  <c r="R641" i="7" s="1"/>
  <c r="Q629" i="7"/>
  <c r="R629" i="7" s="1"/>
  <c r="Q617" i="7"/>
  <c r="R617" i="7" s="1"/>
  <c r="Q605" i="7"/>
  <c r="R605" i="7" s="1"/>
  <c r="Q593" i="7"/>
  <c r="R593" i="7" s="1"/>
  <c r="Q581" i="7"/>
  <c r="R581" i="7" s="1"/>
  <c r="Q569" i="7"/>
  <c r="R569" i="7" s="1"/>
  <c r="Q557" i="7"/>
  <c r="R557" i="7" s="1"/>
  <c r="Q545" i="7"/>
  <c r="R545" i="7" s="1"/>
  <c r="Q533" i="7"/>
  <c r="R533" i="7" s="1"/>
  <c r="Q521" i="7"/>
  <c r="R521" i="7" s="1"/>
  <c r="Q509" i="7"/>
  <c r="R509" i="7" s="1"/>
  <c r="Q497" i="7"/>
  <c r="R497" i="7" s="1"/>
  <c r="Q485" i="7"/>
  <c r="R485" i="7" s="1"/>
  <c r="Q473" i="7"/>
  <c r="R473" i="7" s="1"/>
  <c r="Q461" i="7"/>
  <c r="R461" i="7" s="1"/>
  <c r="Q449" i="7"/>
  <c r="R449" i="7" s="1"/>
  <c r="Q437" i="7"/>
  <c r="R437" i="7" s="1"/>
  <c r="Q425" i="7"/>
  <c r="R425" i="7" s="1"/>
  <c r="Q413" i="7"/>
  <c r="R413" i="7" s="1"/>
  <c r="Q401" i="7"/>
  <c r="R401" i="7" s="1"/>
  <c r="Q389" i="7"/>
  <c r="R389" i="7" s="1"/>
  <c r="Q377" i="7"/>
  <c r="R377" i="7" s="1"/>
  <c r="Q365" i="7"/>
  <c r="R365" i="7" s="1"/>
  <c r="Q353" i="7"/>
  <c r="R353" i="7" s="1"/>
  <c r="Q341" i="7"/>
  <c r="R341" i="7" s="1"/>
  <c r="Q329" i="7"/>
  <c r="R329" i="7" s="1"/>
  <c r="Q317" i="7"/>
  <c r="R317" i="7" s="1"/>
  <c r="Q305" i="7"/>
  <c r="R305" i="7" s="1"/>
  <c r="Q293" i="7"/>
  <c r="R293" i="7" s="1"/>
  <c r="Q281" i="7"/>
  <c r="R281" i="7" s="1"/>
  <c r="Q269" i="7"/>
  <c r="R269" i="7" s="1"/>
  <c r="Q257" i="7"/>
  <c r="R257" i="7" s="1"/>
  <c r="Q245" i="7"/>
  <c r="R245" i="7" s="1"/>
  <c r="Q233" i="7"/>
  <c r="R233" i="7" s="1"/>
  <c r="Q221" i="7"/>
  <c r="R221" i="7" s="1"/>
  <c r="Q209" i="7"/>
  <c r="R209" i="7" s="1"/>
  <c r="Q197" i="7"/>
  <c r="R197" i="7" s="1"/>
  <c r="Q185" i="7"/>
  <c r="R185" i="7" s="1"/>
  <c r="Q173" i="7"/>
  <c r="R173" i="7" s="1"/>
  <c r="Q161" i="7"/>
  <c r="R161" i="7" s="1"/>
  <c r="Q149" i="7"/>
  <c r="R149" i="7" s="1"/>
  <c r="Q137" i="7"/>
  <c r="R137" i="7" s="1"/>
  <c r="Q125" i="7"/>
  <c r="R125" i="7" s="1"/>
  <c r="Q113" i="7"/>
  <c r="R113" i="7" s="1"/>
  <c r="Q101" i="7"/>
  <c r="R101" i="7" s="1"/>
  <c r="Q89" i="7"/>
  <c r="R89" i="7" s="1"/>
  <c r="Q77" i="7"/>
  <c r="R77" i="7" s="1"/>
  <c r="Q65" i="7"/>
  <c r="R65" i="7" s="1"/>
  <c r="Q53" i="7"/>
  <c r="R53" i="7" s="1"/>
  <c r="Q41" i="7"/>
  <c r="R41" i="7" s="1"/>
  <c r="Q29" i="7"/>
  <c r="R29" i="7" s="1"/>
  <c r="Q17" i="7"/>
  <c r="R17" i="7" s="1"/>
  <c r="Q5" i="7"/>
  <c r="R5" i="7" s="1"/>
  <c r="Q1379" i="7"/>
  <c r="R1379" i="7" s="1"/>
  <c r="Q1259" i="7"/>
  <c r="R1259" i="7" s="1"/>
  <c r="Q1151" i="7"/>
  <c r="R1151" i="7" s="1"/>
  <c r="Q1043" i="7"/>
  <c r="R1043" i="7" s="1"/>
  <c r="Q935" i="7"/>
  <c r="R935" i="7" s="1"/>
  <c r="Q827" i="7"/>
  <c r="R827" i="7" s="1"/>
  <c r="Q695" i="7"/>
  <c r="R695" i="7" s="1"/>
  <c r="Q587" i="7"/>
  <c r="R587" i="7" s="1"/>
  <c r="Q467" i="7"/>
  <c r="R467" i="7" s="1"/>
  <c r="Q311" i="7"/>
  <c r="R311" i="7" s="1"/>
  <c r="Q191" i="7"/>
  <c r="R191" i="7" s="1"/>
  <c r="Q59" i="7"/>
  <c r="R59" i="7" s="1"/>
  <c r="Q1426" i="7"/>
  <c r="R1426" i="7" s="1"/>
  <c r="Q1354" i="7"/>
  <c r="R1354" i="7" s="1"/>
  <c r="Q1270" i="7"/>
  <c r="R1270" i="7" s="1"/>
  <c r="Q1174" i="7"/>
  <c r="R1174" i="7" s="1"/>
  <c r="Q1066" i="7"/>
  <c r="R1066" i="7" s="1"/>
  <c r="Q958" i="7"/>
  <c r="R958" i="7" s="1"/>
  <c r="Q874" i="7"/>
  <c r="R874" i="7" s="1"/>
  <c r="Q766" i="7"/>
  <c r="R766" i="7" s="1"/>
  <c r="Q646" i="7"/>
  <c r="R646" i="7" s="1"/>
  <c r="Q526" i="7"/>
  <c r="R526" i="7" s="1"/>
  <c r="Q418" i="7"/>
  <c r="R418" i="7" s="1"/>
  <c r="Q286" i="7"/>
  <c r="R286" i="7" s="1"/>
  <c r="Q178" i="7"/>
  <c r="R178" i="7" s="1"/>
  <c r="Q58" i="7"/>
  <c r="R58" i="7" s="1"/>
  <c r="Q1413" i="7"/>
  <c r="R1413" i="7" s="1"/>
  <c r="Q1293" i="7"/>
  <c r="R1293" i="7" s="1"/>
  <c r="Q1209" i="7"/>
  <c r="R1209" i="7" s="1"/>
  <c r="Q1101" i="7"/>
  <c r="R1101" i="7" s="1"/>
  <c r="Q993" i="7"/>
  <c r="R993" i="7" s="1"/>
  <c r="Q909" i="7"/>
  <c r="R909" i="7" s="1"/>
  <c r="Q813" i="7"/>
  <c r="R813" i="7" s="1"/>
  <c r="Q705" i="7"/>
  <c r="R705" i="7" s="1"/>
  <c r="Q609" i="7"/>
  <c r="R609" i="7" s="1"/>
  <c r="Q501" i="7"/>
  <c r="R501" i="7" s="1"/>
  <c r="Q417" i="7"/>
  <c r="R417" i="7" s="1"/>
  <c r="Q309" i="7"/>
  <c r="R309" i="7" s="1"/>
  <c r="Q225" i="7"/>
  <c r="R225" i="7" s="1"/>
  <c r="Q105" i="7"/>
  <c r="R105" i="7" s="1"/>
  <c r="Q21" i="7"/>
  <c r="R21" i="7" s="1"/>
  <c r="Q1400" i="7"/>
  <c r="R1400" i="7" s="1"/>
  <c r="Q1292" i="7"/>
  <c r="R1292" i="7" s="1"/>
  <c r="Q1172" i="7"/>
  <c r="R1172" i="7" s="1"/>
  <c r="Q1028" i="7"/>
  <c r="R1028" i="7" s="1"/>
  <c r="Q908" i="7"/>
  <c r="R908" i="7" s="1"/>
  <c r="Q788" i="7"/>
  <c r="R788" i="7" s="1"/>
  <c r="Q656" i="7"/>
  <c r="R656" i="7" s="1"/>
  <c r="Q524" i="7"/>
  <c r="R524" i="7" s="1"/>
  <c r="Q404" i="7"/>
  <c r="R404" i="7" s="1"/>
  <c r="Q272" i="7"/>
  <c r="R272" i="7" s="1"/>
  <c r="Q152" i="7"/>
  <c r="R152" i="7" s="1"/>
  <c r="Q44" i="7"/>
  <c r="R44" i="7" s="1"/>
  <c r="Q1291" i="7"/>
  <c r="R1291" i="7" s="1"/>
  <c r="Q823" i="7"/>
  <c r="R823" i="7" s="1"/>
  <c r="Q1468" i="7"/>
  <c r="R1468" i="7" s="1"/>
  <c r="Q1456" i="7"/>
  <c r="R1456" i="7" s="1"/>
  <c r="Q1444" i="7"/>
  <c r="R1444" i="7" s="1"/>
  <c r="Q1432" i="7"/>
  <c r="R1432" i="7" s="1"/>
  <c r="Q1420" i="7"/>
  <c r="R1420" i="7" s="1"/>
  <c r="Q1408" i="7"/>
  <c r="R1408" i="7" s="1"/>
  <c r="Q1396" i="7"/>
  <c r="R1396" i="7" s="1"/>
  <c r="Q1384" i="7"/>
  <c r="R1384" i="7" s="1"/>
  <c r="Q1372" i="7"/>
  <c r="R1372" i="7" s="1"/>
  <c r="Q1360" i="7"/>
  <c r="R1360" i="7" s="1"/>
  <c r="Q1348" i="7"/>
  <c r="R1348" i="7" s="1"/>
  <c r="Q1336" i="7"/>
  <c r="R1336" i="7" s="1"/>
  <c r="Q1324" i="7"/>
  <c r="R1324" i="7" s="1"/>
  <c r="Q1312" i="7"/>
  <c r="R1312" i="7" s="1"/>
  <c r="Q1300" i="7"/>
  <c r="R1300" i="7" s="1"/>
  <c r="Q1288" i="7"/>
  <c r="R1288" i="7" s="1"/>
  <c r="Q1276" i="7"/>
  <c r="R1276" i="7" s="1"/>
  <c r="Q1264" i="7"/>
  <c r="R1264" i="7" s="1"/>
  <c r="Q1252" i="7"/>
  <c r="R1252" i="7" s="1"/>
  <c r="Q1240" i="7"/>
  <c r="R1240" i="7" s="1"/>
  <c r="Q1228" i="7"/>
  <c r="R1228" i="7" s="1"/>
  <c r="Q1216" i="7"/>
  <c r="R1216" i="7" s="1"/>
  <c r="Q1204" i="7"/>
  <c r="R1204" i="7" s="1"/>
  <c r="Q1192" i="7"/>
  <c r="R1192" i="7" s="1"/>
  <c r="Q1180" i="7"/>
  <c r="R1180" i="7" s="1"/>
  <c r="Q1168" i="7"/>
  <c r="R1168" i="7" s="1"/>
  <c r="Q1156" i="7"/>
  <c r="R1156" i="7" s="1"/>
  <c r="Q1144" i="7"/>
  <c r="R1144" i="7" s="1"/>
  <c r="Q1132" i="7"/>
  <c r="R1132" i="7" s="1"/>
  <c r="Q1120" i="7"/>
  <c r="R1120" i="7" s="1"/>
  <c r="Q1108" i="7"/>
  <c r="R1108" i="7" s="1"/>
  <c r="Q1096" i="7"/>
  <c r="R1096" i="7" s="1"/>
  <c r="Q1084" i="7"/>
  <c r="R1084" i="7" s="1"/>
  <c r="Q1072" i="7"/>
  <c r="R1072" i="7" s="1"/>
  <c r="Q1060" i="7"/>
  <c r="R1060" i="7" s="1"/>
  <c r="Q1048" i="7"/>
  <c r="R1048" i="7" s="1"/>
  <c r="Q1036" i="7"/>
  <c r="R1036" i="7" s="1"/>
  <c r="Q1024" i="7"/>
  <c r="R1024" i="7" s="1"/>
  <c r="Q1012" i="7"/>
  <c r="R1012" i="7" s="1"/>
  <c r="Q1000" i="7"/>
  <c r="R1000" i="7" s="1"/>
  <c r="Q988" i="7"/>
  <c r="R988" i="7" s="1"/>
  <c r="Q976" i="7"/>
  <c r="R976" i="7" s="1"/>
  <c r="Q964" i="7"/>
  <c r="R964" i="7" s="1"/>
  <c r="Q952" i="7"/>
  <c r="R952" i="7" s="1"/>
  <c r="Q940" i="7"/>
  <c r="R940" i="7" s="1"/>
  <c r="Q928" i="7"/>
  <c r="R928" i="7" s="1"/>
  <c r="Q916" i="7"/>
  <c r="R916" i="7" s="1"/>
  <c r="Q904" i="7"/>
  <c r="R904" i="7" s="1"/>
  <c r="Q892" i="7"/>
  <c r="R892" i="7" s="1"/>
  <c r="Q880" i="7"/>
  <c r="R880" i="7" s="1"/>
  <c r="Q868" i="7"/>
  <c r="R868" i="7" s="1"/>
  <c r="Q856" i="7"/>
  <c r="R856" i="7" s="1"/>
  <c r="Q844" i="7"/>
  <c r="R844" i="7" s="1"/>
  <c r="Q832" i="7"/>
  <c r="R832" i="7" s="1"/>
  <c r="Q820" i="7"/>
  <c r="R820" i="7" s="1"/>
  <c r="Q808" i="7"/>
  <c r="R808" i="7" s="1"/>
  <c r="Q796" i="7"/>
  <c r="R796" i="7" s="1"/>
  <c r="Q784" i="7"/>
  <c r="R784" i="7" s="1"/>
  <c r="Q772" i="7"/>
  <c r="R772" i="7" s="1"/>
  <c r="Q760" i="7"/>
  <c r="R760" i="7" s="1"/>
  <c r="Q748" i="7"/>
  <c r="R748" i="7" s="1"/>
  <c r="Q736" i="7"/>
  <c r="R736" i="7" s="1"/>
  <c r="Q724" i="7"/>
  <c r="R724" i="7" s="1"/>
  <c r="Q712" i="7"/>
  <c r="R712" i="7" s="1"/>
  <c r="Q700" i="7"/>
  <c r="R700" i="7" s="1"/>
  <c r="Q688" i="7"/>
  <c r="R688" i="7" s="1"/>
  <c r="Q676" i="7"/>
  <c r="R676" i="7" s="1"/>
  <c r="Q664" i="7"/>
  <c r="R664" i="7" s="1"/>
  <c r="Q652" i="7"/>
  <c r="R652" i="7" s="1"/>
  <c r="Q640" i="7"/>
  <c r="R640" i="7" s="1"/>
  <c r="Q628" i="7"/>
  <c r="R628" i="7" s="1"/>
  <c r="Q616" i="7"/>
  <c r="R616" i="7" s="1"/>
  <c r="Q604" i="7"/>
  <c r="R604" i="7" s="1"/>
  <c r="Q592" i="7"/>
  <c r="R592" i="7" s="1"/>
  <c r="Q580" i="7"/>
  <c r="R580" i="7" s="1"/>
  <c r="Q568" i="7"/>
  <c r="R568" i="7" s="1"/>
  <c r="Q556" i="7"/>
  <c r="R556" i="7" s="1"/>
  <c r="Q544" i="7"/>
  <c r="R544" i="7" s="1"/>
  <c r="Q532" i="7"/>
  <c r="R532" i="7" s="1"/>
  <c r="Q520" i="7"/>
  <c r="R520" i="7" s="1"/>
  <c r="Q508" i="7"/>
  <c r="R508" i="7" s="1"/>
  <c r="Q496" i="7"/>
  <c r="R496" i="7" s="1"/>
  <c r="Q484" i="7"/>
  <c r="R484" i="7" s="1"/>
  <c r="Q472" i="7"/>
  <c r="R472" i="7" s="1"/>
  <c r="Q460" i="7"/>
  <c r="R460" i="7" s="1"/>
  <c r="Q448" i="7"/>
  <c r="R448" i="7" s="1"/>
  <c r="Q436" i="7"/>
  <c r="R436" i="7" s="1"/>
  <c r="Q424" i="7"/>
  <c r="R424" i="7" s="1"/>
  <c r="Q412" i="7"/>
  <c r="R412" i="7" s="1"/>
  <c r="Q400" i="7"/>
  <c r="R400" i="7" s="1"/>
  <c r="Q388" i="7"/>
  <c r="R388" i="7" s="1"/>
  <c r="Q376" i="7"/>
  <c r="R376" i="7" s="1"/>
  <c r="Q364" i="7"/>
  <c r="R364" i="7" s="1"/>
  <c r="Q352" i="7"/>
  <c r="R352" i="7" s="1"/>
  <c r="Q340" i="7"/>
  <c r="R340" i="7" s="1"/>
  <c r="Q328" i="7"/>
  <c r="R328" i="7" s="1"/>
  <c r="Q316" i="7"/>
  <c r="R316" i="7" s="1"/>
  <c r="Q304" i="7"/>
  <c r="R304" i="7" s="1"/>
  <c r="Q292" i="7"/>
  <c r="R292" i="7" s="1"/>
  <c r="Q280" i="7"/>
  <c r="R280" i="7" s="1"/>
  <c r="Q268" i="7"/>
  <c r="R268" i="7" s="1"/>
  <c r="Q256" i="7"/>
  <c r="R256" i="7" s="1"/>
  <c r="Q244" i="7"/>
  <c r="R244" i="7" s="1"/>
  <c r="Q232" i="7"/>
  <c r="R232" i="7" s="1"/>
  <c r="Q220" i="7"/>
  <c r="R220" i="7" s="1"/>
  <c r="Q208" i="7"/>
  <c r="R208" i="7" s="1"/>
  <c r="Q196" i="7"/>
  <c r="R196" i="7" s="1"/>
  <c r="Q184" i="7"/>
  <c r="R184" i="7" s="1"/>
  <c r="Q172" i="7"/>
  <c r="R172" i="7" s="1"/>
  <c r="Q160" i="7"/>
  <c r="R160" i="7" s="1"/>
  <c r="Q148" i="7"/>
  <c r="R148" i="7" s="1"/>
  <c r="Q136" i="7"/>
  <c r="R136" i="7" s="1"/>
  <c r="Q124" i="7"/>
  <c r="R124" i="7" s="1"/>
  <c r="Q112" i="7"/>
  <c r="R112" i="7" s="1"/>
  <c r="Q100" i="7"/>
  <c r="R100" i="7" s="1"/>
  <c r="Q88" i="7"/>
  <c r="R88" i="7" s="1"/>
  <c r="Q76" i="7"/>
  <c r="R76" i="7" s="1"/>
  <c r="Q64" i="7"/>
  <c r="R64" i="7" s="1"/>
  <c r="Q52" i="7"/>
  <c r="R52" i="7" s="1"/>
  <c r="Q40" i="7"/>
  <c r="R40" i="7" s="1"/>
  <c r="Q28" i="7"/>
  <c r="R28" i="7" s="1"/>
  <c r="Q16" i="7"/>
  <c r="R16" i="7" s="1"/>
  <c r="Q4" i="7"/>
  <c r="R4" i="7" s="1"/>
  <c r="Z4" i="7" s="1"/>
  <c r="Q1451" i="7"/>
  <c r="R1451" i="7" s="1"/>
  <c r="Q1403" i="7"/>
  <c r="R1403" i="7" s="1"/>
  <c r="Q1331" i="7"/>
  <c r="R1331" i="7" s="1"/>
  <c r="Q1283" i="7"/>
  <c r="R1283" i="7" s="1"/>
  <c r="Q1223" i="7"/>
  <c r="R1223" i="7" s="1"/>
  <c r="Q1175" i="7"/>
  <c r="R1175" i="7" s="1"/>
  <c r="Q1127" i="7"/>
  <c r="R1127" i="7" s="1"/>
  <c r="Q1067" i="7"/>
  <c r="R1067" i="7" s="1"/>
  <c r="Q983" i="7"/>
  <c r="R983" i="7" s="1"/>
  <c r="Q899" i="7"/>
  <c r="R899" i="7" s="1"/>
  <c r="Q851" i="7"/>
  <c r="R851" i="7" s="1"/>
  <c r="Q779" i="7"/>
  <c r="R779" i="7" s="1"/>
  <c r="Q743" i="7"/>
  <c r="R743" i="7" s="1"/>
  <c r="Q671" i="7"/>
  <c r="R671" i="7" s="1"/>
  <c r="Q611" i="7"/>
  <c r="R611" i="7" s="1"/>
  <c r="Q539" i="7"/>
  <c r="R539" i="7" s="1"/>
  <c r="Q479" i="7"/>
  <c r="R479" i="7" s="1"/>
  <c r="Q395" i="7"/>
  <c r="R395" i="7" s="1"/>
  <c r="Q347" i="7"/>
  <c r="R347" i="7" s="1"/>
  <c r="Q275" i="7"/>
  <c r="R275" i="7" s="1"/>
  <c r="Q215" i="7"/>
  <c r="R215" i="7" s="1"/>
  <c r="Q143" i="7"/>
  <c r="R143" i="7" s="1"/>
  <c r="Q95" i="7"/>
  <c r="R95" i="7" s="1"/>
  <c r="Q23" i="7"/>
  <c r="R23" i="7" s="1"/>
  <c r="Q1414" i="7"/>
  <c r="R1414" i="7" s="1"/>
  <c r="Q1342" i="7"/>
  <c r="R1342" i="7" s="1"/>
  <c r="Q1282" i="7"/>
  <c r="R1282" i="7" s="1"/>
  <c r="Q1222" i="7"/>
  <c r="R1222" i="7" s="1"/>
  <c r="Q1186" i="7"/>
  <c r="R1186" i="7" s="1"/>
  <c r="Q1126" i="7"/>
  <c r="R1126" i="7" s="1"/>
  <c r="Q1078" i="7"/>
  <c r="R1078" i="7" s="1"/>
  <c r="Q1018" i="7"/>
  <c r="R1018" i="7" s="1"/>
  <c r="Q970" i="7"/>
  <c r="R970" i="7" s="1"/>
  <c r="Q910" i="7"/>
  <c r="R910" i="7" s="1"/>
  <c r="Q838" i="7"/>
  <c r="R838" i="7" s="1"/>
  <c r="Q778" i="7"/>
  <c r="R778" i="7" s="1"/>
  <c r="Q718" i="7"/>
  <c r="R718" i="7" s="1"/>
  <c r="Q670" i="7"/>
  <c r="R670" i="7" s="1"/>
  <c r="Q598" i="7"/>
  <c r="R598" i="7" s="1"/>
  <c r="Q550" i="7"/>
  <c r="R550" i="7" s="1"/>
  <c r="Q490" i="7"/>
  <c r="R490" i="7" s="1"/>
  <c r="Q430" i="7"/>
  <c r="R430" i="7" s="1"/>
  <c r="Q358" i="7"/>
  <c r="R358" i="7" s="1"/>
  <c r="Q310" i="7"/>
  <c r="R310" i="7" s="1"/>
  <c r="Q250" i="7"/>
  <c r="R250" i="7" s="1"/>
  <c r="Q190" i="7"/>
  <c r="R190" i="7" s="1"/>
  <c r="Q82" i="7"/>
  <c r="R82" i="7" s="1"/>
  <c r="Q1425" i="7"/>
  <c r="R1425" i="7" s="1"/>
  <c r="Q1389" i="7"/>
  <c r="R1389" i="7" s="1"/>
  <c r="Q1329" i="7"/>
  <c r="R1329" i="7" s="1"/>
  <c r="Q1269" i="7"/>
  <c r="R1269" i="7" s="1"/>
  <c r="Q1221" i="7"/>
  <c r="R1221" i="7" s="1"/>
  <c r="Q1173" i="7"/>
  <c r="R1173" i="7" s="1"/>
  <c r="Q1113" i="7"/>
  <c r="R1113" i="7" s="1"/>
  <c r="Q1053" i="7"/>
  <c r="R1053" i="7" s="1"/>
  <c r="Q1005" i="7"/>
  <c r="R1005" i="7" s="1"/>
  <c r="Q957" i="7"/>
  <c r="R957" i="7" s="1"/>
  <c r="Q897" i="7"/>
  <c r="R897" i="7" s="1"/>
  <c r="Q849" i="7"/>
  <c r="R849" i="7" s="1"/>
  <c r="Q777" i="7"/>
  <c r="R777" i="7" s="1"/>
  <c r="Q729" i="7"/>
  <c r="R729" i="7" s="1"/>
  <c r="Q681" i="7"/>
  <c r="R681" i="7" s="1"/>
  <c r="Q645" i="7"/>
  <c r="R645" i="7" s="1"/>
  <c r="Q573" i="7"/>
  <c r="R573" i="7" s="1"/>
  <c r="Q525" i="7"/>
  <c r="R525" i="7" s="1"/>
  <c r="Q465" i="7"/>
  <c r="R465" i="7" s="1"/>
  <c r="Q393" i="7"/>
  <c r="R393" i="7" s="1"/>
  <c r="Q345" i="7"/>
  <c r="R345" i="7" s="1"/>
  <c r="Q285" i="7"/>
  <c r="R285" i="7" s="1"/>
  <c r="Q237" i="7"/>
  <c r="R237" i="7" s="1"/>
  <c r="Q165" i="7"/>
  <c r="R165" i="7" s="1"/>
  <c r="Q117" i="7"/>
  <c r="R117" i="7" s="1"/>
  <c r="Q33" i="7"/>
  <c r="R33" i="7" s="1"/>
  <c r="Q1472" i="7"/>
  <c r="R1472" i="7" s="1"/>
  <c r="Q1412" i="7"/>
  <c r="R1412" i="7" s="1"/>
  <c r="Q1340" i="7"/>
  <c r="R1340" i="7" s="1"/>
  <c r="Q1268" i="7"/>
  <c r="R1268" i="7" s="1"/>
  <c r="Q1220" i="7"/>
  <c r="R1220" i="7" s="1"/>
  <c r="Q1160" i="7"/>
  <c r="R1160" i="7" s="1"/>
  <c r="Q1100" i="7"/>
  <c r="R1100" i="7" s="1"/>
  <c r="Q1064" i="7"/>
  <c r="R1064" i="7" s="1"/>
  <c r="Q980" i="7"/>
  <c r="R980" i="7" s="1"/>
  <c r="Q920" i="7"/>
  <c r="R920" i="7" s="1"/>
  <c r="Q860" i="7"/>
  <c r="R860" i="7" s="1"/>
  <c r="Q800" i="7"/>
  <c r="R800" i="7" s="1"/>
  <c r="Q740" i="7"/>
  <c r="R740" i="7" s="1"/>
  <c r="Q692" i="7"/>
  <c r="R692" i="7" s="1"/>
  <c r="Q620" i="7"/>
  <c r="R620" i="7" s="1"/>
  <c r="Q560" i="7"/>
  <c r="R560" i="7" s="1"/>
  <c r="Q476" i="7"/>
  <c r="R476" i="7" s="1"/>
  <c r="Q428" i="7"/>
  <c r="R428" i="7" s="1"/>
  <c r="Q356" i="7"/>
  <c r="R356" i="7" s="1"/>
  <c r="Q296" i="7"/>
  <c r="R296" i="7" s="1"/>
  <c r="Q224" i="7"/>
  <c r="R224" i="7" s="1"/>
  <c r="Q176" i="7"/>
  <c r="R176" i="7" s="1"/>
  <c r="Q104" i="7"/>
  <c r="R104" i="7" s="1"/>
  <c r="Q20" i="7"/>
  <c r="R20" i="7" s="1"/>
  <c r="Q1471" i="7"/>
  <c r="R1471" i="7" s="1"/>
  <c r="Q1411" i="7"/>
  <c r="R1411" i="7" s="1"/>
  <c r="Q1351" i="7"/>
  <c r="R1351" i="7" s="1"/>
  <c r="Q1279" i="7"/>
  <c r="R1279" i="7" s="1"/>
  <c r="Q1207" i="7"/>
  <c r="R1207" i="7" s="1"/>
  <c r="Q1147" i="7"/>
  <c r="R1147" i="7" s="1"/>
  <c r="Q1087" i="7"/>
  <c r="R1087" i="7" s="1"/>
  <c r="Q1027" i="7"/>
  <c r="R1027" i="7" s="1"/>
  <c r="Q967" i="7"/>
  <c r="R967" i="7" s="1"/>
  <c r="Q907" i="7"/>
  <c r="R907" i="7" s="1"/>
  <c r="Q871" i="7"/>
  <c r="R871" i="7" s="1"/>
  <c r="Q799" i="7"/>
  <c r="R799" i="7" s="1"/>
  <c r="Q727" i="7"/>
  <c r="R727" i="7" s="1"/>
  <c r="Q667" i="7"/>
  <c r="R667" i="7" s="1"/>
  <c r="Q607" i="7"/>
  <c r="R607" i="7" s="1"/>
  <c r="Q547" i="7"/>
  <c r="R547" i="7" s="1"/>
  <c r="Q487" i="7"/>
  <c r="R487" i="7" s="1"/>
  <c r="Q427" i="7"/>
  <c r="R427" i="7" s="1"/>
  <c r="Q379" i="7"/>
  <c r="R379" i="7" s="1"/>
  <c r="Q331" i="7"/>
  <c r="R331" i="7" s="1"/>
  <c r="Q283" i="7"/>
  <c r="R283" i="7" s="1"/>
  <c r="Q211" i="7"/>
  <c r="R211" i="7" s="1"/>
  <c r="Q163" i="7"/>
  <c r="R163" i="7" s="1"/>
  <c r="Q115" i="7"/>
  <c r="R115" i="7" s="1"/>
  <c r="Q55" i="7"/>
  <c r="R55" i="7" s="1"/>
  <c r="Q1479" i="7"/>
  <c r="R1479" i="7" s="1"/>
  <c r="Q1467" i="7"/>
  <c r="R1467" i="7" s="1"/>
  <c r="Q1455" i="7"/>
  <c r="R1455" i="7" s="1"/>
  <c r="Q1443" i="7"/>
  <c r="R1443" i="7" s="1"/>
  <c r="Q1431" i="7"/>
  <c r="R1431" i="7" s="1"/>
  <c r="Q1419" i="7"/>
  <c r="R1419" i="7" s="1"/>
  <c r="Q1407" i="7"/>
  <c r="R1407" i="7" s="1"/>
  <c r="Q1395" i="7"/>
  <c r="R1395" i="7" s="1"/>
  <c r="Q1383" i="7"/>
  <c r="R1383" i="7" s="1"/>
  <c r="Q1371" i="7"/>
  <c r="R1371" i="7" s="1"/>
  <c r="Q1359" i="7"/>
  <c r="R1359" i="7" s="1"/>
  <c r="Q1347" i="7"/>
  <c r="R1347" i="7" s="1"/>
  <c r="Q1335" i="7"/>
  <c r="R1335" i="7" s="1"/>
  <c r="Q1323" i="7"/>
  <c r="R1323" i="7" s="1"/>
  <c r="Q1311" i="7"/>
  <c r="R1311" i="7" s="1"/>
  <c r="Q1299" i="7"/>
  <c r="R1299" i="7" s="1"/>
  <c r="Q1287" i="7"/>
  <c r="R1287" i="7" s="1"/>
  <c r="Q1275" i="7"/>
  <c r="R1275" i="7" s="1"/>
  <c r="Q1263" i="7"/>
  <c r="R1263" i="7" s="1"/>
  <c r="Q1251" i="7"/>
  <c r="R1251" i="7" s="1"/>
  <c r="Q1239" i="7"/>
  <c r="R1239" i="7" s="1"/>
  <c r="Q1227" i="7"/>
  <c r="R1227" i="7" s="1"/>
  <c r="Q1215" i="7"/>
  <c r="R1215" i="7" s="1"/>
  <c r="Q1203" i="7"/>
  <c r="R1203" i="7" s="1"/>
  <c r="Q1191" i="7"/>
  <c r="R1191" i="7" s="1"/>
  <c r="Q1179" i="7"/>
  <c r="R1179" i="7" s="1"/>
  <c r="Q1167" i="7"/>
  <c r="R1167" i="7" s="1"/>
  <c r="Q1155" i="7"/>
  <c r="R1155" i="7" s="1"/>
  <c r="Q1143" i="7"/>
  <c r="R1143" i="7" s="1"/>
  <c r="Q1131" i="7"/>
  <c r="R1131" i="7" s="1"/>
  <c r="Q1119" i="7"/>
  <c r="R1119" i="7" s="1"/>
  <c r="Q1107" i="7"/>
  <c r="R1107" i="7" s="1"/>
  <c r="Q1095" i="7"/>
  <c r="R1095" i="7" s="1"/>
  <c r="Q1083" i="7"/>
  <c r="R1083" i="7" s="1"/>
  <c r="Q1071" i="7"/>
  <c r="R1071" i="7" s="1"/>
  <c r="Q1059" i="7"/>
  <c r="R1059" i="7" s="1"/>
  <c r="Q1047" i="7"/>
  <c r="R1047" i="7" s="1"/>
  <c r="Q1035" i="7"/>
  <c r="R1035" i="7" s="1"/>
  <c r="Q1023" i="7"/>
  <c r="R1023" i="7" s="1"/>
  <c r="Q1011" i="7"/>
  <c r="R1011" i="7" s="1"/>
  <c r="Q999" i="7"/>
  <c r="R999" i="7" s="1"/>
  <c r="Q987" i="7"/>
  <c r="R987" i="7" s="1"/>
  <c r="Q975" i="7"/>
  <c r="R975" i="7" s="1"/>
  <c r="Q963" i="7"/>
  <c r="R963" i="7" s="1"/>
  <c r="Q951" i="7"/>
  <c r="R951" i="7" s="1"/>
  <c r="Q939" i="7"/>
  <c r="R939" i="7" s="1"/>
  <c r="Q927" i="7"/>
  <c r="R927" i="7" s="1"/>
  <c r="Q915" i="7"/>
  <c r="R915" i="7" s="1"/>
  <c r="Q903" i="7"/>
  <c r="R903" i="7" s="1"/>
  <c r="Q891" i="7"/>
  <c r="R891" i="7" s="1"/>
  <c r="Q879" i="7"/>
  <c r="R879" i="7" s="1"/>
  <c r="Q867" i="7"/>
  <c r="R867" i="7" s="1"/>
  <c r="Q855" i="7"/>
  <c r="R855" i="7" s="1"/>
  <c r="Q843" i="7"/>
  <c r="R843" i="7" s="1"/>
  <c r="Q831" i="7"/>
  <c r="R831" i="7" s="1"/>
  <c r="Q819" i="7"/>
  <c r="R819" i="7" s="1"/>
  <c r="Q807" i="7"/>
  <c r="R807" i="7" s="1"/>
  <c r="Q795" i="7"/>
  <c r="R795" i="7" s="1"/>
  <c r="Q783" i="7"/>
  <c r="R783" i="7" s="1"/>
  <c r="Q771" i="7"/>
  <c r="R771" i="7" s="1"/>
  <c r="Q759" i="7"/>
  <c r="R759" i="7" s="1"/>
  <c r="Q747" i="7"/>
  <c r="R747" i="7" s="1"/>
  <c r="Q735" i="7"/>
  <c r="R735" i="7" s="1"/>
  <c r="Q723" i="7"/>
  <c r="R723" i="7" s="1"/>
  <c r="Q711" i="7"/>
  <c r="R711" i="7" s="1"/>
  <c r="Q699" i="7"/>
  <c r="R699" i="7" s="1"/>
  <c r="Q687" i="7"/>
  <c r="R687" i="7" s="1"/>
  <c r="Q675" i="7"/>
  <c r="R675" i="7" s="1"/>
  <c r="Q663" i="7"/>
  <c r="R663" i="7" s="1"/>
  <c r="Q651" i="7"/>
  <c r="R651" i="7" s="1"/>
  <c r="Q639" i="7"/>
  <c r="R639" i="7" s="1"/>
  <c r="Q627" i="7"/>
  <c r="R627" i="7" s="1"/>
  <c r="Q615" i="7"/>
  <c r="R615" i="7" s="1"/>
  <c r="Q603" i="7"/>
  <c r="R603" i="7" s="1"/>
  <c r="Q591" i="7"/>
  <c r="R591" i="7" s="1"/>
  <c r="Q579" i="7"/>
  <c r="R579" i="7" s="1"/>
  <c r="Q567" i="7"/>
  <c r="R567" i="7" s="1"/>
  <c r="Q555" i="7"/>
  <c r="R555" i="7" s="1"/>
  <c r="Q543" i="7"/>
  <c r="R543" i="7" s="1"/>
  <c r="Q531" i="7"/>
  <c r="R531" i="7" s="1"/>
  <c r="Q519" i="7"/>
  <c r="R519" i="7" s="1"/>
  <c r="Q507" i="7"/>
  <c r="R507" i="7" s="1"/>
  <c r="Q495" i="7"/>
  <c r="R495" i="7" s="1"/>
  <c r="Q483" i="7"/>
  <c r="R483" i="7" s="1"/>
  <c r="Q471" i="7"/>
  <c r="R471" i="7" s="1"/>
  <c r="Q459" i="7"/>
  <c r="R459" i="7" s="1"/>
  <c r="Q447" i="7"/>
  <c r="R447" i="7" s="1"/>
  <c r="Q435" i="7"/>
  <c r="R435" i="7" s="1"/>
  <c r="Q423" i="7"/>
  <c r="R423" i="7" s="1"/>
  <c r="Q411" i="7"/>
  <c r="R411" i="7" s="1"/>
  <c r="Q399" i="7"/>
  <c r="R399" i="7" s="1"/>
  <c r="Q387" i="7"/>
  <c r="R387" i="7" s="1"/>
  <c r="Q375" i="7"/>
  <c r="R375" i="7" s="1"/>
  <c r="Q363" i="7"/>
  <c r="R363" i="7" s="1"/>
  <c r="Q351" i="7"/>
  <c r="R351" i="7" s="1"/>
  <c r="Q339" i="7"/>
  <c r="R339" i="7" s="1"/>
  <c r="Q327" i="7"/>
  <c r="R327" i="7" s="1"/>
  <c r="Q315" i="7"/>
  <c r="R315" i="7" s="1"/>
  <c r="Q303" i="7"/>
  <c r="R303" i="7" s="1"/>
  <c r="Q291" i="7"/>
  <c r="R291" i="7" s="1"/>
  <c r="Q279" i="7"/>
  <c r="R279" i="7" s="1"/>
  <c r="Q267" i="7"/>
  <c r="R267" i="7" s="1"/>
  <c r="Q255" i="7"/>
  <c r="R255" i="7" s="1"/>
  <c r="Q243" i="7"/>
  <c r="R243" i="7" s="1"/>
  <c r="Q231" i="7"/>
  <c r="R231" i="7" s="1"/>
  <c r="Q219" i="7"/>
  <c r="R219" i="7" s="1"/>
  <c r="Q207" i="7"/>
  <c r="R207" i="7" s="1"/>
  <c r="Q195" i="7"/>
  <c r="R195" i="7" s="1"/>
  <c r="Q183" i="7"/>
  <c r="R183" i="7" s="1"/>
  <c r="Q171" i="7"/>
  <c r="R171" i="7" s="1"/>
  <c r="Q159" i="7"/>
  <c r="R159" i="7" s="1"/>
  <c r="Q147" i="7"/>
  <c r="R147" i="7" s="1"/>
  <c r="Q135" i="7"/>
  <c r="R135" i="7" s="1"/>
  <c r="Q123" i="7"/>
  <c r="R123" i="7" s="1"/>
  <c r="Q111" i="7"/>
  <c r="R111" i="7" s="1"/>
  <c r="Q99" i="7"/>
  <c r="R99" i="7" s="1"/>
  <c r="Q87" i="7"/>
  <c r="R87" i="7" s="1"/>
  <c r="Q75" i="7"/>
  <c r="R75" i="7" s="1"/>
  <c r="Q63" i="7"/>
  <c r="R63" i="7" s="1"/>
  <c r="Q51" i="7"/>
  <c r="R51" i="7" s="1"/>
  <c r="Q39" i="7"/>
  <c r="R39" i="7" s="1"/>
  <c r="Q27" i="7"/>
  <c r="R27" i="7" s="1"/>
  <c r="Q15" i="7"/>
  <c r="R15" i="7" s="1"/>
  <c r="Q3" i="7"/>
  <c r="R3" i="7" s="1"/>
  <c r="Q1427" i="7"/>
  <c r="R1427" i="7" s="1"/>
  <c r="Q1355" i="7"/>
  <c r="R1355" i="7" s="1"/>
  <c r="Q1295" i="7"/>
  <c r="R1295" i="7" s="1"/>
  <c r="Q1199" i="7"/>
  <c r="R1199" i="7" s="1"/>
  <c r="Q1091" i="7"/>
  <c r="R1091" i="7" s="1"/>
  <c r="Q1007" i="7"/>
  <c r="R1007" i="7" s="1"/>
  <c r="Q947" i="7"/>
  <c r="R947" i="7" s="1"/>
  <c r="Q863" i="7"/>
  <c r="R863" i="7" s="1"/>
  <c r="Q767" i="7"/>
  <c r="R767" i="7" s="1"/>
  <c r="Q683" i="7"/>
  <c r="R683" i="7" s="1"/>
  <c r="Q599" i="7"/>
  <c r="R599" i="7" s="1"/>
  <c r="Q503" i="7"/>
  <c r="R503" i="7" s="1"/>
  <c r="Q419" i="7"/>
  <c r="R419" i="7" s="1"/>
  <c r="Q323" i="7"/>
  <c r="R323" i="7" s="1"/>
  <c r="Q203" i="7"/>
  <c r="R203" i="7" s="1"/>
  <c r="Q71" i="7"/>
  <c r="R71" i="7" s="1"/>
  <c r="Q1450" i="7"/>
  <c r="R1450" i="7" s="1"/>
  <c r="Q1366" i="7"/>
  <c r="R1366" i="7" s="1"/>
  <c r="Q1306" i="7"/>
  <c r="R1306" i="7" s="1"/>
  <c r="Q1246" i="7"/>
  <c r="R1246" i="7" s="1"/>
  <c r="Q1198" i="7"/>
  <c r="R1198" i="7" s="1"/>
  <c r="Q1138" i="7"/>
  <c r="R1138" i="7" s="1"/>
  <c r="Q1090" i="7"/>
  <c r="R1090" i="7" s="1"/>
  <c r="Q1030" i="7"/>
  <c r="R1030" i="7" s="1"/>
  <c r="Q994" i="7"/>
  <c r="R994" i="7" s="1"/>
  <c r="Q934" i="7"/>
  <c r="R934" i="7" s="1"/>
  <c r="Q886" i="7"/>
  <c r="R886" i="7" s="1"/>
  <c r="Q814" i="7"/>
  <c r="R814" i="7" s="1"/>
  <c r="Q730" i="7"/>
  <c r="R730" i="7" s="1"/>
  <c r="Q658" i="7"/>
  <c r="R658" i="7" s="1"/>
  <c r="Q586" i="7"/>
  <c r="R586" i="7" s="1"/>
  <c r="Q502" i="7"/>
  <c r="R502" i="7" s="1"/>
  <c r="Q442" i="7"/>
  <c r="R442" i="7" s="1"/>
  <c r="Q370" i="7"/>
  <c r="R370" i="7" s="1"/>
  <c r="Q298" i="7"/>
  <c r="R298" i="7" s="1"/>
  <c r="Q214" i="7"/>
  <c r="R214" i="7" s="1"/>
  <c r="Q142" i="7"/>
  <c r="R142" i="7" s="1"/>
  <c r="Q94" i="7"/>
  <c r="R94" i="7" s="1"/>
  <c r="Q34" i="7"/>
  <c r="R34" i="7" s="1"/>
  <c r="Q1449" i="7"/>
  <c r="R1449" i="7" s="1"/>
  <c r="Q1377" i="7"/>
  <c r="R1377" i="7" s="1"/>
  <c r="Q1317" i="7"/>
  <c r="R1317" i="7" s="1"/>
  <c r="Q1233" i="7"/>
  <c r="R1233" i="7" s="1"/>
  <c r="Q1161" i="7"/>
  <c r="R1161" i="7" s="1"/>
  <c r="Q1089" i="7"/>
  <c r="R1089" i="7" s="1"/>
  <c r="Q1029" i="7"/>
  <c r="R1029" i="7" s="1"/>
  <c r="Q921" i="7"/>
  <c r="R921" i="7" s="1"/>
  <c r="Q837" i="7"/>
  <c r="R837" i="7" s="1"/>
  <c r="Q741" i="7"/>
  <c r="R741" i="7" s="1"/>
  <c r="Q657" i="7"/>
  <c r="R657" i="7" s="1"/>
  <c r="Q585" i="7"/>
  <c r="R585" i="7" s="1"/>
  <c r="Q537" i="7"/>
  <c r="R537" i="7" s="1"/>
  <c r="Q453" i="7"/>
  <c r="R453" i="7" s="1"/>
  <c r="Q369" i="7"/>
  <c r="R369" i="7" s="1"/>
  <c r="Q321" i="7"/>
  <c r="R321" i="7" s="1"/>
  <c r="Q249" i="7"/>
  <c r="R249" i="7" s="1"/>
  <c r="Q177" i="7"/>
  <c r="R177" i="7" s="1"/>
  <c r="Q129" i="7"/>
  <c r="R129" i="7" s="1"/>
  <c r="Q45" i="7"/>
  <c r="R45" i="7" s="1"/>
  <c r="Q1448" i="7"/>
  <c r="R1448" i="7" s="1"/>
  <c r="Q1376" i="7"/>
  <c r="R1376" i="7" s="1"/>
  <c r="Q1280" i="7"/>
  <c r="R1280" i="7" s="1"/>
  <c r="Q1208" i="7"/>
  <c r="R1208" i="7" s="1"/>
  <c r="Q1136" i="7"/>
  <c r="R1136" i="7" s="1"/>
  <c r="Q1088" i="7"/>
  <c r="R1088" i="7" s="1"/>
  <c r="Q1004" i="7"/>
  <c r="R1004" i="7" s="1"/>
  <c r="Q968" i="7"/>
  <c r="R968" i="7" s="1"/>
  <c r="Q884" i="7"/>
  <c r="R884" i="7" s="1"/>
  <c r="Q812" i="7"/>
  <c r="R812" i="7" s="1"/>
  <c r="Q728" i="7"/>
  <c r="R728" i="7" s="1"/>
  <c r="Q668" i="7"/>
  <c r="R668" i="7" s="1"/>
  <c r="Q572" i="7"/>
  <c r="R572" i="7" s="1"/>
  <c r="Q488" i="7"/>
  <c r="R488" i="7" s="1"/>
  <c r="Q416" i="7"/>
  <c r="R416" i="7" s="1"/>
  <c r="Q332" i="7"/>
  <c r="R332" i="7" s="1"/>
  <c r="Q248" i="7"/>
  <c r="R248" i="7" s="1"/>
  <c r="Q164" i="7"/>
  <c r="R164" i="7" s="1"/>
  <c r="Q68" i="7"/>
  <c r="R68" i="7" s="1"/>
  <c r="Q1447" i="7"/>
  <c r="R1447" i="7" s="1"/>
  <c r="Q1399" i="7"/>
  <c r="R1399" i="7" s="1"/>
  <c r="Q1339" i="7"/>
  <c r="R1339" i="7" s="1"/>
  <c r="Q1255" i="7"/>
  <c r="R1255" i="7" s="1"/>
  <c r="Q1183" i="7"/>
  <c r="R1183" i="7" s="1"/>
  <c r="Q1123" i="7"/>
  <c r="R1123" i="7" s="1"/>
  <c r="Q1063" i="7"/>
  <c r="R1063" i="7" s="1"/>
  <c r="Q1003" i="7"/>
  <c r="R1003" i="7" s="1"/>
  <c r="Q943" i="7"/>
  <c r="R943" i="7" s="1"/>
  <c r="Q883" i="7"/>
  <c r="R883" i="7" s="1"/>
  <c r="Q811" i="7"/>
  <c r="R811" i="7" s="1"/>
  <c r="Q739" i="7"/>
  <c r="R739" i="7" s="1"/>
  <c r="Q679" i="7"/>
  <c r="R679" i="7" s="1"/>
  <c r="Q619" i="7"/>
  <c r="R619" i="7" s="1"/>
  <c r="Q559" i="7"/>
  <c r="R559" i="7" s="1"/>
  <c r="Q499" i="7"/>
  <c r="R499" i="7" s="1"/>
  <c r="Q439" i="7"/>
  <c r="R439" i="7" s="1"/>
  <c r="Q367" i="7"/>
  <c r="R367" i="7" s="1"/>
  <c r="Q319" i="7"/>
  <c r="R319" i="7" s="1"/>
  <c r="Q271" i="7"/>
  <c r="R271" i="7" s="1"/>
  <c r="Q223" i="7"/>
  <c r="R223" i="7" s="1"/>
  <c r="Q187" i="7"/>
  <c r="R187" i="7" s="1"/>
  <c r="Q139" i="7"/>
  <c r="R139" i="7" s="1"/>
  <c r="Q91" i="7"/>
  <c r="R91" i="7" s="1"/>
  <c r="Q19" i="7"/>
  <c r="R19" i="7" s="1"/>
  <c r="Q1478" i="7"/>
  <c r="R1478" i="7" s="1"/>
  <c r="Q1466" i="7"/>
  <c r="R1466" i="7" s="1"/>
  <c r="Q1454" i="7"/>
  <c r="R1454" i="7" s="1"/>
  <c r="Q1442" i="7"/>
  <c r="R1442" i="7" s="1"/>
  <c r="Q1430" i="7"/>
  <c r="R1430" i="7" s="1"/>
  <c r="Q1418" i="7"/>
  <c r="R1418" i="7" s="1"/>
  <c r="Q1406" i="7"/>
  <c r="R1406" i="7" s="1"/>
  <c r="Q1394" i="7"/>
  <c r="R1394" i="7" s="1"/>
  <c r="Q1382" i="7"/>
  <c r="R1382" i="7" s="1"/>
  <c r="Q1370" i="7"/>
  <c r="R1370" i="7" s="1"/>
  <c r="Q1358" i="7"/>
  <c r="R1358" i="7" s="1"/>
  <c r="Q1346" i="7"/>
  <c r="R1346" i="7" s="1"/>
  <c r="Q1334" i="7"/>
  <c r="R1334" i="7" s="1"/>
  <c r="Q1322" i="7"/>
  <c r="R1322" i="7" s="1"/>
  <c r="Q1310" i="7"/>
  <c r="R1310" i="7" s="1"/>
  <c r="Q1298" i="7"/>
  <c r="R1298" i="7" s="1"/>
  <c r="Q1286" i="7"/>
  <c r="R1286" i="7" s="1"/>
  <c r="Q1274" i="7"/>
  <c r="R1274" i="7" s="1"/>
  <c r="Q1262" i="7"/>
  <c r="R1262" i="7" s="1"/>
  <c r="Q1250" i="7"/>
  <c r="R1250" i="7" s="1"/>
  <c r="Q1238" i="7"/>
  <c r="R1238" i="7" s="1"/>
  <c r="Q1226" i="7"/>
  <c r="R1226" i="7" s="1"/>
  <c r="Q1214" i="7"/>
  <c r="R1214" i="7" s="1"/>
  <c r="Q1202" i="7"/>
  <c r="R1202" i="7" s="1"/>
  <c r="Q1190" i="7"/>
  <c r="R1190" i="7" s="1"/>
  <c r="Q1178" i="7"/>
  <c r="R1178" i="7" s="1"/>
  <c r="Q1166" i="7"/>
  <c r="R1166" i="7" s="1"/>
  <c r="Q1154" i="7"/>
  <c r="R1154" i="7" s="1"/>
  <c r="Q1142" i="7"/>
  <c r="R1142" i="7" s="1"/>
  <c r="Q1130" i="7"/>
  <c r="R1130" i="7" s="1"/>
  <c r="Q1118" i="7"/>
  <c r="R1118" i="7" s="1"/>
  <c r="Q1106" i="7"/>
  <c r="R1106" i="7" s="1"/>
  <c r="Q1094" i="7"/>
  <c r="R1094" i="7" s="1"/>
  <c r="Q1082" i="7"/>
  <c r="R1082" i="7" s="1"/>
  <c r="Q1070" i="7"/>
  <c r="R1070" i="7" s="1"/>
  <c r="Q1058" i="7"/>
  <c r="R1058" i="7" s="1"/>
  <c r="Q1046" i="7"/>
  <c r="R1046" i="7" s="1"/>
  <c r="Q1034" i="7"/>
  <c r="R1034" i="7" s="1"/>
  <c r="Q1022" i="7"/>
  <c r="R1022" i="7" s="1"/>
  <c r="Q1010" i="7"/>
  <c r="R1010" i="7" s="1"/>
  <c r="Q998" i="7"/>
  <c r="R998" i="7" s="1"/>
  <c r="Q986" i="7"/>
  <c r="R986" i="7" s="1"/>
  <c r="Q974" i="7"/>
  <c r="R974" i="7" s="1"/>
  <c r="Q962" i="7"/>
  <c r="R962" i="7" s="1"/>
  <c r="Q950" i="7"/>
  <c r="R950" i="7" s="1"/>
  <c r="Q938" i="7"/>
  <c r="R938" i="7" s="1"/>
  <c r="Q926" i="7"/>
  <c r="R926" i="7" s="1"/>
  <c r="Q914" i="7"/>
  <c r="R914" i="7" s="1"/>
  <c r="Q902" i="7"/>
  <c r="R902" i="7" s="1"/>
  <c r="Q890" i="7"/>
  <c r="R890" i="7" s="1"/>
  <c r="Q878" i="7"/>
  <c r="R878" i="7" s="1"/>
  <c r="Q866" i="7"/>
  <c r="R866" i="7" s="1"/>
  <c r="Q854" i="7"/>
  <c r="R854" i="7" s="1"/>
  <c r="Q842" i="7"/>
  <c r="R842" i="7" s="1"/>
  <c r="Q830" i="7"/>
  <c r="R830" i="7" s="1"/>
  <c r="Q818" i="7"/>
  <c r="R818" i="7" s="1"/>
  <c r="Q806" i="7"/>
  <c r="R806" i="7" s="1"/>
  <c r="Q794" i="7"/>
  <c r="R794" i="7" s="1"/>
  <c r="Q782" i="7"/>
  <c r="R782" i="7" s="1"/>
  <c r="Q770" i="7"/>
  <c r="R770" i="7" s="1"/>
  <c r="Q758" i="7"/>
  <c r="R758" i="7" s="1"/>
  <c r="Q746" i="7"/>
  <c r="R746" i="7" s="1"/>
  <c r="Q734" i="7"/>
  <c r="R734" i="7" s="1"/>
  <c r="Q722" i="7"/>
  <c r="R722" i="7" s="1"/>
  <c r="Q710" i="7"/>
  <c r="R710" i="7" s="1"/>
  <c r="Q698" i="7"/>
  <c r="R698" i="7" s="1"/>
  <c r="Q686" i="7"/>
  <c r="R686" i="7" s="1"/>
  <c r="Q674" i="7"/>
  <c r="R674" i="7" s="1"/>
  <c r="Q662" i="7"/>
  <c r="R662" i="7" s="1"/>
  <c r="Q650" i="7"/>
  <c r="R650" i="7" s="1"/>
  <c r="Q638" i="7"/>
  <c r="R638" i="7" s="1"/>
  <c r="Q626" i="7"/>
  <c r="R626" i="7" s="1"/>
  <c r="Q614" i="7"/>
  <c r="R614" i="7" s="1"/>
  <c r="Q602" i="7"/>
  <c r="R602" i="7" s="1"/>
  <c r="Q590" i="7"/>
  <c r="R590" i="7" s="1"/>
  <c r="Q578" i="7"/>
  <c r="R578" i="7" s="1"/>
  <c r="Q566" i="7"/>
  <c r="R566" i="7" s="1"/>
  <c r="Q554" i="7"/>
  <c r="R554" i="7" s="1"/>
  <c r="Q542" i="7"/>
  <c r="R542" i="7" s="1"/>
  <c r="Q530" i="7"/>
  <c r="R530" i="7" s="1"/>
  <c r="Q518" i="7"/>
  <c r="R518" i="7" s="1"/>
  <c r="Q506" i="7"/>
  <c r="R506" i="7" s="1"/>
  <c r="Q494" i="7"/>
  <c r="R494" i="7" s="1"/>
  <c r="Q482" i="7"/>
  <c r="R482" i="7" s="1"/>
  <c r="Q470" i="7"/>
  <c r="R470" i="7" s="1"/>
  <c r="Q458" i="7"/>
  <c r="R458" i="7" s="1"/>
  <c r="Q446" i="7"/>
  <c r="R446" i="7" s="1"/>
  <c r="Q434" i="7"/>
  <c r="R434" i="7" s="1"/>
  <c r="Q422" i="7"/>
  <c r="R422" i="7" s="1"/>
  <c r="Q410" i="7"/>
  <c r="R410" i="7" s="1"/>
  <c r="Q398" i="7"/>
  <c r="R398" i="7" s="1"/>
  <c r="Q386" i="7"/>
  <c r="R386" i="7" s="1"/>
  <c r="Q374" i="7"/>
  <c r="R374" i="7" s="1"/>
  <c r="Q362" i="7"/>
  <c r="R362" i="7" s="1"/>
  <c r="Q350" i="7"/>
  <c r="R350" i="7" s="1"/>
  <c r="Q338" i="7"/>
  <c r="R338" i="7" s="1"/>
  <c r="Q326" i="7"/>
  <c r="R326" i="7" s="1"/>
  <c r="Q314" i="7"/>
  <c r="R314" i="7" s="1"/>
  <c r="Q302" i="7"/>
  <c r="R302" i="7" s="1"/>
  <c r="Q290" i="7"/>
  <c r="R290" i="7" s="1"/>
  <c r="Q278" i="7"/>
  <c r="R278" i="7" s="1"/>
  <c r="Q266" i="7"/>
  <c r="R266" i="7" s="1"/>
  <c r="Q254" i="7"/>
  <c r="R254" i="7" s="1"/>
  <c r="Q242" i="7"/>
  <c r="R242" i="7" s="1"/>
  <c r="Q230" i="7"/>
  <c r="R230" i="7" s="1"/>
  <c r="Q218" i="7"/>
  <c r="R218" i="7" s="1"/>
  <c r="Q206" i="7"/>
  <c r="R206" i="7" s="1"/>
  <c r="Q194" i="7"/>
  <c r="R194" i="7" s="1"/>
  <c r="Q182" i="7"/>
  <c r="R182" i="7" s="1"/>
  <c r="Q170" i="7"/>
  <c r="R170" i="7" s="1"/>
  <c r="Q158" i="7"/>
  <c r="R158" i="7" s="1"/>
  <c r="Q146" i="7"/>
  <c r="R146" i="7" s="1"/>
  <c r="Q134" i="7"/>
  <c r="R134" i="7" s="1"/>
  <c r="Q122" i="7"/>
  <c r="R122" i="7" s="1"/>
  <c r="Q110" i="7"/>
  <c r="R110" i="7" s="1"/>
  <c r="Q98" i="7"/>
  <c r="R98" i="7" s="1"/>
  <c r="Q86" i="7"/>
  <c r="R86" i="7" s="1"/>
  <c r="Q74" i="7"/>
  <c r="R74" i="7" s="1"/>
  <c r="Q62" i="7"/>
  <c r="R62" i="7" s="1"/>
  <c r="Q50" i="7"/>
  <c r="R50" i="7" s="1"/>
  <c r="Q38" i="7"/>
  <c r="R38" i="7" s="1"/>
  <c r="Q26" i="7"/>
  <c r="R26" i="7" s="1"/>
  <c r="Q14" i="7"/>
  <c r="R14" i="7" s="1"/>
  <c r="Q2" i="7"/>
  <c r="R2" i="7" s="1"/>
  <c r="Q1415" i="7"/>
  <c r="R1415" i="7" s="1"/>
  <c r="Q1319" i="7"/>
  <c r="R1319" i="7" s="1"/>
  <c r="Q1235" i="7"/>
  <c r="R1235" i="7" s="1"/>
  <c r="Q1187" i="7"/>
  <c r="R1187" i="7" s="1"/>
  <c r="Q1115" i="7"/>
  <c r="R1115" i="7" s="1"/>
  <c r="Q1031" i="7"/>
  <c r="R1031" i="7" s="1"/>
  <c r="Q971" i="7"/>
  <c r="R971" i="7" s="1"/>
  <c r="Q887" i="7"/>
  <c r="R887" i="7" s="1"/>
  <c r="Q803" i="7"/>
  <c r="R803" i="7" s="1"/>
  <c r="Q719" i="7"/>
  <c r="R719" i="7" s="1"/>
  <c r="Q659" i="7"/>
  <c r="R659" i="7" s="1"/>
  <c r="Q575" i="7"/>
  <c r="R575" i="7" s="1"/>
  <c r="Q515" i="7"/>
  <c r="R515" i="7" s="1"/>
  <c r="Q443" i="7"/>
  <c r="R443" i="7" s="1"/>
  <c r="Q359" i="7"/>
  <c r="R359" i="7" s="1"/>
  <c r="Q263" i="7"/>
  <c r="R263" i="7" s="1"/>
  <c r="Q179" i="7"/>
  <c r="R179" i="7" s="1"/>
  <c r="Q119" i="7"/>
  <c r="R119" i="7" s="1"/>
  <c r="Q11" i="7"/>
  <c r="R11" i="7" s="1"/>
  <c r="Q1462" i="7"/>
  <c r="R1462" i="7" s="1"/>
  <c r="Q1378" i="7"/>
  <c r="R1378" i="7" s="1"/>
  <c r="Q1318" i="7"/>
  <c r="R1318" i="7" s="1"/>
  <c r="Q1234" i="7"/>
  <c r="R1234" i="7" s="1"/>
  <c r="Q1162" i="7"/>
  <c r="R1162" i="7" s="1"/>
  <c r="Q1114" i="7"/>
  <c r="R1114" i="7" s="1"/>
  <c r="Q1042" i="7"/>
  <c r="R1042" i="7" s="1"/>
  <c r="Q982" i="7"/>
  <c r="R982" i="7" s="1"/>
  <c r="Q922" i="7"/>
  <c r="R922" i="7" s="1"/>
  <c r="Q850" i="7"/>
  <c r="R850" i="7" s="1"/>
  <c r="Q790" i="7"/>
  <c r="R790" i="7" s="1"/>
  <c r="Q706" i="7"/>
  <c r="R706" i="7" s="1"/>
  <c r="Q610" i="7"/>
  <c r="R610" i="7" s="1"/>
  <c r="Q538" i="7"/>
  <c r="R538" i="7" s="1"/>
  <c r="Q466" i="7"/>
  <c r="R466" i="7" s="1"/>
  <c r="Q394" i="7"/>
  <c r="R394" i="7" s="1"/>
  <c r="Q334" i="7"/>
  <c r="R334" i="7" s="1"/>
  <c r="Q262" i="7"/>
  <c r="R262" i="7" s="1"/>
  <c r="Q202" i="7"/>
  <c r="R202" i="7" s="1"/>
  <c r="Q118" i="7"/>
  <c r="R118" i="7" s="1"/>
  <c r="Q1473" i="7"/>
  <c r="R1473" i="7" s="1"/>
  <c r="Q1353" i="7"/>
  <c r="R1353" i="7" s="1"/>
  <c r="Q1125" i="7"/>
  <c r="R1125" i="7" s="1"/>
  <c r="Q69" i="7"/>
  <c r="R69" i="7" s="1"/>
  <c r="Q1436" i="7"/>
  <c r="R1436" i="7" s="1"/>
  <c r="Q1352" i="7"/>
  <c r="R1352" i="7" s="1"/>
  <c r="Q1304" i="7"/>
  <c r="R1304" i="7" s="1"/>
  <c r="Q1232" i="7"/>
  <c r="R1232" i="7" s="1"/>
  <c r="Q1184" i="7"/>
  <c r="R1184" i="7" s="1"/>
  <c r="Q1112" i="7"/>
  <c r="R1112" i="7" s="1"/>
  <c r="Q1076" i="7"/>
  <c r="R1076" i="7" s="1"/>
  <c r="Q992" i="7"/>
  <c r="R992" i="7" s="1"/>
  <c r="Q944" i="7"/>
  <c r="R944" i="7" s="1"/>
  <c r="Q872" i="7"/>
  <c r="R872" i="7" s="1"/>
  <c r="Q824" i="7"/>
  <c r="R824" i="7" s="1"/>
  <c r="Q752" i="7"/>
  <c r="R752" i="7" s="1"/>
  <c r="Q680" i="7"/>
  <c r="R680" i="7" s="1"/>
  <c r="Q596" i="7"/>
  <c r="R596" i="7" s="1"/>
  <c r="Q548" i="7"/>
  <c r="R548" i="7" s="1"/>
  <c r="Q464" i="7"/>
  <c r="R464" i="7" s="1"/>
  <c r="Q392" i="7"/>
  <c r="R392" i="7" s="1"/>
  <c r="Q344" i="7"/>
  <c r="R344" i="7" s="1"/>
  <c r="Q260" i="7"/>
  <c r="R260" i="7" s="1"/>
  <c r="Q200" i="7"/>
  <c r="R200" i="7" s="1"/>
  <c r="Q116" i="7"/>
  <c r="R116" i="7" s="1"/>
  <c r="Q56" i="7"/>
  <c r="R56" i="7" s="1"/>
  <c r="Q1435" i="7"/>
  <c r="R1435" i="7" s="1"/>
  <c r="Q1363" i="7"/>
  <c r="R1363" i="7" s="1"/>
  <c r="Q1303" i="7"/>
  <c r="R1303" i="7" s="1"/>
  <c r="Q1219" i="7"/>
  <c r="R1219" i="7" s="1"/>
  <c r="Q1159" i="7"/>
  <c r="R1159" i="7" s="1"/>
  <c r="Q1099" i="7"/>
  <c r="R1099" i="7" s="1"/>
  <c r="Q1051" i="7"/>
  <c r="R1051" i="7" s="1"/>
  <c r="Q991" i="7"/>
  <c r="R991" i="7" s="1"/>
  <c r="Q931" i="7"/>
  <c r="R931" i="7" s="1"/>
  <c r="Q847" i="7"/>
  <c r="R847" i="7" s="1"/>
  <c r="Q775" i="7"/>
  <c r="R775" i="7" s="1"/>
  <c r="Q703" i="7"/>
  <c r="R703" i="7" s="1"/>
  <c r="Q631" i="7"/>
  <c r="R631" i="7" s="1"/>
  <c r="Q571" i="7"/>
  <c r="R571" i="7" s="1"/>
  <c r="Q511" i="7"/>
  <c r="R511" i="7" s="1"/>
  <c r="Q451" i="7"/>
  <c r="R451" i="7" s="1"/>
  <c r="Q391" i="7"/>
  <c r="R391" i="7" s="1"/>
  <c r="Q343" i="7"/>
  <c r="R343" i="7" s="1"/>
  <c r="Q295" i="7"/>
  <c r="R295" i="7" s="1"/>
  <c r="Q259" i="7"/>
  <c r="R259" i="7" s="1"/>
  <c r="Q199" i="7"/>
  <c r="R199" i="7" s="1"/>
  <c r="Q151" i="7"/>
  <c r="R151" i="7" s="1"/>
  <c r="Q103" i="7"/>
  <c r="R103" i="7" s="1"/>
  <c r="Q67" i="7"/>
  <c r="R67" i="7" s="1"/>
  <c r="Q43" i="7"/>
  <c r="R43" i="7" s="1"/>
  <c r="Q7" i="7"/>
  <c r="R7" i="7" s="1"/>
  <c r="Q1477" i="7"/>
  <c r="R1477" i="7" s="1"/>
  <c r="Q1465" i="7"/>
  <c r="R1465" i="7" s="1"/>
  <c r="Q1453" i="7"/>
  <c r="R1453" i="7" s="1"/>
  <c r="Q1441" i="7"/>
  <c r="R1441" i="7" s="1"/>
  <c r="Q1429" i="7"/>
  <c r="R1429" i="7" s="1"/>
  <c r="Q1417" i="7"/>
  <c r="R1417" i="7" s="1"/>
  <c r="Q1405" i="7"/>
  <c r="R1405" i="7" s="1"/>
  <c r="Q1393" i="7"/>
  <c r="R1393" i="7" s="1"/>
  <c r="Q1381" i="7"/>
  <c r="R1381" i="7" s="1"/>
  <c r="Q1369" i="7"/>
  <c r="R1369" i="7" s="1"/>
  <c r="Q1357" i="7"/>
  <c r="R1357" i="7" s="1"/>
  <c r="Q1345" i="7"/>
  <c r="R1345" i="7" s="1"/>
  <c r="Q1333" i="7"/>
  <c r="R1333" i="7" s="1"/>
  <c r="Q1321" i="7"/>
  <c r="R1321" i="7" s="1"/>
  <c r="Q1309" i="7"/>
  <c r="R1309" i="7" s="1"/>
  <c r="Q1297" i="7"/>
  <c r="R1297" i="7" s="1"/>
  <c r="Q1285" i="7"/>
  <c r="R1285" i="7" s="1"/>
  <c r="Q1273" i="7"/>
  <c r="R1273" i="7" s="1"/>
  <c r="Q1261" i="7"/>
  <c r="R1261" i="7" s="1"/>
  <c r="Q1249" i="7"/>
  <c r="R1249" i="7" s="1"/>
  <c r="Q1237" i="7"/>
  <c r="R1237" i="7" s="1"/>
  <c r="Q1225" i="7"/>
  <c r="R1225" i="7" s="1"/>
  <c r="Q1213" i="7"/>
  <c r="R1213" i="7" s="1"/>
  <c r="Q1201" i="7"/>
  <c r="R1201" i="7" s="1"/>
  <c r="Q1189" i="7"/>
  <c r="R1189" i="7" s="1"/>
  <c r="Q1177" i="7"/>
  <c r="R1177" i="7" s="1"/>
  <c r="Q1165" i="7"/>
  <c r="R1165" i="7" s="1"/>
  <c r="Q1153" i="7"/>
  <c r="R1153" i="7" s="1"/>
  <c r="Q1141" i="7"/>
  <c r="R1141" i="7" s="1"/>
  <c r="Q1129" i="7"/>
  <c r="R1129" i="7" s="1"/>
  <c r="Q1117" i="7"/>
  <c r="R1117" i="7" s="1"/>
  <c r="Q1105" i="7"/>
  <c r="R1105" i="7" s="1"/>
  <c r="Q1093" i="7"/>
  <c r="R1093" i="7" s="1"/>
  <c r="Q1081" i="7"/>
  <c r="R1081" i="7" s="1"/>
  <c r="Q1069" i="7"/>
  <c r="R1069" i="7" s="1"/>
  <c r="Q1057" i="7"/>
  <c r="R1057" i="7" s="1"/>
  <c r="Q1045" i="7"/>
  <c r="R1045" i="7" s="1"/>
  <c r="Q1033" i="7"/>
  <c r="R1033" i="7" s="1"/>
  <c r="Q1021" i="7"/>
  <c r="R1021" i="7" s="1"/>
  <c r="Q1009" i="7"/>
  <c r="R1009" i="7" s="1"/>
  <c r="Q997" i="7"/>
  <c r="R997" i="7" s="1"/>
  <c r="Q985" i="7"/>
  <c r="R985" i="7" s="1"/>
  <c r="Q973" i="7"/>
  <c r="R973" i="7" s="1"/>
  <c r="Q961" i="7"/>
  <c r="R961" i="7" s="1"/>
  <c r="Q949" i="7"/>
  <c r="R949" i="7" s="1"/>
  <c r="Q937" i="7"/>
  <c r="R937" i="7" s="1"/>
  <c r="Q925" i="7"/>
  <c r="R925" i="7" s="1"/>
  <c r="Q913" i="7"/>
  <c r="R913" i="7" s="1"/>
  <c r="Q901" i="7"/>
  <c r="R901" i="7" s="1"/>
  <c r="Q889" i="7"/>
  <c r="R889" i="7" s="1"/>
  <c r="Q877" i="7"/>
  <c r="R877" i="7" s="1"/>
  <c r="Q865" i="7"/>
  <c r="R865" i="7" s="1"/>
  <c r="Q853" i="7"/>
  <c r="R853" i="7" s="1"/>
  <c r="Q841" i="7"/>
  <c r="R841" i="7" s="1"/>
  <c r="Q829" i="7"/>
  <c r="R829" i="7" s="1"/>
  <c r="Q817" i="7"/>
  <c r="R817" i="7" s="1"/>
  <c r="Q805" i="7"/>
  <c r="R805" i="7" s="1"/>
  <c r="Q793" i="7"/>
  <c r="R793" i="7" s="1"/>
  <c r="Q781" i="7"/>
  <c r="R781" i="7" s="1"/>
  <c r="Q769" i="7"/>
  <c r="R769" i="7" s="1"/>
  <c r="Q757" i="7"/>
  <c r="R757" i="7" s="1"/>
  <c r="Q745" i="7"/>
  <c r="R745" i="7" s="1"/>
  <c r="Q733" i="7"/>
  <c r="R733" i="7" s="1"/>
  <c r="Q721" i="7"/>
  <c r="R721" i="7" s="1"/>
  <c r="Q709" i="7"/>
  <c r="R709" i="7" s="1"/>
  <c r="Q697" i="7"/>
  <c r="R697" i="7" s="1"/>
  <c r="Q685" i="7"/>
  <c r="R685" i="7" s="1"/>
  <c r="Q673" i="7"/>
  <c r="R673" i="7" s="1"/>
  <c r="Q661" i="7"/>
  <c r="R661" i="7" s="1"/>
  <c r="Q649" i="7"/>
  <c r="R649" i="7" s="1"/>
  <c r="Q637" i="7"/>
  <c r="R637" i="7" s="1"/>
  <c r="Q625" i="7"/>
  <c r="R625" i="7" s="1"/>
  <c r="Q613" i="7"/>
  <c r="R613" i="7" s="1"/>
  <c r="Q601" i="7"/>
  <c r="R601" i="7" s="1"/>
  <c r="Q589" i="7"/>
  <c r="R589" i="7" s="1"/>
  <c r="Q577" i="7"/>
  <c r="R577" i="7" s="1"/>
  <c r="Q565" i="7"/>
  <c r="R565" i="7" s="1"/>
  <c r="Q553" i="7"/>
  <c r="R553" i="7" s="1"/>
  <c r="Q541" i="7"/>
  <c r="R541" i="7" s="1"/>
  <c r="Q529" i="7"/>
  <c r="R529" i="7" s="1"/>
  <c r="Q517" i="7"/>
  <c r="R517" i="7" s="1"/>
  <c r="Q505" i="7"/>
  <c r="R505" i="7" s="1"/>
  <c r="Q493" i="7"/>
  <c r="R493" i="7" s="1"/>
  <c r="Q481" i="7"/>
  <c r="R481" i="7" s="1"/>
  <c r="Q469" i="7"/>
  <c r="R469" i="7" s="1"/>
  <c r="Q457" i="7"/>
  <c r="R457" i="7" s="1"/>
  <c r="Q445" i="7"/>
  <c r="R445" i="7" s="1"/>
  <c r="Q433" i="7"/>
  <c r="R433" i="7" s="1"/>
  <c r="Q421" i="7"/>
  <c r="R421" i="7" s="1"/>
  <c r="Q409" i="7"/>
  <c r="R409" i="7" s="1"/>
  <c r="Q397" i="7"/>
  <c r="R397" i="7" s="1"/>
  <c r="Q385" i="7"/>
  <c r="R385" i="7" s="1"/>
  <c r="Q373" i="7"/>
  <c r="R373" i="7" s="1"/>
  <c r="Q361" i="7"/>
  <c r="R361" i="7" s="1"/>
  <c r="Q349" i="7"/>
  <c r="R349" i="7" s="1"/>
  <c r="Q337" i="7"/>
  <c r="R337" i="7" s="1"/>
  <c r="Q325" i="7"/>
  <c r="R325" i="7" s="1"/>
  <c r="Q313" i="7"/>
  <c r="R313" i="7" s="1"/>
  <c r="Q301" i="7"/>
  <c r="R301" i="7" s="1"/>
  <c r="Q289" i="7"/>
  <c r="R289" i="7" s="1"/>
  <c r="Q277" i="7"/>
  <c r="R277" i="7" s="1"/>
  <c r="Q265" i="7"/>
  <c r="R265" i="7" s="1"/>
  <c r="Q253" i="7"/>
  <c r="R253" i="7" s="1"/>
  <c r="Q241" i="7"/>
  <c r="R241" i="7" s="1"/>
  <c r="Q229" i="7"/>
  <c r="R229" i="7" s="1"/>
  <c r="Q217" i="7"/>
  <c r="R217" i="7" s="1"/>
  <c r="Q205" i="7"/>
  <c r="R205" i="7" s="1"/>
  <c r="Q193" i="7"/>
  <c r="R193" i="7" s="1"/>
  <c r="Q181" i="7"/>
  <c r="R181" i="7" s="1"/>
  <c r="Q169" i="7"/>
  <c r="R169" i="7" s="1"/>
  <c r="Q157" i="7"/>
  <c r="R157" i="7" s="1"/>
  <c r="Q145" i="7"/>
  <c r="R145" i="7" s="1"/>
  <c r="Q133" i="7"/>
  <c r="R133" i="7" s="1"/>
  <c r="Q121" i="7"/>
  <c r="R121" i="7" s="1"/>
  <c r="Q109" i="7"/>
  <c r="R109" i="7" s="1"/>
  <c r="Q97" i="7"/>
  <c r="R97" i="7" s="1"/>
  <c r="Q85" i="7"/>
  <c r="R85" i="7" s="1"/>
  <c r="Q73" i="7"/>
  <c r="R73" i="7" s="1"/>
  <c r="Q61" i="7"/>
  <c r="R61" i="7" s="1"/>
  <c r="Q49" i="7"/>
  <c r="R49" i="7" s="1"/>
  <c r="Q37" i="7"/>
  <c r="R37" i="7" s="1"/>
  <c r="Q25" i="7"/>
  <c r="R25" i="7" s="1"/>
  <c r="Q13" i="7"/>
  <c r="R13" i="7" s="1"/>
  <c r="Q1475" i="7"/>
  <c r="R1475" i="7" s="1"/>
  <c r="Q1367" i="7"/>
  <c r="R1367" i="7" s="1"/>
  <c r="Q1247" i="7"/>
  <c r="R1247" i="7" s="1"/>
  <c r="Q1139" i="7"/>
  <c r="R1139" i="7" s="1"/>
  <c r="Q1055" i="7"/>
  <c r="R1055" i="7" s="1"/>
  <c r="Q923" i="7"/>
  <c r="R923" i="7" s="1"/>
  <c r="Q815" i="7"/>
  <c r="R815" i="7" s="1"/>
  <c r="Q707" i="7"/>
  <c r="R707" i="7" s="1"/>
  <c r="Q623" i="7"/>
  <c r="R623" i="7" s="1"/>
  <c r="Q527" i="7"/>
  <c r="R527" i="7" s="1"/>
  <c r="Q407" i="7"/>
  <c r="R407" i="7" s="1"/>
  <c r="Q335" i="7"/>
  <c r="R335" i="7" s="1"/>
  <c r="Q251" i="7"/>
  <c r="R251" i="7" s="1"/>
  <c r="Q131" i="7"/>
  <c r="R131" i="7" s="1"/>
  <c r="Q1474" i="7"/>
  <c r="R1474" i="7" s="1"/>
  <c r="Q1402" i="7"/>
  <c r="R1402" i="7" s="1"/>
  <c r="Q1330" i="7"/>
  <c r="R1330" i="7" s="1"/>
  <c r="Q1258" i="7"/>
  <c r="R1258" i="7" s="1"/>
  <c r="Q1150" i="7"/>
  <c r="R1150" i="7" s="1"/>
  <c r="Q1054" i="7"/>
  <c r="R1054" i="7" s="1"/>
  <c r="Q946" i="7"/>
  <c r="R946" i="7" s="1"/>
  <c r="Q862" i="7"/>
  <c r="R862" i="7" s="1"/>
  <c r="Q742" i="7"/>
  <c r="R742" i="7" s="1"/>
  <c r="Q634" i="7"/>
  <c r="R634" i="7" s="1"/>
  <c r="Q514" i="7"/>
  <c r="R514" i="7" s="1"/>
  <c r="Q406" i="7"/>
  <c r="R406" i="7" s="1"/>
  <c r="Q274" i="7"/>
  <c r="R274" i="7" s="1"/>
  <c r="Q166" i="7"/>
  <c r="R166" i="7" s="1"/>
  <c r="Q46" i="7"/>
  <c r="R46" i="7" s="1"/>
  <c r="Q1401" i="7"/>
  <c r="R1401" i="7" s="1"/>
  <c r="Q1281" i="7"/>
  <c r="R1281" i="7" s="1"/>
  <c r="Q1197" i="7"/>
  <c r="R1197" i="7" s="1"/>
  <c r="Q1077" i="7"/>
  <c r="R1077" i="7" s="1"/>
  <c r="Q981" i="7"/>
  <c r="R981" i="7" s="1"/>
  <c r="Q885" i="7"/>
  <c r="R885" i="7" s="1"/>
  <c r="Q789" i="7"/>
  <c r="R789" i="7" s="1"/>
  <c r="Q717" i="7"/>
  <c r="R717" i="7" s="1"/>
  <c r="Q597" i="7"/>
  <c r="R597" i="7" s="1"/>
  <c r="Q489" i="7"/>
  <c r="R489" i="7" s="1"/>
  <c r="Q405" i="7"/>
  <c r="R405" i="7" s="1"/>
  <c r="Q297" i="7"/>
  <c r="R297" i="7" s="1"/>
  <c r="Q189" i="7"/>
  <c r="R189" i="7" s="1"/>
  <c r="Q93" i="7"/>
  <c r="R93" i="7" s="1"/>
  <c r="Q9" i="7"/>
  <c r="R9" i="7" s="1"/>
  <c r="Q1364" i="7"/>
  <c r="R1364" i="7" s="1"/>
  <c r="Q1244" i="7"/>
  <c r="R1244" i="7" s="1"/>
  <c r="Q1124" i="7"/>
  <c r="R1124" i="7" s="1"/>
  <c r="Q1016" i="7"/>
  <c r="R1016" i="7" s="1"/>
  <c r="Q896" i="7"/>
  <c r="R896" i="7" s="1"/>
  <c r="Q764" i="7"/>
  <c r="R764" i="7" s="1"/>
  <c r="Q632" i="7"/>
  <c r="R632" i="7" s="1"/>
  <c r="Q500" i="7"/>
  <c r="R500" i="7" s="1"/>
  <c r="Q380" i="7"/>
  <c r="R380" i="7" s="1"/>
  <c r="Q284" i="7"/>
  <c r="R284" i="7" s="1"/>
  <c r="Q140" i="7"/>
  <c r="R140" i="7" s="1"/>
  <c r="Q32" i="7"/>
  <c r="R32" i="7" s="1"/>
  <c r="Q1243" i="7"/>
  <c r="R1243" i="7" s="1"/>
  <c r="Q751" i="7"/>
  <c r="R751" i="7" s="1"/>
  <c r="Q1476" i="7"/>
  <c r="R1476" i="7" s="1"/>
  <c r="Q1464" i="7"/>
  <c r="R1464" i="7" s="1"/>
  <c r="Q1452" i="7"/>
  <c r="R1452" i="7" s="1"/>
  <c r="Q1440" i="7"/>
  <c r="R1440" i="7" s="1"/>
  <c r="Q1428" i="7"/>
  <c r="R1428" i="7" s="1"/>
  <c r="Q1416" i="7"/>
  <c r="R1416" i="7" s="1"/>
  <c r="Q1404" i="7"/>
  <c r="R1404" i="7" s="1"/>
  <c r="Q1392" i="7"/>
  <c r="R1392" i="7" s="1"/>
  <c r="Q1380" i="7"/>
  <c r="R1380" i="7" s="1"/>
  <c r="Q1368" i="7"/>
  <c r="R1368" i="7" s="1"/>
  <c r="Q1356" i="7"/>
  <c r="R1356" i="7" s="1"/>
  <c r="Q1344" i="7"/>
  <c r="R1344" i="7" s="1"/>
  <c r="Q1332" i="7"/>
  <c r="R1332" i="7" s="1"/>
  <c r="Q1320" i="7"/>
  <c r="R1320" i="7" s="1"/>
  <c r="Q1308" i="7"/>
  <c r="R1308" i="7" s="1"/>
  <c r="Q1296" i="7"/>
  <c r="R1296" i="7" s="1"/>
  <c r="Q1284" i="7"/>
  <c r="R1284" i="7" s="1"/>
  <c r="Q1272" i="7"/>
  <c r="R1272" i="7" s="1"/>
  <c r="Q1260" i="7"/>
  <c r="R1260" i="7" s="1"/>
  <c r="Q1248" i="7"/>
  <c r="R1248" i="7" s="1"/>
  <c r="Q1236" i="7"/>
  <c r="R1236" i="7" s="1"/>
  <c r="Q1224" i="7"/>
  <c r="R1224" i="7" s="1"/>
  <c r="Q1212" i="7"/>
  <c r="R1212" i="7" s="1"/>
  <c r="Q1200" i="7"/>
  <c r="R1200" i="7" s="1"/>
  <c r="Q1188" i="7"/>
  <c r="R1188" i="7" s="1"/>
  <c r="Q1176" i="7"/>
  <c r="R1176" i="7" s="1"/>
  <c r="Q1164" i="7"/>
  <c r="R1164" i="7" s="1"/>
  <c r="Q1152" i="7"/>
  <c r="R1152" i="7" s="1"/>
  <c r="Q1140" i="7"/>
  <c r="R1140" i="7" s="1"/>
  <c r="Q1128" i="7"/>
  <c r="R1128" i="7" s="1"/>
  <c r="Q1116" i="7"/>
  <c r="R1116" i="7" s="1"/>
  <c r="Q1104" i="7"/>
  <c r="R1104" i="7" s="1"/>
  <c r="Q1092" i="7"/>
  <c r="R1092" i="7" s="1"/>
  <c r="Q1080" i="7"/>
  <c r="R1080" i="7" s="1"/>
  <c r="Q1068" i="7"/>
  <c r="R1068" i="7" s="1"/>
  <c r="Q1056" i="7"/>
  <c r="R1056" i="7" s="1"/>
  <c r="Q1044" i="7"/>
  <c r="R1044" i="7" s="1"/>
  <c r="Q1032" i="7"/>
  <c r="R1032" i="7" s="1"/>
  <c r="Q1020" i="7"/>
  <c r="R1020" i="7" s="1"/>
  <c r="Q1008" i="7"/>
  <c r="R1008" i="7" s="1"/>
  <c r="Q996" i="7"/>
  <c r="R996" i="7" s="1"/>
  <c r="Q984" i="7"/>
  <c r="R984" i="7" s="1"/>
  <c r="Q972" i="7"/>
  <c r="R972" i="7" s="1"/>
  <c r="Q960" i="7"/>
  <c r="R960" i="7" s="1"/>
  <c r="Q948" i="7"/>
  <c r="R948" i="7" s="1"/>
  <c r="Q936" i="7"/>
  <c r="R936" i="7" s="1"/>
  <c r="Q924" i="7"/>
  <c r="R924" i="7" s="1"/>
  <c r="Q912" i="7"/>
  <c r="R912" i="7" s="1"/>
  <c r="Q900" i="7"/>
  <c r="R900" i="7" s="1"/>
  <c r="Q888" i="7"/>
  <c r="R888" i="7" s="1"/>
  <c r="Q876" i="7"/>
  <c r="R876" i="7" s="1"/>
  <c r="Q864" i="7"/>
  <c r="R864" i="7" s="1"/>
  <c r="Q852" i="7"/>
  <c r="R852" i="7" s="1"/>
  <c r="Q840" i="7"/>
  <c r="R840" i="7" s="1"/>
  <c r="Q828" i="7"/>
  <c r="R828" i="7" s="1"/>
  <c r="Q816" i="7"/>
  <c r="R816" i="7" s="1"/>
  <c r="Q804" i="7"/>
  <c r="R804" i="7" s="1"/>
  <c r="Q792" i="7"/>
  <c r="R792" i="7" s="1"/>
  <c r="Q780" i="7"/>
  <c r="R780" i="7" s="1"/>
  <c r="Q768" i="7"/>
  <c r="R768" i="7" s="1"/>
  <c r="Q756" i="7"/>
  <c r="R756" i="7" s="1"/>
  <c r="Q744" i="7"/>
  <c r="R744" i="7" s="1"/>
  <c r="Q732" i="7"/>
  <c r="R732" i="7" s="1"/>
  <c r="Q720" i="7"/>
  <c r="R720" i="7" s="1"/>
  <c r="Q708" i="7"/>
  <c r="R708" i="7" s="1"/>
  <c r="Q696" i="7"/>
  <c r="R696" i="7" s="1"/>
  <c r="Q684" i="7"/>
  <c r="R684" i="7" s="1"/>
  <c r="Q672" i="7"/>
  <c r="R672" i="7" s="1"/>
  <c r="Q660" i="7"/>
  <c r="R660" i="7" s="1"/>
  <c r="Q648" i="7"/>
  <c r="R648" i="7" s="1"/>
  <c r="Q636" i="7"/>
  <c r="R636" i="7" s="1"/>
  <c r="Q624" i="7"/>
  <c r="R624" i="7" s="1"/>
  <c r="Q612" i="7"/>
  <c r="R612" i="7" s="1"/>
  <c r="Q600" i="7"/>
  <c r="R600" i="7" s="1"/>
  <c r="Q588" i="7"/>
  <c r="R588" i="7" s="1"/>
  <c r="Q576" i="7"/>
  <c r="R576" i="7" s="1"/>
  <c r="Q564" i="7"/>
  <c r="R564" i="7" s="1"/>
  <c r="Q552" i="7"/>
  <c r="R552" i="7" s="1"/>
  <c r="Q540" i="7"/>
  <c r="R540" i="7" s="1"/>
  <c r="Q528" i="7"/>
  <c r="R528" i="7" s="1"/>
  <c r="Q516" i="7"/>
  <c r="R516" i="7" s="1"/>
  <c r="Q504" i="7"/>
  <c r="R504" i="7" s="1"/>
  <c r="Q492" i="7"/>
  <c r="R492" i="7" s="1"/>
  <c r="Q480" i="7"/>
  <c r="R480" i="7" s="1"/>
  <c r="Q468" i="7"/>
  <c r="R468" i="7" s="1"/>
  <c r="Q456" i="7"/>
  <c r="R456" i="7" s="1"/>
  <c r="Q444" i="7"/>
  <c r="R444" i="7" s="1"/>
  <c r="Q432" i="7"/>
  <c r="R432" i="7" s="1"/>
  <c r="Q420" i="7"/>
  <c r="R420" i="7" s="1"/>
  <c r="Q408" i="7"/>
  <c r="R408" i="7" s="1"/>
  <c r="Q396" i="7"/>
  <c r="R396" i="7" s="1"/>
  <c r="Q384" i="7"/>
  <c r="R384" i="7" s="1"/>
  <c r="Q372" i="7"/>
  <c r="R372" i="7" s="1"/>
  <c r="Q360" i="7"/>
  <c r="R360" i="7" s="1"/>
  <c r="Q348" i="7"/>
  <c r="R348" i="7" s="1"/>
  <c r="Q336" i="7"/>
  <c r="R336" i="7" s="1"/>
  <c r="Q324" i="7"/>
  <c r="R324" i="7" s="1"/>
  <c r="Q312" i="7"/>
  <c r="R312" i="7" s="1"/>
  <c r="Q300" i="7"/>
  <c r="R300" i="7" s="1"/>
  <c r="Q288" i="7"/>
  <c r="R288" i="7" s="1"/>
  <c r="Q276" i="7"/>
  <c r="R276" i="7" s="1"/>
  <c r="Q264" i="7"/>
  <c r="R264" i="7" s="1"/>
  <c r="Q252" i="7"/>
  <c r="R252" i="7" s="1"/>
  <c r="Q240" i="7"/>
  <c r="R240" i="7" s="1"/>
  <c r="Q228" i="7"/>
  <c r="R228" i="7" s="1"/>
  <c r="Q216" i="7"/>
  <c r="R216" i="7" s="1"/>
  <c r="Q204" i="7"/>
  <c r="R204" i="7" s="1"/>
  <c r="Q192" i="7"/>
  <c r="R192" i="7" s="1"/>
  <c r="Q180" i="7"/>
  <c r="R180" i="7" s="1"/>
  <c r="Q168" i="7"/>
  <c r="R168" i="7" s="1"/>
  <c r="Q156" i="7"/>
  <c r="R156" i="7" s="1"/>
  <c r="Q144" i="7"/>
  <c r="R144" i="7" s="1"/>
  <c r="Q132" i="7"/>
  <c r="R132" i="7" s="1"/>
  <c r="Q120" i="7"/>
  <c r="R120" i="7" s="1"/>
  <c r="Q108" i="7"/>
  <c r="R108" i="7" s="1"/>
  <c r="Q96" i="7"/>
  <c r="R96" i="7" s="1"/>
  <c r="Q84" i="7"/>
  <c r="R84" i="7" s="1"/>
  <c r="Q72" i="7"/>
  <c r="R72" i="7" s="1"/>
  <c r="Q60" i="7"/>
  <c r="R60" i="7" s="1"/>
  <c r="Q48" i="7"/>
  <c r="R48" i="7" s="1"/>
  <c r="Q36" i="7"/>
  <c r="R36" i="7" s="1"/>
  <c r="Q24" i="7"/>
  <c r="R24" i="7" s="1"/>
  <c r="Q12" i="7"/>
  <c r="R12" i="7" s="1"/>
  <c r="M4682" i="4"/>
  <c r="P4682" i="4"/>
  <c r="N5101" i="1"/>
  <c r="N5102" i="1"/>
  <c r="N5103" i="1"/>
  <c r="N5104" i="1"/>
  <c r="N5074" i="1"/>
  <c r="N4961" i="1"/>
  <c r="N4792" i="1"/>
  <c r="N4752" i="1"/>
  <c r="N4706" i="1"/>
  <c r="N4693" i="1"/>
  <c r="N4497" i="1"/>
  <c r="N4425" i="1"/>
  <c r="N4394" i="1"/>
  <c r="N4335" i="1"/>
  <c r="N4265" i="1"/>
  <c r="N4043" i="1"/>
  <c r="N3994" i="1"/>
  <c r="N3907" i="1"/>
  <c r="N3842" i="1"/>
  <c r="N3801" i="1"/>
  <c r="N3712" i="1"/>
  <c r="N3710" i="1"/>
  <c r="N3623" i="1"/>
  <c r="N3339" i="1"/>
  <c r="N3079" i="1"/>
  <c r="N2991" i="1"/>
  <c r="N2505" i="1"/>
  <c r="N2474" i="1"/>
  <c r="N2456" i="1"/>
  <c r="N2278" i="1"/>
  <c r="N2075" i="1"/>
  <c r="N2050" i="1"/>
  <c r="N1794" i="1"/>
  <c r="N1761" i="1"/>
  <c r="N1664" i="1"/>
  <c r="N1634" i="1"/>
  <c r="N1429" i="1"/>
  <c r="N1359" i="1"/>
  <c r="N1185" i="1"/>
  <c r="N1042" i="1"/>
  <c r="N548" i="1"/>
  <c r="N442" i="1"/>
  <c r="N379" i="1"/>
  <c r="N204" i="1"/>
  <c r="N82" i="1"/>
  <c r="N62" i="1"/>
  <c r="N6" i="1"/>
  <c r="N7" i="1"/>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1067" i="4"/>
  <c r="P1068"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1204" i="4"/>
  <c r="P1205" i="4"/>
  <c r="P1206" i="4"/>
  <c r="P1207" i="4"/>
  <c r="P1208" i="4"/>
  <c r="P1209" i="4"/>
  <c r="P1210" i="4"/>
  <c r="P1211" i="4"/>
  <c r="P1212" i="4"/>
  <c r="P1213" i="4"/>
  <c r="P1214" i="4"/>
  <c r="P1215" i="4"/>
  <c r="P1216" i="4"/>
  <c r="P1217" i="4"/>
  <c r="P1218" i="4"/>
  <c r="P1219" i="4"/>
  <c r="P1220" i="4"/>
  <c r="P1221" i="4"/>
  <c r="P1222" i="4"/>
  <c r="P1223"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280" i="4"/>
  <c r="P1281" i="4"/>
  <c r="P1282" i="4"/>
  <c r="P1283" i="4"/>
  <c r="P1284" i="4"/>
  <c r="P1285" i="4"/>
  <c r="P1286" i="4"/>
  <c r="P1287" i="4"/>
  <c r="P1288" i="4"/>
  <c r="P1289" i="4"/>
  <c r="P1290" i="4"/>
  <c r="P1291" i="4"/>
  <c r="P1292" i="4"/>
  <c r="P1293" i="4"/>
  <c r="P1294" i="4"/>
  <c r="P1295" i="4"/>
  <c r="P1296" i="4"/>
  <c r="P1297" i="4"/>
  <c r="P1298" i="4"/>
  <c r="P1299" i="4"/>
  <c r="P1300" i="4"/>
  <c r="P1301" i="4"/>
  <c r="P1302" i="4"/>
  <c r="P1303" i="4"/>
  <c r="P1304" i="4"/>
  <c r="P1305" i="4"/>
  <c r="P1306" i="4"/>
  <c r="P1307" i="4"/>
  <c r="P1308" i="4"/>
  <c r="P1309" i="4"/>
  <c r="P1310" i="4"/>
  <c r="P1311" i="4"/>
  <c r="P1312" i="4"/>
  <c r="P1313"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354" i="4"/>
  <c r="P1355" i="4"/>
  <c r="P1356" i="4"/>
  <c r="P1357" i="4"/>
  <c r="P1358" i="4"/>
  <c r="P1359" i="4"/>
  <c r="P1360" i="4"/>
  <c r="P1361" i="4"/>
  <c r="P1362" i="4"/>
  <c r="P1363" i="4"/>
  <c r="P1364" i="4"/>
  <c r="P1365" i="4"/>
  <c r="P1366" i="4"/>
  <c r="P1367" i="4"/>
  <c r="P1368" i="4"/>
  <c r="P1369"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407" i="4"/>
  <c r="P1408" i="4"/>
  <c r="P1409" i="4"/>
  <c r="P1410" i="4"/>
  <c r="P1411" i="4"/>
  <c r="P1412" i="4"/>
  <c r="P1413" i="4"/>
  <c r="P1414" i="4"/>
  <c r="P1415" i="4"/>
  <c r="P1416" i="4"/>
  <c r="P1417" i="4"/>
  <c r="P1418" i="4"/>
  <c r="P1419" i="4"/>
  <c r="P1420" i="4"/>
  <c r="P1421" i="4"/>
  <c r="P1422" i="4"/>
  <c r="P1423" i="4"/>
  <c r="P1424" i="4"/>
  <c r="P1425" i="4"/>
  <c r="P1426" i="4"/>
  <c r="P1427" i="4"/>
  <c r="P1428" i="4"/>
  <c r="P1429" i="4"/>
  <c r="P1430" i="4"/>
  <c r="P1431" i="4"/>
  <c r="P1432" i="4"/>
  <c r="P1433" i="4"/>
  <c r="P1434" i="4"/>
  <c r="P1435" i="4"/>
  <c r="P1436" i="4"/>
  <c r="P1437" i="4"/>
  <c r="P1438" i="4"/>
  <c r="P1439" i="4"/>
  <c r="P1440" i="4"/>
  <c r="P1441" i="4"/>
  <c r="P1442" i="4"/>
  <c r="P1443" i="4"/>
  <c r="P1444" i="4"/>
  <c r="P1445" i="4"/>
  <c r="P1446" i="4"/>
  <c r="P1447" i="4"/>
  <c r="P1448" i="4"/>
  <c r="P1449" i="4"/>
  <c r="P1450" i="4"/>
  <c r="P1451" i="4"/>
  <c r="P1452" i="4"/>
  <c r="P1453" i="4"/>
  <c r="P1454" i="4"/>
  <c r="P1455" i="4"/>
  <c r="P1456" i="4"/>
  <c r="P1457" i="4"/>
  <c r="P1458" i="4"/>
  <c r="P1459" i="4"/>
  <c r="P1460" i="4"/>
  <c r="P1461" i="4"/>
  <c r="P1462" i="4"/>
  <c r="P1463" i="4"/>
  <c r="P1464" i="4"/>
  <c r="P1465" i="4"/>
  <c r="P1466" i="4"/>
  <c r="P1467" i="4"/>
  <c r="P1468" i="4"/>
  <c r="P1469" i="4"/>
  <c r="P1470" i="4"/>
  <c r="P1471" i="4"/>
  <c r="P1472" i="4"/>
  <c r="P1473" i="4"/>
  <c r="P1474" i="4"/>
  <c r="P1475" i="4"/>
  <c r="P1476" i="4"/>
  <c r="P1477" i="4"/>
  <c r="P1478" i="4"/>
  <c r="P1479" i="4"/>
  <c r="P1480" i="4"/>
  <c r="P1481" i="4"/>
  <c r="P1482" i="4"/>
  <c r="P1483" i="4"/>
  <c r="P1484" i="4"/>
  <c r="P1485" i="4"/>
  <c r="P1486" i="4"/>
  <c r="P1487" i="4"/>
  <c r="P1488" i="4"/>
  <c r="P1489" i="4"/>
  <c r="P1490" i="4"/>
  <c r="P1491" i="4"/>
  <c r="P1492" i="4"/>
  <c r="P1493" i="4"/>
  <c r="P1494" i="4"/>
  <c r="P1495" i="4"/>
  <c r="P1496" i="4"/>
  <c r="P1497" i="4"/>
  <c r="P1498" i="4"/>
  <c r="P1499" i="4"/>
  <c r="P1500" i="4"/>
  <c r="P1501" i="4"/>
  <c r="P1502" i="4"/>
  <c r="P1503" i="4"/>
  <c r="P1504" i="4"/>
  <c r="P1505" i="4"/>
  <c r="P1506" i="4"/>
  <c r="P1507" i="4"/>
  <c r="P1508" i="4"/>
  <c r="P1509" i="4"/>
  <c r="P1510" i="4"/>
  <c r="P1511" i="4"/>
  <c r="P1512" i="4"/>
  <c r="P1513" i="4"/>
  <c r="P1514" i="4"/>
  <c r="P1515" i="4"/>
  <c r="P1516" i="4"/>
  <c r="P1517" i="4"/>
  <c r="P1518" i="4"/>
  <c r="P1519" i="4"/>
  <c r="P1520" i="4"/>
  <c r="P1521" i="4"/>
  <c r="P1522" i="4"/>
  <c r="P1523" i="4"/>
  <c r="P1524" i="4"/>
  <c r="P1525" i="4"/>
  <c r="P1526" i="4"/>
  <c r="P1527" i="4"/>
  <c r="P1528" i="4"/>
  <c r="P1529" i="4"/>
  <c r="P1530" i="4"/>
  <c r="P1531" i="4"/>
  <c r="P1532" i="4"/>
  <c r="P1533" i="4"/>
  <c r="P1534" i="4"/>
  <c r="P1535" i="4"/>
  <c r="P1536" i="4"/>
  <c r="P1537" i="4"/>
  <c r="P1538" i="4"/>
  <c r="P1539" i="4"/>
  <c r="P1540" i="4"/>
  <c r="P1541" i="4"/>
  <c r="P1542" i="4"/>
  <c r="P1543" i="4"/>
  <c r="P1544" i="4"/>
  <c r="P1545" i="4"/>
  <c r="P1546" i="4"/>
  <c r="P1547" i="4"/>
  <c r="P1548" i="4"/>
  <c r="P1549" i="4"/>
  <c r="P1550" i="4"/>
  <c r="P1551" i="4"/>
  <c r="P1552" i="4"/>
  <c r="P1553" i="4"/>
  <c r="P1554" i="4"/>
  <c r="P1555" i="4"/>
  <c r="P1556" i="4"/>
  <c r="P1557" i="4"/>
  <c r="P1558" i="4"/>
  <c r="P1559" i="4"/>
  <c r="P1560" i="4"/>
  <c r="P1561" i="4"/>
  <c r="P1562" i="4"/>
  <c r="P1563" i="4"/>
  <c r="P1564" i="4"/>
  <c r="P1565" i="4"/>
  <c r="P1566" i="4"/>
  <c r="P1567" i="4"/>
  <c r="P1568" i="4"/>
  <c r="P1569" i="4"/>
  <c r="P1570" i="4"/>
  <c r="P1571" i="4"/>
  <c r="P1572" i="4"/>
  <c r="P1573" i="4"/>
  <c r="P1574" i="4"/>
  <c r="P1575" i="4"/>
  <c r="P1576" i="4"/>
  <c r="P1577" i="4"/>
  <c r="P1578" i="4"/>
  <c r="P1579" i="4"/>
  <c r="P1580" i="4"/>
  <c r="P1581" i="4"/>
  <c r="P1582" i="4"/>
  <c r="P1583" i="4"/>
  <c r="P1584" i="4"/>
  <c r="P1585" i="4"/>
  <c r="P1586" i="4"/>
  <c r="P1587" i="4"/>
  <c r="P1588" i="4"/>
  <c r="P1589" i="4"/>
  <c r="P1590" i="4"/>
  <c r="P1591" i="4"/>
  <c r="P1592" i="4"/>
  <c r="P1593" i="4"/>
  <c r="P1594" i="4"/>
  <c r="P1595" i="4"/>
  <c r="P1596" i="4"/>
  <c r="P1597" i="4"/>
  <c r="P1598" i="4"/>
  <c r="P1599" i="4"/>
  <c r="P1600" i="4"/>
  <c r="P1601" i="4"/>
  <c r="P1602" i="4"/>
  <c r="P1603" i="4"/>
  <c r="P1604" i="4"/>
  <c r="P1605" i="4"/>
  <c r="P1606" i="4"/>
  <c r="P1607" i="4"/>
  <c r="P1608" i="4"/>
  <c r="P1609" i="4"/>
  <c r="P1610" i="4"/>
  <c r="P1611" i="4"/>
  <c r="P1612" i="4"/>
  <c r="P1613" i="4"/>
  <c r="P1614" i="4"/>
  <c r="P1615" i="4"/>
  <c r="P1616" i="4"/>
  <c r="P1617" i="4"/>
  <c r="P1618" i="4"/>
  <c r="P1619" i="4"/>
  <c r="P1620" i="4"/>
  <c r="P1621" i="4"/>
  <c r="P1622" i="4"/>
  <c r="P1623" i="4"/>
  <c r="P1624" i="4"/>
  <c r="P1625" i="4"/>
  <c r="P1626" i="4"/>
  <c r="P1627" i="4"/>
  <c r="P1628" i="4"/>
  <c r="P1629" i="4"/>
  <c r="P1630" i="4"/>
  <c r="P1631" i="4"/>
  <c r="P1632" i="4"/>
  <c r="P1633" i="4"/>
  <c r="P1634" i="4"/>
  <c r="P1635" i="4"/>
  <c r="P1636" i="4"/>
  <c r="P1637" i="4"/>
  <c r="P1638" i="4"/>
  <c r="P1639" i="4"/>
  <c r="P1640" i="4"/>
  <c r="P1641" i="4"/>
  <c r="P1642" i="4"/>
  <c r="P1643" i="4"/>
  <c r="P1644" i="4"/>
  <c r="P1645" i="4"/>
  <c r="P1646" i="4"/>
  <c r="P1647" i="4"/>
  <c r="P1648" i="4"/>
  <c r="P1649" i="4"/>
  <c r="P1650" i="4"/>
  <c r="P1651" i="4"/>
  <c r="P1652" i="4"/>
  <c r="P1653" i="4"/>
  <c r="P1654" i="4"/>
  <c r="P1655" i="4"/>
  <c r="P1656" i="4"/>
  <c r="P1657" i="4"/>
  <c r="P1658" i="4"/>
  <c r="P1659" i="4"/>
  <c r="P1660" i="4"/>
  <c r="P1661" i="4"/>
  <c r="P1662" i="4"/>
  <c r="P1663" i="4"/>
  <c r="P1664" i="4"/>
  <c r="P1665" i="4"/>
  <c r="P1666" i="4"/>
  <c r="P1667" i="4"/>
  <c r="P1668" i="4"/>
  <c r="P1669" i="4"/>
  <c r="P1670" i="4"/>
  <c r="P1671" i="4"/>
  <c r="P1672" i="4"/>
  <c r="P1673" i="4"/>
  <c r="P1674" i="4"/>
  <c r="P1675" i="4"/>
  <c r="P1676" i="4"/>
  <c r="P1677" i="4"/>
  <c r="P1678" i="4"/>
  <c r="P1679" i="4"/>
  <c r="P1680" i="4"/>
  <c r="P1681" i="4"/>
  <c r="P1682" i="4"/>
  <c r="P1683" i="4"/>
  <c r="P1684" i="4"/>
  <c r="P1685" i="4"/>
  <c r="P1686" i="4"/>
  <c r="P1687" i="4"/>
  <c r="P1688" i="4"/>
  <c r="P1689" i="4"/>
  <c r="P1690" i="4"/>
  <c r="P1691" i="4"/>
  <c r="P1692" i="4"/>
  <c r="P1693" i="4"/>
  <c r="P1694" i="4"/>
  <c r="P1695" i="4"/>
  <c r="P1696" i="4"/>
  <c r="P1697" i="4"/>
  <c r="P1698" i="4"/>
  <c r="P1699" i="4"/>
  <c r="P1700" i="4"/>
  <c r="P1701" i="4"/>
  <c r="P1702" i="4"/>
  <c r="P1703" i="4"/>
  <c r="P1704" i="4"/>
  <c r="P1705" i="4"/>
  <c r="P1706" i="4"/>
  <c r="P1707" i="4"/>
  <c r="P1708" i="4"/>
  <c r="P1709" i="4"/>
  <c r="P1710" i="4"/>
  <c r="P1711" i="4"/>
  <c r="P1712" i="4"/>
  <c r="P1713" i="4"/>
  <c r="P1714" i="4"/>
  <c r="P1715" i="4"/>
  <c r="P1716" i="4"/>
  <c r="P1717" i="4"/>
  <c r="P1718" i="4"/>
  <c r="P1719" i="4"/>
  <c r="P1720" i="4"/>
  <c r="P1721" i="4"/>
  <c r="P1722" i="4"/>
  <c r="P1723" i="4"/>
  <c r="P1724" i="4"/>
  <c r="P1725" i="4"/>
  <c r="P1726" i="4"/>
  <c r="P1727" i="4"/>
  <c r="P1728" i="4"/>
  <c r="P1729" i="4"/>
  <c r="P1730" i="4"/>
  <c r="P1731" i="4"/>
  <c r="P1732" i="4"/>
  <c r="P1733" i="4"/>
  <c r="P1734" i="4"/>
  <c r="P1735" i="4"/>
  <c r="P1736" i="4"/>
  <c r="P1737" i="4"/>
  <c r="P1738" i="4"/>
  <c r="P1739" i="4"/>
  <c r="P1740" i="4"/>
  <c r="P1741" i="4"/>
  <c r="P1742" i="4"/>
  <c r="P1743" i="4"/>
  <c r="P1744" i="4"/>
  <c r="P1745" i="4"/>
  <c r="P1746" i="4"/>
  <c r="P1747" i="4"/>
  <c r="P1748" i="4"/>
  <c r="P1749" i="4"/>
  <c r="P1750" i="4"/>
  <c r="P1751" i="4"/>
  <c r="P1752" i="4"/>
  <c r="P1753" i="4"/>
  <c r="P1754" i="4"/>
  <c r="P1755" i="4"/>
  <c r="P1756" i="4"/>
  <c r="P1757" i="4"/>
  <c r="P1758" i="4"/>
  <c r="P1759" i="4"/>
  <c r="P1760" i="4"/>
  <c r="P1761" i="4"/>
  <c r="P1762" i="4"/>
  <c r="P1763" i="4"/>
  <c r="P1764" i="4"/>
  <c r="P1765" i="4"/>
  <c r="P1766" i="4"/>
  <c r="P1767" i="4"/>
  <c r="P1768" i="4"/>
  <c r="P1769" i="4"/>
  <c r="P1770" i="4"/>
  <c r="P1771" i="4"/>
  <c r="P1772" i="4"/>
  <c r="P1773" i="4"/>
  <c r="P1774" i="4"/>
  <c r="P1775" i="4"/>
  <c r="P1776" i="4"/>
  <c r="P1777" i="4"/>
  <c r="P1778" i="4"/>
  <c r="P1779" i="4"/>
  <c r="P1780" i="4"/>
  <c r="P1781" i="4"/>
  <c r="P1782" i="4"/>
  <c r="P1783" i="4"/>
  <c r="P1784" i="4"/>
  <c r="P1785" i="4"/>
  <c r="P1786" i="4"/>
  <c r="P1787" i="4"/>
  <c r="P1788" i="4"/>
  <c r="P1789" i="4"/>
  <c r="P1790" i="4"/>
  <c r="P1791" i="4"/>
  <c r="P1792" i="4"/>
  <c r="P1793" i="4"/>
  <c r="P1794" i="4"/>
  <c r="P1795" i="4"/>
  <c r="P1796" i="4"/>
  <c r="P1797" i="4"/>
  <c r="P1798" i="4"/>
  <c r="P1799" i="4"/>
  <c r="P1800" i="4"/>
  <c r="P1801" i="4"/>
  <c r="P1802" i="4"/>
  <c r="P1803" i="4"/>
  <c r="P1804" i="4"/>
  <c r="P1805" i="4"/>
  <c r="P1806" i="4"/>
  <c r="P1807" i="4"/>
  <c r="P1808" i="4"/>
  <c r="P1809" i="4"/>
  <c r="P1810" i="4"/>
  <c r="P1811" i="4"/>
  <c r="P1812" i="4"/>
  <c r="P1813" i="4"/>
  <c r="P1814" i="4"/>
  <c r="P1815" i="4"/>
  <c r="P1816" i="4"/>
  <c r="P1817" i="4"/>
  <c r="P1818" i="4"/>
  <c r="P1819" i="4"/>
  <c r="P1820" i="4"/>
  <c r="P1821" i="4"/>
  <c r="P1822" i="4"/>
  <c r="P1823" i="4"/>
  <c r="P1824" i="4"/>
  <c r="P1825" i="4"/>
  <c r="P1826" i="4"/>
  <c r="P1827" i="4"/>
  <c r="P1828" i="4"/>
  <c r="P1829" i="4"/>
  <c r="P1830" i="4"/>
  <c r="P1831" i="4"/>
  <c r="P1832" i="4"/>
  <c r="P1833" i="4"/>
  <c r="P1834" i="4"/>
  <c r="P1835" i="4"/>
  <c r="P1836" i="4"/>
  <c r="P1837" i="4"/>
  <c r="P1838" i="4"/>
  <c r="P1839" i="4"/>
  <c r="P1840" i="4"/>
  <c r="P1841" i="4"/>
  <c r="P1842" i="4"/>
  <c r="P1843" i="4"/>
  <c r="P1844" i="4"/>
  <c r="P1845" i="4"/>
  <c r="P1846" i="4"/>
  <c r="P1847" i="4"/>
  <c r="P1848" i="4"/>
  <c r="P1849" i="4"/>
  <c r="P1850" i="4"/>
  <c r="P1851" i="4"/>
  <c r="P1852" i="4"/>
  <c r="P1853" i="4"/>
  <c r="P1854" i="4"/>
  <c r="P1855" i="4"/>
  <c r="P1856" i="4"/>
  <c r="P1857" i="4"/>
  <c r="P1858" i="4"/>
  <c r="P1859" i="4"/>
  <c r="P1860" i="4"/>
  <c r="P1861" i="4"/>
  <c r="P1862" i="4"/>
  <c r="P1863" i="4"/>
  <c r="P1864" i="4"/>
  <c r="P1865" i="4"/>
  <c r="P1866" i="4"/>
  <c r="P1867" i="4"/>
  <c r="P1868" i="4"/>
  <c r="P1869" i="4"/>
  <c r="P1870" i="4"/>
  <c r="P1871" i="4"/>
  <c r="P1872" i="4"/>
  <c r="P1873" i="4"/>
  <c r="P1874" i="4"/>
  <c r="P1875" i="4"/>
  <c r="P1876" i="4"/>
  <c r="P1877" i="4"/>
  <c r="P1878" i="4"/>
  <c r="P1879" i="4"/>
  <c r="P1880" i="4"/>
  <c r="P1881" i="4"/>
  <c r="P1882" i="4"/>
  <c r="P1883" i="4"/>
  <c r="P1884" i="4"/>
  <c r="P1885" i="4"/>
  <c r="P1886" i="4"/>
  <c r="P1887" i="4"/>
  <c r="P1888" i="4"/>
  <c r="P1889" i="4"/>
  <c r="P1890" i="4"/>
  <c r="P1891" i="4"/>
  <c r="P1892" i="4"/>
  <c r="P1893" i="4"/>
  <c r="P1894" i="4"/>
  <c r="P1895" i="4"/>
  <c r="P1896" i="4"/>
  <c r="P1897" i="4"/>
  <c r="P1898" i="4"/>
  <c r="P1899" i="4"/>
  <c r="P1900" i="4"/>
  <c r="P1901" i="4"/>
  <c r="P1902" i="4"/>
  <c r="P1903" i="4"/>
  <c r="P1904" i="4"/>
  <c r="P1905" i="4"/>
  <c r="P1906" i="4"/>
  <c r="P1907" i="4"/>
  <c r="P1908" i="4"/>
  <c r="P1909" i="4"/>
  <c r="P1910" i="4"/>
  <c r="P1911" i="4"/>
  <c r="P1912" i="4"/>
  <c r="P1913" i="4"/>
  <c r="P1914" i="4"/>
  <c r="P1915" i="4"/>
  <c r="P1916" i="4"/>
  <c r="P1917" i="4"/>
  <c r="P1918" i="4"/>
  <c r="P1919" i="4"/>
  <c r="P1920" i="4"/>
  <c r="P1921" i="4"/>
  <c r="P1922" i="4"/>
  <c r="P1923" i="4"/>
  <c r="P1924" i="4"/>
  <c r="P1925" i="4"/>
  <c r="P1926" i="4"/>
  <c r="P1927" i="4"/>
  <c r="P1928" i="4"/>
  <c r="P1929" i="4"/>
  <c r="P1930" i="4"/>
  <c r="P1931" i="4"/>
  <c r="P1932" i="4"/>
  <c r="P1933" i="4"/>
  <c r="P1934" i="4"/>
  <c r="P1935" i="4"/>
  <c r="P1936" i="4"/>
  <c r="P1937" i="4"/>
  <c r="P1938" i="4"/>
  <c r="P1939" i="4"/>
  <c r="P1940" i="4"/>
  <c r="P1941" i="4"/>
  <c r="P1942" i="4"/>
  <c r="P1943" i="4"/>
  <c r="P1944" i="4"/>
  <c r="P1945" i="4"/>
  <c r="P1946" i="4"/>
  <c r="P1947" i="4"/>
  <c r="P1948" i="4"/>
  <c r="P1949" i="4"/>
  <c r="P1950" i="4"/>
  <c r="P1951" i="4"/>
  <c r="P1952" i="4"/>
  <c r="P1953" i="4"/>
  <c r="P1954" i="4"/>
  <c r="P1955" i="4"/>
  <c r="P1956" i="4"/>
  <c r="P1957" i="4"/>
  <c r="P1958" i="4"/>
  <c r="P1959" i="4"/>
  <c r="P1960" i="4"/>
  <c r="P1961" i="4"/>
  <c r="P1962" i="4"/>
  <c r="P1963" i="4"/>
  <c r="P1964" i="4"/>
  <c r="P1965" i="4"/>
  <c r="P1966" i="4"/>
  <c r="P1967" i="4"/>
  <c r="P1968" i="4"/>
  <c r="P1969" i="4"/>
  <c r="P1970" i="4"/>
  <c r="P1971" i="4"/>
  <c r="P1972" i="4"/>
  <c r="P1973" i="4"/>
  <c r="P1974" i="4"/>
  <c r="P1975" i="4"/>
  <c r="P1976" i="4"/>
  <c r="P1977" i="4"/>
  <c r="P1978" i="4"/>
  <c r="P1979" i="4"/>
  <c r="P1980" i="4"/>
  <c r="P1981" i="4"/>
  <c r="P1982" i="4"/>
  <c r="P1983" i="4"/>
  <c r="P1984" i="4"/>
  <c r="P1985" i="4"/>
  <c r="P1986" i="4"/>
  <c r="P1987" i="4"/>
  <c r="P1988" i="4"/>
  <c r="P1989" i="4"/>
  <c r="P1990" i="4"/>
  <c r="P1991" i="4"/>
  <c r="P1992" i="4"/>
  <c r="P1993" i="4"/>
  <c r="P1994" i="4"/>
  <c r="P1995" i="4"/>
  <c r="P1996" i="4"/>
  <c r="P1997" i="4"/>
  <c r="P1998" i="4"/>
  <c r="P1999" i="4"/>
  <c r="P2000" i="4"/>
  <c r="P2001" i="4"/>
  <c r="P2002" i="4"/>
  <c r="P2003" i="4"/>
  <c r="P2004" i="4"/>
  <c r="P2005" i="4"/>
  <c r="P2006" i="4"/>
  <c r="P2007" i="4"/>
  <c r="P2008" i="4"/>
  <c r="P2009" i="4"/>
  <c r="P2010" i="4"/>
  <c r="P2011" i="4"/>
  <c r="P2012" i="4"/>
  <c r="P2013" i="4"/>
  <c r="P2014" i="4"/>
  <c r="P2015" i="4"/>
  <c r="P2016" i="4"/>
  <c r="P2017" i="4"/>
  <c r="P2018" i="4"/>
  <c r="P2019" i="4"/>
  <c r="P2020" i="4"/>
  <c r="P2021" i="4"/>
  <c r="P2022" i="4"/>
  <c r="P2023" i="4"/>
  <c r="P2024" i="4"/>
  <c r="P2025" i="4"/>
  <c r="P2026" i="4"/>
  <c r="P2027" i="4"/>
  <c r="P2028" i="4"/>
  <c r="P2029" i="4"/>
  <c r="P2030" i="4"/>
  <c r="P2031" i="4"/>
  <c r="P2032" i="4"/>
  <c r="P2033" i="4"/>
  <c r="P2034" i="4"/>
  <c r="P2035" i="4"/>
  <c r="P2036" i="4"/>
  <c r="P2037" i="4"/>
  <c r="P2038" i="4"/>
  <c r="P2039" i="4"/>
  <c r="P2040" i="4"/>
  <c r="P2041" i="4"/>
  <c r="P2042" i="4"/>
  <c r="P2043" i="4"/>
  <c r="P2044" i="4"/>
  <c r="P2045" i="4"/>
  <c r="P2046" i="4"/>
  <c r="P2047" i="4"/>
  <c r="P2048" i="4"/>
  <c r="P2049" i="4"/>
  <c r="P2050" i="4"/>
  <c r="P2051" i="4"/>
  <c r="P2052" i="4"/>
  <c r="P2053" i="4"/>
  <c r="P2054" i="4"/>
  <c r="P2055" i="4"/>
  <c r="P2056" i="4"/>
  <c r="P2057" i="4"/>
  <c r="P2058" i="4"/>
  <c r="P2059" i="4"/>
  <c r="P2060" i="4"/>
  <c r="P2061" i="4"/>
  <c r="P2062" i="4"/>
  <c r="P2063" i="4"/>
  <c r="P2064" i="4"/>
  <c r="P2065" i="4"/>
  <c r="P2066" i="4"/>
  <c r="P2067" i="4"/>
  <c r="P2068" i="4"/>
  <c r="P2069" i="4"/>
  <c r="P2070" i="4"/>
  <c r="P2071" i="4"/>
  <c r="P2072" i="4"/>
  <c r="P2073" i="4"/>
  <c r="P2074" i="4"/>
  <c r="P2075" i="4"/>
  <c r="P2076" i="4"/>
  <c r="P2077" i="4"/>
  <c r="P2078" i="4"/>
  <c r="P2079" i="4"/>
  <c r="P2080" i="4"/>
  <c r="P2081" i="4"/>
  <c r="P2082" i="4"/>
  <c r="P2083" i="4"/>
  <c r="P2084" i="4"/>
  <c r="P2085" i="4"/>
  <c r="P2086" i="4"/>
  <c r="P2087" i="4"/>
  <c r="P2088" i="4"/>
  <c r="P2089" i="4"/>
  <c r="P2090" i="4"/>
  <c r="P2091" i="4"/>
  <c r="P2092" i="4"/>
  <c r="P2093" i="4"/>
  <c r="P2094" i="4"/>
  <c r="P2095" i="4"/>
  <c r="P2096" i="4"/>
  <c r="P2097" i="4"/>
  <c r="P2098" i="4"/>
  <c r="P2099" i="4"/>
  <c r="P2100" i="4"/>
  <c r="P2101" i="4"/>
  <c r="P2102" i="4"/>
  <c r="P2103" i="4"/>
  <c r="P2104" i="4"/>
  <c r="P2105" i="4"/>
  <c r="P2106" i="4"/>
  <c r="P2107" i="4"/>
  <c r="P2108" i="4"/>
  <c r="P2109" i="4"/>
  <c r="P2110" i="4"/>
  <c r="P2111" i="4"/>
  <c r="P2112" i="4"/>
  <c r="P2113" i="4"/>
  <c r="P2114" i="4"/>
  <c r="P2115" i="4"/>
  <c r="P2116" i="4"/>
  <c r="P2117" i="4"/>
  <c r="P2118" i="4"/>
  <c r="P2119" i="4"/>
  <c r="P2120" i="4"/>
  <c r="P2121" i="4"/>
  <c r="P2122" i="4"/>
  <c r="P2123" i="4"/>
  <c r="P2124" i="4"/>
  <c r="P2125" i="4"/>
  <c r="P2126" i="4"/>
  <c r="P2127" i="4"/>
  <c r="P2128" i="4"/>
  <c r="P2129" i="4"/>
  <c r="P2130" i="4"/>
  <c r="P2131" i="4"/>
  <c r="P2132" i="4"/>
  <c r="P2133" i="4"/>
  <c r="P2134" i="4"/>
  <c r="P2135" i="4"/>
  <c r="P2136" i="4"/>
  <c r="P2137" i="4"/>
  <c r="P2138" i="4"/>
  <c r="P2139" i="4"/>
  <c r="P2140" i="4"/>
  <c r="P2141" i="4"/>
  <c r="P2142" i="4"/>
  <c r="P2143" i="4"/>
  <c r="P2144" i="4"/>
  <c r="P2145" i="4"/>
  <c r="P2146" i="4"/>
  <c r="P2147" i="4"/>
  <c r="P2148" i="4"/>
  <c r="P2149" i="4"/>
  <c r="P2150" i="4"/>
  <c r="P2151" i="4"/>
  <c r="P2152" i="4"/>
  <c r="P2153" i="4"/>
  <c r="P2154" i="4"/>
  <c r="P2155" i="4"/>
  <c r="P2156" i="4"/>
  <c r="P2157" i="4"/>
  <c r="P2158" i="4"/>
  <c r="P2159" i="4"/>
  <c r="P2160" i="4"/>
  <c r="P2161" i="4"/>
  <c r="P2162" i="4"/>
  <c r="P2163" i="4"/>
  <c r="P2164" i="4"/>
  <c r="P2165" i="4"/>
  <c r="P2166" i="4"/>
  <c r="P2167" i="4"/>
  <c r="P2168" i="4"/>
  <c r="P2169" i="4"/>
  <c r="P2170" i="4"/>
  <c r="P2171" i="4"/>
  <c r="P2172" i="4"/>
  <c r="P2173" i="4"/>
  <c r="P2174" i="4"/>
  <c r="P2175" i="4"/>
  <c r="P2176" i="4"/>
  <c r="P2177" i="4"/>
  <c r="P2178" i="4"/>
  <c r="P2179" i="4"/>
  <c r="P2180" i="4"/>
  <c r="P2181" i="4"/>
  <c r="P2182" i="4"/>
  <c r="P2183" i="4"/>
  <c r="P2184" i="4"/>
  <c r="P2185" i="4"/>
  <c r="P2186" i="4"/>
  <c r="P2187" i="4"/>
  <c r="P2188" i="4"/>
  <c r="P2189" i="4"/>
  <c r="P2190" i="4"/>
  <c r="P2191" i="4"/>
  <c r="P2192" i="4"/>
  <c r="P2193" i="4"/>
  <c r="P2194" i="4"/>
  <c r="P2195" i="4"/>
  <c r="P2196" i="4"/>
  <c r="P2197" i="4"/>
  <c r="P2198" i="4"/>
  <c r="P2199" i="4"/>
  <c r="P2200" i="4"/>
  <c r="P2201" i="4"/>
  <c r="P2202" i="4"/>
  <c r="P2203" i="4"/>
  <c r="P2204" i="4"/>
  <c r="P2205" i="4"/>
  <c r="P2206" i="4"/>
  <c r="P2207" i="4"/>
  <c r="P2208" i="4"/>
  <c r="P2209" i="4"/>
  <c r="P2210" i="4"/>
  <c r="P2211" i="4"/>
  <c r="P2212" i="4"/>
  <c r="P2213" i="4"/>
  <c r="P2214" i="4"/>
  <c r="P2215" i="4"/>
  <c r="P2216" i="4"/>
  <c r="P2217" i="4"/>
  <c r="P2218" i="4"/>
  <c r="P2219" i="4"/>
  <c r="P2220" i="4"/>
  <c r="P2221" i="4"/>
  <c r="P2222" i="4"/>
  <c r="P2223" i="4"/>
  <c r="P2224" i="4"/>
  <c r="P2225" i="4"/>
  <c r="P2226" i="4"/>
  <c r="P2227" i="4"/>
  <c r="P2228" i="4"/>
  <c r="P2229" i="4"/>
  <c r="P2230" i="4"/>
  <c r="P2231" i="4"/>
  <c r="P2232" i="4"/>
  <c r="P2233" i="4"/>
  <c r="P2234" i="4"/>
  <c r="P2235" i="4"/>
  <c r="P2236" i="4"/>
  <c r="P2237" i="4"/>
  <c r="P2238" i="4"/>
  <c r="P2239" i="4"/>
  <c r="P2240" i="4"/>
  <c r="P2241" i="4"/>
  <c r="P2242" i="4"/>
  <c r="P2243" i="4"/>
  <c r="P2244" i="4"/>
  <c r="P2245" i="4"/>
  <c r="P2246" i="4"/>
  <c r="P2247" i="4"/>
  <c r="P2248" i="4"/>
  <c r="P2249" i="4"/>
  <c r="P2250" i="4"/>
  <c r="P2251" i="4"/>
  <c r="P2252" i="4"/>
  <c r="P2253" i="4"/>
  <c r="P2254" i="4"/>
  <c r="P2255" i="4"/>
  <c r="P2256" i="4"/>
  <c r="P2257" i="4"/>
  <c r="P2258" i="4"/>
  <c r="P2259" i="4"/>
  <c r="P2260" i="4"/>
  <c r="P2261" i="4"/>
  <c r="P2262" i="4"/>
  <c r="P2263" i="4"/>
  <c r="P2264" i="4"/>
  <c r="P2265" i="4"/>
  <c r="P2266" i="4"/>
  <c r="P2267" i="4"/>
  <c r="P2268" i="4"/>
  <c r="P2269" i="4"/>
  <c r="P2270" i="4"/>
  <c r="P2271" i="4"/>
  <c r="P2272" i="4"/>
  <c r="P2273" i="4"/>
  <c r="P2274" i="4"/>
  <c r="P2275" i="4"/>
  <c r="P2276" i="4"/>
  <c r="P2277" i="4"/>
  <c r="P2278" i="4"/>
  <c r="P2279" i="4"/>
  <c r="P2280" i="4"/>
  <c r="P2281" i="4"/>
  <c r="P2282" i="4"/>
  <c r="P2283" i="4"/>
  <c r="P2284" i="4"/>
  <c r="P2285" i="4"/>
  <c r="P2286" i="4"/>
  <c r="P2287" i="4"/>
  <c r="P2288" i="4"/>
  <c r="P2289" i="4"/>
  <c r="P2290" i="4"/>
  <c r="P2291" i="4"/>
  <c r="P2292" i="4"/>
  <c r="P2293" i="4"/>
  <c r="P2294" i="4"/>
  <c r="P2295" i="4"/>
  <c r="P2296" i="4"/>
  <c r="P2297" i="4"/>
  <c r="P2298" i="4"/>
  <c r="P2299" i="4"/>
  <c r="P2300" i="4"/>
  <c r="P2301" i="4"/>
  <c r="P2302" i="4"/>
  <c r="P2303" i="4"/>
  <c r="P2304" i="4"/>
  <c r="P2305" i="4"/>
  <c r="P2306" i="4"/>
  <c r="P2307" i="4"/>
  <c r="P2308" i="4"/>
  <c r="P2309" i="4"/>
  <c r="P2310" i="4"/>
  <c r="P2311" i="4"/>
  <c r="P2312" i="4"/>
  <c r="P2313" i="4"/>
  <c r="P2314" i="4"/>
  <c r="P2315" i="4"/>
  <c r="P2316" i="4"/>
  <c r="P2317" i="4"/>
  <c r="P2318" i="4"/>
  <c r="P2319" i="4"/>
  <c r="P2320" i="4"/>
  <c r="P2321" i="4"/>
  <c r="P2322" i="4"/>
  <c r="P2323" i="4"/>
  <c r="P2324" i="4"/>
  <c r="P2325" i="4"/>
  <c r="P2326" i="4"/>
  <c r="P2327" i="4"/>
  <c r="P2328" i="4"/>
  <c r="P2329" i="4"/>
  <c r="P2330" i="4"/>
  <c r="P2331" i="4"/>
  <c r="P2332" i="4"/>
  <c r="P2333" i="4"/>
  <c r="P2334" i="4"/>
  <c r="P2335" i="4"/>
  <c r="P2336" i="4"/>
  <c r="P2337" i="4"/>
  <c r="P2338" i="4"/>
  <c r="P2339" i="4"/>
  <c r="P2340" i="4"/>
  <c r="P2341" i="4"/>
  <c r="P2342" i="4"/>
  <c r="P2343" i="4"/>
  <c r="P2344" i="4"/>
  <c r="P2345" i="4"/>
  <c r="P2346" i="4"/>
  <c r="P2347" i="4"/>
  <c r="P2348" i="4"/>
  <c r="P2349" i="4"/>
  <c r="P2350" i="4"/>
  <c r="P2351" i="4"/>
  <c r="P2352" i="4"/>
  <c r="P2353" i="4"/>
  <c r="P2354" i="4"/>
  <c r="P2355" i="4"/>
  <c r="P2356" i="4"/>
  <c r="P2357" i="4"/>
  <c r="P2358" i="4"/>
  <c r="P2359" i="4"/>
  <c r="P2360" i="4"/>
  <c r="P2361" i="4"/>
  <c r="P2362" i="4"/>
  <c r="P2363" i="4"/>
  <c r="P2364" i="4"/>
  <c r="P2365" i="4"/>
  <c r="P2366" i="4"/>
  <c r="P2367" i="4"/>
  <c r="P2368" i="4"/>
  <c r="P2369" i="4"/>
  <c r="P2370" i="4"/>
  <c r="P2371" i="4"/>
  <c r="P2372" i="4"/>
  <c r="P2373" i="4"/>
  <c r="P2374" i="4"/>
  <c r="P2375" i="4"/>
  <c r="P2376" i="4"/>
  <c r="P2377" i="4"/>
  <c r="P2378" i="4"/>
  <c r="P2379" i="4"/>
  <c r="P2380" i="4"/>
  <c r="P2381" i="4"/>
  <c r="P2382" i="4"/>
  <c r="P2383" i="4"/>
  <c r="P2384" i="4"/>
  <c r="P2385" i="4"/>
  <c r="P2386" i="4"/>
  <c r="P2387" i="4"/>
  <c r="P2388" i="4"/>
  <c r="P2389" i="4"/>
  <c r="P2390" i="4"/>
  <c r="P2391" i="4"/>
  <c r="P2392" i="4"/>
  <c r="P2393" i="4"/>
  <c r="P2394" i="4"/>
  <c r="P2395" i="4"/>
  <c r="P2396" i="4"/>
  <c r="P2397" i="4"/>
  <c r="P2398" i="4"/>
  <c r="P2399" i="4"/>
  <c r="P2400" i="4"/>
  <c r="P2401" i="4"/>
  <c r="P2402" i="4"/>
  <c r="P2403" i="4"/>
  <c r="P2404" i="4"/>
  <c r="P2405" i="4"/>
  <c r="P2406" i="4"/>
  <c r="P2407" i="4"/>
  <c r="P2408" i="4"/>
  <c r="P2409" i="4"/>
  <c r="P2410" i="4"/>
  <c r="P2411" i="4"/>
  <c r="P2412" i="4"/>
  <c r="P2413" i="4"/>
  <c r="P2414" i="4"/>
  <c r="P2415" i="4"/>
  <c r="P2416" i="4"/>
  <c r="P2417" i="4"/>
  <c r="P2418" i="4"/>
  <c r="P2419" i="4"/>
  <c r="P2420" i="4"/>
  <c r="P2421" i="4"/>
  <c r="P2422" i="4"/>
  <c r="P2423" i="4"/>
  <c r="P2424" i="4"/>
  <c r="P2425" i="4"/>
  <c r="P2426" i="4"/>
  <c r="P2427" i="4"/>
  <c r="P2428" i="4"/>
  <c r="P2429" i="4"/>
  <c r="P2430" i="4"/>
  <c r="P2431" i="4"/>
  <c r="P2432" i="4"/>
  <c r="P2433" i="4"/>
  <c r="P2434" i="4"/>
  <c r="P2435" i="4"/>
  <c r="P2436" i="4"/>
  <c r="P2437" i="4"/>
  <c r="P2438" i="4"/>
  <c r="P2439" i="4"/>
  <c r="P2440" i="4"/>
  <c r="P2441" i="4"/>
  <c r="P2442" i="4"/>
  <c r="P2443" i="4"/>
  <c r="P2444" i="4"/>
  <c r="P2445" i="4"/>
  <c r="P2446" i="4"/>
  <c r="P2447" i="4"/>
  <c r="P2448" i="4"/>
  <c r="P2449" i="4"/>
  <c r="P2450" i="4"/>
  <c r="P2451" i="4"/>
  <c r="P2452" i="4"/>
  <c r="P2453" i="4"/>
  <c r="P2454" i="4"/>
  <c r="P2455" i="4"/>
  <c r="P2456" i="4"/>
  <c r="P2457" i="4"/>
  <c r="P2458" i="4"/>
  <c r="P2459" i="4"/>
  <c r="P2460" i="4"/>
  <c r="P2461" i="4"/>
  <c r="P2462" i="4"/>
  <c r="P2463" i="4"/>
  <c r="P2464" i="4"/>
  <c r="P2465" i="4"/>
  <c r="P2466" i="4"/>
  <c r="P2467" i="4"/>
  <c r="P2468" i="4"/>
  <c r="P2469" i="4"/>
  <c r="P2470" i="4"/>
  <c r="P2471" i="4"/>
  <c r="P2472" i="4"/>
  <c r="P2473" i="4"/>
  <c r="P2474" i="4"/>
  <c r="P2475" i="4"/>
  <c r="P2476" i="4"/>
  <c r="P2477" i="4"/>
  <c r="P2478" i="4"/>
  <c r="P2479" i="4"/>
  <c r="P2480" i="4"/>
  <c r="P2481" i="4"/>
  <c r="P2482" i="4"/>
  <c r="P2483" i="4"/>
  <c r="P2484" i="4"/>
  <c r="P2485" i="4"/>
  <c r="P2486" i="4"/>
  <c r="P2487" i="4"/>
  <c r="P2488" i="4"/>
  <c r="P2489" i="4"/>
  <c r="P2490" i="4"/>
  <c r="P2491" i="4"/>
  <c r="P2492" i="4"/>
  <c r="P2493" i="4"/>
  <c r="P2494" i="4"/>
  <c r="P2495" i="4"/>
  <c r="P2496" i="4"/>
  <c r="P2497" i="4"/>
  <c r="P2498" i="4"/>
  <c r="P2499" i="4"/>
  <c r="P2500" i="4"/>
  <c r="P2501" i="4"/>
  <c r="P2502" i="4"/>
  <c r="P2503" i="4"/>
  <c r="P2504" i="4"/>
  <c r="P2505" i="4"/>
  <c r="P2506" i="4"/>
  <c r="P2507" i="4"/>
  <c r="P2508" i="4"/>
  <c r="P2509" i="4"/>
  <c r="P2510" i="4"/>
  <c r="P2511" i="4"/>
  <c r="P2512" i="4"/>
  <c r="P2513" i="4"/>
  <c r="P2514" i="4"/>
  <c r="P2515" i="4"/>
  <c r="P2516" i="4"/>
  <c r="P2517" i="4"/>
  <c r="P2518" i="4"/>
  <c r="P2519" i="4"/>
  <c r="P2520" i="4"/>
  <c r="P2521" i="4"/>
  <c r="P2522" i="4"/>
  <c r="P2523" i="4"/>
  <c r="P2524" i="4"/>
  <c r="P2525" i="4"/>
  <c r="P2526" i="4"/>
  <c r="P2527" i="4"/>
  <c r="P2528" i="4"/>
  <c r="P2529" i="4"/>
  <c r="P2530" i="4"/>
  <c r="P2531" i="4"/>
  <c r="P2532" i="4"/>
  <c r="P2533" i="4"/>
  <c r="P2534" i="4"/>
  <c r="P2535" i="4"/>
  <c r="P2536" i="4"/>
  <c r="P2537" i="4"/>
  <c r="P2538" i="4"/>
  <c r="P2539" i="4"/>
  <c r="P2540" i="4"/>
  <c r="P2541" i="4"/>
  <c r="P2542" i="4"/>
  <c r="P2543" i="4"/>
  <c r="P2544" i="4"/>
  <c r="P2545" i="4"/>
  <c r="P2546" i="4"/>
  <c r="P2547" i="4"/>
  <c r="P2548" i="4"/>
  <c r="P2549" i="4"/>
  <c r="P2550" i="4"/>
  <c r="P2551" i="4"/>
  <c r="P2552" i="4"/>
  <c r="P2553" i="4"/>
  <c r="P2554" i="4"/>
  <c r="P2555" i="4"/>
  <c r="P2556" i="4"/>
  <c r="P2557" i="4"/>
  <c r="P2558" i="4"/>
  <c r="P2559" i="4"/>
  <c r="P2560" i="4"/>
  <c r="P2561" i="4"/>
  <c r="P2562" i="4"/>
  <c r="P2563" i="4"/>
  <c r="P2564" i="4"/>
  <c r="P2565" i="4"/>
  <c r="P2566" i="4"/>
  <c r="P2567" i="4"/>
  <c r="P2568" i="4"/>
  <c r="P2569" i="4"/>
  <c r="P2570" i="4"/>
  <c r="P2571" i="4"/>
  <c r="P2572" i="4"/>
  <c r="P2573" i="4"/>
  <c r="P2574" i="4"/>
  <c r="P2575" i="4"/>
  <c r="P2576" i="4"/>
  <c r="P2577" i="4"/>
  <c r="P2578" i="4"/>
  <c r="P2579" i="4"/>
  <c r="P2580" i="4"/>
  <c r="P2581" i="4"/>
  <c r="P2582" i="4"/>
  <c r="P2583" i="4"/>
  <c r="P2584" i="4"/>
  <c r="P2585" i="4"/>
  <c r="P2586" i="4"/>
  <c r="P2587" i="4"/>
  <c r="P2588" i="4"/>
  <c r="P2589" i="4"/>
  <c r="P2590" i="4"/>
  <c r="P2591" i="4"/>
  <c r="P2592" i="4"/>
  <c r="P2593" i="4"/>
  <c r="P2594" i="4"/>
  <c r="P2595" i="4"/>
  <c r="P2596" i="4"/>
  <c r="P2597" i="4"/>
  <c r="P2598" i="4"/>
  <c r="P2599" i="4"/>
  <c r="P2600" i="4"/>
  <c r="P2601" i="4"/>
  <c r="P2602" i="4"/>
  <c r="P2603" i="4"/>
  <c r="P2604" i="4"/>
  <c r="P2605" i="4"/>
  <c r="P2606" i="4"/>
  <c r="P2607" i="4"/>
  <c r="P2608" i="4"/>
  <c r="P2609" i="4"/>
  <c r="P2610" i="4"/>
  <c r="P2611" i="4"/>
  <c r="P2612" i="4"/>
  <c r="P2613" i="4"/>
  <c r="P2614" i="4"/>
  <c r="P2615" i="4"/>
  <c r="P2616" i="4"/>
  <c r="P2617" i="4"/>
  <c r="P2618" i="4"/>
  <c r="P2619" i="4"/>
  <c r="P2620" i="4"/>
  <c r="P2621" i="4"/>
  <c r="P2622" i="4"/>
  <c r="P2623" i="4"/>
  <c r="P2624" i="4"/>
  <c r="P2625" i="4"/>
  <c r="P2626" i="4"/>
  <c r="P2627" i="4"/>
  <c r="P2628" i="4"/>
  <c r="P2629" i="4"/>
  <c r="P2630" i="4"/>
  <c r="P2631" i="4"/>
  <c r="P2632" i="4"/>
  <c r="P2633" i="4"/>
  <c r="P2634" i="4"/>
  <c r="P2635" i="4"/>
  <c r="P2636" i="4"/>
  <c r="P2637" i="4"/>
  <c r="P2638" i="4"/>
  <c r="P2639" i="4"/>
  <c r="P2640" i="4"/>
  <c r="P2641" i="4"/>
  <c r="P2642" i="4"/>
  <c r="P2643" i="4"/>
  <c r="P2644" i="4"/>
  <c r="P2645" i="4"/>
  <c r="P2646" i="4"/>
  <c r="P2647" i="4"/>
  <c r="P2648" i="4"/>
  <c r="P2649" i="4"/>
  <c r="P2650" i="4"/>
  <c r="P2651" i="4"/>
  <c r="P2652" i="4"/>
  <c r="P2653" i="4"/>
  <c r="P2654" i="4"/>
  <c r="P2655" i="4"/>
  <c r="P2656" i="4"/>
  <c r="P2657" i="4"/>
  <c r="P2658" i="4"/>
  <c r="P2659" i="4"/>
  <c r="P2660" i="4"/>
  <c r="P2661" i="4"/>
  <c r="P2662" i="4"/>
  <c r="P2663" i="4"/>
  <c r="P2664" i="4"/>
  <c r="P2665" i="4"/>
  <c r="P2666" i="4"/>
  <c r="P2667" i="4"/>
  <c r="P2668" i="4"/>
  <c r="P2669" i="4"/>
  <c r="P2670" i="4"/>
  <c r="P2671" i="4"/>
  <c r="P2672" i="4"/>
  <c r="P2673" i="4"/>
  <c r="P2674" i="4"/>
  <c r="P2675" i="4"/>
  <c r="P2676" i="4"/>
  <c r="P2677" i="4"/>
  <c r="P2678" i="4"/>
  <c r="P2679" i="4"/>
  <c r="P2680" i="4"/>
  <c r="P2681" i="4"/>
  <c r="P2682" i="4"/>
  <c r="P2683" i="4"/>
  <c r="P2684" i="4"/>
  <c r="P2685" i="4"/>
  <c r="P2686" i="4"/>
  <c r="P2687" i="4"/>
  <c r="P2688" i="4"/>
  <c r="P2689" i="4"/>
  <c r="P2690" i="4"/>
  <c r="P2691" i="4"/>
  <c r="P2692" i="4"/>
  <c r="P2693" i="4"/>
  <c r="P2694" i="4"/>
  <c r="P2695" i="4"/>
  <c r="P2696" i="4"/>
  <c r="P2697" i="4"/>
  <c r="P2698" i="4"/>
  <c r="P2699" i="4"/>
  <c r="P2700" i="4"/>
  <c r="P2701" i="4"/>
  <c r="P2702" i="4"/>
  <c r="P2703" i="4"/>
  <c r="P2704" i="4"/>
  <c r="P2705" i="4"/>
  <c r="P2706" i="4"/>
  <c r="P2707" i="4"/>
  <c r="P2708" i="4"/>
  <c r="P2709" i="4"/>
  <c r="P2710" i="4"/>
  <c r="P2711" i="4"/>
  <c r="P2712" i="4"/>
  <c r="P2713" i="4"/>
  <c r="P2714" i="4"/>
  <c r="P2715" i="4"/>
  <c r="P2716" i="4"/>
  <c r="P2717" i="4"/>
  <c r="P2718" i="4"/>
  <c r="P2719" i="4"/>
  <c r="P2720" i="4"/>
  <c r="P2721" i="4"/>
  <c r="P2722" i="4"/>
  <c r="P2723" i="4"/>
  <c r="P2724" i="4"/>
  <c r="P2725" i="4"/>
  <c r="P2726" i="4"/>
  <c r="P2727" i="4"/>
  <c r="P2728" i="4"/>
  <c r="P2729" i="4"/>
  <c r="P2730" i="4"/>
  <c r="P2731" i="4"/>
  <c r="P2732" i="4"/>
  <c r="P2733" i="4"/>
  <c r="P2734" i="4"/>
  <c r="P2735" i="4"/>
  <c r="P2736" i="4"/>
  <c r="P2737" i="4"/>
  <c r="P2738" i="4"/>
  <c r="P2739" i="4"/>
  <c r="P2740" i="4"/>
  <c r="P2741" i="4"/>
  <c r="P2742" i="4"/>
  <c r="P2743" i="4"/>
  <c r="P2744" i="4"/>
  <c r="P2745" i="4"/>
  <c r="P2746" i="4"/>
  <c r="P2747" i="4"/>
  <c r="P2748" i="4"/>
  <c r="P2749" i="4"/>
  <c r="P2750" i="4"/>
  <c r="P2751" i="4"/>
  <c r="P2752" i="4"/>
  <c r="P2753" i="4"/>
  <c r="P2754" i="4"/>
  <c r="P2755" i="4"/>
  <c r="P2756" i="4"/>
  <c r="P2757" i="4"/>
  <c r="P2758" i="4"/>
  <c r="P2759" i="4"/>
  <c r="P2760" i="4"/>
  <c r="P2761" i="4"/>
  <c r="P2762" i="4"/>
  <c r="P2763" i="4"/>
  <c r="P2764" i="4"/>
  <c r="P2765" i="4"/>
  <c r="P2766" i="4"/>
  <c r="P2767" i="4"/>
  <c r="P2768" i="4"/>
  <c r="P2769" i="4"/>
  <c r="P2770" i="4"/>
  <c r="P2771" i="4"/>
  <c r="P2772" i="4"/>
  <c r="P2773" i="4"/>
  <c r="P2774" i="4"/>
  <c r="P2775" i="4"/>
  <c r="P2776" i="4"/>
  <c r="P2777" i="4"/>
  <c r="P2778" i="4"/>
  <c r="P2779" i="4"/>
  <c r="P2780" i="4"/>
  <c r="P2781" i="4"/>
  <c r="P2782" i="4"/>
  <c r="P2783" i="4"/>
  <c r="P2784" i="4"/>
  <c r="P2785" i="4"/>
  <c r="P2786" i="4"/>
  <c r="P2787" i="4"/>
  <c r="P2788" i="4"/>
  <c r="P2789" i="4"/>
  <c r="P2790" i="4"/>
  <c r="P2791" i="4"/>
  <c r="P2792" i="4"/>
  <c r="P2793" i="4"/>
  <c r="P2794" i="4"/>
  <c r="P2795" i="4"/>
  <c r="P2796" i="4"/>
  <c r="P2797" i="4"/>
  <c r="P2798" i="4"/>
  <c r="P2799" i="4"/>
  <c r="P2800" i="4"/>
  <c r="P2801" i="4"/>
  <c r="P2802" i="4"/>
  <c r="P2803" i="4"/>
  <c r="P2804" i="4"/>
  <c r="P2805" i="4"/>
  <c r="P2806" i="4"/>
  <c r="P2807" i="4"/>
  <c r="P2808" i="4"/>
  <c r="P2809" i="4"/>
  <c r="P2810" i="4"/>
  <c r="P2811" i="4"/>
  <c r="P2812" i="4"/>
  <c r="P2813" i="4"/>
  <c r="P2814" i="4"/>
  <c r="P2815" i="4"/>
  <c r="P2816" i="4"/>
  <c r="P2817" i="4"/>
  <c r="P2818" i="4"/>
  <c r="P2819" i="4"/>
  <c r="P2820" i="4"/>
  <c r="P2821" i="4"/>
  <c r="P2822" i="4"/>
  <c r="P2823" i="4"/>
  <c r="P2824" i="4"/>
  <c r="P2825" i="4"/>
  <c r="P2826" i="4"/>
  <c r="P2827" i="4"/>
  <c r="P2828" i="4"/>
  <c r="P2829" i="4"/>
  <c r="P2830" i="4"/>
  <c r="P2831" i="4"/>
  <c r="P2832" i="4"/>
  <c r="P2833" i="4"/>
  <c r="P2834" i="4"/>
  <c r="P2835" i="4"/>
  <c r="P2836" i="4"/>
  <c r="P2837" i="4"/>
  <c r="P2838" i="4"/>
  <c r="P2839" i="4"/>
  <c r="P2840" i="4"/>
  <c r="P2841" i="4"/>
  <c r="P2842" i="4"/>
  <c r="P2843" i="4"/>
  <c r="P2844" i="4"/>
  <c r="P2845" i="4"/>
  <c r="P2846" i="4"/>
  <c r="P2847" i="4"/>
  <c r="P2848" i="4"/>
  <c r="P2849" i="4"/>
  <c r="P2850" i="4"/>
  <c r="P2851" i="4"/>
  <c r="P2852" i="4"/>
  <c r="P2853" i="4"/>
  <c r="P2854" i="4"/>
  <c r="P2855" i="4"/>
  <c r="P2856" i="4"/>
  <c r="P2857" i="4"/>
  <c r="P2858" i="4"/>
  <c r="P2859" i="4"/>
  <c r="P2860" i="4"/>
  <c r="P2861" i="4"/>
  <c r="P2862" i="4"/>
  <c r="P2863" i="4"/>
  <c r="P2864" i="4"/>
  <c r="P2865" i="4"/>
  <c r="P2866" i="4"/>
  <c r="P2867" i="4"/>
  <c r="P2868" i="4"/>
  <c r="P2869" i="4"/>
  <c r="P2870" i="4"/>
  <c r="P2871" i="4"/>
  <c r="P2872" i="4"/>
  <c r="P2873" i="4"/>
  <c r="P2874" i="4"/>
  <c r="P2875" i="4"/>
  <c r="P2876" i="4"/>
  <c r="P2877" i="4"/>
  <c r="P2878" i="4"/>
  <c r="P2879" i="4"/>
  <c r="P2880" i="4"/>
  <c r="P2881" i="4"/>
  <c r="P2882" i="4"/>
  <c r="P2883" i="4"/>
  <c r="P2884" i="4"/>
  <c r="P2885" i="4"/>
  <c r="P2886" i="4"/>
  <c r="P2887" i="4"/>
  <c r="P2888" i="4"/>
  <c r="P2889" i="4"/>
  <c r="P2890" i="4"/>
  <c r="P2891" i="4"/>
  <c r="P2892" i="4"/>
  <c r="P2893" i="4"/>
  <c r="P2894" i="4"/>
  <c r="P2895" i="4"/>
  <c r="P2896" i="4"/>
  <c r="P2897" i="4"/>
  <c r="P2898" i="4"/>
  <c r="P2899" i="4"/>
  <c r="P2900" i="4"/>
  <c r="P2901" i="4"/>
  <c r="P2902" i="4"/>
  <c r="P2903" i="4"/>
  <c r="P2904" i="4"/>
  <c r="P2905" i="4"/>
  <c r="P2906" i="4"/>
  <c r="P2907" i="4"/>
  <c r="P2908" i="4"/>
  <c r="P2909" i="4"/>
  <c r="P2910" i="4"/>
  <c r="P2911" i="4"/>
  <c r="P2912" i="4"/>
  <c r="P2913" i="4"/>
  <c r="P2914" i="4"/>
  <c r="P2915" i="4"/>
  <c r="P2916" i="4"/>
  <c r="P2917" i="4"/>
  <c r="P2918" i="4"/>
  <c r="P2919" i="4"/>
  <c r="P2920" i="4"/>
  <c r="P2921" i="4"/>
  <c r="P2922" i="4"/>
  <c r="P2923" i="4"/>
  <c r="P2924" i="4"/>
  <c r="P2925" i="4"/>
  <c r="P2926" i="4"/>
  <c r="P2927" i="4"/>
  <c r="P2928" i="4"/>
  <c r="P2929" i="4"/>
  <c r="P2930" i="4"/>
  <c r="P2931" i="4"/>
  <c r="P2932" i="4"/>
  <c r="P2933" i="4"/>
  <c r="P2934" i="4"/>
  <c r="P2935" i="4"/>
  <c r="P2936" i="4"/>
  <c r="P2937" i="4"/>
  <c r="P2938" i="4"/>
  <c r="P2939" i="4"/>
  <c r="P2940" i="4"/>
  <c r="P2941" i="4"/>
  <c r="P2942" i="4"/>
  <c r="P2943" i="4"/>
  <c r="P2944" i="4"/>
  <c r="P2945" i="4"/>
  <c r="P2946" i="4"/>
  <c r="P2947" i="4"/>
  <c r="P2948" i="4"/>
  <c r="P2949" i="4"/>
  <c r="P2950" i="4"/>
  <c r="P2951" i="4"/>
  <c r="P2952" i="4"/>
  <c r="P2953" i="4"/>
  <c r="P2954" i="4"/>
  <c r="P2955" i="4"/>
  <c r="P2956" i="4"/>
  <c r="P2957" i="4"/>
  <c r="P2958" i="4"/>
  <c r="P2959" i="4"/>
  <c r="P2960" i="4"/>
  <c r="P2961" i="4"/>
  <c r="P2962" i="4"/>
  <c r="P2963" i="4"/>
  <c r="P2964" i="4"/>
  <c r="P2965" i="4"/>
  <c r="P2966" i="4"/>
  <c r="P2967" i="4"/>
  <c r="P2968" i="4"/>
  <c r="P2969" i="4"/>
  <c r="P2970" i="4"/>
  <c r="P2971" i="4"/>
  <c r="P2972" i="4"/>
  <c r="P2973" i="4"/>
  <c r="P2974" i="4"/>
  <c r="P2975" i="4"/>
  <c r="P2976" i="4"/>
  <c r="P2977" i="4"/>
  <c r="P2978" i="4"/>
  <c r="P2979" i="4"/>
  <c r="P2980" i="4"/>
  <c r="P2981" i="4"/>
  <c r="P2982" i="4"/>
  <c r="P2983" i="4"/>
  <c r="P2984" i="4"/>
  <c r="P2985" i="4"/>
  <c r="P2986" i="4"/>
  <c r="P2987" i="4"/>
  <c r="P2988" i="4"/>
  <c r="P2989" i="4"/>
  <c r="P2990" i="4"/>
  <c r="P2991" i="4"/>
  <c r="P2992" i="4"/>
  <c r="P2993" i="4"/>
  <c r="P2994" i="4"/>
  <c r="P2995" i="4"/>
  <c r="P2996" i="4"/>
  <c r="P2997" i="4"/>
  <c r="P2998" i="4"/>
  <c r="P2999" i="4"/>
  <c r="P3000" i="4"/>
  <c r="P3001" i="4"/>
  <c r="P3002" i="4"/>
  <c r="P3003" i="4"/>
  <c r="P3004" i="4"/>
  <c r="P3005" i="4"/>
  <c r="P3006" i="4"/>
  <c r="P3007" i="4"/>
  <c r="P3008" i="4"/>
  <c r="P3009" i="4"/>
  <c r="P3010" i="4"/>
  <c r="P3011" i="4"/>
  <c r="P3012" i="4"/>
  <c r="P3013" i="4"/>
  <c r="P3014" i="4"/>
  <c r="P3015" i="4"/>
  <c r="P3016" i="4"/>
  <c r="P3017" i="4"/>
  <c r="P3018" i="4"/>
  <c r="P3019" i="4"/>
  <c r="P3020" i="4"/>
  <c r="P3021" i="4"/>
  <c r="P3022" i="4"/>
  <c r="P3023" i="4"/>
  <c r="P3024" i="4"/>
  <c r="P3025" i="4"/>
  <c r="P3026" i="4"/>
  <c r="P3027" i="4"/>
  <c r="P3028" i="4"/>
  <c r="P3029" i="4"/>
  <c r="P3030" i="4"/>
  <c r="P3031" i="4"/>
  <c r="P3032" i="4"/>
  <c r="P3033" i="4"/>
  <c r="P3034" i="4"/>
  <c r="P3035" i="4"/>
  <c r="P3036" i="4"/>
  <c r="P3037" i="4"/>
  <c r="P3038" i="4"/>
  <c r="P3039" i="4"/>
  <c r="P3040" i="4"/>
  <c r="P3041" i="4"/>
  <c r="P3042" i="4"/>
  <c r="P3043" i="4"/>
  <c r="P3044" i="4"/>
  <c r="P3045" i="4"/>
  <c r="P3046" i="4"/>
  <c r="P3047" i="4"/>
  <c r="P3048" i="4"/>
  <c r="P3049" i="4"/>
  <c r="P3050" i="4"/>
  <c r="P3051" i="4"/>
  <c r="P3052" i="4"/>
  <c r="P3053" i="4"/>
  <c r="P3054" i="4"/>
  <c r="P3055" i="4"/>
  <c r="P3056" i="4"/>
  <c r="P3057" i="4"/>
  <c r="P3058" i="4"/>
  <c r="P3059" i="4"/>
  <c r="P3060" i="4"/>
  <c r="P3061" i="4"/>
  <c r="P3062" i="4"/>
  <c r="P3063" i="4"/>
  <c r="P3064" i="4"/>
  <c r="P3065" i="4"/>
  <c r="P3066" i="4"/>
  <c r="P3067" i="4"/>
  <c r="P3068" i="4"/>
  <c r="P3069" i="4"/>
  <c r="P3070" i="4"/>
  <c r="P3071" i="4"/>
  <c r="P3072" i="4"/>
  <c r="P3073" i="4"/>
  <c r="P3074" i="4"/>
  <c r="P3075" i="4"/>
  <c r="P3076" i="4"/>
  <c r="P3077" i="4"/>
  <c r="P3078" i="4"/>
  <c r="P3079" i="4"/>
  <c r="P3080" i="4"/>
  <c r="P3081" i="4"/>
  <c r="P3082" i="4"/>
  <c r="P3083" i="4"/>
  <c r="P3084" i="4"/>
  <c r="P3085" i="4"/>
  <c r="P3086" i="4"/>
  <c r="P3087" i="4"/>
  <c r="P3088" i="4"/>
  <c r="P3089" i="4"/>
  <c r="P3090" i="4"/>
  <c r="P3091" i="4"/>
  <c r="P3092" i="4"/>
  <c r="P3093" i="4"/>
  <c r="P3094" i="4"/>
  <c r="P3095" i="4"/>
  <c r="P3096" i="4"/>
  <c r="P3097" i="4"/>
  <c r="P3098" i="4"/>
  <c r="P3099" i="4"/>
  <c r="P3100" i="4"/>
  <c r="P3101" i="4"/>
  <c r="P3102" i="4"/>
  <c r="P3103" i="4"/>
  <c r="P3104" i="4"/>
  <c r="P3105" i="4"/>
  <c r="P3106" i="4"/>
  <c r="P3107" i="4"/>
  <c r="P3108" i="4"/>
  <c r="P3109" i="4"/>
  <c r="P3110" i="4"/>
  <c r="P3111" i="4"/>
  <c r="P3112" i="4"/>
  <c r="P3113" i="4"/>
  <c r="P3114" i="4"/>
  <c r="P3115" i="4"/>
  <c r="P3116" i="4"/>
  <c r="P3117" i="4"/>
  <c r="P3118" i="4"/>
  <c r="P3119" i="4"/>
  <c r="P3120" i="4"/>
  <c r="P3121" i="4"/>
  <c r="P3122" i="4"/>
  <c r="P3123" i="4"/>
  <c r="P3124" i="4"/>
  <c r="P3125" i="4"/>
  <c r="P3126" i="4"/>
  <c r="P3127" i="4"/>
  <c r="P3128" i="4"/>
  <c r="P3129" i="4"/>
  <c r="P3130" i="4"/>
  <c r="P3131" i="4"/>
  <c r="P3132" i="4"/>
  <c r="P3133" i="4"/>
  <c r="P3134" i="4"/>
  <c r="P3135" i="4"/>
  <c r="P3136" i="4"/>
  <c r="P3137" i="4"/>
  <c r="P3138" i="4"/>
  <c r="P3139" i="4"/>
  <c r="P3140" i="4"/>
  <c r="P3141" i="4"/>
  <c r="P3142" i="4"/>
  <c r="P3143" i="4"/>
  <c r="P3144" i="4"/>
  <c r="P3145" i="4"/>
  <c r="P3146" i="4"/>
  <c r="P3147" i="4"/>
  <c r="P3148" i="4"/>
  <c r="P3149" i="4"/>
  <c r="P3150" i="4"/>
  <c r="P3151" i="4"/>
  <c r="P3152" i="4"/>
  <c r="P3153" i="4"/>
  <c r="P3154" i="4"/>
  <c r="P3155" i="4"/>
  <c r="P3156" i="4"/>
  <c r="P3157" i="4"/>
  <c r="P3158" i="4"/>
  <c r="P3159" i="4"/>
  <c r="P3160" i="4"/>
  <c r="P3161" i="4"/>
  <c r="P3162" i="4"/>
  <c r="P3163" i="4"/>
  <c r="P3164" i="4"/>
  <c r="P3165" i="4"/>
  <c r="P3166" i="4"/>
  <c r="P3167" i="4"/>
  <c r="P3168" i="4"/>
  <c r="P3169" i="4"/>
  <c r="P3170" i="4"/>
  <c r="P3171" i="4"/>
  <c r="P3172" i="4"/>
  <c r="P3173" i="4"/>
  <c r="P3174" i="4"/>
  <c r="P3175" i="4"/>
  <c r="P3176" i="4"/>
  <c r="P3177" i="4"/>
  <c r="P3178" i="4"/>
  <c r="P3179" i="4"/>
  <c r="P3180" i="4"/>
  <c r="P3181" i="4"/>
  <c r="P3182" i="4"/>
  <c r="P3183" i="4"/>
  <c r="P3184" i="4"/>
  <c r="P3185" i="4"/>
  <c r="P3186" i="4"/>
  <c r="P3187" i="4"/>
  <c r="P3188" i="4"/>
  <c r="P3189" i="4"/>
  <c r="P3190" i="4"/>
  <c r="P3191" i="4"/>
  <c r="P3192" i="4"/>
  <c r="P3193" i="4"/>
  <c r="P3194" i="4"/>
  <c r="P3195" i="4"/>
  <c r="P3196" i="4"/>
  <c r="P3197" i="4"/>
  <c r="P3198" i="4"/>
  <c r="P3199" i="4"/>
  <c r="P3200" i="4"/>
  <c r="P3201" i="4"/>
  <c r="P3202" i="4"/>
  <c r="P3203" i="4"/>
  <c r="P3204" i="4"/>
  <c r="P3205" i="4"/>
  <c r="P3206" i="4"/>
  <c r="P3207" i="4"/>
  <c r="P3208" i="4"/>
  <c r="P3209" i="4"/>
  <c r="P3210" i="4"/>
  <c r="P3211" i="4"/>
  <c r="P3212" i="4"/>
  <c r="P3213" i="4"/>
  <c r="P3214" i="4"/>
  <c r="P3215" i="4"/>
  <c r="P3216" i="4"/>
  <c r="P3217" i="4"/>
  <c r="P3218" i="4"/>
  <c r="P3219" i="4"/>
  <c r="P3220" i="4"/>
  <c r="P3221" i="4"/>
  <c r="P3222" i="4"/>
  <c r="P3223" i="4"/>
  <c r="P3224" i="4"/>
  <c r="P3225" i="4"/>
  <c r="P3226" i="4"/>
  <c r="P3227" i="4"/>
  <c r="P3228" i="4"/>
  <c r="P3229" i="4"/>
  <c r="P3230" i="4"/>
  <c r="P3231" i="4"/>
  <c r="P3232" i="4"/>
  <c r="P3233" i="4"/>
  <c r="P3234" i="4"/>
  <c r="P3235" i="4"/>
  <c r="P3236" i="4"/>
  <c r="P3237" i="4"/>
  <c r="P3238" i="4"/>
  <c r="P3239" i="4"/>
  <c r="P3240" i="4"/>
  <c r="P3241" i="4"/>
  <c r="P3242" i="4"/>
  <c r="P3243" i="4"/>
  <c r="P3244" i="4"/>
  <c r="P3245" i="4"/>
  <c r="P3246" i="4"/>
  <c r="P3247" i="4"/>
  <c r="P3248" i="4"/>
  <c r="P3249" i="4"/>
  <c r="P3250" i="4"/>
  <c r="P3251" i="4"/>
  <c r="P3252" i="4"/>
  <c r="P3253" i="4"/>
  <c r="P3254" i="4"/>
  <c r="P3255" i="4"/>
  <c r="P3256" i="4"/>
  <c r="P3257" i="4"/>
  <c r="P3258" i="4"/>
  <c r="P3259" i="4"/>
  <c r="P3260" i="4"/>
  <c r="P3261" i="4"/>
  <c r="P3262" i="4"/>
  <c r="P3263" i="4"/>
  <c r="P3264" i="4"/>
  <c r="P3265" i="4"/>
  <c r="P3266" i="4"/>
  <c r="P3267" i="4"/>
  <c r="P3268" i="4"/>
  <c r="P3269" i="4"/>
  <c r="P3270" i="4"/>
  <c r="P3271" i="4"/>
  <c r="P3272" i="4"/>
  <c r="P3273" i="4"/>
  <c r="P3274" i="4"/>
  <c r="P3275" i="4"/>
  <c r="P3276" i="4"/>
  <c r="P3277" i="4"/>
  <c r="P3278" i="4"/>
  <c r="P3279" i="4"/>
  <c r="P3280" i="4"/>
  <c r="P3281" i="4"/>
  <c r="P3282" i="4"/>
  <c r="P3283" i="4"/>
  <c r="P3284" i="4"/>
  <c r="P3285" i="4"/>
  <c r="P3286" i="4"/>
  <c r="P3287" i="4"/>
  <c r="P3288" i="4"/>
  <c r="P3289" i="4"/>
  <c r="P3290" i="4"/>
  <c r="P3291" i="4"/>
  <c r="P3292" i="4"/>
  <c r="P3293" i="4"/>
  <c r="P3294" i="4"/>
  <c r="P3295" i="4"/>
  <c r="P3296" i="4"/>
  <c r="P3297" i="4"/>
  <c r="P3298" i="4"/>
  <c r="P3299" i="4"/>
  <c r="P3300" i="4"/>
  <c r="P3301" i="4"/>
  <c r="P3302" i="4"/>
  <c r="P3303" i="4"/>
  <c r="P3304" i="4"/>
  <c r="P3305" i="4"/>
  <c r="P3306" i="4"/>
  <c r="P3307" i="4"/>
  <c r="P3308" i="4"/>
  <c r="P3309" i="4"/>
  <c r="P3310" i="4"/>
  <c r="P3311" i="4"/>
  <c r="P3312" i="4"/>
  <c r="P3313" i="4"/>
  <c r="P3314" i="4"/>
  <c r="P3315" i="4"/>
  <c r="P3316" i="4"/>
  <c r="P3317" i="4"/>
  <c r="P3318" i="4"/>
  <c r="P3319" i="4"/>
  <c r="P3320" i="4"/>
  <c r="P3321" i="4"/>
  <c r="P3322" i="4"/>
  <c r="P3323" i="4"/>
  <c r="P3324" i="4"/>
  <c r="P3325" i="4"/>
  <c r="P3326" i="4"/>
  <c r="P3327" i="4"/>
  <c r="P3328" i="4"/>
  <c r="P3329" i="4"/>
  <c r="P3330" i="4"/>
  <c r="P3331" i="4"/>
  <c r="P3332" i="4"/>
  <c r="P3333" i="4"/>
  <c r="P3334" i="4"/>
  <c r="P3335" i="4"/>
  <c r="P3336" i="4"/>
  <c r="P3337" i="4"/>
  <c r="P3338" i="4"/>
  <c r="P3339" i="4"/>
  <c r="P3340" i="4"/>
  <c r="P3341" i="4"/>
  <c r="P3342" i="4"/>
  <c r="P3343" i="4"/>
  <c r="P3344" i="4"/>
  <c r="P3345" i="4"/>
  <c r="P3346" i="4"/>
  <c r="P3347" i="4"/>
  <c r="P3348" i="4"/>
  <c r="P3349" i="4"/>
  <c r="P3350" i="4"/>
  <c r="P3351" i="4"/>
  <c r="P3352" i="4"/>
  <c r="P3353" i="4"/>
  <c r="P3354" i="4"/>
  <c r="P3355" i="4"/>
  <c r="P3356" i="4"/>
  <c r="P3357" i="4"/>
  <c r="P3358" i="4"/>
  <c r="P3359" i="4"/>
  <c r="P3360" i="4"/>
  <c r="P3361" i="4"/>
  <c r="P3362" i="4"/>
  <c r="P3363" i="4"/>
  <c r="P3364" i="4"/>
  <c r="P3365" i="4"/>
  <c r="P3366" i="4"/>
  <c r="P3367" i="4"/>
  <c r="P3368" i="4"/>
  <c r="P3369" i="4"/>
  <c r="P3370" i="4"/>
  <c r="P3371" i="4"/>
  <c r="P3372" i="4"/>
  <c r="P3373" i="4"/>
  <c r="P3374" i="4"/>
  <c r="P3375" i="4"/>
  <c r="P3376" i="4"/>
  <c r="P3377" i="4"/>
  <c r="P3378" i="4"/>
  <c r="P3379" i="4"/>
  <c r="P3380" i="4"/>
  <c r="P3381" i="4"/>
  <c r="P3382" i="4"/>
  <c r="P3383" i="4"/>
  <c r="P3384" i="4"/>
  <c r="P3385" i="4"/>
  <c r="P3386" i="4"/>
  <c r="P3387" i="4"/>
  <c r="P3388" i="4"/>
  <c r="P3389" i="4"/>
  <c r="P3390" i="4"/>
  <c r="P3391" i="4"/>
  <c r="P3392" i="4"/>
  <c r="P3393" i="4"/>
  <c r="P3394" i="4"/>
  <c r="P3395" i="4"/>
  <c r="P3396" i="4"/>
  <c r="P3397" i="4"/>
  <c r="P3398" i="4"/>
  <c r="P3399" i="4"/>
  <c r="P3400" i="4"/>
  <c r="P3401" i="4"/>
  <c r="P3402" i="4"/>
  <c r="P3403" i="4"/>
  <c r="P3404" i="4"/>
  <c r="P3405" i="4"/>
  <c r="P3406" i="4"/>
  <c r="P3407" i="4"/>
  <c r="P3408" i="4"/>
  <c r="P3409" i="4"/>
  <c r="P3410" i="4"/>
  <c r="P3411" i="4"/>
  <c r="P3412" i="4"/>
  <c r="P3413" i="4"/>
  <c r="P3414" i="4"/>
  <c r="P3415" i="4"/>
  <c r="P3416" i="4"/>
  <c r="P3417" i="4"/>
  <c r="P3418" i="4"/>
  <c r="P3419" i="4"/>
  <c r="P3420" i="4"/>
  <c r="P3421" i="4"/>
  <c r="P3422" i="4"/>
  <c r="P3423" i="4"/>
  <c r="P3424" i="4"/>
  <c r="P3425" i="4"/>
  <c r="P3426" i="4"/>
  <c r="P3427" i="4"/>
  <c r="P3428" i="4"/>
  <c r="P3429" i="4"/>
  <c r="P3430" i="4"/>
  <c r="P3431" i="4"/>
  <c r="P3432" i="4"/>
  <c r="P3433" i="4"/>
  <c r="P3434" i="4"/>
  <c r="P3435" i="4"/>
  <c r="P3436" i="4"/>
  <c r="P3437" i="4"/>
  <c r="P3438" i="4"/>
  <c r="P3439" i="4"/>
  <c r="P3440" i="4"/>
  <c r="P3441" i="4"/>
  <c r="P3442" i="4"/>
  <c r="P3443" i="4"/>
  <c r="P3444" i="4"/>
  <c r="P3445" i="4"/>
  <c r="P3446" i="4"/>
  <c r="P3447" i="4"/>
  <c r="P3448" i="4"/>
  <c r="P3449" i="4"/>
  <c r="P3450" i="4"/>
  <c r="P3451" i="4"/>
  <c r="P3452" i="4"/>
  <c r="P3453" i="4"/>
  <c r="P3454" i="4"/>
  <c r="P3455" i="4"/>
  <c r="P3456" i="4"/>
  <c r="P3457" i="4"/>
  <c r="P3458" i="4"/>
  <c r="P3459" i="4"/>
  <c r="P3460" i="4"/>
  <c r="P3461" i="4"/>
  <c r="P3462" i="4"/>
  <c r="P3463" i="4"/>
  <c r="P3464" i="4"/>
  <c r="P3465" i="4"/>
  <c r="P3466" i="4"/>
  <c r="P3467" i="4"/>
  <c r="P3468" i="4"/>
  <c r="P3469" i="4"/>
  <c r="P3470" i="4"/>
  <c r="P3471" i="4"/>
  <c r="P3472" i="4"/>
  <c r="P3473" i="4"/>
  <c r="P3474" i="4"/>
  <c r="P3475" i="4"/>
  <c r="P3476" i="4"/>
  <c r="P3477" i="4"/>
  <c r="P3478" i="4"/>
  <c r="P3479" i="4"/>
  <c r="P3480" i="4"/>
  <c r="P3481" i="4"/>
  <c r="P3482" i="4"/>
  <c r="P3483" i="4"/>
  <c r="P3484" i="4"/>
  <c r="P3485" i="4"/>
  <c r="P3486" i="4"/>
  <c r="P3487" i="4"/>
  <c r="P3488" i="4"/>
  <c r="P3489" i="4"/>
  <c r="P3490" i="4"/>
  <c r="P3491" i="4"/>
  <c r="P3492" i="4"/>
  <c r="P3493" i="4"/>
  <c r="P3494" i="4"/>
  <c r="P3495" i="4"/>
  <c r="P3496" i="4"/>
  <c r="P3497" i="4"/>
  <c r="P3498" i="4"/>
  <c r="P3499" i="4"/>
  <c r="P3500" i="4"/>
  <c r="P3501" i="4"/>
  <c r="P3502" i="4"/>
  <c r="P3503" i="4"/>
  <c r="P3504" i="4"/>
  <c r="P3505" i="4"/>
  <c r="P3506" i="4"/>
  <c r="P3507" i="4"/>
  <c r="P3508" i="4"/>
  <c r="P3509" i="4"/>
  <c r="P3510" i="4"/>
  <c r="P3511" i="4"/>
  <c r="P3512" i="4"/>
  <c r="P3513" i="4"/>
  <c r="P3514" i="4"/>
  <c r="P3515" i="4"/>
  <c r="P3516" i="4"/>
  <c r="P3517" i="4"/>
  <c r="P3518" i="4"/>
  <c r="P3519" i="4"/>
  <c r="P3520" i="4"/>
  <c r="P3521" i="4"/>
  <c r="P3522" i="4"/>
  <c r="P3523" i="4"/>
  <c r="P3524" i="4"/>
  <c r="P3525" i="4"/>
  <c r="P3526" i="4"/>
  <c r="P3527" i="4"/>
  <c r="P3528" i="4"/>
  <c r="P3529" i="4"/>
  <c r="P3530" i="4"/>
  <c r="P3531" i="4"/>
  <c r="P3532" i="4"/>
  <c r="P3533" i="4"/>
  <c r="P3534" i="4"/>
  <c r="P3535" i="4"/>
  <c r="P3536" i="4"/>
  <c r="P3537" i="4"/>
  <c r="P3538" i="4"/>
  <c r="P3539" i="4"/>
  <c r="P3540" i="4"/>
  <c r="P3541" i="4"/>
  <c r="P3542" i="4"/>
  <c r="P3543" i="4"/>
  <c r="P3544" i="4"/>
  <c r="P3545" i="4"/>
  <c r="P3546" i="4"/>
  <c r="P3547" i="4"/>
  <c r="P3548" i="4"/>
  <c r="P3549" i="4"/>
  <c r="P3550" i="4"/>
  <c r="P3551" i="4"/>
  <c r="P3552" i="4"/>
  <c r="P3553" i="4"/>
  <c r="P3554" i="4"/>
  <c r="P3555" i="4"/>
  <c r="P3556" i="4"/>
  <c r="P3557" i="4"/>
  <c r="P3558" i="4"/>
  <c r="P3559" i="4"/>
  <c r="P3560" i="4"/>
  <c r="P3561" i="4"/>
  <c r="P3562" i="4"/>
  <c r="P3563" i="4"/>
  <c r="P3564" i="4"/>
  <c r="P3565" i="4"/>
  <c r="P3566" i="4"/>
  <c r="P3567" i="4"/>
  <c r="P3568" i="4"/>
  <c r="P3569" i="4"/>
  <c r="P3570" i="4"/>
  <c r="P3571" i="4"/>
  <c r="P3572" i="4"/>
  <c r="P3573" i="4"/>
  <c r="P3574" i="4"/>
  <c r="P3575" i="4"/>
  <c r="P3576" i="4"/>
  <c r="P3577" i="4"/>
  <c r="P3578" i="4"/>
  <c r="P3579" i="4"/>
  <c r="P3580" i="4"/>
  <c r="P3581" i="4"/>
  <c r="P3582" i="4"/>
  <c r="P3583" i="4"/>
  <c r="P3584" i="4"/>
  <c r="P3585" i="4"/>
  <c r="P3586" i="4"/>
  <c r="P3587" i="4"/>
  <c r="P3588" i="4"/>
  <c r="P3589" i="4"/>
  <c r="P3590" i="4"/>
  <c r="P3591" i="4"/>
  <c r="P3592" i="4"/>
  <c r="P3593" i="4"/>
  <c r="P3594" i="4"/>
  <c r="P3595" i="4"/>
  <c r="P3596" i="4"/>
  <c r="P3597" i="4"/>
  <c r="P3598" i="4"/>
  <c r="P3599" i="4"/>
  <c r="P3600" i="4"/>
  <c r="P3601" i="4"/>
  <c r="P3602" i="4"/>
  <c r="P3603" i="4"/>
  <c r="P3604" i="4"/>
  <c r="P3605" i="4"/>
  <c r="P3606" i="4"/>
  <c r="P3607" i="4"/>
  <c r="P3608" i="4"/>
  <c r="P3609" i="4"/>
  <c r="P3610" i="4"/>
  <c r="P3611" i="4"/>
  <c r="P3612" i="4"/>
  <c r="P3613" i="4"/>
  <c r="P3614" i="4"/>
  <c r="P3615" i="4"/>
  <c r="P3616" i="4"/>
  <c r="P3617" i="4"/>
  <c r="P3618" i="4"/>
  <c r="P3619" i="4"/>
  <c r="P3620" i="4"/>
  <c r="P3621" i="4"/>
  <c r="P3622" i="4"/>
  <c r="P3623" i="4"/>
  <c r="P3624" i="4"/>
  <c r="P3625" i="4"/>
  <c r="P3626" i="4"/>
  <c r="P3627" i="4"/>
  <c r="P3628" i="4"/>
  <c r="P3629" i="4"/>
  <c r="P3630" i="4"/>
  <c r="P3631" i="4"/>
  <c r="P3632" i="4"/>
  <c r="P3633" i="4"/>
  <c r="P3634" i="4"/>
  <c r="P3635" i="4"/>
  <c r="P3636" i="4"/>
  <c r="P3637" i="4"/>
  <c r="P3638" i="4"/>
  <c r="P3639" i="4"/>
  <c r="P3640" i="4"/>
  <c r="P3641" i="4"/>
  <c r="P3642" i="4"/>
  <c r="P3643" i="4"/>
  <c r="P3644" i="4"/>
  <c r="P3645" i="4"/>
  <c r="P3646" i="4"/>
  <c r="P3647" i="4"/>
  <c r="P3648" i="4"/>
  <c r="P3649" i="4"/>
  <c r="P3650" i="4"/>
  <c r="P3651" i="4"/>
  <c r="P3652" i="4"/>
  <c r="P3653" i="4"/>
  <c r="P3654" i="4"/>
  <c r="P3655" i="4"/>
  <c r="P3656" i="4"/>
  <c r="P3657" i="4"/>
  <c r="P3658" i="4"/>
  <c r="P3659" i="4"/>
  <c r="P3660" i="4"/>
  <c r="P3661" i="4"/>
  <c r="P3662" i="4"/>
  <c r="P3663" i="4"/>
  <c r="P3664" i="4"/>
  <c r="P3665" i="4"/>
  <c r="P3666" i="4"/>
  <c r="P3667" i="4"/>
  <c r="P3668" i="4"/>
  <c r="P3669" i="4"/>
  <c r="P3670" i="4"/>
  <c r="P3671" i="4"/>
  <c r="P3672" i="4"/>
  <c r="P3673" i="4"/>
  <c r="P3674" i="4"/>
  <c r="P3675" i="4"/>
  <c r="P3676" i="4"/>
  <c r="P3677" i="4"/>
  <c r="P3678" i="4"/>
  <c r="P3679" i="4"/>
  <c r="P3680" i="4"/>
  <c r="P3681" i="4"/>
  <c r="P3682" i="4"/>
  <c r="P3683" i="4"/>
  <c r="P3684" i="4"/>
  <c r="P3685" i="4"/>
  <c r="P3686" i="4"/>
  <c r="P3687" i="4"/>
  <c r="P3688" i="4"/>
  <c r="P3689" i="4"/>
  <c r="P3690" i="4"/>
  <c r="P3691" i="4"/>
  <c r="P3692" i="4"/>
  <c r="P3693" i="4"/>
  <c r="P3694" i="4"/>
  <c r="P3695" i="4"/>
  <c r="P3696" i="4"/>
  <c r="P3697" i="4"/>
  <c r="P3698" i="4"/>
  <c r="P3699" i="4"/>
  <c r="P3700" i="4"/>
  <c r="P3701" i="4"/>
  <c r="P3702" i="4"/>
  <c r="P3703" i="4"/>
  <c r="P3704" i="4"/>
  <c r="P3705" i="4"/>
  <c r="P3706" i="4"/>
  <c r="P3707" i="4"/>
  <c r="P3708" i="4"/>
  <c r="P3709" i="4"/>
  <c r="P3710" i="4"/>
  <c r="P3711" i="4"/>
  <c r="P3712" i="4"/>
  <c r="P3713" i="4"/>
  <c r="P3714" i="4"/>
  <c r="P3715" i="4"/>
  <c r="P3716" i="4"/>
  <c r="P3717" i="4"/>
  <c r="P3718" i="4"/>
  <c r="P3719" i="4"/>
  <c r="P3720" i="4"/>
  <c r="P3721" i="4"/>
  <c r="P3722" i="4"/>
  <c r="P3723" i="4"/>
  <c r="P3724" i="4"/>
  <c r="P3725" i="4"/>
  <c r="P3726" i="4"/>
  <c r="P3727" i="4"/>
  <c r="P3728" i="4"/>
  <c r="P3729" i="4"/>
  <c r="P3730" i="4"/>
  <c r="P3731" i="4"/>
  <c r="P3732" i="4"/>
  <c r="P3733" i="4"/>
  <c r="P3734" i="4"/>
  <c r="P3735" i="4"/>
  <c r="P3736" i="4"/>
  <c r="P3737" i="4"/>
  <c r="P3738" i="4"/>
  <c r="P3739" i="4"/>
  <c r="P3740" i="4"/>
  <c r="P3741" i="4"/>
  <c r="P3742" i="4"/>
  <c r="P3743" i="4"/>
  <c r="P3744" i="4"/>
  <c r="P3745" i="4"/>
  <c r="P3746" i="4"/>
  <c r="P3747" i="4"/>
  <c r="P3748" i="4"/>
  <c r="P3749" i="4"/>
  <c r="P3750" i="4"/>
  <c r="P3751" i="4"/>
  <c r="P3752" i="4"/>
  <c r="P3753" i="4"/>
  <c r="P3754" i="4"/>
  <c r="P3755" i="4"/>
  <c r="P3756" i="4"/>
  <c r="P3757" i="4"/>
  <c r="P3758" i="4"/>
  <c r="P3759" i="4"/>
  <c r="P3760" i="4"/>
  <c r="P3761" i="4"/>
  <c r="P3762" i="4"/>
  <c r="P3763" i="4"/>
  <c r="P3764" i="4"/>
  <c r="P3765" i="4"/>
  <c r="P3766" i="4"/>
  <c r="P3767" i="4"/>
  <c r="P3768" i="4"/>
  <c r="P3769" i="4"/>
  <c r="P3770" i="4"/>
  <c r="P3771" i="4"/>
  <c r="P3772" i="4"/>
  <c r="P3773" i="4"/>
  <c r="P3774" i="4"/>
  <c r="P3775" i="4"/>
  <c r="P3776" i="4"/>
  <c r="P3777" i="4"/>
  <c r="P3778" i="4"/>
  <c r="P3779" i="4"/>
  <c r="P3780" i="4"/>
  <c r="P3781" i="4"/>
  <c r="P3782" i="4"/>
  <c r="P3783" i="4"/>
  <c r="P3784" i="4"/>
  <c r="P3785" i="4"/>
  <c r="P3786" i="4"/>
  <c r="P3787" i="4"/>
  <c r="P3788" i="4"/>
  <c r="P3789" i="4"/>
  <c r="P3790" i="4"/>
  <c r="P3791" i="4"/>
  <c r="P3792" i="4"/>
  <c r="P3793" i="4"/>
  <c r="P3794" i="4"/>
  <c r="P3795" i="4"/>
  <c r="P3796" i="4"/>
  <c r="P3797" i="4"/>
  <c r="P3798" i="4"/>
  <c r="P3799" i="4"/>
  <c r="P3800" i="4"/>
  <c r="P3801" i="4"/>
  <c r="P3802" i="4"/>
  <c r="P3803" i="4"/>
  <c r="P3804" i="4"/>
  <c r="P3805" i="4"/>
  <c r="P3806" i="4"/>
  <c r="P3807" i="4"/>
  <c r="P3808" i="4"/>
  <c r="P3809" i="4"/>
  <c r="P3810" i="4"/>
  <c r="P3811" i="4"/>
  <c r="P3812" i="4"/>
  <c r="P3813" i="4"/>
  <c r="P3814" i="4"/>
  <c r="P3815" i="4"/>
  <c r="P3816" i="4"/>
  <c r="P3817" i="4"/>
  <c r="P3818" i="4"/>
  <c r="P3819" i="4"/>
  <c r="P3820" i="4"/>
  <c r="P3821" i="4"/>
  <c r="P3822" i="4"/>
  <c r="P3823" i="4"/>
  <c r="P3824" i="4"/>
  <c r="P3825" i="4"/>
  <c r="P3826" i="4"/>
  <c r="P3827" i="4"/>
  <c r="P3828" i="4"/>
  <c r="P3829" i="4"/>
  <c r="P3830" i="4"/>
  <c r="P3831" i="4"/>
  <c r="P3832" i="4"/>
  <c r="P3833" i="4"/>
  <c r="P3834" i="4"/>
  <c r="P3835" i="4"/>
  <c r="P3836" i="4"/>
  <c r="P3837" i="4"/>
  <c r="P3838" i="4"/>
  <c r="P3839" i="4"/>
  <c r="P3840" i="4"/>
  <c r="P3841" i="4"/>
  <c r="P3842" i="4"/>
  <c r="P3843" i="4"/>
  <c r="P3844" i="4"/>
  <c r="P3845" i="4"/>
  <c r="P3846" i="4"/>
  <c r="P3847" i="4"/>
  <c r="P3848" i="4"/>
  <c r="P3849" i="4"/>
  <c r="P3850" i="4"/>
  <c r="P3851" i="4"/>
  <c r="P3852" i="4"/>
  <c r="P3853" i="4"/>
  <c r="P3854" i="4"/>
  <c r="P3855" i="4"/>
  <c r="P3856" i="4"/>
  <c r="P3857" i="4"/>
  <c r="P3858" i="4"/>
  <c r="P3859" i="4"/>
  <c r="P3860" i="4"/>
  <c r="P3861" i="4"/>
  <c r="P3862" i="4"/>
  <c r="P3863" i="4"/>
  <c r="P3864" i="4"/>
  <c r="P3865" i="4"/>
  <c r="P3866" i="4"/>
  <c r="P3867" i="4"/>
  <c r="P3868" i="4"/>
  <c r="P3869" i="4"/>
  <c r="P3870" i="4"/>
  <c r="P3871" i="4"/>
  <c r="P3872" i="4"/>
  <c r="P3873" i="4"/>
  <c r="P3874" i="4"/>
  <c r="P3875" i="4"/>
  <c r="P3876" i="4"/>
  <c r="P3877" i="4"/>
  <c r="P3878" i="4"/>
  <c r="P3879" i="4"/>
  <c r="P3880" i="4"/>
  <c r="P3881" i="4"/>
  <c r="P3882" i="4"/>
  <c r="P3883" i="4"/>
  <c r="P3884" i="4"/>
  <c r="P3885" i="4"/>
  <c r="P3886" i="4"/>
  <c r="P3887" i="4"/>
  <c r="P3888" i="4"/>
  <c r="P3889" i="4"/>
  <c r="P3890" i="4"/>
  <c r="P3891" i="4"/>
  <c r="P3892" i="4"/>
  <c r="P3893" i="4"/>
  <c r="P3894" i="4"/>
  <c r="P3895" i="4"/>
  <c r="P3896" i="4"/>
  <c r="P3897" i="4"/>
  <c r="P3898" i="4"/>
  <c r="P3899" i="4"/>
  <c r="P3900" i="4"/>
  <c r="P3901" i="4"/>
  <c r="P3902" i="4"/>
  <c r="P3903" i="4"/>
  <c r="P3904" i="4"/>
  <c r="P3905" i="4"/>
  <c r="P3906" i="4"/>
  <c r="P3907" i="4"/>
  <c r="P3908" i="4"/>
  <c r="P3909" i="4"/>
  <c r="P3910" i="4"/>
  <c r="P3911" i="4"/>
  <c r="P3912" i="4"/>
  <c r="P3913" i="4"/>
  <c r="P3914" i="4"/>
  <c r="P3915" i="4"/>
  <c r="P3916" i="4"/>
  <c r="P3917" i="4"/>
  <c r="P3918" i="4"/>
  <c r="P3919" i="4"/>
  <c r="P3920" i="4"/>
  <c r="P3921" i="4"/>
  <c r="P3922" i="4"/>
  <c r="P3923" i="4"/>
  <c r="P3924" i="4"/>
  <c r="P3925" i="4"/>
  <c r="P3926" i="4"/>
  <c r="P3927" i="4"/>
  <c r="P3928" i="4"/>
  <c r="P3929" i="4"/>
  <c r="P3930" i="4"/>
  <c r="P3931" i="4"/>
  <c r="P3932" i="4"/>
  <c r="P3933" i="4"/>
  <c r="P3934" i="4"/>
  <c r="P3935" i="4"/>
  <c r="P3936" i="4"/>
  <c r="P3937" i="4"/>
  <c r="P3938" i="4"/>
  <c r="P3939" i="4"/>
  <c r="P3940" i="4"/>
  <c r="P3941" i="4"/>
  <c r="P3942" i="4"/>
  <c r="P3943" i="4"/>
  <c r="P3944" i="4"/>
  <c r="P3945" i="4"/>
  <c r="P3946" i="4"/>
  <c r="P3947" i="4"/>
  <c r="P3948" i="4"/>
  <c r="P3949" i="4"/>
  <c r="P3950" i="4"/>
  <c r="P3951" i="4"/>
  <c r="P3952" i="4"/>
  <c r="P3953" i="4"/>
  <c r="P3954" i="4"/>
  <c r="P3955" i="4"/>
  <c r="P3956" i="4"/>
  <c r="P3957" i="4"/>
  <c r="P3958" i="4"/>
  <c r="P3959" i="4"/>
  <c r="P3960" i="4"/>
  <c r="P3961" i="4"/>
  <c r="P3962" i="4"/>
  <c r="P3963" i="4"/>
  <c r="P3964" i="4"/>
  <c r="P3965" i="4"/>
  <c r="P3966" i="4"/>
  <c r="P3967" i="4"/>
  <c r="P3968" i="4"/>
  <c r="P3969" i="4"/>
  <c r="P3970" i="4"/>
  <c r="P3971" i="4"/>
  <c r="P3972" i="4"/>
  <c r="P3973" i="4"/>
  <c r="P3974" i="4"/>
  <c r="P3975" i="4"/>
  <c r="P3976" i="4"/>
  <c r="P3977" i="4"/>
  <c r="P3978" i="4"/>
  <c r="P3979" i="4"/>
  <c r="P3980" i="4"/>
  <c r="P3981" i="4"/>
  <c r="P3982" i="4"/>
  <c r="P3983" i="4"/>
  <c r="P3984" i="4"/>
  <c r="P3985" i="4"/>
  <c r="P3986" i="4"/>
  <c r="P3987" i="4"/>
  <c r="P3988" i="4"/>
  <c r="P3989" i="4"/>
  <c r="P3990" i="4"/>
  <c r="P3991" i="4"/>
  <c r="P3992" i="4"/>
  <c r="P3993" i="4"/>
  <c r="P3994" i="4"/>
  <c r="P3995" i="4"/>
  <c r="P3996" i="4"/>
  <c r="P3997" i="4"/>
  <c r="P3998" i="4"/>
  <c r="P3999" i="4"/>
  <c r="P4000" i="4"/>
  <c r="P4001" i="4"/>
  <c r="P4002" i="4"/>
  <c r="P4003" i="4"/>
  <c r="P4004" i="4"/>
  <c r="P4005" i="4"/>
  <c r="P4006" i="4"/>
  <c r="P4007" i="4"/>
  <c r="P4008" i="4"/>
  <c r="P4009" i="4"/>
  <c r="P4010" i="4"/>
  <c r="P4011" i="4"/>
  <c r="P4012" i="4"/>
  <c r="P4013" i="4"/>
  <c r="P4014" i="4"/>
  <c r="P4015" i="4"/>
  <c r="P4016" i="4"/>
  <c r="P4017" i="4"/>
  <c r="P4018" i="4"/>
  <c r="P4019" i="4"/>
  <c r="P4020" i="4"/>
  <c r="P4021" i="4"/>
  <c r="P4022" i="4"/>
  <c r="P4023" i="4"/>
  <c r="P4024" i="4"/>
  <c r="P4025" i="4"/>
  <c r="P4026" i="4"/>
  <c r="P4027" i="4"/>
  <c r="P4028" i="4"/>
  <c r="P4029" i="4"/>
  <c r="P4030" i="4"/>
  <c r="P4031" i="4"/>
  <c r="P4032" i="4"/>
  <c r="P4033" i="4"/>
  <c r="P4034" i="4"/>
  <c r="P4035" i="4"/>
  <c r="P4036" i="4"/>
  <c r="P4037" i="4"/>
  <c r="P4038" i="4"/>
  <c r="P4039" i="4"/>
  <c r="P4040" i="4"/>
  <c r="P4041" i="4"/>
  <c r="P4042" i="4"/>
  <c r="P4043" i="4"/>
  <c r="P4044" i="4"/>
  <c r="P4045" i="4"/>
  <c r="P4046" i="4"/>
  <c r="P4047" i="4"/>
  <c r="P4048" i="4"/>
  <c r="P4049" i="4"/>
  <c r="P4050" i="4"/>
  <c r="P4051" i="4"/>
  <c r="P4052" i="4"/>
  <c r="P4053" i="4"/>
  <c r="P4054" i="4"/>
  <c r="P4055" i="4"/>
  <c r="P4056" i="4"/>
  <c r="P4057" i="4"/>
  <c r="P4058" i="4"/>
  <c r="P4059" i="4"/>
  <c r="P4060" i="4"/>
  <c r="P4061" i="4"/>
  <c r="P4062" i="4"/>
  <c r="P4063" i="4"/>
  <c r="P4064" i="4"/>
  <c r="P4065" i="4"/>
  <c r="P4066" i="4"/>
  <c r="P4067" i="4"/>
  <c r="P4068" i="4"/>
  <c r="P4069" i="4"/>
  <c r="P4070" i="4"/>
  <c r="P4071" i="4"/>
  <c r="P4072" i="4"/>
  <c r="P4073" i="4"/>
  <c r="P4074" i="4"/>
  <c r="P4075" i="4"/>
  <c r="P4076" i="4"/>
  <c r="P4077" i="4"/>
  <c r="P4078" i="4"/>
  <c r="P4079" i="4"/>
  <c r="P4080" i="4"/>
  <c r="P4081" i="4"/>
  <c r="P4082" i="4"/>
  <c r="P4083" i="4"/>
  <c r="P4084" i="4"/>
  <c r="P4085" i="4"/>
  <c r="P4086" i="4"/>
  <c r="P4087" i="4"/>
  <c r="P4088" i="4"/>
  <c r="P4089" i="4"/>
  <c r="P4090" i="4"/>
  <c r="P4091" i="4"/>
  <c r="P4092" i="4"/>
  <c r="P4093" i="4"/>
  <c r="P4094" i="4"/>
  <c r="P4095" i="4"/>
  <c r="P4096" i="4"/>
  <c r="P4097" i="4"/>
  <c r="P4098" i="4"/>
  <c r="P4099" i="4"/>
  <c r="P4100" i="4"/>
  <c r="P4101" i="4"/>
  <c r="P4102" i="4"/>
  <c r="P4103" i="4"/>
  <c r="P4104" i="4"/>
  <c r="P4105" i="4"/>
  <c r="P4106" i="4"/>
  <c r="P4107" i="4"/>
  <c r="P4108" i="4"/>
  <c r="P4109" i="4"/>
  <c r="P4110" i="4"/>
  <c r="P4111" i="4"/>
  <c r="P4112" i="4"/>
  <c r="P4113" i="4"/>
  <c r="P4114" i="4"/>
  <c r="P4115" i="4"/>
  <c r="P4116" i="4"/>
  <c r="P4117" i="4"/>
  <c r="P4118" i="4"/>
  <c r="P4119" i="4"/>
  <c r="P4120" i="4"/>
  <c r="P4121" i="4"/>
  <c r="P4122" i="4"/>
  <c r="P4123" i="4"/>
  <c r="P4124" i="4"/>
  <c r="P4125" i="4"/>
  <c r="P4126" i="4"/>
  <c r="P4127" i="4"/>
  <c r="P4128" i="4"/>
  <c r="P4129" i="4"/>
  <c r="P4130" i="4"/>
  <c r="P4131" i="4"/>
  <c r="P4132" i="4"/>
  <c r="P4133" i="4"/>
  <c r="P4134" i="4"/>
  <c r="P4135" i="4"/>
  <c r="P4136" i="4"/>
  <c r="P4137" i="4"/>
  <c r="P4138" i="4"/>
  <c r="P4139" i="4"/>
  <c r="P4140" i="4"/>
  <c r="P4141" i="4"/>
  <c r="P4142" i="4"/>
  <c r="P4143" i="4"/>
  <c r="P4144" i="4"/>
  <c r="P4145" i="4"/>
  <c r="P4146" i="4"/>
  <c r="P4147" i="4"/>
  <c r="P4148" i="4"/>
  <c r="P4149" i="4"/>
  <c r="P4150" i="4"/>
  <c r="P4151" i="4"/>
  <c r="P4152" i="4"/>
  <c r="P4153" i="4"/>
  <c r="P4154" i="4"/>
  <c r="P4155" i="4"/>
  <c r="P4156" i="4"/>
  <c r="P4157" i="4"/>
  <c r="P4158" i="4"/>
  <c r="P4159" i="4"/>
  <c r="P4160" i="4"/>
  <c r="P4161" i="4"/>
  <c r="P4162" i="4"/>
  <c r="P4163" i="4"/>
  <c r="P4164" i="4"/>
  <c r="P4165" i="4"/>
  <c r="P4166" i="4"/>
  <c r="P4167" i="4"/>
  <c r="P4168" i="4"/>
  <c r="P4169" i="4"/>
  <c r="P4170" i="4"/>
  <c r="P4171" i="4"/>
  <c r="P4172" i="4"/>
  <c r="P4173" i="4"/>
  <c r="P4174" i="4"/>
  <c r="P4175" i="4"/>
  <c r="P4176" i="4"/>
  <c r="P4177" i="4"/>
  <c r="P4178" i="4"/>
  <c r="P4179" i="4"/>
  <c r="P4180" i="4"/>
  <c r="P4181" i="4"/>
  <c r="P4182" i="4"/>
  <c r="P4183" i="4"/>
  <c r="P4184" i="4"/>
  <c r="P4185" i="4"/>
  <c r="P4186" i="4"/>
  <c r="P4187" i="4"/>
  <c r="P4188" i="4"/>
  <c r="P4189" i="4"/>
  <c r="P4190" i="4"/>
  <c r="P4191" i="4"/>
  <c r="P4192" i="4"/>
  <c r="P4193" i="4"/>
  <c r="P4194" i="4"/>
  <c r="P4195" i="4"/>
  <c r="P4196" i="4"/>
  <c r="P4197" i="4"/>
  <c r="P4198" i="4"/>
  <c r="P4199" i="4"/>
  <c r="P4200" i="4"/>
  <c r="P4201" i="4"/>
  <c r="P4202" i="4"/>
  <c r="P4203" i="4"/>
  <c r="P4204" i="4"/>
  <c r="P4205" i="4"/>
  <c r="P4206" i="4"/>
  <c r="P4207" i="4"/>
  <c r="P4208" i="4"/>
  <c r="P4209" i="4"/>
  <c r="P4210" i="4"/>
  <c r="P4211" i="4"/>
  <c r="P4212" i="4"/>
  <c r="P4213" i="4"/>
  <c r="P4214" i="4"/>
  <c r="P4215" i="4"/>
  <c r="P4216" i="4"/>
  <c r="P4217" i="4"/>
  <c r="P4218" i="4"/>
  <c r="P4219" i="4"/>
  <c r="P4220" i="4"/>
  <c r="P4221" i="4"/>
  <c r="P4222" i="4"/>
  <c r="P4223" i="4"/>
  <c r="P4224" i="4"/>
  <c r="P4225" i="4"/>
  <c r="P4226" i="4"/>
  <c r="P4227" i="4"/>
  <c r="P4228" i="4"/>
  <c r="P4229" i="4"/>
  <c r="P4230" i="4"/>
  <c r="P4231" i="4"/>
  <c r="P4232" i="4"/>
  <c r="P4233" i="4"/>
  <c r="P4234" i="4"/>
  <c r="P4235" i="4"/>
  <c r="P4236" i="4"/>
  <c r="P4237" i="4"/>
  <c r="P4238" i="4"/>
  <c r="P4239" i="4"/>
  <c r="P4240" i="4"/>
  <c r="P4241" i="4"/>
  <c r="P4242" i="4"/>
  <c r="P4243" i="4"/>
  <c r="P4244" i="4"/>
  <c r="P4245" i="4"/>
  <c r="P4246" i="4"/>
  <c r="P4247" i="4"/>
  <c r="P4248" i="4"/>
  <c r="P4249" i="4"/>
  <c r="P4250" i="4"/>
  <c r="P4251" i="4"/>
  <c r="P4252" i="4"/>
  <c r="P4253" i="4"/>
  <c r="P4254" i="4"/>
  <c r="P4255" i="4"/>
  <c r="P4256" i="4"/>
  <c r="P4257" i="4"/>
  <c r="P4258" i="4"/>
  <c r="P4259" i="4"/>
  <c r="P4260" i="4"/>
  <c r="P4261" i="4"/>
  <c r="P4262" i="4"/>
  <c r="P4263" i="4"/>
  <c r="P4264" i="4"/>
  <c r="P4265" i="4"/>
  <c r="P4266" i="4"/>
  <c r="P4267" i="4"/>
  <c r="P4268" i="4"/>
  <c r="P4269" i="4"/>
  <c r="P4270" i="4"/>
  <c r="P4271" i="4"/>
  <c r="P4272" i="4"/>
  <c r="P4273" i="4"/>
  <c r="P4274" i="4"/>
  <c r="P4275" i="4"/>
  <c r="P4276" i="4"/>
  <c r="P4277" i="4"/>
  <c r="P4278" i="4"/>
  <c r="P4279" i="4"/>
  <c r="P4280" i="4"/>
  <c r="P4281" i="4"/>
  <c r="P4282" i="4"/>
  <c r="P4283" i="4"/>
  <c r="P4284" i="4"/>
  <c r="P4285" i="4"/>
  <c r="P4286" i="4"/>
  <c r="P4287" i="4"/>
  <c r="P4288" i="4"/>
  <c r="P4289" i="4"/>
  <c r="P4290" i="4"/>
  <c r="P4291" i="4"/>
  <c r="P4292" i="4"/>
  <c r="P4293" i="4"/>
  <c r="P4294" i="4"/>
  <c r="P4295" i="4"/>
  <c r="P4296" i="4"/>
  <c r="P4297" i="4"/>
  <c r="P4298" i="4"/>
  <c r="P4299" i="4"/>
  <c r="P4300" i="4"/>
  <c r="P4301" i="4"/>
  <c r="P4302" i="4"/>
  <c r="P4303" i="4"/>
  <c r="P4304" i="4"/>
  <c r="P4305" i="4"/>
  <c r="P4306" i="4"/>
  <c r="P4307" i="4"/>
  <c r="P4308" i="4"/>
  <c r="P4309" i="4"/>
  <c r="P4310" i="4"/>
  <c r="P4311" i="4"/>
  <c r="P4312" i="4"/>
  <c r="P4313" i="4"/>
  <c r="P4314" i="4"/>
  <c r="P4315" i="4"/>
  <c r="P4316" i="4"/>
  <c r="P4317" i="4"/>
  <c r="P4318" i="4"/>
  <c r="P4319" i="4"/>
  <c r="P4320" i="4"/>
  <c r="P4321" i="4"/>
  <c r="P4322" i="4"/>
  <c r="P4323" i="4"/>
  <c r="P4324" i="4"/>
  <c r="P4325" i="4"/>
  <c r="P4326" i="4"/>
  <c r="P4327" i="4"/>
  <c r="P4328" i="4"/>
  <c r="P4329" i="4"/>
  <c r="P4330" i="4"/>
  <c r="P4331" i="4"/>
  <c r="P4332" i="4"/>
  <c r="P4333" i="4"/>
  <c r="P4334" i="4"/>
  <c r="P4335" i="4"/>
  <c r="P4336" i="4"/>
  <c r="P4337" i="4"/>
  <c r="P4338" i="4"/>
  <c r="P4339" i="4"/>
  <c r="P4340" i="4"/>
  <c r="P4341" i="4"/>
  <c r="P4342" i="4"/>
  <c r="P4343" i="4"/>
  <c r="P4344" i="4"/>
  <c r="P4345" i="4"/>
  <c r="P4346" i="4"/>
  <c r="P4347" i="4"/>
  <c r="P4348" i="4"/>
  <c r="P4349" i="4"/>
  <c r="P4350" i="4"/>
  <c r="P4351" i="4"/>
  <c r="P4352" i="4"/>
  <c r="P4353" i="4"/>
  <c r="P4354" i="4"/>
  <c r="P4355" i="4"/>
  <c r="P4356" i="4"/>
  <c r="P4357" i="4"/>
  <c r="P4358" i="4"/>
  <c r="P4359" i="4"/>
  <c r="P4360" i="4"/>
  <c r="P4361" i="4"/>
  <c r="P4362" i="4"/>
  <c r="P4363" i="4"/>
  <c r="P4364" i="4"/>
  <c r="P4365" i="4"/>
  <c r="P4366" i="4"/>
  <c r="P4367" i="4"/>
  <c r="P4368" i="4"/>
  <c r="P4369" i="4"/>
  <c r="P4370" i="4"/>
  <c r="P4371" i="4"/>
  <c r="P4372" i="4"/>
  <c r="P4373" i="4"/>
  <c r="P4374" i="4"/>
  <c r="P4375" i="4"/>
  <c r="P4376" i="4"/>
  <c r="P4377" i="4"/>
  <c r="P4378" i="4"/>
  <c r="P4379" i="4"/>
  <c r="P4380" i="4"/>
  <c r="P4381" i="4"/>
  <c r="P4382" i="4"/>
  <c r="P4383" i="4"/>
  <c r="P4384" i="4"/>
  <c r="P4385" i="4"/>
  <c r="P4386" i="4"/>
  <c r="P4387" i="4"/>
  <c r="P4388" i="4"/>
  <c r="P4389" i="4"/>
  <c r="P4390" i="4"/>
  <c r="P4391" i="4"/>
  <c r="P4392" i="4"/>
  <c r="P4393" i="4"/>
  <c r="P4394" i="4"/>
  <c r="P4395" i="4"/>
  <c r="P4396" i="4"/>
  <c r="P4397" i="4"/>
  <c r="P4398" i="4"/>
  <c r="P4399" i="4"/>
  <c r="P4400" i="4"/>
  <c r="P4401" i="4"/>
  <c r="P4402" i="4"/>
  <c r="P4403" i="4"/>
  <c r="P4404" i="4"/>
  <c r="P4405" i="4"/>
  <c r="P4406" i="4"/>
  <c r="P4407" i="4"/>
  <c r="P4408" i="4"/>
  <c r="P4409" i="4"/>
  <c r="P4410" i="4"/>
  <c r="P4411" i="4"/>
  <c r="P4412" i="4"/>
  <c r="P4413" i="4"/>
  <c r="P4414" i="4"/>
  <c r="P4415" i="4"/>
  <c r="P4416" i="4"/>
  <c r="P4417" i="4"/>
  <c r="P4418" i="4"/>
  <c r="P4419" i="4"/>
  <c r="P4420" i="4"/>
  <c r="P4421" i="4"/>
  <c r="P4422" i="4"/>
  <c r="P4423" i="4"/>
  <c r="P4424" i="4"/>
  <c r="P4425" i="4"/>
  <c r="P4426" i="4"/>
  <c r="P4427" i="4"/>
  <c r="P4428" i="4"/>
  <c r="P4429" i="4"/>
  <c r="P4430" i="4"/>
  <c r="P4431" i="4"/>
  <c r="P4432" i="4"/>
  <c r="P4433" i="4"/>
  <c r="P4434" i="4"/>
  <c r="P4435" i="4"/>
  <c r="P4436" i="4"/>
  <c r="P4437" i="4"/>
  <c r="P4438" i="4"/>
  <c r="P4439" i="4"/>
  <c r="P4440" i="4"/>
  <c r="P4441" i="4"/>
  <c r="P4442" i="4"/>
  <c r="P4443" i="4"/>
  <c r="P4444" i="4"/>
  <c r="P4445" i="4"/>
  <c r="P4446" i="4"/>
  <c r="P4447" i="4"/>
  <c r="P4448" i="4"/>
  <c r="P4449" i="4"/>
  <c r="P4450" i="4"/>
  <c r="P4451" i="4"/>
  <c r="P4452" i="4"/>
  <c r="P4453" i="4"/>
  <c r="P4454" i="4"/>
  <c r="P4455" i="4"/>
  <c r="P4456" i="4"/>
  <c r="P4457" i="4"/>
  <c r="P4458" i="4"/>
  <c r="P4459" i="4"/>
  <c r="P4460" i="4"/>
  <c r="P4461" i="4"/>
  <c r="P4462" i="4"/>
  <c r="P4463" i="4"/>
  <c r="P4464" i="4"/>
  <c r="P4465" i="4"/>
  <c r="P4466" i="4"/>
  <c r="P4467" i="4"/>
  <c r="P4468" i="4"/>
  <c r="P4469" i="4"/>
  <c r="P4470" i="4"/>
  <c r="P4471" i="4"/>
  <c r="P4472" i="4"/>
  <c r="P4473" i="4"/>
  <c r="P4474" i="4"/>
  <c r="P4475" i="4"/>
  <c r="P4476" i="4"/>
  <c r="P4477" i="4"/>
  <c r="P4478" i="4"/>
  <c r="P4479" i="4"/>
  <c r="P4480" i="4"/>
  <c r="P4481" i="4"/>
  <c r="P4482" i="4"/>
  <c r="P4483" i="4"/>
  <c r="P4484" i="4"/>
  <c r="P4485" i="4"/>
  <c r="P4486" i="4"/>
  <c r="P4487" i="4"/>
  <c r="P4488" i="4"/>
  <c r="P4489" i="4"/>
  <c r="P4490" i="4"/>
  <c r="P4491" i="4"/>
  <c r="P4492" i="4"/>
  <c r="P4493" i="4"/>
  <c r="P4494" i="4"/>
  <c r="P4495" i="4"/>
  <c r="P4496" i="4"/>
  <c r="P4497" i="4"/>
  <c r="P4498" i="4"/>
  <c r="P4499" i="4"/>
  <c r="P4500" i="4"/>
  <c r="P4501" i="4"/>
  <c r="P4502" i="4"/>
  <c r="P4503" i="4"/>
  <c r="P4504" i="4"/>
  <c r="P4505" i="4"/>
  <c r="P4506" i="4"/>
  <c r="P4507" i="4"/>
  <c r="P4508" i="4"/>
  <c r="P4509" i="4"/>
  <c r="P4510" i="4"/>
  <c r="P4511" i="4"/>
  <c r="P4512" i="4"/>
  <c r="P4513" i="4"/>
  <c r="P4514" i="4"/>
  <c r="P4515" i="4"/>
  <c r="P4516" i="4"/>
  <c r="P4517" i="4"/>
  <c r="P4518" i="4"/>
  <c r="P4519" i="4"/>
  <c r="P4520" i="4"/>
  <c r="P4521" i="4"/>
  <c r="P4522" i="4"/>
  <c r="P4523" i="4"/>
  <c r="P4524" i="4"/>
  <c r="P4525" i="4"/>
  <c r="P4526" i="4"/>
  <c r="P4527" i="4"/>
  <c r="P4528" i="4"/>
  <c r="P4529" i="4"/>
  <c r="P4530" i="4"/>
  <c r="P4531" i="4"/>
  <c r="P4532" i="4"/>
  <c r="P4533" i="4"/>
  <c r="P4534" i="4"/>
  <c r="P4535" i="4"/>
  <c r="P4536" i="4"/>
  <c r="P4537" i="4"/>
  <c r="P4538" i="4"/>
  <c r="P4539" i="4"/>
  <c r="P4540" i="4"/>
  <c r="P4541" i="4"/>
  <c r="P4542" i="4"/>
  <c r="P4543" i="4"/>
  <c r="P4544" i="4"/>
  <c r="P4545" i="4"/>
  <c r="P4546" i="4"/>
  <c r="P4547" i="4"/>
  <c r="P4548" i="4"/>
  <c r="P4549" i="4"/>
  <c r="P4550" i="4"/>
  <c r="P4551" i="4"/>
  <c r="P4552" i="4"/>
  <c r="P4553" i="4"/>
  <c r="P4554" i="4"/>
  <c r="P4555" i="4"/>
  <c r="P4556" i="4"/>
  <c r="P4557" i="4"/>
  <c r="P4558" i="4"/>
  <c r="P4559" i="4"/>
  <c r="P4560" i="4"/>
  <c r="P4561" i="4"/>
  <c r="P4562" i="4"/>
  <c r="P4563" i="4"/>
  <c r="P4564" i="4"/>
  <c r="P4565" i="4"/>
  <c r="P4566" i="4"/>
  <c r="P4567" i="4"/>
  <c r="P4568" i="4"/>
  <c r="P4569" i="4"/>
  <c r="P4570" i="4"/>
  <c r="P4571" i="4"/>
  <c r="P4572" i="4"/>
  <c r="P4573" i="4"/>
  <c r="P4574" i="4"/>
  <c r="P4575" i="4"/>
  <c r="P4576" i="4"/>
  <c r="P4577" i="4"/>
  <c r="P4578" i="4"/>
  <c r="P4579" i="4"/>
  <c r="P4580" i="4"/>
  <c r="P4581" i="4"/>
  <c r="P4582" i="4"/>
  <c r="P4583" i="4"/>
  <c r="P4584" i="4"/>
  <c r="P4585" i="4"/>
  <c r="P4586" i="4"/>
  <c r="P4587" i="4"/>
  <c r="P4588" i="4"/>
  <c r="P4589" i="4"/>
  <c r="P4590" i="4"/>
  <c r="P4591" i="4"/>
  <c r="P4592" i="4"/>
  <c r="P4593" i="4"/>
  <c r="P4594" i="4"/>
  <c r="P4595" i="4"/>
  <c r="P4596" i="4"/>
  <c r="P4597" i="4"/>
  <c r="P4598" i="4"/>
  <c r="P4599" i="4"/>
  <c r="P4600" i="4"/>
  <c r="P4601" i="4"/>
  <c r="P4602" i="4"/>
  <c r="P4603" i="4"/>
  <c r="P4604" i="4"/>
  <c r="P4605" i="4"/>
  <c r="P4606" i="4"/>
  <c r="P4607" i="4"/>
  <c r="P4608" i="4"/>
  <c r="P4609" i="4"/>
  <c r="P4610" i="4"/>
  <c r="P4611" i="4"/>
  <c r="P4612" i="4"/>
  <c r="P4613" i="4"/>
  <c r="P4614" i="4"/>
  <c r="P4615" i="4"/>
  <c r="P4616" i="4"/>
  <c r="P4617" i="4"/>
  <c r="P4618" i="4"/>
  <c r="P4619" i="4"/>
  <c r="P4620" i="4"/>
  <c r="P4621" i="4"/>
  <c r="P4622" i="4"/>
  <c r="P4623" i="4"/>
  <c r="P4624" i="4"/>
  <c r="P4625" i="4"/>
  <c r="P4626" i="4"/>
  <c r="P4627" i="4"/>
  <c r="P4628" i="4"/>
  <c r="P4629" i="4"/>
  <c r="P4630" i="4"/>
  <c r="P4631" i="4"/>
  <c r="P4632" i="4"/>
  <c r="P4633" i="4"/>
  <c r="P4634" i="4"/>
  <c r="P4635" i="4"/>
  <c r="P4636" i="4"/>
  <c r="P4637" i="4"/>
  <c r="P4638" i="4"/>
  <c r="P4639" i="4"/>
  <c r="P4640" i="4"/>
  <c r="P4641" i="4"/>
  <c r="P4642" i="4"/>
  <c r="P4643" i="4"/>
  <c r="P4644" i="4"/>
  <c r="P4645" i="4"/>
  <c r="P4646" i="4"/>
  <c r="P4647" i="4"/>
  <c r="P4648" i="4"/>
  <c r="P4649" i="4"/>
  <c r="P4650" i="4"/>
  <c r="P4651" i="4"/>
  <c r="P4652" i="4"/>
  <c r="P4653" i="4"/>
  <c r="P4654" i="4"/>
  <c r="P4655" i="4"/>
  <c r="P4656" i="4"/>
  <c r="P4657" i="4"/>
  <c r="P4658" i="4"/>
  <c r="P4659" i="4"/>
  <c r="P4660" i="4"/>
  <c r="P4661" i="4"/>
  <c r="P4662" i="4"/>
  <c r="P4663" i="4"/>
  <c r="P4664" i="4"/>
  <c r="P4665" i="4"/>
  <c r="P4666" i="4"/>
  <c r="P4667" i="4"/>
  <c r="P4668" i="4"/>
  <c r="P4669" i="4"/>
  <c r="P4670" i="4"/>
  <c r="P4671" i="4"/>
  <c r="P4672" i="4"/>
  <c r="P4673" i="4"/>
  <c r="P4674" i="4"/>
  <c r="P4675" i="4"/>
  <c r="P4676" i="4"/>
  <c r="P4677" i="4"/>
  <c r="P4678" i="4"/>
  <c r="P4679" i="4"/>
  <c r="P4680" i="4"/>
  <c r="P4681" i="4"/>
  <c r="P4683" i="4"/>
  <c r="P4684" i="4"/>
  <c r="P4685" i="4"/>
  <c r="P4686" i="4"/>
  <c r="P4687" i="4"/>
  <c r="P4688" i="4"/>
  <c r="P4689" i="4"/>
  <c r="P4690" i="4"/>
  <c r="P4691" i="4"/>
  <c r="P4692" i="4"/>
  <c r="P4693" i="4"/>
  <c r="P4694" i="4"/>
  <c r="P4695" i="4"/>
  <c r="P4696" i="4"/>
  <c r="P4697" i="4"/>
  <c r="P4698" i="4"/>
  <c r="P4699" i="4"/>
  <c r="P4700" i="4"/>
  <c r="P4701" i="4"/>
  <c r="P4702" i="4"/>
  <c r="P4703" i="4"/>
  <c r="P4704" i="4"/>
  <c r="P4705" i="4"/>
  <c r="P4706" i="4"/>
  <c r="P4707" i="4"/>
  <c r="P4708" i="4"/>
  <c r="P4709" i="4"/>
  <c r="P4710" i="4"/>
  <c r="P4711" i="4"/>
  <c r="P4712" i="4"/>
  <c r="P4713" i="4"/>
  <c r="P4714" i="4"/>
  <c r="P4715" i="4"/>
  <c r="P4716" i="4"/>
  <c r="P4717" i="4"/>
  <c r="P4718" i="4"/>
  <c r="P4719" i="4"/>
  <c r="P4720" i="4"/>
  <c r="P4721" i="4"/>
  <c r="P4722" i="4"/>
  <c r="P4723" i="4"/>
  <c r="P4724" i="4"/>
  <c r="P4725" i="4"/>
  <c r="P4726" i="4"/>
  <c r="P4727" i="4"/>
  <c r="P4728" i="4"/>
  <c r="P4729" i="4"/>
  <c r="P4730" i="4"/>
  <c r="P4731" i="4"/>
  <c r="P4732" i="4"/>
  <c r="P4733" i="4"/>
  <c r="P4734" i="4"/>
  <c r="P4735" i="4"/>
  <c r="P4736" i="4"/>
  <c r="P4737" i="4"/>
  <c r="P4738" i="4"/>
  <c r="P4739" i="4"/>
  <c r="P4740" i="4"/>
  <c r="P4741" i="4"/>
  <c r="P4742" i="4"/>
  <c r="P4743" i="4"/>
  <c r="P4744" i="4"/>
  <c r="P4745" i="4"/>
  <c r="P4746" i="4"/>
  <c r="P4747" i="4"/>
  <c r="P4748" i="4"/>
  <c r="P4749" i="4"/>
  <c r="P4750" i="4"/>
  <c r="P4751" i="4"/>
  <c r="P4752" i="4"/>
  <c r="P4753" i="4"/>
  <c r="P4754" i="4"/>
  <c r="P4755" i="4"/>
  <c r="P4756" i="4"/>
  <c r="P4757" i="4"/>
  <c r="P4758" i="4"/>
  <c r="P4759" i="4"/>
  <c r="P4760" i="4"/>
  <c r="P4761" i="4"/>
  <c r="P4762" i="4"/>
  <c r="P4763" i="4"/>
  <c r="P4764" i="4"/>
  <c r="P4765" i="4"/>
  <c r="P4766" i="4"/>
  <c r="P4767" i="4"/>
  <c r="P4768" i="4"/>
  <c r="P4769" i="4"/>
  <c r="P4770" i="4"/>
  <c r="P4771" i="4"/>
  <c r="P4772" i="4"/>
  <c r="P4773" i="4"/>
  <c r="P4774" i="4"/>
  <c r="P4775" i="4"/>
  <c r="P4776" i="4"/>
  <c r="P4777" i="4"/>
  <c r="P4778" i="4"/>
  <c r="P4779" i="4"/>
  <c r="P4780" i="4"/>
  <c r="P4781" i="4"/>
  <c r="P4782" i="4"/>
  <c r="P4783" i="4"/>
  <c r="P4784" i="4"/>
  <c r="P4785" i="4"/>
  <c r="P4786" i="4"/>
  <c r="P4787" i="4"/>
  <c r="P4788" i="4"/>
  <c r="P4789" i="4"/>
  <c r="P4790" i="4"/>
  <c r="P4791" i="4"/>
  <c r="P4792" i="4"/>
  <c r="P4793" i="4"/>
  <c r="P4794" i="4"/>
  <c r="P4795" i="4"/>
  <c r="P4796" i="4"/>
  <c r="P4797" i="4"/>
  <c r="P4798" i="4"/>
  <c r="P4799" i="4"/>
  <c r="P4800" i="4"/>
  <c r="P4801" i="4"/>
  <c r="P4802" i="4"/>
  <c r="P4803" i="4"/>
  <c r="P4804" i="4"/>
  <c r="P4805" i="4"/>
  <c r="P4806" i="4"/>
  <c r="P4807" i="4"/>
  <c r="P4808" i="4"/>
  <c r="P4809" i="4"/>
  <c r="P4810" i="4"/>
  <c r="P4811" i="4"/>
  <c r="P4812" i="4"/>
  <c r="P4813" i="4"/>
  <c r="P4814" i="4"/>
  <c r="P4815" i="4"/>
  <c r="P4816" i="4"/>
  <c r="P4817" i="4"/>
  <c r="P4818" i="4"/>
  <c r="P4819" i="4"/>
  <c r="P4820" i="4"/>
  <c r="P4821" i="4"/>
  <c r="P4822" i="4"/>
  <c r="P4823" i="4"/>
  <c r="P4824" i="4"/>
  <c r="P4825" i="4"/>
  <c r="P4826" i="4"/>
  <c r="P4827" i="4"/>
  <c r="P4828" i="4"/>
  <c r="P4829" i="4"/>
  <c r="P4830" i="4"/>
  <c r="P4831" i="4"/>
  <c r="P4832" i="4"/>
  <c r="P4833" i="4"/>
  <c r="P4834" i="4"/>
  <c r="P4835" i="4"/>
  <c r="P4836" i="4"/>
  <c r="P4837" i="4"/>
  <c r="P4838" i="4"/>
  <c r="P4839" i="4"/>
  <c r="P4840" i="4"/>
  <c r="P4841" i="4"/>
  <c r="P4842" i="4"/>
  <c r="P4843" i="4"/>
  <c r="P4844" i="4"/>
  <c r="P4845" i="4"/>
  <c r="P4846" i="4"/>
  <c r="P4847" i="4"/>
  <c r="P4848" i="4"/>
  <c r="P4849" i="4"/>
  <c r="P4850" i="4"/>
  <c r="P4851" i="4"/>
  <c r="P4852" i="4"/>
  <c r="P4853" i="4"/>
  <c r="P4854" i="4"/>
  <c r="P4855" i="4"/>
  <c r="P4856" i="4"/>
  <c r="P4857" i="4"/>
  <c r="P4858" i="4"/>
  <c r="P4859" i="4"/>
  <c r="P4860" i="4"/>
  <c r="P4861" i="4"/>
  <c r="P4862" i="4"/>
  <c r="P4863" i="4"/>
  <c r="P4864" i="4"/>
  <c r="P4865" i="4"/>
  <c r="P4866" i="4"/>
  <c r="P4867" i="4"/>
  <c r="P4868" i="4"/>
  <c r="P4869" i="4"/>
  <c r="P4870" i="4"/>
  <c r="P4871" i="4"/>
  <c r="P4872" i="4"/>
  <c r="P4873" i="4"/>
  <c r="P4874" i="4"/>
  <c r="P4875" i="4"/>
  <c r="P4876" i="4"/>
  <c r="P4877" i="4"/>
  <c r="P4878" i="4"/>
  <c r="P4879" i="4"/>
  <c r="P4880" i="4"/>
  <c r="P4881" i="4"/>
  <c r="P4882" i="4"/>
  <c r="P4883" i="4"/>
  <c r="P4884" i="4"/>
  <c r="P4885" i="4"/>
  <c r="P4886" i="4"/>
  <c r="P4887" i="4"/>
  <c r="P4888" i="4"/>
  <c r="P4889" i="4"/>
  <c r="P4890" i="4"/>
  <c r="P4891" i="4"/>
  <c r="P4892" i="4"/>
  <c r="P4893" i="4"/>
  <c r="P4894" i="4"/>
  <c r="P4895" i="4"/>
  <c r="P4896" i="4"/>
  <c r="P4897" i="4"/>
  <c r="P4898" i="4"/>
  <c r="P4899" i="4"/>
  <c r="P4900" i="4"/>
  <c r="P4901" i="4"/>
  <c r="P4902" i="4"/>
  <c r="P4903" i="4"/>
  <c r="P4904" i="4"/>
  <c r="P4905" i="4"/>
  <c r="P4906" i="4"/>
  <c r="P4907" i="4"/>
  <c r="P4908" i="4"/>
  <c r="P4909" i="4"/>
  <c r="P4910" i="4"/>
  <c r="P4911" i="4"/>
  <c r="P4912" i="4"/>
  <c r="P4913" i="4"/>
  <c r="P4914" i="4"/>
  <c r="P4915" i="4"/>
  <c r="P4916" i="4"/>
  <c r="P4917" i="4"/>
  <c r="P4918" i="4"/>
  <c r="P4919" i="4"/>
  <c r="P4920" i="4"/>
  <c r="P4921" i="4"/>
  <c r="P4922" i="4"/>
  <c r="P4923" i="4"/>
  <c r="P4924" i="4"/>
  <c r="P4925" i="4"/>
  <c r="P4926" i="4"/>
  <c r="P4927" i="4"/>
  <c r="P4928" i="4"/>
  <c r="P4929" i="4"/>
  <c r="P4930" i="4"/>
  <c r="P4931" i="4"/>
  <c r="P4932" i="4"/>
  <c r="P4933" i="4"/>
  <c r="P4934" i="4"/>
  <c r="P4935" i="4"/>
  <c r="P4936" i="4"/>
  <c r="P4937" i="4"/>
  <c r="P4938" i="4"/>
  <c r="P4939" i="4"/>
  <c r="P4940" i="4"/>
  <c r="P4941" i="4"/>
  <c r="P4942" i="4"/>
  <c r="P4943" i="4"/>
  <c r="P4944" i="4"/>
  <c r="P4945" i="4"/>
  <c r="P4946" i="4"/>
  <c r="P4947" i="4"/>
  <c r="P4948" i="4"/>
  <c r="P4949" i="4"/>
  <c r="P4950" i="4"/>
  <c r="P4951" i="4"/>
  <c r="P4952" i="4"/>
  <c r="P4953" i="4"/>
  <c r="P2" i="4"/>
  <c r="M4953" i="4"/>
  <c r="M4952" i="4"/>
  <c r="M4951" i="4"/>
  <c r="M4950" i="4"/>
  <c r="M4949" i="4"/>
  <c r="M4948" i="4"/>
  <c r="M4947" i="4"/>
  <c r="M4946" i="4"/>
  <c r="M4945" i="4"/>
  <c r="M4944" i="4"/>
  <c r="M4943" i="4"/>
  <c r="M4942" i="4"/>
  <c r="M4941" i="4"/>
  <c r="M4940" i="4"/>
  <c r="M4939" i="4"/>
  <c r="M4938" i="4"/>
  <c r="M4937" i="4"/>
  <c r="M4936" i="4"/>
  <c r="M4935" i="4"/>
  <c r="M4934" i="4"/>
  <c r="M4933" i="4"/>
  <c r="M4932" i="4"/>
  <c r="M4931" i="4"/>
  <c r="M4930" i="4"/>
  <c r="M4929" i="4"/>
  <c r="M4928" i="4"/>
  <c r="M4927" i="4"/>
  <c r="M4926" i="4"/>
  <c r="M4925" i="4"/>
  <c r="M4924" i="4"/>
  <c r="M4923" i="4"/>
  <c r="M4922" i="4"/>
  <c r="M4921" i="4"/>
  <c r="M4920" i="4"/>
  <c r="M4919" i="4"/>
  <c r="M4918" i="4"/>
  <c r="M4917" i="4"/>
  <c r="M4916" i="4"/>
  <c r="M4915" i="4"/>
  <c r="M4914" i="4"/>
  <c r="M4913" i="4"/>
  <c r="M4912" i="4"/>
  <c r="M4911" i="4"/>
  <c r="M4910" i="4"/>
  <c r="M4909" i="4"/>
  <c r="M4908" i="4"/>
  <c r="M4907" i="4"/>
  <c r="M4906" i="4"/>
  <c r="M4905" i="4"/>
  <c r="M4904" i="4"/>
  <c r="M4903" i="4"/>
  <c r="M4902" i="4"/>
  <c r="M4901" i="4"/>
  <c r="M4900" i="4"/>
  <c r="M4899" i="4"/>
  <c r="M4898" i="4"/>
  <c r="M4897" i="4"/>
  <c r="M4896" i="4"/>
  <c r="M4895" i="4"/>
  <c r="M4894" i="4"/>
  <c r="M4893" i="4"/>
  <c r="M4892" i="4"/>
  <c r="M4891" i="4"/>
  <c r="M4890" i="4"/>
  <c r="M4889" i="4"/>
  <c r="M4888" i="4"/>
  <c r="M4887" i="4"/>
  <c r="M4886" i="4"/>
  <c r="M4885" i="4"/>
  <c r="M4884" i="4"/>
  <c r="M4883" i="4"/>
  <c r="M4882" i="4"/>
  <c r="M4881" i="4"/>
  <c r="M4880" i="4"/>
  <c r="M4879" i="4"/>
  <c r="M4878" i="4"/>
  <c r="M4877" i="4"/>
  <c r="M4876" i="4"/>
  <c r="M4875" i="4"/>
  <c r="M4874" i="4"/>
  <c r="M4873" i="4"/>
  <c r="M4872" i="4"/>
  <c r="M4871" i="4"/>
  <c r="M4870" i="4"/>
  <c r="M4869" i="4"/>
  <c r="M4868" i="4"/>
  <c r="M4867" i="4"/>
  <c r="M4866" i="4"/>
  <c r="M4865" i="4"/>
  <c r="M4864" i="4"/>
  <c r="M4863" i="4"/>
  <c r="M4862" i="4"/>
  <c r="M4861" i="4"/>
  <c r="M4860" i="4"/>
  <c r="M4859" i="4"/>
  <c r="M4858" i="4"/>
  <c r="M4857" i="4"/>
  <c r="M4856" i="4"/>
  <c r="M4855" i="4"/>
  <c r="M4854" i="4"/>
  <c r="M4853" i="4"/>
  <c r="M4852" i="4"/>
  <c r="M4851" i="4"/>
  <c r="M4850" i="4"/>
  <c r="M4849" i="4"/>
  <c r="M4848" i="4"/>
  <c r="M4847" i="4"/>
  <c r="M4846" i="4"/>
  <c r="M4845" i="4"/>
  <c r="M4844" i="4"/>
  <c r="M4843" i="4"/>
  <c r="M4842" i="4"/>
  <c r="M4841" i="4"/>
  <c r="M4840" i="4"/>
  <c r="M4839" i="4"/>
  <c r="M4838" i="4"/>
  <c r="M4837" i="4"/>
  <c r="M4836" i="4"/>
  <c r="M4835" i="4"/>
  <c r="M4834" i="4"/>
  <c r="M4833" i="4"/>
  <c r="M4832" i="4"/>
  <c r="M4831" i="4"/>
  <c r="M4830" i="4"/>
  <c r="M4829" i="4"/>
  <c r="M4828" i="4"/>
  <c r="M4827" i="4"/>
  <c r="M4826" i="4"/>
  <c r="M4825" i="4"/>
  <c r="M4824" i="4"/>
  <c r="M4823" i="4"/>
  <c r="M4822" i="4"/>
  <c r="M4821" i="4"/>
  <c r="M4820" i="4"/>
  <c r="M4819" i="4"/>
  <c r="M4818" i="4"/>
  <c r="M4817" i="4"/>
  <c r="M4816" i="4"/>
  <c r="M4815" i="4"/>
  <c r="M4814" i="4"/>
  <c r="M4813" i="4"/>
  <c r="M4812" i="4"/>
  <c r="M4811" i="4"/>
  <c r="M4810" i="4"/>
  <c r="M4809" i="4"/>
  <c r="M4808" i="4"/>
  <c r="M4807" i="4"/>
  <c r="M4806" i="4"/>
  <c r="M4805" i="4"/>
  <c r="M4804" i="4"/>
  <c r="M4803" i="4"/>
  <c r="M4802" i="4"/>
  <c r="M4801" i="4"/>
  <c r="M4800" i="4"/>
  <c r="M4799" i="4"/>
  <c r="M4798" i="4"/>
  <c r="M4797" i="4"/>
  <c r="M4796" i="4"/>
  <c r="M4795" i="4"/>
  <c r="M4794" i="4"/>
  <c r="M4793" i="4"/>
  <c r="M4792" i="4"/>
  <c r="M4791" i="4"/>
  <c r="M4790" i="4"/>
  <c r="M4789" i="4"/>
  <c r="M4788" i="4"/>
  <c r="M4787" i="4"/>
  <c r="M4786" i="4"/>
  <c r="M4785" i="4"/>
  <c r="M4784" i="4"/>
  <c r="M4783" i="4"/>
  <c r="M4782" i="4"/>
  <c r="M4781" i="4"/>
  <c r="M4780" i="4"/>
  <c r="M4779" i="4"/>
  <c r="M4778" i="4"/>
  <c r="M4777" i="4"/>
  <c r="M4776" i="4"/>
  <c r="M4775" i="4"/>
  <c r="M4774" i="4"/>
  <c r="M4773" i="4"/>
  <c r="M4772" i="4"/>
  <c r="M4771" i="4"/>
  <c r="M4770" i="4"/>
  <c r="M4769" i="4"/>
  <c r="M4768" i="4"/>
  <c r="M4767" i="4"/>
  <c r="M4766" i="4"/>
  <c r="M4765" i="4"/>
  <c r="M4764" i="4"/>
  <c r="M4763" i="4"/>
  <c r="M4762" i="4"/>
  <c r="M4761" i="4"/>
  <c r="M4760" i="4"/>
  <c r="M4759" i="4"/>
  <c r="M4758" i="4"/>
  <c r="M4757" i="4"/>
  <c r="M4756" i="4"/>
  <c r="M4755" i="4"/>
  <c r="M4754" i="4"/>
  <c r="M4753" i="4"/>
  <c r="M4752" i="4"/>
  <c r="M4751" i="4"/>
  <c r="M4750" i="4"/>
  <c r="M4749" i="4"/>
  <c r="M4748" i="4"/>
  <c r="M4747" i="4"/>
  <c r="M4746" i="4"/>
  <c r="M4745" i="4"/>
  <c r="M4744" i="4"/>
  <c r="M4743" i="4"/>
  <c r="M4742" i="4"/>
  <c r="M4741" i="4"/>
  <c r="M4740" i="4"/>
  <c r="M4739" i="4"/>
  <c r="M4738" i="4"/>
  <c r="M4737" i="4"/>
  <c r="M4736" i="4"/>
  <c r="M4735" i="4"/>
  <c r="M4734" i="4"/>
  <c r="M4733" i="4"/>
  <c r="M4732" i="4"/>
  <c r="M4731" i="4"/>
  <c r="M4730" i="4"/>
  <c r="M4729" i="4"/>
  <c r="M4728" i="4"/>
  <c r="M4727" i="4"/>
  <c r="M4726" i="4"/>
  <c r="M4725" i="4"/>
  <c r="M4724" i="4"/>
  <c r="M4723" i="4"/>
  <c r="M4722" i="4"/>
  <c r="M4721" i="4"/>
  <c r="M4720" i="4"/>
  <c r="M4719" i="4"/>
  <c r="M4718" i="4"/>
  <c r="M4717" i="4"/>
  <c r="M4716" i="4"/>
  <c r="M4715" i="4"/>
  <c r="M4714" i="4"/>
  <c r="M4713" i="4"/>
  <c r="M4712" i="4"/>
  <c r="M4711" i="4"/>
  <c r="M4710" i="4"/>
  <c r="M4709" i="4"/>
  <c r="M4708" i="4"/>
  <c r="M4707" i="4"/>
  <c r="M4706" i="4"/>
  <c r="M4705" i="4"/>
  <c r="M4704" i="4"/>
  <c r="M4703" i="4"/>
  <c r="M4702" i="4"/>
  <c r="M4701" i="4"/>
  <c r="M4700" i="4"/>
  <c r="M4699" i="4"/>
  <c r="M4698" i="4"/>
  <c r="M4697" i="4"/>
  <c r="M4696" i="4"/>
  <c r="M4695" i="4"/>
  <c r="M4694" i="4"/>
  <c r="M4693" i="4"/>
  <c r="M4692" i="4"/>
  <c r="M4691" i="4"/>
  <c r="M4690" i="4"/>
  <c r="M4689" i="4"/>
  <c r="M4688" i="4"/>
  <c r="M4687" i="4"/>
  <c r="M4686" i="4"/>
  <c r="M4685" i="4"/>
  <c r="M4684" i="4"/>
  <c r="M4683" i="4"/>
  <c r="M4681" i="4"/>
  <c r="M4680" i="4"/>
  <c r="M4679" i="4"/>
  <c r="M4678" i="4"/>
  <c r="M4677" i="4"/>
  <c r="M4676" i="4"/>
  <c r="M4675" i="4"/>
  <c r="M4674" i="4"/>
  <c r="M4673" i="4"/>
  <c r="M4672" i="4"/>
  <c r="M4671" i="4"/>
  <c r="M4670" i="4"/>
  <c r="M4669" i="4"/>
  <c r="M4668" i="4"/>
  <c r="M4667" i="4"/>
  <c r="M4666" i="4"/>
  <c r="M4665" i="4"/>
  <c r="M4664" i="4"/>
  <c r="M4663" i="4"/>
  <c r="M4662" i="4"/>
  <c r="M4661" i="4"/>
  <c r="M4660" i="4"/>
  <c r="M4659" i="4"/>
  <c r="M4658" i="4"/>
  <c r="M4657" i="4"/>
  <c r="M4656" i="4"/>
  <c r="M4655" i="4"/>
  <c r="M4654" i="4"/>
  <c r="M4653" i="4"/>
  <c r="M4652" i="4"/>
  <c r="M4651" i="4"/>
  <c r="M4650" i="4"/>
  <c r="M4649" i="4"/>
  <c r="M4648" i="4"/>
  <c r="M4647" i="4"/>
  <c r="M4646" i="4"/>
  <c r="M4645" i="4"/>
  <c r="M4644" i="4"/>
  <c r="M4643" i="4"/>
  <c r="M4642" i="4"/>
  <c r="M4641" i="4"/>
  <c r="M4640" i="4"/>
  <c r="M4639" i="4"/>
  <c r="M4638" i="4"/>
  <c r="M4637" i="4"/>
  <c r="M4636" i="4"/>
  <c r="M4635" i="4"/>
  <c r="M4634" i="4"/>
  <c r="M4633" i="4"/>
  <c r="M4632" i="4"/>
  <c r="M4631" i="4"/>
  <c r="M4630" i="4"/>
  <c r="M4629" i="4"/>
  <c r="M4628" i="4"/>
  <c r="M4627" i="4"/>
  <c r="M4626" i="4"/>
  <c r="M4625" i="4"/>
  <c r="M4624" i="4"/>
  <c r="M4623" i="4"/>
  <c r="M4622" i="4"/>
  <c r="M4621" i="4"/>
  <c r="M4620" i="4"/>
  <c r="M4619" i="4"/>
  <c r="M4618" i="4"/>
  <c r="M4617" i="4"/>
  <c r="M4616" i="4"/>
  <c r="M4615" i="4"/>
  <c r="M4614" i="4"/>
  <c r="M4613" i="4"/>
  <c r="M4612" i="4"/>
  <c r="M4611" i="4"/>
  <c r="M4610" i="4"/>
  <c r="M4609" i="4"/>
  <c r="M4608" i="4"/>
  <c r="M4607" i="4"/>
  <c r="M4606" i="4"/>
  <c r="M4605" i="4"/>
  <c r="M4604" i="4"/>
  <c r="M4603" i="4"/>
  <c r="M4602" i="4"/>
  <c r="M4601" i="4"/>
  <c r="M4600" i="4"/>
  <c r="M4599" i="4"/>
  <c r="M4598" i="4"/>
  <c r="M4597" i="4"/>
  <c r="M4596" i="4"/>
  <c r="M4595" i="4"/>
  <c r="M4594" i="4"/>
  <c r="M4593" i="4"/>
  <c r="M4592" i="4"/>
  <c r="M4591" i="4"/>
  <c r="M4590" i="4"/>
  <c r="M4589" i="4"/>
  <c r="M4588" i="4"/>
  <c r="M4587" i="4"/>
  <c r="M4586" i="4"/>
  <c r="M4585" i="4"/>
  <c r="M4584" i="4"/>
  <c r="M4583" i="4"/>
  <c r="M4582" i="4"/>
  <c r="M4581" i="4"/>
  <c r="M4580" i="4"/>
  <c r="M4579" i="4"/>
  <c r="M4578" i="4"/>
  <c r="M4577" i="4"/>
  <c r="M4576" i="4"/>
  <c r="M4575" i="4"/>
  <c r="M4574" i="4"/>
  <c r="M4573" i="4"/>
  <c r="M4572" i="4"/>
  <c r="M4571" i="4"/>
  <c r="M4570" i="4"/>
  <c r="M4569" i="4"/>
  <c r="M4568" i="4"/>
  <c r="M4567" i="4"/>
  <c r="M4566" i="4"/>
  <c r="M4565" i="4"/>
  <c r="M4564" i="4"/>
  <c r="M4563" i="4"/>
  <c r="M4562" i="4"/>
  <c r="M4561" i="4"/>
  <c r="M4560" i="4"/>
  <c r="M4559" i="4"/>
  <c r="M4558" i="4"/>
  <c r="M4557" i="4"/>
  <c r="M4556" i="4"/>
  <c r="M4555" i="4"/>
  <c r="M4554" i="4"/>
  <c r="M4553" i="4"/>
  <c r="M4552" i="4"/>
  <c r="M4551" i="4"/>
  <c r="M4550" i="4"/>
  <c r="M4549" i="4"/>
  <c r="M4548" i="4"/>
  <c r="M4547" i="4"/>
  <c r="M4546" i="4"/>
  <c r="M4545" i="4"/>
  <c r="M4544" i="4"/>
  <c r="M4543" i="4"/>
  <c r="M4542" i="4"/>
  <c r="M4541" i="4"/>
  <c r="M4540" i="4"/>
  <c r="M4539" i="4"/>
  <c r="M4538" i="4"/>
  <c r="M4537" i="4"/>
  <c r="M4536" i="4"/>
  <c r="M4535" i="4"/>
  <c r="M4534" i="4"/>
  <c r="M4533" i="4"/>
  <c r="M4532" i="4"/>
  <c r="M4531" i="4"/>
  <c r="M4530" i="4"/>
  <c r="M4529" i="4"/>
  <c r="M4528" i="4"/>
  <c r="M4527" i="4"/>
  <c r="M4526" i="4"/>
  <c r="M4525" i="4"/>
  <c r="M4524" i="4"/>
  <c r="M4523" i="4"/>
  <c r="M4522" i="4"/>
  <c r="M4521" i="4"/>
  <c r="M4520" i="4"/>
  <c r="M4519" i="4"/>
  <c r="M4518" i="4"/>
  <c r="M4517" i="4"/>
  <c r="M4516" i="4"/>
  <c r="M4515" i="4"/>
  <c r="M4514" i="4"/>
  <c r="M4513" i="4"/>
  <c r="M4512" i="4"/>
  <c r="M4511" i="4"/>
  <c r="M4510" i="4"/>
  <c r="M4509" i="4"/>
  <c r="M4508" i="4"/>
  <c r="M4507" i="4"/>
  <c r="M4506" i="4"/>
  <c r="M4505" i="4"/>
  <c r="M4504" i="4"/>
  <c r="M4503" i="4"/>
  <c r="M4502" i="4"/>
  <c r="M4501" i="4"/>
  <c r="M4500" i="4"/>
  <c r="M4499" i="4"/>
  <c r="M4498" i="4"/>
  <c r="M4497" i="4"/>
  <c r="M4496" i="4"/>
  <c r="M4495" i="4"/>
  <c r="M4494" i="4"/>
  <c r="M4493" i="4"/>
  <c r="M4492" i="4"/>
  <c r="M4491" i="4"/>
  <c r="M4490" i="4"/>
  <c r="M4489" i="4"/>
  <c r="M4488" i="4"/>
  <c r="M4487" i="4"/>
  <c r="M4486" i="4"/>
  <c r="M4485" i="4"/>
  <c r="M4484" i="4"/>
  <c r="M4483" i="4"/>
  <c r="M4482" i="4"/>
  <c r="M4481" i="4"/>
  <c r="M4480" i="4"/>
  <c r="M4479" i="4"/>
  <c r="M4478" i="4"/>
  <c r="M4477" i="4"/>
  <c r="M4476" i="4"/>
  <c r="M4475" i="4"/>
  <c r="M4474" i="4"/>
  <c r="M4473" i="4"/>
  <c r="M4472" i="4"/>
  <c r="M4471" i="4"/>
  <c r="M4470" i="4"/>
  <c r="M4469" i="4"/>
  <c r="M4468" i="4"/>
  <c r="M4467" i="4"/>
  <c r="M4466" i="4"/>
  <c r="M4465" i="4"/>
  <c r="M4464" i="4"/>
  <c r="M4463" i="4"/>
  <c r="M4462" i="4"/>
  <c r="M4461" i="4"/>
  <c r="M4460" i="4"/>
  <c r="M4459" i="4"/>
  <c r="M4458" i="4"/>
  <c r="M4457" i="4"/>
  <c r="M4456" i="4"/>
  <c r="M4455" i="4"/>
  <c r="M4454" i="4"/>
  <c r="M4453" i="4"/>
  <c r="M4452" i="4"/>
  <c r="M4451" i="4"/>
  <c r="M4450" i="4"/>
  <c r="M4449" i="4"/>
  <c r="M4448" i="4"/>
  <c r="M4447" i="4"/>
  <c r="M4446" i="4"/>
  <c r="M4445" i="4"/>
  <c r="M4444" i="4"/>
  <c r="M4443" i="4"/>
  <c r="M4442" i="4"/>
  <c r="M4441" i="4"/>
  <c r="M4440" i="4"/>
  <c r="M4439" i="4"/>
  <c r="M4438" i="4"/>
  <c r="M4437" i="4"/>
  <c r="M4436" i="4"/>
  <c r="M4435" i="4"/>
  <c r="M4434" i="4"/>
  <c r="M4433" i="4"/>
  <c r="M4432" i="4"/>
  <c r="M4431" i="4"/>
  <c r="M4430" i="4"/>
  <c r="M4429" i="4"/>
  <c r="M4428" i="4"/>
  <c r="M4427" i="4"/>
  <c r="M4426" i="4"/>
  <c r="M4425" i="4"/>
  <c r="M4424" i="4"/>
  <c r="M4423" i="4"/>
  <c r="M4422" i="4"/>
  <c r="M4421" i="4"/>
  <c r="M4420" i="4"/>
  <c r="M4419" i="4"/>
  <c r="M4418" i="4"/>
  <c r="M4417" i="4"/>
  <c r="M4416" i="4"/>
  <c r="M4415" i="4"/>
  <c r="M4414" i="4"/>
  <c r="M4413" i="4"/>
  <c r="M4412" i="4"/>
  <c r="M4411" i="4"/>
  <c r="M4410" i="4"/>
  <c r="M4409" i="4"/>
  <c r="M4408" i="4"/>
  <c r="M4407" i="4"/>
  <c r="M4406" i="4"/>
  <c r="M4405" i="4"/>
  <c r="M4404" i="4"/>
  <c r="M4403" i="4"/>
  <c r="M4402" i="4"/>
  <c r="M4401" i="4"/>
  <c r="M4400" i="4"/>
  <c r="M4399" i="4"/>
  <c r="M4398" i="4"/>
  <c r="M4397" i="4"/>
  <c r="M4396" i="4"/>
  <c r="M4395" i="4"/>
  <c r="M4394" i="4"/>
  <c r="M4393" i="4"/>
  <c r="M4392" i="4"/>
  <c r="M4391" i="4"/>
  <c r="M4390" i="4"/>
  <c r="M4389" i="4"/>
  <c r="M4388" i="4"/>
  <c r="M4387" i="4"/>
  <c r="M4386" i="4"/>
  <c r="M4385" i="4"/>
  <c r="M4384" i="4"/>
  <c r="M4383" i="4"/>
  <c r="M4382" i="4"/>
  <c r="M4381" i="4"/>
  <c r="M4380" i="4"/>
  <c r="M4379" i="4"/>
  <c r="M4378" i="4"/>
  <c r="M4377" i="4"/>
  <c r="M4376" i="4"/>
  <c r="M4375" i="4"/>
  <c r="M4374" i="4"/>
  <c r="M4373" i="4"/>
  <c r="M4372" i="4"/>
  <c r="M4371" i="4"/>
  <c r="M4370" i="4"/>
  <c r="M4369" i="4"/>
  <c r="M4368" i="4"/>
  <c r="M4367" i="4"/>
  <c r="M4366" i="4"/>
  <c r="M4365" i="4"/>
  <c r="M4364" i="4"/>
  <c r="M4363" i="4"/>
  <c r="M4362" i="4"/>
  <c r="M4361" i="4"/>
  <c r="M4360" i="4"/>
  <c r="M4359" i="4"/>
  <c r="M4358" i="4"/>
  <c r="M4357" i="4"/>
  <c r="M4356" i="4"/>
  <c r="M4355" i="4"/>
  <c r="M4354" i="4"/>
  <c r="M4353" i="4"/>
  <c r="M4352" i="4"/>
  <c r="M4351" i="4"/>
  <c r="M4350" i="4"/>
  <c r="M4349" i="4"/>
  <c r="M4348" i="4"/>
  <c r="M4347" i="4"/>
  <c r="M4346" i="4"/>
  <c r="M4345" i="4"/>
  <c r="M4344" i="4"/>
  <c r="M4343" i="4"/>
  <c r="M4342" i="4"/>
  <c r="M4341" i="4"/>
  <c r="M4340" i="4"/>
  <c r="M4339" i="4"/>
  <c r="M4338" i="4"/>
  <c r="M4337" i="4"/>
  <c r="M4336" i="4"/>
  <c r="M4335" i="4"/>
  <c r="M4334" i="4"/>
  <c r="M4333" i="4"/>
  <c r="M4332" i="4"/>
  <c r="M4331" i="4"/>
  <c r="M4330" i="4"/>
  <c r="M4329" i="4"/>
  <c r="M4328" i="4"/>
  <c r="M4327" i="4"/>
  <c r="M4326" i="4"/>
  <c r="M4325" i="4"/>
  <c r="M4324" i="4"/>
  <c r="M4323" i="4"/>
  <c r="M4322" i="4"/>
  <c r="M4321" i="4"/>
  <c r="M4320" i="4"/>
  <c r="M4319" i="4"/>
  <c r="M4318" i="4"/>
  <c r="M4317" i="4"/>
  <c r="M4316" i="4"/>
  <c r="M4315" i="4"/>
  <c r="M4314" i="4"/>
  <c r="M4313" i="4"/>
  <c r="M4312" i="4"/>
  <c r="M4311" i="4"/>
  <c r="M4310" i="4"/>
  <c r="M4309" i="4"/>
  <c r="M4308" i="4"/>
  <c r="M4307" i="4"/>
  <c r="M4306" i="4"/>
  <c r="M4305" i="4"/>
  <c r="M4304" i="4"/>
  <c r="M4303" i="4"/>
  <c r="M4302" i="4"/>
  <c r="M4301" i="4"/>
  <c r="M4300" i="4"/>
  <c r="M4299" i="4"/>
  <c r="M4298" i="4"/>
  <c r="M4297" i="4"/>
  <c r="M4296" i="4"/>
  <c r="M4295" i="4"/>
  <c r="M4294" i="4"/>
  <c r="M4293" i="4"/>
  <c r="M4292" i="4"/>
  <c r="M4291" i="4"/>
  <c r="M4290" i="4"/>
  <c r="M4289" i="4"/>
  <c r="M4288" i="4"/>
  <c r="M4287" i="4"/>
  <c r="M4286" i="4"/>
  <c r="M4285" i="4"/>
  <c r="M4284" i="4"/>
  <c r="M4283" i="4"/>
  <c r="M4282" i="4"/>
  <c r="M4281" i="4"/>
  <c r="M4280" i="4"/>
  <c r="M4279" i="4"/>
  <c r="M4278" i="4"/>
  <c r="M4277" i="4"/>
  <c r="M4276" i="4"/>
  <c r="M4275" i="4"/>
  <c r="M4274" i="4"/>
  <c r="M4273" i="4"/>
  <c r="M4272" i="4"/>
  <c r="M4271" i="4"/>
  <c r="M4270" i="4"/>
  <c r="M4269" i="4"/>
  <c r="M4268" i="4"/>
  <c r="M4267" i="4"/>
  <c r="M4266" i="4"/>
  <c r="M4265" i="4"/>
  <c r="M4264" i="4"/>
  <c r="M4263" i="4"/>
  <c r="M4262" i="4"/>
  <c r="M4261" i="4"/>
  <c r="M4260" i="4"/>
  <c r="M4259" i="4"/>
  <c r="M4258" i="4"/>
  <c r="M4257" i="4"/>
  <c r="M4256" i="4"/>
  <c r="M4255" i="4"/>
  <c r="M4254" i="4"/>
  <c r="M4253" i="4"/>
  <c r="M4252" i="4"/>
  <c r="M4251" i="4"/>
  <c r="M4250" i="4"/>
  <c r="M4249" i="4"/>
  <c r="M4248" i="4"/>
  <c r="M4247" i="4"/>
  <c r="M4246" i="4"/>
  <c r="M4245" i="4"/>
  <c r="M4244" i="4"/>
  <c r="M4243" i="4"/>
  <c r="M4242" i="4"/>
  <c r="M4241" i="4"/>
  <c r="M4240" i="4"/>
  <c r="M4239" i="4"/>
  <c r="M4238" i="4"/>
  <c r="M4237" i="4"/>
  <c r="M4236" i="4"/>
  <c r="M4235" i="4"/>
  <c r="M4234" i="4"/>
  <c r="M4233" i="4"/>
  <c r="M4232" i="4"/>
  <c r="M4231" i="4"/>
  <c r="M4230" i="4"/>
  <c r="M4229" i="4"/>
  <c r="M4228" i="4"/>
  <c r="M4227" i="4"/>
  <c r="M4226" i="4"/>
  <c r="M4225" i="4"/>
  <c r="M4224" i="4"/>
  <c r="M4223" i="4"/>
  <c r="M4222" i="4"/>
  <c r="M4221" i="4"/>
  <c r="M4220" i="4"/>
  <c r="M4219" i="4"/>
  <c r="M4218" i="4"/>
  <c r="M4217" i="4"/>
  <c r="M4216" i="4"/>
  <c r="M4215" i="4"/>
  <c r="M4214" i="4"/>
  <c r="M4213" i="4"/>
  <c r="M4212" i="4"/>
  <c r="M4211" i="4"/>
  <c r="M4210" i="4"/>
  <c r="M4209" i="4"/>
  <c r="M4208" i="4"/>
  <c r="M4207" i="4"/>
  <c r="M4206" i="4"/>
  <c r="M4205" i="4"/>
  <c r="M4204" i="4"/>
  <c r="M4203" i="4"/>
  <c r="M4202" i="4"/>
  <c r="M4201" i="4"/>
  <c r="M4200" i="4"/>
  <c r="M4199" i="4"/>
  <c r="M4198" i="4"/>
  <c r="M4197" i="4"/>
  <c r="M4196" i="4"/>
  <c r="M4195" i="4"/>
  <c r="M4194" i="4"/>
  <c r="M4193" i="4"/>
  <c r="M4192" i="4"/>
  <c r="M4191" i="4"/>
  <c r="M4190" i="4"/>
  <c r="M4189" i="4"/>
  <c r="M4188" i="4"/>
  <c r="M4187" i="4"/>
  <c r="M4186" i="4"/>
  <c r="M4185" i="4"/>
  <c r="M4184" i="4"/>
  <c r="M4183" i="4"/>
  <c r="M4182" i="4"/>
  <c r="M4181" i="4"/>
  <c r="M4180" i="4"/>
  <c r="M4179" i="4"/>
  <c r="M4178" i="4"/>
  <c r="M4177" i="4"/>
  <c r="M4176" i="4"/>
  <c r="M4175" i="4"/>
  <c r="M4174" i="4"/>
  <c r="M4173" i="4"/>
  <c r="M4172" i="4"/>
  <c r="M4171" i="4"/>
  <c r="M4170" i="4"/>
  <c r="M4169" i="4"/>
  <c r="M4168" i="4"/>
  <c r="M4167" i="4"/>
  <c r="M4166" i="4"/>
  <c r="M4165" i="4"/>
  <c r="M4164" i="4"/>
  <c r="M4163" i="4"/>
  <c r="M4162" i="4"/>
  <c r="M4161" i="4"/>
  <c r="M4160" i="4"/>
  <c r="M4159" i="4"/>
  <c r="M4158" i="4"/>
  <c r="M4157" i="4"/>
  <c r="M4156" i="4"/>
  <c r="M4155" i="4"/>
  <c r="M4154" i="4"/>
  <c r="M4153" i="4"/>
  <c r="M4152" i="4"/>
  <c r="M4151" i="4"/>
  <c r="M4150" i="4"/>
  <c r="M4149" i="4"/>
  <c r="M4148" i="4"/>
  <c r="M4147" i="4"/>
  <c r="M4146" i="4"/>
  <c r="M4145" i="4"/>
  <c r="M4144" i="4"/>
  <c r="M4143" i="4"/>
  <c r="M4142" i="4"/>
  <c r="M4141" i="4"/>
  <c r="M4140" i="4"/>
  <c r="M4139" i="4"/>
  <c r="M4138" i="4"/>
  <c r="M4137" i="4"/>
  <c r="M4136" i="4"/>
  <c r="M4135" i="4"/>
  <c r="M4134" i="4"/>
  <c r="M4133" i="4"/>
  <c r="M4132" i="4"/>
  <c r="M4131" i="4"/>
  <c r="M4130" i="4"/>
  <c r="M4129" i="4"/>
  <c r="M4128" i="4"/>
  <c r="M4127" i="4"/>
  <c r="M4126" i="4"/>
  <c r="M4125" i="4"/>
  <c r="M4124" i="4"/>
  <c r="M4123" i="4"/>
  <c r="M4122" i="4"/>
  <c r="M4121" i="4"/>
  <c r="M4120" i="4"/>
  <c r="M4119" i="4"/>
  <c r="M4118" i="4"/>
  <c r="M4117" i="4"/>
  <c r="M4116" i="4"/>
  <c r="M4115" i="4"/>
  <c r="M4114" i="4"/>
  <c r="M4113" i="4"/>
  <c r="M4112" i="4"/>
  <c r="M4111" i="4"/>
  <c r="M4110" i="4"/>
  <c r="M4109" i="4"/>
  <c r="M4108" i="4"/>
  <c r="M4107" i="4"/>
  <c r="M4106" i="4"/>
  <c r="M4105" i="4"/>
  <c r="M4104" i="4"/>
  <c r="M4103" i="4"/>
  <c r="M4102" i="4"/>
  <c r="M4101" i="4"/>
  <c r="M4100" i="4"/>
  <c r="M4099" i="4"/>
  <c r="M4098" i="4"/>
  <c r="M4097" i="4"/>
  <c r="M4096" i="4"/>
  <c r="M4095" i="4"/>
  <c r="M4094" i="4"/>
  <c r="M4093" i="4"/>
  <c r="M4092" i="4"/>
  <c r="M4091" i="4"/>
  <c r="M4090" i="4"/>
  <c r="M4089" i="4"/>
  <c r="M4088" i="4"/>
  <c r="M4087" i="4"/>
  <c r="M4086" i="4"/>
  <c r="M4085" i="4"/>
  <c r="M4084" i="4"/>
  <c r="M4083" i="4"/>
  <c r="M4082" i="4"/>
  <c r="M4081" i="4"/>
  <c r="M4080" i="4"/>
  <c r="M4079" i="4"/>
  <c r="M4078" i="4"/>
  <c r="M4077" i="4"/>
  <c r="M4076" i="4"/>
  <c r="M4075" i="4"/>
  <c r="M4074" i="4"/>
  <c r="M4073" i="4"/>
  <c r="M4072" i="4"/>
  <c r="M4071" i="4"/>
  <c r="M4070" i="4"/>
  <c r="M4069" i="4"/>
  <c r="M4068" i="4"/>
  <c r="M4067" i="4"/>
  <c r="M4066" i="4"/>
  <c r="M4065" i="4"/>
  <c r="M4064" i="4"/>
  <c r="M4063" i="4"/>
  <c r="M4062" i="4"/>
  <c r="M4061" i="4"/>
  <c r="M4060" i="4"/>
  <c r="M4059" i="4"/>
  <c r="M4058" i="4"/>
  <c r="M4057" i="4"/>
  <c r="M4056" i="4"/>
  <c r="M4055" i="4"/>
  <c r="M4054" i="4"/>
  <c r="M4053" i="4"/>
  <c r="M4052" i="4"/>
  <c r="M4051" i="4"/>
  <c r="M4050" i="4"/>
  <c r="M4049" i="4"/>
  <c r="M4048" i="4"/>
  <c r="M4047" i="4"/>
  <c r="M4046" i="4"/>
  <c r="M4045" i="4"/>
  <c r="M4044" i="4"/>
  <c r="M4043" i="4"/>
  <c r="M4042" i="4"/>
  <c r="M4041" i="4"/>
  <c r="M4040" i="4"/>
  <c r="M4039" i="4"/>
  <c r="M4038" i="4"/>
  <c r="M4037" i="4"/>
  <c r="M4036" i="4"/>
  <c r="M4035" i="4"/>
  <c r="M4034" i="4"/>
  <c r="M4033" i="4"/>
  <c r="M4032" i="4"/>
  <c r="M4031" i="4"/>
  <c r="M4030" i="4"/>
  <c r="M4029" i="4"/>
  <c r="M4028" i="4"/>
  <c r="M4027" i="4"/>
  <c r="M4026" i="4"/>
  <c r="M4025" i="4"/>
  <c r="M4024" i="4"/>
  <c r="M4023" i="4"/>
  <c r="M4022" i="4"/>
  <c r="M4021" i="4"/>
  <c r="M4020" i="4"/>
  <c r="M4019" i="4"/>
  <c r="M4018" i="4"/>
  <c r="M4017" i="4"/>
  <c r="M4016" i="4"/>
  <c r="M4015" i="4"/>
  <c r="M4014" i="4"/>
  <c r="M4013" i="4"/>
  <c r="M4012" i="4"/>
  <c r="M4011" i="4"/>
  <c r="M4010" i="4"/>
  <c r="M4009" i="4"/>
  <c r="M4008" i="4"/>
  <c r="M4007" i="4"/>
  <c r="M4006" i="4"/>
  <c r="M4005" i="4"/>
  <c r="M4004" i="4"/>
  <c r="M4003" i="4"/>
  <c r="M4002" i="4"/>
  <c r="M4001" i="4"/>
  <c r="M4000" i="4"/>
  <c r="M3999" i="4"/>
  <c r="M3998" i="4"/>
  <c r="M3997" i="4"/>
  <c r="M3996" i="4"/>
  <c r="M3995" i="4"/>
  <c r="M3994" i="4"/>
  <c r="M3993" i="4"/>
  <c r="M3992" i="4"/>
  <c r="M3991" i="4"/>
  <c r="M3990" i="4"/>
  <c r="M3989" i="4"/>
  <c r="M3988" i="4"/>
  <c r="M3987" i="4"/>
  <c r="M3986" i="4"/>
  <c r="M3985" i="4"/>
  <c r="M3984" i="4"/>
  <c r="M3983" i="4"/>
  <c r="M3982" i="4"/>
  <c r="M3981" i="4"/>
  <c r="M3980" i="4"/>
  <c r="M3979" i="4"/>
  <c r="M3978" i="4"/>
  <c r="M3977" i="4"/>
  <c r="M3976" i="4"/>
  <c r="M3975" i="4"/>
  <c r="M3974" i="4"/>
  <c r="M3973" i="4"/>
  <c r="M3972" i="4"/>
  <c r="M3971" i="4"/>
  <c r="M3970" i="4"/>
  <c r="M3969" i="4"/>
  <c r="M3968" i="4"/>
  <c r="M3967" i="4"/>
  <c r="M3966" i="4"/>
  <c r="M3965" i="4"/>
  <c r="M3964" i="4"/>
  <c r="M3963" i="4"/>
  <c r="M3962" i="4"/>
  <c r="M3961" i="4"/>
  <c r="M3960" i="4"/>
  <c r="M3959" i="4"/>
  <c r="M3958" i="4"/>
  <c r="M3957" i="4"/>
  <c r="M3956" i="4"/>
  <c r="M3955" i="4"/>
  <c r="M3954" i="4"/>
  <c r="M3953" i="4"/>
  <c r="M3952" i="4"/>
  <c r="M3951" i="4"/>
  <c r="M3950" i="4"/>
  <c r="M3949" i="4"/>
  <c r="M3948" i="4"/>
  <c r="M3947" i="4"/>
  <c r="M3946" i="4"/>
  <c r="M3945" i="4"/>
  <c r="M3944" i="4"/>
  <c r="M3943" i="4"/>
  <c r="M3942" i="4"/>
  <c r="M3941" i="4"/>
  <c r="M3940" i="4"/>
  <c r="M3939" i="4"/>
  <c r="M3938" i="4"/>
  <c r="M3937" i="4"/>
  <c r="M3936" i="4"/>
  <c r="M3935" i="4"/>
  <c r="M3934" i="4"/>
  <c r="M3933" i="4"/>
  <c r="M3932" i="4"/>
  <c r="M3931" i="4"/>
  <c r="M3930" i="4"/>
  <c r="M3929" i="4"/>
  <c r="M3928" i="4"/>
  <c r="M3927" i="4"/>
  <c r="M3926" i="4"/>
  <c r="M3925" i="4"/>
  <c r="M3924" i="4"/>
  <c r="M3923" i="4"/>
  <c r="M3922" i="4"/>
  <c r="M3921" i="4"/>
  <c r="M3920" i="4"/>
  <c r="M3919" i="4"/>
  <c r="M3918" i="4"/>
  <c r="M3917" i="4"/>
  <c r="M3916" i="4"/>
  <c r="M3915" i="4"/>
  <c r="M3914" i="4"/>
  <c r="M3913" i="4"/>
  <c r="M3912" i="4"/>
  <c r="M3911" i="4"/>
  <c r="M3910" i="4"/>
  <c r="M3909" i="4"/>
  <c r="M3908" i="4"/>
  <c r="M3907" i="4"/>
  <c r="M3906" i="4"/>
  <c r="M3905" i="4"/>
  <c r="M3904" i="4"/>
  <c r="M3903" i="4"/>
  <c r="M3902" i="4"/>
  <c r="M3901" i="4"/>
  <c r="M3900" i="4"/>
  <c r="M3899" i="4"/>
  <c r="M3898" i="4"/>
  <c r="M3897" i="4"/>
  <c r="M3896" i="4"/>
  <c r="M3895" i="4"/>
  <c r="M3894" i="4"/>
  <c r="M3893" i="4"/>
  <c r="M3892" i="4"/>
  <c r="M3891" i="4"/>
  <c r="M3890" i="4"/>
  <c r="M3889" i="4"/>
  <c r="M3888" i="4"/>
  <c r="M3887" i="4"/>
  <c r="M3886" i="4"/>
  <c r="M3885" i="4"/>
  <c r="M3884" i="4"/>
  <c r="M3883" i="4"/>
  <c r="M3882" i="4"/>
  <c r="M3881" i="4"/>
  <c r="M3880" i="4"/>
  <c r="M3879" i="4"/>
  <c r="M3878" i="4"/>
  <c r="M3877" i="4"/>
  <c r="M3876" i="4"/>
  <c r="M3875" i="4"/>
  <c r="M3874" i="4"/>
  <c r="M3873" i="4"/>
  <c r="M3872" i="4"/>
  <c r="M3871" i="4"/>
  <c r="M3870" i="4"/>
  <c r="M3869" i="4"/>
  <c r="M3868" i="4"/>
  <c r="M3867" i="4"/>
  <c r="M3866" i="4"/>
  <c r="M3865" i="4"/>
  <c r="M3864" i="4"/>
  <c r="M3863" i="4"/>
  <c r="M3862" i="4"/>
  <c r="M3861" i="4"/>
  <c r="M3860" i="4"/>
  <c r="M3859" i="4"/>
  <c r="M3858" i="4"/>
  <c r="M3857" i="4"/>
  <c r="M3856" i="4"/>
  <c r="M3855" i="4"/>
  <c r="M3854" i="4"/>
  <c r="M3853" i="4"/>
  <c r="M3852" i="4"/>
  <c r="M3851" i="4"/>
  <c r="M3850" i="4"/>
  <c r="M3849" i="4"/>
  <c r="M3848" i="4"/>
  <c r="M3847" i="4"/>
  <c r="M3846" i="4"/>
  <c r="M3845" i="4"/>
  <c r="M3844" i="4"/>
  <c r="M3843" i="4"/>
  <c r="M3842" i="4"/>
  <c r="M3841" i="4"/>
  <c r="M3840" i="4"/>
  <c r="M3839" i="4"/>
  <c r="M3838" i="4"/>
  <c r="M3837" i="4"/>
  <c r="M3836" i="4"/>
  <c r="M3835" i="4"/>
  <c r="M3834" i="4"/>
  <c r="M3833" i="4"/>
  <c r="M3832" i="4"/>
  <c r="M3831" i="4"/>
  <c r="M3830" i="4"/>
  <c r="M3829" i="4"/>
  <c r="M3828" i="4"/>
  <c r="M3827" i="4"/>
  <c r="M3826" i="4"/>
  <c r="M3825" i="4"/>
  <c r="M3824" i="4"/>
  <c r="M3823" i="4"/>
  <c r="M3822" i="4"/>
  <c r="M3821" i="4"/>
  <c r="M3820" i="4"/>
  <c r="M3819" i="4"/>
  <c r="M3818" i="4"/>
  <c r="M3817" i="4"/>
  <c r="M3816" i="4"/>
  <c r="M3815" i="4"/>
  <c r="M3814" i="4"/>
  <c r="M3813" i="4"/>
  <c r="M3812" i="4"/>
  <c r="M3811" i="4"/>
  <c r="M3810" i="4"/>
  <c r="M3809" i="4"/>
  <c r="M3808" i="4"/>
  <c r="M3807" i="4"/>
  <c r="M3806" i="4"/>
  <c r="M3805" i="4"/>
  <c r="M3804" i="4"/>
  <c r="M3803" i="4"/>
  <c r="M3802" i="4"/>
  <c r="M3801" i="4"/>
  <c r="M3800" i="4"/>
  <c r="M3799" i="4"/>
  <c r="M3798" i="4"/>
  <c r="M3797" i="4"/>
  <c r="M3796" i="4"/>
  <c r="M3795" i="4"/>
  <c r="M3794" i="4"/>
  <c r="M3793" i="4"/>
  <c r="M3792" i="4"/>
  <c r="M3791" i="4"/>
  <c r="M3790" i="4"/>
  <c r="M3789" i="4"/>
  <c r="M3788" i="4"/>
  <c r="M3787" i="4"/>
  <c r="M3786" i="4"/>
  <c r="M3785" i="4"/>
  <c r="M3784" i="4"/>
  <c r="M3783" i="4"/>
  <c r="M3782" i="4"/>
  <c r="M3781" i="4"/>
  <c r="M3780" i="4"/>
  <c r="M3779" i="4"/>
  <c r="M3778" i="4"/>
  <c r="M3777" i="4"/>
  <c r="M3776" i="4"/>
  <c r="M3775" i="4"/>
  <c r="M3774" i="4"/>
  <c r="M3773" i="4"/>
  <c r="M3772" i="4"/>
  <c r="M3771" i="4"/>
  <c r="M3770" i="4"/>
  <c r="M3769" i="4"/>
  <c r="M3768" i="4"/>
  <c r="M3767" i="4"/>
  <c r="M3766" i="4"/>
  <c r="M3765" i="4"/>
  <c r="M3764" i="4"/>
  <c r="M3763" i="4"/>
  <c r="M3762" i="4"/>
  <c r="M3761" i="4"/>
  <c r="M3760" i="4"/>
  <c r="M3759" i="4"/>
  <c r="M3758" i="4"/>
  <c r="M3757" i="4"/>
  <c r="M3756" i="4"/>
  <c r="M3755" i="4"/>
  <c r="M3754" i="4"/>
  <c r="M3753" i="4"/>
  <c r="M3752" i="4"/>
  <c r="M3751" i="4"/>
  <c r="M3750" i="4"/>
  <c r="M3749" i="4"/>
  <c r="M3748" i="4"/>
  <c r="M3747" i="4"/>
  <c r="M3746" i="4"/>
  <c r="M3745" i="4"/>
  <c r="M3744" i="4"/>
  <c r="M3743" i="4"/>
  <c r="M3742" i="4"/>
  <c r="M3741" i="4"/>
  <c r="M3740" i="4"/>
  <c r="M3739" i="4"/>
  <c r="M3738" i="4"/>
  <c r="M3737" i="4"/>
  <c r="M3736" i="4"/>
  <c r="M3735" i="4"/>
  <c r="M3734" i="4"/>
  <c r="M3733" i="4"/>
  <c r="M3732" i="4"/>
  <c r="M3731" i="4"/>
  <c r="M3730" i="4"/>
  <c r="M3729" i="4"/>
  <c r="M3728" i="4"/>
  <c r="M3727" i="4"/>
  <c r="M3726" i="4"/>
  <c r="M3725" i="4"/>
  <c r="M3724" i="4"/>
  <c r="M3723" i="4"/>
  <c r="M3722" i="4"/>
  <c r="M3721" i="4"/>
  <c r="M3720" i="4"/>
  <c r="M3719" i="4"/>
  <c r="M3718" i="4"/>
  <c r="M3717" i="4"/>
  <c r="M3716" i="4"/>
  <c r="M3715" i="4"/>
  <c r="M3714" i="4"/>
  <c r="M3713" i="4"/>
  <c r="M3712" i="4"/>
  <c r="M3711" i="4"/>
  <c r="M3710" i="4"/>
  <c r="M3709" i="4"/>
  <c r="M3708" i="4"/>
  <c r="M3707" i="4"/>
  <c r="M3706" i="4"/>
  <c r="M3705" i="4"/>
  <c r="M3704" i="4"/>
  <c r="M3703" i="4"/>
  <c r="M3702" i="4"/>
  <c r="M3701" i="4"/>
  <c r="M3700" i="4"/>
  <c r="M3699" i="4"/>
  <c r="M3698" i="4"/>
  <c r="M3697" i="4"/>
  <c r="M3696" i="4"/>
  <c r="M3695" i="4"/>
  <c r="M3694" i="4"/>
  <c r="M3693" i="4"/>
  <c r="M3692" i="4"/>
  <c r="M3691" i="4"/>
  <c r="M3690" i="4"/>
  <c r="M3689" i="4"/>
  <c r="M3688" i="4"/>
  <c r="M3687" i="4"/>
  <c r="M3686" i="4"/>
  <c r="M3685" i="4"/>
  <c r="M3684" i="4"/>
  <c r="M3683" i="4"/>
  <c r="M3682" i="4"/>
  <c r="M3681" i="4"/>
  <c r="M3680" i="4"/>
  <c r="M3679" i="4"/>
  <c r="M3678" i="4"/>
  <c r="M3677" i="4"/>
  <c r="M3676" i="4"/>
  <c r="M3675" i="4"/>
  <c r="M3674" i="4"/>
  <c r="M3673" i="4"/>
  <c r="M3672" i="4"/>
  <c r="M3671" i="4"/>
  <c r="M3670" i="4"/>
  <c r="M3669" i="4"/>
  <c r="M3668" i="4"/>
  <c r="M3667" i="4"/>
  <c r="M3666" i="4"/>
  <c r="M3665" i="4"/>
  <c r="M3664" i="4"/>
  <c r="M3663" i="4"/>
  <c r="M3662" i="4"/>
  <c r="M3661" i="4"/>
  <c r="M3660" i="4"/>
  <c r="M3659" i="4"/>
  <c r="M3658" i="4"/>
  <c r="M3657" i="4"/>
  <c r="M3656" i="4"/>
  <c r="M3655" i="4"/>
  <c r="M3654" i="4"/>
  <c r="M3653" i="4"/>
  <c r="M3652" i="4"/>
  <c r="M3651" i="4"/>
  <c r="M3650" i="4"/>
  <c r="M3649" i="4"/>
  <c r="M3648" i="4"/>
  <c r="M3647" i="4"/>
  <c r="M3646" i="4"/>
  <c r="M3645" i="4"/>
  <c r="M3644" i="4"/>
  <c r="M3643" i="4"/>
  <c r="M3642" i="4"/>
  <c r="M3641" i="4"/>
  <c r="M3640" i="4"/>
  <c r="M3639" i="4"/>
  <c r="M3638" i="4"/>
  <c r="M3637" i="4"/>
  <c r="M3636" i="4"/>
  <c r="M3635" i="4"/>
  <c r="M3634" i="4"/>
  <c r="M3633" i="4"/>
  <c r="M3632" i="4"/>
  <c r="M3631" i="4"/>
  <c r="M3630" i="4"/>
  <c r="M3629" i="4"/>
  <c r="M3628" i="4"/>
  <c r="M3627" i="4"/>
  <c r="M3626" i="4"/>
  <c r="M3625" i="4"/>
  <c r="M3624" i="4"/>
  <c r="M3623" i="4"/>
  <c r="M3622" i="4"/>
  <c r="M3621" i="4"/>
  <c r="M3620" i="4"/>
  <c r="M3619" i="4"/>
  <c r="M3618" i="4"/>
  <c r="M3617" i="4"/>
  <c r="M3616" i="4"/>
  <c r="M3615" i="4"/>
  <c r="M3614" i="4"/>
  <c r="M3613" i="4"/>
  <c r="M3612" i="4"/>
  <c r="M3611" i="4"/>
  <c r="M3610" i="4"/>
  <c r="M3609" i="4"/>
  <c r="M3608" i="4"/>
  <c r="M3607" i="4"/>
  <c r="M3606" i="4"/>
  <c r="M3605" i="4"/>
  <c r="M3604" i="4"/>
  <c r="M3603" i="4"/>
  <c r="M3602" i="4"/>
  <c r="M3601" i="4"/>
  <c r="M3600" i="4"/>
  <c r="M3599" i="4"/>
  <c r="M3598" i="4"/>
  <c r="M3597" i="4"/>
  <c r="M3596" i="4"/>
  <c r="M3595" i="4"/>
  <c r="M3594" i="4"/>
  <c r="M3593" i="4"/>
  <c r="M3592" i="4"/>
  <c r="M3591" i="4"/>
  <c r="M3590" i="4"/>
  <c r="M3589" i="4"/>
  <c r="M3588" i="4"/>
  <c r="M3587" i="4"/>
  <c r="M3586" i="4"/>
  <c r="M3585" i="4"/>
  <c r="M3584" i="4"/>
  <c r="M3583" i="4"/>
  <c r="M3582" i="4"/>
  <c r="M3581" i="4"/>
  <c r="M3580" i="4"/>
  <c r="M3579" i="4"/>
  <c r="M3578" i="4"/>
  <c r="M3577" i="4"/>
  <c r="M3576" i="4"/>
  <c r="M3575" i="4"/>
  <c r="M3574" i="4"/>
  <c r="M3573" i="4"/>
  <c r="M3572" i="4"/>
  <c r="M3571" i="4"/>
  <c r="M3570" i="4"/>
  <c r="M3569" i="4"/>
  <c r="M3568" i="4"/>
  <c r="M3567" i="4"/>
  <c r="M3566" i="4"/>
  <c r="M3565" i="4"/>
  <c r="M3564" i="4"/>
  <c r="M3563" i="4"/>
  <c r="M3562" i="4"/>
  <c r="M3561" i="4"/>
  <c r="M3560" i="4"/>
  <c r="M3559" i="4"/>
  <c r="M3558" i="4"/>
  <c r="M3557" i="4"/>
  <c r="M3556" i="4"/>
  <c r="M3555" i="4"/>
  <c r="M3554" i="4"/>
  <c r="M3553" i="4"/>
  <c r="M3552" i="4"/>
  <c r="M3551" i="4"/>
  <c r="M3550" i="4"/>
  <c r="M3549" i="4"/>
  <c r="M3548" i="4"/>
  <c r="M3547" i="4"/>
  <c r="M3546" i="4"/>
  <c r="M3545" i="4"/>
  <c r="M3544" i="4"/>
  <c r="M3543" i="4"/>
  <c r="M3542" i="4"/>
  <c r="M3541" i="4"/>
  <c r="M3540" i="4"/>
  <c r="M3539" i="4"/>
  <c r="M3538" i="4"/>
  <c r="M3537" i="4"/>
  <c r="M3536" i="4"/>
  <c r="M3535" i="4"/>
  <c r="M3534" i="4"/>
  <c r="M3533" i="4"/>
  <c r="M3532" i="4"/>
  <c r="M3531" i="4"/>
  <c r="M3530" i="4"/>
  <c r="M3529" i="4"/>
  <c r="M3528" i="4"/>
  <c r="M3527" i="4"/>
  <c r="M3526" i="4"/>
  <c r="M3525" i="4"/>
  <c r="M3524" i="4"/>
  <c r="M3523" i="4"/>
  <c r="M3522" i="4"/>
  <c r="M3521" i="4"/>
  <c r="M3520" i="4"/>
  <c r="M3519" i="4"/>
  <c r="M3518" i="4"/>
  <c r="M3517" i="4"/>
  <c r="M3516" i="4"/>
  <c r="M3515" i="4"/>
  <c r="M3514" i="4"/>
  <c r="M3513" i="4"/>
  <c r="M3512" i="4"/>
  <c r="M3511" i="4"/>
  <c r="M3510" i="4"/>
  <c r="M3509" i="4"/>
  <c r="M3508" i="4"/>
  <c r="M3507" i="4"/>
  <c r="M3506" i="4"/>
  <c r="M3505" i="4"/>
  <c r="M3504" i="4"/>
  <c r="M3503" i="4"/>
  <c r="M3502" i="4"/>
  <c r="M3501" i="4"/>
  <c r="M3500" i="4"/>
  <c r="M3499" i="4"/>
  <c r="M3498" i="4"/>
  <c r="M3497" i="4"/>
  <c r="M3496" i="4"/>
  <c r="M3495" i="4"/>
  <c r="M3494" i="4"/>
  <c r="M3493" i="4"/>
  <c r="M3492" i="4"/>
  <c r="M3491" i="4"/>
  <c r="M3490" i="4"/>
  <c r="M3489" i="4"/>
  <c r="M3488" i="4"/>
  <c r="M3487" i="4"/>
  <c r="M3486" i="4"/>
  <c r="M3485" i="4"/>
  <c r="M3484" i="4"/>
  <c r="M3483" i="4"/>
  <c r="M3482" i="4"/>
  <c r="M3481" i="4"/>
  <c r="M3480" i="4"/>
  <c r="M3479" i="4"/>
  <c r="M3478" i="4"/>
  <c r="M3477" i="4"/>
  <c r="M3476" i="4"/>
  <c r="M3475" i="4"/>
  <c r="M3474" i="4"/>
  <c r="M3473" i="4"/>
  <c r="M3472" i="4"/>
  <c r="M3471" i="4"/>
  <c r="M3470" i="4"/>
  <c r="M3469" i="4"/>
  <c r="M3468" i="4"/>
  <c r="M3467" i="4"/>
  <c r="M3466" i="4"/>
  <c r="M3465" i="4"/>
  <c r="M3464" i="4"/>
  <c r="M3463" i="4"/>
  <c r="M3462" i="4"/>
  <c r="M3461" i="4"/>
  <c r="M3460" i="4"/>
  <c r="M3459" i="4"/>
  <c r="M3458" i="4"/>
  <c r="M3457" i="4"/>
  <c r="M3456" i="4"/>
  <c r="M3455" i="4"/>
  <c r="M3454" i="4"/>
  <c r="M3453" i="4"/>
  <c r="M3452" i="4"/>
  <c r="M3451" i="4"/>
  <c r="M3450" i="4"/>
  <c r="M3449" i="4"/>
  <c r="M3448" i="4"/>
  <c r="M3447" i="4"/>
  <c r="M3446" i="4"/>
  <c r="M3445" i="4"/>
  <c r="M3444" i="4"/>
  <c r="M3443" i="4"/>
  <c r="M3442" i="4"/>
  <c r="M3441" i="4"/>
  <c r="M3440" i="4"/>
  <c r="M3439" i="4"/>
  <c r="M3438" i="4"/>
  <c r="M3437" i="4"/>
  <c r="M3436" i="4"/>
  <c r="M3435" i="4"/>
  <c r="M3434" i="4"/>
  <c r="M3433" i="4"/>
  <c r="M3432" i="4"/>
  <c r="M3431" i="4"/>
  <c r="M3430" i="4"/>
  <c r="M3429" i="4"/>
  <c r="M3428" i="4"/>
  <c r="M3427" i="4"/>
  <c r="M3426" i="4"/>
  <c r="M3425" i="4"/>
  <c r="M3424" i="4"/>
  <c r="M3423" i="4"/>
  <c r="M3422" i="4"/>
  <c r="M3421" i="4"/>
  <c r="M3420" i="4"/>
  <c r="M3419" i="4"/>
  <c r="M3418" i="4"/>
  <c r="M3417" i="4"/>
  <c r="M3416" i="4"/>
  <c r="M3415" i="4"/>
  <c r="M3414" i="4"/>
  <c r="M3413" i="4"/>
  <c r="M3412" i="4"/>
  <c r="M3411" i="4"/>
  <c r="M3410" i="4"/>
  <c r="M3409" i="4"/>
  <c r="M3408" i="4"/>
  <c r="M3407" i="4"/>
  <c r="M3406" i="4"/>
  <c r="M3405" i="4"/>
  <c r="M3404" i="4"/>
  <c r="M3403" i="4"/>
  <c r="M3402" i="4"/>
  <c r="M3401" i="4"/>
  <c r="M3400" i="4"/>
  <c r="M3399" i="4"/>
  <c r="M3398" i="4"/>
  <c r="M3397" i="4"/>
  <c r="M3396" i="4"/>
  <c r="M3395" i="4"/>
  <c r="M3394" i="4"/>
  <c r="M3393" i="4"/>
  <c r="M3392" i="4"/>
  <c r="M3391" i="4"/>
  <c r="M3390" i="4"/>
  <c r="M3389" i="4"/>
  <c r="M3388" i="4"/>
  <c r="M3387" i="4"/>
  <c r="M3386" i="4"/>
  <c r="M3385" i="4"/>
  <c r="M3384" i="4"/>
  <c r="M3383" i="4"/>
  <c r="M3382" i="4"/>
  <c r="M3381" i="4"/>
  <c r="M3380" i="4"/>
  <c r="M3379" i="4"/>
  <c r="M3378" i="4"/>
  <c r="M3377" i="4"/>
  <c r="M3376" i="4"/>
  <c r="M3375" i="4"/>
  <c r="M3374" i="4"/>
  <c r="M3373" i="4"/>
  <c r="M3372" i="4"/>
  <c r="M3371" i="4"/>
  <c r="M3370" i="4"/>
  <c r="M3369" i="4"/>
  <c r="M3368" i="4"/>
  <c r="M3367" i="4"/>
  <c r="M3366" i="4"/>
  <c r="M3365" i="4"/>
  <c r="M3364" i="4"/>
  <c r="M3363" i="4"/>
  <c r="M3362" i="4"/>
  <c r="M3361" i="4"/>
  <c r="M3360" i="4"/>
  <c r="M3359" i="4"/>
  <c r="M3358" i="4"/>
  <c r="M3357" i="4"/>
  <c r="M3356" i="4"/>
  <c r="M3355" i="4"/>
  <c r="M3354" i="4"/>
  <c r="M3353" i="4"/>
  <c r="M3352" i="4"/>
  <c r="M3351" i="4"/>
  <c r="M3350" i="4"/>
  <c r="M3349" i="4"/>
  <c r="M3348" i="4"/>
  <c r="M3347" i="4"/>
  <c r="M3346" i="4"/>
  <c r="M3345" i="4"/>
  <c r="M3344" i="4"/>
  <c r="M3343" i="4"/>
  <c r="M3342" i="4"/>
  <c r="M3341" i="4"/>
  <c r="M3340" i="4"/>
  <c r="M3339" i="4"/>
  <c r="M3338" i="4"/>
  <c r="M3337" i="4"/>
  <c r="M3336" i="4"/>
  <c r="M3335" i="4"/>
  <c r="M3334" i="4"/>
  <c r="M3333" i="4"/>
  <c r="M3332" i="4"/>
  <c r="M3331" i="4"/>
  <c r="M3330" i="4"/>
  <c r="M3329" i="4"/>
  <c r="M3328" i="4"/>
  <c r="M3327" i="4"/>
  <c r="M3326" i="4"/>
  <c r="M3325" i="4"/>
  <c r="M3324" i="4"/>
  <c r="M3323" i="4"/>
  <c r="M3322" i="4"/>
  <c r="M3321" i="4"/>
  <c r="M3320" i="4"/>
  <c r="M3319" i="4"/>
  <c r="M3318" i="4"/>
  <c r="M3317" i="4"/>
  <c r="M3316" i="4"/>
  <c r="M3315" i="4"/>
  <c r="M3314" i="4"/>
  <c r="M3313" i="4"/>
  <c r="M3312" i="4"/>
  <c r="M3311" i="4"/>
  <c r="M3310" i="4"/>
  <c r="M3309" i="4"/>
  <c r="M3308" i="4"/>
  <c r="M3307" i="4"/>
  <c r="M3306" i="4"/>
  <c r="M3305" i="4"/>
  <c r="M3304" i="4"/>
  <c r="M3303" i="4"/>
  <c r="M3302" i="4"/>
  <c r="M3301" i="4"/>
  <c r="M3300" i="4"/>
  <c r="M3299" i="4"/>
  <c r="M3298" i="4"/>
  <c r="M3297" i="4"/>
  <c r="M3296" i="4"/>
  <c r="M3295" i="4"/>
  <c r="M3294" i="4"/>
  <c r="M3293" i="4"/>
  <c r="M3292" i="4"/>
  <c r="M3291" i="4"/>
  <c r="M3290" i="4"/>
  <c r="M3289" i="4"/>
  <c r="M3288" i="4"/>
  <c r="M3287" i="4"/>
  <c r="M3286" i="4"/>
  <c r="M3285" i="4"/>
  <c r="M3284" i="4"/>
  <c r="M3283" i="4"/>
  <c r="M3282" i="4"/>
  <c r="M3281" i="4"/>
  <c r="M3280" i="4"/>
  <c r="M3279" i="4"/>
  <c r="M3278" i="4"/>
  <c r="M3277" i="4"/>
  <c r="M3276" i="4"/>
  <c r="M3275" i="4"/>
  <c r="M3274" i="4"/>
  <c r="M3273" i="4"/>
  <c r="M3272" i="4"/>
  <c r="M3271" i="4"/>
  <c r="M3270" i="4"/>
  <c r="M3269" i="4"/>
  <c r="M3268" i="4"/>
  <c r="M3267" i="4"/>
  <c r="M3266" i="4"/>
  <c r="M3265" i="4"/>
  <c r="M3264" i="4"/>
  <c r="M3263" i="4"/>
  <c r="M3262" i="4"/>
  <c r="M3261" i="4"/>
  <c r="M3260" i="4"/>
  <c r="M3259" i="4"/>
  <c r="M3258" i="4"/>
  <c r="M3257" i="4"/>
  <c r="M3256" i="4"/>
  <c r="M3255" i="4"/>
  <c r="M3254" i="4"/>
  <c r="M3253" i="4"/>
  <c r="M3252" i="4"/>
  <c r="M3251" i="4"/>
  <c r="M3250" i="4"/>
  <c r="M3249" i="4"/>
  <c r="M3248" i="4"/>
  <c r="M3247" i="4"/>
  <c r="M3246" i="4"/>
  <c r="M3245" i="4"/>
  <c r="M3244" i="4"/>
  <c r="M3243" i="4"/>
  <c r="M3242" i="4"/>
  <c r="M3241" i="4"/>
  <c r="M3240" i="4"/>
  <c r="M3239" i="4"/>
  <c r="M3238" i="4"/>
  <c r="M3237" i="4"/>
  <c r="M3236" i="4"/>
  <c r="M3235" i="4"/>
  <c r="M3234" i="4"/>
  <c r="M3233" i="4"/>
  <c r="M3232" i="4"/>
  <c r="M3231" i="4"/>
  <c r="M3230" i="4"/>
  <c r="M3229" i="4"/>
  <c r="M3228" i="4"/>
  <c r="M3227" i="4"/>
  <c r="M3226" i="4"/>
  <c r="M3225" i="4"/>
  <c r="M3224" i="4"/>
  <c r="M3223" i="4"/>
  <c r="M3222" i="4"/>
  <c r="M3221" i="4"/>
  <c r="M3220" i="4"/>
  <c r="M3219" i="4"/>
  <c r="M3218" i="4"/>
  <c r="M3217" i="4"/>
  <c r="M3216" i="4"/>
  <c r="M3215" i="4"/>
  <c r="M3214" i="4"/>
  <c r="M3213" i="4"/>
  <c r="M3212" i="4"/>
  <c r="M3211" i="4"/>
  <c r="M3210" i="4"/>
  <c r="M3209" i="4"/>
  <c r="M3208" i="4"/>
  <c r="M3207" i="4"/>
  <c r="M3206" i="4"/>
  <c r="M3205" i="4"/>
  <c r="M3204" i="4"/>
  <c r="M3203" i="4"/>
  <c r="M3202" i="4"/>
  <c r="M3201" i="4"/>
  <c r="M3200" i="4"/>
  <c r="M3199" i="4"/>
  <c r="M3198" i="4"/>
  <c r="M3197" i="4"/>
  <c r="M3196" i="4"/>
  <c r="M3195" i="4"/>
  <c r="M3194" i="4"/>
  <c r="M3193" i="4"/>
  <c r="M3192" i="4"/>
  <c r="M3191" i="4"/>
  <c r="M3190" i="4"/>
  <c r="M3189" i="4"/>
  <c r="M3188" i="4"/>
  <c r="M3187" i="4"/>
  <c r="M3186" i="4"/>
  <c r="M3185" i="4"/>
  <c r="M3184" i="4"/>
  <c r="M3183" i="4"/>
  <c r="M3182" i="4"/>
  <c r="M3181" i="4"/>
  <c r="M3180" i="4"/>
  <c r="M3179" i="4"/>
  <c r="M3178" i="4"/>
  <c r="M3177" i="4"/>
  <c r="M3176" i="4"/>
  <c r="M3175" i="4"/>
  <c r="M3174" i="4"/>
  <c r="M3173" i="4"/>
  <c r="M3172" i="4"/>
  <c r="M3171" i="4"/>
  <c r="M3170" i="4"/>
  <c r="M3169" i="4"/>
  <c r="M3168" i="4"/>
  <c r="M3167" i="4"/>
  <c r="M3166" i="4"/>
  <c r="M3165" i="4"/>
  <c r="M3164" i="4"/>
  <c r="M3163" i="4"/>
  <c r="M3162" i="4"/>
  <c r="M3161" i="4"/>
  <c r="M3160" i="4"/>
  <c r="M3159" i="4"/>
  <c r="M3158" i="4"/>
  <c r="M3157" i="4"/>
  <c r="M3156" i="4"/>
  <c r="M3155" i="4"/>
  <c r="M3154" i="4"/>
  <c r="M3153" i="4"/>
  <c r="M3152" i="4"/>
  <c r="M3151" i="4"/>
  <c r="M3150" i="4"/>
  <c r="M3149" i="4"/>
  <c r="M3148" i="4"/>
  <c r="M3147" i="4"/>
  <c r="M3146" i="4"/>
  <c r="M3145" i="4"/>
  <c r="M3144" i="4"/>
  <c r="M3143" i="4"/>
  <c r="M3142" i="4"/>
  <c r="M3141" i="4"/>
  <c r="M3140" i="4"/>
  <c r="M3139" i="4"/>
  <c r="M3138" i="4"/>
  <c r="M3137" i="4"/>
  <c r="M3136" i="4"/>
  <c r="M3135" i="4"/>
  <c r="M3134" i="4"/>
  <c r="M3133" i="4"/>
  <c r="M3132" i="4"/>
  <c r="M3131" i="4"/>
  <c r="M3130" i="4"/>
  <c r="M3129" i="4"/>
  <c r="M3128" i="4"/>
  <c r="M3127" i="4"/>
  <c r="M3126" i="4"/>
  <c r="M3125" i="4"/>
  <c r="M3124" i="4"/>
  <c r="M3123" i="4"/>
  <c r="M3122" i="4"/>
  <c r="M3121" i="4"/>
  <c r="M3120" i="4"/>
  <c r="M3119" i="4"/>
  <c r="M3118" i="4"/>
  <c r="M3117" i="4"/>
  <c r="M3116" i="4"/>
  <c r="M3115" i="4"/>
  <c r="M3114" i="4"/>
  <c r="M3113" i="4"/>
  <c r="M3112" i="4"/>
  <c r="M3111" i="4"/>
  <c r="M3110" i="4"/>
  <c r="M3109" i="4"/>
  <c r="M3108" i="4"/>
  <c r="M3107" i="4"/>
  <c r="M3106" i="4"/>
  <c r="M3105" i="4"/>
  <c r="M3104" i="4"/>
  <c r="M3103" i="4"/>
  <c r="M3102" i="4"/>
  <c r="M3101" i="4"/>
  <c r="M3100" i="4"/>
  <c r="M3099" i="4"/>
  <c r="M3098" i="4"/>
  <c r="M3097" i="4"/>
  <c r="M3096" i="4"/>
  <c r="M3095" i="4"/>
  <c r="M3094" i="4"/>
  <c r="M3093" i="4"/>
  <c r="M3092" i="4"/>
  <c r="M3091" i="4"/>
  <c r="M3090" i="4"/>
  <c r="M3089" i="4"/>
  <c r="M3088" i="4"/>
  <c r="M3087" i="4"/>
  <c r="M3086" i="4"/>
  <c r="M3085" i="4"/>
  <c r="M3084" i="4"/>
  <c r="M3083" i="4"/>
  <c r="M3082" i="4"/>
  <c r="M3081" i="4"/>
  <c r="M3080" i="4"/>
  <c r="M3079" i="4"/>
  <c r="M3078" i="4"/>
  <c r="M3077" i="4"/>
  <c r="M3076" i="4"/>
  <c r="M3075" i="4"/>
  <c r="M3074" i="4"/>
  <c r="M3073" i="4"/>
  <c r="M3072" i="4"/>
  <c r="M3071" i="4"/>
  <c r="M3070" i="4"/>
  <c r="M3069" i="4"/>
  <c r="M3068" i="4"/>
  <c r="M3067" i="4"/>
  <c r="M3066" i="4"/>
  <c r="M3065" i="4"/>
  <c r="M3064" i="4"/>
  <c r="M3063" i="4"/>
  <c r="M3062" i="4"/>
  <c r="M3061" i="4"/>
  <c r="M3060" i="4"/>
  <c r="M3059" i="4"/>
  <c r="M3058" i="4"/>
  <c r="M3057" i="4"/>
  <c r="M3056" i="4"/>
  <c r="M3055" i="4"/>
  <c r="M3054" i="4"/>
  <c r="M3053" i="4"/>
  <c r="M3052" i="4"/>
  <c r="M3051" i="4"/>
  <c r="M3050" i="4"/>
  <c r="M3049" i="4"/>
  <c r="M3048" i="4"/>
  <c r="M3047" i="4"/>
  <c r="M3046" i="4"/>
  <c r="M3045" i="4"/>
  <c r="M3044" i="4"/>
  <c r="M3043" i="4"/>
  <c r="M3042" i="4"/>
  <c r="M3041" i="4"/>
  <c r="M3040" i="4"/>
  <c r="M3039" i="4"/>
  <c r="M3038" i="4"/>
  <c r="M3037" i="4"/>
  <c r="M3036" i="4"/>
  <c r="M3035" i="4"/>
  <c r="M3034" i="4"/>
  <c r="M3033" i="4"/>
  <c r="M3032" i="4"/>
  <c r="M3031" i="4"/>
  <c r="M3030" i="4"/>
  <c r="M3029" i="4"/>
  <c r="M3028" i="4"/>
  <c r="M3027" i="4"/>
  <c r="M3026" i="4"/>
  <c r="M3025" i="4"/>
  <c r="M3024" i="4"/>
  <c r="M3023" i="4"/>
  <c r="M3022" i="4"/>
  <c r="M3021" i="4"/>
  <c r="M3020" i="4"/>
  <c r="M3019" i="4"/>
  <c r="M3018" i="4"/>
  <c r="M3017" i="4"/>
  <c r="M3016" i="4"/>
  <c r="M3015" i="4"/>
  <c r="M3014" i="4"/>
  <c r="M3013" i="4"/>
  <c r="M3012" i="4"/>
  <c r="M3011" i="4"/>
  <c r="M3010" i="4"/>
  <c r="M3009" i="4"/>
  <c r="M3008" i="4"/>
  <c r="M3007" i="4"/>
  <c r="M3006" i="4"/>
  <c r="M3005" i="4"/>
  <c r="M3004" i="4"/>
  <c r="M3003" i="4"/>
  <c r="M3002" i="4"/>
  <c r="M3001" i="4"/>
  <c r="M3000" i="4"/>
  <c r="M2999" i="4"/>
  <c r="M2998" i="4"/>
  <c r="M2997" i="4"/>
  <c r="M2996" i="4"/>
  <c r="M2995" i="4"/>
  <c r="M2994" i="4"/>
  <c r="M2993" i="4"/>
  <c r="M2992" i="4"/>
  <c r="M2991" i="4"/>
  <c r="M2990" i="4"/>
  <c r="M2989" i="4"/>
  <c r="M2988" i="4"/>
  <c r="M2987" i="4"/>
  <c r="M2986" i="4"/>
  <c r="M2985" i="4"/>
  <c r="M2984" i="4"/>
  <c r="M2983" i="4"/>
  <c r="M2982" i="4"/>
  <c r="M2981" i="4"/>
  <c r="M2980" i="4"/>
  <c r="M2979" i="4"/>
  <c r="M2978" i="4"/>
  <c r="M2977" i="4"/>
  <c r="M2976" i="4"/>
  <c r="M2975" i="4"/>
  <c r="M2974" i="4"/>
  <c r="M2973" i="4"/>
  <c r="M2972" i="4"/>
  <c r="M2971" i="4"/>
  <c r="M2970" i="4"/>
  <c r="M2969" i="4"/>
  <c r="M2968" i="4"/>
  <c r="M2967" i="4"/>
  <c r="M2966" i="4"/>
  <c r="M2965" i="4"/>
  <c r="M2964" i="4"/>
  <c r="M2963" i="4"/>
  <c r="M2962" i="4"/>
  <c r="M2961" i="4"/>
  <c r="M2960" i="4"/>
  <c r="M2959" i="4"/>
  <c r="M2958" i="4"/>
  <c r="M2957" i="4"/>
  <c r="M2956" i="4"/>
  <c r="M2955" i="4"/>
  <c r="M2954" i="4"/>
  <c r="M2953" i="4"/>
  <c r="M2952" i="4"/>
  <c r="M2951" i="4"/>
  <c r="M2950" i="4"/>
  <c r="M2949" i="4"/>
  <c r="M2948" i="4"/>
  <c r="M2947" i="4"/>
  <c r="M2946" i="4"/>
  <c r="M2945" i="4"/>
  <c r="M2944" i="4"/>
  <c r="M2943" i="4"/>
  <c r="M2942" i="4"/>
  <c r="M2941" i="4"/>
  <c r="M2940" i="4"/>
  <c r="M2939" i="4"/>
  <c r="M2938" i="4"/>
  <c r="M2937" i="4"/>
  <c r="M2936" i="4"/>
  <c r="M2935" i="4"/>
  <c r="M2934" i="4"/>
  <c r="M2933" i="4"/>
  <c r="M2932" i="4"/>
  <c r="M2931" i="4"/>
  <c r="M2930" i="4"/>
  <c r="M2929" i="4"/>
  <c r="M2928" i="4"/>
  <c r="M2927" i="4"/>
  <c r="M2926" i="4"/>
  <c r="M2925" i="4"/>
  <c r="M2924" i="4"/>
  <c r="M2923" i="4"/>
  <c r="M2922" i="4"/>
  <c r="M2921" i="4"/>
  <c r="M2920" i="4"/>
  <c r="M2919" i="4"/>
  <c r="M2918" i="4"/>
  <c r="M2917" i="4"/>
  <c r="M2916" i="4"/>
  <c r="M2915" i="4"/>
  <c r="M2914" i="4"/>
  <c r="M2913" i="4"/>
  <c r="M2912" i="4"/>
  <c r="M2911" i="4"/>
  <c r="M2910" i="4"/>
  <c r="M2909" i="4"/>
  <c r="M2908" i="4"/>
  <c r="M2907" i="4"/>
  <c r="M2906" i="4"/>
  <c r="M2905" i="4"/>
  <c r="M2904" i="4"/>
  <c r="M2903" i="4"/>
  <c r="M2902" i="4"/>
  <c r="M2901" i="4"/>
  <c r="M2900" i="4"/>
  <c r="M2899" i="4"/>
  <c r="M2898" i="4"/>
  <c r="M2897" i="4"/>
  <c r="M2896" i="4"/>
  <c r="M2895" i="4"/>
  <c r="M2894" i="4"/>
  <c r="M2893" i="4"/>
  <c r="M2892" i="4"/>
  <c r="M2891" i="4"/>
  <c r="M2890" i="4"/>
  <c r="M2889" i="4"/>
  <c r="M2888" i="4"/>
  <c r="M2887" i="4"/>
  <c r="M2886" i="4"/>
  <c r="M2885" i="4"/>
  <c r="M2884" i="4"/>
  <c r="M2883" i="4"/>
  <c r="M2882" i="4"/>
  <c r="M2881" i="4"/>
  <c r="M2880" i="4"/>
  <c r="M2879" i="4"/>
  <c r="M2878" i="4"/>
  <c r="M2877" i="4"/>
  <c r="M2876" i="4"/>
  <c r="M2875" i="4"/>
  <c r="M2874" i="4"/>
  <c r="M2873" i="4"/>
  <c r="M2872" i="4"/>
  <c r="M2871" i="4"/>
  <c r="M2870" i="4"/>
  <c r="M2869" i="4"/>
  <c r="M2868" i="4"/>
  <c r="M2867" i="4"/>
  <c r="M2866" i="4"/>
  <c r="M2865" i="4"/>
  <c r="M2864" i="4"/>
  <c r="M2863" i="4"/>
  <c r="M2862" i="4"/>
  <c r="M2861" i="4"/>
  <c r="M2860" i="4"/>
  <c r="M2859" i="4"/>
  <c r="M2858" i="4"/>
  <c r="M2857" i="4"/>
  <c r="M2856" i="4"/>
  <c r="M2855" i="4"/>
  <c r="M2854" i="4"/>
  <c r="M2853" i="4"/>
  <c r="M2852" i="4"/>
  <c r="M2851" i="4"/>
  <c r="M2850" i="4"/>
  <c r="M2849" i="4"/>
  <c r="M2848" i="4"/>
  <c r="M2847" i="4"/>
  <c r="M2846" i="4"/>
  <c r="M2845" i="4"/>
  <c r="M2844" i="4"/>
  <c r="M2843" i="4"/>
  <c r="M2842" i="4"/>
  <c r="M2841" i="4"/>
  <c r="M2840" i="4"/>
  <c r="M2839" i="4"/>
  <c r="M2838" i="4"/>
  <c r="M2837" i="4"/>
  <c r="M2836" i="4"/>
  <c r="M2835" i="4"/>
  <c r="M2834" i="4"/>
  <c r="M2833" i="4"/>
  <c r="M2832" i="4"/>
  <c r="M2831" i="4"/>
  <c r="M2830" i="4"/>
  <c r="M2829" i="4"/>
  <c r="M2828" i="4"/>
  <c r="M2827" i="4"/>
  <c r="M2826" i="4"/>
  <c r="M2825" i="4"/>
  <c r="M2824" i="4"/>
  <c r="M2823" i="4"/>
  <c r="M2822" i="4"/>
  <c r="M2821" i="4"/>
  <c r="M2820" i="4"/>
  <c r="M2819" i="4"/>
  <c r="M2818" i="4"/>
  <c r="M2817" i="4"/>
  <c r="M2816" i="4"/>
  <c r="M2815" i="4"/>
  <c r="M2814" i="4"/>
  <c r="M2813" i="4"/>
  <c r="M2812" i="4"/>
  <c r="M2811" i="4"/>
  <c r="M2810" i="4"/>
  <c r="M2809" i="4"/>
  <c r="M2808" i="4"/>
  <c r="M2807" i="4"/>
  <c r="M2806" i="4"/>
  <c r="M2805" i="4"/>
  <c r="M2804" i="4"/>
  <c r="M2803" i="4"/>
  <c r="M2802" i="4"/>
  <c r="M2801" i="4"/>
  <c r="M2800" i="4"/>
  <c r="M2799" i="4"/>
  <c r="M2798" i="4"/>
  <c r="M2797" i="4"/>
  <c r="M2796" i="4"/>
  <c r="M2795" i="4"/>
  <c r="M2794" i="4"/>
  <c r="M2793" i="4"/>
  <c r="M2792" i="4"/>
  <c r="M2791" i="4"/>
  <c r="M2790" i="4"/>
  <c r="M2789" i="4"/>
  <c r="M2788" i="4"/>
  <c r="M2787" i="4"/>
  <c r="M2786" i="4"/>
  <c r="M2785" i="4"/>
  <c r="M2784" i="4"/>
  <c r="M2783" i="4"/>
  <c r="M2782" i="4"/>
  <c r="M2781" i="4"/>
  <c r="M2780" i="4"/>
  <c r="M2779" i="4"/>
  <c r="M2778" i="4"/>
  <c r="M2777" i="4"/>
  <c r="M2776" i="4"/>
  <c r="M2775" i="4"/>
  <c r="M2774" i="4"/>
  <c r="M2773" i="4"/>
  <c r="M2772" i="4"/>
  <c r="M2771" i="4"/>
  <c r="M2770" i="4"/>
  <c r="M2769" i="4"/>
  <c r="M2768" i="4"/>
  <c r="M2767" i="4"/>
  <c r="M2766" i="4"/>
  <c r="M2765" i="4"/>
  <c r="M2764" i="4"/>
  <c r="M2763" i="4"/>
  <c r="M2762" i="4"/>
  <c r="M2761" i="4"/>
  <c r="M2760" i="4"/>
  <c r="M2759" i="4"/>
  <c r="M2758" i="4"/>
  <c r="M2757" i="4"/>
  <c r="M2756" i="4"/>
  <c r="M2755" i="4"/>
  <c r="M2754" i="4"/>
  <c r="M2753" i="4"/>
  <c r="M2752" i="4"/>
  <c r="M2751" i="4"/>
  <c r="M2750" i="4"/>
  <c r="M2749" i="4"/>
  <c r="M2748" i="4"/>
  <c r="M2747" i="4"/>
  <c r="M2746" i="4"/>
  <c r="M2745" i="4"/>
  <c r="M2744" i="4"/>
  <c r="M2743" i="4"/>
  <c r="M2742" i="4"/>
  <c r="M2741" i="4"/>
  <c r="M2740" i="4"/>
  <c r="M2739" i="4"/>
  <c r="M2738" i="4"/>
  <c r="M2737" i="4"/>
  <c r="M2736" i="4"/>
  <c r="M2735" i="4"/>
  <c r="M2734" i="4"/>
  <c r="M2733" i="4"/>
  <c r="M2732" i="4"/>
  <c r="M2731" i="4"/>
  <c r="M2730" i="4"/>
  <c r="M2729" i="4"/>
  <c r="M2728" i="4"/>
  <c r="M2727" i="4"/>
  <c r="M2726" i="4"/>
  <c r="M2725" i="4"/>
  <c r="M2724" i="4"/>
  <c r="M2723" i="4"/>
  <c r="M2722" i="4"/>
  <c r="M2721" i="4"/>
  <c r="M2720" i="4"/>
  <c r="M2719" i="4"/>
  <c r="M2718" i="4"/>
  <c r="M2717" i="4"/>
  <c r="M2716" i="4"/>
  <c r="M2715" i="4"/>
  <c r="M2714" i="4"/>
  <c r="M2713" i="4"/>
  <c r="M2712" i="4"/>
  <c r="M2711" i="4"/>
  <c r="M2710" i="4"/>
  <c r="M2709" i="4"/>
  <c r="M2708" i="4"/>
  <c r="M2707" i="4"/>
  <c r="M2706" i="4"/>
  <c r="M2705" i="4"/>
  <c r="M2704" i="4"/>
  <c r="M2703" i="4"/>
  <c r="M2702" i="4"/>
  <c r="M2701" i="4"/>
  <c r="M2700" i="4"/>
  <c r="M2699" i="4"/>
  <c r="M2698" i="4"/>
  <c r="M2697" i="4"/>
  <c r="M2696" i="4"/>
  <c r="M2695" i="4"/>
  <c r="M2694" i="4"/>
  <c r="M2693" i="4"/>
  <c r="M2692" i="4"/>
  <c r="M2691" i="4"/>
  <c r="M2690" i="4"/>
  <c r="M2689" i="4"/>
  <c r="M2688" i="4"/>
  <c r="M2687" i="4"/>
  <c r="M2686" i="4"/>
  <c r="M2685" i="4"/>
  <c r="M2684" i="4"/>
  <c r="M2683" i="4"/>
  <c r="M2682" i="4"/>
  <c r="M2681" i="4"/>
  <c r="M2680" i="4"/>
  <c r="M2679" i="4"/>
  <c r="M2678" i="4"/>
  <c r="M2677" i="4"/>
  <c r="M2676" i="4"/>
  <c r="M2675" i="4"/>
  <c r="M2674" i="4"/>
  <c r="M2673" i="4"/>
  <c r="M2672" i="4"/>
  <c r="M2671" i="4"/>
  <c r="M2670" i="4"/>
  <c r="M2669" i="4"/>
  <c r="M2668" i="4"/>
  <c r="M2667" i="4"/>
  <c r="M2666" i="4"/>
  <c r="M2665" i="4"/>
  <c r="M2664" i="4"/>
  <c r="M2663" i="4"/>
  <c r="M2662" i="4"/>
  <c r="M2661" i="4"/>
  <c r="M2660" i="4"/>
  <c r="M2659" i="4"/>
  <c r="M2658" i="4"/>
  <c r="M2657" i="4"/>
  <c r="M2656" i="4"/>
  <c r="M2655" i="4"/>
  <c r="M2654" i="4"/>
  <c r="M2653" i="4"/>
  <c r="M2652" i="4"/>
  <c r="M2651" i="4"/>
  <c r="M2650" i="4"/>
  <c r="M2649" i="4"/>
  <c r="M2648" i="4"/>
  <c r="M2647" i="4"/>
  <c r="M2646" i="4"/>
  <c r="M2645" i="4"/>
  <c r="M2644" i="4"/>
  <c r="M2643" i="4"/>
  <c r="M2642" i="4"/>
  <c r="M2641" i="4"/>
  <c r="M2640" i="4"/>
  <c r="M2639" i="4"/>
  <c r="M2638" i="4"/>
  <c r="M2637" i="4"/>
  <c r="M2636" i="4"/>
  <c r="M2635" i="4"/>
  <c r="M2634" i="4"/>
  <c r="M2633" i="4"/>
  <c r="M2632" i="4"/>
  <c r="M2631" i="4"/>
  <c r="M2630" i="4"/>
  <c r="M2629" i="4"/>
  <c r="M2628" i="4"/>
  <c r="M2627" i="4"/>
  <c r="M2626" i="4"/>
  <c r="M2625" i="4"/>
  <c r="M2624" i="4"/>
  <c r="M2623" i="4"/>
  <c r="M2622" i="4"/>
  <c r="M2621" i="4"/>
  <c r="M2620" i="4"/>
  <c r="M2619" i="4"/>
  <c r="M2618" i="4"/>
  <c r="M2617" i="4"/>
  <c r="M2616" i="4"/>
  <c r="M2615" i="4"/>
  <c r="M2614" i="4"/>
  <c r="M2613" i="4"/>
  <c r="M2612" i="4"/>
  <c r="M2611" i="4"/>
  <c r="M2610" i="4"/>
  <c r="M2609" i="4"/>
  <c r="M2608" i="4"/>
  <c r="M2607" i="4"/>
  <c r="M2606" i="4"/>
  <c r="M2605" i="4"/>
  <c r="M2604" i="4"/>
  <c r="M2603" i="4"/>
  <c r="M2602" i="4"/>
  <c r="M2601" i="4"/>
  <c r="M2600" i="4"/>
  <c r="M2599" i="4"/>
  <c r="M2598" i="4"/>
  <c r="M2597" i="4"/>
  <c r="M2596" i="4"/>
  <c r="M2595" i="4"/>
  <c r="M2594" i="4"/>
  <c r="M2593" i="4"/>
  <c r="M2592" i="4"/>
  <c r="M2591" i="4"/>
  <c r="M2590" i="4"/>
  <c r="M2589" i="4"/>
  <c r="M2588" i="4"/>
  <c r="M2587" i="4"/>
  <c r="M2586" i="4"/>
  <c r="M2585" i="4"/>
  <c r="M2584" i="4"/>
  <c r="M2583" i="4"/>
  <c r="M2582" i="4"/>
  <c r="M2581" i="4"/>
  <c r="M2580" i="4"/>
  <c r="M2579" i="4"/>
  <c r="M2578" i="4"/>
  <c r="M2577" i="4"/>
  <c r="M2576" i="4"/>
  <c r="M2575" i="4"/>
  <c r="M2574" i="4"/>
  <c r="M2573" i="4"/>
  <c r="M2572" i="4"/>
  <c r="M2571" i="4"/>
  <c r="M2570" i="4"/>
  <c r="M2569" i="4"/>
  <c r="M2568" i="4"/>
  <c r="M2567" i="4"/>
  <c r="M2566" i="4"/>
  <c r="M2565" i="4"/>
  <c r="M2564" i="4"/>
  <c r="M2563" i="4"/>
  <c r="M2562" i="4"/>
  <c r="M2561" i="4"/>
  <c r="M2560" i="4"/>
  <c r="M2559" i="4"/>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6"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9" i="4"/>
  <c r="M2388" i="4"/>
  <c r="M2387"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Z60" i="7" l="1"/>
  <c r="AB60" i="7"/>
  <c r="Z204" i="7"/>
  <c r="AB204" i="7"/>
  <c r="Z348" i="7"/>
  <c r="AB348" i="7"/>
  <c r="Z492" i="7"/>
  <c r="AB492" i="7"/>
  <c r="Z636" i="7"/>
  <c r="AB636" i="7"/>
  <c r="Z780" i="7"/>
  <c r="AB780" i="7"/>
  <c r="Z924" i="7"/>
  <c r="AB924" i="7"/>
  <c r="Z1068" i="7"/>
  <c r="AB1068" i="7"/>
  <c r="Z1212" i="7"/>
  <c r="AB1212" i="7"/>
  <c r="Z1356" i="7"/>
  <c r="AB1356" i="7"/>
  <c r="Z1243" i="7"/>
  <c r="AB1243" i="7"/>
  <c r="Z1364" i="7"/>
  <c r="AB1364" i="7"/>
  <c r="Z1077" i="7"/>
  <c r="AB1077" i="7"/>
  <c r="Z946" i="7"/>
  <c r="AB946" i="7"/>
  <c r="Z623" i="7"/>
  <c r="AB623" i="7"/>
  <c r="Z49" i="7"/>
  <c r="AB49" i="7"/>
  <c r="Z193" i="7"/>
  <c r="AB193" i="7"/>
  <c r="AB337" i="7"/>
  <c r="Z337" i="7"/>
  <c r="Z481" i="7"/>
  <c r="AB481" i="7"/>
  <c r="Z625" i="7"/>
  <c r="AB625" i="7"/>
  <c r="Z769" i="7"/>
  <c r="AB769" i="7"/>
  <c r="Z913" i="7"/>
  <c r="AB913" i="7"/>
  <c r="Z1057" i="7"/>
  <c r="AB1057" i="7"/>
  <c r="Z1201" i="7"/>
  <c r="AB1201" i="7"/>
  <c r="Z1345" i="7"/>
  <c r="AB1345" i="7"/>
  <c r="Z7" i="7"/>
  <c r="AB7" i="7"/>
  <c r="Z571" i="7"/>
  <c r="AB571" i="7"/>
  <c r="Z1363" i="7"/>
  <c r="AB1363" i="7"/>
  <c r="Z752" i="7"/>
  <c r="AB752" i="7"/>
  <c r="Z69" i="7"/>
  <c r="AB69" i="7"/>
  <c r="Z706" i="7"/>
  <c r="AB706" i="7"/>
  <c r="AB11" i="7"/>
  <c r="Z11" i="7"/>
  <c r="Z971" i="7"/>
  <c r="AB971" i="7"/>
  <c r="Z62" i="7"/>
  <c r="AB62" i="7"/>
  <c r="Z206" i="7"/>
  <c r="AB206" i="7"/>
  <c r="Z350" i="7"/>
  <c r="AB350" i="7"/>
  <c r="Z494" i="7"/>
  <c r="AB494" i="7"/>
  <c r="Z638" i="7"/>
  <c r="AB638" i="7"/>
  <c r="Z782" i="7"/>
  <c r="AB782" i="7"/>
  <c r="Z926" i="7"/>
  <c r="AB926" i="7"/>
  <c r="Z1070" i="7"/>
  <c r="AB1070" i="7"/>
  <c r="Z1214" i="7"/>
  <c r="AB1214" i="7"/>
  <c r="Z1358" i="7"/>
  <c r="AB1358" i="7"/>
  <c r="Z91" i="7"/>
  <c r="AB91" i="7"/>
  <c r="Z739" i="7"/>
  <c r="AB739" i="7"/>
  <c r="Z68" i="7"/>
  <c r="AB68" i="7"/>
  <c r="Z1004" i="7"/>
  <c r="AB1004" i="7"/>
  <c r="Z369" i="7"/>
  <c r="AB369" i="7"/>
  <c r="AB1317" i="7"/>
  <c r="Z1317" i="7"/>
  <c r="Z658" i="7"/>
  <c r="AB658" i="7"/>
  <c r="Z1366" i="7"/>
  <c r="AB1366" i="7"/>
  <c r="Z1007" i="7"/>
  <c r="AB1007" i="7"/>
  <c r="Z75" i="7"/>
  <c r="AB75" i="7"/>
  <c r="Z219" i="7"/>
  <c r="AB219" i="7"/>
  <c r="Z363" i="7"/>
  <c r="AB363" i="7"/>
  <c r="Z507" i="7"/>
  <c r="AB507" i="7"/>
  <c r="Z651" i="7"/>
  <c r="AB651" i="7"/>
  <c r="Z795" i="7"/>
  <c r="AB795" i="7"/>
  <c r="Z939" i="7"/>
  <c r="AB939" i="7"/>
  <c r="Z1083" i="7"/>
  <c r="AB1083" i="7"/>
  <c r="Z1227" i="7"/>
  <c r="AB1227" i="7"/>
  <c r="Z1371" i="7"/>
  <c r="AB1371" i="7"/>
  <c r="Z163" i="7"/>
  <c r="AB163" i="7"/>
  <c r="Z871" i="7"/>
  <c r="AB871" i="7"/>
  <c r="Z104" i="7"/>
  <c r="AB104" i="7"/>
  <c r="Z860" i="7"/>
  <c r="AB860" i="7"/>
  <c r="AB117" i="7"/>
  <c r="Z117" i="7"/>
  <c r="Z777" i="7"/>
  <c r="AB777" i="7"/>
  <c r="Z1425" i="7"/>
  <c r="AB1425" i="7"/>
  <c r="Z778" i="7"/>
  <c r="AB778" i="7"/>
  <c r="AB23" i="7"/>
  <c r="Z23" i="7"/>
  <c r="Z779" i="7"/>
  <c r="AB779" i="7"/>
  <c r="AB4" i="7"/>
  <c r="Z148" i="7"/>
  <c r="AB148" i="7"/>
  <c r="Z292" i="7"/>
  <c r="AB292" i="7"/>
  <c r="Z436" i="7"/>
  <c r="AB436" i="7"/>
  <c r="Z580" i="7"/>
  <c r="AB580" i="7"/>
  <c r="Z724" i="7"/>
  <c r="AB724" i="7"/>
  <c r="Z868" i="7"/>
  <c r="AB868" i="7"/>
  <c r="Z1012" i="7"/>
  <c r="AB1012" i="7"/>
  <c r="Z1156" i="7"/>
  <c r="AB1156" i="7"/>
  <c r="Z1300" i="7"/>
  <c r="AB1300" i="7"/>
  <c r="Z1444" i="7"/>
  <c r="AB1444" i="7"/>
  <c r="Z908" i="7"/>
  <c r="AB908" i="7"/>
  <c r="Z705" i="7"/>
  <c r="AB705" i="7"/>
  <c r="Z526" i="7"/>
  <c r="AB526" i="7"/>
  <c r="Z311" i="7"/>
  <c r="AB311" i="7"/>
  <c r="Z29" i="7"/>
  <c r="AB29" i="7"/>
  <c r="Z173" i="7"/>
  <c r="AB173" i="7"/>
  <c r="Z317" i="7"/>
  <c r="AB317" i="7"/>
  <c r="Z461" i="7"/>
  <c r="AB461" i="7"/>
  <c r="Z605" i="7"/>
  <c r="AB605" i="7"/>
  <c r="Z749" i="7"/>
  <c r="AB749" i="7"/>
  <c r="Z893" i="7"/>
  <c r="AB893" i="7"/>
  <c r="Z1037" i="7"/>
  <c r="AB1037" i="7"/>
  <c r="Z1181" i="7"/>
  <c r="AB1181" i="7"/>
  <c r="Z1325" i="7"/>
  <c r="AB1325" i="7"/>
  <c r="Z1469" i="7"/>
  <c r="AB1469" i="7"/>
  <c r="Z1039" i="7"/>
  <c r="AB1039" i="7"/>
  <c r="Z608" i="7"/>
  <c r="AB608" i="7"/>
  <c r="Z333" i="7"/>
  <c r="AB333" i="7"/>
  <c r="Z1041" i="7"/>
  <c r="AB1041" i="7"/>
  <c r="Z694" i="7"/>
  <c r="AB694" i="7"/>
  <c r="Z227" i="7"/>
  <c r="AB227" i="7"/>
  <c r="Z1307" i="7"/>
  <c r="AB1307" i="7"/>
  <c r="Z114" i="7"/>
  <c r="AB114" i="7"/>
  <c r="Z258" i="7"/>
  <c r="AB258" i="7"/>
  <c r="Z402" i="7"/>
  <c r="AB402" i="7"/>
  <c r="Z546" i="7"/>
  <c r="AB546" i="7"/>
  <c r="Z690" i="7"/>
  <c r="AB690" i="7"/>
  <c r="Z834" i="7"/>
  <c r="AB834" i="7"/>
  <c r="Z978" i="7"/>
  <c r="AB978" i="7"/>
  <c r="Z1122" i="7"/>
  <c r="AB1122" i="7"/>
  <c r="Z1266" i="7"/>
  <c r="AB1266" i="7"/>
  <c r="Z1410" i="7"/>
  <c r="AB1410" i="7"/>
  <c r="Z355" i="7"/>
  <c r="AB355" i="7"/>
  <c r="Z1075" i="7"/>
  <c r="AB1075" i="7"/>
  <c r="Z308" i="7"/>
  <c r="AB308" i="7"/>
  <c r="Z1256" i="7"/>
  <c r="AB1256" i="7"/>
  <c r="Z621" i="7"/>
  <c r="AB621" i="7"/>
  <c r="Z1365" i="7"/>
  <c r="AB1365" i="7"/>
  <c r="Z754" i="7"/>
  <c r="AB754" i="7"/>
  <c r="Z731" i="7"/>
  <c r="AB731" i="7"/>
  <c r="Z72" i="7"/>
  <c r="AB72" i="7"/>
  <c r="Z216" i="7"/>
  <c r="AB216" i="7"/>
  <c r="Z360" i="7"/>
  <c r="AB360" i="7"/>
  <c r="Z504" i="7"/>
  <c r="AB504" i="7"/>
  <c r="Z648" i="7"/>
  <c r="AB648" i="7"/>
  <c r="Z792" i="7"/>
  <c r="AB792" i="7"/>
  <c r="Z936" i="7"/>
  <c r="AB936" i="7"/>
  <c r="Z1080" i="7"/>
  <c r="AB1080" i="7"/>
  <c r="Z1224" i="7"/>
  <c r="AB1224" i="7"/>
  <c r="Z1368" i="7"/>
  <c r="AB1368" i="7"/>
  <c r="Z32" i="7"/>
  <c r="AB32" i="7"/>
  <c r="Z9" i="7"/>
  <c r="AB9" i="7"/>
  <c r="Z1197" i="7"/>
  <c r="AB1197" i="7"/>
  <c r="AB1054" i="7"/>
  <c r="Z1054" i="7"/>
  <c r="Z707" i="7"/>
  <c r="AB707" i="7"/>
  <c r="Z61" i="7"/>
  <c r="AB61" i="7"/>
  <c r="Z205" i="7"/>
  <c r="AB205" i="7"/>
  <c r="Z349" i="7"/>
  <c r="AB349" i="7"/>
  <c r="Z493" i="7"/>
  <c r="AB493" i="7"/>
  <c r="Z637" i="7"/>
  <c r="AB637" i="7"/>
  <c r="Z781" i="7"/>
  <c r="AB781" i="7"/>
  <c r="Z925" i="7"/>
  <c r="AB925" i="7"/>
  <c r="Z1069" i="7"/>
  <c r="AB1069" i="7"/>
  <c r="Z1213" i="7"/>
  <c r="AB1213" i="7"/>
  <c r="Z1357" i="7"/>
  <c r="AB1357" i="7"/>
  <c r="Z43" i="7"/>
  <c r="AB43" i="7"/>
  <c r="AB631" i="7"/>
  <c r="Z631" i="7"/>
  <c r="Z1435" i="7"/>
  <c r="AB1435" i="7"/>
  <c r="Z824" i="7"/>
  <c r="AB824" i="7"/>
  <c r="AB1125" i="7"/>
  <c r="Z1125" i="7"/>
  <c r="Z790" i="7"/>
  <c r="AB790" i="7"/>
  <c r="Z119" i="7"/>
  <c r="AB119" i="7"/>
  <c r="Z1031" i="7"/>
  <c r="AB1031" i="7"/>
  <c r="Z74" i="7"/>
  <c r="AB74" i="7"/>
  <c r="Z218" i="7"/>
  <c r="AB218" i="7"/>
  <c r="Z362" i="7"/>
  <c r="AB362" i="7"/>
  <c r="Z506" i="7"/>
  <c r="AB506" i="7"/>
  <c r="Z650" i="7"/>
  <c r="AB650" i="7"/>
  <c r="Z794" i="7"/>
  <c r="AB794" i="7"/>
  <c r="Z938" i="7"/>
  <c r="AB938" i="7"/>
  <c r="Z1082" i="7"/>
  <c r="AB1082" i="7"/>
  <c r="Z1226" i="7"/>
  <c r="AB1226" i="7"/>
  <c r="Z1370" i="7"/>
  <c r="AB1370" i="7"/>
  <c r="Z139" i="7"/>
  <c r="AB139" i="7"/>
  <c r="Z811" i="7"/>
  <c r="AB811" i="7"/>
  <c r="Z164" i="7"/>
  <c r="AB164" i="7"/>
  <c r="Z1088" i="7"/>
  <c r="AB1088" i="7"/>
  <c r="Z453" i="7"/>
  <c r="AB453" i="7"/>
  <c r="Z1377" i="7"/>
  <c r="AB1377" i="7"/>
  <c r="Z730" i="7"/>
  <c r="AB730" i="7"/>
  <c r="Z1450" i="7"/>
  <c r="AB1450" i="7"/>
  <c r="Z1091" i="7"/>
  <c r="AB1091" i="7"/>
  <c r="Z87" i="7"/>
  <c r="AB87" i="7"/>
  <c r="Z231" i="7"/>
  <c r="AB231" i="7"/>
  <c r="Z375" i="7"/>
  <c r="AB375" i="7"/>
  <c r="Z519" i="7"/>
  <c r="AB519" i="7"/>
  <c r="Z663" i="7"/>
  <c r="AB663" i="7"/>
  <c r="Z807" i="7"/>
  <c r="AB807" i="7"/>
  <c r="Z951" i="7"/>
  <c r="AB951" i="7"/>
  <c r="Z1095" i="7"/>
  <c r="AB1095" i="7"/>
  <c r="Z1239" i="7"/>
  <c r="AB1239" i="7"/>
  <c r="Z1383" i="7"/>
  <c r="AB1383" i="7"/>
  <c r="Z211" i="7"/>
  <c r="AB211" i="7"/>
  <c r="Z907" i="7"/>
  <c r="AB907" i="7"/>
  <c r="Z176" i="7"/>
  <c r="AB176" i="7"/>
  <c r="Z920" i="7"/>
  <c r="AB920" i="7"/>
  <c r="AB165" i="7"/>
  <c r="Z165" i="7"/>
  <c r="Z849" i="7"/>
  <c r="AB849" i="7"/>
  <c r="Z82" i="7"/>
  <c r="AB82" i="7"/>
  <c r="Z838" i="7"/>
  <c r="AB838" i="7"/>
  <c r="Z95" i="7"/>
  <c r="AB95" i="7"/>
  <c r="Z851" i="7"/>
  <c r="AB851" i="7"/>
  <c r="Z16" i="7"/>
  <c r="AB16" i="7"/>
  <c r="Z160" i="7"/>
  <c r="AB160" i="7"/>
  <c r="Z304" i="7"/>
  <c r="AB304" i="7"/>
  <c r="Z448" i="7"/>
  <c r="AB448" i="7"/>
  <c r="Z592" i="7"/>
  <c r="AB592" i="7"/>
  <c r="Z736" i="7"/>
  <c r="AB736" i="7"/>
  <c r="Z880" i="7"/>
  <c r="AB880" i="7"/>
  <c r="Z1024" i="7"/>
  <c r="AB1024" i="7"/>
  <c r="Z1168" i="7"/>
  <c r="AB1168" i="7"/>
  <c r="Z1312" i="7"/>
  <c r="AB1312" i="7"/>
  <c r="Z1456" i="7"/>
  <c r="AB1456" i="7"/>
  <c r="Z1028" i="7"/>
  <c r="AB1028" i="7"/>
  <c r="Z813" i="7"/>
  <c r="AB813" i="7"/>
  <c r="Z646" i="7"/>
  <c r="AB646" i="7"/>
  <c r="Z467" i="7"/>
  <c r="AB467" i="7"/>
  <c r="Z41" i="7"/>
  <c r="AB41" i="7"/>
  <c r="Z185" i="7"/>
  <c r="AB185" i="7"/>
  <c r="Z329" i="7"/>
  <c r="AB329" i="7"/>
  <c r="Z473" i="7"/>
  <c r="AB473" i="7"/>
  <c r="Z617" i="7"/>
  <c r="AB617" i="7"/>
  <c r="Z761" i="7"/>
  <c r="AB761" i="7"/>
  <c r="Z905" i="7"/>
  <c r="AB905" i="7"/>
  <c r="Z1049" i="7"/>
  <c r="AB1049" i="7"/>
  <c r="Z1193" i="7"/>
  <c r="AB1193" i="7"/>
  <c r="Z1337" i="7"/>
  <c r="AB1337" i="7"/>
  <c r="Z247" i="7"/>
  <c r="AB247" i="7"/>
  <c r="Z1111" i="7"/>
  <c r="AB1111" i="7"/>
  <c r="Z704" i="7"/>
  <c r="AB704" i="7"/>
  <c r="Z381" i="7"/>
  <c r="AB381" i="7"/>
  <c r="AB1149" i="7"/>
  <c r="Z1149" i="7"/>
  <c r="Z802" i="7"/>
  <c r="AB802" i="7"/>
  <c r="Z287" i="7"/>
  <c r="AB287" i="7"/>
  <c r="Z1391" i="7"/>
  <c r="AB1391" i="7"/>
  <c r="Z126" i="7"/>
  <c r="AB126" i="7"/>
  <c r="Z270" i="7"/>
  <c r="AB270" i="7"/>
  <c r="Z414" i="7"/>
  <c r="AB414" i="7"/>
  <c r="Z558" i="7"/>
  <c r="AB558" i="7"/>
  <c r="Z702" i="7"/>
  <c r="AB702" i="7"/>
  <c r="Z846" i="7"/>
  <c r="AB846" i="7"/>
  <c r="Z990" i="7"/>
  <c r="AB990" i="7"/>
  <c r="Z1134" i="7"/>
  <c r="AB1134" i="7"/>
  <c r="Z1278" i="7"/>
  <c r="AB1278" i="7"/>
  <c r="Z1422" i="7"/>
  <c r="AB1422" i="7"/>
  <c r="Z415" i="7"/>
  <c r="AB415" i="7"/>
  <c r="Z1135" i="7"/>
  <c r="AB1135" i="7"/>
  <c r="Z368" i="7"/>
  <c r="AB368" i="7"/>
  <c r="Z1328" i="7"/>
  <c r="AB1328" i="7"/>
  <c r="Z669" i="7"/>
  <c r="AB669" i="7"/>
  <c r="Z1437" i="7"/>
  <c r="AB1437" i="7"/>
  <c r="Z826" i="7"/>
  <c r="AB826" i="7"/>
  <c r="Z791" i="7"/>
  <c r="AB791" i="7"/>
  <c r="Z804" i="7"/>
  <c r="AB804" i="7"/>
  <c r="Z1281" i="7"/>
  <c r="AB1281" i="7"/>
  <c r="Z793" i="7"/>
  <c r="AB793" i="7"/>
  <c r="Z67" i="7"/>
  <c r="AB67" i="7"/>
  <c r="Z1115" i="7"/>
  <c r="AB1115" i="7"/>
  <c r="Z806" i="7"/>
  <c r="AB806" i="7"/>
  <c r="Z187" i="7"/>
  <c r="AB187" i="7"/>
  <c r="Z1449" i="7"/>
  <c r="AB1449" i="7"/>
  <c r="Z99" i="7"/>
  <c r="AB99" i="7"/>
  <c r="Z675" i="7"/>
  <c r="AB675" i="7"/>
  <c r="Z1395" i="7"/>
  <c r="AB1395" i="7"/>
  <c r="Z897" i="7"/>
  <c r="AB897" i="7"/>
  <c r="Z28" i="7"/>
  <c r="AB28" i="7"/>
  <c r="Z748" i="7"/>
  <c r="AB748" i="7"/>
  <c r="Z1468" i="7"/>
  <c r="AB1468" i="7"/>
  <c r="Z587" i="7"/>
  <c r="AB587" i="7"/>
  <c r="Z629" i="7"/>
  <c r="AB629" i="7"/>
  <c r="Z1349" i="7"/>
  <c r="AB1349" i="7"/>
  <c r="Z1245" i="7"/>
  <c r="AB1245" i="7"/>
  <c r="Z138" i="7"/>
  <c r="AB138" i="7"/>
  <c r="Z1002" i="7"/>
  <c r="AB1002" i="7"/>
  <c r="Z875" i="7"/>
  <c r="AB875" i="7"/>
  <c r="Z65" i="7"/>
  <c r="AB65" i="7"/>
  <c r="Z516" i="7"/>
  <c r="AB516" i="7"/>
  <c r="Z93" i="7"/>
  <c r="AB93" i="7"/>
  <c r="Z73" i="7"/>
  <c r="AB73" i="7"/>
  <c r="Z361" i="7"/>
  <c r="AB361" i="7"/>
  <c r="Z937" i="7"/>
  <c r="AB937" i="7"/>
  <c r="Z1225" i="7"/>
  <c r="AB1225" i="7"/>
  <c r="Z703" i="7"/>
  <c r="AB703" i="7"/>
  <c r="Z872" i="7"/>
  <c r="AB872" i="7"/>
  <c r="Z230" i="7"/>
  <c r="AB230" i="7"/>
  <c r="Z662" i="7"/>
  <c r="AB662" i="7"/>
  <c r="Z1094" i="7"/>
  <c r="AB1094" i="7"/>
  <c r="Z1382" i="7"/>
  <c r="AB1382" i="7"/>
  <c r="Z1136" i="7"/>
  <c r="AB1136" i="7"/>
  <c r="Z71" i="7"/>
  <c r="AB71" i="7"/>
  <c r="Z531" i="7"/>
  <c r="AB531" i="7"/>
  <c r="Z963" i="7"/>
  <c r="AB963" i="7"/>
  <c r="Z1251" i="7"/>
  <c r="AB1251" i="7"/>
  <c r="Z224" i="7"/>
  <c r="AB224" i="7"/>
  <c r="Z237" i="7"/>
  <c r="AB237" i="7"/>
  <c r="Z143" i="7"/>
  <c r="AB143" i="7"/>
  <c r="Z316" i="7"/>
  <c r="AB316" i="7"/>
  <c r="Z892" i="7"/>
  <c r="AB892" i="7"/>
  <c r="Z1324" i="7"/>
  <c r="AB1324" i="7"/>
  <c r="Z909" i="7"/>
  <c r="AB909" i="7"/>
  <c r="Z53" i="7"/>
  <c r="AB53" i="7"/>
  <c r="Z341" i="7"/>
  <c r="AB341" i="7"/>
  <c r="Z917" i="7"/>
  <c r="AB917" i="7"/>
  <c r="Z403" i="7"/>
  <c r="AB403" i="7"/>
  <c r="Z836" i="7"/>
  <c r="AB836" i="7"/>
  <c r="Z383" i="7"/>
  <c r="AB383" i="7"/>
  <c r="Z426" i="7"/>
  <c r="AB426" i="7"/>
  <c r="Z714" i="7"/>
  <c r="AB714" i="7"/>
  <c r="Z1290" i="7"/>
  <c r="AB1290" i="7"/>
  <c r="Z1195" i="7"/>
  <c r="AB1195" i="7"/>
  <c r="Z1388" i="7"/>
  <c r="AB1388" i="7"/>
  <c r="Z22" i="7"/>
  <c r="AB22" i="7"/>
  <c r="Z240" i="7"/>
  <c r="AB240" i="7"/>
  <c r="Z816" i="7"/>
  <c r="AB816" i="7"/>
  <c r="Z189" i="7"/>
  <c r="AB189" i="7"/>
  <c r="AB229" i="7"/>
  <c r="Z229" i="7"/>
  <c r="Z949" i="7"/>
  <c r="AB949" i="7"/>
  <c r="AB775" i="7"/>
  <c r="Z775" i="7"/>
  <c r="Z263" i="7"/>
  <c r="AB263" i="7"/>
  <c r="Z530" i="7"/>
  <c r="AB530" i="7"/>
  <c r="Z1250" i="7"/>
  <c r="AB1250" i="7"/>
  <c r="Z34" i="7"/>
  <c r="AB34" i="7"/>
  <c r="Z111" i="7"/>
  <c r="AB111" i="7"/>
  <c r="Z543" i="7"/>
  <c r="AB543" i="7"/>
  <c r="Z1119" i="7"/>
  <c r="AB1119" i="7"/>
  <c r="Z331" i="7"/>
  <c r="AB331" i="7"/>
  <c r="Z1064" i="7"/>
  <c r="AB1064" i="7"/>
  <c r="Z250" i="7"/>
  <c r="AB250" i="7"/>
  <c r="Z983" i="7"/>
  <c r="AB983" i="7"/>
  <c r="Z328" i="7"/>
  <c r="AB328" i="7"/>
  <c r="Z760" i="7"/>
  <c r="AB760" i="7"/>
  <c r="Z1048" i="7"/>
  <c r="AB1048" i="7"/>
  <c r="Z1336" i="7"/>
  <c r="AB1336" i="7"/>
  <c r="Z993" i="7"/>
  <c r="AB993" i="7"/>
  <c r="Z695" i="7"/>
  <c r="AB695" i="7"/>
  <c r="Z497" i="7"/>
  <c r="AB497" i="7"/>
  <c r="Z929" i="7"/>
  <c r="AB929" i="7"/>
  <c r="Z1361" i="7"/>
  <c r="AB1361" i="7"/>
  <c r="Z956" i="7"/>
  <c r="AB956" i="7"/>
  <c r="Z513" i="7"/>
  <c r="AB513" i="7"/>
  <c r="Z1006" i="7"/>
  <c r="AB1006" i="7"/>
  <c r="Z6" i="7"/>
  <c r="AB6" i="7"/>
  <c r="Z150" i="7"/>
  <c r="AB150" i="7"/>
  <c r="Z294" i="7"/>
  <c r="AB294" i="7"/>
  <c r="Z438" i="7"/>
  <c r="AB438" i="7"/>
  <c r="Z582" i="7"/>
  <c r="AB582" i="7"/>
  <c r="Z726" i="7"/>
  <c r="AB726" i="7"/>
  <c r="Z870" i="7"/>
  <c r="AB870" i="7"/>
  <c r="Z1014" i="7"/>
  <c r="AB1014" i="7"/>
  <c r="Z1158" i="7"/>
  <c r="AB1158" i="7"/>
  <c r="Z1302" i="7"/>
  <c r="AB1302" i="7"/>
  <c r="Z1446" i="7"/>
  <c r="AB1446" i="7"/>
  <c r="Z523" i="7"/>
  <c r="AB523" i="7"/>
  <c r="Z1267" i="7"/>
  <c r="AB1267" i="7"/>
  <c r="Z512" i="7"/>
  <c r="AB512" i="7"/>
  <c r="Z1460" i="7"/>
  <c r="AB1460" i="7"/>
  <c r="Z801" i="7"/>
  <c r="AB801" i="7"/>
  <c r="Z959" i="7"/>
  <c r="AB959" i="7"/>
  <c r="Z396" i="7"/>
  <c r="AB396" i="7"/>
  <c r="Z972" i="7"/>
  <c r="AB972" i="7"/>
  <c r="Z380" i="7"/>
  <c r="AB380" i="7"/>
  <c r="Z241" i="7"/>
  <c r="AB241" i="7"/>
  <c r="Z961" i="7"/>
  <c r="AB961" i="7"/>
  <c r="Z847" i="7"/>
  <c r="AB847" i="7"/>
  <c r="Z1235" i="7"/>
  <c r="AB1235" i="7"/>
  <c r="Z1118" i="7"/>
  <c r="AB1118" i="7"/>
  <c r="Z699" i="7"/>
  <c r="AB699" i="7"/>
  <c r="Z120" i="7"/>
  <c r="AB120" i="7"/>
  <c r="Z264" i="7"/>
  <c r="AB264" i="7"/>
  <c r="Z408" i="7"/>
  <c r="AB408" i="7"/>
  <c r="Z552" i="7"/>
  <c r="AB552" i="7"/>
  <c r="Z696" i="7"/>
  <c r="AB696" i="7"/>
  <c r="Z840" i="7"/>
  <c r="AB840" i="7"/>
  <c r="Z984" i="7"/>
  <c r="AB984" i="7"/>
  <c r="Z1128" i="7"/>
  <c r="AB1128" i="7"/>
  <c r="Z1272" i="7"/>
  <c r="AB1272" i="7"/>
  <c r="Z1416" i="7"/>
  <c r="AB1416" i="7"/>
  <c r="Z500" i="7"/>
  <c r="AB500" i="7"/>
  <c r="AB405" i="7"/>
  <c r="Z405" i="7"/>
  <c r="Z166" i="7"/>
  <c r="AB166" i="7"/>
  <c r="Z1402" i="7"/>
  <c r="AB1402" i="7"/>
  <c r="Z1139" i="7"/>
  <c r="AB1139" i="7"/>
  <c r="Z109" i="7"/>
  <c r="AB109" i="7"/>
  <c r="AB253" i="7"/>
  <c r="Z253" i="7"/>
  <c r="Z397" i="7"/>
  <c r="AB397" i="7"/>
  <c r="Z541" i="7"/>
  <c r="AB541" i="7"/>
  <c r="Z685" i="7"/>
  <c r="AB685" i="7"/>
  <c r="Z829" i="7"/>
  <c r="AB829" i="7"/>
  <c r="Z973" i="7"/>
  <c r="AB973" i="7"/>
  <c r="Z1117" i="7"/>
  <c r="AB1117" i="7"/>
  <c r="Z1261" i="7"/>
  <c r="AB1261" i="7"/>
  <c r="Z1405" i="7"/>
  <c r="AB1405" i="7"/>
  <c r="Z199" i="7"/>
  <c r="AB199" i="7"/>
  <c r="Z931" i="7"/>
  <c r="AB931" i="7"/>
  <c r="Z260" i="7"/>
  <c r="AB260" i="7"/>
  <c r="Z1076" i="7"/>
  <c r="AB1076" i="7"/>
  <c r="Z202" i="7"/>
  <c r="AB202" i="7"/>
  <c r="Z1042" i="7"/>
  <c r="AB1042" i="7"/>
  <c r="Z443" i="7"/>
  <c r="AB443" i="7"/>
  <c r="Z1319" i="7"/>
  <c r="AB1319" i="7"/>
  <c r="Z122" i="7"/>
  <c r="AB122" i="7"/>
  <c r="Z266" i="7"/>
  <c r="AB266" i="7"/>
  <c r="Z410" i="7"/>
  <c r="AB410" i="7"/>
  <c r="Z554" i="7"/>
  <c r="AB554" i="7"/>
  <c r="Z698" i="7"/>
  <c r="AB698" i="7"/>
  <c r="Z842" i="7"/>
  <c r="AB842" i="7"/>
  <c r="Z986" i="7"/>
  <c r="AB986" i="7"/>
  <c r="Z1130" i="7"/>
  <c r="AB1130" i="7"/>
  <c r="Z1274" i="7"/>
  <c r="AB1274" i="7"/>
  <c r="Z1418" i="7"/>
  <c r="AB1418" i="7"/>
  <c r="AB319" i="7"/>
  <c r="Z319" i="7"/>
  <c r="Z1063" i="7"/>
  <c r="AB1063" i="7"/>
  <c r="Z488" i="7"/>
  <c r="AB488" i="7"/>
  <c r="Z1376" i="7"/>
  <c r="AB1376" i="7"/>
  <c r="Z741" i="7"/>
  <c r="AB741" i="7"/>
  <c r="Z142" i="7"/>
  <c r="AB142" i="7"/>
  <c r="Z994" i="7"/>
  <c r="AB994" i="7"/>
  <c r="Z419" i="7"/>
  <c r="AB419" i="7"/>
  <c r="Z1427" i="7"/>
  <c r="AB1427" i="7"/>
  <c r="Z135" i="7"/>
  <c r="AB135" i="7"/>
  <c r="Z279" i="7"/>
  <c r="AB279" i="7"/>
  <c r="Z423" i="7"/>
  <c r="AB423" i="7"/>
  <c r="Z567" i="7"/>
  <c r="AB567" i="7"/>
  <c r="Z711" i="7"/>
  <c r="AB711" i="7"/>
  <c r="Z855" i="7"/>
  <c r="AB855" i="7"/>
  <c r="Z999" i="7"/>
  <c r="AB999" i="7"/>
  <c r="Z1143" i="7"/>
  <c r="AB1143" i="7"/>
  <c r="Z1287" i="7"/>
  <c r="AB1287" i="7"/>
  <c r="Z1431" i="7"/>
  <c r="AB1431" i="7"/>
  <c r="Z427" i="7"/>
  <c r="AB427" i="7"/>
  <c r="Z1147" i="7"/>
  <c r="AB1147" i="7"/>
  <c r="Z428" i="7"/>
  <c r="AB428" i="7"/>
  <c r="Z1160" i="7"/>
  <c r="AB1160" i="7"/>
  <c r="Z393" i="7"/>
  <c r="AB393" i="7"/>
  <c r="AB1053" i="7"/>
  <c r="Z1053" i="7"/>
  <c r="Z358" i="7"/>
  <c r="AB358" i="7"/>
  <c r="Z1078" i="7"/>
  <c r="AB1078" i="7"/>
  <c r="Z347" i="7"/>
  <c r="AB347" i="7"/>
  <c r="Z1127" i="7"/>
  <c r="AB1127" i="7"/>
  <c r="Z64" i="7"/>
  <c r="AB64" i="7"/>
  <c r="Z208" i="7"/>
  <c r="AB208" i="7"/>
  <c r="Z352" i="7"/>
  <c r="AB352" i="7"/>
  <c r="Z496" i="7"/>
  <c r="AB496" i="7"/>
  <c r="Z640" i="7"/>
  <c r="AB640" i="7"/>
  <c r="Z784" i="7"/>
  <c r="AB784" i="7"/>
  <c r="Z928" i="7"/>
  <c r="AB928" i="7"/>
  <c r="Z1072" i="7"/>
  <c r="AB1072" i="7"/>
  <c r="Z1216" i="7"/>
  <c r="AB1216" i="7"/>
  <c r="Z1360" i="7"/>
  <c r="AB1360" i="7"/>
  <c r="Z44" i="7"/>
  <c r="AB44" i="7"/>
  <c r="AB21" i="7"/>
  <c r="Z21" i="7"/>
  <c r="Z1209" i="7"/>
  <c r="AB1209" i="7"/>
  <c r="Z1066" i="7"/>
  <c r="AB1066" i="7"/>
  <c r="Z935" i="7"/>
  <c r="AB935" i="7"/>
  <c r="Z89" i="7"/>
  <c r="AB89" i="7"/>
  <c r="Z233" i="7"/>
  <c r="AB233" i="7"/>
  <c r="Z377" i="7"/>
  <c r="AB377" i="7"/>
  <c r="Z521" i="7"/>
  <c r="AB521" i="7"/>
  <c r="Z665" i="7"/>
  <c r="AB665" i="7"/>
  <c r="Z809" i="7"/>
  <c r="AB809" i="7"/>
  <c r="Z953" i="7"/>
  <c r="AB953" i="7"/>
  <c r="Z1097" i="7"/>
  <c r="AB1097" i="7"/>
  <c r="Z1241" i="7"/>
  <c r="AB1241" i="7"/>
  <c r="Z1385" i="7"/>
  <c r="AB1385" i="7"/>
  <c r="Z595" i="7"/>
  <c r="AB595" i="7"/>
  <c r="Z1375" i="7"/>
  <c r="AB1375" i="7"/>
  <c r="Z1196" i="7"/>
  <c r="AB1196" i="7"/>
  <c r="Z633" i="7"/>
  <c r="AB633" i="7"/>
  <c r="Z10" i="7"/>
  <c r="AB10" i="7"/>
  <c r="Z1210" i="7"/>
  <c r="AB1210" i="7"/>
  <c r="Z635" i="7"/>
  <c r="AB635" i="7"/>
  <c r="Z30" i="7"/>
  <c r="AB30" i="7"/>
  <c r="Z174" i="7"/>
  <c r="AB174" i="7"/>
  <c r="Z318" i="7"/>
  <c r="AB318" i="7"/>
  <c r="Z462" i="7"/>
  <c r="AB462" i="7"/>
  <c r="Z606" i="7"/>
  <c r="AB606" i="7"/>
  <c r="Z750" i="7"/>
  <c r="AB750" i="7"/>
  <c r="Z894" i="7"/>
  <c r="AB894" i="7"/>
  <c r="Z1038" i="7"/>
  <c r="AB1038" i="7"/>
  <c r="Z1182" i="7"/>
  <c r="AB1182" i="7"/>
  <c r="Z1326" i="7"/>
  <c r="AB1326" i="7"/>
  <c r="Z1470" i="7"/>
  <c r="AB1470" i="7"/>
  <c r="Z655" i="7"/>
  <c r="AB655" i="7"/>
  <c r="Z1387" i="7"/>
  <c r="AB1387" i="7"/>
  <c r="Z644" i="7"/>
  <c r="AB644" i="7"/>
  <c r="AB141" i="7"/>
  <c r="Z141" i="7"/>
  <c r="Z945" i="7"/>
  <c r="AB945" i="7"/>
  <c r="Z226" i="7"/>
  <c r="AB226" i="7"/>
  <c r="Z239" i="7"/>
  <c r="AB239" i="7"/>
  <c r="Z1079" i="7"/>
  <c r="AB1079" i="7"/>
  <c r="Z948" i="7"/>
  <c r="AB948" i="7"/>
  <c r="Z179" i="7"/>
  <c r="AB179" i="7"/>
  <c r="Z672" i="7"/>
  <c r="AB672" i="7"/>
  <c r="Z923" i="7"/>
  <c r="AB923" i="7"/>
  <c r="Z1093" i="7"/>
  <c r="AB1093" i="7"/>
  <c r="Z1187" i="7"/>
  <c r="AB1187" i="7"/>
  <c r="Z1106" i="7"/>
  <c r="AB1106" i="7"/>
  <c r="Z585" i="7"/>
  <c r="AB585" i="7"/>
  <c r="Z1027" i="7"/>
  <c r="AB1027" i="7"/>
  <c r="Z108" i="7"/>
  <c r="AB108" i="7"/>
  <c r="Z1116" i="7"/>
  <c r="AB1116" i="7"/>
  <c r="Z46" i="7"/>
  <c r="AB46" i="7"/>
  <c r="Z529" i="7"/>
  <c r="AB529" i="7"/>
  <c r="Z1249" i="7"/>
  <c r="AB1249" i="7"/>
  <c r="Z992" i="7"/>
  <c r="AB992" i="7"/>
  <c r="Z110" i="7"/>
  <c r="AB110" i="7"/>
  <c r="Z974" i="7"/>
  <c r="AB974" i="7"/>
  <c r="Z271" i="7"/>
  <c r="AB271" i="7"/>
  <c r="Z94" i="7"/>
  <c r="AB94" i="7"/>
  <c r="Z267" i="7"/>
  <c r="AB267" i="7"/>
  <c r="Z310" i="7"/>
  <c r="AB310" i="7"/>
  <c r="Z132" i="7"/>
  <c r="AB132" i="7"/>
  <c r="Z276" i="7"/>
  <c r="AB276" i="7"/>
  <c r="Z420" i="7"/>
  <c r="AB420" i="7"/>
  <c r="Z564" i="7"/>
  <c r="AB564" i="7"/>
  <c r="Z708" i="7"/>
  <c r="AB708" i="7"/>
  <c r="Z852" i="7"/>
  <c r="AB852" i="7"/>
  <c r="Z996" i="7"/>
  <c r="AB996" i="7"/>
  <c r="Z1140" i="7"/>
  <c r="AB1140" i="7"/>
  <c r="Z1284" i="7"/>
  <c r="AB1284" i="7"/>
  <c r="Z1428" i="7"/>
  <c r="AB1428" i="7"/>
  <c r="Z632" i="7"/>
  <c r="AB632" i="7"/>
  <c r="Z489" i="7"/>
  <c r="AB489" i="7"/>
  <c r="Z274" i="7"/>
  <c r="AB274" i="7"/>
  <c r="Z1474" i="7"/>
  <c r="AB1474" i="7"/>
  <c r="Z1247" i="7"/>
  <c r="AB1247" i="7"/>
  <c r="Z121" i="7"/>
  <c r="AB121" i="7"/>
  <c r="Z265" i="7"/>
  <c r="AB265" i="7"/>
  <c r="Z409" i="7"/>
  <c r="AB409" i="7"/>
  <c r="Z553" i="7"/>
  <c r="AB553" i="7"/>
  <c r="Z697" i="7"/>
  <c r="AB697" i="7"/>
  <c r="Z841" i="7"/>
  <c r="AB841" i="7"/>
  <c r="Z985" i="7"/>
  <c r="AB985" i="7"/>
  <c r="Z1129" i="7"/>
  <c r="AB1129" i="7"/>
  <c r="Z1273" i="7"/>
  <c r="AB1273" i="7"/>
  <c r="Z1417" i="7"/>
  <c r="AB1417" i="7"/>
  <c r="Z259" i="7"/>
  <c r="AB259" i="7"/>
  <c r="Z991" i="7"/>
  <c r="AB991" i="7"/>
  <c r="Z344" i="7"/>
  <c r="AB344" i="7"/>
  <c r="Z1112" i="7"/>
  <c r="AB1112" i="7"/>
  <c r="Z262" i="7"/>
  <c r="AB262" i="7"/>
  <c r="Z1114" i="7"/>
  <c r="AB1114" i="7"/>
  <c r="Z515" i="7"/>
  <c r="AB515" i="7"/>
  <c r="Z1415" i="7"/>
  <c r="AB1415" i="7"/>
  <c r="Z134" i="7"/>
  <c r="AB134" i="7"/>
  <c r="Z278" i="7"/>
  <c r="AB278" i="7"/>
  <c r="Z422" i="7"/>
  <c r="AB422" i="7"/>
  <c r="Z566" i="7"/>
  <c r="AB566" i="7"/>
  <c r="Z710" i="7"/>
  <c r="AB710" i="7"/>
  <c r="Z854" i="7"/>
  <c r="AB854" i="7"/>
  <c r="Z998" i="7"/>
  <c r="AB998" i="7"/>
  <c r="Z1142" i="7"/>
  <c r="AB1142" i="7"/>
  <c r="Z1286" i="7"/>
  <c r="AB1286" i="7"/>
  <c r="Z1430" i="7"/>
  <c r="AB1430" i="7"/>
  <c r="Z367" i="7"/>
  <c r="AB367" i="7"/>
  <c r="Z1123" i="7"/>
  <c r="AB1123" i="7"/>
  <c r="Z572" i="7"/>
  <c r="AB572" i="7"/>
  <c r="Z1448" i="7"/>
  <c r="AB1448" i="7"/>
  <c r="Z837" i="7"/>
  <c r="AB837" i="7"/>
  <c r="Z214" i="7"/>
  <c r="AB214" i="7"/>
  <c r="AB1030" i="7"/>
  <c r="Z1030" i="7"/>
  <c r="AB503" i="7"/>
  <c r="Z503" i="7"/>
  <c r="AB3" i="7"/>
  <c r="Z3" i="7"/>
  <c r="Z147" i="7"/>
  <c r="AB147" i="7"/>
  <c r="Z291" i="7"/>
  <c r="AB291" i="7"/>
  <c r="Z435" i="7"/>
  <c r="AB435" i="7"/>
  <c r="Z579" i="7"/>
  <c r="AB579" i="7"/>
  <c r="Z723" i="7"/>
  <c r="AB723" i="7"/>
  <c r="Z867" i="7"/>
  <c r="AB867" i="7"/>
  <c r="Z1011" i="7"/>
  <c r="AB1011" i="7"/>
  <c r="Z1155" i="7"/>
  <c r="AB1155" i="7"/>
  <c r="Z1299" i="7"/>
  <c r="AB1299" i="7"/>
  <c r="Z1443" i="7"/>
  <c r="AB1443" i="7"/>
  <c r="Z487" i="7"/>
  <c r="AB487" i="7"/>
  <c r="Z1207" i="7"/>
  <c r="AB1207" i="7"/>
  <c r="Z476" i="7"/>
  <c r="AB476" i="7"/>
  <c r="Z1220" i="7"/>
  <c r="AB1220" i="7"/>
  <c r="Z465" i="7"/>
  <c r="AB465" i="7"/>
  <c r="Z1113" i="7"/>
  <c r="AB1113" i="7"/>
  <c r="Z430" i="7"/>
  <c r="AB430" i="7"/>
  <c r="AB1126" i="7"/>
  <c r="Z1126" i="7"/>
  <c r="Z395" i="7"/>
  <c r="AB395" i="7"/>
  <c r="Z1175" i="7"/>
  <c r="AB1175" i="7"/>
  <c r="Z76" i="7"/>
  <c r="AB76" i="7"/>
  <c r="Z220" i="7"/>
  <c r="AB220" i="7"/>
  <c r="Z364" i="7"/>
  <c r="AB364" i="7"/>
  <c r="Z508" i="7"/>
  <c r="AB508" i="7"/>
  <c r="Z652" i="7"/>
  <c r="AB652" i="7"/>
  <c r="Z796" i="7"/>
  <c r="AB796" i="7"/>
  <c r="Z940" i="7"/>
  <c r="AB940" i="7"/>
  <c r="Z1084" i="7"/>
  <c r="AB1084" i="7"/>
  <c r="Z1228" i="7"/>
  <c r="AB1228" i="7"/>
  <c r="Z1372" i="7"/>
  <c r="AB1372" i="7"/>
  <c r="Z152" i="7"/>
  <c r="AB152" i="7"/>
  <c r="Z105" i="7"/>
  <c r="AB105" i="7"/>
  <c r="Z1293" i="7"/>
  <c r="AB1293" i="7"/>
  <c r="Z1174" i="7"/>
  <c r="AB1174" i="7"/>
  <c r="Z1043" i="7"/>
  <c r="AB1043" i="7"/>
  <c r="Z101" i="7"/>
  <c r="AB101" i="7"/>
  <c r="Z245" i="7"/>
  <c r="AB245" i="7"/>
  <c r="Z389" i="7"/>
  <c r="AB389" i="7"/>
  <c r="Z533" i="7"/>
  <c r="AB533" i="7"/>
  <c r="Z677" i="7"/>
  <c r="AB677" i="7"/>
  <c r="Z821" i="7"/>
  <c r="AB821" i="7"/>
  <c r="Z965" i="7"/>
  <c r="AB965" i="7"/>
  <c r="Z1109" i="7"/>
  <c r="AB1109" i="7"/>
  <c r="Z1253" i="7"/>
  <c r="AB1253" i="7"/>
  <c r="Z1397" i="7"/>
  <c r="AB1397" i="7"/>
  <c r="Z643" i="7"/>
  <c r="AB643" i="7"/>
  <c r="Z1423" i="7"/>
  <c r="AB1423" i="7"/>
  <c r="Z1316" i="7"/>
  <c r="AB1316" i="7"/>
  <c r="Z693" i="7"/>
  <c r="AB693" i="7"/>
  <c r="Z70" i="7"/>
  <c r="AB70" i="7"/>
  <c r="Z1294" i="7"/>
  <c r="AB1294" i="7"/>
  <c r="Z755" i="7"/>
  <c r="AB755" i="7"/>
  <c r="Z42" i="7"/>
  <c r="AB42" i="7"/>
  <c r="Z186" i="7"/>
  <c r="AB186" i="7"/>
  <c r="Z330" i="7"/>
  <c r="AB330" i="7"/>
  <c r="Z474" i="7"/>
  <c r="AB474" i="7"/>
  <c r="Z618" i="7"/>
  <c r="AB618" i="7"/>
  <c r="Z762" i="7"/>
  <c r="AB762" i="7"/>
  <c r="Z906" i="7"/>
  <c r="AB906" i="7"/>
  <c r="Z1050" i="7"/>
  <c r="AB1050" i="7"/>
  <c r="Z1194" i="7"/>
  <c r="AB1194" i="7"/>
  <c r="Z1338" i="7"/>
  <c r="AB1338" i="7"/>
  <c r="Z31" i="7"/>
  <c r="AB31" i="7"/>
  <c r="Z715" i="7"/>
  <c r="AB715" i="7"/>
  <c r="Z1459" i="7"/>
  <c r="AB1459" i="7"/>
  <c r="Z716" i="7"/>
  <c r="AB716" i="7"/>
  <c r="Z201" i="7"/>
  <c r="AB201" i="7"/>
  <c r="Z1017" i="7"/>
  <c r="AB1017" i="7"/>
  <c r="Z322" i="7"/>
  <c r="AB322" i="7"/>
  <c r="Z299" i="7"/>
  <c r="AB299" i="7"/>
  <c r="Z1163" i="7"/>
  <c r="AB1163" i="7"/>
  <c r="Z84" i="7"/>
  <c r="AB84" i="7"/>
  <c r="Z1380" i="7"/>
  <c r="AB1380" i="7"/>
  <c r="Z374" i="7"/>
  <c r="AB374" i="7"/>
  <c r="Z528" i="7"/>
  <c r="AB528" i="7"/>
  <c r="Z1392" i="7"/>
  <c r="AB1392" i="7"/>
  <c r="Z85" i="7"/>
  <c r="AB85" i="7"/>
  <c r="Z1381" i="7"/>
  <c r="AB1381" i="7"/>
  <c r="Z98" i="7"/>
  <c r="AB98" i="7"/>
  <c r="Z674" i="7"/>
  <c r="AB674" i="7"/>
  <c r="Z1394" i="7"/>
  <c r="AB1394" i="7"/>
  <c r="Z886" i="7"/>
  <c r="AB886" i="7"/>
  <c r="Z687" i="7"/>
  <c r="AB687" i="7"/>
  <c r="Z970" i="7"/>
  <c r="AB970" i="7"/>
  <c r="Z252" i="7"/>
  <c r="AB252" i="7"/>
  <c r="Z828" i="7"/>
  <c r="AB828" i="7"/>
  <c r="Z297" i="7"/>
  <c r="AB297" i="7"/>
  <c r="Z97" i="7"/>
  <c r="AB97" i="7"/>
  <c r="Z817" i="7"/>
  <c r="AB817" i="7"/>
  <c r="Z1393" i="7"/>
  <c r="AB1393" i="7"/>
  <c r="Z118" i="7"/>
  <c r="AB118" i="7"/>
  <c r="Z398" i="7"/>
  <c r="AB398" i="7"/>
  <c r="Z830" i="7"/>
  <c r="AB830" i="7"/>
  <c r="Z416" i="7"/>
  <c r="AB416" i="7"/>
  <c r="Z1131" i="7"/>
  <c r="AB1131" i="7"/>
  <c r="AB144" i="7"/>
  <c r="Z144" i="7"/>
  <c r="Z288" i="7"/>
  <c r="AB288" i="7"/>
  <c r="Z432" i="7"/>
  <c r="AB432" i="7"/>
  <c r="Z576" i="7"/>
  <c r="AB576" i="7"/>
  <c r="Z720" i="7"/>
  <c r="AB720" i="7"/>
  <c r="Z864" i="7"/>
  <c r="AB864" i="7"/>
  <c r="Z1008" i="7"/>
  <c r="AB1008" i="7"/>
  <c r="Z1152" i="7"/>
  <c r="AB1152" i="7"/>
  <c r="Z1296" i="7"/>
  <c r="AB1296" i="7"/>
  <c r="Z1440" i="7"/>
  <c r="AB1440" i="7"/>
  <c r="Z764" i="7"/>
  <c r="AB764" i="7"/>
  <c r="Z597" i="7"/>
  <c r="AB597" i="7"/>
  <c r="Z406" i="7"/>
  <c r="AB406" i="7"/>
  <c r="Z131" i="7"/>
  <c r="AB131" i="7"/>
  <c r="Z1367" i="7"/>
  <c r="AB1367" i="7"/>
  <c r="Z133" i="7"/>
  <c r="AB133" i="7"/>
  <c r="Z277" i="7"/>
  <c r="AB277" i="7"/>
  <c r="AB421" i="7"/>
  <c r="Z421" i="7"/>
  <c r="Z565" i="7"/>
  <c r="AB565" i="7"/>
  <c r="Z709" i="7"/>
  <c r="AB709" i="7"/>
  <c r="Z853" i="7"/>
  <c r="AB853" i="7"/>
  <c r="Z997" i="7"/>
  <c r="AB997" i="7"/>
  <c r="Z1141" i="7"/>
  <c r="AB1141" i="7"/>
  <c r="Z1285" i="7"/>
  <c r="AB1285" i="7"/>
  <c r="Z1429" i="7"/>
  <c r="AB1429" i="7"/>
  <c r="Z295" i="7"/>
  <c r="AB295" i="7"/>
  <c r="Z1051" i="7"/>
  <c r="AB1051" i="7"/>
  <c r="Z392" i="7"/>
  <c r="AB392" i="7"/>
  <c r="Z1184" i="7"/>
  <c r="AB1184" i="7"/>
  <c r="Z334" i="7"/>
  <c r="AB334" i="7"/>
  <c r="Z1162" i="7"/>
  <c r="AB1162" i="7"/>
  <c r="AB575" i="7"/>
  <c r="Z575" i="7"/>
  <c r="Z2" i="7"/>
  <c r="AB2" i="7"/>
  <c r="Z146" i="7"/>
  <c r="AB146" i="7"/>
  <c r="Z290" i="7"/>
  <c r="AB290" i="7"/>
  <c r="Z434" i="7"/>
  <c r="AB434" i="7"/>
  <c r="Z578" i="7"/>
  <c r="AB578" i="7"/>
  <c r="Z722" i="7"/>
  <c r="AB722" i="7"/>
  <c r="Z866" i="7"/>
  <c r="AB866" i="7"/>
  <c r="Z1010" i="7"/>
  <c r="AB1010" i="7"/>
  <c r="Z1154" i="7"/>
  <c r="AB1154" i="7"/>
  <c r="Z1298" i="7"/>
  <c r="AB1298" i="7"/>
  <c r="Z1442" i="7"/>
  <c r="AB1442" i="7"/>
  <c r="Z439" i="7"/>
  <c r="AB439" i="7"/>
  <c r="Z1183" i="7"/>
  <c r="AB1183" i="7"/>
  <c r="Z668" i="7"/>
  <c r="AB668" i="7"/>
  <c r="Z45" i="7"/>
  <c r="AB45" i="7"/>
  <c r="Z921" i="7"/>
  <c r="AB921" i="7"/>
  <c r="Z298" i="7"/>
  <c r="AB298" i="7"/>
  <c r="Z1090" i="7"/>
  <c r="AB1090" i="7"/>
  <c r="Z599" i="7"/>
  <c r="AB599" i="7"/>
  <c r="Z15" i="7"/>
  <c r="AB15" i="7"/>
  <c r="Z159" i="7"/>
  <c r="AB159" i="7"/>
  <c r="Z303" i="7"/>
  <c r="AB303" i="7"/>
  <c r="Z447" i="7"/>
  <c r="AB447" i="7"/>
  <c r="Z591" i="7"/>
  <c r="AB591" i="7"/>
  <c r="Z735" i="7"/>
  <c r="AB735" i="7"/>
  <c r="Z879" i="7"/>
  <c r="AB879" i="7"/>
  <c r="Z1023" i="7"/>
  <c r="AB1023" i="7"/>
  <c r="Z1167" i="7"/>
  <c r="AB1167" i="7"/>
  <c r="Z1311" i="7"/>
  <c r="AB1311" i="7"/>
  <c r="Z1455" i="7"/>
  <c r="AB1455" i="7"/>
  <c r="Z547" i="7"/>
  <c r="AB547" i="7"/>
  <c r="Z1279" i="7"/>
  <c r="AB1279" i="7"/>
  <c r="Z560" i="7"/>
  <c r="AB560" i="7"/>
  <c r="Z1268" i="7"/>
  <c r="AB1268" i="7"/>
  <c r="Z525" i="7"/>
  <c r="AB525" i="7"/>
  <c r="Z1173" i="7"/>
  <c r="AB1173" i="7"/>
  <c r="Z490" i="7"/>
  <c r="AB490" i="7"/>
  <c r="Z1186" i="7"/>
  <c r="AB1186" i="7"/>
  <c r="Z479" i="7"/>
  <c r="AB479" i="7"/>
  <c r="Z1223" i="7"/>
  <c r="AB1223" i="7"/>
  <c r="Z88" i="7"/>
  <c r="AB88" i="7"/>
  <c r="Z232" i="7"/>
  <c r="AB232" i="7"/>
  <c r="Z376" i="7"/>
  <c r="AB376" i="7"/>
  <c r="Z520" i="7"/>
  <c r="AB520" i="7"/>
  <c r="Z664" i="7"/>
  <c r="AB664" i="7"/>
  <c r="Z808" i="7"/>
  <c r="AB808" i="7"/>
  <c r="Z952" i="7"/>
  <c r="AB952" i="7"/>
  <c r="Z1096" i="7"/>
  <c r="AB1096" i="7"/>
  <c r="Z1240" i="7"/>
  <c r="AB1240" i="7"/>
  <c r="Z1384" i="7"/>
  <c r="AB1384" i="7"/>
  <c r="Z272" i="7"/>
  <c r="AB272" i="7"/>
  <c r="AB225" i="7"/>
  <c r="Z225" i="7"/>
  <c r="Z1413" i="7"/>
  <c r="AB1413" i="7"/>
  <c r="Z1270" i="7"/>
  <c r="AB1270" i="7"/>
  <c r="Z1151" i="7"/>
  <c r="AB1151" i="7"/>
  <c r="Z113" i="7"/>
  <c r="AB113" i="7"/>
  <c r="Z257" i="7"/>
  <c r="AB257" i="7"/>
  <c r="Z401" i="7"/>
  <c r="AB401" i="7"/>
  <c r="Z545" i="7"/>
  <c r="AB545" i="7"/>
  <c r="Z689" i="7"/>
  <c r="AB689" i="7"/>
  <c r="Z833" i="7"/>
  <c r="AB833" i="7"/>
  <c r="Z977" i="7"/>
  <c r="AB977" i="7"/>
  <c r="Z1121" i="7"/>
  <c r="AB1121" i="7"/>
  <c r="Z1265" i="7"/>
  <c r="AB1265" i="7"/>
  <c r="Z1409" i="7"/>
  <c r="AB1409" i="7"/>
  <c r="Z691" i="7"/>
  <c r="AB691" i="7"/>
  <c r="Z92" i="7"/>
  <c r="AB92" i="7"/>
  <c r="Z1424" i="7"/>
  <c r="AB1424" i="7"/>
  <c r="Z765" i="7"/>
  <c r="AB765" i="7"/>
  <c r="Z130" i="7"/>
  <c r="AB130" i="7"/>
  <c r="AB1390" i="7"/>
  <c r="Z1390" i="7"/>
  <c r="Z839" i="7"/>
  <c r="AB839" i="7"/>
  <c r="Z54" i="7"/>
  <c r="AB54" i="7"/>
  <c r="Z198" i="7"/>
  <c r="AB198" i="7"/>
  <c r="Z342" i="7"/>
  <c r="AB342" i="7"/>
  <c r="Z486" i="7"/>
  <c r="AB486" i="7"/>
  <c r="Z630" i="7"/>
  <c r="AB630" i="7"/>
  <c r="Z774" i="7"/>
  <c r="AB774" i="7"/>
  <c r="Z918" i="7"/>
  <c r="AB918" i="7"/>
  <c r="Z1062" i="7"/>
  <c r="AB1062" i="7"/>
  <c r="Z1206" i="7"/>
  <c r="AB1206" i="7"/>
  <c r="Z1350" i="7"/>
  <c r="AB1350" i="7"/>
  <c r="Z79" i="7"/>
  <c r="AB79" i="7"/>
  <c r="Z763" i="7"/>
  <c r="AB763" i="7"/>
  <c r="Z8" i="7"/>
  <c r="AB8" i="7"/>
  <c r="Z776" i="7"/>
  <c r="AB776" i="7"/>
  <c r="Z273" i="7"/>
  <c r="AB273" i="7"/>
  <c r="Z1065" i="7"/>
  <c r="AB1065" i="7"/>
  <c r="Z382" i="7"/>
  <c r="AB382" i="7"/>
  <c r="Z371" i="7"/>
  <c r="AB371" i="7"/>
  <c r="Z1271" i="7"/>
  <c r="AB1271" i="7"/>
  <c r="Z1150" i="7"/>
  <c r="AB1150" i="7"/>
  <c r="Z284" i="7"/>
  <c r="AB284" i="7"/>
  <c r="Z661" i="7"/>
  <c r="AB661" i="7"/>
  <c r="Z944" i="7"/>
  <c r="AB944" i="7"/>
  <c r="Z818" i="7"/>
  <c r="AB818" i="7"/>
  <c r="Z943" i="7"/>
  <c r="AB943" i="7"/>
  <c r="Z1295" i="7"/>
  <c r="AB1295" i="7"/>
  <c r="Z399" i="7"/>
  <c r="AB399" i="7"/>
  <c r="Z1407" i="7"/>
  <c r="AB1407" i="7"/>
  <c r="Z285" i="7"/>
  <c r="AB285" i="7"/>
  <c r="Z215" i="7"/>
  <c r="AB215" i="7"/>
  <c r="Z184" i="7"/>
  <c r="AB184" i="7"/>
  <c r="Z904" i="7"/>
  <c r="AB904" i="7"/>
  <c r="Z823" i="7"/>
  <c r="AB823" i="7"/>
  <c r="Z874" i="7"/>
  <c r="AB874" i="7"/>
  <c r="Z353" i="7"/>
  <c r="AB353" i="7"/>
  <c r="Z785" i="7"/>
  <c r="AB785" i="7"/>
  <c r="Z1217" i="7"/>
  <c r="AB1217" i="7"/>
  <c r="Z1231" i="7"/>
  <c r="AB1231" i="7"/>
  <c r="Z455" i="7"/>
  <c r="AB455" i="7"/>
  <c r="Z107" i="7"/>
  <c r="AB107" i="7"/>
  <c r="Z561" i="7"/>
  <c r="AB561" i="7"/>
  <c r="AB12" i="7"/>
  <c r="Z12" i="7"/>
  <c r="Z156" i="7"/>
  <c r="AB156" i="7"/>
  <c r="Z300" i="7"/>
  <c r="AB300" i="7"/>
  <c r="Z444" i="7"/>
  <c r="AB444" i="7"/>
  <c r="Z588" i="7"/>
  <c r="AB588" i="7"/>
  <c r="Z732" i="7"/>
  <c r="AB732" i="7"/>
  <c r="Z876" i="7"/>
  <c r="AB876" i="7"/>
  <c r="Z1020" i="7"/>
  <c r="AB1020" i="7"/>
  <c r="Z1164" i="7"/>
  <c r="AB1164" i="7"/>
  <c r="Z1308" i="7"/>
  <c r="AB1308" i="7"/>
  <c r="Z1452" i="7"/>
  <c r="AB1452" i="7"/>
  <c r="Z896" i="7"/>
  <c r="AB896" i="7"/>
  <c r="Z717" i="7"/>
  <c r="AB717" i="7"/>
  <c r="Z514" i="7"/>
  <c r="AB514" i="7"/>
  <c r="AB251" i="7"/>
  <c r="Z251" i="7"/>
  <c r="Z1475" i="7"/>
  <c r="AB1475" i="7"/>
  <c r="Z145" i="7"/>
  <c r="AB145" i="7"/>
  <c r="Z289" i="7"/>
  <c r="AB289" i="7"/>
  <c r="Z433" i="7"/>
  <c r="AB433" i="7"/>
  <c r="AB577" i="7"/>
  <c r="Z577" i="7"/>
  <c r="Z721" i="7"/>
  <c r="AB721" i="7"/>
  <c r="Z865" i="7"/>
  <c r="AB865" i="7"/>
  <c r="Z1009" i="7"/>
  <c r="AB1009" i="7"/>
  <c r="Z1153" i="7"/>
  <c r="AB1153" i="7"/>
  <c r="Z1297" i="7"/>
  <c r="AB1297" i="7"/>
  <c r="Z1441" i="7"/>
  <c r="AB1441" i="7"/>
  <c r="Z343" i="7"/>
  <c r="AB343" i="7"/>
  <c r="Z1099" i="7"/>
  <c r="AB1099" i="7"/>
  <c r="Z464" i="7"/>
  <c r="AB464" i="7"/>
  <c r="Z1232" i="7"/>
  <c r="AB1232" i="7"/>
  <c r="Z394" i="7"/>
  <c r="AB394" i="7"/>
  <c r="Z1234" i="7"/>
  <c r="AB1234" i="7"/>
  <c r="Z659" i="7"/>
  <c r="AB659" i="7"/>
  <c r="Z14" i="7"/>
  <c r="AB14" i="7"/>
  <c r="Z158" i="7"/>
  <c r="AB158" i="7"/>
  <c r="Z302" i="7"/>
  <c r="AB302" i="7"/>
  <c r="Z446" i="7"/>
  <c r="AB446" i="7"/>
  <c r="Z590" i="7"/>
  <c r="AB590" i="7"/>
  <c r="Z734" i="7"/>
  <c r="AB734" i="7"/>
  <c r="Z878" i="7"/>
  <c r="AB878" i="7"/>
  <c r="Z1022" i="7"/>
  <c r="AB1022" i="7"/>
  <c r="Z1166" i="7"/>
  <c r="AB1166" i="7"/>
  <c r="Z1310" i="7"/>
  <c r="AB1310" i="7"/>
  <c r="Z1454" i="7"/>
  <c r="AB1454" i="7"/>
  <c r="Z499" i="7"/>
  <c r="AB499" i="7"/>
  <c r="Z1255" i="7"/>
  <c r="AB1255" i="7"/>
  <c r="Z728" i="7"/>
  <c r="AB728" i="7"/>
  <c r="Z129" i="7"/>
  <c r="AB129" i="7"/>
  <c r="AB1029" i="7"/>
  <c r="Z1029" i="7"/>
  <c r="Z370" i="7"/>
  <c r="AB370" i="7"/>
  <c r="Z1138" i="7"/>
  <c r="AB1138" i="7"/>
  <c r="Z683" i="7"/>
  <c r="AB683" i="7"/>
  <c r="Z27" i="7"/>
  <c r="AB27" i="7"/>
  <c r="Z171" i="7"/>
  <c r="AB171" i="7"/>
  <c r="Z315" i="7"/>
  <c r="AB315" i="7"/>
  <c r="Z459" i="7"/>
  <c r="AB459" i="7"/>
  <c r="Z603" i="7"/>
  <c r="AB603" i="7"/>
  <c r="Z747" i="7"/>
  <c r="AB747" i="7"/>
  <c r="Z891" i="7"/>
  <c r="AB891" i="7"/>
  <c r="AB1035" i="7"/>
  <c r="Z1035" i="7"/>
  <c r="Z1179" i="7"/>
  <c r="AB1179" i="7"/>
  <c r="Z1323" i="7"/>
  <c r="AB1323" i="7"/>
  <c r="Z1467" i="7"/>
  <c r="AB1467" i="7"/>
  <c r="Z607" i="7"/>
  <c r="AB607" i="7"/>
  <c r="Z1351" i="7"/>
  <c r="AB1351" i="7"/>
  <c r="Z620" i="7"/>
  <c r="AB620" i="7"/>
  <c r="Z1340" i="7"/>
  <c r="AB1340" i="7"/>
  <c r="Z573" i="7"/>
  <c r="AB573" i="7"/>
  <c r="Z1221" i="7"/>
  <c r="AB1221" i="7"/>
  <c r="Z550" i="7"/>
  <c r="AB550" i="7"/>
  <c r="AB1222" i="7"/>
  <c r="Z1222" i="7"/>
  <c r="Z539" i="7"/>
  <c r="AB539" i="7"/>
  <c r="Z1283" i="7"/>
  <c r="AB1283" i="7"/>
  <c r="Z100" i="7"/>
  <c r="AB100" i="7"/>
  <c r="Z244" i="7"/>
  <c r="AB244" i="7"/>
  <c r="Z388" i="7"/>
  <c r="AB388" i="7"/>
  <c r="Z532" i="7"/>
  <c r="AB532" i="7"/>
  <c r="Z676" i="7"/>
  <c r="AB676" i="7"/>
  <c r="Z820" i="7"/>
  <c r="AB820" i="7"/>
  <c r="AB964" i="7"/>
  <c r="Z964" i="7"/>
  <c r="Z1108" i="7"/>
  <c r="AB1108" i="7"/>
  <c r="Z1252" i="7"/>
  <c r="AB1252" i="7"/>
  <c r="Z1396" i="7"/>
  <c r="AB1396" i="7"/>
  <c r="Z404" i="7"/>
  <c r="AB404" i="7"/>
  <c r="AB309" i="7"/>
  <c r="Z309" i="7"/>
  <c r="Z58" i="7"/>
  <c r="AB58" i="7"/>
  <c r="Z1354" i="7"/>
  <c r="AB1354" i="7"/>
  <c r="Z1259" i="7"/>
  <c r="AB1259" i="7"/>
  <c r="Z125" i="7"/>
  <c r="AB125" i="7"/>
  <c r="Z269" i="7"/>
  <c r="AB269" i="7"/>
  <c r="Z413" i="7"/>
  <c r="AB413" i="7"/>
  <c r="Z557" i="7"/>
  <c r="AB557" i="7"/>
  <c r="Z701" i="7"/>
  <c r="AB701" i="7"/>
  <c r="Z845" i="7"/>
  <c r="AB845" i="7"/>
  <c r="Z989" i="7"/>
  <c r="AB989" i="7"/>
  <c r="Z1133" i="7"/>
  <c r="AB1133" i="7"/>
  <c r="Z1277" i="7"/>
  <c r="AB1277" i="7"/>
  <c r="Z1421" i="7"/>
  <c r="AB1421" i="7"/>
  <c r="Z787" i="7"/>
  <c r="AB787" i="7"/>
  <c r="Z212" i="7"/>
  <c r="AB212" i="7"/>
  <c r="AB81" i="7"/>
  <c r="Z81" i="7"/>
  <c r="Z825" i="7"/>
  <c r="AB825" i="7"/>
  <c r="Z238" i="7"/>
  <c r="AB238" i="7"/>
  <c r="Z1438" i="7"/>
  <c r="AB1438" i="7"/>
  <c r="Z911" i="7"/>
  <c r="AB911" i="7"/>
  <c r="Z66" i="7"/>
  <c r="AB66" i="7"/>
  <c r="Z210" i="7"/>
  <c r="AB210" i="7"/>
  <c r="Z354" i="7"/>
  <c r="AB354" i="7"/>
  <c r="Z498" i="7"/>
  <c r="AB498" i="7"/>
  <c r="Z642" i="7"/>
  <c r="AB642" i="7"/>
  <c r="Z786" i="7"/>
  <c r="AB786" i="7"/>
  <c r="Z930" i="7"/>
  <c r="AB930" i="7"/>
  <c r="Z1074" i="7"/>
  <c r="AB1074" i="7"/>
  <c r="Z1218" i="7"/>
  <c r="AB1218" i="7"/>
  <c r="Z1362" i="7"/>
  <c r="AB1362" i="7"/>
  <c r="Z127" i="7"/>
  <c r="AB127" i="7"/>
  <c r="Z835" i="7"/>
  <c r="AB835" i="7"/>
  <c r="Z80" i="7"/>
  <c r="AB80" i="7"/>
  <c r="Z848" i="7"/>
  <c r="AB848" i="7"/>
  <c r="Z357" i="7"/>
  <c r="AB357" i="7"/>
  <c r="Z1137" i="7"/>
  <c r="AB1137" i="7"/>
  <c r="Z478" i="7"/>
  <c r="AB478" i="7"/>
  <c r="Z431" i="7"/>
  <c r="AB431" i="7"/>
  <c r="Z1343" i="7"/>
  <c r="AB1343" i="7"/>
  <c r="Z1092" i="7"/>
  <c r="AB1092" i="7"/>
  <c r="Z815" i="7"/>
  <c r="AB815" i="7"/>
  <c r="Z649" i="7"/>
  <c r="AB649" i="7"/>
  <c r="Z1369" i="7"/>
  <c r="AB1369" i="7"/>
  <c r="Z86" i="7"/>
  <c r="AB86" i="7"/>
  <c r="Z950" i="7"/>
  <c r="AB950" i="7"/>
  <c r="Z248" i="7"/>
  <c r="AB248" i="7"/>
  <c r="Z814" i="7"/>
  <c r="AB814" i="7"/>
  <c r="Z243" i="7"/>
  <c r="AB243" i="7"/>
  <c r="Z1107" i="7"/>
  <c r="AB1107" i="7"/>
  <c r="Z967" i="7"/>
  <c r="AB967" i="7"/>
  <c r="Z190" i="7"/>
  <c r="AB190" i="7"/>
  <c r="Z899" i="7"/>
  <c r="AB899" i="7"/>
  <c r="Z460" i="7"/>
  <c r="AB460" i="7"/>
  <c r="Z1180" i="7"/>
  <c r="AB1180" i="7"/>
  <c r="Z766" i="7"/>
  <c r="AB766" i="7"/>
  <c r="Z485" i="7"/>
  <c r="AB485" i="7"/>
  <c r="Z1205" i="7"/>
  <c r="AB1205" i="7"/>
  <c r="Z441" i="7"/>
  <c r="AB441" i="7"/>
  <c r="Z1463" i="7"/>
  <c r="AB1463" i="7"/>
  <c r="Z858" i="7"/>
  <c r="AB858" i="7"/>
  <c r="Z1434" i="7"/>
  <c r="AB1434" i="7"/>
  <c r="Z753" i="7"/>
  <c r="AB753" i="7"/>
  <c r="Z1248" i="7"/>
  <c r="AB1248" i="7"/>
  <c r="Z805" i="7"/>
  <c r="AB805" i="7"/>
  <c r="Z922" i="7"/>
  <c r="AB922" i="7"/>
  <c r="Z962" i="7"/>
  <c r="AB962" i="7"/>
  <c r="Z1208" i="7"/>
  <c r="AB1208" i="7"/>
  <c r="Z255" i="7"/>
  <c r="AB255" i="7"/>
  <c r="Z975" i="7"/>
  <c r="AB975" i="7"/>
  <c r="Z296" i="7"/>
  <c r="AB296" i="7"/>
  <c r="Z957" i="7"/>
  <c r="AB957" i="7"/>
  <c r="Z40" i="7"/>
  <c r="AB40" i="7"/>
  <c r="Z472" i="7"/>
  <c r="AB472" i="7"/>
  <c r="Z1192" i="7"/>
  <c r="AB1192" i="7"/>
  <c r="Z1292" i="7"/>
  <c r="AB1292" i="7"/>
  <c r="Z209" i="7"/>
  <c r="AB209" i="7"/>
  <c r="Z641" i="7"/>
  <c r="AB641" i="7"/>
  <c r="Z1073" i="7"/>
  <c r="AB1073" i="7"/>
  <c r="Z475" i="7"/>
  <c r="AB475" i="7"/>
  <c r="Z1341" i="7"/>
  <c r="AB1341" i="7"/>
  <c r="Z106" i="7"/>
  <c r="AB106" i="7"/>
  <c r="Z1102" i="7"/>
  <c r="AB1102" i="7"/>
  <c r="AB24" i="7"/>
  <c r="Z24" i="7"/>
  <c r="AB168" i="7"/>
  <c r="Z168" i="7"/>
  <c r="Z312" i="7"/>
  <c r="AB312" i="7"/>
  <c r="Z456" i="7"/>
  <c r="AB456" i="7"/>
  <c r="Z600" i="7"/>
  <c r="AB600" i="7"/>
  <c r="Z744" i="7"/>
  <c r="AB744" i="7"/>
  <c r="Z888" i="7"/>
  <c r="AB888" i="7"/>
  <c r="Z1032" i="7"/>
  <c r="AB1032" i="7"/>
  <c r="Z1176" i="7"/>
  <c r="AB1176" i="7"/>
  <c r="Z1320" i="7"/>
  <c r="AB1320" i="7"/>
  <c r="Z1464" i="7"/>
  <c r="AB1464" i="7"/>
  <c r="Z1016" i="7"/>
  <c r="AB1016" i="7"/>
  <c r="Z789" i="7"/>
  <c r="AB789" i="7"/>
  <c r="Z634" i="7"/>
  <c r="AB634" i="7"/>
  <c r="Z335" i="7"/>
  <c r="AB335" i="7"/>
  <c r="Z13" i="7"/>
  <c r="AB13" i="7"/>
  <c r="Z157" i="7"/>
  <c r="AB157" i="7"/>
  <c r="Z301" i="7"/>
  <c r="AB301" i="7"/>
  <c r="Z445" i="7"/>
  <c r="AB445" i="7"/>
  <c r="Z589" i="7"/>
  <c r="AB589" i="7"/>
  <c r="Z733" i="7"/>
  <c r="AB733" i="7"/>
  <c r="Z877" i="7"/>
  <c r="AB877" i="7"/>
  <c r="Z1021" i="7"/>
  <c r="AB1021" i="7"/>
  <c r="Z1165" i="7"/>
  <c r="AB1165" i="7"/>
  <c r="Z1309" i="7"/>
  <c r="AB1309" i="7"/>
  <c r="Z1453" i="7"/>
  <c r="AB1453" i="7"/>
  <c r="Z391" i="7"/>
  <c r="AB391" i="7"/>
  <c r="Z1159" i="7"/>
  <c r="AB1159" i="7"/>
  <c r="Z548" i="7"/>
  <c r="AB548" i="7"/>
  <c r="Z1304" i="7"/>
  <c r="AB1304" i="7"/>
  <c r="Z466" i="7"/>
  <c r="AB466" i="7"/>
  <c r="AB1318" i="7"/>
  <c r="Z1318" i="7"/>
  <c r="Z719" i="7"/>
  <c r="AB719" i="7"/>
  <c r="Z26" i="7"/>
  <c r="AB26" i="7"/>
  <c r="Z170" i="7"/>
  <c r="AB170" i="7"/>
  <c r="Z314" i="7"/>
  <c r="AB314" i="7"/>
  <c r="Z458" i="7"/>
  <c r="AB458" i="7"/>
  <c r="Z602" i="7"/>
  <c r="AB602" i="7"/>
  <c r="Z746" i="7"/>
  <c r="AB746" i="7"/>
  <c r="Z890" i="7"/>
  <c r="AB890" i="7"/>
  <c r="Z1034" i="7"/>
  <c r="AB1034" i="7"/>
  <c r="Z1178" i="7"/>
  <c r="AB1178" i="7"/>
  <c r="Z1322" i="7"/>
  <c r="AB1322" i="7"/>
  <c r="Z1466" i="7"/>
  <c r="AB1466" i="7"/>
  <c r="Z559" i="7"/>
  <c r="AB559" i="7"/>
  <c r="Z1339" i="7"/>
  <c r="AB1339" i="7"/>
  <c r="Z812" i="7"/>
  <c r="AB812" i="7"/>
  <c r="Z177" i="7"/>
  <c r="AB177" i="7"/>
  <c r="Z1089" i="7"/>
  <c r="AB1089" i="7"/>
  <c r="Z442" i="7"/>
  <c r="AB442" i="7"/>
  <c r="Z1198" i="7"/>
  <c r="AB1198" i="7"/>
  <c r="Z767" i="7"/>
  <c r="AB767" i="7"/>
  <c r="Z39" i="7"/>
  <c r="AB39" i="7"/>
  <c r="Z183" i="7"/>
  <c r="AB183" i="7"/>
  <c r="Z327" i="7"/>
  <c r="AB327" i="7"/>
  <c r="Z471" i="7"/>
  <c r="AB471" i="7"/>
  <c r="Z615" i="7"/>
  <c r="AB615" i="7"/>
  <c r="Z759" i="7"/>
  <c r="AB759" i="7"/>
  <c r="Z903" i="7"/>
  <c r="AB903" i="7"/>
  <c r="Z1047" i="7"/>
  <c r="AB1047" i="7"/>
  <c r="Z1191" i="7"/>
  <c r="AB1191" i="7"/>
  <c r="Z1335" i="7"/>
  <c r="AB1335" i="7"/>
  <c r="Z1479" i="7"/>
  <c r="AB1479" i="7"/>
  <c r="Z667" i="7"/>
  <c r="AB667" i="7"/>
  <c r="Z1411" i="7"/>
  <c r="AB1411" i="7"/>
  <c r="Z692" i="7"/>
  <c r="AB692" i="7"/>
  <c r="Z1412" i="7"/>
  <c r="AB1412" i="7"/>
  <c r="Z645" i="7"/>
  <c r="AB645" i="7"/>
  <c r="Z1269" i="7"/>
  <c r="AB1269" i="7"/>
  <c r="Z598" i="7"/>
  <c r="AB598" i="7"/>
  <c r="Z1282" i="7"/>
  <c r="AB1282" i="7"/>
  <c r="Z611" i="7"/>
  <c r="AB611" i="7"/>
  <c r="Z1331" i="7"/>
  <c r="AB1331" i="7"/>
  <c r="Z112" i="7"/>
  <c r="AB112" i="7"/>
  <c r="Z256" i="7"/>
  <c r="AB256" i="7"/>
  <c r="Z400" i="7"/>
  <c r="AB400" i="7"/>
  <c r="Z544" i="7"/>
  <c r="AB544" i="7"/>
  <c r="Z688" i="7"/>
  <c r="AB688" i="7"/>
  <c r="Z832" i="7"/>
  <c r="AB832" i="7"/>
  <c r="Z976" i="7"/>
  <c r="AB976" i="7"/>
  <c r="Z1120" i="7"/>
  <c r="AB1120" i="7"/>
  <c r="Z1264" i="7"/>
  <c r="AB1264" i="7"/>
  <c r="Z1408" i="7"/>
  <c r="AB1408" i="7"/>
  <c r="Z524" i="7"/>
  <c r="AB524" i="7"/>
  <c r="Z417" i="7"/>
  <c r="AB417" i="7"/>
  <c r="Z178" i="7"/>
  <c r="AB178" i="7"/>
  <c r="Z1426" i="7"/>
  <c r="AB1426" i="7"/>
  <c r="Z1379" i="7"/>
  <c r="AB1379" i="7"/>
  <c r="Z137" i="7"/>
  <c r="AB137" i="7"/>
  <c r="Z281" i="7"/>
  <c r="AB281" i="7"/>
  <c r="Z425" i="7"/>
  <c r="AB425" i="7"/>
  <c r="Z569" i="7"/>
  <c r="AB569" i="7"/>
  <c r="Z713" i="7"/>
  <c r="AB713" i="7"/>
  <c r="AB857" i="7"/>
  <c r="Z857" i="7"/>
  <c r="Z1001" i="7"/>
  <c r="AB1001" i="7"/>
  <c r="Z1145" i="7"/>
  <c r="AB1145" i="7"/>
  <c r="Z1289" i="7"/>
  <c r="AB1289" i="7"/>
  <c r="Z1433" i="7"/>
  <c r="AB1433" i="7"/>
  <c r="Z859" i="7"/>
  <c r="AB859" i="7"/>
  <c r="Z320" i="7"/>
  <c r="AB320" i="7"/>
  <c r="Z153" i="7"/>
  <c r="AB153" i="7"/>
  <c r="AB861" i="7"/>
  <c r="Z861" i="7"/>
  <c r="Z346" i="7"/>
  <c r="AB346" i="7"/>
  <c r="AB35" i="7"/>
  <c r="Z35" i="7"/>
  <c r="Z995" i="7"/>
  <c r="AB995" i="7"/>
  <c r="Z78" i="7"/>
  <c r="AB78" i="7"/>
  <c r="Z222" i="7"/>
  <c r="AB222" i="7"/>
  <c r="Z366" i="7"/>
  <c r="AB366" i="7"/>
  <c r="Z510" i="7"/>
  <c r="AB510" i="7"/>
  <c r="Z654" i="7"/>
  <c r="AB654" i="7"/>
  <c r="Z798" i="7"/>
  <c r="AB798" i="7"/>
  <c r="Z942" i="7"/>
  <c r="AB942" i="7"/>
  <c r="Z1086" i="7"/>
  <c r="AB1086" i="7"/>
  <c r="Z1230" i="7"/>
  <c r="AB1230" i="7"/>
  <c r="Z1374" i="7"/>
  <c r="AB1374" i="7"/>
  <c r="Z175" i="7"/>
  <c r="AB175" i="7"/>
  <c r="Z895" i="7"/>
  <c r="AB895" i="7"/>
  <c r="Z128" i="7"/>
  <c r="AB128" i="7"/>
  <c r="Z932" i="7"/>
  <c r="AB932" i="7"/>
  <c r="AB429" i="7"/>
  <c r="Z429" i="7"/>
  <c r="Z1185" i="7"/>
  <c r="AB1185" i="7"/>
  <c r="Z562" i="7"/>
  <c r="AB562" i="7"/>
  <c r="Z491" i="7"/>
  <c r="AB491" i="7"/>
  <c r="Z1439" i="7"/>
  <c r="AB1439" i="7"/>
  <c r="Z372" i="7"/>
  <c r="AB372" i="7"/>
  <c r="Z1236" i="7"/>
  <c r="AB1236" i="7"/>
  <c r="Z1353" i="7"/>
  <c r="AB1353" i="7"/>
  <c r="Z384" i="7"/>
  <c r="AB384" i="7"/>
  <c r="Z1104" i="7"/>
  <c r="AB1104" i="7"/>
  <c r="Z1258" i="7"/>
  <c r="AB1258" i="7"/>
  <c r="Z373" i="7"/>
  <c r="AB373" i="7"/>
  <c r="Z1237" i="7"/>
  <c r="AB1237" i="7"/>
  <c r="Z116" i="7"/>
  <c r="AB116" i="7"/>
  <c r="Z242" i="7"/>
  <c r="AB242" i="7"/>
  <c r="Z332" i="7"/>
  <c r="AB332" i="7"/>
  <c r="Z1263" i="7"/>
  <c r="AB1263" i="7"/>
  <c r="Z684" i="7"/>
  <c r="AB684" i="7"/>
  <c r="Z1404" i="7"/>
  <c r="AB1404" i="7"/>
  <c r="Z1330" i="7"/>
  <c r="AB1330" i="7"/>
  <c r="Z385" i="7"/>
  <c r="AB385" i="7"/>
  <c r="Z1105" i="7"/>
  <c r="AB1105" i="7"/>
  <c r="Z200" i="7"/>
  <c r="AB200" i="7"/>
  <c r="Z359" i="7"/>
  <c r="AB359" i="7"/>
  <c r="Z542" i="7"/>
  <c r="AB542" i="7"/>
  <c r="Z1262" i="7"/>
  <c r="AB1262" i="7"/>
  <c r="Z1003" i="7"/>
  <c r="AB1003" i="7"/>
  <c r="Z657" i="7"/>
  <c r="AB657" i="7"/>
  <c r="Z323" i="7"/>
  <c r="AB323" i="7"/>
  <c r="Z123" i="7"/>
  <c r="AB123" i="7"/>
  <c r="Z411" i="7"/>
  <c r="AB411" i="7"/>
  <c r="Z843" i="7"/>
  <c r="AB843" i="7"/>
  <c r="Z1275" i="7"/>
  <c r="AB1275" i="7"/>
  <c r="Z379" i="7"/>
  <c r="AB379" i="7"/>
  <c r="Z356" i="7"/>
  <c r="AB356" i="7"/>
  <c r="Z1005" i="7"/>
  <c r="AB1005" i="7"/>
  <c r="Z275" i="7"/>
  <c r="AB275" i="7"/>
  <c r="Z52" i="7"/>
  <c r="AB52" i="7"/>
  <c r="Z340" i="7"/>
  <c r="AB340" i="7"/>
  <c r="Z628" i="7"/>
  <c r="AB628" i="7"/>
  <c r="Z916" i="7"/>
  <c r="AB916" i="7"/>
  <c r="Z1204" i="7"/>
  <c r="AB1204" i="7"/>
  <c r="Z1291" i="7"/>
  <c r="AB1291" i="7"/>
  <c r="Z1101" i="7"/>
  <c r="AB1101" i="7"/>
  <c r="Z827" i="7"/>
  <c r="AB827" i="7"/>
  <c r="Z221" i="7"/>
  <c r="AB221" i="7"/>
  <c r="Z509" i="7"/>
  <c r="AB509" i="7"/>
  <c r="Z797" i="7"/>
  <c r="AB797" i="7"/>
  <c r="Z1085" i="7"/>
  <c r="AB1085" i="7"/>
  <c r="Z1373" i="7"/>
  <c r="AB1373" i="7"/>
  <c r="Z1315" i="7"/>
  <c r="AB1315" i="7"/>
  <c r="AB1461" i="7"/>
  <c r="Z1461" i="7"/>
  <c r="Z551" i="7"/>
  <c r="AB551" i="7"/>
  <c r="Z162" i="7"/>
  <c r="AB162" i="7"/>
  <c r="Z450" i="7"/>
  <c r="AB450" i="7"/>
  <c r="Z738" i="7"/>
  <c r="AB738" i="7"/>
  <c r="Z1026" i="7"/>
  <c r="AB1026" i="7"/>
  <c r="Z1314" i="7"/>
  <c r="AB1314" i="7"/>
  <c r="Z583" i="7"/>
  <c r="AB583" i="7"/>
  <c r="Z1327" i="7"/>
  <c r="AB1327" i="7"/>
  <c r="Z57" i="7"/>
  <c r="AB57" i="7"/>
  <c r="Z154" i="7"/>
  <c r="AB154" i="7"/>
  <c r="Z167" i="7"/>
  <c r="AB167" i="7"/>
  <c r="AB36" i="7"/>
  <c r="Z36" i="7"/>
  <c r="Z180" i="7"/>
  <c r="AB180" i="7"/>
  <c r="Z324" i="7"/>
  <c r="AB324" i="7"/>
  <c r="Z468" i="7"/>
  <c r="AB468" i="7"/>
  <c r="Z612" i="7"/>
  <c r="AB612" i="7"/>
  <c r="Z756" i="7"/>
  <c r="AB756" i="7"/>
  <c r="Z900" i="7"/>
  <c r="AB900" i="7"/>
  <c r="Z1044" i="7"/>
  <c r="AB1044" i="7"/>
  <c r="Z1188" i="7"/>
  <c r="AB1188" i="7"/>
  <c r="Z1332" i="7"/>
  <c r="AB1332" i="7"/>
  <c r="Z1476" i="7"/>
  <c r="AB1476" i="7"/>
  <c r="Z1124" i="7"/>
  <c r="AB1124" i="7"/>
  <c r="Z885" i="7"/>
  <c r="AB885" i="7"/>
  <c r="Z742" i="7"/>
  <c r="AB742" i="7"/>
  <c r="Z407" i="7"/>
  <c r="AB407" i="7"/>
  <c r="Z25" i="7"/>
  <c r="AB25" i="7"/>
  <c r="Z169" i="7"/>
  <c r="AB169" i="7"/>
  <c r="Z313" i="7"/>
  <c r="AB313" i="7"/>
  <c r="Z457" i="7"/>
  <c r="AB457" i="7"/>
  <c r="Z601" i="7"/>
  <c r="AB601" i="7"/>
  <c r="Z745" i="7"/>
  <c r="AB745" i="7"/>
  <c r="Z889" i="7"/>
  <c r="AB889" i="7"/>
  <c r="Z1033" i="7"/>
  <c r="AB1033" i="7"/>
  <c r="Z1177" i="7"/>
  <c r="AB1177" i="7"/>
  <c r="Z1321" i="7"/>
  <c r="AB1321" i="7"/>
  <c r="Z1465" i="7"/>
  <c r="AB1465" i="7"/>
  <c r="Z451" i="7"/>
  <c r="AB451" i="7"/>
  <c r="Z1219" i="7"/>
  <c r="AB1219" i="7"/>
  <c r="Z596" i="7"/>
  <c r="AB596" i="7"/>
  <c r="Z1352" i="7"/>
  <c r="AB1352" i="7"/>
  <c r="Z538" i="7"/>
  <c r="AB538" i="7"/>
  <c r="Z1378" i="7"/>
  <c r="AB1378" i="7"/>
  <c r="Z803" i="7"/>
  <c r="AB803" i="7"/>
  <c r="Z38" i="7"/>
  <c r="AB38" i="7"/>
  <c r="Z182" i="7"/>
  <c r="AB182" i="7"/>
  <c r="Z326" i="7"/>
  <c r="AB326" i="7"/>
  <c r="Z470" i="7"/>
  <c r="AB470" i="7"/>
  <c r="Z614" i="7"/>
  <c r="AB614" i="7"/>
  <c r="Z758" i="7"/>
  <c r="AB758" i="7"/>
  <c r="Z902" i="7"/>
  <c r="AB902" i="7"/>
  <c r="Z1046" i="7"/>
  <c r="AB1046" i="7"/>
  <c r="Z1190" i="7"/>
  <c r="AB1190" i="7"/>
  <c r="Z1334" i="7"/>
  <c r="AB1334" i="7"/>
  <c r="Z1478" i="7"/>
  <c r="AB1478" i="7"/>
  <c r="Z619" i="7"/>
  <c r="AB619" i="7"/>
  <c r="Z1399" i="7"/>
  <c r="AB1399" i="7"/>
  <c r="Z884" i="7"/>
  <c r="AB884" i="7"/>
  <c r="Z249" i="7"/>
  <c r="AB249" i="7"/>
  <c r="Z1161" i="7"/>
  <c r="AB1161" i="7"/>
  <c r="Z502" i="7"/>
  <c r="AB502" i="7"/>
  <c r="AB1246" i="7"/>
  <c r="Z1246" i="7"/>
  <c r="Z863" i="7"/>
  <c r="AB863" i="7"/>
  <c r="Z51" i="7"/>
  <c r="AB51" i="7"/>
  <c r="Z195" i="7"/>
  <c r="AB195" i="7"/>
  <c r="Z339" i="7"/>
  <c r="AB339" i="7"/>
  <c r="Z483" i="7"/>
  <c r="AB483" i="7"/>
  <c r="Z627" i="7"/>
  <c r="AB627" i="7"/>
  <c r="Z771" i="7"/>
  <c r="AB771" i="7"/>
  <c r="Z915" i="7"/>
  <c r="AB915" i="7"/>
  <c r="Z1059" i="7"/>
  <c r="AB1059" i="7"/>
  <c r="Z1203" i="7"/>
  <c r="AB1203" i="7"/>
  <c r="Z1347" i="7"/>
  <c r="AB1347" i="7"/>
  <c r="Z55" i="7"/>
  <c r="AB55" i="7"/>
  <c r="Z727" i="7"/>
  <c r="AB727" i="7"/>
  <c r="Z1471" i="7"/>
  <c r="AB1471" i="7"/>
  <c r="Z740" i="7"/>
  <c r="AB740" i="7"/>
  <c r="Z1472" i="7"/>
  <c r="AB1472" i="7"/>
  <c r="Z681" i="7"/>
  <c r="AB681" i="7"/>
  <c r="Z1329" i="7"/>
  <c r="AB1329" i="7"/>
  <c r="Z670" i="7"/>
  <c r="AB670" i="7"/>
  <c r="Z1342" i="7"/>
  <c r="AB1342" i="7"/>
  <c r="Z671" i="7"/>
  <c r="AB671" i="7"/>
  <c r="Z1403" i="7"/>
  <c r="AB1403" i="7"/>
  <c r="Z124" i="7"/>
  <c r="AB124" i="7"/>
  <c r="Z268" i="7"/>
  <c r="AB268" i="7"/>
  <c r="Z412" i="7"/>
  <c r="AB412" i="7"/>
  <c r="Z556" i="7"/>
  <c r="AB556" i="7"/>
  <c r="Z700" i="7"/>
  <c r="AB700" i="7"/>
  <c r="AB844" i="7"/>
  <c r="Z844" i="7"/>
  <c r="Z988" i="7"/>
  <c r="AB988" i="7"/>
  <c r="Z1132" i="7"/>
  <c r="AB1132" i="7"/>
  <c r="Z1276" i="7"/>
  <c r="AB1276" i="7"/>
  <c r="Z1420" i="7"/>
  <c r="AB1420" i="7"/>
  <c r="Z656" i="7"/>
  <c r="AB656" i="7"/>
  <c r="Z501" i="7"/>
  <c r="AB501" i="7"/>
  <c r="Z286" i="7"/>
  <c r="AB286" i="7"/>
  <c r="AB59" i="7"/>
  <c r="Z59" i="7"/>
  <c r="Z5" i="7"/>
  <c r="AB5" i="7"/>
  <c r="Z149" i="7"/>
  <c r="AB149" i="7"/>
  <c r="Z293" i="7"/>
  <c r="AB293" i="7"/>
  <c r="Z437" i="7"/>
  <c r="AB437" i="7"/>
  <c r="Z581" i="7"/>
  <c r="AB581" i="7"/>
  <c r="Z725" i="7"/>
  <c r="AB725" i="7"/>
  <c r="Z869" i="7"/>
  <c r="AB869" i="7"/>
  <c r="Z1013" i="7"/>
  <c r="AB1013" i="7"/>
  <c r="Z1157" i="7"/>
  <c r="AB1157" i="7"/>
  <c r="Z1301" i="7"/>
  <c r="AB1301" i="7"/>
  <c r="Z1445" i="7"/>
  <c r="AB1445" i="7"/>
  <c r="AB919" i="7"/>
  <c r="Z919" i="7"/>
  <c r="Z440" i="7"/>
  <c r="AB440" i="7"/>
  <c r="Z213" i="7"/>
  <c r="AB213" i="7"/>
  <c r="Z933" i="7"/>
  <c r="AB933" i="7"/>
  <c r="Z454" i="7"/>
  <c r="AB454" i="7"/>
  <c r="AB83" i="7"/>
  <c r="Z83" i="7"/>
  <c r="Z1103" i="7"/>
  <c r="AB1103" i="7"/>
  <c r="Z90" i="7"/>
  <c r="AB90" i="7"/>
  <c r="Z234" i="7"/>
  <c r="AB234" i="7"/>
  <c r="Z378" i="7"/>
  <c r="AB378" i="7"/>
  <c r="Z522" i="7"/>
  <c r="AB522" i="7"/>
  <c r="Z666" i="7"/>
  <c r="AB666" i="7"/>
  <c r="Z810" i="7"/>
  <c r="AB810" i="7"/>
  <c r="Z954" i="7"/>
  <c r="AB954" i="7"/>
  <c r="Z1098" i="7"/>
  <c r="AB1098" i="7"/>
  <c r="Z1242" i="7"/>
  <c r="AB1242" i="7"/>
  <c r="Z1386" i="7"/>
  <c r="AB1386" i="7"/>
  <c r="Z235" i="7"/>
  <c r="AB235" i="7"/>
  <c r="Z955" i="7"/>
  <c r="AB955" i="7"/>
  <c r="Z188" i="7"/>
  <c r="AB188" i="7"/>
  <c r="Z1040" i="7"/>
  <c r="AB1040" i="7"/>
  <c r="Z477" i="7"/>
  <c r="AB477" i="7"/>
  <c r="Z1257" i="7"/>
  <c r="AB1257" i="7"/>
  <c r="Z622" i="7"/>
  <c r="AB622" i="7"/>
  <c r="Z563" i="7"/>
  <c r="AB563" i="7"/>
  <c r="Z228" i="7"/>
  <c r="AB228" i="7"/>
  <c r="Z660" i="7"/>
  <c r="AB660" i="7"/>
  <c r="Z140" i="7"/>
  <c r="AB140" i="7"/>
  <c r="Z217" i="7"/>
  <c r="AB217" i="7"/>
  <c r="AB505" i="7"/>
  <c r="Z505" i="7"/>
  <c r="Z1081" i="7"/>
  <c r="AB1081" i="7"/>
  <c r="Z56" i="7"/>
  <c r="AB56" i="7"/>
  <c r="Z850" i="7"/>
  <c r="AB850" i="7"/>
  <c r="Z518" i="7"/>
  <c r="AB518" i="7"/>
  <c r="Z1238" i="7"/>
  <c r="AB1238" i="7"/>
  <c r="Z883" i="7"/>
  <c r="AB883" i="7"/>
  <c r="Z537" i="7"/>
  <c r="AB537" i="7"/>
  <c r="Z1199" i="7"/>
  <c r="AB1199" i="7"/>
  <c r="Z387" i="7"/>
  <c r="AB387" i="7"/>
  <c r="Z819" i="7"/>
  <c r="AB819" i="7"/>
  <c r="Z283" i="7"/>
  <c r="AB283" i="7"/>
  <c r="Z980" i="7"/>
  <c r="AB980" i="7"/>
  <c r="Z910" i="7"/>
  <c r="AB910" i="7"/>
  <c r="Z172" i="7"/>
  <c r="AB172" i="7"/>
  <c r="Z604" i="7"/>
  <c r="AB604" i="7"/>
  <c r="Z1036" i="7"/>
  <c r="AB1036" i="7"/>
  <c r="Z1172" i="7"/>
  <c r="AB1172" i="7"/>
  <c r="Z197" i="7"/>
  <c r="AB197" i="7"/>
  <c r="Z773" i="7"/>
  <c r="AB773" i="7"/>
  <c r="Z1061" i="7"/>
  <c r="AB1061" i="7"/>
  <c r="Z1171" i="7"/>
  <c r="AB1171" i="7"/>
  <c r="Z898" i="7"/>
  <c r="AB898" i="7"/>
  <c r="Z282" i="7"/>
  <c r="AB282" i="7"/>
  <c r="Z570" i="7"/>
  <c r="AB570" i="7"/>
  <c r="Z1146" i="7"/>
  <c r="AB1146" i="7"/>
  <c r="Z463" i="7"/>
  <c r="AB463" i="7"/>
  <c r="Z452" i="7"/>
  <c r="AB452" i="7"/>
  <c r="AB47" i="7"/>
  <c r="Z47" i="7"/>
  <c r="Z96" i="7"/>
  <c r="AB96" i="7"/>
  <c r="Z960" i="7"/>
  <c r="AB960" i="7"/>
  <c r="Z1401" i="7"/>
  <c r="AB1401" i="7"/>
  <c r="Z517" i="7"/>
  <c r="AB517" i="7"/>
  <c r="Z103" i="7"/>
  <c r="AB103" i="7"/>
  <c r="Z1473" i="7"/>
  <c r="AB1473" i="7"/>
  <c r="Z386" i="7"/>
  <c r="AB386" i="7"/>
  <c r="Z223" i="7"/>
  <c r="AB223" i="7"/>
  <c r="Z203" i="7"/>
  <c r="AB203" i="7"/>
  <c r="Z831" i="7"/>
  <c r="AB831" i="7"/>
  <c r="Z616" i="7"/>
  <c r="AB616" i="7"/>
  <c r="Z540" i="7"/>
  <c r="AB540" i="7"/>
  <c r="Z1260" i="7"/>
  <c r="AB1260" i="7"/>
  <c r="Z1055" i="7"/>
  <c r="AB1055" i="7"/>
  <c r="Z673" i="7"/>
  <c r="AB673" i="7"/>
  <c r="Z151" i="7"/>
  <c r="AB151" i="7"/>
  <c r="Z982" i="7"/>
  <c r="AB982" i="7"/>
  <c r="Z254" i="7"/>
  <c r="AB254" i="7"/>
  <c r="Z686" i="7"/>
  <c r="AB686" i="7"/>
  <c r="Z1406" i="7"/>
  <c r="AB1406" i="7"/>
  <c r="Z1280" i="7"/>
  <c r="AB1280" i="7"/>
  <c r="Z934" i="7"/>
  <c r="AB934" i="7"/>
  <c r="Z1355" i="7"/>
  <c r="AB1355" i="7"/>
  <c r="Z555" i="7"/>
  <c r="AB555" i="7"/>
  <c r="Z987" i="7"/>
  <c r="AB987" i="7"/>
  <c r="Z1419" i="7"/>
  <c r="AB1419" i="7"/>
  <c r="Z1087" i="7"/>
  <c r="AB1087" i="7"/>
  <c r="Z1100" i="7"/>
  <c r="AB1100" i="7"/>
  <c r="Z345" i="7"/>
  <c r="AB345" i="7"/>
  <c r="Z1018" i="7"/>
  <c r="AB1018" i="7"/>
  <c r="Z1067" i="7"/>
  <c r="AB1067" i="7"/>
  <c r="Z196" i="7"/>
  <c r="AB196" i="7"/>
  <c r="Z484" i="7"/>
  <c r="AB484" i="7"/>
  <c r="Z772" i="7"/>
  <c r="AB772" i="7"/>
  <c r="Z1060" i="7"/>
  <c r="AB1060" i="7"/>
  <c r="Z1348" i="7"/>
  <c r="AB1348" i="7"/>
  <c r="Z1400" i="7"/>
  <c r="AB1400" i="7"/>
  <c r="Z958" i="7"/>
  <c r="AB958" i="7"/>
  <c r="Z77" i="7"/>
  <c r="AB77" i="7"/>
  <c r="Z365" i="7"/>
  <c r="AB365" i="7"/>
  <c r="Z653" i="7"/>
  <c r="AB653" i="7"/>
  <c r="Z941" i="7"/>
  <c r="AB941" i="7"/>
  <c r="Z1229" i="7"/>
  <c r="AB1229" i="7"/>
  <c r="Z535" i="7"/>
  <c r="AB535" i="7"/>
  <c r="Z1052" i="7"/>
  <c r="AB1052" i="7"/>
  <c r="Z18" i="7"/>
  <c r="AB18" i="7"/>
  <c r="Z306" i="7"/>
  <c r="AB306" i="7"/>
  <c r="Z594" i="7"/>
  <c r="AB594" i="7"/>
  <c r="Z882" i="7"/>
  <c r="AB882" i="7"/>
  <c r="Z1170" i="7"/>
  <c r="AB1170" i="7"/>
  <c r="Z1458" i="7"/>
  <c r="AB1458" i="7"/>
  <c r="Z584" i="7"/>
  <c r="AB584" i="7"/>
  <c r="Z873" i="7"/>
  <c r="AB873" i="7"/>
  <c r="Z1019" i="7"/>
  <c r="AB1019" i="7"/>
  <c r="AB48" i="7"/>
  <c r="Z48" i="7"/>
  <c r="Z192" i="7"/>
  <c r="AB192" i="7"/>
  <c r="AB336" i="7"/>
  <c r="Z336" i="7"/>
  <c r="Z480" i="7"/>
  <c r="AB480" i="7"/>
  <c r="Z624" i="7"/>
  <c r="AB624" i="7"/>
  <c r="Z768" i="7"/>
  <c r="AB768" i="7"/>
  <c r="Z912" i="7"/>
  <c r="AB912" i="7"/>
  <c r="Z1056" i="7"/>
  <c r="AB1056" i="7"/>
  <c r="Z1200" i="7"/>
  <c r="AB1200" i="7"/>
  <c r="Z1344" i="7"/>
  <c r="AB1344" i="7"/>
  <c r="Z751" i="7"/>
  <c r="AB751" i="7"/>
  <c r="Z1244" i="7"/>
  <c r="AB1244" i="7"/>
  <c r="Z981" i="7"/>
  <c r="AB981" i="7"/>
  <c r="Z862" i="7"/>
  <c r="AB862" i="7"/>
  <c r="Z527" i="7"/>
  <c r="AB527" i="7"/>
  <c r="Z37" i="7"/>
  <c r="AB37" i="7"/>
  <c r="Z181" i="7"/>
  <c r="AB181" i="7"/>
  <c r="Z325" i="7"/>
  <c r="AB325" i="7"/>
  <c r="Z469" i="7"/>
  <c r="AB469" i="7"/>
  <c r="Z613" i="7"/>
  <c r="AB613" i="7"/>
  <c r="Z757" i="7"/>
  <c r="AB757" i="7"/>
  <c r="Z901" i="7"/>
  <c r="AB901" i="7"/>
  <c r="Z1045" i="7"/>
  <c r="AB1045" i="7"/>
  <c r="Z1189" i="7"/>
  <c r="AB1189" i="7"/>
  <c r="Z1333" i="7"/>
  <c r="AB1333" i="7"/>
  <c r="Z1477" i="7"/>
  <c r="AB1477" i="7"/>
  <c r="Z511" i="7"/>
  <c r="AB511" i="7"/>
  <c r="Z1303" i="7"/>
  <c r="AB1303" i="7"/>
  <c r="Z680" i="7"/>
  <c r="AB680" i="7"/>
  <c r="Z1436" i="7"/>
  <c r="AB1436" i="7"/>
  <c r="Z610" i="7"/>
  <c r="AB610" i="7"/>
  <c r="Z1462" i="7"/>
  <c r="AB1462" i="7"/>
  <c r="Z887" i="7"/>
  <c r="AB887" i="7"/>
  <c r="Z50" i="7"/>
  <c r="AB50" i="7"/>
  <c r="Z194" i="7"/>
  <c r="AB194" i="7"/>
  <c r="Z338" i="7"/>
  <c r="AB338" i="7"/>
  <c r="Z482" i="7"/>
  <c r="AB482" i="7"/>
  <c r="Z626" i="7"/>
  <c r="AB626" i="7"/>
  <c r="Z770" i="7"/>
  <c r="AB770" i="7"/>
  <c r="Z914" i="7"/>
  <c r="AB914" i="7"/>
  <c r="Z1058" i="7"/>
  <c r="AB1058" i="7"/>
  <c r="Z1202" i="7"/>
  <c r="AB1202" i="7"/>
  <c r="Z1346" i="7"/>
  <c r="AB1346" i="7"/>
  <c r="Z19" i="7"/>
  <c r="AB19" i="7"/>
  <c r="Z679" i="7"/>
  <c r="AB679" i="7"/>
  <c r="Z1447" i="7"/>
  <c r="AB1447" i="7"/>
  <c r="Z968" i="7"/>
  <c r="AB968" i="7"/>
  <c r="Z321" i="7"/>
  <c r="AB321" i="7"/>
  <c r="Z1233" i="7"/>
  <c r="AB1233" i="7"/>
  <c r="Z586" i="7"/>
  <c r="AB586" i="7"/>
  <c r="Z1306" i="7"/>
  <c r="AB1306" i="7"/>
  <c r="Z947" i="7"/>
  <c r="AB947" i="7"/>
  <c r="Z63" i="7"/>
  <c r="AB63" i="7"/>
  <c r="Z207" i="7"/>
  <c r="AB207" i="7"/>
  <c r="Z351" i="7"/>
  <c r="AB351" i="7"/>
  <c r="Z495" i="7"/>
  <c r="AB495" i="7"/>
  <c r="Z639" i="7"/>
  <c r="AB639" i="7"/>
  <c r="Z783" i="7"/>
  <c r="AB783" i="7"/>
  <c r="Z927" i="7"/>
  <c r="AB927" i="7"/>
  <c r="Z1071" i="7"/>
  <c r="AB1071" i="7"/>
  <c r="Z1215" i="7"/>
  <c r="AB1215" i="7"/>
  <c r="Z1359" i="7"/>
  <c r="AB1359" i="7"/>
  <c r="Z115" i="7"/>
  <c r="AB115" i="7"/>
  <c r="Z799" i="7"/>
  <c r="AB799" i="7"/>
  <c r="Z20" i="7"/>
  <c r="AB20" i="7"/>
  <c r="Z800" i="7"/>
  <c r="AB800" i="7"/>
  <c r="Z33" i="7"/>
  <c r="AB33" i="7"/>
  <c r="Z729" i="7"/>
  <c r="AB729" i="7"/>
  <c r="AB1389" i="7"/>
  <c r="Z1389" i="7"/>
  <c r="Z718" i="7"/>
  <c r="AB718" i="7"/>
  <c r="Z1414" i="7"/>
  <c r="AB1414" i="7"/>
  <c r="Z743" i="7"/>
  <c r="AB743" i="7"/>
  <c r="Z1451" i="7"/>
  <c r="AB1451" i="7"/>
  <c r="Z136" i="7"/>
  <c r="AB136" i="7"/>
  <c r="Z280" i="7"/>
  <c r="AB280" i="7"/>
  <c r="Z424" i="7"/>
  <c r="AB424" i="7"/>
  <c r="Z568" i="7"/>
  <c r="AB568" i="7"/>
  <c r="Z712" i="7"/>
  <c r="AB712" i="7"/>
  <c r="Z856" i="7"/>
  <c r="AB856" i="7"/>
  <c r="Z1000" i="7"/>
  <c r="AB1000" i="7"/>
  <c r="Z1144" i="7"/>
  <c r="AB1144" i="7"/>
  <c r="Z1288" i="7"/>
  <c r="AB1288" i="7"/>
  <c r="Z1432" i="7"/>
  <c r="AB1432" i="7"/>
  <c r="Z788" i="7"/>
  <c r="AB788" i="7"/>
  <c r="Z609" i="7"/>
  <c r="AB609" i="7"/>
  <c r="Z418" i="7"/>
  <c r="AB418" i="7"/>
  <c r="Z191" i="7"/>
  <c r="AB191" i="7"/>
  <c r="Z17" i="7"/>
  <c r="AB17" i="7"/>
  <c r="Z161" i="7"/>
  <c r="AB161" i="7"/>
  <c r="Z305" i="7"/>
  <c r="AB305" i="7"/>
  <c r="Z449" i="7"/>
  <c r="AB449" i="7"/>
  <c r="Z593" i="7"/>
  <c r="AB593" i="7"/>
  <c r="Z737" i="7"/>
  <c r="AB737" i="7"/>
  <c r="Z881" i="7"/>
  <c r="AB881" i="7"/>
  <c r="Z1025" i="7"/>
  <c r="AB1025" i="7"/>
  <c r="Z1169" i="7"/>
  <c r="AB1169" i="7"/>
  <c r="Z1313" i="7"/>
  <c r="AB1313" i="7"/>
  <c r="Z1457" i="7"/>
  <c r="AB1457" i="7"/>
  <c r="Z979" i="7"/>
  <c r="AB979" i="7"/>
  <c r="Z536" i="7"/>
  <c r="AB536" i="7"/>
  <c r="Z261" i="7"/>
  <c r="AB261" i="7"/>
  <c r="Z969" i="7"/>
  <c r="AB969" i="7"/>
  <c r="Z574" i="7"/>
  <c r="AB574" i="7"/>
  <c r="Z155" i="7"/>
  <c r="AB155" i="7"/>
  <c r="Z1211" i="7"/>
  <c r="AB1211" i="7"/>
  <c r="Z102" i="7"/>
  <c r="AB102" i="7"/>
  <c r="Z246" i="7"/>
  <c r="AB246" i="7"/>
  <c r="Z390" i="7"/>
  <c r="AB390" i="7"/>
  <c r="Z534" i="7"/>
  <c r="AB534" i="7"/>
  <c r="Z678" i="7"/>
  <c r="AB678" i="7"/>
  <c r="Z822" i="7"/>
  <c r="AB822" i="7"/>
  <c r="Z966" i="7"/>
  <c r="AB966" i="7"/>
  <c r="Z1110" i="7"/>
  <c r="AB1110" i="7"/>
  <c r="Z1254" i="7"/>
  <c r="AB1254" i="7"/>
  <c r="Z1398" i="7"/>
  <c r="AB1398" i="7"/>
  <c r="Z307" i="7"/>
  <c r="AB307" i="7"/>
  <c r="Z1015" i="7"/>
  <c r="AB1015" i="7"/>
  <c r="Z236" i="7"/>
  <c r="AB236" i="7"/>
  <c r="Z1148" i="7"/>
  <c r="AB1148" i="7"/>
  <c r="Z549" i="7"/>
  <c r="AB549" i="7"/>
  <c r="Z1305" i="7"/>
  <c r="AB1305" i="7"/>
  <c r="Z682" i="7"/>
  <c r="AB682" i="7"/>
  <c r="AB647" i="7"/>
  <c r="Z647" i="7"/>
  <c r="AA636" i="7"/>
  <c r="AA1243" i="7"/>
  <c r="AA193" i="7"/>
  <c r="AA1201" i="7"/>
  <c r="AA69" i="7"/>
  <c r="AA350" i="7"/>
  <c r="AA91" i="7"/>
  <c r="AA795" i="7"/>
  <c r="AA360" i="7"/>
  <c r="AA1224" i="7"/>
  <c r="AA493" i="7"/>
  <c r="AA139" i="7"/>
  <c r="AA660" i="7"/>
  <c r="AA140" i="7"/>
  <c r="AA1150" i="7"/>
  <c r="AA505" i="7"/>
  <c r="AA1081" i="7"/>
  <c r="AA56" i="7"/>
  <c r="AA1115" i="7"/>
  <c r="AA518" i="7"/>
  <c r="AA1094" i="7"/>
  <c r="AA883" i="7"/>
  <c r="AA814" i="7"/>
  <c r="AA99" i="7"/>
  <c r="AA531" i="7"/>
  <c r="AA819" i="7"/>
  <c r="AA1107" i="7"/>
  <c r="AA283" i="7"/>
  <c r="AA980" i="7"/>
  <c r="AA190" i="7"/>
  <c r="AA143" i="7"/>
  <c r="AA28" i="7"/>
  <c r="AA316" i="7"/>
  <c r="AA460" i="7"/>
  <c r="AA748" i="7"/>
  <c r="AA1180" i="7"/>
  <c r="AA1324" i="7"/>
  <c r="AA1172" i="7"/>
  <c r="AA766" i="7"/>
  <c r="AA53" i="7"/>
  <c r="AA341" i="7"/>
  <c r="AA629" i="7"/>
  <c r="AA917" i="7"/>
  <c r="AA1205" i="7"/>
  <c r="AA403" i="7"/>
  <c r="AA836" i="7"/>
  <c r="AA1245" i="7"/>
  <c r="AA383" i="7"/>
  <c r="AA138" i="7"/>
  <c r="AA282" i="7"/>
  <c r="AA570" i="7"/>
  <c r="AA858" i="7"/>
  <c r="AA1146" i="7"/>
  <c r="AA1434" i="7"/>
  <c r="AA1195" i="7"/>
  <c r="AA1388" i="7"/>
  <c r="AA22" i="7"/>
  <c r="AA47" i="7"/>
  <c r="AA96" i="7"/>
  <c r="AA960" i="7"/>
  <c r="AA1401" i="7"/>
  <c r="AA373" i="7"/>
  <c r="AA1093" i="7"/>
  <c r="AA775" i="7"/>
  <c r="AA263" i="7"/>
  <c r="AA674" i="7"/>
  <c r="AA1250" i="7"/>
  <c r="AA332" i="7"/>
  <c r="AA585" i="7"/>
  <c r="AA203" i="7"/>
  <c r="AA543" i="7"/>
  <c r="AA1119" i="7"/>
  <c r="AA1407" i="7"/>
  <c r="AA296" i="7"/>
  <c r="AA285" i="7"/>
  <c r="AA250" i="7"/>
  <c r="AA983" i="7"/>
  <c r="AA184" i="7"/>
  <c r="AA472" i="7"/>
  <c r="AA760" i="7"/>
  <c r="AA1048" i="7"/>
  <c r="AA1336" i="7"/>
  <c r="AA1292" i="7"/>
  <c r="AA874" i="7"/>
  <c r="AA65" i="7"/>
  <c r="AA353" i="7"/>
  <c r="AA641" i="7"/>
  <c r="AA929" i="7"/>
  <c r="AA1361" i="7"/>
  <c r="AA1231" i="7"/>
  <c r="AA513" i="7"/>
  <c r="AA1006" i="7"/>
  <c r="AA6" i="7"/>
  <c r="AA294" i="7"/>
  <c r="AA582" i="7"/>
  <c r="AA1014" i="7"/>
  <c r="AA107" i="7"/>
  <c r="AA97" i="7"/>
  <c r="AA60" i="7"/>
  <c r="AA924" i="7"/>
  <c r="AA1077" i="7"/>
  <c r="AA337" i="7"/>
  <c r="AA1057" i="7"/>
  <c r="AA752" i="7"/>
  <c r="AA62" i="7"/>
  <c r="AA926" i="7"/>
  <c r="AA369" i="7"/>
  <c r="AA871" i="7"/>
  <c r="AA792" i="7"/>
  <c r="AA9" i="7"/>
  <c r="AA205" i="7"/>
  <c r="AA1069" i="7"/>
  <c r="AA1435" i="7"/>
  <c r="AA74" i="7"/>
  <c r="AA1226" i="7"/>
  <c r="AA807" i="7"/>
  <c r="AA372" i="7"/>
  <c r="AA1236" i="7"/>
  <c r="AA815" i="7"/>
  <c r="AA937" i="7"/>
  <c r="AA703" i="7"/>
  <c r="AA179" i="7"/>
  <c r="AA374" i="7"/>
  <c r="AA950" i="7"/>
  <c r="AA187" i="7"/>
  <c r="AA537" i="7"/>
  <c r="AA71" i="7"/>
  <c r="AA387" i="7"/>
  <c r="AA675" i="7"/>
  <c r="AA963" i="7"/>
  <c r="AA1251" i="7"/>
  <c r="AA967" i="7"/>
  <c r="AA237" i="7"/>
  <c r="AA897" i="7"/>
  <c r="AA910" i="7"/>
  <c r="AA899" i="7"/>
  <c r="AA172" i="7"/>
  <c r="AA604" i="7"/>
  <c r="AA892" i="7"/>
  <c r="AA1036" i="7"/>
  <c r="AA1468" i="7"/>
  <c r="AA909" i="7"/>
  <c r="AA587" i="7"/>
  <c r="AA197" i="7"/>
  <c r="AA485" i="7"/>
  <c r="AA773" i="7"/>
  <c r="AA1061" i="7"/>
  <c r="AA1349" i="7"/>
  <c r="AA1171" i="7"/>
  <c r="AA441" i="7"/>
  <c r="AA898" i="7"/>
  <c r="AA1463" i="7"/>
  <c r="AA426" i="7"/>
  <c r="AA714" i="7"/>
  <c r="AA1002" i="7"/>
  <c r="AA1290" i="7"/>
  <c r="AA463" i="7"/>
  <c r="AA452" i="7"/>
  <c r="AA753" i="7"/>
  <c r="AA875" i="7"/>
  <c r="AA528" i="7"/>
  <c r="AA284" i="7"/>
  <c r="AA229" i="7"/>
  <c r="AA949" i="7"/>
  <c r="AA116" i="7"/>
  <c r="AA98" i="7"/>
  <c r="AA223" i="7"/>
  <c r="AA331" i="7"/>
  <c r="AA540" i="7"/>
  <c r="AA828" i="7"/>
  <c r="AA380" i="7"/>
  <c r="AA241" i="7"/>
  <c r="AA673" i="7"/>
  <c r="AA1249" i="7"/>
  <c r="AA200" i="7"/>
  <c r="AA982" i="7"/>
  <c r="AA1235" i="7"/>
  <c r="AA398" i="7"/>
  <c r="AA830" i="7"/>
  <c r="AA1262" i="7"/>
  <c r="AA416" i="7"/>
  <c r="AA934" i="7"/>
  <c r="AA1355" i="7"/>
  <c r="AA411" i="7"/>
  <c r="AA843" i="7"/>
  <c r="AA1275" i="7"/>
  <c r="AA1087" i="7"/>
  <c r="AA345" i="7"/>
  <c r="AA310" i="7"/>
  <c r="AA275" i="7"/>
  <c r="AA1067" i="7"/>
  <c r="AA196" i="7"/>
  <c r="AA484" i="7"/>
  <c r="AA628" i="7"/>
  <c r="AA772" i="7"/>
  <c r="AA916" i="7"/>
  <c r="AA1204" i="7"/>
  <c r="AA1348" i="7"/>
  <c r="AA1291" i="7"/>
  <c r="AA1400" i="7"/>
  <c r="AA1101" i="7"/>
  <c r="AA958" i="7"/>
  <c r="AA827" i="7"/>
  <c r="AA77" i="7"/>
  <c r="AA221" i="7"/>
  <c r="AA365" i="7"/>
  <c r="AA509" i="7"/>
  <c r="AA653" i="7"/>
  <c r="AA797" i="7"/>
  <c r="AA941" i="7"/>
  <c r="AA1085" i="7"/>
  <c r="AA1229" i="7"/>
  <c r="AA1373" i="7"/>
  <c r="AA535" i="7"/>
  <c r="AA1315" i="7"/>
  <c r="AA1052" i="7"/>
  <c r="AA561" i="7"/>
  <c r="AA1461" i="7"/>
  <c r="AA1102" i="7"/>
  <c r="AA551" i="7"/>
  <c r="AA18" i="7"/>
  <c r="AA162" i="7"/>
  <c r="AA306" i="7"/>
  <c r="AA450" i="7"/>
  <c r="AA594" i="7"/>
  <c r="AA738" i="7"/>
  <c r="AA882" i="7"/>
  <c r="AA1026" i="7"/>
  <c r="AA1170" i="7"/>
  <c r="AA1314" i="7"/>
  <c r="AA1458" i="7"/>
  <c r="AA583" i="7"/>
  <c r="AA1327" i="7"/>
  <c r="AA584" i="7"/>
  <c r="AA57" i="7"/>
  <c r="AA873" i="7"/>
  <c r="AA154" i="7"/>
  <c r="AA167" i="7"/>
  <c r="AA1019" i="7"/>
  <c r="AA120" i="7"/>
  <c r="AA696" i="7"/>
  <c r="AA500" i="7"/>
  <c r="AA1139" i="7"/>
  <c r="AA829" i="7"/>
  <c r="AA1405" i="7"/>
  <c r="AA202" i="7"/>
  <c r="AA266" i="7"/>
  <c r="AA986" i="7"/>
  <c r="AA1063" i="7"/>
  <c r="AA1376" i="7"/>
  <c r="AA994" i="7"/>
  <c r="AA1427" i="7"/>
  <c r="AA279" i="7"/>
  <c r="AA711" i="7"/>
  <c r="AA1143" i="7"/>
  <c r="AA1431" i="7"/>
  <c r="AA428" i="7"/>
  <c r="AA1160" i="7"/>
  <c r="AA393" i="7"/>
  <c r="AA1053" i="7"/>
  <c r="AA358" i="7"/>
  <c r="AA1078" i="7"/>
  <c r="AA1127" i="7"/>
  <c r="AA64" i="7"/>
  <c r="AA208" i="7"/>
  <c r="AA352" i="7"/>
  <c r="AA496" i="7"/>
  <c r="AA640" i="7"/>
  <c r="AA784" i="7"/>
  <c r="AA928" i="7"/>
  <c r="AA1072" i="7"/>
  <c r="AA1216" i="7"/>
  <c r="AA1360" i="7"/>
  <c r="AA44" i="7"/>
  <c r="AA21" i="7"/>
  <c r="AA1209" i="7"/>
  <c r="AA1066" i="7"/>
  <c r="AA935" i="7"/>
  <c r="AA89" i="7"/>
  <c r="AA233" i="7"/>
  <c r="AA377" i="7"/>
  <c r="AA521" i="7"/>
  <c r="AA665" i="7"/>
  <c r="AA809" i="7"/>
  <c r="AA953" i="7"/>
  <c r="AA1097" i="7"/>
  <c r="AA1241" i="7"/>
  <c r="AA1385" i="7"/>
  <c r="AA595" i="7"/>
  <c r="AA1375" i="7"/>
  <c r="AA1196" i="7"/>
  <c r="AA633" i="7"/>
  <c r="AA10" i="7"/>
  <c r="AA1210" i="7"/>
  <c r="AA635" i="7"/>
  <c r="AA30" i="7"/>
  <c r="AA174" i="7"/>
  <c r="AA318" i="7"/>
  <c r="AA462" i="7"/>
  <c r="AA606" i="7"/>
  <c r="AA750" i="7"/>
  <c r="AA894" i="7"/>
  <c r="AA1038" i="7"/>
  <c r="AA1182" i="7"/>
  <c r="AA1326" i="7"/>
  <c r="AA1470" i="7"/>
  <c r="AA655" i="7"/>
  <c r="AA1387" i="7"/>
  <c r="AA644" i="7"/>
  <c r="AA141" i="7"/>
  <c r="AA945" i="7"/>
  <c r="AA226" i="7"/>
  <c r="AA239" i="7"/>
  <c r="AA1079" i="7"/>
  <c r="AA276" i="7"/>
  <c r="AA996" i="7"/>
  <c r="AA489" i="7"/>
  <c r="AA265" i="7"/>
  <c r="AA985" i="7"/>
  <c r="AA991" i="7"/>
  <c r="AA262" i="7"/>
  <c r="AA134" i="7"/>
  <c r="AA566" i="7"/>
  <c r="AA1286" i="7"/>
  <c r="AA1123" i="7"/>
  <c r="AA837" i="7"/>
  <c r="AA503" i="7"/>
  <c r="AA579" i="7"/>
  <c r="AA1126" i="7"/>
  <c r="AA144" i="7"/>
  <c r="AA288" i="7"/>
  <c r="AA432" i="7"/>
  <c r="AA576" i="7"/>
  <c r="AA720" i="7"/>
  <c r="AA864" i="7"/>
  <c r="AA1008" i="7"/>
  <c r="AA1152" i="7"/>
  <c r="AA1296" i="7"/>
  <c r="AA1440" i="7"/>
  <c r="AA764" i="7"/>
  <c r="AA597" i="7"/>
  <c r="AA406" i="7"/>
  <c r="AA131" i="7"/>
  <c r="AA1367" i="7"/>
  <c r="AA133" i="7"/>
  <c r="AA277" i="7"/>
  <c r="AA421" i="7"/>
  <c r="AA565" i="7"/>
  <c r="AA709" i="7"/>
  <c r="AA853" i="7"/>
  <c r="AA997" i="7"/>
  <c r="AA1141" i="7"/>
  <c r="AA1285" i="7"/>
  <c r="AA1429" i="7"/>
  <c r="AA295" i="7"/>
  <c r="AA1051" i="7"/>
  <c r="AA392" i="7"/>
  <c r="AA1184" i="7"/>
  <c r="AA334" i="7"/>
  <c r="AA1162" i="7"/>
  <c r="AA575" i="7"/>
  <c r="AA2" i="7"/>
  <c r="AA146" i="7"/>
  <c r="AA290" i="7"/>
  <c r="AA434" i="7"/>
  <c r="AA578" i="7"/>
  <c r="AA722" i="7"/>
  <c r="AA866" i="7"/>
  <c r="AA1010" i="7"/>
  <c r="AA1154" i="7"/>
  <c r="AA1298" i="7"/>
  <c r="AA1442" i="7"/>
  <c r="AA439" i="7"/>
  <c r="AA1183" i="7"/>
  <c r="AA668" i="7"/>
  <c r="AA45" i="7"/>
  <c r="AA921" i="7"/>
  <c r="AA298" i="7"/>
  <c r="AA1090" i="7"/>
  <c r="AA599" i="7"/>
  <c r="AA15" i="7"/>
  <c r="AA159" i="7"/>
  <c r="AA303" i="7"/>
  <c r="AA447" i="7"/>
  <c r="AA591" i="7"/>
  <c r="AA735" i="7"/>
  <c r="AA879" i="7"/>
  <c r="AA1023" i="7"/>
  <c r="AA1167" i="7"/>
  <c r="AA1311" i="7"/>
  <c r="AA1455" i="7"/>
  <c r="AA547" i="7"/>
  <c r="AA1279" i="7"/>
  <c r="AA560" i="7"/>
  <c r="AA1268" i="7"/>
  <c r="AA525" i="7"/>
  <c r="AA1173" i="7"/>
  <c r="AA490" i="7"/>
  <c r="AA1186" i="7"/>
  <c r="AA479" i="7"/>
  <c r="AA1223" i="7"/>
  <c r="AA88" i="7"/>
  <c r="AA232" i="7"/>
  <c r="AA376" i="7"/>
  <c r="AA520" i="7"/>
  <c r="AA664" i="7"/>
  <c r="AA808" i="7"/>
  <c r="AA952" i="7"/>
  <c r="AA1096" i="7"/>
  <c r="AA1240" i="7"/>
  <c r="AA1384" i="7"/>
  <c r="AA272" i="7"/>
  <c r="AA225" i="7"/>
  <c r="AA1413" i="7"/>
  <c r="AA1270" i="7"/>
  <c r="AA1151" i="7"/>
  <c r="AA113" i="7"/>
  <c r="AA257" i="7"/>
  <c r="AA401" i="7"/>
  <c r="AA545" i="7"/>
  <c r="AA689" i="7"/>
  <c r="AA833" i="7"/>
  <c r="AA977" i="7"/>
  <c r="AA1121" i="7"/>
  <c r="AA1265" i="7"/>
  <c r="AA1409" i="7"/>
  <c r="AA691" i="7"/>
  <c r="AA92" i="7"/>
  <c r="AA1424" i="7"/>
  <c r="AA765" i="7"/>
  <c r="AA130" i="7"/>
  <c r="AA1390" i="7"/>
  <c r="AA839" i="7"/>
  <c r="AA54" i="7"/>
  <c r="AA198" i="7"/>
  <c r="AA342" i="7"/>
  <c r="AA486" i="7"/>
  <c r="AA630" i="7"/>
  <c r="AA774" i="7"/>
  <c r="AA918" i="7"/>
  <c r="AA1062" i="7"/>
  <c r="AA1206" i="7"/>
  <c r="AA1350" i="7"/>
  <c r="AA79" i="7"/>
  <c r="AA763" i="7"/>
  <c r="AA8" i="7"/>
  <c r="AA776" i="7"/>
  <c r="AA273" i="7"/>
  <c r="AA1065" i="7"/>
  <c r="AA382" i="7"/>
  <c r="AA371" i="7"/>
  <c r="AA1271" i="7"/>
  <c r="AA348" i="7"/>
  <c r="AA1212" i="7"/>
  <c r="AA623" i="7"/>
  <c r="AA625" i="7"/>
  <c r="AA1345" i="7"/>
  <c r="AA706" i="7"/>
  <c r="AA638" i="7"/>
  <c r="AA1214" i="7"/>
  <c r="AA1004" i="7"/>
  <c r="AA1227" i="7"/>
  <c r="AA648" i="7"/>
  <c r="AA32" i="7"/>
  <c r="AA61" i="7"/>
  <c r="AA925" i="7"/>
  <c r="AA631" i="7"/>
  <c r="AA119" i="7"/>
  <c r="AA506" i="7"/>
  <c r="AA1082" i="7"/>
  <c r="AA1088" i="7"/>
  <c r="AA951" i="7"/>
  <c r="AA804" i="7"/>
  <c r="AA93" i="7"/>
  <c r="AA649" i="7"/>
  <c r="AA1353" i="7"/>
  <c r="AA243" i="7"/>
  <c r="AA672" i="7"/>
  <c r="AA1392" i="7"/>
  <c r="AA85" i="7"/>
  <c r="AA1237" i="7"/>
  <c r="AA1473" i="7"/>
  <c r="AA530" i="7"/>
  <c r="AA687" i="7"/>
  <c r="AA396" i="7"/>
  <c r="AA1260" i="7"/>
  <c r="AA1330" i="7"/>
  <c r="AA1105" i="7"/>
  <c r="AA1003" i="7"/>
  <c r="AA264" i="7"/>
  <c r="AA984" i="7"/>
  <c r="AA405" i="7"/>
  <c r="AA253" i="7"/>
  <c r="AA973" i="7"/>
  <c r="AA260" i="7"/>
  <c r="AA1319" i="7"/>
  <c r="AA698" i="7"/>
  <c r="AA319" i="7"/>
  <c r="AA567" i="7"/>
  <c r="AA708" i="7"/>
  <c r="AA1428" i="7"/>
  <c r="AA1474" i="7"/>
  <c r="AA553" i="7"/>
  <c r="AA1273" i="7"/>
  <c r="AA1114" i="7"/>
  <c r="AA998" i="7"/>
  <c r="AA1011" i="7"/>
  <c r="AA12" i="7"/>
  <c r="AA156" i="7"/>
  <c r="AA300" i="7"/>
  <c r="AA444" i="7"/>
  <c r="AA588" i="7"/>
  <c r="AA732" i="7"/>
  <c r="AA876" i="7"/>
  <c r="AA1020" i="7"/>
  <c r="AA1164" i="7"/>
  <c r="AA1308" i="7"/>
  <c r="AA1452" i="7"/>
  <c r="AA896" i="7"/>
  <c r="AA717" i="7"/>
  <c r="AA514" i="7"/>
  <c r="AA251" i="7"/>
  <c r="AA1475" i="7"/>
  <c r="AA145" i="7"/>
  <c r="AA289" i="7"/>
  <c r="AA433" i="7"/>
  <c r="AA577" i="7"/>
  <c r="AA721" i="7"/>
  <c r="AA865" i="7"/>
  <c r="AA1009" i="7"/>
  <c r="AA1153" i="7"/>
  <c r="AA1297" i="7"/>
  <c r="AA1441" i="7"/>
  <c r="AA343" i="7"/>
  <c r="AA1099" i="7"/>
  <c r="AA464" i="7"/>
  <c r="AA1232" i="7"/>
  <c r="AA394" i="7"/>
  <c r="AA1234" i="7"/>
  <c r="AA659" i="7"/>
  <c r="AA14" i="7"/>
  <c r="AA158" i="7"/>
  <c r="AA302" i="7"/>
  <c r="AA446" i="7"/>
  <c r="AA590" i="7"/>
  <c r="AA734" i="7"/>
  <c r="AA878" i="7"/>
  <c r="AA1022" i="7"/>
  <c r="AA1166" i="7"/>
  <c r="AA1310" i="7"/>
  <c r="AA1454" i="7"/>
  <c r="AA499" i="7"/>
  <c r="AA1255" i="7"/>
  <c r="AA728" i="7"/>
  <c r="AA129" i="7"/>
  <c r="AA1029" i="7"/>
  <c r="AA370" i="7"/>
  <c r="AA1138" i="7"/>
  <c r="AA683" i="7"/>
  <c r="AA27" i="7"/>
  <c r="AA171" i="7"/>
  <c r="AA315" i="7"/>
  <c r="AA459" i="7"/>
  <c r="AA603" i="7"/>
  <c r="AA747" i="7"/>
  <c r="AA891" i="7"/>
  <c r="AA1035" i="7"/>
  <c r="AA1179" i="7"/>
  <c r="AA1323" i="7"/>
  <c r="AA1467" i="7"/>
  <c r="AA607" i="7"/>
  <c r="AA1351" i="7"/>
  <c r="AA620" i="7"/>
  <c r="AA1340" i="7"/>
  <c r="AA573" i="7"/>
  <c r="AA1221" i="7"/>
  <c r="AA550" i="7"/>
  <c r="AA1222" i="7"/>
  <c r="AA539" i="7"/>
  <c r="AA1283" i="7"/>
  <c r="AA100" i="7"/>
  <c r="AA244" i="7"/>
  <c r="AA388" i="7"/>
  <c r="AA532" i="7"/>
  <c r="AA676" i="7"/>
  <c r="AA820" i="7"/>
  <c r="AA964" i="7"/>
  <c r="AA1108" i="7"/>
  <c r="AA1252" i="7"/>
  <c r="AA1396" i="7"/>
  <c r="AA404" i="7"/>
  <c r="AA309" i="7"/>
  <c r="AA58" i="7"/>
  <c r="AA1354" i="7"/>
  <c r="AA1259" i="7"/>
  <c r="AA125" i="7"/>
  <c r="AA269" i="7"/>
  <c r="AA413" i="7"/>
  <c r="AA557" i="7"/>
  <c r="AA701" i="7"/>
  <c r="AA845" i="7"/>
  <c r="AA989" i="7"/>
  <c r="AA1133" i="7"/>
  <c r="AA1277" i="7"/>
  <c r="AA1421" i="7"/>
  <c r="AA787" i="7"/>
  <c r="AA212" i="7"/>
  <c r="AA81" i="7"/>
  <c r="AA825" i="7"/>
  <c r="AA238" i="7"/>
  <c r="AA1438" i="7"/>
  <c r="AA911" i="7"/>
  <c r="AA66" i="7"/>
  <c r="AA210" i="7"/>
  <c r="AA354" i="7"/>
  <c r="AA498" i="7"/>
  <c r="AA642" i="7"/>
  <c r="AA786" i="7"/>
  <c r="AA930" i="7"/>
  <c r="AA1074" i="7"/>
  <c r="AA1218" i="7"/>
  <c r="AA1362" i="7"/>
  <c r="AA127" i="7"/>
  <c r="AA835" i="7"/>
  <c r="AA80" i="7"/>
  <c r="AA848" i="7"/>
  <c r="AA357" i="7"/>
  <c r="AA1137" i="7"/>
  <c r="AA478" i="7"/>
  <c r="AA431" i="7"/>
  <c r="AA1343" i="7"/>
  <c r="AA204" i="7"/>
  <c r="AA1068" i="7"/>
  <c r="AA946" i="7"/>
  <c r="AA769" i="7"/>
  <c r="AA571" i="7"/>
  <c r="AA11" i="7"/>
  <c r="AA494" i="7"/>
  <c r="AA1070" i="7"/>
  <c r="AA739" i="7"/>
  <c r="AA1317" i="7"/>
  <c r="AA1366" i="7"/>
  <c r="AA219" i="7"/>
  <c r="AA507" i="7"/>
  <c r="AA939" i="7"/>
  <c r="AA1371" i="7"/>
  <c r="AA104" i="7"/>
  <c r="AA117" i="7"/>
  <c r="AA1425" i="7"/>
  <c r="AA23" i="7"/>
  <c r="AA4" i="7"/>
  <c r="AA292" i="7"/>
  <c r="AA724" i="7"/>
  <c r="AA1012" i="7"/>
  <c r="AA1300" i="7"/>
  <c r="AA1444" i="7"/>
  <c r="AA526" i="7"/>
  <c r="AA29" i="7"/>
  <c r="AA317" i="7"/>
  <c r="AA605" i="7"/>
  <c r="AA893" i="7"/>
  <c r="AA1181" i="7"/>
  <c r="AA1469" i="7"/>
  <c r="AA608" i="7"/>
  <c r="AA1041" i="7"/>
  <c r="AA227" i="7"/>
  <c r="AA114" i="7"/>
  <c r="AA402" i="7"/>
  <c r="AA690" i="7"/>
  <c r="AA834" i="7"/>
  <c r="AA1122" i="7"/>
  <c r="AA1410" i="7"/>
  <c r="AA1075" i="7"/>
  <c r="AA1256" i="7"/>
  <c r="AA1365" i="7"/>
  <c r="AA731" i="7"/>
  <c r="AA504" i="7"/>
  <c r="AA1368" i="7"/>
  <c r="AA707" i="7"/>
  <c r="AA781" i="7"/>
  <c r="AA43" i="7"/>
  <c r="AA790" i="7"/>
  <c r="AA218" i="7"/>
  <c r="AA794" i="7"/>
  <c r="AA1370" i="7"/>
  <c r="AA164" i="7"/>
  <c r="AA1377" i="7"/>
  <c r="AA1091" i="7"/>
  <c r="AA231" i="7"/>
  <c r="AA519" i="7"/>
  <c r="AA1095" i="7"/>
  <c r="AA1383" i="7"/>
  <c r="AA907" i="7"/>
  <c r="AA920" i="7"/>
  <c r="AA849" i="7"/>
  <c r="AA838" i="7"/>
  <c r="AA851" i="7"/>
  <c r="AA160" i="7"/>
  <c r="AA448" i="7"/>
  <c r="AA736" i="7"/>
  <c r="AA1024" i="7"/>
  <c r="AA1312" i="7"/>
  <c r="AA1028" i="7"/>
  <c r="AA646" i="7"/>
  <c r="AA41" i="7"/>
  <c r="AA329" i="7"/>
  <c r="AA617" i="7"/>
  <c r="AA905" i="7"/>
  <c r="AA1193" i="7"/>
  <c r="AA1337" i="7"/>
  <c r="AA1111" i="7"/>
  <c r="AA381" i="7"/>
  <c r="AA802" i="7"/>
  <c r="AA1391" i="7"/>
  <c r="AA270" i="7"/>
  <c r="AA558" i="7"/>
  <c r="AA846" i="7"/>
  <c r="AA1134" i="7"/>
  <c r="AA1422" i="7"/>
  <c r="AA1135" i="7"/>
  <c r="AA368" i="7"/>
  <c r="AA669" i="7"/>
  <c r="AA826" i="7"/>
  <c r="AA228" i="7"/>
  <c r="AA1092" i="7"/>
  <c r="AA73" i="7"/>
  <c r="AA1369" i="7"/>
  <c r="AA248" i="7"/>
  <c r="AA816" i="7"/>
  <c r="AA189" i="7"/>
  <c r="AA517" i="7"/>
  <c r="AA1381" i="7"/>
  <c r="AA922" i="7"/>
  <c r="AA242" i="7"/>
  <c r="AA962" i="7"/>
  <c r="AA1394" i="7"/>
  <c r="AA1208" i="7"/>
  <c r="AA886" i="7"/>
  <c r="AA1295" i="7"/>
  <c r="AA399" i="7"/>
  <c r="AA975" i="7"/>
  <c r="AA1263" i="7"/>
  <c r="AA1027" i="7"/>
  <c r="AA1064" i="7"/>
  <c r="AA957" i="7"/>
  <c r="AA215" i="7"/>
  <c r="AA40" i="7"/>
  <c r="AA328" i="7"/>
  <c r="AA616" i="7"/>
  <c r="AA904" i="7"/>
  <c r="AA1192" i="7"/>
  <c r="AA823" i="7"/>
  <c r="AA993" i="7"/>
  <c r="AA695" i="7"/>
  <c r="AA209" i="7"/>
  <c r="AA497" i="7"/>
  <c r="AA785" i="7"/>
  <c r="AA1073" i="7"/>
  <c r="AA1217" i="7"/>
  <c r="AA475" i="7"/>
  <c r="AA956" i="7"/>
  <c r="AA1341" i="7"/>
  <c r="AA455" i="7"/>
  <c r="AA150" i="7"/>
  <c r="AA438" i="7"/>
  <c r="AA726" i="7"/>
  <c r="AA870" i="7"/>
  <c r="AA1158" i="7"/>
  <c r="AA1302" i="7"/>
  <c r="AA1446" i="7"/>
  <c r="AA523" i="7"/>
  <c r="AA1267" i="7"/>
  <c r="AA512" i="7"/>
  <c r="AA1460" i="7"/>
  <c r="AA801" i="7"/>
  <c r="AA106" i="7"/>
  <c r="AA959" i="7"/>
  <c r="AA252" i="7"/>
  <c r="AA1116" i="7"/>
  <c r="AA1055" i="7"/>
  <c r="AA1393" i="7"/>
  <c r="AA657" i="7"/>
  <c r="AA552" i="7"/>
  <c r="AA1272" i="7"/>
  <c r="AA166" i="7"/>
  <c r="AA397" i="7"/>
  <c r="AA1117" i="7"/>
  <c r="AA931" i="7"/>
  <c r="AA443" i="7"/>
  <c r="AA554" i="7"/>
  <c r="AA1130" i="7"/>
  <c r="AA741" i="7"/>
  <c r="AA427" i="7"/>
  <c r="AA564" i="7"/>
  <c r="AA1284" i="7"/>
  <c r="AA1247" i="7"/>
  <c r="AA697" i="7"/>
  <c r="AA1417" i="7"/>
  <c r="AA1112" i="7"/>
  <c r="AA854" i="7"/>
  <c r="AA1155" i="7"/>
  <c r="AA24" i="7"/>
  <c r="AA168" i="7"/>
  <c r="AA312" i="7"/>
  <c r="AA456" i="7"/>
  <c r="AA600" i="7"/>
  <c r="AA744" i="7"/>
  <c r="AA888" i="7"/>
  <c r="AA1032" i="7"/>
  <c r="AA1176" i="7"/>
  <c r="AA1320" i="7"/>
  <c r="AA1464" i="7"/>
  <c r="AA1016" i="7"/>
  <c r="AA789" i="7"/>
  <c r="AA634" i="7"/>
  <c r="AA335" i="7"/>
  <c r="AA13" i="7"/>
  <c r="AA157" i="7"/>
  <c r="AA301" i="7"/>
  <c r="AA445" i="7"/>
  <c r="AA589" i="7"/>
  <c r="AA733" i="7"/>
  <c r="AA877" i="7"/>
  <c r="AA1021" i="7"/>
  <c r="AA1165" i="7"/>
  <c r="AA1309" i="7"/>
  <c r="AA1453" i="7"/>
  <c r="AA391" i="7"/>
  <c r="AA1159" i="7"/>
  <c r="AA548" i="7"/>
  <c r="AA1304" i="7"/>
  <c r="AA466" i="7"/>
  <c r="AA1318" i="7"/>
  <c r="AA719" i="7"/>
  <c r="AA26" i="7"/>
  <c r="AA170" i="7"/>
  <c r="AA314" i="7"/>
  <c r="AA458" i="7"/>
  <c r="AA602" i="7"/>
  <c r="AA746" i="7"/>
  <c r="AA890" i="7"/>
  <c r="AA1034" i="7"/>
  <c r="AA1178" i="7"/>
  <c r="AA1322" i="7"/>
  <c r="AA1466" i="7"/>
  <c r="AA559" i="7"/>
  <c r="AA1339" i="7"/>
  <c r="AA812" i="7"/>
  <c r="AA177" i="7"/>
  <c r="AA1089" i="7"/>
  <c r="AA442" i="7"/>
  <c r="AA1198" i="7"/>
  <c r="AA767" i="7"/>
  <c r="AA39" i="7"/>
  <c r="AA183" i="7"/>
  <c r="AA327" i="7"/>
  <c r="AA471" i="7"/>
  <c r="AA615" i="7"/>
  <c r="AA759" i="7"/>
  <c r="AA903" i="7"/>
  <c r="AA1047" i="7"/>
  <c r="AA1191" i="7"/>
  <c r="AA1335" i="7"/>
  <c r="AA1479" i="7"/>
  <c r="AA667" i="7"/>
  <c r="AA1411" i="7"/>
  <c r="AA692" i="7"/>
  <c r="AA1412" i="7"/>
  <c r="AA645" i="7"/>
  <c r="AA1269" i="7"/>
  <c r="AA598" i="7"/>
  <c r="AA1282" i="7"/>
  <c r="AA611" i="7"/>
  <c r="AA1331" i="7"/>
  <c r="AA112" i="7"/>
  <c r="AA256" i="7"/>
  <c r="AA400" i="7"/>
  <c r="AA544" i="7"/>
  <c r="AA688" i="7"/>
  <c r="AA832" i="7"/>
  <c r="AA976" i="7"/>
  <c r="AA1120" i="7"/>
  <c r="AA1264" i="7"/>
  <c r="AA1408" i="7"/>
  <c r="AA524" i="7"/>
  <c r="AA417" i="7"/>
  <c r="AA178" i="7"/>
  <c r="AA1426" i="7"/>
  <c r="AA1379" i="7"/>
  <c r="AA137" i="7"/>
  <c r="AA281" i="7"/>
  <c r="AA425" i="7"/>
  <c r="AA569" i="7"/>
  <c r="AA713" i="7"/>
  <c r="AA857" i="7"/>
  <c r="AA1001" i="7"/>
  <c r="AA1145" i="7"/>
  <c r="AA1289" i="7"/>
  <c r="AA1433" i="7"/>
  <c r="AA859" i="7"/>
  <c r="AA320" i="7"/>
  <c r="AA153" i="7"/>
  <c r="AA861" i="7"/>
  <c r="AA346" i="7"/>
  <c r="AA35" i="7"/>
  <c r="AA995" i="7"/>
  <c r="AA78" i="7"/>
  <c r="AA222" i="7"/>
  <c r="AA366" i="7"/>
  <c r="AA510" i="7"/>
  <c r="AA654" i="7"/>
  <c r="AA798" i="7"/>
  <c r="AA942" i="7"/>
  <c r="AA1086" i="7"/>
  <c r="AA1230" i="7"/>
  <c r="AA1374" i="7"/>
  <c r="AA175" i="7"/>
  <c r="AA895" i="7"/>
  <c r="AA128" i="7"/>
  <c r="AA932" i="7"/>
  <c r="AA429" i="7"/>
  <c r="AA1185" i="7"/>
  <c r="AA562" i="7"/>
  <c r="AA491" i="7"/>
  <c r="AA1439" i="7"/>
  <c r="AA780" i="7"/>
  <c r="AA1364" i="7"/>
  <c r="AA481" i="7"/>
  <c r="AA7" i="7"/>
  <c r="AA206" i="7"/>
  <c r="AA75" i="7"/>
  <c r="AA216" i="7"/>
  <c r="AA1080" i="7"/>
  <c r="AA1197" i="7"/>
  <c r="AA349" i="7"/>
  <c r="AA1213" i="7"/>
  <c r="AA824" i="7"/>
  <c r="AA362" i="7"/>
  <c r="AA1450" i="7"/>
  <c r="AA84" i="7"/>
  <c r="AA948" i="7"/>
  <c r="AA1281" i="7"/>
  <c r="AA361" i="7"/>
  <c r="AA1225" i="7"/>
  <c r="AA872" i="7"/>
  <c r="AA86" i="7"/>
  <c r="AA662" i="7"/>
  <c r="AA1238" i="7"/>
  <c r="AA1136" i="7"/>
  <c r="AA1199" i="7"/>
  <c r="AA224" i="7"/>
  <c r="AA240" i="7"/>
  <c r="AA1104" i="7"/>
  <c r="AA1258" i="7"/>
  <c r="AA661" i="7"/>
  <c r="AA103" i="7"/>
  <c r="AA386" i="7"/>
  <c r="AA255" i="7"/>
  <c r="AA684" i="7"/>
  <c r="AA1404" i="7"/>
  <c r="AA46" i="7"/>
  <c r="AA529" i="7"/>
  <c r="AA817" i="7"/>
  <c r="AA151" i="7"/>
  <c r="AA992" i="7"/>
  <c r="AA359" i="7"/>
  <c r="AA254" i="7"/>
  <c r="AA686" i="7"/>
  <c r="AA1118" i="7"/>
  <c r="AA271" i="7"/>
  <c r="AA94" i="7"/>
  <c r="AA123" i="7"/>
  <c r="AA555" i="7"/>
  <c r="AA987" i="7"/>
  <c r="AA1419" i="7"/>
  <c r="AA1100" i="7"/>
  <c r="AA340" i="7"/>
  <c r="AA840" i="7"/>
  <c r="AA1416" i="7"/>
  <c r="AA109" i="7"/>
  <c r="AA685" i="7"/>
  <c r="AA199" i="7"/>
  <c r="AA1042" i="7"/>
  <c r="AA410" i="7"/>
  <c r="AA1418" i="7"/>
  <c r="AA855" i="7"/>
  <c r="AA132" i="7"/>
  <c r="AA852" i="7"/>
  <c r="AA632" i="7"/>
  <c r="AA121" i="7"/>
  <c r="AA841" i="7"/>
  <c r="AA259" i="7"/>
  <c r="AA515" i="7"/>
  <c r="AA278" i="7"/>
  <c r="AA710" i="7"/>
  <c r="AA1430" i="7"/>
  <c r="AA572" i="7"/>
  <c r="AA214" i="7"/>
  <c r="AA3" i="7"/>
  <c r="AA291" i="7"/>
  <c r="AA867" i="7"/>
  <c r="AA1443" i="7"/>
  <c r="AA1207" i="7"/>
  <c r="AA476" i="7"/>
  <c r="AA465" i="7"/>
  <c r="AA430" i="7"/>
  <c r="AA395" i="7"/>
  <c r="AA76" i="7"/>
  <c r="AA220" i="7"/>
  <c r="AA364" i="7"/>
  <c r="AA508" i="7"/>
  <c r="AA652" i="7"/>
  <c r="AA796" i="7"/>
  <c r="AA940" i="7"/>
  <c r="AA1084" i="7"/>
  <c r="AA1228" i="7"/>
  <c r="AA1372" i="7"/>
  <c r="AA152" i="7"/>
  <c r="AA105" i="7"/>
  <c r="AA1293" i="7"/>
  <c r="AA1174" i="7"/>
  <c r="AA1043" i="7"/>
  <c r="AA101" i="7"/>
  <c r="AA245" i="7"/>
  <c r="AA389" i="7"/>
  <c r="AA533" i="7"/>
  <c r="AA677" i="7"/>
  <c r="AA821" i="7"/>
  <c r="AA965" i="7"/>
  <c r="AA1109" i="7"/>
  <c r="AA1253" i="7"/>
  <c r="AA1397" i="7"/>
  <c r="AA643" i="7"/>
  <c r="AA1423" i="7"/>
  <c r="AA693" i="7"/>
  <c r="AA70" i="7"/>
  <c r="AA1294" i="7"/>
  <c r="AA755" i="7"/>
  <c r="AA42" i="7"/>
  <c r="AA186" i="7"/>
  <c r="AA330" i="7"/>
  <c r="AA474" i="7"/>
  <c r="AA618" i="7"/>
  <c r="AA762" i="7"/>
  <c r="AA906" i="7"/>
  <c r="AA1050" i="7"/>
  <c r="AA1194" i="7"/>
  <c r="AA1338" i="7"/>
  <c r="AA31" i="7"/>
  <c r="AA715" i="7"/>
  <c r="AA1459" i="7"/>
  <c r="AA716" i="7"/>
  <c r="AA201" i="7"/>
  <c r="AA1017" i="7"/>
  <c r="AA322" i="7"/>
  <c r="AA299" i="7"/>
  <c r="AA1163" i="7"/>
  <c r="AA36" i="7"/>
  <c r="AA180" i="7"/>
  <c r="AA324" i="7"/>
  <c r="AA468" i="7"/>
  <c r="AA612" i="7"/>
  <c r="AA756" i="7"/>
  <c r="AA900" i="7"/>
  <c r="AA1044" i="7"/>
  <c r="AA1188" i="7"/>
  <c r="AA1332" i="7"/>
  <c r="AA1476" i="7"/>
  <c r="AA1124" i="7"/>
  <c r="AA885" i="7"/>
  <c r="AA742" i="7"/>
  <c r="AA407" i="7"/>
  <c r="AA25" i="7"/>
  <c r="AA169" i="7"/>
  <c r="AA313" i="7"/>
  <c r="AA457" i="7"/>
  <c r="AA601" i="7"/>
  <c r="AA745" i="7"/>
  <c r="AA889" i="7"/>
  <c r="AA1033" i="7"/>
  <c r="AA1177" i="7"/>
  <c r="AA1321" i="7"/>
  <c r="AA1465" i="7"/>
  <c r="AA451" i="7"/>
  <c r="AA1219" i="7"/>
  <c r="AA596" i="7"/>
  <c r="AA1352" i="7"/>
  <c r="AA538" i="7"/>
  <c r="AA1378" i="7"/>
  <c r="AA803" i="7"/>
  <c r="AA38" i="7"/>
  <c r="AA182" i="7"/>
  <c r="AA326" i="7"/>
  <c r="AA470" i="7"/>
  <c r="AA614" i="7"/>
  <c r="AA758" i="7"/>
  <c r="AA902" i="7"/>
  <c r="AA1046" i="7"/>
  <c r="AA1190" i="7"/>
  <c r="AA1334" i="7"/>
  <c r="AA1478" i="7"/>
  <c r="AA619" i="7"/>
  <c r="AA1399" i="7"/>
  <c r="AA884" i="7"/>
  <c r="AA249" i="7"/>
  <c r="AA1161" i="7"/>
  <c r="AA502" i="7"/>
  <c r="AA1246" i="7"/>
  <c r="AA863" i="7"/>
  <c r="AA51" i="7"/>
  <c r="AA195" i="7"/>
  <c r="AA339" i="7"/>
  <c r="AA483" i="7"/>
  <c r="AA627" i="7"/>
  <c r="AA771" i="7"/>
  <c r="AA915" i="7"/>
  <c r="AA1059" i="7"/>
  <c r="AA1203" i="7"/>
  <c r="AA1347" i="7"/>
  <c r="AA55" i="7"/>
  <c r="AA727" i="7"/>
  <c r="AA1471" i="7"/>
  <c r="AA740" i="7"/>
  <c r="AA1472" i="7"/>
  <c r="AA681" i="7"/>
  <c r="AA1329" i="7"/>
  <c r="AA670" i="7"/>
  <c r="AA1342" i="7"/>
  <c r="AA671" i="7"/>
  <c r="AA1403" i="7"/>
  <c r="AA124" i="7"/>
  <c r="AA268" i="7"/>
  <c r="AA412" i="7"/>
  <c r="AA556" i="7"/>
  <c r="AA700" i="7"/>
  <c r="AA844" i="7"/>
  <c r="AA988" i="7"/>
  <c r="AA1132" i="7"/>
  <c r="AA1276" i="7"/>
  <c r="AA1420" i="7"/>
  <c r="AA656" i="7"/>
  <c r="AA501" i="7"/>
  <c r="AA286" i="7"/>
  <c r="AA59" i="7"/>
  <c r="AA5" i="7"/>
  <c r="AA149" i="7"/>
  <c r="AA293" i="7"/>
  <c r="AA437" i="7"/>
  <c r="AA581" i="7"/>
  <c r="AA725" i="7"/>
  <c r="AA869" i="7"/>
  <c r="AA1013" i="7"/>
  <c r="AA1157" i="7"/>
  <c r="AA1301" i="7"/>
  <c r="AA1445" i="7"/>
  <c r="AA919" i="7"/>
  <c r="AA440" i="7"/>
  <c r="AA213" i="7"/>
  <c r="AA933" i="7"/>
  <c r="AA454" i="7"/>
  <c r="AA83" i="7"/>
  <c r="AA1103" i="7"/>
  <c r="AA90" i="7"/>
  <c r="AA234" i="7"/>
  <c r="AA378" i="7"/>
  <c r="AA522" i="7"/>
  <c r="AA666" i="7"/>
  <c r="AA810" i="7"/>
  <c r="AA954" i="7"/>
  <c r="AA1098" i="7"/>
  <c r="AA1242" i="7"/>
  <c r="AA1386" i="7"/>
  <c r="AA235" i="7"/>
  <c r="AA955" i="7"/>
  <c r="AA188" i="7"/>
  <c r="AA1040" i="7"/>
  <c r="AA477" i="7"/>
  <c r="AA1257" i="7"/>
  <c r="AA622" i="7"/>
  <c r="AA563" i="7"/>
  <c r="AA492" i="7"/>
  <c r="AA1356" i="7"/>
  <c r="AA49" i="7"/>
  <c r="AA913" i="7"/>
  <c r="AA1363" i="7"/>
  <c r="AA971" i="7"/>
  <c r="AA782" i="7"/>
  <c r="AA1358" i="7"/>
  <c r="AA68" i="7"/>
  <c r="AA658" i="7"/>
  <c r="AA1007" i="7"/>
  <c r="AA363" i="7"/>
  <c r="AA651" i="7"/>
  <c r="AA1083" i="7"/>
  <c r="AA163" i="7"/>
  <c r="AA860" i="7"/>
  <c r="AA777" i="7"/>
  <c r="AA778" i="7"/>
  <c r="AA779" i="7"/>
  <c r="AA148" i="7"/>
  <c r="AA436" i="7"/>
  <c r="AA580" i="7"/>
  <c r="AA868" i="7"/>
  <c r="AA1156" i="7"/>
  <c r="AA908" i="7"/>
  <c r="AA705" i="7"/>
  <c r="AA311" i="7"/>
  <c r="AA173" i="7"/>
  <c r="AA461" i="7"/>
  <c r="AA749" i="7"/>
  <c r="AA1037" i="7"/>
  <c r="AA1325" i="7"/>
  <c r="AA1039" i="7"/>
  <c r="AA333" i="7"/>
  <c r="AA694" i="7"/>
  <c r="AA1307" i="7"/>
  <c r="AA258" i="7"/>
  <c r="AA546" i="7"/>
  <c r="AA978" i="7"/>
  <c r="AA1266" i="7"/>
  <c r="AA355" i="7"/>
  <c r="AA308" i="7"/>
  <c r="AA621" i="7"/>
  <c r="AA754" i="7"/>
  <c r="AA72" i="7"/>
  <c r="AA936" i="7"/>
  <c r="AA1054" i="7"/>
  <c r="AA637" i="7"/>
  <c r="AA1357" i="7"/>
  <c r="AA1125" i="7"/>
  <c r="AA1031" i="7"/>
  <c r="AA650" i="7"/>
  <c r="AA938" i="7"/>
  <c r="AA811" i="7"/>
  <c r="AA453" i="7"/>
  <c r="AA730" i="7"/>
  <c r="AA87" i="7"/>
  <c r="AA375" i="7"/>
  <c r="AA663" i="7"/>
  <c r="AA1239" i="7"/>
  <c r="AA211" i="7"/>
  <c r="AA176" i="7"/>
  <c r="AA165" i="7"/>
  <c r="AA82" i="7"/>
  <c r="AA95" i="7"/>
  <c r="AA16" i="7"/>
  <c r="AA304" i="7"/>
  <c r="AA592" i="7"/>
  <c r="AA880" i="7"/>
  <c r="AA1168" i="7"/>
  <c r="AA1456" i="7"/>
  <c r="AA813" i="7"/>
  <c r="AA467" i="7"/>
  <c r="AA185" i="7"/>
  <c r="AA473" i="7"/>
  <c r="AA761" i="7"/>
  <c r="AA1049" i="7"/>
  <c r="AA247" i="7"/>
  <c r="AA704" i="7"/>
  <c r="AA1149" i="7"/>
  <c r="AA287" i="7"/>
  <c r="AA126" i="7"/>
  <c r="AA414" i="7"/>
  <c r="AA702" i="7"/>
  <c r="AA990" i="7"/>
  <c r="AA1278" i="7"/>
  <c r="AA415" i="7"/>
  <c r="AA1328" i="7"/>
  <c r="AA1437" i="7"/>
  <c r="AA791" i="7"/>
  <c r="AA516" i="7"/>
  <c r="AA1380" i="7"/>
  <c r="AA217" i="7"/>
  <c r="AA793" i="7"/>
  <c r="AA67" i="7"/>
  <c r="AA850" i="7"/>
  <c r="AA230" i="7"/>
  <c r="AA806" i="7"/>
  <c r="AA1382" i="7"/>
  <c r="AA1449" i="7"/>
  <c r="AA1395" i="7"/>
  <c r="AA384" i="7"/>
  <c r="AA1248" i="7"/>
  <c r="AA923" i="7"/>
  <c r="AA805" i="7"/>
  <c r="AA944" i="7"/>
  <c r="AA1187" i="7"/>
  <c r="AA818" i="7"/>
  <c r="AA1106" i="7"/>
  <c r="AA943" i="7"/>
  <c r="AA34" i="7"/>
  <c r="AA111" i="7"/>
  <c r="AA831" i="7"/>
  <c r="AA970" i="7"/>
  <c r="AA108" i="7"/>
  <c r="AA972" i="7"/>
  <c r="AA297" i="7"/>
  <c r="AA385" i="7"/>
  <c r="AA961" i="7"/>
  <c r="AA847" i="7"/>
  <c r="AA118" i="7"/>
  <c r="AA110" i="7"/>
  <c r="AA542" i="7"/>
  <c r="AA974" i="7"/>
  <c r="AA1406" i="7"/>
  <c r="AA1280" i="7"/>
  <c r="AA323" i="7"/>
  <c r="AA267" i="7"/>
  <c r="AA699" i="7"/>
  <c r="AA1131" i="7"/>
  <c r="AA379" i="7"/>
  <c r="AA356" i="7"/>
  <c r="AA1005" i="7"/>
  <c r="AA1018" i="7"/>
  <c r="AA52" i="7"/>
  <c r="AA1060" i="7"/>
  <c r="AA408" i="7"/>
  <c r="AA1128" i="7"/>
  <c r="AA1402" i="7"/>
  <c r="AA541" i="7"/>
  <c r="AA1261" i="7"/>
  <c r="AA1076" i="7"/>
  <c r="AA122" i="7"/>
  <c r="AA842" i="7"/>
  <c r="AA1274" i="7"/>
  <c r="AA488" i="7"/>
  <c r="AA142" i="7"/>
  <c r="AA419" i="7"/>
  <c r="AA135" i="7"/>
  <c r="AA423" i="7"/>
  <c r="AA999" i="7"/>
  <c r="AA1287" i="7"/>
  <c r="AA1147" i="7"/>
  <c r="AA347" i="7"/>
  <c r="AA420" i="7"/>
  <c r="AA1140" i="7"/>
  <c r="AA274" i="7"/>
  <c r="AA409" i="7"/>
  <c r="AA1129" i="7"/>
  <c r="AA344" i="7"/>
  <c r="AA1415" i="7"/>
  <c r="AA422" i="7"/>
  <c r="AA1142" i="7"/>
  <c r="AA367" i="7"/>
  <c r="AA1448" i="7"/>
  <c r="AA1030" i="7"/>
  <c r="AA147" i="7"/>
  <c r="AA435" i="7"/>
  <c r="AA723" i="7"/>
  <c r="AA1299" i="7"/>
  <c r="AA487" i="7"/>
  <c r="AA1220" i="7"/>
  <c r="AA1113" i="7"/>
  <c r="AA1175" i="7"/>
  <c r="AA1316" i="7"/>
  <c r="AA48" i="7"/>
  <c r="AA192" i="7"/>
  <c r="AA336" i="7"/>
  <c r="AA480" i="7"/>
  <c r="AA624" i="7"/>
  <c r="AA768" i="7"/>
  <c r="AA912" i="7"/>
  <c r="AA1056" i="7"/>
  <c r="AA1200" i="7"/>
  <c r="AA1344" i="7"/>
  <c r="AA751" i="7"/>
  <c r="AA1244" i="7"/>
  <c r="AA981" i="7"/>
  <c r="AA862" i="7"/>
  <c r="AA527" i="7"/>
  <c r="AA37" i="7"/>
  <c r="AA181" i="7"/>
  <c r="AA325" i="7"/>
  <c r="AA469" i="7"/>
  <c r="AA613" i="7"/>
  <c r="AA757" i="7"/>
  <c r="AA901" i="7"/>
  <c r="AA1045" i="7"/>
  <c r="AA1189" i="7"/>
  <c r="AA1333" i="7"/>
  <c r="AA1477" i="7"/>
  <c r="AA511" i="7"/>
  <c r="AA1303" i="7"/>
  <c r="AA680" i="7"/>
  <c r="AA1436" i="7"/>
  <c r="AA610" i="7"/>
  <c r="AA1462" i="7"/>
  <c r="AA887" i="7"/>
  <c r="AA50" i="7"/>
  <c r="AA194" i="7"/>
  <c r="AA338" i="7"/>
  <c r="AA482" i="7"/>
  <c r="AA626" i="7"/>
  <c r="AA770" i="7"/>
  <c r="AA914" i="7"/>
  <c r="AA1058" i="7"/>
  <c r="AA1202" i="7"/>
  <c r="AA1346" i="7"/>
  <c r="AA19" i="7"/>
  <c r="AA679" i="7"/>
  <c r="AA1447" i="7"/>
  <c r="AA968" i="7"/>
  <c r="AA321" i="7"/>
  <c r="AA1233" i="7"/>
  <c r="AA586" i="7"/>
  <c r="AA1306" i="7"/>
  <c r="AA947" i="7"/>
  <c r="AA63" i="7"/>
  <c r="AA207" i="7"/>
  <c r="AA351" i="7"/>
  <c r="AA495" i="7"/>
  <c r="AA639" i="7"/>
  <c r="AA783" i="7"/>
  <c r="AA927" i="7"/>
  <c r="AA1071" i="7"/>
  <c r="AA1215" i="7"/>
  <c r="AA1359" i="7"/>
  <c r="AA115" i="7"/>
  <c r="AA799" i="7"/>
  <c r="AA20" i="7"/>
  <c r="AA800" i="7"/>
  <c r="AA33" i="7"/>
  <c r="AA729" i="7"/>
  <c r="AA1389" i="7"/>
  <c r="AA718" i="7"/>
  <c r="AA1414" i="7"/>
  <c r="AA743" i="7"/>
  <c r="AA1451" i="7"/>
  <c r="AA136" i="7"/>
  <c r="AA280" i="7"/>
  <c r="AA424" i="7"/>
  <c r="AA568" i="7"/>
  <c r="AA712" i="7"/>
  <c r="AA856" i="7"/>
  <c r="AA1000" i="7"/>
  <c r="AA1144" i="7"/>
  <c r="AA1288" i="7"/>
  <c r="AA1432" i="7"/>
  <c r="AA788" i="7"/>
  <c r="AA609" i="7"/>
  <c r="AA418" i="7"/>
  <c r="AA191" i="7"/>
  <c r="AA17" i="7"/>
  <c r="AA161" i="7"/>
  <c r="AA305" i="7"/>
  <c r="AA449" i="7"/>
  <c r="AA593" i="7"/>
  <c r="AA737" i="7"/>
  <c r="AA881" i="7"/>
  <c r="AA1025" i="7"/>
  <c r="AA1169" i="7"/>
  <c r="AA1313" i="7"/>
  <c r="AA1457" i="7"/>
  <c r="AA979" i="7"/>
  <c r="AA536" i="7"/>
  <c r="AA261" i="7"/>
  <c r="AA969" i="7"/>
  <c r="AA574" i="7"/>
  <c r="AA155" i="7"/>
  <c r="AA1211" i="7"/>
  <c r="AA102" i="7"/>
  <c r="AA246" i="7"/>
  <c r="AA390" i="7"/>
  <c r="AA534" i="7"/>
  <c r="AA678" i="7"/>
  <c r="AA822" i="7"/>
  <c r="AA966" i="7"/>
  <c r="AA1110" i="7"/>
  <c r="AA1254" i="7"/>
  <c r="AA1398" i="7"/>
  <c r="AA307" i="7"/>
  <c r="AA1015" i="7"/>
  <c r="AA236" i="7"/>
  <c r="AA1148" i="7"/>
  <c r="AA549" i="7"/>
  <c r="AA1305" i="7"/>
  <c r="AA682" i="7"/>
  <c r="AA647" i="7"/>
  <c r="S288" i="7"/>
  <c r="T288" i="7" s="1"/>
  <c r="S1090" i="7"/>
  <c r="T1090" i="7" s="1"/>
  <c r="S36" i="7"/>
  <c r="T36" i="7" s="1"/>
  <c r="S1044" i="7"/>
  <c r="T1044" i="7" s="1"/>
  <c r="S742" i="7"/>
  <c r="S745" i="7"/>
  <c r="S1219" i="7"/>
  <c r="S182" i="7"/>
  <c r="T182" i="7" s="1"/>
  <c r="S1046" i="7"/>
  <c r="T1046" i="7" s="1"/>
  <c r="S1399" i="7"/>
  <c r="T1399" i="7" s="1"/>
  <c r="S863" i="7"/>
  <c r="T863" i="7" s="1"/>
  <c r="S627" i="7"/>
  <c r="T627" i="7" s="1"/>
  <c r="S1059" i="7"/>
  <c r="T1059" i="7" s="1"/>
  <c r="S727" i="7"/>
  <c r="T727" i="7" s="1"/>
  <c r="S681" i="7"/>
  <c r="T681" i="7" s="1"/>
  <c r="S671" i="7"/>
  <c r="T671" i="7" s="1"/>
  <c r="S268" i="7"/>
  <c r="T268" i="7" s="1"/>
  <c r="S700" i="7"/>
  <c r="S988" i="7"/>
  <c r="S1276" i="7"/>
  <c r="S656" i="7"/>
  <c r="T656" i="7" s="1"/>
  <c r="S59" i="7"/>
  <c r="T59" i="7" s="1"/>
  <c r="S149" i="7"/>
  <c r="T149" i="7" s="1"/>
  <c r="S581" i="7"/>
  <c r="T581" i="7" s="1"/>
  <c r="S869" i="7"/>
  <c r="T869" i="7" s="1"/>
  <c r="S1157" i="7"/>
  <c r="T1157" i="7" s="1"/>
  <c r="S919" i="7"/>
  <c r="T919" i="7" s="1"/>
  <c r="S213" i="7"/>
  <c r="T213" i="7" s="1"/>
  <c r="S454" i="7"/>
  <c r="T454" i="7" s="1"/>
  <c r="S1103" i="7"/>
  <c r="T1103" i="7" s="1"/>
  <c r="S234" i="7"/>
  <c r="S522" i="7"/>
  <c r="S810" i="7"/>
  <c r="T810" i="7" s="1"/>
  <c r="S1098" i="7"/>
  <c r="T1098" i="7" s="1"/>
  <c r="S955" i="7"/>
  <c r="T955" i="7" s="1"/>
  <c r="S48" i="7"/>
  <c r="T48" i="7" s="1"/>
  <c r="S336" i="7"/>
  <c r="T336" i="7" s="1"/>
  <c r="S624" i="7"/>
  <c r="T624" i="7" s="1"/>
  <c r="S1056" i="7"/>
  <c r="T1056" i="7" s="1"/>
  <c r="S1344" i="7"/>
  <c r="S1244" i="7"/>
  <c r="T1244" i="7" s="1"/>
  <c r="S527" i="7"/>
  <c r="T527" i="7" s="1"/>
  <c r="S181" i="7"/>
  <c r="T181" i="7" s="1"/>
  <c r="S325" i="7"/>
  <c r="T325" i="7" s="1"/>
  <c r="S613" i="7"/>
  <c r="T613" i="7" s="1"/>
  <c r="S901" i="7"/>
  <c r="S1189" i="7"/>
  <c r="S1303" i="7"/>
  <c r="T1303" i="7" s="1"/>
  <c r="S1436" i="7"/>
  <c r="T1436" i="7" s="1"/>
  <c r="S1462" i="7"/>
  <c r="T1462" i="7" s="1"/>
  <c r="S50" i="7"/>
  <c r="T50" i="7" s="1"/>
  <c r="S338" i="7"/>
  <c r="T338" i="7" s="1"/>
  <c r="S770" i="7"/>
  <c r="T770" i="7" s="1"/>
  <c r="S1058" i="7"/>
  <c r="T1058" i="7" s="1"/>
  <c r="S1346" i="7"/>
  <c r="T1346" i="7" s="1"/>
  <c r="S679" i="7"/>
  <c r="T679" i="7" s="1"/>
  <c r="S968" i="7"/>
  <c r="T968" i="7" s="1"/>
  <c r="S586" i="7"/>
  <c r="T586" i="7" s="1"/>
  <c r="S947" i="7"/>
  <c r="T947" i="7" s="1"/>
  <c r="S207" i="7"/>
  <c r="T207" i="7" s="1"/>
  <c r="S351" i="7"/>
  <c r="T351" i="7" s="1"/>
  <c r="S783" i="7"/>
  <c r="T783" i="7" s="1"/>
  <c r="S1215" i="7"/>
  <c r="T1215" i="7" s="1"/>
  <c r="S115" i="7"/>
  <c r="T115" i="7" s="1"/>
  <c r="S800" i="7"/>
  <c r="T800" i="7" s="1"/>
  <c r="S1389" i="7"/>
  <c r="T1389" i="7" s="1"/>
  <c r="S743" i="7"/>
  <c r="T743" i="7" s="1"/>
  <c r="S647" i="7"/>
  <c r="S60" i="7"/>
  <c r="T60" i="7" s="1"/>
  <c r="S204" i="7"/>
  <c r="T204" i="7" s="1"/>
  <c r="S348" i="7"/>
  <c r="T348" i="7" s="1"/>
  <c r="S492" i="7"/>
  <c r="T492" i="7" s="1"/>
  <c r="S636" i="7"/>
  <c r="T636" i="7" s="1"/>
  <c r="S780" i="7"/>
  <c r="S924" i="7"/>
  <c r="T924" i="7" s="1"/>
  <c r="S1068" i="7"/>
  <c r="T1068" i="7" s="1"/>
  <c r="S1212" i="7"/>
  <c r="T1212" i="7" s="1"/>
  <c r="S1356" i="7"/>
  <c r="T1356" i="7" s="1"/>
  <c r="S1243" i="7"/>
  <c r="T1243" i="7" s="1"/>
  <c r="S1364" i="7"/>
  <c r="T1364" i="7" s="1"/>
  <c r="S1077" i="7"/>
  <c r="T1077" i="7" s="1"/>
  <c r="S946" i="7"/>
  <c r="S623" i="7"/>
  <c r="T623" i="7" s="1"/>
  <c r="S49" i="7"/>
  <c r="T49" i="7" s="1"/>
  <c r="S193" i="7"/>
  <c r="T193" i="7" s="1"/>
  <c r="S337" i="7"/>
  <c r="T337" i="7" s="1"/>
  <c r="S481" i="7"/>
  <c r="T481" i="7" s="1"/>
  <c r="S625" i="7"/>
  <c r="S769" i="7"/>
  <c r="S913" i="7"/>
  <c r="T913" i="7" s="1"/>
  <c r="S1057" i="7"/>
  <c r="T1057" i="7" s="1"/>
  <c r="S1201" i="7"/>
  <c r="T1201" i="7" s="1"/>
  <c r="S1345" i="7"/>
  <c r="T1345" i="7" s="1"/>
  <c r="S7" i="7"/>
  <c r="S571" i="7"/>
  <c r="S1363" i="7"/>
  <c r="S752" i="7"/>
  <c r="T752" i="7" s="1"/>
  <c r="S69" i="7"/>
  <c r="T69" i="7" s="1"/>
  <c r="S706" i="7"/>
  <c r="T706" i="7" s="1"/>
  <c r="S11" i="7"/>
  <c r="T11" i="7" s="1"/>
  <c r="S971" i="7"/>
  <c r="S62" i="7"/>
  <c r="S206" i="7"/>
  <c r="T206" i="7" s="1"/>
  <c r="S350" i="7"/>
  <c r="T350" i="7" s="1"/>
  <c r="S494" i="7"/>
  <c r="T494" i="7" s="1"/>
  <c r="S638" i="7"/>
  <c r="T638" i="7" s="1"/>
  <c r="S782" i="7"/>
  <c r="T782" i="7" s="1"/>
  <c r="S926" i="7"/>
  <c r="S1070" i="7"/>
  <c r="T1070" i="7" s="1"/>
  <c r="S1214" i="7"/>
  <c r="T1214" i="7" s="1"/>
  <c r="S1358" i="7"/>
  <c r="T1358" i="7" s="1"/>
  <c r="S91" i="7"/>
  <c r="T91" i="7" s="1"/>
  <c r="S739" i="7"/>
  <c r="T739" i="7" s="1"/>
  <c r="S68" i="7"/>
  <c r="T68" i="7" s="1"/>
  <c r="S1004" i="7"/>
  <c r="T1004" i="7" s="1"/>
  <c r="S369" i="7"/>
  <c r="T369" i="7" s="1"/>
  <c r="S1317" i="7"/>
  <c r="T1317" i="7" s="1"/>
  <c r="S658" i="7"/>
  <c r="S1366" i="7"/>
  <c r="T1366" i="7" s="1"/>
  <c r="S1007" i="7"/>
  <c r="T1007" i="7" s="1"/>
  <c r="S75" i="7"/>
  <c r="T75" i="7" s="1"/>
  <c r="S219" i="7"/>
  <c r="T219" i="7" s="1"/>
  <c r="S363" i="7"/>
  <c r="T363" i="7" s="1"/>
  <c r="S507" i="7"/>
  <c r="S651" i="7"/>
  <c r="S795" i="7"/>
  <c r="T795" i="7" s="1"/>
  <c r="S939" i="7"/>
  <c r="T939" i="7" s="1"/>
  <c r="S1083" i="7"/>
  <c r="T1083" i="7" s="1"/>
  <c r="S1227" i="7"/>
  <c r="T1227" i="7" s="1"/>
  <c r="S1371" i="7"/>
  <c r="S163" i="7"/>
  <c r="S871" i="7"/>
  <c r="S104" i="7"/>
  <c r="T104" i="7" s="1"/>
  <c r="S860" i="7"/>
  <c r="T860" i="7" s="1"/>
  <c r="S117" i="7"/>
  <c r="T117" i="7" s="1"/>
  <c r="S777" i="7"/>
  <c r="T777" i="7" s="1"/>
  <c r="S1425" i="7"/>
  <c r="S778" i="7"/>
  <c r="S23" i="7"/>
  <c r="T23" i="7" s="1"/>
  <c r="S779" i="7"/>
  <c r="T779" i="7" s="1"/>
  <c r="S4" i="7"/>
  <c r="T4" i="7" s="1"/>
  <c r="S148" i="7"/>
  <c r="T148" i="7" s="1"/>
  <c r="S292" i="7"/>
  <c r="T292" i="7" s="1"/>
  <c r="S436" i="7"/>
  <c r="S580" i="7"/>
  <c r="T580" i="7" s="1"/>
  <c r="S724" i="7"/>
  <c r="T724" i="7" s="1"/>
  <c r="S868" i="7"/>
  <c r="T868" i="7" s="1"/>
  <c r="S1012" i="7"/>
  <c r="T1012" i="7" s="1"/>
  <c r="S1156" i="7"/>
  <c r="T1156" i="7" s="1"/>
  <c r="S1300" i="7"/>
  <c r="T1300" i="7" s="1"/>
  <c r="S1444" i="7"/>
  <c r="T1444" i="7" s="1"/>
  <c r="S908" i="7"/>
  <c r="T908" i="7" s="1"/>
  <c r="S705" i="7"/>
  <c r="T705" i="7" s="1"/>
  <c r="S526" i="7"/>
  <c r="S311" i="7"/>
  <c r="T311" i="7" s="1"/>
  <c r="S29" i="7"/>
  <c r="T29" i="7" s="1"/>
  <c r="S173" i="7"/>
  <c r="T173" i="7" s="1"/>
  <c r="S317" i="7"/>
  <c r="T317" i="7" s="1"/>
  <c r="S461" i="7"/>
  <c r="T461" i="7" s="1"/>
  <c r="S605" i="7"/>
  <c r="S749" i="7"/>
  <c r="S893" i="7"/>
  <c r="T893" i="7" s="1"/>
  <c r="S1037" i="7"/>
  <c r="T1037" i="7" s="1"/>
  <c r="S1181" i="7"/>
  <c r="T1181" i="7" s="1"/>
  <c r="S1325" i="7"/>
  <c r="T1325" i="7" s="1"/>
  <c r="S1469" i="7"/>
  <c r="S1039" i="7"/>
  <c r="S608" i="7"/>
  <c r="S333" i="7"/>
  <c r="T333" i="7" s="1"/>
  <c r="S1041" i="7"/>
  <c r="T1041" i="7" s="1"/>
  <c r="S694" i="7"/>
  <c r="T694" i="7" s="1"/>
  <c r="S227" i="7"/>
  <c r="T227" i="7" s="1"/>
  <c r="S1307" i="7"/>
  <c r="S114" i="7"/>
  <c r="S258" i="7"/>
  <c r="T258" i="7" s="1"/>
  <c r="S402" i="7"/>
  <c r="T402" i="7" s="1"/>
  <c r="S546" i="7"/>
  <c r="T546" i="7" s="1"/>
  <c r="S690" i="7"/>
  <c r="T690" i="7" s="1"/>
  <c r="S834" i="7"/>
  <c r="T834" i="7" s="1"/>
  <c r="S978" i="7"/>
  <c r="S1122" i="7"/>
  <c r="T1122" i="7" s="1"/>
  <c r="S1266" i="7"/>
  <c r="T1266" i="7" s="1"/>
  <c r="S1410" i="7"/>
  <c r="T1410" i="7" s="1"/>
  <c r="S355" i="7"/>
  <c r="T355" i="7" s="1"/>
  <c r="S1075" i="7"/>
  <c r="T1075" i="7" s="1"/>
  <c r="S308" i="7"/>
  <c r="T308" i="7" s="1"/>
  <c r="S1256" i="7"/>
  <c r="T1256" i="7" s="1"/>
  <c r="S621" i="7"/>
  <c r="T621" i="7" s="1"/>
  <c r="S1365" i="7"/>
  <c r="T1365" i="7" s="1"/>
  <c r="S754" i="7"/>
  <c r="S731" i="7"/>
  <c r="T731" i="7" s="1"/>
  <c r="S447" i="7"/>
  <c r="T447" i="7" s="1"/>
  <c r="S900" i="7"/>
  <c r="T900" i="7" s="1"/>
  <c r="S407" i="7"/>
  <c r="T407" i="7" s="1"/>
  <c r="S889" i="7"/>
  <c r="T889" i="7" s="1"/>
  <c r="S596" i="7"/>
  <c r="S470" i="7"/>
  <c r="S1190" i="7"/>
  <c r="T1190" i="7" s="1"/>
  <c r="S884" i="7"/>
  <c r="T884" i="7" s="1"/>
  <c r="S51" i="7"/>
  <c r="T51" i="7" s="1"/>
  <c r="S771" i="7"/>
  <c r="T771" i="7" s="1"/>
  <c r="S1203" i="7"/>
  <c r="S55" i="7"/>
  <c r="S1472" i="7"/>
  <c r="S670" i="7"/>
  <c r="T670" i="7" s="1"/>
  <c r="S124" i="7"/>
  <c r="T124" i="7" s="1"/>
  <c r="S412" i="7"/>
  <c r="T412" i="7" s="1"/>
  <c r="S844" i="7"/>
  <c r="T844" i="7" s="1"/>
  <c r="S1420" i="7"/>
  <c r="S286" i="7"/>
  <c r="S5" i="7"/>
  <c r="T5" i="7" s="1"/>
  <c r="S293" i="7"/>
  <c r="T293" i="7" s="1"/>
  <c r="S725" i="7"/>
  <c r="T725" i="7" s="1"/>
  <c r="S1013" i="7"/>
  <c r="T1013" i="7" s="1"/>
  <c r="S1301" i="7"/>
  <c r="T1301" i="7" s="1"/>
  <c r="S440" i="7"/>
  <c r="S933" i="7"/>
  <c r="T933" i="7" s="1"/>
  <c r="S83" i="7"/>
  <c r="T83" i="7" s="1"/>
  <c r="S90" i="7"/>
  <c r="T90" i="7" s="1"/>
  <c r="S378" i="7"/>
  <c r="T378" i="7" s="1"/>
  <c r="S666" i="7"/>
  <c r="T666" i="7" s="1"/>
  <c r="S954" i="7"/>
  <c r="T954" i="7" s="1"/>
  <c r="S1242" i="7"/>
  <c r="T1242" i="7" s="1"/>
  <c r="S1386" i="7"/>
  <c r="T1386" i="7" s="1"/>
  <c r="S235" i="7"/>
  <c r="T235" i="7" s="1"/>
  <c r="S188" i="7"/>
  <c r="S192" i="7"/>
  <c r="T192" i="7" s="1"/>
  <c r="S480" i="7"/>
  <c r="T480" i="7" s="1"/>
  <c r="S768" i="7"/>
  <c r="T768" i="7" s="1"/>
  <c r="S912" i="7"/>
  <c r="T912" i="7" s="1"/>
  <c r="S1200" i="7"/>
  <c r="T1200" i="7" s="1"/>
  <c r="S751" i="7"/>
  <c r="S862" i="7"/>
  <c r="S37" i="7"/>
  <c r="T37" i="7" s="1"/>
  <c r="S469" i="7"/>
  <c r="T469" i="7" s="1"/>
  <c r="S757" i="7"/>
  <c r="T757" i="7" s="1"/>
  <c r="S1045" i="7"/>
  <c r="T1045" i="7" s="1"/>
  <c r="S1333" i="7"/>
  <c r="S511" i="7"/>
  <c r="S680" i="7"/>
  <c r="S610" i="7"/>
  <c r="T610" i="7" s="1"/>
  <c r="S887" i="7"/>
  <c r="T887" i="7" s="1"/>
  <c r="S194" i="7"/>
  <c r="T194" i="7" s="1"/>
  <c r="S482" i="7"/>
  <c r="T482" i="7" s="1"/>
  <c r="S914" i="7"/>
  <c r="S1202" i="7"/>
  <c r="S19" i="7"/>
  <c r="T19" i="7" s="1"/>
  <c r="S1447" i="7"/>
  <c r="T1447" i="7" s="1"/>
  <c r="S1233" i="7"/>
  <c r="T1233" i="7" s="1"/>
  <c r="S1306" i="7"/>
  <c r="T1306" i="7" s="1"/>
  <c r="S63" i="7"/>
  <c r="T63" i="7" s="1"/>
  <c r="S495" i="7"/>
  <c r="S927" i="7"/>
  <c r="T927" i="7" s="1"/>
  <c r="S1071" i="7"/>
  <c r="T1071" i="7" s="1"/>
  <c r="S1359" i="7"/>
  <c r="T1359" i="7" s="1"/>
  <c r="S20" i="7"/>
  <c r="T20" i="7" s="1"/>
  <c r="S729" i="7"/>
  <c r="T729" i="7" s="1"/>
  <c r="S1451" i="7"/>
  <c r="T1451" i="7" s="1"/>
  <c r="S682" i="7"/>
  <c r="T682" i="7" s="1"/>
  <c r="S72" i="7"/>
  <c r="T72" i="7" s="1"/>
  <c r="S216" i="7"/>
  <c r="T216" i="7" s="1"/>
  <c r="S360" i="7"/>
  <c r="S504" i="7"/>
  <c r="T504" i="7" s="1"/>
  <c r="S648" i="7"/>
  <c r="T648" i="7" s="1"/>
  <c r="S792" i="7"/>
  <c r="T792" i="7" s="1"/>
  <c r="S936" i="7"/>
  <c r="T936" i="7" s="1"/>
  <c r="S1080" i="7"/>
  <c r="T1080" i="7" s="1"/>
  <c r="S1224" i="7"/>
  <c r="S1368" i="7"/>
  <c r="S32" i="7"/>
  <c r="T32" i="7" s="1"/>
  <c r="S9" i="7"/>
  <c r="T9" i="7" s="1"/>
  <c r="S1197" i="7"/>
  <c r="T1197" i="7" s="1"/>
  <c r="S1054" i="7"/>
  <c r="T1054" i="7" s="1"/>
  <c r="S707" i="7"/>
  <c r="S61" i="7"/>
  <c r="S205" i="7"/>
  <c r="S349" i="7"/>
  <c r="T349" i="7" s="1"/>
  <c r="S493" i="7"/>
  <c r="T493" i="7" s="1"/>
  <c r="S637" i="7"/>
  <c r="T637" i="7" s="1"/>
  <c r="S781" i="7"/>
  <c r="T781" i="7" s="1"/>
  <c r="S925" i="7"/>
  <c r="S1069" i="7"/>
  <c r="S1213" i="7"/>
  <c r="T1213" i="7" s="1"/>
  <c r="S1357" i="7"/>
  <c r="T1357" i="7" s="1"/>
  <c r="S43" i="7"/>
  <c r="T43" i="7" s="1"/>
  <c r="S631" i="7"/>
  <c r="T631" i="7" s="1"/>
  <c r="S1435" i="7"/>
  <c r="T1435" i="7" s="1"/>
  <c r="S824" i="7"/>
  <c r="S1125" i="7"/>
  <c r="T1125" i="7" s="1"/>
  <c r="S790" i="7"/>
  <c r="T790" i="7" s="1"/>
  <c r="S119" i="7"/>
  <c r="T119" i="7" s="1"/>
  <c r="S1031" i="7"/>
  <c r="T1031" i="7" s="1"/>
  <c r="S74" i="7"/>
  <c r="T74" i="7" s="1"/>
  <c r="S218" i="7"/>
  <c r="T218" i="7" s="1"/>
  <c r="S362" i="7"/>
  <c r="T362" i="7" s="1"/>
  <c r="S506" i="7"/>
  <c r="S650" i="7"/>
  <c r="T650" i="7" s="1"/>
  <c r="S794" i="7"/>
  <c r="T794" i="7" s="1"/>
  <c r="S938" i="7"/>
  <c r="S1082" i="7"/>
  <c r="T1082" i="7" s="1"/>
  <c r="S1226" i="7"/>
  <c r="T1226" i="7" s="1"/>
  <c r="S1370" i="7"/>
  <c r="T1370" i="7" s="1"/>
  <c r="S139" i="7"/>
  <c r="T139" i="7" s="1"/>
  <c r="S811" i="7"/>
  <c r="T811" i="7" s="1"/>
  <c r="S164" i="7"/>
  <c r="T164" i="7" s="1"/>
  <c r="S1088" i="7"/>
  <c r="T1088" i="7" s="1"/>
  <c r="S453" i="7"/>
  <c r="T453" i="7" s="1"/>
  <c r="S1377" i="7"/>
  <c r="T1377" i="7" s="1"/>
  <c r="S730" i="7"/>
  <c r="T730" i="7" s="1"/>
  <c r="S1450" i="7"/>
  <c r="T1450" i="7" s="1"/>
  <c r="S1091" i="7"/>
  <c r="S87" i="7"/>
  <c r="S231" i="7"/>
  <c r="S375" i="7"/>
  <c r="T375" i="7" s="1"/>
  <c r="S519" i="7"/>
  <c r="T519" i="7" s="1"/>
  <c r="S663" i="7"/>
  <c r="T663" i="7" s="1"/>
  <c r="S807" i="7"/>
  <c r="T807" i="7" s="1"/>
  <c r="S951" i="7"/>
  <c r="S1095" i="7"/>
  <c r="T1095" i="7" s="1"/>
  <c r="S1239" i="7"/>
  <c r="T1239" i="7" s="1"/>
  <c r="S1383" i="7"/>
  <c r="T1383" i="7" s="1"/>
  <c r="S211" i="7"/>
  <c r="T211" i="7" s="1"/>
  <c r="S907" i="7"/>
  <c r="T907" i="7" s="1"/>
  <c r="S176" i="7"/>
  <c r="T176" i="7" s="1"/>
  <c r="S920" i="7"/>
  <c r="T920" i="7" s="1"/>
  <c r="S165" i="7"/>
  <c r="T165" i="7" s="1"/>
  <c r="S849" i="7"/>
  <c r="T849" i="7" s="1"/>
  <c r="S82" i="7"/>
  <c r="S838" i="7"/>
  <c r="T838" i="7" s="1"/>
  <c r="S95" i="7"/>
  <c r="T95" i="7" s="1"/>
  <c r="S851" i="7"/>
  <c r="T851" i="7" s="1"/>
  <c r="S16" i="7"/>
  <c r="T16" i="7" s="1"/>
  <c r="S160" i="7"/>
  <c r="T160" i="7" s="1"/>
  <c r="S304" i="7"/>
  <c r="T304" i="7" s="1"/>
  <c r="S448" i="7"/>
  <c r="T448" i="7" s="1"/>
  <c r="S592" i="7"/>
  <c r="T592" i="7" s="1"/>
  <c r="S736" i="7"/>
  <c r="T736" i="7" s="1"/>
  <c r="S880" i="7"/>
  <c r="T880" i="7" s="1"/>
  <c r="S1024" i="7"/>
  <c r="T1024" i="7" s="1"/>
  <c r="S1168" i="7"/>
  <c r="T1168" i="7" s="1"/>
  <c r="S1312" i="7"/>
  <c r="S1456" i="7"/>
  <c r="S1028" i="7"/>
  <c r="T1028" i="7" s="1"/>
  <c r="S813" i="7"/>
  <c r="T813" i="7" s="1"/>
  <c r="S646" i="7"/>
  <c r="T646" i="7" s="1"/>
  <c r="S467" i="7"/>
  <c r="T467" i="7" s="1"/>
  <c r="S41" i="7"/>
  <c r="T41" i="7" s="1"/>
  <c r="S185" i="7"/>
  <c r="T185" i="7" s="1"/>
  <c r="S329" i="7"/>
  <c r="T329" i="7" s="1"/>
  <c r="S473" i="7"/>
  <c r="S617" i="7"/>
  <c r="T617" i="7" s="1"/>
  <c r="S761" i="7"/>
  <c r="T761" i="7" s="1"/>
  <c r="S905" i="7"/>
  <c r="T905" i="7" s="1"/>
  <c r="S1049" i="7"/>
  <c r="T1049" i="7" s="1"/>
  <c r="S1193" i="7"/>
  <c r="T1193" i="7" s="1"/>
  <c r="S1337" i="7"/>
  <c r="T1337" i="7" s="1"/>
  <c r="S247" i="7"/>
  <c r="T247" i="7" s="1"/>
  <c r="S1111" i="7"/>
  <c r="S704" i="7"/>
  <c r="S381" i="7"/>
  <c r="T381" i="7" s="1"/>
  <c r="S1149" i="7"/>
  <c r="T1149" i="7" s="1"/>
  <c r="S802" i="7"/>
  <c r="T802" i="7" s="1"/>
  <c r="S287" i="7"/>
  <c r="T287" i="7" s="1"/>
  <c r="S1391" i="7"/>
  <c r="S126" i="7"/>
  <c r="S270" i="7"/>
  <c r="S414" i="7"/>
  <c r="T414" i="7" s="1"/>
  <c r="S558" i="7"/>
  <c r="T558" i="7" s="1"/>
  <c r="S702" i="7"/>
  <c r="T702" i="7" s="1"/>
  <c r="S846" i="7"/>
  <c r="T846" i="7" s="1"/>
  <c r="S990" i="7"/>
  <c r="T990" i="7" s="1"/>
  <c r="S1134" i="7"/>
  <c r="T1134" i="7" s="1"/>
  <c r="S1278" i="7"/>
  <c r="T1278" i="7" s="1"/>
  <c r="S1422" i="7"/>
  <c r="S415" i="7"/>
  <c r="T415" i="7" s="1"/>
  <c r="S1135" i="7"/>
  <c r="T1135" i="7" s="1"/>
  <c r="S368" i="7"/>
  <c r="T368" i="7" s="1"/>
  <c r="S1328" i="7"/>
  <c r="T1328" i="7" s="1"/>
  <c r="S669" i="7"/>
  <c r="T669" i="7" s="1"/>
  <c r="S1437" i="7"/>
  <c r="T1437" i="7" s="1"/>
  <c r="S826" i="7"/>
  <c r="T826" i="7" s="1"/>
  <c r="S791" i="7"/>
  <c r="T791" i="7" s="1"/>
  <c r="S303" i="7"/>
  <c r="T303" i="7" s="1"/>
  <c r="S468" i="7"/>
  <c r="T468" i="7" s="1"/>
  <c r="S1188" i="7"/>
  <c r="T1188" i="7" s="1"/>
  <c r="S25" i="7"/>
  <c r="T25" i="7" s="1"/>
  <c r="S1177" i="7"/>
  <c r="T1177" i="7" s="1"/>
  <c r="S803" i="7"/>
  <c r="T803" i="7" s="1"/>
  <c r="S1246" i="7"/>
  <c r="S1040" i="7"/>
  <c r="S228" i="7"/>
  <c r="T228" i="7" s="1"/>
  <c r="S516" i="7"/>
  <c r="T516" i="7" s="1"/>
  <c r="S804" i="7"/>
  <c r="T804" i="7" s="1"/>
  <c r="S1092" i="7"/>
  <c r="T1092" i="7" s="1"/>
  <c r="S1380" i="7"/>
  <c r="S93" i="7"/>
  <c r="S1150" i="7"/>
  <c r="T1150" i="7" s="1"/>
  <c r="S73" i="7"/>
  <c r="T73" i="7" s="1"/>
  <c r="S361" i="7"/>
  <c r="T361" i="7" s="1"/>
  <c r="S649" i="7"/>
  <c r="T649" i="7" s="1"/>
  <c r="S937" i="7"/>
  <c r="T937" i="7" s="1"/>
  <c r="S1225" i="7"/>
  <c r="S67" i="7"/>
  <c r="T67" i="7" s="1"/>
  <c r="S56" i="7"/>
  <c r="T56" i="7" s="1"/>
  <c r="S1353" i="7"/>
  <c r="T1353" i="7" s="1"/>
  <c r="S179" i="7"/>
  <c r="T179" i="7" s="1"/>
  <c r="S86" i="7"/>
  <c r="T86" i="7" s="1"/>
  <c r="S374" i="7"/>
  <c r="T374" i="7" s="1"/>
  <c r="S187" i="7"/>
  <c r="T187" i="7" s="1"/>
  <c r="S96" i="7"/>
  <c r="S240" i="7"/>
  <c r="T240" i="7" s="1"/>
  <c r="S384" i="7"/>
  <c r="T384" i="7" s="1"/>
  <c r="S528" i="7"/>
  <c r="S672" i="7"/>
  <c r="T672" i="7" s="1"/>
  <c r="S816" i="7"/>
  <c r="T816" i="7" s="1"/>
  <c r="S960" i="7"/>
  <c r="T960" i="7" s="1"/>
  <c r="S1104" i="7"/>
  <c r="T1104" i="7" s="1"/>
  <c r="S1248" i="7"/>
  <c r="T1248" i="7" s="1"/>
  <c r="S1392" i="7"/>
  <c r="T1392" i="7" s="1"/>
  <c r="S284" i="7"/>
  <c r="T284" i="7" s="1"/>
  <c r="S189" i="7"/>
  <c r="T189" i="7" s="1"/>
  <c r="S1401" i="7"/>
  <c r="T1401" i="7" s="1"/>
  <c r="S1258" i="7"/>
  <c r="T1258" i="7" s="1"/>
  <c r="S923" i="7"/>
  <c r="T923" i="7" s="1"/>
  <c r="S85" i="7"/>
  <c r="T85" i="7" s="1"/>
  <c r="S229" i="7"/>
  <c r="S373" i="7"/>
  <c r="T373" i="7" s="1"/>
  <c r="S517" i="7"/>
  <c r="T517" i="7" s="1"/>
  <c r="S661" i="7"/>
  <c r="T661" i="7" s="1"/>
  <c r="S805" i="7"/>
  <c r="T805" i="7" s="1"/>
  <c r="S949" i="7"/>
  <c r="T949" i="7" s="1"/>
  <c r="S1093" i="7"/>
  <c r="T1093" i="7" s="1"/>
  <c r="S1237" i="7"/>
  <c r="T1237" i="7" s="1"/>
  <c r="S1381" i="7"/>
  <c r="T1381" i="7" s="1"/>
  <c r="S103" i="7"/>
  <c r="T103" i="7" s="1"/>
  <c r="S775" i="7"/>
  <c r="S116" i="7"/>
  <c r="T116" i="7" s="1"/>
  <c r="S944" i="7"/>
  <c r="T944" i="7" s="1"/>
  <c r="S1473" i="7"/>
  <c r="T1473" i="7" s="1"/>
  <c r="S922" i="7"/>
  <c r="T922" i="7" s="1"/>
  <c r="S263" i="7"/>
  <c r="T263" i="7" s="1"/>
  <c r="S1187" i="7"/>
  <c r="T1187" i="7" s="1"/>
  <c r="S98" i="7"/>
  <c r="T98" i="7" s="1"/>
  <c r="S242" i="7"/>
  <c r="T242" i="7" s="1"/>
  <c r="S386" i="7"/>
  <c r="T386" i="7" s="1"/>
  <c r="S530" i="7"/>
  <c r="T530" i="7" s="1"/>
  <c r="S674" i="7"/>
  <c r="T674" i="7" s="1"/>
  <c r="S818" i="7"/>
  <c r="T818" i="7" s="1"/>
  <c r="S962" i="7"/>
  <c r="S1106" i="7"/>
  <c r="S1250" i="7"/>
  <c r="T1250" i="7" s="1"/>
  <c r="S1394" i="7"/>
  <c r="T1394" i="7" s="1"/>
  <c r="S223" i="7"/>
  <c r="T223" i="7" s="1"/>
  <c r="S943" i="7"/>
  <c r="T943" i="7" s="1"/>
  <c r="S332" i="7"/>
  <c r="T332" i="7" s="1"/>
  <c r="S1208" i="7"/>
  <c r="T1208" i="7" s="1"/>
  <c r="S585" i="7"/>
  <c r="T585" i="7" s="1"/>
  <c r="S34" i="7"/>
  <c r="S886" i="7"/>
  <c r="S203" i="7"/>
  <c r="T203" i="7" s="1"/>
  <c r="S1295" i="7"/>
  <c r="T1295" i="7" s="1"/>
  <c r="S111" i="7"/>
  <c r="T111" i="7" s="1"/>
  <c r="S255" i="7"/>
  <c r="T255" i="7" s="1"/>
  <c r="S399" i="7"/>
  <c r="T399" i="7" s="1"/>
  <c r="S543" i="7"/>
  <c r="T543" i="7" s="1"/>
  <c r="S687" i="7"/>
  <c r="T687" i="7" s="1"/>
  <c r="S831" i="7"/>
  <c r="T831" i="7" s="1"/>
  <c r="S975" i="7"/>
  <c r="T975" i="7" s="1"/>
  <c r="S1119" i="7"/>
  <c r="T1119" i="7" s="1"/>
  <c r="S1263" i="7"/>
  <c r="T1263" i="7" s="1"/>
  <c r="S1407" i="7"/>
  <c r="T1407" i="7" s="1"/>
  <c r="S331" i="7"/>
  <c r="T331" i="7" s="1"/>
  <c r="S1027" i="7"/>
  <c r="T1027" i="7" s="1"/>
  <c r="S296" i="7"/>
  <c r="T296" i="7" s="1"/>
  <c r="S1064" i="7"/>
  <c r="T1064" i="7" s="1"/>
  <c r="S285" i="7"/>
  <c r="T285" i="7" s="1"/>
  <c r="S957" i="7"/>
  <c r="S250" i="7"/>
  <c r="S970" i="7"/>
  <c r="S215" i="7"/>
  <c r="T215" i="7" s="1"/>
  <c r="S983" i="7"/>
  <c r="T983" i="7" s="1"/>
  <c r="S40" i="7"/>
  <c r="T40" i="7" s="1"/>
  <c r="S184" i="7"/>
  <c r="T184" i="7" s="1"/>
  <c r="S328" i="7"/>
  <c r="T328" i="7" s="1"/>
  <c r="S472" i="7"/>
  <c r="S616" i="7"/>
  <c r="S760" i="7"/>
  <c r="T760" i="7" s="1"/>
  <c r="S904" i="7"/>
  <c r="T904" i="7" s="1"/>
  <c r="S1048" i="7"/>
  <c r="T1048" i="7" s="1"/>
  <c r="S1192" i="7"/>
  <c r="T1192" i="7" s="1"/>
  <c r="S1336" i="7"/>
  <c r="T1336" i="7" s="1"/>
  <c r="S823" i="7"/>
  <c r="T823" i="7" s="1"/>
  <c r="S1292" i="7"/>
  <c r="T1292" i="7" s="1"/>
  <c r="S993" i="7"/>
  <c r="T993" i="7" s="1"/>
  <c r="S874" i="7"/>
  <c r="T874" i="7" s="1"/>
  <c r="S695" i="7"/>
  <c r="T695" i="7" s="1"/>
  <c r="S65" i="7"/>
  <c r="S209" i="7"/>
  <c r="S353" i="7"/>
  <c r="T353" i="7" s="1"/>
  <c r="S497" i="7"/>
  <c r="T497" i="7" s="1"/>
  <c r="S641" i="7"/>
  <c r="T641" i="7" s="1"/>
  <c r="S785" i="7"/>
  <c r="T785" i="7" s="1"/>
  <c r="S929" i="7"/>
  <c r="T929" i="7" s="1"/>
  <c r="S1073" i="7"/>
  <c r="S1217" i="7"/>
  <c r="T1217" i="7" s="1"/>
  <c r="S1361" i="7"/>
  <c r="T1361" i="7" s="1"/>
  <c r="S475" i="7"/>
  <c r="T475" i="7" s="1"/>
  <c r="S1231" i="7"/>
  <c r="T1231" i="7" s="1"/>
  <c r="S956" i="7"/>
  <c r="T956" i="7" s="1"/>
  <c r="S513" i="7"/>
  <c r="T513" i="7" s="1"/>
  <c r="S1341" i="7"/>
  <c r="T1341" i="7" s="1"/>
  <c r="S1006" i="7"/>
  <c r="S455" i="7"/>
  <c r="S6" i="7"/>
  <c r="T6" i="7" s="1"/>
  <c r="S150" i="7"/>
  <c r="T150" i="7" s="1"/>
  <c r="S294" i="7"/>
  <c r="T294" i="7" s="1"/>
  <c r="S438" i="7"/>
  <c r="T438" i="7" s="1"/>
  <c r="S582" i="7"/>
  <c r="S726" i="7"/>
  <c r="S870" i="7"/>
  <c r="S1014" i="7"/>
  <c r="T1014" i="7" s="1"/>
  <c r="S1158" i="7"/>
  <c r="T1158" i="7" s="1"/>
  <c r="S1302" i="7"/>
  <c r="T1302" i="7" s="1"/>
  <c r="S1446" i="7"/>
  <c r="T1446" i="7" s="1"/>
  <c r="S523" i="7"/>
  <c r="T523" i="7" s="1"/>
  <c r="S1267" i="7"/>
  <c r="T1267" i="7" s="1"/>
  <c r="S512" i="7"/>
  <c r="S1460" i="7"/>
  <c r="T1460" i="7" s="1"/>
  <c r="S801" i="7"/>
  <c r="T801" i="7" s="1"/>
  <c r="S106" i="7"/>
  <c r="T106" i="7" s="1"/>
  <c r="S107" i="7"/>
  <c r="T107" i="7" s="1"/>
  <c r="S959" i="7"/>
  <c r="T959" i="7" s="1"/>
  <c r="S1440" i="7"/>
  <c r="T1440" i="7" s="1"/>
  <c r="S159" i="7"/>
  <c r="T159" i="7" s="1"/>
  <c r="S612" i="7"/>
  <c r="T612" i="7" s="1"/>
  <c r="S1124" i="7"/>
  <c r="T1124" i="7" s="1"/>
  <c r="S457" i="7"/>
  <c r="T457" i="7" s="1"/>
  <c r="S1321" i="7"/>
  <c r="T1321" i="7" s="1"/>
  <c r="S1352" i="7"/>
  <c r="T1352" i="7" s="1"/>
  <c r="S326" i="7"/>
  <c r="T326" i="7" s="1"/>
  <c r="S902" i="7"/>
  <c r="T902" i="7" s="1"/>
  <c r="S619" i="7"/>
  <c r="T619" i="7" s="1"/>
  <c r="S339" i="7"/>
  <c r="T339" i="7" s="1"/>
  <c r="S740" i="7"/>
  <c r="T740" i="7" s="1"/>
  <c r="S622" i="7"/>
  <c r="S537" i="7"/>
  <c r="S540" i="7"/>
  <c r="T540" i="7" s="1"/>
  <c r="S1260" i="7"/>
  <c r="T1260" i="7" s="1"/>
  <c r="S380" i="7"/>
  <c r="T380" i="7" s="1"/>
  <c r="S297" i="7"/>
  <c r="T297" i="7" s="1"/>
  <c r="S1330" i="7"/>
  <c r="T1330" i="7" s="1"/>
  <c r="S1055" i="7"/>
  <c r="T1055" i="7" s="1"/>
  <c r="S97" i="7"/>
  <c r="T97" i="7" s="1"/>
  <c r="S241" i="7"/>
  <c r="S385" i="7"/>
  <c r="T385" i="7" s="1"/>
  <c r="S529" i="7"/>
  <c r="T529" i="7" s="1"/>
  <c r="S673" i="7"/>
  <c r="T673" i="7" s="1"/>
  <c r="S817" i="7"/>
  <c r="T817" i="7" s="1"/>
  <c r="S961" i="7"/>
  <c r="T961" i="7" s="1"/>
  <c r="S1105" i="7"/>
  <c r="S1249" i="7"/>
  <c r="S1393" i="7"/>
  <c r="T1393" i="7" s="1"/>
  <c r="S151" i="7"/>
  <c r="T151" i="7" s="1"/>
  <c r="S847" i="7"/>
  <c r="T847" i="7" s="1"/>
  <c r="S200" i="7"/>
  <c r="T200" i="7" s="1"/>
  <c r="S992" i="7"/>
  <c r="T992" i="7" s="1"/>
  <c r="S982" i="7"/>
  <c r="T982" i="7" s="1"/>
  <c r="S359" i="7"/>
  <c r="T359" i="7" s="1"/>
  <c r="S1235" i="7"/>
  <c r="T1235" i="7" s="1"/>
  <c r="S110" i="7"/>
  <c r="T110" i="7" s="1"/>
  <c r="S254" i="7"/>
  <c r="T254" i="7" s="1"/>
  <c r="S398" i="7"/>
  <c r="S542" i="7"/>
  <c r="S686" i="7"/>
  <c r="T686" i="7" s="1"/>
  <c r="S830" i="7"/>
  <c r="T830" i="7" s="1"/>
  <c r="S974" i="7"/>
  <c r="T974" i="7" s="1"/>
  <c r="S1118" i="7"/>
  <c r="T1118" i="7" s="1"/>
  <c r="S1262" i="7"/>
  <c r="T1262" i="7" s="1"/>
  <c r="S1406" i="7"/>
  <c r="S271" i="7"/>
  <c r="S1003" i="7"/>
  <c r="S416" i="7"/>
  <c r="T416" i="7" s="1"/>
  <c r="S1280" i="7"/>
  <c r="T1280" i="7" s="1"/>
  <c r="S657" i="7"/>
  <c r="T657" i="7" s="1"/>
  <c r="S94" i="7"/>
  <c r="S934" i="7"/>
  <c r="S323" i="7"/>
  <c r="S1355" i="7"/>
  <c r="T1355" i="7" s="1"/>
  <c r="S123" i="7"/>
  <c r="T123" i="7" s="1"/>
  <c r="S267" i="7"/>
  <c r="T267" i="7" s="1"/>
  <c r="S411" i="7"/>
  <c r="T411" i="7" s="1"/>
  <c r="S555" i="7"/>
  <c r="T555" i="7" s="1"/>
  <c r="S699" i="7"/>
  <c r="S843" i="7"/>
  <c r="S987" i="7"/>
  <c r="T987" i="7" s="1"/>
  <c r="S1131" i="7"/>
  <c r="T1131" i="7" s="1"/>
  <c r="S1275" i="7"/>
  <c r="T1275" i="7" s="1"/>
  <c r="S1419" i="7"/>
  <c r="T1419" i="7" s="1"/>
  <c r="S379" i="7"/>
  <c r="T379" i="7" s="1"/>
  <c r="S1087" i="7"/>
  <c r="T1087" i="7" s="1"/>
  <c r="S356" i="7"/>
  <c r="T356" i="7" s="1"/>
  <c r="S1100" i="7"/>
  <c r="T1100" i="7" s="1"/>
  <c r="S345" i="7"/>
  <c r="T345" i="7" s="1"/>
  <c r="S1005" i="7"/>
  <c r="T1005" i="7" s="1"/>
  <c r="S310" i="7"/>
  <c r="T310" i="7" s="1"/>
  <c r="S1018" i="7"/>
  <c r="T1018" i="7" s="1"/>
  <c r="S275" i="7"/>
  <c r="T275" i="7" s="1"/>
  <c r="S1067" i="7"/>
  <c r="S52" i="7"/>
  <c r="T52" i="7" s="1"/>
  <c r="S196" i="7"/>
  <c r="T196" i="7" s="1"/>
  <c r="S340" i="7"/>
  <c r="T340" i="7" s="1"/>
  <c r="S484" i="7"/>
  <c r="S628" i="7"/>
  <c r="T628" i="7" s="1"/>
  <c r="S772" i="7"/>
  <c r="T772" i="7" s="1"/>
  <c r="S916" i="7"/>
  <c r="T916" i="7" s="1"/>
  <c r="S1060" i="7"/>
  <c r="T1060" i="7" s="1"/>
  <c r="S1204" i="7"/>
  <c r="T1204" i="7" s="1"/>
  <c r="S1348" i="7"/>
  <c r="T1348" i="7" s="1"/>
  <c r="S1291" i="7"/>
  <c r="T1291" i="7" s="1"/>
  <c r="S1400" i="7"/>
  <c r="T1400" i="7" s="1"/>
  <c r="S1101" i="7"/>
  <c r="T1101" i="7" s="1"/>
  <c r="S958" i="7"/>
  <c r="T958" i="7" s="1"/>
  <c r="S827" i="7"/>
  <c r="T827" i="7" s="1"/>
  <c r="S77" i="7"/>
  <c r="T77" i="7" s="1"/>
  <c r="S221" i="7"/>
  <c r="T221" i="7" s="1"/>
  <c r="S365" i="7"/>
  <c r="S509" i="7"/>
  <c r="S653" i="7"/>
  <c r="S797" i="7"/>
  <c r="T797" i="7" s="1"/>
  <c r="S941" i="7"/>
  <c r="T941" i="7" s="1"/>
  <c r="S1085" i="7"/>
  <c r="T1085" i="7" s="1"/>
  <c r="S1229" i="7"/>
  <c r="T1229" i="7" s="1"/>
  <c r="S1373" i="7"/>
  <c r="T1373" i="7" s="1"/>
  <c r="S535" i="7"/>
  <c r="T535" i="7" s="1"/>
  <c r="S1315" i="7"/>
  <c r="S1052" i="7"/>
  <c r="T1052" i="7" s="1"/>
  <c r="S561" i="7"/>
  <c r="T561" i="7" s="1"/>
  <c r="S1461" i="7"/>
  <c r="T1461" i="7" s="1"/>
  <c r="S1102" i="7"/>
  <c r="T1102" i="7" s="1"/>
  <c r="S551" i="7"/>
  <c r="T551" i="7" s="1"/>
  <c r="S18" i="7"/>
  <c r="T18" i="7" s="1"/>
  <c r="S162" i="7"/>
  <c r="T162" i="7" s="1"/>
  <c r="S306" i="7"/>
  <c r="T306" i="7" s="1"/>
  <c r="S450" i="7"/>
  <c r="T450" i="7" s="1"/>
  <c r="S594" i="7"/>
  <c r="T594" i="7" s="1"/>
  <c r="S738" i="7"/>
  <c r="S882" i="7"/>
  <c r="S1026" i="7"/>
  <c r="S1170" i="7"/>
  <c r="T1170" i="7" s="1"/>
  <c r="S1314" i="7"/>
  <c r="T1314" i="7" s="1"/>
  <c r="S1458" i="7"/>
  <c r="T1458" i="7" s="1"/>
  <c r="S583" i="7"/>
  <c r="T583" i="7" s="1"/>
  <c r="S1327" i="7"/>
  <c r="S584" i="7"/>
  <c r="S57" i="7"/>
  <c r="T57" i="7" s="1"/>
  <c r="S873" i="7"/>
  <c r="T873" i="7" s="1"/>
  <c r="S154" i="7"/>
  <c r="T154" i="7" s="1"/>
  <c r="S167" i="7"/>
  <c r="T167" i="7" s="1"/>
  <c r="S1019" i="7"/>
  <c r="T1019" i="7" s="1"/>
  <c r="S432" i="7"/>
  <c r="T432" i="7" s="1"/>
  <c r="S599" i="7"/>
  <c r="T599" i="7" s="1"/>
  <c r="S324" i="7"/>
  <c r="S1332" i="7"/>
  <c r="T1332" i="7" s="1"/>
  <c r="S169" i="7"/>
  <c r="T169" i="7" s="1"/>
  <c r="S1033" i="7"/>
  <c r="T1033" i="7" s="1"/>
  <c r="S38" i="7"/>
  <c r="T38" i="7" s="1"/>
  <c r="S502" i="7"/>
  <c r="T502" i="7" s="1"/>
  <c r="S477" i="7"/>
  <c r="S84" i="7"/>
  <c r="S372" i="7"/>
  <c r="T372" i="7" s="1"/>
  <c r="S660" i="7"/>
  <c r="T660" i="7" s="1"/>
  <c r="S948" i="7"/>
  <c r="T948" i="7" s="1"/>
  <c r="S1236" i="7"/>
  <c r="T1236" i="7" s="1"/>
  <c r="S140" i="7"/>
  <c r="T140" i="7" s="1"/>
  <c r="S1281" i="7"/>
  <c r="T1281" i="7" s="1"/>
  <c r="S815" i="7"/>
  <c r="T815" i="7" s="1"/>
  <c r="S217" i="7"/>
  <c r="T217" i="7" s="1"/>
  <c r="S505" i="7"/>
  <c r="T505" i="7" s="1"/>
  <c r="S793" i="7"/>
  <c r="T793" i="7" s="1"/>
  <c r="S1081" i="7"/>
  <c r="T1081" i="7" s="1"/>
  <c r="S1369" i="7"/>
  <c r="T1369" i="7" s="1"/>
  <c r="S703" i="7"/>
  <c r="T703" i="7" s="1"/>
  <c r="S872" i="7"/>
  <c r="T872" i="7" s="1"/>
  <c r="S850" i="7"/>
  <c r="T850" i="7" s="1"/>
  <c r="S1115" i="7"/>
  <c r="T1115" i="7" s="1"/>
  <c r="S230" i="7"/>
  <c r="T230" i="7" s="1"/>
  <c r="S518" i="7"/>
  <c r="T518" i="7" s="1"/>
  <c r="S662" i="7"/>
  <c r="T662" i="7" s="1"/>
  <c r="S806" i="7"/>
  <c r="T806" i="7" s="1"/>
  <c r="S950" i="7"/>
  <c r="T950" i="7" s="1"/>
  <c r="S1094" i="7"/>
  <c r="T1094" i="7" s="1"/>
  <c r="S1238" i="7"/>
  <c r="T1238" i="7" s="1"/>
  <c r="S1382" i="7"/>
  <c r="S883" i="7"/>
  <c r="T883" i="7" s="1"/>
  <c r="S248" i="7"/>
  <c r="T248" i="7" s="1"/>
  <c r="S1449" i="7"/>
  <c r="T1449" i="7" s="1"/>
  <c r="S814" i="7"/>
  <c r="T814" i="7" s="1"/>
  <c r="S71" i="7"/>
  <c r="T71" i="7" s="1"/>
  <c r="S1199" i="7"/>
  <c r="T1199" i="7" s="1"/>
  <c r="S99" i="7"/>
  <c r="S243" i="7"/>
  <c r="S387" i="7"/>
  <c r="S531" i="7"/>
  <c r="T531" i="7" s="1"/>
  <c r="S675" i="7"/>
  <c r="T675" i="7" s="1"/>
  <c r="S819" i="7"/>
  <c r="T819" i="7" s="1"/>
  <c r="S963" i="7"/>
  <c r="T963" i="7" s="1"/>
  <c r="S1107" i="7"/>
  <c r="T1107" i="7" s="1"/>
  <c r="S1251" i="7"/>
  <c r="T1251" i="7" s="1"/>
  <c r="S1395" i="7"/>
  <c r="T1395" i="7" s="1"/>
  <c r="S283" i="7"/>
  <c r="T283" i="7" s="1"/>
  <c r="S967" i="7"/>
  <c r="T967" i="7" s="1"/>
  <c r="S224" i="7"/>
  <c r="T224" i="7" s="1"/>
  <c r="S980" i="7"/>
  <c r="T980" i="7" s="1"/>
  <c r="S237" i="7"/>
  <c r="T237" i="7" s="1"/>
  <c r="S897" i="7"/>
  <c r="T897" i="7" s="1"/>
  <c r="S190" i="7"/>
  <c r="T190" i="7" s="1"/>
  <c r="S910" i="7"/>
  <c r="T910" i="7" s="1"/>
  <c r="S143" i="7"/>
  <c r="T143" i="7" s="1"/>
  <c r="S899" i="7"/>
  <c r="T899" i="7" s="1"/>
  <c r="S28" i="7"/>
  <c r="T28" i="7" s="1"/>
  <c r="S172" i="7"/>
  <c r="T172" i="7" s="1"/>
  <c r="S316" i="7"/>
  <c r="T316" i="7" s="1"/>
  <c r="S460" i="7"/>
  <c r="T460" i="7" s="1"/>
  <c r="S604" i="7"/>
  <c r="T604" i="7" s="1"/>
  <c r="S748" i="7"/>
  <c r="T748" i="7" s="1"/>
  <c r="S892" i="7"/>
  <c r="S1036" i="7"/>
  <c r="T1036" i="7" s="1"/>
  <c r="S1180" i="7"/>
  <c r="T1180" i="7" s="1"/>
  <c r="S1324" i="7"/>
  <c r="T1324" i="7" s="1"/>
  <c r="S1468" i="7"/>
  <c r="T1468" i="7" s="1"/>
  <c r="S1172" i="7"/>
  <c r="T1172" i="7" s="1"/>
  <c r="S909" i="7"/>
  <c r="T909" i="7" s="1"/>
  <c r="S766" i="7"/>
  <c r="T766" i="7" s="1"/>
  <c r="S587" i="7"/>
  <c r="S53" i="7"/>
  <c r="S197" i="7"/>
  <c r="T197" i="7" s="1"/>
  <c r="S341" i="7"/>
  <c r="T341" i="7" s="1"/>
  <c r="S485" i="7"/>
  <c r="T485" i="7" s="1"/>
  <c r="S629" i="7"/>
  <c r="T629" i="7" s="1"/>
  <c r="S773" i="7"/>
  <c r="T773" i="7" s="1"/>
  <c r="S917" i="7"/>
  <c r="T917" i="7" s="1"/>
  <c r="S1061" i="7"/>
  <c r="T1061" i="7" s="1"/>
  <c r="S1205" i="7"/>
  <c r="T1205" i="7" s="1"/>
  <c r="S1349" i="7"/>
  <c r="T1349" i="7" s="1"/>
  <c r="S403" i="7"/>
  <c r="T403" i="7" s="1"/>
  <c r="S1171" i="7"/>
  <c r="T1171" i="7" s="1"/>
  <c r="S836" i="7"/>
  <c r="T836" i="7" s="1"/>
  <c r="S441" i="7"/>
  <c r="T441" i="7" s="1"/>
  <c r="S1245" i="7"/>
  <c r="T1245" i="7" s="1"/>
  <c r="S898" i="7"/>
  <c r="T898" i="7" s="1"/>
  <c r="S383" i="7"/>
  <c r="T383" i="7" s="1"/>
  <c r="S1463" i="7"/>
  <c r="T1463" i="7" s="1"/>
  <c r="S138" i="7"/>
  <c r="T138" i="7" s="1"/>
  <c r="S282" i="7"/>
  <c r="T282" i="7" s="1"/>
  <c r="S426" i="7"/>
  <c r="T426" i="7" s="1"/>
  <c r="S570" i="7"/>
  <c r="T570" i="7" s="1"/>
  <c r="S714" i="7"/>
  <c r="T714" i="7" s="1"/>
  <c r="S858" i="7"/>
  <c r="T858" i="7" s="1"/>
  <c r="S1002" i="7"/>
  <c r="T1002" i="7" s="1"/>
  <c r="S1146" i="7"/>
  <c r="T1146" i="7" s="1"/>
  <c r="S1290" i="7"/>
  <c r="T1290" i="7" s="1"/>
  <c r="S1434" i="7"/>
  <c r="T1434" i="7" s="1"/>
  <c r="S463" i="7"/>
  <c r="T463" i="7" s="1"/>
  <c r="S1195" i="7"/>
  <c r="T1195" i="7" s="1"/>
  <c r="S452" i="7"/>
  <c r="T452" i="7" s="1"/>
  <c r="S1388" i="7"/>
  <c r="T1388" i="7" s="1"/>
  <c r="S753" i="7"/>
  <c r="T753" i="7" s="1"/>
  <c r="S22" i="7"/>
  <c r="S47" i="7"/>
  <c r="T47" i="7" s="1"/>
  <c r="S875" i="7"/>
  <c r="T875" i="7" s="1"/>
  <c r="S108" i="7"/>
  <c r="S252" i="7"/>
  <c r="T252" i="7" s="1"/>
  <c r="S396" i="7"/>
  <c r="T396" i="7" s="1"/>
  <c r="S684" i="7"/>
  <c r="T684" i="7" s="1"/>
  <c r="S828" i="7"/>
  <c r="T828" i="7" s="1"/>
  <c r="S972" i="7"/>
  <c r="T972" i="7" s="1"/>
  <c r="S1116" i="7"/>
  <c r="S1404" i="7"/>
  <c r="S46" i="7"/>
  <c r="T46" i="7" s="1"/>
  <c r="S118" i="7"/>
  <c r="T118" i="7" s="1"/>
  <c r="S120" i="7"/>
  <c r="T120" i="7" s="1"/>
  <c r="S264" i="7"/>
  <c r="T264" i="7" s="1"/>
  <c r="S408" i="7"/>
  <c r="S552" i="7"/>
  <c r="T552" i="7" s="1"/>
  <c r="S696" i="7"/>
  <c r="T696" i="7" s="1"/>
  <c r="S840" i="7"/>
  <c r="T840" i="7" s="1"/>
  <c r="S984" i="7"/>
  <c r="T984" i="7" s="1"/>
  <c r="S1128" i="7"/>
  <c r="T1128" i="7" s="1"/>
  <c r="S1272" i="7"/>
  <c r="T1272" i="7" s="1"/>
  <c r="S1416" i="7"/>
  <c r="T1416" i="7" s="1"/>
  <c r="S500" i="7"/>
  <c r="S405" i="7"/>
  <c r="S166" i="7"/>
  <c r="T166" i="7" s="1"/>
  <c r="S1402" i="7"/>
  <c r="T1402" i="7" s="1"/>
  <c r="S1139" i="7"/>
  <c r="T1139" i="7" s="1"/>
  <c r="S109" i="7"/>
  <c r="T109" i="7" s="1"/>
  <c r="S253" i="7"/>
  <c r="T253" i="7" s="1"/>
  <c r="S397" i="7"/>
  <c r="T397" i="7" s="1"/>
  <c r="S541" i="7"/>
  <c r="T541" i="7" s="1"/>
  <c r="S685" i="7"/>
  <c r="T685" i="7" s="1"/>
  <c r="S829" i="7"/>
  <c r="T829" i="7" s="1"/>
  <c r="S973" i="7"/>
  <c r="T973" i="7" s="1"/>
  <c r="S1117" i="7"/>
  <c r="T1117" i="7" s="1"/>
  <c r="S1261" i="7"/>
  <c r="T1261" i="7" s="1"/>
  <c r="S1405" i="7"/>
  <c r="T1405" i="7" s="1"/>
  <c r="S199" i="7"/>
  <c r="T199" i="7" s="1"/>
  <c r="S931" i="7"/>
  <c r="S260" i="7"/>
  <c r="S1076" i="7"/>
  <c r="S202" i="7"/>
  <c r="T202" i="7" s="1"/>
  <c r="S1042" i="7"/>
  <c r="T1042" i="7" s="1"/>
  <c r="S443" i="7"/>
  <c r="T443" i="7" s="1"/>
  <c r="S1319" i="7"/>
  <c r="T1319" i="7" s="1"/>
  <c r="S122" i="7"/>
  <c r="S266" i="7"/>
  <c r="S410" i="7"/>
  <c r="S554" i="7"/>
  <c r="T554" i="7" s="1"/>
  <c r="S698" i="7"/>
  <c r="T698" i="7" s="1"/>
  <c r="S842" i="7"/>
  <c r="T842" i="7" s="1"/>
  <c r="S986" i="7"/>
  <c r="T986" i="7" s="1"/>
  <c r="S1130" i="7"/>
  <c r="T1130" i="7" s="1"/>
  <c r="S1274" i="7"/>
  <c r="T1274" i="7" s="1"/>
  <c r="S1418" i="7"/>
  <c r="T1418" i="7" s="1"/>
  <c r="S319" i="7"/>
  <c r="T319" i="7" s="1"/>
  <c r="S1063" i="7"/>
  <c r="T1063" i="7" s="1"/>
  <c r="S488" i="7"/>
  <c r="T488" i="7" s="1"/>
  <c r="S1376" i="7"/>
  <c r="T1376" i="7" s="1"/>
  <c r="S741" i="7"/>
  <c r="T741" i="7" s="1"/>
  <c r="S142" i="7"/>
  <c r="T142" i="7" s="1"/>
  <c r="S994" i="7"/>
  <c r="T994" i="7" s="1"/>
  <c r="S419" i="7"/>
  <c r="S1427" i="7"/>
  <c r="T1427" i="7" s="1"/>
  <c r="S135" i="7"/>
  <c r="T135" i="7" s="1"/>
  <c r="S279" i="7"/>
  <c r="T279" i="7" s="1"/>
  <c r="S423" i="7"/>
  <c r="T423" i="7" s="1"/>
  <c r="S567" i="7"/>
  <c r="T567" i="7" s="1"/>
  <c r="S711" i="7"/>
  <c r="T711" i="7" s="1"/>
  <c r="S855" i="7"/>
  <c r="T855" i="7" s="1"/>
  <c r="S999" i="7"/>
  <c r="S1143" i="7"/>
  <c r="S1287" i="7"/>
  <c r="T1287" i="7" s="1"/>
  <c r="S1431" i="7"/>
  <c r="T1431" i="7" s="1"/>
  <c r="S427" i="7"/>
  <c r="T427" i="7" s="1"/>
  <c r="S1147" i="7"/>
  <c r="T1147" i="7" s="1"/>
  <c r="S428" i="7"/>
  <c r="S1160" i="7"/>
  <c r="S393" i="7"/>
  <c r="T393" i="7" s="1"/>
  <c r="S1053" i="7"/>
  <c r="T1053" i="7" s="1"/>
  <c r="S358" i="7"/>
  <c r="T358" i="7" s="1"/>
  <c r="S1078" i="7"/>
  <c r="T1078" i="7" s="1"/>
  <c r="S347" i="7"/>
  <c r="T347" i="7" s="1"/>
  <c r="S1127" i="7"/>
  <c r="S64" i="7"/>
  <c r="T64" i="7" s="1"/>
  <c r="S208" i="7"/>
  <c r="T208" i="7" s="1"/>
  <c r="S352" i="7"/>
  <c r="S496" i="7"/>
  <c r="T496" i="7" s="1"/>
  <c r="S640" i="7"/>
  <c r="T640" i="7" s="1"/>
  <c r="S784" i="7"/>
  <c r="T784" i="7" s="1"/>
  <c r="S928" i="7"/>
  <c r="T928" i="7" s="1"/>
  <c r="S1072" i="7"/>
  <c r="T1072" i="7" s="1"/>
  <c r="S1216" i="7"/>
  <c r="T1216" i="7" s="1"/>
  <c r="S1360" i="7"/>
  <c r="T1360" i="7" s="1"/>
  <c r="S44" i="7"/>
  <c r="S21" i="7"/>
  <c r="T21" i="7" s="1"/>
  <c r="S1209" i="7"/>
  <c r="T1209" i="7" s="1"/>
  <c r="S1066" i="7"/>
  <c r="T1066" i="7" s="1"/>
  <c r="S935" i="7"/>
  <c r="T935" i="7" s="1"/>
  <c r="S89" i="7"/>
  <c r="T89" i="7" s="1"/>
  <c r="S233" i="7"/>
  <c r="T233" i="7" s="1"/>
  <c r="S377" i="7"/>
  <c r="T377" i="7" s="1"/>
  <c r="S521" i="7"/>
  <c r="T521" i="7" s="1"/>
  <c r="S665" i="7"/>
  <c r="T665" i="7" s="1"/>
  <c r="S809" i="7"/>
  <c r="T809" i="7" s="1"/>
  <c r="S953" i="7"/>
  <c r="T953" i="7" s="1"/>
  <c r="S1097" i="7"/>
  <c r="T1097" i="7" s="1"/>
  <c r="S1241" i="7"/>
  <c r="S1385" i="7"/>
  <c r="T1385" i="7" s="1"/>
  <c r="S595" i="7"/>
  <c r="T595" i="7" s="1"/>
  <c r="S1375" i="7"/>
  <c r="S1196" i="7"/>
  <c r="T1196" i="7" s="1"/>
  <c r="S633" i="7"/>
  <c r="T633" i="7" s="1"/>
  <c r="S10" i="7"/>
  <c r="T10" i="7" s="1"/>
  <c r="S1210" i="7"/>
  <c r="T1210" i="7" s="1"/>
  <c r="S635" i="7"/>
  <c r="T635" i="7" s="1"/>
  <c r="S30" i="7"/>
  <c r="S174" i="7"/>
  <c r="S318" i="7"/>
  <c r="T318" i="7" s="1"/>
  <c r="S462" i="7"/>
  <c r="T462" i="7" s="1"/>
  <c r="S606" i="7"/>
  <c r="T606" i="7" s="1"/>
  <c r="S750" i="7"/>
  <c r="T750" i="7" s="1"/>
  <c r="S894" i="7"/>
  <c r="S1038" i="7"/>
  <c r="T1038" i="7" s="1"/>
  <c r="S1182" i="7"/>
  <c r="T1182" i="7" s="1"/>
  <c r="S1326" i="7"/>
  <c r="T1326" i="7" s="1"/>
  <c r="S1470" i="7"/>
  <c r="T1470" i="7" s="1"/>
  <c r="S655" i="7"/>
  <c r="T655" i="7" s="1"/>
  <c r="S1387" i="7"/>
  <c r="T1387" i="7" s="1"/>
  <c r="S644" i="7"/>
  <c r="T644" i="7" s="1"/>
  <c r="S141" i="7"/>
  <c r="S945" i="7"/>
  <c r="S226" i="7"/>
  <c r="T226" i="7" s="1"/>
  <c r="S239" i="7"/>
  <c r="T239" i="7" s="1"/>
  <c r="S1079" i="7"/>
  <c r="T1079" i="7" s="1"/>
  <c r="S1296" i="7"/>
  <c r="T1296" i="7" s="1"/>
  <c r="S298" i="7"/>
  <c r="T298" i="7" s="1"/>
  <c r="S180" i="7"/>
  <c r="T180" i="7" s="1"/>
  <c r="S1476" i="7"/>
  <c r="T1476" i="7" s="1"/>
  <c r="S313" i="7"/>
  <c r="T313" i="7" s="1"/>
  <c r="S1465" i="7"/>
  <c r="T1465" i="7" s="1"/>
  <c r="S538" i="7"/>
  <c r="T538" i="7" s="1"/>
  <c r="S614" i="7"/>
  <c r="T614" i="7" s="1"/>
  <c r="S1334" i="7"/>
  <c r="T1334" i="7" s="1"/>
  <c r="S1161" i="7"/>
  <c r="T1161" i="7" s="1"/>
  <c r="S483" i="7"/>
  <c r="T483" i="7" s="1"/>
  <c r="S1347" i="7"/>
  <c r="S1342" i="7"/>
  <c r="S1257" i="7"/>
  <c r="S1136" i="7"/>
  <c r="T1136" i="7" s="1"/>
  <c r="S132" i="7"/>
  <c r="T132" i="7" s="1"/>
  <c r="S276" i="7"/>
  <c r="T276" i="7" s="1"/>
  <c r="S420" i="7"/>
  <c r="T420" i="7" s="1"/>
  <c r="S564" i="7"/>
  <c r="S708" i="7"/>
  <c r="S852" i="7"/>
  <c r="S996" i="7"/>
  <c r="T996" i="7" s="1"/>
  <c r="S1140" i="7"/>
  <c r="T1140" i="7" s="1"/>
  <c r="S1284" i="7"/>
  <c r="T1284" i="7" s="1"/>
  <c r="S1428" i="7"/>
  <c r="T1428" i="7" s="1"/>
  <c r="S632" i="7"/>
  <c r="T632" i="7" s="1"/>
  <c r="S489" i="7"/>
  <c r="T489" i="7" s="1"/>
  <c r="S274" i="7"/>
  <c r="T274" i="7" s="1"/>
  <c r="S1474" i="7"/>
  <c r="T1474" i="7" s="1"/>
  <c r="S1247" i="7"/>
  <c r="T1247" i="7" s="1"/>
  <c r="S121" i="7"/>
  <c r="T121" i="7" s="1"/>
  <c r="S265" i="7"/>
  <c r="T265" i="7" s="1"/>
  <c r="S409" i="7"/>
  <c r="T409" i="7" s="1"/>
  <c r="S553" i="7"/>
  <c r="T553" i="7" s="1"/>
  <c r="S697" i="7"/>
  <c r="T697" i="7" s="1"/>
  <c r="S841" i="7"/>
  <c r="S985" i="7"/>
  <c r="T985" i="7" s="1"/>
  <c r="S1129" i="7"/>
  <c r="T1129" i="7" s="1"/>
  <c r="S1273" i="7"/>
  <c r="T1273" i="7" s="1"/>
  <c r="S1417" i="7"/>
  <c r="T1417" i="7" s="1"/>
  <c r="S259" i="7"/>
  <c r="T259" i="7" s="1"/>
  <c r="S991" i="7"/>
  <c r="T991" i="7" s="1"/>
  <c r="S344" i="7"/>
  <c r="T344" i="7" s="1"/>
  <c r="S1112" i="7"/>
  <c r="S262" i="7"/>
  <c r="S1114" i="7"/>
  <c r="T1114" i="7" s="1"/>
  <c r="S515" i="7"/>
  <c r="T515" i="7" s="1"/>
  <c r="S1415" i="7"/>
  <c r="T1415" i="7" s="1"/>
  <c r="S134" i="7"/>
  <c r="T134" i="7" s="1"/>
  <c r="S278" i="7"/>
  <c r="S422" i="7"/>
  <c r="S566" i="7"/>
  <c r="T566" i="7" s="1"/>
  <c r="S710" i="7"/>
  <c r="T710" i="7" s="1"/>
  <c r="S854" i="7"/>
  <c r="T854" i="7" s="1"/>
  <c r="S998" i="7"/>
  <c r="T998" i="7" s="1"/>
  <c r="S1142" i="7"/>
  <c r="T1142" i="7" s="1"/>
  <c r="S1286" i="7"/>
  <c r="S1430" i="7"/>
  <c r="T1430" i="7" s="1"/>
  <c r="S367" i="7"/>
  <c r="T367" i="7" s="1"/>
  <c r="S1123" i="7"/>
  <c r="S572" i="7"/>
  <c r="T572" i="7" s="1"/>
  <c r="S1448" i="7"/>
  <c r="T1448" i="7" s="1"/>
  <c r="S837" i="7"/>
  <c r="T837" i="7" s="1"/>
  <c r="S214" i="7"/>
  <c r="T214" i="7" s="1"/>
  <c r="S1030" i="7"/>
  <c r="T1030" i="7" s="1"/>
  <c r="S503" i="7"/>
  <c r="T503" i="7" s="1"/>
  <c r="S3" i="7"/>
  <c r="T3" i="7" s="1"/>
  <c r="S147" i="7"/>
  <c r="S291" i="7"/>
  <c r="T291" i="7" s="1"/>
  <c r="S435" i="7"/>
  <c r="T435" i="7" s="1"/>
  <c r="S579" i="7"/>
  <c r="T579" i="7" s="1"/>
  <c r="S723" i="7"/>
  <c r="T723" i="7" s="1"/>
  <c r="S867" i="7"/>
  <c r="T867" i="7" s="1"/>
  <c r="S1011" i="7"/>
  <c r="T1011" i="7" s="1"/>
  <c r="S1155" i="7"/>
  <c r="T1155" i="7" s="1"/>
  <c r="S1299" i="7"/>
  <c r="T1299" i="7" s="1"/>
  <c r="S1443" i="7"/>
  <c r="T1443" i="7" s="1"/>
  <c r="S487" i="7"/>
  <c r="T487" i="7" s="1"/>
  <c r="S1207" i="7"/>
  <c r="T1207" i="7" s="1"/>
  <c r="S476" i="7"/>
  <c r="T476" i="7" s="1"/>
  <c r="S1220" i="7"/>
  <c r="S465" i="7"/>
  <c r="T465" i="7" s="1"/>
  <c r="S1113" i="7"/>
  <c r="T1113" i="7" s="1"/>
  <c r="S430" i="7"/>
  <c r="S1126" i="7"/>
  <c r="T1126" i="7" s="1"/>
  <c r="S395" i="7"/>
  <c r="T395" i="7" s="1"/>
  <c r="S1175" i="7"/>
  <c r="T1175" i="7" s="1"/>
  <c r="S76" i="7"/>
  <c r="T76" i="7" s="1"/>
  <c r="S220" i="7"/>
  <c r="T220" i="7" s="1"/>
  <c r="S364" i="7"/>
  <c r="S508" i="7"/>
  <c r="S652" i="7"/>
  <c r="T652" i="7" s="1"/>
  <c r="S796" i="7"/>
  <c r="T796" i="7" s="1"/>
  <c r="S940" i="7"/>
  <c r="T940" i="7" s="1"/>
  <c r="S1084" i="7"/>
  <c r="T1084" i="7" s="1"/>
  <c r="S1228" i="7"/>
  <c r="S1372" i="7"/>
  <c r="T1372" i="7" s="1"/>
  <c r="S152" i="7"/>
  <c r="T152" i="7" s="1"/>
  <c r="S105" i="7"/>
  <c r="T105" i="7" s="1"/>
  <c r="S1293" i="7"/>
  <c r="T1293" i="7" s="1"/>
  <c r="S1174" i="7"/>
  <c r="T1174" i="7" s="1"/>
  <c r="S1043" i="7"/>
  <c r="T1043" i="7" s="1"/>
  <c r="S101" i="7"/>
  <c r="T101" i="7" s="1"/>
  <c r="S245" i="7"/>
  <c r="S389" i="7"/>
  <c r="S533" i="7"/>
  <c r="T533" i="7" s="1"/>
  <c r="S677" i="7"/>
  <c r="T677" i="7" s="1"/>
  <c r="S821" i="7"/>
  <c r="T821" i="7" s="1"/>
  <c r="S965" i="7"/>
  <c r="T965" i="7" s="1"/>
  <c r="S1109" i="7"/>
  <c r="T1109" i="7" s="1"/>
  <c r="S1253" i="7"/>
  <c r="T1253" i="7" s="1"/>
  <c r="S1397" i="7"/>
  <c r="T1397" i="7" s="1"/>
  <c r="S643" i="7"/>
  <c r="T643" i="7" s="1"/>
  <c r="S1423" i="7"/>
  <c r="T1423" i="7" s="1"/>
  <c r="S1316" i="7"/>
  <c r="T1316" i="7" s="1"/>
  <c r="S693" i="7"/>
  <c r="T693" i="7" s="1"/>
  <c r="S70" i="7"/>
  <c r="T70" i="7" s="1"/>
  <c r="S1294" i="7"/>
  <c r="T1294" i="7" s="1"/>
  <c r="S755" i="7"/>
  <c r="T755" i="7" s="1"/>
  <c r="S42" i="7"/>
  <c r="S186" i="7"/>
  <c r="S330" i="7"/>
  <c r="S474" i="7"/>
  <c r="T474" i="7" s="1"/>
  <c r="S618" i="7"/>
  <c r="T618" i="7" s="1"/>
  <c r="S762" i="7"/>
  <c r="T762" i="7" s="1"/>
  <c r="S906" i="7"/>
  <c r="T906" i="7" s="1"/>
  <c r="S1050" i="7"/>
  <c r="S1194" i="7"/>
  <c r="S1338" i="7"/>
  <c r="S31" i="7"/>
  <c r="T31" i="7" s="1"/>
  <c r="S715" i="7"/>
  <c r="T715" i="7" s="1"/>
  <c r="S1459" i="7"/>
  <c r="T1459" i="7" s="1"/>
  <c r="S716" i="7"/>
  <c r="T716" i="7" s="1"/>
  <c r="S201" i="7"/>
  <c r="T201" i="7" s="1"/>
  <c r="S1017" i="7"/>
  <c r="T1017" i="7" s="1"/>
  <c r="S322" i="7"/>
  <c r="T322" i="7" s="1"/>
  <c r="S299" i="7"/>
  <c r="T299" i="7" s="1"/>
  <c r="S1163" i="7"/>
  <c r="T1163" i="7" s="1"/>
  <c r="S144" i="7"/>
  <c r="T144" i="7" s="1"/>
  <c r="S720" i="7"/>
  <c r="T720" i="7" s="1"/>
  <c r="S1152" i="7"/>
  <c r="T1152" i="7" s="1"/>
  <c r="S597" i="7"/>
  <c r="T597" i="7" s="1"/>
  <c r="S131" i="7"/>
  <c r="T131" i="7" s="1"/>
  <c r="S133" i="7"/>
  <c r="S421" i="7"/>
  <c r="T421" i="7" s="1"/>
  <c r="S709" i="7"/>
  <c r="T709" i="7" s="1"/>
  <c r="S997" i="7"/>
  <c r="T997" i="7" s="1"/>
  <c r="S1285" i="7"/>
  <c r="T1285" i="7" s="1"/>
  <c r="S295" i="7"/>
  <c r="T295" i="7" s="1"/>
  <c r="S392" i="7"/>
  <c r="T392" i="7" s="1"/>
  <c r="S334" i="7"/>
  <c r="T334" i="7" s="1"/>
  <c r="S575" i="7"/>
  <c r="S2" i="7"/>
  <c r="S290" i="7"/>
  <c r="T290" i="7" s="1"/>
  <c r="S722" i="7"/>
  <c r="T722" i="7" s="1"/>
  <c r="S1010" i="7"/>
  <c r="T1010" i="7" s="1"/>
  <c r="S1298" i="7"/>
  <c r="T1298" i="7" s="1"/>
  <c r="S439" i="7"/>
  <c r="S668" i="7"/>
  <c r="S921" i="7"/>
  <c r="T921" i="7" s="1"/>
  <c r="S735" i="7"/>
  <c r="T735" i="7" s="1"/>
  <c r="S1023" i="7"/>
  <c r="T1023" i="7" s="1"/>
  <c r="S1311" i="7"/>
  <c r="T1311" i="7" s="1"/>
  <c r="S547" i="7"/>
  <c r="T547" i="7" s="1"/>
  <c r="S560" i="7"/>
  <c r="S525" i="7"/>
  <c r="T525" i="7" s="1"/>
  <c r="S490" i="7"/>
  <c r="T490" i="7" s="1"/>
  <c r="S479" i="7"/>
  <c r="S88" i="7"/>
  <c r="T88" i="7" s="1"/>
  <c r="S376" i="7"/>
  <c r="T376" i="7" s="1"/>
  <c r="S664" i="7"/>
  <c r="T664" i="7" s="1"/>
  <c r="S952" i="7"/>
  <c r="T952" i="7" s="1"/>
  <c r="S1240" i="7"/>
  <c r="T1240" i="7" s="1"/>
  <c r="S272" i="7"/>
  <c r="T272" i="7" s="1"/>
  <c r="S1413" i="7"/>
  <c r="T1413" i="7" s="1"/>
  <c r="S1151" i="7"/>
  <c r="S257" i="7"/>
  <c r="T257" i="7" s="1"/>
  <c r="S401" i="7"/>
  <c r="T401" i="7" s="1"/>
  <c r="S689" i="7"/>
  <c r="T689" i="7" s="1"/>
  <c r="S977" i="7"/>
  <c r="T977" i="7" s="1"/>
  <c r="S1265" i="7"/>
  <c r="T1265" i="7" s="1"/>
  <c r="S691" i="7"/>
  <c r="T691" i="7" s="1"/>
  <c r="S1424" i="7"/>
  <c r="T1424" i="7" s="1"/>
  <c r="S130" i="7"/>
  <c r="T130" i="7" s="1"/>
  <c r="S839" i="7"/>
  <c r="T839" i="7" s="1"/>
  <c r="S198" i="7"/>
  <c r="T198" i="7" s="1"/>
  <c r="S486" i="7"/>
  <c r="T486" i="7" s="1"/>
  <c r="S774" i="7"/>
  <c r="T774" i="7" s="1"/>
  <c r="S1062" i="7"/>
  <c r="S1350" i="7"/>
  <c r="T1350" i="7" s="1"/>
  <c r="S763" i="7"/>
  <c r="T763" i="7" s="1"/>
  <c r="S8" i="7"/>
  <c r="S273" i="7"/>
  <c r="T273" i="7" s="1"/>
  <c r="S1065" i="7"/>
  <c r="T1065" i="7" s="1"/>
  <c r="S382" i="7"/>
  <c r="T382" i="7" s="1"/>
  <c r="S371" i="7"/>
  <c r="T371" i="7" s="1"/>
  <c r="S1271" i="7"/>
  <c r="T1271" i="7" s="1"/>
  <c r="S12" i="7"/>
  <c r="S156" i="7"/>
  <c r="S300" i="7"/>
  <c r="T300" i="7" s="1"/>
  <c r="S444" i="7"/>
  <c r="T444" i="7" s="1"/>
  <c r="S588" i="7"/>
  <c r="T588" i="7" s="1"/>
  <c r="S732" i="7"/>
  <c r="T732" i="7" s="1"/>
  <c r="S876" i="7"/>
  <c r="S1020" i="7"/>
  <c r="T1020" i="7" s="1"/>
  <c r="S1164" i="7"/>
  <c r="T1164" i="7" s="1"/>
  <c r="S1308" i="7"/>
  <c r="T1308" i="7" s="1"/>
  <c r="S1452" i="7"/>
  <c r="T1452" i="7" s="1"/>
  <c r="S896" i="7"/>
  <c r="T896" i="7" s="1"/>
  <c r="S717" i="7"/>
  <c r="T717" i="7" s="1"/>
  <c r="S514" i="7"/>
  <c r="S251" i="7"/>
  <c r="S1475" i="7"/>
  <c r="S145" i="7"/>
  <c r="T145" i="7" s="1"/>
  <c r="S289" i="7"/>
  <c r="S433" i="7"/>
  <c r="T433" i="7" s="1"/>
  <c r="S577" i="7"/>
  <c r="T577" i="7" s="1"/>
  <c r="S721" i="7"/>
  <c r="S865" i="7"/>
  <c r="S1009" i="7"/>
  <c r="S1153" i="7"/>
  <c r="S1297" i="7"/>
  <c r="T1297" i="7" s="1"/>
  <c r="S1441" i="7"/>
  <c r="T1441" i="7" s="1"/>
  <c r="S343" i="7"/>
  <c r="T343" i="7" s="1"/>
  <c r="S1099" i="7"/>
  <c r="T1099" i="7" s="1"/>
  <c r="S464" i="7"/>
  <c r="T464" i="7" s="1"/>
  <c r="S1232" i="7"/>
  <c r="S394" i="7"/>
  <c r="T394" i="7" s="1"/>
  <c r="S1234" i="7"/>
  <c r="T1234" i="7" s="1"/>
  <c r="S659" i="7"/>
  <c r="T659" i="7" s="1"/>
  <c r="S14" i="7"/>
  <c r="T14" i="7" s="1"/>
  <c r="S158" i="7"/>
  <c r="S302" i="7"/>
  <c r="S446" i="7"/>
  <c r="T446" i="7" s="1"/>
  <c r="S590" i="7"/>
  <c r="T590" i="7" s="1"/>
  <c r="S734" i="7"/>
  <c r="T734" i="7" s="1"/>
  <c r="S878" i="7"/>
  <c r="T878" i="7" s="1"/>
  <c r="S1022" i="7"/>
  <c r="T1022" i="7" s="1"/>
  <c r="S1166" i="7"/>
  <c r="S1310" i="7"/>
  <c r="T1310" i="7" s="1"/>
  <c r="S1454" i="7"/>
  <c r="T1454" i="7" s="1"/>
  <c r="S499" i="7"/>
  <c r="S1255" i="7"/>
  <c r="T1255" i="7" s="1"/>
  <c r="S728" i="7"/>
  <c r="T728" i="7" s="1"/>
  <c r="S129" i="7"/>
  <c r="S1029" i="7"/>
  <c r="T1029" i="7" s="1"/>
  <c r="S370" i="7"/>
  <c r="S1138" i="7"/>
  <c r="S683" i="7"/>
  <c r="T683" i="7" s="1"/>
  <c r="S27" i="7"/>
  <c r="S171" i="7"/>
  <c r="S315" i="7"/>
  <c r="T315" i="7" s="1"/>
  <c r="S459" i="7"/>
  <c r="T459" i="7" s="1"/>
  <c r="S603" i="7"/>
  <c r="T603" i="7" s="1"/>
  <c r="S747" i="7"/>
  <c r="T747" i="7" s="1"/>
  <c r="S891" i="7"/>
  <c r="T891" i="7" s="1"/>
  <c r="S1035" i="7"/>
  <c r="S1179" i="7"/>
  <c r="T1179" i="7" s="1"/>
  <c r="S1323" i="7"/>
  <c r="T1323" i="7" s="1"/>
  <c r="S1467" i="7"/>
  <c r="T1467" i="7" s="1"/>
  <c r="S607" i="7"/>
  <c r="S1351" i="7"/>
  <c r="S620" i="7"/>
  <c r="S1340" i="7"/>
  <c r="T1340" i="7" s="1"/>
  <c r="S573" i="7"/>
  <c r="T573" i="7" s="1"/>
  <c r="S1221" i="7"/>
  <c r="T1221" i="7" s="1"/>
  <c r="S550" i="7"/>
  <c r="T550" i="7" s="1"/>
  <c r="S1222" i="7"/>
  <c r="T1222" i="7" s="1"/>
  <c r="S539" i="7"/>
  <c r="S1283" i="7"/>
  <c r="T1283" i="7" s="1"/>
  <c r="S100" i="7"/>
  <c r="T100" i="7" s="1"/>
  <c r="S244" i="7"/>
  <c r="T244" i="7" s="1"/>
  <c r="S388" i="7"/>
  <c r="T388" i="7" s="1"/>
  <c r="S532" i="7"/>
  <c r="T532" i="7" s="1"/>
  <c r="S676" i="7"/>
  <c r="S820" i="7"/>
  <c r="S964" i="7"/>
  <c r="T964" i="7" s="1"/>
  <c r="S1108" i="7"/>
  <c r="T1108" i="7" s="1"/>
  <c r="S1252" i="7"/>
  <c r="T1252" i="7" s="1"/>
  <c r="S1396" i="7"/>
  <c r="T1396" i="7" s="1"/>
  <c r="S404" i="7"/>
  <c r="S309" i="7"/>
  <c r="T309" i="7" s="1"/>
  <c r="S58" i="7"/>
  <c r="T58" i="7" s="1"/>
  <c r="S1354" i="7"/>
  <c r="T1354" i="7" s="1"/>
  <c r="S1259" i="7"/>
  <c r="T1259" i="7" s="1"/>
  <c r="S125" i="7"/>
  <c r="T125" i="7" s="1"/>
  <c r="S269" i="7"/>
  <c r="S413" i="7"/>
  <c r="T413" i="7" s="1"/>
  <c r="S557" i="7"/>
  <c r="T557" i="7" s="1"/>
  <c r="S701" i="7"/>
  <c r="T701" i="7" s="1"/>
  <c r="S845" i="7"/>
  <c r="T845" i="7" s="1"/>
  <c r="S989" i="7"/>
  <c r="T989" i="7" s="1"/>
  <c r="S1133" i="7"/>
  <c r="S1277" i="7"/>
  <c r="T1277" i="7" s="1"/>
  <c r="S1421" i="7"/>
  <c r="T1421" i="7" s="1"/>
  <c r="S787" i="7"/>
  <c r="S212" i="7"/>
  <c r="S81" i="7"/>
  <c r="T81" i="7" s="1"/>
  <c r="S825" i="7"/>
  <c r="S238" i="7"/>
  <c r="S1438" i="7"/>
  <c r="T1438" i="7" s="1"/>
  <c r="S911" i="7"/>
  <c r="T911" i="7" s="1"/>
  <c r="S66" i="7"/>
  <c r="T66" i="7" s="1"/>
  <c r="S210" i="7"/>
  <c r="T210" i="7" s="1"/>
  <c r="S354" i="7"/>
  <c r="S498" i="7"/>
  <c r="T498" i="7" s="1"/>
  <c r="S642" i="7"/>
  <c r="S786" i="7"/>
  <c r="T786" i="7" s="1"/>
  <c r="S930" i="7"/>
  <c r="T930" i="7" s="1"/>
  <c r="S1074" i="7"/>
  <c r="T1074" i="7" s="1"/>
  <c r="S1218" i="7"/>
  <c r="S1362" i="7"/>
  <c r="S127" i="7"/>
  <c r="T127" i="7" s="1"/>
  <c r="S835" i="7"/>
  <c r="T835" i="7" s="1"/>
  <c r="S80" i="7"/>
  <c r="T80" i="7" s="1"/>
  <c r="S848" i="7"/>
  <c r="T848" i="7" s="1"/>
  <c r="S357" i="7"/>
  <c r="S1137" i="7"/>
  <c r="T1137" i="7" s="1"/>
  <c r="S478" i="7"/>
  <c r="T478" i="7" s="1"/>
  <c r="S431" i="7"/>
  <c r="T431" i="7" s="1"/>
  <c r="S1343" i="7"/>
  <c r="T1343" i="7" s="1"/>
  <c r="S576" i="7"/>
  <c r="T576" i="7" s="1"/>
  <c r="S1008" i="7"/>
  <c r="S764" i="7"/>
  <c r="T764" i="7" s="1"/>
  <c r="S406" i="7"/>
  <c r="S1367" i="7"/>
  <c r="S277" i="7"/>
  <c r="T277" i="7" s="1"/>
  <c r="S565" i="7"/>
  <c r="T565" i="7" s="1"/>
  <c r="S853" i="7"/>
  <c r="S1141" i="7"/>
  <c r="T1141" i="7" s="1"/>
  <c r="S1429" i="7"/>
  <c r="T1429" i="7" s="1"/>
  <c r="S1051" i="7"/>
  <c r="T1051" i="7" s="1"/>
  <c r="S1184" i="7"/>
  <c r="T1184" i="7" s="1"/>
  <c r="S1162" i="7"/>
  <c r="T1162" i="7" s="1"/>
  <c r="S146" i="7"/>
  <c r="S434" i="7"/>
  <c r="S578" i="7"/>
  <c r="T578" i="7" s="1"/>
  <c r="S866" i="7"/>
  <c r="T866" i="7" s="1"/>
  <c r="S1154" i="7"/>
  <c r="S1442" i="7"/>
  <c r="T1442" i="7" s="1"/>
  <c r="S1183" i="7"/>
  <c r="S45" i="7"/>
  <c r="T45" i="7" s="1"/>
  <c r="S591" i="7"/>
  <c r="S879" i="7"/>
  <c r="T879" i="7" s="1"/>
  <c r="S1167" i="7"/>
  <c r="T1167" i="7" s="1"/>
  <c r="S1455" i="7"/>
  <c r="S1279" i="7"/>
  <c r="S1268" i="7"/>
  <c r="T1268" i="7" s="1"/>
  <c r="S1173" i="7"/>
  <c r="T1173" i="7" s="1"/>
  <c r="S1186" i="7"/>
  <c r="S1223" i="7"/>
  <c r="T1223" i="7" s="1"/>
  <c r="S232" i="7"/>
  <c r="T232" i="7" s="1"/>
  <c r="S520" i="7"/>
  <c r="S808" i="7"/>
  <c r="S1096" i="7"/>
  <c r="S1384" i="7"/>
  <c r="T1384" i="7" s="1"/>
  <c r="S225" i="7"/>
  <c r="S1270" i="7"/>
  <c r="T1270" i="7" s="1"/>
  <c r="S113" i="7"/>
  <c r="S545" i="7"/>
  <c r="T545" i="7" s="1"/>
  <c r="S833" i="7"/>
  <c r="T833" i="7" s="1"/>
  <c r="S1121" i="7"/>
  <c r="S1409" i="7"/>
  <c r="T1409" i="7" s="1"/>
  <c r="S92" i="7"/>
  <c r="S765" i="7"/>
  <c r="S1390" i="7"/>
  <c r="T1390" i="7" s="1"/>
  <c r="S54" i="7"/>
  <c r="T54" i="7" s="1"/>
  <c r="S342" i="7"/>
  <c r="T342" i="7" s="1"/>
  <c r="S630" i="7"/>
  <c r="T630" i="7" s="1"/>
  <c r="S918" i="7"/>
  <c r="T918" i="7" s="1"/>
  <c r="S1206" i="7"/>
  <c r="S79" i="7"/>
  <c r="T79" i="7" s="1"/>
  <c r="S776" i="7"/>
  <c r="T776" i="7" s="1"/>
  <c r="S24" i="7"/>
  <c r="T24" i="7" s="1"/>
  <c r="S168" i="7"/>
  <c r="S312" i="7"/>
  <c r="S456" i="7"/>
  <c r="S600" i="7"/>
  <c r="T600" i="7" s="1"/>
  <c r="S744" i="7"/>
  <c r="T744" i="7" s="1"/>
  <c r="S888" i="7"/>
  <c r="T888" i="7" s="1"/>
  <c r="S1032" i="7"/>
  <c r="T1032" i="7" s="1"/>
  <c r="S1176" i="7"/>
  <c r="T1176" i="7" s="1"/>
  <c r="S1320" i="7"/>
  <c r="S1464" i="7"/>
  <c r="T1464" i="7" s="1"/>
  <c r="S1016" i="7"/>
  <c r="T1016" i="7" s="1"/>
  <c r="S789" i="7"/>
  <c r="T789" i="7" s="1"/>
  <c r="S634" i="7"/>
  <c r="T634" i="7" s="1"/>
  <c r="S335" i="7"/>
  <c r="T335" i="7" s="1"/>
  <c r="S13" i="7"/>
  <c r="S157" i="7"/>
  <c r="T157" i="7" s="1"/>
  <c r="S301" i="7"/>
  <c r="T301" i="7" s="1"/>
  <c r="S445" i="7"/>
  <c r="T445" i="7" s="1"/>
  <c r="S589" i="7"/>
  <c r="T589" i="7" s="1"/>
  <c r="S733" i="7"/>
  <c r="T733" i="7" s="1"/>
  <c r="S877" i="7"/>
  <c r="S1021" i="7"/>
  <c r="T1021" i="7" s="1"/>
  <c r="S1165" i="7"/>
  <c r="S1309" i="7"/>
  <c r="T1309" i="7" s="1"/>
  <c r="S1453" i="7"/>
  <c r="T1453" i="7" s="1"/>
  <c r="S391" i="7"/>
  <c r="T391" i="7" s="1"/>
  <c r="S1159" i="7"/>
  <c r="S548" i="7"/>
  <c r="T548" i="7" s="1"/>
  <c r="S1304" i="7"/>
  <c r="T1304" i="7" s="1"/>
  <c r="S466" i="7"/>
  <c r="T466" i="7" s="1"/>
  <c r="S1318" i="7"/>
  <c r="T1318" i="7" s="1"/>
  <c r="S719" i="7"/>
  <c r="T719" i="7" s="1"/>
  <c r="S26" i="7"/>
  <c r="S170" i="7"/>
  <c r="T170" i="7" s="1"/>
  <c r="S314" i="7"/>
  <c r="T314" i="7" s="1"/>
  <c r="S458" i="7"/>
  <c r="T458" i="7" s="1"/>
  <c r="S602" i="7"/>
  <c r="T602" i="7" s="1"/>
  <c r="S746" i="7"/>
  <c r="T746" i="7" s="1"/>
  <c r="S890" i="7"/>
  <c r="S1034" i="7"/>
  <c r="S1178" i="7"/>
  <c r="T1178" i="7" s="1"/>
  <c r="S1322" i="7"/>
  <c r="T1322" i="7" s="1"/>
  <c r="S1466" i="7"/>
  <c r="T1466" i="7" s="1"/>
  <c r="S559" i="7"/>
  <c r="S1339" i="7"/>
  <c r="S812" i="7"/>
  <c r="T812" i="7" s="1"/>
  <c r="S177" i="7"/>
  <c r="T177" i="7" s="1"/>
  <c r="S1089" i="7"/>
  <c r="T1089" i="7" s="1"/>
  <c r="S442" i="7"/>
  <c r="T442" i="7" s="1"/>
  <c r="S1198" i="7"/>
  <c r="T1198" i="7" s="1"/>
  <c r="S767" i="7"/>
  <c r="S39" i="7"/>
  <c r="T39" i="7" s="1"/>
  <c r="S183" i="7"/>
  <c r="T183" i="7" s="1"/>
  <c r="S327" i="7"/>
  <c r="T327" i="7" s="1"/>
  <c r="S471" i="7"/>
  <c r="T471" i="7" s="1"/>
  <c r="S615" i="7"/>
  <c r="T615" i="7" s="1"/>
  <c r="S759" i="7"/>
  <c r="S903" i="7"/>
  <c r="T903" i="7" s="1"/>
  <c r="S1047" i="7"/>
  <c r="T1047" i="7" s="1"/>
  <c r="S1191" i="7"/>
  <c r="T1191" i="7" s="1"/>
  <c r="S1335" i="7"/>
  <c r="T1335" i="7" s="1"/>
  <c r="S1479" i="7"/>
  <c r="T1479" i="7" s="1"/>
  <c r="S667" i="7"/>
  <c r="S1411" i="7"/>
  <c r="T1411" i="7" s="1"/>
  <c r="S692" i="7"/>
  <c r="S1412" i="7"/>
  <c r="S645" i="7"/>
  <c r="T645" i="7" s="1"/>
  <c r="S1269" i="7"/>
  <c r="T1269" i="7" s="1"/>
  <c r="S598" i="7"/>
  <c r="S1282" i="7"/>
  <c r="T1282" i="7" s="1"/>
  <c r="S611" i="7"/>
  <c r="T611" i="7" s="1"/>
  <c r="S1331" i="7"/>
  <c r="T1331" i="7" s="1"/>
  <c r="S112" i="7"/>
  <c r="T112" i="7" s="1"/>
  <c r="S256" i="7"/>
  <c r="S400" i="7"/>
  <c r="S544" i="7"/>
  <c r="T544" i="7" s="1"/>
  <c r="S688" i="7"/>
  <c r="T688" i="7" s="1"/>
  <c r="S832" i="7"/>
  <c r="T832" i="7" s="1"/>
  <c r="S976" i="7"/>
  <c r="T976" i="7" s="1"/>
  <c r="S1120" i="7"/>
  <c r="T1120" i="7" s="1"/>
  <c r="S1264" i="7"/>
  <c r="S1408" i="7"/>
  <c r="T1408" i="7" s="1"/>
  <c r="S524" i="7"/>
  <c r="T524" i="7" s="1"/>
  <c r="S417" i="7"/>
  <c r="T417" i="7" s="1"/>
  <c r="S178" i="7"/>
  <c r="T178" i="7" s="1"/>
  <c r="S1426" i="7"/>
  <c r="T1426" i="7" s="1"/>
  <c r="S1379" i="7"/>
  <c r="S137" i="7"/>
  <c r="T137" i="7" s="1"/>
  <c r="S281" i="7"/>
  <c r="T281" i="7" s="1"/>
  <c r="S425" i="7"/>
  <c r="T425" i="7" s="1"/>
  <c r="S569" i="7"/>
  <c r="T569" i="7" s="1"/>
  <c r="S713" i="7"/>
  <c r="T713" i="7" s="1"/>
  <c r="S857" i="7"/>
  <c r="S1001" i="7"/>
  <c r="S1145" i="7"/>
  <c r="T1145" i="7" s="1"/>
  <c r="S1289" i="7"/>
  <c r="T1289" i="7" s="1"/>
  <c r="S1433" i="7"/>
  <c r="T1433" i="7" s="1"/>
  <c r="S859" i="7"/>
  <c r="T859" i="7" s="1"/>
  <c r="S320" i="7"/>
  <c r="S153" i="7"/>
  <c r="T153" i="7" s="1"/>
  <c r="S861" i="7"/>
  <c r="T861" i="7" s="1"/>
  <c r="S346" i="7"/>
  <c r="T346" i="7" s="1"/>
  <c r="S35" i="7"/>
  <c r="S995" i="7"/>
  <c r="T995" i="7" s="1"/>
  <c r="S78" i="7"/>
  <c r="S222" i="7"/>
  <c r="T222" i="7" s="1"/>
  <c r="S366" i="7"/>
  <c r="S510" i="7"/>
  <c r="S654" i="7"/>
  <c r="T654" i="7" s="1"/>
  <c r="S798" i="7"/>
  <c r="T798" i="7" s="1"/>
  <c r="S942" i="7"/>
  <c r="S1086" i="7"/>
  <c r="T1086" i="7" s="1"/>
  <c r="S1230" i="7"/>
  <c r="T1230" i="7" s="1"/>
  <c r="S1374" i="7"/>
  <c r="T1374" i="7" s="1"/>
  <c r="S175" i="7"/>
  <c r="T175" i="7" s="1"/>
  <c r="S895" i="7"/>
  <c r="T895" i="7" s="1"/>
  <c r="S128" i="7"/>
  <c r="S932" i="7"/>
  <c r="T932" i="7" s="1"/>
  <c r="S429" i="7"/>
  <c r="T429" i="7" s="1"/>
  <c r="S1185" i="7"/>
  <c r="T1185" i="7" s="1"/>
  <c r="S562" i="7"/>
  <c r="T562" i="7" s="1"/>
  <c r="S491" i="7"/>
  <c r="T491" i="7" s="1"/>
  <c r="S1439" i="7"/>
  <c r="S864" i="7"/>
  <c r="T864" i="7" s="1"/>
  <c r="S15" i="7"/>
  <c r="T15" i="7" s="1"/>
  <c r="S756" i="7"/>
  <c r="T756" i="7" s="1"/>
  <c r="S885" i="7"/>
  <c r="T885" i="7" s="1"/>
  <c r="S601" i="7"/>
  <c r="T601" i="7" s="1"/>
  <c r="S451" i="7"/>
  <c r="S1378" i="7"/>
  <c r="T1378" i="7" s="1"/>
  <c r="S758" i="7"/>
  <c r="T758" i="7" s="1"/>
  <c r="S1478" i="7"/>
  <c r="T1478" i="7" s="1"/>
  <c r="S249" i="7"/>
  <c r="T249" i="7" s="1"/>
  <c r="S195" i="7"/>
  <c r="T195" i="7" s="1"/>
  <c r="S915" i="7"/>
  <c r="S1471" i="7"/>
  <c r="T1471" i="7" s="1"/>
  <c r="S1329" i="7"/>
  <c r="T1329" i="7" s="1"/>
  <c r="S1403" i="7"/>
  <c r="T1403" i="7" s="1"/>
  <c r="S556" i="7"/>
  <c r="T556" i="7" s="1"/>
  <c r="S1132" i="7"/>
  <c r="T1132" i="7" s="1"/>
  <c r="S501" i="7"/>
  <c r="S437" i="7"/>
  <c r="T437" i="7" s="1"/>
  <c r="S1445" i="7"/>
  <c r="T1445" i="7" s="1"/>
  <c r="S563" i="7"/>
  <c r="T563" i="7" s="1"/>
  <c r="S981" i="7"/>
  <c r="T981" i="7" s="1"/>
  <c r="S1477" i="7"/>
  <c r="T1477" i="7" s="1"/>
  <c r="S626" i="7"/>
  <c r="S321" i="7"/>
  <c r="T321" i="7" s="1"/>
  <c r="S639" i="7"/>
  <c r="T639" i="7" s="1"/>
  <c r="S799" i="7"/>
  <c r="T799" i="7" s="1"/>
  <c r="S33" i="7"/>
  <c r="T33" i="7" s="1"/>
  <c r="S718" i="7"/>
  <c r="T718" i="7" s="1"/>
  <c r="S1414" i="7"/>
  <c r="S136" i="7"/>
  <c r="T136" i="7" s="1"/>
  <c r="S280" i="7"/>
  <c r="T280" i="7" s="1"/>
  <c r="S424" i="7"/>
  <c r="T424" i="7" s="1"/>
  <c r="S568" i="7"/>
  <c r="T568" i="7" s="1"/>
  <c r="S712" i="7"/>
  <c r="T712" i="7" s="1"/>
  <c r="S856" i="7"/>
  <c r="S1000" i="7"/>
  <c r="T1000" i="7" s="1"/>
  <c r="S1144" i="7"/>
  <c r="T1144" i="7" s="1"/>
  <c r="S1288" i="7"/>
  <c r="T1288" i="7" s="1"/>
  <c r="S1432" i="7"/>
  <c r="T1432" i="7" s="1"/>
  <c r="S788" i="7"/>
  <c r="T788" i="7" s="1"/>
  <c r="S609" i="7"/>
  <c r="S418" i="7"/>
  <c r="T418" i="7" s="1"/>
  <c r="S191" i="7"/>
  <c r="T191" i="7" s="1"/>
  <c r="S17" i="7"/>
  <c r="T17" i="7" s="1"/>
  <c r="S161" i="7"/>
  <c r="T161" i="7" s="1"/>
  <c r="S305" i="7"/>
  <c r="T305" i="7" s="1"/>
  <c r="S449" i="7"/>
  <c r="S593" i="7"/>
  <c r="T593" i="7" s="1"/>
  <c r="S737" i="7"/>
  <c r="T737" i="7" s="1"/>
  <c r="S881" i="7"/>
  <c r="T881" i="7" s="1"/>
  <c r="S1025" i="7"/>
  <c r="T1025" i="7" s="1"/>
  <c r="S1169" i="7"/>
  <c r="T1169" i="7" s="1"/>
  <c r="S1313" i="7"/>
  <c r="S1457" i="7"/>
  <c r="T1457" i="7" s="1"/>
  <c r="S979" i="7"/>
  <c r="T979" i="7" s="1"/>
  <c r="S536" i="7"/>
  <c r="T536" i="7" s="1"/>
  <c r="S261" i="7"/>
  <c r="T261" i="7" s="1"/>
  <c r="S969" i="7"/>
  <c r="T969" i="7" s="1"/>
  <c r="S574" i="7"/>
  <c r="S155" i="7"/>
  <c r="T155" i="7" s="1"/>
  <c r="S1211" i="7"/>
  <c r="T1211" i="7" s="1"/>
  <c r="S102" i="7"/>
  <c r="T102" i="7" s="1"/>
  <c r="S246" i="7"/>
  <c r="T246" i="7" s="1"/>
  <c r="S390" i="7"/>
  <c r="T390" i="7" s="1"/>
  <c r="S534" i="7"/>
  <c r="S678" i="7"/>
  <c r="T678" i="7" s="1"/>
  <c r="S822" i="7"/>
  <c r="T822" i="7" s="1"/>
  <c r="S966" i="7"/>
  <c r="T966" i="7" s="1"/>
  <c r="S1110" i="7"/>
  <c r="T1110" i="7" s="1"/>
  <c r="S1254" i="7"/>
  <c r="T1254" i="7" s="1"/>
  <c r="S1398" i="7"/>
  <c r="S307" i="7"/>
  <c r="T307" i="7" s="1"/>
  <c r="S1015" i="7"/>
  <c r="T1015" i="7" s="1"/>
  <c r="S236" i="7"/>
  <c r="T236" i="7" s="1"/>
  <c r="S1148" i="7"/>
  <c r="T1148" i="7" s="1"/>
  <c r="S549" i="7"/>
  <c r="T549" i="7" s="1"/>
  <c r="S1305" i="7"/>
  <c r="E7" i="16"/>
  <c r="K7" i="16"/>
  <c r="G6" i="15"/>
  <c r="J6" i="15"/>
  <c r="G7" i="16"/>
  <c r="L6" i="15"/>
  <c r="J8" i="15"/>
  <c r="J8" i="16"/>
  <c r="O6" i="15"/>
  <c r="M6" i="16"/>
  <c r="N7" i="15"/>
  <c r="I8" i="16"/>
  <c r="O8" i="15"/>
  <c r="D8" i="15"/>
  <c r="F7" i="15"/>
  <c r="O7" i="16"/>
  <c r="G7" i="15"/>
  <c r="N6" i="16"/>
  <c r="N8" i="15"/>
  <c r="G8" i="15"/>
  <c r="F6" i="15"/>
  <c r="H7" i="16"/>
  <c r="G6" i="16"/>
  <c r="H6" i="15"/>
  <c r="N7" i="16"/>
  <c r="L6" i="16"/>
  <c r="J7" i="15"/>
  <c r="I6" i="16"/>
  <c r="M7" i="15"/>
  <c r="M8" i="16"/>
  <c r="F8" i="16"/>
  <c r="M8" i="15"/>
  <c r="G8" i="16"/>
  <c r="H8" i="16"/>
  <c r="E6" i="15"/>
  <c r="N8" i="16"/>
  <c r="L7" i="15"/>
  <c r="M7" i="16"/>
  <c r="J6" i="16"/>
  <c r="K8" i="15"/>
  <c r="L8" i="15"/>
  <c r="I8" i="15"/>
  <c r="I7" i="16"/>
  <c r="F8" i="15"/>
  <c r="D6" i="16"/>
  <c r="O8" i="16"/>
  <c r="F6" i="16"/>
  <c r="I7" i="15"/>
  <c r="N6" i="15"/>
  <c r="M6" i="15"/>
  <c r="J7" i="16"/>
  <c r="D7" i="15"/>
  <c r="E6" i="16"/>
  <c r="O6" i="16"/>
  <c r="L8" i="16"/>
  <c r="I6" i="15"/>
  <c r="K6" i="16"/>
  <c r="E8" i="16"/>
  <c r="D8" i="16"/>
  <c r="E7" i="15"/>
  <c r="K8" i="16"/>
  <c r="H8" i="15"/>
  <c r="D7" i="16"/>
  <c r="D6" i="15"/>
  <c r="H7" i="15"/>
  <c r="L7" i="16"/>
  <c r="O7" i="15"/>
  <c r="E8" i="15"/>
  <c r="H6" i="16"/>
  <c r="K7" i="15"/>
  <c r="K6" i="15"/>
  <c r="F7" i="16"/>
  <c r="E6" i="14"/>
  <c r="H7" i="14"/>
  <c r="O6" i="14"/>
  <c r="N3" i="1"/>
  <c r="N4" i="1"/>
  <c r="N5" i="1"/>
  <c r="N8" i="1"/>
  <c r="N9" i="1"/>
  <c r="N10" i="1"/>
  <c r="N11" i="1"/>
  <c r="N12" i="1"/>
  <c r="N13" i="1"/>
  <c r="N14" i="1"/>
  <c r="N15" i="1"/>
  <c r="N16" i="1"/>
  <c r="N17" i="1"/>
  <c r="N18" i="1"/>
  <c r="N19" i="1"/>
  <c r="N20" i="1"/>
  <c r="N21" i="1"/>
  <c r="N22" i="1"/>
  <c r="N23" i="1"/>
  <c r="N24" i="1"/>
  <c r="N25" i="1"/>
  <c r="N26"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3" i="1"/>
  <c r="N64" i="1"/>
  <c r="N65" i="1"/>
  <c r="N66" i="1"/>
  <c r="N67" i="1"/>
  <c r="N68" i="1"/>
  <c r="N69" i="1"/>
  <c r="N70" i="1"/>
  <c r="N71" i="1"/>
  <c r="N72" i="1"/>
  <c r="N73" i="1"/>
  <c r="N74" i="1"/>
  <c r="N75" i="1"/>
  <c r="N76" i="1"/>
  <c r="N77" i="1"/>
  <c r="N78" i="1"/>
  <c r="N79" i="1"/>
  <c r="N80" i="1"/>
  <c r="N81"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2" i="1"/>
  <c r="N243" i="1"/>
  <c r="N244" i="1"/>
  <c r="N245" i="1"/>
  <c r="N246" i="1"/>
  <c r="N247" i="1"/>
  <c r="N248" i="1"/>
  <c r="N249" i="1"/>
  <c r="N250" i="1"/>
  <c r="N251" i="1"/>
  <c r="N252" i="1"/>
  <c r="N253"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4" i="1"/>
  <c r="N295" i="1"/>
  <c r="N296" i="1"/>
  <c r="N297" i="1"/>
  <c r="N298" i="1"/>
  <c r="N299" i="1"/>
  <c r="N300" i="1"/>
  <c r="N301" i="1"/>
  <c r="N303" i="1"/>
  <c r="N304" i="1"/>
  <c r="N305" i="1"/>
  <c r="N306" i="1"/>
  <c r="N307" i="1"/>
  <c r="N308" i="1"/>
  <c r="N309" i="1"/>
  <c r="N310" i="1"/>
  <c r="N311" i="1"/>
  <c r="N312" i="1"/>
  <c r="N313" i="1"/>
  <c r="N314" i="1"/>
  <c r="N315" i="1"/>
  <c r="N316" i="1"/>
  <c r="N317" i="1"/>
  <c r="N318" i="1"/>
  <c r="N319" i="1"/>
  <c r="N320" i="1"/>
  <c r="N321" i="1"/>
  <c r="N322" i="1"/>
  <c r="N323" i="1"/>
  <c r="N324" i="1"/>
  <c r="N325"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1" i="1"/>
  <c r="N532" i="1"/>
  <c r="N533" i="1"/>
  <c r="N534" i="1"/>
  <c r="N535" i="1"/>
  <c r="N536" i="1"/>
  <c r="N537" i="1"/>
  <c r="N538" i="1"/>
  <c r="N539" i="1"/>
  <c r="N540" i="1"/>
  <c r="N541" i="1"/>
  <c r="N542" i="1"/>
  <c r="N543" i="1"/>
  <c r="N544" i="1"/>
  <c r="N545" i="1"/>
  <c r="N546" i="1"/>
  <c r="N547" i="1"/>
  <c r="N549" i="1"/>
  <c r="N550" i="1"/>
  <c r="N551" i="1"/>
  <c r="N552" i="1"/>
  <c r="N553" i="1"/>
  <c r="N554" i="1"/>
  <c r="N555" i="1"/>
  <c r="N556" i="1"/>
  <c r="N557" i="1"/>
  <c r="N558"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3" i="1"/>
  <c r="N1044" i="1"/>
  <c r="N1045" i="1"/>
  <c r="N1046" i="1"/>
  <c r="N1047" i="1"/>
  <c r="N1048" i="1"/>
  <c r="N1049" i="1"/>
  <c r="N1050" i="1"/>
  <c r="N1051" i="1"/>
  <c r="N1052" i="1"/>
  <c r="N1053" i="1"/>
  <c r="N1054" i="1"/>
  <c r="N1055" i="1"/>
  <c r="N1056" i="1"/>
  <c r="N1057" i="1"/>
  <c r="N1058" i="1"/>
  <c r="N1059" i="1"/>
  <c r="N1060" i="1"/>
  <c r="N1061" i="1"/>
  <c r="N1062" i="1"/>
  <c r="N1063" i="1"/>
  <c r="N1065" i="1"/>
  <c r="N1066" i="1"/>
  <c r="N1067" i="1"/>
  <c r="N1068" i="1"/>
  <c r="N1069" i="1"/>
  <c r="N1070" i="1"/>
  <c r="N1071" i="1"/>
  <c r="N1072" i="1"/>
  <c r="N1073" i="1"/>
  <c r="N1074" i="1"/>
  <c r="N1075" i="1"/>
  <c r="N1076" i="1"/>
  <c r="N1077" i="1"/>
  <c r="N1078" i="1"/>
  <c r="N1079" i="1"/>
  <c r="N1080" i="1"/>
  <c r="N1081" i="1"/>
  <c r="N1082" i="1"/>
  <c r="N1083" i="1"/>
  <c r="N1084"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2" i="1"/>
  <c r="N1173" i="1"/>
  <c r="N1174" i="1"/>
  <c r="N1175" i="1"/>
  <c r="N1176" i="1"/>
  <c r="N1177" i="1"/>
  <c r="N1178" i="1"/>
  <c r="N1179" i="1"/>
  <c r="N1180" i="1"/>
  <c r="N1181" i="1"/>
  <c r="N1182" i="1"/>
  <c r="N1183" i="1"/>
  <c r="N1184"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7" i="1"/>
  <c r="N1228" i="1"/>
  <c r="N1229" i="1"/>
  <c r="N1230" i="1"/>
  <c r="N1231" i="1"/>
  <c r="N1233" i="1"/>
  <c r="N1234" i="1"/>
  <c r="N1235" i="1"/>
  <c r="N1236" i="1"/>
  <c r="N1237" i="1"/>
  <c r="N1238" i="1"/>
  <c r="N1239" i="1"/>
  <c r="N1240" i="1"/>
  <c r="N1241" i="1"/>
  <c r="N1242" i="1"/>
  <c r="N1243" i="1"/>
  <c r="N1244" i="1"/>
  <c r="N1245" i="1"/>
  <c r="N1246" i="1"/>
  <c r="N1247" i="1"/>
  <c r="N1248" i="1"/>
  <c r="N1249" i="1"/>
  <c r="N1250" i="1"/>
  <c r="N1251"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9" i="1"/>
  <c r="N1330" i="1"/>
  <c r="N1331" i="1"/>
  <c r="N1332" i="1"/>
  <c r="N1333" i="1"/>
  <c r="N1334" i="1"/>
  <c r="N1335" i="1"/>
  <c r="N1336" i="1"/>
  <c r="N1338" i="1"/>
  <c r="N1339" i="1"/>
  <c r="N1340" i="1"/>
  <c r="N1341" i="1"/>
  <c r="N1342" i="1"/>
  <c r="N1343" i="1"/>
  <c r="N1344" i="1"/>
  <c r="N1345" i="1"/>
  <c r="N1346" i="1"/>
  <c r="N1347" i="1"/>
  <c r="N1348" i="1"/>
  <c r="N1349" i="1"/>
  <c r="N1350" i="1"/>
  <c r="N1351" i="1"/>
  <c r="N1352" i="1"/>
  <c r="N1353" i="1"/>
  <c r="N1354" i="1"/>
  <c r="N1355" i="1"/>
  <c r="N1356" i="1"/>
  <c r="N1357" i="1"/>
  <c r="N1358" i="1"/>
  <c r="N1360" i="1"/>
  <c r="N1361" i="1"/>
  <c r="N1362" i="1"/>
  <c r="N1363" i="1"/>
  <c r="N1364" i="1"/>
  <c r="N1365" i="1"/>
  <c r="N1366" i="1"/>
  <c r="N1367" i="1"/>
  <c r="N1368" i="1"/>
  <c r="N1369" i="1"/>
  <c r="N1371" i="1"/>
  <c r="N1372" i="1"/>
  <c r="N1373" i="1"/>
  <c r="N1374" i="1"/>
  <c r="N1375" i="1"/>
  <c r="N1376" i="1"/>
  <c r="N1377"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1" i="1"/>
  <c r="N1412" i="1"/>
  <c r="N1413" i="1"/>
  <c r="N1414" i="1"/>
  <c r="N1415" i="1"/>
  <c r="N1416" i="1"/>
  <c r="N1418" i="1"/>
  <c r="N1419" i="1"/>
  <c r="N1420" i="1"/>
  <c r="N1421" i="1"/>
  <c r="N1422" i="1"/>
  <c r="N1423" i="1"/>
  <c r="N1424" i="1"/>
  <c r="N1425" i="1"/>
  <c r="N1426" i="1"/>
  <c r="N1427" i="1"/>
  <c r="N1428"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9" i="1"/>
  <c r="N1470" i="1"/>
  <c r="N1471" i="1"/>
  <c r="N1472" i="1"/>
  <c r="N1473" i="1"/>
  <c r="N1474" i="1"/>
  <c r="N1475" i="1"/>
  <c r="N1476" i="1"/>
  <c r="N1477" i="1"/>
  <c r="N1478" i="1"/>
  <c r="N1479" i="1"/>
  <c r="N1480" i="1"/>
  <c r="N1481" i="1"/>
  <c r="N1482" i="1"/>
  <c r="N1483" i="1"/>
  <c r="N1484" i="1"/>
  <c r="N1485" i="1"/>
  <c r="N1486" i="1"/>
  <c r="N1487" i="1"/>
  <c r="N1489" i="1"/>
  <c r="N1490" i="1"/>
  <c r="N1491" i="1"/>
  <c r="N1493" i="1"/>
  <c r="N1494" i="1"/>
  <c r="N1495" i="1"/>
  <c r="N1496" i="1"/>
  <c r="N1497" i="1"/>
  <c r="N1498" i="1"/>
  <c r="N1499" i="1"/>
  <c r="N1500" i="1"/>
  <c r="N1501" i="1"/>
  <c r="N1502" i="1"/>
  <c r="N1503" i="1"/>
  <c r="N1504" i="1"/>
  <c r="N1505" i="1"/>
  <c r="N1506" i="1"/>
  <c r="N1507" i="1"/>
  <c r="N1508"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2" i="1"/>
  <c r="N1763" i="1"/>
  <c r="N1764" i="1"/>
  <c r="N1765" i="1"/>
  <c r="N1766" i="1"/>
  <c r="N1767" i="1"/>
  <c r="N1768" i="1"/>
  <c r="N1769" i="1"/>
  <c r="N1770" i="1"/>
  <c r="N1771" i="1"/>
  <c r="N1772" i="1"/>
  <c r="N1773" i="1"/>
  <c r="N1774" i="1"/>
  <c r="N1775" i="1"/>
  <c r="N1776" i="1"/>
  <c r="N1777" i="1"/>
  <c r="N1778" i="1"/>
  <c r="N1779" i="1"/>
  <c r="N1780" i="1"/>
  <c r="N1782" i="1"/>
  <c r="N1783" i="1"/>
  <c r="N1784" i="1"/>
  <c r="N1785" i="1"/>
  <c r="N1786" i="1"/>
  <c r="N1787" i="1"/>
  <c r="N1788" i="1"/>
  <c r="N1789" i="1"/>
  <c r="N1790" i="1"/>
  <c r="N1791" i="1"/>
  <c r="N1792" i="1"/>
  <c r="N1793" i="1"/>
  <c r="N1795" i="1"/>
  <c r="N1796" i="1"/>
  <c r="N1797" i="1"/>
  <c r="N1798" i="1"/>
  <c r="N1799" i="1"/>
  <c r="N1800" i="1"/>
  <c r="N1801" i="1"/>
  <c r="N1802" i="1"/>
  <c r="N1803" i="1"/>
  <c r="N1804" i="1"/>
  <c r="N1805" i="1"/>
  <c r="N1806" i="1"/>
  <c r="N1807" i="1"/>
  <c r="N1808" i="1"/>
  <c r="N1809" i="1"/>
  <c r="N1810" i="1"/>
  <c r="N1811" i="1"/>
  <c r="N1812" i="1"/>
  <c r="N1813" i="1"/>
  <c r="N1814" i="1"/>
  <c r="N1815"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8" i="1"/>
  <c r="N2049"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8" i="1"/>
  <c r="N2109" i="1"/>
  <c r="N2110"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1" i="1"/>
  <c r="N2202" i="1"/>
  <c r="N2203" i="1"/>
  <c r="N2204"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1" i="1"/>
  <c r="N2422" i="1"/>
  <c r="N2423" i="1"/>
  <c r="N2424" i="1"/>
  <c r="N2425" i="1"/>
  <c r="N2426" i="1"/>
  <c r="N2427" i="1"/>
  <c r="N2428" i="1"/>
  <c r="N2429" i="1"/>
  <c r="N2431" i="1"/>
  <c r="N2432" i="1"/>
  <c r="N2433" i="1"/>
  <c r="N2434" i="1"/>
  <c r="N2435" i="1"/>
  <c r="N2436" i="1"/>
  <c r="N2437" i="1"/>
  <c r="N2438" i="1"/>
  <c r="N2440" i="1"/>
  <c r="N2441" i="1"/>
  <c r="N2442" i="1"/>
  <c r="N2443" i="1"/>
  <c r="N2444" i="1"/>
  <c r="N2445" i="1"/>
  <c r="N2446" i="1"/>
  <c r="N2447" i="1"/>
  <c r="N2448" i="1"/>
  <c r="N2449" i="1"/>
  <c r="N2450" i="1"/>
  <c r="N2451" i="1"/>
  <c r="N2452" i="1"/>
  <c r="N2453" i="1"/>
  <c r="N2454" i="1"/>
  <c r="N2455" i="1"/>
  <c r="N2457" i="1"/>
  <c r="N2458" i="1"/>
  <c r="N2459" i="1"/>
  <c r="N2460" i="1"/>
  <c r="N2461" i="1"/>
  <c r="N2462" i="1"/>
  <c r="N2463" i="1"/>
  <c r="N2464" i="1"/>
  <c r="N2465" i="1"/>
  <c r="N2466" i="1"/>
  <c r="N2467" i="1"/>
  <c r="N2468" i="1"/>
  <c r="N2469" i="1"/>
  <c r="N2470" i="1"/>
  <c r="N2471" i="1"/>
  <c r="N2472" i="1"/>
  <c r="N2473"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5" i="1"/>
  <c r="N2586" i="1"/>
  <c r="N2587" i="1"/>
  <c r="N2588" i="1"/>
  <c r="N2590" i="1"/>
  <c r="N2591" i="1"/>
  <c r="N2592" i="1"/>
  <c r="N2593" i="1"/>
  <c r="N2594" i="1"/>
  <c r="N2595"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2" i="1"/>
  <c r="N3053" i="1"/>
  <c r="N3054" i="1"/>
  <c r="N3055" i="1"/>
  <c r="N3056" i="1"/>
  <c r="N3057" i="1"/>
  <c r="N3058" i="1"/>
  <c r="N3059" i="1"/>
  <c r="N3060" i="1"/>
  <c r="N3061" i="1"/>
  <c r="N3062" i="1"/>
  <c r="N3063" i="1"/>
  <c r="N3064" i="1"/>
  <c r="N3065" i="1"/>
  <c r="N3066" i="1"/>
  <c r="N3067" i="1"/>
  <c r="N3068" i="1"/>
  <c r="N3069" i="1"/>
  <c r="N3070" i="1"/>
  <c r="N3071" i="1"/>
  <c r="N3072" i="1"/>
  <c r="N3073" i="1"/>
  <c r="N3075" i="1"/>
  <c r="N3076" i="1"/>
  <c r="N3077" i="1"/>
  <c r="N3078"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3" i="1"/>
  <c r="N3464" i="1"/>
  <c r="N3465" i="1"/>
  <c r="N3466" i="1"/>
  <c r="N3467" i="1"/>
  <c r="N3468" i="1"/>
  <c r="N3469" i="1"/>
  <c r="N3470" i="1"/>
  <c r="N3471" i="1"/>
  <c r="N3472" i="1"/>
  <c r="N3473" i="1"/>
  <c r="N3474" i="1"/>
  <c r="N3475" i="1"/>
  <c r="N3476" i="1"/>
  <c r="N3477" i="1"/>
  <c r="N3478" i="1"/>
  <c r="N3479" i="1"/>
  <c r="N3480"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1" i="1"/>
  <c r="N3622" i="1"/>
  <c r="N3624" i="1"/>
  <c r="N3625" i="1"/>
  <c r="N3626" i="1"/>
  <c r="N3627" i="1"/>
  <c r="N3628" i="1"/>
  <c r="N3629" i="1"/>
  <c r="N3630" i="1"/>
  <c r="N3631" i="1"/>
  <c r="N3632" i="1"/>
  <c r="N3633" i="1"/>
  <c r="N3634" i="1"/>
  <c r="N3635" i="1"/>
  <c r="N3636" i="1"/>
  <c r="N3637" i="1"/>
  <c r="N3638" i="1"/>
  <c r="N3639" i="1"/>
  <c r="N3640" i="1"/>
  <c r="N3642" i="1"/>
  <c r="N3643" i="1"/>
  <c r="N3644" i="1"/>
  <c r="N3645" i="1"/>
  <c r="N3647" i="1"/>
  <c r="N3648"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1"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2" i="1"/>
  <c r="N3803" i="1"/>
  <c r="N3804" i="1"/>
  <c r="N3805" i="1"/>
  <c r="N3806" i="1"/>
  <c r="N3807" i="1"/>
  <c r="N3808" i="1"/>
  <c r="N3810" i="1"/>
  <c r="N3811" i="1"/>
  <c r="N3812" i="1"/>
  <c r="N3813" i="1"/>
  <c r="N3814" i="1"/>
  <c r="N3815" i="1"/>
  <c r="N3816" i="1"/>
  <c r="N3817" i="1"/>
  <c r="N3818" i="1"/>
  <c r="N3819" i="1"/>
  <c r="N3820" i="1"/>
  <c r="N3821" i="1"/>
  <c r="N3822" i="1"/>
  <c r="N3823" i="1"/>
  <c r="N3824" i="1"/>
  <c r="N3825" i="1"/>
  <c r="N3826" i="1"/>
  <c r="N3827" i="1"/>
  <c r="N3828" i="1"/>
  <c r="N3829" i="1"/>
  <c r="N3831" i="1"/>
  <c r="N3833" i="1"/>
  <c r="N3834" i="1"/>
  <c r="N3835" i="1"/>
  <c r="N3836" i="1"/>
  <c r="N3837" i="1"/>
  <c r="N3838" i="1"/>
  <c r="N3839" i="1"/>
  <c r="N3840" i="1"/>
  <c r="N3841"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6" i="1"/>
  <c r="N3977" i="1"/>
  <c r="N3978" i="1"/>
  <c r="N3979" i="1"/>
  <c r="N3980" i="1"/>
  <c r="N3981" i="1"/>
  <c r="N3982" i="1"/>
  <c r="N3983" i="1"/>
  <c r="N3984" i="1"/>
  <c r="N3985" i="1"/>
  <c r="N3986" i="1"/>
  <c r="N3987" i="1"/>
  <c r="N3988" i="1"/>
  <c r="N3989" i="1"/>
  <c r="N3990" i="1"/>
  <c r="N3991" i="1"/>
  <c r="N3992" i="1"/>
  <c r="N3993" i="1"/>
  <c r="N3995" i="1"/>
  <c r="N3996" i="1"/>
  <c r="N3997" i="1"/>
  <c r="N3998" i="1"/>
  <c r="N3999" i="1"/>
  <c r="N4000" i="1"/>
  <c r="N4001" i="1"/>
  <c r="N4002" i="1"/>
  <c r="N4003" i="1"/>
  <c r="N4004" i="1"/>
  <c r="N4005" i="1"/>
  <c r="N4006" i="1"/>
  <c r="N4007" i="1"/>
  <c r="N4008"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5" i="1"/>
  <c r="N4047"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5" i="1"/>
  <c r="N4126" i="1"/>
  <c r="N4127" i="1"/>
  <c r="N4128" i="1"/>
  <c r="N4129" i="1"/>
  <c r="N4130" i="1"/>
  <c r="N4131" i="1"/>
  <c r="N4132" i="1"/>
  <c r="N4133" i="1"/>
  <c r="N4134" i="1"/>
  <c r="N4135" i="1"/>
  <c r="N4136" i="1"/>
  <c r="N4137" i="1"/>
  <c r="N4138" i="1"/>
  <c r="N4139" i="1"/>
  <c r="N4140" i="1"/>
  <c r="N4141" i="1"/>
  <c r="N4142"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6" i="1"/>
  <c r="N4247" i="1"/>
  <c r="N4248" i="1"/>
  <c r="N4249" i="1"/>
  <c r="N4250" i="1"/>
  <c r="N4251" i="1"/>
  <c r="N4252" i="1"/>
  <c r="N4253" i="1"/>
  <c r="N4254" i="1"/>
  <c r="N4255" i="1"/>
  <c r="N4256" i="1"/>
  <c r="N4257" i="1"/>
  <c r="N4258" i="1"/>
  <c r="N4259" i="1"/>
  <c r="N4260" i="1"/>
  <c r="N4261" i="1"/>
  <c r="N4262" i="1"/>
  <c r="N4263" i="1"/>
  <c r="N4264"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6" i="1"/>
  <c r="N4337" i="1"/>
  <c r="N4338" i="1"/>
  <c r="N4339" i="1"/>
  <c r="N4340" i="1"/>
  <c r="N4341" i="1"/>
  <c r="N4342" i="1"/>
  <c r="N4343" i="1"/>
  <c r="N4344" i="1"/>
  <c r="N4345" i="1"/>
  <c r="N4346" i="1"/>
  <c r="N4347" i="1"/>
  <c r="N4348" i="1"/>
  <c r="N4349" i="1"/>
  <c r="N4350" i="1"/>
  <c r="N4351" i="1"/>
  <c r="N4352" i="1"/>
  <c r="N4353" i="1"/>
  <c r="N4354" i="1"/>
  <c r="N4355" i="1"/>
  <c r="N4357" i="1"/>
  <c r="N4358" i="1"/>
  <c r="N4359" i="1"/>
  <c r="N4360" i="1"/>
  <c r="N4361" i="1"/>
  <c r="N4362" i="1"/>
  <c r="N4363" i="1"/>
  <c r="N4364" i="1"/>
  <c r="N4365" i="1"/>
  <c r="N4366" i="1"/>
  <c r="N4367" i="1"/>
  <c r="N4368" i="1"/>
  <c r="N4369" i="1"/>
  <c r="N4370" i="1"/>
  <c r="N4371" i="1"/>
  <c r="N4372" i="1"/>
  <c r="N4373" i="1"/>
  <c r="N4374" i="1"/>
  <c r="N4375" i="1"/>
  <c r="N4376" i="1"/>
  <c r="N4378" i="1"/>
  <c r="N4379" i="1"/>
  <c r="N4380" i="1"/>
  <c r="N4381" i="1"/>
  <c r="N4382" i="1"/>
  <c r="N4383" i="1"/>
  <c r="N4384" i="1"/>
  <c r="N4385" i="1"/>
  <c r="N4386" i="1"/>
  <c r="N4387" i="1"/>
  <c r="N4388" i="1"/>
  <c r="N4389" i="1"/>
  <c r="N4390" i="1"/>
  <c r="N4391" i="1"/>
  <c r="N4392" i="1"/>
  <c r="N4393" i="1"/>
  <c r="N4395" i="1"/>
  <c r="N4396" i="1"/>
  <c r="N4397" i="1"/>
  <c r="N4398" i="1"/>
  <c r="N4399" i="1"/>
  <c r="N4400" i="1"/>
  <c r="N4401" i="1"/>
  <c r="N4402" i="1"/>
  <c r="N4403" i="1"/>
  <c r="N4404" i="1"/>
  <c r="N4405" i="1"/>
  <c r="N4407" i="1"/>
  <c r="N4408" i="1"/>
  <c r="N4409" i="1"/>
  <c r="N4410" i="1"/>
  <c r="N4411" i="1"/>
  <c r="N4412" i="1"/>
  <c r="N4413" i="1"/>
  <c r="N4414" i="1"/>
  <c r="N4415" i="1"/>
  <c r="N4417" i="1"/>
  <c r="N4418" i="1"/>
  <c r="N4419" i="1"/>
  <c r="N4420" i="1"/>
  <c r="N4421" i="1"/>
  <c r="N4422" i="1"/>
  <c r="N4423" i="1"/>
  <c r="N4424"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8" i="1"/>
  <c r="N4469" i="1"/>
  <c r="N4470" i="1"/>
  <c r="N4471" i="1"/>
  <c r="N4472" i="1"/>
  <c r="N4473" i="1"/>
  <c r="N4474" i="1"/>
  <c r="N4475" i="1"/>
  <c r="N4476" i="1"/>
  <c r="N4477" i="1"/>
  <c r="N4478" i="1"/>
  <c r="N4479" i="1"/>
  <c r="N4481" i="1"/>
  <c r="N4482" i="1"/>
  <c r="N4483" i="1"/>
  <c r="N4484" i="1"/>
  <c r="N4485" i="1"/>
  <c r="N4486" i="1"/>
  <c r="N4487" i="1"/>
  <c r="N4488" i="1"/>
  <c r="N4489" i="1"/>
  <c r="N4490" i="1"/>
  <c r="N4491" i="1"/>
  <c r="N4492" i="1"/>
  <c r="N4493" i="1"/>
  <c r="N4494" i="1"/>
  <c r="N4495" i="1"/>
  <c r="N4496" i="1"/>
  <c r="N4498"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6" i="1"/>
  <c r="N4537" i="1"/>
  <c r="N4538" i="1"/>
  <c r="N4539" i="1"/>
  <c r="N4540" i="1"/>
  <c r="N4541" i="1"/>
  <c r="N4542" i="1"/>
  <c r="N4544" i="1"/>
  <c r="N4545" i="1"/>
  <c r="N4546" i="1"/>
  <c r="N4547" i="1"/>
  <c r="N4548" i="1"/>
  <c r="N4549" i="1"/>
  <c r="N4550" i="1"/>
  <c r="N4551" i="1"/>
  <c r="N4552" i="1"/>
  <c r="N4553" i="1"/>
  <c r="N4554" i="1"/>
  <c r="N4555" i="1"/>
  <c r="N4556" i="1"/>
  <c r="N4557" i="1"/>
  <c r="N4558" i="1"/>
  <c r="N4559" i="1"/>
  <c r="N4560" i="1"/>
  <c r="N4561" i="1"/>
  <c r="N4562" i="1"/>
  <c r="N4563" i="1"/>
  <c r="N4565" i="1"/>
  <c r="N4567" i="1"/>
  <c r="N4568" i="1"/>
  <c r="N4569" i="1"/>
  <c r="N4570" i="1"/>
  <c r="N4571" i="1"/>
  <c r="N4572" i="1"/>
  <c r="N4573" i="1"/>
  <c r="N4574" i="1"/>
  <c r="N4575" i="1"/>
  <c r="N4576" i="1"/>
  <c r="N4577" i="1"/>
  <c r="N4578" i="1"/>
  <c r="N4579" i="1"/>
  <c r="N4580" i="1"/>
  <c r="N4581" i="1"/>
  <c r="N4582" i="1"/>
  <c r="N4583" i="1"/>
  <c r="N4584" i="1"/>
  <c r="N4585" i="1"/>
  <c r="N4586"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4" i="1"/>
  <c r="N4695" i="1"/>
  <c r="N4696" i="1"/>
  <c r="N4697" i="1"/>
  <c r="N4698" i="1"/>
  <c r="N4699" i="1"/>
  <c r="N4700" i="1"/>
  <c r="N4701" i="1"/>
  <c r="N4702" i="1"/>
  <c r="N4703" i="1"/>
  <c r="N4704" i="1"/>
  <c r="N4705"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5" i="1"/>
  <c r="N4736" i="1"/>
  <c r="N4737" i="1"/>
  <c r="N4738" i="1"/>
  <c r="N4739" i="1"/>
  <c r="N4740" i="1"/>
  <c r="N4741" i="1"/>
  <c r="N4742" i="1"/>
  <c r="N4743" i="1"/>
  <c r="N4744" i="1"/>
  <c r="N4745" i="1"/>
  <c r="N4746" i="1"/>
  <c r="N4747" i="1"/>
  <c r="N4748" i="1"/>
  <c r="N4749" i="1"/>
  <c r="N4750" i="1"/>
  <c r="N4751"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8" i="1"/>
  <c r="N4779" i="1"/>
  <c r="N4780" i="1"/>
  <c r="N4781" i="1"/>
  <c r="N4782" i="1"/>
  <c r="N4783" i="1"/>
  <c r="N4784" i="1"/>
  <c r="N4785" i="1"/>
  <c r="N4786" i="1"/>
  <c r="N4788" i="1"/>
  <c r="N4789" i="1"/>
  <c r="N4790" i="1"/>
  <c r="N4791"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1" i="1"/>
  <c r="N4882" i="1"/>
  <c r="N4883" i="1"/>
  <c r="N4884" i="1"/>
  <c r="N4885" i="1"/>
  <c r="N4886" i="1"/>
  <c r="N4887" i="1"/>
  <c r="N4888" i="1"/>
  <c r="N4889" i="1"/>
  <c r="N4890" i="1"/>
  <c r="N4891" i="1"/>
  <c r="N4892" i="1"/>
  <c r="N4893" i="1"/>
  <c r="N4894" i="1"/>
  <c r="N4895" i="1"/>
  <c r="N4896" i="1"/>
  <c r="N4897" i="1"/>
  <c r="N4898" i="1"/>
  <c r="N4899" i="1"/>
  <c r="N4900" i="1"/>
  <c r="N4901" i="1"/>
  <c r="N4902"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4" i="1"/>
  <c r="N4995" i="1"/>
  <c r="N4997" i="1"/>
  <c r="N4998" i="1"/>
  <c r="N4999" i="1"/>
  <c r="N5000" i="1"/>
  <c r="N5001" i="1"/>
  <c r="N5002" i="1"/>
  <c r="N5003" i="1"/>
  <c r="N5004" i="1"/>
  <c r="N5005" i="1"/>
  <c r="N5006"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5" i="1"/>
  <c r="N5076" i="1"/>
  <c r="N5077" i="1"/>
  <c r="N5079" i="1"/>
  <c r="N5080" i="1"/>
  <c r="N5081" i="1"/>
  <c r="N5082" i="1"/>
  <c r="N5083" i="1"/>
  <c r="N5084" i="1"/>
  <c r="N5085" i="1"/>
  <c r="N5086" i="1"/>
  <c r="N5087" i="1"/>
  <c r="N5088" i="1"/>
  <c r="N5089" i="1"/>
  <c r="N5090" i="1"/>
  <c r="N5091" i="1"/>
  <c r="N5092" i="1"/>
  <c r="N5093" i="1"/>
  <c r="N5094" i="1"/>
  <c r="N5095" i="1"/>
  <c r="N5096" i="1"/>
  <c r="N5097" i="1"/>
  <c r="N5098" i="1"/>
  <c r="N5099" i="1"/>
  <c r="N5100" i="1"/>
  <c r="N2" i="1"/>
  <c r="V317" i="7" l="1"/>
  <c r="W317" i="7" s="1"/>
  <c r="V913" i="7"/>
  <c r="W913" i="7" s="1"/>
  <c r="V1012" i="7"/>
  <c r="W1012" i="7" s="1"/>
  <c r="V378" i="7"/>
  <c r="W378" i="7" s="1"/>
  <c r="V1055" i="7"/>
  <c r="W1055" i="7" s="1"/>
  <c r="V1044" i="7"/>
  <c r="W1044" i="7" s="1"/>
  <c r="V369" i="7"/>
  <c r="W369" i="7" s="1"/>
  <c r="V1277" i="7"/>
  <c r="W1277" i="7" s="1"/>
  <c r="V505" i="7"/>
  <c r="W505" i="7" s="1"/>
  <c r="V837" i="7"/>
  <c r="W837" i="7" s="1"/>
  <c r="V662" i="7"/>
  <c r="W662" i="7" s="1"/>
  <c r="V38" i="7"/>
  <c r="W38" i="7" s="1"/>
  <c r="V908" i="7"/>
  <c r="W908" i="7" s="1"/>
  <c r="V1011" i="7"/>
  <c r="W1011" i="7" s="1"/>
  <c r="V338" i="7"/>
  <c r="W338" i="7" s="1"/>
  <c r="V1141" i="7"/>
  <c r="W1141" i="7" s="1"/>
  <c r="V1259" i="7"/>
  <c r="W1259" i="7" s="1"/>
  <c r="V37" i="7"/>
  <c r="W37" i="7" s="1"/>
  <c r="V210" i="7"/>
  <c r="W210" i="7" s="1"/>
  <c r="V1335" i="7"/>
  <c r="W1335" i="7" s="1"/>
  <c r="V1419" i="7"/>
  <c r="W1419" i="7" s="1"/>
  <c r="V830" i="7"/>
  <c r="W830" i="7" s="1"/>
  <c r="V847" i="7"/>
  <c r="W847" i="7" s="1"/>
  <c r="V1295" i="7"/>
  <c r="W1295" i="7" s="1"/>
  <c r="V1437" i="7"/>
  <c r="W1437" i="7" s="1"/>
  <c r="V316" i="7"/>
  <c r="W316" i="7" s="1"/>
  <c r="V213" i="7"/>
  <c r="W213" i="7" s="1"/>
  <c r="V713" i="7"/>
  <c r="W713" i="7" s="1"/>
  <c r="V1464" i="7"/>
  <c r="W1464" i="7" s="1"/>
  <c r="V1349" i="7"/>
  <c r="W1349" i="7" s="1"/>
  <c r="V18" i="7"/>
  <c r="W18" i="7" s="1"/>
  <c r="V297" i="7"/>
  <c r="W297" i="7" s="1"/>
  <c r="V905" i="7"/>
  <c r="W905" i="7" s="1"/>
  <c r="V781" i="7"/>
  <c r="W781" i="7" s="1"/>
  <c r="V691" i="7"/>
  <c r="W691" i="7" s="1"/>
  <c r="V543" i="7"/>
  <c r="W543" i="7" s="1"/>
  <c r="V332" i="7"/>
  <c r="W332" i="7" s="1"/>
  <c r="V242" i="7"/>
  <c r="W242" i="7" s="1"/>
  <c r="V869" i="7"/>
  <c r="W869" i="7" s="1"/>
  <c r="V513" i="7"/>
  <c r="W513" i="7" s="1"/>
  <c r="V581" i="7"/>
  <c r="W581" i="7" s="1"/>
  <c r="V1245" i="7"/>
  <c r="W1245" i="7" s="1"/>
  <c r="V980" i="7"/>
  <c r="W980" i="7" s="1"/>
  <c r="V621" i="7"/>
  <c r="W621" i="7" s="1"/>
  <c r="V390" i="7"/>
  <c r="W390" i="7" s="1"/>
  <c r="V840" i="7"/>
  <c r="W840" i="7" s="1"/>
  <c r="V230" i="7"/>
  <c r="W230" i="7" s="1"/>
  <c r="V1303" i="7"/>
  <c r="W1303" i="7" s="1"/>
  <c r="V845" i="7"/>
  <c r="W845" i="7" s="1"/>
  <c r="V1423" i="7"/>
  <c r="W1423" i="7" s="1"/>
  <c r="V696" i="7"/>
  <c r="W696" i="7" s="1"/>
  <c r="V1434" i="7"/>
  <c r="W1434" i="7" s="1"/>
  <c r="V551" i="7"/>
  <c r="W551" i="7" s="1"/>
  <c r="V1204" i="7"/>
  <c r="W1204" i="7" s="1"/>
  <c r="V192" i="7"/>
  <c r="W192" i="7" s="1"/>
  <c r="V265" i="7"/>
  <c r="W265" i="7" s="1"/>
  <c r="V817" i="7"/>
  <c r="W817" i="7" s="1"/>
  <c r="V1381" i="7"/>
  <c r="W1381" i="7" s="1"/>
  <c r="V32" i="7"/>
  <c r="W32" i="7" s="1"/>
  <c r="V834" i="7"/>
  <c r="W834" i="7" s="1"/>
  <c r="V91" i="7"/>
  <c r="W91" i="7" s="1"/>
  <c r="V1058" i="7"/>
  <c r="W1058" i="7" s="1"/>
  <c r="V627" i="7"/>
  <c r="W627" i="7" s="1"/>
  <c r="V1253" i="7"/>
  <c r="W1253" i="7" s="1"/>
  <c r="V991" i="7"/>
  <c r="W991" i="7" s="1"/>
  <c r="V1376" i="7"/>
  <c r="W1376" i="7" s="1"/>
  <c r="V58" i="7"/>
  <c r="W58" i="7" s="1"/>
  <c r="V518" i="7"/>
  <c r="W518" i="7" s="1"/>
  <c r="V310" i="7"/>
  <c r="W310" i="7" s="1"/>
  <c r="V399" i="7"/>
  <c r="W399" i="7" s="1"/>
  <c r="V25" i="7"/>
  <c r="W25" i="7" s="1"/>
  <c r="V1099" i="7"/>
  <c r="W1099" i="7" s="1"/>
  <c r="V1324" i="7"/>
  <c r="W1324" i="7" s="1"/>
  <c r="V873" i="7"/>
  <c r="W873" i="7" s="1"/>
  <c r="V594" i="7"/>
  <c r="W594" i="7" s="1"/>
  <c r="V475" i="7"/>
  <c r="W475" i="7" s="1"/>
  <c r="V544" i="7"/>
  <c r="W544" i="7" s="1"/>
  <c r="V1270" i="7"/>
  <c r="W1270" i="7" s="1"/>
  <c r="V1387" i="7"/>
  <c r="W1387" i="7" s="1"/>
  <c r="V342" i="7"/>
  <c r="W342" i="7" s="1"/>
  <c r="V711" i="7"/>
  <c r="W711" i="7" s="1"/>
  <c r="V1281" i="7"/>
  <c r="W1281" i="7" s="1"/>
  <c r="V1407" i="7"/>
  <c r="W1407" i="7" s="1"/>
  <c r="V979" i="7"/>
  <c r="W979" i="7" s="1"/>
  <c r="V1343" i="7"/>
  <c r="W1343" i="7" s="1"/>
  <c r="V632" i="7"/>
  <c r="W632" i="7" s="1"/>
  <c r="V1319" i="7"/>
  <c r="W1319" i="7" s="1"/>
  <c r="V836" i="7"/>
  <c r="W836" i="7" s="1"/>
  <c r="V162" i="7"/>
  <c r="W162" i="7" s="1"/>
  <c r="V523" i="7"/>
  <c r="W523" i="7" s="1"/>
  <c r="V375" i="7"/>
  <c r="W375" i="7" s="1"/>
  <c r="V1059" i="7"/>
  <c r="W1059" i="7" s="1"/>
  <c r="V906" i="7"/>
  <c r="W906" i="7" s="1"/>
  <c r="V196" i="7"/>
  <c r="W196" i="7" s="1"/>
  <c r="V1087" i="7"/>
  <c r="W1087" i="7" s="1"/>
  <c r="V41" i="7"/>
  <c r="W41" i="7" s="1"/>
  <c r="V592" i="7"/>
  <c r="W592" i="7" s="1"/>
  <c r="V659" i="7"/>
  <c r="W659" i="7" s="1"/>
  <c r="V159" i="7"/>
  <c r="W159" i="7" s="1"/>
  <c r="V1192" i="7"/>
  <c r="W1192" i="7" s="1"/>
  <c r="V770" i="7"/>
  <c r="W770" i="7" s="1"/>
  <c r="V1310" i="7"/>
  <c r="W1310" i="7" s="1"/>
  <c r="V282" i="7"/>
  <c r="W282" i="7" s="1"/>
  <c r="V806" i="7"/>
  <c r="W806" i="7" s="1"/>
  <c r="V660" i="7"/>
  <c r="W660" i="7" s="1"/>
  <c r="V1348" i="7"/>
  <c r="W1348" i="7" s="1"/>
  <c r="V937" i="7"/>
  <c r="W937" i="7" s="1"/>
  <c r="V936" i="7"/>
  <c r="W936" i="7" s="1"/>
  <c r="V783" i="7"/>
  <c r="W783" i="7" s="1"/>
  <c r="V1471" i="7"/>
  <c r="W1471" i="7" s="1"/>
  <c r="V346" i="7"/>
  <c r="W346" i="7" s="1"/>
  <c r="V314" i="7"/>
  <c r="W314" i="7" s="1"/>
  <c r="V1453" i="7"/>
  <c r="W1453" i="7" s="1"/>
  <c r="V1221" i="7"/>
  <c r="W1221" i="7" s="1"/>
  <c r="V747" i="7"/>
  <c r="W747" i="7" s="1"/>
  <c r="V446" i="7"/>
  <c r="W446" i="7" s="1"/>
  <c r="V664" i="7"/>
  <c r="W664" i="7" s="1"/>
  <c r="V784" i="7"/>
  <c r="W784" i="7" s="1"/>
  <c r="V432" i="7"/>
  <c r="W432" i="7" s="1"/>
  <c r="V1229" i="7"/>
  <c r="W1229" i="7" s="1"/>
  <c r="V958" i="7"/>
  <c r="W958" i="7" s="1"/>
  <c r="V772" i="7"/>
  <c r="W772" i="7" s="1"/>
  <c r="V657" i="7"/>
  <c r="W657" i="7" s="1"/>
  <c r="V457" i="7"/>
  <c r="W457" i="7" s="1"/>
  <c r="V16" i="7"/>
  <c r="W16" i="7" s="1"/>
  <c r="V63" i="7"/>
  <c r="W63" i="7" s="1"/>
  <c r="V912" i="7"/>
  <c r="W912" i="7" s="1"/>
  <c r="V782" i="7"/>
  <c r="W782" i="7" s="1"/>
  <c r="V115" i="7"/>
  <c r="W115" i="7" s="1"/>
  <c r="V182" i="7"/>
  <c r="W182" i="7" s="1"/>
  <c r="V1162" i="7"/>
  <c r="W1162" i="7" s="1"/>
  <c r="V603" i="7"/>
  <c r="W603" i="7" s="1"/>
  <c r="V1017" i="7"/>
  <c r="W1017" i="7" s="1"/>
  <c r="V1063" i="7"/>
  <c r="W1063" i="7" s="1"/>
  <c r="V1280" i="7"/>
  <c r="W1280" i="7" s="1"/>
  <c r="V990" i="7"/>
  <c r="W990" i="7" s="1"/>
  <c r="V381" i="7"/>
  <c r="W381" i="7" s="1"/>
  <c r="V1239" i="7"/>
  <c r="W1239" i="7" s="1"/>
  <c r="V1450" i="7"/>
  <c r="W1450" i="7" s="1"/>
  <c r="V790" i="7"/>
  <c r="W790" i="7" s="1"/>
  <c r="V308" i="7"/>
  <c r="W308" i="7" s="1"/>
  <c r="V623" i="7"/>
  <c r="W623" i="7" s="1"/>
  <c r="V492" i="7"/>
  <c r="W492" i="7" s="1"/>
  <c r="V727" i="7"/>
  <c r="W727" i="7" s="1"/>
  <c r="V136" i="7"/>
  <c r="W136" i="7" s="1"/>
  <c r="V879" i="7"/>
  <c r="W879" i="7" s="1"/>
  <c r="V66" i="7"/>
  <c r="W66" i="7" s="1"/>
  <c r="V1354" i="7"/>
  <c r="W1354" i="7" s="1"/>
  <c r="V1261" i="7"/>
  <c r="W1261" i="7" s="1"/>
  <c r="V172" i="7"/>
  <c r="W172" i="7" s="1"/>
  <c r="V1238" i="7"/>
  <c r="W1238" i="7" s="1"/>
  <c r="V1115" i="7"/>
  <c r="W1115" i="7" s="1"/>
  <c r="V1102" i="7"/>
  <c r="W1102" i="7" s="1"/>
  <c r="V941" i="7"/>
  <c r="W941" i="7" s="1"/>
  <c r="V151" i="7"/>
  <c r="W151" i="7" s="1"/>
  <c r="V740" i="7"/>
  <c r="W740" i="7" s="1"/>
  <c r="V1361" i="7"/>
  <c r="W1361" i="7" s="1"/>
  <c r="V85" i="7"/>
  <c r="W85" i="7" s="1"/>
  <c r="V672" i="7"/>
  <c r="W672" i="7" s="1"/>
  <c r="V1082" i="7"/>
  <c r="W1082" i="7" s="1"/>
  <c r="V311" i="7"/>
  <c r="W311" i="7" s="1"/>
  <c r="V777" i="7"/>
  <c r="W777" i="7" s="1"/>
  <c r="V1432" i="7"/>
  <c r="W1432" i="7" s="1"/>
  <c r="V719" i="7"/>
  <c r="W719" i="7" s="1"/>
  <c r="V201" i="7"/>
  <c r="W201" i="7" s="1"/>
  <c r="V1415" i="7"/>
  <c r="W1415" i="7" s="1"/>
  <c r="V1129" i="7"/>
  <c r="W1129" i="7" s="1"/>
  <c r="V462" i="7"/>
  <c r="W462" i="7" s="1"/>
  <c r="V427" i="7"/>
  <c r="W427" i="7" s="1"/>
  <c r="V135" i="7"/>
  <c r="W135" i="7" s="1"/>
  <c r="V1274" i="7"/>
  <c r="W1274" i="7" s="1"/>
  <c r="V858" i="7"/>
  <c r="W858" i="7" s="1"/>
  <c r="V1395" i="7"/>
  <c r="W1395" i="7" s="1"/>
  <c r="V872" i="7"/>
  <c r="W872" i="7" s="1"/>
  <c r="V1440" i="7"/>
  <c r="W1440" i="7" s="1"/>
  <c r="V98" i="7"/>
  <c r="W98" i="7" s="1"/>
  <c r="V453" i="7"/>
  <c r="W453" i="7" s="1"/>
  <c r="V893" i="7"/>
  <c r="W893" i="7" s="1"/>
  <c r="V1110" i="7"/>
  <c r="W1110" i="7" s="1"/>
  <c r="V1144" i="7"/>
  <c r="W1144" i="7" s="1"/>
  <c r="V33" i="7"/>
  <c r="W33" i="7" s="1"/>
  <c r="V431" i="7"/>
  <c r="W431" i="7" s="1"/>
  <c r="V701" i="7"/>
  <c r="W701" i="7" s="1"/>
  <c r="V1283" i="7"/>
  <c r="W1283" i="7" s="1"/>
  <c r="V105" i="7"/>
  <c r="W105" i="7" s="1"/>
  <c r="V180" i="7"/>
  <c r="W180" i="7" s="1"/>
  <c r="V441" i="7"/>
  <c r="W441" i="7" s="1"/>
  <c r="V71" i="7"/>
  <c r="W71" i="7" s="1"/>
  <c r="V140" i="7"/>
  <c r="W140" i="7" s="1"/>
  <c r="V379" i="7"/>
  <c r="W379" i="7" s="1"/>
  <c r="V1336" i="7"/>
  <c r="W1336" i="7" s="1"/>
  <c r="V1263" i="7"/>
  <c r="W1263" i="7" s="1"/>
  <c r="V111" i="7"/>
  <c r="W111" i="7" s="1"/>
  <c r="V1093" i="7"/>
  <c r="W1093" i="7" s="1"/>
  <c r="V1337" i="7"/>
  <c r="W1337" i="7" s="1"/>
  <c r="V165" i="7"/>
  <c r="W165" i="7" s="1"/>
  <c r="V1301" i="7"/>
  <c r="W1301" i="7" s="1"/>
  <c r="V1266" i="7"/>
  <c r="W1266" i="7" s="1"/>
  <c r="V227" i="7"/>
  <c r="W227" i="7" s="1"/>
  <c r="V1244" i="7"/>
  <c r="W1244" i="7" s="1"/>
  <c r="V545" i="7"/>
  <c r="W545" i="7" s="1"/>
  <c r="V1164" i="7"/>
  <c r="W1164" i="7" s="1"/>
  <c r="V272" i="7"/>
  <c r="W272" i="7" s="1"/>
  <c r="V998" i="7"/>
  <c r="W998" i="7" s="1"/>
  <c r="V1216" i="7"/>
  <c r="W1216" i="7" s="1"/>
  <c r="V910" i="7"/>
  <c r="W910" i="7" s="1"/>
  <c r="V703" i="7"/>
  <c r="W703" i="7" s="1"/>
  <c r="V982" i="7"/>
  <c r="W982" i="7" s="1"/>
  <c r="V326" i="7"/>
  <c r="W326" i="7" s="1"/>
  <c r="V1158" i="7"/>
  <c r="W1158" i="7" s="1"/>
  <c r="V448" i="7"/>
  <c r="W448" i="7" s="1"/>
  <c r="V1088" i="7"/>
  <c r="W1088" i="7" s="1"/>
  <c r="V1071" i="7"/>
  <c r="W1071" i="7" s="1"/>
  <c r="V482" i="7"/>
  <c r="W482" i="7" s="1"/>
  <c r="V1386" i="7"/>
  <c r="W1386" i="7" s="1"/>
  <c r="V586" i="7"/>
  <c r="W586" i="7" s="1"/>
  <c r="V1462" i="7"/>
  <c r="W1462" i="7" s="1"/>
  <c r="V863" i="7"/>
  <c r="W863" i="7" s="1"/>
  <c r="V1090" i="7"/>
  <c r="W1090" i="7" s="1"/>
  <c r="V995" i="7"/>
  <c r="W995" i="7" s="1"/>
  <c r="V630" i="7"/>
  <c r="W630" i="7" s="1"/>
  <c r="V478" i="7"/>
  <c r="W478" i="7" s="1"/>
  <c r="V433" i="7"/>
  <c r="W433" i="7" s="1"/>
  <c r="V1065" i="7"/>
  <c r="W1065" i="7" s="1"/>
  <c r="V1424" i="7"/>
  <c r="W1424" i="7" s="1"/>
  <c r="V1311" i="7"/>
  <c r="W1311" i="7" s="1"/>
  <c r="V395" i="7"/>
  <c r="W395" i="7" s="1"/>
  <c r="V1155" i="7"/>
  <c r="W1155" i="7" s="1"/>
  <c r="V1284" i="7"/>
  <c r="W1284" i="7" s="1"/>
  <c r="V1326" i="7"/>
  <c r="W1326" i="7" s="1"/>
  <c r="V1366" i="7"/>
  <c r="W1366" i="7" s="1"/>
  <c r="V1329" i="7"/>
  <c r="W1329" i="7" s="1"/>
  <c r="V1408" i="7"/>
  <c r="W1408" i="7" s="1"/>
  <c r="V157" i="7"/>
  <c r="W157" i="7" s="1"/>
  <c r="V1268" i="7"/>
  <c r="W1268" i="7" s="1"/>
  <c r="V842" i="7"/>
  <c r="W842" i="7" s="1"/>
  <c r="V397" i="7"/>
  <c r="W397" i="7" s="1"/>
  <c r="V963" i="7"/>
  <c r="W963" i="7" s="1"/>
  <c r="V1449" i="7"/>
  <c r="W1449" i="7" s="1"/>
  <c r="V1373" i="7"/>
  <c r="W1373" i="7" s="1"/>
  <c r="V916" i="7"/>
  <c r="W916" i="7" s="1"/>
  <c r="V992" i="7"/>
  <c r="W992" i="7" s="1"/>
  <c r="V1260" i="7"/>
  <c r="W1260" i="7" s="1"/>
  <c r="V106" i="7"/>
  <c r="W106" i="7" s="1"/>
  <c r="V975" i="7"/>
  <c r="W975" i="7" s="1"/>
  <c r="V1197" i="7"/>
  <c r="W1197" i="7" s="1"/>
  <c r="V504" i="7"/>
  <c r="W504" i="7" s="1"/>
  <c r="V1300" i="7"/>
  <c r="W1300" i="7" s="1"/>
  <c r="V779" i="7"/>
  <c r="W779" i="7" s="1"/>
  <c r="V800" i="7"/>
  <c r="W800" i="7" s="1"/>
  <c r="V307" i="7"/>
  <c r="W307" i="7" s="1"/>
  <c r="V1169" i="7"/>
  <c r="W1169" i="7" s="1"/>
  <c r="V418" i="7"/>
  <c r="W418" i="7" s="1"/>
  <c r="V1145" i="7"/>
  <c r="W1145" i="7" s="1"/>
  <c r="V1411" i="7"/>
  <c r="W1411" i="7" s="1"/>
  <c r="V54" i="7"/>
  <c r="W54" i="7" s="1"/>
  <c r="V578" i="7"/>
  <c r="W578" i="7" s="1"/>
  <c r="V930" i="7"/>
  <c r="W930" i="7" s="1"/>
  <c r="V911" i="7"/>
  <c r="W911" i="7" s="1"/>
  <c r="V343" i="7"/>
  <c r="W343" i="7" s="1"/>
  <c r="V796" i="7"/>
  <c r="W796" i="7" s="1"/>
  <c r="V570" i="7"/>
  <c r="W570" i="7" s="1"/>
  <c r="V917" i="7"/>
  <c r="W917" i="7" s="1"/>
  <c r="V909" i="7"/>
  <c r="W909" i="7" s="1"/>
  <c r="V1251" i="7"/>
  <c r="W1251" i="7" s="1"/>
  <c r="V1019" i="7"/>
  <c r="W1019" i="7" s="1"/>
  <c r="V411" i="7"/>
  <c r="W411" i="7" s="1"/>
  <c r="V1352" i="7"/>
  <c r="W1352" i="7" s="1"/>
  <c r="V959" i="7"/>
  <c r="W959" i="7" s="1"/>
  <c r="V1446" i="7"/>
  <c r="W1446" i="7" s="1"/>
  <c r="V695" i="7"/>
  <c r="W695" i="7" s="1"/>
  <c r="V56" i="7"/>
  <c r="W56" i="7" s="1"/>
  <c r="V1092" i="7"/>
  <c r="W1092" i="7" s="1"/>
  <c r="V807" i="7"/>
  <c r="W807" i="7" s="1"/>
  <c r="V72" i="7"/>
  <c r="W72" i="7" s="1"/>
  <c r="V954" i="7"/>
  <c r="W954" i="7" s="1"/>
  <c r="V407" i="7"/>
  <c r="W407" i="7" s="1"/>
  <c r="V1214" i="7"/>
  <c r="W1214" i="7" s="1"/>
  <c r="V11" i="7"/>
  <c r="W11" i="7" s="1"/>
  <c r="V1364" i="7"/>
  <c r="W1364" i="7" s="1"/>
  <c r="V348" i="7"/>
  <c r="W348" i="7" s="1"/>
  <c r="V624" i="7"/>
  <c r="W624" i="7" s="1"/>
  <c r="V1103" i="7"/>
  <c r="W1103" i="7" s="1"/>
  <c r="V149" i="7"/>
  <c r="W149" i="7" s="1"/>
  <c r="V786" i="7"/>
  <c r="W786" i="7" s="1"/>
  <c r="V392" i="7"/>
  <c r="W392" i="7" s="1"/>
  <c r="V720" i="7"/>
  <c r="W720" i="7" s="1"/>
  <c r="V1459" i="7"/>
  <c r="W1459" i="7" s="1"/>
  <c r="V1247" i="7"/>
  <c r="W1247" i="7" s="1"/>
  <c r="V426" i="7"/>
  <c r="W426" i="7" s="1"/>
  <c r="V773" i="7"/>
  <c r="W773" i="7" s="1"/>
  <c r="V237" i="7"/>
  <c r="W237" i="7" s="1"/>
  <c r="V1107" i="7"/>
  <c r="W1107" i="7" s="1"/>
  <c r="V1018" i="7"/>
  <c r="W1018" i="7" s="1"/>
  <c r="V267" i="7"/>
  <c r="W267" i="7" s="1"/>
  <c r="V107" i="7"/>
  <c r="W107" i="7" s="1"/>
  <c r="V929" i="7"/>
  <c r="W929" i="7" s="1"/>
  <c r="V874" i="7"/>
  <c r="W874" i="7" s="1"/>
  <c r="V285" i="7"/>
  <c r="W285" i="7" s="1"/>
  <c r="V1401" i="7"/>
  <c r="W1401" i="7" s="1"/>
  <c r="V1134" i="7"/>
  <c r="W1134" i="7" s="1"/>
  <c r="V176" i="7"/>
  <c r="W176" i="7" s="1"/>
  <c r="V1435" i="7"/>
  <c r="W1435" i="7" s="1"/>
  <c r="V293" i="7"/>
  <c r="W293" i="7" s="1"/>
  <c r="V355" i="7"/>
  <c r="W355" i="7" s="1"/>
  <c r="V724" i="7"/>
  <c r="W724" i="7" s="1"/>
  <c r="V795" i="7"/>
  <c r="W795" i="7" s="1"/>
  <c r="V1243" i="7"/>
  <c r="W1243" i="7" s="1"/>
  <c r="V336" i="7"/>
  <c r="W336" i="7" s="1"/>
  <c r="V864" i="7"/>
  <c r="W864" i="7" s="1"/>
  <c r="V444" i="7"/>
  <c r="W444" i="7" s="1"/>
  <c r="V1334" i="7"/>
  <c r="W1334" i="7" s="1"/>
  <c r="V1182" i="7"/>
  <c r="W1182" i="7" s="1"/>
  <c r="V396" i="7"/>
  <c r="W396" i="7" s="1"/>
  <c r="V1101" i="7"/>
  <c r="W1101" i="7" s="1"/>
  <c r="V110" i="7"/>
  <c r="W110" i="7" s="1"/>
  <c r="V922" i="7"/>
  <c r="W922" i="7" s="1"/>
  <c r="V1451" i="7"/>
  <c r="W1451" i="7" s="1"/>
  <c r="V51" i="7"/>
  <c r="W51" i="7" s="1"/>
  <c r="V731" i="7"/>
  <c r="W731" i="7" s="1"/>
  <c r="V337" i="7"/>
  <c r="W337" i="7" s="1"/>
  <c r="V207" i="7"/>
  <c r="W207" i="7" s="1"/>
  <c r="V325" i="7"/>
  <c r="W325" i="7" s="1"/>
  <c r="V48" i="7"/>
  <c r="W48" i="7" s="1"/>
  <c r="V593" i="7"/>
  <c r="W593" i="7" s="1"/>
  <c r="V249" i="7"/>
  <c r="W249" i="7" s="1"/>
  <c r="V442" i="7"/>
  <c r="W442" i="7" s="1"/>
  <c r="V445" i="7"/>
  <c r="W445" i="7" s="1"/>
  <c r="V764" i="7"/>
  <c r="W764" i="7" s="1"/>
  <c r="V498" i="7"/>
  <c r="W498" i="7" s="1"/>
  <c r="V683" i="7"/>
  <c r="W683" i="7" s="1"/>
  <c r="V1163" i="7"/>
  <c r="W1163" i="7" s="1"/>
  <c r="V633" i="7"/>
  <c r="W633" i="7" s="1"/>
  <c r="V377" i="7"/>
  <c r="W377" i="7" s="1"/>
  <c r="V1078" i="7"/>
  <c r="W1078" i="7" s="1"/>
  <c r="V1130" i="7"/>
  <c r="W1130" i="7" s="1"/>
  <c r="V829" i="7"/>
  <c r="W829" i="7" s="1"/>
  <c r="V1290" i="7"/>
  <c r="W1290" i="7" s="1"/>
  <c r="V1171" i="7"/>
  <c r="W1171" i="7" s="1"/>
  <c r="V28" i="7"/>
  <c r="W28" i="7" s="1"/>
  <c r="V1369" i="7"/>
  <c r="W1369" i="7" s="1"/>
  <c r="V1461" i="7"/>
  <c r="W1461" i="7" s="1"/>
  <c r="V1400" i="7"/>
  <c r="W1400" i="7" s="1"/>
  <c r="V1262" i="7"/>
  <c r="W1262" i="7" s="1"/>
  <c r="V1124" i="7"/>
  <c r="W1124" i="7" s="1"/>
  <c r="V641" i="7"/>
  <c r="W641" i="7" s="1"/>
  <c r="V284" i="7"/>
  <c r="W284" i="7" s="1"/>
  <c r="V211" i="7"/>
  <c r="W211" i="7" s="1"/>
  <c r="V164" i="7"/>
  <c r="W164" i="7" s="1"/>
  <c r="V1288" i="7"/>
  <c r="W1288" i="7" s="1"/>
  <c r="V569" i="7"/>
  <c r="W569" i="7" s="1"/>
  <c r="V1184" i="7"/>
  <c r="W1184" i="7" s="1"/>
  <c r="V152" i="7"/>
  <c r="W152" i="7" s="1"/>
  <c r="V489" i="7"/>
  <c r="W489" i="7" s="1"/>
  <c r="V138" i="7"/>
  <c r="W138" i="7" s="1"/>
  <c r="V341" i="7"/>
  <c r="W341" i="7" s="1"/>
  <c r="V1180" i="7"/>
  <c r="W1180" i="7" s="1"/>
  <c r="V224" i="7"/>
  <c r="W224" i="7" s="1"/>
  <c r="V248" i="7"/>
  <c r="W248" i="7" s="1"/>
  <c r="V450" i="7"/>
  <c r="W450" i="7" s="1"/>
  <c r="V1131" i="7"/>
  <c r="W1131" i="7" s="1"/>
  <c r="V359" i="7"/>
  <c r="W359" i="7" s="1"/>
  <c r="V1330" i="7"/>
  <c r="W1330" i="7" s="1"/>
  <c r="V339" i="7"/>
  <c r="W339" i="7" s="1"/>
  <c r="V823" i="7"/>
  <c r="W823" i="7" s="1"/>
  <c r="V184" i="7"/>
  <c r="W184" i="7" s="1"/>
  <c r="V517" i="7"/>
  <c r="W517" i="7" s="1"/>
  <c r="V1357" i="7"/>
  <c r="W1357" i="7" s="1"/>
  <c r="V20" i="7"/>
  <c r="W20" i="7" s="1"/>
  <c r="V83" i="7"/>
  <c r="W83" i="7" s="1"/>
  <c r="V292" i="7"/>
  <c r="W292" i="7" s="1"/>
  <c r="V68" i="7"/>
  <c r="W68" i="7" s="1"/>
  <c r="V1389" i="7"/>
  <c r="W1389" i="7" s="1"/>
  <c r="V947" i="7"/>
  <c r="W947" i="7" s="1"/>
  <c r="V955" i="7"/>
  <c r="W955" i="7" s="1"/>
  <c r="V1157" i="7"/>
  <c r="W1157" i="7" s="1"/>
  <c r="V562" i="7"/>
  <c r="W562" i="7" s="1"/>
  <c r="V1089" i="7"/>
  <c r="W1089" i="7" s="1"/>
  <c r="V301" i="7"/>
  <c r="W301" i="7" s="1"/>
  <c r="V1223" i="7"/>
  <c r="W1223" i="7" s="1"/>
  <c r="V550" i="7"/>
  <c r="W550" i="7" s="1"/>
  <c r="V878" i="7"/>
  <c r="W878" i="7" s="1"/>
  <c r="V1308" i="7"/>
  <c r="W1308" i="7" s="1"/>
  <c r="V1010" i="7"/>
  <c r="W1010" i="7" s="1"/>
  <c r="V709" i="7"/>
  <c r="W709" i="7" s="1"/>
  <c r="V70" i="7"/>
  <c r="W70" i="7" s="1"/>
  <c r="V503" i="7"/>
  <c r="W503" i="7" s="1"/>
  <c r="V1465" i="7"/>
  <c r="W1465" i="7" s="1"/>
  <c r="V233" i="7"/>
  <c r="W233" i="7" s="1"/>
  <c r="V1272" i="7"/>
  <c r="W1272" i="7" s="1"/>
  <c r="V118" i="7"/>
  <c r="W118" i="7" s="1"/>
  <c r="V899" i="7"/>
  <c r="W899" i="7" s="1"/>
  <c r="V1081" i="7"/>
  <c r="W1081" i="7" s="1"/>
  <c r="V948" i="7"/>
  <c r="W948" i="7" s="1"/>
  <c r="V340" i="7"/>
  <c r="W340" i="7" s="1"/>
  <c r="V345" i="7"/>
  <c r="W345" i="7" s="1"/>
  <c r="V497" i="7"/>
  <c r="W497" i="7" s="1"/>
  <c r="V331" i="7"/>
  <c r="W331" i="7" s="1"/>
  <c r="V1208" i="7"/>
  <c r="W1208" i="7" s="1"/>
  <c r="V1392" i="7"/>
  <c r="W1392" i="7" s="1"/>
  <c r="V1328" i="7"/>
  <c r="W1328" i="7" s="1"/>
  <c r="V185" i="7"/>
  <c r="W185" i="7" s="1"/>
  <c r="V838" i="7"/>
  <c r="W838" i="7" s="1"/>
  <c r="V844" i="7"/>
  <c r="W844" i="7" s="1"/>
  <c r="V1190" i="7"/>
  <c r="W1190" i="7" s="1"/>
  <c r="V219" i="7"/>
  <c r="W219" i="7" s="1"/>
  <c r="V268" i="7"/>
  <c r="W268" i="7" s="1"/>
  <c r="V1399" i="7"/>
  <c r="W1399" i="7" s="1"/>
  <c r="T82" i="7"/>
  <c r="V82" i="7"/>
  <c r="W82" i="7" s="1"/>
  <c r="T1069" i="7"/>
  <c r="V1069" i="7"/>
  <c r="W1069" i="7" s="1"/>
  <c r="T440" i="7"/>
  <c r="V440" i="7"/>
  <c r="W440" i="7" s="1"/>
  <c r="T163" i="7"/>
  <c r="V163" i="7"/>
  <c r="W163" i="7" s="1"/>
  <c r="V881" i="7"/>
  <c r="W881" i="7" s="1"/>
  <c r="V639" i="7"/>
  <c r="W639" i="7" s="1"/>
  <c r="V175" i="7"/>
  <c r="W175" i="7" s="1"/>
  <c r="V688" i="7"/>
  <c r="W688" i="7" s="1"/>
  <c r="V645" i="7"/>
  <c r="W645" i="7" s="1"/>
  <c r="V466" i="7"/>
  <c r="W466" i="7" s="1"/>
  <c r="V600" i="7"/>
  <c r="W600" i="7" s="1"/>
  <c r="V277" i="7"/>
  <c r="W277" i="7" s="1"/>
  <c r="V1108" i="7"/>
  <c r="W1108" i="7" s="1"/>
  <c r="T1351" i="7"/>
  <c r="V1351" i="7"/>
  <c r="W1351" i="7" s="1"/>
  <c r="V459" i="7"/>
  <c r="W459" i="7" s="1"/>
  <c r="T133" i="7"/>
  <c r="V133" i="7"/>
  <c r="W133" i="7" s="1"/>
  <c r="T389" i="7"/>
  <c r="V389" i="7"/>
  <c r="W389" i="7" s="1"/>
  <c r="T1257" i="7"/>
  <c r="V1257" i="7"/>
  <c r="W1257" i="7" s="1"/>
  <c r="T1160" i="7"/>
  <c r="V1160" i="7"/>
  <c r="W1160" i="7" s="1"/>
  <c r="T931" i="7"/>
  <c r="V931" i="7"/>
  <c r="W931" i="7" s="1"/>
  <c r="T1404" i="7"/>
  <c r="V1404" i="7"/>
  <c r="W1404" i="7" s="1"/>
  <c r="T587" i="7"/>
  <c r="V587" i="7"/>
  <c r="W587" i="7" s="1"/>
  <c r="T243" i="7"/>
  <c r="V243" i="7"/>
  <c r="W243" i="7" s="1"/>
  <c r="T699" i="7"/>
  <c r="V699" i="7"/>
  <c r="W699" i="7" s="1"/>
  <c r="T209" i="7"/>
  <c r="V209" i="7"/>
  <c r="W209" i="7" s="1"/>
  <c r="T93" i="7"/>
  <c r="V93" i="7"/>
  <c r="W93" i="7" s="1"/>
  <c r="T270" i="7"/>
  <c r="V270" i="7"/>
  <c r="W270" i="7" s="1"/>
  <c r="T925" i="7"/>
  <c r="V925" i="7"/>
  <c r="W925" i="7" s="1"/>
  <c r="T360" i="7"/>
  <c r="V360" i="7"/>
  <c r="W360" i="7" s="1"/>
  <c r="T862" i="7"/>
  <c r="V862" i="7"/>
  <c r="W862" i="7" s="1"/>
  <c r="T596" i="7"/>
  <c r="V596" i="7"/>
  <c r="W596" i="7" s="1"/>
  <c r="T608" i="7"/>
  <c r="V608" i="7"/>
  <c r="W608" i="7" s="1"/>
  <c r="T1371" i="7"/>
  <c r="V1371" i="7"/>
  <c r="W1371" i="7" s="1"/>
  <c r="T62" i="7"/>
  <c r="V62" i="7"/>
  <c r="W62" i="7" s="1"/>
  <c r="T946" i="7"/>
  <c r="V946" i="7"/>
  <c r="W946" i="7" s="1"/>
  <c r="T1344" i="7"/>
  <c r="V1344" i="7"/>
  <c r="W1344" i="7" s="1"/>
  <c r="T522" i="7"/>
  <c r="V522" i="7"/>
  <c r="W522" i="7" s="1"/>
  <c r="T22" i="7"/>
  <c r="V22" i="7"/>
  <c r="W22" i="7" s="1"/>
  <c r="T387" i="7"/>
  <c r="V387" i="7"/>
  <c r="W387" i="7" s="1"/>
  <c r="T1315" i="7"/>
  <c r="V1315" i="7"/>
  <c r="W1315" i="7" s="1"/>
  <c r="T1001" i="7"/>
  <c r="V1001" i="7"/>
  <c r="W1001" i="7" s="1"/>
  <c r="T591" i="7"/>
  <c r="V591" i="7"/>
  <c r="W591" i="7" s="1"/>
  <c r="T607" i="7"/>
  <c r="V607" i="7"/>
  <c r="W607" i="7" s="1"/>
  <c r="T2" i="7"/>
  <c r="V2" i="7"/>
  <c r="W2" i="7" s="1"/>
  <c r="T245" i="7"/>
  <c r="V245" i="7"/>
  <c r="W245" i="7" s="1"/>
  <c r="T430" i="7"/>
  <c r="V430" i="7"/>
  <c r="W430" i="7" s="1"/>
  <c r="T1342" i="7"/>
  <c r="V1342" i="7"/>
  <c r="W1342" i="7" s="1"/>
  <c r="T1241" i="7"/>
  <c r="V1241" i="7"/>
  <c r="W1241" i="7" s="1"/>
  <c r="T428" i="7"/>
  <c r="V428" i="7"/>
  <c r="W428" i="7" s="1"/>
  <c r="T1116" i="7"/>
  <c r="V1116" i="7"/>
  <c r="W1116" i="7" s="1"/>
  <c r="T99" i="7"/>
  <c r="V99" i="7"/>
  <c r="W99" i="7" s="1"/>
  <c r="T65" i="7"/>
  <c r="V65" i="7"/>
  <c r="W65" i="7" s="1"/>
  <c r="T970" i="7"/>
  <c r="V970" i="7"/>
  <c r="W970" i="7" s="1"/>
  <c r="T1380" i="7"/>
  <c r="V1380" i="7"/>
  <c r="W1380" i="7" s="1"/>
  <c r="T126" i="7"/>
  <c r="V126" i="7"/>
  <c r="W126" i="7" s="1"/>
  <c r="T951" i="7"/>
  <c r="V951" i="7"/>
  <c r="W951" i="7" s="1"/>
  <c r="T751" i="7"/>
  <c r="V751" i="7"/>
  <c r="W751" i="7" s="1"/>
  <c r="T1039" i="7"/>
  <c r="V1039" i="7"/>
  <c r="W1039" i="7" s="1"/>
  <c r="T971" i="7"/>
  <c r="V971" i="7"/>
  <c r="W971" i="7" s="1"/>
  <c r="T234" i="7"/>
  <c r="V234" i="7"/>
  <c r="W234" i="7" s="1"/>
  <c r="V1015" i="7"/>
  <c r="W1015" i="7" s="1"/>
  <c r="V536" i="7"/>
  <c r="W536" i="7" s="1"/>
  <c r="V788" i="7"/>
  <c r="W788" i="7" s="1"/>
  <c r="V321" i="7"/>
  <c r="W321" i="7" s="1"/>
  <c r="V1403" i="7"/>
  <c r="W1403" i="7" s="1"/>
  <c r="T35" i="7"/>
  <c r="V35" i="7"/>
  <c r="W35" i="7" s="1"/>
  <c r="T1412" i="7"/>
  <c r="V1412" i="7"/>
  <c r="W1412" i="7" s="1"/>
  <c r="V615" i="7"/>
  <c r="W615" i="7" s="1"/>
  <c r="V589" i="7"/>
  <c r="W589" i="7" s="1"/>
  <c r="V45" i="7"/>
  <c r="W45" i="7" s="1"/>
  <c r="T1367" i="7"/>
  <c r="V1367" i="7"/>
  <c r="W1367" i="7" s="1"/>
  <c r="V1137" i="7"/>
  <c r="W1137" i="7" s="1"/>
  <c r="V989" i="7"/>
  <c r="W989" i="7" s="1"/>
  <c r="V1467" i="7"/>
  <c r="W1467" i="7" s="1"/>
  <c r="V315" i="7"/>
  <c r="W315" i="7" s="1"/>
  <c r="T876" i="7"/>
  <c r="V876" i="7"/>
  <c r="W876" i="7" s="1"/>
  <c r="T575" i="7"/>
  <c r="V575" i="7"/>
  <c r="W575" i="7" s="1"/>
  <c r="T1347" i="7"/>
  <c r="V1347" i="7"/>
  <c r="W1347" i="7" s="1"/>
  <c r="T174" i="7"/>
  <c r="V174" i="7"/>
  <c r="W174" i="7" s="1"/>
  <c r="T352" i="7"/>
  <c r="V352" i="7"/>
  <c r="W352" i="7" s="1"/>
  <c r="T410" i="7"/>
  <c r="V410" i="7"/>
  <c r="W410" i="7" s="1"/>
  <c r="T84" i="7"/>
  <c r="V84" i="7"/>
  <c r="W84" i="7" s="1"/>
  <c r="T1067" i="7"/>
  <c r="V1067" i="7"/>
  <c r="W1067" i="7" s="1"/>
  <c r="T542" i="7"/>
  <c r="V542" i="7"/>
  <c r="W542" i="7" s="1"/>
  <c r="T250" i="7"/>
  <c r="V250" i="7"/>
  <c r="W250" i="7" s="1"/>
  <c r="T1422" i="7"/>
  <c r="V1422" i="7"/>
  <c r="W1422" i="7" s="1"/>
  <c r="T1391" i="7"/>
  <c r="V1391" i="7"/>
  <c r="W1391" i="7" s="1"/>
  <c r="T495" i="7"/>
  <c r="V495" i="7"/>
  <c r="W495" i="7" s="1"/>
  <c r="T1472" i="7"/>
  <c r="V1472" i="7"/>
  <c r="W1472" i="7" s="1"/>
  <c r="T1469" i="7"/>
  <c r="V1469" i="7"/>
  <c r="W1469" i="7" s="1"/>
  <c r="T1219" i="7"/>
  <c r="V1219" i="7"/>
  <c r="W1219" i="7" s="1"/>
  <c r="T406" i="7"/>
  <c r="V406" i="7"/>
  <c r="W406" i="7" s="1"/>
  <c r="T499" i="7"/>
  <c r="V499" i="7"/>
  <c r="W499" i="7" s="1"/>
  <c r="T422" i="7"/>
  <c r="V422" i="7"/>
  <c r="W422" i="7" s="1"/>
  <c r="T1026" i="7"/>
  <c r="V1026" i="7"/>
  <c r="W1026" i="7" s="1"/>
  <c r="T398" i="7"/>
  <c r="V398" i="7"/>
  <c r="W398" i="7" s="1"/>
  <c r="T1073" i="7"/>
  <c r="V1073" i="7"/>
  <c r="W1073" i="7" s="1"/>
  <c r="T938" i="7"/>
  <c r="V938" i="7"/>
  <c r="W938" i="7" s="1"/>
  <c r="T1368" i="7"/>
  <c r="V1368" i="7"/>
  <c r="W1368" i="7" s="1"/>
  <c r="T55" i="7"/>
  <c r="V55" i="7"/>
  <c r="W55" i="7" s="1"/>
  <c r="T778" i="7"/>
  <c r="V778" i="7"/>
  <c r="W778" i="7" s="1"/>
  <c r="T658" i="7"/>
  <c r="V658" i="7"/>
  <c r="W658" i="7" s="1"/>
  <c r="T769" i="7"/>
  <c r="V769" i="7"/>
  <c r="W769" i="7" s="1"/>
  <c r="T1189" i="7"/>
  <c r="V1189" i="7"/>
  <c r="W1189" i="7" s="1"/>
  <c r="T745" i="7"/>
  <c r="V745" i="7"/>
  <c r="W745" i="7" s="1"/>
  <c r="T168" i="7"/>
  <c r="V168" i="7"/>
  <c r="W168" i="7" s="1"/>
  <c r="T238" i="7"/>
  <c r="V238" i="7"/>
  <c r="W238" i="7" s="1"/>
  <c r="T158" i="7"/>
  <c r="V158" i="7"/>
  <c r="W158" i="7" s="1"/>
  <c r="T251" i="7"/>
  <c r="V251" i="7"/>
  <c r="W251" i="7" s="1"/>
  <c r="T8" i="7"/>
  <c r="V8" i="7"/>
  <c r="W8" i="7" s="1"/>
  <c r="T330" i="7"/>
  <c r="V330" i="7"/>
  <c r="W330" i="7" s="1"/>
  <c r="T1220" i="7"/>
  <c r="V1220" i="7"/>
  <c r="W1220" i="7" s="1"/>
  <c r="T278" i="7"/>
  <c r="V278" i="7"/>
  <c r="W278" i="7" s="1"/>
  <c r="T44" i="7"/>
  <c r="V44" i="7"/>
  <c r="W44" i="7" s="1"/>
  <c r="T122" i="7"/>
  <c r="V122" i="7"/>
  <c r="W122" i="7" s="1"/>
  <c r="T882" i="7"/>
  <c r="V882" i="7"/>
  <c r="W882" i="7" s="1"/>
  <c r="T1003" i="7"/>
  <c r="V1003" i="7"/>
  <c r="W1003" i="7" s="1"/>
  <c r="T241" i="7"/>
  <c r="V241" i="7"/>
  <c r="W241" i="7" s="1"/>
  <c r="T537" i="7"/>
  <c r="V537" i="7"/>
  <c r="W537" i="7" s="1"/>
  <c r="T1006" i="7"/>
  <c r="V1006" i="7"/>
  <c r="W1006" i="7" s="1"/>
  <c r="T1224" i="7"/>
  <c r="V1224" i="7"/>
  <c r="W1224" i="7" s="1"/>
  <c r="T680" i="7"/>
  <c r="V680" i="7"/>
  <c r="W680" i="7" s="1"/>
  <c r="T1203" i="7"/>
  <c r="V1203" i="7"/>
  <c r="W1203" i="7" s="1"/>
  <c r="T1425" i="7"/>
  <c r="V1425" i="7"/>
  <c r="W1425" i="7" s="1"/>
  <c r="T625" i="7"/>
  <c r="V625" i="7"/>
  <c r="W625" i="7" s="1"/>
  <c r="T901" i="7"/>
  <c r="V901" i="7"/>
  <c r="W901" i="7" s="1"/>
  <c r="T742" i="7"/>
  <c r="V742" i="7"/>
  <c r="W742" i="7" s="1"/>
  <c r="T692" i="7"/>
  <c r="V692" i="7"/>
  <c r="W692" i="7" s="1"/>
  <c r="T312" i="7"/>
  <c r="V312" i="7"/>
  <c r="W312" i="7" s="1"/>
  <c r="T820" i="7"/>
  <c r="V820" i="7"/>
  <c r="W820" i="7" s="1"/>
  <c r="T1475" i="7"/>
  <c r="V1475" i="7"/>
  <c r="W1475" i="7" s="1"/>
  <c r="T30" i="7"/>
  <c r="V30" i="7"/>
  <c r="W30" i="7" s="1"/>
  <c r="T266" i="7"/>
  <c r="V266" i="7"/>
  <c r="W266" i="7" s="1"/>
  <c r="T477" i="7"/>
  <c r="V477" i="7"/>
  <c r="W477" i="7" s="1"/>
  <c r="T455" i="7"/>
  <c r="V455" i="7"/>
  <c r="W455" i="7" s="1"/>
  <c r="T957" i="7"/>
  <c r="V957" i="7"/>
  <c r="W957" i="7" s="1"/>
  <c r="T824" i="7"/>
  <c r="V824" i="7"/>
  <c r="W824" i="7" s="1"/>
  <c r="V246" i="7"/>
  <c r="W246" i="7" s="1"/>
  <c r="V1477" i="7"/>
  <c r="W1477" i="7" s="1"/>
  <c r="V601" i="7"/>
  <c r="W601" i="7" s="1"/>
  <c r="V1185" i="7"/>
  <c r="W1185" i="7" s="1"/>
  <c r="T256" i="7"/>
  <c r="V256" i="7"/>
  <c r="W256" i="7" s="1"/>
  <c r="V24" i="7"/>
  <c r="W24" i="7" s="1"/>
  <c r="V1390" i="7"/>
  <c r="W1390" i="7" s="1"/>
  <c r="V1051" i="7"/>
  <c r="W1051" i="7" s="1"/>
  <c r="T642" i="7"/>
  <c r="V642" i="7"/>
  <c r="W642" i="7" s="1"/>
  <c r="V532" i="7"/>
  <c r="W532" i="7" s="1"/>
  <c r="T27" i="7"/>
  <c r="V27" i="7"/>
  <c r="W27" i="7" s="1"/>
  <c r="T514" i="7"/>
  <c r="V514" i="7"/>
  <c r="W514" i="7" s="1"/>
  <c r="T186" i="7"/>
  <c r="V186" i="7"/>
  <c r="W186" i="7" s="1"/>
  <c r="T508" i="7"/>
  <c r="V508" i="7"/>
  <c r="W508" i="7" s="1"/>
  <c r="T1123" i="7"/>
  <c r="V1123" i="7"/>
  <c r="W1123" i="7" s="1"/>
  <c r="T852" i="7"/>
  <c r="V852" i="7"/>
  <c r="W852" i="7" s="1"/>
  <c r="T1127" i="7"/>
  <c r="V1127" i="7"/>
  <c r="W1127" i="7" s="1"/>
  <c r="T738" i="7"/>
  <c r="V738" i="7"/>
  <c r="W738" i="7" s="1"/>
  <c r="T271" i="7"/>
  <c r="V271" i="7"/>
  <c r="W271" i="7" s="1"/>
  <c r="T622" i="7"/>
  <c r="V622" i="7"/>
  <c r="W622" i="7" s="1"/>
  <c r="T616" i="7"/>
  <c r="V616" i="7"/>
  <c r="W616" i="7" s="1"/>
  <c r="T1106" i="7"/>
  <c r="V1106" i="7"/>
  <c r="W1106" i="7" s="1"/>
  <c r="T528" i="7"/>
  <c r="V528" i="7"/>
  <c r="W528" i="7" s="1"/>
  <c r="T1225" i="7"/>
  <c r="V1225" i="7"/>
  <c r="W1225" i="7" s="1"/>
  <c r="T1456" i="7"/>
  <c r="V1456" i="7"/>
  <c r="W1456" i="7" s="1"/>
  <c r="T511" i="7"/>
  <c r="V511" i="7"/>
  <c r="W511" i="7" s="1"/>
  <c r="T114" i="7"/>
  <c r="V114" i="7"/>
  <c r="W114" i="7" s="1"/>
  <c r="T526" i="7"/>
  <c r="V526" i="7"/>
  <c r="W526" i="7" s="1"/>
  <c r="T926" i="7"/>
  <c r="V926" i="7"/>
  <c r="W926" i="7" s="1"/>
  <c r="T1034" i="7"/>
  <c r="V1034" i="7"/>
  <c r="W1034" i="7" s="1"/>
  <c r="T1228" i="7"/>
  <c r="V1228" i="7"/>
  <c r="W1228" i="7" s="1"/>
  <c r="T892" i="7"/>
  <c r="V892" i="7"/>
  <c r="W892" i="7" s="1"/>
  <c r="T365" i="7"/>
  <c r="V365" i="7"/>
  <c r="W365" i="7" s="1"/>
  <c r="T229" i="7"/>
  <c r="V229" i="7"/>
  <c r="W229" i="7" s="1"/>
  <c r="T470" i="7"/>
  <c r="V470" i="7"/>
  <c r="W470" i="7" s="1"/>
  <c r="T559" i="7"/>
  <c r="V559" i="7"/>
  <c r="W559" i="7" s="1"/>
  <c r="T225" i="7"/>
  <c r="V225" i="7"/>
  <c r="W225" i="7" s="1"/>
  <c r="T1154" i="7"/>
  <c r="V1154" i="7"/>
  <c r="W1154" i="7" s="1"/>
  <c r="T668" i="7"/>
  <c r="V668" i="7"/>
  <c r="W668" i="7" s="1"/>
  <c r="T42" i="7"/>
  <c r="V42" i="7"/>
  <c r="W42" i="7" s="1"/>
  <c r="T364" i="7"/>
  <c r="V364" i="7"/>
  <c r="W364" i="7" s="1"/>
  <c r="T708" i="7"/>
  <c r="V708" i="7"/>
  <c r="W708" i="7" s="1"/>
  <c r="T419" i="7"/>
  <c r="V419" i="7"/>
  <c r="W419" i="7" s="1"/>
  <c r="T405" i="7"/>
  <c r="V405" i="7"/>
  <c r="W405" i="7" s="1"/>
  <c r="T408" i="7"/>
  <c r="V408" i="7"/>
  <c r="W408" i="7" s="1"/>
  <c r="T1406" i="7"/>
  <c r="V1406" i="7"/>
  <c r="W1406" i="7" s="1"/>
  <c r="T472" i="7"/>
  <c r="V472" i="7"/>
  <c r="W472" i="7" s="1"/>
  <c r="T886" i="7"/>
  <c r="V886" i="7"/>
  <c r="W886" i="7" s="1"/>
  <c r="T962" i="7"/>
  <c r="V962" i="7"/>
  <c r="W962" i="7" s="1"/>
  <c r="T1312" i="7"/>
  <c r="V1312" i="7"/>
  <c r="W1312" i="7" s="1"/>
  <c r="T506" i="7"/>
  <c r="V506" i="7"/>
  <c r="W506" i="7" s="1"/>
  <c r="T205" i="7"/>
  <c r="V205" i="7"/>
  <c r="W205" i="7" s="1"/>
  <c r="T1333" i="7"/>
  <c r="V1333" i="7"/>
  <c r="W1333" i="7" s="1"/>
  <c r="T1307" i="7"/>
  <c r="V1307" i="7"/>
  <c r="W1307" i="7" s="1"/>
  <c r="T651" i="7"/>
  <c r="V651" i="7"/>
  <c r="W651" i="7" s="1"/>
  <c r="T647" i="7"/>
  <c r="V647" i="7"/>
  <c r="W647" i="7" s="1"/>
  <c r="T1276" i="7"/>
  <c r="V1276" i="7"/>
  <c r="W1276" i="7" s="1"/>
  <c r="V425" i="7"/>
  <c r="W425" i="7" s="1"/>
  <c r="V39" i="7"/>
  <c r="W39" i="7" s="1"/>
  <c r="V1466" i="7"/>
  <c r="W1466" i="7" s="1"/>
  <c r="V1032" i="7"/>
  <c r="W1032" i="7" s="1"/>
  <c r="V1384" i="7"/>
  <c r="W1384" i="7" s="1"/>
  <c r="V866" i="7"/>
  <c r="W866" i="7" s="1"/>
  <c r="V835" i="7"/>
  <c r="W835" i="7" s="1"/>
  <c r="T212" i="7"/>
  <c r="V212" i="7"/>
  <c r="W212" i="7" s="1"/>
  <c r="V309" i="7"/>
  <c r="W309" i="7" s="1"/>
  <c r="V388" i="7"/>
  <c r="W388" i="7" s="1"/>
  <c r="T1009" i="7"/>
  <c r="V1009" i="7"/>
  <c r="W1009" i="7" s="1"/>
  <c r="T1062" i="7"/>
  <c r="V1062" i="7"/>
  <c r="W1062" i="7" s="1"/>
  <c r="T439" i="7"/>
  <c r="V439" i="7"/>
  <c r="W439" i="7" s="1"/>
  <c r="T147" i="7"/>
  <c r="V147" i="7"/>
  <c r="W147" i="7" s="1"/>
  <c r="T564" i="7"/>
  <c r="V564" i="7"/>
  <c r="W564" i="7" s="1"/>
  <c r="T1143" i="7"/>
  <c r="V1143" i="7"/>
  <c r="W1143" i="7" s="1"/>
  <c r="T500" i="7"/>
  <c r="V500" i="7"/>
  <c r="W500" i="7" s="1"/>
  <c r="T34" i="7"/>
  <c r="V34" i="7"/>
  <c r="W34" i="7" s="1"/>
  <c r="T1040" i="7"/>
  <c r="V1040" i="7"/>
  <c r="W1040" i="7" s="1"/>
  <c r="T473" i="7"/>
  <c r="V473" i="7"/>
  <c r="W473" i="7" s="1"/>
  <c r="T61" i="7"/>
  <c r="V61" i="7"/>
  <c r="W61" i="7" s="1"/>
  <c r="T286" i="7"/>
  <c r="V286" i="7"/>
  <c r="W286" i="7" s="1"/>
  <c r="T436" i="7"/>
  <c r="V436" i="7"/>
  <c r="W436" i="7" s="1"/>
  <c r="T507" i="7"/>
  <c r="V507" i="7"/>
  <c r="W507" i="7" s="1"/>
  <c r="T1363" i="7"/>
  <c r="V1363" i="7"/>
  <c r="W1363" i="7" s="1"/>
  <c r="T988" i="7"/>
  <c r="V988" i="7"/>
  <c r="W988" i="7" s="1"/>
  <c r="T434" i="7"/>
  <c r="V434" i="7"/>
  <c r="W434" i="7" s="1"/>
  <c r="T560" i="7"/>
  <c r="V560" i="7"/>
  <c r="W560" i="7" s="1"/>
  <c r="T1112" i="7"/>
  <c r="V1112" i="7"/>
  <c r="W1112" i="7" s="1"/>
  <c r="T260" i="7"/>
  <c r="V260" i="7"/>
  <c r="W260" i="7" s="1"/>
  <c r="T1382" i="7"/>
  <c r="V1382" i="7"/>
  <c r="W1382" i="7" s="1"/>
  <c r="T843" i="7"/>
  <c r="V843" i="7"/>
  <c r="W843" i="7" s="1"/>
  <c r="T510" i="7"/>
  <c r="V510" i="7"/>
  <c r="W510" i="7" s="1"/>
  <c r="T92" i="7"/>
  <c r="V92" i="7"/>
  <c r="W92" i="7" s="1"/>
  <c r="T1455" i="7"/>
  <c r="V1455" i="7"/>
  <c r="W1455" i="7" s="1"/>
  <c r="T787" i="7"/>
  <c r="V787" i="7"/>
  <c r="W787" i="7" s="1"/>
  <c r="T1138" i="7"/>
  <c r="V1138" i="7"/>
  <c r="W1138" i="7" s="1"/>
  <c r="T865" i="7"/>
  <c r="V865" i="7"/>
  <c r="W865" i="7" s="1"/>
  <c r="T156" i="7"/>
  <c r="V156" i="7"/>
  <c r="W156" i="7" s="1"/>
  <c r="T479" i="7"/>
  <c r="V479" i="7"/>
  <c r="W479" i="7" s="1"/>
  <c r="T1338" i="7"/>
  <c r="V1338" i="7"/>
  <c r="W1338" i="7" s="1"/>
  <c r="T1286" i="7"/>
  <c r="V1286" i="7"/>
  <c r="W1286" i="7" s="1"/>
  <c r="T945" i="7"/>
  <c r="V945" i="7"/>
  <c r="W945" i="7" s="1"/>
  <c r="T894" i="7"/>
  <c r="V894" i="7"/>
  <c r="W894" i="7" s="1"/>
  <c r="T999" i="7"/>
  <c r="V999" i="7"/>
  <c r="W999" i="7" s="1"/>
  <c r="T108" i="7"/>
  <c r="V108" i="7"/>
  <c r="W108" i="7" s="1"/>
  <c r="T484" i="7"/>
  <c r="V484" i="7"/>
  <c r="W484" i="7" s="1"/>
  <c r="T323" i="7"/>
  <c r="V323" i="7"/>
  <c r="W323" i="7" s="1"/>
  <c r="T1249" i="7"/>
  <c r="V1249" i="7"/>
  <c r="W1249" i="7" s="1"/>
  <c r="T870" i="7"/>
  <c r="V870" i="7"/>
  <c r="W870" i="7" s="1"/>
  <c r="T96" i="7"/>
  <c r="V96" i="7"/>
  <c r="W96" i="7" s="1"/>
  <c r="T1246" i="7"/>
  <c r="V1246" i="7"/>
  <c r="W1246" i="7" s="1"/>
  <c r="T704" i="7"/>
  <c r="V704" i="7"/>
  <c r="W704" i="7" s="1"/>
  <c r="T231" i="7"/>
  <c r="V231" i="7"/>
  <c r="W231" i="7" s="1"/>
  <c r="T707" i="7"/>
  <c r="V707" i="7"/>
  <c r="W707" i="7" s="1"/>
  <c r="T1420" i="7"/>
  <c r="V1420" i="7"/>
  <c r="W1420" i="7" s="1"/>
  <c r="T754" i="7"/>
  <c r="V754" i="7"/>
  <c r="W754" i="7" s="1"/>
  <c r="T749" i="7"/>
  <c r="V749" i="7"/>
  <c r="W749" i="7" s="1"/>
  <c r="T571" i="7"/>
  <c r="V571" i="7"/>
  <c r="W571" i="7" s="1"/>
  <c r="T700" i="7"/>
  <c r="V700" i="7"/>
  <c r="W700" i="7" s="1"/>
  <c r="T1186" i="7"/>
  <c r="V1186" i="7"/>
  <c r="W1186" i="7" s="1"/>
  <c r="V155" i="7"/>
  <c r="W155" i="7" s="1"/>
  <c r="V191" i="7"/>
  <c r="W191" i="7" s="1"/>
  <c r="V195" i="7"/>
  <c r="W195" i="7" s="1"/>
  <c r="V15" i="7"/>
  <c r="W15" i="7" s="1"/>
  <c r="T366" i="7"/>
  <c r="V366" i="7"/>
  <c r="W366" i="7" s="1"/>
  <c r="V281" i="7"/>
  <c r="W281" i="7" s="1"/>
  <c r="V976" i="7"/>
  <c r="W976" i="7" s="1"/>
  <c r="T1165" i="7"/>
  <c r="V1165" i="7"/>
  <c r="W1165" i="7" s="1"/>
  <c r="V888" i="7"/>
  <c r="W888" i="7" s="1"/>
  <c r="V1409" i="7"/>
  <c r="W1409" i="7" s="1"/>
  <c r="T1096" i="7"/>
  <c r="V1096" i="7"/>
  <c r="W1096" i="7" s="1"/>
  <c r="V1167" i="7"/>
  <c r="W1167" i="7" s="1"/>
  <c r="V1421" i="7"/>
  <c r="W1421" i="7" s="1"/>
  <c r="V413" i="7"/>
  <c r="W413" i="7" s="1"/>
  <c r="V1340" i="7"/>
  <c r="W1340" i="7" s="1"/>
  <c r="T370" i="7"/>
  <c r="V370" i="7"/>
  <c r="W370" i="7" s="1"/>
  <c r="T721" i="7"/>
  <c r="V721" i="7"/>
  <c r="W721" i="7" s="1"/>
  <c r="T12" i="7"/>
  <c r="V12" i="7"/>
  <c r="W12" i="7" s="1"/>
  <c r="T1194" i="7"/>
  <c r="V1194" i="7"/>
  <c r="W1194" i="7" s="1"/>
  <c r="T841" i="7"/>
  <c r="V841" i="7"/>
  <c r="W841" i="7" s="1"/>
  <c r="T141" i="7"/>
  <c r="V141" i="7"/>
  <c r="W141" i="7" s="1"/>
  <c r="T584" i="7"/>
  <c r="V584" i="7"/>
  <c r="W584" i="7" s="1"/>
  <c r="T653" i="7"/>
  <c r="V653" i="7"/>
  <c r="W653" i="7" s="1"/>
  <c r="T934" i="7"/>
  <c r="V934" i="7"/>
  <c r="W934" i="7" s="1"/>
  <c r="T1105" i="7"/>
  <c r="V1105" i="7"/>
  <c r="W1105" i="7" s="1"/>
  <c r="T726" i="7"/>
  <c r="V726" i="7"/>
  <c r="W726" i="7" s="1"/>
  <c r="T1111" i="7"/>
  <c r="V1111" i="7"/>
  <c r="W1111" i="7" s="1"/>
  <c r="T87" i="7"/>
  <c r="V87" i="7"/>
  <c r="W87" i="7" s="1"/>
  <c r="T1202" i="7"/>
  <c r="V1202" i="7"/>
  <c r="W1202" i="7" s="1"/>
  <c r="T188" i="7"/>
  <c r="V188" i="7"/>
  <c r="W188" i="7" s="1"/>
  <c r="T605" i="7"/>
  <c r="V605" i="7"/>
  <c r="W605" i="7" s="1"/>
  <c r="T7" i="7"/>
  <c r="V7" i="7"/>
  <c r="W7" i="7" s="1"/>
  <c r="T1121" i="7"/>
  <c r="V1121" i="7"/>
  <c r="W1121" i="7" s="1"/>
  <c r="T53" i="7"/>
  <c r="V53" i="7"/>
  <c r="W53" i="7" s="1"/>
  <c r="V549" i="7"/>
  <c r="W549" i="7" s="1"/>
  <c r="V966" i="7"/>
  <c r="W966" i="7" s="1"/>
  <c r="V1025" i="7"/>
  <c r="W1025" i="7" s="1"/>
  <c r="V799" i="7"/>
  <c r="W799" i="7" s="1"/>
  <c r="V895" i="7"/>
  <c r="W895" i="7" s="1"/>
  <c r="V1318" i="7"/>
  <c r="W1318" i="7" s="1"/>
  <c r="V1021" i="7"/>
  <c r="W1021" i="7" s="1"/>
  <c r="T808" i="7"/>
  <c r="V808" i="7"/>
  <c r="W808" i="7" s="1"/>
  <c r="T1362" i="7"/>
  <c r="V1362" i="7"/>
  <c r="W1362" i="7" s="1"/>
  <c r="V100" i="7"/>
  <c r="W100" i="7" s="1"/>
  <c r="V1029" i="7"/>
  <c r="W1029" i="7" s="1"/>
  <c r="T1151" i="7"/>
  <c r="V1151" i="7"/>
  <c r="W1151" i="7" s="1"/>
  <c r="T1050" i="7"/>
  <c r="V1050" i="7"/>
  <c r="W1050" i="7" s="1"/>
  <c r="T262" i="7"/>
  <c r="V262" i="7"/>
  <c r="W262" i="7" s="1"/>
  <c r="T1375" i="7"/>
  <c r="V1375" i="7"/>
  <c r="W1375" i="7" s="1"/>
  <c r="T1076" i="7"/>
  <c r="V1076" i="7"/>
  <c r="W1076" i="7" s="1"/>
  <c r="T324" i="7"/>
  <c r="V324" i="7"/>
  <c r="W324" i="7" s="1"/>
  <c r="T1327" i="7"/>
  <c r="V1327" i="7"/>
  <c r="W1327" i="7" s="1"/>
  <c r="T509" i="7"/>
  <c r="V509" i="7"/>
  <c r="W509" i="7" s="1"/>
  <c r="T94" i="7"/>
  <c r="V94" i="7"/>
  <c r="W94" i="7" s="1"/>
  <c r="T512" i="7"/>
  <c r="V512" i="7"/>
  <c r="W512" i="7" s="1"/>
  <c r="T582" i="7"/>
  <c r="V582" i="7"/>
  <c r="W582" i="7" s="1"/>
  <c r="T775" i="7"/>
  <c r="V775" i="7"/>
  <c r="W775" i="7" s="1"/>
  <c r="T1091" i="7"/>
  <c r="V1091" i="7"/>
  <c r="W1091" i="7" s="1"/>
  <c r="T914" i="7"/>
  <c r="V914" i="7"/>
  <c r="W914" i="7" s="1"/>
  <c r="T978" i="7"/>
  <c r="V978" i="7"/>
  <c r="W978" i="7" s="1"/>
  <c r="T871" i="7"/>
  <c r="V871" i="7"/>
  <c r="W871" i="7" s="1"/>
  <c r="T780" i="7"/>
  <c r="V780" i="7"/>
  <c r="W780" i="7" s="1"/>
  <c r="V14" i="7"/>
  <c r="W14" i="7" s="1"/>
  <c r="V717" i="7"/>
  <c r="W717" i="7" s="1"/>
  <c r="V382" i="7"/>
  <c r="W382" i="7" s="1"/>
  <c r="V774" i="7"/>
  <c r="W774" i="7" s="1"/>
  <c r="V977" i="7"/>
  <c r="W977" i="7" s="1"/>
  <c r="V547" i="7"/>
  <c r="W547" i="7" s="1"/>
  <c r="V1298" i="7"/>
  <c r="W1298" i="7" s="1"/>
  <c r="V1152" i="7"/>
  <c r="W1152" i="7" s="1"/>
  <c r="V1175" i="7"/>
  <c r="W1175" i="7" s="1"/>
  <c r="V476" i="7"/>
  <c r="W476" i="7" s="1"/>
  <c r="V723" i="7"/>
  <c r="W723" i="7" s="1"/>
  <c r="V1142" i="7"/>
  <c r="W1142" i="7" s="1"/>
  <c r="V134" i="7"/>
  <c r="W134" i="7" s="1"/>
  <c r="V409" i="7"/>
  <c r="W409" i="7" s="1"/>
  <c r="V420" i="7"/>
  <c r="W420" i="7" s="1"/>
  <c r="V10" i="7"/>
  <c r="W10" i="7" s="1"/>
  <c r="V1097" i="7"/>
  <c r="W1097" i="7" s="1"/>
  <c r="V935" i="7"/>
  <c r="W935" i="7" s="1"/>
  <c r="V347" i="7"/>
  <c r="W347" i="7" s="1"/>
  <c r="V1147" i="7"/>
  <c r="W1147" i="7" s="1"/>
  <c r="V741" i="7"/>
  <c r="W741" i="7" s="1"/>
  <c r="V684" i="7"/>
  <c r="W684" i="7" s="1"/>
  <c r="V753" i="7"/>
  <c r="W753" i="7" s="1"/>
  <c r="V1002" i="7"/>
  <c r="W1002" i="7" s="1"/>
  <c r="V485" i="7"/>
  <c r="W485" i="7" s="1"/>
  <c r="V748" i="7"/>
  <c r="W748" i="7" s="1"/>
  <c r="V1199" i="7"/>
  <c r="W1199" i="7" s="1"/>
  <c r="V1441" i="7"/>
  <c r="W1441" i="7" s="1"/>
  <c r="V1109" i="7"/>
  <c r="W1109" i="7" s="1"/>
  <c r="V1043" i="7"/>
  <c r="W1043" i="7" s="1"/>
  <c r="V298" i="7"/>
  <c r="W298" i="7" s="1"/>
  <c r="V253" i="7"/>
  <c r="W253" i="7" s="1"/>
  <c r="V1172" i="7"/>
  <c r="W1172" i="7" s="1"/>
  <c r="V967" i="7"/>
  <c r="W967" i="7" s="1"/>
  <c r="V819" i="7"/>
  <c r="W819" i="7" s="1"/>
  <c r="V1033" i="7"/>
  <c r="W1033" i="7" s="1"/>
  <c r="V167" i="7"/>
  <c r="W167" i="7" s="1"/>
  <c r="V1458" i="7"/>
  <c r="W1458" i="7" s="1"/>
  <c r="V77" i="7"/>
  <c r="W77" i="7" s="1"/>
  <c r="V1275" i="7"/>
  <c r="W1275" i="7" s="1"/>
  <c r="V673" i="7"/>
  <c r="W673" i="7" s="1"/>
  <c r="V294" i="7"/>
  <c r="W294" i="7" s="1"/>
  <c r="V956" i="7"/>
  <c r="W956" i="7" s="1"/>
  <c r="V1048" i="7"/>
  <c r="W1048" i="7" s="1"/>
  <c r="V40" i="7"/>
  <c r="W40" i="7" s="1"/>
  <c r="V960" i="7"/>
  <c r="W960" i="7" s="1"/>
  <c r="V374" i="7"/>
  <c r="W374" i="7" s="1"/>
  <c r="V802" i="7"/>
  <c r="W802" i="7" s="1"/>
  <c r="V1370" i="7"/>
  <c r="W1370" i="7" s="1"/>
  <c r="V218" i="7"/>
  <c r="W218" i="7" s="1"/>
  <c r="V757" i="7"/>
  <c r="W757" i="7" s="1"/>
  <c r="V1181" i="7"/>
  <c r="W1181" i="7" s="1"/>
  <c r="V1083" i="7"/>
  <c r="W1083" i="7" s="1"/>
  <c r="V1201" i="7"/>
  <c r="W1201" i="7" s="1"/>
  <c r="V1356" i="7"/>
  <c r="W1356" i="7" s="1"/>
  <c r="V530" i="7"/>
  <c r="W530" i="7" s="1"/>
  <c r="V944" i="7"/>
  <c r="W944" i="7" s="1"/>
  <c r="V949" i="7"/>
  <c r="W949" i="7" s="1"/>
  <c r="V649" i="7"/>
  <c r="W649" i="7" s="1"/>
  <c r="V368" i="7"/>
  <c r="W368" i="7" s="1"/>
  <c r="V1049" i="7"/>
  <c r="W1049" i="7" s="1"/>
  <c r="V880" i="7"/>
  <c r="W880" i="7" s="1"/>
  <c r="V95" i="7"/>
  <c r="W95" i="7" s="1"/>
  <c r="V907" i="7"/>
  <c r="W907" i="7" s="1"/>
  <c r="V631" i="7"/>
  <c r="W631" i="7" s="1"/>
  <c r="V648" i="7"/>
  <c r="W648" i="7" s="1"/>
  <c r="V729" i="7"/>
  <c r="W729" i="7" s="1"/>
  <c r="V1306" i="7"/>
  <c r="W1306" i="7" s="1"/>
  <c r="V480" i="7"/>
  <c r="W480" i="7" s="1"/>
  <c r="V666" i="7"/>
  <c r="W666" i="7" s="1"/>
  <c r="V1013" i="7"/>
  <c r="W1013" i="7" s="1"/>
  <c r="V447" i="7"/>
  <c r="W447" i="7" s="1"/>
  <c r="V1075" i="7"/>
  <c r="W1075" i="7" s="1"/>
  <c r="V690" i="7"/>
  <c r="W690" i="7" s="1"/>
  <c r="V29" i="7"/>
  <c r="W29" i="7" s="1"/>
  <c r="V1156" i="7"/>
  <c r="W1156" i="7" s="1"/>
  <c r="V148" i="7"/>
  <c r="W148" i="7" s="1"/>
  <c r="V1007" i="7"/>
  <c r="W1007" i="7" s="1"/>
  <c r="V739" i="7"/>
  <c r="W739" i="7" s="1"/>
  <c r="V638" i="7"/>
  <c r="W638" i="7" s="1"/>
  <c r="V49" i="7"/>
  <c r="W49" i="7" s="1"/>
  <c r="V679" i="7"/>
  <c r="W679" i="7" s="1"/>
  <c r="V1436" i="7"/>
  <c r="W1436" i="7" s="1"/>
  <c r="V527" i="7"/>
  <c r="W527" i="7" s="1"/>
  <c r="V454" i="7"/>
  <c r="W454" i="7" s="1"/>
  <c r="V671" i="7"/>
  <c r="W671" i="7" s="1"/>
  <c r="V1086" i="7"/>
  <c r="W1086" i="7" s="1"/>
  <c r="V832" i="7"/>
  <c r="W832" i="7" s="1"/>
  <c r="V1479" i="7"/>
  <c r="W1479" i="7" s="1"/>
  <c r="V183" i="7"/>
  <c r="W183" i="7" s="1"/>
  <c r="V458" i="7"/>
  <c r="W458" i="7" s="1"/>
  <c r="V733" i="7"/>
  <c r="W733" i="7" s="1"/>
  <c r="V634" i="7"/>
  <c r="W634" i="7" s="1"/>
  <c r="V744" i="7"/>
  <c r="W744" i="7" s="1"/>
  <c r="V79" i="7"/>
  <c r="W79" i="7" s="1"/>
  <c r="V576" i="7"/>
  <c r="W576" i="7" s="1"/>
  <c r="V80" i="7"/>
  <c r="W80" i="7" s="1"/>
  <c r="V125" i="7"/>
  <c r="W125" i="7" s="1"/>
  <c r="V1252" i="7"/>
  <c r="W1252" i="7" s="1"/>
  <c r="V244" i="7"/>
  <c r="W244" i="7" s="1"/>
  <c r="V573" i="7"/>
  <c r="W573" i="7" s="1"/>
  <c r="V1179" i="7"/>
  <c r="W1179" i="7" s="1"/>
  <c r="V734" i="7"/>
  <c r="W734" i="7" s="1"/>
  <c r="V1297" i="7"/>
  <c r="W1297" i="7" s="1"/>
  <c r="V1452" i="7"/>
  <c r="W1452" i="7" s="1"/>
  <c r="V198" i="7"/>
  <c r="W198" i="7" s="1"/>
  <c r="V376" i="7"/>
  <c r="W376" i="7" s="1"/>
  <c r="V997" i="7"/>
  <c r="W997" i="7" s="1"/>
  <c r="V487" i="7"/>
  <c r="W487" i="7" s="1"/>
  <c r="V1448" i="7"/>
  <c r="W1448" i="7" s="1"/>
  <c r="V1273" i="7"/>
  <c r="W1273" i="7" s="1"/>
  <c r="V809" i="7"/>
  <c r="W809" i="7" s="1"/>
  <c r="V640" i="7"/>
  <c r="W640" i="7" s="1"/>
  <c r="V279" i="7"/>
  <c r="W279" i="7" s="1"/>
  <c r="V452" i="7"/>
  <c r="W452" i="7" s="1"/>
  <c r="V898" i="7"/>
  <c r="W898" i="7" s="1"/>
  <c r="V1468" i="7"/>
  <c r="W1468" i="7" s="1"/>
  <c r="V460" i="7"/>
  <c r="W460" i="7" s="1"/>
  <c r="V283" i="7"/>
  <c r="W283" i="7" s="1"/>
  <c r="V675" i="7"/>
  <c r="W675" i="7" s="1"/>
  <c r="V950" i="7"/>
  <c r="W950" i="7" s="1"/>
  <c r="V850" i="7"/>
  <c r="W850" i="7" s="1"/>
  <c r="V154" i="7"/>
  <c r="W154" i="7" s="1"/>
  <c r="V1314" i="7"/>
  <c r="W1314" i="7" s="1"/>
  <c r="V827" i="7"/>
  <c r="W827" i="7" s="1"/>
  <c r="V974" i="7"/>
  <c r="W974" i="7" s="1"/>
  <c r="V1235" i="7"/>
  <c r="W1235" i="7" s="1"/>
  <c r="V380" i="7"/>
  <c r="W380" i="7" s="1"/>
  <c r="V150" i="7"/>
  <c r="W150" i="7" s="1"/>
  <c r="V1231" i="7"/>
  <c r="W1231" i="7" s="1"/>
  <c r="V904" i="7"/>
  <c r="W904" i="7" s="1"/>
  <c r="V296" i="7"/>
  <c r="W296" i="7" s="1"/>
  <c r="V86" i="7"/>
  <c r="W86" i="7" s="1"/>
  <c r="V516" i="7"/>
  <c r="W516" i="7" s="1"/>
  <c r="V468" i="7"/>
  <c r="W468" i="7" s="1"/>
  <c r="V558" i="7"/>
  <c r="W558" i="7" s="1"/>
  <c r="V1377" i="7"/>
  <c r="W1377" i="7" s="1"/>
  <c r="V74" i="7"/>
  <c r="W74" i="7" s="1"/>
  <c r="V493" i="7"/>
  <c r="W493" i="7" s="1"/>
  <c r="V887" i="7"/>
  <c r="W887" i="7" s="1"/>
  <c r="V124" i="7"/>
  <c r="W124" i="7" s="1"/>
  <c r="V1041" i="7"/>
  <c r="W1041" i="7" s="1"/>
  <c r="V860" i="7"/>
  <c r="W860" i="7" s="1"/>
  <c r="V69" i="7"/>
  <c r="W69" i="7" s="1"/>
  <c r="V1212" i="7"/>
  <c r="W1212" i="7" s="1"/>
  <c r="V204" i="7"/>
  <c r="W204" i="7" s="1"/>
  <c r="V59" i="7"/>
  <c r="W59" i="7" s="1"/>
  <c r="V1255" i="7"/>
  <c r="W1255" i="7" s="1"/>
  <c r="V145" i="7"/>
  <c r="W145" i="7" s="1"/>
  <c r="V300" i="7"/>
  <c r="W300" i="7" s="1"/>
  <c r="V273" i="7"/>
  <c r="W273" i="7" s="1"/>
  <c r="V257" i="7"/>
  <c r="W257" i="7" s="1"/>
  <c r="V1023" i="7"/>
  <c r="W1023" i="7" s="1"/>
  <c r="V474" i="7"/>
  <c r="W474" i="7" s="1"/>
  <c r="V693" i="7"/>
  <c r="W693" i="7" s="1"/>
  <c r="V821" i="7"/>
  <c r="W821" i="7" s="1"/>
  <c r="V652" i="7"/>
  <c r="W652" i="7" s="1"/>
  <c r="V1126" i="7"/>
  <c r="W1126" i="7" s="1"/>
  <c r="V291" i="7"/>
  <c r="W291" i="7" s="1"/>
  <c r="V854" i="7"/>
  <c r="W854" i="7" s="1"/>
  <c r="V1136" i="7"/>
  <c r="W1136" i="7" s="1"/>
  <c r="V614" i="7"/>
  <c r="W614" i="7" s="1"/>
  <c r="V1079" i="7"/>
  <c r="W1079" i="7" s="1"/>
  <c r="V318" i="7"/>
  <c r="W318" i="7" s="1"/>
  <c r="V1196" i="7"/>
  <c r="W1196" i="7" s="1"/>
  <c r="V21" i="7"/>
  <c r="W21" i="7" s="1"/>
  <c r="V358" i="7"/>
  <c r="W358" i="7" s="1"/>
  <c r="V202" i="7"/>
  <c r="W202" i="7" s="1"/>
  <c r="V1117" i="7"/>
  <c r="W1117" i="7" s="1"/>
  <c r="V1139" i="7"/>
  <c r="W1139" i="7" s="1"/>
  <c r="V46" i="7"/>
  <c r="W46" i="7" s="1"/>
  <c r="V252" i="7"/>
  <c r="W252" i="7" s="1"/>
  <c r="V1205" i="7"/>
  <c r="W1205" i="7" s="1"/>
  <c r="V197" i="7"/>
  <c r="W197" i="7" s="1"/>
  <c r="V190" i="7"/>
  <c r="W190" i="7" s="1"/>
  <c r="V217" i="7"/>
  <c r="W217" i="7" s="1"/>
  <c r="V372" i="7"/>
  <c r="W372" i="7" s="1"/>
  <c r="V1332" i="7"/>
  <c r="W1332" i="7" s="1"/>
  <c r="V1052" i="7"/>
  <c r="W1052" i="7" s="1"/>
  <c r="V797" i="7"/>
  <c r="W797" i="7" s="1"/>
  <c r="V52" i="7"/>
  <c r="W52" i="7" s="1"/>
  <c r="V1100" i="7"/>
  <c r="W1100" i="7" s="1"/>
  <c r="V1355" i="7"/>
  <c r="W1355" i="7" s="1"/>
  <c r="V416" i="7"/>
  <c r="W416" i="7" s="1"/>
  <c r="V1393" i="7"/>
  <c r="W1393" i="7" s="1"/>
  <c r="V385" i="7"/>
  <c r="W385" i="7" s="1"/>
  <c r="V619" i="7"/>
  <c r="W619" i="7" s="1"/>
  <c r="V1460" i="7"/>
  <c r="W1460" i="7" s="1"/>
  <c r="V1014" i="7"/>
  <c r="W1014" i="7" s="1"/>
  <c r="V993" i="7"/>
  <c r="W993" i="7" s="1"/>
  <c r="V215" i="7"/>
  <c r="W215" i="7" s="1"/>
  <c r="V831" i="7"/>
  <c r="W831" i="7" s="1"/>
  <c r="V203" i="7"/>
  <c r="W203" i="7" s="1"/>
  <c r="V116" i="7"/>
  <c r="W116" i="7" s="1"/>
  <c r="V805" i="7"/>
  <c r="W805" i="7" s="1"/>
  <c r="V590" i="7"/>
  <c r="W590" i="7" s="1"/>
  <c r="V394" i="7"/>
  <c r="W394" i="7" s="1"/>
  <c r="V1027" i="7"/>
  <c r="W1027" i="7" s="1"/>
  <c r="V1394" i="7"/>
  <c r="W1394" i="7" s="1"/>
  <c r="V73" i="7"/>
  <c r="W73" i="7" s="1"/>
  <c r="V303" i="7"/>
  <c r="W303" i="7" s="1"/>
  <c r="V813" i="7"/>
  <c r="W813" i="7" s="1"/>
  <c r="V1447" i="7"/>
  <c r="W1447" i="7" s="1"/>
  <c r="V402" i="7"/>
  <c r="W402" i="7" s="1"/>
  <c r="V350" i="7"/>
  <c r="W350" i="7" s="1"/>
  <c r="V1068" i="7"/>
  <c r="W1068" i="7" s="1"/>
  <c r="V1098" i="7"/>
  <c r="W1098" i="7" s="1"/>
  <c r="V288" i="7"/>
  <c r="W288" i="7" s="1"/>
  <c r="T574" i="7"/>
  <c r="V574" i="7"/>
  <c r="W574" i="7" s="1"/>
  <c r="T942" i="7"/>
  <c r="V942" i="7"/>
  <c r="W942" i="7" s="1"/>
  <c r="T890" i="7"/>
  <c r="V890" i="7"/>
  <c r="W890" i="7" s="1"/>
  <c r="T1183" i="7"/>
  <c r="V1183" i="7"/>
  <c r="W1183" i="7" s="1"/>
  <c r="T539" i="7"/>
  <c r="V539" i="7"/>
  <c r="W539" i="7" s="1"/>
  <c r="T534" i="7"/>
  <c r="V534" i="7"/>
  <c r="W534" i="7" s="1"/>
  <c r="V969" i="7"/>
  <c r="W969" i="7" s="1"/>
  <c r="V161" i="7"/>
  <c r="W161" i="7" s="1"/>
  <c r="V424" i="7"/>
  <c r="W424" i="7" s="1"/>
  <c r="V1445" i="7"/>
  <c r="W1445" i="7" s="1"/>
  <c r="V1378" i="7"/>
  <c r="W1378" i="7" s="1"/>
  <c r="T128" i="7"/>
  <c r="V128" i="7"/>
  <c r="W128" i="7" s="1"/>
  <c r="V798" i="7"/>
  <c r="W798" i="7" s="1"/>
  <c r="V1433" i="7"/>
  <c r="W1433" i="7" s="1"/>
  <c r="V417" i="7"/>
  <c r="W417" i="7" s="1"/>
  <c r="V611" i="7"/>
  <c r="W611" i="7" s="1"/>
  <c r="V903" i="7"/>
  <c r="W903" i="7" s="1"/>
  <c r="T1339" i="7"/>
  <c r="V1339" i="7"/>
  <c r="W1339" i="7" s="1"/>
  <c r="V746" i="7"/>
  <c r="W746" i="7" s="1"/>
  <c r="V789" i="7"/>
  <c r="W789" i="7" s="1"/>
  <c r="V776" i="7"/>
  <c r="W776" i="7" s="1"/>
  <c r="T1279" i="7"/>
  <c r="V1279" i="7"/>
  <c r="W1279" i="7" s="1"/>
  <c r="V1442" i="7"/>
  <c r="W1442" i="7" s="1"/>
  <c r="V1438" i="7"/>
  <c r="W1438" i="7" s="1"/>
  <c r="T676" i="7"/>
  <c r="V676" i="7"/>
  <c r="W676" i="7" s="1"/>
  <c r="V1222" i="7"/>
  <c r="W1222" i="7" s="1"/>
  <c r="V1234" i="7"/>
  <c r="W1234" i="7" s="1"/>
  <c r="V1265" i="7"/>
  <c r="W1265" i="7" s="1"/>
  <c r="V421" i="7"/>
  <c r="W421" i="7" s="1"/>
  <c r="V965" i="7"/>
  <c r="W965" i="7" s="1"/>
  <c r="V867" i="7"/>
  <c r="W867" i="7" s="1"/>
  <c r="V985" i="7"/>
  <c r="W985" i="7" s="1"/>
  <c r="V1296" i="7"/>
  <c r="W1296" i="7" s="1"/>
  <c r="V89" i="7"/>
  <c r="W89" i="7" s="1"/>
  <c r="V1427" i="7"/>
  <c r="W1427" i="7" s="1"/>
  <c r="V109" i="7"/>
  <c r="W109" i="7" s="1"/>
  <c r="V1146" i="7"/>
  <c r="W1146" i="7" s="1"/>
  <c r="V815" i="7"/>
  <c r="W815" i="7" s="1"/>
  <c r="V1005" i="7"/>
  <c r="W1005" i="7" s="1"/>
  <c r="V1267" i="7"/>
  <c r="W1267" i="7" s="1"/>
  <c r="V943" i="7"/>
  <c r="W943" i="7" s="1"/>
  <c r="V1248" i="7"/>
  <c r="W1248" i="7" s="1"/>
  <c r="V791" i="7"/>
  <c r="W791" i="7" s="1"/>
  <c r="V467" i="7"/>
  <c r="W467" i="7" s="1"/>
  <c r="V811" i="7"/>
  <c r="W811" i="7" s="1"/>
  <c r="T404" i="7"/>
  <c r="V404" i="7"/>
  <c r="W404" i="7" s="1"/>
  <c r="T1305" i="7"/>
  <c r="V1305" i="7"/>
  <c r="W1305" i="7" s="1"/>
  <c r="V1254" i="7"/>
  <c r="W1254" i="7" s="1"/>
  <c r="V261" i="7"/>
  <c r="W261" i="7" s="1"/>
  <c r="V17" i="7"/>
  <c r="W17" i="7" s="1"/>
  <c r="V280" i="7"/>
  <c r="W280" i="7" s="1"/>
  <c r="V437" i="7"/>
  <c r="W437" i="7" s="1"/>
  <c r="T451" i="7"/>
  <c r="V451" i="7"/>
  <c r="W451" i="7" s="1"/>
  <c r="V491" i="7"/>
  <c r="W491" i="7" s="1"/>
  <c r="V654" i="7"/>
  <c r="W654" i="7" s="1"/>
  <c r="V1289" i="7"/>
  <c r="W1289" i="7" s="1"/>
  <c r="V524" i="7"/>
  <c r="W524" i="7" s="1"/>
  <c r="V1282" i="7"/>
  <c r="W1282" i="7" s="1"/>
  <c r="T759" i="7"/>
  <c r="V759" i="7"/>
  <c r="W759" i="7" s="1"/>
  <c r="V1198" i="7"/>
  <c r="W1198" i="7" s="1"/>
  <c r="V602" i="7"/>
  <c r="W602" i="7" s="1"/>
  <c r="V1309" i="7"/>
  <c r="W1309" i="7" s="1"/>
  <c r="V1016" i="7"/>
  <c r="W1016" i="7" s="1"/>
  <c r="T113" i="7"/>
  <c r="V113" i="7"/>
  <c r="W113" i="7" s="1"/>
  <c r="V232" i="7"/>
  <c r="W232" i="7" s="1"/>
  <c r="V127" i="7"/>
  <c r="W127" i="7" s="1"/>
  <c r="T269" i="7"/>
  <c r="V269" i="7"/>
  <c r="W269" i="7" s="1"/>
  <c r="V1396" i="7"/>
  <c r="W1396" i="7" s="1"/>
  <c r="V1454" i="7"/>
  <c r="W1454" i="7" s="1"/>
  <c r="T289" i="7"/>
  <c r="V289" i="7"/>
  <c r="W289" i="7" s="1"/>
  <c r="V486" i="7"/>
  <c r="W486" i="7" s="1"/>
  <c r="V334" i="7"/>
  <c r="W334" i="7" s="1"/>
  <c r="V1316" i="7"/>
  <c r="W1316" i="7" s="1"/>
  <c r="V1207" i="7"/>
  <c r="W1207" i="7" s="1"/>
  <c r="V344" i="7"/>
  <c r="W344" i="7" s="1"/>
  <c r="V538" i="7"/>
  <c r="W538" i="7" s="1"/>
  <c r="V953" i="7"/>
  <c r="W953" i="7" s="1"/>
  <c r="V855" i="7"/>
  <c r="W855" i="7" s="1"/>
  <c r="V973" i="7"/>
  <c r="W973" i="7" s="1"/>
  <c r="V1388" i="7"/>
  <c r="W1388" i="7" s="1"/>
  <c r="V883" i="7"/>
  <c r="W883" i="7" s="1"/>
  <c r="V1060" i="7"/>
  <c r="W1060" i="7" s="1"/>
  <c r="V1321" i="7"/>
  <c r="W1321" i="7" s="1"/>
  <c r="V687" i="7"/>
  <c r="W687" i="7" s="1"/>
  <c r="V923" i="7"/>
  <c r="W923" i="7" s="1"/>
  <c r="V803" i="7"/>
  <c r="W803" i="7" s="1"/>
  <c r="V761" i="7"/>
  <c r="W761" i="7" s="1"/>
  <c r="V663" i="7"/>
  <c r="W663" i="7" s="1"/>
  <c r="T915" i="7"/>
  <c r="V915" i="7"/>
  <c r="W915" i="7" s="1"/>
  <c r="T765" i="7"/>
  <c r="V765" i="7"/>
  <c r="W765" i="7" s="1"/>
  <c r="T1153" i="7"/>
  <c r="V1153" i="7"/>
  <c r="W1153" i="7" s="1"/>
  <c r="T501" i="7"/>
  <c r="V501" i="7"/>
  <c r="W501" i="7" s="1"/>
  <c r="T598" i="7"/>
  <c r="V598" i="7"/>
  <c r="W598" i="7" s="1"/>
  <c r="T1206" i="7"/>
  <c r="V1206" i="7"/>
  <c r="W1206" i="7" s="1"/>
  <c r="T825" i="7"/>
  <c r="V825" i="7"/>
  <c r="W825" i="7" s="1"/>
  <c r="T1232" i="7"/>
  <c r="V1232" i="7"/>
  <c r="W1232" i="7" s="1"/>
  <c r="T767" i="7"/>
  <c r="V767" i="7"/>
  <c r="W767" i="7" s="1"/>
  <c r="T520" i="7"/>
  <c r="V520" i="7"/>
  <c r="W520" i="7" s="1"/>
  <c r="V1148" i="7"/>
  <c r="W1148" i="7" s="1"/>
  <c r="V102" i="7"/>
  <c r="W102" i="7" s="1"/>
  <c r="V737" i="7"/>
  <c r="W737" i="7" s="1"/>
  <c r="V1000" i="7"/>
  <c r="W1000" i="7" s="1"/>
  <c r="T626" i="7"/>
  <c r="V626" i="7"/>
  <c r="W626" i="7" s="1"/>
  <c r="V1132" i="7"/>
  <c r="W1132" i="7" s="1"/>
  <c r="V885" i="7"/>
  <c r="W885" i="7" s="1"/>
  <c r="V1374" i="7"/>
  <c r="W1374" i="7" s="1"/>
  <c r="V861" i="7"/>
  <c r="W861" i="7" s="1"/>
  <c r="V137" i="7"/>
  <c r="W137" i="7" s="1"/>
  <c r="T400" i="7"/>
  <c r="V400" i="7"/>
  <c r="W400" i="7" s="1"/>
  <c r="V1269" i="7"/>
  <c r="W1269" i="7" s="1"/>
  <c r="V471" i="7"/>
  <c r="W471" i="7" s="1"/>
  <c r="V1322" i="7"/>
  <c r="W1322" i="7" s="1"/>
  <c r="V1304" i="7"/>
  <c r="W1304" i="7" s="1"/>
  <c r="T456" i="7"/>
  <c r="V456" i="7"/>
  <c r="W456" i="7" s="1"/>
  <c r="V918" i="7"/>
  <c r="W918" i="7" s="1"/>
  <c r="V1429" i="7"/>
  <c r="W1429" i="7" s="1"/>
  <c r="T354" i="7"/>
  <c r="V354" i="7"/>
  <c r="W354" i="7" s="1"/>
  <c r="V81" i="7"/>
  <c r="W81" i="7" s="1"/>
  <c r="V1323" i="7"/>
  <c r="W1323" i="7" s="1"/>
  <c r="T302" i="7"/>
  <c r="V302" i="7"/>
  <c r="W302" i="7" s="1"/>
  <c r="V464" i="7"/>
  <c r="W464" i="7" s="1"/>
  <c r="V604" i="7"/>
  <c r="W604" i="7" s="1"/>
  <c r="V143" i="7"/>
  <c r="W143" i="7" s="1"/>
  <c r="V535" i="7"/>
  <c r="W535" i="7" s="1"/>
  <c r="V529" i="7"/>
  <c r="W529" i="7" s="1"/>
  <c r="V328" i="7"/>
  <c r="W328" i="7" s="1"/>
  <c r="T667" i="7"/>
  <c r="V667" i="7"/>
  <c r="W667" i="7" s="1"/>
  <c r="T1414" i="7"/>
  <c r="V1414" i="7"/>
  <c r="W1414" i="7" s="1"/>
  <c r="T1264" i="7"/>
  <c r="V1264" i="7"/>
  <c r="W1264" i="7" s="1"/>
  <c r="T1320" i="7"/>
  <c r="V1320" i="7"/>
  <c r="W1320" i="7" s="1"/>
  <c r="T1218" i="7"/>
  <c r="V1218" i="7"/>
  <c r="W1218" i="7" s="1"/>
  <c r="T1166" i="7"/>
  <c r="V1166" i="7"/>
  <c r="W1166" i="7" s="1"/>
  <c r="T1133" i="7"/>
  <c r="V1133" i="7"/>
  <c r="W1133" i="7" s="1"/>
  <c r="V236" i="7"/>
  <c r="W236" i="7" s="1"/>
  <c r="V1211" i="7"/>
  <c r="W1211" i="7" s="1"/>
  <c r="T856" i="7"/>
  <c r="V856" i="7"/>
  <c r="W856" i="7" s="1"/>
  <c r="V718" i="7"/>
  <c r="W718" i="7" s="1"/>
  <c r="V556" i="7"/>
  <c r="W556" i="7" s="1"/>
  <c r="V756" i="7"/>
  <c r="W756" i="7" s="1"/>
  <c r="V1230" i="7"/>
  <c r="W1230" i="7" s="1"/>
  <c r="V153" i="7"/>
  <c r="W153" i="7" s="1"/>
  <c r="T1379" i="7"/>
  <c r="V1379" i="7"/>
  <c r="W1379" i="7" s="1"/>
  <c r="V1120" i="7"/>
  <c r="W1120" i="7" s="1"/>
  <c r="V327" i="7"/>
  <c r="W327" i="7" s="1"/>
  <c r="V1178" i="7"/>
  <c r="W1178" i="7" s="1"/>
  <c r="V548" i="7"/>
  <c r="W548" i="7" s="1"/>
  <c r="T13" i="7"/>
  <c r="V13" i="7"/>
  <c r="W13" i="7" s="1"/>
  <c r="V1176" i="7"/>
  <c r="W1176" i="7" s="1"/>
  <c r="T357" i="7"/>
  <c r="V357" i="7"/>
  <c r="W357" i="7" s="1"/>
  <c r="V1074" i="7"/>
  <c r="W1074" i="7" s="1"/>
  <c r="T129" i="7"/>
  <c r="V129" i="7"/>
  <c r="W129" i="7" s="1"/>
  <c r="V1022" i="7"/>
  <c r="W1022" i="7" s="1"/>
  <c r="T1398" i="7"/>
  <c r="V1398" i="7"/>
  <c r="W1398" i="7" s="1"/>
  <c r="T1439" i="7"/>
  <c r="V1439" i="7"/>
  <c r="W1439" i="7" s="1"/>
  <c r="V822" i="7"/>
  <c r="W822" i="7" s="1"/>
  <c r="V1457" i="7"/>
  <c r="W1457" i="7" s="1"/>
  <c r="T609" i="7"/>
  <c r="V609" i="7"/>
  <c r="W609" i="7" s="1"/>
  <c r="V712" i="7"/>
  <c r="W712" i="7" s="1"/>
  <c r="V981" i="7"/>
  <c r="W981" i="7" s="1"/>
  <c r="V1478" i="7"/>
  <c r="W1478" i="7" s="1"/>
  <c r="V429" i="7"/>
  <c r="W429" i="7" s="1"/>
  <c r="V222" i="7"/>
  <c r="W222" i="7" s="1"/>
  <c r="T857" i="7"/>
  <c r="V857" i="7"/>
  <c r="W857" i="7" s="1"/>
  <c r="V1426" i="7"/>
  <c r="W1426" i="7" s="1"/>
  <c r="V112" i="7"/>
  <c r="W112" i="7" s="1"/>
  <c r="V1191" i="7"/>
  <c r="W1191" i="7" s="1"/>
  <c r="V177" i="7"/>
  <c r="W177" i="7" s="1"/>
  <c r="V170" i="7"/>
  <c r="W170" i="7" s="1"/>
  <c r="T877" i="7"/>
  <c r="V877" i="7"/>
  <c r="W877" i="7" s="1"/>
  <c r="V335" i="7"/>
  <c r="W335" i="7" s="1"/>
  <c r="V1173" i="7"/>
  <c r="W1173" i="7" s="1"/>
  <c r="T1008" i="7"/>
  <c r="V1008" i="7"/>
  <c r="W1008" i="7" s="1"/>
  <c r="V848" i="7"/>
  <c r="W848" i="7" s="1"/>
  <c r="V964" i="7"/>
  <c r="W964" i="7" s="1"/>
  <c r="T171" i="7"/>
  <c r="V171" i="7"/>
  <c r="W171" i="7" s="1"/>
  <c r="V728" i="7"/>
  <c r="W728" i="7" s="1"/>
  <c r="V1020" i="7"/>
  <c r="W1020" i="7" s="1"/>
  <c r="V88" i="7"/>
  <c r="W88" i="7" s="1"/>
  <c r="V716" i="7"/>
  <c r="W716" i="7" s="1"/>
  <c r="V1372" i="7"/>
  <c r="W1372" i="7" s="1"/>
  <c r="V572" i="7"/>
  <c r="W572" i="7" s="1"/>
  <c r="V1428" i="7"/>
  <c r="W1428" i="7" s="1"/>
  <c r="V1038" i="7"/>
  <c r="W1038" i="7" s="1"/>
  <c r="V496" i="7"/>
  <c r="W496" i="7" s="1"/>
  <c r="V986" i="7"/>
  <c r="W986" i="7" s="1"/>
  <c r="V552" i="7"/>
  <c r="W552" i="7" s="1"/>
  <c r="V1061" i="7"/>
  <c r="W1061" i="7" s="1"/>
  <c r="V583" i="7"/>
  <c r="W583" i="7" s="1"/>
  <c r="V686" i="7"/>
  <c r="W686" i="7" s="1"/>
  <c r="V785" i="7"/>
  <c r="W785" i="7" s="1"/>
  <c r="V1187" i="7"/>
  <c r="W1187" i="7" s="1"/>
  <c r="V179" i="7"/>
  <c r="W179" i="7" s="1"/>
  <c r="V846" i="7"/>
  <c r="W846" i="7" s="1"/>
  <c r="V304" i="7"/>
  <c r="W304" i="7" s="1"/>
  <c r="V1031" i="7"/>
  <c r="W1031" i="7" s="1"/>
  <c r="T449" i="7"/>
  <c r="V449" i="7"/>
  <c r="W449" i="7" s="1"/>
  <c r="T320" i="7"/>
  <c r="V320" i="7"/>
  <c r="W320" i="7" s="1"/>
  <c r="T1159" i="7"/>
  <c r="V1159" i="7"/>
  <c r="W1159" i="7" s="1"/>
  <c r="T853" i="7"/>
  <c r="V853" i="7"/>
  <c r="W853" i="7" s="1"/>
  <c r="T1035" i="7"/>
  <c r="V1035" i="7"/>
  <c r="W1035" i="7" s="1"/>
  <c r="V678" i="7"/>
  <c r="W678" i="7" s="1"/>
  <c r="T1313" i="7"/>
  <c r="V1313" i="7"/>
  <c r="W1313" i="7" s="1"/>
  <c r="V305" i="7"/>
  <c r="W305" i="7" s="1"/>
  <c r="V568" i="7"/>
  <c r="W568" i="7" s="1"/>
  <c r="V563" i="7"/>
  <c r="W563" i="7" s="1"/>
  <c r="V758" i="7"/>
  <c r="W758" i="7" s="1"/>
  <c r="V932" i="7"/>
  <c r="W932" i="7" s="1"/>
  <c r="T78" i="7"/>
  <c r="V78" i="7"/>
  <c r="W78" i="7" s="1"/>
  <c r="V859" i="7"/>
  <c r="W859" i="7" s="1"/>
  <c r="V178" i="7"/>
  <c r="W178" i="7" s="1"/>
  <c r="V1331" i="7"/>
  <c r="W1331" i="7" s="1"/>
  <c r="V1047" i="7"/>
  <c r="W1047" i="7" s="1"/>
  <c r="V812" i="7"/>
  <c r="W812" i="7" s="1"/>
  <c r="T26" i="7"/>
  <c r="V26" i="7"/>
  <c r="W26" i="7" s="1"/>
  <c r="V391" i="7"/>
  <c r="W391" i="7" s="1"/>
  <c r="V833" i="7"/>
  <c r="W833" i="7" s="1"/>
  <c r="T146" i="7"/>
  <c r="V146" i="7"/>
  <c r="W146" i="7" s="1"/>
  <c r="V565" i="7"/>
  <c r="W565" i="7" s="1"/>
  <c r="V557" i="7"/>
  <c r="W557" i="7" s="1"/>
  <c r="T620" i="7"/>
  <c r="V620" i="7"/>
  <c r="W620" i="7" s="1"/>
  <c r="V891" i="7"/>
  <c r="W891" i="7" s="1"/>
  <c r="V577" i="7"/>
  <c r="W577" i="7" s="1"/>
  <c r="V1413" i="7"/>
  <c r="W1413" i="7" s="1"/>
  <c r="V144" i="7"/>
  <c r="W144" i="7" s="1"/>
  <c r="V101" i="7"/>
  <c r="W101" i="7" s="1"/>
  <c r="V3" i="7"/>
  <c r="W3" i="7" s="1"/>
  <c r="V121" i="7"/>
  <c r="W121" i="7" s="1"/>
  <c r="V644" i="7"/>
  <c r="W644" i="7" s="1"/>
  <c r="V1360" i="7"/>
  <c r="W1360" i="7" s="1"/>
  <c r="V488" i="7"/>
  <c r="W488" i="7" s="1"/>
  <c r="V1416" i="7"/>
  <c r="W1416" i="7" s="1"/>
  <c r="V169" i="7"/>
  <c r="W169" i="7" s="1"/>
  <c r="V555" i="7"/>
  <c r="W555" i="7" s="1"/>
  <c r="V6" i="7"/>
  <c r="W6" i="7" s="1"/>
  <c r="V818" i="7"/>
  <c r="W818" i="7" s="1"/>
  <c r="V384" i="7"/>
  <c r="W384" i="7" s="1"/>
  <c r="V1135" i="7"/>
  <c r="W1135" i="7" s="1"/>
  <c r="V1168" i="7"/>
  <c r="W1168" i="7" s="1"/>
  <c r="V794" i="7"/>
  <c r="W794" i="7" s="1"/>
  <c r="V223" i="7"/>
  <c r="W223" i="7" s="1"/>
  <c r="V674" i="7"/>
  <c r="W674" i="7" s="1"/>
  <c r="V263" i="7"/>
  <c r="W263" i="7" s="1"/>
  <c r="V103" i="7"/>
  <c r="W103" i="7" s="1"/>
  <c r="V661" i="7"/>
  <c r="W661" i="7" s="1"/>
  <c r="V1258" i="7"/>
  <c r="W1258" i="7" s="1"/>
  <c r="V1104" i="7"/>
  <c r="W1104" i="7" s="1"/>
  <c r="V240" i="7"/>
  <c r="W240" i="7" s="1"/>
  <c r="V1353" i="7"/>
  <c r="W1353" i="7" s="1"/>
  <c r="V361" i="7"/>
  <c r="W361" i="7" s="1"/>
  <c r="V804" i="7"/>
  <c r="W804" i="7" s="1"/>
  <c r="V1177" i="7"/>
  <c r="W1177" i="7" s="1"/>
  <c r="V826" i="7"/>
  <c r="W826" i="7" s="1"/>
  <c r="V415" i="7"/>
  <c r="W415" i="7" s="1"/>
  <c r="V702" i="7"/>
  <c r="W702" i="7" s="1"/>
  <c r="V287" i="7"/>
  <c r="W287" i="7" s="1"/>
  <c r="V247" i="7"/>
  <c r="W247" i="7" s="1"/>
  <c r="V617" i="7"/>
  <c r="W617" i="7" s="1"/>
  <c r="V646" i="7"/>
  <c r="W646" i="7" s="1"/>
  <c r="V1024" i="7"/>
  <c r="W1024" i="7" s="1"/>
  <c r="V160" i="7"/>
  <c r="W160" i="7" s="1"/>
  <c r="V849" i="7"/>
  <c r="W849" i="7" s="1"/>
  <c r="V1383" i="7"/>
  <c r="W1383" i="7" s="1"/>
  <c r="V519" i="7"/>
  <c r="W519" i="7" s="1"/>
  <c r="V730" i="7"/>
  <c r="W730" i="7" s="1"/>
  <c r="V139" i="7"/>
  <c r="W139" i="7" s="1"/>
  <c r="V650" i="7"/>
  <c r="W650" i="7" s="1"/>
  <c r="V119" i="7"/>
  <c r="W119" i="7" s="1"/>
  <c r="V43" i="7"/>
  <c r="W43" i="7" s="1"/>
  <c r="V637" i="7"/>
  <c r="W637" i="7" s="1"/>
  <c r="V1054" i="7"/>
  <c r="W1054" i="7" s="1"/>
  <c r="V1080" i="7"/>
  <c r="W1080" i="7" s="1"/>
  <c r="V216" i="7"/>
  <c r="W216" i="7" s="1"/>
  <c r="V1359" i="7"/>
  <c r="W1359" i="7" s="1"/>
  <c r="V1233" i="7"/>
  <c r="W1233" i="7" s="1"/>
  <c r="V194" i="7"/>
  <c r="W194" i="7" s="1"/>
  <c r="V1045" i="7"/>
  <c r="W1045" i="7" s="1"/>
  <c r="V1200" i="7"/>
  <c r="W1200" i="7" s="1"/>
  <c r="V235" i="7"/>
  <c r="W235" i="7" s="1"/>
  <c r="V90" i="7"/>
  <c r="W90" i="7" s="1"/>
  <c r="V725" i="7"/>
  <c r="W725" i="7" s="1"/>
  <c r="V412" i="7"/>
  <c r="W412" i="7" s="1"/>
  <c r="V771" i="7"/>
  <c r="W771" i="7" s="1"/>
  <c r="V889" i="7"/>
  <c r="W889" i="7" s="1"/>
  <c r="V1365" i="7"/>
  <c r="W1365" i="7" s="1"/>
  <c r="V1410" i="7"/>
  <c r="W1410" i="7" s="1"/>
  <c r="V546" i="7"/>
  <c r="W546" i="7" s="1"/>
  <c r="V694" i="7"/>
  <c r="W694" i="7" s="1"/>
  <c r="V1325" i="7"/>
  <c r="W1325" i="7" s="1"/>
  <c r="V461" i="7"/>
  <c r="W461" i="7" s="1"/>
  <c r="V705" i="7"/>
  <c r="W705" i="7" s="1"/>
  <c r="V868" i="7"/>
  <c r="W868" i="7" s="1"/>
  <c r="V4" i="7"/>
  <c r="W4" i="7" s="1"/>
  <c r="V117" i="7"/>
  <c r="W117" i="7" s="1"/>
  <c r="V1227" i="7"/>
  <c r="W1227" i="7" s="1"/>
  <c r="V363" i="7"/>
  <c r="W363" i="7" s="1"/>
  <c r="V1317" i="7"/>
  <c r="W1317" i="7" s="1"/>
  <c r="V1358" i="7"/>
  <c r="W1358" i="7" s="1"/>
  <c r="V494" i="7"/>
  <c r="W494" i="7" s="1"/>
  <c r="V706" i="7"/>
  <c r="W706" i="7" s="1"/>
  <c r="V1345" i="7"/>
  <c r="W1345" i="7" s="1"/>
  <c r="V481" i="7"/>
  <c r="W481" i="7" s="1"/>
  <c r="V1077" i="7"/>
  <c r="W1077" i="7" s="1"/>
  <c r="V924" i="7"/>
  <c r="W924" i="7" s="1"/>
  <c r="V60" i="7"/>
  <c r="W60" i="7" s="1"/>
  <c r="V1215" i="7"/>
  <c r="W1215" i="7" s="1"/>
  <c r="V968" i="7"/>
  <c r="W968" i="7" s="1"/>
  <c r="V50" i="7"/>
  <c r="W50" i="7" s="1"/>
  <c r="V613" i="7"/>
  <c r="W613" i="7" s="1"/>
  <c r="V1056" i="7"/>
  <c r="W1056" i="7" s="1"/>
  <c r="V810" i="7"/>
  <c r="W810" i="7" s="1"/>
  <c r="V919" i="7"/>
  <c r="W919" i="7" s="1"/>
  <c r="V656" i="7"/>
  <c r="W656" i="7" s="1"/>
  <c r="V681" i="7"/>
  <c r="W681" i="7" s="1"/>
  <c r="V1046" i="7"/>
  <c r="W1046" i="7" s="1"/>
  <c r="V36" i="7"/>
  <c r="W36" i="7" s="1"/>
  <c r="V896" i="7"/>
  <c r="W896" i="7" s="1"/>
  <c r="V732" i="7"/>
  <c r="W732" i="7" s="1"/>
  <c r="V1271" i="7"/>
  <c r="W1271" i="7" s="1"/>
  <c r="V763" i="7"/>
  <c r="W763" i="7" s="1"/>
  <c r="V839" i="7"/>
  <c r="W839" i="7" s="1"/>
  <c r="V689" i="7"/>
  <c r="W689" i="7" s="1"/>
  <c r="V1240" i="7"/>
  <c r="W1240" i="7" s="1"/>
  <c r="V490" i="7"/>
  <c r="W490" i="7" s="1"/>
  <c r="V735" i="7"/>
  <c r="W735" i="7" s="1"/>
  <c r="V722" i="7"/>
  <c r="W722" i="7" s="1"/>
  <c r="V295" i="7"/>
  <c r="W295" i="7" s="1"/>
  <c r="V131" i="7"/>
  <c r="W131" i="7" s="1"/>
  <c r="V299" i="7"/>
  <c r="W299" i="7" s="1"/>
  <c r="V715" i="7"/>
  <c r="W715" i="7" s="1"/>
  <c r="V762" i="7"/>
  <c r="W762" i="7" s="1"/>
  <c r="V755" i="7"/>
  <c r="W755" i="7" s="1"/>
  <c r="V643" i="7"/>
  <c r="W643" i="7" s="1"/>
  <c r="V677" i="7"/>
  <c r="W677" i="7" s="1"/>
  <c r="V1174" i="7"/>
  <c r="W1174" i="7" s="1"/>
  <c r="V1084" i="7"/>
  <c r="W1084" i="7" s="1"/>
  <c r="V220" i="7"/>
  <c r="W220" i="7" s="1"/>
  <c r="V1113" i="7"/>
  <c r="W1113" i="7" s="1"/>
  <c r="V1443" i="7"/>
  <c r="W1443" i="7" s="1"/>
  <c r="V579" i="7"/>
  <c r="W579" i="7" s="1"/>
  <c r="V1030" i="7"/>
  <c r="W1030" i="7" s="1"/>
  <c r="V367" i="7"/>
  <c r="W367" i="7" s="1"/>
  <c r="V710" i="7"/>
  <c r="W710" i="7" s="1"/>
  <c r="V515" i="7"/>
  <c r="W515" i="7" s="1"/>
  <c r="V259" i="7"/>
  <c r="W259" i="7" s="1"/>
  <c r="V697" i="7"/>
  <c r="W697" i="7" s="1"/>
  <c r="V1474" i="7"/>
  <c r="W1474" i="7" s="1"/>
  <c r="V1140" i="7"/>
  <c r="W1140" i="7" s="1"/>
  <c r="V276" i="7"/>
  <c r="W276" i="7" s="1"/>
  <c r="V483" i="7"/>
  <c r="W483" i="7" s="1"/>
  <c r="V313" i="7"/>
  <c r="W313" i="7" s="1"/>
  <c r="V239" i="7"/>
  <c r="W239" i="7" s="1"/>
  <c r="V655" i="7"/>
  <c r="W655" i="7" s="1"/>
  <c r="V750" i="7"/>
  <c r="W750" i="7" s="1"/>
  <c r="V635" i="7"/>
  <c r="W635" i="7" s="1"/>
  <c r="V595" i="7"/>
  <c r="W595" i="7" s="1"/>
  <c r="V665" i="7"/>
  <c r="W665" i="7" s="1"/>
  <c r="V1066" i="7"/>
  <c r="W1066" i="7" s="1"/>
  <c r="V1072" i="7"/>
  <c r="W1072" i="7" s="1"/>
  <c r="V208" i="7"/>
  <c r="W208" i="7" s="1"/>
  <c r="V1053" i="7"/>
  <c r="W1053" i="7" s="1"/>
  <c r="V1431" i="7"/>
  <c r="W1431" i="7" s="1"/>
  <c r="V567" i="7"/>
  <c r="W567" i="7" s="1"/>
  <c r="V994" i="7"/>
  <c r="W994" i="7" s="1"/>
  <c r="V319" i="7"/>
  <c r="W319" i="7" s="1"/>
  <c r="V698" i="7"/>
  <c r="W698" i="7" s="1"/>
  <c r="V443" i="7"/>
  <c r="W443" i="7" s="1"/>
  <c r="V199" i="7"/>
  <c r="W199" i="7" s="1"/>
  <c r="V685" i="7"/>
  <c r="W685" i="7" s="1"/>
  <c r="V1402" i="7"/>
  <c r="W1402" i="7" s="1"/>
  <c r="V1128" i="7"/>
  <c r="W1128" i="7" s="1"/>
  <c r="V264" i="7"/>
  <c r="W264" i="7" s="1"/>
  <c r="V972" i="7"/>
  <c r="W972" i="7" s="1"/>
  <c r="V875" i="7"/>
  <c r="W875" i="7" s="1"/>
  <c r="V1195" i="7"/>
  <c r="W1195" i="7" s="1"/>
  <c r="V1463" i="7"/>
  <c r="W1463" i="7" s="1"/>
  <c r="V588" i="7"/>
  <c r="W588" i="7" s="1"/>
  <c r="V371" i="7"/>
  <c r="W371" i="7" s="1"/>
  <c r="V1350" i="7"/>
  <c r="W1350" i="7" s="1"/>
  <c r="V130" i="7"/>
  <c r="W130" i="7" s="1"/>
  <c r="V401" i="7"/>
  <c r="W401" i="7" s="1"/>
  <c r="V952" i="7"/>
  <c r="W952" i="7" s="1"/>
  <c r="V525" i="7"/>
  <c r="W525" i="7" s="1"/>
  <c r="V921" i="7"/>
  <c r="W921" i="7" s="1"/>
  <c r="V290" i="7"/>
  <c r="W290" i="7" s="1"/>
  <c r="V1285" i="7"/>
  <c r="W1285" i="7" s="1"/>
  <c r="V597" i="7"/>
  <c r="W597" i="7" s="1"/>
  <c r="V322" i="7"/>
  <c r="W322" i="7" s="1"/>
  <c r="V31" i="7"/>
  <c r="W31" i="7" s="1"/>
  <c r="V618" i="7"/>
  <c r="W618" i="7" s="1"/>
  <c r="V1294" i="7"/>
  <c r="W1294" i="7" s="1"/>
  <c r="V1397" i="7"/>
  <c r="W1397" i="7" s="1"/>
  <c r="V533" i="7"/>
  <c r="W533" i="7" s="1"/>
  <c r="V1293" i="7"/>
  <c r="W1293" i="7" s="1"/>
  <c r="V940" i="7"/>
  <c r="W940" i="7" s="1"/>
  <c r="V76" i="7"/>
  <c r="W76" i="7" s="1"/>
  <c r="V465" i="7"/>
  <c r="W465" i="7" s="1"/>
  <c r="V1299" i="7"/>
  <c r="W1299" i="7" s="1"/>
  <c r="V435" i="7"/>
  <c r="W435" i="7" s="1"/>
  <c r="V214" i="7"/>
  <c r="W214" i="7" s="1"/>
  <c r="V1430" i="7"/>
  <c r="W1430" i="7" s="1"/>
  <c r="V566" i="7"/>
  <c r="W566" i="7" s="1"/>
  <c r="V1114" i="7"/>
  <c r="W1114" i="7" s="1"/>
  <c r="V1417" i="7"/>
  <c r="W1417" i="7" s="1"/>
  <c r="V553" i="7"/>
  <c r="W553" i="7" s="1"/>
  <c r="V274" i="7"/>
  <c r="W274" i="7" s="1"/>
  <c r="V996" i="7"/>
  <c r="W996" i="7" s="1"/>
  <c r="V132" i="7"/>
  <c r="W132" i="7" s="1"/>
  <c r="V1161" i="7"/>
  <c r="W1161" i="7" s="1"/>
  <c r="V1476" i="7"/>
  <c r="W1476" i="7" s="1"/>
  <c r="V226" i="7"/>
  <c r="W226" i="7" s="1"/>
  <c r="V1470" i="7"/>
  <c r="W1470" i="7" s="1"/>
  <c r="V606" i="7"/>
  <c r="W606" i="7" s="1"/>
  <c r="V1210" i="7"/>
  <c r="W1210" i="7" s="1"/>
  <c r="V1385" i="7"/>
  <c r="W1385" i="7" s="1"/>
  <c r="V521" i="7"/>
  <c r="W521" i="7" s="1"/>
  <c r="V1209" i="7"/>
  <c r="W1209" i="7" s="1"/>
  <c r="V928" i="7"/>
  <c r="W928" i="7" s="1"/>
  <c r="V64" i="7"/>
  <c r="W64" i="7" s="1"/>
  <c r="V393" i="7"/>
  <c r="W393" i="7" s="1"/>
  <c r="V1287" i="7"/>
  <c r="W1287" i="7" s="1"/>
  <c r="V423" i="7"/>
  <c r="W423" i="7" s="1"/>
  <c r="V142" i="7"/>
  <c r="W142" i="7" s="1"/>
  <c r="V1418" i="7"/>
  <c r="W1418" i="7" s="1"/>
  <c r="V554" i="7"/>
  <c r="W554" i="7" s="1"/>
  <c r="V1042" i="7"/>
  <c r="W1042" i="7" s="1"/>
  <c r="V1405" i="7"/>
  <c r="W1405" i="7" s="1"/>
  <c r="V541" i="7"/>
  <c r="W541" i="7" s="1"/>
  <c r="V166" i="7"/>
  <c r="W166" i="7" s="1"/>
  <c r="V984" i="7"/>
  <c r="W984" i="7" s="1"/>
  <c r="V120" i="7"/>
  <c r="W120" i="7" s="1"/>
  <c r="V828" i="7"/>
  <c r="W828" i="7" s="1"/>
  <c r="V47" i="7"/>
  <c r="W47" i="7" s="1"/>
  <c r="V463" i="7"/>
  <c r="W463" i="7" s="1"/>
  <c r="V714" i="7"/>
  <c r="W714" i="7" s="1"/>
  <c r="V383" i="7"/>
  <c r="W383" i="7" s="1"/>
  <c r="V403" i="7"/>
  <c r="W403" i="7" s="1"/>
  <c r="V629" i="7"/>
  <c r="W629" i="7" s="1"/>
  <c r="V766" i="7"/>
  <c r="W766" i="7" s="1"/>
  <c r="V1036" i="7"/>
  <c r="W1036" i="7" s="1"/>
  <c r="V897" i="7"/>
  <c r="W897" i="7" s="1"/>
  <c r="V531" i="7"/>
  <c r="W531" i="7" s="1"/>
  <c r="V814" i="7"/>
  <c r="W814" i="7" s="1"/>
  <c r="V1094" i="7"/>
  <c r="W1094" i="7" s="1"/>
  <c r="V793" i="7"/>
  <c r="W793" i="7" s="1"/>
  <c r="V1236" i="7"/>
  <c r="W1236" i="7" s="1"/>
  <c r="V502" i="7"/>
  <c r="W502" i="7" s="1"/>
  <c r="V599" i="7"/>
  <c r="W599" i="7" s="1"/>
  <c r="V57" i="7"/>
  <c r="W57" i="7" s="1"/>
  <c r="V1170" i="7"/>
  <c r="W1170" i="7" s="1"/>
  <c r="V306" i="7"/>
  <c r="W306" i="7" s="1"/>
  <c r="V561" i="7"/>
  <c r="W561" i="7" s="1"/>
  <c r="V1085" i="7"/>
  <c r="W1085" i="7" s="1"/>
  <c r="V221" i="7"/>
  <c r="W221" i="7" s="1"/>
  <c r="V1291" i="7"/>
  <c r="W1291" i="7" s="1"/>
  <c r="V628" i="7"/>
  <c r="W628" i="7" s="1"/>
  <c r="V275" i="7"/>
  <c r="W275" i="7" s="1"/>
  <c r="V356" i="7"/>
  <c r="W356" i="7" s="1"/>
  <c r="V987" i="7"/>
  <c r="W987" i="7" s="1"/>
  <c r="V123" i="7"/>
  <c r="W123" i="7" s="1"/>
  <c r="V1118" i="7"/>
  <c r="W1118" i="7" s="1"/>
  <c r="V254" i="7"/>
  <c r="W254" i="7" s="1"/>
  <c r="V200" i="7"/>
  <c r="W200" i="7" s="1"/>
  <c r="V961" i="7"/>
  <c r="W961" i="7" s="1"/>
  <c r="V97" i="7"/>
  <c r="W97" i="7" s="1"/>
  <c r="V540" i="7"/>
  <c r="W540" i="7" s="1"/>
  <c r="V902" i="7"/>
  <c r="W902" i="7" s="1"/>
  <c r="V612" i="7"/>
  <c r="W612" i="7" s="1"/>
  <c r="V801" i="7"/>
  <c r="W801" i="7" s="1"/>
  <c r="V1302" i="7"/>
  <c r="W1302" i="7" s="1"/>
  <c r="V438" i="7"/>
  <c r="W438" i="7" s="1"/>
  <c r="V1341" i="7"/>
  <c r="W1341" i="7" s="1"/>
  <c r="V1217" i="7"/>
  <c r="W1217" i="7" s="1"/>
  <c r="V353" i="7"/>
  <c r="W353" i="7" s="1"/>
  <c r="V1292" i="7"/>
  <c r="W1292" i="7" s="1"/>
  <c r="V760" i="7"/>
  <c r="W760" i="7" s="1"/>
  <c r="V983" i="7"/>
  <c r="W983" i="7" s="1"/>
  <c r="V1064" i="7"/>
  <c r="W1064" i="7" s="1"/>
  <c r="V1119" i="7"/>
  <c r="W1119" i="7" s="1"/>
  <c r="V255" i="7"/>
  <c r="W255" i="7" s="1"/>
  <c r="V585" i="7"/>
  <c r="W585" i="7" s="1"/>
  <c r="V1250" i="7"/>
  <c r="W1250" i="7" s="1"/>
  <c r="V386" i="7"/>
  <c r="W386" i="7" s="1"/>
  <c r="V1473" i="7"/>
  <c r="W1473" i="7" s="1"/>
  <c r="V1237" i="7"/>
  <c r="W1237" i="7" s="1"/>
  <c r="V373" i="7"/>
  <c r="W373" i="7" s="1"/>
  <c r="V189" i="7"/>
  <c r="W189" i="7" s="1"/>
  <c r="V816" i="7"/>
  <c r="W816" i="7" s="1"/>
  <c r="V187" i="7"/>
  <c r="W187" i="7" s="1"/>
  <c r="V67" i="7"/>
  <c r="W67" i="7" s="1"/>
  <c r="V1150" i="7"/>
  <c r="W1150" i="7" s="1"/>
  <c r="V228" i="7"/>
  <c r="W228" i="7" s="1"/>
  <c r="V1188" i="7"/>
  <c r="W1188" i="7" s="1"/>
  <c r="V669" i="7"/>
  <c r="W669" i="7" s="1"/>
  <c r="V1278" i="7"/>
  <c r="W1278" i="7" s="1"/>
  <c r="V414" i="7"/>
  <c r="W414" i="7" s="1"/>
  <c r="V1149" i="7"/>
  <c r="W1149" i="7" s="1"/>
  <c r="V1193" i="7"/>
  <c r="W1193" i="7" s="1"/>
  <c r="V329" i="7"/>
  <c r="W329" i="7" s="1"/>
  <c r="V1028" i="7"/>
  <c r="W1028" i="7" s="1"/>
  <c r="V736" i="7"/>
  <c r="W736" i="7" s="1"/>
  <c r="V851" i="7"/>
  <c r="W851" i="7" s="1"/>
  <c r="V920" i="7"/>
  <c r="W920" i="7" s="1"/>
  <c r="V1095" i="7"/>
  <c r="W1095" i="7" s="1"/>
  <c r="V1226" i="7"/>
  <c r="W1226" i="7" s="1"/>
  <c r="V362" i="7"/>
  <c r="W362" i="7" s="1"/>
  <c r="V1125" i="7"/>
  <c r="W1125" i="7" s="1"/>
  <c r="V1213" i="7"/>
  <c r="W1213" i="7" s="1"/>
  <c r="V349" i="7"/>
  <c r="W349" i="7" s="1"/>
  <c r="V9" i="7"/>
  <c r="W9" i="7" s="1"/>
  <c r="V792" i="7"/>
  <c r="W792" i="7" s="1"/>
  <c r="V682" i="7"/>
  <c r="W682" i="7" s="1"/>
  <c r="V927" i="7"/>
  <c r="W927" i="7" s="1"/>
  <c r="V19" i="7"/>
  <c r="W19" i="7" s="1"/>
  <c r="V610" i="7"/>
  <c r="W610" i="7" s="1"/>
  <c r="V469" i="7"/>
  <c r="W469" i="7" s="1"/>
  <c r="V768" i="7"/>
  <c r="W768" i="7" s="1"/>
  <c r="V1242" i="7"/>
  <c r="W1242" i="7" s="1"/>
  <c r="V933" i="7"/>
  <c r="W933" i="7" s="1"/>
  <c r="V5" i="7"/>
  <c r="W5" i="7" s="1"/>
  <c r="V670" i="7"/>
  <c r="W670" i="7" s="1"/>
  <c r="V884" i="7"/>
  <c r="W884" i="7" s="1"/>
  <c r="V900" i="7"/>
  <c r="W900" i="7" s="1"/>
  <c r="V1256" i="7"/>
  <c r="W1256" i="7" s="1"/>
  <c r="V1122" i="7"/>
  <c r="W1122" i="7" s="1"/>
  <c r="V258" i="7"/>
  <c r="W258" i="7" s="1"/>
  <c r="V333" i="7"/>
  <c r="W333" i="7" s="1"/>
  <c r="V1037" i="7"/>
  <c r="W1037" i="7" s="1"/>
  <c r="V173" i="7"/>
  <c r="W173" i="7" s="1"/>
  <c r="V1444" i="7"/>
  <c r="W1444" i="7" s="1"/>
  <c r="V580" i="7"/>
  <c r="W580" i="7" s="1"/>
  <c r="V23" i="7"/>
  <c r="W23" i="7" s="1"/>
  <c r="V104" i="7"/>
  <c r="W104" i="7" s="1"/>
  <c r="V939" i="7"/>
  <c r="W939" i="7" s="1"/>
  <c r="V75" i="7"/>
  <c r="W75" i="7" s="1"/>
  <c r="V1004" i="7"/>
  <c r="W1004" i="7" s="1"/>
  <c r="V1070" i="7"/>
  <c r="W1070" i="7" s="1"/>
  <c r="V206" i="7"/>
  <c r="W206" i="7" s="1"/>
  <c r="V752" i="7"/>
  <c r="W752" i="7" s="1"/>
  <c r="V1057" i="7"/>
  <c r="W1057" i="7" s="1"/>
  <c r="V193" i="7"/>
  <c r="W193" i="7" s="1"/>
  <c r="V636" i="7"/>
  <c r="W636" i="7" s="1"/>
  <c r="V743" i="7"/>
  <c r="W743" i="7" s="1"/>
  <c r="V351" i="7"/>
  <c r="W351" i="7" s="1"/>
  <c r="V1346" i="7"/>
  <c r="W1346" i="7" s="1"/>
  <c r="V181" i="7"/>
  <c r="W181" i="7" s="1"/>
  <c r="F11" i="16"/>
  <c r="J11" i="15"/>
  <c r="M11" i="15"/>
  <c r="O11" i="15"/>
  <c r="F11" i="15"/>
  <c r="D11" i="15"/>
  <c r="G11" i="15"/>
  <c r="O11" i="16"/>
  <c r="M11" i="16"/>
  <c r="I11" i="15"/>
  <c r="N11" i="15"/>
  <c r="K11" i="16"/>
  <c r="L11" i="15"/>
  <c r="H11" i="15"/>
  <c r="G11" i="16"/>
  <c r="D11" i="16"/>
  <c r="K11" i="15"/>
  <c r="H11" i="16"/>
  <c r="E11" i="16"/>
  <c r="J11" i="16"/>
  <c r="I11" i="16"/>
  <c r="N11" i="16"/>
  <c r="E11" i="15"/>
  <c r="L11" i="16"/>
  <c r="M7" i="14"/>
  <c r="N7" i="14"/>
  <c r="I6" i="14"/>
  <c r="J6" i="14"/>
  <c r="E8" i="14"/>
  <c r="L6" i="14"/>
  <c r="M8" i="14"/>
  <c r="K7" i="14"/>
  <c r="D7" i="14"/>
  <c r="I7" i="14"/>
  <c r="F8" i="14"/>
  <c r="L8" i="14"/>
  <c r="E7" i="14"/>
  <c r="I8" i="14"/>
  <c r="D8" i="14"/>
  <c r="J7" i="14"/>
  <c r="F6" i="14"/>
  <c r="H6" i="14"/>
  <c r="H8" i="14"/>
  <c r="G8" i="14"/>
  <c r="F7" i="14"/>
  <c r="O7" i="14"/>
  <c r="N8" i="14"/>
  <c r="J8" i="14"/>
  <c r="O8" i="14"/>
  <c r="G7" i="14"/>
  <c r="K6" i="14"/>
  <c r="M6" i="14"/>
  <c r="G6" i="14"/>
  <c r="L7" i="14"/>
  <c r="D6" i="14"/>
  <c r="K8" i="14"/>
  <c r="N6" i="14"/>
  <c r="D15" i="17" l="1"/>
  <c r="D17" i="17" s="1"/>
  <c r="H15" i="17"/>
  <c r="H17" i="17" s="1"/>
  <c r="H19" i="17" s="1"/>
  <c r="I15" i="17"/>
  <c r="I17" i="17" s="1"/>
  <c r="I19" i="17" s="1"/>
  <c r="M15" i="17"/>
  <c r="M17" i="17" s="1"/>
  <c r="M19" i="17" s="1"/>
  <c r="E15" i="17"/>
  <c r="E17" i="17" s="1"/>
  <c r="E19" i="17" s="1"/>
  <c r="K15" i="17"/>
  <c r="K17" i="17" s="1"/>
  <c r="K19" i="17" s="1"/>
  <c r="N15" i="17"/>
  <c r="N17" i="17" s="1"/>
  <c r="N19" i="17" s="1"/>
  <c r="J15" i="17"/>
  <c r="J17" i="17" s="1"/>
  <c r="J19" i="17" s="1"/>
  <c r="L15" i="17"/>
  <c r="L17" i="17" s="1"/>
  <c r="L19" i="17" s="1"/>
  <c r="F15" i="17"/>
  <c r="F17" i="17" s="1"/>
  <c r="F19" i="17" s="1"/>
  <c r="G15" i="17"/>
  <c r="G17" i="17" s="1"/>
  <c r="G19" i="17" s="1"/>
  <c r="O15" i="17"/>
  <c r="O17" i="17" s="1"/>
  <c r="O19" i="17" s="1"/>
  <c r="N11" i="14"/>
  <c r="O11" i="14"/>
  <c r="I11" i="14"/>
  <c r="K11" i="14"/>
  <c r="J11" i="14"/>
  <c r="E11" i="14"/>
  <c r="H11" i="14"/>
  <c r="G11" i="14"/>
  <c r="F11" i="14"/>
  <c r="L11" i="14"/>
  <c r="M11" i="14"/>
  <c r="D11" i="14"/>
  <c r="D15" i="14"/>
  <c r="D17" i="14" s="1"/>
  <c r="K15" i="16"/>
  <c r="K17" i="16" s="1"/>
  <c r="K19" i="16" s="1"/>
  <c r="K21" i="16" s="1"/>
  <c r="M15" i="15"/>
  <c r="M17" i="15" s="1"/>
  <c r="M19" i="15" s="1"/>
  <c r="M21" i="15" s="1"/>
  <c r="J15" i="14"/>
  <c r="J17" i="14" s="1"/>
  <c r="J19" i="14" s="1"/>
  <c r="N15" i="14"/>
  <c r="N17" i="14" s="1"/>
  <c r="N19" i="14" s="1"/>
  <c r="G15" i="16"/>
  <c r="G17" i="16" s="1"/>
  <c r="G19" i="16" s="1"/>
  <c r="G21" i="16" s="1"/>
  <c r="L15" i="15"/>
  <c r="L17" i="15" s="1"/>
  <c r="L19" i="15" s="1"/>
  <c r="L21" i="15" s="1"/>
  <c r="G15" i="15"/>
  <c r="G17" i="15" s="1"/>
  <c r="G19" i="15" s="1"/>
  <c r="G21" i="15" s="1"/>
  <c r="H15" i="15"/>
  <c r="H17" i="15" s="1"/>
  <c r="H19" i="15" s="1"/>
  <c r="H21" i="15" s="1"/>
  <c r="I15" i="14"/>
  <c r="I17" i="14" s="1"/>
  <c r="I19" i="14" s="1"/>
  <c r="D15" i="15"/>
  <c r="D17" i="15" s="1"/>
  <c r="D19" i="15" s="1"/>
  <c r="D21" i="15" s="1"/>
  <c r="O15" i="15"/>
  <c r="O17" i="15" s="1"/>
  <c r="O19" i="15" s="1"/>
  <c r="O21" i="15" s="1"/>
  <c r="L15" i="16"/>
  <c r="L17" i="16" s="1"/>
  <c r="L19" i="16" s="1"/>
  <c r="L21" i="16" s="1"/>
  <c r="E15" i="16"/>
  <c r="E17" i="16" s="1"/>
  <c r="E19" i="16" s="1"/>
  <c r="E21" i="16" s="1"/>
  <c r="E15" i="14"/>
  <c r="E17" i="14" s="1"/>
  <c r="E19" i="14" s="1"/>
  <c r="O15" i="14"/>
  <c r="O17" i="14" s="1"/>
  <c r="O19" i="14" s="1"/>
  <c r="O15" i="16"/>
  <c r="O17" i="16" s="1"/>
  <c r="O19" i="16" s="1"/>
  <c r="O21" i="16" s="1"/>
  <c r="D15" i="16"/>
  <c r="D17" i="16" s="1"/>
  <c r="D19" i="16" s="1"/>
  <c r="D21" i="16" s="1"/>
  <c r="N15" i="15"/>
  <c r="N17" i="15" s="1"/>
  <c r="N19" i="15" s="1"/>
  <c r="N21" i="15" s="1"/>
  <c r="E15" i="15"/>
  <c r="E17" i="15" s="1"/>
  <c r="E19" i="15" s="1"/>
  <c r="E21" i="15" s="1"/>
  <c r="G15" i="14"/>
  <c r="G17" i="14" s="1"/>
  <c r="G19" i="14" s="1"/>
  <c r="K15" i="14"/>
  <c r="K17" i="14" s="1"/>
  <c r="K19" i="14" s="1"/>
  <c r="M15" i="14"/>
  <c r="M17" i="14" s="1"/>
  <c r="M19" i="14" s="1"/>
  <c r="F15" i="15"/>
  <c r="F17" i="15" s="1"/>
  <c r="F19" i="15" s="1"/>
  <c r="F21" i="15" s="1"/>
  <c r="J15" i="15"/>
  <c r="J17" i="15" s="1"/>
  <c r="J19" i="15" s="1"/>
  <c r="J21" i="15" s="1"/>
  <c r="N15" i="16"/>
  <c r="N17" i="16" s="1"/>
  <c r="N19" i="16" s="1"/>
  <c r="N21" i="16" s="1"/>
  <c r="H15" i="14"/>
  <c r="H17" i="14" s="1"/>
  <c r="H19" i="14" s="1"/>
  <c r="L15" i="14"/>
  <c r="L17" i="14" s="1"/>
  <c r="L19" i="14" s="1"/>
  <c r="I15" i="15"/>
  <c r="I17" i="15" s="1"/>
  <c r="I19" i="15" s="1"/>
  <c r="I21" i="15" s="1"/>
  <c r="H15" i="16"/>
  <c r="H17" i="16" s="1"/>
  <c r="H19" i="16" s="1"/>
  <c r="H21" i="16" s="1"/>
  <c r="M15" i="16"/>
  <c r="M17" i="16" s="1"/>
  <c r="M19" i="16" s="1"/>
  <c r="M21" i="16" s="1"/>
  <c r="I15" i="16"/>
  <c r="I17" i="16" s="1"/>
  <c r="I19" i="16" s="1"/>
  <c r="I21" i="16" s="1"/>
  <c r="F15" i="14"/>
  <c r="F17" i="14" s="1"/>
  <c r="F19" i="14" s="1"/>
  <c r="F15" i="16"/>
  <c r="F17" i="16" s="1"/>
  <c r="F19" i="16" s="1"/>
  <c r="F21" i="16" s="1"/>
  <c r="K15" i="15"/>
  <c r="K17" i="15" s="1"/>
  <c r="K19" i="15" s="1"/>
  <c r="K21" i="15" s="1"/>
  <c r="F16" i="20" l="1"/>
  <c r="I16" i="20"/>
  <c r="H16" i="20"/>
  <c r="K16" i="20" s="1"/>
  <c r="D19" i="17"/>
  <c r="D19" i="14"/>
  <c r="D21" i="14" s="1"/>
  <c r="D11" i="17"/>
  <c r="L21" i="14"/>
  <c r="H21" i="14"/>
  <c r="G21" i="14"/>
  <c r="E21" i="14"/>
  <c r="K21" i="14"/>
  <c r="I21" i="14"/>
  <c r="O21" i="14"/>
  <c r="M21" i="14"/>
  <c r="F21" i="14"/>
  <c r="J21" i="14"/>
  <c r="N21" i="14"/>
  <c r="J15" i="16"/>
  <c r="J17" i="16" s="1"/>
  <c r="J19" i="16" s="1"/>
  <c r="J21" i="16" s="1"/>
  <c r="D21" i="17" l="1"/>
  <c r="E149" i="25"/>
  <c r="D81" i="25"/>
  <c r="F11" i="17"/>
  <c r="F21" i="17" s="1"/>
  <c r="E11" i="17"/>
  <c r="E21" i="17" s="1"/>
  <c r="G11" i="17"/>
  <c r="G21" i="17" s="1"/>
  <c r="E90" i="25" l="1"/>
  <c r="E18" i="25"/>
  <c r="E71" i="25"/>
  <c r="E102" i="25"/>
  <c r="E77" i="25"/>
  <c r="E129" i="25"/>
  <c r="E59" i="25"/>
  <c r="E57" i="25"/>
  <c r="E35" i="25"/>
  <c r="E139" i="25"/>
  <c r="E6" i="25"/>
  <c r="E138" i="25"/>
  <c r="E148" i="25"/>
  <c r="E80" i="25"/>
  <c r="E65" i="25"/>
  <c r="E82" i="25"/>
  <c r="E68" i="25"/>
  <c r="E32" i="25"/>
  <c r="E8" i="25"/>
  <c r="E79" i="25"/>
  <c r="E28" i="25"/>
  <c r="E121" i="25"/>
  <c r="E67" i="25"/>
  <c r="E16" i="25"/>
  <c r="E78" i="25"/>
  <c r="E136" i="25"/>
  <c r="E119" i="25"/>
  <c r="E127" i="25"/>
  <c r="E66" i="25"/>
  <c r="E124" i="25"/>
  <c r="E95" i="25"/>
  <c r="E91" i="25"/>
  <c r="E30" i="25"/>
  <c r="E88" i="25"/>
  <c r="E47" i="25"/>
  <c r="E19" i="25"/>
  <c r="E101" i="25"/>
  <c r="E87" i="25"/>
  <c r="E55" i="25"/>
  <c r="E137" i="25"/>
  <c r="E111" i="25"/>
  <c r="E143" i="25"/>
  <c r="E7" i="25"/>
  <c r="E89" i="25"/>
  <c r="E147" i="25"/>
  <c r="E107" i="25"/>
  <c r="E44" i="25"/>
  <c r="E43" i="25"/>
  <c r="E54" i="25"/>
  <c r="E53" i="25"/>
  <c r="E135" i="25"/>
  <c r="E116" i="25"/>
  <c r="E20" i="25"/>
  <c r="E31" i="25"/>
  <c r="E42" i="25"/>
  <c r="E92" i="25"/>
  <c r="E123" i="25"/>
  <c r="E131" i="25"/>
  <c r="E115" i="25"/>
  <c r="E126" i="25"/>
  <c r="E125" i="25"/>
  <c r="E112" i="25"/>
  <c r="E85" i="25"/>
  <c r="E81" i="25"/>
  <c r="E97" i="25"/>
  <c r="E83" i="25"/>
  <c r="E103" i="25"/>
  <c r="E114" i="25"/>
  <c r="E113" i="25"/>
  <c r="E100" i="25"/>
  <c r="E73" i="25"/>
  <c r="E109" i="25"/>
  <c r="E132" i="25"/>
  <c r="F144" i="25"/>
  <c r="F103" i="25"/>
  <c r="F25" i="25"/>
  <c r="E25" i="25"/>
  <c r="F115" i="25"/>
  <c r="E99" i="25"/>
  <c r="E50" i="25"/>
  <c r="E41" i="25"/>
  <c r="E76" i="25"/>
  <c r="E75" i="25"/>
  <c r="E120" i="25"/>
  <c r="E29" i="25"/>
  <c r="E64" i="25"/>
  <c r="E63" i="25"/>
  <c r="E108" i="25"/>
  <c r="E17" i="25"/>
  <c r="E52" i="25"/>
  <c r="E51" i="25"/>
  <c r="E84" i="25"/>
  <c r="E128" i="25"/>
  <c r="E40" i="25"/>
  <c r="E39" i="25"/>
  <c r="E72" i="25"/>
  <c r="E27" i="25"/>
  <c r="E13" i="25"/>
  <c r="E60" i="25"/>
  <c r="E15" i="25"/>
  <c r="E146" i="25"/>
  <c r="E48" i="25"/>
  <c r="E140" i="25"/>
  <c r="E110" i="25"/>
  <c r="E36" i="25"/>
  <c r="E98" i="25"/>
  <c r="E86" i="25"/>
  <c r="E106" i="25"/>
  <c r="E38" i="25"/>
  <c r="E74" i="25"/>
  <c r="E70" i="25"/>
  <c r="E145" i="25"/>
  <c r="E62" i="25"/>
  <c r="E10" i="25"/>
  <c r="E58" i="25"/>
  <c r="E117" i="25"/>
  <c r="E104" i="25"/>
  <c r="E61" i="25"/>
  <c r="E26" i="25"/>
  <c r="E11" i="25"/>
  <c r="E105" i="25"/>
  <c r="E56" i="25"/>
  <c r="E49" i="25"/>
  <c r="E14" i="25"/>
  <c r="E142" i="25"/>
  <c r="E93" i="25"/>
  <c r="E134" i="25"/>
  <c r="E37" i="25"/>
  <c r="E144" i="25"/>
  <c r="E130" i="25"/>
  <c r="E118" i="25"/>
  <c r="E69" i="25"/>
  <c r="E94" i="25"/>
  <c r="E9" i="25"/>
  <c r="E141" i="25"/>
  <c r="E133" i="25"/>
  <c r="E122" i="25"/>
  <c r="E96" i="25"/>
  <c r="E24" i="25"/>
  <c r="E46" i="25"/>
  <c r="E45" i="25"/>
  <c r="E12" i="25"/>
  <c r="E34" i="25"/>
  <c r="E33" i="25"/>
  <c r="E23" i="25"/>
  <c r="E22" i="25"/>
  <c r="E21" i="25"/>
  <c r="D83" i="25"/>
  <c r="D31" i="25"/>
  <c r="D8" i="25"/>
  <c r="D134" i="25"/>
  <c r="D121" i="25"/>
  <c r="D68" i="25"/>
  <c r="D44" i="25"/>
  <c r="D116" i="25"/>
  <c r="D40" i="25"/>
  <c r="D104" i="25"/>
  <c r="D146" i="25"/>
  <c r="D23" i="25"/>
  <c r="D56" i="25"/>
  <c r="D91" i="25"/>
  <c r="D43" i="25"/>
  <c r="D7" i="25"/>
  <c r="D71" i="25"/>
  <c r="D126" i="25"/>
  <c r="D138" i="25"/>
  <c r="D38" i="25"/>
  <c r="D42" i="25"/>
  <c r="D9" i="25"/>
  <c r="D113" i="25"/>
  <c r="D35" i="25"/>
  <c r="D101" i="25"/>
  <c r="D80" i="25"/>
  <c r="D95" i="25"/>
  <c r="D89" i="25"/>
  <c r="D143" i="25"/>
  <c r="D103" i="25"/>
  <c r="D41" i="25"/>
  <c r="D140" i="25"/>
  <c r="D79" i="25"/>
  <c r="D148" i="25"/>
  <c r="D124" i="25"/>
  <c r="D78" i="25"/>
  <c r="D88" i="25"/>
  <c r="D66" i="25"/>
  <c r="D64" i="25"/>
  <c r="D137" i="25"/>
  <c r="D51" i="25"/>
  <c r="D125" i="25"/>
  <c r="D15" i="25"/>
  <c r="D69" i="25"/>
  <c r="D57" i="25"/>
  <c r="D45" i="25"/>
  <c r="D52" i="25"/>
  <c r="D133" i="25"/>
  <c r="D33" i="25"/>
  <c r="D131" i="25"/>
  <c r="D92" i="25"/>
  <c r="D114" i="25"/>
  <c r="D77" i="25"/>
  <c r="D28" i="25"/>
  <c r="D109" i="25"/>
  <c r="D59" i="25"/>
  <c r="D127" i="25"/>
  <c r="D102" i="25"/>
  <c r="D65" i="25"/>
  <c r="D147" i="25"/>
  <c r="D73" i="25"/>
  <c r="D119" i="25"/>
  <c r="D115" i="25"/>
  <c r="D90" i="25"/>
  <c r="D53" i="25"/>
  <c r="D123" i="25"/>
  <c r="D61" i="25"/>
  <c r="D63" i="25"/>
  <c r="D25" i="25"/>
  <c r="D39" i="25"/>
  <c r="D74" i="25"/>
  <c r="D107" i="25"/>
  <c r="D55" i="25"/>
  <c r="D18" i="25"/>
  <c r="D136" i="25"/>
  <c r="D27" i="25"/>
  <c r="D60" i="25"/>
  <c r="D122" i="25"/>
  <c r="D20" i="25"/>
  <c r="D72" i="25"/>
  <c r="D26" i="25"/>
  <c r="D144" i="25"/>
  <c r="D132" i="25"/>
  <c r="D67" i="25"/>
  <c r="D54" i="25"/>
  <c r="D17" i="25"/>
  <c r="D87" i="25"/>
  <c r="D97" i="25"/>
  <c r="D48" i="25"/>
  <c r="D12" i="25"/>
  <c r="F91" i="25"/>
  <c r="F132" i="25"/>
  <c r="F135" i="25"/>
  <c r="F108" i="25"/>
  <c r="F118" i="25"/>
  <c r="F120" i="25"/>
  <c r="F33" i="25"/>
  <c r="F40" i="25"/>
  <c r="F21" i="25"/>
  <c r="F28" i="25"/>
  <c r="F9" i="25"/>
  <c r="F105" i="25"/>
  <c r="F147" i="25"/>
  <c r="F19" i="25"/>
  <c r="F17" i="25"/>
  <c r="D36" i="25"/>
  <c r="D142" i="25"/>
  <c r="D94" i="25"/>
  <c r="F36" i="25"/>
  <c r="F138" i="25"/>
  <c r="F137" i="25"/>
  <c r="F145" i="25"/>
  <c r="F47" i="25"/>
  <c r="F117" i="25"/>
  <c r="F6" i="25"/>
  <c r="F24" i="25"/>
  <c r="F125" i="25"/>
  <c r="F133" i="25"/>
  <c r="F35" i="25"/>
  <c r="F111" i="25"/>
  <c r="F113" i="25"/>
  <c r="F61" i="25"/>
  <c r="F23" i="25"/>
  <c r="F8" i="25"/>
  <c r="F7" i="25"/>
  <c r="F101" i="25"/>
  <c r="F49" i="25"/>
  <c r="F142" i="25"/>
  <c r="F123" i="25"/>
  <c r="F89" i="25"/>
  <c r="F37" i="25"/>
  <c r="F130" i="25"/>
  <c r="F68" i="25"/>
  <c r="F16" i="25"/>
  <c r="F13" i="25"/>
  <c r="F56" i="25"/>
  <c r="F114" i="25"/>
  <c r="F44" i="25"/>
  <c r="F27" i="25"/>
  <c r="F146" i="25"/>
  <c r="F11" i="25"/>
  <c r="F34" i="25"/>
  <c r="F80" i="25"/>
  <c r="F102" i="25"/>
  <c r="F148" i="25"/>
  <c r="F15" i="25"/>
  <c r="F134" i="25"/>
  <c r="F10" i="25"/>
  <c r="F22" i="25"/>
  <c r="F99" i="25"/>
  <c r="F20" i="25"/>
  <c r="F90" i="25"/>
  <c r="F136" i="25"/>
  <c r="F14" i="25"/>
  <c r="F62" i="25"/>
  <c r="F143" i="25"/>
  <c r="F141" i="25"/>
  <c r="F126" i="25"/>
  <c r="F12" i="25"/>
  <c r="F46" i="25"/>
  <c r="F139" i="25"/>
  <c r="F18" i="25"/>
  <c r="F124" i="25"/>
  <c r="F32" i="25"/>
  <c r="F50" i="25"/>
  <c r="F131" i="25"/>
  <c r="F129" i="25"/>
  <c r="F127" i="25"/>
  <c r="F149" i="25"/>
  <c r="F112" i="25"/>
  <c r="F38" i="25"/>
  <c r="F26" i="25"/>
  <c r="F59" i="25"/>
  <c r="D93" i="25"/>
  <c r="D128" i="25"/>
  <c r="D11" i="25"/>
  <c r="D19" i="25"/>
  <c r="D30" i="25"/>
  <c r="D29" i="25"/>
  <c r="D16" i="25"/>
  <c r="D110" i="25"/>
  <c r="D98" i="25"/>
  <c r="D130" i="25"/>
  <c r="D47" i="25"/>
  <c r="D139" i="25"/>
  <c r="D6" i="25"/>
  <c r="D149" i="25"/>
  <c r="D32" i="25"/>
  <c r="D135" i="25"/>
  <c r="D145" i="25"/>
  <c r="D50" i="25"/>
  <c r="D70" i="25"/>
  <c r="D46" i="25"/>
  <c r="D58" i="25"/>
  <c r="D85" i="25"/>
  <c r="D96" i="25"/>
  <c r="D10" i="25"/>
  <c r="D34" i="25"/>
  <c r="D141" i="25"/>
  <c r="D129" i="25"/>
  <c r="D24" i="25"/>
  <c r="D22" i="25"/>
  <c r="D21" i="25"/>
  <c r="D112" i="25"/>
  <c r="D111" i="25"/>
  <c r="D86" i="25"/>
  <c r="D49" i="25"/>
  <c r="D120" i="25"/>
  <c r="D118" i="25"/>
  <c r="D117" i="25"/>
  <c r="D100" i="25"/>
  <c r="D99" i="25"/>
  <c r="D62" i="25"/>
  <c r="D37" i="25"/>
  <c r="D108" i="25"/>
  <c r="D106" i="25"/>
  <c r="D105" i="25"/>
  <c r="D76" i="25"/>
  <c r="D75" i="25"/>
  <c r="D14" i="25"/>
  <c r="D13" i="25"/>
  <c r="D84" i="25"/>
  <c r="D82" i="25"/>
  <c r="F140" i="25"/>
  <c r="F79" i="25"/>
  <c r="F78" i="25"/>
  <c r="F77" i="25"/>
  <c r="F100" i="25"/>
  <c r="F87" i="25"/>
  <c r="F121" i="25"/>
  <c r="F122" i="25"/>
  <c r="F96" i="25"/>
  <c r="F119" i="25"/>
  <c r="F106" i="25"/>
  <c r="F93" i="25"/>
  <c r="F128" i="25"/>
  <c r="F67" i="25"/>
  <c r="F66" i="25"/>
  <c r="F65" i="25"/>
  <c r="F88" i="25"/>
  <c r="F75" i="25"/>
  <c r="F109" i="25"/>
  <c r="F110" i="25"/>
  <c r="F84" i="25"/>
  <c r="F107" i="25"/>
  <c r="F94" i="25"/>
  <c r="F81" i="25"/>
  <c r="F116" i="25"/>
  <c r="F55" i="25"/>
  <c r="F54" i="25"/>
  <c r="F53" i="25"/>
  <c r="F76" i="25"/>
  <c r="F63" i="25"/>
  <c r="F97" i="25"/>
  <c r="F98" i="25"/>
  <c r="F72" i="25"/>
  <c r="F95" i="25"/>
  <c r="F82" i="25"/>
  <c r="F69" i="25"/>
  <c r="G7" i="25"/>
  <c r="G19" i="25"/>
  <c r="G31" i="25"/>
  <c r="G43" i="25"/>
  <c r="G55" i="25"/>
  <c r="G67" i="25"/>
  <c r="G79" i="25"/>
  <c r="G91" i="25"/>
  <c r="G103" i="25"/>
  <c r="G115" i="25"/>
  <c r="G127" i="25"/>
  <c r="G139" i="25"/>
  <c r="G133" i="25"/>
  <c r="G50" i="25"/>
  <c r="G134" i="25"/>
  <c r="G27" i="25"/>
  <c r="G63" i="25"/>
  <c r="G123" i="25"/>
  <c r="G28" i="25"/>
  <c r="G76" i="25"/>
  <c r="G148" i="25"/>
  <c r="G53" i="25"/>
  <c r="G113" i="25"/>
  <c r="G42" i="25"/>
  <c r="G78" i="25"/>
  <c r="G126" i="25"/>
  <c r="G8" i="25"/>
  <c r="G20" i="25"/>
  <c r="G32" i="25"/>
  <c r="G44" i="25"/>
  <c r="G56" i="25"/>
  <c r="G68" i="25"/>
  <c r="G80" i="25"/>
  <c r="G92" i="25"/>
  <c r="G104" i="25"/>
  <c r="G116" i="25"/>
  <c r="G128" i="25"/>
  <c r="G140" i="25"/>
  <c r="G109" i="25"/>
  <c r="G14" i="25"/>
  <c r="G62" i="25"/>
  <c r="G110" i="25"/>
  <c r="G146" i="25"/>
  <c r="G51" i="25"/>
  <c r="G99" i="25"/>
  <c r="G147" i="25"/>
  <c r="G52" i="25"/>
  <c r="G112" i="25"/>
  <c r="G41" i="25"/>
  <c r="G89" i="25"/>
  <c r="G137" i="25"/>
  <c r="G30" i="25"/>
  <c r="G102" i="25"/>
  <c r="G9" i="25"/>
  <c r="G21" i="25"/>
  <c r="G33" i="25"/>
  <c r="G45" i="25"/>
  <c r="G57" i="25"/>
  <c r="G69" i="25"/>
  <c r="G81" i="25"/>
  <c r="G93" i="25"/>
  <c r="G105" i="25"/>
  <c r="G117" i="25"/>
  <c r="G129" i="25"/>
  <c r="G141" i="25"/>
  <c r="G145" i="25"/>
  <c r="G86" i="25"/>
  <c r="G15" i="25"/>
  <c r="G75" i="25"/>
  <c r="G135" i="25"/>
  <c r="G40" i="25"/>
  <c r="G100" i="25"/>
  <c r="G124" i="25"/>
  <c r="G29" i="25"/>
  <c r="G101" i="25"/>
  <c r="G54" i="25"/>
  <c r="G114" i="25"/>
  <c r="G138" i="25"/>
  <c r="G10" i="25"/>
  <c r="G22" i="25"/>
  <c r="G34" i="25"/>
  <c r="G46" i="25"/>
  <c r="G58" i="25"/>
  <c r="G70" i="25"/>
  <c r="G82" i="25"/>
  <c r="G94" i="25"/>
  <c r="G106" i="25"/>
  <c r="G118" i="25"/>
  <c r="G130" i="25"/>
  <c r="G142" i="25"/>
  <c r="G12" i="25"/>
  <c r="G60" i="25"/>
  <c r="G96" i="25"/>
  <c r="G132" i="25"/>
  <c r="G13" i="25"/>
  <c r="G49" i="25"/>
  <c r="G73" i="25"/>
  <c r="G97" i="25"/>
  <c r="G38" i="25"/>
  <c r="G98" i="25"/>
  <c r="G87" i="25"/>
  <c r="G64" i="25"/>
  <c r="G136" i="25"/>
  <c r="G65" i="25"/>
  <c r="G149" i="25"/>
  <c r="G66" i="25"/>
  <c r="G11" i="25"/>
  <c r="G23" i="25"/>
  <c r="G35" i="25"/>
  <c r="G47" i="25"/>
  <c r="G59" i="25"/>
  <c r="G71" i="25"/>
  <c r="G83" i="25"/>
  <c r="G95" i="25"/>
  <c r="G107" i="25"/>
  <c r="G119" i="25"/>
  <c r="G131" i="25"/>
  <c r="G143" i="25"/>
  <c r="G24" i="25"/>
  <c r="G36" i="25"/>
  <c r="G48" i="25"/>
  <c r="G72" i="25"/>
  <c r="G84" i="25"/>
  <c r="G108" i="25"/>
  <c r="G120" i="25"/>
  <c r="G144" i="25"/>
  <c r="G25" i="25"/>
  <c r="G37" i="25"/>
  <c r="G61" i="25"/>
  <c r="G85" i="25"/>
  <c r="G121" i="25"/>
  <c r="G26" i="25"/>
  <c r="G74" i="25"/>
  <c r="G122" i="25"/>
  <c r="G39" i="25"/>
  <c r="G111" i="25"/>
  <c r="G16" i="25"/>
  <c r="G88" i="25"/>
  <c r="G17" i="25"/>
  <c r="G77" i="25"/>
  <c r="G125" i="25"/>
  <c r="G18" i="25"/>
  <c r="G90" i="25"/>
  <c r="G6" i="25"/>
  <c r="F104" i="25"/>
  <c r="F43" i="25"/>
  <c r="F42" i="25"/>
  <c r="F41" i="25"/>
  <c r="F64" i="25"/>
  <c r="F51" i="25"/>
  <c r="F85" i="25"/>
  <c r="F86" i="25"/>
  <c r="F60" i="25"/>
  <c r="F83" i="25"/>
  <c r="F70" i="25"/>
  <c r="F57" i="25"/>
  <c r="F92" i="25"/>
  <c r="F31" i="25"/>
  <c r="F30" i="25"/>
  <c r="F29" i="25"/>
  <c r="F52" i="25"/>
  <c r="F39" i="25"/>
  <c r="F73" i="25"/>
  <c r="F74" i="25"/>
  <c r="F48" i="25"/>
  <c r="F71" i="25"/>
  <c r="F58" i="25"/>
  <c r="F45" i="25"/>
  <c r="H11" i="17"/>
  <c r="H21" i="17" s="1"/>
  <c r="K103" i="25" l="1"/>
  <c r="K144" i="25"/>
  <c r="K25" i="25"/>
  <c r="K132" i="25"/>
  <c r="K33" i="25"/>
  <c r="K91" i="25"/>
  <c r="K87" i="25"/>
  <c r="K115" i="25"/>
  <c r="K12" i="25"/>
  <c r="K138" i="25"/>
  <c r="K7" i="25"/>
  <c r="K28" i="25"/>
  <c r="K18" i="25"/>
  <c r="K89" i="25"/>
  <c r="K40" i="25"/>
  <c r="K36" i="25"/>
  <c r="K17" i="25"/>
  <c r="K147" i="25"/>
  <c r="K9" i="25"/>
  <c r="K116" i="25"/>
  <c r="K23" i="25"/>
  <c r="K113" i="25"/>
  <c r="K61" i="25"/>
  <c r="K108" i="25"/>
  <c r="K137" i="25"/>
  <c r="K101" i="25"/>
  <c r="K43" i="25"/>
  <c r="K8" i="25"/>
  <c r="K35" i="25"/>
  <c r="K125" i="25"/>
  <c r="K133" i="25"/>
  <c r="K123" i="25"/>
  <c r="K142" i="25"/>
  <c r="K129" i="25"/>
  <c r="K38" i="25"/>
  <c r="K134" i="25"/>
  <c r="K126" i="25"/>
  <c r="K15" i="25"/>
  <c r="K41" i="25"/>
  <c r="K68" i="25"/>
  <c r="K46" i="25"/>
  <c r="K148" i="25"/>
  <c r="K130" i="25"/>
  <c r="K19" i="25"/>
  <c r="K27" i="25"/>
  <c r="K20" i="25"/>
  <c r="K59" i="25"/>
  <c r="K124" i="25"/>
  <c r="K26" i="25"/>
  <c r="K80" i="25"/>
  <c r="K127" i="25"/>
  <c r="K131" i="25"/>
  <c r="K78" i="25"/>
  <c r="K128" i="25"/>
  <c r="K143" i="25"/>
  <c r="K135" i="25"/>
  <c r="K149" i="25"/>
  <c r="K136" i="25"/>
  <c r="K146" i="25"/>
  <c r="K56" i="25"/>
  <c r="K44" i="25"/>
  <c r="K90" i="25"/>
  <c r="K16" i="25"/>
  <c r="K114" i="25"/>
  <c r="K102" i="25"/>
  <c r="K32" i="25"/>
  <c r="K145" i="25"/>
  <c r="K47" i="25"/>
  <c r="K50" i="25"/>
  <c r="K6" i="25"/>
  <c r="K139" i="25"/>
  <c r="K11" i="25"/>
  <c r="K10" i="25"/>
  <c r="K79" i="25"/>
  <c r="K24" i="25"/>
  <c r="K48" i="25"/>
  <c r="K34" i="25"/>
  <c r="K73" i="25"/>
  <c r="K141" i="25"/>
  <c r="K62" i="25"/>
  <c r="K55" i="25"/>
  <c r="K140" i="25"/>
  <c r="K45" i="25"/>
  <c r="K119" i="25"/>
  <c r="K74" i="25"/>
  <c r="K77" i="25"/>
  <c r="K37" i="25"/>
  <c r="K65" i="25"/>
  <c r="K22" i="25"/>
  <c r="K21" i="25"/>
  <c r="K67" i="25"/>
  <c r="K97" i="25"/>
  <c r="K109" i="25"/>
  <c r="K88" i="25"/>
  <c r="K66" i="25"/>
  <c r="K31" i="25"/>
  <c r="K13" i="25"/>
  <c r="K57" i="25"/>
  <c r="K98" i="25"/>
  <c r="K120" i="25"/>
  <c r="K14" i="25"/>
  <c r="K105" i="25"/>
  <c r="K111" i="25"/>
  <c r="K49" i="25"/>
  <c r="K112" i="25"/>
  <c r="K42" i="25"/>
  <c r="K72" i="25"/>
  <c r="K84" i="25"/>
  <c r="K70" i="25"/>
  <c r="K118" i="25"/>
  <c r="K85" i="25"/>
  <c r="K117" i="25"/>
  <c r="K99" i="25"/>
  <c r="K110" i="25"/>
  <c r="K122" i="25"/>
  <c r="K69" i="25"/>
  <c r="K104" i="25"/>
  <c r="K95" i="25"/>
  <c r="K76" i="25"/>
  <c r="K100" i="25"/>
  <c r="K60" i="25"/>
  <c r="K53" i="25"/>
  <c r="K51" i="25"/>
  <c r="K121" i="25"/>
  <c r="K75" i="25"/>
  <c r="K92" i="25"/>
  <c r="K94" i="25"/>
  <c r="K96" i="25"/>
  <c r="K52" i="25"/>
  <c r="K64" i="25"/>
  <c r="K82" i="25"/>
  <c r="K83" i="25"/>
  <c r="K58" i="25"/>
  <c r="K81" i="25"/>
  <c r="K30" i="25"/>
  <c r="K39" i="25"/>
  <c r="K86" i="25"/>
  <c r="K54" i="25"/>
  <c r="K71" i="25"/>
  <c r="K106" i="25"/>
  <c r="K29" i="25"/>
  <c r="K93" i="25"/>
  <c r="K63" i="25"/>
  <c r="K107" i="25"/>
  <c r="I11" i="17"/>
  <c r="I21" i="17" s="1"/>
  <c r="J11" i="17" l="1"/>
  <c r="J21" i="17" s="1"/>
  <c r="K11" i="17" l="1"/>
  <c r="K21" i="17" s="1"/>
  <c r="L11" i="17" l="1"/>
  <c r="L21" i="17" s="1"/>
  <c r="M11" i="17" l="1"/>
  <c r="M21" i="17" s="1"/>
  <c r="N11" i="17" l="1"/>
  <c r="N21" i="17" s="1"/>
  <c r="O11" i="17"/>
  <c r="O21"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Samoda Kaluarachchi</author>
  </authors>
  <commentList>
    <comment ref="N1" authorId="0" shapeId="0" xr:uid="{84073E48-104B-4505-8ACB-9B337E8E577F}">
      <text>
        <r>
          <rPr>
            <sz val="9"/>
            <color indexed="81"/>
            <rFont val="Tahoma"/>
            <family val="2"/>
          </rPr>
          <t xml:space="preserve">
</t>
        </r>
        <r>
          <rPr>
            <sz val="12"/>
            <color indexed="81"/>
            <rFont val="Tahoma"/>
            <family val="2"/>
          </rPr>
          <t xml:space="preserve"> Expand all Street data to see the errors and abrivations clearly</t>
        </r>
      </text>
    </comment>
    <comment ref="P1" authorId="0" shapeId="0" xr:uid="{1FF7FD63-93F7-4C22-92C4-3BBDB8485F8C}">
      <text>
        <r>
          <rPr>
            <sz val="9"/>
            <color indexed="81"/>
            <rFont val="Tahoma"/>
            <family val="2"/>
          </rPr>
          <t xml:space="preserve">
</t>
        </r>
        <r>
          <rPr>
            <sz val="12"/>
            <color indexed="81"/>
            <rFont val="Tahoma"/>
            <family val="2"/>
          </rPr>
          <t>From the COUNT we can fiter abbreviations and errors to see whether the VBA code has worked properly</t>
        </r>
      </text>
    </comment>
    <comment ref="R27" authorId="0" shapeId="0" xr:uid="{1029FB2D-1C3E-405F-AE0A-AA9165A468B7}">
      <text>
        <r>
          <rPr>
            <b/>
            <sz val="9"/>
            <color indexed="81"/>
            <rFont val="Tahoma"/>
            <family val="2"/>
          </rPr>
          <t>Duplicate being deleted using the "Delete Duplicate"in Data Tools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Samoda Kaluarachchi</author>
  </authors>
  <commentList>
    <comment ref="F23" authorId="0" shapeId="0" xr:uid="{2F3652EC-BC57-44E1-84B8-2C608080C208}">
      <text>
        <r>
          <rPr>
            <sz val="9"/>
            <color indexed="81"/>
            <rFont val="Tahoma"/>
            <family val="2"/>
          </rPr>
          <t xml:space="preserve">
USE DROP DOWN MENU TO CHANGE DELIVERY RATE
</t>
        </r>
      </text>
    </comment>
    <comment ref="J23" authorId="0" shapeId="0" xr:uid="{9A358EA3-FCA4-4F68-A11D-F328681C675D}">
      <text>
        <r>
          <rPr>
            <sz val="9"/>
            <color indexed="81"/>
            <rFont val="Tahoma"/>
            <family val="2"/>
          </rPr>
          <t xml:space="preserve">
USE DROP DOWN MENU TO CHANGE DISCOUNT
</t>
        </r>
      </text>
    </comment>
    <comment ref="O23" authorId="0" shapeId="0" xr:uid="{2DADA4FB-BEC4-45FF-BF84-814B8ECAC563}">
      <text>
        <r>
          <rPr>
            <sz val="9"/>
            <color indexed="81"/>
            <rFont val="Tahoma"/>
            <family val="2"/>
          </rPr>
          <t xml:space="preserve">
Change the percentage to see the how sales will change
</t>
        </r>
      </text>
    </comment>
  </commentList>
</comments>
</file>

<file path=xl/sharedStrings.xml><?xml version="1.0" encoding="utf-8"?>
<sst xmlns="http://schemas.openxmlformats.org/spreadsheetml/2006/main" count="143255" uniqueCount="15369">
  <si>
    <t>ID</t>
  </si>
  <si>
    <t>First Name</t>
  </si>
  <si>
    <t>Last Name</t>
  </si>
  <si>
    <t>Title</t>
  </si>
  <si>
    <t>Gender</t>
  </si>
  <si>
    <t>Credit</t>
  </si>
  <si>
    <t>Street</t>
  </si>
  <si>
    <t>Town</t>
  </si>
  <si>
    <t>Post Code Area</t>
  </si>
  <si>
    <t>Order Date</t>
  </si>
  <si>
    <t>Quantity</t>
  </si>
  <si>
    <t>Product</t>
  </si>
  <si>
    <t>Date</t>
  </si>
  <si>
    <t>Gabriele</t>
  </si>
  <si>
    <t>Baxter</t>
  </si>
  <si>
    <t>Mrs</t>
  </si>
  <si>
    <t>F</t>
  </si>
  <si>
    <t>Abbotsbury Mews</t>
  </si>
  <si>
    <t>Ballyclare</t>
  </si>
  <si>
    <t>CH</t>
  </si>
  <si>
    <t>B</t>
  </si>
  <si>
    <t>Dann</t>
  </si>
  <si>
    <t>Huffman</t>
  </si>
  <si>
    <t>Adams Close</t>
  </si>
  <si>
    <t>Hoddesdon</t>
  </si>
  <si>
    <t>HG</t>
  </si>
  <si>
    <t>Cameron</t>
  </si>
  <si>
    <t>Vickers</t>
  </si>
  <si>
    <t>Mr</t>
  </si>
  <si>
    <t>M</t>
  </si>
  <si>
    <t>Beechwood Close</t>
  </si>
  <si>
    <t>Ross-On-Wye</t>
  </si>
  <si>
    <t>WC</t>
  </si>
  <si>
    <t>A3</t>
  </si>
  <si>
    <t>Barry</t>
  </si>
  <si>
    <t>Rangel</t>
  </si>
  <si>
    <t>Bergen Square</t>
  </si>
  <si>
    <t>Derbyshire</t>
  </si>
  <si>
    <t>RM</t>
  </si>
  <si>
    <t>C1</t>
  </si>
  <si>
    <t>Misti</t>
  </si>
  <si>
    <t>Ms</t>
  </si>
  <si>
    <t>Bob Marley</t>
  </si>
  <si>
    <t>Appleby-In-Westmorland</t>
  </si>
  <si>
    <t>KY</t>
  </si>
  <si>
    <t>D</t>
  </si>
  <si>
    <t>Lamont</t>
  </si>
  <si>
    <t>Hereward Gardens</t>
  </si>
  <si>
    <t>Ilfracombe</t>
  </si>
  <si>
    <t>Tammi</t>
  </si>
  <si>
    <t>Meade</t>
  </si>
  <si>
    <t>Miss</t>
  </si>
  <si>
    <t>Monson Road</t>
  </si>
  <si>
    <t>Tadworth</t>
  </si>
  <si>
    <t>A1</t>
  </si>
  <si>
    <t>Benito</t>
  </si>
  <si>
    <t>Holman</t>
  </si>
  <si>
    <t>Naoroji Street</t>
  </si>
  <si>
    <t>Ammanford</t>
  </si>
  <si>
    <t>HP</t>
  </si>
  <si>
    <t>Francene</t>
  </si>
  <si>
    <t>Vincent</t>
  </si>
  <si>
    <t>Newdigate</t>
  </si>
  <si>
    <t>Lynmouth</t>
  </si>
  <si>
    <t>C4</t>
  </si>
  <si>
    <t>Gaynelle</t>
  </si>
  <si>
    <t>Naquin</t>
  </si>
  <si>
    <t>Shamrock Way</t>
  </si>
  <si>
    <t>Alexandria</t>
  </si>
  <si>
    <t>GU</t>
  </si>
  <si>
    <t>A2</t>
  </si>
  <si>
    <t>Earlie</t>
  </si>
  <si>
    <t>Clark</t>
  </si>
  <si>
    <t>The Loning</t>
  </si>
  <si>
    <t>Peterhead</t>
  </si>
  <si>
    <t>Omer</t>
  </si>
  <si>
    <t>Link</t>
  </si>
  <si>
    <t>Tildesley Road</t>
  </si>
  <si>
    <t>Airdrie</t>
  </si>
  <si>
    <t>KT</t>
  </si>
  <si>
    <t>C2</t>
  </si>
  <si>
    <t>Bertie</t>
  </si>
  <si>
    <t>Willis</t>
  </si>
  <si>
    <t>Trafalgar Buildings</t>
  </si>
  <si>
    <t>Peebles</t>
  </si>
  <si>
    <t>Daron</t>
  </si>
  <si>
    <t>Bell</t>
  </si>
  <si>
    <t>Truscott Court</t>
  </si>
  <si>
    <t>Blandford Forum</t>
  </si>
  <si>
    <t>FY</t>
  </si>
  <si>
    <t>Cecil</t>
  </si>
  <si>
    <t>Givens</t>
  </si>
  <si>
    <t>Dr</t>
  </si>
  <si>
    <t>Arnold Estate</t>
  </si>
  <si>
    <t>Builth Wells</t>
  </si>
  <si>
    <t>TF</t>
  </si>
  <si>
    <t>Erik</t>
  </si>
  <si>
    <t>Velasquez</t>
  </si>
  <si>
    <t>Basing Court</t>
  </si>
  <si>
    <t>Bonnybridge</t>
  </si>
  <si>
    <t>BL</t>
  </si>
  <si>
    <t>E</t>
  </si>
  <si>
    <t>Cleo</t>
  </si>
  <si>
    <t>Carr</t>
  </si>
  <si>
    <t>Eclipse Road</t>
  </si>
  <si>
    <t>Wooler</t>
  </si>
  <si>
    <t>Bernard</t>
  </si>
  <si>
    <t>Eaton</t>
  </si>
  <si>
    <t>Greenbank Crescent</t>
  </si>
  <si>
    <t>Caterham</t>
  </si>
  <si>
    <t>CB</t>
  </si>
  <si>
    <t>Felix</t>
  </si>
  <si>
    <t>Sinclair</t>
  </si>
  <si>
    <t>Hamer Place</t>
  </si>
  <si>
    <t>Dalwhinnie</t>
  </si>
  <si>
    <t>Marcelino</t>
  </si>
  <si>
    <t>Kirby</t>
  </si>
  <si>
    <t>Prof</t>
  </si>
  <si>
    <t>Kepler Road</t>
  </si>
  <si>
    <t>Wishaw</t>
  </si>
  <si>
    <t>Janice</t>
  </si>
  <si>
    <t>Mann</t>
  </si>
  <si>
    <t>Lions Close</t>
  </si>
  <si>
    <t>Llanymynech</t>
  </si>
  <si>
    <t>WN</t>
  </si>
  <si>
    <t>Jody</t>
  </si>
  <si>
    <t>Baca</t>
  </si>
  <si>
    <t>Merlin</t>
  </si>
  <si>
    <t>Caersws</t>
  </si>
  <si>
    <t>WS</t>
  </si>
  <si>
    <t>Sam</t>
  </si>
  <si>
    <t>Rubio</t>
  </si>
  <si>
    <t>Myddelton Passage</t>
  </si>
  <si>
    <t>Letchworth Garden City</t>
  </si>
  <si>
    <t>Anderson</t>
  </si>
  <si>
    <t>Gomes</t>
  </si>
  <si>
    <t>West Arbour</t>
  </si>
  <si>
    <t>West Yorkshire</t>
  </si>
  <si>
    <t>Kyle</t>
  </si>
  <si>
    <t>Alston</t>
  </si>
  <si>
    <t>Wilds Place</t>
  </si>
  <si>
    <t>Somerton</t>
  </si>
  <si>
    <t>Erma</t>
  </si>
  <si>
    <t>Bruner</t>
  </si>
  <si>
    <t>Calmers Rents</t>
  </si>
  <si>
    <t>Halesworth</t>
  </si>
  <si>
    <t>UB</t>
  </si>
  <si>
    <t>Oleta</t>
  </si>
  <si>
    <t>Coley</t>
  </si>
  <si>
    <t>Eversley Park</t>
  </si>
  <si>
    <t>Carnforth</t>
  </si>
  <si>
    <t>Cinda</t>
  </si>
  <si>
    <t>Durham</t>
  </si>
  <si>
    <t>Wells Way</t>
  </si>
  <si>
    <t>Hertfordshire</t>
  </si>
  <si>
    <t>Enrique</t>
  </si>
  <si>
    <t>Godwin</t>
  </si>
  <si>
    <t>Abbey Gardens</t>
  </si>
  <si>
    <t>Windermere</t>
  </si>
  <si>
    <t>C3</t>
  </si>
  <si>
    <t>Domingo</t>
  </si>
  <si>
    <t>Sylvester</t>
  </si>
  <si>
    <t>Abbey Lane</t>
  </si>
  <si>
    <t>Alresford</t>
  </si>
  <si>
    <t>FK</t>
  </si>
  <si>
    <t>Brandee</t>
  </si>
  <si>
    <t>Gamble</t>
  </si>
  <si>
    <t>Abbotsbury Close</t>
  </si>
  <si>
    <t>Sandown</t>
  </si>
  <si>
    <t>Daysi</t>
  </si>
  <si>
    <t>Schneider</t>
  </si>
  <si>
    <t>Abbotts Close</t>
  </si>
  <si>
    <t>Cleator Moor</t>
  </si>
  <si>
    <t>PR</t>
  </si>
  <si>
    <t>Shanel</t>
  </si>
  <si>
    <t>Hendrickson</t>
  </si>
  <si>
    <t>Abercorn Court</t>
  </si>
  <si>
    <t>Cramlington</t>
  </si>
  <si>
    <t>CW</t>
  </si>
  <si>
    <t>Nicky</t>
  </si>
  <si>
    <t>Connolly</t>
  </si>
  <si>
    <t>Aberdeen Parade</t>
  </si>
  <si>
    <t>Londonderry</t>
  </si>
  <si>
    <t>Sammy</t>
  </si>
  <si>
    <t>Darnell</t>
  </si>
  <si>
    <t>Aberdeen Terrace</t>
  </si>
  <si>
    <t>Ferndale</t>
  </si>
  <si>
    <t>HX</t>
  </si>
  <si>
    <t>Lewis</t>
  </si>
  <si>
    <t>Christiansen</t>
  </si>
  <si>
    <t>Abingdon Buildings</t>
  </si>
  <si>
    <t>Blackwood</t>
  </si>
  <si>
    <t>Fran</t>
  </si>
  <si>
    <t>Caudill</t>
  </si>
  <si>
    <t>Abingdon Villas</t>
  </si>
  <si>
    <t>Farnborough</t>
  </si>
  <si>
    <t>Hoyt</t>
  </si>
  <si>
    <t>Key</t>
  </si>
  <si>
    <t>Abingdon Yard</t>
  </si>
  <si>
    <t>Porth</t>
  </si>
  <si>
    <t>Arleen</t>
  </si>
  <si>
    <t>Huggins</t>
  </si>
  <si>
    <t>Abinger Road</t>
  </si>
  <si>
    <t>Rowley Regis</t>
  </si>
  <si>
    <t>Fredric</t>
  </si>
  <si>
    <t>Pierce</t>
  </si>
  <si>
    <t>Absolom Place</t>
  </si>
  <si>
    <t>Chorley</t>
  </si>
  <si>
    <t>DH</t>
  </si>
  <si>
    <t>Terrance</t>
  </si>
  <si>
    <t>Hawkins</t>
  </si>
  <si>
    <t>Acacia Avenue</t>
  </si>
  <si>
    <t>Ashtead</t>
  </si>
  <si>
    <t>TW</t>
  </si>
  <si>
    <t>Emile</t>
  </si>
  <si>
    <t>Mcghee</t>
  </si>
  <si>
    <t>Acacia Gardens</t>
  </si>
  <si>
    <t>Lightwater</t>
  </si>
  <si>
    <t>Harold</t>
  </si>
  <si>
    <t>Mcnamara</t>
  </si>
  <si>
    <t>Acacia Road</t>
  </si>
  <si>
    <t>Ystrad Meurig</t>
  </si>
  <si>
    <t>Otto</t>
  </si>
  <si>
    <t>Acacia Terrace</t>
  </si>
  <si>
    <t>Llanrwst</t>
  </si>
  <si>
    <t>Ruffin</t>
  </si>
  <si>
    <t>Accacia Grove</t>
  </si>
  <si>
    <t>Corwen</t>
  </si>
  <si>
    <t>Hyman</t>
  </si>
  <si>
    <t>Rodriquez</t>
  </si>
  <si>
    <t>Accommodation Road</t>
  </si>
  <si>
    <t>Craven Arms</t>
  </si>
  <si>
    <t>Cody</t>
  </si>
  <si>
    <t>Vogt</t>
  </si>
  <si>
    <t>Achilles Road</t>
  </si>
  <si>
    <t>Harpenden</t>
  </si>
  <si>
    <t>Nakia</t>
  </si>
  <si>
    <t>Quinn</t>
  </si>
  <si>
    <t>Ackwarth Street</t>
  </si>
  <si>
    <t>Cemaes Bay</t>
  </si>
  <si>
    <t>CR</t>
  </si>
  <si>
    <t>Danica</t>
  </si>
  <si>
    <t>Merritt</t>
  </si>
  <si>
    <t>Acland Crescent</t>
  </si>
  <si>
    <t>Cheltenham</t>
  </si>
  <si>
    <t>Kenneth</t>
  </si>
  <si>
    <t>Tidwell</t>
  </si>
  <si>
    <t>Acton Park</t>
  </si>
  <si>
    <t>Crianlarich</t>
  </si>
  <si>
    <t>Jason</t>
  </si>
  <si>
    <t>Adam Eve</t>
  </si>
  <si>
    <t>Greenock</t>
  </si>
  <si>
    <t>Ailene</t>
  </si>
  <si>
    <t>Self</t>
  </si>
  <si>
    <t>Adam Road</t>
  </si>
  <si>
    <t>Portsmouth</t>
  </si>
  <si>
    <t>Odell</t>
  </si>
  <si>
    <t>Montano</t>
  </si>
  <si>
    <t>Wells</t>
  </si>
  <si>
    <t>Ray</t>
  </si>
  <si>
    <t>Navarro</t>
  </si>
  <si>
    <t>Adam Street</t>
  </si>
  <si>
    <t>Camelford</t>
  </si>
  <si>
    <t>Mee</t>
  </si>
  <si>
    <t>Daniels</t>
  </si>
  <si>
    <t>Addington Basin</t>
  </si>
  <si>
    <t>Pinner</t>
  </si>
  <si>
    <t>Martin</t>
  </si>
  <si>
    <t>Walsh</t>
  </si>
  <si>
    <t>Addison Avenue</t>
  </si>
  <si>
    <t>Glenfinnan</t>
  </si>
  <si>
    <t>Mika</t>
  </si>
  <si>
    <t>Belanger</t>
  </si>
  <si>
    <t>fem</t>
  </si>
  <si>
    <t>Addison Terrace</t>
  </si>
  <si>
    <t>Peterculter</t>
  </si>
  <si>
    <t>Faye</t>
  </si>
  <si>
    <t>Honeycutt</t>
  </si>
  <si>
    <t>Adelaide Chambers</t>
  </si>
  <si>
    <t>Ashington</t>
  </si>
  <si>
    <t>Emmy</t>
  </si>
  <si>
    <t>Bartlett</t>
  </si>
  <si>
    <t>FEM</t>
  </si>
  <si>
    <t>Adelaide Cottages</t>
  </si>
  <si>
    <t>Halesowen</t>
  </si>
  <si>
    <t>Elsie</t>
  </si>
  <si>
    <t>Gilmore</t>
  </si>
  <si>
    <t>Adelaide Wharf</t>
  </si>
  <si>
    <t>Staffordshire</t>
  </si>
  <si>
    <t>Shara</t>
  </si>
  <si>
    <t>Jernigan</t>
  </si>
  <si>
    <t>f</t>
  </si>
  <si>
    <t>Adelphi Terrace</t>
  </si>
  <si>
    <t>Kirknewton</t>
  </si>
  <si>
    <t>HS</t>
  </si>
  <si>
    <t>Kirk</t>
  </si>
  <si>
    <t>Poe</t>
  </si>
  <si>
    <t>Admiral Square</t>
  </si>
  <si>
    <t>Holywell</t>
  </si>
  <si>
    <t>Tammie</t>
  </si>
  <si>
    <t>Gates</t>
  </si>
  <si>
    <t>Admirals Way</t>
  </si>
  <si>
    <t>Barking</t>
  </si>
  <si>
    <t>SM</t>
  </si>
  <si>
    <t>Dale</t>
  </si>
  <si>
    <t>Sanford</t>
  </si>
  <si>
    <t>Ado Place</t>
  </si>
  <si>
    <t>Rowlands Gill</t>
  </si>
  <si>
    <t>Temeka</t>
  </si>
  <si>
    <t>Joseph</t>
  </si>
  <si>
    <t>Aegis Grove</t>
  </si>
  <si>
    <t>Lydbury North</t>
  </si>
  <si>
    <t>Willodean</t>
  </si>
  <si>
    <t>Davis</t>
  </si>
  <si>
    <t>Agar Place</t>
  </si>
  <si>
    <t>South Croydon</t>
  </si>
  <si>
    <t>Ivonne</t>
  </si>
  <si>
    <t>Pickens</t>
  </si>
  <si>
    <t>Ainsdale Drive</t>
  </si>
  <si>
    <t>Chislehurst</t>
  </si>
  <si>
    <t>Melodi</t>
  </si>
  <si>
    <t>Colvin</t>
  </si>
  <si>
    <t>Oban</t>
  </si>
  <si>
    <t>Waylon</t>
  </si>
  <si>
    <t>Downs</t>
  </si>
  <si>
    <t>Aintree Estate</t>
  </si>
  <si>
    <t>Hope Valley</t>
  </si>
  <si>
    <t>Annett</t>
  </si>
  <si>
    <t>Browne</t>
  </si>
  <si>
    <t>Alabama Street</t>
  </si>
  <si>
    <t>Westhill</t>
  </si>
  <si>
    <t>Azucena</t>
  </si>
  <si>
    <t>Mcbride</t>
  </si>
  <si>
    <t>Alacross Road</t>
  </si>
  <si>
    <t>Llanarth</t>
  </si>
  <si>
    <t>Miles</t>
  </si>
  <si>
    <t>Baez</t>
  </si>
  <si>
    <t>Alba Gardens</t>
  </si>
  <si>
    <t>Cinderford</t>
  </si>
  <si>
    <t>Trinidad</t>
  </si>
  <si>
    <t>Soto</t>
  </si>
  <si>
    <t>Alba Place</t>
  </si>
  <si>
    <t>Herne Bay</t>
  </si>
  <si>
    <t>Adolph</t>
  </si>
  <si>
    <t>Stringer</t>
  </si>
  <si>
    <t>Albany Courtyard</t>
  </si>
  <si>
    <t>Shropshire</t>
  </si>
  <si>
    <t>Dagmar</t>
  </si>
  <si>
    <t>Hooks</t>
  </si>
  <si>
    <t>Albany Terrace</t>
  </si>
  <si>
    <t>Haywards Heath</t>
  </si>
  <si>
    <t>Waltraud</t>
  </si>
  <si>
    <t>Ledbetter</t>
  </si>
  <si>
    <t>Albert Cottage</t>
  </si>
  <si>
    <t>Stapleton</t>
  </si>
  <si>
    <t>Albert Court</t>
  </si>
  <si>
    <t>County Fermanagh</t>
  </si>
  <si>
    <t>Ashley</t>
  </si>
  <si>
    <t>Gleason</t>
  </si>
  <si>
    <t>Albert Crescent</t>
  </si>
  <si>
    <t>Highbridge</t>
  </si>
  <si>
    <t>Hyde</t>
  </si>
  <si>
    <t>Albert Villas</t>
  </si>
  <si>
    <t>Castlederg</t>
  </si>
  <si>
    <t>Franchesca</t>
  </si>
  <si>
    <t>Carver</t>
  </si>
  <si>
    <t>#N/A</t>
  </si>
  <si>
    <t>Leslie</t>
  </si>
  <si>
    <t>Allred</t>
  </si>
  <si>
    <t>Albion Avenue</t>
  </si>
  <si>
    <t>Watlington</t>
  </si>
  <si>
    <t>Royal</t>
  </si>
  <si>
    <t>Ramsey</t>
  </si>
  <si>
    <t>Albion Buildings</t>
  </si>
  <si>
    <t>Heanor</t>
  </si>
  <si>
    <t>Boyce</t>
  </si>
  <si>
    <t>Case</t>
  </si>
  <si>
    <t>Albion Terrace</t>
  </si>
  <si>
    <t>Halifax</t>
  </si>
  <si>
    <t>Myung</t>
  </si>
  <si>
    <t>Gabriel</t>
  </si>
  <si>
    <t>Albury Mews</t>
  </si>
  <si>
    <t>Tranent</t>
  </si>
  <si>
    <t>Lovetta</t>
  </si>
  <si>
    <t>Green</t>
  </si>
  <si>
    <t>Alcott Avenue</t>
  </si>
  <si>
    <t>Leatherhead</t>
  </si>
  <si>
    <t>Zenia</t>
  </si>
  <si>
    <t>Boudreaux</t>
  </si>
  <si>
    <t>South Yorkshire</t>
  </si>
  <si>
    <t>Mason</t>
  </si>
  <si>
    <t>Hurst</t>
  </si>
  <si>
    <t>Alcott Close</t>
  </si>
  <si>
    <t>Scunthorpe</t>
  </si>
  <si>
    <t>Newton</t>
  </si>
  <si>
    <t>Aldbury Mews</t>
  </si>
  <si>
    <t>Westgate-On-Sea</t>
  </si>
  <si>
    <t>Rubye</t>
  </si>
  <si>
    <t>Mcpherson</t>
  </si>
  <si>
    <t>Alden Avenue</t>
  </si>
  <si>
    <t>Aldershot</t>
  </si>
  <si>
    <t>SK</t>
  </si>
  <si>
    <t>Cherish</t>
  </si>
  <si>
    <t>Tripp</t>
  </si>
  <si>
    <t>Alder Close</t>
  </si>
  <si>
    <t>March</t>
  </si>
  <si>
    <t>Martinez</t>
  </si>
  <si>
    <t>Aldermanbury</t>
  </si>
  <si>
    <t>Hassocks</t>
  </si>
  <si>
    <t>Tama</t>
  </si>
  <si>
    <t>Best</t>
  </si>
  <si>
    <t>Aldermans Hill</t>
  </si>
  <si>
    <t>Essex</t>
  </si>
  <si>
    <t>Afton</t>
  </si>
  <si>
    <t>Owens</t>
  </si>
  <si>
    <t>Aldermans Walk</t>
  </si>
  <si>
    <t>Teignmouth</t>
  </si>
  <si>
    <t>Jodie</t>
  </si>
  <si>
    <t>Beatty</t>
  </si>
  <si>
    <t>Alderminster Road</t>
  </si>
  <si>
    <t>Manningtree</t>
  </si>
  <si>
    <t>Jodee</t>
  </si>
  <si>
    <t>Hargrove</t>
  </si>
  <si>
    <t>Aldersgrove Avenue</t>
  </si>
  <si>
    <t>Auchterarder</t>
  </si>
  <si>
    <t>NR</t>
  </si>
  <si>
    <t>Karrie</t>
  </si>
  <si>
    <t>Vega</t>
  </si>
  <si>
    <t>Aldine Chambers</t>
  </si>
  <si>
    <t>Ripley</t>
  </si>
  <si>
    <t>Neal</t>
  </si>
  <si>
    <t>Aldis Mews</t>
  </si>
  <si>
    <t>Southwell</t>
  </si>
  <si>
    <t>Micah</t>
  </si>
  <si>
    <t>Yoder</t>
  </si>
  <si>
    <t>Aldsworth Close</t>
  </si>
  <si>
    <t>Penrhyndeudraeth</t>
  </si>
  <si>
    <t>Carley</t>
  </si>
  <si>
    <t>Hannah</t>
  </si>
  <si>
    <t>Alexander Evans</t>
  </si>
  <si>
    <t>Horncastle</t>
  </si>
  <si>
    <t>Kelley</t>
  </si>
  <si>
    <t>Alexander Place</t>
  </si>
  <si>
    <t>Isle Of Cumbrae</t>
  </si>
  <si>
    <t>Barbara</t>
  </si>
  <si>
    <t>Russo</t>
  </si>
  <si>
    <t>Alexandra Mews</t>
  </si>
  <si>
    <t>Warwickshire</t>
  </si>
  <si>
    <t>Karie</t>
  </si>
  <si>
    <t>Stephenson</t>
  </si>
  <si>
    <t>Alexandra Road</t>
  </si>
  <si>
    <t>Lanarkshire</t>
  </si>
  <si>
    <t>Alfredo</t>
  </si>
  <si>
    <t>Lake</t>
  </si>
  <si>
    <t>Alexandria Road</t>
  </si>
  <si>
    <t>Fleet</t>
  </si>
  <si>
    <t>Tatyana</t>
  </si>
  <si>
    <t>Harding</t>
  </si>
  <si>
    <t>Kirkliston</t>
  </si>
  <si>
    <t>Lekisha</t>
  </si>
  <si>
    <t>Mckinley</t>
  </si>
  <si>
    <t>Alexandria Terrace</t>
  </si>
  <si>
    <t>Tregaron</t>
  </si>
  <si>
    <t>Melani</t>
  </si>
  <si>
    <t>Hare</t>
  </si>
  <si>
    <t>Alexis Road</t>
  </si>
  <si>
    <t>Esher</t>
  </si>
  <si>
    <t>Jenae</t>
  </si>
  <si>
    <t>Sadler</t>
  </si>
  <si>
    <t>Alford Terrace</t>
  </si>
  <si>
    <t>Ryde</t>
  </si>
  <si>
    <t>Raphael</t>
  </si>
  <si>
    <t>Andrade</t>
  </si>
  <si>
    <t>Alfred Place</t>
  </si>
  <si>
    <t>Ascot</t>
  </si>
  <si>
    <t>BN</t>
  </si>
  <si>
    <t>Garry</t>
  </si>
  <si>
    <t>Hanks</t>
  </si>
  <si>
    <t>Alfred Villas</t>
  </si>
  <si>
    <t>Banwell</t>
  </si>
  <si>
    <t>Leilani</t>
  </si>
  <si>
    <t>Krause</t>
  </si>
  <si>
    <t>Alfreda Street</t>
  </si>
  <si>
    <t>Skelmorlie</t>
  </si>
  <si>
    <t>Francisco</t>
  </si>
  <si>
    <t>Everett</t>
  </si>
  <si>
    <t>Alfreton Close</t>
  </si>
  <si>
    <t>Rhyl</t>
  </si>
  <si>
    <t>Jackie</t>
  </si>
  <si>
    <t>Espinosa</t>
  </si>
  <si>
    <t>Alfreton Villas</t>
  </si>
  <si>
    <t>West Kilbride</t>
  </si>
  <si>
    <t>James</t>
  </si>
  <si>
    <t>Lutz</t>
  </si>
  <si>
    <t>Algarve Road</t>
  </si>
  <si>
    <t>Coleraine</t>
  </si>
  <si>
    <t>Kevin</t>
  </si>
  <si>
    <t>Alice Cottages</t>
  </si>
  <si>
    <t>Whitehaven</t>
  </si>
  <si>
    <t>Gay</t>
  </si>
  <si>
    <t>Espinoza</t>
  </si>
  <si>
    <t>Alice Terrace</t>
  </si>
  <si>
    <t>Isle Of South Uist</t>
  </si>
  <si>
    <t>Adam</t>
  </si>
  <si>
    <t>Roy</t>
  </si>
  <si>
    <t>Allen Road</t>
  </si>
  <si>
    <t>Rugby</t>
  </si>
  <si>
    <t>Maynard</t>
  </si>
  <si>
    <t>Burr</t>
  </si>
  <si>
    <t>Allen Street</t>
  </si>
  <si>
    <t>Ramsgate</t>
  </si>
  <si>
    <t>Kerry</t>
  </si>
  <si>
    <t>Goddard</t>
  </si>
  <si>
    <t>Allestree Villas</t>
  </si>
  <si>
    <t>Ballachulish</t>
  </si>
  <si>
    <t>Adriane</t>
  </si>
  <si>
    <t>Haywood</t>
  </si>
  <si>
    <t>Alleyn Court</t>
  </si>
  <si>
    <t>Tadcaster</t>
  </si>
  <si>
    <t>Carita</t>
  </si>
  <si>
    <t>Kaufman</t>
  </si>
  <si>
    <t>Alleyne Road</t>
  </si>
  <si>
    <t>St. Andrews</t>
  </si>
  <si>
    <t>Noemi</t>
  </si>
  <si>
    <t>Faulkner</t>
  </si>
  <si>
    <t>Allison Close</t>
  </si>
  <si>
    <t>West Sussex</t>
  </si>
  <si>
    <t>Rickey</t>
  </si>
  <si>
    <t>Morales</t>
  </si>
  <si>
    <t>Allison Road</t>
  </si>
  <si>
    <t>Llandudno</t>
  </si>
  <si>
    <t>Gillian</t>
  </si>
  <si>
    <t>Carlson</t>
  </si>
  <si>
    <t>Allleyn Crescent</t>
  </si>
  <si>
    <t>Moelfre</t>
  </si>
  <si>
    <t>Darrell</t>
  </si>
  <si>
    <t>Fournier</t>
  </si>
  <si>
    <t>Allnutt Way</t>
  </si>
  <si>
    <t>Stornoway</t>
  </si>
  <si>
    <t>Apryl</t>
  </si>
  <si>
    <t>Tyson</t>
  </si>
  <si>
    <t>Allsop Mews</t>
  </si>
  <si>
    <t>Romelia</t>
  </si>
  <si>
    <t>Woodward</t>
  </si>
  <si>
    <t>Allsop Place</t>
  </si>
  <si>
    <t>Coalville</t>
  </si>
  <si>
    <t>Natisha</t>
  </si>
  <si>
    <t>Betts</t>
  </si>
  <si>
    <t>Alma Cottage</t>
  </si>
  <si>
    <t>Axbridge</t>
  </si>
  <si>
    <t>Frances</t>
  </si>
  <si>
    <t>Winter</t>
  </si>
  <si>
    <t>Alma Hill</t>
  </si>
  <si>
    <t>Bexley</t>
  </si>
  <si>
    <t>DY</t>
  </si>
  <si>
    <t>Len</t>
  </si>
  <si>
    <t>Frye</t>
  </si>
  <si>
    <t>Alma Rd</t>
  </si>
  <si>
    <t>Paignton</t>
  </si>
  <si>
    <t>Dorene</t>
  </si>
  <si>
    <t>Mcclendon</t>
  </si>
  <si>
    <t>Alma Sq</t>
  </si>
  <si>
    <t>Faringdon</t>
  </si>
  <si>
    <t>Bernie</t>
  </si>
  <si>
    <t>Browning</t>
  </si>
  <si>
    <t>Alnwick Road</t>
  </si>
  <si>
    <t>Carshalton</t>
  </si>
  <si>
    <t>Sydney</t>
  </si>
  <si>
    <t>Brandon</t>
  </si>
  <si>
    <t>Alpha Cottages</t>
  </si>
  <si>
    <t>Falmouth</t>
  </si>
  <si>
    <t>Treena</t>
  </si>
  <si>
    <t>Graves</t>
  </si>
  <si>
    <t>Alpha Terrace</t>
  </si>
  <si>
    <t>Aberlour</t>
  </si>
  <si>
    <t>NP</t>
  </si>
  <si>
    <t>Gil</t>
  </si>
  <si>
    <t>Becker</t>
  </si>
  <si>
    <t>Alphabet Court</t>
  </si>
  <si>
    <t>Stranraer</t>
  </si>
  <si>
    <t>Drew</t>
  </si>
  <si>
    <t>Ayala</t>
  </si>
  <si>
    <t>Alpine Road</t>
  </si>
  <si>
    <t>Prestatyn</t>
  </si>
  <si>
    <t>Eliana</t>
  </si>
  <si>
    <t>Rosa</t>
  </si>
  <si>
    <t>Alscot Way</t>
  </si>
  <si>
    <t>Huntingdon</t>
  </si>
  <si>
    <t>Tracy</t>
  </si>
  <si>
    <t>Salas</t>
  </si>
  <si>
    <t>Althorp Road</t>
  </si>
  <si>
    <t>Rossendale</t>
  </si>
  <si>
    <t>Wilfred</t>
  </si>
  <si>
    <t>Shipman</t>
  </si>
  <si>
    <t>Althorpe Road</t>
  </si>
  <si>
    <t>Llangollen</t>
  </si>
  <si>
    <t>Cyrus</t>
  </si>
  <si>
    <t>Gonzalez</t>
  </si>
  <si>
    <t>Alverstone Road</t>
  </si>
  <si>
    <t>Mallaig</t>
  </si>
  <si>
    <t>Avelina</t>
  </si>
  <si>
    <t>Valdez</t>
  </si>
  <si>
    <t>Alverton Street</t>
  </si>
  <si>
    <t>Goole</t>
  </si>
  <si>
    <t>Criselda</t>
  </si>
  <si>
    <t>Rosado</t>
  </si>
  <si>
    <t>Alwyne Villas</t>
  </si>
  <si>
    <t>Newcastle</t>
  </si>
  <si>
    <t>France</t>
  </si>
  <si>
    <t>Cowan</t>
  </si>
  <si>
    <t>Ambassador Square</t>
  </si>
  <si>
    <t>Shotts</t>
  </si>
  <si>
    <t>Joey</t>
  </si>
  <si>
    <t>Salgado</t>
  </si>
  <si>
    <t>Amberden Avenue</t>
  </si>
  <si>
    <t>Seahouses</t>
  </si>
  <si>
    <t>Sol</t>
  </si>
  <si>
    <t>Staples</t>
  </si>
  <si>
    <t>Amberley Road</t>
  </si>
  <si>
    <t>Gourock</t>
  </si>
  <si>
    <t>Russell</t>
  </si>
  <si>
    <t>Rev</t>
  </si>
  <si>
    <t>Ambleside Close</t>
  </si>
  <si>
    <t>Market Harborough</t>
  </si>
  <si>
    <t>Bob</t>
  </si>
  <si>
    <t>Newell</t>
  </si>
  <si>
    <t>Ambrose Close</t>
  </si>
  <si>
    <t>Launceston</t>
  </si>
  <si>
    <t>Isabella</t>
  </si>
  <si>
    <t>Lanier</t>
  </si>
  <si>
    <t>Amelia Cottages</t>
  </si>
  <si>
    <t>Bobbye</t>
  </si>
  <si>
    <t>Britton</t>
  </si>
  <si>
    <t>Amelia Place</t>
  </si>
  <si>
    <t>Prescot</t>
  </si>
  <si>
    <t>Chambers</t>
  </si>
  <si>
    <t>Amen Court</t>
  </si>
  <si>
    <t>Witney</t>
  </si>
  <si>
    <t>Loretta</t>
  </si>
  <si>
    <t>Leary</t>
  </si>
  <si>
    <t>Amerland Road</t>
  </si>
  <si>
    <t>Kent</t>
  </si>
  <si>
    <t>Courtney</t>
  </si>
  <si>
    <t>Amherst Road</t>
  </si>
  <si>
    <t>Boston</t>
  </si>
  <si>
    <t>L</t>
  </si>
  <si>
    <t>Quentin</t>
  </si>
  <si>
    <t>Hensley</t>
  </si>
  <si>
    <t>Amroth Green</t>
  </si>
  <si>
    <t>Chertsey</t>
  </si>
  <si>
    <t>Valerie</t>
  </si>
  <si>
    <t>Gibbs</t>
  </si>
  <si>
    <t>Winkleigh</t>
  </si>
  <si>
    <t>Barton</t>
  </si>
  <si>
    <t>Anchor Mill</t>
  </si>
  <si>
    <t>London</t>
  </si>
  <si>
    <t>Lynell</t>
  </si>
  <si>
    <t>Foster</t>
  </si>
  <si>
    <t>Anderson Street</t>
  </si>
  <si>
    <t>Tighnabruaich</t>
  </si>
  <si>
    <t>Rudolf</t>
  </si>
  <si>
    <t>Spicer</t>
  </si>
  <si>
    <t>Andover Terrace</t>
  </si>
  <si>
    <t>Middlewich</t>
  </si>
  <si>
    <t>Alesia</t>
  </si>
  <si>
    <t>King</t>
  </si>
  <si>
    <t>Andrews Walk</t>
  </si>
  <si>
    <t>Hinton St. George</t>
  </si>
  <si>
    <t>Wes</t>
  </si>
  <si>
    <t>Bird</t>
  </si>
  <si>
    <t>Anerley Road</t>
  </si>
  <si>
    <t>Lynette</t>
  </si>
  <si>
    <t>Barrett</t>
  </si>
  <si>
    <t>Anerley Station</t>
  </si>
  <si>
    <t>Tillicoultry</t>
  </si>
  <si>
    <t>Neil</t>
  </si>
  <si>
    <t>Bateman</t>
  </si>
  <si>
    <t>Anerley Street</t>
  </si>
  <si>
    <t>Wells-Next-The-Sea</t>
  </si>
  <si>
    <t>Maria</t>
  </si>
  <si>
    <t>Culver</t>
  </si>
  <si>
    <t>Angel Close</t>
  </si>
  <si>
    <t>Marazion</t>
  </si>
  <si>
    <t>Gaston</t>
  </si>
  <si>
    <t>Angel Park</t>
  </si>
  <si>
    <t>Berkshire</t>
  </si>
  <si>
    <t>DA</t>
  </si>
  <si>
    <t>Sharda</t>
  </si>
  <si>
    <t>Odom</t>
  </si>
  <si>
    <t>Angel Yard</t>
  </si>
  <si>
    <t>Shipston-On-Stour</t>
  </si>
  <si>
    <t>Ronald</t>
  </si>
  <si>
    <t>Daniel</t>
  </si>
  <si>
    <t>Angell Road</t>
  </si>
  <si>
    <t>Nethy Bridge</t>
  </si>
  <si>
    <t>Vennie</t>
  </si>
  <si>
    <t>Voss</t>
  </si>
  <si>
    <t>Angell Town</t>
  </si>
  <si>
    <t>Ashton-Under-Lyne</t>
  </si>
  <si>
    <t>Art</t>
  </si>
  <si>
    <t>Mcmanus</t>
  </si>
  <si>
    <t>Angus Street</t>
  </si>
  <si>
    <t>Billingham</t>
  </si>
  <si>
    <t>CM</t>
  </si>
  <si>
    <t>Tyra</t>
  </si>
  <si>
    <t>Henry</t>
  </si>
  <si>
    <t>Anley Road</t>
  </si>
  <si>
    <t>Trevor</t>
  </si>
  <si>
    <t>Lancaster</t>
  </si>
  <si>
    <t>Annetts Crescent</t>
  </si>
  <si>
    <t>Gloucestershire</t>
  </si>
  <si>
    <t>Fernando</t>
  </si>
  <si>
    <t>Annie Besant</t>
  </si>
  <si>
    <t>Guernsey</t>
  </si>
  <si>
    <t>Devon</t>
  </si>
  <si>
    <t>Gutierrez</t>
  </si>
  <si>
    <t>Seascale</t>
  </si>
  <si>
    <t>Odette</t>
  </si>
  <si>
    <t>Tompkins</t>
  </si>
  <si>
    <t>Ann's Avenue</t>
  </si>
  <si>
    <t>Benfleet</t>
  </si>
  <si>
    <t>Moshe</t>
  </si>
  <si>
    <t>Kessler</t>
  </si>
  <si>
    <t>Anns Street</t>
  </si>
  <si>
    <t>Chard</t>
  </si>
  <si>
    <t>Noe</t>
  </si>
  <si>
    <t>Tintagel</t>
  </si>
  <si>
    <t>Keenan</t>
  </si>
  <si>
    <t>Mcguire</t>
  </si>
  <si>
    <t>Ann's Terrace</t>
  </si>
  <si>
    <t>Eye</t>
  </si>
  <si>
    <t>Joshua</t>
  </si>
  <si>
    <t>Burks</t>
  </si>
  <si>
    <t>Ann's Villaw</t>
  </si>
  <si>
    <t>Lynton</t>
  </si>
  <si>
    <t>Bradly</t>
  </si>
  <si>
    <t>Childers</t>
  </si>
  <si>
    <t>Ansdell Road</t>
  </si>
  <si>
    <t>Dolgellau</t>
  </si>
  <si>
    <t>Mandy</t>
  </si>
  <si>
    <t>Peck</t>
  </si>
  <si>
    <t>Ansdell Terrace</t>
  </si>
  <si>
    <t>Llandinam</t>
  </si>
  <si>
    <t>Jerrell</t>
  </si>
  <si>
    <t>Jaramillo</t>
  </si>
  <si>
    <t>Anthony Terrace</t>
  </si>
  <si>
    <t>Neath</t>
  </si>
  <si>
    <t>Cary</t>
  </si>
  <si>
    <t>Fleming</t>
  </si>
  <si>
    <t>Antill Terrace</t>
  </si>
  <si>
    <t>Ilkeston</t>
  </si>
  <si>
    <t>Aurelio</t>
  </si>
  <si>
    <t>Harrison</t>
  </si>
  <si>
    <t>Antrim Road</t>
  </si>
  <si>
    <t>Havant</t>
  </si>
  <si>
    <t>Cole</t>
  </si>
  <si>
    <t>Wolf</t>
  </si>
  <si>
    <t>Anvil Close</t>
  </si>
  <si>
    <t>Rubi</t>
  </si>
  <si>
    <t>Moreno</t>
  </si>
  <si>
    <t>Appach Road</t>
  </si>
  <si>
    <t>Mitzi</t>
  </si>
  <si>
    <t>Quinones</t>
  </si>
  <si>
    <t>Apple Yard</t>
  </si>
  <si>
    <t>Southwold</t>
  </si>
  <si>
    <t>Sean</t>
  </si>
  <si>
    <t>Mayes</t>
  </si>
  <si>
    <t>Applegarth Road</t>
  </si>
  <si>
    <t>Lochgilphead</t>
  </si>
  <si>
    <t>Sherell</t>
  </si>
  <si>
    <t>Clinton</t>
  </si>
  <si>
    <t>Apprentice Way</t>
  </si>
  <si>
    <t>Lutterworth</t>
  </si>
  <si>
    <t>Rusty</t>
  </si>
  <si>
    <t>Albert</t>
  </si>
  <si>
    <t>Approach Road</t>
  </si>
  <si>
    <t>Beaconsfield</t>
  </si>
  <si>
    <t>WF</t>
  </si>
  <si>
    <t>Thad</t>
  </si>
  <si>
    <t>Colbert</t>
  </si>
  <si>
    <t>Aprey Gardens</t>
  </si>
  <si>
    <t>Isle Of Canna</t>
  </si>
  <si>
    <t>Nora</t>
  </si>
  <si>
    <t>Macias</t>
  </si>
  <si>
    <t>Arabella Row</t>
  </si>
  <si>
    <t>Julian</t>
  </si>
  <si>
    <t>Arabia Close</t>
  </si>
  <si>
    <t>Calvin</t>
  </si>
  <si>
    <t>Costello</t>
  </si>
  <si>
    <t>Arbour Square</t>
  </si>
  <si>
    <t>Paulette</t>
  </si>
  <si>
    <t>Weir</t>
  </si>
  <si>
    <t>Arbuthnot Road</t>
  </si>
  <si>
    <t>Consett</t>
  </si>
  <si>
    <t>Roselee</t>
  </si>
  <si>
    <t>Farley</t>
  </si>
  <si>
    <t>Arch Street</t>
  </si>
  <si>
    <t>Elenora</t>
  </si>
  <si>
    <t>Bradley</t>
  </si>
  <si>
    <t>Archel Road</t>
  </si>
  <si>
    <t>Thurman</t>
  </si>
  <si>
    <t>Archer Square</t>
  </si>
  <si>
    <t>Lanark</t>
  </si>
  <si>
    <t>Eric</t>
  </si>
  <si>
    <t>Whitehead</t>
  </si>
  <si>
    <t>Arden Estate</t>
  </si>
  <si>
    <t>Crowborough</t>
  </si>
  <si>
    <t>Damian</t>
  </si>
  <si>
    <t>Hayes</t>
  </si>
  <si>
    <t>Ardfillan Road</t>
  </si>
  <si>
    <t>Whitstable</t>
  </si>
  <si>
    <t>Arturo</t>
  </si>
  <si>
    <t>Field</t>
  </si>
  <si>
    <t>Ardleigh Terrace</t>
  </si>
  <si>
    <t>Littlehampton</t>
  </si>
  <si>
    <t>Hillary</t>
  </si>
  <si>
    <t>Shook</t>
  </si>
  <si>
    <t>Ardmere Cottages</t>
  </si>
  <si>
    <t>Bromsgrove</t>
  </si>
  <si>
    <t>WR</t>
  </si>
  <si>
    <t>Demetrius</t>
  </si>
  <si>
    <t>Goodson</t>
  </si>
  <si>
    <t>Ardwick Road</t>
  </si>
  <si>
    <t>Gillingham</t>
  </si>
  <si>
    <t>Del</t>
  </si>
  <si>
    <t>Mccain</t>
  </si>
  <si>
    <t>Arena Estate</t>
  </si>
  <si>
    <t>Llanrhystud</t>
  </si>
  <si>
    <t>Loren</t>
  </si>
  <si>
    <t>Downing</t>
  </si>
  <si>
    <t>Argent Street</t>
  </si>
  <si>
    <t>Johnnie</t>
  </si>
  <si>
    <t>Calhoun</t>
  </si>
  <si>
    <t>Argon Mews</t>
  </si>
  <si>
    <t>Maldon</t>
  </si>
  <si>
    <t>Clair</t>
  </si>
  <si>
    <t>Wilkes</t>
  </si>
  <si>
    <t>Ariel Road</t>
  </si>
  <si>
    <t>Arundel</t>
  </si>
  <si>
    <t>SG</t>
  </si>
  <si>
    <t>Burt</t>
  </si>
  <si>
    <t>Haskins</t>
  </si>
  <si>
    <t>Margate</t>
  </si>
  <si>
    <t>Gloria</t>
  </si>
  <si>
    <t>Mcclain</t>
  </si>
  <si>
    <t>Arkley Crescent</t>
  </si>
  <si>
    <t>Trenton</t>
  </si>
  <si>
    <t>Bassett</t>
  </si>
  <si>
    <t>Arlesford Road</t>
  </si>
  <si>
    <t>Llanidloes</t>
  </si>
  <si>
    <t>Madonna</t>
  </si>
  <si>
    <t>Engel</t>
  </si>
  <si>
    <t>Arlington Place</t>
  </si>
  <si>
    <t>Ty Croes</t>
  </si>
  <si>
    <t>Kena</t>
  </si>
  <si>
    <t>Gonzales</t>
  </si>
  <si>
    <t>Arlington Villas</t>
  </si>
  <si>
    <t>Lottie</t>
  </si>
  <si>
    <t>Mccormick</t>
  </si>
  <si>
    <t>Arlington Way</t>
  </si>
  <si>
    <t>Birchington</t>
  </si>
  <si>
    <t>BD</t>
  </si>
  <si>
    <t>Kimberli</t>
  </si>
  <si>
    <t>Armada Street</t>
  </si>
  <si>
    <t>Bamburgh</t>
  </si>
  <si>
    <t>Desmond</t>
  </si>
  <si>
    <t>Means</t>
  </si>
  <si>
    <t>Armadale Road</t>
  </si>
  <si>
    <t>Spean Bridge</t>
  </si>
  <si>
    <t>Otis</t>
  </si>
  <si>
    <t>Kennedy</t>
  </si>
  <si>
    <t>Armory</t>
  </si>
  <si>
    <t>Franklin</t>
  </si>
  <si>
    <t>Copeland</t>
  </si>
  <si>
    <t>Armory Yard</t>
  </si>
  <si>
    <t>Frome</t>
  </si>
  <si>
    <t>Armstrong Place</t>
  </si>
  <si>
    <t>Motherwell</t>
  </si>
  <si>
    <t>Austin</t>
  </si>
  <si>
    <t>Jean</t>
  </si>
  <si>
    <t>Arneway Street</t>
  </si>
  <si>
    <t>Coniston</t>
  </si>
  <si>
    <t>Man</t>
  </si>
  <si>
    <t>Lopez</t>
  </si>
  <si>
    <t>Arnolds Cottages</t>
  </si>
  <si>
    <t>Invergarry</t>
  </si>
  <si>
    <t>LS</t>
  </si>
  <si>
    <t>Ron</t>
  </si>
  <si>
    <t>Acevedo</t>
  </si>
  <si>
    <t>Arnolds Paragon</t>
  </si>
  <si>
    <t>Crewkerne</t>
  </si>
  <si>
    <t>Timmy</t>
  </si>
  <si>
    <t>Aldrich</t>
  </si>
  <si>
    <t>Arnott Street</t>
  </si>
  <si>
    <t>Dalmally</t>
  </si>
  <si>
    <t>Stephnie</t>
  </si>
  <si>
    <t>Vaughan</t>
  </si>
  <si>
    <t>Arragon Gardens</t>
  </si>
  <si>
    <t>Sanquhar</t>
  </si>
  <si>
    <t>Hal</t>
  </si>
  <si>
    <t>Artesian Walk</t>
  </si>
  <si>
    <t>Gretna</t>
  </si>
  <si>
    <t>Britt</t>
  </si>
  <si>
    <t>Artichoke Place</t>
  </si>
  <si>
    <t>Strome Ferry</t>
  </si>
  <si>
    <t>Pasquale</t>
  </si>
  <si>
    <t>Akers</t>
  </si>
  <si>
    <t>Artisans Dwellings</t>
  </si>
  <si>
    <t>Abertillery</t>
  </si>
  <si>
    <t>Willa</t>
  </si>
  <si>
    <t>Kaiser</t>
  </si>
  <si>
    <t>Arundel Square</t>
  </si>
  <si>
    <t>Abergavenny</t>
  </si>
  <si>
    <t>AB</t>
  </si>
  <si>
    <t>Jorge</t>
  </si>
  <si>
    <t>Haines</t>
  </si>
  <si>
    <t>Ash Villa</t>
  </si>
  <si>
    <t>Norfolk</t>
  </si>
  <si>
    <t>Olene</t>
  </si>
  <si>
    <t>Ashbourne Terrace</t>
  </si>
  <si>
    <t>County Durham</t>
  </si>
  <si>
    <t>Bryan</t>
  </si>
  <si>
    <t>Garland</t>
  </si>
  <si>
    <t>Ashburnham Road</t>
  </si>
  <si>
    <t>Rye</t>
  </si>
  <si>
    <t>Blanton</t>
  </si>
  <si>
    <t>Ashburton Green</t>
  </si>
  <si>
    <t>Burry Port</t>
  </si>
  <si>
    <t>Dudley</t>
  </si>
  <si>
    <t>Benton</t>
  </si>
  <si>
    <t>Ashburton Road</t>
  </si>
  <si>
    <t>Higgins</t>
  </si>
  <si>
    <t>Ashcombe Street</t>
  </si>
  <si>
    <t>Beverley</t>
  </si>
  <si>
    <t>RH</t>
  </si>
  <si>
    <t>Dwain</t>
  </si>
  <si>
    <t>Justice</t>
  </si>
  <si>
    <t>Ashdown Way</t>
  </si>
  <si>
    <t>Hawes</t>
  </si>
  <si>
    <t>Irena</t>
  </si>
  <si>
    <t>Fontenot</t>
  </si>
  <si>
    <t>Ashen Villas</t>
  </si>
  <si>
    <t>Market Drayton</t>
  </si>
  <si>
    <t>Diego</t>
  </si>
  <si>
    <t>Hartman</t>
  </si>
  <si>
    <t>Ashford Close</t>
  </si>
  <si>
    <t>Alford</t>
  </si>
  <si>
    <t>G</t>
  </si>
  <si>
    <t>Sheldon</t>
  </si>
  <si>
    <t>Booth</t>
  </si>
  <si>
    <t>Ashingdon Close</t>
  </si>
  <si>
    <t>Buntingford</t>
  </si>
  <si>
    <t>Linnea</t>
  </si>
  <si>
    <t>Eastman</t>
  </si>
  <si>
    <t>Ashland Place</t>
  </si>
  <si>
    <t>Gallagher</t>
  </si>
  <si>
    <t>Ashley Crescent</t>
  </si>
  <si>
    <t>Buckinghamshire</t>
  </si>
  <si>
    <t>Vi</t>
  </si>
  <si>
    <t>Ashridge Crescent</t>
  </si>
  <si>
    <t>Reggie</t>
  </si>
  <si>
    <t>Messer</t>
  </si>
  <si>
    <t>Ashridge Gardens</t>
  </si>
  <si>
    <t>Hengoed</t>
  </si>
  <si>
    <t>Willian</t>
  </si>
  <si>
    <t>Astor Court</t>
  </si>
  <si>
    <t>Epsom</t>
  </si>
  <si>
    <t>Otha</t>
  </si>
  <si>
    <t>Shaffer</t>
  </si>
  <si>
    <t>Atherton Road</t>
  </si>
  <si>
    <t>Frinton-On-Sea</t>
  </si>
  <si>
    <t>Renata</t>
  </si>
  <si>
    <t>Michael</t>
  </si>
  <si>
    <t>Atherton St</t>
  </si>
  <si>
    <t>Warlingham</t>
  </si>
  <si>
    <t>Bud</t>
  </si>
  <si>
    <t>Rowland</t>
  </si>
  <si>
    <t>Atlas Street</t>
  </si>
  <si>
    <t>Isle Of Eigg</t>
  </si>
  <si>
    <t>Claud</t>
  </si>
  <si>
    <t>Attfield Close</t>
  </si>
  <si>
    <t>Shaftesbury</t>
  </si>
  <si>
    <t>Richie</t>
  </si>
  <si>
    <t>Olsen</t>
  </si>
  <si>
    <t>Atwell Street</t>
  </si>
  <si>
    <t>Dalkeith</t>
  </si>
  <si>
    <t>Robt</t>
  </si>
  <si>
    <t>Reyes</t>
  </si>
  <si>
    <t>Atwood Road</t>
  </si>
  <si>
    <t>Lewes</t>
  </si>
  <si>
    <t>Mitch</t>
  </si>
  <si>
    <t>Polk</t>
  </si>
  <si>
    <t>Aubert Road</t>
  </si>
  <si>
    <t>Prudhoe</t>
  </si>
  <si>
    <t>Benny</t>
  </si>
  <si>
    <t>Pritchett</t>
  </si>
  <si>
    <t>Augusta Street</t>
  </si>
  <si>
    <t>Cardigan</t>
  </si>
  <si>
    <t>Miguelina</t>
  </si>
  <si>
    <t>Ballard</t>
  </si>
  <si>
    <t>Augustus Square</t>
  </si>
  <si>
    <t>Oswestry</t>
  </si>
  <si>
    <t>Sterling</t>
  </si>
  <si>
    <t>Petty</t>
  </si>
  <si>
    <t>Austin Street</t>
  </si>
  <si>
    <t>County Antrim</t>
  </si>
  <si>
    <t>Liberty</t>
  </si>
  <si>
    <t>Avarn Road</t>
  </si>
  <si>
    <t>Markfield</t>
  </si>
  <si>
    <t>Chong</t>
  </si>
  <si>
    <t>Myles</t>
  </si>
  <si>
    <t>Thetford</t>
  </si>
  <si>
    <t>Ester</t>
  </si>
  <si>
    <t>Spivey</t>
  </si>
  <si>
    <t>Ave Maria</t>
  </si>
  <si>
    <t>German</t>
  </si>
  <si>
    <t>Miranda</t>
  </si>
  <si>
    <t>Avebury Street</t>
  </si>
  <si>
    <t>Kidlington</t>
  </si>
  <si>
    <t>Arnoldo</t>
  </si>
  <si>
    <t>Aguilar</t>
  </si>
  <si>
    <t>Avenue</t>
  </si>
  <si>
    <t>Alnwick</t>
  </si>
  <si>
    <t>Buck</t>
  </si>
  <si>
    <t>Rowe</t>
  </si>
  <si>
    <t>Avenue Gardens</t>
  </si>
  <si>
    <t>Whitchurch</t>
  </si>
  <si>
    <t>Cesar</t>
  </si>
  <si>
    <t>Avenue Place</t>
  </si>
  <si>
    <t>Corinne</t>
  </si>
  <si>
    <t>Felton</t>
  </si>
  <si>
    <t>Bo</t>
  </si>
  <si>
    <t>Roper</t>
  </si>
  <si>
    <t>Avery Farm</t>
  </si>
  <si>
    <t>Beckenham</t>
  </si>
  <si>
    <t>DT</t>
  </si>
  <si>
    <t>Lyman</t>
  </si>
  <si>
    <t>Miner</t>
  </si>
  <si>
    <t>Aviary Close</t>
  </si>
  <si>
    <t>Hayling Island</t>
  </si>
  <si>
    <t>Michele</t>
  </si>
  <si>
    <t>Winters</t>
  </si>
  <si>
    <t>Merriott</t>
  </si>
  <si>
    <t>Chasity</t>
  </si>
  <si>
    <t>Pratt</t>
  </si>
  <si>
    <t>Avonley Road</t>
  </si>
  <si>
    <t>Nicolette</t>
  </si>
  <si>
    <t>Stout</t>
  </si>
  <si>
    <t>Ax Yard</t>
  </si>
  <si>
    <t>Fabian</t>
  </si>
  <si>
    <t>Mccracken</t>
  </si>
  <si>
    <t>Aylesham Close</t>
  </si>
  <si>
    <t>Talybont</t>
  </si>
  <si>
    <t>Marylynn</t>
  </si>
  <si>
    <t>Estes</t>
  </si>
  <si>
    <t>Azenby Square</t>
  </si>
  <si>
    <t>Caernarfon</t>
  </si>
  <si>
    <t>Vernia</t>
  </si>
  <si>
    <t>Benjamin</t>
  </si>
  <si>
    <t>Bachelor's Hall</t>
  </si>
  <si>
    <t>Dartmouth</t>
  </si>
  <si>
    <t>Aurelia</t>
  </si>
  <si>
    <t>Welch</t>
  </si>
  <si>
    <t>Back Church</t>
  </si>
  <si>
    <t>Inveraray</t>
  </si>
  <si>
    <t>Jarrod</t>
  </si>
  <si>
    <t>Crenshaw</t>
  </si>
  <si>
    <t>Bacons Lane</t>
  </si>
  <si>
    <t>Debora</t>
  </si>
  <si>
    <t>Bacton Street</t>
  </si>
  <si>
    <t>North Ferriby</t>
  </si>
  <si>
    <t>Shirleen</t>
  </si>
  <si>
    <t>Rushing</t>
  </si>
  <si>
    <t>Bailey Place</t>
  </si>
  <si>
    <t>Jayna</t>
  </si>
  <si>
    <t>Plummer</t>
  </si>
  <si>
    <t>Baird Gardens</t>
  </si>
  <si>
    <t>Bacup</t>
  </si>
  <si>
    <t>ME</t>
  </si>
  <si>
    <t>Lakiesha</t>
  </si>
  <si>
    <t>Connell</t>
  </si>
  <si>
    <t>Baker Terrace</t>
  </si>
  <si>
    <t>Brentwood</t>
  </si>
  <si>
    <t>LD</t>
  </si>
  <si>
    <t>Marilu</t>
  </si>
  <si>
    <t>Dodge</t>
  </si>
  <si>
    <t>Bakers Mews</t>
  </si>
  <si>
    <t>Billericay</t>
  </si>
  <si>
    <t>Teisha</t>
  </si>
  <si>
    <t>Thornton</t>
  </si>
  <si>
    <t>Baldwyn Gardens</t>
  </si>
  <si>
    <t>Potters Bar</t>
  </si>
  <si>
    <t>Joanie</t>
  </si>
  <si>
    <t>Elmore</t>
  </si>
  <si>
    <t>Balgonie Road</t>
  </si>
  <si>
    <t>Criccieth</t>
  </si>
  <si>
    <t>Kennith</t>
  </si>
  <si>
    <t>Witt</t>
  </si>
  <si>
    <t>Balham New</t>
  </si>
  <si>
    <t>Humbie</t>
  </si>
  <si>
    <t>Claudine</t>
  </si>
  <si>
    <t>Dennison</t>
  </si>
  <si>
    <t>Balham Place</t>
  </si>
  <si>
    <t>Heathfield</t>
  </si>
  <si>
    <t>Hong</t>
  </si>
  <si>
    <t>Butler</t>
  </si>
  <si>
    <t>Balham Station</t>
  </si>
  <si>
    <t>Stamford</t>
  </si>
  <si>
    <t>Hung</t>
  </si>
  <si>
    <t>Bauer</t>
  </si>
  <si>
    <t>Ball Court</t>
  </si>
  <si>
    <t>Mountain Ash</t>
  </si>
  <si>
    <t>Tajuana</t>
  </si>
  <si>
    <t>Saldana</t>
  </si>
  <si>
    <t>Ballards Lane</t>
  </si>
  <si>
    <t>St. Agnes</t>
  </si>
  <si>
    <t>Walker</t>
  </si>
  <si>
    <t>Pruitt</t>
  </si>
  <si>
    <t>Balliol Road</t>
  </si>
  <si>
    <t>Chepstow</t>
  </si>
  <si>
    <t>Dane</t>
  </si>
  <si>
    <t>Hilliard</t>
  </si>
  <si>
    <t>Ball's Buildings</t>
  </si>
  <si>
    <t>Meri</t>
  </si>
  <si>
    <t>Balmoral Grove</t>
  </si>
  <si>
    <t>Broadstairs</t>
  </si>
  <si>
    <t>TQ</t>
  </si>
  <si>
    <t>Balnacraig Avenue</t>
  </si>
  <si>
    <t>Mary</t>
  </si>
  <si>
    <t>Scott</t>
  </si>
  <si>
    <t>Balvaird Place</t>
  </si>
  <si>
    <t>Poole</t>
  </si>
  <si>
    <t>Frederick</t>
  </si>
  <si>
    <t>Branch</t>
  </si>
  <si>
    <t>Balvernie Villas</t>
  </si>
  <si>
    <t>Darlington</t>
  </si>
  <si>
    <t>Carolee</t>
  </si>
  <si>
    <t>Whitley</t>
  </si>
  <si>
    <t>Llandeilo</t>
  </si>
  <si>
    <t>Palmira</t>
  </si>
  <si>
    <t>Christopher</t>
  </si>
  <si>
    <t>Banbury Place</t>
  </si>
  <si>
    <t>Devizes</t>
  </si>
  <si>
    <t>Banchory Road</t>
  </si>
  <si>
    <t>Katia</t>
  </si>
  <si>
    <t>Simpson</t>
  </si>
  <si>
    <t>Bank Buildings</t>
  </si>
  <si>
    <t>Fred</t>
  </si>
  <si>
    <t>Kerr</t>
  </si>
  <si>
    <t>Banner Square</t>
  </si>
  <si>
    <t>Wedmore</t>
  </si>
  <si>
    <t>Magaly</t>
  </si>
  <si>
    <t>Echols</t>
  </si>
  <si>
    <t>Banning Street</t>
  </si>
  <si>
    <t>Morris</t>
  </si>
  <si>
    <t>Banstead Street</t>
  </si>
  <si>
    <t>Bedford</t>
  </si>
  <si>
    <t>BR</t>
  </si>
  <si>
    <t>Matthew</t>
  </si>
  <si>
    <t>John</t>
  </si>
  <si>
    <t>Henfield</t>
  </si>
  <si>
    <t>Elana</t>
  </si>
  <si>
    <t>Lam</t>
  </si>
  <si>
    <t>Barbel Street</t>
  </si>
  <si>
    <t>Blakeney</t>
  </si>
  <si>
    <t>Lean</t>
  </si>
  <si>
    <t>Maloney</t>
  </si>
  <si>
    <t>Barclay Close</t>
  </si>
  <si>
    <t>Newport</t>
  </si>
  <si>
    <t>Brice</t>
  </si>
  <si>
    <t>Houston</t>
  </si>
  <si>
    <t>Barclay Street</t>
  </si>
  <si>
    <t>Hale</t>
  </si>
  <si>
    <t>Sutton Coldfield</t>
  </si>
  <si>
    <t>Katrina</t>
  </si>
  <si>
    <t>Boggs</t>
  </si>
  <si>
    <t>Barford Street</t>
  </si>
  <si>
    <t>Marlborough</t>
  </si>
  <si>
    <t>Reiko</t>
  </si>
  <si>
    <t>Greenberg</t>
  </si>
  <si>
    <t>Barge House</t>
  </si>
  <si>
    <t>Laurinda</t>
  </si>
  <si>
    <t>Jimenez</t>
  </si>
  <si>
    <t>Bargery Road</t>
  </si>
  <si>
    <t>Inverurie</t>
  </si>
  <si>
    <t>Barili(?) Lodge</t>
  </si>
  <si>
    <t>Yarm</t>
  </si>
  <si>
    <t>Danny</t>
  </si>
  <si>
    <t>Sheehan</t>
  </si>
  <si>
    <t>Barkham Road</t>
  </si>
  <si>
    <t>Coatbridge</t>
  </si>
  <si>
    <t>Johnson</t>
  </si>
  <si>
    <t>Parsons</t>
  </si>
  <si>
    <t>Barlby Gardens</t>
  </si>
  <si>
    <t>Dalbeattie</t>
  </si>
  <si>
    <t>Shanita</t>
  </si>
  <si>
    <t>Hardin</t>
  </si>
  <si>
    <t>Barley Mow</t>
  </si>
  <si>
    <t>Dursley</t>
  </si>
  <si>
    <t>LU</t>
  </si>
  <si>
    <t>Gerald</t>
  </si>
  <si>
    <t>Barnardo Gdns</t>
  </si>
  <si>
    <t>West Linton</t>
  </si>
  <si>
    <t>Kyla</t>
  </si>
  <si>
    <t>Reeder</t>
  </si>
  <si>
    <t>Barnardo Street</t>
  </si>
  <si>
    <t>Lancashire</t>
  </si>
  <si>
    <t>Thaddeus</t>
  </si>
  <si>
    <t>Stuart</t>
  </si>
  <si>
    <t>Barnby Square</t>
  </si>
  <si>
    <t>Isle Of Mannot</t>
  </si>
  <si>
    <t>Forrest</t>
  </si>
  <si>
    <t>Ritchie</t>
  </si>
  <si>
    <t>Barnes Alley</t>
  </si>
  <si>
    <t>Stone</t>
  </si>
  <si>
    <t>Valencia</t>
  </si>
  <si>
    <t>Kinney</t>
  </si>
  <si>
    <t>Barnet Lane</t>
  </si>
  <si>
    <t>Jedburgh</t>
  </si>
  <si>
    <t>Feldman</t>
  </si>
  <si>
    <t>Barnet Street</t>
  </si>
  <si>
    <t>Llanwrtyd Wells</t>
  </si>
  <si>
    <t>Short</t>
  </si>
  <si>
    <t>Barnston Walk</t>
  </si>
  <si>
    <t>Hornchurch</t>
  </si>
  <si>
    <t>Ernest</t>
  </si>
  <si>
    <t>Young</t>
  </si>
  <si>
    <t>Barraud's Wharf</t>
  </si>
  <si>
    <t>Hinckley</t>
  </si>
  <si>
    <t>Oren</t>
  </si>
  <si>
    <t>Funk</t>
  </si>
  <si>
    <t>Barriedale</t>
  </si>
  <si>
    <t>Elgin</t>
  </si>
  <si>
    <t>HA</t>
  </si>
  <si>
    <t>Virgil</t>
  </si>
  <si>
    <t>Barrowgate Road</t>
  </si>
  <si>
    <t>Danita</t>
  </si>
  <si>
    <t>Mcqueen</t>
  </si>
  <si>
    <t>Barrows Place</t>
  </si>
  <si>
    <t>Olin</t>
  </si>
  <si>
    <t>Abraham</t>
  </si>
  <si>
    <t>Barrydene</t>
  </si>
  <si>
    <t>Dundee</t>
  </si>
  <si>
    <t>Clayton</t>
  </si>
  <si>
    <t>Marks</t>
  </si>
  <si>
    <t>Barry's Buildings</t>
  </si>
  <si>
    <t>Rene</t>
  </si>
  <si>
    <t>Westbrook</t>
  </si>
  <si>
    <t>Barson Close</t>
  </si>
  <si>
    <t>Harlech</t>
  </si>
  <si>
    <t>Julissa</t>
  </si>
  <si>
    <t>Mccann</t>
  </si>
  <si>
    <t>Barth Road</t>
  </si>
  <si>
    <t>Marianglas</t>
  </si>
  <si>
    <t>Coral</t>
  </si>
  <si>
    <t>Bartholomew Close</t>
  </si>
  <si>
    <t>Longniddry</t>
  </si>
  <si>
    <t>Bartholomew Lane</t>
  </si>
  <si>
    <t>South Shields</t>
  </si>
  <si>
    <t>Mcfadden</t>
  </si>
  <si>
    <t>Bartholomew Villas</t>
  </si>
  <si>
    <t>Sleaford</t>
  </si>
  <si>
    <t>Lesley</t>
  </si>
  <si>
    <t>Smith</t>
  </si>
  <si>
    <t>Barton Road</t>
  </si>
  <si>
    <t>Princes Risborough</t>
  </si>
  <si>
    <t>Renetta</t>
  </si>
  <si>
    <t>Gaines</t>
  </si>
  <si>
    <t>Barton Street</t>
  </si>
  <si>
    <t>Goodwick</t>
  </si>
  <si>
    <t>Dailey</t>
  </si>
  <si>
    <t>Barwick Road</t>
  </si>
  <si>
    <t>Andover</t>
  </si>
  <si>
    <t>Wyatt</t>
  </si>
  <si>
    <t>Engle</t>
  </si>
  <si>
    <t>Basil Street</t>
  </si>
  <si>
    <t>Wigston</t>
  </si>
  <si>
    <t>Myrta</t>
  </si>
  <si>
    <t>Payne</t>
  </si>
  <si>
    <t>Basing House</t>
  </si>
  <si>
    <t>Bude</t>
  </si>
  <si>
    <t>Dion</t>
  </si>
  <si>
    <t>Shields</t>
  </si>
  <si>
    <t>Basinghall Street</t>
  </si>
  <si>
    <t>Tadley</t>
  </si>
  <si>
    <t>Tarra</t>
  </si>
  <si>
    <t>Moyer</t>
  </si>
  <si>
    <t>Basketmakers' (no</t>
  </si>
  <si>
    <t>Alyce</t>
  </si>
  <si>
    <t>Bassingham Road</t>
  </si>
  <si>
    <t>Vallie</t>
  </si>
  <si>
    <t>Basswood Close</t>
  </si>
  <si>
    <t>Menai Bridge</t>
  </si>
  <si>
    <t>Dimple</t>
  </si>
  <si>
    <t>Batcup Terrace</t>
  </si>
  <si>
    <t>Wickford</t>
  </si>
  <si>
    <t>Alexander</t>
  </si>
  <si>
    <t>Cain</t>
  </si>
  <si>
    <t>Bath Close</t>
  </si>
  <si>
    <t>Dymock</t>
  </si>
  <si>
    <t>Brent</t>
  </si>
  <si>
    <t>Berg</t>
  </si>
  <si>
    <t>Bath Court</t>
  </si>
  <si>
    <t>Jaye</t>
  </si>
  <si>
    <t>Lynn</t>
  </si>
  <si>
    <t>Bath Dairy</t>
  </si>
  <si>
    <t>Ulverston</t>
  </si>
  <si>
    <t>Rubin</t>
  </si>
  <si>
    <t>Peters</t>
  </si>
  <si>
    <t>Bath Row</t>
  </si>
  <si>
    <t>Burnham-On-Crouch</t>
  </si>
  <si>
    <t>CO</t>
  </si>
  <si>
    <t>Willy</t>
  </si>
  <si>
    <t>Morgan</t>
  </si>
  <si>
    <t>Batten Cottages</t>
  </si>
  <si>
    <t>Nuneaton</t>
  </si>
  <si>
    <t>Tyree</t>
  </si>
  <si>
    <t>Holbrook</t>
  </si>
  <si>
    <t>Settle</t>
  </si>
  <si>
    <t>Catina</t>
  </si>
  <si>
    <t>Mccollum</t>
  </si>
  <si>
    <t>Battersea Church</t>
  </si>
  <si>
    <t>Olivia</t>
  </si>
  <si>
    <t>Bingham</t>
  </si>
  <si>
    <t>Bayford Mews</t>
  </si>
  <si>
    <t>Exmouth</t>
  </si>
  <si>
    <t>Brock</t>
  </si>
  <si>
    <t>Jordan</t>
  </si>
  <si>
    <t>Baynes Row</t>
  </si>
  <si>
    <t>Bures</t>
  </si>
  <si>
    <t>Mcallister</t>
  </si>
  <si>
    <t>Beanacre Close</t>
  </si>
  <si>
    <t>Worcester Park</t>
  </si>
  <si>
    <t>Keith</t>
  </si>
  <si>
    <t>Dunbar</t>
  </si>
  <si>
    <t>Bearbinder Lane</t>
  </si>
  <si>
    <t>Callington</t>
  </si>
  <si>
    <t>Keven</t>
  </si>
  <si>
    <t>Keen</t>
  </si>
  <si>
    <t>Bearstead Rise</t>
  </si>
  <si>
    <t>Joyce</t>
  </si>
  <si>
    <t>Williams</t>
  </si>
  <si>
    <t>Beatrice Road</t>
  </si>
  <si>
    <t>Isle Of Colonsay</t>
  </si>
  <si>
    <t>Dulcie</t>
  </si>
  <si>
    <t>Schafer</t>
  </si>
  <si>
    <t>Beauchamp Close</t>
  </si>
  <si>
    <t>Saundersfoot</t>
  </si>
  <si>
    <t>Stafford</t>
  </si>
  <si>
    <t>Beaufort</t>
  </si>
  <si>
    <t>Torpoint</t>
  </si>
  <si>
    <t>Edison</t>
  </si>
  <si>
    <t>Blake</t>
  </si>
  <si>
    <t>Beaufort Drive</t>
  </si>
  <si>
    <t>Keswick</t>
  </si>
  <si>
    <t>Karima</t>
  </si>
  <si>
    <t>Parker</t>
  </si>
  <si>
    <t>Beaufort Gardens</t>
  </si>
  <si>
    <t>Anstruther</t>
  </si>
  <si>
    <t>DG</t>
  </si>
  <si>
    <t>Mimi</t>
  </si>
  <si>
    <t>Dove</t>
  </si>
  <si>
    <t>Cumnock</t>
  </si>
  <si>
    <t>Palmer</t>
  </si>
  <si>
    <t>Nicholson</t>
  </si>
  <si>
    <t>Beaufort Wharf</t>
  </si>
  <si>
    <t>Arlesey</t>
  </si>
  <si>
    <t>KA</t>
  </si>
  <si>
    <t>Jadwiga</t>
  </si>
  <si>
    <t>Beaumaris Green</t>
  </si>
  <si>
    <t>Seaford</t>
  </si>
  <si>
    <t>Alonzo</t>
  </si>
  <si>
    <t>Lockett</t>
  </si>
  <si>
    <t>Beaumont Avenue</t>
  </si>
  <si>
    <t>Isle Of Iona</t>
  </si>
  <si>
    <t>Dong</t>
  </si>
  <si>
    <t>Irving</t>
  </si>
  <si>
    <t>Beauvoir Terrace</t>
  </si>
  <si>
    <t>Woking</t>
  </si>
  <si>
    <t>Dave</t>
  </si>
  <si>
    <t>Coates</t>
  </si>
  <si>
    <t>Beaver Close</t>
  </si>
  <si>
    <t>Stowmarket</t>
  </si>
  <si>
    <t>Lenny</t>
  </si>
  <si>
    <t>Tipton</t>
  </si>
  <si>
    <t>Beckenham Place</t>
  </si>
  <si>
    <t>Burnette</t>
  </si>
  <si>
    <t>Becket Close</t>
  </si>
  <si>
    <t>Sevenoaks</t>
  </si>
  <si>
    <t>Eugenie</t>
  </si>
  <si>
    <t>Duran</t>
  </si>
  <si>
    <t>St. Austell</t>
  </si>
  <si>
    <t>Santos</t>
  </si>
  <si>
    <t>Beckway Street</t>
  </si>
  <si>
    <t>East Molesey</t>
  </si>
  <si>
    <t>Nella</t>
  </si>
  <si>
    <t>Kiser</t>
  </si>
  <si>
    <t>Beclands Road</t>
  </si>
  <si>
    <t>Janelle</t>
  </si>
  <si>
    <t>Carlton</t>
  </si>
  <si>
    <t>Bedford Hill</t>
  </si>
  <si>
    <t>Broseley</t>
  </si>
  <si>
    <t>HR</t>
  </si>
  <si>
    <t>Dante</t>
  </si>
  <si>
    <t>Bedford Place</t>
  </si>
  <si>
    <t>Connie</t>
  </si>
  <si>
    <t>Golden</t>
  </si>
  <si>
    <t>Bedford Row</t>
  </si>
  <si>
    <t>Bridge Of Orchy</t>
  </si>
  <si>
    <t>Taylor</t>
  </si>
  <si>
    <t>Tobin</t>
  </si>
  <si>
    <t>Beech Hall</t>
  </si>
  <si>
    <t>Brighouse</t>
  </si>
  <si>
    <t>YO</t>
  </si>
  <si>
    <t>Abel</t>
  </si>
  <si>
    <t>Cordova</t>
  </si>
  <si>
    <t>Beechcroft Road</t>
  </si>
  <si>
    <t>Winchester</t>
  </si>
  <si>
    <t>Lunsford</t>
  </si>
  <si>
    <t>Beechvale Close</t>
  </si>
  <si>
    <t>Angelia</t>
  </si>
  <si>
    <t>Beecroft Road</t>
  </si>
  <si>
    <t>Abergele</t>
  </si>
  <si>
    <t>Vita</t>
  </si>
  <si>
    <t>Kenny</t>
  </si>
  <si>
    <t>Belgrave Cottages</t>
  </si>
  <si>
    <t>Minehead</t>
  </si>
  <si>
    <t>Graig</t>
  </si>
  <si>
    <t>Silva</t>
  </si>
  <si>
    <t>Belgrave Gardens</t>
  </si>
  <si>
    <t>Sidcup</t>
  </si>
  <si>
    <t>Nicole</t>
  </si>
  <si>
    <t>Bunch</t>
  </si>
  <si>
    <t>Belgrave Road</t>
  </si>
  <si>
    <t>Harrogate</t>
  </si>
  <si>
    <t>AL</t>
  </si>
  <si>
    <t>Salvatore</t>
  </si>
  <si>
    <t>Belgrove Houses</t>
  </si>
  <si>
    <t>Hae</t>
  </si>
  <si>
    <t>Merrill</t>
  </si>
  <si>
    <t>Belinda Road</t>
  </si>
  <si>
    <t>Annabel</t>
  </si>
  <si>
    <t>Helms</t>
  </si>
  <si>
    <t>Bell Gardens</t>
  </si>
  <si>
    <t>Edgware</t>
  </si>
  <si>
    <t>Kip</t>
  </si>
  <si>
    <t>Jensen</t>
  </si>
  <si>
    <t>Bell Wharf</t>
  </si>
  <si>
    <t>Askam-In-Furness</t>
  </si>
  <si>
    <t>OL</t>
  </si>
  <si>
    <t>Ellena</t>
  </si>
  <si>
    <t>Mckenna</t>
  </si>
  <si>
    <t>Bell Yard</t>
  </si>
  <si>
    <t>Barrow-Upon-Humber</t>
  </si>
  <si>
    <t>S</t>
  </si>
  <si>
    <t>Jada</t>
  </si>
  <si>
    <t>Bellair</t>
  </si>
  <si>
    <t>Forest Row</t>
  </si>
  <si>
    <t>Dannie</t>
  </si>
  <si>
    <t>Tuttle</t>
  </si>
  <si>
    <t>Bellendon Road</t>
  </si>
  <si>
    <t>Lovell</t>
  </si>
  <si>
    <t>Bellendon Villas</t>
  </si>
  <si>
    <t>Banff</t>
  </si>
  <si>
    <t>Santo</t>
  </si>
  <si>
    <t>Goodrich</t>
  </si>
  <si>
    <t>Bellevue Mews</t>
  </si>
  <si>
    <t>Teddy</t>
  </si>
  <si>
    <t>Ambrose</t>
  </si>
  <si>
    <t>Bellevue Road</t>
  </si>
  <si>
    <t>Sherman</t>
  </si>
  <si>
    <t>Duffy</t>
  </si>
  <si>
    <t>Bellgate Mews</t>
  </si>
  <si>
    <t>Didcot</t>
  </si>
  <si>
    <t>Bebe</t>
  </si>
  <si>
    <t>Edwards</t>
  </si>
  <si>
    <t>Bellina Mews</t>
  </si>
  <si>
    <t>Acharacle</t>
  </si>
  <si>
    <t>BB</t>
  </si>
  <si>
    <t>Remona</t>
  </si>
  <si>
    <t>Munson</t>
  </si>
  <si>
    <t>Belltrees Grove</t>
  </si>
  <si>
    <t>Camborne</t>
  </si>
  <si>
    <t>SN</t>
  </si>
  <si>
    <t>Summer</t>
  </si>
  <si>
    <t>Faulk</t>
  </si>
  <si>
    <t>Wrexham</t>
  </si>
  <si>
    <t>Bunny</t>
  </si>
  <si>
    <t>Nguyen</t>
  </si>
  <si>
    <t>Belmont Grove</t>
  </si>
  <si>
    <t>Kilbirnie</t>
  </si>
  <si>
    <t>Una</t>
  </si>
  <si>
    <t>Crowe</t>
  </si>
  <si>
    <t>Belmore Lane</t>
  </si>
  <si>
    <t>Witham</t>
  </si>
  <si>
    <t>Jonelle</t>
  </si>
  <si>
    <t>Dahl</t>
  </si>
  <si>
    <t>Belsize Crescent</t>
  </si>
  <si>
    <t>Isaias</t>
  </si>
  <si>
    <t>Belvedere Court</t>
  </si>
  <si>
    <t>Ernie</t>
  </si>
  <si>
    <t>Burris</t>
  </si>
  <si>
    <t>Belvedere Grove</t>
  </si>
  <si>
    <t>Jarrett</t>
  </si>
  <si>
    <t>Belvedere Rd</t>
  </si>
  <si>
    <t>New Tredegar</t>
  </si>
  <si>
    <t>Ivelisse</t>
  </si>
  <si>
    <t>Belvidere Pl</t>
  </si>
  <si>
    <t>Queenborough</t>
  </si>
  <si>
    <t>Domenic</t>
  </si>
  <si>
    <t>Pace</t>
  </si>
  <si>
    <t>Bemerton Terrace</t>
  </si>
  <si>
    <t>Henley-On-Thames</t>
  </si>
  <si>
    <t>Molly</t>
  </si>
  <si>
    <t>Ben Jonson</t>
  </si>
  <si>
    <t>Lisburn</t>
  </si>
  <si>
    <t>Peg</t>
  </si>
  <si>
    <t>Brewster</t>
  </si>
  <si>
    <t>Bendmore Avenue</t>
  </si>
  <si>
    <t>Merseyside</t>
  </si>
  <si>
    <t>Yuk</t>
  </si>
  <si>
    <t>Potts</t>
  </si>
  <si>
    <t>Benhams Place</t>
  </si>
  <si>
    <t>Milnthorpe</t>
  </si>
  <si>
    <t>Julieta</t>
  </si>
  <si>
    <t>Benhill Road</t>
  </si>
  <si>
    <t>Clacton-On-Sea</t>
  </si>
  <si>
    <t>Ranae</t>
  </si>
  <si>
    <t>Maddox</t>
  </si>
  <si>
    <t>Benjamin Close</t>
  </si>
  <si>
    <t>Wembley</t>
  </si>
  <si>
    <t>Diedre</t>
  </si>
  <si>
    <t>Curran</t>
  </si>
  <si>
    <t>Bennets Court</t>
  </si>
  <si>
    <t>Treorchy</t>
  </si>
  <si>
    <t>Smallwood</t>
  </si>
  <si>
    <t>Bennets Place</t>
  </si>
  <si>
    <t>Kirkwall</t>
  </si>
  <si>
    <t>Yahaira</t>
  </si>
  <si>
    <t>Deleon</t>
  </si>
  <si>
    <t>Bennett Park</t>
  </si>
  <si>
    <t>Stevenston</t>
  </si>
  <si>
    <t>Astrid</t>
  </si>
  <si>
    <t>Beltran</t>
  </si>
  <si>
    <t>Bennett Road</t>
  </si>
  <si>
    <t>Phyliss</t>
  </si>
  <si>
    <t>Bland</t>
  </si>
  <si>
    <t>Bentinck Mews</t>
  </si>
  <si>
    <t>Bewdley</t>
  </si>
  <si>
    <t>HU</t>
  </si>
  <si>
    <t>Minh</t>
  </si>
  <si>
    <t>Carpenter</t>
  </si>
  <si>
    <t>Bentons Lane</t>
  </si>
  <si>
    <t>Pablo</t>
  </si>
  <si>
    <t>Stanley</t>
  </si>
  <si>
    <t>Benworth Street</t>
  </si>
  <si>
    <t>Burntisland</t>
  </si>
  <si>
    <t>Margurite</t>
  </si>
  <si>
    <t>Lyles</t>
  </si>
  <si>
    <t>Beresford Terrace</t>
  </si>
  <si>
    <t>Drucilla</t>
  </si>
  <si>
    <t>Beck</t>
  </si>
  <si>
    <t>Berkley Square</t>
  </si>
  <si>
    <t>Toby</t>
  </si>
  <si>
    <t>Coon</t>
  </si>
  <si>
    <t>Bermans Way</t>
  </si>
  <si>
    <t>Tapia</t>
  </si>
  <si>
    <t>Bermondsey Buildings</t>
  </si>
  <si>
    <t>Shanklin</t>
  </si>
  <si>
    <t>Charita</t>
  </si>
  <si>
    <t>Bermondsey Trading</t>
  </si>
  <si>
    <t>Carrickfergus</t>
  </si>
  <si>
    <t>Nathaniel</t>
  </si>
  <si>
    <t>Arrington</t>
  </si>
  <si>
    <t>Bermuda Street</t>
  </si>
  <si>
    <t>Gravesend</t>
  </si>
  <si>
    <t>NG</t>
  </si>
  <si>
    <t>Shiela</t>
  </si>
  <si>
    <t>Paulson</t>
  </si>
  <si>
    <t>Bernard Street</t>
  </si>
  <si>
    <t>Latonia</t>
  </si>
  <si>
    <t>Jacob</t>
  </si>
  <si>
    <t>Berners Mews</t>
  </si>
  <si>
    <t>Cornhill-On-Tweed</t>
  </si>
  <si>
    <t>Sophie</t>
  </si>
  <si>
    <t>Leblanc</t>
  </si>
  <si>
    <t>Berners Place</t>
  </si>
  <si>
    <t>Retford</t>
  </si>
  <si>
    <t>Hatfield</t>
  </si>
  <si>
    <t>Berry Place</t>
  </si>
  <si>
    <t>St. Ives</t>
  </si>
  <si>
    <t>Chris</t>
  </si>
  <si>
    <t>Crawford</t>
  </si>
  <si>
    <t>Berthon Street</t>
  </si>
  <si>
    <t>Cupar</t>
  </si>
  <si>
    <t>Maira</t>
  </si>
  <si>
    <t>Snider</t>
  </si>
  <si>
    <t>Berthons Gdns</t>
  </si>
  <si>
    <t>Maryport</t>
  </si>
  <si>
    <t>Griggs</t>
  </si>
  <si>
    <t>Bertram Street</t>
  </si>
  <si>
    <t>Romford</t>
  </si>
  <si>
    <t>Yong</t>
  </si>
  <si>
    <t>Singleton</t>
  </si>
  <si>
    <t>Beryl Road</t>
  </si>
  <si>
    <t>Montacute</t>
  </si>
  <si>
    <t>Brendan</t>
  </si>
  <si>
    <t>Jacobs</t>
  </si>
  <si>
    <t>Besant Road</t>
  </si>
  <si>
    <t>Pembroke Dock</t>
  </si>
  <si>
    <t>Wilburn</t>
  </si>
  <si>
    <t>Besant Way</t>
  </si>
  <si>
    <t>Chester Le Street</t>
  </si>
  <si>
    <t>Elijah</t>
  </si>
  <si>
    <t>Salinas</t>
  </si>
  <si>
    <t>Penarth</t>
  </si>
  <si>
    <t>Jesusita</t>
  </si>
  <si>
    <t>Sutherland</t>
  </si>
  <si>
    <t>Besley Street</t>
  </si>
  <si>
    <t>Arbroath</t>
  </si>
  <si>
    <t>Bessborough Gardens</t>
  </si>
  <si>
    <t>Haltwhistle</t>
  </si>
  <si>
    <t>Roger</t>
  </si>
  <si>
    <t>Seymour</t>
  </si>
  <si>
    <t>Beswick Mews</t>
  </si>
  <si>
    <t>Matlock</t>
  </si>
  <si>
    <t>Eleonore</t>
  </si>
  <si>
    <t>Small</t>
  </si>
  <si>
    <t>Betstyle Road</t>
  </si>
  <si>
    <t>Sturminster Newton</t>
  </si>
  <si>
    <t>Warner</t>
  </si>
  <si>
    <t>Bettridge Road</t>
  </si>
  <si>
    <t>Munlochy</t>
  </si>
  <si>
    <t>Beulah Hill</t>
  </si>
  <si>
    <t>Edward</t>
  </si>
  <si>
    <t>Contreras</t>
  </si>
  <si>
    <t>Beulah Place</t>
  </si>
  <si>
    <t>Terrell</t>
  </si>
  <si>
    <t>Triplett</t>
  </si>
  <si>
    <t>Bevan Road</t>
  </si>
  <si>
    <t>Shalanda</t>
  </si>
  <si>
    <t>Donahue</t>
  </si>
  <si>
    <t>Bevan Street</t>
  </si>
  <si>
    <t>Llanerchymedd</t>
  </si>
  <si>
    <t>Alleen</t>
  </si>
  <si>
    <t>Lim</t>
  </si>
  <si>
    <t>Beverley Gardens</t>
  </si>
  <si>
    <t>Bicester</t>
  </si>
  <si>
    <t>Gena</t>
  </si>
  <si>
    <t>Pena</t>
  </si>
  <si>
    <t>Bevin Close</t>
  </si>
  <si>
    <t>Aberdare</t>
  </si>
  <si>
    <t>WD</t>
  </si>
  <si>
    <t>Xuan</t>
  </si>
  <si>
    <t>Tatum</t>
  </si>
  <si>
    <t>Bevis Marks</t>
  </si>
  <si>
    <t>Gordon</t>
  </si>
  <si>
    <t>Maurice</t>
  </si>
  <si>
    <t>Winston</t>
  </si>
  <si>
    <t>Bewdley Street</t>
  </si>
  <si>
    <t>Surrey</t>
  </si>
  <si>
    <t>Geraldo</t>
  </si>
  <si>
    <t>Barrow</t>
  </si>
  <si>
    <t>Bianca Road</t>
  </si>
  <si>
    <t>Lorenza</t>
  </si>
  <si>
    <t>House</t>
  </si>
  <si>
    <t>Bickley Road</t>
  </si>
  <si>
    <t>North Humberside</t>
  </si>
  <si>
    <t>Athena</t>
  </si>
  <si>
    <t>Watkins</t>
  </si>
  <si>
    <t>Bickley Row</t>
  </si>
  <si>
    <t>Wallace</t>
  </si>
  <si>
    <t>Wade</t>
  </si>
  <si>
    <t>Biggin Hill</t>
  </si>
  <si>
    <t>Huntly</t>
  </si>
  <si>
    <t>Cherryl</t>
  </si>
  <si>
    <t>Bignold Road</t>
  </si>
  <si>
    <t>Norman</t>
  </si>
  <si>
    <t>Moses</t>
  </si>
  <si>
    <t>Bingham Street</t>
  </si>
  <si>
    <t>Bampton</t>
  </si>
  <si>
    <t>Virgina</t>
  </si>
  <si>
    <t>Clay</t>
  </si>
  <si>
    <t>Bircham Path</t>
  </si>
  <si>
    <t>Byron</t>
  </si>
  <si>
    <t>Molina</t>
  </si>
  <si>
    <t>Birchen Close</t>
  </si>
  <si>
    <t>Adalberto</t>
  </si>
  <si>
    <t>Blevins</t>
  </si>
  <si>
    <t>Birches</t>
  </si>
  <si>
    <t>Chinnor</t>
  </si>
  <si>
    <t>Katheleen</t>
  </si>
  <si>
    <t>Franks</t>
  </si>
  <si>
    <t>Birchfield Terrace</t>
  </si>
  <si>
    <t>Pontyclun</t>
  </si>
  <si>
    <t>Muoi</t>
  </si>
  <si>
    <t>Jeffries</t>
  </si>
  <si>
    <t>Birkbeck Place</t>
  </si>
  <si>
    <t>Fuller</t>
  </si>
  <si>
    <t>Dirk</t>
  </si>
  <si>
    <t>Dorsey</t>
  </si>
  <si>
    <t>Birkbeck Terrace</t>
  </si>
  <si>
    <t>Nakita</t>
  </si>
  <si>
    <t>Willard</t>
  </si>
  <si>
    <t>Birkenhead Street</t>
  </si>
  <si>
    <t>Kayleigh</t>
  </si>
  <si>
    <t>Stevens</t>
  </si>
  <si>
    <t>Birse Crescent</t>
  </si>
  <si>
    <t>Llanelli</t>
  </si>
  <si>
    <t>Lashay</t>
  </si>
  <si>
    <t>Whaley</t>
  </si>
  <si>
    <t>Bisham Gardens</t>
  </si>
  <si>
    <t>Ferndown</t>
  </si>
  <si>
    <t>Lona</t>
  </si>
  <si>
    <t>Chavez</t>
  </si>
  <si>
    <t>Bishops Court</t>
  </si>
  <si>
    <t>Avon</t>
  </si>
  <si>
    <t>Fenton</t>
  </si>
  <si>
    <t>Bishops Head</t>
  </si>
  <si>
    <t>Dumbarton</t>
  </si>
  <si>
    <t>Tammara</t>
  </si>
  <si>
    <t>Graham</t>
  </si>
  <si>
    <t>Bishops Mews</t>
  </si>
  <si>
    <t>Clevedon</t>
  </si>
  <si>
    <t>Verdell</t>
  </si>
  <si>
    <t>Bishopsgate Buildings</t>
  </si>
  <si>
    <t>Fatima</t>
  </si>
  <si>
    <t>Sargent</t>
  </si>
  <si>
    <t>Bittacy Road</t>
  </si>
  <si>
    <t>Saxmundham</t>
  </si>
  <si>
    <t>Bowen</t>
  </si>
  <si>
    <t>Bittern Place</t>
  </si>
  <si>
    <t>Amersham</t>
  </si>
  <si>
    <t>LA</t>
  </si>
  <si>
    <t>Carmelo</t>
  </si>
  <si>
    <t>Bix Court</t>
  </si>
  <si>
    <t>Madalene</t>
  </si>
  <si>
    <t>Villalobos</t>
  </si>
  <si>
    <t>Black Eagle</t>
  </si>
  <si>
    <t>Mexborough</t>
  </si>
  <si>
    <t>Michelina</t>
  </si>
  <si>
    <t>Cleveland</t>
  </si>
  <si>
    <t>Black Moor</t>
  </si>
  <si>
    <t>Annan</t>
  </si>
  <si>
    <t>SP</t>
  </si>
  <si>
    <t>Cristie</t>
  </si>
  <si>
    <t>Rodriguez</t>
  </si>
  <si>
    <t>Keighley</t>
  </si>
  <si>
    <t>Craig</t>
  </si>
  <si>
    <t>Kirkpatrick</t>
  </si>
  <si>
    <t>Black Prince</t>
  </si>
  <si>
    <t>Warwick</t>
  </si>
  <si>
    <t>Jimmie</t>
  </si>
  <si>
    <t>Blackheath Rise</t>
  </si>
  <si>
    <t>Hebden Bridge</t>
  </si>
  <si>
    <t>Danilo</t>
  </si>
  <si>
    <t>Biggs</t>
  </si>
  <si>
    <t>Leek</t>
  </si>
  <si>
    <t>Refugio</t>
  </si>
  <si>
    <t>Waldron</t>
  </si>
  <si>
    <t>Blackhorse Place</t>
  </si>
  <si>
    <t>Dunstable</t>
  </si>
  <si>
    <t>Mendez</t>
  </si>
  <si>
    <t>Blackhorse Road</t>
  </si>
  <si>
    <t>Llanfairfechan</t>
  </si>
  <si>
    <t>Numbers</t>
  </si>
  <si>
    <t>Giles</t>
  </si>
  <si>
    <t>Blackhorse Square</t>
  </si>
  <si>
    <t>Newton Aycliffe</t>
  </si>
  <si>
    <t>Raymundo</t>
  </si>
  <si>
    <t>Purvis</t>
  </si>
  <si>
    <t>Blackmans Court</t>
  </si>
  <si>
    <t>Cromarty</t>
  </si>
  <si>
    <t>William</t>
  </si>
  <si>
    <t>Sims</t>
  </si>
  <si>
    <t>Blackman's CRT</t>
  </si>
  <si>
    <t>Gregory</t>
  </si>
  <si>
    <t>Blackpool Road</t>
  </si>
  <si>
    <t>Yael</t>
  </si>
  <si>
    <t>Bright</t>
  </si>
  <si>
    <t>Blackstone Villas</t>
  </si>
  <si>
    <t>West Glamorgan</t>
  </si>
  <si>
    <t>Faustino</t>
  </si>
  <si>
    <t>Perkins</t>
  </si>
  <si>
    <t>Blackwall Way</t>
  </si>
  <si>
    <t>Morecambe</t>
  </si>
  <si>
    <t>Childs</t>
  </si>
  <si>
    <t>Blade Mews</t>
  </si>
  <si>
    <t>Wiley</t>
  </si>
  <si>
    <t>Hyatt</t>
  </si>
  <si>
    <t>Blagdens Close</t>
  </si>
  <si>
    <t>Poulton-Le-Fylde</t>
  </si>
  <si>
    <t>Chadwick</t>
  </si>
  <si>
    <t>Hilton</t>
  </si>
  <si>
    <t>MAL;E</t>
  </si>
  <si>
    <t>Blair Street</t>
  </si>
  <si>
    <t>Corby</t>
  </si>
  <si>
    <t>Eladia</t>
  </si>
  <si>
    <t>Addison</t>
  </si>
  <si>
    <t>Blake Close</t>
  </si>
  <si>
    <t>Weston-Super-Mare</t>
  </si>
  <si>
    <t>Lorilee</t>
  </si>
  <si>
    <t>Mcintyre</t>
  </si>
  <si>
    <t>Blake Hall</t>
  </si>
  <si>
    <t>Okehampton</t>
  </si>
  <si>
    <t>Nickolas</t>
  </si>
  <si>
    <t>Goss</t>
  </si>
  <si>
    <t>Blake Road</t>
  </si>
  <si>
    <t>Leighton Buzzard</t>
  </si>
  <si>
    <t>Darryl</t>
  </si>
  <si>
    <t>Cervantes</t>
  </si>
  <si>
    <t>Blakeney Close</t>
  </si>
  <si>
    <t>Perry</t>
  </si>
  <si>
    <t>Ash</t>
  </si>
  <si>
    <t>Blanchard Close</t>
  </si>
  <si>
    <t>Southsea</t>
  </si>
  <si>
    <t>Eunice</t>
  </si>
  <si>
    <t>Rhodes</t>
  </si>
  <si>
    <t>Bland Avenue</t>
  </si>
  <si>
    <t>Blyth</t>
  </si>
  <si>
    <t>Russ</t>
  </si>
  <si>
    <t>Skinner</t>
  </si>
  <si>
    <t>Blandford Close</t>
  </si>
  <si>
    <t>Bognor Regis</t>
  </si>
  <si>
    <t>PL</t>
  </si>
  <si>
    <t>Sue</t>
  </si>
  <si>
    <t>Banks</t>
  </si>
  <si>
    <t>Hawick</t>
  </si>
  <si>
    <t>Jed</t>
  </si>
  <si>
    <t>Friedman</t>
  </si>
  <si>
    <t>Northwood</t>
  </si>
  <si>
    <t>Gale</t>
  </si>
  <si>
    <t>Cardenas</t>
  </si>
  <si>
    <t>Blantyre Street</t>
  </si>
  <si>
    <t>Troon</t>
  </si>
  <si>
    <t>Bliss</t>
  </si>
  <si>
    <t>Blenheim Grove</t>
  </si>
  <si>
    <t>Colne</t>
  </si>
  <si>
    <t>Ruben</t>
  </si>
  <si>
    <t>Delsie</t>
  </si>
  <si>
    <t>Rosales</t>
  </si>
  <si>
    <t>Blenheim Mews</t>
  </si>
  <si>
    <t>Alexis</t>
  </si>
  <si>
    <t>Velez</t>
  </si>
  <si>
    <t>Blenheim Passage</t>
  </si>
  <si>
    <t>Kinbrace</t>
  </si>
  <si>
    <t>Diggs</t>
  </si>
  <si>
    <t>Blenheim Shopping</t>
  </si>
  <si>
    <t>Arrochar</t>
  </si>
  <si>
    <t>Patricia</t>
  </si>
  <si>
    <t>Lazaro</t>
  </si>
  <si>
    <t>Lee</t>
  </si>
  <si>
    <t>Blenhiem Lodge</t>
  </si>
  <si>
    <t>Fischer</t>
  </si>
  <si>
    <t>Blenhiem Villas</t>
  </si>
  <si>
    <t>Henley-In-Arden</t>
  </si>
  <si>
    <t>Dakota</t>
  </si>
  <si>
    <t>Cabrera</t>
  </si>
  <si>
    <t>Bloomfield Road</t>
  </si>
  <si>
    <t>Blaenau Ffestiniog</t>
  </si>
  <si>
    <t>Vince</t>
  </si>
  <si>
    <t>Bledsoe</t>
  </si>
  <si>
    <t>Forfar</t>
  </si>
  <si>
    <t>Pool</t>
  </si>
  <si>
    <t>Larkhall</t>
  </si>
  <si>
    <t>Lexie</t>
  </si>
  <si>
    <t>Holder</t>
  </si>
  <si>
    <t>Blossom ClOSE</t>
  </si>
  <si>
    <t>Aboyne</t>
  </si>
  <si>
    <t>OX</t>
  </si>
  <si>
    <t>Lord</t>
  </si>
  <si>
    <t>Blossom Inn</t>
  </si>
  <si>
    <t>Llanbrynmair</t>
  </si>
  <si>
    <t>January</t>
  </si>
  <si>
    <t>Lassiter</t>
  </si>
  <si>
    <t>Bloxam Gardens</t>
  </si>
  <si>
    <t>Sawbridgeworth</t>
  </si>
  <si>
    <t>Carey</t>
  </si>
  <si>
    <t>Mayer</t>
  </si>
  <si>
    <t>Blucher Street</t>
  </si>
  <si>
    <t>Thurso</t>
  </si>
  <si>
    <t>Lanny</t>
  </si>
  <si>
    <t>Stephens</t>
  </si>
  <si>
    <t>Blue Anchor</t>
  </si>
  <si>
    <t>Ashby-De-La-Zouch</t>
  </si>
  <si>
    <t>SL</t>
  </si>
  <si>
    <t>Delores</t>
  </si>
  <si>
    <t>Blue Cross</t>
  </si>
  <si>
    <t>Bishop Auckland</t>
  </si>
  <si>
    <t>CT</t>
  </si>
  <si>
    <t>Keila</t>
  </si>
  <si>
    <t>Correa</t>
  </si>
  <si>
    <t>Blue Lion</t>
  </si>
  <si>
    <t>Kingsbridge</t>
  </si>
  <si>
    <t>Chase</t>
  </si>
  <si>
    <t>Bluecross Street</t>
  </si>
  <si>
    <t>Isle Of Jura</t>
  </si>
  <si>
    <t>Katy</t>
  </si>
  <si>
    <t>Stratton</t>
  </si>
  <si>
    <t>Blythe Hill</t>
  </si>
  <si>
    <t>Carly</t>
  </si>
  <si>
    <t>Currie</t>
  </si>
  <si>
    <t>Blythe Road</t>
  </si>
  <si>
    <t>Arletta</t>
  </si>
  <si>
    <t>Blythell Cottages</t>
  </si>
  <si>
    <t>Glastonbury</t>
  </si>
  <si>
    <t>Angeline</t>
  </si>
  <si>
    <t>Magee</t>
  </si>
  <si>
    <t>Bodley Manor</t>
  </si>
  <si>
    <t>Osvaldo</t>
  </si>
  <si>
    <t>Bodmin Street</t>
  </si>
  <si>
    <t>Roslin</t>
  </si>
  <si>
    <t>Trinity</t>
  </si>
  <si>
    <t>Pacheco</t>
  </si>
  <si>
    <t>Bolan Street</t>
  </si>
  <si>
    <t>Ballymoney</t>
  </si>
  <si>
    <t>Bold Place</t>
  </si>
  <si>
    <t>Natasha</t>
  </si>
  <si>
    <t>Bray</t>
  </si>
  <si>
    <t>Bolina Road</t>
  </si>
  <si>
    <t>Alderley Edge</t>
  </si>
  <si>
    <t>IP</t>
  </si>
  <si>
    <t>Myrna</t>
  </si>
  <si>
    <t>Spencer</t>
  </si>
  <si>
    <t>Bollo Lane</t>
  </si>
  <si>
    <t>Ima</t>
  </si>
  <si>
    <t>Bolney Gate</t>
  </si>
  <si>
    <t>Boncath</t>
  </si>
  <si>
    <t>Aaron</t>
  </si>
  <si>
    <t>Lehman</t>
  </si>
  <si>
    <t>Bolt Court</t>
  </si>
  <si>
    <t>Marlow</t>
  </si>
  <si>
    <t>Laird</t>
  </si>
  <si>
    <t>Bolton Cl</t>
  </si>
  <si>
    <t>Tricia</t>
  </si>
  <si>
    <t>Maxwell</t>
  </si>
  <si>
    <t>Bolwell Street</t>
  </si>
  <si>
    <t>Ilkley</t>
  </si>
  <si>
    <t>Elin</t>
  </si>
  <si>
    <t>Bon March</t>
  </si>
  <si>
    <t>Isle Of Rum</t>
  </si>
  <si>
    <t>Thomson</t>
  </si>
  <si>
    <t>Bonany Street</t>
  </si>
  <si>
    <t>Lilli</t>
  </si>
  <si>
    <t>Bond Place</t>
  </si>
  <si>
    <t>Royston</t>
  </si>
  <si>
    <t>Harley</t>
  </si>
  <si>
    <t>Bonding Yard</t>
  </si>
  <si>
    <t>Henlow</t>
  </si>
  <si>
    <t>Kathe</t>
  </si>
  <si>
    <t>Hatcher</t>
  </si>
  <si>
    <t>Bondway</t>
  </si>
  <si>
    <t>Rochford</t>
  </si>
  <si>
    <t>Madeleine</t>
  </si>
  <si>
    <t>Inman</t>
  </si>
  <si>
    <t>Bonsall Terrace</t>
  </si>
  <si>
    <t>Sowerby Bridge</t>
  </si>
  <si>
    <t>Pina</t>
  </si>
  <si>
    <t>Boot Street</t>
  </si>
  <si>
    <t>Arlyne</t>
  </si>
  <si>
    <t>Boothby Road</t>
  </si>
  <si>
    <t>Nu</t>
  </si>
  <si>
    <t>Latrina</t>
  </si>
  <si>
    <t>Simons</t>
  </si>
  <si>
    <t>Boreham Road</t>
  </si>
  <si>
    <t>Umberleigh</t>
  </si>
  <si>
    <t>Chara</t>
  </si>
  <si>
    <t>Coffman</t>
  </si>
  <si>
    <t>Borland Road</t>
  </si>
  <si>
    <t>Sheringham</t>
  </si>
  <si>
    <t>Ayako</t>
  </si>
  <si>
    <t>Quintero</t>
  </si>
  <si>
    <t>Bosbury Road</t>
  </si>
  <si>
    <t>Castle Cary</t>
  </si>
  <si>
    <t>Dreama</t>
  </si>
  <si>
    <t>Boss STREET</t>
  </si>
  <si>
    <t>Bostal Hill</t>
  </si>
  <si>
    <t>Lingfield</t>
  </si>
  <si>
    <t>Leighann</t>
  </si>
  <si>
    <t>Carson</t>
  </si>
  <si>
    <t>Bostock Street</t>
  </si>
  <si>
    <t>Godalming</t>
  </si>
  <si>
    <t>Neville</t>
  </si>
  <si>
    <t>Boston Gardens</t>
  </si>
  <si>
    <t>Elsy</t>
  </si>
  <si>
    <t>Brooks</t>
  </si>
  <si>
    <t>Boston Street</t>
  </si>
  <si>
    <t>Bangor</t>
  </si>
  <si>
    <t>Zada</t>
  </si>
  <si>
    <t>Enriquez</t>
  </si>
  <si>
    <t>Bostonthorpe Road</t>
  </si>
  <si>
    <t>Donald</t>
  </si>
  <si>
    <t>Wingate</t>
  </si>
  <si>
    <t>Iva</t>
  </si>
  <si>
    <t>Wright</t>
  </si>
  <si>
    <t>Boswell Street</t>
  </si>
  <si>
    <t>Chesterfield</t>
  </si>
  <si>
    <t>Isaac</t>
  </si>
  <si>
    <t>Darren</t>
  </si>
  <si>
    <t>Mercado</t>
  </si>
  <si>
    <t>Bosworth Road</t>
  </si>
  <si>
    <t>Charlie</t>
  </si>
  <si>
    <t>Bothwell Close</t>
  </si>
  <si>
    <t>Shirlee</t>
  </si>
  <si>
    <t>Bourdon Street</t>
  </si>
  <si>
    <t>Leisha</t>
  </si>
  <si>
    <t>Dugan</t>
  </si>
  <si>
    <t>Bourds Buildings</t>
  </si>
  <si>
    <t>Caldicot</t>
  </si>
  <si>
    <t>Orval</t>
  </si>
  <si>
    <t>Dick</t>
  </si>
  <si>
    <t>Bourne Estate</t>
  </si>
  <si>
    <t>West Molesey</t>
  </si>
  <si>
    <t>Octavia</t>
  </si>
  <si>
    <t>Hughes</t>
  </si>
  <si>
    <t>Bourne Place</t>
  </si>
  <si>
    <t>Annelle</t>
  </si>
  <si>
    <t>Campos</t>
  </si>
  <si>
    <t>Sammie</t>
  </si>
  <si>
    <t>Burch</t>
  </si>
  <si>
    <t>Bourne Terrace</t>
  </si>
  <si>
    <t>Brecon</t>
  </si>
  <si>
    <t>NN</t>
  </si>
  <si>
    <t>Amber</t>
  </si>
  <si>
    <t>Joyner</t>
  </si>
  <si>
    <t>Bournemouth Road</t>
  </si>
  <si>
    <t>Badminton</t>
  </si>
  <si>
    <t>Mario</t>
  </si>
  <si>
    <t>Segura</t>
  </si>
  <si>
    <t>Boutique Hall</t>
  </si>
  <si>
    <t>Eubanks</t>
  </si>
  <si>
    <t>Bow Common</t>
  </si>
  <si>
    <t>Cockermouth</t>
  </si>
  <si>
    <t>Weston</t>
  </si>
  <si>
    <t>Bow Court</t>
  </si>
  <si>
    <t>Loughborough</t>
  </si>
  <si>
    <t>Alishia</t>
  </si>
  <si>
    <t>Adams</t>
  </si>
  <si>
    <t>Bowater Place</t>
  </si>
  <si>
    <t>East Boldon</t>
  </si>
  <si>
    <t>Maggie</t>
  </si>
  <si>
    <t>Hinton</t>
  </si>
  <si>
    <t>Bowen Street</t>
  </si>
  <si>
    <t>Noble</t>
  </si>
  <si>
    <t>Bowl Court</t>
  </si>
  <si>
    <t>Dungannon</t>
  </si>
  <si>
    <t>Angel</t>
  </si>
  <si>
    <t>Moseley</t>
  </si>
  <si>
    <t>Bowyer Street</t>
  </si>
  <si>
    <t>Warminster</t>
  </si>
  <si>
    <t>Jon</t>
  </si>
  <si>
    <t>Louis</t>
  </si>
  <si>
    <t>Bowyers Street</t>
  </si>
  <si>
    <t>Ferryside</t>
  </si>
  <si>
    <t>Lilly</t>
  </si>
  <si>
    <t>Boxall Row</t>
  </si>
  <si>
    <t>Lyme Regis</t>
  </si>
  <si>
    <t>Margot</t>
  </si>
  <si>
    <t>Boxley Street</t>
  </si>
  <si>
    <t>Halstead</t>
  </si>
  <si>
    <t>Wen</t>
  </si>
  <si>
    <t>Boyce Way</t>
  </si>
  <si>
    <t>Ferryhill</t>
  </si>
  <si>
    <t>Keneth</t>
  </si>
  <si>
    <t>Mayo</t>
  </si>
  <si>
    <t>Boys Industrial</t>
  </si>
  <si>
    <t>Isle Of Coll</t>
  </si>
  <si>
    <t>Tanna</t>
  </si>
  <si>
    <t>Boys Refuge</t>
  </si>
  <si>
    <t>Beaumaris</t>
  </si>
  <si>
    <t>Fredia</t>
  </si>
  <si>
    <t>Owen</t>
  </si>
  <si>
    <t>Sherborne</t>
  </si>
  <si>
    <t>Reuben</t>
  </si>
  <si>
    <t>Mooney</t>
  </si>
  <si>
    <t>Brabant Road</t>
  </si>
  <si>
    <t>Bath</t>
  </si>
  <si>
    <t>RG</t>
  </si>
  <si>
    <t>Dallas</t>
  </si>
  <si>
    <t>Brabazon Street</t>
  </si>
  <si>
    <t>Leven</t>
  </si>
  <si>
    <t>Jennifer</t>
  </si>
  <si>
    <t>Gilliam</t>
  </si>
  <si>
    <t>Brabourne Grove</t>
  </si>
  <si>
    <t>Isle Of Skye</t>
  </si>
  <si>
    <t>Bracken Avenue</t>
  </si>
  <si>
    <t>Harland</t>
  </si>
  <si>
    <t>Brackendale</t>
  </si>
  <si>
    <t>Ira</t>
  </si>
  <si>
    <t>Souza</t>
  </si>
  <si>
    <t>Bradford Villas</t>
  </si>
  <si>
    <t>Duarte</t>
  </si>
  <si>
    <t>Brading Crescent</t>
  </si>
  <si>
    <t>Riding Mill</t>
  </si>
  <si>
    <t>Fumiko</t>
  </si>
  <si>
    <t>Dumas</t>
  </si>
  <si>
    <t>Bradmore Park</t>
  </si>
  <si>
    <t>Corbridge</t>
  </si>
  <si>
    <t>Homer</t>
  </si>
  <si>
    <t>Bradstock Road</t>
  </si>
  <si>
    <t>Bromyard</t>
  </si>
  <si>
    <t>Bruno</t>
  </si>
  <si>
    <t>Braeside Road</t>
  </si>
  <si>
    <t>Na</t>
  </si>
  <si>
    <t>Braid Avenue</t>
  </si>
  <si>
    <t>Canterbury</t>
  </si>
  <si>
    <t>Pat</t>
  </si>
  <si>
    <t>Pettit</t>
  </si>
  <si>
    <t>Brailsford Road</t>
  </si>
  <si>
    <t>Moffat</t>
  </si>
  <si>
    <t>Kraig</t>
  </si>
  <si>
    <t>Bramah Green</t>
  </si>
  <si>
    <t>Wilda</t>
  </si>
  <si>
    <t>Winkler</t>
  </si>
  <si>
    <t>Bramfield Road</t>
  </si>
  <si>
    <t>Olen</t>
  </si>
  <si>
    <t>Bramlands Close</t>
  </si>
  <si>
    <t>Insch</t>
  </si>
  <si>
    <t>Columbus</t>
  </si>
  <si>
    <t>Hogue</t>
  </si>
  <si>
    <t>Bramley Court</t>
  </si>
  <si>
    <t>Dronfield</t>
  </si>
  <si>
    <t>Bramley Terrace</t>
  </si>
  <si>
    <t>Forres</t>
  </si>
  <si>
    <t>Inocencia</t>
  </si>
  <si>
    <t>Johns</t>
  </si>
  <si>
    <t>Bramshot Ave</t>
  </si>
  <si>
    <t>Montgomery</t>
  </si>
  <si>
    <t>Vicente</t>
  </si>
  <si>
    <t>Branch Hill</t>
  </si>
  <si>
    <t>Ripon</t>
  </si>
  <si>
    <t>Nelda</t>
  </si>
  <si>
    <t>Medina</t>
  </si>
  <si>
    <t>Yarmouth</t>
  </si>
  <si>
    <t>Laureen</t>
  </si>
  <si>
    <t>Nichols</t>
  </si>
  <si>
    <t>Brandon Row</t>
  </si>
  <si>
    <t>Fairford</t>
  </si>
  <si>
    <t>Landon</t>
  </si>
  <si>
    <t>Estrada</t>
  </si>
  <si>
    <t>Branksome Road</t>
  </si>
  <si>
    <t>Ayr</t>
  </si>
  <si>
    <t>Ronnie</t>
  </si>
  <si>
    <t>Savage</t>
  </si>
  <si>
    <t>Brantwood Close</t>
  </si>
  <si>
    <t>Daugherty</t>
  </si>
  <si>
    <t>Brassey Road</t>
  </si>
  <si>
    <t>Leonardo</t>
  </si>
  <si>
    <t>Groves</t>
  </si>
  <si>
    <t>Brassey Square</t>
  </si>
  <si>
    <t>Lizabeth</t>
  </si>
  <si>
    <t>Brathway Road</t>
  </si>
  <si>
    <t>Oxfordshire</t>
  </si>
  <si>
    <t>Eldon</t>
  </si>
  <si>
    <t>Livingston</t>
  </si>
  <si>
    <t>Bray Drive</t>
  </si>
  <si>
    <t>Newbridge</t>
  </si>
  <si>
    <t>Sade</t>
  </si>
  <si>
    <t>Aragon</t>
  </si>
  <si>
    <t>Brayard Road</t>
  </si>
  <si>
    <t>Rosena</t>
  </si>
  <si>
    <t>Burgos</t>
  </si>
  <si>
    <t>Bream Close</t>
  </si>
  <si>
    <t>Bodorgan</t>
  </si>
  <si>
    <t>Cecilia</t>
  </si>
  <si>
    <t>Brechin Plc+F1570</t>
  </si>
  <si>
    <t>Rob</t>
  </si>
  <si>
    <t>Erickson</t>
  </si>
  <si>
    <t>Brecknock Street</t>
  </si>
  <si>
    <t>Rayleigh</t>
  </si>
  <si>
    <t>Francie</t>
  </si>
  <si>
    <t>Brent Terrace</t>
  </si>
  <si>
    <t>Stevenage</t>
  </si>
  <si>
    <t>Adelaida</t>
  </si>
  <si>
    <t>Walter</t>
  </si>
  <si>
    <t>Brent Way</t>
  </si>
  <si>
    <t>Masako</t>
  </si>
  <si>
    <t>Vera</t>
  </si>
  <si>
    <t>Brenthouse Road</t>
  </si>
  <si>
    <t>Leamington Spa</t>
  </si>
  <si>
    <t>Brande</t>
  </si>
  <si>
    <t>Doherty</t>
  </si>
  <si>
    <t>Brett Villas</t>
  </si>
  <si>
    <t>Llandrindod Wells</t>
  </si>
  <si>
    <t>Darron</t>
  </si>
  <si>
    <t>Brettenham Road</t>
  </si>
  <si>
    <t>Ellon</t>
  </si>
  <si>
    <t>Onita</t>
  </si>
  <si>
    <t>Sewell</t>
  </si>
  <si>
    <t>Brewers Lane</t>
  </si>
  <si>
    <t>West Calder</t>
  </si>
  <si>
    <t>Hayden</t>
  </si>
  <si>
    <t>Brewer's Quay</t>
  </si>
  <si>
    <t>Brewers Street</t>
  </si>
  <si>
    <t>Pulborough</t>
  </si>
  <si>
    <t>Levine</t>
  </si>
  <si>
    <t>Brewhouse Road</t>
  </si>
  <si>
    <t>Elliott</t>
  </si>
  <si>
    <t>Jenkins</t>
  </si>
  <si>
    <t>Wadebridge</t>
  </si>
  <si>
    <t>Jake</t>
  </si>
  <si>
    <t>Brewhouse Walk</t>
  </si>
  <si>
    <t>Bethanie</t>
  </si>
  <si>
    <t>Travis</t>
  </si>
  <si>
    <t>Brewhouse Yard</t>
  </si>
  <si>
    <t>Merry</t>
  </si>
  <si>
    <t>Rodney</t>
  </si>
  <si>
    <t>Rogers</t>
  </si>
  <si>
    <t>Brewster Road</t>
  </si>
  <si>
    <t>Lamar</t>
  </si>
  <si>
    <t>Pendleton</t>
  </si>
  <si>
    <t>Briary Close</t>
  </si>
  <si>
    <t>Portland</t>
  </si>
  <si>
    <t>Myron</t>
  </si>
  <si>
    <t>Briary Lane</t>
  </si>
  <si>
    <t>Bridge Close</t>
  </si>
  <si>
    <t>Lusk</t>
  </si>
  <si>
    <t>Bridge Lane</t>
  </si>
  <si>
    <t>Colchester</t>
  </si>
  <si>
    <t>Kathie</t>
  </si>
  <si>
    <t>Blackburn</t>
  </si>
  <si>
    <t>Bridge Place</t>
  </si>
  <si>
    <t>Maude</t>
  </si>
  <si>
    <t>Jefferson</t>
  </si>
  <si>
    <t>Bridgwater Road</t>
  </si>
  <si>
    <t>Bong</t>
  </si>
  <si>
    <t>Bridport Street</t>
  </si>
  <si>
    <t>Doune</t>
  </si>
  <si>
    <t>Wilkins</t>
  </si>
  <si>
    <t>Brierley Street</t>
  </si>
  <si>
    <t>Radstock</t>
  </si>
  <si>
    <t>Jordon</t>
  </si>
  <si>
    <t>Bright Terrace</t>
  </si>
  <si>
    <t>Fareham</t>
  </si>
  <si>
    <t>Sina</t>
  </si>
  <si>
    <t>Brightlingsea Place</t>
  </si>
  <si>
    <t>Brackley</t>
  </si>
  <si>
    <t>BH</t>
  </si>
  <si>
    <t>Carli</t>
  </si>
  <si>
    <t>Brightman Road</t>
  </si>
  <si>
    <t>Thames Ditton</t>
  </si>
  <si>
    <t>Christene</t>
  </si>
  <si>
    <t>Brighton Place</t>
  </si>
  <si>
    <t>Newhaven</t>
  </si>
  <si>
    <t>Theodore</t>
  </si>
  <si>
    <t>Brights Buildings</t>
  </si>
  <si>
    <t>Doyle</t>
  </si>
  <si>
    <t>Law</t>
  </si>
  <si>
    <t>Brill Crescent</t>
  </si>
  <si>
    <t>Chester</t>
  </si>
  <si>
    <t>Gorebridge</t>
  </si>
  <si>
    <t>Ty</t>
  </si>
  <si>
    <t>Rose</t>
  </si>
  <si>
    <t>Jarred</t>
  </si>
  <si>
    <t>Bean</t>
  </si>
  <si>
    <t>Brill Terrace</t>
  </si>
  <si>
    <t>Kristopher</t>
  </si>
  <si>
    <t>Richter</t>
  </si>
  <si>
    <t>Brinkburn Close</t>
  </si>
  <si>
    <t>Rolf</t>
  </si>
  <si>
    <t>Britannia Cottages</t>
  </si>
  <si>
    <t>Towcester</t>
  </si>
  <si>
    <t>Trula</t>
  </si>
  <si>
    <t>Lindsey</t>
  </si>
  <si>
    <t>Britannia Gardens</t>
  </si>
  <si>
    <t>Bridge Of Weir</t>
  </si>
  <si>
    <t>Connors</t>
  </si>
  <si>
    <t>Lincoln</t>
  </si>
  <si>
    <t>Deeanna</t>
  </si>
  <si>
    <t>Cross</t>
  </si>
  <si>
    <t>Britannia Walk</t>
  </si>
  <si>
    <t>Chippenham</t>
  </si>
  <si>
    <t>Melanie</t>
  </si>
  <si>
    <t>Leach</t>
  </si>
  <si>
    <t>Brixton Road</t>
  </si>
  <si>
    <t>Augustine</t>
  </si>
  <si>
    <t>Pitts</t>
  </si>
  <si>
    <t>Broadgates Road</t>
  </si>
  <si>
    <t>Fidel</t>
  </si>
  <si>
    <t>Crews</t>
  </si>
  <si>
    <t>Broadhead Strand</t>
  </si>
  <si>
    <t>Emery</t>
  </si>
  <si>
    <t>Land</t>
  </si>
  <si>
    <t>Broadlands Close</t>
  </si>
  <si>
    <t>Milltimber</t>
  </si>
  <si>
    <t>Kayleen</t>
  </si>
  <si>
    <t>Mueller</t>
  </si>
  <si>
    <t>Broadley Street</t>
  </si>
  <si>
    <t>New Quay</t>
  </si>
  <si>
    <t>Tony</t>
  </si>
  <si>
    <t>Broadwater Road</t>
  </si>
  <si>
    <t>Hexham</t>
  </si>
  <si>
    <t>Boris</t>
  </si>
  <si>
    <t>Vela</t>
  </si>
  <si>
    <t>Tavistock</t>
  </si>
  <si>
    <t>Rosalyn</t>
  </si>
  <si>
    <t>Oneill</t>
  </si>
  <si>
    <t>Broadway Court</t>
  </si>
  <si>
    <t>Rosario</t>
  </si>
  <si>
    <t>Broadwick Street</t>
  </si>
  <si>
    <t>Willie</t>
  </si>
  <si>
    <t>Maher</t>
  </si>
  <si>
    <t>Brockley Cottages</t>
  </si>
  <si>
    <t>Jacinto</t>
  </si>
  <si>
    <t>Brockley Cross</t>
  </si>
  <si>
    <t>Huddersfield</t>
  </si>
  <si>
    <t>Lucero</t>
  </si>
  <si>
    <t>Brockley Mews</t>
  </si>
  <si>
    <t>Helga</t>
  </si>
  <si>
    <t>Manning</t>
  </si>
  <si>
    <t>Brockwell Terrace</t>
  </si>
  <si>
    <t>Tarbert</t>
  </si>
  <si>
    <t>Carmine</t>
  </si>
  <si>
    <t>Broderick Road</t>
  </si>
  <si>
    <t>Henrietta</t>
  </si>
  <si>
    <t>Broker's Alley</t>
  </si>
  <si>
    <t>Leena</t>
  </si>
  <si>
    <t>Denton</t>
  </si>
  <si>
    <t>Brompton Arcade</t>
  </si>
  <si>
    <t>Warren</t>
  </si>
  <si>
    <t>Brompton Square</t>
  </si>
  <si>
    <t>Calne</t>
  </si>
  <si>
    <t>Violette</t>
  </si>
  <si>
    <t>Bullock</t>
  </si>
  <si>
    <t>Brompton Terrace</t>
  </si>
  <si>
    <t>Cleethorpes</t>
  </si>
  <si>
    <t>Meredith</t>
  </si>
  <si>
    <t>Dunham</t>
  </si>
  <si>
    <t>Brondesbury Mews</t>
  </si>
  <si>
    <t>Ardrossan</t>
  </si>
  <si>
    <t>DD</t>
  </si>
  <si>
    <t>Gilma</t>
  </si>
  <si>
    <t>Mckinnon</t>
  </si>
  <si>
    <t>Bronhill Terrace</t>
  </si>
  <si>
    <t>Petersfield</t>
  </si>
  <si>
    <t>Brad</t>
  </si>
  <si>
    <t>Richmond</t>
  </si>
  <si>
    <t>Bronti Close</t>
  </si>
  <si>
    <t>Chessington</t>
  </si>
  <si>
    <t>Cooley</t>
  </si>
  <si>
    <t>Brook Crescent</t>
  </si>
  <si>
    <t>Barnsley</t>
  </si>
  <si>
    <t>DN</t>
  </si>
  <si>
    <t>Iona</t>
  </si>
  <si>
    <t>Weaver</t>
  </si>
  <si>
    <t>Brookdale Road</t>
  </si>
  <si>
    <t>Lorenzo</t>
  </si>
  <si>
    <t>Brooke Road</t>
  </si>
  <si>
    <t>Redhill</t>
  </si>
  <si>
    <t>Oleary</t>
  </si>
  <si>
    <t>Brookland Garth</t>
  </si>
  <si>
    <t>Melrose</t>
  </si>
  <si>
    <t>Marsha</t>
  </si>
  <si>
    <t>Brookland Rise</t>
  </si>
  <si>
    <t>Cumbria</t>
  </si>
  <si>
    <t>Hill</t>
  </si>
  <si>
    <t>Brookland Villas</t>
  </si>
  <si>
    <t>Shefford</t>
  </si>
  <si>
    <t>Erin</t>
  </si>
  <si>
    <t>Bowles</t>
  </si>
  <si>
    <t>Brooklyn Avenue</t>
  </si>
  <si>
    <t>Canvey Island</t>
  </si>
  <si>
    <t>Greer</t>
  </si>
  <si>
    <t>Brooklyn Villas</t>
  </si>
  <si>
    <t>Reid</t>
  </si>
  <si>
    <t>Montoya</t>
  </si>
  <si>
    <t>Arisaig</t>
  </si>
  <si>
    <t>Herbert</t>
  </si>
  <si>
    <t>Pryor</t>
  </si>
  <si>
    <t>Brook's Mews</t>
  </si>
  <si>
    <t>Brittny</t>
  </si>
  <si>
    <t>Whitney</t>
  </si>
  <si>
    <t>Brook's Yard</t>
  </si>
  <si>
    <t>Mindrum</t>
  </si>
  <si>
    <t>Celestine</t>
  </si>
  <si>
    <t>Brookscroft Road</t>
  </si>
  <si>
    <t>South Molton</t>
  </si>
  <si>
    <t>Sheryll</t>
  </si>
  <si>
    <t>Wheeler</t>
  </si>
  <si>
    <t>Broomfield</t>
  </si>
  <si>
    <t>Cleator</t>
  </si>
  <si>
    <t>Florentino</t>
  </si>
  <si>
    <t>Woodson</t>
  </si>
  <si>
    <t>Broomsleigh Street</t>
  </si>
  <si>
    <t>Rupert</t>
  </si>
  <si>
    <t>Braun</t>
  </si>
  <si>
    <t>Broughton Road</t>
  </si>
  <si>
    <t>Hampshire</t>
  </si>
  <si>
    <t>Rufus</t>
  </si>
  <si>
    <t>Landry</t>
  </si>
  <si>
    <t>Brownfield Street</t>
  </si>
  <si>
    <t>Jerlene</t>
  </si>
  <si>
    <t>Haas</t>
  </si>
  <si>
    <t>Atherstone</t>
  </si>
  <si>
    <t>Jasmine</t>
  </si>
  <si>
    <t>Barron</t>
  </si>
  <si>
    <t>Browning Place</t>
  </si>
  <si>
    <t>Fleetwood</t>
  </si>
  <si>
    <t>Avery</t>
  </si>
  <si>
    <t>Carroll</t>
  </si>
  <si>
    <t>Browns Lane</t>
  </si>
  <si>
    <t>Crowthorne</t>
  </si>
  <si>
    <t>Donovan</t>
  </si>
  <si>
    <t>Browns Road</t>
  </si>
  <si>
    <t>Irvine</t>
  </si>
  <si>
    <t>Orlando</t>
  </si>
  <si>
    <t>Shelton</t>
  </si>
  <si>
    <t>Brunel Rd</t>
  </si>
  <si>
    <t>Gatwick</t>
  </si>
  <si>
    <t>Hunter</t>
  </si>
  <si>
    <t>Hubbard</t>
  </si>
  <si>
    <t>Hayle</t>
  </si>
  <si>
    <t>Donnie</t>
  </si>
  <si>
    <t>Langston</t>
  </si>
  <si>
    <t>Brunel Walk</t>
  </si>
  <si>
    <t>Milford</t>
  </si>
  <si>
    <t>Couch</t>
  </si>
  <si>
    <t>Brunner Close</t>
  </si>
  <si>
    <t>Orpington</t>
  </si>
  <si>
    <t>Renae</t>
  </si>
  <si>
    <t>Brunswick Crescent</t>
  </si>
  <si>
    <t>Dinah</t>
  </si>
  <si>
    <t>Dunlap</t>
  </si>
  <si>
    <t>Brunton Place</t>
  </si>
  <si>
    <t>Tyrone</t>
  </si>
  <si>
    <t>Brunton's Place</t>
  </si>
  <si>
    <t>Brian</t>
  </si>
  <si>
    <t>Lott</t>
  </si>
  <si>
    <t>Vogel</t>
  </si>
  <si>
    <t>Bruton Way</t>
  </si>
  <si>
    <t>Devin</t>
  </si>
  <si>
    <t>Forbes</t>
  </si>
  <si>
    <t>Bryant Street</t>
  </si>
  <si>
    <t>Carolyn</t>
  </si>
  <si>
    <t>Medrano</t>
  </si>
  <si>
    <t>Brycedale Crescent</t>
  </si>
  <si>
    <t>Lampeter</t>
  </si>
  <si>
    <t>Wilber</t>
  </si>
  <si>
    <t>Bower</t>
  </si>
  <si>
    <t>Leandra</t>
  </si>
  <si>
    <t>Bryn Towy</t>
  </si>
  <si>
    <t>Earlston</t>
  </si>
  <si>
    <t>Cathey</t>
  </si>
  <si>
    <t>Brynmaer Road</t>
  </si>
  <si>
    <t>Westbury-On-Severn</t>
  </si>
  <si>
    <t>Renaldo</t>
  </si>
  <si>
    <t>Bryony Road</t>
  </si>
  <si>
    <t>Accrington</t>
  </si>
  <si>
    <t>Carter</t>
  </si>
  <si>
    <t>Yeager</t>
  </si>
  <si>
    <t>Buccleugh Road</t>
  </si>
  <si>
    <t>Dickey</t>
  </si>
  <si>
    <t>Dorothea</t>
  </si>
  <si>
    <t>Sheridan</t>
  </si>
  <si>
    <t>Buckingham Avenue</t>
  </si>
  <si>
    <t>Angella</t>
  </si>
  <si>
    <t>Buckingham Market</t>
  </si>
  <si>
    <t>Shana</t>
  </si>
  <si>
    <t>Day</t>
  </si>
  <si>
    <t>Buckingham Palace</t>
  </si>
  <si>
    <t>Niesha</t>
  </si>
  <si>
    <t>Holliday</t>
  </si>
  <si>
    <t>Buckleigh Avenue</t>
  </si>
  <si>
    <t>Johana</t>
  </si>
  <si>
    <t>Buckley Road</t>
  </si>
  <si>
    <t>Laurene</t>
  </si>
  <si>
    <t>Buckton Street</t>
  </si>
  <si>
    <t>Knapp</t>
  </si>
  <si>
    <t>Budge Row</t>
  </si>
  <si>
    <t>Midlothian</t>
  </si>
  <si>
    <t>Vito</t>
  </si>
  <si>
    <t>Gomez</t>
  </si>
  <si>
    <t>Bulinga Street</t>
  </si>
  <si>
    <t>April</t>
  </si>
  <si>
    <t>Hunt</t>
  </si>
  <si>
    <t>Bull Inn</t>
  </si>
  <si>
    <t>Dromore</t>
  </si>
  <si>
    <t>Allen</t>
  </si>
  <si>
    <t>Bullens Road</t>
  </si>
  <si>
    <t>Elland</t>
  </si>
  <si>
    <t>Gary</t>
  </si>
  <si>
    <t>Debrah</t>
  </si>
  <si>
    <t>Bulling Court</t>
  </si>
  <si>
    <t>Edenbridge</t>
  </si>
  <si>
    <t>Jeannette</t>
  </si>
  <si>
    <t>Armstrong</t>
  </si>
  <si>
    <t>Bull's Head</t>
  </si>
  <si>
    <t>Hermina</t>
  </si>
  <si>
    <t>Vann</t>
  </si>
  <si>
    <t>Bulstrode Street</t>
  </si>
  <si>
    <t>Monmouth</t>
  </si>
  <si>
    <t>Bennie</t>
  </si>
  <si>
    <t>Dodd</t>
  </si>
  <si>
    <t>Burcham Street</t>
  </si>
  <si>
    <t>Hessle</t>
  </si>
  <si>
    <t>Chance</t>
  </si>
  <si>
    <t>Le</t>
  </si>
  <si>
    <t>Burden Street</t>
  </si>
  <si>
    <t>Aberdeenshire</t>
  </si>
  <si>
    <t>Turner</t>
  </si>
  <si>
    <t>Burdett Mews</t>
  </si>
  <si>
    <t>Dylan</t>
  </si>
  <si>
    <t>Burdett Place</t>
  </si>
  <si>
    <t>Emsworth</t>
  </si>
  <si>
    <t>Junko</t>
  </si>
  <si>
    <t>Bond</t>
  </si>
  <si>
    <t>Pathhead</t>
  </si>
  <si>
    <t>Castro</t>
  </si>
  <si>
    <t>Burford Gardens</t>
  </si>
  <si>
    <t>Stroud</t>
  </si>
  <si>
    <t>Theo</t>
  </si>
  <si>
    <t>Burford Walk</t>
  </si>
  <si>
    <t>Sudbury</t>
  </si>
  <si>
    <t>Dorian</t>
  </si>
  <si>
    <t>Burgers Place</t>
  </si>
  <si>
    <t>Keene</t>
  </si>
  <si>
    <t>Sandringham</t>
  </si>
  <si>
    <t>Kenisha</t>
  </si>
  <si>
    <t>Reeves</t>
  </si>
  <si>
    <t>Burghley Terrace</t>
  </si>
  <si>
    <t>Grover</t>
  </si>
  <si>
    <t>Corley</t>
  </si>
  <si>
    <t>Burland Road</t>
  </si>
  <si>
    <t>Danial</t>
  </si>
  <si>
    <t>Howell</t>
  </si>
  <si>
    <t>Burleigh Court</t>
  </si>
  <si>
    <t>Budleigh Salterton</t>
  </si>
  <si>
    <t>Joesph</t>
  </si>
  <si>
    <t>Childress</t>
  </si>
  <si>
    <t>Burleigh Parade</t>
  </si>
  <si>
    <t>Malpas</t>
  </si>
  <si>
    <t>Berenice</t>
  </si>
  <si>
    <t>Burlington Buildings</t>
  </si>
  <si>
    <t>Billingshurst</t>
  </si>
  <si>
    <t>TS</t>
  </si>
  <si>
    <t>Burlington Place</t>
  </si>
  <si>
    <t>Llangefni</t>
  </si>
  <si>
    <t>Delma</t>
  </si>
  <si>
    <t>Burnell Walk</t>
  </si>
  <si>
    <t>Crieff</t>
  </si>
  <si>
    <t>Rudy</t>
  </si>
  <si>
    <t>Burntwood Terrace</t>
  </si>
  <si>
    <t>Belford</t>
  </si>
  <si>
    <t>MK</t>
  </si>
  <si>
    <t>Marry</t>
  </si>
  <si>
    <t>Burrells Wharf</t>
  </si>
  <si>
    <t>Micki</t>
  </si>
  <si>
    <t>Mcginnis</t>
  </si>
  <si>
    <t>Burslem Street</t>
  </si>
  <si>
    <t>Lashaun</t>
  </si>
  <si>
    <t>Looney</t>
  </si>
  <si>
    <t>Burtts Wharf</t>
  </si>
  <si>
    <t>Northallerton</t>
  </si>
  <si>
    <t>Easley</t>
  </si>
  <si>
    <t>Bushey Down</t>
  </si>
  <si>
    <t>South Petherton</t>
  </si>
  <si>
    <t>Duane</t>
  </si>
  <si>
    <t>Vigil</t>
  </si>
  <si>
    <t>Bushey Hill</t>
  </si>
  <si>
    <t>Llanfairpwllgwyngyll</t>
  </si>
  <si>
    <t>Kristen</t>
  </si>
  <si>
    <t>Sweet</t>
  </si>
  <si>
    <t>Jame</t>
  </si>
  <si>
    <t>Gee</t>
  </si>
  <si>
    <t>Bushy Square</t>
  </si>
  <si>
    <t>Alberto</t>
  </si>
  <si>
    <t>George</t>
  </si>
  <si>
    <t>Butcher Road</t>
  </si>
  <si>
    <t>Deandra</t>
  </si>
  <si>
    <t>Butchers Lane</t>
  </si>
  <si>
    <t>Sandhurst</t>
  </si>
  <si>
    <t>Alex</t>
  </si>
  <si>
    <t>Flores</t>
  </si>
  <si>
    <t>Butchers Road</t>
  </si>
  <si>
    <t>Octavio</t>
  </si>
  <si>
    <t>Collins</t>
  </si>
  <si>
    <t>Butchers Row</t>
  </si>
  <si>
    <t>Bordon</t>
  </si>
  <si>
    <t>Butler Terrace</t>
  </si>
  <si>
    <t>Aughnacloy</t>
  </si>
  <si>
    <t>Mable</t>
  </si>
  <si>
    <t>Rankin</t>
  </si>
  <si>
    <t>Buttermere Close</t>
  </si>
  <si>
    <t>Walkerburn</t>
  </si>
  <si>
    <t>Ferdinand</t>
  </si>
  <si>
    <t>Crabtree</t>
  </si>
  <si>
    <t>Buxton Street</t>
  </si>
  <si>
    <t>Lochwinnoch</t>
  </si>
  <si>
    <t>Vannessa</t>
  </si>
  <si>
    <t>Mathis</t>
  </si>
  <si>
    <t>Byam Street</t>
  </si>
  <si>
    <t>Dollar</t>
  </si>
  <si>
    <t>Bywell Place</t>
  </si>
  <si>
    <t>SO</t>
  </si>
  <si>
    <t>Wagner</t>
  </si>
  <si>
    <t>Caddington Road</t>
  </si>
  <si>
    <t>Andera</t>
  </si>
  <si>
    <t>Barber</t>
  </si>
  <si>
    <t>Cage Lane</t>
  </si>
  <si>
    <t>Holywood</t>
  </si>
  <si>
    <t>Maya</t>
  </si>
  <si>
    <t>Randolph</t>
  </si>
  <si>
    <t>Cairn Avenue</t>
  </si>
  <si>
    <t>Alton</t>
  </si>
  <si>
    <t>CA</t>
  </si>
  <si>
    <t>Marshall</t>
  </si>
  <si>
    <t>Hackett</t>
  </si>
  <si>
    <t>Cairns Road</t>
  </si>
  <si>
    <t>Dunoon</t>
  </si>
  <si>
    <t>Caistor Park</t>
  </si>
  <si>
    <t>Caithness Road</t>
  </si>
  <si>
    <t>Mcneill</t>
  </si>
  <si>
    <t>Caldecot Road</t>
  </si>
  <si>
    <t>Ullapool</t>
  </si>
  <si>
    <t>Shaunna</t>
  </si>
  <si>
    <t>Caldwell Terrace</t>
  </si>
  <si>
    <t>Isle Of Barra</t>
  </si>
  <si>
    <t>Nathan</t>
  </si>
  <si>
    <t>Cates</t>
  </si>
  <si>
    <t>Caletock Way</t>
  </si>
  <si>
    <t>Callcott Street</t>
  </si>
  <si>
    <t>Calvin Street</t>
  </si>
  <si>
    <t>Iver</t>
  </si>
  <si>
    <t>Sonja</t>
  </si>
  <si>
    <t>Ventnor</t>
  </si>
  <si>
    <t>Gail</t>
  </si>
  <si>
    <t>Camberwell Arms</t>
  </si>
  <si>
    <t>Niki</t>
  </si>
  <si>
    <t>Camberwell Grammar</t>
  </si>
  <si>
    <t>Bucknell</t>
  </si>
  <si>
    <t>Anitra</t>
  </si>
  <si>
    <t>Singh</t>
  </si>
  <si>
    <t>Camberwell House</t>
  </si>
  <si>
    <t>Nottinghamshire</t>
  </si>
  <si>
    <t>Penelope</t>
  </si>
  <si>
    <t>Steele</t>
  </si>
  <si>
    <t>Cambrian Green</t>
  </si>
  <si>
    <t>Gardner</t>
  </si>
  <si>
    <t>Cambridge Green</t>
  </si>
  <si>
    <t>Donnell</t>
  </si>
  <si>
    <t>Horn</t>
  </si>
  <si>
    <t>Cambridge Place</t>
  </si>
  <si>
    <t>Lavern</t>
  </si>
  <si>
    <t>West</t>
  </si>
  <si>
    <t>Camden Alms</t>
  </si>
  <si>
    <t>Stanford-Le-Hope</t>
  </si>
  <si>
    <t>Viki</t>
  </si>
  <si>
    <t>Leon</t>
  </si>
  <si>
    <t>Camden Almshouse</t>
  </si>
  <si>
    <t>Magherafelt</t>
  </si>
  <si>
    <t>Cornelius</t>
  </si>
  <si>
    <t>Camden Avenue</t>
  </si>
  <si>
    <t>Tyron</t>
  </si>
  <si>
    <t>Katz</t>
  </si>
  <si>
    <t>Camden Court</t>
  </si>
  <si>
    <t>Bridgend</t>
  </si>
  <si>
    <t>Sharron</t>
  </si>
  <si>
    <t>Camden Gardens</t>
  </si>
  <si>
    <t>Cobham</t>
  </si>
  <si>
    <t>Shaunte</t>
  </si>
  <si>
    <t>Camden Girls</t>
  </si>
  <si>
    <t>Glogue</t>
  </si>
  <si>
    <t>Camden High</t>
  </si>
  <si>
    <t>Cannon</t>
  </si>
  <si>
    <t>Newmarket</t>
  </si>
  <si>
    <t>Steven</t>
  </si>
  <si>
    <t>Camden Park</t>
  </si>
  <si>
    <t>Fort Augustus</t>
  </si>
  <si>
    <t>Kerstin</t>
  </si>
  <si>
    <t>Sharp</t>
  </si>
  <si>
    <t>Campion Place</t>
  </si>
  <si>
    <t>Beckermet</t>
  </si>
  <si>
    <t>Campshill PlACE</t>
  </si>
  <si>
    <t>Ballynahinch</t>
  </si>
  <si>
    <t>Paulita</t>
  </si>
  <si>
    <t>Canada Road</t>
  </si>
  <si>
    <t>Ludlow</t>
  </si>
  <si>
    <t>Greenwood</t>
  </si>
  <si>
    <t>Shifnal</t>
  </si>
  <si>
    <t>Cedric</t>
  </si>
  <si>
    <t>Canadian Avenue</t>
  </si>
  <si>
    <t>Berriedale</t>
  </si>
  <si>
    <t>Edgar</t>
  </si>
  <si>
    <t>Holley</t>
  </si>
  <si>
    <t>Canal Place</t>
  </si>
  <si>
    <t>Perthshire</t>
  </si>
  <si>
    <t>Weiss</t>
  </si>
  <si>
    <t>Canal Street</t>
  </si>
  <si>
    <t>Ebbw Vale</t>
  </si>
  <si>
    <t>Alberta</t>
  </si>
  <si>
    <t>Dewitt</t>
  </si>
  <si>
    <t>Canal Walk</t>
  </si>
  <si>
    <t>Robbins</t>
  </si>
  <si>
    <t>Candahar Road</t>
  </si>
  <si>
    <t>Dorthea</t>
  </si>
  <si>
    <t>Masters</t>
  </si>
  <si>
    <t>Brynteg</t>
  </si>
  <si>
    <t>Pollock</t>
  </si>
  <si>
    <t>Cann Hall</t>
  </si>
  <si>
    <t>Wilmer</t>
  </si>
  <si>
    <t>Canning Cross</t>
  </si>
  <si>
    <t>Theron</t>
  </si>
  <si>
    <t>Canning Pass</t>
  </si>
  <si>
    <t>Withernsea</t>
  </si>
  <si>
    <t>Claire</t>
  </si>
  <si>
    <t>Canningham Place</t>
  </si>
  <si>
    <t>Kinlochleven</t>
  </si>
  <si>
    <t>Chery</t>
  </si>
  <si>
    <t>Swenson</t>
  </si>
  <si>
    <t>Cannon Close</t>
  </si>
  <si>
    <t>Larne</t>
  </si>
  <si>
    <t>Brigitte</t>
  </si>
  <si>
    <t>Cannon Road</t>
  </si>
  <si>
    <t>Dalry</t>
  </si>
  <si>
    <t>Ivette</t>
  </si>
  <si>
    <t>Belcher</t>
  </si>
  <si>
    <t>Cannon Street</t>
  </si>
  <si>
    <t>Bishopton</t>
  </si>
  <si>
    <t>Marvel</t>
  </si>
  <si>
    <t>Shearer</t>
  </si>
  <si>
    <t>Thornton-Cleveleys</t>
  </si>
  <si>
    <t>Ramiro</t>
  </si>
  <si>
    <t>Starr</t>
  </si>
  <si>
    <t>Cannons Place</t>
  </si>
  <si>
    <t>Spalding</t>
  </si>
  <si>
    <t>Canon Alley</t>
  </si>
  <si>
    <t>Canonbury Crescent</t>
  </si>
  <si>
    <t>Ardgay</t>
  </si>
  <si>
    <t>Colton</t>
  </si>
  <si>
    <t>Canonbury Terrace</t>
  </si>
  <si>
    <t>Felice</t>
  </si>
  <si>
    <t>Valentine</t>
  </si>
  <si>
    <t>Canonbury Villas</t>
  </si>
  <si>
    <t>Hertford</t>
  </si>
  <si>
    <t>Terese</t>
  </si>
  <si>
    <t>Hadley</t>
  </si>
  <si>
    <t>Canterbury Crescent</t>
  </si>
  <si>
    <t>Sandwich</t>
  </si>
  <si>
    <t>Hickey</t>
  </si>
  <si>
    <t>Canterbury Grove</t>
  </si>
  <si>
    <t>Monty</t>
  </si>
  <si>
    <t>Canterbury Place</t>
  </si>
  <si>
    <t>Llanon</t>
  </si>
  <si>
    <t>Damion</t>
  </si>
  <si>
    <t>Canterbury Row</t>
  </si>
  <si>
    <t>Moreton-In-Marsh</t>
  </si>
  <si>
    <t>Bernice</t>
  </si>
  <si>
    <t>Gorman</t>
  </si>
  <si>
    <t>Canute Gardens</t>
  </si>
  <si>
    <t>Galston</t>
  </si>
  <si>
    <t>Ali</t>
  </si>
  <si>
    <t>Gill</t>
  </si>
  <si>
    <t>Capeners Close</t>
  </si>
  <si>
    <t>Llanfyrnach</t>
  </si>
  <si>
    <t>Vanessa</t>
  </si>
  <si>
    <t>Caple Road</t>
  </si>
  <si>
    <t>Rutha</t>
  </si>
  <si>
    <t>Dickens</t>
  </si>
  <si>
    <t>Capstan Way</t>
  </si>
  <si>
    <t>Reigate</t>
  </si>
  <si>
    <t>Jessenia</t>
  </si>
  <si>
    <t>Hand</t>
  </si>
  <si>
    <t>Caravel Mews</t>
  </si>
  <si>
    <t>Langport</t>
  </si>
  <si>
    <t>Lilia</t>
  </si>
  <si>
    <t>Carbery Avenue</t>
  </si>
  <si>
    <t>Knaresborough</t>
  </si>
  <si>
    <t>Cardale Street</t>
  </si>
  <si>
    <t>Biggleswade</t>
  </si>
  <si>
    <t>Tanya</t>
  </si>
  <si>
    <t>Archer</t>
  </si>
  <si>
    <t>Cardiff Street</t>
  </si>
  <si>
    <t>Much Wenlock</t>
  </si>
  <si>
    <t>Hairston</t>
  </si>
  <si>
    <t>Cargill Road</t>
  </si>
  <si>
    <t>Mellisa</t>
  </si>
  <si>
    <t>Beasley</t>
  </si>
  <si>
    <t>Carleton Gdns</t>
  </si>
  <si>
    <t>Carleton Road</t>
  </si>
  <si>
    <t>Booker</t>
  </si>
  <si>
    <t>Carlile Close</t>
  </si>
  <si>
    <t>Callander</t>
  </si>
  <si>
    <t>Thanh</t>
  </si>
  <si>
    <t>Carline Court</t>
  </si>
  <si>
    <t>Shad</t>
  </si>
  <si>
    <t>Hathaway</t>
  </si>
  <si>
    <t>Carling's Row</t>
  </si>
  <si>
    <t>Lossiemouth</t>
  </si>
  <si>
    <t>Levi</t>
  </si>
  <si>
    <t>Ransom</t>
  </si>
  <si>
    <t>Carlisle Way</t>
  </si>
  <si>
    <t>Corrour</t>
  </si>
  <si>
    <t>China</t>
  </si>
  <si>
    <t>Bowers</t>
  </si>
  <si>
    <t>Carlton Vale</t>
  </si>
  <si>
    <t>Deal</t>
  </si>
  <si>
    <t>Jules</t>
  </si>
  <si>
    <t>Morrow</t>
  </si>
  <si>
    <t>Carlton Villas</t>
  </si>
  <si>
    <t>Newquay</t>
  </si>
  <si>
    <t>Tiffaney</t>
  </si>
  <si>
    <t>Carlyle Pl</t>
  </si>
  <si>
    <t>Reda</t>
  </si>
  <si>
    <t>Carlyle Road</t>
  </si>
  <si>
    <t>Llandysul</t>
  </si>
  <si>
    <t>Brendon</t>
  </si>
  <si>
    <t>Roach</t>
  </si>
  <si>
    <t>Carmichael Road</t>
  </si>
  <si>
    <t>Ellie</t>
  </si>
  <si>
    <t>Ames</t>
  </si>
  <si>
    <t>Carnaby Market</t>
  </si>
  <si>
    <t>Prestwick</t>
  </si>
  <si>
    <t>Ursula</t>
  </si>
  <si>
    <t>Donnelly</t>
  </si>
  <si>
    <t>Carnac Street</t>
  </si>
  <si>
    <t>Patrick</t>
  </si>
  <si>
    <t>Ouellette</t>
  </si>
  <si>
    <t>Caroline Close</t>
  </si>
  <si>
    <t>Seaton</t>
  </si>
  <si>
    <t>Jonathon</t>
  </si>
  <si>
    <t>Watts</t>
  </si>
  <si>
    <t>Carr Road</t>
  </si>
  <si>
    <t>Woodbridge</t>
  </si>
  <si>
    <t>Chung</t>
  </si>
  <si>
    <t>Keller</t>
  </si>
  <si>
    <t>Carrick Gardens</t>
  </si>
  <si>
    <t>Clement</t>
  </si>
  <si>
    <t>Carrington Place</t>
  </si>
  <si>
    <t>Eugene</t>
  </si>
  <si>
    <t>Hollis</t>
  </si>
  <si>
    <t>Carron CLOsE</t>
  </si>
  <si>
    <t>Newcastle Emlyn</t>
  </si>
  <si>
    <t>Helton</t>
  </si>
  <si>
    <t>Carroun Road</t>
  </si>
  <si>
    <t>Balerno</t>
  </si>
  <si>
    <t>Mel</t>
  </si>
  <si>
    <t>Carthew Road</t>
  </si>
  <si>
    <t>Lonnie</t>
  </si>
  <si>
    <t>Mcknight</t>
  </si>
  <si>
    <t>Cartwright Way</t>
  </si>
  <si>
    <t>Ethan</t>
  </si>
  <si>
    <t>Maldonado</t>
  </si>
  <si>
    <t>Carver Road</t>
  </si>
  <si>
    <t>Somer</t>
  </si>
  <si>
    <t>Lockwood</t>
  </si>
  <si>
    <t>Caryle Terrace</t>
  </si>
  <si>
    <t>Morpeth</t>
  </si>
  <si>
    <t>Cashers Grounds</t>
  </si>
  <si>
    <t>Bury</t>
  </si>
  <si>
    <t>Huey</t>
  </si>
  <si>
    <t>Casimir Road</t>
  </si>
  <si>
    <t>Saltash</t>
  </si>
  <si>
    <t>Heide</t>
  </si>
  <si>
    <t>Simon</t>
  </si>
  <si>
    <t>Casslee Road</t>
  </si>
  <si>
    <t>Castle Douglas</t>
  </si>
  <si>
    <t>Cook</t>
  </si>
  <si>
    <t>Castalia Street</t>
  </si>
  <si>
    <t>Varner</t>
  </si>
  <si>
    <t>Castello Avenue</t>
  </si>
  <si>
    <t>Steyning</t>
  </si>
  <si>
    <t>Cindi</t>
  </si>
  <si>
    <t>Hanson</t>
  </si>
  <si>
    <t>Castelnau Mansions</t>
  </si>
  <si>
    <t>Fort William</t>
  </si>
  <si>
    <t>Donella</t>
  </si>
  <si>
    <t>Nelson</t>
  </si>
  <si>
    <t>Caster Street</t>
  </si>
  <si>
    <t>Jenette</t>
  </si>
  <si>
    <t>Castle Court</t>
  </si>
  <si>
    <t>Tiana</t>
  </si>
  <si>
    <t>Castle Mews</t>
  </si>
  <si>
    <t>Isle Of North Uist</t>
  </si>
  <si>
    <t>Agnus</t>
  </si>
  <si>
    <t>Thorpe</t>
  </si>
  <si>
    <t>Tyne And Wear</t>
  </si>
  <si>
    <t>Castlebar Park</t>
  </si>
  <si>
    <t>Bourne</t>
  </si>
  <si>
    <t>PE</t>
  </si>
  <si>
    <t>Eulah</t>
  </si>
  <si>
    <t>Kauffman</t>
  </si>
  <si>
    <t>Castles Buildings</t>
  </si>
  <si>
    <t>Lesia</t>
  </si>
  <si>
    <t>Marin</t>
  </si>
  <si>
    <t>Castlewood Drive</t>
  </si>
  <si>
    <t>Francis</t>
  </si>
  <si>
    <t>Caterham Road</t>
  </si>
  <si>
    <t>Leroy</t>
  </si>
  <si>
    <t>Ramos</t>
  </si>
  <si>
    <t>Cathcart Road</t>
  </si>
  <si>
    <t>Oakham</t>
  </si>
  <si>
    <t>Abe</t>
  </si>
  <si>
    <t>Catherine Court</t>
  </si>
  <si>
    <t>Taunton</t>
  </si>
  <si>
    <t>Roseline</t>
  </si>
  <si>
    <t>Cathles Road</t>
  </si>
  <si>
    <t>Carterton</t>
  </si>
  <si>
    <t>Bessie</t>
  </si>
  <si>
    <t>Porter</t>
  </si>
  <si>
    <t>Cato Road</t>
  </si>
  <si>
    <t>Hester</t>
  </si>
  <si>
    <t>Cator Road</t>
  </si>
  <si>
    <t>Sandbach</t>
  </si>
  <si>
    <t>Daly</t>
  </si>
  <si>
    <t>Cattle Market</t>
  </si>
  <si>
    <t>Hobbs</t>
  </si>
  <si>
    <t>Rocky</t>
  </si>
  <si>
    <t>Catton Street</t>
  </si>
  <si>
    <t>Holyhead</t>
  </si>
  <si>
    <t>Jorgensen</t>
  </si>
  <si>
    <t>Caudwell Terrace</t>
  </si>
  <si>
    <t>Shawanda</t>
  </si>
  <si>
    <t>Nix</t>
  </si>
  <si>
    <t>Beccles</t>
  </si>
  <si>
    <t>Junior</t>
  </si>
  <si>
    <t>Solomon</t>
  </si>
  <si>
    <t>Cavendish Retreat</t>
  </si>
  <si>
    <t>Buckie</t>
  </si>
  <si>
    <t>Caversham Avenue</t>
  </si>
  <si>
    <t>Malcolm</t>
  </si>
  <si>
    <t>Obrien</t>
  </si>
  <si>
    <t>Caxton Street</t>
  </si>
  <si>
    <t>Yu</t>
  </si>
  <si>
    <t>Novak</t>
  </si>
  <si>
    <t>Cecil Court</t>
  </si>
  <si>
    <t>Winsford</t>
  </si>
  <si>
    <t>Cassey</t>
  </si>
  <si>
    <t>Cecile Park</t>
  </si>
  <si>
    <t>Mcclellan</t>
  </si>
  <si>
    <t>Cedarhurst Drive</t>
  </si>
  <si>
    <t>Cedarne Road</t>
  </si>
  <si>
    <t>Welwyn</t>
  </si>
  <si>
    <t>Lenard</t>
  </si>
  <si>
    <t>Cedars Row</t>
  </si>
  <si>
    <t>Wareham</t>
  </si>
  <si>
    <t>Seema</t>
  </si>
  <si>
    <t>Goldsmith</t>
  </si>
  <si>
    <t>Cedars Terrace</t>
  </si>
  <si>
    <t>Chu</t>
  </si>
  <si>
    <t>Tate</t>
  </si>
  <si>
    <t>Celandine Way</t>
  </si>
  <si>
    <t>Harris</t>
  </si>
  <si>
    <t>Patton</t>
  </si>
  <si>
    <t>Celbridge Mews</t>
  </si>
  <si>
    <t>Vickie</t>
  </si>
  <si>
    <t>Flint</t>
  </si>
  <si>
    <t>Cenacle Close</t>
  </si>
  <si>
    <t>Sonny</t>
  </si>
  <si>
    <t>Mclain</t>
  </si>
  <si>
    <t>Centurion Close</t>
  </si>
  <si>
    <t>Dunblane</t>
  </si>
  <si>
    <t>Shannon</t>
  </si>
  <si>
    <t>Ceylon Street</t>
  </si>
  <si>
    <t>Loanhead</t>
  </si>
  <si>
    <t>Deedra</t>
  </si>
  <si>
    <t>Snow</t>
  </si>
  <si>
    <t>Chaddesdon Villas</t>
  </si>
  <si>
    <t>Chadwick Street</t>
  </si>
  <si>
    <t>Lakia</t>
  </si>
  <si>
    <t>Chalet</t>
  </si>
  <si>
    <t>Zackary</t>
  </si>
  <si>
    <t>Chalet Estate</t>
  </si>
  <si>
    <t>Jere</t>
  </si>
  <si>
    <t>Prescott</t>
  </si>
  <si>
    <t>Chalford Road</t>
  </si>
  <si>
    <t>Hythe</t>
  </si>
  <si>
    <t>Madie</t>
  </si>
  <si>
    <t>Chalgrove Gardens</t>
  </si>
  <si>
    <t>Challissfield</t>
  </si>
  <si>
    <t>Kymberly</t>
  </si>
  <si>
    <t>Neff</t>
  </si>
  <si>
    <t>Challoner Street</t>
  </si>
  <si>
    <t>Melton Constable</t>
  </si>
  <si>
    <t>Monica</t>
  </si>
  <si>
    <t>Chalsey Road</t>
  </si>
  <si>
    <t>Gullane</t>
  </si>
  <si>
    <t>Jamie</t>
  </si>
  <si>
    <t>Sprague</t>
  </si>
  <si>
    <t>Chamber St</t>
  </si>
  <si>
    <t>Delisa</t>
  </si>
  <si>
    <t>Burton</t>
  </si>
  <si>
    <t>Chamber Street</t>
  </si>
  <si>
    <t>Ambleside</t>
  </si>
  <si>
    <t>WA</t>
  </si>
  <si>
    <t>Alfonzo</t>
  </si>
  <si>
    <t>Singer</t>
  </si>
  <si>
    <t>Chamberlens Garages</t>
  </si>
  <si>
    <t>Plockton</t>
  </si>
  <si>
    <t>Makeda</t>
  </si>
  <si>
    <t>Chambers Street</t>
  </si>
  <si>
    <t>Daventry</t>
  </si>
  <si>
    <t>Drake</t>
  </si>
  <si>
    <t>Chambord Street</t>
  </si>
  <si>
    <t>Wotton-Under-Edge</t>
  </si>
  <si>
    <t>Chang</t>
  </si>
  <si>
    <t>Dwyer</t>
  </si>
  <si>
    <t>Champion Street</t>
  </si>
  <si>
    <t>North Berwick</t>
  </si>
  <si>
    <t>Gibbons</t>
  </si>
  <si>
    <t>Chancellor Place</t>
  </si>
  <si>
    <t>Alesha</t>
  </si>
  <si>
    <t>Chancellors Wharf</t>
  </si>
  <si>
    <t>Ravenglass</t>
  </si>
  <si>
    <t>Aurora</t>
  </si>
  <si>
    <t>Chandos Street</t>
  </si>
  <si>
    <t>Kenton</t>
  </si>
  <si>
    <t>Chandos Way</t>
  </si>
  <si>
    <t>Biggar</t>
  </si>
  <si>
    <t>Mathew</t>
  </si>
  <si>
    <t>Daley</t>
  </si>
  <si>
    <t>Glenrothes</t>
  </si>
  <si>
    <t>Dickerson</t>
  </si>
  <si>
    <t>Chantrey Road</t>
  </si>
  <si>
    <t>Kaila</t>
  </si>
  <si>
    <t>Woodruff</t>
  </si>
  <si>
    <t>Chapel Alley</t>
  </si>
  <si>
    <t>Ladd</t>
  </si>
  <si>
    <t>mal</t>
  </si>
  <si>
    <t>Chapel House</t>
  </si>
  <si>
    <t>Steiner</t>
  </si>
  <si>
    <t>Chapel Row</t>
  </si>
  <si>
    <t>Jewell</t>
  </si>
  <si>
    <t>Kurtz</t>
  </si>
  <si>
    <t>Chapel Walk</t>
  </si>
  <si>
    <t>Ulceby</t>
  </si>
  <si>
    <t>Ava</t>
  </si>
  <si>
    <t>Dye</t>
  </si>
  <si>
    <t>Chapman Road</t>
  </si>
  <si>
    <t>Ora</t>
  </si>
  <si>
    <t>Whalen</t>
  </si>
  <si>
    <t>Chapterhouse Court</t>
  </si>
  <si>
    <t>Bambi</t>
  </si>
  <si>
    <t>Charldane Road</t>
  </si>
  <si>
    <t>Torrington</t>
  </si>
  <si>
    <t>Lawanna</t>
  </si>
  <si>
    <t>Charlecote Grove</t>
  </si>
  <si>
    <t>Tidworth</t>
  </si>
  <si>
    <t>Avila</t>
  </si>
  <si>
    <t>Charles Dickens</t>
  </si>
  <si>
    <t>Gwenn</t>
  </si>
  <si>
    <t>Charles Grinling</t>
  </si>
  <si>
    <t>Llanbedrgoch</t>
  </si>
  <si>
    <t>Kylee</t>
  </si>
  <si>
    <t>Charles Ii</t>
  </si>
  <si>
    <t>Bridport</t>
  </si>
  <si>
    <t>Gertude</t>
  </si>
  <si>
    <t>Phelps</t>
  </si>
  <si>
    <t>Charleswood Terrace</t>
  </si>
  <si>
    <t>Kasi</t>
  </si>
  <si>
    <t>Charlesworth Villas</t>
  </si>
  <si>
    <t>Joe</t>
  </si>
  <si>
    <t>Johnston</t>
  </si>
  <si>
    <t>Charlmont Road</t>
  </si>
  <si>
    <t>Waterlooville</t>
  </si>
  <si>
    <t>Ilse</t>
  </si>
  <si>
    <t>Charlotte Street</t>
  </si>
  <si>
    <t>Gaerwen</t>
  </si>
  <si>
    <t>Youngblood</t>
  </si>
  <si>
    <t>Charlwood Street</t>
  </si>
  <si>
    <t>Eyemouth</t>
  </si>
  <si>
    <t>Nielsen</t>
  </si>
  <si>
    <t>Charminster Road</t>
  </si>
  <si>
    <t>Branden</t>
  </si>
  <si>
    <t>Charnwood Drive</t>
  </si>
  <si>
    <t>Newtownards</t>
  </si>
  <si>
    <t>Wayne</t>
  </si>
  <si>
    <t>Malone</t>
  </si>
  <si>
    <t>Chatsworth Avenue</t>
  </si>
  <si>
    <t>Lilian</t>
  </si>
  <si>
    <t>Chelmsford Road</t>
  </si>
  <si>
    <t>Aberystwyth</t>
  </si>
  <si>
    <t>Webb</t>
  </si>
  <si>
    <t>Chelsea Cloisters</t>
  </si>
  <si>
    <t>Tod</t>
  </si>
  <si>
    <t>Farris</t>
  </si>
  <si>
    <t>Chelsea Harbour</t>
  </si>
  <si>
    <t>Concha</t>
  </si>
  <si>
    <t>Sorensen</t>
  </si>
  <si>
    <t>Chelsfield Green</t>
  </si>
  <si>
    <t>Michel</t>
  </si>
  <si>
    <t>Cheltenham Road</t>
  </si>
  <si>
    <t>Rebbeca</t>
  </si>
  <si>
    <t>Cheney Street</t>
  </si>
  <si>
    <t>Nigel</t>
  </si>
  <si>
    <t>Landers</t>
  </si>
  <si>
    <t>MALE</t>
  </si>
  <si>
    <t>Chenies Mews</t>
  </si>
  <si>
    <t>Mays</t>
  </si>
  <si>
    <t>Cheniston Gardens</t>
  </si>
  <si>
    <t>Lane</t>
  </si>
  <si>
    <t>Talbot</t>
  </si>
  <si>
    <t>Chequer Street</t>
  </si>
  <si>
    <t>Inverkeithing</t>
  </si>
  <si>
    <t>Chequer Yard</t>
  </si>
  <si>
    <t>Janise</t>
  </si>
  <si>
    <t>Mclean</t>
  </si>
  <si>
    <t>Cheries Villas</t>
  </si>
  <si>
    <t>Gavin</t>
  </si>
  <si>
    <t>Conway</t>
  </si>
  <si>
    <t>Cheriton Square</t>
  </si>
  <si>
    <t>Wallingford</t>
  </si>
  <si>
    <t>Horacio</t>
  </si>
  <si>
    <t>Mims</t>
  </si>
  <si>
    <t>Letitia</t>
  </si>
  <si>
    <t>Cherrylands Close</t>
  </si>
  <si>
    <t>Luba</t>
  </si>
  <si>
    <t>Hanna</t>
  </si>
  <si>
    <t>Cherrywood Close</t>
  </si>
  <si>
    <t>Rosella</t>
  </si>
  <si>
    <t>Kemp</t>
  </si>
  <si>
    <t>Chertsey Road</t>
  </si>
  <si>
    <t>Irvin</t>
  </si>
  <si>
    <t>Cherwood Street</t>
  </si>
  <si>
    <t>Tory</t>
  </si>
  <si>
    <t>Judd</t>
  </si>
  <si>
    <t>Chesham Close</t>
  </si>
  <si>
    <t>Paisley</t>
  </si>
  <si>
    <t>Edwardo</t>
  </si>
  <si>
    <t>Camacho</t>
  </si>
  <si>
    <t>Chesnut Terrace</t>
  </si>
  <si>
    <t>Peoples</t>
  </si>
  <si>
    <t>Chesson Road</t>
  </si>
  <si>
    <t>Beaworthy</t>
  </si>
  <si>
    <t>Chester Cottages</t>
  </si>
  <si>
    <t>Roderick</t>
  </si>
  <si>
    <t>Chester Terrace</t>
  </si>
  <si>
    <t>Lyndhurst</t>
  </si>
  <si>
    <t>Lowe</t>
  </si>
  <si>
    <t>Chesterfield Grove</t>
  </si>
  <si>
    <t>Mindy</t>
  </si>
  <si>
    <t>Shultz</t>
  </si>
  <si>
    <t>Chestnut Rise</t>
  </si>
  <si>
    <t>Elaina</t>
  </si>
  <si>
    <t>Chetwynd Rd</t>
  </si>
  <si>
    <t>Lasswade</t>
  </si>
  <si>
    <t>Cheval Pl</t>
  </si>
  <si>
    <t>Katelin</t>
  </si>
  <si>
    <t>Ferreira</t>
  </si>
  <si>
    <t>Cheyne Gardens</t>
  </si>
  <si>
    <t>Cheyne Mews</t>
  </si>
  <si>
    <t>Logan</t>
  </si>
  <si>
    <t>Milligan</t>
  </si>
  <si>
    <t>Cheyne Place</t>
  </si>
  <si>
    <t>Whitlock</t>
  </si>
  <si>
    <t>Chichester Rents</t>
  </si>
  <si>
    <t>Catherin</t>
  </si>
  <si>
    <t>Bradshaw</t>
  </si>
  <si>
    <t>Chigwell Hill</t>
  </si>
  <si>
    <t>Halkirk</t>
  </si>
  <si>
    <t>Luther</t>
  </si>
  <si>
    <t>Childebert Road</t>
  </si>
  <si>
    <t>Truro</t>
  </si>
  <si>
    <t>Susannah</t>
  </si>
  <si>
    <t>Childeric Road</t>
  </si>
  <si>
    <t>Yuko</t>
  </si>
  <si>
    <t>Overton</t>
  </si>
  <si>
    <t>Childers Street</t>
  </si>
  <si>
    <t>Usk</t>
  </si>
  <si>
    <t>Broderick</t>
  </si>
  <si>
    <t>Cortez</t>
  </si>
  <si>
    <t>Childs Way</t>
  </si>
  <si>
    <t>Snodland</t>
  </si>
  <si>
    <t>Buckner</t>
  </si>
  <si>
    <t>Chillerton Road</t>
  </si>
  <si>
    <t>Shipley</t>
  </si>
  <si>
    <t>Ryton</t>
  </si>
  <si>
    <t>Edmundo</t>
  </si>
  <si>
    <t>Crowder</t>
  </si>
  <si>
    <t>Chiltern Court</t>
  </si>
  <si>
    <t>Cambridgeshire</t>
  </si>
  <si>
    <t>Mike</t>
  </si>
  <si>
    <t>Herring</t>
  </si>
  <si>
    <t>Chilton Avenue</t>
  </si>
  <si>
    <t>Parra</t>
  </si>
  <si>
    <t>Chilworth Mews</t>
  </si>
  <si>
    <t>Egremont</t>
  </si>
  <si>
    <t>Alonso</t>
  </si>
  <si>
    <t>Waddell</t>
  </si>
  <si>
    <t>China Hall</t>
  </si>
  <si>
    <t>Ely</t>
  </si>
  <si>
    <t>Aubrey</t>
  </si>
  <si>
    <t>Bishop</t>
  </si>
  <si>
    <t>Chingford Avenue</t>
  </si>
  <si>
    <t>Tunbridge Wells</t>
  </si>
  <si>
    <t>Chingford Road</t>
  </si>
  <si>
    <t>Lucille</t>
  </si>
  <si>
    <t>Brennan</t>
  </si>
  <si>
    <t>Chip Street</t>
  </si>
  <si>
    <t>Alecia</t>
  </si>
  <si>
    <t>Kimble</t>
  </si>
  <si>
    <t>Chippendale STREET</t>
  </si>
  <si>
    <t>Dawna</t>
  </si>
  <si>
    <t>Jacobsen</t>
  </si>
  <si>
    <t>Chippenham Mews</t>
  </si>
  <si>
    <t>Brockenhurst</t>
  </si>
  <si>
    <t>Cherri</t>
  </si>
  <si>
    <t>Chiswell Street</t>
  </si>
  <si>
    <t>Pencader</t>
  </si>
  <si>
    <t>Melvin</t>
  </si>
  <si>
    <t>Chiswick Quay</t>
  </si>
  <si>
    <t>Sedbergh</t>
  </si>
  <si>
    <t>Snyder</t>
  </si>
  <si>
    <t>Chiswick Staithe</t>
  </si>
  <si>
    <t>Longfield</t>
  </si>
  <si>
    <t>Terrence</t>
  </si>
  <si>
    <t>Chivers Road</t>
  </si>
  <si>
    <t>East Sussex</t>
  </si>
  <si>
    <t>Cholmeley Close</t>
  </si>
  <si>
    <t>Taynuilt</t>
  </si>
  <si>
    <t>Shandi</t>
  </si>
  <si>
    <t>Houser</t>
  </si>
  <si>
    <t>Cholmley Gardens</t>
  </si>
  <si>
    <t>Heriot</t>
  </si>
  <si>
    <t>Rhoda</t>
  </si>
  <si>
    <t>Chrisp Street</t>
  </si>
  <si>
    <t>Portrush</t>
  </si>
  <si>
    <t>Andres</t>
  </si>
  <si>
    <t>Torres</t>
  </si>
  <si>
    <t>Christ Church</t>
  </si>
  <si>
    <t>Barnetby</t>
  </si>
  <si>
    <t>EN</t>
  </si>
  <si>
    <t>Zula</t>
  </si>
  <si>
    <t>Park</t>
  </si>
  <si>
    <t>Christchurch Villas</t>
  </si>
  <si>
    <t>Braunton</t>
  </si>
  <si>
    <t>Aisha</t>
  </si>
  <si>
    <t>Sheppard</t>
  </si>
  <si>
    <t>Christian Street</t>
  </si>
  <si>
    <t>Kilgetty</t>
  </si>
  <si>
    <t>Christina Street</t>
  </si>
  <si>
    <t>Antonina</t>
  </si>
  <si>
    <t>Chryssel Road</t>
  </si>
  <si>
    <t>Rex</t>
  </si>
  <si>
    <t>Chryssoll Road</t>
  </si>
  <si>
    <t>Haslemere</t>
  </si>
  <si>
    <t>Hermila</t>
  </si>
  <si>
    <t>Telford</t>
  </si>
  <si>
    <t>Church</t>
  </si>
  <si>
    <t>Clarbeston Road</t>
  </si>
  <si>
    <t>Church Place</t>
  </si>
  <si>
    <t>Forsinard</t>
  </si>
  <si>
    <t>Churchbury Road</t>
  </si>
  <si>
    <t>Montrose</t>
  </si>
  <si>
    <t>Eddy</t>
  </si>
  <si>
    <t>Churchcroft Close</t>
  </si>
  <si>
    <t>Macduff</t>
  </si>
  <si>
    <t>Titus</t>
  </si>
  <si>
    <t>Cicada Road</t>
  </si>
  <si>
    <t>Dinas Powys</t>
  </si>
  <si>
    <t>Cicely Road</t>
  </si>
  <si>
    <t>Ongar</t>
  </si>
  <si>
    <t>Perez</t>
  </si>
  <si>
    <t>Cintra Park</t>
  </si>
  <si>
    <t>Corona</t>
  </si>
  <si>
    <t>Circus Road</t>
  </si>
  <si>
    <t>Cirencester Street</t>
  </si>
  <si>
    <t>Raleigh</t>
  </si>
  <si>
    <t>City Barracks</t>
  </si>
  <si>
    <t>Egan</t>
  </si>
  <si>
    <t>Clack Street</t>
  </si>
  <si>
    <t>Clapham Manor</t>
  </si>
  <si>
    <t>Linlithgow</t>
  </si>
  <si>
    <t>David</t>
  </si>
  <si>
    <t>Southport</t>
  </si>
  <si>
    <t>Nobuko</t>
  </si>
  <si>
    <t>Cantu</t>
  </si>
  <si>
    <t>Clapham Road</t>
  </si>
  <si>
    <t>Llanybydder</t>
  </si>
  <si>
    <t>Maryln</t>
  </si>
  <si>
    <t>Bellamy</t>
  </si>
  <si>
    <t>Clapham Terrace</t>
  </si>
  <si>
    <t>Chulmleigh</t>
  </si>
  <si>
    <t>Goldie</t>
  </si>
  <si>
    <t>Woodall</t>
  </si>
  <si>
    <t>Wisbech</t>
  </si>
  <si>
    <t>Garza</t>
  </si>
  <si>
    <t>male</t>
  </si>
  <si>
    <t>Claps Gate</t>
  </si>
  <si>
    <t>Francisca</t>
  </si>
  <si>
    <t>Knight</t>
  </si>
  <si>
    <t>Clapton Common</t>
  </si>
  <si>
    <t>Brenna</t>
  </si>
  <si>
    <t>Richey</t>
  </si>
  <si>
    <t>Clapton Sq</t>
  </si>
  <si>
    <t>Tyn-Y-Gongl</t>
  </si>
  <si>
    <t>Marjory</t>
  </si>
  <si>
    <t>Ibarra</t>
  </si>
  <si>
    <t>Clapton Square</t>
  </si>
  <si>
    <t>Salcombe</t>
  </si>
  <si>
    <t>Jerrold</t>
  </si>
  <si>
    <t>Clarelawn Avenue</t>
  </si>
  <si>
    <t>Llanfechain</t>
  </si>
  <si>
    <t>Earle</t>
  </si>
  <si>
    <t>Claremont Square</t>
  </si>
  <si>
    <t>Griffin</t>
  </si>
  <si>
    <t>Claremont Street</t>
  </si>
  <si>
    <t>Thornton Heath</t>
  </si>
  <si>
    <t>Redmond</t>
  </si>
  <si>
    <t>Clarence Farm</t>
  </si>
  <si>
    <t>Westerham</t>
  </si>
  <si>
    <t>Earl</t>
  </si>
  <si>
    <t>Benoit</t>
  </si>
  <si>
    <t>Clarence Road</t>
  </si>
  <si>
    <t>Jarrow</t>
  </si>
  <si>
    <t>Val</t>
  </si>
  <si>
    <t>Clarence Street</t>
  </si>
  <si>
    <t>Clarence Yard</t>
  </si>
  <si>
    <t>Newtown</t>
  </si>
  <si>
    <t>Jacquiline</t>
  </si>
  <si>
    <t>Clarendon Place</t>
  </si>
  <si>
    <t>Isaiah</t>
  </si>
  <si>
    <t>Brunson</t>
  </si>
  <si>
    <t>Clarendon Road</t>
  </si>
  <si>
    <t>Lyndon</t>
  </si>
  <si>
    <t>Hammond</t>
  </si>
  <si>
    <t>Clarkson Road</t>
  </si>
  <si>
    <t>Skegness</t>
  </si>
  <si>
    <t>Claude Street</t>
  </si>
  <si>
    <t>Alita</t>
  </si>
  <si>
    <t>Clave Street</t>
  </si>
  <si>
    <t>Loughton</t>
  </si>
  <si>
    <t>Madelaine</t>
  </si>
  <si>
    <t>Cummings</t>
  </si>
  <si>
    <t>Claybrook Rd</t>
  </si>
  <si>
    <t>Midhurst</t>
  </si>
  <si>
    <t>Monroe</t>
  </si>
  <si>
    <t>Claylands Road</t>
  </si>
  <si>
    <t>Katina</t>
  </si>
  <si>
    <t>Clayton Close</t>
  </si>
  <si>
    <t>Loyd</t>
  </si>
  <si>
    <t>Stubbs</t>
  </si>
  <si>
    <t>Clayton Street</t>
  </si>
  <si>
    <t>Mercedez</t>
  </si>
  <si>
    <t>Clearwater Terrace</t>
  </si>
  <si>
    <t>Sale</t>
  </si>
  <si>
    <t>Caleb</t>
  </si>
  <si>
    <t>Moore</t>
  </si>
  <si>
    <t>Clement's Inn</t>
  </si>
  <si>
    <t>Coffey</t>
  </si>
  <si>
    <t>Clements Yard</t>
  </si>
  <si>
    <t>Rory</t>
  </si>
  <si>
    <t>Thompson</t>
  </si>
  <si>
    <t>Clermont Place</t>
  </si>
  <si>
    <t>East Cowes</t>
  </si>
  <si>
    <t>Clevedon Row</t>
  </si>
  <si>
    <t>Anthony</t>
  </si>
  <si>
    <t>Bonner</t>
  </si>
  <si>
    <t>Cleveland Road</t>
  </si>
  <si>
    <t>Crandall</t>
  </si>
  <si>
    <t>Cleveley Close</t>
  </si>
  <si>
    <t>Swartz</t>
  </si>
  <si>
    <t>Port Talbot</t>
  </si>
  <si>
    <t>Herrera</t>
  </si>
  <si>
    <t>Clide Villas</t>
  </si>
  <si>
    <t>Mead</t>
  </si>
  <si>
    <t>Cliff Terrace</t>
  </si>
  <si>
    <t>Newnham</t>
  </si>
  <si>
    <t>Guerra</t>
  </si>
  <si>
    <t>Cliff Walk</t>
  </si>
  <si>
    <t>Schaefer</t>
  </si>
  <si>
    <t>Clifford Gardens</t>
  </si>
  <si>
    <t>Broughton-In-Furness</t>
  </si>
  <si>
    <t>Casey</t>
  </si>
  <si>
    <t>Campbell</t>
  </si>
  <si>
    <t>Clift Street</t>
  </si>
  <si>
    <t>Hamilton</t>
  </si>
  <si>
    <t>Vance</t>
  </si>
  <si>
    <t>Clifton Court</t>
  </si>
  <si>
    <t>Lasandra</t>
  </si>
  <si>
    <t>Grove</t>
  </si>
  <si>
    <t>Lemuel</t>
  </si>
  <si>
    <t>Pike</t>
  </si>
  <si>
    <t>Cline Road</t>
  </si>
  <si>
    <t>Stoke-Sub-Hamdon</t>
  </si>
  <si>
    <t>Bok</t>
  </si>
  <si>
    <t>Simms</t>
  </si>
  <si>
    <t>Clinton Road</t>
  </si>
  <si>
    <t>Narberth</t>
  </si>
  <si>
    <t>Florentina</t>
  </si>
  <si>
    <t>Workman</t>
  </si>
  <si>
    <t>Clissold Park</t>
  </si>
  <si>
    <t>Genna</t>
  </si>
  <si>
    <t>Vazquez</t>
  </si>
  <si>
    <t>Cloak Lane</t>
  </si>
  <si>
    <t>Wick</t>
  </si>
  <si>
    <t>Mcmahon</t>
  </si>
  <si>
    <t>Clockhouse Close</t>
  </si>
  <si>
    <t>Bourne End</t>
  </si>
  <si>
    <t>Shanae</t>
  </si>
  <si>
    <t>Vick</t>
  </si>
  <si>
    <t>Cloister Gardens</t>
  </si>
  <si>
    <t>Betchworth</t>
  </si>
  <si>
    <t>TD</t>
  </si>
  <si>
    <t>Estelle</t>
  </si>
  <si>
    <t>Mcgill</t>
  </si>
  <si>
    <t>Clonmell Road</t>
  </si>
  <si>
    <t>North Walsham</t>
  </si>
  <si>
    <t>Jamel</t>
  </si>
  <si>
    <t>Clorane Gardens</t>
  </si>
  <si>
    <t>Llangammarch Wells</t>
  </si>
  <si>
    <t>Haydee</t>
  </si>
  <si>
    <t>Clove Crescent</t>
  </si>
  <si>
    <t>Y Felinheli</t>
  </si>
  <si>
    <t>Elnora</t>
  </si>
  <si>
    <t>Clovelly Gardens</t>
  </si>
  <si>
    <t>Swanage</t>
  </si>
  <si>
    <t>Charline</t>
  </si>
  <si>
    <t>Saenz</t>
  </si>
  <si>
    <t>Clowders Road</t>
  </si>
  <si>
    <t>Buckfastleigh</t>
  </si>
  <si>
    <t>Rolland</t>
  </si>
  <si>
    <t>Clyde Place</t>
  </si>
  <si>
    <t>Nancy</t>
  </si>
  <si>
    <t>Riddle</t>
  </si>
  <si>
    <t>Clyde Terrace</t>
  </si>
  <si>
    <t>Janetta</t>
  </si>
  <si>
    <t>Greene</t>
  </si>
  <si>
    <t>Coats Cottages</t>
  </si>
  <si>
    <t>Redditch</t>
  </si>
  <si>
    <t>Valle</t>
  </si>
  <si>
    <t>Cobbetts Lane</t>
  </si>
  <si>
    <t>Ilford</t>
  </si>
  <si>
    <t>Leal</t>
  </si>
  <si>
    <t>Cobbold Road</t>
  </si>
  <si>
    <t>Todmorden</t>
  </si>
  <si>
    <t>Annamaria</t>
  </si>
  <si>
    <t>Williamson</t>
  </si>
  <si>
    <t>Cobden Street</t>
  </si>
  <si>
    <t>Downpatrick</t>
  </si>
  <si>
    <t>Rudolph</t>
  </si>
  <si>
    <t>Worley</t>
  </si>
  <si>
    <t>Cobham Place</t>
  </si>
  <si>
    <t>Cobham Row</t>
  </si>
  <si>
    <t>Eastleigh</t>
  </si>
  <si>
    <t>Sarah</t>
  </si>
  <si>
    <t>Oneal</t>
  </si>
  <si>
    <t>Coborn New</t>
  </si>
  <si>
    <t>Bonnyrigg</t>
  </si>
  <si>
    <t>Jimmy</t>
  </si>
  <si>
    <t>Darling</t>
  </si>
  <si>
    <t>Coborn Road</t>
  </si>
  <si>
    <t>Jonathan</t>
  </si>
  <si>
    <t>Coburg Close</t>
  </si>
  <si>
    <t>Alphonso</t>
  </si>
  <si>
    <t>Preston</t>
  </si>
  <si>
    <t>Coburg Court</t>
  </si>
  <si>
    <t>Tredegar</t>
  </si>
  <si>
    <t>Pittman</t>
  </si>
  <si>
    <t>Coburg Dwellings</t>
  </si>
  <si>
    <t>Fortrose</t>
  </si>
  <si>
    <t>Yolanda</t>
  </si>
  <si>
    <t>Noma</t>
  </si>
  <si>
    <t>Coburg Road</t>
  </si>
  <si>
    <t>Merri</t>
  </si>
  <si>
    <t>Geiger</t>
  </si>
  <si>
    <t>Coburg Terrace</t>
  </si>
  <si>
    <t>Blanch</t>
  </si>
  <si>
    <t>Flowers</t>
  </si>
  <si>
    <t>Cock and</t>
  </si>
  <si>
    <t>Cowbridge</t>
  </si>
  <si>
    <t>Freeman</t>
  </si>
  <si>
    <t>Cock Public</t>
  </si>
  <si>
    <t>Lymington</t>
  </si>
  <si>
    <t>Guillermo</t>
  </si>
  <si>
    <t>Dobson</t>
  </si>
  <si>
    <t>Cockerell Road</t>
  </si>
  <si>
    <t>Newton Abbot</t>
  </si>
  <si>
    <t>Goodwin</t>
  </si>
  <si>
    <t>Codling Close</t>
  </si>
  <si>
    <t>Paul</t>
  </si>
  <si>
    <t>Codrington Mews</t>
  </si>
  <si>
    <t>Valeri</t>
  </si>
  <si>
    <t>Cody Road</t>
  </si>
  <si>
    <t>East Linton</t>
  </si>
  <si>
    <t>Cisneros</t>
  </si>
  <si>
    <t>Coe Avenue</t>
  </si>
  <si>
    <t>Kanisha</t>
  </si>
  <si>
    <t>Coes Cottage</t>
  </si>
  <si>
    <t>Cyril</t>
  </si>
  <si>
    <t>Coity Road</t>
  </si>
  <si>
    <t>Gosport</t>
  </si>
  <si>
    <t>Cokers Lane</t>
  </si>
  <si>
    <t>Hockley</t>
  </si>
  <si>
    <t>Chuck</t>
  </si>
  <si>
    <t>Colas Mews</t>
  </si>
  <si>
    <t>Teague</t>
  </si>
  <si>
    <t>Colby Terrace</t>
  </si>
  <si>
    <t>Ivybridge</t>
  </si>
  <si>
    <t>Elder</t>
  </si>
  <si>
    <t>Colchester Street</t>
  </si>
  <si>
    <t>Gerda</t>
  </si>
  <si>
    <t>Coldbath Square</t>
  </si>
  <si>
    <t>Belkis</t>
  </si>
  <si>
    <t>Hopper</t>
  </si>
  <si>
    <t>Colegrove Road</t>
  </si>
  <si>
    <t>Bridgwater</t>
  </si>
  <si>
    <t>Stanton</t>
  </si>
  <si>
    <t>Coleherne Mews</t>
  </si>
  <si>
    <t>South Glamorgan</t>
  </si>
  <si>
    <t>Colehill Gdns</t>
  </si>
  <si>
    <t>Hastings</t>
  </si>
  <si>
    <t>Ted</t>
  </si>
  <si>
    <t>Coleraine Road</t>
  </si>
  <si>
    <t>Juliana</t>
  </si>
  <si>
    <t>Alvarado</t>
  </si>
  <si>
    <t>Coleridge Square</t>
  </si>
  <si>
    <t>Liskeard</t>
  </si>
  <si>
    <t>Rosanne</t>
  </si>
  <si>
    <t>Coles Terrace</t>
  </si>
  <si>
    <t>Kane</t>
  </si>
  <si>
    <t>Colestown Street</t>
  </si>
  <si>
    <t>Maybole</t>
  </si>
  <si>
    <t>Jocelyn</t>
  </si>
  <si>
    <t>Ponce</t>
  </si>
  <si>
    <t>Colina Road</t>
  </si>
  <si>
    <t>Christian</t>
  </si>
  <si>
    <t>Colindeep Gardens</t>
  </si>
  <si>
    <t>Bedlington</t>
  </si>
  <si>
    <t>Raguel</t>
  </si>
  <si>
    <t>Vernon</t>
  </si>
  <si>
    <t>Collamore Avenue</t>
  </si>
  <si>
    <t>Jenifer</t>
  </si>
  <si>
    <t>Atwood</t>
  </si>
  <si>
    <t>Collards Almshouses</t>
  </si>
  <si>
    <t>College Road</t>
  </si>
  <si>
    <t>Enola</t>
  </si>
  <si>
    <t>Collington St</t>
  </si>
  <si>
    <t>Parson</t>
  </si>
  <si>
    <t>Collington Street</t>
  </si>
  <si>
    <t>Sharpe</t>
  </si>
  <si>
    <t>Collingtree Road</t>
  </si>
  <si>
    <t>Stratford-Upon-Avon</t>
  </si>
  <si>
    <t>Tommie</t>
  </si>
  <si>
    <t>Collingwood Plc+F4393</t>
  </si>
  <si>
    <t>Baldock</t>
  </si>
  <si>
    <t>Wall</t>
  </si>
  <si>
    <t>Collins Road</t>
  </si>
  <si>
    <t>Shayne</t>
  </si>
  <si>
    <t>Devine</t>
  </si>
  <si>
    <t>Collins Square</t>
  </si>
  <si>
    <t>Jeff</t>
  </si>
  <si>
    <t>Ruardean</t>
  </si>
  <si>
    <t>Jeffers</t>
  </si>
  <si>
    <t>Collinson Street</t>
  </si>
  <si>
    <t>Maximo</t>
  </si>
  <si>
    <t>Sutton-In-Ashfield</t>
  </si>
  <si>
    <t>Gold</t>
  </si>
  <si>
    <t>Collyer Cottages</t>
  </si>
  <si>
    <t>Joaquin</t>
  </si>
  <si>
    <t>Mendoza</t>
  </si>
  <si>
    <t>Colmore Mews</t>
  </si>
  <si>
    <t>West Midlands</t>
  </si>
  <si>
    <t>Cline</t>
  </si>
  <si>
    <t>Colonial Chambers</t>
  </si>
  <si>
    <t>Thame</t>
  </si>
  <si>
    <t>Cecelia</t>
  </si>
  <si>
    <t>Walden</t>
  </si>
  <si>
    <t>Colonial House</t>
  </si>
  <si>
    <t>Wantage</t>
  </si>
  <si>
    <t>Marci</t>
  </si>
  <si>
    <t>Starks</t>
  </si>
  <si>
    <t>Colquhoun Place</t>
  </si>
  <si>
    <t>Colsterworth Road</t>
  </si>
  <si>
    <t>Herb</t>
  </si>
  <si>
    <t>Lyons</t>
  </si>
  <si>
    <t>m</t>
  </si>
  <si>
    <t>Colston Road</t>
  </si>
  <si>
    <t>Lupe</t>
  </si>
  <si>
    <t>Colvill Place</t>
  </si>
  <si>
    <t>Lowry</t>
  </si>
  <si>
    <t>Colville Place</t>
  </si>
  <si>
    <t>Ross-Shire</t>
  </si>
  <si>
    <t>Long</t>
  </si>
  <si>
    <t>Colville Road</t>
  </si>
  <si>
    <t>Johnsie</t>
  </si>
  <si>
    <t>Clements</t>
  </si>
  <si>
    <t>Colville Villas</t>
  </si>
  <si>
    <t>Lostwithiel</t>
  </si>
  <si>
    <t>Colvin Close</t>
  </si>
  <si>
    <t>Great Missenden</t>
  </si>
  <si>
    <t>Ashleigh</t>
  </si>
  <si>
    <t>Bentley</t>
  </si>
  <si>
    <t>Colvin Gardens</t>
  </si>
  <si>
    <t>Sung</t>
  </si>
  <si>
    <t>Amos</t>
  </si>
  <si>
    <t>Colvin Road</t>
  </si>
  <si>
    <t>Ara</t>
  </si>
  <si>
    <t>Colworth Road</t>
  </si>
  <si>
    <t>Erwin</t>
  </si>
  <si>
    <t>Glover</t>
  </si>
  <si>
    <t>Combe Mews</t>
  </si>
  <si>
    <t>Nadeau</t>
  </si>
  <si>
    <t>Comber Grove</t>
  </si>
  <si>
    <t>Llangadog</t>
  </si>
  <si>
    <t>Hopkins</t>
  </si>
  <si>
    <t>Commerce Place</t>
  </si>
  <si>
    <t>South Ockendon</t>
  </si>
  <si>
    <t>Antonio</t>
  </si>
  <si>
    <t>Commerell Street</t>
  </si>
  <si>
    <t>Wendell</t>
  </si>
  <si>
    <t>Sanchez</t>
  </si>
  <si>
    <t>Commodore Terrace</t>
  </si>
  <si>
    <t>Moss</t>
  </si>
  <si>
    <t>Common South</t>
  </si>
  <si>
    <t>Sid</t>
  </si>
  <si>
    <t>Wang</t>
  </si>
  <si>
    <t>Commondale</t>
  </si>
  <si>
    <t>Larry</t>
  </si>
  <si>
    <t>Anaya</t>
  </si>
  <si>
    <t>Compton Crescent</t>
  </si>
  <si>
    <t>Macclesfield</t>
  </si>
  <si>
    <t>Peter</t>
  </si>
  <si>
    <t>Ziegler</t>
  </si>
  <si>
    <t>Compton Road</t>
  </si>
  <si>
    <t>Salazar</t>
  </si>
  <si>
    <t>Conduit Court</t>
  </si>
  <si>
    <t>Frankie</t>
  </si>
  <si>
    <t>Mccarthy</t>
  </si>
  <si>
    <t>Coney Way</t>
  </si>
  <si>
    <t>Abingdon</t>
  </si>
  <si>
    <t>Ellan</t>
  </si>
  <si>
    <t>Marrero</t>
  </si>
  <si>
    <t>Conington Road</t>
  </si>
  <si>
    <t>Nathanial</t>
  </si>
  <si>
    <t>Fish</t>
  </si>
  <si>
    <t>Connaught Avenue</t>
  </si>
  <si>
    <t>Esmeralda</t>
  </si>
  <si>
    <t>Connaught Mews</t>
  </si>
  <si>
    <t>Rochdale</t>
  </si>
  <si>
    <t>Mark</t>
  </si>
  <si>
    <t>Arias</t>
  </si>
  <si>
    <t>Constable Crescent</t>
  </si>
  <si>
    <t>Yateley</t>
  </si>
  <si>
    <t>Lela</t>
  </si>
  <si>
    <t>Content Street</t>
  </si>
  <si>
    <t>Bedale</t>
  </si>
  <si>
    <t>Cook &amp;</t>
  </si>
  <si>
    <t>Dawlish</t>
  </si>
  <si>
    <t>Blythe</t>
  </si>
  <si>
    <t>Cooks Cottages</t>
  </si>
  <si>
    <t>Falkirk</t>
  </si>
  <si>
    <t>Kenda</t>
  </si>
  <si>
    <t>Cooks Ground</t>
  </si>
  <si>
    <t>Coolgardie Avenue</t>
  </si>
  <si>
    <t>Hobert</t>
  </si>
  <si>
    <t>Coomassie Road</t>
  </si>
  <si>
    <t>New Milton</t>
  </si>
  <si>
    <t>Corcoran</t>
  </si>
  <si>
    <t>Coombe Lane</t>
  </si>
  <si>
    <t>Lanell</t>
  </si>
  <si>
    <t>Cope Street</t>
  </si>
  <si>
    <t>Isle Of Tiree</t>
  </si>
  <si>
    <t>Pierson</t>
  </si>
  <si>
    <t>Copleston Mews</t>
  </si>
  <si>
    <t>Copnor Way</t>
  </si>
  <si>
    <t>Armand</t>
  </si>
  <si>
    <t>Coppelia Road</t>
  </si>
  <si>
    <t>Keston</t>
  </si>
  <si>
    <t>Copper Close</t>
  </si>
  <si>
    <t>Ashford</t>
  </si>
  <si>
    <t>LE</t>
  </si>
  <si>
    <t>Copper Mead</t>
  </si>
  <si>
    <t>Cuevas</t>
  </si>
  <si>
    <t>Copperbeech Close</t>
  </si>
  <si>
    <t>Hoskins</t>
  </si>
  <si>
    <t>Copperfield Street</t>
  </si>
  <si>
    <t>Calstock</t>
  </si>
  <si>
    <t>Luciano</t>
  </si>
  <si>
    <t>Guidry</t>
  </si>
  <si>
    <t>Coppice Row</t>
  </si>
  <si>
    <t>Alloa</t>
  </si>
  <si>
    <t>DE</t>
  </si>
  <si>
    <t>Rafael</t>
  </si>
  <si>
    <t>Battle</t>
  </si>
  <si>
    <t>Antonietta</t>
  </si>
  <si>
    <t>Coppies Grove</t>
  </si>
  <si>
    <t>Prater</t>
  </si>
  <si>
    <t>Copthall Buildings</t>
  </si>
  <si>
    <t>Wilmslow</t>
  </si>
  <si>
    <t>Willette</t>
  </si>
  <si>
    <t>Mcintosh</t>
  </si>
  <si>
    <t>Copthall Chambers</t>
  </si>
  <si>
    <t>Crook</t>
  </si>
  <si>
    <t>Coran Close</t>
  </si>
  <si>
    <t>Lorri</t>
  </si>
  <si>
    <t>Corbicum</t>
  </si>
  <si>
    <t>Bravo</t>
  </si>
  <si>
    <t>Cordelia Close</t>
  </si>
  <si>
    <t>Teodoro</t>
  </si>
  <si>
    <t>Barlow</t>
  </si>
  <si>
    <t>Araceli</t>
  </si>
  <si>
    <t>Cordova Road</t>
  </si>
  <si>
    <t>Conchita</t>
  </si>
  <si>
    <t>Corliss Place</t>
  </si>
  <si>
    <t>Corn Way</t>
  </si>
  <si>
    <t>Coldstream</t>
  </si>
  <si>
    <t>Dawn</t>
  </si>
  <si>
    <t>Cornelius Place</t>
  </si>
  <si>
    <t>Isle Of Scalpay</t>
  </si>
  <si>
    <t>Alva</t>
  </si>
  <si>
    <t>Foley</t>
  </si>
  <si>
    <t>Cornford Grove</t>
  </si>
  <si>
    <t>Hartfield</t>
  </si>
  <si>
    <t>Cornick Street</t>
  </si>
  <si>
    <t>Deedee</t>
  </si>
  <si>
    <t>Cornwall Street</t>
  </si>
  <si>
    <t>Stanford</t>
  </si>
  <si>
    <t>Bacon</t>
  </si>
  <si>
    <t>Cornwallis Avenue</t>
  </si>
  <si>
    <t>Vonnie</t>
  </si>
  <si>
    <t>Cornwell Terrace</t>
  </si>
  <si>
    <t>Gene</t>
  </si>
  <si>
    <t>Boykin</t>
  </si>
  <si>
    <t>Yeovil</t>
  </si>
  <si>
    <t>Ricardo</t>
  </si>
  <si>
    <t>Corrance Road</t>
  </si>
  <si>
    <t>Alfreda</t>
  </si>
  <si>
    <t>Whitfield</t>
  </si>
  <si>
    <t>Corri Avenue</t>
  </si>
  <si>
    <t>Beaver</t>
  </si>
  <si>
    <t>Corringway</t>
  </si>
  <si>
    <t>Denita</t>
  </si>
  <si>
    <t>Doty</t>
  </si>
  <si>
    <t>Corsham Street</t>
  </si>
  <si>
    <t>Ayrshire</t>
  </si>
  <si>
    <t>Coryton Path</t>
  </si>
  <si>
    <t>Jenna</t>
  </si>
  <si>
    <t>Galloway</t>
  </si>
  <si>
    <t>Cosgrove Close</t>
  </si>
  <si>
    <t>Cossall Walk</t>
  </si>
  <si>
    <t>Newcastleton</t>
  </si>
  <si>
    <t>Roosevelt</t>
  </si>
  <si>
    <t>Byrd</t>
  </si>
  <si>
    <t>Cotall St</t>
  </si>
  <si>
    <t>Cotford Place</t>
  </si>
  <si>
    <t>Flynn</t>
  </si>
  <si>
    <t>Cotherstone Road</t>
  </si>
  <si>
    <t>Enriqueta</t>
  </si>
  <si>
    <t>Serrano</t>
  </si>
  <si>
    <t>Cotswold Gate</t>
  </si>
  <si>
    <t>Carolin</t>
  </si>
  <si>
    <t>Cotswold Street</t>
  </si>
  <si>
    <t>Erasmo</t>
  </si>
  <si>
    <t>Cottage Court</t>
  </si>
  <si>
    <t>Flood</t>
  </si>
  <si>
    <t>Cottage Down</t>
  </si>
  <si>
    <t>Newent</t>
  </si>
  <si>
    <t>Sheron</t>
  </si>
  <si>
    <t>Riggs</t>
  </si>
  <si>
    <t>Zita</t>
  </si>
  <si>
    <t>Albright</t>
  </si>
  <si>
    <t>Cottage Hospital</t>
  </si>
  <si>
    <t>Cottage Row</t>
  </si>
  <si>
    <t>Cottington Street</t>
  </si>
  <si>
    <t>Llanwrda</t>
  </si>
  <si>
    <t>Cotton Row</t>
  </si>
  <si>
    <t>Cookstown</t>
  </si>
  <si>
    <t>Albertha</t>
  </si>
  <si>
    <t>Cotton Street</t>
  </si>
  <si>
    <t>Barnet</t>
  </si>
  <si>
    <t>DL</t>
  </si>
  <si>
    <t>Willow</t>
  </si>
  <si>
    <t>Cotts Close</t>
  </si>
  <si>
    <t>Hurd</t>
  </si>
  <si>
    <t>Stourbridge</t>
  </si>
  <si>
    <t>Tina</t>
  </si>
  <si>
    <t>Counagmara</t>
  </si>
  <si>
    <t>Stinson</t>
  </si>
  <si>
    <t>Counter Street</t>
  </si>
  <si>
    <t>Counting House</t>
  </si>
  <si>
    <t>Turriff</t>
  </si>
  <si>
    <t>County Court</t>
  </si>
  <si>
    <t>Sana</t>
  </si>
  <si>
    <t>Coupland Place</t>
  </si>
  <si>
    <t>Gerrards Cross</t>
  </si>
  <si>
    <t>Shavonne</t>
  </si>
  <si>
    <t>Knowles</t>
  </si>
  <si>
    <t>Coupland Terrace</t>
  </si>
  <si>
    <t>Cherrie</t>
  </si>
  <si>
    <t>Staley</t>
  </si>
  <si>
    <t>Court</t>
  </si>
  <si>
    <t>Orpha</t>
  </si>
  <si>
    <t>Court View</t>
  </si>
  <si>
    <t>Leiston</t>
  </si>
  <si>
    <t>Akiko</t>
  </si>
  <si>
    <t>Huddleston</t>
  </si>
  <si>
    <t>Court Way</t>
  </si>
  <si>
    <t>Darell</t>
  </si>
  <si>
    <t>Court Yard</t>
  </si>
  <si>
    <t>Courtauld Close</t>
  </si>
  <si>
    <t>South Brent</t>
  </si>
  <si>
    <t>Arlen</t>
  </si>
  <si>
    <t>Courtenay Street</t>
  </si>
  <si>
    <t>Clackmannan</t>
  </si>
  <si>
    <t>Emmett</t>
  </si>
  <si>
    <t>Courtfield Mews</t>
  </si>
  <si>
    <t>Janyce</t>
  </si>
  <si>
    <t>Lacey</t>
  </si>
  <si>
    <t>Courthope Road</t>
  </si>
  <si>
    <t>Mayfield</t>
  </si>
  <si>
    <t>Albina</t>
  </si>
  <si>
    <t>Courtland Avenue</t>
  </si>
  <si>
    <t>Elida</t>
  </si>
  <si>
    <t>Lujan</t>
  </si>
  <si>
    <t>Courtland Villas</t>
  </si>
  <si>
    <t>Bobbie</t>
  </si>
  <si>
    <t>Ham</t>
  </si>
  <si>
    <t>Courtlands Avenue</t>
  </si>
  <si>
    <t>Rivas</t>
  </si>
  <si>
    <t>Courtney Road</t>
  </si>
  <si>
    <t>Welshpool</t>
  </si>
  <si>
    <t>Bert</t>
  </si>
  <si>
    <t>Velazquez</t>
  </si>
  <si>
    <t>Coverdale Road</t>
  </si>
  <si>
    <t>Oxted</t>
  </si>
  <si>
    <t>Thomasina</t>
  </si>
  <si>
    <t>Cow Yard</t>
  </si>
  <si>
    <t>Stonehaven</t>
  </si>
  <si>
    <t>Min</t>
  </si>
  <si>
    <t>Cowper Avenue</t>
  </si>
  <si>
    <t>Riva</t>
  </si>
  <si>
    <t>Cowslip Villa</t>
  </si>
  <si>
    <t>Barton-Upon-Humber</t>
  </si>
  <si>
    <t>Kimberlie</t>
  </si>
  <si>
    <t>Burroughs</t>
  </si>
  <si>
    <t>Cox's Quay</t>
  </si>
  <si>
    <t>Aldeburgh</t>
  </si>
  <si>
    <t>Sherril</t>
  </si>
  <si>
    <t>Coxson Way</t>
  </si>
  <si>
    <t>Cornett</t>
  </si>
  <si>
    <t>Crace Street</t>
  </si>
  <si>
    <t>Finley</t>
  </si>
  <si>
    <t>Retta</t>
  </si>
  <si>
    <t>Crafton Place</t>
  </si>
  <si>
    <t>Pentre</t>
  </si>
  <si>
    <t>Dana</t>
  </si>
  <si>
    <t>Mcwilliams</t>
  </si>
  <si>
    <t>Craig Park</t>
  </si>
  <si>
    <t>Eleanore</t>
  </si>
  <si>
    <t>Mcmullen</t>
  </si>
  <si>
    <t>Cranberry Lane</t>
  </si>
  <si>
    <t>Justin</t>
  </si>
  <si>
    <t>Cranbourn Alley</t>
  </si>
  <si>
    <t>Blanchard</t>
  </si>
  <si>
    <t>Ulrike</t>
  </si>
  <si>
    <t>Dodson</t>
  </si>
  <si>
    <t>Crane Grove</t>
  </si>
  <si>
    <t>Klara</t>
  </si>
  <si>
    <t>Timmons</t>
  </si>
  <si>
    <t>Crane Mead</t>
  </si>
  <si>
    <t>Cranford Close</t>
  </si>
  <si>
    <t>Westbury</t>
  </si>
  <si>
    <t>Selene</t>
  </si>
  <si>
    <t>Cranham Road</t>
  </si>
  <si>
    <t>Dumfries</t>
  </si>
  <si>
    <t>Gilberto</t>
  </si>
  <si>
    <t>Cranworth Crescent</t>
  </si>
  <si>
    <t>Christiane</t>
  </si>
  <si>
    <t>Cranworth Gardens</t>
  </si>
  <si>
    <t>Littleborough</t>
  </si>
  <si>
    <t>Tova</t>
  </si>
  <si>
    <t>Craven Avenue</t>
  </si>
  <si>
    <t>Belper</t>
  </si>
  <si>
    <t>Helaine</t>
  </si>
  <si>
    <t>Crane</t>
  </si>
  <si>
    <t>Craven Mews</t>
  </si>
  <si>
    <t>Middlesbrough</t>
  </si>
  <si>
    <t>Nicolas</t>
  </si>
  <si>
    <t>Craven Terrace</t>
  </si>
  <si>
    <t>Craven's Buildings</t>
  </si>
  <si>
    <t>Liss</t>
  </si>
  <si>
    <t>Carlos</t>
  </si>
  <si>
    <t>Meyers</t>
  </si>
  <si>
    <t>Crawford Place</t>
  </si>
  <si>
    <t>Yasuko</t>
  </si>
  <si>
    <t>Crawley Wharf</t>
  </si>
  <si>
    <t>Looe</t>
  </si>
  <si>
    <t>Margarita</t>
  </si>
  <si>
    <t>Crebor Street</t>
  </si>
  <si>
    <t>Crebos Street</t>
  </si>
  <si>
    <t>Rick</t>
  </si>
  <si>
    <t>Creek Bridge</t>
  </si>
  <si>
    <t>Denbigh</t>
  </si>
  <si>
    <t>Isis</t>
  </si>
  <si>
    <t>Douglas</t>
  </si>
  <si>
    <t>Crescent Way</t>
  </si>
  <si>
    <t>Belia</t>
  </si>
  <si>
    <t>Ho</t>
  </si>
  <si>
    <t>Creswick Road</t>
  </si>
  <si>
    <t>Luella</t>
  </si>
  <si>
    <t>Crewe Place</t>
  </si>
  <si>
    <t>Leyburn</t>
  </si>
  <si>
    <t>Herndon</t>
  </si>
  <si>
    <t>Cricket Row</t>
  </si>
  <si>
    <t>Carmarthen</t>
  </si>
  <si>
    <t>Hiroko</t>
  </si>
  <si>
    <t>Cricketers Court</t>
  </si>
  <si>
    <t>Lee-On-The-Solent</t>
  </si>
  <si>
    <t>ST</t>
  </si>
  <si>
    <t>Vonda</t>
  </si>
  <si>
    <t>Fraser</t>
  </si>
  <si>
    <t>Cricketer's Court</t>
  </si>
  <si>
    <t>Hiram</t>
  </si>
  <si>
    <t>Cricklade Avenue</t>
  </si>
  <si>
    <t>Petrina</t>
  </si>
  <si>
    <t>Keys</t>
  </si>
  <si>
    <t>Cringle Street</t>
  </si>
  <si>
    <t>Wise</t>
  </si>
  <si>
    <t>Crisps Terrace</t>
  </si>
  <si>
    <t>Pudsey</t>
  </si>
  <si>
    <t>Gino</t>
  </si>
  <si>
    <t>Ruiz</t>
  </si>
  <si>
    <t>Croft Close</t>
  </si>
  <si>
    <t>Horne</t>
  </si>
  <si>
    <t>Crofton Road</t>
  </si>
  <si>
    <t>Colwyn Bay</t>
  </si>
  <si>
    <t>Ellen</t>
  </si>
  <si>
    <t>Champagne</t>
  </si>
  <si>
    <t>Crogsland Road</t>
  </si>
  <si>
    <t>Hanh</t>
  </si>
  <si>
    <t>Connor</t>
  </si>
  <si>
    <t>Cromwell Grove</t>
  </si>
  <si>
    <t>Ware</t>
  </si>
  <si>
    <t>Crondall Street</t>
  </si>
  <si>
    <t>Ozella</t>
  </si>
  <si>
    <t>Crooked Passage</t>
  </si>
  <si>
    <t>Crooms Hill</t>
  </si>
  <si>
    <t>Grady</t>
  </si>
  <si>
    <t>Howe</t>
  </si>
  <si>
    <t>Crosby Square</t>
  </si>
  <si>
    <t>Parr</t>
  </si>
  <si>
    <t>Cross Close</t>
  </si>
  <si>
    <t>Tayport</t>
  </si>
  <si>
    <t>Garrison</t>
  </si>
  <si>
    <t>Crossmead</t>
  </si>
  <si>
    <t>Herrington</t>
  </si>
  <si>
    <t>Crossness Lane</t>
  </si>
  <si>
    <t>Autumn</t>
  </si>
  <si>
    <t>Paige</t>
  </si>
  <si>
    <t>Crossthwaite Avenue</t>
  </si>
  <si>
    <t>Lester</t>
  </si>
  <si>
    <t>Wolfe</t>
  </si>
  <si>
    <t>Kirkby-In-Furness</t>
  </si>
  <si>
    <t>Chas</t>
  </si>
  <si>
    <t>Hendricks</t>
  </si>
  <si>
    <t>Crosswall</t>
  </si>
  <si>
    <t>Orville</t>
  </si>
  <si>
    <t>Nolan</t>
  </si>
  <si>
    <t>Crouch Road</t>
  </si>
  <si>
    <t>Alyse</t>
  </si>
  <si>
    <t>Crowden Way</t>
  </si>
  <si>
    <t>Grantown-On-Spey</t>
  </si>
  <si>
    <t>Quintin</t>
  </si>
  <si>
    <t>Marcus</t>
  </si>
  <si>
    <t>Crowland Road</t>
  </si>
  <si>
    <t>Carmelia</t>
  </si>
  <si>
    <t>Womack</t>
  </si>
  <si>
    <t>Crown Square</t>
  </si>
  <si>
    <t>Penmaenmawr</t>
  </si>
  <si>
    <t>Jonas</t>
  </si>
  <si>
    <t>Crown Terrace</t>
  </si>
  <si>
    <t>Crows Court</t>
  </si>
  <si>
    <t>Norberto</t>
  </si>
  <si>
    <t>Taryn</t>
  </si>
  <si>
    <t>Crows Road</t>
  </si>
  <si>
    <t>Tran</t>
  </si>
  <si>
    <t>Crowthorne Road</t>
  </si>
  <si>
    <t>Lynwood</t>
  </si>
  <si>
    <t>Ramirez</t>
  </si>
  <si>
    <t>Croxford Gardens</t>
  </si>
  <si>
    <t>Miesha</t>
  </si>
  <si>
    <t>Marino</t>
  </si>
  <si>
    <t>Croxted Lane</t>
  </si>
  <si>
    <t>Leland</t>
  </si>
  <si>
    <t>Croydon Road</t>
  </si>
  <si>
    <t>Cruikshank Street</t>
  </si>
  <si>
    <t>Coleford</t>
  </si>
  <si>
    <t>Katelynn</t>
  </si>
  <si>
    <t>Cuba Cottages</t>
  </si>
  <si>
    <t>Kyoko</t>
  </si>
  <si>
    <t>Cuckoo Lane</t>
  </si>
  <si>
    <t>Sanora</t>
  </si>
  <si>
    <t>Cullum Street</t>
  </si>
  <si>
    <t>Culmore Terrace</t>
  </si>
  <si>
    <t>Rhayader</t>
  </si>
  <si>
    <t>Gussie</t>
  </si>
  <si>
    <t>Culverden Road</t>
  </si>
  <si>
    <t>Bideford</t>
  </si>
  <si>
    <t>Xochitl</t>
  </si>
  <si>
    <t>Barnett</t>
  </si>
  <si>
    <t>Cumberland Buildings</t>
  </si>
  <si>
    <t>Merthyr Tydfil</t>
  </si>
  <si>
    <t>Deon</t>
  </si>
  <si>
    <t>Cumberland Park</t>
  </si>
  <si>
    <t>Marline</t>
  </si>
  <si>
    <t>Cumberland Row</t>
  </si>
  <si>
    <t>Latheron</t>
  </si>
  <si>
    <t>Smiley</t>
  </si>
  <si>
    <t>Cundell's Place</t>
  </si>
  <si>
    <t>Reinaldo</t>
  </si>
  <si>
    <t>Weeks</t>
  </si>
  <si>
    <t>Cunliffe Street</t>
  </si>
  <si>
    <t>Donya</t>
  </si>
  <si>
    <t>Cunningham Road</t>
  </si>
  <si>
    <t>Marcellus</t>
  </si>
  <si>
    <t>Newman</t>
  </si>
  <si>
    <t>Curtain Place</t>
  </si>
  <si>
    <t>Langholm</t>
  </si>
  <si>
    <t>Seth</t>
  </si>
  <si>
    <t>Billings</t>
  </si>
  <si>
    <t>Curtis Street</t>
  </si>
  <si>
    <t>Nantwich</t>
  </si>
  <si>
    <t>Cutler Street</t>
  </si>
  <si>
    <t>Gayle</t>
  </si>
  <si>
    <t>Haley</t>
  </si>
  <si>
    <t>Cutlers' Yard</t>
  </si>
  <si>
    <t>Jayson</t>
  </si>
  <si>
    <t>Cyril Street</t>
  </si>
  <si>
    <t>Blair</t>
  </si>
  <si>
    <t>Cyrus Street</t>
  </si>
  <si>
    <t>Clogher</t>
  </si>
  <si>
    <t>Maile</t>
  </si>
  <si>
    <t>Dacre Gdns</t>
  </si>
  <si>
    <t>Shon</t>
  </si>
  <si>
    <t>Dacre Square</t>
  </si>
  <si>
    <t>Kaleigh</t>
  </si>
  <si>
    <t>Sykes</t>
  </si>
  <si>
    <t>Dagenham Road</t>
  </si>
  <si>
    <t>Ringwood</t>
  </si>
  <si>
    <t>Thomas</t>
  </si>
  <si>
    <t>Whyteleafe</t>
  </si>
  <si>
    <t>Wilfredo</t>
  </si>
  <si>
    <t>Peterson</t>
  </si>
  <si>
    <t>Dagmar Terrace</t>
  </si>
  <si>
    <t>Cranbrook</t>
  </si>
  <si>
    <t>Early</t>
  </si>
  <si>
    <t>Dagmar Villas</t>
  </si>
  <si>
    <t>Vasquez</t>
  </si>
  <si>
    <t>Daisy Lane</t>
  </si>
  <si>
    <t>Swadlincote</t>
  </si>
  <si>
    <t>Dale Close</t>
  </si>
  <si>
    <t>Chelsea</t>
  </si>
  <si>
    <t>Mcmillan</t>
  </si>
  <si>
    <t>Dale Green</t>
  </si>
  <si>
    <t>Loralee</t>
  </si>
  <si>
    <t>Romano</t>
  </si>
  <si>
    <t>Colyton</t>
  </si>
  <si>
    <t>Ackerman</t>
  </si>
  <si>
    <t>Dale Road</t>
  </si>
  <si>
    <t>Wigton</t>
  </si>
  <si>
    <t>Solis</t>
  </si>
  <si>
    <t>Dale View</t>
  </si>
  <si>
    <t>Elmo</t>
  </si>
  <si>
    <t>Dalebury Road</t>
  </si>
  <si>
    <t>Classie</t>
  </si>
  <si>
    <t>Daling Way</t>
  </si>
  <si>
    <t>Leominster</t>
  </si>
  <si>
    <t>Dallinger Rd</t>
  </si>
  <si>
    <t>Anissa</t>
  </si>
  <si>
    <t>Galindo</t>
  </si>
  <si>
    <t>Dalmain Road</t>
  </si>
  <si>
    <t>Oralia</t>
  </si>
  <si>
    <t>Hettie</t>
  </si>
  <si>
    <t>Dalston Green</t>
  </si>
  <si>
    <t>Alvera</t>
  </si>
  <si>
    <t>Dalwood Street</t>
  </si>
  <si>
    <t>Berwick-Upon-Tweed</t>
  </si>
  <si>
    <t>KW</t>
  </si>
  <si>
    <t>Renato</t>
  </si>
  <si>
    <t>Comer</t>
  </si>
  <si>
    <t>Damascene Walk</t>
  </si>
  <si>
    <t>Inverness-Shire</t>
  </si>
  <si>
    <t>Carol</t>
  </si>
  <si>
    <t>Damask Crescent</t>
  </si>
  <si>
    <t>Banchory</t>
  </si>
  <si>
    <t>Santiago</t>
  </si>
  <si>
    <t>Dames Road</t>
  </si>
  <si>
    <t>Bexleyheath</t>
  </si>
  <si>
    <t>Gus</t>
  </si>
  <si>
    <t>Brandt</t>
  </si>
  <si>
    <t>Damon Place</t>
  </si>
  <si>
    <t>Trowbridge</t>
  </si>
  <si>
    <t>Starla</t>
  </si>
  <si>
    <t>Wu</t>
  </si>
  <si>
    <t>Dane Hill</t>
  </si>
  <si>
    <t>Cheadle</t>
  </si>
  <si>
    <t>Danemere Street</t>
  </si>
  <si>
    <t>Melany</t>
  </si>
  <si>
    <t>Xiong</t>
  </si>
  <si>
    <t>Danescroft Avenue</t>
  </si>
  <si>
    <t>Uckfield</t>
  </si>
  <si>
    <t>Nathanael</t>
  </si>
  <si>
    <t>Raymond</t>
  </si>
  <si>
    <t>Daniel Road</t>
  </si>
  <si>
    <t>Jerome</t>
  </si>
  <si>
    <t>Mcgee</t>
  </si>
  <si>
    <t>Dansey Place</t>
  </si>
  <si>
    <t>Darling Row</t>
  </si>
  <si>
    <t>Bishop'S Stortford</t>
  </si>
  <si>
    <t>Kasey</t>
  </si>
  <si>
    <t>Kirkby Stephen</t>
  </si>
  <si>
    <t>Carrol</t>
  </si>
  <si>
    <t>Ferguson</t>
  </si>
  <si>
    <t>Darrell Street</t>
  </si>
  <si>
    <t>Gricelda</t>
  </si>
  <si>
    <t>Dartford Street</t>
  </si>
  <si>
    <t>Dartmouth Chambers</t>
  </si>
  <si>
    <t>Dartmouth Hill</t>
  </si>
  <si>
    <t>Barnstaple</t>
  </si>
  <si>
    <t>Eveline</t>
  </si>
  <si>
    <t>Dartmouth Place</t>
  </si>
  <si>
    <t>Bruton</t>
  </si>
  <si>
    <t>Pedro</t>
  </si>
  <si>
    <t>Fritz</t>
  </si>
  <si>
    <t>Dartmouth Road</t>
  </si>
  <si>
    <t>Gonzalo</t>
  </si>
  <si>
    <t>Sumner</t>
  </si>
  <si>
    <t>Dartrey Terrace</t>
  </si>
  <si>
    <t>Jay</t>
  </si>
  <si>
    <t>Daubeney Road</t>
  </si>
  <si>
    <t>Adelia</t>
  </si>
  <si>
    <t>Rosen</t>
  </si>
  <si>
    <t>Dault Road</t>
  </si>
  <si>
    <t>Gainsborough</t>
  </si>
  <si>
    <t>Ngan</t>
  </si>
  <si>
    <t>Daveys Buildings</t>
  </si>
  <si>
    <t>Marquis</t>
  </si>
  <si>
    <t>Dawer Lane</t>
  </si>
  <si>
    <t>Delfina</t>
  </si>
  <si>
    <t>Dawson Place</t>
  </si>
  <si>
    <t>Lia</t>
  </si>
  <si>
    <t>Conklin</t>
  </si>
  <si>
    <t>Dawsons Terrace</t>
  </si>
  <si>
    <t>Renfrew</t>
  </si>
  <si>
    <t>Eusebio</t>
  </si>
  <si>
    <t>Burnett</t>
  </si>
  <si>
    <t>De Lucy</t>
  </si>
  <si>
    <t>Temple</t>
  </si>
  <si>
    <t>De Quincey</t>
  </si>
  <si>
    <t>Shayla</t>
  </si>
  <si>
    <t>De Vierville</t>
  </si>
  <si>
    <t>Deacon Rd</t>
  </si>
  <si>
    <t>Zulema</t>
  </si>
  <si>
    <t>Baird</t>
  </si>
  <si>
    <t>Deacon Road</t>
  </si>
  <si>
    <t>Northamptonshire</t>
  </si>
  <si>
    <t>Particia</t>
  </si>
  <si>
    <t>Deal Street</t>
  </si>
  <si>
    <t>Lora</t>
  </si>
  <si>
    <t>Schaffer</t>
  </si>
  <si>
    <t>Dealtry Road</t>
  </si>
  <si>
    <t>Audrie</t>
  </si>
  <si>
    <t>Dean Close</t>
  </si>
  <si>
    <t>Wilson</t>
  </si>
  <si>
    <t>Dean Gardens</t>
  </si>
  <si>
    <t>Beau</t>
  </si>
  <si>
    <t>Guerrero</t>
  </si>
  <si>
    <t>Dean Stanley</t>
  </si>
  <si>
    <t>Stonehouse</t>
  </si>
  <si>
    <t>Georgeanna</t>
  </si>
  <si>
    <t>Dean Trench</t>
  </si>
  <si>
    <t>Strathpeffer</t>
  </si>
  <si>
    <t>Deane Street</t>
  </si>
  <si>
    <t>Marcella</t>
  </si>
  <si>
    <t>Deans Close</t>
  </si>
  <si>
    <t>Gage</t>
  </si>
  <si>
    <t>Dean's Place</t>
  </si>
  <si>
    <t>Laverne</t>
  </si>
  <si>
    <t>Crowley</t>
  </si>
  <si>
    <t>Deburgh Road</t>
  </si>
  <si>
    <t>Stevie</t>
  </si>
  <si>
    <t>Decima Street</t>
  </si>
  <si>
    <t>Tawnya</t>
  </si>
  <si>
    <t>Chin</t>
  </si>
  <si>
    <t>Deer Park</t>
  </si>
  <si>
    <t>Helmsdale</t>
  </si>
  <si>
    <t>Lianne</t>
  </si>
  <si>
    <t>Deerhurst Road</t>
  </si>
  <si>
    <t>Olive</t>
  </si>
  <si>
    <t>Defoe Close</t>
  </si>
  <si>
    <t>Fordingbridge</t>
  </si>
  <si>
    <t>Shea</t>
  </si>
  <si>
    <t>Seaham</t>
  </si>
  <si>
    <t>Samella</t>
  </si>
  <si>
    <t>Defoe Road</t>
  </si>
  <si>
    <t>Ricky</t>
  </si>
  <si>
    <t>Delgado</t>
  </si>
  <si>
    <t>Delaford Street</t>
  </si>
  <si>
    <t>Arianna</t>
  </si>
  <si>
    <t>Delancey Street</t>
  </si>
  <si>
    <t>Aimee</t>
  </si>
  <si>
    <t>Pugh</t>
  </si>
  <si>
    <t>Delays Yard</t>
  </si>
  <si>
    <t>Cordell</t>
  </si>
  <si>
    <t>Wolff</t>
  </si>
  <si>
    <t>Delius Grove</t>
  </si>
  <si>
    <t>Chalfont St. Giles</t>
  </si>
  <si>
    <t>Bridgett</t>
  </si>
  <si>
    <t>Dellow Street</t>
  </si>
  <si>
    <t>Dells Close</t>
  </si>
  <si>
    <t>Sherrie</t>
  </si>
  <si>
    <t>Delorme Street</t>
  </si>
  <si>
    <t>Dempsey Street</t>
  </si>
  <si>
    <t>Chipping Norton</t>
  </si>
  <si>
    <t>Denbigh Mews</t>
  </si>
  <si>
    <t>Hall</t>
  </si>
  <si>
    <t>Denbigh Terrace</t>
  </si>
  <si>
    <t>Denewood Road</t>
  </si>
  <si>
    <t>Appin</t>
  </si>
  <si>
    <t>Denison Close</t>
  </si>
  <si>
    <t>Jenniffer</t>
  </si>
  <si>
    <t>Denman Arms</t>
  </si>
  <si>
    <t>Katharyn</t>
  </si>
  <si>
    <t>Denman Road</t>
  </si>
  <si>
    <t>Garndolbenmaen</t>
  </si>
  <si>
    <t>Yolonda</t>
  </si>
  <si>
    <t>Stallings</t>
  </si>
  <si>
    <t>Dennis Way</t>
  </si>
  <si>
    <t>Murray</t>
  </si>
  <si>
    <t>Denvers Buildings</t>
  </si>
  <si>
    <t>Bedworth</t>
  </si>
  <si>
    <t>Mirta</t>
  </si>
  <si>
    <t>Trotter</t>
  </si>
  <si>
    <t>Deodara Close</t>
  </si>
  <si>
    <t>Howard</t>
  </si>
  <si>
    <t>Deptford Bridge</t>
  </si>
  <si>
    <t>Townsend</t>
  </si>
  <si>
    <t>Deptford Green</t>
  </si>
  <si>
    <t>Deptford Lower</t>
  </si>
  <si>
    <t>Joni</t>
  </si>
  <si>
    <t>Deptford Wharf</t>
  </si>
  <si>
    <t>Marla</t>
  </si>
  <si>
    <t>Derby Road</t>
  </si>
  <si>
    <t>Everette</t>
  </si>
  <si>
    <t>Choi</t>
  </si>
  <si>
    <t>Derek Walcott</t>
  </si>
  <si>
    <t>Missy</t>
  </si>
  <si>
    <t>Mora</t>
  </si>
  <si>
    <t>Derinton Road</t>
  </si>
  <si>
    <t>Jan</t>
  </si>
  <si>
    <t>Derwent Avenue</t>
  </si>
  <si>
    <t>Michiko</t>
  </si>
  <si>
    <t>Boone</t>
  </si>
  <si>
    <t>Derwent Crescent</t>
  </si>
  <si>
    <t>Siu</t>
  </si>
  <si>
    <t>Derwent Grove</t>
  </si>
  <si>
    <t>Nichol</t>
  </si>
  <si>
    <t>Cleotilde</t>
  </si>
  <si>
    <t>Desenfans Road</t>
  </si>
  <si>
    <t>Devon Cottages</t>
  </si>
  <si>
    <t>Joan</t>
  </si>
  <si>
    <t>Kendrick</t>
  </si>
  <si>
    <t>Devon Place</t>
  </si>
  <si>
    <t>Madelyn</t>
  </si>
  <si>
    <t>Cooke</t>
  </si>
  <si>
    <t>Devonhurst Place</t>
  </si>
  <si>
    <t>Basildon</t>
  </si>
  <si>
    <t>Wilbert</t>
  </si>
  <si>
    <t>Lynch</t>
  </si>
  <si>
    <t>Devonshire Drive</t>
  </si>
  <si>
    <t>Valentin</t>
  </si>
  <si>
    <t>Seay</t>
  </si>
  <si>
    <t>Devonshire Street</t>
  </si>
  <si>
    <t>Genny</t>
  </si>
  <si>
    <t>Swan</t>
  </si>
  <si>
    <t>Dewhurst Road</t>
  </si>
  <si>
    <t>Hook</t>
  </si>
  <si>
    <t>Dewsbury Road</t>
  </si>
  <si>
    <t>Gennie</t>
  </si>
  <si>
    <t>Burrell</t>
  </si>
  <si>
    <t>Deynecourt Gardens</t>
  </si>
  <si>
    <t>Diana Place</t>
  </si>
  <si>
    <t>Aberaeron</t>
  </si>
  <si>
    <t>Kincaid</t>
  </si>
  <si>
    <t>Dianthus Close</t>
  </si>
  <si>
    <t>Carlita</t>
  </si>
  <si>
    <t>Dickens Estate</t>
  </si>
  <si>
    <t>Woodhall Spa</t>
  </si>
  <si>
    <t>Daren</t>
  </si>
  <si>
    <t>Digby Road</t>
  </si>
  <si>
    <t>Bernadine</t>
  </si>
  <si>
    <t>Matthews</t>
  </si>
  <si>
    <t>Digby Walk</t>
  </si>
  <si>
    <t>Cwmbran</t>
  </si>
  <si>
    <t>Dilston Grove</t>
  </si>
  <si>
    <t>Llwyngwril</t>
  </si>
  <si>
    <t>Bruce</t>
  </si>
  <si>
    <t>Farrell</t>
  </si>
  <si>
    <t>Dimond Close</t>
  </si>
  <si>
    <t>Seaview</t>
  </si>
  <si>
    <t>Shizue</t>
  </si>
  <si>
    <t>Hurley</t>
  </si>
  <si>
    <t>Dimsdale Walk</t>
  </si>
  <si>
    <t>Duns</t>
  </si>
  <si>
    <t>Darlena</t>
  </si>
  <si>
    <t>Dingle Gardens</t>
  </si>
  <si>
    <t>Royce</t>
  </si>
  <si>
    <t>Beard</t>
  </si>
  <si>
    <t>Dinsdale Gardens</t>
  </si>
  <si>
    <t>St. Bees</t>
  </si>
  <si>
    <t>Dirty Lane</t>
  </si>
  <si>
    <t>Robert</t>
  </si>
  <si>
    <t>Distin Street</t>
  </si>
  <si>
    <t>Lannie</t>
  </si>
  <si>
    <t>Dllwyn Road</t>
  </si>
  <si>
    <t>Dobell Road</t>
  </si>
  <si>
    <t>Jackson</t>
  </si>
  <si>
    <t>Christie</t>
  </si>
  <si>
    <t>Dockland Street</t>
  </si>
  <si>
    <t>Malorie</t>
  </si>
  <si>
    <t>Doctor Johnson</t>
  </si>
  <si>
    <t>Weymouth</t>
  </si>
  <si>
    <t>Dodds Place</t>
  </si>
  <si>
    <t>Dayna</t>
  </si>
  <si>
    <t>Farmer</t>
  </si>
  <si>
    <t>Kieth</t>
  </si>
  <si>
    <t>Alvarez</t>
  </si>
  <si>
    <t>Sandy</t>
  </si>
  <si>
    <t>Lloyd</t>
  </si>
  <si>
    <t>Dog and</t>
  </si>
  <si>
    <t>Chesham</t>
  </si>
  <si>
    <t>Lakeshia</t>
  </si>
  <si>
    <t>Stern</t>
  </si>
  <si>
    <t>Dog Lane</t>
  </si>
  <si>
    <t>Mackey</t>
  </si>
  <si>
    <t>Dolland Street</t>
  </si>
  <si>
    <t>Bagillt</t>
  </si>
  <si>
    <t>Salley</t>
  </si>
  <si>
    <t>Dollings Place</t>
  </si>
  <si>
    <t>Marty</t>
  </si>
  <si>
    <t>Frizington</t>
  </si>
  <si>
    <t>Annabell</t>
  </si>
  <si>
    <t>Dollis Mews</t>
  </si>
  <si>
    <t>Dome Hill</t>
  </si>
  <si>
    <t>East Grinstead</t>
  </si>
  <si>
    <t>Justa</t>
  </si>
  <si>
    <t>Domett Close</t>
  </si>
  <si>
    <t>Hungerford</t>
  </si>
  <si>
    <t>Donald Road</t>
  </si>
  <si>
    <t>Olimpia</t>
  </si>
  <si>
    <t>Hankins</t>
  </si>
  <si>
    <t>Donnington Road</t>
  </si>
  <si>
    <t>Olson</t>
  </si>
  <si>
    <t>Donovan Avenue</t>
  </si>
  <si>
    <t>Dorchester Parade</t>
  </si>
  <si>
    <t>Veola</t>
  </si>
  <si>
    <t>Doris Place</t>
  </si>
  <si>
    <t>Juanita</t>
  </si>
  <si>
    <t>Dorman Way</t>
  </si>
  <si>
    <t>Evelynn</t>
  </si>
  <si>
    <t>Dormays Cottages</t>
  </si>
  <si>
    <t>Lida</t>
  </si>
  <si>
    <t>Mohr</t>
  </si>
  <si>
    <t>Dornberg CLS+F687</t>
  </si>
  <si>
    <t>Cristal</t>
  </si>
  <si>
    <t>Dorncliffe Road</t>
  </si>
  <si>
    <t>Platt</t>
  </si>
  <si>
    <t>Dorset Court</t>
  </si>
  <si>
    <t>Guildford</t>
  </si>
  <si>
    <t>Norbert</t>
  </si>
  <si>
    <t>Dorset Mews</t>
  </si>
  <si>
    <t>Axminster</t>
  </si>
  <si>
    <t>BS</t>
  </si>
  <si>
    <t>Abdul</t>
  </si>
  <si>
    <t>Dorset Villas</t>
  </si>
  <si>
    <t>Chauncey</t>
  </si>
  <si>
    <t>Hawk</t>
  </si>
  <si>
    <t>Douglas Mews</t>
  </si>
  <si>
    <t>Darwin</t>
  </si>
  <si>
    <t>Douglas Road</t>
  </si>
  <si>
    <t>Lura</t>
  </si>
  <si>
    <t>Dovercourt Road</t>
  </si>
  <si>
    <t>Zane</t>
  </si>
  <si>
    <t>Lawson</t>
  </si>
  <si>
    <t>Doverfield Road</t>
  </si>
  <si>
    <t>Phil</t>
  </si>
  <si>
    <t>Cartwright</t>
  </si>
  <si>
    <t>Dowgate Dock</t>
  </si>
  <si>
    <t>Mohammad</t>
  </si>
  <si>
    <t>Thorne</t>
  </si>
  <si>
    <t>Downes ST</t>
  </si>
  <si>
    <t>Invergordon</t>
  </si>
  <si>
    <t>Teofila</t>
  </si>
  <si>
    <t>Downings</t>
  </si>
  <si>
    <t>Stokes</t>
  </si>
  <si>
    <t>Downland Close</t>
  </si>
  <si>
    <t>Port Glasgow</t>
  </si>
  <si>
    <t>Coker</t>
  </si>
  <si>
    <t>Downton Avenue</t>
  </si>
  <si>
    <t>Ruislip</t>
  </si>
  <si>
    <t>Donn</t>
  </si>
  <si>
    <t>Doyle Gardens</t>
  </si>
  <si>
    <t>Robbie</t>
  </si>
  <si>
    <t>Madden</t>
  </si>
  <si>
    <t>Doyle Road</t>
  </si>
  <si>
    <t>Filiberto</t>
  </si>
  <si>
    <t>Atkinson</t>
  </si>
  <si>
    <t>Dr Johnson's</t>
  </si>
  <si>
    <t>Drakes Walk</t>
  </si>
  <si>
    <t>Sierra</t>
  </si>
  <si>
    <t>Draper's Court</t>
  </si>
  <si>
    <t>Hosea</t>
  </si>
  <si>
    <t>Delarosa</t>
  </si>
  <si>
    <t>Drapers Road</t>
  </si>
  <si>
    <t>Lydney</t>
  </si>
  <si>
    <t>Antoinette</t>
  </si>
  <si>
    <t>Dray Gardens</t>
  </si>
  <si>
    <t>Rosita</t>
  </si>
  <si>
    <t>Drayton Court</t>
  </si>
  <si>
    <t>Kilmacolm</t>
  </si>
  <si>
    <t>Schultz</t>
  </si>
  <si>
    <t>Jess</t>
  </si>
  <si>
    <t>Dressington Avenue</t>
  </si>
  <si>
    <t>Lydbrook</t>
  </si>
  <si>
    <t>Jaime</t>
  </si>
  <si>
    <t>Sidmouth</t>
  </si>
  <si>
    <t>Fitzgerald</t>
  </si>
  <si>
    <t>Drewstead Road</t>
  </si>
  <si>
    <t>Coreen</t>
  </si>
  <si>
    <t>Marlin</t>
  </si>
  <si>
    <t>Samuels</t>
  </si>
  <si>
    <t>Drifield Road</t>
  </si>
  <si>
    <t>Prather</t>
  </si>
  <si>
    <t>Drovers Place</t>
  </si>
  <si>
    <t>Holt</t>
  </si>
  <si>
    <t>Mcdonough</t>
  </si>
  <si>
    <t>Drum Alley</t>
  </si>
  <si>
    <t>Lashanda</t>
  </si>
  <si>
    <t>Drum Yard</t>
  </si>
  <si>
    <t>Drummond Place</t>
  </si>
  <si>
    <t>Blaine</t>
  </si>
  <si>
    <t>Drylands Road</t>
  </si>
  <si>
    <t>Luton</t>
  </si>
  <si>
    <t>Duchy Street</t>
  </si>
  <si>
    <t>Trujillo</t>
  </si>
  <si>
    <t>Duchy Wharf</t>
  </si>
  <si>
    <t>Daina</t>
  </si>
  <si>
    <t>Duck Place</t>
  </si>
  <si>
    <t>Elisha</t>
  </si>
  <si>
    <t>Roark</t>
  </si>
  <si>
    <t>Dudmaston Mews</t>
  </si>
  <si>
    <t>Haddington</t>
  </si>
  <si>
    <t>Duffield Drive</t>
  </si>
  <si>
    <t>Duke Street</t>
  </si>
  <si>
    <t>Chandler</t>
  </si>
  <si>
    <t>Dukes Gate</t>
  </si>
  <si>
    <t>Leo</t>
  </si>
  <si>
    <t>Dukes Head</t>
  </si>
  <si>
    <t>Limavady</t>
  </si>
  <si>
    <t>Dukes Lane</t>
  </si>
  <si>
    <t>Leonora</t>
  </si>
  <si>
    <t>Tilbury</t>
  </si>
  <si>
    <t>Jeremy</t>
  </si>
  <si>
    <t>Dulcet Street</t>
  </si>
  <si>
    <t>Dulwich Lawn</t>
  </si>
  <si>
    <t>Angela</t>
  </si>
  <si>
    <t>Bowden</t>
  </si>
  <si>
    <t>Dumbreck Road</t>
  </si>
  <si>
    <t>Scottie</t>
  </si>
  <si>
    <t>Dumpton Place</t>
  </si>
  <si>
    <t>Curt</t>
  </si>
  <si>
    <t>Foreman</t>
  </si>
  <si>
    <t>Dunbridge Street</t>
  </si>
  <si>
    <t>Mold</t>
  </si>
  <si>
    <t>Busby</t>
  </si>
  <si>
    <t>Duncombe Hill</t>
  </si>
  <si>
    <t>Corliss</t>
  </si>
  <si>
    <t>Duncrievie Road</t>
  </si>
  <si>
    <t>Dundonald Close</t>
  </si>
  <si>
    <t>Stacy</t>
  </si>
  <si>
    <t>Dunkeld Road</t>
  </si>
  <si>
    <t>Keren</t>
  </si>
  <si>
    <t>Dunmow ROAD</t>
  </si>
  <si>
    <t>Mata</t>
  </si>
  <si>
    <t>Dunnock Close</t>
  </si>
  <si>
    <t>Jama</t>
  </si>
  <si>
    <t>Gore</t>
  </si>
  <si>
    <t>Dunoon Road</t>
  </si>
  <si>
    <t>Beaminster</t>
  </si>
  <si>
    <t>Padstow</t>
  </si>
  <si>
    <t>Yung</t>
  </si>
  <si>
    <t>Wiggins</t>
  </si>
  <si>
    <t>Dunstall Road</t>
  </si>
  <si>
    <t>Dunton Road</t>
  </si>
  <si>
    <t>Wiltshire</t>
  </si>
  <si>
    <t>Posey</t>
  </si>
  <si>
    <t>Dunts Hill</t>
  </si>
  <si>
    <t>Margene</t>
  </si>
  <si>
    <t>Durham Farm</t>
  </si>
  <si>
    <t>Noel</t>
  </si>
  <si>
    <t>Ingram</t>
  </si>
  <si>
    <t>Durham Rise</t>
  </si>
  <si>
    <t>Durrell Road</t>
  </si>
  <si>
    <t>Tring</t>
  </si>
  <si>
    <t>Bart</t>
  </si>
  <si>
    <t>Schmitt</t>
  </si>
  <si>
    <t>Dursley Close</t>
  </si>
  <si>
    <t>Lynsey</t>
  </si>
  <si>
    <t>Dursley Gardens</t>
  </si>
  <si>
    <t>Lino</t>
  </si>
  <si>
    <t>Durward Street</t>
  </si>
  <si>
    <t>Langford</t>
  </si>
  <si>
    <t>Dyers Buildings</t>
  </si>
  <si>
    <t>Avoch</t>
  </si>
  <si>
    <t>Ball</t>
  </si>
  <si>
    <t>Eaden Place</t>
  </si>
  <si>
    <t>Etta</t>
  </si>
  <si>
    <t>Eagle Court</t>
  </si>
  <si>
    <t>St. Albans</t>
  </si>
  <si>
    <t>Elvis</t>
  </si>
  <si>
    <t>Eagle Drive</t>
  </si>
  <si>
    <t>Eagle Street</t>
  </si>
  <si>
    <t>Kruse</t>
  </si>
  <si>
    <t>Eagles Street</t>
  </si>
  <si>
    <t>Ealing Park</t>
  </si>
  <si>
    <t>Earl Rise</t>
  </si>
  <si>
    <t>Earl Road</t>
  </si>
  <si>
    <t>Clitheroe</t>
  </si>
  <si>
    <t>Colon</t>
  </si>
  <si>
    <t>Earlham Grove</t>
  </si>
  <si>
    <t>Par</t>
  </si>
  <si>
    <t>Sharri</t>
  </si>
  <si>
    <t>Dubois</t>
  </si>
  <si>
    <t>Earlham Street</t>
  </si>
  <si>
    <t>Roxanne</t>
  </si>
  <si>
    <t>Earl's Place</t>
  </si>
  <si>
    <t>Earlsferry Way</t>
  </si>
  <si>
    <t>New Romney</t>
  </si>
  <si>
    <t>Woody</t>
  </si>
  <si>
    <t>Earsby Street</t>
  </si>
  <si>
    <t>Easington Buildings</t>
  </si>
  <si>
    <t>Ashby</t>
  </si>
  <si>
    <t>East Coombe</t>
  </si>
  <si>
    <t>Candyce</t>
  </si>
  <si>
    <t>Welsh</t>
  </si>
  <si>
    <t>East Cross</t>
  </si>
  <si>
    <t>Fredrick</t>
  </si>
  <si>
    <t>Harrell</t>
  </si>
  <si>
    <t>East India</t>
  </si>
  <si>
    <t>Mckee</t>
  </si>
  <si>
    <t>East Market</t>
  </si>
  <si>
    <t>Blaydon-On-Tyne</t>
  </si>
  <si>
    <t>Eastbourne Gardens</t>
  </si>
  <si>
    <t>Cleckheaton</t>
  </si>
  <si>
    <t>Eastbourne Terrace</t>
  </si>
  <si>
    <t>Doretha</t>
  </si>
  <si>
    <t>Eastbrook Road</t>
  </si>
  <si>
    <t>Cornelia</t>
  </si>
  <si>
    <t>Mcdowell</t>
  </si>
  <si>
    <t>Eastgate Close</t>
  </si>
  <si>
    <t>Lionel</t>
  </si>
  <si>
    <t>Eastlake Road</t>
  </si>
  <si>
    <t>Downham Market</t>
  </si>
  <si>
    <t>Eastlea Mews</t>
  </si>
  <si>
    <t>Mallie</t>
  </si>
  <si>
    <t>Eastway Commercial</t>
  </si>
  <si>
    <t>Ginette</t>
  </si>
  <si>
    <t>Eaton Square</t>
  </si>
  <si>
    <t>Mullins</t>
  </si>
  <si>
    <t>Eatons Mead</t>
  </si>
  <si>
    <t>Samara</t>
  </si>
  <si>
    <t>Cote</t>
  </si>
  <si>
    <t>Eburne Road</t>
  </si>
  <si>
    <t>Boldon Colliery</t>
  </si>
  <si>
    <t>Asha</t>
  </si>
  <si>
    <t>Ebury Street</t>
  </si>
  <si>
    <t>Echo Heights</t>
  </si>
  <si>
    <t>Darvel</t>
  </si>
  <si>
    <t>Eckstein Road</t>
  </si>
  <si>
    <t>Reynaldo</t>
  </si>
  <si>
    <t>Calloway</t>
  </si>
  <si>
    <t>Edbrooke Road</t>
  </si>
  <si>
    <t>Alvaro</t>
  </si>
  <si>
    <t>Edgar Kail</t>
  </si>
  <si>
    <t>Ellison</t>
  </si>
  <si>
    <t>Edgar Road</t>
  </si>
  <si>
    <t>Annmarie</t>
  </si>
  <si>
    <t>Robison</t>
  </si>
  <si>
    <t>Edge Terrace</t>
  </si>
  <si>
    <t>Geri</t>
  </si>
  <si>
    <t>Horner</t>
  </si>
  <si>
    <t>Edington Road</t>
  </si>
  <si>
    <t>Edison Road</t>
  </si>
  <si>
    <t>Petersen</t>
  </si>
  <si>
    <t>Edith Terrace</t>
  </si>
  <si>
    <t>Helensburgh</t>
  </si>
  <si>
    <t>Edith Villas</t>
  </si>
  <si>
    <t>West Bromwich</t>
  </si>
  <si>
    <t>Taina</t>
  </si>
  <si>
    <t>Edwin'S Mead</t>
  </si>
  <si>
    <t>Ellamae</t>
  </si>
  <si>
    <t>Eldridge</t>
  </si>
  <si>
    <t>Effort Street</t>
  </si>
  <si>
    <t>Effra Road</t>
  </si>
  <si>
    <t>Dulverton</t>
  </si>
  <si>
    <t>Eglantine Road</t>
  </si>
  <si>
    <t>Pierre</t>
  </si>
  <si>
    <t>Egliston Road</t>
  </si>
  <si>
    <t>Grangemouth</t>
  </si>
  <si>
    <t>Timothy</t>
  </si>
  <si>
    <t>Smart</t>
  </si>
  <si>
    <t>Eider Close</t>
  </si>
  <si>
    <t>Domitila</t>
  </si>
  <si>
    <t>Kilgore</t>
  </si>
  <si>
    <t>Elborough Road</t>
  </si>
  <si>
    <t>Bobby</t>
  </si>
  <si>
    <t>Elborough Street</t>
  </si>
  <si>
    <t>Harwich</t>
  </si>
  <si>
    <t>Layla</t>
  </si>
  <si>
    <t>Randle</t>
  </si>
  <si>
    <t>Elbow Lane</t>
  </si>
  <si>
    <t>Dorchester</t>
  </si>
  <si>
    <t>Rima</t>
  </si>
  <si>
    <t>Elder Cottages</t>
  </si>
  <si>
    <t>Anastacia</t>
  </si>
  <si>
    <t>Raines</t>
  </si>
  <si>
    <t>Elder Walk</t>
  </si>
  <si>
    <t>Eldon House</t>
  </si>
  <si>
    <t>Benedict</t>
  </si>
  <si>
    <t>Bridges</t>
  </si>
  <si>
    <t>Elem Street</t>
  </si>
  <si>
    <t>Coventry</t>
  </si>
  <si>
    <t>Mui</t>
  </si>
  <si>
    <t>Callahan</t>
  </si>
  <si>
    <t>Elf Row</t>
  </si>
  <si>
    <t>Leigh</t>
  </si>
  <si>
    <t>Proctor</t>
  </si>
  <si>
    <t>Elford Close</t>
  </si>
  <si>
    <t>Isreal</t>
  </si>
  <si>
    <t>Ratliff</t>
  </si>
  <si>
    <t>Elfwine Road</t>
  </si>
  <si>
    <t>Gairloch</t>
  </si>
  <si>
    <t>Kraft</t>
  </si>
  <si>
    <t>Elgin Chambers</t>
  </si>
  <si>
    <t>Gerri</t>
  </si>
  <si>
    <t>Madison</t>
  </si>
  <si>
    <t>Elias Place</t>
  </si>
  <si>
    <t>Driver</t>
  </si>
  <si>
    <t>Elim Street</t>
  </si>
  <si>
    <t>Denae</t>
  </si>
  <si>
    <t>Bradford</t>
  </si>
  <si>
    <t>Elizabeth Avenue</t>
  </si>
  <si>
    <t>Jacalyn</t>
  </si>
  <si>
    <t>Elizabeth Clyde</t>
  </si>
  <si>
    <t>Randall</t>
  </si>
  <si>
    <t>Elizabeth Place</t>
  </si>
  <si>
    <t>Elizabeth Row</t>
  </si>
  <si>
    <t>Corey</t>
  </si>
  <si>
    <t>Ellanby Crescent</t>
  </si>
  <si>
    <t>Cory</t>
  </si>
  <si>
    <t>Ellerby Street</t>
  </si>
  <si>
    <t>Saltburn-By-The-Sea</t>
  </si>
  <si>
    <t>Margarito</t>
  </si>
  <si>
    <t>Cash</t>
  </si>
  <si>
    <t>Ellesmere Terrace</t>
  </si>
  <si>
    <t>Penrith</t>
  </si>
  <si>
    <t>Tracee</t>
  </si>
  <si>
    <t>Elliots Row</t>
  </si>
  <si>
    <t>Despina</t>
  </si>
  <si>
    <t>Ellis Close</t>
  </si>
  <si>
    <t>Kimberly</t>
  </si>
  <si>
    <t>Ellis Street</t>
  </si>
  <si>
    <t>Thatcham</t>
  </si>
  <si>
    <t>Bryce</t>
  </si>
  <si>
    <t>Dill</t>
  </si>
  <si>
    <t>Elliscombe Mount</t>
  </si>
  <si>
    <t>Elm House</t>
  </si>
  <si>
    <t>Alfreton</t>
  </si>
  <si>
    <t>LN</t>
  </si>
  <si>
    <t>Grantham</t>
  </si>
  <si>
    <t>Luke</t>
  </si>
  <si>
    <t>Osborne</t>
  </si>
  <si>
    <t>Elm Walk</t>
  </si>
  <si>
    <t>Knebworth</t>
  </si>
  <si>
    <t>Elms</t>
  </si>
  <si>
    <t>Crumlin</t>
  </si>
  <si>
    <t>Rubie</t>
  </si>
  <si>
    <t>Elmshurst Crescent</t>
  </si>
  <si>
    <t>Innerleithen</t>
  </si>
  <si>
    <t>Kirkland</t>
  </si>
  <si>
    <t>Deena</t>
  </si>
  <si>
    <t>Griffith</t>
  </si>
  <si>
    <t>Elmstead Lane</t>
  </si>
  <si>
    <t>Crymych</t>
  </si>
  <si>
    <t>Grimes</t>
  </si>
  <si>
    <t>Elrington Rd</t>
  </si>
  <si>
    <t>Shari</t>
  </si>
  <si>
    <t>Elsbone Terrace</t>
  </si>
  <si>
    <t>Trisha</t>
  </si>
  <si>
    <t>Elscott House</t>
  </si>
  <si>
    <t>Asa</t>
  </si>
  <si>
    <t>Elsham Road</t>
  </si>
  <si>
    <t>Elsinore Gardens</t>
  </si>
  <si>
    <t>Hyon</t>
  </si>
  <si>
    <t>Ronni</t>
  </si>
  <si>
    <t>Hooper</t>
  </si>
  <si>
    <t>Elstree Street</t>
  </si>
  <si>
    <t>Granville</t>
  </si>
  <si>
    <t>Elsworthy Rise</t>
  </si>
  <si>
    <t>Musselburgh</t>
  </si>
  <si>
    <t>Elveden Place</t>
  </si>
  <si>
    <t>Ranee</t>
  </si>
  <si>
    <t>Ely Terrace</t>
  </si>
  <si>
    <t>Kurtis</t>
  </si>
  <si>
    <t>Elystan Place</t>
  </si>
  <si>
    <t>Fay</t>
  </si>
  <si>
    <t>Nieves</t>
  </si>
  <si>
    <t>Elystan PlC</t>
  </si>
  <si>
    <t>Susy</t>
  </si>
  <si>
    <t>Emanuel Avenue</t>
  </si>
  <si>
    <t>Bulah</t>
  </si>
  <si>
    <t>Embankment Gardens</t>
  </si>
  <si>
    <t>Emma Cottages</t>
  </si>
  <si>
    <t>Kingston Upon Thames</t>
  </si>
  <si>
    <t>Eva</t>
  </si>
  <si>
    <t>Emma Rd</t>
  </si>
  <si>
    <t>Kia</t>
  </si>
  <si>
    <t>Emmanuel Church</t>
  </si>
  <si>
    <t>Templecombe</t>
  </si>
  <si>
    <t>Amiee</t>
  </si>
  <si>
    <t>Emmanuel Schoolhouse</t>
  </si>
  <si>
    <t>Brett</t>
  </si>
  <si>
    <t>Parks</t>
  </si>
  <si>
    <t>Emmetts Buildings</t>
  </si>
  <si>
    <t>Leif</t>
  </si>
  <si>
    <t>Trevino</t>
  </si>
  <si>
    <t>Ana</t>
  </si>
  <si>
    <t>Conrad</t>
  </si>
  <si>
    <t>Emmetts Yard</t>
  </si>
  <si>
    <t>Romney Marsh</t>
  </si>
  <si>
    <t>Gilberte</t>
  </si>
  <si>
    <t>Empire Ave</t>
  </si>
  <si>
    <t>Begay</t>
  </si>
  <si>
    <t>Empress STReet</t>
  </si>
  <si>
    <t>Vernita</t>
  </si>
  <si>
    <t>Emsworth Close</t>
  </si>
  <si>
    <t>Endsleigh Gardens</t>
  </si>
  <si>
    <t>Stacey</t>
  </si>
  <si>
    <t>Engineer Road</t>
  </si>
  <si>
    <t>Amlwch</t>
  </si>
  <si>
    <t>Drusilla</t>
  </si>
  <si>
    <t>Enid Street</t>
  </si>
  <si>
    <t>Lavone</t>
  </si>
  <si>
    <t>Skaggs</t>
  </si>
  <si>
    <t>Enmore Avenue</t>
  </si>
  <si>
    <t>Enmore Road</t>
  </si>
  <si>
    <t>Enslin Road</t>
  </si>
  <si>
    <t>Ensor Mews</t>
  </si>
  <si>
    <t>Malmesbury</t>
  </si>
  <si>
    <t>Emily</t>
  </si>
  <si>
    <t>Morton</t>
  </si>
  <si>
    <t>Epirus Road</t>
  </si>
  <si>
    <t>Vesta</t>
  </si>
  <si>
    <t>Mcclure</t>
  </si>
  <si>
    <t>Epping Place</t>
  </si>
  <si>
    <t>Ramey</t>
  </si>
  <si>
    <t>Epsom Road</t>
  </si>
  <si>
    <t>Jeffrey</t>
  </si>
  <si>
    <t>Equity Buildings</t>
  </si>
  <si>
    <t>Jade</t>
  </si>
  <si>
    <t>Welling</t>
  </si>
  <si>
    <t>Ethelene</t>
  </si>
  <si>
    <t>Manley</t>
  </si>
  <si>
    <t>Erbury Place</t>
  </si>
  <si>
    <t>Eresby Place</t>
  </si>
  <si>
    <t>Amie</t>
  </si>
  <si>
    <t>Hess</t>
  </si>
  <si>
    <t>Erindale Terrace</t>
  </si>
  <si>
    <t>Oscar</t>
  </si>
  <si>
    <t>Erlam Road</t>
  </si>
  <si>
    <t>Kendal</t>
  </si>
  <si>
    <t>Kristofer</t>
  </si>
  <si>
    <t>Erinn</t>
  </si>
  <si>
    <t>Erlich Cottages</t>
  </si>
  <si>
    <t>Ermine Road</t>
  </si>
  <si>
    <t>Felipe</t>
  </si>
  <si>
    <t>Erskine Hill</t>
  </si>
  <si>
    <t>Nance</t>
  </si>
  <si>
    <t>Erwood Road</t>
  </si>
  <si>
    <t>Berkeley</t>
  </si>
  <si>
    <t>Jae</t>
  </si>
  <si>
    <t>Eskdale Villas</t>
  </si>
  <si>
    <t>Peacock</t>
  </si>
  <si>
    <t>Esmeralda Road</t>
  </si>
  <si>
    <t>Esmerelda Road</t>
  </si>
  <si>
    <t>Essendine Road</t>
  </si>
  <si>
    <t>Hatch</t>
  </si>
  <si>
    <t>Ester Cottages</t>
  </si>
  <si>
    <t>Esterbrooke Street</t>
  </si>
  <si>
    <t>Sherika</t>
  </si>
  <si>
    <t>Hull</t>
  </si>
  <si>
    <t>Etham St</t>
  </si>
  <si>
    <t>Sapp</t>
  </si>
  <si>
    <t>Ethelden Road</t>
  </si>
  <si>
    <t>Waltham Abbey</t>
  </si>
  <si>
    <t>Pagan</t>
  </si>
  <si>
    <t>Etloe Road</t>
  </si>
  <si>
    <t>Gould</t>
  </si>
  <si>
    <t>Eton Close</t>
  </si>
  <si>
    <t>Helston</t>
  </si>
  <si>
    <t>Agripina</t>
  </si>
  <si>
    <t>Eton Grove</t>
  </si>
  <si>
    <t>Harriett</t>
  </si>
  <si>
    <t>Cruz</t>
  </si>
  <si>
    <t>Eton Manor</t>
  </si>
  <si>
    <t>Billie</t>
  </si>
  <si>
    <t>Euston Road</t>
  </si>
  <si>
    <t>Presteigne</t>
  </si>
  <si>
    <t>Sook</t>
  </si>
  <si>
    <t>Delois</t>
  </si>
  <si>
    <t>Euston Station</t>
  </si>
  <si>
    <t>Langley</t>
  </si>
  <si>
    <t>Everest Road</t>
  </si>
  <si>
    <t>Chappell</t>
  </si>
  <si>
    <t>Evershall Street</t>
  </si>
  <si>
    <t>Lucius</t>
  </si>
  <si>
    <t>Everthorpe Road</t>
  </si>
  <si>
    <t>Venita</t>
  </si>
  <si>
    <t>Eve's Place</t>
  </si>
  <si>
    <t>Page</t>
  </si>
  <si>
    <t>Ewe Close</t>
  </si>
  <si>
    <t>Emmie</t>
  </si>
  <si>
    <t>Excelsior Gardens</t>
  </si>
  <si>
    <t>Katherin</t>
  </si>
  <si>
    <t>Excelsior Terrace</t>
  </si>
  <si>
    <t>Skipton</t>
  </si>
  <si>
    <t>Wava</t>
  </si>
  <si>
    <t>Exchange Arcade</t>
  </si>
  <si>
    <t>Lawrence</t>
  </si>
  <si>
    <t>Henderson</t>
  </si>
  <si>
    <t>Exeter Street</t>
  </si>
  <si>
    <t>Exeter Villas</t>
  </si>
  <si>
    <t>Exeter Way</t>
  </si>
  <si>
    <t>Julie</t>
  </si>
  <si>
    <t>Exford Road</t>
  </si>
  <si>
    <t>Selkirk</t>
  </si>
  <si>
    <t>Jones</t>
  </si>
  <si>
    <t>Exmoor Street</t>
  </si>
  <si>
    <t>Eyhurst Close</t>
  </si>
  <si>
    <t>Rosalva</t>
  </si>
  <si>
    <t>Eynella Road</t>
  </si>
  <si>
    <t>Eynsham Drive</t>
  </si>
  <si>
    <t>Dean</t>
  </si>
  <si>
    <t>Eyot Gardens</t>
  </si>
  <si>
    <t>Ed</t>
  </si>
  <si>
    <t>Rasmussen</t>
  </si>
  <si>
    <t>Eyot Green</t>
  </si>
  <si>
    <t>Mccauley</t>
  </si>
  <si>
    <t>Eythorn Road</t>
  </si>
  <si>
    <t>Kinross</t>
  </si>
  <si>
    <t>Eythorne Road</t>
  </si>
  <si>
    <t>Beith</t>
  </si>
  <si>
    <t>Ezra Street</t>
  </si>
  <si>
    <t>Cornwall</t>
  </si>
  <si>
    <t>Factory Lane</t>
  </si>
  <si>
    <t>Mammie</t>
  </si>
  <si>
    <t>Fairbairn Green</t>
  </si>
  <si>
    <t>Lilliam</t>
  </si>
  <si>
    <t>Oliver</t>
  </si>
  <si>
    <t>Fairchild Close</t>
  </si>
  <si>
    <t>Westcliff-On-Sea</t>
  </si>
  <si>
    <t>Orr</t>
  </si>
  <si>
    <t>Faireys Buildings</t>
  </si>
  <si>
    <t>Salisbury</t>
  </si>
  <si>
    <t>Kera</t>
  </si>
  <si>
    <t>Wynn</t>
  </si>
  <si>
    <t>Fairholme Road</t>
  </si>
  <si>
    <t>Laurencekirk</t>
  </si>
  <si>
    <t>Camila</t>
  </si>
  <si>
    <t>Fairlawn Avenue</t>
  </si>
  <si>
    <t>Hailsham</t>
  </si>
  <si>
    <t>Debbra</t>
  </si>
  <si>
    <t>Fairlea Place</t>
  </si>
  <si>
    <t>Fairlie Gardens</t>
  </si>
  <si>
    <t>South Humberside</t>
  </si>
  <si>
    <t>Edgardo</t>
  </si>
  <si>
    <t>Akins</t>
  </si>
  <si>
    <t>Fairlight Terrace</t>
  </si>
  <si>
    <t>Girvan</t>
  </si>
  <si>
    <t>Susanna</t>
  </si>
  <si>
    <t>Whitaker</t>
  </si>
  <si>
    <t>Fairway Close</t>
  </si>
  <si>
    <t>Gunnislake</t>
  </si>
  <si>
    <t>Falcon Road</t>
  </si>
  <si>
    <t>Delaine</t>
  </si>
  <si>
    <t>Falcon Yard</t>
  </si>
  <si>
    <t>Northwich</t>
  </si>
  <si>
    <t>Falkland Avenue</t>
  </si>
  <si>
    <t>Fallowfields Drive</t>
  </si>
  <si>
    <t>Campbeltown</t>
  </si>
  <si>
    <t>Fallows Close</t>
  </si>
  <si>
    <t>Van</t>
  </si>
  <si>
    <t>Humphrey</t>
  </si>
  <si>
    <t>Falmouth Avenue</t>
  </si>
  <si>
    <t>Marjorie</t>
  </si>
  <si>
    <t>Fandon Row</t>
  </si>
  <si>
    <t>Faraday Street</t>
  </si>
  <si>
    <t>Weldon</t>
  </si>
  <si>
    <t>Fardon Row</t>
  </si>
  <si>
    <t>Bo'Ness</t>
  </si>
  <si>
    <t>Faringford Road</t>
  </si>
  <si>
    <t>Moor Row</t>
  </si>
  <si>
    <t>Sabina</t>
  </si>
  <si>
    <t>Arellano</t>
  </si>
  <si>
    <t>Farleigh Place</t>
  </si>
  <si>
    <t>Hipolito</t>
  </si>
  <si>
    <t>Deeann</t>
  </si>
  <si>
    <t>Farlington Place</t>
  </si>
  <si>
    <t>Farm Avenue</t>
  </si>
  <si>
    <t>Thora</t>
  </si>
  <si>
    <t>Farm Walk</t>
  </si>
  <si>
    <t>Broxburn</t>
  </si>
  <si>
    <t>Tamesha</t>
  </si>
  <si>
    <t>Grayson</t>
  </si>
  <si>
    <t>Farmdale Road</t>
  </si>
  <si>
    <t>Olney</t>
  </si>
  <si>
    <t>Leandro</t>
  </si>
  <si>
    <t>Pickett</t>
  </si>
  <si>
    <t>Farmer'S Road</t>
  </si>
  <si>
    <t>Bargoed</t>
  </si>
  <si>
    <t>Julia</t>
  </si>
  <si>
    <t>Farnaby Road</t>
  </si>
  <si>
    <t>Kandy</t>
  </si>
  <si>
    <t>Farnham Close</t>
  </si>
  <si>
    <t>Sutton</t>
  </si>
  <si>
    <t>Farningham Road</t>
  </si>
  <si>
    <t>Ashlie</t>
  </si>
  <si>
    <t>Covington</t>
  </si>
  <si>
    <t>Farquhar Terrace</t>
  </si>
  <si>
    <t>Shawana</t>
  </si>
  <si>
    <t>Farrance STREET</t>
  </si>
  <si>
    <t>Farrant Avenue</t>
  </si>
  <si>
    <t>Dalton-In-Furness</t>
  </si>
  <si>
    <t>Clemons</t>
  </si>
  <si>
    <t>Farthing Alley</t>
  </si>
  <si>
    <t>Llandudno Junction</t>
  </si>
  <si>
    <t>Dustin</t>
  </si>
  <si>
    <t>Farthingale Walk</t>
  </si>
  <si>
    <t>Penysarn</t>
  </si>
  <si>
    <t>Raymon</t>
  </si>
  <si>
    <t>Fauconberg Road</t>
  </si>
  <si>
    <t>Robertsbridge</t>
  </si>
  <si>
    <t>Rosalia</t>
  </si>
  <si>
    <t>Faulkner Street</t>
  </si>
  <si>
    <t>Armagh</t>
  </si>
  <si>
    <t>Faulkners Alley</t>
  </si>
  <si>
    <t>Coleman</t>
  </si>
  <si>
    <t>Menstrie</t>
  </si>
  <si>
    <t>Meda</t>
  </si>
  <si>
    <t>Cassidy</t>
  </si>
  <si>
    <t>Fawcett Estate</t>
  </si>
  <si>
    <t>Hue</t>
  </si>
  <si>
    <t>Fawcett Road</t>
  </si>
  <si>
    <t>Maida</t>
  </si>
  <si>
    <t>Fawley Road</t>
  </si>
  <si>
    <t>Boscastle</t>
  </si>
  <si>
    <t>Portia</t>
  </si>
  <si>
    <t>Fayland Avenue</t>
  </si>
  <si>
    <t>Broxbourne</t>
  </si>
  <si>
    <t>Fearegg</t>
  </si>
  <si>
    <t>Robinson</t>
  </si>
  <si>
    <t>Feathers Court</t>
  </si>
  <si>
    <t>Clifford</t>
  </si>
  <si>
    <t>Orozco</t>
  </si>
  <si>
    <t>Featherstone Court</t>
  </si>
  <si>
    <t>Gerard</t>
  </si>
  <si>
    <t>Featley Road</t>
  </si>
  <si>
    <t>Porthcawl</t>
  </si>
  <si>
    <t>Felbridge Close</t>
  </si>
  <si>
    <t>Felix Place</t>
  </si>
  <si>
    <t>Kelli</t>
  </si>
  <si>
    <t>Ogden</t>
  </si>
  <si>
    <t>Felix Street</t>
  </si>
  <si>
    <t>Josiah</t>
  </si>
  <si>
    <t>Hines</t>
  </si>
  <si>
    <t>Felix Terrace</t>
  </si>
  <si>
    <t>Fenchurch Place</t>
  </si>
  <si>
    <t>Denisse</t>
  </si>
  <si>
    <t>Fentons Avenue</t>
  </si>
  <si>
    <t>Kidderminster</t>
  </si>
  <si>
    <t>Nicolasa</t>
  </si>
  <si>
    <t>Fenwick Street</t>
  </si>
  <si>
    <t>Trudie</t>
  </si>
  <si>
    <t>Fergus Road</t>
  </si>
  <si>
    <t>Elmer</t>
  </si>
  <si>
    <t>Fern Close</t>
  </si>
  <si>
    <t>Stephen</t>
  </si>
  <si>
    <t>Fernhurst Road</t>
  </si>
  <si>
    <t>Gregoria</t>
  </si>
  <si>
    <t>Wilder</t>
  </si>
  <si>
    <t>Ferns Road</t>
  </si>
  <si>
    <t>Blue</t>
  </si>
  <si>
    <t>Larbert</t>
  </si>
  <si>
    <t>Oretha</t>
  </si>
  <si>
    <t>Pope</t>
  </si>
  <si>
    <t>Fernsbury Street</t>
  </si>
  <si>
    <t>Tiverton</t>
  </si>
  <si>
    <t>Collin</t>
  </si>
  <si>
    <t>Gross</t>
  </si>
  <si>
    <t>Fernside Road</t>
  </si>
  <si>
    <t>Millom</t>
  </si>
  <si>
    <t>Curtis</t>
  </si>
  <si>
    <t>Duncan</t>
  </si>
  <si>
    <t>Fernwood Crescent</t>
  </si>
  <si>
    <t>Sharmaine</t>
  </si>
  <si>
    <t>Ferrand St</t>
  </si>
  <si>
    <t>Ferrand Street</t>
  </si>
  <si>
    <t>Boat Of Garten</t>
  </si>
  <si>
    <t>Sibyl</t>
  </si>
  <si>
    <t>Field Lane</t>
  </si>
  <si>
    <t>Stanmore</t>
  </si>
  <si>
    <t>Myra</t>
  </si>
  <si>
    <t>Roman</t>
  </si>
  <si>
    <t>Fieldfare Road</t>
  </si>
  <si>
    <t>Mariana</t>
  </si>
  <si>
    <t>Bennett</t>
  </si>
  <si>
    <t>Fielding Mews</t>
  </si>
  <si>
    <t>Fielding Street</t>
  </si>
  <si>
    <t>Lizzie</t>
  </si>
  <si>
    <t>Fife Court</t>
  </si>
  <si>
    <t>Yulanda</t>
  </si>
  <si>
    <t>Wiseman</t>
  </si>
  <si>
    <t>Finchley Road</t>
  </si>
  <si>
    <t>Joane</t>
  </si>
  <si>
    <t>Finchley Villas</t>
  </si>
  <si>
    <t>Romsey</t>
  </si>
  <si>
    <t>Finchley Way</t>
  </si>
  <si>
    <t>Findon Road</t>
  </si>
  <si>
    <t>Darrick</t>
  </si>
  <si>
    <t>Carmichael</t>
  </si>
  <si>
    <t>Finsbury Market</t>
  </si>
  <si>
    <t>Lacy</t>
  </si>
  <si>
    <t>Cooper</t>
  </si>
  <si>
    <t>Bellshill</t>
  </si>
  <si>
    <t>Rodolfo</t>
  </si>
  <si>
    <t>Finsbury Pavement</t>
  </si>
  <si>
    <t>Shoreham-By-Sea</t>
  </si>
  <si>
    <t>Finch</t>
  </si>
  <si>
    <t>Finsbury Road</t>
  </si>
  <si>
    <t>Pembroke</t>
  </si>
  <si>
    <t>Moon</t>
  </si>
  <si>
    <t>Finsbury Square</t>
  </si>
  <si>
    <t>Christoper</t>
  </si>
  <si>
    <t>Adkins</t>
  </si>
  <si>
    <t>Firecrest Drive</t>
  </si>
  <si>
    <t>Dorthy</t>
  </si>
  <si>
    <t>Firhill Road</t>
  </si>
  <si>
    <t>Cowes</t>
  </si>
  <si>
    <t>Asia</t>
  </si>
  <si>
    <t>Firs Close</t>
  </si>
  <si>
    <t>Lochailort</t>
  </si>
  <si>
    <t>Delta</t>
  </si>
  <si>
    <t>Schmitz</t>
  </si>
  <si>
    <t>First Avenue</t>
  </si>
  <si>
    <t>Underwood</t>
  </si>
  <si>
    <t>Fish Street</t>
  </si>
  <si>
    <t>Fishermans Walk</t>
  </si>
  <si>
    <t>Tyrell</t>
  </si>
  <si>
    <t>Fishers Rents</t>
  </si>
  <si>
    <t>Kidwelly</t>
  </si>
  <si>
    <t>Coy</t>
  </si>
  <si>
    <t>Fitzroy Street</t>
  </si>
  <si>
    <t>Ezra</t>
  </si>
  <si>
    <t>Five Acre</t>
  </si>
  <si>
    <t>Flanders Crescent</t>
  </si>
  <si>
    <t>Ha</t>
  </si>
  <si>
    <t>Fleet Road</t>
  </si>
  <si>
    <t>Chen</t>
  </si>
  <si>
    <t>Fleming Drive</t>
  </si>
  <si>
    <t>Tewkesbury</t>
  </si>
  <si>
    <t>Jessie</t>
  </si>
  <si>
    <t>Fleming Walk</t>
  </si>
  <si>
    <t>Bryant</t>
  </si>
  <si>
    <t>Fleming Way</t>
  </si>
  <si>
    <t>Saturnina</t>
  </si>
  <si>
    <t>Fletcher Row</t>
  </si>
  <si>
    <t>Torri</t>
  </si>
  <si>
    <t>Calvert</t>
  </si>
  <si>
    <t>Fletton Road</t>
  </si>
  <si>
    <t>Kington</t>
  </si>
  <si>
    <t>Fleur-de-Lie Street</t>
  </si>
  <si>
    <t>Woodard</t>
  </si>
  <si>
    <t>Flexmere Road</t>
  </si>
  <si>
    <t>Robby</t>
  </si>
  <si>
    <t>Fink</t>
  </si>
  <si>
    <t>Flockton Street</t>
  </si>
  <si>
    <t>Ronny</t>
  </si>
  <si>
    <t>Florence Terrace</t>
  </si>
  <si>
    <t>Marlon</t>
  </si>
  <si>
    <t>Flower &amp;</t>
  </si>
  <si>
    <t>Rutherford</t>
  </si>
  <si>
    <t>Flower And</t>
  </si>
  <si>
    <t>Hinson</t>
  </si>
  <si>
    <t>Flowers Mews</t>
  </si>
  <si>
    <t>Folgate Street</t>
  </si>
  <si>
    <t>Valarie</t>
  </si>
  <si>
    <t>Talley</t>
  </si>
  <si>
    <t>Foliot Street</t>
  </si>
  <si>
    <t>Folkington Corner</t>
  </si>
  <si>
    <t>Purley</t>
  </si>
  <si>
    <t>White</t>
  </si>
  <si>
    <t>Fontarabia Road</t>
  </si>
  <si>
    <t>Marylee</t>
  </si>
  <si>
    <t>Ford Close</t>
  </si>
  <si>
    <t>Fordhook AVE</t>
  </si>
  <si>
    <t>Lala</t>
  </si>
  <si>
    <t>Wills</t>
  </si>
  <si>
    <t>Fordwych Road</t>
  </si>
  <si>
    <t>Delabole</t>
  </si>
  <si>
    <t>Forest Approach</t>
  </si>
  <si>
    <t>Nam</t>
  </si>
  <si>
    <t>Morin</t>
  </si>
  <si>
    <t>Forest Court</t>
  </si>
  <si>
    <t>Friend</t>
  </si>
  <si>
    <t>Forest Grove</t>
  </si>
  <si>
    <t>Gustavo</t>
  </si>
  <si>
    <t>Forest Hill</t>
  </si>
  <si>
    <t>Forest Lane</t>
  </si>
  <si>
    <t>Cassandra</t>
  </si>
  <si>
    <t>Forston Street</t>
  </si>
  <si>
    <t>Ines</t>
  </si>
  <si>
    <t>Forsyte Crescent</t>
  </si>
  <si>
    <t>Hemel Hempstead</t>
  </si>
  <si>
    <t>Neoma</t>
  </si>
  <si>
    <t>Fortescue Avenue</t>
  </si>
  <si>
    <t>Donny</t>
  </si>
  <si>
    <t>Fortess Road</t>
  </si>
  <si>
    <t>Mina</t>
  </si>
  <si>
    <t>Emerson</t>
  </si>
  <si>
    <t>Fortune Street</t>
  </si>
  <si>
    <t>Ayers</t>
  </si>
  <si>
    <t>Foskett Rd</t>
  </si>
  <si>
    <t>Tetbury</t>
  </si>
  <si>
    <t>Foss Buildings</t>
  </si>
  <si>
    <t>Newtonmore</t>
  </si>
  <si>
    <t>Fosse Way</t>
  </si>
  <si>
    <t>Foston Villas</t>
  </si>
  <si>
    <t>Graciela</t>
  </si>
  <si>
    <t>Connelly</t>
  </si>
  <si>
    <t>Fothergill Drive</t>
  </si>
  <si>
    <t>Foulis Terrace</t>
  </si>
  <si>
    <t>Archie</t>
  </si>
  <si>
    <t>Phillips</t>
  </si>
  <si>
    <t>Founder Close</t>
  </si>
  <si>
    <t>Verlene</t>
  </si>
  <si>
    <t>Blackman</t>
  </si>
  <si>
    <t>Founders' Court</t>
  </si>
  <si>
    <t>Steve</t>
  </si>
  <si>
    <t>Worksop</t>
  </si>
  <si>
    <t>Han</t>
  </si>
  <si>
    <t>Fountain Green</t>
  </si>
  <si>
    <t>Roxy</t>
  </si>
  <si>
    <t>Fountain Mews</t>
  </si>
  <si>
    <t>Fabiola</t>
  </si>
  <si>
    <t>Fourth Avenue</t>
  </si>
  <si>
    <t>Fowler Street</t>
  </si>
  <si>
    <t>Ryan</t>
  </si>
  <si>
    <t>Fox Tavern</t>
  </si>
  <si>
    <t>Bathgate</t>
  </si>
  <si>
    <t>BA</t>
  </si>
  <si>
    <t>Kimber</t>
  </si>
  <si>
    <t>Glenn</t>
  </si>
  <si>
    <t>Foxberry Grove</t>
  </si>
  <si>
    <t>Russel</t>
  </si>
  <si>
    <t>Lyon</t>
  </si>
  <si>
    <t>Foxes Buildnijs</t>
  </si>
  <si>
    <t>Foxhole Road</t>
  </si>
  <si>
    <t>Strabane</t>
  </si>
  <si>
    <t>Irwin</t>
  </si>
  <si>
    <t>Foxley Close</t>
  </si>
  <si>
    <t>Isle Of Mull</t>
  </si>
  <si>
    <t>Sherlene</t>
  </si>
  <si>
    <t>Foxley Road</t>
  </si>
  <si>
    <t>Berkhamsted</t>
  </si>
  <si>
    <t>Holland</t>
  </si>
  <si>
    <t>Foxwood Close</t>
  </si>
  <si>
    <t>Shanna</t>
  </si>
  <si>
    <t>Fran Place</t>
  </si>
  <si>
    <t>Hereford</t>
  </si>
  <si>
    <t>Estella</t>
  </si>
  <si>
    <t>Herman</t>
  </si>
  <si>
    <t>Franconia Road</t>
  </si>
  <si>
    <t>Frankfurt Road</t>
  </si>
  <si>
    <t>Dorris</t>
  </si>
  <si>
    <t>Cedrick</t>
  </si>
  <si>
    <t>Franklin Road</t>
  </si>
  <si>
    <t>Franlaw Crescent</t>
  </si>
  <si>
    <t>Ghislaine</t>
  </si>
  <si>
    <t>Fraser Close</t>
  </si>
  <si>
    <t>Suffolk</t>
  </si>
  <si>
    <t>Lucrecia</t>
  </si>
  <si>
    <t>Whitman</t>
  </si>
  <si>
    <t>Fraser Road</t>
  </si>
  <si>
    <t>Briggs</t>
  </si>
  <si>
    <t>Frederick Close</t>
  </si>
  <si>
    <t>Toney</t>
  </si>
  <si>
    <t>Pollard</t>
  </si>
  <si>
    <t>Frederick Cottages</t>
  </si>
  <si>
    <t>Marg</t>
  </si>
  <si>
    <t>Luna</t>
  </si>
  <si>
    <t>Frederick Place</t>
  </si>
  <si>
    <t>Freeling Street</t>
  </si>
  <si>
    <t>Fremont Street</t>
  </si>
  <si>
    <t>Crow</t>
  </si>
  <si>
    <t>French School</t>
  </si>
  <si>
    <t>Ardath</t>
  </si>
  <si>
    <t>Frensham Drive</t>
  </si>
  <si>
    <t>Donaghadee</t>
  </si>
  <si>
    <t>Buford</t>
  </si>
  <si>
    <t>Freshwater Road</t>
  </si>
  <si>
    <t>Bernita</t>
  </si>
  <si>
    <t>Napier</t>
  </si>
  <si>
    <t>Freston Road</t>
  </si>
  <si>
    <t>Jenise</t>
  </si>
  <si>
    <t>Buckley</t>
  </si>
  <si>
    <t>Ortega</t>
  </si>
  <si>
    <t>Frewin Road</t>
  </si>
  <si>
    <t>Horton</t>
  </si>
  <si>
    <t>Friary Way</t>
  </si>
  <si>
    <t>Belen</t>
  </si>
  <si>
    <t>Frigate Mews</t>
  </si>
  <si>
    <t>Frimley Way</t>
  </si>
  <si>
    <t>Treharris</t>
  </si>
  <si>
    <t>Earlene</t>
  </si>
  <si>
    <t>Frithville Gardens</t>
  </si>
  <si>
    <t>Richardson</t>
  </si>
  <si>
    <t>Fritton PLACE</t>
  </si>
  <si>
    <t>Fermin</t>
  </si>
  <si>
    <t>Frognal</t>
  </si>
  <si>
    <t>Frognal Parade</t>
  </si>
  <si>
    <t>Shenna</t>
  </si>
  <si>
    <t>Frogs Island</t>
  </si>
  <si>
    <t>Harleston</t>
  </si>
  <si>
    <t>Adela</t>
  </si>
  <si>
    <t>Frostic Place</t>
  </si>
  <si>
    <t>Ada</t>
  </si>
  <si>
    <t>Fulham Palace</t>
  </si>
  <si>
    <t>Demarcus</t>
  </si>
  <si>
    <t>Fulham's Green</t>
  </si>
  <si>
    <t>Nicola</t>
  </si>
  <si>
    <t>Fulmer Road</t>
  </si>
  <si>
    <t>Whitley Bay</t>
  </si>
  <si>
    <t>Fulwood's Rents</t>
  </si>
  <si>
    <t>Haverfordwest</t>
  </si>
  <si>
    <t>Furlong Road</t>
  </si>
  <si>
    <t>Furnivals Inn</t>
  </si>
  <si>
    <t>Dede</t>
  </si>
  <si>
    <t>Furrow Lane</t>
  </si>
  <si>
    <t>Lybster</t>
  </si>
  <si>
    <t>Lorina</t>
  </si>
  <si>
    <t>Spears</t>
  </si>
  <si>
    <t>Further Green</t>
  </si>
  <si>
    <t>Furze Down</t>
  </si>
  <si>
    <t>Mireya</t>
  </si>
  <si>
    <t>Castillo</t>
  </si>
  <si>
    <t>Furzefield Road</t>
  </si>
  <si>
    <t>Fyfield Road</t>
  </si>
  <si>
    <t>Joycelyn</t>
  </si>
  <si>
    <t>Thacker</t>
  </si>
  <si>
    <t>Zonia</t>
  </si>
  <si>
    <t>Presley</t>
  </si>
  <si>
    <t>Gad Close</t>
  </si>
  <si>
    <t>Heath</t>
  </si>
  <si>
    <t>Gage Road</t>
  </si>
  <si>
    <t>Gainsborough Avenue</t>
  </si>
  <si>
    <t>Gainsborough Gardens</t>
  </si>
  <si>
    <t>Name</t>
  </si>
  <si>
    <t>Bolden</t>
  </si>
  <si>
    <t>Galleon Close</t>
  </si>
  <si>
    <t>Florence</t>
  </si>
  <si>
    <t>Galleywall Road</t>
  </si>
  <si>
    <t>Fife</t>
  </si>
  <si>
    <t>Erick</t>
  </si>
  <si>
    <t>Ricks</t>
  </si>
  <si>
    <t>Gambia Street</t>
  </si>
  <si>
    <t>Dianne</t>
  </si>
  <si>
    <t>Garden Court</t>
  </si>
  <si>
    <t>Strathcarron</t>
  </si>
  <si>
    <t>Precious</t>
  </si>
  <si>
    <t>Barnard</t>
  </si>
  <si>
    <t>Garden Walk</t>
  </si>
  <si>
    <t>Laraine</t>
  </si>
  <si>
    <t>Gardeners Yard</t>
  </si>
  <si>
    <t>Ruthin</t>
  </si>
  <si>
    <t>Gardner Close</t>
  </si>
  <si>
    <t>Francesco</t>
  </si>
  <si>
    <t>Gardner's Lane</t>
  </si>
  <si>
    <t>Maye</t>
  </si>
  <si>
    <t>Garfield RD</t>
  </si>
  <si>
    <t>Felecia</t>
  </si>
  <si>
    <t>Huerta</t>
  </si>
  <si>
    <t>Garlinge Road</t>
  </si>
  <si>
    <t>Jamaal</t>
  </si>
  <si>
    <t>Garner Street</t>
  </si>
  <si>
    <t>Diann</t>
  </si>
  <si>
    <t>Rowell</t>
  </si>
  <si>
    <t>Garnett Close</t>
  </si>
  <si>
    <t>Winscombe</t>
  </si>
  <si>
    <t>Garrick Way</t>
  </si>
  <si>
    <t>Medeiros</t>
  </si>
  <si>
    <t>Garter Way</t>
  </si>
  <si>
    <t>Colintraive</t>
  </si>
  <si>
    <t>Garth Road</t>
  </si>
  <si>
    <t>Elaine</t>
  </si>
  <si>
    <t>Gas Works</t>
  </si>
  <si>
    <t>Les</t>
  </si>
  <si>
    <t>Finn</t>
  </si>
  <si>
    <t>Gaspar Close</t>
  </si>
  <si>
    <t>Gassiot Road</t>
  </si>
  <si>
    <t>Pauletta</t>
  </si>
  <si>
    <t>Tovar</t>
  </si>
  <si>
    <t>Gatcombe Villas</t>
  </si>
  <si>
    <t>Rona</t>
  </si>
  <si>
    <t>Gateway Mews</t>
  </si>
  <si>
    <t>Cristobal</t>
  </si>
  <si>
    <t>Hood</t>
  </si>
  <si>
    <t>Hunstanton</t>
  </si>
  <si>
    <t>Erline</t>
  </si>
  <si>
    <t>Hudson</t>
  </si>
  <si>
    <t>Gatton Road</t>
  </si>
  <si>
    <t>Reta</t>
  </si>
  <si>
    <t>Zapata</t>
  </si>
  <si>
    <t>Gatward Green</t>
  </si>
  <si>
    <t>Bush</t>
  </si>
  <si>
    <t>Gautrey Road</t>
  </si>
  <si>
    <t>Hemphill</t>
  </si>
  <si>
    <t>Gautrey Square</t>
  </si>
  <si>
    <t>Fraserburgh</t>
  </si>
  <si>
    <t>Buchanan</t>
  </si>
  <si>
    <t>Gaverick Street</t>
  </si>
  <si>
    <t>Oakley</t>
  </si>
  <si>
    <t>Delphia</t>
  </si>
  <si>
    <t>Collier</t>
  </si>
  <si>
    <t>Gaynesford Road</t>
  </si>
  <si>
    <t>Leonel</t>
  </si>
  <si>
    <t>Gayton Road</t>
  </si>
  <si>
    <t>Tonypandy</t>
  </si>
  <si>
    <t>Drema</t>
  </si>
  <si>
    <t>Carrillo</t>
  </si>
  <si>
    <t>Gayville Road</t>
  </si>
  <si>
    <t>Wymondham</t>
  </si>
  <si>
    <t>Annis</t>
  </si>
  <si>
    <t>Gaywood Road</t>
  </si>
  <si>
    <t>Melisa</t>
  </si>
  <si>
    <t>Gedling Street</t>
  </si>
  <si>
    <t>Linnie</t>
  </si>
  <si>
    <t>Corbin</t>
  </si>
  <si>
    <t>Gee's Court</t>
  </si>
  <si>
    <t>Silas</t>
  </si>
  <si>
    <t>Geldeston Road</t>
  </si>
  <si>
    <t>Shawn</t>
  </si>
  <si>
    <t>Genista Road</t>
  </si>
  <si>
    <t>George Lane</t>
  </si>
  <si>
    <t>Kassandra</t>
  </si>
  <si>
    <t>Mcdonald</t>
  </si>
  <si>
    <t>George Road</t>
  </si>
  <si>
    <t>Liz</t>
  </si>
  <si>
    <t>George Square</t>
  </si>
  <si>
    <t>Wally</t>
  </si>
  <si>
    <t>Hogan</t>
  </si>
  <si>
    <t>George's Row</t>
  </si>
  <si>
    <t>Hisako</t>
  </si>
  <si>
    <t>Sanderson</t>
  </si>
  <si>
    <t>Georges Terrace</t>
  </si>
  <si>
    <t>Rueben</t>
  </si>
  <si>
    <t>Georgette Place</t>
  </si>
  <si>
    <t>Benitez</t>
  </si>
  <si>
    <t>Germander Way</t>
  </si>
  <si>
    <t>Keena</t>
  </si>
  <si>
    <t>Gibbins Road</t>
  </si>
  <si>
    <t>Fox</t>
  </si>
  <si>
    <t>Gibbs Avenue</t>
  </si>
  <si>
    <t>Gibbs Close</t>
  </si>
  <si>
    <t>Nannette</t>
  </si>
  <si>
    <t>Goldstein</t>
  </si>
  <si>
    <t>Gibraltar Gardens</t>
  </si>
  <si>
    <t>Mitcheldean</t>
  </si>
  <si>
    <t>Vivian</t>
  </si>
  <si>
    <t>Gilbert Close</t>
  </si>
  <si>
    <t>Dyffryn Ardudwy</t>
  </si>
  <si>
    <t>Jamey</t>
  </si>
  <si>
    <t>Odonnell</t>
  </si>
  <si>
    <t>Gilbeys Yard</t>
  </si>
  <si>
    <t>Negron</t>
  </si>
  <si>
    <t>Gilham's Court</t>
  </si>
  <si>
    <t>Mathews</t>
  </si>
  <si>
    <t>Gillam's Yard</t>
  </si>
  <si>
    <t>Toshia</t>
  </si>
  <si>
    <t>Gillards Mews</t>
  </si>
  <si>
    <t>Christensen</t>
  </si>
  <si>
    <t>Gillender Street</t>
  </si>
  <si>
    <t>Knutson</t>
  </si>
  <si>
    <t>Gillingham Row</t>
  </si>
  <si>
    <t>Felipa</t>
  </si>
  <si>
    <t>Gillingham Street</t>
  </si>
  <si>
    <t>Fowler</t>
  </si>
  <si>
    <t>Gilstead Road</t>
  </si>
  <si>
    <t>Minerva</t>
  </si>
  <si>
    <t>Gimber's Rents</t>
  </si>
  <si>
    <t>Prestonpans</t>
  </si>
  <si>
    <t>Caroline</t>
  </si>
  <si>
    <t>Gin Alley</t>
  </si>
  <si>
    <t>Gipsy Road</t>
  </si>
  <si>
    <t>Attleborough</t>
  </si>
  <si>
    <t>CV</t>
  </si>
  <si>
    <t>Roseann</t>
  </si>
  <si>
    <t>Wokingham</t>
  </si>
  <si>
    <t>Suzie</t>
  </si>
  <si>
    <t>Lay</t>
  </si>
  <si>
    <t>Girdler or</t>
  </si>
  <si>
    <t>Anabel</t>
  </si>
  <si>
    <t>Girdwood Road</t>
  </si>
  <si>
    <t>Gladstone Avenue</t>
  </si>
  <si>
    <t>Franco</t>
  </si>
  <si>
    <t>Gladstone House</t>
  </si>
  <si>
    <t>Hilda</t>
  </si>
  <si>
    <t>Glanton House</t>
  </si>
  <si>
    <t>Askew</t>
  </si>
  <si>
    <t>Glanywerene Lodge</t>
  </si>
  <si>
    <t>Maryrose</t>
  </si>
  <si>
    <t>West Byfleet</t>
  </si>
  <si>
    <t>Garth</t>
  </si>
  <si>
    <t>Glaserton Road</t>
  </si>
  <si>
    <t>Blankenship</t>
  </si>
  <si>
    <t>Glasgow Road</t>
  </si>
  <si>
    <t>Tamekia</t>
  </si>
  <si>
    <t>Glaskin Street</t>
  </si>
  <si>
    <t>Watchet</t>
  </si>
  <si>
    <t>Light</t>
  </si>
  <si>
    <t>Glasshouse Buildings</t>
  </si>
  <si>
    <t>Geneva</t>
  </si>
  <si>
    <t>Shepherd</t>
  </si>
  <si>
    <t>Glasshouse Street</t>
  </si>
  <si>
    <t>Tuan</t>
  </si>
  <si>
    <t>Glasshouse Yard</t>
  </si>
  <si>
    <t>Roxie</t>
  </si>
  <si>
    <t>Glebelands</t>
  </si>
  <si>
    <t>Merilyn</t>
  </si>
  <si>
    <t>Garcia</t>
  </si>
  <si>
    <t>Glendale Close</t>
  </si>
  <si>
    <t>Glendale Drive</t>
  </si>
  <si>
    <t>Cowdenbeath</t>
  </si>
  <si>
    <t>Bowling</t>
  </si>
  <si>
    <t>Glendall Street</t>
  </si>
  <si>
    <t>Shelby</t>
  </si>
  <si>
    <t>Lovett</t>
  </si>
  <si>
    <t>Glenfarg Road</t>
  </si>
  <si>
    <t>Bettyann</t>
  </si>
  <si>
    <t>Glengarry Road</t>
  </si>
  <si>
    <t>Tarporley</t>
  </si>
  <si>
    <t>Glenhill Close</t>
  </si>
  <si>
    <t>Market Rasen</t>
  </si>
  <si>
    <t>Pack</t>
  </si>
  <si>
    <t>Glenhurst House</t>
  </si>
  <si>
    <t>Janita</t>
  </si>
  <si>
    <t>Glenloch Road</t>
  </si>
  <si>
    <t>Glentanner Way</t>
  </si>
  <si>
    <t>Jesse</t>
  </si>
  <si>
    <t>Glenthorne</t>
  </si>
  <si>
    <t>Addlestone</t>
  </si>
  <si>
    <t>Harry</t>
  </si>
  <si>
    <t>Kay</t>
  </si>
  <si>
    <t>Glenview</t>
  </si>
  <si>
    <t>Glenville Cottages</t>
  </si>
  <si>
    <t>Lochearnhead</t>
  </si>
  <si>
    <t>Glenwood Avenue</t>
  </si>
  <si>
    <t>Buckingham</t>
  </si>
  <si>
    <t>Gloster Villas</t>
  </si>
  <si>
    <t>Tobias</t>
  </si>
  <si>
    <t>Gloucester Buildings</t>
  </si>
  <si>
    <t>Ventura</t>
  </si>
  <si>
    <t>Gloucester Drive</t>
  </si>
  <si>
    <t>Gloucester Gardens</t>
  </si>
  <si>
    <t>Cheshire</t>
  </si>
  <si>
    <t>Raven</t>
  </si>
  <si>
    <t>Rainey</t>
  </si>
  <si>
    <t>Gloucester House</t>
  </si>
  <si>
    <t>Fishguard</t>
  </si>
  <si>
    <t>Gloucester Mews</t>
  </si>
  <si>
    <t>Jarod</t>
  </si>
  <si>
    <t>Brown</t>
  </si>
  <si>
    <t>Gloucestershire Place</t>
  </si>
  <si>
    <t>Rosanna</t>
  </si>
  <si>
    <t>Byrne</t>
  </si>
  <si>
    <t>Glover Close</t>
  </si>
  <si>
    <t>Doug</t>
  </si>
  <si>
    <t>Glovers' Hall</t>
  </si>
  <si>
    <t>Healy</t>
  </si>
  <si>
    <t>Glovers Place</t>
  </si>
  <si>
    <t>Glyn Close</t>
  </si>
  <si>
    <t>Rivers</t>
  </si>
  <si>
    <t>Glyndon Street</t>
  </si>
  <si>
    <t>Goad's Place</t>
  </si>
  <si>
    <t>Savannah</t>
  </si>
  <si>
    <t>Godfrey Place</t>
  </si>
  <si>
    <t>Madeline</t>
  </si>
  <si>
    <t>Godfrey Street</t>
  </si>
  <si>
    <t>Garfield</t>
  </si>
  <si>
    <t>Godman Road</t>
  </si>
  <si>
    <t>Virginia Water</t>
  </si>
  <si>
    <t>Dominic</t>
  </si>
  <si>
    <t>Godolphin Close</t>
  </si>
  <si>
    <t>Prince</t>
  </si>
  <si>
    <t>Golborne Road</t>
  </si>
  <si>
    <t>Golden Cottage</t>
  </si>
  <si>
    <t>Catterick Garrison</t>
  </si>
  <si>
    <t>Adan</t>
  </si>
  <si>
    <t>Golden Manor</t>
  </si>
  <si>
    <t>Floy</t>
  </si>
  <si>
    <t>Golden Parade</t>
  </si>
  <si>
    <t>Kathrine</t>
  </si>
  <si>
    <t>Post</t>
  </si>
  <si>
    <t>Golders Hill</t>
  </si>
  <si>
    <t>Lashunda</t>
  </si>
  <si>
    <t>Golders Rise</t>
  </si>
  <si>
    <t>Saul</t>
  </si>
  <si>
    <t>Goldhawk Road</t>
  </si>
  <si>
    <t>Goldhurst Terrace</t>
  </si>
  <si>
    <t>Paris</t>
  </si>
  <si>
    <t>Henley</t>
  </si>
  <si>
    <t>Golding Street</t>
  </si>
  <si>
    <t>Hillsborough</t>
  </si>
  <si>
    <t>Tonia</t>
  </si>
  <si>
    <t>Goldington Street</t>
  </si>
  <si>
    <t>Goldsmith Lane</t>
  </si>
  <si>
    <t>Margarette</t>
  </si>
  <si>
    <t>Zamora</t>
  </si>
  <si>
    <t>Goldsmith Place</t>
  </si>
  <si>
    <t>Goldsmiths Green</t>
  </si>
  <si>
    <t>Vaughn</t>
  </si>
  <si>
    <t>Dennise</t>
  </si>
  <si>
    <t>Goldsmiths Plc</t>
  </si>
  <si>
    <t>Gomm Road</t>
  </si>
  <si>
    <t>Gonsalva Road</t>
  </si>
  <si>
    <t>Snell</t>
  </si>
  <si>
    <t>Gonston Close</t>
  </si>
  <si>
    <t>Isle Of Arran</t>
  </si>
  <si>
    <t>Kimi</t>
  </si>
  <si>
    <t>Goodenough Road</t>
  </si>
  <si>
    <t>Otilia</t>
  </si>
  <si>
    <t>Goode's Court</t>
  </si>
  <si>
    <t>Putnam</t>
  </si>
  <si>
    <t>Rosamaria</t>
  </si>
  <si>
    <t>Davidson</t>
  </si>
  <si>
    <t>Goodge Place</t>
  </si>
  <si>
    <t>Yuki</t>
  </si>
  <si>
    <t>Villegas</t>
  </si>
  <si>
    <t>Goodliffe Street</t>
  </si>
  <si>
    <t>Pia</t>
  </si>
  <si>
    <t>Goodman Crescent</t>
  </si>
  <si>
    <t>Carry</t>
  </si>
  <si>
    <t>Acosta</t>
  </si>
  <si>
    <t>Goodwyns Vale</t>
  </si>
  <si>
    <t>Brianna</t>
  </si>
  <si>
    <t>Painter</t>
  </si>
  <si>
    <t>Goodyers Gardens</t>
  </si>
  <si>
    <t>Nadia</t>
  </si>
  <si>
    <t>Gorden Grove</t>
  </si>
  <si>
    <t>Gordon Close</t>
  </si>
  <si>
    <t>Johnie</t>
  </si>
  <si>
    <t>Gordon Terraces</t>
  </si>
  <si>
    <t>Charise</t>
  </si>
  <si>
    <t>Gore Terrace</t>
  </si>
  <si>
    <t>Goschen Street</t>
  </si>
  <si>
    <t>Miki</t>
  </si>
  <si>
    <t>Burkett</t>
  </si>
  <si>
    <t>Goslin's Yard</t>
  </si>
  <si>
    <t>Lowell</t>
  </si>
  <si>
    <t>Calderon</t>
  </si>
  <si>
    <t>Gossett Street</t>
  </si>
  <si>
    <t>Gothic House</t>
  </si>
  <si>
    <t>Pearl</t>
  </si>
  <si>
    <t>Goulston Square</t>
  </si>
  <si>
    <t>Bernadette</t>
  </si>
  <si>
    <t>Gourley Street</t>
  </si>
  <si>
    <t>Mckenzie</t>
  </si>
  <si>
    <t>Goveys Place</t>
  </si>
  <si>
    <t>Sallie</t>
  </si>
  <si>
    <t>Govier Close</t>
  </si>
  <si>
    <t>Chan</t>
  </si>
  <si>
    <t>Gowan Road</t>
  </si>
  <si>
    <t>Fairbourne</t>
  </si>
  <si>
    <t>Rheba</t>
  </si>
  <si>
    <t>Duvall</t>
  </si>
  <si>
    <t>Graces Mews</t>
  </si>
  <si>
    <t>Cathrine</t>
  </si>
  <si>
    <t>Glass</t>
  </si>
  <si>
    <t>Grace's Road</t>
  </si>
  <si>
    <t>Arlena</t>
  </si>
  <si>
    <t>Grafton Crescent</t>
  </si>
  <si>
    <t>Myers</t>
  </si>
  <si>
    <t>Grafton House</t>
  </si>
  <si>
    <t>Celina</t>
  </si>
  <si>
    <t>Grainger Street</t>
  </si>
  <si>
    <t>Clarence</t>
  </si>
  <si>
    <t>Granby Cottages</t>
  </si>
  <si>
    <t>Peterlee</t>
  </si>
  <si>
    <t>Granby Road</t>
  </si>
  <si>
    <t>Escobar</t>
  </si>
  <si>
    <t>Granby Terrace</t>
  </si>
  <si>
    <t>Grand Junction</t>
  </si>
  <si>
    <t>Elbert</t>
  </si>
  <si>
    <t>Granden Road</t>
  </si>
  <si>
    <t>Wylam</t>
  </si>
  <si>
    <t>Harvey</t>
  </si>
  <si>
    <t>Grange Cottages</t>
  </si>
  <si>
    <t>Grange Grove</t>
  </si>
  <si>
    <t>Alia</t>
  </si>
  <si>
    <t>Grange Park</t>
  </si>
  <si>
    <t>Banstead</t>
  </si>
  <si>
    <t>Grange Terrace</t>
  </si>
  <si>
    <t>Newport-On-Tay</t>
  </si>
  <si>
    <t>Shanelle</t>
  </si>
  <si>
    <t>Grange View</t>
  </si>
  <si>
    <t>Rodrick</t>
  </si>
  <si>
    <t>Grangehill Road</t>
  </si>
  <si>
    <t>Grangewood Terrace</t>
  </si>
  <si>
    <t>Katharina</t>
  </si>
  <si>
    <t>Granley Gardens</t>
  </si>
  <si>
    <t>Perranporth</t>
  </si>
  <si>
    <t>Grantham Place</t>
  </si>
  <si>
    <t>Maurita</t>
  </si>
  <si>
    <t>Grants Close</t>
  </si>
  <si>
    <t>Millard</t>
  </si>
  <si>
    <t>Washington</t>
  </si>
  <si>
    <t>Grantully Road</t>
  </si>
  <si>
    <t>Lundy</t>
  </si>
  <si>
    <t>Granville Gardens</t>
  </si>
  <si>
    <t>Martock</t>
  </si>
  <si>
    <t>Sharen</t>
  </si>
  <si>
    <t>Granville House</t>
  </si>
  <si>
    <t>Buxton</t>
  </si>
  <si>
    <t>Jodi</t>
  </si>
  <si>
    <t>Grape Vine</t>
  </si>
  <si>
    <t>Pewsey</t>
  </si>
  <si>
    <t>Jesica</t>
  </si>
  <si>
    <t>Graphite Square</t>
  </si>
  <si>
    <t>Woolacombe</t>
  </si>
  <si>
    <t>Muller</t>
  </si>
  <si>
    <t>Graves Place</t>
  </si>
  <si>
    <t>Gravesend Road</t>
  </si>
  <si>
    <t>Tommye</t>
  </si>
  <si>
    <t>Great Arthur</t>
  </si>
  <si>
    <t>Immingham</t>
  </si>
  <si>
    <t>Arron</t>
  </si>
  <si>
    <t>English</t>
  </si>
  <si>
    <t>Great Brownings</t>
  </si>
  <si>
    <t>Dunkeld</t>
  </si>
  <si>
    <t>Shirly</t>
  </si>
  <si>
    <t>Norton</t>
  </si>
  <si>
    <t>Great Chapel</t>
  </si>
  <si>
    <t>Great Chertsey</t>
  </si>
  <si>
    <t>Renfrewshire</t>
  </si>
  <si>
    <t>Dowdy</t>
  </si>
  <si>
    <t>Great Church</t>
  </si>
  <si>
    <t>Great Marlboro</t>
  </si>
  <si>
    <t>Amal</t>
  </si>
  <si>
    <t>Great Pearl</t>
  </si>
  <si>
    <t>Annita</t>
  </si>
  <si>
    <t>Allison</t>
  </si>
  <si>
    <t>Great Rider</t>
  </si>
  <si>
    <t>Great Sanctuary</t>
  </si>
  <si>
    <t>Alden</t>
  </si>
  <si>
    <t>Great Strand</t>
  </si>
  <si>
    <t>Grange-Over-Sands</t>
  </si>
  <si>
    <t>Dougherty</t>
  </si>
  <si>
    <t>Great Warner</t>
  </si>
  <si>
    <t>Rhosneigr</t>
  </si>
  <si>
    <t>Clarke</t>
  </si>
  <si>
    <t>Great York</t>
  </si>
  <si>
    <t>Lucas</t>
  </si>
  <si>
    <t>Goins</t>
  </si>
  <si>
    <t>Greatdown Road</t>
  </si>
  <si>
    <t>Zoraida</t>
  </si>
  <si>
    <t>Sweeney</t>
  </si>
  <si>
    <t>Greatfield Avenue</t>
  </si>
  <si>
    <t>Leonia</t>
  </si>
  <si>
    <t>Mccall</t>
  </si>
  <si>
    <t>Greaves Place</t>
  </si>
  <si>
    <t>Grebe Close</t>
  </si>
  <si>
    <t>Aron</t>
  </si>
  <si>
    <t>Greeg's Street</t>
  </si>
  <si>
    <t>Cirencester</t>
  </si>
  <si>
    <t>Greek Street</t>
  </si>
  <si>
    <t>Markita</t>
  </si>
  <si>
    <t>Green Avenue</t>
  </si>
  <si>
    <t>Surbiton</t>
  </si>
  <si>
    <t>Shelia</t>
  </si>
  <si>
    <t>Green Close</t>
  </si>
  <si>
    <t>Gallegos</t>
  </si>
  <si>
    <t>Green Lanes</t>
  </si>
  <si>
    <t>Green Yard</t>
  </si>
  <si>
    <t>Greenacre Gardens</t>
  </si>
  <si>
    <t>Clint</t>
  </si>
  <si>
    <t>Greenacre Square</t>
  </si>
  <si>
    <t>Kareem</t>
  </si>
  <si>
    <t>Greenhill</t>
  </si>
  <si>
    <t>Greenmans Lane</t>
  </si>
  <si>
    <t>Richelle</t>
  </si>
  <si>
    <t>Grace</t>
  </si>
  <si>
    <t>Greenoak Way</t>
  </si>
  <si>
    <t>Green's Alley</t>
  </si>
  <si>
    <t>Dennis</t>
  </si>
  <si>
    <t>Parrish</t>
  </si>
  <si>
    <t>Greens Court</t>
  </si>
  <si>
    <t>Greenshield Industrial</t>
  </si>
  <si>
    <t>Torquay</t>
  </si>
  <si>
    <t>Greenside Close</t>
  </si>
  <si>
    <t>Cortney</t>
  </si>
  <si>
    <t>Greenway</t>
  </si>
  <si>
    <t>Greenwell Street</t>
  </si>
  <si>
    <t>Holmrook</t>
  </si>
  <si>
    <t>Queen</t>
  </si>
  <si>
    <t>Greenwich Park</t>
  </si>
  <si>
    <t>Ellesmere</t>
  </si>
  <si>
    <t>Michal</t>
  </si>
  <si>
    <t>Diaz</t>
  </si>
  <si>
    <t>Greenwich Street</t>
  </si>
  <si>
    <t>Isle Of Bute</t>
  </si>
  <si>
    <t>Elyse</t>
  </si>
  <si>
    <t>Greenwood Road</t>
  </si>
  <si>
    <t>Maryjo</t>
  </si>
  <si>
    <t>Greig Terrace</t>
  </si>
  <si>
    <t>Golspie</t>
  </si>
  <si>
    <t>Grenada Road</t>
  </si>
  <si>
    <t>Korey</t>
  </si>
  <si>
    <t>Grenada Terrace</t>
  </si>
  <si>
    <t>Thayer</t>
  </si>
  <si>
    <t>Grenade Street</t>
  </si>
  <si>
    <t>Wetherby</t>
  </si>
  <si>
    <t>Armanda</t>
  </si>
  <si>
    <t>Grenville Place</t>
  </si>
  <si>
    <t>Gresham Street</t>
  </si>
  <si>
    <t>Grevine Place</t>
  </si>
  <si>
    <t>Kline</t>
  </si>
  <si>
    <t>Greys Place</t>
  </si>
  <si>
    <t>Brough</t>
  </si>
  <si>
    <t>Israel</t>
  </si>
  <si>
    <t>Greystead Road</t>
  </si>
  <si>
    <t>Lydia</t>
  </si>
  <si>
    <t>Greystone Passage</t>
  </si>
  <si>
    <t>Alise</t>
  </si>
  <si>
    <t>Eason</t>
  </si>
  <si>
    <t>Grilse Close</t>
  </si>
  <si>
    <t>Grindal Street</t>
  </si>
  <si>
    <t>Grocers Hall</t>
  </si>
  <si>
    <t>Kenyetta</t>
  </si>
  <si>
    <t>Groomfield Close</t>
  </si>
  <si>
    <t>Leigh-On-Sea</t>
  </si>
  <si>
    <t>Walton</t>
  </si>
  <si>
    <t>Grosse Way</t>
  </si>
  <si>
    <t>County Down</t>
  </si>
  <si>
    <t>Leah</t>
  </si>
  <si>
    <t>Grosvenor Hill</t>
  </si>
  <si>
    <t>Grosvenor House</t>
  </si>
  <si>
    <t>Dee</t>
  </si>
  <si>
    <t>Tackett</t>
  </si>
  <si>
    <t>Grosvenor Park</t>
  </si>
  <si>
    <t>Wincanton</t>
  </si>
  <si>
    <t>Leida</t>
  </si>
  <si>
    <t>Grosvenor Terrace</t>
  </si>
  <si>
    <t>Grosvenor Way</t>
  </si>
  <si>
    <t>Corinna</t>
  </si>
  <si>
    <t>Ground St</t>
  </si>
  <si>
    <t>Garrett</t>
  </si>
  <si>
    <t>Grove Crescent</t>
  </si>
  <si>
    <t>Jacques</t>
  </si>
  <si>
    <t>Grove Hall</t>
  </si>
  <si>
    <t>Verdie</t>
  </si>
  <si>
    <t>Grove House</t>
  </si>
  <si>
    <t>Grove Passage</t>
  </si>
  <si>
    <t>Grovehall Terrace</t>
  </si>
  <si>
    <t>Kendall</t>
  </si>
  <si>
    <t>Grovesnor St</t>
  </si>
  <si>
    <t>Joel</t>
  </si>
  <si>
    <t>Gruens Terrace</t>
  </si>
  <si>
    <t>Guerin Square</t>
  </si>
  <si>
    <t>Guernsey Grove</t>
  </si>
  <si>
    <t>Burford</t>
  </si>
  <si>
    <t>Guild Road</t>
  </si>
  <si>
    <t>Guildford Cottages</t>
  </si>
  <si>
    <t>Pentraeth</t>
  </si>
  <si>
    <t>Petra</t>
  </si>
  <si>
    <t>Guildford Grove</t>
  </si>
  <si>
    <t>Guinness Square</t>
  </si>
  <si>
    <t>Jesus</t>
  </si>
  <si>
    <t>Spaulding</t>
  </si>
  <si>
    <t>Gulston Walk</t>
  </si>
  <si>
    <t>Blackmon</t>
  </si>
  <si>
    <t>Chet</t>
  </si>
  <si>
    <t>Gunnersbury Close</t>
  </si>
  <si>
    <t>Gunnersbury Drive</t>
  </si>
  <si>
    <t>Walls</t>
  </si>
  <si>
    <t>Gunnersbury Lane</t>
  </si>
  <si>
    <t>Juniper Green</t>
  </si>
  <si>
    <t>Berna</t>
  </si>
  <si>
    <t>Gunstor Road</t>
  </si>
  <si>
    <t>Charles</t>
  </si>
  <si>
    <t>Gurney Drive</t>
  </si>
  <si>
    <t>Sunday</t>
  </si>
  <si>
    <t>Gutter Buildings</t>
  </si>
  <si>
    <t>Elvina</t>
  </si>
  <si>
    <t>Guy Court</t>
  </si>
  <si>
    <t>Kilmarnock</t>
  </si>
  <si>
    <t>Tara</t>
  </si>
  <si>
    <t>Guy of</t>
  </si>
  <si>
    <t>Gwendolen Close</t>
  </si>
  <si>
    <t>Guthrie</t>
  </si>
  <si>
    <t>Gwudon Lodge</t>
  </si>
  <si>
    <t>Tarsha</t>
  </si>
  <si>
    <t>Gwynnes Place</t>
  </si>
  <si>
    <t>Lairg</t>
  </si>
  <si>
    <t>Brittany</t>
  </si>
  <si>
    <t>Haarlem Road</t>
  </si>
  <si>
    <t>Annamarie</t>
  </si>
  <si>
    <t>Haddington Terrace</t>
  </si>
  <si>
    <t>Dominque</t>
  </si>
  <si>
    <t>Haddo Villas</t>
  </si>
  <si>
    <t>Hadleigh Road</t>
  </si>
  <si>
    <t>Barnard Castle</t>
  </si>
  <si>
    <t>IG</t>
  </si>
  <si>
    <t>female</t>
  </si>
  <si>
    <t>Hadleigh Walk</t>
  </si>
  <si>
    <t>Canonbie</t>
  </si>
  <si>
    <t>Knox</t>
  </si>
  <si>
    <t>Hadley Close</t>
  </si>
  <si>
    <t>St. Asaph</t>
  </si>
  <si>
    <t>Evia</t>
  </si>
  <si>
    <t>Hague Place</t>
  </si>
  <si>
    <t>Haig Road</t>
  </si>
  <si>
    <t>Hainault Road</t>
  </si>
  <si>
    <t>Jacquelyne</t>
  </si>
  <si>
    <t>Drummond</t>
  </si>
  <si>
    <t>Haldane Place</t>
  </si>
  <si>
    <t>Marceline</t>
  </si>
  <si>
    <t>Decker</t>
  </si>
  <si>
    <t>Hale Gardens</t>
  </si>
  <si>
    <t>Rich</t>
  </si>
  <si>
    <t>Slater</t>
  </si>
  <si>
    <t>Hale Grove</t>
  </si>
  <si>
    <t>Mariel</t>
  </si>
  <si>
    <t>Halkin Place</t>
  </si>
  <si>
    <t>Hall Lane</t>
  </si>
  <si>
    <t>Hartlepool</t>
  </si>
  <si>
    <t>Halliford Terrace</t>
  </si>
  <si>
    <t>Hallswelle Road</t>
  </si>
  <si>
    <t>Halpin Place</t>
  </si>
  <si>
    <t>Heather</t>
  </si>
  <si>
    <t>Halton Cross</t>
  </si>
  <si>
    <t>Dario</t>
  </si>
  <si>
    <t>Shafer</t>
  </si>
  <si>
    <t>Hambledon Court</t>
  </si>
  <si>
    <t>Illa</t>
  </si>
  <si>
    <t>Bates</t>
  </si>
  <si>
    <t>Hambledon Gardens</t>
  </si>
  <si>
    <t>Hambridge Way</t>
  </si>
  <si>
    <t>Marc</t>
  </si>
  <si>
    <t>Hambro Road</t>
  </si>
  <si>
    <t>Bowman</t>
  </si>
  <si>
    <t>Hamilton Gardens</t>
  </si>
  <si>
    <t>Hamilton Park</t>
  </si>
  <si>
    <t>Barbra</t>
  </si>
  <si>
    <t>Nixon</t>
  </si>
  <si>
    <t>Hamilton Road</t>
  </si>
  <si>
    <t>Dino</t>
  </si>
  <si>
    <t>Hammond Court</t>
  </si>
  <si>
    <t>Hamors Court</t>
  </si>
  <si>
    <t>Roy Bridge</t>
  </si>
  <si>
    <t>Ott</t>
  </si>
  <si>
    <t>Hampshire Cottages</t>
  </si>
  <si>
    <t>Patterson</t>
  </si>
  <si>
    <t>Hampson Way</t>
  </si>
  <si>
    <t>Hampstead Square</t>
  </si>
  <si>
    <t>Hampstead Walk</t>
  </si>
  <si>
    <t>Arthog</t>
  </si>
  <si>
    <t>Deb</t>
  </si>
  <si>
    <t>Dickinson</t>
  </si>
  <si>
    <t>Hanbury Drive</t>
  </si>
  <si>
    <t>Elroy</t>
  </si>
  <si>
    <t>Hancock Road</t>
  </si>
  <si>
    <t>Hand Court</t>
  </si>
  <si>
    <t>Hanlon Street</t>
  </si>
  <si>
    <t>Redcar</t>
  </si>
  <si>
    <t>Wray</t>
  </si>
  <si>
    <t>Hanmer Walk</t>
  </si>
  <si>
    <t>Hannah Place</t>
  </si>
  <si>
    <t>Epping</t>
  </si>
  <si>
    <t>Antony</t>
  </si>
  <si>
    <t>Hanover Court</t>
  </si>
  <si>
    <t>Hanover Flats</t>
  </si>
  <si>
    <t>Kellye</t>
  </si>
  <si>
    <t>Ferrell</t>
  </si>
  <si>
    <t>Hanover Street</t>
  </si>
  <si>
    <t>Richards</t>
  </si>
  <si>
    <t>Hanway Place</t>
  </si>
  <si>
    <t>Stourport-On-Severn</t>
  </si>
  <si>
    <t>Hanway Road</t>
  </si>
  <si>
    <t>Harberson Road</t>
  </si>
  <si>
    <t>Hardens Manorway</t>
  </si>
  <si>
    <t>Harder's Place</t>
  </si>
  <si>
    <t>Andrew</t>
  </si>
  <si>
    <t>Hardie Close</t>
  </si>
  <si>
    <t>Hardinge Terrace</t>
  </si>
  <si>
    <t>Maryjane</t>
  </si>
  <si>
    <t>Hardwick Place</t>
  </si>
  <si>
    <t>Adina</t>
  </si>
  <si>
    <t>Hare Court</t>
  </si>
  <si>
    <t>Arthur</t>
  </si>
  <si>
    <t>Hare Walk</t>
  </si>
  <si>
    <t>Harford Road</t>
  </si>
  <si>
    <t>Sandoval</t>
  </si>
  <si>
    <t>Hargreave Square</t>
  </si>
  <si>
    <t>Harlesden Lane</t>
  </si>
  <si>
    <t>Tillman</t>
  </si>
  <si>
    <t>Harley Road</t>
  </si>
  <si>
    <t>Lytham St. Annes</t>
  </si>
  <si>
    <t>Hugh</t>
  </si>
  <si>
    <t>Harley street</t>
  </si>
  <si>
    <t>Nicholas</t>
  </si>
  <si>
    <t>Harley Villas</t>
  </si>
  <si>
    <t>Shaun</t>
  </si>
  <si>
    <t>Harold Terrace</t>
  </si>
  <si>
    <t>Wan</t>
  </si>
  <si>
    <t>Ivey</t>
  </si>
  <si>
    <t>Harolds Place</t>
  </si>
  <si>
    <t>Krystina</t>
  </si>
  <si>
    <t>Wilkerson</t>
  </si>
  <si>
    <t>Harp Alley</t>
  </si>
  <si>
    <t>Jarvis</t>
  </si>
  <si>
    <t>Harp Island</t>
  </si>
  <si>
    <t>Chamberlain</t>
  </si>
  <si>
    <t>Harper Mews</t>
  </si>
  <si>
    <t>Cotton</t>
  </si>
  <si>
    <t>Harper Street</t>
  </si>
  <si>
    <t>Church Stretton</t>
  </si>
  <si>
    <t>Dolores</t>
  </si>
  <si>
    <t>Harpur Street</t>
  </si>
  <si>
    <t>Marchelle</t>
  </si>
  <si>
    <t>Harriet Lane</t>
  </si>
  <si>
    <t>Hutchins</t>
  </si>
  <si>
    <t>Harringay Gardens</t>
  </si>
  <si>
    <t>Harrington Hill</t>
  </si>
  <si>
    <t>Antwan</t>
  </si>
  <si>
    <t>Jennine</t>
  </si>
  <si>
    <t>Pate</t>
  </si>
  <si>
    <t>Harrington Square</t>
  </si>
  <si>
    <t>Kareen</t>
  </si>
  <si>
    <t>Harrington Street</t>
  </si>
  <si>
    <t>Kimiko</t>
  </si>
  <si>
    <t>Harrison Street</t>
  </si>
  <si>
    <t>Cathryn</t>
  </si>
  <si>
    <t>Harrold Street</t>
  </si>
  <si>
    <t>Milford Haven</t>
  </si>
  <si>
    <t>Harrop Villas</t>
  </si>
  <si>
    <t>Winfred</t>
  </si>
  <si>
    <t>Waller</t>
  </si>
  <si>
    <t>Harrow Green</t>
  </si>
  <si>
    <t>Fakenham</t>
  </si>
  <si>
    <t>Gerardo</t>
  </si>
  <si>
    <t>Harrow Street</t>
  </si>
  <si>
    <t>Elton</t>
  </si>
  <si>
    <t>Harroway Road</t>
  </si>
  <si>
    <t>Strathdon</t>
  </si>
  <si>
    <t>Kizzie</t>
  </si>
  <si>
    <t>Harrowgate Road</t>
  </si>
  <si>
    <t>Maricela</t>
  </si>
  <si>
    <t>Boucher</t>
  </si>
  <si>
    <t>Hart Street</t>
  </si>
  <si>
    <t>Donaldson</t>
  </si>
  <si>
    <t>Hartford Place</t>
  </si>
  <si>
    <t>Corbett</t>
  </si>
  <si>
    <t>Hartham Close</t>
  </si>
  <si>
    <t>Sherwood</t>
  </si>
  <si>
    <t>Hartland Close</t>
  </si>
  <si>
    <t>Bakewell</t>
  </si>
  <si>
    <t>Brenton</t>
  </si>
  <si>
    <t>Hartley Close</t>
  </si>
  <si>
    <t>Raymonde</t>
  </si>
  <si>
    <t>Jillian</t>
  </si>
  <si>
    <t>Villa</t>
  </si>
  <si>
    <t>Hart's Court</t>
  </si>
  <si>
    <t>Sharonda</t>
  </si>
  <si>
    <t>Hartsborn Lane</t>
  </si>
  <si>
    <t>Hartswood Gdns</t>
  </si>
  <si>
    <t>Darcie</t>
  </si>
  <si>
    <t>Hartwell Drv</t>
  </si>
  <si>
    <t>Yukiko</t>
  </si>
  <si>
    <t>Harvard Court</t>
  </si>
  <si>
    <t>Odis</t>
  </si>
  <si>
    <t>Harveys Cottages</t>
  </si>
  <si>
    <t>Clifton</t>
  </si>
  <si>
    <t>Harwood Place</t>
  </si>
  <si>
    <t>Horsham</t>
  </si>
  <si>
    <t>Gilbert</t>
  </si>
  <si>
    <t>Haseltine Road</t>
  </si>
  <si>
    <t>Fivemiletown</t>
  </si>
  <si>
    <t>Madrid</t>
  </si>
  <si>
    <t>Haslam Close</t>
  </si>
  <si>
    <t>Rocha</t>
  </si>
  <si>
    <t>Haslemere Gardens</t>
  </si>
  <si>
    <t>Crediton</t>
  </si>
  <si>
    <t>Ossie</t>
  </si>
  <si>
    <t>Hassop Road</t>
  </si>
  <si>
    <t>Tyler</t>
  </si>
  <si>
    <t>Longoria</t>
  </si>
  <si>
    <t>Hastings Road</t>
  </si>
  <si>
    <t>Hatcham Soap</t>
  </si>
  <si>
    <t>Hatchard Road</t>
  </si>
  <si>
    <t>Hatherley Street</t>
  </si>
  <si>
    <t>Katharine</t>
  </si>
  <si>
    <t>Haths Buildings</t>
  </si>
  <si>
    <t>ma</t>
  </si>
  <si>
    <t>Hatton Yard</t>
  </si>
  <si>
    <t>Farah</t>
  </si>
  <si>
    <t>Hauchmond</t>
  </si>
  <si>
    <t>Charissa</t>
  </si>
  <si>
    <t>Kidd</t>
  </si>
  <si>
    <t>Havelock Cottages</t>
  </si>
  <si>
    <t>Havelock Place</t>
  </si>
  <si>
    <t>Setsuko</t>
  </si>
  <si>
    <t>Haverstock Hill</t>
  </si>
  <si>
    <t>Strong</t>
  </si>
  <si>
    <t>Havil Place</t>
  </si>
  <si>
    <t>Port Isaac</t>
  </si>
  <si>
    <t>Joi</t>
  </si>
  <si>
    <t>Conley</t>
  </si>
  <si>
    <t>Hawarden Hill</t>
  </si>
  <si>
    <t>Kathey</t>
  </si>
  <si>
    <t>Hawarden Road</t>
  </si>
  <si>
    <t>Hawbridge Road</t>
  </si>
  <si>
    <t>Valda</t>
  </si>
  <si>
    <t>Neely</t>
  </si>
  <si>
    <t>Hawes Lane</t>
  </si>
  <si>
    <t>Newbiggin-By-The-Sea</t>
  </si>
  <si>
    <t>Helena</t>
  </si>
  <si>
    <t>Hawkins Street</t>
  </si>
  <si>
    <t>Peacehaven</t>
  </si>
  <si>
    <t>Hawkley Gardens</t>
  </si>
  <si>
    <t>Ballymena</t>
  </si>
  <si>
    <t>Cris</t>
  </si>
  <si>
    <t>Stovall</t>
  </si>
  <si>
    <t>Hawkshaw Close</t>
  </si>
  <si>
    <t>Beach</t>
  </si>
  <si>
    <t>Hawkwell Walk</t>
  </si>
  <si>
    <t>Ross</t>
  </si>
  <si>
    <t>Hawkwood Crescent</t>
  </si>
  <si>
    <t>Lynna</t>
  </si>
  <si>
    <t>Hawkwood Mount</t>
  </si>
  <si>
    <t>Milan</t>
  </si>
  <si>
    <t>Hawthorn Crescent</t>
  </si>
  <si>
    <t>Eastbourne</t>
  </si>
  <si>
    <t>An</t>
  </si>
  <si>
    <t>Hawthorn Mews</t>
  </si>
  <si>
    <t>Hawthorne Close</t>
  </si>
  <si>
    <t>Elmira</t>
  </si>
  <si>
    <t>Morrison</t>
  </si>
  <si>
    <t>Hawtrey Road</t>
  </si>
  <si>
    <t>Omar</t>
  </si>
  <si>
    <t>Hay Street</t>
  </si>
  <si>
    <t>Southminster</t>
  </si>
  <si>
    <t>Haydon Park</t>
  </si>
  <si>
    <t>Hayes Cottages</t>
  </si>
  <si>
    <t>Schmidt</t>
  </si>
  <si>
    <t>Hayles Terrace</t>
  </si>
  <si>
    <t>Verlie</t>
  </si>
  <si>
    <t>Byers</t>
  </si>
  <si>
    <t>Haymerle Road</t>
  </si>
  <si>
    <t>Clementina</t>
  </si>
  <si>
    <t>Haynes Court</t>
  </si>
  <si>
    <t>Isle Of Lewis</t>
  </si>
  <si>
    <t>Ladonna</t>
  </si>
  <si>
    <t>Hays Court</t>
  </si>
  <si>
    <t>Jerry</t>
  </si>
  <si>
    <t>Foote</t>
  </si>
  <si>
    <t>Haysleigh Gardens</t>
  </si>
  <si>
    <t>Jerald</t>
  </si>
  <si>
    <t>Vang</t>
  </si>
  <si>
    <t>Haywards Yard</t>
  </si>
  <si>
    <t>Shoemaker</t>
  </si>
  <si>
    <t>Hazel Court</t>
  </si>
  <si>
    <t>Solihull</t>
  </si>
  <si>
    <t>Audie</t>
  </si>
  <si>
    <t>Boyd</t>
  </si>
  <si>
    <t>Hazeldean Road</t>
  </si>
  <si>
    <t>Shanika</t>
  </si>
  <si>
    <t>Fletcher</t>
  </si>
  <si>
    <t>Hazellville Road</t>
  </si>
  <si>
    <t>Llanbedr</t>
  </si>
  <si>
    <t>Quincy</t>
  </si>
  <si>
    <t>Haney</t>
  </si>
  <si>
    <t>Hazlitt Mews</t>
  </si>
  <si>
    <t>Jina</t>
  </si>
  <si>
    <t>Hearns or</t>
  </si>
  <si>
    <t>Reynolds</t>
  </si>
  <si>
    <t>Hearns Place</t>
  </si>
  <si>
    <t>Hearsey Place</t>
  </si>
  <si>
    <t>Milton</t>
  </si>
  <si>
    <t>Heath Hurst</t>
  </si>
  <si>
    <t>Heathcote Street</t>
  </si>
  <si>
    <t>Lang</t>
  </si>
  <si>
    <t>Heatherbank</t>
  </si>
  <si>
    <t>Penicuik</t>
  </si>
  <si>
    <t>Heathpoool Street</t>
  </si>
  <si>
    <t>Aileen</t>
  </si>
  <si>
    <t>Heathview Gardens</t>
  </si>
  <si>
    <t>North Tawton</t>
  </si>
  <si>
    <t>Heathwood Gardens</t>
  </si>
  <si>
    <t>Hebden Terrace</t>
  </si>
  <si>
    <t>Hebron Road</t>
  </si>
  <si>
    <t>Darci</t>
  </si>
  <si>
    <t>Heddington Grove</t>
  </si>
  <si>
    <t>Lillia</t>
  </si>
  <si>
    <t>Heddon Court</t>
  </si>
  <si>
    <t>Heiron Street</t>
  </si>
  <si>
    <t>Paulina</t>
  </si>
  <si>
    <t>Heliport Industrial</t>
  </si>
  <si>
    <t>Irmgard</t>
  </si>
  <si>
    <t>Helmet Court</t>
  </si>
  <si>
    <t>Helmsley Place</t>
  </si>
  <si>
    <t>Hemings Row</t>
  </si>
  <si>
    <t>Hemus Terrace</t>
  </si>
  <si>
    <t>Hen &amp;</t>
  </si>
  <si>
    <t>Haverhill</t>
  </si>
  <si>
    <t>Hendham Road</t>
  </si>
  <si>
    <t>Hendon Wood</t>
  </si>
  <si>
    <t>Henerietta Cottages</t>
  </si>
  <si>
    <t>Mac</t>
  </si>
  <si>
    <t>Erica</t>
  </si>
  <si>
    <t>Atkins</t>
  </si>
  <si>
    <t>Hengrave Road</t>
  </si>
  <si>
    <t>Debra</t>
  </si>
  <si>
    <t>Hobson</t>
  </si>
  <si>
    <t>Henniker Gardens</t>
  </si>
  <si>
    <t>Gaylord</t>
  </si>
  <si>
    <t>Rosas</t>
  </si>
  <si>
    <t>Henning Street</t>
  </si>
  <si>
    <t>Sunshine</t>
  </si>
  <si>
    <t>Henrietta Place</t>
  </si>
  <si>
    <t>Rita</t>
  </si>
  <si>
    <t>Mullen</t>
  </si>
  <si>
    <t>Henry Street</t>
  </si>
  <si>
    <t>Suzi</t>
  </si>
  <si>
    <t>Harper</t>
  </si>
  <si>
    <t>Hensford Gardens</t>
  </si>
  <si>
    <t>Rayford</t>
  </si>
  <si>
    <t>Henton Court</t>
  </si>
  <si>
    <t>Arroyo</t>
  </si>
  <si>
    <t>Henty Walk</t>
  </si>
  <si>
    <t>Carrbridge</t>
  </si>
  <si>
    <t>Deandre</t>
  </si>
  <si>
    <t>Henwick RD</t>
  </si>
  <si>
    <t>Julio</t>
  </si>
  <si>
    <t>Henwick Road</t>
  </si>
  <si>
    <t>Henwood ROAD</t>
  </si>
  <si>
    <t>Deeside</t>
  </si>
  <si>
    <t>Hepworth Road</t>
  </si>
  <si>
    <t>Herbert Cottages</t>
  </si>
  <si>
    <t>Herbert Place</t>
  </si>
  <si>
    <t>Wanda</t>
  </si>
  <si>
    <t>Herchell Road</t>
  </si>
  <si>
    <t>Hercules Terrace</t>
  </si>
  <si>
    <t>Lai</t>
  </si>
  <si>
    <t>Hereford Street</t>
  </si>
  <si>
    <t>Heriot Avenue</t>
  </si>
  <si>
    <t>Herlwyn Gdns</t>
  </si>
  <si>
    <t>Shamika</t>
  </si>
  <si>
    <t>Johnny</t>
  </si>
  <si>
    <t>Herne Grove</t>
  </si>
  <si>
    <t>Kelso</t>
  </si>
  <si>
    <t>Gentry</t>
  </si>
  <si>
    <t>Arden</t>
  </si>
  <si>
    <t>Herne Place</t>
  </si>
  <si>
    <t>Stephan</t>
  </si>
  <si>
    <t>Herrip Street</t>
  </si>
  <si>
    <t>Hertford Road</t>
  </si>
  <si>
    <t>Hertsmere Road</t>
  </si>
  <si>
    <t>August</t>
  </si>
  <si>
    <t>Hesketh Place</t>
  </si>
  <si>
    <t>Heslop Road</t>
  </si>
  <si>
    <t>Hesperus Crescent</t>
  </si>
  <si>
    <t>Hessel Street</t>
  </si>
  <si>
    <t>Melksham</t>
  </si>
  <si>
    <t>Heston Street</t>
  </si>
  <si>
    <t>Piedad</t>
  </si>
  <si>
    <t>Hetley Rd</t>
  </si>
  <si>
    <t>Hewit's Corner</t>
  </si>
  <si>
    <t>Javier</t>
  </si>
  <si>
    <t>Hewitt's Court</t>
  </si>
  <si>
    <t>Kathline</t>
  </si>
  <si>
    <t>Hexal Road</t>
  </si>
  <si>
    <t>Mitchell</t>
  </si>
  <si>
    <t>Heyford Avenue</t>
  </si>
  <si>
    <t>Andre</t>
  </si>
  <si>
    <t>Hickly Road</t>
  </si>
  <si>
    <t>Margeret</t>
  </si>
  <si>
    <t>Hickman Close</t>
  </si>
  <si>
    <t>Monserrate</t>
  </si>
  <si>
    <t>Hickman's Folly</t>
  </si>
  <si>
    <t>Malik</t>
  </si>
  <si>
    <t>Hidcote Gardens</t>
  </si>
  <si>
    <t>Hutton</t>
  </si>
  <si>
    <t>Hides Street</t>
  </si>
  <si>
    <t>Kirkcaldy</t>
  </si>
  <si>
    <t>Elliot</t>
  </si>
  <si>
    <t>Staton</t>
  </si>
  <si>
    <t>High Lane</t>
  </si>
  <si>
    <t>High Meadow</t>
  </si>
  <si>
    <t>Carletta</t>
  </si>
  <si>
    <t>Higham Hill</t>
  </si>
  <si>
    <t>Jenell</t>
  </si>
  <si>
    <t>Higham Station</t>
  </si>
  <si>
    <t>Chere</t>
  </si>
  <si>
    <t>Cahill</t>
  </si>
  <si>
    <t>Highfield Avenue</t>
  </si>
  <si>
    <t>Highfield Road</t>
  </si>
  <si>
    <t>Yen</t>
  </si>
  <si>
    <t>Gagnon</t>
  </si>
  <si>
    <t>Highgate Hill</t>
  </si>
  <si>
    <t>Era</t>
  </si>
  <si>
    <t>Highgate Road</t>
  </si>
  <si>
    <t>Li</t>
  </si>
  <si>
    <t>Mansfield</t>
  </si>
  <si>
    <t>Highgate Walk</t>
  </si>
  <si>
    <t>Librada</t>
  </si>
  <si>
    <t>Isle Of Benbecula</t>
  </si>
  <si>
    <t>Highlands Close</t>
  </si>
  <si>
    <t>Miller</t>
  </si>
  <si>
    <t>Highlea Close</t>
  </si>
  <si>
    <t>Erskine</t>
  </si>
  <si>
    <t>Marybeth</t>
  </si>
  <si>
    <t>Highwood Grove</t>
  </si>
  <si>
    <t>Aleida</t>
  </si>
  <si>
    <t>Crowell</t>
  </si>
  <si>
    <t>Highwood Road</t>
  </si>
  <si>
    <t>Penryn</t>
  </si>
  <si>
    <t>Lael</t>
  </si>
  <si>
    <t>Hildreth Street</t>
  </si>
  <si>
    <t>Mccord</t>
  </si>
  <si>
    <t>Hill Close</t>
  </si>
  <si>
    <t>Hill Drive</t>
  </si>
  <si>
    <t>Hortencia</t>
  </si>
  <si>
    <t>Hill Farm</t>
  </si>
  <si>
    <t>Tish</t>
  </si>
  <si>
    <t>Hill Top</t>
  </si>
  <si>
    <t>Hillbrook Road</t>
  </si>
  <si>
    <t>Glennis</t>
  </si>
  <si>
    <t>Hillbury Road</t>
  </si>
  <si>
    <t>Michaud</t>
  </si>
  <si>
    <t>Hillcourt Road</t>
  </si>
  <si>
    <t>Denny</t>
  </si>
  <si>
    <t>Hilldrop Crescent</t>
  </si>
  <si>
    <t>Kristin</t>
  </si>
  <si>
    <t>Hillery Close</t>
  </si>
  <si>
    <t>Jared</t>
  </si>
  <si>
    <t>Hillfield Avenue</t>
  </si>
  <si>
    <t>Costa</t>
  </si>
  <si>
    <t>Hillman Street</t>
  </si>
  <si>
    <t>Hillmore Grove</t>
  </si>
  <si>
    <t>Hillway</t>
  </si>
  <si>
    <t>Basingstoke</t>
  </si>
  <si>
    <t>SS</t>
  </si>
  <si>
    <t>Bolton</t>
  </si>
  <si>
    <t>Hillyfield</t>
  </si>
  <si>
    <t>Hind Court</t>
  </si>
  <si>
    <t>Stan</t>
  </si>
  <si>
    <t>Hind Street</t>
  </si>
  <si>
    <t>Hindes Mews</t>
  </si>
  <si>
    <t>Karl</t>
  </si>
  <si>
    <t>Hiver Street</t>
  </si>
  <si>
    <t>Hocroft Avenue</t>
  </si>
  <si>
    <t>Hodgkin Close</t>
  </si>
  <si>
    <t>Deanna</t>
  </si>
  <si>
    <t>Darby</t>
  </si>
  <si>
    <t>Hog Yard</t>
  </si>
  <si>
    <t>Ben</t>
  </si>
  <si>
    <t>Stark</t>
  </si>
  <si>
    <t>Hogarth Lane</t>
  </si>
  <si>
    <t>Hogarth Place</t>
  </si>
  <si>
    <t>Holbeach Mews</t>
  </si>
  <si>
    <t>Montes</t>
  </si>
  <si>
    <t>Holborn</t>
  </si>
  <si>
    <t>Angeles</t>
  </si>
  <si>
    <t>Holborn Buildings</t>
  </si>
  <si>
    <t>Tenterden</t>
  </si>
  <si>
    <t>Holborn Hill</t>
  </si>
  <si>
    <t>Holbrook Close</t>
  </si>
  <si>
    <t>Delorse</t>
  </si>
  <si>
    <t>Holburne Road</t>
  </si>
  <si>
    <t>Margherita</t>
  </si>
  <si>
    <t>Holcombe Buildings</t>
  </si>
  <si>
    <t>Racheal</t>
  </si>
  <si>
    <t>Goldman</t>
  </si>
  <si>
    <t>Holdenhurst AV+F1402</t>
  </si>
  <si>
    <t>Walton On The Naze</t>
  </si>
  <si>
    <t>Holland Grove</t>
  </si>
  <si>
    <t>Roland</t>
  </si>
  <si>
    <t>Ybarra</t>
  </si>
  <si>
    <t>Holland Passage</t>
  </si>
  <si>
    <t>Gillis</t>
  </si>
  <si>
    <t>Holland Villas</t>
  </si>
  <si>
    <t>Leesa</t>
  </si>
  <si>
    <t>Holliday Square</t>
  </si>
  <si>
    <t>Hollies</t>
  </si>
  <si>
    <t>Shawanna</t>
  </si>
  <si>
    <t>Hollies Close</t>
  </si>
  <si>
    <t>Pevensey</t>
  </si>
  <si>
    <t>Modesto</t>
  </si>
  <si>
    <t>Murphy</t>
  </si>
  <si>
    <t>Holly Bush</t>
  </si>
  <si>
    <t>Holly Terrace</t>
  </si>
  <si>
    <t>Issac</t>
  </si>
  <si>
    <t>Love</t>
  </si>
  <si>
    <t>Clydebank</t>
  </si>
  <si>
    <t>Holly Villas</t>
  </si>
  <si>
    <t>Stevenson</t>
  </si>
  <si>
    <t>Holly Walk</t>
  </si>
  <si>
    <t>Estell</t>
  </si>
  <si>
    <t>Becki</t>
  </si>
  <si>
    <t>Hollybush Gardens</t>
  </si>
  <si>
    <t>Polegate</t>
  </si>
  <si>
    <t>Hollybush Hill</t>
  </si>
  <si>
    <t>Hollyhedge Terrace</t>
  </si>
  <si>
    <t>Guy</t>
  </si>
  <si>
    <t>Hollywood Villas</t>
  </si>
  <si>
    <t>Ma</t>
  </si>
  <si>
    <t>Holmside Road</t>
  </si>
  <si>
    <t>Jinny</t>
  </si>
  <si>
    <t>Holwood Place</t>
  </si>
  <si>
    <t>Reginald</t>
  </si>
  <si>
    <t>Holyrood Street</t>
  </si>
  <si>
    <t>Buster</t>
  </si>
  <si>
    <t>Mock</t>
  </si>
  <si>
    <t>Homefield</t>
  </si>
  <si>
    <t>Rachael</t>
  </si>
  <si>
    <t>Homelands</t>
  </si>
  <si>
    <t>Homer Row</t>
  </si>
  <si>
    <t>Patria</t>
  </si>
  <si>
    <t>Homer Street</t>
  </si>
  <si>
    <t>Ivana</t>
  </si>
  <si>
    <t>Homestead Paddock</t>
  </si>
  <si>
    <t>Homestead Park</t>
  </si>
  <si>
    <t>Homestead Terrace</t>
  </si>
  <si>
    <t>Homestead Villas</t>
  </si>
  <si>
    <t>Ottery St. Mary</t>
  </si>
  <si>
    <t>Nilda</t>
  </si>
  <si>
    <t>Ladner</t>
  </si>
  <si>
    <t>Homewillow Close</t>
  </si>
  <si>
    <t>Honiton Gdns</t>
  </si>
  <si>
    <t>Sheerness</t>
  </si>
  <si>
    <t>Sexton</t>
  </si>
  <si>
    <t>Hookers Road</t>
  </si>
  <si>
    <t>Mcfarland</t>
  </si>
  <si>
    <t>Hooks Road</t>
  </si>
  <si>
    <t>Mauchline</t>
  </si>
  <si>
    <t>Hook's Road</t>
  </si>
  <si>
    <t>Hart</t>
  </si>
  <si>
    <t>Hoopers Terrace</t>
  </si>
  <si>
    <t>Hop Gardens</t>
  </si>
  <si>
    <t>Randy</t>
  </si>
  <si>
    <t>Hoa</t>
  </si>
  <si>
    <t>Bouchard</t>
  </si>
  <si>
    <t>Hopedale Road</t>
  </si>
  <si>
    <t>Aviemore</t>
  </si>
  <si>
    <t>Meier</t>
  </si>
  <si>
    <t>Hopefield Avenue</t>
  </si>
  <si>
    <t>Andrea</t>
  </si>
  <si>
    <t>Hopetown Street</t>
  </si>
  <si>
    <t>Tamika</t>
  </si>
  <si>
    <t>Ming</t>
  </si>
  <si>
    <t>Hopkins Street</t>
  </si>
  <si>
    <t>Hoppers Road</t>
  </si>
  <si>
    <t>Ernestina</t>
  </si>
  <si>
    <t>Hopperton's Cottages</t>
  </si>
  <si>
    <t>Hopwood Walk</t>
  </si>
  <si>
    <t>Monika</t>
  </si>
  <si>
    <t>Hordle Promenade</t>
  </si>
  <si>
    <t>Hornbeams Rise</t>
  </si>
  <si>
    <t>Alness</t>
  </si>
  <si>
    <t>Elden</t>
  </si>
  <si>
    <t>Hornblower Close</t>
  </si>
  <si>
    <t>Polly</t>
  </si>
  <si>
    <t>Hornleigh Villas</t>
  </si>
  <si>
    <t>Horse And</t>
  </si>
  <si>
    <t>Agustina</t>
  </si>
  <si>
    <t>Horse Guards</t>
  </si>
  <si>
    <t>Elfriede</t>
  </si>
  <si>
    <t>Horse Yard</t>
  </si>
  <si>
    <t>Newmilns</t>
  </si>
  <si>
    <t>Horseferry</t>
  </si>
  <si>
    <t>Horseferry Wharf</t>
  </si>
  <si>
    <t>Richard</t>
  </si>
  <si>
    <t>Horselydown Place</t>
  </si>
  <si>
    <t>Erika</t>
  </si>
  <si>
    <t>Horseshoe Lane</t>
  </si>
  <si>
    <t>Lorean</t>
  </si>
  <si>
    <t>Horsfeld Road</t>
  </si>
  <si>
    <t>Ferne</t>
  </si>
  <si>
    <t>Horsley Road</t>
  </si>
  <si>
    <t>Horsley Street</t>
  </si>
  <si>
    <t>Horsleydown Lane</t>
  </si>
  <si>
    <t>Horticultural Place</t>
  </si>
  <si>
    <t>Leonard</t>
  </si>
  <si>
    <t>Hosier Street</t>
  </si>
  <si>
    <t>Hotham Street</t>
  </si>
  <si>
    <t>Hove Street</t>
  </si>
  <si>
    <t>Hoveton Road</t>
  </si>
  <si>
    <t>Howard Buildings</t>
  </si>
  <si>
    <t>Queenie</t>
  </si>
  <si>
    <t>Howey Terrace</t>
  </si>
  <si>
    <t>Howgate R+F1024d</t>
  </si>
  <si>
    <t>Saltcoats</t>
  </si>
  <si>
    <t>Kurt</t>
  </si>
  <si>
    <t>Howie Street</t>
  </si>
  <si>
    <t>Milo</t>
  </si>
  <si>
    <t>Howitt Road</t>
  </si>
  <si>
    <t>Ermelinda</t>
  </si>
  <si>
    <t>Robles</t>
  </si>
  <si>
    <t>Hoylake Road</t>
  </si>
  <si>
    <t>Chatteris</t>
  </si>
  <si>
    <t>Carl</t>
  </si>
  <si>
    <t>Ochoa</t>
  </si>
  <si>
    <t>Huddart Street</t>
  </si>
  <si>
    <t>Hudsons Court</t>
  </si>
  <si>
    <t>Jacquetta</t>
  </si>
  <si>
    <t>Hudsons Place</t>
  </si>
  <si>
    <t>Mckay</t>
  </si>
  <si>
    <t>Huets Corner</t>
  </si>
  <si>
    <t>Hughes Mews</t>
  </si>
  <si>
    <t>Mariann</t>
  </si>
  <si>
    <t>Hughes Place</t>
  </si>
  <si>
    <t>Newton Stewart</t>
  </si>
  <si>
    <t>Hughes Terrace</t>
  </si>
  <si>
    <t>Alessandra</t>
  </si>
  <si>
    <t>Hull Place</t>
  </si>
  <si>
    <t>Bonnie</t>
  </si>
  <si>
    <t>Hullbridge Mews</t>
  </si>
  <si>
    <t>Abrams</t>
  </si>
  <si>
    <t>Humber Trading</t>
  </si>
  <si>
    <t>Earleen</t>
  </si>
  <si>
    <t>Manuel</t>
  </si>
  <si>
    <t>Hunt Street</t>
  </si>
  <si>
    <t>Hunter Street</t>
  </si>
  <si>
    <t>Isles Of Scilly</t>
  </si>
  <si>
    <t>Huntingdon Street</t>
  </si>
  <si>
    <t>Cathern</t>
  </si>
  <si>
    <t>Huntley Way</t>
  </si>
  <si>
    <t>Claude</t>
  </si>
  <si>
    <t>Baldwin</t>
  </si>
  <si>
    <t>Huntspill Street</t>
  </si>
  <si>
    <t>Pearson</t>
  </si>
  <si>
    <t>Huntsworth Mews</t>
  </si>
  <si>
    <t>Ginger</t>
  </si>
  <si>
    <t>Blackwell</t>
  </si>
  <si>
    <t>Huntsworth Terrace</t>
  </si>
  <si>
    <t>Sellers</t>
  </si>
  <si>
    <t>Hurlingham Business</t>
  </si>
  <si>
    <t>Hurst Road</t>
  </si>
  <si>
    <t>Huxley Place</t>
  </si>
  <si>
    <t>Hyde Grove</t>
  </si>
  <si>
    <t>Jamison</t>
  </si>
  <si>
    <t>Hyde Vale</t>
  </si>
  <si>
    <t>Karyl</t>
  </si>
  <si>
    <t>Hyde Way</t>
  </si>
  <si>
    <t>Hyderabad House</t>
  </si>
  <si>
    <t>Hyndman Green</t>
  </si>
  <si>
    <t>Lara</t>
  </si>
  <si>
    <t>Ickleton Road</t>
  </si>
  <si>
    <t>Idonia Street</t>
  </si>
  <si>
    <t>Cora</t>
  </si>
  <si>
    <t>Joiner</t>
  </si>
  <si>
    <t>Iliffe Street</t>
  </si>
  <si>
    <t>Ilkley Close</t>
  </si>
  <si>
    <t>Rosaria</t>
  </si>
  <si>
    <t>Ilminster Gardens</t>
  </si>
  <si>
    <t>Imperial Av</t>
  </si>
  <si>
    <t>Inca Drive</t>
  </si>
  <si>
    <t>Tim</t>
  </si>
  <si>
    <t>Witherspoon</t>
  </si>
  <si>
    <t>Independents Road</t>
  </si>
  <si>
    <t>Godstone</t>
  </si>
  <si>
    <t>Jacquelynn</t>
  </si>
  <si>
    <t>India House</t>
  </si>
  <si>
    <t>India Street</t>
  </si>
  <si>
    <t>India Terrace</t>
  </si>
  <si>
    <t>Isiah</t>
  </si>
  <si>
    <t>Ingleton Street</t>
  </si>
  <si>
    <t>Christchurch</t>
  </si>
  <si>
    <t>Kalyn</t>
  </si>
  <si>
    <t>Ingleway</t>
  </si>
  <si>
    <t>Tennille</t>
  </si>
  <si>
    <t>Ingram Lodge</t>
  </si>
  <si>
    <t>Ingram Place</t>
  </si>
  <si>
    <t>Edwin</t>
  </si>
  <si>
    <t>Inkerman Road</t>
  </si>
  <si>
    <t>Inn Passage</t>
  </si>
  <si>
    <t>Inverforth Close</t>
  </si>
  <si>
    <t>Invermore Place</t>
  </si>
  <si>
    <t>Inverness Street</t>
  </si>
  <si>
    <t>Leyland</t>
  </si>
  <si>
    <t>Inverton Road</t>
  </si>
  <si>
    <t>Letisha</t>
  </si>
  <si>
    <t>Ipswich Road</t>
  </si>
  <si>
    <t>Irish Court</t>
  </si>
  <si>
    <t>Wilton</t>
  </si>
  <si>
    <t>Ironmonger Row</t>
  </si>
  <si>
    <t>Malka</t>
  </si>
  <si>
    <t>Ironmongers Place</t>
  </si>
  <si>
    <t>Faversham</t>
  </si>
  <si>
    <t>Armida</t>
  </si>
  <si>
    <t>Abbott</t>
  </si>
  <si>
    <t>Irving Road</t>
  </si>
  <si>
    <t>Fausto</t>
  </si>
  <si>
    <t>Irwell Place</t>
  </si>
  <si>
    <t>Waters</t>
  </si>
  <si>
    <t>Isabella Place</t>
  </si>
  <si>
    <t>Lan</t>
  </si>
  <si>
    <t>Rosewell</t>
  </si>
  <si>
    <t>Laurena</t>
  </si>
  <si>
    <t>Isel Way</t>
  </si>
  <si>
    <t>Cherelle</t>
  </si>
  <si>
    <t>Isis Close</t>
  </si>
  <si>
    <t>Islington Place</t>
  </si>
  <si>
    <t>Charley</t>
  </si>
  <si>
    <t>Kerns</t>
  </si>
  <si>
    <t>Ismailia Road</t>
  </si>
  <si>
    <t>Iveagh Avenue</t>
  </si>
  <si>
    <t>Fe</t>
  </si>
  <si>
    <t>Conn</t>
  </si>
  <si>
    <t>Mauricio</t>
  </si>
  <si>
    <t>Iverson Road</t>
  </si>
  <si>
    <t>Ivimey Street</t>
  </si>
  <si>
    <t>Ivor Street</t>
  </si>
  <si>
    <t>Xavier</t>
  </si>
  <si>
    <t>Ivory Square</t>
  </si>
  <si>
    <t>North</t>
  </si>
  <si>
    <t>Ivydale Road</t>
  </si>
  <si>
    <t>Jack Clow</t>
  </si>
  <si>
    <t>Lashell</t>
  </si>
  <si>
    <t>Cho</t>
  </si>
  <si>
    <t>Jackman Street</t>
  </si>
  <si>
    <t>Rey</t>
  </si>
  <si>
    <t>Hooker</t>
  </si>
  <si>
    <t>Jackson's Alley</t>
  </si>
  <si>
    <t>Jacqueline Villas</t>
  </si>
  <si>
    <t>Rushden</t>
  </si>
  <si>
    <t>Jago Close</t>
  </si>
  <si>
    <t>Belvedere</t>
  </si>
  <si>
    <t>Grant</t>
  </si>
  <si>
    <t>Jamaica Place</t>
  </si>
  <si>
    <t>Teresita</t>
  </si>
  <si>
    <t>Jamaica Row</t>
  </si>
  <si>
    <t>Cradley Heath</t>
  </si>
  <si>
    <t>Megan</t>
  </si>
  <si>
    <t>James Avenue</t>
  </si>
  <si>
    <t>James Collins</t>
  </si>
  <si>
    <t>Rodgers</t>
  </si>
  <si>
    <t>James' Street</t>
  </si>
  <si>
    <t>Salvador</t>
  </si>
  <si>
    <t>Jane Street</t>
  </si>
  <si>
    <t>Jacinda</t>
  </si>
  <si>
    <t>Janeway Place</t>
  </si>
  <si>
    <t>Wallsend</t>
  </si>
  <si>
    <t>Roberson</t>
  </si>
  <si>
    <t>Jansen Walk</t>
  </si>
  <si>
    <t>Kristeen</t>
  </si>
  <si>
    <t>Jarretts Place</t>
  </si>
  <si>
    <t>Miyoko</t>
  </si>
  <si>
    <t>Jassemine Cottages</t>
  </si>
  <si>
    <t>Terrie</t>
  </si>
  <si>
    <t>Jefferson Walk</t>
  </si>
  <si>
    <t>Cythia</t>
  </si>
  <si>
    <t>Jenner Place</t>
  </si>
  <si>
    <t>Jennings Buildings</t>
  </si>
  <si>
    <t>Darleen</t>
  </si>
  <si>
    <t>Crockett</t>
  </si>
  <si>
    <t>Jenny Hammond</t>
  </si>
  <si>
    <t>Cayla</t>
  </si>
  <si>
    <t>Jerman Street</t>
  </si>
  <si>
    <t>Freddy</t>
  </si>
  <si>
    <t>Jerusalem Passage</t>
  </si>
  <si>
    <t>Raul</t>
  </si>
  <si>
    <t>Jewel Road</t>
  </si>
  <si>
    <t>Jeymer Avenue</t>
  </si>
  <si>
    <t>Jimpsons Villas</t>
  </si>
  <si>
    <t>Joan Street</t>
  </si>
  <si>
    <t>John Roll</t>
  </si>
  <si>
    <t>Sharice</t>
  </si>
  <si>
    <t>Bergeron</t>
  </si>
  <si>
    <t>John Ruskin</t>
  </si>
  <si>
    <t>John Terrace</t>
  </si>
  <si>
    <t>Llandovery</t>
  </si>
  <si>
    <t>Delbert</t>
  </si>
  <si>
    <t>Johns Place</t>
  </si>
  <si>
    <t>Dan</t>
  </si>
  <si>
    <t>Saunders</t>
  </si>
  <si>
    <t>Johns Street</t>
  </si>
  <si>
    <t>Sonia</t>
  </si>
  <si>
    <t>Johns Terrace</t>
  </si>
  <si>
    <t>Reagan</t>
  </si>
  <si>
    <t>Johnson Close</t>
  </si>
  <si>
    <t>Rickie</t>
  </si>
  <si>
    <t>Johnson's Court</t>
  </si>
  <si>
    <t>Wemyss Bay</t>
  </si>
  <si>
    <t>Ardis</t>
  </si>
  <si>
    <t>Joiner Arms</t>
  </si>
  <si>
    <t>Antione</t>
  </si>
  <si>
    <t>Joiners Street</t>
  </si>
  <si>
    <t>Wadhurst</t>
  </si>
  <si>
    <t>Augusta</t>
  </si>
  <si>
    <t>Joseph Powell</t>
  </si>
  <si>
    <t>Susann</t>
  </si>
  <si>
    <t>Joshua Street</t>
  </si>
  <si>
    <t>High Peak</t>
  </si>
  <si>
    <t>Joubert Street</t>
  </si>
  <si>
    <t>Justina</t>
  </si>
  <si>
    <t>Jubilee Cottages</t>
  </si>
  <si>
    <t>Kasie</t>
  </si>
  <si>
    <t>Jubilee Gdns</t>
  </si>
  <si>
    <t>Southam</t>
  </si>
  <si>
    <t>Brandi</t>
  </si>
  <si>
    <t>Jubilee Market</t>
  </si>
  <si>
    <t>Dorking</t>
  </si>
  <si>
    <t>Jubilee Place</t>
  </si>
  <si>
    <t>Jubilee Plate</t>
  </si>
  <si>
    <t>Claudia</t>
  </si>
  <si>
    <t>Jubilee Way</t>
  </si>
  <si>
    <t>Marisa</t>
  </si>
  <si>
    <t>Judd Street</t>
  </si>
  <si>
    <t>Joette</t>
  </si>
  <si>
    <t>Juliana Close</t>
  </si>
  <si>
    <t>Adah</t>
  </si>
  <si>
    <t>Juliette Road</t>
  </si>
  <si>
    <t>Chantell</t>
  </si>
  <si>
    <t>Demetrice</t>
  </si>
  <si>
    <t>Junction Villas</t>
  </si>
  <si>
    <t>Beal</t>
  </si>
  <si>
    <t>Juniper Gardens</t>
  </si>
  <si>
    <t>Milda</t>
  </si>
  <si>
    <t>Sheffield</t>
  </si>
  <si>
    <t>Juno Way</t>
  </si>
  <si>
    <t>Swanscombe</t>
  </si>
  <si>
    <t>Riley</t>
  </si>
  <si>
    <t>Jupiter Way</t>
  </si>
  <si>
    <t>Karla</t>
  </si>
  <si>
    <t>Justice Walk</t>
  </si>
  <si>
    <t>Karl Place</t>
  </si>
  <si>
    <t>Janiece</t>
  </si>
  <si>
    <t>Karslake Terrace</t>
  </si>
  <si>
    <t>Keitha</t>
  </si>
  <si>
    <t>Kashmir Road</t>
  </si>
  <si>
    <t>Rosio</t>
  </si>
  <si>
    <t>Cochran</t>
  </si>
  <si>
    <t>Kean Street</t>
  </si>
  <si>
    <t>Tresa</t>
  </si>
  <si>
    <t>Kedleston Walk</t>
  </si>
  <si>
    <t>Dacia</t>
  </si>
  <si>
    <t>Keeling Road</t>
  </si>
  <si>
    <t>Steward</t>
  </si>
  <si>
    <t>Kelland Road</t>
  </si>
  <si>
    <t>Chigwell</t>
  </si>
  <si>
    <t>Manual</t>
  </si>
  <si>
    <t>Sanders</t>
  </si>
  <si>
    <t>Kellett Road</t>
  </si>
  <si>
    <t>Mcgrath</t>
  </si>
  <si>
    <t>Kiesha</t>
  </si>
  <si>
    <t>Rosenda</t>
  </si>
  <si>
    <t>Kelmscott Gardens</t>
  </si>
  <si>
    <t>Kempson Road</t>
  </si>
  <si>
    <t>Ivan</t>
  </si>
  <si>
    <t>Morse</t>
  </si>
  <si>
    <t>Neva</t>
  </si>
  <si>
    <t>Kendal Place</t>
  </si>
  <si>
    <t>Kender Place</t>
  </si>
  <si>
    <t>Kender Street</t>
  </si>
  <si>
    <t>Kendoa Road</t>
  </si>
  <si>
    <t>Wimborne</t>
  </si>
  <si>
    <t>Ofelia</t>
  </si>
  <si>
    <t>Kendrick Mews</t>
  </si>
  <si>
    <t>Kennard Street</t>
  </si>
  <si>
    <t>Kennedy Close</t>
  </si>
  <si>
    <t>Kennedy Path</t>
  </si>
  <si>
    <t>Kenneth Crescent</t>
  </si>
  <si>
    <t>Elidia</t>
  </si>
  <si>
    <t>Norwood</t>
  </si>
  <si>
    <t>Kenning Place</t>
  </si>
  <si>
    <t>Rollins</t>
  </si>
  <si>
    <t>Kennington Place</t>
  </si>
  <si>
    <t>Melton Mowbray</t>
  </si>
  <si>
    <t>Kennington Road</t>
  </si>
  <si>
    <t>Kenny Rd</t>
  </si>
  <si>
    <t>Kettering</t>
  </si>
  <si>
    <t>Kenrick Place</t>
  </si>
  <si>
    <t>Kensal Road</t>
  </si>
  <si>
    <t>Heywood</t>
  </si>
  <si>
    <t>Kensington</t>
  </si>
  <si>
    <t>America</t>
  </si>
  <si>
    <t>Kensington Buildings</t>
  </si>
  <si>
    <t>Kent Walk</t>
  </si>
  <si>
    <t>Kentish ?</t>
  </si>
  <si>
    <t>Emory</t>
  </si>
  <si>
    <t>Kenwood Close</t>
  </si>
  <si>
    <t>Locke</t>
  </si>
  <si>
    <t>Kenya Road</t>
  </si>
  <si>
    <t>Florrie</t>
  </si>
  <si>
    <t>Mccoy</t>
  </si>
  <si>
    <t>Kerbela Street</t>
  </si>
  <si>
    <t>Kersfield Road</t>
  </si>
  <si>
    <t>Kershaw Close</t>
  </si>
  <si>
    <t>Latham</t>
  </si>
  <si>
    <t>Kersley Street</t>
  </si>
  <si>
    <t>Stansted</t>
  </si>
  <si>
    <t>Marva</t>
  </si>
  <si>
    <t>Sawyer</t>
  </si>
  <si>
    <t>Keswick Broadway</t>
  </si>
  <si>
    <t>Caledon</t>
  </si>
  <si>
    <t>Arnulfo</t>
  </si>
  <si>
    <t>Keynsham Road</t>
  </si>
  <si>
    <t>Roseanna</t>
  </si>
  <si>
    <t>Keystone Crescent</t>
  </si>
  <si>
    <t>Diamond</t>
  </si>
  <si>
    <t>Kezia Street</t>
  </si>
  <si>
    <t>Jessika</t>
  </si>
  <si>
    <t>Webster</t>
  </si>
  <si>
    <t>Kidbrook Lane</t>
  </si>
  <si>
    <t>Kidron Way</t>
  </si>
  <si>
    <t>Killowen Road</t>
  </si>
  <si>
    <t>Kilton Street</t>
  </si>
  <si>
    <t>Watson</t>
  </si>
  <si>
    <t>Kimberly RD</t>
  </si>
  <si>
    <t>Flavia</t>
  </si>
  <si>
    <t>Cano</t>
  </si>
  <si>
    <t>Kimberly Road</t>
  </si>
  <si>
    <t>Strathaven</t>
  </si>
  <si>
    <t>Kincaid Road</t>
  </si>
  <si>
    <t>Beulah</t>
  </si>
  <si>
    <t>King David's</t>
  </si>
  <si>
    <t>Rogart</t>
  </si>
  <si>
    <t>Tammy</t>
  </si>
  <si>
    <t>King Henry</t>
  </si>
  <si>
    <t>Tiny</t>
  </si>
  <si>
    <t>King Johns</t>
  </si>
  <si>
    <t>Nickerson</t>
  </si>
  <si>
    <t>King Stables</t>
  </si>
  <si>
    <t>Candi</t>
  </si>
  <si>
    <t>King Stairs</t>
  </si>
  <si>
    <t>Kayla</t>
  </si>
  <si>
    <t>Kings Avenue</t>
  </si>
  <si>
    <t>Andy</t>
  </si>
  <si>
    <t>Pritchard</t>
  </si>
  <si>
    <t>King'S Avenue</t>
  </si>
  <si>
    <t>Kings Cottages</t>
  </si>
  <si>
    <t>Kings Passage</t>
  </si>
  <si>
    <t>Berry</t>
  </si>
  <si>
    <t>Kings Place</t>
  </si>
  <si>
    <t>Redruth</t>
  </si>
  <si>
    <t>Clemmie</t>
  </si>
  <si>
    <t>Kings Row</t>
  </si>
  <si>
    <t>Kings Square</t>
  </si>
  <si>
    <t>Kingsdown Close</t>
  </si>
  <si>
    <t>Mathilda</t>
  </si>
  <si>
    <t>Kingsdown Villas</t>
  </si>
  <si>
    <t>Olympia</t>
  </si>
  <si>
    <t>Henson</t>
  </si>
  <si>
    <t>Kingsford Street</t>
  </si>
  <si>
    <t>Philip</t>
  </si>
  <si>
    <t>Kingsland Green</t>
  </si>
  <si>
    <t>Kingsland High</t>
  </si>
  <si>
    <t>Kingsley Avenue</t>
  </si>
  <si>
    <t>Kingsley Place</t>
  </si>
  <si>
    <t>Kingsley Wood</t>
  </si>
  <si>
    <t>Lifton</t>
  </si>
  <si>
    <t>Kingslyn Crescent</t>
  </si>
  <si>
    <t>Wallington</t>
  </si>
  <si>
    <t>Venessa</t>
  </si>
  <si>
    <t>Kingsmead Road</t>
  </si>
  <si>
    <t>Horley</t>
  </si>
  <si>
    <t>England</t>
  </si>
  <si>
    <t>Kingston Place</t>
  </si>
  <si>
    <t>Dunbeath</t>
  </si>
  <si>
    <t>Aja</t>
  </si>
  <si>
    <t>Carrier</t>
  </si>
  <si>
    <t>Kingsway Parade</t>
  </si>
  <si>
    <t>Shepton Mallet</t>
  </si>
  <si>
    <t>Rodrigues</t>
  </si>
  <si>
    <t>Kingthorpe Terrace</t>
  </si>
  <si>
    <t>Mercer</t>
  </si>
  <si>
    <t>Kinnoul Road</t>
  </si>
  <si>
    <t>Beauly</t>
  </si>
  <si>
    <t>Dovie</t>
  </si>
  <si>
    <t>Yates</t>
  </si>
  <si>
    <t>Garret</t>
  </si>
  <si>
    <t>Kinsale Road</t>
  </si>
  <si>
    <t>Lavinia</t>
  </si>
  <si>
    <t>Metcalf</t>
  </si>
  <si>
    <t>Kintore Street</t>
  </si>
  <si>
    <t>Greenhithe</t>
  </si>
  <si>
    <t>Wilbur</t>
  </si>
  <si>
    <t>Kirby Grove</t>
  </si>
  <si>
    <t>Burke</t>
  </si>
  <si>
    <t>Kirchen Road</t>
  </si>
  <si>
    <t>Arla</t>
  </si>
  <si>
    <t>Kirkland Walk</t>
  </si>
  <si>
    <t>Gifford</t>
  </si>
  <si>
    <t>Kirkside Road</t>
  </si>
  <si>
    <t>Shirley</t>
  </si>
  <si>
    <t>Kirkton Road</t>
  </si>
  <si>
    <t>Knighton Road</t>
  </si>
  <si>
    <t>Rashida</t>
  </si>
  <si>
    <t>Knockholt Road</t>
  </si>
  <si>
    <t>Shena</t>
  </si>
  <si>
    <t>Pelletier</t>
  </si>
  <si>
    <t>Knotts Buildings</t>
  </si>
  <si>
    <t>Werner</t>
  </si>
  <si>
    <t>Knowsley Cottages</t>
  </si>
  <si>
    <t>Barnes</t>
  </si>
  <si>
    <t>Kynaston Road</t>
  </si>
  <si>
    <t>Labgley Street</t>
  </si>
  <si>
    <t>Dyer</t>
  </si>
  <si>
    <t>Laburnam Villas</t>
  </si>
  <si>
    <t>Laburnum Avenue</t>
  </si>
  <si>
    <t>Kilwinning</t>
  </si>
  <si>
    <t>Elkins</t>
  </si>
  <si>
    <t>Laburnum Street</t>
  </si>
  <si>
    <t>Violet</t>
  </si>
  <si>
    <t>Mayberry</t>
  </si>
  <si>
    <t>Laburnum Villas</t>
  </si>
  <si>
    <t>Smethwick</t>
  </si>
  <si>
    <t>Ladbroke Crescent</t>
  </si>
  <si>
    <t>Sams</t>
  </si>
  <si>
    <t>Ladbroke Walk</t>
  </si>
  <si>
    <t>Ladderswood Way</t>
  </si>
  <si>
    <t>Ladds Court</t>
  </si>
  <si>
    <t>Ladywell Park</t>
  </si>
  <si>
    <t>Kristal</t>
  </si>
  <si>
    <t>Laidlaw Drive</t>
  </si>
  <si>
    <t>Rashad</t>
  </si>
  <si>
    <t>Lairdale Close</t>
  </si>
  <si>
    <t>Tad</t>
  </si>
  <si>
    <t>Lakeside Road</t>
  </si>
  <si>
    <t>Enfield</t>
  </si>
  <si>
    <t>Lambert Court</t>
  </si>
  <si>
    <t>Douglass</t>
  </si>
  <si>
    <t>Lambert Street</t>
  </si>
  <si>
    <t>Loria</t>
  </si>
  <si>
    <t>Lambeth High</t>
  </si>
  <si>
    <t>May</t>
  </si>
  <si>
    <t>Lambeth Pier</t>
  </si>
  <si>
    <t>Agatha</t>
  </si>
  <si>
    <t>Lambeth Square</t>
  </si>
  <si>
    <t>Morden</t>
  </si>
  <si>
    <t>Lambeth Street</t>
  </si>
  <si>
    <t>Lambourn Road</t>
  </si>
  <si>
    <t>Brewer</t>
  </si>
  <si>
    <t>Lambourne Place</t>
  </si>
  <si>
    <t>Lambourne Road</t>
  </si>
  <si>
    <t>Lambrook Terrace</t>
  </si>
  <si>
    <t>Lambs Mews</t>
  </si>
  <si>
    <t>Lambs Terrace</t>
  </si>
  <si>
    <t>Floyd</t>
  </si>
  <si>
    <t>Lamford Close</t>
  </si>
  <si>
    <t>Armandina</t>
  </si>
  <si>
    <t>Lammas Road</t>
  </si>
  <si>
    <t>Ilona</t>
  </si>
  <si>
    <t>Lanark Close</t>
  </si>
  <si>
    <t>Billye</t>
  </si>
  <si>
    <t>Mcneal</t>
  </si>
  <si>
    <t>Lanbury Road</t>
  </si>
  <si>
    <t>Lancaster Cottages</t>
  </si>
  <si>
    <t>Lancaster Drive</t>
  </si>
  <si>
    <t>Shawnta</t>
  </si>
  <si>
    <t>Kristyn</t>
  </si>
  <si>
    <t>Lancaster Grove</t>
  </si>
  <si>
    <t>Landels Road</t>
  </si>
  <si>
    <t>Landgrove Road</t>
  </si>
  <si>
    <t>Ka</t>
  </si>
  <si>
    <t>Landons Close</t>
  </si>
  <si>
    <t>Landsdowne Mews</t>
  </si>
  <si>
    <t>Shameka</t>
  </si>
  <si>
    <t>Lane Road</t>
  </si>
  <si>
    <t>Lanercost Gardens</t>
  </si>
  <si>
    <t>Purfleet</t>
  </si>
  <si>
    <t>Langdale Road</t>
  </si>
  <si>
    <t>Ian</t>
  </si>
  <si>
    <t>Langdale Villas</t>
  </si>
  <si>
    <t>Karen</t>
  </si>
  <si>
    <t>Langdon Road</t>
  </si>
  <si>
    <t>Langham Road</t>
  </si>
  <si>
    <t>Langhedge Lane</t>
  </si>
  <si>
    <t>Roth</t>
  </si>
  <si>
    <t>Rebeca</t>
  </si>
  <si>
    <t>Evans</t>
  </si>
  <si>
    <t>Langley Road</t>
  </si>
  <si>
    <t>Janey</t>
  </si>
  <si>
    <t>Langton Rise</t>
  </si>
  <si>
    <t>Kayce</t>
  </si>
  <si>
    <t>Langton Way</t>
  </si>
  <si>
    <t>Shavon</t>
  </si>
  <si>
    <t>Lansbury Gardens</t>
  </si>
  <si>
    <t>Lanscombe Walk</t>
  </si>
  <si>
    <t>Troy</t>
  </si>
  <si>
    <t>Lansdale Villas</t>
  </si>
  <si>
    <t>Lansdowne Gardens</t>
  </si>
  <si>
    <t>Asley</t>
  </si>
  <si>
    <t>Lansfield Terrace</t>
  </si>
  <si>
    <t>Lant Place</t>
  </si>
  <si>
    <t>Lant Street</t>
  </si>
  <si>
    <t>Juan</t>
  </si>
  <si>
    <t>Studley</t>
  </si>
  <si>
    <t>Christal</t>
  </si>
  <si>
    <t>Lapford Place</t>
  </si>
  <si>
    <t>Rosie</t>
  </si>
  <si>
    <t>Larch Road</t>
  </si>
  <si>
    <t>Clarita</t>
  </si>
  <si>
    <t>Larkfield Villas</t>
  </si>
  <si>
    <t>Larkhill Terrace</t>
  </si>
  <si>
    <t>Jeffry</t>
  </si>
  <si>
    <t>Lascelles Place</t>
  </si>
  <si>
    <t>Carney</t>
  </si>
  <si>
    <t>Latchmere Grove</t>
  </si>
  <si>
    <t>Latchmere Lane</t>
  </si>
  <si>
    <t>Laud Street</t>
  </si>
  <si>
    <t>Shaneka</t>
  </si>
  <si>
    <t>Castaneda</t>
  </si>
  <si>
    <t>Laura Close</t>
  </si>
  <si>
    <t>Mcrae</t>
  </si>
  <si>
    <t>Laurel Drive</t>
  </si>
  <si>
    <t>Laurel Gardens</t>
  </si>
  <si>
    <t>Marcum</t>
  </si>
  <si>
    <t>Laurel Grove</t>
  </si>
  <si>
    <t>Laurel Road</t>
  </si>
  <si>
    <t>Laurel Villas</t>
  </si>
  <si>
    <t>Lauriston Road</t>
  </si>
  <si>
    <t>Rico</t>
  </si>
  <si>
    <t>Aguirre</t>
  </si>
  <si>
    <t>Lausanne Terrace</t>
  </si>
  <si>
    <t>Mikel</t>
  </si>
  <si>
    <t>Lausanne Villas</t>
  </si>
  <si>
    <t>Lavell Street</t>
  </si>
  <si>
    <t>Lavender Gardens</t>
  </si>
  <si>
    <t>Nell</t>
  </si>
  <si>
    <t>Lavender Sweep</t>
  </si>
  <si>
    <t>Lavengro Road</t>
  </si>
  <si>
    <t>Tanner</t>
  </si>
  <si>
    <t>Lavers Road</t>
  </si>
  <si>
    <t>Laverton Mews</t>
  </si>
  <si>
    <t>Kathryn</t>
  </si>
  <si>
    <t>Lavington Road</t>
  </si>
  <si>
    <t>Adaline</t>
  </si>
  <si>
    <t>Lawford Road</t>
  </si>
  <si>
    <t>Golda</t>
  </si>
  <si>
    <t>Lawn</t>
  </si>
  <si>
    <t>Dolwyddelan</t>
  </si>
  <si>
    <t>Dina</t>
  </si>
  <si>
    <t>Lawn House</t>
  </si>
  <si>
    <t>Lawrence Campe</t>
  </si>
  <si>
    <t>Marta</t>
  </si>
  <si>
    <t>Lawrie Grove</t>
  </si>
  <si>
    <t>Esther</t>
  </si>
  <si>
    <t>Lea Valley</t>
  </si>
  <si>
    <t>Lea Villas</t>
  </si>
  <si>
    <t>Lea Works</t>
  </si>
  <si>
    <t>Leabank Square</t>
  </si>
  <si>
    <t>Leadenhall Street</t>
  </si>
  <si>
    <t>Leading Street</t>
  </si>
  <si>
    <t>Tana</t>
  </si>
  <si>
    <t>Norris</t>
  </si>
  <si>
    <t>Lealand Road</t>
  </si>
  <si>
    <t>Tashia</t>
  </si>
  <si>
    <t>Leamington Villas</t>
  </si>
  <si>
    <t>Lebanon Terrace</t>
  </si>
  <si>
    <t>Abbie</t>
  </si>
  <si>
    <t>Hodges</t>
  </si>
  <si>
    <t>Leda Road</t>
  </si>
  <si>
    <t>Kai</t>
  </si>
  <si>
    <t>Ledrington Road</t>
  </si>
  <si>
    <t>Edris</t>
  </si>
  <si>
    <t>Lee Place</t>
  </si>
  <si>
    <t>Sandie</t>
  </si>
  <si>
    <t>Kuhn</t>
  </si>
  <si>
    <t>Lee Road</t>
  </si>
  <si>
    <t>Samuel</t>
  </si>
  <si>
    <t>Leeland Terrace</t>
  </si>
  <si>
    <t>Bailey</t>
  </si>
  <si>
    <t>Leerdam Drive</t>
  </si>
  <si>
    <t>Lance</t>
  </si>
  <si>
    <t>Lees Mews</t>
  </si>
  <si>
    <t>Leeside Road</t>
  </si>
  <si>
    <t>Darla</t>
  </si>
  <si>
    <t>Leeward Gardens</t>
  </si>
  <si>
    <t>Leeway</t>
  </si>
  <si>
    <t>Bette</t>
  </si>
  <si>
    <t>Legge Street</t>
  </si>
  <si>
    <t>Legion Way</t>
  </si>
  <si>
    <t>Leigham Court</t>
  </si>
  <si>
    <t>Latasha</t>
  </si>
  <si>
    <t>Leigham Lane</t>
  </si>
  <si>
    <t>Leith Close</t>
  </si>
  <si>
    <t>Aldridge</t>
  </si>
  <si>
    <t>Lemon Valley</t>
  </si>
  <si>
    <t>Brittanie</t>
  </si>
  <si>
    <t>Mack</t>
  </si>
  <si>
    <t>Totland Bay</t>
  </si>
  <si>
    <t>Lendal Terrace</t>
  </si>
  <si>
    <t>Lenthorp Road</t>
  </si>
  <si>
    <t>Choppington</t>
  </si>
  <si>
    <t>Leo Street</t>
  </si>
  <si>
    <t>Ramon</t>
  </si>
  <si>
    <t>Leopold Street</t>
  </si>
  <si>
    <t>High Wycombe</t>
  </si>
  <si>
    <t>Cliff</t>
  </si>
  <si>
    <t>Leroy Street</t>
  </si>
  <si>
    <t>Torrie</t>
  </si>
  <si>
    <t>Lessada Street</t>
  </si>
  <si>
    <t>Leswin Place</t>
  </si>
  <si>
    <t>Heard</t>
  </si>
  <si>
    <t>Lettison Street</t>
  </si>
  <si>
    <t>Rouse</t>
  </si>
  <si>
    <t>Lever Street</t>
  </si>
  <si>
    <t>Renita</t>
  </si>
  <si>
    <t>Leverson Street</t>
  </si>
  <si>
    <t>Rainham</t>
  </si>
  <si>
    <t>Lewes Road</t>
  </si>
  <si>
    <t>Kari</t>
  </si>
  <si>
    <t>Lewis Close</t>
  </si>
  <si>
    <t>Crickhowell</t>
  </si>
  <si>
    <t>Lewis Street</t>
  </si>
  <si>
    <t>Lewisham Hill</t>
  </si>
  <si>
    <t>Clynderwen</t>
  </si>
  <si>
    <t>Lewisham Union</t>
  </si>
  <si>
    <t>Elwood</t>
  </si>
  <si>
    <t>Leyburn Close</t>
  </si>
  <si>
    <t>Kingswinford</t>
  </si>
  <si>
    <t>Tilley</t>
  </si>
  <si>
    <t>Leyel Terrace</t>
  </si>
  <si>
    <t>Johnathon</t>
  </si>
  <si>
    <t>Rosenberg</t>
  </si>
  <si>
    <t>Leylang Road</t>
  </si>
  <si>
    <t>Lindsay</t>
  </si>
  <si>
    <t>Leysfield Road</t>
  </si>
  <si>
    <t>Conception</t>
  </si>
  <si>
    <t>Leyton Industrial</t>
  </si>
  <si>
    <t>Libella Road</t>
  </si>
  <si>
    <t>Ashbourne</t>
  </si>
  <si>
    <t>Dunn</t>
  </si>
  <si>
    <t>Liddon Road</t>
  </si>
  <si>
    <t>Lidgate Road</t>
  </si>
  <si>
    <t>Karren</t>
  </si>
  <si>
    <t>Lidiard Road</t>
  </si>
  <si>
    <t>Lidyard Road</t>
  </si>
  <si>
    <t>Northampton</t>
  </si>
  <si>
    <t>Lilburne Road</t>
  </si>
  <si>
    <t>Isabell</t>
  </si>
  <si>
    <t>Lilian Barker</t>
  </si>
  <si>
    <t>Verda</t>
  </si>
  <si>
    <t>Lillian Road</t>
  </si>
  <si>
    <t>Lily Road</t>
  </si>
  <si>
    <t>Bungay</t>
  </si>
  <si>
    <t>Limeharbour</t>
  </si>
  <si>
    <t>Vernice</t>
  </si>
  <si>
    <t>Lincoln Mews</t>
  </si>
  <si>
    <t>Lincoln Villas</t>
  </si>
  <si>
    <t>Eduardo</t>
  </si>
  <si>
    <t>Dawkins</t>
  </si>
  <si>
    <t>Linda Street</t>
  </si>
  <si>
    <t>Evalyn</t>
  </si>
  <si>
    <t>Linden Place</t>
  </si>
  <si>
    <t>Letha</t>
  </si>
  <si>
    <t>Linden Terrace</t>
  </si>
  <si>
    <t>Lindfield Street</t>
  </si>
  <si>
    <t>Terry</t>
  </si>
  <si>
    <t>Lugo</t>
  </si>
  <si>
    <t>Lindley Street</t>
  </si>
  <si>
    <t>Linds Street</t>
  </si>
  <si>
    <t>Rice</t>
  </si>
  <si>
    <t>Lindsell Street</t>
  </si>
  <si>
    <t>Lingards Road</t>
  </si>
  <si>
    <t>Jewel</t>
  </si>
  <si>
    <t>Lingfield Crescent</t>
  </si>
  <si>
    <t>Oneil</t>
  </si>
  <si>
    <t>Linhope Street</t>
  </si>
  <si>
    <t>Lue</t>
  </si>
  <si>
    <t>Link Road</t>
  </si>
  <si>
    <t>Links Yard</t>
  </si>
  <si>
    <t>Jersey</t>
  </si>
  <si>
    <t>Linnell Drive</t>
  </si>
  <si>
    <t>Karyn</t>
  </si>
  <si>
    <t>Middleton</t>
  </si>
  <si>
    <t>Linsey ROAD</t>
  </si>
  <si>
    <t>Linton Place</t>
  </si>
  <si>
    <t>Moira</t>
  </si>
  <si>
    <t>Lionel Gardens</t>
  </si>
  <si>
    <t>Liphook Crescent</t>
  </si>
  <si>
    <t>Uttoxeter</t>
  </si>
  <si>
    <t>Lipton Road</t>
  </si>
  <si>
    <t>Lisban Street</t>
  </si>
  <si>
    <t>Porfirio</t>
  </si>
  <si>
    <t>Lisle Street</t>
  </si>
  <si>
    <t>Lismore Road</t>
  </si>
  <si>
    <t>Sarina</t>
  </si>
  <si>
    <t>Spence</t>
  </si>
  <si>
    <t>Little Alie</t>
  </si>
  <si>
    <t>Britney</t>
  </si>
  <si>
    <t>Little Bacon</t>
  </si>
  <si>
    <t>Little Belgrave</t>
  </si>
  <si>
    <t>Marion</t>
  </si>
  <si>
    <t>Little Bolton</t>
  </si>
  <si>
    <t>Carisa</t>
  </si>
  <si>
    <t>Little Cambridge</t>
  </si>
  <si>
    <t>Roscoe</t>
  </si>
  <si>
    <t>Little Century</t>
  </si>
  <si>
    <t>Little Clarence</t>
  </si>
  <si>
    <t>Broussard</t>
  </si>
  <si>
    <t>Little Collingwood</t>
  </si>
  <si>
    <t>Little Coram</t>
  </si>
  <si>
    <t>Kermit</t>
  </si>
  <si>
    <t>Little Dimocks</t>
  </si>
  <si>
    <t>Kerri</t>
  </si>
  <si>
    <t>Little Drummond</t>
  </si>
  <si>
    <t>Brampton</t>
  </si>
  <si>
    <t>Little Ealing</t>
  </si>
  <si>
    <t>Ledbury</t>
  </si>
  <si>
    <t>Will</t>
  </si>
  <si>
    <t>Little Grosvenor</t>
  </si>
  <si>
    <t>Sosa</t>
  </si>
  <si>
    <t>Nancie</t>
  </si>
  <si>
    <t>Little Lant</t>
  </si>
  <si>
    <t>Little Marlborough</t>
  </si>
  <si>
    <t>Robbyn</t>
  </si>
  <si>
    <t>Little Middlesex</t>
  </si>
  <si>
    <t>Louetta</t>
  </si>
  <si>
    <t>Little Monro</t>
  </si>
  <si>
    <t>Wanetta</t>
  </si>
  <si>
    <t>Little Moorfields</t>
  </si>
  <si>
    <t>Little Newport</t>
  </si>
  <si>
    <t>Chandra</t>
  </si>
  <si>
    <t>Little Norris</t>
  </si>
  <si>
    <t>Ela</t>
  </si>
  <si>
    <t>Little Park</t>
  </si>
  <si>
    <t>Hinkle</t>
  </si>
  <si>
    <t>Little Portland</t>
  </si>
  <si>
    <t>Isle Of Islay</t>
  </si>
  <si>
    <t>Felicia</t>
  </si>
  <si>
    <t>Little Randolph</t>
  </si>
  <si>
    <t>Fernanda</t>
  </si>
  <si>
    <t>Harden</t>
  </si>
  <si>
    <t>Little Somerset</t>
  </si>
  <si>
    <t>Jc</t>
  </si>
  <si>
    <t>Little Tongue</t>
  </si>
  <si>
    <t>Cheree</t>
  </si>
  <si>
    <t>Purcell</t>
  </si>
  <si>
    <t>Littlecombe</t>
  </si>
  <si>
    <t>Dover</t>
  </si>
  <si>
    <t>Meza</t>
  </si>
  <si>
    <t>Littleton Street</t>
  </si>
  <si>
    <t>Rowland'S Castle</t>
  </si>
  <si>
    <t>Littleton Villas</t>
  </si>
  <si>
    <t>Littlewood Close</t>
  </si>
  <si>
    <t>Domonique</t>
  </si>
  <si>
    <t>Livermere Road</t>
  </si>
  <si>
    <t>Liverpool Street</t>
  </si>
  <si>
    <t>Liverpool Terrace</t>
  </si>
  <si>
    <t>West Wickham</t>
  </si>
  <si>
    <t>Lizard Street</t>
  </si>
  <si>
    <t>Mickey</t>
  </si>
  <si>
    <t>Lloyd Mews</t>
  </si>
  <si>
    <t>Dulce</t>
  </si>
  <si>
    <t>Lloyd's Place</t>
  </si>
  <si>
    <t>Lakisha</t>
  </si>
  <si>
    <t>Pereira</t>
  </si>
  <si>
    <t>Lock Chase</t>
  </si>
  <si>
    <t>Ferris</t>
  </si>
  <si>
    <t>Lock Square</t>
  </si>
  <si>
    <t>Larae</t>
  </si>
  <si>
    <t>Lockhart Street</t>
  </si>
  <si>
    <t>Lockwoods Cottages</t>
  </si>
  <si>
    <t>Porthmadog</t>
  </si>
  <si>
    <t>Markus</t>
  </si>
  <si>
    <t>Mobley</t>
  </si>
  <si>
    <t>Loddiges Road</t>
  </si>
  <si>
    <t>Loder Street</t>
  </si>
  <si>
    <t>Arnold</t>
  </si>
  <si>
    <t>Lodge</t>
  </si>
  <si>
    <t>Kirkcudbright</t>
  </si>
  <si>
    <t>Cordie</t>
  </si>
  <si>
    <t>Lofting Road</t>
  </si>
  <si>
    <t>Davenport</t>
  </si>
  <si>
    <t>Loman Villas</t>
  </si>
  <si>
    <t>Major</t>
  </si>
  <si>
    <t>Lomas Buildings</t>
  </si>
  <si>
    <t>Lombardy Place</t>
  </si>
  <si>
    <t>Londesborough Road</t>
  </si>
  <si>
    <t>Erlene</t>
  </si>
  <si>
    <t>London Passage</t>
  </si>
  <si>
    <t>Darcy</t>
  </si>
  <si>
    <t>London Place</t>
  </si>
  <si>
    <t>Colby</t>
  </si>
  <si>
    <t>London Terrace</t>
  </si>
  <si>
    <t>Ezequiel</t>
  </si>
  <si>
    <t>Read</t>
  </si>
  <si>
    <t>Long Lane</t>
  </si>
  <si>
    <t>Abram</t>
  </si>
  <si>
    <t>Long Leys</t>
  </si>
  <si>
    <t>Allan</t>
  </si>
  <si>
    <t>Maesteg</t>
  </si>
  <si>
    <t>Trent</t>
  </si>
  <si>
    <t>Longfield Estate</t>
  </si>
  <si>
    <t>Gipson</t>
  </si>
  <si>
    <t>Longford Villas</t>
  </si>
  <si>
    <t>Son</t>
  </si>
  <si>
    <t>Longly road</t>
  </si>
  <si>
    <t>Longmead Road</t>
  </si>
  <si>
    <t>Agustin</t>
  </si>
  <si>
    <t>Longmead Square</t>
  </si>
  <si>
    <t>Longmoore Street</t>
  </si>
  <si>
    <t>Barr</t>
  </si>
  <si>
    <t>Longton Houses</t>
  </si>
  <si>
    <t>Lonsdale Square</t>
  </si>
  <si>
    <t>Loraine Cottages</t>
  </si>
  <si>
    <t>Cristopher</t>
  </si>
  <si>
    <t>Lord Nelson</t>
  </si>
  <si>
    <t>Lordship Road</t>
  </si>
  <si>
    <t>Evangelina</t>
  </si>
  <si>
    <t>Lordship Terrace</t>
  </si>
  <si>
    <t>Lorraine Place</t>
  </si>
  <si>
    <t>Lorrimore Street</t>
  </si>
  <si>
    <t>Genesis</t>
  </si>
  <si>
    <t>Davies</t>
  </si>
  <si>
    <t>Loughborough Estate</t>
  </si>
  <si>
    <t>Mardell</t>
  </si>
  <si>
    <t>Louisa Gardens</t>
  </si>
  <si>
    <t>Louise Aumonier</t>
  </si>
  <si>
    <t>Suarez</t>
  </si>
  <si>
    <t>Love Walk</t>
  </si>
  <si>
    <t>Stromness</t>
  </si>
  <si>
    <t>Angle</t>
  </si>
  <si>
    <t>Lovelace Green</t>
  </si>
  <si>
    <t>Lovers Walk</t>
  </si>
  <si>
    <t>Low Hall</t>
  </si>
  <si>
    <t>Lower Agnes</t>
  </si>
  <si>
    <t>Rhett</t>
  </si>
  <si>
    <t>Lower Belgrave</t>
  </si>
  <si>
    <t>Lower Chapman</t>
  </si>
  <si>
    <t>Lower Chester</t>
  </si>
  <si>
    <t>Guillermina</t>
  </si>
  <si>
    <t>Lower Cornwall</t>
  </si>
  <si>
    <t>Louella</t>
  </si>
  <si>
    <t>Lower Eglinton</t>
  </si>
  <si>
    <t>Cherly</t>
  </si>
  <si>
    <t>Weber</t>
  </si>
  <si>
    <t>Lower Hall</t>
  </si>
  <si>
    <t>Augustina</t>
  </si>
  <si>
    <t>Wooten</t>
  </si>
  <si>
    <t>Lower Kennington</t>
  </si>
  <si>
    <t>Cordero</t>
  </si>
  <si>
    <t>Lower Mansfield</t>
  </si>
  <si>
    <t>Tameika</t>
  </si>
  <si>
    <t>Lower Place</t>
  </si>
  <si>
    <t>Lower Shadwell</t>
  </si>
  <si>
    <t>Cope</t>
  </si>
  <si>
    <t>Lowman Road</t>
  </si>
  <si>
    <t>Lowther Gardens</t>
  </si>
  <si>
    <t>Longhope</t>
  </si>
  <si>
    <t>Lowther Hill</t>
  </si>
  <si>
    <t>Lucey Way</t>
  </si>
  <si>
    <t>Carlyn</t>
  </si>
  <si>
    <t>Ludgate Circus</t>
  </si>
  <si>
    <t>Bartley</t>
  </si>
  <si>
    <t>Lukin Crescent</t>
  </si>
  <si>
    <t>Lulworth Road</t>
  </si>
  <si>
    <t>Fowey</t>
  </si>
  <si>
    <t>Ledford</t>
  </si>
  <si>
    <t>Lundy Walk</t>
  </si>
  <si>
    <t>Lutheran Place</t>
  </si>
  <si>
    <t>Lutomer House</t>
  </si>
  <si>
    <t>Luton House</t>
  </si>
  <si>
    <t>Luxemburg Gardens</t>
  </si>
  <si>
    <t>Kazuko</t>
  </si>
  <si>
    <t>Luxford Street</t>
  </si>
  <si>
    <t>Swift</t>
  </si>
  <si>
    <t>Lyall Avenue</t>
  </si>
  <si>
    <t>Lydden Road</t>
  </si>
  <si>
    <t>Honiton</t>
  </si>
  <si>
    <t>Lydia's Cottages</t>
  </si>
  <si>
    <t>Deneen</t>
  </si>
  <si>
    <t>Lydney Cls</t>
  </si>
  <si>
    <t>Lympstone Gardens</t>
  </si>
  <si>
    <t>Lyn Mews</t>
  </si>
  <si>
    <t>Lynbrook Close</t>
  </si>
  <si>
    <t>Lyndhurst Gardens</t>
  </si>
  <si>
    <t>Lulu</t>
  </si>
  <si>
    <t>Gibson</t>
  </si>
  <si>
    <t>Lyndhurst Road</t>
  </si>
  <si>
    <t>Hammer</t>
  </si>
  <si>
    <t>Lynford Terrace</t>
  </si>
  <si>
    <t>Aletha</t>
  </si>
  <si>
    <t>Lynton Estate</t>
  </si>
  <si>
    <t>Lynton Road</t>
  </si>
  <si>
    <t>Cullompton</t>
  </si>
  <si>
    <t>Jefferey</t>
  </si>
  <si>
    <t>Lynton Terrace</t>
  </si>
  <si>
    <t>Lyon Road</t>
  </si>
  <si>
    <t>Alana</t>
  </si>
  <si>
    <t>Lyons Terrace</t>
  </si>
  <si>
    <t>Zachery</t>
  </si>
  <si>
    <t>Lyons Yard</t>
  </si>
  <si>
    <t>Cammie</t>
  </si>
  <si>
    <t>Lysia Street</t>
  </si>
  <si>
    <t>Harrow</t>
  </si>
  <si>
    <t>Lytton Strachey</t>
  </si>
  <si>
    <t>Macartney House</t>
  </si>
  <si>
    <t>Virginia</t>
  </si>
  <si>
    <t>Jeana</t>
  </si>
  <si>
    <t>Neta</t>
  </si>
  <si>
    <t>Macaulay Way</t>
  </si>
  <si>
    <t>Hugo</t>
  </si>
  <si>
    <t>Todd</t>
  </si>
  <si>
    <t>Macclesfield Road</t>
  </si>
  <si>
    <t>Macduff Road</t>
  </si>
  <si>
    <t>Stalybridge</t>
  </si>
  <si>
    <t>Maple</t>
  </si>
  <si>
    <t>Macduff Terrace</t>
  </si>
  <si>
    <t>Mackintosh Lane</t>
  </si>
  <si>
    <t>Jerrie</t>
  </si>
  <si>
    <t>Maconochies Road</t>
  </si>
  <si>
    <t>Magdalen Passage</t>
  </si>
  <si>
    <t>Sanjuana</t>
  </si>
  <si>
    <t>Magnolia Place</t>
  </si>
  <si>
    <t>Maguire Street</t>
  </si>
  <si>
    <t>Maidenhead Court</t>
  </si>
  <si>
    <t>Maismore Cottages</t>
  </si>
  <si>
    <t>Barmouth</t>
  </si>
  <si>
    <t>Rossana</t>
  </si>
  <si>
    <t>Maitland Close</t>
  </si>
  <si>
    <t>Maize Row</t>
  </si>
  <si>
    <t>Dewayne</t>
  </si>
  <si>
    <t>Maizel Street</t>
  </si>
  <si>
    <t>Makepeace Road</t>
  </si>
  <si>
    <t>Lorrie</t>
  </si>
  <si>
    <t>Malbrook Road</t>
  </si>
  <si>
    <t>Malcolm Crescent</t>
  </si>
  <si>
    <t>Antonia</t>
  </si>
  <si>
    <t>Maldon Road</t>
  </si>
  <si>
    <t>Malet Place</t>
  </si>
  <si>
    <t>Broadstone</t>
  </si>
  <si>
    <t>Sarai</t>
  </si>
  <si>
    <t>Dolan</t>
  </si>
  <si>
    <t>Maley Avenue</t>
  </si>
  <si>
    <t>Malford Court</t>
  </si>
  <si>
    <t>Mallams Mews</t>
  </si>
  <si>
    <t>Dwight</t>
  </si>
  <si>
    <t>Mallard Way</t>
  </si>
  <si>
    <t>Deandrea</t>
  </si>
  <si>
    <t>Mallet Road</t>
  </si>
  <si>
    <t>Ballindalloch</t>
  </si>
  <si>
    <t>Samira</t>
  </si>
  <si>
    <t>Mallord Street</t>
  </si>
  <si>
    <t>Latonya</t>
  </si>
  <si>
    <t>Malton St</t>
  </si>
  <si>
    <t>Ashlyn</t>
  </si>
  <si>
    <t>Blount</t>
  </si>
  <si>
    <t>Maltravers Street</t>
  </si>
  <si>
    <t>Christeen</t>
  </si>
  <si>
    <t>Manbey Road</t>
  </si>
  <si>
    <t>Kallie</t>
  </si>
  <si>
    <t>Manchester Place</t>
  </si>
  <si>
    <t>Rachelle</t>
  </si>
  <si>
    <t>Manciple Street</t>
  </si>
  <si>
    <t>Pamella</t>
  </si>
  <si>
    <t>Mandela Way</t>
  </si>
  <si>
    <t>Lamb</t>
  </si>
  <si>
    <t>Manette Street</t>
  </si>
  <si>
    <t>Maisie</t>
  </si>
  <si>
    <t>Anya</t>
  </si>
  <si>
    <t>Hearn</t>
  </si>
  <si>
    <t>Manks Place</t>
  </si>
  <si>
    <t>Manor Mews</t>
  </si>
  <si>
    <t>Manor Place</t>
  </si>
  <si>
    <t>Manor Rise</t>
  </si>
  <si>
    <t>Coulsdon</t>
  </si>
  <si>
    <t>Haynes</t>
  </si>
  <si>
    <t>Manor Row</t>
  </si>
  <si>
    <t>Antoine</t>
  </si>
  <si>
    <t>Manor Terrace</t>
  </si>
  <si>
    <t>Castlewellan</t>
  </si>
  <si>
    <t>Rosalinda</t>
  </si>
  <si>
    <t>Manorbrook</t>
  </si>
  <si>
    <t>Manorside Close</t>
  </si>
  <si>
    <t>Manresa House</t>
  </si>
  <si>
    <t>Mans Buildings</t>
  </si>
  <si>
    <t>Barbar</t>
  </si>
  <si>
    <t>Josephina</t>
  </si>
  <si>
    <t>Lackey</t>
  </si>
  <si>
    <t>Mans Court</t>
  </si>
  <si>
    <t>Mansell Road</t>
  </si>
  <si>
    <t>Trey</t>
  </si>
  <si>
    <t>Mansion Villas</t>
  </si>
  <si>
    <t>Mantle Road</t>
  </si>
  <si>
    <t>Manvers Terrace</t>
  </si>
  <si>
    <t>Sands</t>
  </si>
  <si>
    <t>Maple Road</t>
  </si>
  <si>
    <t>Craigavon</t>
  </si>
  <si>
    <t>Marcon Place</t>
  </si>
  <si>
    <t>Marconi Road</t>
  </si>
  <si>
    <t>Pineda</t>
  </si>
  <si>
    <t>Marcus Garvey</t>
  </si>
  <si>
    <t>Nana</t>
  </si>
  <si>
    <t>Marden Road</t>
  </si>
  <si>
    <t>Margaret Gardner</t>
  </si>
  <si>
    <t>Margery Terrace</t>
  </si>
  <si>
    <t>Lashandra</t>
  </si>
  <si>
    <t>Margravine Road</t>
  </si>
  <si>
    <t>Sheryl</t>
  </si>
  <si>
    <t>Ellis</t>
  </si>
  <si>
    <t>Marian Way</t>
  </si>
  <si>
    <t>Mariner's Buildings</t>
  </si>
  <si>
    <t>Barbie</t>
  </si>
  <si>
    <t>Fry</t>
  </si>
  <si>
    <t>Marius Road</t>
  </si>
  <si>
    <t>Alvin</t>
  </si>
  <si>
    <t>Mark Place</t>
  </si>
  <si>
    <t>Eleonora</t>
  </si>
  <si>
    <t>Markfield Gardens</t>
  </si>
  <si>
    <t>Wilford</t>
  </si>
  <si>
    <t>Guzman</t>
  </si>
  <si>
    <t>Markham Square</t>
  </si>
  <si>
    <t>Dusty</t>
  </si>
  <si>
    <t>Markwell Close</t>
  </si>
  <si>
    <t>Angelika</t>
  </si>
  <si>
    <t>Marlborough Parade</t>
  </si>
  <si>
    <t>Effie</t>
  </si>
  <si>
    <t>Marlborough Rd</t>
  </si>
  <si>
    <t>Pontypool</t>
  </si>
  <si>
    <t>Cleopatra</t>
  </si>
  <si>
    <t>Marquez</t>
  </si>
  <si>
    <t>Marlborough Terrace</t>
  </si>
  <si>
    <t>Cramer</t>
  </si>
  <si>
    <t>Marleys Yard</t>
  </si>
  <si>
    <t>Deangelo</t>
  </si>
  <si>
    <t>Marmion Mews</t>
  </si>
  <si>
    <t>Pham</t>
  </si>
  <si>
    <t>Marmion Road</t>
  </si>
  <si>
    <t>Upminster</t>
  </si>
  <si>
    <t>Normand</t>
  </si>
  <si>
    <t>Wesley</t>
  </si>
  <si>
    <t>Maroons Way</t>
  </si>
  <si>
    <t>Dara</t>
  </si>
  <si>
    <t>Marriots Close</t>
  </si>
  <si>
    <t>Marsala Road</t>
  </si>
  <si>
    <t>Mcgraw</t>
  </si>
  <si>
    <t>Marsh</t>
  </si>
  <si>
    <t>Vincenzo</t>
  </si>
  <si>
    <t>Marsh Road</t>
  </si>
  <si>
    <t>Deonna</t>
  </si>
  <si>
    <t>Marshall Estate</t>
  </si>
  <si>
    <t>Edna</t>
  </si>
  <si>
    <t>Marshalsea</t>
  </si>
  <si>
    <t>Adrian</t>
  </si>
  <si>
    <t>Marshalsea Road</t>
  </si>
  <si>
    <t>Lochgelly</t>
  </si>
  <si>
    <t>Marshbrook Close</t>
  </si>
  <si>
    <t>Marshgate Lane</t>
  </si>
  <si>
    <t>Barajas</t>
  </si>
  <si>
    <t>Marsland Road</t>
  </si>
  <si>
    <t>Hector</t>
  </si>
  <si>
    <t>Martha Terrace</t>
  </si>
  <si>
    <t>Clemente</t>
  </si>
  <si>
    <t>Martin Way</t>
  </si>
  <si>
    <t>Martineau Road</t>
  </si>
  <si>
    <t>Eugena</t>
  </si>
  <si>
    <t>Martins Brickfield</t>
  </si>
  <si>
    <t>Chelsie</t>
  </si>
  <si>
    <t>Marville Road</t>
  </si>
  <si>
    <t>Dotson</t>
  </si>
  <si>
    <t>Mary Datchelor</t>
  </si>
  <si>
    <t>Mary Rose</t>
  </si>
  <si>
    <t>Bev</t>
  </si>
  <si>
    <t>Mary Terrace</t>
  </si>
  <si>
    <t>Maryland Road</t>
  </si>
  <si>
    <t>Marys Cottages</t>
  </si>
  <si>
    <t>Mascotts Close</t>
  </si>
  <si>
    <t>Cairndow</t>
  </si>
  <si>
    <t>Masham's Court</t>
  </si>
  <si>
    <t>Granger</t>
  </si>
  <si>
    <t>Maskani Walk</t>
  </si>
  <si>
    <t>Griselda</t>
  </si>
  <si>
    <t>Kramer</t>
  </si>
  <si>
    <t>Maskelyne Close</t>
  </si>
  <si>
    <t>Suzy</t>
  </si>
  <si>
    <t>Mason Close</t>
  </si>
  <si>
    <t>Mccarty</t>
  </si>
  <si>
    <t>Masons Avenue</t>
  </si>
  <si>
    <t>Lockerbie</t>
  </si>
  <si>
    <t>Carlo</t>
  </si>
  <si>
    <t>Mason's Avenue</t>
  </si>
  <si>
    <t>Denese</t>
  </si>
  <si>
    <t>Masons Court</t>
  </si>
  <si>
    <t>Carmen</t>
  </si>
  <si>
    <t>Masons Grove</t>
  </si>
  <si>
    <t>Lucio</t>
  </si>
  <si>
    <t>Mason's Grove</t>
  </si>
  <si>
    <t>Masons Place</t>
  </si>
  <si>
    <t>Gemma</t>
  </si>
  <si>
    <t>Mason's Place</t>
  </si>
  <si>
    <t>Vannesa</t>
  </si>
  <si>
    <t>Mathew Court</t>
  </si>
  <si>
    <t>Bret</t>
  </si>
  <si>
    <t>Matlock Villas</t>
  </si>
  <si>
    <t>Matsin Street</t>
  </si>
  <si>
    <t>Cheddar</t>
  </si>
  <si>
    <t>Springer</t>
  </si>
  <si>
    <t>Gerry</t>
  </si>
  <si>
    <t>Matthews Buildings</t>
  </si>
  <si>
    <t>Mattison Road</t>
  </si>
  <si>
    <t>Maude Villas</t>
  </si>
  <si>
    <t>Romana</t>
  </si>
  <si>
    <t>Maudlins Green</t>
  </si>
  <si>
    <t>Maudsville Cottages</t>
  </si>
  <si>
    <t>Delacruz</t>
  </si>
  <si>
    <t>Maurice Street</t>
  </si>
  <si>
    <t>Mauritius Road</t>
  </si>
  <si>
    <t>Sullivan</t>
  </si>
  <si>
    <t>Mavis Walk</t>
  </si>
  <si>
    <t>Maxim Road</t>
  </si>
  <si>
    <t>Sheena</t>
  </si>
  <si>
    <t>Maxwell Road</t>
  </si>
  <si>
    <t>Mari</t>
  </si>
  <si>
    <t>Maghera</t>
  </si>
  <si>
    <t>Cortes</t>
  </si>
  <si>
    <t>Maybury Cottages</t>
  </si>
  <si>
    <t>Sherill</t>
  </si>
  <si>
    <t>Delaney</t>
  </si>
  <si>
    <t>Mayeswood Road</t>
  </si>
  <si>
    <t>Mayfair Gardens</t>
  </si>
  <si>
    <t>Josue</t>
  </si>
  <si>
    <t>Mayfield Close</t>
  </si>
  <si>
    <t>Loyce</t>
  </si>
  <si>
    <t>Mayfield Road</t>
  </si>
  <si>
    <t>Chi</t>
  </si>
  <si>
    <t>Maygood StrEEt</t>
  </si>
  <si>
    <t>Maynards Quay</t>
  </si>
  <si>
    <t>Jim</t>
  </si>
  <si>
    <t>Mays &amp;</t>
  </si>
  <si>
    <t>Maytree Walk</t>
  </si>
  <si>
    <t>Salter</t>
  </si>
  <si>
    <t>Mayville Estate</t>
  </si>
  <si>
    <t>Maze Hill</t>
  </si>
  <si>
    <t>Exeter</t>
  </si>
  <si>
    <t>Mazow Rd</t>
  </si>
  <si>
    <t>Mccall Crescent</t>
  </si>
  <si>
    <t>Meadow Garth</t>
  </si>
  <si>
    <t>Ladawn</t>
  </si>
  <si>
    <t>Meadway</t>
  </si>
  <si>
    <t>Meards Court</t>
  </si>
  <si>
    <t>Meard's Court</t>
  </si>
  <si>
    <t>Meards Street</t>
  </si>
  <si>
    <t>Bushmills</t>
  </si>
  <si>
    <t>Sparks</t>
  </si>
  <si>
    <t>Tom</t>
  </si>
  <si>
    <t>Mecklenburg Square</t>
  </si>
  <si>
    <t>Medcalf Place</t>
  </si>
  <si>
    <t>Medfield Street</t>
  </si>
  <si>
    <t>Marcel</t>
  </si>
  <si>
    <t>Melbourne Place</t>
  </si>
  <si>
    <t>Melcombe Place</t>
  </si>
  <si>
    <t>Melford lallas</t>
  </si>
  <si>
    <t>Melford Road</t>
  </si>
  <si>
    <t>Derick</t>
  </si>
  <si>
    <t>Melina Place</t>
  </si>
  <si>
    <t>Mellick's Place</t>
  </si>
  <si>
    <t>Mellison Road</t>
  </si>
  <si>
    <t>Mells Crescent</t>
  </si>
  <si>
    <t>Melon Ground</t>
  </si>
  <si>
    <t>Ingatestone</t>
  </si>
  <si>
    <t>Shanti</t>
  </si>
  <si>
    <t>Melrose Avenue</t>
  </si>
  <si>
    <t>Melton House</t>
  </si>
  <si>
    <t>Melton Street</t>
  </si>
  <si>
    <t>Esparza</t>
  </si>
  <si>
    <t>Melville Gardens</t>
  </si>
  <si>
    <t>Melville Terrace</t>
  </si>
  <si>
    <t>Katherine</t>
  </si>
  <si>
    <t>Melyn Close</t>
  </si>
  <si>
    <t>Reed</t>
  </si>
  <si>
    <t>Memorial Avenue</t>
  </si>
  <si>
    <t>Woodford Green</t>
  </si>
  <si>
    <t>Maxie</t>
  </si>
  <si>
    <t>Mendora Road</t>
  </si>
  <si>
    <t>Adrianne</t>
  </si>
  <si>
    <t>Fair</t>
  </si>
  <si>
    <t>Menelik Road</t>
  </si>
  <si>
    <t>Merbury Close</t>
  </si>
  <si>
    <t>Merceron Houses</t>
  </si>
  <si>
    <t>Meg</t>
  </si>
  <si>
    <t>Shaw</t>
  </si>
  <si>
    <t>Mercers Terrace</t>
  </si>
  <si>
    <t>Alfonso</t>
  </si>
  <si>
    <t>Mercury Houses</t>
  </si>
  <si>
    <t>Mere Close</t>
  </si>
  <si>
    <t>Felixstowe</t>
  </si>
  <si>
    <t>Meredith Mews</t>
  </si>
  <si>
    <t>Meretone Close</t>
  </si>
  <si>
    <t>Merganser Gardens</t>
  </si>
  <si>
    <t>Merrington Road</t>
  </si>
  <si>
    <t>Mersey Road</t>
  </si>
  <si>
    <t>Merton Villas</t>
  </si>
  <si>
    <t>Messaline Avenue</t>
  </si>
  <si>
    <t>Yan</t>
  </si>
  <si>
    <t>Delong</t>
  </si>
  <si>
    <t>Messeter Place</t>
  </si>
  <si>
    <t>Meteor Street</t>
  </si>
  <si>
    <t>Methodist Free</t>
  </si>
  <si>
    <t>Norine</t>
  </si>
  <si>
    <t>Ricarda</t>
  </si>
  <si>
    <t>Middle Lane</t>
  </si>
  <si>
    <t>Nicholle</t>
  </si>
  <si>
    <t>Middle Rd</t>
  </si>
  <si>
    <t>Middle Row</t>
  </si>
  <si>
    <t>Middle Walk</t>
  </si>
  <si>
    <t>Khan</t>
  </si>
  <si>
    <t>Middlesex Street</t>
  </si>
  <si>
    <t>Middleton Grove</t>
  </si>
  <si>
    <t>Middleton Mews</t>
  </si>
  <si>
    <t>Gustafson</t>
  </si>
  <si>
    <t>Midland Parade</t>
  </si>
  <si>
    <t>Alline</t>
  </si>
  <si>
    <t>Midland Road</t>
  </si>
  <si>
    <t>Florencio</t>
  </si>
  <si>
    <t>Gagne</t>
  </si>
  <si>
    <t>Might?? Bridge</t>
  </si>
  <si>
    <t>Fitch</t>
  </si>
  <si>
    <t>Milan Place</t>
  </si>
  <si>
    <t>Milburn Terrace</t>
  </si>
  <si>
    <t>Gunter</t>
  </si>
  <si>
    <t>Mildmay Road</t>
  </si>
  <si>
    <t>Sheri</t>
  </si>
  <si>
    <t>Miles Terrace</t>
  </si>
  <si>
    <t>St. Columb</t>
  </si>
  <si>
    <t>Junita</t>
  </si>
  <si>
    <t>Milfoil Street</t>
  </si>
  <si>
    <t>FEMALE</t>
  </si>
  <si>
    <t>Milford Lane</t>
  </si>
  <si>
    <t>Mill House</t>
  </si>
  <si>
    <t>Windlesham</t>
  </si>
  <si>
    <t>Rigoberto</t>
  </si>
  <si>
    <t>Mill Street</t>
  </si>
  <si>
    <t>Bynum</t>
  </si>
  <si>
    <t>Millbank</t>
  </si>
  <si>
    <t>Millbank Cottage</t>
  </si>
  <si>
    <t>Millbank Penitentiary</t>
  </si>
  <si>
    <t>Laurel</t>
  </si>
  <si>
    <t>Milledge Street</t>
  </si>
  <si>
    <t>Millennium Place</t>
  </si>
  <si>
    <t>Hancock</t>
  </si>
  <si>
    <t>Miller Street</t>
  </si>
  <si>
    <t>Meifod</t>
  </si>
  <si>
    <t>Millers Terrace</t>
  </si>
  <si>
    <t>Millfield Lane</t>
  </si>
  <si>
    <t>Denis</t>
  </si>
  <si>
    <t>Millfield Place</t>
  </si>
  <si>
    <t>Mills Grove</t>
  </si>
  <si>
    <t>Anne</t>
  </si>
  <si>
    <t>Mills Row</t>
  </si>
  <si>
    <t>Milman Road</t>
  </si>
  <si>
    <t>Britni</t>
  </si>
  <si>
    <t>Milmans Street</t>
  </si>
  <si>
    <t>Brixham</t>
  </si>
  <si>
    <t>HD</t>
  </si>
  <si>
    <t>Liane</t>
  </si>
  <si>
    <t>Milner Walk</t>
  </si>
  <si>
    <t>Milo Road</t>
  </si>
  <si>
    <t>Jesusa</t>
  </si>
  <si>
    <t>Mincing Lane</t>
  </si>
  <si>
    <t>Alena</t>
  </si>
  <si>
    <t>Minehead Road</t>
  </si>
  <si>
    <t>Minor</t>
  </si>
  <si>
    <t>Estefana</t>
  </si>
  <si>
    <t>Minera Street</t>
  </si>
  <si>
    <t>Minerva Terrace</t>
  </si>
  <si>
    <t>Daryl</t>
  </si>
  <si>
    <t>Conner</t>
  </si>
  <si>
    <t>Minnow Street</t>
  </si>
  <si>
    <t>Minnow Walk</t>
  </si>
  <si>
    <t>Minories</t>
  </si>
  <si>
    <t>Malcom</t>
  </si>
  <si>
    <t>Sloan</t>
  </si>
  <si>
    <t>Minosa Vale</t>
  </si>
  <si>
    <t>Regine</t>
  </si>
  <si>
    <t>Santana</t>
  </si>
  <si>
    <t>Mintern Close</t>
  </si>
  <si>
    <t>Dunmow</t>
  </si>
  <si>
    <t>Josh</t>
  </si>
  <si>
    <t>Head</t>
  </si>
  <si>
    <t>Minton Mews</t>
  </si>
  <si>
    <t>Mitcham Lane</t>
  </si>
  <si>
    <t>Mitchison Road</t>
  </si>
  <si>
    <t>Marianna</t>
  </si>
  <si>
    <t>Mitre Court</t>
  </si>
  <si>
    <t>Mitre Street</t>
  </si>
  <si>
    <t>Fidela</t>
  </si>
  <si>
    <t>Moat Drive</t>
  </si>
  <si>
    <t>St. Leonards-On-Sea</t>
  </si>
  <si>
    <t>Moat Place</t>
  </si>
  <si>
    <t>Moberley Road</t>
  </si>
  <si>
    <t>Good</t>
  </si>
  <si>
    <t>Molton Lane</t>
  </si>
  <si>
    <t>Monk Drive</t>
  </si>
  <si>
    <t>Louie</t>
  </si>
  <si>
    <t>Monkfrith Way</t>
  </si>
  <si>
    <t>Bembridge</t>
  </si>
  <si>
    <t>Greg</t>
  </si>
  <si>
    <t>Monks Close</t>
  </si>
  <si>
    <t>Amado</t>
  </si>
  <si>
    <t>Monmouth Close</t>
  </si>
  <si>
    <t>Monster Place</t>
  </si>
  <si>
    <t>Montagu Mews</t>
  </si>
  <si>
    <t>Montague House</t>
  </si>
  <si>
    <t>Barker</t>
  </si>
  <si>
    <t>Montague Place</t>
  </si>
  <si>
    <t>Montague Terrace</t>
  </si>
  <si>
    <t>Montefiore Street</t>
  </si>
  <si>
    <t>Drybrook</t>
  </si>
  <si>
    <t>Goldberg</t>
  </si>
  <si>
    <t>Montego Close</t>
  </si>
  <si>
    <t>Dutton</t>
  </si>
  <si>
    <t>Montpeleir Road</t>
  </si>
  <si>
    <t>Montpelier Avenue</t>
  </si>
  <si>
    <t>Kum</t>
  </si>
  <si>
    <t>Montpelier Row</t>
  </si>
  <si>
    <t>Goff</t>
  </si>
  <si>
    <t>Montpelier Square</t>
  </si>
  <si>
    <t>Miguel</t>
  </si>
  <si>
    <t>Montserrat Close</t>
  </si>
  <si>
    <t>Moor Lane</t>
  </si>
  <si>
    <t>Moorhouse Road</t>
  </si>
  <si>
    <t>Angelo</t>
  </si>
  <si>
    <t>Moorland Road</t>
  </si>
  <si>
    <t>Blackpool</t>
  </si>
  <si>
    <t>Andria</t>
  </si>
  <si>
    <t>Moors Alley</t>
  </si>
  <si>
    <t>Guisborough</t>
  </si>
  <si>
    <t>Morkyns Walk</t>
  </si>
  <si>
    <t>Rosendo</t>
  </si>
  <si>
    <t>Dominguez</t>
  </si>
  <si>
    <t>Morning Place</t>
  </si>
  <si>
    <t>Morpeth Road</t>
  </si>
  <si>
    <t>Trina</t>
  </si>
  <si>
    <t>Morris Avenue</t>
  </si>
  <si>
    <t>Morris Bishop</t>
  </si>
  <si>
    <t>Morris Buildings</t>
  </si>
  <si>
    <t>Suk</t>
  </si>
  <si>
    <t>Morrison Buildings</t>
  </si>
  <si>
    <t>Morston Gardens</t>
  </si>
  <si>
    <t>Muir Of Ord</t>
  </si>
  <si>
    <t>Anton</t>
  </si>
  <si>
    <t>Morten Place</t>
  </si>
  <si>
    <t>Vena</t>
  </si>
  <si>
    <t>Mortham Street</t>
  </si>
  <si>
    <t>Mortimer Terrace</t>
  </si>
  <si>
    <t>Bromley</t>
  </si>
  <si>
    <t>Mortion Villas</t>
  </si>
  <si>
    <t>Morton Place</t>
  </si>
  <si>
    <t>Gunn</t>
  </si>
  <si>
    <t>Morton Terrace</t>
  </si>
  <si>
    <t>Burton-On-Trent</t>
  </si>
  <si>
    <t>Georgina</t>
  </si>
  <si>
    <t>Mortons Place</t>
  </si>
  <si>
    <t>Hutchinson</t>
  </si>
  <si>
    <t>Moscow Terrace</t>
  </si>
  <si>
    <t>Bala</t>
  </si>
  <si>
    <t>Tressie</t>
  </si>
  <si>
    <t>Moselle Close</t>
  </si>
  <si>
    <t>Moselle Place</t>
  </si>
  <si>
    <t>Shakita</t>
  </si>
  <si>
    <t>Mossington Gardens</t>
  </si>
  <si>
    <t>Crouch</t>
  </si>
  <si>
    <t>Moss's Buildings</t>
  </si>
  <si>
    <t>Mostyn Grove</t>
  </si>
  <si>
    <t>Portstewart</t>
  </si>
  <si>
    <t>Mother Kate</t>
  </si>
  <si>
    <t>Holden</t>
  </si>
  <si>
    <t>Mount</t>
  </si>
  <si>
    <t>Mount Angelus</t>
  </si>
  <si>
    <t>Winifred</t>
  </si>
  <si>
    <t>Mount Ash</t>
  </si>
  <si>
    <t>Mount Avenue</t>
  </si>
  <si>
    <t>Tamworth</t>
  </si>
  <si>
    <t>Mount Close</t>
  </si>
  <si>
    <t>Tori</t>
  </si>
  <si>
    <t>Mount Ephraim</t>
  </si>
  <si>
    <t>Ohara</t>
  </si>
  <si>
    <t>Mount Row</t>
  </si>
  <si>
    <t>Horace</t>
  </si>
  <si>
    <t>Moyers Road</t>
  </si>
  <si>
    <t>Moyna Road</t>
  </si>
  <si>
    <t>Newport Pagnell</t>
  </si>
  <si>
    <t>Sergio</t>
  </si>
  <si>
    <t>Mozart Terrace</t>
  </si>
  <si>
    <t>Margarett</t>
  </si>
  <si>
    <t>Mulberry Business</t>
  </si>
  <si>
    <t>Cockburnspath</t>
  </si>
  <si>
    <t>Leoma</t>
  </si>
  <si>
    <t>Chacon</t>
  </si>
  <si>
    <t>Eartha</t>
  </si>
  <si>
    <t>Mulnath</t>
  </si>
  <si>
    <t>Percy</t>
  </si>
  <si>
    <t>Mulvaney Way</t>
  </si>
  <si>
    <t>Lauder</t>
  </si>
  <si>
    <t>Muncies Mews</t>
  </si>
  <si>
    <t>Mundys Place</t>
  </si>
  <si>
    <t>Elease</t>
  </si>
  <si>
    <t>Munster Place</t>
  </si>
  <si>
    <t>Sharleen</t>
  </si>
  <si>
    <t>Munster Road</t>
  </si>
  <si>
    <t>Munster Square</t>
  </si>
  <si>
    <t>Murdock Street</t>
  </si>
  <si>
    <t>Murray Mews</t>
  </si>
  <si>
    <t>Musbury Street</t>
  </si>
  <si>
    <t>Musk CRT</t>
  </si>
  <si>
    <t>Burgess Hill</t>
  </si>
  <si>
    <t>Reaves</t>
  </si>
  <si>
    <t>Mutrix Road</t>
  </si>
  <si>
    <t>Cinderella</t>
  </si>
  <si>
    <t>Myatt Road</t>
  </si>
  <si>
    <t>Cox</t>
  </si>
  <si>
    <t>Myddelton Street</t>
  </si>
  <si>
    <t>Bullard</t>
  </si>
  <si>
    <t>Myers Lane</t>
  </si>
  <si>
    <t>Candis</t>
  </si>
  <si>
    <t>Myrtle Lodge</t>
  </si>
  <si>
    <t>Betws-Y-Coed</t>
  </si>
  <si>
    <t>Herma</t>
  </si>
  <si>
    <t>Myrtle Walk</t>
  </si>
  <si>
    <t>Myrtleberry Cls</t>
  </si>
  <si>
    <t>Nailour Street</t>
  </si>
  <si>
    <t>Zavala</t>
  </si>
  <si>
    <t>Nairn St</t>
  </si>
  <si>
    <t>Namur Terrace</t>
  </si>
  <si>
    <t>Nansen Road</t>
  </si>
  <si>
    <t>Derek</t>
  </si>
  <si>
    <t>Narigold Place</t>
  </si>
  <si>
    <t>Nascot Street</t>
  </si>
  <si>
    <t>Nasmyth Street</t>
  </si>
  <si>
    <t>Jerold</t>
  </si>
  <si>
    <t>Natal Road</t>
  </si>
  <si>
    <t>Llanfyllin</t>
  </si>
  <si>
    <t>Nathaniel Close</t>
  </si>
  <si>
    <t>Michelle</t>
  </si>
  <si>
    <t>Naval Row</t>
  </si>
  <si>
    <t>Yessenia</t>
  </si>
  <si>
    <t>Hightower</t>
  </si>
  <si>
    <t>Navestock Close</t>
  </si>
  <si>
    <t>Karry</t>
  </si>
  <si>
    <t>Navy Street</t>
  </si>
  <si>
    <t>Neal Terrace</t>
  </si>
  <si>
    <t>Neals Dock</t>
  </si>
  <si>
    <t>Near Acre</t>
  </si>
  <si>
    <t>Jone</t>
  </si>
  <si>
    <t>Neckinger Estate</t>
  </si>
  <si>
    <t>Nelldale Road</t>
  </si>
  <si>
    <t>Lashon</t>
  </si>
  <si>
    <t>Hampton</t>
  </si>
  <si>
    <t>Nesbit Road</t>
  </si>
  <si>
    <t>Nethercourt Avenue</t>
  </si>
  <si>
    <t>Windsor</t>
  </si>
  <si>
    <t>Arletha</t>
  </si>
  <si>
    <t>Netherwood Road</t>
  </si>
  <si>
    <t>Nettleton Court</t>
  </si>
  <si>
    <t>Imogene</t>
  </si>
  <si>
    <t>Neville Close</t>
  </si>
  <si>
    <t>Sears</t>
  </si>
  <si>
    <t>Nevis Road</t>
  </si>
  <si>
    <t>New Campden</t>
  </si>
  <si>
    <t>Pearly</t>
  </si>
  <si>
    <t>New Church</t>
  </si>
  <si>
    <t>New Compton</t>
  </si>
  <si>
    <t>New Corn</t>
  </si>
  <si>
    <t>Garve</t>
  </si>
  <si>
    <t>Barney</t>
  </si>
  <si>
    <t>New Crane</t>
  </si>
  <si>
    <t>New Cross</t>
  </si>
  <si>
    <t>New Croxted</t>
  </si>
  <si>
    <t>Mandie</t>
  </si>
  <si>
    <t>New Exchange</t>
  </si>
  <si>
    <t>Michell</t>
  </si>
  <si>
    <t>Nichole</t>
  </si>
  <si>
    <t>New Mitre</t>
  </si>
  <si>
    <t>Humberto</t>
  </si>
  <si>
    <t>New Quebec</t>
  </si>
  <si>
    <t>Tomi</t>
  </si>
  <si>
    <t>Meeks</t>
  </si>
  <si>
    <t>New River</t>
  </si>
  <si>
    <t>Danyel</t>
  </si>
  <si>
    <t>New Round</t>
  </si>
  <si>
    <t>Hilario</t>
  </si>
  <si>
    <t>New Terrace</t>
  </si>
  <si>
    <t>Holmfirth</t>
  </si>
  <si>
    <t>Kyong</t>
  </si>
  <si>
    <t>New Tothill</t>
  </si>
  <si>
    <t>Augher</t>
  </si>
  <si>
    <t>New Turville</t>
  </si>
  <si>
    <t>Jack</t>
  </si>
  <si>
    <t>New Union</t>
  </si>
  <si>
    <t>Jeanna</t>
  </si>
  <si>
    <t>New Wanstead</t>
  </si>
  <si>
    <t>Jin</t>
  </si>
  <si>
    <t>Newark Street</t>
  </si>
  <si>
    <t>Newburgh Street</t>
  </si>
  <si>
    <t>Tisa</t>
  </si>
  <si>
    <t>Ward</t>
  </si>
  <si>
    <t>Newent Close</t>
  </si>
  <si>
    <t>Thea</t>
  </si>
  <si>
    <t>Newhall Street</t>
  </si>
  <si>
    <t>Newhaven Road</t>
  </si>
  <si>
    <t>Mohammed</t>
  </si>
  <si>
    <t>Newington Grove</t>
  </si>
  <si>
    <t>Trista</t>
  </si>
  <si>
    <t>Newington Road</t>
  </si>
  <si>
    <t>Newland Street</t>
  </si>
  <si>
    <t>Machelle</t>
  </si>
  <si>
    <t>Newman Court</t>
  </si>
  <si>
    <t>Randi</t>
  </si>
  <si>
    <t>Newman's Mews</t>
  </si>
  <si>
    <t>Newton Road</t>
  </si>
  <si>
    <t>Mindi</t>
  </si>
  <si>
    <t>Neylors Cottages</t>
  </si>
  <si>
    <t>Nicholas Gardens</t>
  </si>
  <si>
    <t>Zina</t>
  </si>
  <si>
    <t>Nicholas Terrace</t>
  </si>
  <si>
    <t>Nichols Green</t>
  </si>
  <si>
    <t>Minnie</t>
  </si>
  <si>
    <t>Nicoll's Row</t>
  </si>
  <si>
    <t>Herta</t>
  </si>
  <si>
    <t>Nigeria Road</t>
  </si>
  <si>
    <t>Nightingale Road</t>
  </si>
  <si>
    <t>Lizette</t>
  </si>
  <si>
    <t>Nightingale Street</t>
  </si>
  <si>
    <t>Stirling</t>
  </si>
  <si>
    <t>Yajaira</t>
  </si>
  <si>
    <t>Nightingale Vale</t>
  </si>
  <si>
    <t>Melony</t>
  </si>
  <si>
    <t>Nile Path</t>
  </si>
  <si>
    <t>Nile Street</t>
  </si>
  <si>
    <t>Noel Road</t>
  </si>
  <si>
    <t>Nora Gardens</t>
  </si>
  <si>
    <t>Merle</t>
  </si>
  <si>
    <t>Norbreck Gardens</t>
  </si>
  <si>
    <t>Saffron Walden</t>
  </si>
  <si>
    <t>Murdock</t>
  </si>
  <si>
    <t>Norfolk Cottages</t>
  </si>
  <si>
    <t>Norfolk Crescent</t>
  </si>
  <si>
    <t>Norfolk Green</t>
  </si>
  <si>
    <t>Norfolk Terrace</t>
  </si>
  <si>
    <t>Mae</t>
  </si>
  <si>
    <t>Hope</t>
  </si>
  <si>
    <t>Norgrove Street</t>
  </si>
  <si>
    <t>Frank</t>
  </si>
  <si>
    <t>Norman Road</t>
  </si>
  <si>
    <t>Normand Mews</t>
  </si>
  <si>
    <t>Gregorio</t>
  </si>
  <si>
    <t>Normandy Place</t>
  </si>
  <si>
    <t>Marina</t>
  </si>
  <si>
    <t>Normans Close</t>
  </si>
  <si>
    <t>Mccabe</t>
  </si>
  <si>
    <t>Daniell</t>
  </si>
  <si>
    <t>Norris Rents</t>
  </si>
  <si>
    <t>Dornoch</t>
  </si>
  <si>
    <t>North Buildings</t>
  </si>
  <si>
    <t>North Elder</t>
  </si>
  <si>
    <t>North End</t>
  </si>
  <si>
    <t>North Mews</t>
  </si>
  <si>
    <t>Malisa</t>
  </si>
  <si>
    <t>North Park</t>
  </si>
  <si>
    <t>Victoria</t>
  </si>
  <si>
    <t>Romero</t>
  </si>
  <si>
    <t>North Road</t>
  </si>
  <si>
    <t>Northampton Place</t>
  </si>
  <si>
    <t>Frederic</t>
  </si>
  <si>
    <t>Northampton Terrace</t>
  </si>
  <si>
    <t>Northcote Road</t>
  </si>
  <si>
    <t>Northcroft Terrace</t>
  </si>
  <si>
    <t>Zuniga</t>
  </si>
  <si>
    <t>Northern Outfall</t>
  </si>
  <si>
    <t>Micheline</t>
  </si>
  <si>
    <t>Norths Buildings</t>
  </si>
  <si>
    <t>Northumberland Avenue</t>
  </si>
  <si>
    <t>Northview Crescent</t>
  </si>
  <si>
    <t>Mariette</t>
  </si>
  <si>
    <t>Northwood Gardens</t>
  </si>
  <si>
    <t>Alan</t>
  </si>
  <si>
    <t>Norton Cottages</t>
  </si>
  <si>
    <t>Linette</t>
  </si>
  <si>
    <t>Norton Street</t>
  </si>
  <si>
    <t>Samual</t>
  </si>
  <si>
    <t>Norval Green</t>
  </si>
  <si>
    <t>Notley Street</t>
  </si>
  <si>
    <t>Maragret</t>
  </si>
  <si>
    <t>Nottige Place</t>
  </si>
  <si>
    <t>Borth</t>
  </si>
  <si>
    <t>Notting Barn</t>
  </si>
  <si>
    <t>Nottingham Avenue</t>
  </si>
  <si>
    <t>South Queensferry</t>
  </si>
  <si>
    <t>Nottingham Mews</t>
  </si>
  <si>
    <t>Nottingham Terrace</t>
  </si>
  <si>
    <t>Judson</t>
  </si>
  <si>
    <t>Nuding Road</t>
  </si>
  <si>
    <t>Beth</t>
  </si>
  <si>
    <t>Grubbs</t>
  </si>
  <si>
    <t>Nun Court</t>
  </si>
  <si>
    <t>Alphonse</t>
  </si>
  <si>
    <t>Nunhead Cottages</t>
  </si>
  <si>
    <t>Nuns Head</t>
  </si>
  <si>
    <t>Mertie</t>
  </si>
  <si>
    <t>Nursery Rd</t>
  </si>
  <si>
    <t>Theola</t>
  </si>
  <si>
    <t>Nye Bevan</t>
  </si>
  <si>
    <t>Oak Crescent</t>
  </si>
  <si>
    <t>Oak Lane</t>
  </si>
  <si>
    <t>Oak Street</t>
  </si>
  <si>
    <t>Oakbrook Villas</t>
  </si>
  <si>
    <t>Louth</t>
  </si>
  <si>
    <t>Addie</t>
  </si>
  <si>
    <t>Oakdale Gardens</t>
  </si>
  <si>
    <t>Isle Of Harris</t>
  </si>
  <si>
    <t>Alison</t>
  </si>
  <si>
    <t>Oakey Street</t>
  </si>
  <si>
    <t>Oakfield Villas</t>
  </si>
  <si>
    <t>Holmes</t>
  </si>
  <si>
    <t>Oakhall Place</t>
  </si>
  <si>
    <t>Kelty</t>
  </si>
  <si>
    <t>Oakham Street</t>
  </si>
  <si>
    <t>Yelverton</t>
  </si>
  <si>
    <t>Cindy</t>
  </si>
  <si>
    <t>Oakhurst Close</t>
  </si>
  <si>
    <t>Oldbury</t>
  </si>
  <si>
    <t>Chanel</t>
  </si>
  <si>
    <t>Lambert</t>
  </si>
  <si>
    <t>Oakleaf Cottages</t>
  </si>
  <si>
    <t>Stephenie</t>
  </si>
  <si>
    <t>Oakley Avenue</t>
  </si>
  <si>
    <t>Oakley Crescent</t>
  </si>
  <si>
    <t>Oakley Place</t>
  </si>
  <si>
    <t>Oakley Street</t>
  </si>
  <si>
    <t>Liphook</t>
  </si>
  <si>
    <t>Oakley Terrace</t>
  </si>
  <si>
    <t>Tomika</t>
  </si>
  <si>
    <t>Oakly Place</t>
  </si>
  <si>
    <t>Macdonald</t>
  </si>
  <si>
    <t>Oakshaw Road</t>
  </si>
  <si>
    <t>Blairgowrie</t>
  </si>
  <si>
    <t>Janessa</t>
  </si>
  <si>
    <t>Oakway</t>
  </si>
  <si>
    <t>Oban Close</t>
  </si>
  <si>
    <t>Obelisk Yard</t>
  </si>
  <si>
    <t>Hilma</t>
  </si>
  <si>
    <t>Occupation Lane</t>
  </si>
  <si>
    <t>Isidro</t>
  </si>
  <si>
    <t>Schroeder</t>
  </si>
  <si>
    <t>Occupation Road</t>
  </si>
  <si>
    <t>Ocean Street</t>
  </si>
  <si>
    <t>Ockendon Road</t>
  </si>
  <si>
    <t>Talsarnau</t>
  </si>
  <si>
    <t>Old Change</t>
  </si>
  <si>
    <t>Lisa</t>
  </si>
  <si>
    <t>Old Chapel</t>
  </si>
  <si>
    <t>Stein</t>
  </si>
  <si>
    <t>MAL</t>
  </si>
  <si>
    <t>Old College</t>
  </si>
  <si>
    <t>Old King</t>
  </si>
  <si>
    <t>Arlette</t>
  </si>
  <si>
    <t>Old Mitre</t>
  </si>
  <si>
    <t>Ida</t>
  </si>
  <si>
    <t>Old Montague</t>
  </si>
  <si>
    <t>Old Place</t>
  </si>
  <si>
    <t>Crystal</t>
  </si>
  <si>
    <t>Oconnor</t>
  </si>
  <si>
    <t>Old South</t>
  </si>
  <si>
    <t>Conwy</t>
  </si>
  <si>
    <t>Old Swan</t>
  </si>
  <si>
    <t>Oldacre Mews</t>
  </si>
  <si>
    <t>Oldbury Place</t>
  </si>
  <si>
    <t>Oldhill Street</t>
  </si>
  <si>
    <t>Andra</t>
  </si>
  <si>
    <t>O'Leary Square</t>
  </si>
  <si>
    <t>Margarete</t>
  </si>
  <si>
    <t>Ollgar Cl</t>
  </si>
  <si>
    <t>Olmar Street</t>
  </si>
  <si>
    <t>Shakia</t>
  </si>
  <si>
    <t>Olney St</t>
  </si>
  <si>
    <t>Olney Street</t>
  </si>
  <si>
    <t>Angelena</t>
  </si>
  <si>
    <t>Olney Villa</t>
  </si>
  <si>
    <t>Beckie</t>
  </si>
  <si>
    <t>Keli</t>
  </si>
  <si>
    <t>Fountain</t>
  </si>
  <si>
    <t>Olympia Mews</t>
  </si>
  <si>
    <t>Darwen</t>
  </si>
  <si>
    <t>Viva</t>
  </si>
  <si>
    <t>Omega Close</t>
  </si>
  <si>
    <t>Omega Villas</t>
  </si>
  <si>
    <t>One Tree</t>
  </si>
  <si>
    <t>Leia</t>
  </si>
  <si>
    <t>Onega Gate</t>
  </si>
  <si>
    <t>Onslow Square</t>
  </si>
  <si>
    <t>Orchard Hill</t>
  </si>
  <si>
    <t>Milagros</t>
  </si>
  <si>
    <t>Ordnance Crescent</t>
  </si>
  <si>
    <t>Laurette</t>
  </si>
  <si>
    <t>Orford Road</t>
  </si>
  <si>
    <t>Derrick</t>
  </si>
  <si>
    <t>Orient Way</t>
  </si>
  <si>
    <t>Congleton</t>
  </si>
  <si>
    <t>Orlando Road</t>
  </si>
  <si>
    <t>Ngoc</t>
  </si>
  <si>
    <t>Bernal</t>
  </si>
  <si>
    <t>Orleans Road</t>
  </si>
  <si>
    <t>Rosalind</t>
  </si>
  <si>
    <t>Orleston Mews</t>
  </si>
  <si>
    <t>Valenzuela</t>
  </si>
  <si>
    <t>Orleston Road</t>
  </si>
  <si>
    <t>Emmanuel</t>
  </si>
  <si>
    <t>Ormand Passage</t>
  </si>
  <si>
    <t>Antrim</t>
  </si>
  <si>
    <t>Florinda</t>
  </si>
  <si>
    <t>Ormanton rd</t>
  </si>
  <si>
    <t>Jude</t>
  </si>
  <si>
    <t>Ormesby Close</t>
  </si>
  <si>
    <t>Kearney</t>
  </si>
  <si>
    <t>Ormsby Lodge</t>
  </si>
  <si>
    <t>Roe</t>
  </si>
  <si>
    <t>Ormside Strect</t>
  </si>
  <si>
    <t>Orpen Walk</t>
  </si>
  <si>
    <t>Orpington Road</t>
  </si>
  <si>
    <t>Orsett Place</t>
  </si>
  <si>
    <t>Osberton Road</t>
  </si>
  <si>
    <t>Benson</t>
  </si>
  <si>
    <t>Osborn Gardens</t>
  </si>
  <si>
    <t>Piper</t>
  </si>
  <si>
    <t>Osborn Lane</t>
  </si>
  <si>
    <t>Cari</t>
  </si>
  <si>
    <t>Osborne Mews</t>
  </si>
  <si>
    <t>MALWE</t>
  </si>
  <si>
    <t>Osidge Lane</t>
  </si>
  <si>
    <t>Cinthia</t>
  </si>
  <si>
    <t>Osiers Road</t>
  </si>
  <si>
    <t>Boyle</t>
  </si>
  <si>
    <t>Ossington Street</t>
  </si>
  <si>
    <t>Shelly</t>
  </si>
  <si>
    <t>Myrick</t>
  </si>
  <si>
    <t>Ossulton Way</t>
  </si>
  <si>
    <t>Glen</t>
  </si>
  <si>
    <t>Ostend Place</t>
  </si>
  <si>
    <t>Sang</t>
  </si>
  <si>
    <t>Otterbourne RoAD</t>
  </si>
  <si>
    <t>Marcela</t>
  </si>
  <si>
    <t>Otterburn Street</t>
  </si>
  <si>
    <t>Omagh</t>
  </si>
  <si>
    <t>Huynh</t>
  </si>
  <si>
    <t>Oulton Road</t>
  </si>
  <si>
    <t>Danae</t>
  </si>
  <si>
    <t>Outer Circle</t>
  </si>
  <si>
    <t>Oval Place</t>
  </si>
  <si>
    <t>Over Place</t>
  </si>
  <si>
    <t>Jonah</t>
  </si>
  <si>
    <t>Overlea Road</t>
  </si>
  <si>
    <t>Overton Road</t>
  </si>
  <si>
    <t>Owen Street</t>
  </si>
  <si>
    <t>Owens Way</t>
  </si>
  <si>
    <t>Oxford &amp;</t>
  </si>
  <si>
    <t>Jeraldine</t>
  </si>
  <si>
    <t>Oxford Cottages</t>
  </si>
  <si>
    <t>Oxford Mews</t>
  </si>
  <si>
    <t>Carin</t>
  </si>
  <si>
    <t>Oxleas</t>
  </si>
  <si>
    <t>Ibstock</t>
  </si>
  <si>
    <t>Arvilla</t>
  </si>
  <si>
    <t>Oxley Close</t>
  </si>
  <si>
    <t>Oxley Place</t>
  </si>
  <si>
    <t>Judith</t>
  </si>
  <si>
    <t>Ozolins Way</t>
  </si>
  <si>
    <t>Jena</t>
  </si>
  <si>
    <t>Paddington Street</t>
  </si>
  <si>
    <t>Pagden Street</t>
  </si>
  <si>
    <t>Kyung</t>
  </si>
  <si>
    <t>Pagents Sluice</t>
  </si>
  <si>
    <t>Elsa</t>
  </si>
  <si>
    <t>Paget Street</t>
  </si>
  <si>
    <t>Pagnell Street</t>
  </si>
  <si>
    <t>Jospeh</t>
  </si>
  <si>
    <t>Paids Square</t>
  </si>
  <si>
    <t>Ina</t>
  </si>
  <si>
    <t>Pakenham Close</t>
  </si>
  <si>
    <t>Ilminster</t>
  </si>
  <si>
    <t>Palace View</t>
  </si>
  <si>
    <t>Palestine Grove</t>
  </si>
  <si>
    <t>Palewell Common</t>
  </si>
  <si>
    <t>Waltham Cross</t>
  </si>
  <si>
    <t>Brady</t>
  </si>
  <si>
    <t>Palm Close</t>
  </si>
  <si>
    <t>Zola</t>
  </si>
  <si>
    <t>Palm St</t>
  </si>
  <si>
    <t>Palmer Place</t>
  </si>
  <si>
    <t>Palmer PLACE</t>
  </si>
  <si>
    <t>Palmers Rents</t>
  </si>
  <si>
    <t>Dominique</t>
  </si>
  <si>
    <t>Palmerston Way</t>
  </si>
  <si>
    <t>Hitchin</t>
  </si>
  <si>
    <t>Pancras ST</t>
  </si>
  <si>
    <t>Panfield Road</t>
  </si>
  <si>
    <t>Delilah</t>
  </si>
  <si>
    <t>Driscoll</t>
  </si>
  <si>
    <t>Panmure Close</t>
  </si>
  <si>
    <t>Delmar</t>
  </si>
  <si>
    <t>Pansy Place</t>
  </si>
  <si>
    <t>Pappys Place</t>
  </si>
  <si>
    <t>Renee</t>
  </si>
  <si>
    <t>Papworth Gardens</t>
  </si>
  <si>
    <t>Maranda</t>
  </si>
  <si>
    <t>Parade</t>
  </si>
  <si>
    <t>Parade Terrace</t>
  </si>
  <si>
    <t>Dorie</t>
  </si>
  <si>
    <t>Paradise Court</t>
  </si>
  <si>
    <t>Celinda</t>
  </si>
  <si>
    <t>Paradise Place</t>
  </si>
  <si>
    <t>Paradise Terrace</t>
  </si>
  <si>
    <t>Paradise Walk</t>
  </si>
  <si>
    <t>Paragon Place</t>
  </si>
  <si>
    <t>Wenona</t>
  </si>
  <si>
    <t>Strickland</t>
  </si>
  <si>
    <t>Parbury Road</t>
  </si>
  <si>
    <t>Marquerite</t>
  </si>
  <si>
    <t>Pardana Place</t>
  </si>
  <si>
    <t>Parfitt Close</t>
  </si>
  <si>
    <t>Dayle</t>
  </si>
  <si>
    <t>Parfitt Road</t>
  </si>
  <si>
    <t>Parish Stone</t>
  </si>
  <si>
    <t>Parish Yard</t>
  </si>
  <si>
    <t>Swanson</t>
  </si>
  <si>
    <t>Park Close</t>
  </si>
  <si>
    <t>Ike</t>
  </si>
  <si>
    <t>Park Dairy</t>
  </si>
  <si>
    <t>Beata</t>
  </si>
  <si>
    <t>Park Dwellings</t>
  </si>
  <si>
    <t>Shalonda</t>
  </si>
  <si>
    <t>Park Or</t>
  </si>
  <si>
    <t>Park Place</t>
  </si>
  <si>
    <t>Dominga</t>
  </si>
  <si>
    <t>Park Road</t>
  </si>
  <si>
    <t>Park Vista</t>
  </si>
  <si>
    <t>Park West</t>
  </si>
  <si>
    <t>Ballater</t>
  </si>
  <si>
    <t>Charmain</t>
  </si>
  <si>
    <t>Suellen</t>
  </si>
  <si>
    <t>Parkfield Terrace</t>
  </si>
  <si>
    <t>Romeo</t>
  </si>
  <si>
    <t>Parkville Road</t>
  </si>
  <si>
    <t>Parmiter Industrial</t>
  </si>
  <si>
    <t>Marth</t>
  </si>
  <si>
    <t>Parmiter Street</t>
  </si>
  <si>
    <t>Parrs Place</t>
  </si>
  <si>
    <t>Ariane</t>
  </si>
  <si>
    <t>Parsonage</t>
  </si>
  <si>
    <t>Robin</t>
  </si>
  <si>
    <t>Parsons Court</t>
  </si>
  <si>
    <t>Jazmine</t>
  </si>
  <si>
    <t>Parterstia Place</t>
  </si>
  <si>
    <t>Roseanne</t>
  </si>
  <si>
    <t>Partingdale Lane</t>
  </si>
  <si>
    <t>Sima</t>
  </si>
  <si>
    <t>Partridge Close</t>
  </si>
  <si>
    <t>Gwent</t>
  </si>
  <si>
    <t>Marcelo</t>
  </si>
  <si>
    <t>Pascal Street</t>
  </si>
  <si>
    <t>Pasley Road</t>
  </si>
  <si>
    <t>Nelida</t>
  </si>
  <si>
    <t>Pasquier Road</t>
  </si>
  <si>
    <t>Deana</t>
  </si>
  <si>
    <t>Passfield Cottages</t>
  </si>
  <si>
    <t>Passfields Rents</t>
  </si>
  <si>
    <t>Paterson Street</t>
  </si>
  <si>
    <t>Shasta</t>
  </si>
  <si>
    <t>Jule</t>
  </si>
  <si>
    <t>Patio Close</t>
  </si>
  <si>
    <t>Dona</t>
  </si>
  <si>
    <t>Patriot Square</t>
  </si>
  <si>
    <t>Alexia</t>
  </si>
  <si>
    <t>Patriot Street</t>
  </si>
  <si>
    <t>Vanesa</t>
  </si>
  <si>
    <t>Paulin Place</t>
  </si>
  <si>
    <t>Lyle</t>
  </si>
  <si>
    <t>Paul's Bakehouse</t>
  </si>
  <si>
    <t>Hyun</t>
  </si>
  <si>
    <t>Sampson</t>
  </si>
  <si>
    <t>Paul's Chain</t>
  </si>
  <si>
    <t>Toya</t>
  </si>
  <si>
    <t>Burger</t>
  </si>
  <si>
    <t>Pauls Square</t>
  </si>
  <si>
    <t>Pauls Yard</t>
  </si>
  <si>
    <t>Pavilion Street</t>
  </si>
  <si>
    <t>Janis</t>
  </si>
  <si>
    <t>Paxtons Alley</t>
  </si>
  <si>
    <t>Paynes Farm</t>
  </si>
  <si>
    <t>Wilhelmina</t>
  </si>
  <si>
    <t>Paynes Walk</t>
  </si>
  <si>
    <t>Paynton Terrace</t>
  </si>
  <si>
    <t>Noella</t>
  </si>
  <si>
    <t>Peaches Wharf</t>
  </si>
  <si>
    <t>Holloway</t>
  </si>
  <si>
    <t>Peacock Place</t>
  </si>
  <si>
    <t>Audrea</t>
  </si>
  <si>
    <t>Peacock Walk</t>
  </si>
  <si>
    <t>Peacock Yard</t>
  </si>
  <si>
    <t>Pearcefield Av</t>
  </si>
  <si>
    <t>Person</t>
  </si>
  <si>
    <t>Pearcroft Road</t>
  </si>
  <si>
    <t>Pearden Street</t>
  </si>
  <si>
    <t>Mi</t>
  </si>
  <si>
    <t>Pearl Close</t>
  </si>
  <si>
    <t>Billy</t>
  </si>
  <si>
    <t>Pearsons Terrace</t>
  </si>
  <si>
    <t>Ricki</t>
  </si>
  <si>
    <t>Peckett Square</t>
  </si>
  <si>
    <t>Peckford Place</t>
  </si>
  <si>
    <t>Trudi</t>
  </si>
  <si>
    <t>Peckham Green</t>
  </si>
  <si>
    <t>Peckham High</t>
  </si>
  <si>
    <t>Angelique</t>
  </si>
  <si>
    <t>Peckham House</t>
  </si>
  <si>
    <t>Orkney</t>
  </si>
  <si>
    <t>Peckham Road</t>
  </si>
  <si>
    <t>Peckham Rye</t>
  </si>
  <si>
    <t>Pedlars Walk</t>
  </si>
  <si>
    <t>Trefriw</t>
  </si>
  <si>
    <t>Peel Alley</t>
  </si>
  <si>
    <t>Pelham Villas</t>
  </si>
  <si>
    <t>Pellatt Grove</t>
  </si>
  <si>
    <t>Pellerin Road</t>
  </si>
  <si>
    <t>Pellipar Close</t>
  </si>
  <si>
    <t>Pellipar Road</t>
  </si>
  <si>
    <t>Janene</t>
  </si>
  <si>
    <t>Huff</t>
  </si>
  <si>
    <t>Pelly Road</t>
  </si>
  <si>
    <t>Pemberton Terrace</t>
  </si>
  <si>
    <t>Pembridge Square</t>
  </si>
  <si>
    <t>Pembroke Close</t>
  </si>
  <si>
    <t>Pembroke Square</t>
  </si>
  <si>
    <t>Cherlyn</t>
  </si>
  <si>
    <t>Pembroke Villas</t>
  </si>
  <si>
    <t>Rojas</t>
  </si>
  <si>
    <t>Pembroke Walk</t>
  </si>
  <si>
    <t>Cleora</t>
  </si>
  <si>
    <t>Pembury Close</t>
  </si>
  <si>
    <t>Pendle Road</t>
  </si>
  <si>
    <t>Pendlestone Road</t>
  </si>
  <si>
    <t>Pendrell St</t>
  </si>
  <si>
    <t>Pendrell Street</t>
  </si>
  <si>
    <t>Joanna</t>
  </si>
  <si>
    <t>Kesha</t>
  </si>
  <si>
    <t>Mcdermott</t>
  </si>
  <si>
    <t>"fe</t>
  </si>
  <si>
    <t>90</t>
  </si>
  <si>
    <t>Pendulum Mews</t>
  </si>
  <si>
    <t>44</t>
  </si>
  <si>
    <t>Penfolds Cottages</t>
  </si>
  <si>
    <t>Penmartin Road</t>
  </si>
  <si>
    <t>Pennell's Court</t>
  </si>
  <si>
    <t>Chantay</t>
  </si>
  <si>
    <t>Pennethorne Close</t>
  </si>
  <si>
    <t>Pennifields</t>
  </si>
  <si>
    <t>Pennington Cottages</t>
  </si>
  <si>
    <t>Julianne</t>
  </si>
  <si>
    <t>Pennington Way</t>
  </si>
  <si>
    <t>Maryam</t>
  </si>
  <si>
    <t>Penrhyn Grove</t>
  </si>
  <si>
    <t>Pensbury Avenue</t>
  </si>
  <si>
    <t>Pensbury Terrace</t>
  </si>
  <si>
    <t>Penshurst Road</t>
  </si>
  <si>
    <t>Hildred</t>
  </si>
  <si>
    <t>Frey</t>
  </si>
  <si>
    <t>Pentland Gardens</t>
  </si>
  <si>
    <t>Karisa</t>
  </si>
  <si>
    <t>Penton Green</t>
  </si>
  <si>
    <t>Penton Rise</t>
  </si>
  <si>
    <t>Penton Villas</t>
  </si>
  <si>
    <t>Penwortham Road</t>
  </si>
  <si>
    <t>Penynance Place</t>
  </si>
  <si>
    <t>Crump</t>
  </si>
  <si>
    <t>Penywern Road</t>
  </si>
  <si>
    <t>Peregrine Way</t>
  </si>
  <si>
    <t>Eddie</t>
  </si>
  <si>
    <t>Perrymead Street</t>
  </si>
  <si>
    <t>Peterborough Road</t>
  </si>
  <si>
    <t>Petherton Road</t>
  </si>
  <si>
    <t>Pontypridd</t>
  </si>
  <si>
    <t>Brinda</t>
  </si>
  <si>
    <t>Tintern Avenue</t>
  </si>
  <si>
    <t>Tisbury Court</t>
  </si>
  <si>
    <t>Tithe Court</t>
  </si>
  <si>
    <t>Tifany</t>
  </si>
  <si>
    <t>Toby Lane</t>
  </si>
  <si>
    <t>Tolhurst Street</t>
  </si>
  <si>
    <t>Edmund</t>
  </si>
  <si>
    <t>Tollbridge Close</t>
  </si>
  <si>
    <t>Tollgate Drive</t>
  </si>
  <si>
    <t>Eneida</t>
  </si>
  <si>
    <t>Tollington Villas</t>
  </si>
  <si>
    <t>Janette</t>
  </si>
  <si>
    <t>Tom Smith</t>
  </si>
  <si>
    <t>Victor</t>
  </si>
  <si>
    <t>Tomlins Grove</t>
  </si>
  <si>
    <t>Top House</t>
  </si>
  <si>
    <t>Vasiliki</t>
  </si>
  <si>
    <t>Topaz Street</t>
  </si>
  <si>
    <t>Hickman</t>
  </si>
  <si>
    <t>Topp Walk</t>
  </si>
  <si>
    <t>Topsfield Parade</t>
  </si>
  <si>
    <t>Veta</t>
  </si>
  <si>
    <t>Torriano Terrace</t>
  </si>
  <si>
    <t>Torridge Gdns</t>
  </si>
  <si>
    <t>Ralph</t>
  </si>
  <si>
    <t>Hollingsworth</t>
  </si>
  <si>
    <t>Torrington Square</t>
  </si>
  <si>
    <t>Taisha</t>
  </si>
  <si>
    <t>Winchelsea</t>
  </si>
  <si>
    <t>Torrs Terrace</t>
  </si>
  <si>
    <t>Torwood Road</t>
  </si>
  <si>
    <t>Veronique</t>
  </si>
  <si>
    <t>Sizemore</t>
  </si>
  <si>
    <t>Totbill Side</t>
  </si>
  <si>
    <t>Kristine</t>
  </si>
  <si>
    <t>Tottenham Street</t>
  </si>
  <si>
    <t>Totty Street</t>
  </si>
  <si>
    <t>Tower Mews</t>
  </si>
  <si>
    <t>Tomiko</t>
  </si>
  <si>
    <t>Tower Road</t>
  </si>
  <si>
    <t>Town Court</t>
  </si>
  <si>
    <t>Townley Court</t>
  </si>
  <si>
    <t>Townsend Avenue</t>
  </si>
  <si>
    <t>Townshend Estate</t>
  </si>
  <si>
    <t>Audra</t>
  </si>
  <si>
    <t>Townshend Road</t>
  </si>
  <si>
    <t>Toyne Way</t>
  </si>
  <si>
    <t>Sherryl</t>
  </si>
  <si>
    <t>Trading Estate</t>
  </si>
  <si>
    <t>Trafalgar Close</t>
  </si>
  <si>
    <t>Trafalgar Square</t>
  </si>
  <si>
    <t>Transwell Street</t>
  </si>
  <si>
    <t>Travers Road</t>
  </si>
  <si>
    <t>Tredeqar Square</t>
  </si>
  <si>
    <t>Trederwen Road</t>
  </si>
  <si>
    <t>Tregenna Close</t>
  </si>
  <si>
    <t>Trelawn Road</t>
  </si>
  <si>
    <t>Roxana</t>
  </si>
  <si>
    <t>Trelieck Place</t>
  </si>
  <si>
    <t>Maddie</t>
  </si>
  <si>
    <t>Trellick Place</t>
  </si>
  <si>
    <t>Windy</t>
  </si>
  <si>
    <t>Trellis Square</t>
  </si>
  <si>
    <t>Tremaine Road</t>
  </si>
  <si>
    <t>Nettie</t>
  </si>
  <si>
    <t>Trematon Place</t>
  </si>
  <si>
    <t>Banbridge</t>
  </si>
  <si>
    <t>Tamatha</t>
  </si>
  <si>
    <t>Tremlett Grove</t>
  </si>
  <si>
    <t>Trenholme Close</t>
  </si>
  <si>
    <t>Shizuko</t>
  </si>
  <si>
    <t>Trenmar Gardens</t>
  </si>
  <si>
    <t>Etsuko</t>
  </si>
  <si>
    <t>Curry</t>
  </si>
  <si>
    <t>Tretawn Park</t>
  </si>
  <si>
    <t>Trevelyan Gardens</t>
  </si>
  <si>
    <t>Trevelyan Terrace</t>
  </si>
  <si>
    <t>Trident Place</t>
  </si>
  <si>
    <t>Jasper</t>
  </si>
  <si>
    <t>Trigon Terrace</t>
  </si>
  <si>
    <t>Dionna</t>
  </si>
  <si>
    <t>Trinder Road</t>
  </si>
  <si>
    <t>Trinity Mews</t>
  </si>
  <si>
    <t>Shela</t>
  </si>
  <si>
    <t>Trinity Place</t>
  </si>
  <si>
    <t>Latarsha</t>
  </si>
  <si>
    <t>Trinity Street</t>
  </si>
  <si>
    <t>Karmen</t>
  </si>
  <si>
    <t>Trott Street</t>
  </si>
  <si>
    <t>Walton-On-Thames</t>
  </si>
  <si>
    <t>Doreatha</t>
  </si>
  <si>
    <t>Trowes Court</t>
  </si>
  <si>
    <t>Renna</t>
  </si>
  <si>
    <t>Burns</t>
  </si>
  <si>
    <t>Trumans Fields</t>
  </si>
  <si>
    <t>Emanuel</t>
  </si>
  <si>
    <t>Hutchison</t>
  </si>
  <si>
    <t>Trundle Street</t>
  </si>
  <si>
    <t>Mackenzie</t>
  </si>
  <si>
    <t>Parham</t>
  </si>
  <si>
    <t>Truro Street</t>
  </si>
  <si>
    <t>Tryon Street</t>
  </si>
  <si>
    <t>Rossi</t>
  </si>
  <si>
    <t>Tryons Place</t>
  </si>
  <si>
    <t>Galen</t>
  </si>
  <si>
    <t>Tudor House</t>
  </si>
  <si>
    <t>Tufton Street</t>
  </si>
  <si>
    <t>Tugboat Street</t>
  </si>
  <si>
    <t>Veronika</t>
  </si>
  <si>
    <t>Tulletts Yard</t>
  </si>
  <si>
    <t>Katie</t>
  </si>
  <si>
    <t>Turk Place</t>
  </si>
  <si>
    <t>Turk Street</t>
  </si>
  <si>
    <t>Inez</t>
  </si>
  <si>
    <t>Turley Close</t>
  </si>
  <si>
    <t>Turner Road</t>
  </si>
  <si>
    <t>Turners Buildings</t>
  </si>
  <si>
    <t>Turners Court</t>
  </si>
  <si>
    <t>Mitcham</t>
  </si>
  <si>
    <t>Sherly</t>
  </si>
  <si>
    <t>Nash</t>
  </si>
  <si>
    <t>Turrett Grove</t>
  </si>
  <si>
    <t>Turville Buildings</t>
  </si>
  <si>
    <t>Tusons Court</t>
  </si>
  <si>
    <t>Tweed Cottages</t>
  </si>
  <si>
    <t>Twickenham Road</t>
  </si>
  <si>
    <t>Twilley Street</t>
  </si>
  <si>
    <t>Dianna</t>
  </si>
  <si>
    <t>Twineham Green</t>
  </si>
  <si>
    <t>Twisters Alley</t>
  </si>
  <si>
    <t>Twyford Crescent</t>
  </si>
  <si>
    <t>Tyburn Road</t>
  </si>
  <si>
    <t>Tyers Estate</t>
  </si>
  <si>
    <t>Tyler Close</t>
  </si>
  <si>
    <t>Yetta</t>
  </si>
  <si>
    <t>Tyneham Road</t>
  </si>
  <si>
    <t>Tynemouth Road</t>
  </si>
  <si>
    <t>Emil</t>
  </si>
  <si>
    <t>Tyrone Road</t>
  </si>
  <si>
    <t>Tyrwhitt Rd</t>
  </si>
  <si>
    <t>Knighton</t>
  </si>
  <si>
    <t>Tyrwhitt Road</t>
  </si>
  <si>
    <t>Petley Road</t>
  </si>
  <si>
    <t>Pevensey Road</t>
  </si>
  <si>
    <t>Pewsey Close</t>
  </si>
  <si>
    <t>Natosha</t>
  </si>
  <si>
    <t>Phene Street</t>
  </si>
  <si>
    <t>Pheonix Place</t>
  </si>
  <si>
    <t>Alicia</t>
  </si>
  <si>
    <t>Philip Terrace</t>
  </si>
  <si>
    <t>Brand</t>
  </si>
  <si>
    <t>Philip Walk</t>
  </si>
  <si>
    <t>Philipot Path</t>
  </si>
  <si>
    <t>Swaffham</t>
  </si>
  <si>
    <t>Ervin</t>
  </si>
  <si>
    <t>Phillimore Gardens</t>
  </si>
  <si>
    <t>Phillimore Place</t>
  </si>
  <si>
    <t>Bourgeois</t>
  </si>
  <si>
    <t>Phillips Buildings</t>
  </si>
  <si>
    <t>Leone</t>
  </si>
  <si>
    <t>Matos</t>
  </si>
  <si>
    <t>Phillips Court</t>
  </si>
  <si>
    <t>Phillips Place</t>
  </si>
  <si>
    <t>Phoenix Close</t>
  </si>
  <si>
    <t>Physic Place</t>
  </si>
  <si>
    <t>Piazza</t>
  </si>
  <si>
    <t>Shirely</t>
  </si>
  <si>
    <t>Sheets</t>
  </si>
  <si>
    <t>Pickering Mews</t>
  </si>
  <si>
    <t>Draper</t>
  </si>
  <si>
    <t>Pickering Place</t>
  </si>
  <si>
    <t>Compton</t>
  </si>
  <si>
    <t>Pickets Street</t>
  </si>
  <si>
    <t>Jeanie</t>
  </si>
  <si>
    <t>Pickfords Yard</t>
  </si>
  <si>
    <t>Pier Parade</t>
  </si>
  <si>
    <t>Piermont Green</t>
  </si>
  <si>
    <t>Nakesha</t>
  </si>
  <si>
    <t>Pillar Box</t>
  </si>
  <si>
    <t>Margarite</t>
  </si>
  <si>
    <t>Pipemaker's Alley</t>
  </si>
  <si>
    <t>Babb</t>
  </si>
  <si>
    <t>Pirie Street</t>
  </si>
  <si>
    <t>Call</t>
  </si>
  <si>
    <t>Pitfield Crescent</t>
  </si>
  <si>
    <t>Pitshanger Park</t>
  </si>
  <si>
    <t>Plant Terrace</t>
  </si>
  <si>
    <t>Harmon</t>
  </si>
  <si>
    <t>Plantain Place</t>
  </si>
  <si>
    <t>Plashet Grove</t>
  </si>
  <si>
    <t>Hien</t>
  </si>
  <si>
    <t>Playfield Crescent</t>
  </si>
  <si>
    <t>Luis</t>
  </si>
  <si>
    <t>Playford Road</t>
  </si>
  <si>
    <t>Britany</t>
  </si>
  <si>
    <t>Gisela</t>
  </si>
  <si>
    <t>Pleasant Passage</t>
  </si>
  <si>
    <t>Kaylee</t>
  </si>
  <si>
    <t>Plevna Road</t>
  </si>
  <si>
    <t>Don</t>
  </si>
  <si>
    <t>Plough Bridge</t>
  </si>
  <si>
    <t>Joya</t>
  </si>
  <si>
    <t>Plummers Cottages</t>
  </si>
  <si>
    <t>Plumstead High</t>
  </si>
  <si>
    <t>Ismael</t>
  </si>
  <si>
    <t>Plymouth Road</t>
  </si>
  <si>
    <t>Plympton Avenue</t>
  </si>
  <si>
    <t>Poets Road</t>
  </si>
  <si>
    <t>Point View</t>
  </si>
  <si>
    <t>Kelsie</t>
  </si>
  <si>
    <t>Chapman</t>
  </si>
  <si>
    <t>Pole Hill</t>
  </si>
  <si>
    <t>Rodrigo</t>
  </si>
  <si>
    <t>Polesden Gardens</t>
  </si>
  <si>
    <t>Colene</t>
  </si>
  <si>
    <t>Pollard Houses</t>
  </si>
  <si>
    <t>Pollard Street</t>
  </si>
  <si>
    <t>Polworth Road</t>
  </si>
  <si>
    <t>Jaymie</t>
  </si>
  <si>
    <t>Polygon Row</t>
  </si>
  <si>
    <t>Pomell Way</t>
  </si>
  <si>
    <t>Darline</t>
  </si>
  <si>
    <t>Pond Farm</t>
  </si>
  <si>
    <t>Liana</t>
  </si>
  <si>
    <t>Pond Terrace</t>
  </si>
  <si>
    <t>Nerissa</t>
  </si>
  <si>
    <t>Pond Yard</t>
  </si>
  <si>
    <t>Ponsard Road</t>
  </si>
  <si>
    <t>Pont Street</t>
  </si>
  <si>
    <t>Damon</t>
  </si>
  <si>
    <t>Pooah Road</t>
  </si>
  <si>
    <t>Concepcion</t>
  </si>
  <si>
    <t>Pooles Lane</t>
  </si>
  <si>
    <t>Shaver</t>
  </si>
  <si>
    <t>Popes Head</t>
  </si>
  <si>
    <t>Poplar Close</t>
  </si>
  <si>
    <t>Lu</t>
  </si>
  <si>
    <t>Poplar Mews</t>
  </si>
  <si>
    <t>Kimball</t>
  </si>
  <si>
    <t>Poppin's Court</t>
  </si>
  <si>
    <t>Swanley</t>
  </si>
  <si>
    <t>Port Street</t>
  </si>
  <si>
    <t>Ona</t>
  </si>
  <si>
    <t>Porters Place</t>
  </si>
  <si>
    <t>Portland Street</t>
  </si>
  <si>
    <t>Portobello Court</t>
  </si>
  <si>
    <t>Anjelica</t>
  </si>
  <si>
    <t>Portobello Mews</t>
  </si>
  <si>
    <t>Isle Of Gigha</t>
  </si>
  <si>
    <t>Rutledge</t>
  </si>
  <si>
    <t>Portree Close</t>
  </si>
  <si>
    <t>Portree Street</t>
  </si>
  <si>
    <t>Portsdown Road</t>
  </si>
  <si>
    <t>Tracey</t>
  </si>
  <si>
    <t>Portsmouth Road</t>
  </si>
  <si>
    <t>Alene</t>
  </si>
  <si>
    <t>Rush</t>
  </si>
  <si>
    <t>Potier Street</t>
  </si>
  <si>
    <t>Potters Court</t>
  </si>
  <si>
    <t>Potters Fields</t>
  </si>
  <si>
    <t>Spangler</t>
  </si>
  <si>
    <t>Potters Place</t>
  </si>
  <si>
    <t>Pottery Cottage</t>
  </si>
  <si>
    <t>Dwayne</t>
  </si>
  <si>
    <t>Hagen</t>
  </si>
  <si>
    <t>Pound Park</t>
  </si>
  <si>
    <t>Beatriz</t>
  </si>
  <si>
    <t>Povidence Cottages</t>
  </si>
  <si>
    <t>Powes Place</t>
  </si>
  <si>
    <t>Powis Mews</t>
  </si>
  <si>
    <t>Yon</t>
  </si>
  <si>
    <t>Pragnell Road</t>
  </si>
  <si>
    <t>Kandace</t>
  </si>
  <si>
    <t>Pratt Walk</t>
  </si>
  <si>
    <t>Jennings</t>
  </si>
  <si>
    <t>Casie</t>
  </si>
  <si>
    <t>Precinct of</t>
  </si>
  <si>
    <t>Cristy</t>
  </si>
  <si>
    <t>Preston Road</t>
  </si>
  <si>
    <t>Giuseppe</t>
  </si>
  <si>
    <t>Price's Street</t>
  </si>
  <si>
    <t>Priestley Close</t>
  </si>
  <si>
    <t>Brain</t>
  </si>
  <si>
    <t>Priest's Bridge</t>
  </si>
  <si>
    <t>Mcnally</t>
  </si>
  <si>
    <t>Primrose Cottages</t>
  </si>
  <si>
    <t>Adrianna</t>
  </si>
  <si>
    <t>Prince Road</t>
  </si>
  <si>
    <t>Prince Street</t>
  </si>
  <si>
    <t>Prince's Mews</t>
  </si>
  <si>
    <t>Prince's Street</t>
  </si>
  <si>
    <t>Schulz</t>
  </si>
  <si>
    <t>Princess May</t>
  </si>
  <si>
    <t>Bender</t>
  </si>
  <si>
    <t>Printers Place</t>
  </si>
  <si>
    <t>Annalee</t>
  </si>
  <si>
    <t>Printinghouse Lane</t>
  </si>
  <si>
    <t>Prior Street</t>
  </si>
  <si>
    <t>Priors Dean</t>
  </si>
  <si>
    <t>Priory Avenue</t>
  </si>
  <si>
    <t>Priory Drive</t>
  </si>
  <si>
    <t>Lonny</t>
  </si>
  <si>
    <t>Priory Green</t>
  </si>
  <si>
    <t>Priory Lodge</t>
  </si>
  <si>
    <t>Lesa</t>
  </si>
  <si>
    <t>Elouise</t>
  </si>
  <si>
    <t>Priscilla Street</t>
  </si>
  <si>
    <t>Pritchard's Road</t>
  </si>
  <si>
    <t>Ok</t>
  </si>
  <si>
    <t>Prospect Vale</t>
  </si>
  <si>
    <t>Marna</t>
  </si>
  <si>
    <t>Prujean Square</t>
  </si>
  <si>
    <t>Prusom Street</t>
  </si>
  <si>
    <t>Pulham Avenue</t>
  </si>
  <si>
    <t>Randa</t>
  </si>
  <si>
    <t>Purelake Mews</t>
  </si>
  <si>
    <t>Pursewardens CLOSE</t>
  </si>
  <si>
    <t>Putney High</t>
  </si>
  <si>
    <t>Koenig</t>
  </si>
  <si>
    <t>Pycroft Way</t>
  </si>
  <si>
    <t>Bernetta</t>
  </si>
  <si>
    <t>Pyrland Road</t>
  </si>
  <si>
    <t>Quaggy Walk</t>
  </si>
  <si>
    <t>Quainton Street</t>
  </si>
  <si>
    <t>Quakers Walk</t>
  </si>
  <si>
    <t>Quebec Way</t>
  </si>
  <si>
    <t>Alica</t>
  </si>
  <si>
    <t>Bautista</t>
  </si>
  <si>
    <t>Queen Ann</t>
  </si>
  <si>
    <t>Ewing</t>
  </si>
  <si>
    <t>Queen Street</t>
  </si>
  <si>
    <t>Marco</t>
  </si>
  <si>
    <t>Queens Arms</t>
  </si>
  <si>
    <t>Queens Crescent</t>
  </si>
  <si>
    <t>Queen's Place</t>
  </si>
  <si>
    <t>Queens Way</t>
  </si>
  <si>
    <t>Genaro</t>
  </si>
  <si>
    <t>Queensferry Walk</t>
  </si>
  <si>
    <t>Chad</t>
  </si>
  <si>
    <t>Queensmere Road</t>
  </si>
  <si>
    <t>Queensway</t>
  </si>
  <si>
    <t>Louisa</t>
  </si>
  <si>
    <t>Quentin Place</t>
  </si>
  <si>
    <t>Shantay</t>
  </si>
  <si>
    <t>Quilter Street</t>
  </si>
  <si>
    <t>Radbourne Road</t>
  </si>
  <si>
    <t>Aberdovey</t>
  </si>
  <si>
    <t>Radlet Avenue</t>
  </si>
  <si>
    <t>Radnor Pl</t>
  </si>
  <si>
    <t>Dotty</t>
  </si>
  <si>
    <t>Raglan Cottage</t>
  </si>
  <si>
    <t>Aleta</t>
  </si>
  <si>
    <t>Hicks</t>
  </si>
  <si>
    <t>Raglan Villas</t>
  </si>
  <si>
    <t>Hendrix</t>
  </si>
  <si>
    <t>Rahere STREET</t>
  </si>
  <si>
    <t>Railway Arcade</t>
  </si>
  <si>
    <t>Railway Grove</t>
  </si>
  <si>
    <t>Railway Terrace</t>
  </si>
  <si>
    <t>Vergie</t>
  </si>
  <si>
    <t>Raindeer Court</t>
  </si>
  <si>
    <t>Zack</t>
  </si>
  <si>
    <t>Ralph STREET</t>
  </si>
  <si>
    <t>Ram Square</t>
  </si>
  <si>
    <t>Cromer</t>
  </si>
  <si>
    <t>Ulysses</t>
  </si>
  <si>
    <t>Hartley</t>
  </si>
  <si>
    <t>Ramillies Street</t>
  </si>
  <si>
    <t>Rampton Close</t>
  </si>
  <si>
    <t>Tien</t>
  </si>
  <si>
    <t>Ramsay Road</t>
  </si>
  <si>
    <t>Ramsey Walk</t>
  </si>
  <si>
    <t>Shane</t>
  </si>
  <si>
    <t>Randall Avenue</t>
  </si>
  <si>
    <t>Caroll</t>
  </si>
  <si>
    <t>Randall Close</t>
  </si>
  <si>
    <t>Randall Place</t>
  </si>
  <si>
    <t>Brantley</t>
  </si>
  <si>
    <t>Randells Road</t>
  </si>
  <si>
    <t>Iraida</t>
  </si>
  <si>
    <t>Randisbourne Gdns</t>
  </si>
  <si>
    <t>Randlesdown Road</t>
  </si>
  <si>
    <t>Ranelagh Mews</t>
  </si>
  <si>
    <t>Kenilworth</t>
  </si>
  <si>
    <t>Rankin Close</t>
  </si>
  <si>
    <t>Rannell Street</t>
  </si>
  <si>
    <t>St. Neots</t>
  </si>
  <si>
    <t>Quinton</t>
  </si>
  <si>
    <t>Ratcliffe Square</t>
  </si>
  <si>
    <t>Lashawn</t>
  </si>
  <si>
    <t>Rathgar Road</t>
  </si>
  <si>
    <t>Flor</t>
  </si>
  <si>
    <t>Raven Road</t>
  </si>
  <si>
    <t>Ravensbourne Street</t>
  </si>
  <si>
    <t>Linwood</t>
  </si>
  <si>
    <t>Ravensdale Road</t>
  </si>
  <si>
    <t>Keshia</t>
  </si>
  <si>
    <t>Ravenswood Industrial</t>
  </si>
  <si>
    <t>Rawlings St</t>
  </si>
  <si>
    <t>Ray Street</t>
  </si>
  <si>
    <t>Winn</t>
  </si>
  <si>
    <t>Raymond Avenue</t>
  </si>
  <si>
    <t>Janina</t>
  </si>
  <si>
    <t>Raymond Buildings</t>
  </si>
  <si>
    <t>Ludivina</t>
  </si>
  <si>
    <t>Raymouth Road</t>
  </si>
  <si>
    <t>Rays Avenue</t>
  </si>
  <si>
    <t>Rhosgoch</t>
  </si>
  <si>
    <t>Reachview Close</t>
  </si>
  <si>
    <t>Freshwater</t>
  </si>
  <si>
    <t>Rear Of</t>
  </si>
  <si>
    <t>Rebecca's Place</t>
  </si>
  <si>
    <t>Redcliffe Close</t>
  </si>
  <si>
    <t>Redcliffe Mews</t>
  </si>
  <si>
    <t>Redcliffe Road</t>
  </si>
  <si>
    <t>Redcross Street</t>
  </si>
  <si>
    <t>Redhall Terrace</t>
  </si>
  <si>
    <t>Mccray</t>
  </si>
  <si>
    <t>Redmans Road</t>
  </si>
  <si>
    <t>Tamie</t>
  </si>
  <si>
    <t>Redmead Lane</t>
  </si>
  <si>
    <t>Redvers Road</t>
  </si>
  <si>
    <t>Mandi</t>
  </si>
  <si>
    <t>Ellsworth</t>
  </si>
  <si>
    <t>Redwood Close</t>
  </si>
  <si>
    <t>Reece Mews</t>
  </si>
  <si>
    <t>Reedworth Street</t>
  </si>
  <si>
    <t>Rees Row</t>
  </si>
  <si>
    <t>Aline</t>
  </si>
  <si>
    <t>Regal Row</t>
  </si>
  <si>
    <t>Leicestershire</t>
  </si>
  <si>
    <t>Carolina</t>
  </si>
  <si>
    <t>Regan Way</t>
  </si>
  <si>
    <t>Nyla</t>
  </si>
  <si>
    <t>Regency Terrace</t>
  </si>
  <si>
    <t>Regent Square</t>
  </si>
  <si>
    <t>Regents Avenue</t>
  </si>
  <si>
    <t>Paz</t>
  </si>
  <si>
    <t>Regents Mews</t>
  </si>
  <si>
    <t>Regents Row</t>
  </si>
  <si>
    <t>Nelle</t>
  </si>
  <si>
    <t>Regents Wharf</t>
  </si>
  <si>
    <t>Nava</t>
  </si>
  <si>
    <t>Regina Road</t>
  </si>
  <si>
    <t>Regina Terrace</t>
  </si>
  <si>
    <t>Reighton Road</t>
  </si>
  <si>
    <t>Rendlesham Road</t>
  </si>
  <si>
    <t>Arminda</t>
  </si>
  <si>
    <t>Simona</t>
  </si>
  <si>
    <t>Renters Avenue</t>
  </si>
  <si>
    <t>Rephidim Street</t>
  </si>
  <si>
    <t>Fredericka</t>
  </si>
  <si>
    <t>Restons Crescent</t>
  </si>
  <si>
    <t>Karlene</t>
  </si>
  <si>
    <t>Dillard</t>
  </si>
  <si>
    <t>Reynard Drive</t>
  </si>
  <si>
    <t>Tam</t>
  </si>
  <si>
    <t>Reynolds Place</t>
  </si>
  <si>
    <t>Hodge</t>
  </si>
  <si>
    <t>Reynolds Road</t>
  </si>
  <si>
    <t>Rezia Place</t>
  </si>
  <si>
    <t>Shemika</t>
  </si>
  <si>
    <t>Rhodes Well</t>
  </si>
  <si>
    <t>Edra</t>
  </si>
  <si>
    <t>Webber</t>
  </si>
  <si>
    <t>Rhondda Grove</t>
  </si>
  <si>
    <t>Rosalina</t>
  </si>
  <si>
    <t>Ricardo Street</t>
  </si>
  <si>
    <t>Galashiels</t>
  </si>
  <si>
    <t>Manuela</t>
  </si>
  <si>
    <t>Richard Street</t>
  </si>
  <si>
    <t>Portree</t>
  </si>
  <si>
    <t>Richmond Grove</t>
  </si>
  <si>
    <t>Lenita</t>
  </si>
  <si>
    <t>Richmond House</t>
  </si>
  <si>
    <t>Edmonds</t>
  </si>
  <si>
    <t>Julienne</t>
  </si>
  <si>
    <t>Richmond Villas</t>
  </si>
  <si>
    <t>Sari</t>
  </si>
  <si>
    <t>Richmond Way</t>
  </si>
  <si>
    <t>Otley</t>
  </si>
  <si>
    <t>Eloy</t>
  </si>
  <si>
    <t>Rickard Close</t>
  </si>
  <si>
    <t>Rickyard Path</t>
  </si>
  <si>
    <t>Much Hadham</t>
  </si>
  <si>
    <t>Hubert</t>
  </si>
  <si>
    <t>Riddell Street</t>
  </si>
  <si>
    <t>Rider Street</t>
  </si>
  <si>
    <t>Ridgdale Street</t>
  </si>
  <si>
    <t>Ridgemount Close</t>
  </si>
  <si>
    <t>Ridings Close</t>
  </si>
  <si>
    <t>Ridler Place</t>
  </si>
  <si>
    <t>Burnley</t>
  </si>
  <si>
    <t>Bermudez</t>
  </si>
  <si>
    <t>Riffel Road</t>
  </si>
  <si>
    <t>Rigault Road</t>
  </si>
  <si>
    <t>Rigg Approach</t>
  </si>
  <si>
    <t>Laquita</t>
  </si>
  <si>
    <t>Rigge Place</t>
  </si>
  <si>
    <t>Ring Crescent</t>
  </si>
  <si>
    <t>Ringmer Avenue</t>
  </si>
  <si>
    <t>Ringmer Gardens</t>
  </si>
  <si>
    <t>Pearce</t>
  </si>
  <si>
    <t>Ringwood Gardens</t>
  </si>
  <si>
    <t>Ripley Villas</t>
  </si>
  <si>
    <t>Natashia</t>
  </si>
  <si>
    <t>Ripplevale Grove</t>
  </si>
  <si>
    <t>Ritson Road</t>
  </si>
  <si>
    <t>River Close</t>
  </si>
  <si>
    <t>Riverside</t>
  </si>
  <si>
    <t>Riverside Business</t>
  </si>
  <si>
    <t>Rlsdon Street</t>
  </si>
  <si>
    <t>Chatham</t>
  </si>
  <si>
    <t>Roberts Place</t>
  </si>
  <si>
    <t>Zaida</t>
  </si>
  <si>
    <t>Roberts Terrace</t>
  </si>
  <si>
    <t>Agnes</t>
  </si>
  <si>
    <t>Federico</t>
  </si>
  <si>
    <t>Robertson Cottages</t>
  </si>
  <si>
    <t>Chatman</t>
  </si>
  <si>
    <t>Tonya</t>
  </si>
  <si>
    <t>Dupree</t>
  </si>
  <si>
    <t>Robertsons Place</t>
  </si>
  <si>
    <t>French</t>
  </si>
  <si>
    <t>Robsart Street</t>
  </si>
  <si>
    <t>Sun</t>
  </si>
  <si>
    <t>Robson Road</t>
  </si>
  <si>
    <t>Rock and</t>
  </si>
  <si>
    <t>Rock Hill</t>
  </si>
  <si>
    <t>Lashonda</t>
  </si>
  <si>
    <t>Rock Street</t>
  </si>
  <si>
    <t>Rockbourne Road</t>
  </si>
  <si>
    <t>Marica</t>
  </si>
  <si>
    <t>Rockhall Road</t>
  </si>
  <si>
    <t>Rockingham Close</t>
  </si>
  <si>
    <t>Janna</t>
  </si>
  <si>
    <t>Rockland Road</t>
  </si>
  <si>
    <t>Rocks Lane</t>
  </si>
  <si>
    <t>Leeanne</t>
  </si>
  <si>
    <t>Rocliffe Street</t>
  </si>
  <si>
    <t>Lamonica</t>
  </si>
  <si>
    <t>Roding Mews</t>
  </si>
  <si>
    <t>Fannie</t>
  </si>
  <si>
    <t>Rodway Road</t>
  </si>
  <si>
    <t>Roehampton Vale</t>
  </si>
  <si>
    <t>Cathleen</t>
  </si>
  <si>
    <t>Roger Street</t>
  </si>
  <si>
    <t>Rogers Court</t>
  </si>
  <si>
    <t>Deshawn</t>
  </si>
  <si>
    <t>Roland Grove</t>
  </si>
  <si>
    <t>Lynne</t>
  </si>
  <si>
    <t>Roland Road</t>
  </si>
  <si>
    <t>Buckhurst Hill</t>
  </si>
  <si>
    <t>Rolleston Terrace</t>
  </si>
  <si>
    <t>Rollscourt Avenue</t>
  </si>
  <si>
    <t>Claretha</t>
  </si>
  <si>
    <t>Colin</t>
  </si>
  <si>
    <t>Roman Catholic</t>
  </si>
  <si>
    <t>Roman Close</t>
  </si>
  <si>
    <t>Roman Rise</t>
  </si>
  <si>
    <t>Dow</t>
  </si>
  <si>
    <t>Roman Way</t>
  </si>
  <si>
    <t>Romney Mews</t>
  </si>
  <si>
    <t>Romola Road</t>
  </si>
  <si>
    <t>Ron Leighton</t>
  </si>
  <si>
    <t>Maxine</t>
  </si>
  <si>
    <t>Rookery Close</t>
  </si>
  <si>
    <t>Rope Walk</t>
  </si>
  <si>
    <t>Ropery Street</t>
  </si>
  <si>
    <t>Rose Cottages</t>
  </si>
  <si>
    <t>Jen</t>
  </si>
  <si>
    <t>Rose Court</t>
  </si>
  <si>
    <t>Lowery</t>
  </si>
  <si>
    <t>Rose Terrace</t>
  </si>
  <si>
    <t>Rosebank Road</t>
  </si>
  <si>
    <t>Rosebank Walk</t>
  </si>
  <si>
    <t>Wilcox</t>
  </si>
  <si>
    <t>Roseberry Villas</t>
  </si>
  <si>
    <t>Rosebery Court</t>
  </si>
  <si>
    <t>Rosebery Mews</t>
  </si>
  <si>
    <t>Rosehill Road</t>
  </si>
  <si>
    <t>Stasia</t>
  </si>
  <si>
    <t>Roseleigh Avenue</t>
  </si>
  <si>
    <t>Roseleys Terrace</t>
  </si>
  <si>
    <t>Rosemary Court</t>
  </si>
  <si>
    <t>New Malden</t>
  </si>
  <si>
    <t>Rosemead</t>
  </si>
  <si>
    <t>Rosemont Avenue</t>
  </si>
  <si>
    <t>Rosemount Road</t>
  </si>
  <si>
    <t>Rosewood Gardens</t>
  </si>
  <si>
    <t>Roslyn Terrace</t>
  </si>
  <si>
    <t>Mikaela</t>
  </si>
  <si>
    <t>Rossitter Terrace</t>
  </si>
  <si>
    <t>Nia</t>
  </si>
  <si>
    <t>Roupell Road</t>
  </si>
  <si>
    <t>Roupell Street</t>
  </si>
  <si>
    <t>Jaleesa</t>
  </si>
  <si>
    <t>Routh Street</t>
  </si>
  <si>
    <t>Rowan Close</t>
  </si>
  <si>
    <t>Rowland Grove</t>
  </si>
  <si>
    <t>Rowland Row</t>
  </si>
  <si>
    <t>Rowley Street</t>
  </si>
  <si>
    <t>Rowley Way</t>
  </si>
  <si>
    <t>Rowton Road</t>
  </si>
  <si>
    <t>Gala</t>
  </si>
  <si>
    <t>Roxburgh Terrace</t>
  </si>
  <si>
    <t>Roxby Place</t>
  </si>
  <si>
    <t>Roxley Road</t>
  </si>
  <si>
    <t>Roxwell Road</t>
  </si>
  <si>
    <t>Meyer</t>
  </si>
  <si>
    <t>Roxwell Trading</t>
  </si>
  <si>
    <t>Roy Square</t>
  </si>
  <si>
    <t>Royal College</t>
  </si>
  <si>
    <t>Royal Mews</t>
  </si>
  <si>
    <t>Spilsby</t>
  </si>
  <si>
    <t>Lillie</t>
  </si>
  <si>
    <t>Royal Naval</t>
  </si>
  <si>
    <t>Royal Opera</t>
  </si>
  <si>
    <t>Lund</t>
  </si>
  <si>
    <t>Royal Road</t>
  </si>
  <si>
    <t>Shala</t>
  </si>
  <si>
    <t>Royal Victor</t>
  </si>
  <si>
    <t>Yoshiko</t>
  </si>
  <si>
    <t>Royalty Mews</t>
  </si>
  <si>
    <t>Misha</t>
  </si>
  <si>
    <t>Royle Crescent</t>
  </si>
  <si>
    <t>Rowena</t>
  </si>
  <si>
    <t>Royston Street</t>
  </si>
  <si>
    <t>Etchingham</t>
  </si>
  <si>
    <t>Ruckholt Close</t>
  </si>
  <si>
    <t>Phillip</t>
  </si>
  <si>
    <t>Ruckholt Road</t>
  </si>
  <si>
    <t>Rugby Chambers</t>
  </si>
  <si>
    <t>Rumsey Mews</t>
  </si>
  <si>
    <t>Flanagan</t>
  </si>
  <si>
    <t>Rupert Road</t>
  </si>
  <si>
    <t>Cassie</t>
  </si>
  <si>
    <t>Rush Hill</t>
  </si>
  <si>
    <t>Rusham Road</t>
  </si>
  <si>
    <t>Rushdene</t>
  </si>
  <si>
    <t>Rushey Green</t>
  </si>
  <si>
    <t>Rushmead</t>
  </si>
  <si>
    <t>Robyn</t>
  </si>
  <si>
    <t>Rushy Green</t>
  </si>
  <si>
    <t>Mayra</t>
  </si>
  <si>
    <t>Ruskin Road</t>
  </si>
  <si>
    <t>Ruskin Street</t>
  </si>
  <si>
    <t>Nona</t>
  </si>
  <si>
    <t>Russel Court</t>
  </si>
  <si>
    <t>Russel Street</t>
  </si>
  <si>
    <t>Russell Avenue</t>
  </si>
  <si>
    <t>Russell Garderns</t>
  </si>
  <si>
    <t>Emilio</t>
  </si>
  <si>
    <t>Russell Lane</t>
  </si>
  <si>
    <t>Russia Court</t>
  </si>
  <si>
    <t>Russia Row</t>
  </si>
  <si>
    <t>Sunderland</t>
  </si>
  <si>
    <t>Laine</t>
  </si>
  <si>
    <t>Rustic Walk</t>
  </si>
  <si>
    <t>Ruston Street</t>
  </si>
  <si>
    <t>Eloise</t>
  </si>
  <si>
    <t>Mcgowan</t>
  </si>
  <si>
    <t>Rutland Road</t>
  </si>
  <si>
    <t>Rutland Villas</t>
  </si>
  <si>
    <t>Albertina</t>
  </si>
  <si>
    <t>Rutland Walk</t>
  </si>
  <si>
    <t>Anisa</t>
  </si>
  <si>
    <t>Rutland Wharf</t>
  </si>
  <si>
    <t>Roma</t>
  </si>
  <si>
    <t>Rutley Gardens</t>
  </si>
  <si>
    <t>Bernardo</t>
  </si>
  <si>
    <t>Rydal Lodge</t>
  </si>
  <si>
    <t>Gallo</t>
  </si>
  <si>
    <t>Ryde Terrace</t>
  </si>
  <si>
    <t>Ryder Street</t>
  </si>
  <si>
    <t>Ryders Terrace</t>
  </si>
  <si>
    <t>Rydon St</t>
  </si>
  <si>
    <t>Ryfold Road</t>
  </si>
  <si>
    <t>Mauro</t>
  </si>
  <si>
    <t>Rylett Crescent</t>
  </si>
  <si>
    <t>Lilla</t>
  </si>
  <si>
    <t>Rylett Road</t>
  </si>
  <si>
    <t>Rymer Street</t>
  </si>
  <si>
    <t>Alona</t>
  </si>
  <si>
    <t>Saddlers Mews</t>
  </si>
  <si>
    <t>Salem Road</t>
  </si>
  <si>
    <t>Salisbury Crescent</t>
  </si>
  <si>
    <t>Julius</t>
  </si>
  <si>
    <t>Salisbury Promenade</t>
  </si>
  <si>
    <t>Salisbury Road</t>
  </si>
  <si>
    <t>Salisbury Terrace</t>
  </si>
  <si>
    <t>Cathy</t>
  </si>
  <si>
    <t>Salmon Street</t>
  </si>
  <si>
    <t>Judi</t>
  </si>
  <si>
    <t>Saltwood Grove</t>
  </si>
  <si>
    <t>Salusbury Road</t>
  </si>
  <si>
    <t>Salutation Alley</t>
  </si>
  <si>
    <t>Samantha Close</t>
  </si>
  <si>
    <t>Samuel Johnson</t>
  </si>
  <si>
    <t>Allena</t>
  </si>
  <si>
    <t>Sanctuary Buildings</t>
  </si>
  <si>
    <t>Nairn</t>
  </si>
  <si>
    <t>Pauline</t>
  </si>
  <si>
    <t>Sandbrook Road</t>
  </si>
  <si>
    <t>Dorset</t>
  </si>
  <si>
    <t>Bloom</t>
  </si>
  <si>
    <t>Sandell Street</t>
  </si>
  <si>
    <t>Sanders Terrace</t>
  </si>
  <si>
    <t>Leopoldo</t>
  </si>
  <si>
    <t>Sandfield Terrace</t>
  </si>
  <si>
    <t>Deadra</t>
  </si>
  <si>
    <t>Sandgate Street</t>
  </si>
  <si>
    <t>Sandhurst Parade</t>
  </si>
  <si>
    <t>Merissa</t>
  </si>
  <si>
    <t>Sandhurst Road</t>
  </si>
  <si>
    <t>Elise</t>
  </si>
  <si>
    <t>Little</t>
  </si>
  <si>
    <t>Sandringham Avenue</t>
  </si>
  <si>
    <t>Sandstone Road</t>
  </si>
  <si>
    <t>Parthenia</t>
  </si>
  <si>
    <t>King'S Lynn</t>
  </si>
  <si>
    <t>Sandycroft</t>
  </si>
  <si>
    <t>Clotilde</t>
  </si>
  <si>
    <t>Sangora Road</t>
  </si>
  <si>
    <t>Sansom Street</t>
  </si>
  <si>
    <t>Jill</t>
  </si>
  <si>
    <t>Santos Road</t>
  </si>
  <si>
    <t>Delphine</t>
  </si>
  <si>
    <t>Sarah Street</t>
  </si>
  <si>
    <t>Sarah Terrace</t>
  </si>
  <si>
    <t>Sarah's Place</t>
  </si>
  <si>
    <t>Mathilde</t>
  </si>
  <si>
    <t>Sardinia Street</t>
  </si>
  <si>
    <t>Sark Walk</t>
  </si>
  <si>
    <t>Necole</t>
  </si>
  <si>
    <t>Sarnell's Court</t>
  </si>
  <si>
    <t>Saunders Ness</t>
  </si>
  <si>
    <t>Emilia</t>
  </si>
  <si>
    <t>Rudd</t>
  </si>
  <si>
    <t>Saunders Place</t>
  </si>
  <si>
    <t>Rivera</t>
  </si>
  <si>
    <t>Saville Place</t>
  </si>
  <si>
    <t>Fredricka</t>
  </si>
  <si>
    <t>Holcomb</t>
  </si>
  <si>
    <t>Savoy Street</t>
  </si>
  <si>
    <t>Sawley Road</t>
  </si>
  <si>
    <t>Saxfield Street</t>
  </si>
  <si>
    <t>Junie</t>
  </si>
  <si>
    <t>Sayer Street</t>
  </si>
  <si>
    <t>Sindy</t>
  </si>
  <si>
    <t>Sayes Street</t>
  </si>
  <si>
    <t>Marti</t>
  </si>
  <si>
    <t>Scala Street</t>
  </si>
  <si>
    <t>Josie</t>
  </si>
  <si>
    <t>Scarborough Street</t>
  </si>
  <si>
    <t>Zelda</t>
  </si>
  <si>
    <t>Scawen Road</t>
  </si>
  <si>
    <t>Scerapis</t>
  </si>
  <si>
    <t>Guevara</t>
  </si>
  <si>
    <t>School: William</t>
  </si>
  <si>
    <t>Quiana</t>
  </si>
  <si>
    <t>Scotch Court</t>
  </si>
  <si>
    <t>Scotland Green</t>
  </si>
  <si>
    <t>Scottwell Drive</t>
  </si>
  <si>
    <t>Scrubs Lane</t>
  </si>
  <si>
    <t>Sea Witch</t>
  </si>
  <si>
    <t>Searle Place</t>
  </si>
  <si>
    <t>Schwartz</t>
  </si>
  <si>
    <t>Searls Terrace</t>
  </si>
  <si>
    <t>Sebert Road</t>
  </si>
  <si>
    <t>Seeley Drive</t>
  </si>
  <si>
    <t>Seeley Drv</t>
  </si>
  <si>
    <t>Spennymoor</t>
  </si>
  <si>
    <t>Sefton Street</t>
  </si>
  <si>
    <t>Selbie Avenue</t>
  </si>
  <si>
    <t>Selborne Gardens</t>
  </si>
  <si>
    <t>Bonilla</t>
  </si>
  <si>
    <t>Selborne Walk</t>
  </si>
  <si>
    <t>Hewitt</t>
  </si>
  <si>
    <t>Selby Close</t>
  </si>
  <si>
    <t>Donita</t>
  </si>
  <si>
    <t>Selby Mews</t>
  </si>
  <si>
    <t>Shaunta</t>
  </si>
  <si>
    <t>Seldons Street</t>
  </si>
  <si>
    <t>Selhurst Close</t>
  </si>
  <si>
    <t>Selina Place</t>
  </si>
  <si>
    <t>Selkirk Road</t>
  </si>
  <si>
    <t>Sennen Walk</t>
  </si>
  <si>
    <t>Serbin Close</t>
  </si>
  <si>
    <t>Milagro</t>
  </si>
  <si>
    <t>Setchell Road</t>
  </si>
  <si>
    <t>Sewardstone Road</t>
  </si>
  <si>
    <t>Seyer Road</t>
  </si>
  <si>
    <t>Lorita</t>
  </si>
  <si>
    <t>Shacklewell Green</t>
  </si>
  <si>
    <t>Scot</t>
  </si>
  <si>
    <t>Patel</t>
  </si>
  <si>
    <t>Shacklewell Lane</t>
  </si>
  <si>
    <t>Shad Thames</t>
  </si>
  <si>
    <t>Hai</t>
  </si>
  <si>
    <t>Shadwell Gardens</t>
  </si>
  <si>
    <t>Neomi</t>
  </si>
  <si>
    <t>Shakespeare road</t>
  </si>
  <si>
    <t>Shakespeare Road</t>
  </si>
  <si>
    <t>Roslyn</t>
  </si>
  <si>
    <t>Shalfleet Drive</t>
  </si>
  <si>
    <t>Shand Street</t>
  </si>
  <si>
    <t>Shannon Close</t>
  </si>
  <si>
    <t>Shannon Place</t>
  </si>
  <si>
    <t>Sharon Road</t>
  </si>
  <si>
    <t>Sharsted Street</t>
  </si>
  <si>
    <t>Latricia</t>
  </si>
  <si>
    <t>Sharsted Villas</t>
  </si>
  <si>
    <t>Sheen Common</t>
  </si>
  <si>
    <t>Sheen Grove</t>
  </si>
  <si>
    <t>Woodstock</t>
  </si>
  <si>
    <t>Sheldon Road</t>
  </si>
  <si>
    <t>Sheldrake Place</t>
  </si>
  <si>
    <t>Shenlay Road</t>
  </si>
  <si>
    <t>Sunni</t>
  </si>
  <si>
    <t>Tristan</t>
  </si>
  <si>
    <t>Shenley Road</t>
  </si>
  <si>
    <t>Shepherdess Place</t>
  </si>
  <si>
    <t>Shepherd'S Leas</t>
  </si>
  <si>
    <t>Cohen</t>
  </si>
  <si>
    <t>Shepperton Place</t>
  </si>
  <si>
    <t>Sherrard Road</t>
  </si>
  <si>
    <t>Sherriff Road</t>
  </si>
  <si>
    <t>Vinson</t>
  </si>
  <si>
    <t>Sherry Square</t>
  </si>
  <si>
    <t>Shetland Road</t>
  </si>
  <si>
    <t>Caron</t>
  </si>
  <si>
    <t>Shillingford Street</t>
  </si>
  <si>
    <t>Shantel</t>
  </si>
  <si>
    <t>Ship Court</t>
  </si>
  <si>
    <t>Shirehall Lane</t>
  </si>
  <si>
    <t>Shirland Mews</t>
  </si>
  <si>
    <t>Shirland Villas</t>
  </si>
  <si>
    <t>Shirley Gardens</t>
  </si>
  <si>
    <t>Stocksfield</t>
  </si>
  <si>
    <t>Shirley Villas</t>
  </si>
  <si>
    <t>Shirlock Road</t>
  </si>
  <si>
    <t>Shore Road</t>
  </si>
  <si>
    <t>Elene</t>
  </si>
  <si>
    <t>Shorrolds Road</t>
  </si>
  <si>
    <t>Shorter's Court</t>
  </si>
  <si>
    <t>Patty</t>
  </si>
  <si>
    <t>Shrapnel Road</t>
  </si>
  <si>
    <t>Shrewsbury Villas</t>
  </si>
  <si>
    <t>Gillespie</t>
  </si>
  <si>
    <t>Shroton Street</t>
  </si>
  <si>
    <t>Shrubbery Close</t>
  </si>
  <si>
    <t>Shrublands Close</t>
  </si>
  <si>
    <t>Sibella Road</t>
  </si>
  <si>
    <t>Sidcup ROAD</t>
  </si>
  <si>
    <t>Sidney Grove</t>
  </si>
  <si>
    <t>Sidney Miller</t>
  </si>
  <si>
    <t>Silk Street</t>
  </si>
  <si>
    <t>Gertha</t>
  </si>
  <si>
    <t>Dukes</t>
  </si>
  <si>
    <t>Silver Birch</t>
  </si>
  <si>
    <t>Kaycee</t>
  </si>
  <si>
    <t>Simpson Place</t>
  </si>
  <si>
    <t>Simpson Street</t>
  </si>
  <si>
    <t>Gabriela</t>
  </si>
  <si>
    <t>Sims Walk</t>
  </si>
  <si>
    <t>Ellyn</t>
  </si>
  <si>
    <t>Single Place</t>
  </si>
  <si>
    <t>Singleton Street</t>
  </si>
  <si>
    <t>Cecile</t>
  </si>
  <si>
    <t>Sinnott Road</t>
  </si>
  <si>
    <t>Sir Alexander</t>
  </si>
  <si>
    <t>Theda</t>
  </si>
  <si>
    <t>Sispara Gardens</t>
  </si>
  <si>
    <t>Hiedi</t>
  </si>
  <si>
    <t>Six Acres</t>
  </si>
  <si>
    <t>Sandra</t>
  </si>
  <si>
    <t>Skeena Hill</t>
  </si>
  <si>
    <t>Skelton Court</t>
  </si>
  <si>
    <t>Camellia</t>
  </si>
  <si>
    <t>Sketchley Gardens</t>
  </si>
  <si>
    <t>Melina</t>
  </si>
  <si>
    <t>Skiffington Close</t>
  </si>
  <si>
    <t>Roselyn</t>
  </si>
  <si>
    <t>Godfrey</t>
  </si>
  <si>
    <t>Petworth</t>
  </si>
  <si>
    <t>Camp</t>
  </si>
  <si>
    <t>Skipsey Avenue</t>
  </si>
  <si>
    <t>Munoz</t>
  </si>
  <si>
    <t>Skipworth Road</t>
  </si>
  <si>
    <t>Carluke</t>
  </si>
  <si>
    <t>Slade Gardens</t>
  </si>
  <si>
    <t>Cranleigh</t>
  </si>
  <si>
    <t>Sladedale ROAD</t>
  </si>
  <si>
    <t>Slades Passage</t>
  </si>
  <si>
    <t>Slaughterhouse Lane</t>
  </si>
  <si>
    <t>Slough Court</t>
  </si>
  <si>
    <t>Slough Lane</t>
  </si>
  <si>
    <t>Smart Street</t>
  </si>
  <si>
    <t>Laci</t>
  </si>
  <si>
    <t>Smeaton Street</t>
  </si>
  <si>
    <t>Smith Close</t>
  </si>
  <si>
    <t>Smithfield Market</t>
  </si>
  <si>
    <t>Hershel</t>
  </si>
  <si>
    <t>Smithies Road</t>
  </si>
  <si>
    <t>Larson</t>
  </si>
  <si>
    <t>Smith's Square</t>
  </si>
  <si>
    <t>Snead Street</t>
  </si>
  <si>
    <t>Snells Park</t>
  </si>
  <si>
    <t>Snowdon Place</t>
  </si>
  <si>
    <t>Dung</t>
  </si>
  <si>
    <t>Snowdown Close</t>
  </si>
  <si>
    <t>Deetta</t>
  </si>
  <si>
    <t>Snowsfields</t>
  </si>
  <si>
    <t>Socrates Place</t>
  </si>
  <si>
    <t>Solent Road</t>
  </si>
  <si>
    <t>Soley Terrace</t>
  </si>
  <si>
    <t>Solomon Avenue</t>
  </si>
  <si>
    <t>Coulter</t>
  </si>
  <si>
    <t>Solomons Buildings</t>
  </si>
  <si>
    <t>Somerford Street</t>
  </si>
  <si>
    <t>Rayna</t>
  </si>
  <si>
    <t>Somers Villas</t>
  </si>
  <si>
    <t>Somerset Cottages</t>
  </si>
  <si>
    <t>Somerset Estate</t>
  </si>
  <si>
    <t>Somerset Road</t>
  </si>
  <si>
    <t>Lin</t>
  </si>
  <si>
    <t>Somerset Street</t>
  </si>
  <si>
    <t>Nohemi</t>
  </si>
  <si>
    <t>Somerville Road</t>
  </si>
  <si>
    <t>Sounding Alley</t>
  </si>
  <si>
    <t>South Africa</t>
  </si>
  <si>
    <t>Kaplan</t>
  </si>
  <si>
    <t>South Close</t>
  </si>
  <si>
    <t>Izetta</t>
  </si>
  <si>
    <t>South Crescent</t>
  </si>
  <si>
    <t>South Elder</t>
  </si>
  <si>
    <t>South Hill</t>
  </si>
  <si>
    <t>Moises</t>
  </si>
  <si>
    <t>South Place</t>
  </si>
  <si>
    <t>South Road</t>
  </si>
  <si>
    <t>Treasa</t>
  </si>
  <si>
    <t>South Tenter</t>
  </si>
  <si>
    <t>South Terrace</t>
  </si>
  <si>
    <t>Shaquana</t>
  </si>
  <si>
    <t>Southampton Mews</t>
  </si>
  <si>
    <t>Southampton Place</t>
  </si>
  <si>
    <t>Southborough Terrace</t>
  </si>
  <si>
    <t>Donnetta</t>
  </si>
  <si>
    <t>Southbrook Road</t>
  </si>
  <si>
    <t>Southdown Drive</t>
  </si>
  <si>
    <t>Southern Road</t>
  </si>
  <si>
    <t>Southern Row</t>
  </si>
  <si>
    <t>Southmoor Way</t>
  </si>
  <si>
    <t>Southover</t>
  </si>
  <si>
    <t>Armando</t>
  </si>
  <si>
    <t>Southridge Place</t>
  </si>
  <si>
    <t>Koch</t>
  </si>
  <si>
    <t>Southwick Yard</t>
  </si>
  <si>
    <t>Inger</t>
  </si>
  <si>
    <t>Southwold Road</t>
  </si>
  <si>
    <t>Spa Terrace</t>
  </si>
  <si>
    <t>Galina</t>
  </si>
  <si>
    <t>Spalding Road</t>
  </si>
  <si>
    <t>Spaniards Close</t>
  </si>
  <si>
    <t>Spanish Close</t>
  </si>
  <si>
    <t>Sparrows Row</t>
  </si>
  <si>
    <t>Sparta Street</t>
  </si>
  <si>
    <t>Spence Close</t>
  </si>
  <si>
    <t>Spezia Road</t>
  </si>
  <si>
    <t>Spindrift Avenue</t>
  </si>
  <si>
    <t>Spirit Quay</t>
  </si>
  <si>
    <t>Anja</t>
  </si>
  <si>
    <t>Splendour Walk</t>
  </si>
  <si>
    <t>Spondon Villas</t>
  </si>
  <si>
    <t>Spring Row</t>
  </si>
  <si>
    <t>Lavona</t>
  </si>
  <si>
    <t>Spring Street</t>
  </si>
  <si>
    <t>Spring Tide</t>
  </si>
  <si>
    <t>Springfield Road</t>
  </si>
  <si>
    <t>Marvella</t>
  </si>
  <si>
    <t>Springfield Walk</t>
  </si>
  <si>
    <t>Kacy</t>
  </si>
  <si>
    <t>Quintana</t>
  </si>
  <si>
    <t>Spur Road</t>
  </si>
  <si>
    <t>Raina</t>
  </si>
  <si>
    <t>Squirrels Close</t>
  </si>
  <si>
    <t>St Albans</t>
  </si>
  <si>
    <t>Annice</t>
  </si>
  <si>
    <t>St Albans's</t>
  </si>
  <si>
    <t>St Alphege</t>
  </si>
  <si>
    <t>St Antonys</t>
  </si>
  <si>
    <t>St Austell</t>
  </si>
  <si>
    <t>St Benet</t>
  </si>
  <si>
    <t>St Ermins</t>
  </si>
  <si>
    <t>Totnes</t>
  </si>
  <si>
    <t>Shona</t>
  </si>
  <si>
    <t>St Ewen's</t>
  </si>
  <si>
    <t>St Fillan's</t>
  </si>
  <si>
    <t>St Gabriels</t>
  </si>
  <si>
    <t>Zachary</t>
  </si>
  <si>
    <t>St Goar</t>
  </si>
  <si>
    <t>Carlisle</t>
  </si>
  <si>
    <t>St James'</t>
  </si>
  <si>
    <t>Ignacio</t>
  </si>
  <si>
    <t>St John</t>
  </si>
  <si>
    <t>St Louis</t>
  </si>
  <si>
    <t>St Loys</t>
  </si>
  <si>
    <t>St Marks</t>
  </si>
  <si>
    <t>Macy</t>
  </si>
  <si>
    <t>St Martin</t>
  </si>
  <si>
    <t>St Nicholas</t>
  </si>
  <si>
    <t>St Olives</t>
  </si>
  <si>
    <t>Tameka</t>
  </si>
  <si>
    <t>St Oswalds</t>
  </si>
  <si>
    <t>Monet</t>
  </si>
  <si>
    <t>St Paul's</t>
  </si>
  <si>
    <t>St Silas</t>
  </si>
  <si>
    <t>St Thomas'S</t>
  </si>
  <si>
    <t>Heidy</t>
  </si>
  <si>
    <t>Stables</t>
  </si>
  <si>
    <t>Mablethorpe</t>
  </si>
  <si>
    <t>Staces Terrace</t>
  </si>
  <si>
    <t>Stafford Street</t>
  </si>
  <si>
    <t>Bishops Castle</t>
  </si>
  <si>
    <t>Stamford Grove</t>
  </si>
  <si>
    <t>Tamera</t>
  </si>
  <si>
    <t>Stamp Place</t>
  </si>
  <si>
    <t>Devorah</t>
  </si>
  <si>
    <t>Stanard Close</t>
  </si>
  <si>
    <t>Black</t>
  </si>
  <si>
    <t>Stanbridge Road</t>
  </si>
  <si>
    <t>Stanhope Row</t>
  </si>
  <si>
    <t>Stanhope Villas</t>
  </si>
  <si>
    <t>Dessie</t>
  </si>
  <si>
    <t>Cormier</t>
  </si>
  <si>
    <t>Stanlake Villas</t>
  </si>
  <si>
    <t>Stannard Road</t>
  </si>
  <si>
    <t>Cori</t>
  </si>
  <si>
    <t>Stanstead Grove</t>
  </si>
  <si>
    <t>Staple Court</t>
  </si>
  <si>
    <t>Camilla</t>
  </si>
  <si>
    <t>Staple Inn</t>
  </si>
  <si>
    <t>Geoffrey</t>
  </si>
  <si>
    <t>Staple Street</t>
  </si>
  <si>
    <t>Staplehurst Rd</t>
  </si>
  <si>
    <t>Staples Corner</t>
  </si>
  <si>
    <t>Reatha</t>
  </si>
  <si>
    <t>Star Alley</t>
  </si>
  <si>
    <t>Star of</t>
  </si>
  <si>
    <t>Barrow-In-Furness</t>
  </si>
  <si>
    <t>Joeann</t>
  </si>
  <si>
    <t>Star Yard</t>
  </si>
  <si>
    <t>Genie</t>
  </si>
  <si>
    <t>Starfield Road</t>
  </si>
  <si>
    <t>Basilia</t>
  </si>
  <si>
    <t>States(?) Court</t>
  </si>
  <si>
    <t>Station Chambers</t>
  </si>
  <si>
    <t>Station Estate</t>
  </si>
  <si>
    <t>Stover</t>
  </si>
  <si>
    <t>Station Garage</t>
  </si>
  <si>
    <t>Leila</t>
  </si>
  <si>
    <t>Station Parade</t>
  </si>
  <si>
    <t>Station Passage</t>
  </si>
  <si>
    <t>Jacqui</t>
  </si>
  <si>
    <t>Station Place</t>
  </si>
  <si>
    <t>Robertson</t>
  </si>
  <si>
    <t>Station Rise</t>
  </si>
  <si>
    <t>Hoover</t>
  </si>
  <si>
    <t>Station Street</t>
  </si>
  <si>
    <t>Leatha</t>
  </si>
  <si>
    <t>Station Way</t>
  </si>
  <si>
    <t>Malia</t>
  </si>
  <si>
    <t>Jacinta</t>
  </si>
  <si>
    <t>Steeds Road</t>
  </si>
  <si>
    <t>Eboni</t>
  </si>
  <si>
    <t>Fulton</t>
  </si>
  <si>
    <t>Steeles Road</t>
  </si>
  <si>
    <t>Steer Cottages</t>
  </si>
  <si>
    <t>Price</t>
  </si>
  <si>
    <t>Stephen Court</t>
  </si>
  <si>
    <t>Koehler</t>
  </si>
  <si>
    <t>Sterndale Place</t>
  </si>
  <si>
    <t>Sternhill Lane</t>
  </si>
  <si>
    <t>Stevedore Street</t>
  </si>
  <si>
    <t>Stevenson Crescent</t>
  </si>
  <si>
    <t>Steventon Road</t>
  </si>
  <si>
    <t>Steward Road</t>
  </si>
  <si>
    <t>Hager</t>
  </si>
  <si>
    <t>Stewards Place</t>
  </si>
  <si>
    <t>Stewart Green</t>
  </si>
  <si>
    <t>Stewarts Buildings</t>
  </si>
  <si>
    <t>Alethea</t>
  </si>
  <si>
    <t>Stewartsby Close</t>
  </si>
  <si>
    <t>Murillo</t>
  </si>
  <si>
    <t>Stockfield Road</t>
  </si>
  <si>
    <t>Stockwell Lane</t>
  </si>
  <si>
    <t>Wellington</t>
  </si>
  <si>
    <t>Stokes Road</t>
  </si>
  <si>
    <t>Stone Hall</t>
  </si>
  <si>
    <t>Tonja</t>
  </si>
  <si>
    <t>Stonechat Square</t>
  </si>
  <si>
    <t>Burl</t>
  </si>
  <si>
    <t>Stonells Road</t>
  </si>
  <si>
    <t>Solange</t>
  </si>
  <si>
    <t>Storer STREET</t>
  </si>
  <si>
    <t>Dalila</t>
  </si>
  <si>
    <t>Stork Road</t>
  </si>
  <si>
    <t>Adeline</t>
  </si>
  <si>
    <t>Stoughton Close</t>
  </si>
  <si>
    <t>Karissa</t>
  </si>
  <si>
    <t>Stowe Road</t>
  </si>
  <si>
    <t>Sybil</t>
  </si>
  <si>
    <t>Stradbroke Road</t>
  </si>
  <si>
    <t>Ammie</t>
  </si>
  <si>
    <t>Stradella Road</t>
  </si>
  <si>
    <t>Straightsmouth</t>
  </si>
  <si>
    <t>Marcy</t>
  </si>
  <si>
    <t>Strand On</t>
  </si>
  <si>
    <t>Strand West</t>
  </si>
  <si>
    <t>Lorriane</t>
  </si>
  <si>
    <t>Strangways Terrace</t>
  </si>
  <si>
    <t>Rolando</t>
  </si>
  <si>
    <t>Stratford Road</t>
  </si>
  <si>
    <t>Charlena</t>
  </si>
  <si>
    <t>Strathearn Cottages</t>
  </si>
  <si>
    <t>Stratheden House</t>
  </si>
  <si>
    <t>Stratheden Villas</t>
  </si>
  <si>
    <t>Mitsuko</t>
  </si>
  <si>
    <t>Strathmore Terrace</t>
  </si>
  <si>
    <t>Strathnairn Street</t>
  </si>
  <si>
    <t>Tena</t>
  </si>
  <si>
    <t>Stratton Street</t>
  </si>
  <si>
    <t>Streatfield Ave</t>
  </si>
  <si>
    <t>Phoebe</t>
  </si>
  <si>
    <t>Streatham Park</t>
  </si>
  <si>
    <t>Streatham Place</t>
  </si>
  <si>
    <t>Lore</t>
  </si>
  <si>
    <t>Streetfield Mews</t>
  </si>
  <si>
    <t>Strode Close</t>
  </si>
  <si>
    <t>Zimmerman</t>
  </si>
  <si>
    <t>Strode Road</t>
  </si>
  <si>
    <t>Tywyn</t>
  </si>
  <si>
    <t>Un</t>
  </si>
  <si>
    <t>Strone Road</t>
  </si>
  <si>
    <t>Stroud Road</t>
  </si>
  <si>
    <t>Antionette</t>
  </si>
  <si>
    <t>Stuart Avenue</t>
  </si>
  <si>
    <t>Melba</t>
  </si>
  <si>
    <t>Stucley Place</t>
  </si>
  <si>
    <t>Studio Place</t>
  </si>
  <si>
    <t>Studley Avenue</t>
  </si>
  <si>
    <t>Sturdy Road</t>
  </si>
  <si>
    <t>Sturge Street</t>
  </si>
  <si>
    <t>Sturry Street</t>
  </si>
  <si>
    <t>Sudbourne Road</t>
  </si>
  <si>
    <t>Thresa</t>
  </si>
  <si>
    <t>Suez Terrace</t>
  </si>
  <si>
    <t>Ezekiel</t>
  </si>
  <si>
    <t>Suffolk Park</t>
  </si>
  <si>
    <t>Mozell</t>
  </si>
  <si>
    <t>Suffolk Road</t>
  </si>
  <si>
    <t>Sugar Loaf</t>
  </si>
  <si>
    <t>Sultan Road</t>
  </si>
  <si>
    <t>Sumatra Road</t>
  </si>
  <si>
    <t>Summerfield Street</t>
  </si>
  <si>
    <t>Summers Row</t>
  </si>
  <si>
    <t>Aberfeldy</t>
  </si>
  <si>
    <t>Summers Town</t>
  </si>
  <si>
    <t>Rena</t>
  </si>
  <si>
    <t>Summerstown</t>
  </si>
  <si>
    <t>Woodrow</t>
  </si>
  <si>
    <t>Sumner Avenue</t>
  </si>
  <si>
    <t>Sumner Estate</t>
  </si>
  <si>
    <t>Sumner Street</t>
  </si>
  <si>
    <t>Evie</t>
  </si>
  <si>
    <t>Sun Cottages</t>
  </si>
  <si>
    <t>Bonds</t>
  </si>
  <si>
    <t>Sun Lane</t>
  </si>
  <si>
    <t>Jeanmarie</t>
  </si>
  <si>
    <t>Sun Road</t>
  </si>
  <si>
    <t>Sun Tavern</t>
  </si>
  <si>
    <t>Wonda</t>
  </si>
  <si>
    <t>Sun Terrace</t>
  </si>
  <si>
    <t>Sunbury Avenue</t>
  </si>
  <si>
    <t>Pete</t>
  </si>
  <si>
    <t>Sunbury Workshops</t>
  </si>
  <si>
    <t>Sundew AVE</t>
  </si>
  <si>
    <t>Sunfield Cottages</t>
  </si>
  <si>
    <t>Sunny Crescent</t>
  </si>
  <si>
    <t>Sunnycroft</t>
  </si>
  <si>
    <t>Sunnycroft RD</t>
  </si>
  <si>
    <t>Zella</t>
  </si>
  <si>
    <t>Sunnydene Street</t>
  </si>
  <si>
    <t>Sunnyhill Road</t>
  </si>
  <si>
    <t>Sunnyside</t>
  </si>
  <si>
    <t>Pearlene</t>
  </si>
  <si>
    <t>Sunnyside Cottages</t>
  </si>
  <si>
    <t>Sunset Road</t>
  </si>
  <si>
    <t>Surrey Commercial</t>
  </si>
  <si>
    <t>Mariano</t>
  </si>
  <si>
    <t>Surrey Cottage</t>
  </si>
  <si>
    <t>Surrey Mews</t>
  </si>
  <si>
    <t>Larissa</t>
  </si>
  <si>
    <t>Surrey Villa</t>
  </si>
  <si>
    <t>Sussex Gardens</t>
  </si>
  <si>
    <t>Ragland</t>
  </si>
  <si>
    <t>Sussex Terrace</t>
  </si>
  <si>
    <t>Sutherland Gardens</t>
  </si>
  <si>
    <t>Weybridge</t>
  </si>
  <si>
    <t>Alycia</t>
  </si>
  <si>
    <t>Sutherland Street</t>
  </si>
  <si>
    <t>Sutton C+F931rt</t>
  </si>
  <si>
    <t>Sutton Estate</t>
  </si>
  <si>
    <t>Sutton Row</t>
  </si>
  <si>
    <t>Ballycastle</t>
  </si>
  <si>
    <t>Swady Hill</t>
  </si>
  <si>
    <t>Jennell</t>
  </si>
  <si>
    <t>Swains Road</t>
  </si>
  <si>
    <t>Swallow Close</t>
  </si>
  <si>
    <t>Kenley</t>
  </si>
  <si>
    <t>Swallow Drive</t>
  </si>
  <si>
    <t>Swallow Gardens</t>
  </si>
  <si>
    <t>Swan Alley</t>
  </si>
  <si>
    <t>Swan Lane</t>
  </si>
  <si>
    <t>Mclaughlin</t>
  </si>
  <si>
    <t>Swan Yard</t>
  </si>
  <si>
    <t>Ja</t>
  </si>
  <si>
    <t>Swansland Gardens</t>
  </si>
  <si>
    <t>Regina</t>
  </si>
  <si>
    <t>Scruggs</t>
  </si>
  <si>
    <t>Sweden Gate</t>
  </si>
  <si>
    <t>Zelma</t>
  </si>
  <si>
    <t>Sweedland Court</t>
  </si>
  <si>
    <t>Swiss Villas</t>
  </si>
  <si>
    <t>Sycamore Close</t>
  </si>
  <si>
    <t>Sydney Cottages</t>
  </si>
  <si>
    <t>Sydney Street</t>
  </si>
  <si>
    <t>Symons Street</t>
  </si>
  <si>
    <t>Synagogue</t>
  </si>
  <si>
    <t>Tabernacle Square</t>
  </si>
  <si>
    <t>Mcnair</t>
  </si>
  <si>
    <t>Tachbrook Mews</t>
  </si>
  <si>
    <t>Eura</t>
  </si>
  <si>
    <t>Tailworth Street</t>
  </si>
  <si>
    <t>Talfour Road</t>
  </si>
  <si>
    <t>Tamar Street</t>
  </si>
  <si>
    <t>Tanfield Court</t>
  </si>
  <si>
    <t>Tangle Tree</t>
  </si>
  <si>
    <t>Daphne</t>
  </si>
  <si>
    <t>Tanhurst Walk</t>
  </si>
  <si>
    <t>Harrington</t>
  </si>
  <si>
    <t>Tankerton Houses</t>
  </si>
  <si>
    <t>Yee</t>
  </si>
  <si>
    <t>Tankerville Road</t>
  </si>
  <si>
    <t>Delmer</t>
  </si>
  <si>
    <t>Tant Avenue</t>
  </si>
  <si>
    <t>Tariff Road</t>
  </si>
  <si>
    <t>Tarnwood Park</t>
  </si>
  <si>
    <t>Tarragon Close</t>
  </si>
  <si>
    <t>Ashanti</t>
  </si>
  <si>
    <t>Tarver Road</t>
  </si>
  <si>
    <t>Belinda</t>
  </si>
  <si>
    <t>Tash Street</t>
  </si>
  <si>
    <t>Tatnell Rd</t>
  </si>
  <si>
    <t>Tatnell Road</t>
  </si>
  <si>
    <t>Lorena</t>
  </si>
  <si>
    <t>Tattersall Close</t>
  </si>
  <si>
    <t>Jenni</t>
  </si>
  <si>
    <t>Tattle Court</t>
  </si>
  <si>
    <t>Hamm</t>
  </si>
  <si>
    <t>Taunton Avenue</t>
  </si>
  <si>
    <t>Taunton Place</t>
  </si>
  <si>
    <t>Taverners Way</t>
  </si>
  <si>
    <t>Corsham</t>
  </si>
  <si>
    <t>Taybridge Road</t>
  </si>
  <si>
    <t>Latia</t>
  </si>
  <si>
    <t>Taylor ClS</t>
  </si>
  <si>
    <t>Kelvin</t>
  </si>
  <si>
    <t>Taylors Buildings</t>
  </si>
  <si>
    <t>Taylors Cottages</t>
  </si>
  <si>
    <t>Lashawnda</t>
  </si>
  <si>
    <t>Tayport Close</t>
  </si>
  <si>
    <t>Vivien</t>
  </si>
  <si>
    <t>Teale Street</t>
  </si>
  <si>
    <t>Debbie</t>
  </si>
  <si>
    <t>Tehidy Villas</t>
  </si>
  <si>
    <t>Racquel</t>
  </si>
  <si>
    <t>Teignmouth Close</t>
  </si>
  <si>
    <t>Linsey</t>
  </si>
  <si>
    <t>Telfer Close</t>
  </si>
  <si>
    <t>Jung</t>
  </si>
  <si>
    <t>Templar Street</t>
  </si>
  <si>
    <t>Hardy</t>
  </si>
  <si>
    <t>Temple Buildings</t>
  </si>
  <si>
    <t>Shonda</t>
  </si>
  <si>
    <t>Temple Place</t>
  </si>
  <si>
    <t>Verwood</t>
  </si>
  <si>
    <t>Temple Villas</t>
  </si>
  <si>
    <t>Lisandra</t>
  </si>
  <si>
    <t>Templeman Road</t>
  </si>
  <si>
    <t>Mckinney</t>
  </si>
  <si>
    <t>Tenby Close</t>
  </si>
  <si>
    <t>Tenby Road</t>
  </si>
  <si>
    <t>Tench Street</t>
  </si>
  <si>
    <t>Tenison Court</t>
  </si>
  <si>
    <t>Sabrina</t>
  </si>
  <si>
    <t>Tenter Ground</t>
  </si>
  <si>
    <t>Tenterden Gardens</t>
  </si>
  <si>
    <t>Teresa Walk</t>
  </si>
  <si>
    <t>Terrace Houses</t>
  </si>
  <si>
    <t>Moser</t>
  </si>
  <si>
    <t>Terrace Villas</t>
  </si>
  <si>
    <t>Terrapin Road</t>
  </si>
  <si>
    <t>Tewkesbury Road</t>
  </si>
  <si>
    <t>Tewkesbury Terrace</t>
  </si>
  <si>
    <t>Laura</t>
  </si>
  <si>
    <t>Thackeray Avenue</t>
  </si>
  <si>
    <t>Tomoko</t>
  </si>
  <si>
    <t>Thackeray Close</t>
  </si>
  <si>
    <t>Thames Street</t>
  </si>
  <si>
    <t>Cummins</t>
  </si>
  <si>
    <t>Thameside Industrial</t>
  </si>
  <si>
    <t>Thane Villas</t>
  </si>
  <si>
    <t>Washburn</t>
  </si>
  <si>
    <t>Thanet Cottages</t>
  </si>
  <si>
    <t>Minta</t>
  </si>
  <si>
    <t>Thanet Street</t>
  </si>
  <si>
    <t>Margart</t>
  </si>
  <si>
    <t>Summers</t>
  </si>
  <si>
    <t>Thatchouse Court</t>
  </si>
  <si>
    <t>Thaxted Road</t>
  </si>
  <si>
    <t>Thayer Street</t>
  </si>
  <si>
    <t>Machynlleth</t>
  </si>
  <si>
    <t>The Alders</t>
  </si>
  <si>
    <t>The Brookdales</t>
  </si>
  <si>
    <t>The Byeway</t>
  </si>
  <si>
    <t>The Castle</t>
  </si>
  <si>
    <t>Glayds</t>
  </si>
  <si>
    <t>The Causeway</t>
  </si>
  <si>
    <t>Heller</t>
  </si>
  <si>
    <t>The City</t>
  </si>
  <si>
    <t>The Concourse</t>
  </si>
  <si>
    <t>Vargas</t>
  </si>
  <si>
    <t>The Curiosities</t>
  </si>
  <si>
    <t>The Dell</t>
  </si>
  <si>
    <t>The Galleries</t>
  </si>
  <si>
    <t>Nereida</t>
  </si>
  <si>
    <t>The Grangeway</t>
  </si>
  <si>
    <t>The Hale</t>
  </si>
  <si>
    <t>Glossop</t>
  </si>
  <si>
    <t>Freddie</t>
  </si>
  <si>
    <t>The Hawthorns</t>
  </si>
  <si>
    <t>The Homesteads</t>
  </si>
  <si>
    <t>The Keep</t>
  </si>
  <si>
    <t>Dulas</t>
  </si>
  <si>
    <t>The Larches</t>
  </si>
  <si>
    <t>The Laurels</t>
  </si>
  <si>
    <t>Reese</t>
  </si>
  <si>
    <t>The Lincolns</t>
  </si>
  <si>
    <t>The London</t>
  </si>
  <si>
    <t>The Moorings</t>
  </si>
  <si>
    <t>Chae</t>
  </si>
  <si>
    <t>Elizabeth</t>
  </si>
  <si>
    <t>The Opening</t>
  </si>
  <si>
    <t>The Oval</t>
  </si>
  <si>
    <t>Georgetta</t>
  </si>
  <si>
    <t>The Pavement</t>
  </si>
  <si>
    <t>The Platt</t>
  </si>
  <si>
    <t>The Royal</t>
  </si>
  <si>
    <t>The Sanctuary</t>
  </si>
  <si>
    <t>The Sandlings</t>
  </si>
  <si>
    <t>The View</t>
  </si>
  <si>
    <t>The Vineries</t>
  </si>
  <si>
    <t>Sherie</t>
  </si>
  <si>
    <t>Hagan</t>
  </si>
  <si>
    <t>The Wells</t>
  </si>
  <si>
    <t>Hernandez</t>
  </si>
  <si>
    <t>Theobald Road</t>
  </si>
  <si>
    <t>Grisel</t>
  </si>
  <si>
    <t>Theobalds Cottages</t>
  </si>
  <si>
    <t>Mose</t>
  </si>
  <si>
    <t>Theodore Road</t>
  </si>
  <si>
    <t>Nestor</t>
  </si>
  <si>
    <t>Theresa Road</t>
  </si>
  <si>
    <t>Wood</t>
  </si>
  <si>
    <t>Thetford Cottages</t>
  </si>
  <si>
    <t>Carlota</t>
  </si>
  <si>
    <t>Thirlmere Road</t>
  </si>
  <si>
    <t>Thirza Place</t>
  </si>
  <si>
    <t>Thistlebrook</t>
  </si>
  <si>
    <t>Caitlyn</t>
  </si>
  <si>
    <t>Thistlewaite Road</t>
  </si>
  <si>
    <t>Cecille</t>
  </si>
  <si>
    <t>Thomas Cottages</t>
  </si>
  <si>
    <t>Thomas's Passage</t>
  </si>
  <si>
    <t>Dani</t>
  </si>
  <si>
    <t>Thornbury</t>
  </si>
  <si>
    <t>Jeanne</t>
  </si>
  <si>
    <t>Benavides</t>
  </si>
  <si>
    <t>Thornbury Close</t>
  </si>
  <si>
    <t>Thorndike Close</t>
  </si>
  <si>
    <t>Thorngate Road</t>
  </si>
  <si>
    <t>Thorngrove Road</t>
  </si>
  <si>
    <t>Thornhill Street</t>
  </si>
  <si>
    <t>Thornley Place</t>
  </si>
  <si>
    <t>Thornwood Close</t>
  </si>
  <si>
    <t>Alease</t>
  </si>
  <si>
    <t>Thoydon Road</t>
  </si>
  <si>
    <t>Elayne</t>
  </si>
  <si>
    <t>Thrale Street</t>
  </si>
  <si>
    <t>Thrawl Street</t>
  </si>
  <si>
    <t>Three Crane</t>
  </si>
  <si>
    <t>Rivka</t>
  </si>
  <si>
    <t>Three Cups</t>
  </si>
  <si>
    <t>Three Tuns</t>
  </si>
  <si>
    <t>Alice</t>
  </si>
  <si>
    <t>Three Turks</t>
  </si>
  <si>
    <t>Chantel</t>
  </si>
  <si>
    <t>Throgmorton Chambers</t>
  </si>
  <si>
    <t>Throwley Close</t>
  </si>
  <si>
    <t>Melida</t>
  </si>
  <si>
    <t>Thurliegh Road</t>
  </si>
  <si>
    <t>Phylis</t>
  </si>
  <si>
    <t>Elanor</t>
  </si>
  <si>
    <t>Thurloe Place</t>
  </si>
  <si>
    <t>Thursa Terrace</t>
  </si>
  <si>
    <t>Thurso Street</t>
  </si>
  <si>
    <t>Thyra Grove</t>
  </si>
  <si>
    <t>Tichborne Street</t>
  </si>
  <si>
    <t>Tidbury Street</t>
  </si>
  <si>
    <t>Tiger Public</t>
  </si>
  <si>
    <t>Tilbury Close</t>
  </si>
  <si>
    <t>Tilia Walk</t>
  </si>
  <si>
    <t>Tilice Road</t>
  </si>
  <si>
    <t>Tillett Close</t>
  </si>
  <si>
    <t>Tilling Road</t>
  </si>
  <si>
    <t>Brooke</t>
  </si>
  <si>
    <t>Tilney Gardens</t>
  </si>
  <si>
    <t>Esposito</t>
  </si>
  <si>
    <t>Tilney Street</t>
  </si>
  <si>
    <t>Tilson Road</t>
  </si>
  <si>
    <t>Tilston Close</t>
  </si>
  <si>
    <t>Timber Pond</t>
  </si>
  <si>
    <t>Time Square</t>
  </si>
  <si>
    <t>Micaela</t>
  </si>
  <si>
    <t>Timothy Road</t>
  </si>
  <si>
    <t>Emilee</t>
  </si>
  <si>
    <t>Tysons Yard</t>
  </si>
  <si>
    <t>Ethelyn</t>
  </si>
  <si>
    <t>Cherry</t>
  </si>
  <si>
    <t>Tysson Cottages</t>
  </si>
  <si>
    <t>Tyville Road</t>
  </si>
  <si>
    <t>Uamvar Street</t>
  </si>
  <si>
    <t>Roxann</t>
  </si>
  <si>
    <t>Udall Street</t>
  </si>
  <si>
    <t>Trena</t>
  </si>
  <si>
    <t>Uffington Road</t>
  </si>
  <si>
    <t>Ulster Place</t>
  </si>
  <si>
    <t>Yazzie</t>
  </si>
  <si>
    <t>Ulverston Road</t>
  </si>
  <si>
    <t>Umbria Street</t>
  </si>
  <si>
    <t>Underhill Passage</t>
  </si>
  <si>
    <t>Josefine</t>
  </si>
  <si>
    <t>Undine Street</t>
  </si>
  <si>
    <t>Unicorn Court</t>
  </si>
  <si>
    <t>Dukinfield</t>
  </si>
  <si>
    <t>Tabetha</t>
  </si>
  <si>
    <t>Union Cottages</t>
  </si>
  <si>
    <t>Union Workhouse</t>
  </si>
  <si>
    <t>Upchurch Close</t>
  </si>
  <si>
    <t>Maricruz</t>
  </si>
  <si>
    <t>Upcott Street</t>
  </si>
  <si>
    <t>Caren</t>
  </si>
  <si>
    <t>Upgrove Manor</t>
  </si>
  <si>
    <t>Jayne</t>
  </si>
  <si>
    <t>Upper Albany</t>
  </si>
  <si>
    <t>Moreland</t>
  </si>
  <si>
    <t>Upper Avenue</t>
  </si>
  <si>
    <t>Nenita</t>
  </si>
  <si>
    <t>Upper Berkeley</t>
  </si>
  <si>
    <t>Upper Boston</t>
  </si>
  <si>
    <t>Upper Chenies</t>
  </si>
  <si>
    <t>Lowestoft</t>
  </si>
  <si>
    <t>Ludie</t>
  </si>
  <si>
    <t>Upper Coleshill</t>
  </si>
  <si>
    <t>Guadalupe</t>
  </si>
  <si>
    <t>Block</t>
  </si>
  <si>
    <t>Upper College</t>
  </si>
  <si>
    <t>Upper Corrington</t>
  </si>
  <si>
    <t>Hang</t>
  </si>
  <si>
    <t>Upper Craven</t>
  </si>
  <si>
    <t>Upper Gloucester</t>
  </si>
  <si>
    <t>Upper Grange</t>
  </si>
  <si>
    <t>Cobb</t>
  </si>
  <si>
    <t>Upper Grosvenor</t>
  </si>
  <si>
    <t>Upper Hartland</t>
  </si>
  <si>
    <t>Stockbridge</t>
  </si>
  <si>
    <t>Upper Holland</t>
  </si>
  <si>
    <t>Upper Islington</t>
  </si>
  <si>
    <t>Upper Lismore</t>
  </si>
  <si>
    <t>Kenney</t>
  </si>
  <si>
    <t>Upper Market</t>
  </si>
  <si>
    <t>Upper Montagu</t>
  </si>
  <si>
    <t>Upper Montague</t>
  </si>
  <si>
    <t>Upper Mount</t>
  </si>
  <si>
    <t>Upper Ogle</t>
  </si>
  <si>
    <t>Upper Randall</t>
  </si>
  <si>
    <t>Myrtle</t>
  </si>
  <si>
    <t>Upper Rathbone</t>
  </si>
  <si>
    <t>Holsworthy</t>
  </si>
  <si>
    <t>Upper Smith</t>
  </si>
  <si>
    <t>Upper Storer</t>
  </si>
  <si>
    <t>Upper Street</t>
  </si>
  <si>
    <t>Upper Terrace</t>
  </si>
  <si>
    <t>Upper Walthamstow</t>
  </si>
  <si>
    <t>Darius</t>
  </si>
  <si>
    <t>Upper Whistler</t>
  </si>
  <si>
    <t>Phyllis</t>
  </si>
  <si>
    <t>Upper Woodland</t>
  </si>
  <si>
    <t>Tamar</t>
  </si>
  <si>
    <t>Uverdale Road</t>
  </si>
  <si>
    <t>Shalon</t>
  </si>
  <si>
    <t>Champion</t>
  </si>
  <si>
    <t>Vale Lane</t>
  </si>
  <si>
    <t>Nedra</t>
  </si>
  <si>
    <t>Vale Parade</t>
  </si>
  <si>
    <t>Valmar Road</t>
  </si>
  <si>
    <t>Vant Road</t>
  </si>
  <si>
    <t>Velia</t>
  </si>
  <si>
    <t>Varden Close</t>
  </si>
  <si>
    <t>Lise</t>
  </si>
  <si>
    <t>Vardens Road</t>
  </si>
  <si>
    <t>Nunez</t>
  </si>
  <si>
    <t>Varley Parade</t>
  </si>
  <si>
    <t>Varley Road</t>
  </si>
  <si>
    <t>Varna Road</t>
  </si>
  <si>
    <t>Vauban Street</t>
  </si>
  <si>
    <t>Vikki</t>
  </si>
  <si>
    <t>Vaughan Estate</t>
  </si>
  <si>
    <t>Liliana</t>
  </si>
  <si>
    <t>Vaughan Road</t>
  </si>
  <si>
    <t>Venue Street</t>
  </si>
  <si>
    <t>Melodie</t>
  </si>
  <si>
    <t>Vernon Mews</t>
  </si>
  <si>
    <t>Ahmad</t>
  </si>
  <si>
    <t>Verulam Buildings</t>
  </si>
  <si>
    <t>Kellie</t>
  </si>
  <si>
    <t>Verulam Terrace</t>
  </si>
  <si>
    <t>Shantae</t>
  </si>
  <si>
    <t>Vibart Gardens</t>
  </si>
  <si>
    <t>Vicarage</t>
  </si>
  <si>
    <t>Story</t>
  </si>
  <si>
    <t>Vicarage Lane</t>
  </si>
  <si>
    <t>Vicarage Parade</t>
  </si>
  <si>
    <t>Crain</t>
  </si>
  <si>
    <t>Vicarage Street</t>
  </si>
  <si>
    <t>Crista</t>
  </si>
  <si>
    <t>Vicarage Way</t>
  </si>
  <si>
    <t>Dawson</t>
  </si>
  <si>
    <t>Viceroy Close</t>
  </si>
  <si>
    <t>Lashaunda</t>
  </si>
  <si>
    <t>Viceroy Road</t>
  </si>
  <si>
    <t>Keira</t>
  </si>
  <si>
    <t>Victoria Gardens</t>
  </si>
  <si>
    <t>Victoria Green</t>
  </si>
  <si>
    <t>Victoria Park</t>
  </si>
  <si>
    <t>Elisa</t>
  </si>
  <si>
    <t>Victoria Rise</t>
  </si>
  <si>
    <t>Victoxla Road</t>
  </si>
  <si>
    <t>Slyvia</t>
  </si>
  <si>
    <t>Vie Villas</t>
  </si>
  <si>
    <t>Vigo Lane</t>
  </si>
  <si>
    <t>Galvan</t>
  </si>
  <si>
    <t>Village Mount</t>
  </si>
  <si>
    <t>Villas</t>
  </si>
  <si>
    <t>Vince Street</t>
  </si>
  <si>
    <t>Tyesha</t>
  </si>
  <si>
    <t>Vincent Mews</t>
  </si>
  <si>
    <t>Idalia</t>
  </si>
  <si>
    <t>Vincent Road</t>
  </si>
  <si>
    <t>Vincent Row</t>
  </si>
  <si>
    <t>Vine Street</t>
  </si>
  <si>
    <t>Blanco</t>
  </si>
  <si>
    <t>Vinegar Street</t>
  </si>
  <si>
    <t>Vineries Bank</t>
  </si>
  <si>
    <t>Vineyard Close</t>
  </si>
  <si>
    <t>Violet Road</t>
  </si>
  <si>
    <t>Violet Villa</t>
  </si>
  <si>
    <t>Vivian Way</t>
  </si>
  <si>
    <t>Vyner Road</t>
  </si>
  <si>
    <t>Waddington Street</t>
  </si>
  <si>
    <t>Waddington Way</t>
  </si>
  <si>
    <t>Killin</t>
  </si>
  <si>
    <t>Wade House</t>
  </si>
  <si>
    <t>Wadham Avenue</t>
  </si>
  <si>
    <t>Rosann</t>
  </si>
  <si>
    <t>Craft</t>
  </si>
  <si>
    <t>Efren</t>
  </si>
  <si>
    <t>Wagners Buildings</t>
  </si>
  <si>
    <t>Wagstaff Buildings</t>
  </si>
  <si>
    <t>Villarreal</t>
  </si>
  <si>
    <t>Wake Street</t>
  </si>
  <si>
    <t>Lucinda</t>
  </si>
  <si>
    <t>Wakefield Place</t>
  </si>
  <si>
    <t>Efrain</t>
  </si>
  <si>
    <t>Wakeham Street</t>
  </si>
  <si>
    <t>Kristi</t>
  </si>
  <si>
    <t>Wakley Street</t>
  </si>
  <si>
    <t>Walberswick Street</t>
  </si>
  <si>
    <t>Walbutton Road</t>
  </si>
  <si>
    <t>Melania</t>
  </si>
  <si>
    <t>Walcombe Avenue</t>
  </si>
  <si>
    <t>Lucila</t>
  </si>
  <si>
    <t>Waldeck Grove</t>
  </si>
  <si>
    <t>Sadie</t>
  </si>
  <si>
    <t>Walden Way</t>
  </si>
  <si>
    <t>Waldram Crescent</t>
  </si>
  <si>
    <t>Walham Rise</t>
  </si>
  <si>
    <t>Wallaces Yard</t>
  </si>
  <si>
    <t>Wallgrave Terrace</t>
  </si>
  <si>
    <t>Walls Terrace</t>
  </si>
  <si>
    <t>Wallside</t>
  </si>
  <si>
    <t>Camille</t>
  </si>
  <si>
    <t>Walmer Gardens</t>
  </si>
  <si>
    <t>Walmer Place</t>
  </si>
  <si>
    <t>Walnut Court</t>
  </si>
  <si>
    <t>Kami</t>
  </si>
  <si>
    <t>Walnut Gardens</t>
  </si>
  <si>
    <t>Jayme</t>
  </si>
  <si>
    <t>Walnut Tree</t>
  </si>
  <si>
    <t>Shaina</t>
  </si>
  <si>
    <t>Walpole Mews</t>
  </si>
  <si>
    <t>Walters Way</t>
  </si>
  <si>
    <t>Waltham Park</t>
  </si>
  <si>
    <t>Walton Villas</t>
  </si>
  <si>
    <t>Saran</t>
  </si>
  <si>
    <t>Walworth Villas</t>
  </si>
  <si>
    <t>Wandsworth Enterprise</t>
  </si>
  <si>
    <t>Wandsworth Road</t>
  </si>
  <si>
    <t>Warberry Road</t>
  </si>
  <si>
    <t>Warburton Close</t>
  </si>
  <si>
    <t>Kim</t>
  </si>
  <si>
    <t>Ward Hall</t>
  </si>
  <si>
    <t>Maybell</t>
  </si>
  <si>
    <t>Hebert</t>
  </si>
  <si>
    <t>Ward Road</t>
  </si>
  <si>
    <t>Wardalls Gr</t>
  </si>
  <si>
    <t>Wardley Street</t>
  </si>
  <si>
    <t>Wards Cottages</t>
  </si>
  <si>
    <t>Warley Road</t>
  </si>
  <si>
    <t>Warley Street</t>
  </si>
  <si>
    <t>Warner Road</t>
  </si>
  <si>
    <t>Lizbeth</t>
  </si>
  <si>
    <t>Warwick Grove</t>
  </si>
  <si>
    <t>Warwick House</t>
  </si>
  <si>
    <t>Warwick Villas</t>
  </si>
  <si>
    <t>Mcleod</t>
  </si>
  <si>
    <t>Washington Street</t>
  </si>
  <si>
    <t>Gita</t>
  </si>
  <si>
    <t>Water Mews</t>
  </si>
  <si>
    <t>Water Street</t>
  </si>
  <si>
    <t>Von</t>
  </si>
  <si>
    <t>Waterden ROAD</t>
  </si>
  <si>
    <t>female]</t>
  </si>
  <si>
    <t>Watergate Street</t>
  </si>
  <si>
    <t>Waterlow Road</t>
  </si>
  <si>
    <t>Waterlow Terrace</t>
  </si>
  <si>
    <t>Brunilda</t>
  </si>
  <si>
    <t>Watermint Quay</t>
  </si>
  <si>
    <t>Waterside</t>
  </si>
  <si>
    <t>Lauren</t>
  </si>
  <si>
    <t>Watford Way</t>
  </si>
  <si>
    <t>Watling Gardens</t>
  </si>
  <si>
    <t>Watlins Terrace</t>
  </si>
  <si>
    <t>Rochester</t>
  </si>
  <si>
    <t>Watson Mews</t>
  </si>
  <si>
    <t>Bethany</t>
  </si>
  <si>
    <t>Wattisfield Road</t>
  </si>
  <si>
    <t>Waveney Avenue</t>
  </si>
  <si>
    <t>Waverley Terrace</t>
  </si>
  <si>
    <t>Serena</t>
  </si>
  <si>
    <t>Waverton Road</t>
  </si>
  <si>
    <t>Judy</t>
  </si>
  <si>
    <t>Wayfield Link</t>
  </si>
  <si>
    <t>Teena</t>
  </si>
  <si>
    <t>Webbs Lane</t>
  </si>
  <si>
    <t>Webbs Yard</t>
  </si>
  <si>
    <t>Wedgwood Walk</t>
  </si>
  <si>
    <t>Weedon Terrace</t>
  </si>
  <si>
    <t>Weekley Square</t>
  </si>
  <si>
    <t>Weimar Street</t>
  </si>
  <si>
    <t>Weir Hall</t>
  </si>
  <si>
    <t>Welbeck Way</t>
  </si>
  <si>
    <t>Georgine</t>
  </si>
  <si>
    <t>Welford Close</t>
  </si>
  <si>
    <t>Mickie</t>
  </si>
  <si>
    <t>Maurer</t>
  </si>
  <si>
    <t>Welham Terrace</t>
  </si>
  <si>
    <t>Wellesley Street</t>
  </si>
  <si>
    <t>Wellfield Road</t>
  </si>
  <si>
    <t>Alethia</t>
  </si>
  <si>
    <t>Welling Place</t>
  </si>
  <si>
    <t>Juliette</t>
  </si>
  <si>
    <t>Francina</t>
  </si>
  <si>
    <t>Wellington Cottages</t>
  </si>
  <si>
    <t>Wellington Place</t>
  </si>
  <si>
    <t>Wenlock Road</t>
  </si>
  <si>
    <t>Wentbrook House</t>
  </si>
  <si>
    <t>Wentland Close</t>
  </si>
  <si>
    <t>Carylon</t>
  </si>
  <si>
    <t>Wentworth Close</t>
  </si>
  <si>
    <t>Nidia</t>
  </si>
  <si>
    <t>Wernbrook Street</t>
  </si>
  <si>
    <t>Celestina</t>
  </si>
  <si>
    <t>West Cromwell</t>
  </si>
  <si>
    <t>West Ella</t>
  </si>
  <si>
    <t>Brook</t>
  </si>
  <si>
    <t>Rhoades</t>
  </si>
  <si>
    <t>West Grove</t>
  </si>
  <si>
    <t>West House</t>
  </si>
  <si>
    <t>Jestine</t>
  </si>
  <si>
    <t>West Lane</t>
  </si>
  <si>
    <t>Lavonda</t>
  </si>
  <si>
    <t>West Mews</t>
  </si>
  <si>
    <t>West Smithfield</t>
  </si>
  <si>
    <t>Sumiko</t>
  </si>
  <si>
    <t>West Temple</t>
  </si>
  <si>
    <t>West View</t>
  </si>
  <si>
    <t>Earnest</t>
  </si>
  <si>
    <t>West Warwick</t>
  </si>
  <si>
    <t>Westbere Road</t>
  </si>
  <si>
    <t>Westbourne Park</t>
  </si>
  <si>
    <t>Westbury Road</t>
  </si>
  <si>
    <t>Dwana</t>
  </si>
  <si>
    <t>Westcombe Park</t>
  </si>
  <si>
    <t>Westcroft Square</t>
  </si>
  <si>
    <t>Westdown Road</t>
  </si>
  <si>
    <t>Kirriemuir</t>
  </si>
  <si>
    <t>Westferry Road</t>
  </si>
  <si>
    <t>Westminster Street</t>
  </si>
  <si>
    <t>Westmount Road</t>
  </si>
  <si>
    <t>Yuriko</t>
  </si>
  <si>
    <t>Weston Yard</t>
  </si>
  <si>
    <t>Ahmed</t>
  </si>
  <si>
    <t>Westport Street</t>
  </si>
  <si>
    <t>Pennington</t>
  </si>
  <si>
    <t>Westrow</t>
  </si>
  <si>
    <t>Eusebia</t>
  </si>
  <si>
    <t>Westway Close</t>
  </si>
  <si>
    <t>Ilana</t>
  </si>
  <si>
    <t>Weymouth Avenue</t>
  </si>
  <si>
    <t>Weymouth Terrace</t>
  </si>
  <si>
    <t>Wharncliffe Gardens</t>
  </si>
  <si>
    <t>Wharncliffe Street</t>
  </si>
  <si>
    <t>Wheatsheaf Alley</t>
  </si>
  <si>
    <t>Lady</t>
  </si>
  <si>
    <t>Wheatsheaf Wharf</t>
  </si>
  <si>
    <t>Whetstone CLOSE</t>
  </si>
  <si>
    <t>Whinchat Road</t>
  </si>
  <si>
    <t>Whinyates Road</t>
  </si>
  <si>
    <t>Tomeka</t>
  </si>
  <si>
    <t>Whitby Road</t>
  </si>
  <si>
    <t>Kenya</t>
  </si>
  <si>
    <t>White Boys</t>
  </si>
  <si>
    <t>Jaunita</t>
  </si>
  <si>
    <t>Powers</t>
  </si>
  <si>
    <t>White Cottage</t>
  </si>
  <si>
    <t>White Hart</t>
  </si>
  <si>
    <t>White Kennet</t>
  </si>
  <si>
    <t>Roberto</t>
  </si>
  <si>
    <t>White Post</t>
  </si>
  <si>
    <t>Whitebeam Close</t>
  </si>
  <si>
    <t>Hamlin</t>
  </si>
  <si>
    <t>Whitechapel Union</t>
  </si>
  <si>
    <t>Whitecombe Court</t>
  </si>
  <si>
    <t>Tennie</t>
  </si>
  <si>
    <t>Whitefriars Wharf</t>
  </si>
  <si>
    <t>Whitehall Yard</t>
  </si>
  <si>
    <t>Marisela</t>
  </si>
  <si>
    <t>Whiteheads Grove</t>
  </si>
  <si>
    <t>Whitehorse Street</t>
  </si>
  <si>
    <t>Whitehorse Yard</t>
  </si>
  <si>
    <t>Noah</t>
  </si>
  <si>
    <t>Whitehouse Way</t>
  </si>
  <si>
    <t>Hollie</t>
  </si>
  <si>
    <t>Whitelegg Road</t>
  </si>
  <si>
    <t>White's Row</t>
  </si>
  <si>
    <t>Whitfield Place</t>
  </si>
  <si>
    <t>Whitley Villas</t>
  </si>
  <si>
    <t>Whittaker Way</t>
  </si>
  <si>
    <t>Whitwell Road</t>
  </si>
  <si>
    <t>Wickam Street</t>
  </si>
  <si>
    <t>Susana</t>
  </si>
  <si>
    <t>Wickford Way</t>
  </si>
  <si>
    <t>Vinnie</t>
  </si>
  <si>
    <t>Wickham Court</t>
  </si>
  <si>
    <t>Anita</t>
  </si>
  <si>
    <t>Feliciano</t>
  </si>
  <si>
    <t>Wickham Gardens</t>
  </si>
  <si>
    <t>Tequila</t>
  </si>
  <si>
    <t>Wickham Lane</t>
  </si>
  <si>
    <t>Wickham Mews</t>
  </si>
  <si>
    <t>Pamala</t>
  </si>
  <si>
    <t>Wickham Place</t>
  </si>
  <si>
    <t>Wickham Street</t>
  </si>
  <si>
    <t>Wicks Rents</t>
  </si>
  <si>
    <t>Widdenham Rd</t>
  </si>
  <si>
    <t>Jerri</t>
  </si>
  <si>
    <t>Widecombe Way</t>
  </si>
  <si>
    <t>Amy</t>
  </si>
  <si>
    <t>Wightman Road</t>
  </si>
  <si>
    <t>Wigton Place</t>
  </si>
  <si>
    <t>Wild Court</t>
  </si>
  <si>
    <t>Louann</t>
  </si>
  <si>
    <t>Wildcroft Road</t>
  </si>
  <si>
    <t>Wilderness Lane</t>
  </si>
  <si>
    <t>Wilds Buildings</t>
  </si>
  <si>
    <t>Wilfrid Street</t>
  </si>
  <si>
    <t>Luanna</t>
  </si>
  <si>
    <t>Willcott Road</t>
  </si>
  <si>
    <t>Fuentes</t>
  </si>
  <si>
    <t>William Bonney</t>
  </si>
  <si>
    <t>William Booth</t>
  </si>
  <si>
    <t>William Mews</t>
  </si>
  <si>
    <t>William Morley</t>
  </si>
  <si>
    <t>Velda</t>
  </si>
  <si>
    <t>William Road</t>
  </si>
  <si>
    <t>Williams Alley</t>
  </si>
  <si>
    <t>Carolynn</t>
  </si>
  <si>
    <t>Dillon</t>
  </si>
  <si>
    <t>Williams Place</t>
  </si>
  <si>
    <t>Willingdon ROAD</t>
  </si>
  <si>
    <t>Susan</t>
  </si>
  <si>
    <t>Willington Villas</t>
  </si>
  <si>
    <t>Willman Green</t>
  </si>
  <si>
    <t>Willow Court</t>
  </si>
  <si>
    <t>Winnie</t>
  </si>
  <si>
    <t>Willow Farm</t>
  </si>
  <si>
    <t>Laurence</t>
  </si>
  <si>
    <t>Willow Terrace</t>
  </si>
  <si>
    <t>Willow View</t>
  </si>
  <si>
    <t>Caterina</t>
  </si>
  <si>
    <t>Willow Walk</t>
  </si>
  <si>
    <t>Rogelio</t>
  </si>
  <si>
    <t>Willow Wood</t>
  </si>
  <si>
    <t>Maud</t>
  </si>
  <si>
    <t>Willowbrook Lodge</t>
  </si>
  <si>
    <t>Willson Place</t>
  </si>
  <si>
    <t>Wilmer Lea</t>
  </si>
  <si>
    <t>Ariana</t>
  </si>
  <si>
    <t>Wilmer Place</t>
  </si>
  <si>
    <t>Wilmot House</t>
  </si>
  <si>
    <t>Wilmot Street</t>
  </si>
  <si>
    <t>Wilmott's Buildings</t>
  </si>
  <si>
    <t>Samantha</t>
  </si>
  <si>
    <t>Synthia</t>
  </si>
  <si>
    <t>Wilmount Street</t>
  </si>
  <si>
    <t>Wilson Place</t>
  </si>
  <si>
    <t>Wilson Terrace</t>
  </si>
  <si>
    <t>Lauretta</t>
  </si>
  <si>
    <t>Wilton Crescent</t>
  </si>
  <si>
    <t>Wilton Row</t>
  </si>
  <si>
    <t>Wimbolt Street</t>
  </si>
  <si>
    <t>Dortha</t>
  </si>
  <si>
    <t>Wimborne Drive</t>
  </si>
  <si>
    <t>Bill</t>
  </si>
  <si>
    <t>Winchfield Road</t>
  </si>
  <si>
    <t>Windermere Road</t>
  </si>
  <si>
    <t>Windmill Lane</t>
  </si>
  <si>
    <t>Windsor Cottages</t>
  </si>
  <si>
    <t>Linh</t>
  </si>
  <si>
    <t>Windsor Court</t>
  </si>
  <si>
    <t>Windsor Mews</t>
  </si>
  <si>
    <t>Casandra</t>
  </si>
  <si>
    <t>Windsor Road</t>
  </si>
  <si>
    <t>Magen</t>
  </si>
  <si>
    <t>Windsor Villas</t>
  </si>
  <si>
    <t>Waldo</t>
  </si>
  <si>
    <t>Windsor Way</t>
  </si>
  <si>
    <t>Vina</t>
  </si>
  <si>
    <t>Windyridge Close</t>
  </si>
  <si>
    <t>Wingford ROAD</t>
  </si>
  <si>
    <t>Dejesus</t>
  </si>
  <si>
    <t>Wingrave Road</t>
  </si>
  <si>
    <t>Ophelia</t>
  </si>
  <si>
    <t>Gwen</t>
  </si>
  <si>
    <t>Winnington Road</t>
  </si>
  <si>
    <t>Winslow Road</t>
  </si>
  <si>
    <t>Winterwell Road</t>
  </si>
  <si>
    <t>Oconnell</t>
  </si>
  <si>
    <t>Witcombe Street</t>
  </si>
  <si>
    <t>Lennie</t>
  </si>
  <si>
    <t>Withycombe Road</t>
  </si>
  <si>
    <t>Claretta</t>
  </si>
  <si>
    <t>Witney Path</t>
  </si>
  <si>
    <t>Stewart</t>
  </si>
  <si>
    <t>Woburn</t>
  </si>
  <si>
    <t>Woburn Close</t>
  </si>
  <si>
    <t>Wolsey Road</t>
  </si>
  <si>
    <t>Wontner Close</t>
  </si>
  <si>
    <t>Karon</t>
  </si>
  <si>
    <t>Wood Lane</t>
  </si>
  <si>
    <t>Frost</t>
  </si>
  <si>
    <t>Wood Lawn</t>
  </si>
  <si>
    <t>Wood Vale</t>
  </si>
  <si>
    <t>Woodberry Avenue</t>
  </si>
  <si>
    <t>Woodbine Villas</t>
  </si>
  <si>
    <t>Woodbourne Avenue</t>
  </si>
  <si>
    <t>Woodbourne Close</t>
  </si>
  <si>
    <t>Woodbridge Close</t>
  </si>
  <si>
    <t>Janine</t>
  </si>
  <si>
    <t>Woodend</t>
  </si>
  <si>
    <t>Woodfall Road</t>
  </si>
  <si>
    <t>Woodfarrs</t>
  </si>
  <si>
    <t>Woodfield Crescent</t>
  </si>
  <si>
    <t>Cristine</t>
  </si>
  <si>
    <t>Payton</t>
  </si>
  <si>
    <t>Woodgrange Avenue</t>
  </si>
  <si>
    <t>Llansantffraid</t>
  </si>
  <si>
    <t>Woodham Court</t>
  </si>
  <si>
    <t>Woodheyes Road</t>
  </si>
  <si>
    <t>Woodhurst Road</t>
  </si>
  <si>
    <t>Deane</t>
  </si>
  <si>
    <t>Woodland Close</t>
  </si>
  <si>
    <t>Bradford-On-Avon</t>
  </si>
  <si>
    <t>Woodmans Mews</t>
  </si>
  <si>
    <t>Cher</t>
  </si>
  <si>
    <t>Woodman's Place</t>
  </si>
  <si>
    <t>Woods Court</t>
  </si>
  <si>
    <t>Woodside Grange</t>
  </si>
  <si>
    <t>Caldwell</t>
  </si>
  <si>
    <t>Woodside Grove</t>
  </si>
  <si>
    <t>Woodville House</t>
  </si>
  <si>
    <t>Mendy</t>
  </si>
  <si>
    <t>Woodville Road</t>
  </si>
  <si>
    <t>Woodville Street</t>
  </si>
  <si>
    <t>Woodward Terrace</t>
  </si>
  <si>
    <t>Woolf Close</t>
  </si>
  <si>
    <t>Woolneigh Street</t>
  </si>
  <si>
    <t>Woolridge Way</t>
  </si>
  <si>
    <t>Loma</t>
  </si>
  <si>
    <t>Woolstaplers Way</t>
  </si>
  <si>
    <t>Woolwich Manor</t>
  </si>
  <si>
    <t>Worcester Cottages</t>
  </si>
  <si>
    <t>Worcester Street</t>
  </si>
  <si>
    <t>Wordsworth Avenue</t>
  </si>
  <si>
    <t>Wordsworth Walk</t>
  </si>
  <si>
    <t>Worland Road</t>
  </si>
  <si>
    <t>Evan</t>
  </si>
  <si>
    <t>Worley's Court</t>
  </si>
  <si>
    <t>Worsley Bridge</t>
  </si>
  <si>
    <t>Worsley Road</t>
  </si>
  <si>
    <t>Worsopp Drive</t>
  </si>
  <si>
    <t>Thao</t>
  </si>
  <si>
    <t>Wrekin Road</t>
  </si>
  <si>
    <t>Wren Avenue</t>
  </si>
  <si>
    <t>Tesha</t>
  </si>
  <si>
    <t>Wren Cottages</t>
  </si>
  <si>
    <t>Rae</t>
  </si>
  <si>
    <t>Wren Path</t>
  </si>
  <si>
    <t>Wren Street</t>
  </si>
  <si>
    <t>Thomason</t>
  </si>
  <si>
    <t>Wrestlers Crt</t>
  </si>
  <si>
    <t>Wrigglesworth Street</t>
  </si>
  <si>
    <t>Lien</t>
  </si>
  <si>
    <t>Wrights Buildings</t>
  </si>
  <si>
    <t>Angila</t>
  </si>
  <si>
    <t>Wright's Buildings</t>
  </si>
  <si>
    <t>Eula</t>
  </si>
  <si>
    <t>Wrights Cottages</t>
  </si>
  <si>
    <t>Wrights Place</t>
  </si>
  <si>
    <t>Wroughton Road</t>
  </si>
  <si>
    <t>Anh</t>
  </si>
  <si>
    <t>Wroxton Road</t>
  </si>
  <si>
    <t>Wycombe Gardens</t>
  </si>
  <si>
    <t>Edmond</t>
  </si>
  <si>
    <t>Wyld's Rents</t>
  </si>
  <si>
    <t>Wymans Cottages</t>
  </si>
  <si>
    <t>Wymond Street</t>
  </si>
  <si>
    <t>Season</t>
  </si>
  <si>
    <t>Wymondham Court</t>
  </si>
  <si>
    <t>Wyndham Road</t>
  </si>
  <si>
    <t>Grimm</t>
  </si>
  <si>
    <t>Wyneham Road</t>
  </si>
  <si>
    <t>Wynford Way</t>
  </si>
  <si>
    <t>Wynne Road</t>
  </si>
  <si>
    <t>Alysia</t>
  </si>
  <si>
    <t>Wynyard Terrace</t>
  </si>
  <si>
    <t>Wythburn Place</t>
  </si>
  <si>
    <t>Wythens Walk</t>
  </si>
  <si>
    <t>Ressie</t>
  </si>
  <si>
    <t>Wythfield Road</t>
  </si>
  <si>
    <t>Darcey</t>
  </si>
  <si>
    <t>Wyvil Street</t>
  </si>
  <si>
    <t>Wyvis Street</t>
  </si>
  <si>
    <t>Kenia</t>
  </si>
  <si>
    <t>Xaverier Street</t>
  </si>
  <si>
    <t>Nida</t>
  </si>
  <si>
    <t>Yarmouth Place</t>
  </si>
  <si>
    <t>Yeldham Road</t>
  </si>
  <si>
    <t>Metz</t>
  </si>
  <si>
    <t>Yeomans Row</t>
  </si>
  <si>
    <t>Scotty</t>
  </si>
  <si>
    <t>Yew</t>
  </si>
  <si>
    <t>York Gate</t>
  </si>
  <si>
    <t>Claris</t>
  </si>
  <si>
    <t>York Hill</t>
  </si>
  <si>
    <t>Goode</t>
  </si>
  <si>
    <t>York Place</t>
  </si>
  <si>
    <t>York Row</t>
  </si>
  <si>
    <t>York Street</t>
  </si>
  <si>
    <t>York Terrace</t>
  </si>
  <si>
    <t>Yorke Crescent</t>
  </si>
  <si>
    <t>Youngs Cottages</t>
  </si>
  <si>
    <t>Youngs Passage</t>
  </si>
  <si>
    <t>Yukon Road</t>
  </si>
  <si>
    <t>Zoffany Street</t>
  </si>
  <si>
    <t>Rachel</t>
  </si>
  <si>
    <t>Carole</t>
  </si>
  <si>
    <t xml:space="preserve">Blanks </t>
  </si>
  <si>
    <t>Abbotsbury</t>
  </si>
  <si>
    <t>Mews</t>
  </si>
  <si>
    <t>Close</t>
  </si>
  <si>
    <t>Beechwood</t>
  </si>
  <si>
    <t>Bergen</t>
  </si>
  <si>
    <t>Square</t>
  </si>
  <si>
    <t>Monson</t>
  </si>
  <si>
    <t>Road</t>
  </si>
  <si>
    <t>Naoroji</t>
  </si>
  <si>
    <t>Shamrock</t>
  </si>
  <si>
    <t>Way</t>
  </si>
  <si>
    <t>The</t>
  </si>
  <si>
    <t>Loning</t>
  </si>
  <si>
    <t>Tildesley</t>
  </si>
  <si>
    <t>Trafalgar</t>
  </si>
  <si>
    <t>Buildings</t>
  </si>
  <si>
    <t>Truscott</t>
  </si>
  <si>
    <t>Estate</t>
  </si>
  <si>
    <t>Basing</t>
  </si>
  <si>
    <t>Eclipse</t>
  </si>
  <si>
    <t>Greenbank</t>
  </si>
  <si>
    <t>Crescent</t>
  </si>
  <si>
    <t>Hamer</t>
  </si>
  <si>
    <t>Place</t>
  </si>
  <si>
    <t>Kepler</t>
  </si>
  <si>
    <t>Lions</t>
  </si>
  <si>
    <t>Myddelton</t>
  </si>
  <si>
    <t>Passage</t>
  </si>
  <si>
    <t>Arbour</t>
  </si>
  <si>
    <t>Wilds</t>
  </si>
  <si>
    <t>Calmers</t>
  </si>
  <si>
    <t>Rents</t>
  </si>
  <si>
    <t>Eversley</t>
  </si>
  <si>
    <t>Abbey</t>
  </si>
  <si>
    <t>Gardens</t>
  </si>
  <si>
    <t>Abbotts</t>
  </si>
  <si>
    <t>Abercorn</t>
  </si>
  <si>
    <t>Aberdeen</t>
  </si>
  <si>
    <t>Terrace</t>
  </si>
  <si>
    <t>Yard</t>
  </si>
  <si>
    <t>Abinger</t>
  </si>
  <si>
    <t>Absolom</t>
  </si>
  <si>
    <t>Acacia</t>
  </si>
  <si>
    <t>Accacia</t>
  </si>
  <si>
    <t>Accommodation</t>
  </si>
  <si>
    <t>Achilles</t>
  </si>
  <si>
    <t>Ackwarth</t>
  </si>
  <si>
    <t>Acland</t>
  </si>
  <si>
    <t>Acton</t>
  </si>
  <si>
    <t>Eve</t>
  </si>
  <si>
    <t>Addington</t>
  </si>
  <si>
    <t>Basin</t>
  </si>
  <si>
    <t>Adelaide</t>
  </si>
  <si>
    <t>Cottages</t>
  </si>
  <si>
    <t>Adelphi</t>
  </si>
  <si>
    <t>Admiral</t>
  </si>
  <si>
    <t>Admirals</t>
  </si>
  <si>
    <t>Ado</t>
  </si>
  <si>
    <t>Aegis</t>
  </si>
  <si>
    <t>Agar</t>
  </si>
  <si>
    <t>Ainsdale</t>
  </si>
  <si>
    <t>Drive</t>
  </si>
  <si>
    <t>Aintree</t>
  </si>
  <si>
    <t>Alabama</t>
  </si>
  <si>
    <t>Alacross</t>
  </si>
  <si>
    <t>Alba</t>
  </si>
  <si>
    <t>Albany</t>
  </si>
  <si>
    <t>Courtyard</t>
  </si>
  <si>
    <t>Cottage</t>
  </si>
  <si>
    <t>Albion</t>
  </si>
  <si>
    <t>Albury</t>
  </si>
  <si>
    <t>Alcott</t>
  </si>
  <si>
    <t>Aldbury</t>
  </si>
  <si>
    <t>Alder</t>
  </si>
  <si>
    <t>Aldermans</t>
  </si>
  <si>
    <t>Walk</t>
  </si>
  <si>
    <t>Alderminster</t>
  </si>
  <si>
    <t>Aldersgrove</t>
  </si>
  <si>
    <t>Aldine</t>
  </si>
  <si>
    <t>Aldis</t>
  </si>
  <si>
    <t>Aldsworth</t>
  </si>
  <si>
    <t>Alexandra</t>
  </si>
  <si>
    <t>Alfred</t>
  </si>
  <si>
    <t>Algarve</t>
  </si>
  <si>
    <t>Allestree</t>
  </si>
  <si>
    <t>Alleyn</t>
  </si>
  <si>
    <t>Alleyne</t>
  </si>
  <si>
    <t>Allleyn</t>
  </si>
  <si>
    <t>Allnutt</t>
  </si>
  <si>
    <t>Allsop</t>
  </si>
  <si>
    <t>Alma</t>
  </si>
  <si>
    <t>Rd</t>
  </si>
  <si>
    <t>Sq</t>
  </si>
  <si>
    <t>Alpha</t>
  </si>
  <si>
    <t>Alphabet</t>
  </si>
  <si>
    <t>Alpine</t>
  </si>
  <si>
    <t>Alscot</t>
  </si>
  <si>
    <t>Althorp</t>
  </si>
  <si>
    <t>Althorpe</t>
  </si>
  <si>
    <t>Alverstone</t>
  </si>
  <si>
    <t>Alverton</t>
  </si>
  <si>
    <t>Alwyne</t>
  </si>
  <si>
    <t>Ambassador</t>
  </si>
  <si>
    <t>Amberden</t>
  </si>
  <si>
    <t>Amberley</t>
  </si>
  <si>
    <t>Amelia</t>
  </si>
  <si>
    <t>Amen</t>
  </si>
  <si>
    <t>Amerland</t>
  </si>
  <si>
    <t>Amherst</t>
  </si>
  <si>
    <t>Amroth</t>
  </si>
  <si>
    <t>Anchor</t>
  </si>
  <si>
    <t>Mill</t>
  </si>
  <si>
    <t>Andrews</t>
  </si>
  <si>
    <t>Anerley</t>
  </si>
  <si>
    <t>Station</t>
  </si>
  <si>
    <t>Angell</t>
  </si>
  <si>
    <t>Angus</t>
  </si>
  <si>
    <t>Anley</t>
  </si>
  <si>
    <t>Annetts</t>
  </si>
  <si>
    <t>Annie</t>
  </si>
  <si>
    <t>Besant</t>
  </si>
  <si>
    <t>Ann's</t>
  </si>
  <si>
    <t>Anns</t>
  </si>
  <si>
    <t>Villaw</t>
  </si>
  <si>
    <t>Ansdell</t>
  </si>
  <si>
    <t>Antill</t>
  </si>
  <si>
    <t>Anvil</t>
  </si>
  <si>
    <t>Appach</t>
  </si>
  <si>
    <t>Apple</t>
  </si>
  <si>
    <t>Applegarth</t>
  </si>
  <si>
    <t>Apprentice</t>
  </si>
  <si>
    <t>Approach</t>
  </si>
  <si>
    <t>Aprey</t>
  </si>
  <si>
    <t>Arabella</t>
  </si>
  <si>
    <t>Row</t>
  </si>
  <si>
    <t>Arabia</t>
  </si>
  <si>
    <t>Arbuthnot</t>
  </si>
  <si>
    <t>Arch</t>
  </si>
  <si>
    <t>Archel</t>
  </si>
  <si>
    <t>Ardfillan</t>
  </si>
  <si>
    <t>Ardleigh</t>
  </si>
  <si>
    <t>Ardmere</t>
  </si>
  <si>
    <t>Ardwick</t>
  </si>
  <si>
    <t>Arena</t>
  </si>
  <si>
    <t>Argon</t>
  </si>
  <si>
    <t>Ariel</t>
  </si>
  <si>
    <t>Arkley</t>
  </si>
  <si>
    <t>Arlesford</t>
  </si>
  <si>
    <t>Arlington</t>
  </si>
  <si>
    <t>Armada</t>
  </si>
  <si>
    <t>Armadale</t>
  </si>
  <si>
    <t>Arneway</t>
  </si>
  <si>
    <t>Arnolds</t>
  </si>
  <si>
    <t>Paragon</t>
  </si>
  <si>
    <t>Arnott</t>
  </si>
  <si>
    <t>Arragon</t>
  </si>
  <si>
    <t>Artesian</t>
  </si>
  <si>
    <t>Artichoke</t>
  </si>
  <si>
    <t>Artisans</t>
  </si>
  <si>
    <t>Dwellings</t>
  </si>
  <si>
    <t>Ashburnham</t>
  </si>
  <si>
    <t>Ashburton</t>
  </si>
  <si>
    <t>Ashcombe</t>
  </si>
  <si>
    <t>Ashdown</t>
  </si>
  <si>
    <t>Ashen</t>
  </si>
  <si>
    <t>Ashingdon</t>
  </si>
  <si>
    <t>Ashland</t>
  </si>
  <si>
    <t>Ashridge</t>
  </si>
  <si>
    <t>Astor</t>
  </si>
  <si>
    <t>Atherton</t>
  </si>
  <si>
    <t>St</t>
  </si>
  <si>
    <t>Atlas</t>
  </si>
  <si>
    <t>Attfield</t>
  </si>
  <si>
    <t>Atwell</t>
  </si>
  <si>
    <t>Aubert</t>
  </si>
  <si>
    <t>Augustus</t>
  </si>
  <si>
    <t>Avarn</t>
  </si>
  <si>
    <t>Ave</t>
  </si>
  <si>
    <t>Avebury</t>
  </si>
  <si>
    <t>Farm</t>
  </si>
  <si>
    <t>Aviary</t>
  </si>
  <si>
    <t>Avonley</t>
  </si>
  <si>
    <t>Ax</t>
  </si>
  <si>
    <t>Aylesham</t>
  </si>
  <si>
    <t>Azenby</t>
  </si>
  <si>
    <t>Bachelor's</t>
  </si>
  <si>
    <t>Back</t>
  </si>
  <si>
    <t>Bacons</t>
  </si>
  <si>
    <t>Bacton</t>
  </si>
  <si>
    <t>Baker</t>
  </si>
  <si>
    <t>Bakers</t>
  </si>
  <si>
    <t>Baldwyn</t>
  </si>
  <si>
    <t>Balgonie</t>
  </si>
  <si>
    <t>Balham</t>
  </si>
  <si>
    <t>New</t>
  </si>
  <si>
    <t>Ballards</t>
  </si>
  <si>
    <t>Balliol</t>
  </si>
  <si>
    <t>Ball's</t>
  </si>
  <si>
    <t>Balmoral</t>
  </si>
  <si>
    <t>Balnacraig</t>
  </si>
  <si>
    <t>Balvaird</t>
  </si>
  <si>
    <t>Balvernie</t>
  </si>
  <si>
    <t>Banbury</t>
  </si>
  <si>
    <t>Bank</t>
  </si>
  <si>
    <t>Banner</t>
  </si>
  <si>
    <t>Banning</t>
  </si>
  <si>
    <t>Barbel</t>
  </si>
  <si>
    <t>Barclay</t>
  </si>
  <si>
    <t>Barford</t>
  </si>
  <si>
    <t>Barge</t>
  </si>
  <si>
    <t>Bargery</t>
  </si>
  <si>
    <t>Barili(?)</t>
  </si>
  <si>
    <t>Barkham</t>
  </si>
  <si>
    <t>Barlby</t>
  </si>
  <si>
    <t>Barley</t>
  </si>
  <si>
    <t>Mow</t>
  </si>
  <si>
    <t>Barnardo</t>
  </si>
  <si>
    <t>Gdns</t>
  </si>
  <si>
    <t>Barnby</t>
  </si>
  <si>
    <t>Alley</t>
  </si>
  <si>
    <t>Barnston</t>
  </si>
  <si>
    <t>Barraud's</t>
  </si>
  <si>
    <t>Wharf</t>
  </si>
  <si>
    <t>Barrowgate</t>
  </si>
  <si>
    <t>Barrows</t>
  </si>
  <si>
    <t>Barry's</t>
  </si>
  <si>
    <t>Barson</t>
  </si>
  <si>
    <t>Barth</t>
  </si>
  <si>
    <t>Bartholomew</t>
  </si>
  <si>
    <t>Barwick</t>
  </si>
  <si>
    <t>Basil</t>
  </si>
  <si>
    <t>Basinghall</t>
  </si>
  <si>
    <t>Basketmakers'</t>
  </si>
  <si>
    <t>(no</t>
  </si>
  <si>
    <t>Bassingham</t>
  </si>
  <si>
    <t>Basswood</t>
  </si>
  <si>
    <t>Batcup</t>
  </si>
  <si>
    <t>Dairy</t>
  </si>
  <si>
    <t>Batten</t>
  </si>
  <si>
    <t>Battersea</t>
  </si>
  <si>
    <t>Bayford</t>
  </si>
  <si>
    <t>Baynes</t>
  </si>
  <si>
    <t>Beanacre</t>
  </si>
  <si>
    <t>Bearbinder</t>
  </si>
  <si>
    <t>Bearstead</t>
  </si>
  <si>
    <t>Rise</t>
  </si>
  <si>
    <t>Beatrice</t>
  </si>
  <si>
    <t>Beauchamp</t>
  </si>
  <si>
    <t>Beaumont</t>
  </si>
  <si>
    <t>Beauvoir</t>
  </si>
  <si>
    <t>Becket</t>
  </si>
  <si>
    <t>Beckway</t>
  </si>
  <si>
    <t>Beclands</t>
  </si>
  <si>
    <t>Beech</t>
  </si>
  <si>
    <t>Beechcroft</t>
  </si>
  <si>
    <t>Beechvale</t>
  </si>
  <si>
    <t>Beecroft</t>
  </si>
  <si>
    <t>Belgrave</t>
  </si>
  <si>
    <t>Belgrove</t>
  </si>
  <si>
    <t>Houses</t>
  </si>
  <si>
    <t>Bellendon</t>
  </si>
  <si>
    <t>Bellevue</t>
  </si>
  <si>
    <t>Bellgate</t>
  </si>
  <si>
    <t>Bellina</t>
  </si>
  <si>
    <t>Belltrees</t>
  </si>
  <si>
    <t>Belmont</t>
  </si>
  <si>
    <t>Belmore</t>
  </si>
  <si>
    <t>Belsize</t>
  </si>
  <si>
    <t>Belvidere</t>
  </si>
  <si>
    <t>Pl</t>
  </si>
  <si>
    <t>Bemerton</t>
  </si>
  <si>
    <t>Jonson</t>
  </si>
  <si>
    <t>Bendmore</t>
  </si>
  <si>
    <t>Benhams</t>
  </si>
  <si>
    <t>Benhill</t>
  </si>
  <si>
    <t>Bennets</t>
  </si>
  <si>
    <t>Bentinck</t>
  </si>
  <si>
    <t>Bentons</t>
  </si>
  <si>
    <t>Benworth</t>
  </si>
  <si>
    <t>Beresford</t>
  </si>
  <si>
    <t>Berkley</t>
  </si>
  <si>
    <t>Bermans</t>
  </si>
  <si>
    <t>Bermondsey</t>
  </si>
  <si>
    <t>Trading</t>
  </si>
  <si>
    <t>Bermuda</t>
  </si>
  <si>
    <t>Berners</t>
  </si>
  <si>
    <t>Berthon</t>
  </si>
  <si>
    <t>Berthons</t>
  </si>
  <si>
    <t>Bertram</t>
  </si>
  <si>
    <t>Beryl</t>
  </si>
  <si>
    <t>Besley</t>
  </si>
  <si>
    <t>Bessborough</t>
  </si>
  <si>
    <t>Beswick</t>
  </si>
  <si>
    <t>Betstyle</t>
  </si>
  <si>
    <t>Bettridge</t>
  </si>
  <si>
    <t>Bevan</t>
  </si>
  <si>
    <t>Bevin</t>
  </si>
  <si>
    <t>Bevis</t>
  </si>
  <si>
    <t>Bickley</t>
  </si>
  <si>
    <t>Biggin</t>
  </si>
  <si>
    <t>Bignold</t>
  </si>
  <si>
    <t>Bircham</t>
  </si>
  <si>
    <t>Path</t>
  </si>
  <si>
    <t>Birchen</t>
  </si>
  <si>
    <t>Birchfield</t>
  </si>
  <si>
    <t>Birkbeck</t>
  </si>
  <si>
    <t>Birkenhead</t>
  </si>
  <si>
    <t>Birse</t>
  </si>
  <si>
    <t>Bisham</t>
  </si>
  <si>
    <t>Bishops</t>
  </si>
  <si>
    <t>Bishopsgate</t>
  </si>
  <si>
    <t>Bittacy</t>
  </si>
  <si>
    <t>Bittern</t>
  </si>
  <si>
    <t>Bix</t>
  </si>
  <si>
    <t>Eagle</t>
  </si>
  <si>
    <t>Moor</t>
  </si>
  <si>
    <t>Blackheath</t>
  </si>
  <si>
    <t>Blackhorse</t>
  </si>
  <si>
    <t>Blackmans</t>
  </si>
  <si>
    <t>Blackman's</t>
  </si>
  <si>
    <t>CRT</t>
  </si>
  <si>
    <t>Blackstone</t>
  </si>
  <si>
    <t>Blackwall</t>
  </si>
  <si>
    <t>Blade</t>
  </si>
  <si>
    <t>Blagdens</t>
  </si>
  <si>
    <t>Blandford</t>
  </si>
  <si>
    <t>Blantyre</t>
  </si>
  <si>
    <t>Blenheim</t>
  </si>
  <si>
    <t>Shopping</t>
  </si>
  <si>
    <t>Blenhiem</t>
  </si>
  <si>
    <t>Bloomfield</t>
  </si>
  <si>
    <t>Blossom</t>
  </si>
  <si>
    <t>ClOSE</t>
  </si>
  <si>
    <t>Inn</t>
  </si>
  <si>
    <t>Bloxam</t>
  </si>
  <si>
    <t>Blucher</t>
  </si>
  <si>
    <t>Lion</t>
  </si>
  <si>
    <t>Bluecross</t>
  </si>
  <si>
    <t>Blythell</t>
  </si>
  <si>
    <t>Bodley</t>
  </si>
  <si>
    <t>Manor</t>
  </si>
  <si>
    <t>Bodmin</t>
  </si>
  <si>
    <t>Bolan</t>
  </si>
  <si>
    <t>Bold</t>
  </si>
  <si>
    <t>Bolina</t>
  </si>
  <si>
    <t>Bollo</t>
  </si>
  <si>
    <t>Bolney</t>
  </si>
  <si>
    <t>Gate</t>
  </si>
  <si>
    <t>Bolt</t>
  </si>
  <si>
    <t>Cl</t>
  </si>
  <si>
    <t>Bolwell</t>
  </si>
  <si>
    <t>Bon</t>
  </si>
  <si>
    <t>Bonany</t>
  </si>
  <si>
    <t>Bonding</t>
  </si>
  <si>
    <t>Bonsall</t>
  </si>
  <si>
    <t>Boot</t>
  </si>
  <si>
    <t>Boothby</t>
  </si>
  <si>
    <t>Boreham</t>
  </si>
  <si>
    <t>Borland</t>
  </si>
  <si>
    <t>Bosbury</t>
  </si>
  <si>
    <t>Boss</t>
  </si>
  <si>
    <t>STREET</t>
  </si>
  <si>
    <t>Bostal</t>
  </si>
  <si>
    <t>Bostock</t>
  </si>
  <si>
    <t>Bostonthorpe</t>
  </si>
  <si>
    <t>Boswell</t>
  </si>
  <si>
    <t>Bosworth</t>
  </si>
  <si>
    <t>Bothwell</t>
  </si>
  <si>
    <t>Bourds</t>
  </si>
  <si>
    <t>Bournemouth</t>
  </si>
  <si>
    <t>Boutique</t>
  </si>
  <si>
    <t>Bow</t>
  </si>
  <si>
    <t>Common</t>
  </si>
  <si>
    <t>Bowater</t>
  </si>
  <si>
    <t>Bowl</t>
  </si>
  <si>
    <t>Bowyer</t>
  </si>
  <si>
    <t>Bowyers</t>
  </si>
  <si>
    <t>Boxall</t>
  </si>
  <si>
    <t>Boxley</t>
  </si>
  <si>
    <t>Boys</t>
  </si>
  <si>
    <t>Industrial</t>
  </si>
  <si>
    <t>Refuge</t>
  </si>
  <si>
    <t>Brabant</t>
  </si>
  <si>
    <t>Brabazon</t>
  </si>
  <si>
    <t>Brabourne</t>
  </si>
  <si>
    <t>Bracken</t>
  </si>
  <si>
    <t>Brading</t>
  </si>
  <si>
    <t>Bradmore</t>
  </si>
  <si>
    <t>Bradstock</t>
  </si>
  <si>
    <t>Braeside</t>
  </si>
  <si>
    <t>Braid</t>
  </si>
  <si>
    <t>Brailsford</t>
  </si>
  <si>
    <t>Bramah</t>
  </si>
  <si>
    <t>Bramfield</t>
  </si>
  <si>
    <t>Bramlands</t>
  </si>
  <si>
    <t>Bramley</t>
  </si>
  <si>
    <t>Bramshot</t>
  </si>
  <si>
    <t>Branksome</t>
  </si>
  <si>
    <t>Brantwood</t>
  </si>
  <si>
    <t>Brassey</t>
  </si>
  <si>
    <t>Brathway</t>
  </si>
  <si>
    <t>Brayard</t>
  </si>
  <si>
    <t>Bream</t>
  </si>
  <si>
    <t>Brechin</t>
  </si>
  <si>
    <t>Plc+F1570</t>
  </si>
  <si>
    <t>Brecknock</t>
  </si>
  <si>
    <t>Brenthouse</t>
  </si>
  <si>
    <t>Brettenham</t>
  </si>
  <si>
    <t>Brewers</t>
  </si>
  <si>
    <t>Brewer's</t>
  </si>
  <si>
    <t>Quay</t>
  </si>
  <si>
    <t>Brewhouse</t>
  </si>
  <si>
    <t>Briary</t>
  </si>
  <si>
    <t>Bridge</t>
  </si>
  <si>
    <t>Brierley</t>
  </si>
  <si>
    <t>Brightlingsea</t>
  </si>
  <si>
    <t>Brightman</t>
  </si>
  <si>
    <t>Brighton</t>
  </si>
  <si>
    <t>Brights</t>
  </si>
  <si>
    <t>Brill</t>
  </si>
  <si>
    <t>Brinkburn</t>
  </si>
  <si>
    <t>Britannia</t>
  </si>
  <si>
    <t>Brixton</t>
  </si>
  <si>
    <t>Broadgates</t>
  </si>
  <si>
    <t>Broadhead</t>
  </si>
  <si>
    <t>Strand</t>
  </si>
  <si>
    <t>Broadlands</t>
  </si>
  <si>
    <t>Broadley</t>
  </si>
  <si>
    <t>Broadwater</t>
  </si>
  <si>
    <t>Broadway</t>
  </si>
  <si>
    <t>Broadwick</t>
  </si>
  <si>
    <t>Brockley</t>
  </si>
  <si>
    <t>Brockwell</t>
  </si>
  <si>
    <t>Broker's</t>
  </si>
  <si>
    <t>Brompton</t>
  </si>
  <si>
    <t>Arcade</t>
  </si>
  <si>
    <t>Brondesbury</t>
  </si>
  <si>
    <t>Bronhill</t>
  </si>
  <si>
    <t>Bronti</t>
  </si>
  <si>
    <t>Brookdale</t>
  </si>
  <si>
    <t>Brookland</t>
  </si>
  <si>
    <t>Brooklyn</t>
  </si>
  <si>
    <t>Brook's</t>
  </si>
  <si>
    <t>Brookscroft</t>
  </si>
  <si>
    <t>Broomsleigh</t>
  </si>
  <si>
    <t>Broughton</t>
  </si>
  <si>
    <t>Brownfield</t>
  </si>
  <si>
    <t>Browns</t>
  </si>
  <si>
    <t>Brunel</t>
  </si>
  <si>
    <t>Brunner</t>
  </si>
  <si>
    <t>Brunswick</t>
  </si>
  <si>
    <t>Brunton</t>
  </si>
  <si>
    <t>Brunton's</t>
  </si>
  <si>
    <t>Brycedale</t>
  </si>
  <si>
    <t>Bryn</t>
  </si>
  <si>
    <t>Towy</t>
  </si>
  <si>
    <t>Brynmaer</t>
  </si>
  <si>
    <t>Bryony</t>
  </si>
  <si>
    <t>Buccleugh</t>
  </si>
  <si>
    <t>Market</t>
  </si>
  <si>
    <t>Palace</t>
  </si>
  <si>
    <t>Buckleigh</t>
  </si>
  <si>
    <t>Buckton</t>
  </si>
  <si>
    <t>Budge</t>
  </si>
  <si>
    <t>Bulinga</t>
  </si>
  <si>
    <t>Bull</t>
  </si>
  <si>
    <t>Bullens</t>
  </si>
  <si>
    <t>Bulling</t>
  </si>
  <si>
    <t>Bull's</t>
  </si>
  <si>
    <t>Bulstrode</t>
  </si>
  <si>
    <t>Burcham</t>
  </si>
  <si>
    <t>Burden</t>
  </si>
  <si>
    <t>Burdett</t>
  </si>
  <si>
    <t>Burgers</t>
  </si>
  <si>
    <t>Burghley</t>
  </si>
  <si>
    <t>Burland</t>
  </si>
  <si>
    <t>Burleigh</t>
  </si>
  <si>
    <t>Burlington</t>
  </si>
  <si>
    <t>Burnell</t>
  </si>
  <si>
    <t>Burntwood</t>
  </si>
  <si>
    <t>Burrells</t>
  </si>
  <si>
    <t>Burslem</t>
  </si>
  <si>
    <t>Burtts</t>
  </si>
  <si>
    <t>Bushey</t>
  </si>
  <si>
    <t>Down</t>
  </si>
  <si>
    <t>Bushy</t>
  </si>
  <si>
    <t>Butcher</t>
  </si>
  <si>
    <t>Butchers</t>
  </si>
  <si>
    <t>Buttermere</t>
  </si>
  <si>
    <t>Byam</t>
  </si>
  <si>
    <t>Bywell</t>
  </si>
  <si>
    <t>Caddington</t>
  </si>
  <si>
    <t>Cage</t>
  </si>
  <si>
    <t>Cairn</t>
  </si>
  <si>
    <t>Cairns</t>
  </si>
  <si>
    <t>Caistor</t>
  </si>
  <si>
    <t>Caithness</t>
  </si>
  <si>
    <t>Caldecot</t>
  </si>
  <si>
    <t>Caletock</t>
  </si>
  <si>
    <t>Callcott</t>
  </si>
  <si>
    <t>Camberwell</t>
  </si>
  <si>
    <t>Arms</t>
  </si>
  <si>
    <t>Grammar</t>
  </si>
  <si>
    <t>Cambrian</t>
  </si>
  <si>
    <t>Cambridge</t>
  </si>
  <si>
    <t>Camden</t>
  </si>
  <si>
    <t>Alms</t>
  </si>
  <si>
    <t>Almshouse</t>
  </si>
  <si>
    <t>Girls</t>
  </si>
  <si>
    <t>High</t>
  </si>
  <si>
    <t>Campion</t>
  </si>
  <si>
    <t>Campshill</t>
  </si>
  <si>
    <t>PlACE</t>
  </si>
  <si>
    <t>Canada</t>
  </si>
  <si>
    <t>Canadian</t>
  </si>
  <si>
    <t>Canal</t>
  </si>
  <si>
    <t>Candahar</t>
  </si>
  <si>
    <t>Cann</t>
  </si>
  <si>
    <t>Canning</t>
  </si>
  <si>
    <t>Pass</t>
  </si>
  <si>
    <t>Canningham</t>
  </si>
  <si>
    <t>Cannons</t>
  </si>
  <si>
    <t>Canon</t>
  </si>
  <si>
    <t>Canonbury</t>
  </si>
  <si>
    <t>Canute</t>
  </si>
  <si>
    <t>Capeners</t>
  </si>
  <si>
    <t>Caple</t>
  </si>
  <si>
    <t>Capstan</t>
  </si>
  <si>
    <t>Caravel</t>
  </si>
  <si>
    <t>Carbery</t>
  </si>
  <si>
    <t>Cardale</t>
  </si>
  <si>
    <t>Cardiff</t>
  </si>
  <si>
    <t>Cargill</t>
  </si>
  <si>
    <t>Carleton</t>
  </si>
  <si>
    <t>Carlile</t>
  </si>
  <si>
    <t>Carline</t>
  </si>
  <si>
    <t>Carling's</t>
  </si>
  <si>
    <t>Vale</t>
  </si>
  <si>
    <t>Carlyle</t>
  </si>
  <si>
    <t>Carnaby</t>
  </si>
  <si>
    <t>Carnac</t>
  </si>
  <si>
    <t>Carrick</t>
  </si>
  <si>
    <t>Carrington</t>
  </si>
  <si>
    <t>Carron</t>
  </si>
  <si>
    <t>CLOsE</t>
  </si>
  <si>
    <t>Carroun</t>
  </si>
  <si>
    <t>Carthew</t>
  </si>
  <si>
    <t>Caryle</t>
  </si>
  <si>
    <t>Cashers</t>
  </si>
  <si>
    <t>Grounds</t>
  </si>
  <si>
    <t>Casimir</t>
  </si>
  <si>
    <t>Casslee</t>
  </si>
  <si>
    <t>Castalia</t>
  </si>
  <si>
    <t>Castello</t>
  </si>
  <si>
    <t>Castelnau</t>
  </si>
  <si>
    <t>Mansions</t>
  </si>
  <si>
    <t>Caster</t>
  </si>
  <si>
    <t>Castle</t>
  </si>
  <si>
    <t>Castlebar</t>
  </si>
  <si>
    <t>Castles</t>
  </si>
  <si>
    <t>Castlewood</t>
  </si>
  <si>
    <t>Cathcart</t>
  </si>
  <si>
    <t>Catherine</t>
  </si>
  <si>
    <t>Cathles</t>
  </si>
  <si>
    <t>Cato</t>
  </si>
  <si>
    <t>Cator</t>
  </si>
  <si>
    <t>Cattle</t>
  </si>
  <si>
    <t>Catton</t>
  </si>
  <si>
    <t>Caudwell</t>
  </si>
  <si>
    <t>Cavendish</t>
  </si>
  <si>
    <t>Retreat</t>
  </si>
  <si>
    <t>Caversham</t>
  </si>
  <si>
    <t>Caxton</t>
  </si>
  <si>
    <t>Cedarhurst</t>
  </si>
  <si>
    <t>Cedarne</t>
  </si>
  <si>
    <t>Cedars</t>
  </si>
  <si>
    <t>Celandine</t>
  </si>
  <si>
    <t>Celbridge</t>
  </si>
  <si>
    <t>Cenacle</t>
  </si>
  <si>
    <t>Centurion</t>
  </si>
  <si>
    <t>Ceylon</t>
  </si>
  <si>
    <t>Chaddesdon</t>
  </si>
  <si>
    <t>Chalford</t>
  </si>
  <si>
    <t>Chalgrove</t>
  </si>
  <si>
    <t>Challoner</t>
  </si>
  <si>
    <t>Chalsey</t>
  </si>
  <si>
    <t>Chamber</t>
  </si>
  <si>
    <t>Chamberlens</t>
  </si>
  <si>
    <t>Garages</t>
  </si>
  <si>
    <t>Chambord</t>
  </si>
  <si>
    <t>Chancellor</t>
  </si>
  <si>
    <t>Chancellors</t>
  </si>
  <si>
    <t>Chandos</t>
  </si>
  <si>
    <t>Chantrey</t>
  </si>
  <si>
    <t>Chapel</t>
  </si>
  <si>
    <t>Chapterhouse</t>
  </si>
  <si>
    <t>Charldane</t>
  </si>
  <si>
    <t>Charlecote</t>
  </si>
  <si>
    <t>Grinling</t>
  </si>
  <si>
    <t>Ii</t>
  </si>
  <si>
    <t>Charleswood</t>
  </si>
  <si>
    <t>Charlesworth</t>
  </si>
  <si>
    <t>Charlmont</t>
  </si>
  <si>
    <t>Charlotte</t>
  </si>
  <si>
    <t>Charlwood</t>
  </si>
  <si>
    <t>Charminster</t>
  </si>
  <si>
    <t>Charnwood</t>
  </si>
  <si>
    <t>Chatsworth</t>
  </si>
  <si>
    <t>Chelmsford</t>
  </si>
  <si>
    <t>Cloisters</t>
  </si>
  <si>
    <t>Harbour</t>
  </si>
  <si>
    <t>Chelsfield</t>
  </si>
  <si>
    <t>Cheney</t>
  </si>
  <si>
    <t>Chenies</t>
  </si>
  <si>
    <t>Cheniston</t>
  </si>
  <si>
    <t>Chequer</t>
  </si>
  <si>
    <t>Cheries</t>
  </si>
  <si>
    <t>Cheriton</t>
  </si>
  <si>
    <t>Cherrylands</t>
  </si>
  <si>
    <t>Cherrywood</t>
  </si>
  <si>
    <t>Cherwood</t>
  </si>
  <si>
    <t>Chesnut</t>
  </si>
  <si>
    <t>Chesson</t>
  </si>
  <si>
    <t>Chestnut</t>
  </si>
  <si>
    <t>Chetwynd</t>
  </si>
  <si>
    <t>Cheval</t>
  </si>
  <si>
    <t>Cheyne</t>
  </si>
  <si>
    <t>Chichester</t>
  </si>
  <si>
    <t>Childebert</t>
  </si>
  <si>
    <t>Childeric</t>
  </si>
  <si>
    <t>Chillerton</t>
  </si>
  <si>
    <t>Chiltern</t>
  </si>
  <si>
    <t>Chilton</t>
  </si>
  <si>
    <t>Chilworth</t>
  </si>
  <si>
    <t>Chingford</t>
  </si>
  <si>
    <t>Chip</t>
  </si>
  <si>
    <t>Chippendale</t>
  </si>
  <si>
    <t>Chiswell</t>
  </si>
  <si>
    <t>Chiswick</t>
  </si>
  <si>
    <t>Staithe</t>
  </si>
  <si>
    <t>Chivers</t>
  </si>
  <si>
    <t>Cholmeley</t>
  </si>
  <si>
    <t>Cholmley</t>
  </si>
  <si>
    <t>Chrisp</t>
  </si>
  <si>
    <t>Christ</t>
  </si>
  <si>
    <t>Christina</t>
  </si>
  <si>
    <t>Chryssel</t>
  </si>
  <si>
    <t>Chryssoll</t>
  </si>
  <si>
    <t>Churchbury</t>
  </si>
  <si>
    <t>Churchcroft</t>
  </si>
  <si>
    <t>Cicada</t>
  </si>
  <si>
    <t>Cicely</t>
  </si>
  <si>
    <t>Cintra</t>
  </si>
  <si>
    <t>Circus</t>
  </si>
  <si>
    <t>City</t>
  </si>
  <si>
    <t>Barracks</t>
  </si>
  <si>
    <t>Clack</t>
  </si>
  <si>
    <t>Clapham</t>
  </si>
  <si>
    <t>Claps</t>
  </si>
  <si>
    <t>Clapton</t>
  </si>
  <si>
    <t>Clarelawn</t>
  </si>
  <si>
    <t>Claremont</t>
  </si>
  <si>
    <t>Clarendon</t>
  </si>
  <si>
    <t>Clarkson</t>
  </si>
  <si>
    <t>Clave</t>
  </si>
  <si>
    <t>Claybrook</t>
  </si>
  <si>
    <t>Claylands</t>
  </si>
  <si>
    <t>Clearwater</t>
  </si>
  <si>
    <t>Clement's</t>
  </si>
  <si>
    <t>Clermont</t>
  </si>
  <si>
    <t>Cleveley</t>
  </si>
  <si>
    <t>Clide</t>
  </si>
  <si>
    <t>Clift</t>
  </si>
  <si>
    <t>Clissold</t>
  </si>
  <si>
    <t>Cloak</t>
  </si>
  <si>
    <t>Clockhouse</t>
  </si>
  <si>
    <t>Cloister</t>
  </si>
  <si>
    <t>Clonmell</t>
  </si>
  <si>
    <t>Clorane</t>
  </si>
  <si>
    <t>Clove</t>
  </si>
  <si>
    <t>Clovelly</t>
  </si>
  <si>
    <t>Clowders</t>
  </si>
  <si>
    <t>Clyde</t>
  </si>
  <si>
    <t>Coats</t>
  </si>
  <si>
    <t>Cobbetts</t>
  </si>
  <si>
    <t>Cobbold</t>
  </si>
  <si>
    <t>Cobden</t>
  </si>
  <si>
    <t>Coborn</t>
  </si>
  <si>
    <t>Coburg</t>
  </si>
  <si>
    <t>Cock</t>
  </si>
  <si>
    <t>and</t>
  </si>
  <si>
    <t>Public</t>
  </si>
  <si>
    <t>Cockerell</t>
  </si>
  <si>
    <t>Codling</t>
  </si>
  <si>
    <t>Codrington</t>
  </si>
  <si>
    <t>Coe</t>
  </si>
  <si>
    <t>Coes</t>
  </si>
  <si>
    <t>Coity</t>
  </si>
  <si>
    <t>Cokers</t>
  </si>
  <si>
    <t>Colas</t>
  </si>
  <si>
    <t>Coldbath</t>
  </si>
  <si>
    <t>Colegrove</t>
  </si>
  <si>
    <t>Coleherne</t>
  </si>
  <si>
    <t>Colehill</t>
  </si>
  <si>
    <t>Coleridge</t>
  </si>
  <si>
    <t>Coles</t>
  </si>
  <si>
    <t>Colestown</t>
  </si>
  <si>
    <t>Colina</t>
  </si>
  <si>
    <t>Colindeep</t>
  </si>
  <si>
    <t>Collamore</t>
  </si>
  <si>
    <t>Collards</t>
  </si>
  <si>
    <t>Almshouses</t>
  </si>
  <si>
    <t>College</t>
  </si>
  <si>
    <t>Collington</t>
  </si>
  <si>
    <t>Collingtree</t>
  </si>
  <si>
    <t>Collingwood</t>
  </si>
  <si>
    <t>Plc+F4393</t>
  </si>
  <si>
    <t>Collinson</t>
  </si>
  <si>
    <t>Collyer</t>
  </si>
  <si>
    <t>Colmore</t>
  </si>
  <si>
    <t>Colonial</t>
  </si>
  <si>
    <t>Colquhoun</t>
  </si>
  <si>
    <t>Colsterworth</t>
  </si>
  <si>
    <t>Colston</t>
  </si>
  <si>
    <t>Colvill</t>
  </si>
  <si>
    <t>Colville</t>
  </si>
  <si>
    <t>Colworth</t>
  </si>
  <si>
    <t>Combe</t>
  </si>
  <si>
    <t>Comber</t>
  </si>
  <si>
    <t>Commerce</t>
  </si>
  <si>
    <t>Commerell</t>
  </si>
  <si>
    <t>Commodore</t>
  </si>
  <si>
    <t>South</t>
  </si>
  <si>
    <t>Conduit</t>
  </si>
  <si>
    <t>Coney</t>
  </si>
  <si>
    <t>Conington</t>
  </si>
  <si>
    <t>Connaught</t>
  </si>
  <si>
    <t>Constable</t>
  </si>
  <si>
    <t>Content</t>
  </si>
  <si>
    <t>&amp;</t>
  </si>
  <si>
    <t>Cooks</t>
  </si>
  <si>
    <t>Ground</t>
  </si>
  <si>
    <t>Coolgardie</t>
  </si>
  <si>
    <t>Coomassie</t>
  </si>
  <si>
    <t>Coombe</t>
  </si>
  <si>
    <t>Copleston</t>
  </si>
  <si>
    <t>Copnor</t>
  </si>
  <si>
    <t>Coppelia</t>
  </si>
  <si>
    <t>Copper</t>
  </si>
  <si>
    <t>Copperbeech</t>
  </si>
  <si>
    <t>Copperfield</t>
  </si>
  <si>
    <t>Coppice</t>
  </si>
  <si>
    <t>Coppies</t>
  </si>
  <si>
    <t>Copthall</t>
  </si>
  <si>
    <t>Coran</t>
  </si>
  <si>
    <t>Cordelia</t>
  </si>
  <si>
    <t>Corn</t>
  </si>
  <si>
    <t>Cornford</t>
  </si>
  <si>
    <t>Cornick</t>
  </si>
  <si>
    <t>Cornwallis</t>
  </si>
  <si>
    <t>Cornwell</t>
  </si>
  <si>
    <t>Corrance</t>
  </si>
  <si>
    <t>Corri</t>
  </si>
  <si>
    <t>Coryton</t>
  </si>
  <si>
    <t>Cosgrove</t>
  </si>
  <si>
    <t>Cossall</t>
  </si>
  <si>
    <t>Cotall</t>
  </si>
  <si>
    <t>Cotford</t>
  </si>
  <si>
    <t>Cotherstone</t>
  </si>
  <si>
    <t>Cotswold</t>
  </si>
  <si>
    <t>Hospital</t>
  </si>
  <si>
    <t>Cottington</t>
  </si>
  <si>
    <t>Cotts</t>
  </si>
  <si>
    <t>Counter</t>
  </si>
  <si>
    <t>Counting</t>
  </si>
  <si>
    <t>Coupland</t>
  </si>
  <si>
    <t>View</t>
  </si>
  <si>
    <t>Courtauld</t>
  </si>
  <si>
    <t>Courtenay</t>
  </si>
  <si>
    <t>Courtfield</t>
  </si>
  <si>
    <t>Courthope</t>
  </si>
  <si>
    <t>Courtland</t>
  </si>
  <si>
    <t>Courtlands</t>
  </si>
  <si>
    <t>Coverdale</t>
  </si>
  <si>
    <t>Cow</t>
  </si>
  <si>
    <t>Cowper</t>
  </si>
  <si>
    <t>Cowslip</t>
  </si>
  <si>
    <t>Cox's</t>
  </si>
  <si>
    <t>Coxson</t>
  </si>
  <si>
    <t>Crace</t>
  </si>
  <si>
    <t>Crafton</t>
  </si>
  <si>
    <t>Cranberry</t>
  </si>
  <si>
    <t>Cranbourn</t>
  </si>
  <si>
    <t>Cranford</t>
  </si>
  <si>
    <t>Cranham</t>
  </si>
  <si>
    <t>Cranworth</t>
  </si>
  <si>
    <t>Craven</t>
  </si>
  <si>
    <t>Craven's</t>
  </si>
  <si>
    <t>Crawley</t>
  </si>
  <si>
    <t>Crebor</t>
  </si>
  <si>
    <t>Crebos</t>
  </si>
  <si>
    <t>Creek</t>
  </si>
  <si>
    <t>Creswick</t>
  </si>
  <si>
    <t>Crewe</t>
  </si>
  <si>
    <t>Cricket</t>
  </si>
  <si>
    <t>Cricketers</t>
  </si>
  <si>
    <t>Cricketer's</t>
  </si>
  <si>
    <t>Cricklade</t>
  </si>
  <si>
    <t>Cringle</t>
  </si>
  <si>
    <t>Crisps</t>
  </si>
  <si>
    <t>Croft</t>
  </si>
  <si>
    <t>Crofton</t>
  </si>
  <si>
    <t>Crogsland</t>
  </si>
  <si>
    <t>Cromwell</t>
  </si>
  <si>
    <t>Crondall</t>
  </si>
  <si>
    <t>Crooked</t>
  </si>
  <si>
    <t>Crooms</t>
  </si>
  <si>
    <t>Crosby</t>
  </si>
  <si>
    <t>Crossness</t>
  </si>
  <si>
    <t>Crossthwaite</t>
  </si>
  <si>
    <t>Crowden</t>
  </si>
  <si>
    <t>Crowland</t>
  </si>
  <si>
    <t>Crown</t>
  </si>
  <si>
    <t>Crows</t>
  </si>
  <si>
    <t>Croxford</t>
  </si>
  <si>
    <t>Croxted</t>
  </si>
  <si>
    <t>Croydon</t>
  </si>
  <si>
    <t>Cruikshank</t>
  </si>
  <si>
    <t>Cuba</t>
  </si>
  <si>
    <t>Cuckoo</t>
  </si>
  <si>
    <t>Cullum</t>
  </si>
  <si>
    <t>Culmore</t>
  </si>
  <si>
    <t>Culverden</t>
  </si>
  <si>
    <t>Cumberland</t>
  </si>
  <si>
    <t>Cundell's</t>
  </si>
  <si>
    <t>Cunliffe</t>
  </si>
  <si>
    <t>Cunningham</t>
  </si>
  <si>
    <t>Curtain</t>
  </si>
  <si>
    <t>Cutler</t>
  </si>
  <si>
    <t>Cutlers'</t>
  </si>
  <si>
    <t>Dacre</t>
  </si>
  <si>
    <t>Dagenham</t>
  </si>
  <si>
    <t>Daisy</t>
  </si>
  <si>
    <t>Dalebury</t>
  </si>
  <si>
    <t>Daling</t>
  </si>
  <si>
    <t>Dallinger</t>
  </si>
  <si>
    <t>Dalmain</t>
  </si>
  <si>
    <t>Dalston</t>
  </si>
  <si>
    <t>Dalwood</t>
  </si>
  <si>
    <t>Damascene</t>
  </si>
  <si>
    <t>Damask</t>
  </si>
  <si>
    <t>Dames</t>
  </si>
  <si>
    <t>Danemere</t>
  </si>
  <si>
    <t>Danescroft</t>
  </si>
  <si>
    <t>Dansey</t>
  </si>
  <si>
    <t>Dartford</t>
  </si>
  <si>
    <t>Dartrey</t>
  </si>
  <si>
    <t>Daubeney</t>
  </si>
  <si>
    <t>Dault</t>
  </si>
  <si>
    <t>Daveys</t>
  </si>
  <si>
    <t>Dawer</t>
  </si>
  <si>
    <t>Dawsons</t>
  </si>
  <si>
    <t>De</t>
  </si>
  <si>
    <t>Lucy</t>
  </si>
  <si>
    <t>Quincey</t>
  </si>
  <si>
    <t>Vierville</t>
  </si>
  <si>
    <t>Deacon</t>
  </si>
  <si>
    <t>Dealtry</t>
  </si>
  <si>
    <t>Trench</t>
  </si>
  <si>
    <t>Deans</t>
  </si>
  <si>
    <t>Dean's</t>
  </si>
  <si>
    <t>Deburgh</t>
  </si>
  <si>
    <t>Decima</t>
  </si>
  <si>
    <t>Deer</t>
  </si>
  <si>
    <t>Deerhurst</t>
  </si>
  <si>
    <t>Defoe</t>
  </si>
  <si>
    <t>Delaford</t>
  </si>
  <si>
    <t>Delancey</t>
  </si>
  <si>
    <t>Delays</t>
  </si>
  <si>
    <t>Delius</t>
  </si>
  <si>
    <t>Dellow</t>
  </si>
  <si>
    <t>Dells</t>
  </si>
  <si>
    <t>Delorme</t>
  </si>
  <si>
    <t>Denewood</t>
  </si>
  <si>
    <t>Denison</t>
  </si>
  <si>
    <t>Denman</t>
  </si>
  <si>
    <t>Denvers</t>
  </si>
  <si>
    <t>Deodara</t>
  </si>
  <si>
    <t>Deptford</t>
  </si>
  <si>
    <t>Lower</t>
  </si>
  <si>
    <t>Derby</t>
  </si>
  <si>
    <t>Walcott</t>
  </si>
  <si>
    <t>Derinton</t>
  </si>
  <si>
    <t>Derwent</t>
  </si>
  <si>
    <t>Desenfans</t>
  </si>
  <si>
    <t>Devonhurst</t>
  </si>
  <si>
    <t>Devonshire</t>
  </si>
  <si>
    <t>Dewhurst</t>
  </si>
  <si>
    <t>Dewsbury</t>
  </si>
  <si>
    <t>Deynecourt</t>
  </si>
  <si>
    <t>Diana</t>
  </si>
  <si>
    <t>Dianthus</t>
  </si>
  <si>
    <t>Digby</t>
  </si>
  <si>
    <t>Dilston</t>
  </si>
  <si>
    <t>Dimond</t>
  </si>
  <si>
    <t>Dimsdale</t>
  </si>
  <si>
    <t>Dingle</t>
  </si>
  <si>
    <t>Dinsdale</t>
  </si>
  <si>
    <t>Dirty</t>
  </si>
  <si>
    <t>Distin</t>
  </si>
  <si>
    <t>Dllwyn</t>
  </si>
  <si>
    <t>Dobell</t>
  </si>
  <si>
    <t>Dockland</t>
  </si>
  <si>
    <t>Doctor</t>
  </si>
  <si>
    <t>Dodds</t>
  </si>
  <si>
    <t>Dog</t>
  </si>
  <si>
    <t>Dolland</t>
  </si>
  <si>
    <t>Dollings</t>
  </si>
  <si>
    <t>Dollis</t>
  </si>
  <si>
    <t>Dome</t>
  </si>
  <si>
    <t>Domett</t>
  </si>
  <si>
    <t>Donnington</t>
  </si>
  <si>
    <t>Doris</t>
  </si>
  <si>
    <t>Dorman</t>
  </si>
  <si>
    <t>Dormays</t>
  </si>
  <si>
    <t>Dornberg</t>
  </si>
  <si>
    <t>CLS+F687</t>
  </si>
  <si>
    <t>Dovercourt</t>
  </si>
  <si>
    <t>Doverfield</t>
  </si>
  <si>
    <t>Dowgate</t>
  </si>
  <si>
    <t>Dock</t>
  </si>
  <si>
    <t>Downes</t>
  </si>
  <si>
    <t>Downland</t>
  </si>
  <si>
    <t>Downton</t>
  </si>
  <si>
    <t>Johnson's</t>
  </si>
  <si>
    <t>Drakes</t>
  </si>
  <si>
    <t>Draper's</t>
  </si>
  <si>
    <t>Drapers</t>
  </si>
  <si>
    <t>Dray</t>
  </si>
  <si>
    <t>Drayton</t>
  </si>
  <si>
    <t>Dressington</t>
  </si>
  <si>
    <t>Drewstead</t>
  </si>
  <si>
    <t>Drifield</t>
  </si>
  <si>
    <t>Drovers</t>
  </si>
  <si>
    <t>Drum</t>
  </si>
  <si>
    <t>Drylands</t>
  </si>
  <si>
    <t>Duchy</t>
  </si>
  <si>
    <t>Duck</t>
  </si>
  <si>
    <t>Dudmaston</t>
  </si>
  <si>
    <t>Duffield</t>
  </si>
  <si>
    <t>Duke</t>
  </si>
  <si>
    <t>Dulcet</t>
  </si>
  <si>
    <t>Dulwich</t>
  </si>
  <si>
    <t>Dumbreck</t>
  </si>
  <si>
    <t>Dumpton</t>
  </si>
  <si>
    <t>Dunbridge</t>
  </si>
  <si>
    <t>Duncombe</t>
  </si>
  <si>
    <t>Duncrievie</t>
  </si>
  <si>
    <t>Dundonald</t>
  </si>
  <si>
    <t>ROAD</t>
  </si>
  <si>
    <t>Dunnock</t>
  </si>
  <si>
    <t>Dunstall</t>
  </si>
  <si>
    <t>Dunton</t>
  </si>
  <si>
    <t>Dunts</t>
  </si>
  <si>
    <t>Durrell</t>
  </si>
  <si>
    <t>Durward</t>
  </si>
  <si>
    <t>Dyers</t>
  </si>
  <si>
    <t>Eaden</t>
  </si>
  <si>
    <t>Eagles</t>
  </si>
  <si>
    <t>Ealing</t>
  </si>
  <si>
    <t>Earlham</t>
  </si>
  <si>
    <t>Earl's</t>
  </si>
  <si>
    <t>Earlsferry</t>
  </si>
  <si>
    <t>Earsby</t>
  </si>
  <si>
    <t>Easington</t>
  </si>
  <si>
    <t>East</t>
  </si>
  <si>
    <t>India</t>
  </si>
  <si>
    <t>Eastbrook</t>
  </si>
  <si>
    <t>Eastgate</t>
  </si>
  <si>
    <t>Eastlake</t>
  </si>
  <si>
    <t>Eastlea</t>
  </si>
  <si>
    <t>Eastway</t>
  </si>
  <si>
    <t>Commercial</t>
  </si>
  <si>
    <t>Eatons</t>
  </si>
  <si>
    <t>Eburne</t>
  </si>
  <si>
    <t>Ebury</t>
  </si>
  <si>
    <t>Echo</t>
  </si>
  <si>
    <t>Heights</t>
  </si>
  <si>
    <t>Eckstein</t>
  </si>
  <si>
    <t>Edbrooke</t>
  </si>
  <si>
    <t>Kail</t>
  </si>
  <si>
    <t>Edge</t>
  </si>
  <si>
    <t>Edington</t>
  </si>
  <si>
    <t>Edith</t>
  </si>
  <si>
    <t>Edwin'S</t>
  </si>
  <si>
    <t>Effort</t>
  </si>
  <si>
    <t>Effra</t>
  </si>
  <si>
    <t>Eglantine</t>
  </si>
  <si>
    <t>Egliston</t>
  </si>
  <si>
    <t>Eider</t>
  </si>
  <si>
    <t>Elborough</t>
  </si>
  <si>
    <t>Elbow</t>
  </si>
  <si>
    <t>Elem</t>
  </si>
  <si>
    <t>Elf</t>
  </si>
  <si>
    <t>Elford</t>
  </si>
  <si>
    <t>Elfwine</t>
  </si>
  <si>
    <t>Elias</t>
  </si>
  <si>
    <t>Elim</t>
  </si>
  <si>
    <t>Ellanby</t>
  </si>
  <si>
    <t>Ellerby</t>
  </si>
  <si>
    <t>Elliots</t>
  </si>
  <si>
    <t>Elliscombe</t>
  </si>
  <si>
    <t>Elm</t>
  </si>
  <si>
    <t>Elmshurst</t>
  </si>
  <si>
    <t>Elmstead</t>
  </si>
  <si>
    <t>Elrington</t>
  </si>
  <si>
    <t>Elsbone</t>
  </si>
  <si>
    <t>Elscott</t>
  </si>
  <si>
    <t>Elsham</t>
  </si>
  <si>
    <t>Elsinore</t>
  </si>
  <si>
    <t>Elstree</t>
  </si>
  <si>
    <t>Elsworthy</t>
  </si>
  <si>
    <t>Elveden</t>
  </si>
  <si>
    <t>Elystan</t>
  </si>
  <si>
    <t>PlC</t>
  </si>
  <si>
    <t>Embankment</t>
  </si>
  <si>
    <t>Emma</t>
  </si>
  <si>
    <t>Schoolhouse</t>
  </si>
  <si>
    <t>Emmetts</t>
  </si>
  <si>
    <t>Empire</t>
  </si>
  <si>
    <t>Empress</t>
  </si>
  <si>
    <t>STReet</t>
  </si>
  <si>
    <t>Endsleigh</t>
  </si>
  <si>
    <t>Engineer</t>
  </si>
  <si>
    <t>Enid</t>
  </si>
  <si>
    <t>Enmore</t>
  </si>
  <si>
    <t>Enslin</t>
  </si>
  <si>
    <t>Ensor</t>
  </si>
  <si>
    <t>Epirus</t>
  </si>
  <si>
    <t>Equity</t>
  </si>
  <si>
    <t>Erbury</t>
  </si>
  <si>
    <t>Eresby</t>
  </si>
  <si>
    <t>Erindale</t>
  </si>
  <si>
    <t>Erlam</t>
  </si>
  <si>
    <t>Erlich</t>
  </si>
  <si>
    <t>Ermine</t>
  </si>
  <si>
    <t>Erwood</t>
  </si>
  <si>
    <t>Eskdale</t>
  </si>
  <si>
    <t>Esmerelda</t>
  </si>
  <si>
    <t>Essendine</t>
  </si>
  <si>
    <t>Esterbrooke</t>
  </si>
  <si>
    <t>Etham</t>
  </si>
  <si>
    <t>Ethelden</t>
  </si>
  <si>
    <t>Etloe</t>
  </si>
  <si>
    <t>Eton</t>
  </si>
  <si>
    <t>Euston</t>
  </si>
  <si>
    <t>Everest</t>
  </si>
  <si>
    <t>Evershall</t>
  </si>
  <si>
    <t>Everthorpe</t>
  </si>
  <si>
    <t>Eve's</t>
  </si>
  <si>
    <t>Ewe</t>
  </si>
  <si>
    <t>Excelsior</t>
  </si>
  <si>
    <t>Exchange</t>
  </si>
  <si>
    <t>Exford</t>
  </si>
  <si>
    <t>Exmoor</t>
  </si>
  <si>
    <t>Eyhurst</t>
  </si>
  <si>
    <t>Eynella</t>
  </si>
  <si>
    <t>Eynsham</t>
  </si>
  <si>
    <t>Eyot</t>
  </si>
  <si>
    <t>Eythorn</t>
  </si>
  <si>
    <t>Eythorne</t>
  </si>
  <si>
    <t>Factory</t>
  </si>
  <si>
    <t>Fairbairn</t>
  </si>
  <si>
    <t>Fairchild</t>
  </si>
  <si>
    <t>Faireys</t>
  </si>
  <si>
    <t>Fairlawn</t>
  </si>
  <si>
    <t>Fairlea</t>
  </si>
  <si>
    <t>Fairlie</t>
  </si>
  <si>
    <t>Fairlight</t>
  </si>
  <si>
    <t>Fairway</t>
  </si>
  <si>
    <t>Falcon</t>
  </si>
  <si>
    <t>Falkland</t>
  </si>
  <si>
    <t>Fallowfields</t>
  </si>
  <si>
    <t>Fallows</t>
  </si>
  <si>
    <t>Fandon</t>
  </si>
  <si>
    <t>Faraday</t>
  </si>
  <si>
    <t>Fardon</t>
  </si>
  <si>
    <t>Faringford</t>
  </si>
  <si>
    <t>Farleigh</t>
  </si>
  <si>
    <t>Farlington</t>
  </si>
  <si>
    <t>Farmdale</t>
  </si>
  <si>
    <t>Farmer'S</t>
  </si>
  <si>
    <t>Farnaby</t>
  </si>
  <si>
    <t>Farnham</t>
  </si>
  <si>
    <t>Farningham</t>
  </si>
  <si>
    <t>Farquhar</t>
  </si>
  <si>
    <t>Farrance</t>
  </si>
  <si>
    <t>Farrant</t>
  </si>
  <si>
    <t>Farthing</t>
  </si>
  <si>
    <t>Farthingale</t>
  </si>
  <si>
    <t>Fauconberg</t>
  </si>
  <si>
    <t>Faulkners</t>
  </si>
  <si>
    <t>Fawcett</t>
  </si>
  <si>
    <t>Fawley</t>
  </si>
  <si>
    <t>Fayland</t>
  </si>
  <si>
    <t>Feathers</t>
  </si>
  <si>
    <t>Featherstone</t>
  </si>
  <si>
    <t>Featley</t>
  </si>
  <si>
    <t>Felbridge</t>
  </si>
  <si>
    <t>Fenchurch</t>
  </si>
  <si>
    <t>Fentons</t>
  </si>
  <si>
    <t>Fenwick</t>
  </si>
  <si>
    <t>Fergus</t>
  </si>
  <si>
    <t>Fern</t>
  </si>
  <si>
    <t>Fernhurst</t>
  </si>
  <si>
    <t>Ferns</t>
  </si>
  <si>
    <t>Fernsbury</t>
  </si>
  <si>
    <t>Fernside</t>
  </si>
  <si>
    <t>Fernwood</t>
  </si>
  <si>
    <t>Ferrand</t>
  </si>
  <si>
    <t>Fieldfare</t>
  </si>
  <si>
    <t>Fielding</t>
  </si>
  <si>
    <t>Finchley</t>
  </si>
  <si>
    <t>Findon</t>
  </si>
  <si>
    <t>Finsbury</t>
  </si>
  <si>
    <t>Pavement</t>
  </si>
  <si>
    <t>Firecrest</t>
  </si>
  <si>
    <t>Firhill</t>
  </si>
  <si>
    <t>Firs</t>
  </si>
  <si>
    <t>First</t>
  </si>
  <si>
    <t>Fishermans</t>
  </si>
  <si>
    <t>Fishers</t>
  </si>
  <si>
    <t>Fitzroy</t>
  </si>
  <si>
    <t>Five</t>
  </si>
  <si>
    <t>Acre</t>
  </si>
  <si>
    <t>Flanders</t>
  </si>
  <si>
    <t>Fletton</t>
  </si>
  <si>
    <t>Flexmere</t>
  </si>
  <si>
    <t>Flockton</t>
  </si>
  <si>
    <t>Flower</t>
  </si>
  <si>
    <t>And</t>
  </si>
  <si>
    <t>Folgate</t>
  </si>
  <si>
    <t>Foliot</t>
  </si>
  <si>
    <t>Folkington</t>
  </si>
  <si>
    <t>Corner</t>
  </si>
  <si>
    <t>Fontarabia</t>
  </si>
  <si>
    <t>Ford</t>
  </si>
  <si>
    <t>Fordhook</t>
  </si>
  <si>
    <t>AVE</t>
  </si>
  <si>
    <t>Fordwych</t>
  </si>
  <si>
    <t>Forest</t>
  </si>
  <si>
    <t>Forston</t>
  </si>
  <si>
    <t>Forsyte</t>
  </si>
  <si>
    <t>Fortescue</t>
  </si>
  <si>
    <t>Fortess</t>
  </si>
  <si>
    <t>Fortune</t>
  </si>
  <si>
    <t>Foskett</t>
  </si>
  <si>
    <t>Foss</t>
  </si>
  <si>
    <t>Fosse</t>
  </si>
  <si>
    <t>Foston</t>
  </si>
  <si>
    <t>Fothergill</t>
  </si>
  <si>
    <t>Foulis</t>
  </si>
  <si>
    <t>Founder</t>
  </si>
  <si>
    <t>Founders'</t>
  </si>
  <si>
    <t>Fourth</t>
  </si>
  <si>
    <t>Tavern</t>
  </si>
  <si>
    <t>Foxberry</t>
  </si>
  <si>
    <t>Foxes</t>
  </si>
  <si>
    <t>Buildnijs</t>
  </si>
  <si>
    <t>Foxhole</t>
  </si>
  <si>
    <t>Foxley</t>
  </si>
  <si>
    <t>Foxwood</t>
  </si>
  <si>
    <t>Franconia</t>
  </si>
  <si>
    <t>Frankfurt</t>
  </si>
  <si>
    <t>Franlaw</t>
  </si>
  <si>
    <t>Freeling</t>
  </si>
  <si>
    <t>Fremont</t>
  </si>
  <si>
    <t>School</t>
  </si>
  <si>
    <t>Frensham</t>
  </si>
  <si>
    <t>Freston</t>
  </si>
  <si>
    <t>Frewin</t>
  </si>
  <si>
    <t>Friary</t>
  </si>
  <si>
    <t>Frigate</t>
  </si>
  <si>
    <t>Frimley</t>
  </si>
  <si>
    <t>Frithville</t>
  </si>
  <si>
    <t>Fritton</t>
  </si>
  <si>
    <t>PLACE</t>
  </si>
  <si>
    <t>Frogs</t>
  </si>
  <si>
    <t>Island</t>
  </si>
  <si>
    <t>Frostic</t>
  </si>
  <si>
    <t>Fulham</t>
  </si>
  <si>
    <t>Fulham's</t>
  </si>
  <si>
    <t>Fulmer</t>
  </si>
  <si>
    <t>Fulwood's</t>
  </si>
  <si>
    <t>Furlong</t>
  </si>
  <si>
    <t>Furnivals</t>
  </si>
  <si>
    <t>Furrow</t>
  </si>
  <si>
    <t>Further</t>
  </si>
  <si>
    <t>Furze</t>
  </si>
  <si>
    <t>Furzefield</t>
  </si>
  <si>
    <t>Fyfield</t>
  </si>
  <si>
    <t>Gad</t>
  </si>
  <si>
    <t>Galleon</t>
  </si>
  <si>
    <t>Galleywall</t>
  </si>
  <si>
    <t>Gambia</t>
  </si>
  <si>
    <t>Garden</t>
  </si>
  <si>
    <t>Gardeners</t>
  </si>
  <si>
    <t>Gardner's</t>
  </si>
  <si>
    <t>RD</t>
  </si>
  <si>
    <t>Garlinge</t>
  </si>
  <si>
    <t>Garner</t>
  </si>
  <si>
    <t>Garnett</t>
  </si>
  <si>
    <t>Garrick</t>
  </si>
  <si>
    <t>Garter</t>
  </si>
  <si>
    <t>Gas</t>
  </si>
  <si>
    <t>Works</t>
  </si>
  <si>
    <t>Gaspar</t>
  </si>
  <si>
    <t>Gassiot</t>
  </si>
  <si>
    <t>Gatcombe</t>
  </si>
  <si>
    <t>Gateway</t>
  </si>
  <si>
    <t>Gatton</t>
  </si>
  <si>
    <t>Gatward</t>
  </si>
  <si>
    <t>Gautrey</t>
  </si>
  <si>
    <t>Gaverick</t>
  </si>
  <si>
    <t>Gaynesford</t>
  </si>
  <si>
    <t>Gayton</t>
  </si>
  <si>
    <t>Gayville</t>
  </si>
  <si>
    <t>Gaywood</t>
  </si>
  <si>
    <t>Gedling</t>
  </si>
  <si>
    <t>Gee's</t>
  </si>
  <si>
    <t>Geldeston</t>
  </si>
  <si>
    <t>Genista</t>
  </si>
  <si>
    <t>George's</t>
  </si>
  <si>
    <t>Georges</t>
  </si>
  <si>
    <t>Georgette</t>
  </si>
  <si>
    <t>Germander</t>
  </si>
  <si>
    <t>Gibbins</t>
  </si>
  <si>
    <t>Gibraltar</t>
  </si>
  <si>
    <t>Gilbeys</t>
  </si>
  <si>
    <t>Gilham's</t>
  </si>
  <si>
    <t>Gillam's</t>
  </si>
  <si>
    <t>Gillards</t>
  </si>
  <si>
    <t>Gillender</t>
  </si>
  <si>
    <t>Gilstead</t>
  </si>
  <si>
    <t>Gimber's</t>
  </si>
  <si>
    <t>Gin</t>
  </si>
  <si>
    <t>Gipsy</t>
  </si>
  <si>
    <t>Girdler</t>
  </si>
  <si>
    <t>or</t>
  </si>
  <si>
    <t>Girdwood</t>
  </si>
  <si>
    <t>Gladstone</t>
  </si>
  <si>
    <t>Glanton</t>
  </si>
  <si>
    <t>Glanywerene</t>
  </si>
  <si>
    <t>Glaserton</t>
  </si>
  <si>
    <t>Glasgow</t>
  </si>
  <si>
    <t>Glaskin</t>
  </si>
  <si>
    <t>Glasshouse</t>
  </si>
  <si>
    <t>Glendale</t>
  </si>
  <si>
    <t>Glendall</t>
  </si>
  <si>
    <t>Glenfarg</t>
  </si>
  <si>
    <t>Glengarry</t>
  </si>
  <si>
    <t>Glenhill</t>
  </si>
  <si>
    <t>Glenhurst</t>
  </si>
  <si>
    <t>Glenloch</t>
  </si>
  <si>
    <t>Glentanner</t>
  </si>
  <si>
    <t>Glenville</t>
  </si>
  <si>
    <t>Glenwood</t>
  </si>
  <si>
    <t>Gloster</t>
  </si>
  <si>
    <t>Gloucester</t>
  </si>
  <si>
    <t>Glovers'</t>
  </si>
  <si>
    <t>Glovers</t>
  </si>
  <si>
    <t>Glyn</t>
  </si>
  <si>
    <t>Glyndon</t>
  </si>
  <si>
    <t>Goad's</t>
  </si>
  <si>
    <t>Godman</t>
  </si>
  <si>
    <t>Godolphin</t>
  </si>
  <si>
    <t>Golborne</t>
  </si>
  <si>
    <t>Golders</t>
  </si>
  <si>
    <t>Goldhawk</t>
  </si>
  <si>
    <t>Goldhurst</t>
  </si>
  <si>
    <t>Golding</t>
  </si>
  <si>
    <t>Goldington</t>
  </si>
  <si>
    <t>Goldsmiths</t>
  </si>
  <si>
    <t>Plc</t>
  </si>
  <si>
    <t>Gomm</t>
  </si>
  <si>
    <t>Gonsalva</t>
  </si>
  <si>
    <t>Gonston</t>
  </si>
  <si>
    <t>Goodenough</t>
  </si>
  <si>
    <t>Goode's</t>
  </si>
  <si>
    <t>Goodge</t>
  </si>
  <si>
    <t>Goodliffe</t>
  </si>
  <si>
    <t>Goodman</t>
  </si>
  <si>
    <t>Goodwyns</t>
  </si>
  <si>
    <t>Goodyers</t>
  </si>
  <si>
    <t>Gorden</t>
  </si>
  <si>
    <t>Terraces</t>
  </si>
  <si>
    <t>Goschen</t>
  </si>
  <si>
    <t>Goslin's</t>
  </si>
  <si>
    <t>Gossett</t>
  </si>
  <si>
    <t>Gothic</t>
  </si>
  <si>
    <t>Goulston</t>
  </si>
  <si>
    <t>Gourley</t>
  </si>
  <si>
    <t>Goveys</t>
  </si>
  <si>
    <t>Govier</t>
  </si>
  <si>
    <t>Gowan</t>
  </si>
  <si>
    <t>Graces</t>
  </si>
  <si>
    <t>Grace's</t>
  </si>
  <si>
    <t>Grafton</t>
  </si>
  <si>
    <t>Grainger</t>
  </si>
  <si>
    <t>Granby</t>
  </si>
  <si>
    <t>Grand</t>
  </si>
  <si>
    <t>Junction</t>
  </si>
  <si>
    <t>Granden</t>
  </si>
  <si>
    <t>Grange</t>
  </si>
  <si>
    <t>Grangehill</t>
  </si>
  <si>
    <t>Grangewood</t>
  </si>
  <si>
    <t>Granley</t>
  </si>
  <si>
    <t>Grants</t>
  </si>
  <si>
    <t>Grantully</t>
  </si>
  <si>
    <t>Grape</t>
  </si>
  <si>
    <t>Vine</t>
  </si>
  <si>
    <t>Graphite</t>
  </si>
  <si>
    <t>Great</t>
  </si>
  <si>
    <t>Brownings</t>
  </si>
  <si>
    <t>Marlboro</t>
  </si>
  <si>
    <t>Rider</t>
  </si>
  <si>
    <t>Sanctuary</t>
  </si>
  <si>
    <t>York</t>
  </si>
  <si>
    <t>Greatdown</t>
  </si>
  <si>
    <t>Greatfield</t>
  </si>
  <si>
    <t>Greaves</t>
  </si>
  <si>
    <t>Grebe</t>
  </si>
  <si>
    <t>Greeg's</t>
  </si>
  <si>
    <t>Lanes</t>
  </si>
  <si>
    <t>Greenacre</t>
  </si>
  <si>
    <t>Greenmans</t>
  </si>
  <si>
    <t>Greenoak</t>
  </si>
  <si>
    <t>Green's</t>
  </si>
  <si>
    <t>Greens</t>
  </si>
  <si>
    <t>Greenshield</t>
  </si>
  <si>
    <t>Greenside</t>
  </si>
  <si>
    <t>Greenwell</t>
  </si>
  <si>
    <t>Greenwich</t>
  </si>
  <si>
    <t>Greig</t>
  </si>
  <si>
    <t>Grenada</t>
  </si>
  <si>
    <t>Grenade</t>
  </si>
  <si>
    <t>Grenville</t>
  </si>
  <si>
    <t>Gresham</t>
  </si>
  <si>
    <t>Greys</t>
  </si>
  <si>
    <t>Greystead</t>
  </si>
  <si>
    <t>Greystone</t>
  </si>
  <si>
    <t>Grilse</t>
  </si>
  <si>
    <t>Grindal</t>
  </si>
  <si>
    <t>Grocers</t>
  </si>
  <si>
    <t>Groomfield</t>
  </si>
  <si>
    <t>Grosse</t>
  </si>
  <si>
    <t>Grosvenor</t>
  </si>
  <si>
    <t>Grovehall</t>
  </si>
  <si>
    <t>Grovesnor</t>
  </si>
  <si>
    <t>Gruens</t>
  </si>
  <si>
    <t>Guerin</t>
  </si>
  <si>
    <t>Guild</t>
  </si>
  <si>
    <t>Guinness</t>
  </si>
  <si>
    <t>Gulston</t>
  </si>
  <si>
    <t>Gunnersbury</t>
  </si>
  <si>
    <t>Gunstor</t>
  </si>
  <si>
    <t>Gurney</t>
  </si>
  <si>
    <t>Gutter</t>
  </si>
  <si>
    <t>of</t>
  </si>
  <si>
    <t>Gwendolen</t>
  </si>
  <si>
    <t>Gwudon</t>
  </si>
  <si>
    <t>Gwynnes</t>
  </si>
  <si>
    <t>Haarlem</t>
  </si>
  <si>
    <t>Haddo</t>
  </si>
  <si>
    <t>Hadleigh</t>
  </si>
  <si>
    <t>Hague</t>
  </si>
  <si>
    <t>Haig</t>
  </si>
  <si>
    <t>Hainault</t>
  </si>
  <si>
    <t>Haldane</t>
  </si>
  <si>
    <t>Halkin</t>
  </si>
  <si>
    <t>Halliford</t>
  </si>
  <si>
    <t>Hallswelle</t>
  </si>
  <si>
    <t>Halpin</t>
  </si>
  <si>
    <t>Halton</t>
  </si>
  <si>
    <t>Hambledon</t>
  </si>
  <si>
    <t>Hambridge</t>
  </si>
  <si>
    <t>Hambro</t>
  </si>
  <si>
    <t>Hamors</t>
  </si>
  <si>
    <t>Hampson</t>
  </si>
  <si>
    <t>Hampstead</t>
  </si>
  <si>
    <t>Hanbury</t>
  </si>
  <si>
    <t>Hanlon</t>
  </si>
  <si>
    <t>Hanmer</t>
  </si>
  <si>
    <t>Hanover</t>
  </si>
  <si>
    <t>Flats</t>
  </si>
  <si>
    <t>Hanway</t>
  </si>
  <si>
    <t>Harberson</t>
  </si>
  <si>
    <t>Hardens</t>
  </si>
  <si>
    <t>Manorway</t>
  </si>
  <si>
    <t>Harder's</t>
  </si>
  <si>
    <t>Hardie</t>
  </si>
  <si>
    <t>Hardinge</t>
  </si>
  <si>
    <t>Hardwick</t>
  </si>
  <si>
    <t>Harford</t>
  </si>
  <si>
    <t>Hargreave</t>
  </si>
  <si>
    <t>Harlesden</t>
  </si>
  <si>
    <t>street</t>
  </si>
  <si>
    <t>Harolds</t>
  </si>
  <si>
    <t>Harp</t>
  </si>
  <si>
    <t>Harpur</t>
  </si>
  <si>
    <t>Harriet</t>
  </si>
  <si>
    <t>Harringay</t>
  </si>
  <si>
    <t>Harrold</t>
  </si>
  <si>
    <t>Harrop</t>
  </si>
  <si>
    <t>Harroway</t>
  </si>
  <si>
    <t>Harrowgate</t>
  </si>
  <si>
    <t>Hartford</t>
  </si>
  <si>
    <t>Hartham</t>
  </si>
  <si>
    <t>Hartland</t>
  </si>
  <si>
    <t>Hart's</t>
  </si>
  <si>
    <t>Hartsborn</t>
  </si>
  <si>
    <t>Hartswood</t>
  </si>
  <si>
    <t>Hartwell</t>
  </si>
  <si>
    <t>Drv</t>
  </si>
  <si>
    <t>Harvard</t>
  </si>
  <si>
    <t>Harveys</t>
  </si>
  <si>
    <t>Harwood</t>
  </si>
  <si>
    <t>Haseltine</t>
  </si>
  <si>
    <t>Haslam</t>
  </si>
  <si>
    <t>Hassop</t>
  </si>
  <si>
    <t>Hatcham</t>
  </si>
  <si>
    <t>Soap</t>
  </si>
  <si>
    <t>Hatchard</t>
  </si>
  <si>
    <t>Hatherley</t>
  </si>
  <si>
    <t>Haths</t>
  </si>
  <si>
    <t>Hatton</t>
  </si>
  <si>
    <t>Havelock</t>
  </si>
  <si>
    <t>Haverstock</t>
  </si>
  <si>
    <t>Havil</t>
  </si>
  <si>
    <t>Hawarden</t>
  </si>
  <si>
    <t>Hawbridge</t>
  </si>
  <si>
    <t>Hawkley</t>
  </si>
  <si>
    <t>Hawkshaw</t>
  </si>
  <si>
    <t>Hawkwell</t>
  </si>
  <si>
    <t>Hawkwood</t>
  </si>
  <si>
    <t>Hawthorn</t>
  </si>
  <si>
    <t>Hawthorne</t>
  </si>
  <si>
    <t>Hawtrey</t>
  </si>
  <si>
    <t>Hay</t>
  </si>
  <si>
    <t>Haydon</t>
  </si>
  <si>
    <t>Hayles</t>
  </si>
  <si>
    <t>Haymerle</t>
  </si>
  <si>
    <t>Hays</t>
  </si>
  <si>
    <t>Haysleigh</t>
  </si>
  <si>
    <t>Haywards</t>
  </si>
  <si>
    <t>Hazel</t>
  </si>
  <si>
    <t>Hazeldean</t>
  </si>
  <si>
    <t>Hazellville</t>
  </si>
  <si>
    <t>Hazlitt</t>
  </si>
  <si>
    <t>Hearns</t>
  </si>
  <si>
    <t>Hearsey</t>
  </si>
  <si>
    <t>Heathcote</t>
  </si>
  <si>
    <t>Heathpoool</t>
  </si>
  <si>
    <t>Heathview</t>
  </si>
  <si>
    <t>Heathwood</t>
  </si>
  <si>
    <t>Hebden</t>
  </si>
  <si>
    <t>Hebron</t>
  </si>
  <si>
    <t>Heddington</t>
  </si>
  <si>
    <t>Heiron</t>
  </si>
  <si>
    <t>Heliport</t>
  </si>
  <si>
    <t>Helmet</t>
  </si>
  <si>
    <t>Helmsley</t>
  </si>
  <si>
    <t>Hemings</t>
  </si>
  <si>
    <t>Hemus</t>
  </si>
  <si>
    <t>Hen</t>
  </si>
  <si>
    <t>Hendham</t>
  </si>
  <si>
    <t>Hendon</t>
  </si>
  <si>
    <t>Henerietta</t>
  </si>
  <si>
    <t>Hengrave</t>
  </si>
  <si>
    <t>Henniker</t>
  </si>
  <si>
    <t>Henning</t>
  </si>
  <si>
    <t>Hensford</t>
  </si>
  <si>
    <t>Henton</t>
  </si>
  <si>
    <t>Henty</t>
  </si>
  <si>
    <t>Henwick</t>
  </si>
  <si>
    <t>Henwood</t>
  </si>
  <si>
    <t>Hepworth</t>
  </si>
  <si>
    <t>Herchell</t>
  </si>
  <si>
    <t>Hercules</t>
  </si>
  <si>
    <t>Herlwyn</t>
  </si>
  <si>
    <t>Herne</t>
  </si>
  <si>
    <t>Herrip</t>
  </si>
  <si>
    <t>Hertsmere</t>
  </si>
  <si>
    <t>Hesketh</t>
  </si>
  <si>
    <t>Heslop</t>
  </si>
  <si>
    <t>Hesperus</t>
  </si>
  <si>
    <t>Hessel</t>
  </si>
  <si>
    <t>Heston</t>
  </si>
  <si>
    <t>Hetley</t>
  </si>
  <si>
    <t>Hewit's</t>
  </si>
  <si>
    <t>Hewitt's</t>
  </si>
  <si>
    <t>Hexal</t>
  </si>
  <si>
    <t>Heyford</t>
  </si>
  <si>
    <t>Hickly</t>
  </si>
  <si>
    <t>Hickman's</t>
  </si>
  <si>
    <t>Folly</t>
  </si>
  <si>
    <t>Hidcote</t>
  </si>
  <si>
    <t>Hides</t>
  </si>
  <si>
    <t>Meadow</t>
  </si>
  <si>
    <t>Higham</t>
  </si>
  <si>
    <t>Highfield</t>
  </si>
  <si>
    <t>Highgate</t>
  </si>
  <si>
    <t>Highlands</t>
  </si>
  <si>
    <t>Highlea</t>
  </si>
  <si>
    <t>Highwood</t>
  </si>
  <si>
    <t>Hildreth</t>
  </si>
  <si>
    <t>Top</t>
  </si>
  <si>
    <t>Hillbrook</t>
  </si>
  <si>
    <t>Hillbury</t>
  </si>
  <si>
    <t>Hillcourt</t>
  </si>
  <si>
    <t>Hilldrop</t>
  </si>
  <si>
    <t>Hillery</t>
  </si>
  <si>
    <t>Hillfield</t>
  </si>
  <si>
    <t>Hillman</t>
  </si>
  <si>
    <t>Hillmore</t>
  </si>
  <si>
    <t>Hind</t>
  </si>
  <si>
    <t>Hindes</t>
  </si>
  <si>
    <t>Hiver</t>
  </si>
  <si>
    <t>Hocroft</t>
  </si>
  <si>
    <t>Hodgkin</t>
  </si>
  <si>
    <t>Hog</t>
  </si>
  <si>
    <t>Hogarth</t>
  </si>
  <si>
    <t>Holbeach</t>
  </si>
  <si>
    <t>Holburne</t>
  </si>
  <si>
    <t>Holcombe</t>
  </si>
  <si>
    <t>Holdenhurst</t>
  </si>
  <si>
    <t>AV+F1402</t>
  </si>
  <si>
    <t>Holly</t>
  </si>
  <si>
    <t>Hollybush</t>
  </si>
  <si>
    <t>Hollyhedge</t>
  </si>
  <si>
    <t>Hollywood</t>
  </si>
  <si>
    <t>Holmside</t>
  </si>
  <si>
    <t>Holwood</t>
  </si>
  <si>
    <t>Holyrood</t>
  </si>
  <si>
    <t>Homestead</t>
  </si>
  <si>
    <t>Paddock</t>
  </si>
  <si>
    <t>Homewillow</t>
  </si>
  <si>
    <t>Hookers</t>
  </si>
  <si>
    <t>Hook's</t>
  </si>
  <si>
    <t>Hoopers</t>
  </si>
  <si>
    <t>Hop</t>
  </si>
  <si>
    <t>Hopedale</t>
  </si>
  <si>
    <t>Hopefield</t>
  </si>
  <si>
    <t>Hopetown</t>
  </si>
  <si>
    <t>Hoppers</t>
  </si>
  <si>
    <t>Hopperton's</t>
  </si>
  <si>
    <t>Hopwood</t>
  </si>
  <si>
    <t>Hordle</t>
  </si>
  <si>
    <t>Promenade</t>
  </si>
  <si>
    <t>Hornbeams</t>
  </si>
  <si>
    <t>Hornblower</t>
  </si>
  <si>
    <t>Hornleigh</t>
  </si>
  <si>
    <t>Horse</t>
  </si>
  <si>
    <t>Guards</t>
  </si>
  <si>
    <t>Horselydown</t>
  </si>
  <si>
    <t>Horseshoe</t>
  </si>
  <si>
    <t>Horsfeld</t>
  </si>
  <si>
    <t>Horsley</t>
  </si>
  <si>
    <t>Horsleydown</t>
  </si>
  <si>
    <t>Horticultural</t>
  </si>
  <si>
    <t>Hosier</t>
  </si>
  <si>
    <t>Hotham</t>
  </si>
  <si>
    <t>Hove</t>
  </si>
  <si>
    <t>Hoveton</t>
  </si>
  <si>
    <t>Howey</t>
  </si>
  <si>
    <t>Howgate</t>
  </si>
  <si>
    <t>R+F1024d</t>
  </si>
  <si>
    <t>Howie</t>
  </si>
  <si>
    <t>Howitt</t>
  </si>
  <si>
    <t>Hoylake</t>
  </si>
  <si>
    <t>Huddart</t>
  </si>
  <si>
    <t>Hudsons</t>
  </si>
  <si>
    <t>Huets</t>
  </si>
  <si>
    <t>Hullbridge</t>
  </si>
  <si>
    <t>Humber</t>
  </si>
  <si>
    <t>Huntley</t>
  </si>
  <si>
    <t>Huntspill</t>
  </si>
  <si>
    <t>Huntsworth</t>
  </si>
  <si>
    <t>Hurlingham</t>
  </si>
  <si>
    <t>Business</t>
  </si>
  <si>
    <t>Hyderabad</t>
  </si>
  <si>
    <t>Hyndman</t>
  </si>
  <si>
    <t>Ickleton</t>
  </si>
  <si>
    <t>Idonia</t>
  </si>
  <si>
    <t>Iliffe</t>
  </si>
  <si>
    <t>Imperial</t>
  </si>
  <si>
    <t>Av</t>
  </si>
  <si>
    <t>Inca</t>
  </si>
  <si>
    <t>Independents</t>
  </si>
  <si>
    <t>Ingleton</t>
  </si>
  <si>
    <t>Inkerman</t>
  </si>
  <si>
    <t>Inverforth</t>
  </si>
  <si>
    <t>Invermore</t>
  </si>
  <si>
    <t>Inverness</t>
  </si>
  <si>
    <t>Inverton</t>
  </si>
  <si>
    <t>Ipswich</t>
  </si>
  <si>
    <t>Irish</t>
  </si>
  <si>
    <t>Ironmonger</t>
  </si>
  <si>
    <t>Ironmongers</t>
  </si>
  <si>
    <t>Irwell</t>
  </si>
  <si>
    <t>Isel</t>
  </si>
  <si>
    <t>Islington</t>
  </si>
  <si>
    <t>Ismailia</t>
  </si>
  <si>
    <t>Iveagh</t>
  </si>
  <si>
    <t>Iverson</t>
  </si>
  <si>
    <t>Ivimey</t>
  </si>
  <si>
    <t>Ivor</t>
  </si>
  <si>
    <t>Ivory</t>
  </si>
  <si>
    <t>Ivydale</t>
  </si>
  <si>
    <t>Clow</t>
  </si>
  <si>
    <t>Jackman</t>
  </si>
  <si>
    <t>Jackson's</t>
  </si>
  <si>
    <t>Jacqueline</t>
  </si>
  <si>
    <t>Jago</t>
  </si>
  <si>
    <t>Jamaica</t>
  </si>
  <si>
    <t>James'</t>
  </si>
  <si>
    <t>Jane</t>
  </si>
  <si>
    <t>Janeway</t>
  </si>
  <si>
    <t>Jansen</t>
  </si>
  <si>
    <t>Jarretts</t>
  </si>
  <si>
    <t>Jassemine</t>
  </si>
  <si>
    <t>Jenner</t>
  </si>
  <si>
    <t>Jenny</t>
  </si>
  <si>
    <t>Jerman</t>
  </si>
  <si>
    <t>Jerusalem</t>
  </si>
  <si>
    <t>Jeymer</t>
  </si>
  <si>
    <t>Jimpsons</t>
  </si>
  <si>
    <t>Roll</t>
  </si>
  <si>
    <t>Ruskin</t>
  </si>
  <si>
    <t>Joiners</t>
  </si>
  <si>
    <t>Powell</t>
  </si>
  <si>
    <t>Joubert</t>
  </si>
  <si>
    <t>Jubilee</t>
  </si>
  <si>
    <t>Plate</t>
  </si>
  <si>
    <t>Juniper</t>
  </si>
  <si>
    <t>Juno</t>
  </si>
  <si>
    <t>Jupiter</t>
  </si>
  <si>
    <t>Karslake</t>
  </si>
  <si>
    <t>Kashmir</t>
  </si>
  <si>
    <t>Kean</t>
  </si>
  <si>
    <t>Kedleston</t>
  </si>
  <si>
    <t>Keeling</t>
  </si>
  <si>
    <t>Kelland</t>
  </si>
  <si>
    <t>Kellett</t>
  </si>
  <si>
    <t>Kelmscott</t>
  </si>
  <si>
    <t>Kempson</t>
  </si>
  <si>
    <t>Kender</t>
  </si>
  <si>
    <t>Kendoa</t>
  </si>
  <si>
    <t>Kennard</t>
  </si>
  <si>
    <t>Kenning</t>
  </si>
  <si>
    <t>Kennington</t>
  </si>
  <si>
    <t>Kenrick</t>
  </si>
  <si>
    <t>Kensal</t>
  </si>
  <si>
    <t>Kentish</t>
  </si>
  <si>
    <t>?</t>
  </si>
  <si>
    <t>Kenwood</t>
  </si>
  <si>
    <t>Kerbela</t>
  </si>
  <si>
    <t>Kersfield</t>
  </si>
  <si>
    <t>Kershaw</t>
  </si>
  <si>
    <t>Kersley</t>
  </si>
  <si>
    <t>Keynsham</t>
  </si>
  <si>
    <t>Keystone</t>
  </si>
  <si>
    <t>Kezia</t>
  </si>
  <si>
    <t>Kidbrook</t>
  </si>
  <si>
    <t>Kidron</t>
  </si>
  <si>
    <t>Killowen</t>
  </si>
  <si>
    <t>Kilton</t>
  </si>
  <si>
    <t>David's</t>
  </si>
  <si>
    <t>Stairs</t>
  </si>
  <si>
    <t>Kings</t>
  </si>
  <si>
    <t>King'S</t>
  </si>
  <si>
    <t>Kingsdown</t>
  </si>
  <si>
    <t>Kingsford</t>
  </si>
  <si>
    <t>Kingsland</t>
  </si>
  <si>
    <t>Kingsley</t>
  </si>
  <si>
    <t>Kingslyn</t>
  </si>
  <si>
    <t>Kingsmead</t>
  </si>
  <si>
    <t>Kingston</t>
  </si>
  <si>
    <t>Kingsway</t>
  </si>
  <si>
    <t>Kingthorpe</t>
  </si>
  <si>
    <t>Kinnoul</t>
  </si>
  <si>
    <t>Kinsale</t>
  </si>
  <si>
    <t>Kintore</t>
  </si>
  <si>
    <t>Kirchen</t>
  </si>
  <si>
    <t>Kirkside</t>
  </si>
  <si>
    <t>Kirkton</t>
  </si>
  <si>
    <t>Knockholt</t>
  </si>
  <si>
    <t>Knotts</t>
  </si>
  <si>
    <t>Knowsley</t>
  </si>
  <si>
    <t>Kynaston</t>
  </si>
  <si>
    <t>Labgley</t>
  </si>
  <si>
    <t>Laburnam</t>
  </si>
  <si>
    <t>Laburnum</t>
  </si>
  <si>
    <t>Ladbroke</t>
  </si>
  <si>
    <t>Ladderswood</t>
  </si>
  <si>
    <t>Ladds</t>
  </si>
  <si>
    <t>Ladywell</t>
  </si>
  <si>
    <t>Laidlaw</t>
  </si>
  <si>
    <t>Lairdale</t>
  </si>
  <si>
    <t>Lakeside</t>
  </si>
  <si>
    <t>Lambeth</t>
  </si>
  <si>
    <t>Pier</t>
  </si>
  <si>
    <t>Lambourn</t>
  </si>
  <si>
    <t>Lambourne</t>
  </si>
  <si>
    <t>Lambrook</t>
  </si>
  <si>
    <t>Lambs</t>
  </si>
  <si>
    <t>Lamford</t>
  </si>
  <si>
    <t>Lammas</t>
  </si>
  <si>
    <t>Lanbury</t>
  </si>
  <si>
    <t>Landels</t>
  </si>
  <si>
    <t>Landgrove</t>
  </si>
  <si>
    <t>Landons</t>
  </si>
  <si>
    <t>Landsdowne</t>
  </si>
  <si>
    <t>Lanercost</t>
  </si>
  <si>
    <t>Langdale</t>
  </si>
  <si>
    <t>Langdon</t>
  </si>
  <si>
    <t>Langham</t>
  </si>
  <si>
    <t>Langhedge</t>
  </si>
  <si>
    <t>Langton</t>
  </si>
  <si>
    <t>Lansbury</t>
  </si>
  <si>
    <t>Lanscombe</t>
  </si>
  <si>
    <t>Lansdale</t>
  </si>
  <si>
    <t>Lansdowne</t>
  </si>
  <si>
    <t>Lansfield</t>
  </si>
  <si>
    <t>Lant</t>
  </si>
  <si>
    <t>Lapford</t>
  </si>
  <si>
    <t>Larch</t>
  </si>
  <si>
    <t>Larkfield</t>
  </si>
  <si>
    <t>Larkhill</t>
  </si>
  <si>
    <t>Lascelles</t>
  </si>
  <si>
    <t>Latchmere</t>
  </si>
  <si>
    <t>Laud</t>
  </si>
  <si>
    <t>Lauriston</t>
  </si>
  <si>
    <t>Lausanne</t>
  </si>
  <si>
    <t>Lavell</t>
  </si>
  <si>
    <t>Lavender</t>
  </si>
  <si>
    <t>Sweep</t>
  </si>
  <si>
    <t>Lavengro</t>
  </si>
  <si>
    <t>Lavers</t>
  </si>
  <si>
    <t>Laverton</t>
  </si>
  <si>
    <t>Lavington</t>
  </si>
  <si>
    <t>Lawford</t>
  </si>
  <si>
    <t>Campe</t>
  </si>
  <si>
    <t>Lawrie</t>
  </si>
  <si>
    <t>Lea</t>
  </si>
  <si>
    <t>Valley</t>
  </si>
  <si>
    <t>Leabank</t>
  </si>
  <si>
    <t>Leadenhall</t>
  </si>
  <si>
    <t>Leading</t>
  </si>
  <si>
    <t>Lealand</t>
  </si>
  <si>
    <t>Leamington</t>
  </si>
  <si>
    <t>Lebanon</t>
  </si>
  <si>
    <t>Leda</t>
  </si>
  <si>
    <t>Ledrington</t>
  </si>
  <si>
    <t>Leeland</t>
  </si>
  <si>
    <t>Leerdam</t>
  </si>
  <si>
    <t>Lees</t>
  </si>
  <si>
    <t>Leeside</t>
  </si>
  <si>
    <t>Leeward</t>
  </si>
  <si>
    <t>Legge</t>
  </si>
  <si>
    <t>Legion</t>
  </si>
  <si>
    <t>Leigham</t>
  </si>
  <si>
    <t>Leith</t>
  </si>
  <si>
    <t>Lemon</t>
  </si>
  <si>
    <t>Lendal</t>
  </si>
  <si>
    <t>Lenthorp</t>
  </si>
  <si>
    <t>Leopold</t>
  </si>
  <si>
    <t>Lessada</t>
  </si>
  <si>
    <t>Leswin</t>
  </si>
  <si>
    <t>Lettison</t>
  </si>
  <si>
    <t>Lever</t>
  </si>
  <si>
    <t>Leverson</t>
  </si>
  <si>
    <t>Lewisham</t>
  </si>
  <si>
    <t>Union</t>
  </si>
  <si>
    <t>Leyel</t>
  </si>
  <si>
    <t>Leylang</t>
  </si>
  <si>
    <t>Leysfield</t>
  </si>
  <si>
    <t>Leyton</t>
  </si>
  <si>
    <t>Libella</t>
  </si>
  <si>
    <t>Liddon</t>
  </si>
  <si>
    <t>Lidgate</t>
  </si>
  <si>
    <t>Lidiard</t>
  </si>
  <si>
    <t>Lidyard</t>
  </si>
  <si>
    <t>Lilburne</t>
  </si>
  <si>
    <t>Lillian</t>
  </si>
  <si>
    <t>Lily</t>
  </si>
  <si>
    <t>Linda</t>
  </si>
  <si>
    <t>Linden</t>
  </si>
  <si>
    <t>Lindfield</t>
  </si>
  <si>
    <t>Lindley</t>
  </si>
  <si>
    <t>Linds</t>
  </si>
  <si>
    <t>Lindsell</t>
  </si>
  <si>
    <t>Lingards</t>
  </si>
  <si>
    <t>Linhope</t>
  </si>
  <si>
    <t>Links</t>
  </si>
  <si>
    <t>Linnell</t>
  </si>
  <si>
    <t>Linton</t>
  </si>
  <si>
    <t>Lipton</t>
  </si>
  <si>
    <t>Lisban</t>
  </si>
  <si>
    <t>Lisle</t>
  </si>
  <si>
    <t>Lismore</t>
  </si>
  <si>
    <t>Alie</t>
  </si>
  <si>
    <t>Century</t>
  </si>
  <si>
    <t>Coram</t>
  </si>
  <si>
    <t>Dimocks</t>
  </si>
  <si>
    <t>Middlesex</t>
  </si>
  <si>
    <t>Monro</t>
  </si>
  <si>
    <t>Moorfields</t>
  </si>
  <si>
    <t>Somerset</t>
  </si>
  <si>
    <t>Tongue</t>
  </si>
  <si>
    <t>Littleton</t>
  </si>
  <si>
    <t>Littlewood</t>
  </si>
  <si>
    <t>Livermere</t>
  </si>
  <si>
    <t>Liverpool</t>
  </si>
  <si>
    <t>Lizard</t>
  </si>
  <si>
    <t>Lloyd's</t>
  </si>
  <si>
    <t>Lock</t>
  </si>
  <si>
    <t>Lockhart</t>
  </si>
  <si>
    <t>Lockwoods</t>
  </si>
  <si>
    <t>Loddiges</t>
  </si>
  <si>
    <t>Loder</t>
  </si>
  <si>
    <t>Lofting</t>
  </si>
  <si>
    <t>Loman</t>
  </si>
  <si>
    <t>Lomas</t>
  </si>
  <si>
    <t>Lombardy</t>
  </si>
  <si>
    <t>Londesborough</t>
  </si>
  <si>
    <t>Leys</t>
  </si>
  <si>
    <t>Longford</t>
  </si>
  <si>
    <t>Longly</t>
  </si>
  <si>
    <t>road</t>
  </si>
  <si>
    <t>Longmead</t>
  </si>
  <si>
    <t>Longmoore</t>
  </si>
  <si>
    <t>Longton</t>
  </si>
  <si>
    <t>Lonsdale</t>
  </si>
  <si>
    <t>Loraine</t>
  </si>
  <si>
    <t>Lordship</t>
  </si>
  <si>
    <t>Lorraine</t>
  </si>
  <si>
    <t>Lorrimore</t>
  </si>
  <si>
    <t>Louise</t>
  </si>
  <si>
    <t>Aumonier</t>
  </si>
  <si>
    <t>Lovelace</t>
  </si>
  <si>
    <t>Lovers</t>
  </si>
  <si>
    <t>Low</t>
  </si>
  <si>
    <t>Eglinton</t>
  </si>
  <si>
    <t>Shadwell</t>
  </si>
  <si>
    <t>Lowman</t>
  </si>
  <si>
    <t>Lowther</t>
  </si>
  <si>
    <t>Lucey</t>
  </si>
  <si>
    <t>Ludgate</t>
  </si>
  <si>
    <t>Lukin</t>
  </si>
  <si>
    <t>Lulworth</t>
  </si>
  <si>
    <t>Lutheran</t>
  </si>
  <si>
    <t>Lutomer</t>
  </si>
  <si>
    <t>Luxemburg</t>
  </si>
  <si>
    <t>Luxford</t>
  </si>
  <si>
    <t>Lyall</t>
  </si>
  <si>
    <t>Lydden</t>
  </si>
  <si>
    <t>Lydia's</t>
  </si>
  <si>
    <t>Cls</t>
  </si>
  <si>
    <t>Lympstone</t>
  </si>
  <si>
    <t>Lyn</t>
  </si>
  <si>
    <t>Lynbrook</t>
  </si>
  <si>
    <t>Lynford</t>
  </si>
  <si>
    <t>Lysia</t>
  </si>
  <si>
    <t>Lytton</t>
  </si>
  <si>
    <t>Strachey</t>
  </si>
  <si>
    <t>Macartney</t>
  </si>
  <si>
    <t>Macaulay</t>
  </si>
  <si>
    <t>Mackintosh</t>
  </si>
  <si>
    <t>Maconochies</t>
  </si>
  <si>
    <t>Magdalen</t>
  </si>
  <si>
    <t>Magnolia</t>
  </si>
  <si>
    <t>Maguire</t>
  </si>
  <si>
    <t>Maidenhead</t>
  </si>
  <si>
    <t>Maismore</t>
  </si>
  <si>
    <t>Maize</t>
  </si>
  <si>
    <t>Maizel</t>
  </si>
  <si>
    <t>Makepeace</t>
  </si>
  <si>
    <t>Malbrook</t>
  </si>
  <si>
    <t>Malet</t>
  </si>
  <si>
    <t>Maley</t>
  </si>
  <si>
    <t>Malford</t>
  </si>
  <si>
    <t>Mallams</t>
  </si>
  <si>
    <t>Mallard</t>
  </si>
  <si>
    <t>Mallet</t>
  </si>
  <si>
    <t>Mallord</t>
  </si>
  <si>
    <t>Malton</t>
  </si>
  <si>
    <t>Maltravers</t>
  </si>
  <si>
    <t>Manbey</t>
  </si>
  <si>
    <t>Manchester</t>
  </si>
  <si>
    <t>Manciple</t>
  </si>
  <si>
    <t>Mandela</t>
  </si>
  <si>
    <t>Manette</t>
  </si>
  <si>
    <t>Manks</t>
  </si>
  <si>
    <t>Manorside</t>
  </si>
  <si>
    <t>Manresa</t>
  </si>
  <si>
    <t>Mans</t>
  </si>
  <si>
    <t>Mansell</t>
  </si>
  <si>
    <t>Mansion</t>
  </si>
  <si>
    <t>Mantle</t>
  </si>
  <si>
    <t>Manvers</t>
  </si>
  <si>
    <t>Marcon</t>
  </si>
  <si>
    <t>Marconi</t>
  </si>
  <si>
    <t>Garvey</t>
  </si>
  <si>
    <t>Marden</t>
  </si>
  <si>
    <t>Margaret</t>
  </si>
  <si>
    <t>Margery</t>
  </si>
  <si>
    <t>Margravine</t>
  </si>
  <si>
    <t>Marian</t>
  </si>
  <si>
    <t>Mariner's</t>
  </si>
  <si>
    <t>Marius</t>
  </si>
  <si>
    <t>Markham</t>
  </si>
  <si>
    <t>Markwell</t>
  </si>
  <si>
    <t>Marleys</t>
  </si>
  <si>
    <t>Marmion</t>
  </si>
  <si>
    <t>Maroons</t>
  </si>
  <si>
    <t>Marriots</t>
  </si>
  <si>
    <t>Marsala</t>
  </si>
  <si>
    <t>Marshbrook</t>
  </si>
  <si>
    <t>Marshgate</t>
  </si>
  <si>
    <t>Marsland</t>
  </si>
  <si>
    <t>Martha</t>
  </si>
  <si>
    <t>Martineau</t>
  </si>
  <si>
    <t>Martins</t>
  </si>
  <si>
    <t>Brickfield</t>
  </si>
  <si>
    <t>Marville</t>
  </si>
  <si>
    <t>Datchelor</t>
  </si>
  <si>
    <t>Maryland</t>
  </si>
  <si>
    <t>Marys</t>
  </si>
  <si>
    <t>Mascotts</t>
  </si>
  <si>
    <t>Maskani</t>
  </si>
  <si>
    <t>Maskelyne</t>
  </si>
  <si>
    <t>Masons</t>
  </si>
  <si>
    <t>Mason's</t>
  </si>
  <si>
    <t>Matsin</t>
  </si>
  <si>
    <t>Mattison</t>
  </si>
  <si>
    <t>Maudlins</t>
  </si>
  <si>
    <t>Maudsville</t>
  </si>
  <si>
    <t>Mauritius</t>
  </si>
  <si>
    <t>Mavis</t>
  </si>
  <si>
    <t>Maxim</t>
  </si>
  <si>
    <t>Maybury</t>
  </si>
  <si>
    <t>Mayeswood</t>
  </si>
  <si>
    <t>Mayfair</t>
  </si>
  <si>
    <t>Maygood</t>
  </si>
  <si>
    <t>StrEEt</t>
  </si>
  <si>
    <t>Maynards</t>
  </si>
  <si>
    <t>Maytree</t>
  </si>
  <si>
    <t>Mayville</t>
  </si>
  <si>
    <t>Maze</t>
  </si>
  <si>
    <t>Mazow</t>
  </si>
  <si>
    <t>Meards</t>
  </si>
  <si>
    <t>Meard's</t>
  </si>
  <si>
    <t>Mecklenburg</t>
  </si>
  <si>
    <t>Medcalf</t>
  </si>
  <si>
    <t>Medfield</t>
  </si>
  <si>
    <t>Melbourne</t>
  </si>
  <si>
    <t>Melcombe</t>
  </si>
  <si>
    <t>Melford</t>
  </si>
  <si>
    <t>lallas</t>
  </si>
  <si>
    <t>Mellick's</t>
  </si>
  <si>
    <t>Mellison</t>
  </si>
  <si>
    <t>Mells</t>
  </si>
  <si>
    <t>Melon</t>
  </si>
  <si>
    <t>Melton</t>
  </si>
  <si>
    <t>Melville</t>
  </si>
  <si>
    <t>Melyn</t>
  </si>
  <si>
    <t>Memorial</t>
  </si>
  <si>
    <t>Mendora</t>
  </si>
  <si>
    <t>Menelik</t>
  </si>
  <si>
    <t>Merbury</t>
  </si>
  <si>
    <t>Merceron</t>
  </si>
  <si>
    <t>Mercers</t>
  </si>
  <si>
    <t>Mercury</t>
  </si>
  <si>
    <t>Mere</t>
  </si>
  <si>
    <t>Meretone</t>
  </si>
  <si>
    <t>Merganser</t>
  </si>
  <si>
    <t>Merrington</t>
  </si>
  <si>
    <t>Mersey</t>
  </si>
  <si>
    <t>Merton</t>
  </si>
  <si>
    <t>Messaline</t>
  </si>
  <si>
    <t>Messeter</t>
  </si>
  <si>
    <t>Meteor</t>
  </si>
  <si>
    <t>Methodist</t>
  </si>
  <si>
    <t>Free</t>
  </si>
  <si>
    <t>Middle</t>
  </si>
  <si>
    <t>Midland</t>
  </si>
  <si>
    <t>Might??</t>
  </si>
  <si>
    <t>Milburn</t>
  </si>
  <si>
    <t>Mildmay</t>
  </si>
  <si>
    <t>Milfoil</t>
  </si>
  <si>
    <t>Penitentiary</t>
  </si>
  <si>
    <t>Milledge</t>
  </si>
  <si>
    <t>Millennium</t>
  </si>
  <si>
    <t>Millers</t>
  </si>
  <si>
    <t>Millfield</t>
  </si>
  <si>
    <t>Mills</t>
  </si>
  <si>
    <t>Milman</t>
  </si>
  <si>
    <t>Milmans</t>
  </si>
  <si>
    <t>Milner</t>
  </si>
  <si>
    <t>Mincing</t>
  </si>
  <si>
    <t>Minera</t>
  </si>
  <si>
    <t>Minnow</t>
  </si>
  <si>
    <t>Minosa</t>
  </si>
  <si>
    <t>Mintern</t>
  </si>
  <si>
    <t>Minton</t>
  </si>
  <si>
    <t>Mitchison</t>
  </si>
  <si>
    <t>Mitre</t>
  </si>
  <si>
    <t>Moat</t>
  </si>
  <si>
    <t>Moberley</t>
  </si>
  <si>
    <t>Molton</t>
  </si>
  <si>
    <t>Monk</t>
  </si>
  <si>
    <t>Monkfrith</t>
  </si>
  <si>
    <t>Monks</t>
  </si>
  <si>
    <t>Monster</t>
  </si>
  <si>
    <t>Montagu</t>
  </si>
  <si>
    <t>Montague</t>
  </si>
  <si>
    <t>Montefiore</t>
  </si>
  <si>
    <t>Montego</t>
  </si>
  <si>
    <t>Montpeleir</t>
  </si>
  <si>
    <t>Montpelier</t>
  </si>
  <si>
    <t>Montserrat</t>
  </si>
  <si>
    <t>Moorhouse</t>
  </si>
  <si>
    <t>Moorland</t>
  </si>
  <si>
    <t>Moors</t>
  </si>
  <si>
    <t>Morkyns</t>
  </si>
  <si>
    <t>Morning</t>
  </si>
  <si>
    <t>Morston</t>
  </si>
  <si>
    <t>Morten</t>
  </si>
  <si>
    <t>Mortham</t>
  </si>
  <si>
    <t>Mortimer</t>
  </si>
  <si>
    <t>Mortion</t>
  </si>
  <si>
    <t>Mortons</t>
  </si>
  <si>
    <t>Moscow</t>
  </si>
  <si>
    <t>Moselle</t>
  </si>
  <si>
    <t>Mossington</t>
  </si>
  <si>
    <t>Moss's</t>
  </si>
  <si>
    <t>Mostyn</t>
  </si>
  <si>
    <t>Mother</t>
  </si>
  <si>
    <t>Kate</t>
  </si>
  <si>
    <t>Angelus</t>
  </si>
  <si>
    <t>Ephraim</t>
  </si>
  <si>
    <t>Moyers</t>
  </si>
  <si>
    <t>Moyna</t>
  </si>
  <si>
    <t>Mozart</t>
  </si>
  <si>
    <t>Mulberry</t>
  </si>
  <si>
    <t>Mulvaney</t>
  </si>
  <si>
    <t>Muncies</t>
  </si>
  <si>
    <t>Mundys</t>
  </si>
  <si>
    <t>Munster</t>
  </si>
  <si>
    <t>Musbury</t>
  </si>
  <si>
    <t>Musk</t>
  </si>
  <si>
    <t>Mutrix</t>
  </si>
  <si>
    <t>Myatt</t>
  </si>
  <si>
    <t>Myrtleberry</t>
  </si>
  <si>
    <t>Nailour</t>
  </si>
  <si>
    <t>Namur</t>
  </si>
  <si>
    <t>Nansen</t>
  </si>
  <si>
    <t>Narigold</t>
  </si>
  <si>
    <t>Nascot</t>
  </si>
  <si>
    <t>Nasmyth</t>
  </si>
  <si>
    <t>Natal</t>
  </si>
  <si>
    <t>Naval</t>
  </si>
  <si>
    <t>Navestock</t>
  </si>
  <si>
    <t>Navy</t>
  </si>
  <si>
    <t>Neals</t>
  </si>
  <si>
    <t>Near</t>
  </si>
  <si>
    <t>Neckinger</t>
  </si>
  <si>
    <t>Nelldale</t>
  </si>
  <si>
    <t>Nesbit</t>
  </si>
  <si>
    <t>Nethercourt</t>
  </si>
  <si>
    <t>Netherwood</t>
  </si>
  <si>
    <t>Nettleton</t>
  </si>
  <si>
    <t>Nevis</t>
  </si>
  <si>
    <t>Campden</t>
  </si>
  <si>
    <t>Quebec</t>
  </si>
  <si>
    <t>River</t>
  </si>
  <si>
    <t>Round</t>
  </si>
  <si>
    <t>Tothill</t>
  </si>
  <si>
    <t>Turville</t>
  </si>
  <si>
    <t>Wanstead</t>
  </si>
  <si>
    <t>Newark</t>
  </si>
  <si>
    <t>Newburgh</t>
  </si>
  <si>
    <t>Newhall</t>
  </si>
  <si>
    <t>Newington</t>
  </si>
  <si>
    <t>Newland</t>
  </si>
  <si>
    <t>Newman's</t>
  </si>
  <si>
    <t>Neylors</t>
  </si>
  <si>
    <t>Nicoll's</t>
  </si>
  <si>
    <t>Nigeria</t>
  </si>
  <si>
    <t>Nightingale</t>
  </si>
  <si>
    <t>Nile</t>
  </si>
  <si>
    <t>Norbreck</t>
  </si>
  <si>
    <t>Norgrove</t>
  </si>
  <si>
    <t>Normandy</t>
  </si>
  <si>
    <t>Normans</t>
  </si>
  <si>
    <t>End</t>
  </si>
  <si>
    <t>Northcote</t>
  </si>
  <si>
    <t>Northcroft</t>
  </si>
  <si>
    <t>Northern</t>
  </si>
  <si>
    <t>Outfall</t>
  </si>
  <si>
    <t>Norths</t>
  </si>
  <si>
    <t>Northumberland</t>
  </si>
  <si>
    <t>Northview</t>
  </si>
  <si>
    <t>Norval</t>
  </si>
  <si>
    <t>Notley</t>
  </si>
  <si>
    <t>Nottige</t>
  </si>
  <si>
    <t>Notting</t>
  </si>
  <si>
    <t>Barn</t>
  </si>
  <si>
    <t>Nottingham</t>
  </si>
  <si>
    <t>Nuding</t>
  </si>
  <si>
    <t>Nun</t>
  </si>
  <si>
    <t>Nunhead</t>
  </si>
  <si>
    <t>Nuns</t>
  </si>
  <si>
    <t>Nursery</t>
  </si>
  <si>
    <t>Nye</t>
  </si>
  <si>
    <t>Oak</t>
  </si>
  <si>
    <t>Oakbrook</t>
  </si>
  <si>
    <t>Oakdale</t>
  </si>
  <si>
    <t>Oakey</t>
  </si>
  <si>
    <t>Oakfield</t>
  </si>
  <si>
    <t>Oakhall</t>
  </si>
  <si>
    <t>Oakhurst</t>
  </si>
  <si>
    <t>Oakleaf</t>
  </si>
  <si>
    <t>Oakly</t>
  </si>
  <si>
    <t>Oakshaw</t>
  </si>
  <si>
    <t>Obelisk</t>
  </si>
  <si>
    <t>Occupation</t>
  </si>
  <si>
    <t>Ocean</t>
  </si>
  <si>
    <t>Ockendon</t>
  </si>
  <si>
    <t>Old</t>
  </si>
  <si>
    <t>Change</t>
  </si>
  <si>
    <t>Oldacre</t>
  </si>
  <si>
    <t>Oldhill</t>
  </si>
  <si>
    <t>O'Leary</t>
  </si>
  <si>
    <t>Ollgar</t>
  </si>
  <si>
    <t>Olmar</t>
  </si>
  <si>
    <t>Omega</t>
  </si>
  <si>
    <t>One</t>
  </si>
  <si>
    <t>Tree</t>
  </si>
  <si>
    <t>Onega</t>
  </si>
  <si>
    <t>Onslow</t>
  </si>
  <si>
    <t>Orchard</t>
  </si>
  <si>
    <t>Ordnance</t>
  </si>
  <si>
    <t>Orford</t>
  </si>
  <si>
    <t>Orient</t>
  </si>
  <si>
    <t>Orleans</t>
  </si>
  <si>
    <t>Orleston</t>
  </si>
  <si>
    <t>Ormand</t>
  </si>
  <si>
    <t>Ormanton</t>
  </si>
  <si>
    <t>rd</t>
  </si>
  <si>
    <t>Ormesby</t>
  </si>
  <si>
    <t>Ormsby</t>
  </si>
  <si>
    <t>Ormside</t>
  </si>
  <si>
    <t>Strect</t>
  </si>
  <si>
    <t>Orpen</t>
  </si>
  <si>
    <t>Orsett</t>
  </si>
  <si>
    <t>Osberton</t>
  </si>
  <si>
    <t>Osborn</t>
  </si>
  <si>
    <t>Osidge</t>
  </si>
  <si>
    <t>Osiers</t>
  </si>
  <si>
    <t>Ossington</t>
  </si>
  <si>
    <t>Ossulton</t>
  </si>
  <si>
    <t>Ostend</t>
  </si>
  <si>
    <t>Otterbourne</t>
  </si>
  <si>
    <t>RoAD</t>
  </si>
  <si>
    <t>Otterburn</t>
  </si>
  <si>
    <t>Oulton</t>
  </si>
  <si>
    <t>Outer</t>
  </si>
  <si>
    <t>Circle</t>
  </si>
  <si>
    <t>Oval</t>
  </si>
  <si>
    <t>Over</t>
  </si>
  <si>
    <t>Overlea</t>
  </si>
  <si>
    <t>Oxford</t>
  </si>
  <si>
    <t>Oxley</t>
  </si>
  <si>
    <t>Ozolins</t>
  </si>
  <si>
    <t>Paddington</t>
  </si>
  <si>
    <t>Pagden</t>
  </si>
  <si>
    <t>Pagents</t>
  </si>
  <si>
    <t>Sluice</t>
  </si>
  <si>
    <t>Paget</t>
  </si>
  <si>
    <t>Pagnell</t>
  </si>
  <si>
    <t>Paids</t>
  </si>
  <si>
    <t>Pakenham</t>
  </si>
  <si>
    <t>Palestine</t>
  </si>
  <si>
    <t>Palewell</t>
  </si>
  <si>
    <t>Palm</t>
  </si>
  <si>
    <t>Palmers</t>
  </si>
  <si>
    <t>Palmerston</t>
  </si>
  <si>
    <t>Pancras</t>
  </si>
  <si>
    <t>Panfield</t>
  </si>
  <si>
    <t>Panmure</t>
  </si>
  <si>
    <t>Pansy</t>
  </si>
  <si>
    <t>Pappys</t>
  </si>
  <si>
    <t>Papworth</t>
  </si>
  <si>
    <t>Paradise</t>
  </si>
  <si>
    <t>Parbury</t>
  </si>
  <si>
    <t>Pardana</t>
  </si>
  <si>
    <t>Parfitt</t>
  </si>
  <si>
    <t>Parish</t>
  </si>
  <si>
    <t>Or</t>
  </si>
  <si>
    <t>Vista</t>
  </si>
  <si>
    <t>Parkfield</t>
  </si>
  <si>
    <t>Parkville</t>
  </si>
  <si>
    <t>Parmiter</t>
  </si>
  <si>
    <t>Parrs</t>
  </si>
  <si>
    <t>Parterstia</t>
  </si>
  <si>
    <t>Partingdale</t>
  </si>
  <si>
    <t>Partridge</t>
  </si>
  <si>
    <t>Pascal</t>
  </si>
  <si>
    <t>Pasley</t>
  </si>
  <si>
    <t>Pasquier</t>
  </si>
  <si>
    <t>Passfield</t>
  </si>
  <si>
    <t>Passfields</t>
  </si>
  <si>
    <t>Paterson</t>
  </si>
  <si>
    <t>Patio</t>
  </si>
  <si>
    <t>Patriot</t>
  </si>
  <si>
    <t>Paulin</t>
  </si>
  <si>
    <t>Paul's</t>
  </si>
  <si>
    <t>Bakehouse</t>
  </si>
  <si>
    <t>Chain</t>
  </si>
  <si>
    <t>Pauls</t>
  </si>
  <si>
    <t>Pavilion</t>
  </si>
  <si>
    <t>Paxtons</t>
  </si>
  <si>
    <t>Paynes</t>
  </si>
  <si>
    <t>Paynton</t>
  </si>
  <si>
    <t>Peaches</t>
  </si>
  <si>
    <t>Pearcefield</t>
  </si>
  <si>
    <t>Pearcroft</t>
  </si>
  <si>
    <t>Pearden</t>
  </si>
  <si>
    <t>Pearsons</t>
  </si>
  <si>
    <t>Peckett</t>
  </si>
  <si>
    <t>Peckford</t>
  </si>
  <si>
    <t>Peckham</t>
  </si>
  <si>
    <t>Pedlars</t>
  </si>
  <si>
    <t>Peel</t>
  </si>
  <si>
    <t>Pelham</t>
  </si>
  <si>
    <t>Pellatt</t>
  </si>
  <si>
    <t>Pellerin</t>
  </si>
  <si>
    <t>Pellipar</t>
  </si>
  <si>
    <t>Pelly</t>
  </si>
  <si>
    <t>Pemberton</t>
  </si>
  <si>
    <t>Pembridge</t>
  </si>
  <si>
    <t>Pembury</t>
  </si>
  <si>
    <t>Pendle</t>
  </si>
  <si>
    <t>Pendlestone</t>
  </si>
  <si>
    <t>Pendrell</t>
  </si>
  <si>
    <t>Penfolds</t>
  </si>
  <si>
    <t>Penmartin</t>
  </si>
  <si>
    <t>Pennell's</t>
  </si>
  <si>
    <t>Pennethorne</t>
  </si>
  <si>
    <t>Penrhyn</t>
  </si>
  <si>
    <t>Pensbury</t>
  </si>
  <si>
    <t>Penshurst</t>
  </si>
  <si>
    <t>Pentland</t>
  </si>
  <si>
    <t>Penton</t>
  </si>
  <si>
    <t>Penwortham</t>
  </si>
  <si>
    <t>Penynance</t>
  </si>
  <si>
    <t>Penywern</t>
  </si>
  <si>
    <t>Peregrine</t>
  </si>
  <si>
    <t>Perrymead</t>
  </si>
  <si>
    <t>Peterborough</t>
  </si>
  <si>
    <t>Petherton</t>
  </si>
  <si>
    <t>Tintern</t>
  </si>
  <si>
    <t>Tisbury</t>
  </si>
  <si>
    <t>Tithe</t>
  </si>
  <si>
    <t>Tolhurst</t>
  </si>
  <si>
    <t>Tollbridge</t>
  </si>
  <si>
    <t>Tollgate</t>
  </si>
  <si>
    <t>Tollington</t>
  </si>
  <si>
    <t>Tomlins</t>
  </si>
  <si>
    <t>Topaz</t>
  </si>
  <si>
    <t>Topp</t>
  </si>
  <si>
    <t>Topsfield</t>
  </si>
  <si>
    <t>Torriano</t>
  </si>
  <si>
    <t>Torridge</t>
  </si>
  <si>
    <t>Torrs</t>
  </si>
  <si>
    <t>Torwood</t>
  </si>
  <si>
    <t>Totbill</t>
  </si>
  <si>
    <t>Side</t>
  </si>
  <si>
    <t>Tottenham</t>
  </si>
  <si>
    <t>Totty</t>
  </si>
  <si>
    <t>Tower</t>
  </si>
  <si>
    <t>Townley</t>
  </si>
  <si>
    <t>Townshend</t>
  </si>
  <si>
    <t>Toyne</t>
  </si>
  <si>
    <t>Transwell</t>
  </si>
  <si>
    <t>Travers</t>
  </si>
  <si>
    <t>Tredeqar</t>
  </si>
  <si>
    <t>Trederwen</t>
  </si>
  <si>
    <t>Tregenna</t>
  </si>
  <si>
    <t>Trelawn</t>
  </si>
  <si>
    <t>Trelieck</t>
  </si>
  <si>
    <t>Trellick</t>
  </si>
  <si>
    <t>Trellis</t>
  </si>
  <si>
    <t>Tremaine</t>
  </si>
  <si>
    <t>Trematon</t>
  </si>
  <si>
    <t>Tremlett</t>
  </si>
  <si>
    <t>Trenholme</t>
  </si>
  <si>
    <t>Trenmar</t>
  </si>
  <si>
    <t>Tretawn</t>
  </si>
  <si>
    <t>Trevelyan</t>
  </si>
  <si>
    <t>Trident</t>
  </si>
  <si>
    <t>Trigon</t>
  </si>
  <si>
    <t>Trinder</t>
  </si>
  <si>
    <t>Trott</t>
  </si>
  <si>
    <t>Trumans</t>
  </si>
  <si>
    <t>Fields</t>
  </si>
  <si>
    <t>Tryon</t>
  </si>
  <si>
    <t>Tryons</t>
  </si>
  <si>
    <t>Tudor</t>
  </si>
  <si>
    <t>Tufton</t>
  </si>
  <si>
    <t>Tugboat</t>
  </si>
  <si>
    <t>Tulletts</t>
  </si>
  <si>
    <t>Turk</t>
  </si>
  <si>
    <t>Turley</t>
  </si>
  <si>
    <t>Turners</t>
  </si>
  <si>
    <t>Turrett</t>
  </si>
  <si>
    <t>Tusons</t>
  </si>
  <si>
    <t>Tweed</t>
  </si>
  <si>
    <t>Twickenham</t>
  </si>
  <si>
    <t>Twilley</t>
  </si>
  <si>
    <t>Twineham</t>
  </si>
  <si>
    <t>Twisters</t>
  </si>
  <si>
    <t>Twyford</t>
  </si>
  <si>
    <t>Tyburn</t>
  </si>
  <si>
    <t>Tyers</t>
  </si>
  <si>
    <t>Tyneham</t>
  </si>
  <si>
    <t>Tynemouth</t>
  </si>
  <si>
    <t>Tyrwhitt</t>
  </si>
  <si>
    <t>Petley</t>
  </si>
  <si>
    <t>Phene</t>
  </si>
  <si>
    <t>Pheonix</t>
  </si>
  <si>
    <t>Philipot</t>
  </si>
  <si>
    <t>Phillimore</t>
  </si>
  <si>
    <t>Phoenix</t>
  </si>
  <si>
    <t>Physic</t>
  </si>
  <si>
    <t>Pickering</t>
  </si>
  <si>
    <t>Pickets</t>
  </si>
  <si>
    <t>Pickfords</t>
  </si>
  <si>
    <t>Piermont</t>
  </si>
  <si>
    <t>Pillar</t>
  </si>
  <si>
    <t>Box</t>
  </si>
  <si>
    <t>Pipemaker's</t>
  </si>
  <si>
    <t>Pirie</t>
  </si>
  <si>
    <t>Pitfield</t>
  </si>
  <si>
    <t>Pitshanger</t>
  </si>
  <si>
    <t>Plant</t>
  </si>
  <si>
    <t>Plantain</t>
  </si>
  <si>
    <t>Plashet</t>
  </si>
  <si>
    <t>Playfield</t>
  </si>
  <si>
    <t>Playford</t>
  </si>
  <si>
    <t>Pleasant</t>
  </si>
  <si>
    <t>Plevna</t>
  </si>
  <si>
    <t>Plough</t>
  </si>
  <si>
    <t>Plummers</t>
  </si>
  <si>
    <t>Plumstead</t>
  </si>
  <si>
    <t>Plymouth</t>
  </si>
  <si>
    <t>Plympton</t>
  </si>
  <si>
    <t>Poets</t>
  </si>
  <si>
    <t>Point</t>
  </si>
  <si>
    <t>Pole</t>
  </si>
  <si>
    <t>Polesden</t>
  </si>
  <si>
    <t>Polworth</t>
  </si>
  <si>
    <t>Polygon</t>
  </si>
  <si>
    <t>Pomell</t>
  </si>
  <si>
    <t>Pond</t>
  </si>
  <si>
    <t>Ponsard</t>
  </si>
  <si>
    <t>Pont</t>
  </si>
  <si>
    <t>Pooah</t>
  </si>
  <si>
    <t>Pooles</t>
  </si>
  <si>
    <t>Popes</t>
  </si>
  <si>
    <t>Poplar</t>
  </si>
  <si>
    <t>Poppin's</t>
  </si>
  <si>
    <t>Port</t>
  </si>
  <si>
    <t>Porters</t>
  </si>
  <si>
    <t>Portobello</t>
  </si>
  <si>
    <t>Portsdown</t>
  </si>
  <si>
    <t>Potier</t>
  </si>
  <si>
    <t>Potters</t>
  </si>
  <si>
    <t>Pottery</t>
  </si>
  <si>
    <t>Pound</t>
  </si>
  <si>
    <t>Povidence</t>
  </si>
  <si>
    <t>Powes</t>
  </si>
  <si>
    <t>Powis</t>
  </si>
  <si>
    <t>Pragnell</t>
  </si>
  <si>
    <t>Precinct</t>
  </si>
  <si>
    <t>Price's</t>
  </si>
  <si>
    <t>Priestley</t>
  </si>
  <si>
    <t>Priest's</t>
  </si>
  <si>
    <t>Primrose</t>
  </si>
  <si>
    <t>Prince's</t>
  </si>
  <si>
    <t>Princess</t>
  </si>
  <si>
    <t>Printers</t>
  </si>
  <si>
    <t>Printinghouse</t>
  </si>
  <si>
    <t>Prior</t>
  </si>
  <si>
    <t>Priors</t>
  </si>
  <si>
    <t>Priory</t>
  </si>
  <si>
    <t>Priscilla</t>
  </si>
  <si>
    <t>Pritchard's</t>
  </si>
  <si>
    <t>Prospect</t>
  </si>
  <si>
    <t>Prujean</t>
  </si>
  <si>
    <t>Prusom</t>
  </si>
  <si>
    <t>Pulham</t>
  </si>
  <si>
    <t>Purelake</t>
  </si>
  <si>
    <t>Pursewardens</t>
  </si>
  <si>
    <t>CLOSE</t>
  </si>
  <si>
    <t>Putney</t>
  </si>
  <si>
    <t>Pycroft</t>
  </si>
  <si>
    <t>Pyrland</t>
  </si>
  <si>
    <t>Quaggy</t>
  </si>
  <si>
    <t>Quainton</t>
  </si>
  <si>
    <t>Quakers</t>
  </si>
  <si>
    <t>Ann</t>
  </si>
  <si>
    <t>Queens</t>
  </si>
  <si>
    <t>Queen's</t>
  </si>
  <si>
    <t>Queensferry</t>
  </si>
  <si>
    <t>Queensmere</t>
  </si>
  <si>
    <t>Quilter</t>
  </si>
  <si>
    <t>Radbourne</t>
  </si>
  <si>
    <t>Radlet</t>
  </si>
  <si>
    <t>Radnor</t>
  </si>
  <si>
    <t>Raglan</t>
  </si>
  <si>
    <t>Rahere</t>
  </si>
  <si>
    <t>Railway</t>
  </si>
  <si>
    <t>Raindeer</t>
  </si>
  <si>
    <t>Ram</t>
  </si>
  <si>
    <t>Ramillies</t>
  </si>
  <si>
    <t>Rampton</t>
  </si>
  <si>
    <t>Ramsay</t>
  </si>
  <si>
    <t>Randells</t>
  </si>
  <si>
    <t>Randisbourne</t>
  </si>
  <si>
    <t>Randlesdown</t>
  </si>
  <si>
    <t>Rannell</t>
  </si>
  <si>
    <t>Ratcliffe</t>
  </si>
  <si>
    <t>Rathgar</t>
  </si>
  <si>
    <t>Ravensbourne</t>
  </si>
  <si>
    <t>Ravensdale</t>
  </si>
  <si>
    <t>Ravenswood</t>
  </si>
  <si>
    <t>Rawlings</t>
  </si>
  <si>
    <t>Raymouth</t>
  </si>
  <si>
    <t>Rays</t>
  </si>
  <si>
    <t>Reachview</t>
  </si>
  <si>
    <t>Rear</t>
  </si>
  <si>
    <t>Of</t>
  </si>
  <si>
    <t>Rebecca's</t>
  </si>
  <si>
    <t>Redcliffe</t>
  </si>
  <si>
    <t>Redcross</t>
  </si>
  <si>
    <t>Redhall</t>
  </si>
  <si>
    <t>Redmans</t>
  </si>
  <si>
    <t>Redmead</t>
  </si>
  <si>
    <t>Redvers</t>
  </si>
  <si>
    <t>Redwood</t>
  </si>
  <si>
    <t>Reece</t>
  </si>
  <si>
    <t>Reedworth</t>
  </si>
  <si>
    <t>Rees</t>
  </si>
  <si>
    <t>Regal</t>
  </si>
  <si>
    <t>Regan</t>
  </si>
  <si>
    <t>Regency</t>
  </si>
  <si>
    <t>Regent</t>
  </si>
  <si>
    <t>Regents</t>
  </si>
  <si>
    <t>Reighton</t>
  </si>
  <si>
    <t>Rendlesham</t>
  </si>
  <si>
    <t>Renters</t>
  </si>
  <si>
    <t>Rephidim</t>
  </si>
  <si>
    <t>Restons</t>
  </si>
  <si>
    <t>Reynard</t>
  </si>
  <si>
    <t>Rezia</t>
  </si>
  <si>
    <t>Well</t>
  </si>
  <si>
    <t>Rhondda</t>
  </si>
  <si>
    <t>Rickard</t>
  </si>
  <si>
    <t>Rickyard</t>
  </si>
  <si>
    <t>Riddell</t>
  </si>
  <si>
    <t>Ridgdale</t>
  </si>
  <si>
    <t>Ridgemount</t>
  </si>
  <si>
    <t>Ridings</t>
  </si>
  <si>
    <t>Ridler</t>
  </si>
  <si>
    <t>Riffel</t>
  </si>
  <si>
    <t>Rigault</t>
  </si>
  <si>
    <t>Rigg</t>
  </si>
  <si>
    <t>Rigge</t>
  </si>
  <si>
    <t>Ring</t>
  </si>
  <si>
    <t>Ringmer</t>
  </si>
  <si>
    <t>Ripplevale</t>
  </si>
  <si>
    <t>Ritson</t>
  </si>
  <si>
    <t>Rlsdon</t>
  </si>
  <si>
    <t>Roberts</t>
  </si>
  <si>
    <t>Robertsons</t>
  </si>
  <si>
    <t>Robsart</t>
  </si>
  <si>
    <t>Robson</t>
  </si>
  <si>
    <t>Rock</t>
  </si>
  <si>
    <t>Rockbourne</t>
  </si>
  <si>
    <t>Rockhall</t>
  </si>
  <si>
    <t>Rockingham</t>
  </si>
  <si>
    <t>Rockland</t>
  </si>
  <si>
    <t>Rocks</t>
  </si>
  <si>
    <t>Rocliffe</t>
  </si>
  <si>
    <t>Roding</t>
  </si>
  <si>
    <t>Rodway</t>
  </si>
  <si>
    <t>Roehampton</t>
  </si>
  <si>
    <t>Rolleston</t>
  </si>
  <si>
    <t>Rollscourt</t>
  </si>
  <si>
    <t>Catholic</t>
  </si>
  <si>
    <t>Romney</t>
  </si>
  <si>
    <t>Romola</t>
  </si>
  <si>
    <t>Leighton</t>
  </si>
  <si>
    <t>Rookery</t>
  </si>
  <si>
    <t>Rope</t>
  </si>
  <si>
    <t>Ropery</t>
  </si>
  <si>
    <t>Rosebank</t>
  </si>
  <si>
    <t>Roseberry</t>
  </si>
  <si>
    <t>Rosebery</t>
  </si>
  <si>
    <t>Rosehill</t>
  </si>
  <si>
    <t>Roseleys</t>
  </si>
  <si>
    <t>Rosemary</t>
  </si>
  <si>
    <t>Rosemont</t>
  </si>
  <si>
    <t>Rosemount</t>
  </si>
  <si>
    <t>Rosewood</t>
  </si>
  <si>
    <t>Rossitter</t>
  </si>
  <si>
    <t>Roupell</t>
  </si>
  <si>
    <t>Routh</t>
  </si>
  <si>
    <t>Rowan</t>
  </si>
  <si>
    <t>Rowley</t>
  </si>
  <si>
    <t>Rowton</t>
  </si>
  <si>
    <t>Roxburgh</t>
  </si>
  <si>
    <t>Roxby</t>
  </si>
  <si>
    <t>Roxley</t>
  </si>
  <si>
    <t>Roxwell</t>
  </si>
  <si>
    <t>Opera</t>
  </si>
  <si>
    <t>Royalty</t>
  </si>
  <si>
    <t>Royle</t>
  </si>
  <si>
    <t>Ruckholt</t>
  </si>
  <si>
    <t>Rumsey</t>
  </si>
  <si>
    <t>Rusham</t>
  </si>
  <si>
    <t>Rushey</t>
  </si>
  <si>
    <t>Rushy</t>
  </si>
  <si>
    <t>Garderns</t>
  </si>
  <si>
    <t>Russia</t>
  </si>
  <si>
    <t>Rustic</t>
  </si>
  <si>
    <t>Ruston</t>
  </si>
  <si>
    <t>Rutland</t>
  </si>
  <si>
    <t>Rutley</t>
  </si>
  <si>
    <t>Rydal</t>
  </si>
  <si>
    <t>Ryder</t>
  </si>
  <si>
    <t>Ryders</t>
  </si>
  <si>
    <t>Rydon</t>
  </si>
  <si>
    <t>Ryfold</t>
  </si>
  <si>
    <t>Rylett</t>
  </si>
  <si>
    <t>Rymer</t>
  </si>
  <si>
    <t>Saddlers</t>
  </si>
  <si>
    <t>Salem</t>
  </si>
  <si>
    <t>Salmon</t>
  </si>
  <si>
    <t>Saltwood</t>
  </si>
  <si>
    <t>Salusbury</t>
  </si>
  <si>
    <t>Salutation</t>
  </si>
  <si>
    <t>Sandbrook</t>
  </si>
  <si>
    <t>Sandell</t>
  </si>
  <si>
    <t>Sandfield</t>
  </si>
  <si>
    <t>Sandgate</t>
  </si>
  <si>
    <t>Sandstone</t>
  </si>
  <si>
    <t>Sangora</t>
  </si>
  <si>
    <t>Sansom</t>
  </si>
  <si>
    <t>Sarah's</t>
  </si>
  <si>
    <t>Sardinia</t>
  </si>
  <si>
    <t>Sark</t>
  </si>
  <si>
    <t>Sarnell's</t>
  </si>
  <si>
    <t>Ness</t>
  </si>
  <si>
    <t>Saville</t>
  </si>
  <si>
    <t>Savoy</t>
  </si>
  <si>
    <t>Sawley</t>
  </si>
  <si>
    <t>Saxfield</t>
  </si>
  <si>
    <t>Sayer</t>
  </si>
  <si>
    <t>Sayes</t>
  </si>
  <si>
    <t>Scala</t>
  </si>
  <si>
    <t>Scarborough</t>
  </si>
  <si>
    <t>Scawen</t>
  </si>
  <si>
    <t>School:</t>
  </si>
  <si>
    <t>Scotch</t>
  </si>
  <si>
    <t>Scotland</t>
  </si>
  <si>
    <t>Scottwell</t>
  </si>
  <si>
    <t>Scrubs</t>
  </si>
  <si>
    <t>Sea</t>
  </si>
  <si>
    <t>Witch</t>
  </si>
  <si>
    <t>Searle</t>
  </si>
  <si>
    <t>Searls</t>
  </si>
  <si>
    <t>Sebert</t>
  </si>
  <si>
    <t>Seeley</t>
  </si>
  <si>
    <t>Sefton</t>
  </si>
  <si>
    <t>Selbie</t>
  </si>
  <si>
    <t>Selborne</t>
  </si>
  <si>
    <t>Selby</t>
  </si>
  <si>
    <t>Seldons</t>
  </si>
  <si>
    <t>Selhurst</t>
  </si>
  <si>
    <t>Selina</t>
  </si>
  <si>
    <t>Sennen</t>
  </si>
  <si>
    <t>Serbin</t>
  </si>
  <si>
    <t>Setchell</t>
  </si>
  <si>
    <t>Sewardstone</t>
  </si>
  <si>
    <t>Seyer</t>
  </si>
  <si>
    <t>Shacklewell</t>
  </si>
  <si>
    <t>Thames</t>
  </si>
  <si>
    <t>Shakespeare</t>
  </si>
  <si>
    <t>Shalfleet</t>
  </si>
  <si>
    <t>Shand</t>
  </si>
  <si>
    <t>Sharon</t>
  </si>
  <si>
    <t>Sharsted</t>
  </si>
  <si>
    <t>Sheen</t>
  </si>
  <si>
    <t>Sheldrake</t>
  </si>
  <si>
    <t>Shenlay</t>
  </si>
  <si>
    <t>Shenley</t>
  </si>
  <si>
    <t>Shepherdess</t>
  </si>
  <si>
    <t>Shepherd'S</t>
  </si>
  <si>
    <t>Leas</t>
  </si>
  <si>
    <t>Shepperton</t>
  </si>
  <si>
    <t>Sherrard</t>
  </si>
  <si>
    <t>Sherriff</t>
  </si>
  <si>
    <t>Sherry</t>
  </si>
  <si>
    <t>Shetland</t>
  </si>
  <si>
    <t>Shillingford</t>
  </si>
  <si>
    <t>Ship</t>
  </si>
  <si>
    <t>Shirehall</t>
  </si>
  <si>
    <t>Shirland</t>
  </si>
  <si>
    <t>Shirlock</t>
  </si>
  <si>
    <t>Shore</t>
  </si>
  <si>
    <t>Shorrolds</t>
  </si>
  <si>
    <t>Shorter's</t>
  </si>
  <si>
    <t>Shrapnel</t>
  </si>
  <si>
    <t>Shrewsbury</t>
  </si>
  <si>
    <t>Shroton</t>
  </si>
  <si>
    <t>Shrubbery</t>
  </si>
  <si>
    <t>Shrublands</t>
  </si>
  <si>
    <t>Sibella</t>
  </si>
  <si>
    <t>Sidney</t>
  </si>
  <si>
    <t>Silk</t>
  </si>
  <si>
    <t>Silver</t>
  </si>
  <si>
    <t>Birch</t>
  </si>
  <si>
    <t>Single</t>
  </si>
  <si>
    <t>Sinnott</t>
  </si>
  <si>
    <t>Sir</t>
  </si>
  <si>
    <t>Sispara</t>
  </si>
  <si>
    <t>Six</t>
  </si>
  <si>
    <t>Acres</t>
  </si>
  <si>
    <t>Skeena</t>
  </si>
  <si>
    <t>Skelton</t>
  </si>
  <si>
    <t>Sketchley</t>
  </si>
  <si>
    <t>Skiffington</t>
  </si>
  <si>
    <t>Skipsey</t>
  </si>
  <si>
    <t>Slade</t>
  </si>
  <si>
    <t>Sladedale</t>
  </si>
  <si>
    <t>Slades</t>
  </si>
  <si>
    <t>Slaughterhouse</t>
  </si>
  <si>
    <t>Slough</t>
  </si>
  <si>
    <t>Smeaton</t>
  </si>
  <si>
    <t>Smithfield</t>
  </si>
  <si>
    <t>Smithies</t>
  </si>
  <si>
    <t>Smith's</t>
  </si>
  <si>
    <t>Snead</t>
  </si>
  <si>
    <t>Snells</t>
  </si>
  <si>
    <t>Snowdon</t>
  </si>
  <si>
    <t>Snowdown</t>
  </si>
  <si>
    <t>Socrates</t>
  </si>
  <si>
    <t>Solent</t>
  </si>
  <si>
    <t>Soley</t>
  </si>
  <si>
    <t>Solomons</t>
  </si>
  <si>
    <t>Somerford</t>
  </si>
  <si>
    <t>Somers</t>
  </si>
  <si>
    <t>Somerville</t>
  </si>
  <si>
    <t>Sounding</t>
  </si>
  <si>
    <t>Africa</t>
  </si>
  <si>
    <t>Tenter</t>
  </si>
  <si>
    <t>Southampton</t>
  </si>
  <si>
    <t>Southborough</t>
  </si>
  <si>
    <t>Southbrook</t>
  </si>
  <si>
    <t>Southdown</t>
  </si>
  <si>
    <t>Southern</t>
  </si>
  <si>
    <t>Southmoor</t>
  </si>
  <si>
    <t>Southridge</t>
  </si>
  <si>
    <t>Southwick</t>
  </si>
  <si>
    <t>Spa</t>
  </si>
  <si>
    <t>Spaniards</t>
  </si>
  <si>
    <t>Spanish</t>
  </si>
  <si>
    <t>Sparrows</t>
  </si>
  <si>
    <t>Sparta</t>
  </si>
  <si>
    <t>Spezia</t>
  </si>
  <si>
    <t>Spindrift</t>
  </si>
  <si>
    <t>Spirit</t>
  </si>
  <si>
    <t>Splendour</t>
  </si>
  <si>
    <t>Spondon</t>
  </si>
  <si>
    <t>Spring</t>
  </si>
  <si>
    <t>Springfield</t>
  </si>
  <si>
    <t>Spur</t>
  </si>
  <si>
    <t>Squirrels</t>
  </si>
  <si>
    <t>Albans</t>
  </si>
  <si>
    <t>Albans's</t>
  </si>
  <si>
    <t>Alphege</t>
  </si>
  <si>
    <t>Antonys</t>
  </si>
  <si>
    <t>Austell</t>
  </si>
  <si>
    <t>Benet</t>
  </si>
  <si>
    <t>Ermins</t>
  </si>
  <si>
    <t>Ewen's</t>
  </si>
  <si>
    <t>Fillan's</t>
  </si>
  <si>
    <t>Gabriels</t>
  </si>
  <si>
    <t>Goar</t>
  </si>
  <si>
    <t>Loys</t>
  </si>
  <si>
    <t>Olives</t>
  </si>
  <si>
    <t>Oswalds</t>
  </si>
  <si>
    <t>Thomas'S</t>
  </si>
  <si>
    <t>Staces</t>
  </si>
  <si>
    <t>Stamp</t>
  </si>
  <si>
    <t>Stanard</t>
  </si>
  <si>
    <t>Stanbridge</t>
  </si>
  <si>
    <t>Stanhope</t>
  </si>
  <si>
    <t>Stanlake</t>
  </si>
  <si>
    <t>Stannard</t>
  </si>
  <si>
    <t>Stanstead</t>
  </si>
  <si>
    <t>Staple</t>
  </si>
  <si>
    <t>Staplehurst</t>
  </si>
  <si>
    <t>Star</t>
  </si>
  <si>
    <t>Starfield</t>
  </si>
  <si>
    <t>States(?)</t>
  </si>
  <si>
    <t>Garage</t>
  </si>
  <si>
    <t>Steeds</t>
  </si>
  <si>
    <t>Steeles</t>
  </si>
  <si>
    <t>Steer</t>
  </si>
  <si>
    <t>Sterndale</t>
  </si>
  <si>
    <t>Sternhill</t>
  </si>
  <si>
    <t>Stevedore</t>
  </si>
  <si>
    <t>Steventon</t>
  </si>
  <si>
    <t>Stewards</t>
  </si>
  <si>
    <t>Stewarts</t>
  </si>
  <si>
    <t>Stewartsby</t>
  </si>
  <si>
    <t>Stockfield</t>
  </si>
  <si>
    <t>Stockwell</t>
  </si>
  <si>
    <t>Stonechat</t>
  </si>
  <si>
    <t>Stonells</t>
  </si>
  <si>
    <t>Stork</t>
  </si>
  <si>
    <t>Stoughton</t>
  </si>
  <si>
    <t>Stowe</t>
  </si>
  <si>
    <t>Stradbroke</t>
  </si>
  <si>
    <t>Stradella</t>
  </si>
  <si>
    <t>On</t>
  </si>
  <si>
    <t>Strangways</t>
  </si>
  <si>
    <t>Stratford</t>
  </si>
  <si>
    <t>Strathearn</t>
  </si>
  <si>
    <t>Stratheden</t>
  </si>
  <si>
    <t>Strathmore</t>
  </si>
  <si>
    <t>Strathnairn</t>
  </si>
  <si>
    <t>Streatfield</t>
  </si>
  <si>
    <t>Streatham</t>
  </si>
  <si>
    <t>Streetfield</t>
  </si>
  <si>
    <t>Strode</t>
  </si>
  <si>
    <t>Strone</t>
  </si>
  <si>
    <t>Stucley</t>
  </si>
  <si>
    <t>Studio</t>
  </si>
  <si>
    <t>Sturdy</t>
  </si>
  <si>
    <t>Sturge</t>
  </si>
  <si>
    <t>Sturry</t>
  </si>
  <si>
    <t>Sudbourne</t>
  </si>
  <si>
    <t>Suez</t>
  </si>
  <si>
    <t>Sugar</t>
  </si>
  <si>
    <t>Loaf</t>
  </si>
  <si>
    <t>Sultan</t>
  </si>
  <si>
    <t>Sumatra</t>
  </si>
  <si>
    <t>Summerfield</t>
  </si>
  <si>
    <t>Sunbury</t>
  </si>
  <si>
    <t>Workshops</t>
  </si>
  <si>
    <t>Sundew</t>
  </si>
  <si>
    <t>Sunfield</t>
  </si>
  <si>
    <t>Sunny</t>
  </si>
  <si>
    <t>Sunnydene</t>
  </si>
  <si>
    <t>Sunnyhill</t>
  </si>
  <si>
    <t>Sunset</t>
  </si>
  <si>
    <t>Sussex</t>
  </si>
  <si>
    <t>C+F931rt</t>
  </si>
  <si>
    <t>Swady</t>
  </si>
  <si>
    <t>Swains</t>
  </si>
  <si>
    <t>Swallow</t>
  </si>
  <si>
    <t>Swansland</t>
  </si>
  <si>
    <t>Sweden</t>
  </si>
  <si>
    <t>Sweedland</t>
  </si>
  <si>
    <t>Swiss</t>
  </si>
  <si>
    <t>Sycamore</t>
  </si>
  <si>
    <t>Symons</t>
  </si>
  <si>
    <t>Tabernacle</t>
  </si>
  <si>
    <t>Tachbrook</t>
  </si>
  <si>
    <t>Tailworth</t>
  </si>
  <si>
    <t>Talfour</t>
  </si>
  <si>
    <t>Tanfield</t>
  </si>
  <si>
    <t>Tangle</t>
  </si>
  <si>
    <t>Tanhurst</t>
  </si>
  <si>
    <t>Tankerton</t>
  </si>
  <si>
    <t>Tankerville</t>
  </si>
  <si>
    <t>Tant</t>
  </si>
  <si>
    <t>Tariff</t>
  </si>
  <si>
    <t>Tarnwood</t>
  </si>
  <si>
    <t>Tarragon</t>
  </si>
  <si>
    <t>Tarver</t>
  </si>
  <si>
    <t>Tash</t>
  </si>
  <si>
    <t>Tatnell</t>
  </si>
  <si>
    <t>Tattersall</t>
  </si>
  <si>
    <t>Tattle</t>
  </si>
  <si>
    <t>Taverners</t>
  </si>
  <si>
    <t>Taybridge</t>
  </si>
  <si>
    <t>ClS</t>
  </si>
  <si>
    <t>Taylors</t>
  </si>
  <si>
    <t>Teale</t>
  </si>
  <si>
    <t>Tehidy</t>
  </si>
  <si>
    <t>Telfer</t>
  </si>
  <si>
    <t>Templar</t>
  </si>
  <si>
    <t>Templeman</t>
  </si>
  <si>
    <t>Tenby</t>
  </si>
  <si>
    <t>Tench</t>
  </si>
  <si>
    <t>Tenison</t>
  </si>
  <si>
    <t>Teresa</t>
  </si>
  <si>
    <t>Terrapin</t>
  </si>
  <si>
    <t>Thackeray</t>
  </si>
  <si>
    <t>Thameside</t>
  </si>
  <si>
    <t>Thane</t>
  </si>
  <si>
    <t>Thanet</t>
  </si>
  <si>
    <t>Thatchouse</t>
  </si>
  <si>
    <t>Thaxted</t>
  </si>
  <si>
    <t>Alders</t>
  </si>
  <si>
    <t>Brookdales</t>
  </si>
  <si>
    <t>Byeway</t>
  </si>
  <si>
    <t>Causeway</t>
  </si>
  <si>
    <t>Concourse</t>
  </si>
  <si>
    <t>Curiosities</t>
  </si>
  <si>
    <t>Dell</t>
  </si>
  <si>
    <t>Galleries</t>
  </si>
  <si>
    <t>Grangeway</t>
  </si>
  <si>
    <t>Hawthorns</t>
  </si>
  <si>
    <t>Homesteads</t>
  </si>
  <si>
    <t>Keep</t>
  </si>
  <si>
    <t>Larches</t>
  </si>
  <si>
    <t>Laurels</t>
  </si>
  <si>
    <t>Lincolns</t>
  </si>
  <si>
    <t>Moorings</t>
  </si>
  <si>
    <t>Opening</t>
  </si>
  <si>
    <t>Sandlings</t>
  </si>
  <si>
    <t>Vineries</t>
  </si>
  <si>
    <t>Theobald</t>
  </si>
  <si>
    <t>Theobalds</t>
  </si>
  <si>
    <t>Theresa</t>
  </si>
  <si>
    <t>Thirlmere</t>
  </si>
  <si>
    <t>Thirza</t>
  </si>
  <si>
    <t>Thistlewaite</t>
  </si>
  <si>
    <t>Thomas's</t>
  </si>
  <si>
    <t>Thorndike</t>
  </si>
  <si>
    <t>Thorngate</t>
  </si>
  <si>
    <t>Thorngrove</t>
  </si>
  <si>
    <t>Thornhill</t>
  </si>
  <si>
    <t>Thornley</t>
  </si>
  <si>
    <t>Thornwood</t>
  </si>
  <si>
    <t>Thoydon</t>
  </si>
  <si>
    <t>Thrale</t>
  </si>
  <si>
    <t>Thrawl</t>
  </si>
  <si>
    <t>Three</t>
  </si>
  <si>
    <t>Cups</t>
  </si>
  <si>
    <t>Tuns</t>
  </si>
  <si>
    <t>Turks</t>
  </si>
  <si>
    <t>Throgmorton</t>
  </si>
  <si>
    <t>Throwley</t>
  </si>
  <si>
    <t>Thurliegh</t>
  </si>
  <si>
    <t>Thurloe</t>
  </si>
  <si>
    <t>Thursa</t>
  </si>
  <si>
    <t>Thyra</t>
  </si>
  <si>
    <t>Tichborne</t>
  </si>
  <si>
    <t>Tidbury</t>
  </si>
  <si>
    <t>Tiger</t>
  </si>
  <si>
    <t>Tilia</t>
  </si>
  <si>
    <t>Tilice</t>
  </si>
  <si>
    <t>Tillett</t>
  </si>
  <si>
    <t>Tilling</t>
  </si>
  <si>
    <t>Tilney</t>
  </si>
  <si>
    <t>Tilson</t>
  </si>
  <si>
    <t>Tilston</t>
  </si>
  <si>
    <t>Timber</t>
  </si>
  <si>
    <t>Time</t>
  </si>
  <si>
    <t>Tysons</t>
  </si>
  <si>
    <t>Tysson</t>
  </si>
  <si>
    <t>Tyville</t>
  </si>
  <si>
    <t>Uamvar</t>
  </si>
  <si>
    <t>Udall</t>
  </si>
  <si>
    <t>Uffington</t>
  </si>
  <si>
    <t>Ulster</t>
  </si>
  <si>
    <t>Umbria</t>
  </si>
  <si>
    <t>Underhill</t>
  </si>
  <si>
    <t>Undine</t>
  </si>
  <si>
    <t>Unicorn</t>
  </si>
  <si>
    <t>Workhouse</t>
  </si>
  <si>
    <t>Upchurch</t>
  </si>
  <si>
    <t>Upcott</t>
  </si>
  <si>
    <t>Upgrove</t>
  </si>
  <si>
    <t>Upper</t>
  </si>
  <si>
    <t>Coleshill</t>
  </si>
  <si>
    <t>Corrington</t>
  </si>
  <si>
    <t>Ogle</t>
  </si>
  <si>
    <t>Rathbone</t>
  </si>
  <si>
    <t>Storer</t>
  </si>
  <si>
    <t>Walthamstow</t>
  </si>
  <si>
    <t>Whistler</t>
  </si>
  <si>
    <t>Woodland</t>
  </si>
  <si>
    <t>Uverdale</t>
  </si>
  <si>
    <t>Valmar</t>
  </si>
  <si>
    <t>Vant</t>
  </si>
  <si>
    <t>Varden</t>
  </si>
  <si>
    <t>Vardens</t>
  </si>
  <si>
    <t>Varley</t>
  </si>
  <si>
    <t>Varna</t>
  </si>
  <si>
    <t>Vauban</t>
  </si>
  <si>
    <t>Venue</t>
  </si>
  <si>
    <t>Verulam</t>
  </si>
  <si>
    <t>Vibart</t>
  </si>
  <si>
    <t>Viceroy</t>
  </si>
  <si>
    <t>Victoxla</t>
  </si>
  <si>
    <t>Vie</t>
  </si>
  <si>
    <t>Vigo</t>
  </si>
  <si>
    <t>Village</t>
  </si>
  <si>
    <t>Vinegar</t>
  </si>
  <si>
    <t>Vineyard</t>
  </si>
  <si>
    <t>Vyner</t>
  </si>
  <si>
    <t>Waddington</t>
  </si>
  <si>
    <t>Wadham</t>
  </si>
  <si>
    <t>Wagners</t>
  </si>
  <si>
    <t>Wagstaff</t>
  </si>
  <si>
    <t>Wake</t>
  </si>
  <si>
    <t>Wakefield</t>
  </si>
  <si>
    <t>Wakeham</t>
  </si>
  <si>
    <t>Wakley</t>
  </si>
  <si>
    <t>Walberswick</t>
  </si>
  <si>
    <t>Walbutton</t>
  </si>
  <si>
    <t>Walcombe</t>
  </si>
  <si>
    <t>Waldeck</t>
  </si>
  <si>
    <t>Walham</t>
  </si>
  <si>
    <t>Wallaces</t>
  </si>
  <si>
    <t>Wallgrave</t>
  </si>
  <si>
    <t>Walmer</t>
  </si>
  <si>
    <t>Walnut</t>
  </si>
  <si>
    <t>Walpole</t>
  </si>
  <si>
    <t>Walters</t>
  </si>
  <si>
    <t>Waltham</t>
  </si>
  <si>
    <t>Walworth</t>
  </si>
  <si>
    <t>Wandsworth</t>
  </si>
  <si>
    <t>Enterprise</t>
  </si>
  <si>
    <t>Warberry</t>
  </si>
  <si>
    <t>Warburton</t>
  </si>
  <si>
    <t>Wardalls</t>
  </si>
  <si>
    <t>Gr</t>
  </si>
  <si>
    <t>Wardley</t>
  </si>
  <si>
    <t>Wards</t>
  </si>
  <si>
    <t>Warley</t>
  </si>
  <si>
    <t>Water</t>
  </si>
  <si>
    <t>Waterden</t>
  </si>
  <si>
    <t>Watergate</t>
  </si>
  <si>
    <t>Waterlow</t>
  </si>
  <si>
    <t>Watermint</t>
  </si>
  <si>
    <t>Watford</t>
  </si>
  <si>
    <t>Watling</t>
  </si>
  <si>
    <t>Watlins</t>
  </si>
  <si>
    <t>Wattisfield</t>
  </si>
  <si>
    <t>Waveney</t>
  </si>
  <si>
    <t>Waverley</t>
  </si>
  <si>
    <t>Waverton</t>
  </si>
  <si>
    <t>Wayfield</t>
  </si>
  <si>
    <t>Webbs</t>
  </si>
  <si>
    <t>Wedgwood</t>
  </si>
  <si>
    <t>Weedon</t>
  </si>
  <si>
    <t>Weekley</t>
  </si>
  <si>
    <t>Weimar</t>
  </si>
  <si>
    <t>Welbeck</t>
  </si>
  <si>
    <t>Welford</t>
  </si>
  <si>
    <t>Welham</t>
  </si>
  <si>
    <t>Wellesley</t>
  </si>
  <si>
    <t>Wellfield</t>
  </si>
  <si>
    <t>Wenlock</t>
  </si>
  <si>
    <t>Wentbrook</t>
  </si>
  <si>
    <t>Wentland</t>
  </si>
  <si>
    <t>Wentworth</t>
  </si>
  <si>
    <t>Wernbrook</t>
  </si>
  <si>
    <t>Ella</t>
  </si>
  <si>
    <t>Westbere</t>
  </si>
  <si>
    <t>Westbourne</t>
  </si>
  <si>
    <t>Westcombe</t>
  </si>
  <si>
    <t>Westcroft</t>
  </si>
  <si>
    <t>Westdown</t>
  </si>
  <si>
    <t>Westferry</t>
  </si>
  <si>
    <t>Westminster</t>
  </si>
  <si>
    <t>Westmount</t>
  </si>
  <si>
    <t>Westport</t>
  </si>
  <si>
    <t>Westway</t>
  </si>
  <si>
    <t>Wharncliffe</t>
  </si>
  <si>
    <t>Wheatsheaf</t>
  </si>
  <si>
    <t>Whetstone</t>
  </si>
  <si>
    <t>Whinchat</t>
  </si>
  <si>
    <t>Whinyates</t>
  </si>
  <si>
    <t>Whitby</t>
  </si>
  <si>
    <t>Kennet</t>
  </si>
  <si>
    <t>Whitebeam</t>
  </si>
  <si>
    <t>Whitechapel</t>
  </si>
  <si>
    <t>Whitecombe</t>
  </si>
  <si>
    <t>Whitefriars</t>
  </si>
  <si>
    <t>Whitehall</t>
  </si>
  <si>
    <t>Whiteheads</t>
  </si>
  <si>
    <t>Whitehorse</t>
  </si>
  <si>
    <t>Whitehouse</t>
  </si>
  <si>
    <t>Whitelegg</t>
  </si>
  <si>
    <t>White's</t>
  </si>
  <si>
    <t>Whittaker</t>
  </si>
  <si>
    <t>Whitwell</t>
  </si>
  <si>
    <t>Wickam</t>
  </si>
  <si>
    <t>Wickham</t>
  </si>
  <si>
    <t>Wicks</t>
  </si>
  <si>
    <t>Widdenham</t>
  </si>
  <si>
    <t>Widecombe</t>
  </si>
  <si>
    <t>Wightman</t>
  </si>
  <si>
    <t>Wild</t>
  </si>
  <si>
    <t>Wildcroft</t>
  </si>
  <si>
    <t>Wilderness</t>
  </si>
  <si>
    <t>Wilfrid</t>
  </si>
  <si>
    <t>Willcott</t>
  </si>
  <si>
    <t>Bonney</t>
  </si>
  <si>
    <t>Morley</t>
  </si>
  <si>
    <t>Willingdon</t>
  </si>
  <si>
    <t>Willington</t>
  </si>
  <si>
    <t>Willman</t>
  </si>
  <si>
    <t>Willson</t>
  </si>
  <si>
    <t>Wilmot</t>
  </si>
  <si>
    <t>Wilmott's</t>
  </si>
  <si>
    <t>Wilmount</t>
  </si>
  <si>
    <t>Wimbolt</t>
  </si>
  <si>
    <t>Winchfield</t>
  </si>
  <si>
    <t>Windmill</t>
  </si>
  <si>
    <t>Windyridge</t>
  </si>
  <si>
    <t>Wingford</t>
  </si>
  <si>
    <t>Wingrave</t>
  </si>
  <si>
    <t>Winnington</t>
  </si>
  <si>
    <t>Winslow</t>
  </si>
  <si>
    <t>Winterwell</t>
  </si>
  <si>
    <t>Witcombe</t>
  </si>
  <si>
    <t>Withycombe</t>
  </si>
  <si>
    <t>Wolsey</t>
  </si>
  <si>
    <t>Wontner</t>
  </si>
  <si>
    <t>Woodberry</t>
  </si>
  <si>
    <t>Woodbine</t>
  </si>
  <si>
    <t>Woodbourne</t>
  </si>
  <si>
    <t>Woodfall</t>
  </si>
  <si>
    <t>Woodfield</t>
  </si>
  <si>
    <t>Woodgrange</t>
  </si>
  <si>
    <t>Woodham</t>
  </si>
  <si>
    <t>Woodheyes</t>
  </si>
  <si>
    <t>Woodhurst</t>
  </si>
  <si>
    <t>Woodmans</t>
  </si>
  <si>
    <t>Woodman's</t>
  </si>
  <si>
    <t>Woods</t>
  </si>
  <si>
    <t>Woodside</t>
  </si>
  <si>
    <t>Woodville</t>
  </si>
  <si>
    <t>Woolf</t>
  </si>
  <si>
    <t>Woolneigh</t>
  </si>
  <si>
    <t>Woolridge</t>
  </si>
  <si>
    <t>Woolstaplers</t>
  </si>
  <si>
    <t>Woolwich</t>
  </si>
  <si>
    <t>Worcester</t>
  </si>
  <si>
    <t>Wordsworth</t>
  </si>
  <si>
    <t>Worland</t>
  </si>
  <si>
    <t>Worley's</t>
  </si>
  <si>
    <t>Worsley</t>
  </si>
  <si>
    <t>Worsopp</t>
  </si>
  <si>
    <t>Wrekin</t>
  </si>
  <si>
    <t>Wren</t>
  </si>
  <si>
    <t>Wrestlers</t>
  </si>
  <si>
    <t>Crt</t>
  </si>
  <si>
    <t>Wrigglesworth</t>
  </si>
  <si>
    <t>Wrights</t>
  </si>
  <si>
    <t>Wright's</t>
  </si>
  <si>
    <t>Wroughton</t>
  </si>
  <si>
    <t>Wroxton</t>
  </si>
  <si>
    <t>Wycombe</t>
  </si>
  <si>
    <t>Wyld's</t>
  </si>
  <si>
    <t>Wymans</t>
  </si>
  <si>
    <t>Wymond</t>
  </si>
  <si>
    <t>Wyndham</t>
  </si>
  <si>
    <t>Wyneham</t>
  </si>
  <si>
    <t>Wynford</t>
  </si>
  <si>
    <t>Wynne</t>
  </si>
  <si>
    <t>Wynyard</t>
  </si>
  <si>
    <t>Wythens</t>
  </si>
  <si>
    <t>Wythfield</t>
  </si>
  <si>
    <t>Wyvil</t>
  </si>
  <si>
    <t>Wyvis</t>
  </si>
  <si>
    <t>Xaverier</t>
  </si>
  <si>
    <t>Yeldham</t>
  </si>
  <si>
    <t>Yeomans</t>
  </si>
  <si>
    <t>Yorke</t>
  </si>
  <si>
    <t>Youngs</t>
  </si>
  <si>
    <t>Yukon</t>
  </si>
  <si>
    <t>Zoffany</t>
  </si>
  <si>
    <t>COUNT</t>
  </si>
  <si>
    <t>Street 2</t>
  </si>
  <si>
    <t>Barili( ) Lodge</t>
  </si>
  <si>
    <t>Chetwynd Road</t>
  </si>
  <si>
    <t xml:space="preserve">Cook  </t>
  </si>
  <si>
    <t>Dallinger Road</t>
  </si>
  <si>
    <t>Elrington Road</t>
  </si>
  <si>
    <t>Emma Road</t>
  </si>
  <si>
    <t>Foskett Road</t>
  </si>
  <si>
    <t>Hetley Road</t>
  </si>
  <si>
    <t>Kenny Road</t>
  </si>
  <si>
    <t>Marlborough Road</t>
  </si>
  <si>
    <t xml:space="preserve">Mays  </t>
  </si>
  <si>
    <t>Mazow Road</t>
  </si>
  <si>
    <t>Middle Road</t>
  </si>
  <si>
    <t>Nursery Road</t>
  </si>
  <si>
    <t>Widdenham Road</t>
  </si>
  <si>
    <t>Accacia Gardensove</t>
  </si>
  <si>
    <t>Aegis Gardensove</t>
  </si>
  <si>
    <t>Ashburton Gardenseen</t>
  </si>
  <si>
    <t>Belltrees Gardensove</t>
  </si>
  <si>
    <t>Cambrian Gardenseen</t>
  </si>
  <si>
    <t>Carleton Gardens</t>
  </si>
  <si>
    <t>Cashers Gardensounds</t>
  </si>
  <si>
    <t>Charles Gardensinling</t>
  </si>
  <si>
    <t>Chelsfield Gardenseen</t>
  </si>
  <si>
    <t>Comber Gardensove</t>
  </si>
  <si>
    <t>Cooks Gardensound</t>
  </si>
  <si>
    <t>Dilston Gardensove</t>
  </si>
  <si>
    <t>Earlham Gardensove</t>
  </si>
  <si>
    <t>Eyot Gardenseen</t>
  </si>
  <si>
    <t>Foxberry Gardensove</t>
  </si>
  <si>
    <t>Gardensaces Mews</t>
  </si>
  <si>
    <t>Gardensafton House</t>
  </si>
  <si>
    <t>Gardensanby Cottages</t>
  </si>
  <si>
    <t>Gardensanby Terrace</t>
  </si>
  <si>
    <t>Gardensand Junction</t>
  </si>
  <si>
    <t>Gardensanden Road</t>
  </si>
  <si>
    <t>Gardensange Cottages</t>
  </si>
  <si>
    <t>Gardensange Park</t>
  </si>
  <si>
    <t>Gardensangewood Terrace</t>
  </si>
  <si>
    <t>Gardensanville House</t>
  </si>
  <si>
    <t>Gardensape Vine</t>
  </si>
  <si>
    <t>Gardensavesend Road</t>
  </si>
  <si>
    <t>Gardenseat Arthur</t>
  </si>
  <si>
    <t>Gardenseat Chertsey</t>
  </si>
  <si>
    <t>Gardenseens Court</t>
  </si>
  <si>
    <t>Gardenseenwich Park</t>
  </si>
  <si>
    <t>Gardenseenwood Road</t>
  </si>
  <si>
    <t>Gardensocers Hall</t>
  </si>
  <si>
    <t>Gardensosse Way</t>
  </si>
  <si>
    <t>Gardensosvenor Hill</t>
  </si>
  <si>
    <t>Gardensove Crescent</t>
  </si>
  <si>
    <t>Hartswood Gardens</t>
  </si>
  <si>
    <t>Hartwell Drive</t>
  </si>
  <si>
    <t>Herne Gardensove</t>
  </si>
  <si>
    <t>Hillmore Gardensove</t>
  </si>
  <si>
    <t>Honiton Gardens</t>
  </si>
  <si>
    <t>Latchmere Gardensove</t>
  </si>
  <si>
    <t>Laurel Gardensove</t>
  </si>
  <si>
    <t>Lawrie Gardensove</t>
  </si>
  <si>
    <t>Lovelace Gardenseen</t>
  </si>
  <si>
    <t>Musk Court</t>
  </si>
  <si>
    <t>Norval Gardenseen</t>
  </si>
  <si>
    <t>Palestine Gardensove</t>
  </si>
  <si>
    <t>Peckham Gardenseen</t>
  </si>
  <si>
    <t>Penton Gardenseen</t>
  </si>
  <si>
    <t>Torridge Gardens</t>
  </si>
  <si>
    <t>Piermont Gardenseen</t>
  </si>
  <si>
    <t>Railway Gardensove</t>
  </si>
  <si>
    <t>Rhondda Gardensove</t>
  </si>
  <si>
    <t>Shacklewell Gardenseen</t>
  </si>
  <si>
    <t>Sheen Gardensove</t>
  </si>
  <si>
    <t>Sidney Gardensove</t>
  </si>
  <si>
    <t>West Gardensove</t>
  </si>
  <si>
    <t>Whiteheads Gardensove</t>
  </si>
  <si>
    <t>Willman Gardenseen</t>
  </si>
  <si>
    <t>Woodside Gardensange</t>
  </si>
  <si>
    <t>Wrestlers Court</t>
  </si>
  <si>
    <t>Brechin Place</t>
  </si>
  <si>
    <t>Claybrook Road</t>
  </si>
  <si>
    <t>Collingwood Place</t>
  </si>
  <si>
    <t>Gardensantham Place</t>
  </si>
  <si>
    <t>Lydney Close</t>
  </si>
  <si>
    <t>Myrtleberry Close</t>
  </si>
  <si>
    <t>Plashet Gardensove</t>
  </si>
  <si>
    <t>Staplehurst Road</t>
  </si>
  <si>
    <t>States( ) Court</t>
  </si>
  <si>
    <t>Atherton Street</t>
  </si>
  <si>
    <t>Cotall Street</t>
  </si>
  <si>
    <t>Etham Street</t>
  </si>
  <si>
    <t>Gardensound Street</t>
  </si>
  <si>
    <t>Malton Street</t>
  </si>
  <si>
    <t>Nairn Street</t>
  </si>
  <si>
    <t>Palm Street</t>
  </si>
  <si>
    <t>Rawlings Street</t>
  </si>
  <si>
    <t>Rydon Street</t>
  </si>
  <si>
    <t xml:space="preserve">50 Raws with Blanks are to be deleted </t>
  </si>
  <si>
    <t>31/10/2022</t>
  </si>
  <si>
    <t>23/08/2022</t>
  </si>
  <si>
    <t>30/04/2022</t>
  </si>
  <si>
    <t>31/03/2022</t>
  </si>
  <si>
    <t>24/01/2020</t>
  </si>
  <si>
    <t>18/07/2020</t>
  </si>
  <si>
    <t>13/07/2020</t>
  </si>
  <si>
    <t>27/03/2021</t>
  </si>
  <si>
    <t>31/07/2022</t>
  </si>
  <si>
    <t>18/12/2021</t>
  </si>
  <si>
    <t>25/11/2020</t>
  </si>
  <si>
    <t>26/03/2021</t>
  </si>
  <si>
    <t>16/09/2021</t>
  </si>
  <si>
    <t>17/03/2021</t>
  </si>
  <si>
    <t>23/04/2020</t>
  </si>
  <si>
    <t>14/09/2022</t>
  </si>
  <si>
    <t>21/10/2021</t>
  </si>
  <si>
    <t>27/06/2021</t>
  </si>
  <si>
    <t>27/09/2021</t>
  </si>
  <si>
    <t>27/04/2021</t>
  </si>
  <si>
    <t>25/07/2021</t>
  </si>
  <si>
    <t>16/01/2022</t>
  </si>
  <si>
    <t>24/07/2020</t>
  </si>
  <si>
    <t>31/05/2020</t>
  </si>
  <si>
    <t>25/12/2020</t>
  </si>
  <si>
    <t>23/01/2020</t>
  </si>
  <si>
    <t>27/09/2020</t>
  </si>
  <si>
    <t>30/05/2021</t>
  </si>
  <si>
    <t>23/10/2020</t>
  </si>
  <si>
    <t>25/09/2022</t>
  </si>
  <si>
    <t>25/05/2022</t>
  </si>
  <si>
    <t>20/04/2020</t>
  </si>
  <si>
    <t>28/08/2020</t>
  </si>
  <si>
    <t>18/03/2020</t>
  </si>
  <si>
    <t>29/01/2022</t>
  </si>
  <si>
    <t>28/06/2021</t>
  </si>
  <si>
    <t>20/02/2022</t>
  </si>
  <si>
    <t>25/03/2022</t>
  </si>
  <si>
    <t>19/08/2022</t>
  </si>
  <si>
    <t>17/08/2021</t>
  </si>
  <si>
    <t>15/01/2020</t>
  </si>
  <si>
    <t>26/09/2021</t>
  </si>
  <si>
    <t>31/05/2021</t>
  </si>
  <si>
    <t>21/03/2022</t>
  </si>
  <si>
    <t>23/09/2022</t>
  </si>
  <si>
    <t>23/07/2020</t>
  </si>
  <si>
    <t>17/11/2020</t>
  </si>
  <si>
    <t>14/10/2020</t>
  </si>
  <si>
    <t>15/10/2021</t>
  </si>
  <si>
    <t>26/12/2020</t>
  </si>
  <si>
    <t>15/06/2020</t>
  </si>
  <si>
    <t>17/09/2020</t>
  </si>
  <si>
    <t>26/05/2022</t>
  </si>
  <si>
    <t>19/09/2022</t>
  </si>
  <si>
    <t>22/01/2021</t>
  </si>
  <si>
    <t>24/02/2022</t>
  </si>
  <si>
    <t>13/12/2020</t>
  </si>
  <si>
    <t>26/11/2022</t>
  </si>
  <si>
    <t>22/05/2022</t>
  </si>
  <si>
    <t>16/02/2021</t>
  </si>
  <si>
    <t>13/07/2022</t>
  </si>
  <si>
    <t>16/03/2022</t>
  </si>
  <si>
    <t>18/11/2020</t>
  </si>
  <si>
    <t>23/07/2021</t>
  </si>
  <si>
    <t>19/03/2021</t>
  </si>
  <si>
    <t>18/05/2022</t>
  </si>
  <si>
    <t>25/10/2021</t>
  </si>
  <si>
    <t>18/03/2021</t>
  </si>
  <si>
    <t>19/10/2022</t>
  </si>
  <si>
    <t>24/05/2020</t>
  </si>
  <si>
    <t>17/12/2022</t>
  </si>
  <si>
    <t>22/06/2021</t>
  </si>
  <si>
    <t>15/03/2020</t>
  </si>
  <si>
    <t>22/11/2022</t>
  </si>
  <si>
    <t>23/01/2022</t>
  </si>
  <si>
    <t>31/08/2022</t>
  </si>
  <si>
    <t>25/03/2021</t>
  </si>
  <si>
    <t>22/01/2020</t>
  </si>
  <si>
    <t>20/04/2022</t>
  </si>
  <si>
    <t>20/01/2022</t>
  </si>
  <si>
    <t>27/01/2021</t>
  </si>
  <si>
    <t>16/02/2020</t>
  </si>
  <si>
    <t>28/04/2020</t>
  </si>
  <si>
    <t>15/11/2020</t>
  </si>
  <si>
    <t>13/06/2022</t>
  </si>
  <si>
    <t>30/10/2021</t>
  </si>
  <si>
    <t>31/12/2020</t>
  </si>
  <si>
    <t>16/09/2020</t>
  </si>
  <si>
    <t>21/02/2022</t>
  </si>
  <si>
    <t>16/11/2022</t>
  </si>
  <si>
    <t>17/10/2020</t>
  </si>
  <si>
    <t>28/02/2021</t>
  </si>
  <si>
    <t>28/07/2021</t>
  </si>
  <si>
    <t>26/10/2021</t>
  </si>
  <si>
    <t>25/02/2021</t>
  </si>
  <si>
    <t>15/10/2022</t>
  </si>
  <si>
    <t>24/07/2022</t>
  </si>
  <si>
    <t>26/01/2021</t>
  </si>
  <si>
    <t>25/04/2021</t>
  </si>
  <si>
    <t>20/02/2020</t>
  </si>
  <si>
    <t>22/04/2020</t>
  </si>
  <si>
    <t>27/12/2021</t>
  </si>
  <si>
    <t>25/04/2020</t>
  </si>
  <si>
    <t>14/05/2020</t>
  </si>
  <si>
    <t>31/10/2021</t>
  </si>
  <si>
    <t>22/08/2020</t>
  </si>
  <si>
    <t>24/11/2021</t>
  </si>
  <si>
    <t>14/01/2020</t>
  </si>
  <si>
    <t>16/07/2022</t>
  </si>
  <si>
    <t>20/07/2021</t>
  </si>
  <si>
    <t>23/09/2021</t>
  </si>
  <si>
    <t>18/11/2021</t>
  </si>
  <si>
    <t>15/09/2022</t>
  </si>
  <si>
    <t>21/01/2022</t>
  </si>
  <si>
    <t>14/06/2022</t>
  </si>
  <si>
    <t>17/11/2021</t>
  </si>
  <si>
    <t>16/06/2022</t>
  </si>
  <si>
    <t>18/05/2021</t>
  </si>
  <si>
    <t>29/08/2022</t>
  </si>
  <si>
    <t>14/12/2021</t>
  </si>
  <si>
    <t>23/11/2020</t>
  </si>
  <si>
    <t>18/01/2021</t>
  </si>
  <si>
    <t>15/03/2022</t>
  </si>
  <si>
    <t>13/04/2021</t>
  </si>
  <si>
    <t>23/01/2021</t>
  </si>
  <si>
    <t>19/01/2022</t>
  </si>
  <si>
    <t>29/11/2020</t>
  </si>
  <si>
    <t>26/04/2022</t>
  </si>
  <si>
    <t>16/11/2021</t>
  </si>
  <si>
    <t>20/08/2020</t>
  </si>
  <si>
    <t>17/02/2022</t>
  </si>
  <si>
    <t>19/09/2020</t>
  </si>
  <si>
    <t>16/01/2020</t>
  </si>
  <si>
    <t>22/09/2022</t>
  </si>
  <si>
    <t>22/04/2021</t>
  </si>
  <si>
    <t>29/05/2022</t>
  </si>
  <si>
    <t>26/01/2020</t>
  </si>
  <si>
    <t>25/11/2021</t>
  </si>
  <si>
    <t>14/09/2021</t>
  </si>
  <si>
    <t>22/05/2020</t>
  </si>
  <si>
    <t>30/10/2020</t>
  </si>
  <si>
    <t>27/05/2020</t>
  </si>
  <si>
    <t>27/07/2022</t>
  </si>
  <si>
    <t>13/12/2022</t>
  </si>
  <si>
    <t>13/06/2021</t>
  </si>
  <si>
    <t>31/12/2021</t>
  </si>
  <si>
    <t>19/04/2021</t>
  </si>
  <si>
    <t>17/01/2022</t>
  </si>
  <si>
    <t>25/06/2021</t>
  </si>
  <si>
    <t>15/11/2021</t>
  </si>
  <si>
    <t>28/10/2022</t>
  </si>
  <si>
    <t>21/06/2022</t>
  </si>
  <si>
    <t>29/10/2022</t>
  </si>
  <si>
    <t>20/05/2022</t>
  </si>
  <si>
    <t>23/03/2020</t>
  </si>
  <si>
    <t>24/10/2021</t>
  </si>
  <si>
    <t>23/10/2022</t>
  </si>
  <si>
    <t>30/07/2020</t>
  </si>
  <si>
    <t>26/12/2021</t>
  </si>
  <si>
    <t>25/12/2022</t>
  </si>
  <si>
    <t>22/02/2021</t>
  </si>
  <si>
    <t>26/02/2020</t>
  </si>
  <si>
    <t>24/06/2020</t>
  </si>
  <si>
    <t>13/09/2022</t>
  </si>
  <si>
    <t>16/09/2022</t>
  </si>
  <si>
    <t>18/04/2020</t>
  </si>
  <si>
    <t>25/02/2020</t>
  </si>
  <si>
    <t>13/10/2021</t>
  </si>
  <si>
    <t>28/05/2021</t>
  </si>
  <si>
    <t>19/10/2020</t>
  </si>
  <si>
    <t>31/01/2020</t>
  </si>
  <si>
    <t>18/04/2021</t>
  </si>
  <si>
    <t>20/03/2021</t>
  </si>
  <si>
    <t>17/08/2022</t>
  </si>
  <si>
    <t>16/04/2020</t>
  </si>
  <si>
    <t>24/12/2020</t>
  </si>
  <si>
    <t>21/01/2020</t>
  </si>
  <si>
    <t>15/06/2022</t>
  </si>
  <si>
    <t>31/12/2022</t>
  </si>
  <si>
    <t>22/08/2021</t>
  </si>
  <si>
    <t>26/10/2022</t>
  </si>
  <si>
    <t>27/10/2020</t>
  </si>
  <si>
    <t>28/02/2020</t>
  </si>
  <si>
    <t>30/11/2022</t>
  </si>
  <si>
    <t>26/03/2022</t>
  </si>
  <si>
    <t>17/05/2022</t>
  </si>
  <si>
    <t>25/02/2022</t>
  </si>
  <si>
    <t>16/12/2021</t>
  </si>
  <si>
    <t>13/03/2022</t>
  </si>
  <si>
    <t>31/10/2020</t>
  </si>
  <si>
    <t>24/03/2022</t>
  </si>
  <si>
    <t>24/02/2020</t>
  </si>
  <si>
    <t>29/06/2020</t>
  </si>
  <si>
    <t>15/02/2020</t>
  </si>
  <si>
    <t>29/12/2021</t>
  </si>
  <si>
    <t>22/03/2022</t>
  </si>
  <si>
    <t>28/09/2021</t>
  </si>
  <si>
    <t>30/11/2020</t>
  </si>
  <si>
    <t>28/01/2022</t>
  </si>
  <si>
    <t>31/01/2022</t>
  </si>
  <si>
    <t>29/04/2020</t>
  </si>
  <si>
    <t>26/07/2021</t>
  </si>
  <si>
    <t>30/10/2022</t>
  </si>
  <si>
    <t>13/05/2022</t>
  </si>
  <si>
    <t>22/09/2021</t>
  </si>
  <si>
    <t>16/12/2022</t>
  </si>
  <si>
    <t>27/05/2021</t>
  </si>
  <si>
    <t>28/05/2022</t>
  </si>
  <si>
    <t>28/09/2020</t>
  </si>
  <si>
    <t>18/07/2022</t>
  </si>
  <si>
    <t>20/11/2022</t>
  </si>
  <si>
    <t>20/12/2021</t>
  </si>
  <si>
    <t>19/02/2021</t>
  </si>
  <si>
    <t>13/10/2022</t>
  </si>
  <si>
    <t>17/01/2021</t>
  </si>
  <si>
    <t>14/04/2020</t>
  </si>
  <si>
    <t>19/11/2022</t>
  </si>
  <si>
    <t>18/05/2020</t>
  </si>
  <si>
    <t>17/03/2020</t>
  </si>
  <si>
    <t>27/07/2020</t>
  </si>
  <si>
    <t>14/02/2020</t>
  </si>
  <si>
    <t>20/10/2020</t>
  </si>
  <si>
    <t>30/04/2021</t>
  </si>
  <si>
    <t>21/07/2021</t>
  </si>
  <si>
    <t>26/08/2022</t>
  </si>
  <si>
    <t>13/08/2022</t>
  </si>
  <si>
    <t>28/10/2020</t>
  </si>
  <si>
    <t>24/05/2022</t>
  </si>
  <si>
    <t>29/09/2022</t>
  </si>
  <si>
    <t>21/09/2021</t>
  </si>
  <si>
    <t>14/10/2021</t>
  </si>
  <si>
    <t>27/11/2022</t>
  </si>
  <si>
    <t>23/05/2020</t>
  </si>
  <si>
    <t>22/12/2022</t>
  </si>
  <si>
    <t>20/04/2021</t>
  </si>
  <si>
    <t>26/03/2020</t>
  </si>
  <si>
    <t>14/12/2020</t>
  </si>
  <si>
    <t>23/02/2022</t>
  </si>
  <si>
    <t>25/01/2021</t>
  </si>
  <si>
    <t>18/12/2022</t>
  </si>
  <si>
    <t>20/06/2022</t>
  </si>
  <si>
    <t>20/05/2021</t>
  </si>
  <si>
    <t>13/08/2021</t>
  </si>
  <si>
    <t>19/02/2022</t>
  </si>
  <si>
    <t>23/07/2022</t>
  </si>
  <si>
    <t>30/09/2020</t>
  </si>
  <si>
    <t>21/08/2021</t>
  </si>
  <si>
    <t>15/04/2021</t>
  </si>
  <si>
    <t>16/10/2022</t>
  </si>
  <si>
    <t>21/11/2021</t>
  </si>
  <si>
    <t>27/11/2020</t>
  </si>
  <si>
    <t>22/08/2022</t>
  </si>
  <si>
    <t>23/04/2022</t>
  </si>
  <si>
    <t>29/11/2022</t>
  </si>
  <si>
    <t>31/03/2020</t>
  </si>
  <si>
    <t>19/08/2021</t>
  </si>
  <si>
    <t>24/09/2021</t>
  </si>
  <si>
    <t>20/07/2022</t>
  </si>
  <si>
    <t>28/02/2022</t>
  </si>
  <si>
    <t>15/04/2020</t>
  </si>
  <si>
    <t>15/02/2021</t>
  </si>
  <si>
    <t>17/09/2022</t>
  </si>
  <si>
    <t>23/02/2020</t>
  </si>
  <si>
    <t>22/10/2022</t>
  </si>
  <si>
    <t>20/12/2020</t>
  </si>
  <si>
    <t>19/07/2022</t>
  </si>
  <si>
    <t>29/03/2021</t>
  </si>
  <si>
    <t>21/02/2020</t>
  </si>
  <si>
    <t>27/06/2022</t>
  </si>
  <si>
    <t>25/04/2022</t>
  </si>
  <si>
    <t>20/01/2021</t>
  </si>
  <si>
    <t>18/10/2022</t>
  </si>
  <si>
    <t>23/05/2021</t>
  </si>
  <si>
    <t>31/07/2021</t>
  </si>
  <si>
    <t>22/10/2020</t>
  </si>
  <si>
    <t>18/02/2020</t>
  </si>
  <si>
    <t>14/04/2022</t>
  </si>
  <si>
    <t>20/08/2021</t>
  </si>
  <si>
    <t>24/11/2020</t>
  </si>
  <si>
    <t>29/04/2022</t>
  </si>
  <si>
    <t>18/06/2020</t>
  </si>
  <si>
    <t>16/02/2022</t>
  </si>
  <si>
    <t>30/07/2022</t>
  </si>
  <si>
    <t>23/08/2021</t>
  </si>
  <si>
    <t>16/04/2022</t>
  </si>
  <si>
    <t>17/08/2020</t>
  </si>
  <si>
    <t>24/04/2022</t>
  </si>
  <si>
    <t>31/08/2021</t>
  </si>
  <si>
    <t>22/07/2020</t>
  </si>
  <si>
    <t>31/08/2020</t>
  </si>
  <si>
    <t>18/09/2021</t>
  </si>
  <si>
    <t>21/05/2021</t>
  </si>
  <si>
    <t>21/08/2020</t>
  </si>
  <si>
    <t>17/06/2022</t>
  </si>
  <si>
    <t>13/10/2020</t>
  </si>
  <si>
    <t>19/11/2020</t>
  </si>
  <si>
    <t>19/03/2020</t>
  </si>
  <si>
    <t>30/12/2022</t>
  </si>
  <si>
    <t>22/04/2022</t>
  </si>
  <si>
    <t>16/08/2021</t>
  </si>
  <si>
    <t>13/02/2022</t>
  </si>
  <si>
    <t>19/12/2022</t>
  </si>
  <si>
    <t>30/08/2022</t>
  </si>
  <si>
    <t>27/03/2022</t>
  </si>
  <si>
    <t>14/06/2021</t>
  </si>
  <si>
    <t>21/05/2022</t>
  </si>
  <si>
    <t>19/07/2020</t>
  </si>
  <si>
    <t>30/08/2020</t>
  </si>
  <si>
    <t>30/03/2020</t>
  </si>
  <si>
    <t>16/06/2020</t>
  </si>
  <si>
    <t>27/10/2021</t>
  </si>
  <si>
    <t>21/02/2021</t>
  </si>
  <si>
    <t>27/10/2022</t>
  </si>
  <si>
    <t>28/12/2022</t>
  </si>
  <si>
    <t>22/07/2022</t>
  </si>
  <si>
    <t>25/10/2020</t>
  </si>
  <si>
    <t>24/09/2020</t>
  </si>
  <si>
    <t>15/05/2020</t>
  </si>
  <si>
    <t>30/01/2022</t>
  </si>
  <si>
    <t>15/05/2022</t>
  </si>
  <si>
    <t>19/04/2020</t>
  </si>
  <si>
    <t>23/03/2022</t>
  </si>
  <si>
    <t>19/07/2021</t>
  </si>
  <si>
    <t>19/09/2021</t>
  </si>
  <si>
    <t>15/02/2022</t>
  </si>
  <si>
    <t>13/04/2020</t>
  </si>
  <si>
    <t>28/12/2021</t>
  </si>
  <si>
    <t>18/08/2021</t>
  </si>
  <si>
    <t>20/08/2022</t>
  </si>
  <si>
    <t>25/01/2020</t>
  </si>
  <si>
    <t>17/12/2020</t>
  </si>
  <si>
    <t>31/01/2021</t>
  </si>
  <si>
    <t>28/03/2022</t>
  </si>
  <si>
    <t>17/11/2022</t>
  </si>
  <si>
    <t>18/08/2020</t>
  </si>
  <si>
    <t>28/04/2022</t>
  </si>
  <si>
    <t>26/04/2021</t>
  </si>
  <si>
    <t>13/08/2020</t>
  </si>
  <si>
    <t>24/06/2022</t>
  </si>
  <si>
    <t>22/11/2020</t>
  </si>
  <si>
    <t>22/06/2022</t>
  </si>
  <si>
    <t>14/04/2021</t>
  </si>
  <si>
    <t>18/04/2022</t>
  </si>
  <si>
    <t>29/12/2022</t>
  </si>
  <si>
    <t>20/06/2020</t>
  </si>
  <si>
    <t>19/01/2021</t>
  </si>
  <si>
    <t>16/08/2022</t>
  </si>
  <si>
    <t>21/10/2022</t>
  </si>
  <si>
    <t>15/12/2020</t>
  </si>
  <si>
    <t>27/02/2021</t>
  </si>
  <si>
    <t>24/01/2021</t>
  </si>
  <si>
    <t>26/08/2021</t>
  </si>
  <si>
    <t>29/05/2021</t>
  </si>
  <si>
    <t>14/11/2020</t>
  </si>
  <si>
    <t>15/12/2022</t>
  </si>
  <si>
    <t>25/05/2020</t>
  </si>
  <si>
    <t>17/10/2021</t>
  </si>
  <si>
    <t>30/03/2022</t>
  </si>
  <si>
    <t>25/11/2022</t>
  </si>
  <si>
    <t>14/08/2021</t>
  </si>
  <si>
    <t>21/12/2020</t>
  </si>
  <si>
    <t>23/06/2021</t>
  </si>
  <si>
    <t>16/05/2022</t>
  </si>
  <si>
    <t>18/10/2020</t>
  </si>
  <si>
    <t>21/04/2022</t>
  </si>
  <si>
    <t>19/11/2021</t>
  </si>
  <si>
    <t>13/12/2021</t>
  </si>
  <si>
    <t>26/12/2022</t>
  </si>
  <si>
    <t>13/09/2020</t>
  </si>
  <si>
    <t>29/10/2021</t>
  </si>
  <si>
    <t>22/02/2022</t>
  </si>
  <si>
    <t>23/12/2020</t>
  </si>
  <si>
    <t>29/12/2020</t>
  </si>
  <si>
    <t>31/05/2022</t>
  </si>
  <si>
    <t>27/05/2022</t>
  </si>
  <si>
    <t>25/06/2022</t>
  </si>
  <si>
    <t>21/09/2022</t>
  </si>
  <si>
    <t>14/03/2020</t>
  </si>
  <si>
    <t>14/01/2021</t>
  </si>
  <si>
    <t>24/06/2021</t>
  </si>
  <si>
    <t>14/08/2020</t>
  </si>
  <si>
    <t>29/04/2021</t>
  </si>
  <si>
    <t>15/07/2020</t>
  </si>
  <si>
    <t>15/10/2020</t>
  </si>
  <si>
    <t>21/12/2021</t>
  </si>
  <si>
    <t>15/08/2020</t>
  </si>
  <si>
    <t>24/08/2020</t>
  </si>
  <si>
    <t>16/08/2020</t>
  </si>
  <si>
    <t>21/05/2020</t>
  </si>
  <si>
    <t>16/10/2020</t>
  </si>
  <si>
    <t>30/06/2020</t>
  </si>
  <si>
    <t>26/06/2022</t>
  </si>
  <si>
    <t>13/11/2021</t>
  </si>
  <si>
    <t>26/11/2021</t>
  </si>
  <si>
    <t>19/12/2021</t>
  </si>
  <si>
    <t>28/06/2022</t>
  </si>
  <si>
    <t>14/06/2020</t>
  </si>
  <si>
    <t>26/05/2020</t>
  </si>
  <si>
    <t>24/08/2022</t>
  </si>
  <si>
    <t>27/08/2021</t>
  </si>
  <si>
    <t>16/03/2020</t>
  </si>
  <si>
    <t>29/10/2020</t>
  </si>
  <si>
    <t>14/10/2022</t>
  </si>
  <si>
    <t>28/08/2021</t>
  </si>
  <si>
    <t>23/05/2022</t>
  </si>
  <si>
    <t>23/12/2022</t>
  </si>
  <si>
    <t>15/09/2021</t>
  </si>
  <si>
    <t>22/06/2020</t>
  </si>
  <si>
    <t>14/11/2021</t>
  </si>
  <si>
    <t>20/01/2020</t>
  </si>
  <si>
    <t>13/01/2021</t>
  </si>
  <si>
    <t>28/08/2022</t>
  </si>
  <si>
    <t>17/12/2021</t>
  </si>
  <si>
    <t>16/10/2021</t>
  </si>
  <si>
    <t>30/09/2021</t>
  </si>
  <si>
    <t>26/07/2020</t>
  </si>
  <si>
    <t>25/07/2020</t>
  </si>
  <si>
    <t>17/03/2022</t>
  </si>
  <si>
    <t>14/07/2022</t>
  </si>
  <si>
    <t>24/08/2021</t>
  </si>
  <si>
    <t>20/09/2020</t>
  </si>
  <si>
    <t>14/01/2022</t>
  </si>
  <si>
    <t>30/01/2020</t>
  </si>
  <si>
    <t>21/06/2020</t>
  </si>
  <si>
    <t>20/09/2021</t>
  </si>
  <si>
    <t>20/02/2021</t>
  </si>
  <si>
    <t>30/06/2021</t>
  </si>
  <si>
    <t>21/12/2022</t>
  </si>
  <si>
    <t>17/07/2021</t>
  </si>
  <si>
    <t>22/12/2020</t>
  </si>
  <si>
    <t>19/08/2020</t>
  </si>
  <si>
    <t>21/09/2020</t>
  </si>
  <si>
    <t>24/02/2021</t>
  </si>
  <si>
    <t>17/07/2020</t>
  </si>
  <si>
    <t>13/02/2021</t>
  </si>
  <si>
    <t>29/08/2020</t>
  </si>
  <si>
    <t>14/07/2021</t>
  </si>
  <si>
    <t>25/12/2021</t>
  </si>
  <si>
    <t>27/02/2020</t>
  </si>
  <si>
    <t>19/06/2020</t>
  </si>
  <si>
    <t>22/01/2022</t>
  </si>
  <si>
    <t>20/06/2021</t>
  </si>
  <si>
    <t>18/02/2022</t>
  </si>
  <si>
    <t>18/07/2021</t>
  </si>
  <si>
    <t>20/03/2020</t>
  </si>
  <si>
    <t>22/11/2021</t>
  </si>
  <si>
    <t>24/10/2022</t>
  </si>
  <si>
    <t>21/07/2020</t>
  </si>
  <si>
    <t>28/03/2021</t>
  </si>
  <si>
    <t>19/05/2022</t>
  </si>
  <si>
    <t>25/03/2020</t>
  </si>
  <si>
    <t>25/09/2021</t>
  </si>
  <si>
    <t>15/05/2021</t>
  </si>
  <si>
    <t>21/03/2021</t>
  </si>
  <si>
    <t>27/01/2022</t>
  </si>
  <si>
    <t>27/06/2020</t>
  </si>
  <si>
    <t>27/07/2021</t>
  </si>
  <si>
    <t>16/06/2021</t>
  </si>
  <si>
    <t>28/07/2020</t>
  </si>
  <si>
    <t>17/06/2021</t>
  </si>
  <si>
    <t>26/08/2020</t>
  </si>
  <si>
    <t>27/08/2020</t>
  </si>
  <si>
    <t>26/02/2022</t>
  </si>
  <si>
    <t>30/05/2020</t>
  </si>
  <si>
    <t>27/12/2020</t>
  </si>
  <si>
    <t>13/05/2020</t>
  </si>
  <si>
    <t>16/04/2021</t>
  </si>
  <si>
    <t>24/03/2021</t>
  </si>
  <si>
    <t>25/05/2021</t>
  </si>
  <si>
    <t>13/01/2022</t>
  </si>
  <si>
    <t>30/04/2020</t>
  </si>
  <si>
    <t>20/10/2022</t>
  </si>
  <si>
    <t>13/05/2021</t>
  </si>
  <si>
    <t>13/03/2021</t>
  </si>
  <si>
    <t>27/11/2021</t>
  </si>
  <si>
    <t>16/11/2020</t>
  </si>
  <si>
    <t>21/11/2022</t>
  </si>
  <si>
    <t>14/08/2022</t>
  </si>
  <si>
    <t>20/11/2021</t>
  </si>
  <si>
    <t>17/06/2020</t>
  </si>
  <si>
    <t>14/02/2022</t>
  </si>
  <si>
    <t>29/01/2020</t>
  </si>
  <si>
    <t>18/03/2022</t>
  </si>
  <si>
    <t>21/04/2020</t>
  </si>
  <si>
    <t>26/09/2022</t>
  </si>
  <si>
    <t>27/08/2022</t>
  </si>
  <si>
    <t>16/03/2021</t>
  </si>
  <si>
    <t>21/11/2020</t>
  </si>
  <si>
    <t>17/05/2020</t>
  </si>
  <si>
    <t>25/08/2022</t>
  </si>
  <si>
    <t>25/06/2020</t>
  </si>
  <si>
    <t>15/01/2022</t>
  </si>
  <si>
    <t>30/09/2022</t>
  </si>
  <si>
    <t>15/06/2021</t>
  </si>
  <si>
    <t>19/12/2020</t>
  </si>
  <si>
    <t>18/09/2020</t>
  </si>
  <si>
    <t>28/03/2020</t>
  </si>
  <si>
    <t>15/08/2022</t>
  </si>
  <si>
    <t>26/10/2020</t>
  </si>
  <si>
    <t>22/09/2020</t>
  </si>
  <si>
    <t>27/03/2020</t>
  </si>
  <si>
    <t>14/05/2022</t>
  </si>
  <si>
    <t>20/09/2022</t>
  </si>
  <si>
    <t>28/11/2021</t>
  </si>
  <si>
    <t>25/10/2022</t>
  </si>
  <si>
    <t>14/12/2022</t>
  </si>
  <si>
    <t>30/08/2021</t>
  </si>
  <si>
    <t>29/09/2020</t>
  </si>
  <si>
    <t>27/01/2020</t>
  </si>
  <si>
    <t>17/10/2022</t>
  </si>
  <si>
    <t>16/07/2020</t>
  </si>
  <si>
    <t>24/04/2020</t>
  </si>
  <si>
    <t>21/04/2021</t>
  </si>
  <si>
    <t>24/09/2022</t>
  </si>
  <si>
    <t>29/09/2021</t>
  </si>
  <si>
    <t>17/05/2021</t>
  </si>
  <si>
    <t>19/02/2020</t>
  </si>
  <si>
    <t>20/12/2022</t>
  </si>
  <si>
    <t>26/07/2022</t>
  </si>
  <si>
    <t>15/08/2021</t>
  </si>
  <si>
    <t>19/10/2021</t>
  </si>
  <si>
    <t>21/06/2021</t>
  </si>
  <si>
    <t>15/01/2021</t>
  </si>
  <si>
    <t>30/03/2021</t>
  </si>
  <si>
    <t>26/01/2022</t>
  </si>
  <si>
    <t>23/04/2021</t>
  </si>
  <si>
    <t>29/05/2020</t>
  </si>
  <si>
    <t>28/12/2020</t>
  </si>
  <si>
    <t>27/04/2022</t>
  </si>
  <si>
    <t>17/04/2020</t>
  </si>
  <si>
    <t>23/03/2021</t>
  </si>
  <si>
    <t>18/09/2022</t>
  </si>
  <si>
    <t>19/06/2021</t>
  </si>
  <si>
    <t>28/05/2020</t>
  </si>
  <si>
    <t>21/08/2022</t>
  </si>
  <si>
    <t>25/08/2021</t>
  </si>
  <si>
    <t>17/02/2020</t>
  </si>
  <si>
    <t>17/09/2021</t>
  </si>
  <si>
    <t>24/03/2020</t>
  </si>
  <si>
    <t>30/05/2022</t>
  </si>
  <si>
    <t>13/11/2020</t>
  </si>
  <si>
    <t>17/01/2020</t>
  </si>
  <si>
    <t>18/01/2022</t>
  </si>
  <si>
    <t>19/03/2022</t>
  </si>
  <si>
    <t>24/12/2022</t>
  </si>
  <si>
    <t>30/07/2021</t>
  </si>
  <si>
    <t>27/09/2022</t>
  </si>
  <si>
    <t>16/01/2021</t>
  </si>
  <si>
    <t>19/01/2020</t>
  </si>
  <si>
    <t>28/01/2020</t>
  </si>
  <si>
    <t>20/05/2020</t>
  </si>
  <si>
    <t>26/02/2021</t>
  </si>
  <si>
    <t>23/08/2020</t>
  </si>
  <si>
    <t>15/12/2021</t>
  </si>
  <si>
    <t>14/03/2021</t>
  </si>
  <si>
    <t>19/06/2022</t>
  </si>
  <si>
    <t>13/09/2021</t>
  </si>
  <si>
    <t>16/07/2021</t>
  </si>
  <si>
    <t>24/04/2021</t>
  </si>
  <si>
    <t>18/08/2022</t>
  </si>
  <si>
    <t>30/12/2020</t>
  </si>
  <si>
    <t>13/07/2021</t>
  </si>
  <si>
    <t>28/11/2020</t>
  </si>
  <si>
    <t>24/05/2021</t>
  </si>
  <si>
    <t>29/08/2021</t>
  </si>
  <si>
    <t>25/09/2020</t>
  </si>
  <si>
    <t>22/02/2020</t>
  </si>
  <si>
    <t>14/09/2020</t>
  </si>
  <si>
    <t>22/05/2021</t>
  </si>
  <si>
    <t>29/07/2020</t>
  </si>
  <si>
    <t>26/06/2021</t>
  </si>
  <si>
    <t>18/01/2020</t>
  </si>
  <si>
    <t>15/09/2020</t>
  </si>
  <si>
    <t>20/07/2020</t>
  </si>
  <si>
    <t>22/03/2020</t>
  </si>
  <si>
    <t>29/01/2021</t>
  </si>
  <si>
    <t>14/05/2021</t>
  </si>
  <si>
    <t>14/02/2021</t>
  </si>
  <si>
    <t>31/07/2020</t>
  </si>
  <si>
    <t>26/09/2020</t>
  </si>
  <si>
    <t>28/09/2022</t>
  </si>
  <si>
    <t>26/05/2021</t>
  </si>
  <si>
    <t>18/11/2022</t>
  </si>
  <si>
    <t>28/11/2022</t>
  </si>
  <si>
    <t>25/08/2020</t>
  </si>
  <si>
    <t>16/12/2020</t>
  </si>
  <si>
    <t>21/01/2021</t>
  </si>
  <si>
    <t>31/03/2021</t>
  </si>
  <si>
    <t>29/06/2022</t>
  </si>
  <si>
    <t>20/11/2020</t>
  </si>
  <si>
    <t>30/12/2021</t>
  </si>
  <si>
    <t>24/12/2021</t>
  </si>
  <si>
    <t>25/07/2022</t>
  </si>
  <si>
    <t>22/03/2021</t>
  </si>
  <si>
    <t>15/11/2022</t>
  </si>
  <si>
    <t>22/12/2021</t>
  </si>
  <si>
    <t>24/11/2022</t>
  </si>
  <si>
    <t>13/01/2020</t>
  </si>
  <si>
    <t>27/02/2022</t>
  </si>
  <si>
    <t>24/07/2021</t>
  </si>
  <si>
    <t>18/12/2020</t>
  </si>
  <si>
    <t>13/04/2022</t>
  </si>
  <si>
    <t>29/06/2021</t>
  </si>
  <si>
    <t>18/06/2022</t>
  </si>
  <si>
    <t>17/07/2022</t>
  </si>
  <si>
    <t>18/06/2021</t>
  </si>
  <si>
    <t>18/02/2021</t>
  </si>
  <si>
    <t>15/07/2021</t>
  </si>
  <si>
    <t>15/03/2021</t>
  </si>
  <si>
    <t>28/07/2022</t>
  </si>
  <si>
    <t>15/04/2022</t>
  </si>
  <si>
    <t>16/05/2020</t>
  </si>
  <si>
    <t>28/06/2020</t>
  </si>
  <si>
    <t>21/03/2020</t>
  </si>
  <si>
    <t>24/10/2020</t>
  </si>
  <si>
    <t>13/02/2020</t>
  </si>
  <si>
    <t>23/11/2022</t>
  </si>
  <si>
    <t>20/03/2022</t>
  </si>
  <si>
    <t>29/07/2022</t>
  </si>
  <si>
    <t>23/10/2021</t>
  </si>
  <si>
    <t>23/12/2021</t>
  </si>
  <si>
    <t>23/02/2021</t>
  </si>
  <si>
    <t>30/06/2022</t>
  </si>
  <si>
    <t>24/01/2022</t>
  </si>
  <si>
    <t>25/01/2022</t>
  </si>
  <si>
    <t>14/07/2020</t>
  </si>
  <si>
    <t>27/04/2020</t>
  </si>
  <si>
    <t>23/09/2020</t>
  </si>
  <si>
    <t>19/04/2022</t>
  </si>
  <si>
    <t>13/03/2020</t>
  </si>
  <si>
    <t>27/12/2022</t>
  </si>
  <si>
    <t>30/11/2021</t>
  </si>
  <si>
    <t>28/10/2021</t>
  </si>
  <si>
    <t>13/06/2020</t>
  </si>
  <si>
    <t>17/02/2021</t>
  </si>
  <si>
    <t>19/05/2021</t>
  </si>
  <si>
    <t>29/03/2022</t>
  </si>
  <si>
    <t>20/10/2021</t>
  </si>
  <si>
    <t>28/01/2021</t>
  </si>
  <si>
    <t>21/10/2020</t>
  </si>
  <si>
    <t>23/06/2020</t>
  </si>
  <si>
    <t>26/11/2020</t>
  </si>
  <si>
    <t>14/11/2022</t>
  </si>
  <si>
    <t>13/11/2022</t>
  </si>
  <si>
    <t>23/11/2021</t>
  </si>
  <si>
    <t>22/10/2021</t>
  </si>
  <si>
    <t>30/01/2021</t>
  </si>
  <si>
    <t>29/03/2020</t>
  </si>
  <si>
    <t>17/04/2021</t>
  </si>
  <si>
    <t>16/05/2021</t>
  </si>
  <si>
    <t>18/10/2021</t>
  </si>
  <si>
    <t>29/11/2021</t>
  </si>
  <si>
    <t>26/04/2020</t>
  </si>
  <si>
    <t>26/06/2020</t>
  </si>
  <si>
    <t>15/07/2022</t>
  </si>
  <si>
    <t>22/07/2021</t>
  </si>
  <si>
    <t>14/03/2022</t>
  </si>
  <si>
    <t>23/06/2022</t>
  </si>
  <si>
    <t>28/04/2021</t>
  </si>
  <si>
    <t>Id</t>
  </si>
  <si>
    <t>Ann'S Avenue</t>
  </si>
  <si>
    <t>Ann'S Terrace</t>
  </si>
  <si>
    <t>Ann'S Villaw</t>
  </si>
  <si>
    <t>Avenuemaria</t>
  </si>
  <si>
    <t>Bachelor'S Hall</t>
  </si>
  <si>
    <t>Ball'S Buildings</t>
  </si>
  <si>
    <t>Barraud'S Wharf</t>
  </si>
  <si>
    <t>Barry'S Buildings</t>
  </si>
  <si>
    <t>Blackman'S Court</t>
  </si>
  <si>
    <t>Blossom Close</t>
  </si>
  <si>
    <t>Boss Street</t>
  </si>
  <si>
    <t>Brewer'S Quay</t>
  </si>
  <si>
    <t>Broker'S Alley</t>
  </si>
  <si>
    <t>Brook'S Mews</t>
  </si>
  <si>
    <t>Brunton'S Place</t>
  </si>
  <si>
    <t>Bull'S Head</t>
  </si>
  <si>
    <t>Campshill Place</t>
  </si>
  <si>
    <t>Carling'S Row</t>
  </si>
  <si>
    <t>Carron Close</t>
  </si>
  <si>
    <t>Chippendale Street</t>
  </si>
  <si>
    <t>Clement'S Inn</t>
  </si>
  <si>
    <t>Cock And</t>
  </si>
  <si>
    <t>Cox'S Quay</t>
  </si>
  <si>
    <t>Craven'S Buildings</t>
  </si>
  <si>
    <t>Cricketer'S Court</t>
  </si>
  <si>
    <t>Cundell'S Place</t>
  </si>
  <si>
    <t>Dean'S Place</t>
  </si>
  <si>
    <t>Dog And</t>
  </si>
  <si>
    <t>Dr Johnson'S</t>
  </si>
  <si>
    <t>Draper'S Court</t>
  </si>
  <si>
    <t>Dunmow Road</t>
  </si>
  <si>
    <t>Earl'S Place</t>
  </si>
  <si>
    <t>Empress Street</t>
  </si>
  <si>
    <t>Eve'S Place</t>
  </si>
  <si>
    <t>Farrance Street</t>
  </si>
  <si>
    <t>Fritton Place</t>
  </si>
  <si>
    <t>Fulwood'S Rents</t>
  </si>
  <si>
    <t>Gee'S Court</t>
  </si>
  <si>
    <t>George'S Row</t>
  </si>
  <si>
    <t>Gilham'S Court</t>
  </si>
  <si>
    <t>Gimber'S Rents</t>
  </si>
  <si>
    <t>Goad'S Place</t>
  </si>
  <si>
    <t>Goode'S Court</t>
  </si>
  <si>
    <t>Guy Of</t>
  </si>
  <si>
    <t>Harley Street</t>
  </si>
  <si>
    <t>Hart'S Court</t>
  </si>
  <si>
    <t>Hearns Or</t>
  </si>
  <si>
    <t>Henwood Road</t>
  </si>
  <si>
    <t>Hewit'S Corner</t>
  </si>
  <si>
    <t>Hewitt'S Court</t>
  </si>
  <si>
    <t>Hickman'S Folly</t>
  </si>
  <si>
    <t>Hook'S Road</t>
  </si>
  <si>
    <t>Hopperton'S Cottages</t>
  </si>
  <si>
    <t>Jackson'S Alley</t>
  </si>
  <si>
    <t>Johnson'S Court</t>
  </si>
  <si>
    <t>King David'S</t>
  </si>
  <si>
    <t>Linsey Road</t>
  </si>
  <si>
    <t>Lloyd'S Place</t>
  </si>
  <si>
    <t>Longly Road</t>
  </si>
  <si>
    <t>Lydia'S Cottages</t>
  </si>
  <si>
    <t>Mariner'S Buildings</t>
  </si>
  <si>
    <t>Mason'S Avenue</t>
  </si>
  <si>
    <t>Mason'S Gardensove</t>
  </si>
  <si>
    <t>Mason'S Place</t>
  </si>
  <si>
    <t>Mellick'S Place</t>
  </si>
  <si>
    <t>Moss'S Buildings</t>
  </si>
  <si>
    <t>Newman'S Mews</t>
  </si>
  <si>
    <t>Nicoll'S Row</t>
  </si>
  <si>
    <t>Otterbourne Road</t>
  </si>
  <si>
    <t>Paul'S Bakehouse</t>
  </si>
  <si>
    <t>Paul'S Chain</t>
  </si>
  <si>
    <t>Pennell'S Court</t>
  </si>
  <si>
    <t>Pipemaker'S Alley</t>
  </si>
  <si>
    <t>Poppin'S Court</t>
  </si>
  <si>
    <t>Precinct Of</t>
  </si>
  <si>
    <t>Priest'S Bridge</t>
  </si>
  <si>
    <t>Prince'S Mews</t>
  </si>
  <si>
    <t>Queen'S Place</t>
  </si>
  <si>
    <t>Rahere Street</t>
  </si>
  <si>
    <t>Ralph Street</t>
  </si>
  <si>
    <t>Rebecca'S Place</t>
  </si>
  <si>
    <t>Rock And</t>
  </si>
  <si>
    <t>Sarah'S Place</t>
  </si>
  <si>
    <t>Sarnell'S Court</t>
  </si>
  <si>
    <t>Shorter'S Court</t>
  </si>
  <si>
    <t>Sidcup Road</t>
  </si>
  <si>
    <t>Sladedale Road</t>
  </si>
  <si>
    <t>Smith'S Square</t>
  </si>
  <si>
    <t>Thomas'S Passage</t>
  </si>
  <si>
    <t>Whetstone Close</t>
  </si>
  <si>
    <t>White'S Row</t>
  </si>
  <si>
    <t>Willingdon Road</t>
  </si>
  <si>
    <t>Wilmott'S Buildings</t>
  </si>
  <si>
    <t>Woodman'S Place</t>
  </si>
  <si>
    <t>Worley'S Court</t>
  </si>
  <si>
    <t>Wright'S Buildings</t>
  </si>
  <si>
    <t>Wyld'S Rents</t>
  </si>
  <si>
    <t>Garfield Road</t>
  </si>
  <si>
    <t>Ormanton Road</t>
  </si>
  <si>
    <t>Sunnycroft Road</t>
  </si>
  <si>
    <t>Taylor Close</t>
  </si>
  <si>
    <t>Alma Square</t>
  </si>
  <si>
    <t>Belvidere Place</t>
  </si>
  <si>
    <t>Bolton Close</t>
  </si>
  <si>
    <t>Carlyle Place</t>
  </si>
  <si>
    <t>Cheval Place</t>
  </si>
  <si>
    <t>Downes Street</t>
  </si>
  <si>
    <t>Imperial Avenue</t>
  </si>
  <si>
    <t>Ollgar Close</t>
  </si>
  <si>
    <t>Pancras Street</t>
  </si>
  <si>
    <t>Pearcefield Avenue</t>
  </si>
  <si>
    <t>Radnor Place</t>
  </si>
  <si>
    <t>Elystan Plc</t>
  </si>
  <si>
    <t>Holdenhurst Av+F1402</t>
  </si>
  <si>
    <t>Howgate R+F1024D</t>
  </si>
  <si>
    <t>Maygood Street</t>
  </si>
  <si>
    <t>Price'S Street</t>
  </si>
  <si>
    <t>Prince'S Street</t>
  </si>
  <si>
    <t>Star Of</t>
  </si>
  <si>
    <t>Sutton C+F931Rt</t>
  </si>
  <si>
    <t xml:space="preserve">Belvedere Road </t>
  </si>
  <si>
    <t>Bramshot Avenue</t>
  </si>
  <si>
    <t xml:space="preserve">Brunel Road </t>
  </si>
  <si>
    <t>Dornberg Close+F687</t>
  </si>
  <si>
    <t>Abbey Garoadens</t>
  </si>
  <si>
    <t>Aberoadeen Parade</t>
  </si>
  <si>
    <t>Aberoadeen Terrace</t>
  </si>
  <si>
    <t>Abingdon Yaroad</t>
  </si>
  <si>
    <t>Acacia Garoadens</t>
  </si>
  <si>
    <t>Alba Garoadens</t>
  </si>
  <si>
    <t>Albany Courtyaroad</t>
  </si>
  <si>
    <t>Alforoad Terrace</t>
  </si>
  <si>
    <t>Amberoaden Avenue</t>
  </si>
  <si>
    <t>Angel Yaroad</t>
  </si>
  <si>
    <t>Apple Yaroad</t>
  </si>
  <si>
    <t>Aprey Garoadens</t>
  </si>
  <si>
    <t>Aroaden Estate</t>
  </si>
  <si>
    <t>Aroadfillan Road</t>
  </si>
  <si>
    <t>Aroadleigh Terrace</t>
  </si>
  <si>
    <t>Aroadmere Cottages</t>
  </si>
  <si>
    <t>Aroadwick Road</t>
  </si>
  <si>
    <t>Arlesforoad Road</t>
  </si>
  <si>
    <t>Armory Yaroad</t>
  </si>
  <si>
    <t>Arragon Garoadens</t>
  </si>
  <si>
    <t>Ashforoad Close</t>
  </si>
  <si>
    <t>Ashridge Garoadens</t>
  </si>
  <si>
    <t>Avenue Garoadens</t>
  </si>
  <si>
    <t>Ax Yaroad</t>
  </si>
  <si>
    <t>Bairoad Garoadens</t>
  </si>
  <si>
    <t>Baldwyn Garoadens</t>
  </si>
  <si>
    <t>Ballaroads Lane</t>
  </si>
  <si>
    <t>Balvairoad Place</t>
  </si>
  <si>
    <t>Barforoad Street</t>
  </si>
  <si>
    <t>Barlby Garoadens</t>
  </si>
  <si>
    <t>Barnaroado Street</t>
  </si>
  <si>
    <t>Bayforoad Mews</t>
  </si>
  <si>
    <t>Beaufort Garoadens</t>
  </si>
  <si>
    <t>Bedforoad Hill</t>
  </si>
  <si>
    <t>Bedforoad Place</t>
  </si>
  <si>
    <t>Bedforoad Row</t>
  </si>
  <si>
    <t>Belgrave Garoadens</t>
  </si>
  <si>
    <t>Bell Garoadens</t>
  </si>
  <si>
    <t>Bell Yaroad</t>
  </si>
  <si>
    <t>Beresforoad Terrace</t>
  </si>
  <si>
    <t>Bernaroad Street</t>
  </si>
  <si>
    <t>Bessborough Garoadens</t>
  </si>
  <si>
    <t>Beverley Garoadens</t>
  </si>
  <si>
    <t>Bisham Garoadens</t>
  </si>
  <si>
    <t>Blancharoad Close</t>
  </si>
  <si>
    <t>Blandforoad Close</t>
  </si>
  <si>
    <t>Bloxam Garoadens</t>
  </si>
  <si>
    <t>Bonding Yaroad</t>
  </si>
  <si>
    <t>Boston Garoadens</t>
  </si>
  <si>
    <t>Bouroads Buildings</t>
  </si>
  <si>
    <t>Bradforoad Villas</t>
  </si>
  <si>
    <t>Brailsforoad Road</t>
  </si>
  <si>
    <t>Brayaroad Road</t>
  </si>
  <si>
    <t>Brewhouse Yaroad</t>
  </si>
  <si>
    <t>Britannia Garoadens</t>
  </si>
  <si>
    <t>Brook'S Yaroad</t>
  </si>
  <si>
    <t>Buroaden Street</t>
  </si>
  <si>
    <t>Buroadett Mews</t>
  </si>
  <si>
    <t>Buroadett Place</t>
  </si>
  <si>
    <t>Burforoad Garoadens</t>
  </si>
  <si>
    <t>Burforoad Walk</t>
  </si>
  <si>
    <t>Camden Garoadens</t>
  </si>
  <si>
    <t>Canute Garoadens</t>
  </si>
  <si>
    <t>Caroadale Street</t>
  </si>
  <si>
    <t>Caroadiff Street</t>
  </si>
  <si>
    <t>Carrick Garoadens</t>
  </si>
  <si>
    <t>Chalforoad Road</t>
  </si>
  <si>
    <t>Chalgrove Garoadens</t>
  </si>
  <si>
    <t>Chamboroad Street</t>
  </si>
  <si>
    <t>Chelmsforoad Road</t>
  </si>
  <si>
    <t>Cheniston Garoadens</t>
  </si>
  <si>
    <t>Chequer Yaroad</t>
  </si>
  <si>
    <t>Cheyne Garoadens</t>
  </si>
  <si>
    <t>Chingforoad Avenue</t>
  </si>
  <si>
    <t>Chingforoad Road</t>
  </si>
  <si>
    <t>Cholmley Garoadens</t>
  </si>
  <si>
    <t>Clarence Yaroad</t>
  </si>
  <si>
    <t>Clements Yaroad</t>
  </si>
  <si>
    <t>Clifforoad Garoadens</t>
  </si>
  <si>
    <t>Cloister Garoadens</t>
  </si>
  <si>
    <t>Clorane Garoadens</t>
  </si>
  <si>
    <t>Clovelly Garoadens</t>
  </si>
  <si>
    <t>Colindeep Garoadens</t>
  </si>
  <si>
    <t>Collaroads Almshouses</t>
  </si>
  <si>
    <t>Colvin Garoadens</t>
  </si>
  <si>
    <t>Coolgaroadie Avenue</t>
  </si>
  <si>
    <t>Coroadelia Close</t>
  </si>
  <si>
    <t>Coroadova Road</t>
  </si>
  <si>
    <t>Cotforoad Place</t>
  </si>
  <si>
    <t>Court Yaroad</t>
  </si>
  <si>
    <t>Coveroadale Road</t>
  </si>
  <si>
    <t>Cow Yaroad</t>
  </si>
  <si>
    <t>Cranforoad Close</t>
  </si>
  <si>
    <t>Cranworth Garoadens</t>
  </si>
  <si>
    <t>Crawforoad Place</t>
  </si>
  <si>
    <t>Croxforoad Garoadens</t>
  </si>
  <si>
    <t>Culveroaden Road</t>
  </si>
  <si>
    <t>Cutlers' Yaroad</t>
  </si>
  <si>
    <t>Dartforoad Street</t>
  </si>
  <si>
    <t>Dean Garoadens</t>
  </si>
  <si>
    <t>Delaforoad Street</t>
  </si>
  <si>
    <t>Delays Yaroad</t>
  </si>
  <si>
    <t>Deptforoad Bridge</t>
  </si>
  <si>
    <t>Deptforoad Lower</t>
  </si>
  <si>
    <t>Deptforoad Wharf</t>
  </si>
  <si>
    <t>Deynecourt Garoadens</t>
  </si>
  <si>
    <t>Dingle Garoadens</t>
  </si>
  <si>
    <t>Dinsdale Garoadens</t>
  </si>
  <si>
    <t>Doyle Garoadens</t>
  </si>
  <si>
    <t>Dray Garoadens</t>
  </si>
  <si>
    <t>Drum Yaroad</t>
  </si>
  <si>
    <t>Dursley Garoadens</t>
  </si>
  <si>
    <t>Durwaroad Street</t>
  </si>
  <si>
    <t>Eastbourne Garoadens</t>
  </si>
  <si>
    <t>Elforoad Close</t>
  </si>
  <si>
    <t>Elsinore Garoadens</t>
  </si>
  <si>
    <t>Embankment Garoadens</t>
  </si>
  <si>
    <t>Emmetts Yaroad</t>
  </si>
  <si>
    <t>Endsleigh Garoadens</t>
  </si>
  <si>
    <t>Excelsior Garoadens</t>
  </si>
  <si>
    <t>Exforoad Road</t>
  </si>
  <si>
    <t>Eyot Garoadens</t>
  </si>
  <si>
    <t>Fairlie Garoadens</t>
  </si>
  <si>
    <t>Falcon Yaroad</t>
  </si>
  <si>
    <t>Faroadon Row</t>
  </si>
  <si>
    <t>Faringforoad Road</t>
  </si>
  <si>
    <t>Foroad Close</t>
  </si>
  <si>
    <t>Foroadwych Road</t>
  </si>
  <si>
    <t>Frithville Garoadens</t>
  </si>
  <si>
    <t>Gainsborough Garoadens</t>
  </si>
  <si>
    <t>Garoaden Court</t>
  </si>
  <si>
    <t>Garoaden Walk</t>
  </si>
  <si>
    <t>Garoadeners Yaroad</t>
  </si>
  <si>
    <t>Garoadner Close</t>
  </si>
  <si>
    <t>Garoadner'S Lane</t>
  </si>
  <si>
    <t>Gaynesforoad Road</t>
  </si>
  <si>
    <t>Gibraltar Garoadens</t>
  </si>
  <si>
    <t>Gilbeys Yaroad</t>
  </si>
  <si>
    <t>Gillam'S Yaroad</t>
  </si>
  <si>
    <t>Gillaroads Mews</t>
  </si>
  <si>
    <t>Giroadler Or</t>
  </si>
  <si>
    <t>Giroadwood Road</t>
  </si>
  <si>
    <t>Glasshouse Yaroad</t>
  </si>
  <si>
    <t>Gloucester Garoadens</t>
  </si>
  <si>
    <t>Goodyers Garoadens</t>
  </si>
  <si>
    <t>Goroadon Close</t>
  </si>
  <si>
    <t>Goroadon Terraces</t>
  </si>
  <si>
    <t>Goslin'S Yaroad</t>
  </si>
  <si>
    <t>Gardenseenacre Garoadens</t>
  </si>
  <si>
    <t>Guildforoad Cottages</t>
  </si>
  <si>
    <t>Hale Garoadens</t>
  </si>
  <si>
    <t>Halliforoad Terrace</t>
  </si>
  <si>
    <t>Hambledon Garoadens</t>
  </si>
  <si>
    <t>Hamilton Garoadens</t>
  </si>
  <si>
    <t>Haroadens Manorway</t>
  </si>
  <si>
    <t>Haroader'S Place</t>
  </si>
  <si>
    <t>Haroadie Close</t>
  </si>
  <si>
    <t>Haroadinge Terrace</t>
  </si>
  <si>
    <t>Haroadwick Place</t>
  </si>
  <si>
    <t>Harforoad Road</t>
  </si>
  <si>
    <t>Harringay Garoadens</t>
  </si>
  <si>
    <t>Hartforoad Place</t>
  </si>
  <si>
    <t>Harvaroad Court</t>
  </si>
  <si>
    <t>Haslemere Garoadens</t>
  </si>
  <si>
    <t>Hatcharoad Road</t>
  </si>
  <si>
    <t>Hatton Yaroad</t>
  </si>
  <si>
    <t>Hawaroaden Hill</t>
  </si>
  <si>
    <t>Hawaroaden Road</t>
  </si>
  <si>
    <t>Hawkley Garoadens</t>
  </si>
  <si>
    <t>Haysleigh Garoadens</t>
  </si>
  <si>
    <t>Haywaroads Yaroad</t>
  </si>
  <si>
    <t>Heathview Garoadens</t>
  </si>
  <si>
    <t>Heathwood Garoadens</t>
  </si>
  <si>
    <t>Henniker Garoadens</t>
  </si>
  <si>
    <t>Hensforoad Garoadens</t>
  </si>
  <si>
    <t>Hereforoad Street</t>
  </si>
  <si>
    <t>Hertforoad Road</t>
  </si>
  <si>
    <t>Heyforoad Avenue</t>
  </si>
  <si>
    <t>Hidcote Garoadens</t>
  </si>
  <si>
    <t>Hog Yaroad</t>
  </si>
  <si>
    <t>Hollybush Garoadens</t>
  </si>
  <si>
    <t>Hop Garoadens</t>
  </si>
  <si>
    <t>Horoadle Promenade</t>
  </si>
  <si>
    <t>Horse Guaroads</t>
  </si>
  <si>
    <t>Horse Yaroad</t>
  </si>
  <si>
    <t>Howaroad Buildings</t>
  </si>
  <si>
    <t>Ilminster Garoadens</t>
  </si>
  <si>
    <t>Juniper Garoadens</t>
  </si>
  <si>
    <t>Kelmscott Garoadens</t>
  </si>
  <si>
    <t>Kennaroad Street</t>
  </si>
  <si>
    <t>Kingsforoad Street</t>
  </si>
  <si>
    <t>Lairoadale Close</t>
  </si>
  <si>
    <t>Lamforoad Close</t>
  </si>
  <si>
    <t>Lanercost Garoadens</t>
  </si>
  <si>
    <t>Lansbury Garoadens</t>
  </si>
  <si>
    <t>Lansdowne Garoadens</t>
  </si>
  <si>
    <t>Lapforoad Place</t>
  </si>
  <si>
    <t>Laurel Garoadens</t>
  </si>
  <si>
    <t>Lavender Garoadens</t>
  </si>
  <si>
    <t>Lawforoad Road</t>
  </si>
  <si>
    <t>Leeroadam Drive</t>
  </si>
  <si>
    <t>Leewaroad Garoadens</t>
  </si>
  <si>
    <t>Lidiaroad Road</t>
  </si>
  <si>
    <t>Lidyaroad Road</t>
  </si>
  <si>
    <t>Lingaroads Road</t>
  </si>
  <si>
    <t>Links Yaroad</t>
  </si>
  <si>
    <t>Lionel Garoadens</t>
  </si>
  <si>
    <t>Lizaroad Street</t>
  </si>
  <si>
    <t>Lombaroady Place</t>
  </si>
  <si>
    <t>Longforoad Villas</t>
  </si>
  <si>
    <t>Loroad Nelson</t>
  </si>
  <si>
    <t>Loroadship Road</t>
  </si>
  <si>
    <t>Loroadship Terrace</t>
  </si>
  <si>
    <t>Louisa Garoadens</t>
  </si>
  <si>
    <t>Lowther Garoadens</t>
  </si>
  <si>
    <t>Luxemburg Garoadens</t>
  </si>
  <si>
    <t>Luxforoad Street</t>
  </si>
  <si>
    <t>Lympstone Garoadens</t>
  </si>
  <si>
    <t>Lyndhurst Garoadens</t>
  </si>
  <si>
    <t>Lynforoad Terrace</t>
  </si>
  <si>
    <t>Lyons Yaroad</t>
  </si>
  <si>
    <t>Malforoad Court</t>
  </si>
  <si>
    <t>Mallaroad Way</t>
  </si>
  <si>
    <t>Malloroad Street</t>
  </si>
  <si>
    <t>Maroaden Road</t>
  </si>
  <si>
    <t>Margaret Garoadner</t>
  </si>
  <si>
    <t>Markfield Garoadens</t>
  </si>
  <si>
    <t>Marleys Yaroad</t>
  </si>
  <si>
    <t>Mayfair Garoadens</t>
  </si>
  <si>
    <t>Maynaroads Quay</t>
  </si>
  <si>
    <t>Mearoads Court</t>
  </si>
  <si>
    <t>Mearoad'S Court</t>
  </si>
  <si>
    <t>Mearoads Street</t>
  </si>
  <si>
    <t>Melforoad Lallas</t>
  </si>
  <si>
    <t>Melforoad Road</t>
  </si>
  <si>
    <t>Melville Garoadens</t>
  </si>
  <si>
    <t>Merganser Garoadens</t>
  </si>
  <si>
    <t>Milforoad Lane</t>
  </si>
  <si>
    <t>Morston Garoadens</t>
  </si>
  <si>
    <t>Mossington Garoadens</t>
  </si>
  <si>
    <t>Muroadock Street</t>
  </si>
  <si>
    <t>Nicholas Garoadens</t>
  </si>
  <si>
    <t>Nora Garoadens</t>
  </si>
  <si>
    <t>Norbreck Garoadens</t>
  </si>
  <si>
    <t>Northwood Garoadens</t>
  </si>
  <si>
    <t>Oakdale Garoadens</t>
  </si>
  <si>
    <t>Obelisk Yaroad</t>
  </si>
  <si>
    <t>Orcharoad Hill</t>
  </si>
  <si>
    <t>Oroadnance Crescent</t>
  </si>
  <si>
    <t>Orforoad Road</t>
  </si>
  <si>
    <t>Osborn Garoadens</t>
  </si>
  <si>
    <t xml:space="preserve">Oxforoad  </t>
  </si>
  <si>
    <t>Oxforoad Cottages</t>
  </si>
  <si>
    <t>Oxforoad Mews</t>
  </si>
  <si>
    <t>Papworth Garoadens</t>
  </si>
  <si>
    <t>Paroadana Place</t>
  </si>
  <si>
    <t>Parish Yaroad</t>
  </si>
  <si>
    <t>Pauls Yaroad</t>
  </si>
  <si>
    <t>Peacock Yaroad</t>
  </si>
  <si>
    <t>Pearoaden Street</t>
  </si>
  <si>
    <t>Peckforoad Place</t>
  </si>
  <si>
    <t>Pentland Garoadens</t>
  </si>
  <si>
    <t>Trenmar Garoadens</t>
  </si>
  <si>
    <t>Trevelyan Garoadens</t>
  </si>
  <si>
    <t>Tulletts Yaroad</t>
  </si>
  <si>
    <t>Twyforoad Crescent</t>
  </si>
  <si>
    <t>Phillimore Garoadens</t>
  </si>
  <si>
    <t>Pickforoads Yaroad</t>
  </si>
  <si>
    <t>Playforoad Road</t>
  </si>
  <si>
    <t>Polesden Garoadens</t>
  </si>
  <si>
    <t>Pollaroad Houses</t>
  </si>
  <si>
    <t>Pollaroad Street</t>
  </si>
  <si>
    <t>Ponsaroad Road</t>
  </si>
  <si>
    <t>Pritcharoad'S Road</t>
  </si>
  <si>
    <t>Pursewaroadens Close</t>
  </si>
  <si>
    <t>Reynaroad Drive</t>
  </si>
  <si>
    <t>Ricaroado Street</t>
  </si>
  <si>
    <t>Richaroad Street</t>
  </si>
  <si>
    <t>Rickaroad Close</t>
  </si>
  <si>
    <t>Rickyaroad Path</t>
  </si>
  <si>
    <t>Ringmer Garoadens</t>
  </si>
  <si>
    <t>Ringwood Garoadens</t>
  </si>
  <si>
    <t>Rosewood Garoadens</t>
  </si>
  <si>
    <t>Russell Garoaderns</t>
  </si>
  <si>
    <t>Rutley Garoadens</t>
  </si>
  <si>
    <t>Saroadinia Street</t>
  </si>
  <si>
    <t>Selborne Garoadens</t>
  </si>
  <si>
    <t>Sewaroadstone Road</t>
  </si>
  <si>
    <t>Shadwell Garoadens</t>
  </si>
  <si>
    <t>Shepheroadess Place</t>
  </si>
  <si>
    <t>Shepheroad'S Leas</t>
  </si>
  <si>
    <t>Sherraroad Road</t>
  </si>
  <si>
    <t>Shillingforoad Street</t>
  </si>
  <si>
    <t>Shirley Garoadens</t>
  </si>
  <si>
    <t>Sispara Garoadens</t>
  </si>
  <si>
    <t>Sketchley Garoadens</t>
  </si>
  <si>
    <t>Slade Garoadens</t>
  </si>
  <si>
    <t>Somerforoad Street</t>
  </si>
  <si>
    <t>Southwick Yaroad</t>
  </si>
  <si>
    <t>Spaniaroads Close</t>
  </si>
  <si>
    <t>Streetalbans</t>
  </si>
  <si>
    <t>Streetalbans'S</t>
  </si>
  <si>
    <t>Streetalphege</t>
  </si>
  <si>
    <t>Streetantonys</t>
  </si>
  <si>
    <t>Streetaustell</t>
  </si>
  <si>
    <t>Streetbenet</t>
  </si>
  <si>
    <t>Streetermins</t>
  </si>
  <si>
    <t>Streetewen'S</t>
  </si>
  <si>
    <t>Streetfillan'S</t>
  </si>
  <si>
    <t>Streetgabriels</t>
  </si>
  <si>
    <t>Streetgoar</t>
  </si>
  <si>
    <t>Streetjames'</t>
  </si>
  <si>
    <t>Streetjohn</t>
  </si>
  <si>
    <t>Streetlouis</t>
  </si>
  <si>
    <t>Streetloys</t>
  </si>
  <si>
    <t>Streetmarks</t>
  </si>
  <si>
    <t>Streetmartin</t>
  </si>
  <si>
    <t>Streetnicholas</t>
  </si>
  <si>
    <t>Streetolives</t>
  </si>
  <si>
    <t>Streetoswalds</t>
  </si>
  <si>
    <t>Streetpaul'S</t>
  </si>
  <si>
    <t>Streetsilas</t>
  </si>
  <si>
    <t>Streetthomas'S</t>
  </si>
  <si>
    <t>Stafforoad Street</t>
  </si>
  <si>
    <t>Stanaroad Close</t>
  </si>
  <si>
    <t>Stannaroad Road</t>
  </si>
  <si>
    <t>Star Yaroad</t>
  </si>
  <si>
    <t>Stewaroad Road</t>
  </si>
  <si>
    <t>Stewaroads Place</t>
  </si>
  <si>
    <t>Stratforoad Road</t>
  </si>
  <si>
    <t>Sturoady Road</t>
  </si>
  <si>
    <t>Sussex Garoadens</t>
  </si>
  <si>
    <t>Sutherland Garoadens</t>
  </si>
  <si>
    <t>Swallow Garoadens</t>
  </si>
  <si>
    <t>Swan Yaroad</t>
  </si>
  <si>
    <t>Swansland Garoadens</t>
  </si>
  <si>
    <t>Tenteroaden Garoadens</t>
  </si>
  <si>
    <t>Thetforoad Cottages</t>
  </si>
  <si>
    <t>Tilney Garoadens</t>
  </si>
  <si>
    <t>Tysons Yaroad</t>
  </si>
  <si>
    <t>Uveroadale Road</t>
  </si>
  <si>
    <t>Varoaden Close</t>
  </si>
  <si>
    <t>Varoadens Road</t>
  </si>
  <si>
    <t>Vibart Garoadens</t>
  </si>
  <si>
    <t>Victoria Garoadens</t>
  </si>
  <si>
    <t>Vineyaroad Close</t>
  </si>
  <si>
    <t>Wallaces Yaroad</t>
  </si>
  <si>
    <t>Walmer Garoadens</t>
  </si>
  <si>
    <t>Walnut Garoadens</t>
  </si>
  <si>
    <t>Waroad Hall</t>
  </si>
  <si>
    <t>Waroad Road</t>
  </si>
  <si>
    <t>Waroadley Street</t>
  </si>
  <si>
    <t>Waroads Cottages</t>
  </si>
  <si>
    <t>Wateroaden Road</t>
  </si>
  <si>
    <t>Watforoad Way</t>
  </si>
  <si>
    <t>Watling Garoadens</t>
  </si>
  <si>
    <t>Webbs Yaroad</t>
  </si>
  <si>
    <t>Welforoad Close</t>
  </si>
  <si>
    <t>Weston Yaroad</t>
  </si>
  <si>
    <t>Wharncliffe Garoadens</t>
  </si>
  <si>
    <t>Whitehall Yaroad</t>
  </si>
  <si>
    <t>Whitehorse Yaroad</t>
  </si>
  <si>
    <t>Wickforoad Way</t>
  </si>
  <si>
    <t>Wickham Garoadens</t>
  </si>
  <si>
    <t>Wingforoad Road</t>
  </si>
  <si>
    <t>Woodwaroad Terrace</t>
  </si>
  <si>
    <t>Woroadsworth Avenue</t>
  </si>
  <si>
    <t>Woroadsworth Walk</t>
  </si>
  <si>
    <t>Wycombe Garoadens</t>
  </si>
  <si>
    <t>Wynforoad Way</t>
  </si>
  <si>
    <t>Wynyaroad Terrace</t>
  </si>
  <si>
    <t>101 duplicates are being removed</t>
  </si>
  <si>
    <t>Year</t>
  </si>
  <si>
    <t>Month</t>
  </si>
  <si>
    <t>Code</t>
  </si>
  <si>
    <t>Item</t>
  </si>
  <si>
    <t>Cost</t>
  </si>
  <si>
    <t>Case Size</t>
  </si>
  <si>
    <t>Megawidget S</t>
  </si>
  <si>
    <t>Megawidget M</t>
  </si>
  <si>
    <t>Megawidget L</t>
  </si>
  <si>
    <t>Hyperwotsit</t>
  </si>
  <si>
    <t>Ultrathing V1</t>
  </si>
  <si>
    <t>Ultrathing V2</t>
  </si>
  <si>
    <t>Ultrathing V3</t>
  </si>
  <si>
    <t>Ultrathing V4</t>
  </si>
  <si>
    <t>Gigastuff</t>
  </si>
  <si>
    <t>Superwossname</t>
  </si>
  <si>
    <t>Feb</t>
  </si>
  <si>
    <t>Mar</t>
  </si>
  <si>
    <t>Apr</t>
  </si>
  <si>
    <t>Jun</t>
  </si>
  <si>
    <t>Jul</t>
  </si>
  <si>
    <t>Aug</t>
  </si>
  <si>
    <t>Sep</t>
  </si>
  <si>
    <t>Oct</t>
  </si>
  <si>
    <t>Nov</t>
  </si>
  <si>
    <t>Dec</t>
  </si>
  <si>
    <t>Delivery Cost</t>
  </si>
  <si>
    <t>Manufacturing Cost</t>
  </si>
  <si>
    <t>Production Cost</t>
  </si>
  <si>
    <t>INCOME</t>
  </si>
  <si>
    <t>Sales</t>
  </si>
  <si>
    <t>Government Grant</t>
  </si>
  <si>
    <t>EXPENCES</t>
  </si>
  <si>
    <t>Advertising</t>
  </si>
  <si>
    <t>Loan Repayment</t>
  </si>
  <si>
    <t>BALANCE</t>
  </si>
  <si>
    <t>Sales Values</t>
  </si>
  <si>
    <t xml:space="preserve"> Sales Volume</t>
  </si>
  <si>
    <t>Delivery</t>
  </si>
  <si>
    <t>Delivery Flat rate</t>
  </si>
  <si>
    <t>Alma Road</t>
  </si>
  <si>
    <t>Belvedere Road</t>
  </si>
  <si>
    <t>Brunel Road</t>
  </si>
  <si>
    <t>Might Bridge</t>
  </si>
  <si>
    <t>Oxforoad</t>
  </si>
  <si>
    <t>Garoadenseenbank Crescent</t>
  </si>
  <si>
    <t>Accacia Garoadensove</t>
  </si>
  <si>
    <t>Aegis Garoadensove</t>
  </si>
  <si>
    <t>Amroth Garoadenseen</t>
  </si>
  <si>
    <t>Ashburton Garoadenseen</t>
  </si>
  <si>
    <t>Balmoral Garoadensove</t>
  </si>
  <si>
    <t>Barnaroado Garoadens</t>
  </si>
  <si>
    <t>Beaumaris Garoadenseen</t>
  </si>
  <si>
    <t>Belltrees Garoadensove</t>
  </si>
  <si>
    <t>Belmont Garoadensove</t>
  </si>
  <si>
    <t>Belvedere Garoadensove</t>
  </si>
  <si>
    <t>Berthons Garoadens</t>
  </si>
  <si>
    <t>Blenheim Garoadensove</t>
  </si>
  <si>
    <t>Brabourne Garoadensove</t>
  </si>
  <si>
    <t>Bramah Garoadenseen</t>
  </si>
  <si>
    <t>Camberwell Garoadensammar</t>
  </si>
  <si>
    <t>Cambrian Garoadenseen</t>
  </si>
  <si>
    <t>Cambridge Garoadenseen</t>
  </si>
  <si>
    <t>Canterbury Garoadensove</t>
  </si>
  <si>
    <t>Carleton Garoadens</t>
  </si>
  <si>
    <t>Cashers Garoadensounds</t>
  </si>
  <si>
    <t>Charlecote Garoadensove</t>
  </si>
  <si>
    <t>Charles Garoadensinling</t>
  </si>
  <si>
    <t>Chelsfield Garoadenseen</t>
  </si>
  <si>
    <t>Chesterfield Garoadensove</t>
  </si>
  <si>
    <t>Colehill Garoadens</t>
  </si>
  <si>
    <t>Comber Garoadensove</t>
  </si>
  <si>
    <t>Cooks Garoadensound</t>
  </si>
  <si>
    <t>Coppies Garoadensove</t>
  </si>
  <si>
    <t>Cornforoad Garoadensove</t>
  </si>
  <si>
    <t>Crane Garoadensove</t>
  </si>
  <si>
    <t>Cromwell Garoadensove</t>
  </si>
  <si>
    <t>Dacre Garoadens</t>
  </si>
  <si>
    <t>Dale Garoadenseen</t>
  </si>
  <si>
    <t>Dalston Garoadenseen</t>
  </si>
  <si>
    <t>Delius Garoadensove</t>
  </si>
  <si>
    <t>Deptforoad Garoadenseen</t>
  </si>
  <si>
    <t>Derwent Garoadensove</t>
  </si>
  <si>
    <t>Dilston Garoadensove</t>
  </si>
  <si>
    <t>Earlham Garoadensove</t>
  </si>
  <si>
    <t>Eton Garoadensove</t>
  </si>
  <si>
    <t>Eyot Garoadenseen</t>
  </si>
  <si>
    <t>Fairbairn Garoadenseen</t>
  </si>
  <si>
    <t>Forest Garoadensove</t>
  </si>
  <si>
    <t>Fountain Garoadenseen</t>
  </si>
  <si>
    <t>Foxberry Garoadensove</t>
  </si>
  <si>
    <t>Fulham'S Garoadenseen</t>
  </si>
  <si>
    <t>Further Garoadenseen</t>
  </si>
  <si>
    <t>Gatwaroad Garoadenseen</t>
  </si>
  <si>
    <t>Goldsmiths Garoadenseen</t>
  </si>
  <si>
    <t>Goroaden Garoadensove</t>
  </si>
  <si>
    <t>Garoadensaces Mews</t>
  </si>
  <si>
    <t>Garoadensace'S Road</t>
  </si>
  <si>
    <t>Garoadensafton Crescent</t>
  </si>
  <si>
    <t>Garoadensafton House</t>
  </si>
  <si>
    <t>Garoadensainger Street</t>
  </si>
  <si>
    <t>Garoadensanby Cottages</t>
  </si>
  <si>
    <t>Garoadensanby Road</t>
  </si>
  <si>
    <t>Garoadensanby Terrace</t>
  </si>
  <si>
    <t>Garoadensand Junction</t>
  </si>
  <si>
    <t>Garoadensanden Road</t>
  </si>
  <si>
    <t>Garoadensange Cottages</t>
  </si>
  <si>
    <t>Garoadensange Garoadensove</t>
  </si>
  <si>
    <t>Garoadensange Park</t>
  </si>
  <si>
    <t>Garoadensange Terrace</t>
  </si>
  <si>
    <t>Garoadensange View</t>
  </si>
  <si>
    <t>Garoadensangehill Road</t>
  </si>
  <si>
    <t>Garoadensangewood Terrace</t>
  </si>
  <si>
    <t>Garoadensanley Garoadens</t>
  </si>
  <si>
    <t>Garoadensantham Place</t>
  </si>
  <si>
    <t>Garoadensants Close</t>
  </si>
  <si>
    <t>Garoadensantully Road</t>
  </si>
  <si>
    <t>Garoadensanville Garoadens</t>
  </si>
  <si>
    <t>Garoadensanville House</t>
  </si>
  <si>
    <t>Garoadensape Vine</t>
  </si>
  <si>
    <t>Garoadensaphite Square</t>
  </si>
  <si>
    <t>Garoadensaves Place</t>
  </si>
  <si>
    <t>Garoadensavesend Road</t>
  </si>
  <si>
    <t>Garoadenseat Arthur</t>
  </si>
  <si>
    <t>Garoadenseat Brownings</t>
  </si>
  <si>
    <t>Garoadenseat Chapel</t>
  </si>
  <si>
    <t>Garoadenseat Chertsey</t>
  </si>
  <si>
    <t>Garoadenseat Church</t>
  </si>
  <si>
    <t>Garoadenseat Marlboro</t>
  </si>
  <si>
    <t>Garoadenseat Pearl</t>
  </si>
  <si>
    <t>Garoadenseat Rider</t>
  </si>
  <si>
    <t>Garoadenseat Sanctuary</t>
  </si>
  <si>
    <t>Garoadenseat Strand</t>
  </si>
  <si>
    <t>Garoadenseat Warner</t>
  </si>
  <si>
    <t>Garoadenseat York</t>
  </si>
  <si>
    <t>Garoadenseatdown Road</t>
  </si>
  <si>
    <t>Garoadenseatfield Avenue</t>
  </si>
  <si>
    <t>Garoadenseaves Place</t>
  </si>
  <si>
    <t>Garoadensebe Close</t>
  </si>
  <si>
    <t>Garoadenseeg'S Street</t>
  </si>
  <si>
    <t>Garoadenseen Avenue</t>
  </si>
  <si>
    <t>Garoadenseen Close</t>
  </si>
  <si>
    <t>Garoadenseen Lanes</t>
  </si>
  <si>
    <t>Garoadenseen Yaroad</t>
  </si>
  <si>
    <t>Garoadenseenacre Garoadens</t>
  </si>
  <si>
    <t>Garoadenseenacre Square</t>
  </si>
  <si>
    <t>Garoadenseenhill</t>
  </si>
  <si>
    <t>Garoadenseenmans Lane</t>
  </si>
  <si>
    <t>Garoadenseenoak Way</t>
  </si>
  <si>
    <t>Garoadenseen'S Alley</t>
  </si>
  <si>
    <t>Garoadenseens Court</t>
  </si>
  <si>
    <t>Garoadenseenshield Industrial</t>
  </si>
  <si>
    <t>Garoadenseenside Close</t>
  </si>
  <si>
    <t>Garoadenseenway</t>
  </si>
  <si>
    <t>Garoadenseenwell Street</t>
  </si>
  <si>
    <t>Garoadenseenwich Park</t>
  </si>
  <si>
    <t>Garoadenseenwich Street</t>
  </si>
  <si>
    <t>Garoadenseenwood Road</t>
  </si>
  <si>
    <t>Garoadenseig Terrace</t>
  </si>
  <si>
    <t>Garoadensenada Road</t>
  </si>
  <si>
    <t>Garoadensenada Terrace</t>
  </si>
  <si>
    <t>Garoadensenade Street</t>
  </si>
  <si>
    <t>Garoadensenville Place</t>
  </si>
  <si>
    <t>Garoadensesham Street</t>
  </si>
  <si>
    <t>Garoadenseys Place</t>
  </si>
  <si>
    <t>Garoadenseystead Road</t>
  </si>
  <si>
    <t>Garoadenseystone Passage</t>
  </si>
  <si>
    <t>Garoadensilse Close</t>
  </si>
  <si>
    <t>Garoadensindal Street</t>
  </si>
  <si>
    <t>Garoadensocers Hall</t>
  </si>
  <si>
    <t>Garoadensoomfield Close</t>
  </si>
  <si>
    <t>Garoadensosse Way</t>
  </si>
  <si>
    <t>Garoadensosvenor Hill</t>
  </si>
  <si>
    <t>Garoadensosvenor House</t>
  </si>
  <si>
    <t>Garoadensosvenor Park</t>
  </si>
  <si>
    <t>Garoadensosvenor Terrace</t>
  </si>
  <si>
    <t>Garoadensosvenor Way</t>
  </si>
  <si>
    <t>Garoadensound Street</t>
  </si>
  <si>
    <t>Garoadensove Crescent</t>
  </si>
  <si>
    <t>Garoadensove Hall</t>
  </si>
  <si>
    <t>Garoadensove House</t>
  </si>
  <si>
    <t>Garoadensove Passage</t>
  </si>
  <si>
    <t>Garoadensovehall Terrace</t>
  </si>
  <si>
    <t>Garoadensovesnor Street</t>
  </si>
  <si>
    <t>Garoadensuens Terrace</t>
  </si>
  <si>
    <t>Guernsey Garoadensove</t>
  </si>
  <si>
    <t>Guildforoad Garoadensove</t>
  </si>
  <si>
    <t>Hale Garoadensove</t>
  </si>
  <si>
    <t>Harrow Garoadenseen</t>
  </si>
  <si>
    <t>Hartswood Garoadens</t>
  </si>
  <si>
    <t>Heddington Garoadensove</t>
  </si>
  <si>
    <t>Herlwyn Garoadens</t>
  </si>
  <si>
    <t>Herne Garoadensove</t>
  </si>
  <si>
    <t>Highwood Garoadensove</t>
  </si>
  <si>
    <t>Hillmore Garoadensove</t>
  </si>
  <si>
    <t>Holland Garoadensove</t>
  </si>
  <si>
    <t>Honiton Garoadens</t>
  </si>
  <si>
    <t>Hyde Garoadensove</t>
  </si>
  <si>
    <t>Hyndman Garoadenseen</t>
  </si>
  <si>
    <t>Jubilee Garoadens</t>
  </si>
  <si>
    <t>Kingsland Garoadenseen</t>
  </si>
  <si>
    <t>Kirby Garoadensove</t>
  </si>
  <si>
    <t>Lancaster Garoadensove</t>
  </si>
  <si>
    <t>Latchmere Garoadensove</t>
  </si>
  <si>
    <t>Laurel Garoadensove</t>
  </si>
  <si>
    <t>Lawrie Garoadensove</t>
  </si>
  <si>
    <t>Little Garoadensosvenor</t>
  </si>
  <si>
    <t>Lovelace Garoadenseen</t>
  </si>
  <si>
    <t>Masons Garoadensove</t>
  </si>
  <si>
    <t>Mason'S Garoadensove</t>
  </si>
  <si>
    <t>Maudlins Garoadenseen</t>
  </si>
  <si>
    <t>Melon Garoadensound</t>
  </si>
  <si>
    <t>Middleton Garoadensove</t>
  </si>
  <si>
    <t>Mills Garoadensove</t>
  </si>
  <si>
    <t>Mostyn Garoadensove</t>
  </si>
  <si>
    <t>Newington Garoadensove</t>
  </si>
  <si>
    <t>Nichols Garoadenseen</t>
  </si>
  <si>
    <t>Norfolk Garoadenseen</t>
  </si>
  <si>
    <t>Norval Garoadenseen</t>
  </si>
  <si>
    <t>Palestine Garoadensove</t>
  </si>
  <si>
    <t>Peckham Garoadenseen</t>
  </si>
  <si>
    <t>Pellatt Garoadensove</t>
  </si>
  <si>
    <t>Penrhyn Garoadensove</t>
  </si>
  <si>
    <t>Penton Garoadenseen</t>
  </si>
  <si>
    <t>Tomlins Garoadensove</t>
  </si>
  <si>
    <t>Torridge Garoadens</t>
  </si>
  <si>
    <t>Tremlett Garoadensove</t>
  </si>
  <si>
    <t>Turrett Garoadensove</t>
  </si>
  <si>
    <t>Twineham Garoadenseen</t>
  </si>
  <si>
    <t>Piermont Garoadenseen</t>
  </si>
  <si>
    <t>Plashet Garoadensove</t>
  </si>
  <si>
    <t>Priory Garoadenseen</t>
  </si>
  <si>
    <t>Railway Garoadensove</t>
  </si>
  <si>
    <t>Randisbourne Garoadens</t>
  </si>
  <si>
    <t>Rhondda Garoadensove</t>
  </si>
  <si>
    <t>Richmond Garoadensove</t>
  </si>
  <si>
    <t>Ripplevale Garoadensove</t>
  </si>
  <si>
    <t>Roland Garoadensove</t>
  </si>
  <si>
    <t>Rowland Garoadensove</t>
  </si>
  <si>
    <t>Rushey Garoadenseen</t>
  </si>
  <si>
    <t>Rushy Garoadenseen</t>
  </si>
  <si>
    <t>Saltwood Garoadensove</t>
  </si>
  <si>
    <t>Scotland Garoadenseen</t>
  </si>
  <si>
    <t>Shacklewell Garoadenseen</t>
  </si>
  <si>
    <t>Sheen Garoadensove</t>
  </si>
  <si>
    <t>Sidney Garoadensove</t>
  </si>
  <si>
    <t>Stamforoad Garoadensove</t>
  </si>
  <si>
    <t>Stanstead Garoadensove</t>
  </si>
  <si>
    <t>Stewart Garoadenseen</t>
  </si>
  <si>
    <t>Tenter Garoadensound</t>
  </si>
  <si>
    <t>The Garoadensangeway</t>
  </si>
  <si>
    <t>Thyra Garoadensove</t>
  </si>
  <si>
    <t>Upper Garoadensange</t>
  </si>
  <si>
    <t>Victoria Garoadenseen</t>
  </si>
  <si>
    <t>Waldeck Garoadensove</t>
  </si>
  <si>
    <t>Warwick Garoadensove</t>
  </si>
  <si>
    <t>West Garoadensove</t>
  </si>
  <si>
    <t>Whiteheads Garoadensove</t>
  </si>
  <si>
    <t>Willman Garoadenseen</t>
  </si>
  <si>
    <t>Woodside Garoadensange</t>
  </si>
  <si>
    <t>Woodside Garoadensove</t>
  </si>
  <si>
    <t>Profit</t>
  </si>
  <si>
    <t>Profit Margin</t>
  </si>
  <si>
    <t>Discounted Sales</t>
  </si>
  <si>
    <t>Discount</t>
  </si>
  <si>
    <t>Street2</t>
  </si>
  <si>
    <t>Empire Avenue</t>
  </si>
  <si>
    <t>Foroadhook Avenue</t>
  </si>
  <si>
    <t>Streatfield Avenue</t>
  </si>
  <si>
    <t>Sundew Avenue</t>
  </si>
  <si>
    <t>Goldsmiths Place</t>
  </si>
  <si>
    <t>SUBTOTAL</t>
  </si>
  <si>
    <t>i</t>
  </si>
  <si>
    <t>Sum of  Sales Volume</t>
  </si>
  <si>
    <t>Row Labels</t>
  </si>
  <si>
    <t>Grand Total</t>
  </si>
  <si>
    <t>Column Labels</t>
  </si>
  <si>
    <t>Sum of Sales Values</t>
  </si>
  <si>
    <t>Mean</t>
  </si>
  <si>
    <t>Max</t>
  </si>
  <si>
    <t>Stochastic</t>
  </si>
  <si>
    <t>Sales Per Month</t>
  </si>
  <si>
    <t>Manufacturing Costs</t>
  </si>
  <si>
    <t>Sales Per Month (Hyperwotsit)</t>
  </si>
  <si>
    <t>Sales Per Month (Gigastuff)</t>
  </si>
  <si>
    <t>Sales Per Month (Superwossname)</t>
  </si>
  <si>
    <t xml:space="preserve">Year </t>
  </si>
  <si>
    <t>February</t>
  </si>
  <si>
    <t>June</t>
  </si>
  <si>
    <t>July</t>
  </si>
  <si>
    <t>September</t>
  </si>
  <si>
    <t>October</t>
  </si>
  <si>
    <t>November</t>
  </si>
  <si>
    <t>December</t>
  </si>
  <si>
    <t>No</t>
  </si>
  <si>
    <t>MONTE CARLO SIMULATION</t>
  </si>
  <si>
    <t>Description</t>
  </si>
  <si>
    <t>Test Data</t>
  </si>
  <si>
    <t>Expected Result</t>
  </si>
  <si>
    <t>Actual Result</t>
  </si>
  <si>
    <t>Pass/Fail</t>
  </si>
  <si>
    <t>Notes</t>
  </si>
  <si>
    <t>5% Increase</t>
  </si>
  <si>
    <t>DELIVERY RATE</t>
  </si>
  <si>
    <t>Flat rate</t>
  </si>
  <si>
    <t>Per case</t>
  </si>
  <si>
    <t>Discount Scheme</t>
  </si>
  <si>
    <t>With Discount</t>
  </si>
  <si>
    <t>Without Discount</t>
  </si>
  <si>
    <t>DISCOUNT SCHEME</t>
  </si>
  <si>
    <t>MONTHLY SALES INCREASE</t>
  </si>
  <si>
    <t>5% Increase2</t>
  </si>
  <si>
    <t>MONTE CARLO CALCULATIONS</t>
  </si>
  <si>
    <t>INTEREST RATE CALCULATIONS</t>
  </si>
  <si>
    <t>Loan Amount</t>
  </si>
  <si>
    <t>Interest Rate</t>
  </si>
  <si>
    <t>Period(Months)</t>
  </si>
  <si>
    <t>Monthly Payment</t>
  </si>
  <si>
    <t>Waroadalls Garoadens</t>
  </si>
  <si>
    <t>Monthly Sales for the WC, WS, HS and CW Postal Code Areas</t>
  </si>
  <si>
    <t>Monthly Sales By Volume for the  B, D, E Product Codes</t>
  </si>
  <si>
    <t>AlfoRoadTerrace</t>
  </si>
  <si>
    <t>ArlesfoRoadRoad</t>
  </si>
  <si>
    <t>AshfoRoadClose</t>
  </si>
  <si>
    <t>AvenueMaria</t>
  </si>
  <si>
    <t>BaiRoadGardens</t>
  </si>
  <si>
    <t>BalvaiRoadPlace</t>
  </si>
  <si>
    <t>BarfoRoadStreet</t>
  </si>
  <si>
    <t>Barnardo Gardens</t>
  </si>
  <si>
    <t>Basketmakers</t>
  </si>
  <si>
    <t>BayfoRoadMews</t>
  </si>
  <si>
    <t>BedfoRoadHill</t>
  </si>
  <si>
    <t>BedfoRoadPlace</t>
  </si>
  <si>
    <t>BedfoRoadRow</t>
  </si>
  <si>
    <t>BeresfoRoadTerrace</t>
  </si>
  <si>
    <t>BernaRoadStreet</t>
  </si>
  <si>
    <t>Berthons Gardens</t>
  </si>
  <si>
    <t>BlanchaRoadClose</t>
  </si>
  <si>
    <t>BlandfoRoadClose</t>
  </si>
  <si>
    <t>BradfoRoadVillas</t>
  </si>
  <si>
    <t>BrailsfoRoadRoad</t>
  </si>
  <si>
    <t>BrayaRoadRoad</t>
  </si>
  <si>
    <t>Brook'S Yard</t>
  </si>
  <si>
    <t>BurfoRoadGardens</t>
  </si>
  <si>
    <t>BurfoRoadWalk</t>
  </si>
  <si>
    <t>ChalfoRoadRoad</t>
  </si>
  <si>
    <t>ChamboRoadStreet</t>
  </si>
  <si>
    <t xml:space="preserve">Charles Ii </t>
  </si>
  <si>
    <t>ChelmsfoRoadRoad</t>
  </si>
  <si>
    <t>ChingfoRoadAvenue</t>
  </si>
  <si>
    <t>ChingfoRoadRoad</t>
  </si>
  <si>
    <t>CliffoRoadGardens</t>
  </si>
  <si>
    <t>Colehill Gardens</t>
  </si>
  <si>
    <t>CornfoRoadGrove</t>
  </si>
  <si>
    <t>CotfoRoadPlace</t>
  </si>
  <si>
    <t>CranfoRoadClose</t>
  </si>
  <si>
    <t>CrawfoRoadPlace</t>
  </si>
  <si>
    <t>CroxfoRoadGardens</t>
  </si>
  <si>
    <t>Dacre Gardens</t>
  </si>
  <si>
    <t>DartfoRoadStreet</t>
  </si>
  <si>
    <t>DelafoRoadStreet</t>
  </si>
  <si>
    <t>DeptfoRoadBridge</t>
  </si>
  <si>
    <t>DeptfoRoadGreen</t>
  </si>
  <si>
    <t>DeptfoRoadLower</t>
  </si>
  <si>
    <t>DeptfoRoadWharf</t>
  </si>
  <si>
    <t>Dornberg Cls+F687</t>
  </si>
  <si>
    <t>DurwaRoadStreet</t>
  </si>
  <si>
    <t>ElfoRoadClose</t>
  </si>
  <si>
    <t>ExfoRoadRoad</t>
  </si>
  <si>
    <t>FaringfoRoadRoad</t>
  </si>
  <si>
    <t xml:space="preserve">Flower  </t>
  </si>
  <si>
    <t>FoRoadClose</t>
  </si>
  <si>
    <t>Fordhook Avenue</t>
  </si>
  <si>
    <t>Fulham'S Green</t>
  </si>
  <si>
    <t>Gardner'S Lane</t>
  </si>
  <si>
    <t>GatwaRoadGreen</t>
  </si>
  <si>
    <t>GaynesfoRoadRoad</t>
  </si>
  <si>
    <t>Gillam'S Yard</t>
  </si>
  <si>
    <t xml:space="preserve">Girdler Or </t>
  </si>
  <si>
    <t>Goslin'S Yard</t>
  </si>
  <si>
    <t>Grace'S Road</t>
  </si>
  <si>
    <t>Greeg'S Street</t>
  </si>
  <si>
    <t>Green'S Alley</t>
  </si>
  <si>
    <t>Ground Street</t>
  </si>
  <si>
    <t>Grovesnor Street</t>
  </si>
  <si>
    <t>GuildfoRoadCottages</t>
  </si>
  <si>
    <t>GuildfoRoadGrove</t>
  </si>
  <si>
    <t xml:space="preserve">Guy Of </t>
  </si>
  <si>
    <t>HallifoRoadTerrace</t>
  </si>
  <si>
    <t>Harder'S Place</t>
  </si>
  <si>
    <t>HarfoRoadRoad</t>
  </si>
  <si>
    <t>HartfoRoadPlace</t>
  </si>
  <si>
    <t>HarvaRoadCourt</t>
  </si>
  <si>
    <t>HatchaRoadRoad</t>
  </si>
  <si>
    <t xml:space="preserve">Hearns Or </t>
  </si>
  <si>
    <t xml:space="preserve">Hen  </t>
  </si>
  <si>
    <t>HensfoRoadGardens</t>
  </si>
  <si>
    <t>HerefoRoadStreet</t>
  </si>
  <si>
    <t>Herlwyn Gardens</t>
  </si>
  <si>
    <t>HertfoRoadRoad</t>
  </si>
  <si>
    <t>HeyfoRoadAvenue</t>
  </si>
  <si>
    <t>HowaRoadBuildings</t>
  </si>
  <si>
    <t>Jubilee Gardens</t>
  </si>
  <si>
    <t>KennaRoadStreet</t>
  </si>
  <si>
    <t xml:space="preserve">Kentish  </t>
  </si>
  <si>
    <t>KingsfoRoadStreet</t>
  </si>
  <si>
    <t>LamfoRoadClose</t>
  </si>
  <si>
    <t>LapfoRoadPlace</t>
  </si>
  <si>
    <t>LawfoRoadRoad</t>
  </si>
  <si>
    <t>LeewaRoadGardens</t>
  </si>
  <si>
    <t>LidiaRoadRoad</t>
  </si>
  <si>
    <t>LidyaRoadRoad</t>
  </si>
  <si>
    <t>LizaRoadStreet</t>
  </si>
  <si>
    <t>LongfoRoadVillas</t>
  </si>
  <si>
    <t>LoRoadNelson</t>
  </si>
  <si>
    <t>LuxfoRoadStreet</t>
  </si>
  <si>
    <t>LynfoRoadTerrace</t>
  </si>
  <si>
    <t>MalfoRoadCourt</t>
  </si>
  <si>
    <t>MallaRoadWay</t>
  </si>
  <si>
    <t>MalloRoadStreet</t>
  </si>
  <si>
    <t>Mason'S Grove</t>
  </si>
  <si>
    <t>Meard'S Court</t>
  </si>
  <si>
    <t>MelfoRoadLallas</t>
  </si>
  <si>
    <t>MelfoRoadRoad</t>
  </si>
  <si>
    <t>Might   Bridge</t>
  </si>
  <si>
    <t>MilfoRoadLane</t>
  </si>
  <si>
    <t>OrchaRoadHill</t>
  </si>
  <si>
    <t>OrfoRoadRoad</t>
  </si>
  <si>
    <t xml:space="preserve">OxfoRoad </t>
  </si>
  <si>
    <t>OxfoRoadCottages</t>
  </si>
  <si>
    <t>OxfoRoadMews</t>
  </si>
  <si>
    <t xml:space="preserve">Park Or </t>
  </si>
  <si>
    <t>PeckfoRoadPlace</t>
  </si>
  <si>
    <t>TwyfoRoadCrescent</t>
  </si>
  <si>
    <t>PlayfoRoadRoad</t>
  </si>
  <si>
    <t>PollaRoadHouses</t>
  </si>
  <si>
    <t>PollaRoadStreet</t>
  </si>
  <si>
    <t>PonsaRoadRoad</t>
  </si>
  <si>
    <t xml:space="preserve">Precinct Of </t>
  </si>
  <si>
    <t>Pritchard'S Road</t>
  </si>
  <si>
    <t>Pursewardens Close</t>
  </si>
  <si>
    <t>Randisbourne Gardens</t>
  </si>
  <si>
    <t xml:space="preserve">Rear Of </t>
  </si>
  <si>
    <t>ReynaRoadDrive</t>
  </si>
  <si>
    <t>RichaRoadStreet</t>
  </si>
  <si>
    <t>RickaRoadClose</t>
  </si>
  <si>
    <t>RickyaRoadPath</t>
  </si>
  <si>
    <t>SherraRoadRoad</t>
  </si>
  <si>
    <t>ShillingfoRoadStreet</t>
  </si>
  <si>
    <t>SomerfoRoadStreet</t>
  </si>
  <si>
    <t>StreetAlbans</t>
  </si>
  <si>
    <t>StreetAlbans'S</t>
  </si>
  <si>
    <t>StreetAlphege</t>
  </si>
  <si>
    <t>StreetAntonys</t>
  </si>
  <si>
    <t>StreetAustell</t>
  </si>
  <si>
    <t>StreetBenet</t>
  </si>
  <si>
    <t>StreetErmins</t>
  </si>
  <si>
    <t>StreetEwen'S</t>
  </si>
  <si>
    <t>StreetFillan'S</t>
  </si>
  <si>
    <t>StreetGabriels</t>
  </si>
  <si>
    <t>StreetGoar</t>
  </si>
  <si>
    <t>StreetJames'</t>
  </si>
  <si>
    <t>StreetJohn</t>
  </si>
  <si>
    <t>StreetLouis</t>
  </si>
  <si>
    <t>StreetLoys</t>
  </si>
  <si>
    <t>StreetMarks</t>
  </si>
  <si>
    <t>StreetMartin</t>
  </si>
  <si>
    <t>StreetNicholas</t>
  </si>
  <si>
    <t>StreetOlives</t>
  </si>
  <si>
    <t>StreetOswalds</t>
  </si>
  <si>
    <t>StreetPaul'S</t>
  </si>
  <si>
    <t>StreetSilas</t>
  </si>
  <si>
    <t>StreetThomas'S</t>
  </si>
  <si>
    <t>StaffoRoadStreet</t>
  </si>
  <si>
    <t>StamfoRoadGrove</t>
  </si>
  <si>
    <t>StanaRoadClose</t>
  </si>
  <si>
    <t>StannaRoadRoad</t>
  </si>
  <si>
    <t xml:space="preserve">Star Of </t>
  </si>
  <si>
    <t>StewaRoadRoad</t>
  </si>
  <si>
    <t xml:space="preserve">Strand On </t>
  </si>
  <si>
    <t>StratfoRoadRoad</t>
  </si>
  <si>
    <t>ThetfoRoadCottages</t>
  </si>
  <si>
    <t>VineyaRoadClose</t>
  </si>
  <si>
    <t>WaRoadHall</t>
  </si>
  <si>
    <t>WaRoadRoad</t>
  </si>
  <si>
    <t>Wardalls Gardens</t>
  </si>
  <si>
    <t>Waterden Road</t>
  </si>
  <si>
    <t>WatfoRoadWay</t>
  </si>
  <si>
    <t>WelfoRoadClose</t>
  </si>
  <si>
    <t>WickfoRoadWay</t>
  </si>
  <si>
    <t>WingfoRoadRoad</t>
  </si>
  <si>
    <t>WoodwaRoadTerrace</t>
  </si>
  <si>
    <t>WynfoRoadWay</t>
  </si>
  <si>
    <t>WynyaRoadTerrace</t>
  </si>
  <si>
    <t>Total Sales</t>
  </si>
  <si>
    <t>SALES PERFORMANCE PER MONTH FOR THE PRODUCTS B D E</t>
  </si>
  <si>
    <t>FORECASTED CASHFLOW 2023</t>
  </si>
  <si>
    <t>FORECASTED SALES PERFORMANCE FOR 2023</t>
  </si>
  <si>
    <t>(blank)</t>
  </si>
  <si>
    <t>Sum of Sales Per Month</t>
  </si>
  <si>
    <t xml:space="preserve">MONTE CARLO SIMULATION </t>
  </si>
  <si>
    <t>MONTHLY SALES SUMMARIES FOR EACH PRODUCT</t>
  </si>
  <si>
    <t xml:space="preserve">MegaWidget International </t>
  </si>
  <si>
    <t>Creating a Macro instead of using the  Proper function to clean data</t>
  </si>
  <si>
    <t>TEST PLAN</t>
  </si>
  <si>
    <t xml:space="preserve">Created the Macro function with a range given for the whole data file </t>
  </si>
  <si>
    <t>To make every first letter in every word to Title Case</t>
  </si>
  <si>
    <t>Every first letter in every word became Capitol</t>
  </si>
  <si>
    <t>Creating a Macro to change Street Name abbreviations to complete names</t>
  </si>
  <si>
    <t>Created Loop Function in  Macro to find abbreviations and Replace them with the complete name</t>
  </si>
  <si>
    <t>Replace every abbreviation with the complete name in the "Street" column</t>
  </si>
  <si>
    <t>Fail</t>
  </si>
  <si>
    <t>Some abbreviations got correctly replaced while some correct words got compromised. Eg; Street replace as Streetreet</t>
  </si>
  <si>
    <t>The Macro was edited with giving spaces after each abbreviation. The Macro worked.</t>
  </si>
  <si>
    <t>Using VLOOKUP function to create references between two tables</t>
  </si>
  <si>
    <t xml:space="preserve">Referencing the given table about the product codes and their details, created several columns in our data </t>
  </si>
  <si>
    <t>Columns to be filled  correctly with VLOOKUP function with the arrays given.</t>
  </si>
  <si>
    <t xml:space="preserve">Columns filled correctly  </t>
  </si>
  <si>
    <t>Using Conditional Formatting to highlight cashflow balances with different colours</t>
  </si>
  <si>
    <t>Turn profits to green and losses to red in each month</t>
  </si>
  <si>
    <t xml:space="preserve">For every Balance row conditional formatting is given to make values less than zero to red and more than zero to green </t>
  </si>
  <si>
    <t>When the calculations were done, ending balances at each month turned to red if its less than zero and turned to green if its more than zero</t>
  </si>
  <si>
    <t>Using COUNTBLANK function to find the rows with blank values</t>
  </si>
  <si>
    <t>Giving count if function in every row to see blank spaces contain each row</t>
  </si>
  <si>
    <t>Blanks to be counted and reported in the Blanks column</t>
  </si>
  <si>
    <t>The Blank function showed the number of blanks in every row</t>
  </si>
  <si>
    <t xml:space="preserve">Pass </t>
  </si>
  <si>
    <t>Drop down list was created to choose between flat delivery rate and per case delivery rate in the forecasted cashflow</t>
  </si>
  <si>
    <t>Giving the user two options and to see how the cashflow values changes when each option  was chosen</t>
  </si>
  <si>
    <t>To create this dynamic option, not only creating a drop down list through data validation is enough. A proper function should be given to the specific cell referencing the drop down list. This was done through an IF function.</t>
  </si>
  <si>
    <t xml:space="preserve">Dynamic Sales Percentage Cell allocated to change the sales increase percentage when nessessary </t>
  </si>
  <si>
    <t>For the forecasted cashflow the cell was  referenced to sales values of each product in each month</t>
  </si>
  <si>
    <t>Sales values to be changed when the percentage in the cell changes</t>
  </si>
  <si>
    <t>Sales values change when the cell is given different percentages</t>
  </si>
  <si>
    <t>Assigning Macro functions to shapes</t>
  </si>
  <si>
    <t>Macro function was assigned to shapes on the title page to get directed to a specific sheet</t>
  </si>
  <si>
    <t>When clicked on the shape, it will get directed to the specified sheet</t>
  </si>
  <si>
    <t>When clicked, it got directed to the correct page</t>
  </si>
  <si>
    <t>The correct Macro function should be assigned for this test to work</t>
  </si>
  <si>
    <t>Using Text to Column function to separate First word and the second word in Street Names</t>
  </si>
  <si>
    <t>The Steet column was selected and the 'Text to Column' function was given the command to make space between the two words</t>
  </si>
  <si>
    <t>The two words to be recorded in two different columns</t>
  </si>
  <si>
    <t>The first word and the second word is recorded separately in two columns</t>
  </si>
  <si>
    <t>This method was carried out in order to filter the abbreviations in street names.</t>
  </si>
  <si>
    <t>Using  'Calculate Sheet' function to see whether the random values assigned are working</t>
  </si>
  <si>
    <t>The Monte Carlo Sheet was tested by clicking Calculate sheet function in the Formulas tab</t>
  </si>
  <si>
    <t>The values in the Monte Carlo Simulation to change</t>
  </si>
  <si>
    <t>When clicked Calculate Sheet in the Monte Carlo Simulation places where the random values were assigned changed</t>
  </si>
  <si>
    <t>Using Data Validation function to create drop down lists</t>
  </si>
  <si>
    <t>The drop down list worked properly by clicking the drop down arrow and the given options are visible for the user to select either one of the options.</t>
  </si>
  <si>
    <t>STEPS TAKEN TO CONSTRUCT THE WORKSHEET</t>
  </si>
  <si>
    <t>1. Cleaning Data</t>
  </si>
  <si>
    <t>Removed double, leading and trailing spaces (MACRO)</t>
  </si>
  <si>
    <t>Expand Street data and corrected error (MACRO)</t>
  </si>
  <si>
    <t xml:space="preserve">Removed rows containing blanks (COUNTBLANK)  </t>
  </si>
  <si>
    <t>Corrected Gender Entries (MACRO)</t>
  </si>
  <si>
    <t>Deleted Duplicates (Delete Duplicates on Data tab)</t>
  </si>
  <si>
    <t>Product Names, Cost, Case Size Columns were created using the Product Data table given</t>
  </si>
  <si>
    <t>(VLOOKUP)</t>
  </si>
  <si>
    <t xml:space="preserve">Using Qty Value, Cost and Case Sizes, Sales volume and Sales Values were calculated </t>
  </si>
  <si>
    <t>Two Pivot Tables were created:</t>
  </si>
  <si>
    <t>To show monthly Sales Volumes for  Products B, D and E</t>
  </si>
  <si>
    <t xml:space="preserve">To show monthly Sales Values for all the Products by Post Codes </t>
  </si>
  <si>
    <t>2. Oranising Data</t>
  </si>
  <si>
    <t>3. Cashflow Forecast</t>
  </si>
  <si>
    <t>All the calculations for the cashflows were done in "Product Table BDE"</t>
  </si>
  <si>
    <t>The first three cashflows were created for years 2020,2021 and 2022  for  Products B,D and E</t>
  </si>
  <si>
    <t>The forecasted cashflow is created for year 2023 taken many assumptions into consideration</t>
  </si>
  <si>
    <t>For all the cashflows given layout was followed</t>
  </si>
  <si>
    <t>4. Interrogating Data</t>
  </si>
  <si>
    <t>In order to interrogate data, dynamic functions were incorporated to the 2023 cashflow</t>
  </si>
  <si>
    <t>Changeable Cells, Drop Down Lists</t>
  </si>
  <si>
    <t>Most of the calculations are done based on assumptions using IF,SUMIFS and COUNTIFS functions</t>
  </si>
  <si>
    <t>4. Monte Carlo Simulation</t>
  </si>
  <si>
    <t>Using the RAND() function and making the necessary sales calculations Monte Carlo simulation</t>
  </si>
  <si>
    <t>was carried out till 2035.</t>
  </si>
  <si>
    <t>Refer hidden sheet 'Monte Carlo Calculations' for the calculations</t>
  </si>
  <si>
    <t>ASSUMPTIONS TAKEN FOR CALCULATIONS</t>
  </si>
  <si>
    <t xml:space="preserve">The Company is starting to spend £30,000 on advertising </t>
  </si>
  <si>
    <t xml:space="preserve">The government Grant was given for the opening opening of a </t>
  </si>
  <si>
    <t xml:space="preserve">Sales values for January 2023 (without discounted prices) are </t>
  </si>
  <si>
    <t>The new manufaturing facility is to be opened for 2023.</t>
  </si>
  <si>
    <t>The loan is taken at the beginning of 2023.</t>
  </si>
  <si>
    <t>starting from 2023 as the new factory is opening in 2023.</t>
  </si>
  <si>
    <t>new facility.</t>
  </si>
  <si>
    <t>5% sales increase added to December sales values.</t>
  </si>
  <si>
    <t>Quantities ordered for 2023 are same as in 2022.</t>
  </si>
  <si>
    <t>Production cost for 2023 is similar to Production Cost of 2022.</t>
  </si>
  <si>
    <t xml:space="preserve">Forecasted 2023 cashflow can be viewed in a dynamic manner </t>
  </si>
  <si>
    <t>NOTES</t>
  </si>
  <si>
    <t>INTERROGATING THE DATA</t>
  </si>
  <si>
    <t>All the data interrogation were done for 2023 forecasted cashflow</t>
  </si>
  <si>
    <t>House Style has been assigned throughout the workbook.</t>
  </si>
  <si>
    <t>interrogation.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</si>
</sst>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Red]\-&quot;£&quot;#,##0.00"/>
    <numFmt numFmtId="44" formatCode="_-&quot;£&quot;* #,##0.00_-;\-&quot;£&quot;* #,##0.00_-;_-&quot;£&quot;* &quot;-&quot;??_-;_-@_-"/>
    <numFmt numFmtId="164" formatCode="[$-809]dd\ mmmm\ yyyy;@"/>
    <numFmt numFmtId="165" formatCode="&quot;£&quot;#,##0.00"/>
    <numFmt numFmtId="166" formatCode="_-[$£-809]* #,##0.00_-;\-[$£-809]* #,##0.00_-;_-[$£-809]* &quot;-&quot;??_-;_-@_-"/>
    <numFmt numFmtId="167" formatCode="[$£-809]#,##0.00"/>
    <numFmt numFmtId="168" formatCode="&quot;£&quot;#,##0"/>
  </numFmts>
  <fonts count="35" x14ac:knownFonts="1">
    <font>
      <sz val="11"/>
      <color theme="1"/>
      <name val="Calibri"/>
      <family val="2"/>
      <scheme val="minor"/>
    </font>
    <font>
      <b/>
      <sz val="11"/>
      <color theme="1"/>
      <name val="Calibri"/>
      <family val="2"/>
      <scheme val="minor"/>
    </font>
    <font>
      <sz val="9"/>
      <color indexed="81"/>
      <name val="Tahoma"/>
      <family val="2"/>
    </font>
    <font>
      <sz val="12"/>
      <color indexed="81"/>
      <name val="Tahoma"/>
      <family val="2"/>
    </font>
    <font>
      <sz val="8"/>
      <name val="Calibri"/>
      <family val="2"/>
      <scheme val="minor"/>
    </font>
    <font>
      <b/>
      <sz val="10"/>
      <color rgb="FF3B3D42"/>
      <name val="Arial"/>
      <family val="2"/>
    </font>
    <font>
      <sz val="10"/>
      <color rgb="FF3B3D42"/>
      <name val="Arial"/>
      <family val="2"/>
    </font>
    <font>
      <sz val="11"/>
      <color rgb="FF000000"/>
      <name val="Calibri"/>
      <family val="2"/>
    </font>
    <font>
      <i/>
      <sz val="11"/>
      <color rgb="FF000000"/>
      <name val="Calibri"/>
      <family val="2"/>
    </font>
    <font>
      <b/>
      <sz val="11"/>
      <color theme="0"/>
      <name val="Calibri"/>
      <family val="2"/>
      <scheme val="minor"/>
    </font>
    <font>
      <sz val="11"/>
      <color theme="0"/>
      <name val="Calibri"/>
      <family val="2"/>
      <scheme val="minor"/>
    </font>
    <font>
      <b/>
      <sz val="26"/>
      <color theme="1"/>
      <name val="Calibri"/>
      <family val="2"/>
      <scheme val="minor"/>
    </font>
    <font>
      <b/>
      <i/>
      <sz val="12"/>
      <color rgb="FF000000"/>
      <name val="Calibri"/>
      <family val="2"/>
    </font>
    <font>
      <sz val="12"/>
      <color rgb="FF000000"/>
      <name val="Calibri"/>
      <family val="2"/>
    </font>
    <font>
      <sz val="12"/>
      <name val="Verdana"/>
      <family val="2"/>
    </font>
    <font>
      <sz val="10"/>
      <name val="Verdana"/>
      <family val="2"/>
    </font>
    <font>
      <sz val="24"/>
      <color theme="1"/>
      <name val="Calibri"/>
      <family val="2"/>
      <scheme val="minor"/>
    </font>
    <font>
      <sz val="12"/>
      <name val="Segoe UI Light"/>
      <family val="2"/>
    </font>
    <font>
      <b/>
      <sz val="12"/>
      <name val="Segoe UI Light"/>
      <family val="2"/>
    </font>
    <font>
      <sz val="11"/>
      <color theme="1"/>
      <name val="Calibri"/>
      <family val="2"/>
      <scheme val="minor"/>
    </font>
    <font>
      <b/>
      <sz val="14"/>
      <color theme="0"/>
      <name val="Calibri"/>
      <family val="2"/>
      <scheme val="minor"/>
    </font>
    <font>
      <sz val="14"/>
      <color theme="1"/>
      <name val="Calibri"/>
      <family val="2"/>
      <scheme val="minor"/>
    </font>
    <font>
      <b/>
      <sz val="14"/>
      <color theme="1"/>
      <name val="Calibri"/>
      <family val="2"/>
      <scheme val="minor"/>
    </font>
    <font>
      <b/>
      <sz val="12"/>
      <color theme="0"/>
      <name val="Calibri"/>
      <family val="2"/>
      <scheme val="minor"/>
    </font>
    <font>
      <b/>
      <sz val="16"/>
      <color theme="1"/>
      <name val="Calibri"/>
      <family val="2"/>
      <scheme val="minor"/>
    </font>
    <font>
      <b/>
      <sz val="11"/>
      <color theme="1" tint="4.9989318521683403E-2"/>
      <name val="Calibri"/>
      <family val="2"/>
      <scheme val="minor"/>
    </font>
    <font>
      <b/>
      <sz val="11"/>
      <name val="Calibri"/>
      <family val="2"/>
      <scheme val="minor"/>
    </font>
    <font>
      <sz val="20"/>
      <color theme="1"/>
      <name val="Calibri"/>
      <family val="2"/>
      <scheme val="minor"/>
    </font>
    <font>
      <sz val="12"/>
      <color theme="1"/>
      <name val="Calibri"/>
      <family val="2"/>
      <scheme val="minor"/>
    </font>
    <font>
      <b/>
      <sz val="12"/>
      <color theme="1"/>
      <name val="Calibri"/>
      <family val="2"/>
      <scheme val="minor"/>
    </font>
    <font>
      <b/>
      <sz val="9"/>
      <color indexed="81"/>
      <name val="Tahoma"/>
      <family val="2"/>
    </font>
    <font>
      <sz val="18"/>
      <color theme="1"/>
      <name val="Calibri"/>
      <family val="2"/>
      <scheme val="minor"/>
    </font>
    <font>
      <b/>
      <sz val="20"/>
      <color theme="1"/>
      <name val="Calibri"/>
      <family val="2"/>
      <scheme val="minor"/>
    </font>
    <font>
      <sz val="48"/>
      <color rgb="FF3B3D42"/>
      <name val="Arial"/>
      <family val="2"/>
    </font>
    <font>
      <u/>
      <sz val="11"/>
      <color theme="1"/>
      <name val="Calibri"/>
      <family val="2"/>
      <scheme val="minor"/>
    </font>
  </fonts>
  <fills count="16">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s>
  <borders count="34">
    <border>
      <left/>
      <right/>
      <top/>
      <bottom/>
      <diagonal/>
    </border>
    <border>
      <left/>
      <right style="medium">
        <color rgb="FF000000"/>
      </right>
      <top/>
      <bottom style="medium">
        <color rgb="FF000000"/>
      </bottom>
      <diagonal/>
    </border>
    <border>
      <left/>
      <right/>
      <top/>
      <bottom style="medium">
        <color rgb="FF000000"/>
      </bottom>
      <diagonal/>
    </border>
    <border>
      <left/>
      <right style="medium">
        <color rgb="FF000000"/>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theme="7"/>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theme="7"/>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theme="7"/>
      </top>
      <bottom/>
      <diagonal/>
    </border>
    <border>
      <left style="thin">
        <color indexed="64"/>
      </left>
      <right/>
      <top style="thin">
        <color theme="7"/>
      </top>
      <bottom/>
      <diagonal/>
    </border>
  </borders>
  <cellStyleXfs count="3">
    <xf numFmtId="0" fontId="0" fillId="0" borderId="0"/>
    <xf numFmtId="9" fontId="19" fillId="0" borderId="0" applyFont="0" applyFill="0" applyBorder="0" applyAlignment="0" applyProtection="0"/>
    <xf numFmtId="44" fontId="19" fillId="0" borderId="0" applyFont="0" applyFill="0" applyBorder="0" applyAlignment="0" applyProtection="0"/>
  </cellStyleXfs>
  <cellXfs count="117">
    <xf numFmtId="0" fontId="0" fillId="0" borderId="0" xfId="0"/>
    <xf numFmtId="14" fontId="0" fillId="0" borderId="0" xfId="0" applyNumberFormat="1" applyAlignment="1">
      <alignment vertical="center"/>
    </xf>
    <xf numFmtId="0" fontId="0" fillId="2" borderId="0" xfId="0" applyFill="1"/>
    <xf numFmtId="14" fontId="0" fillId="2" borderId="0" xfId="0" applyNumberFormat="1" applyFill="1" applyAlignment="1">
      <alignment vertical="center"/>
    </xf>
    <xf numFmtId="0" fontId="1" fillId="0" borderId="0" xfId="0" applyFont="1"/>
    <xf numFmtId="0" fontId="0" fillId="0" borderId="0" xfId="0" applyAlignment="1">
      <alignment horizontal="left"/>
    </xf>
    <xf numFmtId="14" fontId="0" fillId="0" borderId="0" xfId="0" applyNumberFormat="1" applyAlignment="1">
      <alignment horizontal="left" vertical="center"/>
    </xf>
    <xf numFmtId="164" fontId="0" fillId="0" borderId="0" xfId="0" applyNumberFormat="1" applyAlignment="1">
      <alignment horizontal="left"/>
    </xf>
    <xf numFmtId="164" fontId="0" fillId="0" borderId="0" xfId="0" applyNumberFormat="1" applyAlignment="1">
      <alignment horizontal="left" vertical="center"/>
    </xf>
    <xf numFmtId="164" fontId="0" fillId="0" borderId="0" xfId="0" applyNumberFormat="1"/>
    <xf numFmtId="165" fontId="0" fillId="0" borderId="0" xfId="0" applyNumberFormat="1"/>
    <xf numFmtId="1" fontId="0" fillId="0" borderId="0" xfId="0" applyNumberFormat="1"/>
    <xf numFmtId="2" fontId="0" fillId="0" borderId="0" xfId="0" applyNumberFormat="1"/>
    <xf numFmtId="10" fontId="0" fillId="0" borderId="0" xfId="0" applyNumberFormat="1"/>
    <xf numFmtId="4" fontId="0" fillId="0" borderId="0" xfId="0" applyNumberFormat="1"/>
    <xf numFmtId="166" fontId="0" fillId="0" borderId="0" xfId="0" applyNumberFormat="1"/>
    <xf numFmtId="166" fontId="0" fillId="4" borderId="0" xfId="0" applyNumberFormat="1" applyFill="1"/>
    <xf numFmtId="0" fontId="5" fillId="0" borderId="1" xfId="0" applyFont="1" applyBorder="1" applyAlignment="1">
      <alignment vertical="center"/>
    </xf>
    <xf numFmtId="0" fontId="5" fillId="0" borderId="2" xfId="0" applyFont="1" applyBorder="1" applyAlignment="1">
      <alignment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6" fillId="0" borderId="0" xfId="0" applyFont="1" applyAlignment="1">
      <alignment vertical="center"/>
    </xf>
    <xf numFmtId="0" fontId="0" fillId="5" borderId="0" xfId="0" applyFill="1"/>
    <xf numFmtId="0" fontId="11" fillId="0" borderId="0" xfId="0" applyFont="1"/>
    <xf numFmtId="0" fontId="1" fillId="5" borderId="0" xfId="0" applyFont="1" applyFill="1"/>
    <xf numFmtId="0" fontId="0" fillId="0" borderId="0" xfId="0" pivotButton="1"/>
    <xf numFmtId="44" fontId="0" fillId="0" borderId="0" xfId="0" applyNumberFormat="1"/>
    <xf numFmtId="167" fontId="15" fillId="9" borderId="6" xfId="0" applyNumberFormat="1" applyFont="1" applyFill="1" applyBorder="1" applyAlignment="1" applyProtection="1">
      <alignment horizontal="center" vertical="center"/>
      <protection locked="0"/>
    </xf>
    <xf numFmtId="167" fontId="15" fillId="9" borderId="6" xfId="0" applyNumberFormat="1" applyFont="1" applyFill="1" applyBorder="1" applyAlignment="1">
      <alignment horizontal="center" vertical="center"/>
    </xf>
    <xf numFmtId="0" fontId="17" fillId="9" borderId="0" xfId="0" applyFont="1" applyFill="1" applyAlignment="1">
      <alignment horizontal="center" vertical="center"/>
    </xf>
    <xf numFmtId="0" fontId="18" fillId="9" borderId="4" xfId="0" applyFont="1" applyFill="1" applyBorder="1" applyAlignment="1">
      <alignment horizontal="center" vertical="center"/>
    </xf>
    <xf numFmtId="0" fontId="18" fillId="9" borderId="0" xfId="0" applyFont="1" applyFill="1" applyAlignment="1">
      <alignment horizontal="center" vertical="center"/>
    </xf>
    <xf numFmtId="0" fontId="18" fillId="9" borderId="5" xfId="0" applyFont="1" applyFill="1" applyBorder="1" applyAlignment="1">
      <alignment vertical="center"/>
    </xf>
    <xf numFmtId="0" fontId="18" fillId="9" borderId="0" xfId="0" applyFont="1" applyFill="1" applyAlignment="1">
      <alignment horizontal="left" vertical="center"/>
    </xf>
    <xf numFmtId="0" fontId="0" fillId="0" borderId="5" xfId="0" applyBorder="1"/>
    <xf numFmtId="166" fontId="0" fillId="0" borderId="5" xfId="0" applyNumberFormat="1" applyBorder="1"/>
    <xf numFmtId="8" fontId="0" fillId="0" borderId="5" xfId="0" applyNumberFormat="1" applyBorder="1"/>
    <xf numFmtId="0" fontId="21" fillId="0" borderId="5" xfId="0" applyFont="1" applyBorder="1"/>
    <xf numFmtId="166" fontId="25" fillId="0" borderId="0" xfId="0" applyNumberFormat="1" applyFont="1"/>
    <xf numFmtId="166" fontId="26" fillId="0" borderId="0" xfId="0" applyNumberFormat="1" applyFont="1"/>
    <xf numFmtId="166" fontId="1" fillId="10" borderId="5" xfId="0" applyNumberFormat="1" applyFont="1" applyFill="1" applyBorder="1"/>
    <xf numFmtId="0" fontId="27" fillId="0" borderId="5" xfId="0" applyFont="1" applyBorder="1"/>
    <xf numFmtId="0" fontId="21" fillId="0" borderId="0" xfId="0" applyFont="1" applyAlignment="1">
      <alignment horizontal="center"/>
    </xf>
    <xf numFmtId="44" fontId="28" fillId="13" borderId="0" xfId="2" applyFont="1" applyFill="1" applyAlignment="1">
      <alignment horizontal="center"/>
    </xf>
    <xf numFmtId="10" fontId="28" fillId="13" borderId="0" xfId="1" applyNumberFormat="1" applyFont="1" applyFill="1" applyAlignment="1">
      <alignment horizontal="center"/>
    </xf>
    <xf numFmtId="0" fontId="28" fillId="13" borderId="0" xfId="0" applyFont="1" applyFill="1" applyAlignment="1">
      <alignment horizontal="center"/>
    </xf>
    <xf numFmtId="8" fontId="29" fillId="13" borderId="0" xfId="0" applyNumberFormat="1" applyFont="1" applyFill="1" applyAlignment="1">
      <alignment horizontal="center"/>
    </xf>
    <xf numFmtId="14" fontId="0" fillId="0" borderId="5" xfId="0" applyNumberFormat="1" applyBorder="1" applyAlignment="1">
      <alignment horizontal="left" vertical="center"/>
    </xf>
    <xf numFmtId="0" fontId="0" fillId="0" borderId="22" xfId="0" applyBorder="1"/>
    <xf numFmtId="0" fontId="0" fillId="0" borderId="23" xfId="0" applyBorder="1"/>
    <xf numFmtId="0" fontId="0" fillId="0" borderId="24" xfId="0" applyBorder="1"/>
    <xf numFmtId="14" fontId="0" fillId="0" borderId="24" xfId="0" applyNumberFormat="1" applyBorder="1" applyAlignment="1">
      <alignment horizontal="lef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0" borderId="24" xfId="0" applyBorder="1" applyAlignment="1">
      <alignment horizontal="left"/>
    </xf>
    <xf numFmtId="0" fontId="0" fillId="0" borderId="29" xfId="0" applyBorder="1"/>
    <xf numFmtId="0" fontId="0" fillId="0" borderId="30" xfId="0" applyBorder="1"/>
    <xf numFmtId="14" fontId="0" fillId="0" borderId="30" xfId="0" applyNumberFormat="1" applyBorder="1" applyAlignment="1">
      <alignment horizontal="left" vertical="center"/>
    </xf>
    <xf numFmtId="0" fontId="0" fillId="0" borderId="31" xfId="0" applyBorder="1"/>
    <xf numFmtId="0" fontId="0" fillId="0" borderId="32" xfId="0" applyBorder="1"/>
    <xf numFmtId="0" fontId="0" fillId="0" borderId="33" xfId="0" applyBorder="1"/>
    <xf numFmtId="0" fontId="24" fillId="0" borderId="0" xfId="0" applyFont="1"/>
    <xf numFmtId="168" fontId="0" fillId="15" borderId="0" xfId="0" applyNumberFormat="1" applyFill="1"/>
    <xf numFmtId="168" fontId="0" fillId="0" borderId="0" xfId="0" applyNumberFormat="1"/>
    <xf numFmtId="168" fontId="0" fillId="8" borderId="0" xfId="0" applyNumberFormat="1" applyFill="1"/>
    <xf numFmtId="0" fontId="0" fillId="0" borderId="0" xfId="0" applyAlignment="1">
      <alignment vertical="center"/>
    </xf>
    <xf numFmtId="0" fontId="0" fillId="0" borderId="0" xfId="0" applyAlignment="1">
      <alignment vertical="center" wrapText="1"/>
    </xf>
    <xf numFmtId="0" fontId="0" fillId="14" borderId="0" xfId="0" applyFill="1"/>
    <xf numFmtId="0" fontId="0" fillId="8" borderId="0" xfId="0" applyFill="1"/>
    <xf numFmtId="0" fontId="1" fillId="14" borderId="0" xfId="0" applyFont="1" applyFill="1"/>
    <xf numFmtId="0" fontId="34" fillId="14" borderId="0" xfId="0" applyFont="1" applyFill="1" applyAlignment="1">
      <alignment horizontal="left"/>
    </xf>
    <xf numFmtId="0" fontId="0" fillId="14" borderId="0" xfId="0" applyFill="1" applyAlignment="1">
      <alignment horizontal="left"/>
    </xf>
    <xf numFmtId="0" fontId="1" fillId="2" borderId="0" xfId="0" applyFont="1" applyFill="1"/>
    <xf numFmtId="0" fontId="1" fillId="8" borderId="0" xfId="0" applyFont="1" applyFill="1"/>
    <xf numFmtId="0" fontId="34" fillId="14" borderId="0" xfId="0" applyFont="1" applyFill="1" applyAlignment="1">
      <alignment horizontal="left"/>
    </xf>
    <xf numFmtId="0" fontId="0" fillId="3" borderId="0" xfId="0" applyFill="1" applyAlignment="1">
      <alignment horizontal="center" vertical="top" wrapText="1"/>
    </xf>
    <xf numFmtId="0" fontId="31" fillId="14" borderId="19" xfId="0" applyFont="1" applyFill="1" applyBorder="1" applyAlignment="1">
      <alignment horizontal="center"/>
    </xf>
    <xf numFmtId="0" fontId="31" fillId="14" borderId="20" xfId="0" applyFont="1" applyFill="1" applyBorder="1" applyAlignment="1">
      <alignment horizontal="center"/>
    </xf>
    <xf numFmtId="0" fontId="31" fillId="14" borderId="21" xfId="0" applyFont="1" applyFill="1" applyBorder="1" applyAlignment="1">
      <alignment horizontal="center"/>
    </xf>
    <xf numFmtId="0" fontId="1" fillId="0" borderId="0" xfId="0" applyFont="1" applyAlignment="1">
      <alignment horizontal="left"/>
    </xf>
    <xf numFmtId="0" fontId="0" fillId="0" borderId="0" xfId="0" applyAlignment="1">
      <alignment horizontal="left"/>
    </xf>
    <xf numFmtId="0" fontId="10" fillId="6" borderId="0" xfId="0" applyFont="1" applyFill="1" applyAlignment="1">
      <alignment horizontal="left"/>
    </xf>
    <xf numFmtId="0" fontId="9" fillId="7" borderId="0" xfId="0" applyFont="1" applyFill="1" applyAlignment="1">
      <alignment horizontal="left"/>
    </xf>
    <xf numFmtId="0" fontId="0" fillId="0" borderId="0" xfId="0" applyAlignment="1">
      <alignment horizontal="center"/>
    </xf>
    <xf numFmtId="0" fontId="1" fillId="4" borderId="0" xfId="0" applyFont="1" applyFill="1" applyAlignment="1">
      <alignment horizontal="left"/>
    </xf>
    <xf numFmtId="0" fontId="22" fillId="0" borderId="13" xfId="0" applyFont="1" applyBorder="1" applyAlignment="1">
      <alignment horizontal="center" vertical="center"/>
    </xf>
    <xf numFmtId="0" fontId="22" fillId="0" borderId="14" xfId="0" applyFont="1" applyBorder="1" applyAlignment="1">
      <alignment horizontal="center" vertical="center"/>
    </xf>
    <xf numFmtId="0" fontId="20" fillId="6" borderId="0" xfId="0" applyFont="1" applyFill="1" applyAlignment="1">
      <alignment horizontal="center" vertical="center"/>
    </xf>
    <xf numFmtId="0" fontId="22" fillId="0" borderId="15" xfId="0" applyFont="1" applyBorder="1" applyAlignment="1">
      <alignment horizontal="center" vertical="center"/>
    </xf>
    <xf numFmtId="0" fontId="22" fillId="0" borderId="16" xfId="0" applyFont="1" applyBorder="1" applyAlignment="1">
      <alignment horizontal="center" vertical="center"/>
    </xf>
    <xf numFmtId="0" fontId="22" fillId="0" borderId="17" xfId="0" applyFont="1" applyBorder="1" applyAlignment="1">
      <alignment horizontal="center" vertical="center"/>
    </xf>
    <xf numFmtId="0" fontId="22" fillId="0" borderId="18" xfId="0" applyFont="1" applyBorder="1" applyAlignment="1">
      <alignment horizontal="center" vertical="center"/>
    </xf>
    <xf numFmtId="0" fontId="23" fillId="6" borderId="0" xfId="0" applyFont="1" applyFill="1" applyAlignment="1">
      <alignment horizontal="center" vertical="top"/>
    </xf>
    <xf numFmtId="0" fontId="10" fillId="6" borderId="0" xfId="0" applyFont="1" applyFill="1" applyAlignment="1">
      <alignment horizontal="center" vertical="top"/>
    </xf>
    <xf numFmtId="9" fontId="24" fillId="0" borderId="13" xfId="1" applyFont="1" applyBorder="1" applyAlignment="1">
      <alignment horizontal="center" vertical="center"/>
    </xf>
    <xf numFmtId="9" fontId="24" fillId="0" borderId="14" xfId="1" applyFont="1" applyBorder="1" applyAlignment="1">
      <alignment horizontal="center" vertical="center"/>
    </xf>
    <xf numFmtId="0" fontId="26" fillId="11" borderId="0" xfId="0" applyFont="1" applyFill="1" applyAlignment="1">
      <alignment horizontal="left"/>
    </xf>
    <xf numFmtId="0" fontId="14" fillId="12" borderId="4" xfId="0" applyFont="1" applyFill="1" applyBorder="1" applyAlignment="1" applyProtection="1">
      <alignment horizontal="center" vertical="center"/>
      <protection locked="0"/>
    </xf>
    <xf numFmtId="0" fontId="21" fillId="12" borderId="0" xfId="0" applyFont="1" applyFill="1" applyAlignment="1">
      <alignment horizontal="center"/>
    </xf>
    <xf numFmtId="0" fontId="28" fillId="13" borderId="0" xfId="0" applyFont="1" applyFill="1" applyAlignment="1">
      <alignment horizontal="left"/>
    </xf>
    <xf numFmtId="166" fontId="1" fillId="10" borderId="5" xfId="0" applyNumberFormat="1" applyFont="1" applyFill="1" applyBorder="1" applyAlignment="1">
      <alignment horizontal="center"/>
    </xf>
    <xf numFmtId="0" fontId="1" fillId="12" borderId="5" xfId="0" applyFont="1" applyFill="1" applyBorder="1" applyAlignment="1">
      <alignment horizontal="center"/>
    </xf>
    <xf numFmtId="166" fontId="16" fillId="8" borderId="7" xfId="0" applyNumberFormat="1" applyFont="1" applyFill="1" applyBorder="1" applyAlignment="1">
      <alignment horizontal="center"/>
    </xf>
    <xf numFmtId="166" fontId="16" fillId="8" borderId="8" xfId="0" applyNumberFormat="1" applyFont="1" applyFill="1" applyBorder="1" applyAlignment="1">
      <alignment horizontal="center"/>
    </xf>
    <xf numFmtId="166" fontId="16" fillId="8" borderId="9" xfId="0" applyNumberFormat="1" applyFont="1" applyFill="1" applyBorder="1" applyAlignment="1">
      <alignment horizontal="center"/>
    </xf>
    <xf numFmtId="166" fontId="16" fillId="8" borderId="10" xfId="0" applyNumberFormat="1" applyFont="1" applyFill="1" applyBorder="1" applyAlignment="1">
      <alignment horizontal="center"/>
    </xf>
    <xf numFmtId="166" fontId="16" fillId="8" borderId="11" xfId="0" applyNumberFormat="1" applyFont="1" applyFill="1" applyBorder="1" applyAlignment="1">
      <alignment horizontal="center"/>
    </xf>
    <xf numFmtId="166" fontId="16" fillId="8" borderId="12" xfId="0" applyNumberFormat="1" applyFont="1" applyFill="1" applyBorder="1" applyAlignment="1">
      <alignment horizontal="center"/>
    </xf>
    <xf numFmtId="0" fontId="1" fillId="10" borderId="5" xfId="0" applyFont="1" applyFill="1" applyBorder="1" applyAlignment="1">
      <alignment horizontal="center"/>
    </xf>
    <xf numFmtId="0" fontId="24" fillId="0" borderId="0" xfId="0" applyFont="1" applyAlignment="1">
      <alignment horizontal="center"/>
    </xf>
    <xf numFmtId="0" fontId="32" fillId="10" borderId="0" xfId="0" applyFont="1" applyFill="1" applyAlignment="1">
      <alignment horizontal="center"/>
    </xf>
    <xf numFmtId="0" fontId="33" fillId="0" borderId="19" xfId="0" applyFont="1" applyBorder="1" applyAlignment="1">
      <alignment horizontal="center"/>
    </xf>
    <xf numFmtId="0" fontId="33" fillId="0" borderId="20" xfId="0" applyFont="1" applyBorder="1" applyAlignment="1">
      <alignment horizontal="center"/>
    </xf>
    <xf numFmtId="0" fontId="33" fillId="0" borderId="21" xfId="0" applyFont="1" applyBorder="1" applyAlignment="1">
      <alignment horizontal="center"/>
    </xf>
  </cellXfs>
  <cellStyles count="3">
    <cellStyle name="Currency" xfId="2" builtinId="4"/>
    <cellStyle name="Normal" xfId="0" builtinId="0"/>
    <cellStyle name="Percent" xfId="1" builtinId="5"/>
  </cellStyles>
  <dxfs count="84">
    <dxf>
      <numFmt numFmtId="34" formatCode="_-&quot;£&quot;* #,##0.00_-;\-&quot;£&quot;* #,##0.00_-;_-&quot;£&quot;* &quot;-&quot;??_-;_-@_-"/>
    </dxf>
    <dxf>
      <numFmt numFmtId="34" formatCode="_-&quot;£&quot;* #,##0.00_-;\-&quot;£&quot;* #,##0.00_-;_-&quot;£&quot;* &quot;-&quot;??_-;_-@_-"/>
    </dxf>
    <dxf>
      <numFmt numFmtId="34" formatCode="_-&quot;£&quot;* #,##0.00_-;\-&quot;£&quot;* #,##0.00_-;_-&quot;£&quot;* &quot;-&quot;??_-;_-@_-"/>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4" formatCode="_-&quot;£&quot;* #,##0.00_-;\-&quot;£&quot;* #,##0.00_-;_-&quot;£&quot;* &quot;-&quot;??_-;_-@_-"/>
    </dxf>
    <dxf>
      <numFmt numFmtId="34" formatCode="_-&quot;£&quot;* #,##0.00_-;\-&quot;£&quot;* #,##0.00_-;_-&quot;£&quot;* &quot;-&quot;??_-;_-@_-"/>
    </dxf>
    <dxf>
      <numFmt numFmtId="165" formatCode="&quot;£&quot;#,##0.00"/>
    </dxf>
    <dxf>
      <numFmt numFmtId="165" formatCode="&quot;£&quot;#,##0.00"/>
    </dxf>
    <dxf>
      <numFmt numFmtId="165" formatCode="&quot;£&quot;#,##0.00"/>
    </dxf>
    <dxf>
      <numFmt numFmtId="165" formatCode="&quot;£&quot;#,##0.00"/>
    </dxf>
    <dxf>
      <numFmt numFmtId="165" formatCode="&quot;£&quot;#,##0.00"/>
    </dxf>
    <dxf>
      <numFmt numFmtId="4" formatCode="#,##0.00"/>
    </dxf>
    <dxf>
      <numFmt numFmtId="4" formatCode="#,##0.00"/>
    </dxf>
    <dxf>
      <numFmt numFmtId="165" formatCode="&quot;£&quot;#,##0.00"/>
    </dxf>
    <dxf>
      <numFmt numFmtId="165" formatCode="&quot;£&quot;#,##0.00"/>
    </dxf>
    <dxf>
      <numFmt numFmtId="14" formatCode="0.00%"/>
    </dxf>
    <dxf>
      <numFmt numFmtId="14" formatCode="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2" formatCode="0.00"/>
    </dxf>
    <dxf>
      <numFmt numFmtId="2" formatCode="0.00"/>
    </dxf>
    <dxf>
      <numFmt numFmtId="0" formatCode="General"/>
    </dxf>
    <dxf>
      <numFmt numFmtId="165" formatCode="&quot;£&quot;#,##0.00"/>
    </dxf>
    <dxf>
      <numFmt numFmtId="165" formatCode="&quot;£&quot;#,##0.0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64" formatCode="[$-809]dd\ mmmm\ yyyy;@"/>
      <alignment horizontal="left" vertical="center" textRotation="0" wrapText="0" indent="0" justifyLastLine="0" shrinkToFit="0" readingOrder="0"/>
    </dxf>
    <dxf>
      <numFmt numFmtId="164" formatCode="[$-809]dd\ mmmm\ yyyy;@"/>
      <alignment horizontal="left" vertical="center" textRotation="0" wrapText="0" indent="0" justifyLastLine="0" shrinkToFit="0" readingOrder="0"/>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theme="7"/>
        </top>
        <bottom style="thin">
          <color indexed="64"/>
        </bottom>
        <vertical/>
        <horizontal/>
      </border>
    </dxf>
    <dxf>
      <border diagonalUp="0" diagonalDown="0">
        <left style="thin">
          <color indexed="64"/>
        </left>
        <right style="thin">
          <color indexed="64"/>
        </right>
        <top style="thin">
          <color theme="7"/>
        </top>
        <bottom style="thin">
          <color indexed="64"/>
        </bottom>
        <vertical/>
        <horizontal/>
      </border>
    </dxf>
    <dxf>
      <numFmt numFmtId="0" formatCode="General"/>
      <border diagonalUp="0" diagonalDown="0">
        <left style="thin">
          <color indexed="64"/>
        </left>
        <right style="thin">
          <color indexed="64"/>
        </right>
        <top style="thin">
          <color theme="7"/>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none">
          <fgColor indexed="64"/>
          <bgColor indexed="65"/>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rgb="FF3B3D42"/>
        <name val="Arial"/>
        <family val="2"/>
        <scheme val="none"/>
      </font>
      <alignment horizontal="general"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rgb="FF3B3D42"/>
        <name val="Arial"/>
        <family val="2"/>
        <scheme val="none"/>
      </font>
      <alignment horizontal="general" vertical="center" textRotation="0" wrapText="0" indent="0" justifyLastLine="0" shrinkToFit="0" readingOrder="0"/>
      <border diagonalUp="0" diagonalDown="0" outline="0">
        <left/>
        <right style="medium">
          <color rgb="FF000000"/>
        </right>
        <top/>
        <bottom style="medium">
          <color rgb="FF000000"/>
        </bottom>
      </border>
    </dxf>
    <dxf>
      <font>
        <b val="0"/>
        <i val="0"/>
        <strike val="0"/>
        <condense val="0"/>
        <extend val="0"/>
        <outline val="0"/>
        <shadow val="0"/>
        <u val="none"/>
        <vertAlign val="baseline"/>
        <sz val="10"/>
        <color rgb="FF3B3D42"/>
        <name val="Arial"/>
        <family val="2"/>
        <scheme val="none"/>
      </font>
      <alignment horizontal="general" vertical="center" textRotation="0" wrapText="0" indent="0" justifyLastLine="0" shrinkToFit="0" readingOrder="0"/>
      <border diagonalUp="0" diagonalDown="0" outline="0">
        <left/>
        <right style="medium">
          <color rgb="FF000000"/>
        </right>
        <top/>
        <bottom style="medium">
          <color rgb="FF000000"/>
        </bottom>
      </border>
    </dxf>
    <dxf>
      <font>
        <b val="0"/>
        <i val="0"/>
        <strike val="0"/>
        <condense val="0"/>
        <extend val="0"/>
        <outline val="0"/>
        <shadow val="0"/>
        <u val="none"/>
        <vertAlign val="baseline"/>
        <sz val="10"/>
        <color rgb="FF3B3D42"/>
        <name val="Arial"/>
        <family val="2"/>
        <scheme val="none"/>
      </font>
      <alignment horizontal="general" vertical="center" textRotation="0" wrapText="0" indent="0" justifyLastLine="0" shrinkToFit="0" readingOrder="0"/>
      <border diagonalUp="0" diagonalDown="0" outline="0">
        <left/>
        <right style="medium">
          <color rgb="FF000000"/>
        </right>
        <top/>
        <bottom style="medium">
          <color rgb="FF000000"/>
        </bottom>
      </border>
    </dxf>
    <dxf>
      <border outline="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0"/>
        <color rgb="FF3B3D42"/>
        <name val="Arial"/>
        <family val="2"/>
        <scheme val="none"/>
      </font>
      <alignment horizontal="general" vertical="center" textRotation="0" wrapText="0" indent="0" justifyLastLine="0" shrinkToFit="0" readingOrder="0"/>
    </dxf>
    <dxf>
      <border outline="0">
        <bottom style="medium">
          <color rgb="FF000000"/>
        </bottom>
      </border>
    </dxf>
    <dxf>
      <font>
        <b/>
        <i val="0"/>
        <strike val="0"/>
        <condense val="0"/>
        <extend val="0"/>
        <outline val="0"/>
        <shadow val="0"/>
        <u val="none"/>
        <vertAlign val="baseline"/>
        <sz val="10"/>
        <color rgb="FF3B3D42"/>
        <name val="Arial"/>
        <family val="2"/>
        <scheme val="none"/>
      </font>
      <alignment horizontal="general" vertical="center" textRotation="0" wrapText="0" indent="0" justifyLastLine="0" shrinkToFit="0" readingOrder="0"/>
      <border diagonalUp="0" diagonalDown="0" outline="0">
        <left style="medium">
          <color rgb="FF000000"/>
        </left>
        <right style="medium">
          <color rgb="FF000000"/>
        </right>
        <top/>
        <bottom/>
      </border>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numFmt numFmtId="19" formatCode="dd/mm/yyyy"/>
      <alignment horizontal="left" vertical="center" textRotation="0" wrapText="0" indent="0" justifyLastLine="0" shrinkToFit="0" readingOrder="0"/>
    </dxf>
    <dxf>
      <fill>
        <patternFill patternType="solid">
          <fgColor indexed="64"/>
          <bgColor theme="9" tint="0.79998168889431442"/>
        </patternFill>
      </fill>
    </dxf>
    <dxf>
      <font>
        <strike val="0"/>
        <outline val="0"/>
        <shadow val="0"/>
        <u val="none"/>
        <vertAlign val="baseline"/>
        <sz val="11"/>
        <color theme="1"/>
        <name val="Calibri"/>
        <family val="2"/>
        <scheme val="minor"/>
      </font>
      <fill>
        <patternFill patternType="solid">
          <fgColor indexed="64"/>
          <bgColor theme="9"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theme" Target="theme/theme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[Coursework.xlsm]Dashboard!PivotTable7</c:name>
    <c:fmtId val="41"/>
  </c:pivotSource>
  <c:chart>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273576398535887E-2"/>
          <c:y val="6.8286727126674968E-2"/>
          <c:w val="0.76899544636331751"/>
          <c:h val="0.65921466989533972"/>
        </c:manualLayout>
      </c:layout>
      <c:barChart>
        <c:barDir val="col"/>
        <c:grouping val="clustered"/>
        <c:varyColors val="0"/>
        <c:ser>
          <c:idx val="0"/>
          <c:order val="0"/>
          <c:tx>
            <c:strRef>
              <c:f>Dashboard!$B$5:$B$6</c:f>
              <c:strCache>
                <c:ptCount val="1"/>
                <c:pt idx="0">
                  <c:v>Gigastuff</c:v>
                </c:pt>
              </c:strCache>
            </c:strRef>
          </c:tx>
          <c:spPr>
            <a:solidFill>
              <a:schemeClr val="accent1">
                <a:lumMod val="60000"/>
                <a:lumOff val="40000"/>
              </a:schemeClr>
            </a:solidFill>
            <a:ln>
              <a:noFill/>
            </a:ln>
            <a:effectLst/>
          </c:spPr>
          <c:invertIfNegative val="0"/>
          <c:cat>
            <c:strRef>
              <c:f>Dashboard!$A$7:$A$19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Dashboard!$B$7:$B$19</c:f>
              <c:numCache>
                <c:formatCode>_("£"* #,##0.00_);_("£"* \(#,##0.00\);_("£"* "-"??_);_(@_)</c:formatCode>
                <c:ptCount val="12"/>
                <c:pt idx="0">
                  <c:v>40068</c:v>
                </c:pt>
                <c:pt idx="1">
                  <c:v>34668</c:v>
                </c:pt>
                <c:pt idx="2">
                  <c:v>39528</c:v>
                </c:pt>
                <c:pt idx="3">
                  <c:v>37206</c:v>
                </c:pt>
                <c:pt idx="4">
                  <c:v>29214</c:v>
                </c:pt>
                <c:pt idx="5">
                  <c:v>35172</c:v>
                </c:pt>
                <c:pt idx="6">
                  <c:v>39348</c:v>
                </c:pt>
                <c:pt idx="7">
                  <c:v>39582</c:v>
                </c:pt>
                <c:pt idx="8">
                  <c:v>39726</c:v>
                </c:pt>
                <c:pt idx="9">
                  <c:v>32148</c:v>
                </c:pt>
                <c:pt idx="10">
                  <c:v>27018</c:v>
                </c:pt>
                <c:pt idx="11">
                  <c:v>26928</c:v>
                </c:pt>
              </c:numCache>
            </c:numRef>
          </c:val>
          <c:extLst>
            <c:ext xmlns:c16="http://schemas.microsoft.com/office/drawing/2014/chart" uri="{C3380CC4-5D6E-409C-BE32-E72D297353CC}">
              <c16:uniqueId val="{00000000-91F1-4EFF-B794-286FFFF0307A}"/>
            </c:ext>
          </c:extLst>
        </c:ser>
        <c:ser>
          <c:idx val="1"/>
          <c:order val="1"/>
          <c:tx>
            <c:strRef>
              <c:f>Dashboard!$C$5:$C$6</c:f>
              <c:strCache>
                <c:ptCount val="1"/>
                <c:pt idx="0">
                  <c:v>Hyperwotsit</c:v>
                </c:pt>
              </c:strCache>
            </c:strRef>
          </c:tx>
          <c:spPr>
            <a:solidFill>
              <a:schemeClr val="accent5">
                <a:lumMod val="75000"/>
              </a:schemeClr>
            </a:solidFill>
            <a:ln>
              <a:noFill/>
            </a:ln>
            <a:effectLst/>
          </c:spPr>
          <c:invertIfNegative val="0"/>
          <c:cat>
            <c:strRef>
              <c:f>Dashboard!$A$7:$A$19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Dashboard!$C$7:$C$19</c:f>
              <c:numCache>
                <c:formatCode>_("£"* #,##0.00_);_("£"* \(#,##0.00\);_("£"* "-"??_);_(@_)</c:formatCode>
                <c:ptCount val="12"/>
                <c:pt idx="0">
                  <c:v>41280</c:v>
                </c:pt>
                <c:pt idx="1">
                  <c:v>33180</c:v>
                </c:pt>
                <c:pt idx="2">
                  <c:v>25620</c:v>
                </c:pt>
                <c:pt idx="3">
                  <c:v>52960</c:v>
                </c:pt>
                <c:pt idx="4">
                  <c:v>31460</c:v>
                </c:pt>
                <c:pt idx="5">
                  <c:v>36760</c:v>
                </c:pt>
                <c:pt idx="6">
                  <c:v>42480</c:v>
                </c:pt>
                <c:pt idx="7">
                  <c:v>36320</c:v>
                </c:pt>
                <c:pt idx="8">
                  <c:v>38160</c:v>
                </c:pt>
                <c:pt idx="9">
                  <c:v>44960</c:v>
                </c:pt>
                <c:pt idx="10">
                  <c:v>37500</c:v>
                </c:pt>
                <c:pt idx="11">
                  <c:v>35480</c:v>
                </c:pt>
              </c:numCache>
            </c:numRef>
          </c:val>
          <c:extLst>
            <c:ext xmlns:c16="http://schemas.microsoft.com/office/drawing/2014/chart" uri="{C3380CC4-5D6E-409C-BE32-E72D297353CC}">
              <c16:uniqueId val="{0000000A-91F1-4EFF-B794-286FFFF0307A}"/>
            </c:ext>
          </c:extLst>
        </c:ser>
        <c:ser>
          <c:idx val="2"/>
          <c:order val="2"/>
          <c:tx>
            <c:strRef>
              <c:f>Dashboard!$D$5:$D$6</c:f>
              <c:strCache>
                <c:ptCount val="1"/>
                <c:pt idx="0">
                  <c:v>Superwossname</c:v>
                </c:pt>
              </c:strCache>
            </c:strRef>
          </c:tx>
          <c:spPr>
            <a:solidFill>
              <a:schemeClr val="tx1">
                <a:lumMod val="50000"/>
                <a:lumOff val="50000"/>
              </a:schemeClr>
            </a:solidFill>
            <a:ln>
              <a:noFill/>
            </a:ln>
            <a:effectLst/>
          </c:spPr>
          <c:invertIfNegative val="0"/>
          <c:cat>
            <c:strRef>
              <c:f>Dashboard!$A$7:$A$19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Dashboard!$D$7:$D$19</c:f>
              <c:numCache>
                <c:formatCode>_("£"* #,##0.00_);_("£"* \(#,##0.00\);_("£"* "-"??_);_(@_)</c:formatCode>
                <c:ptCount val="12"/>
                <c:pt idx="0">
                  <c:v>36980</c:v>
                </c:pt>
                <c:pt idx="1">
                  <c:v>40240</c:v>
                </c:pt>
                <c:pt idx="2">
                  <c:v>37940</c:v>
                </c:pt>
                <c:pt idx="3">
                  <c:v>39860</c:v>
                </c:pt>
                <c:pt idx="4">
                  <c:v>46820</c:v>
                </c:pt>
                <c:pt idx="5">
                  <c:v>30800</c:v>
                </c:pt>
                <c:pt idx="6">
                  <c:v>40440</c:v>
                </c:pt>
                <c:pt idx="7">
                  <c:v>50620</c:v>
                </c:pt>
                <c:pt idx="8">
                  <c:v>36240</c:v>
                </c:pt>
                <c:pt idx="9">
                  <c:v>44900</c:v>
                </c:pt>
                <c:pt idx="10">
                  <c:v>36040</c:v>
                </c:pt>
                <c:pt idx="11">
                  <c:v>46200</c:v>
                </c:pt>
              </c:numCache>
            </c:numRef>
          </c:val>
          <c:extLst>
            <c:ext xmlns:c16="http://schemas.microsoft.com/office/drawing/2014/chart" uri="{C3380CC4-5D6E-409C-BE32-E72D297353CC}">
              <c16:uniqueId val="{0000000B-91F1-4EFF-B794-286FFFF0307A}"/>
            </c:ext>
          </c:extLst>
        </c:ser>
        <c:dLbls>
          <c:showLegendKey val="0"/>
          <c:showVal val="0"/>
          <c:showCatName val="0"/>
          <c:showSerName val="0"/>
          <c:showPercent val="0"/>
          <c:showBubbleSize val="0"/>
        </c:dLbls>
        <c:gapWidth val="116"/>
        <c:overlap val="-15"/>
        <c:axId val="1512245680"/>
        <c:axId val="1512246640"/>
      </c:barChart>
      <c:catAx>
        <c:axId val="1512245680"/>
        <c:scaling>
          <c:orientation val="minMax"/>
        </c:scaling>
        <c:delete val="0"/>
        <c:axPos val="b"/>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246640"/>
        <c:crosses val="autoZero"/>
        <c:auto val="1"/>
        <c:lblAlgn val="ctr"/>
        <c:lblOffset val="100"/>
        <c:noMultiLvlLbl val="0"/>
      </c:catAx>
      <c:valAx>
        <c:axId val="1512246640"/>
        <c:scaling>
          <c:orientation val="minMax"/>
        </c:scaling>
        <c:delete val="0"/>
        <c:axPos val="l"/>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245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Dashboard!$A$26</c:f>
              <c:strCache>
                <c:ptCount val="1"/>
                <c:pt idx="0">
                  <c:v>Hyperwotsit</c:v>
                </c:pt>
              </c:strCache>
            </c:strRef>
          </c:tx>
          <c:spPr>
            <a:solidFill>
              <a:schemeClr val="accent1"/>
            </a:solidFill>
            <a:ln>
              <a:noFill/>
            </a:ln>
            <a:effectLst/>
          </c:spPr>
          <c:invertIfNegative val="0"/>
          <c:val>
            <c:numRef>
              <c:f>Dashboard!$B$26:$M$26</c:f>
              <c:numCache>
                <c:formatCode>"£"#,##0</c:formatCode>
                <c:ptCount val="12"/>
                <c:pt idx="0">
                  <c:v>40243.013999999996</c:v>
                </c:pt>
                <c:pt idx="1">
                  <c:v>42255.164699999994</c:v>
                </c:pt>
                <c:pt idx="2">
                  <c:v>44367.922934999995</c:v>
                </c:pt>
                <c:pt idx="3">
                  <c:v>46586.31908175</c:v>
                </c:pt>
                <c:pt idx="4">
                  <c:v>48915.635035837498</c:v>
                </c:pt>
                <c:pt idx="5">
                  <c:v>51361.416787629372</c:v>
                </c:pt>
                <c:pt idx="6">
                  <c:v>53929.487627010843</c:v>
                </c:pt>
                <c:pt idx="7">
                  <c:v>56625.962008361385</c:v>
                </c:pt>
                <c:pt idx="8">
                  <c:v>59457.260108779454</c:v>
                </c:pt>
                <c:pt idx="9">
                  <c:v>62430.123114218426</c:v>
                </c:pt>
                <c:pt idx="10">
                  <c:v>65551.629269929355</c:v>
                </c:pt>
                <c:pt idx="11">
                  <c:v>68829.210733425833</c:v>
                </c:pt>
              </c:numCache>
            </c:numRef>
          </c:val>
          <c:extLst>
            <c:ext xmlns:c16="http://schemas.microsoft.com/office/drawing/2014/chart" uri="{C3380CC4-5D6E-409C-BE32-E72D297353CC}">
              <c16:uniqueId val="{00000000-9980-4441-A6F3-091DD37541F3}"/>
            </c:ext>
          </c:extLst>
        </c:ser>
        <c:ser>
          <c:idx val="1"/>
          <c:order val="1"/>
          <c:tx>
            <c:strRef>
              <c:f>Dashboard!$A$27</c:f>
              <c:strCache>
                <c:ptCount val="1"/>
                <c:pt idx="0">
                  <c:v>Gigastuff</c:v>
                </c:pt>
              </c:strCache>
            </c:strRef>
          </c:tx>
          <c:spPr>
            <a:solidFill>
              <a:schemeClr val="accent2"/>
            </a:solidFill>
            <a:ln>
              <a:noFill/>
            </a:ln>
            <a:effectLst/>
          </c:spPr>
          <c:invertIfNegative val="0"/>
          <c:val>
            <c:numRef>
              <c:f>Dashboard!$B$27:$M$27</c:f>
              <c:numCache>
                <c:formatCode>"£"#,##0</c:formatCode>
                <c:ptCount val="12"/>
                <c:pt idx="0">
                  <c:v>22320.266850000004</c:v>
                </c:pt>
                <c:pt idx="1">
                  <c:v>23436.280192500006</c:v>
                </c:pt>
                <c:pt idx="2">
                  <c:v>24608.094202125008</c:v>
                </c:pt>
                <c:pt idx="3">
                  <c:v>25838.498912231262</c:v>
                </c:pt>
                <c:pt idx="4">
                  <c:v>27130.423857842827</c:v>
                </c:pt>
                <c:pt idx="5">
                  <c:v>28486.945050734968</c:v>
                </c:pt>
                <c:pt idx="6">
                  <c:v>29911.292303271719</c:v>
                </c:pt>
                <c:pt idx="7">
                  <c:v>31406.856918435307</c:v>
                </c:pt>
                <c:pt idx="8">
                  <c:v>32977.199764357072</c:v>
                </c:pt>
                <c:pt idx="9">
                  <c:v>34626.059752574925</c:v>
                </c:pt>
                <c:pt idx="10">
                  <c:v>36357.362740203673</c:v>
                </c:pt>
                <c:pt idx="11">
                  <c:v>38175.230877213857</c:v>
                </c:pt>
              </c:numCache>
            </c:numRef>
          </c:val>
          <c:extLst>
            <c:ext xmlns:c16="http://schemas.microsoft.com/office/drawing/2014/chart" uri="{C3380CC4-5D6E-409C-BE32-E72D297353CC}">
              <c16:uniqueId val="{00000001-9980-4441-A6F3-091DD37541F3}"/>
            </c:ext>
          </c:extLst>
        </c:ser>
        <c:ser>
          <c:idx val="2"/>
          <c:order val="2"/>
          <c:tx>
            <c:strRef>
              <c:f>Dashboard!$A$28</c:f>
              <c:strCache>
                <c:ptCount val="1"/>
                <c:pt idx="0">
                  <c:v>Superwossname</c:v>
                </c:pt>
              </c:strCache>
            </c:strRef>
          </c:tx>
          <c:spPr>
            <a:solidFill>
              <a:schemeClr val="accent3"/>
            </a:solidFill>
            <a:ln>
              <a:noFill/>
            </a:ln>
            <a:effectLst/>
          </c:spPr>
          <c:invertIfNegative val="0"/>
          <c:val>
            <c:numRef>
              <c:f>Dashboard!$B$28:$M$28</c:f>
              <c:numCache>
                <c:formatCode>"£"#,##0</c:formatCode>
                <c:ptCount val="12"/>
                <c:pt idx="0">
                  <c:v>43511.540099999998</c:v>
                </c:pt>
                <c:pt idx="1">
                  <c:v>45687.117104999998</c:v>
                </c:pt>
                <c:pt idx="2">
                  <c:v>47971.472960250001</c:v>
                </c:pt>
                <c:pt idx="3">
                  <c:v>50370.046608262506</c:v>
                </c:pt>
                <c:pt idx="4">
                  <c:v>52888.548938675631</c:v>
                </c:pt>
                <c:pt idx="5">
                  <c:v>55532.976385609414</c:v>
                </c:pt>
                <c:pt idx="6">
                  <c:v>58309.62520488989</c:v>
                </c:pt>
                <c:pt idx="7">
                  <c:v>61225.106465134384</c:v>
                </c:pt>
                <c:pt idx="8">
                  <c:v>64286.361788391107</c:v>
                </c:pt>
                <c:pt idx="9">
                  <c:v>67500.67987781066</c:v>
                </c:pt>
                <c:pt idx="10">
                  <c:v>70875.713871701199</c:v>
                </c:pt>
                <c:pt idx="11">
                  <c:v>74419.499565286256</c:v>
                </c:pt>
              </c:numCache>
            </c:numRef>
          </c:val>
          <c:extLst>
            <c:ext xmlns:c16="http://schemas.microsoft.com/office/drawing/2014/chart" uri="{C3380CC4-5D6E-409C-BE32-E72D297353CC}">
              <c16:uniqueId val="{00000002-9980-4441-A6F3-091DD37541F3}"/>
            </c:ext>
          </c:extLst>
        </c:ser>
        <c:dLbls>
          <c:showLegendKey val="0"/>
          <c:showVal val="0"/>
          <c:showCatName val="0"/>
          <c:showSerName val="0"/>
          <c:showPercent val="0"/>
          <c:showBubbleSize val="0"/>
        </c:dLbls>
        <c:gapWidth val="150"/>
        <c:axId val="417646080"/>
        <c:axId val="1521233664"/>
      </c:barChart>
      <c:lineChart>
        <c:grouping val="standard"/>
        <c:varyColors val="0"/>
        <c:ser>
          <c:idx val="3"/>
          <c:order val="3"/>
          <c:tx>
            <c:strRef>
              <c:f>Dashboard!$A$41</c:f>
              <c:strCache>
                <c:ptCount val="1"/>
                <c:pt idx="0">
                  <c:v>BALANCE</c:v>
                </c:pt>
              </c:strCache>
            </c:strRef>
          </c:tx>
          <c:spPr>
            <a:ln w="28575" cap="rnd">
              <a:solidFill>
                <a:schemeClr val="accent4"/>
              </a:solidFill>
              <a:round/>
            </a:ln>
            <a:effectLst/>
          </c:spPr>
          <c:marker>
            <c:symbol val="none"/>
          </c:marker>
          <c:val>
            <c:numRef>
              <c:f>Dashboard!$B$41:$M$41</c:f>
              <c:numCache>
                <c:formatCode>"£"#,##0</c:formatCode>
                <c:ptCount val="12"/>
                <c:pt idx="0">
                  <c:v>35269.678956092117</c:v>
                </c:pt>
                <c:pt idx="1">
                  <c:v>-16016.009996407913</c:v>
                </c:pt>
                <c:pt idx="2">
                  <c:v>8854.7981034671247</c:v>
                </c:pt>
                <c:pt idx="3">
                  <c:v>10926.352608335917</c:v>
                </c:pt>
                <c:pt idx="4">
                  <c:v>10707.775838448069</c:v>
                </c:pt>
                <c:pt idx="5">
                  <c:v>40561.756230065876</c:v>
                </c:pt>
                <c:pt idx="6">
                  <c:v>15596.448141264525</c:v>
                </c:pt>
                <c:pt idx="7">
                  <c:v>20076.958398023155</c:v>
                </c:pt>
                <c:pt idx="8">
                  <c:v>53685.404667619732</c:v>
                </c:pt>
                <c:pt idx="9">
                  <c:v>25823.470750696084</c:v>
                </c:pt>
                <c:pt idx="10">
                  <c:v>64050.9088879263</c:v>
                </c:pt>
                <c:pt idx="11">
                  <c:v>93148.499182018058</c:v>
                </c:pt>
              </c:numCache>
            </c:numRef>
          </c:val>
          <c:smooth val="0"/>
          <c:extLst>
            <c:ext xmlns:c16="http://schemas.microsoft.com/office/drawing/2014/chart" uri="{C3380CC4-5D6E-409C-BE32-E72D297353CC}">
              <c16:uniqueId val="{00000004-9980-4441-A6F3-091DD37541F3}"/>
            </c:ext>
          </c:extLst>
        </c:ser>
        <c:dLbls>
          <c:showLegendKey val="0"/>
          <c:showVal val="0"/>
          <c:showCatName val="0"/>
          <c:showSerName val="0"/>
          <c:showPercent val="0"/>
          <c:showBubbleSize val="0"/>
        </c:dLbls>
        <c:marker val="1"/>
        <c:smooth val="0"/>
        <c:axId val="417646080"/>
        <c:axId val="1521233664"/>
      </c:lineChart>
      <c:catAx>
        <c:axId val="41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233664"/>
        <c:crosses val="autoZero"/>
        <c:auto val="1"/>
        <c:lblAlgn val="ctr"/>
        <c:lblOffset val="100"/>
        <c:noMultiLvlLbl val="0"/>
      </c:catAx>
      <c:valAx>
        <c:axId val="15212336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[Coursework.xlsm]Dashboard!PivotTable13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Dashboard!$B$44:$B$45</c:f>
              <c:strCache>
                <c:ptCount val="1"/>
                <c:pt idx="0">
                  <c:v>2024</c:v>
                </c:pt>
              </c:strCache>
            </c:strRef>
          </c:tx>
          <c:spPr>
            <a:solidFill>
              <a:schemeClr val="accent1"/>
            </a:solidFill>
            <a:ln>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Dashboard!$B$46:$B$59</c:f>
              <c:numCache>
                <c:formatCode>General</c:formatCode>
                <c:ptCount val="13"/>
                <c:pt idx="0">
                  <c:v>68642.231809287943</c:v>
                </c:pt>
                <c:pt idx="1">
                  <c:v>52372.822190855768</c:v>
                </c:pt>
                <c:pt idx="2">
                  <c:v>34236.927619166701</c:v>
                </c:pt>
                <c:pt idx="3">
                  <c:v>45647.332223089215</c:v>
                </c:pt>
                <c:pt idx="4">
                  <c:v>32658.675025770208</c:v>
                </c:pt>
                <c:pt idx="5">
                  <c:v>68386.143324724762</c:v>
                </c:pt>
                <c:pt idx="6">
                  <c:v>43051.407071979222</c:v>
                </c:pt>
                <c:pt idx="7">
                  <c:v>9476.9208641046407</c:v>
                </c:pt>
                <c:pt idx="8">
                  <c:v>13208.49050699066</c:v>
                </c:pt>
                <c:pt idx="9">
                  <c:v>42709.416967999568</c:v>
                </c:pt>
                <c:pt idx="10">
                  <c:v>9978.9724059564214</c:v>
                </c:pt>
                <c:pt idx="11">
                  <c:v>14248.407678844305</c:v>
                </c:pt>
              </c:numCache>
            </c:numRef>
          </c:val>
          <c:extLst>
            <c:ext xmlns:c16="http://schemas.microsoft.com/office/drawing/2014/chart" uri="{C3380CC4-5D6E-409C-BE32-E72D297353CC}">
              <c16:uniqueId val="{00000000-807C-4AA8-BC0F-E461B6D6E9F0}"/>
            </c:ext>
          </c:extLst>
        </c:ser>
        <c:ser>
          <c:idx val="1"/>
          <c:order val="1"/>
          <c:tx>
            <c:strRef>
              <c:f>Dashboard!$C$44:$C$45</c:f>
              <c:strCache>
                <c:ptCount val="1"/>
                <c:pt idx="0">
                  <c:v>2025</c:v>
                </c:pt>
              </c:strCache>
            </c:strRef>
          </c:tx>
          <c:spPr>
            <a:solidFill>
              <a:schemeClr val="accent2"/>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Dashboard!$C$46:$C$59</c:f>
              <c:numCache>
                <c:formatCode>General</c:formatCode>
                <c:ptCount val="13"/>
                <c:pt idx="0">
                  <c:v>9545.2408589330698</c:v>
                </c:pt>
                <c:pt idx="1">
                  <c:v>44851.002407003733</c:v>
                </c:pt>
                <c:pt idx="2">
                  <c:v>36599.600572103634</c:v>
                </c:pt>
                <c:pt idx="3">
                  <c:v>29614.294248860147</c:v>
                </c:pt>
                <c:pt idx="4">
                  <c:v>28888.554396356703</c:v>
                </c:pt>
                <c:pt idx="5">
                  <c:v>16810.11182431893</c:v>
                </c:pt>
                <c:pt idx="6">
                  <c:v>28055.109398804256</c:v>
                </c:pt>
                <c:pt idx="7">
                  <c:v>49549.416856842356</c:v>
                </c:pt>
                <c:pt idx="8">
                  <c:v>31683.374270523222</c:v>
                </c:pt>
                <c:pt idx="9">
                  <c:v>25760.146722072008</c:v>
                </c:pt>
                <c:pt idx="10">
                  <c:v>17207.389011782911</c:v>
                </c:pt>
                <c:pt idx="11">
                  <c:v>51152.886932152884</c:v>
                </c:pt>
              </c:numCache>
            </c:numRef>
          </c:val>
          <c:extLst>
            <c:ext xmlns:c16="http://schemas.microsoft.com/office/drawing/2014/chart" uri="{C3380CC4-5D6E-409C-BE32-E72D297353CC}">
              <c16:uniqueId val="{00000001-4EF2-44DF-903A-3D397C4E8FA5}"/>
            </c:ext>
          </c:extLst>
        </c:ser>
        <c:ser>
          <c:idx val="2"/>
          <c:order val="2"/>
          <c:tx>
            <c:strRef>
              <c:f>Dashboard!$D$44:$D$45</c:f>
              <c:strCache>
                <c:ptCount val="1"/>
                <c:pt idx="0">
                  <c:v>2026</c:v>
                </c:pt>
              </c:strCache>
            </c:strRef>
          </c:tx>
          <c:spPr>
            <a:solidFill>
              <a:schemeClr val="accent3"/>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Dashboard!$D$46:$D$59</c:f>
              <c:numCache>
                <c:formatCode>General</c:formatCode>
                <c:ptCount val="13"/>
                <c:pt idx="0">
                  <c:v>38999.584547610495</c:v>
                </c:pt>
                <c:pt idx="1">
                  <c:v>49413.482307924256</c:v>
                </c:pt>
                <c:pt idx="2">
                  <c:v>23986.990451859783</c:v>
                </c:pt>
                <c:pt idx="3">
                  <c:v>10155.580044582306</c:v>
                </c:pt>
                <c:pt idx="4">
                  <c:v>16090.409694010268</c:v>
                </c:pt>
                <c:pt idx="5">
                  <c:v>11475.378821449614</c:v>
                </c:pt>
                <c:pt idx="6">
                  <c:v>39903.30940431558</c:v>
                </c:pt>
                <c:pt idx="7">
                  <c:v>31987.926270503158</c:v>
                </c:pt>
                <c:pt idx="8">
                  <c:v>20353.749072434322</c:v>
                </c:pt>
                <c:pt idx="9">
                  <c:v>53953.965865984661</c:v>
                </c:pt>
                <c:pt idx="10">
                  <c:v>65707.453658792845</c:v>
                </c:pt>
                <c:pt idx="11">
                  <c:v>28077.591070559552</c:v>
                </c:pt>
              </c:numCache>
            </c:numRef>
          </c:val>
          <c:extLst>
            <c:ext xmlns:c16="http://schemas.microsoft.com/office/drawing/2014/chart" uri="{C3380CC4-5D6E-409C-BE32-E72D297353CC}">
              <c16:uniqueId val="{00000002-4EF2-44DF-903A-3D397C4E8FA5}"/>
            </c:ext>
          </c:extLst>
        </c:ser>
        <c:ser>
          <c:idx val="3"/>
          <c:order val="3"/>
          <c:tx>
            <c:strRef>
              <c:f>Dashboard!$E$44:$E$45</c:f>
              <c:strCache>
                <c:ptCount val="1"/>
                <c:pt idx="0">
                  <c:v>2027</c:v>
                </c:pt>
              </c:strCache>
            </c:strRef>
          </c:tx>
          <c:spPr>
            <a:solidFill>
              <a:schemeClr val="accent4"/>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Dashboard!$E$46:$E$59</c:f>
              <c:numCache>
                <c:formatCode>General</c:formatCode>
                <c:ptCount val="13"/>
                <c:pt idx="0">
                  <c:v>46764.282494317173</c:v>
                </c:pt>
                <c:pt idx="1">
                  <c:v>27239.293654026478</c:v>
                </c:pt>
                <c:pt idx="2">
                  <c:v>30734.601423970387</c:v>
                </c:pt>
                <c:pt idx="3">
                  <c:v>29052.830744721083</c:v>
                </c:pt>
                <c:pt idx="4">
                  <c:v>50731.869568889422</c:v>
                </c:pt>
                <c:pt idx="5">
                  <c:v>33899.332471940805</c:v>
                </c:pt>
                <c:pt idx="6">
                  <c:v>12220.814824912835</c:v>
                </c:pt>
                <c:pt idx="7">
                  <c:v>33732.20487130023</c:v>
                </c:pt>
                <c:pt idx="8">
                  <c:v>17636.974656480561</c:v>
                </c:pt>
                <c:pt idx="9">
                  <c:v>10451.224815867492</c:v>
                </c:pt>
                <c:pt idx="10">
                  <c:v>54770.272585610408</c:v>
                </c:pt>
                <c:pt idx="11">
                  <c:v>39090.082721943865</c:v>
                </c:pt>
              </c:numCache>
            </c:numRef>
          </c:val>
          <c:extLst>
            <c:ext xmlns:c16="http://schemas.microsoft.com/office/drawing/2014/chart" uri="{C3380CC4-5D6E-409C-BE32-E72D297353CC}">
              <c16:uniqueId val="{00000003-4EF2-44DF-903A-3D397C4E8FA5}"/>
            </c:ext>
          </c:extLst>
        </c:ser>
        <c:ser>
          <c:idx val="4"/>
          <c:order val="4"/>
          <c:tx>
            <c:strRef>
              <c:f>Dashboard!$F$44:$F$45</c:f>
              <c:strCache>
                <c:ptCount val="1"/>
                <c:pt idx="0">
                  <c:v>2028</c:v>
                </c:pt>
              </c:strCache>
            </c:strRef>
          </c:tx>
          <c:spPr>
            <a:solidFill>
              <a:schemeClr val="accent5"/>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Dashboard!$F$46:$F$59</c:f>
              <c:numCache>
                <c:formatCode>General</c:formatCode>
                <c:ptCount val="13"/>
                <c:pt idx="0">
                  <c:v>45328.946829456996</c:v>
                </c:pt>
                <c:pt idx="1">
                  <c:v>33358.179510620721</c:v>
                </c:pt>
                <c:pt idx="2">
                  <c:v>25795.396127390588</c:v>
                </c:pt>
                <c:pt idx="3">
                  <c:v>43342.488629651911</c:v>
                </c:pt>
                <c:pt idx="4">
                  <c:v>16404.477181501974</c:v>
                </c:pt>
                <c:pt idx="5">
                  <c:v>18825.927786955923</c:v>
                </c:pt>
                <c:pt idx="6">
                  <c:v>22150.106958941</c:v>
                </c:pt>
                <c:pt idx="7">
                  <c:v>58199.762190607908</c:v>
                </c:pt>
                <c:pt idx="8">
                  <c:v>30549.415782007847</c:v>
                </c:pt>
                <c:pt idx="9">
                  <c:v>46292.161232787592</c:v>
                </c:pt>
                <c:pt idx="10">
                  <c:v>62219.053686416097</c:v>
                </c:pt>
                <c:pt idx="11">
                  <c:v>22916.837188040743</c:v>
                </c:pt>
              </c:numCache>
            </c:numRef>
          </c:val>
          <c:extLst>
            <c:ext xmlns:c16="http://schemas.microsoft.com/office/drawing/2014/chart" uri="{C3380CC4-5D6E-409C-BE32-E72D297353CC}">
              <c16:uniqueId val="{00000004-4EF2-44DF-903A-3D397C4E8FA5}"/>
            </c:ext>
          </c:extLst>
        </c:ser>
        <c:ser>
          <c:idx val="5"/>
          <c:order val="5"/>
          <c:tx>
            <c:strRef>
              <c:f>Dashboard!$G$44:$G$45</c:f>
              <c:strCache>
                <c:ptCount val="1"/>
                <c:pt idx="0">
                  <c:v>2029</c:v>
                </c:pt>
              </c:strCache>
            </c:strRef>
          </c:tx>
          <c:spPr>
            <a:solidFill>
              <a:schemeClr val="accent6"/>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Dashboard!$G$46:$G$59</c:f>
              <c:numCache>
                <c:formatCode>General</c:formatCode>
                <c:ptCount val="13"/>
                <c:pt idx="0">
                  <c:v>28257.594193122772</c:v>
                </c:pt>
                <c:pt idx="1">
                  <c:v>15997.102331045744</c:v>
                </c:pt>
                <c:pt idx="2">
                  <c:v>61859.463553227441</c:v>
                </c:pt>
                <c:pt idx="3">
                  <c:v>63811.202407669363</c:v>
                </c:pt>
                <c:pt idx="4">
                  <c:v>46972.046467620516</c:v>
                </c:pt>
                <c:pt idx="5">
                  <c:v>44854.451900517197</c:v>
                </c:pt>
                <c:pt idx="6">
                  <c:v>58020.079709577731</c:v>
                </c:pt>
                <c:pt idx="7">
                  <c:v>22991.749311304906</c:v>
                </c:pt>
                <c:pt idx="8">
                  <c:v>55932.687429430393</c:v>
                </c:pt>
                <c:pt idx="9">
                  <c:v>30109.984177537284</c:v>
                </c:pt>
                <c:pt idx="10">
                  <c:v>64068.834773236209</c:v>
                </c:pt>
                <c:pt idx="11">
                  <c:v>35477.346521780921</c:v>
                </c:pt>
              </c:numCache>
            </c:numRef>
          </c:val>
          <c:extLst>
            <c:ext xmlns:c16="http://schemas.microsoft.com/office/drawing/2014/chart" uri="{C3380CC4-5D6E-409C-BE32-E72D297353CC}">
              <c16:uniqueId val="{00000005-4EF2-44DF-903A-3D397C4E8FA5}"/>
            </c:ext>
          </c:extLst>
        </c:ser>
        <c:ser>
          <c:idx val="6"/>
          <c:order val="6"/>
          <c:tx>
            <c:strRef>
              <c:f>Dashboard!$H$44:$H$45</c:f>
              <c:strCache>
                <c:ptCount val="1"/>
                <c:pt idx="0">
                  <c:v>2030</c:v>
                </c:pt>
              </c:strCache>
            </c:strRef>
          </c:tx>
          <c:spPr>
            <a:solidFill>
              <a:schemeClr val="accent1">
                <a:lumMod val="6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Dashboard!$H$46:$H$59</c:f>
              <c:numCache>
                <c:formatCode>General</c:formatCode>
                <c:ptCount val="13"/>
                <c:pt idx="0">
                  <c:v>63292.889696937375</c:v>
                </c:pt>
                <c:pt idx="1">
                  <c:v>16580.273514163164</c:v>
                </c:pt>
                <c:pt idx="2">
                  <c:v>17404.091301465967</c:v>
                </c:pt>
                <c:pt idx="3">
                  <c:v>33423.166001587204</c:v>
                </c:pt>
                <c:pt idx="4">
                  <c:v>56006.299259018713</c:v>
                </c:pt>
                <c:pt idx="5">
                  <c:v>59957.081292490962</c:v>
                </c:pt>
                <c:pt idx="6">
                  <c:v>18457.585466750643</c:v>
                </c:pt>
                <c:pt idx="7">
                  <c:v>19530.184108181289</c:v>
                </c:pt>
                <c:pt idx="8">
                  <c:v>42291.892696312134</c:v>
                </c:pt>
                <c:pt idx="9">
                  <c:v>42528.510590564001</c:v>
                </c:pt>
                <c:pt idx="10">
                  <c:v>18013.838550718436</c:v>
                </c:pt>
                <c:pt idx="11">
                  <c:v>59311.249157334874</c:v>
                </c:pt>
              </c:numCache>
            </c:numRef>
          </c:val>
          <c:extLst>
            <c:ext xmlns:c16="http://schemas.microsoft.com/office/drawing/2014/chart" uri="{C3380CC4-5D6E-409C-BE32-E72D297353CC}">
              <c16:uniqueId val="{00000006-4EF2-44DF-903A-3D397C4E8FA5}"/>
            </c:ext>
          </c:extLst>
        </c:ser>
        <c:ser>
          <c:idx val="7"/>
          <c:order val="7"/>
          <c:tx>
            <c:strRef>
              <c:f>Dashboard!$I$44:$I$45</c:f>
              <c:strCache>
                <c:ptCount val="1"/>
                <c:pt idx="0">
                  <c:v>2031</c:v>
                </c:pt>
              </c:strCache>
            </c:strRef>
          </c:tx>
          <c:spPr>
            <a:solidFill>
              <a:schemeClr val="accent2">
                <a:lumMod val="6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Dashboard!$I$46:$I$59</c:f>
              <c:numCache>
                <c:formatCode>General</c:formatCode>
                <c:ptCount val="13"/>
                <c:pt idx="0">
                  <c:v>37704.016445284149</c:v>
                </c:pt>
                <c:pt idx="1">
                  <c:v>17027.202350456057</c:v>
                </c:pt>
                <c:pt idx="2">
                  <c:v>45395.626573410627</c:v>
                </c:pt>
                <c:pt idx="3">
                  <c:v>57351.374362910625</c:v>
                </c:pt>
                <c:pt idx="4">
                  <c:v>40531.719957034235</c:v>
                </c:pt>
                <c:pt idx="5">
                  <c:v>39914.878020906312</c:v>
                </c:pt>
                <c:pt idx="6">
                  <c:v>57309.397236613542</c:v>
                </c:pt>
                <c:pt idx="7">
                  <c:v>47664.765683715377</c:v>
                </c:pt>
                <c:pt idx="8">
                  <c:v>67042.465780337458</c:v>
                </c:pt>
                <c:pt idx="9">
                  <c:v>29558.265392615824</c:v>
                </c:pt>
                <c:pt idx="10">
                  <c:v>56120.662561018158</c:v>
                </c:pt>
                <c:pt idx="11">
                  <c:v>29635.957102208711</c:v>
                </c:pt>
              </c:numCache>
            </c:numRef>
          </c:val>
          <c:extLst>
            <c:ext xmlns:c16="http://schemas.microsoft.com/office/drawing/2014/chart" uri="{C3380CC4-5D6E-409C-BE32-E72D297353CC}">
              <c16:uniqueId val="{00000007-4EF2-44DF-903A-3D397C4E8FA5}"/>
            </c:ext>
          </c:extLst>
        </c:ser>
        <c:ser>
          <c:idx val="8"/>
          <c:order val="8"/>
          <c:tx>
            <c:strRef>
              <c:f>Dashboard!$J$44:$J$45</c:f>
              <c:strCache>
                <c:ptCount val="1"/>
                <c:pt idx="0">
                  <c:v>2032</c:v>
                </c:pt>
              </c:strCache>
            </c:strRef>
          </c:tx>
          <c:spPr>
            <a:solidFill>
              <a:schemeClr val="accent3">
                <a:lumMod val="6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Dashboard!$J$46:$J$59</c:f>
              <c:numCache>
                <c:formatCode>General</c:formatCode>
                <c:ptCount val="13"/>
                <c:pt idx="0">
                  <c:v>40903.167961306208</c:v>
                </c:pt>
                <c:pt idx="1">
                  <c:v>55321.536727634499</c:v>
                </c:pt>
                <c:pt idx="2">
                  <c:v>9561.151991328421</c:v>
                </c:pt>
                <c:pt idx="3">
                  <c:v>31803.555519897309</c:v>
                </c:pt>
                <c:pt idx="4">
                  <c:v>22752.273671304152</c:v>
                </c:pt>
                <c:pt idx="5">
                  <c:v>8385.3282837181341</c:v>
                </c:pt>
                <c:pt idx="6">
                  <c:v>24028.485136163254</c:v>
                </c:pt>
                <c:pt idx="7">
                  <c:v>66513.967537193472</c:v>
                </c:pt>
                <c:pt idx="8">
                  <c:v>35190.208110792271</c:v>
                </c:pt>
                <c:pt idx="9">
                  <c:v>12275.345649462946</c:v>
                </c:pt>
                <c:pt idx="10">
                  <c:v>15478.839847869916</c:v>
                </c:pt>
                <c:pt idx="11">
                  <c:v>63614.905168780322</c:v>
                </c:pt>
              </c:numCache>
            </c:numRef>
          </c:val>
          <c:extLst>
            <c:ext xmlns:c16="http://schemas.microsoft.com/office/drawing/2014/chart" uri="{C3380CC4-5D6E-409C-BE32-E72D297353CC}">
              <c16:uniqueId val="{00000008-4EF2-44DF-903A-3D397C4E8FA5}"/>
            </c:ext>
          </c:extLst>
        </c:ser>
        <c:ser>
          <c:idx val="9"/>
          <c:order val="9"/>
          <c:tx>
            <c:strRef>
              <c:f>Dashboard!$K$44:$K$45</c:f>
              <c:strCache>
                <c:ptCount val="1"/>
                <c:pt idx="0">
                  <c:v>2033</c:v>
                </c:pt>
              </c:strCache>
            </c:strRef>
          </c:tx>
          <c:spPr>
            <a:solidFill>
              <a:schemeClr val="accent4">
                <a:lumMod val="6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Dashboard!$K$46:$K$59</c:f>
              <c:numCache>
                <c:formatCode>General</c:formatCode>
                <c:ptCount val="13"/>
                <c:pt idx="0">
                  <c:v>57142.778657678682</c:v>
                </c:pt>
                <c:pt idx="1">
                  <c:v>51858.882212605546</c:v>
                </c:pt>
                <c:pt idx="2">
                  <c:v>10752.169007917819</c:v>
                </c:pt>
                <c:pt idx="3">
                  <c:v>9086.2596027827567</c:v>
                </c:pt>
                <c:pt idx="4">
                  <c:v>21148.779463216837</c:v>
                </c:pt>
                <c:pt idx="5">
                  <c:v>54304.557658832899</c:v>
                </c:pt>
                <c:pt idx="6">
                  <c:v>40107.094214331832</c:v>
                </c:pt>
                <c:pt idx="7">
                  <c:v>22204.591975756663</c:v>
                </c:pt>
                <c:pt idx="8">
                  <c:v>17279.330452720969</c:v>
                </c:pt>
                <c:pt idx="9">
                  <c:v>24042.096909037315</c:v>
                </c:pt>
                <c:pt idx="10">
                  <c:v>19075.525629599972</c:v>
                </c:pt>
                <c:pt idx="11">
                  <c:v>27619.63310534117</c:v>
                </c:pt>
              </c:numCache>
            </c:numRef>
          </c:val>
          <c:extLst>
            <c:ext xmlns:c16="http://schemas.microsoft.com/office/drawing/2014/chart" uri="{C3380CC4-5D6E-409C-BE32-E72D297353CC}">
              <c16:uniqueId val="{00000009-4EF2-44DF-903A-3D397C4E8FA5}"/>
            </c:ext>
          </c:extLst>
        </c:ser>
        <c:ser>
          <c:idx val="10"/>
          <c:order val="10"/>
          <c:tx>
            <c:strRef>
              <c:f>Dashboard!$L$44:$L$45</c:f>
              <c:strCache>
                <c:ptCount val="1"/>
                <c:pt idx="0">
                  <c:v>2034</c:v>
                </c:pt>
              </c:strCache>
            </c:strRef>
          </c:tx>
          <c:spPr>
            <a:solidFill>
              <a:schemeClr val="accent5">
                <a:lumMod val="6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Dashboard!$L$46:$L$59</c:f>
              <c:numCache>
                <c:formatCode>General</c:formatCode>
                <c:ptCount val="13"/>
                <c:pt idx="0">
                  <c:v>35166.028624356419</c:v>
                </c:pt>
                <c:pt idx="1">
                  <c:v>14984.225566428906</c:v>
                </c:pt>
                <c:pt idx="2">
                  <c:v>19247.7940751192</c:v>
                </c:pt>
                <c:pt idx="3">
                  <c:v>15122.650088621</c:v>
                </c:pt>
                <c:pt idx="4">
                  <c:v>48288.391480059501</c:v>
                </c:pt>
                <c:pt idx="5">
                  <c:v>47810.501549486638</c:v>
                </c:pt>
                <c:pt idx="6">
                  <c:v>61931.933464421687</c:v>
                </c:pt>
                <c:pt idx="7">
                  <c:v>25356.629097584388</c:v>
                </c:pt>
                <c:pt idx="8">
                  <c:v>48772.618369978831</c:v>
                </c:pt>
                <c:pt idx="9">
                  <c:v>20513.565855636203</c:v>
                </c:pt>
                <c:pt idx="10">
                  <c:v>65871.666433195962</c:v>
                </c:pt>
                <c:pt idx="11">
                  <c:v>31509.416358982162</c:v>
                </c:pt>
              </c:numCache>
            </c:numRef>
          </c:val>
          <c:extLst>
            <c:ext xmlns:c16="http://schemas.microsoft.com/office/drawing/2014/chart" uri="{C3380CC4-5D6E-409C-BE32-E72D297353CC}">
              <c16:uniqueId val="{0000000A-4EF2-44DF-903A-3D397C4E8FA5}"/>
            </c:ext>
          </c:extLst>
        </c:ser>
        <c:ser>
          <c:idx val="11"/>
          <c:order val="11"/>
          <c:tx>
            <c:strRef>
              <c:f>Dashboard!$M$44:$M$45</c:f>
              <c:strCache>
                <c:ptCount val="1"/>
                <c:pt idx="0">
                  <c:v>2035</c:v>
                </c:pt>
              </c:strCache>
            </c:strRef>
          </c:tx>
          <c:spPr>
            <a:solidFill>
              <a:schemeClr val="accent6">
                <a:lumMod val="6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Dashboard!$M$46:$M$59</c:f>
              <c:numCache>
                <c:formatCode>General</c:formatCode>
                <c:ptCount val="13"/>
                <c:pt idx="0">
                  <c:v>24165.110588289288</c:v>
                </c:pt>
                <c:pt idx="1">
                  <c:v>12421.905310691076</c:v>
                </c:pt>
                <c:pt idx="2">
                  <c:v>19249.214877867962</c:v>
                </c:pt>
                <c:pt idx="3">
                  <c:v>57320.034850504693</c:v>
                </c:pt>
                <c:pt idx="4">
                  <c:v>26774.728768444926</c:v>
                </c:pt>
                <c:pt idx="5">
                  <c:v>43561.784848459363</c:v>
                </c:pt>
                <c:pt idx="6">
                  <c:v>23324.03859880141</c:v>
                </c:pt>
                <c:pt idx="7">
                  <c:v>37853.259007283217</c:v>
                </c:pt>
                <c:pt idx="8">
                  <c:v>35696.919516952956</c:v>
                </c:pt>
                <c:pt idx="9">
                  <c:v>54262.998412841145</c:v>
                </c:pt>
                <c:pt idx="10">
                  <c:v>28622.277808665691</c:v>
                </c:pt>
                <c:pt idx="11">
                  <c:v>58519.981761165785</c:v>
                </c:pt>
              </c:numCache>
            </c:numRef>
          </c:val>
          <c:extLst>
            <c:ext xmlns:c16="http://schemas.microsoft.com/office/drawing/2014/chart" uri="{C3380CC4-5D6E-409C-BE32-E72D297353CC}">
              <c16:uniqueId val="{0000000B-4EF2-44DF-903A-3D397C4E8FA5}"/>
            </c:ext>
          </c:extLst>
        </c:ser>
        <c:ser>
          <c:idx val="12"/>
          <c:order val="12"/>
          <c:tx>
            <c:strRef>
              <c:f>Dashboard!$N$44:$N$45</c:f>
              <c:strCache>
                <c:ptCount val="1"/>
                <c:pt idx="0">
                  <c:v>(blank)</c:v>
                </c:pt>
              </c:strCache>
            </c:strRef>
          </c:tx>
          <c:spPr>
            <a:solidFill>
              <a:schemeClr val="accent1">
                <a:lumMod val="80000"/>
                <a:lumOff val="20000"/>
              </a:schemeClr>
            </a:solidFill>
            <a:ln w="25400">
              <a:noFill/>
            </a:ln>
            <a:effectLst/>
          </c:spPr>
          <c:cat>
            <c:strRef>
              <c:f>Dashboard!$A$46:$A$59</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(blank)</c:v>
                </c:pt>
              </c:strCache>
            </c:strRef>
          </c:cat>
          <c:val>
            <c:numRef>
              <c:f>Dashboard!$N$46:$N$59</c:f>
              <c:numCache>
                <c:formatCode>General</c:formatCode>
                <c:ptCount val="13"/>
                <c:pt idx="12">
                  <c:v>0</c:v>
                </c:pt>
              </c:numCache>
            </c:numRef>
          </c:val>
          <c:extLst>
            <c:ext xmlns:c16="http://schemas.microsoft.com/office/drawing/2014/chart" uri="{C3380CC4-5D6E-409C-BE32-E72D297353CC}">
              <c16:uniqueId val="{0000000C-4EF2-44DF-903A-3D397C4E8FA5}"/>
            </c:ext>
          </c:extLst>
        </c:ser>
        <c:dLbls>
          <c:showLegendKey val="0"/>
          <c:showVal val="0"/>
          <c:showCatName val="0"/>
          <c:showSerName val="0"/>
          <c:showPercent val="0"/>
          <c:showBubbleSize val="0"/>
        </c:dLbls>
        <c:axId val="401418272"/>
        <c:axId val="401423072"/>
      </c:areaChart>
      <c:catAx>
        <c:axId val="4014182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23072"/>
        <c:crosses val="autoZero"/>
        <c:auto val="1"/>
        <c:lblAlgn val="ctr"/>
        <c:lblOffset val="100"/>
        <c:noMultiLvlLbl val="0"/>
      </c:catAx>
      <c:valAx>
        <c:axId val="401423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1827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[Coursework.xlsm]Dashboard!PivotTable14</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bg1">
              <a:lumMod val="65000"/>
            </a:schemeClr>
          </a:solidFill>
          <a:ln w="25400">
            <a:solidFill>
              <a:schemeClr val="lt1"/>
            </a:solidFill>
          </a:ln>
          <a:effectLst/>
          <a:sp3d contourW="25400">
            <a:contourClr>
              <a:schemeClr val="lt1"/>
            </a:contourClr>
          </a:sp3d>
        </c:spPr>
      </c:pivotFmt>
      <c:pivotFmt>
        <c:idx val="14"/>
        <c:spPr>
          <a:solidFill>
            <a:schemeClr val="tx2">
              <a:lumMod val="40000"/>
              <a:lumOff val="60000"/>
            </a:schemeClr>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Dashboard!$B$63:$B$64</c:f>
              <c:strCache>
                <c:ptCount val="1"/>
                <c:pt idx="0">
                  <c:v>Jan</c:v>
                </c:pt>
              </c:strCache>
            </c:strRef>
          </c:tx>
          <c:dPt>
            <c:idx val="0"/>
            <c:bubble3D val="0"/>
            <c:spPr>
              <a:solidFill>
                <a:schemeClr val="bg1">
                  <a:lumMod val="6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0365-4AF0-9769-FFEC5A14D86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8-0365-4AF0-9769-FFEC5A14D86A}"/>
              </c:ext>
            </c:extLst>
          </c:dPt>
          <c:dPt>
            <c:idx val="2"/>
            <c:bubble3D val="0"/>
            <c:spPr>
              <a:solidFill>
                <a:schemeClr val="tx2">
                  <a:lumMod val="40000"/>
                  <a:lumOff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A-0365-4AF0-9769-FFEC5A14D86A}"/>
              </c:ext>
            </c:extLst>
          </c:dPt>
          <c:cat>
            <c:strRef>
              <c:f>Dashboard!$A$65:$A$68</c:f>
              <c:strCache>
                <c:ptCount val="3"/>
                <c:pt idx="0">
                  <c:v>2020</c:v>
                </c:pt>
                <c:pt idx="1">
                  <c:v>2021</c:v>
                </c:pt>
                <c:pt idx="2">
                  <c:v>2022</c:v>
                </c:pt>
              </c:strCache>
            </c:strRef>
          </c:cat>
          <c:val>
            <c:numRef>
              <c:f>Dashboard!$B$65:$B$68</c:f>
              <c:numCache>
                <c:formatCode>General</c:formatCode>
                <c:ptCount val="3"/>
                <c:pt idx="0">
                  <c:v>279082.68000000005</c:v>
                </c:pt>
                <c:pt idx="1">
                  <c:v>326286.24000000005</c:v>
                </c:pt>
                <c:pt idx="2">
                  <c:v>364427.41999999993</c:v>
                </c:pt>
              </c:numCache>
            </c:numRef>
          </c:val>
          <c:extLst>
            <c:ext xmlns:c16="http://schemas.microsoft.com/office/drawing/2014/chart" uri="{C3380CC4-5D6E-409C-BE32-E72D297353CC}">
              <c16:uniqueId val="{00000000-0365-4AF0-9769-FFEC5A14D86A}"/>
            </c:ext>
          </c:extLst>
        </c:ser>
        <c:ser>
          <c:idx val="1"/>
          <c:order val="1"/>
          <c:tx>
            <c:strRef>
              <c:f>Dashboard!$C$63:$C$64</c:f>
              <c:strCache>
                <c:ptCount val="1"/>
                <c:pt idx="0">
                  <c:v>Feb</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7-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B-E645-4F2D-9C00-892F2D1BDDAC}"/>
              </c:ext>
            </c:extLst>
          </c:dPt>
          <c:cat>
            <c:strRef>
              <c:f>Dashboard!$A$65:$A$68</c:f>
              <c:strCache>
                <c:ptCount val="3"/>
                <c:pt idx="0">
                  <c:v>2020</c:v>
                </c:pt>
                <c:pt idx="1">
                  <c:v>2021</c:v>
                </c:pt>
                <c:pt idx="2">
                  <c:v>2022</c:v>
                </c:pt>
              </c:strCache>
            </c:strRef>
          </c:cat>
          <c:val>
            <c:numRef>
              <c:f>Dashboard!$C$65:$C$68</c:f>
              <c:numCache>
                <c:formatCode>General</c:formatCode>
                <c:ptCount val="3"/>
                <c:pt idx="0">
                  <c:v>245227.37999999998</c:v>
                </c:pt>
                <c:pt idx="1">
                  <c:v>313134.27999999997</c:v>
                </c:pt>
                <c:pt idx="2">
                  <c:v>335681.87000000005</c:v>
                </c:pt>
              </c:numCache>
            </c:numRef>
          </c:val>
          <c:extLst>
            <c:ext xmlns:c16="http://schemas.microsoft.com/office/drawing/2014/chart" uri="{C3380CC4-5D6E-409C-BE32-E72D297353CC}">
              <c16:uniqueId val="{0000001B-0365-4AF0-9769-FFEC5A14D86A}"/>
            </c:ext>
          </c:extLst>
        </c:ser>
        <c:ser>
          <c:idx val="2"/>
          <c:order val="2"/>
          <c:tx>
            <c:strRef>
              <c:f>Dashboard!$D$63:$D$64</c:f>
              <c:strCache>
                <c:ptCount val="1"/>
                <c:pt idx="0">
                  <c:v>Mar</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D-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F-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1-E645-4F2D-9C00-892F2D1BDDAC}"/>
              </c:ext>
            </c:extLst>
          </c:dPt>
          <c:cat>
            <c:strRef>
              <c:f>Dashboard!$A$65:$A$68</c:f>
              <c:strCache>
                <c:ptCount val="3"/>
                <c:pt idx="0">
                  <c:v>2020</c:v>
                </c:pt>
                <c:pt idx="1">
                  <c:v>2021</c:v>
                </c:pt>
                <c:pt idx="2">
                  <c:v>2022</c:v>
                </c:pt>
              </c:strCache>
            </c:strRef>
          </c:cat>
          <c:val>
            <c:numRef>
              <c:f>Dashboard!$D$65:$D$68</c:f>
              <c:numCache>
                <c:formatCode>General</c:formatCode>
                <c:ptCount val="3"/>
                <c:pt idx="0">
                  <c:v>302938.06</c:v>
                </c:pt>
                <c:pt idx="1">
                  <c:v>310675.7300000001</c:v>
                </c:pt>
                <c:pt idx="2">
                  <c:v>371954.52000000025</c:v>
                </c:pt>
              </c:numCache>
            </c:numRef>
          </c:val>
          <c:extLst>
            <c:ext xmlns:c16="http://schemas.microsoft.com/office/drawing/2014/chart" uri="{C3380CC4-5D6E-409C-BE32-E72D297353CC}">
              <c16:uniqueId val="{0000001C-0365-4AF0-9769-FFEC5A14D86A}"/>
            </c:ext>
          </c:extLst>
        </c:ser>
        <c:ser>
          <c:idx val="3"/>
          <c:order val="3"/>
          <c:tx>
            <c:strRef>
              <c:f>Dashboard!$E$63:$E$64</c:f>
              <c:strCache>
                <c:ptCount val="1"/>
                <c:pt idx="0">
                  <c:v>Apr</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3-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5-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7-E645-4F2D-9C00-892F2D1BDDAC}"/>
              </c:ext>
            </c:extLst>
          </c:dPt>
          <c:cat>
            <c:strRef>
              <c:f>Dashboard!$A$65:$A$68</c:f>
              <c:strCache>
                <c:ptCount val="3"/>
                <c:pt idx="0">
                  <c:v>2020</c:v>
                </c:pt>
                <c:pt idx="1">
                  <c:v>2021</c:v>
                </c:pt>
                <c:pt idx="2">
                  <c:v>2022</c:v>
                </c:pt>
              </c:strCache>
            </c:strRef>
          </c:cat>
          <c:val>
            <c:numRef>
              <c:f>Dashboard!$E$65:$E$68</c:f>
              <c:numCache>
                <c:formatCode>General</c:formatCode>
                <c:ptCount val="3"/>
                <c:pt idx="0">
                  <c:v>322492.24000000011</c:v>
                </c:pt>
                <c:pt idx="1">
                  <c:v>359494.96</c:v>
                </c:pt>
                <c:pt idx="2">
                  <c:v>337969.60000000009</c:v>
                </c:pt>
              </c:numCache>
            </c:numRef>
          </c:val>
          <c:extLst>
            <c:ext xmlns:c16="http://schemas.microsoft.com/office/drawing/2014/chart" uri="{C3380CC4-5D6E-409C-BE32-E72D297353CC}">
              <c16:uniqueId val="{0000001D-0365-4AF0-9769-FFEC5A14D86A}"/>
            </c:ext>
          </c:extLst>
        </c:ser>
        <c:ser>
          <c:idx val="4"/>
          <c:order val="4"/>
          <c:tx>
            <c:strRef>
              <c:f>Dashboard!$F$63:$F$64</c:f>
              <c:strCache>
                <c:ptCount val="1"/>
                <c:pt idx="0">
                  <c:v>May</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9-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B-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D-E645-4F2D-9C00-892F2D1BDDAC}"/>
              </c:ext>
            </c:extLst>
          </c:dPt>
          <c:cat>
            <c:strRef>
              <c:f>Dashboard!$A$65:$A$68</c:f>
              <c:strCache>
                <c:ptCount val="3"/>
                <c:pt idx="0">
                  <c:v>2020</c:v>
                </c:pt>
                <c:pt idx="1">
                  <c:v>2021</c:v>
                </c:pt>
                <c:pt idx="2">
                  <c:v>2022</c:v>
                </c:pt>
              </c:strCache>
            </c:strRef>
          </c:cat>
          <c:val>
            <c:numRef>
              <c:f>Dashboard!$F$65:$F$68</c:f>
              <c:numCache>
                <c:formatCode>General</c:formatCode>
                <c:ptCount val="3"/>
                <c:pt idx="0">
                  <c:v>305345.10999999993</c:v>
                </c:pt>
                <c:pt idx="1">
                  <c:v>315973.06000000006</c:v>
                </c:pt>
                <c:pt idx="2">
                  <c:v>418941.51</c:v>
                </c:pt>
              </c:numCache>
            </c:numRef>
          </c:val>
          <c:extLst>
            <c:ext xmlns:c16="http://schemas.microsoft.com/office/drawing/2014/chart" uri="{C3380CC4-5D6E-409C-BE32-E72D297353CC}">
              <c16:uniqueId val="{0000001E-0365-4AF0-9769-FFEC5A14D86A}"/>
            </c:ext>
          </c:extLst>
        </c:ser>
        <c:ser>
          <c:idx val="5"/>
          <c:order val="5"/>
          <c:tx>
            <c:strRef>
              <c:f>Dashboard!$G$63:$G$64</c:f>
              <c:strCache>
                <c:ptCount val="1"/>
                <c:pt idx="0">
                  <c:v>Jun</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F-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1-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3-E645-4F2D-9C00-892F2D1BDDAC}"/>
              </c:ext>
            </c:extLst>
          </c:dPt>
          <c:cat>
            <c:strRef>
              <c:f>Dashboard!$A$65:$A$68</c:f>
              <c:strCache>
                <c:ptCount val="3"/>
                <c:pt idx="0">
                  <c:v>2020</c:v>
                </c:pt>
                <c:pt idx="1">
                  <c:v>2021</c:v>
                </c:pt>
                <c:pt idx="2">
                  <c:v>2022</c:v>
                </c:pt>
              </c:strCache>
            </c:strRef>
          </c:cat>
          <c:val>
            <c:numRef>
              <c:f>Dashboard!$G$65:$G$68</c:f>
              <c:numCache>
                <c:formatCode>General</c:formatCode>
                <c:ptCount val="3"/>
                <c:pt idx="0">
                  <c:v>295288.73</c:v>
                </c:pt>
                <c:pt idx="1">
                  <c:v>290455.06000000006</c:v>
                </c:pt>
                <c:pt idx="2">
                  <c:v>347237.7899999998</c:v>
                </c:pt>
              </c:numCache>
            </c:numRef>
          </c:val>
          <c:extLst>
            <c:ext xmlns:c16="http://schemas.microsoft.com/office/drawing/2014/chart" uri="{C3380CC4-5D6E-409C-BE32-E72D297353CC}">
              <c16:uniqueId val="{0000001F-0365-4AF0-9769-FFEC5A14D86A}"/>
            </c:ext>
          </c:extLst>
        </c:ser>
        <c:ser>
          <c:idx val="6"/>
          <c:order val="6"/>
          <c:tx>
            <c:strRef>
              <c:f>Dashboard!$H$63:$H$64</c:f>
              <c:strCache>
                <c:ptCount val="1"/>
                <c:pt idx="0">
                  <c:v>Jul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5-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7-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9-E645-4F2D-9C00-892F2D1BDDAC}"/>
              </c:ext>
            </c:extLst>
          </c:dPt>
          <c:cat>
            <c:strRef>
              <c:f>Dashboard!$A$65:$A$68</c:f>
              <c:strCache>
                <c:ptCount val="3"/>
                <c:pt idx="0">
                  <c:v>2020</c:v>
                </c:pt>
                <c:pt idx="1">
                  <c:v>2021</c:v>
                </c:pt>
                <c:pt idx="2">
                  <c:v>2022</c:v>
                </c:pt>
              </c:strCache>
            </c:strRef>
          </c:cat>
          <c:val>
            <c:numRef>
              <c:f>Dashboard!$H$65:$H$68</c:f>
              <c:numCache>
                <c:formatCode>General</c:formatCode>
                <c:ptCount val="3"/>
                <c:pt idx="0">
                  <c:v>343602.00000000012</c:v>
                </c:pt>
                <c:pt idx="1">
                  <c:v>312996</c:v>
                </c:pt>
                <c:pt idx="2">
                  <c:v>344042.7800000002</c:v>
                </c:pt>
              </c:numCache>
            </c:numRef>
          </c:val>
          <c:extLst>
            <c:ext xmlns:c16="http://schemas.microsoft.com/office/drawing/2014/chart" uri="{C3380CC4-5D6E-409C-BE32-E72D297353CC}">
              <c16:uniqueId val="{00000020-0365-4AF0-9769-FFEC5A14D86A}"/>
            </c:ext>
          </c:extLst>
        </c:ser>
        <c:ser>
          <c:idx val="7"/>
          <c:order val="7"/>
          <c:tx>
            <c:strRef>
              <c:f>Dashboard!$I$63:$I$64</c:f>
              <c:strCache>
                <c:ptCount val="1"/>
                <c:pt idx="0">
                  <c:v>Aug</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B-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D-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F-E645-4F2D-9C00-892F2D1BDDAC}"/>
              </c:ext>
            </c:extLst>
          </c:dPt>
          <c:cat>
            <c:strRef>
              <c:f>Dashboard!$A$65:$A$68</c:f>
              <c:strCache>
                <c:ptCount val="3"/>
                <c:pt idx="0">
                  <c:v>2020</c:v>
                </c:pt>
                <c:pt idx="1">
                  <c:v>2021</c:v>
                </c:pt>
                <c:pt idx="2">
                  <c:v>2022</c:v>
                </c:pt>
              </c:strCache>
            </c:strRef>
          </c:cat>
          <c:val>
            <c:numRef>
              <c:f>Dashboard!$I$65:$I$68</c:f>
              <c:numCache>
                <c:formatCode>General</c:formatCode>
                <c:ptCount val="3"/>
                <c:pt idx="0">
                  <c:v>314986.31</c:v>
                </c:pt>
                <c:pt idx="1">
                  <c:v>443204.41000000015</c:v>
                </c:pt>
                <c:pt idx="2">
                  <c:v>442861.06999999989</c:v>
                </c:pt>
              </c:numCache>
            </c:numRef>
          </c:val>
          <c:extLst>
            <c:ext xmlns:c16="http://schemas.microsoft.com/office/drawing/2014/chart" uri="{C3380CC4-5D6E-409C-BE32-E72D297353CC}">
              <c16:uniqueId val="{00000021-0365-4AF0-9769-FFEC5A14D86A}"/>
            </c:ext>
          </c:extLst>
        </c:ser>
        <c:ser>
          <c:idx val="8"/>
          <c:order val="8"/>
          <c:tx>
            <c:strRef>
              <c:f>Dashboard!$J$63:$J$64</c:f>
              <c:strCache>
                <c:ptCount val="1"/>
                <c:pt idx="0">
                  <c:v>Sep</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1-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3-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35-E645-4F2D-9C00-892F2D1BDDAC}"/>
              </c:ext>
            </c:extLst>
          </c:dPt>
          <c:cat>
            <c:strRef>
              <c:f>Dashboard!$A$65:$A$68</c:f>
              <c:strCache>
                <c:ptCount val="3"/>
                <c:pt idx="0">
                  <c:v>2020</c:v>
                </c:pt>
                <c:pt idx="1">
                  <c:v>2021</c:v>
                </c:pt>
                <c:pt idx="2">
                  <c:v>2022</c:v>
                </c:pt>
              </c:strCache>
            </c:strRef>
          </c:cat>
          <c:val>
            <c:numRef>
              <c:f>Dashboard!$J$65:$J$68</c:f>
              <c:numCache>
                <c:formatCode>General</c:formatCode>
                <c:ptCount val="3"/>
                <c:pt idx="0">
                  <c:v>275832.60000000003</c:v>
                </c:pt>
                <c:pt idx="1">
                  <c:v>314929.67000000022</c:v>
                </c:pt>
                <c:pt idx="2">
                  <c:v>390777.14000000007</c:v>
                </c:pt>
              </c:numCache>
            </c:numRef>
          </c:val>
          <c:extLst>
            <c:ext xmlns:c16="http://schemas.microsoft.com/office/drawing/2014/chart" uri="{C3380CC4-5D6E-409C-BE32-E72D297353CC}">
              <c16:uniqueId val="{00000022-0365-4AF0-9769-FFEC5A14D86A}"/>
            </c:ext>
          </c:extLst>
        </c:ser>
        <c:ser>
          <c:idx val="9"/>
          <c:order val="9"/>
          <c:tx>
            <c:strRef>
              <c:f>Dashboard!$K$63:$K$64</c:f>
              <c:strCache>
                <c:ptCount val="1"/>
                <c:pt idx="0">
                  <c:v>Oct</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7-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9-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3B-E645-4F2D-9C00-892F2D1BDDAC}"/>
              </c:ext>
            </c:extLst>
          </c:dPt>
          <c:cat>
            <c:strRef>
              <c:f>Dashboard!$A$65:$A$68</c:f>
              <c:strCache>
                <c:ptCount val="3"/>
                <c:pt idx="0">
                  <c:v>2020</c:v>
                </c:pt>
                <c:pt idx="1">
                  <c:v>2021</c:v>
                </c:pt>
                <c:pt idx="2">
                  <c:v>2022</c:v>
                </c:pt>
              </c:strCache>
            </c:strRef>
          </c:cat>
          <c:val>
            <c:numRef>
              <c:f>Dashboard!$K$65:$K$68</c:f>
              <c:numCache>
                <c:formatCode>General</c:formatCode>
                <c:ptCount val="3"/>
                <c:pt idx="0">
                  <c:v>315576.2200000002</c:v>
                </c:pt>
                <c:pt idx="1">
                  <c:v>333946.22999999992</c:v>
                </c:pt>
                <c:pt idx="2">
                  <c:v>464577.82999999984</c:v>
                </c:pt>
              </c:numCache>
            </c:numRef>
          </c:val>
          <c:extLst>
            <c:ext xmlns:c16="http://schemas.microsoft.com/office/drawing/2014/chart" uri="{C3380CC4-5D6E-409C-BE32-E72D297353CC}">
              <c16:uniqueId val="{00000023-0365-4AF0-9769-FFEC5A14D86A}"/>
            </c:ext>
          </c:extLst>
        </c:ser>
        <c:ser>
          <c:idx val="10"/>
          <c:order val="10"/>
          <c:tx>
            <c:strRef>
              <c:f>Dashboard!$L$63:$L$64</c:f>
              <c:strCache>
                <c:ptCount val="1"/>
                <c:pt idx="0">
                  <c:v>Nov</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D-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F-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41-E645-4F2D-9C00-892F2D1BDDAC}"/>
              </c:ext>
            </c:extLst>
          </c:dPt>
          <c:cat>
            <c:strRef>
              <c:f>Dashboard!$A$65:$A$68</c:f>
              <c:strCache>
                <c:ptCount val="3"/>
                <c:pt idx="0">
                  <c:v>2020</c:v>
                </c:pt>
                <c:pt idx="1">
                  <c:v>2021</c:v>
                </c:pt>
                <c:pt idx="2">
                  <c:v>2022</c:v>
                </c:pt>
              </c:strCache>
            </c:strRef>
          </c:cat>
          <c:val>
            <c:numRef>
              <c:f>Dashboard!$L$65:$L$68</c:f>
              <c:numCache>
                <c:formatCode>General</c:formatCode>
                <c:ptCount val="3"/>
                <c:pt idx="0">
                  <c:v>274030.25</c:v>
                </c:pt>
                <c:pt idx="1">
                  <c:v>223631.18</c:v>
                </c:pt>
                <c:pt idx="2">
                  <c:v>404644.56999999983</c:v>
                </c:pt>
              </c:numCache>
            </c:numRef>
          </c:val>
          <c:extLst>
            <c:ext xmlns:c16="http://schemas.microsoft.com/office/drawing/2014/chart" uri="{C3380CC4-5D6E-409C-BE32-E72D297353CC}">
              <c16:uniqueId val="{00000024-0365-4AF0-9769-FFEC5A14D86A}"/>
            </c:ext>
          </c:extLst>
        </c:ser>
        <c:ser>
          <c:idx val="11"/>
          <c:order val="11"/>
          <c:tx>
            <c:strRef>
              <c:f>Dashboard!$M$63:$M$64</c:f>
              <c:strCache>
                <c:ptCount val="1"/>
                <c:pt idx="0">
                  <c:v>Dec</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43-E645-4F2D-9C00-892F2D1BDDA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45-E645-4F2D-9C00-892F2D1BDDA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47-E645-4F2D-9C00-892F2D1BDDAC}"/>
              </c:ext>
            </c:extLst>
          </c:dPt>
          <c:cat>
            <c:strRef>
              <c:f>Dashboard!$A$65:$A$68</c:f>
              <c:strCache>
                <c:ptCount val="3"/>
                <c:pt idx="0">
                  <c:v>2020</c:v>
                </c:pt>
                <c:pt idx="1">
                  <c:v>2021</c:v>
                </c:pt>
                <c:pt idx="2">
                  <c:v>2022</c:v>
                </c:pt>
              </c:strCache>
            </c:strRef>
          </c:cat>
          <c:val>
            <c:numRef>
              <c:f>Dashboard!$M$65:$M$68</c:f>
              <c:numCache>
                <c:formatCode>General</c:formatCode>
                <c:ptCount val="3"/>
                <c:pt idx="0">
                  <c:v>274397.94999999978</c:v>
                </c:pt>
                <c:pt idx="1">
                  <c:v>401292.62999999977</c:v>
                </c:pt>
                <c:pt idx="2">
                  <c:v>349813.34000000014</c:v>
                </c:pt>
              </c:numCache>
            </c:numRef>
          </c:val>
          <c:extLst>
            <c:ext xmlns:c16="http://schemas.microsoft.com/office/drawing/2014/chart" uri="{C3380CC4-5D6E-409C-BE32-E72D297353CC}">
              <c16:uniqueId val="{00000025-0365-4AF0-9769-FFEC5A14D86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Histogram For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Histogram For Monte Carlo Simulation</a:t>
          </a:r>
        </a:p>
      </cx:txPr>
    </cx:title>
    <cx:plotArea>
      <cx:plotAreaRegion>
        <cx:series layoutId="clusteredColumn" uniqueId="{CE5A333B-FFB7-482A-988C-293F44413C73}">
          <cx:tx>
            <cx:txData>
              <cx:f>_xlchart.v1.0</cx:f>
              <cx:v>Profit</cx:v>
            </cx:txData>
          </cx:tx>
          <cx:spPr>
            <a:solidFill>
              <a:schemeClr val="tx2">
                <a:lumMod val="40000"/>
                <a:lumOff val="60000"/>
              </a:schemeClr>
            </a:solidFill>
          </cx:spPr>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Cashflow 2020'!A1"/></Relationships>
</file>

<file path=xl/drawings/_rels/drawing4.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6.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7.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8.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9.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10.xml.rels><?xml version="1.0" encoding="UTF-8" standalone="yes"?>
<Relationships xmlns="http://schemas.openxmlformats.org/package/2006/relationships"><Relationship Id="rId2" Type="http://schemas.openxmlformats.org/officeDocument/2006/relationships/hyperlink" Target="#'Title Page'!A1"/><Relationship Id="rId1" Type="http://schemas.microsoft.com/office/2014/relationships/chartEx" Target="../charts/chartEx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Title Page'!A1"/><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hyperlink" Target="#'Title Pag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38100</xdr:rowOff>
    </xdr:from>
    <xdr:to>
      <xdr:col>10</xdr:col>
      <xdr:colOff>15240</xdr:colOff>
      <xdr:row>25</xdr:row>
      <xdr:rowOff>22860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38100"/>
          <a:ext cx="6111240" cy="4556760"/>
        </a:xfrm>
        <a:prstGeom prst="rect">
          <a:avLst/>
        </a:prstGeom>
        <a:solidFill>
          <a:schemeClr val="accent1">
            <a:lumMod val="20000"/>
            <a:lumOff val="80000"/>
          </a:schemeClr>
        </a:solidFill>
        <a:ln w="57150" cap="sq">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3200" b="1">
              <a:solidFill>
                <a:schemeClr val="tx1"/>
              </a:solidFill>
            </a:rPr>
            <a:t>MENU</a:t>
          </a:r>
        </a:p>
        <a:p>
          <a:pPr algn="l"/>
          <a:endParaRPr lang="en-GB" sz="1100" baseline="0">
            <a:solidFill>
              <a:schemeClr val="tx1"/>
            </a:solidFill>
          </a:endParaRPr>
        </a:p>
        <a:p>
          <a:pPr algn="l"/>
          <a:r>
            <a:rPr lang="en-GB" sz="1100" baseline="0"/>
            <a:t> </a:t>
          </a:r>
          <a:endParaRPr lang="en-GB" sz="1100"/>
        </a:p>
      </xdr:txBody>
    </xdr:sp>
    <xdr:clientData/>
  </xdr:twoCellAnchor>
  <xdr:twoCellAnchor>
    <xdr:from>
      <xdr:col>0</xdr:col>
      <xdr:colOff>243840</xdr:colOff>
      <xdr:row>2</xdr:row>
      <xdr:rowOff>99060</xdr:rowOff>
    </xdr:from>
    <xdr:to>
      <xdr:col>3</xdr:col>
      <xdr:colOff>281940</xdr:colOff>
      <xdr:row>6</xdr:row>
      <xdr:rowOff>137160</xdr:rowOff>
    </xdr:to>
    <xdr:sp macro="[0]!BDE.Button1_Click" textlink="">
      <xdr:nvSpPr>
        <xdr:cNvPr id="4" name="Rectangle: Rounded Corners 3">
          <a:extLst>
            <a:ext uri="{FF2B5EF4-FFF2-40B4-BE49-F238E27FC236}">
              <a16:creationId xmlns:a16="http://schemas.microsoft.com/office/drawing/2014/main" id="{00000000-0008-0000-0000-000004000000}"/>
            </a:ext>
          </a:extLst>
        </xdr:cNvPr>
        <xdr:cNvSpPr/>
      </xdr:nvSpPr>
      <xdr:spPr>
        <a:xfrm>
          <a:off x="243840" y="464820"/>
          <a:ext cx="1866900" cy="769620"/>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solidFill>
                <a:schemeClr val="bg1"/>
              </a:solidFill>
            </a:rPr>
            <a:t>PRODUCT TABLE B,</a:t>
          </a:r>
          <a:r>
            <a:rPr lang="en-GB" sz="1800" b="1" baseline="0">
              <a:solidFill>
                <a:schemeClr val="bg1"/>
              </a:solidFill>
            </a:rPr>
            <a:t> D, E</a:t>
          </a:r>
          <a:endParaRPr lang="en-GB" sz="1800" b="1">
            <a:solidFill>
              <a:schemeClr val="bg1"/>
            </a:solidFill>
          </a:endParaRPr>
        </a:p>
      </xdr:txBody>
    </xdr:sp>
    <xdr:clientData/>
  </xdr:twoCellAnchor>
  <xdr:twoCellAnchor>
    <xdr:from>
      <xdr:col>0</xdr:col>
      <xdr:colOff>274320</xdr:colOff>
      <xdr:row>19</xdr:row>
      <xdr:rowOff>60960</xdr:rowOff>
    </xdr:from>
    <xdr:to>
      <xdr:col>3</xdr:col>
      <xdr:colOff>266700</xdr:colOff>
      <xdr:row>23</xdr:row>
      <xdr:rowOff>15240</xdr:rowOff>
    </xdr:to>
    <xdr:sp macro="[0]!Testplan.Button1_Click" textlink="">
      <xdr:nvSpPr>
        <xdr:cNvPr id="5" name="Rectangle: Rounded Corners 4">
          <a:extLst>
            <a:ext uri="{FF2B5EF4-FFF2-40B4-BE49-F238E27FC236}">
              <a16:creationId xmlns:a16="http://schemas.microsoft.com/office/drawing/2014/main" id="{00000000-0008-0000-0000-000005000000}"/>
            </a:ext>
          </a:extLst>
        </xdr:cNvPr>
        <xdr:cNvSpPr/>
      </xdr:nvSpPr>
      <xdr:spPr>
        <a:xfrm>
          <a:off x="274320" y="3535680"/>
          <a:ext cx="1821180" cy="685800"/>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solidFill>
                <a:schemeClr val="bg1"/>
              </a:solidFill>
            </a:rPr>
            <a:t>TEST PLAN</a:t>
          </a:r>
        </a:p>
      </xdr:txBody>
    </xdr:sp>
    <xdr:clientData/>
  </xdr:twoCellAnchor>
  <xdr:twoCellAnchor>
    <xdr:from>
      <xdr:col>0</xdr:col>
      <xdr:colOff>236220</xdr:colOff>
      <xdr:row>13</xdr:row>
      <xdr:rowOff>76200</xdr:rowOff>
    </xdr:from>
    <xdr:to>
      <xdr:col>3</xdr:col>
      <xdr:colOff>228600</xdr:colOff>
      <xdr:row>17</xdr:row>
      <xdr:rowOff>121920</xdr:rowOff>
    </xdr:to>
    <xdr:sp macro="[0]!Monte.Button1_Click" textlink="">
      <xdr:nvSpPr>
        <xdr:cNvPr id="6" name="Rectangle: Rounded Corners 5">
          <a:extLst>
            <a:ext uri="{FF2B5EF4-FFF2-40B4-BE49-F238E27FC236}">
              <a16:creationId xmlns:a16="http://schemas.microsoft.com/office/drawing/2014/main" id="{00000000-0008-0000-0000-000006000000}"/>
            </a:ext>
          </a:extLst>
        </xdr:cNvPr>
        <xdr:cNvSpPr/>
      </xdr:nvSpPr>
      <xdr:spPr>
        <a:xfrm>
          <a:off x="236220" y="2453640"/>
          <a:ext cx="1821180" cy="777240"/>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1">
              <a:solidFill>
                <a:schemeClr val="bg1"/>
              </a:solidFill>
            </a:rPr>
            <a:t>MONTE</a:t>
          </a:r>
          <a:r>
            <a:rPr lang="en-GB" sz="1600" b="1" baseline="0">
              <a:solidFill>
                <a:schemeClr val="bg1"/>
              </a:solidFill>
            </a:rPr>
            <a:t> CARLO SIMULATION</a:t>
          </a:r>
          <a:endParaRPr lang="en-GB" sz="1600" b="1">
            <a:solidFill>
              <a:schemeClr val="bg1"/>
            </a:solidFill>
          </a:endParaRPr>
        </a:p>
      </xdr:txBody>
    </xdr:sp>
    <xdr:clientData/>
  </xdr:twoCellAnchor>
  <xdr:twoCellAnchor>
    <xdr:from>
      <xdr:col>5</xdr:col>
      <xdr:colOff>83820</xdr:colOff>
      <xdr:row>3</xdr:row>
      <xdr:rowOff>114300</xdr:rowOff>
    </xdr:from>
    <xdr:to>
      <xdr:col>5</xdr:col>
      <xdr:colOff>533400</xdr:colOff>
      <xdr:row>15</xdr:row>
      <xdr:rowOff>45720</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rot="16200000">
          <a:off x="2293620" y="1501140"/>
          <a:ext cx="2125980" cy="44958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000"/>
            <a:t>CASHFLOWS</a:t>
          </a:r>
        </a:p>
      </xdr:txBody>
    </xdr:sp>
    <xdr:clientData/>
  </xdr:twoCellAnchor>
  <xdr:twoCellAnchor>
    <xdr:from>
      <xdr:col>0</xdr:col>
      <xdr:colOff>266700</xdr:colOff>
      <xdr:row>8</xdr:row>
      <xdr:rowOff>30480</xdr:rowOff>
    </xdr:from>
    <xdr:to>
      <xdr:col>3</xdr:col>
      <xdr:colOff>259080</xdr:colOff>
      <xdr:row>12</xdr:row>
      <xdr:rowOff>30480</xdr:rowOff>
    </xdr:to>
    <xdr:sp macro="[0]!Dashboard.Button1_Click"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66700" y="1493520"/>
          <a:ext cx="1821180" cy="731520"/>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solidFill>
                <a:schemeClr val="bg1"/>
              </a:solidFill>
            </a:rPr>
            <a:t>DASHBOARD</a:t>
          </a:r>
        </a:p>
      </xdr:txBody>
    </xdr:sp>
    <xdr:clientData/>
  </xdr:twoCellAnchor>
  <xdr:twoCellAnchor>
    <xdr:from>
      <xdr:col>5</xdr:col>
      <xdr:colOff>464820</xdr:colOff>
      <xdr:row>3</xdr:row>
      <xdr:rowOff>121920</xdr:rowOff>
    </xdr:from>
    <xdr:to>
      <xdr:col>8</xdr:col>
      <xdr:colOff>457200</xdr:colOff>
      <xdr:row>6</xdr:row>
      <xdr:rowOff>22860</xdr:rowOff>
    </xdr:to>
    <xdr:sp macro="[0]!Button1_Click" textlink="">
      <xdr:nvSpPr>
        <xdr:cNvPr id="9" name="Rectangle: Rounded Corners 8">
          <a:hlinkClick xmlns:r="http://schemas.openxmlformats.org/officeDocument/2006/relationships" r:id="rId1"/>
          <a:extLst>
            <a:ext uri="{FF2B5EF4-FFF2-40B4-BE49-F238E27FC236}">
              <a16:creationId xmlns:a16="http://schemas.microsoft.com/office/drawing/2014/main" id="{00000000-0008-0000-0000-000009000000}"/>
            </a:ext>
          </a:extLst>
        </xdr:cNvPr>
        <xdr:cNvSpPr/>
      </xdr:nvSpPr>
      <xdr:spPr>
        <a:xfrm>
          <a:off x="3512820" y="670560"/>
          <a:ext cx="1821180" cy="449580"/>
        </a:xfrm>
        <a:prstGeom prst="round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t>CASHFLOW 2020</a:t>
          </a:r>
        </a:p>
      </xdr:txBody>
    </xdr:sp>
    <xdr:clientData/>
  </xdr:twoCellAnchor>
  <xdr:twoCellAnchor>
    <xdr:from>
      <xdr:col>5</xdr:col>
      <xdr:colOff>495300</xdr:colOff>
      <xdr:row>11</xdr:row>
      <xdr:rowOff>76200</xdr:rowOff>
    </xdr:from>
    <xdr:to>
      <xdr:col>8</xdr:col>
      <xdr:colOff>487680</xdr:colOff>
      <xdr:row>15</xdr:row>
      <xdr:rowOff>68580</xdr:rowOff>
    </xdr:to>
    <xdr:sp macro="[0]!cashflow2023.Button1_Click"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543300" y="2087880"/>
          <a:ext cx="1821180" cy="723900"/>
        </a:xfrm>
        <a:prstGeom prst="round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t>FORECASTED CASHFLOW 2023</a:t>
          </a:r>
        </a:p>
      </xdr:txBody>
    </xdr:sp>
    <xdr:clientData/>
  </xdr:twoCellAnchor>
  <xdr:twoCellAnchor>
    <xdr:from>
      <xdr:col>5</xdr:col>
      <xdr:colOff>464820</xdr:colOff>
      <xdr:row>6</xdr:row>
      <xdr:rowOff>45720</xdr:rowOff>
    </xdr:from>
    <xdr:to>
      <xdr:col>8</xdr:col>
      <xdr:colOff>457200</xdr:colOff>
      <xdr:row>8</xdr:row>
      <xdr:rowOff>129540</xdr:rowOff>
    </xdr:to>
    <xdr:sp macro="[0]!cashflow2021.Button1_Click"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3512820" y="1143000"/>
          <a:ext cx="1821180" cy="449580"/>
        </a:xfrm>
        <a:prstGeom prst="round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GB" sz="1800" b="1">
              <a:solidFill>
                <a:schemeClr val="lt1"/>
              </a:solidFill>
              <a:effectLst/>
              <a:latin typeface="+mn-lt"/>
              <a:ea typeface="+mn-ea"/>
              <a:cs typeface="+mn-cs"/>
            </a:rPr>
            <a:t>CASHFLOW 2021</a:t>
          </a:r>
          <a:endParaRPr lang="en-GB" sz="1800" b="1">
            <a:effectLst/>
          </a:endParaRPr>
        </a:p>
        <a:p>
          <a:pPr algn="l"/>
          <a:endParaRPr lang="en-GB" sz="1100"/>
        </a:p>
      </xdr:txBody>
    </xdr:sp>
    <xdr:clientData/>
  </xdr:twoCellAnchor>
  <xdr:twoCellAnchor>
    <xdr:from>
      <xdr:col>5</xdr:col>
      <xdr:colOff>487680</xdr:colOff>
      <xdr:row>8</xdr:row>
      <xdr:rowOff>152400</xdr:rowOff>
    </xdr:from>
    <xdr:to>
      <xdr:col>8</xdr:col>
      <xdr:colOff>480060</xdr:colOff>
      <xdr:row>11</xdr:row>
      <xdr:rowOff>53340</xdr:rowOff>
    </xdr:to>
    <xdr:sp macro="[0]!cashflow2022.Button1_Click"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3535680" y="1615440"/>
          <a:ext cx="1821180" cy="449580"/>
        </a:xfrm>
        <a:prstGeom prst="round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800" b="1">
              <a:solidFill>
                <a:schemeClr val="lt1"/>
              </a:solidFill>
              <a:effectLst/>
              <a:latin typeface="+mn-lt"/>
              <a:ea typeface="+mn-ea"/>
              <a:cs typeface="+mn-cs"/>
            </a:rPr>
            <a:t>CASHFLOW 2022</a:t>
          </a:r>
          <a:endParaRPr lang="en-GB" sz="1800" b="1">
            <a:effectLst/>
          </a:endParaRPr>
        </a:p>
        <a:p>
          <a:pPr algn="l"/>
          <a:endParaRPr lang="en-GB" sz="1100"/>
        </a:p>
      </xdr:txBody>
    </xdr:sp>
    <xdr:clientData/>
  </xdr:twoCellAnchor>
  <xdr:twoCellAnchor>
    <xdr:from>
      <xdr:col>11</xdr:col>
      <xdr:colOff>236220</xdr:colOff>
      <xdr:row>8</xdr:row>
      <xdr:rowOff>38100</xdr:rowOff>
    </xdr:from>
    <xdr:to>
      <xdr:col>11</xdr:col>
      <xdr:colOff>510540</xdr:colOff>
      <xdr:row>8</xdr:row>
      <xdr:rowOff>129540</xdr:rowOff>
    </xdr:to>
    <xdr:sp macro="" textlink="">
      <xdr:nvSpPr>
        <xdr:cNvPr id="15" name="Arrow: Right 14">
          <a:extLst>
            <a:ext uri="{FF2B5EF4-FFF2-40B4-BE49-F238E27FC236}">
              <a16:creationId xmlns:a16="http://schemas.microsoft.com/office/drawing/2014/main" id="{00000000-0008-0000-0000-00000F000000}"/>
            </a:ext>
          </a:extLst>
        </xdr:cNvPr>
        <xdr:cNvSpPr/>
      </xdr:nvSpPr>
      <xdr:spPr>
        <a:xfrm>
          <a:off x="6941820" y="150114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30480</xdr:colOff>
      <xdr:row>0</xdr:row>
      <xdr:rowOff>22860</xdr:rowOff>
    </xdr:from>
    <xdr:to>
      <xdr:col>20</xdr:col>
      <xdr:colOff>22860</xdr:colOff>
      <xdr:row>25</xdr:row>
      <xdr:rowOff>15240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6126480" y="22860"/>
          <a:ext cx="6088380" cy="4564380"/>
          <a:chOff x="6126480" y="22860"/>
          <a:chExt cx="6088380" cy="4564380"/>
        </a:xfrm>
      </xdr:grpSpPr>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126480" y="22860"/>
            <a:ext cx="6088380" cy="4564380"/>
          </a:xfrm>
          <a:prstGeom prst="rect">
            <a:avLst/>
          </a:prstGeom>
          <a:solidFill>
            <a:schemeClr val="bg1">
              <a:lumMod val="85000"/>
            </a:schemeClr>
          </a:solidFill>
          <a:ln w="349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User</a:t>
            </a:r>
            <a:r>
              <a:rPr lang="en-GB" sz="1800" b="1" baseline="0"/>
              <a:t> Guide</a:t>
            </a:r>
          </a:p>
          <a:p>
            <a:endParaRPr lang="en-GB" sz="1600" baseline="0"/>
          </a:p>
          <a:p>
            <a:endParaRPr lang="en-GB" sz="1600"/>
          </a:p>
        </xdr:txBody>
      </xdr:sp>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6720840" y="525780"/>
            <a:ext cx="4678680" cy="38862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GB" sz="1100"/>
              <a:t>          </a:t>
            </a:r>
          </a:p>
          <a:p>
            <a:pPr algn="l"/>
            <a:r>
              <a:rPr lang="en-GB" sz="1100"/>
              <a:t>         The tabs in the</a:t>
            </a:r>
            <a:r>
              <a:rPr lang="en-GB" sz="1100" baseline="0"/>
              <a:t> Menu section will direct to the most important sheets in this spreadsheet.</a:t>
            </a:r>
          </a:p>
          <a:p>
            <a:pPr algn="l"/>
            <a:endParaRPr lang="en-GB" sz="1100" baseline="0"/>
          </a:p>
          <a:p>
            <a:pPr algn="l"/>
            <a:r>
              <a:rPr lang="en-GB" sz="1100" baseline="0"/>
              <a:t>         All the Assumptions that were taken to make calculations and forcasting is in the 'Documentaion' sheet.</a:t>
            </a:r>
          </a:p>
          <a:p>
            <a:pPr algn="l"/>
            <a:endParaRPr lang="en-GB" sz="1100" baseline="0"/>
          </a:p>
          <a:p>
            <a:pPr algn="l"/>
            <a:r>
              <a:rPr lang="en-GB" sz="1100" baseline="0"/>
              <a:t>         Only the main sheets are kept to be seen. User can unhide the sheets if he or she wants to refer them.</a:t>
            </a:r>
          </a:p>
          <a:p>
            <a:pPr algn="l"/>
            <a:endParaRPr lang="en-GB" sz="1100" baseline="0"/>
          </a:p>
          <a:p>
            <a:pPr algn="l"/>
            <a:r>
              <a:rPr lang="en-GB" sz="1100" baseline="0"/>
              <a:t>        All the sheets with cashflows are protected so that the functions won't change.</a:t>
            </a:r>
          </a:p>
          <a:p>
            <a:pPr algn="l"/>
            <a:endParaRPr lang="en-GB" sz="1100" baseline="0"/>
          </a:p>
          <a:p>
            <a:pPr algn="l"/>
            <a:r>
              <a:rPr lang="en-GB" sz="1100" baseline="0"/>
              <a:t>        Forecasted cashflow has  dynamic functions with drop down list to select Flat Delivery Rate/Per Case Delivery Rate and Discounted Sales/Without Discounted Sales plus a dedicated cell to change profit margins.</a:t>
            </a:r>
          </a:p>
          <a:p>
            <a:pPr algn="l"/>
            <a:endParaRPr lang="en-GB" sz="1100" baseline="0"/>
          </a:p>
          <a:p>
            <a:pPr algn="l"/>
            <a:r>
              <a:rPr lang="en-GB" sz="1100" baseline="0"/>
              <a:t>         Notes are  provided when nessaccery for some cells.</a:t>
            </a:r>
          </a:p>
          <a:p>
            <a:pPr algn="l"/>
            <a:endParaRPr lang="en-GB" sz="1100" baseline="0"/>
          </a:p>
          <a:p>
            <a:pPr algn="l"/>
            <a:endParaRPr lang="en-GB" sz="1100" baseline="0"/>
          </a:p>
          <a:p>
            <a:pPr algn="l"/>
            <a:endParaRPr lang="en-GB" sz="1100" baseline="0"/>
          </a:p>
          <a:p>
            <a:pPr algn="l"/>
            <a:endParaRPr lang="en-GB" sz="1100" baseline="0"/>
          </a:p>
        </xdr:txBody>
      </xdr:sp>
      <xdr:sp macro="" textlink="">
        <xdr:nvSpPr>
          <xdr:cNvPr id="14" name="Arrow: Right 13">
            <a:extLst>
              <a:ext uri="{FF2B5EF4-FFF2-40B4-BE49-F238E27FC236}">
                <a16:creationId xmlns:a16="http://schemas.microsoft.com/office/drawing/2014/main" id="{00000000-0008-0000-0000-00000E000000}"/>
              </a:ext>
            </a:extLst>
          </xdr:cNvPr>
          <xdr:cNvSpPr/>
        </xdr:nvSpPr>
        <xdr:spPr>
          <a:xfrm>
            <a:off x="6941820" y="200406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Arrow: Right 15">
            <a:extLst>
              <a:ext uri="{FF2B5EF4-FFF2-40B4-BE49-F238E27FC236}">
                <a16:creationId xmlns:a16="http://schemas.microsoft.com/office/drawing/2014/main" id="{00000000-0008-0000-0000-000010000000}"/>
              </a:ext>
            </a:extLst>
          </xdr:cNvPr>
          <xdr:cNvSpPr/>
        </xdr:nvSpPr>
        <xdr:spPr>
          <a:xfrm>
            <a:off x="6941820" y="302514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 name="Arrow: Right 16">
            <a:extLst>
              <a:ext uri="{FF2B5EF4-FFF2-40B4-BE49-F238E27FC236}">
                <a16:creationId xmlns:a16="http://schemas.microsoft.com/office/drawing/2014/main" id="{00000000-0008-0000-0000-000011000000}"/>
              </a:ext>
            </a:extLst>
          </xdr:cNvPr>
          <xdr:cNvSpPr/>
        </xdr:nvSpPr>
        <xdr:spPr>
          <a:xfrm>
            <a:off x="6949440" y="99060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11</xdr:col>
      <xdr:colOff>220980</xdr:colOff>
      <xdr:row>13</xdr:row>
      <xdr:rowOff>129540</xdr:rowOff>
    </xdr:from>
    <xdr:to>
      <xdr:col>11</xdr:col>
      <xdr:colOff>495300</xdr:colOff>
      <xdr:row>14</xdr:row>
      <xdr:rowOff>38100</xdr:rowOff>
    </xdr:to>
    <xdr:sp macro="" textlink="">
      <xdr:nvSpPr>
        <xdr:cNvPr id="18" name="Arrow: Right 17">
          <a:extLst>
            <a:ext uri="{FF2B5EF4-FFF2-40B4-BE49-F238E27FC236}">
              <a16:creationId xmlns:a16="http://schemas.microsoft.com/office/drawing/2014/main" id="{00000000-0008-0000-0000-000012000000}"/>
            </a:ext>
          </a:extLst>
        </xdr:cNvPr>
        <xdr:cNvSpPr/>
      </xdr:nvSpPr>
      <xdr:spPr>
        <a:xfrm>
          <a:off x="6926580" y="250698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236220</xdr:colOff>
      <xdr:row>8</xdr:row>
      <xdr:rowOff>45720</xdr:rowOff>
    </xdr:from>
    <xdr:to>
      <xdr:col>11</xdr:col>
      <xdr:colOff>510540</xdr:colOff>
      <xdr:row>8</xdr:row>
      <xdr:rowOff>137160</xdr:rowOff>
    </xdr:to>
    <xdr:sp macro="" textlink="">
      <xdr:nvSpPr>
        <xdr:cNvPr id="20" name="Arrow: Right 19">
          <a:extLst>
            <a:ext uri="{FF2B5EF4-FFF2-40B4-BE49-F238E27FC236}">
              <a16:creationId xmlns:a16="http://schemas.microsoft.com/office/drawing/2014/main" id="{00000000-0008-0000-0000-000014000000}"/>
            </a:ext>
          </a:extLst>
        </xdr:cNvPr>
        <xdr:cNvSpPr/>
      </xdr:nvSpPr>
      <xdr:spPr>
        <a:xfrm>
          <a:off x="6941820" y="150876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259080</xdr:colOff>
      <xdr:row>21</xdr:row>
      <xdr:rowOff>38100</xdr:rowOff>
    </xdr:from>
    <xdr:to>
      <xdr:col>11</xdr:col>
      <xdr:colOff>533400</xdr:colOff>
      <xdr:row>21</xdr:row>
      <xdr:rowOff>129540</xdr:rowOff>
    </xdr:to>
    <xdr:sp macro="" textlink="">
      <xdr:nvSpPr>
        <xdr:cNvPr id="21" name="Arrow: Right 20">
          <a:extLst>
            <a:ext uri="{FF2B5EF4-FFF2-40B4-BE49-F238E27FC236}">
              <a16:creationId xmlns:a16="http://schemas.microsoft.com/office/drawing/2014/main" id="{00000000-0008-0000-0000-000015000000}"/>
            </a:ext>
          </a:extLst>
        </xdr:cNvPr>
        <xdr:cNvSpPr/>
      </xdr:nvSpPr>
      <xdr:spPr>
        <a:xfrm>
          <a:off x="6964680" y="3878580"/>
          <a:ext cx="274320" cy="914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152400</xdr:colOff>
      <xdr:row>21</xdr:row>
      <xdr:rowOff>68580</xdr:rowOff>
    </xdr:from>
    <xdr:to>
      <xdr:col>22</xdr:col>
      <xdr:colOff>601980</xdr:colOff>
      <xdr:row>24</xdr:row>
      <xdr:rowOff>152400</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12344400" y="3909060"/>
          <a:ext cx="1668780" cy="6324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bg1"/>
              </a:solidFill>
            </a:rPr>
            <a:t>STUDENT NO- 22373146</a:t>
          </a:r>
        </a:p>
        <a:p>
          <a:pPr algn="l"/>
          <a:endParaRPr lang="en-GB" sz="1100" b="1">
            <a:solidFill>
              <a:schemeClr val="bg1"/>
            </a:solidFill>
          </a:endParaRPr>
        </a:p>
        <a:p>
          <a:pPr algn="l"/>
          <a:r>
            <a:rPr lang="en-GB" sz="1100" b="1">
              <a:solidFill>
                <a:schemeClr val="bg1"/>
              </a:solidFill>
            </a:rPr>
            <a:t>MODULE-</a:t>
          </a:r>
          <a:r>
            <a:rPr lang="en-GB" sz="1100" b="1" baseline="0">
              <a:solidFill>
                <a:schemeClr val="bg1"/>
              </a:solidFill>
            </a:rPr>
            <a:t> </a:t>
          </a:r>
          <a:r>
            <a:rPr lang="en-GB" sz="1100" b="1">
              <a:solidFill>
                <a:schemeClr val="bg1"/>
              </a:solidFill>
              <a:effectLst/>
              <a:latin typeface="+mn-lt"/>
              <a:ea typeface="+mn-ea"/>
              <a:cs typeface="+mn-cs"/>
            </a:rPr>
            <a:t>BNM819</a:t>
          </a:r>
          <a:endParaRPr lang="en-GB"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457200</xdr:colOff>
      <xdr:row>2</xdr:row>
      <xdr:rowOff>76200</xdr:rowOff>
    </xdr:from>
    <xdr:to>
      <xdr:col>0</xdr:col>
      <xdr:colOff>541020</xdr:colOff>
      <xdr:row>2</xdr:row>
      <xdr:rowOff>144780</xdr:rowOff>
    </xdr:to>
    <xdr:sp macro="" textlink="">
      <xdr:nvSpPr>
        <xdr:cNvPr id="2" name="Star: 5 Points 1">
          <a:extLst>
            <a:ext uri="{FF2B5EF4-FFF2-40B4-BE49-F238E27FC236}">
              <a16:creationId xmlns:a16="http://schemas.microsoft.com/office/drawing/2014/main" id="{00000000-0008-0000-0100-000002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3</xdr:row>
      <xdr:rowOff>76200</xdr:rowOff>
    </xdr:from>
    <xdr:to>
      <xdr:col>0</xdr:col>
      <xdr:colOff>541020</xdr:colOff>
      <xdr:row>3</xdr:row>
      <xdr:rowOff>144780</xdr:rowOff>
    </xdr:to>
    <xdr:sp macro="" textlink="">
      <xdr:nvSpPr>
        <xdr:cNvPr id="3" name="Star: 5 Points 2">
          <a:extLst>
            <a:ext uri="{FF2B5EF4-FFF2-40B4-BE49-F238E27FC236}">
              <a16:creationId xmlns:a16="http://schemas.microsoft.com/office/drawing/2014/main" id="{00000000-0008-0000-0100-000003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4</xdr:row>
      <xdr:rowOff>76200</xdr:rowOff>
    </xdr:from>
    <xdr:to>
      <xdr:col>0</xdr:col>
      <xdr:colOff>541020</xdr:colOff>
      <xdr:row>4</xdr:row>
      <xdr:rowOff>144780</xdr:rowOff>
    </xdr:to>
    <xdr:sp macro="" textlink="">
      <xdr:nvSpPr>
        <xdr:cNvPr id="4" name="Star: 5 Points 3">
          <a:extLst>
            <a:ext uri="{FF2B5EF4-FFF2-40B4-BE49-F238E27FC236}">
              <a16:creationId xmlns:a16="http://schemas.microsoft.com/office/drawing/2014/main" id="{00000000-0008-0000-0100-000004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5</xdr:row>
      <xdr:rowOff>76200</xdr:rowOff>
    </xdr:from>
    <xdr:to>
      <xdr:col>0</xdr:col>
      <xdr:colOff>541020</xdr:colOff>
      <xdr:row>5</xdr:row>
      <xdr:rowOff>144780</xdr:rowOff>
    </xdr:to>
    <xdr:sp macro="" textlink="">
      <xdr:nvSpPr>
        <xdr:cNvPr id="5" name="Star: 5 Points 4">
          <a:extLst>
            <a:ext uri="{FF2B5EF4-FFF2-40B4-BE49-F238E27FC236}">
              <a16:creationId xmlns:a16="http://schemas.microsoft.com/office/drawing/2014/main" id="{00000000-0008-0000-0100-000005000000}"/>
            </a:ext>
          </a:extLst>
        </xdr:cNvPr>
        <xdr:cNvSpPr/>
      </xdr:nvSpPr>
      <xdr:spPr>
        <a:xfrm>
          <a:off x="457200" y="62484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6</xdr:row>
      <xdr:rowOff>76200</xdr:rowOff>
    </xdr:from>
    <xdr:to>
      <xdr:col>0</xdr:col>
      <xdr:colOff>541020</xdr:colOff>
      <xdr:row>6</xdr:row>
      <xdr:rowOff>144780</xdr:rowOff>
    </xdr:to>
    <xdr:sp macro="" textlink="">
      <xdr:nvSpPr>
        <xdr:cNvPr id="6" name="Star: 5 Points 5">
          <a:extLst>
            <a:ext uri="{FF2B5EF4-FFF2-40B4-BE49-F238E27FC236}">
              <a16:creationId xmlns:a16="http://schemas.microsoft.com/office/drawing/2014/main" id="{00000000-0008-0000-0100-000006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8</xdr:row>
      <xdr:rowOff>76200</xdr:rowOff>
    </xdr:from>
    <xdr:to>
      <xdr:col>0</xdr:col>
      <xdr:colOff>541020</xdr:colOff>
      <xdr:row>8</xdr:row>
      <xdr:rowOff>144780</xdr:rowOff>
    </xdr:to>
    <xdr:sp macro="" textlink="">
      <xdr:nvSpPr>
        <xdr:cNvPr id="7" name="Star: 5 Points 6">
          <a:extLst>
            <a:ext uri="{FF2B5EF4-FFF2-40B4-BE49-F238E27FC236}">
              <a16:creationId xmlns:a16="http://schemas.microsoft.com/office/drawing/2014/main" id="{00000000-0008-0000-0100-000007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9</xdr:row>
      <xdr:rowOff>76200</xdr:rowOff>
    </xdr:from>
    <xdr:to>
      <xdr:col>0</xdr:col>
      <xdr:colOff>541020</xdr:colOff>
      <xdr:row>9</xdr:row>
      <xdr:rowOff>144780</xdr:rowOff>
    </xdr:to>
    <xdr:sp macro="" textlink="">
      <xdr:nvSpPr>
        <xdr:cNvPr id="8" name="Star: 5 Points 7">
          <a:extLst>
            <a:ext uri="{FF2B5EF4-FFF2-40B4-BE49-F238E27FC236}">
              <a16:creationId xmlns:a16="http://schemas.microsoft.com/office/drawing/2014/main" id="{00000000-0008-0000-0100-000008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10</xdr:row>
      <xdr:rowOff>76200</xdr:rowOff>
    </xdr:from>
    <xdr:to>
      <xdr:col>0</xdr:col>
      <xdr:colOff>541020</xdr:colOff>
      <xdr:row>10</xdr:row>
      <xdr:rowOff>144780</xdr:rowOff>
    </xdr:to>
    <xdr:sp macro="" textlink="">
      <xdr:nvSpPr>
        <xdr:cNvPr id="9" name="Star: 5 Points 8">
          <a:extLst>
            <a:ext uri="{FF2B5EF4-FFF2-40B4-BE49-F238E27FC236}">
              <a16:creationId xmlns:a16="http://schemas.microsoft.com/office/drawing/2014/main" id="{00000000-0008-0000-0100-000009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11</xdr:row>
      <xdr:rowOff>76200</xdr:rowOff>
    </xdr:from>
    <xdr:to>
      <xdr:col>0</xdr:col>
      <xdr:colOff>541020</xdr:colOff>
      <xdr:row>11</xdr:row>
      <xdr:rowOff>144780</xdr:rowOff>
    </xdr:to>
    <xdr:sp macro="" textlink="">
      <xdr:nvSpPr>
        <xdr:cNvPr id="10" name="Star: 5 Points 9">
          <a:extLst>
            <a:ext uri="{FF2B5EF4-FFF2-40B4-BE49-F238E27FC236}">
              <a16:creationId xmlns:a16="http://schemas.microsoft.com/office/drawing/2014/main" id="{00000000-0008-0000-0100-00000A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15</xdr:row>
      <xdr:rowOff>76200</xdr:rowOff>
    </xdr:from>
    <xdr:to>
      <xdr:col>0</xdr:col>
      <xdr:colOff>541020</xdr:colOff>
      <xdr:row>15</xdr:row>
      <xdr:rowOff>144780</xdr:rowOff>
    </xdr:to>
    <xdr:sp macro="" textlink="">
      <xdr:nvSpPr>
        <xdr:cNvPr id="11" name="Star: 5 Points 10">
          <a:extLst>
            <a:ext uri="{FF2B5EF4-FFF2-40B4-BE49-F238E27FC236}">
              <a16:creationId xmlns:a16="http://schemas.microsoft.com/office/drawing/2014/main" id="{00000000-0008-0000-0100-00000B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16</xdr:row>
      <xdr:rowOff>76200</xdr:rowOff>
    </xdr:from>
    <xdr:to>
      <xdr:col>0</xdr:col>
      <xdr:colOff>541020</xdr:colOff>
      <xdr:row>16</xdr:row>
      <xdr:rowOff>144780</xdr:rowOff>
    </xdr:to>
    <xdr:sp macro="" textlink="">
      <xdr:nvSpPr>
        <xdr:cNvPr id="12" name="Star: 5 Points 11">
          <a:extLst>
            <a:ext uri="{FF2B5EF4-FFF2-40B4-BE49-F238E27FC236}">
              <a16:creationId xmlns:a16="http://schemas.microsoft.com/office/drawing/2014/main" id="{00000000-0008-0000-0100-00000C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17</xdr:row>
      <xdr:rowOff>76200</xdr:rowOff>
    </xdr:from>
    <xdr:to>
      <xdr:col>0</xdr:col>
      <xdr:colOff>541020</xdr:colOff>
      <xdr:row>17</xdr:row>
      <xdr:rowOff>144780</xdr:rowOff>
    </xdr:to>
    <xdr:sp macro="" textlink="">
      <xdr:nvSpPr>
        <xdr:cNvPr id="13" name="Star: 5 Points 12">
          <a:extLst>
            <a:ext uri="{FF2B5EF4-FFF2-40B4-BE49-F238E27FC236}">
              <a16:creationId xmlns:a16="http://schemas.microsoft.com/office/drawing/2014/main" id="{00000000-0008-0000-0100-00000D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18</xdr:row>
      <xdr:rowOff>76200</xdr:rowOff>
    </xdr:from>
    <xdr:to>
      <xdr:col>0</xdr:col>
      <xdr:colOff>541020</xdr:colOff>
      <xdr:row>18</xdr:row>
      <xdr:rowOff>144780</xdr:rowOff>
    </xdr:to>
    <xdr:sp macro="" textlink="">
      <xdr:nvSpPr>
        <xdr:cNvPr id="14" name="Star: 5 Points 13">
          <a:extLst>
            <a:ext uri="{FF2B5EF4-FFF2-40B4-BE49-F238E27FC236}">
              <a16:creationId xmlns:a16="http://schemas.microsoft.com/office/drawing/2014/main" id="{00000000-0008-0000-0100-00000E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20</xdr:row>
      <xdr:rowOff>76200</xdr:rowOff>
    </xdr:from>
    <xdr:to>
      <xdr:col>0</xdr:col>
      <xdr:colOff>541020</xdr:colOff>
      <xdr:row>20</xdr:row>
      <xdr:rowOff>144780</xdr:rowOff>
    </xdr:to>
    <xdr:sp macro="" textlink="">
      <xdr:nvSpPr>
        <xdr:cNvPr id="15" name="Star: 5 Points 14">
          <a:extLst>
            <a:ext uri="{FF2B5EF4-FFF2-40B4-BE49-F238E27FC236}">
              <a16:creationId xmlns:a16="http://schemas.microsoft.com/office/drawing/2014/main" id="{00000000-0008-0000-0100-00000F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22</xdr:row>
      <xdr:rowOff>76200</xdr:rowOff>
    </xdr:from>
    <xdr:to>
      <xdr:col>0</xdr:col>
      <xdr:colOff>541020</xdr:colOff>
      <xdr:row>22</xdr:row>
      <xdr:rowOff>144780</xdr:rowOff>
    </xdr:to>
    <xdr:sp macro="" textlink="">
      <xdr:nvSpPr>
        <xdr:cNvPr id="16" name="Star: 5 Points 15">
          <a:extLst>
            <a:ext uri="{FF2B5EF4-FFF2-40B4-BE49-F238E27FC236}">
              <a16:creationId xmlns:a16="http://schemas.microsoft.com/office/drawing/2014/main" id="{00000000-0008-0000-0100-000010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457200</xdr:colOff>
      <xdr:row>24</xdr:row>
      <xdr:rowOff>76200</xdr:rowOff>
    </xdr:from>
    <xdr:to>
      <xdr:col>0</xdr:col>
      <xdr:colOff>541020</xdr:colOff>
      <xdr:row>24</xdr:row>
      <xdr:rowOff>144780</xdr:rowOff>
    </xdr:to>
    <xdr:sp macro="" textlink="">
      <xdr:nvSpPr>
        <xdr:cNvPr id="17" name="Star: 5 Points 16">
          <a:extLst>
            <a:ext uri="{FF2B5EF4-FFF2-40B4-BE49-F238E27FC236}">
              <a16:creationId xmlns:a16="http://schemas.microsoft.com/office/drawing/2014/main" id="{00000000-0008-0000-0100-000011000000}"/>
            </a:ext>
          </a:extLst>
        </xdr:cNvPr>
        <xdr:cNvSpPr/>
      </xdr:nvSpPr>
      <xdr:spPr>
        <a:xfrm>
          <a:off x="457200" y="4419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1</xdr:row>
      <xdr:rowOff>83820</xdr:rowOff>
    </xdr:from>
    <xdr:to>
      <xdr:col>10</xdr:col>
      <xdr:colOff>518160</xdr:colOff>
      <xdr:row>1</xdr:row>
      <xdr:rowOff>152400</xdr:rowOff>
    </xdr:to>
    <xdr:sp macro="" textlink="">
      <xdr:nvSpPr>
        <xdr:cNvPr id="20" name="Star: 5 Points 19">
          <a:extLst>
            <a:ext uri="{FF2B5EF4-FFF2-40B4-BE49-F238E27FC236}">
              <a16:creationId xmlns:a16="http://schemas.microsoft.com/office/drawing/2014/main" id="{00000000-0008-0000-0100-000014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2</xdr:row>
      <xdr:rowOff>83820</xdr:rowOff>
    </xdr:from>
    <xdr:to>
      <xdr:col>10</xdr:col>
      <xdr:colOff>518160</xdr:colOff>
      <xdr:row>2</xdr:row>
      <xdr:rowOff>152400</xdr:rowOff>
    </xdr:to>
    <xdr:sp macro="" textlink="">
      <xdr:nvSpPr>
        <xdr:cNvPr id="21" name="Star: 5 Points 20">
          <a:extLst>
            <a:ext uri="{FF2B5EF4-FFF2-40B4-BE49-F238E27FC236}">
              <a16:creationId xmlns:a16="http://schemas.microsoft.com/office/drawing/2014/main" id="{00000000-0008-0000-0100-000015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3</xdr:row>
      <xdr:rowOff>83820</xdr:rowOff>
    </xdr:from>
    <xdr:to>
      <xdr:col>10</xdr:col>
      <xdr:colOff>518160</xdr:colOff>
      <xdr:row>3</xdr:row>
      <xdr:rowOff>152400</xdr:rowOff>
    </xdr:to>
    <xdr:sp macro="" textlink="">
      <xdr:nvSpPr>
        <xdr:cNvPr id="22" name="Star: 5 Points 21">
          <a:extLst>
            <a:ext uri="{FF2B5EF4-FFF2-40B4-BE49-F238E27FC236}">
              <a16:creationId xmlns:a16="http://schemas.microsoft.com/office/drawing/2014/main" id="{00000000-0008-0000-0100-000016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5</xdr:row>
      <xdr:rowOff>83820</xdr:rowOff>
    </xdr:from>
    <xdr:to>
      <xdr:col>10</xdr:col>
      <xdr:colOff>518160</xdr:colOff>
      <xdr:row>5</xdr:row>
      <xdr:rowOff>152400</xdr:rowOff>
    </xdr:to>
    <xdr:sp macro="" textlink="">
      <xdr:nvSpPr>
        <xdr:cNvPr id="23" name="Star: 5 Points 22">
          <a:extLst>
            <a:ext uri="{FF2B5EF4-FFF2-40B4-BE49-F238E27FC236}">
              <a16:creationId xmlns:a16="http://schemas.microsoft.com/office/drawing/2014/main" id="{00000000-0008-0000-0100-000017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7</xdr:row>
      <xdr:rowOff>83820</xdr:rowOff>
    </xdr:from>
    <xdr:to>
      <xdr:col>10</xdr:col>
      <xdr:colOff>518160</xdr:colOff>
      <xdr:row>7</xdr:row>
      <xdr:rowOff>152400</xdr:rowOff>
    </xdr:to>
    <xdr:sp macro="" textlink="">
      <xdr:nvSpPr>
        <xdr:cNvPr id="24" name="Star: 5 Points 23">
          <a:extLst>
            <a:ext uri="{FF2B5EF4-FFF2-40B4-BE49-F238E27FC236}">
              <a16:creationId xmlns:a16="http://schemas.microsoft.com/office/drawing/2014/main" id="{00000000-0008-0000-0100-000018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9</xdr:row>
      <xdr:rowOff>83820</xdr:rowOff>
    </xdr:from>
    <xdr:to>
      <xdr:col>10</xdr:col>
      <xdr:colOff>518160</xdr:colOff>
      <xdr:row>9</xdr:row>
      <xdr:rowOff>152400</xdr:rowOff>
    </xdr:to>
    <xdr:sp macro="" textlink="">
      <xdr:nvSpPr>
        <xdr:cNvPr id="25" name="Star: 5 Points 24">
          <a:extLst>
            <a:ext uri="{FF2B5EF4-FFF2-40B4-BE49-F238E27FC236}">
              <a16:creationId xmlns:a16="http://schemas.microsoft.com/office/drawing/2014/main" id="{00000000-0008-0000-0100-000019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10</xdr:row>
      <xdr:rowOff>83820</xdr:rowOff>
    </xdr:from>
    <xdr:to>
      <xdr:col>10</xdr:col>
      <xdr:colOff>518160</xdr:colOff>
      <xdr:row>10</xdr:row>
      <xdr:rowOff>152400</xdr:rowOff>
    </xdr:to>
    <xdr:sp macro="" textlink="">
      <xdr:nvSpPr>
        <xdr:cNvPr id="26" name="Star: 5 Points 25">
          <a:extLst>
            <a:ext uri="{FF2B5EF4-FFF2-40B4-BE49-F238E27FC236}">
              <a16:creationId xmlns:a16="http://schemas.microsoft.com/office/drawing/2014/main" id="{00000000-0008-0000-0100-00001A000000}"/>
            </a:ext>
          </a:extLst>
        </xdr:cNvPr>
        <xdr:cNvSpPr/>
      </xdr:nvSpPr>
      <xdr:spPr>
        <a:xfrm>
          <a:off x="6530340" y="26670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16</xdr:row>
      <xdr:rowOff>83820</xdr:rowOff>
    </xdr:from>
    <xdr:to>
      <xdr:col>10</xdr:col>
      <xdr:colOff>518160</xdr:colOff>
      <xdr:row>16</xdr:row>
      <xdr:rowOff>152400</xdr:rowOff>
    </xdr:to>
    <xdr:sp macro="" textlink="">
      <xdr:nvSpPr>
        <xdr:cNvPr id="29" name="Star: 5 Points 28">
          <a:extLst>
            <a:ext uri="{FF2B5EF4-FFF2-40B4-BE49-F238E27FC236}">
              <a16:creationId xmlns:a16="http://schemas.microsoft.com/office/drawing/2014/main" id="{00000000-0008-0000-0100-00001D000000}"/>
            </a:ext>
          </a:extLst>
        </xdr:cNvPr>
        <xdr:cNvSpPr/>
      </xdr:nvSpPr>
      <xdr:spPr>
        <a:xfrm>
          <a:off x="6530340" y="227838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18</xdr:row>
      <xdr:rowOff>83820</xdr:rowOff>
    </xdr:from>
    <xdr:to>
      <xdr:col>10</xdr:col>
      <xdr:colOff>518160</xdr:colOff>
      <xdr:row>18</xdr:row>
      <xdr:rowOff>152400</xdr:rowOff>
    </xdr:to>
    <xdr:sp macro="" textlink="">
      <xdr:nvSpPr>
        <xdr:cNvPr id="30" name="Star: 5 Points 29">
          <a:extLst>
            <a:ext uri="{FF2B5EF4-FFF2-40B4-BE49-F238E27FC236}">
              <a16:creationId xmlns:a16="http://schemas.microsoft.com/office/drawing/2014/main" id="{00000000-0008-0000-0100-00001E000000}"/>
            </a:ext>
          </a:extLst>
        </xdr:cNvPr>
        <xdr:cNvSpPr/>
      </xdr:nvSpPr>
      <xdr:spPr>
        <a:xfrm>
          <a:off x="6530340" y="264414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350520</xdr:colOff>
      <xdr:row>2</xdr:row>
      <xdr:rowOff>83820</xdr:rowOff>
    </xdr:from>
    <xdr:to>
      <xdr:col>23</xdr:col>
      <xdr:colOff>342900</xdr:colOff>
      <xdr:row>18</xdr:row>
      <xdr:rowOff>45720</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0713720" y="449580"/>
          <a:ext cx="3649980" cy="2887980"/>
        </a:xfrm>
        <a:prstGeom prst="rect">
          <a:avLst/>
        </a:prstGeom>
        <a:solidFill>
          <a:schemeClr val="lt1"/>
        </a:solidFill>
        <a:ln w="571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aseline="0"/>
            <a:t>        </a:t>
          </a:r>
          <a:r>
            <a:rPr lang="en-GB" sz="1100"/>
            <a:t>Introducing a flat delivery rate of</a:t>
          </a:r>
          <a:r>
            <a:rPr lang="en-GB" sz="1100" baseline="0"/>
            <a:t> £14.95 per order will reduce the manufaturing cost and will lead to profits.</a:t>
          </a:r>
        </a:p>
        <a:p>
          <a:pPr algn="l"/>
          <a:endParaRPr lang="en-GB" sz="1100" baseline="0"/>
        </a:p>
        <a:p>
          <a:pPr algn="l"/>
          <a:endParaRPr lang="en-GB" sz="1100" baseline="0"/>
        </a:p>
        <a:p>
          <a:pPr algn="l"/>
          <a:r>
            <a:rPr lang="en-GB" sz="1100" baseline="0"/>
            <a:t>        Provinding discount rates based on number of cases ordered increased the total sales of the company.</a:t>
          </a:r>
        </a:p>
        <a:p>
          <a:pPr algn="l"/>
          <a:endParaRPr lang="en-GB" sz="1100" baseline="0"/>
        </a:p>
        <a:p>
          <a:pPr algn="l"/>
          <a:endParaRPr lang="en-GB" sz="1100" baseline="0"/>
        </a:p>
        <a:p>
          <a:pPr algn="l"/>
          <a:r>
            <a:rPr lang="en-GB" sz="1100" baseline="0"/>
            <a:t>         Without considering the flat delivery rate and the discounted sales, opening a new factory is not viable beacouse company is incuring losses on spending £30,000 on advertising each months and paying the loan interest rates.</a:t>
          </a:r>
        </a:p>
        <a:p>
          <a:pPr algn="l"/>
          <a:r>
            <a:rPr lang="en-GB" sz="1100" baseline="0"/>
            <a:t>If the company is considering on going ahead with the discount rates depending on cases and the considering the flat delivery cost, opening new facility will be viable. </a:t>
          </a:r>
          <a:endParaRPr lang="en-GB" sz="1100"/>
        </a:p>
      </xdr:txBody>
    </xdr:sp>
    <xdr:clientData/>
  </xdr:twoCellAnchor>
  <xdr:twoCellAnchor>
    <xdr:from>
      <xdr:col>17</xdr:col>
      <xdr:colOff>441960</xdr:colOff>
      <xdr:row>6</xdr:row>
      <xdr:rowOff>38100</xdr:rowOff>
    </xdr:from>
    <xdr:to>
      <xdr:col>18</xdr:col>
      <xdr:colOff>45720</xdr:colOff>
      <xdr:row>7</xdr:row>
      <xdr:rowOff>15240</xdr:rowOff>
    </xdr:to>
    <xdr:sp macro="" textlink="">
      <xdr:nvSpPr>
        <xdr:cNvPr id="35" name="Lightning Bolt 34">
          <a:extLst>
            <a:ext uri="{FF2B5EF4-FFF2-40B4-BE49-F238E27FC236}">
              <a16:creationId xmlns:a16="http://schemas.microsoft.com/office/drawing/2014/main" id="{00000000-0008-0000-0100-000023000000}"/>
            </a:ext>
          </a:extLst>
        </xdr:cNvPr>
        <xdr:cNvSpPr/>
      </xdr:nvSpPr>
      <xdr:spPr>
        <a:xfrm>
          <a:off x="10805160" y="1135380"/>
          <a:ext cx="213360" cy="160020"/>
        </a:xfrm>
        <a:prstGeom prst="lightningBol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350520</xdr:colOff>
      <xdr:row>2</xdr:row>
      <xdr:rowOff>83820</xdr:rowOff>
    </xdr:from>
    <xdr:to>
      <xdr:col>17</xdr:col>
      <xdr:colOff>563880</xdr:colOff>
      <xdr:row>3</xdr:row>
      <xdr:rowOff>60960</xdr:rowOff>
    </xdr:to>
    <xdr:sp macro="" textlink="">
      <xdr:nvSpPr>
        <xdr:cNvPr id="36" name="Lightning Bolt 35">
          <a:extLst>
            <a:ext uri="{FF2B5EF4-FFF2-40B4-BE49-F238E27FC236}">
              <a16:creationId xmlns:a16="http://schemas.microsoft.com/office/drawing/2014/main" id="{00000000-0008-0000-0100-000024000000}"/>
            </a:ext>
          </a:extLst>
        </xdr:cNvPr>
        <xdr:cNvSpPr/>
      </xdr:nvSpPr>
      <xdr:spPr>
        <a:xfrm>
          <a:off x="10713720" y="449580"/>
          <a:ext cx="213360" cy="160020"/>
        </a:xfrm>
        <a:prstGeom prst="lightningBol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480060</xdr:colOff>
      <xdr:row>10</xdr:row>
      <xdr:rowOff>7620</xdr:rowOff>
    </xdr:from>
    <xdr:to>
      <xdr:col>18</xdr:col>
      <xdr:colOff>83820</xdr:colOff>
      <xdr:row>10</xdr:row>
      <xdr:rowOff>167640</xdr:rowOff>
    </xdr:to>
    <xdr:sp macro="" textlink="">
      <xdr:nvSpPr>
        <xdr:cNvPr id="37" name="Lightning Bolt 36">
          <a:extLst>
            <a:ext uri="{FF2B5EF4-FFF2-40B4-BE49-F238E27FC236}">
              <a16:creationId xmlns:a16="http://schemas.microsoft.com/office/drawing/2014/main" id="{00000000-0008-0000-0100-000025000000}"/>
            </a:ext>
          </a:extLst>
        </xdr:cNvPr>
        <xdr:cNvSpPr/>
      </xdr:nvSpPr>
      <xdr:spPr>
        <a:xfrm>
          <a:off x="10843260" y="1836420"/>
          <a:ext cx="213360" cy="160020"/>
        </a:xfrm>
        <a:prstGeom prst="lightningBol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434340</xdr:colOff>
      <xdr:row>21</xdr:row>
      <xdr:rowOff>83820</xdr:rowOff>
    </xdr:from>
    <xdr:to>
      <xdr:col>10</xdr:col>
      <xdr:colOff>518160</xdr:colOff>
      <xdr:row>21</xdr:row>
      <xdr:rowOff>152400</xdr:rowOff>
    </xdr:to>
    <xdr:sp macro="" textlink="">
      <xdr:nvSpPr>
        <xdr:cNvPr id="18" name="Star: 5 Points 17">
          <a:extLst>
            <a:ext uri="{FF2B5EF4-FFF2-40B4-BE49-F238E27FC236}">
              <a16:creationId xmlns:a16="http://schemas.microsoft.com/office/drawing/2014/main" id="{00000000-0008-0000-0100-000012000000}"/>
            </a:ext>
          </a:extLst>
        </xdr:cNvPr>
        <xdr:cNvSpPr/>
      </xdr:nvSpPr>
      <xdr:spPr>
        <a:xfrm>
          <a:off x="6530340" y="3375660"/>
          <a:ext cx="83820" cy="685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281940</xdr:colOff>
          <xdr:row>1</xdr:row>
          <xdr:rowOff>15240</xdr:rowOff>
        </xdr:from>
        <xdr:to>
          <xdr:col>19</xdr:col>
          <xdr:colOff>7620</xdr:colOff>
          <xdr:row>7</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Remove double, leading &amp; trailing spaces from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312420</xdr:colOff>
          <xdr:row>8</xdr:row>
          <xdr:rowOff>15240</xdr:rowOff>
        </xdr:from>
        <xdr:to>
          <xdr:col>19</xdr:col>
          <xdr:colOff>30480</xdr:colOff>
          <xdr:row>13</xdr:row>
          <xdr:rowOff>53340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1" u="none" strike="noStrike" baseline="0">
                  <a:solidFill>
                    <a:srgbClr val="000000"/>
                  </a:solidFill>
                  <a:latin typeface="Calibri"/>
                  <a:ea typeface="Calibri"/>
                  <a:cs typeface="Calibri"/>
                </a:rPr>
                <a:t>Proper</a:t>
              </a:r>
              <a:r>
                <a:rPr lang="en-GB" sz="1200" b="0" i="0" u="none" strike="noStrike" baseline="0">
                  <a:solidFill>
                    <a:srgbClr val="000000"/>
                  </a:solidFill>
                  <a:latin typeface="Calibri"/>
                  <a:ea typeface="Calibri"/>
                  <a:cs typeface="Calibri"/>
                </a:rPr>
                <a:t> Function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312420</xdr:colOff>
          <xdr:row>14</xdr:row>
          <xdr:rowOff>22860</xdr:rowOff>
        </xdr:from>
        <xdr:to>
          <xdr:col>19</xdr:col>
          <xdr:colOff>22860</xdr:colOff>
          <xdr:row>19</xdr:row>
          <xdr:rowOff>7620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Gender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19</xdr:row>
          <xdr:rowOff>137160</xdr:rowOff>
        </xdr:from>
        <xdr:to>
          <xdr:col>19</xdr:col>
          <xdr:colOff>30480</xdr:colOff>
          <xdr:row>24</xdr:row>
          <xdr:rowOff>160020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Clean </a:t>
              </a:r>
              <a:r>
                <a:rPr lang="en-GB" sz="1100" b="0" i="1" u="none" strike="noStrike" baseline="0">
                  <a:solidFill>
                    <a:srgbClr val="000000"/>
                  </a:solidFill>
                  <a:latin typeface="Calibri"/>
                  <a:ea typeface="Calibri"/>
                  <a:cs typeface="Calibri"/>
                </a:rPr>
                <a:t>Street</a:t>
              </a:r>
              <a:r>
                <a:rPr lang="en-GB" sz="1100" b="0" i="0" u="none" strike="noStrike" baseline="0">
                  <a:solidFill>
                    <a:srgbClr val="000000"/>
                  </a:solidFill>
                  <a:latin typeface="Calibri"/>
                  <a:ea typeface="Calibri"/>
                  <a:cs typeface="Calibri"/>
                </a:rPr>
                <a:t> Names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30</xdr:col>
      <xdr:colOff>152400</xdr:colOff>
      <xdr:row>0</xdr:row>
      <xdr:rowOff>53340</xdr:rowOff>
    </xdr:from>
    <xdr:to>
      <xdr:col>32</xdr:col>
      <xdr:colOff>160020</xdr:colOff>
      <xdr:row>3</xdr:row>
      <xdr:rowOff>30480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23439120" y="53340"/>
          <a:ext cx="1226820" cy="52578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solidFill>
                <a:schemeClr val="bg1"/>
              </a:solidFill>
            </a:rPr>
            <a:t>TITLE</a:t>
          </a:r>
          <a:r>
            <a:rPr lang="en-GB" sz="1600" b="1" baseline="0">
              <a:solidFill>
                <a:schemeClr val="bg1"/>
              </a:solidFill>
            </a:rPr>
            <a:t> PAGE</a:t>
          </a:r>
          <a:endParaRPr lang="en-GB" sz="1600" b="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91440</xdr:colOff>
      <xdr:row>3</xdr:row>
      <xdr:rowOff>7620</xdr:rowOff>
    </xdr:from>
    <xdr:to>
      <xdr:col>10</xdr:col>
      <xdr:colOff>91440</xdr:colOff>
      <xdr:row>10</xdr:row>
      <xdr:rowOff>15240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579620" y="685800"/>
              <a:ext cx="1828800" cy="12877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76200</xdr:colOff>
      <xdr:row>21</xdr:row>
      <xdr:rowOff>167640</xdr:rowOff>
    </xdr:from>
    <xdr:to>
      <xdr:col>12</xdr:col>
      <xdr:colOff>358140</xdr:colOff>
      <xdr:row>41</xdr:row>
      <xdr:rowOff>68580</xdr:rowOff>
    </xdr:to>
    <mc:AlternateContent xmlns:mc="http://schemas.openxmlformats.org/markup-compatibility/2006" xmlns:a14="http://schemas.microsoft.com/office/drawing/2010/main">
      <mc:Choice Requires="a14">
        <xdr:graphicFrame macro="">
          <xdr:nvGraphicFramePr>
            <xdr:cNvPr id="6" name="Post Code Area">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Post Code Area"/>
            </a:graphicData>
          </a:graphic>
        </xdr:graphicFrame>
      </mc:Choice>
      <mc:Fallback xmlns="">
        <xdr:sp macro="" textlink="">
          <xdr:nvSpPr>
            <xdr:cNvPr id="0" name=""/>
            <xdr:cNvSpPr>
              <a:spLocks noTextEdit="1"/>
            </xdr:cNvSpPr>
          </xdr:nvSpPr>
          <xdr:spPr>
            <a:xfrm>
              <a:off x="2865120" y="4267200"/>
              <a:ext cx="4663440" cy="35585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45720</xdr:colOff>
      <xdr:row>22</xdr:row>
      <xdr:rowOff>15240</xdr:rowOff>
    </xdr:from>
    <xdr:to>
      <xdr:col>17</xdr:col>
      <xdr:colOff>15240</xdr:colOff>
      <xdr:row>35</xdr:row>
      <xdr:rowOff>104775</xdr:rowOff>
    </xdr:to>
    <mc:AlternateContent xmlns:mc="http://schemas.openxmlformats.org/markup-compatibility/2006" xmlns:a14="http://schemas.microsoft.com/office/drawing/2010/main">
      <mc:Choice Requires="a14">
        <xdr:graphicFrame macro="">
          <xdr:nvGraphicFramePr>
            <xdr:cNvPr id="7" name="Year 2">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7627620" y="42976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13</xdr:col>
      <xdr:colOff>220980</xdr:colOff>
      <xdr:row>0</xdr:row>
      <xdr:rowOff>15240</xdr:rowOff>
    </xdr:from>
    <xdr:to>
      <xdr:col>15</xdr:col>
      <xdr:colOff>45720</xdr:colOff>
      <xdr:row>2</xdr:row>
      <xdr:rowOff>7620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10454640" y="15240"/>
          <a:ext cx="1478280" cy="60198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a:solidFill>
                <a:schemeClr val="bg1"/>
              </a:solidFill>
            </a:rPr>
            <a:t>TITLE PAGE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213360</xdr:colOff>
      <xdr:row>0</xdr:row>
      <xdr:rowOff>0</xdr:rowOff>
    </xdr:from>
    <xdr:to>
      <xdr:col>14</xdr:col>
      <xdr:colOff>883920</xdr:colOff>
      <xdr:row>1</xdr:row>
      <xdr:rowOff>175260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0759440" y="0"/>
          <a:ext cx="1478280" cy="60198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a:solidFill>
                <a:schemeClr val="bg1"/>
              </a:solidFill>
            </a:rPr>
            <a:t>TITLE PAGE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182880</xdr:colOff>
      <xdr:row>0</xdr:row>
      <xdr:rowOff>7620</xdr:rowOff>
    </xdr:from>
    <xdr:to>
      <xdr:col>15</xdr:col>
      <xdr:colOff>7620</xdr:colOff>
      <xdr:row>1</xdr:row>
      <xdr:rowOff>167640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10698480" y="7620"/>
          <a:ext cx="1455420" cy="58674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a:solidFill>
                <a:schemeClr val="bg1"/>
              </a:solidFill>
            </a:rPr>
            <a:t>TITLE PAGE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411480</xdr:colOff>
      <xdr:row>0</xdr:row>
      <xdr:rowOff>7620</xdr:rowOff>
    </xdr:from>
    <xdr:to>
      <xdr:col>15</xdr:col>
      <xdr:colOff>22860</xdr:colOff>
      <xdr:row>1</xdr:row>
      <xdr:rowOff>167640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11247120" y="7620"/>
          <a:ext cx="1447800" cy="58674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a:solidFill>
                <a:schemeClr val="bg1"/>
              </a:solidFill>
            </a:rPr>
            <a:t>TITLE PAGE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99060</xdr:colOff>
      <xdr:row>2</xdr:row>
      <xdr:rowOff>163830</xdr:rowOff>
    </xdr:from>
    <xdr:to>
      <xdr:col>18</xdr:col>
      <xdr:colOff>403860</xdr:colOff>
      <xdr:row>17</xdr:row>
      <xdr:rowOff>163830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119360" y="53721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952500</xdr:colOff>
      <xdr:row>0</xdr:row>
      <xdr:rowOff>0</xdr:rowOff>
    </xdr:from>
    <xdr:to>
      <xdr:col>9</xdr:col>
      <xdr:colOff>30480</xdr:colOff>
      <xdr:row>2</xdr:row>
      <xdr:rowOff>167640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E00-000004000000}"/>
            </a:ext>
          </a:extLst>
        </xdr:cNvPr>
        <xdr:cNvSpPr/>
      </xdr:nvSpPr>
      <xdr:spPr>
        <a:xfrm>
          <a:off x="6926580" y="0"/>
          <a:ext cx="1508760" cy="54102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a:solidFill>
                <a:schemeClr val="bg1"/>
              </a:solidFill>
            </a:rPr>
            <a:t>TITLE PAGE</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17</xdr:col>
      <xdr:colOff>122159</xdr:colOff>
      <xdr:row>4</xdr:row>
      <xdr:rowOff>1934</xdr:rowOff>
    </xdr:from>
    <xdr:to>
      <xdr:col>22</xdr:col>
      <xdr:colOff>10887</xdr:colOff>
      <xdr:row>10</xdr:row>
      <xdr:rowOff>93132</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4186502" y="1482391"/>
              <a:ext cx="2479528" cy="12015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446314</xdr:colOff>
      <xdr:row>3</xdr:row>
      <xdr:rowOff>325542</xdr:rowOff>
    </xdr:from>
    <xdr:to>
      <xdr:col>16</xdr:col>
      <xdr:colOff>544287</xdr:colOff>
      <xdr:row>19</xdr:row>
      <xdr:rowOff>1209</xdr:rowOff>
    </xdr:to>
    <xdr:graphicFrame macro="">
      <xdr:nvGraphicFramePr>
        <xdr:cNvPr id="7" name="Chart 6">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133772</xdr:colOff>
      <xdr:row>10</xdr:row>
      <xdr:rowOff>104021</xdr:rowOff>
    </xdr:from>
    <xdr:to>
      <xdr:col>22</xdr:col>
      <xdr:colOff>10886</xdr:colOff>
      <xdr:row>18</xdr:row>
      <xdr:rowOff>137888</xdr:rowOff>
    </xdr:to>
    <mc:AlternateContent xmlns:mc="http://schemas.openxmlformats.org/markup-compatibility/2006" xmlns:a14="http://schemas.microsoft.com/office/drawing/2010/main">
      <mc:Choice Requires="a14">
        <xdr:graphicFrame macro="">
          <xdr:nvGraphicFramePr>
            <xdr:cNvPr id="8" name="Product">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4198115" y="2694821"/>
              <a:ext cx="2467914" cy="15143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45720</xdr:colOff>
      <xdr:row>21</xdr:row>
      <xdr:rowOff>140970</xdr:rowOff>
    </xdr:from>
    <xdr:to>
      <xdr:col>21</xdr:col>
      <xdr:colOff>472440</xdr:colOff>
      <xdr:row>41</xdr:row>
      <xdr:rowOff>43543</xdr:rowOff>
    </xdr:to>
    <xdr:graphicFrame macro="">
      <xdr:nvGraphicFramePr>
        <xdr:cNvPr id="13" name="Chart 12">
          <a:extLst>
            <a:ext uri="{FF2B5EF4-FFF2-40B4-BE49-F238E27FC236}">
              <a16:creationId xmlns:a16="http://schemas.microsoft.com/office/drawing/2014/main" id="{00000000-0008-0000-0F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380999</xdr:colOff>
      <xdr:row>43</xdr:row>
      <xdr:rowOff>14149</xdr:rowOff>
    </xdr:from>
    <xdr:to>
      <xdr:col>21</xdr:col>
      <xdr:colOff>525780</xdr:colOff>
      <xdr:row>58</xdr:row>
      <xdr:rowOff>185055</xdr:rowOff>
    </xdr:to>
    <mc:AlternateContent xmlns:mc="http://schemas.openxmlformats.org/markup-compatibility/2006" xmlns:a14="http://schemas.microsoft.com/office/drawing/2010/main">
      <mc:Choice Requires="a14">
        <xdr:graphicFrame macro="">
          <xdr:nvGraphicFramePr>
            <xdr:cNvPr id="15" name="Year ">
              <a:extLst>
                <a:ext uri="{FF2B5EF4-FFF2-40B4-BE49-F238E27FC236}">
                  <a16:creationId xmlns:a16="http://schemas.microsoft.com/office/drawing/2014/main" id="{00000000-0008-0000-0F00-00000F000000}"/>
                </a:ext>
              </a:extLst>
            </xdr:cNvPr>
            <xdr:cNvGraphicFramePr/>
          </xdr:nvGraphicFramePr>
          <xdr:xfrm>
            <a:off x="0" y="0"/>
            <a:ext cx="0" cy="0"/>
          </xdr:xfrm>
          <a:graphic>
            <a:graphicData uri="http://schemas.microsoft.com/office/drawing/2010/slicer">
              <sle:slicer xmlns:sle="http://schemas.microsoft.com/office/drawing/2010/slicer" name="Year "/>
            </a:graphicData>
          </a:graphic>
        </xdr:graphicFrame>
      </mc:Choice>
      <mc:Fallback xmlns="">
        <xdr:sp macro="" textlink="">
          <xdr:nvSpPr>
            <xdr:cNvPr id="0" name=""/>
            <xdr:cNvSpPr>
              <a:spLocks noTextEdit="1"/>
            </xdr:cNvSpPr>
          </xdr:nvSpPr>
          <xdr:spPr>
            <a:xfrm>
              <a:off x="15512142" y="9081949"/>
              <a:ext cx="1135381" cy="29467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54429</xdr:colOff>
      <xdr:row>43</xdr:row>
      <xdr:rowOff>0</xdr:rowOff>
    </xdr:from>
    <xdr:to>
      <xdr:col>19</xdr:col>
      <xdr:colOff>435429</xdr:colOff>
      <xdr:row>59</xdr:row>
      <xdr:rowOff>10886</xdr:rowOff>
    </xdr:to>
    <xdr:graphicFrame macro="">
      <xdr:nvGraphicFramePr>
        <xdr:cNvPr id="16" name="Chart 15">
          <a:extLst>
            <a:ext uri="{FF2B5EF4-FFF2-40B4-BE49-F238E27FC236}">
              <a16:creationId xmlns:a16="http://schemas.microsoft.com/office/drawing/2014/main" id="{00000000-0008-0000-0F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468086</xdr:colOff>
      <xdr:row>61</xdr:row>
      <xdr:rowOff>27214</xdr:rowOff>
    </xdr:from>
    <xdr:to>
      <xdr:col>21</xdr:col>
      <xdr:colOff>508363</xdr:colOff>
      <xdr:row>75</xdr:row>
      <xdr:rowOff>163285</xdr:rowOff>
    </xdr:to>
    <mc:AlternateContent xmlns:mc="http://schemas.openxmlformats.org/markup-compatibility/2006" xmlns:a14="http://schemas.microsoft.com/office/drawing/2010/main">
      <mc:Choice Requires="a14">
        <xdr:graphicFrame macro="">
          <xdr:nvGraphicFramePr>
            <xdr:cNvPr id="20" name="Product 1">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3999029" y="12567557"/>
              <a:ext cx="2631077" cy="272687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65315</xdr:colOff>
      <xdr:row>61</xdr:row>
      <xdr:rowOff>21772</xdr:rowOff>
    </xdr:from>
    <xdr:to>
      <xdr:col>12</xdr:col>
      <xdr:colOff>250371</xdr:colOff>
      <xdr:row>75</xdr:row>
      <xdr:rowOff>174172</xdr:rowOff>
    </xdr:to>
    <xdr:graphicFrame macro="">
      <xdr:nvGraphicFramePr>
        <xdr:cNvPr id="23" name="Chart 22">
          <a:extLst>
            <a:ext uri="{FF2B5EF4-FFF2-40B4-BE49-F238E27FC236}">
              <a16:creationId xmlns:a16="http://schemas.microsoft.com/office/drawing/2014/main" id="{00000000-0008-0000-0F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283028</xdr:colOff>
      <xdr:row>61</xdr:row>
      <xdr:rowOff>30479</xdr:rowOff>
    </xdr:from>
    <xdr:to>
      <xdr:col>16</xdr:col>
      <xdr:colOff>119743</xdr:colOff>
      <xdr:row>75</xdr:row>
      <xdr:rowOff>163285</xdr:rowOff>
    </xdr:to>
    <mc:AlternateContent xmlns:mc="http://schemas.openxmlformats.org/markup-compatibility/2006" xmlns:a14="http://schemas.microsoft.com/office/drawing/2010/main">
      <mc:Choice Requires="a14">
        <xdr:graphicFrame macro="">
          <xdr:nvGraphicFramePr>
            <xdr:cNvPr id="24" name="Month">
              <a:extLst>
                <a:ext uri="{FF2B5EF4-FFF2-40B4-BE49-F238E27FC236}">
                  <a16:creationId xmlns:a16="http://schemas.microsoft.com/office/drawing/2014/main" id="{00000000-0008-0000-0F00-000018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613571" y="12570822"/>
              <a:ext cx="2677886" cy="27236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435428</xdr:colOff>
      <xdr:row>1</xdr:row>
      <xdr:rowOff>97971</xdr:rowOff>
    </xdr:from>
    <xdr:to>
      <xdr:col>27</xdr:col>
      <xdr:colOff>10886</xdr:colOff>
      <xdr:row>3</xdr:row>
      <xdr:rowOff>130628</xdr:rowOff>
    </xdr:to>
    <xdr:sp macro="" textlink="">
      <xdr:nvSpPr>
        <xdr:cNvPr id="25" name="Rectangle: Rounded Corners 24">
          <a:hlinkClick xmlns:r="http://schemas.openxmlformats.org/officeDocument/2006/relationships" r:id="rId5"/>
          <a:extLst>
            <a:ext uri="{FF2B5EF4-FFF2-40B4-BE49-F238E27FC236}">
              <a16:creationId xmlns:a16="http://schemas.microsoft.com/office/drawing/2014/main" id="{00000000-0008-0000-0F00-000019000000}"/>
            </a:ext>
          </a:extLst>
        </xdr:cNvPr>
        <xdr:cNvSpPr/>
      </xdr:nvSpPr>
      <xdr:spPr>
        <a:xfrm>
          <a:off x="17090571" y="293914"/>
          <a:ext cx="1937658" cy="99060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800">
              <a:solidFill>
                <a:schemeClr val="bg1"/>
              </a:solidFill>
            </a:rPr>
            <a:t>TITLE PAGE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464820</xdr:colOff>
      <xdr:row>0</xdr:row>
      <xdr:rowOff>22860</xdr:rowOff>
    </xdr:from>
    <xdr:to>
      <xdr:col>6</xdr:col>
      <xdr:colOff>2166258</xdr:colOff>
      <xdr:row>1</xdr:row>
      <xdr:rowOff>167640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0546080" y="22860"/>
          <a:ext cx="1701438" cy="47244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a:solidFill>
                <a:schemeClr val="bg1"/>
              </a:solidFill>
            </a:rPr>
            <a:t>TITLE PAGE</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d7\Desktop\FINAL%20ASSIGNMENT.xlsx" TargetMode="External"/><Relationship Id="rId1" Type="http://schemas.openxmlformats.org/officeDocument/2006/relationships/externalLinkPath" Target="/Users/samd7/Desktop/FINAL%20ASSIGNM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NU BAR"/>
      <sheetName val="AssignmentData"/>
      <sheetName val="clean data"/>
      <sheetName val="Organised data"/>
      <sheetName val="MapPivot1"/>
      <sheetName val="MapData"/>
      <sheetName val="DashboardData"/>
      <sheetName val="LinePivot"/>
      <sheetName val="GenderPivot"/>
      <sheetName val="Sheet3"/>
      <sheetName val="ProductPiePivot"/>
      <sheetName val="MapPivot"/>
      <sheetName val="Postcode"/>
      <sheetName val="Sheet4"/>
      <sheetName val="Product monthlyB,D,E"/>
      <sheetName val="Post Code year"/>
      <sheetName val="Values"/>
      <sheetName val="SparklinePivot"/>
      <sheetName val="PRODUCT &amp; MONTH"/>
      <sheetName val="Calculated data"/>
      <sheetName val="Cashflow forecast"/>
      <sheetName val="MCSalesWithDiscount"/>
      <sheetName val="MonteCarloSimulation"/>
      <sheetName val="MCSimulationData"/>
      <sheetName val="Business Rule"/>
      <sheetName val="Dashboard"/>
      <sheetName val="Test Plan"/>
      <sheetName val="FINAL ASSIGN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oda Kaluarachchi" refreshedDate="45104.352969907406" createdVersion="8" refreshedVersion="8" minRefreshableVersion="3" recordCount="1478" xr:uid="{B6905923-9743-473C-AF26-086EDE4473E3}">
  <cacheSource type="worksheet">
    <worksheetSource name="Table1"/>
  </cacheSource>
  <cacheFields count="31">
    <cacheField name="Id" numFmtId="0">
      <sharedItems containsSemiMixedTypes="0" containsString="0" containsNumber="1" containsInteger="1" minValue="1" maxValue="5099"/>
    </cacheField>
    <cacheField name="First Name" numFmtId="0">
      <sharedItems/>
    </cacheField>
    <cacheField name="Last Name" numFmtId="0">
      <sharedItems/>
    </cacheField>
    <cacheField name="Title" numFmtId="0">
      <sharedItems/>
    </cacheField>
    <cacheField name="Gender" numFmtId="0">
      <sharedItems/>
    </cacheField>
    <cacheField name="Credit" numFmtId="0">
      <sharedItems containsSemiMixedTypes="0" containsString="0" containsNumber="1" containsInteger="1" minValue="30" maxValue="90"/>
    </cacheField>
    <cacheField name="Street" numFmtId="0">
      <sharedItems/>
    </cacheField>
    <cacheField name="Town" numFmtId="0">
      <sharedItems/>
    </cacheField>
    <cacheField name="Post Code Area" numFmtId="0">
      <sharedItems count="81">
        <s v="CH"/>
        <s v="HG"/>
        <s v="HP"/>
        <s v="WC"/>
        <s v="TF"/>
        <s v="BL"/>
        <s v="CB"/>
        <s v="RM"/>
        <s v="WN"/>
        <s v="UB"/>
        <s v="HX"/>
        <s v="CW"/>
        <s v="CR"/>
        <s v="PR"/>
        <s v="HS"/>
        <s v="SK"/>
        <s v="DY"/>
        <s v="L"/>
        <s v="NR"/>
        <s v="FK"/>
        <s v="SG"/>
        <s v="WS"/>
        <s v="RH"/>
        <s v="LD"/>
        <s v="FY"/>
        <s v="CO"/>
        <s v="KA"/>
        <s v="LU"/>
        <s v="YO"/>
        <s v="NP"/>
        <s v="AL"/>
        <s v="OL"/>
        <s v="KY"/>
        <s v="WD"/>
        <s v="S"/>
        <s v="ME"/>
        <s v="OX"/>
        <s v="SL"/>
        <s v="IP"/>
        <s v="DH"/>
        <s v="NN"/>
        <s v="BH"/>
        <s v="LA"/>
        <s v="AB"/>
        <s v="TW"/>
        <s v="TS"/>
        <s v="BR"/>
        <s v="CM"/>
        <s v="WR"/>
        <s v="SO"/>
        <s v="DA"/>
        <s v="MK"/>
        <s v="LE"/>
        <s v="DE"/>
        <s v="B"/>
        <s v="CA"/>
        <s v="LS"/>
        <s v="CT"/>
        <s v="DD"/>
        <s v="SN"/>
        <s v="HR"/>
        <s v="NG"/>
        <s v="DT"/>
        <s v="DN"/>
        <s v="SM"/>
        <s v="KW"/>
        <s v="HA"/>
        <s v="IG"/>
        <s v="PL"/>
        <s v="BN"/>
        <s v="GU"/>
        <s v="PE"/>
        <s v="TQ"/>
        <s v="SS"/>
        <s v="ST"/>
        <s v="RG"/>
        <s v="WF"/>
        <s v="BB"/>
        <s v="HD"/>
        <s v="BA"/>
        <s v="G"/>
      </sharedItems>
    </cacheField>
    <cacheField name="Order Date" numFmtId="164">
      <sharedItems containsSemiMixedTypes="0" containsNonDate="0" containsDate="1" containsString="0" minDate="2020-01-01T00:00:00" maxDate="2022-12-30T00:00:00" count="826">
        <d v="2022-07-12T00:00:00"/>
        <d v="2022-10-31T00:00:00"/>
        <d v="2022-03-31T00:00:00"/>
        <d v="2020-07-13T00:00:00"/>
        <d v="2022-07-31T00:00:00"/>
        <d v="2021-12-18T00:00:00"/>
        <d v="2020-11-25T00:00:00"/>
        <d v="2021-03-26T00:00:00"/>
        <d v="2021-09-16T00:00:00"/>
        <d v="2021-01-06T00:00:00"/>
        <d v="2020-04-23T00:00:00"/>
        <d v="2021-10-21T00:00:00"/>
        <d v="2021-06-27T00:00:00"/>
        <d v="2021-09-27T00:00:00"/>
        <d v="2021-03-11T00:00:00"/>
        <d v="2022-01-16T00:00:00"/>
        <d v="2020-07-24T00:00:00"/>
        <d v="2020-12-25T00:00:00"/>
        <d v="2021-05-30T00:00:00"/>
        <d v="2020-10-23T00:00:00"/>
        <d v="2022-09-25T00:00:00"/>
        <d v="2022-05-25T00:00:00"/>
        <d v="2020-08-28T00:00:00"/>
        <d v="2020-09-10T00:00:00"/>
        <d v="2020-03-05T00:00:00"/>
        <d v="2020-08-07T00:00:00"/>
        <d v="2021-08-17T00:00:00"/>
        <d v="2021-09-26T00:00:00"/>
        <d v="2021-05-31T00:00:00"/>
        <d v="2020-11-06T00:00:00"/>
        <d v="2020-12-06T00:00:00"/>
        <d v="2022-09-19T00:00:00"/>
        <d v="2021-01-22T00:00:00"/>
        <d v="2022-02-24T00:00:00"/>
        <d v="2022-05-22T00:00:00"/>
        <d v="2021-07-23T00:00:00"/>
        <d v="2020-03-06T00:00:00"/>
        <d v="2020-03-15T00:00:00"/>
        <d v="2022-09-09T00:00:00"/>
        <d v="2022-04-20T00:00:00"/>
        <d v="2022-01-20T00:00:00"/>
        <d v="2020-04-28T00:00:00"/>
        <d v="2021-10-30T00:00:00"/>
        <d v="2020-04-07T00:00:00"/>
        <d v="2020-11-01T00:00:00"/>
        <d v="2022-01-04T00:00:00"/>
        <d v="2020-06-07T00:00:00"/>
        <d v="2022-11-12T00:00:00"/>
        <d v="2022-11-16T00:00:00"/>
        <d v="2020-10-17T00:00:00"/>
        <d v="2021-07-28T00:00:00"/>
        <d v="2021-10-26T00:00:00"/>
        <d v="2021-02-25T00:00:00"/>
        <d v="2021-01-26T00:00:00"/>
        <d v="2021-04-25T00:00:00"/>
        <d v="2021-01-02T00:00:00"/>
        <d v="2020-08-06T00:00:00"/>
        <d v="2020-08-11T00:00:00"/>
        <d v="2021-08-09T00:00:00"/>
        <d v="2021-09-10T00:00:00"/>
        <d v="2020-08-22T00:00:00"/>
        <d v="2021-11-24T00:00:00"/>
        <d v="2021-09-23T00:00:00"/>
        <d v="2022-04-02T00:00:00"/>
        <d v="2021-11-07T00:00:00"/>
        <d v="2021-12-14T00:00:00"/>
        <d v="2020-11-23T00:00:00"/>
        <d v="2021-01-18T00:00:00"/>
        <d v="2021-01-23T00:00:00"/>
        <d v="2022-01-19T00:00:00"/>
        <d v="2020-11-29T00:00:00"/>
        <d v="2020-01-16T00:00:00"/>
        <d v="2021-03-17T00:00:00"/>
        <d v="2022-09-22T00:00:00"/>
        <d v="2021-04-22T00:00:00"/>
        <d v="2020-01-26T00:00:00"/>
        <d v="2022-04-30T00:00:00"/>
        <d v="2021-02-08T00:00:00"/>
        <d v="2022-07-27T00:00:00"/>
        <d v="2021-12-31T00:00:00"/>
        <d v="2021-06-25T00:00:00"/>
        <d v="2021-03-06T00:00:00"/>
        <d v="2021-11-09T00:00:00"/>
        <d v="2022-09-01T00:00:00"/>
        <d v="2020-07-11T00:00:00"/>
        <d v="2022-05-20T00:00:00"/>
        <d v="2021-12-26T00:00:00"/>
        <d v="2022-12-25T00:00:00"/>
        <d v="2020-05-02T00:00:00"/>
        <d v="2022-12-04T00:00:00"/>
        <d v="2021-02-22T00:00:00"/>
        <d v="2021-06-11T00:00:00"/>
        <d v="2022-01-12T00:00:00"/>
        <d v="2022-09-13T00:00:00"/>
        <d v="2022-09-16T00:00:00"/>
        <d v="2020-01-31T00:00:00"/>
        <d v="2021-03-03T00:00:00"/>
        <d v="2020-03-08T00:00:00"/>
        <d v="2020-04-16T00:00:00"/>
        <d v="2022-10-19T00:00:00"/>
        <d v="2021-09-12T00:00:00"/>
        <d v="2020-01-21T00:00:00"/>
        <d v="2022-06-15T00:00:00"/>
        <d v="2021-08-22T00:00:00"/>
        <d v="2022-10-26T00:00:00"/>
        <d v="2020-07-30T00:00:00"/>
        <d v="2020-10-01T00:00:00"/>
        <d v="2020-02-28T00:00:00"/>
        <d v="2020-04-03T00:00:00"/>
        <d v="2020-12-01T00:00:00"/>
        <d v="2020-08-08T00:00:00"/>
        <d v="2022-05-17T00:00:00"/>
        <d v="2021-12-16T00:00:00"/>
        <d v="2022-05-26T00:00:00"/>
        <d v="2022-03-24T00:00:00"/>
        <d v="2022-05-03T00:00:00"/>
        <d v="2020-06-29T00:00:00"/>
        <d v="2022-10-08T00:00:00"/>
        <d v="2020-06-01T00:00:00"/>
        <d v="2021-12-07T00:00:00"/>
        <d v="2020-07-07T00:00:00"/>
        <d v="2020-07-12T00:00:00"/>
        <d v="2022-11-22T00:00:00"/>
        <d v="2021-02-16T00:00:00"/>
        <d v="2022-07-24T00:00:00"/>
        <d v="2020-04-29T00:00:00"/>
        <d v="2021-01-27T00:00:00"/>
        <d v="2021-07-26T00:00:00"/>
        <d v="2022-10-30T00:00:00"/>
        <d v="2021-12-05T00:00:00"/>
        <d v="2022-03-02T00:00:00"/>
        <d v="2022-02-05T00:00:00"/>
        <d v="2022-11-20T00:00:00"/>
        <d v="2020-02-26T00:00:00"/>
        <d v="2022-07-01T00:00:00"/>
        <d v="2020-07-01T00:00:00"/>
        <d v="2020-04-14T00:00:00"/>
        <d v="2020-08-12T00:00:00"/>
        <d v="2020-05-18T00:00:00"/>
        <d v="2020-03-17T00:00:00"/>
        <d v="2022-06-21T00:00:00"/>
        <d v="2020-07-27T00:00:00"/>
        <d v="2020-10-20T00:00:00"/>
        <d v="2020-01-01T00:00:00"/>
        <d v="2022-08-26T00:00:00"/>
        <d v="2020-10-28T00:00:00"/>
        <d v="2021-02-02T00:00:00"/>
        <d v="2020-10-06T00:00:00"/>
        <d v="2020-06-05T00:00:00"/>
        <d v="2021-10-14T00:00:00"/>
        <d v="2022-01-11T00:00:00"/>
        <d v="2020-05-23T00:00:00"/>
        <d v="2022-12-22T00:00:00"/>
        <d v="2020-10-27T00:00:00"/>
        <d v="2020-04-09T00:00:00"/>
        <d v="2021-09-06T00:00:00"/>
        <d v="2020-05-31T00:00:00"/>
        <d v="2020-02-08T00:00:00"/>
        <d v="2021-04-06T00:00:00"/>
        <d v="2022-12-18T00:00:00"/>
        <d v="2021-08-13T00:00:00"/>
        <d v="2022-02-19T00:00:00"/>
        <d v="2020-11-18T00:00:00"/>
        <d v="2022-07-23T00:00:00"/>
        <d v="2022-01-03T00:00:00"/>
        <d v="2020-09-01T00:00:00"/>
        <d v="2020-09-30T00:00:00"/>
        <d v="2021-05-03T00:00:00"/>
        <d v="2020-09-11T00:00:00"/>
        <d v="2020-11-15T00:00:00"/>
        <d v="2022-08-22T00:00:00"/>
        <d v="2022-04-23T00:00:00"/>
        <d v="2021-08-19T00:00:00"/>
        <d v="2021-09-24T00:00:00"/>
        <d v="2022-02-28T00:00:00"/>
        <d v="2022-11-08T00:00:00"/>
        <d v="2020-12-11T00:00:00"/>
        <d v="2022-07-19T00:00:00"/>
        <d v="2022-08-29T00:00:00"/>
        <d v="2022-07-04T00:00:00"/>
        <d v="2020-04-01T00:00:00"/>
        <d v="2022-10-10T00:00:00"/>
        <d v="2020-02-18T00:00:00"/>
        <d v="2021-08-20T00:00:00"/>
        <d v="2022-04-29T00:00:00"/>
        <d v="2022-05-29T00:00:00"/>
        <d v="2020-03-31T00:00:00"/>
        <d v="2022-07-30T00:00:00"/>
        <d v="2020-01-06T00:00:00"/>
        <d v="2020-08-17T00:00:00"/>
        <d v="2021-04-04T00:00:00"/>
        <d v="2021-07-02T00:00:00"/>
        <d v="2022-04-11T00:00:00"/>
        <d v="2022-08-10T00:00:00"/>
        <d v="2020-10-13T00:00:00"/>
        <d v="2020-12-10T00:00:00"/>
        <d v="2021-11-16T00:00:00"/>
        <d v="2020-02-21T00:00:00"/>
        <d v="2022-04-22T00:00:00"/>
        <d v="2022-01-06T00:00:00"/>
        <d v="2021-01-01T00:00:00"/>
        <d v="2022-09-06T00:00:00"/>
        <d v="2021-06-14T00:00:00"/>
        <d v="2020-12-09T00:00:00"/>
        <d v="2022-05-21T00:00:00"/>
        <d v="2020-07-19T00:00:00"/>
        <d v="2020-03-30T00:00:00"/>
        <d v="2020-11-04T00:00:00"/>
        <d v="2022-07-05T00:00:00"/>
        <d v="2020-10-25T00:00:00"/>
        <d v="2022-08-02T00:00:00"/>
        <d v="2022-05-15T00:00:00"/>
        <d v="2022-10-05T00:00:00"/>
        <d v="2021-07-19T00:00:00"/>
        <d v="2021-09-19T00:00:00"/>
        <d v="2021-05-27T00:00:00"/>
        <d v="2021-12-28T00:00:00"/>
        <d v="2022-02-03T00:00:00"/>
        <d v="2022-09-29T00:00:00"/>
        <d v="2021-09-04T00:00:00"/>
        <d v="2021-07-04T00:00:00"/>
        <d v="2022-11-17T00:00:00"/>
        <d v="2020-08-18T00:00:00"/>
        <d v="2022-06-24T00:00:00"/>
        <d v="2022-11-26T00:00:00"/>
        <d v="2020-11-22T00:00:00"/>
        <d v="2022-10-03T00:00:00"/>
        <d v="2020-09-06T00:00:00"/>
        <d v="2021-09-05T00:00:00"/>
        <d v="2020-03-11T00:00:00"/>
        <d v="2020-10-09T00:00:00"/>
        <d v="2022-02-16T00:00:00"/>
        <d v="2021-11-02T00:00:00"/>
        <d v="2021-02-27T00:00:00"/>
        <d v="2022-08-08T00:00:00"/>
        <d v="2022-05-13T00:00:00"/>
        <d v="2021-03-12T00:00:00"/>
        <d v="2022-12-15T00:00:00"/>
        <d v="2022-12-13T00:00:00"/>
        <d v="2022-03-30T00:00:00"/>
        <d v="2021-01-19T00:00:00"/>
        <d v="2022-05-16T00:00:00"/>
        <d v="2020-10-18T00:00:00"/>
        <d v="2020-03-07T00:00:00"/>
        <d v="2022-07-09T00:00:00"/>
        <d v="2021-12-13T00:00:00"/>
        <d v="2020-09-13T00:00:00"/>
        <d v="2020-06-02T00:00:00"/>
        <d v="2020-06-04T00:00:00"/>
        <d v="2020-12-29T00:00:00"/>
        <d v="2022-05-31T00:00:00"/>
        <d v="2021-08-04T00:00:00"/>
        <d v="2020-04-11T00:00:00"/>
        <d v="2021-06-10T00:00:00"/>
        <d v="2022-07-07T00:00:00"/>
        <d v="2022-12-12T00:00:00"/>
        <d v="2022-09-17T00:00:00"/>
        <d v="2021-06-24T00:00:00"/>
        <d v="2020-10-15T00:00:00"/>
        <d v="2021-12-21T00:00:00"/>
        <d v="2022-06-06T00:00:00"/>
        <d v="2020-10-16T00:00:00"/>
        <d v="2021-11-13T00:00:00"/>
        <d v="2021-12-19T00:00:00"/>
        <d v="2021-01-25T00:00:00"/>
        <d v="2021-10-29T00:00:00"/>
        <d v="2022-10-01T00:00:00"/>
        <d v="2020-05-04T00:00:00"/>
        <d v="2021-12-06T00:00:00"/>
        <d v="2021-02-06T00:00:00"/>
        <d v="2022-08-09T00:00:00"/>
        <d v="2021-12-20T00:00:00"/>
        <d v="2022-04-26T00:00:00"/>
        <d v="2020-10-29T00:00:00"/>
        <d v="2020-01-04T00:00:00"/>
        <d v="2020-01-03T00:00:00"/>
        <d v="2022-10-14T00:00:00"/>
        <d v="2021-08-07T00:00:00"/>
        <d v="2022-06-17T00:00:00"/>
        <d v="2021-09-15T00:00:00"/>
        <d v="2020-06-22T00:00:00"/>
        <d v="2020-04-04T00:00:00"/>
        <d v="2022-09-10T00:00:00"/>
        <d v="2021-01-09T00:00:00"/>
        <d v="2020-04-13T00:00:00"/>
        <d v="2021-01-13T00:00:00"/>
        <d v="2021-08-16T00:00:00"/>
        <d v="2021-10-25T00:00:00"/>
        <d v="2022-08-28T00:00:00"/>
        <d v="2020-07-05T00:00:00"/>
        <d v="2021-07-09T00:00:00"/>
        <d v="2022-08-19T00:00:00"/>
        <d v="2021-02-11T00:00:00"/>
        <d v="2021-01-17T00:00:00"/>
        <d v="2022-02-17T00:00:00"/>
        <d v="2021-08-24T00:00:00"/>
        <d v="2020-09-20T00:00:00"/>
        <d v="2022-02-20T00:00:00"/>
        <d v="2022-05-28T00:00:00"/>
        <d v="2021-06-30T00:00:00"/>
        <d v="2022-02-02T00:00:00"/>
        <d v="2022-12-06T00:00:00"/>
        <d v="2020-05-15T00:00:00"/>
        <d v="2021-08-14T00:00:00"/>
        <d v="2020-08-19T00:00:00"/>
        <d v="2022-01-21T00:00:00"/>
        <d v="2020-08-05T00:00:00"/>
        <d v="2022-06-01T00:00:00"/>
        <d v="2021-11-03T00:00:00"/>
        <d v="2022-01-14T00:00:00"/>
        <d v="2021-12-25T00:00:00"/>
        <d v="2020-02-27T00:00:00"/>
        <d v="2020-10-11T00:00:00"/>
        <d v="2021-07-18T00:00:00"/>
        <d v="2020-03-20T00:00:00"/>
        <d v="2022-04-25T00:00:00"/>
        <d v="2021-07-31T00:00:00"/>
        <d v="2021-07-10T00:00:00"/>
        <d v="2020-09-12T00:00:00"/>
        <d v="2021-06-07T00:00:00"/>
        <d v="2022-05-19T00:00:00"/>
        <d v="2020-03-25T00:00:00"/>
        <d v="2021-03-21T00:00:00"/>
        <d v="2021-07-27T00:00:00"/>
        <d v="2021-02-20T00:00:00"/>
        <d v="2020-04-08T00:00:00"/>
        <d v="2021-06-05T00:00:00"/>
        <d v="2022-06-10T00:00:00"/>
        <d v="2020-07-28T00:00:00"/>
        <d v="2020-08-26T00:00:00"/>
        <d v="2022-02-26T00:00:00"/>
        <d v="2021-08-23T00:00:00"/>
        <d v="2022-05-02T00:00:00"/>
        <d v="2021-11-11T00:00:00"/>
        <d v="2020-05-13T00:00:00"/>
        <d v="2022-11-11T00:00:00"/>
        <d v="2021-04-16T00:00:00"/>
        <d v="2021-03-24T00:00:00"/>
        <d v="2021-04-18T00:00:00"/>
        <d v="2020-05-24T00:00:00"/>
        <d v="2022-11-30T00:00:00"/>
        <d v="2020-04-30T00:00:00"/>
        <d v="2020-08-02T00:00:00"/>
        <d v="2021-08-11T00:00:00"/>
        <d v="2022-10-20T00:00:00"/>
        <d v="2020-06-24T00:00:00"/>
        <d v="2021-11-27T00:00:00"/>
        <d v="2022-03-05T00:00:00"/>
        <d v="2020-08-04T00:00:00"/>
        <d v="2020-11-02T00:00:00"/>
        <d v="2022-08-14T00:00:00"/>
        <d v="2021-11-20T00:00:00"/>
        <d v="2020-06-27T00:00:00"/>
        <d v="2022-11-27T00:00:00"/>
        <d v="2020-09-07T00:00:00"/>
        <d v="2022-11-06T00:00:00"/>
        <d v="2021-08-05T00:00:00"/>
        <d v="2021-09-09T00:00:00"/>
        <d v="2021-06-16T00:00:00"/>
        <d v="2020-04-12T00:00:00"/>
        <d v="2021-01-12T00:00:00"/>
        <d v="2022-04-12T00:00:00"/>
        <d v="2020-04-21T00:00:00"/>
        <d v="2022-09-26T00:00:00"/>
        <d v="2022-07-06T00:00:00"/>
        <d v="2020-03-01T00:00:00"/>
        <d v="2021-03-13T00:00:00"/>
        <d v="2021-04-15T00:00:00"/>
        <d v="2022-08-25T00:00:00"/>
        <d v="2020-06-25T00:00:00"/>
        <d v="2021-06-13T00:00:00"/>
        <d v="2020-10-10T00:00:00"/>
        <d v="2021-06-15T00:00:00"/>
        <d v="2020-12-19T00:00:00"/>
        <d v="2022-10-22T00:00:00"/>
        <d v="2020-05-12T00:00:00"/>
        <d v="2021-05-15T00:00:00"/>
        <d v="2022-06-22T00:00:00"/>
        <d v="2020-10-12T00:00:00"/>
        <d v="2020-09-22T00:00:00"/>
        <d v="2020-03-27T00:00:00"/>
        <d v="2021-02-09T00:00:00"/>
        <d v="2020-10-19T00:00:00"/>
        <d v="2020-06-20T00:00:00"/>
        <d v="2022-10-25T00:00:00"/>
        <d v="2022-08-20T00:00:00"/>
        <d v="2020-07-16T00:00:00"/>
        <d v="2020-04-24T00:00:00"/>
        <d v="2021-12-09T00:00:00"/>
        <d v="2020-09-04T00:00:00"/>
        <d v="2021-09-14T00:00:00"/>
        <d v="2022-09-21T00:00:00"/>
        <d v="2021-09-29T00:00:00"/>
        <d v="2020-10-22T00:00:00"/>
        <d v="2020-12-27T00:00:00"/>
        <d v="2020-07-09T00:00:00"/>
        <d v="2022-03-03T00:00:00"/>
        <d v="2022-05-10T00:00:00"/>
        <d v="2022-10-13T00:00:00"/>
        <d v="2022-09-30T00:00:00"/>
        <d v="2022-06-02T00:00:00"/>
        <d v="2020-09-28T00:00:00"/>
        <d v="2021-01-03T00:00:00"/>
        <d v="2021-05-07T00:00:00"/>
        <d v="2020-10-08T00:00:00"/>
        <d v="2020-08-15T00:00:00"/>
        <d v="2021-10-19T00:00:00"/>
        <d v="2021-12-17T00:00:00"/>
        <d v="2020-04-25T00:00:00"/>
        <d v="2022-11-05T00:00:00"/>
        <d v="2020-01-14T00:00:00"/>
        <d v="2021-01-15T00:00:00"/>
        <d v="2022-03-16T00:00:00"/>
        <d v="2021-11-19T00:00:00"/>
        <d v="2021-03-30T00:00:00"/>
        <d v="2022-01-26T00:00:00"/>
        <d v="2020-02-05T00:00:00"/>
        <d v="2021-05-02T00:00:00"/>
        <d v="2021-02-28T00:00:00"/>
        <d v="2022-09-05T00:00:00"/>
        <d v="2020-06-08T00:00:00"/>
        <d v="2021-11-10T00:00:00"/>
        <d v="2021-04-01T00:00:00"/>
        <d v="2020-12-28T00:00:00"/>
        <d v="2021-06-19T00:00:00"/>
        <d v="2021-10-06T00:00:00"/>
        <d v="2021-05-18T00:00:00"/>
        <d v="2020-05-30T00:00:00"/>
        <d v="2020-09-27T00:00:00"/>
        <d v="2021-11-14T00:00:00"/>
        <d v="2022-03-12T00:00:00"/>
        <d v="2022-01-27T00:00:00"/>
        <d v="2021-04-02T00:00:00"/>
        <d v="2020-03-24T00:00:00"/>
        <d v="2021-08-25T00:00:00"/>
        <d v="2021-07-01T00:00:00"/>
        <d v="2021-08-08T00:00:00"/>
        <d v="2021-04-09T00:00:00"/>
        <d v="2020-12-04T00:00:00"/>
        <d v="2020-11-17T00:00:00"/>
        <d v="2020-02-12T00:00:00"/>
        <d v="2021-11-21T00:00:00"/>
        <d v="2020-01-25T00:00:00"/>
        <d v="2022-03-19T00:00:00"/>
        <d v="2021-02-01T00:00:00"/>
        <d v="2021-07-06T00:00:00"/>
        <d v="2021-05-12T00:00:00"/>
        <d v="2021-09-18T00:00:00"/>
        <d v="2022-10-21T00:00:00"/>
        <d v="2022-12-24T00:00:00"/>
        <d v="2021-07-30T00:00:00"/>
        <d v="2020-01-30T00:00:00"/>
        <d v="2020-08-03T00:00:00"/>
        <d v="2022-04-06T00:00:00"/>
        <d v="2021-06-28T00:00:00"/>
        <d v="2021-09-07T00:00:00"/>
        <d v="2021-03-02T00:00:00"/>
        <d v="2021-03-05T00:00:00"/>
        <d v="2020-01-02T00:00:00"/>
        <d v="2020-05-03T00:00:00"/>
        <d v="2020-11-08T00:00:00"/>
        <d v="2021-04-21T00:00:00"/>
        <d v="2022-07-13T00:00:00"/>
        <d v="2020-06-19T00:00:00"/>
        <d v="2022-11-21T00:00:00"/>
        <d v="2022-02-23T00:00:00"/>
        <d v="2020-03-18T00:00:00"/>
        <d v="2020-05-25T00:00:00"/>
        <d v="2022-07-10T00:00:00"/>
        <d v="2022-06-12T00:00:00"/>
        <d v="2021-09-22T00:00:00"/>
        <d v="2021-02-03T00:00:00"/>
        <d v="2022-02-06T00:00:00"/>
        <d v="2020-05-08T00:00:00"/>
        <d v="2020-08-20T00:00:00"/>
        <d v="2020-08-23T00:00:00"/>
        <d v="2022-04-24T00:00:00"/>
        <d v="2022-03-17T00:00:00"/>
        <d v="2022-04-18T00:00:00"/>
        <d v="2021-07-16T00:00:00"/>
        <d v="2021-10-09T00:00:00"/>
        <d v="2020-08-24T00:00:00"/>
        <d v="2022-08-18T00:00:00"/>
        <d v="2021-12-02T00:00:00"/>
        <d v="2020-12-30T00:00:00"/>
        <d v="2021-04-19T00:00:00"/>
        <d v="2022-02-18T00:00:00"/>
        <d v="2022-05-04T00:00:00"/>
        <d v="2020-05-05T00:00:00"/>
        <d v="2022-08-30T00:00:00"/>
        <d v="2021-06-04T00:00:00"/>
        <d v="2022-04-05T00:00:00"/>
        <d v="2021-05-24T00:00:00"/>
        <d v="2021-08-29T00:00:00"/>
        <d v="2022-03-26T00:00:00"/>
        <d v="2021-06-20T00:00:00"/>
        <d v="2021-09-01T00:00:00"/>
        <d v="2022-07-11T00:00:00"/>
        <d v="2021-08-10T00:00:00"/>
        <d v="2022-05-06T00:00:00"/>
        <d v="2021-08-18T00:00:00"/>
        <d v="2020-09-24T00:00:00"/>
        <d v="2020-03-16T00:00:00"/>
        <d v="2020-01-18T00:00:00"/>
        <d v="2020-05-26T00:00:00"/>
        <d v="2021-09-25T00:00:00"/>
        <d v="2021-11-25T00:00:00"/>
        <d v="2021-10-27T00:00:00"/>
        <d v="2022-01-30T00:00:00"/>
        <d v="2021-10-02T00:00:00"/>
        <d v="2021-11-04T00:00:00"/>
        <d v="2020-11-10T00:00:00"/>
        <d v="2021-01-29T00:00:00"/>
        <d v="2020-10-07T00:00:00"/>
        <d v="2021-03-07T00:00:00"/>
        <d v="2021-10-13T00:00:00"/>
        <d v="2022-12-16T00:00:00"/>
        <d v="2020-01-28T00:00:00"/>
        <d v="2022-08-21T00:00:00"/>
        <d v="2020-12-03T00:00:00"/>
        <d v="2022-09-03T00:00:00"/>
        <d v="2022-09-02T00:00:00"/>
        <d v="2020-07-31T00:00:00"/>
        <d v="2021-06-08T00:00:00"/>
        <d v="2020-05-17T00:00:00"/>
        <d v="2022-04-01T00:00:00"/>
        <d v="2022-09-28T00:00:00"/>
        <d v="2021-01-05T00:00:00"/>
        <d v="2021-02-05T00:00:00"/>
        <d v="2020-06-15T00:00:00"/>
        <d v="2020-01-15T00:00:00"/>
        <d v="2021-07-21T00:00:00"/>
        <d v="2020-02-10T00:00:00"/>
        <d v="2022-11-18T00:00:00"/>
        <d v="2022-11-28T00:00:00"/>
        <d v="2021-08-21T00:00:00"/>
        <d v="2022-12-29T00:00:00"/>
        <d v="2020-09-14T00:00:00"/>
        <d v="2022-09-11T00:00:00"/>
        <d v="2021-07-14T00:00:00"/>
        <d v="2022-04-14T00:00:00"/>
        <d v="2022-07-22T00:00:00"/>
        <d v="2020-09-02T00:00:00"/>
        <d v="2020-05-21T00:00:00"/>
        <d v="2020-09-18T00:00:00"/>
        <d v="2020-12-23T00:00:00"/>
        <d v="2021-03-31T00:00:00"/>
        <d v="2020-01-09T00:00:00"/>
        <d v="2020-07-15T00:00:00"/>
        <d v="2022-08-01T00:00:00"/>
        <d v="2021-12-08T00:00:00"/>
        <d v="2021-04-07T00:00:00"/>
        <d v="2022-12-20T00:00:00"/>
        <d v="2020-09-25T00:00:00"/>
        <d v="2022-09-14T00:00:00"/>
        <d v="2020-03-04T00:00:00"/>
        <d v="2021-05-10T00:00:00"/>
        <d v="2022-02-13T00:00:00"/>
        <d v="2022-02-12T00:00:00"/>
        <d v="2022-02-27T00:00:00"/>
        <d v="2020-09-09T00:00:00"/>
        <d v="2021-08-06T00:00:00"/>
        <d v="2021-04-12T00:00:00"/>
        <d v="2022-07-20T00:00:00"/>
        <d v="2020-11-20T00:00:00"/>
        <d v="2021-03-25T00:00:00"/>
        <d v="2021-09-08T00:00:00"/>
        <d v="2022-05-07T00:00:00"/>
        <d v="2021-12-10T00:00:00"/>
        <d v="2021-02-21T00:00:00"/>
        <d v="2020-01-07T00:00:00"/>
        <d v="2022-04-03T00:00:00"/>
        <d v="2021-03-01T00:00:00"/>
        <d v="2022-12-11T00:00:00"/>
        <d v="2021-06-29T00:00:00"/>
        <d v="2022-02-07T00:00:00"/>
        <d v="2022-11-15T00:00:00"/>
        <d v="2021-02-12T00:00:00"/>
        <d v="2022-07-17T00:00:00"/>
        <d v="2021-09-28T00:00:00"/>
        <d v="2022-11-03T00:00:00"/>
        <d v="2020-07-06T00:00:00"/>
        <d v="2021-03-15T00:00:00"/>
        <d v="2021-06-09T00:00:00"/>
        <d v="2020-07-10T00:00:00"/>
        <d v="2020-04-10T00:00:00"/>
        <d v="2022-12-23T00:00:00"/>
        <d v="2021-10-31T00:00:00"/>
        <d v="2021-01-31T00:00:00"/>
        <d v="2020-03-09T00:00:00"/>
        <d v="2020-01-08T00:00:00"/>
        <d v="2022-06-11T00:00:00"/>
        <d v="2020-05-29T00:00:00"/>
        <d v="2020-10-03T00:00:00"/>
        <d v="2022-10-17T00:00:00"/>
        <d v="2021-05-23T00:00:00"/>
        <d v="2022-06-18T00:00:00"/>
        <d v="2022-06-29T00:00:00"/>
        <d v="2022-06-27T00:00:00"/>
        <d v="2022-08-15T00:00:00"/>
        <d v="2022-10-11T00:00:00"/>
        <d v="2020-10-14T00:00:00"/>
        <d v="2022-08-24T00:00:00"/>
        <d v="2021-04-30T00:00:00"/>
        <d v="2020-06-06T00:00:00"/>
        <d v="2020-05-11T00:00:00"/>
        <d v="2022-10-27T00:00:00"/>
        <d v="2020-01-23T00:00:00"/>
        <d v="2022-04-04T00:00:00"/>
        <d v="2022-04-09T00:00:00"/>
        <d v="2020-02-19T00:00:00"/>
        <d v="2021-02-18T00:00:00"/>
        <d v="2021-08-12T00:00:00"/>
        <d v="2022-10-06T00:00:00"/>
        <d v="2020-11-07T00:00:00"/>
        <d v="2022-10-23T00:00:00"/>
        <d v="2021-04-14T00:00:00"/>
        <d v="2020-12-24T00:00:00"/>
        <d v="2022-08-23T00:00:00"/>
        <d v="2021-04-26T00:00:00"/>
        <d v="2021-04-27T00:00:00"/>
        <d v="2022-07-29T00:00:00"/>
        <d v="2021-09-13T00:00:00"/>
        <d v="2022-09-08T00:00:00"/>
        <d v="2020-01-10T00:00:00"/>
        <d v="2021-10-12T00:00:00"/>
        <d v="2020-07-25T00:00:00"/>
        <d v="2022-06-30T00:00:00"/>
        <d v="2022-08-05T00:00:00"/>
        <d v="2021-03-04T00:00:00"/>
        <d v="2021-07-17T00:00:00"/>
        <d v="2020-03-23T00:00:00"/>
        <d v="2022-03-10T00:00:00"/>
        <d v="2020-02-04T00:00:00"/>
        <d v="2021-03-08T00:00:00"/>
        <d v="2022-03-11T00:00:00"/>
        <d v="2020-05-10T00:00:00"/>
        <d v="2020-12-20T00:00:00"/>
        <d v="2021-03-23T00:00:00"/>
        <d v="2020-10-26T00:00:00"/>
        <d v="2022-05-27T00:00:00"/>
        <d v="2020-11-28T00:00:00"/>
        <d v="2020-10-02T00:00:00"/>
        <d v="2022-06-04T00:00:00"/>
        <d v="2022-11-09T00:00:00"/>
        <d v="2020-12-18T00:00:00"/>
        <d v="2021-05-08T00:00:00"/>
        <d v="2021-02-14T00:00:00"/>
        <d v="2020-04-15T00:00:00"/>
        <d v="2022-11-19T00:00:00"/>
        <d v="2020-11-05T00:00:00"/>
        <d v="2021-01-11T00:00:00"/>
        <d v="2020-02-15T00:00:00"/>
        <d v="2022-02-01T00:00:00"/>
        <d v="2022-01-08T00:00:00"/>
        <d v="2021-07-12T00:00:00"/>
        <d v="2021-07-11T00:00:00"/>
        <d v="2022-01-09T00:00:00"/>
        <d v="2021-04-10T00:00:00"/>
        <d v="2020-02-01T00:00:00"/>
        <d v="2020-01-11T00:00:00"/>
        <d v="2022-05-23T00:00:00"/>
        <d v="2022-12-02T00:00:00"/>
        <d v="2022-08-16T00:00:00"/>
        <d v="2022-06-14T00:00:00"/>
        <d v="2021-05-17T00:00:00"/>
        <d v="2022-01-17T00:00:00"/>
        <d v="2022-11-01T00:00:00"/>
        <d v="2021-12-03T00:00:00"/>
        <d v="2022-04-07T00:00:00"/>
        <d v="2021-12-11T00:00:00"/>
        <d v="2021-04-13T00:00:00"/>
        <d v="2020-04-19T00:00:00"/>
        <d v="2020-05-20T00:00:00"/>
        <d v="2021-10-28T00:00:00"/>
        <d v="2022-07-25T00:00:00"/>
        <d v="2021-07-25T00:00:00"/>
        <d v="2020-11-13T00:00:00"/>
        <d v="2021-01-16T00:00:00"/>
        <d v="2021-12-30T00:00:00"/>
        <d v="2021-05-01T00:00:00"/>
        <d v="2022-01-01T00:00:00"/>
        <d v="2022-06-13T00:00:00"/>
        <d v="2022-12-14T00:00:00"/>
        <d v="2022-07-18T00:00:00"/>
        <d v="2021-09-17T00:00:00"/>
        <d v="2021-05-22T00:00:00"/>
        <d v="2020-12-05T00:00:00"/>
        <d v="2022-02-04T00:00:00"/>
        <d v="2022-01-05T00:00:00"/>
        <d v="2021-09-11T00:00:00"/>
        <d v="2022-10-29T00:00:00"/>
        <d v="2020-03-26T00:00:00"/>
        <d v="2021-12-04T00:00:00"/>
        <d v="2022-12-01T00:00:00"/>
        <d v="2022-03-09T00:00:00"/>
        <d v="2022-11-02T00:00:00"/>
        <d v="2021-06-12T00:00:00"/>
        <d v="2020-01-05T00:00:00"/>
        <d v="2020-10-21T00:00:00"/>
        <d v="2020-05-28T00:00:00"/>
        <d v="2021-03-10T00:00:00"/>
        <d v="2021-02-26T00:00:00"/>
        <d v="2020-03-02T00:00:00"/>
        <d v="2022-08-12T00:00:00"/>
        <d v="2021-05-14T00:00:00"/>
        <d v="2020-06-12T00:00:00"/>
        <d v="2020-07-18T00:00:00"/>
        <d v="2022-01-13T00:00:00"/>
        <d v="2020-04-18T00:00:00"/>
        <d v="2021-12-29T00:00:00"/>
        <d v="2020-11-30T00:00:00"/>
        <d v="2020-05-14T00:00:00"/>
        <d v="2022-11-14T00:00:00"/>
        <d v="2022-11-13T00:00:00"/>
        <d v="2020-10-30T00:00:00"/>
        <d v="2021-02-19T00:00:00"/>
        <d v="2021-08-03T00:00:00"/>
        <d v="2021-02-13T00:00:00"/>
        <d v="2022-03-25T00:00:00"/>
        <d v="2020-07-26T00:00:00"/>
        <d v="2022-10-04T00:00:00"/>
        <d v="2021-10-20T00:00:00"/>
        <d v="2022-03-13T00:00:00"/>
        <d v="2021-09-03T00:00:00"/>
        <d v="2022-01-02T00:00:00"/>
        <d v="2020-07-04T00:00:00"/>
        <d v="2022-02-14T00:00:00"/>
        <d v="2022-09-20T00:00:00"/>
        <d v="2021-09-20T00:00:00"/>
        <d v="2020-07-23T00:00:00"/>
        <d v="2021-10-22T00:00:00"/>
        <d v="2022-06-28T00:00:00"/>
        <d v="2022-03-08T00:00:00"/>
        <d v="2021-01-10T00:00:00"/>
        <d v="2021-06-22T00:00:00"/>
        <d v="2021-02-17T00:00:00"/>
        <d v="2020-03-29T00:00:00"/>
        <d v="2021-07-20T00:00:00"/>
        <d v="2022-08-17T00:00:00"/>
        <d v="2021-06-21T00:00:00"/>
        <d v="2021-08-26T00:00:00"/>
        <d v="2021-01-30T00:00:00"/>
        <d v="2020-12-15T00:00:00"/>
        <d v="2021-04-17T00:00:00"/>
        <d v="2022-06-09T00:00:00"/>
        <d v="2022-03-21T00:00:00"/>
        <d v="2020-12-21T00:00:00"/>
        <d v="2021-08-30T00:00:00"/>
        <d v="2021-05-16T00:00:00"/>
        <d v="2022-03-28T00:00:00"/>
        <d v="2021-04-24T00:00:00"/>
        <d v="2022-01-22T00:00:00"/>
        <d v="2022-01-28T00:00:00"/>
        <d v="2020-03-13T00:00:00"/>
        <d v="2020-06-14T00:00:00"/>
        <d v="2022-01-31T00:00:00"/>
        <d v="2020-09-29T00:00:00"/>
        <d v="2020-02-09T00:00:00"/>
        <d v="2021-04-11T00:00:00"/>
        <d v="2021-02-07T00:00:00"/>
        <d v="2021-12-12T00:00:00"/>
        <d v="2021-08-28T00:00:00"/>
        <d v="2021-05-25T00:00:00"/>
        <d v="2021-08-02T00:00:00"/>
        <d v="2021-10-08T00:00:00"/>
        <d v="2021-04-05T00:00:00"/>
        <d v="2021-11-17T00:00:00"/>
        <d v="2022-03-20T00:00:00"/>
        <d v="2020-08-29T00:00:00"/>
        <d v="2020-06-28T00:00:00"/>
        <d v="2020-01-27T00:00:00"/>
        <d v="2020-08-30T00:00:00"/>
        <d v="2022-07-15T00:00:00"/>
        <d v="2020-06-03T00:00:00"/>
        <d v="2020-03-22T00:00:00"/>
        <d v="2020-08-13T00:00:00"/>
        <d v="2021-12-23T00:00:00"/>
        <d v="2022-06-07T00:00:00"/>
        <d v="2021-05-04T00:00:00"/>
        <d v="2022-03-18T00:00:00"/>
        <d v="2020-02-25T00:00:00"/>
        <d v="2021-04-23T00:00:00"/>
        <d v="2021-06-02T00:00:00"/>
        <d v="2021-06-23T00:00:00"/>
        <d v="2021-11-12T00:00:00"/>
        <d v="2022-02-15T00:00:00"/>
        <d v="2022-03-14T00:00:00"/>
        <d v="2021-08-15T00:00:00"/>
        <d v="2022-04-19T00:00:00"/>
        <d v="2020-02-16T00:00:00"/>
        <d v="2020-09-23T00:00:00"/>
        <d v="2022-02-21T00:00:00"/>
        <d v="2020-02-17T00:00:00"/>
        <d v="2021-11-22T00:00:00"/>
        <d v="2021-06-06T00:00:00"/>
        <d v="2021-05-19T00:00:00"/>
        <d v="2020-12-17T00:00:00"/>
        <d v="2022-09-04T00:00:00"/>
        <d v="2021-03-19T00:00:00"/>
        <d v="2022-07-03T00:00:00"/>
        <d v="2021-07-15T00:00:00"/>
        <d v="2020-12-31T00:00:00"/>
        <d v="2020-02-07T00:00:00"/>
        <d v="2022-07-28T00:00:00"/>
        <d v="2020-08-27T00:00:00"/>
        <d v="2022-05-08T00:00:00"/>
        <d v="2020-02-11T00:00:00"/>
        <d v="2021-10-11T00:00:00"/>
        <d v="2022-09-24T00:00:00"/>
        <d v="2022-07-02T00:00:00"/>
        <d v="2021-01-07T00:00:00"/>
        <d v="2021-11-08T00:00:00"/>
        <d v="2022-04-27T00:00:00"/>
        <d v="2022-03-27T00:00:00"/>
        <d v="2020-03-21T00:00:00"/>
        <d v="2020-03-14T00:00:00"/>
        <d v="2022-11-29T00:00:00"/>
        <d v="2020-07-29T00:00:00"/>
        <d v="2020-05-06T00:00:00"/>
        <d v="2021-05-26T00:00:00"/>
        <d v="2021-06-01T00:00:00"/>
        <d v="2021-09-30T00:00:00"/>
        <d v="2020-05-09T00:00:00"/>
        <d v="2020-12-26T00:00:00"/>
        <d v="2022-02-08T00:00:00"/>
      </sharedItems>
      <fieldGroup par="30"/>
    </cacheField>
    <cacheField name="Year" numFmtId="14">
      <sharedItems count="3">
        <s v="2022"/>
        <s v="2020"/>
        <s v="2021"/>
      </sharedItems>
    </cacheField>
    <cacheField name="Month" numFmtId="14">
      <sharedItems count="12">
        <s v="Jul"/>
        <s v="Oct"/>
        <s v="Mar"/>
        <s v="Dec"/>
        <s v="Nov"/>
        <s v="Sep"/>
        <s v="Jan"/>
        <s v="Apr"/>
        <s v="Jun"/>
        <s v="May"/>
        <s v="Aug"/>
        <s v="Feb"/>
      </sharedItems>
    </cacheField>
    <cacheField name="Quantity" numFmtId="0">
      <sharedItems containsSemiMixedTypes="0" containsString="0" containsNumber="1" containsInteger="1" minValue="2" maxValue="105"/>
    </cacheField>
    <cacheField name="Cost" numFmtId="165">
      <sharedItems containsSemiMixedTypes="0" containsString="0" containsNumber="1" minValue="1.89" maxValue="3.49"/>
    </cacheField>
    <cacheField name="Case Size" numFmtId="0">
      <sharedItems containsSemiMixedTypes="0" containsString="0" containsNumber="1" containsInteger="1" minValue="18" maxValue="20"/>
    </cacheField>
    <cacheField name="Delivery" numFmtId="0">
      <sharedItems containsSemiMixedTypes="0" containsString="0" containsNumber="1" minValue="0.5" maxValue="0.5"/>
    </cacheField>
    <cacheField name=" Sales Volume" numFmtId="0">
      <sharedItems containsSemiMixedTypes="0" containsString="0" containsNumber="1" containsInteger="1" minValue="36" maxValue="2100"/>
    </cacheField>
    <cacheField name="Sales Values" numFmtId="165">
      <sharedItems containsSemiMixedTypes="0" containsString="0" containsNumber="1" minValue="68.039999999999992" maxValue="7329"/>
    </cacheField>
    <cacheField name="Manufacturing Cost" numFmtId="165">
      <sharedItems containsSemiMixedTypes="0" containsString="0" containsNumber="1" minValue="51.029999999999994" maxValue="5496.75"/>
    </cacheField>
    <cacheField name="Production Cost" numFmtId="165">
      <sharedItems containsSemiMixedTypes="0" containsString="0" containsNumber="1" minValue="50.029999999999994" maxValue="5444.25"/>
    </cacheField>
    <cacheField name="Delivery Cost" numFmtId="165">
      <sharedItems containsSemiMixedTypes="0" containsString="0" containsNumber="1" minValue="1" maxValue="52.5" count="104">
        <n v="36.5"/>
        <n v="6.5"/>
        <n v="39.5"/>
        <n v="2.5"/>
        <n v="8"/>
        <n v="24.5"/>
        <n v="41.5"/>
        <n v="33"/>
        <n v="42.5"/>
        <n v="9"/>
        <n v="37.5"/>
        <n v="7"/>
        <n v="18.5"/>
        <n v="52.5"/>
        <n v="15"/>
        <n v="28"/>
        <n v="31.5"/>
        <n v="3"/>
        <n v="9.5"/>
        <n v="12"/>
        <n v="19.5"/>
        <n v="16"/>
        <n v="40"/>
        <n v="23.5"/>
        <n v="40.5"/>
        <n v="19"/>
        <n v="43"/>
        <n v="43.5"/>
        <n v="21.5"/>
        <n v="13"/>
        <n v="48.5"/>
        <n v="42"/>
        <n v="25.5"/>
        <n v="29"/>
        <n v="17.5"/>
        <n v="31"/>
        <n v="47.5"/>
        <n v="7.5"/>
        <n v="33.5"/>
        <n v="32"/>
        <n v="18"/>
        <n v="1"/>
        <n v="25"/>
        <n v="15.5"/>
        <n v="10.5"/>
        <n v="23"/>
        <n v="44"/>
        <n v="37"/>
        <n v="50"/>
        <n v="27"/>
        <n v="4.5"/>
        <n v="26.5"/>
        <n v="35"/>
        <n v="49.5"/>
        <n v="35.5"/>
        <n v="10"/>
        <n v="4"/>
        <n v="6"/>
        <n v="5.5"/>
        <n v="20.5"/>
        <n v="20"/>
        <n v="14.5"/>
        <n v="24"/>
        <n v="11"/>
        <n v="52"/>
        <n v="41"/>
        <n v="34"/>
        <n v="21"/>
        <n v="28.5"/>
        <n v="46"/>
        <n v="27.5"/>
        <n v="3.5"/>
        <n v="13.5"/>
        <n v="50.5"/>
        <n v="22"/>
        <n v="32.5"/>
        <n v="30.5"/>
        <n v="47"/>
        <n v="1.5"/>
        <n v="26"/>
        <n v="30"/>
        <n v="17"/>
        <n v="22.5"/>
        <n v="5"/>
        <n v="51.5"/>
        <n v="16.5"/>
        <n v="11.5"/>
        <n v="2"/>
        <n v="34.5"/>
        <n v="46.5"/>
        <n v="38.5"/>
        <n v="36"/>
        <n v="8.5"/>
        <n v="45"/>
        <n v="14"/>
        <n v="29.5"/>
        <n v="39"/>
        <n v="38"/>
        <n v="45.5"/>
        <n v="48"/>
        <n v="12.5"/>
        <n v="44.5"/>
        <n v="49"/>
        <n v="51"/>
      </sharedItems>
    </cacheField>
    <cacheField name="Profit" numFmtId="165">
      <sharedItems containsSemiMixedTypes="0" containsString="0" containsNumber="1" minValue="17.009999999999998" maxValue="1832.25"/>
    </cacheField>
    <cacheField name="Profit Margin" numFmtId="10">
      <sharedItems containsSemiMixedTypes="0" containsString="0" containsNumber="1" minValue="0.24999999999999992" maxValue="0.25000000000000006"/>
    </cacheField>
    <cacheField name="Delivery Flat rate" numFmtId="165">
      <sharedItems containsSemiMixedTypes="0" containsString="0" containsNumber="1" minValue="14.95" maxValue="14.95"/>
    </cacheField>
    <cacheField name="Discount" numFmtId="4">
      <sharedItems containsSemiMixedTypes="0" containsString="0" containsNumber="1" minValue="0" maxValue="7.0000000000000007E-2"/>
    </cacheField>
    <cacheField name="Discounted Sales" numFmtId="165">
      <sharedItems containsSemiMixedTypes="0" containsString="0" containsNumber="1" minValue="64.97999999999999" maxValue="5077.0559999999996"/>
    </cacheField>
    <cacheField name="Item" numFmtId="165">
      <sharedItems count="3">
        <s v="Hyperwotsit"/>
        <s v="Gigastuff"/>
        <s v="Superwossname"/>
      </sharedItems>
    </cacheField>
    <cacheField name="Product" numFmtId="0">
      <sharedItems count="3">
        <s v="B"/>
        <s v="D"/>
        <s v="E"/>
      </sharedItems>
    </cacheField>
    <cacheField name="Months (Order Date)" numFmtId="0" databaseField="0">
      <fieldGroup base="9">
        <rangePr groupBy="months" startDate="2020-01-01T00:00:00" endDate="2022-12-30T00:00:00"/>
        <groupItems count="14">
          <s v="&lt;01/01/2020"/>
          <s v="Jan"/>
          <s v="Feb"/>
          <s v="Mar"/>
          <s v="Apr"/>
          <s v="May"/>
          <s v="Jun"/>
          <s v="Jul"/>
          <s v="Aug"/>
          <s v="Sep"/>
          <s v="Oct"/>
          <s v="Nov"/>
          <s v="Dec"/>
          <s v="&gt;30/12/2022"/>
        </groupItems>
      </fieldGroup>
    </cacheField>
    <cacheField name="Quarters (Order Date)" numFmtId="0" databaseField="0">
      <fieldGroup base="9">
        <rangePr groupBy="quarters" startDate="2020-01-01T00:00:00" endDate="2022-12-30T00:00:00"/>
        <groupItems count="6">
          <s v="&lt;01/01/2020"/>
          <s v="Qtr1"/>
          <s v="Qtr2"/>
          <s v="Qtr3"/>
          <s v="Qtr4"/>
          <s v="&gt;30/12/2022"/>
        </groupItems>
      </fieldGroup>
    </cacheField>
    <cacheField name="Years (Order Date)" numFmtId="0" databaseField="0">
      <fieldGroup base="9">
        <rangePr groupBy="years" startDate="2020-01-01T00:00:00" endDate="2022-12-30T00:00:00"/>
        <groupItems count="5">
          <s v="&lt;01/01/2020"/>
          <s v="2020"/>
          <s v="2021"/>
          <s v="2022"/>
          <s v="&gt;30/12/2022"/>
        </groupItems>
      </fieldGroup>
    </cacheField>
  </cacheFields>
  <extLst>
    <ext xmlns:x14="http://schemas.microsoft.com/office/spreadsheetml/2009/9/main" uri="{725AE2AE-9491-48be-B2B4-4EB974FC3084}">
      <x14:pivotCacheDefinition pivotCacheId="10039376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oda Kaluarachchi" refreshedDate="45106.866982060186" createdVersion="8" refreshedVersion="8" minRefreshableVersion="3" recordCount="145" xr:uid="{E383DC22-65B2-486E-85C4-607A517E2110}">
  <cacheSource type="worksheet">
    <worksheetSource ref="A4:D149" sheet="Monte Carlo Simulation"/>
  </cacheSource>
  <cacheFields count="4">
    <cacheField name="No" numFmtId="0">
      <sharedItems containsString="0" containsBlank="1" containsNumber="1" containsInteger="1" minValue="1" maxValue="144"/>
    </cacheField>
    <cacheField name="Year " numFmtId="0">
      <sharedItems containsString="0" containsBlank="1" containsNumber="1" containsInteger="1" minValue="2024" maxValue="2035" count="13">
        <m/>
        <n v="2024"/>
        <n v="2025"/>
        <n v="2026"/>
        <n v="2027"/>
        <n v="2028"/>
        <n v="2029"/>
        <n v="2030"/>
        <n v="2031"/>
        <n v="2032"/>
        <n v="2033"/>
        <n v="2034"/>
        <n v="2035"/>
      </sharedItems>
    </cacheField>
    <cacheField name="Month" numFmtId="0">
      <sharedItems containsBlank="1" count="13">
        <m/>
        <s v="January"/>
        <s v="February"/>
        <s v="March"/>
        <s v="April"/>
        <s v="May"/>
        <s v="June"/>
        <s v="July"/>
        <s v="August"/>
        <s v="September"/>
        <s v="October"/>
        <s v="November"/>
        <s v="December"/>
      </sharedItems>
    </cacheField>
    <cacheField name="Sales Per Month" numFmtId="166">
      <sharedItems containsMixedTypes="1" containsNumber="1" minValue="8385.3282837181341" maxValue="68642.231809287943" count="145">
        <s v="Hyperwotsit"/>
        <n v="68642.231809287943"/>
        <n v="52372.822190855768"/>
        <n v="34236.927619166701"/>
        <n v="45647.332223089215"/>
        <n v="32658.675025770208"/>
        <n v="68386.143324724762"/>
        <n v="43051.407071979222"/>
        <n v="9476.9208641046407"/>
        <n v="13208.49050699066"/>
        <n v="42709.416967999568"/>
        <n v="9978.9724059564214"/>
        <n v="14248.407678844305"/>
        <n v="9545.2408589330698"/>
        <n v="44851.002407003733"/>
        <n v="36599.600572103634"/>
        <n v="29614.294248860147"/>
        <n v="28888.554396356703"/>
        <n v="16810.11182431893"/>
        <n v="28055.109398804256"/>
        <n v="49549.416856842356"/>
        <n v="31683.374270523222"/>
        <n v="25760.146722072008"/>
        <n v="17207.389011782911"/>
        <n v="51152.886932152884"/>
        <n v="38999.584547610495"/>
        <n v="49413.482307924256"/>
        <n v="23986.990451859783"/>
        <n v="10155.580044582306"/>
        <n v="16090.409694010268"/>
        <n v="11475.378821449614"/>
        <n v="39903.30940431558"/>
        <n v="31987.926270503158"/>
        <n v="20353.749072434322"/>
        <n v="53953.965865984661"/>
        <n v="65707.453658792845"/>
        <n v="28077.591070559552"/>
        <n v="46764.282494317173"/>
        <n v="27239.293654026478"/>
        <n v="30734.601423970387"/>
        <n v="29052.830744721083"/>
        <n v="50731.869568889422"/>
        <n v="33899.332471940805"/>
        <n v="12220.814824912835"/>
        <n v="33732.20487130023"/>
        <n v="17636.974656480561"/>
        <n v="10451.224815867492"/>
        <n v="54770.272585610408"/>
        <n v="39090.082721943865"/>
        <n v="45328.946829456996"/>
        <n v="33358.179510620721"/>
        <n v="25795.396127390588"/>
        <n v="43342.488629651911"/>
        <n v="16404.477181501974"/>
        <n v="18825.927786955923"/>
        <n v="22150.106958941"/>
        <n v="58199.762190607908"/>
        <n v="30549.415782007847"/>
        <n v="46292.161232787592"/>
        <n v="62219.053686416097"/>
        <n v="22916.837188040743"/>
        <n v="28257.594193122772"/>
        <n v="15997.102331045744"/>
        <n v="61859.463553227441"/>
        <n v="63811.202407669363"/>
        <n v="46972.046467620516"/>
        <n v="44854.451900517197"/>
        <n v="58020.079709577731"/>
        <n v="22991.749311304906"/>
        <n v="55932.687429430393"/>
        <n v="30109.984177537284"/>
        <n v="64068.834773236209"/>
        <n v="35477.346521780921"/>
        <n v="63292.889696937375"/>
        <n v="16580.273514163164"/>
        <n v="17404.091301465967"/>
        <n v="33423.166001587204"/>
        <n v="56006.299259018713"/>
        <n v="59957.081292490962"/>
        <n v="18457.585466750643"/>
        <n v="19530.184108181289"/>
        <n v="42291.892696312134"/>
        <n v="42528.510590564001"/>
        <n v="18013.838550718436"/>
        <n v="59311.249157334874"/>
        <n v="37704.016445284149"/>
        <n v="17027.202350456057"/>
        <n v="45395.626573410627"/>
        <n v="57351.374362910625"/>
        <n v="40531.719957034235"/>
        <n v="39914.878020906312"/>
        <n v="57309.397236613542"/>
        <n v="47664.765683715377"/>
        <n v="67042.465780337458"/>
        <n v="29558.265392615824"/>
        <n v="56120.662561018158"/>
        <n v="29635.957102208711"/>
        <n v="40903.167961306208"/>
        <n v="55321.536727634499"/>
        <n v="9561.151991328421"/>
        <n v="31803.555519897309"/>
        <n v="22752.273671304152"/>
        <n v="8385.3282837181341"/>
        <n v="24028.485136163254"/>
        <n v="66513.967537193472"/>
        <n v="35190.208110792271"/>
        <n v="12275.345649462946"/>
        <n v="15478.839847869916"/>
        <n v="63614.905168780322"/>
        <n v="57142.778657678682"/>
        <n v="51858.882212605546"/>
        <n v="10752.169007917819"/>
        <n v="9086.2596027827567"/>
        <n v="21148.779463216837"/>
        <n v="54304.557658832899"/>
        <n v="40107.094214331832"/>
        <n v="22204.591975756663"/>
        <n v="17279.330452720969"/>
        <n v="24042.096909037315"/>
        <n v="19075.525629599972"/>
        <n v="27619.63310534117"/>
        <n v="35166.028624356419"/>
        <n v="14984.225566428906"/>
        <n v="19247.7940751192"/>
        <n v="15122.650088621"/>
        <n v="48288.391480059501"/>
        <n v="47810.501549486638"/>
        <n v="61931.933464421687"/>
        <n v="25356.629097584388"/>
        <n v="48772.618369978831"/>
        <n v="20513.565855636203"/>
        <n v="65871.666433195962"/>
        <n v="31509.416358982162"/>
        <n v="24165.110588289288"/>
        <n v="12421.905310691076"/>
        <n v="19249.214877867962"/>
        <n v="57320.034850504693"/>
        <n v="26774.728768444926"/>
        <n v="43561.784848459363"/>
        <n v="23324.03859880141"/>
        <n v="37853.259007283217"/>
        <n v="35696.919516952956"/>
        <n v="54262.998412841145"/>
        <n v="28622.277808665691"/>
        <n v="58519.981761165785"/>
      </sharedItems>
    </cacheField>
  </cacheFields>
  <extLst>
    <ext xmlns:x14="http://schemas.microsoft.com/office/spreadsheetml/2009/9/main" uri="{725AE2AE-9491-48be-B2B4-4EB974FC3084}">
      <x14:pivotCacheDefinition pivotCacheId="207227827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oda Kaluarachchi" refreshedDate="45106.962401157405" createdVersion="8" refreshedVersion="8" minRefreshableVersion="3" recordCount="4952" xr:uid="{2EE26E79-7AEC-4A76-ACB2-EE394D2280A6}">
  <cacheSource type="worksheet">
    <worksheetSource name="Table6"/>
  </cacheSource>
  <cacheFields count="19">
    <cacheField name="Id" numFmtId="0">
      <sharedItems containsSemiMixedTypes="0" containsString="0" containsNumber="1" containsInteger="1" minValue="1" maxValue="5099"/>
    </cacheField>
    <cacheField name="First Name" numFmtId="0">
      <sharedItems/>
    </cacheField>
    <cacheField name="Last Name" numFmtId="0">
      <sharedItems/>
    </cacheField>
    <cacheField name="Title" numFmtId="0">
      <sharedItems count="7">
        <s v="Mrs"/>
        <s v="Mr"/>
        <s v="Miss"/>
        <s v="Ms"/>
        <s v="Dr"/>
        <s v="Prof"/>
        <s v="Rev"/>
      </sharedItems>
    </cacheField>
    <cacheField name="Gender" numFmtId="0">
      <sharedItems count="3">
        <s v="F"/>
        <s v="M"/>
        <s v="M/F"/>
      </sharedItems>
    </cacheField>
    <cacheField name="Credit" numFmtId="0">
      <sharedItems containsSemiMixedTypes="0" containsString="0" containsNumber="1" containsInteger="1" minValue="30" maxValue="90"/>
    </cacheField>
    <cacheField name="Street" numFmtId="0">
      <sharedItems/>
    </cacheField>
    <cacheField name="Town" numFmtId="0">
      <sharedItems/>
    </cacheField>
    <cacheField name="Post Code Area" numFmtId="0">
      <sharedItems count="93">
        <s v="CH"/>
        <s v="HG"/>
        <s v="WC"/>
        <s v="RM"/>
        <s v="HP"/>
        <s v="GU"/>
        <s v="KT"/>
        <s v="FY"/>
        <s v="TF"/>
        <s v="BL"/>
        <s v="CB"/>
        <s v="WN"/>
        <s v="WS"/>
        <s v="UB"/>
        <s v="FK"/>
        <s v="PR"/>
        <s v="CW"/>
        <s v="HX"/>
        <s v="DH"/>
        <s v="TW"/>
        <s v="CR"/>
        <s v="HS"/>
        <s v="SM"/>
        <s v="SK"/>
        <s v="NR"/>
        <s v="BN"/>
        <s v="DY"/>
        <s v="NP"/>
        <s v="L"/>
        <s v="DA"/>
        <s v="CM"/>
        <s v="WF"/>
        <s v="WR"/>
        <s v="SG"/>
        <s v="BD"/>
        <s v="LS"/>
        <s v="AB"/>
        <s v="RH"/>
        <s v="G"/>
        <s v="DT"/>
        <s v="ME"/>
        <s v="LD"/>
        <s v="TQ"/>
        <s v="BR"/>
        <s v="LU"/>
        <s v="HA"/>
        <s v="CO"/>
        <s v="DG"/>
        <s v="KA"/>
        <s v="HR"/>
        <s v="YO"/>
        <s v="AL"/>
        <s v="OL"/>
        <s v="S"/>
        <s v="BB"/>
        <s v="SN"/>
        <s v="HU"/>
        <s v="NG"/>
        <s v="KY"/>
        <s v="WD"/>
        <s v="LA"/>
        <s v="SP"/>
        <s v="PL"/>
        <s v="OX"/>
        <s v="SL"/>
        <s v="CT"/>
        <s v="IP"/>
        <s v="NN"/>
        <s v="RG"/>
        <s v="BH"/>
        <s v="DD"/>
        <s v="DN"/>
        <s v="TS"/>
        <s v="MK"/>
        <s v="SO"/>
        <s v="CA"/>
        <s v="PE"/>
        <s v="WA"/>
        <s v="EN"/>
        <s v="TD"/>
        <s v="LE"/>
        <s v="DE"/>
        <s v="DL"/>
        <s v="B"/>
        <s v="ST"/>
        <s v="KW"/>
        <s v="BS"/>
        <s v="LN"/>
        <s v="BA"/>
        <s v="CV"/>
        <s v="IG"/>
        <s v="SS"/>
        <s v="HD"/>
      </sharedItems>
    </cacheField>
    <cacheField name="Order Date" numFmtId="14">
      <sharedItems containsDate="1" containsMixedTypes="1" minDate="2020-01-01T00:00:00" maxDate="2022-12-13T00:00:00"/>
    </cacheField>
    <cacheField name="Quantity" numFmtId="0">
      <sharedItems containsSemiMixedTypes="0" containsString="0" containsNumber="1" containsInteger="1" minValue="2" maxValue="105"/>
    </cacheField>
    <cacheField name="Product" numFmtId="0">
      <sharedItems count="10">
        <s v="B"/>
        <s v="A3"/>
        <s v="C1"/>
        <s v="A1"/>
        <s v="D"/>
        <s v="C4"/>
        <s v="A2"/>
        <s v="C2"/>
        <s v="E"/>
        <s v="C3"/>
      </sharedItems>
    </cacheField>
    <cacheField name="Item" numFmtId="0">
      <sharedItems/>
    </cacheField>
    <cacheField name="Month" numFmtId="0">
      <sharedItems count="12">
        <s v="Jul"/>
        <s v="Oct"/>
        <s v="Jun"/>
        <s v="Aug"/>
        <s v="Apr"/>
        <s v="Mar"/>
        <s v="Jan"/>
        <s v="Nov"/>
        <s v="Dec"/>
        <s v="Sep"/>
        <s v="Feb"/>
        <s v="May"/>
      </sharedItems>
    </cacheField>
    <cacheField name="Year" numFmtId="0">
      <sharedItems containsSemiMixedTypes="0" containsString="0" containsNumber="1" containsInteger="1" minValue="2020" maxValue="2022" count="3">
        <n v="2022"/>
        <n v="2021"/>
        <n v="2020"/>
      </sharedItems>
    </cacheField>
    <cacheField name="Cost" numFmtId="0">
      <sharedItems containsSemiMixedTypes="0" containsString="0" containsNumber="1" minValue="0.69" maxValue="3.99"/>
    </cacheField>
    <cacheField name="Case" numFmtId="0">
      <sharedItems containsSemiMixedTypes="0" containsString="0" containsNumber="1" containsInteger="1" minValue="17" maxValue="24"/>
    </cacheField>
    <cacheField name="Total Sales" numFmtId="0">
      <sharedItems containsSemiMixedTypes="0" containsString="0" containsNumber="1" containsInteger="1" minValue="34" maxValue="2520"/>
    </cacheField>
    <cacheField name="Sales Values" numFmtId="0">
      <sharedItems containsSemiMixedTypes="0" containsString="0" containsNumber="1" minValue="33.119999999999997" maxValue="10054.800000000001" count="1009">
        <n v="2934.6"/>
        <n v="522.59999999999991"/>
        <n v="3222"/>
        <n v="2769.13"/>
        <n v="1722.2399999999998"/>
        <n v="2687.58"/>
        <n v="8235.36"/>
        <n v="2043.3600000000001"/>
        <n v="298.08"/>
        <n v="4543"/>
        <n v="170.1"/>
        <n v="827.99999999999989"/>
        <n v="643.19999999999993"/>
        <n v="3420.2000000000003"/>
        <n v="5793.4000000000005"/>
        <n v="2245.3199999999997"/>
        <n v="2891.7"/>
        <n v="1632.48"/>
        <n v="723.59999999999991"/>
        <n v="2148"/>
        <n v="3014.9999999999995"/>
        <n v="2069.2400000000002"/>
        <n v="562.79999999999995"/>
        <n v="2551.5"/>
        <n v="1256.4000000000001"/>
        <n v="5251"/>
        <n v="7241.04"/>
        <n v="1331.28"/>
        <n v="1258.74"/>
        <n v="5266.8"/>
        <n v="8809.92"/>
        <n v="3572.1"/>
        <n v="2094"/>
        <n v="115.91999999999999"/>
        <n v="813.6"/>
        <n v="977.2"/>
        <n v="152.15"/>
        <n v="118"/>
        <n v="1399.78"/>
        <n v="773.28"/>
        <n v="3908.8"/>
        <n v="2532.6"/>
        <n v="241.2"/>
        <n v="1829"/>
        <n v="763.8"/>
        <n v="1890.24"/>
        <n v="964.8"/>
        <n v="5933"/>
        <n v="1905.12"/>
        <n v="2722.2000000000003"/>
        <n v="1043.28"/>
        <n v="2577.6"/>
        <n v="804.96"/>
        <n v="513.36"/>
        <n v="472.56"/>
        <n v="2278.08"/>
        <n v="1517.04"/>
        <n v="3195.15"/>
        <n v="1088.6399999999999"/>
        <n v="1331.76"/>
        <n v="1871.28"/>
        <n v="2190.96"/>
        <n v="4800.24"/>
        <n v="480.23999999999995"/>
        <n v="478.8"/>
        <n v="910.8"/>
        <n v="3780.48"/>
        <n v="386.64"/>
        <n v="2600.64"/>
        <n v="314.64"/>
        <n v="767"/>
        <n v="349"/>
        <n v="826"/>
        <n v="1114.56"/>
        <n v="2445.84"/>
        <n v="2721.6"/>
        <n v="1847.28"/>
        <n v="3050.16"/>
        <n v="1598.9399999999998"/>
        <n v="2343.11"/>
        <n v="182.16"/>
        <n v="1856.23"/>
        <n v="1523.52"/>
        <n v="5653.8"/>
        <n v="4068"/>
        <n v="2652.4"/>
        <n v="6002.8"/>
        <n v="4556.16"/>
        <n v="8139.6"/>
        <n v="273.87"/>
        <n v="2823.66"/>
        <n v="3307.92"/>
        <n v="897.84"/>
        <n v="2879.28"/>
        <n v="7565.04"/>
        <n v="2959.74"/>
        <n v="2038.81"/>
        <n v="5171.04"/>
        <n v="1947.52"/>
        <n v="2582.6000000000004"/>
        <n v="3350.88"/>
        <n v="4881.6000000000004"/>
        <n v="960.4799999999999"/>
        <n v="165.6"/>
        <n v="6703.2000000000007"/>
        <n v="1208.8799999999999"/>
        <n v="1672.56"/>
        <n v="3091.6800000000003"/>
        <n v="5605"/>
        <n v="1728.6"/>
        <n v="1534"/>
        <n v="1814.8000000000002"/>
        <n v="4309.2"/>
        <n v="5192"/>
        <n v="5133"/>
        <n v="588.24"/>
        <n v="3256.2"/>
        <n v="629.28"/>
        <n v="927.3599999999999"/>
        <n v="1609.92"/>
        <n v="2034"/>
        <n v="2242"/>
        <n v="7086.2400000000007"/>
        <n v="3899.3999999999996"/>
        <n v="2857.68"/>
        <n v="3479.76"/>
        <n v="3559.8"/>
        <n v="558.48"/>
        <n v="198.71999999999997"/>
        <n v="3073.43"/>
        <n v="774"/>
        <n v="4189"/>
        <n v="1973.1599999999999"/>
        <n v="5235"/>
        <n v="1190.7"/>
        <n v="2109.2399999999998"/>
        <n v="3818.9999999999995"/>
        <n v="1643.22"/>
        <n v="2964.2400000000002"/>
        <n v="510.29999999999995"/>
        <n v="6224.4000000000005"/>
        <n v="3422"/>
        <n v="2693.3999999999996"/>
        <n v="442.26"/>
        <n v="1671.8400000000001"/>
        <n v="2301"/>
        <n v="6102"/>
        <n v="2019.1200000000001"/>
        <n v="4897"/>
        <n v="4467.2000000000007"/>
        <n v="1224.72"/>
        <n v="5369"/>
        <n v="5939.2800000000007"/>
        <n v="4038.2400000000002"/>
        <n v="1627.92"/>
        <n v="662.4"/>
        <n v="80.399999999999991"/>
        <n v="1701"/>
        <n v="1092.9599999999998"/>
        <n v="4788"/>
        <n v="2921.28"/>
        <n v="1156.3399999999999"/>
        <n v="1300.32"/>
        <n v="1054.6199999999999"/>
        <n v="2260.08"/>
        <n v="844.19999999999993"/>
        <n v="3210.8"/>
        <n v="619.20000000000005"/>
        <n v="204.11999999999998"/>
        <n v="1704.08"/>
        <n v="3537.5999999999995"/>
        <n v="278.64"/>
        <n v="309.60000000000002"/>
        <n v="1192.32"/>
        <n v="5613.84"/>
        <n v="2434.4"/>
        <n v="6508.8"/>
        <n v="761.76"/>
        <n v="2974.7999999999997"/>
        <n v="730.32"/>
        <n v="343.68"/>
        <n v="325.44"/>
        <n v="3351.6000000000004"/>
        <n v="92.88"/>
        <n v="3497.3999999999996"/>
        <n v="1804.32"/>
        <n v="7566.4800000000005"/>
        <n v="3402"/>
        <n v="1278.06"/>
        <n v="264.95999999999998"/>
        <n v="1675.2"/>
        <n v="1475"/>
        <n v="236"/>
        <n v="3134.29"/>
        <n v="852.04"/>
        <n v="433.44"/>
        <n v="1837.08"/>
        <n v="6511.68"/>
        <n v="628.20000000000005"/>
        <n v="1424.16"/>
        <n v="2130.6"/>
        <n v="3694.56"/>
        <n v="2381.4"/>
        <n v="3979.7999999999997"/>
        <n v="1473.84"/>
        <n v="2476.8000000000002"/>
        <n v="4956"/>
        <n v="1217.2"/>
        <n v="213.01"/>
        <n v="2854.2"/>
        <n v="803.99999999999989"/>
        <n v="321.59999999999997"/>
        <n v="574.56000000000006"/>
        <n v="132.47999999999999"/>
        <n v="2586.5500000000002"/>
        <n v="397.43999999999994"/>
        <n v="3245"/>
        <n v="9097.2000000000007"/>
        <n v="408.23999999999995"/>
        <n v="6427.4400000000005"/>
        <n v="837.6"/>
        <n v="49.679999999999993"/>
        <n v="6915.6"/>
        <n v="1564.9199999999998"/>
        <n v="943.33"/>
        <n v="811.43999999999994"/>
        <n v="374.21999999999997"/>
        <n v="354"/>
        <n v="3254.4"/>
        <n v="347.76"/>
        <n v="3776"/>
        <n v="2872.8"/>
        <n v="2861.8"/>
        <n v="2585.52"/>
        <n v="244.08"/>
        <n v="3001.4"/>
        <n v="3447.36"/>
        <n v="844.56"/>
        <n v="6996.96"/>
        <n v="1607.9999999999998"/>
        <n v="861.11999999999989"/>
        <n v="4606.8"/>
        <n v="1947.0000000000002"/>
        <n v="1165.8"/>
        <n v="3638.88"/>
        <n v="171.84"/>
        <n v="1711"/>
        <n v="1632.9599999999998"/>
        <n v="1053.3600000000001"/>
        <n v="2229.12"/>
        <n v="601.44000000000005"/>
        <n v="4886"/>
        <n v="4838"/>
        <n v="728.64"/>
        <n v="557.28"/>
        <n v="472"/>
        <n v="2124"/>
        <n v="1076.3999999999999"/>
        <n v="177"/>
        <n v="1535.6000000000001"/>
        <n v="383.04"/>
        <n v="993.59999999999991"/>
        <n v="3538.08"/>
        <n v="5723.6"/>
        <n v="139.60000000000002"/>
        <n v="2415.42"/>
        <n v="745.19999999999993"/>
        <n v="2616.98"/>
        <n v="1819.44"/>
        <n v="9959.0400000000009"/>
        <n v="5451.12"/>
        <n v="2733.6"/>
        <n v="1688.3999999999999"/>
        <n v="1491.07"/>
        <n v="1220.4000000000001"/>
        <n v="4021.92"/>
        <n v="1340.64"/>
        <n v="6990.4800000000005"/>
        <n v="1324.8"/>
        <n v="1857.6000000000001"/>
        <n v="2491.6799999999998"/>
        <n v="2130.1"/>
        <n v="529.91999999999996"/>
        <n v="7373.52"/>
        <n v="3978.6000000000004"/>
        <n v="957.6"/>
        <n v="4048.4"/>
        <n v="1738.8"/>
        <n v="2443"/>
        <n v="2931.6000000000004"/>
        <n v="2362.8000000000002"/>
        <n v="2789.64"/>
        <n v="1145.52"/>
        <n v="2464.83"/>
        <n v="2569.6800000000003"/>
        <n v="2024.2"/>
        <n v="215.27999999999997"/>
        <n v="3698.3999999999996"/>
        <n v="3839.0000000000005"/>
        <n v="1207.44"/>
        <n v="488.6"/>
        <n v="1521.5"/>
        <n v="1884.6000000000001"/>
        <n v="2006.0000000000002"/>
        <n v="612.36"/>
        <n v="4060.1999999999994"/>
        <n v="918.54"/>
        <n v="3599"/>
        <n v="3186"/>
        <n v="894.2399999999999"/>
        <n v="364.32"/>
        <n v="238.14"/>
        <n v="2062.08"/>
        <n v="4637.5200000000004"/>
        <n v="1242"/>
        <n v="1286.3999999999999"/>
        <n v="681.12"/>
        <n v="304.3"/>
        <n v="85.92"/>
        <n v="371.52"/>
        <n v="191.52"/>
        <n v="1374.4799999999998"/>
        <n v="515.52"/>
        <n v="5782"/>
        <n v="6072.6"/>
        <n v="1447.1999999999998"/>
        <n v="5514.2000000000007"/>
        <n v="3071.2000000000003"/>
        <n v="426.02"/>
        <n v="859.2"/>
        <n v="1275.1199999999999"/>
        <n v="1627.2"/>
        <n v="650.16"/>
        <n v="2706.48"/>
        <n v="4537"/>
        <n v="1175.76"/>
        <n v="1085.3999999999999"/>
        <n v="578.16999999999996"/>
        <n v="1394.82"/>
        <n v="2653.2"/>
        <n v="413.99999999999994"/>
        <n v="1917.0900000000001"/>
        <n v="3367.98"/>
        <n v="1919.52"/>
        <n v="5015"/>
        <n v="2612.9999999999995"/>
        <n v="714.42"/>
        <n v="2312.6799999999998"/>
        <n v="3335.76"/>
        <n v="2478"/>
        <n v="1176.48"/>
        <n v="7078.3200000000006"/>
        <n v="7810.56"/>
        <n v="6346.08"/>
        <n v="699.89"/>
        <n v="5125.68"/>
        <n v="943.92"/>
        <n v="1969.7999999999997"/>
        <n v="5649.84"/>
        <n v="486.88"/>
        <n v="3179.04"/>
        <n v="1573.1999999999998"/>
        <n v="1460.64"/>
        <n v="2075.2199999999998"/>
        <n v="2950"/>
        <n v="3778.7999999999997"/>
        <n v="2749.44"/>
        <n v="6834.2400000000007"/>
        <n v="102.05999999999999"/>
        <n v="5857.92"/>
        <n v="4012.0000000000005"/>
        <n v="3629.6000000000004"/>
        <n v="6128.64"/>
        <n v="214.8"/>
        <n v="6018"/>
        <n v="1950.48"/>
        <n v="894.96"/>
        <n v="340.56"/>
        <n v="2411.9999999999995"/>
        <n v="287.28000000000003"/>
        <n v="2319.84"/>
        <n v="1769.04"/>
        <n v="2507.7600000000002"/>
        <n v="977.04"/>
        <n v="4188"/>
        <n v="1551.93"/>
        <n v="1065.05"/>
        <n v="2708.27"/>
        <n v="7403.76"/>
        <n v="2211.2999999999997"/>
        <n v="1464.48"/>
        <n v="1121"/>
        <n v="2291.3999999999996"/>
        <n v="4327.6000000000004"/>
        <n v="2534.64"/>
        <n v="2847.6"/>
        <n v="476.28"/>
        <n v="1366.8"/>
        <n v="2183"/>
        <n v="4130"/>
        <n v="6077"/>
        <n v="2655"/>
        <n v="650.88"/>
        <n v="1589.7599999999998"/>
        <n v="5369.76"/>
        <n v="7277.76"/>
        <n v="1770"/>
        <n v="1057.68"/>
        <n v="1428.84"/>
        <n v="902.16"/>
        <n v="2537"/>
        <n v="1929.6"/>
        <n v="334.73"/>
        <n v="3141"/>
        <n v="1933.2"/>
        <n v="2373.2000000000003"/>
        <n v="2755.62"/>
        <n v="2522.1600000000003"/>
        <n v="1545.8400000000001"/>
        <n v="1981.44"/>
        <n v="121.72"/>
        <n v="1889.3999999999999"/>
        <n v="1362.24"/>
        <n v="1915.2"/>
        <n v="4213.4400000000005"/>
        <n v="4117.68"/>
        <n v="6136"/>
        <n v="340.2"/>
        <n v="2251.1999999999998"/>
        <n v="4484"/>
        <n v="7329"/>
        <n v="821.61"/>
        <n v="2210.9999999999995"/>
        <n v="3417.1200000000003"/>
        <n v="1424.1599999999999"/>
        <n v="4397.4000000000005"/>
        <n v="2448.7200000000003"/>
        <n v="1074"/>
        <n v="1795.3700000000001"/>
        <n v="5288.4000000000005"/>
        <n v="2233.6000000000004"/>
        <n v="687.36"/>
        <n v="546.4799999999999"/>
        <n v="7159.68"/>
        <n v="1655.9999999999998"/>
        <n v="3835.0000000000005"/>
        <n v="1369.3500000000001"/>
        <n v="1436.4"/>
        <n v="4140.5999999999995"/>
        <n v="708"/>
        <n v="959.76"/>
        <n v="5044.3200000000006"/>
        <n v="4676.6000000000004"/>
        <n v="2693.52"/>
        <n v="2298.2400000000002"/>
        <n v="2792.4"/>
        <n v="99.359999999999985"/>
        <n v="1109.52"/>
        <n v="3164.7200000000003"/>
        <n v="3986.6400000000003"/>
        <n v="1612.79"/>
        <n v="4019.9999999999995"/>
        <n v="5458.3200000000006"/>
        <n v="4404.96"/>
        <n v="563.04"/>
        <n v="2282.25"/>
        <n v="257.76"/>
        <n v="2663.52"/>
        <n v="8522.6400000000012"/>
        <n v="1122.6599999999999"/>
        <n v="1527.6"/>
        <n v="1826.64"/>
        <n v="778.31999999999994"/>
        <n v="1383.1200000000001"/>
        <n v="644.4"/>
        <n v="1374.72"/>
        <n v="2136.2400000000002"/>
        <n v="1149.1200000000001"/>
        <n v="2792"/>
        <n v="4210.08"/>
        <n v="3136.08"/>
        <n v="882.47"/>
        <n v="4257.8"/>
        <n v="2982.14"/>
        <n v="5723"/>
        <n v="1605.4"/>
        <n v="136.07999999999998"/>
        <n v="1486.08"/>
        <n v="531"/>
        <n v="1734.51"/>
        <n v="2620.56"/>
        <n v="517.31000000000006"/>
        <n v="526.32000000000005"/>
        <n v="8217.36"/>
        <n v="8714.16"/>
        <n v="5074"/>
        <n v="5532.4800000000005"/>
        <n v="2773.7999999999997"/>
        <n v="2572.7999999999997"/>
        <n v="670.32"/>
        <n v="1159.1999999999998"/>
        <n v="3363"/>
        <n v="1034.6200000000001"/>
        <n v="1156.6799999999998"/>
        <n v="2163.8000000000002"/>
        <n v="1003.0000000000001"/>
        <n v="281.52"/>
        <n v="2813.9999999999995"/>
        <n v="1455.1200000000001"/>
        <n v="2677.84"/>
        <n v="1083.6000000000001"/>
        <n v="1126.08"/>
        <n v="4307"/>
        <n v="3504.06"/>
        <n v="3173.04"/>
        <n v="5841.3600000000006"/>
        <n v="3127"/>
        <n v="1047"/>
        <n v="413"/>
        <n v="5745.6"/>
        <n v="2483.46"/>
        <n v="1825.8"/>
        <n v="281.39999999999998"/>
        <n v="3160.0800000000004"/>
        <n v="430.55999999999995"/>
        <n v="6020.64"/>
        <n v="3157.92"/>
        <n v="2817.36"/>
        <n v="7485.12"/>
        <n v="1768.7999999999997"/>
        <n v="6798.96"/>
        <n v="3651.6"/>
        <n v="248.39999999999998"/>
        <n v="945.12"/>
        <n v="5075.2800000000007"/>
        <n v="4393.4400000000005"/>
        <n v="579.59999999999991"/>
        <n v="3163.8599999999997"/>
        <n v="495.36"/>
        <n v="766.08"/>
        <n v="4779"/>
        <n v="68.039999999999992"/>
        <n v="2773"/>
        <n v="5374.6"/>
        <n v="973.76"/>
        <n v="912.9"/>
        <n v="1652"/>
        <n v="1795.68"/>
        <n v="1718.4"/>
        <n v="1465.8000000000002"/>
        <n v="1186.77"/>
        <n v="1341.36"/>
        <n v="3866.4"/>
        <n v="488.16"/>
        <n v="6894.72"/>
        <n v="1735.02"/>
        <n v="5695.2"/>
        <n v="2221.39"/>
        <n v="2105.04"/>
        <n v="2489.7600000000002"/>
        <n v="2894.3999999999996"/>
        <n v="3007.2000000000003"/>
        <n v="612.71999999999991"/>
        <n v="3009"/>
        <n v="418.8"/>
        <n v="5959"/>
        <n v="6032.88"/>
        <n v="578.33999999999992"/>
        <n v="2010.96"/>
        <n v="1159.92"/>
        <n v="1393.2"/>
        <n v="1606.32"/>
        <n v="6264.72"/>
        <n v="1407.6"/>
        <n v="1675.44"/>
        <n v="8618.4"/>
        <n v="8043.84"/>
        <n v="1396"/>
        <n v="365.16"/>
        <n v="6491.4000000000005"/>
        <n v="3823.92"/>
        <n v="2167.2000000000003"/>
        <n v="3830.4"/>
        <n v="4366"/>
        <n v="861.84"/>
        <n v="1010.16"/>
        <n v="1301.76"/>
        <n v="877.68"/>
        <n v="1298"/>
        <n v="1764.72"/>
        <n v="6183.3600000000006"/>
        <n v="3061.7999999999997"/>
        <n v="7660.8"/>
        <n v="9384.4800000000014"/>
        <n v="1357.9199999999998"/>
        <n v="712.08"/>
        <n v="4816.2000000000007"/>
        <n v="3699.4"/>
        <n v="1238.4000000000001"/>
        <n v="2556.12"/>
        <n v="748.43999999999994"/>
        <n v="4883.76"/>
        <n v="760.75"/>
        <n v="5165.2000000000007"/>
        <n v="2074.3200000000002"/>
        <n v="3579.84"/>
        <n v="1326.2"/>
        <n v="884.52"/>
        <n v="1004.19"/>
        <n v="3129.8399999999997"/>
        <n v="2910.2400000000002"/>
        <n v="1142.6399999999999"/>
        <n v="558.40000000000009"/>
        <n v="1496.8799999999999"/>
        <n v="60.86"/>
        <n v="1052.6400000000001"/>
        <n v="3012.57"/>
        <n v="3197.8799999999997"/>
        <n v="2495.2600000000002"/>
        <n v="6415.92"/>
        <n v="2619.54"/>
        <n v="4338.96"/>
        <n v="1116.96"/>
        <n v="2322"/>
        <n v="4296"/>
        <n v="1789.92"/>
        <n v="1406.9999999999998"/>
        <n v="4071.0000000000005"/>
        <n v="6421.6"/>
        <n v="300.72000000000003"/>
        <n v="2738.7000000000003"/>
        <n v="66.239999999999995"/>
        <n v="2492.3999999999996"/>
        <n v="2684.88"/>
        <n v="885"/>
        <n v="1125.5999999999999"/>
        <n v="2373.54"/>
        <n v="1026.72"/>
        <n v="1871.1"/>
        <n v="1180"/>
        <n v="2799.56"/>
        <n v="1246.1999999999998"/>
        <n v="2371.7999999999997"/>
        <n v="3135.5999999999995"/>
        <n v="3043"/>
        <n v="200.99999999999997"/>
        <n v="602.99999999999989"/>
        <n v="1244.8800000000001"/>
        <n v="6320.1600000000008"/>
        <n v="10054.800000000001"/>
        <n v="884.39999999999986"/>
        <n v="7469.2800000000007"/>
        <n v="1548"/>
        <n v="2951.71"/>
        <n v="216.72"/>
        <n v="4718.88"/>
        <n v="8380.08"/>
        <n v="7647.84"/>
        <n v="1462.86"/>
        <n v="3953.0000000000005"/>
        <n v="1021.6800000000001"/>
        <n v="243.44"/>
        <n v="3055.2"/>
        <n v="2115.36"/>
        <n v="4602"/>
        <n v="4081.2000000000003"/>
        <n v="2662.56"/>
        <n v="695.52"/>
        <n v="3905.28"/>
        <n v="1186.6000000000001"/>
        <n v="1430.21"/>
        <n v="2009.9999999999998"/>
        <n v="2419"/>
        <n v="986.57999999999993"/>
        <n v="406.8"/>
        <n v="1593"/>
        <n v="2065"/>
        <n v="1589.52"/>
        <n v="3264.96"/>
        <n v="4474.8"/>
        <n v="1666.98"/>
        <n v="2714"/>
        <n v="7852.3200000000006"/>
        <n v="782.45999999999992"/>
        <n v="120.6"/>
        <n v="7973.2800000000007"/>
        <n v="7948.0800000000008"/>
        <n v="1062"/>
        <n v="279.20000000000005"/>
        <n v="4381.92"/>
        <n v="4720"/>
        <n v="128.88"/>
        <n v="3255.84"/>
        <n v="2890.85"/>
        <n v="2653.56"/>
        <n v="2449.44"/>
        <n v="1338.92"/>
        <n v="1457.28"/>
        <n v="2313.3599999999997"/>
        <n v="2403.9700000000003"/>
        <n v="2647.41"/>
        <n v="7729.2000000000007"/>
        <n v="2603.52"/>
        <n v="4221"/>
        <n v="5584"/>
        <n v="3093.12"/>
        <n v="1308.24"/>
        <n v="1733.76"/>
        <n v="2352.96"/>
        <n v="2359.44"/>
        <n v="1059.8399999999999"/>
        <n v="2631.6"/>
        <n v="3769.2000000000003"/>
        <n v="1291.6799999999998"/>
        <n v="1490.3999999999999"/>
        <n v="1708.5600000000002"/>
        <n v="3658.2"/>
        <n v="1540.08"/>
        <n v="5025.6000000000004"/>
        <n v="2512.8000000000002"/>
        <n v="4596.4800000000005"/>
        <n v="4746.4000000000005"/>
        <n v="712.07999999999993"/>
        <n v="791.18000000000006"/>
        <n v="2394"/>
        <n v="1247.6300000000001"/>
        <n v="2160.5300000000002"/>
        <n v="3738.5999999999995"/>
        <n v="61.92"/>
        <n v="596.16"/>
        <n v="1116.8000000000002"/>
        <n v="1532.16"/>
        <n v="8542.8000000000011"/>
        <n v="2517.48"/>
        <n v="3490"/>
        <n v="2383.92"/>
        <n v="1503.6000000000001"/>
        <n v="3265.9199999999996"/>
        <n v="2766.2400000000002"/>
        <n v="3393.84"/>
        <n v="272.15999999999997"/>
        <n v="2860.42"/>
        <n v="1977.95"/>
        <n v="569.52"/>
        <n v="8331.1200000000008"/>
        <n v="1326.6"/>
        <n v="683.4"/>
        <n v="464.40000000000003"/>
        <n v="2777.04"/>
        <n v="442.19999999999993"/>
        <n v="2007.1799999999998"/>
        <n v="2143.2599999999998"/>
        <n v="247.68"/>
        <n v="401.99999999999994"/>
        <n v="231.83999999999997"/>
        <n v="6910.2000000000007"/>
        <n v="952.56"/>
        <n v="5487"/>
        <n v="6671.52"/>
        <n v="1139.04"/>
        <n v="456.45"/>
        <n v="1808.9999999999998"/>
        <n v="1888"/>
        <n v="160.79999999999998"/>
        <n v="1745"/>
        <n v="1530.8999999999999"/>
        <n v="2596"/>
        <n v="3175.7999999999997"/>
        <n v="767.80000000000007"/>
        <n v="988.08"/>
        <n v="4312.08"/>
        <n v="2008.38"/>
        <n v="1202.8800000000001"/>
        <n v="1673.65"/>
        <n v="1239"/>
        <n v="3126.96"/>
        <n v="3658"/>
        <n v="5937.12"/>
        <n v="2105.2800000000002"/>
        <n v="3095.3999999999996"/>
        <n v="794.87999999999988"/>
        <n v="2968.56"/>
        <n v="9480.24"/>
        <n v="3742.56"/>
        <n v="3336.5999999999995"/>
        <n v="3577.7999999999997"/>
        <n v="2835.36"/>
        <n v="2925.72"/>
        <n v="649"/>
        <n v="990.72"/>
        <n v="7182"/>
        <n v="2331.6"/>
        <n v="850.5"/>
        <n v="8461.44"/>
        <n v="496.79999999999995"/>
        <n v="2198.16"/>
        <n v="928.80000000000007"/>
        <n v="3952.32"/>
        <n v="5900"/>
        <n v="7756.56"/>
        <n v="463.67999999999995"/>
        <n v="608.6"/>
        <n v="1886.66"/>
        <n v="2291.04"/>
        <n v="4149.3600000000006"/>
        <n v="1506.9599999999998"/>
        <n v="835.92000000000007"/>
        <n v="645.83999999999992"/>
        <n v="5304.8"/>
        <n v="590"/>
        <n v="1764.94"/>
        <n v="2525.69"/>
        <n v="2993.7599999999998"/>
        <n v="1952.64"/>
        <n v="3661.2000000000003"/>
        <n v="1391.04"/>
        <n v="5863.2000000000007"/>
        <n v="2452.1999999999998"/>
        <n v="2941.2000000000003"/>
        <n v="2405.7600000000002"/>
        <n v="2755.44"/>
        <n v="3859.2"/>
        <n v="4661"/>
        <n v="9288.7200000000012"/>
        <n v="680.4"/>
        <n v="1954.4"/>
        <n v="295"/>
        <n v="2279.3399999999997"/>
        <n v="3333.96"/>
        <n v="1567.7999999999997"/>
        <n v="5095.4000000000005"/>
        <n v="5554.08"/>
        <n v="1095.48"/>
        <n v="4500.72"/>
        <n v="5428"/>
        <n v="3543.1200000000003"/>
        <n v="6590.16"/>
        <n v="1031.04"/>
        <n v="544.31999999999994"/>
        <n v="4979.5200000000004"/>
        <n v="3498.48"/>
        <n v="1640.88"/>
        <n v="3717"/>
        <n v="1292.76"/>
        <n v="9767.52"/>
        <n v="816.24"/>
        <n v="402.48"/>
        <n v="331.2"/>
        <n v="4955.8"/>
        <n v="4962.96"/>
        <n v="3608.64"/>
        <n v="185.76"/>
        <n v="33.119999999999997"/>
        <n v="182.58"/>
        <n v="6212.2000000000007"/>
        <n v="3481"/>
        <n v="5841"/>
        <n v="6607.4400000000005"/>
        <n v="2196.7200000000003"/>
        <n v="698"/>
        <n v="1417.68"/>
        <n v="9576"/>
        <n v="1045.1999999999998"/>
        <n v="209.4"/>
        <n v="1004.9999999999999"/>
        <n v="2878.32"/>
        <n v="1416"/>
        <n v="1125.9100000000001"/>
        <n v="482.4"/>
        <n v="1578.96"/>
        <n v="1648.1999999999998"/>
        <n v="669.46"/>
        <n v="162.72"/>
        <n v="4118.2"/>
        <n v="8905.68"/>
        <n v="2099.67"/>
        <n v="2786.4"/>
        <n v="395.59000000000003"/>
        <n v="3926.1600000000003"/>
        <n v="123.84"/>
        <n v="907.40000000000009"/>
        <n v="3103.86"/>
        <n v="1020.5999999999999"/>
        <n v="6752.88"/>
        <n v="447.11999999999995"/>
        <n v="1487.3999999999999"/>
        <n v="2440.8000000000002"/>
        <n v="7259.2000000000007"/>
        <n v="3617.9999999999995"/>
        <n v="547.74"/>
        <n v="306.18"/>
        <n v="429.6"/>
        <n v="3068"/>
        <n v="1440.7199999999998"/>
        <n v="1225.4399999999998"/>
        <n v="380.88"/>
        <n v="2891"/>
        <n v="2090.3999999999996"/>
        <n v="2177.2799999999997"/>
        <n v="4425"/>
        <n v="2538.7200000000003"/>
        <n v="4510.8"/>
        <n v="2233.92"/>
        <n v="5444.4000000000005"/>
        <n v="2041.1999999999998"/>
        <n v="9001.44"/>
        <n v="2347.3799999999997"/>
        <n v="3231.8999999999996"/>
        <n v="4692.2400000000007"/>
        <n v="1357"/>
        <n v="3734.6400000000003"/>
        <n v="5546"/>
        <n v="866.88"/>
        <n v="6282"/>
        <n v="1556.6399999999999"/>
        <n v="4230.72"/>
        <n v="3894.0000000000005"/>
        <n v="924.59999999999991"/>
        <n v="3416.9999999999995"/>
        <n v="639.03"/>
        <n v="1939.1399999999999"/>
        <n v="4253.04"/>
        <n v="2202.48"/>
        <n v="3027.7799999999997"/>
        <n v="3909.36"/>
        <n v="944"/>
        <n v="646.38"/>
        <n v="9192.9600000000009"/>
        <n v="976.32"/>
        <n v="5310"/>
        <n v="1269.3600000000001"/>
        <n v="91.29"/>
        <n v="6840.4000000000005"/>
        <n v="3250.8"/>
        <n v="2276.88"/>
        <n v="1702.8"/>
        <n v="361.79999999999995"/>
        <n v="3280.6000000000004"/>
        <n v="3003.12"/>
        <n v="1360.8"/>
        <n v="1546.56"/>
        <n v="6770.6"/>
        <n v="1888.56"/>
        <n v="3064.32"/>
        <n v="2848.32"/>
        <n v="2414.88"/>
        <n v="1803.06"/>
        <n v="7189.4000000000005"/>
        <n v="3065.04"/>
        <n v="149.04"/>
        <n v="1258.56"/>
        <n v="2681.28"/>
        <n v="1245.8399999999999"/>
        <n v="2832"/>
        <n v="82.8"/>
        <n v="7049.8"/>
        <n v="3436.8"/>
        <n v="2170.7999999999997"/>
        <n v="5362.56"/>
        <n v="816.4799999999999"/>
        <n v="6980"/>
        <n v="3350.4"/>
        <n v="8054.64"/>
        <n v="6631"/>
        <n v="3470.04"/>
        <n v="2251.8200000000002"/>
        <n v="154.80000000000001"/>
        <n v="3457.2"/>
        <n v="3095.8199999999997"/>
        <n v="2303.4"/>
        <n v="3565.6800000000003"/>
        <n v="4424.88"/>
        <n v="2928.96"/>
        <n v="678.95999999999992"/>
        <n v="2360"/>
        <n v="7322.4000000000005"/>
        <n v="3522.7200000000003"/>
        <n v="5664"/>
        <n v="1205.9999999999998"/>
        <n v="5776.56"/>
        <n v="6561.2000000000007"/>
        <n v="1622.8799999999999"/>
        <n v="1689.12"/>
        <n v="2050.1999999999998"/>
        <n v="732.24"/>
        <n v="1723.68"/>
        <n v="3304"/>
        <n v="3296.3999999999996"/>
        <n v="7119.6"/>
        <n v="1761.3600000000001"/>
        <n v="3188.88"/>
        <n v="6351.8"/>
        <n v="3034.08"/>
        <n v="2012.4"/>
        <n v="4248"/>
        <n v="6142.4000000000005"/>
        <n v="1308.49"/>
        <n v="2724.48"/>
        <n v="7891.92"/>
        <n v="8426.880000000001"/>
        <n v="3995.28"/>
        <n v="3540"/>
        <n v="1849.1999999999998"/>
        <n v="3823.44"/>
        <n v="1639.4399999999998"/>
        <n v="4467.84"/>
        <n v="8136"/>
        <n v="1582.3600000000001"/>
        <n v="3215.9999999999995"/>
      </sharedItems>
    </cacheField>
  </cacheFields>
  <extLst>
    <ext xmlns:x14="http://schemas.microsoft.com/office/spreadsheetml/2009/9/main" uri="{725AE2AE-9491-48be-B2B4-4EB974FC3084}">
      <x14:pivotCacheDefinition pivotCacheId="17464584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8">
  <r>
    <n v="1"/>
    <s v="Gabriele"/>
    <s v="Baxter"/>
    <s v="Mrs"/>
    <s v="F"/>
    <n v="30"/>
    <s v="Abbotsbury Mews"/>
    <s v="Ballyclare"/>
    <x v="0"/>
    <x v="0"/>
    <x v="0"/>
    <x v="0"/>
    <n v="73"/>
    <n v="2.0099999999999998"/>
    <n v="20"/>
    <n v="0.5"/>
    <n v="1460"/>
    <n v="2934.6"/>
    <n v="2200.9499999999998"/>
    <n v="2164.4499999999998"/>
    <x v="0"/>
    <n v="733.65000000000009"/>
    <n v="0.25000000000000006"/>
    <n v="14.95"/>
    <n v="0.05"/>
    <n v="2070.4299999999994"/>
    <x v="0"/>
    <x v="0"/>
  </r>
  <r>
    <n v="2"/>
    <s v="Dann"/>
    <s v="Huffman"/>
    <s v="Mrs"/>
    <s v="F"/>
    <n v="60"/>
    <s v="Adams Close"/>
    <s v="Hoddesdon"/>
    <x v="1"/>
    <x v="1"/>
    <x v="0"/>
    <x v="1"/>
    <n v="13"/>
    <n v="2.0099999999999998"/>
    <n v="20"/>
    <n v="0.5"/>
    <n v="260"/>
    <n v="522.59999999999991"/>
    <n v="391.94999999999993"/>
    <n v="385.44999999999993"/>
    <x v="1"/>
    <n v="130.64999999999998"/>
    <n v="0.25"/>
    <n v="14.95"/>
    <n v="0"/>
    <n v="400.39999999999992"/>
    <x v="0"/>
    <x v="0"/>
  </r>
  <r>
    <n v="8"/>
    <s v="Benito"/>
    <s v="Holman"/>
    <s v="Mr"/>
    <s v="M"/>
    <n v="60"/>
    <s v="Naoroji Street"/>
    <s v="Ammanford"/>
    <x v="2"/>
    <x v="2"/>
    <x v="0"/>
    <x v="2"/>
    <n v="79"/>
    <n v="1.89"/>
    <n v="18"/>
    <n v="0.5"/>
    <n v="1422"/>
    <n v="2687.58"/>
    <n v="2015.6849999999999"/>
    <n v="1976.1849999999999"/>
    <x v="2"/>
    <n v="671.89499999999998"/>
    <n v="0.25"/>
    <n v="14.95"/>
    <n v="0.05"/>
    <n v="1891.5782499999998"/>
    <x v="1"/>
    <x v="1"/>
  </r>
  <r>
    <n v="13"/>
    <s v="Bertie"/>
    <s v="Willis"/>
    <s v="Mrs"/>
    <s v="F"/>
    <n v="30"/>
    <s v="Trafalgar Buildings"/>
    <s v="Peebles"/>
    <x v="3"/>
    <x v="3"/>
    <x v="1"/>
    <x v="0"/>
    <n v="5"/>
    <n v="1.89"/>
    <n v="18"/>
    <n v="0.5"/>
    <n v="90"/>
    <n v="170.1"/>
    <n v="127.57499999999999"/>
    <n v="125.07499999999999"/>
    <x v="3"/>
    <n v="42.525000000000006"/>
    <n v="0.25000000000000006"/>
    <n v="14.95"/>
    <n v="0"/>
    <n v="140.02499999999998"/>
    <x v="1"/>
    <x v="1"/>
  </r>
  <r>
    <n v="15"/>
    <s v="Cecil"/>
    <s v="Givens"/>
    <s v="Dr"/>
    <s v="M"/>
    <n v="60"/>
    <s v="Arnold Estate"/>
    <s v="Builth Wells"/>
    <x v="4"/>
    <x v="4"/>
    <x v="0"/>
    <x v="0"/>
    <n v="16"/>
    <n v="2.0099999999999998"/>
    <n v="20"/>
    <n v="0.5"/>
    <n v="320"/>
    <n v="643.19999999999993"/>
    <n v="482.4"/>
    <n v="474.4"/>
    <x v="4"/>
    <n v="160.79999999999995"/>
    <n v="0.24999999999999994"/>
    <n v="14.95"/>
    <n v="0"/>
    <n v="489.34999999999997"/>
    <x v="0"/>
    <x v="0"/>
  </r>
  <r>
    <n v="16"/>
    <s v="Erik"/>
    <s v="Velasquez"/>
    <s v="Mr"/>
    <s v="M"/>
    <n v="30"/>
    <s v="Basing Court"/>
    <s v="Bonnybridge"/>
    <x v="5"/>
    <x v="5"/>
    <x v="2"/>
    <x v="3"/>
    <n v="49"/>
    <n v="3.49"/>
    <n v="20"/>
    <n v="0.5"/>
    <n v="980"/>
    <n v="3420.2000000000003"/>
    <n v="2565.15"/>
    <n v="2540.65"/>
    <x v="5"/>
    <n v="855.05000000000018"/>
    <n v="0.25000000000000006"/>
    <n v="14.95"/>
    <n v="0.03"/>
    <n v="2478.9319999999998"/>
    <x v="2"/>
    <x v="2"/>
  </r>
  <r>
    <n v="17"/>
    <s v="Cleo"/>
    <s v="Carr"/>
    <s v="Mr"/>
    <s v="M"/>
    <n v="90"/>
    <s v="Eclipse Road"/>
    <s v="Wooler"/>
    <x v="3"/>
    <x v="6"/>
    <x v="1"/>
    <x v="4"/>
    <n v="83"/>
    <n v="3.49"/>
    <n v="20"/>
    <n v="0.5"/>
    <n v="1660"/>
    <n v="5793.4000000000005"/>
    <n v="4345.05"/>
    <n v="4303.55"/>
    <x v="6"/>
    <n v="1448.3500000000004"/>
    <n v="0.25000000000000006"/>
    <n v="14.95"/>
    <n v="0.05"/>
    <n v="4102.5749999999998"/>
    <x v="2"/>
    <x v="2"/>
  </r>
  <r>
    <n v="18"/>
    <s v="Bernard"/>
    <s v="Eaton"/>
    <s v="Mr"/>
    <s v="M"/>
    <n v="90"/>
    <s v="Greenbank Crescent"/>
    <s v="Caterham"/>
    <x v="6"/>
    <x v="7"/>
    <x v="2"/>
    <x v="2"/>
    <n v="66"/>
    <n v="1.89"/>
    <n v="18"/>
    <n v="0.5"/>
    <n v="1188"/>
    <n v="2245.3199999999997"/>
    <n v="1683.9899999999998"/>
    <n v="1650.9899999999998"/>
    <x v="7"/>
    <n v="561.32999999999993"/>
    <n v="0.25"/>
    <n v="14.95"/>
    <n v="0.05"/>
    <n v="1582.6429999999998"/>
    <x v="1"/>
    <x v="1"/>
  </r>
  <r>
    <n v="19"/>
    <s v="Felix"/>
    <s v="Sinclair"/>
    <s v="Mr"/>
    <s v="M"/>
    <n v="90"/>
    <s v="Hamer Place"/>
    <s v="Dalwhinnie"/>
    <x v="7"/>
    <x v="8"/>
    <x v="2"/>
    <x v="5"/>
    <n v="85"/>
    <n v="1.89"/>
    <n v="18"/>
    <n v="0.5"/>
    <n v="1530"/>
    <n v="2891.7"/>
    <n v="2168.7749999999996"/>
    <n v="2126.2749999999996"/>
    <x v="8"/>
    <n v="722.92500000000018"/>
    <n v="0.25000000000000006"/>
    <n v="14.95"/>
    <n v="0.05"/>
    <n v="2034.1637499999995"/>
    <x v="1"/>
    <x v="1"/>
  </r>
  <r>
    <n v="21"/>
    <s v="Janice"/>
    <s v="Mann"/>
    <s v="Mrs"/>
    <s v="F"/>
    <n v="90"/>
    <s v="Lions Close"/>
    <s v="Llanymynech"/>
    <x v="8"/>
    <x v="9"/>
    <x v="2"/>
    <x v="6"/>
    <n v="18"/>
    <n v="2.0099999999999998"/>
    <n v="20"/>
    <n v="0.5"/>
    <n v="360"/>
    <n v="723.59999999999991"/>
    <n v="542.69999999999993"/>
    <n v="533.69999999999993"/>
    <x v="9"/>
    <n v="180.89999999999998"/>
    <n v="0.25"/>
    <n v="14.95"/>
    <n v="0"/>
    <n v="548.65"/>
    <x v="0"/>
    <x v="0"/>
  </r>
  <r>
    <n v="23"/>
    <s v="Sam"/>
    <s v="Rubio"/>
    <s v="Mr"/>
    <s v="M"/>
    <n v="60"/>
    <s v="Myddelton Passage"/>
    <s v="Letchworth Garden City"/>
    <x v="8"/>
    <x v="10"/>
    <x v="1"/>
    <x v="7"/>
    <n v="75"/>
    <n v="2.0099999999999998"/>
    <n v="20"/>
    <n v="0.5"/>
    <n v="1500"/>
    <n v="3014.9999999999995"/>
    <n v="2261.2499999999995"/>
    <n v="2223.7499999999995"/>
    <x v="10"/>
    <n v="753.75"/>
    <n v="0.25000000000000006"/>
    <n v="14.95"/>
    <n v="0.05"/>
    <n v="2126.7649999999994"/>
    <x v="0"/>
    <x v="0"/>
  </r>
  <r>
    <n v="25"/>
    <s v="Kyle"/>
    <s v="Alston"/>
    <s v="Mr"/>
    <s v="M"/>
    <n v="30"/>
    <s v="Wilds Place"/>
    <s v="Somerton"/>
    <x v="3"/>
    <x v="11"/>
    <x v="2"/>
    <x v="1"/>
    <n v="14"/>
    <n v="2.0099999999999998"/>
    <n v="20"/>
    <n v="0.5"/>
    <n v="280"/>
    <n v="562.79999999999995"/>
    <n v="422.09999999999997"/>
    <n v="415.09999999999997"/>
    <x v="11"/>
    <n v="140.69999999999999"/>
    <n v="0.25"/>
    <n v="14.95"/>
    <n v="0"/>
    <n v="430.04999999999995"/>
    <x v="0"/>
    <x v="0"/>
  </r>
  <r>
    <n v="27"/>
    <s v="Erma"/>
    <s v="Bruner"/>
    <s v="Mrs"/>
    <s v="F"/>
    <n v="90"/>
    <s v="Calmers Rents"/>
    <s v="Halesworth"/>
    <x v="9"/>
    <x v="12"/>
    <x v="2"/>
    <x v="8"/>
    <n v="75"/>
    <n v="1.89"/>
    <n v="18"/>
    <n v="0.5"/>
    <n v="1350"/>
    <n v="2551.5"/>
    <n v="1913.625"/>
    <n v="1876.125"/>
    <x v="10"/>
    <n v="637.875"/>
    <n v="0.25"/>
    <n v="14.95"/>
    <n v="0.05"/>
    <n v="1796.52125"/>
    <x v="1"/>
    <x v="1"/>
  </r>
  <r>
    <n v="28"/>
    <s v="Oleta"/>
    <s v="Coley"/>
    <s v="Mrs"/>
    <s v="F"/>
    <n v="30"/>
    <s v="Eversley Park"/>
    <s v="Carnforth"/>
    <x v="6"/>
    <x v="13"/>
    <x v="2"/>
    <x v="5"/>
    <n v="18"/>
    <n v="3.49"/>
    <n v="20"/>
    <n v="0.5"/>
    <n v="360"/>
    <n v="1256.4000000000001"/>
    <n v="942.30000000000007"/>
    <n v="933.30000000000007"/>
    <x v="9"/>
    <n v="314.10000000000002"/>
    <n v="0.25"/>
    <n v="14.95"/>
    <n v="0"/>
    <n v="948.25000000000011"/>
    <x v="2"/>
    <x v="2"/>
  </r>
  <r>
    <n v="32"/>
    <s v="Brandee"/>
    <s v="Gamble"/>
    <s v="Mrs"/>
    <s v="F"/>
    <n v="60"/>
    <s v="Abbotsbury Close"/>
    <s v="Sandown"/>
    <x v="3"/>
    <x v="14"/>
    <x v="2"/>
    <x v="2"/>
    <n v="37"/>
    <n v="1.89"/>
    <n v="18"/>
    <n v="0.5"/>
    <n v="666"/>
    <n v="1258.74"/>
    <n v="944.05500000000006"/>
    <n v="925.55500000000006"/>
    <x v="12"/>
    <n v="314.68499999999995"/>
    <n v="0.24999999999999994"/>
    <n v="14.95"/>
    <n v="0.03"/>
    <n v="912.28985000000011"/>
    <x v="1"/>
    <x v="1"/>
  </r>
  <r>
    <n v="35"/>
    <s v="Nicky"/>
    <s v="Connolly"/>
    <s v="Mr"/>
    <s v="M"/>
    <n v="60"/>
    <s v="Aberoadeen Parade"/>
    <s v="Londonderry"/>
    <x v="3"/>
    <x v="15"/>
    <x v="0"/>
    <x v="6"/>
    <n v="105"/>
    <n v="1.89"/>
    <n v="18"/>
    <n v="0.5"/>
    <n v="1890"/>
    <n v="3572.1"/>
    <n v="2679.0749999999998"/>
    <n v="2626.5749999999998"/>
    <x v="13"/>
    <n v="893.02500000000009"/>
    <n v="0.25000000000000006"/>
    <n v="14.95"/>
    <n v="7.0000000000000007E-2"/>
    <n v="2456.6182499999995"/>
    <x v="1"/>
    <x v="1"/>
  </r>
  <r>
    <n v="36"/>
    <s v="Sammy"/>
    <s v="Darnell"/>
    <s v="Mr"/>
    <s v="M"/>
    <n v="30"/>
    <s v="Aberoadeen Terrace"/>
    <s v="Ferndale"/>
    <x v="10"/>
    <x v="16"/>
    <x v="1"/>
    <x v="0"/>
    <n v="30"/>
    <n v="3.49"/>
    <n v="20"/>
    <n v="0.5"/>
    <n v="600"/>
    <n v="2094"/>
    <n v="1570.5"/>
    <n v="1555.5"/>
    <x v="14"/>
    <n v="523.5"/>
    <n v="0.25"/>
    <n v="14.95"/>
    <n v="0.03"/>
    <n v="1523.3365000000001"/>
    <x v="2"/>
    <x v="2"/>
  </r>
  <r>
    <n v="39"/>
    <s v="Hoyt"/>
    <s v="Key"/>
    <s v="Mr"/>
    <s v="M"/>
    <n v="30"/>
    <s v="Abingdon Yaroad"/>
    <s v="Porth"/>
    <x v="3"/>
    <x v="17"/>
    <x v="1"/>
    <x v="3"/>
    <n v="14"/>
    <n v="3.49"/>
    <n v="20"/>
    <n v="0.5"/>
    <n v="280"/>
    <n v="977.2"/>
    <n v="732.90000000000009"/>
    <n v="725.90000000000009"/>
    <x v="11"/>
    <n v="244.29999999999995"/>
    <n v="0.24999999999999994"/>
    <n v="14.95"/>
    <n v="0"/>
    <n v="740.85000000000014"/>
    <x v="2"/>
    <x v="2"/>
  </r>
  <r>
    <n v="44"/>
    <s v="Harold"/>
    <s v="Mcnamara"/>
    <s v="Mr"/>
    <s v="M"/>
    <n v="60"/>
    <s v="Acacia Road"/>
    <s v="Ystrad Meurig"/>
    <x v="3"/>
    <x v="18"/>
    <x v="2"/>
    <x v="9"/>
    <n v="56"/>
    <n v="3.49"/>
    <n v="20"/>
    <n v="0.5"/>
    <n v="1120"/>
    <n v="3908.8"/>
    <n v="2931.6000000000004"/>
    <n v="2903.6000000000004"/>
    <x v="15"/>
    <n v="977.19999999999982"/>
    <n v="0.24999999999999994"/>
    <n v="14.95"/>
    <n v="0.05"/>
    <n v="2772.6224999999999"/>
    <x v="2"/>
    <x v="2"/>
  </r>
  <r>
    <n v="45"/>
    <s v="Otto"/>
    <s v="Durham"/>
    <s v="Mr"/>
    <s v="M"/>
    <n v="60"/>
    <s v="Acacia Terrace"/>
    <s v="Llanrwst"/>
    <x v="8"/>
    <x v="19"/>
    <x v="1"/>
    <x v="1"/>
    <n v="63"/>
    <n v="2.0099999999999998"/>
    <n v="20"/>
    <n v="0.5"/>
    <n v="1260"/>
    <n v="2532.6"/>
    <n v="1899.4499999999998"/>
    <n v="1867.9499999999998"/>
    <x v="16"/>
    <n v="633.15000000000009"/>
    <n v="0.25000000000000006"/>
    <n v="14.95"/>
    <n v="0.05"/>
    <n v="1788.7549999999999"/>
    <x v="0"/>
    <x v="0"/>
  </r>
  <r>
    <n v="46"/>
    <s v="Erma"/>
    <s v="Ruffin"/>
    <s v="Ms"/>
    <s v="F"/>
    <n v="30"/>
    <s v="Accacia Gardensove"/>
    <s v="Corwen"/>
    <x v="11"/>
    <x v="20"/>
    <x v="0"/>
    <x v="5"/>
    <n v="6"/>
    <n v="2.0099999999999998"/>
    <n v="20"/>
    <n v="0.5"/>
    <n v="120"/>
    <n v="241.2"/>
    <n v="180.89999999999998"/>
    <n v="177.89999999999998"/>
    <x v="17"/>
    <n v="60.300000000000011"/>
    <n v="0.25000000000000006"/>
    <n v="14.95"/>
    <n v="0"/>
    <n v="192.84999999999997"/>
    <x v="0"/>
    <x v="0"/>
  </r>
  <r>
    <n v="48"/>
    <s v="Cody"/>
    <s v="Vogt"/>
    <s v="Miss"/>
    <s v="F"/>
    <n v="30"/>
    <s v="Achilles Road"/>
    <s v="Harpenden"/>
    <x v="9"/>
    <x v="21"/>
    <x v="0"/>
    <x v="9"/>
    <n v="19"/>
    <n v="2.0099999999999998"/>
    <n v="20"/>
    <n v="0.5"/>
    <n v="380"/>
    <n v="763.8"/>
    <n v="572.84999999999991"/>
    <n v="563.34999999999991"/>
    <x v="18"/>
    <n v="190.95000000000005"/>
    <n v="0.25000000000000006"/>
    <n v="14.95"/>
    <n v="0"/>
    <n v="578.29999999999995"/>
    <x v="0"/>
    <x v="0"/>
  </r>
  <r>
    <n v="50"/>
    <s v="Danica"/>
    <s v="Merritt"/>
    <s v="Mrs"/>
    <s v="F"/>
    <n v="90"/>
    <s v="Acland Crescent"/>
    <s v="Cheltenham"/>
    <x v="12"/>
    <x v="22"/>
    <x v="1"/>
    <x v="10"/>
    <n v="5"/>
    <n v="1.89"/>
    <n v="18"/>
    <n v="0.5"/>
    <n v="90"/>
    <n v="170.1"/>
    <n v="127.57499999999999"/>
    <n v="125.07499999999999"/>
    <x v="3"/>
    <n v="42.525000000000006"/>
    <n v="0.25000000000000006"/>
    <n v="14.95"/>
    <n v="0"/>
    <n v="140.02499999999998"/>
    <x v="1"/>
    <x v="1"/>
  </r>
  <r>
    <n v="51"/>
    <s v="Kenneth"/>
    <s v="Tidwell"/>
    <s v="Mr"/>
    <s v="M"/>
    <n v="30"/>
    <s v="Acton Park"/>
    <s v="Crianlarich"/>
    <x v="11"/>
    <x v="12"/>
    <x v="2"/>
    <x v="8"/>
    <n v="24"/>
    <n v="2.0099999999999998"/>
    <n v="20"/>
    <n v="0.5"/>
    <n v="480"/>
    <n v="964.8"/>
    <n v="723.59999999999991"/>
    <n v="711.59999999999991"/>
    <x v="19"/>
    <n v="241.20000000000005"/>
    <n v="0.25000000000000006"/>
    <n v="14.95"/>
    <n v="0.03"/>
    <n v="704.75349999999992"/>
    <x v="0"/>
    <x v="0"/>
  </r>
  <r>
    <n v="52"/>
    <s v="Jason"/>
    <s v="Naquin"/>
    <s v="Mr"/>
    <s v="M"/>
    <n v="30"/>
    <s v="Adam Eve"/>
    <s v="Greenock"/>
    <x v="9"/>
    <x v="23"/>
    <x v="1"/>
    <x v="5"/>
    <n v="85"/>
    <n v="3.49"/>
    <n v="20"/>
    <n v="0.5"/>
    <n v="1700"/>
    <n v="5933"/>
    <n v="4449.75"/>
    <n v="4407.25"/>
    <x v="8"/>
    <n v="1483.25"/>
    <n v="0.25"/>
    <n v="14.95"/>
    <n v="0.05"/>
    <n v="4201.0899999999992"/>
    <x v="2"/>
    <x v="2"/>
  </r>
  <r>
    <n v="53"/>
    <s v="Ailene"/>
    <s v="Self"/>
    <s v="Mrs"/>
    <s v="F"/>
    <n v="30"/>
    <s v="Adam Road"/>
    <s v="Portsmouth"/>
    <x v="3"/>
    <x v="24"/>
    <x v="1"/>
    <x v="2"/>
    <n v="56"/>
    <n v="1.89"/>
    <n v="18"/>
    <n v="0.5"/>
    <n v="1008"/>
    <n v="1905.12"/>
    <n v="1428.84"/>
    <n v="1400.84"/>
    <x v="15"/>
    <n v="476.28"/>
    <n v="0.25"/>
    <n v="14.95"/>
    <n v="0.05"/>
    <n v="1345.0004999999999"/>
    <x v="1"/>
    <x v="1"/>
  </r>
  <r>
    <n v="55"/>
    <s v="Ray"/>
    <s v="Navarro"/>
    <s v="Mr"/>
    <s v="M"/>
    <n v="60"/>
    <s v="Adam Street"/>
    <s v="Camelford"/>
    <x v="6"/>
    <x v="25"/>
    <x v="1"/>
    <x v="10"/>
    <n v="39"/>
    <n v="3.49"/>
    <n v="20"/>
    <n v="0.5"/>
    <n v="780"/>
    <n v="2722.2000000000003"/>
    <n v="2041.65"/>
    <n v="2022.15"/>
    <x v="20"/>
    <n v="680.55000000000018"/>
    <n v="0.25000000000000006"/>
    <n v="14.95"/>
    <n v="0.03"/>
    <n v="1975.9870000000001"/>
    <x v="2"/>
    <x v="2"/>
  </r>
  <r>
    <n v="66"/>
    <s v="Temeka"/>
    <s v="Joseph"/>
    <s v="Miss"/>
    <s v="F"/>
    <n v="90"/>
    <s v="Aegis Gardensove"/>
    <s v="Lydbury North"/>
    <x v="3"/>
    <x v="26"/>
    <x v="2"/>
    <x v="10"/>
    <n v="32"/>
    <n v="1.89"/>
    <n v="18"/>
    <n v="0.5"/>
    <n v="576"/>
    <n v="1088.6399999999999"/>
    <n v="816.4799999999999"/>
    <n v="800.4799999999999"/>
    <x v="21"/>
    <n v="272.15999999999997"/>
    <n v="0.25"/>
    <n v="14.95"/>
    <n v="0.03"/>
    <n v="790.96709999999996"/>
    <x v="1"/>
    <x v="1"/>
  </r>
  <r>
    <n v="71"/>
    <s v="Annett"/>
    <s v="Browne"/>
    <s v="Miss"/>
    <s v="F"/>
    <n v="60"/>
    <s v="Alabama Street"/>
    <s v="Westhill"/>
    <x v="3"/>
    <x v="27"/>
    <x v="2"/>
    <x v="5"/>
    <n v="37"/>
    <n v="1.89"/>
    <n v="18"/>
    <n v="0.5"/>
    <n v="666"/>
    <n v="1258.74"/>
    <n v="944.05500000000006"/>
    <n v="925.55500000000006"/>
    <x v="12"/>
    <n v="314.68499999999995"/>
    <n v="0.24999999999999994"/>
    <n v="14.95"/>
    <n v="0.03"/>
    <n v="912.28985000000011"/>
    <x v="1"/>
    <x v="1"/>
  </r>
  <r>
    <n v="73"/>
    <s v="Miles"/>
    <s v="Baez"/>
    <s v="Mr"/>
    <s v="M"/>
    <n v="90"/>
    <s v="Alba Garoadens"/>
    <s v="Cinderford"/>
    <x v="13"/>
    <x v="28"/>
    <x v="2"/>
    <x v="9"/>
    <n v="83"/>
    <n v="3.49"/>
    <n v="20"/>
    <n v="0.5"/>
    <n v="1660"/>
    <n v="5793.4000000000005"/>
    <n v="4345.05"/>
    <n v="4303.55"/>
    <x v="6"/>
    <n v="1448.3500000000004"/>
    <n v="0.25000000000000006"/>
    <n v="14.95"/>
    <n v="0.05"/>
    <n v="4102.5749999999998"/>
    <x v="2"/>
    <x v="2"/>
  </r>
  <r>
    <n v="82"/>
    <s v="Leslie"/>
    <s v="Allred"/>
    <s v="Mr"/>
    <s v="M"/>
    <n v="90"/>
    <s v="Albion Avenue"/>
    <s v="Watlington"/>
    <x v="3"/>
    <x v="9"/>
    <x v="2"/>
    <x v="6"/>
    <n v="5"/>
    <n v="3.49"/>
    <n v="20"/>
    <n v="0.5"/>
    <n v="100"/>
    <n v="349"/>
    <n v="261.75"/>
    <n v="259.25"/>
    <x v="3"/>
    <n v="87.25"/>
    <n v="0.25"/>
    <n v="14.95"/>
    <n v="0"/>
    <n v="274.2"/>
    <x v="2"/>
    <x v="2"/>
  </r>
  <r>
    <n v="86"/>
    <s v="Lovetta"/>
    <s v="Green"/>
    <s v="Miss"/>
    <s v="F"/>
    <n v="60"/>
    <s v="Alcott Avenue"/>
    <s v="Leatherhead"/>
    <x v="14"/>
    <x v="29"/>
    <x v="1"/>
    <x v="4"/>
    <n v="80"/>
    <n v="1.89"/>
    <n v="18"/>
    <n v="0.5"/>
    <n v="1440"/>
    <n v="2721.6"/>
    <n v="2041.1999999999998"/>
    <n v="2001.1999999999998"/>
    <x v="22"/>
    <n v="680.40000000000009"/>
    <n v="0.25000000000000006"/>
    <n v="14.95"/>
    <n v="0.05"/>
    <n v="1915.3424999999997"/>
    <x v="1"/>
    <x v="1"/>
  </r>
  <r>
    <n v="88"/>
    <s v="Mason"/>
    <s v="Hurst"/>
    <s v="Mr"/>
    <s v="M"/>
    <n v="30"/>
    <s v="Alcott Close"/>
    <s v="Scunthorpe"/>
    <x v="3"/>
    <x v="30"/>
    <x v="1"/>
    <x v="3"/>
    <n v="85"/>
    <n v="1.89"/>
    <n v="18"/>
    <n v="0.5"/>
    <n v="1530"/>
    <n v="2891.7"/>
    <n v="2168.7749999999996"/>
    <n v="2126.2749999999996"/>
    <x v="8"/>
    <n v="722.92500000000018"/>
    <n v="0.25000000000000006"/>
    <n v="14.95"/>
    <n v="0.05"/>
    <n v="2034.1637499999995"/>
    <x v="1"/>
    <x v="1"/>
  </r>
  <r>
    <n v="90"/>
    <s v="Rubye"/>
    <s v="Mcpherson"/>
    <s v="Miss"/>
    <s v="F"/>
    <n v="90"/>
    <s v="Alden Avenue"/>
    <s v="Aldershot"/>
    <x v="15"/>
    <x v="23"/>
    <x v="1"/>
    <x v="5"/>
    <n v="47"/>
    <n v="1.89"/>
    <n v="18"/>
    <n v="0.5"/>
    <n v="846"/>
    <n v="1598.9399999999998"/>
    <n v="1199.2049999999999"/>
    <n v="1175.7049999999999"/>
    <x v="23"/>
    <n v="399.7349999999999"/>
    <n v="0.24999999999999997"/>
    <n v="14.95"/>
    <n v="0.03"/>
    <n v="1154.93535"/>
    <x v="1"/>
    <x v="1"/>
  </r>
  <r>
    <n v="95"/>
    <s v="Jodie"/>
    <s v="Beatty"/>
    <s v="Miss"/>
    <s v="F"/>
    <n v="30"/>
    <s v="Alderminster Road"/>
    <s v="Manningtree"/>
    <x v="3"/>
    <x v="31"/>
    <x v="0"/>
    <x v="5"/>
    <n v="81"/>
    <n v="3.49"/>
    <n v="20"/>
    <n v="0.5"/>
    <n v="1620"/>
    <n v="5653.8"/>
    <n v="4240.3500000000004"/>
    <n v="4199.8500000000004"/>
    <x v="24"/>
    <n v="1413.4499999999998"/>
    <n v="0.24999999999999997"/>
    <n v="14.95"/>
    <n v="0.05"/>
    <n v="4004.06"/>
    <x v="2"/>
    <x v="2"/>
  </r>
  <r>
    <n v="97"/>
    <s v="Karrie"/>
    <s v="Vega"/>
    <s v="Mrs"/>
    <s v="F"/>
    <n v="30"/>
    <s v="Aldine Chambers"/>
    <s v="Ripley"/>
    <x v="3"/>
    <x v="32"/>
    <x v="2"/>
    <x v="6"/>
    <n v="38"/>
    <n v="3.49"/>
    <n v="20"/>
    <n v="0.5"/>
    <n v="760"/>
    <n v="2652.4"/>
    <n v="1989.3000000000002"/>
    <n v="1970.3000000000002"/>
    <x v="25"/>
    <n v="663.09999999999991"/>
    <n v="0.24999999999999994"/>
    <n v="14.95"/>
    <n v="0.03"/>
    <n v="1925.6925000000001"/>
    <x v="2"/>
    <x v="2"/>
  </r>
  <r>
    <n v="98"/>
    <s v="Neal"/>
    <s v="Cody"/>
    <s v="Mr"/>
    <s v="M"/>
    <n v="30"/>
    <s v="Aldis Mews"/>
    <s v="Southwell"/>
    <x v="3"/>
    <x v="33"/>
    <x v="0"/>
    <x v="11"/>
    <n v="86"/>
    <n v="3.49"/>
    <n v="20"/>
    <n v="0.5"/>
    <n v="1720"/>
    <n v="6002.8"/>
    <n v="4502.1000000000004"/>
    <n v="4459.1000000000004"/>
    <x v="26"/>
    <n v="1500.6999999999998"/>
    <n v="0.24999999999999997"/>
    <n v="14.95"/>
    <n v="0.05"/>
    <n v="4250.3474999999999"/>
    <x v="2"/>
    <x v="2"/>
  </r>
  <r>
    <n v="102"/>
    <s v="Barbara"/>
    <s v="Russo"/>
    <s v="Miss"/>
    <s v="F"/>
    <n v="90"/>
    <s v="Alexandra Mews"/>
    <s v="Warwickshire"/>
    <x v="3"/>
    <x v="34"/>
    <x v="0"/>
    <x v="9"/>
    <n v="83"/>
    <n v="1.89"/>
    <n v="18"/>
    <n v="0.5"/>
    <n v="1494"/>
    <n v="2823.66"/>
    <n v="2117.7449999999999"/>
    <n v="2076.2449999999999"/>
    <x v="6"/>
    <n v="705.91499999999996"/>
    <n v="0.25"/>
    <n v="14.95"/>
    <n v="0.05"/>
    <n v="1986.6352499999996"/>
    <x v="1"/>
    <x v="1"/>
  </r>
  <r>
    <n v="108"/>
    <s v="Jenae"/>
    <s v="Sadler"/>
    <s v="Miss"/>
    <s v="F"/>
    <n v="60"/>
    <s v="Alforoad Terrace"/>
    <s v="Ryde"/>
    <x v="3"/>
    <x v="35"/>
    <x v="2"/>
    <x v="0"/>
    <n v="87"/>
    <n v="1.89"/>
    <n v="18"/>
    <n v="0.5"/>
    <n v="1566"/>
    <n v="2959.74"/>
    <n v="2219.8049999999998"/>
    <n v="2176.3049999999998"/>
    <x v="27"/>
    <n v="739.93499999999995"/>
    <n v="0.25"/>
    <n v="14.95"/>
    <n v="0.05"/>
    <n v="2081.6922499999996"/>
    <x v="1"/>
    <x v="1"/>
  </r>
  <r>
    <n v="112"/>
    <s v="Francisco"/>
    <s v="Everett"/>
    <s v="Mr"/>
    <s v="M"/>
    <n v="30"/>
    <s v="Alfreton Close"/>
    <s v="Rhyl"/>
    <x v="3"/>
    <x v="36"/>
    <x v="1"/>
    <x v="2"/>
    <n v="37"/>
    <n v="3.49"/>
    <n v="20"/>
    <n v="0.5"/>
    <n v="740"/>
    <n v="2582.6000000000004"/>
    <n v="1936.9500000000003"/>
    <n v="1918.4500000000003"/>
    <x v="12"/>
    <n v="645.65000000000009"/>
    <n v="0.25"/>
    <n v="14.95"/>
    <n v="0.03"/>
    <n v="1875.3980000000004"/>
    <x v="2"/>
    <x v="2"/>
  </r>
  <r>
    <n v="123"/>
    <s v="Noemi"/>
    <s v="Faulkner"/>
    <s v="Mrs"/>
    <s v="F"/>
    <n v="60"/>
    <s v="Allison Close"/>
    <s v="West Sussex"/>
    <x v="3"/>
    <x v="23"/>
    <x v="1"/>
    <x v="5"/>
    <n v="43"/>
    <n v="2.0099999999999998"/>
    <n v="20"/>
    <n v="0.5"/>
    <n v="860"/>
    <n v="1728.6"/>
    <n v="1296.4499999999998"/>
    <n v="1274.9499999999998"/>
    <x v="28"/>
    <n v="432.15000000000009"/>
    <n v="0.25000000000000006"/>
    <n v="14.95"/>
    <n v="0.03"/>
    <n v="1251.2029999999997"/>
    <x v="0"/>
    <x v="0"/>
  </r>
  <r>
    <n v="125"/>
    <s v="Gillian"/>
    <s v="Carlson"/>
    <s v="Miss"/>
    <s v="F"/>
    <n v="90"/>
    <s v="Allleyn Crescent"/>
    <s v="Moelfre"/>
    <x v="3"/>
    <x v="37"/>
    <x v="1"/>
    <x v="2"/>
    <n v="26"/>
    <n v="3.49"/>
    <n v="20"/>
    <n v="0.5"/>
    <n v="520"/>
    <n v="1814.8000000000002"/>
    <n v="1361.1000000000001"/>
    <n v="1348.1000000000001"/>
    <x v="29"/>
    <n v="453.70000000000005"/>
    <n v="0.25"/>
    <n v="14.95"/>
    <n v="0.03"/>
    <n v="1322.1585000000002"/>
    <x v="2"/>
    <x v="2"/>
  </r>
  <r>
    <n v="130"/>
    <s v="Frances"/>
    <s v="Winter"/>
    <s v="Mr"/>
    <s v="M"/>
    <n v="30"/>
    <s v="Alma Hill"/>
    <s v="Bexley"/>
    <x v="16"/>
    <x v="38"/>
    <x v="0"/>
    <x v="5"/>
    <n v="81"/>
    <n v="2.0099999999999998"/>
    <n v="20"/>
    <n v="0.5"/>
    <n v="1620"/>
    <n v="3256.2"/>
    <n v="2442.1499999999996"/>
    <n v="2401.6499999999996"/>
    <x v="24"/>
    <n v="814.05000000000018"/>
    <n v="0.25000000000000006"/>
    <n v="14.95"/>
    <n v="0.05"/>
    <n v="2295.7699999999995"/>
    <x v="0"/>
    <x v="0"/>
  </r>
  <r>
    <n v="137"/>
    <s v="Drew"/>
    <s v="Ayala"/>
    <s v="Mr"/>
    <s v="M"/>
    <n v="60"/>
    <s v="Alpine Road"/>
    <s v="Prestatyn"/>
    <x v="3"/>
    <x v="39"/>
    <x v="0"/>
    <x v="7"/>
    <n v="97"/>
    <n v="2.0099999999999998"/>
    <n v="20"/>
    <n v="0.5"/>
    <n v="1940"/>
    <n v="3899.3999999999996"/>
    <n v="2924.5499999999997"/>
    <n v="2876.0499999999997"/>
    <x v="30"/>
    <n v="974.84999999999991"/>
    <n v="0.25"/>
    <n v="14.95"/>
    <n v="0.05"/>
    <n v="2746.4499999999994"/>
    <x v="0"/>
    <x v="0"/>
  </r>
  <r>
    <n v="138"/>
    <s v="Eliana"/>
    <s v="Rosa"/>
    <s v="Mrs"/>
    <s v="F"/>
    <n v="30"/>
    <s v="Alscot Way"/>
    <s v="Huntingdon"/>
    <x v="1"/>
    <x v="40"/>
    <x v="0"/>
    <x v="6"/>
    <n v="84"/>
    <n v="1.89"/>
    <n v="18"/>
    <n v="0.5"/>
    <n v="1512"/>
    <n v="2857.68"/>
    <n v="2143.2599999999998"/>
    <n v="2101.2599999999998"/>
    <x v="31"/>
    <n v="714.42000000000007"/>
    <n v="0.25000000000000006"/>
    <n v="14.95"/>
    <n v="0.05"/>
    <n v="2010.3994999999995"/>
    <x v="1"/>
    <x v="1"/>
  </r>
  <r>
    <n v="142"/>
    <s v="Avelina"/>
    <s v="Valdez"/>
    <s v="Mrs"/>
    <s v="F"/>
    <n v="30"/>
    <s v="Alverton Street"/>
    <s v="Goole"/>
    <x v="10"/>
    <x v="41"/>
    <x v="1"/>
    <x v="7"/>
    <n v="51"/>
    <n v="3.49"/>
    <n v="20"/>
    <n v="0.5"/>
    <n v="1020"/>
    <n v="3559.8"/>
    <n v="2669.8500000000004"/>
    <n v="2644.3500000000004"/>
    <x v="32"/>
    <n v="889.94999999999982"/>
    <n v="0.24999999999999994"/>
    <n v="14.95"/>
    <n v="0.05"/>
    <n v="2526.335"/>
    <x v="2"/>
    <x v="2"/>
  </r>
  <r>
    <n v="148"/>
    <s v="Bob"/>
    <s v="Newell"/>
    <s v="Mr"/>
    <s v="M"/>
    <n v="60"/>
    <s v="Ambrose Close"/>
    <s v="Launceston"/>
    <x v="14"/>
    <x v="42"/>
    <x v="2"/>
    <x v="1"/>
    <n v="58"/>
    <n v="1.89"/>
    <n v="18"/>
    <n v="0.5"/>
    <n v="1044"/>
    <n v="1973.1599999999999"/>
    <n v="1479.87"/>
    <n v="1450.87"/>
    <x v="33"/>
    <n v="493.28999999999996"/>
    <n v="0.25"/>
    <n v="14.95"/>
    <n v="0.05"/>
    <n v="1392.5289999999998"/>
    <x v="1"/>
    <x v="1"/>
  </r>
  <r>
    <n v="149"/>
    <s v="Isabella"/>
    <s v="Lanier"/>
    <s v="Mrs"/>
    <s v="F"/>
    <n v="60"/>
    <s v="Amelia Cottages"/>
    <s v="Rowley Regis"/>
    <x v="3"/>
    <x v="43"/>
    <x v="1"/>
    <x v="7"/>
    <n v="75"/>
    <n v="3.49"/>
    <n v="20"/>
    <n v="0.5"/>
    <n v="1500"/>
    <n v="5235"/>
    <n v="3926.25"/>
    <n v="3888.75"/>
    <x v="10"/>
    <n v="1308.75"/>
    <n v="0.25"/>
    <n v="14.95"/>
    <n v="0.05"/>
    <n v="3708.5149999999999"/>
    <x v="2"/>
    <x v="2"/>
  </r>
  <r>
    <n v="151"/>
    <s v="Dagmar"/>
    <s v="Chambers"/>
    <s v="Mrs"/>
    <s v="F"/>
    <n v="90"/>
    <s v="Amen Court"/>
    <s v="Witney"/>
    <x v="3"/>
    <x v="12"/>
    <x v="2"/>
    <x v="8"/>
    <n v="35"/>
    <n v="1.89"/>
    <n v="18"/>
    <n v="0.5"/>
    <n v="630"/>
    <n v="1190.7"/>
    <n v="893.02500000000009"/>
    <n v="875.52500000000009"/>
    <x v="34"/>
    <n v="297.67499999999995"/>
    <n v="0.24999999999999994"/>
    <n v="14.95"/>
    <n v="0.03"/>
    <n v="863.76075000000014"/>
    <x v="1"/>
    <x v="1"/>
  </r>
  <r>
    <n v="152"/>
    <s v="Loretta"/>
    <s v="Leary"/>
    <s v="Miss"/>
    <s v="F"/>
    <n v="30"/>
    <s v="Amerland Road"/>
    <s v="Kent"/>
    <x v="14"/>
    <x v="44"/>
    <x v="1"/>
    <x v="4"/>
    <n v="62"/>
    <n v="1.89"/>
    <n v="18"/>
    <n v="0.5"/>
    <n v="1116"/>
    <n v="2109.2399999999998"/>
    <n v="1581.9299999999998"/>
    <n v="1550.9299999999998"/>
    <x v="35"/>
    <n v="527.30999999999995"/>
    <n v="0.25"/>
    <n v="14.95"/>
    <n v="0.05"/>
    <n v="1487.5859999999998"/>
    <x v="1"/>
    <x v="1"/>
  </r>
  <r>
    <n v="153"/>
    <s v="Courtney"/>
    <s v="Velasquez"/>
    <s v="Mrs"/>
    <s v="F"/>
    <n v="90"/>
    <s v="Amherst Road"/>
    <s v="Boston"/>
    <x v="17"/>
    <x v="45"/>
    <x v="0"/>
    <x v="6"/>
    <n v="95"/>
    <n v="2.0099999999999998"/>
    <n v="20"/>
    <n v="0.5"/>
    <n v="1900"/>
    <n v="3818.9999999999995"/>
    <n v="2864.2499999999995"/>
    <n v="2816.7499999999995"/>
    <x v="36"/>
    <n v="954.75"/>
    <n v="0.25000000000000006"/>
    <n v="14.95"/>
    <n v="0.05"/>
    <n v="2690.1149999999993"/>
    <x v="0"/>
    <x v="0"/>
  </r>
  <r>
    <n v="156"/>
    <s v="Barton"/>
    <s v="Rosa"/>
    <s v="Mr"/>
    <s v="M"/>
    <n v="60"/>
    <s v="Anchor Mill"/>
    <s v="London"/>
    <x v="3"/>
    <x v="46"/>
    <x v="1"/>
    <x v="8"/>
    <n v="15"/>
    <n v="1.89"/>
    <n v="18"/>
    <n v="0.5"/>
    <n v="270"/>
    <n v="510.29999999999995"/>
    <n v="382.72499999999997"/>
    <n v="375.22499999999997"/>
    <x v="37"/>
    <n v="127.57499999999999"/>
    <n v="0.25"/>
    <n v="14.95"/>
    <n v="0"/>
    <n v="390.17499999999995"/>
    <x v="1"/>
    <x v="1"/>
  </r>
  <r>
    <n v="160"/>
    <s v="Wes"/>
    <s v="Bird"/>
    <s v="Mr"/>
    <s v="M"/>
    <n v="60"/>
    <s v="Anerley Road"/>
    <s v="Axbridge"/>
    <x v="18"/>
    <x v="47"/>
    <x v="0"/>
    <x v="4"/>
    <n v="43"/>
    <n v="2.0099999999999998"/>
    <n v="20"/>
    <n v="0.5"/>
    <n v="860"/>
    <n v="1728.6"/>
    <n v="1296.4499999999998"/>
    <n v="1274.9499999999998"/>
    <x v="28"/>
    <n v="432.15000000000009"/>
    <n v="0.25000000000000006"/>
    <n v="14.95"/>
    <n v="0.03"/>
    <n v="1251.2029999999997"/>
    <x v="0"/>
    <x v="0"/>
  </r>
  <r>
    <n v="161"/>
    <s v="Lynette"/>
    <s v="Barrett"/>
    <s v="Mrs"/>
    <s v="F"/>
    <n v="30"/>
    <s v="Anerley Station"/>
    <s v="Tillicoultry"/>
    <x v="3"/>
    <x v="48"/>
    <x v="0"/>
    <x v="4"/>
    <n v="67"/>
    <n v="2.0099999999999998"/>
    <n v="20"/>
    <n v="0.5"/>
    <n v="1340"/>
    <n v="2693.3999999999996"/>
    <n v="2020.0499999999997"/>
    <n v="1986.5499999999997"/>
    <x v="38"/>
    <n v="673.34999999999991"/>
    <n v="0.25"/>
    <n v="14.95"/>
    <n v="0.05"/>
    <n v="1901.4249999999997"/>
    <x v="0"/>
    <x v="0"/>
  </r>
  <r>
    <n v="163"/>
    <s v="Maria"/>
    <s v="Culver"/>
    <s v="Mr"/>
    <s v="M"/>
    <n v="90"/>
    <s v="Angel Close"/>
    <s v="Marazion"/>
    <x v="3"/>
    <x v="49"/>
    <x v="1"/>
    <x v="1"/>
    <n v="13"/>
    <n v="1.89"/>
    <n v="18"/>
    <n v="0.5"/>
    <n v="234"/>
    <n v="442.26"/>
    <n v="331.69499999999999"/>
    <n v="325.19499999999999"/>
    <x v="1"/>
    <n v="110.565"/>
    <n v="0.25"/>
    <n v="14.95"/>
    <n v="0"/>
    <n v="340.14499999999998"/>
    <x v="1"/>
    <x v="1"/>
  </r>
  <r>
    <n v="169"/>
    <s v="Tyra"/>
    <s v="Henry"/>
    <s v="Miss"/>
    <s v="F"/>
    <n v="60"/>
    <s v="Anley Road"/>
    <s v="Alresford"/>
    <x v="19"/>
    <x v="50"/>
    <x v="2"/>
    <x v="0"/>
    <n v="64"/>
    <n v="3.49"/>
    <n v="20"/>
    <n v="0.5"/>
    <n v="1280"/>
    <n v="4467.2000000000007"/>
    <n v="3350.4000000000005"/>
    <n v="3318.4000000000005"/>
    <x v="39"/>
    <n v="1116.8000000000002"/>
    <n v="0.25"/>
    <n v="14.95"/>
    <n v="0.05"/>
    <n v="3166.6825000000003"/>
    <x v="2"/>
    <x v="2"/>
  </r>
  <r>
    <n v="170"/>
    <s v="Trevor"/>
    <s v="Lancaster"/>
    <s v="Mr"/>
    <s v="M"/>
    <n v="30"/>
    <s v="Annetts Crescent"/>
    <s v="Gloucestershire"/>
    <x v="10"/>
    <x v="51"/>
    <x v="2"/>
    <x v="1"/>
    <n v="36"/>
    <n v="1.89"/>
    <n v="18"/>
    <n v="0.5"/>
    <n v="648"/>
    <n v="1224.72"/>
    <n v="918.54"/>
    <n v="900.54"/>
    <x v="40"/>
    <n v="306.18000000000006"/>
    <n v="0.25000000000000006"/>
    <n v="14.95"/>
    <n v="0.03"/>
    <n v="888.02530000000002"/>
    <x v="1"/>
    <x v="1"/>
  </r>
  <r>
    <n v="171"/>
    <s v="Fernando"/>
    <s v="Willis"/>
    <s v="Mr"/>
    <s v="M"/>
    <n v="30"/>
    <s v="Annie Besant"/>
    <s v="Guernsey"/>
    <x v="9"/>
    <x v="52"/>
    <x v="2"/>
    <x v="11"/>
    <n v="36"/>
    <n v="1.89"/>
    <n v="18"/>
    <n v="0.5"/>
    <n v="648"/>
    <n v="1224.72"/>
    <n v="918.54"/>
    <n v="900.54"/>
    <x v="40"/>
    <n v="306.18000000000006"/>
    <n v="0.25000000000000006"/>
    <n v="14.95"/>
    <n v="0.03"/>
    <n v="888.02530000000002"/>
    <x v="1"/>
    <x v="1"/>
  </r>
  <r>
    <n v="178"/>
    <s v="Bradly"/>
    <s v="Childers"/>
    <s v="Mr"/>
    <s v="M"/>
    <n v="60"/>
    <s v="Ansdell Road"/>
    <s v="Dolgellau"/>
    <x v="7"/>
    <x v="53"/>
    <x v="2"/>
    <x v="6"/>
    <n v="2"/>
    <n v="2.0099999999999998"/>
    <n v="20"/>
    <n v="0.5"/>
    <n v="40"/>
    <n v="80.399999999999991"/>
    <n v="60.3"/>
    <n v="59.3"/>
    <x v="41"/>
    <n v="20.099999999999994"/>
    <n v="0.24999999999999994"/>
    <n v="14.95"/>
    <n v="0"/>
    <n v="74.25"/>
    <x v="0"/>
    <x v="0"/>
  </r>
  <r>
    <n v="179"/>
    <s v="Mandy"/>
    <s v="Peck"/>
    <s v="Miss"/>
    <s v="F"/>
    <n v="30"/>
    <s v="Ansdell Terrace"/>
    <s v="Llandinam"/>
    <x v="8"/>
    <x v="54"/>
    <x v="2"/>
    <x v="7"/>
    <n v="50"/>
    <n v="1.89"/>
    <n v="18"/>
    <n v="0.5"/>
    <n v="900"/>
    <n v="1701"/>
    <n v="1275.75"/>
    <n v="1250.75"/>
    <x v="42"/>
    <n v="425.25"/>
    <n v="0.25"/>
    <n v="14.95"/>
    <n v="0.03"/>
    <n v="1227.729"/>
    <x v="1"/>
    <x v="1"/>
  </r>
  <r>
    <n v="185"/>
    <s v="Mitzi"/>
    <s v="Quinones"/>
    <s v="Mrs"/>
    <s v="F"/>
    <n v="60"/>
    <s v="Apple Yaroad"/>
    <s v="Southwold"/>
    <x v="3"/>
    <x v="28"/>
    <x v="2"/>
    <x v="9"/>
    <n v="31"/>
    <n v="1.89"/>
    <n v="18"/>
    <n v="0.5"/>
    <n v="558"/>
    <n v="1054.6199999999999"/>
    <n v="790.96499999999992"/>
    <n v="775.46499999999992"/>
    <x v="43"/>
    <n v="263.65499999999997"/>
    <n v="0.25"/>
    <n v="14.95"/>
    <n v="0.03"/>
    <n v="766.70254999999997"/>
    <x v="1"/>
    <x v="1"/>
  </r>
  <r>
    <n v="186"/>
    <s v="Sean"/>
    <s v="Mayes"/>
    <s v="Mr"/>
    <s v="M"/>
    <n v="60"/>
    <s v="Applegarth Road"/>
    <s v="Lochgilphead"/>
    <x v="8"/>
    <x v="55"/>
    <x v="2"/>
    <x v="6"/>
    <n v="18"/>
    <n v="2.0099999999999998"/>
    <n v="20"/>
    <n v="0.5"/>
    <n v="360"/>
    <n v="723.59999999999991"/>
    <n v="542.69999999999993"/>
    <n v="533.69999999999993"/>
    <x v="9"/>
    <n v="180.89999999999998"/>
    <n v="0.25"/>
    <n v="14.95"/>
    <n v="0"/>
    <n v="548.65"/>
    <x v="0"/>
    <x v="0"/>
  </r>
  <r>
    <n v="189"/>
    <s v="Thad"/>
    <s v="Colbert"/>
    <s v="Mr"/>
    <s v="M"/>
    <n v="60"/>
    <s v="Aprey Garoadens"/>
    <s v="Isle Of Canna"/>
    <x v="14"/>
    <x v="56"/>
    <x v="1"/>
    <x v="10"/>
    <n v="21"/>
    <n v="2.0099999999999998"/>
    <n v="20"/>
    <n v="0.5"/>
    <n v="420"/>
    <n v="844.19999999999993"/>
    <n v="633.15"/>
    <n v="622.65"/>
    <x v="44"/>
    <n v="211.04999999999995"/>
    <n v="0.24999999999999997"/>
    <n v="14.95"/>
    <n v="0.03"/>
    <n v="618.47199999999998"/>
    <x v="0"/>
    <x v="0"/>
  </r>
  <r>
    <n v="190"/>
    <s v="Nora"/>
    <s v="Macias"/>
    <s v="Ms"/>
    <s v="F"/>
    <n v="90"/>
    <s v="Arabella Row"/>
    <s v="Isle Of Cumbrae"/>
    <x v="14"/>
    <x v="57"/>
    <x v="1"/>
    <x v="10"/>
    <n v="46"/>
    <n v="3.49"/>
    <n v="20"/>
    <n v="0.5"/>
    <n v="920"/>
    <n v="3210.8"/>
    <n v="2408.1000000000004"/>
    <n v="2385.1000000000004"/>
    <x v="45"/>
    <n v="802.69999999999982"/>
    <n v="0.24999999999999992"/>
    <n v="14.95"/>
    <n v="0.03"/>
    <n v="2328.0485000000003"/>
    <x v="2"/>
    <x v="2"/>
  </r>
  <r>
    <n v="192"/>
    <s v="Calvin"/>
    <s v="Costello"/>
    <s v="Mr"/>
    <s v="M"/>
    <n v="30"/>
    <s v="Arbour Square"/>
    <s v="Halifax"/>
    <x v="9"/>
    <x v="58"/>
    <x v="2"/>
    <x v="10"/>
    <n v="6"/>
    <n v="1.89"/>
    <n v="18"/>
    <n v="0.5"/>
    <n v="108"/>
    <n v="204.11999999999998"/>
    <n v="153.08999999999997"/>
    <n v="150.08999999999997"/>
    <x v="17"/>
    <n v="51.03"/>
    <n v="0.25000000000000006"/>
    <n v="14.95"/>
    <n v="0"/>
    <n v="165.03999999999996"/>
    <x v="1"/>
    <x v="1"/>
  </r>
  <r>
    <n v="195"/>
    <s v="Elenora"/>
    <s v="Bradley"/>
    <s v="Mrs"/>
    <s v="F"/>
    <n v="90"/>
    <s v="Archel Road"/>
    <s v="Isle Of Canna"/>
    <x v="14"/>
    <x v="59"/>
    <x v="2"/>
    <x v="5"/>
    <n v="88"/>
    <n v="2.0099999999999998"/>
    <n v="20"/>
    <n v="0.5"/>
    <n v="1760"/>
    <n v="3537.5999999999995"/>
    <n v="2653.2"/>
    <n v="2609.1999999999998"/>
    <x v="46"/>
    <n v="884.39999999999964"/>
    <n v="0.24999999999999994"/>
    <n v="14.95"/>
    <n v="0.05"/>
    <n v="2492.9424999999997"/>
    <x v="0"/>
    <x v="0"/>
  </r>
  <r>
    <n v="204"/>
    <s v="Johnnie"/>
    <s v="Calhoun"/>
    <s v="Mr"/>
    <s v="M"/>
    <n v="30"/>
    <s v="Argon Mews"/>
    <s v="Maldon"/>
    <x v="3"/>
    <x v="31"/>
    <x v="0"/>
    <x v="5"/>
    <n v="50"/>
    <n v="1.89"/>
    <n v="18"/>
    <n v="0.5"/>
    <n v="900"/>
    <n v="1701"/>
    <n v="1275.75"/>
    <n v="1250.75"/>
    <x v="42"/>
    <n v="425.25"/>
    <n v="0.25"/>
    <n v="14.95"/>
    <n v="0.03"/>
    <n v="1227.729"/>
    <x v="1"/>
    <x v="1"/>
  </r>
  <r>
    <n v="205"/>
    <s v="Clair"/>
    <s v="Wilkes"/>
    <s v="Miss"/>
    <s v="F"/>
    <n v="60"/>
    <s v="Ariel Road"/>
    <s v="Arundel"/>
    <x v="20"/>
    <x v="60"/>
    <x v="1"/>
    <x v="10"/>
    <n v="19"/>
    <n v="2.0099999999999998"/>
    <n v="20"/>
    <n v="0.5"/>
    <n v="380"/>
    <n v="763.8"/>
    <n v="572.84999999999991"/>
    <n v="563.34999999999991"/>
    <x v="18"/>
    <n v="190.95000000000005"/>
    <n v="0.25000000000000006"/>
    <n v="14.95"/>
    <n v="0"/>
    <n v="578.29999999999995"/>
    <x v="0"/>
    <x v="0"/>
  </r>
  <r>
    <n v="207"/>
    <s v="Gloria"/>
    <s v="Mcclain"/>
    <s v="Miss"/>
    <s v="F"/>
    <n v="90"/>
    <s v="Arkley Crescent"/>
    <s v="Warwickshire"/>
    <x v="3"/>
    <x v="61"/>
    <x v="2"/>
    <x v="4"/>
    <n v="74"/>
    <n v="2.0099999999999998"/>
    <n v="20"/>
    <n v="0.5"/>
    <n v="1480"/>
    <n v="2974.7999999999997"/>
    <n v="2231.1"/>
    <n v="2194.1"/>
    <x v="47"/>
    <n v="743.69999999999982"/>
    <n v="0.24999999999999997"/>
    <n v="14.95"/>
    <n v="0.05"/>
    <n v="2098.5974999999999"/>
    <x v="0"/>
    <x v="0"/>
  </r>
  <r>
    <n v="213"/>
    <s v="Desmond"/>
    <s v="Means"/>
    <s v="Mr"/>
    <s v="M"/>
    <n v="90"/>
    <s v="Armadale Road"/>
    <s v="Spean Bridge"/>
    <x v="3"/>
    <x v="62"/>
    <x v="2"/>
    <x v="5"/>
    <n v="87"/>
    <n v="2.0099999999999998"/>
    <n v="20"/>
    <n v="0.5"/>
    <n v="1740"/>
    <n v="3497.3999999999996"/>
    <n v="2623.0499999999997"/>
    <n v="2579.5499999999997"/>
    <x v="27"/>
    <n v="874.34999999999991"/>
    <n v="0.25"/>
    <n v="14.95"/>
    <n v="0.05"/>
    <n v="2464.7749999999996"/>
    <x v="0"/>
    <x v="0"/>
  </r>
  <r>
    <n v="216"/>
    <s v="Nora"/>
    <s v="Kelley"/>
    <s v="Miss"/>
    <s v="F"/>
    <n v="60"/>
    <s v="Armstrong Place"/>
    <s v="Motherwell"/>
    <x v="3"/>
    <x v="2"/>
    <x v="0"/>
    <x v="2"/>
    <n v="100"/>
    <n v="1.89"/>
    <n v="18"/>
    <n v="0.5"/>
    <n v="1800"/>
    <n v="3402"/>
    <n v="2551.5"/>
    <n v="2501.5"/>
    <x v="48"/>
    <n v="850.5"/>
    <n v="0.25"/>
    <n v="14.95"/>
    <n v="0.05"/>
    <n v="2390.6274999999996"/>
    <x v="1"/>
    <x v="1"/>
  </r>
  <r>
    <n v="219"/>
    <s v="Ron"/>
    <s v="Acevedo"/>
    <s v="Mr"/>
    <s v="M"/>
    <n v="60"/>
    <s v="Arnolds Paragon"/>
    <s v="Crewkerne"/>
    <x v="11"/>
    <x v="63"/>
    <x v="0"/>
    <x v="7"/>
    <n v="100"/>
    <n v="1.89"/>
    <n v="18"/>
    <n v="0.5"/>
    <n v="1800"/>
    <n v="3402"/>
    <n v="2551.5"/>
    <n v="2501.5"/>
    <x v="48"/>
    <n v="850.5"/>
    <n v="0.25"/>
    <n v="14.95"/>
    <n v="0.05"/>
    <n v="2390.6274999999996"/>
    <x v="1"/>
    <x v="1"/>
  </r>
  <r>
    <n v="221"/>
    <s v="Stephnie"/>
    <s v="Vaughan"/>
    <s v="Miss"/>
    <s v="F"/>
    <n v="30"/>
    <s v="Arragon Garoadens"/>
    <s v="Sanquhar"/>
    <x v="3"/>
    <x v="64"/>
    <x v="2"/>
    <x v="4"/>
    <n v="24"/>
    <n v="3.49"/>
    <n v="20"/>
    <n v="0.5"/>
    <n v="480"/>
    <n v="1675.2"/>
    <n v="1256.4000000000001"/>
    <n v="1244.4000000000001"/>
    <x v="19"/>
    <n v="418.79999999999995"/>
    <n v="0.24999999999999997"/>
    <n v="14.95"/>
    <n v="0.03"/>
    <n v="1221.5695000000001"/>
    <x v="2"/>
    <x v="2"/>
  </r>
  <r>
    <n v="227"/>
    <s v="Olene"/>
    <s v="Christiansen"/>
    <s v="Mrs"/>
    <s v="F"/>
    <n v="30"/>
    <s v="Ashbourne Terrace"/>
    <s v="County Durham"/>
    <x v="11"/>
    <x v="65"/>
    <x v="2"/>
    <x v="3"/>
    <n v="54"/>
    <n v="1.89"/>
    <n v="18"/>
    <n v="0.5"/>
    <n v="972"/>
    <n v="1837.08"/>
    <n v="1377.81"/>
    <n v="1350.81"/>
    <x v="49"/>
    <n v="459.27"/>
    <n v="0.25"/>
    <n v="14.95"/>
    <n v="0.05"/>
    <n v="1297.472"/>
    <x v="1"/>
    <x v="1"/>
  </r>
  <r>
    <n v="229"/>
    <s v="Alfredo"/>
    <s v="Blanton"/>
    <s v="Mr"/>
    <s v="M"/>
    <n v="60"/>
    <s v="Ashburton Gardenseen"/>
    <s v="Burry Port"/>
    <x v="21"/>
    <x v="66"/>
    <x v="1"/>
    <x v="4"/>
    <n v="9"/>
    <n v="3.49"/>
    <n v="20"/>
    <n v="0.5"/>
    <n v="180"/>
    <n v="628.20000000000005"/>
    <n v="471.15000000000003"/>
    <n v="466.65000000000003"/>
    <x v="50"/>
    <n v="157.05000000000001"/>
    <n v="0.25"/>
    <n v="14.95"/>
    <n v="0"/>
    <n v="481.6"/>
    <x v="2"/>
    <x v="2"/>
  </r>
  <r>
    <n v="231"/>
    <s v="James"/>
    <s v="Higgins"/>
    <s v="Mr"/>
    <s v="M"/>
    <n v="60"/>
    <s v="Ashcombe Street"/>
    <s v="Beverley"/>
    <x v="22"/>
    <x v="67"/>
    <x v="2"/>
    <x v="6"/>
    <n v="53"/>
    <n v="2.0099999999999998"/>
    <n v="20"/>
    <n v="0.5"/>
    <n v="1060"/>
    <n v="2130.6"/>
    <n v="1597.9499999999998"/>
    <n v="1571.4499999999998"/>
    <x v="51"/>
    <n v="532.65000000000009"/>
    <n v="0.25000000000000006"/>
    <n v="14.95"/>
    <n v="0.05"/>
    <n v="1507.0799999999997"/>
    <x v="0"/>
    <x v="0"/>
  </r>
  <r>
    <n v="235"/>
    <s v="Sheldon"/>
    <s v="Booth"/>
    <s v="Mr"/>
    <s v="M"/>
    <n v="60"/>
    <s v="Ashingdon Close"/>
    <s v="Buntingford"/>
    <x v="4"/>
    <x v="68"/>
    <x v="2"/>
    <x v="6"/>
    <n v="70"/>
    <n v="1.89"/>
    <n v="18"/>
    <n v="0.5"/>
    <n v="1260"/>
    <n v="2381.4"/>
    <n v="1786.0500000000002"/>
    <n v="1751.0500000000002"/>
    <x v="52"/>
    <n v="595.34999999999991"/>
    <n v="0.24999999999999994"/>
    <n v="14.95"/>
    <n v="0.05"/>
    <n v="1677.7"/>
    <x v="1"/>
    <x v="1"/>
  </r>
  <r>
    <n v="237"/>
    <s v="Alexandria"/>
    <s v="Gallagher"/>
    <s v="Miss"/>
    <s v="F"/>
    <n v="90"/>
    <s v="Ashley Crescent"/>
    <s v="Buckinghamshire"/>
    <x v="4"/>
    <x v="69"/>
    <x v="0"/>
    <x v="6"/>
    <n v="99"/>
    <n v="2.0099999999999998"/>
    <n v="20"/>
    <n v="0.5"/>
    <n v="1980"/>
    <n v="3979.7999999999997"/>
    <n v="2984.85"/>
    <n v="2935.35"/>
    <x v="53"/>
    <n v="994.94999999999982"/>
    <n v="0.24999999999999997"/>
    <n v="14.95"/>
    <n v="0.05"/>
    <n v="2802.7849999999994"/>
    <x v="0"/>
    <x v="0"/>
  </r>
  <r>
    <n v="238"/>
    <s v="Vi"/>
    <s v="Dudley"/>
    <s v="Mrs"/>
    <s v="F"/>
    <n v="90"/>
    <s v="Ashridge Crescent"/>
    <s v="Hassocks"/>
    <x v="1"/>
    <x v="70"/>
    <x v="1"/>
    <x v="4"/>
    <n v="30"/>
    <n v="3.49"/>
    <n v="20"/>
    <n v="0.5"/>
    <n v="600"/>
    <n v="2094"/>
    <n v="1570.5"/>
    <n v="1555.5"/>
    <x v="14"/>
    <n v="523.5"/>
    <n v="0.25"/>
    <n v="14.95"/>
    <n v="0.03"/>
    <n v="1523.3365000000001"/>
    <x v="2"/>
    <x v="2"/>
  </r>
  <r>
    <n v="247"/>
    <s v="Robt"/>
    <s v="Reyes"/>
    <s v="Mr"/>
    <s v="M"/>
    <n v="60"/>
    <s v="Atwood Road"/>
    <s v="Lewes"/>
    <x v="8"/>
    <x v="71"/>
    <x v="1"/>
    <x v="6"/>
    <n v="71"/>
    <n v="2.0099999999999998"/>
    <n v="20"/>
    <n v="0.5"/>
    <n v="1420"/>
    <n v="2854.2"/>
    <n v="2140.6499999999996"/>
    <n v="2105.1499999999996"/>
    <x v="54"/>
    <n v="713.55000000000018"/>
    <n v="0.25000000000000006"/>
    <n v="14.95"/>
    <n v="0.05"/>
    <n v="2014.0949999999993"/>
    <x v="0"/>
    <x v="0"/>
  </r>
  <r>
    <n v="248"/>
    <s v="Mitch"/>
    <s v="Polk"/>
    <s v="Mr"/>
    <s v="M"/>
    <n v="90"/>
    <s v="Aubert Road"/>
    <s v="Prudhoe"/>
    <x v="3"/>
    <x v="72"/>
    <x v="2"/>
    <x v="2"/>
    <n v="20"/>
    <n v="2.0099999999999998"/>
    <n v="20"/>
    <n v="0.5"/>
    <n v="400"/>
    <n v="803.99999999999989"/>
    <n v="602.99999999999989"/>
    <n v="592.99999999999989"/>
    <x v="55"/>
    <n v="201"/>
    <n v="0.25000000000000006"/>
    <n v="14.95"/>
    <n v="0"/>
    <n v="607.94999999999993"/>
    <x v="0"/>
    <x v="0"/>
  </r>
  <r>
    <n v="249"/>
    <s v="Benny"/>
    <s v="Pritchett"/>
    <s v="Mr"/>
    <s v="M"/>
    <n v="30"/>
    <s v="Augusta Street"/>
    <s v="Cardigan"/>
    <x v="6"/>
    <x v="73"/>
    <x v="0"/>
    <x v="5"/>
    <n v="8"/>
    <n v="2.0099999999999998"/>
    <n v="20"/>
    <n v="0.5"/>
    <n v="160"/>
    <n v="321.59999999999997"/>
    <n v="241.2"/>
    <n v="237.2"/>
    <x v="56"/>
    <n v="80.399999999999977"/>
    <n v="0.24999999999999994"/>
    <n v="14.95"/>
    <n v="0"/>
    <n v="252.14999999999998"/>
    <x v="0"/>
    <x v="0"/>
  </r>
  <r>
    <n v="252"/>
    <s v="Liberty"/>
    <s v="Gallagher"/>
    <s v="Ms"/>
    <s v="F"/>
    <n v="90"/>
    <s v="Avarn Road"/>
    <s v="Markfield"/>
    <x v="3"/>
    <x v="74"/>
    <x v="2"/>
    <x v="7"/>
    <n v="32"/>
    <n v="1.89"/>
    <n v="18"/>
    <n v="0.5"/>
    <n v="576"/>
    <n v="1088.6399999999999"/>
    <n v="816.4799999999999"/>
    <n v="800.4799999999999"/>
    <x v="21"/>
    <n v="272.15999999999997"/>
    <n v="0.25"/>
    <n v="14.95"/>
    <n v="0.03"/>
    <n v="790.96709999999996"/>
    <x v="1"/>
    <x v="1"/>
  </r>
  <r>
    <n v="258"/>
    <s v="Buck"/>
    <s v="Rowe"/>
    <s v="Mr"/>
    <s v="M"/>
    <n v="60"/>
    <s v="Avenue Garoadens"/>
    <s v="Whitchurch"/>
    <x v="3"/>
    <x v="75"/>
    <x v="1"/>
    <x v="6"/>
    <n v="12"/>
    <n v="1.89"/>
    <n v="18"/>
    <n v="0.5"/>
    <n v="216"/>
    <n v="408.23999999999995"/>
    <n v="306.17999999999995"/>
    <n v="300.17999999999995"/>
    <x v="57"/>
    <n v="102.06"/>
    <n v="0.25000000000000006"/>
    <n v="14.95"/>
    <n v="0"/>
    <n v="315.12999999999994"/>
    <x v="1"/>
    <x v="1"/>
  </r>
  <r>
    <n v="260"/>
    <s v="Corinne"/>
    <s v="Felton"/>
    <s v="Mrs"/>
    <s v="F"/>
    <n v="30"/>
    <s v="Avenue Place"/>
    <s v="Scunthorpe"/>
    <x v="3"/>
    <x v="63"/>
    <x v="0"/>
    <x v="7"/>
    <n v="12"/>
    <n v="3.49"/>
    <n v="20"/>
    <n v="0.5"/>
    <n v="240"/>
    <n v="837.6"/>
    <n v="628.20000000000005"/>
    <n v="622.20000000000005"/>
    <x v="57"/>
    <n v="209.39999999999998"/>
    <n v="0.24999999999999997"/>
    <n v="14.95"/>
    <n v="0"/>
    <n v="637.15000000000009"/>
    <x v="2"/>
    <x v="2"/>
  </r>
  <r>
    <n v="263"/>
    <s v="Michele"/>
    <s v="Winters"/>
    <s v="Mrs"/>
    <s v="F"/>
    <n v="30"/>
    <s v="Aviary Close"/>
    <s v="Merriott"/>
    <x v="3"/>
    <x v="76"/>
    <x v="0"/>
    <x v="7"/>
    <n v="46"/>
    <n v="1.89"/>
    <n v="18"/>
    <n v="0.5"/>
    <n v="828"/>
    <n v="1564.9199999999998"/>
    <n v="1173.6899999999998"/>
    <n v="1150.6899999999998"/>
    <x v="45"/>
    <n v="391.23"/>
    <n v="0.25000000000000006"/>
    <n v="14.95"/>
    <n v="0.03"/>
    <n v="1130.6707999999999"/>
    <x v="1"/>
    <x v="1"/>
  </r>
  <r>
    <n v="267"/>
    <s v="Marylynn"/>
    <s v="Estes"/>
    <s v="Miss"/>
    <s v="F"/>
    <n v="60"/>
    <s v="Azenby Square"/>
    <s v="Caernarfon"/>
    <x v="21"/>
    <x v="77"/>
    <x v="2"/>
    <x v="11"/>
    <n v="11"/>
    <n v="1.89"/>
    <n v="18"/>
    <n v="0.5"/>
    <n v="198"/>
    <n v="374.21999999999997"/>
    <n v="280.66499999999996"/>
    <n v="275.16499999999996"/>
    <x v="58"/>
    <n v="93.555000000000007"/>
    <n v="0.25000000000000006"/>
    <n v="14.95"/>
    <n v="0"/>
    <n v="290.11499999999995"/>
    <x v="1"/>
    <x v="1"/>
  </r>
  <r>
    <n v="274"/>
    <s v="Lakiesha"/>
    <s v="Connell"/>
    <s v="Miss"/>
    <s v="F"/>
    <n v="60"/>
    <s v="Baker Terrace"/>
    <s v="Brentwood"/>
    <x v="23"/>
    <x v="78"/>
    <x v="0"/>
    <x v="0"/>
    <n v="41"/>
    <n v="3.49"/>
    <n v="20"/>
    <n v="0.5"/>
    <n v="820"/>
    <n v="2861.8"/>
    <n v="2146.3500000000004"/>
    <n v="2125.8500000000004"/>
    <x v="59"/>
    <n v="715.44999999999982"/>
    <n v="0.24999999999999992"/>
    <n v="14.95"/>
    <n v="0.03"/>
    <n v="2076.576"/>
    <x v="2"/>
    <x v="2"/>
  </r>
  <r>
    <n v="279"/>
    <s v="Claudine"/>
    <s v="Dennison"/>
    <s v="Miss"/>
    <s v="F"/>
    <n v="30"/>
    <s v="Balham Place"/>
    <s v="Heathfield"/>
    <x v="1"/>
    <x v="79"/>
    <x v="2"/>
    <x v="3"/>
    <n v="43"/>
    <n v="3.49"/>
    <n v="20"/>
    <n v="0.5"/>
    <n v="860"/>
    <n v="3001.4"/>
    <n v="2251.0500000000002"/>
    <n v="2229.5500000000002"/>
    <x v="28"/>
    <n v="750.34999999999991"/>
    <n v="0.24999999999999997"/>
    <n v="14.95"/>
    <n v="0.03"/>
    <n v="2177.165"/>
    <x v="2"/>
    <x v="2"/>
  </r>
  <r>
    <n v="284"/>
    <s v="Dane"/>
    <s v="Hilliard"/>
    <s v="Mr"/>
    <s v="M"/>
    <n v="60"/>
    <s v="Ball'S Buildings"/>
    <s v="Norfolk"/>
    <x v="3"/>
    <x v="80"/>
    <x v="2"/>
    <x v="8"/>
    <n v="40"/>
    <n v="2.0099999999999998"/>
    <n v="20"/>
    <n v="0.5"/>
    <n v="800"/>
    <n v="1607.9999999999998"/>
    <n v="1205.9999999999998"/>
    <n v="1185.9999999999998"/>
    <x v="60"/>
    <n v="402"/>
    <n v="0.25000000000000006"/>
    <n v="14.95"/>
    <n v="0.03"/>
    <n v="1164.9214999999997"/>
    <x v="0"/>
    <x v="0"/>
  </r>
  <r>
    <n v="286"/>
    <s v="Carley"/>
    <s v="Clinton"/>
    <s v="Mrs"/>
    <s v="F"/>
    <n v="30"/>
    <s v="Balnacraig Avenue"/>
    <s v="Kidlington"/>
    <x v="14"/>
    <x v="81"/>
    <x v="2"/>
    <x v="2"/>
    <n v="66"/>
    <n v="3.49"/>
    <n v="20"/>
    <n v="0.5"/>
    <n v="1320"/>
    <n v="4606.8"/>
    <n v="3455.1000000000004"/>
    <n v="3422.1000000000004"/>
    <x v="7"/>
    <n v="1151.6999999999998"/>
    <n v="0.24999999999999994"/>
    <n v="14.95"/>
    <n v="0.05"/>
    <n v="3265.1975000000002"/>
    <x v="2"/>
    <x v="2"/>
  </r>
  <r>
    <n v="287"/>
    <s v="Mary"/>
    <s v="Scott"/>
    <s v="Mr"/>
    <s v="M"/>
    <n v="60"/>
    <s v="Balvairoad Place"/>
    <s v="Poole"/>
    <x v="3"/>
    <x v="82"/>
    <x v="2"/>
    <x v="4"/>
    <n v="41"/>
    <n v="3.49"/>
    <n v="20"/>
    <n v="0.5"/>
    <n v="820"/>
    <n v="2861.8"/>
    <n v="2146.3500000000004"/>
    <n v="2125.8500000000004"/>
    <x v="59"/>
    <n v="715.44999999999982"/>
    <n v="0.24999999999999992"/>
    <n v="14.95"/>
    <n v="0.03"/>
    <n v="2076.576"/>
    <x v="2"/>
    <x v="2"/>
  </r>
  <r>
    <n v="289"/>
    <s v="Carolee"/>
    <s v="Whitley"/>
    <s v="Miss"/>
    <s v="F"/>
    <n v="90"/>
    <s v="Balvernie Villas"/>
    <s v="Llandeilo"/>
    <x v="8"/>
    <x v="83"/>
    <x v="0"/>
    <x v="5"/>
    <n v="29"/>
    <n v="2.0099999999999998"/>
    <n v="20"/>
    <n v="0.5"/>
    <n v="580"/>
    <n v="1165.8"/>
    <n v="874.34999999999991"/>
    <n v="859.84999999999991"/>
    <x v="61"/>
    <n v="291.45000000000005"/>
    <n v="0.25000000000000006"/>
    <n v="14.95"/>
    <n v="0.03"/>
    <n v="848.55599999999993"/>
    <x v="0"/>
    <x v="0"/>
  </r>
  <r>
    <n v="294"/>
    <s v="Fred"/>
    <s v="Kerr"/>
    <s v="Mr"/>
    <s v="M"/>
    <n v="30"/>
    <s v="Banner Square"/>
    <s v="Wedmore"/>
    <x v="3"/>
    <x v="84"/>
    <x v="1"/>
    <x v="0"/>
    <n v="48"/>
    <n v="1.89"/>
    <n v="18"/>
    <n v="0.5"/>
    <n v="864"/>
    <n v="1632.9599999999998"/>
    <n v="1224.7199999999998"/>
    <n v="1200.7199999999998"/>
    <x v="62"/>
    <n v="408.24"/>
    <n v="0.25000000000000006"/>
    <n v="14.95"/>
    <n v="0.03"/>
    <n v="1179.1998999999998"/>
    <x v="1"/>
    <x v="1"/>
  </r>
  <r>
    <n v="298"/>
    <s v="Elana"/>
    <s v="Lam"/>
    <s v="Ms"/>
    <s v="F"/>
    <n v="30"/>
    <s v="Barbel Street"/>
    <s v="Blakeney"/>
    <x v="24"/>
    <x v="85"/>
    <x v="0"/>
    <x v="9"/>
    <n v="70"/>
    <n v="3.49"/>
    <n v="20"/>
    <n v="0.5"/>
    <n v="1400"/>
    <n v="4886"/>
    <n v="3664.5"/>
    <n v="3629.5"/>
    <x v="52"/>
    <n v="1221.5"/>
    <n v="0.25"/>
    <n v="14.95"/>
    <n v="0.05"/>
    <n v="3462.2274999999995"/>
    <x v="2"/>
    <x v="2"/>
  </r>
  <r>
    <n v="308"/>
    <s v="Johnson"/>
    <s v="Parsons"/>
    <s v="Mr"/>
    <s v="M"/>
    <n v="90"/>
    <s v="Barlby Garoadens"/>
    <s v="Dalbeattie"/>
    <x v="7"/>
    <x v="86"/>
    <x v="2"/>
    <x v="3"/>
    <n v="22"/>
    <n v="3.49"/>
    <n v="20"/>
    <n v="0.5"/>
    <n v="440"/>
    <n v="1535.6000000000001"/>
    <n v="1151.7"/>
    <n v="1140.7"/>
    <x v="63"/>
    <n v="383.90000000000009"/>
    <n v="0.25000000000000006"/>
    <n v="14.95"/>
    <n v="0.03"/>
    <n v="1120.9805000000001"/>
    <x v="2"/>
    <x v="2"/>
  </r>
  <r>
    <n v="312"/>
    <s v="Thaddeus"/>
    <s v="Stuart"/>
    <s v="Mr"/>
    <s v="M"/>
    <n v="90"/>
    <s v="Barnby Square"/>
    <s v="Isle Of Mannot"/>
    <x v="14"/>
    <x v="87"/>
    <x v="0"/>
    <x v="3"/>
    <n v="104"/>
    <n v="1.89"/>
    <n v="18"/>
    <n v="0.5"/>
    <n v="1872"/>
    <n v="3538.08"/>
    <n v="2653.56"/>
    <n v="2601.56"/>
    <x v="64"/>
    <n v="884.52"/>
    <n v="0.25"/>
    <n v="14.95"/>
    <n v="7.0000000000000007E-2"/>
    <n v="2433.3542999999995"/>
    <x v="1"/>
    <x v="1"/>
  </r>
  <r>
    <n v="313"/>
    <s v="Forrest"/>
    <s v="Ritchie"/>
    <s v="Mr"/>
    <s v="M"/>
    <n v="30"/>
    <s v="Barnes Alley"/>
    <s v="Stone"/>
    <x v="3"/>
    <x v="88"/>
    <x v="1"/>
    <x v="9"/>
    <n v="82"/>
    <n v="3.49"/>
    <n v="20"/>
    <n v="0.5"/>
    <n v="1640"/>
    <n v="5723.6"/>
    <n v="4292.7000000000007"/>
    <n v="4251.7000000000007"/>
    <x v="65"/>
    <n v="1430.8999999999996"/>
    <n v="0.24999999999999992"/>
    <n v="14.95"/>
    <n v="0.05"/>
    <n v="4053.3175000000001"/>
    <x v="2"/>
    <x v="2"/>
  </r>
  <r>
    <n v="314"/>
    <s v="Valencia"/>
    <s v="Kinney"/>
    <s v="Miss"/>
    <s v="F"/>
    <n v="90"/>
    <s v="Barnet Lane"/>
    <s v="Jedburgh"/>
    <x v="14"/>
    <x v="89"/>
    <x v="0"/>
    <x v="3"/>
    <n v="2"/>
    <n v="3.49"/>
    <n v="20"/>
    <n v="0.5"/>
    <n v="40"/>
    <n v="139.60000000000002"/>
    <n v="104.70000000000002"/>
    <n v="103.70000000000002"/>
    <x v="41"/>
    <n v="34.900000000000006"/>
    <n v="0.25"/>
    <n v="14.95"/>
    <n v="0"/>
    <n v="118.65000000000002"/>
    <x v="2"/>
    <x v="2"/>
  </r>
  <r>
    <n v="315"/>
    <s v="Scott"/>
    <s v="Feldman"/>
    <s v="Mr"/>
    <s v="M"/>
    <n v="90"/>
    <s v="Barnet Street"/>
    <s v="Llanwrtyd Wells"/>
    <x v="8"/>
    <x v="90"/>
    <x v="2"/>
    <x v="11"/>
    <n v="71"/>
    <n v="1.89"/>
    <n v="18"/>
    <n v="0.5"/>
    <n v="1278"/>
    <n v="2415.42"/>
    <n v="1811.5650000000001"/>
    <n v="1776.0650000000001"/>
    <x v="54"/>
    <n v="603.85500000000002"/>
    <n v="0.25"/>
    <n v="14.95"/>
    <n v="0.05"/>
    <n v="1701.46425"/>
    <x v="1"/>
    <x v="1"/>
  </r>
  <r>
    <n v="320"/>
    <s v="Danita"/>
    <s v="Mcqueen"/>
    <s v="Miss"/>
    <s v="F"/>
    <n v="90"/>
    <s v="Barrows Place"/>
    <s v="Neath"/>
    <x v="3"/>
    <x v="91"/>
    <x v="2"/>
    <x v="8"/>
    <n v="85"/>
    <n v="1.89"/>
    <n v="18"/>
    <n v="0.5"/>
    <n v="1530"/>
    <n v="2891.7"/>
    <n v="2168.7749999999996"/>
    <n v="2126.2749999999996"/>
    <x v="8"/>
    <n v="722.92500000000018"/>
    <n v="0.25000000000000006"/>
    <n v="14.95"/>
    <n v="0.05"/>
    <n v="2034.1637499999995"/>
    <x v="1"/>
    <x v="1"/>
  </r>
  <r>
    <n v="324"/>
    <s v="Julissa"/>
    <s v="Mccann"/>
    <s v="Miss"/>
    <s v="F"/>
    <n v="30"/>
    <s v="Barth Road"/>
    <s v="Marianglas"/>
    <x v="3"/>
    <x v="92"/>
    <x v="0"/>
    <x v="6"/>
    <n v="68"/>
    <n v="2.0099999999999998"/>
    <n v="20"/>
    <n v="0.5"/>
    <n v="1360"/>
    <n v="2733.6"/>
    <n v="2050.1999999999998"/>
    <n v="2016.1999999999998"/>
    <x v="66"/>
    <n v="683.40000000000009"/>
    <n v="0.25000000000000006"/>
    <n v="14.95"/>
    <n v="0.05"/>
    <n v="1929.5924999999997"/>
    <x v="0"/>
    <x v="0"/>
  </r>
  <r>
    <n v="327"/>
    <s v="Harrison"/>
    <s v="Newton"/>
    <s v="Mr"/>
    <s v="M"/>
    <n v="60"/>
    <s v="Bartholomew Lane"/>
    <s v="South Shields"/>
    <x v="3"/>
    <x v="93"/>
    <x v="0"/>
    <x v="5"/>
    <n v="42"/>
    <n v="2.0099999999999998"/>
    <n v="20"/>
    <n v="0.5"/>
    <n v="840"/>
    <n v="1688.3999999999999"/>
    <n v="1266.3"/>
    <n v="1245.3"/>
    <x v="67"/>
    <n v="422.09999999999991"/>
    <n v="0.24999999999999997"/>
    <n v="14.95"/>
    <n v="0.03"/>
    <n v="1222.4424999999999"/>
    <x v="0"/>
    <x v="0"/>
  </r>
  <r>
    <n v="328"/>
    <s v="Waltraud"/>
    <s v="Mcfadden"/>
    <s v="Miss"/>
    <s v="F"/>
    <n v="30"/>
    <s v="Bartholomew Villas"/>
    <s v="Sleaford"/>
    <x v="3"/>
    <x v="94"/>
    <x v="0"/>
    <x v="5"/>
    <n v="86"/>
    <n v="3.49"/>
    <n v="20"/>
    <n v="0.5"/>
    <n v="1720"/>
    <n v="6002.8"/>
    <n v="4502.1000000000004"/>
    <n v="4459.1000000000004"/>
    <x v="26"/>
    <n v="1500.6999999999998"/>
    <n v="0.24999999999999997"/>
    <n v="14.95"/>
    <n v="0.05"/>
    <n v="4250.3474999999999"/>
    <x v="2"/>
    <x v="2"/>
  </r>
  <r>
    <n v="342"/>
    <s v="Rubin"/>
    <s v="Peters"/>
    <s v="Mr"/>
    <s v="M"/>
    <n v="30"/>
    <s v="Bath Row"/>
    <s v="Burnham-On-Crouch"/>
    <x v="25"/>
    <x v="95"/>
    <x v="1"/>
    <x v="6"/>
    <n v="57"/>
    <n v="3.49"/>
    <n v="20"/>
    <n v="0.5"/>
    <n v="1140"/>
    <n v="3978.6000000000004"/>
    <n v="2983.9500000000003"/>
    <n v="2955.4500000000003"/>
    <x v="68"/>
    <n v="994.65000000000009"/>
    <n v="0.25"/>
    <n v="14.95"/>
    <n v="0.05"/>
    <n v="2821.88"/>
    <x v="2"/>
    <x v="2"/>
  </r>
  <r>
    <n v="345"/>
    <s v="Catina"/>
    <s v="Mccollum"/>
    <s v="Mrs"/>
    <s v="F"/>
    <n v="90"/>
    <s v="Battersea Church"/>
    <s v="Isle Of Eigg"/>
    <x v="14"/>
    <x v="96"/>
    <x v="2"/>
    <x v="2"/>
    <n v="58"/>
    <n v="3.49"/>
    <n v="20"/>
    <n v="0.5"/>
    <n v="1160"/>
    <n v="4048.4"/>
    <n v="3036.3"/>
    <n v="3007.3"/>
    <x v="33"/>
    <n v="1012.0999999999999"/>
    <n v="0.24999999999999997"/>
    <n v="14.95"/>
    <n v="0.05"/>
    <n v="2871.1374999999998"/>
    <x v="2"/>
    <x v="2"/>
  </r>
  <r>
    <n v="347"/>
    <s v="Brock"/>
    <s v="Jordan"/>
    <s v="Mr"/>
    <s v="M"/>
    <n v="30"/>
    <s v="Baynes Row"/>
    <s v="Bures"/>
    <x v="4"/>
    <x v="97"/>
    <x v="1"/>
    <x v="2"/>
    <n v="84"/>
    <n v="1.89"/>
    <n v="18"/>
    <n v="0.5"/>
    <n v="1512"/>
    <n v="2857.68"/>
    <n v="2143.2599999999998"/>
    <n v="2101.2599999999998"/>
    <x v="31"/>
    <n v="714.42000000000007"/>
    <n v="0.25000000000000006"/>
    <n v="14.95"/>
    <n v="0.05"/>
    <n v="2010.3994999999995"/>
    <x v="1"/>
    <x v="1"/>
  </r>
  <r>
    <n v="348"/>
    <s v="Sol"/>
    <s v="Mcallister"/>
    <s v="Mr"/>
    <s v="M"/>
    <n v="60"/>
    <s v="Beanacre Close"/>
    <s v="Worcester Park"/>
    <x v="3"/>
    <x v="98"/>
    <x v="1"/>
    <x v="7"/>
    <n v="35"/>
    <n v="3.49"/>
    <n v="20"/>
    <n v="0.5"/>
    <n v="700"/>
    <n v="2443"/>
    <n v="1832.25"/>
    <n v="1814.75"/>
    <x v="34"/>
    <n v="610.75"/>
    <n v="0.25"/>
    <n v="14.95"/>
    <n v="0.03"/>
    <n v="1774.809"/>
    <x v="2"/>
    <x v="2"/>
  </r>
  <r>
    <n v="349"/>
    <s v="Keith"/>
    <s v="Dunbar"/>
    <s v="Mr"/>
    <s v="M"/>
    <n v="90"/>
    <s v="Bearbinder Lane"/>
    <s v="Callington"/>
    <x v="21"/>
    <x v="99"/>
    <x v="0"/>
    <x v="1"/>
    <n v="42"/>
    <n v="3.49"/>
    <n v="20"/>
    <n v="0.5"/>
    <n v="840"/>
    <n v="2931.6000000000004"/>
    <n v="2198.7000000000003"/>
    <n v="2177.7000000000003"/>
    <x v="67"/>
    <n v="732.90000000000009"/>
    <n v="0.25"/>
    <n v="14.95"/>
    <n v="0.03"/>
    <n v="2126.8705"/>
    <x v="2"/>
    <x v="2"/>
  </r>
  <r>
    <n v="351"/>
    <s v="Joyce"/>
    <s v="Williams"/>
    <s v="Ms"/>
    <s v="F"/>
    <n v="30"/>
    <s v="Beatrice Road"/>
    <s v="Isle Of Colonsay"/>
    <x v="14"/>
    <x v="100"/>
    <x v="2"/>
    <x v="5"/>
    <n v="82"/>
    <n v="1.89"/>
    <n v="18"/>
    <n v="0.5"/>
    <n v="1476"/>
    <n v="2789.64"/>
    <n v="2092.23"/>
    <n v="2051.23"/>
    <x v="65"/>
    <n v="697.40999999999985"/>
    <n v="0.24999999999999997"/>
    <n v="14.95"/>
    <n v="0.05"/>
    <n v="1962.8709999999996"/>
    <x v="1"/>
    <x v="1"/>
  </r>
  <r>
    <n v="356"/>
    <s v="Mimi"/>
    <s v="Dove"/>
    <s v="Miss"/>
    <s v="F"/>
    <n v="30"/>
    <s v="Beaufort Garoadens"/>
    <s v="Cumnock"/>
    <x v="11"/>
    <x v="101"/>
    <x v="1"/>
    <x v="6"/>
    <n v="29"/>
    <n v="3.49"/>
    <n v="20"/>
    <n v="0.5"/>
    <n v="580"/>
    <n v="2024.2"/>
    <n v="1518.15"/>
    <n v="1503.65"/>
    <x v="61"/>
    <n v="506.04999999999995"/>
    <n v="0.24999999999999997"/>
    <n v="14.95"/>
    <n v="0.03"/>
    <n v="1473.0420000000001"/>
    <x v="2"/>
    <x v="2"/>
  </r>
  <r>
    <n v="357"/>
    <s v="Palmer"/>
    <s v="Nicholson"/>
    <s v="Mr"/>
    <s v="M"/>
    <n v="90"/>
    <s v="Beaufort Wharf"/>
    <s v="Arlesey"/>
    <x v="26"/>
    <x v="102"/>
    <x v="0"/>
    <x v="8"/>
    <n v="71"/>
    <n v="1.89"/>
    <n v="18"/>
    <n v="0.5"/>
    <n v="1278"/>
    <n v="2415.42"/>
    <n v="1811.5650000000001"/>
    <n v="1776.0650000000001"/>
    <x v="54"/>
    <n v="603.85500000000002"/>
    <n v="0.25"/>
    <n v="14.95"/>
    <n v="0.05"/>
    <n v="1701.46425"/>
    <x v="1"/>
    <x v="1"/>
  </r>
  <r>
    <n v="359"/>
    <s v="Alonzo"/>
    <s v="Lockett"/>
    <s v="Mr"/>
    <s v="M"/>
    <n v="90"/>
    <s v="Beaumont Avenue"/>
    <s v="Isle Of Iona"/>
    <x v="14"/>
    <x v="103"/>
    <x v="2"/>
    <x v="10"/>
    <n v="92"/>
    <n v="2.0099999999999998"/>
    <n v="20"/>
    <n v="0.5"/>
    <n v="1840"/>
    <n v="3698.3999999999996"/>
    <n v="2773.7999999999997"/>
    <n v="2727.7999999999997"/>
    <x v="69"/>
    <n v="924.59999999999991"/>
    <n v="0.25"/>
    <n v="14.95"/>
    <n v="0.05"/>
    <n v="2605.6124999999993"/>
    <x v="0"/>
    <x v="0"/>
  </r>
  <r>
    <n v="360"/>
    <s v="Dong"/>
    <s v="Irving"/>
    <s v="Mr"/>
    <s v="M"/>
    <n v="30"/>
    <s v="Beauvoir Terrace"/>
    <s v="Woking"/>
    <x v="3"/>
    <x v="104"/>
    <x v="0"/>
    <x v="1"/>
    <n v="55"/>
    <n v="3.49"/>
    <n v="20"/>
    <n v="0.5"/>
    <n v="1100"/>
    <n v="3839.0000000000005"/>
    <n v="2879.2500000000005"/>
    <n v="2851.7500000000005"/>
    <x v="70"/>
    <n v="959.75"/>
    <n v="0.24999999999999997"/>
    <n v="14.95"/>
    <n v="0.05"/>
    <n v="2723.3650000000002"/>
    <x v="2"/>
    <x v="2"/>
  </r>
  <r>
    <n v="362"/>
    <s v="Lenny"/>
    <s v="Tipton"/>
    <s v="Mr"/>
    <s v="M"/>
    <n v="60"/>
    <s v="Beckenham Place"/>
    <s v="Buckinghamshire"/>
    <x v="4"/>
    <x v="105"/>
    <x v="1"/>
    <x v="0"/>
    <n v="7"/>
    <n v="3.49"/>
    <n v="20"/>
    <n v="0.5"/>
    <n v="140"/>
    <n v="488.6"/>
    <n v="366.45000000000005"/>
    <n v="362.95000000000005"/>
    <x v="71"/>
    <n v="122.14999999999998"/>
    <n v="0.24999999999999994"/>
    <n v="14.95"/>
    <n v="0"/>
    <n v="377.90000000000003"/>
    <x v="2"/>
    <x v="2"/>
  </r>
  <r>
    <n v="364"/>
    <s v="Eugenie"/>
    <s v="Duran"/>
    <s v="Ms"/>
    <s v="F"/>
    <n v="30"/>
    <s v="Becket Close"/>
    <s v="St. Austell"/>
    <x v="3"/>
    <x v="106"/>
    <x v="1"/>
    <x v="1"/>
    <n v="27"/>
    <n v="3.49"/>
    <n v="20"/>
    <n v="0.5"/>
    <n v="540"/>
    <n v="1884.6000000000001"/>
    <n v="1413.45"/>
    <n v="1399.95"/>
    <x v="72"/>
    <n v="471.15000000000009"/>
    <n v="0.25000000000000006"/>
    <n v="14.95"/>
    <n v="0.03"/>
    <n v="1372.453"/>
    <x v="2"/>
    <x v="2"/>
  </r>
  <r>
    <n v="365"/>
    <s v="Santos"/>
    <s v="Lopez"/>
    <s v="Mr"/>
    <s v="M"/>
    <n v="30"/>
    <s v="Beckway Street"/>
    <s v="East Molesey"/>
    <x v="27"/>
    <x v="107"/>
    <x v="1"/>
    <x v="11"/>
    <n v="55"/>
    <n v="3.49"/>
    <n v="20"/>
    <n v="0.5"/>
    <n v="1100"/>
    <n v="3839.0000000000005"/>
    <n v="2879.2500000000005"/>
    <n v="2851.7500000000005"/>
    <x v="70"/>
    <n v="959.75"/>
    <n v="0.24999999999999997"/>
    <n v="14.95"/>
    <n v="0.05"/>
    <n v="2723.3650000000002"/>
    <x v="2"/>
    <x v="2"/>
  </r>
  <r>
    <n v="368"/>
    <s v="Dante"/>
    <s v="Bartlett"/>
    <s v="Mr"/>
    <s v="M"/>
    <n v="60"/>
    <s v="Bedforoad Place"/>
    <s v="Kirkliston"/>
    <x v="14"/>
    <x v="108"/>
    <x v="1"/>
    <x v="7"/>
    <n v="49"/>
    <n v="3.49"/>
    <n v="20"/>
    <n v="0.5"/>
    <n v="980"/>
    <n v="3420.2000000000003"/>
    <n v="2565.15"/>
    <n v="2540.65"/>
    <x v="5"/>
    <n v="855.05000000000018"/>
    <n v="0.25000000000000006"/>
    <n v="14.95"/>
    <n v="0.03"/>
    <n v="2478.9319999999998"/>
    <x v="2"/>
    <x v="2"/>
  </r>
  <r>
    <n v="369"/>
    <s v="Connie"/>
    <s v="Golden"/>
    <s v="Mr"/>
    <s v="M"/>
    <n v="60"/>
    <s v="Bedforoad Row"/>
    <s v="Bridge Of Orchy"/>
    <x v="23"/>
    <x v="109"/>
    <x v="1"/>
    <x v="3"/>
    <n v="18"/>
    <n v="1.89"/>
    <n v="18"/>
    <n v="0.5"/>
    <n v="324"/>
    <n v="612.36"/>
    <n v="459.27"/>
    <n v="450.27"/>
    <x v="9"/>
    <n v="153.09000000000003"/>
    <n v="0.25000000000000006"/>
    <n v="14.95"/>
    <n v="0"/>
    <n v="465.21999999999997"/>
    <x v="1"/>
    <x v="1"/>
  </r>
  <r>
    <n v="370"/>
    <s v="Taylor"/>
    <s v="Tobin"/>
    <s v="Mr"/>
    <s v="M"/>
    <n v="30"/>
    <s v="Beech Hall"/>
    <s v="Brighouse"/>
    <x v="28"/>
    <x v="1"/>
    <x v="0"/>
    <x v="1"/>
    <n v="101"/>
    <n v="2.0099999999999998"/>
    <n v="20"/>
    <n v="0.5"/>
    <n v="2020"/>
    <n v="4060.1999999999994"/>
    <n v="3045.1499999999996"/>
    <n v="2994.6499999999996"/>
    <x v="73"/>
    <n v="1015.0499999999997"/>
    <n v="0.24999999999999997"/>
    <n v="14.95"/>
    <n v="7.0000000000000007E-2"/>
    <n v="2798.9279999999994"/>
    <x v="0"/>
    <x v="0"/>
  </r>
  <r>
    <n v="372"/>
    <s v="Virgil"/>
    <s v="Lunsford"/>
    <s v="Mr"/>
    <s v="M"/>
    <n v="30"/>
    <s v="Beechvale Close"/>
    <s v="Wooler"/>
    <x v="3"/>
    <x v="110"/>
    <x v="1"/>
    <x v="10"/>
    <n v="80"/>
    <n v="1.89"/>
    <n v="18"/>
    <n v="0.5"/>
    <n v="1440"/>
    <n v="2721.6"/>
    <n v="2041.1999999999998"/>
    <n v="2001.1999999999998"/>
    <x v="22"/>
    <n v="680.40000000000009"/>
    <n v="0.25000000000000006"/>
    <n v="14.95"/>
    <n v="0.05"/>
    <n v="1915.3424999999997"/>
    <x v="1"/>
    <x v="1"/>
  </r>
  <r>
    <n v="373"/>
    <s v="Angelia"/>
    <s v="Kennedy"/>
    <s v="Mrs"/>
    <s v="F"/>
    <n v="90"/>
    <s v="Beecroft Road"/>
    <s v="Abergele"/>
    <x v="29"/>
    <x v="38"/>
    <x v="0"/>
    <x v="5"/>
    <n v="27"/>
    <n v="1.89"/>
    <n v="18"/>
    <n v="0.5"/>
    <n v="486"/>
    <n v="918.54"/>
    <n v="688.90499999999997"/>
    <n v="675.40499999999997"/>
    <x v="72"/>
    <n v="229.63499999999999"/>
    <n v="0.25"/>
    <n v="14.95"/>
    <n v="0.03"/>
    <n v="669.64435000000003"/>
    <x v="1"/>
    <x v="1"/>
  </r>
  <r>
    <n v="376"/>
    <s v="Nicole"/>
    <s v="Bunch"/>
    <s v="Miss"/>
    <s v="F"/>
    <n v="90"/>
    <s v="Belgrave Road"/>
    <s v="Harrogate"/>
    <x v="30"/>
    <x v="111"/>
    <x v="0"/>
    <x v="9"/>
    <n v="26"/>
    <n v="3.49"/>
    <n v="20"/>
    <n v="0.5"/>
    <n v="520"/>
    <n v="1814.8000000000002"/>
    <n v="1361.1000000000001"/>
    <n v="1348.1000000000001"/>
    <x v="29"/>
    <n v="453.70000000000005"/>
    <n v="0.25"/>
    <n v="14.95"/>
    <n v="0.03"/>
    <n v="1322.1585000000002"/>
    <x v="2"/>
    <x v="2"/>
  </r>
  <r>
    <n v="380"/>
    <s v="Kip"/>
    <s v="Jensen"/>
    <s v="Mr"/>
    <s v="M"/>
    <n v="30"/>
    <s v="Bell Wharf"/>
    <s v="Askam-In-Furness"/>
    <x v="31"/>
    <x v="112"/>
    <x v="2"/>
    <x v="3"/>
    <n v="7"/>
    <n v="1.89"/>
    <n v="18"/>
    <n v="0.5"/>
    <n v="126"/>
    <n v="238.14"/>
    <n v="178.60499999999999"/>
    <n v="175.10499999999999"/>
    <x v="71"/>
    <n v="59.534999999999997"/>
    <n v="0.25"/>
    <n v="14.95"/>
    <n v="0"/>
    <n v="190.05499999999998"/>
    <x v="1"/>
    <x v="1"/>
  </r>
  <r>
    <n v="384"/>
    <s v="Arnoldo"/>
    <s v="Lovell"/>
    <s v="Mr"/>
    <s v="M"/>
    <n v="60"/>
    <s v="Bellendon Villas"/>
    <s v="Banff"/>
    <x v="0"/>
    <x v="113"/>
    <x v="0"/>
    <x v="9"/>
    <n v="37"/>
    <n v="3.49"/>
    <n v="20"/>
    <n v="0.5"/>
    <n v="740"/>
    <n v="2582.6000000000004"/>
    <n v="1936.9500000000003"/>
    <n v="1918.4500000000003"/>
    <x v="12"/>
    <n v="645.65000000000009"/>
    <n v="0.25"/>
    <n v="14.95"/>
    <n v="0.03"/>
    <n v="1875.3980000000004"/>
    <x v="2"/>
    <x v="2"/>
  </r>
  <r>
    <n v="385"/>
    <s v="Santo"/>
    <s v="Goodrich"/>
    <s v="Mr"/>
    <s v="M"/>
    <n v="90"/>
    <s v="Bellevue Mews"/>
    <s v="Prudhoe"/>
    <x v="3"/>
    <x v="114"/>
    <x v="0"/>
    <x v="2"/>
    <n v="32"/>
    <n v="2.0099999999999998"/>
    <n v="20"/>
    <n v="0.5"/>
    <n v="640"/>
    <n v="1286.3999999999999"/>
    <n v="964.8"/>
    <n v="948.8"/>
    <x v="21"/>
    <n v="321.59999999999991"/>
    <n v="0.24999999999999994"/>
    <n v="14.95"/>
    <n v="0.03"/>
    <n v="934.83749999999998"/>
    <x v="0"/>
    <x v="0"/>
  </r>
  <r>
    <n v="390"/>
    <s v="Summer"/>
    <s v="Faulk"/>
    <s v="Mrs"/>
    <s v="F"/>
    <n v="30"/>
    <s v="Belltrees Gardensove"/>
    <s v="Wrexham"/>
    <x v="3"/>
    <x v="115"/>
    <x v="0"/>
    <x v="9"/>
    <n v="42"/>
    <n v="3.49"/>
    <n v="20"/>
    <n v="0.5"/>
    <n v="840"/>
    <n v="2931.6000000000004"/>
    <n v="2198.7000000000003"/>
    <n v="2177.7000000000003"/>
    <x v="67"/>
    <n v="732.90000000000009"/>
    <n v="0.25"/>
    <n v="14.95"/>
    <n v="0.03"/>
    <n v="2126.8705"/>
    <x v="2"/>
    <x v="2"/>
  </r>
  <r>
    <n v="393"/>
    <s v="Jonelle"/>
    <s v="Dahl"/>
    <s v="Miss"/>
    <s v="F"/>
    <n v="60"/>
    <s v="Belsize Crescent"/>
    <s v="Dolgellau"/>
    <x v="7"/>
    <x v="116"/>
    <x v="1"/>
    <x v="8"/>
    <n v="36"/>
    <n v="1.89"/>
    <n v="18"/>
    <n v="0.5"/>
    <n v="648"/>
    <n v="1224.72"/>
    <n v="918.54"/>
    <n v="900.54"/>
    <x v="40"/>
    <n v="306.18000000000006"/>
    <n v="0.25000000000000006"/>
    <n v="14.95"/>
    <n v="0.03"/>
    <n v="888.02530000000002"/>
    <x v="1"/>
    <x v="1"/>
  </r>
  <r>
    <n v="396"/>
    <s v="Jarrett"/>
    <s v="Espinoza"/>
    <s v="Dr"/>
    <s v="M"/>
    <n v="60"/>
    <s v="Belvedere Road "/>
    <s v="New Tredegar"/>
    <x v="3"/>
    <x v="117"/>
    <x v="0"/>
    <x v="1"/>
    <n v="87"/>
    <n v="3.49"/>
    <n v="20"/>
    <n v="0.5"/>
    <n v="1740"/>
    <n v="6072.6"/>
    <n v="4554.4500000000007"/>
    <n v="4510.9500000000007"/>
    <x v="27"/>
    <n v="1518.1499999999996"/>
    <n v="0.24999999999999992"/>
    <n v="14.95"/>
    <n v="0.05"/>
    <n v="4299.6050000000005"/>
    <x v="2"/>
    <x v="2"/>
  </r>
  <r>
    <n v="397"/>
    <s v="Ivelisse"/>
    <s v="Leary"/>
    <s v="Miss"/>
    <s v="F"/>
    <n v="60"/>
    <s v="Belvidere Place"/>
    <s v="Queenborough"/>
    <x v="3"/>
    <x v="118"/>
    <x v="1"/>
    <x v="8"/>
    <n v="36"/>
    <n v="2.0099999999999998"/>
    <n v="20"/>
    <n v="0.5"/>
    <n v="720"/>
    <n v="1447.1999999999998"/>
    <n v="1085.3999999999999"/>
    <n v="1067.3999999999999"/>
    <x v="40"/>
    <n v="361.79999999999995"/>
    <n v="0.25"/>
    <n v="14.95"/>
    <n v="0.03"/>
    <n v="1049.8794999999998"/>
    <x v="0"/>
    <x v="0"/>
  </r>
  <r>
    <n v="398"/>
    <s v="Domenic"/>
    <s v="Pace"/>
    <s v="Mr"/>
    <s v="M"/>
    <n v="90"/>
    <s v="Bemerton Terrace"/>
    <s v="Henley-On-Thames"/>
    <x v="1"/>
    <x v="119"/>
    <x v="2"/>
    <x v="3"/>
    <n v="79"/>
    <n v="3.49"/>
    <n v="20"/>
    <n v="0.5"/>
    <n v="1580"/>
    <n v="5514.2000000000007"/>
    <n v="4135.6500000000005"/>
    <n v="4096.1500000000005"/>
    <x v="2"/>
    <n v="1378.5500000000002"/>
    <n v="0.25"/>
    <n v="14.95"/>
    <n v="0.05"/>
    <n v="3905.5450000000001"/>
    <x v="2"/>
    <x v="2"/>
  </r>
  <r>
    <n v="399"/>
    <s v="Molly"/>
    <s v="Wilkes"/>
    <s v="Mrs"/>
    <s v="F"/>
    <n v="60"/>
    <s v="Ben Jonson"/>
    <s v="Lisburn"/>
    <x v="8"/>
    <x v="120"/>
    <x v="1"/>
    <x v="0"/>
    <n v="66"/>
    <n v="3.49"/>
    <n v="20"/>
    <n v="0.5"/>
    <n v="1320"/>
    <n v="4606.8"/>
    <n v="3455.1000000000004"/>
    <n v="3422.1000000000004"/>
    <x v="7"/>
    <n v="1151.6999999999998"/>
    <n v="0.24999999999999994"/>
    <n v="14.95"/>
    <n v="0.05"/>
    <n v="3265.1975000000002"/>
    <x v="2"/>
    <x v="2"/>
  </r>
  <r>
    <n v="400"/>
    <s v="Peg"/>
    <s v="Brewster"/>
    <s v="Miss"/>
    <s v="F"/>
    <n v="30"/>
    <s v="Bendmore Avenue"/>
    <s v="Merseyside"/>
    <x v="3"/>
    <x v="121"/>
    <x v="1"/>
    <x v="0"/>
    <n v="44"/>
    <n v="3.49"/>
    <n v="20"/>
    <n v="0.5"/>
    <n v="880"/>
    <n v="3071.2000000000003"/>
    <n v="2303.4"/>
    <n v="2281.4"/>
    <x v="74"/>
    <n v="767.80000000000018"/>
    <n v="0.25000000000000006"/>
    <n v="14.95"/>
    <n v="0.03"/>
    <n v="2227.4594999999999"/>
    <x v="2"/>
    <x v="2"/>
  </r>
  <r>
    <n v="410"/>
    <s v="Pablo"/>
    <s v="Stanley"/>
    <s v="Mr"/>
    <s v="M"/>
    <n v="90"/>
    <s v="Benworth Street"/>
    <s v="Burntisland"/>
    <x v="25"/>
    <x v="122"/>
    <x v="0"/>
    <x v="4"/>
    <n v="65"/>
    <n v="3.49"/>
    <n v="20"/>
    <n v="0.5"/>
    <n v="1300"/>
    <n v="4537"/>
    <n v="3402.75"/>
    <n v="3370.25"/>
    <x v="75"/>
    <n v="1134.25"/>
    <n v="0.25"/>
    <n v="14.95"/>
    <n v="0.05"/>
    <n v="3215.9399999999996"/>
    <x v="2"/>
    <x v="2"/>
  </r>
  <r>
    <n v="412"/>
    <s v="Drucilla"/>
    <s v="Beck"/>
    <s v="Mrs"/>
    <s v="F"/>
    <n v="30"/>
    <s v="Berkley Square"/>
    <s v="Kent"/>
    <x v="14"/>
    <x v="123"/>
    <x v="2"/>
    <x v="11"/>
    <n v="27"/>
    <n v="2.0099999999999998"/>
    <n v="20"/>
    <n v="0.5"/>
    <n v="540"/>
    <n v="1085.3999999999999"/>
    <n v="814.05"/>
    <n v="800.55"/>
    <x v="72"/>
    <n v="271.34999999999991"/>
    <n v="0.24999999999999994"/>
    <n v="14.95"/>
    <n v="0.03"/>
    <n v="791.03499999999997"/>
    <x v="0"/>
    <x v="0"/>
  </r>
  <r>
    <n v="415"/>
    <s v="Charita"/>
    <s v="Mccann"/>
    <s v="Mrs"/>
    <s v="F"/>
    <n v="30"/>
    <s v="Bermondsey Trading"/>
    <s v="Carrickfergus"/>
    <x v="6"/>
    <x v="124"/>
    <x v="0"/>
    <x v="0"/>
    <n v="41"/>
    <n v="1.89"/>
    <n v="18"/>
    <n v="0.5"/>
    <n v="738"/>
    <n v="1394.82"/>
    <n v="1046.115"/>
    <n v="1025.615"/>
    <x v="59"/>
    <n v="348.70499999999993"/>
    <n v="0.24999999999999997"/>
    <n v="14.95"/>
    <n v="0.03"/>
    <n v="1009.3480500000001"/>
    <x v="1"/>
    <x v="1"/>
  </r>
  <r>
    <n v="418"/>
    <s v="Latonia"/>
    <s v="Jacob"/>
    <s v="Ms"/>
    <s v="F"/>
    <n v="30"/>
    <s v="Berners Mews"/>
    <s v="Cornhill-On-Tweed"/>
    <x v="11"/>
    <x v="125"/>
    <x v="1"/>
    <x v="7"/>
    <n v="5"/>
    <n v="3.49"/>
    <n v="20"/>
    <n v="0.5"/>
    <n v="100"/>
    <n v="349"/>
    <n v="261.75"/>
    <n v="259.25"/>
    <x v="3"/>
    <n v="87.25"/>
    <n v="0.25"/>
    <n v="14.95"/>
    <n v="0"/>
    <n v="274.2"/>
    <x v="2"/>
    <x v="2"/>
  </r>
  <r>
    <n v="420"/>
    <s v="Ivelisse"/>
    <s v="Hatfield"/>
    <s v="Mrs"/>
    <s v="F"/>
    <n v="90"/>
    <s v="Berry Place"/>
    <s v="St. Ives"/>
    <x v="3"/>
    <x v="126"/>
    <x v="2"/>
    <x v="6"/>
    <n v="66"/>
    <n v="2.0099999999999998"/>
    <n v="20"/>
    <n v="0.5"/>
    <n v="1320"/>
    <n v="2653.2"/>
    <n v="1989.8999999999999"/>
    <n v="1956.8999999999999"/>
    <x v="7"/>
    <n v="663.3"/>
    <n v="0.25"/>
    <n v="14.95"/>
    <n v="0.05"/>
    <n v="1873.2574999999999"/>
    <x v="0"/>
    <x v="0"/>
  </r>
  <r>
    <n v="421"/>
    <s v="Chris"/>
    <s v="Crawford"/>
    <s v="Mrs"/>
    <s v="F"/>
    <n v="90"/>
    <s v="Berthon Street"/>
    <s v="Cupar"/>
    <x v="11"/>
    <x v="127"/>
    <x v="2"/>
    <x v="0"/>
    <n v="32"/>
    <n v="2.0099999999999998"/>
    <n v="20"/>
    <n v="0.5"/>
    <n v="640"/>
    <n v="1286.3999999999999"/>
    <n v="964.8"/>
    <n v="948.8"/>
    <x v="21"/>
    <n v="321.59999999999991"/>
    <n v="0.24999999999999994"/>
    <n v="14.95"/>
    <n v="0.03"/>
    <n v="934.83749999999998"/>
    <x v="0"/>
    <x v="0"/>
  </r>
  <r>
    <n v="424"/>
    <s v="Yong"/>
    <s v="Singleton"/>
    <s v="Mrs"/>
    <s v="F"/>
    <n v="90"/>
    <s v="Beryl Road"/>
    <s v="Montacute"/>
    <x v="3"/>
    <x v="128"/>
    <x v="0"/>
    <x v="1"/>
    <n v="99"/>
    <n v="1.89"/>
    <n v="18"/>
    <n v="0.5"/>
    <n v="1782"/>
    <n v="3367.98"/>
    <n v="2525.9850000000001"/>
    <n v="2476.4850000000001"/>
    <x v="53"/>
    <n v="841.99499999999989"/>
    <n v="0.24999999999999997"/>
    <n v="14.95"/>
    <n v="0.05"/>
    <n v="2366.8632499999999"/>
    <x v="1"/>
    <x v="1"/>
  </r>
  <r>
    <n v="428"/>
    <s v="Jesusita"/>
    <s v="Sutherland"/>
    <s v="Mrs"/>
    <s v="F"/>
    <n v="60"/>
    <s v="Besley Street"/>
    <s v="Arbroath"/>
    <x v="32"/>
    <x v="125"/>
    <x v="1"/>
    <x v="7"/>
    <n v="65"/>
    <n v="2.0099999999999998"/>
    <n v="20"/>
    <n v="0.5"/>
    <n v="1300"/>
    <n v="2612.9999999999995"/>
    <n v="1959.7499999999995"/>
    <n v="1927.2499999999995"/>
    <x v="75"/>
    <n v="653.25"/>
    <n v="0.25000000000000006"/>
    <n v="14.95"/>
    <n v="0.05"/>
    <n v="1845.0899999999995"/>
    <x v="0"/>
    <x v="0"/>
  </r>
  <r>
    <n v="429"/>
    <s v="Royal"/>
    <s v="Alexander"/>
    <s v="Mr"/>
    <s v="M"/>
    <n v="90"/>
    <s v="Bessborough Garoadens"/>
    <s v="Haltwhistle"/>
    <x v="9"/>
    <x v="129"/>
    <x v="2"/>
    <x v="3"/>
    <n v="82"/>
    <n v="3.49"/>
    <n v="20"/>
    <n v="0.5"/>
    <n v="1640"/>
    <n v="5723.6"/>
    <n v="4292.7000000000007"/>
    <n v="4251.7000000000007"/>
    <x v="65"/>
    <n v="1430.8999999999996"/>
    <n v="0.24999999999999992"/>
    <n v="14.95"/>
    <n v="0.05"/>
    <n v="4053.3175000000001"/>
    <x v="2"/>
    <x v="2"/>
  </r>
  <r>
    <n v="430"/>
    <s v="Roger"/>
    <s v="Seymour"/>
    <s v="Mr"/>
    <s v="M"/>
    <n v="60"/>
    <s v="Beswick Mews"/>
    <s v="Matlock"/>
    <x v="3"/>
    <x v="130"/>
    <x v="0"/>
    <x v="2"/>
    <n v="21"/>
    <n v="1.89"/>
    <n v="18"/>
    <n v="0.5"/>
    <n v="378"/>
    <n v="714.42"/>
    <n v="535.81499999999994"/>
    <n v="525.31499999999994"/>
    <x v="44"/>
    <n v="178.60500000000002"/>
    <n v="0.25000000000000006"/>
    <n v="14.95"/>
    <n v="0.03"/>
    <n v="524.05705"/>
    <x v="1"/>
    <x v="1"/>
  </r>
  <r>
    <n v="431"/>
    <s v="Eleonore"/>
    <s v="Small"/>
    <s v="Miss"/>
    <s v="F"/>
    <n v="60"/>
    <s v="Betstyle Road"/>
    <s v="Sturminster Newton"/>
    <x v="3"/>
    <x v="131"/>
    <x v="0"/>
    <x v="11"/>
    <n v="19"/>
    <n v="2.0099999999999998"/>
    <n v="20"/>
    <n v="0.5"/>
    <n v="380"/>
    <n v="763.8"/>
    <n v="572.84999999999991"/>
    <n v="563.34999999999991"/>
    <x v="18"/>
    <n v="190.95000000000005"/>
    <n v="0.25000000000000006"/>
    <n v="14.95"/>
    <n v="0"/>
    <n v="578.29999999999995"/>
    <x v="0"/>
    <x v="0"/>
  </r>
  <r>
    <n v="438"/>
    <s v="Gena"/>
    <s v="Pena"/>
    <s v="Ms"/>
    <s v="F"/>
    <n v="30"/>
    <s v="Bevin Close"/>
    <s v="Aberdare"/>
    <x v="33"/>
    <x v="26"/>
    <x v="2"/>
    <x v="10"/>
    <n v="79"/>
    <n v="3.49"/>
    <n v="20"/>
    <n v="0.5"/>
    <n v="1580"/>
    <n v="5514.2000000000007"/>
    <n v="4135.6500000000005"/>
    <n v="4096.1500000000005"/>
    <x v="2"/>
    <n v="1378.5500000000002"/>
    <n v="0.25"/>
    <n v="14.95"/>
    <n v="0.05"/>
    <n v="3905.5450000000001"/>
    <x v="2"/>
    <x v="2"/>
  </r>
  <r>
    <n v="445"/>
    <s v="Cherryl"/>
    <s v="Kessler"/>
    <s v="Mrs"/>
    <s v="F"/>
    <n v="90"/>
    <s v="Bignold Road"/>
    <s v="London"/>
    <x v="3"/>
    <x v="132"/>
    <x v="0"/>
    <x v="4"/>
    <n v="49"/>
    <n v="2.0099999999999998"/>
    <n v="20"/>
    <n v="0.5"/>
    <n v="980"/>
    <n v="1969.7999999999997"/>
    <n v="1477.35"/>
    <n v="1452.85"/>
    <x v="5"/>
    <n v="492.44999999999982"/>
    <n v="0.24999999999999994"/>
    <n v="14.95"/>
    <n v="0.03"/>
    <n v="1423.7659999999998"/>
    <x v="0"/>
    <x v="0"/>
  </r>
  <r>
    <n v="452"/>
    <s v="Maurice"/>
    <s v="Fuller"/>
    <s v="Mr"/>
    <s v="M"/>
    <n v="30"/>
    <s v="Birkbeck Place"/>
    <s v="Didcot"/>
    <x v="7"/>
    <x v="133"/>
    <x v="1"/>
    <x v="11"/>
    <n v="61"/>
    <n v="1.89"/>
    <n v="18"/>
    <n v="0.5"/>
    <n v="1098"/>
    <n v="2075.2199999999998"/>
    <n v="1556.415"/>
    <n v="1525.915"/>
    <x v="76"/>
    <n v="518.80499999999984"/>
    <n v="0.24999999999999994"/>
    <n v="14.95"/>
    <n v="0.05"/>
    <n v="1463.8217499999998"/>
    <x v="1"/>
    <x v="1"/>
  </r>
  <r>
    <n v="455"/>
    <s v="Kayleigh"/>
    <s v="Stevens"/>
    <s v="Mrs"/>
    <s v="F"/>
    <n v="30"/>
    <s v="Birse Crescent"/>
    <s v="Llanelli"/>
    <x v="8"/>
    <x v="134"/>
    <x v="0"/>
    <x v="0"/>
    <n v="94"/>
    <n v="2.0099999999999998"/>
    <n v="20"/>
    <n v="0.5"/>
    <n v="1880"/>
    <n v="3778.7999999999997"/>
    <n v="2834.1"/>
    <n v="2787.1"/>
    <x v="77"/>
    <n v="944.69999999999982"/>
    <n v="0.24999999999999997"/>
    <n v="14.95"/>
    <n v="0.05"/>
    <n v="2661.9474999999998"/>
    <x v="0"/>
    <x v="0"/>
  </r>
  <r>
    <n v="459"/>
    <s v="Tammara"/>
    <s v="Graham"/>
    <s v="Mrs"/>
    <s v="F"/>
    <n v="30"/>
    <s v="Bishops Mews"/>
    <s v="Clevedon"/>
    <x v="13"/>
    <x v="106"/>
    <x v="1"/>
    <x v="1"/>
    <n v="3"/>
    <n v="1.89"/>
    <n v="18"/>
    <n v="0.5"/>
    <n v="54"/>
    <n v="102.05999999999999"/>
    <n v="76.544999999999987"/>
    <n v="75.044999999999987"/>
    <x v="78"/>
    <n v="25.515000000000001"/>
    <n v="0.25000000000000006"/>
    <n v="14.95"/>
    <n v="0"/>
    <n v="89.99499999999999"/>
    <x v="1"/>
    <x v="1"/>
  </r>
  <r>
    <n v="460"/>
    <s v="Verdell"/>
    <s v="Lanier"/>
    <s v="Mrs"/>
    <s v="F"/>
    <n v="60"/>
    <s v="Bishopsgate Buildings"/>
    <s v="Wooler"/>
    <x v="3"/>
    <x v="135"/>
    <x v="1"/>
    <x v="0"/>
    <n v="67"/>
    <n v="2.0099999999999998"/>
    <n v="20"/>
    <n v="0.5"/>
    <n v="1340"/>
    <n v="2693.3999999999996"/>
    <n v="2020.0499999999997"/>
    <n v="1986.5499999999997"/>
    <x v="38"/>
    <n v="673.34999999999991"/>
    <n v="0.25"/>
    <n v="14.95"/>
    <n v="0.05"/>
    <n v="1901.4249999999997"/>
    <x v="0"/>
    <x v="0"/>
  </r>
  <r>
    <n v="464"/>
    <s v="Madalene"/>
    <s v="Villalobos"/>
    <s v="Mrs"/>
    <s v="F"/>
    <n v="30"/>
    <s v="Black Eagle"/>
    <s v="Mexborough"/>
    <x v="3"/>
    <x v="136"/>
    <x v="1"/>
    <x v="7"/>
    <n v="52"/>
    <n v="3.49"/>
    <n v="20"/>
    <n v="0.5"/>
    <n v="1040"/>
    <n v="3629.6000000000004"/>
    <n v="2722.2000000000003"/>
    <n v="2696.2000000000003"/>
    <x v="79"/>
    <n v="907.40000000000009"/>
    <n v="0.25"/>
    <n v="14.95"/>
    <n v="0.05"/>
    <n v="2575.5924999999997"/>
    <x v="2"/>
    <x v="2"/>
  </r>
  <r>
    <n v="473"/>
    <s v="Raymundo"/>
    <s v="Purvis"/>
    <s v="Mr"/>
    <s v="M"/>
    <n v="30"/>
    <s v="Blackmans Court"/>
    <s v="Cromarty"/>
    <x v="11"/>
    <x v="137"/>
    <x v="1"/>
    <x v="10"/>
    <n v="60"/>
    <n v="2.0099999999999998"/>
    <n v="20"/>
    <n v="0.5"/>
    <n v="1200"/>
    <n v="2411.9999999999995"/>
    <n v="1808.9999999999995"/>
    <n v="1778.9999999999995"/>
    <x v="80"/>
    <n v="603"/>
    <n v="0.25000000000000006"/>
    <n v="14.95"/>
    <n v="0.05"/>
    <n v="1704.2524999999996"/>
    <x v="0"/>
    <x v="0"/>
  </r>
  <r>
    <n v="474"/>
    <s v="William"/>
    <s v="Sims"/>
    <s v="Mrs"/>
    <s v="F"/>
    <n v="30"/>
    <s v="Blackman'S Court"/>
    <s v="Bonnybridge"/>
    <x v="5"/>
    <x v="138"/>
    <x v="1"/>
    <x v="9"/>
    <n v="37"/>
    <n v="3.49"/>
    <n v="20"/>
    <n v="0.5"/>
    <n v="740"/>
    <n v="2582.6000000000004"/>
    <n v="1936.9500000000003"/>
    <n v="1918.4500000000003"/>
    <x v="12"/>
    <n v="645.65000000000009"/>
    <n v="0.25"/>
    <n v="14.95"/>
    <n v="0.03"/>
    <n v="1875.3980000000004"/>
    <x v="2"/>
    <x v="2"/>
  </r>
  <r>
    <n v="475"/>
    <s v="Matthew"/>
    <s v="Gregory"/>
    <s v="Mr"/>
    <s v="M"/>
    <n v="90"/>
    <s v="Blackpool Road"/>
    <s v="Barrow-Upon-Humber"/>
    <x v="34"/>
    <x v="139"/>
    <x v="1"/>
    <x v="2"/>
    <n v="79"/>
    <n v="1.89"/>
    <n v="18"/>
    <n v="0.5"/>
    <n v="1422"/>
    <n v="2687.58"/>
    <n v="2015.6849999999999"/>
    <n v="1976.1849999999999"/>
    <x v="2"/>
    <n v="671.89499999999998"/>
    <n v="0.25"/>
    <n v="14.95"/>
    <n v="0.05"/>
    <n v="1891.5782499999998"/>
    <x v="1"/>
    <x v="1"/>
  </r>
  <r>
    <n v="478"/>
    <s v="Cleveland"/>
    <s v="Childs"/>
    <s v="Mr"/>
    <s v="M"/>
    <n v="60"/>
    <s v="Blade Mews"/>
    <s v="Glenfinnan"/>
    <x v="10"/>
    <x v="19"/>
    <x v="1"/>
    <x v="1"/>
    <n v="83"/>
    <n v="3.49"/>
    <n v="20"/>
    <n v="0.5"/>
    <n v="1660"/>
    <n v="5793.4000000000005"/>
    <n v="4345.05"/>
    <n v="4303.55"/>
    <x v="6"/>
    <n v="1448.3500000000004"/>
    <n v="0.25000000000000006"/>
    <n v="14.95"/>
    <n v="0.05"/>
    <n v="4102.5749999999998"/>
    <x v="2"/>
    <x v="2"/>
  </r>
  <r>
    <n v="480"/>
    <s v="Chadwick"/>
    <s v="Hilton"/>
    <s v="Mr"/>
    <s v="M"/>
    <n v="90"/>
    <s v="Blair Street"/>
    <s v="Corby"/>
    <x v="11"/>
    <x v="140"/>
    <x v="0"/>
    <x v="8"/>
    <n v="52"/>
    <n v="1.89"/>
    <n v="18"/>
    <n v="0.5"/>
    <n v="936"/>
    <n v="1769.04"/>
    <n v="1326.78"/>
    <n v="1300.78"/>
    <x v="79"/>
    <n v="442.26"/>
    <n v="0.25"/>
    <n v="14.95"/>
    <n v="0.05"/>
    <n v="1249.9434999999999"/>
    <x v="1"/>
    <x v="1"/>
  </r>
  <r>
    <n v="482"/>
    <s v="Lorilee"/>
    <s v="Mcintyre"/>
    <s v="Miss"/>
    <s v="F"/>
    <n v="90"/>
    <s v="Blake Hall"/>
    <s v="Okehampton"/>
    <x v="3"/>
    <x v="141"/>
    <x v="1"/>
    <x v="0"/>
    <n v="14"/>
    <n v="3.49"/>
    <n v="20"/>
    <n v="0.5"/>
    <n v="280"/>
    <n v="977.2"/>
    <n v="732.90000000000009"/>
    <n v="725.90000000000009"/>
    <x v="11"/>
    <n v="244.29999999999995"/>
    <n v="0.24999999999999994"/>
    <n v="14.95"/>
    <n v="0"/>
    <n v="740.85000000000014"/>
    <x v="2"/>
    <x v="2"/>
  </r>
  <r>
    <n v="484"/>
    <s v="Darryl"/>
    <s v="Cervantes"/>
    <s v="Mr"/>
    <s v="M"/>
    <n v="30"/>
    <s v="Blakeney Close"/>
    <s v="Morecambe"/>
    <x v="3"/>
    <x v="142"/>
    <x v="1"/>
    <x v="1"/>
    <n v="16"/>
    <n v="2.0099999999999998"/>
    <n v="20"/>
    <n v="0.5"/>
    <n v="320"/>
    <n v="643.19999999999993"/>
    <n v="482.4"/>
    <n v="474.4"/>
    <x v="4"/>
    <n v="160.79999999999995"/>
    <n v="0.24999999999999994"/>
    <n v="14.95"/>
    <n v="0"/>
    <n v="489.34999999999997"/>
    <x v="0"/>
    <x v="0"/>
  </r>
  <r>
    <n v="486"/>
    <s v="Eunice"/>
    <s v="Rhodes"/>
    <s v="Mrs"/>
    <s v="F"/>
    <n v="60"/>
    <s v="Bland Avenue"/>
    <s v="Blyth"/>
    <x v="24"/>
    <x v="143"/>
    <x v="1"/>
    <x v="6"/>
    <n v="60"/>
    <n v="3.49"/>
    <n v="20"/>
    <n v="0.5"/>
    <n v="1200"/>
    <n v="4188"/>
    <n v="3141"/>
    <n v="3111"/>
    <x v="80"/>
    <n v="1047"/>
    <n v="0.25"/>
    <n v="14.95"/>
    <n v="0.05"/>
    <n v="2969.6524999999997"/>
    <x v="2"/>
    <x v="2"/>
  </r>
  <r>
    <n v="493"/>
    <s v="Delsie"/>
    <s v="Rosales"/>
    <s v="Mrs"/>
    <s v="F"/>
    <n v="90"/>
    <s v="Blenheim Mews"/>
    <s v="Surrey"/>
    <x v="3"/>
    <x v="144"/>
    <x v="0"/>
    <x v="10"/>
    <n v="65"/>
    <n v="1.89"/>
    <n v="18"/>
    <n v="0.5"/>
    <n v="1170"/>
    <n v="2211.2999999999997"/>
    <n v="1658.4749999999999"/>
    <n v="1625.9749999999999"/>
    <x v="75"/>
    <n v="552.82499999999982"/>
    <n v="0.24999999999999994"/>
    <n v="14.95"/>
    <n v="0.05"/>
    <n v="1558.8787499999999"/>
    <x v="1"/>
    <x v="1"/>
  </r>
  <r>
    <n v="496"/>
    <s v="Patricia"/>
    <s v="Terrell"/>
    <s v="Mr"/>
    <s v="M"/>
    <n v="30"/>
    <s v="Blenheim Shopping"/>
    <s v="Bacup"/>
    <x v="35"/>
    <x v="145"/>
    <x v="1"/>
    <x v="1"/>
    <n v="57"/>
    <n v="2.0099999999999998"/>
    <n v="20"/>
    <n v="0.5"/>
    <n v="1140"/>
    <n v="2291.3999999999996"/>
    <n v="1718.5499999999997"/>
    <n v="1690.0499999999997"/>
    <x v="68"/>
    <n v="572.84999999999991"/>
    <n v="0.25"/>
    <n v="14.95"/>
    <n v="0.05"/>
    <n v="1619.7499999999998"/>
    <x v="0"/>
    <x v="0"/>
  </r>
  <r>
    <n v="497"/>
    <s v="Lazaro"/>
    <s v="Lee"/>
    <s v="Mr"/>
    <s v="M"/>
    <n v="60"/>
    <s v="Blenhiem Lodge"/>
    <s v="Coalville"/>
    <x v="13"/>
    <x v="146"/>
    <x v="2"/>
    <x v="11"/>
    <n v="62"/>
    <n v="3.49"/>
    <n v="20"/>
    <n v="0.5"/>
    <n v="1240"/>
    <n v="4327.6000000000004"/>
    <n v="3245.7000000000003"/>
    <n v="3214.7000000000003"/>
    <x v="35"/>
    <n v="1081.9000000000001"/>
    <n v="0.25"/>
    <n v="14.95"/>
    <n v="0.05"/>
    <n v="3068.1675"/>
    <x v="2"/>
    <x v="2"/>
  </r>
  <r>
    <n v="500"/>
    <s v="Vince"/>
    <s v="Bledsoe"/>
    <s v="Mr"/>
    <s v="M"/>
    <n v="60"/>
    <s v="Bloomfield Road"/>
    <s v="Forfar"/>
    <x v="10"/>
    <x v="147"/>
    <x v="1"/>
    <x v="1"/>
    <n v="14"/>
    <n v="1.89"/>
    <n v="18"/>
    <n v="0.5"/>
    <n v="252"/>
    <n v="476.28"/>
    <n v="357.21"/>
    <n v="350.21"/>
    <x v="11"/>
    <n v="119.07"/>
    <n v="0.25"/>
    <n v="14.95"/>
    <n v="0"/>
    <n v="365.15999999999997"/>
    <x v="1"/>
    <x v="1"/>
  </r>
  <r>
    <n v="501"/>
    <s v="Ashley"/>
    <s v="Pool"/>
    <s v="Mr"/>
    <s v="M"/>
    <n v="30"/>
    <s v="Bloomfield Road"/>
    <s v="Larkhall"/>
    <x v="14"/>
    <x v="148"/>
    <x v="1"/>
    <x v="8"/>
    <n v="46"/>
    <n v="1.89"/>
    <n v="18"/>
    <n v="0.5"/>
    <n v="828"/>
    <n v="1564.9199999999998"/>
    <n v="1173.6899999999998"/>
    <n v="1150.6899999999998"/>
    <x v="45"/>
    <n v="391.23"/>
    <n v="0.25000000000000006"/>
    <n v="14.95"/>
    <n v="0.03"/>
    <n v="1130.6707999999999"/>
    <x v="1"/>
    <x v="1"/>
  </r>
  <r>
    <n v="502"/>
    <s v="Lexie"/>
    <s v="Holder"/>
    <s v="Miss"/>
    <s v="F"/>
    <n v="90"/>
    <s v="Blossom Close"/>
    <s v="Aboyne"/>
    <x v="36"/>
    <x v="129"/>
    <x v="2"/>
    <x v="3"/>
    <n v="34"/>
    <n v="2.0099999999999998"/>
    <n v="20"/>
    <n v="0.5"/>
    <n v="680"/>
    <n v="1366.8"/>
    <n v="1025.0999999999999"/>
    <n v="1008.0999999999999"/>
    <x v="81"/>
    <n v="341.70000000000005"/>
    <n v="0.25000000000000006"/>
    <n v="14.95"/>
    <n v="0.03"/>
    <n v="992.35849999999994"/>
    <x v="0"/>
    <x v="0"/>
  </r>
  <r>
    <n v="506"/>
    <s v="Lanny"/>
    <s v="Stephens"/>
    <s v="Mr"/>
    <s v="M"/>
    <n v="30"/>
    <s v="Blue Anchor"/>
    <s v="Ashby-De-La-Zouch"/>
    <x v="37"/>
    <x v="149"/>
    <x v="2"/>
    <x v="1"/>
    <n v="49"/>
    <n v="3.49"/>
    <n v="20"/>
    <n v="0.5"/>
    <n v="980"/>
    <n v="3420.2000000000003"/>
    <n v="2565.15"/>
    <n v="2540.65"/>
    <x v="5"/>
    <n v="855.05000000000018"/>
    <n v="0.25000000000000006"/>
    <n v="14.95"/>
    <n v="0.03"/>
    <n v="2478.9319999999998"/>
    <x v="2"/>
    <x v="2"/>
  </r>
  <r>
    <n v="508"/>
    <s v="Keila"/>
    <s v="Correa"/>
    <s v="Miss"/>
    <s v="F"/>
    <n v="60"/>
    <s v="Blue Lion"/>
    <s v="Kingsbridge"/>
    <x v="14"/>
    <x v="150"/>
    <x v="0"/>
    <x v="6"/>
    <n v="81"/>
    <n v="2.0099999999999998"/>
    <n v="20"/>
    <n v="0.5"/>
    <n v="1620"/>
    <n v="3256.2"/>
    <n v="2442.1499999999996"/>
    <n v="2401.6499999999996"/>
    <x v="24"/>
    <n v="814.05000000000018"/>
    <n v="0.25000000000000006"/>
    <n v="14.95"/>
    <n v="0.05"/>
    <n v="2295.7699999999995"/>
    <x v="0"/>
    <x v="0"/>
  </r>
  <r>
    <n v="517"/>
    <s v="Natasha"/>
    <s v="Bray"/>
    <s v="Mrs"/>
    <s v="F"/>
    <n v="60"/>
    <s v="Bolina Road"/>
    <s v="Alderley Edge"/>
    <x v="38"/>
    <x v="151"/>
    <x v="1"/>
    <x v="9"/>
    <n v="75"/>
    <n v="2.0099999999999998"/>
    <n v="20"/>
    <n v="0.5"/>
    <n v="1500"/>
    <n v="3014.9999999999995"/>
    <n v="2261.2499999999995"/>
    <n v="2223.7499999999995"/>
    <x v="10"/>
    <n v="753.75"/>
    <n v="0.25000000000000006"/>
    <n v="14.95"/>
    <n v="0.05"/>
    <n v="2126.7649999999994"/>
    <x v="0"/>
    <x v="0"/>
  </r>
  <r>
    <n v="522"/>
    <s v="Tricia"/>
    <s v="Maxwell"/>
    <s v="Miss"/>
    <s v="F"/>
    <n v="60"/>
    <s v="Bolwell Street"/>
    <s v="Ilkley"/>
    <x v="1"/>
    <x v="152"/>
    <x v="0"/>
    <x v="3"/>
    <n v="42"/>
    <n v="1.89"/>
    <n v="18"/>
    <n v="0.5"/>
    <n v="756"/>
    <n v="1428.84"/>
    <n v="1071.6299999999999"/>
    <n v="1050.6299999999999"/>
    <x v="67"/>
    <n v="357.21000000000004"/>
    <n v="0.25000000000000006"/>
    <n v="14.95"/>
    <n v="0.03"/>
    <n v="1033.6125999999999"/>
    <x v="1"/>
    <x v="1"/>
  </r>
  <r>
    <n v="527"/>
    <s v="Kathe"/>
    <s v="Hatcher"/>
    <s v="Miss"/>
    <s v="F"/>
    <n v="30"/>
    <s v="Bondway"/>
    <s v="Rochford"/>
    <x v="3"/>
    <x v="153"/>
    <x v="1"/>
    <x v="1"/>
    <n v="48"/>
    <n v="2.0099999999999998"/>
    <n v="20"/>
    <n v="0.5"/>
    <n v="960"/>
    <n v="1929.6"/>
    <n v="1447.1999999999998"/>
    <n v="1423.1999999999998"/>
    <x v="62"/>
    <n v="482.40000000000009"/>
    <n v="0.25000000000000006"/>
    <n v="14.95"/>
    <n v="0.03"/>
    <n v="1395.0054999999998"/>
    <x v="0"/>
    <x v="0"/>
  </r>
  <r>
    <n v="530"/>
    <s v="Moses"/>
    <s v="Pina"/>
    <s v="Mr"/>
    <s v="M"/>
    <n v="90"/>
    <s v="Boot Street"/>
    <s v="Llanfairfechan"/>
    <x v="8"/>
    <x v="154"/>
    <x v="1"/>
    <x v="7"/>
    <n v="45"/>
    <n v="3.49"/>
    <n v="20"/>
    <n v="0.5"/>
    <n v="900"/>
    <n v="3141"/>
    <n v="2355.75"/>
    <n v="2333.25"/>
    <x v="82"/>
    <n v="785.25"/>
    <n v="0.25"/>
    <n v="14.95"/>
    <n v="0.03"/>
    <n v="2277.7539999999999"/>
    <x v="2"/>
    <x v="2"/>
  </r>
  <r>
    <n v="533"/>
    <s v="Latrina"/>
    <s v="Simons"/>
    <s v="Mrs"/>
    <s v="F"/>
    <n v="30"/>
    <s v="Boreham Road"/>
    <s v="Umberleigh"/>
    <x v="3"/>
    <x v="155"/>
    <x v="2"/>
    <x v="5"/>
    <n v="34"/>
    <n v="3.49"/>
    <n v="20"/>
    <n v="0.5"/>
    <n v="680"/>
    <n v="2373.2000000000003"/>
    <n v="1779.9"/>
    <n v="1762.9"/>
    <x v="81"/>
    <n v="593.30000000000018"/>
    <n v="0.25000000000000006"/>
    <n v="14.95"/>
    <n v="0.03"/>
    <n v="1724.5145"/>
    <x v="2"/>
    <x v="2"/>
  </r>
  <r>
    <n v="534"/>
    <s v="Chara"/>
    <s v="Coffman"/>
    <s v="Mrs"/>
    <s v="F"/>
    <n v="90"/>
    <s v="Borland Road"/>
    <s v="Sheringham"/>
    <x v="3"/>
    <x v="156"/>
    <x v="1"/>
    <x v="9"/>
    <n v="81"/>
    <n v="1.89"/>
    <n v="18"/>
    <n v="0.5"/>
    <n v="1458"/>
    <n v="2755.62"/>
    <n v="2066.7150000000001"/>
    <n v="2026.2150000000001"/>
    <x v="24"/>
    <n v="688.90499999999975"/>
    <n v="0.24999999999999992"/>
    <n v="14.95"/>
    <n v="0.05"/>
    <n v="1939.1067500000001"/>
    <x v="1"/>
    <x v="1"/>
  </r>
  <r>
    <n v="538"/>
    <s v="Leighann"/>
    <s v="Carson"/>
    <s v="Ms"/>
    <s v="F"/>
    <n v="90"/>
    <s v="Bostock Street"/>
    <s v="Godalming"/>
    <x v="10"/>
    <x v="157"/>
    <x v="1"/>
    <x v="11"/>
    <n v="73"/>
    <n v="2.0099999999999998"/>
    <n v="20"/>
    <n v="0.5"/>
    <n v="1460"/>
    <n v="2934.6"/>
    <n v="2200.9499999999998"/>
    <n v="2164.4499999999998"/>
    <x v="0"/>
    <n v="733.65000000000009"/>
    <n v="0.25000000000000006"/>
    <n v="14.95"/>
    <n v="0.05"/>
    <n v="2070.4299999999994"/>
    <x v="0"/>
    <x v="0"/>
  </r>
  <r>
    <n v="539"/>
    <s v="Neville"/>
    <s v="Hyde"/>
    <s v="Mr"/>
    <s v="M"/>
    <n v="60"/>
    <s v="Boston Garoadens"/>
    <s v="Didcot"/>
    <x v="7"/>
    <x v="158"/>
    <x v="2"/>
    <x v="7"/>
    <n v="95"/>
    <n v="2.0099999999999998"/>
    <n v="20"/>
    <n v="0.5"/>
    <n v="1900"/>
    <n v="3818.9999999999995"/>
    <n v="2864.2499999999995"/>
    <n v="2816.7499999999995"/>
    <x v="36"/>
    <n v="954.75"/>
    <n v="0.25000000000000006"/>
    <n v="14.95"/>
    <n v="0.05"/>
    <n v="2690.1149999999993"/>
    <x v="0"/>
    <x v="0"/>
  </r>
  <r>
    <n v="543"/>
    <s v="Iva"/>
    <s v="Wright"/>
    <s v="Ms"/>
    <s v="F"/>
    <n v="60"/>
    <s v="Boswell Street"/>
    <s v="Chesterfield"/>
    <x v="39"/>
    <x v="159"/>
    <x v="0"/>
    <x v="3"/>
    <n v="29"/>
    <n v="3.49"/>
    <n v="20"/>
    <n v="0.5"/>
    <n v="580"/>
    <n v="2024.2"/>
    <n v="1518.15"/>
    <n v="1503.65"/>
    <x v="61"/>
    <n v="506.04999999999995"/>
    <n v="0.24999999999999997"/>
    <n v="14.95"/>
    <n v="0.03"/>
    <n v="1473.0420000000001"/>
    <x v="2"/>
    <x v="2"/>
  </r>
  <r>
    <n v="548"/>
    <s v="Leisha"/>
    <s v="Dugan"/>
    <s v="Mrs"/>
    <s v="F"/>
    <n v="60"/>
    <s v="Bouroads Buildings"/>
    <s v="Caldicot"/>
    <x v="21"/>
    <x v="160"/>
    <x v="2"/>
    <x v="10"/>
    <n v="47"/>
    <n v="2.0099999999999998"/>
    <n v="20"/>
    <n v="0.5"/>
    <n v="940"/>
    <n v="1889.3999999999999"/>
    <n v="1417.05"/>
    <n v="1393.55"/>
    <x v="23"/>
    <n v="472.34999999999991"/>
    <n v="0.24999999999999997"/>
    <n v="14.95"/>
    <n v="0.03"/>
    <n v="1366.2449999999999"/>
    <x v="0"/>
    <x v="0"/>
  </r>
  <r>
    <n v="552"/>
    <s v="Sammie"/>
    <s v="Burch"/>
    <s v="Mr"/>
    <s v="M"/>
    <n v="30"/>
    <s v="Bourne Terrace"/>
    <s v="Brecon"/>
    <x v="40"/>
    <x v="161"/>
    <x v="0"/>
    <x v="11"/>
    <n v="56"/>
    <n v="3.49"/>
    <n v="20"/>
    <n v="0.5"/>
    <n v="1120"/>
    <n v="3908.8"/>
    <n v="2931.6000000000004"/>
    <n v="2903.6000000000004"/>
    <x v="15"/>
    <n v="977.19999999999982"/>
    <n v="0.24999999999999994"/>
    <n v="14.95"/>
    <n v="0.05"/>
    <n v="2772.6224999999999"/>
    <x v="2"/>
    <x v="2"/>
  </r>
  <r>
    <n v="556"/>
    <s v="Cleveland"/>
    <s v="Weston"/>
    <s v="Mr"/>
    <s v="M"/>
    <n v="90"/>
    <s v="Bow Court"/>
    <s v="Loughborough"/>
    <x v="3"/>
    <x v="162"/>
    <x v="1"/>
    <x v="4"/>
    <n v="10"/>
    <n v="1.89"/>
    <n v="18"/>
    <n v="0.5"/>
    <n v="180"/>
    <n v="340.2"/>
    <n v="255.14999999999998"/>
    <n v="250.14999999999998"/>
    <x v="83"/>
    <n v="85.050000000000011"/>
    <n v="0.25000000000000006"/>
    <n v="14.95"/>
    <n v="0"/>
    <n v="265.09999999999997"/>
    <x v="1"/>
    <x v="1"/>
  </r>
  <r>
    <n v="557"/>
    <s v="Alishia"/>
    <s v="Adams"/>
    <s v="Miss"/>
    <s v="F"/>
    <n v="90"/>
    <s v="Bowater Place"/>
    <s v="East Boldon"/>
    <x v="27"/>
    <x v="163"/>
    <x v="0"/>
    <x v="0"/>
    <n v="56"/>
    <n v="2.0099999999999998"/>
    <n v="20"/>
    <n v="0.5"/>
    <n v="1120"/>
    <n v="2251.1999999999998"/>
    <n v="1688.3999999999999"/>
    <n v="1660.3999999999999"/>
    <x v="15"/>
    <n v="562.79999999999995"/>
    <n v="0.25"/>
    <n v="14.95"/>
    <n v="0.05"/>
    <n v="1591.5824999999998"/>
    <x v="0"/>
    <x v="0"/>
  </r>
  <r>
    <n v="560"/>
    <s v="Noble"/>
    <s v="Simpson"/>
    <s v="Mr"/>
    <s v="M"/>
    <n v="60"/>
    <s v="Bowl Court"/>
    <s v="Dungannon"/>
    <x v="7"/>
    <x v="164"/>
    <x v="0"/>
    <x v="6"/>
    <n v="105"/>
    <n v="3.49"/>
    <n v="20"/>
    <n v="0.5"/>
    <n v="2100"/>
    <n v="7329"/>
    <n v="5496.75"/>
    <n v="5444.25"/>
    <x v="13"/>
    <n v="1832.25"/>
    <n v="0.25"/>
    <n v="14.95"/>
    <n v="7.0000000000000007E-2"/>
    <n v="5077.0559999999996"/>
    <x v="2"/>
    <x v="2"/>
  </r>
  <r>
    <n v="561"/>
    <s v="Angel"/>
    <s v="Moseley"/>
    <s v="Mr"/>
    <s v="M"/>
    <n v="30"/>
    <s v="Bowyer Street"/>
    <s v="Warminster"/>
    <x v="3"/>
    <x v="165"/>
    <x v="1"/>
    <x v="5"/>
    <n v="81"/>
    <n v="2.0099999999999998"/>
    <n v="20"/>
    <n v="0.5"/>
    <n v="1620"/>
    <n v="3256.2"/>
    <n v="2442.1499999999996"/>
    <n v="2401.6499999999996"/>
    <x v="24"/>
    <n v="814.05000000000018"/>
    <n v="0.25000000000000006"/>
    <n v="14.95"/>
    <n v="0.05"/>
    <n v="2295.7699999999995"/>
    <x v="0"/>
    <x v="0"/>
  </r>
  <r>
    <n v="563"/>
    <s v="Lenny"/>
    <s v="Lilly"/>
    <s v="Mr"/>
    <s v="M"/>
    <n v="90"/>
    <s v="Boxall Row"/>
    <s v="Lyme Regis"/>
    <x v="3"/>
    <x v="166"/>
    <x v="1"/>
    <x v="5"/>
    <n v="55"/>
    <n v="2.0099999999999998"/>
    <n v="20"/>
    <n v="0.5"/>
    <n v="1100"/>
    <n v="2210.9999999999995"/>
    <n v="1658.2499999999995"/>
    <n v="1630.7499999999995"/>
    <x v="70"/>
    <n v="552.75"/>
    <n v="0.25000000000000006"/>
    <n v="14.95"/>
    <n v="0.05"/>
    <n v="1563.4149999999995"/>
    <x v="0"/>
    <x v="0"/>
  </r>
  <r>
    <n v="565"/>
    <s v="Wen"/>
    <s v="Sylvester"/>
    <s v="Mrs"/>
    <s v="F"/>
    <n v="60"/>
    <s v="Boyce Way"/>
    <s v="Ferryhill"/>
    <x v="10"/>
    <x v="167"/>
    <x v="2"/>
    <x v="9"/>
    <n v="20"/>
    <n v="2.0099999999999998"/>
    <n v="20"/>
    <n v="0.5"/>
    <n v="400"/>
    <n v="803.99999999999989"/>
    <n v="602.99999999999989"/>
    <n v="592.99999999999989"/>
    <x v="55"/>
    <n v="201"/>
    <n v="0.25000000000000006"/>
    <n v="14.95"/>
    <n v="0"/>
    <n v="607.94999999999993"/>
    <x v="0"/>
    <x v="0"/>
  </r>
  <r>
    <n v="568"/>
    <s v="Fredia"/>
    <s v="Owen"/>
    <s v="Miss"/>
    <s v="F"/>
    <n v="60"/>
    <s v="Boys Refuge"/>
    <s v="Sherborne"/>
    <x v="3"/>
    <x v="168"/>
    <x v="1"/>
    <x v="5"/>
    <n v="63"/>
    <n v="3.49"/>
    <n v="20"/>
    <n v="0.5"/>
    <n v="1260"/>
    <n v="4397.4000000000005"/>
    <n v="3298.05"/>
    <n v="3266.55"/>
    <x v="16"/>
    <n v="1099.3500000000004"/>
    <n v="0.25000000000000006"/>
    <n v="14.95"/>
    <n v="0.05"/>
    <n v="3117.4249999999997"/>
    <x v="2"/>
    <x v="2"/>
  </r>
  <r>
    <n v="575"/>
    <s v="Alexander"/>
    <s v="Duarte"/>
    <s v="Mr"/>
    <s v="M"/>
    <n v="90"/>
    <s v="Brading Crescent"/>
    <s v="Riding Mill"/>
    <x v="3"/>
    <x v="169"/>
    <x v="1"/>
    <x v="4"/>
    <n v="32"/>
    <n v="3.49"/>
    <n v="20"/>
    <n v="0.5"/>
    <n v="640"/>
    <n v="2233.6000000000004"/>
    <n v="1675.2000000000003"/>
    <n v="1659.2000000000003"/>
    <x v="21"/>
    <n v="558.40000000000009"/>
    <n v="0.25"/>
    <n v="14.95"/>
    <n v="0.03"/>
    <n v="1623.9255000000003"/>
    <x v="2"/>
    <x v="2"/>
  </r>
  <r>
    <n v="578"/>
    <s v="Bruno"/>
    <s v="Henry"/>
    <s v="Mr"/>
    <s v="M"/>
    <n v="90"/>
    <s v="Braeside Road"/>
    <s v="Whitehaven"/>
    <x v="3"/>
    <x v="170"/>
    <x v="0"/>
    <x v="10"/>
    <n v="44"/>
    <n v="3.49"/>
    <n v="20"/>
    <n v="0.5"/>
    <n v="880"/>
    <n v="3071.2000000000003"/>
    <n v="2303.4"/>
    <n v="2281.4"/>
    <x v="74"/>
    <n v="767.80000000000018"/>
    <n v="0.25000000000000006"/>
    <n v="14.95"/>
    <n v="0.03"/>
    <n v="2227.4594999999999"/>
    <x v="2"/>
    <x v="2"/>
  </r>
  <r>
    <n v="580"/>
    <s v="Pat"/>
    <s v="Pettit"/>
    <s v="Mr"/>
    <s v="M"/>
    <n v="60"/>
    <s v="Brailsforoad Road"/>
    <s v="Moffat"/>
    <x v="3"/>
    <x v="171"/>
    <x v="0"/>
    <x v="7"/>
    <n v="70"/>
    <n v="3.49"/>
    <n v="20"/>
    <n v="0.5"/>
    <n v="1400"/>
    <n v="4886"/>
    <n v="3664.5"/>
    <n v="3629.5"/>
    <x v="52"/>
    <n v="1221.5"/>
    <n v="0.25"/>
    <n v="14.95"/>
    <n v="0.05"/>
    <n v="3462.2274999999995"/>
    <x v="2"/>
    <x v="2"/>
  </r>
  <r>
    <n v="584"/>
    <s v="Columbus"/>
    <s v="Hogue"/>
    <s v="Mr"/>
    <s v="M"/>
    <n v="30"/>
    <s v="Bramley Court"/>
    <s v="Dronfield"/>
    <x v="7"/>
    <x v="172"/>
    <x v="2"/>
    <x v="10"/>
    <n v="7"/>
    <n v="1.89"/>
    <n v="18"/>
    <n v="0.5"/>
    <n v="126"/>
    <n v="238.14"/>
    <n v="178.60499999999999"/>
    <n v="175.10499999999999"/>
    <x v="71"/>
    <n v="59.534999999999997"/>
    <n v="0.25"/>
    <n v="14.95"/>
    <n v="0"/>
    <n v="190.05499999999998"/>
    <x v="1"/>
    <x v="1"/>
  </r>
  <r>
    <n v="585"/>
    <s v="Vita"/>
    <s v="Alston"/>
    <s v="Miss"/>
    <s v="F"/>
    <n v="90"/>
    <s v="Bramley Terrace"/>
    <s v="Forres"/>
    <x v="10"/>
    <x v="173"/>
    <x v="2"/>
    <x v="5"/>
    <n v="46"/>
    <n v="3.49"/>
    <n v="20"/>
    <n v="0.5"/>
    <n v="920"/>
    <n v="3210.8"/>
    <n v="2408.1000000000004"/>
    <n v="2385.1000000000004"/>
    <x v="45"/>
    <n v="802.69999999999982"/>
    <n v="0.24999999999999992"/>
    <n v="14.95"/>
    <n v="0.03"/>
    <n v="2328.0485000000003"/>
    <x v="2"/>
    <x v="2"/>
  </r>
  <r>
    <n v="589"/>
    <s v="Laureen"/>
    <s v="Nichols"/>
    <s v="Mrs"/>
    <s v="F"/>
    <n v="30"/>
    <s v="Brandon Row"/>
    <s v="Fairford"/>
    <x v="10"/>
    <x v="104"/>
    <x v="0"/>
    <x v="1"/>
    <n v="103"/>
    <n v="2.0099999999999998"/>
    <n v="20"/>
    <n v="0.5"/>
    <n v="2060"/>
    <n v="4140.5999999999995"/>
    <n v="3105.45"/>
    <n v="3053.95"/>
    <x v="84"/>
    <n v="1035.1499999999996"/>
    <n v="0.24999999999999994"/>
    <n v="14.95"/>
    <n v="7.0000000000000007E-2"/>
    <n v="2854.0769999999993"/>
    <x v="0"/>
    <x v="0"/>
  </r>
  <r>
    <n v="591"/>
    <s v="Ronnie"/>
    <s v="Savage"/>
    <s v="Mr"/>
    <s v="M"/>
    <n v="30"/>
    <s v="Brantwood Close"/>
    <s v="Bacup"/>
    <x v="35"/>
    <x v="88"/>
    <x v="1"/>
    <x v="9"/>
    <n v="56"/>
    <n v="3.49"/>
    <n v="20"/>
    <n v="0.5"/>
    <n v="1120"/>
    <n v="3908.8"/>
    <n v="2931.6000000000004"/>
    <n v="2903.6000000000004"/>
    <x v="15"/>
    <n v="977.19999999999982"/>
    <n v="0.24999999999999994"/>
    <n v="14.95"/>
    <n v="0.05"/>
    <n v="2772.6224999999999"/>
    <x v="2"/>
    <x v="2"/>
  </r>
  <r>
    <n v="593"/>
    <s v="Leonardo"/>
    <s v="Groves"/>
    <s v="Mr"/>
    <s v="M"/>
    <n v="30"/>
    <s v="Brassey Square"/>
    <s v="Henley-In-Arden"/>
    <x v="1"/>
    <x v="174"/>
    <x v="0"/>
    <x v="11"/>
    <n v="58"/>
    <n v="1.89"/>
    <n v="18"/>
    <n v="0.5"/>
    <n v="1044"/>
    <n v="1973.1599999999999"/>
    <n v="1479.87"/>
    <n v="1450.87"/>
    <x v="33"/>
    <n v="493.28999999999996"/>
    <n v="0.25"/>
    <n v="14.95"/>
    <n v="0.05"/>
    <n v="1392.5289999999998"/>
    <x v="1"/>
    <x v="1"/>
  </r>
  <r>
    <n v="595"/>
    <s v="Eldon"/>
    <s v="Livingston"/>
    <s v="Mr"/>
    <s v="M"/>
    <n v="60"/>
    <s v="Bray Drive"/>
    <s v="Newbridge"/>
    <x v="3"/>
    <x v="175"/>
    <x v="0"/>
    <x v="4"/>
    <n v="67"/>
    <n v="3.49"/>
    <n v="20"/>
    <n v="0.5"/>
    <n v="1340"/>
    <n v="4676.6000000000004"/>
    <n v="3507.4500000000003"/>
    <n v="3473.9500000000003"/>
    <x v="38"/>
    <n v="1169.1500000000001"/>
    <n v="0.25"/>
    <n v="14.95"/>
    <n v="0.05"/>
    <n v="3314.4549999999999"/>
    <x v="2"/>
    <x v="2"/>
  </r>
  <r>
    <n v="604"/>
    <s v="Darron"/>
    <s v="Field"/>
    <s v="Mr"/>
    <s v="M"/>
    <n v="90"/>
    <s v="Brettenham Road"/>
    <s v="Ellon"/>
    <x v="10"/>
    <x v="176"/>
    <x v="1"/>
    <x v="3"/>
    <n v="56"/>
    <n v="2.0099999999999998"/>
    <n v="20"/>
    <n v="0.5"/>
    <n v="1120"/>
    <n v="2251.1999999999998"/>
    <n v="1688.3999999999999"/>
    <n v="1660.3999999999999"/>
    <x v="15"/>
    <n v="562.79999999999995"/>
    <n v="0.25"/>
    <n v="14.95"/>
    <n v="0.05"/>
    <n v="1591.5824999999998"/>
    <x v="0"/>
    <x v="0"/>
  </r>
  <r>
    <n v="610"/>
    <s v="Daron"/>
    <s v="Levine"/>
    <s v="Mr"/>
    <s v="M"/>
    <n v="90"/>
    <s v="Brewhouse Road"/>
    <s v="Brecon"/>
    <x v="40"/>
    <x v="177"/>
    <x v="0"/>
    <x v="0"/>
    <n v="100"/>
    <n v="2.0099999999999998"/>
    <n v="20"/>
    <n v="0.5"/>
    <n v="2000"/>
    <n v="4019.9999999999995"/>
    <n v="3014.9999999999995"/>
    <n v="2964.9999999999995"/>
    <x v="48"/>
    <n v="1005"/>
    <n v="0.25000000000000006"/>
    <n v="14.95"/>
    <n v="0.05"/>
    <n v="2830.9524999999994"/>
    <x v="0"/>
    <x v="0"/>
  </r>
  <r>
    <n v="621"/>
    <s v="Kathie"/>
    <s v="Blackburn"/>
    <s v="Mrs"/>
    <s v="F"/>
    <n v="90"/>
    <s v="Bridge Place"/>
    <s v="Exmouth"/>
    <x v="10"/>
    <x v="178"/>
    <x v="0"/>
    <x v="10"/>
    <n v="46"/>
    <n v="3.49"/>
    <n v="20"/>
    <n v="0.5"/>
    <n v="920"/>
    <n v="3210.8"/>
    <n v="2408.1000000000004"/>
    <n v="2385.1000000000004"/>
    <x v="45"/>
    <n v="802.69999999999982"/>
    <n v="0.24999999999999992"/>
    <n v="14.95"/>
    <n v="0.03"/>
    <n v="2328.0485000000003"/>
    <x v="2"/>
    <x v="2"/>
  </r>
  <r>
    <n v="625"/>
    <s v="Jordon"/>
    <s v="Whitehead"/>
    <s v="Mr"/>
    <s v="M"/>
    <n v="60"/>
    <s v="Bright Terrace"/>
    <s v="Fareham"/>
    <x v="10"/>
    <x v="179"/>
    <x v="0"/>
    <x v="0"/>
    <n v="33"/>
    <n v="1.89"/>
    <n v="18"/>
    <n v="0.5"/>
    <n v="594"/>
    <n v="1122.6599999999999"/>
    <n v="841.99499999999989"/>
    <n v="825.49499999999989"/>
    <x v="85"/>
    <n v="280.66499999999996"/>
    <n v="0.25"/>
    <n v="14.95"/>
    <n v="0.03"/>
    <n v="815.23164999999995"/>
    <x v="1"/>
    <x v="1"/>
  </r>
  <r>
    <n v="626"/>
    <s v="Sina"/>
    <s v="Aguilar"/>
    <s v="Mrs"/>
    <s v="F"/>
    <n v="60"/>
    <s v="Brightlingsea Place"/>
    <s v="Brackley"/>
    <x v="41"/>
    <x v="180"/>
    <x v="1"/>
    <x v="7"/>
    <n v="38"/>
    <n v="2.0099999999999998"/>
    <n v="20"/>
    <n v="0.5"/>
    <n v="760"/>
    <n v="1527.6"/>
    <n v="1145.6999999999998"/>
    <n v="1126.6999999999998"/>
    <x v="25"/>
    <n v="381.90000000000009"/>
    <n v="0.25000000000000006"/>
    <n v="14.95"/>
    <n v="0.03"/>
    <n v="1107.4004999999997"/>
    <x v="0"/>
    <x v="0"/>
  </r>
  <r>
    <n v="636"/>
    <s v="Trula"/>
    <s v="Lindsey"/>
    <s v="Mrs"/>
    <s v="F"/>
    <n v="60"/>
    <s v="Britannia Garoadens"/>
    <s v="Bridge Of Weir"/>
    <x v="23"/>
    <x v="181"/>
    <x v="0"/>
    <x v="1"/>
    <n v="65"/>
    <n v="1.89"/>
    <n v="18"/>
    <n v="0.5"/>
    <n v="1170"/>
    <n v="2211.2999999999997"/>
    <n v="1658.4749999999999"/>
    <n v="1625.9749999999999"/>
    <x v="75"/>
    <n v="552.82499999999982"/>
    <n v="0.24999999999999994"/>
    <n v="14.95"/>
    <n v="0.05"/>
    <n v="1558.8787499999999"/>
    <x v="1"/>
    <x v="1"/>
  </r>
  <r>
    <n v="638"/>
    <s v="Deeanna"/>
    <s v="Cross"/>
    <s v="Miss"/>
    <s v="F"/>
    <n v="90"/>
    <s v="Britannia Walk"/>
    <s v="Chippenham"/>
    <x v="39"/>
    <x v="182"/>
    <x v="1"/>
    <x v="11"/>
    <n v="40"/>
    <n v="3.49"/>
    <n v="20"/>
    <n v="0.5"/>
    <n v="800"/>
    <n v="2792"/>
    <n v="2094"/>
    <n v="2074"/>
    <x v="60"/>
    <n v="698"/>
    <n v="0.25"/>
    <n v="14.95"/>
    <n v="0.03"/>
    <n v="2026.2814999999998"/>
    <x v="2"/>
    <x v="2"/>
  </r>
  <r>
    <n v="642"/>
    <s v="Emery"/>
    <s v="Land"/>
    <s v="Mr"/>
    <s v="M"/>
    <n v="30"/>
    <s v="Broadlands Close"/>
    <s v="Milltimber"/>
    <x v="3"/>
    <x v="183"/>
    <x v="2"/>
    <x v="10"/>
    <n v="58"/>
    <n v="1.89"/>
    <n v="18"/>
    <n v="0.5"/>
    <n v="1044"/>
    <n v="1973.1599999999999"/>
    <n v="1479.87"/>
    <n v="1450.87"/>
    <x v="33"/>
    <n v="493.28999999999996"/>
    <n v="0.25"/>
    <n v="14.95"/>
    <n v="0.05"/>
    <n v="1392.5289999999998"/>
    <x v="1"/>
    <x v="1"/>
  </r>
  <r>
    <n v="644"/>
    <s v="Tony"/>
    <s v="Lovell"/>
    <s v="Mr"/>
    <s v="M"/>
    <n v="60"/>
    <s v="Broadwater Road"/>
    <s v="Hexham"/>
    <x v="1"/>
    <x v="184"/>
    <x v="0"/>
    <x v="7"/>
    <n v="61"/>
    <n v="3.49"/>
    <n v="20"/>
    <n v="0.5"/>
    <n v="1220"/>
    <n v="4257.8"/>
    <n v="3193.3500000000004"/>
    <n v="3162.8500000000004"/>
    <x v="76"/>
    <n v="1064.4499999999998"/>
    <n v="0.24999999999999994"/>
    <n v="14.95"/>
    <n v="0.05"/>
    <n v="3018.91"/>
    <x v="2"/>
    <x v="2"/>
  </r>
  <r>
    <n v="646"/>
    <s v="Rosalyn"/>
    <s v="Oneill"/>
    <s v="Mrs"/>
    <s v="F"/>
    <n v="90"/>
    <s v="Broadway Court"/>
    <s v="Amersham"/>
    <x v="42"/>
    <x v="185"/>
    <x v="0"/>
    <x v="9"/>
    <n v="67"/>
    <n v="3.49"/>
    <n v="20"/>
    <n v="0.5"/>
    <n v="1340"/>
    <n v="4676.6000000000004"/>
    <n v="3507.4500000000003"/>
    <n v="3473.9500000000003"/>
    <x v="38"/>
    <n v="1169.1500000000001"/>
    <n v="0.25"/>
    <n v="14.95"/>
    <n v="0.05"/>
    <n v="3314.4549999999999"/>
    <x v="2"/>
    <x v="2"/>
  </r>
  <r>
    <n v="649"/>
    <s v="Jacinto"/>
    <s v="Frye"/>
    <s v="Mr"/>
    <s v="M"/>
    <n v="90"/>
    <s v="Brockley Cross"/>
    <s v="Huddersfield"/>
    <x v="1"/>
    <x v="186"/>
    <x v="1"/>
    <x v="2"/>
    <n v="23"/>
    <n v="3.49"/>
    <n v="20"/>
    <n v="0.5"/>
    <n v="460"/>
    <n v="1605.4"/>
    <n v="1204.0500000000002"/>
    <n v="1192.5500000000002"/>
    <x v="86"/>
    <n v="401.34999999999991"/>
    <n v="0.24999999999999992"/>
    <n v="14.95"/>
    <n v="0.03"/>
    <n v="1171.2750000000001"/>
    <x v="2"/>
    <x v="2"/>
  </r>
  <r>
    <n v="652"/>
    <s v="Carmine"/>
    <s v="Leblanc"/>
    <s v="Mr"/>
    <s v="M"/>
    <n v="60"/>
    <s v="Broderick Road"/>
    <s v="Prescot"/>
    <x v="3"/>
    <x v="187"/>
    <x v="0"/>
    <x v="0"/>
    <n v="4"/>
    <n v="1.89"/>
    <n v="18"/>
    <n v="0.5"/>
    <n v="72"/>
    <n v="136.07999999999998"/>
    <n v="102.05999999999999"/>
    <n v="100.05999999999999"/>
    <x v="87"/>
    <n v="34.019999999999996"/>
    <n v="0.25"/>
    <n v="14.95"/>
    <n v="0"/>
    <n v="115.00999999999999"/>
    <x v="1"/>
    <x v="1"/>
  </r>
  <r>
    <n v="657"/>
    <s v="Meredith"/>
    <s v="Durham"/>
    <s v="Mrs"/>
    <s v="F"/>
    <n v="60"/>
    <s v="Brompton Terrace"/>
    <s v="Menai Bridge"/>
    <x v="3"/>
    <x v="188"/>
    <x v="1"/>
    <x v="6"/>
    <n v="13"/>
    <n v="2.0099999999999998"/>
    <n v="20"/>
    <n v="0.5"/>
    <n v="260"/>
    <n v="522.59999999999991"/>
    <n v="391.94999999999993"/>
    <n v="385.44999999999993"/>
    <x v="1"/>
    <n v="130.64999999999998"/>
    <n v="0.25"/>
    <n v="14.95"/>
    <n v="0"/>
    <n v="400.39999999999992"/>
    <x v="0"/>
    <x v="0"/>
  </r>
  <r>
    <n v="664"/>
    <s v="Faye"/>
    <s v="Oleary"/>
    <s v="Mrs"/>
    <s v="F"/>
    <n v="60"/>
    <s v="Brookland Garth"/>
    <s v="Melrose"/>
    <x v="3"/>
    <x v="189"/>
    <x v="1"/>
    <x v="10"/>
    <n v="84"/>
    <n v="1.89"/>
    <n v="18"/>
    <n v="0.5"/>
    <n v="1512"/>
    <n v="2857.68"/>
    <n v="2143.2599999999998"/>
    <n v="2101.2599999999998"/>
    <x v="31"/>
    <n v="714.42000000000007"/>
    <n v="0.25000000000000006"/>
    <n v="14.95"/>
    <n v="0.05"/>
    <n v="2010.3994999999995"/>
    <x v="1"/>
    <x v="1"/>
  </r>
  <r>
    <n v="674"/>
    <s v="Florentino"/>
    <s v="Woodson"/>
    <s v="Mr"/>
    <s v="M"/>
    <n v="30"/>
    <s v="Broomsleigh Street"/>
    <s v="Kent"/>
    <x v="14"/>
    <x v="73"/>
    <x v="0"/>
    <x v="5"/>
    <n v="7"/>
    <n v="1.89"/>
    <n v="18"/>
    <n v="0.5"/>
    <n v="126"/>
    <n v="238.14"/>
    <n v="178.60499999999999"/>
    <n v="175.10499999999999"/>
    <x v="71"/>
    <n v="59.534999999999997"/>
    <n v="0.25"/>
    <n v="14.95"/>
    <n v="0"/>
    <n v="190.05499999999998"/>
    <x v="1"/>
    <x v="1"/>
  </r>
  <r>
    <n v="676"/>
    <s v="Rufus"/>
    <s v="Landry"/>
    <s v="Mr"/>
    <s v="M"/>
    <n v="60"/>
    <s v="Brownfield Street"/>
    <s v="Arbroath"/>
    <x v="32"/>
    <x v="190"/>
    <x v="2"/>
    <x v="7"/>
    <n v="61"/>
    <n v="3.49"/>
    <n v="20"/>
    <n v="0.5"/>
    <n v="1220"/>
    <n v="4257.8"/>
    <n v="3193.3500000000004"/>
    <n v="3162.8500000000004"/>
    <x v="76"/>
    <n v="1064.4499999999998"/>
    <n v="0.24999999999999994"/>
    <n v="14.95"/>
    <n v="0.05"/>
    <n v="3018.91"/>
    <x v="2"/>
    <x v="2"/>
  </r>
  <r>
    <n v="682"/>
    <s v="Hunter"/>
    <s v="Hubbard"/>
    <s v="Mr"/>
    <s v="M"/>
    <n v="90"/>
    <s v="Brunel Road "/>
    <s v="Hayle"/>
    <x v="1"/>
    <x v="129"/>
    <x v="2"/>
    <x v="3"/>
    <n v="69"/>
    <n v="2.0099999999999998"/>
    <n v="20"/>
    <n v="0.5"/>
    <n v="1380"/>
    <n v="2773.7999999999997"/>
    <n v="2080.35"/>
    <n v="2045.85"/>
    <x v="88"/>
    <n v="693.44999999999982"/>
    <n v="0.24999999999999997"/>
    <n v="14.95"/>
    <n v="0.05"/>
    <n v="1957.7599999999995"/>
    <x v="0"/>
    <x v="0"/>
  </r>
  <r>
    <n v="683"/>
    <s v="Donnie"/>
    <s v="Langston"/>
    <s v="Mr"/>
    <s v="M"/>
    <n v="60"/>
    <s v="Brunel Walk"/>
    <s v="Lanarkshire"/>
    <x v="14"/>
    <x v="158"/>
    <x v="2"/>
    <x v="7"/>
    <n v="27"/>
    <n v="1.89"/>
    <n v="18"/>
    <n v="0.5"/>
    <n v="486"/>
    <n v="918.54"/>
    <n v="688.90499999999997"/>
    <n v="675.40499999999997"/>
    <x v="72"/>
    <n v="229.63499999999999"/>
    <n v="0.25"/>
    <n v="14.95"/>
    <n v="0.03"/>
    <n v="669.64435000000003"/>
    <x v="1"/>
    <x v="1"/>
  </r>
  <r>
    <n v="684"/>
    <s v="Milford"/>
    <s v="Couch"/>
    <s v="Mr"/>
    <s v="M"/>
    <n v="30"/>
    <s v="Brunner Close"/>
    <s v="Orpington"/>
    <x v="3"/>
    <x v="191"/>
    <x v="2"/>
    <x v="0"/>
    <n v="64"/>
    <n v="2.0099999999999998"/>
    <n v="20"/>
    <n v="0.5"/>
    <n v="1280"/>
    <n v="2572.7999999999997"/>
    <n v="1929.6"/>
    <n v="1897.6"/>
    <x v="39"/>
    <n v="643.19999999999982"/>
    <n v="0.24999999999999994"/>
    <n v="14.95"/>
    <n v="0.05"/>
    <n v="1816.9224999999999"/>
    <x v="0"/>
    <x v="0"/>
  </r>
  <r>
    <n v="688"/>
    <s v="Brian"/>
    <s v="Lott"/>
    <s v="Mr"/>
    <s v="M"/>
    <n v="60"/>
    <s v="Brunton'S Place"/>
    <s v="Isle Of South Uist"/>
    <x v="14"/>
    <x v="192"/>
    <x v="0"/>
    <x v="7"/>
    <n v="42"/>
    <n v="1.89"/>
    <n v="18"/>
    <n v="0.5"/>
    <n v="756"/>
    <n v="1428.84"/>
    <n v="1071.6299999999999"/>
    <n v="1050.6299999999999"/>
    <x v="67"/>
    <n v="357.21000000000004"/>
    <n v="0.25000000000000006"/>
    <n v="14.95"/>
    <n v="0.03"/>
    <n v="1033.6125999999999"/>
    <x v="1"/>
    <x v="1"/>
  </r>
  <r>
    <n v="690"/>
    <s v="Devin"/>
    <s v="Forbes"/>
    <s v="Mr"/>
    <s v="M"/>
    <n v="30"/>
    <s v="Bryant Street"/>
    <s v="Ballyclare"/>
    <x v="0"/>
    <x v="193"/>
    <x v="0"/>
    <x v="10"/>
    <n v="82"/>
    <n v="1.89"/>
    <n v="18"/>
    <n v="0.5"/>
    <n v="1476"/>
    <n v="2789.64"/>
    <n v="2092.23"/>
    <n v="2051.23"/>
    <x v="65"/>
    <n v="697.40999999999985"/>
    <n v="0.24999999999999997"/>
    <n v="14.95"/>
    <n v="0.05"/>
    <n v="1962.8709999999996"/>
    <x v="1"/>
    <x v="1"/>
  </r>
  <r>
    <n v="692"/>
    <s v="Wilber"/>
    <s v="Bower"/>
    <s v="Mr"/>
    <s v="M"/>
    <n v="30"/>
    <s v="Brycedale Crescent"/>
    <s v="Lydbury North"/>
    <x v="3"/>
    <x v="194"/>
    <x v="1"/>
    <x v="1"/>
    <n v="34"/>
    <n v="1.89"/>
    <n v="18"/>
    <n v="0.5"/>
    <n v="612"/>
    <n v="1156.6799999999998"/>
    <n v="867.50999999999988"/>
    <n v="850.50999999999988"/>
    <x v="81"/>
    <n v="289.16999999999996"/>
    <n v="0.25"/>
    <n v="14.95"/>
    <n v="0.03"/>
    <n v="839.49619999999993"/>
    <x v="1"/>
    <x v="1"/>
  </r>
  <r>
    <n v="695"/>
    <s v="Renaldo"/>
    <s v="Mccann"/>
    <s v="Mr"/>
    <s v="M"/>
    <n v="90"/>
    <s v="Bryony Road"/>
    <s v="Accrington"/>
    <x v="36"/>
    <x v="195"/>
    <x v="1"/>
    <x v="3"/>
    <n v="20"/>
    <n v="2.0099999999999998"/>
    <n v="20"/>
    <n v="0.5"/>
    <n v="400"/>
    <n v="803.99999999999989"/>
    <n v="602.99999999999989"/>
    <n v="592.99999999999989"/>
    <x v="55"/>
    <n v="201"/>
    <n v="0.25000000000000006"/>
    <n v="14.95"/>
    <n v="0"/>
    <n v="607.94999999999993"/>
    <x v="0"/>
    <x v="0"/>
  </r>
  <r>
    <n v="696"/>
    <s v="Carter"/>
    <s v="Yeager"/>
    <s v="Mr"/>
    <s v="M"/>
    <n v="30"/>
    <s v="Buccleugh Road"/>
    <s v="Kinbrace"/>
    <x v="14"/>
    <x v="196"/>
    <x v="2"/>
    <x v="4"/>
    <n v="31"/>
    <n v="3.49"/>
    <n v="20"/>
    <n v="0.5"/>
    <n v="620"/>
    <n v="2163.8000000000002"/>
    <n v="1622.8500000000001"/>
    <n v="1607.3500000000001"/>
    <x v="43"/>
    <n v="540.95000000000005"/>
    <n v="0.25"/>
    <n v="14.95"/>
    <n v="0.03"/>
    <n v="1573.6310000000001"/>
    <x v="2"/>
    <x v="2"/>
  </r>
  <r>
    <n v="703"/>
    <s v="Laurene"/>
    <s v="Barton"/>
    <s v="Miss"/>
    <s v="F"/>
    <n v="90"/>
    <s v="Buckton Street"/>
    <s v="Kent"/>
    <x v="14"/>
    <x v="197"/>
    <x v="1"/>
    <x v="11"/>
    <n v="70"/>
    <n v="2.0099999999999998"/>
    <n v="20"/>
    <n v="0.5"/>
    <n v="1400"/>
    <n v="2813.9999999999995"/>
    <n v="2110.4999999999995"/>
    <n v="2075.4999999999995"/>
    <x v="52"/>
    <n v="703.5"/>
    <n v="0.25000000000000006"/>
    <n v="14.95"/>
    <n v="0.05"/>
    <n v="1985.9274999999993"/>
    <x v="0"/>
    <x v="0"/>
  </r>
  <r>
    <n v="706"/>
    <s v="April"/>
    <s v="Hunt"/>
    <s v="Miss"/>
    <s v="F"/>
    <n v="90"/>
    <s v="Bull Inn"/>
    <s v="Dromore"/>
    <x v="7"/>
    <x v="198"/>
    <x v="0"/>
    <x v="7"/>
    <n v="87"/>
    <n v="2.0099999999999998"/>
    <n v="20"/>
    <n v="0.5"/>
    <n v="1740"/>
    <n v="3497.3999999999996"/>
    <n v="2623.0499999999997"/>
    <n v="2579.5499999999997"/>
    <x v="27"/>
    <n v="874.34999999999991"/>
    <n v="0.25"/>
    <n v="14.95"/>
    <n v="0.05"/>
    <n v="2464.7749999999996"/>
    <x v="0"/>
    <x v="0"/>
  </r>
  <r>
    <n v="713"/>
    <s v="Chance"/>
    <s v="Le"/>
    <s v="Mr"/>
    <s v="M"/>
    <n v="90"/>
    <s v="Buroaden Street"/>
    <s v="Aberdeenshire"/>
    <x v="43"/>
    <x v="199"/>
    <x v="0"/>
    <x v="6"/>
    <n v="12"/>
    <n v="3.49"/>
    <n v="20"/>
    <n v="0.5"/>
    <n v="240"/>
    <n v="837.6"/>
    <n v="628.20000000000005"/>
    <n v="622.20000000000005"/>
    <x v="57"/>
    <n v="209.39999999999998"/>
    <n v="0.24999999999999997"/>
    <n v="14.95"/>
    <n v="0"/>
    <n v="637.15000000000009"/>
    <x v="2"/>
    <x v="2"/>
  </r>
  <r>
    <n v="717"/>
    <s v="Dann"/>
    <s v="Castro"/>
    <s v="Miss"/>
    <s v="F"/>
    <n v="90"/>
    <s v="Burforoad Garoadens"/>
    <s v="Stroud"/>
    <x v="3"/>
    <x v="200"/>
    <x v="2"/>
    <x v="6"/>
    <n v="71"/>
    <n v="1.89"/>
    <n v="18"/>
    <n v="0.5"/>
    <n v="1278"/>
    <n v="2415.42"/>
    <n v="1811.5650000000001"/>
    <n v="1776.0650000000001"/>
    <x v="54"/>
    <n v="603.85500000000002"/>
    <n v="0.25"/>
    <n v="14.95"/>
    <n v="0.05"/>
    <n v="1701.46425"/>
    <x v="1"/>
    <x v="1"/>
  </r>
  <r>
    <n v="719"/>
    <s v="Dorian"/>
    <s v="Barrow"/>
    <s v="Miss"/>
    <s v="F"/>
    <n v="30"/>
    <s v="Burgers Place"/>
    <s v="Ashton-Under-Lyne"/>
    <x v="44"/>
    <x v="201"/>
    <x v="0"/>
    <x v="5"/>
    <n v="103"/>
    <n v="1.89"/>
    <n v="18"/>
    <n v="0.5"/>
    <n v="1854"/>
    <n v="3504.06"/>
    <n v="2628.0450000000001"/>
    <n v="2576.5450000000001"/>
    <x v="84"/>
    <n v="876.01499999999987"/>
    <n v="0.24999999999999997"/>
    <n v="14.95"/>
    <n v="7.0000000000000007E-2"/>
    <n v="2410.0903499999999"/>
    <x v="1"/>
    <x v="1"/>
  </r>
  <r>
    <n v="725"/>
    <s v="Berenice"/>
    <s v="Hensley"/>
    <s v="Ms"/>
    <s v="F"/>
    <n v="60"/>
    <s v="Burlington Buildings"/>
    <s v="Billingshurst"/>
    <x v="45"/>
    <x v="202"/>
    <x v="2"/>
    <x v="8"/>
    <n v="15"/>
    <n v="3.49"/>
    <n v="20"/>
    <n v="0.5"/>
    <n v="300"/>
    <n v="1047"/>
    <n v="785.25"/>
    <n v="777.75"/>
    <x v="37"/>
    <n v="261.75"/>
    <n v="0.25"/>
    <n v="14.95"/>
    <n v="0"/>
    <n v="792.7"/>
    <x v="2"/>
    <x v="2"/>
  </r>
  <r>
    <n v="726"/>
    <s v="Renaldo"/>
    <s v="Weaver"/>
    <s v="Mr"/>
    <s v="M"/>
    <n v="60"/>
    <s v="Burlington Place"/>
    <s v="Llangefni"/>
    <x v="8"/>
    <x v="203"/>
    <x v="1"/>
    <x v="3"/>
    <n v="58"/>
    <n v="1.89"/>
    <n v="18"/>
    <n v="0.5"/>
    <n v="1044"/>
    <n v="1973.1599999999999"/>
    <n v="1479.87"/>
    <n v="1450.87"/>
    <x v="33"/>
    <n v="493.28999999999996"/>
    <n v="0.25"/>
    <n v="14.95"/>
    <n v="0.05"/>
    <n v="1392.5289999999998"/>
    <x v="1"/>
    <x v="1"/>
  </r>
  <r>
    <n v="727"/>
    <s v="Delma"/>
    <s v="Kerr"/>
    <s v="Miss"/>
    <s v="F"/>
    <n v="30"/>
    <s v="Burnell Walk"/>
    <s v="Crieff"/>
    <x v="11"/>
    <x v="204"/>
    <x v="0"/>
    <x v="9"/>
    <n v="35"/>
    <n v="3.49"/>
    <n v="20"/>
    <n v="0.5"/>
    <n v="700"/>
    <n v="2443"/>
    <n v="1832.25"/>
    <n v="1814.75"/>
    <x v="34"/>
    <n v="610.75"/>
    <n v="0.25"/>
    <n v="14.95"/>
    <n v="0.03"/>
    <n v="1774.809"/>
    <x v="2"/>
    <x v="2"/>
  </r>
  <r>
    <n v="731"/>
    <s v="Micki"/>
    <s v="Mcginnis"/>
    <s v="Mrs"/>
    <s v="F"/>
    <n v="60"/>
    <s v="Burslem Street"/>
    <s v="Newton Aycliffe"/>
    <x v="3"/>
    <x v="205"/>
    <x v="1"/>
    <x v="0"/>
    <n v="73"/>
    <n v="1.89"/>
    <n v="18"/>
    <n v="0.5"/>
    <n v="1314"/>
    <n v="2483.46"/>
    <n v="1862.595"/>
    <n v="1826.095"/>
    <x v="0"/>
    <n v="620.86500000000001"/>
    <n v="0.25"/>
    <n v="14.95"/>
    <n v="0.05"/>
    <n v="1748.9927499999999"/>
    <x v="1"/>
    <x v="1"/>
  </r>
  <r>
    <n v="733"/>
    <s v="Gaston"/>
    <s v="Easley"/>
    <s v="Mr"/>
    <s v="M"/>
    <n v="30"/>
    <s v="Bushey Down"/>
    <s v="South Petherton"/>
    <x v="3"/>
    <x v="76"/>
    <x v="0"/>
    <x v="7"/>
    <n v="87"/>
    <n v="2.0099999999999998"/>
    <n v="20"/>
    <n v="0.5"/>
    <n v="1740"/>
    <n v="3497.3999999999996"/>
    <n v="2623.0499999999997"/>
    <n v="2579.5499999999997"/>
    <x v="27"/>
    <n v="874.34999999999991"/>
    <n v="0.25"/>
    <n v="14.95"/>
    <n v="0.05"/>
    <n v="2464.7749999999996"/>
    <x v="0"/>
    <x v="0"/>
  </r>
  <r>
    <n v="735"/>
    <s v="Kristen"/>
    <s v="Sweet"/>
    <s v="Mrs"/>
    <s v="F"/>
    <n v="60"/>
    <s v="Bushey Hill"/>
    <s v="Merseyside"/>
    <x v="3"/>
    <x v="206"/>
    <x v="1"/>
    <x v="2"/>
    <n v="50"/>
    <n v="1.89"/>
    <n v="18"/>
    <n v="0.5"/>
    <n v="900"/>
    <n v="1701"/>
    <n v="1275.75"/>
    <n v="1250.75"/>
    <x v="42"/>
    <n v="425.25"/>
    <n v="0.25"/>
    <n v="14.95"/>
    <n v="0.03"/>
    <n v="1227.729"/>
    <x v="1"/>
    <x v="1"/>
  </r>
  <r>
    <n v="736"/>
    <s v="Jame"/>
    <s v="Gee"/>
    <s v="Mr"/>
    <s v="M"/>
    <n v="90"/>
    <s v="Bushy Square"/>
    <s v="Isle Of Canna"/>
    <x v="14"/>
    <x v="207"/>
    <x v="1"/>
    <x v="4"/>
    <n v="32"/>
    <n v="3.49"/>
    <n v="20"/>
    <n v="0.5"/>
    <n v="640"/>
    <n v="2233.6000000000004"/>
    <n v="1675.2000000000003"/>
    <n v="1659.2000000000003"/>
    <x v="21"/>
    <n v="558.40000000000009"/>
    <n v="0.25"/>
    <n v="14.95"/>
    <n v="0.03"/>
    <n v="1623.9255000000003"/>
    <x v="2"/>
    <x v="2"/>
  </r>
  <r>
    <n v="739"/>
    <s v="Alex"/>
    <s v="Flores"/>
    <s v="Mrs"/>
    <s v="F"/>
    <n v="30"/>
    <s v="Butchers Road"/>
    <s v="Fairford"/>
    <x v="10"/>
    <x v="44"/>
    <x v="1"/>
    <x v="4"/>
    <n v="7"/>
    <n v="2.0099999999999998"/>
    <n v="20"/>
    <n v="0.5"/>
    <n v="140"/>
    <n v="281.39999999999998"/>
    <n v="211.04999999999998"/>
    <n v="207.54999999999998"/>
    <x v="71"/>
    <n v="70.349999999999994"/>
    <n v="0.25"/>
    <n v="14.95"/>
    <n v="0"/>
    <n v="222.49999999999997"/>
    <x v="0"/>
    <x v="0"/>
  </r>
  <r>
    <n v="743"/>
    <s v="Ferdinand"/>
    <s v="Crabtree"/>
    <s v="Mr"/>
    <s v="M"/>
    <n v="60"/>
    <s v="Buxton Street"/>
    <s v="Lochwinnoch"/>
    <x v="8"/>
    <x v="208"/>
    <x v="0"/>
    <x v="0"/>
    <n v="81"/>
    <n v="1.89"/>
    <n v="18"/>
    <n v="0.5"/>
    <n v="1458"/>
    <n v="2755.62"/>
    <n v="2066.7150000000001"/>
    <n v="2026.2150000000001"/>
    <x v="24"/>
    <n v="688.90499999999975"/>
    <n v="0.24999999999999992"/>
    <n v="14.95"/>
    <n v="0.05"/>
    <n v="1939.1067500000001"/>
    <x v="1"/>
    <x v="1"/>
  </r>
  <r>
    <n v="751"/>
    <s v="Jake"/>
    <s v="Link"/>
    <s v="Mr"/>
    <s v="M"/>
    <n v="30"/>
    <s v="Caithness Road"/>
    <s v="Llandudno"/>
    <x v="8"/>
    <x v="15"/>
    <x v="0"/>
    <x v="6"/>
    <n v="105"/>
    <n v="1.89"/>
    <n v="18"/>
    <n v="0.5"/>
    <n v="1890"/>
    <n v="3572.1"/>
    <n v="2679.0749999999998"/>
    <n v="2626.5749999999998"/>
    <x v="13"/>
    <n v="893.02500000000009"/>
    <n v="0.25000000000000006"/>
    <n v="14.95"/>
    <n v="7.0000000000000007E-2"/>
    <n v="2456.6182499999995"/>
    <x v="1"/>
    <x v="1"/>
  </r>
  <r>
    <n v="757"/>
    <s v="Sonja"/>
    <s v="Pendleton"/>
    <s v="Miss"/>
    <s v="F"/>
    <n v="60"/>
    <s v="Calvin Street"/>
    <s v="Ventnor"/>
    <x v="3"/>
    <x v="209"/>
    <x v="1"/>
    <x v="1"/>
    <n v="32"/>
    <n v="2.0099999999999998"/>
    <n v="20"/>
    <n v="0.5"/>
    <n v="640"/>
    <n v="1286.3999999999999"/>
    <n v="964.8"/>
    <n v="948.8"/>
    <x v="21"/>
    <n v="321.59999999999991"/>
    <n v="0.24999999999999994"/>
    <n v="14.95"/>
    <n v="0.03"/>
    <n v="934.83749999999998"/>
    <x v="0"/>
    <x v="0"/>
  </r>
  <r>
    <n v="761"/>
    <s v="Penelope"/>
    <s v="Steele"/>
    <s v="Mrs"/>
    <s v="F"/>
    <n v="90"/>
    <s v="Cambrian Gardenseen"/>
    <s v="Newbridge"/>
    <x v="3"/>
    <x v="210"/>
    <x v="0"/>
    <x v="10"/>
    <n v="44"/>
    <n v="2.0099999999999998"/>
    <n v="20"/>
    <n v="0.5"/>
    <n v="880"/>
    <n v="1768.7999999999997"/>
    <n v="1326.6"/>
    <n v="1304.5999999999999"/>
    <x v="74"/>
    <n v="442.19999999999982"/>
    <n v="0.24999999999999994"/>
    <n v="14.95"/>
    <n v="0.03"/>
    <n v="1279.9634999999998"/>
    <x v="0"/>
    <x v="0"/>
  </r>
  <r>
    <n v="766"/>
    <s v="Meredith"/>
    <s v="Cornelius"/>
    <s v="Dr"/>
    <s v="F"/>
    <n v="90"/>
    <s v="Camden Avenue"/>
    <s v="Peterculter"/>
    <x v="3"/>
    <x v="211"/>
    <x v="0"/>
    <x v="9"/>
    <n v="66"/>
    <n v="3.49"/>
    <n v="20"/>
    <n v="0.5"/>
    <n v="1320"/>
    <n v="4606.8"/>
    <n v="3455.1000000000004"/>
    <n v="3422.1000000000004"/>
    <x v="7"/>
    <n v="1151.6999999999998"/>
    <n v="0.24999999999999994"/>
    <n v="14.95"/>
    <n v="0.05"/>
    <n v="3265.1975000000002"/>
    <x v="2"/>
    <x v="2"/>
  </r>
  <r>
    <n v="768"/>
    <s v="Sharron"/>
    <s v="Rogers"/>
    <s v="Mrs"/>
    <s v="F"/>
    <n v="90"/>
    <s v="Camden Garoadens"/>
    <s v="Cobham"/>
    <x v="13"/>
    <x v="212"/>
    <x v="0"/>
    <x v="1"/>
    <n v="57"/>
    <n v="2.0099999999999998"/>
    <n v="20"/>
    <n v="0.5"/>
    <n v="1140"/>
    <n v="2291.3999999999996"/>
    <n v="1718.5499999999997"/>
    <n v="1690.0499999999997"/>
    <x v="68"/>
    <n v="572.84999999999991"/>
    <n v="0.25"/>
    <n v="14.95"/>
    <n v="0.05"/>
    <n v="1619.7499999999998"/>
    <x v="0"/>
    <x v="0"/>
  </r>
  <r>
    <n v="773"/>
    <s v="Kerstin"/>
    <s v="Sharp"/>
    <s v="Mrs"/>
    <s v="F"/>
    <n v="90"/>
    <s v="Campion Place"/>
    <s v="Beckermet"/>
    <x v="46"/>
    <x v="213"/>
    <x v="2"/>
    <x v="0"/>
    <n v="61"/>
    <n v="1.89"/>
    <n v="18"/>
    <n v="0.5"/>
    <n v="1098"/>
    <n v="2075.2199999999998"/>
    <n v="1556.415"/>
    <n v="1525.915"/>
    <x v="76"/>
    <n v="518.80499999999984"/>
    <n v="0.24999999999999994"/>
    <n v="14.95"/>
    <n v="0.05"/>
    <n v="1463.8217499999998"/>
    <x v="1"/>
    <x v="1"/>
  </r>
  <r>
    <n v="775"/>
    <s v="Paulita"/>
    <s v="Pritchett"/>
    <s v="Mrs"/>
    <s v="F"/>
    <n v="60"/>
    <s v="Canada Road"/>
    <s v="Ludlow"/>
    <x v="3"/>
    <x v="214"/>
    <x v="2"/>
    <x v="5"/>
    <n v="3"/>
    <n v="1.89"/>
    <n v="18"/>
    <n v="0.5"/>
    <n v="54"/>
    <n v="102.05999999999999"/>
    <n v="76.544999999999987"/>
    <n v="75.044999999999987"/>
    <x v="78"/>
    <n v="25.515000000000001"/>
    <n v="0.25000000000000006"/>
    <n v="14.95"/>
    <n v="0"/>
    <n v="89.99499999999999"/>
    <x v="1"/>
    <x v="1"/>
  </r>
  <r>
    <n v="778"/>
    <s v="Edgar"/>
    <s v="Holley"/>
    <s v="Mr"/>
    <s v="M"/>
    <n v="30"/>
    <s v="Canal Place"/>
    <s v="Perthshire"/>
    <x v="3"/>
    <x v="73"/>
    <x v="0"/>
    <x v="5"/>
    <n v="93"/>
    <n v="1.89"/>
    <n v="18"/>
    <n v="0.5"/>
    <n v="1674"/>
    <n v="3163.8599999999997"/>
    <n v="2372.8949999999995"/>
    <n v="2326.3949999999995"/>
    <x v="89"/>
    <n v="790.96500000000015"/>
    <n v="0.25000000000000006"/>
    <n v="14.95"/>
    <n v="0.05"/>
    <n v="2224.2777499999993"/>
    <x v="1"/>
    <x v="1"/>
  </r>
  <r>
    <n v="783"/>
    <s v="Jorge"/>
    <s v="Pollock"/>
    <s v="Mr"/>
    <s v="M"/>
    <n v="90"/>
    <s v="Cann Hall"/>
    <s v="St. Austell"/>
    <x v="3"/>
    <x v="215"/>
    <x v="2"/>
    <x v="9"/>
    <n v="2"/>
    <n v="1.89"/>
    <n v="18"/>
    <n v="0.5"/>
    <n v="36"/>
    <n v="68.039999999999992"/>
    <n v="51.029999999999994"/>
    <n v="50.029999999999994"/>
    <x v="41"/>
    <n v="17.009999999999998"/>
    <n v="0.25"/>
    <n v="14.95"/>
    <n v="0"/>
    <n v="64.97999999999999"/>
    <x v="1"/>
    <x v="1"/>
  </r>
  <r>
    <n v="786"/>
    <s v="Claire"/>
    <s v="Tobin"/>
    <s v="Mrs"/>
    <s v="F"/>
    <n v="30"/>
    <s v="Canningham Place"/>
    <s v="Kinlochleven"/>
    <x v="14"/>
    <x v="216"/>
    <x v="2"/>
    <x v="3"/>
    <n v="54"/>
    <n v="1.89"/>
    <n v="18"/>
    <n v="0.5"/>
    <n v="972"/>
    <n v="1837.08"/>
    <n v="1377.81"/>
    <n v="1350.81"/>
    <x v="49"/>
    <n v="459.27"/>
    <n v="0.25"/>
    <n v="14.95"/>
    <n v="0.05"/>
    <n v="1297.472"/>
    <x v="1"/>
    <x v="1"/>
  </r>
  <r>
    <n v="788"/>
    <s v="Brigitte"/>
    <s v="Barton"/>
    <s v="Miss"/>
    <s v="F"/>
    <n v="60"/>
    <s v="Cannon Road"/>
    <s v="Dalry"/>
    <x v="7"/>
    <x v="217"/>
    <x v="0"/>
    <x v="11"/>
    <n v="77"/>
    <n v="3.49"/>
    <n v="20"/>
    <n v="0.5"/>
    <n v="1540"/>
    <n v="5374.6"/>
    <n v="4030.9500000000003"/>
    <n v="3992.4500000000003"/>
    <x v="90"/>
    <n v="1343.65"/>
    <n v="0.25"/>
    <n v="14.95"/>
    <n v="0.05"/>
    <n v="3807.0299999999997"/>
    <x v="2"/>
    <x v="2"/>
  </r>
  <r>
    <n v="793"/>
    <s v="Diedre"/>
    <s v="Ayala"/>
    <s v="Miss"/>
    <s v="F"/>
    <n v="60"/>
    <s v="Canon Alley"/>
    <s v="Hessle"/>
    <x v="1"/>
    <x v="218"/>
    <x v="0"/>
    <x v="5"/>
    <n v="34"/>
    <n v="2.0099999999999998"/>
    <n v="20"/>
    <n v="0.5"/>
    <n v="680"/>
    <n v="1366.8"/>
    <n v="1025.0999999999999"/>
    <n v="1008.0999999999999"/>
    <x v="81"/>
    <n v="341.70000000000005"/>
    <n v="0.25000000000000006"/>
    <n v="14.95"/>
    <n v="0.03"/>
    <n v="992.35849999999994"/>
    <x v="0"/>
    <x v="0"/>
  </r>
  <r>
    <n v="797"/>
    <s v="Terese"/>
    <s v="Hadley"/>
    <s v="Mrs"/>
    <s v="F"/>
    <n v="90"/>
    <s v="Canterbury Crescent"/>
    <s v="Sandwich"/>
    <x v="3"/>
    <x v="77"/>
    <x v="2"/>
    <x v="11"/>
    <n v="21"/>
    <n v="3.49"/>
    <n v="20"/>
    <n v="0.5"/>
    <n v="420"/>
    <n v="1465.8000000000002"/>
    <n v="1099.3500000000001"/>
    <n v="1088.8500000000001"/>
    <x v="44"/>
    <n v="366.45000000000005"/>
    <n v="0.25"/>
    <n v="14.95"/>
    <n v="0.03"/>
    <n v="1070.6860000000001"/>
    <x v="2"/>
    <x v="2"/>
  </r>
  <r>
    <n v="800"/>
    <s v="Damion"/>
    <s v="Hinton"/>
    <s v="Mr"/>
    <s v="M"/>
    <n v="30"/>
    <s v="Canterbury Row"/>
    <s v="Moreton-In-Marsh"/>
    <x v="3"/>
    <x v="219"/>
    <x v="2"/>
    <x v="5"/>
    <n v="71"/>
    <n v="2.0099999999999998"/>
    <n v="20"/>
    <n v="0.5"/>
    <n v="1420"/>
    <n v="2854.2"/>
    <n v="2140.6499999999996"/>
    <n v="2105.1499999999996"/>
    <x v="54"/>
    <n v="713.55000000000018"/>
    <n v="0.25000000000000006"/>
    <n v="14.95"/>
    <n v="0.05"/>
    <n v="2014.0949999999993"/>
    <x v="0"/>
    <x v="0"/>
  </r>
  <r>
    <n v="801"/>
    <s v="Bernice"/>
    <s v="Gorman"/>
    <s v="Miss"/>
    <s v="F"/>
    <n v="30"/>
    <s v="Canute Garoadens"/>
    <s v="Galston"/>
    <x v="10"/>
    <x v="220"/>
    <x v="2"/>
    <x v="0"/>
    <n v="71"/>
    <n v="2.0099999999999998"/>
    <n v="20"/>
    <n v="0.5"/>
    <n v="1420"/>
    <n v="2854.2"/>
    <n v="2140.6499999999996"/>
    <n v="2105.1499999999996"/>
    <x v="54"/>
    <n v="713.55000000000018"/>
    <n v="0.25000000000000006"/>
    <n v="14.95"/>
    <n v="0.05"/>
    <n v="2014.0949999999993"/>
    <x v="0"/>
    <x v="0"/>
  </r>
  <r>
    <n v="810"/>
    <s v="Mellisa"/>
    <s v="Beasley"/>
    <s v="Miss"/>
    <s v="F"/>
    <n v="30"/>
    <s v="Carleton Gardens"/>
    <s v="Sidcup"/>
    <x v="3"/>
    <x v="221"/>
    <x v="0"/>
    <x v="4"/>
    <n v="24"/>
    <n v="2.0099999999999998"/>
    <n v="20"/>
    <n v="0.5"/>
    <n v="480"/>
    <n v="964.8"/>
    <n v="723.59999999999991"/>
    <n v="711.59999999999991"/>
    <x v="19"/>
    <n v="241.20000000000005"/>
    <n v="0.25000000000000006"/>
    <n v="14.95"/>
    <n v="0.03"/>
    <n v="704.75349999999992"/>
    <x v="0"/>
    <x v="0"/>
  </r>
  <r>
    <n v="812"/>
    <s v="Booker"/>
    <s v="Krause"/>
    <s v="Mr"/>
    <s v="M"/>
    <n v="60"/>
    <s v="Carlile Close"/>
    <s v="Callander"/>
    <x v="21"/>
    <x v="222"/>
    <x v="1"/>
    <x v="10"/>
    <n v="51"/>
    <n v="1.89"/>
    <n v="18"/>
    <n v="0.5"/>
    <n v="918"/>
    <n v="1735.02"/>
    <n v="1301.2649999999999"/>
    <n v="1275.7649999999999"/>
    <x v="32"/>
    <n v="433.75500000000011"/>
    <n v="0.25000000000000006"/>
    <n v="14.95"/>
    <n v="0.05"/>
    <n v="1226.1792499999999"/>
    <x v="1"/>
    <x v="1"/>
  </r>
  <r>
    <n v="818"/>
    <s v="Tiffaney"/>
    <s v="Travis"/>
    <s v="Dr"/>
    <s v="F"/>
    <n v="30"/>
    <s v="Carlyle Place"/>
    <s v="Penarth"/>
    <x v="3"/>
    <x v="223"/>
    <x v="0"/>
    <x v="8"/>
    <n v="11"/>
    <n v="1.89"/>
    <n v="18"/>
    <n v="0.5"/>
    <n v="198"/>
    <n v="374.21999999999997"/>
    <n v="280.66499999999996"/>
    <n v="275.16499999999996"/>
    <x v="58"/>
    <n v="93.555000000000007"/>
    <n v="0.25000000000000006"/>
    <n v="14.95"/>
    <n v="0"/>
    <n v="290.11499999999995"/>
    <x v="1"/>
    <x v="1"/>
  </r>
  <r>
    <n v="819"/>
    <s v="Reda"/>
    <s v="Olsen"/>
    <s v="Miss"/>
    <s v="F"/>
    <n v="60"/>
    <s v="Carlyle Road"/>
    <s v="Llandysul"/>
    <x v="8"/>
    <x v="224"/>
    <x v="0"/>
    <x v="4"/>
    <n v="36"/>
    <n v="2.0099999999999998"/>
    <n v="20"/>
    <n v="0.5"/>
    <n v="720"/>
    <n v="1447.1999999999998"/>
    <n v="1085.3999999999999"/>
    <n v="1067.3999999999999"/>
    <x v="40"/>
    <n v="361.79999999999995"/>
    <n v="0.25"/>
    <n v="14.95"/>
    <n v="0.03"/>
    <n v="1049.8794999999998"/>
    <x v="0"/>
    <x v="0"/>
  </r>
  <r>
    <n v="820"/>
    <s v="Brendon"/>
    <s v="Roach"/>
    <s v="Mr"/>
    <s v="M"/>
    <n v="90"/>
    <s v="Carmichael Road"/>
    <s v="Shanklin"/>
    <x v="3"/>
    <x v="225"/>
    <x v="1"/>
    <x v="4"/>
    <n v="72"/>
    <n v="2.0099999999999998"/>
    <n v="20"/>
    <n v="0.5"/>
    <n v="1440"/>
    <n v="2894.3999999999996"/>
    <n v="2170.7999999999997"/>
    <n v="2134.7999999999997"/>
    <x v="91"/>
    <n v="723.59999999999991"/>
    <n v="0.25"/>
    <n v="14.95"/>
    <n v="0.05"/>
    <n v="2042.2624999999994"/>
    <x v="0"/>
    <x v="0"/>
  </r>
  <r>
    <n v="822"/>
    <s v="Ursula"/>
    <s v="Donnelly"/>
    <s v="Miss"/>
    <s v="F"/>
    <n v="60"/>
    <s v="Carnac Street"/>
    <s v="Fort Augustus"/>
    <x v="10"/>
    <x v="226"/>
    <x v="0"/>
    <x v="1"/>
    <n v="40"/>
    <n v="3.49"/>
    <n v="20"/>
    <n v="0.5"/>
    <n v="800"/>
    <n v="2792"/>
    <n v="2094"/>
    <n v="2074"/>
    <x v="60"/>
    <n v="698"/>
    <n v="0.25"/>
    <n v="14.95"/>
    <n v="0.03"/>
    <n v="2026.2814999999998"/>
    <x v="2"/>
    <x v="2"/>
  </r>
  <r>
    <n v="826"/>
    <s v="Helga"/>
    <s v="Clement"/>
    <s v="Miss"/>
    <s v="F"/>
    <n v="30"/>
    <s v="Carrington Place"/>
    <s v="Billingham"/>
    <x v="47"/>
    <x v="43"/>
    <x v="1"/>
    <x v="7"/>
    <n v="64"/>
    <n v="3.49"/>
    <n v="20"/>
    <n v="0.5"/>
    <n v="1280"/>
    <n v="4467.2000000000007"/>
    <n v="3350.4000000000005"/>
    <n v="3318.4000000000005"/>
    <x v="39"/>
    <n v="1116.8000000000002"/>
    <n v="0.25"/>
    <n v="14.95"/>
    <n v="0.05"/>
    <n v="3166.6825000000003"/>
    <x v="2"/>
    <x v="2"/>
  </r>
  <r>
    <n v="827"/>
    <s v="Eugene"/>
    <s v="Hollis"/>
    <s v="Mr"/>
    <s v="M"/>
    <n v="90"/>
    <s v="Carron Close"/>
    <s v="Newcastle Emlyn"/>
    <x v="3"/>
    <x v="227"/>
    <x v="1"/>
    <x v="5"/>
    <n v="6"/>
    <n v="3.49"/>
    <n v="20"/>
    <n v="0.5"/>
    <n v="120"/>
    <n v="418.8"/>
    <n v="314.10000000000002"/>
    <n v="311.10000000000002"/>
    <x v="17"/>
    <n v="104.69999999999999"/>
    <n v="0.24999999999999997"/>
    <n v="14.95"/>
    <n v="0"/>
    <n v="326.05"/>
    <x v="2"/>
    <x v="2"/>
  </r>
  <r>
    <n v="831"/>
    <s v="Ethan"/>
    <s v="Maldonado"/>
    <s v="Mr"/>
    <s v="M"/>
    <n v="30"/>
    <s v="Carver Road"/>
    <s v="Devizes"/>
    <x v="7"/>
    <x v="228"/>
    <x v="2"/>
    <x v="5"/>
    <n v="73"/>
    <n v="2.0099999999999998"/>
    <n v="20"/>
    <n v="0.5"/>
    <n v="1460"/>
    <n v="2934.6"/>
    <n v="2200.9499999999998"/>
    <n v="2164.4499999999998"/>
    <x v="0"/>
    <n v="733.65000000000009"/>
    <n v="0.25000000000000006"/>
    <n v="14.95"/>
    <n v="0.05"/>
    <n v="2070.4299999999994"/>
    <x v="0"/>
    <x v="0"/>
  </r>
  <r>
    <n v="833"/>
    <s v="Steven"/>
    <s v="Bruner"/>
    <s v="Mr"/>
    <s v="M"/>
    <n v="30"/>
    <s v="Cashers Gardensounds"/>
    <s v="Bury"/>
    <x v="21"/>
    <x v="229"/>
    <x v="1"/>
    <x v="2"/>
    <n v="17"/>
    <n v="1.89"/>
    <n v="18"/>
    <n v="0.5"/>
    <n v="306"/>
    <n v="578.33999999999992"/>
    <n v="433.75499999999994"/>
    <n v="425.25499999999994"/>
    <x v="92"/>
    <n v="144.58499999999998"/>
    <n v="0.25"/>
    <n v="14.95"/>
    <n v="0"/>
    <n v="440.20499999999993"/>
    <x v="1"/>
    <x v="1"/>
  </r>
  <r>
    <n v="835"/>
    <s v="Heide"/>
    <s v="Simon"/>
    <s v="Mrs"/>
    <s v="F"/>
    <n v="90"/>
    <s v="Casslee Road"/>
    <s v="Castle Douglas"/>
    <x v="6"/>
    <x v="85"/>
    <x v="0"/>
    <x v="9"/>
    <n v="5"/>
    <n v="3.49"/>
    <n v="20"/>
    <n v="0.5"/>
    <n v="100"/>
    <n v="349"/>
    <n v="261.75"/>
    <n v="259.25"/>
    <x v="3"/>
    <n v="87.25"/>
    <n v="0.25"/>
    <n v="14.95"/>
    <n v="0"/>
    <n v="274.2"/>
    <x v="2"/>
    <x v="2"/>
  </r>
  <r>
    <n v="838"/>
    <s v="Cindi"/>
    <s v="Hanson"/>
    <s v="Miss"/>
    <s v="F"/>
    <n v="90"/>
    <s v="Castelnau Mansions"/>
    <s v="Fort William"/>
    <x v="10"/>
    <x v="230"/>
    <x v="1"/>
    <x v="1"/>
    <n v="18"/>
    <n v="2.0099999999999998"/>
    <n v="20"/>
    <n v="0.5"/>
    <n v="360"/>
    <n v="723.59999999999991"/>
    <n v="542.69999999999993"/>
    <n v="533.69999999999993"/>
    <x v="9"/>
    <n v="180.89999999999998"/>
    <n v="0.25"/>
    <n v="14.95"/>
    <n v="0"/>
    <n v="548.65"/>
    <x v="0"/>
    <x v="0"/>
  </r>
  <r>
    <n v="844"/>
    <s v="Eulah"/>
    <s v="Kauffman"/>
    <s v="Mrs"/>
    <s v="F"/>
    <n v="30"/>
    <s v="Castles Buildings"/>
    <s v="Isle Of Eigg"/>
    <x v="14"/>
    <x v="231"/>
    <x v="0"/>
    <x v="11"/>
    <n v="99"/>
    <n v="2.0099999999999998"/>
    <n v="20"/>
    <n v="0.5"/>
    <n v="1980"/>
    <n v="3979.7999999999997"/>
    <n v="2984.85"/>
    <n v="2935.35"/>
    <x v="53"/>
    <n v="994.94999999999982"/>
    <n v="0.24999999999999997"/>
    <n v="14.95"/>
    <n v="0.05"/>
    <n v="2802.7849999999994"/>
    <x v="0"/>
    <x v="0"/>
  </r>
  <r>
    <n v="852"/>
    <s v="Hester"/>
    <s v="Russell"/>
    <s v="Miss"/>
    <s v="F"/>
    <n v="30"/>
    <s v="Cator Road"/>
    <s v="Sandbach"/>
    <x v="3"/>
    <x v="185"/>
    <x v="0"/>
    <x v="9"/>
    <n v="64"/>
    <n v="2.0099999999999998"/>
    <n v="20"/>
    <n v="0.5"/>
    <n v="1280"/>
    <n v="2572.7999999999997"/>
    <n v="1929.6"/>
    <n v="1897.6"/>
    <x v="39"/>
    <n v="643.19999999999982"/>
    <n v="0.24999999999999994"/>
    <n v="14.95"/>
    <n v="0.05"/>
    <n v="1816.9224999999999"/>
    <x v="0"/>
    <x v="0"/>
  </r>
  <r>
    <n v="855"/>
    <s v="Rocky"/>
    <s v="Pratt"/>
    <s v="Mr"/>
    <s v="M"/>
    <n v="60"/>
    <s v="Catton Street"/>
    <s v="Holyhead"/>
    <x v="1"/>
    <x v="232"/>
    <x v="2"/>
    <x v="4"/>
    <n v="44"/>
    <n v="3.49"/>
    <n v="20"/>
    <n v="0.5"/>
    <n v="880"/>
    <n v="3071.2000000000003"/>
    <n v="2303.4"/>
    <n v="2281.4"/>
    <x v="74"/>
    <n v="767.80000000000018"/>
    <n v="0.25000000000000006"/>
    <n v="14.95"/>
    <n v="0.03"/>
    <n v="2227.4594999999999"/>
    <x v="2"/>
    <x v="2"/>
  </r>
  <r>
    <n v="856"/>
    <s v="Christopher"/>
    <s v="Jorgensen"/>
    <s v="Mr"/>
    <s v="M"/>
    <n v="30"/>
    <s v="Caudwell Terrace"/>
    <s v="Accrington"/>
    <x v="36"/>
    <x v="233"/>
    <x v="2"/>
    <x v="11"/>
    <n v="64"/>
    <n v="2.0099999999999998"/>
    <n v="20"/>
    <n v="0.5"/>
    <n v="1280"/>
    <n v="2572.7999999999997"/>
    <n v="1929.6"/>
    <n v="1897.6"/>
    <x v="39"/>
    <n v="643.19999999999982"/>
    <n v="0.24999999999999994"/>
    <n v="14.95"/>
    <n v="0.05"/>
    <n v="1816.9224999999999"/>
    <x v="0"/>
    <x v="0"/>
  </r>
  <r>
    <n v="860"/>
    <s v="Malcolm"/>
    <s v="Obrien"/>
    <s v="Mr"/>
    <s v="M"/>
    <n v="60"/>
    <s v="Caxton Street"/>
    <s v="Ashton-Under-Lyne"/>
    <x v="44"/>
    <x v="234"/>
    <x v="0"/>
    <x v="10"/>
    <n v="42"/>
    <n v="3.49"/>
    <n v="20"/>
    <n v="0.5"/>
    <n v="840"/>
    <n v="2931.6000000000004"/>
    <n v="2198.7000000000003"/>
    <n v="2177.7000000000003"/>
    <x v="67"/>
    <n v="732.90000000000009"/>
    <n v="0.25"/>
    <n v="14.95"/>
    <n v="0.03"/>
    <n v="2126.8705"/>
    <x v="2"/>
    <x v="2"/>
  </r>
  <r>
    <n v="863"/>
    <s v="Noe"/>
    <s v="Mcclellan"/>
    <s v="Mr"/>
    <s v="M"/>
    <n v="30"/>
    <s v="Cedarhurst Drive"/>
    <s v="Kirkwall"/>
    <x v="14"/>
    <x v="235"/>
    <x v="0"/>
    <x v="9"/>
    <n v="87"/>
    <n v="3.49"/>
    <n v="20"/>
    <n v="0.5"/>
    <n v="1740"/>
    <n v="6072.6"/>
    <n v="4554.4500000000007"/>
    <n v="4510.9500000000007"/>
    <x v="27"/>
    <n v="1518.1499999999996"/>
    <n v="0.24999999999999992"/>
    <n v="14.95"/>
    <n v="0.05"/>
    <n v="4299.6050000000005"/>
    <x v="2"/>
    <x v="2"/>
  </r>
  <r>
    <n v="864"/>
    <s v="Kelley"/>
    <s v="Knapp"/>
    <s v="Mr"/>
    <s v="M"/>
    <n v="30"/>
    <s v="Cedarne Road"/>
    <s v="Welwyn"/>
    <x v="3"/>
    <x v="236"/>
    <x v="2"/>
    <x v="2"/>
    <n v="20"/>
    <n v="3.49"/>
    <n v="20"/>
    <n v="0.5"/>
    <n v="400"/>
    <n v="1396"/>
    <n v="1047"/>
    <n v="1037"/>
    <x v="55"/>
    <n v="349"/>
    <n v="0.25"/>
    <n v="14.95"/>
    <n v="0"/>
    <n v="1051.95"/>
    <x v="2"/>
    <x v="2"/>
  </r>
  <r>
    <n v="868"/>
    <s v="Harris"/>
    <s v="Patton"/>
    <s v="Mr"/>
    <s v="M"/>
    <n v="60"/>
    <s v="Celbridge Mews"/>
    <s v="Abergavenny"/>
    <x v="43"/>
    <x v="237"/>
    <x v="0"/>
    <x v="3"/>
    <n v="93"/>
    <n v="3.49"/>
    <n v="20"/>
    <n v="0.5"/>
    <n v="1860"/>
    <n v="6491.4000000000005"/>
    <n v="4868.55"/>
    <n v="4822.05"/>
    <x v="89"/>
    <n v="1622.8500000000004"/>
    <n v="0.25000000000000006"/>
    <n v="14.95"/>
    <n v="0.05"/>
    <n v="4595.1499999999996"/>
    <x v="2"/>
    <x v="2"/>
  </r>
  <r>
    <n v="869"/>
    <s v="Vickie"/>
    <s v="Flint"/>
    <s v="Mrs"/>
    <s v="F"/>
    <n v="90"/>
    <s v="Cenacle Close"/>
    <s v="Kent"/>
    <x v="14"/>
    <x v="238"/>
    <x v="0"/>
    <x v="3"/>
    <n v="48"/>
    <n v="2.0099999999999998"/>
    <n v="20"/>
    <n v="0.5"/>
    <n v="960"/>
    <n v="1929.6"/>
    <n v="1447.1999999999998"/>
    <n v="1423.1999999999998"/>
    <x v="62"/>
    <n v="482.40000000000009"/>
    <n v="0.25000000000000006"/>
    <n v="14.95"/>
    <n v="0.03"/>
    <n v="1395.0054999999998"/>
    <x v="0"/>
    <x v="0"/>
  </r>
  <r>
    <n v="875"/>
    <s v="Zackary"/>
    <s v="Braun"/>
    <s v="Mr"/>
    <s v="M"/>
    <n v="60"/>
    <s v="Chalet Estate"/>
    <s v="Tavistock"/>
    <x v="3"/>
    <x v="122"/>
    <x v="0"/>
    <x v="4"/>
    <n v="21"/>
    <n v="1.89"/>
    <n v="18"/>
    <n v="0.5"/>
    <n v="378"/>
    <n v="714.42"/>
    <n v="535.81499999999994"/>
    <n v="525.31499999999994"/>
    <x v="44"/>
    <n v="178.60500000000002"/>
    <n v="0.25000000000000006"/>
    <n v="14.95"/>
    <n v="0.03"/>
    <n v="524.05705"/>
    <x v="1"/>
    <x v="1"/>
  </r>
  <r>
    <n v="883"/>
    <s v="Alfonzo"/>
    <s v="Singer"/>
    <s v="Mr"/>
    <s v="M"/>
    <n v="30"/>
    <s v="Chamberlens Garages"/>
    <s v="Plockton"/>
    <x v="3"/>
    <x v="239"/>
    <x v="0"/>
    <x v="2"/>
    <n v="20"/>
    <n v="3.49"/>
    <n v="20"/>
    <n v="0.5"/>
    <n v="400"/>
    <n v="1396"/>
    <n v="1047"/>
    <n v="1037"/>
    <x v="55"/>
    <n v="349"/>
    <n v="0.25"/>
    <n v="14.95"/>
    <n v="0"/>
    <n v="1051.95"/>
    <x v="2"/>
    <x v="2"/>
  </r>
  <r>
    <n v="885"/>
    <s v="Willis"/>
    <s v="Drake"/>
    <s v="Mr"/>
    <s v="M"/>
    <n v="30"/>
    <s v="Chamboroad Street"/>
    <s v="Wotton-Under-Edge"/>
    <x v="3"/>
    <x v="78"/>
    <x v="0"/>
    <x v="0"/>
    <n v="99"/>
    <n v="1.89"/>
    <n v="18"/>
    <n v="0.5"/>
    <n v="1782"/>
    <n v="3367.98"/>
    <n v="2525.9850000000001"/>
    <n v="2476.4850000000001"/>
    <x v="53"/>
    <n v="841.99499999999989"/>
    <n v="0.24999999999999997"/>
    <n v="14.95"/>
    <n v="0.05"/>
    <n v="2366.8632499999999"/>
    <x v="1"/>
    <x v="1"/>
  </r>
  <r>
    <n v="886"/>
    <s v="Chang"/>
    <s v="Dwyer"/>
    <s v="Mr"/>
    <s v="M"/>
    <n v="60"/>
    <s v="Champion Street"/>
    <s v="North Berwick"/>
    <x v="3"/>
    <x v="53"/>
    <x v="2"/>
    <x v="6"/>
    <n v="13"/>
    <n v="2.0099999999999998"/>
    <n v="20"/>
    <n v="0.5"/>
    <n v="260"/>
    <n v="522.59999999999991"/>
    <n v="391.94999999999993"/>
    <n v="385.44999999999993"/>
    <x v="1"/>
    <n v="130.64999999999998"/>
    <n v="0.25"/>
    <n v="14.95"/>
    <n v="0"/>
    <n v="400.39999999999992"/>
    <x v="0"/>
    <x v="0"/>
  </r>
  <r>
    <n v="902"/>
    <s v="Gwenn"/>
    <s v="Mcmanus"/>
    <s v="Mrs"/>
    <s v="F"/>
    <n v="90"/>
    <s v="Charles Gardensinling"/>
    <s v="Llanbedrgoch"/>
    <x v="8"/>
    <x v="240"/>
    <x v="2"/>
    <x v="6"/>
    <n v="32"/>
    <n v="3.49"/>
    <n v="20"/>
    <n v="0.5"/>
    <n v="640"/>
    <n v="2233.6000000000004"/>
    <n v="1675.2000000000003"/>
    <n v="1659.2000000000003"/>
    <x v="21"/>
    <n v="558.40000000000009"/>
    <n v="0.25"/>
    <n v="14.95"/>
    <n v="0.03"/>
    <n v="1623.9255000000003"/>
    <x v="2"/>
    <x v="2"/>
  </r>
  <r>
    <n v="904"/>
    <s v="Gertude"/>
    <s v="Phelps"/>
    <s v="Miss"/>
    <s v="F"/>
    <n v="90"/>
    <s v="Charleswood Terrace"/>
    <s v="Crianlarich"/>
    <x v="11"/>
    <x v="241"/>
    <x v="0"/>
    <x v="9"/>
    <n v="90"/>
    <n v="1.89"/>
    <n v="18"/>
    <n v="0.5"/>
    <n v="1620"/>
    <n v="3061.7999999999997"/>
    <n v="2296.35"/>
    <n v="2251.35"/>
    <x v="93"/>
    <n v="765.44999999999982"/>
    <n v="0.24999999999999997"/>
    <n v="14.95"/>
    <n v="0.05"/>
    <n v="2152.9849999999997"/>
    <x v="1"/>
    <x v="1"/>
  </r>
  <r>
    <n v="911"/>
    <s v="Branden"/>
    <s v="Abel"/>
    <s v="Mr"/>
    <s v="M"/>
    <n v="30"/>
    <s v="Charnwood Drive"/>
    <s v="Newtownards"/>
    <x v="3"/>
    <x v="242"/>
    <x v="1"/>
    <x v="1"/>
    <n v="20"/>
    <n v="2.0099999999999998"/>
    <n v="20"/>
    <n v="0.5"/>
    <n v="400"/>
    <n v="803.99999999999989"/>
    <n v="602.99999999999989"/>
    <n v="592.99999999999989"/>
    <x v="55"/>
    <n v="201"/>
    <n v="0.25000000000000006"/>
    <n v="14.95"/>
    <n v="0"/>
    <n v="607.94999999999993"/>
    <x v="0"/>
    <x v="0"/>
  </r>
  <r>
    <n v="914"/>
    <s v="Brice"/>
    <s v="Webb"/>
    <s v="Mr"/>
    <s v="M"/>
    <n v="60"/>
    <s v="Chelsea Cloisters"/>
    <s v="Thetford"/>
    <x v="3"/>
    <x v="243"/>
    <x v="1"/>
    <x v="2"/>
    <n v="64"/>
    <n v="3.49"/>
    <n v="20"/>
    <n v="0.5"/>
    <n v="1280"/>
    <n v="4467.2000000000007"/>
    <n v="3350.4000000000005"/>
    <n v="3318.4000000000005"/>
    <x v="39"/>
    <n v="1116.8000000000002"/>
    <n v="0.25"/>
    <n v="14.95"/>
    <n v="0.05"/>
    <n v="3166.6825000000003"/>
    <x v="2"/>
    <x v="2"/>
  </r>
  <r>
    <n v="916"/>
    <s v="Concha"/>
    <s v="Sorensen"/>
    <s v="Miss"/>
    <s v="F"/>
    <n v="90"/>
    <s v="Chelsfield Gardenseen"/>
    <s v="Tadcaster"/>
    <x v="3"/>
    <x v="230"/>
    <x v="1"/>
    <x v="1"/>
    <n v="69"/>
    <n v="3.49"/>
    <n v="20"/>
    <n v="0.5"/>
    <n v="1380"/>
    <n v="4816.2000000000007"/>
    <n v="3612.1500000000005"/>
    <n v="3577.6500000000005"/>
    <x v="88"/>
    <n v="1204.0500000000002"/>
    <n v="0.25"/>
    <n v="14.95"/>
    <n v="0.05"/>
    <n v="3412.9700000000003"/>
    <x v="2"/>
    <x v="2"/>
  </r>
  <r>
    <n v="917"/>
    <s v="Michel"/>
    <s v="Macias"/>
    <s v="Mrs"/>
    <s v="F"/>
    <n v="60"/>
    <s v="Cheltenham Road"/>
    <s v="Haywards Heath"/>
    <x v="1"/>
    <x v="244"/>
    <x v="0"/>
    <x v="0"/>
    <n v="79"/>
    <n v="1.89"/>
    <n v="18"/>
    <n v="0.5"/>
    <n v="1422"/>
    <n v="2687.58"/>
    <n v="2015.6849999999999"/>
    <n v="1976.1849999999999"/>
    <x v="2"/>
    <n v="671.89499999999998"/>
    <n v="0.25"/>
    <n v="14.95"/>
    <n v="0.05"/>
    <n v="1891.5782499999998"/>
    <x v="1"/>
    <x v="1"/>
  </r>
  <r>
    <n v="920"/>
    <s v="Moses"/>
    <s v="Mays"/>
    <s v="Mr"/>
    <s v="M"/>
    <n v="30"/>
    <s v="Cheniston Garoadens"/>
    <s v="Hertfordshire"/>
    <x v="1"/>
    <x v="245"/>
    <x v="2"/>
    <x v="3"/>
    <n v="53"/>
    <n v="3.49"/>
    <n v="20"/>
    <n v="0.5"/>
    <n v="1060"/>
    <n v="3699.4"/>
    <n v="2774.55"/>
    <n v="2748.05"/>
    <x v="51"/>
    <n v="924.84999999999991"/>
    <n v="0.24999999999999997"/>
    <n v="14.95"/>
    <n v="0.05"/>
    <n v="2624.85"/>
    <x v="2"/>
    <x v="2"/>
  </r>
  <r>
    <n v="926"/>
    <s v="Letitia"/>
    <s v="Austin"/>
    <s v="Mrs"/>
    <s v="F"/>
    <n v="30"/>
    <s v="Cherrylands Close"/>
    <s v="Blackwood"/>
    <x v="24"/>
    <x v="246"/>
    <x v="1"/>
    <x v="5"/>
    <n v="22"/>
    <n v="1.89"/>
    <n v="18"/>
    <n v="0.5"/>
    <n v="396"/>
    <n v="748.43999999999994"/>
    <n v="561.32999999999993"/>
    <n v="550.32999999999993"/>
    <x v="63"/>
    <n v="187.11"/>
    <n v="0.25000000000000006"/>
    <n v="14.95"/>
    <n v="0.03"/>
    <n v="548.32159999999999"/>
    <x v="1"/>
    <x v="1"/>
  </r>
  <r>
    <n v="936"/>
    <s v="Mindy"/>
    <s v="Shultz"/>
    <s v="Miss"/>
    <s v="F"/>
    <n v="30"/>
    <s v="Chestnut Rise"/>
    <s v="Redhill"/>
    <x v="3"/>
    <x v="210"/>
    <x v="0"/>
    <x v="10"/>
    <n v="74"/>
    <n v="3.49"/>
    <n v="20"/>
    <n v="0.5"/>
    <n v="1480"/>
    <n v="5165.2000000000007"/>
    <n v="3873.9000000000005"/>
    <n v="3836.9000000000005"/>
    <x v="47"/>
    <n v="1291.3000000000002"/>
    <n v="0.25"/>
    <n v="14.95"/>
    <n v="0.05"/>
    <n v="3659.2575000000002"/>
    <x v="2"/>
    <x v="2"/>
  </r>
  <r>
    <n v="940"/>
    <s v="Willy"/>
    <s v="Enriquez"/>
    <s v="Mr"/>
    <s v="M"/>
    <n v="30"/>
    <s v="Cheyne Mews"/>
    <s v="Orpington"/>
    <x v="3"/>
    <x v="247"/>
    <x v="1"/>
    <x v="8"/>
    <n v="40"/>
    <n v="3.49"/>
    <n v="20"/>
    <n v="0.5"/>
    <n v="800"/>
    <n v="2792"/>
    <n v="2094"/>
    <n v="2074"/>
    <x v="60"/>
    <n v="698"/>
    <n v="0.25"/>
    <n v="14.95"/>
    <n v="0.03"/>
    <n v="2026.2814999999998"/>
    <x v="2"/>
    <x v="2"/>
  </r>
  <r>
    <n v="943"/>
    <s v="Catherin"/>
    <s v="Bradshaw"/>
    <s v="Mrs"/>
    <s v="F"/>
    <n v="90"/>
    <s v="Chigwell Hill"/>
    <s v="Halkirk"/>
    <x v="9"/>
    <x v="248"/>
    <x v="1"/>
    <x v="8"/>
    <n v="19"/>
    <n v="3.49"/>
    <n v="20"/>
    <n v="0.5"/>
    <n v="380"/>
    <n v="1326.2"/>
    <n v="994.65000000000009"/>
    <n v="985.15000000000009"/>
    <x v="18"/>
    <n v="331.54999999999995"/>
    <n v="0.24999999999999994"/>
    <n v="14.95"/>
    <n v="0"/>
    <n v="1000.1000000000001"/>
    <x v="2"/>
    <x v="2"/>
  </r>
  <r>
    <n v="944"/>
    <s v="Luther"/>
    <s v="Odom"/>
    <s v="Mr"/>
    <s v="M"/>
    <n v="90"/>
    <s v="Childebert Road"/>
    <s v="Truro"/>
    <x v="3"/>
    <x v="249"/>
    <x v="1"/>
    <x v="3"/>
    <n v="26"/>
    <n v="1.89"/>
    <n v="18"/>
    <n v="0.5"/>
    <n v="468"/>
    <n v="884.52"/>
    <n v="663.39"/>
    <n v="650.39"/>
    <x v="29"/>
    <n v="221.13"/>
    <n v="0.25"/>
    <n v="14.95"/>
    <n v="0.03"/>
    <n v="645.37980000000005"/>
    <x v="1"/>
    <x v="1"/>
  </r>
  <r>
    <n v="945"/>
    <s v="Susannah"/>
    <s v="Hawkins"/>
    <s v="Miss"/>
    <s v="F"/>
    <n v="60"/>
    <s v="Childeric Road"/>
    <s v="St. Austell"/>
    <x v="3"/>
    <x v="250"/>
    <x v="0"/>
    <x v="9"/>
    <n v="13"/>
    <n v="1.89"/>
    <n v="18"/>
    <n v="0.5"/>
    <n v="234"/>
    <n v="442.26"/>
    <n v="331.69499999999999"/>
    <n v="325.19499999999999"/>
    <x v="1"/>
    <n v="110.565"/>
    <n v="0.25"/>
    <n v="14.95"/>
    <n v="0"/>
    <n v="340.14499999999998"/>
    <x v="1"/>
    <x v="1"/>
  </r>
  <r>
    <n v="947"/>
    <s v="Broderick"/>
    <s v="Cortez"/>
    <s v="Mr"/>
    <s v="M"/>
    <n v="90"/>
    <s v="Childs Way"/>
    <s v="Snodland"/>
    <x v="3"/>
    <x v="251"/>
    <x v="2"/>
    <x v="10"/>
    <n v="92"/>
    <n v="1.89"/>
    <n v="18"/>
    <n v="0.5"/>
    <n v="1656"/>
    <n v="3129.8399999999997"/>
    <n v="2347.3799999999997"/>
    <n v="2301.3799999999997"/>
    <x v="69"/>
    <n v="782.46"/>
    <n v="0.25000000000000006"/>
    <n v="14.95"/>
    <n v="0.05"/>
    <n v="2200.5134999999996"/>
    <x v="1"/>
    <x v="1"/>
  </r>
  <r>
    <n v="955"/>
    <s v="Aubrey"/>
    <s v="Bishop"/>
    <s v="Mr"/>
    <s v="M"/>
    <n v="90"/>
    <s v="Chingforoad Avenue"/>
    <s v="Tunbridge Wells"/>
    <x v="3"/>
    <x v="252"/>
    <x v="1"/>
    <x v="7"/>
    <n v="8"/>
    <n v="3.49"/>
    <n v="20"/>
    <n v="0.5"/>
    <n v="160"/>
    <n v="558.40000000000009"/>
    <n v="418.80000000000007"/>
    <n v="414.80000000000007"/>
    <x v="56"/>
    <n v="139.60000000000002"/>
    <n v="0.25"/>
    <n v="14.95"/>
    <n v="0"/>
    <n v="429.75000000000006"/>
    <x v="2"/>
    <x v="2"/>
  </r>
  <r>
    <n v="956"/>
    <s v="Brandee"/>
    <s v="Keen"/>
    <s v="Miss"/>
    <s v="F"/>
    <n v="90"/>
    <s v="Chingforoad Road"/>
    <s v="Essex"/>
    <x v="10"/>
    <x v="253"/>
    <x v="2"/>
    <x v="8"/>
    <n v="33"/>
    <n v="1.89"/>
    <n v="18"/>
    <n v="0.5"/>
    <n v="594"/>
    <n v="1122.6599999999999"/>
    <n v="841.99499999999989"/>
    <n v="825.49499999999989"/>
    <x v="85"/>
    <n v="280.66499999999996"/>
    <n v="0.25"/>
    <n v="14.95"/>
    <n v="0.03"/>
    <n v="815.23164999999995"/>
    <x v="1"/>
    <x v="1"/>
  </r>
  <r>
    <n v="957"/>
    <s v="Lucille"/>
    <s v="Brennan"/>
    <s v="Miss"/>
    <s v="F"/>
    <n v="90"/>
    <s v="Chip Street"/>
    <s v="Munlochy"/>
    <x v="3"/>
    <x v="254"/>
    <x v="0"/>
    <x v="0"/>
    <n v="44"/>
    <n v="1.89"/>
    <n v="18"/>
    <n v="0.5"/>
    <n v="792"/>
    <n v="1496.8799999999999"/>
    <n v="1122.6599999999999"/>
    <n v="1100.6599999999999"/>
    <x v="74"/>
    <n v="374.22"/>
    <n v="0.25000000000000006"/>
    <n v="14.95"/>
    <n v="0.03"/>
    <n v="1082.1416999999999"/>
    <x v="1"/>
    <x v="1"/>
  </r>
  <r>
    <n v="959"/>
    <s v="Dawna"/>
    <s v="Jacobsen"/>
    <s v="Ms"/>
    <s v="F"/>
    <n v="30"/>
    <s v="Chippenham Mews"/>
    <s v="Brockenhurst"/>
    <x v="48"/>
    <x v="58"/>
    <x v="2"/>
    <x v="10"/>
    <n v="10"/>
    <n v="1.89"/>
    <n v="18"/>
    <n v="0.5"/>
    <n v="180"/>
    <n v="340.2"/>
    <n v="255.14999999999998"/>
    <n v="250.14999999999998"/>
    <x v="83"/>
    <n v="85.050000000000011"/>
    <n v="0.25000000000000006"/>
    <n v="14.95"/>
    <n v="0"/>
    <n v="265.09999999999997"/>
    <x v="1"/>
    <x v="1"/>
  </r>
  <r>
    <n v="964"/>
    <s v="Osvaldo"/>
    <s v="Nelson"/>
    <s v="Mr"/>
    <s v="M"/>
    <n v="90"/>
    <s v="Cholmeley Close"/>
    <s v="Taynuilt"/>
    <x v="3"/>
    <x v="255"/>
    <x v="0"/>
    <x v="3"/>
    <n v="95"/>
    <n v="2.0099999999999998"/>
    <n v="20"/>
    <n v="0.5"/>
    <n v="1900"/>
    <n v="3818.9999999999995"/>
    <n v="2864.2499999999995"/>
    <n v="2816.7499999999995"/>
    <x v="36"/>
    <n v="954.75"/>
    <n v="0.25000000000000006"/>
    <n v="14.95"/>
    <n v="0.05"/>
    <n v="2690.1149999999993"/>
    <x v="0"/>
    <x v="0"/>
  </r>
  <r>
    <n v="970"/>
    <s v="Aisha"/>
    <s v="Sheppard"/>
    <s v="Mrs"/>
    <s v="F"/>
    <n v="90"/>
    <s v="Christian Street"/>
    <s v="Kilgetty"/>
    <x v="14"/>
    <x v="256"/>
    <x v="0"/>
    <x v="5"/>
    <n v="94"/>
    <n v="1.89"/>
    <n v="18"/>
    <n v="0.5"/>
    <n v="1692"/>
    <n v="3197.8799999999997"/>
    <n v="2398.41"/>
    <n v="2351.41"/>
    <x v="77"/>
    <n v="799.4699999999998"/>
    <n v="0.24999999999999997"/>
    <n v="14.95"/>
    <n v="0.05"/>
    <n v="2248.0419999999995"/>
    <x v="1"/>
    <x v="1"/>
  </r>
  <r>
    <n v="977"/>
    <s v="Terrance"/>
    <s v="Rosado"/>
    <s v="Mr"/>
    <s v="M"/>
    <n v="60"/>
    <s v="Churchbury Road"/>
    <s v="Montrose"/>
    <x v="3"/>
    <x v="257"/>
    <x v="2"/>
    <x v="8"/>
    <n v="32"/>
    <n v="1.89"/>
    <n v="18"/>
    <n v="0.5"/>
    <n v="576"/>
    <n v="1088.6399999999999"/>
    <n v="816.4799999999999"/>
    <n v="800.4799999999999"/>
    <x v="21"/>
    <n v="272.15999999999997"/>
    <n v="0.25"/>
    <n v="14.95"/>
    <n v="0.03"/>
    <n v="790.96709999999996"/>
    <x v="1"/>
    <x v="1"/>
  </r>
  <r>
    <n v="981"/>
    <s v="Boyce"/>
    <s v="Perez"/>
    <s v="Mr"/>
    <s v="M"/>
    <n v="90"/>
    <s v="Cintra Park"/>
    <s v="Warwick"/>
    <x v="3"/>
    <x v="232"/>
    <x v="2"/>
    <x v="4"/>
    <n v="77"/>
    <n v="1.89"/>
    <n v="18"/>
    <n v="0.5"/>
    <n v="1386"/>
    <n v="2619.54"/>
    <n v="1964.655"/>
    <n v="1926.155"/>
    <x v="90"/>
    <n v="654.88499999999999"/>
    <n v="0.25"/>
    <n v="14.95"/>
    <n v="0.05"/>
    <n v="1844.0497499999999"/>
    <x v="1"/>
    <x v="1"/>
  </r>
  <r>
    <n v="995"/>
    <s v="Jerrold"/>
    <s v="Deal"/>
    <s v="Mr"/>
    <s v="M"/>
    <n v="90"/>
    <s v="Clarelawn Avenue"/>
    <s v="Llanfechain"/>
    <x v="8"/>
    <x v="258"/>
    <x v="1"/>
    <x v="1"/>
    <n v="35"/>
    <n v="2.0099999999999998"/>
    <n v="20"/>
    <n v="0.5"/>
    <n v="700"/>
    <n v="1406.9999999999998"/>
    <n v="1055.2499999999998"/>
    <n v="1037.7499999999998"/>
    <x v="34"/>
    <n v="351.75"/>
    <n v="0.25000000000000006"/>
    <n v="14.95"/>
    <n v="0.03"/>
    <n v="1021.1189999999998"/>
    <x v="0"/>
    <x v="0"/>
  </r>
  <r>
    <n v="1001"/>
    <s v="Ashley"/>
    <s v="Godwin"/>
    <s v="Ms"/>
    <s v="F"/>
    <n v="90"/>
    <s v="Clarence Yaroad"/>
    <s v="Newtown"/>
    <x v="3"/>
    <x v="259"/>
    <x v="2"/>
    <x v="3"/>
    <n v="92"/>
    <n v="3.49"/>
    <n v="20"/>
    <n v="0.5"/>
    <n v="1840"/>
    <n v="6421.6"/>
    <n v="4816.2000000000007"/>
    <n v="4770.2000000000007"/>
    <x v="69"/>
    <n v="1605.3999999999996"/>
    <n v="0.24999999999999992"/>
    <n v="14.95"/>
    <n v="0.05"/>
    <n v="4545.8924999999999"/>
    <x v="2"/>
    <x v="2"/>
  </r>
  <r>
    <n v="1007"/>
    <s v="Madelaine"/>
    <s v="Cummings"/>
    <s v="Mrs"/>
    <s v="F"/>
    <n v="30"/>
    <s v="Claybrook Road"/>
    <s v="Midhurst"/>
    <x v="3"/>
    <x v="4"/>
    <x v="0"/>
    <x v="0"/>
    <n v="62"/>
    <n v="2.0099999999999998"/>
    <n v="20"/>
    <n v="0.5"/>
    <n v="1240"/>
    <n v="2492.3999999999996"/>
    <n v="1869.2999999999997"/>
    <n v="1838.2999999999997"/>
    <x v="35"/>
    <n v="623.09999999999991"/>
    <n v="0.25"/>
    <n v="14.95"/>
    <n v="0.05"/>
    <n v="1760.5874999999996"/>
    <x v="0"/>
    <x v="0"/>
  </r>
  <r>
    <n v="1011"/>
    <s v="Mercedez"/>
    <s v="Ramos"/>
    <s v="Mrs"/>
    <s v="F"/>
    <n v="60"/>
    <s v="Clearwater Terrace"/>
    <s v="Sale"/>
    <x v="3"/>
    <x v="260"/>
    <x v="0"/>
    <x v="8"/>
    <n v="21"/>
    <n v="2.0099999999999998"/>
    <n v="20"/>
    <n v="0.5"/>
    <n v="420"/>
    <n v="844.19999999999993"/>
    <n v="633.15"/>
    <n v="622.65"/>
    <x v="44"/>
    <n v="211.04999999999995"/>
    <n v="0.24999999999999997"/>
    <n v="14.95"/>
    <n v="0.03"/>
    <n v="618.47199999999998"/>
    <x v="0"/>
    <x v="0"/>
  </r>
  <r>
    <n v="1019"/>
    <s v="Avery"/>
    <s v="Crandall"/>
    <s v="Mr"/>
    <s v="M"/>
    <n v="30"/>
    <s v="Cleveley Close"/>
    <s v="Henley-On-Thames"/>
    <x v="1"/>
    <x v="261"/>
    <x v="1"/>
    <x v="1"/>
    <n v="74"/>
    <n v="3.49"/>
    <n v="20"/>
    <n v="0.5"/>
    <n v="1480"/>
    <n v="5165.2000000000007"/>
    <n v="3873.9000000000005"/>
    <n v="3836.9000000000005"/>
    <x v="47"/>
    <n v="1291.3000000000002"/>
    <n v="0.25"/>
    <n v="14.95"/>
    <n v="0.05"/>
    <n v="3659.2575000000002"/>
    <x v="2"/>
    <x v="2"/>
  </r>
  <r>
    <n v="1020"/>
    <s v="Ethan"/>
    <s v="Swartz"/>
    <s v="Mr"/>
    <s v="M"/>
    <n v="90"/>
    <s v="Cleveley Close"/>
    <s v="Port Talbot"/>
    <x v="3"/>
    <x v="203"/>
    <x v="1"/>
    <x v="3"/>
    <n v="44"/>
    <n v="1.89"/>
    <n v="18"/>
    <n v="0.5"/>
    <n v="792"/>
    <n v="1496.8799999999999"/>
    <n v="1122.6599999999999"/>
    <n v="1100.6599999999999"/>
    <x v="74"/>
    <n v="374.22"/>
    <n v="0.25000000000000006"/>
    <n v="14.95"/>
    <n v="0.03"/>
    <n v="1082.1416999999999"/>
    <x v="1"/>
    <x v="1"/>
  </r>
  <r>
    <n v="1021"/>
    <s v="Ernest"/>
    <s v="Herrera"/>
    <s v="Mr"/>
    <s v="M"/>
    <n v="30"/>
    <s v="Clide Villas"/>
    <s v="Snodland"/>
    <x v="3"/>
    <x v="93"/>
    <x v="0"/>
    <x v="5"/>
    <n v="28"/>
    <n v="2.0099999999999998"/>
    <n v="20"/>
    <n v="0.5"/>
    <n v="560"/>
    <n v="1125.5999999999999"/>
    <n v="844.19999999999993"/>
    <n v="830.19999999999993"/>
    <x v="94"/>
    <n v="281.39999999999998"/>
    <n v="0.25"/>
    <n v="14.95"/>
    <n v="0.03"/>
    <n v="819.79549999999995"/>
    <x v="0"/>
    <x v="0"/>
  </r>
  <r>
    <n v="1026"/>
    <s v="Vance"/>
    <s v="Macias"/>
    <s v="Rev"/>
    <s v="M"/>
    <n v="30"/>
    <s v="Clifton Court"/>
    <s v="Alston"/>
    <x v="49"/>
    <x v="262"/>
    <x v="2"/>
    <x v="4"/>
    <n v="55"/>
    <n v="1.89"/>
    <n v="18"/>
    <n v="0.5"/>
    <n v="990"/>
    <n v="1871.1"/>
    <n v="1403.3249999999998"/>
    <n v="1375.8249999999998"/>
    <x v="70"/>
    <n v="467.77500000000009"/>
    <n v="0.25000000000000006"/>
    <n v="14.95"/>
    <n v="0.05"/>
    <n v="1321.2362499999997"/>
    <x v="1"/>
    <x v="1"/>
  </r>
  <r>
    <n v="1029"/>
    <s v="Bok"/>
    <s v="Simms"/>
    <s v="Mrs"/>
    <s v="F"/>
    <n v="60"/>
    <s v="Clinton Road"/>
    <s v="Narberth"/>
    <x v="3"/>
    <x v="34"/>
    <x v="0"/>
    <x v="9"/>
    <n v="58"/>
    <n v="1.89"/>
    <n v="18"/>
    <n v="0.5"/>
    <n v="1044"/>
    <n v="1973.1599999999999"/>
    <n v="1479.87"/>
    <n v="1450.87"/>
    <x v="33"/>
    <n v="493.28999999999996"/>
    <n v="0.25"/>
    <n v="14.95"/>
    <n v="0.05"/>
    <n v="1392.5289999999998"/>
    <x v="1"/>
    <x v="1"/>
  </r>
  <r>
    <n v="1031"/>
    <s v="Genna"/>
    <s v="Vazquez"/>
    <s v="Miss"/>
    <s v="F"/>
    <n v="90"/>
    <s v="Cloak Lane"/>
    <s v="Wick"/>
    <x v="3"/>
    <x v="263"/>
    <x v="2"/>
    <x v="3"/>
    <n v="31"/>
    <n v="2.0099999999999998"/>
    <n v="20"/>
    <n v="0.5"/>
    <n v="620"/>
    <n v="1246.1999999999998"/>
    <n v="934.64999999999986"/>
    <n v="919.14999999999986"/>
    <x v="43"/>
    <n v="311.54999999999995"/>
    <n v="0.25"/>
    <n v="14.95"/>
    <n v="0.03"/>
    <n v="906.07699999999988"/>
    <x v="0"/>
    <x v="0"/>
  </r>
  <r>
    <n v="1037"/>
    <s v="Elnora"/>
    <s v="Woodruff"/>
    <s v="Miss"/>
    <s v="F"/>
    <n v="60"/>
    <s v="Clovelly Garoadens"/>
    <s v="Swanage"/>
    <x v="3"/>
    <x v="264"/>
    <x v="2"/>
    <x v="6"/>
    <n v="59"/>
    <n v="2.0099999999999998"/>
    <n v="20"/>
    <n v="0.5"/>
    <n v="1180"/>
    <n v="2371.7999999999997"/>
    <n v="1778.85"/>
    <n v="1749.35"/>
    <x v="95"/>
    <n v="592.94999999999982"/>
    <n v="0.24999999999999994"/>
    <n v="14.95"/>
    <n v="0.05"/>
    <n v="1676.0849999999998"/>
    <x v="0"/>
    <x v="0"/>
  </r>
  <r>
    <n v="1039"/>
    <s v="Rolland"/>
    <s v="Gill"/>
    <s v="Mr"/>
    <s v="M"/>
    <n v="30"/>
    <s v="Clowders Road"/>
    <s v="Essex"/>
    <x v="10"/>
    <x v="265"/>
    <x v="2"/>
    <x v="1"/>
    <n v="11"/>
    <n v="1.89"/>
    <n v="18"/>
    <n v="0.5"/>
    <n v="198"/>
    <n v="374.21999999999997"/>
    <n v="280.66499999999996"/>
    <n v="275.16499999999996"/>
    <x v="58"/>
    <n v="93.555000000000007"/>
    <n v="0.25000000000000006"/>
    <n v="14.95"/>
    <n v="0"/>
    <n v="290.11499999999995"/>
    <x v="1"/>
    <x v="1"/>
  </r>
  <r>
    <n v="1043"/>
    <s v="Tyrone"/>
    <s v="Valle"/>
    <s v="Mr"/>
    <s v="M"/>
    <n v="30"/>
    <s v="Cobbetts Lane"/>
    <s v="Ilford"/>
    <x v="1"/>
    <x v="266"/>
    <x v="0"/>
    <x v="1"/>
    <n v="78"/>
    <n v="2.0099999999999998"/>
    <n v="20"/>
    <n v="0.5"/>
    <n v="1560"/>
    <n v="3135.5999999999995"/>
    <n v="2351.6999999999998"/>
    <n v="2312.6999999999998"/>
    <x v="96"/>
    <n v="783.89999999999964"/>
    <n v="0.24999999999999992"/>
    <n v="14.95"/>
    <n v="0.05"/>
    <n v="2211.2674999999995"/>
    <x v="0"/>
    <x v="0"/>
  </r>
  <r>
    <n v="1046"/>
    <s v="Rudolph"/>
    <s v="Worley"/>
    <s v="Mr"/>
    <s v="M"/>
    <n v="30"/>
    <s v="Cobham Place"/>
    <s v="Berriedale"/>
    <x v="50"/>
    <x v="267"/>
    <x v="1"/>
    <x v="9"/>
    <n v="5"/>
    <n v="2.0099999999999998"/>
    <n v="20"/>
    <n v="0.5"/>
    <n v="100"/>
    <n v="200.99999999999997"/>
    <n v="150.74999999999997"/>
    <n v="148.24999999999997"/>
    <x v="3"/>
    <n v="50.25"/>
    <n v="0.25000000000000006"/>
    <n v="14.95"/>
    <n v="0"/>
    <n v="163.19999999999996"/>
    <x v="0"/>
    <x v="0"/>
  </r>
  <r>
    <n v="1050"/>
    <s v="Jonathan"/>
    <s v="Walter"/>
    <s v="Mr"/>
    <s v="M"/>
    <n v="30"/>
    <s v="Coburg Close"/>
    <s v="Colchester"/>
    <x v="13"/>
    <x v="207"/>
    <x v="1"/>
    <x v="4"/>
    <n v="15"/>
    <n v="2.0099999999999998"/>
    <n v="20"/>
    <n v="0.5"/>
    <n v="300"/>
    <n v="602.99999999999989"/>
    <n v="452.24999999999989"/>
    <n v="444.74999999999989"/>
    <x v="37"/>
    <n v="150.75"/>
    <n v="0.25000000000000006"/>
    <n v="14.95"/>
    <n v="0"/>
    <n v="459.69999999999987"/>
    <x v="0"/>
    <x v="0"/>
  </r>
  <r>
    <n v="1053"/>
    <s v="Yolanda"/>
    <s v="Bean"/>
    <s v="Miss"/>
    <s v="F"/>
    <n v="60"/>
    <s v="Coburg Dwellings"/>
    <s v="Lasswade"/>
    <x v="14"/>
    <x v="268"/>
    <x v="2"/>
    <x v="3"/>
    <n v="5"/>
    <n v="1.89"/>
    <n v="18"/>
    <n v="0.5"/>
    <n v="90"/>
    <n v="170.1"/>
    <n v="127.57499999999999"/>
    <n v="125.07499999999999"/>
    <x v="3"/>
    <n v="42.525000000000006"/>
    <n v="0.25000000000000006"/>
    <n v="14.95"/>
    <n v="0"/>
    <n v="140.02499999999998"/>
    <x v="1"/>
    <x v="1"/>
  </r>
  <r>
    <n v="1055"/>
    <s v="Merri"/>
    <s v="Geiger"/>
    <s v="Mrs"/>
    <s v="F"/>
    <n v="90"/>
    <s v="Coburg Terrace"/>
    <s v="Surrey"/>
    <x v="3"/>
    <x v="269"/>
    <x v="2"/>
    <x v="11"/>
    <n v="22"/>
    <n v="2.0099999999999998"/>
    <n v="20"/>
    <n v="0.5"/>
    <n v="440"/>
    <n v="884.39999999999986"/>
    <n v="663.3"/>
    <n v="652.29999999999995"/>
    <x v="63"/>
    <n v="221.09999999999991"/>
    <n v="0.24999999999999994"/>
    <n v="14.95"/>
    <n v="0.03"/>
    <n v="647.23249999999996"/>
    <x v="0"/>
    <x v="0"/>
  </r>
  <r>
    <n v="1057"/>
    <s v="Freeman"/>
    <s v="Molina"/>
    <s v="Mr"/>
    <s v="M"/>
    <n v="30"/>
    <s v="Cock Public"/>
    <s v="Lymington"/>
    <x v="3"/>
    <x v="270"/>
    <x v="0"/>
    <x v="10"/>
    <n v="63"/>
    <n v="2.0099999999999998"/>
    <n v="20"/>
    <n v="0.5"/>
    <n v="1260"/>
    <n v="2532.6"/>
    <n v="1899.4499999999998"/>
    <n v="1867.9499999999998"/>
    <x v="16"/>
    <n v="633.15000000000009"/>
    <n v="0.25000000000000006"/>
    <n v="14.95"/>
    <n v="0.05"/>
    <n v="1788.7549999999999"/>
    <x v="0"/>
    <x v="0"/>
  </r>
  <r>
    <n v="1058"/>
    <s v="Guillermo"/>
    <s v="Dobson"/>
    <s v="Mr"/>
    <s v="M"/>
    <n v="30"/>
    <s v="Cockerell Road"/>
    <s v="Newton Abbot"/>
    <x v="3"/>
    <x v="271"/>
    <x v="2"/>
    <x v="3"/>
    <n v="83"/>
    <n v="3.49"/>
    <n v="20"/>
    <n v="0.5"/>
    <n v="1660"/>
    <n v="5793.4000000000005"/>
    <n v="4345.05"/>
    <n v="4303.55"/>
    <x v="6"/>
    <n v="1448.3500000000004"/>
    <n v="0.25000000000000006"/>
    <n v="14.95"/>
    <n v="0.05"/>
    <n v="4102.5749999999998"/>
    <x v="2"/>
    <x v="2"/>
  </r>
  <r>
    <n v="1075"/>
    <s v="Juliana"/>
    <s v="Alvarado"/>
    <s v="Mrs"/>
    <s v="F"/>
    <n v="90"/>
    <s v="Coleridge Square"/>
    <s v="Liskeard"/>
    <x v="8"/>
    <x v="272"/>
    <x v="0"/>
    <x v="7"/>
    <n v="105"/>
    <n v="1.89"/>
    <n v="18"/>
    <n v="0.5"/>
    <n v="1890"/>
    <n v="3572.1"/>
    <n v="2679.0749999999998"/>
    <n v="2626.5749999999998"/>
    <x v="13"/>
    <n v="893.02500000000009"/>
    <n v="0.25000000000000006"/>
    <n v="14.95"/>
    <n v="7.0000000000000007E-2"/>
    <n v="2456.6182499999995"/>
    <x v="1"/>
    <x v="1"/>
  </r>
  <r>
    <n v="1079"/>
    <s v="Christian"/>
    <s v="Tipton"/>
    <s v="Mr"/>
    <s v="M"/>
    <n v="60"/>
    <s v="Colindeep Garoadens"/>
    <s v="Bedlington"/>
    <x v="51"/>
    <x v="128"/>
    <x v="0"/>
    <x v="1"/>
    <n v="7"/>
    <n v="2.0099999999999998"/>
    <n v="20"/>
    <n v="0.5"/>
    <n v="140"/>
    <n v="281.39999999999998"/>
    <n v="211.04999999999998"/>
    <n v="207.54999999999998"/>
    <x v="71"/>
    <n v="70.349999999999994"/>
    <n v="0.25"/>
    <n v="14.95"/>
    <n v="0"/>
    <n v="222.49999999999997"/>
    <x v="0"/>
    <x v="0"/>
  </r>
  <r>
    <n v="1080"/>
    <s v="Raguel"/>
    <s v="Vernon"/>
    <s v="Ms"/>
    <s v="F"/>
    <n v="60"/>
    <s v="Collamore Avenue"/>
    <s v="Beverley"/>
    <x v="22"/>
    <x v="273"/>
    <x v="1"/>
    <x v="1"/>
    <n v="43"/>
    <n v="1.89"/>
    <n v="18"/>
    <n v="0.5"/>
    <n v="774"/>
    <n v="1462.86"/>
    <n v="1097.145"/>
    <n v="1075.645"/>
    <x v="28"/>
    <n v="365.71499999999992"/>
    <n v="0.24999999999999997"/>
    <n v="14.95"/>
    <n v="0.03"/>
    <n v="1057.87715"/>
    <x v="1"/>
    <x v="1"/>
  </r>
  <r>
    <n v="1083"/>
    <s v="Enola"/>
    <s v="Poole"/>
    <s v="Miss"/>
    <s v="F"/>
    <n v="30"/>
    <s v="Collington Street"/>
    <s v="Bury"/>
    <x v="21"/>
    <x v="274"/>
    <x v="1"/>
    <x v="6"/>
    <n v="38"/>
    <n v="2.0099999999999998"/>
    <n v="20"/>
    <n v="0.5"/>
    <n v="760"/>
    <n v="1527.6"/>
    <n v="1145.6999999999998"/>
    <n v="1126.6999999999998"/>
    <x v="25"/>
    <n v="381.90000000000009"/>
    <n v="0.25000000000000006"/>
    <n v="14.95"/>
    <n v="0.03"/>
    <n v="1107.4004999999997"/>
    <x v="0"/>
    <x v="0"/>
  </r>
  <r>
    <n v="1085"/>
    <s v="Lonnie"/>
    <s v="Parson"/>
    <s v="Mr"/>
    <s v="M"/>
    <n v="60"/>
    <s v="Collington Street"/>
    <s v="Liskeard"/>
    <x v="8"/>
    <x v="275"/>
    <x v="1"/>
    <x v="6"/>
    <n v="75"/>
    <n v="1.89"/>
    <n v="18"/>
    <n v="0.5"/>
    <n v="1350"/>
    <n v="2551.5"/>
    <n v="1913.625"/>
    <n v="1876.125"/>
    <x v="10"/>
    <n v="637.875"/>
    <n v="0.25"/>
    <n v="14.95"/>
    <n v="0.05"/>
    <n v="1796.52125"/>
    <x v="1"/>
    <x v="1"/>
  </r>
  <r>
    <n v="1086"/>
    <s v="Quinn"/>
    <s v="Sharpe"/>
    <s v="Mr"/>
    <s v="M"/>
    <n v="90"/>
    <s v="Collingtree Road"/>
    <s v="Stratford-Upon-Avon"/>
    <x v="3"/>
    <x v="276"/>
    <x v="0"/>
    <x v="1"/>
    <n v="42"/>
    <n v="3.49"/>
    <n v="20"/>
    <n v="0.5"/>
    <n v="840"/>
    <n v="2931.6000000000004"/>
    <n v="2198.7000000000003"/>
    <n v="2177.7000000000003"/>
    <x v="67"/>
    <n v="732.90000000000009"/>
    <n v="0.25"/>
    <n v="14.95"/>
    <n v="0.03"/>
    <n v="2126.8705"/>
    <x v="2"/>
    <x v="2"/>
  </r>
  <r>
    <n v="1091"/>
    <s v="Lenny"/>
    <s v="Jeffers"/>
    <s v="Mr"/>
    <s v="M"/>
    <n v="30"/>
    <s v="Collinson Street"/>
    <s v="Essex"/>
    <x v="10"/>
    <x v="277"/>
    <x v="2"/>
    <x v="10"/>
    <n v="94"/>
    <n v="2.0099999999999998"/>
    <n v="20"/>
    <n v="0.5"/>
    <n v="1880"/>
    <n v="3778.7999999999997"/>
    <n v="2834.1"/>
    <n v="2787.1"/>
    <x v="77"/>
    <n v="944.69999999999982"/>
    <n v="0.24999999999999997"/>
    <n v="14.95"/>
    <n v="0.05"/>
    <n v="2661.9474999999998"/>
    <x v="0"/>
    <x v="0"/>
  </r>
  <r>
    <n v="1101"/>
    <s v="Dallas"/>
    <s v="Lowry"/>
    <s v="Mr"/>
    <s v="M"/>
    <n v="60"/>
    <s v="Colville Place"/>
    <s v="Ross-Shire"/>
    <x v="3"/>
    <x v="278"/>
    <x v="0"/>
    <x v="8"/>
    <n v="76"/>
    <n v="2.0099999999999998"/>
    <n v="20"/>
    <n v="0.5"/>
    <n v="1520"/>
    <n v="3055.2"/>
    <n v="2291.3999999999996"/>
    <n v="2253.3999999999996"/>
    <x v="97"/>
    <n v="763.80000000000018"/>
    <n v="0.25000000000000006"/>
    <n v="14.95"/>
    <n v="0.05"/>
    <n v="2154.9324999999994"/>
    <x v="0"/>
    <x v="0"/>
  </r>
  <r>
    <n v="1105"/>
    <s v="Ashleigh"/>
    <s v="Bentley"/>
    <s v="Miss"/>
    <s v="F"/>
    <n v="60"/>
    <s v="Colvin Garoadens"/>
    <s v="Sudbury"/>
    <x v="3"/>
    <x v="279"/>
    <x v="2"/>
    <x v="5"/>
    <n v="29"/>
    <n v="2.0099999999999998"/>
    <n v="20"/>
    <n v="0.5"/>
    <n v="580"/>
    <n v="1165.8"/>
    <n v="874.34999999999991"/>
    <n v="859.84999999999991"/>
    <x v="61"/>
    <n v="291.45000000000005"/>
    <n v="0.25000000000000006"/>
    <n v="14.95"/>
    <n v="0.03"/>
    <n v="848.55599999999993"/>
    <x v="0"/>
    <x v="0"/>
  </r>
  <r>
    <n v="1109"/>
    <s v="Lonnie"/>
    <s v="Nadeau"/>
    <s v="Mr"/>
    <s v="M"/>
    <n v="30"/>
    <s v="Comber Gardensove"/>
    <s v="Llangadog"/>
    <x v="8"/>
    <x v="280"/>
    <x v="1"/>
    <x v="8"/>
    <n v="35"/>
    <n v="1.89"/>
    <n v="18"/>
    <n v="0.5"/>
    <n v="630"/>
    <n v="1190.7"/>
    <n v="893.02500000000009"/>
    <n v="875.52500000000009"/>
    <x v="34"/>
    <n v="297.67499999999995"/>
    <n v="0.24999999999999994"/>
    <n v="14.95"/>
    <n v="0.03"/>
    <n v="863.76075000000014"/>
    <x v="1"/>
    <x v="1"/>
  </r>
  <r>
    <n v="1117"/>
    <s v="Devon"/>
    <s v="Salazar"/>
    <s v="Mr"/>
    <s v="M"/>
    <n v="90"/>
    <s v="Conduit Court"/>
    <s v="Westgate-On-Sea"/>
    <x v="3"/>
    <x v="281"/>
    <x v="1"/>
    <x v="7"/>
    <n v="17"/>
    <n v="3.49"/>
    <n v="20"/>
    <n v="0.5"/>
    <n v="340"/>
    <n v="1186.6000000000001"/>
    <n v="889.95"/>
    <n v="881.45"/>
    <x v="92"/>
    <n v="296.65000000000009"/>
    <n v="0.25000000000000006"/>
    <n v="14.95"/>
    <n v="0"/>
    <n v="896.40000000000009"/>
    <x v="2"/>
    <x v="2"/>
  </r>
  <r>
    <n v="1119"/>
    <s v="Ellan"/>
    <s v="Marrero"/>
    <s v="Mrs"/>
    <s v="F"/>
    <n v="60"/>
    <s v="Conington Road"/>
    <s v="Lutterworth"/>
    <x v="3"/>
    <x v="274"/>
    <x v="1"/>
    <x v="6"/>
    <n v="50"/>
    <n v="2.0099999999999998"/>
    <n v="20"/>
    <n v="0.5"/>
    <n v="1000"/>
    <n v="2009.9999999999998"/>
    <n v="1507.4999999999998"/>
    <n v="1482.4999999999998"/>
    <x v="42"/>
    <n v="502.5"/>
    <n v="0.25000000000000006"/>
    <n v="14.95"/>
    <n v="0.03"/>
    <n v="1452.5264999999997"/>
    <x v="0"/>
    <x v="0"/>
  </r>
  <r>
    <n v="1122"/>
    <s v="Mark"/>
    <s v="Arias"/>
    <s v="Miss"/>
    <s v="F"/>
    <n v="60"/>
    <s v="Constable Crescent"/>
    <s v="Yateley"/>
    <x v="3"/>
    <x v="282"/>
    <x v="0"/>
    <x v="5"/>
    <n v="60"/>
    <n v="2.0099999999999998"/>
    <n v="20"/>
    <n v="0.5"/>
    <n v="1200"/>
    <n v="2411.9999999999995"/>
    <n v="1808.9999999999995"/>
    <n v="1778.9999999999995"/>
    <x v="80"/>
    <n v="603"/>
    <n v="0.25000000000000006"/>
    <n v="14.95"/>
    <n v="0.05"/>
    <n v="1704.2524999999996"/>
    <x v="0"/>
    <x v="0"/>
  </r>
  <r>
    <n v="1123"/>
    <s v="Lela"/>
    <s v="Wilkes"/>
    <s v="Prof"/>
    <s v="F"/>
    <n v="90"/>
    <s v="Content Street"/>
    <s v="Bedale"/>
    <x v="46"/>
    <x v="283"/>
    <x v="2"/>
    <x v="6"/>
    <n v="26"/>
    <n v="1.89"/>
    <n v="18"/>
    <n v="0.5"/>
    <n v="468"/>
    <n v="884.52"/>
    <n v="663.39"/>
    <n v="650.39"/>
    <x v="29"/>
    <n v="221.13"/>
    <n v="0.25"/>
    <n v="14.95"/>
    <n v="0.03"/>
    <n v="645.37980000000005"/>
    <x v="1"/>
    <x v="1"/>
  </r>
  <r>
    <n v="1124"/>
    <s v="Graig"/>
    <s v="Clement"/>
    <s v="Mr"/>
    <s v="M"/>
    <n v="90"/>
    <s v="Cook  "/>
    <s v="Dawlish"/>
    <x v="7"/>
    <x v="284"/>
    <x v="1"/>
    <x v="7"/>
    <n v="70"/>
    <n v="1.89"/>
    <n v="18"/>
    <n v="0.5"/>
    <n v="1260"/>
    <n v="2381.4"/>
    <n v="1786.0500000000002"/>
    <n v="1751.0500000000002"/>
    <x v="52"/>
    <n v="595.34999999999991"/>
    <n v="0.24999999999999994"/>
    <n v="14.95"/>
    <n v="0.05"/>
    <n v="1677.7"/>
    <x v="1"/>
    <x v="1"/>
  </r>
  <r>
    <n v="1126"/>
    <s v="Kenda"/>
    <s v="Duffy"/>
    <s v="Mrs"/>
    <s v="F"/>
    <n v="90"/>
    <s v="Cooks Gardensound"/>
    <s v="Kirkliston"/>
    <x v="14"/>
    <x v="285"/>
    <x v="2"/>
    <x v="6"/>
    <n v="13"/>
    <n v="1.89"/>
    <n v="18"/>
    <n v="0.5"/>
    <n v="234"/>
    <n v="442.26"/>
    <n v="331.69499999999999"/>
    <n v="325.19499999999999"/>
    <x v="1"/>
    <n v="110.565"/>
    <n v="0.25"/>
    <n v="14.95"/>
    <n v="0"/>
    <n v="340.14499999999998"/>
    <x v="1"/>
    <x v="1"/>
  </r>
  <r>
    <n v="1127"/>
    <s v="Myles"/>
    <s v="Goodson"/>
    <s v="Mr"/>
    <s v="M"/>
    <n v="60"/>
    <s v="Coolgaroadie Avenue"/>
    <s v="Crowborough"/>
    <x v="11"/>
    <x v="286"/>
    <x v="2"/>
    <x v="10"/>
    <n v="13"/>
    <n v="2.0099999999999998"/>
    <n v="20"/>
    <n v="0.5"/>
    <n v="260"/>
    <n v="522.59999999999991"/>
    <n v="391.94999999999993"/>
    <n v="385.44999999999993"/>
    <x v="1"/>
    <n v="130.64999999999998"/>
    <n v="0.25"/>
    <n v="14.95"/>
    <n v="0"/>
    <n v="400.39999999999992"/>
    <x v="0"/>
    <x v="0"/>
  </r>
  <r>
    <n v="1135"/>
    <s v="Jonathan"/>
    <s v="Schafer"/>
    <s v="Mr"/>
    <s v="M"/>
    <n v="60"/>
    <s v="Copper Close"/>
    <s v="Ashford"/>
    <x v="52"/>
    <x v="287"/>
    <x v="2"/>
    <x v="1"/>
    <n v="29"/>
    <n v="1.89"/>
    <n v="18"/>
    <n v="0.5"/>
    <n v="522"/>
    <n v="986.57999999999993"/>
    <n v="739.93499999999995"/>
    <n v="725.43499999999995"/>
    <x v="61"/>
    <n v="246.64499999999998"/>
    <n v="0.25"/>
    <n v="14.95"/>
    <n v="0.03"/>
    <n v="718.17345"/>
    <x v="1"/>
    <x v="1"/>
  </r>
  <r>
    <n v="1137"/>
    <s v="Charita"/>
    <s v="Cuevas"/>
    <s v="Miss"/>
    <s v="F"/>
    <n v="60"/>
    <s v="Copperbeech Close"/>
    <s v="Colchester"/>
    <x v="13"/>
    <x v="288"/>
    <x v="0"/>
    <x v="10"/>
    <n v="32"/>
    <n v="1.89"/>
    <n v="18"/>
    <n v="0.5"/>
    <n v="576"/>
    <n v="1088.6399999999999"/>
    <n v="816.4799999999999"/>
    <n v="800.4799999999999"/>
    <x v="21"/>
    <n v="272.15999999999997"/>
    <n v="0.25"/>
    <n v="14.95"/>
    <n v="0.03"/>
    <n v="790.96709999999996"/>
    <x v="1"/>
    <x v="1"/>
  </r>
  <r>
    <n v="1139"/>
    <s v="Luciano"/>
    <s v="Guidry"/>
    <s v="Mr"/>
    <s v="M"/>
    <n v="90"/>
    <s v="Coppice Row"/>
    <s v="Alloa"/>
    <x v="53"/>
    <x v="289"/>
    <x v="1"/>
    <x v="0"/>
    <n v="34"/>
    <n v="3.49"/>
    <n v="20"/>
    <n v="0.5"/>
    <n v="680"/>
    <n v="2373.2000000000003"/>
    <n v="1779.9"/>
    <n v="1762.9"/>
    <x v="81"/>
    <n v="593.30000000000018"/>
    <n v="0.25000000000000006"/>
    <n v="14.95"/>
    <n v="0.03"/>
    <n v="1724.5145"/>
    <x v="2"/>
    <x v="2"/>
  </r>
  <r>
    <n v="1153"/>
    <s v="Esmeralda"/>
    <s v="Whalen"/>
    <s v="Miss"/>
    <s v="F"/>
    <n v="90"/>
    <s v="Cornick Street"/>
    <s v="Liskeard"/>
    <x v="8"/>
    <x v="290"/>
    <x v="2"/>
    <x v="0"/>
    <n v="92"/>
    <n v="2.0099999999999998"/>
    <n v="20"/>
    <n v="0.5"/>
    <n v="1840"/>
    <n v="3698.3999999999996"/>
    <n v="2773.7999999999997"/>
    <n v="2727.7999999999997"/>
    <x v="69"/>
    <n v="924.59999999999991"/>
    <n v="0.25"/>
    <n v="14.95"/>
    <n v="0.05"/>
    <n v="2605.6124999999993"/>
    <x v="0"/>
    <x v="0"/>
  </r>
  <r>
    <n v="1156"/>
    <s v="Vonnie"/>
    <s v="Carey"/>
    <s v="Miss"/>
    <s v="F"/>
    <n v="60"/>
    <s v="Cornwell Terrace"/>
    <s v="Watlington"/>
    <x v="3"/>
    <x v="291"/>
    <x v="0"/>
    <x v="10"/>
    <n v="34"/>
    <n v="3.49"/>
    <n v="20"/>
    <n v="0.5"/>
    <n v="680"/>
    <n v="2373.2000000000003"/>
    <n v="1779.9"/>
    <n v="1762.9"/>
    <x v="81"/>
    <n v="593.30000000000018"/>
    <n v="0.25000000000000006"/>
    <n v="14.95"/>
    <n v="0.03"/>
    <n v="1724.5145"/>
    <x v="2"/>
    <x v="2"/>
  </r>
  <r>
    <n v="1157"/>
    <s v="Gene"/>
    <s v="Boykin"/>
    <s v="Mr"/>
    <s v="M"/>
    <n v="30"/>
    <s v="Cornwell Terrace"/>
    <s v="Yeovil"/>
    <x v="3"/>
    <x v="292"/>
    <x v="2"/>
    <x v="11"/>
    <n v="27"/>
    <n v="2.0099999999999998"/>
    <n v="20"/>
    <n v="0.5"/>
    <n v="540"/>
    <n v="1085.3999999999999"/>
    <n v="814.05"/>
    <n v="800.55"/>
    <x v="72"/>
    <n v="271.34999999999991"/>
    <n v="0.24999999999999994"/>
    <n v="14.95"/>
    <n v="0.03"/>
    <n v="791.03499999999997"/>
    <x v="0"/>
    <x v="0"/>
  </r>
  <r>
    <n v="1158"/>
    <s v="Ricardo"/>
    <s v="Lockwood"/>
    <s v="Mr"/>
    <s v="M"/>
    <n v="90"/>
    <s v="Corrance Road"/>
    <s v="Westhill"/>
    <x v="3"/>
    <x v="293"/>
    <x v="2"/>
    <x v="6"/>
    <n v="49"/>
    <n v="1.89"/>
    <n v="18"/>
    <n v="0.5"/>
    <n v="882"/>
    <n v="1666.98"/>
    <n v="1250.2350000000001"/>
    <n v="1225.7350000000001"/>
    <x v="5"/>
    <n v="416.74499999999989"/>
    <n v="0.24999999999999994"/>
    <n v="14.95"/>
    <n v="0.03"/>
    <n v="1203.4644500000002"/>
    <x v="1"/>
    <x v="1"/>
  </r>
  <r>
    <n v="1163"/>
    <s v="Jenna"/>
    <s v="Galloway"/>
    <s v="Mrs"/>
    <s v="F"/>
    <n v="90"/>
    <s v="Cosgrove Close"/>
    <s v="Neath"/>
    <x v="3"/>
    <x v="294"/>
    <x v="0"/>
    <x v="11"/>
    <n v="29"/>
    <n v="2.0099999999999998"/>
    <n v="20"/>
    <n v="0.5"/>
    <n v="580"/>
    <n v="1165.8"/>
    <n v="874.34999999999991"/>
    <n v="859.84999999999991"/>
    <x v="61"/>
    <n v="291.45000000000005"/>
    <n v="0.25000000000000006"/>
    <n v="14.95"/>
    <n v="0.03"/>
    <n v="848.55599999999993"/>
    <x v="0"/>
    <x v="0"/>
  </r>
  <r>
    <n v="1164"/>
    <s v="Roy"/>
    <s v="Cordova"/>
    <s v="Mr"/>
    <s v="M"/>
    <n v="60"/>
    <s v="Cossall Walk"/>
    <s v="Newcastleton"/>
    <x v="3"/>
    <x v="295"/>
    <x v="2"/>
    <x v="10"/>
    <n v="18"/>
    <n v="3.49"/>
    <n v="20"/>
    <n v="0.5"/>
    <n v="360"/>
    <n v="1256.4000000000001"/>
    <n v="942.30000000000007"/>
    <n v="933.30000000000007"/>
    <x v="9"/>
    <n v="314.10000000000002"/>
    <n v="0.25"/>
    <n v="14.95"/>
    <n v="0"/>
    <n v="948.25000000000011"/>
    <x v="2"/>
    <x v="2"/>
  </r>
  <r>
    <n v="1166"/>
    <s v="Benny"/>
    <s v="Cross"/>
    <s v="Mr"/>
    <s v="M"/>
    <n v="60"/>
    <s v="Cotforoad Place"/>
    <s v="Bedford"/>
    <x v="46"/>
    <x v="296"/>
    <x v="1"/>
    <x v="5"/>
    <n v="23"/>
    <n v="1.89"/>
    <n v="18"/>
    <n v="0.5"/>
    <n v="414"/>
    <n v="782.45999999999992"/>
    <n v="586.84499999999991"/>
    <n v="575.34499999999991"/>
    <x v="86"/>
    <n v="195.61500000000001"/>
    <n v="0.25000000000000006"/>
    <n v="14.95"/>
    <n v="0.03"/>
    <n v="572.58614999999998"/>
    <x v="1"/>
    <x v="1"/>
  </r>
  <r>
    <n v="1167"/>
    <s v="Ayako"/>
    <s v="Flynn"/>
    <s v="Miss"/>
    <s v="F"/>
    <n v="30"/>
    <s v="Cotherstone Road"/>
    <s v="Shifnal"/>
    <x v="3"/>
    <x v="291"/>
    <x v="0"/>
    <x v="10"/>
    <n v="3"/>
    <n v="2.0099999999999998"/>
    <n v="20"/>
    <n v="0.5"/>
    <n v="60"/>
    <n v="120.6"/>
    <n v="90.449999999999989"/>
    <n v="88.949999999999989"/>
    <x v="78"/>
    <n v="30.150000000000006"/>
    <n v="0.25000000000000006"/>
    <n v="14.95"/>
    <n v="0"/>
    <n v="103.89999999999999"/>
    <x v="0"/>
    <x v="0"/>
  </r>
  <r>
    <n v="1174"/>
    <s v="Zita"/>
    <s v="Albright"/>
    <s v="Mrs"/>
    <s v="F"/>
    <n v="90"/>
    <s v="Cottage Hospital"/>
    <s v="Okehampton"/>
    <x v="3"/>
    <x v="297"/>
    <x v="0"/>
    <x v="11"/>
    <n v="81"/>
    <n v="2.0099999999999998"/>
    <n v="20"/>
    <n v="0.5"/>
    <n v="1620"/>
    <n v="3256.2"/>
    <n v="2442.1499999999996"/>
    <n v="2401.6499999999996"/>
    <x v="24"/>
    <n v="814.05000000000018"/>
    <n v="0.25000000000000006"/>
    <n v="14.95"/>
    <n v="0.05"/>
    <n v="2295.7699999999995"/>
    <x v="0"/>
    <x v="0"/>
  </r>
  <r>
    <n v="1179"/>
    <s v="Willow"/>
    <s v="Hammond"/>
    <s v="Mrs"/>
    <s v="F"/>
    <n v="90"/>
    <s v="Cotts Close"/>
    <s v="Dalkeith"/>
    <x v="7"/>
    <x v="298"/>
    <x v="0"/>
    <x v="9"/>
    <n v="99"/>
    <n v="2.0099999999999998"/>
    <n v="20"/>
    <n v="0.5"/>
    <n v="1980"/>
    <n v="3979.7999999999997"/>
    <n v="2984.85"/>
    <n v="2935.35"/>
    <x v="53"/>
    <n v="994.94999999999982"/>
    <n v="0.24999999999999997"/>
    <n v="14.95"/>
    <n v="0.05"/>
    <n v="2802.7849999999994"/>
    <x v="0"/>
    <x v="0"/>
  </r>
  <r>
    <n v="1180"/>
    <s v="Wilfred"/>
    <s v="Hurd"/>
    <s v="Mr"/>
    <s v="M"/>
    <n v="60"/>
    <s v="Cotts Close"/>
    <s v="Stourbridge"/>
    <x v="3"/>
    <x v="53"/>
    <x v="2"/>
    <x v="6"/>
    <n v="19"/>
    <n v="2.0099999999999998"/>
    <n v="20"/>
    <n v="0.5"/>
    <n v="380"/>
    <n v="763.8"/>
    <n v="572.84999999999991"/>
    <n v="563.34999999999991"/>
    <x v="18"/>
    <n v="190.95000000000005"/>
    <n v="0.25000000000000006"/>
    <n v="14.95"/>
    <n v="0"/>
    <n v="578.29999999999995"/>
    <x v="0"/>
    <x v="0"/>
  </r>
  <r>
    <n v="1187"/>
    <s v="Cherrie"/>
    <s v="Staley"/>
    <s v="Mrs"/>
    <s v="F"/>
    <n v="60"/>
    <s v="Court"/>
    <s v="Queenborough"/>
    <x v="3"/>
    <x v="299"/>
    <x v="2"/>
    <x v="8"/>
    <n v="2"/>
    <n v="2.0099999999999998"/>
    <n v="20"/>
    <n v="0.5"/>
    <n v="40"/>
    <n v="80.399999999999991"/>
    <n v="60.3"/>
    <n v="59.3"/>
    <x v="41"/>
    <n v="20.099999999999994"/>
    <n v="0.24999999999999994"/>
    <n v="14.95"/>
    <n v="0"/>
    <n v="74.25"/>
    <x v="0"/>
    <x v="0"/>
  </r>
  <r>
    <n v="1188"/>
    <s v="Orpha"/>
    <s v="West"/>
    <s v="Ms"/>
    <s v="F"/>
    <n v="60"/>
    <s v="Court View"/>
    <s v="Leiston"/>
    <x v="8"/>
    <x v="38"/>
    <x v="0"/>
    <x v="5"/>
    <n v="4"/>
    <n v="3.49"/>
    <n v="20"/>
    <n v="0.5"/>
    <n v="80"/>
    <n v="279.20000000000005"/>
    <n v="209.40000000000003"/>
    <n v="207.40000000000003"/>
    <x v="87"/>
    <n v="69.800000000000011"/>
    <n v="0.25"/>
    <n v="14.95"/>
    <n v="0"/>
    <n v="222.35000000000002"/>
    <x v="2"/>
    <x v="2"/>
  </r>
  <r>
    <n v="1189"/>
    <s v="Akiko"/>
    <s v="Huddleston"/>
    <s v="Miss"/>
    <s v="F"/>
    <n v="60"/>
    <s v="Court Way"/>
    <s v="Accrington"/>
    <x v="36"/>
    <x v="300"/>
    <x v="0"/>
    <x v="11"/>
    <n v="20"/>
    <n v="2.0099999999999998"/>
    <n v="20"/>
    <n v="0.5"/>
    <n v="400"/>
    <n v="803.99999999999989"/>
    <n v="602.99999999999989"/>
    <n v="592.99999999999989"/>
    <x v="55"/>
    <n v="201"/>
    <n v="0.25000000000000006"/>
    <n v="14.95"/>
    <n v="0"/>
    <n v="607.94999999999993"/>
    <x v="0"/>
    <x v="0"/>
  </r>
  <r>
    <n v="1191"/>
    <s v="Ramiro"/>
    <s v="Jacobs"/>
    <s v="Rev"/>
    <s v="M"/>
    <n v="60"/>
    <s v="Courtauld Close"/>
    <s v="South Brent"/>
    <x v="3"/>
    <x v="180"/>
    <x v="1"/>
    <x v="7"/>
    <n v="38"/>
    <n v="2.0099999999999998"/>
    <n v="20"/>
    <n v="0.5"/>
    <n v="760"/>
    <n v="1527.6"/>
    <n v="1145.6999999999998"/>
    <n v="1126.6999999999998"/>
    <x v="25"/>
    <n v="381.90000000000009"/>
    <n v="0.25000000000000006"/>
    <n v="14.95"/>
    <n v="0.03"/>
    <n v="1107.4004999999997"/>
    <x v="0"/>
    <x v="0"/>
  </r>
  <r>
    <n v="1192"/>
    <s v="Arlen"/>
    <s v="Keenan"/>
    <s v="Mr"/>
    <s v="M"/>
    <n v="90"/>
    <s v="Courtenay Street"/>
    <s v="Clackmannan"/>
    <x v="13"/>
    <x v="301"/>
    <x v="0"/>
    <x v="3"/>
    <n v="97"/>
    <n v="2.0099999999999998"/>
    <n v="20"/>
    <n v="0.5"/>
    <n v="1940"/>
    <n v="3899.3999999999996"/>
    <n v="2924.5499999999997"/>
    <n v="2876.0499999999997"/>
    <x v="30"/>
    <n v="974.84999999999991"/>
    <n v="0.25"/>
    <n v="14.95"/>
    <n v="0.05"/>
    <n v="2746.4499999999994"/>
    <x v="0"/>
    <x v="0"/>
  </r>
  <r>
    <n v="1198"/>
    <s v="Darron"/>
    <s v="Rivas"/>
    <s v="Mr"/>
    <s v="M"/>
    <n v="30"/>
    <s v="Courtney Road"/>
    <s v="Welshpool"/>
    <x v="3"/>
    <x v="300"/>
    <x v="0"/>
    <x v="11"/>
    <n v="60"/>
    <n v="2.0099999999999998"/>
    <n v="20"/>
    <n v="0.5"/>
    <n v="1200"/>
    <n v="2411.9999999999995"/>
    <n v="1808.9999999999995"/>
    <n v="1778.9999999999995"/>
    <x v="80"/>
    <n v="603"/>
    <n v="0.25000000000000006"/>
    <n v="14.95"/>
    <n v="0.05"/>
    <n v="1704.2524999999996"/>
    <x v="0"/>
    <x v="0"/>
  </r>
  <r>
    <n v="1199"/>
    <s v="Bert"/>
    <s v="Velazquez"/>
    <s v="Mr"/>
    <s v="M"/>
    <n v="90"/>
    <s v="Coveroadale Road"/>
    <s v="Oxted"/>
    <x v="3"/>
    <x v="26"/>
    <x v="2"/>
    <x v="10"/>
    <n v="20"/>
    <n v="3.49"/>
    <n v="20"/>
    <n v="0.5"/>
    <n v="400"/>
    <n v="1396"/>
    <n v="1047"/>
    <n v="1037"/>
    <x v="55"/>
    <n v="349"/>
    <n v="0.25"/>
    <n v="14.95"/>
    <n v="0"/>
    <n v="1051.95"/>
    <x v="2"/>
    <x v="2"/>
  </r>
  <r>
    <n v="1203"/>
    <s v="Kimberlie"/>
    <s v="Burroughs"/>
    <s v="Miss"/>
    <s v="F"/>
    <n v="60"/>
    <s v="Cox'S Quay"/>
    <s v="Aldeburgh"/>
    <x v="54"/>
    <x v="302"/>
    <x v="1"/>
    <x v="9"/>
    <n v="78"/>
    <n v="1.89"/>
    <n v="18"/>
    <n v="0.5"/>
    <n v="1404"/>
    <n v="2653.56"/>
    <n v="1990.17"/>
    <n v="1951.17"/>
    <x v="96"/>
    <n v="663.38999999999987"/>
    <n v="0.24999999999999994"/>
    <n v="14.95"/>
    <n v="0.05"/>
    <n v="1867.8140000000001"/>
    <x v="1"/>
    <x v="1"/>
  </r>
  <r>
    <n v="1204"/>
    <s v="Sherril"/>
    <s v="Bird"/>
    <s v="Miss"/>
    <s v="F"/>
    <n v="30"/>
    <s v="Coxson Way"/>
    <s v="Cleator"/>
    <x v="13"/>
    <x v="303"/>
    <x v="2"/>
    <x v="10"/>
    <n v="23"/>
    <n v="1.89"/>
    <n v="18"/>
    <n v="0.5"/>
    <n v="414"/>
    <n v="782.45999999999992"/>
    <n v="586.84499999999991"/>
    <n v="575.34499999999991"/>
    <x v="86"/>
    <n v="195.61500000000001"/>
    <n v="0.25000000000000006"/>
    <n v="14.95"/>
    <n v="0.03"/>
    <n v="572.58614999999998"/>
    <x v="1"/>
    <x v="1"/>
  </r>
  <r>
    <n v="1207"/>
    <s v="Retta"/>
    <s v="Blevins"/>
    <s v="Miss"/>
    <s v="F"/>
    <n v="30"/>
    <s v="Crafton Place"/>
    <s v="Pentre"/>
    <x v="3"/>
    <x v="304"/>
    <x v="1"/>
    <x v="10"/>
    <n v="72"/>
    <n v="1.89"/>
    <n v="18"/>
    <n v="0.5"/>
    <n v="1296"/>
    <n v="2449.44"/>
    <n v="1837.08"/>
    <n v="1801.08"/>
    <x v="91"/>
    <n v="612.36000000000013"/>
    <n v="0.25000000000000006"/>
    <n v="14.95"/>
    <n v="0.05"/>
    <n v="1725.2284999999999"/>
    <x v="1"/>
    <x v="1"/>
  </r>
  <r>
    <n v="1214"/>
    <s v="Keven"/>
    <s v="Cisneros"/>
    <s v="Mr"/>
    <s v="M"/>
    <n v="90"/>
    <s v="Cranforoad Close"/>
    <s v="Westbury"/>
    <x v="3"/>
    <x v="305"/>
    <x v="0"/>
    <x v="6"/>
    <n v="31"/>
    <n v="1.89"/>
    <n v="18"/>
    <n v="0.5"/>
    <n v="558"/>
    <n v="1054.6199999999999"/>
    <n v="790.96499999999992"/>
    <n v="775.46499999999992"/>
    <x v="43"/>
    <n v="263.65499999999997"/>
    <n v="0.25"/>
    <n v="14.95"/>
    <n v="0.03"/>
    <n v="766.70254999999997"/>
    <x v="1"/>
    <x v="1"/>
  </r>
  <r>
    <n v="1219"/>
    <s v="Helaine"/>
    <s v="Crane"/>
    <s v="Dr"/>
    <s v="F"/>
    <n v="30"/>
    <s v="Craven Mews"/>
    <s v="Middlesbrough"/>
    <x v="3"/>
    <x v="306"/>
    <x v="1"/>
    <x v="10"/>
    <n v="75"/>
    <n v="3.49"/>
    <n v="20"/>
    <n v="0.5"/>
    <n v="1500"/>
    <n v="5235"/>
    <n v="3926.25"/>
    <n v="3888.75"/>
    <x v="10"/>
    <n v="1308.75"/>
    <n v="0.25"/>
    <n v="14.95"/>
    <n v="0.05"/>
    <n v="3708.5149999999999"/>
    <x v="2"/>
    <x v="2"/>
  </r>
  <r>
    <n v="1220"/>
    <s v="Nicolas"/>
    <s v="Park"/>
    <s v="Mr"/>
    <s v="M"/>
    <n v="60"/>
    <s v="Craven Terrace"/>
    <s v="Auchterarder"/>
    <x v="18"/>
    <x v="307"/>
    <x v="0"/>
    <x v="8"/>
    <n v="68"/>
    <n v="1.89"/>
    <n v="18"/>
    <n v="0.5"/>
    <n v="1224"/>
    <n v="2313.3599999999997"/>
    <n v="1735.0199999999998"/>
    <n v="1701.0199999999998"/>
    <x v="66"/>
    <n v="578.33999999999992"/>
    <n v="0.25"/>
    <n v="14.95"/>
    <n v="0.05"/>
    <n v="1630.1714999999997"/>
    <x v="1"/>
    <x v="1"/>
  </r>
  <r>
    <n v="1222"/>
    <s v="Carlos"/>
    <s v="Meyers"/>
    <s v="Mr"/>
    <s v="M"/>
    <n v="90"/>
    <s v="Crawforoad Place"/>
    <s v="Llanfairfechan"/>
    <x v="8"/>
    <x v="308"/>
    <x v="2"/>
    <x v="4"/>
    <n v="14"/>
    <n v="2.0099999999999998"/>
    <n v="20"/>
    <n v="0.5"/>
    <n v="280"/>
    <n v="562.79999999999995"/>
    <n v="422.09999999999997"/>
    <n v="415.09999999999997"/>
    <x v="11"/>
    <n v="140.69999999999999"/>
    <n v="0.25"/>
    <n v="14.95"/>
    <n v="0"/>
    <n v="430.04999999999995"/>
    <x v="0"/>
    <x v="0"/>
  </r>
  <r>
    <n v="1230"/>
    <s v="Luella"/>
    <s v="Erwin"/>
    <s v="Miss"/>
    <s v="F"/>
    <n v="60"/>
    <s v="Crewe Place"/>
    <s v="Leyburn"/>
    <x v="8"/>
    <x v="280"/>
    <x v="1"/>
    <x v="8"/>
    <n v="30"/>
    <n v="3.49"/>
    <n v="20"/>
    <n v="0.5"/>
    <n v="600"/>
    <n v="2094"/>
    <n v="1570.5"/>
    <n v="1555.5"/>
    <x v="14"/>
    <n v="523.5"/>
    <n v="0.25"/>
    <n v="14.95"/>
    <n v="0.03"/>
    <n v="1523.3365000000001"/>
    <x v="2"/>
    <x v="2"/>
  </r>
  <r>
    <n v="1232"/>
    <s v="Logan"/>
    <s v="Herndon"/>
    <s v="Mr"/>
    <s v="M"/>
    <n v="90"/>
    <s v="Cricket Row"/>
    <s v="Carmarthen"/>
    <x v="6"/>
    <x v="309"/>
    <x v="0"/>
    <x v="6"/>
    <n v="105"/>
    <n v="2.0099999999999998"/>
    <n v="20"/>
    <n v="0.5"/>
    <n v="2100"/>
    <n v="4221"/>
    <n v="3165.75"/>
    <n v="3113.25"/>
    <x v="13"/>
    <n v="1055.25"/>
    <n v="0.25"/>
    <n v="14.95"/>
    <n v="7.0000000000000007E-2"/>
    <n v="2909.2259999999997"/>
    <x v="0"/>
    <x v="0"/>
  </r>
  <r>
    <n v="1235"/>
    <s v="Hiram"/>
    <s v="Rowland"/>
    <s v="Mr"/>
    <s v="M"/>
    <n v="90"/>
    <s v="Cricklade Avenue"/>
    <s v="Llanbedrgoch"/>
    <x v="8"/>
    <x v="310"/>
    <x v="2"/>
    <x v="3"/>
    <n v="80"/>
    <n v="3.49"/>
    <n v="20"/>
    <n v="0.5"/>
    <n v="1600"/>
    <n v="5584"/>
    <n v="4188"/>
    <n v="4148"/>
    <x v="22"/>
    <n v="1396"/>
    <n v="0.25"/>
    <n v="14.95"/>
    <n v="0.05"/>
    <n v="3954.8024999999998"/>
    <x v="2"/>
    <x v="2"/>
  </r>
  <r>
    <n v="1236"/>
    <s v="Petrina"/>
    <s v="Keys"/>
    <s v="Dr"/>
    <s v="F"/>
    <n v="30"/>
    <s v="Cringle Street"/>
    <s v="Stevenage"/>
    <x v="3"/>
    <x v="311"/>
    <x v="1"/>
    <x v="11"/>
    <n v="8"/>
    <n v="3.49"/>
    <n v="20"/>
    <n v="0.5"/>
    <n v="160"/>
    <n v="558.40000000000009"/>
    <n v="418.80000000000007"/>
    <n v="414.80000000000007"/>
    <x v="56"/>
    <n v="139.60000000000002"/>
    <n v="0.25"/>
    <n v="14.95"/>
    <n v="0"/>
    <n v="429.75000000000006"/>
    <x v="2"/>
    <x v="2"/>
  </r>
  <r>
    <n v="1249"/>
    <s v="Donnie"/>
    <s v="Herrington"/>
    <s v="Mr"/>
    <s v="M"/>
    <n v="30"/>
    <s v="Crossness Lane"/>
    <s v="Isle Of Rum"/>
    <x v="14"/>
    <x v="312"/>
    <x v="1"/>
    <x v="1"/>
    <n v="75"/>
    <n v="3.49"/>
    <n v="20"/>
    <n v="0.5"/>
    <n v="1500"/>
    <n v="5235"/>
    <n v="3926.25"/>
    <n v="3888.75"/>
    <x v="10"/>
    <n v="1308.75"/>
    <n v="0.25"/>
    <n v="14.95"/>
    <n v="0.05"/>
    <n v="3708.5149999999999"/>
    <x v="2"/>
    <x v="2"/>
  </r>
  <r>
    <n v="1257"/>
    <s v="Carmelia"/>
    <s v="Womack"/>
    <s v="Ms"/>
    <s v="F"/>
    <n v="90"/>
    <s v="Crown Square"/>
    <s v="Penmaenmawr"/>
    <x v="3"/>
    <x v="235"/>
    <x v="0"/>
    <x v="9"/>
    <n v="36"/>
    <n v="1.89"/>
    <n v="18"/>
    <n v="0.5"/>
    <n v="648"/>
    <n v="1224.72"/>
    <n v="918.54"/>
    <n v="900.54"/>
    <x v="40"/>
    <n v="306.18000000000006"/>
    <n v="0.25000000000000006"/>
    <n v="14.95"/>
    <n v="0.03"/>
    <n v="888.02530000000002"/>
    <x v="1"/>
    <x v="1"/>
  </r>
  <r>
    <n v="1258"/>
    <s v="Jonas"/>
    <s v="Hargrove"/>
    <s v="Mr"/>
    <s v="M"/>
    <n v="90"/>
    <s v="Crown Terrace"/>
    <s v="Taunton"/>
    <x v="3"/>
    <x v="313"/>
    <x v="2"/>
    <x v="0"/>
    <n v="54"/>
    <n v="3.49"/>
    <n v="20"/>
    <n v="0.5"/>
    <n v="1080"/>
    <n v="3769.2000000000003"/>
    <n v="2826.9"/>
    <n v="2799.9"/>
    <x v="49"/>
    <n v="942.30000000000018"/>
    <n v="0.25000000000000006"/>
    <n v="14.95"/>
    <n v="0.05"/>
    <n v="2674.1074999999996"/>
    <x v="2"/>
    <x v="2"/>
  </r>
  <r>
    <n v="1259"/>
    <s v="Nicky"/>
    <s v="Greenberg"/>
    <s v="Mr"/>
    <s v="M"/>
    <n v="30"/>
    <s v="Crows Court"/>
    <s v="Isle Of Iona"/>
    <x v="14"/>
    <x v="314"/>
    <x v="1"/>
    <x v="2"/>
    <n v="38"/>
    <n v="3.49"/>
    <n v="20"/>
    <n v="0.5"/>
    <n v="760"/>
    <n v="2652.4"/>
    <n v="1989.3000000000002"/>
    <n v="1970.3000000000002"/>
    <x v="25"/>
    <n v="663.09999999999991"/>
    <n v="0.24999999999999994"/>
    <n v="14.95"/>
    <n v="0.03"/>
    <n v="1925.6925000000001"/>
    <x v="2"/>
    <x v="2"/>
  </r>
  <r>
    <n v="1265"/>
    <s v="Leland"/>
    <s v="Daley"/>
    <s v="Mr"/>
    <s v="M"/>
    <n v="90"/>
    <s v="Croydon Road"/>
    <s v="Jedburgh"/>
    <x v="14"/>
    <x v="315"/>
    <x v="0"/>
    <x v="7"/>
    <n v="77"/>
    <n v="3.49"/>
    <n v="20"/>
    <n v="0.5"/>
    <n v="1540"/>
    <n v="5374.6"/>
    <n v="4030.9500000000003"/>
    <n v="3992.4500000000003"/>
    <x v="90"/>
    <n v="1343.65"/>
    <n v="0.25"/>
    <n v="14.95"/>
    <n v="0.05"/>
    <n v="3807.0299999999997"/>
    <x v="2"/>
    <x v="2"/>
  </r>
  <r>
    <n v="1269"/>
    <s v="Sanora"/>
    <s v="Irvin"/>
    <s v="Miss"/>
    <s v="F"/>
    <n v="30"/>
    <s v="Cullum Street"/>
    <s v="Staffordshire"/>
    <x v="3"/>
    <x v="271"/>
    <x v="2"/>
    <x v="3"/>
    <n v="91"/>
    <n v="2.0099999999999998"/>
    <n v="20"/>
    <n v="0.5"/>
    <n v="1820"/>
    <n v="3658.2"/>
    <n v="2743.6499999999996"/>
    <n v="2698.1499999999996"/>
    <x v="98"/>
    <n v="914.55000000000018"/>
    <n v="0.25000000000000006"/>
    <n v="14.95"/>
    <n v="0.05"/>
    <n v="2577.4449999999993"/>
    <x v="0"/>
    <x v="0"/>
  </r>
  <r>
    <n v="1273"/>
    <s v="Deon"/>
    <s v="Davis"/>
    <s v="Mr"/>
    <s v="M"/>
    <n v="30"/>
    <s v="Cumberland Park"/>
    <s v="Alton"/>
    <x v="55"/>
    <x v="316"/>
    <x v="2"/>
    <x v="0"/>
    <n v="18"/>
    <n v="3.49"/>
    <n v="20"/>
    <n v="0.5"/>
    <n v="360"/>
    <n v="1256.4000000000001"/>
    <n v="942.30000000000007"/>
    <n v="933.30000000000007"/>
    <x v="9"/>
    <n v="314.10000000000002"/>
    <n v="0.25"/>
    <n v="14.95"/>
    <n v="0"/>
    <n v="948.25000000000011"/>
    <x v="2"/>
    <x v="2"/>
  </r>
  <r>
    <n v="1278"/>
    <s v="Marcellus"/>
    <s v="Newman"/>
    <s v="Mr"/>
    <s v="M"/>
    <n v="30"/>
    <s v="Curtain Place"/>
    <s v="Langholm"/>
    <x v="14"/>
    <x v="317"/>
    <x v="2"/>
    <x v="0"/>
    <n v="22"/>
    <n v="3.49"/>
    <n v="20"/>
    <n v="0.5"/>
    <n v="440"/>
    <n v="1535.6000000000001"/>
    <n v="1151.7"/>
    <n v="1140.7"/>
    <x v="63"/>
    <n v="383.90000000000009"/>
    <n v="0.25000000000000006"/>
    <n v="14.95"/>
    <n v="0.03"/>
    <n v="1120.9805000000001"/>
    <x v="2"/>
    <x v="2"/>
  </r>
  <r>
    <n v="1279"/>
    <s v="Seth"/>
    <s v="Billings"/>
    <s v="Mr"/>
    <s v="M"/>
    <n v="30"/>
    <s v="Curtis Street"/>
    <s v="Nantwich"/>
    <x v="3"/>
    <x v="281"/>
    <x v="1"/>
    <x v="7"/>
    <n v="79"/>
    <n v="1.89"/>
    <n v="18"/>
    <n v="0.5"/>
    <n v="1422"/>
    <n v="2687.58"/>
    <n v="2015.6849999999999"/>
    <n v="1976.1849999999999"/>
    <x v="2"/>
    <n v="671.89499999999998"/>
    <n v="0.25"/>
    <n v="14.95"/>
    <n v="0.05"/>
    <n v="1891.5782499999998"/>
    <x v="1"/>
    <x v="1"/>
  </r>
  <r>
    <n v="1282"/>
    <s v="Jayson"/>
    <s v="Banks"/>
    <s v="Mr"/>
    <s v="M"/>
    <n v="60"/>
    <s v="Cyril Street"/>
    <s v="Wick"/>
    <x v="3"/>
    <x v="318"/>
    <x v="1"/>
    <x v="5"/>
    <n v="72"/>
    <n v="3.49"/>
    <n v="20"/>
    <n v="0.5"/>
    <n v="1440"/>
    <n v="5025.6000000000004"/>
    <n v="3769.2000000000003"/>
    <n v="3733.2000000000003"/>
    <x v="91"/>
    <n v="1256.4000000000001"/>
    <n v="0.25"/>
    <n v="14.95"/>
    <n v="0.05"/>
    <n v="3560.7424999999998"/>
    <x v="2"/>
    <x v="2"/>
  </r>
  <r>
    <n v="1283"/>
    <s v="Blair"/>
    <s v="Burton"/>
    <s v="Mr"/>
    <s v="M"/>
    <n v="60"/>
    <s v="Cyrus Street"/>
    <s v="Clogher"/>
    <x v="13"/>
    <x v="319"/>
    <x v="2"/>
    <x v="8"/>
    <n v="71"/>
    <n v="2.0099999999999998"/>
    <n v="20"/>
    <n v="0.5"/>
    <n v="1420"/>
    <n v="2854.2"/>
    <n v="2140.6499999999996"/>
    <n v="2105.1499999999996"/>
    <x v="54"/>
    <n v="713.55000000000018"/>
    <n v="0.25000000000000006"/>
    <n v="14.95"/>
    <n v="0.05"/>
    <n v="2014.0949999999993"/>
    <x v="0"/>
    <x v="0"/>
  </r>
  <r>
    <n v="1286"/>
    <s v="Kaleigh"/>
    <s v="Sykes"/>
    <s v="Miss"/>
    <s v="F"/>
    <n v="30"/>
    <s v="Dagenham Road"/>
    <s v="Ringwood"/>
    <x v="3"/>
    <x v="320"/>
    <x v="0"/>
    <x v="9"/>
    <n v="36"/>
    <n v="3.49"/>
    <n v="20"/>
    <n v="0.5"/>
    <n v="720"/>
    <n v="2512.8000000000002"/>
    <n v="1884.6000000000001"/>
    <n v="1866.6000000000001"/>
    <x v="40"/>
    <n v="628.20000000000005"/>
    <n v="0.25"/>
    <n v="14.95"/>
    <n v="0.03"/>
    <n v="1825.1035000000002"/>
    <x v="2"/>
    <x v="2"/>
  </r>
  <r>
    <n v="1289"/>
    <s v="Delores"/>
    <s v="Early"/>
    <s v="Mrs"/>
    <s v="F"/>
    <n v="30"/>
    <s v="Dagmar Villas"/>
    <s v="Ystrad Meurig"/>
    <x v="3"/>
    <x v="294"/>
    <x v="0"/>
    <x v="11"/>
    <n v="68"/>
    <n v="3.49"/>
    <n v="20"/>
    <n v="0.5"/>
    <n v="1360"/>
    <n v="4746.4000000000005"/>
    <n v="3559.8"/>
    <n v="3525.8"/>
    <x v="66"/>
    <n v="1186.6000000000004"/>
    <n v="0.25000000000000006"/>
    <n v="14.95"/>
    <n v="0.05"/>
    <n v="3363.7124999999996"/>
    <x v="2"/>
    <x v="2"/>
  </r>
  <r>
    <n v="1296"/>
    <s v="Elmo"/>
    <s v="Livingston"/>
    <s v="Mr"/>
    <s v="M"/>
    <n v="90"/>
    <s v="Dalebury Road"/>
    <s v="West Kilbride"/>
    <x v="3"/>
    <x v="321"/>
    <x v="1"/>
    <x v="2"/>
    <n v="60"/>
    <n v="3.49"/>
    <n v="20"/>
    <n v="0.5"/>
    <n v="1200"/>
    <n v="4188"/>
    <n v="3141"/>
    <n v="3111"/>
    <x v="80"/>
    <n v="1047"/>
    <n v="0.25"/>
    <n v="14.95"/>
    <n v="0.05"/>
    <n v="2969.6524999999997"/>
    <x v="2"/>
    <x v="2"/>
  </r>
  <r>
    <n v="1297"/>
    <s v="Classie"/>
    <s v="Bell"/>
    <s v="Miss"/>
    <s v="F"/>
    <n v="30"/>
    <s v="Daling Way"/>
    <s v="Leominster"/>
    <x v="8"/>
    <x v="293"/>
    <x v="2"/>
    <x v="6"/>
    <n v="5"/>
    <n v="2.0099999999999998"/>
    <n v="20"/>
    <n v="0.5"/>
    <n v="100"/>
    <n v="200.99999999999997"/>
    <n v="150.74999999999997"/>
    <n v="148.24999999999997"/>
    <x v="3"/>
    <n v="50.25"/>
    <n v="0.25000000000000006"/>
    <n v="14.95"/>
    <n v="0"/>
    <n v="163.19999999999996"/>
    <x v="0"/>
    <x v="0"/>
  </r>
  <r>
    <n v="1300"/>
    <s v="Oralia"/>
    <s v="Numbers"/>
    <s v="Miss"/>
    <s v="F"/>
    <n v="30"/>
    <s v="Dalmain Road"/>
    <s v="Sleaford"/>
    <x v="3"/>
    <x v="322"/>
    <x v="2"/>
    <x v="2"/>
    <n v="5"/>
    <n v="2.0099999999999998"/>
    <n v="20"/>
    <n v="0.5"/>
    <n v="100"/>
    <n v="200.99999999999997"/>
    <n v="150.74999999999997"/>
    <n v="148.24999999999997"/>
    <x v="3"/>
    <n v="50.25"/>
    <n v="0.25000000000000006"/>
    <n v="14.95"/>
    <n v="0"/>
    <n v="163.19999999999996"/>
    <x v="0"/>
    <x v="0"/>
  </r>
  <r>
    <n v="1303"/>
    <s v="Renato"/>
    <s v="Comer"/>
    <s v="Mr"/>
    <s v="M"/>
    <n v="90"/>
    <s v="Damascene Walk"/>
    <s v="Inverness-Shire"/>
    <x v="56"/>
    <x v="323"/>
    <x v="2"/>
    <x v="0"/>
    <n v="56"/>
    <n v="1.89"/>
    <n v="18"/>
    <n v="0.5"/>
    <n v="1008"/>
    <n v="1905.12"/>
    <n v="1428.84"/>
    <n v="1400.84"/>
    <x v="15"/>
    <n v="476.28"/>
    <n v="0.25"/>
    <n v="14.95"/>
    <n v="0.05"/>
    <n v="1345.0004999999999"/>
    <x v="1"/>
    <x v="1"/>
  </r>
  <r>
    <n v="1305"/>
    <s v="Ethan"/>
    <s v="Santiago"/>
    <s v="Mr"/>
    <s v="M"/>
    <n v="60"/>
    <s v="Dames Road"/>
    <s v="Bexleyheath"/>
    <x v="16"/>
    <x v="324"/>
    <x v="2"/>
    <x v="11"/>
    <n v="93"/>
    <n v="2.0099999999999998"/>
    <n v="20"/>
    <n v="0.5"/>
    <n v="1860"/>
    <n v="3738.5999999999995"/>
    <n v="2803.95"/>
    <n v="2757.45"/>
    <x v="89"/>
    <n v="934.64999999999964"/>
    <n v="0.24999999999999994"/>
    <n v="14.95"/>
    <n v="0.05"/>
    <n v="2633.7799999999997"/>
    <x v="0"/>
    <x v="0"/>
  </r>
  <r>
    <n v="1311"/>
    <s v="Jerome"/>
    <s v="Mcgee"/>
    <s v="Mr"/>
    <s v="M"/>
    <n v="90"/>
    <s v="Dansey Place"/>
    <s v="Linlithgow"/>
    <x v="8"/>
    <x v="325"/>
    <x v="1"/>
    <x v="7"/>
    <n v="16"/>
    <n v="3.49"/>
    <n v="20"/>
    <n v="0.5"/>
    <n v="320"/>
    <n v="1116.8000000000002"/>
    <n v="837.60000000000014"/>
    <n v="829.60000000000014"/>
    <x v="4"/>
    <n v="279.20000000000005"/>
    <n v="0.25"/>
    <n v="14.95"/>
    <n v="0"/>
    <n v="844.55000000000018"/>
    <x v="2"/>
    <x v="2"/>
  </r>
  <r>
    <n v="1312"/>
    <s v="Kayleen"/>
    <s v="Early"/>
    <s v="Mrs"/>
    <s v="F"/>
    <n v="60"/>
    <s v="Darling Row"/>
    <s v="Bishop'S Stortford"/>
    <x v="57"/>
    <x v="326"/>
    <x v="2"/>
    <x v="8"/>
    <n v="14"/>
    <n v="2.0099999999999998"/>
    <n v="20"/>
    <n v="0.5"/>
    <n v="280"/>
    <n v="562.79999999999995"/>
    <n v="422.09999999999997"/>
    <n v="415.09999999999997"/>
    <x v="11"/>
    <n v="140.69999999999999"/>
    <n v="0.25"/>
    <n v="14.95"/>
    <n v="0"/>
    <n v="430.04999999999995"/>
    <x v="0"/>
    <x v="0"/>
  </r>
  <r>
    <n v="1322"/>
    <s v="Adelia"/>
    <s v="Rosen"/>
    <s v="Miss"/>
    <s v="F"/>
    <n v="90"/>
    <s v="Dault Road"/>
    <s v="Gainsborough"/>
    <x v="10"/>
    <x v="327"/>
    <x v="0"/>
    <x v="8"/>
    <n v="74"/>
    <n v="1.89"/>
    <n v="18"/>
    <n v="0.5"/>
    <n v="1332"/>
    <n v="2517.48"/>
    <n v="1888.1100000000001"/>
    <n v="1851.1100000000001"/>
    <x v="47"/>
    <n v="629.36999999999989"/>
    <n v="0.24999999999999994"/>
    <n v="14.95"/>
    <n v="0.05"/>
    <n v="1772.7570000000001"/>
    <x v="1"/>
    <x v="1"/>
  </r>
  <r>
    <n v="1325"/>
    <s v="Delfina"/>
    <s v="Bruner"/>
    <s v="Mrs"/>
    <s v="F"/>
    <n v="30"/>
    <s v="Dawson Place"/>
    <s v="Isle Of Coll"/>
    <x v="14"/>
    <x v="328"/>
    <x v="1"/>
    <x v="0"/>
    <n v="82"/>
    <n v="3.49"/>
    <n v="20"/>
    <n v="0.5"/>
    <n v="1640"/>
    <n v="5723.6"/>
    <n v="4292.7000000000007"/>
    <n v="4251.7000000000007"/>
    <x v="65"/>
    <n v="1430.8999999999996"/>
    <n v="0.24999999999999992"/>
    <n v="14.95"/>
    <n v="0.05"/>
    <n v="4053.3175000000001"/>
    <x v="2"/>
    <x v="2"/>
  </r>
  <r>
    <n v="1328"/>
    <s v="Eusebio"/>
    <s v="Burnett"/>
    <s v="Mr"/>
    <s v="M"/>
    <n v="60"/>
    <s v="De Lucy"/>
    <s v="Macclesfield"/>
    <x v="3"/>
    <x v="298"/>
    <x v="0"/>
    <x v="9"/>
    <n v="50"/>
    <n v="3.49"/>
    <n v="20"/>
    <n v="0.5"/>
    <n v="1000"/>
    <n v="3490"/>
    <n v="2617.5"/>
    <n v="2592.5"/>
    <x v="42"/>
    <n v="872.5"/>
    <n v="0.25"/>
    <n v="14.95"/>
    <n v="0.03"/>
    <n v="2529.2264999999998"/>
    <x v="2"/>
    <x v="2"/>
  </r>
  <r>
    <n v="1333"/>
    <s v="Zulema"/>
    <s v="Baird"/>
    <s v="Mrs"/>
    <s v="F"/>
    <n v="60"/>
    <s v="Deacon Road"/>
    <s v="Northamptonshire"/>
    <x v="3"/>
    <x v="329"/>
    <x v="1"/>
    <x v="10"/>
    <n v="46"/>
    <n v="1.89"/>
    <n v="18"/>
    <n v="0.5"/>
    <n v="828"/>
    <n v="1564.9199999999998"/>
    <n v="1173.6899999999998"/>
    <n v="1150.6899999999998"/>
    <x v="45"/>
    <n v="391.23"/>
    <n v="0.25000000000000006"/>
    <n v="14.95"/>
    <n v="0.03"/>
    <n v="1130.6707999999999"/>
    <x v="1"/>
    <x v="1"/>
  </r>
  <r>
    <n v="1338"/>
    <s v="Willard"/>
    <s v="Wilson"/>
    <s v="Dr"/>
    <s v="M"/>
    <n v="90"/>
    <s v="Dean Garoadens"/>
    <s v="Badminton"/>
    <x v="35"/>
    <x v="330"/>
    <x v="0"/>
    <x v="11"/>
    <n v="96"/>
    <n v="1.89"/>
    <n v="18"/>
    <n v="0.5"/>
    <n v="1728"/>
    <n v="3265.9199999999996"/>
    <n v="2449.4399999999996"/>
    <n v="2401.4399999999996"/>
    <x v="99"/>
    <n v="816.48"/>
    <n v="0.25000000000000006"/>
    <n v="14.95"/>
    <n v="0.05"/>
    <n v="2295.5704999999994"/>
    <x v="1"/>
    <x v="1"/>
  </r>
  <r>
    <n v="1340"/>
    <s v="Georgeanna"/>
    <s v="Faulk"/>
    <s v="Mrs"/>
    <s v="F"/>
    <n v="60"/>
    <s v="Dean Trench"/>
    <s v="Strathpeffer"/>
    <x v="3"/>
    <x v="331"/>
    <x v="2"/>
    <x v="10"/>
    <n v="95"/>
    <n v="2.0099999999999998"/>
    <n v="20"/>
    <n v="0.5"/>
    <n v="1900"/>
    <n v="3818.9999999999995"/>
    <n v="2864.2499999999995"/>
    <n v="2816.7499999999995"/>
    <x v="36"/>
    <n v="954.75"/>
    <n v="0.25000000000000006"/>
    <n v="14.95"/>
    <n v="0.05"/>
    <n v="2690.1149999999993"/>
    <x v="0"/>
    <x v="0"/>
  </r>
  <r>
    <n v="1341"/>
    <s v="Deon"/>
    <s v="Contreras"/>
    <s v="Mr"/>
    <s v="M"/>
    <n v="90"/>
    <s v="Deane Street"/>
    <s v="Livingston"/>
    <x v="8"/>
    <x v="332"/>
    <x v="0"/>
    <x v="9"/>
    <n v="82"/>
    <n v="3.49"/>
    <n v="20"/>
    <n v="0.5"/>
    <n v="1640"/>
    <n v="5723.6"/>
    <n v="4292.7000000000007"/>
    <n v="4251.7000000000007"/>
    <x v="65"/>
    <n v="1430.8999999999996"/>
    <n v="0.24999999999999992"/>
    <n v="14.95"/>
    <n v="0.05"/>
    <n v="4053.3175000000001"/>
    <x v="2"/>
    <x v="2"/>
  </r>
  <r>
    <n v="1342"/>
    <s v="Marcella"/>
    <s v="Sargent"/>
    <s v="Mrs"/>
    <s v="F"/>
    <n v="30"/>
    <s v="Deans Close"/>
    <s v="Peebles"/>
    <x v="3"/>
    <x v="250"/>
    <x v="0"/>
    <x v="9"/>
    <n v="70"/>
    <n v="2.0099999999999998"/>
    <n v="20"/>
    <n v="0.5"/>
    <n v="1400"/>
    <n v="2813.9999999999995"/>
    <n v="2110.4999999999995"/>
    <n v="2075.4999999999995"/>
    <x v="52"/>
    <n v="703.5"/>
    <n v="0.25000000000000006"/>
    <n v="14.95"/>
    <n v="0.05"/>
    <n v="1985.9274999999993"/>
    <x v="0"/>
    <x v="0"/>
  </r>
  <r>
    <n v="1343"/>
    <s v="Gilma"/>
    <s v="Gage"/>
    <s v="Mrs"/>
    <s v="F"/>
    <n v="90"/>
    <s v="Dean'S Place"/>
    <s v="Maybole"/>
    <x v="3"/>
    <x v="75"/>
    <x v="1"/>
    <x v="6"/>
    <n v="5"/>
    <n v="2.0099999999999998"/>
    <n v="20"/>
    <n v="0.5"/>
    <n v="100"/>
    <n v="200.99999999999997"/>
    <n v="150.74999999999997"/>
    <n v="148.24999999999997"/>
    <x v="3"/>
    <n v="50.25"/>
    <n v="0.25000000000000006"/>
    <n v="14.95"/>
    <n v="0"/>
    <n v="163.19999999999996"/>
    <x v="0"/>
    <x v="0"/>
  </r>
  <r>
    <n v="1352"/>
    <s v="Arianna"/>
    <s v="Vega"/>
    <s v="Miss"/>
    <s v="F"/>
    <n v="60"/>
    <s v="Delancey Street"/>
    <s v="New Tredegar"/>
    <x v="3"/>
    <x v="333"/>
    <x v="2"/>
    <x v="4"/>
    <n v="49"/>
    <n v="3.49"/>
    <n v="20"/>
    <n v="0.5"/>
    <n v="980"/>
    <n v="3420.2000000000003"/>
    <n v="2565.15"/>
    <n v="2540.65"/>
    <x v="5"/>
    <n v="855.05000000000018"/>
    <n v="0.25000000000000006"/>
    <n v="14.95"/>
    <n v="0.03"/>
    <n v="2478.9319999999998"/>
    <x v="2"/>
    <x v="2"/>
  </r>
  <r>
    <n v="1357"/>
    <s v="Sherrie"/>
    <s v="Dumas"/>
    <s v="Mrs"/>
    <s v="F"/>
    <n v="30"/>
    <s v="Delorme Street"/>
    <s v="Ardgay"/>
    <x v="58"/>
    <x v="334"/>
    <x v="1"/>
    <x v="9"/>
    <n v="55"/>
    <n v="3.49"/>
    <n v="20"/>
    <n v="0.5"/>
    <n v="1100"/>
    <n v="3839.0000000000005"/>
    <n v="2879.2500000000005"/>
    <n v="2851.7500000000005"/>
    <x v="70"/>
    <n v="959.75"/>
    <n v="0.24999999999999997"/>
    <n v="14.95"/>
    <n v="0.05"/>
    <n v="2723.3650000000002"/>
    <x v="2"/>
    <x v="2"/>
  </r>
  <r>
    <n v="1359"/>
    <s v="Sam"/>
    <s v="Casey"/>
    <s v="Mr"/>
    <s v="M"/>
    <n v="30"/>
    <s v="Denbigh Mews"/>
    <s v="Blackburn"/>
    <x v="57"/>
    <x v="235"/>
    <x v="0"/>
    <x v="9"/>
    <n v="55"/>
    <n v="1.89"/>
    <n v="18"/>
    <n v="0.5"/>
    <n v="990"/>
    <n v="1871.1"/>
    <n v="1403.3249999999998"/>
    <n v="1375.8249999999998"/>
    <x v="70"/>
    <n v="467.77500000000009"/>
    <n v="0.25000000000000006"/>
    <n v="14.95"/>
    <n v="0.05"/>
    <n v="1321.2362499999997"/>
    <x v="1"/>
    <x v="1"/>
  </r>
  <r>
    <n v="1362"/>
    <s v="Gene"/>
    <s v="Nichols"/>
    <s v="Mr"/>
    <s v="M"/>
    <n v="30"/>
    <s v="Denison Close"/>
    <s v="Eyemouth"/>
    <x v="10"/>
    <x v="335"/>
    <x v="0"/>
    <x v="4"/>
    <n v="50"/>
    <n v="2.0099999999999998"/>
    <n v="20"/>
    <n v="0.5"/>
    <n v="1000"/>
    <n v="2009.9999999999998"/>
    <n v="1507.4999999999998"/>
    <n v="1482.4999999999998"/>
    <x v="42"/>
    <n v="502.5"/>
    <n v="0.25000000000000006"/>
    <n v="14.95"/>
    <n v="0.03"/>
    <n v="1452.5264999999997"/>
    <x v="0"/>
    <x v="0"/>
  </r>
  <r>
    <n v="1363"/>
    <s v="Jenniffer"/>
    <s v="Steele"/>
    <s v="Miss"/>
    <s v="F"/>
    <n v="30"/>
    <s v="Denman Arms"/>
    <s v="Heriot"/>
    <x v="1"/>
    <x v="336"/>
    <x v="2"/>
    <x v="7"/>
    <n v="8"/>
    <n v="1.89"/>
    <n v="18"/>
    <n v="0.5"/>
    <n v="144"/>
    <n v="272.15999999999997"/>
    <n v="204.11999999999998"/>
    <n v="200.11999999999998"/>
    <x v="56"/>
    <n v="68.039999999999992"/>
    <n v="0.25"/>
    <n v="14.95"/>
    <n v="0"/>
    <n v="215.06999999999996"/>
    <x v="1"/>
    <x v="1"/>
  </r>
  <r>
    <n v="1366"/>
    <s v="Yolonda"/>
    <s v="Stallings"/>
    <s v="Miss"/>
    <s v="F"/>
    <n v="30"/>
    <s v="Dennis Way"/>
    <s v="Hope Valley"/>
    <x v="1"/>
    <x v="337"/>
    <x v="2"/>
    <x v="2"/>
    <n v="12"/>
    <n v="3.49"/>
    <n v="20"/>
    <n v="0.5"/>
    <n v="240"/>
    <n v="837.6"/>
    <n v="628.20000000000005"/>
    <n v="622.20000000000005"/>
    <x v="57"/>
    <n v="209.39999999999998"/>
    <n v="0.24999999999999997"/>
    <n v="14.95"/>
    <n v="0"/>
    <n v="637.15000000000009"/>
    <x v="2"/>
    <x v="2"/>
  </r>
  <r>
    <n v="1368"/>
    <s v="Mirta"/>
    <s v="Trotter"/>
    <s v="Ms"/>
    <s v="F"/>
    <n v="30"/>
    <s v="Deodara Close"/>
    <s v="Hessle"/>
    <x v="1"/>
    <x v="338"/>
    <x v="2"/>
    <x v="7"/>
    <n v="68"/>
    <n v="1.89"/>
    <n v="18"/>
    <n v="0.5"/>
    <n v="1224"/>
    <n v="2313.3599999999997"/>
    <n v="1735.0199999999998"/>
    <n v="1701.0199999999998"/>
    <x v="66"/>
    <n v="578.33999999999992"/>
    <n v="0.25"/>
    <n v="14.95"/>
    <n v="0.05"/>
    <n v="1630.1714999999997"/>
    <x v="1"/>
    <x v="1"/>
  </r>
  <r>
    <n v="1372"/>
    <s v="Aubrey"/>
    <s v="Dodson"/>
    <s v="Mr"/>
    <s v="M"/>
    <n v="30"/>
    <s v="Deptforoad Lower"/>
    <s v="Lancashire"/>
    <x v="14"/>
    <x v="67"/>
    <x v="2"/>
    <x v="6"/>
    <n v="56"/>
    <n v="2.0099999999999998"/>
    <n v="20"/>
    <n v="0.5"/>
    <n v="1120"/>
    <n v="2251.1999999999998"/>
    <n v="1688.3999999999999"/>
    <n v="1660.3999999999999"/>
    <x v="15"/>
    <n v="562.79999999999995"/>
    <n v="0.25"/>
    <n v="14.95"/>
    <n v="0.05"/>
    <n v="1591.5824999999998"/>
    <x v="0"/>
    <x v="0"/>
  </r>
  <r>
    <n v="1375"/>
    <s v="Everette"/>
    <s v="Choi"/>
    <s v="Mr"/>
    <s v="M"/>
    <n v="30"/>
    <s v="Derek Walcott"/>
    <s v="Montgomery"/>
    <x v="3"/>
    <x v="216"/>
    <x v="2"/>
    <x v="3"/>
    <n v="6"/>
    <n v="3.49"/>
    <n v="20"/>
    <n v="0.5"/>
    <n v="120"/>
    <n v="418.8"/>
    <n v="314.10000000000002"/>
    <n v="311.10000000000002"/>
    <x v="17"/>
    <n v="104.69999999999999"/>
    <n v="0.24999999999999997"/>
    <n v="14.95"/>
    <n v="0"/>
    <n v="326.05"/>
    <x v="2"/>
    <x v="2"/>
  </r>
  <r>
    <n v="1379"/>
    <s v="Michiko"/>
    <s v="Boone"/>
    <s v="Miss"/>
    <s v="F"/>
    <n v="90"/>
    <s v="Derwent Crescent"/>
    <s v="Callington"/>
    <x v="21"/>
    <x v="339"/>
    <x v="1"/>
    <x v="9"/>
    <n v="18"/>
    <n v="2.0099999999999998"/>
    <n v="20"/>
    <n v="0.5"/>
    <n v="360"/>
    <n v="723.59999999999991"/>
    <n v="542.69999999999993"/>
    <n v="533.69999999999993"/>
    <x v="9"/>
    <n v="180.89999999999998"/>
    <n v="0.25"/>
    <n v="14.95"/>
    <n v="0"/>
    <n v="548.65"/>
    <x v="0"/>
    <x v="0"/>
  </r>
  <r>
    <n v="1384"/>
    <s v="Joan"/>
    <s v="Kendrick"/>
    <s v="Mr"/>
    <s v="M"/>
    <n v="90"/>
    <s v="Devon Place"/>
    <s v="West Sussex"/>
    <x v="3"/>
    <x v="340"/>
    <x v="0"/>
    <x v="4"/>
    <n v="8"/>
    <n v="2.0099999999999998"/>
    <n v="20"/>
    <n v="0.5"/>
    <n v="160"/>
    <n v="321.59999999999997"/>
    <n v="241.2"/>
    <n v="237.2"/>
    <x v="56"/>
    <n v="80.399999999999977"/>
    <n v="0.24999999999999994"/>
    <n v="14.95"/>
    <n v="0"/>
    <n v="252.14999999999998"/>
    <x v="0"/>
    <x v="0"/>
  </r>
  <r>
    <n v="1385"/>
    <s v="Madelyn"/>
    <s v="Cooke"/>
    <s v="Miss"/>
    <s v="F"/>
    <n v="90"/>
    <s v="Devonhurst Place"/>
    <s v="Basildon"/>
    <x v="34"/>
    <x v="341"/>
    <x v="1"/>
    <x v="7"/>
    <n v="33"/>
    <n v="2.0099999999999998"/>
    <n v="20"/>
    <n v="0.5"/>
    <n v="660"/>
    <n v="1326.6"/>
    <n v="994.94999999999993"/>
    <n v="978.44999999999993"/>
    <x v="85"/>
    <n v="331.65"/>
    <n v="0.25"/>
    <n v="14.95"/>
    <n v="0.03"/>
    <n v="963.59799999999996"/>
    <x v="0"/>
    <x v="0"/>
  </r>
  <r>
    <n v="1386"/>
    <s v="Wilbert"/>
    <s v="Lynch"/>
    <s v="Mr"/>
    <s v="M"/>
    <n v="90"/>
    <s v="Devonshire Drive"/>
    <s v="Camborne"/>
    <x v="59"/>
    <x v="342"/>
    <x v="1"/>
    <x v="10"/>
    <n v="17"/>
    <n v="2.0099999999999998"/>
    <n v="20"/>
    <n v="0.5"/>
    <n v="340"/>
    <n v="683.4"/>
    <n v="512.54999999999995"/>
    <n v="504.04999999999995"/>
    <x v="92"/>
    <n v="170.85000000000002"/>
    <n v="0.25000000000000006"/>
    <n v="14.95"/>
    <n v="0"/>
    <n v="519"/>
    <x v="0"/>
    <x v="0"/>
  </r>
  <r>
    <n v="1390"/>
    <s v="Gennie"/>
    <s v="Burrell"/>
    <s v="Miss"/>
    <s v="F"/>
    <n v="60"/>
    <s v="Deynecourt Garoadens"/>
    <s v="Chard"/>
    <x v="12"/>
    <x v="270"/>
    <x v="0"/>
    <x v="10"/>
    <n v="51"/>
    <n v="1.89"/>
    <n v="18"/>
    <n v="0.5"/>
    <n v="918"/>
    <n v="1735.02"/>
    <n v="1301.2649999999999"/>
    <n v="1275.7649999999999"/>
    <x v="32"/>
    <n v="433.75500000000011"/>
    <n v="0.25000000000000006"/>
    <n v="14.95"/>
    <n v="0.05"/>
    <n v="1226.1792499999999"/>
    <x v="1"/>
    <x v="1"/>
  </r>
  <r>
    <n v="1396"/>
    <s v="Kristopher"/>
    <s v="Land"/>
    <s v="Dr"/>
    <s v="M"/>
    <n v="30"/>
    <s v="Dilston Gardensove"/>
    <s v="Llwyngwril"/>
    <x v="8"/>
    <x v="121"/>
    <x v="1"/>
    <x v="0"/>
    <n v="11"/>
    <n v="2.0099999999999998"/>
    <n v="20"/>
    <n v="0.5"/>
    <n v="220"/>
    <n v="442.19999999999993"/>
    <n v="331.65"/>
    <n v="326.14999999999998"/>
    <x v="58"/>
    <n v="110.54999999999995"/>
    <n v="0.24999999999999994"/>
    <n v="14.95"/>
    <n v="0"/>
    <n v="341.09999999999997"/>
    <x v="0"/>
    <x v="0"/>
  </r>
  <r>
    <n v="1399"/>
    <s v="Darlena"/>
    <s v="Dorsey"/>
    <s v="Miss"/>
    <s v="F"/>
    <n v="90"/>
    <s v="Dingle Garoadens"/>
    <s v="Castlederg"/>
    <x v="6"/>
    <x v="343"/>
    <x v="2"/>
    <x v="10"/>
    <n v="59"/>
    <n v="1.89"/>
    <n v="18"/>
    <n v="0.5"/>
    <n v="1062"/>
    <n v="2007.1799999999998"/>
    <n v="1505.3849999999998"/>
    <n v="1475.8849999999998"/>
    <x v="95"/>
    <n v="501.79500000000007"/>
    <n v="0.25000000000000006"/>
    <n v="14.95"/>
    <n v="0.05"/>
    <n v="1416.2932499999997"/>
    <x v="1"/>
    <x v="1"/>
  </r>
  <r>
    <n v="1402"/>
    <s v="Robert"/>
    <s v="Rosado"/>
    <s v="Mr"/>
    <s v="M"/>
    <n v="60"/>
    <s v="Distin Street"/>
    <s v="Loanhead"/>
    <x v="8"/>
    <x v="344"/>
    <x v="0"/>
    <x v="1"/>
    <n v="69"/>
    <n v="2.0099999999999998"/>
    <n v="20"/>
    <n v="0.5"/>
    <n v="1380"/>
    <n v="2773.7999999999997"/>
    <n v="2080.35"/>
    <n v="2045.85"/>
    <x v="88"/>
    <n v="693.44999999999982"/>
    <n v="0.24999999999999997"/>
    <n v="14.95"/>
    <n v="0.05"/>
    <n v="1957.7599999999995"/>
    <x v="0"/>
    <x v="0"/>
  </r>
  <r>
    <n v="1404"/>
    <s v="Foster"/>
    <s v="Jean"/>
    <s v="Mr"/>
    <s v="M"/>
    <n v="90"/>
    <s v="Dobell Road"/>
    <s v="Bishop'S Stortford"/>
    <x v="57"/>
    <x v="161"/>
    <x v="0"/>
    <x v="11"/>
    <n v="63"/>
    <n v="1.89"/>
    <n v="18"/>
    <n v="0.5"/>
    <n v="1134"/>
    <n v="2143.2599999999998"/>
    <n v="1607.4449999999997"/>
    <n v="1575.9449999999997"/>
    <x v="16"/>
    <n v="535.81500000000005"/>
    <n v="0.25000000000000006"/>
    <n v="14.95"/>
    <n v="0.05"/>
    <n v="1511.3502499999997"/>
    <x v="1"/>
    <x v="1"/>
  </r>
  <r>
    <n v="1406"/>
    <s v="Malorie"/>
    <s v="Webb"/>
    <s v="Ms"/>
    <s v="F"/>
    <n v="60"/>
    <s v="Doctor Johnson"/>
    <s v="Weymouth"/>
    <x v="3"/>
    <x v="316"/>
    <x v="2"/>
    <x v="0"/>
    <n v="72"/>
    <n v="3.49"/>
    <n v="20"/>
    <n v="0.5"/>
    <n v="1440"/>
    <n v="5025.6000000000004"/>
    <n v="3769.2000000000003"/>
    <n v="3733.2000000000003"/>
    <x v="91"/>
    <n v="1256.4000000000001"/>
    <n v="0.25"/>
    <n v="14.95"/>
    <n v="0.05"/>
    <n v="3560.7424999999998"/>
    <x v="2"/>
    <x v="2"/>
  </r>
  <r>
    <n v="1413"/>
    <s v="Brent"/>
    <s v="Mackey"/>
    <s v="Mr"/>
    <s v="M"/>
    <n v="60"/>
    <s v="Dolland Street"/>
    <s v="Bagillt"/>
    <x v="35"/>
    <x v="345"/>
    <x v="1"/>
    <x v="8"/>
    <n v="78"/>
    <n v="2.0099999999999998"/>
    <n v="20"/>
    <n v="0.5"/>
    <n v="1560"/>
    <n v="3135.5999999999995"/>
    <n v="2351.6999999999998"/>
    <n v="2312.6999999999998"/>
    <x v="96"/>
    <n v="783.89999999999964"/>
    <n v="0.24999999999999992"/>
    <n v="14.95"/>
    <n v="0.05"/>
    <n v="2211.2674999999995"/>
    <x v="0"/>
    <x v="0"/>
  </r>
  <r>
    <n v="1418"/>
    <s v="Lashaun"/>
    <s v="Benjamin"/>
    <s v="Ms"/>
    <s v="F"/>
    <n v="30"/>
    <s v="Dome Hill"/>
    <s v="East Grinstead"/>
    <x v="27"/>
    <x v="346"/>
    <x v="2"/>
    <x v="4"/>
    <n v="10"/>
    <n v="2.0099999999999998"/>
    <n v="20"/>
    <n v="0.5"/>
    <n v="200"/>
    <n v="401.99999999999994"/>
    <n v="301.49999999999994"/>
    <n v="296.49999999999994"/>
    <x v="83"/>
    <n v="100.5"/>
    <n v="0.25000000000000006"/>
    <n v="14.95"/>
    <n v="0"/>
    <n v="311.44999999999993"/>
    <x v="0"/>
    <x v="0"/>
  </r>
  <r>
    <n v="1420"/>
    <s v="Caleb"/>
    <s v="Gordon"/>
    <s v="Mr"/>
    <s v="M"/>
    <n v="30"/>
    <s v="Donald Road"/>
    <s v="Lightwater"/>
    <x v="8"/>
    <x v="347"/>
    <x v="0"/>
    <x v="2"/>
    <n v="99"/>
    <n v="3.49"/>
    <n v="20"/>
    <n v="0.5"/>
    <n v="1980"/>
    <n v="6910.2000000000007"/>
    <n v="5182.6500000000005"/>
    <n v="5133.1500000000005"/>
    <x v="53"/>
    <n v="1727.5500000000002"/>
    <n v="0.25"/>
    <n v="14.95"/>
    <n v="0.05"/>
    <n v="4890.6949999999997"/>
    <x v="2"/>
    <x v="2"/>
  </r>
  <r>
    <n v="1421"/>
    <s v="Olimpia"/>
    <s v="Hankins"/>
    <s v="Mrs"/>
    <s v="F"/>
    <n v="30"/>
    <s v="Donnington Road"/>
    <s v="Aberdeenshire"/>
    <x v="43"/>
    <x v="348"/>
    <x v="1"/>
    <x v="10"/>
    <n v="60"/>
    <n v="2.0099999999999998"/>
    <n v="20"/>
    <n v="0.5"/>
    <n v="1200"/>
    <n v="2411.9999999999995"/>
    <n v="1808.9999999999995"/>
    <n v="1778.9999999999995"/>
    <x v="80"/>
    <n v="603"/>
    <n v="0.25000000000000006"/>
    <n v="14.95"/>
    <n v="0.05"/>
    <n v="1704.2524999999996"/>
    <x v="0"/>
    <x v="0"/>
  </r>
  <r>
    <n v="1422"/>
    <s v="Harley"/>
    <s v="Olson"/>
    <s v="Mr"/>
    <s v="M"/>
    <n v="30"/>
    <s v="Donovan Avenue"/>
    <s v="Falmouth"/>
    <x v="10"/>
    <x v="349"/>
    <x v="1"/>
    <x v="4"/>
    <n v="28"/>
    <n v="1.89"/>
    <n v="18"/>
    <n v="0.5"/>
    <n v="504"/>
    <n v="952.56"/>
    <n v="714.42"/>
    <n v="700.42"/>
    <x v="94"/>
    <n v="238.14"/>
    <n v="0.25"/>
    <n v="14.95"/>
    <n v="0.03"/>
    <n v="693.90890000000002"/>
    <x v="1"/>
    <x v="1"/>
  </r>
  <r>
    <n v="1431"/>
    <s v="Abdul"/>
    <s v="Sewell"/>
    <s v="Mr"/>
    <s v="M"/>
    <n v="60"/>
    <s v="Dorset Villas"/>
    <s v="Tyne And Wear"/>
    <x v="3"/>
    <x v="350"/>
    <x v="0"/>
    <x v="10"/>
    <n v="105"/>
    <n v="1.89"/>
    <n v="18"/>
    <n v="0.5"/>
    <n v="1890"/>
    <n v="3572.1"/>
    <n v="2679.0749999999998"/>
    <n v="2626.5749999999998"/>
    <x v="13"/>
    <n v="893.02500000000009"/>
    <n v="0.25000000000000006"/>
    <n v="14.95"/>
    <n v="7.0000000000000007E-2"/>
    <n v="2456.6182499999995"/>
    <x v="1"/>
    <x v="1"/>
  </r>
  <r>
    <n v="1437"/>
    <s v="Mohammad"/>
    <s v="Thorne"/>
    <s v="Mr"/>
    <s v="M"/>
    <n v="30"/>
    <s v="Downes Street"/>
    <s v="Invergordon"/>
    <x v="56"/>
    <x v="351"/>
    <x v="2"/>
    <x v="4"/>
    <n v="71"/>
    <n v="2.0099999999999998"/>
    <n v="20"/>
    <n v="0.5"/>
    <n v="1420"/>
    <n v="2854.2"/>
    <n v="2140.6499999999996"/>
    <n v="2105.1499999999996"/>
    <x v="54"/>
    <n v="713.55000000000018"/>
    <n v="0.25000000000000006"/>
    <n v="14.95"/>
    <n v="0.05"/>
    <n v="2014.0949999999993"/>
    <x v="0"/>
    <x v="0"/>
  </r>
  <r>
    <n v="1438"/>
    <s v="Teofila"/>
    <s v="House"/>
    <s v="Miss"/>
    <s v="F"/>
    <n v="30"/>
    <s v="Downings"/>
    <s v="Hertfordshire"/>
    <x v="1"/>
    <x v="352"/>
    <x v="1"/>
    <x v="8"/>
    <n v="30"/>
    <n v="3.49"/>
    <n v="20"/>
    <n v="0.5"/>
    <n v="600"/>
    <n v="2094"/>
    <n v="1570.5"/>
    <n v="1555.5"/>
    <x v="14"/>
    <n v="523.5"/>
    <n v="0.25"/>
    <n v="14.95"/>
    <n v="0.03"/>
    <n v="1523.3365000000001"/>
    <x v="2"/>
    <x v="2"/>
  </r>
  <r>
    <n v="1442"/>
    <s v="Robbie"/>
    <s v="Madden"/>
    <s v="Prof"/>
    <s v="M"/>
    <n v="90"/>
    <s v="Doyle Road"/>
    <s v="Oakham"/>
    <x v="3"/>
    <x v="353"/>
    <x v="0"/>
    <x v="4"/>
    <n v="32"/>
    <n v="1.89"/>
    <n v="18"/>
    <n v="0.5"/>
    <n v="576"/>
    <n v="1088.6399999999999"/>
    <n v="816.4799999999999"/>
    <n v="800.4799999999999"/>
    <x v="21"/>
    <n v="272.15999999999997"/>
    <n v="0.25"/>
    <n v="14.95"/>
    <n v="0.03"/>
    <n v="790.96709999999996"/>
    <x v="1"/>
    <x v="1"/>
  </r>
  <r>
    <n v="1448"/>
    <s v="Rosita"/>
    <s v="Rosario"/>
    <s v="Ms"/>
    <s v="F"/>
    <n v="30"/>
    <s v="Drayton Court"/>
    <s v="Kilmacolm"/>
    <x v="14"/>
    <x v="146"/>
    <x v="2"/>
    <x v="11"/>
    <n v="34"/>
    <n v="2.0099999999999998"/>
    <n v="20"/>
    <n v="0.5"/>
    <n v="680"/>
    <n v="1366.8"/>
    <n v="1025.0999999999999"/>
    <n v="1008.0999999999999"/>
    <x v="81"/>
    <n v="341.70000000000005"/>
    <n v="0.25000000000000006"/>
    <n v="14.95"/>
    <n v="0.03"/>
    <n v="992.35849999999994"/>
    <x v="0"/>
    <x v="0"/>
  </r>
  <r>
    <n v="1450"/>
    <s v="Jess"/>
    <s v="Mcallister"/>
    <s v="Mr"/>
    <s v="M"/>
    <n v="30"/>
    <s v="Dressington Avenue"/>
    <s v="Lydbrook"/>
    <x v="3"/>
    <x v="354"/>
    <x v="1"/>
    <x v="5"/>
    <n v="45"/>
    <n v="2.0099999999999998"/>
    <n v="20"/>
    <n v="0.5"/>
    <n v="900"/>
    <n v="1808.9999999999998"/>
    <n v="1356.7499999999998"/>
    <n v="1334.2499999999998"/>
    <x v="82"/>
    <n v="452.25"/>
    <n v="0.25000000000000006"/>
    <n v="14.95"/>
    <n v="0.03"/>
    <n v="1308.7239999999997"/>
    <x v="0"/>
    <x v="0"/>
  </r>
  <r>
    <n v="1452"/>
    <s v="Danny"/>
    <s v="Fitzgerald"/>
    <s v="Mr"/>
    <s v="M"/>
    <n v="60"/>
    <s v="Drewstead Road"/>
    <s v="Lynton"/>
    <x v="3"/>
    <x v="355"/>
    <x v="0"/>
    <x v="4"/>
    <n v="4"/>
    <n v="2.0099999999999998"/>
    <n v="20"/>
    <n v="0.5"/>
    <n v="80"/>
    <n v="160.79999999999998"/>
    <n v="120.6"/>
    <n v="118.6"/>
    <x v="87"/>
    <n v="40.199999999999989"/>
    <n v="0.24999999999999994"/>
    <n v="14.95"/>
    <n v="0"/>
    <n v="133.54999999999998"/>
    <x v="0"/>
    <x v="0"/>
  </r>
  <r>
    <n v="1453"/>
    <s v="Coreen"/>
    <s v="Sweet"/>
    <s v="Mrs"/>
    <s v="F"/>
    <n v="60"/>
    <s v="Drewstead Road"/>
    <s v="Plockton"/>
    <x v="3"/>
    <x v="356"/>
    <x v="2"/>
    <x v="10"/>
    <n v="22"/>
    <n v="2.0099999999999998"/>
    <n v="20"/>
    <n v="0.5"/>
    <n v="440"/>
    <n v="884.39999999999986"/>
    <n v="663.3"/>
    <n v="652.29999999999995"/>
    <x v="63"/>
    <n v="221.09999999999991"/>
    <n v="0.24999999999999994"/>
    <n v="14.95"/>
    <n v="0.03"/>
    <n v="647.23249999999996"/>
    <x v="0"/>
    <x v="0"/>
  </r>
  <r>
    <n v="1457"/>
    <s v="Lashanda"/>
    <s v="Nix"/>
    <s v="Mrs"/>
    <s v="F"/>
    <n v="60"/>
    <s v="Drum Yaroad"/>
    <s v="Huntingdon"/>
    <x v="1"/>
    <x v="357"/>
    <x v="2"/>
    <x v="5"/>
    <n v="74"/>
    <n v="2.0099999999999998"/>
    <n v="20"/>
    <n v="0.5"/>
    <n v="1480"/>
    <n v="2974.7999999999997"/>
    <n v="2231.1"/>
    <n v="2194.1"/>
    <x v="47"/>
    <n v="743.69999999999982"/>
    <n v="0.24999999999999997"/>
    <n v="14.95"/>
    <n v="0.05"/>
    <n v="2098.5974999999999"/>
    <x v="0"/>
    <x v="0"/>
  </r>
  <r>
    <n v="1458"/>
    <s v="Lonnie"/>
    <s v="Hammond"/>
    <s v="Mr"/>
    <s v="M"/>
    <n v="90"/>
    <s v="Drummond Place"/>
    <s v="Bridge Of Weir"/>
    <x v="23"/>
    <x v="358"/>
    <x v="2"/>
    <x v="8"/>
    <n v="25"/>
    <n v="3.49"/>
    <n v="20"/>
    <n v="0.5"/>
    <n v="500"/>
    <n v="1745"/>
    <n v="1308.75"/>
    <n v="1296.25"/>
    <x v="100"/>
    <n v="436.25"/>
    <n v="0.25"/>
    <n v="14.95"/>
    <n v="0.03"/>
    <n v="1271.864"/>
    <x v="2"/>
    <x v="2"/>
  </r>
  <r>
    <n v="1459"/>
    <s v="Blaine"/>
    <s v="Collins"/>
    <s v="Mr"/>
    <s v="M"/>
    <n v="30"/>
    <s v="Drylands Road"/>
    <s v="Luton"/>
    <x v="3"/>
    <x v="359"/>
    <x v="1"/>
    <x v="7"/>
    <n v="45"/>
    <n v="1.89"/>
    <n v="18"/>
    <n v="0.5"/>
    <n v="810"/>
    <n v="1530.8999999999999"/>
    <n v="1148.175"/>
    <n v="1125.675"/>
    <x v="82"/>
    <n v="382.72499999999991"/>
    <n v="0.24999999999999997"/>
    <n v="14.95"/>
    <n v="0.03"/>
    <n v="1106.40625"/>
    <x v="1"/>
    <x v="1"/>
  </r>
  <r>
    <n v="1460"/>
    <s v="Bernice"/>
    <s v="Hyatt"/>
    <s v="Miss"/>
    <s v="F"/>
    <n v="30"/>
    <s v="Duchy Street"/>
    <s v="Llanfairpwllgwyngyll"/>
    <x v="8"/>
    <x v="360"/>
    <x v="2"/>
    <x v="6"/>
    <n v="80"/>
    <n v="1.89"/>
    <n v="18"/>
    <n v="0.5"/>
    <n v="1440"/>
    <n v="2721.6"/>
    <n v="2041.1999999999998"/>
    <n v="2001.1999999999998"/>
    <x v="22"/>
    <n v="680.40000000000009"/>
    <n v="0.25000000000000006"/>
    <n v="14.95"/>
    <n v="0.05"/>
    <n v="1915.3424999999997"/>
    <x v="1"/>
    <x v="1"/>
  </r>
  <r>
    <n v="1462"/>
    <s v="Daina"/>
    <s v="Espinosa"/>
    <s v="Mrs"/>
    <s v="F"/>
    <n v="30"/>
    <s v="Duck Place"/>
    <s v="Broseley"/>
    <x v="60"/>
    <x v="361"/>
    <x v="0"/>
    <x v="7"/>
    <n v="63"/>
    <n v="2.0099999999999998"/>
    <n v="20"/>
    <n v="0.5"/>
    <n v="1260"/>
    <n v="2532.6"/>
    <n v="1899.4499999999998"/>
    <n v="1867.9499999999998"/>
    <x v="16"/>
    <n v="633.15000000000009"/>
    <n v="0.25000000000000006"/>
    <n v="14.95"/>
    <n v="0.05"/>
    <n v="1788.7549999999999"/>
    <x v="0"/>
    <x v="0"/>
  </r>
  <r>
    <n v="1472"/>
    <s v="Carmine"/>
    <s v="Yoder"/>
    <s v="Mr"/>
    <s v="M"/>
    <n v="30"/>
    <s v="Dulwich Lawn"/>
    <s v="Biggleswade"/>
    <x v="16"/>
    <x v="362"/>
    <x v="1"/>
    <x v="7"/>
    <n v="18"/>
    <n v="2.0099999999999998"/>
    <n v="20"/>
    <n v="0.5"/>
    <n v="360"/>
    <n v="723.59999999999991"/>
    <n v="542.69999999999993"/>
    <n v="533.69999999999993"/>
    <x v="9"/>
    <n v="180.89999999999998"/>
    <n v="0.25"/>
    <n v="14.95"/>
    <n v="0"/>
    <n v="548.65"/>
    <x v="0"/>
    <x v="0"/>
  </r>
  <r>
    <n v="1475"/>
    <s v="Curt"/>
    <s v="Foreman"/>
    <s v="Mr"/>
    <s v="M"/>
    <n v="30"/>
    <s v="Dunbridge Street"/>
    <s v="Mold"/>
    <x v="3"/>
    <x v="363"/>
    <x v="0"/>
    <x v="5"/>
    <n v="79"/>
    <n v="2.0099999999999998"/>
    <n v="20"/>
    <n v="0.5"/>
    <n v="1580"/>
    <n v="3175.7999999999997"/>
    <n v="2381.85"/>
    <n v="2342.35"/>
    <x v="2"/>
    <n v="793.94999999999982"/>
    <n v="0.24999999999999997"/>
    <n v="14.95"/>
    <n v="0.05"/>
    <n v="2239.4349999999995"/>
    <x v="0"/>
    <x v="0"/>
  </r>
  <r>
    <n v="1476"/>
    <s v="Kaila"/>
    <s v="Busby"/>
    <s v="Miss"/>
    <s v="F"/>
    <n v="60"/>
    <s v="Duncombe Hill"/>
    <s v="Llanarth"/>
    <x v="8"/>
    <x v="364"/>
    <x v="0"/>
    <x v="0"/>
    <n v="11"/>
    <n v="3.49"/>
    <n v="20"/>
    <n v="0.5"/>
    <n v="220"/>
    <n v="767.80000000000007"/>
    <n v="575.85"/>
    <n v="570.35"/>
    <x v="58"/>
    <n v="191.95000000000005"/>
    <n v="0.25000000000000006"/>
    <n v="14.95"/>
    <n v="0"/>
    <n v="585.30000000000007"/>
    <x v="2"/>
    <x v="2"/>
  </r>
  <r>
    <n v="1478"/>
    <s v="Reggie"/>
    <s v="Ruffin"/>
    <s v="Mr"/>
    <s v="M"/>
    <n v="90"/>
    <s v="Dundonald Close"/>
    <s v="Shropshire"/>
    <x v="3"/>
    <x v="352"/>
    <x v="1"/>
    <x v="8"/>
    <n v="23"/>
    <n v="1.89"/>
    <n v="18"/>
    <n v="0.5"/>
    <n v="414"/>
    <n v="782.45999999999992"/>
    <n v="586.84499999999991"/>
    <n v="575.34499999999991"/>
    <x v="86"/>
    <n v="195.61500000000001"/>
    <n v="0.25000000000000006"/>
    <n v="14.95"/>
    <n v="0.03"/>
    <n v="572.58614999999998"/>
    <x v="1"/>
    <x v="1"/>
  </r>
  <r>
    <n v="1481"/>
    <s v="Shara"/>
    <s v="Mata"/>
    <s v="Mrs"/>
    <s v="F"/>
    <n v="60"/>
    <s v="Dunnock Close"/>
    <s v="Grantown-On-Spey"/>
    <x v="61"/>
    <x v="365"/>
    <x v="1"/>
    <x v="2"/>
    <n v="70"/>
    <n v="2.0099999999999998"/>
    <n v="20"/>
    <n v="0.5"/>
    <n v="1400"/>
    <n v="2813.9999999999995"/>
    <n v="2110.4999999999995"/>
    <n v="2075.4999999999995"/>
    <x v="52"/>
    <n v="703.5"/>
    <n v="0.25000000000000006"/>
    <n v="14.95"/>
    <n v="0.05"/>
    <n v="1985.9274999999993"/>
    <x v="0"/>
    <x v="0"/>
  </r>
  <r>
    <n v="1493"/>
    <s v="Lynsey"/>
    <s v="Acevedo"/>
    <s v="Ms"/>
    <s v="F"/>
    <n v="30"/>
    <s v="Dursley Garoadens"/>
    <s v="Dungannon"/>
    <x v="7"/>
    <x v="366"/>
    <x v="2"/>
    <x v="2"/>
    <n v="47"/>
    <n v="1.89"/>
    <n v="18"/>
    <n v="0.5"/>
    <n v="846"/>
    <n v="1598.9399999999998"/>
    <n v="1199.2049999999999"/>
    <n v="1175.7049999999999"/>
    <x v="23"/>
    <n v="399.7349999999999"/>
    <n v="0.24999999999999997"/>
    <n v="14.95"/>
    <n v="0.03"/>
    <n v="1154.93535"/>
    <x v="1"/>
    <x v="1"/>
  </r>
  <r>
    <n v="1495"/>
    <s v="Gaston"/>
    <s v="Langford"/>
    <s v="Mr"/>
    <s v="M"/>
    <n v="30"/>
    <s v="Dyers Buildings"/>
    <s v="Avoch"/>
    <x v="18"/>
    <x v="367"/>
    <x v="2"/>
    <x v="7"/>
    <n v="35"/>
    <n v="2.0099999999999998"/>
    <n v="20"/>
    <n v="0.5"/>
    <n v="700"/>
    <n v="1406.9999999999998"/>
    <n v="1055.2499999999998"/>
    <n v="1037.7499999999998"/>
    <x v="34"/>
    <n v="351.75"/>
    <n v="0.25000000000000006"/>
    <n v="14.95"/>
    <n v="0.03"/>
    <n v="1021.1189999999998"/>
    <x v="0"/>
    <x v="0"/>
  </r>
  <r>
    <n v="1498"/>
    <s v="Elvis"/>
    <s v="Small"/>
    <s v="Mr"/>
    <s v="M"/>
    <n v="30"/>
    <s v="Eagle Drive"/>
    <s v="Lancashire"/>
    <x v="14"/>
    <x v="368"/>
    <x v="0"/>
    <x v="10"/>
    <n v="16"/>
    <n v="3.49"/>
    <n v="20"/>
    <n v="0.5"/>
    <n v="320"/>
    <n v="1116.8000000000002"/>
    <n v="837.60000000000014"/>
    <n v="829.60000000000014"/>
    <x v="4"/>
    <n v="279.20000000000005"/>
    <n v="0.25"/>
    <n v="14.95"/>
    <n v="0"/>
    <n v="844.55000000000018"/>
    <x v="2"/>
    <x v="2"/>
  </r>
  <r>
    <n v="1502"/>
    <s v="Patrick"/>
    <s v="Woodward"/>
    <s v="Mr"/>
    <s v="M"/>
    <n v="90"/>
    <s v="Earl Rise"/>
    <s v="Deal"/>
    <x v="7"/>
    <x v="369"/>
    <x v="1"/>
    <x v="8"/>
    <n v="40"/>
    <n v="2.0099999999999998"/>
    <n v="20"/>
    <n v="0.5"/>
    <n v="800"/>
    <n v="1607.9999999999998"/>
    <n v="1205.9999999999998"/>
    <n v="1185.9999999999998"/>
    <x v="60"/>
    <n v="402"/>
    <n v="0.25000000000000006"/>
    <n v="14.95"/>
    <n v="0.03"/>
    <n v="1164.9214999999997"/>
    <x v="0"/>
    <x v="0"/>
  </r>
  <r>
    <n v="1504"/>
    <s v="Thurman"/>
    <s v="Colon"/>
    <s v="Mr"/>
    <s v="M"/>
    <n v="30"/>
    <s v="Earlham Gardensove"/>
    <s v="Par"/>
    <x v="3"/>
    <x v="324"/>
    <x v="2"/>
    <x v="11"/>
    <n v="17"/>
    <n v="1.89"/>
    <n v="18"/>
    <n v="0.5"/>
    <n v="306"/>
    <n v="578.33999999999992"/>
    <n v="433.75499999999994"/>
    <n v="425.25499999999994"/>
    <x v="92"/>
    <n v="144.58499999999998"/>
    <n v="0.25"/>
    <n v="14.95"/>
    <n v="0"/>
    <n v="440.20499999999993"/>
    <x v="1"/>
    <x v="1"/>
  </r>
  <r>
    <n v="1509"/>
    <s v="Juliana"/>
    <s v="Woody"/>
    <s v="Miss"/>
    <s v="F"/>
    <n v="90"/>
    <s v="Earsby Street"/>
    <s v="Livingston"/>
    <x v="8"/>
    <x v="2"/>
    <x v="0"/>
    <x v="2"/>
    <n v="22"/>
    <n v="1.89"/>
    <n v="18"/>
    <n v="0.5"/>
    <n v="396"/>
    <n v="748.43999999999994"/>
    <n v="561.32999999999993"/>
    <n v="550.32999999999993"/>
    <x v="63"/>
    <n v="187.11"/>
    <n v="0.25000000000000006"/>
    <n v="14.95"/>
    <n v="0.03"/>
    <n v="548.32159999999999"/>
    <x v="1"/>
    <x v="1"/>
  </r>
  <r>
    <n v="1517"/>
    <s v="Doretha"/>
    <s v="Parra"/>
    <s v="Mrs"/>
    <s v="F"/>
    <n v="60"/>
    <s v="Eastbrook Road"/>
    <s v="Par"/>
    <x v="3"/>
    <x v="370"/>
    <x v="2"/>
    <x v="8"/>
    <n v="17"/>
    <n v="3.49"/>
    <n v="20"/>
    <n v="0.5"/>
    <n v="340"/>
    <n v="1186.6000000000001"/>
    <n v="889.95"/>
    <n v="881.45"/>
    <x v="92"/>
    <n v="296.65000000000009"/>
    <n v="0.25000000000000006"/>
    <n v="14.95"/>
    <n v="0"/>
    <n v="896.40000000000009"/>
    <x v="2"/>
    <x v="2"/>
  </r>
  <r>
    <n v="1520"/>
    <s v="Mee"/>
    <s v="Kruse"/>
    <s v="Miss"/>
    <s v="F"/>
    <n v="60"/>
    <s v="Eastlea Mews"/>
    <s v="Beaumaris"/>
    <x v="62"/>
    <x v="371"/>
    <x v="1"/>
    <x v="1"/>
    <n v="33"/>
    <n v="2.0099999999999998"/>
    <n v="20"/>
    <n v="0.5"/>
    <n v="660"/>
    <n v="1326.6"/>
    <n v="994.94999999999993"/>
    <n v="978.44999999999993"/>
    <x v="85"/>
    <n v="331.65"/>
    <n v="0.25"/>
    <n v="14.95"/>
    <n v="0.03"/>
    <n v="963.59799999999996"/>
    <x v="0"/>
    <x v="0"/>
  </r>
  <r>
    <n v="1522"/>
    <s v="Ginette"/>
    <s v="Vance"/>
    <s v="Mrs"/>
    <s v="F"/>
    <n v="60"/>
    <s v="Eaton Square"/>
    <s v="West Glamorgan"/>
    <x v="3"/>
    <x v="372"/>
    <x v="2"/>
    <x v="8"/>
    <n v="48"/>
    <n v="2.0099999999999998"/>
    <n v="20"/>
    <n v="0.5"/>
    <n v="960"/>
    <n v="1929.6"/>
    <n v="1447.1999999999998"/>
    <n v="1423.1999999999998"/>
    <x v="62"/>
    <n v="482.40000000000009"/>
    <n v="0.25000000000000006"/>
    <n v="14.95"/>
    <n v="0.03"/>
    <n v="1395.0054999999998"/>
    <x v="0"/>
    <x v="0"/>
  </r>
  <r>
    <n v="1523"/>
    <s v="Morgan"/>
    <s v="Mullins"/>
    <s v="Mr"/>
    <s v="M"/>
    <n v="30"/>
    <s v="Eatons Mead"/>
    <s v="Newcastleton"/>
    <x v="3"/>
    <x v="373"/>
    <x v="1"/>
    <x v="3"/>
    <n v="36"/>
    <n v="3.49"/>
    <n v="20"/>
    <n v="0.5"/>
    <n v="720"/>
    <n v="2512.8000000000002"/>
    <n v="1884.6000000000001"/>
    <n v="1866.6000000000001"/>
    <x v="40"/>
    <n v="628.20000000000005"/>
    <n v="0.25"/>
    <n v="14.95"/>
    <n v="0.03"/>
    <n v="1825.1035000000002"/>
    <x v="2"/>
    <x v="2"/>
  </r>
  <r>
    <n v="1525"/>
    <s v="Asha"/>
    <s v="Forrest"/>
    <s v="Miss"/>
    <s v="F"/>
    <n v="60"/>
    <s v="Ebury Street"/>
    <s v="Caldicot"/>
    <x v="21"/>
    <x v="374"/>
    <x v="0"/>
    <x v="1"/>
    <n v="77"/>
    <n v="2.0099999999999998"/>
    <n v="20"/>
    <n v="0.5"/>
    <n v="1540"/>
    <n v="3095.3999999999996"/>
    <n v="2321.5499999999997"/>
    <n v="2283.0499999999997"/>
    <x v="90"/>
    <n v="773.84999999999991"/>
    <n v="0.25"/>
    <n v="14.95"/>
    <n v="0.05"/>
    <n v="2183.0999999999995"/>
    <x v="0"/>
    <x v="0"/>
  </r>
  <r>
    <n v="1530"/>
    <s v="Darell"/>
    <s v="Ellison"/>
    <s v="Mr"/>
    <s v="M"/>
    <n v="30"/>
    <s v="Edgar Road"/>
    <s v="Lancashire"/>
    <x v="14"/>
    <x v="133"/>
    <x v="1"/>
    <x v="11"/>
    <n v="26"/>
    <n v="1.89"/>
    <n v="18"/>
    <n v="0.5"/>
    <n v="468"/>
    <n v="884.52"/>
    <n v="663.39"/>
    <n v="650.39"/>
    <x v="29"/>
    <n v="221.13"/>
    <n v="0.25"/>
    <n v="14.95"/>
    <n v="0.03"/>
    <n v="645.37980000000005"/>
    <x v="1"/>
    <x v="1"/>
  </r>
  <r>
    <n v="1534"/>
    <s v="Mike"/>
    <s v="Petersen"/>
    <s v="Miss"/>
    <s v="F"/>
    <n v="90"/>
    <s v="Edith Terrace"/>
    <s v="Helensburgh"/>
    <x v="1"/>
    <x v="44"/>
    <x v="1"/>
    <x v="4"/>
    <n v="83"/>
    <n v="2.0099999999999998"/>
    <n v="20"/>
    <n v="0.5"/>
    <n v="1660"/>
    <n v="3336.5999999999995"/>
    <n v="2502.4499999999998"/>
    <n v="2460.9499999999998"/>
    <x v="6"/>
    <n v="834.14999999999964"/>
    <n v="0.24999999999999994"/>
    <n v="14.95"/>
    <n v="0.05"/>
    <n v="2352.1049999999996"/>
    <x v="0"/>
    <x v="0"/>
  </r>
  <r>
    <n v="1536"/>
    <s v="Taina"/>
    <s v="Oleary"/>
    <s v="Mrs"/>
    <s v="F"/>
    <n v="60"/>
    <s v="Edwin'S Mead"/>
    <s v="Bromsgrove"/>
    <x v="48"/>
    <x v="335"/>
    <x v="0"/>
    <x v="4"/>
    <n v="62"/>
    <n v="2.0099999999999998"/>
    <n v="20"/>
    <n v="0.5"/>
    <n v="1240"/>
    <n v="2492.3999999999996"/>
    <n v="1869.2999999999997"/>
    <n v="1838.2999999999997"/>
    <x v="35"/>
    <n v="623.09999999999991"/>
    <n v="0.25"/>
    <n v="14.95"/>
    <n v="0.05"/>
    <n v="1760.5874999999996"/>
    <x v="0"/>
    <x v="0"/>
  </r>
  <r>
    <n v="1538"/>
    <s v="Osvaldo"/>
    <s v="Montgomery"/>
    <s v="Mr"/>
    <s v="M"/>
    <n v="90"/>
    <s v="Effra Road"/>
    <s v="Dulverton"/>
    <x v="7"/>
    <x v="175"/>
    <x v="0"/>
    <x v="4"/>
    <n v="89"/>
    <n v="2.0099999999999998"/>
    <n v="20"/>
    <n v="0.5"/>
    <n v="1780"/>
    <n v="3577.7999999999997"/>
    <n v="2683.35"/>
    <n v="2638.85"/>
    <x v="101"/>
    <n v="894.44999999999982"/>
    <n v="0.24999999999999997"/>
    <n v="14.95"/>
    <n v="0.05"/>
    <n v="2521.1099999999997"/>
    <x v="0"/>
    <x v="0"/>
  </r>
  <r>
    <n v="1540"/>
    <s v="Pierre"/>
    <s v="Brandt"/>
    <s v="Mr"/>
    <s v="M"/>
    <n v="90"/>
    <s v="Egliston Road"/>
    <s v="Grangemouth"/>
    <x v="10"/>
    <x v="375"/>
    <x v="1"/>
    <x v="9"/>
    <n v="72"/>
    <n v="2.0099999999999998"/>
    <n v="20"/>
    <n v="0.5"/>
    <n v="1440"/>
    <n v="2894.3999999999996"/>
    <n v="2170.7999999999997"/>
    <n v="2134.7999999999997"/>
    <x v="91"/>
    <n v="723.59999999999991"/>
    <n v="0.25"/>
    <n v="14.95"/>
    <n v="0.05"/>
    <n v="2042.2624999999994"/>
    <x v="0"/>
    <x v="0"/>
  </r>
  <r>
    <n v="1543"/>
    <s v="Domitila"/>
    <s v="Kilgore"/>
    <s v="Mrs"/>
    <s v="F"/>
    <n v="30"/>
    <s v="Elborough Road"/>
    <s v="Llanidloes"/>
    <x v="8"/>
    <x v="376"/>
    <x v="2"/>
    <x v="9"/>
    <n v="86"/>
    <n v="1.89"/>
    <n v="18"/>
    <n v="0.5"/>
    <n v="1548"/>
    <n v="2925.72"/>
    <n v="2194.29"/>
    <n v="2151.29"/>
    <x v="26"/>
    <n v="731.42999999999984"/>
    <n v="0.24999999999999997"/>
    <n v="14.95"/>
    <n v="0.05"/>
    <n v="2057.9279999999999"/>
    <x v="1"/>
    <x v="1"/>
  </r>
  <r>
    <n v="1550"/>
    <s v="Mui"/>
    <s v="Callahan"/>
    <s v="Mrs"/>
    <s v="F"/>
    <n v="30"/>
    <s v="Elf Row"/>
    <s v="Garndolbenmaen"/>
    <x v="10"/>
    <x v="377"/>
    <x v="0"/>
    <x v="8"/>
    <n v="16"/>
    <n v="2.0099999999999998"/>
    <n v="20"/>
    <n v="0.5"/>
    <n v="320"/>
    <n v="643.19999999999993"/>
    <n v="482.4"/>
    <n v="474.4"/>
    <x v="4"/>
    <n v="160.79999999999995"/>
    <n v="0.24999999999999994"/>
    <n v="14.95"/>
    <n v="0"/>
    <n v="489.34999999999997"/>
    <x v="0"/>
    <x v="0"/>
  </r>
  <r>
    <n v="1551"/>
    <s v="Leigh"/>
    <s v="Proctor"/>
    <s v="Ms"/>
    <s v="F"/>
    <n v="30"/>
    <s v="Elforoad Close"/>
    <s v="Cleethorpes"/>
    <x v="13"/>
    <x v="118"/>
    <x v="1"/>
    <x v="8"/>
    <n v="42"/>
    <n v="3.49"/>
    <n v="20"/>
    <n v="0.5"/>
    <n v="840"/>
    <n v="2931.6000000000004"/>
    <n v="2198.7000000000003"/>
    <n v="2177.7000000000003"/>
    <x v="67"/>
    <n v="732.90000000000009"/>
    <n v="0.25"/>
    <n v="14.95"/>
    <n v="0.03"/>
    <n v="2126.8705"/>
    <x v="2"/>
    <x v="2"/>
  </r>
  <r>
    <n v="1564"/>
    <s v="Despina"/>
    <s v="Costello"/>
    <s v="Mrs"/>
    <s v="F"/>
    <n v="30"/>
    <s v="Ellis Close"/>
    <s v="Ripley"/>
    <x v="3"/>
    <x v="110"/>
    <x v="1"/>
    <x v="10"/>
    <n v="69"/>
    <n v="2.0099999999999998"/>
    <n v="20"/>
    <n v="0.5"/>
    <n v="1380"/>
    <n v="2773.7999999999997"/>
    <n v="2080.35"/>
    <n v="2045.85"/>
    <x v="88"/>
    <n v="693.44999999999982"/>
    <n v="0.24999999999999997"/>
    <n v="14.95"/>
    <n v="0.05"/>
    <n v="1957.7599999999995"/>
    <x v="0"/>
    <x v="0"/>
  </r>
  <r>
    <n v="1566"/>
    <s v="Bryce"/>
    <s v="Dill"/>
    <s v="Mr"/>
    <s v="M"/>
    <n v="90"/>
    <s v="Elliscombe Mount"/>
    <s v="Banchory"/>
    <x v="0"/>
    <x v="378"/>
    <x v="1"/>
    <x v="1"/>
    <n v="15"/>
    <n v="2.0099999999999998"/>
    <n v="20"/>
    <n v="0.5"/>
    <n v="300"/>
    <n v="602.99999999999989"/>
    <n v="452.24999999999989"/>
    <n v="444.74999999999989"/>
    <x v="37"/>
    <n v="150.75"/>
    <n v="0.25000000000000006"/>
    <n v="14.95"/>
    <n v="0"/>
    <n v="459.69999999999987"/>
    <x v="0"/>
    <x v="0"/>
  </r>
  <r>
    <n v="1569"/>
    <s v="Luke"/>
    <s v="Osborne"/>
    <s v="Mr"/>
    <s v="M"/>
    <n v="90"/>
    <s v="Elm Walk"/>
    <s v="Knebworth"/>
    <x v="14"/>
    <x v="279"/>
    <x v="2"/>
    <x v="5"/>
    <n v="58"/>
    <n v="2.0099999999999998"/>
    <n v="20"/>
    <n v="0.5"/>
    <n v="1160"/>
    <n v="2331.6"/>
    <n v="1748.6999999999998"/>
    <n v="1719.6999999999998"/>
    <x v="33"/>
    <n v="582.90000000000009"/>
    <n v="0.25000000000000006"/>
    <n v="14.95"/>
    <n v="0.05"/>
    <n v="1647.9174999999998"/>
    <x v="0"/>
    <x v="0"/>
  </r>
  <r>
    <n v="1574"/>
    <s v="Rubye"/>
    <s v="Grimes"/>
    <s v="Ms"/>
    <s v="F"/>
    <n v="90"/>
    <s v="Elrington Road"/>
    <s v="Calstock"/>
    <x v="59"/>
    <x v="379"/>
    <x v="1"/>
    <x v="5"/>
    <n v="4"/>
    <n v="1.89"/>
    <n v="18"/>
    <n v="0.5"/>
    <n v="72"/>
    <n v="136.07999999999998"/>
    <n v="102.05999999999999"/>
    <n v="100.05999999999999"/>
    <x v="87"/>
    <n v="34.019999999999996"/>
    <n v="0.25"/>
    <n v="14.95"/>
    <n v="0"/>
    <n v="115.00999999999999"/>
    <x v="1"/>
    <x v="1"/>
  </r>
  <r>
    <n v="1575"/>
    <s v="Shari"/>
    <s v="Cabrera"/>
    <s v="Miss"/>
    <s v="F"/>
    <n v="90"/>
    <s v="Elsbone Terrace"/>
    <s v="Caldicot"/>
    <x v="21"/>
    <x v="54"/>
    <x v="2"/>
    <x v="7"/>
    <n v="80"/>
    <n v="1.89"/>
    <n v="18"/>
    <n v="0.5"/>
    <n v="1440"/>
    <n v="2721.6"/>
    <n v="2041.1999999999998"/>
    <n v="2001.1999999999998"/>
    <x v="22"/>
    <n v="680.40000000000009"/>
    <n v="0.25000000000000006"/>
    <n v="14.95"/>
    <n v="0.05"/>
    <n v="1915.3424999999997"/>
    <x v="1"/>
    <x v="1"/>
  </r>
  <r>
    <n v="1576"/>
    <s v="Trisha"/>
    <s v="Allred"/>
    <s v="Mrs"/>
    <s v="F"/>
    <n v="60"/>
    <s v="Elscott House"/>
    <s v="Salcombe"/>
    <x v="3"/>
    <x v="144"/>
    <x v="0"/>
    <x v="10"/>
    <n v="17"/>
    <n v="2.0099999999999998"/>
    <n v="20"/>
    <n v="0.5"/>
    <n v="340"/>
    <n v="683.4"/>
    <n v="512.54999999999995"/>
    <n v="504.04999999999995"/>
    <x v="92"/>
    <n v="170.85000000000002"/>
    <n v="0.25000000000000006"/>
    <n v="14.95"/>
    <n v="0"/>
    <n v="519"/>
    <x v="0"/>
    <x v="0"/>
  </r>
  <r>
    <n v="1581"/>
    <s v="Granville"/>
    <s v="Fuller"/>
    <s v="Mr"/>
    <s v="M"/>
    <n v="60"/>
    <s v="Elsworthy Rise"/>
    <s v="Musselburgh"/>
    <x v="3"/>
    <x v="380"/>
    <x v="1"/>
    <x v="2"/>
    <n v="25"/>
    <n v="1.89"/>
    <n v="18"/>
    <n v="0.5"/>
    <n v="450"/>
    <n v="850.5"/>
    <n v="637.875"/>
    <n v="625.375"/>
    <x v="100"/>
    <n v="212.625"/>
    <n v="0.25"/>
    <n v="14.95"/>
    <n v="0.03"/>
    <n v="621.11525000000006"/>
    <x v="1"/>
    <x v="1"/>
  </r>
  <r>
    <n v="1586"/>
    <s v="Leigh"/>
    <s v="Woodson"/>
    <s v="Dr"/>
    <s v="M"/>
    <n v="60"/>
    <s v="Elystan Plc"/>
    <s v="Alton"/>
    <x v="55"/>
    <x v="200"/>
    <x v="2"/>
    <x v="6"/>
    <n v="21"/>
    <n v="1.89"/>
    <n v="18"/>
    <n v="0.5"/>
    <n v="378"/>
    <n v="714.42"/>
    <n v="535.81499999999994"/>
    <n v="525.31499999999994"/>
    <x v="44"/>
    <n v="178.60500000000002"/>
    <n v="0.25000000000000006"/>
    <n v="14.95"/>
    <n v="0.03"/>
    <n v="524.05705"/>
    <x v="1"/>
    <x v="1"/>
  </r>
  <r>
    <n v="1594"/>
    <s v="Leif"/>
    <s v="Trevino"/>
    <s v="Mr"/>
    <s v="M"/>
    <n v="30"/>
    <s v="Emmetts Buildings"/>
    <s v="Bicester"/>
    <x v="16"/>
    <x v="381"/>
    <x v="2"/>
    <x v="11"/>
    <n v="61"/>
    <n v="1.89"/>
    <n v="18"/>
    <n v="0.5"/>
    <n v="1098"/>
    <n v="2075.2199999999998"/>
    <n v="1556.415"/>
    <n v="1525.915"/>
    <x v="76"/>
    <n v="518.80499999999984"/>
    <n v="0.24999999999999994"/>
    <n v="14.95"/>
    <n v="0.05"/>
    <n v="1463.8217499999998"/>
    <x v="1"/>
    <x v="1"/>
  </r>
  <r>
    <n v="1596"/>
    <s v="Gilberte"/>
    <s v="Ingram"/>
    <s v="Ms"/>
    <s v="F"/>
    <n v="90"/>
    <s v="Empire Ave"/>
    <s v="Llanfyrnach"/>
    <x v="8"/>
    <x v="382"/>
    <x v="1"/>
    <x v="1"/>
    <n v="62"/>
    <n v="3.49"/>
    <n v="20"/>
    <n v="0.5"/>
    <n v="1240"/>
    <n v="4327.6000000000004"/>
    <n v="3245.7000000000003"/>
    <n v="3214.7000000000003"/>
    <x v="35"/>
    <n v="1081.9000000000001"/>
    <n v="0.25"/>
    <n v="14.95"/>
    <n v="0.05"/>
    <n v="3068.1675"/>
    <x v="2"/>
    <x v="2"/>
  </r>
  <r>
    <n v="1601"/>
    <s v="Stacey"/>
    <s v="Kurtz"/>
    <s v="Mr"/>
    <s v="M"/>
    <n v="30"/>
    <s v="Engineer Road"/>
    <s v="Amlwch"/>
    <x v="2"/>
    <x v="383"/>
    <x v="1"/>
    <x v="8"/>
    <n v="47"/>
    <n v="2.0099999999999998"/>
    <n v="20"/>
    <n v="0.5"/>
    <n v="940"/>
    <n v="1889.3999999999999"/>
    <n v="1417.05"/>
    <n v="1393.55"/>
    <x v="23"/>
    <n v="472.34999999999991"/>
    <n v="0.24999999999999997"/>
    <n v="14.95"/>
    <n v="0.03"/>
    <n v="1366.2449999999999"/>
    <x v="0"/>
    <x v="0"/>
  </r>
  <r>
    <n v="1609"/>
    <s v="Lino"/>
    <s v="Ramey"/>
    <s v="Mr"/>
    <s v="M"/>
    <n v="30"/>
    <s v="Epsom Road"/>
    <s v="Barnsley"/>
    <x v="63"/>
    <x v="384"/>
    <x v="0"/>
    <x v="1"/>
    <n v="97"/>
    <n v="2.0099999999999998"/>
    <n v="20"/>
    <n v="0.5"/>
    <n v="1940"/>
    <n v="3899.3999999999996"/>
    <n v="2924.5499999999997"/>
    <n v="2876.0499999999997"/>
    <x v="30"/>
    <n v="974.84999999999991"/>
    <n v="0.25"/>
    <n v="14.95"/>
    <n v="0.05"/>
    <n v="2746.4499999999994"/>
    <x v="0"/>
    <x v="0"/>
  </r>
  <r>
    <n v="1613"/>
    <s v="Dale"/>
    <s v="Boggs"/>
    <s v="Mrs"/>
    <s v="F"/>
    <n v="90"/>
    <s v="Eresby Place"/>
    <s v="Newton Abbot"/>
    <x v="3"/>
    <x v="104"/>
    <x v="0"/>
    <x v="1"/>
    <n v="45"/>
    <n v="2.0099999999999998"/>
    <n v="20"/>
    <n v="0.5"/>
    <n v="900"/>
    <n v="1808.9999999999998"/>
    <n v="1356.7499999999998"/>
    <n v="1334.2499999999998"/>
    <x v="82"/>
    <n v="452.25"/>
    <n v="0.25000000000000006"/>
    <n v="14.95"/>
    <n v="0.03"/>
    <n v="1308.7239999999997"/>
    <x v="0"/>
    <x v="0"/>
  </r>
  <r>
    <n v="1634"/>
    <s v="Billie"/>
    <s v="Childs"/>
    <s v="Mr"/>
    <s v="M"/>
    <n v="30"/>
    <s v="Euston Road"/>
    <s v="Presteigne"/>
    <x v="3"/>
    <x v="385"/>
    <x v="0"/>
    <x v="10"/>
    <n v="14"/>
    <n v="3.49"/>
    <n v="20"/>
    <n v="0.5"/>
    <n v="280"/>
    <n v="977.2"/>
    <n v="732.90000000000009"/>
    <n v="725.90000000000009"/>
    <x v="11"/>
    <n v="244.29999999999995"/>
    <n v="0.24999999999999994"/>
    <n v="14.95"/>
    <n v="0"/>
    <n v="740.85000000000014"/>
    <x v="2"/>
    <x v="2"/>
  </r>
  <r>
    <n v="1635"/>
    <s v="Sook"/>
    <s v="Newman"/>
    <s v="Mrs"/>
    <s v="F"/>
    <n v="90"/>
    <s v="Euston Road"/>
    <s v="Rhyl"/>
    <x v="3"/>
    <x v="386"/>
    <x v="1"/>
    <x v="0"/>
    <n v="8"/>
    <n v="1.89"/>
    <n v="18"/>
    <n v="0.5"/>
    <n v="144"/>
    <n v="272.15999999999997"/>
    <n v="204.11999999999998"/>
    <n v="200.11999999999998"/>
    <x v="56"/>
    <n v="68.039999999999992"/>
    <n v="0.25"/>
    <n v="14.95"/>
    <n v="0"/>
    <n v="215.06999999999996"/>
    <x v="1"/>
    <x v="1"/>
  </r>
  <r>
    <n v="1640"/>
    <s v="Rickey"/>
    <s v="Hurley"/>
    <s v="Mr"/>
    <s v="M"/>
    <n v="60"/>
    <s v="Everthorpe Road"/>
    <s v="Bagillt"/>
    <x v="35"/>
    <x v="18"/>
    <x v="2"/>
    <x v="9"/>
    <n v="76"/>
    <n v="3.49"/>
    <n v="20"/>
    <n v="0.5"/>
    <n v="1520"/>
    <n v="5304.8"/>
    <n v="3978.6000000000004"/>
    <n v="3940.6000000000004"/>
    <x v="97"/>
    <n v="1326.1999999999998"/>
    <n v="0.24999999999999994"/>
    <n v="14.95"/>
    <n v="0.05"/>
    <n v="3757.7725"/>
    <x v="2"/>
    <x v="2"/>
  </r>
  <r>
    <n v="1642"/>
    <s v="Lane"/>
    <s v="Page"/>
    <s v="Mr"/>
    <s v="M"/>
    <n v="60"/>
    <s v="Ewe Close"/>
    <s v="Isle Of Mannot"/>
    <x v="14"/>
    <x v="387"/>
    <x v="1"/>
    <x v="7"/>
    <n v="70"/>
    <n v="2.0099999999999998"/>
    <n v="20"/>
    <n v="0.5"/>
    <n v="1400"/>
    <n v="2813.9999999999995"/>
    <n v="2110.4999999999995"/>
    <n v="2075.4999999999995"/>
    <x v="52"/>
    <n v="703.5"/>
    <n v="0.25000000000000006"/>
    <n v="14.95"/>
    <n v="0.05"/>
    <n v="1985.9274999999993"/>
    <x v="0"/>
    <x v="0"/>
  </r>
  <r>
    <n v="1644"/>
    <s v="Katherin"/>
    <s v="Winters"/>
    <s v="Mrs"/>
    <s v="F"/>
    <n v="60"/>
    <s v="Excelsior Terrace"/>
    <s v="Skipton"/>
    <x v="3"/>
    <x v="173"/>
    <x v="2"/>
    <x v="5"/>
    <n v="55"/>
    <n v="1.89"/>
    <n v="18"/>
    <n v="0.5"/>
    <n v="990"/>
    <n v="1871.1"/>
    <n v="1403.3249999999998"/>
    <n v="1375.8249999999998"/>
    <x v="70"/>
    <n v="467.77500000000009"/>
    <n v="0.25000000000000006"/>
    <n v="14.95"/>
    <n v="0.05"/>
    <n v="1321.2362499999997"/>
    <x v="1"/>
    <x v="1"/>
  </r>
  <r>
    <n v="1654"/>
    <s v="Kanisha"/>
    <s v="Dean"/>
    <s v="Miss"/>
    <s v="F"/>
    <n v="60"/>
    <s v="Eyot Garoadens"/>
    <s v="Carterton"/>
    <x v="6"/>
    <x v="251"/>
    <x v="2"/>
    <x v="10"/>
    <n v="88"/>
    <n v="1.89"/>
    <n v="18"/>
    <n v="0.5"/>
    <n v="1584"/>
    <n v="2993.7599999999998"/>
    <n v="2245.3199999999997"/>
    <n v="2201.3199999999997"/>
    <x v="46"/>
    <n v="748.44"/>
    <n v="0.25000000000000006"/>
    <n v="14.95"/>
    <n v="0.05"/>
    <n v="2105.4564999999993"/>
    <x v="1"/>
    <x v="1"/>
  </r>
  <r>
    <n v="1655"/>
    <s v="Ed"/>
    <s v="Rasmussen"/>
    <s v="Mr"/>
    <s v="M"/>
    <n v="60"/>
    <s v="Eyot Gardenseen"/>
    <s v="Rhyl"/>
    <x v="3"/>
    <x v="388"/>
    <x v="2"/>
    <x v="3"/>
    <n v="74"/>
    <n v="3.49"/>
    <n v="20"/>
    <n v="0.5"/>
    <n v="1480"/>
    <n v="5165.2000000000007"/>
    <n v="3873.9000000000005"/>
    <n v="3836.9000000000005"/>
    <x v="47"/>
    <n v="1291.3000000000002"/>
    <n v="0.25"/>
    <n v="14.95"/>
    <n v="0.05"/>
    <n v="3659.2575000000002"/>
    <x v="2"/>
    <x v="2"/>
  </r>
  <r>
    <n v="1656"/>
    <s v="Luba"/>
    <s v="Mccauley"/>
    <s v="Miss"/>
    <s v="F"/>
    <n v="60"/>
    <s v="Eythorn Road"/>
    <s v="Kinross"/>
    <x v="14"/>
    <x v="389"/>
    <x v="1"/>
    <x v="5"/>
    <n v="42"/>
    <n v="1.89"/>
    <n v="18"/>
    <n v="0.5"/>
    <n v="756"/>
    <n v="1428.84"/>
    <n v="1071.6299999999999"/>
    <n v="1050.6299999999999"/>
    <x v="67"/>
    <n v="357.21000000000004"/>
    <n v="0.25000000000000006"/>
    <n v="14.95"/>
    <n v="0.03"/>
    <n v="1033.6125999999999"/>
    <x v="1"/>
    <x v="1"/>
  </r>
  <r>
    <n v="1657"/>
    <s v="Jordon"/>
    <s v="Starr"/>
    <s v="Mr"/>
    <s v="M"/>
    <n v="60"/>
    <s v="Eythorne Road"/>
    <s v="Beith"/>
    <x v="51"/>
    <x v="89"/>
    <x v="0"/>
    <x v="3"/>
    <n v="91"/>
    <n v="2.0099999999999998"/>
    <n v="20"/>
    <n v="0.5"/>
    <n v="1820"/>
    <n v="3658.2"/>
    <n v="2743.6499999999996"/>
    <n v="2698.1499999999996"/>
    <x v="98"/>
    <n v="914.55000000000018"/>
    <n v="0.25000000000000006"/>
    <n v="14.95"/>
    <n v="0.05"/>
    <n v="2577.4449999999993"/>
    <x v="0"/>
    <x v="0"/>
  </r>
  <r>
    <n v="1662"/>
    <s v="Nicky"/>
    <s v="Orr"/>
    <s v="Mr"/>
    <s v="M"/>
    <n v="60"/>
    <s v="Faireys Buildings"/>
    <s v="Salisbury"/>
    <x v="3"/>
    <x v="92"/>
    <x v="0"/>
    <x v="6"/>
    <n v="11"/>
    <n v="3.49"/>
    <n v="20"/>
    <n v="0.5"/>
    <n v="220"/>
    <n v="767.80000000000007"/>
    <n v="575.85"/>
    <n v="570.35"/>
    <x v="58"/>
    <n v="191.95000000000005"/>
    <n v="0.25000000000000006"/>
    <n v="14.95"/>
    <n v="0"/>
    <n v="585.30000000000007"/>
    <x v="2"/>
    <x v="2"/>
  </r>
  <r>
    <n v="1666"/>
    <s v="Mallie"/>
    <s v="Shook"/>
    <s v="Mrs"/>
    <s v="F"/>
    <n v="90"/>
    <s v="Fairlie Garoadens"/>
    <s v="South Humberside"/>
    <x v="3"/>
    <x v="390"/>
    <x v="2"/>
    <x v="5"/>
    <n v="5"/>
    <n v="2.0099999999999998"/>
    <n v="20"/>
    <n v="0.5"/>
    <n v="100"/>
    <n v="200.99999999999997"/>
    <n v="150.74999999999997"/>
    <n v="148.24999999999997"/>
    <x v="3"/>
    <n v="50.25"/>
    <n v="0.25000000000000006"/>
    <n v="14.95"/>
    <n v="0"/>
    <n v="163.19999999999996"/>
    <x v="0"/>
    <x v="0"/>
  </r>
  <r>
    <n v="1667"/>
    <s v="Edgardo"/>
    <s v="Akins"/>
    <s v="Mr"/>
    <s v="M"/>
    <n v="90"/>
    <s v="Fairlight Terrace"/>
    <s v="Girvan"/>
    <x v="10"/>
    <x v="391"/>
    <x v="0"/>
    <x v="5"/>
    <n v="22"/>
    <n v="3.49"/>
    <n v="20"/>
    <n v="0.5"/>
    <n v="440"/>
    <n v="1535.6000000000001"/>
    <n v="1151.7"/>
    <n v="1140.7"/>
    <x v="63"/>
    <n v="383.90000000000009"/>
    <n v="0.25000000000000006"/>
    <n v="14.95"/>
    <n v="0.03"/>
    <n v="1120.9805000000001"/>
    <x v="2"/>
    <x v="2"/>
  </r>
  <r>
    <n v="1671"/>
    <s v="Myrna"/>
    <s v="Seay"/>
    <s v="Miss"/>
    <s v="F"/>
    <n v="90"/>
    <s v="Falkland Avenue"/>
    <s v="Hamilton"/>
    <x v="9"/>
    <x v="392"/>
    <x v="2"/>
    <x v="5"/>
    <n v="42"/>
    <n v="3.49"/>
    <n v="20"/>
    <n v="0.5"/>
    <n v="840"/>
    <n v="2931.6000000000004"/>
    <n v="2198.7000000000003"/>
    <n v="2177.7000000000003"/>
    <x v="67"/>
    <n v="732.90000000000009"/>
    <n v="0.25"/>
    <n v="14.95"/>
    <n v="0.03"/>
    <n v="2126.8705"/>
    <x v="2"/>
    <x v="2"/>
  </r>
  <r>
    <n v="1672"/>
    <s v="Virgil"/>
    <s v="Chung"/>
    <s v="Mr"/>
    <s v="M"/>
    <n v="30"/>
    <s v="Fallowfields Drive"/>
    <s v="Campbeltown"/>
    <x v="6"/>
    <x v="393"/>
    <x v="1"/>
    <x v="1"/>
    <n v="62"/>
    <n v="2.0099999999999998"/>
    <n v="20"/>
    <n v="0.5"/>
    <n v="1240"/>
    <n v="2492.3999999999996"/>
    <n v="1869.2999999999997"/>
    <n v="1838.2999999999997"/>
    <x v="35"/>
    <n v="623.09999999999991"/>
    <n v="0.25"/>
    <n v="14.95"/>
    <n v="0.05"/>
    <n v="1760.5874999999996"/>
    <x v="0"/>
    <x v="0"/>
  </r>
  <r>
    <n v="1679"/>
    <s v="Joshua"/>
    <s v="Prater"/>
    <s v="Mr"/>
    <s v="M"/>
    <n v="30"/>
    <s v="Faringforoad Road"/>
    <s v="Moor Row"/>
    <x v="3"/>
    <x v="36"/>
    <x v="1"/>
    <x v="2"/>
    <n v="84"/>
    <n v="3.49"/>
    <n v="20"/>
    <n v="0.5"/>
    <n v="1680"/>
    <n v="5863.2000000000007"/>
    <n v="4397.4000000000005"/>
    <n v="4355.4000000000005"/>
    <x v="31"/>
    <n v="1465.8000000000002"/>
    <n v="0.25"/>
    <n v="14.95"/>
    <n v="0.05"/>
    <n v="4151.8325000000004"/>
    <x v="2"/>
    <x v="2"/>
  </r>
  <r>
    <n v="1686"/>
    <s v="Tamesha"/>
    <s v="Grayson"/>
    <s v="Mrs"/>
    <s v="F"/>
    <n v="30"/>
    <s v="Farmdale Road"/>
    <s v="Olney"/>
    <x v="3"/>
    <x v="394"/>
    <x v="1"/>
    <x v="3"/>
    <n v="61"/>
    <n v="2.0099999999999998"/>
    <n v="20"/>
    <n v="0.5"/>
    <n v="1220"/>
    <n v="2452.1999999999998"/>
    <n v="1839.1499999999999"/>
    <n v="1808.6499999999999"/>
    <x v="76"/>
    <n v="613.04999999999995"/>
    <n v="0.25"/>
    <n v="14.95"/>
    <n v="0.05"/>
    <n v="1732.4199999999998"/>
    <x v="0"/>
    <x v="0"/>
  </r>
  <r>
    <n v="1687"/>
    <s v="Leandro"/>
    <s v="Pickett"/>
    <s v="Mr"/>
    <s v="M"/>
    <n v="90"/>
    <s v="Farmer'S Road"/>
    <s v="Bargoed"/>
    <x v="64"/>
    <x v="395"/>
    <x v="1"/>
    <x v="0"/>
    <n v="31"/>
    <n v="3.49"/>
    <n v="20"/>
    <n v="0.5"/>
    <n v="620"/>
    <n v="2163.8000000000002"/>
    <n v="1622.8500000000001"/>
    <n v="1607.3500000000001"/>
    <x v="43"/>
    <n v="540.95000000000005"/>
    <n v="0.25"/>
    <n v="14.95"/>
    <n v="0.03"/>
    <n v="1573.6310000000001"/>
    <x v="2"/>
    <x v="2"/>
  </r>
  <r>
    <n v="1693"/>
    <s v="Boris"/>
    <s v="Sprague"/>
    <s v="Prof"/>
    <s v="M"/>
    <n v="90"/>
    <s v="Farrant Avenue"/>
    <s v="Dalton-In-Furness"/>
    <x v="7"/>
    <x v="396"/>
    <x v="0"/>
    <x v="2"/>
    <n v="55"/>
    <n v="1.89"/>
    <n v="18"/>
    <n v="0.5"/>
    <n v="990"/>
    <n v="1871.1"/>
    <n v="1403.3249999999998"/>
    <n v="1375.8249999999998"/>
    <x v="70"/>
    <n v="467.77500000000009"/>
    <n v="0.25000000000000006"/>
    <n v="14.95"/>
    <n v="0.05"/>
    <n v="1321.2362499999997"/>
    <x v="1"/>
    <x v="1"/>
  </r>
  <r>
    <n v="1697"/>
    <s v="Rosalia"/>
    <s v="Golden"/>
    <s v="Ms"/>
    <s v="F"/>
    <n v="60"/>
    <s v="Faulkner Street"/>
    <s v="Armagh"/>
    <x v="20"/>
    <x v="397"/>
    <x v="0"/>
    <x v="9"/>
    <n v="99"/>
    <n v="2.0099999999999998"/>
    <n v="20"/>
    <n v="0.5"/>
    <n v="1980"/>
    <n v="3979.7999999999997"/>
    <n v="2984.85"/>
    <n v="2935.35"/>
    <x v="53"/>
    <n v="994.94999999999982"/>
    <n v="0.24999999999999997"/>
    <n v="14.95"/>
    <n v="0.05"/>
    <n v="2802.7849999999994"/>
    <x v="0"/>
    <x v="0"/>
  </r>
  <r>
    <n v="1698"/>
    <s v="Wade"/>
    <s v="Gay"/>
    <s v="Mr"/>
    <s v="M"/>
    <n v="90"/>
    <s v="Faulkners Alley"/>
    <s v="Benfleet"/>
    <x v="50"/>
    <x v="228"/>
    <x v="2"/>
    <x v="5"/>
    <n v="68"/>
    <n v="2.0099999999999998"/>
    <n v="20"/>
    <n v="0.5"/>
    <n v="1360"/>
    <n v="2733.6"/>
    <n v="2050.1999999999998"/>
    <n v="2016.1999999999998"/>
    <x v="66"/>
    <n v="683.40000000000009"/>
    <n v="0.25000000000000006"/>
    <n v="14.95"/>
    <n v="0.05"/>
    <n v="1929.5924999999997"/>
    <x v="0"/>
    <x v="0"/>
  </r>
  <r>
    <n v="1701"/>
    <s v="Hue"/>
    <s v="Cameron"/>
    <s v="Mrs"/>
    <s v="F"/>
    <n v="90"/>
    <s v="Fawcett Road"/>
    <s v="Crowborough"/>
    <x v="11"/>
    <x v="398"/>
    <x v="0"/>
    <x v="1"/>
    <n v="72"/>
    <n v="1.89"/>
    <n v="18"/>
    <n v="0.5"/>
    <n v="1296"/>
    <n v="2449.44"/>
    <n v="1837.08"/>
    <n v="1801.08"/>
    <x v="91"/>
    <n v="612.36000000000013"/>
    <n v="0.25000000000000006"/>
    <n v="14.95"/>
    <n v="0.05"/>
    <n v="1725.2284999999999"/>
    <x v="1"/>
    <x v="1"/>
  </r>
  <r>
    <n v="1710"/>
    <s v="Harrison"/>
    <s v="Bowles"/>
    <s v="Mr"/>
    <s v="M"/>
    <n v="30"/>
    <s v="Felix Place"/>
    <s v="Olney"/>
    <x v="3"/>
    <x v="398"/>
    <x v="0"/>
    <x v="1"/>
    <n v="28"/>
    <n v="2.0099999999999998"/>
    <n v="20"/>
    <n v="0.5"/>
    <n v="560"/>
    <n v="1125.5999999999999"/>
    <n v="844.19999999999993"/>
    <n v="830.19999999999993"/>
    <x v="94"/>
    <n v="281.39999999999998"/>
    <n v="0.25"/>
    <n v="14.95"/>
    <n v="0.03"/>
    <n v="819.79549999999995"/>
    <x v="0"/>
    <x v="0"/>
  </r>
  <r>
    <n v="1714"/>
    <s v="Denisse"/>
    <s v="Olsen"/>
    <s v="Mrs"/>
    <s v="F"/>
    <n v="30"/>
    <s v="Fentons Avenue"/>
    <s v="Kidderminster"/>
    <x v="14"/>
    <x v="399"/>
    <x v="0"/>
    <x v="5"/>
    <n v="36"/>
    <n v="3.49"/>
    <n v="20"/>
    <n v="0.5"/>
    <n v="720"/>
    <n v="2512.8000000000002"/>
    <n v="1884.6000000000001"/>
    <n v="1866.6000000000001"/>
    <x v="40"/>
    <n v="628.20000000000005"/>
    <n v="0.25"/>
    <n v="14.95"/>
    <n v="0.03"/>
    <n v="1825.1035000000002"/>
    <x v="2"/>
    <x v="2"/>
  </r>
  <r>
    <n v="1720"/>
    <s v="Emmett"/>
    <s v="Blue"/>
    <s v="Mr"/>
    <s v="M"/>
    <n v="90"/>
    <s v="Ferns Road"/>
    <s v="Larbert"/>
    <x v="14"/>
    <x v="400"/>
    <x v="0"/>
    <x v="8"/>
    <n v="76"/>
    <n v="3.49"/>
    <n v="20"/>
    <n v="0.5"/>
    <n v="1520"/>
    <n v="5304.8"/>
    <n v="3978.6000000000004"/>
    <n v="3940.6000000000004"/>
    <x v="97"/>
    <n v="1326.1999999999998"/>
    <n v="0.24999999999999994"/>
    <n v="14.95"/>
    <n v="0.05"/>
    <n v="3757.7725"/>
    <x v="2"/>
    <x v="2"/>
  </r>
  <r>
    <n v="1721"/>
    <s v="Oretha"/>
    <s v="Camacho"/>
    <s v="Mrs"/>
    <s v="F"/>
    <n v="90"/>
    <s v="Ferns Road"/>
    <s v="Llanwrda"/>
    <x v="8"/>
    <x v="180"/>
    <x v="1"/>
    <x v="7"/>
    <n v="72"/>
    <n v="3.49"/>
    <n v="20"/>
    <n v="0.5"/>
    <n v="1440"/>
    <n v="5025.6000000000004"/>
    <n v="3769.2000000000003"/>
    <n v="3733.2000000000003"/>
    <x v="91"/>
    <n v="1256.4000000000001"/>
    <n v="0.25"/>
    <n v="14.95"/>
    <n v="0.05"/>
    <n v="3560.7424999999998"/>
    <x v="2"/>
    <x v="2"/>
  </r>
  <r>
    <n v="1723"/>
    <s v="Collin"/>
    <s v="Gross"/>
    <s v="Mr"/>
    <s v="M"/>
    <n v="90"/>
    <s v="Fernside Road"/>
    <s v="Larne"/>
    <x v="14"/>
    <x v="307"/>
    <x v="0"/>
    <x v="8"/>
    <n v="96"/>
    <n v="2.0099999999999998"/>
    <n v="20"/>
    <n v="0.5"/>
    <n v="1920"/>
    <n v="3859.2"/>
    <n v="2894.3999999999996"/>
    <n v="2846.3999999999996"/>
    <x v="99"/>
    <n v="964.80000000000018"/>
    <n v="0.25000000000000006"/>
    <n v="14.95"/>
    <n v="0.05"/>
    <n v="2718.2824999999993"/>
    <x v="0"/>
    <x v="0"/>
  </r>
  <r>
    <n v="1725"/>
    <s v="Curtis"/>
    <s v="Duncan"/>
    <s v="Mr"/>
    <s v="M"/>
    <n v="30"/>
    <s v="Fernwood Crescent"/>
    <s v="Barrow-Upon-Humber"/>
    <x v="34"/>
    <x v="401"/>
    <x v="1"/>
    <x v="5"/>
    <n v="63"/>
    <n v="1.89"/>
    <n v="18"/>
    <n v="0.5"/>
    <n v="1134"/>
    <n v="2143.2599999999998"/>
    <n v="1607.4449999999997"/>
    <n v="1575.9449999999997"/>
    <x v="16"/>
    <n v="535.81500000000005"/>
    <n v="0.25000000000000006"/>
    <n v="14.95"/>
    <n v="0.05"/>
    <n v="1511.3502499999997"/>
    <x v="1"/>
    <x v="1"/>
  </r>
  <r>
    <n v="1730"/>
    <s v="Maximo"/>
    <s v="Herring"/>
    <s v="Mr"/>
    <s v="M"/>
    <n v="90"/>
    <s v="Fieldfare Road"/>
    <s v="Camborne"/>
    <x v="59"/>
    <x v="402"/>
    <x v="2"/>
    <x v="6"/>
    <n v="10"/>
    <n v="2.0099999999999998"/>
    <n v="20"/>
    <n v="0.5"/>
    <n v="200"/>
    <n v="401.99999999999994"/>
    <n v="301.49999999999994"/>
    <n v="296.49999999999994"/>
    <x v="83"/>
    <n v="100.5"/>
    <n v="0.25000000000000006"/>
    <n v="14.95"/>
    <n v="0"/>
    <n v="311.44999999999993"/>
    <x v="0"/>
    <x v="0"/>
  </r>
  <r>
    <n v="1731"/>
    <s v="Mariana"/>
    <s v="Bennett"/>
    <s v="Ms"/>
    <s v="F"/>
    <n v="90"/>
    <s v="Fielding Mews"/>
    <s v="Thame"/>
    <x v="3"/>
    <x v="403"/>
    <x v="2"/>
    <x v="9"/>
    <n v="45"/>
    <n v="2.0099999999999998"/>
    <n v="20"/>
    <n v="0.5"/>
    <n v="900"/>
    <n v="1808.9999999999998"/>
    <n v="1356.7499999999998"/>
    <n v="1334.2499999999998"/>
    <x v="82"/>
    <n v="452.25"/>
    <n v="0.25000000000000006"/>
    <n v="14.95"/>
    <n v="0.03"/>
    <n v="1308.7239999999997"/>
    <x v="0"/>
    <x v="0"/>
  </r>
  <r>
    <n v="1735"/>
    <s v="Yulanda"/>
    <s v="Wiseman"/>
    <s v="Miss"/>
    <s v="F"/>
    <n v="60"/>
    <s v="Finchley Road"/>
    <s v="Chessington"/>
    <x v="12"/>
    <x v="290"/>
    <x v="2"/>
    <x v="0"/>
    <n v="28"/>
    <n v="1.89"/>
    <n v="18"/>
    <n v="0.5"/>
    <n v="504"/>
    <n v="952.56"/>
    <n v="714.42"/>
    <n v="700.42"/>
    <x v="94"/>
    <n v="238.14"/>
    <n v="0.25"/>
    <n v="14.95"/>
    <n v="0.03"/>
    <n v="693.90890000000002"/>
    <x v="1"/>
    <x v="1"/>
  </r>
  <r>
    <n v="1737"/>
    <s v="Kenneth"/>
    <s v="Foster"/>
    <s v="Mr"/>
    <s v="M"/>
    <n v="30"/>
    <s v="Finchley Way"/>
    <s v="Liskeard"/>
    <x v="8"/>
    <x v="404"/>
    <x v="1"/>
    <x v="1"/>
    <n v="20"/>
    <n v="1.89"/>
    <n v="18"/>
    <n v="0.5"/>
    <n v="360"/>
    <n v="680.4"/>
    <n v="510.29999999999995"/>
    <n v="500.29999999999995"/>
    <x v="55"/>
    <n v="170.10000000000002"/>
    <n v="0.25000000000000006"/>
    <n v="14.95"/>
    <n v="0"/>
    <n v="515.25"/>
    <x v="1"/>
    <x v="1"/>
  </r>
  <r>
    <n v="1738"/>
    <s v="Nu"/>
    <s v="Tripp"/>
    <s v="Prof"/>
    <s v="F"/>
    <n v="90"/>
    <s v="Findon Road"/>
    <s v="West Sussex"/>
    <x v="3"/>
    <x v="405"/>
    <x v="1"/>
    <x v="10"/>
    <n v="28"/>
    <n v="3.49"/>
    <n v="20"/>
    <n v="0.5"/>
    <n v="560"/>
    <n v="1954.4"/>
    <n v="1465.8000000000002"/>
    <n v="1451.8000000000002"/>
    <x v="94"/>
    <n v="488.59999999999991"/>
    <n v="0.24999999999999994"/>
    <n v="14.95"/>
    <n v="0.03"/>
    <n v="1422.7475000000002"/>
    <x v="2"/>
    <x v="2"/>
  </r>
  <r>
    <n v="1740"/>
    <s v="Lacy"/>
    <s v="Cooper"/>
    <s v="Mr"/>
    <s v="M"/>
    <n v="60"/>
    <s v="Finsbury Market"/>
    <s v="Bellshill"/>
    <x v="51"/>
    <x v="202"/>
    <x v="2"/>
    <x v="8"/>
    <n v="3"/>
    <n v="2.0099999999999998"/>
    <n v="20"/>
    <n v="0.5"/>
    <n v="60"/>
    <n v="120.6"/>
    <n v="90.449999999999989"/>
    <n v="88.949999999999989"/>
    <x v="78"/>
    <n v="30.150000000000006"/>
    <n v="0.25000000000000006"/>
    <n v="14.95"/>
    <n v="0"/>
    <n v="103.89999999999999"/>
    <x v="0"/>
    <x v="0"/>
  </r>
  <r>
    <n v="1743"/>
    <s v="Moon"/>
    <s v="Buckner"/>
    <s v="Mrs"/>
    <s v="F"/>
    <n v="30"/>
    <s v="Finsbury Square"/>
    <s v="Stranraer"/>
    <x v="3"/>
    <x v="406"/>
    <x v="2"/>
    <x v="1"/>
    <n v="7"/>
    <n v="3.49"/>
    <n v="20"/>
    <n v="0.5"/>
    <n v="140"/>
    <n v="488.6"/>
    <n v="366.45000000000005"/>
    <n v="362.95000000000005"/>
    <x v="71"/>
    <n v="122.14999999999998"/>
    <n v="0.24999999999999994"/>
    <n v="14.95"/>
    <n v="0"/>
    <n v="377.90000000000003"/>
    <x v="2"/>
    <x v="2"/>
  </r>
  <r>
    <n v="1747"/>
    <s v="Delta"/>
    <s v="Schmitz"/>
    <s v="Mrs"/>
    <s v="F"/>
    <n v="30"/>
    <s v="First Avenue"/>
    <s v="Langport"/>
    <x v="14"/>
    <x v="407"/>
    <x v="2"/>
    <x v="3"/>
    <n v="67"/>
    <n v="1.89"/>
    <n v="18"/>
    <n v="0.5"/>
    <n v="1206"/>
    <n v="2279.3399999999997"/>
    <n v="1709.5049999999997"/>
    <n v="1676.0049999999997"/>
    <x v="38"/>
    <n v="569.83500000000004"/>
    <n v="0.25000000000000006"/>
    <n v="14.95"/>
    <n v="0.05"/>
    <n v="1606.4072499999997"/>
    <x v="1"/>
    <x v="1"/>
  </r>
  <r>
    <n v="1752"/>
    <s v="Ezra"/>
    <s v="Jacobs"/>
    <s v="Rev"/>
    <s v="M"/>
    <n v="90"/>
    <s v="Five Acre"/>
    <s v="Hertfordshire"/>
    <x v="1"/>
    <x v="408"/>
    <x v="1"/>
    <x v="7"/>
    <n v="18"/>
    <n v="1.89"/>
    <n v="18"/>
    <n v="0.5"/>
    <n v="324"/>
    <n v="612.36"/>
    <n v="459.27"/>
    <n v="450.27"/>
    <x v="9"/>
    <n v="153.09000000000003"/>
    <n v="0.25000000000000006"/>
    <n v="14.95"/>
    <n v="0"/>
    <n v="465.21999999999997"/>
    <x v="1"/>
    <x v="1"/>
  </r>
  <r>
    <n v="1758"/>
    <s v="Saturnina"/>
    <s v="Small"/>
    <s v="Mrs"/>
    <s v="F"/>
    <n v="30"/>
    <s v="Fletcher Row"/>
    <s v="Dundee"/>
    <x v="7"/>
    <x v="150"/>
    <x v="0"/>
    <x v="6"/>
    <n v="82"/>
    <n v="3.49"/>
    <n v="20"/>
    <n v="0.5"/>
    <n v="1640"/>
    <n v="5723.6"/>
    <n v="4292.7000000000007"/>
    <n v="4251.7000000000007"/>
    <x v="65"/>
    <n v="1430.8999999999996"/>
    <n v="0.24999999999999992"/>
    <n v="14.95"/>
    <n v="0.05"/>
    <n v="4053.3175000000001"/>
    <x v="2"/>
    <x v="2"/>
  </r>
  <r>
    <n v="1759"/>
    <s v="Torri"/>
    <s v="Calvert"/>
    <s v="Mrs"/>
    <s v="F"/>
    <n v="60"/>
    <s v="Fletton Road"/>
    <s v="Kington"/>
    <x v="14"/>
    <x v="181"/>
    <x v="0"/>
    <x v="1"/>
    <n v="50"/>
    <n v="3.49"/>
    <n v="20"/>
    <n v="0.5"/>
    <n v="1000"/>
    <n v="3490"/>
    <n v="2617.5"/>
    <n v="2592.5"/>
    <x v="42"/>
    <n v="872.5"/>
    <n v="0.25"/>
    <n v="14.95"/>
    <n v="0.03"/>
    <n v="2529.2264999999998"/>
    <x v="2"/>
    <x v="2"/>
  </r>
  <r>
    <n v="1761"/>
    <s v="Loyd"/>
    <s v="Woodard"/>
    <s v="Mr"/>
    <s v="M"/>
    <n v="60"/>
    <s v="Flexmere Road"/>
    <s v="Midhurst"/>
    <x v="3"/>
    <x v="409"/>
    <x v="0"/>
    <x v="4"/>
    <n v="98"/>
    <n v="1.89"/>
    <n v="18"/>
    <n v="0.5"/>
    <n v="1764"/>
    <n v="3333.96"/>
    <n v="2500.4700000000003"/>
    <n v="2451.4700000000003"/>
    <x v="102"/>
    <n v="833.48999999999978"/>
    <n v="0.24999999999999994"/>
    <n v="14.95"/>
    <n v="0.05"/>
    <n v="2343.0990000000002"/>
    <x v="1"/>
    <x v="1"/>
  </r>
  <r>
    <n v="1762"/>
    <s v="Robby"/>
    <s v="Fink"/>
    <s v="Mr"/>
    <s v="M"/>
    <n v="30"/>
    <s v="Flockton Street"/>
    <s v="Cookstown"/>
    <x v="11"/>
    <x v="410"/>
    <x v="1"/>
    <x v="6"/>
    <n v="34"/>
    <n v="3.49"/>
    <n v="20"/>
    <n v="0.5"/>
    <n v="680"/>
    <n v="2373.2000000000003"/>
    <n v="1779.9"/>
    <n v="1762.9"/>
    <x v="81"/>
    <n v="593.30000000000018"/>
    <n v="0.25000000000000006"/>
    <n v="14.95"/>
    <n v="0.03"/>
    <n v="1724.5145"/>
    <x v="2"/>
    <x v="2"/>
  </r>
  <r>
    <n v="1765"/>
    <s v="Connie"/>
    <s v="Rutherford"/>
    <s v="Mr"/>
    <s v="M"/>
    <n v="90"/>
    <s v="Flower And"/>
    <s v="West Glamorgan"/>
    <x v="3"/>
    <x v="181"/>
    <x v="0"/>
    <x v="1"/>
    <n v="26"/>
    <n v="1.89"/>
    <n v="18"/>
    <n v="0.5"/>
    <n v="468"/>
    <n v="884.52"/>
    <n v="663.39"/>
    <n v="650.39"/>
    <x v="29"/>
    <n v="221.13"/>
    <n v="0.25"/>
    <n v="14.95"/>
    <n v="0.03"/>
    <n v="645.37980000000005"/>
    <x v="1"/>
    <x v="1"/>
  </r>
  <r>
    <n v="1769"/>
    <s v="Maya"/>
    <s v="Kerr"/>
    <s v="Miss"/>
    <s v="F"/>
    <n v="90"/>
    <s v="Folkington Corner"/>
    <s v="Purley"/>
    <x v="3"/>
    <x v="411"/>
    <x v="2"/>
    <x v="6"/>
    <n v="51"/>
    <n v="3.49"/>
    <n v="20"/>
    <n v="0.5"/>
    <n v="1020"/>
    <n v="3559.8"/>
    <n v="2669.8500000000004"/>
    <n v="2644.3500000000004"/>
    <x v="32"/>
    <n v="889.94999999999982"/>
    <n v="0.24999999999999994"/>
    <n v="14.95"/>
    <n v="0.05"/>
    <n v="2526.335"/>
    <x v="2"/>
    <x v="2"/>
  </r>
  <r>
    <n v="1773"/>
    <s v="Lala"/>
    <s v="Wills"/>
    <s v="Miss"/>
    <s v="F"/>
    <n v="30"/>
    <s v="Foroadwych Road"/>
    <s v="Delabole"/>
    <x v="7"/>
    <x v="412"/>
    <x v="0"/>
    <x v="2"/>
    <n v="39"/>
    <n v="2.0099999999999998"/>
    <n v="20"/>
    <n v="0.5"/>
    <n v="780"/>
    <n v="1567.7999999999997"/>
    <n v="1175.8499999999999"/>
    <n v="1156.3499999999999"/>
    <x v="20"/>
    <n v="391.94999999999982"/>
    <n v="0.24999999999999992"/>
    <n v="14.95"/>
    <n v="0.03"/>
    <n v="1136.1609999999998"/>
    <x v="0"/>
    <x v="0"/>
  </r>
  <r>
    <n v="1774"/>
    <s v="Felix"/>
    <s v="Hensley"/>
    <s v="Mr"/>
    <s v="M"/>
    <n v="60"/>
    <s v="Forest Approach"/>
    <s v="Clogher"/>
    <x v="13"/>
    <x v="413"/>
    <x v="2"/>
    <x v="4"/>
    <n v="81"/>
    <n v="2.0099999999999998"/>
    <n v="20"/>
    <n v="0.5"/>
    <n v="1620"/>
    <n v="3256.2"/>
    <n v="2442.1499999999996"/>
    <n v="2401.6499999999996"/>
    <x v="24"/>
    <n v="814.05000000000018"/>
    <n v="0.25000000000000006"/>
    <n v="14.95"/>
    <n v="0.05"/>
    <n v="2295.7699999999995"/>
    <x v="0"/>
    <x v="0"/>
  </r>
  <r>
    <n v="1779"/>
    <s v="Granville"/>
    <s v="Wang"/>
    <s v="Mr"/>
    <s v="M"/>
    <n v="30"/>
    <s v="Forest Lane"/>
    <s v="Seascale"/>
    <x v="3"/>
    <x v="26"/>
    <x v="2"/>
    <x v="10"/>
    <n v="23"/>
    <n v="1.89"/>
    <n v="18"/>
    <n v="0.5"/>
    <n v="414"/>
    <n v="782.45999999999992"/>
    <n v="586.84499999999991"/>
    <n v="575.34499999999991"/>
    <x v="86"/>
    <n v="195.61500000000001"/>
    <n v="0.25000000000000006"/>
    <n v="14.95"/>
    <n v="0.03"/>
    <n v="572.58614999999998"/>
    <x v="1"/>
    <x v="1"/>
  </r>
  <r>
    <n v="1782"/>
    <s v="Ines"/>
    <s v="Mcginnis"/>
    <s v="Miss"/>
    <s v="F"/>
    <n v="90"/>
    <s v="Forsyte Crescent"/>
    <s v="Hemel Hempstead"/>
    <x v="1"/>
    <x v="16"/>
    <x v="1"/>
    <x v="0"/>
    <n v="19"/>
    <n v="2.0099999999999998"/>
    <n v="20"/>
    <n v="0.5"/>
    <n v="380"/>
    <n v="763.8"/>
    <n v="572.84999999999991"/>
    <n v="563.34999999999991"/>
    <x v="18"/>
    <n v="190.95000000000005"/>
    <n v="0.25000000000000006"/>
    <n v="14.95"/>
    <n v="0"/>
    <n v="578.29999999999995"/>
    <x v="0"/>
    <x v="0"/>
  </r>
  <r>
    <n v="1783"/>
    <s v="Neoma"/>
    <s v="Elmore"/>
    <s v="Mrs"/>
    <s v="F"/>
    <n v="60"/>
    <s v="Fortescue Avenue"/>
    <s v="Milltimber"/>
    <x v="3"/>
    <x v="414"/>
    <x v="2"/>
    <x v="2"/>
    <n v="73"/>
    <n v="3.49"/>
    <n v="20"/>
    <n v="0.5"/>
    <n v="1460"/>
    <n v="5095.4000000000005"/>
    <n v="3821.55"/>
    <n v="3785.05"/>
    <x v="0"/>
    <n v="1273.8500000000004"/>
    <n v="0.25000000000000006"/>
    <n v="14.95"/>
    <n v="0.05"/>
    <n v="3610"/>
    <x v="2"/>
    <x v="2"/>
  </r>
  <r>
    <n v="1787"/>
    <s v="Debora"/>
    <s v="Ayers"/>
    <s v="Mrs"/>
    <s v="F"/>
    <n v="60"/>
    <s v="Foskett Road"/>
    <s v="Tetbury"/>
    <x v="3"/>
    <x v="415"/>
    <x v="0"/>
    <x v="6"/>
    <n v="89"/>
    <n v="2.0099999999999998"/>
    <n v="20"/>
    <n v="0.5"/>
    <n v="1780"/>
    <n v="3577.7999999999997"/>
    <n v="2683.35"/>
    <n v="2638.85"/>
    <x v="101"/>
    <n v="894.44999999999982"/>
    <n v="0.24999999999999997"/>
    <n v="14.95"/>
    <n v="0.05"/>
    <n v="2521.1099999999997"/>
    <x v="0"/>
    <x v="0"/>
  </r>
  <r>
    <n v="1788"/>
    <s v="Daniel"/>
    <s v="Haywood"/>
    <s v="Mr"/>
    <s v="M"/>
    <n v="60"/>
    <s v="Foss Buildings"/>
    <s v="Newtonmore"/>
    <x v="3"/>
    <x v="416"/>
    <x v="1"/>
    <x v="11"/>
    <n v="43"/>
    <n v="3.49"/>
    <n v="20"/>
    <n v="0.5"/>
    <n v="860"/>
    <n v="3001.4"/>
    <n v="2251.0500000000002"/>
    <n v="2229.5500000000002"/>
    <x v="28"/>
    <n v="750.34999999999991"/>
    <n v="0.24999999999999997"/>
    <n v="14.95"/>
    <n v="0.03"/>
    <n v="2177.165"/>
    <x v="2"/>
    <x v="2"/>
  </r>
  <r>
    <n v="1789"/>
    <s v="Ursula"/>
    <s v="Owens"/>
    <s v="Mrs"/>
    <s v="F"/>
    <n v="30"/>
    <s v="Fosse Way"/>
    <s v="Thurso"/>
    <x v="3"/>
    <x v="417"/>
    <x v="2"/>
    <x v="9"/>
    <n v="14"/>
    <n v="2.0099999999999998"/>
    <n v="20"/>
    <n v="0.5"/>
    <n v="280"/>
    <n v="562.79999999999995"/>
    <n v="422.09999999999997"/>
    <n v="415.09999999999997"/>
    <x v="11"/>
    <n v="140.69999999999999"/>
    <n v="0.25"/>
    <n v="14.95"/>
    <n v="0"/>
    <n v="430.04999999999995"/>
    <x v="0"/>
    <x v="0"/>
  </r>
  <r>
    <n v="1790"/>
    <s v="Ivelisse"/>
    <s v="Trevino"/>
    <s v="Mrs"/>
    <s v="F"/>
    <n v="90"/>
    <s v="Foston Villas"/>
    <s v="St. Ives"/>
    <x v="3"/>
    <x v="55"/>
    <x v="2"/>
    <x v="6"/>
    <n v="66"/>
    <n v="1.89"/>
    <n v="18"/>
    <n v="0.5"/>
    <n v="1188"/>
    <n v="2245.3199999999997"/>
    <n v="1683.9899999999998"/>
    <n v="1650.9899999999998"/>
    <x v="7"/>
    <n v="561.32999999999993"/>
    <n v="0.25"/>
    <n v="14.95"/>
    <n v="0.05"/>
    <n v="1582.6429999999998"/>
    <x v="1"/>
    <x v="1"/>
  </r>
  <r>
    <n v="1792"/>
    <s v="Dewitt"/>
    <s v="Hooper"/>
    <s v="Mr"/>
    <s v="M"/>
    <n v="90"/>
    <s v="Foulis Terrace"/>
    <s v="Aberystwyth"/>
    <x v="29"/>
    <x v="106"/>
    <x v="1"/>
    <x v="1"/>
    <n v="29"/>
    <n v="2.0099999999999998"/>
    <n v="20"/>
    <n v="0.5"/>
    <n v="580"/>
    <n v="1165.8"/>
    <n v="874.34999999999991"/>
    <n v="859.84999999999991"/>
    <x v="61"/>
    <n v="291.45000000000005"/>
    <n v="0.25000000000000006"/>
    <n v="14.95"/>
    <n v="0.03"/>
    <n v="848.55599999999993"/>
    <x v="0"/>
    <x v="0"/>
  </r>
  <r>
    <n v="1794"/>
    <s v="Archie"/>
    <s v="Phillips"/>
    <s v="Mr"/>
    <s v="M"/>
    <n v="30"/>
    <s v="Founder Close"/>
    <s v="Peterhead"/>
    <x v="3"/>
    <x v="396"/>
    <x v="0"/>
    <x v="2"/>
    <n v="74"/>
    <n v="1.89"/>
    <n v="18"/>
    <n v="0.5"/>
    <n v="1332"/>
    <n v="2517.48"/>
    <n v="1888.1100000000001"/>
    <n v="1851.1100000000001"/>
    <x v="47"/>
    <n v="629.36999999999989"/>
    <n v="0.24999999999999994"/>
    <n v="14.95"/>
    <n v="0.05"/>
    <n v="1772.7570000000001"/>
    <x v="1"/>
    <x v="1"/>
  </r>
  <r>
    <n v="1796"/>
    <s v="Steve"/>
    <s v="Velazquez"/>
    <s v="Mr"/>
    <s v="M"/>
    <n v="90"/>
    <s v="Founders' Court"/>
    <s v="Worksop"/>
    <x v="3"/>
    <x v="418"/>
    <x v="2"/>
    <x v="11"/>
    <n v="92"/>
    <n v="1.89"/>
    <n v="18"/>
    <n v="0.5"/>
    <n v="1656"/>
    <n v="3129.8399999999997"/>
    <n v="2347.3799999999997"/>
    <n v="2301.3799999999997"/>
    <x v="69"/>
    <n v="782.46"/>
    <n v="0.25000000000000006"/>
    <n v="14.95"/>
    <n v="0.05"/>
    <n v="2200.5134999999996"/>
    <x v="1"/>
    <x v="1"/>
  </r>
  <r>
    <n v="1800"/>
    <s v="Lynn"/>
    <s v="Noble"/>
    <s v="Mr"/>
    <s v="M"/>
    <n v="60"/>
    <s v="Fowler Street"/>
    <s v="South Yorkshire"/>
    <x v="3"/>
    <x v="419"/>
    <x v="0"/>
    <x v="5"/>
    <n v="68"/>
    <n v="2.0099999999999998"/>
    <n v="20"/>
    <n v="0.5"/>
    <n v="1360"/>
    <n v="2733.6"/>
    <n v="2050.1999999999998"/>
    <n v="2016.1999999999998"/>
    <x v="66"/>
    <n v="683.40000000000009"/>
    <n v="0.25000000000000006"/>
    <n v="14.95"/>
    <n v="0.05"/>
    <n v="1929.5924999999997"/>
    <x v="0"/>
    <x v="0"/>
  </r>
  <r>
    <n v="1802"/>
    <s v="Kimber"/>
    <s v="Glenn"/>
    <s v="Mrs"/>
    <s v="F"/>
    <n v="90"/>
    <s v="Foxberry Gardensove"/>
    <s v="Biggleswade"/>
    <x v="16"/>
    <x v="420"/>
    <x v="1"/>
    <x v="8"/>
    <n v="7"/>
    <n v="2.0099999999999998"/>
    <n v="20"/>
    <n v="0.5"/>
    <n v="140"/>
    <n v="281.39999999999998"/>
    <n v="211.04999999999998"/>
    <n v="207.54999999999998"/>
    <x v="71"/>
    <n v="70.349999999999994"/>
    <n v="0.25"/>
    <n v="14.95"/>
    <n v="0"/>
    <n v="222.49999999999997"/>
    <x v="0"/>
    <x v="0"/>
  </r>
  <r>
    <n v="1803"/>
    <s v="Russel"/>
    <s v="Lyon"/>
    <s v="Mr"/>
    <s v="M"/>
    <n v="30"/>
    <s v="Foxes Buildnijs"/>
    <s v="Crianlarich"/>
    <x v="11"/>
    <x v="421"/>
    <x v="2"/>
    <x v="4"/>
    <n v="72"/>
    <n v="2.0099999999999998"/>
    <n v="20"/>
    <n v="0.5"/>
    <n v="1440"/>
    <n v="2894.3999999999996"/>
    <n v="2170.7999999999997"/>
    <n v="2134.7999999999997"/>
    <x v="91"/>
    <n v="723.59999999999991"/>
    <n v="0.25"/>
    <n v="14.95"/>
    <n v="0.05"/>
    <n v="2042.2624999999994"/>
    <x v="0"/>
    <x v="0"/>
  </r>
  <r>
    <n v="1812"/>
    <s v="Cedrick"/>
    <s v="Mcmillan"/>
    <s v="Mr"/>
    <s v="M"/>
    <n v="60"/>
    <s v="Franklin Road"/>
    <s v="Talybont"/>
    <x v="3"/>
    <x v="162"/>
    <x v="1"/>
    <x v="4"/>
    <n v="63"/>
    <n v="2.0099999999999998"/>
    <n v="20"/>
    <n v="0.5"/>
    <n v="1260"/>
    <n v="2532.6"/>
    <n v="1899.4499999999998"/>
    <n v="1867.9499999999998"/>
    <x v="16"/>
    <n v="633.15000000000009"/>
    <n v="0.25000000000000006"/>
    <n v="14.95"/>
    <n v="0.05"/>
    <n v="1788.7549999999999"/>
    <x v="0"/>
    <x v="0"/>
  </r>
  <r>
    <n v="1826"/>
    <s v="Jenise"/>
    <s v="Buckley"/>
    <s v="Miss"/>
    <s v="F"/>
    <n v="30"/>
    <s v="Freston Road"/>
    <s v="Skipton"/>
    <x v="3"/>
    <x v="422"/>
    <x v="2"/>
    <x v="7"/>
    <n v="16"/>
    <n v="1.89"/>
    <n v="18"/>
    <n v="0.5"/>
    <n v="288"/>
    <n v="544.31999999999994"/>
    <n v="408.23999999999995"/>
    <n v="400.23999999999995"/>
    <x v="4"/>
    <n v="136.07999999999998"/>
    <n v="0.25"/>
    <n v="14.95"/>
    <n v="0"/>
    <n v="415.18999999999994"/>
    <x v="1"/>
    <x v="1"/>
  </r>
  <r>
    <n v="1827"/>
    <s v="Maurice"/>
    <s v="Ortega"/>
    <s v="Mr"/>
    <s v="M"/>
    <n v="30"/>
    <s v="Frewin Road"/>
    <s v="Pudsey"/>
    <x v="3"/>
    <x v="423"/>
    <x v="1"/>
    <x v="3"/>
    <n v="42"/>
    <n v="1.89"/>
    <n v="18"/>
    <n v="0.5"/>
    <n v="756"/>
    <n v="1428.84"/>
    <n v="1071.6299999999999"/>
    <n v="1050.6299999999999"/>
    <x v="67"/>
    <n v="357.21000000000004"/>
    <n v="0.25000000000000006"/>
    <n v="14.95"/>
    <n v="0.03"/>
    <n v="1033.6125999999999"/>
    <x v="1"/>
    <x v="1"/>
  </r>
  <r>
    <n v="1831"/>
    <s v="Earlene"/>
    <s v="Britton"/>
    <s v="Miss"/>
    <s v="F"/>
    <n v="30"/>
    <s v="Frithville Garoadens"/>
    <s v="Bridge Of Weir"/>
    <x v="23"/>
    <x v="306"/>
    <x v="1"/>
    <x v="10"/>
    <n v="73"/>
    <n v="2.0099999999999998"/>
    <n v="20"/>
    <n v="0.5"/>
    <n v="1460"/>
    <n v="2934.6"/>
    <n v="2200.9499999999998"/>
    <n v="2164.4499999999998"/>
    <x v="0"/>
    <n v="733.65000000000009"/>
    <n v="0.25000000000000006"/>
    <n v="14.95"/>
    <n v="0.05"/>
    <n v="2070.4299999999994"/>
    <x v="0"/>
    <x v="0"/>
  </r>
  <r>
    <n v="1846"/>
    <s v="Mireya"/>
    <s v="Castillo"/>
    <s v="Miss"/>
    <s v="F"/>
    <n v="60"/>
    <s v="Furzefield Road"/>
    <s v="Marlow"/>
    <x v="3"/>
    <x v="424"/>
    <x v="2"/>
    <x v="8"/>
    <n v="38"/>
    <n v="1.89"/>
    <n v="18"/>
    <n v="0.5"/>
    <n v="684"/>
    <n v="1292.76"/>
    <n v="969.56999999999994"/>
    <n v="950.56999999999994"/>
    <x v="25"/>
    <n v="323.19000000000005"/>
    <n v="0.25000000000000006"/>
    <n v="14.95"/>
    <n v="0.03"/>
    <n v="936.55439999999999"/>
    <x v="1"/>
    <x v="1"/>
  </r>
  <r>
    <n v="1856"/>
    <s v="Erick"/>
    <s v="Ricks"/>
    <s v="Mr"/>
    <s v="M"/>
    <n v="60"/>
    <s v="Gambia Street"/>
    <s v="Markfield"/>
    <x v="3"/>
    <x v="425"/>
    <x v="2"/>
    <x v="1"/>
    <n v="40"/>
    <n v="3.49"/>
    <n v="20"/>
    <n v="0.5"/>
    <n v="800"/>
    <n v="2792"/>
    <n v="2094"/>
    <n v="2074"/>
    <x v="60"/>
    <n v="698"/>
    <n v="0.25"/>
    <n v="14.95"/>
    <n v="0.03"/>
    <n v="2026.2814999999998"/>
    <x v="2"/>
    <x v="2"/>
  </r>
  <r>
    <n v="1863"/>
    <s v="Felecia"/>
    <s v="Huerta"/>
    <s v="Miss"/>
    <s v="F"/>
    <n v="60"/>
    <s v="Garlinge Road"/>
    <s v="Berwick-Upon-Tweed"/>
    <x v="65"/>
    <x v="327"/>
    <x v="0"/>
    <x v="8"/>
    <n v="6"/>
    <n v="1.89"/>
    <n v="18"/>
    <n v="0.5"/>
    <n v="108"/>
    <n v="204.11999999999998"/>
    <n v="153.08999999999997"/>
    <n v="150.08999999999997"/>
    <x v="17"/>
    <n v="51.03"/>
    <n v="0.25000000000000006"/>
    <n v="14.95"/>
    <n v="0"/>
    <n v="165.03999999999996"/>
    <x v="1"/>
    <x v="1"/>
  </r>
  <r>
    <n v="1866"/>
    <s v="Royal"/>
    <s v="Sapp"/>
    <s v="Mr"/>
    <s v="M"/>
    <n v="90"/>
    <s v="Garrick Way"/>
    <s v="Lancashire"/>
    <x v="14"/>
    <x v="93"/>
    <x v="0"/>
    <x v="5"/>
    <n v="32"/>
    <n v="2.0099999999999998"/>
    <n v="20"/>
    <n v="0.5"/>
    <n v="640"/>
    <n v="1286.3999999999999"/>
    <n v="964.8"/>
    <n v="948.8"/>
    <x v="21"/>
    <n v="321.59999999999991"/>
    <n v="0.24999999999999994"/>
    <n v="14.95"/>
    <n v="0.03"/>
    <n v="934.83749999999998"/>
    <x v="0"/>
    <x v="0"/>
  </r>
  <r>
    <n v="1867"/>
    <s v="Everette"/>
    <s v="Medeiros"/>
    <s v="Mr"/>
    <s v="M"/>
    <n v="90"/>
    <s v="Garter Way"/>
    <s v="Colintraive"/>
    <x v="13"/>
    <x v="426"/>
    <x v="2"/>
    <x v="9"/>
    <n v="10"/>
    <n v="1.89"/>
    <n v="18"/>
    <n v="0.5"/>
    <n v="180"/>
    <n v="340.2"/>
    <n v="255.14999999999998"/>
    <n v="250.14999999999998"/>
    <x v="83"/>
    <n v="85.050000000000011"/>
    <n v="0.25000000000000006"/>
    <n v="14.95"/>
    <n v="0"/>
    <n v="265.09999999999997"/>
    <x v="1"/>
    <x v="1"/>
  </r>
  <r>
    <n v="1872"/>
    <s v="Pauletta"/>
    <s v="Tovar"/>
    <s v="Mrs"/>
    <s v="F"/>
    <n v="90"/>
    <s v="Gatcombe Villas"/>
    <s v="Farnborough"/>
    <x v="10"/>
    <x v="162"/>
    <x v="1"/>
    <x v="4"/>
    <n v="36"/>
    <n v="2.0099999999999998"/>
    <n v="20"/>
    <n v="0.5"/>
    <n v="720"/>
    <n v="1447.1999999999998"/>
    <n v="1085.3999999999999"/>
    <n v="1067.3999999999999"/>
    <x v="40"/>
    <n v="361.79999999999995"/>
    <n v="0.25"/>
    <n v="14.95"/>
    <n v="0.03"/>
    <n v="1049.8794999999998"/>
    <x v="0"/>
    <x v="0"/>
  </r>
  <r>
    <n v="1873"/>
    <s v="Rona"/>
    <s v="Gleason"/>
    <s v="Miss"/>
    <s v="F"/>
    <n v="30"/>
    <s v="Gateway Mews"/>
    <s v="Galston"/>
    <x v="10"/>
    <x v="427"/>
    <x v="1"/>
    <x v="9"/>
    <n v="38"/>
    <n v="3.49"/>
    <n v="20"/>
    <n v="0.5"/>
    <n v="760"/>
    <n v="2652.4"/>
    <n v="1989.3000000000002"/>
    <n v="1970.3000000000002"/>
    <x v="25"/>
    <n v="663.09999999999991"/>
    <n v="0.24999999999999994"/>
    <n v="14.95"/>
    <n v="0.03"/>
    <n v="1925.6925000000001"/>
    <x v="2"/>
    <x v="2"/>
  </r>
  <r>
    <n v="1874"/>
    <s v="Cristobal"/>
    <s v="Hood"/>
    <s v="Mr"/>
    <s v="M"/>
    <n v="60"/>
    <s v="Gateway Mews"/>
    <s v="Hunstanton"/>
    <x v="1"/>
    <x v="6"/>
    <x v="1"/>
    <x v="4"/>
    <n v="71"/>
    <n v="3.49"/>
    <n v="20"/>
    <n v="0.5"/>
    <n v="1420"/>
    <n v="4955.8"/>
    <n v="3716.8500000000004"/>
    <n v="3681.3500000000004"/>
    <x v="54"/>
    <n v="1238.9499999999998"/>
    <n v="0.24999999999999994"/>
    <n v="14.95"/>
    <n v="0.05"/>
    <n v="3511.4850000000001"/>
    <x v="2"/>
    <x v="2"/>
  </r>
  <r>
    <n v="1877"/>
    <s v="Refugio"/>
    <s v="Bush"/>
    <s v="Mr"/>
    <s v="M"/>
    <n v="30"/>
    <s v="Gautrey Road"/>
    <s v="Romsey"/>
    <x v="3"/>
    <x v="128"/>
    <x v="0"/>
    <x v="1"/>
    <n v="67"/>
    <n v="3.49"/>
    <n v="20"/>
    <n v="0.5"/>
    <n v="1340"/>
    <n v="4676.6000000000004"/>
    <n v="3507.4500000000003"/>
    <n v="3473.9500000000003"/>
    <x v="38"/>
    <n v="1169.1500000000001"/>
    <n v="0.25"/>
    <n v="14.95"/>
    <n v="0.05"/>
    <n v="3314.4549999999999"/>
    <x v="2"/>
    <x v="2"/>
  </r>
  <r>
    <n v="1883"/>
    <s v="Leonel"/>
    <s v="Gary"/>
    <s v="Mr"/>
    <s v="M"/>
    <n v="90"/>
    <s v="Gayton Road"/>
    <s v="Tonypandy"/>
    <x v="3"/>
    <x v="251"/>
    <x v="2"/>
    <x v="10"/>
    <n v="42"/>
    <n v="3.49"/>
    <n v="20"/>
    <n v="0.5"/>
    <n v="840"/>
    <n v="2931.6000000000004"/>
    <n v="2198.7000000000003"/>
    <n v="2177.7000000000003"/>
    <x v="67"/>
    <n v="732.90000000000009"/>
    <n v="0.25"/>
    <n v="14.95"/>
    <n v="0.03"/>
    <n v="2126.8705"/>
    <x v="2"/>
    <x v="2"/>
  </r>
  <r>
    <n v="1887"/>
    <s v="Linnie"/>
    <s v="Corbin"/>
    <s v="Miss"/>
    <s v="F"/>
    <n v="30"/>
    <s v="Gee'S Court"/>
    <s v="Axbridge"/>
    <x v="18"/>
    <x v="428"/>
    <x v="1"/>
    <x v="5"/>
    <n v="45"/>
    <n v="2.0099999999999998"/>
    <n v="20"/>
    <n v="0.5"/>
    <n v="900"/>
    <n v="1808.9999999999998"/>
    <n v="1356.7499999999998"/>
    <n v="1334.2499999999998"/>
    <x v="82"/>
    <n v="452.25"/>
    <n v="0.25000000000000006"/>
    <n v="14.95"/>
    <n v="0.03"/>
    <n v="1308.7239999999997"/>
    <x v="0"/>
    <x v="0"/>
  </r>
  <r>
    <n v="1891"/>
    <s v="Santiago"/>
    <s v="Trevino"/>
    <s v="Mr"/>
    <s v="M"/>
    <n v="90"/>
    <s v="George Lane"/>
    <s v="County Durham"/>
    <x v="11"/>
    <x v="289"/>
    <x v="1"/>
    <x v="0"/>
    <n v="81"/>
    <n v="2.0099999999999998"/>
    <n v="20"/>
    <n v="0.5"/>
    <n v="1620"/>
    <n v="3256.2"/>
    <n v="2442.1499999999996"/>
    <n v="2401.6499999999996"/>
    <x v="24"/>
    <n v="814.05000000000018"/>
    <n v="0.25000000000000006"/>
    <n v="14.95"/>
    <n v="0.05"/>
    <n v="2295.7699999999995"/>
    <x v="0"/>
    <x v="0"/>
  </r>
  <r>
    <n v="1895"/>
    <s v="Hisako"/>
    <s v="Sanderson"/>
    <s v="Mrs"/>
    <s v="F"/>
    <n v="30"/>
    <s v="Georges Terrace"/>
    <s v="Hemel Hempstead"/>
    <x v="1"/>
    <x v="429"/>
    <x v="2"/>
    <x v="4"/>
    <n v="70"/>
    <n v="3.49"/>
    <n v="20"/>
    <n v="0.5"/>
    <n v="1400"/>
    <n v="4886"/>
    <n v="3664.5"/>
    <n v="3629.5"/>
    <x v="52"/>
    <n v="1221.5"/>
    <n v="0.25"/>
    <n v="14.95"/>
    <n v="0.05"/>
    <n v="3462.2274999999995"/>
    <x v="2"/>
    <x v="2"/>
  </r>
  <r>
    <n v="1897"/>
    <s v="Everette"/>
    <s v="Benitez"/>
    <s v="Mr"/>
    <s v="M"/>
    <n v="90"/>
    <s v="Germander Way"/>
    <s v="Llandysul"/>
    <x v="8"/>
    <x v="430"/>
    <x v="0"/>
    <x v="2"/>
    <n v="92"/>
    <n v="1.89"/>
    <n v="18"/>
    <n v="0.5"/>
    <n v="1656"/>
    <n v="3129.8399999999997"/>
    <n v="2347.3799999999997"/>
    <n v="2301.3799999999997"/>
    <x v="69"/>
    <n v="782.46"/>
    <n v="0.25000000000000006"/>
    <n v="14.95"/>
    <n v="0.05"/>
    <n v="2200.5134999999996"/>
    <x v="1"/>
    <x v="1"/>
  </r>
  <r>
    <n v="1898"/>
    <s v="Keena"/>
    <s v="Ho"/>
    <s v="Mrs"/>
    <s v="F"/>
    <n v="90"/>
    <s v="Gibbins Road"/>
    <s v="Devon"/>
    <x v="7"/>
    <x v="381"/>
    <x v="2"/>
    <x v="11"/>
    <n v="43"/>
    <n v="1.89"/>
    <n v="18"/>
    <n v="0.5"/>
    <n v="774"/>
    <n v="1462.86"/>
    <n v="1097.145"/>
    <n v="1075.645"/>
    <x v="28"/>
    <n v="365.71499999999992"/>
    <n v="0.24999999999999997"/>
    <n v="14.95"/>
    <n v="0.03"/>
    <n v="1057.87715"/>
    <x v="1"/>
    <x v="1"/>
  </r>
  <r>
    <n v="1907"/>
    <s v="Toshia"/>
    <s v="Farmer"/>
    <s v="Mrs"/>
    <s v="F"/>
    <n v="60"/>
    <s v="Gillaroads Mews"/>
    <s v="Rochdale"/>
    <x v="3"/>
    <x v="331"/>
    <x v="2"/>
    <x v="10"/>
    <n v="76"/>
    <n v="1.89"/>
    <n v="18"/>
    <n v="0.5"/>
    <n v="1368"/>
    <n v="2585.52"/>
    <n v="1939.1399999999999"/>
    <n v="1901.1399999999999"/>
    <x v="97"/>
    <n v="646.38000000000011"/>
    <n v="0.25000000000000006"/>
    <n v="14.95"/>
    <n v="0.05"/>
    <n v="1820.2854999999997"/>
    <x v="1"/>
    <x v="1"/>
  </r>
  <r>
    <n v="1908"/>
    <s v="Granville"/>
    <s v="Christensen"/>
    <s v="Mr"/>
    <s v="M"/>
    <n v="60"/>
    <s v="Gillender Street"/>
    <s v="Stamford"/>
    <x v="3"/>
    <x v="205"/>
    <x v="1"/>
    <x v="0"/>
    <n v="85"/>
    <n v="1.89"/>
    <n v="18"/>
    <n v="0.5"/>
    <n v="1530"/>
    <n v="2891.7"/>
    <n v="2168.7749999999996"/>
    <n v="2126.2749999999996"/>
    <x v="8"/>
    <n v="722.92500000000018"/>
    <n v="0.25000000000000006"/>
    <n v="14.95"/>
    <n v="0.05"/>
    <n v="2034.1637499999995"/>
    <x v="1"/>
    <x v="1"/>
  </r>
  <r>
    <n v="1910"/>
    <s v="Felipa"/>
    <s v="Horton"/>
    <s v="Mrs"/>
    <s v="F"/>
    <n v="30"/>
    <s v="Gillingham Street"/>
    <s v="Llanfechain"/>
    <x v="8"/>
    <x v="431"/>
    <x v="0"/>
    <x v="6"/>
    <n v="89"/>
    <n v="3.49"/>
    <n v="20"/>
    <n v="0.5"/>
    <n v="1780"/>
    <n v="6212.2000000000007"/>
    <n v="4659.1500000000005"/>
    <n v="4614.6500000000005"/>
    <x v="101"/>
    <n v="1553.0500000000002"/>
    <n v="0.25"/>
    <n v="14.95"/>
    <n v="0.05"/>
    <n v="4398.12"/>
    <x v="2"/>
    <x v="2"/>
  </r>
  <r>
    <n v="1920"/>
    <s v="Hilda"/>
    <s v="Magee"/>
    <s v="Miss"/>
    <s v="F"/>
    <n v="30"/>
    <s v="Glanton House"/>
    <s v="Strathpeffer"/>
    <x v="3"/>
    <x v="116"/>
    <x v="1"/>
    <x v="8"/>
    <n v="37"/>
    <n v="1.89"/>
    <n v="18"/>
    <n v="0.5"/>
    <n v="666"/>
    <n v="1258.74"/>
    <n v="944.05500000000006"/>
    <n v="925.55500000000006"/>
    <x v="12"/>
    <n v="314.68499999999995"/>
    <n v="0.24999999999999994"/>
    <n v="14.95"/>
    <n v="0.03"/>
    <n v="912.28985000000011"/>
    <x v="1"/>
    <x v="1"/>
  </r>
  <r>
    <n v="1925"/>
    <s v="Tamekia"/>
    <s v="Small"/>
    <s v="Mrs"/>
    <s v="F"/>
    <n v="90"/>
    <s v="Glaskin Street"/>
    <s v="Watchet"/>
    <x v="3"/>
    <x v="45"/>
    <x v="0"/>
    <x v="6"/>
    <n v="43"/>
    <n v="1.89"/>
    <n v="18"/>
    <n v="0.5"/>
    <n v="774"/>
    <n v="1462.86"/>
    <n v="1097.145"/>
    <n v="1075.645"/>
    <x v="28"/>
    <n v="365.71499999999992"/>
    <n v="0.24999999999999997"/>
    <n v="14.95"/>
    <n v="0.03"/>
    <n v="1057.87715"/>
    <x v="1"/>
    <x v="1"/>
  </r>
  <r>
    <n v="1926"/>
    <s v="Silva"/>
    <s v="Light"/>
    <s v="Miss"/>
    <s v="F"/>
    <n v="90"/>
    <s v="Glasshouse Buildings"/>
    <s v="Blakeney"/>
    <x v="24"/>
    <x v="432"/>
    <x v="2"/>
    <x v="7"/>
    <n v="40"/>
    <n v="2.0099999999999998"/>
    <n v="20"/>
    <n v="0.5"/>
    <n v="800"/>
    <n v="1607.9999999999998"/>
    <n v="1205.9999999999998"/>
    <n v="1185.9999999999998"/>
    <x v="60"/>
    <n v="402"/>
    <n v="0.25000000000000006"/>
    <n v="14.95"/>
    <n v="0.03"/>
    <n v="1164.9214999999997"/>
    <x v="0"/>
    <x v="0"/>
  </r>
  <r>
    <n v="1932"/>
    <s v="Abe"/>
    <s v="Bowling"/>
    <s v="Mr"/>
    <s v="M"/>
    <n v="60"/>
    <s v="Glendall Street"/>
    <s v="Newport"/>
    <x v="3"/>
    <x v="229"/>
    <x v="1"/>
    <x v="2"/>
    <n v="35"/>
    <n v="1.89"/>
    <n v="18"/>
    <n v="0.5"/>
    <n v="630"/>
    <n v="1190.7"/>
    <n v="893.02500000000009"/>
    <n v="875.52500000000009"/>
    <x v="34"/>
    <n v="297.67499999999995"/>
    <n v="0.24999999999999994"/>
    <n v="14.95"/>
    <n v="0.03"/>
    <n v="863.76075000000014"/>
    <x v="1"/>
    <x v="1"/>
  </r>
  <r>
    <n v="1934"/>
    <s v="Bettyann"/>
    <s v="Bullock"/>
    <s v="Ms"/>
    <s v="F"/>
    <n v="60"/>
    <s v="Glengarry Road"/>
    <s v="Tarporley"/>
    <x v="3"/>
    <x v="433"/>
    <x v="1"/>
    <x v="2"/>
    <n v="53"/>
    <n v="3.49"/>
    <n v="20"/>
    <n v="0.5"/>
    <n v="1060"/>
    <n v="3699.4"/>
    <n v="2774.55"/>
    <n v="2748.05"/>
    <x v="51"/>
    <n v="924.84999999999991"/>
    <n v="0.24999999999999997"/>
    <n v="14.95"/>
    <n v="0.05"/>
    <n v="2624.85"/>
    <x v="2"/>
    <x v="2"/>
  </r>
  <r>
    <n v="1936"/>
    <s v="Lucius"/>
    <s v="Pack"/>
    <s v="Mr"/>
    <s v="M"/>
    <n v="90"/>
    <s v="Glenhurst House"/>
    <s v="Hythe"/>
    <x v="1"/>
    <x v="151"/>
    <x v="1"/>
    <x v="9"/>
    <n v="32"/>
    <n v="3.49"/>
    <n v="20"/>
    <n v="0.5"/>
    <n v="640"/>
    <n v="2233.6000000000004"/>
    <n v="1675.2000000000003"/>
    <n v="1659.2000000000003"/>
    <x v="21"/>
    <n v="558.40000000000009"/>
    <n v="0.25"/>
    <n v="14.95"/>
    <n v="0.03"/>
    <n v="1623.9255000000003"/>
    <x v="2"/>
    <x v="2"/>
  </r>
  <r>
    <n v="1941"/>
    <s v="Robbie"/>
    <s v="Skaggs"/>
    <s v="Mr"/>
    <s v="M"/>
    <n v="60"/>
    <s v="Glenville Cottages"/>
    <s v="Lochearnhead"/>
    <x v="8"/>
    <x v="324"/>
    <x v="2"/>
    <x v="11"/>
    <n v="20"/>
    <n v="1.89"/>
    <n v="18"/>
    <n v="0.5"/>
    <n v="360"/>
    <n v="680.4"/>
    <n v="510.29999999999995"/>
    <n v="500.29999999999995"/>
    <x v="55"/>
    <n v="170.10000000000002"/>
    <n v="0.25000000000000006"/>
    <n v="14.95"/>
    <n v="0"/>
    <n v="515.25"/>
    <x v="1"/>
    <x v="1"/>
  </r>
  <r>
    <n v="1942"/>
    <s v="Irwin"/>
    <s v="Battle"/>
    <s v="Mr"/>
    <s v="M"/>
    <n v="30"/>
    <s v="Glenwood Avenue"/>
    <s v="Buckingham"/>
    <x v="4"/>
    <x v="259"/>
    <x v="2"/>
    <x v="3"/>
    <n v="50"/>
    <n v="2.0099999999999998"/>
    <n v="20"/>
    <n v="0.5"/>
    <n v="1000"/>
    <n v="2009.9999999999998"/>
    <n v="1507.4999999999998"/>
    <n v="1482.4999999999998"/>
    <x v="42"/>
    <n v="502.5"/>
    <n v="0.25000000000000006"/>
    <n v="14.95"/>
    <n v="0.03"/>
    <n v="1452.5264999999997"/>
    <x v="0"/>
    <x v="0"/>
  </r>
  <r>
    <n v="1943"/>
    <s v="Rene"/>
    <s v="Vaughan"/>
    <s v="Mr"/>
    <s v="M"/>
    <n v="60"/>
    <s v="Gloster Villas"/>
    <s v="Fairford"/>
    <x v="10"/>
    <x v="434"/>
    <x v="2"/>
    <x v="10"/>
    <n v="32"/>
    <n v="1.89"/>
    <n v="18"/>
    <n v="0.5"/>
    <n v="576"/>
    <n v="1088.6399999999999"/>
    <n v="816.4799999999999"/>
    <n v="800.4799999999999"/>
    <x v="21"/>
    <n v="272.15999999999997"/>
    <n v="0.25"/>
    <n v="14.95"/>
    <n v="0.03"/>
    <n v="790.96709999999996"/>
    <x v="1"/>
    <x v="1"/>
  </r>
  <r>
    <n v="1946"/>
    <s v="Benito"/>
    <s v="Joyce"/>
    <s v="Mr"/>
    <s v="M"/>
    <n v="30"/>
    <s v="Gloucester Garoadens"/>
    <s v="Cheshire"/>
    <x v="12"/>
    <x v="435"/>
    <x v="2"/>
    <x v="0"/>
    <n v="6"/>
    <n v="1.89"/>
    <n v="18"/>
    <n v="0.5"/>
    <n v="108"/>
    <n v="204.11999999999998"/>
    <n v="153.08999999999997"/>
    <n v="150.08999999999997"/>
    <x v="17"/>
    <n v="51.03"/>
    <n v="0.25000000000000006"/>
    <n v="14.95"/>
    <n v="0"/>
    <n v="165.03999999999996"/>
    <x v="1"/>
    <x v="1"/>
  </r>
  <r>
    <n v="1949"/>
    <s v="Jarod"/>
    <s v="Brown"/>
    <s v="Mr"/>
    <s v="M"/>
    <n v="30"/>
    <s v="Gloucestershire Place"/>
    <s v="Tranent"/>
    <x v="3"/>
    <x v="436"/>
    <x v="2"/>
    <x v="10"/>
    <n v="10"/>
    <n v="3.49"/>
    <n v="20"/>
    <n v="0.5"/>
    <n v="200"/>
    <n v="698"/>
    <n v="523.5"/>
    <n v="518.5"/>
    <x v="83"/>
    <n v="174.5"/>
    <n v="0.25"/>
    <n v="14.95"/>
    <n v="0"/>
    <n v="533.45000000000005"/>
    <x v="2"/>
    <x v="2"/>
  </r>
  <r>
    <n v="1950"/>
    <s v="Rosanna"/>
    <s v="Byrne"/>
    <s v="Mrs"/>
    <s v="F"/>
    <n v="60"/>
    <s v="Glover Close"/>
    <s v="Dawlish"/>
    <x v="7"/>
    <x v="437"/>
    <x v="2"/>
    <x v="7"/>
    <n v="57"/>
    <n v="3.49"/>
    <n v="20"/>
    <n v="0.5"/>
    <n v="1140"/>
    <n v="3978.6000000000004"/>
    <n v="2983.9500000000003"/>
    <n v="2955.4500000000003"/>
    <x v="68"/>
    <n v="994.65000000000009"/>
    <n v="0.25"/>
    <n v="14.95"/>
    <n v="0.05"/>
    <n v="2821.88"/>
    <x v="2"/>
    <x v="2"/>
  </r>
  <r>
    <n v="1955"/>
    <s v="Dana"/>
    <s v="Chu"/>
    <s v="Mrs"/>
    <s v="F"/>
    <n v="90"/>
    <s v="Goad'S Place"/>
    <s v="Lanark"/>
    <x v="14"/>
    <x v="200"/>
    <x v="2"/>
    <x v="6"/>
    <n v="13"/>
    <n v="2.0099999999999998"/>
    <n v="20"/>
    <n v="0.5"/>
    <n v="260"/>
    <n v="522.59999999999991"/>
    <n v="391.94999999999993"/>
    <n v="385.44999999999993"/>
    <x v="1"/>
    <n v="130.64999999999998"/>
    <n v="0.25"/>
    <n v="14.95"/>
    <n v="0"/>
    <n v="400.39999999999992"/>
    <x v="0"/>
    <x v="0"/>
  </r>
  <r>
    <n v="1957"/>
    <s v="Madeline"/>
    <s v="Chappell"/>
    <s v="Mrs"/>
    <s v="F"/>
    <n v="90"/>
    <s v="Godfrey Street"/>
    <s v="Belford"/>
    <x v="51"/>
    <x v="438"/>
    <x v="1"/>
    <x v="3"/>
    <n v="58"/>
    <n v="2.0099999999999998"/>
    <n v="20"/>
    <n v="0.5"/>
    <n v="1160"/>
    <n v="2331.6"/>
    <n v="1748.6999999999998"/>
    <n v="1719.6999999999998"/>
    <x v="33"/>
    <n v="582.90000000000009"/>
    <n v="0.25000000000000006"/>
    <n v="14.95"/>
    <n v="0.05"/>
    <n v="1647.9174999999998"/>
    <x v="0"/>
    <x v="0"/>
  </r>
  <r>
    <n v="1958"/>
    <s v="Garfield"/>
    <s v="Fischer"/>
    <s v="Mr"/>
    <s v="M"/>
    <n v="60"/>
    <s v="Godman Road"/>
    <s v="Virginia Water"/>
    <x v="3"/>
    <x v="220"/>
    <x v="2"/>
    <x v="0"/>
    <n v="95"/>
    <n v="2.0099999999999998"/>
    <n v="20"/>
    <n v="0.5"/>
    <n v="1900"/>
    <n v="3818.9999999999995"/>
    <n v="2864.2499999999995"/>
    <n v="2816.7499999999995"/>
    <x v="36"/>
    <n v="954.75"/>
    <n v="0.25000000000000006"/>
    <n v="14.95"/>
    <n v="0.05"/>
    <n v="2690.1149999999993"/>
    <x v="0"/>
    <x v="0"/>
  </r>
  <r>
    <n v="1965"/>
    <s v="Lashunda"/>
    <s v="Christian"/>
    <s v="Miss"/>
    <s v="F"/>
    <n v="90"/>
    <s v="Golders Rise"/>
    <s v="Llandysul"/>
    <x v="8"/>
    <x v="269"/>
    <x v="2"/>
    <x v="11"/>
    <n v="77"/>
    <n v="2.0099999999999998"/>
    <n v="20"/>
    <n v="0.5"/>
    <n v="1540"/>
    <n v="3095.3999999999996"/>
    <n v="2321.5499999999997"/>
    <n v="2283.0499999999997"/>
    <x v="90"/>
    <n v="773.84999999999991"/>
    <n v="0.25"/>
    <n v="14.95"/>
    <n v="0.05"/>
    <n v="2183.0999999999995"/>
    <x v="0"/>
    <x v="0"/>
  </r>
  <r>
    <n v="1966"/>
    <s v="Palmer"/>
    <s v="Ayala"/>
    <s v="Mr"/>
    <s v="M"/>
    <n v="60"/>
    <s v="Golders Rise"/>
    <s v="Rye"/>
    <x v="3"/>
    <x v="439"/>
    <x v="1"/>
    <x v="4"/>
    <n v="66"/>
    <n v="3.49"/>
    <n v="20"/>
    <n v="0.5"/>
    <n v="1320"/>
    <n v="4606.8"/>
    <n v="3455.1000000000004"/>
    <n v="3422.1000000000004"/>
    <x v="7"/>
    <n v="1151.6999999999998"/>
    <n v="0.24999999999999994"/>
    <n v="14.95"/>
    <n v="0.05"/>
    <n v="3265.1975000000002"/>
    <x v="2"/>
    <x v="2"/>
  </r>
  <r>
    <n v="1968"/>
    <s v="Saul"/>
    <s v="Dick"/>
    <s v="Mr"/>
    <s v="M"/>
    <n v="60"/>
    <s v="Goldhawk Road"/>
    <s v="Elgin"/>
    <x v="66"/>
    <x v="440"/>
    <x v="1"/>
    <x v="11"/>
    <n v="10"/>
    <n v="1.89"/>
    <n v="18"/>
    <n v="0.5"/>
    <n v="180"/>
    <n v="340.2"/>
    <n v="255.14999999999998"/>
    <n v="250.14999999999998"/>
    <x v="83"/>
    <n v="85.050000000000011"/>
    <n v="0.25000000000000006"/>
    <n v="14.95"/>
    <n v="0"/>
    <n v="265.09999999999997"/>
    <x v="1"/>
    <x v="1"/>
  </r>
  <r>
    <n v="1969"/>
    <s v="Jarred"/>
    <s v="Casey"/>
    <s v="Mr"/>
    <s v="M"/>
    <n v="30"/>
    <s v="Goldhurst Terrace"/>
    <s v="Gullane"/>
    <x v="9"/>
    <x v="65"/>
    <x v="2"/>
    <x v="3"/>
    <n v="5"/>
    <n v="2.0099999999999998"/>
    <n v="20"/>
    <n v="0.5"/>
    <n v="100"/>
    <n v="200.99999999999997"/>
    <n v="150.74999999999997"/>
    <n v="148.24999999999997"/>
    <x v="3"/>
    <n v="50.25"/>
    <n v="0.25000000000000006"/>
    <n v="14.95"/>
    <n v="0"/>
    <n v="163.19999999999996"/>
    <x v="0"/>
    <x v="0"/>
  </r>
  <r>
    <n v="1970"/>
    <s v="Paris"/>
    <s v="Henley"/>
    <s v="Mr"/>
    <s v="M"/>
    <n v="90"/>
    <s v="Golding Street"/>
    <s v="Hillsborough"/>
    <x v="1"/>
    <x v="195"/>
    <x v="1"/>
    <x v="3"/>
    <n v="26"/>
    <n v="2.0099999999999998"/>
    <n v="20"/>
    <n v="0.5"/>
    <n v="520"/>
    <n v="1045.1999999999998"/>
    <n v="783.89999999999986"/>
    <n v="770.89999999999986"/>
    <x v="29"/>
    <n v="261.29999999999995"/>
    <n v="0.25"/>
    <n v="14.95"/>
    <n v="0.03"/>
    <n v="762.27449999999988"/>
    <x v="0"/>
    <x v="0"/>
  </r>
  <r>
    <n v="1973"/>
    <s v="Margarette"/>
    <s v="Zamora"/>
    <s v="Mrs"/>
    <s v="F"/>
    <n v="90"/>
    <s v="Goldsmith Place"/>
    <s v="Talybont"/>
    <x v="3"/>
    <x v="236"/>
    <x v="2"/>
    <x v="2"/>
    <n v="94"/>
    <n v="2.0099999999999998"/>
    <n v="20"/>
    <n v="0.5"/>
    <n v="1880"/>
    <n v="3778.7999999999997"/>
    <n v="2834.1"/>
    <n v="2787.1"/>
    <x v="77"/>
    <n v="944.69999999999982"/>
    <n v="0.24999999999999997"/>
    <n v="14.95"/>
    <n v="0.05"/>
    <n v="2661.9474999999998"/>
    <x v="0"/>
    <x v="0"/>
  </r>
  <r>
    <n v="1976"/>
    <s v="Dennise"/>
    <s v="Rubio"/>
    <s v="Miss"/>
    <s v="F"/>
    <n v="90"/>
    <s v="Goldsmiths Plc"/>
    <s v="Corbridge"/>
    <x v="11"/>
    <x v="222"/>
    <x v="1"/>
    <x v="10"/>
    <n v="61"/>
    <n v="3.49"/>
    <n v="20"/>
    <n v="0.5"/>
    <n v="1220"/>
    <n v="4257.8"/>
    <n v="3193.3500000000004"/>
    <n v="3162.8500000000004"/>
    <x v="76"/>
    <n v="1064.4499999999998"/>
    <n v="0.24999999999999994"/>
    <n v="14.95"/>
    <n v="0.05"/>
    <n v="3018.91"/>
    <x v="2"/>
    <x v="2"/>
  </r>
  <r>
    <n v="1977"/>
    <s v="Erline"/>
    <s v="Bowling"/>
    <s v="Ms"/>
    <s v="F"/>
    <n v="60"/>
    <s v="Gomm Road"/>
    <s v="Wells-Next-The-Sea"/>
    <x v="3"/>
    <x v="441"/>
    <x v="2"/>
    <x v="4"/>
    <n v="3"/>
    <n v="3.49"/>
    <n v="20"/>
    <n v="0.5"/>
    <n v="60"/>
    <n v="209.4"/>
    <n v="157.05000000000001"/>
    <n v="155.55000000000001"/>
    <x v="78"/>
    <n v="52.349999999999994"/>
    <n v="0.24999999999999997"/>
    <n v="14.95"/>
    <n v="0"/>
    <n v="170.5"/>
    <x v="2"/>
    <x v="2"/>
  </r>
  <r>
    <n v="1979"/>
    <s v="Taryn"/>
    <s v="Snell"/>
    <s v="Ms"/>
    <s v="F"/>
    <n v="60"/>
    <s v="Gonston Close"/>
    <s v="Isle Of Arran"/>
    <x v="56"/>
    <x v="442"/>
    <x v="1"/>
    <x v="6"/>
    <n v="54"/>
    <n v="3.49"/>
    <n v="20"/>
    <n v="0.5"/>
    <n v="1080"/>
    <n v="3769.2000000000003"/>
    <n v="2826.9"/>
    <n v="2799.9"/>
    <x v="49"/>
    <n v="942.30000000000018"/>
    <n v="0.25000000000000006"/>
    <n v="14.95"/>
    <n v="0.05"/>
    <n v="2674.1074999999996"/>
    <x v="2"/>
    <x v="2"/>
  </r>
  <r>
    <n v="1981"/>
    <s v="Otilia"/>
    <s v="Mccain"/>
    <s v="Mrs"/>
    <s v="F"/>
    <n v="30"/>
    <s v="Goode'S Court"/>
    <s v="Bishop Auckland"/>
    <x v="57"/>
    <x v="443"/>
    <x v="0"/>
    <x v="2"/>
    <n v="25"/>
    <n v="2.0099999999999998"/>
    <n v="20"/>
    <n v="0.5"/>
    <n v="500"/>
    <n v="1004.9999999999999"/>
    <n v="753.74999999999989"/>
    <n v="741.24999999999989"/>
    <x v="100"/>
    <n v="251.25"/>
    <n v="0.25000000000000006"/>
    <n v="14.95"/>
    <n v="0.03"/>
    <n v="733.5139999999999"/>
    <x v="0"/>
    <x v="0"/>
  </r>
  <r>
    <n v="1988"/>
    <s v="Brianna"/>
    <s v="Painter"/>
    <s v="Mrs"/>
    <s v="F"/>
    <n v="60"/>
    <s v="Goodyers Garoadens"/>
    <s v="Grangemouth"/>
    <x v="10"/>
    <x v="61"/>
    <x v="2"/>
    <x v="4"/>
    <n v="3"/>
    <n v="1.89"/>
    <n v="18"/>
    <n v="0.5"/>
    <n v="54"/>
    <n v="102.05999999999999"/>
    <n v="76.544999999999987"/>
    <n v="75.044999999999987"/>
    <x v="78"/>
    <n v="25.515000000000001"/>
    <n v="0.25000000000000006"/>
    <n v="14.95"/>
    <n v="0"/>
    <n v="89.99499999999999"/>
    <x v="1"/>
    <x v="1"/>
  </r>
  <r>
    <n v="1994"/>
    <s v="Miki"/>
    <s v="Burkett"/>
    <s v="Mrs"/>
    <s v="F"/>
    <n v="60"/>
    <s v="Goslin'S Yaroad"/>
    <s v="Farnborough"/>
    <x v="10"/>
    <x v="444"/>
    <x v="2"/>
    <x v="11"/>
    <n v="25"/>
    <n v="3.49"/>
    <n v="20"/>
    <n v="0.5"/>
    <n v="500"/>
    <n v="1745"/>
    <n v="1308.75"/>
    <n v="1296.25"/>
    <x v="100"/>
    <n v="436.25"/>
    <n v="0.25"/>
    <n v="14.95"/>
    <n v="0.03"/>
    <n v="1271.864"/>
    <x v="2"/>
    <x v="2"/>
  </r>
  <r>
    <n v="1998"/>
    <s v="Bernadette"/>
    <s v="Gibbons"/>
    <s v="Miss"/>
    <s v="F"/>
    <n v="60"/>
    <s v="Gourley Street"/>
    <s v="Newhaven"/>
    <x v="3"/>
    <x v="120"/>
    <x v="1"/>
    <x v="0"/>
    <n v="12"/>
    <n v="2.0099999999999998"/>
    <n v="20"/>
    <n v="0.5"/>
    <n v="240"/>
    <n v="482.4"/>
    <n v="361.79999999999995"/>
    <n v="355.79999999999995"/>
    <x v="57"/>
    <n v="120.60000000000002"/>
    <n v="0.25000000000000006"/>
    <n v="14.95"/>
    <n v="0"/>
    <n v="370.74999999999994"/>
    <x v="0"/>
    <x v="0"/>
  </r>
  <r>
    <n v="2001"/>
    <s v="Gerald"/>
    <s v="Chan"/>
    <s v="Prof"/>
    <s v="M"/>
    <n v="60"/>
    <s v="Gowan Road"/>
    <s v="Fairbourne"/>
    <x v="10"/>
    <x v="445"/>
    <x v="2"/>
    <x v="0"/>
    <n v="2"/>
    <n v="2.0099999999999998"/>
    <n v="20"/>
    <n v="0.5"/>
    <n v="40"/>
    <n v="80.399999999999991"/>
    <n v="60.3"/>
    <n v="59.3"/>
    <x v="41"/>
    <n v="20.099999999999994"/>
    <n v="0.24999999999999994"/>
    <n v="14.95"/>
    <n v="0"/>
    <n v="74.25"/>
    <x v="0"/>
    <x v="0"/>
  </r>
  <r>
    <n v="2002"/>
    <s v="Rheba"/>
    <s v="Duvall"/>
    <s v="Miss"/>
    <s v="F"/>
    <n v="90"/>
    <s v="Gardensaces Mews"/>
    <s v="Lampeter"/>
    <x v="14"/>
    <x v="181"/>
    <x v="0"/>
    <x v="1"/>
    <n v="60"/>
    <n v="2.0099999999999998"/>
    <n v="20"/>
    <n v="0.5"/>
    <n v="1200"/>
    <n v="2411.9999999999995"/>
    <n v="1808.9999999999995"/>
    <n v="1778.9999999999995"/>
    <x v="80"/>
    <n v="603"/>
    <n v="0.25000000000000006"/>
    <n v="14.95"/>
    <n v="0.05"/>
    <n v="1704.2524999999996"/>
    <x v="0"/>
    <x v="0"/>
  </r>
  <r>
    <n v="2005"/>
    <s v="Homer"/>
    <s v="Myers"/>
    <s v="Mr"/>
    <s v="M"/>
    <n v="90"/>
    <s v="Gardensafton House"/>
    <s v="Rhyl"/>
    <x v="3"/>
    <x v="446"/>
    <x v="2"/>
    <x v="9"/>
    <n v="78"/>
    <n v="1.89"/>
    <n v="18"/>
    <n v="0.5"/>
    <n v="1404"/>
    <n v="2653.56"/>
    <n v="1990.17"/>
    <n v="1951.17"/>
    <x v="96"/>
    <n v="663.38999999999987"/>
    <n v="0.24999999999999994"/>
    <n v="14.95"/>
    <n v="0.05"/>
    <n v="1867.8140000000001"/>
    <x v="1"/>
    <x v="1"/>
  </r>
  <r>
    <n v="2007"/>
    <s v="Clarence"/>
    <s v="Jaramillo"/>
    <s v="Miss"/>
    <s v="F"/>
    <n v="90"/>
    <s v="Gardensanby Cottages"/>
    <s v="Peterlee"/>
    <x v="3"/>
    <x v="447"/>
    <x v="2"/>
    <x v="5"/>
    <n v="17"/>
    <n v="3.49"/>
    <n v="20"/>
    <n v="0.5"/>
    <n v="340"/>
    <n v="1186.6000000000001"/>
    <n v="889.95"/>
    <n v="881.45"/>
    <x v="92"/>
    <n v="296.65000000000009"/>
    <n v="0.25000000000000006"/>
    <n v="14.95"/>
    <n v="0"/>
    <n v="896.40000000000009"/>
    <x v="2"/>
    <x v="2"/>
  </r>
  <r>
    <n v="2009"/>
    <s v="Thurman"/>
    <s v="Escobar"/>
    <s v="Mr"/>
    <s v="M"/>
    <n v="60"/>
    <s v="Gardensanby Terrace"/>
    <s v="Sawbridgeworth"/>
    <x v="3"/>
    <x v="439"/>
    <x v="1"/>
    <x v="4"/>
    <n v="21"/>
    <n v="2.0099999999999998"/>
    <n v="20"/>
    <n v="0.5"/>
    <n v="420"/>
    <n v="844.19999999999993"/>
    <n v="633.15"/>
    <n v="622.65"/>
    <x v="44"/>
    <n v="211.04999999999995"/>
    <n v="0.24999999999999997"/>
    <n v="14.95"/>
    <n v="0.03"/>
    <n v="618.47199999999998"/>
    <x v="0"/>
    <x v="0"/>
  </r>
  <r>
    <n v="2010"/>
    <s v="Raymond"/>
    <s v="Jewell"/>
    <s v="Mr"/>
    <s v="M"/>
    <n v="90"/>
    <s v="Gardensand Junction"/>
    <s v="Accrington"/>
    <x v="36"/>
    <x v="263"/>
    <x v="2"/>
    <x v="3"/>
    <n v="29"/>
    <n v="2.0099999999999998"/>
    <n v="20"/>
    <n v="0.5"/>
    <n v="580"/>
    <n v="1165.8"/>
    <n v="874.34999999999991"/>
    <n v="859.84999999999991"/>
    <x v="61"/>
    <n v="291.45000000000005"/>
    <n v="0.25000000000000006"/>
    <n v="14.95"/>
    <n v="0.03"/>
    <n v="848.55599999999993"/>
    <x v="0"/>
    <x v="0"/>
  </r>
  <r>
    <n v="2011"/>
    <s v="Elbert"/>
    <s v="John"/>
    <s v="Mr"/>
    <s v="M"/>
    <n v="30"/>
    <s v="Gardensanden Road"/>
    <s v="Wylam"/>
    <x v="3"/>
    <x v="111"/>
    <x v="0"/>
    <x v="9"/>
    <n v="40"/>
    <n v="2.0099999999999998"/>
    <n v="20"/>
    <n v="0.5"/>
    <n v="800"/>
    <n v="1607.9999999999998"/>
    <n v="1205.9999999999998"/>
    <n v="1185.9999999999998"/>
    <x v="60"/>
    <n v="402"/>
    <n v="0.25000000000000006"/>
    <n v="14.95"/>
    <n v="0.03"/>
    <n v="1164.9214999999997"/>
    <x v="0"/>
    <x v="0"/>
  </r>
  <r>
    <n v="2012"/>
    <s v="Harvey"/>
    <s v="Bernard"/>
    <s v="Mr"/>
    <s v="M"/>
    <n v="60"/>
    <s v="Gardensange Cottages"/>
    <s v="Lydbrook"/>
    <x v="3"/>
    <x v="144"/>
    <x v="0"/>
    <x v="10"/>
    <n v="75"/>
    <n v="3.49"/>
    <n v="20"/>
    <n v="0.5"/>
    <n v="1500"/>
    <n v="5235"/>
    <n v="3926.25"/>
    <n v="3888.75"/>
    <x v="10"/>
    <n v="1308.75"/>
    <n v="0.25"/>
    <n v="14.95"/>
    <n v="0.05"/>
    <n v="3708.5149999999999"/>
    <x v="2"/>
    <x v="2"/>
  </r>
  <r>
    <n v="2016"/>
    <s v="Alia"/>
    <s v="Neal"/>
    <s v="Miss"/>
    <s v="F"/>
    <n v="90"/>
    <s v="Gardensange Park"/>
    <s v="Banstead"/>
    <x v="0"/>
    <x v="448"/>
    <x v="0"/>
    <x v="1"/>
    <n v="45"/>
    <n v="2.0099999999999998"/>
    <n v="20"/>
    <n v="0.5"/>
    <n v="900"/>
    <n v="1808.9999999999998"/>
    <n v="1356.7499999999998"/>
    <n v="1334.2499999999998"/>
    <x v="82"/>
    <n v="452.25"/>
    <n v="0.25000000000000006"/>
    <n v="14.95"/>
    <n v="0.03"/>
    <n v="1308.7239999999997"/>
    <x v="0"/>
    <x v="0"/>
  </r>
  <r>
    <n v="2020"/>
    <s v="Blair"/>
    <s v="Sargent"/>
    <s v="Mr"/>
    <s v="M"/>
    <n v="90"/>
    <s v="Gardensangewood Terrace"/>
    <s v="Musselburgh"/>
    <x v="3"/>
    <x v="449"/>
    <x v="0"/>
    <x v="3"/>
    <n v="97"/>
    <n v="2.0099999999999998"/>
    <n v="20"/>
    <n v="0.5"/>
    <n v="1940"/>
    <n v="3899.3999999999996"/>
    <n v="2924.5499999999997"/>
    <n v="2876.0499999999997"/>
    <x v="30"/>
    <n v="974.84999999999991"/>
    <n v="0.25"/>
    <n v="14.95"/>
    <n v="0.05"/>
    <n v="2746.4499999999994"/>
    <x v="0"/>
    <x v="0"/>
  </r>
  <r>
    <n v="2022"/>
    <s v="Connie"/>
    <s v="Boone"/>
    <s v="Mr"/>
    <s v="M"/>
    <n v="30"/>
    <s v="Gardensantham Place"/>
    <s v="Winkleigh"/>
    <x v="3"/>
    <x v="450"/>
    <x v="2"/>
    <x v="0"/>
    <n v="16"/>
    <n v="3.49"/>
    <n v="20"/>
    <n v="0.5"/>
    <n v="320"/>
    <n v="1116.8000000000002"/>
    <n v="837.60000000000014"/>
    <n v="829.60000000000014"/>
    <x v="4"/>
    <n v="279.20000000000005"/>
    <n v="0.25"/>
    <n v="14.95"/>
    <n v="0"/>
    <n v="844.55000000000018"/>
    <x v="2"/>
    <x v="2"/>
  </r>
  <r>
    <n v="2026"/>
    <s v="Sharen"/>
    <s v="Douglas"/>
    <s v="Mrs"/>
    <s v="F"/>
    <n v="90"/>
    <s v="Gardensanville House"/>
    <s v="Buxton"/>
    <x v="21"/>
    <x v="68"/>
    <x v="2"/>
    <x v="6"/>
    <n v="83"/>
    <n v="2.0099999999999998"/>
    <n v="20"/>
    <n v="0.5"/>
    <n v="1660"/>
    <n v="3336.5999999999995"/>
    <n v="2502.4499999999998"/>
    <n v="2460.9499999999998"/>
    <x v="6"/>
    <n v="834.14999999999964"/>
    <n v="0.24999999999999994"/>
    <n v="14.95"/>
    <n v="0.05"/>
    <n v="2352.1049999999996"/>
    <x v="0"/>
    <x v="0"/>
  </r>
  <r>
    <n v="2027"/>
    <s v="Jodi"/>
    <s v="Houser"/>
    <s v="Mrs"/>
    <s v="F"/>
    <n v="60"/>
    <s v="Gardensape Vine"/>
    <s v="Pewsey"/>
    <x v="3"/>
    <x v="451"/>
    <x v="1"/>
    <x v="6"/>
    <n v="41"/>
    <n v="2.0099999999999998"/>
    <n v="20"/>
    <n v="0.5"/>
    <n v="820"/>
    <n v="1648.1999999999998"/>
    <n v="1236.1499999999999"/>
    <n v="1215.6499999999999"/>
    <x v="59"/>
    <n v="412.04999999999995"/>
    <n v="0.25"/>
    <n v="14.95"/>
    <n v="0.03"/>
    <n v="1193.6819999999998"/>
    <x v="0"/>
    <x v="0"/>
  </r>
  <r>
    <n v="2030"/>
    <s v="Blaine"/>
    <s v="Calderon"/>
    <s v="Mr"/>
    <s v="M"/>
    <n v="30"/>
    <s v="Gardensavesend Road"/>
    <s v="Moelfre"/>
    <x v="3"/>
    <x v="452"/>
    <x v="1"/>
    <x v="10"/>
    <n v="3"/>
    <n v="3.49"/>
    <n v="20"/>
    <n v="0.5"/>
    <n v="60"/>
    <n v="209.4"/>
    <n v="157.05000000000001"/>
    <n v="155.55000000000001"/>
    <x v="78"/>
    <n v="52.349999999999994"/>
    <n v="0.24999999999999997"/>
    <n v="14.95"/>
    <n v="0"/>
    <n v="170.5"/>
    <x v="2"/>
    <x v="2"/>
  </r>
  <r>
    <n v="2031"/>
    <s v="Tommye"/>
    <s v="Mueller"/>
    <s v="Miss"/>
    <s v="F"/>
    <n v="30"/>
    <s v="Gardenseat Arthur"/>
    <s v="Immingham"/>
    <x v="56"/>
    <x v="200"/>
    <x v="2"/>
    <x v="6"/>
    <n v="29"/>
    <n v="2.0099999999999998"/>
    <n v="20"/>
    <n v="0.5"/>
    <n v="580"/>
    <n v="1165.8"/>
    <n v="874.34999999999991"/>
    <n v="859.84999999999991"/>
    <x v="61"/>
    <n v="291.45000000000005"/>
    <n v="0.25000000000000006"/>
    <n v="14.95"/>
    <n v="0.03"/>
    <n v="848.55599999999993"/>
    <x v="0"/>
    <x v="0"/>
  </r>
  <r>
    <n v="2034"/>
    <s v="Louis"/>
    <s v="Morris"/>
    <s v="Mr"/>
    <s v="M"/>
    <n v="30"/>
    <s v="Gardenseat Chertsey"/>
    <s v="Renfrewshire"/>
    <x v="3"/>
    <x v="453"/>
    <x v="0"/>
    <x v="7"/>
    <n v="96"/>
    <n v="1.89"/>
    <n v="18"/>
    <n v="0.5"/>
    <n v="1728"/>
    <n v="3265.9199999999996"/>
    <n v="2449.4399999999996"/>
    <n v="2401.4399999999996"/>
    <x v="99"/>
    <n v="816.48"/>
    <n v="0.25000000000000006"/>
    <n v="14.95"/>
    <n v="0.05"/>
    <n v="2295.5704999999994"/>
    <x v="1"/>
    <x v="1"/>
  </r>
  <r>
    <n v="2054"/>
    <s v="Ardath"/>
    <s v="Ponce"/>
    <s v="Mrs"/>
    <s v="F"/>
    <n v="60"/>
    <s v="Gardenseenacre Garoadens"/>
    <s v="Penrhyndeudraeth"/>
    <x v="3"/>
    <x v="454"/>
    <x v="2"/>
    <x v="8"/>
    <n v="59"/>
    <n v="3.49"/>
    <n v="20"/>
    <n v="0.5"/>
    <n v="1180"/>
    <n v="4118.2"/>
    <n v="3088.6499999999996"/>
    <n v="3059.1499999999996"/>
    <x v="95"/>
    <n v="1029.5500000000002"/>
    <n v="0.25000000000000006"/>
    <n v="14.95"/>
    <n v="0.05"/>
    <n v="2920.3949999999995"/>
    <x v="2"/>
    <x v="2"/>
  </r>
  <r>
    <n v="2060"/>
    <s v="Dennis"/>
    <s v="Parrish"/>
    <s v="Mr"/>
    <s v="M"/>
    <n v="60"/>
    <s v="Gardenseens Court"/>
    <s v="Brackley"/>
    <x v="41"/>
    <x v="134"/>
    <x v="0"/>
    <x v="0"/>
    <n v="21"/>
    <n v="2.0099999999999998"/>
    <n v="20"/>
    <n v="0.5"/>
    <n v="420"/>
    <n v="844.19999999999993"/>
    <n v="633.15"/>
    <n v="622.65"/>
    <x v="44"/>
    <n v="211.04999999999995"/>
    <n v="0.24999999999999997"/>
    <n v="14.95"/>
    <n v="0.03"/>
    <n v="618.47199999999998"/>
    <x v="0"/>
    <x v="0"/>
  </r>
  <r>
    <n v="2065"/>
    <s v="Shari"/>
    <s v="Queen"/>
    <s v="Mrs"/>
    <s v="F"/>
    <n v="60"/>
    <s v="Gardenseenwich Park"/>
    <s v="Ellesmere"/>
    <x v="10"/>
    <x v="146"/>
    <x v="2"/>
    <x v="11"/>
    <n v="25"/>
    <n v="2.0099999999999998"/>
    <n v="20"/>
    <n v="0.5"/>
    <n v="500"/>
    <n v="1004.9999999999999"/>
    <n v="753.74999999999989"/>
    <n v="741.24999999999989"/>
    <x v="100"/>
    <n v="251.25"/>
    <n v="0.25000000000000006"/>
    <n v="14.95"/>
    <n v="0.03"/>
    <n v="733.5139999999999"/>
    <x v="0"/>
    <x v="0"/>
  </r>
  <r>
    <n v="2067"/>
    <s v="Elyse"/>
    <s v="Walker"/>
    <s v="Miss"/>
    <s v="F"/>
    <n v="60"/>
    <s v="Gardenseenwood Road"/>
    <s v="Brecon"/>
    <x v="40"/>
    <x v="455"/>
    <x v="2"/>
    <x v="5"/>
    <n v="88"/>
    <n v="2.0099999999999998"/>
    <n v="20"/>
    <n v="0.5"/>
    <n v="1760"/>
    <n v="3537.5999999999995"/>
    <n v="2653.2"/>
    <n v="2609.1999999999998"/>
    <x v="46"/>
    <n v="884.39999999999964"/>
    <n v="0.24999999999999994"/>
    <n v="14.95"/>
    <n v="0.05"/>
    <n v="2492.9424999999997"/>
    <x v="0"/>
    <x v="0"/>
  </r>
  <r>
    <n v="2080"/>
    <s v="Cody"/>
    <s v="Nichols"/>
    <s v="Mr"/>
    <s v="M"/>
    <n v="30"/>
    <s v="Gardensocers Hall"/>
    <s v="Bordon"/>
    <x v="17"/>
    <x v="456"/>
    <x v="2"/>
    <x v="2"/>
    <n v="24"/>
    <n v="3.49"/>
    <n v="20"/>
    <n v="0.5"/>
    <n v="480"/>
    <n v="1675.2"/>
    <n v="1256.4000000000001"/>
    <n v="1244.4000000000001"/>
    <x v="19"/>
    <n v="418.79999999999995"/>
    <n v="0.24999999999999997"/>
    <n v="14.95"/>
    <n v="0.03"/>
    <n v="1221.5695000000001"/>
    <x v="2"/>
    <x v="2"/>
  </r>
  <r>
    <n v="2082"/>
    <s v="Walton"/>
    <s v="Jarrett"/>
    <s v="Mr"/>
    <s v="M"/>
    <n v="90"/>
    <s v="Gardensosse Way"/>
    <s v="County Down"/>
    <x v="11"/>
    <x v="457"/>
    <x v="2"/>
    <x v="2"/>
    <n v="12"/>
    <n v="3.49"/>
    <n v="20"/>
    <n v="0.5"/>
    <n v="240"/>
    <n v="837.6"/>
    <n v="628.20000000000005"/>
    <n v="622.20000000000005"/>
    <x v="57"/>
    <n v="209.39999999999998"/>
    <n v="0.24999999999999997"/>
    <n v="14.95"/>
    <n v="0"/>
    <n v="637.15000000000009"/>
    <x v="2"/>
    <x v="2"/>
  </r>
  <r>
    <n v="2083"/>
    <s v="Leah"/>
    <s v="Morrow"/>
    <s v="Mrs"/>
    <s v="F"/>
    <n v="30"/>
    <s v="Gardensosvenor Hill"/>
    <s v="Littlehampton"/>
    <x v="8"/>
    <x v="458"/>
    <x v="1"/>
    <x v="6"/>
    <n v="12"/>
    <n v="3.49"/>
    <n v="20"/>
    <n v="0.5"/>
    <n v="240"/>
    <n v="837.6"/>
    <n v="628.20000000000005"/>
    <n v="622.20000000000005"/>
    <x v="57"/>
    <n v="209.39999999999998"/>
    <n v="0.24999999999999997"/>
    <n v="14.95"/>
    <n v="0"/>
    <n v="637.15000000000009"/>
    <x v="2"/>
    <x v="2"/>
  </r>
  <r>
    <n v="2088"/>
    <s v="Corinna"/>
    <s v="Collins"/>
    <s v="Ms"/>
    <s v="F"/>
    <n v="30"/>
    <s v="Gardensound Street"/>
    <s v="Tadley"/>
    <x v="3"/>
    <x v="185"/>
    <x v="0"/>
    <x v="9"/>
    <n v="50"/>
    <n v="1.89"/>
    <n v="18"/>
    <n v="0.5"/>
    <n v="900"/>
    <n v="1701"/>
    <n v="1275.75"/>
    <n v="1250.75"/>
    <x v="42"/>
    <n v="425.25"/>
    <n v="0.25"/>
    <n v="14.95"/>
    <n v="0.03"/>
    <n v="1227.729"/>
    <x v="1"/>
    <x v="1"/>
  </r>
  <r>
    <n v="2089"/>
    <s v="Jackie"/>
    <s v="Garrett"/>
    <s v="Miss"/>
    <s v="F"/>
    <n v="60"/>
    <s v="Gardensove Crescent"/>
    <s v="Gourock"/>
    <x v="10"/>
    <x v="459"/>
    <x v="1"/>
    <x v="9"/>
    <n v="18"/>
    <n v="2.0099999999999998"/>
    <n v="20"/>
    <n v="0.5"/>
    <n v="360"/>
    <n v="723.59999999999991"/>
    <n v="542.69999999999993"/>
    <n v="533.69999999999993"/>
    <x v="9"/>
    <n v="180.89999999999998"/>
    <n v="0.25"/>
    <n v="14.95"/>
    <n v="0"/>
    <n v="548.65"/>
    <x v="0"/>
    <x v="0"/>
  </r>
  <r>
    <n v="2100"/>
    <s v="Shanelle"/>
    <s v="Moyer"/>
    <s v="Mrs"/>
    <s v="F"/>
    <n v="60"/>
    <s v="Guild Road"/>
    <s v="Dartmouth"/>
    <x v="7"/>
    <x v="460"/>
    <x v="1"/>
    <x v="4"/>
    <n v="2"/>
    <n v="1.89"/>
    <n v="18"/>
    <n v="0.5"/>
    <n v="36"/>
    <n v="68.039999999999992"/>
    <n v="51.029999999999994"/>
    <n v="50.029999999999994"/>
    <x v="41"/>
    <n v="17.009999999999998"/>
    <n v="0.25"/>
    <n v="14.95"/>
    <n v="0"/>
    <n v="64.97999999999999"/>
    <x v="1"/>
    <x v="1"/>
  </r>
  <r>
    <n v="2105"/>
    <s v="Jeremy"/>
    <s v="Blackmon"/>
    <s v="Mr"/>
    <s v="M"/>
    <n v="30"/>
    <s v="Gulston Walk"/>
    <s v="Lyme Regis"/>
    <x v="3"/>
    <x v="461"/>
    <x v="2"/>
    <x v="7"/>
    <n v="87"/>
    <n v="3.49"/>
    <n v="20"/>
    <n v="0.5"/>
    <n v="1740"/>
    <n v="6072.6"/>
    <n v="4554.4500000000007"/>
    <n v="4510.9500000000007"/>
    <x v="27"/>
    <n v="1518.1499999999996"/>
    <n v="0.24999999999999992"/>
    <n v="14.95"/>
    <n v="0.05"/>
    <n v="4299.6050000000005"/>
    <x v="2"/>
    <x v="2"/>
  </r>
  <r>
    <n v="2107"/>
    <s v="Chet"/>
    <s v="Galindo"/>
    <s v="Mr"/>
    <s v="M"/>
    <n v="30"/>
    <s v="Gunnersbury Close"/>
    <s v="Leominster"/>
    <x v="8"/>
    <x v="462"/>
    <x v="0"/>
    <x v="0"/>
    <n v="48"/>
    <n v="2.0099999999999998"/>
    <n v="20"/>
    <n v="0.5"/>
    <n v="960"/>
    <n v="1929.6"/>
    <n v="1447.1999999999998"/>
    <n v="1423.1999999999998"/>
    <x v="62"/>
    <n v="482.40000000000009"/>
    <n v="0.25000000000000006"/>
    <n v="14.95"/>
    <n v="0.03"/>
    <n v="1395.0054999999998"/>
    <x v="0"/>
    <x v="0"/>
  </r>
  <r>
    <n v="2111"/>
    <s v="Lorri"/>
    <s v="Walls"/>
    <s v="Miss"/>
    <s v="F"/>
    <n v="30"/>
    <s v="Gunnersbury Lane"/>
    <s v="Juniper Green"/>
    <x v="14"/>
    <x v="246"/>
    <x v="1"/>
    <x v="5"/>
    <n v="33"/>
    <n v="1.89"/>
    <n v="18"/>
    <n v="0.5"/>
    <n v="594"/>
    <n v="1122.6599999999999"/>
    <n v="841.99499999999989"/>
    <n v="825.49499999999989"/>
    <x v="85"/>
    <n v="280.66499999999996"/>
    <n v="0.25"/>
    <n v="14.95"/>
    <n v="0.03"/>
    <n v="815.23164999999995"/>
    <x v="1"/>
    <x v="1"/>
  </r>
  <r>
    <n v="2114"/>
    <s v="Sunday"/>
    <s v="Walden"/>
    <s v="Mrs"/>
    <s v="F"/>
    <n v="60"/>
    <s v="Gutter Buildings"/>
    <s v="Grantham"/>
    <x v="10"/>
    <x v="463"/>
    <x v="1"/>
    <x v="8"/>
    <n v="17"/>
    <n v="1.89"/>
    <n v="18"/>
    <n v="0.5"/>
    <n v="306"/>
    <n v="578.33999999999992"/>
    <n v="433.75499999999994"/>
    <n v="425.25499999999994"/>
    <x v="92"/>
    <n v="144.58499999999998"/>
    <n v="0.25"/>
    <n v="14.95"/>
    <n v="0"/>
    <n v="440.20499999999993"/>
    <x v="1"/>
    <x v="1"/>
  </r>
  <r>
    <n v="2117"/>
    <s v="Irving"/>
    <s v="Rankin"/>
    <s v="Dr"/>
    <s v="M"/>
    <n v="60"/>
    <s v="Gwendolen Close"/>
    <s v="Downham Market"/>
    <x v="7"/>
    <x v="5"/>
    <x v="2"/>
    <x v="3"/>
    <n v="43"/>
    <n v="1.89"/>
    <n v="18"/>
    <n v="0.5"/>
    <n v="774"/>
    <n v="1462.86"/>
    <n v="1097.145"/>
    <n v="1075.645"/>
    <x v="28"/>
    <n v="365.71499999999992"/>
    <n v="0.24999999999999997"/>
    <n v="14.95"/>
    <n v="0.03"/>
    <n v="1057.87715"/>
    <x v="1"/>
    <x v="1"/>
  </r>
  <r>
    <n v="2123"/>
    <s v="Ellie"/>
    <s v="Riddle"/>
    <s v="Mrs"/>
    <s v="F"/>
    <n v="30"/>
    <s v="Hadleigh Road"/>
    <s v="Barnard Castle"/>
    <x v="67"/>
    <x v="274"/>
    <x v="1"/>
    <x v="6"/>
    <n v="13"/>
    <n v="3.49"/>
    <n v="20"/>
    <n v="0.5"/>
    <n v="260"/>
    <n v="907.40000000000009"/>
    <n v="680.55000000000007"/>
    <n v="674.05000000000007"/>
    <x v="1"/>
    <n v="226.85000000000002"/>
    <n v="0.25"/>
    <n v="14.95"/>
    <n v="0"/>
    <n v="689.00000000000011"/>
    <x v="2"/>
    <x v="2"/>
  </r>
  <r>
    <n v="2125"/>
    <s v="Murray"/>
    <s v="Knox"/>
    <s v="Mr"/>
    <s v="M"/>
    <n v="90"/>
    <s v="Hadley Close"/>
    <s v="St. Asaph"/>
    <x v="3"/>
    <x v="288"/>
    <x v="0"/>
    <x v="10"/>
    <n v="38"/>
    <n v="2.0099999999999998"/>
    <n v="20"/>
    <n v="0.5"/>
    <n v="760"/>
    <n v="1527.6"/>
    <n v="1145.6999999999998"/>
    <n v="1126.6999999999998"/>
    <x v="25"/>
    <n v="381.90000000000009"/>
    <n v="0.25000000000000006"/>
    <n v="14.95"/>
    <n v="0.03"/>
    <n v="1107.4004999999997"/>
    <x v="0"/>
    <x v="0"/>
  </r>
  <r>
    <n v="2136"/>
    <s v="Allen"/>
    <s v="Lawson"/>
    <s v="Mr"/>
    <s v="M"/>
    <n v="60"/>
    <s v="Halpin Place"/>
    <s v="Colchester"/>
    <x v="13"/>
    <x v="195"/>
    <x v="1"/>
    <x v="3"/>
    <n v="30"/>
    <n v="1.89"/>
    <n v="18"/>
    <n v="0.5"/>
    <n v="540"/>
    <n v="1020.5999999999999"/>
    <n v="765.44999999999993"/>
    <n v="750.44999999999993"/>
    <x v="14"/>
    <n v="255.14999999999998"/>
    <n v="0.25"/>
    <n v="14.95"/>
    <n v="0.03"/>
    <n v="742.43799999999999"/>
    <x v="1"/>
    <x v="1"/>
  </r>
  <r>
    <n v="2137"/>
    <s v="Heather"/>
    <s v="Young"/>
    <s v="Mrs"/>
    <s v="F"/>
    <n v="90"/>
    <s v="Halton Cross"/>
    <s v="North Berwick"/>
    <x v="3"/>
    <x v="464"/>
    <x v="0"/>
    <x v="4"/>
    <n v="26"/>
    <n v="3.49"/>
    <n v="20"/>
    <n v="0.5"/>
    <n v="520"/>
    <n v="1814.8000000000002"/>
    <n v="1361.1000000000001"/>
    <n v="1348.1000000000001"/>
    <x v="29"/>
    <n v="453.70000000000005"/>
    <n v="0.25"/>
    <n v="14.95"/>
    <n v="0.03"/>
    <n v="1322.1585000000002"/>
    <x v="2"/>
    <x v="2"/>
  </r>
  <r>
    <n v="2139"/>
    <s v="Illa"/>
    <s v="Bates"/>
    <s v="Miss"/>
    <s v="F"/>
    <n v="90"/>
    <s v="Hambledon Garoadens"/>
    <s v="Stonehouse"/>
    <x v="3"/>
    <x v="465"/>
    <x v="0"/>
    <x v="11"/>
    <n v="84"/>
    <n v="3.49"/>
    <n v="20"/>
    <n v="0.5"/>
    <n v="1680"/>
    <n v="5863.2000000000007"/>
    <n v="4397.4000000000005"/>
    <n v="4355.4000000000005"/>
    <x v="31"/>
    <n v="1465.8000000000002"/>
    <n v="0.25"/>
    <n v="14.95"/>
    <n v="0.05"/>
    <n v="4151.8325000000004"/>
    <x v="2"/>
    <x v="2"/>
  </r>
  <r>
    <n v="2142"/>
    <s v="Sierra"/>
    <s v="Bowman"/>
    <s v="Mrs"/>
    <s v="F"/>
    <n v="90"/>
    <s v="Hamilton Garoadens"/>
    <s v="Cinderford"/>
    <x v="13"/>
    <x v="466"/>
    <x v="1"/>
    <x v="2"/>
    <n v="45"/>
    <n v="1.89"/>
    <n v="18"/>
    <n v="0.5"/>
    <n v="810"/>
    <n v="1530.8999999999999"/>
    <n v="1148.175"/>
    <n v="1125.675"/>
    <x v="82"/>
    <n v="382.72499999999991"/>
    <n v="0.24999999999999997"/>
    <n v="14.95"/>
    <n v="0.03"/>
    <n v="1106.40625"/>
    <x v="1"/>
    <x v="1"/>
  </r>
  <r>
    <n v="2144"/>
    <s v="Barbra"/>
    <s v="Nixon"/>
    <s v="Miss"/>
    <s v="F"/>
    <n v="30"/>
    <s v="Hamilton Road"/>
    <s v="Ruislip"/>
    <x v="3"/>
    <x v="467"/>
    <x v="1"/>
    <x v="9"/>
    <n v="11"/>
    <n v="3.49"/>
    <n v="20"/>
    <n v="0.5"/>
    <n v="220"/>
    <n v="767.80000000000007"/>
    <n v="575.85"/>
    <n v="570.35"/>
    <x v="58"/>
    <n v="191.95000000000005"/>
    <n v="0.25000000000000006"/>
    <n v="14.95"/>
    <n v="0"/>
    <n v="585.30000000000007"/>
    <x v="2"/>
    <x v="2"/>
  </r>
  <r>
    <n v="2151"/>
    <s v="Deb"/>
    <s v="Dickinson"/>
    <s v="Miss"/>
    <s v="F"/>
    <n v="60"/>
    <s v="Hanbury Drive"/>
    <s v="St. Albans"/>
    <x v="3"/>
    <x v="452"/>
    <x v="1"/>
    <x v="10"/>
    <n v="37"/>
    <n v="2.0099999999999998"/>
    <n v="20"/>
    <n v="0.5"/>
    <n v="740"/>
    <n v="1487.3999999999999"/>
    <n v="1115.55"/>
    <n v="1097.05"/>
    <x v="12"/>
    <n v="371.84999999999991"/>
    <n v="0.24999999999999997"/>
    <n v="14.95"/>
    <n v="0.03"/>
    <n v="1078.6399999999999"/>
    <x v="0"/>
    <x v="0"/>
  </r>
  <r>
    <n v="2152"/>
    <s v="Elroy"/>
    <s v="Owen"/>
    <s v="Mr"/>
    <s v="M"/>
    <n v="90"/>
    <s v="Hancock Road"/>
    <s v="Kinbrace"/>
    <x v="14"/>
    <x v="468"/>
    <x v="0"/>
    <x v="0"/>
    <n v="82"/>
    <n v="3.49"/>
    <n v="20"/>
    <n v="0.5"/>
    <n v="1640"/>
    <n v="5723.6"/>
    <n v="4292.7000000000007"/>
    <n v="4251.7000000000007"/>
    <x v="65"/>
    <n v="1430.8999999999996"/>
    <n v="0.24999999999999992"/>
    <n v="14.95"/>
    <n v="0.05"/>
    <n v="4053.3175000000001"/>
    <x v="2"/>
    <x v="2"/>
  </r>
  <r>
    <n v="2156"/>
    <s v="Thad"/>
    <s v="Jacobs"/>
    <s v="Mr"/>
    <s v="M"/>
    <n v="90"/>
    <s v="Hannah Place"/>
    <s v="Epping"/>
    <x v="10"/>
    <x v="226"/>
    <x v="0"/>
    <x v="1"/>
    <n v="92"/>
    <n v="1.89"/>
    <n v="18"/>
    <n v="0.5"/>
    <n v="1656"/>
    <n v="3129.8399999999997"/>
    <n v="2347.3799999999997"/>
    <n v="2301.3799999999997"/>
    <x v="69"/>
    <n v="782.46"/>
    <n v="0.25000000000000006"/>
    <n v="14.95"/>
    <n v="0.05"/>
    <n v="2200.5134999999996"/>
    <x v="1"/>
    <x v="1"/>
  </r>
  <r>
    <n v="2160"/>
    <s v="Kellye"/>
    <s v="Ferrell"/>
    <s v="Mrs"/>
    <s v="F"/>
    <n v="60"/>
    <s v="Hanover Street"/>
    <s v="Oban"/>
    <x v="3"/>
    <x v="469"/>
    <x v="0"/>
    <x v="8"/>
    <n v="31"/>
    <n v="2.0099999999999998"/>
    <n v="20"/>
    <n v="0.5"/>
    <n v="620"/>
    <n v="1246.1999999999998"/>
    <n v="934.64999999999986"/>
    <n v="919.14999999999986"/>
    <x v="43"/>
    <n v="311.54999999999995"/>
    <n v="0.25"/>
    <n v="14.95"/>
    <n v="0.03"/>
    <n v="906.07699999999988"/>
    <x v="0"/>
    <x v="0"/>
  </r>
  <r>
    <n v="2164"/>
    <s v="Benjamin"/>
    <s v="Sapp"/>
    <s v="Mr"/>
    <s v="M"/>
    <n v="90"/>
    <s v="Haroadens Manorway"/>
    <s v="Wigston"/>
    <x v="3"/>
    <x v="470"/>
    <x v="2"/>
    <x v="5"/>
    <n v="2"/>
    <n v="3.49"/>
    <n v="20"/>
    <n v="0.5"/>
    <n v="40"/>
    <n v="139.60000000000002"/>
    <n v="104.70000000000002"/>
    <n v="103.70000000000002"/>
    <x v="41"/>
    <n v="34.900000000000006"/>
    <n v="0.25"/>
    <n v="14.95"/>
    <n v="0"/>
    <n v="118.65000000000002"/>
    <x v="2"/>
    <x v="2"/>
  </r>
  <r>
    <n v="2172"/>
    <s v="Quentin"/>
    <s v="Odell"/>
    <s v="Mr"/>
    <s v="M"/>
    <n v="30"/>
    <s v="Harforoad Road"/>
    <s v="Aughnacloy"/>
    <x v="18"/>
    <x v="330"/>
    <x v="0"/>
    <x v="11"/>
    <n v="9"/>
    <n v="3.49"/>
    <n v="20"/>
    <n v="0.5"/>
    <n v="180"/>
    <n v="628.20000000000005"/>
    <n v="471.15000000000003"/>
    <n v="466.65000000000003"/>
    <x v="50"/>
    <n v="157.05000000000001"/>
    <n v="0.25"/>
    <n v="14.95"/>
    <n v="0"/>
    <n v="481.6"/>
    <x v="2"/>
    <x v="2"/>
  </r>
  <r>
    <n v="2175"/>
    <s v="Noel"/>
    <s v="Tillman"/>
    <s v="Mr"/>
    <s v="M"/>
    <n v="90"/>
    <s v="Harley Road"/>
    <s v="Lytham St. Annes"/>
    <x v="3"/>
    <x v="131"/>
    <x v="0"/>
    <x v="11"/>
    <n v="104"/>
    <n v="3.49"/>
    <n v="20"/>
    <n v="0.5"/>
    <n v="2080"/>
    <n v="7259.2000000000007"/>
    <n v="5444.4000000000005"/>
    <n v="5392.4000000000005"/>
    <x v="64"/>
    <n v="1814.8000000000002"/>
    <n v="0.25"/>
    <n v="14.95"/>
    <n v="7.0000000000000007E-2"/>
    <n v="5028.8355000000001"/>
    <x v="2"/>
    <x v="2"/>
  </r>
  <r>
    <n v="2176"/>
    <s v="Hugh"/>
    <s v="Dodson"/>
    <s v="Mr"/>
    <s v="M"/>
    <n v="60"/>
    <s v="Harley Street"/>
    <s v="Consett"/>
    <x v="11"/>
    <x v="438"/>
    <x v="1"/>
    <x v="3"/>
    <n v="22"/>
    <n v="3.49"/>
    <n v="20"/>
    <n v="0.5"/>
    <n v="440"/>
    <n v="1535.6000000000001"/>
    <n v="1151.7"/>
    <n v="1140.7"/>
    <x v="63"/>
    <n v="383.90000000000009"/>
    <n v="0.25000000000000006"/>
    <n v="14.95"/>
    <n v="0.03"/>
    <n v="1120.9805000000001"/>
    <x v="2"/>
    <x v="2"/>
  </r>
  <r>
    <n v="2181"/>
    <s v="Krystina"/>
    <s v="Wilkerson"/>
    <s v="Mrs"/>
    <s v="F"/>
    <n v="30"/>
    <s v="Harp Alley"/>
    <s v="Halifax"/>
    <x v="9"/>
    <x v="471"/>
    <x v="2"/>
    <x v="11"/>
    <n v="90"/>
    <n v="2.0099999999999998"/>
    <n v="20"/>
    <n v="0.5"/>
    <n v="1800"/>
    <n v="3617.9999999999995"/>
    <n v="2713.4999999999995"/>
    <n v="2668.4999999999995"/>
    <x v="93"/>
    <n v="904.5"/>
    <n v="0.25000000000000006"/>
    <n v="14.95"/>
    <n v="0.05"/>
    <n v="2549.2774999999992"/>
    <x v="0"/>
    <x v="0"/>
  </r>
  <r>
    <n v="2182"/>
    <s v="Jarvis"/>
    <s v="Johns"/>
    <s v="Mr"/>
    <s v="M"/>
    <n v="60"/>
    <s v="Harp Island"/>
    <s v="Yateley"/>
    <x v="3"/>
    <x v="472"/>
    <x v="0"/>
    <x v="11"/>
    <n v="92"/>
    <n v="3.49"/>
    <n v="20"/>
    <n v="0.5"/>
    <n v="1840"/>
    <n v="6421.6"/>
    <n v="4816.2000000000007"/>
    <n v="4770.2000000000007"/>
    <x v="69"/>
    <n v="1605.3999999999996"/>
    <n v="0.24999999999999992"/>
    <n v="14.95"/>
    <n v="0.05"/>
    <n v="4545.8924999999999"/>
    <x v="2"/>
    <x v="2"/>
  </r>
  <r>
    <n v="2183"/>
    <s v="Sydney"/>
    <s v="Chamberlain"/>
    <s v="Mr"/>
    <s v="M"/>
    <n v="30"/>
    <s v="Harper Mews"/>
    <s v="Isle Of Jura"/>
    <x v="14"/>
    <x v="473"/>
    <x v="1"/>
    <x v="9"/>
    <n v="27"/>
    <n v="3.49"/>
    <n v="20"/>
    <n v="0.5"/>
    <n v="540"/>
    <n v="1884.6000000000001"/>
    <n v="1413.45"/>
    <n v="1399.95"/>
    <x v="72"/>
    <n v="471.15000000000009"/>
    <n v="0.25000000000000006"/>
    <n v="14.95"/>
    <n v="0.03"/>
    <n v="1372.453"/>
    <x v="2"/>
    <x v="2"/>
  </r>
  <r>
    <n v="2189"/>
    <s v="Antwan"/>
    <s v="Crow"/>
    <s v="Mr"/>
    <s v="M"/>
    <n v="60"/>
    <s v="Harrington Hill"/>
    <s v="Forest Row"/>
    <x v="10"/>
    <x v="235"/>
    <x v="0"/>
    <x v="9"/>
    <n v="72"/>
    <n v="3.49"/>
    <n v="20"/>
    <n v="0.5"/>
    <n v="1440"/>
    <n v="5025.6000000000004"/>
    <n v="3769.2000000000003"/>
    <n v="3733.2000000000003"/>
    <x v="91"/>
    <n v="1256.4000000000001"/>
    <n v="0.25"/>
    <n v="14.95"/>
    <n v="0.05"/>
    <n v="3560.7424999999998"/>
    <x v="2"/>
    <x v="2"/>
  </r>
  <r>
    <n v="2190"/>
    <s v="Jennine"/>
    <s v="Pate"/>
    <s v="Miss"/>
    <s v="F"/>
    <n v="60"/>
    <s v="Harrington Square"/>
    <s v="Hertford"/>
    <x v="1"/>
    <x v="270"/>
    <x v="0"/>
    <x v="10"/>
    <n v="67"/>
    <n v="1.89"/>
    <n v="18"/>
    <n v="0.5"/>
    <n v="1206"/>
    <n v="2279.3399999999997"/>
    <n v="1709.5049999999997"/>
    <n v="1676.0049999999997"/>
    <x v="38"/>
    <n v="569.83500000000004"/>
    <n v="0.25000000000000006"/>
    <n v="14.95"/>
    <n v="0.05"/>
    <n v="1606.4072499999997"/>
    <x v="1"/>
    <x v="1"/>
  </r>
  <r>
    <n v="2193"/>
    <s v="Cathryn"/>
    <s v="Delarosa"/>
    <s v="Mrs"/>
    <s v="F"/>
    <n v="90"/>
    <s v="Harrold Street"/>
    <s v="Milford Haven"/>
    <x v="3"/>
    <x v="58"/>
    <x v="2"/>
    <x v="10"/>
    <n v="79"/>
    <n v="2.0099999999999998"/>
    <n v="20"/>
    <n v="0.5"/>
    <n v="1580"/>
    <n v="3175.7999999999997"/>
    <n v="2381.85"/>
    <n v="2342.35"/>
    <x v="2"/>
    <n v="793.94999999999982"/>
    <n v="0.24999999999999997"/>
    <n v="14.95"/>
    <n v="0.05"/>
    <n v="2239.4349999999995"/>
    <x v="0"/>
    <x v="0"/>
  </r>
  <r>
    <n v="2196"/>
    <s v="Gerardo"/>
    <s v="Shearer"/>
    <s v="Mr"/>
    <s v="M"/>
    <n v="90"/>
    <s v="Harrow Street"/>
    <s v="Sowerby Bridge"/>
    <x v="3"/>
    <x v="474"/>
    <x v="1"/>
    <x v="10"/>
    <n v="20"/>
    <n v="3.49"/>
    <n v="20"/>
    <n v="0.5"/>
    <n v="400"/>
    <n v="1396"/>
    <n v="1047"/>
    <n v="1037"/>
    <x v="55"/>
    <n v="349"/>
    <n v="0.25"/>
    <n v="14.95"/>
    <n v="0"/>
    <n v="1051.95"/>
    <x v="2"/>
    <x v="2"/>
  </r>
  <r>
    <n v="2202"/>
    <s v="Fran"/>
    <s v="Corbett"/>
    <s v="Miss"/>
    <s v="F"/>
    <n v="90"/>
    <s v="Hartham Close"/>
    <s v="Dunbar"/>
    <x v="7"/>
    <x v="475"/>
    <x v="1"/>
    <x v="10"/>
    <n v="51"/>
    <n v="3.49"/>
    <n v="20"/>
    <n v="0.5"/>
    <n v="1020"/>
    <n v="3559.8"/>
    <n v="2669.8500000000004"/>
    <n v="2644.3500000000004"/>
    <x v="32"/>
    <n v="889.94999999999982"/>
    <n v="0.24999999999999994"/>
    <n v="14.95"/>
    <n v="0.05"/>
    <n v="2526.335"/>
    <x v="2"/>
    <x v="2"/>
  </r>
  <r>
    <n v="2203"/>
    <s v="Valentine"/>
    <s v="Waller"/>
    <s v="Mrs"/>
    <s v="F"/>
    <n v="90"/>
    <s v="Hartham Close"/>
    <s v="Newbridge"/>
    <x v="3"/>
    <x v="476"/>
    <x v="0"/>
    <x v="7"/>
    <n v="89"/>
    <n v="3.49"/>
    <n v="20"/>
    <n v="0.5"/>
    <n v="1780"/>
    <n v="6212.2000000000007"/>
    <n v="4659.1500000000005"/>
    <n v="4614.6500000000005"/>
    <x v="101"/>
    <n v="1553.0500000000002"/>
    <n v="0.25"/>
    <n v="14.95"/>
    <n v="0.05"/>
    <n v="4398.12"/>
    <x v="2"/>
    <x v="2"/>
  </r>
  <r>
    <n v="2209"/>
    <s v="Wiley"/>
    <s v="Donnelly"/>
    <s v="Mr"/>
    <s v="M"/>
    <n v="90"/>
    <s v="Hart'S Court"/>
    <s v="Richmond"/>
    <x v="3"/>
    <x v="477"/>
    <x v="0"/>
    <x v="2"/>
    <n v="13"/>
    <n v="2.0099999999999998"/>
    <n v="20"/>
    <n v="0.5"/>
    <n v="260"/>
    <n v="522.59999999999991"/>
    <n v="391.94999999999993"/>
    <n v="385.44999999999993"/>
    <x v="1"/>
    <n v="130.64999999999998"/>
    <n v="0.25"/>
    <n v="14.95"/>
    <n v="0"/>
    <n v="400.39999999999992"/>
    <x v="0"/>
    <x v="0"/>
  </r>
  <r>
    <n v="2212"/>
    <s v="Darcie"/>
    <s v="Wilson"/>
    <s v="Miss"/>
    <s v="F"/>
    <n v="30"/>
    <s v="Hartswood Gardens"/>
    <s v="Settle"/>
    <x v="3"/>
    <x v="478"/>
    <x v="0"/>
    <x v="7"/>
    <n v="8"/>
    <n v="2.0099999999999998"/>
    <n v="20"/>
    <n v="0.5"/>
    <n v="160"/>
    <n v="321.59999999999997"/>
    <n v="241.2"/>
    <n v="237.2"/>
    <x v="56"/>
    <n v="80.399999999999977"/>
    <n v="0.24999999999999994"/>
    <n v="14.95"/>
    <n v="0"/>
    <n v="252.14999999999998"/>
    <x v="0"/>
    <x v="0"/>
  </r>
  <r>
    <n v="2219"/>
    <s v="Chong"/>
    <s v="Madrid"/>
    <s v="Mr"/>
    <s v="M"/>
    <n v="30"/>
    <s v="Haslam Close"/>
    <s v="Essex"/>
    <x v="10"/>
    <x v="28"/>
    <x v="2"/>
    <x v="9"/>
    <n v="27"/>
    <n v="3.49"/>
    <n v="20"/>
    <n v="0.5"/>
    <n v="540"/>
    <n v="1884.6000000000001"/>
    <n v="1413.45"/>
    <n v="1399.95"/>
    <x v="72"/>
    <n v="471.15000000000009"/>
    <n v="0.25000000000000006"/>
    <n v="14.95"/>
    <n v="0.03"/>
    <n v="1372.453"/>
    <x v="2"/>
    <x v="2"/>
  </r>
  <r>
    <n v="2223"/>
    <s v="Tyler"/>
    <s v="Longoria"/>
    <s v="Mr"/>
    <s v="M"/>
    <n v="60"/>
    <s v="Hastings Road"/>
    <s v="Market Drayton"/>
    <x v="3"/>
    <x v="215"/>
    <x v="2"/>
    <x v="9"/>
    <n v="36"/>
    <n v="2.0099999999999998"/>
    <n v="20"/>
    <n v="0.5"/>
    <n v="720"/>
    <n v="1447.1999999999998"/>
    <n v="1085.3999999999999"/>
    <n v="1067.3999999999999"/>
    <x v="40"/>
    <n v="361.79999999999995"/>
    <n v="0.25"/>
    <n v="14.95"/>
    <n v="0.03"/>
    <n v="1049.8794999999998"/>
    <x v="0"/>
    <x v="0"/>
  </r>
  <r>
    <n v="2228"/>
    <s v="Katharine"/>
    <s v="Blanchard"/>
    <s v="Miss"/>
    <s v="F"/>
    <n v="30"/>
    <s v="Haths Buildings"/>
    <s v="Sandringham"/>
    <x v="3"/>
    <x v="89"/>
    <x v="0"/>
    <x v="3"/>
    <n v="5"/>
    <n v="1.89"/>
    <n v="18"/>
    <n v="0.5"/>
    <n v="90"/>
    <n v="170.1"/>
    <n v="127.57499999999999"/>
    <n v="125.07499999999999"/>
    <x v="3"/>
    <n v="42.525000000000006"/>
    <n v="0.25000000000000006"/>
    <n v="14.95"/>
    <n v="0"/>
    <n v="140.02499999999998"/>
    <x v="1"/>
    <x v="1"/>
  </r>
  <r>
    <n v="2229"/>
    <s v="Mohammad"/>
    <s v="Woodruff"/>
    <s v="Mr"/>
    <s v="M"/>
    <n v="30"/>
    <s v="Hatton Yaroad"/>
    <s v="Earlston"/>
    <x v="27"/>
    <x v="479"/>
    <x v="2"/>
    <x v="0"/>
    <n v="18"/>
    <n v="3.49"/>
    <n v="20"/>
    <n v="0.5"/>
    <n v="360"/>
    <n v="1256.4000000000001"/>
    <n v="942.30000000000007"/>
    <n v="933.30000000000007"/>
    <x v="9"/>
    <n v="314.10000000000002"/>
    <n v="0.25"/>
    <n v="14.95"/>
    <n v="0"/>
    <n v="948.25000000000011"/>
    <x v="2"/>
    <x v="2"/>
  </r>
  <r>
    <n v="2230"/>
    <s v="Farah"/>
    <s v="Mcnamara"/>
    <s v="Ms"/>
    <s v="F"/>
    <n v="30"/>
    <s v="Hauchmond"/>
    <s v="Swanage"/>
    <x v="3"/>
    <x v="480"/>
    <x v="2"/>
    <x v="1"/>
    <n v="44"/>
    <n v="2.0099999999999998"/>
    <n v="20"/>
    <n v="0.5"/>
    <n v="880"/>
    <n v="1768.7999999999997"/>
    <n v="1326.6"/>
    <n v="1304.5999999999999"/>
    <x v="74"/>
    <n v="442.19999999999982"/>
    <n v="0.24999999999999994"/>
    <n v="14.95"/>
    <n v="0.03"/>
    <n v="1279.9634999999998"/>
    <x v="0"/>
    <x v="0"/>
  </r>
  <r>
    <n v="2238"/>
    <s v="Name"/>
    <s v="Mayes"/>
    <s v="Mr"/>
    <s v="M"/>
    <n v="30"/>
    <s v="Hawbridge Road"/>
    <s v="Tregaron"/>
    <x v="3"/>
    <x v="168"/>
    <x v="1"/>
    <x v="5"/>
    <n v="14"/>
    <n v="2.0099999999999998"/>
    <n v="20"/>
    <n v="0.5"/>
    <n v="280"/>
    <n v="562.79999999999995"/>
    <n v="422.09999999999997"/>
    <n v="415.09999999999997"/>
    <x v="11"/>
    <n v="140.69999999999999"/>
    <n v="0.25"/>
    <n v="14.95"/>
    <n v="0"/>
    <n v="430.04999999999995"/>
    <x v="0"/>
    <x v="0"/>
  </r>
  <r>
    <n v="2239"/>
    <s v="Valda"/>
    <s v="Neely"/>
    <s v="Miss"/>
    <s v="F"/>
    <n v="90"/>
    <s v="Hawes Lane"/>
    <s v="Newbiggin-By-The-Sea"/>
    <x v="3"/>
    <x v="375"/>
    <x v="1"/>
    <x v="9"/>
    <n v="9"/>
    <n v="1.89"/>
    <n v="18"/>
    <n v="0.5"/>
    <n v="162"/>
    <n v="306.18"/>
    <n v="229.63499999999999"/>
    <n v="225.13499999999999"/>
    <x v="50"/>
    <n v="76.545000000000016"/>
    <n v="0.25000000000000006"/>
    <n v="14.95"/>
    <n v="0"/>
    <n v="240.08499999999998"/>
    <x v="1"/>
    <x v="1"/>
  </r>
  <r>
    <n v="2241"/>
    <s v="Conrad"/>
    <s v="Whaley"/>
    <s v="Mr"/>
    <s v="M"/>
    <n v="90"/>
    <s v="Hawkley Garoadens"/>
    <s v="Ballymena"/>
    <x v="0"/>
    <x v="344"/>
    <x v="0"/>
    <x v="1"/>
    <n v="14"/>
    <n v="3.49"/>
    <n v="20"/>
    <n v="0.5"/>
    <n v="280"/>
    <n v="977.2"/>
    <n v="732.90000000000009"/>
    <n v="725.90000000000009"/>
    <x v="11"/>
    <n v="244.29999999999995"/>
    <n v="0.24999999999999994"/>
    <n v="14.95"/>
    <n v="0"/>
    <n v="740.85000000000014"/>
    <x v="2"/>
    <x v="2"/>
  </r>
  <r>
    <n v="2242"/>
    <s v="Cris"/>
    <s v="Stovall"/>
    <s v="Mrs"/>
    <s v="F"/>
    <n v="90"/>
    <s v="Hawkshaw Close"/>
    <s v="St. Albans"/>
    <x v="3"/>
    <x v="338"/>
    <x v="2"/>
    <x v="7"/>
    <n v="84"/>
    <n v="3.49"/>
    <n v="20"/>
    <n v="0.5"/>
    <n v="1680"/>
    <n v="5863.2000000000007"/>
    <n v="4397.4000000000005"/>
    <n v="4355.4000000000005"/>
    <x v="31"/>
    <n v="1465.8000000000002"/>
    <n v="0.25"/>
    <n v="14.95"/>
    <n v="0.05"/>
    <n v="4151.8325000000004"/>
    <x v="2"/>
    <x v="2"/>
  </r>
  <r>
    <n v="2243"/>
    <s v="Stanford"/>
    <s v="Beach"/>
    <s v="Mr"/>
    <s v="M"/>
    <n v="60"/>
    <s v="Hawkwell Walk"/>
    <s v="Macduff"/>
    <x v="3"/>
    <x v="481"/>
    <x v="1"/>
    <x v="10"/>
    <n v="84"/>
    <n v="3.49"/>
    <n v="20"/>
    <n v="0.5"/>
    <n v="1680"/>
    <n v="5863.2000000000007"/>
    <n v="4397.4000000000005"/>
    <n v="4355.4000000000005"/>
    <x v="31"/>
    <n v="1465.8000000000002"/>
    <n v="0.25"/>
    <n v="14.95"/>
    <n v="0.05"/>
    <n v="4151.8325000000004"/>
    <x v="2"/>
    <x v="2"/>
  </r>
  <r>
    <n v="2244"/>
    <s v="Ross"/>
    <s v="Sargent"/>
    <s v="Mr"/>
    <s v="M"/>
    <n v="60"/>
    <s v="Hawkwood Crescent"/>
    <s v="Bodorgan"/>
    <x v="68"/>
    <x v="482"/>
    <x v="0"/>
    <x v="10"/>
    <n v="3"/>
    <n v="1.89"/>
    <n v="18"/>
    <n v="0.5"/>
    <n v="54"/>
    <n v="102.05999999999999"/>
    <n v="76.544999999999987"/>
    <n v="75.044999999999987"/>
    <x v="78"/>
    <n v="25.515000000000001"/>
    <n v="0.25000000000000006"/>
    <n v="14.95"/>
    <n v="0"/>
    <n v="89.99499999999999"/>
    <x v="1"/>
    <x v="1"/>
  </r>
  <r>
    <n v="2257"/>
    <s v="Ladonna"/>
    <s v="Chandler"/>
    <s v="Mrs"/>
    <s v="F"/>
    <n v="60"/>
    <s v="Hays Court"/>
    <s v="Fort William"/>
    <x v="10"/>
    <x v="254"/>
    <x v="0"/>
    <x v="0"/>
    <n v="76"/>
    <n v="3.49"/>
    <n v="20"/>
    <n v="0.5"/>
    <n v="1520"/>
    <n v="5304.8"/>
    <n v="3978.6000000000004"/>
    <n v="3940.6000000000004"/>
    <x v="97"/>
    <n v="1326.1999999999998"/>
    <n v="0.24999999999999994"/>
    <n v="14.95"/>
    <n v="0.05"/>
    <n v="3757.7725"/>
    <x v="2"/>
    <x v="2"/>
  </r>
  <r>
    <n v="2259"/>
    <s v="Jerald"/>
    <s v="Vang"/>
    <s v="Mr"/>
    <s v="M"/>
    <n v="90"/>
    <s v="Haywaroads Yaroad"/>
    <s v="Mountain Ash"/>
    <x v="3"/>
    <x v="483"/>
    <x v="2"/>
    <x v="3"/>
    <n v="47"/>
    <n v="2.0099999999999998"/>
    <n v="20"/>
    <n v="0.5"/>
    <n v="940"/>
    <n v="1889.3999999999999"/>
    <n v="1417.05"/>
    <n v="1393.55"/>
    <x v="23"/>
    <n v="472.34999999999991"/>
    <n v="0.24999999999999997"/>
    <n v="14.95"/>
    <n v="0.03"/>
    <n v="1366.2449999999999"/>
    <x v="0"/>
    <x v="0"/>
  </r>
  <r>
    <n v="2260"/>
    <s v="Ellamae"/>
    <s v="Shoemaker"/>
    <s v="Miss"/>
    <s v="F"/>
    <n v="90"/>
    <s v="Hazel Court"/>
    <s v="Solihull"/>
    <x v="3"/>
    <x v="484"/>
    <x v="1"/>
    <x v="3"/>
    <n v="33"/>
    <n v="1.89"/>
    <n v="18"/>
    <n v="0.5"/>
    <n v="594"/>
    <n v="1122.6599999999999"/>
    <n v="841.99499999999989"/>
    <n v="825.49499999999989"/>
    <x v="85"/>
    <n v="280.66499999999996"/>
    <n v="0.25"/>
    <n v="14.95"/>
    <n v="0.03"/>
    <n v="815.23164999999995"/>
    <x v="1"/>
    <x v="1"/>
  </r>
  <r>
    <n v="2270"/>
    <s v="Francisco"/>
    <s v="Lang"/>
    <s v="Mrs"/>
    <s v="F"/>
    <n v="60"/>
    <s v="Heatherbank"/>
    <s v="Penicuik"/>
    <x v="3"/>
    <x v="162"/>
    <x v="1"/>
    <x v="4"/>
    <n v="71"/>
    <n v="3.49"/>
    <n v="20"/>
    <n v="0.5"/>
    <n v="1420"/>
    <n v="4955.8"/>
    <n v="3716.8500000000004"/>
    <n v="3681.3500000000004"/>
    <x v="54"/>
    <n v="1238.9499999999998"/>
    <n v="0.24999999999999994"/>
    <n v="14.95"/>
    <n v="0.05"/>
    <n v="3511.4850000000001"/>
    <x v="2"/>
    <x v="2"/>
  </r>
  <r>
    <n v="2271"/>
    <s v="Graig"/>
    <s v="Tobin"/>
    <s v="Mr"/>
    <s v="M"/>
    <n v="90"/>
    <s v="Heathpoool Street"/>
    <s v="Suffolk"/>
    <x v="3"/>
    <x v="485"/>
    <x v="2"/>
    <x v="7"/>
    <n v="69"/>
    <n v="2.0099999999999998"/>
    <n v="20"/>
    <n v="0.5"/>
    <n v="1380"/>
    <n v="2773.7999999999997"/>
    <n v="2080.35"/>
    <n v="2045.85"/>
    <x v="88"/>
    <n v="693.44999999999982"/>
    <n v="0.24999999999999997"/>
    <n v="14.95"/>
    <n v="0.05"/>
    <n v="1957.7599999999995"/>
    <x v="0"/>
    <x v="0"/>
  </r>
  <r>
    <n v="2272"/>
    <s v="Aileen"/>
    <s v="Kilgore"/>
    <s v="Miss"/>
    <s v="F"/>
    <n v="30"/>
    <s v="Heathview Garoadens"/>
    <s v="North Tawton"/>
    <x v="3"/>
    <x v="486"/>
    <x v="0"/>
    <x v="11"/>
    <n v="17"/>
    <n v="1.89"/>
    <n v="18"/>
    <n v="0.5"/>
    <n v="306"/>
    <n v="578.33999999999992"/>
    <n v="433.75499999999994"/>
    <n v="425.25499999999994"/>
    <x v="92"/>
    <n v="144.58499999999998"/>
    <n v="0.25"/>
    <n v="14.95"/>
    <n v="0"/>
    <n v="440.20499999999993"/>
    <x v="1"/>
    <x v="1"/>
  </r>
  <r>
    <n v="2275"/>
    <s v="Ryan"/>
    <s v="Cuevas"/>
    <s v="Mrs"/>
    <s v="F"/>
    <n v="60"/>
    <s v="Hebron Road"/>
    <s v="Fleet"/>
    <x v="10"/>
    <x v="434"/>
    <x v="2"/>
    <x v="10"/>
    <n v="73"/>
    <n v="3.49"/>
    <n v="20"/>
    <n v="0.5"/>
    <n v="1460"/>
    <n v="5095.4000000000005"/>
    <n v="3821.55"/>
    <n v="3785.05"/>
    <x v="0"/>
    <n v="1273.8500000000004"/>
    <n v="0.25000000000000006"/>
    <n v="14.95"/>
    <n v="0.05"/>
    <n v="3610"/>
    <x v="2"/>
    <x v="2"/>
  </r>
  <r>
    <n v="2280"/>
    <s v="Irmgard"/>
    <s v="Williams"/>
    <s v="Miss"/>
    <s v="F"/>
    <n v="30"/>
    <s v="Helmet Court"/>
    <s v="Cheadle"/>
    <x v="12"/>
    <x v="167"/>
    <x v="2"/>
    <x v="9"/>
    <n v="83"/>
    <n v="3.49"/>
    <n v="20"/>
    <n v="0.5"/>
    <n v="1660"/>
    <n v="5793.4000000000005"/>
    <n v="4345.05"/>
    <n v="4303.55"/>
    <x v="6"/>
    <n v="1448.3500000000004"/>
    <n v="0.25000000000000006"/>
    <n v="14.95"/>
    <n v="0.05"/>
    <n v="4102.5749999999998"/>
    <x v="2"/>
    <x v="2"/>
  </r>
  <r>
    <n v="2283"/>
    <s v="Blaine"/>
    <s v="Keys"/>
    <s v="Mr"/>
    <s v="M"/>
    <n v="90"/>
    <s v="Hemus Terrace"/>
    <s v="St. Austell"/>
    <x v="3"/>
    <x v="487"/>
    <x v="0"/>
    <x v="9"/>
    <n v="54"/>
    <n v="3.49"/>
    <n v="20"/>
    <n v="0.5"/>
    <n v="1080"/>
    <n v="3769.2000000000003"/>
    <n v="2826.9"/>
    <n v="2799.9"/>
    <x v="49"/>
    <n v="942.30000000000018"/>
    <n v="0.25000000000000006"/>
    <n v="14.95"/>
    <n v="0.05"/>
    <n v="2674.1074999999996"/>
    <x v="2"/>
    <x v="2"/>
  </r>
  <r>
    <n v="2288"/>
    <s v="Mac"/>
    <s v="Chavez"/>
    <s v="Mr"/>
    <s v="M"/>
    <n v="60"/>
    <s v="Henerietta Cottages"/>
    <s v="Essex"/>
    <x v="10"/>
    <x v="488"/>
    <x v="1"/>
    <x v="9"/>
    <n v="18"/>
    <n v="2.0099999999999998"/>
    <n v="20"/>
    <n v="0.5"/>
    <n v="360"/>
    <n v="723.59999999999991"/>
    <n v="542.69999999999993"/>
    <n v="533.69999999999993"/>
    <x v="9"/>
    <n v="180.89999999999998"/>
    <n v="0.25"/>
    <n v="14.95"/>
    <n v="0"/>
    <n v="548.65"/>
    <x v="0"/>
    <x v="0"/>
  </r>
  <r>
    <n v="2310"/>
    <s v="Jarrod"/>
    <s v="Gentry"/>
    <s v="Mr"/>
    <s v="M"/>
    <n v="90"/>
    <s v="Herne Gardensove"/>
    <s v="Tewkesbury"/>
    <x v="3"/>
    <x v="78"/>
    <x v="0"/>
    <x v="0"/>
    <n v="37"/>
    <n v="3.49"/>
    <n v="20"/>
    <n v="0.5"/>
    <n v="740"/>
    <n v="2582.6000000000004"/>
    <n v="1936.9500000000003"/>
    <n v="1918.4500000000003"/>
    <x v="12"/>
    <n v="645.65000000000009"/>
    <n v="0.25"/>
    <n v="14.95"/>
    <n v="0.03"/>
    <n v="1875.3980000000004"/>
    <x v="2"/>
    <x v="2"/>
  </r>
  <r>
    <n v="2315"/>
    <s v="August"/>
    <s v="Hess"/>
    <s v="Mr"/>
    <s v="M"/>
    <n v="90"/>
    <s v="Hesketh Place"/>
    <s v="Beaumaris"/>
    <x v="62"/>
    <x v="418"/>
    <x v="2"/>
    <x v="11"/>
    <n v="10"/>
    <n v="2.0099999999999998"/>
    <n v="20"/>
    <n v="0.5"/>
    <n v="200"/>
    <n v="401.99999999999994"/>
    <n v="301.49999999999994"/>
    <n v="296.49999999999994"/>
    <x v="83"/>
    <n v="100.5"/>
    <n v="0.25000000000000006"/>
    <n v="14.95"/>
    <n v="0"/>
    <n v="311.44999999999993"/>
    <x v="0"/>
    <x v="0"/>
  </r>
  <r>
    <n v="2318"/>
    <s v="Blair"/>
    <s v="Stern"/>
    <s v="Mr"/>
    <s v="M"/>
    <n v="90"/>
    <s v="Hessel Street"/>
    <s v="Melksham"/>
    <x v="3"/>
    <x v="489"/>
    <x v="0"/>
    <x v="10"/>
    <n v="18"/>
    <n v="1.89"/>
    <n v="18"/>
    <n v="0.5"/>
    <n v="324"/>
    <n v="612.36"/>
    <n v="459.27"/>
    <n v="450.27"/>
    <x v="9"/>
    <n v="153.09000000000003"/>
    <n v="0.25000000000000006"/>
    <n v="14.95"/>
    <n v="0"/>
    <n v="465.21999999999997"/>
    <x v="1"/>
    <x v="1"/>
  </r>
  <r>
    <n v="2323"/>
    <s v="Kathline"/>
    <s v="Painter"/>
    <s v="Miss"/>
    <s v="F"/>
    <n v="90"/>
    <s v="Hexal Road"/>
    <s v="Grangemouth"/>
    <x v="10"/>
    <x v="260"/>
    <x v="0"/>
    <x v="8"/>
    <n v="75"/>
    <n v="3.49"/>
    <n v="20"/>
    <n v="0.5"/>
    <n v="1500"/>
    <n v="5235"/>
    <n v="3926.25"/>
    <n v="3888.75"/>
    <x v="10"/>
    <n v="1308.75"/>
    <n v="0.25"/>
    <n v="14.95"/>
    <n v="0.05"/>
    <n v="3708.5149999999999"/>
    <x v="2"/>
    <x v="2"/>
  </r>
  <r>
    <n v="2324"/>
    <s v="Aurelio"/>
    <s v="Mitchell"/>
    <s v="Mr"/>
    <s v="M"/>
    <n v="60"/>
    <s v="Heyforoad Avenue"/>
    <s v="Rhosneigr"/>
    <x v="3"/>
    <x v="347"/>
    <x v="0"/>
    <x v="2"/>
    <n v="96"/>
    <n v="1.89"/>
    <n v="18"/>
    <n v="0.5"/>
    <n v="1728"/>
    <n v="3265.9199999999996"/>
    <n v="2449.4399999999996"/>
    <n v="2401.4399999999996"/>
    <x v="99"/>
    <n v="816.48"/>
    <n v="0.25000000000000006"/>
    <n v="14.95"/>
    <n v="0.05"/>
    <n v="2295.5704999999994"/>
    <x v="1"/>
    <x v="1"/>
  </r>
  <r>
    <n v="2326"/>
    <s v="Margeret"/>
    <s v="Thompson"/>
    <s v="Miss"/>
    <s v="F"/>
    <n v="30"/>
    <s v="Hickman Close"/>
    <s v="Sandown"/>
    <x v="3"/>
    <x v="490"/>
    <x v="2"/>
    <x v="8"/>
    <n v="52"/>
    <n v="2.0099999999999998"/>
    <n v="20"/>
    <n v="0.5"/>
    <n v="1040"/>
    <n v="2090.3999999999996"/>
    <n v="1567.7999999999997"/>
    <n v="1541.7999999999997"/>
    <x v="79"/>
    <n v="522.59999999999991"/>
    <n v="0.25"/>
    <n v="14.95"/>
    <n v="0.05"/>
    <n v="1478.9124999999997"/>
    <x v="0"/>
    <x v="0"/>
  </r>
  <r>
    <n v="2328"/>
    <s v="Malik"/>
    <s v="Dickerson"/>
    <s v="Mr"/>
    <s v="M"/>
    <n v="60"/>
    <s v="Hidcote Garoadens"/>
    <s v="Holmrook"/>
    <x v="1"/>
    <x v="491"/>
    <x v="0"/>
    <x v="7"/>
    <n v="64"/>
    <n v="1.89"/>
    <n v="18"/>
    <n v="0.5"/>
    <n v="1152"/>
    <n v="2177.2799999999997"/>
    <n v="1632.9599999999998"/>
    <n v="1600.9599999999998"/>
    <x v="39"/>
    <n v="544.31999999999994"/>
    <n v="0.25"/>
    <n v="14.95"/>
    <n v="0.05"/>
    <n v="1535.1144999999997"/>
    <x v="1"/>
    <x v="1"/>
  </r>
  <r>
    <n v="2337"/>
    <s v="Era"/>
    <s v="Slater"/>
    <s v="Ms"/>
    <s v="F"/>
    <n v="90"/>
    <s v="Highgate Road"/>
    <s v="Isle Of Eigg"/>
    <x v="14"/>
    <x v="271"/>
    <x v="2"/>
    <x v="3"/>
    <n v="72"/>
    <n v="2.0099999999999998"/>
    <n v="20"/>
    <n v="0.5"/>
    <n v="1440"/>
    <n v="2894.3999999999996"/>
    <n v="2170.7999999999997"/>
    <n v="2134.7999999999997"/>
    <x v="91"/>
    <n v="723.59999999999991"/>
    <n v="0.25"/>
    <n v="14.95"/>
    <n v="0.05"/>
    <n v="2042.2624999999994"/>
    <x v="0"/>
    <x v="0"/>
  </r>
  <r>
    <n v="2340"/>
    <s v="Lynette"/>
    <s v="Fischer"/>
    <s v="Mrs"/>
    <s v="F"/>
    <n v="30"/>
    <s v="Highlands Close"/>
    <s v="Gaerwen"/>
    <x v="10"/>
    <x v="492"/>
    <x v="2"/>
    <x v="9"/>
    <n v="24"/>
    <n v="3.49"/>
    <n v="20"/>
    <n v="0.5"/>
    <n v="480"/>
    <n v="1675.2"/>
    <n v="1256.4000000000001"/>
    <n v="1244.4000000000001"/>
    <x v="19"/>
    <n v="418.79999999999995"/>
    <n v="0.24999999999999997"/>
    <n v="14.95"/>
    <n v="0.03"/>
    <n v="1221.5695000000001"/>
    <x v="2"/>
    <x v="2"/>
  </r>
  <r>
    <n v="2345"/>
    <s v="Chong"/>
    <s v="Mccord"/>
    <s v="Miss"/>
    <s v="F"/>
    <n v="60"/>
    <s v="Hill Close"/>
    <s v="Ardgay"/>
    <x v="58"/>
    <x v="493"/>
    <x v="2"/>
    <x v="10"/>
    <n v="64"/>
    <n v="3.49"/>
    <n v="20"/>
    <n v="0.5"/>
    <n v="1280"/>
    <n v="4467.2000000000007"/>
    <n v="3350.4000000000005"/>
    <n v="3318.4000000000005"/>
    <x v="39"/>
    <n v="1116.8000000000002"/>
    <n v="0.25"/>
    <n v="14.95"/>
    <n v="0.05"/>
    <n v="3166.6825000000003"/>
    <x v="2"/>
    <x v="2"/>
  </r>
  <r>
    <n v="2351"/>
    <s v="Kareem"/>
    <s v="Michaud"/>
    <s v="Mr"/>
    <s v="M"/>
    <n v="90"/>
    <s v="Hillcourt Road"/>
    <s v="Newport"/>
    <x v="3"/>
    <x v="494"/>
    <x v="0"/>
    <x v="2"/>
    <n v="22"/>
    <n v="2.0099999999999998"/>
    <n v="20"/>
    <n v="0.5"/>
    <n v="440"/>
    <n v="884.39999999999986"/>
    <n v="663.3"/>
    <n v="652.29999999999995"/>
    <x v="63"/>
    <n v="221.09999999999991"/>
    <n v="0.24999999999999994"/>
    <n v="14.95"/>
    <n v="0.03"/>
    <n v="647.23249999999996"/>
    <x v="0"/>
    <x v="0"/>
  </r>
  <r>
    <n v="2356"/>
    <s v="Pierre"/>
    <s v="Ferrell"/>
    <s v="Mr"/>
    <s v="M"/>
    <n v="30"/>
    <s v="Hillmore Gardensove"/>
    <s v="Blaydon-On-Tyne"/>
    <x v="24"/>
    <x v="273"/>
    <x v="1"/>
    <x v="1"/>
    <n v="49"/>
    <n v="1.89"/>
    <n v="18"/>
    <n v="0.5"/>
    <n v="882"/>
    <n v="1666.98"/>
    <n v="1250.2350000000001"/>
    <n v="1225.7350000000001"/>
    <x v="5"/>
    <n v="416.74499999999989"/>
    <n v="0.24999999999999994"/>
    <n v="14.95"/>
    <n v="0.03"/>
    <n v="1203.4644500000002"/>
    <x v="1"/>
    <x v="1"/>
  </r>
  <r>
    <n v="2361"/>
    <s v="Bert"/>
    <s v="Proctor"/>
    <s v="Mr"/>
    <s v="M"/>
    <n v="90"/>
    <s v="Hindes Mews"/>
    <s v="Livingston"/>
    <x v="8"/>
    <x v="440"/>
    <x v="1"/>
    <x v="11"/>
    <n v="19"/>
    <n v="3.49"/>
    <n v="20"/>
    <n v="0.5"/>
    <n v="380"/>
    <n v="1326.2"/>
    <n v="994.65000000000009"/>
    <n v="985.15000000000009"/>
    <x v="18"/>
    <n v="331.54999999999995"/>
    <n v="0.24999999999999994"/>
    <n v="14.95"/>
    <n v="0"/>
    <n v="1000.1000000000001"/>
    <x v="2"/>
    <x v="2"/>
  </r>
  <r>
    <n v="2363"/>
    <s v="Edgar"/>
    <s v="Cook"/>
    <s v="Mr"/>
    <s v="M"/>
    <n v="60"/>
    <s v="Hocroft Avenue"/>
    <s v="Keighley"/>
    <x v="14"/>
    <x v="351"/>
    <x v="2"/>
    <x v="4"/>
    <n v="50"/>
    <n v="3.49"/>
    <n v="20"/>
    <n v="0.5"/>
    <n v="1000"/>
    <n v="3490"/>
    <n v="2617.5"/>
    <n v="2592.5"/>
    <x v="42"/>
    <n v="872.5"/>
    <n v="0.25"/>
    <n v="14.95"/>
    <n v="0.03"/>
    <n v="2529.2264999999998"/>
    <x v="2"/>
    <x v="2"/>
  </r>
  <r>
    <n v="2368"/>
    <s v="Maria"/>
    <s v="Estrada"/>
    <s v="Mrs"/>
    <s v="F"/>
    <n v="60"/>
    <s v="Holbeach Mews"/>
    <s v="Southport"/>
    <x v="3"/>
    <x v="495"/>
    <x v="2"/>
    <x v="8"/>
    <n v="4"/>
    <n v="2.0099999999999998"/>
    <n v="20"/>
    <n v="0.5"/>
    <n v="80"/>
    <n v="160.79999999999998"/>
    <n v="120.6"/>
    <n v="118.6"/>
    <x v="87"/>
    <n v="40.199999999999989"/>
    <n v="0.24999999999999994"/>
    <n v="14.95"/>
    <n v="0"/>
    <n v="133.54999999999998"/>
    <x v="0"/>
    <x v="0"/>
  </r>
  <r>
    <n v="2374"/>
    <s v="Margherita"/>
    <s v="Carter"/>
    <s v="Miss"/>
    <s v="F"/>
    <n v="30"/>
    <s v="Holcombe Buildings"/>
    <s v="Lancashire"/>
    <x v="14"/>
    <x v="170"/>
    <x v="0"/>
    <x v="10"/>
    <n v="69"/>
    <n v="2.0099999999999998"/>
    <n v="20"/>
    <n v="0.5"/>
    <n v="1380"/>
    <n v="2773.7999999999997"/>
    <n v="2080.35"/>
    <n v="2045.85"/>
    <x v="88"/>
    <n v="693.44999999999982"/>
    <n v="0.24999999999999997"/>
    <n v="14.95"/>
    <n v="0.05"/>
    <n v="1957.7599999999995"/>
    <x v="0"/>
    <x v="0"/>
  </r>
  <r>
    <n v="2380"/>
    <s v="Jonas"/>
    <s v="Booker"/>
    <s v="Mr"/>
    <s v="M"/>
    <n v="90"/>
    <s v="Hollies"/>
    <s v="Market Rasen"/>
    <x v="3"/>
    <x v="496"/>
    <x v="2"/>
    <x v="5"/>
    <n v="78"/>
    <n v="3.49"/>
    <n v="20"/>
    <n v="0.5"/>
    <n v="1560"/>
    <n v="5444.4000000000005"/>
    <n v="4083.3"/>
    <n v="4044.3"/>
    <x v="96"/>
    <n v="1361.1000000000004"/>
    <n v="0.25000000000000006"/>
    <n v="14.95"/>
    <n v="0.05"/>
    <n v="3856.2874999999999"/>
    <x v="2"/>
    <x v="2"/>
  </r>
  <r>
    <n v="2385"/>
    <s v="Kenisha"/>
    <s v="Lane"/>
    <s v="Ms"/>
    <s v="F"/>
    <n v="30"/>
    <s v="Holly Terrace"/>
    <s v="Bishop Auckland"/>
    <x v="57"/>
    <x v="226"/>
    <x v="0"/>
    <x v="1"/>
    <n v="55"/>
    <n v="1.89"/>
    <n v="18"/>
    <n v="0.5"/>
    <n v="990"/>
    <n v="1871.1"/>
    <n v="1403.3249999999998"/>
    <n v="1375.8249999999998"/>
    <x v="70"/>
    <n v="467.77500000000009"/>
    <n v="0.25000000000000006"/>
    <n v="14.95"/>
    <n v="0.05"/>
    <n v="1321.2362499999997"/>
    <x v="1"/>
    <x v="1"/>
  </r>
  <r>
    <n v="2388"/>
    <s v="Lorilee"/>
    <s v="Stevenson"/>
    <s v="Mrs"/>
    <s v="F"/>
    <n v="60"/>
    <s v="Holly Walk"/>
    <s v="Essex"/>
    <x v="10"/>
    <x v="403"/>
    <x v="2"/>
    <x v="9"/>
    <n v="66"/>
    <n v="3.49"/>
    <n v="20"/>
    <n v="0.5"/>
    <n v="1320"/>
    <n v="4606.8"/>
    <n v="3455.1000000000004"/>
    <n v="3422.1000000000004"/>
    <x v="7"/>
    <n v="1151.6999999999998"/>
    <n v="0.24999999999999994"/>
    <n v="14.95"/>
    <n v="0.05"/>
    <n v="3265.1975000000002"/>
    <x v="2"/>
    <x v="2"/>
  </r>
  <r>
    <n v="2389"/>
    <s v="Estell"/>
    <s v="Landers"/>
    <s v="Mrs"/>
    <s v="F"/>
    <n v="30"/>
    <s v="Holly Walk"/>
    <s v="Lutterworth"/>
    <x v="3"/>
    <x v="497"/>
    <x v="0"/>
    <x v="0"/>
    <n v="58"/>
    <n v="3.49"/>
    <n v="20"/>
    <n v="0.5"/>
    <n v="1160"/>
    <n v="4048.4"/>
    <n v="3036.3"/>
    <n v="3007.3"/>
    <x v="33"/>
    <n v="1012.0999999999999"/>
    <n v="0.24999999999999997"/>
    <n v="14.95"/>
    <n v="0.05"/>
    <n v="2871.1374999999998"/>
    <x v="2"/>
    <x v="2"/>
  </r>
  <r>
    <n v="2390"/>
    <s v="Becki"/>
    <s v="Putnam"/>
    <s v="Mrs"/>
    <s v="F"/>
    <n v="60"/>
    <s v="Hollybush Garoadens"/>
    <s v="Polegate"/>
    <x v="3"/>
    <x v="283"/>
    <x v="2"/>
    <x v="6"/>
    <n v="41"/>
    <n v="3.49"/>
    <n v="20"/>
    <n v="0.5"/>
    <n v="820"/>
    <n v="2861.8"/>
    <n v="2146.3500000000004"/>
    <n v="2125.8500000000004"/>
    <x v="59"/>
    <n v="715.44999999999982"/>
    <n v="0.24999999999999992"/>
    <n v="14.95"/>
    <n v="0.03"/>
    <n v="2076.576"/>
    <x v="2"/>
    <x v="2"/>
  </r>
  <r>
    <n v="2391"/>
    <s v="Rex"/>
    <s v="Ortega"/>
    <s v="Mr"/>
    <s v="M"/>
    <n v="30"/>
    <s v="Hollybush Hill"/>
    <s v="Wotton-Under-Edge"/>
    <x v="3"/>
    <x v="498"/>
    <x v="2"/>
    <x v="10"/>
    <n v="12"/>
    <n v="3.49"/>
    <n v="20"/>
    <n v="0.5"/>
    <n v="240"/>
    <n v="837.6"/>
    <n v="628.20000000000005"/>
    <n v="622.20000000000005"/>
    <x v="57"/>
    <n v="209.39999999999998"/>
    <n v="0.24999999999999997"/>
    <n v="14.95"/>
    <n v="0"/>
    <n v="637.15000000000009"/>
    <x v="2"/>
    <x v="2"/>
  </r>
  <r>
    <n v="2393"/>
    <s v="Drew"/>
    <s v="Guy"/>
    <s v="Mr"/>
    <s v="M"/>
    <n v="90"/>
    <s v="Hollywood Villas"/>
    <s v="Dumfries"/>
    <x v="7"/>
    <x v="499"/>
    <x v="0"/>
    <x v="9"/>
    <n v="29"/>
    <n v="2.0099999999999998"/>
    <n v="20"/>
    <n v="0.5"/>
    <n v="580"/>
    <n v="1165.8"/>
    <n v="874.34999999999991"/>
    <n v="859.84999999999991"/>
    <x v="61"/>
    <n v="291.45000000000005"/>
    <n v="0.25000000000000006"/>
    <n v="14.95"/>
    <n v="0.03"/>
    <n v="848.55599999999993"/>
    <x v="0"/>
    <x v="0"/>
  </r>
  <r>
    <n v="2396"/>
    <s v="Reginald"/>
    <s v="Yu"/>
    <s v="Mr"/>
    <s v="M"/>
    <n v="60"/>
    <s v="Holyrood Street"/>
    <s v="Cornhill-On-Tweed"/>
    <x v="11"/>
    <x v="374"/>
    <x v="0"/>
    <x v="1"/>
    <n v="37"/>
    <n v="3.49"/>
    <n v="20"/>
    <n v="0.5"/>
    <n v="740"/>
    <n v="2582.6000000000004"/>
    <n v="1936.9500000000003"/>
    <n v="1918.4500000000003"/>
    <x v="12"/>
    <n v="645.65000000000009"/>
    <n v="0.25"/>
    <n v="14.95"/>
    <n v="0.03"/>
    <n v="1875.3980000000004"/>
    <x v="2"/>
    <x v="2"/>
  </r>
  <r>
    <n v="2397"/>
    <s v="Buster"/>
    <s v="Mock"/>
    <s v="Mr"/>
    <s v="M"/>
    <n v="60"/>
    <s v="Homefield"/>
    <s v="Essex"/>
    <x v="10"/>
    <x v="500"/>
    <x v="2"/>
    <x v="10"/>
    <n v="18"/>
    <n v="2.0099999999999998"/>
    <n v="20"/>
    <n v="0.5"/>
    <n v="360"/>
    <n v="723.59999999999991"/>
    <n v="542.69999999999993"/>
    <n v="533.69999999999993"/>
    <x v="9"/>
    <n v="180.89999999999998"/>
    <n v="0.25"/>
    <n v="14.95"/>
    <n v="0"/>
    <n v="548.65"/>
    <x v="0"/>
    <x v="0"/>
  </r>
  <r>
    <n v="2399"/>
    <s v="Chance"/>
    <s v="Rocha"/>
    <s v="Mr"/>
    <s v="M"/>
    <n v="60"/>
    <s v="Homer Row"/>
    <s v="Swadlincote"/>
    <x v="3"/>
    <x v="20"/>
    <x v="0"/>
    <x v="5"/>
    <n v="17"/>
    <n v="3.49"/>
    <n v="20"/>
    <n v="0.5"/>
    <n v="340"/>
    <n v="1186.6000000000001"/>
    <n v="889.95"/>
    <n v="881.45"/>
    <x v="92"/>
    <n v="296.65000000000009"/>
    <n v="0.25000000000000006"/>
    <n v="14.95"/>
    <n v="0"/>
    <n v="896.40000000000009"/>
    <x v="2"/>
    <x v="2"/>
  </r>
  <r>
    <n v="2403"/>
    <s v="Fernando"/>
    <s v="Fournier"/>
    <s v="Mr"/>
    <s v="M"/>
    <n v="90"/>
    <s v="Homestead Terrace"/>
    <s v="Devizes"/>
    <x v="7"/>
    <x v="501"/>
    <x v="1"/>
    <x v="5"/>
    <n v="46"/>
    <n v="3.49"/>
    <n v="20"/>
    <n v="0.5"/>
    <n v="920"/>
    <n v="3210.8"/>
    <n v="2408.1000000000004"/>
    <n v="2385.1000000000004"/>
    <x v="45"/>
    <n v="802.69999999999982"/>
    <n v="0.24999999999999992"/>
    <n v="14.95"/>
    <n v="0.03"/>
    <n v="2328.0485000000003"/>
    <x v="2"/>
    <x v="2"/>
  </r>
  <r>
    <n v="2406"/>
    <s v="Pablo"/>
    <s v="Williamson"/>
    <s v="Mr"/>
    <s v="M"/>
    <n v="60"/>
    <s v="Honiton Gardens"/>
    <s v="Sheerness"/>
    <x v="3"/>
    <x v="76"/>
    <x v="0"/>
    <x v="7"/>
    <n v="23"/>
    <n v="3.49"/>
    <n v="20"/>
    <n v="0.5"/>
    <n v="460"/>
    <n v="1605.4"/>
    <n v="1204.0500000000002"/>
    <n v="1192.5500000000002"/>
    <x v="86"/>
    <n v="401.34999999999991"/>
    <n v="0.24999999999999992"/>
    <n v="14.95"/>
    <n v="0.03"/>
    <n v="1171.2750000000001"/>
    <x v="2"/>
    <x v="2"/>
  </r>
  <r>
    <n v="2409"/>
    <s v="Benjamin"/>
    <s v="Green"/>
    <s v="Mr"/>
    <s v="M"/>
    <n v="30"/>
    <s v="Hook'S Road"/>
    <s v="Sandringham"/>
    <x v="3"/>
    <x v="20"/>
    <x v="0"/>
    <x v="5"/>
    <n v="71"/>
    <n v="1.89"/>
    <n v="18"/>
    <n v="0.5"/>
    <n v="1278"/>
    <n v="2415.42"/>
    <n v="1811.5650000000001"/>
    <n v="1776.0650000000001"/>
    <x v="54"/>
    <n v="603.85500000000002"/>
    <n v="0.25"/>
    <n v="14.95"/>
    <n v="0.05"/>
    <n v="1701.46425"/>
    <x v="1"/>
    <x v="1"/>
  </r>
  <r>
    <n v="2410"/>
    <s v="Sammy"/>
    <s v="Hart"/>
    <s v="Mr"/>
    <s v="M"/>
    <n v="90"/>
    <s v="Hoopers Terrace"/>
    <s v="Melton Constable"/>
    <x v="3"/>
    <x v="52"/>
    <x v="2"/>
    <x v="11"/>
    <n v="94"/>
    <n v="1.89"/>
    <n v="18"/>
    <n v="0.5"/>
    <n v="1692"/>
    <n v="3197.8799999999997"/>
    <n v="2398.41"/>
    <n v="2351.41"/>
    <x v="77"/>
    <n v="799.4699999999998"/>
    <n v="0.24999999999999997"/>
    <n v="14.95"/>
    <n v="0.05"/>
    <n v="2248.0419999999995"/>
    <x v="1"/>
    <x v="1"/>
  </r>
  <r>
    <n v="2415"/>
    <s v="Edgar"/>
    <s v="Meier"/>
    <s v="Mr"/>
    <s v="M"/>
    <n v="30"/>
    <s v="Hopefield Avenue"/>
    <s v="Ascot"/>
    <x v="69"/>
    <x v="352"/>
    <x v="1"/>
    <x v="8"/>
    <n v="42"/>
    <n v="1.89"/>
    <n v="18"/>
    <n v="0.5"/>
    <n v="756"/>
    <n v="1428.84"/>
    <n v="1071.6299999999999"/>
    <n v="1050.6299999999999"/>
    <x v="67"/>
    <n v="357.21000000000004"/>
    <n v="0.25000000000000006"/>
    <n v="14.95"/>
    <n v="0.03"/>
    <n v="1033.6125999999999"/>
    <x v="1"/>
    <x v="1"/>
  </r>
  <r>
    <n v="2428"/>
    <s v="Wilburn"/>
    <s v="Lyon"/>
    <s v="Mr"/>
    <s v="M"/>
    <n v="30"/>
    <s v="Horse And"/>
    <s v="Campbeltown"/>
    <x v="6"/>
    <x v="258"/>
    <x v="1"/>
    <x v="1"/>
    <n v="85"/>
    <n v="3.49"/>
    <n v="20"/>
    <n v="0.5"/>
    <n v="1700"/>
    <n v="5933"/>
    <n v="4449.75"/>
    <n v="4407.25"/>
    <x v="8"/>
    <n v="1483.25"/>
    <n v="0.25"/>
    <n v="14.95"/>
    <n v="0.05"/>
    <n v="4201.0899999999992"/>
    <x v="2"/>
    <x v="2"/>
  </r>
  <r>
    <n v="2441"/>
    <s v="Rolland"/>
    <s v="Smart"/>
    <s v="Mr"/>
    <s v="M"/>
    <n v="30"/>
    <s v="Horsleydown Lane"/>
    <s v="Innerleithen"/>
    <x v="56"/>
    <x v="502"/>
    <x v="1"/>
    <x v="2"/>
    <n v="60"/>
    <n v="1.89"/>
    <n v="18"/>
    <n v="0.5"/>
    <n v="1080"/>
    <n v="2041.1999999999998"/>
    <n v="1530.8999999999999"/>
    <n v="1500.8999999999999"/>
    <x v="80"/>
    <n v="510.29999999999995"/>
    <n v="0.25"/>
    <n v="14.95"/>
    <n v="0.05"/>
    <n v="1440.0574999999999"/>
    <x v="1"/>
    <x v="1"/>
  </r>
  <r>
    <n v="2443"/>
    <s v="Young"/>
    <s v="Leonard"/>
    <s v="Mr"/>
    <s v="M"/>
    <n v="60"/>
    <s v="Hosier Street"/>
    <s v="Isle Of Lewis"/>
    <x v="14"/>
    <x v="503"/>
    <x v="1"/>
    <x v="6"/>
    <n v="13"/>
    <n v="2.0099999999999998"/>
    <n v="20"/>
    <n v="0.5"/>
    <n v="260"/>
    <n v="522.59999999999991"/>
    <n v="391.94999999999993"/>
    <n v="385.44999999999993"/>
    <x v="1"/>
    <n v="130.64999999999998"/>
    <n v="0.25"/>
    <n v="14.95"/>
    <n v="0"/>
    <n v="400.39999999999992"/>
    <x v="0"/>
    <x v="0"/>
  </r>
  <r>
    <n v="2449"/>
    <s v="Verdie"/>
    <s v="Brock"/>
    <s v="Miss"/>
    <s v="F"/>
    <n v="30"/>
    <s v="Howgate R+F1024D"/>
    <s v="Saltcoats"/>
    <x v="3"/>
    <x v="504"/>
    <x v="1"/>
    <x v="9"/>
    <n v="33"/>
    <n v="2.0099999999999998"/>
    <n v="20"/>
    <n v="0.5"/>
    <n v="660"/>
    <n v="1326.6"/>
    <n v="994.94999999999993"/>
    <n v="978.44999999999993"/>
    <x v="85"/>
    <n v="331.65"/>
    <n v="0.25"/>
    <n v="14.95"/>
    <n v="0.03"/>
    <n v="963.59799999999996"/>
    <x v="0"/>
    <x v="0"/>
  </r>
  <r>
    <n v="2451"/>
    <s v="Milo"/>
    <s v="Cardenas"/>
    <s v="Mr"/>
    <s v="M"/>
    <n v="90"/>
    <s v="Howitt Road"/>
    <s v="Richmond"/>
    <x v="3"/>
    <x v="505"/>
    <x v="2"/>
    <x v="5"/>
    <n v="31"/>
    <n v="1.89"/>
    <n v="18"/>
    <n v="0.5"/>
    <n v="558"/>
    <n v="1054.6199999999999"/>
    <n v="790.96499999999992"/>
    <n v="775.46499999999992"/>
    <x v="43"/>
    <n v="263.65499999999997"/>
    <n v="0.25"/>
    <n v="14.95"/>
    <n v="0.03"/>
    <n v="766.70254999999997"/>
    <x v="1"/>
    <x v="1"/>
  </r>
  <r>
    <n v="2452"/>
    <s v="Ermelinda"/>
    <s v="Robles"/>
    <s v="Miss"/>
    <s v="F"/>
    <n v="90"/>
    <s v="Hoylake Road"/>
    <s v="Chatteris"/>
    <x v="12"/>
    <x v="506"/>
    <x v="2"/>
    <x v="4"/>
    <n v="14"/>
    <n v="2.0099999999999998"/>
    <n v="20"/>
    <n v="0.5"/>
    <n v="280"/>
    <n v="562.79999999999995"/>
    <n v="422.09999999999997"/>
    <n v="415.09999999999997"/>
    <x v="11"/>
    <n v="140.69999999999999"/>
    <n v="0.25"/>
    <n v="14.95"/>
    <n v="0"/>
    <n v="430.04999999999995"/>
    <x v="0"/>
    <x v="0"/>
  </r>
  <r>
    <n v="2453"/>
    <s v="Carl"/>
    <s v="Ochoa"/>
    <s v="Mr"/>
    <s v="M"/>
    <n v="30"/>
    <s v="Huddart Street"/>
    <s v="Saxmundham"/>
    <x v="3"/>
    <x v="507"/>
    <x v="2"/>
    <x v="1"/>
    <n v="13"/>
    <n v="1.89"/>
    <n v="18"/>
    <n v="0.5"/>
    <n v="234"/>
    <n v="442.26"/>
    <n v="331.69499999999999"/>
    <n v="325.19499999999999"/>
    <x v="1"/>
    <n v="110.565"/>
    <n v="0.25"/>
    <n v="14.95"/>
    <n v="0"/>
    <n v="340.14499999999998"/>
    <x v="1"/>
    <x v="1"/>
  </r>
  <r>
    <n v="2454"/>
    <s v="Gaston"/>
    <s v="Mcintyre"/>
    <s v="Mr"/>
    <s v="M"/>
    <n v="30"/>
    <s v="Hudsons Court"/>
    <s v="Torpoint"/>
    <x v="3"/>
    <x v="508"/>
    <x v="0"/>
    <x v="6"/>
    <n v="79"/>
    <n v="2.0099999999999998"/>
    <n v="20"/>
    <n v="0.5"/>
    <n v="1580"/>
    <n v="3175.7999999999997"/>
    <n v="2381.85"/>
    <n v="2342.35"/>
    <x v="2"/>
    <n v="793.94999999999982"/>
    <n v="0.24999999999999997"/>
    <n v="14.95"/>
    <n v="0.05"/>
    <n v="2239.4349999999995"/>
    <x v="0"/>
    <x v="0"/>
  </r>
  <r>
    <n v="2456"/>
    <s v="Jaime"/>
    <s v="Mckay"/>
    <s v="Mr"/>
    <s v="M"/>
    <n v="90"/>
    <s v="Huets Corner"/>
    <s v="Montacute"/>
    <x v="3"/>
    <x v="128"/>
    <x v="0"/>
    <x v="1"/>
    <n v="47"/>
    <n v="2.0099999999999998"/>
    <n v="20"/>
    <n v="0.5"/>
    <n v="940"/>
    <n v="1889.3999999999999"/>
    <n v="1417.05"/>
    <n v="1393.55"/>
    <x v="23"/>
    <n v="472.34999999999991"/>
    <n v="0.24999999999999997"/>
    <n v="14.95"/>
    <n v="0.03"/>
    <n v="1366.2449999999999"/>
    <x v="0"/>
    <x v="0"/>
  </r>
  <r>
    <n v="2460"/>
    <s v="Alessandra"/>
    <s v="Louis"/>
    <s v="Mrs"/>
    <s v="F"/>
    <n v="60"/>
    <s v="Hull Place"/>
    <s v="Ripon"/>
    <x v="3"/>
    <x v="342"/>
    <x v="1"/>
    <x v="10"/>
    <n v="69"/>
    <n v="1.89"/>
    <n v="18"/>
    <n v="0.5"/>
    <n v="1242"/>
    <n v="2347.3799999999997"/>
    <n v="1760.5349999999999"/>
    <n v="1726.0349999999999"/>
    <x v="88"/>
    <n v="586.8449999999998"/>
    <n v="0.24999999999999994"/>
    <n v="14.95"/>
    <n v="0.05"/>
    <n v="1653.9357499999999"/>
    <x v="1"/>
    <x v="1"/>
  </r>
  <r>
    <n v="2461"/>
    <s v="Bonnie"/>
    <s v="Deleon"/>
    <s v="Miss"/>
    <s v="F"/>
    <n v="30"/>
    <s v="Hullbridge Mews"/>
    <s v="Corbridge"/>
    <x v="11"/>
    <x v="38"/>
    <x v="0"/>
    <x v="5"/>
    <n v="11"/>
    <n v="3.49"/>
    <n v="20"/>
    <n v="0.5"/>
    <n v="220"/>
    <n v="767.80000000000007"/>
    <n v="575.85"/>
    <n v="570.35"/>
    <x v="58"/>
    <n v="191.95000000000005"/>
    <n v="0.25000000000000006"/>
    <n v="14.95"/>
    <n v="0"/>
    <n v="585.30000000000007"/>
    <x v="2"/>
    <x v="2"/>
  </r>
  <r>
    <n v="2462"/>
    <s v="Hyon"/>
    <s v="Macias"/>
    <s v="Miss"/>
    <s v="F"/>
    <n v="60"/>
    <s v="Hullbridge Mews"/>
    <s v="Essex"/>
    <x v="10"/>
    <x v="36"/>
    <x v="1"/>
    <x v="2"/>
    <n v="42"/>
    <n v="1.89"/>
    <n v="18"/>
    <n v="0.5"/>
    <n v="756"/>
    <n v="1428.84"/>
    <n v="1071.6299999999999"/>
    <n v="1050.6299999999999"/>
    <x v="67"/>
    <n v="357.21000000000004"/>
    <n v="0.25000000000000006"/>
    <n v="14.95"/>
    <n v="0.03"/>
    <n v="1033.6125999999999"/>
    <x v="1"/>
    <x v="1"/>
  </r>
  <r>
    <n v="2463"/>
    <s v="Rusty"/>
    <s v="Abrams"/>
    <s v="Mr"/>
    <s v="M"/>
    <n v="60"/>
    <s v="Humber Trading"/>
    <s v="Hunstanton"/>
    <x v="1"/>
    <x v="509"/>
    <x v="2"/>
    <x v="1"/>
    <n v="37"/>
    <n v="2.0099999999999998"/>
    <n v="20"/>
    <n v="0.5"/>
    <n v="740"/>
    <n v="1487.3999999999999"/>
    <n v="1115.55"/>
    <n v="1097.05"/>
    <x v="12"/>
    <n v="371.84999999999991"/>
    <n v="0.24999999999999997"/>
    <n v="14.95"/>
    <n v="0.03"/>
    <n v="1078.6399999999999"/>
    <x v="0"/>
    <x v="0"/>
  </r>
  <r>
    <n v="2464"/>
    <s v="Earleen"/>
    <s v="Manuel"/>
    <s v="Mrs"/>
    <s v="F"/>
    <n v="90"/>
    <s v="Hunt Street"/>
    <s v="Cambridgeshire"/>
    <x v="6"/>
    <x v="510"/>
    <x v="2"/>
    <x v="4"/>
    <n v="95"/>
    <n v="1.89"/>
    <n v="18"/>
    <n v="0.5"/>
    <n v="1710"/>
    <n v="3231.8999999999996"/>
    <n v="2423.9249999999997"/>
    <n v="2376.4249999999997"/>
    <x v="36"/>
    <n v="807.97499999999991"/>
    <n v="0.25"/>
    <n v="14.95"/>
    <n v="0.05"/>
    <n v="2271.8062499999996"/>
    <x v="1"/>
    <x v="1"/>
  </r>
  <r>
    <n v="2469"/>
    <s v="Noel"/>
    <s v="Pearson"/>
    <s v="Mr"/>
    <s v="M"/>
    <n v="60"/>
    <s v="Huntsworth Mews"/>
    <s v="Dawlish"/>
    <x v="7"/>
    <x v="466"/>
    <x v="1"/>
    <x v="2"/>
    <n v="19"/>
    <n v="3.49"/>
    <n v="20"/>
    <n v="0.5"/>
    <n v="380"/>
    <n v="1326.2"/>
    <n v="994.65000000000009"/>
    <n v="985.15000000000009"/>
    <x v="18"/>
    <n v="331.54999999999995"/>
    <n v="0.24999999999999994"/>
    <n v="14.95"/>
    <n v="0"/>
    <n v="1000.1000000000001"/>
    <x v="2"/>
    <x v="2"/>
  </r>
  <r>
    <n v="2470"/>
    <s v="Ginger"/>
    <s v="Blackwell"/>
    <s v="Mrs"/>
    <s v="F"/>
    <n v="90"/>
    <s v="Huntsworth Terrace"/>
    <s v="Billericay"/>
    <x v="16"/>
    <x v="511"/>
    <x v="1"/>
    <x v="4"/>
    <n v="5"/>
    <n v="2.0099999999999998"/>
    <n v="20"/>
    <n v="0.5"/>
    <n v="100"/>
    <n v="200.99999999999997"/>
    <n v="150.74999999999997"/>
    <n v="148.24999999999997"/>
    <x v="3"/>
    <n v="50.25"/>
    <n v="0.25000000000000006"/>
    <n v="14.95"/>
    <n v="0"/>
    <n v="163.19999999999996"/>
    <x v="0"/>
    <x v="0"/>
  </r>
  <r>
    <n v="2477"/>
    <s v="Vennie"/>
    <s v="Obrien"/>
    <s v="Mrs"/>
    <s v="F"/>
    <n v="30"/>
    <s v="Hyderabad House"/>
    <s v="Keith"/>
    <x v="14"/>
    <x v="216"/>
    <x v="2"/>
    <x v="3"/>
    <n v="61"/>
    <n v="3.49"/>
    <n v="20"/>
    <n v="0.5"/>
    <n v="1220"/>
    <n v="4257.8"/>
    <n v="3193.3500000000004"/>
    <n v="3162.8500000000004"/>
    <x v="76"/>
    <n v="1064.4499999999998"/>
    <n v="0.24999999999999994"/>
    <n v="14.95"/>
    <n v="0.05"/>
    <n v="3018.91"/>
    <x v="2"/>
    <x v="2"/>
  </r>
  <r>
    <n v="2482"/>
    <s v="Domitila"/>
    <s v="Bowles"/>
    <s v="Miss"/>
    <s v="F"/>
    <n v="30"/>
    <s v="Ilkley Close"/>
    <s v="Edenbridge"/>
    <x v="27"/>
    <x v="512"/>
    <x v="2"/>
    <x v="6"/>
    <n v="79"/>
    <n v="1.89"/>
    <n v="18"/>
    <n v="0.5"/>
    <n v="1422"/>
    <n v="2687.58"/>
    <n v="2015.6849999999999"/>
    <n v="1976.1849999999999"/>
    <x v="2"/>
    <n v="671.89499999999998"/>
    <n v="0.25"/>
    <n v="14.95"/>
    <n v="0.05"/>
    <n v="1891.5782499999998"/>
    <x v="1"/>
    <x v="1"/>
  </r>
  <r>
    <n v="2488"/>
    <s v="Elisha"/>
    <s v="Platt"/>
    <s v="Mr"/>
    <s v="M"/>
    <n v="60"/>
    <s v="India Street"/>
    <s v="Chesterfield"/>
    <x v="39"/>
    <x v="488"/>
    <x v="1"/>
    <x v="9"/>
    <n v="2"/>
    <n v="3.49"/>
    <n v="20"/>
    <n v="0.5"/>
    <n v="40"/>
    <n v="139.60000000000002"/>
    <n v="104.70000000000002"/>
    <n v="103.70000000000002"/>
    <x v="41"/>
    <n v="34.900000000000006"/>
    <n v="0.25"/>
    <n v="14.95"/>
    <n v="0"/>
    <n v="118.65000000000002"/>
    <x v="2"/>
    <x v="2"/>
  </r>
  <r>
    <n v="2490"/>
    <s v="Isiah"/>
    <s v="Dobson"/>
    <s v="Mr"/>
    <s v="M"/>
    <n v="30"/>
    <s v="Ingleton Street"/>
    <s v="Christchurch"/>
    <x v="13"/>
    <x v="513"/>
    <x v="1"/>
    <x v="1"/>
    <n v="7"/>
    <n v="1.89"/>
    <n v="18"/>
    <n v="0.5"/>
    <n v="126"/>
    <n v="238.14"/>
    <n v="178.60499999999999"/>
    <n v="175.10499999999999"/>
    <x v="71"/>
    <n v="59.534999999999997"/>
    <n v="0.25"/>
    <n v="14.95"/>
    <n v="0"/>
    <n v="190.05499999999998"/>
    <x v="1"/>
    <x v="1"/>
  </r>
  <r>
    <n v="2493"/>
    <s v="Conrad"/>
    <s v="Baird"/>
    <s v="Mr"/>
    <s v="M"/>
    <n v="90"/>
    <s v="Ingram Place"/>
    <s v="Wigton"/>
    <x v="3"/>
    <x v="514"/>
    <x v="2"/>
    <x v="2"/>
    <n v="20"/>
    <n v="2.0099999999999998"/>
    <n v="20"/>
    <n v="0.5"/>
    <n v="400"/>
    <n v="803.99999999999989"/>
    <n v="602.99999999999989"/>
    <n v="592.99999999999989"/>
    <x v="55"/>
    <n v="201"/>
    <n v="0.25000000000000006"/>
    <n v="14.95"/>
    <n v="0"/>
    <n v="607.94999999999993"/>
    <x v="0"/>
    <x v="0"/>
  </r>
  <r>
    <n v="2494"/>
    <s v="Edwin"/>
    <s v="Daugherty"/>
    <s v="Mr"/>
    <s v="M"/>
    <n v="60"/>
    <s v="Inkerman Road"/>
    <s v="March"/>
    <x v="3"/>
    <x v="155"/>
    <x v="2"/>
    <x v="5"/>
    <n v="56"/>
    <n v="2.0099999999999998"/>
    <n v="20"/>
    <n v="0.5"/>
    <n v="1120"/>
    <n v="2251.1999999999998"/>
    <n v="1688.3999999999999"/>
    <n v="1660.3999999999999"/>
    <x v="15"/>
    <n v="562.79999999999995"/>
    <n v="0.25"/>
    <n v="14.95"/>
    <n v="0.05"/>
    <n v="1591.5824999999998"/>
    <x v="0"/>
    <x v="0"/>
  </r>
  <r>
    <n v="2499"/>
    <s v="Brendon"/>
    <s v="Dwyer"/>
    <s v="Mr"/>
    <s v="M"/>
    <n v="60"/>
    <s v="Inverton Road"/>
    <s v="Abergele"/>
    <x v="29"/>
    <x v="515"/>
    <x v="2"/>
    <x v="1"/>
    <n v="90"/>
    <n v="1.89"/>
    <n v="18"/>
    <n v="0.5"/>
    <n v="1620"/>
    <n v="3061.7999999999997"/>
    <n v="2296.35"/>
    <n v="2251.35"/>
    <x v="93"/>
    <n v="765.44999999999982"/>
    <n v="0.24999999999999997"/>
    <n v="14.95"/>
    <n v="0.05"/>
    <n v="2152.9849999999997"/>
    <x v="1"/>
    <x v="1"/>
  </r>
  <r>
    <n v="2500"/>
    <s v="Letisha"/>
    <s v="Meredith"/>
    <s v="Miss"/>
    <s v="F"/>
    <n v="60"/>
    <s v="Ipswich Road"/>
    <s v="Bruton"/>
    <x v="4"/>
    <x v="379"/>
    <x v="1"/>
    <x v="5"/>
    <n v="61"/>
    <n v="3.49"/>
    <n v="20"/>
    <n v="0.5"/>
    <n v="1220"/>
    <n v="4257.8"/>
    <n v="3193.3500000000004"/>
    <n v="3162.8500000000004"/>
    <x v="76"/>
    <n v="1064.4499999999998"/>
    <n v="0.24999999999999994"/>
    <n v="14.95"/>
    <n v="0.05"/>
    <n v="3018.91"/>
    <x v="2"/>
    <x v="2"/>
  </r>
  <r>
    <n v="2503"/>
    <s v="Malka"/>
    <s v="Frederick"/>
    <s v="Miss"/>
    <s v="F"/>
    <n v="90"/>
    <s v="Ironmongers Place"/>
    <s v="Faversham"/>
    <x v="10"/>
    <x v="516"/>
    <x v="0"/>
    <x v="3"/>
    <n v="86"/>
    <n v="1.89"/>
    <n v="18"/>
    <n v="0.5"/>
    <n v="1548"/>
    <n v="2925.72"/>
    <n v="2194.29"/>
    <n v="2151.29"/>
    <x v="26"/>
    <n v="731.42999999999984"/>
    <n v="0.24999999999999997"/>
    <n v="14.95"/>
    <n v="0.05"/>
    <n v="2057.9279999999999"/>
    <x v="1"/>
    <x v="1"/>
  </r>
  <r>
    <n v="2507"/>
    <s v="Lan"/>
    <s v="Charles"/>
    <s v="Miss"/>
    <s v="F"/>
    <n v="60"/>
    <s v="Isabella Place"/>
    <s v="Rosewell"/>
    <x v="3"/>
    <x v="517"/>
    <x v="1"/>
    <x v="6"/>
    <n v="9"/>
    <n v="3.49"/>
    <n v="20"/>
    <n v="0.5"/>
    <n v="180"/>
    <n v="628.20000000000005"/>
    <n v="471.15000000000003"/>
    <n v="466.65000000000003"/>
    <x v="50"/>
    <n v="157.05000000000001"/>
    <n v="0.25"/>
    <n v="14.95"/>
    <n v="0"/>
    <n v="481.6"/>
    <x v="2"/>
    <x v="2"/>
  </r>
  <r>
    <n v="2509"/>
    <s v="Cherelle"/>
    <s v="Temple"/>
    <s v="Miss"/>
    <s v="F"/>
    <n v="90"/>
    <s v="Isis Close"/>
    <s v="Fordingbridge"/>
    <x v="10"/>
    <x v="518"/>
    <x v="0"/>
    <x v="10"/>
    <n v="105"/>
    <n v="2.0099999999999998"/>
    <n v="20"/>
    <n v="0.5"/>
    <n v="2100"/>
    <n v="4221"/>
    <n v="3165.75"/>
    <n v="3113.25"/>
    <x v="13"/>
    <n v="1055.25"/>
    <n v="0.25"/>
    <n v="14.95"/>
    <n v="7.0000000000000007E-2"/>
    <n v="2909.2259999999997"/>
    <x v="0"/>
    <x v="0"/>
  </r>
  <r>
    <n v="2511"/>
    <s v="Charley"/>
    <s v="Kerns"/>
    <s v="Mr"/>
    <s v="M"/>
    <n v="30"/>
    <s v="Ismailia Road"/>
    <s v="Haslemere"/>
    <x v="1"/>
    <x v="342"/>
    <x v="1"/>
    <x v="10"/>
    <n v="81"/>
    <n v="3.49"/>
    <n v="20"/>
    <n v="0.5"/>
    <n v="1620"/>
    <n v="5653.8"/>
    <n v="4240.3500000000004"/>
    <n v="4199.8500000000004"/>
    <x v="24"/>
    <n v="1413.4499999999998"/>
    <n v="0.24999999999999997"/>
    <n v="14.95"/>
    <n v="0.05"/>
    <n v="4004.06"/>
    <x v="2"/>
    <x v="2"/>
  </r>
  <r>
    <n v="2512"/>
    <s v="Walker"/>
    <s v="Whitley"/>
    <s v="Mr"/>
    <s v="M"/>
    <n v="90"/>
    <s v="Iveagh Avenue"/>
    <s v="Brecon"/>
    <x v="40"/>
    <x v="519"/>
    <x v="1"/>
    <x v="3"/>
    <n v="81"/>
    <n v="3.49"/>
    <n v="20"/>
    <n v="0.5"/>
    <n v="1620"/>
    <n v="5653.8"/>
    <n v="4240.3500000000004"/>
    <n v="4199.8500000000004"/>
    <x v="24"/>
    <n v="1413.4499999999998"/>
    <n v="0.24999999999999997"/>
    <n v="14.95"/>
    <n v="0.05"/>
    <n v="4004.06"/>
    <x v="2"/>
    <x v="2"/>
  </r>
  <r>
    <n v="2513"/>
    <s v="Fe"/>
    <s v="Conn"/>
    <s v="Miss"/>
    <s v="F"/>
    <n v="60"/>
    <s v="Iveagh Avenue"/>
    <s v="Rosewell"/>
    <x v="3"/>
    <x v="520"/>
    <x v="0"/>
    <x v="5"/>
    <n v="29"/>
    <n v="3.49"/>
    <n v="20"/>
    <n v="0.5"/>
    <n v="580"/>
    <n v="2024.2"/>
    <n v="1518.15"/>
    <n v="1503.65"/>
    <x v="61"/>
    <n v="506.04999999999995"/>
    <n v="0.24999999999999997"/>
    <n v="14.95"/>
    <n v="0.03"/>
    <n v="1473.0420000000001"/>
    <x v="2"/>
    <x v="2"/>
  </r>
  <r>
    <n v="2516"/>
    <s v="Demetrius"/>
    <s v="Putnam"/>
    <s v="Mr"/>
    <s v="M"/>
    <n v="90"/>
    <s v="Ivor Street"/>
    <s v="Peacehaven"/>
    <x v="3"/>
    <x v="216"/>
    <x v="2"/>
    <x v="3"/>
    <n v="5"/>
    <n v="1.89"/>
    <n v="18"/>
    <n v="0.5"/>
    <n v="90"/>
    <n v="170.1"/>
    <n v="127.57499999999999"/>
    <n v="125.07499999999999"/>
    <x v="3"/>
    <n v="42.525000000000006"/>
    <n v="0.25000000000000006"/>
    <n v="14.95"/>
    <n v="0"/>
    <n v="140.02499999999998"/>
    <x v="1"/>
    <x v="1"/>
  </r>
  <r>
    <n v="2518"/>
    <s v="Leon"/>
    <s v="North"/>
    <s v="Mr"/>
    <s v="M"/>
    <n v="90"/>
    <s v="Ivydale Road"/>
    <s v="Rhosneigr"/>
    <x v="3"/>
    <x v="450"/>
    <x v="2"/>
    <x v="0"/>
    <n v="70"/>
    <n v="1.89"/>
    <n v="18"/>
    <n v="0.5"/>
    <n v="1260"/>
    <n v="2381.4"/>
    <n v="1786.0500000000002"/>
    <n v="1751.0500000000002"/>
    <x v="52"/>
    <n v="595.34999999999991"/>
    <n v="0.24999999999999994"/>
    <n v="14.95"/>
    <n v="0.05"/>
    <n v="1677.7"/>
    <x v="1"/>
    <x v="1"/>
  </r>
  <r>
    <n v="2519"/>
    <s v="Dennis"/>
    <s v="Atwood"/>
    <s v="Mr"/>
    <s v="M"/>
    <n v="90"/>
    <s v="Jack Clow"/>
    <s v="Petersfield"/>
    <x v="3"/>
    <x v="226"/>
    <x v="0"/>
    <x v="1"/>
    <n v="37"/>
    <n v="1.89"/>
    <n v="18"/>
    <n v="0.5"/>
    <n v="666"/>
    <n v="1258.74"/>
    <n v="944.05500000000006"/>
    <n v="925.55500000000006"/>
    <x v="12"/>
    <n v="314.68499999999995"/>
    <n v="0.24999999999999994"/>
    <n v="14.95"/>
    <n v="0.03"/>
    <n v="912.28985000000011"/>
    <x v="1"/>
    <x v="1"/>
  </r>
  <r>
    <n v="2522"/>
    <s v="Tracy"/>
    <s v="Bland"/>
    <s v="Miss"/>
    <s v="F"/>
    <n v="90"/>
    <s v="Jacqueline Villas"/>
    <s v="Braunton"/>
    <x v="40"/>
    <x v="521"/>
    <x v="0"/>
    <x v="5"/>
    <n v="18"/>
    <n v="1.89"/>
    <n v="18"/>
    <n v="0.5"/>
    <n v="324"/>
    <n v="612.36"/>
    <n v="459.27"/>
    <n v="450.27"/>
    <x v="9"/>
    <n v="153.09000000000003"/>
    <n v="0.25000000000000006"/>
    <n v="14.95"/>
    <n v="0"/>
    <n v="465.21999999999997"/>
    <x v="1"/>
    <x v="1"/>
  </r>
  <r>
    <n v="2523"/>
    <s v="Waylon"/>
    <s v="Nguyen"/>
    <s v="Mr"/>
    <s v="M"/>
    <n v="60"/>
    <s v="Jacqueline Villas"/>
    <s v="Rushden"/>
    <x v="3"/>
    <x v="522"/>
    <x v="1"/>
    <x v="0"/>
    <n v="58"/>
    <n v="2.0099999999999998"/>
    <n v="20"/>
    <n v="0.5"/>
    <n v="1160"/>
    <n v="2331.6"/>
    <n v="1748.6999999999998"/>
    <n v="1719.6999999999998"/>
    <x v="33"/>
    <n v="582.90000000000009"/>
    <n v="0.25000000000000006"/>
    <n v="14.95"/>
    <n v="0.05"/>
    <n v="1647.9174999999998"/>
    <x v="0"/>
    <x v="0"/>
  </r>
  <r>
    <n v="2525"/>
    <s v="Grant"/>
    <s v="Dickens"/>
    <s v="Mr"/>
    <s v="M"/>
    <n v="90"/>
    <s v="Jamaica Place"/>
    <s v="Leighton Buzzard"/>
    <x v="8"/>
    <x v="118"/>
    <x v="1"/>
    <x v="8"/>
    <n v="52"/>
    <n v="1.89"/>
    <n v="18"/>
    <n v="0.5"/>
    <n v="936"/>
    <n v="1769.04"/>
    <n v="1326.78"/>
    <n v="1300.78"/>
    <x v="79"/>
    <n v="442.26"/>
    <n v="0.25"/>
    <n v="14.95"/>
    <n v="0.05"/>
    <n v="1249.9434999999999"/>
    <x v="1"/>
    <x v="1"/>
  </r>
  <r>
    <n v="2528"/>
    <s v="Elnora"/>
    <s v="Madden"/>
    <s v="Miss"/>
    <s v="F"/>
    <n v="90"/>
    <s v="James Collins"/>
    <s v="Caernarfon"/>
    <x v="21"/>
    <x v="84"/>
    <x v="1"/>
    <x v="0"/>
    <n v="2"/>
    <n v="3.49"/>
    <n v="20"/>
    <n v="0.5"/>
    <n v="40"/>
    <n v="139.60000000000002"/>
    <n v="104.70000000000002"/>
    <n v="103.70000000000002"/>
    <x v="41"/>
    <n v="34.900000000000006"/>
    <n v="0.25"/>
    <n v="14.95"/>
    <n v="0"/>
    <n v="118.65000000000002"/>
    <x v="2"/>
    <x v="2"/>
  </r>
  <r>
    <n v="2530"/>
    <s v="Salvador"/>
    <s v="Lester"/>
    <s v="Mr"/>
    <s v="M"/>
    <n v="30"/>
    <s v="Jane Street"/>
    <s v="Lossiemouth"/>
    <x v="3"/>
    <x v="359"/>
    <x v="1"/>
    <x v="7"/>
    <n v="66"/>
    <n v="2.0099999999999998"/>
    <n v="20"/>
    <n v="0.5"/>
    <n v="1320"/>
    <n v="2653.2"/>
    <n v="1989.8999999999999"/>
    <n v="1956.8999999999999"/>
    <x v="7"/>
    <n v="663.3"/>
    <n v="0.25"/>
    <n v="14.95"/>
    <n v="0.05"/>
    <n v="1873.2574999999999"/>
    <x v="0"/>
    <x v="0"/>
  </r>
  <r>
    <n v="2532"/>
    <s v="Roderick"/>
    <s v="Roberson"/>
    <s v="Mr"/>
    <s v="M"/>
    <n v="30"/>
    <s v="Jansen Walk"/>
    <s v="Arbroath"/>
    <x v="32"/>
    <x v="523"/>
    <x v="2"/>
    <x v="8"/>
    <n v="52"/>
    <n v="2.0099999999999998"/>
    <n v="20"/>
    <n v="0.5"/>
    <n v="1040"/>
    <n v="2090.3999999999996"/>
    <n v="1567.7999999999997"/>
    <n v="1541.7999999999997"/>
    <x v="79"/>
    <n v="522.59999999999991"/>
    <n v="0.25"/>
    <n v="14.95"/>
    <n v="0.05"/>
    <n v="1478.9124999999997"/>
    <x v="0"/>
    <x v="0"/>
  </r>
  <r>
    <n v="2534"/>
    <s v="Miyoko"/>
    <s v="Hayden"/>
    <s v="Mrs"/>
    <s v="F"/>
    <n v="60"/>
    <s v="Jassemine Cottages"/>
    <s v="South Humberside"/>
    <x v="3"/>
    <x v="524"/>
    <x v="1"/>
    <x v="9"/>
    <n v="60"/>
    <n v="2.0099999999999998"/>
    <n v="20"/>
    <n v="0.5"/>
    <n v="1200"/>
    <n v="2411.9999999999995"/>
    <n v="1808.9999999999995"/>
    <n v="1778.9999999999995"/>
    <x v="80"/>
    <n v="603"/>
    <n v="0.25000000000000006"/>
    <n v="14.95"/>
    <n v="0.05"/>
    <n v="1704.2524999999996"/>
    <x v="0"/>
    <x v="0"/>
  </r>
  <r>
    <n v="2542"/>
    <s v="Freddy"/>
    <s v="Sheldon"/>
    <s v="Mr"/>
    <s v="M"/>
    <n v="30"/>
    <s v="Jerusalem Passage"/>
    <s v="Clitheroe"/>
    <x v="13"/>
    <x v="525"/>
    <x v="0"/>
    <x v="7"/>
    <n v="77"/>
    <n v="3.49"/>
    <n v="20"/>
    <n v="0.5"/>
    <n v="1540"/>
    <n v="5374.6"/>
    <n v="4030.9500000000003"/>
    <n v="3992.4500000000003"/>
    <x v="90"/>
    <n v="1343.65"/>
    <n v="0.25"/>
    <n v="14.95"/>
    <n v="0.05"/>
    <n v="3807.0299999999997"/>
    <x v="2"/>
    <x v="2"/>
  </r>
  <r>
    <n v="2544"/>
    <s v="Miles"/>
    <s v="Felton"/>
    <s v="Mr"/>
    <s v="M"/>
    <n v="30"/>
    <s v="Jeymer Avenue"/>
    <s v="Ferndown"/>
    <x v="10"/>
    <x v="226"/>
    <x v="0"/>
    <x v="1"/>
    <n v="90"/>
    <n v="3.49"/>
    <n v="20"/>
    <n v="0.5"/>
    <n v="1800"/>
    <n v="6282"/>
    <n v="4711.5"/>
    <n v="4666.5"/>
    <x v="93"/>
    <n v="1570.5"/>
    <n v="0.25"/>
    <n v="14.95"/>
    <n v="0.05"/>
    <n v="4447.3774999999996"/>
    <x v="2"/>
    <x v="2"/>
  </r>
  <r>
    <n v="2545"/>
    <s v="Sammy"/>
    <s v="Shelton"/>
    <s v="Mrs"/>
    <s v="F"/>
    <n v="60"/>
    <s v="Jimpsons Villas"/>
    <s v="Dudley"/>
    <x v="7"/>
    <x v="526"/>
    <x v="0"/>
    <x v="5"/>
    <n v="27"/>
    <n v="1.89"/>
    <n v="18"/>
    <n v="0.5"/>
    <n v="486"/>
    <n v="918.54"/>
    <n v="688.90499999999997"/>
    <n v="675.40499999999997"/>
    <x v="72"/>
    <n v="229.63499999999999"/>
    <n v="0.25"/>
    <n v="14.95"/>
    <n v="0.03"/>
    <n v="669.64435000000003"/>
    <x v="1"/>
    <x v="1"/>
  </r>
  <r>
    <n v="2553"/>
    <s v="Lenard"/>
    <s v="Reagan"/>
    <s v="Mr"/>
    <s v="M"/>
    <n v="30"/>
    <s v="Johnson Close"/>
    <s v="Leek"/>
    <x v="14"/>
    <x v="527"/>
    <x v="2"/>
    <x v="6"/>
    <n v="23"/>
    <n v="2.0099999999999998"/>
    <n v="20"/>
    <n v="0.5"/>
    <n v="460"/>
    <n v="924.59999999999991"/>
    <n v="693.44999999999993"/>
    <n v="681.94999999999993"/>
    <x v="86"/>
    <n v="231.14999999999998"/>
    <n v="0.25"/>
    <n v="14.95"/>
    <n v="0.03"/>
    <n v="675.99299999999994"/>
    <x v="0"/>
    <x v="0"/>
  </r>
  <r>
    <n v="2555"/>
    <s v="Ardis"/>
    <s v="Dove"/>
    <s v="Mrs"/>
    <s v="F"/>
    <n v="30"/>
    <s v="Joiner Arms"/>
    <s v="Stone"/>
    <x v="3"/>
    <x v="175"/>
    <x v="0"/>
    <x v="4"/>
    <n v="71"/>
    <n v="1.89"/>
    <n v="18"/>
    <n v="0.5"/>
    <n v="1278"/>
    <n v="2415.42"/>
    <n v="1811.5650000000001"/>
    <n v="1776.0650000000001"/>
    <x v="54"/>
    <n v="603.85500000000002"/>
    <n v="0.25"/>
    <n v="14.95"/>
    <n v="0.05"/>
    <n v="1701.46425"/>
    <x v="1"/>
    <x v="1"/>
  </r>
  <r>
    <n v="2558"/>
    <s v="Susann"/>
    <s v="Lutz"/>
    <s v="Dr"/>
    <s v="F"/>
    <n v="60"/>
    <s v="Joshua Street"/>
    <s v="High Peak"/>
    <x v="1"/>
    <x v="30"/>
    <x v="1"/>
    <x v="3"/>
    <n v="43"/>
    <n v="1.89"/>
    <n v="18"/>
    <n v="0.5"/>
    <n v="774"/>
    <n v="1462.86"/>
    <n v="1097.145"/>
    <n v="1075.645"/>
    <x v="28"/>
    <n v="365.71499999999992"/>
    <n v="0.24999999999999997"/>
    <n v="14.95"/>
    <n v="0.03"/>
    <n v="1057.87715"/>
    <x v="1"/>
    <x v="1"/>
  </r>
  <r>
    <n v="2559"/>
    <s v="Mitzi"/>
    <s v="Blackwell"/>
    <s v="Miss"/>
    <s v="F"/>
    <n v="90"/>
    <s v="Joubert Street"/>
    <s v="Amersham"/>
    <x v="42"/>
    <x v="528"/>
    <x v="2"/>
    <x v="11"/>
    <n v="60"/>
    <n v="1.89"/>
    <n v="18"/>
    <n v="0.5"/>
    <n v="1080"/>
    <n v="2041.1999999999998"/>
    <n v="1530.8999999999999"/>
    <n v="1500.8999999999999"/>
    <x v="80"/>
    <n v="510.29999999999995"/>
    <n v="0.25"/>
    <n v="14.95"/>
    <n v="0.05"/>
    <n v="1440.0574999999999"/>
    <x v="1"/>
    <x v="1"/>
  </r>
  <r>
    <n v="2560"/>
    <s v="Justina"/>
    <s v="Lott"/>
    <s v="Mrs"/>
    <s v="F"/>
    <n v="60"/>
    <s v="Jubilee Cottages"/>
    <s v="County Antrim"/>
    <x v="11"/>
    <x v="529"/>
    <x v="1"/>
    <x v="8"/>
    <n v="51"/>
    <n v="1.89"/>
    <n v="18"/>
    <n v="0.5"/>
    <n v="918"/>
    <n v="1735.02"/>
    <n v="1301.2649999999999"/>
    <n v="1275.7649999999999"/>
    <x v="32"/>
    <n v="433.75500000000011"/>
    <n v="0.25000000000000006"/>
    <n v="14.95"/>
    <n v="0.05"/>
    <n v="1226.1792499999999"/>
    <x v="1"/>
    <x v="1"/>
  </r>
  <r>
    <n v="2561"/>
    <s v="Kasie"/>
    <s v="Knight"/>
    <s v="Mrs"/>
    <s v="F"/>
    <n v="90"/>
    <s v="Jubilee Cottages"/>
    <s v="Tetbury"/>
    <x v="3"/>
    <x v="530"/>
    <x v="1"/>
    <x v="6"/>
    <n v="4"/>
    <n v="1.89"/>
    <n v="18"/>
    <n v="0.5"/>
    <n v="72"/>
    <n v="136.07999999999998"/>
    <n v="102.05999999999999"/>
    <n v="100.05999999999999"/>
    <x v="87"/>
    <n v="34.019999999999996"/>
    <n v="0.25"/>
    <n v="14.95"/>
    <n v="0"/>
    <n v="115.00999999999999"/>
    <x v="1"/>
    <x v="1"/>
  </r>
  <r>
    <n v="2565"/>
    <s v="Lenard"/>
    <s v="Rowe"/>
    <s v="Mr"/>
    <s v="M"/>
    <n v="30"/>
    <s v="Jubilee Place"/>
    <s v="Waterlooville"/>
    <x v="3"/>
    <x v="531"/>
    <x v="2"/>
    <x v="0"/>
    <n v="26"/>
    <n v="3.49"/>
    <n v="20"/>
    <n v="0.5"/>
    <n v="520"/>
    <n v="1814.8000000000002"/>
    <n v="1361.1000000000001"/>
    <n v="1348.1000000000001"/>
    <x v="29"/>
    <n v="453.70000000000005"/>
    <n v="0.25"/>
    <n v="14.95"/>
    <n v="0.03"/>
    <n v="1322.1585000000002"/>
    <x v="2"/>
    <x v="2"/>
  </r>
  <r>
    <n v="2567"/>
    <s v="Claudia"/>
    <s v="Booker"/>
    <s v="Mrs"/>
    <s v="F"/>
    <n v="60"/>
    <s v="Jubilee Way"/>
    <s v="Isle Of North Uist"/>
    <x v="14"/>
    <x v="532"/>
    <x v="1"/>
    <x v="11"/>
    <n v="22"/>
    <n v="1.89"/>
    <n v="18"/>
    <n v="0.5"/>
    <n v="396"/>
    <n v="748.43999999999994"/>
    <n v="561.32999999999993"/>
    <n v="550.32999999999993"/>
    <x v="63"/>
    <n v="187.11"/>
    <n v="0.25000000000000006"/>
    <n v="14.95"/>
    <n v="0.03"/>
    <n v="548.32159999999999"/>
    <x v="1"/>
    <x v="1"/>
  </r>
  <r>
    <n v="2570"/>
    <s v="Adah"/>
    <s v="Dorsey"/>
    <s v="Prof"/>
    <s v="F"/>
    <n v="30"/>
    <s v="Juliette Road"/>
    <s v="Hook"/>
    <x v="1"/>
    <x v="152"/>
    <x v="0"/>
    <x v="3"/>
    <n v="35"/>
    <n v="3.49"/>
    <n v="20"/>
    <n v="0.5"/>
    <n v="700"/>
    <n v="2443"/>
    <n v="1832.25"/>
    <n v="1814.75"/>
    <x v="34"/>
    <n v="610.75"/>
    <n v="0.25"/>
    <n v="14.95"/>
    <n v="0.03"/>
    <n v="1774.809"/>
    <x v="2"/>
    <x v="2"/>
  </r>
  <r>
    <n v="2571"/>
    <s v="Chantell"/>
    <s v="Saunders"/>
    <s v="Mrs"/>
    <s v="F"/>
    <n v="30"/>
    <s v="Juliette Road"/>
    <s v="London"/>
    <x v="3"/>
    <x v="398"/>
    <x v="0"/>
    <x v="1"/>
    <n v="85"/>
    <n v="2.0099999999999998"/>
    <n v="20"/>
    <n v="0.5"/>
    <n v="1700"/>
    <n v="3416.9999999999995"/>
    <n v="2562.7499999999995"/>
    <n v="2520.2499999999995"/>
    <x v="8"/>
    <n v="854.25"/>
    <n v="0.25000000000000006"/>
    <n v="14.95"/>
    <n v="0.05"/>
    <n v="2408.4399999999991"/>
    <x v="0"/>
    <x v="0"/>
  </r>
  <r>
    <n v="2572"/>
    <s v="Demetrice"/>
    <s v="Langston"/>
    <s v="Miss"/>
    <s v="F"/>
    <n v="30"/>
    <s v="Junction Villas"/>
    <s v="Wetherby"/>
    <x v="3"/>
    <x v="231"/>
    <x v="0"/>
    <x v="11"/>
    <n v="37"/>
    <n v="1.89"/>
    <n v="18"/>
    <n v="0.5"/>
    <n v="666"/>
    <n v="1258.74"/>
    <n v="944.05500000000006"/>
    <n v="925.55500000000006"/>
    <x v="12"/>
    <n v="314.68499999999995"/>
    <n v="0.24999999999999994"/>
    <n v="14.95"/>
    <n v="0.03"/>
    <n v="912.28985000000011"/>
    <x v="1"/>
    <x v="1"/>
  </r>
  <r>
    <n v="2573"/>
    <s v="Grover"/>
    <s v="Beal"/>
    <s v="Mr"/>
    <s v="M"/>
    <n v="90"/>
    <s v="Juniper Garoadens"/>
    <s v="Isle Of Coll"/>
    <x v="14"/>
    <x v="533"/>
    <x v="0"/>
    <x v="4"/>
    <n v="76"/>
    <n v="2.0099999999999998"/>
    <n v="20"/>
    <n v="0.5"/>
    <n v="1520"/>
    <n v="3055.2"/>
    <n v="2291.3999999999996"/>
    <n v="2253.3999999999996"/>
    <x v="97"/>
    <n v="763.80000000000018"/>
    <n v="0.25000000000000006"/>
    <n v="14.95"/>
    <n v="0.05"/>
    <n v="2154.9324999999994"/>
    <x v="0"/>
    <x v="0"/>
  </r>
  <r>
    <n v="2577"/>
    <s v="Jessenia"/>
    <s v="Worley"/>
    <s v="Miss"/>
    <s v="F"/>
    <n v="30"/>
    <s v="Karl Place"/>
    <s v="West Sussex"/>
    <x v="3"/>
    <x v="534"/>
    <x v="0"/>
    <x v="4"/>
    <n v="105"/>
    <n v="3.49"/>
    <n v="20"/>
    <n v="0.5"/>
    <n v="2100"/>
    <n v="7329"/>
    <n v="5496.75"/>
    <n v="5444.25"/>
    <x v="13"/>
    <n v="1832.25"/>
    <n v="0.25"/>
    <n v="14.95"/>
    <n v="7.0000000000000007E-2"/>
    <n v="5077.0559999999996"/>
    <x v="2"/>
    <x v="2"/>
  </r>
  <r>
    <n v="2578"/>
    <s v="Janiece"/>
    <s v="Townsend"/>
    <s v="Mrs"/>
    <s v="F"/>
    <n v="90"/>
    <s v="Karslake Terrace"/>
    <s v="Fivemiletown"/>
    <x v="10"/>
    <x v="535"/>
    <x v="2"/>
    <x v="10"/>
    <n v="57"/>
    <n v="1.89"/>
    <n v="18"/>
    <n v="0.5"/>
    <n v="1026"/>
    <n v="1939.1399999999999"/>
    <n v="1454.355"/>
    <n v="1425.855"/>
    <x v="68"/>
    <n v="484.78499999999985"/>
    <n v="0.24999999999999994"/>
    <n v="14.95"/>
    <n v="0.05"/>
    <n v="1368.76475"/>
    <x v="1"/>
    <x v="1"/>
  </r>
  <r>
    <n v="2580"/>
    <s v="Rosio"/>
    <s v="Cochran"/>
    <s v="Mrs"/>
    <s v="F"/>
    <n v="60"/>
    <s v="Kean Street"/>
    <s v="Llanwrda"/>
    <x v="8"/>
    <x v="76"/>
    <x v="0"/>
    <x v="7"/>
    <n v="34"/>
    <n v="3.49"/>
    <n v="20"/>
    <n v="0.5"/>
    <n v="680"/>
    <n v="2373.2000000000003"/>
    <n v="1779.9"/>
    <n v="1762.9"/>
    <x v="81"/>
    <n v="593.30000000000018"/>
    <n v="0.25000000000000006"/>
    <n v="14.95"/>
    <n v="0.03"/>
    <n v="1724.5145"/>
    <x v="2"/>
    <x v="2"/>
  </r>
  <r>
    <n v="2581"/>
    <s v="Tresa"/>
    <s v="Fenton"/>
    <s v="Mrs"/>
    <s v="F"/>
    <n v="30"/>
    <s v="Kedleston Walk"/>
    <s v="Portland"/>
    <x v="3"/>
    <x v="171"/>
    <x v="0"/>
    <x v="7"/>
    <n v="57"/>
    <n v="2.0099999999999998"/>
    <n v="20"/>
    <n v="0.5"/>
    <n v="1140"/>
    <n v="2291.3999999999996"/>
    <n v="1718.5499999999997"/>
    <n v="1690.0499999999997"/>
    <x v="68"/>
    <n v="572.84999999999991"/>
    <n v="0.25"/>
    <n v="14.95"/>
    <n v="0.05"/>
    <n v="1619.7499999999998"/>
    <x v="0"/>
    <x v="0"/>
  </r>
  <r>
    <n v="2582"/>
    <s v="Dacia"/>
    <s v="Ball"/>
    <s v="Miss"/>
    <s v="F"/>
    <n v="30"/>
    <s v="Keeling Road"/>
    <s v="Forsinard"/>
    <x v="10"/>
    <x v="536"/>
    <x v="0"/>
    <x v="3"/>
    <n v="22"/>
    <n v="3.49"/>
    <n v="20"/>
    <n v="0.5"/>
    <n v="440"/>
    <n v="1535.6000000000001"/>
    <n v="1151.7"/>
    <n v="1140.7"/>
    <x v="63"/>
    <n v="383.90000000000009"/>
    <n v="0.25000000000000006"/>
    <n v="14.95"/>
    <n v="0.03"/>
    <n v="1120.9805000000001"/>
    <x v="2"/>
    <x v="2"/>
  </r>
  <r>
    <n v="2593"/>
    <s v="Kieth"/>
    <s v="Weston"/>
    <s v="Mr"/>
    <s v="M"/>
    <n v="30"/>
    <s v="Kender Place"/>
    <s v="Berwick-Upon-Tweed"/>
    <x v="65"/>
    <x v="98"/>
    <x v="1"/>
    <x v="7"/>
    <n v="73"/>
    <n v="3.49"/>
    <n v="20"/>
    <n v="0.5"/>
    <n v="1460"/>
    <n v="5095.4000000000005"/>
    <n v="3821.55"/>
    <n v="3785.05"/>
    <x v="0"/>
    <n v="1273.8500000000004"/>
    <n v="0.25000000000000006"/>
    <n v="14.95"/>
    <n v="0.05"/>
    <n v="3610"/>
    <x v="2"/>
    <x v="2"/>
  </r>
  <r>
    <n v="2594"/>
    <s v="Blake"/>
    <s v="Oliver"/>
    <s v="Prof"/>
    <s v="F"/>
    <n v="90"/>
    <s v="Kender Street"/>
    <s v="Great Missenden"/>
    <x v="61"/>
    <x v="117"/>
    <x v="0"/>
    <x v="1"/>
    <n v="41"/>
    <n v="1.89"/>
    <n v="18"/>
    <n v="0.5"/>
    <n v="738"/>
    <n v="1394.82"/>
    <n v="1046.115"/>
    <n v="1025.615"/>
    <x v="59"/>
    <n v="348.70499999999993"/>
    <n v="0.24999999999999997"/>
    <n v="14.95"/>
    <n v="0.03"/>
    <n v="1009.3480500000001"/>
    <x v="1"/>
    <x v="1"/>
  </r>
  <r>
    <n v="2597"/>
    <s v="Ofelia"/>
    <s v="Doherty"/>
    <s v="Miss"/>
    <s v="F"/>
    <n v="90"/>
    <s v="Kendrick Mews"/>
    <s v="Burnham-On-Crouch"/>
    <x v="25"/>
    <x v="537"/>
    <x v="1"/>
    <x v="5"/>
    <n v="5"/>
    <n v="3.49"/>
    <n v="20"/>
    <n v="0.5"/>
    <n v="100"/>
    <n v="349"/>
    <n v="261.75"/>
    <n v="259.25"/>
    <x v="3"/>
    <n v="87.25"/>
    <n v="0.25"/>
    <n v="14.95"/>
    <n v="0"/>
    <n v="274.2"/>
    <x v="2"/>
    <x v="2"/>
  </r>
  <r>
    <n v="2600"/>
    <s v="Benito"/>
    <s v="Rosen"/>
    <s v="Mr"/>
    <s v="M"/>
    <n v="60"/>
    <s v="Kennedy Close"/>
    <s v="Luton"/>
    <x v="3"/>
    <x v="538"/>
    <x v="0"/>
    <x v="5"/>
    <n v="47"/>
    <n v="1.89"/>
    <n v="18"/>
    <n v="0.5"/>
    <n v="846"/>
    <n v="1598.9399999999998"/>
    <n v="1199.2049999999999"/>
    <n v="1175.7049999999999"/>
    <x v="23"/>
    <n v="399.7349999999999"/>
    <n v="0.24999999999999997"/>
    <n v="14.95"/>
    <n v="0.03"/>
    <n v="1154.93535"/>
    <x v="1"/>
    <x v="1"/>
  </r>
  <r>
    <n v="2601"/>
    <s v="Foster"/>
    <s v="Farley"/>
    <s v="Mr"/>
    <s v="M"/>
    <n v="30"/>
    <s v="Kennedy Path"/>
    <s v="Fort Augustus"/>
    <x v="10"/>
    <x v="539"/>
    <x v="2"/>
    <x v="0"/>
    <n v="89"/>
    <n v="1.89"/>
    <n v="18"/>
    <n v="0.5"/>
    <n v="1602"/>
    <n v="3027.7799999999997"/>
    <n v="2270.835"/>
    <n v="2226.335"/>
    <x v="101"/>
    <n v="756.94499999999971"/>
    <n v="0.24999999999999992"/>
    <n v="14.95"/>
    <n v="0.05"/>
    <n v="2129.22075"/>
    <x v="1"/>
    <x v="1"/>
  </r>
  <r>
    <n v="2602"/>
    <s v="Vera"/>
    <s v="Shultz"/>
    <s v="Mrs"/>
    <s v="F"/>
    <n v="90"/>
    <s v="Kenneth Crescent"/>
    <s v="Braunton"/>
    <x v="40"/>
    <x v="540"/>
    <x v="0"/>
    <x v="7"/>
    <n v="99"/>
    <n v="2.0099999999999998"/>
    <n v="20"/>
    <n v="0.5"/>
    <n v="1980"/>
    <n v="3979.7999999999997"/>
    <n v="2984.85"/>
    <n v="2935.35"/>
    <x v="53"/>
    <n v="994.94999999999982"/>
    <n v="0.24999999999999997"/>
    <n v="14.95"/>
    <n v="0.05"/>
    <n v="2802.7849999999994"/>
    <x v="0"/>
    <x v="0"/>
  </r>
  <r>
    <n v="2605"/>
    <s v="Elroy"/>
    <s v="Clifford"/>
    <s v="Mr"/>
    <s v="M"/>
    <n v="60"/>
    <s v="Kennington Road"/>
    <s v="Romford"/>
    <x v="3"/>
    <x v="293"/>
    <x v="2"/>
    <x v="6"/>
    <n v="53"/>
    <n v="3.49"/>
    <n v="20"/>
    <n v="0.5"/>
    <n v="1060"/>
    <n v="3699.4"/>
    <n v="2774.55"/>
    <n v="2748.05"/>
    <x v="51"/>
    <n v="924.84999999999991"/>
    <n v="0.24999999999999997"/>
    <n v="14.95"/>
    <n v="0.05"/>
    <n v="2624.85"/>
    <x v="2"/>
    <x v="2"/>
  </r>
  <r>
    <n v="2610"/>
    <s v="America"/>
    <s v="Pack"/>
    <s v="Miss"/>
    <s v="F"/>
    <n v="30"/>
    <s v="Kensington Buildings"/>
    <s v="Newent"/>
    <x v="3"/>
    <x v="302"/>
    <x v="1"/>
    <x v="9"/>
    <n v="43"/>
    <n v="2.0099999999999998"/>
    <n v="20"/>
    <n v="0.5"/>
    <n v="860"/>
    <n v="1728.6"/>
    <n v="1296.4499999999998"/>
    <n v="1274.9499999999998"/>
    <x v="28"/>
    <n v="432.15000000000009"/>
    <n v="0.25000000000000006"/>
    <n v="14.95"/>
    <n v="0.03"/>
    <n v="1251.2029999999997"/>
    <x v="0"/>
    <x v="0"/>
  </r>
  <r>
    <n v="2616"/>
    <s v="Prince"/>
    <s v="Grady"/>
    <s v="Mr"/>
    <s v="M"/>
    <n v="90"/>
    <s v="Kenya Road"/>
    <s v="Stornoway"/>
    <x v="3"/>
    <x v="541"/>
    <x v="0"/>
    <x v="0"/>
    <n v="79"/>
    <n v="2.0099999999999998"/>
    <n v="20"/>
    <n v="0.5"/>
    <n v="1580"/>
    <n v="3175.7999999999997"/>
    <n v="2381.85"/>
    <n v="2342.35"/>
    <x v="2"/>
    <n v="793.94999999999982"/>
    <n v="0.24999999999999997"/>
    <n v="14.95"/>
    <n v="0.05"/>
    <n v="2239.4349999999995"/>
    <x v="0"/>
    <x v="0"/>
  </r>
  <r>
    <n v="2617"/>
    <s v="Florrie"/>
    <s v="Mccoy"/>
    <s v="Miss"/>
    <s v="F"/>
    <n v="90"/>
    <s v="Kerbela Street"/>
    <s v="Clydebank"/>
    <x v="13"/>
    <x v="542"/>
    <x v="1"/>
    <x v="5"/>
    <n v="8"/>
    <n v="3.49"/>
    <n v="20"/>
    <n v="0.5"/>
    <n v="160"/>
    <n v="558.40000000000009"/>
    <n v="418.80000000000007"/>
    <n v="414.80000000000007"/>
    <x v="56"/>
    <n v="139.60000000000002"/>
    <n v="0.25"/>
    <n v="14.95"/>
    <n v="0"/>
    <n v="429.75000000000006"/>
    <x v="2"/>
    <x v="2"/>
  </r>
  <r>
    <n v="2630"/>
    <s v="Carroll"/>
    <s v="Watson"/>
    <s v="Mrs"/>
    <s v="F"/>
    <n v="60"/>
    <s v="Kimberly Road"/>
    <s v="Tiverton"/>
    <x v="3"/>
    <x v="543"/>
    <x v="1"/>
    <x v="9"/>
    <n v="58"/>
    <n v="3.49"/>
    <n v="20"/>
    <n v="0.5"/>
    <n v="1160"/>
    <n v="4048.4"/>
    <n v="3036.3"/>
    <n v="3007.3"/>
    <x v="33"/>
    <n v="1012.0999999999999"/>
    <n v="0.24999999999999997"/>
    <n v="14.95"/>
    <n v="0.05"/>
    <n v="2871.1374999999998"/>
    <x v="2"/>
    <x v="2"/>
  </r>
  <r>
    <n v="2632"/>
    <s v="Wilber"/>
    <s v="Schaffer"/>
    <s v="Mr"/>
    <s v="M"/>
    <n v="90"/>
    <s v="Kincaid Road"/>
    <s v="Cambridgeshire"/>
    <x v="6"/>
    <x v="362"/>
    <x v="1"/>
    <x v="7"/>
    <n v="11"/>
    <n v="3.49"/>
    <n v="20"/>
    <n v="0.5"/>
    <n v="220"/>
    <n v="767.80000000000007"/>
    <n v="575.85"/>
    <n v="570.35"/>
    <x v="58"/>
    <n v="191.95000000000005"/>
    <n v="0.25000000000000006"/>
    <n v="14.95"/>
    <n v="0"/>
    <n v="585.30000000000007"/>
    <x v="2"/>
    <x v="2"/>
  </r>
  <r>
    <n v="2638"/>
    <s v="Kayla"/>
    <s v="Chen"/>
    <s v="Mrs"/>
    <s v="F"/>
    <n v="90"/>
    <s v="Kings Avenue"/>
    <s v="Much Wenlock"/>
    <x v="3"/>
    <x v="544"/>
    <x v="1"/>
    <x v="5"/>
    <n v="19"/>
    <n v="1.89"/>
    <n v="18"/>
    <n v="0.5"/>
    <n v="342"/>
    <n v="646.38"/>
    <n v="484.78499999999997"/>
    <n v="475.28499999999997"/>
    <x v="18"/>
    <n v="161.59500000000003"/>
    <n v="0.25000000000000006"/>
    <n v="14.95"/>
    <n v="0"/>
    <n v="490.23499999999996"/>
    <x v="1"/>
    <x v="1"/>
  </r>
  <r>
    <n v="2640"/>
    <s v="Irvin"/>
    <s v="Hilliard"/>
    <s v="Mr"/>
    <s v="M"/>
    <n v="30"/>
    <s v="Kings Cottages"/>
    <s v="Kinross"/>
    <x v="14"/>
    <x v="545"/>
    <x v="1"/>
    <x v="3"/>
    <n v="54"/>
    <n v="1.89"/>
    <n v="18"/>
    <n v="0.5"/>
    <n v="972"/>
    <n v="1837.08"/>
    <n v="1377.81"/>
    <n v="1350.81"/>
    <x v="49"/>
    <n v="459.27"/>
    <n v="0.25"/>
    <n v="14.95"/>
    <n v="0.05"/>
    <n v="1297.472"/>
    <x v="1"/>
    <x v="1"/>
  </r>
  <r>
    <n v="2643"/>
    <s v="Clemmie"/>
    <s v="Rutherford"/>
    <s v="Miss"/>
    <s v="F"/>
    <n v="90"/>
    <s v="Kings Row"/>
    <s v="London"/>
    <x v="3"/>
    <x v="113"/>
    <x v="0"/>
    <x v="9"/>
    <n v="47"/>
    <n v="1.89"/>
    <n v="18"/>
    <n v="0.5"/>
    <n v="846"/>
    <n v="1598.9399999999998"/>
    <n v="1199.2049999999999"/>
    <n v="1175.7049999999999"/>
    <x v="23"/>
    <n v="399.7349999999999"/>
    <n v="0.24999999999999997"/>
    <n v="14.95"/>
    <n v="0.03"/>
    <n v="1154.93535"/>
    <x v="1"/>
    <x v="1"/>
  </r>
  <r>
    <n v="2647"/>
    <s v="Olympia"/>
    <s v="Henson"/>
    <s v="Mrs"/>
    <s v="F"/>
    <n v="60"/>
    <s v="Kingsdown Villas"/>
    <s v="Lybster"/>
    <x v="3"/>
    <x v="546"/>
    <x v="2"/>
    <x v="2"/>
    <n v="25"/>
    <n v="2.0099999999999998"/>
    <n v="20"/>
    <n v="0.5"/>
    <n v="500"/>
    <n v="1004.9999999999999"/>
    <n v="753.74999999999989"/>
    <n v="741.24999999999989"/>
    <x v="100"/>
    <n v="251.25"/>
    <n v="0.25000000000000006"/>
    <n v="14.95"/>
    <n v="0.03"/>
    <n v="733.5139999999999"/>
    <x v="0"/>
    <x v="0"/>
  </r>
  <r>
    <n v="2656"/>
    <s v="Zane"/>
    <s v="England"/>
    <s v="Mr"/>
    <s v="M"/>
    <n v="90"/>
    <s v="Kingston Place"/>
    <s v="Dunbeath"/>
    <x v="7"/>
    <x v="514"/>
    <x v="2"/>
    <x v="2"/>
    <n v="36"/>
    <n v="1.89"/>
    <n v="18"/>
    <n v="0.5"/>
    <n v="648"/>
    <n v="1224.72"/>
    <n v="918.54"/>
    <n v="900.54"/>
    <x v="40"/>
    <n v="306.18000000000006"/>
    <n v="0.25000000000000006"/>
    <n v="14.95"/>
    <n v="0.03"/>
    <n v="888.02530000000002"/>
    <x v="1"/>
    <x v="1"/>
  </r>
  <r>
    <n v="2657"/>
    <s v="Aja"/>
    <s v="Carrier"/>
    <s v="Miss"/>
    <s v="F"/>
    <n v="60"/>
    <s v="Kingsway Parade"/>
    <s v="Shepton Mallet"/>
    <x v="3"/>
    <x v="547"/>
    <x v="1"/>
    <x v="6"/>
    <n v="15"/>
    <n v="2.0099999999999998"/>
    <n v="20"/>
    <n v="0.5"/>
    <n v="300"/>
    <n v="602.99999999999989"/>
    <n v="452.24999999999989"/>
    <n v="444.74999999999989"/>
    <x v="37"/>
    <n v="150.75"/>
    <n v="0.25000000000000006"/>
    <n v="14.95"/>
    <n v="0"/>
    <n v="459.69999999999987"/>
    <x v="0"/>
    <x v="0"/>
  </r>
  <r>
    <n v="2661"/>
    <s v="Porter"/>
    <s v="Yates"/>
    <s v="Mr"/>
    <s v="M"/>
    <n v="90"/>
    <s v="Kinnoul Road"/>
    <s v="Oswestry"/>
    <x v="3"/>
    <x v="91"/>
    <x v="2"/>
    <x v="8"/>
    <n v="18"/>
    <n v="1.89"/>
    <n v="18"/>
    <n v="0.5"/>
    <n v="324"/>
    <n v="612.36"/>
    <n v="459.27"/>
    <n v="450.27"/>
    <x v="9"/>
    <n v="153.09000000000003"/>
    <n v="0.25000000000000006"/>
    <n v="14.95"/>
    <n v="0"/>
    <n v="465.21999999999997"/>
    <x v="1"/>
    <x v="1"/>
  </r>
  <r>
    <n v="2663"/>
    <s v="Lavinia"/>
    <s v="Metcalf"/>
    <s v="Miss"/>
    <s v="F"/>
    <n v="90"/>
    <s v="Kintore Street"/>
    <s v="Greenhithe"/>
    <x v="9"/>
    <x v="59"/>
    <x v="2"/>
    <x v="5"/>
    <n v="35"/>
    <n v="1.89"/>
    <n v="18"/>
    <n v="0.5"/>
    <n v="630"/>
    <n v="1190.7"/>
    <n v="893.02500000000009"/>
    <n v="875.52500000000009"/>
    <x v="34"/>
    <n v="297.67499999999995"/>
    <n v="0.24999999999999994"/>
    <n v="14.95"/>
    <n v="0.03"/>
    <n v="863.76075000000014"/>
    <x v="1"/>
    <x v="1"/>
  </r>
  <r>
    <n v="2666"/>
    <s v="Sterling"/>
    <s v="Burke"/>
    <s v="Mr"/>
    <s v="M"/>
    <n v="60"/>
    <s v="Kirchen Road"/>
    <s v="Dinas Powys"/>
    <x v="7"/>
    <x v="548"/>
    <x v="1"/>
    <x v="0"/>
    <n v="41"/>
    <n v="1.89"/>
    <n v="18"/>
    <n v="0.5"/>
    <n v="738"/>
    <n v="1394.82"/>
    <n v="1046.115"/>
    <n v="1025.615"/>
    <x v="59"/>
    <n v="348.70499999999993"/>
    <n v="0.24999999999999997"/>
    <n v="14.95"/>
    <n v="0.03"/>
    <n v="1009.3480500000001"/>
    <x v="1"/>
    <x v="1"/>
  </r>
  <r>
    <n v="2670"/>
    <s v="Avelina"/>
    <s v="Sadler"/>
    <s v="Mrs"/>
    <s v="F"/>
    <n v="30"/>
    <s v="Knighton Road"/>
    <s v="Berkshire"/>
    <x v="50"/>
    <x v="549"/>
    <x v="0"/>
    <x v="10"/>
    <n v="98"/>
    <n v="3.49"/>
    <n v="20"/>
    <n v="0.5"/>
    <n v="1960"/>
    <n v="6840.4000000000005"/>
    <n v="5130.3"/>
    <n v="5081.3"/>
    <x v="102"/>
    <n v="1710.1000000000004"/>
    <n v="0.25000000000000006"/>
    <n v="14.95"/>
    <n v="0.05"/>
    <n v="4841.4375"/>
    <x v="2"/>
    <x v="2"/>
  </r>
  <r>
    <n v="2678"/>
    <s v="Jocelyn"/>
    <s v="Elkins"/>
    <s v="Mrs"/>
    <s v="F"/>
    <n v="90"/>
    <s v="Laburnum Street"/>
    <s v="Bishopton"/>
    <x v="57"/>
    <x v="550"/>
    <x v="2"/>
    <x v="3"/>
    <n v="54"/>
    <n v="3.49"/>
    <n v="20"/>
    <n v="0.5"/>
    <n v="1080"/>
    <n v="3769.2000000000003"/>
    <n v="2826.9"/>
    <n v="2799.9"/>
    <x v="49"/>
    <n v="942.30000000000018"/>
    <n v="0.25000000000000006"/>
    <n v="14.95"/>
    <n v="0.05"/>
    <n v="2674.1074999999996"/>
    <x v="2"/>
    <x v="2"/>
  </r>
  <r>
    <n v="2680"/>
    <s v="Loren"/>
    <s v="Dudley"/>
    <s v="Mrs"/>
    <s v="F"/>
    <n v="60"/>
    <s v="Ladbroke Crescent"/>
    <s v="Llanrwst"/>
    <x v="8"/>
    <x v="361"/>
    <x v="0"/>
    <x v="7"/>
    <n v="46"/>
    <n v="3.49"/>
    <n v="20"/>
    <n v="0.5"/>
    <n v="920"/>
    <n v="3210.8"/>
    <n v="2408.1000000000004"/>
    <n v="2385.1000000000004"/>
    <x v="45"/>
    <n v="802.69999999999982"/>
    <n v="0.24999999999999992"/>
    <n v="14.95"/>
    <n v="0.03"/>
    <n v="2328.0485000000003"/>
    <x v="2"/>
    <x v="2"/>
  </r>
  <r>
    <n v="2683"/>
    <s v="Alphonso"/>
    <s v="Rangel"/>
    <s v="Mr"/>
    <s v="M"/>
    <n v="90"/>
    <s v="Ladds Court"/>
    <s v="Morecambe"/>
    <x v="3"/>
    <x v="364"/>
    <x v="0"/>
    <x v="0"/>
    <n v="68"/>
    <n v="1.89"/>
    <n v="18"/>
    <n v="0.5"/>
    <n v="1224"/>
    <n v="2313.3599999999997"/>
    <n v="1735.0199999999998"/>
    <n v="1701.0199999999998"/>
    <x v="66"/>
    <n v="578.33999999999992"/>
    <n v="0.25"/>
    <n v="14.95"/>
    <n v="0.05"/>
    <n v="1630.1714999999997"/>
    <x v="1"/>
    <x v="1"/>
  </r>
  <r>
    <n v="2684"/>
    <s v="Ali"/>
    <s v="Mata"/>
    <s v="Mr"/>
    <s v="M"/>
    <n v="60"/>
    <s v="Ladywell Park"/>
    <s v="Newcastle Emlyn"/>
    <x v="3"/>
    <x v="551"/>
    <x v="2"/>
    <x v="7"/>
    <n v="73"/>
    <n v="2.0099999999999998"/>
    <n v="20"/>
    <n v="0.5"/>
    <n v="1460"/>
    <n v="2934.6"/>
    <n v="2200.9499999999998"/>
    <n v="2164.4499999999998"/>
    <x v="0"/>
    <n v="733.65000000000009"/>
    <n v="0.25000000000000006"/>
    <n v="14.95"/>
    <n v="0.05"/>
    <n v="2070.4299999999994"/>
    <x v="0"/>
    <x v="0"/>
  </r>
  <r>
    <n v="2693"/>
    <s v="Agatha"/>
    <s v="Silva"/>
    <s v="Miss"/>
    <s v="F"/>
    <n v="30"/>
    <s v="Lambeth Square"/>
    <s v="Morden"/>
    <x v="3"/>
    <x v="31"/>
    <x v="0"/>
    <x v="5"/>
    <n v="27"/>
    <n v="1.89"/>
    <n v="18"/>
    <n v="0.5"/>
    <n v="486"/>
    <n v="918.54"/>
    <n v="688.90499999999997"/>
    <n v="675.40499999999997"/>
    <x v="72"/>
    <n v="229.63499999999999"/>
    <n v="0.25"/>
    <n v="14.95"/>
    <n v="0.03"/>
    <n v="669.64435000000003"/>
    <x v="1"/>
    <x v="1"/>
  </r>
  <r>
    <n v="2699"/>
    <s v="Allison"/>
    <s v="Carter"/>
    <s v="Ms"/>
    <s v="F"/>
    <n v="60"/>
    <s v="Lambs Mews"/>
    <s v="Sowerby Bridge"/>
    <x v="3"/>
    <x v="552"/>
    <x v="0"/>
    <x v="3"/>
    <n v="72"/>
    <n v="1.89"/>
    <n v="18"/>
    <n v="0.5"/>
    <n v="1296"/>
    <n v="2449.44"/>
    <n v="1837.08"/>
    <n v="1801.08"/>
    <x v="91"/>
    <n v="612.36000000000013"/>
    <n v="0.25000000000000006"/>
    <n v="14.95"/>
    <n v="0.05"/>
    <n v="1725.2284999999999"/>
    <x v="1"/>
    <x v="1"/>
  </r>
  <r>
    <n v="2707"/>
    <s v="Elton"/>
    <s v="Graham"/>
    <s v="Mr"/>
    <s v="M"/>
    <n v="90"/>
    <s v="Lancaster Drive"/>
    <s v="Saltash"/>
    <x v="3"/>
    <x v="553"/>
    <x v="1"/>
    <x v="5"/>
    <n v="37"/>
    <n v="2.0099999999999998"/>
    <n v="20"/>
    <n v="0.5"/>
    <n v="740"/>
    <n v="1487.3999999999999"/>
    <n v="1115.55"/>
    <n v="1097.05"/>
    <x v="12"/>
    <n v="371.84999999999991"/>
    <n v="0.24999999999999997"/>
    <n v="14.95"/>
    <n v="0.03"/>
    <n v="1078.6399999999999"/>
    <x v="0"/>
    <x v="0"/>
  </r>
  <r>
    <n v="2712"/>
    <s v="Ka"/>
    <s v="Hilliard"/>
    <s v="Mrs"/>
    <s v="F"/>
    <n v="60"/>
    <s v="Landons Close"/>
    <s v="Ulverston"/>
    <x v="3"/>
    <x v="247"/>
    <x v="1"/>
    <x v="8"/>
    <n v="57"/>
    <n v="2.0099999999999998"/>
    <n v="20"/>
    <n v="0.5"/>
    <n v="1140"/>
    <n v="2291.3999999999996"/>
    <n v="1718.5499999999997"/>
    <n v="1690.0499999999997"/>
    <x v="68"/>
    <n v="572.84999999999991"/>
    <n v="0.25"/>
    <n v="14.95"/>
    <n v="0.05"/>
    <n v="1619.7499999999998"/>
    <x v="0"/>
    <x v="0"/>
  </r>
  <r>
    <n v="2716"/>
    <s v="Bennett"/>
    <s v="Vincent"/>
    <s v="Mr"/>
    <s v="M"/>
    <n v="30"/>
    <s v="Langdale Road"/>
    <s v="Beaumaris"/>
    <x v="62"/>
    <x v="25"/>
    <x v="1"/>
    <x v="10"/>
    <n v="62"/>
    <n v="1.89"/>
    <n v="18"/>
    <n v="0.5"/>
    <n v="1116"/>
    <n v="2109.2399999999998"/>
    <n v="1581.9299999999998"/>
    <n v="1550.9299999999998"/>
    <x v="35"/>
    <n v="527.30999999999995"/>
    <n v="0.25"/>
    <n v="14.95"/>
    <n v="0.05"/>
    <n v="1487.5859999999998"/>
    <x v="1"/>
    <x v="1"/>
  </r>
  <r>
    <n v="2718"/>
    <s v="Karen"/>
    <s v="Ortega"/>
    <s v="Miss"/>
    <s v="F"/>
    <n v="30"/>
    <s v="Langdon Road"/>
    <s v="Wantage"/>
    <x v="3"/>
    <x v="258"/>
    <x v="1"/>
    <x v="1"/>
    <n v="7"/>
    <n v="3.49"/>
    <n v="20"/>
    <n v="0.5"/>
    <n v="140"/>
    <n v="488.6"/>
    <n v="366.45000000000005"/>
    <n v="362.95000000000005"/>
    <x v="71"/>
    <n v="122.14999999999998"/>
    <n v="0.24999999999999994"/>
    <n v="14.95"/>
    <n v="0"/>
    <n v="377.90000000000003"/>
    <x v="2"/>
    <x v="2"/>
  </r>
  <r>
    <n v="2720"/>
    <s v="Alia"/>
    <s v="Barton"/>
    <s v="Mrs"/>
    <s v="F"/>
    <n v="60"/>
    <s v="Langhedge Lane"/>
    <s v="Roslin"/>
    <x v="3"/>
    <x v="554"/>
    <x v="0"/>
    <x v="5"/>
    <n v="9"/>
    <n v="2.0099999999999998"/>
    <n v="20"/>
    <n v="0.5"/>
    <n v="180"/>
    <n v="361.79999999999995"/>
    <n v="271.34999999999997"/>
    <n v="266.84999999999997"/>
    <x v="50"/>
    <n v="90.449999999999989"/>
    <n v="0.25"/>
    <n v="14.95"/>
    <n v="0"/>
    <n v="281.79999999999995"/>
    <x v="0"/>
    <x v="0"/>
  </r>
  <r>
    <n v="2721"/>
    <s v="Jerald"/>
    <s v="Roth"/>
    <s v="Mr"/>
    <s v="M"/>
    <n v="90"/>
    <s v="Langley"/>
    <s v="Wigston"/>
    <x v="3"/>
    <x v="361"/>
    <x v="0"/>
    <x v="7"/>
    <n v="56"/>
    <n v="2.0099999999999998"/>
    <n v="20"/>
    <n v="0.5"/>
    <n v="1120"/>
    <n v="2251.1999999999998"/>
    <n v="1688.3999999999999"/>
    <n v="1660.3999999999999"/>
    <x v="15"/>
    <n v="562.79999999999995"/>
    <n v="0.25"/>
    <n v="14.95"/>
    <n v="0.05"/>
    <n v="1591.5824999999998"/>
    <x v="0"/>
    <x v="0"/>
  </r>
  <r>
    <n v="2735"/>
    <s v="Clarita"/>
    <s v="Fitzgerald"/>
    <s v="Ms"/>
    <s v="F"/>
    <n v="60"/>
    <s v="Larkfield Villas"/>
    <s v="Torrington"/>
    <x v="3"/>
    <x v="507"/>
    <x v="2"/>
    <x v="1"/>
    <n v="43"/>
    <n v="1.89"/>
    <n v="18"/>
    <n v="0.5"/>
    <n v="774"/>
    <n v="1462.86"/>
    <n v="1097.145"/>
    <n v="1075.645"/>
    <x v="28"/>
    <n v="365.71499999999992"/>
    <n v="0.24999999999999997"/>
    <n v="14.95"/>
    <n v="0.03"/>
    <n v="1057.87715"/>
    <x v="1"/>
    <x v="1"/>
  </r>
  <r>
    <n v="2738"/>
    <s v="Pierre"/>
    <s v="Carney"/>
    <s v="Mr"/>
    <s v="M"/>
    <n v="90"/>
    <s v="Latchmere Gardensove"/>
    <s v="Crook"/>
    <x v="11"/>
    <x v="250"/>
    <x v="0"/>
    <x v="9"/>
    <n v="73"/>
    <n v="2.0099999999999998"/>
    <n v="20"/>
    <n v="0.5"/>
    <n v="1460"/>
    <n v="2934.6"/>
    <n v="2200.9499999999998"/>
    <n v="2164.4499999999998"/>
    <x v="0"/>
    <n v="733.65000000000009"/>
    <n v="0.25000000000000006"/>
    <n v="14.95"/>
    <n v="0.05"/>
    <n v="2070.4299999999994"/>
    <x v="0"/>
    <x v="0"/>
  </r>
  <r>
    <n v="2739"/>
    <s v="Guillermo"/>
    <s v="Evans"/>
    <s v="Mr"/>
    <s v="M"/>
    <n v="60"/>
    <s v="Latchmere Gardensove"/>
    <s v="Llangollen"/>
    <x v="8"/>
    <x v="555"/>
    <x v="1"/>
    <x v="2"/>
    <n v="47"/>
    <n v="3.49"/>
    <n v="20"/>
    <n v="0.5"/>
    <n v="940"/>
    <n v="3280.6000000000004"/>
    <n v="2460.4500000000003"/>
    <n v="2436.9500000000003"/>
    <x v="23"/>
    <n v="820.15000000000009"/>
    <n v="0.25"/>
    <n v="14.95"/>
    <n v="0.03"/>
    <n v="2378.3429999999998"/>
    <x v="2"/>
    <x v="2"/>
  </r>
  <r>
    <n v="2744"/>
    <s v="Shayne"/>
    <s v="Kirby"/>
    <s v="Mrs"/>
    <s v="F"/>
    <n v="30"/>
    <s v="Laurel Garoadens"/>
    <s v="Huddersfield"/>
    <x v="1"/>
    <x v="556"/>
    <x v="2"/>
    <x v="9"/>
    <n v="5"/>
    <n v="1.89"/>
    <n v="18"/>
    <n v="0.5"/>
    <n v="90"/>
    <n v="170.1"/>
    <n v="127.57499999999999"/>
    <n v="125.07499999999999"/>
    <x v="3"/>
    <n v="42.525000000000006"/>
    <n v="0.25000000000000006"/>
    <n v="14.95"/>
    <n v="0"/>
    <n v="140.02499999999998"/>
    <x v="1"/>
    <x v="1"/>
  </r>
  <r>
    <n v="2745"/>
    <s v="Desmond"/>
    <s v="Marcum"/>
    <s v="Mr"/>
    <s v="M"/>
    <n v="90"/>
    <s v="Laurel Gardensove"/>
    <s v="Hayle"/>
    <x v="1"/>
    <x v="557"/>
    <x v="0"/>
    <x v="11"/>
    <n v="49"/>
    <n v="3.49"/>
    <n v="20"/>
    <n v="0.5"/>
    <n v="980"/>
    <n v="3420.2000000000003"/>
    <n v="2565.15"/>
    <n v="2540.65"/>
    <x v="5"/>
    <n v="855.05000000000018"/>
    <n v="0.25000000000000006"/>
    <n v="14.95"/>
    <n v="0.03"/>
    <n v="2478.9319999999998"/>
    <x v="2"/>
    <x v="2"/>
  </r>
  <r>
    <n v="2752"/>
    <s v="Porter"/>
    <s v="Alvarado"/>
    <s v="Mr"/>
    <s v="M"/>
    <n v="90"/>
    <s v="Lavender Garoadens"/>
    <s v="Alloa"/>
    <x v="53"/>
    <x v="117"/>
    <x v="0"/>
    <x v="1"/>
    <n v="40"/>
    <n v="1.89"/>
    <n v="18"/>
    <n v="0.5"/>
    <n v="720"/>
    <n v="1360.8"/>
    <n v="1020.5999999999999"/>
    <n v="1000.5999999999999"/>
    <x v="60"/>
    <n v="340.20000000000005"/>
    <n v="0.25000000000000006"/>
    <n v="14.95"/>
    <n v="0.03"/>
    <n v="985.08349999999996"/>
    <x v="1"/>
    <x v="1"/>
  </r>
  <r>
    <n v="2761"/>
    <s v="Mika"/>
    <s v="Mccauley"/>
    <s v="Mrs"/>
    <s v="F"/>
    <n v="60"/>
    <s v="Lawn"/>
    <s v="Romsey"/>
    <x v="3"/>
    <x v="558"/>
    <x v="0"/>
    <x v="11"/>
    <n v="32"/>
    <n v="2.0099999999999998"/>
    <n v="20"/>
    <n v="0.5"/>
    <n v="640"/>
    <n v="1286.3999999999999"/>
    <n v="964.8"/>
    <n v="948.8"/>
    <x v="21"/>
    <n v="321.59999999999991"/>
    <n v="0.24999999999999994"/>
    <n v="14.95"/>
    <n v="0.03"/>
    <n v="934.83749999999998"/>
    <x v="0"/>
    <x v="0"/>
  </r>
  <r>
    <n v="2764"/>
    <s v="Marta"/>
    <s v="Olson"/>
    <s v="Miss"/>
    <s v="F"/>
    <n v="90"/>
    <s v="Lawrie Gardensove"/>
    <s v="Rossendale"/>
    <x v="3"/>
    <x v="123"/>
    <x v="2"/>
    <x v="11"/>
    <n v="93"/>
    <n v="1.89"/>
    <n v="18"/>
    <n v="0.5"/>
    <n v="1674"/>
    <n v="3163.8599999999997"/>
    <n v="2372.8949999999995"/>
    <n v="2326.3949999999995"/>
    <x v="89"/>
    <n v="790.96500000000015"/>
    <n v="0.25000000000000006"/>
    <n v="14.95"/>
    <n v="0.05"/>
    <n v="2224.2777499999993"/>
    <x v="1"/>
    <x v="1"/>
  </r>
  <r>
    <n v="2765"/>
    <s v="Esther"/>
    <s v="Lewis"/>
    <s v="Ms"/>
    <s v="F"/>
    <n v="90"/>
    <s v="Lea Valley"/>
    <s v="Kilbirnie"/>
    <x v="14"/>
    <x v="461"/>
    <x v="2"/>
    <x v="7"/>
    <n v="87"/>
    <n v="2.0099999999999998"/>
    <n v="20"/>
    <n v="0.5"/>
    <n v="1740"/>
    <n v="3497.3999999999996"/>
    <n v="2623.0499999999997"/>
    <n v="2579.5499999999997"/>
    <x v="27"/>
    <n v="874.34999999999991"/>
    <n v="0.25"/>
    <n v="14.95"/>
    <n v="0.05"/>
    <n v="2464.7749999999996"/>
    <x v="0"/>
    <x v="0"/>
  </r>
  <r>
    <n v="2769"/>
    <s v="Dominic"/>
    <s v="Serrano"/>
    <s v="Mr"/>
    <s v="M"/>
    <n v="60"/>
    <s v="Leadenhall Street"/>
    <s v="Colyton"/>
    <x v="13"/>
    <x v="559"/>
    <x v="0"/>
    <x v="11"/>
    <n v="48"/>
    <n v="1.89"/>
    <n v="18"/>
    <n v="0.5"/>
    <n v="864"/>
    <n v="1632.9599999999998"/>
    <n v="1224.7199999999998"/>
    <n v="1200.7199999999998"/>
    <x v="62"/>
    <n v="408.24"/>
    <n v="0.25000000000000006"/>
    <n v="14.95"/>
    <n v="0.03"/>
    <n v="1179.1998999999998"/>
    <x v="1"/>
    <x v="1"/>
  </r>
  <r>
    <n v="2770"/>
    <s v="Alberto"/>
    <s v="Johnston"/>
    <s v="Dr"/>
    <s v="M"/>
    <n v="90"/>
    <s v="Leading Street"/>
    <s v="Fort Augustus"/>
    <x v="10"/>
    <x v="186"/>
    <x v="1"/>
    <x v="2"/>
    <n v="75"/>
    <n v="3.49"/>
    <n v="20"/>
    <n v="0.5"/>
    <n v="1500"/>
    <n v="5235"/>
    <n v="3926.25"/>
    <n v="3888.75"/>
    <x v="10"/>
    <n v="1308.75"/>
    <n v="0.25"/>
    <n v="14.95"/>
    <n v="0.05"/>
    <n v="3708.5149999999999"/>
    <x v="2"/>
    <x v="2"/>
  </r>
  <r>
    <n v="2783"/>
    <s v="Christopher"/>
    <s v="Douglas"/>
    <s v="Mr"/>
    <s v="M"/>
    <n v="30"/>
    <s v="Leeside Road"/>
    <s v="South Brent"/>
    <x v="3"/>
    <x v="560"/>
    <x v="1"/>
    <x v="5"/>
    <n v="80"/>
    <n v="1.89"/>
    <n v="18"/>
    <n v="0.5"/>
    <n v="1440"/>
    <n v="2721.6"/>
    <n v="2041.1999999999998"/>
    <n v="2001.1999999999998"/>
    <x v="22"/>
    <n v="680.40000000000009"/>
    <n v="0.25000000000000006"/>
    <n v="14.95"/>
    <n v="0.05"/>
    <n v="1915.3424999999997"/>
    <x v="1"/>
    <x v="1"/>
  </r>
  <r>
    <n v="2786"/>
    <s v="Bette"/>
    <s v="Billings"/>
    <s v="Ms"/>
    <s v="F"/>
    <n v="90"/>
    <s v="Legge Street"/>
    <s v="Taunton"/>
    <x v="3"/>
    <x v="561"/>
    <x v="2"/>
    <x v="10"/>
    <n v="56"/>
    <n v="2.0099999999999998"/>
    <n v="20"/>
    <n v="0.5"/>
    <n v="1120"/>
    <n v="2251.1999999999998"/>
    <n v="1688.3999999999999"/>
    <n v="1660.3999999999999"/>
    <x v="15"/>
    <n v="562.79999999999995"/>
    <n v="0.25"/>
    <n v="14.95"/>
    <n v="0.05"/>
    <n v="1591.5824999999998"/>
    <x v="0"/>
    <x v="0"/>
  </r>
  <r>
    <n v="2790"/>
    <s v="Wilbur"/>
    <s v="Hester"/>
    <s v="Mr"/>
    <s v="M"/>
    <n v="90"/>
    <s v="Leigham Lane"/>
    <s v="Hinckley"/>
    <x v="1"/>
    <x v="562"/>
    <x v="2"/>
    <x v="7"/>
    <n v="31"/>
    <n v="2.0099999999999998"/>
    <n v="20"/>
    <n v="0.5"/>
    <n v="620"/>
    <n v="1246.1999999999998"/>
    <n v="934.64999999999986"/>
    <n v="919.14999999999986"/>
    <x v="43"/>
    <n v="311.54999999999995"/>
    <n v="0.25"/>
    <n v="14.95"/>
    <n v="0.03"/>
    <n v="906.07699999999988"/>
    <x v="0"/>
    <x v="0"/>
  </r>
  <r>
    <n v="2791"/>
    <s v="Willie"/>
    <s v="Waller"/>
    <s v="Mr"/>
    <s v="M"/>
    <n v="90"/>
    <s v="Leith Close"/>
    <s v="North Berwick"/>
    <x v="3"/>
    <x v="563"/>
    <x v="0"/>
    <x v="0"/>
    <n v="97"/>
    <n v="3.49"/>
    <n v="20"/>
    <n v="0.5"/>
    <n v="1940"/>
    <n v="6770.6"/>
    <n v="5077.9500000000007"/>
    <n v="5029.4500000000007"/>
    <x v="30"/>
    <n v="1692.6499999999996"/>
    <n v="0.24999999999999994"/>
    <n v="14.95"/>
    <n v="0.05"/>
    <n v="4792.18"/>
    <x v="2"/>
    <x v="2"/>
  </r>
  <r>
    <n v="2792"/>
    <s v="Pia"/>
    <s v="Aldridge"/>
    <s v="Ms"/>
    <s v="F"/>
    <n v="60"/>
    <s v="Lemon Valley"/>
    <s v="Llanfairfechan"/>
    <x v="8"/>
    <x v="564"/>
    <x v="1"/>
    <x v="4"/>
    <n v="79"/>
    <n v="1.89"/>
    <n v="18"/>
    <n v="0.5"/>
    <n v="1422"/>
    <n v="2687.58"/>
    <n v="2015.6849999999999"/>
    <n v="1976.1849999999999"/>
    <x v="2"/>
    <n v="671.89499999999998"/>
    <n v="0.25"/>
    <n v="14.95"/>
    <n v="0.05"/>
    <n v="1891.5782499999998"/>
    <x v="1"/>
    <x v="1"/>
  </r>
  <r>
    <n v="2793"/>
    <s v="Brittanie"/>
    <s v="Mack"/>
    <s v="Miss"/>
    <s v="F"/>
    <n v="90"/>
    <s v="Lemon Valley"/>
    <s v="Totland Bay"/>
    <x v="3"/>
    <x v="565"/>
    <x v="2"/>
    <x v="2"/>
    <n v="63"/>
    <n v="3.49"/>
    <n v="20"/>
    <n v="0.5"/>
    <n v="1260"/>
    <n v="4397.4000000000005"/>
    <n v="3298.05"/>
    <n v="3266.55"/>
    <x v="16"/>
    <n v="1099.3500000000004"/>
    <n v="0.25000000000000006"/>
    <n v="14.95"/>
    <n v="0.05"/>
    <n v="3117.4249999999997"/>
    <x v="2"/>
    <x v="2"/>
  </r>
  <r>
    <n v="2795"/>
    <s v="Jamaal"/>
    <s v="Murray"/>
    <s v="Mr"/>
    <s v="M"/>
    <n v="90"/>
    <s v="Lenthorp Road"/>
    <s v="Choppington"/>
    <x v="39"/>
    <x v="162"/>
    <x v="1"/>
    <x v="4"/>
    <n v="59"/>
    <n v="1.89"/>
    <n v="18"/>
    <n v="0.5"/>
    <n v="1062"/>
    <n v="2007.1799999999998"/>
    <n v="1505.3849999999998"/>
    <n v="1475.8849999999998"/>
    <x v="95"/>
    <n v="501.79500000000007"/>
    <n v="0.25000000000000006"/>
    <n v="14.95"/>
    <n v="0.05"/>
    <n v="1416.2932499999997"/>
    <x v="1"/>
    <x v="1"/>
  </r>
  <r>
    <n v="2796"/>
    <s v="Jarvis"/>
    <s v="Forbes"/>
    <s v="Mr"/>
    <s v="M"/>
    <n v="30"/>
    <s v="Leo Street"/>
    <s v="Keswick"/>
    <x v="14"/>
    <x v="78"/>
    <x v="0"/>
    <x v="0"/>
    <n v="44"/>
    <n v="3.49"/>
    <n v="20"/>
    <n v="0.5"/>
    <n v="880"/>
    <n v="3071.2000000000003"/>
    <n v="2303.4"/>
    <n v="2281.4"/>
    <x v="74"/>
    <n v="767.80000000000018"/>
    <n v="0.25000000000000006"/>
    <n v="14.95"/>
    <n v="0.03"/>
    <n v="2227.4594999999999"/>
    <x v="2"/>
    <x v="2"/>
  </r>
  <r>
    <n v="2797"/>
    <s v="Ramon"/>
    <s v="Cabrera"/>
    <s v="Mr"/>
    <s v="M"/>
    <n v="60"/>
    <s v="Leopold Street"/>
    <s v="High Wycombe"/>
    <x v="1"/>
    <x v="328"/>
    <x v="1"/>
    <x v="0"/>
    <n v="78"/>
    <n v="3.49"/>
    <n v="20"/>
    <n v="0.5"/>
    <n v="1560"/>
    <n v="5444.4000000000005"/>
    <n v="4083.3"/>
    <n v="4044.3"/>
    <x v="96"/>
    <n v="1361.1000000000004"/>
    <n v="0.25000000000000006"/>
    <n v="14.95"/>
    <n v="0.05"/>
    <n v="3856.2874999999999"/>
    <x v="2"/>
    <x v="2"/>
  </r>
  <r>
    <n v="2804"/>
    <s v="Renita"/>
    <s v="Cash"/>
    <s v="Mrs"/>
    <s v="F"/>
    <n v="30"/>
    <s v="Leverson Street"/>
    <s v="Rainham"/>
    <x v="3"/>
    <x v="490"/>
    <x v="2"/>
    <x v="8"/>
    <n v="27"/>
    <n v="3.49"/>
    <n v="20"/>
    <n v="0.5"/>
    <n v="540"/>
    <n v="1884.6000000000001"/>
    <n v="1413.45"/>
    <n v="1399.95"/>
    <x v="72"/>
    <n v="471.15000000000009"/>
    <n v="0.25000000000000006"/>
    <n v="14.95"/>
    <n v="0.03"/>
    <n v="1372.453"/>
    <x v="2"/>
    <x v="2"/>
  </r>
  <r>
    <n v="2806"/>
    <s v="Kari"/>
    <s v="Greer"/>
    <s v="Mrs"/>
    <s v="F"/>
    <n v="60"/>
    <s v="Lewis Close"/>
    <s v="Crickhowell"/>
    <x v="11"/>
    <x v="546"/>
    <x v="2"/>
    <x v="2"/>
    <n v="5"/>
    <n v="1.89"/>
    <n v="18"/>
    <n v="0.5"/>
    <n v="90"/>
    <n v="170.1"/>
    <n v="127.57499999999999"/>
    <n v="125.07499999999999"/>
    <x v="3"/>
    <n v="42.525000000000006"/>
    <n v="0.25000000000000006"/>
    <n v="14.95"/>
    <n v="0"/>
    <n v="140.02499999999998"/>
    <x v="1"/>
    <x v="1"/>
  </r>
  <r>
    <n v="2807"/>
    <s v="Dario"/>
    <s v="Olsen"/>
    <s v="Mr"/>
    <s v="M"/>
    <n v="30"/>
    <s v="Lewis Street"/>
    <s v="Olney"/>
    <x v="3"/>
    <x v="566"/>
    <x v="2"/>
    <x v="5"/>
    <n v="90"/>
    <n v="3.49"/>
    <n v="20"/>
    <n v="0.5"/>
    <n v="1800"/>
    <n v="6282"/>
    <n v="4711.5"/>
    <n v="4666.5"/>
    <x v="93"/>
    <n v="1570.5"/>
    <n v="0.25"/>
    <n v="14.95"/>
    <n v="0.05"/>
    <n v="4447.3774999999996"/>
    <x v="2"/>
    <x v="2"/>
  </r>
  <r>
    <n v="2809"/>
    <s v="Landon"/>
    <s v="Gates"/>
    <s v="Mr"/>
    <s v="M"/>
    <n v="60"/>
    <s v="Lewisham Union"/>
    <s v="Llandudno Junction"/>
    <x v="8"/>
    <x v="201"/>
    <x v="0"/>
    <x v="5"/>
    <n v="49"/>
    <n v="1.89"/>
    <n v="18"/>
    <n v="0.5"/>
    <n v="882"/>
    <n v="1666.98"/>
    <n v="1250.2350000000001"/>
    <n v="1225.7350000000001"/>
    <x v="5"/>
    <n v="416.74499999999989"/>
    <n v="0.24999999999999994"/>
    <n v="14.95"/>
    <n v="0.03"/>
    <n v="1203.4644500000002"/>
    <x v="1"/>
    <x v="1"/>
  </r>
  <r>
    <n v="2812"/>
    <s v="Johnathon"/>
    <s v="Rosenberg"/>
    <s v="Mr"/>
    <s v="M"/>
    <n v="60"/>
    <s v="Leylang Road"/>
    <s v="Balerno"/>
    <x v="0"/>
    <x v="567"/>
    <x v="0"/>
    <x v="9"/>
    <n v="89"/>
    <n v="1.89"/>
    <n v="18"/>
    <n v="0.5"/>
    <n v="1602"/>
    <n v="3027.7799999999997"/>
    <n v="2270.835"/>
    <n v="2226.335"/>
    <x v="101"/>
    <n v="756.94499999999971"/>
    <n v="0.24999999999999992"/>
    <n v="14.95"/>
    <n v="0.05"/>
    <n v="2129.22075"/>
    <x v="1"/>
    <x v="1"/>
  </r>
  <r>
    <n v="2813"/>
    <s v="Lindsay"/>
    <s v="Bergeron"/>
    <s v="Mr"/>
    <s v="M"/>
    <n v="60"/>
    <s v="Leysfield Road"/>
    <s v="Littleborough"/>
    <x v="8"/>
    <x v="404"/>
    <x v="1"/>
    <x v="1"/>
    <n v="66"/>
    <n v="1.89"/>
    <n v="18"/>
    <n v="0.5"/>
    <n v="1188"/>
    <n v="2245.3199999999997"/>
    <n v="1683.9899999999998"/>
    <n v="1650.9899999999998"/>
    <x v="7"/>
    <n v="561.32999999999993"/>
    <n v="0.25"/>
    <n v="14.95"/>
    <n v="0.05"/>
    <n v="1582.6429999999998"/>
    <x v="1"/>
    <x v="1"/>
  </r>
  <r>
    <n v="2816"/>
    <s v="Shirley"/>
    <s v="Dunn"/>
    <s v="Mr"/>
    <s v="M"/>
    <n v="90"/>
    <s v="Liddon Road"/>
    <s v="Chigwell"/>
    <x v="39"/>
    <x v="568"/>
    <x v="2"/>
    <x v="3"/>
    <n v="10"/>
    <n v="2.0099999999999998"/>
    <n v="20"/>
    <n v="0.5"/>
    <n v="200"/>
    <n v="401.99999999999994"/>
    <n v="301.49999999999994"/>
    <n v="296.49999999999994"/>
    <x v="83"/>
    <n v="100.5"/>
    <n v="0.25000000000000006"/>
    <n v="14.95"/>
    <n v="0"/>
    <n v="311.44999999999993"/>
    <x v="0"/>
    <x v="0"/>
  </r>
  <r>
    <n v="2818"/>
    <s v="Karren"/>
    <s v="Benton"/>
    <s v="Dr"/>
    <s v="F"/>
    <n v="60"/>
    <s v="Lidiaroad Road"/>
    <s v="Welwyn"/>
    <x v="3"/>
    <x v="367"/>
    <x v="2"/>
    <x v="7"/>
    <n v="85"/>
    <n v="1.89"/>
    <n v="18"/>
    <n v="0.5"/>
    <n v="1530"/>
    <n v="2891.7"/>
    <n v="2168.7749999999996"/>
    <n v="2126.2749999999996"/>
    <x v="8"/>
    <n v="722.92500000000018"/>
    <n v="0.25000000000000006"/>
    <n v="14.95"/>
    <n v="0.05"/>
    <n v="2034.1637499999995"/>
    <x v="1"/>
    <x v="1"/>
  </r>
  <r>
    <n v="2822"/>
    <s v="Verda"/>
    <s v="Robinson"/>
    <s v="Miss"/>
    <s v="F"/>
    <n v="60"/>
    <s v="Lillian Road"/>
    <s v="Macclesfield"/>
    <x v="3"/>
    <x v="569"/>
    <x v="2"/>
    <x v="11"/>
    <n v="59"/>
    <n v="3.49"/>
    <n v="20"/>
    <n v="0.5"/>
    <n v="1180"/>
    <n v="4118.2"/>
    <n v="3088.6499999999996"/>
    <n v="3059.1499999999996"/>
    <x v="95"/>
    <n v="1029.5500000000002"/>
    <n v="0.25000000000000006"/>
    <n v="14.95"/>
    <n v="0.05"/>
    <n v="2920.3949999999995"/>
    <x v="2"/>
    <x v="2"/>
  </r>
  <r>
    <n v="2833"/>
    <s v="Cedric"/>
    <s v="Darling"/>
    <s v="Mr"/>
    <s v="M"/>
    <n v="60"/>
    <s v="Lindfield Street"/>
    <s v="Lifton"/>
    <x v="8"/>
    <x v="570"/>
    <x v="1"/>
    <x v="6"/>
    <n v="72"/>
    <n v="3.49"/>
    <n v="20"/>
    <n v="0.5"/>
    <n v="1440"/>
    <n v="5025.6000000000004"/>
    <n v="3769.2000000000003"/>
    <n v="3733.2000000000003"/>
    <x v="91"/>
    <n v="1256.4000000000001"/>
    <n v="0.25"/>
    <n v="14.95"/>
    <n v="0.05"/>
    <n v="3560.7424999999998"/>
    <x v="2"/>
    <x v="2"/>
  </r>
  <r>
    <n v="2838"/>
    <s v="Jewel"/>
    <s v="Carver"/>
    <s v="Mr"/>
    <s v="M"/>
    <n v="30"/>
    <s v="Lingfield Crescent"/>
    <s v="Loughborough"/>
    <x v="3"/>
    <x v="134"/>
    <x v="0"/>
    <x v="0"/>
    <n v="40"/>
    <n v="1.89"/>
    <n v="18"/>
    <n v="0.5"/>
    <n v="720"/>
    <n v="1360.8"/>
    <n v="1020.5999999999999"/>
    <n v="1000.5999999999999"/>
    <x v="60"/>
    <n v="340.20000000000005"/>
    <n v="0.25000000000000006"/>
    <n v="14.95"/>
    <n v="0.03"/>
    <n v="985.08349999999996"/>
    <x v="1"/>
    <x v="1"/>
  </r>
  <r>
    <n v="2840"/>
    <s v="Lue"/>
    <s v="West"/>
    <s v="Mrs"/>
    <s v="F"/>
    <n v="90"/>
    <s v="Link Road"/>
    <s v="Warwickshire"/>
    <x v="3"/>
    <x v="571"/>
    <x v="0"/>
    <x v="7"/>
    <n v="85"/>
    <n v="1.89"/>
    <n v="18"/>
    <n v="0.5"/>
    <n v="1530"/>
    <n v="2891.7"/>
    <n v="2168.7749999999996"/>
    <n v="2126.2749999999996"/>
    <x v="8"/>
    <n v="722.92500000000018"/>
    <n v="0.25000000000000006"/>
    <n v="14.95"/>
    <n v="0.05"/>
    <n v="2034.1637499999995"/>
    <x v="1"/>
    <x v="1"/>
  </r>
  <r>
    <n v="2842"/>
    <s v="Leif"/>
    <s v="Watkins"/>
    <s v="Mr"/>
    <s v="M"/>
    <n v="90"/>
    <s v="Links Yaroad"/>
    <s v="Jersey"/>
    <x v="14"/>
    <x v="572"/>
    <x v="2"/>
    <x v="2"/>
    <n v="31"/>
    <n v="2.0099999999999998"/>
    <n v="20"/>
    <n v="0.5"/>
    <n v="620"/>
    <n v="1246.1999999999998"/>
    <n v="934.64999999999986"/>
    <n v="919.14999999999986"/>
    <x v="43"/>
    <n v="311.54999999999995"/>
    <n v="0.25"/>
    <n v="14.95"/>
    <n v="0.03"/>
    <n v="906.07699999999988"/>
    <x v="0"/>
    <x v="0"/>
  </r>
  <r>
    <n v="2850"/>
    <s v="Porfirio"/>
    <s v="Beatty"/>
    <s v="Mr"/>
    <s v="M"/>
    <n v="60"/>
    <s v="Lisle Street"/>
    <s v="Chulmleigh"/>
    <x v="13"/>
    <x v="573"/>
    <x v="0"/>
    <x v="3"/>
    <n v="84"/>
    <n v="1.89"/>
    <n v="18"/>
    <n v="0.5"/>
    <n v="1512"/>
    <n v="2857.68"/>
    <n v="2143.2599999999998"/>
    <n v="2101.2599999999998"/>
    <x v="31"/>
    <n v="714.42000000000007"/>
    <n v="0.25000000000000006"/>
    <n v="14.95"/>
    <n v="0.05"/>
    <n v="2010.3994999999995"/>
    <x v="1"/>
    <x v="1"/>
  </r>
  <r>
    <n v="2851"/>
    <s v="Benton"/>
    <s v="Hill"/>
    <s v="Mr"/>
    <s v="M"/>
    <n v="60"/>
    <s v="Lismore Road"/>
    <s v="Dalbeattie"/>
    <x v="7"/>
    <x v="253"/>
    <x v="2"/>
    <x v="8"/>
    <n v="53"/>
    <n v="1.89"/>
    <n v="18"/>
    <n v="0.5"/>
    <n v="954"/>
    <n v="1803.06"/>
    <n v="1352.2950000000001"/>
    <n v="1325.7950000000001"/>
    <x v="51"/>
    <n v="450.76499999999987"/>
    <n v="0.24999999999999994"/>
    <n v="14.95"/>
    <n v="0.05"/>
    <n v="1273.70775"/>
    <x v="1"/>
    <x v="1"/>
  </r>
  <r>
    <n v="2858"/>
    <s v="Bruce"/>
    <s v="Nixon"/>
    <s v="Mr"/>
    <s v="M"/>
    <n v="30"/>
    <s v="Little Clarence"/>
    <s v="Northampton"/>
    <x v="3"/>
    <x v="549"/>
    <x v="0"/>
    <x v="10"/>
    <n v="98"/>
    <n v="3.49"/>
    <n v="20"/>
    <n v="0.5"/>
    <n v="1960"/>
    <n v="6840.4000000000005"/>
    <n v="5130.3"/>
    <n v="5081.3"/>
    <x v="102"/>
    <n v="1710.1000000000004"/>
    <n v="0.25000000000000006"/>
    <n v="14.95"/>
    <n v="0.05"/>
    <n v="4841.4375"/>
    <x v="2"/>
    <x v="2"/>
  </r>
  <r>
    <n v="2860"/>
    <s v="Daniel"/>
    <s v="Sanders"/>
    <s v="Mr"/>
    <s v="M"/>
    <n v="90"/>
    <s v="Little Coram"/>
    <s v="Stevenage"/>
    <x v="3"/>
    <x v="198"/>
    <x v="0"/>
    <x v="7"/>
    <n v="31"/>
    <n v="1.89"/>
    <n v="18"/>
    <n v="0.5"/>
    <n v="558"/>
    <n v="1054.6199999999999"/>
    <n v="790.96499999999992"/>
    <n v="775.46499999999992"/>
    <x v="43"/>
    <n v="263.65499999999997"/>
    <n v="0.25"/>
    <n v="14.95"/>
    <n v="0.03"/>
    <n v="766.70254999999997"/>
    <x v="1"/>
    <x v="1"/>
  </r>
  <r>
    <n v="2866"/>
    <s v="Nancie"/>
    <s v="Knapp"/>
    <s v="Miss"/>
    <s v="F"/>
    <n v="30"/>
    <s v="Little Lant"/>
    <s v="Gloucestershire"/>
    <x v="10"/>
    <x v="574"/>
    <x v="2"/>
    <x v="8"/>
    <n v="16"/>
    <n v="1.89"/>
    <n v="18"/>
    <n v="0.5"/>
    <n v="288"/>
    <n v="544.31999999999994"/>
    <n v="408.23999999999995"/>
    <n v="400.23999999999995"/>
    <x v="4"/>
    <n v="136.07999999999998"/>
    <n v="0.25"/>
    <n v="14.95"/>
    <n v="0"/>
    <n v="415.18999999999994"/>
    <x v="1"/>
    <x v="1"/>
  </r>
  <r>
    <n v="2869"/>
    <s v="Louetta"/>
    <s v="Kirby"/>
    <s v="Mrs"/>
    <s v="F"/>
    <n v="30"/>
    <s v="Little Monro"/>
    <s v="Llanfechain"/>
    <x v="8"/>
    <x v="219"/>
    <x v="2"/>
    <x v="5"/>
    <n v="14"/>
    <n v="1.89"/>
    <n v="18"/>
    <n v="0.5"/>
    <n v="252"/>
    <n v="476.28"/>
    <n v="357.21"/>
    <n v="350.21"/>
    <x v="11"/>
    <n v="119.07"/>
    <n v="0.25"/>
    <n v="14.95"/>
    <n v="0"/>
    <n v="365.15999999999997"/>
    <x v="1"/>
    <x v="1"/>
  </r>
  <r>
    <n v="2874"/>
    <s v="Raymon"/>
    <s v="Hinkle"/>
    <s v="Mr"/>
    <s v="M"/>
    <n v="60"/>
    <s v="Little Portland"/>
    <s v="Isle Of Islay"/>
    <x v="14"/>
    <x v="575"/>
    <x v="0"/>
    <x v="11"/>
    <n v="60"/>
    <n v="1.89"/>
    <n v="18"/>
    <n v="0.5"/>
    <n v="1080"/>
    <n v="2041.1999999999998"/>
    <n v="1530.8999999999999"/>
    <n v="1500.8999999999999"/>
    <x v="80"/>
    <n v="510.29999999999995"/>
    <n v="0.25"/>
    <n v="14.95"/>
    <n v="0.05"/>
    <n v="1440.0574999999999"/>
    <x v="1"/>
    <x v="1"/>
  </r>
  <r>
    <n v="2877"/>
    <s v="Adan"/>
    <s v="Harden"/>
    <s v="Mr"/>
    <s v="M"/>
    <n v="90"/>
    <s v="Little Somerset"/>
    <s v="Northampton"/>
    <x v="3"/>
    <x v="576"/>
    <x v="0"/>
    <x v="4"/>
    <n v="103"/>
    <n v="3.49"/>
    <n v="20"/>
    <n v="0.5"/>
    <n v="2060"/>
    <n v="7189.4000000000005"/>
    <n v="5392.05"/>
    <n v="5340.55"/>
    <x v="84"/>
    <n v="1797.3500000000004"/>
    <n v="0.25000000000000006"/>
    <n v="14.95"/>
    <n v="7.0000000000000007E-2"/>
    <n v="4980.6149999999998"/>
    <x v="2"/>
    <x v="2"/>
  </r>
  <r>
    <n v="2880"/>
    <s v="Cheree"/>
    <s v="Purcell"/>
    <s v="Miss"/>
    <s v="F"/>
    <n v="90"/>
    <s v="Littlecombe"/>
    <s v="Dover"/>
    <x v="7"/>
    <x v="565"/>
    <x v="2"/>
    <x v="2"/>
    <n v="9"/>
    <n v="3.49"/>
    <n v="20"/>
    <n v="0.5"/>
    <n v="180"/>
    <n v="628.20000000000005"/>
    <n v="471.15000000000003"/>
    <n v="466.65000000000003"/>
    <x v="50"/>
    <n v="157.05000000000001"/>
    <n v="0.25"/>
    <n v="14.95"/>
    <n v="0"/>
    <n v="481.6"/>
    <x v="2"/>
    <x v="2"/>
  </r>
  <r>
    <n v="2881"/>
    <s v="Deanna"/>
    <s v="Thurman"/>
    <s v="Mrs"/>
    <s v="F"/>
    <n v="90"/>
    <s v="Littlecombe"/>
    <s v="Wadebridge"/>
    <x v="3"/>
    <x v="577"/>
    <x v="2"/>
    <x v="11"/>
    <n v="8"/>
    <n v="1.89"/>
    <n v="18"/>
    <n v="0.5"/>
    <n v="144"/>
    <n v="272.15999999999997"/>
    <n v="204.11999999999998"/>
    <n v="200.11999999999998"/>
    <x v="56"/>
    <n v="68.039999999999992"/>
    <n v="0.25"/>
    <n v="14.95"/>
    <n v="0"/>
    <n v="215.06999999999996"/>
    <x v="1"/>
    <x v="1"/>
  </r>
  <r>
    <n v="2888"/>
    <s v="Marc"/>
    <s v="Driver"/>
    <s v="Mr"/>
    <s v="M"/>
    <n v="60"/>
    <s v="Lizaroad Street"/>
    <s v="Portland"/>
    <x v="3"/>
    <x v="578"/>
    <x v="0"/>
    <x v="0"/>
    <n v="21"/>
    <n v="2.0099999999999998"/>
    <n v="20"/>
    <n v="0.5"/>
    <n v="420"/>
    <n v="844.19999999999993"/>
    <n v="633.15"/>
    <n v="622.65"/>
    <x v="44"/>
    <n v="211.04999999999995"/>
    <n v="0.24999999999999997"/>
    <n v="14.95"/>
    <n v="0.03"/>
    <n v="618.47199999999998"/>
    <x v="0"/>
    <x v="0"/>
  </r>
  <r>
    <n v="2891"/>
    <s v="Lakisha"/>
    <s v="Pereira"/>
    <s v="Miss"/>
    <s v="F"/>
    <n v="90"/>
    <s v="Lock Chase"/>
    <s v="Tarbert"/>
    <x v="3"/>
    <x v="579"/>
    <x v="2"/>
    <x v="5"/>
    <n v="69"/>
    <n v="3.49"/>
    <n v="20"/>
    <n v="0.5"/>
    <n v="1380"/>
    <n v="4816.2000000000007"/>
    <n v="3612.1500000000005"/>
    <n v="3577.6500000000005"/>
    <x v="88"/>
    <n v="1204.0500000000002"/>
    <n v="0.25"/>
    <n v="14.95"/>
    <n v="0.05"/>
    <n v="3412.9700000000003"/>
    <x v="2"/>
    <x v="2"/>
  </r>
  <r>
    <n v="2897"/>
    <s v="Chere"/>
    <s v="Arnold"/>
    <s v="Miss"/>
    <s v="F"/>
    <n v="60"/>
    <s v="Lodge"/>
    <s v="Kirkcudbright"/>
    <x v="14"/>
    <x v="418"/>
    <x v="2"/>
    <x v="11"/>
    <n v="11"/>
    <n v="2.0099999999999998"/>
    <n v="20"/>
    <n v="0.5"/>
    <n v="220"/>
    <n v="442.19999999999993"/>
    <n v="331.65"/>
    <n v="326.14999999999998"/>
    <x v="58"/>
    <n v="110.54999999999995"/>
    <n v="0.24999999999999994"/>
    <n v="14.95"/>
    <n v="0"/>
    <n v="341.09999999999997"/>
    <x v="0"/>
    <x v="0"/>
  </r>
  <r>
    <n v="2898"/>
    <s v="Cordie"/>
    <s v="Bowen"/>
    <s v="Mrs"/>
    <s v="F"/>
    <n v="30"/>
    <s v="Lofting Road"/>
    <s v="East Cowes"/>
    <x v="27"/>
    <x v="458"/>
    <x v="1"/>
    <x v="6"/>
    <n v="77"/>
    <n v="1.89"/>
    <n v="18"/>
    <n v="0.5"/>
    <n v="1386"/>
    <n v="2619.54"/>
    <n v="1964.655"/>
    <n v="1926.155"/>
    <x v="90"/>
    <n v="654.88499999999999"/>
    <n v="0.25"/>
    <n v="14.95"/>
    <n v="0.05"/>
    <n v="1844.0497499999999"/>
    <x v="1"/>
    <x v="1"/>
  </r>
  <r>
    <n v="2900"/>
    <s v="Luna"/>
    <s v="Major"/>
    <s v="Mrs"/>
    <s v="F"/>
    <n v="30"/>
    <s v="Lomas Buildings"/>
    <s v="Stowmarket"/>
    <x v="3"/>
    <x v="179"/>
    <x v="0"/>
    <x v="0"/>
    <n v="83"/>
    <n v="1.89"/>
    <n v="18"/>
    <n v="0.5"/>
    <n v="1494"/>
    <n v="2823.66"/>
    <n v="2117.7449999999999"/>
    <n v="2076.2449999999999"/>
    <x v="6"/>
    <n v="705.91499999999996"/>
    <n v="0.25"/>
    <n v="14.95"/>
    <n v="0.05"/>
    <n v="1986.6352499999996"/>
    <x v="1"/>
    <x v="1"/>
  </r>
  <r>
    <n v="2901"/>
    <s v="Spencer"/>
    <s v="Mcginnis"/>
    <s v="Mr"/>
    <s v="M"/>
    <n v="90"/>
    <s v="Lombaroady Place"/>
    <s v="Alexandria"/>
    <x v="70"/>
    <x v="580"/>
    <x v="0"/>
    <x v="4"/>
    <n v="103"/>
    <n v="2.0099999999999998"/>
    <n v="20"/>
    <n v="0.5"/>
    <n v="2060"/>
    <n v="4140.5999999999995"/>
    <n v="3105.45"/>
    <n v="3053.95"/>
    <x v="84"/>
    <n v="1035.1499999999996"/>
    <n v="0.24999999999999994"/>
    <n v="14.95"/>
    <n v="7.0000000000000007E-2"/>
    <n v="2854.0769999999993"/>
    <x v="0"/>
    <x v="0"/>
  </r>
  <r>
    <n v="2903"/>
    <s v="Erlene"/>
    <s v="Bates"/>
    <s v="Mrs"/>
    <s v="F"/>
    <n v="30"/>
    <s v="London Passage"/>
    <s v="Eyemouth"/>
    <x v="10"/>
    <x v="581"/>
    <x v="1"/>
    <x v="0"/>
    <n v="46"/>
    <n v="1.89"/>
    <n v="18"/>
    <n v="0.5"/>
    <n v="828"/>
    <n v="1564.9199999999998"/>
    <n v="1173.6899999999998"/>
    <n v="1150.6899999999998"/>
    <x v="45"/>
    <n v="391.23"/>
    <n v="0.25000000000000006"/>
    <n v="14.95"/>
    <n v="0.03"/>
    <n v="1130.6707999999999"/>
    <x v="1"/>
    <x v="1"/>
  </r>
  <r>
    <n v="2906"/>
    <s v="Ezequiel"/>
    <s v="Read"/>
    <s v="Mr"/>
    <s v="M"/>
    <n v="90"/>
    <s v="Long Lane"/>
    <s v="Melton Constable"/>
    <x v="3"/>
    <x v="582"/>
    <x v="2"/>
    <x v="2"/>
    <n v="25"/>
    <n v="3.49"/>
    <n v="20"/>
    <n v="0.5"/>
    <n v="500"/>
    <n v="1745"/>
    <n v="1308.75"/>
    <n v="1296.25"/>
    <x v="100"/>
    <n v="436.25"/>
    <n v="0.25"/>
    <n v="14.95"/>
    <n v="0.03"/>
    <n v="1271.864"/>
    <x v="2"/>
    <x v="2"/>
  </r>
  <r>
    <n v="2907"/>
    <s v="Abram"/>
    <s v="Sanford"/>
    <s v="Mr"/>
    <s v="M"/>
    <n v="90"/>
    <s v="Long Leys"/>
    <s v="County Down"/>
    <x v="11"/>
    <x v="583"/>
    <x v="2"/>
    <x v="8"/>
    <n v="10"/>
    <n v="1.89"/>
    <n v="18"/>
    <n v="0.5"/>
    <n v="180"/>
    <n v="340.2"/>
    <n v="255.14999999999998"/>
    <n v="250.14999999999998"/>
    <x v="83"/>
    <n v="85.050000000000011"/>
    <n v="0.25000000000000006"/>
    <n v="14.95"/>
    <n v="0"/>
    <n v="265.09999999999997"/>
    <x v="1"/>
    <x v="1"/>
  </r>
  <r>
    <n v="2908"/>
    <s v="Allan"/>
    <s v="Forbes"/>
    <s v="Mr"/>
    <s v="M"/>
    <n v="90"/>
    <s v="Long Leys"/>
    <s v="Maesteg"/>
    <x v="3"/>
    <x v="584"/>
    <x v="1"/>
    <x v="0"/>
    <n v="40"/>
    <n v="2.0099999999999998"/>
    <n v="20"/>
    <n v="0.5"/>
    <n v="800"/>
    <n v="1607.9999999999998"/>
    <n v="1205.9999999999998"/>
    <n v="1185.9999999999998"/>
    <x v="60"/>
    <n v="402"/>
    <n v="0.25000000000000006"/>
    <n v="14.95"/>
    <n v="0.03"/>
    <n v="1164.9214999999997"/>
    <x v="0"/>
    <x v="0"/>
  </r>
  <r>
    <n v="2909"/>
    <s v="Trent"/>
    <s v="Owens"/>
    <s v="Mr"/>
    <s v="M"/>
    <n v="30"/>
    <s v="Longfield Estate"/>
    <s v="Morpeth"/>
    <x v="3"/>
    <x v="585"/>
    <x v="1"/>
    <x v="7"/>
    <n v="78"/>
    <n v="2.0099999999999998"/>
    <n v="20"/>
    <n v="0.5"/>
    <n v="1560"/>
    <n v="3135.5999999999995"/>
    <n v="2351.6999999999998"/>
    <n v="2312.6999999999998"/>
    <x v="96"/>
    <n v="783.89999999999964"/>
    <n v="0.24999999999999992"/>
    <n v="14.95"/>
    <n v="0.05"/>
    <n v="2211.2674999999995"/>
    <x v="0"/>
    <x v="0"/>
  </r>
  <r>
    <n v="2910"/>
    <s v="Wilfred"/>
    <s v="Gipson"/>
    <s v="Mr"/>
    <s v="M"/>
    <n v="60"/>
    <s v="Longforoad Villas"/>
    <s v="Southam"/>
    <x v="3"/>
    <x v="181"/>
    <x v="0"/>
    <x v="1"/>
    <n v="5"/>
    <n v="2.0099999999999998"/>
    <n v="20"/>
    <n v="0.5"/>
    <n v="100"/>
    <n v="200.99999999999997"/>
    <n v="150.74999999999997"/>
    <n v="148.24999999999997"/>
    <x v="3"/>
    <n v="50.25"/>
    <n v="0.25000000000000006"/>
    <n v="14.95"/>
    <n v="0"/>
    <n v="163.19999999999996"/>
    <x v="0"/>
    <x v="0"/>
  </r>
  <r>
    <n v="2921"/>
    <s v="Denny"/>
    <s v="Godwin"/>
    <s v="Dr"/>
    <s v="M"/>
    <n v="60"/>
    <s v="Loroadship Road"/>
    <s v="Prestatyn"/>
    <x v="3"/>
    <x v="586"/>
    <x v="0"/>
    <x v="3"/>
    <n v="21"/>
    <n v="1.89"/>
    <n v="18"/>
    <n v="0.5"/>
    <n v="378"/>
    <n v="714.42"/>
    <n v="535.81499999999994"/>
    <n v="525.31499999999994"/>
    <x v="44"/>
    <n v="178.60500000000002"/>
    <n v="0.25000000000000006"/>
    <n v="14.95"/>
    <n v="0.03"/>
    <n v="524.05705"/>
    <x v="1"/>
    <x v="1"/>
  </r>
  <r>
    <n v="2925"/>
    <s v="Genesis"/>
    <s v="Davies"/>
    <s v="Miss"/>
    <s v="F"/>
    <n v="60"/>
    <s v="Loughborough Estate"/>
    <s v="Goodwick"/>
    <x v="10"/>
    <x v="128"/>
    <x v="0"/>
    <x v="1"/>
    <n v="59"/>
    <n v="1.89"/>
    <n v="18"/>
    <n v="0.5"/>
    <n v="1062"/>
    <n v="2007.1799999999998"/>
    <n v="1505.3849999999998"/>
    <n v="1475.8849999999998"/>
    <x v="95"/>
    <n v="501.79500000000007"/>
    <n v="0.25000000000000006"/>
    <n v="14.95"/>
    <n v="0.05"/>
    <n v="1416.2932499999997"/>
    <x v="1"/>
    <x v="1"/>
  </r>
  <r>
    <n v="2926"/>
    <s v="Mardell"/>
    <s v="Eastman"/>
    <s v="Mrs"/>
    <s v="F"/>
    <n v="30"/>
    <s v="Louisa Garoadens"/>
    <s v="Pathhead"/>
    <x v="3"/>
    <x v="587"/>
    <x v="2"/>
    <x v="1"/>
    <n v="36"/>
    <n v="2.0099999999999998"/>
    <n v="20"/>
    <n v="0.5"/>
    <n v="720"/>
    <n v="1447.1999999999998"/>
    <n v="1085.3999999999999"/>
    <n v="1067.3999999999999"/>
    <x v="40"/>
    <n v="361.79999999999995"/>
    <n v="0.25"/>
    <n v="14.95"/>
    <n v="0.03"/>
    <n v="1049.8794999999998"/>
    <x v="0"/>
    <x v="0"/>
  </r>
  <r>
    <n v="2928"/>
    <s v="James"/>
    <s v="Suarez"/>
    <s v="Mr"/>
    <s v="M"/>
    <n v="60"/>
    <s v="Love Walk"/>
    <s v="Stromness"/>
    <x v="3"/>
    <x v="588"/>
    <x v="2"/>
    <x v="6"/>
    <n v="95"/>
    <n v="1.89"/>
    <n v="18"/>
    <n v="0.5"/>
    <n v="1710"/>
    <n v="3231.8999999999996"/>
    <n v="2423.9249999999997"/>
    <n v="2376.4249999999997"/>
    <x v="36"/>
    <n v="807.97499999999991"/>
    <n v="0.25"/>
    <n v="14.95"/>
    <n v="0.05"/>
    <n v="2271.8062499999996"/>
    <x v="1"/>
    <x v="1"/>
  </r>
  <r>
    <n v="2929"/>
    <s v="Angle"/>
    <s v="Abel"/>
    <s v="Miss"/>
    <s v="F"/>
    <n v="90"/>
    <s v="Lovelace Gardenseen"/>
    <s v="West Glamorgan"/>
    <x v="3"/>
    <x v="589"/>
    <x v="1"/>
    <x v="2"/>
    <n v="4"/>
    <n v="3.49"/>
    <n v="20"/>
    <n v="0.5"/>
    <n v="80"/>
    <n v="279.20000000000005"/>
    <n v="209.40000000000003"/>
    <n v="207.40000000000003"/>
    <x v="87"/>
    <n v="69.800000000000011"/>
    <n v="0.25"/>
    <n v="14.95"/>
    <n v="0"/>
    <n v="222.35000000000002"/>
    <x v="2"/>
    <x v="2"/>
  </r>
  <r>
    <n v="2937"/>
    <s v="Louella"/>
    <s v="Ballard"/>
    <s v="Mrs"/>
    <s v="F"/>
    <n v="30"/>
    <s v="Lower Eglinton"/>
    <s v="Horsham"/>
    <x v="1"/>
    <x v="567"/>
    <x v="0"/>
    <x v="9"/>
    <n v="105"/>
    <n v="2.0099999999999998"/>
    <n v="20"/>
    <n v="0.5"/>
    <n v="2100"/>
    <n v="4221"/>
    <n v="3165.75"/>
    <n v="3113.25"/>
    <x v="13"/>
    <n v="1055.25"/>
    <n v="0.25"/>
    <n v="14.95"/>
    <n v="7.0000000000000007E-2"/>
    <n v="2909.2259999999997"/>
    <x v="0"/>
    <x v="0"/>
  </r>
  <r>
    <n v="2938"/>
    <s v="Cherly"/>
    <s v="Weber"/>
    <s v="Mrs"/>
    <s v="F"/>
    <n v="30"/>
    <s v="Lower Hall"/>
    <s v="Arthog"/>
    <x v="20"/>
    <x v="590"/>
    <x v="1"/>
    <x v="6"/>
    <n v="53"/>
    <n v="2.0099999999999998"/>
    <n v="20"/>
    <n v="0.5"/>
    <n v="1060"/>
    <n v="2130.6"/>
    <n v="1597.9499999999998"/>
    <n v="1571.4499999999998"/>
    <x v="51"/>
    <n v="532.65000000000009"/>
    <n v="0.25000000000000006"/>
    <n v="14.95"/>
    <n v="0.05"/>
    <n v="1507.0799999999997"/>
    <x v="0"/>
    <x v="0"/>
  </r>
  <r>
    <n v="2940"/>
    <s v="Shelby"/>
    <s v="Cordero"/>
    <s v="Mr"/>
    <s v="M"/>
    <n v="90"/>
    <s v="Lower Mansfield"/>
    <s v="Treharris"/>
    <x v="3"/>
    <x v="575"/>
    <x v="0"/>
    <x v="11"/>
    <n v="40"/>
    <n v="1.89"/>
    <n v="18"/>
    <n v="0.5"/>
    <n v="720"/>
    <n v="1360.8"/>
    <n v="1020.5999999999999"/>
    <n v="1000.5999999999999"/>
    <x v="60"/>
    <n v="340.20000000000005"/>
    <n v="0.25000000000000006"/>
    <n v="14.95"/>
    <n v="0.03"/>
    <n v="985.08349999999996"/>
    <x v="1"/>
    <x v="1"/>
  </r>
  <r>
    <n v="2941"/>
    <s v="Tameika"/>
    <s v="Joyce"/>
    <s v="Miss"/>
    <s v="F"/>
    <n v="90"/>
    <s v="Lower Place"/>
    <s v="Renfrewshire"/>
    <x v="3"/>
    <x v="591"/>
    <x v="0"/>
    <x v="8"/>
    <n v="72"/>
    <n v="2.0099999999999998"/>
    <n v="20"/>
    <n v="0.5"/>
    <n v="1440"/>
    <n v="2894.3999999999996"/>
    <n v="2170.7999999999997"/>
    <n v="2134.7999999999997"/>
    <x v="91"/>
    <n v="723.59999999999991"/>
    <n v="0.25"/>
    <n v="14.95"/>
    <n v="0.05"/>
    <n v="2042.2624999999994"/>
    <x v="0"/>
    <x v="0"/>
  </r>
  <r>
    <n v="2948"/>
    <s v="Doyle"/>
    <s v="Snow"/>
    <s v="Mr"/>
    <s v="M"/>
    <n v="30"/>
    <s v="Ludgate Circus"/>
    <s v="Thornton-Cleveleys"/>
    <x v="3"/>
    <x v="592"/>
    <x v="1"/>
    <x v="9"/>
    <n v="13"/>
    <n v="3.49"/>
    <n v="20"/>
    <n v="0.5"/>
    <n v="260"/>
    <n v="907.40000000000009"/>
    <n v="680.55000000000007"/>
    <n v="674.05000000000007"/>
    <x v="1"/>
    <n v="226.85000000000002"/>
    <n v="0.25"/>
    <n v="14.95"/>
    <n v="0"/>
    <n v="689.00000000000011"/>
    <x v="2"/>
    <x v="2"/>
  </r>
  <r>
    <n v="2949"/>
    <s v="Vera"/>
    <s v="Mcfarland"/>
    <s v="Mrs"/>
    <s v="F"/>
    <n v="90"/>
    <s v="Ludgate Circus"/>
    <s v="Warwick"/>
    <x v="3"/>
    <x v="341"/>
    <x v="1"/>
    <x v="7"/>
    <n v="17"/>
    <n v="3.49"/>
    <n v="20"/>
    <n v="0.5"/>
    <n v="340"/>
    <n v="1186.6000000000001"/>
    <n v="889.95"/>
    <n v="881.45"/>
    <x v="92"/>
    <n v="296.65000000000009"/>
    <n v="0.25000000000000006"/>
    <n v="14.95"/>
    <n v="0"/>
    <n v="896.40000000000009"/>
    <x v="2"/>
    <x v="2"/>
  </r>
  <r>
    <n v="2952"/>
    <s v="Salvador"/>
    <s v="Ledford"/>
    <s v="Mr"/>
    <s v="M"/>
    <n v="60"/>
    <s v="Lundy Walk"/>
    <s v="Kirkby Stephen"/>
    <x v="14"/>
    <x v="216"/>
    <x v="2"/>
    <x v="3"/>
    <n v="15"/>
    <n v="2.0099999999999998"/>
    <n v="20"/>
    <n v="0.5"/>
    <n v="300"/>
    <n v="602.99999999999989"/>
    <n v="452.24999999999989"/>
    <n v="444.74999999999989"/>
    <x v="37"/>
    <n v="150.75"/>
    <n v="0.25000000000000006"/>
    <n v="14.95"/>
    <n v="0"/>
    <n v="459.69999999999987"/>
    <x v="0"/>
    <x v="0"/>
  </r>
  <r>
    <n v="2955"/>
    <s v="Whitney"/>
    <s v="Ratliff"/>
    <s v="Mr"/>
    <s v="M"/>
    <n v="90"/>
    <s v="Luton House"/>
    <s v="Port Glasgow"/>
    <x v="3"/>
    <x v="593"/>
    <x v="1"/>
    <x v="1"/>
    <n v="44"/>
    <n v="1.89"/>
    <n v="18"/>
    <n v="0.5"/>
    <n v="792"/>
    <n v="1496.8799999999999"/>
    <n v="1122.6599999999999"/>
    <n v="1100.6599999999999"/>
    <x v="74"/>
    <n v="374.22"/>
    <n v="0.25000000000000006"/>
    <n v="14.95"/>
    <n v="0.03"/>
    <n v="1082.1416999999999"/>
    <x v="1"/>
    <x v="1"/>
  </r>
  <r>
    <n v="2956"/>
    <s v="Bernie"/>
    <s v="Herrera"/>
    <s v="Mrs"/>
    <s v="F"/>
    <n v="60"/>
    <s v="Luxemburg Garoadens"/>
    <s v="Currie"/>
    <x v="11"/>
    <x v="371"/>
    <x v="1"/>
    <x v="1"/>
    <n v="63"/>
    <n v="3.49"/>
    <n v="20"/>
    <n v="0.5"/>
    <n v="1260"/>
    <n v="4397.4000000000005"/>
    <n v="3298.05"/>
    <n v="3266.55"/>
    <x v="16"/>
    <n v="1099.3500000000004"/>
    <n v="0.25000000000000006"/>
    <n v="14.95"/>
    <n v="0.05"/>
    <n v="3117.4249999999997"/>
    <x v="2"/>
    <x v="2"/>
  </r>
  <r>
    <n v="2963"/>
    <s v="Gino"/>
    <s v="Mcintosh"/>
    <s v="Mr"/>
    <s v="M"/>
    <n v="90"/>
    <s v="Lyn Mews"/>
    <s v="Talybont"/>
    <x v="3"/>
    <x v="589"/>
    <x v="1"/>
    <x v="2"/>
    <n v="75"/>
    <n v="2.0099999999999998"/>
    <n v="20"/>
    <n v="0.5"/>
    <n v="1500"/>
    <n v="3014.9999999999995"/>
    <n v="2261.2499999999995"/>
    <n v="2223.7499999999995"/>
    <x v="10"/>
    <n v="753.75"/>
    <n v="0.25000000000000006"/>
    <n v="14.95"/>
    <n v="0.05"/>
    <n v="2126.7649999999994"/>
    <x v="0"/>
    <x v="0"/>
  </r>
  <r>
    <n v="2964"/>
    <s v="Jake"/>
    <s v="Aldridge"/>
    <s v="Mr"/>
    <s v="M"/>
    <n v="30"/>
    <s v="Lynbrook Close"/>
    <s v="Northamptonshire"/>
    <x v="3"/>
    <x v="58"/>
    <x v="2"/>
    <x v="10"/>
    <n v="25"/>
    <n v="1.89"/>
    <n v="18"/>
    <n v="0.5"/>
    <n v="450"/>
    <n v="850.5"/>
    <n v="637.875"/>
    <n v="625.375"/>
    <x v="100"/>
    <n v="212.625"/>
    <n v="0.25"/>
    <n v="14.95"/>
    <n v="0.03"/>
    <n v="621.11525000000006"/>
    <x v="1"/>
    <x v="1"/>
  </r>
  <r>
    <n v="2966"/>
    <s v="Lulu"/>
    <s v="Gibson"/>
    <s v="Mrs"/>
    <s v="F"/>
    <n v="30"/>
    <s v="Lyndhurst Road"/>
    <s v="Washington"/>
    <x v="3"/>
    <x v="93"/>
    <x v="0"/>
    <x v="5"/>
    <n v="53"/>
    <n v="2.0099999999999998"/>
    <n v="20"/>
    <n v="0.5"/>
    <n v="1060"/>
    <n v="2130.6"/>
    <n v="1597.9499999999998"/>
    <n v="1571.4499999999998"/>
    <x v="51"/>
    <n v="532.65000000000009"/>
    <n v="0.25000000000000006"/>
    <n v="14.95"/>
    <n v="0.05"/>
    <n v="1507.0799999999997"/>
    <x v="0"/>
    <x v="0"/>
  </r>
  <r>
    <n v="2969"/>
    <s v="Murray"/>
    <s v="Lowe"/>
    <s v="Mr"/>
    <s v="M"/>
    <n v="60"/>
    <s v="Lynton Road"/>
    <s v="Cullompton"/>
    <x v="11"/>
    <x v="382"/>
    <x v="1"/>
    <x v="1"/>
    <n v="52"/>
    <n v="3.49"/>
    <n v="20"/>
    <n v="0.5"/>
    <n v="1040"/>
    <n v="3629.6000000000004"/>
    <n v="2722.2000000000003"/>
    <n v="2696.2000000000003"/>
    <x v="79"/>
    <n v="907.40000000000009"/>
    <n v="0.25"/>
    <n v="14.95"/>
    <n v="0.05"/>
    <n v="2575.5924999999997"/>
    <x v="2"/>
    <x v="2"/>
  </r>
  <r>
    <n v="2972"/>
    <s v="Alana"/>
    <s v="Rushing"/>
    <s v="Miss"/>
    <s v="F"/>
    <n v="30"/>
    <s v="Lyons Terrace"/>
    <s v="Robertsbridge"/>
    <x v="3"/>
    <x v="594"/>
    <x v="0"/>
    <x v="1"/>
    <n v="85"/>
    <n v="2.0099999999999998"/>
    <n v="20"/>
    <n v="0.5"/>
    <n v="1700"/>
    <n v="3416.9999999999995"/>
    <n v="2562.7499999999995"/>
    <n v="2520.2499999999995"/>
    <x v="8"/>
    <n v="854.25"/>
    <n v="0.25000000000000006"/>
    <n v="14.95"/>
    <n v="0.05"/>
    <n v="2408.4399999999991"/>
    <x v="0"/>
    <x v="0"/>
  </r>
  <r>
    <n v="2973"/>
    <s v="Zachery"/>
    <s v="Thacker"/>
    <s v="Mr"/>
    <s v="M"/>
    <n v="60"/>
    <s v="Lyons Yaroad"/>
    <s v="Sandhurst"/>
    <x v="3"/>
    <x v="595"/>
    <x v="2"/>
    <x v="9"/>
    <n v="87"/>
    <n v="3.49"/>
    <n v="20"/>
    <n v="0.5"/>
    <n v="1740"/>
    <n v="6072.6"/>
    <n v="4554.4500000000007"/>
    <n v="4510.9500000000007"/>
    <x v="27"/>
    <n v="1518.1499999999996"/>
    <n v="0.24999999999999992"/>
    <n v="14.95"/>
    <n v="0.05"/>
    <n v="4299.6050000000005"/>
    <x v="2"/>
    <x v="2"/>
  </r>
  <r>
    <n v="2974"/>
    <s v="Cammie"/>
    <s v="Thayer"/>
    <s v="Mrs"/>
    <s v="F"/>
    <n v="60"/>
    <s v="Lysia Street"/>
    <s v="Harrow"/>
    <x v="1"/>
    <x v="596"/>
    <x v="0"/>
    <x v="8"/>
    <n v="66"/>
    <n v="1.89"/>
    <n v="18"/>
    <n v="0.5"/>
    <n v="1188"/>
    <n v="2245.3199999999997"/>
    <n v="1683.9899999999998"/>
    <n v="1650.9899999999998"/>
    <x v="7"/>
    <n v="561.32999999999993"/>
    <n v="0.25"/>
    <n v="14.95"/>
    <n v="0.05"/>
    <n v="1582.6429999999998"/>
    <x v="1"/>
    <x v="1"/>
  </r>
  <r>
    <n v="2978"/>
    <s v="Jeana"/>
    <s v="Abrams"/>
    <s v="Mrs"/>
    <s v="F"/>
    <n v="90"/>
    <s v="Macartney House"/>
    <s v="Llanon"/>
    <x v="8"/>
    <x v="597"/>
    <x v="0"/>
    <x v="8"/>
    <n v="101"/>
    <n v="3.49"/>
    <n v="20"/>
    <n v="0.5"/>
    <n v="2020"/>
    <n v="7049.8"/>
    <n v="5287.35"/>
    <n v="5236.8500000000004"/>
    <x v="73"/>
    <n v="1762.4499999999998"/>
    <n v="0.24999999999999997"/>
    <n v="14.95"/>
    <n v="7.0000000000000007E-2"/>
    <n v="4884.174"/>
    <x v="2"/>
    <x v="2"/>
  </r>
  <r>
    <n v="2979"/>
    <s v="Neta"/>
    <s v="Gordon"/>
    <s v="Mrs"/>
    <s v="F"/>
    <n v="90"/>
    <s v="Macaulay Way"/>
    <s v="Kirkwall"/>
    <x v="14"/>
    <x v="127"/>
    <x v="2"/>
    <x v="0"/>
    <n v="28"/>
    <n v="3.49"/>
    <n v="20"/>
    <n v="0.5"/>
    <n v="560"/>
    <n v="1954.4"/>
    <n v="1465.8000000000002"/>
    <n v="1451.8000000000002"/>
    <x v="94"/>
    <n v="488.59999999999991"/>
    <n v="0.24999999999999994"/>
    <n v="14.95"/>
    <n v="0.03"/>
    <n v="1422.7475000000002"/>
    <x v="2"/>
    <x v="2"/>
  </r>
  <r>
    <n v="2982"/>
    <s v="Maple"/>
    <s v="Marino"/>
    <s v="Miss"/>
    <s v="F"/>
    <n v="90"/>
    <s v="Macduff Terrace"/>
    <s v="Burntisland"/>
    <x v="25"/>
    <x v="63"/>
    <x v="0"/>
    <x v="7"/>
    <n v="16"/>
    <n v="3.49"/>
    <n v="20"/>
    <n v="0.5"/>
    <n v="320"/>
    <n v="1116.8000000000002"/>
    <n v="837.60000000000014"/>
    <n v="829.60000000000014"/>
    <x v="4"/>
    <n v="279.20000000000005"/>
    <n v="0.25"/>
    <n v="14.95"/>
    <n v="0"/>
    <n v="844.55000000000018"/>
    <x v="2"/>
    <x v="2"/>
  </r>
  <r>
    <n v="2984"/>
    <s v="Jerrie"/>
    <s v="Nixon"/>
    <s v="Ms"/>
    <s v="F"/>
    <n v="60"/>
    <s v="Maconochies Road"/>
    <s v="Bourne"/>
    <x v="71"/>
    <x v="598"/>
    <x v="0"/>
    <x v="8"/>
    <n v="65"/>
    <n v="1.89"/>
    <n v="18"/>
    <n v="0.5"/>
    <n v="1170"/>
    <n v="2211.2999999999997"/>
    <n v="1658.4749999999999"/>
    <n v="1625.9749999999999"/>
    <x v="75"/>
    <n v="552.82499999999982"/>
    <n v="0.24999999999999994"/>
    <n v="14.95"/>
    <n v="0.05"/>
    <n v="1558.8787499999999"/>
    <x v="1"/>
    <x v="1"/>
  </r>
  <r>
    <n v="2985"/>
    <s v="Earlie"/>
    <s v="Valencia"/>
    <s v="Mrs"/>
    <s v="F"/>
    <n v="60"/>
    <s v="Magdalen Passage"/>
    <s v="Gainsborough"/>
    <x v="10"/>
    <x v="300"/>
    <x v="0"/>
    <x v="11"/>
    <n v="17"/>
    <n v="1.89"/>
    <n v="18"/>
    <n v="0.5"/>
    <n v="306"/>
    <n v="578.33999999999992"/>
    <n v="433.75499999999994"/>
    <n v="425.25499999999994"/>
    <x v="92"/>
    <n v="144.58499999999998"/>
    <n v="0.25"/>
    <n v="14.95"/>
    <n v="0"/>
    <n v="440.20499999999993"/>
    <x v="1"/>
    <x v="1"/>
  </r>
  <r>
    <n v="2993"/>
    <s v="Dewayne"/>
    <s v="Pittman"/>
    <s v="Mr"/>
    <s v="M"/>
    <n v="60"/>
    <s v="Maizel Street"/>
    <s v="Huntly"/>
    <x v="1"/>
    <x v="599"/>
    <x v="0"/>
    <x v="10"/>
    <n v="105"/>
    <n v="3.49"/>
    <n v="20"/>
    <n v="0.5"/>
    <n v="2100"/>
    <n v="7329"/>
    <n v="5496.75"/>
    <n v="5444.25"/>
    <x v="13"/>
    <n v="1832.25"/>
    <n v="0.25"/>
    <n v="14.95"/>
    <n v="7.0000000000000007E-2"/>
    <n v="5077.0559999999996"/>
    <x v="2"/>
    <x v="2"/>
  </r>
  <r>
    <n v="2995"/>
    <s v="Lorrie"/>
    <s v="Deal"/>
    <s v="Miss"/>
    <s v="F"/>
    <n v="90"/>
    <s v="Malbrook Road"/>
    <s v="Gretna"/>
    <x v="9"/>
    <x v="286"/>
    <x v="2"/>
    <x v="10"/>
    <n v="2"/>
    <n v="3.49"/>
    <n v="20"/>
    <n v="0.5"/>
    <n v="40"/>
    <n v="139.60000000000002"/>
    <n v="104.70000000000002"/>
    <n v="103.70000000000002"/>
    <x v="41"/>
    <n v="34.900000000000006"/>
    <n v="0.25"/>
    <n v="14.95"/>
    <n v="0"/>
    <n v="118.65000000000002"/>
    <x v="2"/>
    <x v="2"/>
  </r>
  <r>
    <n v="2996"/>
    <s v="Evelynn"/>
    <s v="Pollock"/>
    <s v="Miss"/>
    <s v="F"/>
    <n v="30"/>
    <s v="Malcolm Crescent"/>
    <s v="Aberystwyth"/>
    <x v="29"/>
    <x v="600"/>
    <x v="0"/>
    <x v="1"/>
    <n v="4"/>
    <n v="1.89"/>
    <n v="18"/>
    <n v="0.5"/>
    <n v="72"/>
    <n v="136.07999999999998"/>
    <n v="102.05999999999999"/>
    <n v="100.05999999999999"/>
    <x v="87"/>
    <n v="34.019999999999996"/>
    <n v="0.25"/>
    <n v="14.95"/>
    <n v="0"/>
    <n v="115.00999999999999"/>
    <x v="1"/>
    <x v="1"/>
  </r>
  <r>
    <n v="2999"/>
    <s v="Lynwood"/>
    <s v="Flynn"/>
    <s v="Mr"/>
    <s v="M"/>
    <n v="30"/>
    <s v="Malet Place"/>
    <s v="Broadstone"/>
    <x v="72"/>
    <x v="291"/>
    <x v="0"/>
    <x v="10"/>
    <n v="92"/>
    <n v="3.49"/>
    <n v="20"/>
    <n v="0.5"/>
    <n v="1840"/>
    <n v="6421.6"/>
    <n v="4816.2000000000007"/>
    <n v="4770.2000000000007"/>
    <x v="69"/>
    <n v="1605.3999999999996"/>
    <n v="0.24999999999999992"/>
    <n v="14.95"/>
    <n v="0.05"/>
    <n v="4545.8924999999999"/>
    <x v="2"/>
    <x v="2"/>
  </r>
  <r>
    <n v="3002"/>
    <s v="Erasmo"/>
    <s v="Lyons"/>
    <s v="Mr"/>
    <s v="M"/>
    <n v="60"/>
    <s v="Mallams Mews"/>
    <s v="Bucknell"/>
    <x v="4"/>
    <x v="601"/>
    <x v="1"/>
    <x v="1"/>
    <n v="34"/>
    <n v="1.89"/>
    <n v="18"/>
    <n v="0.5"/>
    <n v="612"/>
    <n v="1156.6799999999998"/>
    <n v="867.50999999999988"/>
    <n v="850.50999999999988"/>
    <x v="81"/>
    <n v="289.16999999999996"/>
    <n v="0.25"/>
    <n v="14.95"/>
    <n v="0.03"/>
    <n v="839.49619999999993"/>
    <x v="1"/>
    <x v="1"/>
  </r>
  <r>
    <n v="3005"/>
    <s v="Samira"/>
    <s v="King"/>
    <s v="Ms"/>
    <s v="F"/>
    <n v="60"/>
    <s v="Malloroad Street"/>
    <s v="Rowley Regis"/>
    <x v="3"/>
    <x v="205"/>
    <x v="1"/>
    <x v="0"/>
    <n v="80"/>
    <n v="3.49"/>
    <n v="20"/>
    <n v="0.5"/>
    <n v="1600"/>
    <n v="5584"/>
    <n v="4188"/>
    <n v="4148"/>
    <x v="22"/>
    <n v="1396"/>
    <n v="0.25"/>
    <n v="14.95"/>
    <n v="0.05"/>
    <n v="3954.8024999999998"/>
    <x v="2"/>
    <x v="2"/>
  </r>
  <r>
    <n v="3007"/>
    <s v="Ashlyn"/>
    <s v="Blount"/>
    <s v="Mrs"/>
    <s v="F"/>
    <n v="90"/>
    <s v="Maltravers Street"/>
    <s v="Crowthorne"/>
    <x v="11"/>
    <x v="596"/>
    <x v="0"/>
    <x v="8"/>
    <n v="49"/>
    <n v="2.0099999999999998"/>
    <n v="20"/>
    <n v="0.5"/>
    <n v="980"/>
    <n v="1969.7999999999997"/>
    <n v="1477.35"/>
    <n v="1452.85"/>
    <x v="5"/>
    <n v="492.44999999999982"/>
    <n v="0.24999999999999994"/>
    <n v="14.95"/>
    <n v="0.03"/>
    <n v="1423.7659999999998"/>
    <x v="0"/>
    <x v="0"/>
  </r>
  <r>
    <n v="3009"/>
    <s v="Kallie"/>
    <s v="Goins"/>
    <s v="Miss"/>
    <s v="F"/>
    <n v="60"/>
    <s v="Manchester Place"/>
    <s v="Armagh"/>
    <x v="20"/>
    <x v="369"/>
    <x v="1"/>
    <x v="8"/>
    <n v="69"/>
    <n v="2.0099999999999998"/>
    <n v="20"/>
    <n v="0.5"/>
    <n v="1380"/>
    <n v="2773.7999999999997"/>
    <n v="2080.35"/>
    <n v="2045.85"/>
    <x v="88"/>
    <n v="693.44999999999982"/>
    <n v="0.24999999999999997"/>
    <n v="14.95"/>
    <n v="0.05"/>
    <n v="1957.7599999999995"/>
    <x v="0"/>
    <x v="0"/>
  </r>
  <r>
    <n v="3013"/>
    <s v="Maisie"/>
    <s v="Ivey"/>
    <s v="Miss"/>
    <s v="F"/>
    <n v="30"/>
    <s v="Manette Street"/>
    <s v="Totland Bay"/>
    <x v="3"/>
    <x v="602"/>
    <x v="0"/>
    <x v="10"/>
    <n v="22"/>
    <n v="2.0099999999999998"/>
    <n v="20"/>
    <n v="0.5"/>
    <n v="440"/>
    <n v="884.39999999999986"/>
    <n v="663.3"/>
    <n v="652.29999999999995"/>
    <x v="63"/>
    <n v="221.09999999999991"/>
    <n v="0.24999999999999994"/>
    <n v="14.95"/>
    <n v="0.03"/>
    <n v="647.23249999999996"/>
    <x v="0"/>
    <x v="0"/>
  </r>
  <r>
    <n v="3014"/>
    <s v="Anya"/>
    <s v="Hearn"/>
    <s v="Miss"/>
    <s v="F"/>
    <n v="60"/>
    <s v="Manks Place"/>
    <s v="Dunkeld"/>
    <x v="7"/>
    <x v="603"/>
    <x v="2"/>
    <x v="7"/>
    <n v="54"/>
    <n v="2.0099999999999998"/>
    <n v="20"/>
    <n v="0.5"/>
    <n v="1080"/>
    <n v="2170.7999999999997"/>
    <n v="1628.1"/>
    <n v="1601.1"/>
    <x v="49"/>
    <n v="542.69999999999982"/>
    <n v="0.24999999999999994"/>
    <n v="14.95"/>
    <n v="0.05"/>
    <n v="1535.2474999999999"/>
    <x v="0"/>
    <x v="0"/>
  </r>
  <r>
    <n v="3016"/>
    <s v="Franklin"/>
    <s v="Mcclellan"/>
    <s v="Mr"/>
    <s v="M"/>
    <n v="30"/>
    <s v="Manor Mews"/>
    <s v="Essex"/>
    <x v="10"/>
    <x v="527"/>
    <x v="2"/>
    <x v="6"/>
    <n v="34"/>
    <n v="3.49"/>
    <n v="20"/>
    <n v="0.5"/>
    <n v="680"/>
    <n v="2373.2000000000003"/>
    <n v="1779.9"/>
    <n v="1762.9"/>
    <x v="81"/>
    <n v="593.30000000000018"/>
    <n v="0.25000000000000006"/>
    <n v="14.95"/>
    <n v="0.03"/>
    <n v="1724.5145"/>
    <x v="2"/>
    <x v="2"/>
  </r>
  <r>
    <n v="3017"/>
    <s v="Lawrence"/>
    <s v="Clarke"/>
    <s v="Mr"/>
    <s v="M"/>
    <n v="30"/>
    <s v="Manor Place"/>
    <s v="Middlewich"/>
    <x v="3"/>
    <x v="348"/>
    <x v="1"/>
    <x v="10"/>
    <n v="74"/>
    <n v="2.0099999999999998"/>
    <n v="20"/>
    <n v="0.5"/>
    <n v="1480"/>
    <n v="2974.7999999999997"/>
    <n v="2231.1"/>
    <n v="2194.1"/>
    <x v="47"/>
    <n v="743.69999999999982"/>
    <n v="0.24999999999999997"/>
    <n v="14.95"/>
    <n v="0.05"/>
    <n v="2098.5974999999999"/>
    <x v="0"/>
    <x v="0"/>
  </r>
  <r>
    <n v="3020"/>
    <s v="Antoine"/>
    <s v="Hensley"/>
    <s v="Mr"/>
    <s v="M"/>
    <n v="30"/>
    <s v="Manor Terrace"/>
    <s v="Castlewellan"/>
    <x v="6"/>
    <x v="326"/>
    <x v="2"/>
    <x v="8"/>
    <n v="29"/>
    <n v="1.89"/>
    <n v="18"/>
    <n v="0.5"/>
    <n v="522"/>
    <n v="986.57999999999993"/>
    <n v="739.93499999999995"/>
    <n v="725.43499999999995"/>
    <x v="61"/>
    <n v="246.64499999999998"/>
    <n v="0.25"/>
    <n v="14.95"/>
    <n v="0.03"/>
    <n v="718.17345"/>
    <x v="1"/>
    <x v="1"/>
  </r>
  <r>
    <n v="3024"/>
    <s v="Frances"/>
    <s v="Sanders"/>
    <s v="Miss"/>
    <s v="F"/>
    <n v="60"/>
    <s v="Mans Buildings"/>
    <s v="Beaworthy"/>
    <x v="62"/>
    <x v="604"/>
    <x v="1"/>
    <x v="8"/>
    <n v="26"/>
    <n v="1.89"/>
    <n v="18"/>
    <n v="0.5"/>
    <n v="468"/>
    <n v="884.52"/>
    <n v="663.39"/>
    <n v="650.39"/>
    <x v="29"/>
    <n v="221.13"/>
    <n v="0.25"/>
    <n v="14.95"/>
    <n v="0.03"/>
    <n v="645.37980000000005"/>
    <x v="1"/>
    <x v="1"/>
  </r>
  <r>
    <n v="3028"/>
    <s v="Trey"/>
    <s v="Louis"/>
    <s v="Mr"/>
    <s v="M"/>
    <n v="60"/>
    <s v="Mansion Villas"/>
    <s v="Dunstable"/>
    <x v="7"/>
    <x v="605"/>
    <x v="1"/>
    <x v="9"/>
    <n v="10"/>
    <n v="1.89"/>
    <n v="18"/>
    <n v="0.5"/>
    <n v="180"/>
    <n v="340.2"/>
    <n v="255.14999999999998"/>
    <n v="250.14999999999998"/>
    <x v="83"/>
    <n v="85.050000000000011"/>
    <n v="0.25000000000000006"/>
    <n v="14.95"/>
    <n v="0"/>
    <n v="265.09999999999997"/>
    <x v="1"/>
    <x v="1"/>
  </r>
  <r>
    <n v="3033"/>
    <s v="Dwain"/>
    <s v="Kenny"/>
    <s v="Mr"/>
    <s v="M"/>
    <n v="90"/>
    <s v="Marconi Road"/>
    <s v="Midhurst"/>
    <x v="3"/>
    <x v="138"/>
    <x v="1"/>
    <x v="9"/>
    <n v="62"/>
    <n v="1.89"/>
    <n v="18"/>
    <n v="0.5"/>
    <n v="1116"/>
    <n v="2109.2399999999998"/>
    <n v="1581.9299999999998"/>
    <n v="1550.9299999999998"/>
    <x v="35"/>
    <n v="527.30999999999995"/>
    <n v="0.25"/>
    <n v="14.95"/>
    <n v="0.05"/>
    <n v="1487.5859999999998"/>
    <x v="1"/>
    <x v="1"/>
  </r>
  <r>
    <n v="3035"/>
    <s v="Nana"/>
    <s v="Hammer"/>
    <s v="Mrs"/>
    <s v="F"/>
    <n v="60"/>
    <s v="Maroaden Road"/>
    <s v="Broxbourne"/>
    <x v="4"/>
    <x v="606"/>
    <x v="0"/>
    <x v="1"/>
    <n v="41"/>
    <n v="3.49"/>
    <n v="20"/>
    <n v="0.5"/>
    <n v="820"/>
    <n v="2861.8"/>
    <n v="2146.3500000000004"/>
    <n v="2125.8500000000004"/>
    <x v="59"/>
    <n v="715.44999999999982"/>
    <n v="0.24999999999999992"/>
    <n v="14.95"/>
    <n v="0.03"/>
    <n v="2076.576"/>
    <x v="2"/>
    <x v="2"/>
  </r>
  <r>
    <n v="3037"/>
    <s v="Nickolas"/>
    <s v="Mora"/>
    <s v="Mr"/>
    <s v="M"/>
    <n v="60"/>
    <s v="Margery Terrace"/>
    <s v="Ferndale"/>
    <x v="10"/>
    <x v="607"/>
    <x v="1"/>
    <x v="6"/>
    <n v="82"/>
    <n v="1.89"/>
    <n v="18"/>
    <n v="0.5"/>
    <n v="1476"/>
    <n v="2789.64"/>
    <n v="2092.23"/>
    <n v="2051.23"/>
    <x v="65"/>
    <n v="697.40999999999985"/>
    <n v="0.24999999999999997"/>
    <n v="14.95"/>
    <n v="0.05"/>
    <n v="1962.8709999999996"/>
    <x v="1"/>
    <x v="1"/>
  </r>
  <r>
    <n v="3038"/>
    <s v="Lashandra"/>
    <s v="Stanford"/>
    <s v="Miss"/>
    <s v="F"/>
    <n v="60"/>
    <s v="Margravine Road"/>
    <s v="Marlborough"/>
    <x v="3"/>
    <x v="52"/>
    <x v="2"/>
    <x v="11"/>
    <n v="91"/>
    <n v="2.0099999999999998"/>
    <n v="20"/>
    <n v="0.5"/>
    <n v="1820"/>
    <n v="3658.2"/>
    <n v="2743.6499999999996"/>
    <n v="2698.1499999999996"/>
    <x v="98"/>
    <n v="914.55000000000018"/>
    <n v="0.25000000000000006"/>
    <n v="14.95"/>
    <n v="0.05"/>
    <n v="2577.4449999999993"/>
    <x v="0"/>
    <x v="0"/>
  </r>
  <r>
    <n v="3044"/>
    <s v="Wilford"/>
    <s v="Guzman"/>
    <s v="Mr"/>
    <s v="M"/>
    <n v="90"/>
    <s v="Markham Square"/>
    <s v="East Sussex"/>
    <x v="27"/>
    <x v="201"/>
    <x v="0"/>
    <x v="5"/>
    <n v="67"/>
    <n v="1.89"/>
    <n v="18"/>
    <n v="0.5"/>
    <n v="1206"/>
    <n v="2279.3399999999997"/>
    <n v="1709.5049999999997"/>
    <n v="1676.0049999999997"/>
    <x v="38"/>
    <n v="569.83500000000004"/>
    <n v="0.25000000000000006"/>
    <n v="14.95"/>
    <n v="0.05"/>
    <n v="1606.4072499999997"/>
    <x v="1"/>
    <x v="1"/>
  </r>
  <r>
    <n v="3045"/>
    <s v="Dusty"/>
    <s v="Lewis"/>
    <s v="Mr"/>
    <s v="M"/>
    <n v="90"/>
    <s v="Markwell Close"/>
    <s v="Ferndale"/>
    <x v="10"/>
    <x v="608"/>
    <x v="0"/>
    <x v="7"/>
    <n v="36"/>
    <n v="1.89"/>
    <n v="18"/>
    <n v="0.5"/>
    <n v="648"/>
    <n v="1224.72"/>
    <n v="918.54"/>
    <n v="900.54"/>
    <x v="40"/>
    <n v="306.18000000000006"/>
    <n v="0.25000000000000006"/>
    <n v="14.95"/>
    <n v="0.03"/>
    <n v="888.02530000000002"/>
    <x v="1"/>
    <x v="1"/>
  </r>
  <r>
    <n v="3048"/>
    <s v="Cleopatra"/>
    <s v="Marquez"/>
    <s v="Miss"/>
    <s v="F"/>
    <n v="60"/>
    <s v="Marlborough Terrace"/>
    <s v="New Tredegar"/>
    <x v="3"/>
    <x v="199"/>
    <x v="0"/>
    <x v="6"/>
    <n v="23"/>
    <n v="2.0099999999999998"/>
    <n v="20"/>
    <n v="0.5"/>
    <n v="460"/>
    <n v="924.59999999999991"/>
    <n v="693.44999999999993"/>
    <n v="681.94999999999993"/>
    <x v="86"/>
    <n v="231.14999999999998"/>
    <n v="0.25"/>
    <n v="14.95"/>
    <n v="0.03"/>
    <n v="675.99299999999994"/>
    <x v="0"/>
    <x v="0"/>
  </r>
  <r>
    <n v="3049"/>
    <s v="Frances"/>
    <s v="Cramer"/>
    <s v="Mrs"/>
    <s v="F"/>
    <n v="30"/>
    <s v="Marleys Yaroad"/>
    <s v="Fakenham"/>
    <x v="10"/>
    <x v="609"/>
    <x v="0"/>
    <x v="7"/>
    <n v="28"/>
    <n v="2.0099999999999998"/>
    <n v="20"/>
    <n v="0.5"/>
    <n v="560"/>
    <n v="1125.5999999999999"/>
    <n v="844.19999999999993"/>
    <n v="830.19999999999993"/>
    <x v="94"/>
    <n v="281.39999999999998"/>
    <n v="0.25"/>
    <n v="14.95"/>
    <n v="0.03"/>
    <n v="819.79549999999995"/>
    <x v="0"/>
    <x v="0"/>
  </r>
  <r>
    <n v="3053"/>
    <s v="Normand"/>
    <s v="Wesley"/>
    <s v="Mr"/>
    <s v="M"/>
    <n v="30"/>
    <s v="Maroons Way"/>
    <s v="Daventry"/>
    <x v="7"/>
    <x v="67"/>
    <x v="2"/>
    <x v="6"/>
    <n v="35"/>
    <n v="3.49"/>
    <n v="20"/>
    <n v="0.5"/>
    <n v="700"/>
    <n v="2443"/>
    <n v="1832.25"/>
    <n v="1814.75"/>
    <x v="34"/>
    <n v="610.75"/>
    <n v="0.25"/>
    <n v="14.95"/>
    <n v="0.03"/>
    <n v="1774.809"/>
    <x v="2"/>
    <x v="2"/>
  </r>
  <r>
    <n v="3054"/>
    <s v="Dara"/>
    <s v="Weir"/>
    <s v="Ms"/>
    <s v="F"/>
    <n v="30"/>
    <s v="Marriots Close"/>
    <s v="Darvel"/>
    <x v="7"/>
    <x v="367"/>
    <x v="2"/>
    <x v="7"/>
    <n v="48"/>
    <n v="2.0099999999999998"/>
    <n v="20"/>
    <n v="0.5"/>
    <n v="960"/>
    <n v="1929.6"/>
    <n v="1447.1999999999998"/>
    <n v="1423.1999999999998"/>
    <x v="62"/>
    <n v="482.40000000000009"/>
    <n v="0.25000000000000006"/>
    <n v="14.95"/>
    <n v="0.03"/>
    <n v="1395.0054999999998"/>
    <x v="0"/>
    <x v="0"/>
  </r>
  <r>
    <n v="3057"/>
    <s v="Vincenzo"/>
    <s v="Whitaker"/>
    <s v="Mr"/>
    <s v="M"/>
    <n v="30"/>
    <s v="Marsh Road"/>
    <s v="Dalry"/>
    <x v="7"/>
    <x v="315"/>
    <x v="0"/>
    <x v="7"/>
    <n v="30"/>
    <n v="3.49"/>
    <n v="20"/>
    <n v="0.5"/>
    <n v="600"/>
    <n v="2094"/>
    <n v="1570.5"/>
    <n v="1555.5"/>
    <x v="14"/>
    <n v="523.5"/>
    <n v="0.25"/>
    <n v="14.95"/>
    <n v="0.03"/>
    <n v="1523.3365000000001"/>
    <x v="2"/>
    <x v="2"/>
  </r>
  <r>
    <n v="3061"/>
    <s v="Edna"/>
    <s v="Willard"/>
    <s v="Mrs"/>
    <s v="F"/>
    <n v="90"/>
    <s v="Marshalsea"/>
    <s v="Thornton-Cleveleys"/>
    <x v="3"/>
    <x v="610"/>
    <x v="1"/>
    <x v="11"/>
    <n v="27"/>
    <n v="1.89"/>
    <n v="18"/>
    <n v="0.5"/>
    <n v="486"/>
    <n v="918.54"/>
    <n v="688.90499999999997"/>
    <n v="675.40499999999997"/>
    <x v="72"/>
    <n v="229.63499999999999"/>
    <n v="0.25"/>
    <n v="14.95"/>
    <n v="0.03"/>
    <n v="669.64435000000003"/>
    <x v="1"/>
    <x v="1"/>
  </r>
  <r>
    <n v="3063"/>
    <s v="Cleo"/>
    <s v="Swenson"/>
    <s v="Miss"/>
    <s v="F"/>
    <n v="90"/>
    <s v="Marshbrook Close"/>
    <s v="Godalming"/>
    <x v="10"/>
    <x v="611"/>
    <x v="2"/>
    <x v="11"/>
    <n v="53"/>
    <n v="1.89"/>
    <n v="18"/>
    <n v="0.5"/>
    <n v="954"/>
    <n v="1803.06"/>
    <n v="1352.2950000000001"/>
    <n v="1325.7950000000001"/>
    <x v="51"/>
    <n v="450.76499999999987"/>
    <n v="0.24999999999999994"/>
    <n v="14.95"/>
    <n v="0.05"/>
    <n v="1273.70775"/>
    <x v="1"/>
    <x v="1"/>
  </r>
  <r>
    <n v="3068"/>
    <s v="Ambrose"/>
    <s v="Goins"/>
    <s v="Mr"/>
    <s v="M"/>
    <n v="60"/>
    <s v="Martineau Road"/>
    <s v="Tiverton"/>
    <x v="3"/>
    <x v="62"/>
    <x v="2"/>
    <x v="5"/>
    <n v="24"/>
    <n v="1.89"/>
    <n v="18"/>
    <n v="0.5"/>
    <n v="432"/>
    <n v="816.4799999999999"/>
    <n v="612.3599999999999"/>
    <n v="600.3599999999999"/>
    <x v="19"/>
    <n v="204.12"/>
    <n v="0.25000000000000006"/>
    <n v="14.95"/>
    <n v="0.03"/>
    <n v="596.85069999999996"/>
    <x v="1"/>
    <x v="1"/>
  </r>
  <r>
    <n v="3074"/>
    <s v="Bev"/>
    <s v="Vera"/>
    <s v="Miss"/>
    <s v="F"/>
    <n v="60"/>
    <s v="Mary Terrace"/>
    <s v="Prestatyn"/>
    <x v="3"/>
    <x v="131"/>
    <x v="0"/>
    <x v="11"/>
    <n v="100"/>
    <n v="3.49"/>
    <n v="20"/>
    <n v="0.5"/>
    <n v="2000"/>
    <n v="6980"/>
    <n v="5235"/>
    <n v="5185"/>
    <x v="48"/>
    <n v="1745"/>
    <n v="0.25"/>
    <n v="14.95"/>
    <n v="0.05"/>
    <n v="4939.9524999999994"/>
    <x v="2"/>
    <x v="2"/>
  </r>
  <r>
    <n v="3076"/>
    <s v="Jacinto"/>
    <s v="Cannon"/>
    <s v="Mr"/>
    <s v="M"/>
    <n v="90"/>
    <s v="Marys Cottages"/>
    <s v="Cowes"/>
    <x v="11"/>
    <x v="612"/>
    <x v="2"/>
    <x v="10"/>
    <n v="7"/>
    <n v="3.49"/>
    <n v="20"/>
    <n v="0.5"/>
    <n v="140"/>
    <n v="488.6"/>
    <n v="366.45000000000005"/>
    <n v="362.95000000000005"/>
    <x v="71"/>
    <n v="122.14999999999998"/>
    <n v="0.24999999999999994"/>
    <n v="14.95"/>
    <n v="0"/>
    <n v="377.90000000000003"/>
    <x v="2"/>
    <x v="2"/>
  </r>
  <r>
    <n v="3081"/>
    <s v="Suzy"/>
    <s v="Bolden"/>
    <s v="Miss"/>
    <s v="F"/>
    <n v="90"/>
    <s v="Mason Close"/>
    <s v="West Sussex"/>
    <x v="3"/>
    <x v="613"/>
    <x v="0"/>
    <x v="1"/>
    <n v="70"/>
    <n v="2.0099999999999998"/>
    <n v="20"/>
    <n v="0.5"/>
    <n v="1400"/>
    <n v="2813.9999999999995"/>
    <n v="2110.4999999999995"/>
    <n v="2075.4999999999995"/>
    <x v="52"/>
    <n v="703.5"/>
    <n v="0.25000000000000006"/>
    <n v="14.95"/>
    <n v="0.05"/>
    <n v="1985.9274999999993"/>
    <x v="0"/>
    <x v="0"/>
  </r>
  <r>
    <n v="3086"/>
    <s v="Lucio"/>
    <s v="Irwin"/>
    <s v="Mr"/>
    <s v="M"/>
    <n v="60"/>
    <s v="Mason'S Gardensove"/>
    <s v="Midlothian"/>
    <x v="3"/>
    <x v="614"/>
    <x v="1"/>
    <x v="4"/>
    <n v="72"/>
    <n v="2.0099999999999998"/>
    <n v="20"/>
    <n v="0.5"/>
    <n v="1440"/>
    <n v="2894.3999999999996"/>
    <n v="2170.7999999999997"/>
    <n v="2134.7999999999997"/>
    <x v="91"/>
    <n v="723.59999999999991"/>
    <n v="0.25"/>
    <n v="14.95"/>
    <n v="0.05"/>
    <n v="2042.2624999999994"/>
    <x v="0"/>
    <x v="0"/>
  </r>
  <r>
    <n v="3091"/>
    <s v="Daren"/>
    <s v="Sheridan"/>
    <s v="Mr"/>
    <s v="M"/>
    <n v="90"/>
    <s v="Matsin Street"/>
    <s v="Cheddar"/>
    <x v="12"/>
    <x v="259"/>
    <x v="2"/>
    <x v="3"/>
    <n v="54"/>
    <n v="3.49"/>
    <n v="20"/>
    <n v="0.5"/>
    <n v="1080"/>
    <n v="3769.2000000000003"/>
    <n v="2826.9"/>
    <n v="2799.9"/>
    <x v="49"/>
    <n v="942.30000000000018"/>
    <n v="0.25000000000000006"/>
    <n v="14.95"/>
    <n v="0.05"/>
    <n v="2674.1074999999996"/>
    <x v="2"/>
    <x v="2"/>
  </r>
  <r>
    <n v="3098"/>
    <s v="Weldon"/>
    <s v="Delacruz"/>
    <s v="Mr"/>
    <s v="M"/>
    <n v="30"/>
    <s v="Maurice Street"/>
    <s v="Nottinghamshire"/>
    <x v="3"/>
    <x v="545"/>
    <x v="1"/>
    <x v="3"/>
    <n v="48"/>
    <n v="3.49"/>
    <n v="20"/>
    <n v="0.5"/>
    <n v="960"/>
    <n v="3350.4"/>
    <n v="2512.8000000000002"/>
    <n v="2488.8000000000002"/>
    <x v="62"/>
    <n v="837.59999999999991"/>
    <n v="0.24999999999999997"/>
    <n v="14.95"/>
    <n v="0.03"/>
    <n v="2428.6374999999998"/>
    <x v="2"/>
    <x v="2"/>
  </r>
  <r>
    <n v="3101"/>
    <s v="Melodi"/>
    <s v="Cates"/>
    <s v="Miss"/>
    <s v="F"/>
    <n v="30"/>
    <s v="Maxim Road"/>
    <s v="Cleator Moor"/>
    <x v="13"/>
    <x v="494"/>
    <x v="0"/>
    <x v="2"/>
    <n v="53"/>
    <n v="3.49"/>
    <n v="20"/>
    <n v="0.5"/>
    <n v="1060"/>
    <n v="3699.4"/>
    <n v="2774.55"/>
    <n v="2748.05"/>
    <x v="51"/>
    <n v="924.84999999999991"/>
    <n v="0.24999999999999997"/>
    <n v="14.95"/>
    <n v="0.05"/>
    <n v="2624.85"/>
    <x v="2"/>
    <x v="2"/>
  </r>
  <r>
    <n v="3105"/>
    <s v="Sherill"/>
    <s v="Delaney"/>
    <s v="Mrs"/>
    <s v="F"/>
    <n v="60"/>
    <s v="Mayeswood Road"/>
    <s v="Gloucestershire"/>
    <x v="10"/>
    <x v="615"/>
    <x v="0"/>
    <x v="1"/>
    <n v="94"/>
    <n v="2.0099999999999998"/>
    <n v="20"/>
    <n v="0.5"/>
    <n v="1880"/>
    <n v="3778.7999999999997"/>
    <n v="2834.1"/>
    <n v="2787.1"/>
    <x v="77"/>
    <n v="944.69999999999982"/>
    <n v="0.24999999999999997"/>
    <n v="14.95"/>
    <n v="0.05"/>
    <n v="2661.9474999999998"/>
    <x v="0"/>
    <x v="0"/>
  </r>
  <r>
    <n v="3110"/>
    <s v="Karla"/>
    <s v="David"/>
    <s v="Miss"/>
    <s v="F"/>
    <n v="90"/>
    <s v="Maynaroads Quay"/>
    <s v="Llangollen"/>
    <x v="8"/>
    <x v="247"/>
    <x v="1"/>
    <x v="8"/>
    <n v="69"/>
    <n v="2.0099999999999998"/>
    <n v="20"/>
    <n v="0.5"/>
    <n v="1380"/>
    <n v="2773.7999999999997"/>
    <n v="2080.35"/>
    <n v="2045.85"/>
    <x v="88"/>
    <n v="693.44999999999982"/>
    <n v="0.24999999999999997"/>
    <n v="14.95"/>
    <n v="0.05"/>
    <n v="1957.7599999999995"/>
    <x v="0"/>
    <x v="0"/>
  </r>
  <r>
    <n v="3111"/>
    <s v="Jim"/>
    <s v="Lassiter"/>
    <s v="Mr"/>
    <s v="M"/>
    <n v="90"/>
    <s v="Mays  "/>
    <s v="Catterick Garrison"/>
    <x v="12"/>
    <x v="316"/>
    <x v="2"/>
    <x v="0"/>
    <n v="25"/>
    <n v="1.89"/>
    <n v="18"/>
    <n v="0.5"/>
    <n v="450"/>
    <n v="850.5"/>
    <n v="637.875"/>
    <n v="625.375"/>
    <x v="100"/>
    <n v="212.625"/>
    <n v="0.25"/>
    <n v="14.95"/>
    <n v="0.03"/>
    <n v="621.11525000000006"/>
    <x v="1"/>
    <x v="1"/>
  </r>
  <r>
    <n v="3112"/>
    <s v="Fabian"/>
    <s v="Sawyer"/>
    <s v="Mr"/>
    <s v="M"/>
    <n v="90"/>
    <s v="Maytree Walk"/>
    <s v="Richmond"/>
    <x v="3"/>
    <x v="38"/>
    <x v="0"/>
    <x v="5"/>
    <n v="95"/>
    <n v="3.49"/>
    <n v="20"/>
    <n v="0.5"/>
    <n v="1900"/>
    <n v="6631"/>
    <n v="4973.25"/>
    <n v="4925.75"/>
    <x v="36"/>
    <n v="1657.75"/>
    <n v="0.25"/>
    <n v="14.95"/>
    <n v="0.05"/>
    <n v="4693.665"/>
    <x v="2"/>
    <x v="2"/>
  </r>
  <r>
    <n v="3114"/>
    <s v="Queenie"/>
    <s v="Arrington"/>
    <s v="Miss"/>
    <s v="F"/>
    <n v="90"/>
    <s v="Maze Hill"/>
    <s v="Exeter"/>
    <x v="10"/>
    <x v="551"/>
    <x v="2"/>
    <x v="7"/>
    <n v="58"/>
    <n v="3.49"/>
    <n v="20"/>
    <n v="0.5"/>
    <n v="1160"/>
    <n v="4048.4"/>
    <n v="3036.3"/>
    <n v="3007.3"/>
    <x v="33"/>
    <n v="1012.0999999999999"/>
    <n v="0.24999999999999997"/>
    <n v="14.95"/>
    <n v="0.05"/>
    <n v="2871.1374999999998"/>
    <x v="2"/>
    <x v="2"/>
  </r>
  <r>
    <n v="3120"/>
    <s v="Bryant"/>
    <s v="Stark"/>
    <s v="Dr"/>
    <s v="M"/>
    <n v="90"/>
    <s v="Mearoads Court"/>
    <s v="High Peak"/>
    <x v="1"/>
    <x v="616"/>
    <x v="2"/>
    <x v="7"/>
    <n v="41"/>
    <n v="2.0099999999999998"/>
    <n v="20"/>
    <n v="0.5"/>
    <n v="820"/>
    <n v="1648.1999999999998"/>
    <n v="1236.1499999999999"/>
    <n v="1215.6499999999999"/>
    <x v="59"/>
    <n v="412.04999999999995"/>
    <n v="0.25"/>
    <n v="14.95"/>
    <n v="0.03"/>
    <n v="1193.6819999999998"/>
    <x v="0"/>
    <x v="0"/>
  </r>
  <r>
    <n v="3123"/>
    <s v="Nicola"/>
    <s v="Sparks"/>
    <s v="Mrs"/>
    <s v="F"/>
    <n v="30"/>
    <s v="Mearoads Street"/>
    <s v="Millom"/>
    <x v="3"/>
    <x v="333"/>
    <x v="2"/>
    <x v="4"/>
    <n v="94"/>
    <n v="2.0099999999999998"/>
    <n v="20"/>
    <n v="0.5"/>
    <n v="1880"/>
    <n v="3778.7999999999997"/>
    <n v="2834.1"/>
    <n v="2787.1"/>
    <x v="77"/>
    <n v="944.69999999999982"/>
    <n v="0.24999999999999997"/>
    <n v="14.95"/>
    <n v="0.05"/>
    <n v="2661.9474999999998"/>
    <x v="0"/>
    <x v="0"/>
  </r>
  <r>
    <n v="3126"/>
    <s v="Brenton"/>
    <s v="Anderson"/>
    <s v="Mr"/>
    <s v="M"/>
    <n v="90"/>
    <s v="Medfield Street"/>
    <s v="Gaerwen"/>
    <x v="10"/>
    <x v="617"/>
    <x v="1"/>
    <x v="3"/>
    <n v="28"/>
    <n v="3.49"/>
    <n v="20"/>
    <n v="0.5"/>
    <n v="560"/>
    <n v="1954.4"/>
    <n v="1465.8000000000002"/>
    <n v="1451.8000000000002"/>
    <x v="94"/>
    <n v="488.59999999999991"/>
    <n v="0.24999999999999994"/>
    <n v="14.95"/>
    <n v="0.03"/>
    <n v="1422.7475000000002"/>
    <x v="2"/>
    <x v="2"/>
  </r>
  <r>
    <n v="3128"/>
    <s v="Trinidad"/>
    <s v="Cochran"/>
    <s v="Mrs"/>
    <s v="F"/>
    <n v="30"/>
    <s v="Melcombe Place"/>
    <s v="Harleston"/>
    <x v="9"/>
    <x v="618"/>
    <x v="0"/>
    <x v="10"/>
    <n v="102"/>
    <n v="1.89"/>
    <n v="18"/>
    <n v="0.5"/>
    <n v="1836"/>
    <n v="3470.04"/>
    <n v="2602.5299999999997"/>
    <n v="2551.5299999999997"/>
    <x v="103"/>
    <n v="867.51000000000022"/>
    <n v="0.25000000000000006"/>
    <n v="14.95"/>
    <n v="7.0000000000000007E-2"/>
    <n v="2386.8263999999995"/>
    <x v="1"/>
    <x v="1"/>
  </r>
  <r>
    <n v="3130"/>
    <s v="Otis"/>
    <s v="Farley"/>
    <s v="Mr"/>
    <s v="M"/>
    <n v="90"/>
    <s v="Melforoad Road"/>
    <s v="Strathpeffer"/>
    <x v="3"/>
    <x v="619"/>
    <x v="2"/>
    <x v="7"/>
    <n v="62"/>
    <n v="2.0099999999999998"/>
    <n v="20"/>
    <n v="0.5"/>
    <n v="1240"/>
    <n v="2492.3999999999996"/>
    <n v="1869.2999999999997"/>
    <n v="1838.2999999999997"/>
    <x v="35"/>
    <n v="623.09999999999991"/>
    <n v="0.25"/>
    <n v="14.95"/>
    <n v="0.05"/>
    <n v="1760.5874999999996"/>
    <x v="0"/>
    <x v="0"/>
  </r>
  <r>
    <n v="3133"/>
    <s v="Elden"/>
    <s v="Aguirre"/>
    <s v="Mr"/>
    <s v="M"/>
    <n v="60"/>
    <s v="Mellison Road"/>
    <s v="Pembroke Dock"/>
    <x v="3"/>
    <x v="450"/>
    <x v="2"/>
    <x v="0"/>
    <n v="2"/>
    <n v="3.49"/>
    <n v="20"/>
    <n v="0.5"/>
    <n v="40"/>
    <n v="139.60000000000002"/>
    <n v="104.70000000000002"/>
    <n v="103.70000000000002"/>
    <x v="41"/>
    <n v="34.900000000000006"/>
    <n v="0.25"/>
    <n v="14.95"/>
    <n v="0"/>
    <n v="118.65000000000002"/>
    <x v="2"/>
    <x v="2"/>
  </r>
  <r>
    <n v="3134"/>
    <s v="Harley"/>
    <s v="Kyle"/>
    <s v="Mr"/>
    <s v="M"/>
    <n v="60"/>
    <s v="Mells Crescent"/>
    <s v="Gerrards Cross"/>
    <x v="10"/>
    <x v="553"/>
    <x v="1"/>
    <x v="5"/>
    <n v="72"/>
    <n v="2.0099999999999998"/>
    <n v="20"/>
    <n v="0.5"/>
    <n v="1440"/>
    <n v="2894.3999999999996"/>
    <n v="2170.7999999999997"/>
    <n v="2134.7999999999997"/>
    <x v="91"/>
    <n v="723.59999999999991"/>
    <n v="0.25"/>
    <n v="14.95"/>
    <n v="0.05"/>
    <n v="2042.2624999999994"/>
    <x v="0"/>
    <x v="0"/>
  </r>
  <r>
    <n v="3138"/>
    <s v="Christopher"/>
    <s v="Dudley"/>
    <s v="Mr"/>
    <s v="M"/>
    <n v="90"/>
    <s v="Melton Street"/>
    <s v="Great Missenden"/>
    <x v="61"/>
    <x v="620"/>
    <x v="2"/>
    <x v="7"/>
    <n v="75"/>
    <n v="2.0099999999999998"/>
    <n v="20"/>
    <n v="0.5"/>
    <n v="1500"/>
    <n v="3014.9999999999995"/>
    <n v="2261.2499999999995"/>
    <n v="2223.7499999999995"/>
    <x v="10"/>
    <n v="753.75"/>
    <n v="0.25000000000000006"/>
    <n v="14.95"/>
    <n v="0.05"/>
    <n v="2126.7649999999994"/>
    <x v="0"/>
    <x v="0"/>
  </r>
  <r>
    <n v="3140"/>
    <s v="Edison"/>
    <s v="Fitzgerald"/>
    <s v="Mr"/>
    <s v="M"/>
    <n v="60"/>
    <s v="Melville Terrace"/>
    <s v="Bruton"/>
    <x v="4"/>
    <x v="621"/>
    <x v="0"/>
    <x v="0"/>
    <n v="82"/>
    <n v="1.89"/>
    <n v="18"/>
    <n v="0.5"/>
    <n v="1476"/>
    <n v="2789.64"/>
    <n v="2092.23"/>
    <n v="2051.23"/>
    <x v="65"/>
    <n v="697.40999999999985"/>
    <n v="0.24999999999999997"/>
    <n v="14.95"/>
    <n v="0.05"/>
    <n v="1962.8709999999996"/>
    <x v="1"/>
    <x v="1"/>
  </r>
  <r>
    <n v="3146"/>
    <s v="Roy"/>
    <s v="Stout"/>
    <s v="Mr"/>
    <s v="M"/>
    <n v="30"/>
    <s v="Merbury Close"/>
    <s v="Maldon"/>
    <x v="3"/>
    <x v="208"/>
    <x v="0"/>
    <x v="0"/>
    <n v="54"/>
    <n v="2.0099999999999998"/>
    <n v="20"/>
    <n v="0.5"/>
    <n v="1080"/>
    <n v="2170.7999999999997"/>
    <n v="1628.1"/>
    <n v="1601.1"/>
    <x v="49"/>
    <n v="542.69999999999982"/>
    <n v="0.24999999999999994"/>
    <n v="14.95"/>
    <n v="0.05"/>
    <n v="1535.2474999999999"/>
    <x v="0"/>
    <x v="0"/>
  </r>
  <r>
    <n v="3153"/>
    <s v="Louella"/>
    <s v="Sylvester"/>
    <s v="Miss"/>
    <s v="F"/>
    <n v="30"/>
    <s v="Meretone Close"/>
    <s v="Lisburn"/>
    <x v="8"/>
    <x v="378"/>
    <x v="1"/>
    <x v="1"/>
    <n v="53"/>
    <n v="3.49"/>
    <n v="20"/>
    <n v="0.5"/>
    <n v="1060"/>
    <n v="3699.4"/>
    <n v="2774.55"/>
    <n v="2748.05"/>
    <x v="51"/>
    <n v="924.84999999999991"/>
    <n v="0.24999999999999997"/>
    <n v="14.95"/>
    <n v="0.05"/>
    <n v="2624.85"/>
    <x v="2"/>
    <x v="2"/>
  </r>
  <r>
    <n v="3157"/>
    <s v="Bryan"/>
    <s v="Queen"/>
    <s v="Mr"/>
    <s v="M"/>
    <n v="90"/>
    <s v="Merton Villas"/>
    <s v="Woodbridge"/>
    <x v="3"/>
    <x v="350"/>
    <x v="0"/>
    <x v="10"/>
    <n v="8"/>
    <n v="2.0099999999999998"/>
    <n v="20"/>
    <n v="0.5"/>
    <n v="160"/>
    <n v="321.59999999999997"/>
    <n v="241.2"/>
    <n v="237.2"/>
    <x v="56"/>
    <n v="80.399999999999977"/>
    <n v="0.24999999999999994"/>
    <n v="14.95"/>
    <n v="0"/>
    <n v="252.14999999999998"/>
    <x v="0"/>
    <x v="0"/>
  </r>
  <r>
    <n v="3158"/>
    <s v="Forrest"/>
    <s v="Bower"/>
    <s v="Mr"/>
    <s v="M"/>
    <n v="90"/>
    <s v="Messaline Avenue"/>
    <s v="Bures"/>
    <x v="4"/>
    <x v="112"/>
    <x v="2"/>
    <x v="3"/>
    <n v="89"/>
    <n v="2.0099999999999998"/>
    <n v="20"/>
    <n v="0.5"/>
    <n v="1780"/>
    <n v="3577.7999999999997"/>
    <n v="2683.35"/>
    <n v="2638.85"/>
    <x v="101"/>
    <n v="894.44999999999982"/>
    <n v="0.24999999999999997"/>
    <n v="14.95"/>
    <n v="0.05"/>
    <n v="2521.1099999999997"/>
    <x v="0"/>
    <x v="0"/>
  </r>
  <r>
    <n v="3160"/>
    <s v="Whitney"/>
    <s v="Major"/>
    <s v="Miss"/>
    <s v="F"/>
    <n v="30"/>
    <s v="Meteor Street"/>
    <s v="Basingstoke"/>
    <x v="73"/>
    <x v="622"/>
    <x v="2"/>
    <x v="5"/>
    <n v="2"/>
    <n v="2.0099999999999998"/>
    <n v="20"/>
    <n v="0.5"/>
    <n v="40"/>
    <n v="80.399999999999991"/>
    <n v="60.3"/>
    <n v="59.3"/>
    <x v="41"/>
    <n v="20.099999999999994"/>
    <n v="0.24999999999999994"/>
    <n v="14.95"/>
    <n v="0"/>
    <n v="74.25"/>
    <x v="0"/>
    <x v="0"/>
  </r>
  <r>
    <n v="3164"/>
    <s v="Nicholle"/>
    <s v="Huerta"/>
    <s v="Ms"/>
    <s v="F"/>
    <n v="90"/>
    <s v="Middle Road"/>
    <s v="Spean Bridge"/>
    <x v="3"/>
    <x v="507"/>
    <x v="2"/>
    <x v="1"/>
    <n v="93"/>
    <n v="3.49"/>
    <n v="20"/>
    <n v="0.5"/>
    <n v="1860"/>
    <n v="6491.4000000000005"/>
    <n v="4868.55"/>
    <n v="4822.05"/>
    <x v="89"/>
    <n v="1622.8500000000004"/>
    <n v="0.25000000000000006"/>
    <n v="14.95"/>
    <n v="0.05"/>
    <n v="4595.1499999999996"/>
    <x v="2"/>
    <x v="2"/>
  </r>
  <r>
    <n v="3167"/>
    <s v="Jed"/>
    <s v="Blackmon"/>
    <s v="Dr"/>
    <s v="M"/>
    <n v="30"/>
    <s v="Middle Walk"/>
    <s v="Horsham"/>
    <x v="1"/>
    <x v="549"/>
    <x v="0"/>
    <x v="10"/>
    <n v="4"/>
    <n v="3.49"/>
    <n v="20"/>
    <n v="0.5"/>
    <n v="80"/>
    <n v="279.20000000000005"/>
    <n v="209.40000000000003"/>
    <n v="207.40000000000003"/>
    <x v="87"/>
    <n v="69.800000000000011"/>
    <n v="0.25"/>
    <n v="14.95"/>
    <n v="0"/>
    <n v="222.35000000000002"/>
    <x v="2"/>
    <x v="2"/>
  </r>
  <r>
    <n v="3168"/>
    <s v="Robby"/>
    <s v="Khan"/>
    <s v="Mr"/>
    <s v="M"/>
    <n v="60"/>
    <s v="Middlesex Street"/>
    <s v="Alnwick"/>
    <x v="19"/>
    <x v="264"/>
    <x v="2"/>
    <x v="6"/>
    <n v="5"/>
    <n v="1.89"/>
    <n v="18"/>
    <n v="0.5"/>
    <n v="90"/>
    <n v="170.1"/>
    <n v="127.57499999999999"/>
    <n v="125.07499999999999"/>
    <x v="3"/>
    <n v="42.525000000000006"/>
    <n v="0.25000000000000006"/>
    <n v="14.95"/>
    <n v="0"/>
    <n v="140.02499999999998"/>
    <x v="1"/>
    <x v="1"/>
  </r>
  <r>
    <n v="3178"/>
    <s v="Sheri"/>
    <s v="Cornelius"/>
    <s v="Miss"/>
    <s v="F"/>
    <n v="30"/>
    <s v="Miles Terrace"/>
    <s v="St. Columb"/>
    <x v="3"/>
    <x v="227"/>
    <x v="1"/>
    <x v="5"/>
    <n v="56"/>
    <n v="2.0099999999999998"/>
    <n v="20"/>
    <n v="0.5"/>
    <n v="1120"/>
    <n v="2251.1999999999998"/>
    <n v="1688.3999999999999"/>
    <n v="1660.3999999999999"/>
    <x v="15"/>
    <n v="562.79999999999995"/>
    <n v="0.25"/>
    <n v="14.95"/>
    <n v="0.05"/>
    <n v="1591.5824999999998"/>
    <x v="0"/>
    <x v="0"/>
  </r>
  <r>
    <n v="3182"/>
    <s v="Dorthy"/>
    <s v="Sharpe"/>
    <s v="Mrs"/>
    <s v="F"/>
    <n v="60"/>
    <s v="Mill House"/>
    <s v="Windlesham"/>
    <x v="3"/>
    <x v="623"/>
    <x v="0"/>
    <x v="5"/>
    <n v="17"/>
    <n v="2.0099999999999998"/>
    <n v="20"/>
    <n v="0.5"/>
    <n v="340"/>
    <n v="683.4"/>
    <n v="512.54999999999995"/>
    <n v="504.04999999999995"/>
    <x v="92"/>
    <n v="170.85000000000002"/>
    <n v="0.25000000000000006"/>
    <n v="14.95"/>
    <n v="0"/>
    <n v="519"/>
    <x v="0"/>
    <x v="0"/>
  </r>
  <r>
    <n v="3187"/>
    <s v="Laurel"/>
    <s v="Gonzalez"/>
    <s v="Mrs"/>
    <s v="F"/>
    <n v="90"/>
    <s v="Milledge Street"/>
    <s v="Lee-On-The-Solent"/>
    <x v="74"/>
    <x v="624"/>
    <x v="1"/>
    <x v="6"/>
    <n v="35"/>
    <n v="2.0099999999999998"/>
    <n v="20"/>
    <n v="0.5"/>
    <n v="700"/>
    <n v="1406.9999999999998"/>
    <n v="1055.2499999999998"/>
    <n v="1037.7499999999998"/>
    <x v="34"/>
    <n v="351.75"/>
    <n v="0.25000000000000006"/>
    <n v="14.95"/>
    <n v="0.03"/>
    <n v="1021.1189999999998"/>
    <x v="0"/>
    <x v="0"/>
  </r>
  <r>
    <n v="3189"/>
    <s v="Bennett"/>
    <s v="Hancock"/>
    <s v="Mr"/>
    <s v="M"/>
    <n v="60"/>
    <s v="Miller Street"/>
    <s v="Meifod"/>
    <x v="3"/>
    <x v="625"/>
    <x v="2"/>
    <x v="1"/>
    <n v="3"/>
    <n v="1.89"/>
    <n v="18"/>
    <n v="0.5"/>
    <n v="54"/>
    <n v="102.05999999999999"/>
    <n v="76.544999999999987"/>
    <n v="75.044999999999987"/>
    <x v="78"/>
    <n v="25.515000000000001"/>
    <n v="0.25000000000000006"/>
    <n v="14.95"/>
    <n v="0"/>
    <n v="89.99499999999999"/>
    <x v="1"/>
    <x v="1"/>
  </r>
  <r>
    <n v="3201"/>
    <s v="Alena"/>
    <s v="Kirkland"/>
    <s v="Miss"/>
    <s v="F"/>
    <n v="30"/>
    <s v="Minehead Road"/>
    <s v="Loanhead"/>
    <x v="8"/>
    <x v="626"/>
    <x v="1"/>
    <x v="0"/>
    <n v="2"/>
    <n v="2.0099999999999998"/>
    <n v="20"/>
    <n v="0.5"/>
    <n v="40"/>
    <n v="80.399999999999991"/>
    <n v="60.3"/>
    <n v="59.3"/>
    <x v="41"/>
    <n v="20.099999999999994"/>
    <n v="0.24999999999999994"/>
    <n v="14.95"/>
    <n v="0"/>
    <n v="74.25"/>
    <x v="0"/>
    <x v="0"/>
  </r>
  <r>
    <n v="3205"/>
    <s v="Daryl"/>
    <s v="Conner"/>
    <s v="Mr"/>
    <s v="M"/>
    <n v="30"/>
    <s v="Minnow Street"/>
    <s v="Buckley"/>
    <x v="4"/>
    <x v="352"/>
    <x v="1"/>
    <x v="8"/>
    <n v="43"/>
    <n v="1.89"/>
    <n v="18"/>
    <n v="0.5"/>
    <n v="774"/>
    <n v="1462.86"/>
    <n v="1097.145"/>
    <n v="1075.645"/>
    <x v="28"/>
    <n v="365.71499999999992"/>
    <n v="0.24999999999999997"/>
    <n v="14.95"/>
    <n v="0.03"/>
    <n v="1057.87715"/>
    <x v="1"/>
    <x v="1"/>
  </r>
  <r>
    <n v="3206"/>
    <s v="Connie"/>
    <s v="Hargrove"/>
    <s v="Mr"/>
    <s v="M"/>
    <n v="90"/>
    <s v="Minnow Walk"/>
    <s v="East Sussex"/>
    <x v="27"/>
    <x v="329"/>
    <x v="1"/>
    <x v="10"/>
    <n v="44"/>
    <n v="1.89"/>
    <n v="18"/>
    <n v="0.5"/>
    <n v="792"/>
    <n v="1496.8799999999999"/>
    <n v="1122.6599999999999"/>
    <n v="1100.6599999999999"/>
    <x v="74"/>
    <n v="374.22"/>
    <n v="0.25000000000000006"/>
    <n v="14.95"/>
    <n v="0.03"/>
    <n v="1082.1416999999999"/>
    <x v="1"/>
    <x v="1"/>
  </r>
  <r>
    <n v="3207"/>
    <s v="Carson"/>
    <s v="Rhodes"/>
    <s v="Mr"/>
    <s v="M"/>
    <n v="30"/>
    <s v="Minories"/>
    <s v="Llanerchymedd"/>
    <x v="8"/>
    <x v="450"/>
    <x v="2"/>
    <x v="0"/>
    <n v="89"/>
    <n v="1.89"/>
    <n v="18"/>
    <n v="0.5"/>
    <n v="1602"/>
    <n v="3027.7799999999997"/>
    <n v="2270.835"/>
    <n v="2226.335"/>
    <x v="101"/>
    <n v="756.94499999999971"/>
    <n v="0.24999999999999992"/>
    <n v="14.95"/>
    <n v="0.05"/>
    <n v="2129.22075"/>
    <x v="1"/>
    <x v="1"/>
  </r>
  <r>
    <n v="3211"/>
    <s v="Keren"/>
    <s v="Castaneda"/>
    <s v="Mrs"/>
    <s v="F"/>
    <n v="90"/>
    <s v="Mitcham Lane"/>
    <s v="Prudhoe"/>
    <x v="3"/>
    <x v="627"/>
    <x v="0"/>
    <x v="8"/>
    <n v="80"/>
    <n v="1.89"/>
    <n v="18"/>
    <n v="0.5"/>
    <n v="1440"/>
    <n v="2721.6"/>
    <n v="2041.1999999999998"/>
    <n v="2001.1999999999998"/>
    <x v="22"/>
    <n v="680.40000000000009"/>
    <n v="0.25000000000000006"/>
    <n v="14.95"/>
    <n v="0.05"/>
    <n v="1915.3424999999997"/>
    <x v="1"/>
    <x v="1"/>
  </r>
  <r>
    <n v="3212"/>
    <s v="Ernest"/>
    <s v="Clayton"/>
    <s v="Mr"/>
    <s v="M"/>
    <n v="30"/>
    <s v="Mitchell"/>
    <s v="Bruton"/>
    <x v="4"/>
    <x v="628"/>
    <x v="0"/>
    <x v="10"/>
    <n v="39"/>
    <n v="2.0099999999999998"/>
    <n v="20"/>
    <n v="0.5"/>
    <n v="780"/>
    <n v="1567.7999999999997"/>
    <n v="1175.8499999999999"/>
    <n v="1156.3499999999999"/>
    <x v="20"/>
    <n v="391.94999999999982"/>
    <n v="0.24999999999999992"/>
    <n v="14.95"/>
    <n v="0.03"/>
    <n v="1136.1609999999998"/>
    <x v="0"/>
    <x v="0"/>
  </r>
  <r>
    <n v="3213"/>
    <s v="Dale"/>
    <s v="Cote"/>
    <s v="Mrs"/>
    <s v="F"/>
    <n v="90"/>
    <s v="Mitchison Road"/>
    <s v="St. Ives"/>
    <x v="3"/>
    <x v="629"/>
    <x v="2"/>
    <x v="2"/>
    <n v="18"/>
    <n v="2.0099999999999998"/>
    <n v="20"/>
    <n v="0.5"/>
    <n v="360"/>
    <n v="723.59999999999991"/>
    <n v="542.69999999999993"/>
    <n v="533.69999999999993"/>
    <x v="9"/>
    <n v="180.89999999999998"/>
    <n v="0.25"/>
    <n v="14.95"/>
    <n v="0"/>
    <n v="548.65"/>
    <x v="0"/>
    <x v="0"/>
  </r>
  <r>
    <n v="3219"/>
    <s v="Aletha"/>
    <s v="Diamond"/>
    <s v="Mrs"/>
    <s v="F"/>
    <n v="90"/>
    <s v="Moberley Road"/>
    <s v="Watchet"/>
    <x v="3"/>
    <x v="195"/>
    <x v="1"/>
    <x v="3"/>
    <n v="78"/>
    <n v="3.49"/>
    <n v="20"/>
    <n v="0.5"/>
    <n v="1560"/>
    <n v="5444.4000000000005"/>
    <n v="4083.3"/>
    <n v="4044.3"/>
    <x v="96"/>
    <n v="1361.1000000000004"/>
    <n v="0.25000000000000006"/>
    <n v="14.95"/>
    <n v="0.05"/>
    <n v="3856.2874999999999"/>
    <x v="2"/>
    <x v="2"/>
  </r>
  <r>
    <n v="3220"/>
    <s v="Garret"/>
    <s v="Franklin"/>
    <s v="Mr"/>
    <s v="M"/>
    <n v="60"/>
    <s v="Moira"/>
    <s v="Neath"/>
    <x v="3"/>
    <x v="584"/>
    <x v="1"/>
    <x v="0"/>
    <n v="41"/>
    <n v="1.89"/>
    <n v="18"/>
    <n v="0.5"/>
    <n v="738"/>
    <n v="1394.82"/>
    <n v="1046.115"/>
    <n v="1025.615"/>
    <x v="59"/>
    <n v="348.70499999999993"/>
    <n v="0.24999999999999997"/>
    <n v="14.95"/>
    <n v="0.03"/>
    <n v="1009.3480500000001"/>
    <x v="1"/>
    <x v="1"/>
  </r>
  <r>
    <n v="3222"/>
    <s v="Noel"/>
    <s v="Esparza"/>
    <s v="Mr"/>
    <s v="M"/>
    <n v="90"/>
    <s v="Monk Drive"/>
    <s v="Talybont"/>
    <x v="3"/>
    <x v="477"/>
    <x v="0"/>
    <x v="2"/>
    <n v="50"/>
    <n v="3.49"/>
    <n v="20"/>
    <n v="0.5"/>
    <n v="1000"/>
    <n v="3490"/>
    <n v="2617.5"/>
    <n v="2592.5"/>
    <x v="42"/>
    <n v="872.5"/>
    <n v="0.25"/>
    <n v="14.95"/>
    <n v="0.03"/>
    <n v="2529.2264999999998"/>
    <x v="2"/>
    <x v="2"/>
  </r>
  <r>
    <n v="3225"/>
    <s v="Amado"/>
    <s v="Vela"/>
    <s v="Mr"/>
    <s v="M"/>
    <n v="90"/>
    <s v="Monmouth Close"/>
    <s v="Loughborough"/>
    <x v="3"/>
    <x v="630"/>
    <x v="2"/>
    <x v="0"/>
    <n v="16"/>
    <n v="2.0099999999999998"/>
    <n v="20"/>
    <n v="0.5"/>
    <n v="320"/>
    <n v="643.19999999999993"/>
    <n v="482.4"/>
    <n v="474.4"/>
    <x v="4"/>
    <n v="160.79999999999995"/>
    <n v="0.24999999999999994"/>
    <n v="14.95"/>
    <n v="0"/>
    <n v="489.34999999999997"/>
    <x v="0"/>
    <x v="0"/>
  </r>
  <r>
    <n v="3230"/>
    <s v="Chang"/>
    <s v="Parra"/>
    <s v="Miss"/>
    <s v="F"/>
    <n v="60"/>
    <s v="Montague Terrace"/>
    <s v="Poulton-Le-Fylde"/>
    <x v="3"/>
    <x v="489"/>
    <x v="0"/>
    <x v="10"/>
    <n v="92"/>
    <n v="3.49"/>
    <n v="20"/>
    <n v="0.5"/>
    <n v="1840"/>
    <n v="6421.6"/>
    <n v="4816.2000000000007"/>
    <n v="4770.2000000000007"/>
    <x v="69"/>
    <n v="1605.3999999999996"/>
    <n v="0.24999999999999992"/>
    <n v="14.95"/>
    <n v="0.05"/>
    <n v="4545.8924999999999"/>
    <x v="2"/>
    <x v="2"/>
  </r>
  <r>
    <n v="3231"/>
    <s v="Nu"/>
    <s v="Darling"/>
    <s v="Mrs"/>
    <s v="F"/>
    <n v="30"/>
    <s v="Montefiore Street"/>
    <s v="Drybrook"/>
    <x v="7"/>
    <x v="145"/>
    <x v="1"/>
    <x v="1"/>
    <n v="75"/>
    <n v="3.49"/>
    <n v="20"/>
    <n v="0.5"/>
    <n v="1500"/>
    <n v="5235"/>
    <n v="3926.25"/>
    <n v="3888.75"/>
    <x v="10"/>
    <n v="1308.75"/>
    <n v="0.25"/>
    <n v="14.95"/>
    <n v="0.05"/>
    <n v="3708.5149999999999"/>
    <x v="2"/>
    <x v="2"/>
  </r>
  <r>
    <n v="3232"/>
    <s v="Theodore"/>
    <s v="Goldberg"/>
    <s v="Mr"/>
    <s v="M"/>
    <n v="30"/>
    <s v="Montego Close"/>
    <s v="Torquay"/>
    <x v="3"/>
    <x v="631"/>
    <x v="1"/>
    <x v="2"/>
    <n v="4"/>
    <n v="2.0099999999999998"/>
    <n v="20"/>
    <n v="0.5"/>
    <n v="80"/>
    <n v="160.79999999999998"/>
    <n v="120.6"/>
    <n v="118.6"/>
    <x v="87"/>
    <n v="40.199999999999989"/>
    <n v="0.24999999999999994"/>
    <n v="14.95"/>
    <n v="0"/>
    <n v="133.54999999999998"/>
    <x v="0"/>
    <x v="0"/>
  </r>
  <r>
    <n v="3234"/>
    <s v="Hermina"/>
    <s v="Hargrove"/>
    <s v="Mrs"/>
    <s v="F"/>
    <n v="30"/>
    <s v="Montpeleir Road"/>
    <s v="Gerrards Cross"/>
    <x v="10"/>
    <x v="392"/>
    <x v="2"/>
    <x v="5"/>
    <n v="31"/>
    <n v="3.49"/>
    <n v="20"/>
    <n v="0.5"/>
    <n v="620"/>
    <n v="2163.8000000000002"/>
    <n v="1622.8500000000001"/>
    <n v="1607.3500000000001"/>
    <x v="43"/>
    <n v="540.95000000000005"/>
    <n v="0.25"/>
    <n v="14.95"/>
    <n v="0.03"/>
    <n v="1573.6310000000001"/>
    <x v="2"/>
    <x v="2"/>
  </r>
  <r>
    <n v="3240"/>
    <s v="Lee"/>
    <s v="Diggs"/>
    <s v="Mr"/>
    <s v="M"/>
    <n v="60"/>
    <s v="Moor Lane"/>
    <s v="Exmouth"/>
    <x v="10"/>
    <x v="472"/>
    <x v="0"/>
    <x v="11"/>
    <n v="45"/>
    <n v="3.49"/>
    <n v="20"/>
    <n v="0.5"/>
    <n v="900"/>
    <n v="3141"/>
    <n v="2355.75"/>
    <n v="2333.25"/>
    <x v="82"/>
    <n v="785.25"/>
    <n v="0.25"/>
    <n v="14.95"/>
    <n v="0.03"/>
    <n v="2277.7539999999999"/>
    <x v="2"/>
    <x v="2"/>
  </r>
  <r>
    <n v="3243"/>
    <s v="Andria"/>
    <s v="Elder"/>
    <s v="Mrs"/>
    <s v="F"/>
    <n v="60"/>
    <s v="Moors Alley"/>
    <s v="Guisborough"/>
    <x v="9"/>
    <x v="30"/>
    <x v="1"/>
    <x v="3"/>
    <n v="28"/>
    <n v="3.49"/>
    <n v="20"/>
    <n v="0.5"/>
    <n v="560"/>
    <n v="1954.4"/>
    <n v="1465.8000000000002"/>
    <n v="1451.8000000000002"/>
    <x v="94"/>
    <n v="488.59999999999991"/>
    <n v="0.24999999999999994"/>
    <n v="14.95"/>
    <n v="0.03"/>
    <n v="1422.7475000000002"/>
    <x v="2"/>
    <x v="2"/>
  </r>
  <r>
    <n v="3244"/>
    <s v="Michel"/>
    <s v="Boyd"/>
    <s v="Mr"/>
    <s v="M"/>
    <n v="60"/>
    <s v="Morkyns Walk"/>
    <s v="Larkhall"/>
    <x v="14"/>
    <x v="632"/>
    <x v="0"/>
    <x v="2"/>
    <n v="94"/>
    <n v="1.89"/>
    <n v="18"/>
    <n v="0.5"/>
    <n v="1692"/>
    <n v="3197.8799999999997"/>
    <n v="2398.41"/>
    <n v="2351.41"/>
    <x v="77"/>
    <n v="799.4699999999998"/>
    <n v="0.24999999999999997"/>
    <n v="14.95"/>
    <n v="0.05"/>
    <n v="2248.0419999999995"/>
    <x v="1"/>
    <x v="1"/>
  </r>
  <r>
    <n v="3246"/>
    <s v="Pauletta"/>
    <s v="Golden"/>
    <s v="Mrs"/>
    <s v="F"/>
    <n v="30"/>
    <s v="Morpeth Road"/>
    <s v="South Brent"/>
    <x v="3"/>
    <x v="324"/>
    <x v="2"/>
    <x v="11"/>
    <n v="5"/>
    <n v="3.49"/>
    <n v="20"/>
    <n v="0.5"/>
    <n v="100"/>
    <n v="349"/>
    <n v="261.75"/>
    <n v="259.25"/>
    <x v="3"/>
    <n v="87.25"/>
    <n v="0.25"/>
    <n v="14.95"/>
    <n v="0"/>
    <n v="274.2"/>
    <x v="2"/>
    <x v="2"/>
  </r>
  <r>
    <n v="3248"/>
    <s v="Raul"/>
    <s v="Whaley"/>
    <s v="Mr"/>
    <s v="M"/>
    <n v="90"/>
    <s v="Morris Bishop"/>
    <s v="Henlow"/>
    <x v="1"/>
    <x v="530"/>
    <x v="1"/>
    <x v="6"/>
    <n v="64"/>
    <n v="1.89"/>
    <n v="18"/>
    <n v="0.5"/>
    <n v="1152"/>
    <n v="2177.2799999999997"/>
    <n v="1632.9599999999998"/>
    <n v="1600.9599999999998"/>
    <x v="39"/>
    <n v="544.31999999999994"/>
    <n v="0.25"/>
    <n v="14.95"/>
    <n v="0.05"/>
    <n v="1535.1144999999997"/>
    <x v="1"/>
    <x v="1"/>
  </r>
  <r>
    <n v="3252"/>
    <s v="Anton"/>
    <s v="Felix"/>
    <s v="Mr"/>
    <s v="M"/>
    <n v="30"/>
    <s v="Morten Place"/>
    <s v="Moreton-In-Marsh"/>
    <x v="3"/>
    <x v="448"/>
    <x v="0"/>
    <x v="1"/>
    <n v="65"/>
    <n v="2.0099999999999998"/>
    <n v="20"/>
    <n v="0.5"/>
    <n v="1300"/>
    <n v="2612.9999999999995"/>
    <n v="1959.7499999999995"/>
    <n v="1927.2499999999995"/>
    <x v="75"/>
    <n v="653.25"/>
    <n v="0.25000000000000006"/>
    <n v="14.95"/>
    <n v="0.05"/>
    <n v="1845.0899999999995"/>
    <x v="0"/>
    <x v="0"/>
  </r>
  <r>
    <n v="3254"/>
    <s v="Eldridge"/>
    <s v="Marcus"/>
    <s v="Mr"/>
    <s v="M"/>
    <n v="30"/>
    <s v="Mortimer Terrace"/>
    <s v="Bromley"/>
    <x v="48"/>
    <x v="439"/>
    <x v="1"/>
    <x v="4"/>
    <n v="17"/>
    <n v="2.0099999999999998"/>
    <n v="20"/>
    <n v="0.5"/>
    <n v="340"/>
    <n v="683.4"/>
    <n v="512.54999999999995"/>
    <n v="504.04999999999995"/>
    <x v="92"/>
    <n v="170.85000000000002"/>
    <n v="0.25000000000000006"/>
    <n v="14.95"/>
    <n v="0"/>
    <n v="519"/>
    <x v="0"/>
    <x v="0"/>
  </r>
  <r>
    <n v="3255"/>
    <s v="Mitchell"/>
    <s v="Honeycutt"/>
    <s v="Mr"/>
    <s v="M"/>
    <n v="30"/>
    <s v="Mortion Villas"/>
    <s v="Treharris"/>
    <x v="3"/>
    <x v="291"/>
    <x v="0"/>
    <x v="10"/>
    <n v="7"/>
    <n v="1.89"/>
    <n v="18"/>
    <n v="0.5"/>
    <n v="126"/>
    <n v="238.14"/>
    <n v="178.60499999999999"/>
    <n v="175.10499999999999"/>
    <x v="71"/>
    <n v="59.534999999999997"/>
    <n v="0.25"/>
    <n v="14.95"/>
    <n v="0"/>
    <n v="190.05499999999998"/>
    <x v="1"/>
    <x v="1"/>
  </r>
  <r>
    <n v="3258"/>
    <s v="Georgina"/>
    <s v="Holland"/>
    <s v="Mrs"/>
    <s v="F"/>
    <n v="30"/>
    <s v="Mortons Place"/>
    <s v="Maghera"/>
    <x v="3"/>
    <x v="90"/>
    <x v="2"/>
    <x v="11"/>
    <n v="64"/>
    <n v="1.89"/>
    <n v="18"/>
    <n v="0.5"/>
    <n v="1152"/>
    <n v="2177.2799999999997"/>
    <n v="1632.9599999999998"/>
    <n v="1600.9599999999998"/>
    <x v="39"/>
    <n v="544.31999999999994"/>
    <n v="0.25"/>
    <n v="14.95"/>
    <n v="0.05"/>
    <n v="1535.1144999999997"/>
    <x v="1"/>
    <x v="1"/>
  </r>
  <r>
    <n v="3261"/>
    <s v="Everett"/>
    <s v="Blackwell"/>
    <s v="Mr"/>
    <s v="M"/>
    <n v="90"/>
    <s v="Moselle Place"/>
    <s v="Kent"/>
    <x v="14"/>
    <x v="259"/>
    <x v="2"/>
    <x v="3"/>
    <n v="77"/>
    <n v="1.89"/>
    <n v="18"/>
    <n v="0.5"/>
    <n v="1386"/>
    <n v="2619.54"/>
    <n v="1964.655"/>
    <n v="1926.155"/>
    <x v="90"/>
    <n v="654.88499999999999"/>
    <n v="0.25"/>
    <n v="14.95"/>
    <n v="0.05"/>
    <n v="1844.0497499999999"/>
    <x v="1"/>
    <x v="1"/>
  </r>
  <r>
    <n v="3265"/>
    <s v="Raymon"/>
    <s v="Cooper"/>
    <s v="Mr"/>
    <s v="M"/>
    <n v="60"/>
    <s v="Mother Kate"/>
    <s v="Inverurie"/>
    <x v="56"/>
    <x v="633"/>
    <x v="1"/>
    <x v="11"/>
    <n v="18"/>
    <n v="3.49"/>
    <n v="20"/>
    <n v="0.5"/>
    <n v="360"/>
    <n v="1256.4000000000001"/>
    <n v="942.30000000000007"/>
    <n v="933.30000000000007"/>
    <x v="9"/>
    <n v="314.10000000000002"/>
    <n v="0.25"/>
    <n v="14.95"/>
    <n v="0"/>
    <n v="948.25000000000011"/>
    <x v="2"/>
    <x v="2"/>
  </r>
  <r>
    <n v="3272"/>
    <s v="Edwin"/>
    <s v="Ohara"/>
    <s v="Mr"/>
    <s v="M"/>
    <n v="60"/>
    <s v="Mount Row"/>
    <s v="Godstone"/>
    <x v="10"/>
    <x v="469"/>
    <x v="0"/>
    <x v="8"/>
    <n v="99"/>
    <n v="3.49"/>
    <n v="20"/>
    <n v="0.5"/>
    <n v="1980"/>
    <n v="6910.2000000000007"/>
    <n v="5182.6500000000005"/>
    <n v="5133.1500000000005"/>
    <x v="53"/>
    <n v="1727.5500000000002"/>
    <n v="0.25"/>
    <n v="14.95"/>
    <n v="0.05"/>
    <n v="4890.6949999999997"/>
    <x v="2"/>
    <x v="2"/>
  </r>
  <r>
    <n v="3273"/>
    <s v="Horace"/>
    <s v="Pack"/>
    <s v="Mr"/>
    <s v="M"/>
    <n v="30"/>
    <s v="Moyers Road"/>
    <s v="Wooler"/>
    <x v="3"/>
    <x v="634"/>
    <x v="2"/>
    <x v="2"/>
    <n v="4"/>
    <n v="1.89"/>
    <n v="18"/>
    <n v="0.5"/>
    <n v="72"/>
    <n v="136.07999999999998"/>
    <n v="102.05999999999999"/>
    <n v="100.05999999999999"/>
    <x v="87"/>
    <n v="34.019999999999996"/>
    <n v="0.25"/>
    <n v="14.95"/>
    <n v="0"/>
    <n v="115.00999999999999"/>
    <x v="1"/>
    <x v="1"/>
  </r>
  <r>
    <n v="3274"/>
    <s v="Hung"/>
    <s v="Irvin"/>
    <s v="Mr"/>
    <s v="M"/>
    <n v="30"/>
    <s v="Moyna Road"/>
    <s v="Newport Pagnell"/>
    <x v="3"/>
    <x v="635"/>
    <x v="0"/>
    <x v="2"/>
    <n v="101"/>
    <n v="2.0099999999999998"/>
    <n v="20"/>
    <n v="0.5"/>
    <n v="2020"/>
    <n v="4060.1999999999994"/>
    <n v="3045.1499999999996"/>
    <n v="2994.6499999999996"/>
    <x v="73"/>
    <n v="1015.0499999999997"/>
    <n v="0.24999999999999997"/>
    <n v="14.95"/>
    <n v="7.0000000000000007E-2"/>
    <n v="2798.9279999999994"/>
    <x v="0"/>
    <x v="0"/>
  </r>
  <r>
    <n v="3277"/>
    <s v="Leoma"/>
    <s v="Chacon"/>
    <s v="Mrs"/>
    <s v="F"/>
    <n v="90"/>
    <s v="Mulberry Business"/>
    <s v="Keith"/>
    <x v="14"/>
    <x v="636"/>
    <x v="1"/>
    <x v="9"/>
    <n v="24"/>
    <n v="1.89"/>
    <n v="18"/>
    <n v="0.5"/>
    <n v="432"/>
    <n v="816.4799999999999"/>
    <n v="612.3599999999999"/>
    <n v="600.3599999999999"/>
    <x v="19"/>
    <n v="204.12"/>
    <n v="0.25000000000000006"/>
    <n v="14.95"/>
    <n v="0.03"/>
    <n v="596.85069999999996"/>
    <x v="1"/>
    <x v="1"/>
  </r>
  <r>
    <n v="3279"/>
    <s v="Percy"/>
    <s v="Diggs"/>
    <s v="Mr"/>
    <s v="M"/>
    <n v="30"/>
    <s v="Mulvaney Way"/>
    <s v="Lauder"/>
    <x v="14"/>
    <x v="594"/>
    <x v="0"/>
    <x v="1"/>
    <n v="99"/>
    <n v="3.49"/>
    <n v="20"/>
    <n v="0.5"/>
    <n v="1980"/>
    <n v="6910.2000000000007"/>
    <n v="5182.6500000000005"/>
    <n v="5133.1500000000005"/>
    <x v="53"/>
    <n v="1727.5500000000002"/>
    <n v="0.25"/>
    <n v="14.95"/>
    <n v="0.05"/>
    <n v="4890.6949999999997"/>
    <x v="2"/>
    <x v="2"/>
  </r>
  <r>
    <n v="3282"/>
    <s v="Elease"/>
    <s v="Manley"/>
    <s v="Ms"/>
    <s v="F"/>
    <n v="60"/>
    <s v="Munster Place"/>
    <s v="Haslemere"/>
    <x v="1"/>
    <x v="637"/>
    <x v="1"/>
    <x v="3"/>
    <n v="59"/>
    <n v="3.49"/>
    <n v="20"/>
    <n v="0.5"/>
    <n v="1180"/>
    <n v="4118.2"/>
    <n v="3088.6499999999996"/>
    <n v="3059.1499999999996"/>
    <x v="95"/>
    <n v="1029.5500000000002"/>
    <n v="0.25000000000000006"/>
    <n v="14.95"/>
    <n v="0.05"/>
    <n v="2920.3949999999995"/>
    <x v="2"/>
    <x v="2"/>
  </r>
  <r>
    <n v="3284"/>
    <s v="Sharleen"/>
    <s v="Wall"/>
    <s v="Mrs"/>
    <s v="F"/>
    <n v="90"/>
    <s v="Munster Road"/>
    <s v="Bath"/>
    <x v="75"/>
    <x v="213"/>
    <x v="2"/>
    <x v="0"/>
    <n v="25"/>
    <n v="3.49"/>
    <n v="20"/>
    <n v="0.5"/>
    <n v="500"/>
    <n v="1745"/>
    <n v="1308.75"/>
    <n v="1296.25"/>
    <x v="100"/>
    <n v="436.25"/>
    <n v="0.25"/>
    <n v="14.95"/>
    <n v="0.03"/>
    <n v="1271.864"/>
    <x v="2"/>
    <x v="2"/>
  </r>
  <r>
    <n v="3285"/>
    <s v="Racheal"/>
    <s v="Whitfield"/>
    <s v="Miss"/>
    <s v="F"/>
    <n v="90"/>
    <s v="Munster Square"/>
    <s v="Marazion"/>
    <x v="3"/>
    <x v="49"/>
    <x v="1"/>
    <x v="1"/>
    <n v="55"/>
    <n v="2.0099999999999998"/>
    <n v="20"/>
    <n v="0.5"/>
    <n v="1100"/>
    <n v="2210.9999999999995"/>
    <n v="1658.2499999999995"/>
    <n v="1630.7499999999995"/>
    <x v="70"/>
    <n v="552.75"/>
    <n v="0.25000000000000006"/>
    <n v="14.95"/>
    <n v="0.05"/>
    <n v="1563.4149999999995"/>
    <x v="0"/>
    <x v="0"/>
  </r>
  <r>
    <n v="3288"/>
    <s v="Kevin"/>
    <s v="Yeager"/>
    <s v="Mr"/>
    <s v="M"/>
    <n v="30"/>
    <s v="Musbury Street"/>
    <s v="Strathdon"/>
    <x v="3"/>
    <x v="638"/>
    <x v="2"/>
    <x v="2"/>
    <n v="84"/>
    <n v="3.49"/>
    <n v="20"/>
    <n v="0.5"/>
    <n v="1680"/>
    <n v="5863.2000000000007"/>
    <n v="4397.4000000000005"/>
    <n v="4355.4000000000005"/>
    <x v="31"/>
    <n v="1465.8000000000002"/>
    <n v="0.25"/>
    <n v="14.95"/>
    <n v="0.05"/>
    <n v="4151.8325000000004"/>
    <x v="2"/>
    <x v="2"/>
  </r>
  <r>
    <n v="3291"/>
    <s v="Cinderella"/>
    <s v="Pritchard"/>
    <s v="Miss"/>
    <s v="F"/>
    <n v="90"/>
    <s v="Myatt Road"/>
    <s v="Par"/>
    <x v="3"/>
    <x v="639"/>
    <x v="1"/>
    <x v="1"/>
    <n v="68"/>
    <n v="3.49"/>
    <n v="20"/>
    <n v="0.5"/>
    <n v="1360"/>
    <n v="4746.4000000000005"/>
    <n v="3559.8"/>
    <n v="3525.8"/>
    <x v="66"/>
    <n v="1186.6000000000004"/>
    <n v="0.25000000000000006"/>
    <n v="14.95"/>
    <n v="0.05"/>
    <n v="3363.7124999999996"/>
    <x v="2"/>
    <x v="2"/>
  </r>
  <r>
    <n v="3295"/>
    <s v="Candis"/>
    <s v="Mccain"/>
    <s v="Miss"/>
    <s v="F"/>
    <n v="30"/>
    <s v="Myrtle Lodge"/>
    <s v="Betws-Y-Coed"/>
    <x v="22"/>
    <x v="640"/>
    <x v="0"/>
    <x v="9"/>
    <n v="86"/>
    <n v="2.0099999999999998"/>
    <n v="20"/>
    <n v="0.5"/>
    <n v="1720"/>
    <n v="3457.2"/>
    <n v="2592.8999999999996"/>
    <n v="2549.8999999999996"/>
    <x v="26"/>
    <n v="864.30000000000018"/>
    <n v="0.25000000000000006"/>
    <n v="14.95"/>
    <n v="0.05"/>
    <n v="2436.6074999999992"/>
    <x v="0"/>
    <x v="0"/>
  </r>
  <r>
    <n v="3298"/>
    <s v="Jess"/>
    <s v="Daley"/>
    <s v="Mr"/>
    <s v="M"/>
    <n v="60"/>
    <s v="Nailour Street"/>
    <s v="Brackley"/>
    <x v="41"/>
    <x v="641"/>
    <x v="1"/>
    <x v="4"/>
    <n v="43"/>
    <n v="1.89"/>
    <n v="18"/>
    <n v="0.5"/>
    <n v="774"/>
    <n v="1462.86"/>
    <n v="1097.145"/>
    <n v="1075.645"/>
    <x v="28"/>
    <n v="365.71499999999992"/>
    <n v="0.24999999999999997"/>
    <n v="14.95"/>
    <n v="0.03"/>
    <n v="1057.87715"/>
    <x v="1"/>
    <x v="1"/>
  </r>
  <r>
    <n v="3300"/>
    <s v="Sherrie"/>
    <s v="Martinez"/>
    <s v="Miss"/>
    <s v="F"/>
    <n v="60"/>
    <s v="Namur Terrace"/>
    <s v="Ardgay"/>
    <x v="58"/>
    <x v="642"/>
    <x v="1"/>
    <x v="1"/>
    <n v="31"/>
    <n v="3.49"/>
    <n v="20"/>
    <n v="0.5"/>
    <n v="620"/>
    <n v="2163.8000000000002"/>
    <n v="1622.8500000000001"/>
    <n v="1607.3500000000001"/>
    <x v="43"/>
    <n v="540.95000000000005"/>
    <n v="0.25"/>
    <n v="14.95"/>
    <n v="0.03"/>
    <n v="1573.6310000000001"/>
    <x v="2"/>
    <x v="2"/>
  </r>
  <r>
    <n v="3301"/>
    <s v="Mallie"/>
    <s v="Pierson"/>
    <s v="Miss"/>
    <s v="F"/>
    <n v="30"/>
    <s v="Nansen Road"/>
    <s v="Greenhithe"/>
    <x v="9"/>
    <x v="158"/>
    <x v="2"/>
    <x v="7"/>
    <n v="22"/>
    <n v="3.49"/>
    <n v="20"/>
    <n v="0.5"/>
    <n v="440"/>
    <n v="1535.6000000000001"/>
    <n v="1151.7"/>
    <n v="1140.7"/>
    <x v="63"/>
    <n v="383.90000000000009"/>
    <n v="0.25000000000000006"/>
    <n v="14.95"/>
    <n v="0.03"/>
    <n v="1120.9805000000001"/>
    <x v="2"/>
    <x v="2"/>
  </r>
  <r>
    <n v="3304"/>
    <s v="Carrol"/>
    <s v="Groves"/>
    <s v="Mr"/>
    <s v="M"/>
    <n v="60"/>
    <s v="Nasmyth Street"/>
    <s v="Berkhamsted"/>
    <x v="50"/>
    <x v="643"/>
    <x v="0"/>
    <x v="8"/>
    <n v="78"/>
    <n v="1.89"/>
    <n v="18"/>
    <n v="0.5"/>
    <n v="1404"/>
    <n v="2653.56"/>
    <n v="1990.17"/>
    <n v="1951.17"/>
    <x v="96"/>
    <n v="663.38999999999987"/>
    <n v="0.24999999999999994"/>
    <n v="14.95"/>
    <n v="0.05"/>
    <n v="1867.8140000000001"/>
    <x v="1"/>
    <x v="1"/>
  </r>
  <r>
    <n v="3306"/>
    <s v="Corinne"/>
    <s v="Odonnell"/>
    <s v="Miss"/>
    <s v="F"/>
    <n v="90"/>
    <s v="Nathaniel Close"/>
    <s v="Epping"/>
    <x v="10"/>
    <x v="613"/>
    <x v="0"/>
    <x v="1"/>
    <n v="91"/>
    <n v="1.89"/>
    <n v="18"/>
    <n v="0.5"/>
    <n v="1638"/>
    <n v="3095.8199999999997"/>
    <n v="2321.8649999999998"/>
    <n v="2276.3649999999998"/>
    <x v="98"/>
    <n v="773.95499999999993"/>
    <n v="0.25"/>
    <n v="14.95"/>
    <n v="0.05"/>
    <n v="2176.7492499999994"/>
    <x v="1"/>
    <x v="1"/>
  </r>
  <r>
    <n v="3310"/>
    <s v="Wyatt"/>
    <s v="Sykes"/>
    <s v="Mr"/>
    <s v="M"/>
    <n v="60"/>
    <s v="Neal Terrace"/>
    <s v="Derbyshire"/>
    <x v="7"/>
    <x v="497"/>
    <x v="0"/>
    <x v="0"/>
    <n v="12"/>
    <n v="2.0099999999999998"/>
    <n v="20"/>
    <n v="0.5"/>
    <n v="240"/>
    <n v="482.4"/>
    <n v="361.79999999999995"/>
    <n v="355.79999999999995"/>
    <x v="57"/>
    <n v="120.60000000000002"/>
    <n v="0.25000000000000006"/>
    <n v="14.95"/>
    <n v="0"/>
    <n v="370.74999999999994"/>
    <x v="0"/>
    <x v="0"/>
  </r>
  <r>
    <n v="3311"/>
    <s v="Bryan"/>
    <s v="Johnston"/>
    <s v="Mr"/>
    <s v="M"/>
    <n v="30"/>
    <s v="Neals Dock"/>
    <s v="Hastings"/>
    <x v="1"/>
    <x v="644"/>
    <x v="0"/>
    <x v="4"/>
    <n v="84"/>
    <n v="1.89"/>
    <n v="18"/>
    <n v="0.5"/>
    <n v="1512"/>
    <n v="2857.68"/>
    <n v="2143.2599999999998"/>
    <n v="2101.2599999999998"/>
    <x v="31"/>
    <n v="714.42000000000007"/>
    <n v="0.25000000000000006"/>
    <n v="14.95"/>
    <n v="0.05"/>
    <n v="2010.3994999999995"/>
    <x v="1"/>
    <x v="1"/>
  </r>
  <r>
    <n v="3317"/>
    <s v="Sharmaine"/>
    <s v="Sheehan"/>
    <s v="Mrs"/>
    <s v="F"/>
    <n v="90"/>
    <s v="Nethercourt Avenue"/>
    <s v="Windsor"/>
    <x v="3"/>
    <x v="645"/>
    <x v="1"/>
    <x v="3"/>
    <n v="25"/>
    <n v="2.0099999999999998"/>
    <n v="20"/>
    <n v="0.5"/>
    <n v="500"/>
    <n v="1004.9999999999999"/>
    <n v="753.74999999999989"/>
    <n v="741.24999999999989"/>
    <x v="100"/>
    <n v="251.25"/>
    <n v="0.25000000000000006"/>
    <n v="14.95"/>
    <n v="0.03"/>
    <n v="733.5139999999999"/>
    <x v="0"/>
    <x v="0"/>
  </r>
  <r>
    <n v="3318"/>
    <s v="Arletha"/>
    <s v="Bland"/>
    <s v="Ms"/>
    <s v="F"/>
    <n v="30"/>
    <s v="Netherwood Road"/>
    <s v="Gorebridge"/>
    <x v="10"/>
    <x v="304"/>
    <x v="1"/>
    <x v="10"/>
    <n v="9"/>
    <n v="1.89"/>
    <n v="18"/>
    <n v="0.5"/>
    <n v="162"/>
    <n v="306.18"/>
    <n v="229.63499999999999"/>
    <n v="225.13499999999999"/>
    <x v="50"/>
    <n v="76.545000000000016"/>
    <n v="0.25000000000000006"/>
    <n v="14.95"/>
    <n v="0"/>
    <n v="240.08499999999998"/>
    <x v="1"/>
    <x v="1"/>
  </r>
  <r>
    <n v="3320"/>
    <s v="Imogene"/>
    <s v="Daugherty"/>
    <s v="Miss"/>
    <s v="F"/>
    <n v="60"/>
    <s v="Neville Close"/>
    <s v="Yateley"/>
    <x v="3"/>
    <x v="28"/>
    <x v="2"/>
    <x v="9"/>
    <n v="95"/>
    <n v="3.49"/>
    <n v="20"/>
    <n v="0.5"/>
    <n v="1900"/>
    <n v="6631"/>
    <n v="4973.25"/>
    <n v="4925.75"/>
    <x v="36"/>
    <n v="1657.75"/>
    <n v="0.25"/>
    <n v="14.95"/>
    <n v="0.05"/>
    <n v="4693.665"/>
    <x v="2"/>
    <x v="2"/>
  </r>
  <r>
    <n v="3321"/>
    <s v="Ellis"/>
    <s v="Sears"/>
    <s v="Mr"/>
    <s v="M"/>
    <n v="90"/>
    <s v="Nevis Road"/>
    <s v="Arbroath"/>
    <x v="32"/>
    <x v="619"/>
    <x v="2"/>
    <x v="7"/>
    <n v="62"/>
    <n v="2.0099999999999998"/>
    <n v="20"/>
    <n v="0.5"/>
    <n v="1240"/>
    <n v="2492.3999999999996"/>
    <n v="1869.2999999999997"/>
    <n v="1838.2999999999997"/>
    <x v="35"/>
    <n v="623.09999999999991"/>
    <n v="0.25"/>
    <n v="14.95"/>
    <n v="0.05"/>
    <n v="1760.5874999999996"/>
    <x v="0"/>
    <x v="0"/>
  </r>
  <r>
    <n v="3322"/>
    <s v="Rudy"/>
    <s v="Zapata"/>
    <s v="Mrs"/>
    <s v="F"/>
    <n v="30"/>
    <s v="New Campden"/>
    <s v="Battle"/>
    <x v="76"/>
    <x v="331"/>
    <x v="2"/>
    <x v="10"/>
    <n v="34"/>
    <n v="1.89"/>
    <n v="18"/>
    <n v="0.5"/>
    <n v="612"/>
    <n v="1156.6799999999998"/>
    <n v="867.50999999999988"/>
    <n v="850.50999999999988"/>
    <x v="81"/>
    <n v="289.16999999999996"/>
    <n v="0.25"/>
    <n v="14.95"/>
    <n v="0.03"/>
    <n v="839.49619999999993"/>
    <x v="1"/>
    <x v="1"/>
  </r>
  <r>
    <n v="3326"/>
    <s v="Barney"/>
    <s v="Chandler"/>
    <s v="Mr"/>
    <s v="M"/>
    <n v="90"/>
    <s v="New Crane"/>
    <s v="Builth Wells"/>
    <x v="4"/>
    <x v="588"/>
    <x v="2"/>
    <x v="6"/>
    <n v="14"/>
    <n v="1.89"/>
    <n v="18"/>
    <n v="0.5"/>
    <n v="252"/>
    <n v="476.28"/>
    <n v="357.21"/>
    <n v="350.21"/>
    <x v="11"/>
    <n v="119.07"/>
    <n v="0.25"/>
    <n v="14.95"/>
    <n v="0"/>
    <n v="365.15999999999997"/>
    <x v="1"/>
    <x v="1"/>
  </r>
  <r>
    <n v="3330"/>
    <s v="Michell"/>
    <s v="Cates"/>
    <s v="Miss"/>
    <s v="F"/>
    <n v="30"/>
    <s v="New Exchange"/>
    <s v="Ventnor"/>
    <x v="3"/>
    <x v="646"/>
    <x v="2"/>
    <x v="9"/>
    <n v="41"/>
    <n v="3.49"/>
    <n v="20"/>
    <n v="0.5"/>
    <n v="820"/>
    <n v="2861.8"/>
    <n v="2146.3500000000004"/>
    <n v="2125.8500000000004"/>
    <x v="59"/>
    <n v="715.44999999999982"/>
    <n v="0.24999999999999992"/>
    <n v="14.95"/>
    <n v="0.03"/>
    <n v="2076.576"/>
    <x v="2"/>
    <x v="2"/>
  </r>
  <r>
    <n v="3334"/>
    <s v="Danyel"/>
    <s v="Sorensen"/>
    <s v="Miss"/>
    <s v="F"/>
    <n v="30"/>
    <s v="New Round"/>
    <s v="Stevenage"/>
    <x v="3"/>
    <x v="614"/>
    <x v="1"/>
    <x v="4"/>
    <n v="7"/>
    <n v="1.89"/>
    <n v="18"/>
    <n v="0.5"/>
    <n v="126"/>
    <n v="238.14"/>
    <n v="178.60499999999999"/>
    <n v="175.10499999999999"/>
    <x v="71"/>
    <n v="59.534999999999997"/>
    <n v="0.25"/>
    <n v="14.95"/>
    <n v="0"/>
    <n v="190.05499999999998"/>
    <x v="1"/>
    <x v="1"/>
  </r>
  <r>
    <n v="3342"/>
    <s v="Tisa"/>
    <s v="Ward"/>
    <s v="Miss"/>
    <s v="F"/>
    <n v="60"/>
    <s v="Newent Close"/>
    <s v="Saltburn-By-The-Sea"/>
    <x v="3"/>
    <x v="647"/>
    <x v="2"/>
    <x v="11"/>
    <n v="19"/>
    <n v="2.0099999999999998"/>
    <n v="20"/>
    <n v="0.5"/>
    <n v="380"/>
    <n v="763.8"/>
    <n v="572.84999999999991"/>
    <n v="563.34999999999991"/>
    <x v="18"/>
    <n v="190.95000000000005"/>
    <n v="0.25000000000000006"/>
    <n v="14.95"/>
    <n v="0"/>
    <n v="578.29999999999995"/>
    <x v="0"/>
    <x v="0"/>
  </r>
  <r>
    <n v="3343"/>
    <s v="Thea"/>
    <s v="Small"/>
    <s v="Ms"/>
    <s v="F"/>
    <n v="30"/>
    <s v="Newhall Street"/>
    <s v="Stourbridge"/>
    <x v="3"/>
    <x v="648"/>
    <x v="1"/>
    <x v="7"/>
    <n v="23"/>
    <n v="1.89"/>
    <n v="18"/>
    <n v="0.5"/>
    <n v="414"/>
    <n v="782.45999999999992"/>
    <n v="586.84499999999991"/>
    <n v="575.34499999999991"/>
    <x v="86"/>
    <n v="195.61500000000001"/>
    <n v="0.25000000000000006"/>
    <n v="14.95"/>
    <n v="0.03"/>
    <n v="572.58614999999998"/>
    <x v="1"/>
    <x v="1"/>
  </r>
  <r>
    <n v="3347"/>
    <s v="Xochitl"/>
    <s v="Witherspoon"/>
    <s v="Mrs"/>
    <s v="F"/>
    <n v="90"/>
    <s v="Newland Street"/>
    <s v="Wokingham"/>
    <x v="3"/>
    <x v="649"/>
    <x v="0"/>
    <x v="4"/>
    <n v="40"/>
    <n v="2.0099999999999998"/>
    <n v="20"/>
    <n v="0.5"/>
    <n v="800"/>
    <n v="1607.9999999999998"/>
    <n v="1205.9999999999998"/>
    <n v="1185.9999999999998"/>
    <x v="60"/>
    <n v="402"/>
    <n v="0.25000000000000006"/>
    <n v="14.95"/>
    <n v="0.03"/>
    <n v="1164.9214999999997"/>
    <x v="0"/>
    <x v="0"/>
  </r>
  <r>
    <n v="3355"/>
    <s v="Minnie"/>
    <s v="Velasquez"/>
    <s v="Ms"/>
    <s v="F"/>
    <n v="90"/>
    <s v="Nicoll'S Row"/>
    <s v="Wadhurst"/>
    <x v="3"/>
    <x v="519"/>
    <x v="1"/>
    <x v="3"/>
    <n v="56"/>
    <n v="1.89"/>
    <n v="18"/>
    <n v="0.5"/>
    <n v="1008"/>
    <n v="1905.12"/>
    <n v="1428.84"/>
    <n v="1400.84"/>
    <x v="15"/>
    <n v="476.28"/>
    <n v="0.25"/>
    <n v="14.95"/>
    <n v="0.05"/>
    <n v="1345.0004999999999"/>
    <x v="1"/>
    <x v="1"/>
  </r>
  <r>
    <n v="3356"/>
    <s v="Herta"/>
    <s v="Belcher"/>
    <s v="Miss"/>
    <s v="F"/>
    <n v="30"/>
    <s v="Nigeria Road"/>
    <s v="Staffordshire"/>
    <x v="3"/>
    <x v="650"/>
    <x v="1"/>
    <x v="4"/>
    <n v="40"/>
    <n v="1.89"/>
    <n v="18"/>
    <n v="0.5"/>
    <n v="720"/>
    <n v="1360.8"/>
    <n v="1020.5999999999999"/>
    <n v="1000.5999999999999"/>
    <x v="60"/>
    <n v="340.20000000000005"/>
    <n v="0.25000000000000006"/>
    <n v="14.95"/>
    <n v="0.03"/>
    <n v="985.08349999999996"/>
    <x v="1"/>
    <x v="1"/>
  </r>
  <r>
    <n v="3359"/>
    <s v="Yajaira"/>
    <s v="Paul"/>
    <s v="Mrs"/>
    <s v="F"/>
    <n v="90"/>
    <s v="Nightingale Vale"/>
    <s v="Larbert"/>
    <x v="14"/>
    <x v="425"/>
    <x v="2"/>
    <x v="1"/>
    <n v="15"/>
    <n v="1.89"/>
    <n v="18"/>
    <n v="0.5"/>
    <n v="270"/>
    <n v="510.29999999999995"/>
    <n v="382.72499999999997"/>
    <n v="375.22499999999997"/>
    <x v="37"/>
    <n v="127.57499999999999"/>
    <n v="0.25"/>
    <n v="14.95"/>
    <n v="0"/>
    <n v="390.17499999999995"/>
    <x v="1"/>
    <x v="1"/>
  </r>
  <r>
    <n v="3363"/>
    <s v="Maryln"/>
    <s v="Glenn"/>
    <s v="Miss"/>
    <s v="F"/>
    <n v="90"/>
    <s v="Noel Road"/>
    <s v="Warlingham"/>
    <x v="3"/>
    <x v="651"/>
    <x v="2"/>
    <x v="6"/>
    <n v="32"/>
    <n v="3.49"/>
    <n v="20"/>
    <n v="0.5"/>
    <n v="640"/>
    <n v="2233.6000000000004"/>
    <n v="1675.2000000000003"/>
    <n v="1659.2000000000003"/>
    <x v="21"/>
    <n v="558.40000000000009"/>
    <n v="0.25"/>
    <n v="14.95"/>
    <n v="0.03"/>
    <n v="1623.9255000000003"/>
    <x v="2"/>
    <x v="2"/>
  </r>
  <r>
    <n v="3369"/>
    <s v="Hugo"/>
    <s v="Hudson"/>
    <s v="Mr"/>
    <s v="M"/>
    <n v="30"/>
    <s v="Norfolk Terrace"/>
    <s v="Rayleigh"/>
    <x v="3"/>
    <x v="652"/>
    <x v="1"/>
    <x v="11"/>
    <n v="60"/>
    <n v="2.0099999999999998"/>
    <n v="20"/>
    <n v="0.5"/>
    <n v="1200"/>
    <n v="2411.9999999999995"/>
    <n v="1808.9999999999995"/>
    <n v="1778.9999999999995"/>
    <x v="80"/>
    <n v="603"/>
    <n v="0.25000000000000006"/>
    <n v="14.95"/>
    <n v="0.05"/>
    <n v="1704.2524999999996"/>
    <x v="0"/>
    <x v="0"/>
  </r>
  <r>
    <n v="3373"/>
    <s v="Gregorio"/>
    <s v="Chappell"/>
    <s v="Mr"/>
    <s v="M"/>
    <n v="30"/>
    <s v="Normandy Place"/>
    <s v="Wigton"/>
    <x v="3"/>
    <x v="645"/>
    <x v="1"/>
    <x v="3"/>
    <n v="13"/>
    <n v="1.89"/>
    <n v="18"/>
    <n v="0.5"/>
    <n v="234"/>
    <n v="442.26"/>
    <n v="331.69499999999999"/>
    <n v="325.19499999999999"/>
    <x v="1"/>
    <n v="110.565"/>
    <n v="0.25"/>
    <n v="14.95"/>
    <n v="0"/>
    <n v="340.14499999999998"/>
    <x v="1"/>
    <x v="1"/>
  </r>
  <r>
    <n v="3383"/>
    <s v="Boyce"/>
    <s v="Pitts"/>
    <s v="Mr"/>
    <s v="M"/>
    <n v="30"/>
    <s v="Northampton Place"/>
    <s v="Acharacle"/>
    <x v="77"/>
    <x v="653"/>
    <x v="0"/>
    <x v="11"/>
    <n v="97"/>
    <n v="3.49"/>
    <n v="20"/>
    <n v="0.5"/>
    <n v="1940"/>
    <n v="6770.6"/>
    <n v="5077.9500000000007"/>
    <n v="5029.4500000000007"/>
    <x v="30"/>
    <n v="1692.6499999999996"/>
    <n v="0.24999999999999994"/>
    <n v="14.95"/>
    <n v="0.05"/>
    <n v="4792.18"/>
    <x v="2"/>
    <x v="2"/>
  </r>
  <r>
    <n v="3384"/>
    <s v="Frederic"/>
    <s v="Lancaster"/>
    <s v="Mr"/>
    <s v="M"/>
    <n v="90"/>
    <s v="Northampton Terrace"/>
    <s v="Elland"/>
    <x v="66"/>
    <x v="290"/>
    <x v="2"/>
    <x v="0"/>
    <n v="33"/>
    <n v="3.49"/>
    <n v="20"/>
    <n v="0.5"/>
    <n v="660"/>
    <n v="2303.4"/>
    <n v="1727.5500000000002"/>
    <n v="1711.0500000000002"/>
    <x v="85"/>
    <n v="575.84999999999991"/>
    <n v="0.24999999999999994"/>
    <n v="14.95"/>
    <n v="0.03"/>
    <n v="1674.2200000000003"/>
    <x v="2"/>
    <x v="2"/>
  </r>
  <r>
    <n v="3386"/>
    <s v="Rayford"/>
    <s v="Neff"/>
    <s v="Mr"/>
    <s v="M"/>
    <n v="90"/>
    <s v="Northcroft Terrace"/>
    <s v="Barnard Castle"/>
    <x v="67"/>
    <x v="268"/>
    <x v="2"/>
    <x v="3"/>
    <n v="64"/>
    <n v="3.49"/>
    <n v="20"/>
    <n v="0.5"/>
    <n v="1280"/>
    <n v="4467.2000000000007"/>
    <n v="3350.4000000000005"/>
    <n v="3318.4000000000005"/>
    <x v="39"/>
    <n v="1116.8000000000002"/>
    <n v="0.25"/>
    <n v="14.95"/>
    <n v="0.05"/>
    <n v="3166.6825000000003"/>
    <x v="2"/>
    <x v="2"/>
  </r>
  <r>
    <n v="3388"/>
    <s v="Micheline"/>
    <s v="Lane"/>
    <s v="Mrs"/>
    <s v="F"/>
    <n v="90"/>
    <s v="Norths Buildings"/>
    <s v="Norfolk"/>
    <x v="3"/>
    <x v="654"/>
    <x v="0"/>
    <x v="6"/>
    <n v="32"/>
    <n v="2.0099999999999998"/>
    <n v="20"/>
    <n v="0.5"/>
    <n v="640"/>
    <n v="1286.3999999999999"/>
    <n v="964.8"/>
    <n v="948.8"/>
    <x v="21"/>
    <n v="321.59999999999991"/>
    <n v="0.24999999999999994"/>
    <n v="14.95"/>
    <n v="0.03"/>
    <n v="934.83749999999998"/>
    <x v="0"/>
    <x v="0"/>
  </r>
  <r>
    <n v="3389"/>
    <s v="Lloyd"/>
    <s v="Kinney"/>
    <s v="Mr"/>
    <s v="M"/>
    <n v="30"/>
    <s v="Northumberland Avenue"/>
    <s v="Isle Of Rum"/>
    <x v="14"/>
    <x v="561"/>
    <x v="2"/>
    <x v="10"/>
    <n v="24"/>
    <n v="2.0099999999999998"/>
    <n v="20"/>
    <n v="0.5"/>
    <n v="480"/>
    <n v="964.8"/>
    <n v="723.59999999999991"/>
    <n v="711.59999999999991"/>
    <x v="19"/>
    <n v="241.20000000000005"/>
    <n v="0.25000000000000006"/>
    <n v="14.95"/>
    <n v="0.03"/>
    <n v="704.75349999999992"/>
    <x v="0"/>
    <x v="0"/>
  </r>
  <r>
    <n v="3394"/>
    <s v="Samual"/>
    <s v="Greenwood"/>
    <s v="Mr"/>
    <s v="M"/>
    <n v="30"/>
    <s v="Norval Gardenseen"/>
    <s v="Stromness"/>
    <x v="3"/>
    <x v="655"/>
    <x v="2"/>
    <x v="0"/>
    <n v="12"/>
    <n v="1.89"/>
    <n v="18"/>
    <n v="0.5"/>
    <n v="216"/>
    <n v="408.23999999999995"/>
    <n v="306.17999999999995"/>
    <n v="300.17999999999995"/>
    <x v="57"/>
    <n v="102.06"/>
    <n v="0.25000000000000006"/>
    <n v="14.95"/>
    <n v="0"/>
    <n v="315.12999999999994"/>
    <x v="1"/>
    <x v="1"/>
  </r>
  <r>
    <n v="3405"/>
    <s v="Kenny"/>
    <s v="Steward"/>
    <s v="Mr"/>
    <s v="M"/>
    <n v="90"/>
    <s v="Nuns Head"/>
    <s v="Shropshire"/>
    <x v="3"/>
    <x v="352"/>
    <x v="1"/>
    <x v="8"/>
    <n v="12"/>
    <n v="3.49"/>
    <n v="20"/>
    <n v="0.5"/>
    <n v="240"/>
    <n v="837.6"/>
    <n v="628.20000000000005"/>
    <n v="622.20000000000005"/>
    <x v="57"/>
    <n v="209.39999999999998"/>
    <n v="0.24999999999999997"/>
    <n v="14.95"/>
    <n v="0"/>
    <n v="637.15000000000009"/>
    <x v="2"/>
    <x v="2"/>
  </r>
  <r>
    <n v="3407"/>
    <s v="Theola"/>
    <s v="Frye"/>
    <s v="Mrs"/>
    <s v="F"/>
    <n v="90"/>
    <s v="Nye Bevan"/>
    <s v="Ulverston"/>
    <x v="3"/>
    <x v="143"/>
    <x v="1"/>
    <x v="6"/>
    <n v="11"/>
    <n v="3.49"/>
    <n v="20"/>
    <n v="0.5"/>
    <n v="220"/>
    <n v="767.80000000000007"/>
    <n v="575.85"/>
    <n v="570.35"/>
    <x v="58"/>
    <n v="191.95000000000005"/>
    <n v="0.25000000000000006"/>
    <n v="14.95"/>
    <n v="0"/>
    <n v="585.30000000000007"/>
    <x v="2"/>
    <x v="2"/>
  </r>
  <r>
    <n v="3408"/>
    <s v="Waylon"/>
    <s v="Sorensen"/>
    <s v="Mr"/>
    <s v="M"/>
    <n v="30"/>
    <s v="Oak Crescent"/>
    <s v="Isle Of Islay"/>
    <x v="14"/>
    <x v="559"/>
    <x v="0"/>
    <x v="11"/>
    <n v="48"/>
    <n v="2.0099999999999998"/>
    <n v="20"/>
    <n v="0.5"/>
    <n v="960"/>
    <n v="1929.6"/>
    <n v="1447.1999999999998"/>
    <n v="1423.1999999999998"/>
    <x v="62"/>
    <n v="482.40000000000009"/>
    <n v="0.25000000000000006"/>
    <n v="14.95"/>
    <n v="0.03"/>
    <n v="1395.0054999999998"/>
    <x v="0"/>
    <x v="0"/>
  </r>
  <r>
    <n v="3411"/>
    <s v="Jocelyn"/>
    <s v="Dunn"/>
    <s v="Miss"/>
    <s v="F"/>
    <n v="30"/>
    <s v="Oakbrook Villas"/>
    <s v="Louth"/>
    <x v="3"/>
    <x v="208"/>
    <x v="0"/>
    <x v="0"/>
    <n v="79"/>
    <n v="3.49"/>
    <n v="20"/>
    <n v="0.5"/>
    <n v="1580"/>
    <n v="5514.2000000000007"/>
    <n v="4135.6500000000005"/>
    <n v="4096.1500000000005"/>
    <x v="2"/>
    <n v="1378.5500000000002"/>
    <n v="0.25"/>
    <n v="14.95"/>
    <n v="0.05"/>
    <n v="3905.5450000000001"/>
    <x v="2"/>
    <x v="2"/>
  </r>
  <r>
    <n v="3412"/>
    <s v="Addie"/>
    <s v="Ortega"/>
    <s v="Mrs"/>
    <s v="F"/>
    <n v="90"/>
    <s v="Oakdale Garoadens"/>
    <s v="Isle Of Harris"/>
    <x v="14"/>
    <x v="456"/>
    <x v="2"/>
    <x v="2"/>
    <n v="49"/>
    <n v="1.89"/>
    <n v="18"/>
    <n v="0.5"/>
    <n v="882"/>
    <n v="1666.98"/>
    <n v="1250.2350000000001"/>
    <n v="1225.7350000000001"/>
    <x v="5"/>
    <n v="416.74499999999989"/>
    <n v="0.24999999999999994"/>
    <n v="14.95"/>
    <n v="0.03"/>
    <n v="1203.4644500000002"/>
    <x v="1"/>
    <x v="1"/>
  </r>
  <r>
    <n v="3416"/>
    <s v="Neal"/>
    <s v="Boston"/>
    <s v="Mr"/>
    <s v="M"/>
    <n v="30"/>
    <s v="Oakham Street"/>
    <s v="Yelverton"/>
    <x v="3"/>
    <x v="158"/>
    <x v="2"/>
    <x v="7"/>
    <n v="78"/>
    <n v="3.49"/>
    <n v="20"/>
    <n v="0.5"/>
    <n v="1560"/>
    <n v="5444.4000000000005"/>
    <n v="4083.3"/>
    <n v="4044.3"/>
    <x v="96"/>
    <n v="1361.1000000000004"/>
    <n v="0.25000000000000006"/>
    <n v="14.95"/>
    <n v="0.05"/>
    <n v="3856.2874999999999"/>
    <x v="2"/>
    <x v="2"/>
  </r>
  <r>
    <n v="3420"/>
    <s v="Jeffrey"/>
    <s v="Harvey"/>
    <s v="Mr"/>
    <s v="M"/>
    <n v="90"/>
    <s v="Oakley Crescent"/>
    <s v="Crumlin"/>
    <x v="11"/>
    <x v="656"/>
    <x v="2"/>
    <x v="0"/>
    <n v="83"/>
    <n v="3.49"/>
    <n v="20"/>
    <n v="0.5"/>
    <n v="1660"/>
    <n v="5793.4000000000005"/>
    <n v="4345.05"/>
    <n v="4303.55"/>
    <x v="6"/>
    <n v="1448.3500000000004"/>
    <n v="0.25000000000000006"/>
    <n v="14.95"/>
    <n v="0.05"/>
    <n v="4102.5749999999998"/>
    <x v="2"/>
    <x v="2"/>
  </r>
  <r>
    <n v="3422"/>
    <s v="Marlin"/>
    <s v="Ward"/>
    <s v="Miss"/>
    <s v="F"/>
    <n v="90"/>
    <s v="Oakley Street"/>
    <s v="Liphook"/>
    <x v="8"/>
    <x v="657"/>
    <x v="0"/>
    <x v="6"/>
    <n v="73"/>
    <n v="2.0099999999999998"/>
    <n v="20"/>
    <n v="0.5"/>
    <n v="1460"/>
    <n v="2934.6"/>
    <n v="2200.9499999999998"/>
    <n v="2164.4499999999998"/>
    <x v="0"/>
    <n v="733.65000000000009"/>
    <n v="0.25000000000000006"/>
    <n v="14.95"/>
    <n v="0.05"/>
    <n v="2070.4299999999994"/>
    <x v="0"/>
    <x v="0"/>
  </r>
  <r>
    <n v="3426"/>
    <s v="Janessa"/>
    <s v="Pratt"/>
    <s v="Miss"/>
    <s v="F"/>
    <n v="90"/>
    <s v="Oakway"/>
    <s v="Westbury-On-Severn"/>
    <x v="3"/>
    <x v="658"/>
    <x v="2"/>
    <x v="7"/>
    <n v="49"/>
    <n v="2.0099999999999998"/>
    <n v="20"/>
    <n v="0.5"/>
    <n v="980"/>
    <n v="1969.7999999999997"/>
    <n v="1477.35"/>
    <n v="1452.85"/>
    <x v="5"/>
    <n v="492.44999999999982"/>
    <n v="0.24999999999999994"/>
    <n v="14.95"/>
    <n v="0.03"/>
    <n v="1423.7659999999998"/>
    <x v="0"/>
    <x v="0"/>
  </r>
  <r>
    <n v="3430"/>
    <s v="Isidro"/>
    <s v="Schroeder"/>
    <s v="Mr"/>
    <s v="M"/>
    <n v="30"/>
    <s v="Occupation Road"/>
    <s v="East Sussex"/>
    <x v="27"/>
    <x v="557"/>
    <x v="0"/>
    <x v="11"/>
    <n v="27"/>
    <n v="2.0099999999999998"/>
    <n v="20"/>
    <n v="0.5"/>
    <n v="540"/>
    <n v="1085.3999999999999"/>
    <n v="814.05"/>
    <n v="800.55"/>
    <x v="72"/>
    <n v="271.34999999999991"/>
    <n v="0.24999999999999994"/>
    <n v="14.95"/>
    <n v="0.03"/>
    <n v="791.03499999999997"/>
    <x v="0"/>
    <x v="0"/>
  </r>
  <r>
    <n v="3433"/>
    <s v="Dale"/>
    <s v="Witherspoon"/>
    <s v="Miss"/>
    <s v="F"/>
    <n v="90"/>
    <s v="Old Change"/>
    <s v="Huddersfield"/>
    <x v="1"/>
    <x v="470"/>
    <x v="2"/>
    <x v="5"/>
    <n v="18"/>
    <n v="2.0099999999999998"/>
    <n v="20"/>
    <n v="0.5"/>
    <n v="360"/>
    <n v="723.59999999999991"/>
    <n v="542.69999999999993"/>
    <n v="533.69999999999993"/>
    <x v="9"/>
    <n v="180.89999999999998"/>
    <n v="0.25"/>
    <n v="14.95"/>
    <n v="0"/>
    <n v="548.65"/>
    <x v="0"/>
    <x v="0"/>
  </r>
  <r>
    <n v="3435"/>
    <s v="Lance"/>
    <s v="Stein"/>
    <s v="Mr"/>
    <s v="M"/>
    <n v="30"/>
    <s v="Old College"/>
    <s v="Aberaeron"/>
    <x v="33"/>
    <x v="659"/>
    <x v="1"/>
    <x v="11"/>
    <n v="8"/>
    <n v="3.49"/>
    <n v="20"/>
    <n v="0.5"/>
    <n v="160"/>
    <n v="558.40000000000009"/>
    <n v="418.80000000000007"/>
    <n v="414.80000000000007"/>
    <x v="56"/>
    <n v="139.60000000000002"/>
    <n v="0.25"/>
    <n v="14.95"/>
    <n v="0"/>
    <n v="429.75000000000006"/>
    <x v="2"/>
    <x v="2"/>
  </r>
  <r>
    <n v="3443"/>
    <s v="Titus"/>
    <s v="Oneil"/>
    <s v="Mr"/>
    <s v="M"/>
    <n v="90"/>
    <s v="Oldbury Place"/>
    <s v="Bromyard"/>
    <x v="48"/>
    <x v="165"/>
    <x v="1"/>
    <x v="5"/>
    <n v="78"/>
    <n v="1.89"/>
    <n v="18"/>
    <n v="0.5"/>
    <n v="1404"/>
    <n v="2653.56"/>
    <n v="1990.17"/>
    <n v="1951.17"/>
    <x v="96"/>
    <n v="663.38999999999987"/>
    <n v="0.24999999999999994"/>
    <n v="14.95"/>
    <n v="0.05"/>
    <n v="1867.8140000000001"/>
    <x v="1"/>
    <x v="1"/>
  </r>
  <r>
    <n v="3444"/>
    <s v="Carmelo"/>
    <s v="Stanley"/>
    <s v="Mr"/>
    <s v="M"/>
    <n v="90"/>
    <s v="Oldhill Street"/>
    <s v="Caldicot"/>
    <x v="21"/>
    <x v="306"/>
    <x v="1"/>
    <x v="10"/>
    <n v="25"/>
    <n v="2.0099999999999998"/>
    <n v="20"/>
    <n v="0.5"/>
    <n v="500"/>
    <n v="1004.9999999999999"/>
    <n v="753.74999999999989"/>
    <n v="741.24999999999989"/>
    <x v="100"/>
    <n v="251.25"/>
    <n v="0.25000000000000006"/>
    <n v="14.95"/>
    <n v="0.03"/>
    <n v="733.5139999999999"/>
    <x v="0"/>
    <x v="0"/>
  </r>
  <r>
    <n v="3447"/>
    <s v="Margarete"/>
    <s v="Swan"/>
    <s v="Miss"/>
    <s v="F"/>
    <n v="90"/>
    <s v="Ollgar Close"/>
    <s v="Berkeley"/>
    <x v="50"/>
    <x v="660"/>
    <x v="1"/>
    <x v="6"/>
    <n v="13"/>
    <n v="3.49"/>
    <n v="20"/>
    <n v="0.5"/>
    <n v="260"/>
    <n v="907.40000000000009"/>
    <n v="680.55000000000007"/>
    <n v="674.05000000000007"/>
    <x v="1"/>
    <n v="226.85000000000002"/>
    <n v="0.25"/>
    <n v="14.95"/>
    <n v="0"/>
    <n v="689.00000000000011"/>
    <x v="2"/>
    <x v="2"/>
  </r>
  <r>
    <n v="3448"/>
    <s v="Forrest"/>
    <s v="Fischer"/>
    <s v="Mr"/>
    <s v="M"/>
    <n v="30"/>
    <s v="Olmar Street"/>
    <s v="Badminton"/>
    <x v="35"/>
    <x v="529"/>
    <x v="1"/>
    <x v="8"/>
    <n v="80"/>
    <n v="3.49"/>
    <n v="20"/>
    <n v="0.5"/>
    <n v="1600"/>
    <n v="5584"/>
    <n v="4188"/>
    <n v="4148"/>
    <x v="22"/>
    <n v="1396"/>
    <n v="0.25"/>
    <n v="14.95"/>
    <n v="0.05"/>
    <n v="3954.8024999999998"/>
    <x v="2"/>
    <x v="2"/>
  </r>
  <r>
    <n v="3451"/>
    <s v="Angelena"/>
    <s v="Flood"/>
    <s v="Mrs"/>
    <s v="F"/>
    <n v="60"/>
    <s v="Olney Villa"/>
    <s v="Askam-In-Furness"/>
    <x v="31"/>
    <x v="407"/>
    <x v="2"/>
    <x v="3"/>
    <n v="89"/>
    <n v="3.49"/>
    <n v="20"/>
    <n v="0.5"/>
    <n v="1780"/>
    <n v="6212.2000000000007"/>
    <n v="4659.1500000000005"/>
    <n v="4614.6500000000005"/>
    <x v="101"/>
    <n v="1553.0500000000002"/>
    <n v="0.25"/>
    <n v="14.95"/>
    <n v="0.05"/>
    <n v="4398.12"/>
    <x v="2"/>
    <x v="2"/>
  </r>
  <r>
    <n v="3454"/>
    <s v="Viva"/>
    <s v="Weir"/>
    <s v="Miss"/>
    <s v="F"/>
    <n v="30"/>
    <s v="Omega Close"/>
    <s v="Dunoon"/>
    <x v="7"/>
    <x v="591"/>
    <x v="0"/>
    <x v="8"/>
    <n v="62"/>
    <n v="1.89"/>
    <n v="18"/>
    <n v="0.5"/>
    <n v="1116"/>
    <n v="2109.2399999999998"/>
    <n v="1581.9299999999998"/>
    <n v="1550.9299999999998"/>
    <x v="35"/>
    <n v="527.30999999999995"/>
    <n v="0.25"/>
    <n v="14.95"/>
    <n v="0.05"/>
    <n v="1487.5859999999998"/>
    <x v="1"/>
    <x v="1"/>
  </r>
  <r>
    <n v="3464"/>
    <s v="Micheline"/>
    <s v="Harden"/>
    <s v="Ms"/>
    <s v="F"/>
    <n v="90"/>
    <s v="Orlando Road"/>
    <s v="Padstow"/>
    <x v="3"/>
    <x v="661"/>
    <x v="0"/>
    <x v="9"/>
    <n v="3"/>
    <n v="1.89"/>
    <n v="18"/>
    <n v="0.5"/>
    <n v="54"/>
    <n v="102.05999999999999"/>
    <n v="76.544999999999987"/>
    <n v="75.044999999999987"/>
    <x v="78"/>
    <n v="25.515000000000001"/>
    <n v="0.25000000000000006"/>
    <n v="14.95"/>
    <n v="0"/>
    <n v="89.99499999999999"/>
    <x v="1"/>
    <x v="1"/>
  </r>
  <r>
    <n v="3467"/>
    <s v="Kenneth"/>
    <s v="Valenzuela"/>
    <s v="Mr"/>
    <s v="M"/>
    <n v="90"/>
    <s v="Orleston Road"/>
    <s v="Poole"/>
    <x v="3"/>
    <x v="75"/>
    <x v="1"/>
    <x v="6"/>
    <n v="85"/>
    <n v="1.89"/>
    <n v="18"/>
    <n v="0.5"/>
    <n v="1530"/>
    <n v="2891.7"/>
    <n v="2168.7749999999996"/>
    <n v="2126.2749999999996"/>
    <x v="8"/>
    <n v="722.92500000000018"/>
    <n v="0.25000000000000006"/>
    <n v="14.95"/>
    <n v="0.05"/>
    <n v="2034.1637499999995"/>
    <x v="1"/>
    <x v="1"/>
  </r>
  <r>
    <n v="3471"/>
    <s v="Jude"/>
    <s v="Terry"/>
    <s v="Mr"/>
    <s v="M"/>
    <n v="60"/>
    <s v="Ormesby Close"/>
    <s v="Caernarfon"/>
    <x v="21"/>
    <x v="662"/>
    <x v="0"/>
    <x v="3"/>
    <n v="77"/>
    <n v="3.49"/>
    <n v="20"/>
    <n v="0.5"/>
    <n v="1540"/>
    <n v="5374.6"/>
    <n v="4030.9500000000003"/>
    <n v="3992.4500000000003"/>
    <x v="90"/>
    <n v="1343.65"/>
    <n v="0.25"/>
    <n v="14.95"/>
    <n v="0.05"/>
    <n v="3807.0299999999997"/>
    <x v="2"/>
    <x v="2"/>
  </r>
  <r>
    <n v="3474"/>
    <s v="Ben"/>
    <s v="Garrett"/>
    <s v="Mr"/>
    <s v="M"/>
    <n v="60"/>
    <s v="Orpen Walk"/>
    <s v="Kirkliston"/>
    <x v="14"/>
    <x v="456"/>
    <x v="2"/>
    <x v="2"/>
    <n v="48"/>
    <n v="2.0099999999999998"/>
    <n v="20"/>
    <n v="0.5"/>
    <n v="960"/>
    <n v="1929.6"/>
    <n v="1447.1999999999998"/>
    <n v="1423.1999999999998"/>
    <x v="62"/>
    <n v="482.40000000000009"/>
    <n v="0.25000000000000006"/>
    <n v="14.95"/>
    <n v="0.03"/>
    <n v="1395.0054999999998"/>
    <x v="0"/>
    <x v="0"/>
  </r>
  <r>
    <n v="3476"/>
    <s v="Sterling"/>
    <s v="Finley"/>
    <s v="Mr"/>
    <s v="M"/>
    <n v="90"/>
    <s v="Orsett Place"/>
    <s v="Hessle"/>
    <x v="1"/>
    <x v="574"/>
    <x v="2"/>
    <x v="8"/>
    <n v="7"/>
    <n v="1.89"/>
    <n v="18"/>
    <n v="0.5"/>
    <n v="126"/>
    <n v="238.14"/>
    <n v="178.60499999999999"/>
    <n v="175.10499999999999"/>
    <x v="71"/>
    <n v="59.534999999999997"/>
    <n v="0.25"/>
    <n v="14.95"/>
    <n v="0"/>
    <n v="190.05499999999998"/>
    <x v="1"/>
    <x v="1"/>
  </r>
  <r>
    <n v="3477"/>
    <s v="Shizue"/>
    <s v="Teague"/>
    <s v="Miss"/>
    <s v="F"/>
    <n v="60"/>
    <s v="Osberton Road"/>
    <s v="Staffordshire"/>
    <x v="3"/>
    <x v="219"/>
    <x v="2"/>
    <x v="5"/>
    <n v="29"/>
    <n v="3.49"/>
    <n v="20"/>
    <n v="0.5"/>
    <n v="580"/>
    <n v="2024.2"/>
    <n v="1518.15"/>
    <n v="1503.65"/>
    <x v="61"/>
    <n v="506.04999999999995"/>
    <n v="0.24999999999999997"/>
    <n v="14.95"/>
    <n v="0.03"/>
    <n v="1473.0420000000001"/>
    <x v="2"/>
    <x v="2"/>
  </r>
  <r>
    <n v="3478"/>
    <s v="Alvaro"/>
    <s v="Benson"/>
    <s v="Mr"/>
    <s v="M"/>
    <n v="30"/>
    <s v="Osborn Garoadens"/>
    <s v="Ingatestone"/>
    <x v="56"/>
    <x v="166"/>
    <x v="1"/>
    <x v="5"/>
    <n v="7"/>
    <n v="2.0099999999999998"/>
    <n v="20"/>
    <n v="0.5"/>
    <n v="140"/>
    <n v="281.39999999999998"/>
    <n v="211.04999999999998"/>
    <n v="207.54999999999998"/>
    <x v="71"/>
    <n v="70.349999999999994"/>
    <n v="0.25"/>
    <n v="14.95"/>
    <n v="0"/>
    <n v="222.49999999999997"/>
    <x v="0"/>
    <x v="0"/>
  </r>
  <r>
    <n v="3479"/>
    <s v="Franklin"/>
    <s v="Piper"/>
    <s v="Mr"/>
    <s v="M"/>
    <n v="30"/>
    <s v="Osborn Lane"/>
    <s v="Essex"/>
    <x v="10"/>
    <x v="208"/>
    <x v="0"/>
    <x v="0"/>
    <n v="65"/>
    <n v="2.0099999999999998"/>
    <n v="20"/>
    <n v="0.5"/>
    <n v="1300"/>
    <n v="2612.9999999999995"/>
    <n v="1959.7499999999995"/>
    <n v="1927.2499999999995"/>
    <x v="75"/>
    <n v="653.25"/>
    <n v="0.25000000000000006"/>
    <n v="14.95"/>
    <n v="0.05"/>
    <n v="1845.0899999999995"/>
    <x v="0"/>
    <x v="0"/>
  </r>
  <r>
    <n v="3484"/>
    <s v="Tim"/>
    <s v="Boyle"/>
    <s v="Mr"/>
    <s v="M"/>
    <n v="30"/>
    <s v="Ossington Street"/>
    <s v="Stratford-Upon-Avon"/>
    <x v="3"/>
    <x v="290"/>
    <x v="2"/>
    <x v="0"/>
    <n v="65"/>
    <n v="1.89"/>
    <n v="18"/>
    <n v="0.5"/>
    <n v="1170"/>
    <n v="2211.2999999999997"/>
    <n v="1658.4749999999999"/>
    <n v="1625.9749999999999"/>
    <x v="75"/>
    <n v="552.82499999999982"/>
    <n v="0.24999999999999994"/>
    <n v="14.95"/>
    <n v="0.05"/>
    <n v="1558.8787499999999"/>
    <x v="1"/>
    <x v="1"/>
  </r>
  <r>
    <n v="3485"/>
    <s v="Shelly"/>
    <s v="Myrick"/>
    <s v="Mrs"/>
    <s v="F"/>
    <n v="60"/>
    <s v="Ossulton Way"/>
    <s v="St. Bees"/>
    <x v="3"/>
    <x v="532"/>
    <x v="1"/>
    <x v="11"/>
    <n v="63"/>
    <n v="1.89"/>
    <n v="18"/>
    <n v="0.5"/>
    <n v="1134"/>
    <n v="2143.2599999999998"/>
    <n v="1607.4449999999997"/>
    <n v="1575.9449999999997"/>
    <x v="16"/>
    <n v="535.81500000000005"/>
    <n v="0.25000000000000006"/>
    <n v="14.95"/>
    <n v="0.05"/>
    <n v="1511.3502499999997"/>
    <x v="1"/>
    <x v="1"/>
  </r>
  <r>
    <n v="3487"/>
    <s v="Sang"/>
    <s v="Snell"/>
    <s v="Mr"/>
    <s v="M"/>
    <n v="90"/>
    <s v="Otterbourne Road"/>
    <s v="Southam"/>
    <x v="3"/>
    <x v="663"/>
    <x v="0"/>
    <x v="10"/>
    <n v="37"/>
    <n v="3.49"/>
    <n v="20"/>
    <n v="0.5"/>
    <n v="740"/>
    <n v="2582.6000000000004"/>
    <n v="1936.9500000000003"/>
    <n v="1918.4500000000003"/>
    <x v="12"/>
    <n v="645.65000000000009"/>
    <n v="0.25"/>
    <n v="14.95"/>
    <n v="0.03"/>
    <n v="1875.3980000000004"/>
    <x v="2"/>
    <x v="2"/>
  </r>
  <r>
    <n v="3490"/>
    <s v="Danae"/>
    <s v="Kilgore"/>
    <s v="Mrs"/>
    <s v="F"/>
    <n v="60"/>
    <s v="Outer Circle"/>
    <s v="Norfolk"/>
    <x v="3"/>
    <x v="664"/>
    <x v="0"/>
    <x v="8"/>
    <n v="25"/>
    <n v="1.89"/>
    <n v="18"/>
    <n v="0.5"/>
    <n v="450"/>
    <n v="850.5"/>
    <n v="637.875"/>
    <n v="625.375"/>
    <x v="100"/>
    <n v="212.625"/>
    <n v="0.25"/>
    <n v="14.95"/>
    <n v="0.03"/>
    <n v="621.11525000000006"/>
    <x v="1"/>
    <x v="1"/>
  </r>
  <r>
    <n v="3492"/>
    <s v="Eugene"/>
    <s v="Berg"/>
    <s v="Prof"/>
    <s v="F"/>
    <n v="90"/>
    <s v="Over Place"/>
    <s v="Brixham"/>
    <x v="78"/>
    <x v="665"/>
    <x v="2"/>
    <x v="9"/>
    <n v="10"/>
    <n v="2.0099999999999998"/>
    <n v="20"/>
    <n v="0.5"/>
    <n v="200"/>
    <n v="401.99999999999994"/>
    <n v="301.49999999999994"/>
    <n v="296.49999999999994"/>
    <x v="83"/>
    <n v="100.5"/>
    <n v="0.25000000000000006"/>
    <n v="14.95"/>
    <n v="0"/>
    <n v="311.44999999999993"/>
    <x v="0"/>
    <x v="0"/>
  </r>
  <r>
    <n v="3494"/>
    <s v="Randall"/>
    <s v="Gibson"/>
    <s v="Mr"/>
    <s v="M"/>
    <n v="30"/>
    <s v="Overton Road"/>
    <s v="Halesworth"/>
    <x v="9"/>
    <x v="68"/>
    <x v="2"/>
    <x v="6"/>
    <n v="73"/>
    <n v="3.49"/>
    <n v="20"/>
    <n v="0.5"/>
    <n v="1460"/>
    <n v="5095.4000000000005"/>
    <n v="3821.55"/>
    <n v="3785.05"/>
    <x v="0"/>
    <n v="1273.8500000000004"/>
    <n v="0.25000000000000006"/>
    <n v="14.95"/>
    <n v="0.05"/>
    <n v="3610"/>
    <x v="2"/>
    <x v="2"/>
  </r>
  <r>
    <n v="3497"/>
    <s v="Santo"/>
    <s v="Elliott"/>
    <s v="Mr"/>
    <s v="M"/>
    <n v="90"/>
    <s v="Oxforoad  "/>
    <s v="Bury"/>
    <x v="21"/>
    <x v="666"/>
    <x v="0"/>
    <x v="6"/>
    <n v="77"/>
    <n v="2.0099999999999998"/>
    <n v="20"/>
    <n v="0.5"/>
    <n v="1540"/>
    <n v="3095.3999999999996"/>
    <n v="2321.5499999999997"/>
    <n v="2283.0499999999997"/>
    <x v="90"/>
    <n v="773.84999999999991"/>
    <n v="0.25"/>
    <n v="14.95"/>
    <n v="0.05"/>
    <n v="2183.0999999999995"/>
    <x v="0"/>
    <x v="0"/>
  </r>
  <r>
    <n v="3502"/>
    <s v="Ashley"/>
    <s v="Lam"/>
    <s v="Mr"/>
    <s v="M"/>
    <n v="60"/>
    <s v="Oxley Place"/>
    <s v="Fraserburgh"/>
    <x v="10"/>
    <x v="68"/>
    <x v="2"/>
    <x v="6"/>
    <n v="4"/>
    <n v="1.89"/>
    <n v="18"/>
    <n v="0.5"/>
    <n v="72"/>
    <n v="136.07999999999998"/>
    <n v="102.05999999999999"/>
    <n v="100.05999999999999"/>
    <x v="87"/>
    <n v="34.019999999999996"/>
    <n v="0.25"/>
    <n v="14.95"/>
    <n v="0"/>
    <n v="115.00999999999999"/>
    <x v="1"/>
    <x v="1"/>
  </r>
  <r>
    <n v="3503"/>
    <s v="Judith"/>
    <s v="Kirkpatrick"/>
    <s v="Mrs"/>
    <s v="F"/>
    <n v="90"/>
    <s v="Ozolins Way"/>
    <s v="Tetbury"/>
    <x v="3"/>
    <x v="667"/>
    <x v="0"/>
    <x v="4"/>
    <n v="60"/>
    <n v="3.49"/>
    <n v="20"/>
    <n v="0.5"/>
    <n v="1200"/>
    <n v="4188"/>
    <n v="3141"/>
    <n v="3111"/>
    <x v="80"/>
    <n v="1047"/>
    <n v="0.25"/>
    <n v="14.95"/>
    <n v="0.05"/>
    <n v="2969.6524999999997"/>
    <x v="2"/>
    <x v="2"/>
  </r>
  <r>
    <n v="3505"/>
    <s v="Alex"/>
    <s v="Johnson"/>
    <s v="Mr"/>
    <s v="M"/>
    <n v="90"/>
    <s v="Pagden Street"/>
    <s v="Blyth"/>
    <x v="24"/>
    <x v="200"/>
    <x v="2"/>
    <x v="6"/>
    <n v="78"/>
    <n v="3.49"/>
    <n v="20"/>
    <n v="0.5"/>
    <n v="1560"/>
    <n v="5444.4000000000005"/>
    <n v="4083.3"/>
    <n v="4044.3"/>
    <x v="96"/>
    <n v="1361.1000000000004"/>
    <n v="0.25000000000000006"/>
    <n v="14.95"/>
    <n v="0.05"/>
    <n v="3856.2874999999999"/>
    <x v="2"/>
    <x v="2"/>
  </r>
  <r>
    <n v="3509"/>
    <s v="Jospeh"/>
    <s v="Cooley"/>
    <s v="Prof"/>
    <s v="M"/>
    <n v="90"/>
    <s v="Paids Square"/>
    <s v="Antrim"/>
    <x v="32"/>
    <x v="400"/>
    <x v="0"/>
    <x v="8"/>
    <n v="55"/>
    <n v="1.89"/>
    <n v="18"/>
    <n v="0.5"/>
    <n v="990"/>
    <n v="1871.1"/>
    <n v="1403.3249999999998"/>
    <n v="1375.8249999999998"/>
    <x v="70"/>
    <n v="467.77500000000009"/>
    <n v="0.25000000000000006"/>
    <n v="14.95"/>
    <n v="0.05"/>
    <n v="1321.2362499999997"/>
    <x v="1"/>
    <x v="1"/>
  </r>
  <r>
    <n v="3510"/>
    <s v="Ina"/>
    <s v="Westbrook"/>
    <s v="Miss"/>
    <s v="F"/>
    <n v="30"/>
    <s v="Paids Square"/>
    <s v="Gravesend"/>
    <x v="61"/>
    <x v="668"/>
    <x v="2"/>
    <x v="3"/>
    <n v="2"/>
    <n v="1.89"/>
    <n v="18"/>
    <n v="0.5"/>
    <n v="36"/>
    <n v="68.039999999999992"/>
    <n v="51.029999999999994"/>
    <n v="50.029999999999994"/>
    <x v="41"/>
    <n v="17.009999999999998"/>
    <n v="0.25"/>
    <n v="14.95"/>
    <n v="0"/>
    <n v="64.97999999999999"/>
    <x v="1"/>
    <x v="1"/>
  </r>
  <r>
    <n v="3511"/>
    <s v="Tad"/>
    <s v="Buchanan"/>
    <s v="Mr"/>
    <s v="M"/>
    <n v="30"/>
    <s v="Pakenham Close"/>
    <s v="Ilminster"/>
    <x v="56"/>
    <x v="561"/>
    <x v="2"/>
    <x v="10"/>
    <n v="37"/>
    <n v="3.49"/>
    <n v="20"/>
    <n v="0.5"/>
    <n v="740"/>
    <n v="2582.6000000000004"/>
    <n v="1936.9500000000003"/>
    <n v="1918.4500000000003"/>
    <x v="12"/>
    <n v="645.65000000000009"/>
    <n v="0.25"/>
    <n v="14.95"/>
    <n v="0.03"/>
    <n v="1875.3980000000004"/>
    <x v="2"/>
    <x v="2"/>
  </r>
  <r>
    <n v="3513"/>
    <s v="Leandro"/>
    <s v="Woodard"/>
    <s v="Mr"/>
    <s v="M"/>
    <n v="90"/>
    <s v="Palestine Gardensove"/>
    <s v="Bordon"/>
    <x v="17"/>
    <x v="234"/>
    <x v="0"/>
    <x v="10"/>
    <n v="41"/>
    <n v="1.89"/>
    <n v="18"/>
    <n v="0.5"/>
    <n v="738"/>
    <n v="1394.82"/>
    <n v="1046.115"/>
    <n v="1025.615"/>
    <x v="59"/>
    <n v="348.70499999999993"/>
    <n v="0.24999999999999997"/>
    <n v="14.95"/>
    <n v="0.03"/>
    <n v="1009.3480500000001"/>
    <x v="1"/>
    <x v="1"/>
  </r>
  <r>
    <n v="3516"/>
    <s v="Zola"/>
    <s v="Prather"/>
    <s v="Mrs"/>
    <s v="F"/>
    <n v="60"/>
    <s v="Palm Street"/>
    <s v="Isle Of Tiree"/>
    <x v="14"/>
    <x v="669"/>
    <x v="0"/>
    <x v="7"/>
    <n v="48"/>
    <n v="2.0099999999999998"/>
    <n v="20"/>
    <n v="0.5"/>
    <n v="960"/>
    <n v="1929.6"/>
    <n v="1447.1999999999998"/>
    <n v="1423.1999999999998"/>
    <x v="62"/>
    <n v="482.40000000000009"/>
    <n v="0.25000000000000006"/>
    <n v="14.95"/>
    <n v="0.03"/>
    <n v="1395.0054999999998"/>
    <x v="0"/>
    <x v="0"/>
  </r>
  <r>
    <n v="3518"/>
    <s v="Ela"/>
    <s v="Hemphill"/>
    <s v="Miss"/>
    <s v="F"/>
    <n v="60"/>
    <s v="Palmer Place"/>
    <s v="Turriff"/>
    <x v="3"/>
    <x v="205"/>
    <x v="1"/>
    <x v="0"/>
    <n v="36"/>
    <n v="3.49"/>
    <n v="20"/>
    <n v="0.5"/>
    <n v="720"/>
    <n v="2512.8000000000002"/>
    <n v="1884.6000000000001"/>
    <n v="1866.6000000000001"/>
    <x v="40"/>
    <n v="628.20000000000005"/>
    <n v="0.25"/>
    <n v="14.95"/>
    <n v="0.03"/>
    <n v="1825.1035000000002"/>
    <x v="2"/>
    <x v="2"/>
  </r>
  <r>
    <n v="3523"/>
    <s v="Delilah"/>
    <s v="Driscoll"/>
    <s v="Mrs"/>
    <s v="F"/>
    <n v="30"/>
    <s v="Panmure Close"/>
    <s v="Merriott"/>
    <x v="3"/>
    <x v="670"/>
    <x v="2"/>
    <x v="3"/>
    <n v="32"/>
    <n v="2.0099999999999998"/>
    <n v="20"/>
    <n v="0.5"/>
    <n v="640"/>
    <n v="1286.3999999999999"/>
    <n v="964.8"/>
    <n v="948.8"/>
    <x v="21"/>
    <n v="321.59999999999991"/>
    <n v="0.24999999999999994"/>
    <n v="14.95"/>
    <n v="0.03"/>
    <n v="934.83749999999998"/>
    <x v="0"/>
    <x v="0"/>
  </r>
  <r>
    <n v="3524"/>
    <s v="Delmar"/>
    <s v="Thorpe"/>
    <s v="Mr"/>
    <s v="M"/>
    <n v="30"/>
    <s v="Pansy Place"/>
    <s v="South Queensferry"/>
    <x v="3"/>
    <x v="671"/>
    <x v="2"/>
    <x v="7"/>
    <n v="84"/>
    <n v="1.89"/>
    <n v="18"/>
    <n v="0.5"/>
    <n v="1512"/>
    <n v="2857.68"/>
    <n v="2143.2599999999998"/>
    <n v="2101.2599999999998"/>
    <x v="31"/>
    <n v="714.42000000000007"/>
    <n v="0.25000000000000006"/>
    <n v="14.95"/>
    <n v="0.05"/>
    <n v="2010.3994999999995"/>
    <x v="1"/>
    <x v="1"/>
  </r>
  <r>
    <n v="3525"/>
    <s v="Thora"/>
    <s v="Ellison"/>
    <s v="Miss"/>
    <s v="F"/>
    <n v="90"/>
    <s v="Pappys Place"/>
    <s v="Blackwood"/>
    <x v="24"/>
    <x v="240"/>
    <x v="2"/>
    <x v="6"/>
    <n v="64"/>
    <n v="3.49"/>
    <n v="20"/>
    <n v="0.5"/>
    <n v="1280"/>
    <n v="4467.2000000000007"/>
    <n v="3350.4000000000005"/>
    <n v="3318.4000000000005"/>
    <x v="39"/>
    <n v="1116.8000000000002"/>
    <n v="0.25"/>
    <n v="14.95"/>
    <n v="0.05"/>
    <n v="3166.6825000000003"/>
    <x v="2"/>
    <x v="2"/>
  </r>
  <r>
    <n v="3526"/>
    <s v="Renee"/>
    <s v="Cervantes"/>
    <s v="Mrs"/>
    <s v="F"/>
    <n v="90"/>
    <s v="Pappys Place"/>
    <s v="South Humberside"/>
    <x v="3"/>
    <x v="595"/>
    <x v="2"/>
    <x v="9"/>
    <n v="28"/>
    <n v="3.49"/>
    <n v="20"/>
    <n v="0.5"/>
    <n v="560"/>
    <n v="1954.4"/>
    <n v="1465.8000000000002"/>
    <n v="1451.8000000000002"/>
    <x v="94"/>
    <n v="488.59999999999991"/>
    <n v="0.24999999999999994"/>
    <n v="14.95"/>
    <n v="0.03"/>
    <n v="1422.7475000000002"/>
    <x v="2"/>
    <x v="2"/>
  </r>
  <r>
    <n v="3527"/>
    <s v="Alphonso"/>
    <s v="Stevenson"/>
    <s v="Mr"/>
    <s v="M"/>
    <n v="90"/>
    <s v="Papworth Garoadens"/>
    <s v="Tintagel"/>
    <x v="3"/>
    <x v="367"/>
    <x v="2"/>
    <x v="7"/>
    <n v="90"/>
    <n v="2.0099999999999998"/>
    <n v="20"/>
    <n v="0.5"/>
    <n v="1800"/>
    <n v="3617.9999999999995"/>
    <n v="2713.4999999999995"/>
    <n v="2668.4999999999995"/>
    <x v="93"/>
    <n v="904.5"/>
    <n v="0.25000000000000006"/>
    <n v="14.95"/>
    <n v="0.05"/>
    <n v="2549.2774999999992"/>
    <x v="0"/>
    <x v="0"/>
  </r>
  <r>
    <n v="3532"/>
    <s v="Cruz"/>
    <s v="Ramsey"/>
    <s v="Mr"/>
    <s v="M"/>
    <n v="60"/>
    <s v="Paradise Terrace"/>
    <s v="Stevenston"/>
    <x v="3"/>
    <x v="598"/>
    <x v="0"/>
    <x v="8"/>
    <n v="36"/>
    <n v="3.49"/>
    <n v="20"/>
    <n v="0.5"/>
    <n v="720"/>
    <n v="2512.8000000000002"/>
    <n v="1884.6000000000001"/>
    <n v="1866.6000000000001"/>
    <x v="40"/>
    <n v="628.20000000000005"/>
    <n v="0.25"/>
    <n v="14.95"/>
    <n v="0.03"/>
    <n v="1825.1035000000002"/>
    <x v="2"/>
    <x v="2"/>
  </r>
  <r>
    <n v="3535"/>
    <s v="Wenona"/>
    <s v="Strickland"/>
    <s v="Mrs"/>
    <s v="F"/>
    <n v="30"/>
    <s v="Parbury Road"/>
    <s v="Holywood"/>
    <x v="1"/>
    <x v="672"/>
    <x v="1"/>
    <x v="7"/>
    <n v="11"/>
    <n v="1.89"/>
    <n v="18"/>
    <n v="0.5"/>
    <n v="198"/>
    <n v="374.21999999999997"/>
    <n v="280.66499999999996"/>
    <n v="275.16499999999996"/>
    <x v="58"/>
    <n v="93.555000000000007"/>
    <n v="0.25000000000000006"/>
    <n v="14.95"/>
    <n v="0"/>
    <n v="290.11499999999995"/>
    <x v="1"/>
    <x v="1"/>
  </r>
  <r>
    <n v="3536"/>
    <s v="Marquerite"/>
    <s v="Collier"/>
    <s v="Mrs"/>
    <s v="F"/>
    <n v="60"/>
    <s v="Paroadana Place"/>
    <s v="Brentwood"/>
    <x v="23"/>
    <x v="673"/>
    <x v="1"/>
    <x v="9"/>
    <n v="64"/>
    <n v="2.0099999999999998"/>
    <n v="20"/>
    <n v="0.5"/>
    <n v="1280"/>
    <n v="2572.7999999999997"/>
    <n v="1929.6"/>
    <n v="1897.6"/>
    <x v="39"/>
    <n v="643.19999999999982"/>
    <n v="0.24999999999999994"/>
    <n v="14.95"/>
    <n v="0.05"/>
    <n v="1816.9224999999999"/>
    <x v="0"/>
    <x v="0"/>
  </r>
  <r>
    <n v="3537"/>
    <s v="Mary"/>
    <s v="Ybarra"/>
    <s v="Mr"/>
    <s v="M"/>
    <n v="30"/>
    <s v="Parfitt Close"/>
    <s v="Calstock"/>
    <x v="59"/>
    <x v="674"/>
    <x v="2"/>
    <x v="1"/>
    <n v="56"/>
    <n v="3.49"/>
    <n v="20"/>
    <n v="0.5"/>
    <n v="1120"/>
    <n v="3908.8"/>
    <n v="2931.6000000000004"/>
    <n v="2903.6000000000004"/>
    <x v="15"/>
    <n v="977.19999999999982"/>
    <n v="0.24999999999999994"/>
    <n v="14.95"/>
    <n v="0.05"/>
    <n v="2772.6224999999999"/>
    <x v="2"/>
    <x v="2"/>
  </r>
  <r>
    <n v="3539"/>
    <s v="Israel"/>
    <s v="Petersen"/>
    <s v="Mr"/>
    <s v="M"/>
    <n v="90"/>
    <s v="Parish Stone"/>
    <s v="Gatwick"/>
    <x v="10"/>
    <x v="28"/>
    <x v="2"/>
    <x v="9"/>
    <n v="62"/>
    <n v="3.49"/>
    <n v="20"/>
    <n v="0.5"/>
    <n v="1240"/>
    <n v="4327.6000000000004"/>
    <n v="3245.7000000000003"/>
    <n v="3214.7000000000003"/>
    <x v="35"/>
    <n v="1081.9000000000001"/>
    <n v="0.25"/>
    <n v="14.95"/>
    <n v="0.05"/>
    <n v="3068.1675"/>
    <x v="2"/>
    <x v="2"/>
  </r>
  <r>
    <n v="3542"/>
    <s v="Arletha"/>
    <s v="Swanson"/>
    <s v="Miss"/>
    <s v="F"/>
    <n v="60"/>
    <s v="Park Close"/>
    <s v="Duns"/>
    <x v="7"/>
    <x v="66"/>
    <x v="1"/>
    <x v="4"/>
    <n v="5"/>
    <n v="1.89"/>
    <n v="18"/>
    <n v="0.5"/>
    <n v="90"/>
    <n v="170.1"/>
    <n v="127.57499999999999"/>
    <n v="125.07499999999999"/>
    <x v="3"/>
    <n v="42.525000000000006"/>
    <n v="0.25000000000000006"/>
    <n v="14.95"/>
    <n v="0"/>
    <n v="140.02499999999998"/>
    <x v="1"/>
    <x v="1"/>
  </r>
  <r>
    <n v="3543"/>
    <s v="Ike"/>
    <s v="Byrd"/>
    <s v="Mr"/>
    <s v="M"/>
    <n v="30"/>
    <s v="Park Dairy"/>
    <s v="Isle Of Tiree"/>
    <x v="14"/>
    <x v="675"/>
    <x v="0"/>
    <x v="0"/>
    <n v="52"/>
    <n v="2.0099999999999998"/>
    <n v="20"/>
    <n v="0.5"/>
    <n v="1040"/>
    <n v="2090.3999999999996"/>
    <n v="1567.7999999999997"/>
    <n v="1541.7999999999997"/>
    <x v="79"/>
    <n v="522.59999999999991"/>
    <n v="0.25"/>
    <n v="14.95"/>
    <n v="0.05"/>
    <n v="1478.9124999999997"/>
    <x v="0"/>
    <x v="0"/>
  </r>
  <r>
    <n v="3546"/>
    <s v="Jamison"/>
    <s v="Holden"/>
    <s v="Mr"/>
    <s v="M"/>
    <n v="60"/>
    <s v="Park Place"/>
    <s v="Dalmally"/>
    <x v="7"/>
    <x v="676"/>
    <x v="2"/>
    <x v="0"/>
    <n v="65"/>
    <n v="1.89"/>
    <n v="18"/>
    <n v="0.5"/>
    <n v="1170"/>
    <n v="2211.2999999999997"/>
    <n v="1658.4749999999999"/>
    <n v="1625.9749999999999"/>
    <x v="75"/>
    <n v="552.82499999999982"/>
    <n v="0.24999999999999994"/>
    <n v="14.95"/>
    <n v="0.05"/>
    <n v="1558.8787499999999"/>
    <x v="1"/>
    <x v="1"/>
  </r>
  <r>
    <n v="3548"/>
    <s v="Agatha"/>
    <s v="Pelletier"/>
    <s v="Miss"/>
    <s v="F"/>
    <n v="30"/>
    <s v="Park Vista"/>
    <s v="Wingate"/>
    <x v="3"/>
    <x v="473"/>
    <x v="1"/>
    <x v="9"/>
    <n v="28"/>
    <n v="3.49"/>
    <n v="20"/>
    <n v="0.5"/>
    <n v="560"/>
    <n v="1954.4"/>
    <n v="1465.8000000000002"/>
    <n v="1451.8000000000002"/>
    <x v="94"/>
    <n v="488.59999999999991"/>
    <n v="0.24999999999999994"/>
    <n v="14.95"/>
    <n v="0.03"/>
    <n v="1422.7475000000002"/>
    <x v="2"/>
    <x v="2"/>
  </r>
  <r>
    <n v="3550"/>
    <s v="Charmain"/>
    <s v="Rogers"/>
    <s v="Miss"/>
    <s v="F"/>
    <n v="30"/>
    <s v="Park West"/>
    <s v="Haywards Heath"/>
    <x v="1"/>
    <x v="117"/>
    <x v="0"/>
    <x v="1"/>
    <n v="41"/>
    <n v="3.49"/>
    <n v="20"/>
    <n v="0.5"/>
    <n v="820"/>
    <n v="2861.8"/>
    <n v="2146.3500000000004"/>
    <n v="2125.8500000000004"/>
    <x v="59"/>
    <n v="715.44999999999982"/>
    <n v="0.24999999999999992"/>
    <n v="14.95"/>
    <n v="0.03"/>
    <n v="2076.576"/>
    <x v="2"/>
    <x v="2"/>
  </r>
  <r>
    <n v="3556"/>
    <s v="Ariane"/>
    <s v="Hogan"/>
    <s v="Miss"/>
    <s v="F"/>
    <n v="90"/>
    <s v="Parsonage"/>
    <s v="Llanfairfechan"/>
    <x v="8"/>
    <x v="677"/>
    <x v="1"/>
    <x v="4"/>
    <n v="71"/>
    <n v="1.89"/>
    <n v="18"/>
    <n v="0.5"/>
    <n v="1278"/>
    <n v="2415.42"/>
    <n v="1811.5650000000001"/>
    <n v="1776.0650000000001"/>
    <x v="54"/>
    <n v="603.85500000000002"/>
    <n v="0.25"/>
    <n v="14.95"/>
    <n v="0.05"/>
    <n v="1701.46425"/>
    <x v="1"/>
    <x v="1"/>
  </r>
  <r>
    <n v="3559"/>
    <s v="Roseanne"/>
    <s v="Childers"/>
    <s v="Ms"/>
    <s v="F"/>
    <n v="60"/>
    <s v="Partingdale Lane"/>
    <s v="Magherafelt"/>
    <x v="3"/>
    <x v="678"/>
    <x v="2"/>
    <x v="6"/>
    <n v="37"/>
    <n v="2.0099999999999998"/>
    <n v="20"/>
    <n v="0.5"/>
    <n v="740"/>
    <n v="1487.3999999999999"/>
    <n v="1115.55"/>
    <n v="1097.05"/>
    <x v="12"/>
    <n v="371.84999999999991"/>
    <n v="0.24999999999999997"/>
    <n v="14.95"/>
    <n v="0.03"/>
    <n v="1078.6399999999999"/>
    <x v="0"/>
    <x v="0"/>
  </r>
  <r>
    <n v="3570"/>
    <s v="Dona"/>
    <s v="Quinn"/>
    <s v="Miss"/>
    <s v="F"/>
    <n v="30"/>
    <s v="Patriot Square"/>
    <s v="Ascot"/>
    <x v="69"/>
    <x v="536"/>
    <x v="0"/>
    <x v="3"/>
    <n v="90"/>
    <n v="3.49"/>
    <n v="20"/>
    <n v="0.5"/>
    <n v="1800"/>
    <n v="6282"/>
    <n v="4711.5"/>
    <n v="4666.5"/>
    <x v="93"/>
    <n v="1570.5"/>
    <n v="0.25"/>
    <n v="14.95"/>
    <n v="0.05"/>
    <n v="4447.3774999999996"/>
    <x v="2"/>
    <x v="2"/>
  </r>
  <r>
    <n v="3573"/>
    <s v="Lyle"/>
    <s v="Leslie"/>
    <s v="Mr"/>
    <s v="M"/>
    <n v="30"/>
    <s v="Paul'S Bakehouse"/>
    <s v="Colchester"/>
    <x v="13"/>
    <x v="679"/>
    <x v="2"/>
    <x v="3"/>
    <n v="58"/>
    <n v="3.49"/>
    <n v="20"/>
    <n v="0.5"/>
    <n v="1160"/>
    <n v="4048.4"/>
    <n v="3036.3"/>
    <n v="3007.3"/>
    <x v="33"/>
    <n v="1012.0999999999999"/>
    <n v="0.24999999999999997"/>
    <n v="14.95"/>
    <n v="0.05"/>
    <n v="2871.1374999999998"/>
    <x v="2"/>
    <x v="2"/>
  </r>
  <r>
    <n v="3576"/>
    <s v="Irwin"/>
    <s v="Higgins"/>
    <s v="Mr"/>
    <s v="M"/>
    <n v="30"/>
    <s v="Pauls Yaroad"/>
    <s v="Woking"/>
    <x v="3"/>
    <x v="680"/>
    <x v="2"/>
    <x v="9"/>
    <n v="11"/>
    <n v="3.49"/>
    <n v="20"/>
    <n v="0.5"/>
    <n v="220"/>
    <n v="767.80000000000007"/>
    <n v="575.85"/>
    <n v="570.35"/>
    <x v="58"/>
    <n v="191.95000000000005"/>
    <n v="0.25000000000000006"/>
    <n v="14.95"/>
    <n v="0"/>
    <n v="585.30000000000007"/>
    <x v="2"/>
    <x v="2"/>
  </r>
  <r>
    <n v="3577"/>
    <s v="Earl"/>
    <s v="Foote"/>
    <s v="Mr"/>
    <s v="M"/>
    <n v="30"/>
    <s v="Pavilion Street"/>
    <s v="Mitcheldean"/>
    <x v="3"/>
    <x v="247"/>
    <x v="1"/>
    <x v="8"/>
    <n v="16"/>
    <n v="3.49"/>
    <n v="20"/>
    <n v="0.5"/>
    <n v="320"/>
    <n v="1116.8000000000002"/>
    <n v="837.60000000000014"/>
    <n v="829.60000000000014"/>
    <x v="4"/>
    <n v="279.20000000000005"/>
    <n v="0.25"/>
    <n v="14.95"/>
    <n v="0"/>
    <n v="844.55000000000018"/>
    <x v="2"/>
    <x v="2"/>
  </r>
  <r>
    <n v="3581"/>
    <s v="Wilhelmina"/>
    <s v="Arellano"/>
    <s v="Miss"/>
    <s v="F"/>
    <n v="30"/>
    <s v="Paynes Walk"/>
    <s v="Walkerburn"/>
    <x v="3"/>
    <x v="681"/>
    <x v="0"/>
    <x v="6"/>
    <n v="26"/>
    <n v="1.89"/>
    <n v="18"/>
    <n v="0.5"/>
    <n v="468"/>
    <n v="884.52"/>
    <n v="663.39"/>
    <n v="650.39"/>
    <x v="29"/>
    <n v="221.13"/>
    <n v="0.25"/>
    <n v="14.95"/>
    <n v="0.03"/>
    <n v="645.37980000000005"/>
    <x v="1"/>
    <x v="1"/>
  </r>
  <r>
    <n v="3582"/>
    <s v="Cody"/>
    <s v="Hopper"/>
    <s v="Mr"/>
    <s v="M"/>
    <n v="30"/>
    <s v="Paynton Terrace"/>
    <s v="Caterham"/>
    <x v="6"/>
    <x v="512"/>
    <x v="2"/>
    <x v="6"/>
    <n v="13"/>
    <n v="2.0099999999999998"/>
    <n v="20"/>
    <n v="0.5"/>
    <n v="260"/>
    <n v="522.59999999999991"/>
    <n v="391.94999999999993"/>
    <n v="385.44999999999993"/>
    <x v="1"/>
    <n v="130.64999999999998"/>
    <n v="0.25"/>
    <n v="14.95"/>
    <n v="0"/>
    <n v="400.39999999999992"/>
    <x v="0"/>
    <x v="0"/>
  </r>
  <r>
    <n v="3583"/>
    <s v="Noella"/>
    <s v="Mims"/>
    <s v="Mrs"/>
    <s v="F"/>
    <n v="30"/>
    <s v="Paynton Terrace"/>
    <s v="Erskine"/>
    <x v="10"/>
    <x v="29"/>
    <x v="1"/>
    <x v="4"/>
    <n v="83"/>
    <n v="3.49"/>
    <n v="20"/>
    <n v="0.5"/>
    <n v="1660"/>
    <n v="5793.4000000000005"/>
    <n v="4345.05"/>
    <n v="4303.55"/>
    <x v="6"/>
    <n v="1448.3500000000004"/>
    <n v="0.25000000000000006"/>
    <n v="14.95"/>
    <n v="0.05"/>
    <n v="4102.5749999999998"/>
    <x v="2"/>
    <x v="2"/>
  </r>
  <r>
    <n v="3588"/>
    <s v="Alfonso"/>
    <s v="Trent"/>
    <s v="Mr"/>
    <s v="M"/>
    <n v="90"/>
    <s v="Peacock Yaroad"/>
    <s v="Brynteg"/>
    <x v="4"/>
    <x v="682"/>
    <x v="0"/>
    <x v="8"/>
    <n v="16"/>
    <n v="3.49"/>
    <n v="20"/>
    <n v="0.5"/>
    <n v="320"/>
    <n v="1116.8000000000002"/>
    <n v="837.60000000000014"/>
    <n v="829.60000000000014"/>
    <x v="4"/>
    <n v="279.20000000000005"/>
    <n v="0.25"/>
    <n v="14.95"/>
    <n v="0"/>
    <n v="844.55000000000018"/>
    <x v="2"/>
    <x v="2"/>
  </r>
  <r>
    <n v="3593"/>
    <s v="Billy"/>
    <s v="Ellis"/>
    <s v="Mrs"/>
    <s v="F"/>
    <n v="90"/>
    <s v="Pearsons Terrace"/>
    <s v="High Peak"/>
    <x v="1"/>
    <x v="583"/>
    <x v="2"/>
    <x v="8"/>
    <n v="47"/>
    <n v="2.0099999999999998"/>
    <n v="20"/>
    <n v="0.5"/>
    <n v="940"/>
    <n v="1889.3999999999999"/>
    <n v="1417.05"/>
    <n v="1393.55"/>
    <x v="23"/>
    <n v="472.34999999999991"/>
    <n v="0.24999999999999997"/>
    <n v="14.95"/>
    <n v="0.03"/>
    <n v="1366.2449999999999"/>
    <x v="0"/>
    <x v="0"/>
  </r>
  <r>
    <n v="3594"/>
    <s v="Ricki"/>
    <s v="Roark"/>
    <s v="Miss"/>
    <s v="F"/>
    <n v="90"/>
    <s v="Peckett Square"/>
    <s v="West Yorkshire"/>
    <x v="3"/>
    <x v="683"/>
    <x v="0"/>
    <x v="3"/>
    <n v="95"/>
    <n v="3.49"/>
    <n v="20"/>
    <n v="0.5"/>
    <n v="1900"/>
    <n v="6631"/>
    <n v="4973.25"/>
    <n v="4925.75"/>
    <x v="36"/>
    <n v="1657.75"/>
    <n v="0.25"/>
    <n v="14.95"/>
    <n v="0.05"/>
    <n v="4693.665"/>
    <x v="2"/>
    <x v="2"/>
  </r>
  <r>
    <n v="3596"/>
    <s v="Trudi"/>
    <s v="Weir"/>
    <s v="Miss"/>
    <s v="F"/>
    <n v="90"/>
    <s v="Peckham Gardenseen"/>
    <s v="Lancashire"/>
    <x v="14"/>
    <x v="77"/>
    <x v="2"/>
    <x v="11"/>
    <n v="47"/>
    <n v="2.0099999999999998"/>
    <n v="20"/>
    <n v="0.5"/>
    <n v="940"/>
    <n v="1889.3999999999999"/>
    <n v="1417.05"/>
    <n v="1393.55"/>
    <x v="23"/>
    <n v="472.34999999999991"/>
    <n v="0.24999999999999997"/>
    <n v="14.95"/>
    <n v="0.03"/>
    <n v="1366.2449999999999"/>
    <x v="0"/>
    <x v="0"/>
  </r>
  <r>
    <n v="3598"/>
    <s v="Angelique"/>
    <s v="Pate"/>
    <s v="Miss"/>
    <s v="F"/>
    <n v="30"/>
    <s v="Peckham House"/>
    <s v="Orkney"/>
    <x v="3"/>
    <x v="117"/>
    <x v="0"/>
    <x v="1"/>
    <n v="40"/>
    <n v="2.0099999999999998"/>
    <n v="20"/>
    <n v="0.5"/>
    <n v="800"/>
    <n v="1607.9999999999998"/>
    <n v="1205.9999999999998"/>
    <n v="1185.9999999999998"/>
    <x v="60"/>
    <n v="402"/>
    <n v="0.25000000000000006"/>
    <n v="14.95"/>
    <n v="0.03"/>
    <n v="1164.9214999999997"/>
    <x v="0"/>
    <x v="0"/>
  </r>
  <r>
    <n v="3601"/>
    <s v="Denis"/>
    <s v="Callahan"/>
    <s v="Prof"/>
    <s v="M"/>
    <n v="90"/>
    <s v="Pedlars Walk"/>
    <s v="Trefriw"/>
    <x v="3"/>
    <x v="312"/>
    <x v="1"/>
    <x v="1"/>
    <n v="5"/>
    <n v="1.89"/>
    <n v="18"/>
    <n v="0.5"/>
    <n v="90"/>
    <n v="170.1"/>
    <n v="127.57499999999999"/>
    <n v="125.07499999999999"/>
    <x v="3"/>
    <n v="42.525000000000006"/>
    <n v="0.25000000000000006"/>
    <n v="14.95"/>
    <n v="0"/>
    <n v="140.02499999999998"/>
    <x v="1"/>
    <x v="1"/>
  </r>
  <r>
    <n v="3605"/>
    <s v="Wilfredo"/>
    <s v="Daniel"/>
    <s v="Mr"/>
    <s v="M"/>
    <n v="30"/>
    <s v="Pellerin Road"/>
    <s v="Todmorden"/>
    <x v="3"/>
    <x v="684"/>
    <x v="0"/>
    <x v="0"/>
    <n v="25"/>
    <n v="1.89"/>
    <n v="18"/>
    <n v="0.5"/>
    <n v="450"/>
    <n v="850.5"/>
    <n v="637.875"/>
    <n v="625.375"/>
    <x v="100"/>
    <n v="212.625"/>
    <n v="0.25"/>
    <n v="14.95"/>
    <n v="0.03"/>
    <n v="621.11525000000006"/>
    <x v="1"/>
    <x v="1"/>
  </r>
  <r>
    <n v="3607"/>
    <s v="Lowell"/>
    <s v="Glenn"/>
    <s v="Mr"/>
    <s v="M"/>
    <n v="30"/>
    <s v="Pellipar Road"/>
    <s v="Denbigh"/>
    <x v="7"/>
    <x v="320"/>
    <x v="0"/>
    <x v="9"/>
    <n v="44"/>
    <n v="2.0099999999999998"/>
    <n v="20"/>
    <n v="0.5"/>
    <n v="880"/>
    <n v="1768.7999999999997"/>
    <n v="1326.6"/>
    <n v="1304.5999999999999"/>
    <x v="74"/>
    <n v="442.19999999999982"/>
    <n v="0.24999999999999994"/>
    <n v="14.95"/>
    <n v="0.03"/>
    <n v="1279.9634999999998"/>
    <x v="0"/>
    <x v="0"/>
  </r>
  <r>
    <n v="3608"/>
    <s v="Janene"/>
    <s v="Huff"/>
    <s v="Ms"/>
    <s v="F"/>
    <n v="60"/>
    <s v="Pelly Road"/>
    <s v="Portland"/>
    <x v="3"/>
    <x v="685"/>
    <x v="2"/>
    <x v="5"/>
    <n v="82"/>
    <n v="1.89"/>
    <n v="18"/>
    <n v="0.5"/>
    <n v="1476"/>
    <n v="2789.64"/>
    <n v="2092.23"/>
    <n v="2051.23"/>
    <x v="65"/>
    <n v="697.40999999999985"/>
    <n v="0.24999999999999997"/>
    <n v="14.95"/>
    <n v="0.05"/>
    <n v="1962.8709999999996"/>
    <x v="1"/>
    <x v="1"/>
  </r>
  <r>
    <n v="3612"/>
    <s v="Raymundo"/>
    <s v="Drake"/>
    <s v="Mr"/>
    <s v="M"/>
    <n v="90"/>
    <s v="Pembroke Square"/>
    <s v="Bridge Of Weir"/>
    <x v="23"/>
    <x v="495"/>
    <x v="2"/>
    <x v="8"/>
    <n v="93"/>
    <n v="2.0099999999999998"/>
    <n v="20"/>
    <n v="0.5"/>
    <n v="1860"/>
    <n v="3738.5999999999995"/>
    <n v="2803.95"/>
    <n v="2757.45"/>
    <x v="89"/>
    <n v="934.64999999999964"/>
    <n v="0.24999999999999994"/>
    <n v="14.95"/>
    <n v="0.05"/>
    <n v="2633.7799999999997"/>
    <x v="0"/>
    <x v="0"/>
  </r>
  <r>
    <n v="3613"/>
    <s v="Cherlyn"/>
    <s v="Parson"/>
    <s v="Mrs"/>
    <s v="F"/>
    <n v="60"/>
    <s v="Pembroke Villas"/>
    <s v="Braunton"/>
    <x v="40"/>
    <x v="686"/>
    <x v="2"/>
    <x v="9"/>
    <n v="22"/>
    <n v="1.89"/>
    <n v="18"/>
    <n v="0.5"/>
    <n v="396"/>
    <n v="748.43999999999994"/>
    <n v="561.32999999999993"/>
    <n v="550.32999999999993"/>
    <x v="63"/>
    <n v="187.11"/>
    <n v="0.25000000000000006"/>
    <n v="14.95"/>
    <n v="0.03"/>
    <n v="548.32159999999999"/>
    <x v="1"/>
    <x v="1"/>
  </r>
  <r>
    <n v="3614"/>
    <s v="Madison"/>
    <s v="Rojas"/>
    <s v="Mrs"/>
    <s v="F"/>
    <n v="30"/>
    <s v="Pembroke Walk"/>
    <s v="Hexham"/>
    <x v="1"/>
    <x v="51"/>
    <x v="2"/>
    <x v="1"/>
    <n v="56"/>
    <n v="2.0099999999999998"/>
    <n v="20"/>
    <n v="0.5"/>
    <n v="1120"/>
    <n v="2251.1999999999998"/>
    <n v="1688.3999999999999"/>
    <n v="1660.3999999999999"/>
    <x v="15"/>
    <n v="562.79999999999995"/>
    <n v="0.25"/>
    <n v="14.95"/>
    <n v="0.05"/>
    <n v="1591.5824999999998"/>
    <x v="0"/>
    <x v="0"/>
  </r>
  <r>
    <n v="3628"/>
    <s v="Willian"/>
    <s v="Grove"/>
    <s v="Mr"/>
    <s v="M"/>
    <n v="30"/>
    <s v="Pennifields"/>
    <s v="Augher"/>
    <x v="18"/>
    <x v="24"/>
    <x v="1"/>
    <x v="2"/>
    <n v="33"/>
    <n v="3.49"/>
    <n v="20"/>
    <n v="0.5"/>
    <n v="660"/>
    <n v="2303.4"/>
    <n v="1727.5500000000002"/>
    <n v="1711.0500000000002"/>
    <x v="85"/>
    <n v="575.84999999999991"/>
    <n v="0.24999999999999994"/>
    <n v="14.95"/>
    <n v="0.03"/>
    <n v="1674.2200000000003"/>
    <x v="2"/>
    <x v="2"/>
  </r>
  <r>
    <n v="3629"/>
    <s v="Belia"/>
    <s v="Atkinson"/>
    <s v="Miss"/>
    <s v="F"/>
    <n v="60"/>
    <s v="Pennington Cottages"/>
    <s v="Whyteleafe"/>
    <x v="3"/>
    <x v="289"/>
    <x v="1"/>
    <x v="0"/>
    <n v="54"/>
    <n v="1.89"/>
    <n v="18"/>
    <n v="0.5"/>
    <n v="972"/>
    <n v="1837.08"/>
    <n v="1377.81"/>
    <n v="1350.81"/>
    <x v="49"/>
    <n v="459.27"/>
    <n v="0.25"/>
    <n v="14.95"/>
    <n v="0.05"/>
    <n v="1297.472"/>
    <x v="1"/>
    <x v="1"/>
  </r>
  <r>
    <n v="3632"/>
    <s v="Hugh"/>
    <s v="Booth"/>
    <s v="Mr"/>
    <s v="M"/>
    <n v="90"/>
    <s v="Pensbury Avenue"/>
    <s v="Solihull"/>
    <x v="3"/>
    <x v="687"/>
    <x v="1"/>
    <x v="3"/>
    <n v="34"/>
    <n v="2.0099999999999998"/>
    <n v="20"/>
    <n v="0.5"/>
    <n v="680"/>
    <n v="1366.8"/>
    <n v="1025.0999999999999"/>
    <n v="1008.0999999999999"/>
    <x v="81"/>
    <n v="341.70000000000005"/>
    <n v="0.25000000000000006"/>
    <n v="14.95"/>
    <n v="0.03"/>
    <n v="992.35849999999994"/>
    <x v="0"/>
    <x v="0"/>
  </r>
  <r>
    <n v="3636"/>
    <s v="Karisa"/>
    <s v="Clinton"/>
    <s v="Mrs"/>
    <s v="F"/>
    <n v="90"/>
    <s v="Penton Gardenseen"/>
    <s v="Cleator Moor"/>
    <x v="13"/>
    <x v="688"/>
    <x v="0"/>
    <x v="11"/>
    <n v="16"/>
    <n v="2.0099999999999998"/>
    <n v="20"/>
    <n v="0.5"/>
    <n v="320"/>
    <n v="643.19999999999993"/>
    <n v="482.4"/>
    <n v="474.4"/>
    <x v="4"/>
    <n v="160.79999999999995"/>
    <n v="0.24999999999999994"/>
    <n v="14.95"/>
    <n v="0"/>
    <n v="489.34999999999997"/>
    <x v="0"/>
    <x v="0"/>
  </r>
  <r>
    <n v="3642"/>
    <s v="Carl"/>
    <s v="Doyle"/>
    <s v="Mr"/>
    <s v="M"/>
    <n v="90"/>
    <s v="Penynance Place"/>
    <s v="Nethy Bridge"/>
    <x v="3"/>
    <x v="175"/>
    <x v="0"/>
    <x v="4"/>
    <n v="61"/>
    <n v="2.0099999999999998"/>
    <n v="20"/>
    <n v="0.5"/>
    <n v="1220"/>
    <n v="2452.1999999999998"/>
    <n v="1839.1499999999999"/>
    <n v="1808.6499999999999"/>
    <x v="76"/>
    <n v="613.04999999999995"/>
    <n v="0.25"/>
    <n v="14.95"/>
    <n v="0.05"/>
    <n v="1732.4199999999998"/>
    <x v="0"/>
    <x v="0"/>
  </r>
  <r>
    <n v="3644"/>
    <s v="Joey"/>
    <s v="Michael"/>
    <s v="Mrs"/>
    <s v="F"/>
    <n v="90"/>
    <s v="Peregrine Way"/>
    <s v="Gairloch"/>
    <x v="10"/>
    <x v="92"/>
    <x v="0"/>
    <x v="6"/>
    <n v="86"/>
    <n v="2.0099999999999998"/>
    <n v="20"/>
    <n v="0.5"/>
    <n v="1720"/>
    <n v="3457.2"/>
    <n v="2592.8999999999996"/>
    <n v="2549.8999999999996"/>
    <x v="26"/>
    <n v="864.30000000000018"/>
    <n v="0.25000000000000006"/>
    <n v="14.95"/>
    <n v="0.05"/>
    <n v="2436.6074999999992"/>
    <x v="0"/>
    <x v="0"/>
  </r>
  <r>
    <n v="3646"/>
    <s v="Eddie"/>
    <s v="Shepherd"/>
    <s v="Miss"/>
    <s v="F"/>
    <n v="30"/>
    <s v="Perrymead Street"/>
    <s v="Denny"/>
    <x v="7"/>
    <x v="674"/>
    <x v="2"/>
    <x v="1"/>
    <n v="50"/>
    <n v="3.49"/>
    <n v="20"/>
    <n v="0.5"/>
    <n v="1000"/>
    <n v="3490"/>
    <n v="2617.5"/>
    <n v="2592.5"/>
    <x v="42"/>
    <n v="872.5"/>
    <n v="0.25"/>
    <n v="14.95"/>
    <n v="0.03"/>
    <n v="2529.2264999999998"/>
    <x v="2"/>
    <x v="2"/>
  </r>
  <r>
    <n v="3656"/>
    <s v="Bernice"/>
    <s v="Poole"/>
    <s v="Miss"/>
    <s v="F"/>
    <n v="60"/>
    <s v="Tollgate Drive"/>
    <s v="Troon"/>
    <x v="3"/>
    <x v="240"/>
    <x v="2"/>
    <x v="6"/>
    <n v="14"/>
    <n v="1.89"/>
    <n v="18"/>
    <n v="0.5"/>
    <n v="252"/>
    <n v="476.28"/>
    <n v="357.21"/>
    <n v="350.21"/>
    <x v="11"/>
    <n v="119.07"/>
    <n v="0.25"/>
    <n v="14.95"/>
    <n v="0"/>
    <n v="365.15999999999997"/>
    <x v="1"/>
    <x v="1"/>
  </r>
  <r>
    <n v="3665"/>
    <s v="Wilbert"/>
    <s v="Blevins"/>
    <s v="Mr"/>
    <s v="M"/>
    <n v="30"/>
    <s v="Torridge Gardens"/>
    <s v="Cheshire"/>
    <x v="12"/>
    <x v="311"/>
    <x v="1"/>
    <x v="11"/>
    <n v="7"/>
    <n v="1.89"/>
    <n v="18"/>
    <n v="0.5"/>
    <n v="126"/>
    <n v="238.14"/>
    <n v="178.60499999999999"/>
    <n v="175.10499999999999"/>
    <x v="71"/>
    <n v="59.534999999999997"/>
    <n v="0.25"/>
    <n v="14.95"/>
    <n v="0"/>
    <n v="190.05499999999998"/>
    <x v="1"/>
    <x v="1"/>
  </r>
  <r>
    <n v="3674"/>
    <s v="Tomiko"/>
    <s v="Parra"/>
    <s v="Ms"/>
    <s v="F"/>
    <n v="30"/>
    <s v="Tower Road"/>
    <s v="Fishguard"/>
    <x v="10"/>
    <x v="689"/>
    <x v="0"/>
    <x v="6"/>
    <n v="98"/>
    <n v="1.89"/>
    <n v="18"/>
    <n v="0.5"/>
    <n v="1764"/>
    <n v="3333.96"/>
    <n v="2500.4700000000003"/>
    <n v="2451.4700000000003"/>
    <x v="102"/>
    <n v="833.48999999999978"/>
    <n v="0.24999999999999994"/>
    <n v="14.95"/>
    <n v="0.05"/>
    <n v="2343.0990000000002"/>
    <x v="1"/>
    <x v="1"/>
  </r>
  <r>
    <n v="3680"/>
    <s v="Audra"/>
    <s v="Marrero"/>
    <s v="Miss"/>
    <s v="F"/>
    <n v="60"/>
    <s v="Townshend Road"/>
    <s v="Llandrindod Wells"/>
    <x v="8"/>
    <x v="690"/>
    <x v="2"/>
    <x v="5"/>
    <n v="41"/>
    <n v="1.89"/>
    <n v="18"/>
    <n v="0.5"/>
    <n v="738"/>
    <n v="1394.82"/>
    <n v="1046.115"/>
    <n v="1025.615"/>
    <x v="59"/>
    <n v="348.70499999999993"/>
    <n v="0.24999999999999997"/>
    <n v="14.95"/>
    <n v="0.03"/>
    <n v="1009.3480500000001"/>
    <x v="1"/>
    <x v="1"/>
  </r>
  <r>
    <n v="3686"/>
    <s v="Hugo"/>
    <s v="Diaz"/>
    <s v="Mr"/>
    <s v="M"/>
    <n v="90"/>
    <s v="Travers Road"/>
    <s v="Dalkeith"/>
    <x v="7"/>
    <x v="530"/>
    <x v="1"/>
    <x v="6"/>
    <n v="79"/>
    <n v="1.89"/>
    <n v="18"/>
    <n v="0.5"/>
    <n v="1422"/>
    <n v="2687.58"/>
    <n v="2015.6849999999999"/>
    <n v="1976.1849999999999"/>
    <x v="2"/>
    <n v="671.89499999999998"/>
    <n v="0.25"/>
    <n v="14.95"/>
    <n v="0.05"/>
    <n v="1891.5782499999998"/>
    <x v="1"/>
    <x v="1"/>
  </r>
  <r>
    <n v="3688"/>
    <s v="Parker"/>
    <s v="Pereira"/>
    <s v="Mr"/>
    <s v="M"/>
    <n v="30"/>
    <s v="Trederwen Road"/>
    <s v="Bathgate"/>
    <x v="79"/>
    <x v="259"/>
    <x v="2"/>
    <x v="3"/>
    <n v="63"/>
    <n v="2.0099999999999998"/>
    <n v="20"/>
    <n v="0.5"/>
    <n v="1260"/>
    <n v="2532.6"/>
    <n v="1899.4499999999998"/>
    <n v="1867.9499999999998"/>
    <x v="16"/>
    <n v="633.15000000000009"/>
    <n v="0.25000000000000006"/>
    <n v="14.95"/>
    <n v="0.05"/>
    <n v="1788.7549999999999"/>
    <x v="0"/>
    <x v="0"/>
  </r>
  <r>
    <n v="3693"/>
    <s v="Windy"/>
    <s v="Kidd"/>
    <s v="Mrs"/>
    <s v="F"/>
    <n v="30"/>
    <s v="Trellis Square"/>
    <s v="Knaresborough"/>
    <x v="14"/>
    <x v="691"/>
    <x v="0"/>
    <x v="1"/>
    <n v="47"/>
    <n v="3.49"/>
    <n v="20"/>
    <n v="0.5"/>
    <n v="940"/>
    <n v="3280.6000000000004"/>
    <n v="2460.4500000000003"/>
    <n v="2436.9500000000003"/>
    <x v="23"/>
    <n v="820.15000000000009"/>
    <n v="0.25"/>
    <n v="14.95"/>
    <n v="0.03"/>
    <n v="2378.3429999999998"/>
    <x v="2"/>
    <x v="2"/>
  </r>
  <r>
    <n v="3697"/>
    <s v="Rigoberto"/>
    <s v="Hogan"/>
    <s v="Mr"/>
    <s v="M"/>
    <n v="30"/>
    <s v="Trenholme Close"/>
    <s v="Isle Of Canna"/>
    <x v="14"/>
    <x v="692"/>
    <x v="1"/>
    <x v="2"/>
    <n v="61"/>
    <n v="2.0099999999999998"/>
    <n v="20"/>
    <n v="0.5"/>
    <n v="1220"/>
    <n v="2452.1999999999998"/>
    <n v="1839.1499999999999"/>
    <n v="1808.6499999999999"/>
    <x v="76"/>
    <n v="613.04999999999995"/>
    <n v="0.25"/>
    <n v="14.95"/>
    <n v="0.05"/>
    <n v="1732.4199999999998"/>
    <x v="0"/>
    <x v="0"/>
  </r>
  <r>
    <n v="3698"/>
    <s v="Shizuko"/>
    <s v="Parr"/>
    <s v="Mrs"/>
    <s v="F"/>
    <n v="60"/>
    <s v="Trenmar Garoadens"/>
    <s v="Glenfinnan"/>
    <x v="10"/>
    <x v="287"/>
    <x v="2"/>
    <x v="1"/>
    <n v="10"/>
    <n v="1.89"/>
    <n v="18"/>
    <n v="0.5"/>
    <n v="180"/>
    <n v="340.2"/>
    <n v="255.14999999999998"/>
    <n v="250.14999999999998"/>
    <x v="83"/>
    <n v="85.050000000000011"/>
    <n v="0.25000000000000006"/>
    <n v="14.95"/>
    <n v="0"/>
    <n v="265.09999999999997"/>
    <x v="1"/>
    <x v="1"/>
  </r>
  <r>
    <n v="3702"/>
    <s v="Loren"/>
    <s v="Dennison"/>
    <s v="Mr"/>
    <s v="M"/>
    <n v="30"/>
    <s v="Trident Place"/>
    <s v="Merthyr Tydfil"/>
    <x v="3"/>
    <x v="633"/>
    <x v="1"/>
    <x v="11"/>
    <n v="23"/>
    <n v="3.49"/>
    <n v="20"/>
    <n v="0.5"/>
    <n v="460"/>
    <n v="1605.4"/>
    <n v="1204.0500000000002"/>
    <n v="1192.5500000000002"/>
    <x v="86"/>
    <n v="401.34999999999991"/>
    <n v="0.24999999999999992"/>
    <n v="14.95"/>
    <n v="0.03"/>
    <n v="1171.2750000000001"/>
    <x v="2"/>
    <x v="2"/>
  </r>
  <r>
    <n v="3706"/>
    <s v="Shela"/>
    <s v="Rudolph"/>
    <s v="Miss"/>
    <s v="F"/>
    <n v="30"/>
    <s v="Trinity Place"/>
    <s v="Milltimber"/>
    <x v="3"/>
    <x v="693"/>
    <x v="2"/>
    <x v="3"/>
    <n v="62"/>
    <n v="1.89"/>
    <n v="18"/>
    <n v="0.5"/>
    <n v="1116"/>
    <n v="2109.2399999999998"/>
    <n v="1581.9299999999998"/>
    <n v="1550.9299999999998"/>
    <x v="35"/>
    <n v="527.30999999999995"/>
    <n v="0.25"/>
    <n v="14.95"/>
    <n v="0.05"/>
    <n v="1487.5859999999998"/>
    <x v="1"/>
    <x v="1"/>
  </r>
  <r>
    <n v="3708"/>
    <s v="Karmen"/>
    <s v="Case"/>
    <s v="Mrs"/>
    <s v="F"/>
    <n v="60"/>
    <s v="Trott Street"/>
    <s v="Walton-On-Thames"/>
    <x v="3"/>
    <x v="513"/>
    <x v="1"/>
    <x v="1"/>
    <n v="13"/>
    <n v="1.89"/>
    <n v="18"/>
    <n v="0.5"/>
    <n v="234"/>
    <n v="442.26"/>
    <n v="331.69499999999999"/>
    <n v="325.19499999999999"/>
    <x v="1"/>
    <n v="110.565"/>
    <n v="0.25"/>
    <n v="14.95"/>
    <n v="0"/>
    <n v="340.14499999999998"/>
    <x v="1"/>
    <x v="1"/>
  </r>
  <r>
    <n v="3717"/>
    <s v="Herbert"/>
    <s v="Butler"/>
    <s v="Mr"/>
    <s v="M"/>
    <n v="60"/>
    <s v="Tugboat Street"/>
    <s v="Rochdale"/>
    <x v="3"/>
    <x v="215"/>
    <x v="2"/>
    <x v="9"/>
    <n v="4"/>
    <n v="3.49"/>
    <n v="20"/>
    <n v="0.5"/>
    <n v="80"/>
    <n v="279.20000000000005"/>
    <n v="209.40000000000003"/>
    <n v="207.40000000000003"/>
    <x v="87"/>
    <n v="69.800000000000011"/>
    <n v="0.25"/>
    <n v="14.95"/>
    <n v="0"/>
    <n v="222.35000000000002"/>
    <x v="2"/>
    <x v="2"/>
  </r>
  <r>
    <n v="3721"/>
    <s v="Harley"/>
    <s v="Brooks"/>
    <s v="Mr"/>
    <s v="M"/>
    <n v="60"/>
    <s v="Turk Street"/>
    <s v="Chigwell"/>
    <x v="39"/>
    <x v="694"/>
    <x v="0"/>
    <x v="3"/>
    <n v="29"/>
    <n v="3.49"/>
    <n v="20"/>
    <n v="0.5"/>
    <n v="580"/>
    <n v="2024.2"/>
    <n v="1518.15"/>
    <n v="1503.65"/>
    <x v="61"/>
    <n v="506.04999999999995"/>
    <n v="0.24999999999999997"/>
    <n v="14.95"/>
    <n v="0.03"/>
    <n v="1473.0420000000001"/>
    <x v="2"/>
    <x v="2"/>
  </r>
  <r>
    <n v="3722"/>
    <s v="Inez"/>
    <s v="Lowry"/>
    <s v="Miss"/>
    <s v="F"/>
    <n v="30"/>
    <s v="Turley Close"/>
    <s v="Inverness-Shire"/>
    <x v="56"/>
    <x v="220"/>
    <x v="2"/>
    <x v="0"/>
    <n v="8"/>
    <n v="3.49"/>
    <n v="20"/>
    <n v="0.5"/>
    <n v="160"/>
    <n v="558.40000000000009"/>
    <n v="418.80000000000007"/>
    <n v="414.80000000000007"/>
    <x v="56"/>
    <n v="139.60000000000002"/>
    <n v="0.25"/>
    <n v="14.95"/>
    <n v="0"/>
    <n v="429.75000000000006"/>
    <x v="2"/>
    <x v="2"/>
  </r>
  <r>
    <n v="3729"/>
    <s v="Jessika"/>
    <s v="Curran"/>
    <s v="Mrs"/>
    <s v="F"/>
    <n v="90"/>
    <s v="Tweed Cottages"/>
    <s v="Chesham"/>
    <x v="12"/>
    <x v="695"/>
    <x v="0"/>
    <x v="2"/>
    <n v="10"/>
    <n v="3.49"/>
    <n v="20"/>
    <n v="0.5"/>
    <n v="200"/>
    <n v="698"/>
    <n v="523.5"/>
    <n v="518.5"/>
    <x v="83"/>
    <n v="174.5"/>
    <n v="0.25"/>
    <n v="14.95"/>
    <n v="0"/>
    <n v="533.45000000000005"/>
    <x v="2"/>
    <x v="2"/>
  </r>
  <r>
    <n v="3736"/>
    <s v="Rick"/>
    <s v="Cole"/>
    <s v="Mr"/>
    <s v="M"/>
    <n v="90"/>
    <s v="Tyers Estate"/>
    <s v="Llanerchymedd"/>
    <x v="8"/>
    <x v="604"/>
    <x v="1"/>
    <x v="8"/>
    <n v="41"/>
    <n v="2.0099999999999998"/>
    <n v="20"/>
    <n v="0.5"/>
    <n v="820"/>
    <n v="1648.1999999999998"/>
    <n v="1236.1499999999999"/>
    <n v="1215.6499999999999"/>
    <x v="59"/>
    <n v="412.04999999999995"/>
    <n v="0.25"/>
    <n v="14.95"/>
    <n v="0.03"/>
    <n v="1193.6819999999998"/>
    <x v="0"/>
    <x v="0"/>
  </r>
  <r>
    <n v="3741"/>
    <s v="Walton"/>
    <s v="Valle"/>
    <s v="Mr"/>
    <s v="M"/>
    <n v="60"/>
    <s v="Tynemouth Road"/>
    <s v="Innerleithen"/>
    <x v="56"/>
    <x v="214"/>
    <x v="2"/>
    <x v="5"/>
    <n v="18"/>
    <n v="3.49"/>
    <n v="20"/>
    <n v="0.5"/>
    <n v="360"/>
    <n v="1256.4000000000001"/>
    <n v="942.30000000000007"/>
    <n v="933.30000000000007"/>
    <x v="9"/>
    <n v="314.10000000000002"/>
    <n v="0.25"/>
    <n v="14.95"/>
    <n v="0"/>
    <n v="948.25000000000011"/>
    <x v="2"/>
    <x v="2"/>
  </r>
  <r>
    <n v="3747"/>
    <s v="Houston"/>
    <s v="Light"/>
    <s v="Mr"/>
    <s v="M"/>
    <n v="60"/>
    <s v="Pewsey Close"/>
    <s v="Halifax"/>
    <x v="9"/>
    <x v="603"/>
    <x v="2"/>
    <x v="7"/>
    <n v="58"/>
    <n v="2.0099999999999998"/>
    <n v="20"/>
    <n v="0.5"/>
    <n v="1160"/>
    <n v="2331.6"/>
    <n v="1748.6999999999998"/>
    <n v="1719.6999999999998"/>
    <x v="33"/>
    <n v="582.90000000000009"/>
    <n v="0.25000000000000006"/>
    <n v="14.95"/>
    <n v="0.05"/>
    <n v="1647.9174999999998"/>
    <x v="0"/>
    <x v="0"/>
  </r>
  <r>
    <n v="3748"/>
    <s v="Natosha"/>
    <s v="Gross"/>
    <s v="Mrs"/>
    <s v="F"/>
    <n v="90"/>
    <s v="Phene Street"/>
    <s v="Dumbarton"/>
    <x v="7"/>
    <x v="435"/>
    <x v="2"/>
    <x v="0"/>
    <n v="5"/>
    <n v="1.89"/>
    <n v="18"/>
    <n v="0.5"/>
    <n v="90"/>
    <n v="170.1"/>
    <n v="127.57499999999999"/>
    <n v="125.07499999999999"/>
    <x v="3"/>
    <n v="42.525000000000006"/>
    <n v="0.25000000000000006"/>
    <n v="14.95"/>
    <n v="0"/>
    <n v="140.02499999999998"/>
    <x v="1"/>
    <x v="1"/>
  </r>
  <r>
    <n v="3749"/>
    <s v="Candis"/>
    <s v="Mcfadden"/>
    <s v="Mrs"/>
    <s v="F"/>
    <n v="90"/>
    <s v="Phene Street"/>
    <s v="Lynton"/>
    <x v="3"/>
    <x v="491"/>
    <x v="0"/>
    <x v="7"/>
    <n v="36"/>
    <n v="3.49"/>
    <n v="20"/>
    <n v="0.5"/>
    <n v="720"/>
    <n v="2512.8000000000002"/>
    <n v="1884.6000000000001"/>
    <n v="1866.6000000000001"/>
    <x v="40"/>
    <n v="628.20000000000005"/>
    <n v="0.25"/>
    <n v="14.95"/>
    <n v="0.03"/>
    <n v="1825.1035000000002"/>
    <x v="2"/>
    <x v="2"/>
  </r>
  <r>
    <n v="3752"/>
    <s v="Bok"/>
    <s v="Brand"/>
    <s v="Mrs"/>
    <s v="F"/>
    <n v="30"/>
    <s v="Philip Walk"/>
    <s v="Caersws"/>
    <x v="21"/>
    <x v="696"/>
    <x v="0"/>
    <x v="4"/>
    <n v="63"/>
    <n v="2.0099999999999998"/>
    <n v="20"/>
    <n v="0.5"/>
    <n v="1260"/>
    <n v="2532.6"/>
    <n v="1899.4499999999998"/>
    <n v="1867.9499999999998"/>
    <x v="16"/>
    <n v="633.15000000000009"/>
    <n v="0.25000000000000006"/>
    <n v="14.95"/>
    <n v="0.05"/>
    <n v="1788.7549999999999"/>
    <x v="0"/>
    <x v="0"/>
  </r>
  <r>
    <n v="3755"/>
    <s v="Clarence"/>
    <s v="Buck"/>
    <s v="Mr"/>
    <s v="M"/>
    <n v="60"/>
    <s v="Phillimore Garoadens"/>
    <s v="Sedbergh"/>
    <x v="3"/>
    <x v="695"/>
    <x v="0"/>
    <x v="2"/>
    <n v="42"/>
    <n v="3.49"/>
    <n v="20"/>
    <n v="0.5"/>
    <n v="840"/>
    <n v="2931.6000000000004"/>
    <n v="2198.7000000000003"/>
    <n v="2177.7000000000003"/>
    <x v="67"/>
    <n v="732.90000000000009"/>
    <n v="0.25"/>
    <n v="14.95"/>
    <n v="0.03"/>
    <n v="2126.8705"/>
    <x v="2"/>
    <x v="2"/>
  </r>
  <r>
    <n v="3758"/>
    <s v="Leone"/>
    <s v="Matos"/>
    <s v="Mrs"/>
    <s v="F"/>
    <n v="60"/>
    <s v="Phillips Court"/>
    <s v="Strabane"/>
    <x v="3"/>
    <x v="697"/>
    <x v="2"/>
    <x v="8"/>
    <n v="31"/>
    <n v="3.49"/>
    <n v="20"/>
    <n v="0.5"/>
    <n v="620"/>
    <n v="2163.8000000000002"/>
    <n v="1622.8500000000001"/>
    <n v="1607.3500000000001"/>
    <x v="43"/>
    <n v="540.95000000000005"/>
    <n v="0.25"/>
    <n v="14.95"/>
    <n v="0.03"/>
    <n v="1573.6310000000001"/>
    <x v="2"/>
    <x v="2"/>
  </r>
  <r>
    <n v="3759"/>
    <s v="Kurtis"/>
    <s v="Calloway"/>
    <s v="Mr"/>
    <s v="M"/>
    <n v="60"/>
    <s v="Phillips Place"/>
    <s v="County Durham"/>
    <x v="11"/>
    <x v="698"/>
    <x v="1"/>
    <x v="6"/>
    <n v="30"/>
    <n v="2.0099999999999998"/>
    <n v="20"/>
    <n v="0.5"/>
    <n v="600"/>
    <n v="1205.9999999999998"/>
    <n v="904.49999999999977"/>
    <n v="889.49999999999977"/>
    <x v="14"/>
    <n v="301.5"/>
    <n v="0.25000000000000006"/>
    <n v="14.95"/>
    <n v="0.03"/>
    <n v="877.31649999999979"/>
    <x v="0"/>
    <x v="0"/>
  </r>
  <r>
    <n v="3762"/>
    <s v="Lyle"/>
    <s v="Davies"/>
    <s v="Mr"/>
    <s v="M"/>
    <n v="30"/>
    <s v="Piazza"/>
    <s v="Moreton-In-Marsh"/>
    <x v="3"/>
    <x v="255"/>
    <x v="0"/>
    <x v="3"/>
    <n v="9"/>
    <n v="3.49"/>
    <n v="20"/>
    <n v="0.5"/>
    <n v="180"/>
    <n v="628.20000000000005"/>
    <n v="471.15000000000003"/>
    <n v="466.65000000000003"/>
    <x v="50"/>
    <n v="157.05000000000001"/>
    <n v="0.25"/>
    <n v="14.95"/>
    <n v="0"/>
    <n v="481.6"/>
    <x v="2"/>
    <x v="2"/>
  </r>
  <r>
    <n v="3764"/>
    <s v="Rodrick"/>
    <s v="Draper"/>
    <s v="Mr"/>
    <s v="M"/>
    <n v="90"/>
    <s v="Pickering Place"/>
    <s v="Fleetwood"/>
    <x v="10"/>
    <x v="482"/>
    <x v="0"/>
    <x v="10"/>
    <n v="72"/>
    <n v="3.49"/>
    <n v="20"/>
    <n v="0.5"/>
    <n v="1440"/>
    <n v="5025.6000000000004"/>
    <n v="3769.2000000000003"/>
    <n v="3733.2000000000003"/>
    <x v="91"/>
    <n v="1256.4000000000001"/>
    <n v="0.25"/>
    <n v="14.95"/>
    <n v="0.05"/>
    <n v="3560.7424999999998"/>
    <x v="2"/>
    <x v="2"/>
  </r>
  <r>
    <n v="3769"/>
    <s v="Terese"/>
    <s v="Ramirez"/>
    <s v="Miss"/>
    <s v="F"/>
    <n v="60"/>
    <s v="Piermont Gardenseen"/>
    <s v="Taunton"/>
    <x v="3"/>
    <x v="136"/>
    <x v="1"/>
    <x v="7"/>
    <n v="71"/>
    <n v="1.89"/>
    <n v="18"/>
    <n v="0.5"/>
    <n v="1278"/>
    <n v="2415.42"/>
    <n v="1811.5650000000001"/>
    <n v="1776.0650000000001"/>
    <x v="54"/>
    <n v="603.85500000000002"/>
    <n v="0.25"/>
    <n v="14.95"/>
    <n v="0.05"/>
    <n v="1701.46425"/>
    <x v="1"/>
    <x v="1"/>
  </r>
  <r>
    <n v="3770"/>
    <s v="Nakesha"/>
    <s v="Costello"/>
    <s v="Miss"/>
    <s v="F"/>
    <n v="30"/>
    <s v="Pillar Box"/>
    <s v="Menai Bridge"/>
    <x v="3"/>
    <x v="699"/>
    <x v="1"/>
    <x v="1"/>
    <n v="6"/>
    <n v="3.49"/>
    <n v="20"/>
    <n v="0.5"/>
    <n v="120"/>
    <n v="418.8"/>
    <n v="314.10000000000002"/>
    <n v="311.10000000000002"/>
    <x v="17"/>
    <n v="104.69999999999999"/>
    <n v="0.24999999999999997"/>
    <n v="14.95"/>
    <n v="0"/>
    <n v="326.05"/>
    <x v="2"/>
    <x v="2"/>
  </r>
  <r>
    <n v="3776"/>
    <s v="Alonzo"/>
    <s v="Harmon"/>
    <s v="Mr"/>
    <s v="M"/>
    <n v="30"/>
    <s v="Plantain Place"/>
    <s v="Maryport"/>
    <x v="3"/>
    <x v="209"/>
    <x v="1"/>
    <x v="1"/>
    <n v="76"/>
    <n v="2.0099999999999998"/>
    <n v="20"/>
    <n v="0.5"/>
    <n v="1520"/>
    <n v="3055.2"/>
    <n v="2291.3999999999996"/>
    <n v="2253.3999999999996"/>
    <x v="97"/>
    <n v="763.80000000000018"/>
    <n v="0.25000000000000006"/>
    <n v="14.95"/>
    <n v="0.05"/>
    <n v="2154.9324999999994"/>
    <x v="0"/>
    <x v="0"/>
  </r>
  <r>
    <n v="3777"/>
    <s v="Julianne"/>
    <s v="Delarosa"/>
    <s v="Mrs"/>
    <s v="F"/>
    <n v="90"/>
    <s v="Plashet Gardensove"/>
    <s v="Aberdeenshire"/>
    <x v="43"/>
    <x v="700"/>
    <x v="1"/>
    <x v="9"/>
    <n v="38"/>
    <n v="2.0099999999999998"/>
    <n v="20"/>
    <n v="0.5"/>
    <n v="760"/>
    <n v="1527.6"/>
    <n v="1145.6999999999998"/>
    <n v="1126.6999999999998"/>
    <x v="25"/>
    <n v="381.90000000000009"/>
    <n v="0.25000000000000006"/>
    <n v="14.95"/>
    <n v="0.03"/>
    <n v="1107.4004999999997"/>
    <x v="0"/>
    <x v="0"/>
  </r>
  <r>
    <n v="3778"/>
    <s v="Hien"/>
    <s v="Buchanan"/>
    <s v="Miss"/>
    <s v="F"/>
    <n v="30"/>
    <s v="Playfield Crescent"/>
    <s v="Exeter"/>
    <x v="10"/>
    <x v="70"/>
    <x v="1"/>
    <x v="4"/>
    <n v="59"/>
    <n v="2.0099999999999998"/>
    <n v="20"/>
    <n v="0.5"/>
    <n v="1180"/>
    <n v="2371.7999999999997"/>
    <n v="1778.85"/>
    <n v="1749.35"/>
    <x v="95"/>
    <n v="592.94999999999982"/>
    <n v="0.24999999999999994"/>
    <n v="14.95"/>
    <n v="0.05"/>
    <n v="1676.0849999999998"/>
    <x v="0"/>
    <x v="0"/>
  </r>
  <r>
    <n v="3779"/>
    <s v="Luis"/>
    <s v="Dotson"/>
    <s v="Mr"/>
    <s v="M"/>
    <n v="60"/>
    <s v="Playforoad Road"/>
    <s v="Darvel"/>
    <x v="7"/>
    <x v="22"/>
    <x v="1"/>
    <x v="10"/>
    <n v="12"/>
    <n v="2.0099999999999998"/>
    <n v="20"/>
    <n v="0.5"/>
    <n v="240"/>
    <n v="482.4"/>
    <n v="361.79999999999995"/>
    <n v="355.79999999999995"/>
    <x v="57"/>
    <n v="120.60000000000002"/>
    <n v="0.25000000000000006"/>
    <n v="14.95"/>
    <n v="0"/>
    <n v="370.74999999999994"/>
    <x v="0"/>
    <x v="0"/>
  </r>
  <r>
    <n v="3786"/>
    <s v="Ismael"/>
    <s v="Foley"/>
    <s v="Mr"/>
    <s v="M"/>
    <n v="60"/>
    <s v="Plymouth Road"/>
    <s v="Juniper Green"/>
    <x v="14"/>
    <x v="325"/>
    <x v="1"/>
    <x v="7"/>
    <n v="32"/>
    <n v="1.89"/>
    <n v="18"/>
    <n v="0.5"/>
    <n v="576"/>
    <n v="1088.6399999999999"/>
    <n v="816.4799999999999"/>
    <n v="800.4799999999999"/>
    <x v="21"/>
    <n v="272.15999999999997"/>
    <n v="0.25"/>
    <n v="14.95"/>
    <n v="0.03"/>
    <n v="790.96709999999996"/>
    <x v="1"/>
    <x v="1"/>
  </r>
  <r>
    <n v="3789"/>
    <s v="Willa"/>
    <s v="Belanger"/>
    <s v="Ms"/>
    <s v="F"/>
    <n v="60"/>
    <s v="Point View"/>
    <s v="Berkshire"/>
    <x v="50"/>
    <x v="701"/>
    <x v="2"/>
    <x v="2"/>
    <n v="77"/>
    <n v="1.89"/>
    <n v="18"/>
    <n v="0.5"/>
    <n v="1386"/>
    <n v="2619.54"/>
    <n v="1964.655"/>
    <n v="1926.155"/>
    <x v="90"/>
    <n v="654.88499999999999"/>
    <n v="0.25"/>
    <n v="14.95"/>
    <n v="0.05"/>
    <n v="1844.0497499999999"/>
    <x v="1"/>
    <x v="1"/>
  </r>
  <r>
    <n v="3792"/>
    <s v="Colene"/>
    <s v="Krause"/>
    <s v="Miss"/>
    <s v="F"/>
    <n v="60"/>
    <s v="Pollaroad Houses"/>
    <s v="Calstock"/>
    <x v="59"/>
    <x v="285"/>
    <x v="2"/>
    <x v="6"/>
    <n v="17"/>
    <n v="1.89"/>
    <n v="18"/>
    <n v="0.5"/>
    <n v="306"/>
    <n v="578.33999999999992"/>
    <n v="433.75499999999994"/>
    <n v="425.25499999999994"/>
    <x v="92"/>
    <n v="144.58499999999998"/>
    <n v="0.25"/>
    <n v="14.95"/>
    <n v="0"/>
    <n v="440.20499999999993"/>
    <x v="1"/>
    <x v="1"/>
  </r>
  <r>
    <n v="3793"/>
    <s v="Jeana"/>
    <s v="Mckinnon"/>
    <s v="Miss"/>
    <s v="F"/>
    <n v="30"/>
    <s v="Pollaroad Street"/>
    <s v="Church Stretton"/>
    <x v="13"/>
    <x v="172"/>
    <x v="2"/>
    <x v="10"/>
    <n v="21"/>
    <n v="3.49"/>
    <n v="20"/>
    <n v="0.5"/>
    <n v="420"/>
    <n v="1465.8000000000002"/>
    <n v="1099.3500000000001"/>
    <n v="1088.8500000000001"/>
    <x v="44"/>
    <n v="366.45000000000005"/>
    <n v="0.25"/>
    <n v="14.95"/>
    <n v="0.03"/>
    <n v="1070.6860000000001"/>
    <x v="2"/>
    <x v="2"/>
  </r>
  <r>
    <n v="3795"/>
    <s v="Jaymie"/>
    <s v="Lee"/>
    <s v="Miss"/>
    <s v="F"/>
    <n v="90"/>
    <s v="Polworth Road"/>
    <s v="Stowmarket"/>
    <x v="3"/>
    <x v="661"/>
    <x v="0"/>
    <x v="9"/>
    <n v="94"/>
    <n v="3.49"/>
    <n v="20"/>
    <n v="0.5"/>
    <n v="1880"/>
    <n v="6561.2000000000007"/>
    <n v="4920.9000000000005"/>
    <n v="4873.9000000000005"/>
    <x v="77"/>
    <n v="1640.3000000000002"/>
    <n v="0.25"/>
    <n v="14.95"/>
    <n v="0.05"/>
    <n v="4644.4075000000003"/>
    <x v="2"/>
    <x v="2"/>
  </r>
  <r>
    <n v="3801"/>
    <s v="Ozella"/>
    <s v="Hampton"/>
    <s v="Mrs"/>
    <s v="F"/>
    <n v="60"/>
    <s v="Ponsaroad Road"/>
    <s v="West Bromwich"/>
    <x v="3"/>
    <x v="415"/>
    <x v="0"/>
    <x v="6"/>
    <n v="66"/>
    <n v="3.49"/>
    <n v="20"/>
    <n v="0.5"/>
    <n v="1320"/>
    <n v="4606.8"/>
    <n v="3455.1000000000004"/>
    <n v="3422.1000000000004"/>
    <x v="7"/>
    <n v="1151.6999999999998"/>
    <n v="0.24999999999999994"/>
    <n v="14.95"/>
    <n v="0.05"/>
    <n v="3265.1975000000002"/>
    <x v="2"/>
    <x v="2"/>
  </r>
  <r>
    <n v="3807"/>
    <s v="Lu"/>
    <s v="Longoria"/>
    <s v="Mrs"/>
    <s v="F"/>
    <n v="60"/>
    <s v="Poplar Mews"/>
    <s v="Marianglas"/>
    <x v="3"/>
    <x v="702"/>
    <x v="2"/>
    <x v="11"/>
    <n v="50"/>
    <n v="2.0099999999999998"/>
    <n v="20"/>
    <n v="0.5"/>
    <n v="1000"/>
    <n v="2009.9999999999998"/>
    <n v="1507.4999999999998"/>
    <n v="1482.4999999999998"/>
    <x v="42"/>
    <n v="502.5"/>
    <n v="0.25000000000000006"/>
    <n v="14.95"/>
    <n v="0.03"/>
    <n v="1452.5264999999997"/>
    <x v="0"/>
    <x v="0"/>
  </r>
  <r>
    <n v="3809"/>
    <s v="Walter"/>
    <s v="Kimball"/>
    <s v="Mr"/>
    <s v="M"/>
    <n v="90"/>
    <s v="Poppin'S Court"/>
    <s v="Swanley"/>
    <x v="3"/>
    <x v="507"/>
    <x v="2"/>
    <x v="1"/>
    <n v="86"/>
    <n v="2.0099999999999998"/>
    <n v="20"/>
    <n v="0.5"/>
    <n v="1720"/>
    <n v="3457.2"/>
    <n v="2592.8999999999996"/>
    <n v="2549.8999999999996"/>
    <x v="26"/>
    <n v="864.30000000000018"/>
    <n v="0.25000000000000006"/>
    <n v="14.95"/>
    <n v="0.05"/>
    <n v="2436.6074999999992"/>
    <x v="0"/>
    <x v="0"/>
  </r>
  <r>
    <n v="3811"/>
    <s v="Ona"/>
    <s v="Platt"/>
    <s v="Ms"/>
    <s v="F"/>
    <n v="90"/>
    <s v="Porters Place"/>
    <s v="Llanwrtyd Wells"/>
    <x v="8"/>
    <x v="703"/>
    <x v="1"/>
    <x v="2"/>
    <n v="71"/>
    <n v="1.89"/>
    <n v="18"/>
    <n v="0.5"/>
    <n v="1278"/>
    <n v="2415.42"/>
    <n v="1811.5650000000001"/>
    <n v="1776.0650000000001"/>
    <x v="54"/>
    <n v="603.85500000000002"/>
    <n v="0.25"/>
    <n v="14.95"/>
    <n v="0.05"/>
    <n v="1701.46425"/>
    <x v="1"/>
    <x v="1"/>
  </r>
  <r>
    <n v="3812"/>
    <s v="Brett"/>
    <s v="Moss"/>
    <s v="Mr"/>
    <s v="M"/>
    <n v="90"/>
    <s v="Portland Street"/>
    <s v="Campbeltown"/>
    <x v="6"/>
    <x v="704"/>
    <x v="0"/>
    <x v="10"/>
    <n v="77"/>
    <n v="3.49"/>
    <n v="20"/>
    <n v="0.5"/>
    <n v="1540"/>
    <n v="5374.6"/>
    <n v="4030.9500000000003"/>
    <n v="3992.4500000000003"/>
    <x v="90"/>
    <n v="1343.65"/>
    <n v="0.25"/>
    <n v="14.95"/>
    <n v="0.05"/>
    <n v="3807.0299999999997"/>
    <x v="2"/>
    <x v="2"/>
  </r>
  <r>
    <n v="3813"/>
    <s v="Howard"/>
    <s v="Camacho"/>
    <s v="Mr"/>
    <s v="M"/>
    <n v="90"/>
    <s v="Portobello Court"/>
    <s v="Didcot"/>
    <x v="7"/>
    <x v="334"/>
    <x v="1"/>
    <x v="9"/>
    <n v="5"/>
    <n v="3.49"/>
    <n v="20"/>
    <n v="0.5"/>
    <n v="100"/>
    <n v="349"/>
    <n v="261.75"/>
    <n v="259.25"/>
    <x v="3"/>
    <n v="87.25"/>
    <n v="0.25"/>
    <n v="14.95"/>
    <n v="0"/>
    <n v="274.2"/>
    <x v="2"/>
    <x v="2"/>
  </r>
  <r>
    <n v="3814"/>
    <s v="Anjelica"/>
    <s v="Mcknight"/>
    <s v="Miss"/>
    <s v="F"/>
    <n v="90"/>
    <s v="Portobello Mews"/>
    <s v="Isle Of Gigha"/>
    <x v="14"/>
    <x v="705"/>
    <x v="2"/>
    <x v="9"/>
    <n v="29"/>
    <n v="3.49"/>
    <n v="20"/>
    <n v="0.5"/>
    <n v="580"/>
    <n v="2024.2"/>
    <n v="1518.15"/>
    <n v="1503.65"/>
    <x v="61"/>
    <n v="506.04999999999995"/>
    <n v="0.24999999999999997"/>
    <n v="14.95"/>
    <n v="0.03"/>
    <n v="1473.0420000000001"/>
    <x v="2"/>
    <x v="2"/>
  </r>
  <r>
    <n v="3815"/>
    <s v="Dante"/>
    <s v="Rutledge"/>
    <s v="Mr"/>
    <s v="M"/>
    <n v="60"/>
    <s v="Portree Close"/>
    <s v="Uttoxeter"/>
    <x v="3"/>
    <x v="706"/>
    <x v="1"/>
    <x v="8"/>
    <n v="63"/>
    <n v="3.49"/>
    <n v="20"/>
    <n v="0.5"/>
    <n v="1260"/>
    <n v="4397.4000000000005"/>
    <n v="3298.05"/>
    <n v="3266.55"/>
    <x v="16"/>
    <n v="1099.3500000000004"/>
    <n v="0.25000000000000006"/>
    <n v="14.95"/>
    <n v="0.05"/>
    <n v="3117.4249999999997"/>
    <x v="2"/>
    <x v="2"/>
  </r>
  <r>
    <n v="3820"/>
    <s v="Bambi"/>
    <s v="Rose"/>
    <s v="Miss"/>
    <s v="F"/>
    <n v="30"/>
    <s v="Potters Court"/>
    <s v="Dollar"/>
    <x v="7"/>
    <x v="707"/>
    <x v="1"/>
    <x v="0"/>
    <n v="67"/>
    <n v="3.49"/>
    <n v="20"/>
    <n v="0.5"/>
    <n v="1340"/>
    <n v="4676.6000000000004"/>
    <n v="3507.4500000000003"/>
    <n v="3473.9500000000003"/>
    <x v="38"/>
    <n v="1169.1500000000001"/>
    <n v="0.25"/>
    <n v="14.95"/>
    <n v="0.05"/>
    <n v="3314.4549999999999"/>
    <x v="2"/>
    <x v="2"/>
  </r>
  <r>
    <n v="3821"/>
    <s v="Kyoko"/>
    <s v="Phelps"/>
    <s v="Mrs"/>
    <s v="F"/>
    <n v="90"/>
    <s v="Potters Fields"/>
    <s v="Wylam"/>
    <x v="3"/>
    <x v="708"/>
    <x v="0"/>
    <x v="6"/>
    <n v="46"/>
    <n v="3.49"/>
    <n v="20"/>
    <n v="0.5"/>
    <n v="920"/>
    <n v="3210.8"/>
    <n v="2408.1000000000004"/>
    <n v="2385.1000000000004"/>
    <x v="45"/>
    <n v="802.69999999999982"/>
    <n v="0.24999999999999992"/>
    <n v="14.95"/>
    <n v="0.03"/>
    <n v="2328.0485000000003"/>
    <x v="2"/>
    <x v="2"/>
  </r>
  <r>
    <n v="3827"/>
    <s v="Loretta"/>
    <s v="Khan"/>
    <s v="Mrs"/>
    <s v="F"/>
    <n v="60"/>
    <s v="Powis Mews"/>
    <s v="St. Ives"/>
    <x v="3"/>
    <x v="709"/>
    <x v="1"/>
    <x v="7"/>
    <n v="63"/>
    <n v="3.49"/>
    <n v="20"/>
    <n v="0.5"/>
    <n v="1260"/>
    <n v="4397.4000000000005"/>
    <n v="3298.05"/>
    <n v="3266.55"/>
    <x v="16"/>
    <n v="1099.3500000000004"/>
    <n v="0.25000000000000006"/>
    <n v="14.95"/>
    <n v="0.05"/>
    <n v="3117.4249999999997"/>
    <x v="2"/>
    <x v="2"/>
  </r>
  <r>
    <n v="3837"/>
    <s v="Leesa"/>
    <s v="Marin"/>
    <s v="Miss"/>
    <s v="F"/>
    <n v="90"/>
    <s v="Priestley Close"/>
    <s v="Wiltshire"/>
    <x v="3"/>
    <x v="710"/>
    <x v="2"/>
    <x v="3"/>
    <n v="75"/>
    <n v="2.0099999999999998"/>
    <n v="20"/>
    <n v="0.5"/>
    <n v="1500"/>
    <n v="3014.9999999999995"/>
    <n v="2261.2499999999995"/>
    <n v="2223.7499999999995"/>
    <x v="10"/>
    <n v="753.75"/>
    <n v="0.25000000000000006"/>
    <n v="14.95"/>
    <n v="0.05"/>
    <n v="2126.7649999999994"/>
    <x v="0"/>
    <x v="0"/>
  </r>
  <r>
    <n v="3852"/>
    <s v="Augustina"/>
    <s v="May"/>
    <s v="Miss"/>
    <s v="F"/>
    <n v="90"/>
    <s v="Priory Lodge"/>
    <s v="Leatherhead"/>
    <x v="14"/>
    <x v="558"/>
    <x v="0"/>
    <x v="11"/>
    <n v="81"/>
    <n v="1.89"/>
    <n v="18"/>
    <n v="0.5"/>
    <n v="1458"/>
    <n v="2755.62"/>
    <n v="2066.7150000000001"/>
    <n v="2026.2150000000001"/>
    <x v="24"/>
    <n v="688.90499999999975"/>
    <n v="0.24999999999999992"/>
    <n v="14.95"/>
    <n v="0.05"/>
    <n v="1939.1067500000001"/>
    <x v="1"/>
    <x v="1"/>
  </r>
  <r>
    <n v="3853"/>
    <s v="Lesa"/>
    <s v="Spence"/>
    <s v="Mrs"/>
    <s v="F"/>
    <n v="60"/>
    <s v="Priory Lodge"/>
    <s v="Paisley"/>
    <x v="3"/>
    <x v="351"/>
    <x v="2"/>
    <x v="4"/>
    <n v="6"/>
    <n v="3.49"/>
    <n v="20"/>
    <n v="0.5"/>
    <n v="120"/>
    <n v="418.8"/>
    <n v="314.10000000000002"/>
    <n v="311.10000000000002"/>
    <x v="17"/>
    <n v="104.69999999999999"/>
    <n v="0.24999999999999997"/>
    <n v="14.95"/>
    <n v="0"/>
    <n v="326.05"/>
    <x v="2"/>
    <x v="2"/>
  </r>
  <r>
    <n v="3857"/>
    <s v="Marna"/>
    <s v="Rosas"/>
    <s v="Miss"/>
    <s v="F"/>
    <n v="90"/>
    <s v="Prujean Square"/>
    <s v="Bromsgrove"/>
    <x v="48"/>
    <x v="124"/>
    <x v="0"/>
    <x v="0"/>
    <n v="99"/>
    <n v="3.49"/>
    <n v="20"/>
    <n v="0.5"/>
    <n v="1980"/>
    <n v="6910.2000000000007"/>
    <n v="5182.6500000000005"/>
    <n v="5133.1500000000005"/>
    <x v="53"/>
    <n v="1727.5500000000002"/>
    <n v="0.25"/>
    <n v="14.95"/>
    <n v="0.05"/>
    <n v="4890.6949999999997"/>
    <x v="2"/>
    <x v="2"/>
  </r>
  <r>
    <n v="3861"/>
    <s v="Britt"/>
    <s v="Spangler"/>
    <s v="Dr"/>
    <s v="M"/>
    <n v="60"/>
    <s v="Pursewaroadens Close"/>
    <s v="Arisaig"/>
    <x v="26"/>
    <x v="442"/>
    <x v="1"/>
    <x v="6"/>
    <n v="81"/>
    <n v="1.89"/>
    <n v="18"/>
    <n v="0.5"/>
    <n v="1458"/>
    <n v="2755.62"/>
    <n v="2066.7150000000001"/>
    <n v="2026.2150000000001"/>
    <x v="24"/>
    <n v="688.90499999999975"/>
    <n v="0.24999999999999992"/>
    <n v="14.95"/>
    <n v="0.05"/>
    <n v="1939.1067500000001"/>
    <x v="1"/>
    <x v="1"/>
  </r>
  <r>
    <n v="3864"/>
    <s v="Bernetta"/>
    <s v="Obrien"/>
    <s v="Miss"/>
    <s v="F"/>
    <n v="90"/>
    <s v="Pyrland Road"/>
    <s v="East Sussex"/>
    <x v="27"/>
    <x v="179"/>
    <x v="0"/>
    <x v="0"/>
    <n v="97"/>
    <n v="2.0099999999999998"/>
    <n v="20"/>
    <n v="0.5"/>
    <n v="1940"/>
    <n v="3899.3999999999996"/>
    <n v="2924.5499999999997"/>
    <n v="2876.0499999999997"/>
    <x v="30"/>
    <n v="974.84999999999991"/>
    <n v="0.25"/>
    <n v="14.95"/>
    <n v="0.05"/>
    <n v="2746.4499999999994"/>
    <x v="0"/>
    <x v="0"/>
  </r>
  <r>
    <n v="3867"/>
    <s v="Jonah"/>
    <s v="Sexton"/>
    <s v="Mr"/>
    <s v="M"/>
    <n v="60"/>
    <s v="Quakers Walk"/>
    <s v="Knighton"/>
    <x v="14"/>
    <x v="711"/>
    <x v="1"/>
    <x v="4"/>
    <n v="18"/>
    <n v="1.89"/>
    <n v="18"/>
    <n v="0.5"/>
    <n v="324"/>
    <n v="612.36"/>
    <n v="459.27"/>
    <n v="450.27"/>
    <x v="9"/>
    <n v="153.09000000000003"/>
    <n v="0.25000000000000006"/>
    <n v="14.95"/>
    <n v="0"/>
    <n v="465.21999999999997"/>
    <x v="1"/>
    <x v="1"/>
  </r>
  <r>
    <n v="3868"/>
    <s v="Alfonso"/>
    <s v="Pierce"/>
    <s v="Prof"/>
    <s v="M"/>
    <n v="90"/>
    <s v="Quebec Way"/>
    <s v="Ferndale"/>
    <x v="10"/>
    <x v="490"/>
    <x v="2"/>
    <x v="8"/>
    <n v="95"/>
    <n v="2.0099999999999998"/>
    <n v="20"/>
    <n v="0.5"/>
    <n v="1900"/>
    <n v="3818.9999999999995"/>
    <n v="2864.2499999999995"/>
    <n v="2816.7499999999995"/>
    <x v="36"/>
    <n v="954.75"/>
    <n v="0.25000000000000006"/>
    <n v="14.95"/>
    <n v="0.05"/>
    <n v="2690.1149999999993"/>
    <x v="0"/>
    <x v="0"/>
  </r>
  <r>
    <n v="3870"/>
    <s v="Louis"/>
    <s v="Ewing"/>
    <s v="Mr"/>
    <s v="M"/>
    <n v="30"/>
    <s v="Queen Street"/>
    <s v="Perthshire"/>
    <x v="3"/>
    <x v="527"/>
    <x v="2"/>
    <x v="6"/>
    <n v="42"/>
    <n v="2.0099999999999998"/>
    <n v="20"/>
    <n v="0.5"/>
    <n v="840"/>
    <n v="1688.3999999999999"/>
    <n v="1266.3"/>
    <n v="1245.3"/>
    <x v="67"/>
    <n v="422.09999999999991"/>
    <n v="0.24999999999999997"/>
    <n v="14.95"/>
    <n v="0.03"/>
    <n v="1222.4424999999999"/>
    <x v="0"/>
    <x v="0"/>
  </r>
  <r>
    <n v="3873"/>
    <s v="Hong"/>
    <s v="Swift"/>
    <s v="Mr"/>
    <s v="M"/>
    <n v="90"/>
    <s v="Queen'S Place"/>
    <s v="Swaffham"/>
    <x v="3"/>
    <x v="477"/>
    <x v="0"/>
    <x v="2"/>
    <n v="101"/>
    <n v="3.49"/>
    <n v="20"/>
    <n v="0.5"/>
    <n v="2020"/>
    <n v="7049.8"/>
    <n v="5287.35"/>
    <n v="5236.8500000000004"/>
    <x v="73"/>
    <n v="1762.4499999999998"/>
    <n v="0.24999999999999997"/>
    <n v="14.95"/>
    <n v="7.0000000000000007E-2"/>
    <n v="4884.174"/>
    <x v="2"/>
    <x v="2"/>
  </r>
  <r>
    <n v="3881"/>
    <s v="Billie"/>
    <s v="Franks"/>
    <s v="Mr"/>
    <s v="M"/>
    <n v="60"/>
    <s v="Radbourne Road"/>
    <s v="Aberdovey"/>
    <x v="43"/>
    <x v="553"/>
    <x v="1"/>
    <x v="5"/>
    <n v="82"/>
    <n v="1.89"/>
    <n v="18"/>
    <n v="0.5"/>
    <n v="1476"/>
    <n v="2789.64"/>
    <n v="2092.23"/>
    <n v="2051.23"/>
    <x v="65"/>
    <n v="697.40999999999985"/>
    <n v="0.24999999999999997"/>
    <n v="14.95"/>
    <n v="0.05"/>
    <n v="1962.8709999999996"/>
    <x v="1"/>
    <x v="1"/>
  </r>
  <r>
    <n v="3884"/>
    <s v="Dotty"/>
    <s v="Paige"/>
    <s v="Miss"/>
    <s v="F"/>
    <n v="60"/>
    <s v="Raglan Cottage"/>
    <s v="Wilmslow"/>
    <x v="3"/>
    <x v="483"/>
    <x v="2"/>
    <x v="3"/>
    <n v="8"/>
    <n v="1.89"/>
    <n v="18"/>
    <n v="0.5"/>
    <n v="144"/>
    <n v="272.15999999999997"/>
    <n v="204.11999999999998"/>
    <n v="200.11999999999998"/>
    <x v="56"/>
    <n v="68.039999999999992"/>
    <n v="0.25"/>
    <n v="14.95"/>
    <n v="0"/>
    <n v="215.06999999999996"/>
    <x v="1"/>
    <x v="1"/>
  </r>
  <r>
    <n v="3887"/>
    <s v="Francesco"/>
    <s v="Browne"/>
    <s v="Dr"/>
    <s v="M"/>
    <n v="90"/>
    <s v="Railway Arcade"/>
    <s v="Dalbeattie"/>
    <x v="7"/>
    <x v="332"/>
    <x v="0"/>
    <x v="9"/>
    <n v="81"/>
    <n v="1.89"/>
    <n v="18"/>
    <n v="0.5"/>
    <n v="1458"/>
    <n v="2755.62"/>
    <n v="2066.7150000000001"/>
    <n v="2026.2150000000001"/>
    <x v="24"/>
    <n v="688.90499999999975"/>
    <n v="0.24999999999999992"/>
    <n v="14.95"/>
    <n v="0.05"/>
    <n v="1939.1067500000001"/>
    <x v="1"/>
    <x v="1"/>
  </r>
  <r>
    <n v="3888"/>
    <s v="Billy"/>
    <s v="Pagan"/>
    <s v="Mr"/>
    <s v="M"/>
    <n v="90"/>
    <s v="Railway Gardensove"/>
    <s v="Longhope"/>
    <x v="3"/>
    <x v="458"/>
    <x v="1"/>
    <x v="6"/>
    <n v="24"/>
    <n v="1.89"/>
    <n v="18"/>
    <n v="0.5"/>
    <n v="432"/>
    <n v="816.4799999999999"/>
    <n v="612.3599999999999"/>
    <n v="600.3599999999999"/>
    <x v="19"/>
    <n v="204.12"/>
    <n v="0.25000000000000006"/>
    <n v="14.95"/>
    <n v="0.03"/>
    <n v="596.85069999999996"/>
    <x v="1"/>
    <x v="1"/>
  </r>
  <r>
    <n v="3895"/>
    <s v="Tien"/>
    <s v="Gagnon"/>
    <s v="Miss"/>
    <s v="F"/>
    <n v="90"/>
    <s v="Ramsay Road"/>
    <s v="Lancashire"/>
    <x v="14"/>
    <x v="712"/>
    <x v="1"/>
    <x v="9"/>
    <n v="64"/>
    <n v="3.49"/>
    <n v="20"/>
    <n v="0.5"/>
    <n v="1280"/>
    <n v="4467.2000000000007"/>
    <n v="3350.4000000000005"/>
    <n v="3318.4000000000005"/>
    <x v="39"/>
    <n v="1116.8000000000002"/>
    <n v="0.25"/>
    <n v="14.95"/>
    <n v="0.05"/>
    <n v="3166.6825000000003"/>
    <x v="2"/>
    <x v="2"/>
  </r>
  <r>
    <n v="3898"/>
    <s v="Santo"/>
    <s v="Rose"/>
    <s v="Mr"/>
    <s v="M"/>
    <n v="60"/>
    <s v="Randall Avenue"/>
    <s v="Telford"/>
    <x v="3"/>
    <x v="172"/>
    <x v="2"/>
    <x v="10"/>
    <n v="28"/>
    <n v="3.49"/>
    <n v="20"/>
    <n v="0.5"/>
    <n v="560"/>
    <n v="1954.4"/>
    <n v="1465.8000000000002"/>
    <n v="1451.8000000000002"/>
    <x v="94"/>
    <n v="488.59999999999991"/>
    <n v="0.24999999999999994"/>
    <n v="14.95"/>
    <n v="0.03"/>
    <n v="1422.7475000000002"/>
    <x v="2"/>
    <x v="2"/>
  </r>
  <r>
    <n v="3899"/>
    <s v="Caroll"/>
    <s v="Rodriguez"/>
    <s v="Mrs"/>
    <s v="F"/>
    <n v="90"/>
    <s v="Randall Close"/>
    <s v="Shotts"/>
    <x v="3"/>
    <x v="443"/>
    <x v="0"/>
    <x v="2"/>
    <n v="90"/>
    <n v="3.49"/>
    <n v="20"/>
    <n v="0.5"/>
    <n v="1800"/>
    <n v="6282"/>
    <n v="4711.5"/>
    <n v="4666.5"/>
    <x v="93"/>
    <n v="1570.5"/>
    <n v="0.25"/>
    <n v="14.95"/>
    <n v="0.05"/>
    <n v="4447.3774999999996"/>
    <x v="2"/>
    <x v="2"/>
  </r>
  <r>
    <n v="3901"/>
    <s v="Lorenzo"/>
    <s v="Brantley"/>
    <s v="Mr"/>
    <s v="M"/>
    <n v="30"/>
    <s v="Randall Place"/>
    <s v="Stornoway"/>
    <x v="3"/>
    <x v="713"/>
    <x v="0"/>
    <x v="4"/>
    <n v="40"/>
    <n v="1.89"/>
    <n v="18"/>
    <n v="0.5"/>
    <n v="720"/>
    <n v="1360.8"/>
    <n v="1020.5999999999999"/>
    <n v="1000.5999999999999"/>
    <x v="60"/>
    <n v="340.20000000000005"/>
    <n v="0.25000000000000006"/>
    <n v="14.95"/>
    <n v="0.03"/>
    <n v="985.08349999999996"/>
    <x v="1"/>
    <x v="1"/>
  </r>
  <r>
    <n v="3905"/>
    <s v="King"/>
    <s v="Thompson"/>
    <s v="Mr"/>
    <s v="M"/>
    <n v="60"/>
    <s v="Randlesdown Road"/>
    <s v="Henley-In-Arden"/>
    <x v="1"/>
    <x v="714"/>
    <x v="0"/>
    <x v="4"/>
    <n v="53"/>
    <n v="1.89"/>
    <n v="18"/>
    <n v="0.5"/>
    <n v="954"/>
    <n v="1803.06"/>
    <n v="1352.2950000000001"/>
    <n v="1325.7950000000001"/>
    <x v="51"/>
    <n v="450.76499999999987"/>
    <n v="0.24999999999999994"/>
    <n v="14.95"/>
    <n v="0.05"/>
    <n v="1273.70775"/>
    <x v="1"/>
    <x v="1"/>
  </r>
  <r>
    <n v="3910"/>
    <s v="Lashawn"/>
    <s v="Griffith"/>
    <s v="Miss"/>
    <s v="F"/>
    <n v="60"/>
    <s v="Rathgar Road"/>
    <s v="Arthog"/>
    <x v="20"/>
    <x v="298"/>
    <x v="0"/>
    <x v="9"/>
    <n v="76"/>
    <n v="3.49"/>
    <n v="20"/>
    <n v="0.5"/>
    <n v="1520"/>
    <n v="5304.8"/>
    <n v="3978.6000000000004"/>
    <n v="3940.6000000000004"/>
    <x v="97"/>
    <n v="1326.1999999999998"/>
    <n v="0.24999999999999994"/>
    <n v="14.95"/>
    <n v="0.05"/>
    <n v="3757.7725"/>
    <x v="2"/>
    <x v="2"/>
  </r>
  <r>
    <n v="3912"/>
    <s v="Rodolfo"/>
    <s v="Dickerson"/>
    <s v="Mr"/>
    <s v="M"/>
    <n v="30"/>
    <s v="Ravensbourne Street"/>
    <s v="Yarm"/>
    <x v="3"/>
    <x v="427"/>
    <x v="1"/>
    <x v="9"/>
    <n v="62"/>
    <n v="1.89"/>
    <n v="18"/>
    <n v="0.5"/>
    <n v="1116"/>
    <n v="2109.2399999999998"/>
    <n v="1581.9299999999998"/>
    <n v="1550.9299999999998"/>
    <x v="35"/>
    <n v="527.30999999999995"/>
    <n v="0.25"/>
    <n v="14.95"/>
    <n v="0.05"/>
    <n v="1487.5859999999998"/>
    <x v="1"/>
    <x v="1"/>
  </r>
  <r>
    <n v="3916"/>
    <s v="Cody"/>
    <s v="Staples"/>
    <s v="Mr"/>
    <s v="M"/>
    <n v="60"/>
    <s v="Ray Street"/>
    <s v="Wooler"/>
    <x v="3"/>
    <x v="715"/>
    <x v="1"/>
    <x v="1"/>
    <n v="11"/>
    <n v="2.0099999999999998"/>
    <n v="20"/>
    <n v="0.5"/>
    <n v="220"/>
    <n v="442.19999999999993"/>
    <n v="331.65"/>
    <n v="326.14999999999998"/>
    <x v="58"/>
    <n v="110.54999999999995"/>
    <n v="0.24999999999999994"/>
    <n v="14.95"/>
    <n v="0"/>
    <n v="341.09999999999997"/>
    <x v="0"/>
    <x v="0"/>
  </r>
  <r>
    <n v="3917"/>
    <s v="Millard"/>
    <s v="Winn"/>
    <s v="Mr"/>
    <s v="M"/>
    <n v="90"/>
    <s v="Raymond Avenue"/>
    <s v="Edgware"/>
    <x v="27"/>
    <x v="268"/>
    <x v="2"/>
    <x v="3"/>
    <n v="51"/>
    <n v="2.0099999999999998"/>
    <n v="20"/>
    <n v="0.5"/>
    <n v="1020"/>
    <n v="2050.1999999999998"/>
    <n v="1537.6499999999999"/>
    <n v="1512.1499999999999"/>
    <x v="32"/>
    <n v="512.54999999999995"/>
    <n v="0.25"/>
    <n v="14.95"/>
    <n v="0.05"/>
    <n v="1450.7449999999999"/>
    <x v="0"/>
    <x v="0"/>
  </r>
  <r>
    <n v="3922"/>
    <s v="Alphonso"/>
    <s v="Dyer"/>
    <s v="Mr"/>
    <s v="M"/>
    <n v="60"/>
    <s v="Rear Of"/>
    <s v="Welwyn"/>
    <x v="3"/>
    <x v="695"/>
    <x v="0"/>
    <x v="2"/>
    <n v="76"/>
    <n v="2.0099999999999998"/>
    <n v="20"/>
    <n v="0.5"/>
    <n v="1520"/>
    <n v="3055.2"/>
    <n v="2291.3999999999996"/>
    <n v="2253.3999999999996"/>
    <x v="97"/>
    <n v="763.80000000000018"/>
    <n v="0.25000000000000006"/>
    <n v="14.95"/>
    <n v="0.05"/>
    <n v="2154.9324999999994"/>
    <x v="0"/>
    <x v="0"/>
  </r>
  <r>
    <n v="3923"/>
    <s v="Sanford"/>
    <s v="Strickland"/>
    <s v="Mr"/>
    <s v="M"/>
    <n v="90"/>
    <s v="Rebecca'S Place"/>
    <s v="London"/>
    <x v="3"/>
    <x v="58"/>
    <x v="2"/>
    <x v="10"/>
    <n v="51"/>
    <n v="2.0099999999999998"/>
    <n v="20"/>
    <n v="0.5"/>
    <n v="1020"/>
    <n v="2050.1999999999998"/>
    <n v="1537.6499999999999"/>
    <n v="1512.1499999999999"/>
    <x v="32"/>
    <n v="512.54999999999995"/>
    <n v="0.25"/>
    <n v="14.95"/>
    <n v="0.05"/>
    <n v="1450.7449999999999"/>
    <x v="0"/>
    <x v="0"/>
  </r>
  <r>
    <n v="3926"/>
    <s v="Dusty"/>
    <s v="Townsend"/>
    <s v="Miss"/>
    <s v="F"/>
    <n v="30"/>
    <s v="Redcliffe Road"/>
    <s v="Coldstream"/>
    <x v="13"/>
    <x v="716"/>
    <x v="2"/>
    <x v="11"/>
    <n v="66"/>
    <n v="3.49"/>
    <n v="20"/>
    <n v="0.5"/>
    <n v="1320"/>
    <n v="4606.8"/>
    <n v="3455.1000000000004"/>
    <n v="3422.1000000000004"/>
    <x v="7"/>
    <n v="1151.6999999999998"/>
    <n v="0.24999999999999994"/>
    <n v="14.95"/>
    <n v="0.05"/>
    <n v="3265.1975000000002"/>
    <x v="2"/>
    <x v="2"/>
  </r>
  <r>
    <n v="3931"/>
    <s v="Marquis"/>
    <s v="Rojas"/>
    <s v="Mr"/>
    <s v="M"/>
    <n v="90"/>
    <s v="Redvers Road"/>
    <s v="Essex"/>
    <x v="10"/>
    <x v="549"/>
    <x v="0"/>
    <x v="10"/>
    <n v="25"/>
    <n v="3.49"/>
    <n v="20"/>
    <n v="0.5"/>
    <n v="500"/>
    <n v="1745"/>
    <n v="1308.75"/>
    <n v="1296.25"/>
    <x v="100"/>
    <n v="436.25"/>
    <n v="0.25"/>
    <n v="14.95"/>
    <n v="0.03"/>
    <n v="1271.864"/>
    <x v="2"/>
    <x v="2"/>
  </r>
  <r>
    <n v="3934"/>
    <s v="German"/>
    <s v="Oakley"/>
    <s v="Mr"/>
    <s v="M"/>
    <n v="60"/>
    <s v="Reece Mews"/>
    <s v="North Walsham"/>
    <x v="3"/>
    <x v="328"/>
    <x v="1"/>
    <x v="0"/>
    <n v="84"/>
    <n v="3.49"/>
    <n v="20"/>
    <n v="0.5"/>
    <n v="1680"/>
    <n v="5863.2000000000007"/>
    <n v="4397.4000000000005"/>
    <n v="4355.4000000000005"/>
    <x v="31"/>
    <n v="1465.8000000000002"/>
    <n v="0.25"/>
    <n v="14.95"/>
    <n v="0.05"/>
    <n v="4151.8325000000004"/>
    <x v="2"/>
    <x v="2"/>
  </r>
  <r>
    <n v="3938"/>
    <s v="Aline"/>
    <s v="Whitley"/>
    <s v="Mrs"/>
    <s v="F"/>
    <n v="60"/>
    <s v="Regal Row"/>
    <s v="Leicestershire"/>
    <x v="74"/>
    <x v="83"/>
    <x v="0"/>
    <x v="5"/>
    <n v="45"/>
    <n v="3.49"/>
    <n v="20"/>
    <n v="0.5"/>
    <n v="900"/>
    <n v="3141"/>
    <n v="2355.75"/>
    <n v="2333.25"/>
    <x v="82"/>
    <n v="785.25"/>
    <n v="0.25"/>
    <n v="14.95"/>
    <n v="0.03"/>
    <n v="2277.7539999999999"/>
    <x v="2"/>
    <x v="2"/>
  </r>
  <r>
    <n v="3940"/>
    <s v="Nyla"/>
    <s v="Nadeau"/>
    <s v="Miss"/>
    <s v="F"/>
    <n v="60"/>
    <s v="Regency Terrace"/>
    <s v="Hornchurch"/>
    <x v="1"/>
    <x v="224"/>
    <x v="0"/>
    <x v="4"/>
    <n v="22"/>
    <n v="2.0099999999999998"/>
    <n v="20"/>
    <n v="0.5"/>
    <n v="440"/>
    <n v="884.39999999999986"/>
    <n v="663.3"/>
    <n v="652.29999999999995"/>
    <x v="63"/>
    <n v="221.09999999999991"/>
    <n v="0.24999999999999994"/>
    <n v="14.95"/>
    <n v="0.03"/>
    <n v="647.23249999999996"/>
    <x v="0"/>
    <x v="0"/>
  </r>
  <r>
    <n v="3953"/>
    <s v="Fredericka"/>
    <s v="Mullins"/>
    <s v="Ms"/>
    <s v="F"/>
    <n v="90"/>
    <s v="Restons Crescent"/>
    <s v="Llangammarch Wells"/>
    <x v="8"/>
    <x v="312"/>
    <x v="1"/>
    <x v="1"/>
    <n v="10"/>
    <n v="1.89"/>
    <n v="18"/>
    <n v="0.5"/>
    <n v="180"/>
    <n v="340.2"/>
    <n v="255.14999999999998"/>
    <n v="250.14999999999998"/>
    <x v="83"/>
    <n v="85.050000000000011"/>
    <n v="0.25000000000000006"/>
    <n v="14.95"/>
    <n v="0"/>
    <n v="265.09999999999997"/>
    <x v="1"/>
    <x v="1"/>
  </r>
  <r>
    <n v="3954"/>
    <s v="Karlene"/>
    <s v="Dillard"/>
    <s v="Miss"/>
    <s v="F"/>
    <n v="60"/>
    <s v="Reynaroad Drive"/>
    <s v="St. Bees"/>
    <x v="3"/>
    <x v="238"/>
    <x v="0"/>
    <x v="3"/>
    <n v="20"/>
    <n v="2.0099999999999998"/>
    <n v="20"/>
    <n v="0.5"/>
    <n v="400"/>
    <n v="803.99999999999989"/>
    <n v="602.99999999999989"/>
    <n v="592.99999999999989"/>
    <x v="55"/>
    <n v="201"/>
    <n v="0.25000000000000006"/>
    <n v="14.95"/>
    <n v="0"/>
    <n v="607.94999999999993"/>
    <x v="0"/>
    <x v="0"/>
  </r>
  <r>
    <n v="3960"/>
    <s v="Edra"/>
    <s v="Webber"/>
    <s v="Miss"/>
    <s v="F"/>
    <n v="30"/>
    <s v="Rhondda Gardensove"/>
    <s v="Armagh"/>
    <x v="20"/>
    <x v="495"/>
    <x v="2"/>
    <x v="8"/>
    <n v="21"/>
    <n v="1.89"/>
    <n v="18"/>
    <n v="0.5"/>
    <n v="378"/>
    <n v="714.42"/>
    <n v="535.81499999999994"/>
    <n v="525.31499999999994"/>
    <x v="44"/>
    <n v="178.60500000000002"/>
    <n v="0.25000000000000006"/>
    <n v="14.95"/>
    <n v="0.03"/>
    <n v="524.05705"/>
    <x v="1"/>
    <x v="1"/>
  </r>
  <r>
    <n v="3965"/>
    <s v="Bryan"/>
    <s v="Edmonds"/>
    <s v="Mr"/>
    <s v="M"/>
    <n v="90"/>
    <s v="Richmond House"/>
    <s v="Treorchy"/>
    <x v="3"/>
    <x v="184"/>
    <x v="0"/>
    <x v="7"/>
    <n v="74"/>
    <n v="3.49"/>
    <n v="20"/>
    <n v="0.5"/>
    <n v="1480"/>
    <n v="5165.2000000000007"/>
    <n v="3873.9000000000005"/>
    <n v="3836.9000000000005"/>
    <x v="47"/>
    <n v="1291.3000000000002"/>
    <n v="0.25"/>
    <n v="14.95"/>
    <n v="0.05"/>
    <n v="3659.2575000000002"/>
    <x v="2"/>
    <x v="2"/>
  </r>
  <r>
    <n v="3966"/>
    <s v="Julienne"/>
    <s v="Pina"/>
    <s v="Miss"/>
    <s v="F"/>
    <n v="90"/>
    <s v="Richmond Villas"/>
    <s v="Kinlochleven"/>
    <x v="14"/>
    <x v="717"/>
    <x v="2"/>
    <x v="10"/>
    <n v="60"/>
    <n v="3.49"/>
    <n v="20"/>
    <n v="0.5"/>
    <n v="1200"/>
    <n v="4188"/>
    <n v="3141"/>
    <n v="3111"/>
    <x v="80"/>
    <n v="1047"/>
    <n v="0.25"/>
    <n v="14.95"/>
    <n v="0.05"/>
    <n v="2969.6524999999997"/>
    <x v="2"/>
    <x v="2"/>
  </r>
  <r>
    <n v="3967"/>
    <s v="Sari"/>
    <s v="Fritz"/>
    <s v="Mrs"/>
    <s v="F"/>
    <n v="30"/>
    <s v="Richmond Way"/>
    <s v="Otley"/>
    <x v="3"/>
    <x v="379"/>
    <x v="1"/>
    <x v="5"/>
    <n v="46"/>
    <n v="1.89"/>
    <n v="18"/>
    <n v="0.5"/>
    <n v="828"/>
    <n v="1564.9199999999998"/>
    <n v="1173.6899999999998"/>
    <n v="1150.6899999999998"/>
    <x v="45"/>
    <n v="391.23"/>
    <n v="0.25000000000000006"/>
    <n v="14.95"/>
    <n v="0.03"/>
    <n v="1130.6707999999999"/>
    <x v="1"/>
    <x v="1"/>
  </r>
  <r>
    <n v="3977"/>
    <s v="Renita"/>
    <s v="Bermudez"/>
    <s v="Mrs"/>
    <s v="F"/>
    <n v="30"/>
    <s v="Riffel Road"/>
    <s v="Burry Port"/>
    <x v="21"/>
    <x v="355"/>
    <x v="0"/>
    <x v="4"/>
    <n v="86"/>
    <n v="3.49"/>
    <n v="20"/>
    <n v="0.5"/>
    <n v="1720"/>
    <n v="6002.8"/>
    <n v="4502.1000000000004"/>
    <n v="4459.1000000000004"/>
    <x v="26"/>
    <n v="1500.6999999999998"/>
    <n v="0.24999999999999997"/>
    <n v="14.95"/>
    <n v="0.05"/>
    <n v="4250.3474999999999"/>
    <x v="2"/>
    <x v="2"/>
  </r>
  <r>
    <n v="3979"/>
    <s v="Cherri"/>
    <s v="Goodrich"/>
    <s v="Mrs"/>
    <s v="F"/>
    <n v="30"/>
    <s v="Rigg Approach"/>
    <s v="Wrexham"/>
    <x v="3"/>
    <x v="701"/>
    <x v="2"/>
    <x v="2"/>
    <n v="42"/>
    <n v="3.49"/>
    <n v="20"/>
    <n v="0.5"/>
    <n v="840"/>
    <n v="2931.6000000000004"/>
    <n v="2198.7000000000003"/>
    <n v="2177.7000000000003"/>
    <x v="67"/>
    <n v="732.90000000000009"/>
    <n v="0.25"/>
    <n v="14.95"/>
    <n v="0.03"/>
    <n v="2126.8705"/>
    <x v="2"/>
    <x v="2"/>
  </r>
  <r>
    <n v="3982"/>
    <s v="May"/>
    <s v="Nash"/>
    <s v="Miss"/>
    <s v="F"/>
    <n v="90"/>
    <s v="Ringmer Avenue"/>
    <s v="Cranbrook"/>
    <x v="11"/>
    <x v="110"/>
    <x v="1"/>
    <x v="10"/>
    <n v="54"/>
    <n v="1.89"/>
    <n v="18"/>
    <n v="0.5"/>
    <n v="972"/>
    <n v="1837.08"/>
    <n v="1377.81"/>
    <n v="1350.81"/>
    <x v="49"/>
    <n v="459.27"/>
    <n v="0.25"/>
    <n v="14.95"/>
    <n v="0.05"/>
    <n v="1297.472"/>
    <x v="1"/>
    <x v="1"/>
  </r>
  <r>
    <n v="3987"/>
    <s v="Rey"/>
    <s v="Gleason"/>
    <s v="Mr"/>
    <s v="M"/>
    <n v="90"/>
    <s v="Ritson Road"/>
    <s v="Bakewell"/>
    <x v="0"/>
    <x v="718"/>
    <x v="2"/>
    <x v="11"/>
    <n v="94"/>
    <n v="3.49"/>
    <n v="20"/>
    <n v="0.5"/>
    <n v="1880"/>
    <n v="6561.2000000000007"/>
    <n v="4920.9000000000005"/>
    <n v="4873.9000000000005"/>
    <x v="77"/>
    <n v="1640.3000000000002"/>
    <n v="0.25"/>
    <n v="14.95"/>
    <n v="0.05"/>
    <n v="4644.4075000000003"/>
    <x v="2"/>
    <x v="2"/>
  </r>
  <r>
    <n v="3989"/>
    <s v="Darwin"/>
    <s v="Stacy"/>
    <s v="Prof"/>
    <s v="M"/>
    <n v="60"/>
    <s v="River Close"/>
    <s v="Windlesham"/>
    <x v="3"/>
    <x v="358"/>
    <x v="2"/>
    <x v="8"/>
    <n v="94"/>
    <n v="3.49"/>
    <n v="20"/>
    <n v="0.5"/>
    <n v="1880"/>
    <n v="6561.2000000000007"/>
    <n v="4920.9000000000005"/>
    <n v="4873.9000000000005"/>
    <x v="77"/>
    <n v="1640.3000000000002"/>
    <n v="0.25"/>
    <n v="14.95"/>
    <n v="0.05"/>
    <n v="4644.4075000000003"/>
    <x v="2"/>
    <x v="2"/>
  </r>
  <r>
    <n v="3991"/>
    <s v="Chet"/>
    <s v="Pope"/>
    <s v="Mr"/>
    <s v="M"/>
    <n v="90"/>
    <s v="Riverside Business"/>
    <s v="High Wycombe"/>
    <x v="1"/>
    <x v="48"/>
    <x v="0"/>
    <x v="4"/>
    <n v="7"/>
    <n v="1.89"/>
    <n v="18"/>
    <n v="0.5"/>
    <n v="126"/>
    <n v="238.14"/>
    <n v="178.60499999999999"/>
    <n v="175.10499999999999"/>
    <x v="71"/>
    <n v="59.534999999999997"/>
    <n v="0.25"/>
    <n v="14.95"/>
    <n v="0"/>
    <n v="190.05499999999998"/>
    <x v="1"/>
    <x v="1"/>
  </r>
  <r>
    <n v="3994"/>
    <s v="Zaida"/>
    <s v="Krause"/>
    <s v="Mrs"/>
    <s v="F"/>
    <n v="30"/>
    <s v="Roberts Terrace"/>
    <s v="Norfolk"/>
    <x v="3"/>
    <x v="719"/>
    <x v="0"/>
    <x v="2"/>
    <n v="6"/>
    <n v="1.89"/>
    <n v="18"/>
    <n v="0.5"/>
    <n v="108"/>
    <n v="204.11999999999998"/>
    <n v="153.08999999999997"/>
    <n v="150.08999999999997"/>
    <x v="17"/>
    <n v="51.03"/>
    <n v="0.25000000000000006"/>
    <n v="14.95"/>
    <n v="0"/>
    <n v="165.03999999999996"/>
    <x v="1"/>
    <x v="1"/>
  </r>
  <r>
    <n v="3995"/>
    <s v="Agnes"/>
    <s v="Hairston"/>
    <s v="Mrs"/>
    <s v="F"/>
    <n v="60"/>
    <s v="Roberts Terrace"/>
    <s v="Smethwick"/>
    <x v="3"/>
    <x v="493"/>
    <x v="2"/>
    <x v="10"/>
    <n v="68"/>
    <n v="3.49"/>
    <n v="20"/>
    <n v="0.5"/>
    <n v="1360"/>
    <n v="4746.4000000000005"/>
    <n v="3559.8"/>
    <n v="3525.8"/>
    <x v="66"/>
    <n v="1186.6000000000004"/>
    <n v="0.25000000000000006"/>
    <n v="14.95"/>
    <n v="0.05"/>
    <n v="3363.7124999999996"/>
    <x v="2"/>
    <x v="2"/>
  </r>
  <r>
    <n v="3997"/>
    <s v="Brooks"/>
    <s v="Chatman"/>
    <s v="Mr"/>
    <s v="M"/>
    <n v="60"/>
    <s v="Robertson Cottages"/>
    <s v="Hassocks"/>
    <x v="1"/>
    <x v="720"/>
    <x v="1"/>
    <x v="0"/>
    <n v="78"/>
    <n v="3.49"/>
    <n v="20"/>
    <n v="0.5"/>
    <n v="1560"/>
    <n v="5444.4000000000005"/>
    <n v="4083.3"/>
    <n v="4044.3"/>
    <x v="96"/>
    <n v="1361.1000000000004"/>
    <n v="0.25000000000000006"/>
    <n v="14.95"/>
    <n v="0.05"/>
    <n v="3856.2874999999999"/>
    <x v="2"/>
    <x v="2"/>
  </r>
  <r>
    <n v="4012"/>
    <s v="Lamonica"/>
    <s v="Barry"/>
    <s v="Miss"/>
    <s v="F"/>
    <n v="60"/>
    <s v="Roding Mews"/>
    <s v="Innerleithen"/>
    <x v="56"/>
    <x v="721"/>
    <x v="0"/>
    <x v="1"/>
    <n v="12"/>
    <n v="2.0099999999999998"/>
    <n v="20"/>
    <n v="0.5"/>
    <n v="240"/>
    <n v="482.4"/>
    <n v="361.79999999999995"/>
    <n v="355.79999999999995"/>
    <x v="57"/>
    <n v="120.60000000000002"/>
    <n v="0.25000000000000006"/>
    <n v="14.95"/>
    <n v="0"/>
    <n v="370.74999999999994"/>
    <x v="0"/>
    <x v="0"/>
  </r>
  <r>
    <n v="4013"/>
    <s v="Fannie"/>
    <s v="Leslie"/>
    <s v="Miss"/>
    <s v="F"/>
    <n v="30"/>
    <s v="Rodway Road"/>
    <s v="East Grinstead"/>
    <x v="27"/>
    <x v="202"/>
    <x v="2"/>
    <x v="8"/>
    <n v="25"/>
    <n v="3.49"/>
    <n v="20"/>
    <n v="0.5"/>
    <n v="500"/>
    <n v="1745"/>
    <n v="1308.75"/>
    <n v="1296.25"/>
    <x v="100"/>
    <n v="436.25"/>
    <n v="0.25"/>
    <n v="14.95"/>
    <n v="0.03"/>
    <n v="1271.864"/>
    <x v="2"/>
    <x v="2"/>
  </r>
  <r>
    <n v="4014"/>
    <s v="Jerald"/>
    <s v="Bourgeois"/>
    <s v="Mr"/>
    <s v="M"/>
    <n v="90"/>
    <s v="Roehampton Vale"/>
    <s v="Leamington Spa"/>
    <x v="14"/>
    <x v="77"/>
    <x v="2"/>
    <x v="11"/>
    <n v="62"/>
    <n v="1.89"/>
    <n v="18"/>
    <n v="0.5"/>
    <n v="1116"/>
    <n v="2109.2399999999998"/>
    <n v="1581.9299999999998"/>
    <n v="1550.9299999999998"/>
    <x v="35"/>
    <n v="527.30999999999995"/>
    <n v="0.25"/>
    <n v="14.95"/>
    <n v="0.05"/>
    <n v="1487.5859999999998"/>
    <x v="1"/>
    <x v="1"/>
  </r>
  <r>
    <n v="4019"/>
    <s v="Shannon"/>
    <s v="Cody"/>
    <s v="Mrs"/>
    <s v="F"/>
    <n v="30"/>
    <s v="Rolleston Terrace"/>
    <s v="Southwold"/>
    <x v="3"/>
    <x v="284"/>
    <x v="1"/>
    <x v="7"/>
    <n v="71"/>
    <n v="2.0099999999999998"/>
    <n v="20"/>
    <n v="0.5"/>
    <n v="1420"/>
    <n v="2854.2"/>
    <n v="2140.6499999999996"/>
    <n v="2105.1499999999996"/>
    <x v="54"/>
    <n v="713.55000000000018"/>
    <n v="0.25000000000000006"/>
    <n v="14.95"/>
    <n v="0.05"/>
    <n v="2014.0949999999993"/>
    <x v="0"/>
    <x v="0"/>
  </r>
  <r>
    <n v="4021"/>
    <s v="Claretha"/>
    <s v="Wilson"/>
    <s v="Mrs"/>
    <s v="F"/>
    <n v="30"/>
    <s v="Rollscourt Avenue"/>
    <s v="Settle"/>
    <x v="3"/>
    <x v="359"/>
    <x v="1"/>
    <x v="7"/>
    <n v="82"/>
    <n v="2.0099999999999998"/>
    <n v="20"/>
    <n v="0.5"/>
    <n v="1640"/>
    <n v="3296.3999999999996"/>
    <n v="2472.2999999999997"/>
    <n v="2431.2999999999997"/>
    <x v="65"/>
    <n v="824.09999999999991"/>
    <n v="0.25"/>
    <n v="14.95"/>
    <n v="0.05"/>
    <n v="2323.9374999999995"/>
    <x v="0"/>
    <x v="0"/>
  </r>
  <r>
    <n v="4023"/>
    <s v="Milton"/>
    <s v="Ritchie"/>
    <s v="Mr"/>
    <s v="M"/>
    <n v="60"/>
    <s v="Roman Close"/>
    <s v="Isle Of Lewis"/>
    <x v="14"/>
    <x v="722"/>
    <x v="2"/>
    <x v="1"/>
    <n v="83"/>
    <n v="3.49"/>
    <n v="20"/>
    <n v="0.5"/>
    <n v="1660"/>
    <n v="5793.4000000000005"/>
    <n v="4345.05"/>
    <n v="4303.55"/>
    <x v="6"/>
    <n v="1448.3500000000004"/>
    <n v="0.25000000000000006"/>
    <n v="14.95"/>
    <n v="0.05"/>
    <n v="4102.5749999999998"/>
    <x v="2"/>
    <x v="2"/>
  </r>
  <r>
    <n v="4031"/>
    <s v="Xavier"/>
    <s v="Ali"/>
    <s v="Mr"/>
    <s v="M"/>
    <n v="30"/>
    <s v="Ropery Street"/>
    <s v="Uckfield"/>
    <x v="3"/>
    <x v="396"/>
    <x v="0"/>
    <x v="2"/>
    <n v="63"/>
    <n v="3.49"/>
    <n v="20"/>
    <n v="0.5"/>
    <n v="1260"/>
    <n v="4397.4000000000005"/>
    <n v="3298.05"/>
    <n v="3266.55"/>
    <x v="16"/>
    <n v="1099.3500000000004"/>
    <n v="0.25000000000000006"/>
    <n v="14.95"/>
    <n v="0.05"/>
    <n v="3117.4249999999997"/>
    <x v="2"/>
    <x v="2"/>
  </r>
  <r>
    <n v="4032"/>
    <s v="Bobby"/>
    <s v="Amos"/>
    <s v="Mr"/>
    <s v="M"/>
    <n v="60"/>
    <s v="Rose Cottages"/>
    <s v="Broxburn"/>
    <x v="4"/>
    <x v="675"/>
    <x v="0"/>
    <x v="0"/>
    <n v="48"/>
    <n v="1.89"/>
    <n v="18"/>
    <n v="0.5"/>
    <n v="864"/>
    <n v="1632.9599999999998"/>
    <n v="1224.7199999999998"/>
    <n v="1200.7199999999998"/>
    <x v="62"/>
    <n v="408.24"/>
    <n v="0.25000000000000006"/>
    <n v="14.95"/>
    <n v="0.03"/>
    <n v="1179.1998999999998"/>
    <x v="1"/>
    <x v="1"/>
  </r>
  <r>
    <n v="4033"/>
    <s v="Jen"/>
    <s v="Huynh"/>
    <s v="Miss"/>
    <s v="F"/>
    <n v="30"/>
    <s v="Rose Court"/>
    <s v="Askam-In-Furness"/>
    <x v="31"/>
    <x v="679"/>
    <x v="2"/>
    <x v="3"/>
    <n v="23"/>
    <n v="3.49"/>
    <n v="20"/>
    <n v="0.5"/>
    <n v="460"/>
    <n v="1605.4"/>
    <n v="1204.0500000000002"/>
    <n v="1192.5500000000002"/>
    <x v="86"/>
    <n v="401.34999999999991"/>
    <n v="0.24999999999999992"/>
    <n v="14.95"/>
    <n v="0.03"/>
    <n v="1171.2750000000001"/>
    <x v="2"/>
    <x v="2"/>
  </r>
  <r>
    <n v="4041"/>
    <s v="Jimmie"/>
    <s v="Wynn"/>
    <s v="Mr"/>
    <s v="M"/>
    <n v="90"/>
    <s v="Rosehill Road"/>
    <s v="Turriff"/>
    <x v="3"/>
    <x v="79"/>
    <x v="2"/>
    <x v="3"/>
    <n v="72"/>
    <n v="1.89"/>
    <n v="18"/>
    <n v="0.5"/>
    <n v="1296"/>
    <n v="2449.44"/>
    <n v="1837.08"/>
    <n v="1801.08"/>
    <x v="91"/>
    <n v="612.36000000000013"/>
    <n v="0.25000000000000006"/>
    <n v="14.95"/>
    <n v="0.05"/>
    <n v="1725.2284999999999"/>
    <x v="1"/>
    <x v="1"/>
  </r>
  <r>
    <n v="4049"/>
    <s v="Diamond"/>
    <s v="Gee"/>
    <s v="Mrs"/>
    <s v="F"/>
    <n v="90"/>
    <s v="Rosemont Avenue"/>
    <s v="Lairg"/>
    <x v="14"/>
    <x v="219"/>
    <x v="2"/>
    <x v="5"/>
    <n v="94"/>
    <n v="1.89"/>
    <n v="18"/>
    <n v="0.5"/>
    <n v="1692"/>
    <n v="3197.8799999999997"/>
    <n v="2398.41"/>
    <n v="2351.41"/>
    <x v="77"/>
    <n v="799.4699999999998"/>
    <n v="0.24999999999999997"/>
    <n v="14.95"/>
    <n v="0.05"/>
    <n v="2248.0419999999995"/>
    <x v="1"/>
    <x v="1"/>
  </r>
  <r>
    <n v="4051"/>
    <s v="Rueben"/>
    <s v="Vaughn"/>
    <s v="Mr"/>
    <s v="M"/>
    <n v="90"/>
    <s v="Rosewood Garoadens"/>
    <s v="Bishop'S Stortford"/>
    <x v="57"/>
    <x v="723"/>
    <x v="0"/>
    <x v="2"/>
    <n v="102"/>
    <n v="3.49"/>
    <n v="20"/>
    <n v="0.5"/>
    <n v="2040"/>
    <n v="7119.6"/>
    <n v="5339.7000000000007"/>
    <n v="5288.7000000000007"/>
    <x v="103"/>
    <n v="1779.8999999999996"/>
    <n v="0.24999999999999994"/>
    <n v="14.95"/>
    <n v="7.0000000000000007E-2"/>
    <n v="4932.3945000000003"/>
    <x v="2"/>
    <x v="2"/>
  </r>
  <r>
    <n v="4054"/>
    <s v="Nia"/>
    <s v="Youngblood"/>
    <s v="Mrs"/>
    <s v="F"/>
    <n v="30"/>
    <s v="Roupell Road"/>
    <s v="Bridgwater"/>
    <x v="23"/>
    <x v="153"/>
    <x v="1"/>
    <x v="1"/>
    <n v="43"/>
    <n v="3.49"/>
    <n v="20"/>
    <n v="0.5"/>
    <n v="860"/>
    <n v="3001.4"/>
    <n v="2251.0500000000002"/>
    <n v="2229.5500000000002"/>
    <x v="28"/>
    <n v="750.34999999999991"/>
    <n v="0.24999999999999997"/>
    <n v="14.95"/>
    <n v="0.03"/>
    <n v="2177.165"/>
    <x v="2"/>
    <x v="2"/>
  </r>
  <r>
    <n v="4060"/>
    <s v="Jerlene"/>
    <s v="Petty"/>
    <s v="Miss"/>
    <s v="F"/>
    <n v="30"/>
    <s v="Rowland Row"/>
    <s v="Colintraive"/>
    <x v="13"/>
    <x v="450"/>
    <x v="2"/>
    <x v="0"/>
    <n v="44"/>
    <n v="3.49"/>
    <n v="20"/>
    <n v="0.5"/>
    <n v="880"/>
    <n v="3071.2000000000003"/>
    <n v="2303.4"/>
    <n v="2281.4"/>
    <x v="74"/>
    <n v="767.80000000000018"/>
    <n v="0.25000000000000006"/>
    <n v="14.95"/>
    <n v="0.03"/>
    <n v="2227.4594999999999"/>
    <x v="2"/>
    <x v="2"/>
  </r>
  <r>
    <n v="4062"/>
    <s v="Lynwood"/>
    <s v="Askew"/>
    <s v="Mr"/>
    <s v="M"/>
    <n v="60"/>
    <s v="Rowley Way"/>
    <s v="Malmesbury"/>
    <x v="3"/>
    <x v="724"/>
    <x v="2"/>
    <x v="5"/>
    <n v="25"/>
    <n v="3.49"/>
    <n v="20"/>
    <n v="0.5"/>
    <n v="500"/>
    <n v="1745"/>
    <n v="1308.75"/>
    <n v="1296.25"/>
    <x v="100"/>
    <n v="436.25"/>
    <n v="0.25"/>
    <n v="14.95"/>
    <n v="0.03"/>
    <n v="1271.864"/>
    <x v="2"/>
    <x v="2"/>
  </r>
  <r>
    <n v="4065"/>
    <s v="Claud"/>
    <s v="Wilkins"/>
    <s v="Mr"/>
    <s v="M"/>
    <n v="60"/>
    <s v="Rowton Road"/>
    <s v="Broughton-In-Furness"/>
    <x v="4"/>
    <x v="43"/>
    <x v="1"/>
    <x v="7"/>
    <n v="16"/>
    <n v="3.49"/>
    <n v="20"/>
    <n v="0.5"/>
    <n v="320"/>
    <n v="1116.8000000000002"/>
    <n v="837.60000000000014"/>
    <n v="829.60000000000014"/>
    <x v="4"/>
    <n v="279.20000000000005"/>
    <n v="0.25"/>
    <n v="14.95"/>
    <n v="0"/>
    <n v="844.55000000000018"/>
    <x v="2"/>
    <x v="2"/>
  </r>
  <r>
    <n v="4067"/>
    <s v="Milford"/>
    <s v="Bright"/>
    <s v="Dr"/>
    <s v="M"/>
    <n v="60"/>
    <s v="Roxby Place"/>
    <s v="Tadworth"/>
    <x v="3"/>
    <x v="725"/>
    <x v="0"/>
    <x v="6"/>
    <n v="93"/>
    <n v="3.49"/>
    <n v="20"/>
    <n v="0.5"/>
    <n v="1860"/>
    <n v="6491.4000000000005"/>
    <n v="4868.55"/>
    <n v="4822.05"/>
    <x v="89"/>
    <n v="1622.8500000000004"/>
    <n v="0.25000000000000006"/>
    <n v="14.95"/>
    <n v="0.05"/>
    <n v="4595.1499999999996"/>
    <x v="2"/>
    <x v="2"/>
  </r>
  <r>
    <n v="4068"/>
    <s v="Rhoda"/>
    <s v="Clemons"/>
    <s v="Mrs"/>
    <s v="F"/>
    <n v="60"/>
    <s v="Roxley Road"/>
    <s v="Kyle"/>
    <x v="14"/>
    <x v="210"/>
    <x v="0"/>
    <x v="10"/>
    <n v="2"/>
    <n v="2.0099999999999998"/>
    <n v="20"/>
    <n v="0.5"/>
    <n v="40"/>
    <n v="80.399999999999991"/>
    <n v="60.3"/>
    <n v="59.3"/>
    <x v="41"/>
    <n v="20.099999999999994"/>
    <n v="0.24999999999999994"/>
    <n v="14.95"/>
    <n v="0"/>
    <n v="74.25"/>
    <x v="0"/>
    <x v="0"/>
  </r>
  <r>
    <n v="4075"/>
    <s v="Lesley"/>
    <s v="Perez"/>
    <s v="Mrs"/>
    <s v="F"/>
    <n v="60"/>
    <s v="Royal Opera"/>
    <s v="Moor Row"/>
    <x v="3"/>
    <x v="726"/>
    <x v="1"/>
    <x v="0"/>
    <n v="81"/>
    <n v="2.0099999999999998"/>
    <n v="20"/>
    <n v="0.5"/>
    <n v="1620"/>
    <n v="3256.2"/>
    <n v="2442.1499999999996"/>
    <n v="2401.6499999999996"/>
    <x v="24"/>
    <n v="814.05000000000018"/>
    <n v="0.25000000000000006"/>
    <n v="14.95"/>
    <n v="0.05"/>
    <n v="2295.7699999999995"/>
    <x v="0"/>
    <x v="0"/>
  </r>
  <r>
    <n v="4078"/>
    <s v="Yoshiko"/>
    <s v="Contreras"/>
    <s v="Mrs"/>
    <s v="F"/>
    <n v="90"/>
    <s v="Royalty Mews"/>
    <s v="Skipton"/>
    <x v="3"/>
    <x v="491"/>
    <x v="0"/>
    <x v="7"/>
    <n v="81"/>
    <n v="2.0099999999999998"/>
    <n v="20"/>
    <n v="0.5"/>
    <n v="1620"/>
    <n v="3256.2"/>
    <n v="2442.1499999999996"/>
    <n v="2401.6499999999996"/>
    <x v="24"/>
    <n v="814.05000000000018"/>
    <n v="0.25000000000000006"/>
    <n v="14.95"/>
    <n v="0.05"/>
    <n v="2295.7699999999995"/>
    <x v="0"/>
    <x v="0"/>
  </r>
  <r>
    <n v="4081"/>
    <s v="Joycelyn"/>
    <s v="Anthony"/>
    <s v="Miss"/>
    <s v="F"/>
    <n v="90"/>
    <s v="Ruckholt Close"/>
    <s v="Congleton"/>
    <x v="13"/>
    <x v="727"/>
    <x v="0"/>
    <x v="11"/>
    <n v="5"/>
    <n v="3.49"/>
    <n v="20"/>
    <n v="0.5"/>
    <n v="100"/>
    <n v="349"/>
    <n v="261.75"/>
    <n v="259.25"/>
    <x v="3"/>
    <n v="87.25"/>
    <n v="0.25"/>
    <n v="14.95"/>
    <n v="0"/>
    <n v="274.2"/>
    <x v="2"/>
    <x v="2"/>
  </r>
  <r>
    <n v="4083"/>
    <s v="Dirk"/>
    <s v="Mackey"/>
    <s v="Mr"/>
    <s v="M"/>
    <n v="90"/>
    <s v="Rugby Chambers"/>
    <s v="Romford"/>
    <x v="3"/>
    <x v="635"/>
    <x v="0"/>
    <x v="2"/>
    <n v="67"/>
    <n v="1.89"/>
    <n v="18"/>
    <n v="0.5"/>
    <n v="1206"/>
    <n v="2279.3399999999997"/>
    <n v="1709.5049999999997"/>
    <n v="1676.0049999999997"/>
    <x v="38"/>
    <n v="569.83500000000004"/>
    <n v="0.25000000000000006"/>
    <n v="14.95"/>
    <n v="0.05"/>
    <n v="1606.4072499999997"/>
    <x v="1"/>
    <x v="1"/>
  </r>
  <r>
    <n v="4088"/>
    <s v="Jacinda"/>
    <s v="Lujan"/>
    <s v="Mrs"/>
    <s v="F"/>
    <n v="90"/>
    <s v="Rushdene"/>
    <s v="Buckinghamshire"/>
    <x v="4"/>
    <x v="728"/>
    <x v="0"/>
    <x v="5"/>
    <n v="103"/>
    <n v="3.49"/>
    <n v="20"/>
    <n v="0.5"/>
    <n v="2060"/>
    <n v="7189.4000000000005"/>
    <n v="5392.05"/>
    <n v="5340.55"/>
    <x v="84"/>
    <n v="1797.3500000000004"/>
    <n v="0.25000000000000006"/>
    <n v="14.95"/>
    <n v="7.0000000000000007E-2"/>
    <n v="4980.6149999999998"/>
    <x v="2"/>
    <x v="2"/>
  </r>
  <r>
    <n v="4092"/>
    <s v="Mayra"/>
    <s v="Winn"/>
    <s v="Mrs"/>
    <s v="F"/>
    <n v="30"/>
    <s v="Ruskin Road"/>
    <s v="Orpington"/>
    <x v="3"/>
    <x v="729"/>
    <x v="2"/>
    <x v="5"/>
    <n v="59"/>
    <n v="1.89"/>
    <n v="18"/>
    <n v="0.5"/>
    <n v="1062"/>
    <n v="2007.1799999999998"/>
    <n v="1505.3849999999998"/>
    <n v="1475.8849999999998"/>
    <x v="95"/>
    <n v="501.79500000000007"/>
    <n v="0.25000000000000006"/>
    <n v="14.95"/>
    <n v="0.05"/>
    <n v="1416.2932499999997"/>
    <x v="1"/>
    <x v="1"/>
  </r>
  <r>
    <n v="4093"/>
    <s v="Lamont"/>
    <s v="Boyce"/>
    <s v="Mr"/>
    <s v="M"/>
    <n v="60"/>
    <s v="Ruskin Street"/>
    <s v="Usk"/>
    <x v="3"/>
    <x v="518"/>
    <x v="0"/>
    <x v="10"/>
    <n v="38"/>
    <n v="2.0099999999999998"/>
    <n v="20"/>
    <n v="0.5"/>
    <n v="760"/>
    <n v="1527.6"/>
    <n v="1145.6999999999998"/>
    <n v="1126.6999999999998"/>
    <x v="25"/>
    <n v="381.90000000000009"/>
    <n v="0.25000000000000006"/>
    <n v="14.95"/>
    <n v="0.03"/>
    <n v="1107.4004999999997"/>
    <x v="0"/>
    <x v="0"/>
  </r>
  <r>
    <n v="4094"/>
    <s v="Nona"/>
    <s v="Leal"/>
    <s v="Prof"/>
    <s v="F"/>
    <n v="90"/>
    <s v="Russel Court"/>
    <s v="Sanquhar"/>
    <x v="3"/>
    <x v="26"/>
    <x v="2"/>
    <x v="10"/>
    <n v="78"/>
    <n v="1.89"/>
    <n v="18"/>
    <n v="0.5"/>
    <n v="1404"/>
    <n v="2653.56"/>
    <n v="1990.17"/>
    <n v="1951.17"/>
    <x v="96"/>
    <n v="663.38999999999987"/>
    <n v="0.24999999999999994"/>
    <n v="14.95"/>
    <n v="0.05"/>
    <n v="1867.8140000000001"/>
    <x v="1"/>
    <x v="1"/>
  </r>
  <r>
    <n v="4096"/>
    <s v="Robt"/>
    <s v="Dennison"/>
    <s v="Mr"/>
    <s v="M"/>
    <n v="60"/>
    <s v="Russell Avenue"/>
    <s v="Broadstone"/>
    <x v="72"/>
    <x v="294"/>
    <x v="0"/>
    <x v="11"/>
    <n v="105"/>
    <n v="2.0099999999999998"/>
    <n v="20"/>
    <n v="0.5"/>
    <n v="2100"/>
    <n v="4221"/>
    <n v="3165.75"/>
    <n v="3113.25"/>
    <x v="13"/>
    <n v="1055.25"/>
    <n v="0.25"/>
    <n v="14.95"/>
    <n v="7.0000000000000007E-2"/>
    <n v="2909.2259999999997"/>
    <x v="0"/>
    <x v="0"/>
  </r>
  <r>
    <n v="4098"/>
    <s v="Emilio"/>
    <s v="Edwards"/>
    <s v="Mr"/>
    <s v="M"/>
    <n v="60"/>
    <s v="Russell Lane"/>
    <s v="County Down"/>
    <x v="11"/>
    <x v="178"/>
    <x v="0"/>
    <x v="10"/>
    <n v="56"/>
    <n v="3.49"/>
    <n v="20"/>
    <n v="0.5"/>
    <n v="1120"/>
    <n v="3908.8"/>
    <n v="2931.6000000000004"/>
    <n v="2903.6000000000004"/>
    <x v="15"/>
    <n v="977.19999999999982"/>
    <n v="0.24999999999999994"/>
    <n v="14.95"/>
    <n v="0.05"/>
    <n v="2772.6224999999999"/>
    <x v="2"/>
    <x v="2"/>
  </r>
  <r>
    <n v="4099"/>
    <s v="Marcel"/>
    <s v="Mclean"/>
    <s v="Mr"/>
    <s v="M"/>
    <n v="30"/>
    <s v="Russia Court"/>
    <s v="Antrim"/>
    <x v="32"/>
    <x v="730"/>
    <x v="1"/>
    <x v="0"/>
    <n v="42"/>
    <n v="1.89"/>
    <n v="18"/>
    <n v="0.5"/>
    <n v="756"/>
    <n v="1428.84"/>
    <n v="1071.6299999999999"/>
    <n v="1050.6299999999999"/>
    <x v="67"/>
    <n v="357.21000000000004"/>
    <n v="0.25000000000000006"/>
    <n v="14.95"/>
    <n v="0.03"/>
    <n v="1033.6125999999999"/>
    <x v="1"/>
    <x v="1"/>
  </r>
  <r>
    <n v="4100"/>
    <s v="Arturo"/>
    <s v="Aaron"/>
    <s v="Mr"/>
    <s v="M"/>
    <n v="30"/>
    <s v="Russia Row"/>
    <s v="Sunderland"/>
    <x v="3"/>
    <x v="415"/>
    <x v="0"/>
    <x v="6"/>
    <n v="64"/>
    <n v="1.89"/>
    <n v="18"/>
    <n v="0.5"/>
    <n v="1152"/>
    <n v="2177.2799999999997"/>
    <n v="1632.9599999999998"/>
    <n v="1600.9599999999998"/>
    <x v="39"/>
    <n v="544.31999999999994"/>
    <n v="0.25"/>
    <n v="14.95"/>
    <n v="0.05"/>
    <n v="1535.1144999999997"/>
    <x v="1"/>
    <x v="1"/>
  </r>
  <r>
    <n v="4101"/>
    <s v="Laine"/>
    <s v="Sparks"/>
    <s v="Mrs"/>
    <s v="F"/>
    <n v="60"/>
    <s v="Rustic Walk"/>
    <s v="Brockenhurst"/>
    <x v="48"/>
    <x v="731"/>
    <x v="2"/>
    <x v="1"/>
    <n v="54"/>
    <n v="1.89"/>
    <n v="18"/>
    <n v="0.5"/>
    <n v="972"/>
    <n v="1837.08"/>
    <n v="1377.81"/>
    <n v="1350.81"/>
    <x v="49"/>
    <n v="459.27"/>
    <n v="0.25"/>
    <n v="14.95"/>
    <n v="0.05"/>
    <n v="1297.472"/>
    <x v="1"/>
    <x v="1"/>
  </r>
  <r>
    <n v="4105"/>
    <s v="Albertina"/>
    <s v="Chin"/>
    <s v="Mrs"/>
    <s v="F"/>
    <n v="60"/>
    <s v="Rutland Walk"/>
    <s v="Peacehaven"/>
    <x v="3"/>
    <x v="428"/>
    <x v="1"/>
    <x v="5"/>
    <n v="68"/>
    <n v="2.0099999999999998"/>
    <n v="20"/>
    <n v="0.5"/>
    <n v="1360"/>
    <n v="2733.6"/>
    <n v="2050.1999999999998"/>
    <n v="2016.1999999999998"/>
    <x v="66"/>
    <n v="683.40000000000009"/>
    <n v="0.25000000000000006"/>
    <n v="14.95"/>
    <n v="0.05"/>
    <n v="1929.5924999999997"/>
    <x v="0"/>
    <x v="0"/>
  </r>
  <r>
    <n v="4110"/>
    <s v="Brian"/>
    <s v="Quinn"/>
    <s v="Mr"/>
    <s v="M"/>
    <n v="60"/>
    <s v="Ryder Street"/>
    <s v="Hunstanton"/>
    <x v="1"/>
    <x v="643"/>
    <x v="0"/>
    <x v="8"/>
    <n v="4"/>
    <n v="2.0099999999999998"/>
    <n v="20"/>
    <n v="0.5"/>
    <n v="80"/>
    <n v="160.79999999999998"/>
    <n v="120.6"/>
    <n v="118.6"/>
    <x v="87"/>
    <n v="40.199999999999989"/>
    <n v="0.24999999999999994"/>
    <n v="14.95"/>
    <n v="0"/>
    <n v="133.54999999999998"/>
    <x v="0"/>
    <x v="0"/>
  </r>
  <r>
    <n v="4112"/>
    <s v="Emerson"/>
    <s v="Flint"/>
    <s v="Mr"/>
    <s v="M"/>
    <n v="30"/>
    <s v="Rydon Street"/>
    <s v="Denny"/>
    <x v="7"/>
    <x v="190"/>
    <x v="2"/>
    <x v="7"/>
    <n v="16"/>
    <n v="2.0099999999999998"/>
    <n v="20"/>
    <n v="0.5"/>
    <n v="320"/>
    <n v="643.19999999999993"/>
    <n v="482.4"/>
    <n v="474.4"/>
    <x v="4"/>
    <n v="160.79999999999995"/>
    <n v="0.24999999999999994"/>
    <n v="14.95"/>
    <n v="0"/>
    <n v="489.34999999999997"/>
    <x v="0"/>
    <x v="0"/>
  </r>
  <r>
    <n v="4114"/>
    <s v="Mauro"/>
    <s v="George"/>
    <s v="Mr"/>
    <s v="M"/>
    <n v="60"/>
    <s v="Rylett Crescent"/>
    <s v="Merthyr Tydfil"/>
    <x v="3"/>
    <x v="655"/>
    <x v="2"/>
    <x v="0"/>
    <n v="25"/>
    <n v="3.49"/>
    <n v="20"/>
    <n v="0.5"/>
    <n v="500"/>
    <n v="1745"/>
    <n v="1308.75"/>
    <n v="1296.25"/>
    <x v="100"/>
    <n v="436.25"/>
    <n v="0.25"/>
    <n v="14.95"/>
    <n v="0.03"/>
    <n v="1271.864"/>
    <x v="2"/>
    <x v="2"/>
  </r>
  <r>
    <n v="4124"/>
    <s v="Cathy"/>
    <s v="Timmons"/>
    <s v="Mrs"/>
    <s v="F"/>
    <n v="30"/>
    <s v="Salmon Street"/>
    <s v="Llangammarch Wells"/>
    <x v="8"/>
    <x v="98"/>
    <x v="1"/>
    <x v="7"/>
    <n v="61"/>
    <n v="1.89"/>
    <n v="18"/>
    <n v="0.5"/>
    <n v="1098"/>
    <n v="2075.2199999999998"/>
    <n v="1556.415"/>
    <n v="1525.915"/>
    <x v="76"/>
    <n v="518.80499999999984"/>
    <n v="0.24999999999999994"/>
    <n v="14.95"/>
    <n v="0.05"/>
    <n v="1463.8217499999998"/>
    <x v="1"/>
    <x v="1"/>
  </r>
  <r>
    <n v="4130"/>
    <s v="Allena"/>
    <s v="Vigil"/>
    <s v="Mrs"/>
    <s v="F"/>
    <n v="90"/>
    <s v="Sanctuary Buildings"/>
    <s v="Nairn"/>
    <x v="3"/>
    <x v="732"/>
    <x v="0"/>
    <x v="8"/>
    <n v="33"/>
    <n v="1.89"/>
    <n v="18"/>
    <n v="0.5"/>
    <n v="594"/>
    <n v="1122.6599999999999"/>
    <n v="841.99499999999989"/>
    <n v="825.49499999999989"/>
    <x v="85"/>
    <n v="280.66499999999996"/>
    <n v="0.25"/>
    <n v="14.95"/>
    <n v="0.03"/>
    <n v="815.23164999999995"/>
    <x v="1"/>
    <x v="1"/>
  </r>
  <r>
    <n v="4135"/>
    <s v="Deadra"/>
    <s v="Marquez"/>
    <s v="Mrs"/>
    <s v="F"/>
    <n v="30"/>
    <s v="Sandgate Street"/>
    <s v="Isle Of Coll"/>
    <x v="14"/>
    <x v="696"/>
    <x v="0"/>
    <x v="4"/>
    <n v="98"/>
    <n v="1.89"/>
    <n v="18"/>
    <n v="0.5"/>
    <n v="1764"/>
    <n v="3333.96"/>
    <n v="2500.4700000000003"/>
    <n v="2451.4700000000003"/>
    <x v="102"/>
    <n v="833.48999999999978"/>
    <n v="0.24999999999999994"/>
    <n v="14.95"/>
    <n v="0.05"/>
    <n v="2343.0990000000002"/>
    <x v="1"/>
    <x v="1"/>
  </r>
  <r>
    <n v="4141"/>
    <s v="Venessa"/>
    <s v="Meier"/>
    <s v="Miss"/>
    <s v="F"/>
    <n v="90"/>
    <s v="Sandstone Road"/>
    <s v="Kendal"/>
    <x v="14"/>
    <x v="445"/>
    <x v="2"/>
    <x v="0"/>
    <n v="24"/>
    <n v="2.0099999999999998"/>
    <n v="20"/>
    <n v="0.5"/>
    <n v="480"/>
    <n v="964.8"/>
    <n v="723.59999999999991"/>
    <n v="711.59999999999991"/>
    <x v="19"/>
    <n v="241.20000000000005"/>
    <n v="0.25000000000000006"/>
    <n v="14.95"/>
    <n v="0.03"/>
    <n v="704.75349999999992"/>
    <x v="0"/>
    <x v="0"/>
  </r>
  <r>
    <n v="4145"/>
    <s v="Clotilde"/>
    <s v="Goldberg"/>
    <s v="Miss"/>
    <s v="F"/>
    <n v="60"/>
    <s v="Sangora Road"/>
    <s v="Dunkeld"/>
    <x v="7"/>
    <x v="497"/>
    <x v="0"/>
    <x v="0"/>
    <n v="45"/>
    <n v="1.89"/>
    <n v="18"/>
    <n v="0.5"/>
    <n v="810"/>
    <n v="1530.8999999999999"/>
    <n v="1148.175"/>
    <n v="1125.675"/>
    <x v="82"/>
    <n v="382.72499999999991"/>
    <n v="0.24999999999999997"/>
    <n v="14.95"/>
    <n v="0.03"/>
    <n v="1106.40625"/>
    <x v="1"/>
    <x v="1"/>
  </r>
  <r>
    <n v="4146"/>
    <s v="Fletcher"/>
    <s v="Pruitt"/>
    <s v="Mr"/>
    <s v="M"/>
    <n v="30"/>
    <s v="Sansom Street"/>
    <s v="Brynteg"/>
    <x v="4"/>
    <x v="733"/>
    <x v="0"/>
    <x v="2"/>
    <n v="46"/>
    <n v="1.89"/>
    <n v="18"/>
    <n v="0.5"/>
    <n v="828"/>
    <n v="1564.9199999999998"/>
    <n v="1173.6899999999998"/>
    <n v="1150.6899999999998"/>
    <x v="45"/>
    <n v="391.23"/>
    <n v="0.25000000000000006"/>
    <n v="14.95"/>
    <n v="0.03"/>
    <n v="1130.6707999999999"/>
    <x v="1"/>
    <x v="1"/>
  </r>
  <r>
    <n v="4147"/>
    <s v="Jill"/>
    <s v="Pack"/>
    <s v="Mrs"/>
    <s v="F"/>
    <n v="60"/>
    <s v="Santos Road"/>
    <s v="Camborne"/>
    <x v="59"/>
    <x v="388"/>
    <x v="2"/>
    <x v="3"/>
    <n v="12"/>
    <n v="1.89"/>
    <n v="18"/>
    <n v="0.5"/>
    <n v="216"/>
    <n v="408.23999999999995"/>
    <n v="306.17999999999995"/>
    <n v="300.17999999999995"/>
    <x v="57"/>
    <n v="102.06"/>
    <n v="0.25000000000000006"/>
    <n v="14.95"/>
    <n v="0"/>
    <n v="315.12999999999994"/>
    <x v="1"/>
    <x v="1"/>
  </r>
  <r>
    <n v="4150"/>
    <s v="Floyd"/>
    <s v="Buckley"/>
    <s v="Mr"/>
    <s v="M"/>
    <n v="90"/>
    <s v="Sarah'S Place"/>
    <s v="Carmarthen"/>
    <x v="6"/>
    <x v="704"/>
    <x v="0"/>
    <x v="10"/>
    <n v="51"/>
    <n v="1.89"/>
    <n v="18"/>
    <n v="0.5"/>
    <n v="918"/>
    <n v="1735.02"/>
    <n v="1301.2649999999999"/>
    <n v="1275.7649999999999"/>
    <x v="32"/>
    <n v="433.75500000000011"/>
    <n v="0.25000000000000006"/>
    <n v="14.95"/>
    <n v="0.05"/>
    <n v="1226.1792499999999"/>
    <x v="1"/>
    <x v="1"/>
  </r>
  <r>
    <n v="4152"/>
    <s v="Mathilde"/>
    <s v="Haley"/>
    <s v="Miss"/>
    <s v="F"/>
    <n v="60"/>
    <s v="Saroadinia Street"/>
    <s v="Lightwater"/>
    <x v="8"/>
    <x v="734"/>
    <x v="2"/>
    <x v="6"/>
    <n v="47"/>
    <n v="2.0099999999999998"/>
    <n v="20"/>
    <n v="0.5"/>
    <n v="940"/>
    <n v="1889.3999999999999"/>
    <n v="1417.05"/>
    <n v="1393.55"/>
    <x v="23"/>
    <n v="472.34999999999991"/>
    <n v="0.24999999999999997"/>
    <n v="14.95"/>
    <n v="0.03"/>
    <n v="1366.2449999999999"/>
    <x v="0"/>
    <x v="0"/>
  </r>
  <r>
    <n v="4156"/>
    <s v="Emilia"/>
    <s v="Rudd"/>
    <s v="Miss"/>
    <s v="F"/>
    <n v="90"/>
    <s v="Saunders Place"/>
    <s v="Pulborough"/>
    <x v="3"/>
    <x v="735"/>
    <x v="2"/>
    <x v="8"/>
    <n v="43"/>
    <n v="3.49"/>
    <n v="20"/>
    <n v="0.5"/>
    <n v="860"/>
    <n v="3001.4"/>
    <n v="2251.0500000000002"/>
    <n v="2229.5500000000002"/>
    <x v="28"/>
    <n v="750.34999999999991"/>
    <n v="0.24999999999999997"/>
    <n v="14.95"/>
    <n v="0.03"/>
    <n v="2177.165"/>
    <x v="2"/>
    <x v="2"/>
  </r>
  <r>
    <n v="4158"/>
    <s v="Fredricka"/>
    <s v="Holcomb"/>
    <s v="Mrs"/>
    <s v="F"/>
    <n v="60"/>
    <s v="Savoy Street"/>
    <s v="Cleckheaton"/>
    <x v="13"/>
    <x v="736"/>
    <x v="2"/>
    <x v="11"/>
    <n v="75"/>
    <n v="2.0099999999999998"/>
    <n v="20"/>
    <n v="0.5"/>
    <n v="1500"/>
    <n v="3014.9999999999995"/>
    <n v="2261.2499999999995"/>
    <n v="2223.7499999999995"/>
    <x v="10"/>
    <n v="753.75"/>
    <n v="0.25000000000000006"/>
    <n v="14.95"/>
    <n v="0.05"/>
    <n v="2126.7649999999994"/>
    <x v="0"/>
    <x v="0"/>
  </r>
  <r>
    <n v="4159"/>
    <s v="Anne"/>
    <s v="Burton"/>
    <s v="Prof"/>
    <s v="F"/>
    <n v="60"/>
    <s v="Sawley Road"/>
    <s v="Harleston"/>
    <x v="9"/>
    <x v="411"/>
    <x v="2"/>
    <x v="6"/>
    <n v="76"/>
    <n v="1.89"/>
    <n v="18"/>
    <n v="0.5"/>
    <n v="1368"/>
    <n v="2585.52"/>
    <n v="1939.1399999999999"/>
    <n v="1901.1399999999999"/>
    <x v="97"/>
    <n v="646.38000000000011"/>
    <n v="0.25000000000000006"/>
    <n v="14.95"/>
    <n v="0.05"/>
    <n v="1820.2854999999997"/>
    <x v="1"/>
    <x v="1"/>
  </r>
  <r>
    <n v="4167"/>
    <s v="Philip"/>
    <s v="Guevara"/>
    <s v="Mr"/>
    <s v="M"/>
    <n v="90"/>
    <s v="School: William"/>
    <s v="Norfolk"/>
    <x v="3"/>
    <x v="737"/>
    <x v="1"/>
    <x v="2"/>
    <n v="82"/>
    <n v="2.0099999999999998"/>
    <n v="20"/>
    <n v="0.5"/>
    <n v="1640"/>
    <n v="3296.3999999999996"/>
    <n v="2472.2999999999997"/>
    <n v="2431.2999999999997"/>
    <x v="65"/>
    <n v="824.09999999999991"/>
    <n v="0.25"/>
    <n v="14.95"/>
    <n v="0.05"/>
    <n v="2323.9374999999995"/>
    <x v="0"/>
    <x v="0"/>
  </r>
  <r>
    <n v="4177"/>
    <s v="Deandrea"/>
    <s v="Ladd"/>
    <s v="Miss"/>
    <s v="F"/>
    <n v="60"/>
    <s v="Seeley Drive"/>
    <s v="Spennymoor"/>
    <x v="3"/>
    <x v="738"/>
    <x v="2"/>
    <x v="0"/>
    <n v="5"/>
    <n v="3.49"/>
    <n v="20"/>
    <n v="0.5"/>
    <n v="100"/>
    <n v="349"/>
    <n v="261.75"/>
    <n v="259.25"/>
    <x v="3"/>
    <n v="87.25"/>
    <n v="0.25"/>
    <n v="14.95"/>
    <n v="0"/>
    <n v="274.2"/>
    <x v="2"/>
    <x v="2"/>
  </r>
  <r>
    <n v="4178"/>
    <s v="Daren"/>
    <s v="Stanley"/>
    <s v="Mr"/>
    <s v="M"/>
    <n v="90"/>
    <s v="Sefton Street"/>
    <s v="Calne"/>
    <x v="21"/>
    <x v="739"/>
    <x v="0"/>
    <x v="10"/>
    <n v="91"/>
    <n v="3.49"/>
    <n v="20"/>
    <n v="0.5"/>
    <n v="1820"/>
    <n v="6351.8"/>
    <n v="4763.8500000000004"/>
    <n v="4718.3500000000004"/>
    <x v="98"/>
    <n v="1587.9499999999998"/>
    <n v="0.24999999999999997"/>
    <n v="14.95"/>
    <n v="0.05"/>
    <n v="4496.6350000000002"/>
    <x v="2"/>
    <x v="2"/>
  </r>
  <r>
    <n v="4182"/>
    <s v="Willian"/>
    <s v="Hewitt"/>
    <s v="Mr"/>
    <s v="M"/>
    <n v="90"/>
    <s v="Selby Close"/>
    <s v="Barnsley"/>
    <x v="63"/>
    <x v="740"/>
    <x v="2"/>
    <x v="8"/>
    <n v="93"/>
    <n v="3.49"/>
    <n v="20"/>
    <n v="0.5"/>
    <n v="1860"/>
    <n v="6491.4000000000005"/>
    <n v="4868.55"/>
    <n v="4822.05"/>
    <x v="89"/>
    <n v="1622.8500000000004"/>
    <n v="0.25000000000000006"/>
    <n v="14.95"/>
    <n v="0.05"/>
    <n v="4595.1499999999996"/>
    <x v="2"/>
    <x v="2"/>
  </r>
  <r>
    <n v="4185"/>
    <s v="Valeri"/>
    <s v="Guzman"/>
    <s v="Mrs"/>
    <s v="F"/>
    <n v="60"/>
    <s v="Selhurst Close"/>
    <s v="Boscastle"/>
    <x v="17"/>
    <x v="741"/>
    <x v="2"/>
    <x v="10"/>
    <n v="80"/>
    <n v="3.49"/>
    <n v="20"/>
    <n v="0.5"/>
    <n v="1600"/>
    <n v="5584"/>
    <n v="4188"/>
    <n v="4148"/>
    <x v="22"/>
    <n v="1396"/>
    <n v="0.25"/>
    <n v="14.95"/>
    <n v="0.05"/>
    <n v="3954.8024999999998"/>
    <x v="2"/>
    <x v="2"/>
  </r>
  <r>
    <n v="4188"/>
    <s v="Miles"/>
    <s v="Barnett"/>
    <s v="Mr"/>
    <s v="M"/>
    <n v="30"/>
    <s v="Sennen Walk"/>
    <s v="Rossendale"/>
    <x v="3"/>
    <x v="675"/>
    <x v="0"/>
    <x v="0"/>
    <n v="51"/>
    <n v="2.0099999999999998"/>
    <n v="20"/>
    <n v="0.5"/>
    <n v="1020"/>
    <n v="2050.1999999999998"/>
    <n v="1537.6499999999999"/>
    <n v="1512.1499999999999"/>
    <x v="32"/>
    <n v="512.54999999999995"/>
    <n v="0.25"/>
    <n v="14.95"/>
    <n v="0.05"/>
    <n v="1450.7449999999999"/>
    <x v="0"/>
    <x v="0"/>
  </r>
  <r>
    <n v="4191"/>
    <s v="Valentine"/>
    <s v="Martinez"/>
    <s v="Miss"/>
    <s v="F"/>
    <n v="30"/>
    <s v="Sewaroadstone Road"/>
    <s v="Chinnor"/>
    <x v="39"/>
    <x v="12"/>
    <x v="2"/>
    <x v="8"/>
    <n v="35"/>
    <n v="1.89"/>
    <n v="18"/>
    <n v="0.5"/>
    <n v="630"/>
    <n v="1190.7"/>
    <n v="893.02500000000009"/>
    <n v="875.52500000000009"/>
    <x v="34"/>
    <n v="297.67499999999995"/>
    <n v="0.24999999999999994"/>
    <n v="14.95"/>
    <n v="0.03"/>
    <n v="863.76075000000014"/>
    <x v="1"/>
    <x v="1"/>
  </r>
  <r>
    <n v="4193"/>
    <s v="Lorita"/>
    <s v="Dean"/>
    <s v="Miss"/>
    <s v="F"/>
    <n v="60"/>
    <s v="Shacklewell Gardenseen"/>
    <s v="Rosewell"/>
    <x v="3"/>
    <x v="654"/>
    <x v="0"/>
    <x v="6"/>
    <n v="74"/>
    <n v="3.49"/>
    <n v="20"/>
    <n v="0.5"/>
    <n v="1480"/>
    <n v="5165.2000000000007"/>
    <n v="3873.9000000000005"/>
    <n v="3836.9000000000005"/>
    <x v="47"/>
    <n v="1291.3000000000002"/>
    <n v="0.25"/>
    <n v="14.95"/>
    <n v="0.05"/>
    <n v="3659.2575000000002"/>
    <x v="2"/>
    <x v="2"/>
  </r>
  <r>
    <n v="4195"/>
    <s v="Janita"/>
    <s v="Patel"/>
    <s v="Miss"/>
    <s v="F"/>
    <n v="30"/>
    <s v="Shacklewell Lane"/>
    <s v="North Berwick"/>
    <x v="3"/>
    <x v="742"/>
    <x v="2"/>
    <x v="6"/>
    <n v="23"/>
    <n v="2.0099999999999998"/>
    <n v="20"/>
    <n v="0.5"/>
    <n v="460"/>
    <n v="924.59999999999991"/>
    <n v="693.44999999999993"/>
    <n v="681.94999999999993"/>
    <x v="86"/>
    <n v="231.14999999999998"/>
    <n v="0.25"/>
    <n v="14.95"/>
    <n v="0.03"/>
    <n v="675.99299999999994"/>
    <x v="0"/>
    <x v="0"/>
  </r>
  <r>
    <n v="4196"/>
    <s v="Jayson"/>
    <s v="Lugo"/>
    <s v="Mr"/>
    <s v="M"/>
    <n v="30"/>
    <s v="Shad Thames"/>
    <s v="Cleator Moor"/>
    <x v="13"/>
    <x v="667"/>
    <x v="0"/>
    <x v="4"/>
    <n v="31"/>
    <n v="2.0099999999999998"/>
    <n v="20"/>
    <n v="0.5"/>
    <n v="620"/>
    <n v="1246.1999999999998"/>
    <n v="934.64999999999986"/>
    <n v="919.14999999999986"/>
    <x v="43"/>
    <n v="311.54999999999995"/>
    <n v="0.25"/>
    <n v="14.95"/>
    <n v="0.03"/>
    <n v="906.07699999999988"/>
    <x v="0"/>
    <x v="0"/>
  </r>
  <r>
    <n v="4200"/>
    <s v="Roslyn"/>
    <s v="Durham"/>
    <s v="Miss"/>
    <s v="F"/>
    <n v="90"/>
    <s v="Shalfleet Drive"/>
    <s v="Kilmacolm"/>
    <x v="14"/>
    <x v="682"/>
    <x v="0"/>
    <x v="8"/>
    <n v="28"/>
    <n v="3.49"/>
    <n v="20"/>
    <n v="0.5"/>
    <n v="560"/>
    <n v="1954.4"/>
    <n v="1465.8000000000002"/>
    <n v="1451.8000000000002"/>
    <x v="94"/>
    <n v="488.59999999999991"/>
    <n v="0.24999999999999994"/>
    <n v="14.95"/>
    <n v="0.03"/>
    <n v="1422.7475000000002"/>
    <x v="2"/>
    <x v="2"/>
  </r>
  <r>
    <n v="4205"/>
    <s v="Marcellus"/>
    <s v="Avery"/>
    <s v="Mr"/>
    <s v="M"/>
    <n v="60"/>
    <s v="Sharsted Street"/>
    <s v="Mexborough"/>
    <x v="3"/>
    <x v="743"/>
    <x v="1"/>
    <x v="3"/>
    <n v="34"/>
    <n v="1.89"/>
    <n v="18"/>
    <n v="0.5"/>
    <n v="612"/>
    <n v="1156.6799999999998"/>
    <n v="867.50999999999988"/>
    <n v="850.50999999999988"/>
    <x v="81"/>
    <n v="289.16999999999996"/>
    <n v="0.25"/>
    <n v="14.95"/>
    <n v="0.03"/>
    <n v="839.49619999999993"/>
    <x v="1"/>
    <x v="1"/>
  </r>
  <r>
    <n v="4208"/>
    <s v="Willa"/>
    <s v="Cano"/>
    <s v="Mrs"/>
    <s v="F"/>
    <n v="30"/>
    <s v="Sheen Gardensove"/>
    <s v="Egremont"/>
    <x v="66"/>
    <x v="744"/>
    <x v="2"/>
    <x v="7"/>
    <n v="85"/>
    <n v="1.89"/>
    <n v="18"/>
    <n v="0.5"/>
    <n v="1530"/>
    <n v="2891.7"/>
    <n v="2168.7749999999996"/>
    <n v="2126.2749999999996"/>
    <x v="8"/>
    <n v="722.92500000000018"/>
    <n v="0.25000000000000006"/>
    <n v="14.95"/>
    <n v="0.05"/>
    <n v="2034.1637499999995"/>
    <x v="1"/>
    <x v="1"/>
  </r>
  <r>
    <n v="4209"/>
    <s v="Boyce"/>
    <s v="Cote"/>
    <s v="Mr"/>
    <s v="M"/>
    <n v="60"/>
    <s v="Sheen Gardensove"/>
    <s v="Woodstock"/>
    <x v="3"/>
    <x v="177"/>
    <x v="0"/>
    <x v="0"/>
    <n v="15"/>
    <n v="2.0099999999999998"/>
    <n v="20"/>
    <n v="0.5"/>
    <n v="300"/>
    <n v="602.99999999999989"/>
    <n v="452.24999999999989"/>
    <n v="444.74999999999989"/>
    <x v="37"/>
    <n v="150.75"/>
    <n v="0.25000000000000006"/>
    <n v="14.95"/>
    <n v="0"/>
    <n v="459.69999999999987"/>
    <x v="0"/>
    <x v="0"/>
  </r>
  <r>
    <n v="4211"/>
    <s v="Rory"/>
    <s v="Crews"/>
    <s v="Mr"/>
    <s v="M"/>
    <n v="90"/>
    <s v="Sheldon Road"/>
    <s v="Weston-Super-Mare"/>
    <x v="3"/>
    <x v="62"/>
    <x v="2"/>
    <x v="5"/>
    <n v="77"/>
    <n v="3.49"/>
    <n v="20"/>
    <n v="0.5"/>
    <n v="1540"/>
    <n v="5374.6"/>
    <n v="4030.9500000000003"/>
    <n v="3992.4500000000003"/>
    <x v="90"/>
    <n v="1343.65"/>
    <n v="0.25"/>
    <n v="14.95"/>
    <n v="0.05"/>
    <n v="3807.0299999999997"/>
    <x v="2"/>
    <x v="2"/>
  </r>
  <r>
    <n v="4216"/>
    <s v="Sherill"/>
    <s v="Lamb"/>
    <s v="Miss"/>
    <s v="F"/>
    <n v="30"/>
    <s v="Shepheroadess Place"/>
    <s v="West Sussex"/>
    <x v="3"/>
    <x v="101"/>
    <x v="1"/>
    <x v="6"/>
    <n v="40"/>
    <n v="1.89"/>
    <n v="18"/>
    <n v="0.5"/>
    <n v="720"/>
    <n v="1360.8"/>
    <n v="1020.5999999999999"/>
    <n v="1000.5999999999999"/>
    <x v="60"/>
    <n v="340.20000000000005"/>
    <n v="0.25000000000000006"/>
    <n v="14.95"/>
    <n v="0.03"/>
    <n v="985.08349999999996"/>
    <x v="1"/>
    <x v="1"/>
  </r>
  <r>
    <n v="4221"/>
    <s v="Tuan"/>
    <s v="Vinson"/>
    <s v="Dr"/>
    <s v="M"/>
    <n v="30"/>
    <s v="Sherry Square"/>
    <s v="Cookstown"/>
    <x v="11"/>
    <x v="389"/>
    <x v="1"/>
    <x v="5"/>
    <n v="84"/>
    <n v="1.89"/>
    <n v="18"/>
    <n v="0.5"/>
    <n v="1512"/>
    <n v="2857.68"/>
    <n v="2143.2599999999998"/>
    <n v="2101.2599999999998"/>
    <x v="31"/>
    <n v="714.42000000000007"/>
    <n v="0.25000000000000006"/>
    <n v="14.95"/>
    <n v="0.05"/>
    <n v="2010.3994999999995"/>
    <x v="1"/>
    <x v="1"/>
  </r>
  <r>
    <n v="4224"/>
    <s v="Shantel"/>
    <s v="Montoya"/>
    <s v="Prof"/>
    <s v="F"/>
    <n v="60"/>
    <s v="Ship Court"/>
    <s v="Malpas"/>
    <x v="3"/>
    <x v="745"/>
    <x v="0"/>
    <x v="8"/>
    <n v="19"/>
    <n v="1.89"/>
    <n v="18"/>
    <n v="0.5"/>
    <n v="342"/>
    <n v="646.38"/>
    <n v="484.78499999999997"/>
    <n v="475.28499999999997"/>
    <x v="18"/>
    <n v="161.59500000000003"/>
    <n v="0.25000000000000006"/>
    <n v="14.95"/>
    <n v="0"/>
    <n v="490.23499999999996"/>
    <x v="1"/>
    <x v="1"/>
  </r>
  <r>
    <n v="4230"/>
    <s v="Tish"/>
    <s v="Wells"/>
    <s v="Miss"/>
    <s v="F"/>
    <n v="30"/>
    <s v="Shirley Villas"/>
    <s v="Canonbie"/>
    <x v="6"/>
    <x v="746"/>
    <x v="0"/>
    <x v="2"/>
    <n v="9"/>
    <n v="3.49"/>
    <n v="20"/>
    <n v="0.5"/>
    <n v="180"/>
    <n v="628.20000000000005"/>
    <n v="471.15000000000003"/>
    <n v="466.65000000000003"/>
    <x v="50"/>
    <n v="157.05000000000001"/>
    <n v="0.25"/>
    <n v="14.95"/>
    <n v="0"/>
    <n v="481.6"/>
    <x v="2"/>
    <x v="2"/>
  </r>
  <r>
    <n v="4235"/>
    <s v="Clarita"/>
    <s v="Morrison"/>
    <s v="Mrs"/>
    <s v="F"/>
    <n v="30"/>
    <s v="Shorter'S Court"/>
    <s v="Dalry"/>
    <x v="7"/>
    <x v="557"/>
    <x v="0"/>
    <x v="11"/>
    <n v="5"/>
    <n v="1.89"/>
    <n v="18"/>
    <n v="0.5"/>
    <n v="90"/>
    <n v="170.1"/>
    <n v="127.57499999999999"/>
    <n v="125.07499999999999"/>
    <x v="3"/>
    <n v="42.525000000000006"/>
    <n v="0.25000000000000006"/>
    <n v="14.95"/>
    <n v="0"/>
    <n v="140.02499999999998"/>
    <x v="1"/>
    <x v="1"/>
  </r>
  <r>
    <n v="4236"/>
    <s v="Patty"/>
    <s v="Crouch"/>
    <s v="Ms"/>
    <s v="F"/>
    <n v="30"/>
    <s v="Shrapnel Road"/>
    <s v="South Humberside"/>
    <x v="3"/>
    <x v="240"/>
    <x v="2"/>
    <x v="6"/>
    <n v="92"/>
    <n v="1.89"/>
    <n v="18"/>
    <n v="0.5"/>
    <n v="1656"/>
    <n v="3129.8399999999997"/>
    <n v="2347.3799999999997"/>
    <n v="2301.3799999999997"/>
    <x v="69"/>
    <n v="782.46"/>
    <n v="0.25000000000000006"/>
    <n v="14.95"/>
    <n v="0.05"/>
    <n v="2200.5134999999996"/>
    <x v="1"/>
    <x v="1"/>
  </r>
  <r>
    <n v="4237"/>
    <s v="Shelby"/>
    <s v="Bledsoe"/>
    <s v="Miss"/>
    <s v="F"/>
    <n v="30"/>
    <s v="Shrewsbury Villas"/>
    <s v="Tenterden"/>
    <x v="3"/>
    <x v="747"/>
    <x v="1"/>
    <x v="3"/>
    <n v="82"/>
    <n v="2.0099999999999998"/>
    <n v="20"/>
    <n v="0.5"/>
    <n v="1640"/>
    <n v="3296.3999999999996"/>
    <n v="2472.2999999999997"/>
    <n v="2431.2999999999997"/>
    <x v="65"/>
    <n v="824.09999999999991"/>
    <n v="0.25"/>
    <n v="14.95"/>
    <n v="0.05"/>
    <n v="2323.9374999999995"/>
    <x v="0"/>
    <x v="0"/>
  </r>
  <r>
    <n v="4239"/>
    <s v="Avery"/>
    <s v="Hatcher"/>
    <s v="Mr"/>
    <s v="M"/>
    <n v="30"/>
    <s v="Shrubbery Close"/>
    <s v="Waltham Abbey"/>
    <x v="3"/>
    <x v="685"/>
    <x v="2"/>
    <x v="5"/>
    <n v="70"/>
    <n v="1.89"/>
    <n v="18"/>
    <n v="0.5"/>
    <n v="1260"/>
    <n v="2381.4"/>
    <n v="1786.0500000000002"/>
    <n v="1751.0500000000002"/>
    <x v="52"/>
    <n v="595.34999999999991"/>
    <n v="0.24999999999999994"/>
    <n v="14.95"/>
    <n v="0.05"/>
    <n v="1677.7"/>
    <x v="1"/>
    <x v="1"/>
  </r>
  <r>
    <n v="4243"/>
    <s v="Marlin"/>
    <s v="Haywood"/>
    <s v="Mr"/>
    <s v="M"/>
    <n v="30"/>
    <s v="Sidney Gardensove"/>
    <s v="Torrington"/>
    <x v="3"/>
    <x v="748"/>
    <x v="2"/>
    <x v="10"/>
    <n v="26"/>
    <n v="3.49"/>
    <n v="20"/>
    <n v="0.5"/>
    <n v="520"/>
    <n v="1814.8000000000002"/>
    <n v="1361.1000000000001"/>
    <n v="1348.1000000000001"/>
    <x v="29"/>
    <n v="453.70000000000005"/>
    <n v="0.25"/>
    <n v="14.95"/>
    <n v="0.03"/>
    <n v="1322.1585000000002"/>
    <x v="2"/>
    <x v="2"/>
  </r>
  <r>
    <n v="4245"/>
    <s v="Kasey"/>
    <s v="Williams"/>
    <s v="Mr"/>
    <s v="M"/>
    <n v="90"/>
    <s v="Sidney Miller"/>
    <s v="Coatbridge"/>
    <x v="13"/>
    <x v="51"/>
    <x v="2"/>
    <x v="1"/>
    <n v="15"/>
    <n v="1.89"/>
    <n v="18"/>
    <n v="0.5"/>
    <n v="270"/>
    <n v="510.29999999999995"/>
    <n v="382.72499999999997"/>
    <n v="375.22499999999997"/>
    <x v="37"/>
    <n v="127.57499999999999"/>
    <n v="0.25"/>
    <n v="14.95"/>
    <n v="0"/>
    <n v="390.17499999999995"/>
    <x v="1"/>
    <x v="1"/>
  </r>
  <r>
    <n v="4246"/>
    <s v="Ernest"/>
    <s v="Velez"/>
    <s v="Mr"/>
    <s v="M"/>
    <n v="60"/>
    <s v="Silk Street"/>
    <s v="Woolacombe"/>
    <x v="3"/>
    <x v="105"/>
    <x v="1"/>
    <x v="0"/>
    <n v="50"/>
    <n v="1.89"/>
    <n v="18"/>
    <n v="0.5"/>
    <n v="900"/>
    <n v="1701"/>
    <n v="1275.75"/>
    <n v="1250.75"/>
    <x v="42"/>
    <n v="425.25"/>
    <n v="0.25"/>
    <n v="14.95"/>
    <n v="0.03"/>
    <n v="1227.729"/>
    <x v="1"/>
    <x v="1"/>
  </r>
  <r>
    <n v="4247"/>
    <s v="Gertha"/>
    <s v="Dukes"/>
    <s v="Ms"/>
    <s v="F"/>
    <n v="90"/>
    <s v="Silver Birch"/>
    <s v="Kinlochleven"/>
    <x v="14"/>
    <x v="148"/>
    <x v="1"/>
    <x v="8"/>
    <n v="48"/>
    <n v="3.49"/>
    <n v="20"/>
    <n v="0.5"/>
    <n v="960"/>
    <n v="3350.4"/>
    <n v="2512.8000000000002"/>
    <n v="2488.8000000000002"/>
    <x v="62"/>
    <n v="837.59999999999991"/>
    <n v="0.24999999999999997"/>
    <n v="14.95"/>
    <n v="0.03"/>
    <n v="2428.6374999999998"/>
    <x v="2"/>
    <x v="2"/>
  </r>
  <r>
    <n v="4252"/>
    <s v="Roy"/>
    <s v="Holcomb"/>
    <s v="Mr"/>
    <s v="M"/>
    <n v="30"/>
    <s v="Singleton Street"/>
    <s v="Clevedon"/>
    <x v="13"/>
    <x v="443"/>
    <x v="0"/>
    <x v="2"/>
    <n v="11"/>
    <n v="3.49"/>
    <n v="20"/>
    <n v="0.5"/>
    <n v="220"/>
    <n v="767.80000000000007"/>
    <n v="575.85"/>
    <n v="570.35"/>
    <x v="58"/>
    <n v="191.95000000000005"/>
    <n v="0.25000000000000006"/>
    <n v="14.95"/>
    <n v="0"/>
    <n v="585.30000000000007"/>
    <x v="2"/>
    <x v="2"/>
  </r>
  <r>
    <n v="4258"/>
    <s v="Casie"/>
    <s v="Raines"/>
    <s v="Mrs"/>
    <s v="F"/>
    <n v="30"/>
    <s v="Skelton Court"/>
    <s v="Larkhall"/>
    <x v="14"/>
    <x v="594"/>
    <x v="0"/>
    <x v="1"/>
    <n v="7"/>
    <n v="1.89"/>
    <n v="18"/>
    <n v="0.5"/>
    <n v="126"/>
    <n v="238.14"/>
    <n v="178.60499999999999"/>
    <n v="175.10499999999999"/>
    <x v="71"/>
    <n v="59.534999999999997"/>
    <n v="0.25"/>
    <n v="14.95"/>
    <n v="0"/>
    <n v="190.05499999999998"/>
    <x v="1"/>
    <x v="1"/>
  </r>
  <r>
    <n v="4259"/>
    <s v="Camellia"/>
    <s v="Spence"/>
    <s v="Miss"/>
    <s v="F"/>
    <n v="30"/>
    <s v="Sketchley Garoadens"/>
    <s v="Harpenden"/>
    <x v="9"/>
    <x v="537"/>
    <x v="1"/>
    <x v="5"/>
    <n v="28"/>
    <n v="2.0099999999999998"/>
    <n v="20"/>
    <n v="0.5"/>
    <n v="560"/>
    <n v="1125.5999999999999"/>
    <n v="844.19999999999993"/>
    <n v="830.19999999999993"/>
    <x v="94"/>
    <n v="281.39999999999998"/>
    <n v="0.25"/>
    <n v="14.95"/>
    <n v="0.03"/>
    <n v="819.79549999999995"/>
    <x v="0"/>
    <x v="0"/>
  </r>
  <r>
    <n v="4262"/>
    <s v="Roselyn"/>
    <s v="Godfrey"/>
    <s v="Mrs"/>
    <s v="F"/>
    <n v="30"/>
    <s v="Skiffington Close"/>
    <s v="Petworth"/>
    <x v="3"/>
    <x v="749"/>
    <x v="2"/>
    <x v="9"/>
    <n v="60"/>
    <n v="1.89"/>
    <n v="18"/>
    <n v="0.5"/>
    <n v="1080"/>
    <n v="2041.1999999999998"/>
    <n v="1530.8999999999999"/>
    <n v="1500.8999999999999"/>
    <x v="80"/>
    <n v="510.29999999999995"/>
    <n v="0.25"/>
    <n v="14.95"/>
    <n v="0.05"/>
    <n v="1440.0574999999999"/>
    <x v="1"/>
    <x v="1"/>
  </r>
  <r>
    <n v="4268"/>
    <s v="Russell"/>
    <s v="Conway"/>
    <s v="Mr"/>
    <s v="M"/>
    <n v="30"/>
    <s v="Slaughterhouse Lane"/>
    <s v="Tyn-Y-Gongl"/>
    <x v="3"/>
    <x v="750"/>
    <x v="0"/>
    <x v="2"/>
    <n v="63"/>
    <n v="3.49"/>
    <n v="20"/>
    <n v="0.5"/>
    <n v="1260"/>
    <n v="4397.4000000000005"/>
    <n v="3298.05"/>
    <n v="3266.55"/>
    <x v="16"/>
    <n v="1099.3500000000004"/>
    <n v="0.25000000000000006"/>
    <n v="14.95"/>
    <n v="0.05"/>
    <n v="3117.4249999999997"/>
    <x v="2"/>
    <x v="2"/>
  </r>
  <r>
    <n v="4270"/>
    <s v="Leroy"/>
    <s v="Hayes"/>
    <s v="Mr"/>
    <s v="M"/>
    <n v="60"/>
    <s v="Slough Lane"/>
    <s v="Cowes"/>
    <x v="11"/>
    <x v="751"/>
    <x v="2"/>
    <x v="7"/>
    <n v="6"/>
    <n v="1.89"/>
    <n v="18"/>
    <n v="0.5"/>
    <n v="108"/>
    <n v="204.11999999999998"/>
    <n v="153.08999999999997"/>
    <n v="150.08999999999997"/>
    <x v="17"/>
    <n v="51.03"/>
    <n v="0.25000000000000006"/>
    <n v="14.95"/>
    <n v="0"/>
    <n v="165.03999999999996"/>
    <x v="1"/>
    <x v="1"/>
  </r>
  <r>
    <n v="4271"/>
    <s v="Bernie"/>
    <s v="Boykin"/>
    <s v="Mr"/>
    <s v="M"/>
    <n v="60"/>
    <s v="Smart Street"/>
    <s v="Rossendale"/>
    <x v="3"/>
    <x v="752"/>
    <x v="0"/>
    <x v="6"/>
    <n v="53"/>
    <n v="1.89"/>
    <n v="18"/>
    <n v="0.5"/>
    <n v="954"/>
    <n v="1803.06"/>
    <n v="1352.2950000000001"/>
    <n v="1325.7950000000001"/>
    <x v="51"/>
    <n v="450.76499999999987"/>
    <n v="0.24999999999999994"/>
    <n v="14.95"/>
    <n v="0.05"/>
    <n v="1273.70775"/>
    <x v="1"/>
    <x v="1"/>
  </r>
  <r>
    <n v="4273"/>
    <s v="Albert"/>
    <s v="Samuels"/>
    <s v="Mrs"/>
    <s v="F"/>
    <n v="30"/>
    <s v="Smith Close"/>
    <s v="Thornton-Cleveleys"/>
    <x v="3"/>
    <x v="7"/>
    <x v="2"/>
    <x v="2"/>
    <n v="94"/>
    <n v="1.89"/>
    <n v="18"/>
    <n v="0.5"/>
    <n v="1692"/>
    <n v="3197.8799999999997"/>
    <n v="2398.41"/>
    <n v="2351.41"/>
    <x v="77"/>
    <n v="799.4699999999998"/>
    <n v="0.24999999999999997"/>
    <n v="14.95"/>
    <n v="0.05"/>
    <n v="2248.0419999999995"/>
    <x v="1"/>
    <x v="1"/>
  </r>
  <r>
    <n v="4274"/>
    <s v="Charles"/>
    <s v="Michaud"/>
    <s v="Mr"/>
    <s v="M"/>
    <n v="60"/>
    <s v="Smithfield Market"/>
    <s v="West Midlands"/>
    <x v="3"/>
    <x v="753"/>
    <x v="0"/>
    <x v="6"/>
    <n v="6"/>
    <n v="2.0099999999999998"/>
    <n v="20"/>
    <n v="0.5"/>
    <n v="120"/>
    <n v="241.2"/>
    <n v="180.89999999999998"/>
    <n v="177.89999999999998"/>
    <x v="17"/>
    <n v="60.300000000000011"/>
    <n v="0.25000000000000006"/>
    <n v="14.95"/>
    <n v="0"/>
    <n v="192.84999999999997"/>
    <x v="0"/>
    <x v="0"/>
  </r>
  <r>
    <n v="4276"/>
    <s v="Mel"/>
    <s v="Larson"/>
    <s v="Mr"/>
    <s v="M"/>
    <n v="60"/>
    <s v="Smith'S Square"/>
    <s v="Castlederg"/>
    <x v="6"/>
    <x v="12"/>
    <x v="2"/>
    <x v="8"/>
    <n v="23"/>
    <n v="2.0099999999999998"/>
    <n v="20"/>
    <n v="0.5"/>
    <n v="460"/>
    <n v="924.59999999999991"/>
    <n v="693.44999999999993"/>
    <n v="681.94999999999993"/>
    <x v="86"/>
    <n v="231.14999999999998"/>
    <n v="0.25"/>
    <n v="14.95"/>
    <n v="0.03"/>
    <n v="675.99299999999994"/>
    <x v="0"/>
    <x v="0"/>
  </r>
  <r>
    <n v="4278"/>
    <s v="Nicholas"/>
    <s v="Conley"/>
    <s v="Prof"/>
    <s v="M"/>
    <n v="60"/>
    <s v="Snells Park"/>
    <s v="Gairloch"/>
    <x v="10"/>
    <x v="634"/>
    <x v="2"/>
    <x v="2"/>
    <n v="26"/>
    <n v="3.49"/>
    <n v="20"/>
    <n v="0.5"/>
    <n v="520"/>
    <n v="1814.8000000000002"/>
    <n v="1361.1000000000001"/>
    <n v="1348.1000000000001"/>
    <x v="29"/>
    <n v="453.70000000000005"/>
    <n v="0.25"/>
    <n v="14.95"/>
    <n v="0.03"/>
    <n v="1322.1585000000002"/>
    <x v="2"/>
    <x v="2"/>
  </r>
  <r>
    <n v="4289"/>
    <s v="Rayna"/>
    <s v="Wallace"/>
    <s v="Mrs"/>
    <s v="F"/>
    <n v="90"/>
    <s v="Somers Villas"/>
    <s v="Kilgetty"/>
    <x v="14"/>
    <x v="739"/>
    <x v="0"/>
    <x v="10"/>
    <n v="21"/>
    <n v="3.49"/>
    <n v="20"/>
    <n v="0.5"/>
    <n v="420"/>
    <n v="1465.8000000000002"/>
    <n v="1099.3500000000001"/>
    <n v="1088.8500000000001"/>
    <x v="44"/>
    <n v="366.45000000000005"/>
    <n v="0.25"/>
    <n v="14.95"/>
    <n v="0.03"/>
    <n v="1070.6860000000001"/>
    <x v="2"/>
    <x v="2"/>
  </r>
  <r>
    <n v="4291"/>
    <s v="Chelsie"/>
    <s v="Chacon"/>
    <s v="Miss"/>
    <s v="F"/>
    <n v="60"/>
    <s v="Somerset Estate"/>
    <s v="Sleaford"/>
    <x v="3"/>
    <x v="754"/>
    <x v="1"/>
    <x v="2"/>
    <n v="71"/>
    <n v="2.0099999999999998"/>
    <n v="20"/>
    <n v="0.5"/>
    <n v="1420"/>
    <n v="2854.2"/>
    <n v="2140.6499999999996"/>
    <n v="2105.1499999999996"/>
    <x v="54"/>
    <n v="713.55000000000018"/>
    <n v="0.25000000000000006"/>
    <n v="14.95"/>
    <n v="0.05"/>
    <n v="2014.0949999999993"/>
    <x v="0"/>
    <x v="0"/>
  </r>
  <r>
    <n v="4292"/>
    <s v="Natosha"/>
    <s v="Dickens"/>
    <s v="Miss"/>
    <s v="F"/>
    <n v="90"/>
    <s v="Somerset Road"/>
    <s v="Olney"/>
    <x v="3"/>
    <x v="172"/>
    <x v="2"/>
    <x v="10"/>
    <n v="54"/>
    <n v="3.49"/>
    <n v="20"/>
    <n v="0.5"/>
    <n v="1080"/>
    <n v="3769.2000000000003"/>
    <n v="2826.9"/>
    <n v="2799.9"/>
    <x v="49"/>
    <n v="942.30000000000018"/>
    <n v="0.25000000000000006"/>
    <n v="14.95"/>
    <n v="0.05"/>
    <n v="2674.1074999999996"/>
    <x v="2"/>
    <x v="2"/>
  </r>
  <r>
    <n v="4293"/>
    <s v="Ulysses"/>
    <s v="Lin"/>
    <s v="Mr"/>
    <s v="M"/>
    <n v="90"/>
    <s v="Somerset Street"/>
    <s v="Bridgend"/>
    <x v="23"/>
    <x v="0"/>
    <x v="0"/>
    <x v="0"/>
    <n v="49"/>
    <n v="2.0099999999999998"/>
    <n v="20"/>
    <n v="0.5"/>
    <n v="980"/>
    <n v="1969.7999999999997"/>
    <n v="1477.35"/>
    <n v="1452.85"/>
    <x v="5"/>
    <n v="492.44999999999982"/>
    <n v="0.24999999999999994"/>
    <n v="14.95"/>
    <n v="0.03"/>
    <n v="1423.7659999999998"/>
    <x v="0"/>
    <x v="0"/>
  </r>
  <r>
    <n v="4294"/>
    <s v="Nohemi"/>
    <s v="Gipson"/>
    <s v="Mrs"/>
    <s v="F"/>
    <n v="90"/>
    <s v="Somerville Road"/>
    <s v="Hebden Bridge"/>
    <x v="1"/>
    <x v="755"/>
    <x v="1"/>
    <x v="8"/>
    <n v="8"/>
    <n v="1.89"/>
    <n v="18"/>
    <n v="0.5"/>
    <n v="144"/>
    <n v="272.15999999999997"/>
    <n v="204.11999999999998"/>
    <n v="200.11999999999998"/>
    <x v="56"/>
    <n v="68.039999999999992"/>
    <n v="0.25"/>
    <n v="14.95"/>
    <n v="0"/>
    <n v="215.06999999999996"/>
    <x v="1"/>
    <x v="1"/>
  </r>
  <r>
    <n v="4299"/>
    <s v="Izetta"/>
    <s v="Nelson"/>
    <s v="Mrs"/>
    <s v="F"/>
    <n v="30"/>
    <s v="South Crescent"/>
    <s v="Cookstown"/>
    <x v="11"/>
    <x v="426"/>
    <x v="2"/>
    <x v="9"/>
    <n v="44"/>
    <n v="2.0099999999999998"/>
    <n v="20"/>
    <n v="0.5"/>
    <n v="880"/>
    <n v="1768.7999999999997"/>
    <n v="1326.6"/>
    <n v="1304.5999999999999"/>
    <x v="74"/>
    <n v="442.19999999999982"/>
    <n v="0.24999999999999994"/>
    <n v="14.95"/>
    <n v="0.03"/>
    <n v="1279.9634999999998"/>
    <x v="0"/>
    <x v="0"/>
  </r>
  <r>
    <n v="4300"/>
    <s v="Asha"/>
    <s v="Serrano"/>
    <s v="Miss"/>
    <s v="F"/>
    <n v="30"/>
    <s v="South Elder"/>
    <s v="Kettering"/>
    <x v="14"/>
    <x v="315"/>
    <x v="0"/>
    <x v="7"/>
    <n v="34"/>
    <n v="3.49"/>
    <n v="20"/>
    <n v="0.5"/>
    <n v="680"/>
    <n v="2373.2000000000003"/>
    <n v="1779.9"/>
    <n v="1762.9"/>
    <x v="81"/>
    <n v="593.30000000000018"/>
    <n v="0.25000000000000006"/>
    <n v="14.95"/>
    <n v="0.03"/>
    <n v="1724.5145"/>
    <x v="2"/>
    <x v="2"/>
  </r>
  <r>
    <n v="4303"/>
    <s v="Ian"/>
    <s v="Villalobos"/>
    <s v="Mr"/>
    <s v="M"/>
    <n v="90"/>
    <s v="South Place"/>
    <s v="Dalwhinnie"/>
    <x v="7"/>
    <x v="483"/>
    <x v="2"/>
    <x v="3"/>
    <n v="22"/>
    <n v="3.49"/>
    <n v="20"/>
    <n v="0.5"/>
    <n v="440"/>
    <n v="1535.6000000000001"/>
    <n v="1151.7"/>
    <n v="1140.7"/>
    <x v="63"/>
    <n v="383.90000000000009"/>
    <n v="0.25000000000000006"/>
    <n v="14.95"/>
    <n v="0.03"/>
    <n v="1120.9805000000001"/>
    <x v="2"/>
    <x v="2"/>
  </r>
  <r>
    <n v="4306"/>
    <s v="Ronny"/>
    <s v="Mcgowan"/>
    <s v="Mr"/>
    <s v="M"/>
    <n v="30"/>
    <s v="South Tenter"/>
    <s v="Moor Row"/>
    <x v="3"/>
    <x v="308"/>
    <x v="2"/>
    <x v="4"/>
    <n v="63"/>
    <n v="3.49"/>
    <n v="20"/>
    <n v="0.5"/>
    <n v="1260"/>
    <n v="4397.4000000000005"/>
    <n v="3298.05"/>
    <n v="3266.55"/>
    <x v="16"/>
    <n v="1099.3500000000004"/>
    <n v="0.25000000000000006"/>
    <n v="14.95"/>
    <n v="0.05"/>
    <n v="3117.4249999999997"/>
    <x v="2"/>
    <x v="2"/>
  </r>
  <r>
    <n v="4307"/>
    <s v="Landon"/>
    <s v="Martinez"/>
    <s v="Mr"/>
    <s v="M"/>
    <n v="60"/>
    <s v="South Terrace"/>
    <s v="Cullompton"/>
    <x v="11"/>
    <x v="145"/>
    <x v="1"/>
    <x v="1"/>
    <n v="69"/>
    <n v="1.89"/>
    <n v="18"/>
    <n v="0.5"/>
    <n v="1242"/>
    <n v="2347.3799999999997"/>
    <n v="1760.5349999999999"/>
    <n v="1726.0349999999999"/>
    <x v="88"/>
    <n v="586.8449999999998"/>
    <n v="0.24999999999999994"/>
    <n v="14.95"/>
    <n v="0.05"/>
    <n v="1653.9357499999999"/>
    <x v="1"/>
    <x v="1"/>
  </r>
  <r>
    <n v="4310"/>
    <s v="Lizabeth"/>
    <s v="Longoria"/>
    <s v="Miss"/>
    <s v="F"/>
    <n v="30"/>
    <s v="Southborough Terrace"/>
    <s v="Penicuik"/>
    <x v="3"/>
    <x v="756"/>
    <x v="0"/>
    <x v="6"/>
    <n v="85"/>
    <n v="2.0099999999999998"/>
    <n v="20"/>
    <n v="0.5"/>
    <n v="1700"/>
    <n v="3416.9999999999995"/>
    <n v="2562.7499999999995"/>
    <n v="2520.2499999999995"/>
    <x v="8"/>
    <n v="854.25"/>
    <n v="0.25000000000000006"/>
    <n v="14.95"/>
    <n v="0.05"/>
    <n v="2408.4399999999991"/>
    <x v="0"/>
    <x v="0"/>
  </r>
  <r>
    <n v="4312"/>
    <s v="Billy"/>
    <s v="Ochoa"/>
    <s v="Mr"/>
    <s v="M"/>
    <n v="90"/>
    <s v="Southdown Drive"/>
    <s v="Sleaford"/>
    <x v="3"/>
    <x v="251"/>
    <x v="2"/>
    <x v="10"/>
    <n v="53"/>
    <n v="2.0099999999999998"/>
    <n v="20"/>
    <n v="0.5"/>
    <n v="1060"/>
    <n v="2130.6"/>
    <n v="1597.9499999999998"/>
    <n v="1571.4499999999998"/>
    <x v="51"/>
    <n v="532.65000000000009"/>
    <n v="0.25000000000000006"/>
    <n v="14.95"/>
    <n v="0.05"/>
    <n v="1507.0799999999997"/>
    <x v="0"/>
    <x v="0"/>
  </r>
  <r>
    <n v="4316"/>
    <s v="Anderson"/>
    <s v="Dove"/>
    <s v="Mr"/>
    <s v="M"/>
    <n v="30"/>
    <s v="Southover"/>
    <s v="Kelso"/>
    <x v="14"/>
    <x v="556"/>
    <x v="2"/>
    <x v="9"/>
    <n v="5"/>
    <n v="1.89"/>
    <n v="18"/>
    <n v="0.5"/>
    <n v="90"/>
    <n v="170.1"/>
    <n v="127.57499999999999"/>
    <n v="125.07499999999999"/>
    <x v="3"/>
    <n v="42.525000000000006"/>
    <n v="0.25000000000000006"/>
    <n v="14.95"/>
    <n v="0"/>
    <n v="140.02499999999998"/>
    <x v="1"/>
    <x v="1"/>
  </r>
  <r>
    <n v="4321"/>
    <s v="Galina"/>
    <s v="Horne"/>
    <s v="Mrs"/>
    <s v="F"/>
    <n v="60"/>
    <s v="Spalding Road"/>
    <s v="Burton-On-Trent"/>
    <x v="21"/>
    <x v="539"/>
    <x v="2"/>
    <x v="0"/>
    <n v="88"/>
    <n v="1.89"/>
    <n v="18"/>
    <n v="0.5"/>
    <n v="1584"/>
    <n v="2993.7599999999998"/>
    <n v="2245.3199999999997"/>
    <n v="2201.3199999999997"/>
    <x v="46"/>
    <n v="748.44"/>
    <n v="0.25000000000000006"/>
    <n v="14.95"/>
    <n v="0.05"/>
    <n v="2105.4564999999993"/>
    <x v="1"/>
    <x v="1"/>
  </r>
  <r>
    <n v="4325"/>
    <s v="Anastacia"/>
    <s v="Escobar"/>
    <s v="Miss"/>
    <s v="F"/>
    <n v="60"/>
    <s v="Sparta Street"/>
    <s v="Kent"/>
    <x v="14"/>
    <x v="426"/>
    <x v="2"/>
    <x v="9"/>
    <n v="45"/>
    <n v="2.0099999999999998"/>
    <n v="20"/>
    <n v="0.5"/>
    <n v="900"/>
    <n v="1808.9999999999998"/>
    <n v="1356.7499999999998"/>
    <n v="1334.2499999999998"/>
    <x v="82"/>
    <n v="452.25"/>
    <n v="0.25000000000000006"/>
    <n v="14.95"/>
    <n v="0.03"/>
    <n v="1308.7239999999997"/>
    <x v="0"/>
    <x v="0"/>
  </r>
  <r>
    <n v="4331"/>
    <s v="Tyler"/>
    <s v="Miles"/>
    <s v="Ms"/>
    <s v="F"/>
    <n v="90"/>
    <s v="Spondon Villas"/>
    <s v="Polegate"/>
    <x v="3"/>
    <x v="19"/>
    <x v="1"/>
    <x v="1"/>
    <n v="9"/>
    <n v="1.89"/>
    <n v="18"/>
    <n v="0.5"/>
    <n v="162"/>
    <n v="306.18"/>
    <n v="229.63499999999999"/>
    <n v="225.13499999999999"/>
    <x v="50"/>
    <n v="76.545000000000016"/>
    <n v="0.25000000000000006"/>
    <n v="14.95"/>
    <n v="0"/>
    <n v="240.08499999999998"/>
    <x v="1"/>
    <x v="1"/>
  </r>
  <r>
    <n v="4333"/>
    <s v="Lavona"/>
    <s v="Woody"/>
    <s v="Mrs"/>
    <s v="F"/>
    <n v="60"/>
    <s v="Spring Street"/>
    <s v="Hastings"/>
    <x v="1"/>
    <x v="757"/>
    <x v="1"/>
    <x v="5"/>
    <n v="3"/>
    <n v="1.89"/>
    <n v="18"/>
    <n v="0.5"/>
    <n v="54"/>
    <n v="102.05999999999999"/>
    <n v="76.544999999999987"/>
    <n v="75.044999999999987"/>
    <x v="78"/>
    <n v="25.515000000000001"/>
    <n v="0.25000000000000006"/>
    <n v="14.95"/>
    <n v="0"/>
    <n v="89.99499999999999"/>
    <x v="1"/>
    <x v="1"/>
  </r>
  <r>
    <n v="4335"/>
    <s v="Curtis"/>
    <s v="Nash"/>
    <s v="Miss"/>
    <s v="F"/>
    <n v="90"/>
    <s v="Springfield Road"/>
    <s v="Tipton"/>
    <x v="3"/>
    <x v="734"/>
    <x v="2"/>
    <x v="6"/>
    <n v="17"/>
    <n v="3.49"/>
    <n v="20"/>
    <n v="0.5"/>
    <n v="340"/>
    <n v="1186.6000000000001"/>
    <n v="889.95"/>
    <n v="881.45"/>
    <x v="92"/>
    <n v="296.65000000000009"/>
    <n v="0.25000000000000006"/>
    <n v="14.95"/>
    <n v="0"/>
    <n v="896.40000000000009"/>
    <x v="2"/>
    <x v="2"/>
  </r>
  <r>
    <n v="4336"/>
    <s v="Marvella"/>
    <s v="Draper"/>
    <s v="Mrs"/>
    <s v="F"/>
    <n v="30"/>
    <s v="Springfield Walk"/>
    <s v="Darvel"/>
    <x v="7"/>
    <x v="758"/>
    <x v="1"/>
    <x v="11"/>
    <n v="53"/>
    <n v="3.49"/>
    <n v="20"/>
    <n v="0.5"/>
    <n v="1060"/>
    <n v="3699.4"/>
    <n v="2774.55"/>
    <n v="2748.05"/>
    <x v="51"/>
    <n v="924.84999999999991"/>
    <n v="0.24999999999999997"/>
    <n v="14.95"/>
    <n v="0.05"/>
    <n v="2624.85"/>
    <x v="2"/>
    <x v="2"/>
  </r>
  <r>
    <n v="4337"/>
    <s v="Kacy"/>
    <s v="Quintana"/>
    <s v="Miss"/>
    <s v="F"/>
    <n v="60"/>
    <s v="Spur Road"/>
    <s v="Blaydon-On-Tyne"/>
    <x v="24"/>
    <x v="445"/>
    <x v="2"/>
    <x v="0"/>
    <n v="32"/>
    <n v="1.89"/>
    <n v="18"/>
    <n v="0.5"/>
    <n v="576"/>
    <n v="1088.6399999999999"/>
    <n v="816.4799999999999"/>
    <n v="800.4799999999999"/>
    <x v="21"/>
    <n v="272.15999999999997"/>
    <n v="0.25"/>
    <n v="14.95"/>
    <n v="0.03"/>
    <n v="790.96709999999996"/>
    <x v="1"/>
    <x v="1"/>
  </r>
  <r>
    <n v="4338"/>
    <s v="Raina"/>
    <s v="Thacker"/>
    <s v="Dr"/>
    <s v="F"/>
    <n v="90"/>
    <s v="Squirrels Close"/>
    <s v="Isle Of Jura"/>
    <x v="14"/>
    <x v="743"/>
    <x v="1"/>
    <x v="3"/>
    <n v="41"/>
    <n v="3.49"/>
    <n v="20"/>
    <n v="0.5"/>
    <n v="820"/>
    <n v="2861.8"/>
    <n v="2146.3500000000004"/>
    <n v="2125.8500000000004"/>
    <x v="59"/>
    <n v="715.44999999999982"/>
    <n v="0.24999999999999992"/>
    <n v="14.95"/>
    <n v="0.03"/>
    <n v="2076.576"/>
    <x v="2"/>
    <x v="2"/>
  </r>
  <r>
    <n v="4340"/>
    <s v="Annice"/>
    <s v="Dunlap"/>
    <s v="Miss"/>
    <s v="F"/>
    <n v="90"/>
    <s v="Streetalbans'S"/>
    <s v="Newton Abbot"/>
    <x v="3"/>
    <x v="759"/>
    <x v="2"/>
    <x v="7"/>
    <n v="13"/>
    <n v="1.89"/>
    <n v="18"/>
    <n v="0.5"/>
    <n v="234"/>
    <n v="442.26"/>
    <n v="331.69499999999999"/>
    <n v="325.19499999999999"/>
    <x v="1"/>
    <n v="110.565"/>
    <n v="0.25"/>
    <n v="14.95"/>
    <n v="0"/>
    <n v="340.14499999999998"/>
    <x v="1"/>
    <x v="1"/>
  </r>
  <r>
    <n v="4342"/>
    <s v="Blaine"/>
    <s v="Snider"/>
    <s v="Mr"/>
    <s v="M"/>
    <n v="90"/>
    <s v="Streetantonys"/>
    <s v="Lutterworth"/>
    <x v="3"/>
    <x v="760"/>
    <x v="2"/>
    <x v="11"/>
    <n v="73"/>
    <n v="1.89"/>
    <n v="18"/>
    <n v="0.5"/>
    <n v="1314"/>
    <n v="2483.46"/>
    <n v="1862.595"/>
    <n v="1826.095"/>
    <x v="0"/>
    <n v="620.86500000000001"/>
    <n v="0.25"/>
    <n v="14.95"/>
    <n v="0.05"/>
    <n v="1748.9927499999999"/>
    <x v="1"/>
    <x v="1"/>
  </r>
  <r>
    <n v="4343"/>
    <s v="Corey"/>
    <s v="Allison"/>
    <s v="Mr"/>
    <s v="M"/>
    <n v="30"/>
    <s v="Streetaustell"/>
    <s v="Falmouth"/>
    <x v="10"/>
    <x v="655"/>
    <x v="2"/>
    <x v="0"/>
    <n v="19"/>
    <n v="1.89"/>
    <n v="18"/>
    <n v="0.5"/>
    <n v="342"/>
    <n v="646.38"/>
    <n v="484.78499999999997"/>
    <n v="475.28499999999997"/>
    <x v="18"/>
    <n v="161.59500000000003"/>
    <n v="0.25000000000000006"/>
    <n v="14.95"/>
    <n v="0"/>
    <n v="490.23499999999996"/>
    <x v="1"/>
    <x v="1"/>
  </r>
  <r>
    <n v="4344"/>
    <s v="Malcolm"/>
    <s v="Mobley"/>
    <s v="Mr"/>
    <s v="M"/>
    <n v="90"/>
    <s v="Streetbenet"/>
    <s v="Cleator Moor"/>
    <x v="13"/>
    <x v="761"/>
    <x v="2"/>
    <x v="3"/>
    <n v="7"/>
    <n v="2.0099999999999998"/>
    <n v="20"/>
    <n v="0.5"/>
    <n v="140"/>
    <n v="281.39999999999998"/>
    <n v="211.04999999999998"/>
    <n v="207.54999999999998"/>
    <x v="71"/>
    <n v="70.349999999999994"/>
    <n v="0.25"/>
    <n v="14.95"/>
    <n v="0"/>
    <n v="222.49999999999997"/>
    <x v="0"/>
    <x v="0"/>
  </r>
  <r>
    <n v="4345"/>
    <s v="Shawn"/>
    <s v="Harden"/>
    <s v="Mrs"/>
    <s v="F"/>
    <n v="30"/>
    <s v="Streetermins"/>
    <s v="Totnes"/>
    <x v="3"/>
    <x v="172"/>
    <x v="2"/>
    <x v="10"/>
    <n v="6"/>
    <n v="2.0099999999999998"/>
    <n v="20"/>
    <n v="0.5"/>
    <n v="120"/>
    <n v="241.2"/>
    <n v="180.89999999999998"/>
    <n v="177.89999999999998"/>
    <x v="17"/>
    <n v="60.300000000000011"/>
    <n v="0.25000000000000006"/>
    <n v="14.95"/>
    <n v="0"/>
    <n v="192.84999999999997"/>
    <x v="0"/>
    <x v="0"/>
  </r>
  <r>
    <n v="4346"/>
    <s v="Shona"/>
    <s v="Skinner"/>
    <s v="Miss"/>
    <s v="F"/>
    <n v="90"/>
    <s v="Streetewen'S"/>
    <s v="Llanwrda"/>
    <x v="8"/>
    <x v="722"/>
    <x v="2"/>
    <x v="1"/>
    <n v="71"/>
    <n v="1.89"/>
    <n v="18"/>
    <n v="0.5"/>
    <n v="1278"/>
    <n v="2415.42"/>
    <n v="1811.5650000000001"/>
    <n v="1776.0650000000001"/>
    <x v="54"/>
    <n v="603.85500000000002"/>
    <n v="0.25"/>
    <n v="14.95"/>
    <n v="0.05"/>
    <n v="1701.46425"/>
    <x v="1"/>
    <x v="1"/>
  </r>
  <r>
    <n v="4347"/>
    <s v="Willy"/>
    <s v="Roe"/>
    <s v="Mr"/>
    <s v="M"/>
    <n v="90"/>
    <s v="Streetfillan'S"/>
    <s v="Newport-On-Tay"/>
    <x v="3"/>
    <x v="441"/>
    <x v="2"/>
    <x v="4"/>
    <n v="88"/>
    <n v="3.49"/>
    <n v="20"/>
    <n v="0.5"/>
    <n v="1760"/>
    <n v="6142.4000000000005"/>
    <n v="4606.8"/>
    <n v="4562.8"/>
    <x v="46"/>
    <n v="1535.6000000000004"/>
    <n v="0.25000000000000006"/>
    <n v="14.95"/>
    <n v="0.05"/>
    <n v="4348.8625000000002"/>
    <x v="2"/>
    <x v="2"/>
  </r>
  <r>
    <n v="4350"/>
    <s v="Yong"/>
    <s v="Carlisle"/>
    <s v="Mr"/>
    <s v="M"/>
    <n v="30"/>
    <s v="Streetgoar"/>
    <s v="Muir Of Ord"/>
    <x v="3"/>
    <x v="225"/>
    <x v="1"/>
    <x v="4"/>
    <n v="78"/>
    <n v="1.89"/>
    <n v="18"/>
    <n v="0.5"/>
    <n v="1404"/>
    <n v="2653.56"/>
    <n v="1990.17"/>
    <n v="1951.17"/>
    <x v="96"/>
    <n v="663.38999999999987"/>
    <n v="0.24999999999999994"/>
    <n v="14.95"/>
    <n v="0.05"/>
    <n v="1867.8140000000001"/>
    <x v="1"/>
    <x v="1"/>
  </r>
  <r>
    <n v="4353"/>
    <s v="Drusilla"/>
    <s v="Boykin"/>
    <s v="Mrs"/>
    <s v="F"/>
    <n v="30"/>
    <s v="Streetlouis"/>
    <s v="Lightwater"/>
    <x v="8"/>
    <x v="762"/>
    <x v="2"/>
    <x v="10"/>
    <n v="34"/>
    <n v="1.89"/>
    <n v="18"/>
    <n v="0.5"/>
    <n v="612"/>
    <n v="1156.6799999999998"/>
    <n v="867.50999999999988"/>
    <n v="850.50999999999988"/>
    <x v="81"/>
    <n v="289.16999999999996"/>
    <n v="0.25"/>
    <n v="14.95"/>
    <n v="0.03"/>
    <n v="839.49619999999993"/>
    <x v="1"/>
    <x v="1"/>
  </r>
  <r>
    <n v="4357"/>
    <s v="Macy"/>
    <s v="Ortega"/>
    <s v="Mrs"/>
    <s v="F"/>
    <n v="60"/>
    <s v="Streetmartin"/>
    <s v="Renfrew"/>
    <x v="3"/>
    <x v="75"/>
    <x v="1"/>
    <x v="6"/>
    <n v="47"/>
    <n v="1.89"/>
    <n v="18"/>
    <n v="0.5"/>
    <n v="846"/>
    <n v="1598.9399999999998"/>
    <n v="1199.2049999999999"/>
    <n v="1175.7049999999999"/>
    <x v="23"/>
    <n v="399.7349999999999"/>
    <n v="0.24999999999999997"/>
    <n v="14.95"/>
    <n v="0.03"/>
    <n v="1154.93535"/>
    <x v="1"/>
    <x v="1"/>
  </r>
  <r>
    <n v="4360"/>
    <s v="Tameka"/>
    <s v="Grant"/>
    <s v="Miss"/>
    <s v="F"/>
    <n v="30"/>
    <s v="Streetoswalds"/>
    <s v="Talybont"/>
    <x v="3"/>
    <x v="260"/>
    <x v="0"/>
    <x v="8"/>
    <n v="3"/>
    <n v="3.49"/>
    <n v="20"/>
    <n v="0.5"/>
    <n v="60"/>
    <n v="209.4"/>
    <n v="157.05000000000001"/>
    <n v="155.55000000000001"/>
    <x v="78"/>
    <n v="52.349999999999994"/>
    <n v="0.24999999999999997"/>
    <n v="14.95"/>
    <n v="0"/>
    <n v="170.5"/>
    <x v="2"/>
    <x v="2"/>
  </r>
  <r>
    <n v="4367"/>
    <s v="Rosenda"/>
    <s v="Carter"/>
    <s v="Miss"/>
    <s v="F"/>
    <n v="30"/>
    <s v="Stafforoad Street"/>
    <s v="Bishops Castle"/>
    <x v="57"/>
    <x v="658"/>
    <x v="2"/>
    <x v="7"/>
    <n v="86"/>
    <n v="1.89"/>
    <n v="18"/>
    <n v="0.5"/>
    <n v="1548"/>
    <n v="2925.72"/>
    <n v="2194.29"/>
    <n v="2151.29"/>
    <x v="26"/>
    <n v="731.42999999999984"/>
    <n v="0.24999999999999997"/>
    <n v="14.95"/>
    <n v="0.05"/>
    <n v="2057.9279999999999"/>
    <x v="1"/>
    <x v="1"/>
  </r>
  <r>
    <n v="4374"/>
    <s v="Dessie"/>
    <s v="Cormier"/>
    <s v="Mrs"/>
    <s v="F"/>
    <n v="60"/>
    <s v="Stanlake Villas"/>
    <s v="Porthmadog"/>
    <x v="3"/>
    <x v="736"/>
    <x v="2"/>
    <x v="11"/>
    <n v="68"/>
    <n v="2.0099999999999998"/>
    <n v="20"/>
    <n v="0.5"/>
    <n v="1360"/>
    <n v="2733.6"/>
    <n v="2050.1999999999998"/>
    <n v="2016.1999999999998"/>
    <x v="66"/>
    <n v="683.40000000000009"/>
    <n v="0.25000000000000006"/>
    <n v="14.95"/>
    <n v="0.05"/>
    <n v="1929.5924999999997"/>
    <x v="0"/>
    <x v="0"/>
  </r>
  <r>
    <n v="4375"/>
    <s v="Leilani"/>
    <s v="Bonilla"/>
    <s v="Miss"/>
    <s v="F"/>
    <n v="90"/>
    <s v="Stannaroad Road"/>
    <s v="London"/>
    <x v="3"/>
    <x v="763"/>
    <x v="2"/>
    <x v="9"/>
    <n v="89"/>
    <n v="1.89"/>
    <n v="18"/>
    <n v="0.5"/>
    <n v="1602"/>
    <n v="3027.7799999999997"/>
    <n v="2270.835"/>
    <n v="2226.335"/>
    <x v="101"/>
    <n v="756.94499999999971"/>
    <n v="0.24999999999999992"/>
    <n v="14.95"/>
    <n v="0.05"/>
    <n v="2129.22075"/>
    <x v="1"/>
    <x v="1"/>
  </r>
  <r>
    <n v="4378"/>
    <s v="Tracey"/>
    <s v="Finn"/>
    <s v="Miss"/>
    <s v="F"/>
    <n v="30"/>
    <s v="Staple Court"/>
    <s v="Coldstream"/>
    <x v="13"/>
    <x v="764"/>
    <x v="2"/>
    <x v="10"/>
    <n v="75"/>
    <n v="3.49"/>
    <n v="20"/>
    <n v="0.5"/>
    <n v="1500"/>
    <n v="5235"/>
    <n v="3926.25"/>
    <n v="3888.75"/>
    <x v="10"/>
    <n v="1308.75"/>
    <n v="0.25"/>
    <n v="14.95"/>
    <n v="0.05"/>
    <n v="3708.5149999999999"/>
    <x v="2"/>
    <x v="2"/>
  </r>
  <r>
    <n v="4381"/>
    <s v="Kendrick"/>
    <s v="Graham"/>
    <s v="Mr"/>
    <s v="M"/>
    <n v="30"/>
    <s v="Staplehurst Road"/>
    <s v="Okehampton"/>
    <x v="3"/>
    <x v="392"/>
    <x v="2"/>
    <x v="5"/>
    <n v="41"/>
    <n v="3.49"/>
    <n v="20"/>
    <n v="0.5"/>
    <n v="820"/>
    <n v="2861.8"/>
    <n v="2146.3500000000004"/>
    <n v="2125.8500000000004"/>
    <x v="59"/>
    <n v="715.44999999999982"/>
    <n v="0.24999999999999992"/>
    <n v="14.95"/>
    <n v="0.03"/>
    <n v="2076.576"/>
    <x v="2"/>
    <x v="2"/>
  </r>
  <r>
    <n v="4383"/>
    <s v="Reatha"/>
    <s v="Rouse"/>
    <s v="Mrs"/>
    <s v="F"/>
    <n v="90"/>
    <s v="Star Alley"/>
    <s v="Denny"/>
    <x v="7"/>
    <x v="454"/>
    <x v="2"/>
    <x v="8"/>
    <n v="78"/>
    <n v="2.0099999999999998"/>
    <n v="20"/>
    <n v="0.5"/>
    <n v="1560"/>
    <n v="3135.5999999999995"/>
    <n v="2351.6999999999998"/>
    <n v="2312.6999999999998"/>
    <x v="96"/>
    <n v="783.89999999999964"/>
    <n v="0.24999999999999992"/>
    <n v="14.95"/>
    <n v="0.05"/>
    <n v="2211.2674999999995"/>
    <x v="0"/>
    <x v="0"/>
  </r>
  <r>
    <n v="4384"/>
    <s v="Heide"/>
    <s v="Barrett"/>
    <s v="Mrs"/>
    <s v="F"/>
    <n v="90"/>
    <s v="Star Of"/>
    <s v="Barrow-In-Furness"/>
    <x v="34"/>
    <x v="458"/>
    <x v="1"/>
    <x v="6"/>
    <n v="21"/>
    <n v="3.49"/>
    <n v="20"/>
    <n v="0.5"/>
    <n v="420"/>
    <n v="1465.8000000000002"/>
    <n v="1099.3500000000001"/>
    <n v="1088.8500000000001"/>
    <x v="44"/>
    <n v="366.45000000000005"/>
    <n v="0.25"/>
    <n v="14.95"/>
    <n v="0.03"/>
    <n v="1070.6860000000001"/>
    <x v="2"/>
    <x v="2"/>
  </r>
  <r>
    <n v="4385"/>
    <s v="Joeann"/>
    <s v="Kirk"/>
    <s v="Mrs"/>
    <s v="F"/>
    <n v="30"/>
    <s v="Star Yaroad"/>
    <s v="Crowthorne"/>
    <x v="11"/>
    <x v="215"/>
    <x v="2"/>
    <x v="9"/>
    <n v="55"/>
    <n v="1.89"/>
    <n v="18"/>
    <n v="0.5"/>
    <n v="990"/>
    <n v="1871.1"/>
    <n v="1403.3249999999998"/>
    <n v="1375.8249999999998"/>
    <x v="70"/>
    <n v="467.77500000000009"/>
    <n v="0.25000000000000006"/>
    <n v="14.95"/>
    <n v="0.05"/>
    <n v="1321.2362499999997"/>
    <x v="1"/>
    <x v="1"/>
  </r>
  <r>
    <n v="4388"/>
    <s v="Taina"/>
    <s v="Engle"/>
    <s v="Miss"/>
    <s v="F"/>
    <n v="60"/>
    <s v="Station Chambers"/>
    <s v="Conwy"/>
    <x v="11"/>
    <x v="400"/>
    <x v="0"/>
    <x v="8"/>
    <n v="14"/>
    <n v="2.0099999999999998"/>
    <n v="20"/>
    <n v="0.5"/>
    <n v="280"/>
    <n v="562.79999999999995"/>
    <n v="422.09999999999997"/>
    <n v="415.09999999999997"/>
    <x v="11"/>
    <n v="140.69999999999999"/>
    <n v="0.25"/>
    <n v="14.95"/>
    <n v="0"/>
    <n v="430.04999999999995"/>
    <x v="0"/>
    <x v="0"/>
  </r>
  <r>
    <n v="4391"/>
    <s v="Ardath"/>
    <s v="Peters"/>
    <s v="Miss"/>
    <s v="F"/>
    <n v="60"/>
    <s v="Station Garage"/>
    <s v="Hockley"/>
    <x v="1"/>
    <x v="534"/>
    <x v="0"/>
    <x v="4"/>
    <n v="28"/>
    <n v="2.0099999999999998"/>
    <n v="20"/>
    <n v="0.5"/>
    <n v="560"/>
    <n v="1125.5999999999999"/>
    <n v="844.19999999999993"/>
    <n v="830.19999999999993"/>
    <x v="94"/>
    <n v="281.39999999999998"/>
    <n v="0.25"/>
    <n v="14.95"/>
    <n v="0.03"/>
    <n v="819.79549999999995"/>
    <x v="0"/>
    <x v="0"/>
  </r>
  <r>
    <n v="4392"/>
    <s v="Leila"/>
    <s v="Brandon"/>
    <s v="Miss"/>
    <s v="F"/>
    <n v="90"/>
    <s v="Station Parade"/>
    <s v="Shefford"/>
    <x v="3"/>
    <x v="765"/>
    <x v="2"/>
    <x v="1"/>
    <n v="75"/>
    <n v="3.49"/>
    <n v="20"/>
    <n v="0.5"/>
    <n v="1500"/>
    <n v="5235"/>
    <n v="3926.25"/>
    <n v="3888.75"/>
    <x v="10"/>
    <n v="1308.75"/>
    <n v="0.25"/>
    <n v="14.95"/>
    <n v="0.05"/>
    <n v="3708.5149999999999"/>
    <x v="2"/>
    <x v="2"/>
  </r>
  <r>
    <n v="4399"/>
    <s v="Malia"/>
    <s v="Livingston"/>
    <s v="Mrs"/>
    <s v="F"/>
    <n v="30"/>
    <s v="Station Way"/>
    <s v="South Humberside"/>
    <x v="3"/>
    <x v="766"/>
    <x v="2"/>
    <x v="7"/>
    <n v="41"/>
    <n v="1.89"/>
    <n v="18"/>
    <n v="0.5"/>
    <n v="738"/>
    <n v="1394.82"/>
    <n v="1046.115"/>
    <n v="1025.615"/>
    <x v="59"/>
    <n v="348.70499999999993"/>
    <n v="0.24999999999999997"/>
    <n v="14.95"/>
    <n v="0.03"/>
    <n v="1009.3480500000001"/>
    <x v="1"/>
    <x v="1"/>
  </r>
  <r>
    <n v="4403"/>
    <s v="Russel"/>
    <s v="Price"/>
    <s v="Mr"/>
    <s v="M"/>
    <n v="60"/>
    <s v="Stephen Court"/>
    <s v="Torrington"/>
    <x v="3"/>
    <x v="767"/>
    <x v="2"/>
    <x v="4"/>
    <n v="67"/>
    <n v="3.49"/>
    <n v="20"/>
    <n v="0.5"/>
    <n v="1340"/>
    <n v="4676.6000000000004"/>
    <n v="3507.4500000000003"/>
    <n v="3473.9500000000003"/>
    <x v="38"/>
    <n v="1169.1500000000001"/>
    <n v="0.25"/>
    <n v="14.95"/>
    <n v="0.05"/>
    <n v="3314.4549999999999"/>
    <x v="2"/>
    <x v="2"/>
  </r>
  <r>
    <n v="4407"/>
    <s v="Laverne"/>
    <s v="Herndon"/>
    <s v="Mr"/>
    <s v="M"/>
    <n v="30"/>
    <s v="Stevedore Street"/>
    <s v="Stocksfield"/>
    <x v="3"/>
    <x v="92"/>
    <x v="0"/>
    <x v="6"/>
    <n v="6"/>
    <n v="2.0099999999999998"/>
    <n v="20"/>
    <n v="0.5"/>
    <n v="120"/>
    <n v="241.2"/>
    <n v="180.89999999999998"/>
    <n v="177.89999999999998"/>
    <x v="17"/>
    <n v="60.300000000000011"/>
    <n v="0.25000000000000006"/>
    <n v="14.95"/>
    <n v="0"/>
    <n v="192.84999999999997"/>
    <x v="0"/>
    <x v="0"/>
  </r>
  <r>
    <n v="4411"/>
    <s v="Abdul"/>
    <s v="Hager"/>
    <s v="Mr"/>
    <s v="M"/>
    <n v="90"/>
    <s v="Stewaroad Road"/>
    <s v="Strabane"/>
    <x v="3"/>
    <x v="768"/>
    <x v="0"/>
    <x v="2"/>
    <n v="30"/>
    <n v="2.0099999999999998"/>
    <n v="20"/>
    <n v="0.5"/>
    <n v="600"/>
    <n v="1205.9999999999998"/>
    <n v="904.49999999999977"/>
    <n v="889.49999999999977"/>
    <x v="14"/>
    <n v="301.5"/>
    <n v="0.25000000000000006"/>
    <n v="14.95"/>
    <n v="0.03"/>
    <n v="877.31649999999979"/>
    <x v="0"/>
    <x v="0"/>
  </r>
  <r>
    <n v="4417"/>
    <s v="Kena"/>
    <s v="Murillo"/>
    <s v="Mrs"/>
    <s v="F"/>
    <n v="60"/>
    <s v="Stockfield Road"/>
    <s v="Tarporley"/>
    <x v="3"/>
    <x v="769"/>
    <x v="1"/>
    <x v="10"/>
    <n v="54"/>
    <n v="3.49"/>
    <n v="20"/>
    <n v="0.5"/>
    <n v="1080"/>
    <n v="3769.2000000000003"/>
    <n v="2826.9"/>
    <n v="2799.9"/>
    <x v="49"/>
    <n v="942.30000000000018"/>
    <n v="0.25000000000000006"/>
    <n v="14.95"/>
    <n v="0.05"/>
    <n v="2674.1074999999996"/>
    <x v="2"/>
    <x v="2"/>
  </r>
  <r>
    <n v="4429"/>
    <s v="Ammie"/>
    <s v="Cooper"/>
    <s v="Mrs"/>
    <s v="F"/>
    <n v="60"/>
    <s v="Stradella Road"/>
    <s v="Llanfairfechan"/>
    <x v="8"/>
    <x v="255"/>
    <x v="0"/>
    <x v="3"/>
    <n v="33"/>
    <n v="3.49"/>
    <n v="20"/>
    <n v="0.5"/>
    <n v="660"/>
    <n v="2303.4"/>
    <n v="1727.5500000000002"/>
    <n v="1711.0500000000002"/>
    <x v="85"/>
    <n v="575.84999999999991"/>
    <n v="0.24999999999999994"/>
    <n v="14.95"/>
    <n v="0.03"/>
    <n v="1674.2200000000003"/>
    <x v="2"/>
    <x v="2"/>
  </r>
  <r>
    <n v="4431"/>
    <s v="Marcy"/>
    <s v="Cruz"/>
    <s v="Mrs"/>
    <s v="F"/>
    <n v="90"/>
    <s v="Strand On"/>
    <s v="Exeter"/>
    <x v="10"/>
    <x v="357"/>
    <x v="2"/>
    <x v="5"/>
    <n v="61"/>
    <n v="1.89"/>
    <n v="18"/>
    <n v="0.5"/>
    <n v="1098"/>
    <n v="2075.2199999999998"/>
    <n v="1556.415"/>
    <n v="1525.915"/>
    <x v="76"/>
    <n v="518.80499999999984"/>
    <n v="0.24999999999999994"/>
    <n v="14.95"/>
    <n v="0.05"/>
    <n v="1463.8217499999998"/>
    <x v="1"/>
    <x v="1"/>
  </r>
  <r>
    <n v="4434"/>
    <s v="Lorriane"/>
    <s v="Meeks"/>
    <s v="Miss"/>
    <s v="F"/>
    <n v="30"/>
    <s v="Strangways Terrace"/>
    <s v="Hillsborough"/>
    <x v="1"/>
    <x v="625"/>
    <x v="2"/>
    <x v="1"/>
    <n v="13"/>
    <n v="2.0099999999999998"/>
    <n v="20"/>
    <n v="0.5"/>
    <n v="260"/>
    <n v="522.59999999999991"/>
    <n v="391.94999999999993"/>
    <n v="385.44999999999993"/>
    <x v="1"/>
    <n v="130.64999999999998"/>
    <n v="0.25"/>
    <n v="14.95"/>
    <n v="0"/>
    <n v="400.39999999999992"/>
    <x v="0"/>
    <x v="0"/>
  </r>
  <r>
    <n v="4435"/>
    <s v="Rolando"/>
    <s v="Obrien"/>
    <s v="Mr"/>
    <s v="M"/>
    <n v="30"/>
    <s v="Stratforoad Road"/>
    <s v="Fife"/>
    <x v="10"/>
    <x v="193"/>
    <x v="0"/>
    <x v="10"/>
    <n v="54"/>
    <n v="2.0099999999999998"/>
    <n v="20"/>
    <n v="0.5"/>
    <n v="1080"/>
    <n v="2170.7999999999997"/>
    <n v="1628.1"/>
    <n v="1601.1"/>
    <x v="49"/>
    <n v="542.69999999999982"/>
    <n v="0.24999999999999994"/>
    <n v="14.95"/>
    <n v="0.05"/>
    <n v="1535.2474999999999"/>
    <x v="0"/>
    <x v="0"/>
  </r>
  <r>
    <n v="4436"/>
    <s v="Charlena"/>
    <s v="Hawk"/>
    <s v="Miss"/>
    <s v="F"/>
    <n v="60"/>
    <s v="Strathearn Cottages"/>
    <s v="Cwmbran"/>
    <x v="11"/>
    <x v="622"/>
    <x v="2"/>
    <x v="5"/>
    <n v="7"/>
    <n v="2.0099999999999998"/>
    <n v="20"/>
    <n v="0.5"/>
    <n v="140"/>
    <n v="281.39999999999998"/>
    <n v="211.04999999999998"/>
    <n v="207.54999999999998"/>
    <x v="71"/>
    <n v="70.349999999999994"/>
    <n v="0.25"/>
    <n v="14.95"/>
    <n v="0"/>
    <n v="222.49999999999997"/>
    <x v="0"/>
    <x v="0"/>
  </r>
  <r>
    <n v="4439"/>
    <s v="Mitsuko"/>
    <s v="Peterson"/>
    <s v="Miss"/>
    <s v="F"/>
    <n v="60"/>
    <s v="Strathmore Terrace"/>
    <s v="Buxton"/>
    <x v="21"/>
    <x v="649"/>
    <x v="0"/>
    <x v="4"/>
    <n v="103"/>
    <n v="3.49"/>
    <n v="20"/>
    <n v="0.5"/>
    <n v="2060"/>
    <n v="7189.4000000000005"/>
    <n v="5392.05"/>
    <n v="5340.55"/>
    <x v="84"/>
    <n v="1797.3500000000004"/>
    <n v="0.25000000000000006"/>
    <n v="14.95"/>
    <n v="7.0000000000000007E-2"/>
    <n v="4980.6149999999998"/>
    <x v="2"/>
    <x v="2"/>
  </r>
  <r>
    <n v="4446"/>
    <s v="Rolf"/>
    <s v="James"/>
    <s v="Mr"/>
    <s v="M"/>
    <n v="30"/>
    <s v="Strode Close"/>
    <s v="St. Ives"/>
    <x v="3"/>
    <x v="113"/>
    <x v="0"/>
    <x v="9"/>
    <n v="25"/>
    <n v="3.49"/>
    <n v="20"/>
    <n v="0.5"/>
    <n v="500"/>
    <n v="1745"/>
    <n v="1308.75"/>
    <n v="1296.25"/>
    <x v="100"/>
    <n v="436.25"/>
    <n v="0.25"/>
    <n v="14.95"/>
    <n v="0.03"/>
    <n v="1271.864"/>
    <x v="2"/>
    <x v="2"/>
  </r>
  <r>
    <n v="4450"/>
    <s v="Rufus"/>
    <s v="Perkins"/>
    <s v="Mr"/>
    <s v="M"/>
    <n v="60"/>
    <s v="Stroud Road"/>
    <s v="Dromore"/>
    <x v="7"/>
    <x v="140"/>
    <x v="0"/>
    <x v="8"/>
    <n v="105"/>
    <n v="2.0099999999999998"/>
    <n v="20"/>
    <n v="0.5"/>
    <n v="2100"/>
    <n v="4221"/>
    <n v="3165.75"/>
    <n v="3113.25"/>
    <x v="13"/>
    <n v="1055.25"/>
    <n v="0.25"/>
    <n v="14.95"/>
    <n v="7.0000000000000007E-2"/>
    <n v="2909.2259999999997"/>
    <x v="0"/>
    <x v="0"/>
  </r>
  <r>
    <n v="4451"/>
    <s v="Antionette"/>
    <s v="Bledsoe"/>
    <s v="Miss"/>
    <s v="F"/>
    <n v="90"/>
    <s v="Stuart Avenue"/>
    <s v="Edgware"/>
    <x v="27"/>
    <x v="770"/>
    <x v="1"/>
    <x v="8"/>
    <n v="78"/>
    <n v="3.49"/>
    <n v="20"/>
    <n v="0.5"/>
    <n v="1560"/>
    <n v="5444.4000000000005"/>
    <n v="4083.3"/>
    <n v="4044.3"/>
    <x v="96"/>
    <n v="1361.1000000000004"/>
    <n v="0.25000000000000006"/>
    <n v="14.95"/>
    <n v="0.05"/>
    <n v="3856.2874999999999"/>
    <x v="2"/>
    <x v="2"/>
  </r>
  <r>
    <n v="4453"/>
    <s v="Robbie"/>
    <s v="Hale"/>
    <s v="Mr"/>
    <s v="M"/>
    <n v="30"/>
    <s v="Studio Place"/>
    <s v="South Croydon"/>
    <x v="3"/>
    <x v="741"/>
    <x v="2"/>
    <x v="10"/>
    <n v="11"/>
    <n v="2.0099999999999998"/>
    <n v="20"/>
    <n v="0.5"/>
    <n v="220"/>
    <n v="442.19999999999993"/>
    <n v="331.65"/>
    <n v="326.14999999999998"/>
    <x v="58"/>
    <n v="110.54999999999995"/>
    <n v="0.24999999999999994"/>
    <n v="14.95"/>
    <n v="0"/>
    <n v="341.09999999999997"/>
    <x v="0"/>
    <x v="0"/>
  </r>
  <r>
    <n v="4456"/>
    <s v="Jospeh"/>
    <s v="Womack"/>
    <s v="Mr"/>
    <s v="M"/>
    <n v="60"/>
    <s v="Sturge Street"/>
    <s v="Hebden Bridge"/>
    <x v="1"/>
    <x v="130"/>
    <x v="0"/>
    <x v="2"/>
    <n v="4"/>
    <n v="3.49"/>
    <n v="20"/>
    <n v="0.5"/>
    <n v="80"/>
    <n v="279.20000000000005"/>
    <n v="209.40000000000003"/>
    <n v="207.40000000000003"/>
    <x v="87"/>
    <n v="69.800000000000011"/>
    <n v="0.25"/>
    <n v="14.95"/>
    <n v="0"/>
    <n v="222.35000000000002"/>
    <x v="2"/>
    <x v="2"/>
  </r>
  <r>
    <n v="4460"/>
    <s v="Thresa"/>
    <s v="Brewster"/>
    <s v="Mrs"/>
    <s v="F"/>
    <n v="60"/>
    <s v="Suez Terrace"/>
    <s v="Ilkley"/>
    <x v="1"/>
    <x v="175"/>
    <x v="0"/>
    <x v="4"/>
    <n v="41"/>
    <n v="3.49"/>
    <n v="20"/>
    <n v="0.5"/>
    <n v="820"/>
    <n v="2861.8"/>
    <n v="2146.3500000000004"/>
    <n v="2125.8500000000004"/>
    <x v="59"/>
    <n v="715.44999999999982"/>
    <n v="0.24999999999999992"/>
    <n v="14.95"/>
    <n v="0.03"/>
    <n v="2076.576"/>
    <x v="2"/>
    <x v="2"/>
  </r>
  <r>
    <n v="4470"/>
    <s v="Rena"/>
    <s v="Luna"/>
    <s v="Mrs"/>
    <s v="F"/>
    <n v="90"/>
    <s v="Summerstown"/>
    <s v="Cornwall"/>
    <x v="11"/>
    <x v="46"/>
    <x v="1"/>
    <x v="8"/>
    <n v="62"/>
    <n v="1.89"/>
    <n v="18"/>
    <n v="0.5"/>
    <n v="1116"/>
    <n v="2109.2399999999998"/>
    <n v="1581.9299999999998"/>
    <n v="1550.9299999999998"/>
    <x v="35"/>
    <n v="527.30999999999995"/>
    <n v="0.25"/>
    <n v="14.95"/>
    <n v="0.05"/>
    <n v="1487.5859999999998"/>
    <x v="1"/>
    <x v="1"/>
  </r>
  <r>
    <n v="4473"/>
    <s v="Craig"/>
    <s v="Mendez"/>
    <s v="Mr"/>
    <s v="M"/>
    <n v="60"/>
    <s v="Sumner Street"/>
    <s v="Winchester"/>
    <x v="3"/>
    <x v="117"/>
    <x v="0"/>
    <x v="1"/>
    <n v="70"/>
    <n v="2.0099999999999998"/>
    <n v="20"/>
    <n v="0.5"/>
    <n v="1400"/>
    <n v="2813.9999999999995"/>
    <n v="2110.4999999999995"/>
    <n v="2075.4999999999995"/>
    <x v="52"/>
    <n v="703.5"/>
    <n v="0.25000000000000006"/>
    <n v="14.95"/>
    <n v="0.05"/>
    <n v="1985.9274999999993"/>
    <x v="0"/>
    <x v="0"/>
  </r>
  <r>
    <n v="4481"/>
    <s v="Micah"/>
    <s v="Brandon"/>
    <s v="Mr"/>
    <s v="M"/>
    <n v="90"/>
    <s v="Sunbury Avenue"/>
    <s v="Halkirk"/>
    <x v="9"/>
    <x v="421"/>
    <x v="2"/>
    <x v="4"/>
    <n v="81"/>
    <n v="2.0099999999999998"/>
    <n v="20"/>
    <n v="0.5"/>
    <n v="1620"/>
    <n v="3256.2"/>
    <n v="2442.1499999999996"/>
    <n v="2401.6499999999996"/>
    <x v="24"/>
    <n v="814.05000000000018"/>
    <n v="0.25000000000000006"/>
    <n v="14.95"/>
    <n v="0.05"/>
    <n v="2295.7699999999995"/>
    <x v="0"/>
    <x v="0"/>
  </r>
  <r>
    <n v="4490"/>
    <s v="Chery"/>
    <s v="Maddox"/>
    <s v="Ms"/>
    <s v="F"/>
    <n v="90"/>
    <s v="Sunnyside"/>
    <s v="Lochgilphead"/>
    <x v="8"/>
    <x v="41"/>
    <x v="1"/>
    <x v="7"/>
    <n v="68"/>
    <n v="3.49"/>
    <n v="20"/>
    <n v="0.5"/>
    <n v="1360"/>
    <n v="4746.4000000000005"/>
    <n v="3559.8"/>
    <n v="3525.8"/>
    <x v="66"/>
    <n v="1186.6000000000004"/>
    <n v="0.25000000000000006"/>
    <n v="14.95"/>
    <n v="0.05"/>
    <n v="3363.7124999999996"/>
    <x v="2"/>
    <x v="2"/>
  </r>
  <r>
    <n v="4499"/>
    <s v="Estella"/>
    <s v="Ragland"/>
    <s v="Mrs"/>
    <s v="F"/>
    <n v="30"/>
    <s v="Sussex Terrace"/>
    <s v="Liss"/>
    <x v="8"/>
    <x v="771"/>
    <x v="1"/>
    <x v="6"/>
    <n v="18"/>
    <n v="2.0099999999999998"/>
    <n v="20"/>
    <n v="0.5"/>
    <n v="360"/>
    <n v="723.59999999999991"/>
    <n v="542.69999999999993"/>
    <n v="533.69999999999993"/>
    <x v="9"/>
    <n v="180.89999999999998"/>
    <n v="0.25"/>
    <n v="14.95"/>
    <n v="0"/>
    <n v="548.65"/>
    <x v="0"/>
    <x v="0"/>
  </r>
  <r>
    <n v="4501"/>
    <s v="Alycia"/>
    <s v="Staples"/>
    <s v="Mrs"/>
    <s v="F"/>
    <n v="90"/>
    <s v="Sutherland Street"/>
    <s v="Ashby-De-La-Zouch"/>
    <x v="37"/>
    <x v="772"/>
    <x v="1"/>
    <x v="10"/>
    <n v="23"/>
    <n v="2.0099999999999998"/>
    <n v="20"/>
    <n v="0.5"/>
    <n v="460"/>
    <n v="924.59999999999991"/>
    <n v="693.44999999999993"/>
    <n v="681.94999999999993"/>
    <x v="86"/>
    <n v="231.14999999999998"/>
    <n v="0.25"/>
    <n v="14.95"/>
    <n v="0.03"/>
    <n v="675.99299999999994"/>
    <x v="0"/>
    <x v="0"/>
  </r>
  <r>
    <n v="4504"/>
    <s v="Marcellus"/>
    <s v="John"/>
    <s v="Mr"/>
    <s v="M"/>
    <n v="90"/>
    <s v="Sutton Row"/>
    <s v="Ballycastle"/>
    <x v="0"/>
    <x v="650"/>
    <x v="1"/>
    <x v="4"/>
    <n v="21"/>
    <n v="2.0099999999999998"/>
    <n v="20"/>
    <n v="0.5"/>
    <n v="420"/>
    <n v="844.19999999999993"/>
    <n v="633.15"/>
    <n v="622.65"/>
    <x v="44"/>
    <n v="211.04999999999995"/>
    <n v="0.24999999999999997"/>
    <n v="14.95"/>
    <n v="0.03"/>
    <n v="618.47199999999998"/>
    <x v="0"/>
    <x v="0"/>
  </r>
  <r>
    <n v="4506"/>
    <s v="Jennell"/>
    <s v="Vaughan"/>
    <s v="Mrs"/>
    <s v="F"/>
    <n v="90"/>
    <s v="Swains Road"/>
    <s v="Taynuilt"/>
    <x v="3"/>
    <x v="357"/>
    <x v="2"/>
    <x v="5"/>
    <n v="52"/>
    <n v="3.49"/>
    <n v="20"/>
    <n v="0.5"/>
    <n v="1040"/>
    <n v="3629.6000000000004"/>
    <n v="2722.2000000000003"/>
    <n v="2696.2000000000003"/>
    <x v="79"/>
    <n v="907.40000000000009"/>
    <n v="0.25"/>
    <n v="14.95"/>
    <n v="0.05"/>
    <n v="2575.5924999999997"/>
    <x v="2"/>
    <x v="2"/>
  </r>
  <r>
    <n v="4508"/>
    <s v="Christian"/>
    <s v="Lara"/>
    <s v="Mrs"/>
    <s v="F"/>
    <n v="30"/>
    <s v="Swallow Drive"/>
    <s v="Ebbw Vale"/>
    <x v="27"/>
    <x v="255"/>
    <x v="0"/>
    <x v="3"/>
    <n v="11"/>
    <n v="3.49"/>
    <n v="20"/>
    <n v="0.5"/>
    <n v="220"/>
    <n v="767.80000000000007"/>
    <n v="575.85"/>
    <n v="570.35"/>
    <x v="58"/>
    <n v="191.95000000000005"/>
    <n v="0.25000000000000006"/>
    <n v="14.95"/>
    <n v="0"/>
    <n v="585.30000000000007"/>
    <x v="2"/>
    <x v="2"/>
  </r>
  <r>
    <n v="4509"/>
    <s v="Cristopher"/>
    <s v="Stanton"/>
    <s v="Mr"/>
    <s v="M"/>
    <n v="30"/>
    <s v="Swallow Garoadens"/>
    <s v="Sidcup"/>
    <x v="3"/>
    <x v="129"/>
    <x v="2"/>
    <x v="3"/>
    <n v="13"/>
    <n v="1.89"/>
    <n v="18"/>
    <n v="0.5"/>
    <n v="234"/>
    <n v="442.26"/>
    <n v="331.69499999999999"/>
    <n v="325.19499999999999"/>
    <x v="1"/>
    <n v="110.565"/>
    <n v="0.25"/>
    <n v="14.95"/>
    <n v="0"/>
    <n v="340.14499999999998"/>
    <x v="1"/>
    <x v="1"/>
  </r>
  <r>
    <n v="4510"/>
    <s v="Doyle"/>
    <s v="Kessler"/>
    <s v="Mr"/>
    <s v="M"/>
    <n v="60"/>
    <s v="Swan Alley"/>
    <s v="Blaydon-On-Tyne"/>
    <x v="24"/>
    <x v="773"/>
    <x v="0"/>
    <x v="0"/>
    <n v="43"/>
    <n v="3.49"/>
    <n v="20"/>
    <n v="0.5"/>
    <n v="860"/>
    <n v="3001.4"/>
    <n v="2251.0500000000002"/>
    <n v="2229.5500000000002"/>
    <x v="28"/>
    <n v="750.34999999999991"/>
    <n v="0.24999999999999997"/>
    <n v="14.95"/>
    <n v="0.03"/>
    <n v="2177.165"/>
    <x v="2"/>
    <x v="2"/>
  </r>
  <r>
    <n v="4513"/>
    <s v="Ja"/>
    <s v="Kimball"/>
    <s v="Mrs"/>
    <s v="F"/>
    <n v="60"/>
    <s v="Swansland Garoadens"/>
    <s v="Ayr"/>
    <x v="35"/>
    <x v="366"/>
    <x v="2"/>
    <x v="2"/>
    <n v="58"/>
    <n v="2.0099999999999998"/>
    <n v="20"/>
    <n v="0.5"/>
    <n v="1160"/>
    <n v="2331.6"/>
    <n v="1748.6999999999998"/>
    <n v="1719.6999999999998"/>
    <x v="33"/>
    <n v="582.90000000000009"/>
    <n v="0.25000000000000006"/>
    <n v="14.95"/>
    <n v="0.05"/>
    <n v="1647.9174999999998"/>
    <x v="0"/>
    <x v="0"/>
  </r>
  <r>
    <n v="4517"/>
    <s v="Glen"/>
    <s v="Mccoy"/>
    <s v="Dr"/>
    <s v="M"/>
    <n v="90"/>
    <s v="Swiss Villas"/>
    <s v="Lochgilphead"/>
    <x v="8"/>
    <x v="384"/>
    <x v="0"/>
    <x v="1"/>
    <n v="21"/>
    <n v="3.49"/>
    <n v="20"/>
    <n v="0.5"/>
    <n v="420"/>
    <n v="1465.8000000000002"/>
    <n v="1099.3500000000001"/>
    <n v="1088.8500000000001"/>
    <x v="44"/>
    <n v="366.45000000000005"/>
    <n v="0.25"/>
    <n v="14.95"/>
    <n v="0.03"/>
    <n v="1070.6860000000001"/>
    <x v="2"/>
    <x v="2"/>
  </r>
  <r>
    <n v="4525"/>
    <s v="Eura"/>
    <s v="Horne"/>
    <s v="Mrs"/>
    <s v="F"/>
    <n v="90"/>
    <s v="Tailworth Street"/>
    <s v="Llandeilo"/>
    <x v="8"/>
    <x v="328"/>
    <x v="1"/>
    <x v="0"/>
    <n v="50"/>
    <n v="2.0099999999999998"/>
    <n v="20"/>
    <n v="0.5"/>
    <n v="1000"/>
    <n v="2009.9999999999998"/>
    <n v="1507.4999999999998"/>
    <n v="1482.4999999999998"/>
    <x v="42"/>
    <n v="502.5"/>
    <n v="0.25000000000000006"/>
    <n v="14.95"/>
    <n v="0.03"/>
    <n v="1452.5264999999997"/>
    <x v="0"/>
    <x v="0"/>
  </r>
  <r>
    <n v="4527"/>
    <s v="Santo"/>
    <s v="Bates"/>
    <s v="Mr"/>
    <s v="M"/>
    <n v="30"/>
    <s v="Tamar Street"/>
    <s v="South Ockendon"/>
    <x v="3"/>
    <x v="774"/>
    <x v="1"/>
    <x v="8"/>
    <n v="34"/>
    <n v="1.89"/>
    <n v="18"/>
    <n v="0.5"/>
    <n v="612"/>
    <n v="1156.6799999999998"/>
    <n v="867.50999999999988"/>
    <n v="850.50999999999988"/>
    <x v="81"/>
    <n v="289.16999999999996"/>
    <n v="0.25"/>
    <n v="14.95"/>
    <n v="0.03"/>
    <n v="839.49619999999993"/>
    <x v="1"/>
    <x v="1"/>
  </r>
  <r>
    <n v="4531"/>
    <s v="Rhett"/>
    <s v="Harrington"/>
    <s v="Mr"/>
    <s v="M"/>
    <n v="30"/>
    <s v="Tankerton Houses"/>
    <s v="Yeovil"/>
    <x v="3"/>
    <x v="255"/>
    <x v="0"/>
    <x v="3"/>
    <n v="52"/>
    <n v="3.49"/>
    <n v="20"/>
    <n v="0.5"/>
    <n v="1040"/>
    <n v="3629.6000000000004"/>
    <n v="2722.2000000000003"/>
    <n v="2696.2000000000003"/>
    <x v="79"/>
    <n v="907.40000000000009"/>
    <n v="0.25"/>
    <n v="14.95"/>
    <n v="0.05"/>
    <n v="2575.5924999999997"/>
    <x v="2"/>
    <x v="2"/>
  </r>
  <r>
    <n v="4540"/>
    <s v="Michelle"/>
    <s v="Kerr"/>
    <s v="Miss"/>
    <s v="F"/>
    <n v="90"/>
    <s v="Tatnell Road"/>
    <s v="Clitheroe"/>
    <x v="13"/>
    <x v="775"/>
    <x v="1"/>
    <x v="2"/>
    <n v="46"/>
    <n v="3.49"/>
    <n v="20"/>
    <n v="0.5"/>
    <n v="920"/>
    <n v="3210.8"/>
    <n v="2408.1000000000004"/>
    <n v="2385.1000000000004"/>
    <x v="45"/>
    <n v="802.69999999999982"/>
    <n v="0.24999999999999992"/>
    <n v="14.95"/>
    <n v="0.03"/>
    <n v="2328.0485000000003"/>
    <x v="2"/>
    <x v="2"/>
  </r>
  <r>
    <n v="4541"/>
    <s v="Wayne"/>
    <s v="Parsons"/>
    <s v="Mr"/>
    <s v="M"/>
    <n v="90"/>
    <s v="Tatnell Road"/>
    <s v="Deal"/>
    <x v="7"/>
    <x v="48"/>
    <x v="0"/>
    <x v="4"/>
    <n v="72"/>
    <n v="1.89"/>
    <n v="18"/>
    <n v="0.5"/>
    <n v="1296"/>
    <n v="2449.44"/>
    <n v="1837.08"/>
    <n v="1801.08"/>
    <x v="91"/>
    <n v="612.36000000000013"/>
    <n v="0.25000000000000006"/>
    <n v="14.95"/>
    <n v="0.05"/>
    <n v="1725.2284999999999"/>
    <x v="1"/>
    <x v="1"/>
  </r>
  <r>
    <n v="4551"/>
    <s v="Sonny"/>
    <s v="Bruno"/>
    <s v="Mr"/>
    <s v="M"/>
    <n v="30"/>
    <s v="Taylors Cottages"/>
    <s v="Street"/>
    <x v="3"/>
    <x v="189"/>
    <x v="1"/>
    <x v="10"/>
    <n v="33"/>
    <n v="1.89"/>
    <n v="18"/>
    <n v="0.5"/>
    <n v="594"/>
    <n v="1122.6599999999999"/>
    <n v="841.99499999999989"/>
    <n v="825.49499999999989"/>
    <x v="85"/>
    <n v="280.66499999999996"/>
    <n v="0.25"/>
    <n v="14.95"/>
    <n v="0.03"/>
    <n v="815.23164999999995"/>
    <x v="1"/>
    <x v="1"/>
  </r>
  <r>
    <n v="4555"/>
    <s v="Racquel"/>
    <s v="Hemphill"/>
    <s v="Ms"/>
    <s v="F"/>
    <n v="30"/>
    <s v="Teignmouth Close"/>
    <s v="Bideford"/>
    <x v="16"/>
    <x v="191"/>
    <x v="2"/>
    <x v="0"/>
    <n v="8"/>
    <n v="3.49"/>
    <n v="20"/>
    <n v="0.5"/>
    <n v="160"/>
    <n v="558.40000000000009"/>
    <n v="418.80000000000007"/>
    <n v="414.80000000000007"/>
    <x v="56"/>
    <n v="139.60000000000002"/>
    <n v="0.25"/>
    <n v="14.95"/>
    <n v="0"/>
    <n v="429.75000000000006"/>
    <x v="2"/>
    <x v="2"/>
  </r>
  <r>
    <n v="4561"/>
    <s v="Lisandra"/>
    <s v="Arroyo"/>
    <s v="Mrs"/>
    <s v="F"/>
    <n v="30"/>
    <s v="Templeman Road"/>
    <s v="Gretna"/>
    <x v="9"/>
    <x v="629"/>
    <x v="2"/>
    <x v="2"/>
    <n v="39"/>
    <n v="2.0099999999999998"/>
    <n v="20"/>
    <n v="0.5"/>
    <n v="780"/>
    <n v="1567.7999999999997"/>
    <n v="1175.8499999999999"/>
    <n v="1156.3499999999999"/>
    <x v="20"/>
    <n v="391.94999999999982"/>
    <n v="0.24999999999999992"/>
    <n v="14.95"/>
    <n v="0.03"/>
    <n v="1136.1609999999998"/>
    <x v="0"/>
    <x v="0"/>
  </r>
  <r>
    <n v="4569"/>
    <s v="Doug"/>
    <s v="Mackey"/>
    <s v="Mr"/>
    <s v="M"/>
    <n v="30"/>
    <s v="Tenteroaden Garoadens"/>
    <s v="Burntisland"/>
    <x v="25"/>
    <x v="589"/>
    <x v="1"/>
    <x v="2"/>
    <n v="24"/>
    <n v="2.0099999999999998"/>
    <n v="20"/>
    <n v="0.5"/>
    <n v="480"/>
    <n v="964.8"/>
    <n v="723.59999999999991"/>
    <n v="711.59999999999991"/>
    <x v="19"/>
    <n v="241.20000000000005"/>
    <n v="0.25000000000000006"/>
    <n v="14.95"/>
    <n v="0.03"/>
    <n v="704.75349999999992"/>
    <x v="0"/>
    <x v="0"/>
  </r>
  <r>
    <n v="4572"/>
    <s v="Lindsey"/>
    <s v="Moser"/>
    <s v="Mrs"/>
    <s v="F"/>
    <n v="90"/>
    <s v="Terrace Villas"/>
    <s v="Accrington"/>
    <x v="36"/>
    <x v="256"/>
    <x v="0"/>
    <x v="5"/>
    <n v="98"/>
    <n v="3.49"/>
    <n v="20"/>
    <n v="0.5"/>
    <n v="1960"/>
    <n v="6840.4000000000005"/>
    <n v="5130.3"/>
    <n v="5081.3"/>
    <x v="102"/>
    <n v="1710.1000000000004"/>
    <n v="0.25000000000000006"/>
    <n v="14.95"/>
    <n v="0.05"/>
    <n v="4841.4375"/>
    <x v="2"/>
    <x v="2"/>
  </r>
  <r>
    <n v="4575"/>
    <s v="Jon"/>
    <s v="Fitch"/>
    <s v="Mr"/>
    <s v="M"/>
    <n v="30"/>
    <s v="Tewkesbury Road"/>
    <s v="Portsmouth"/>
    <x v="3"/>
    <x v="776"/>
    <x v="1"/>
    <x v="10"/>
    <n v="66"/>
    <n v="1.89"/>
    <n v="18"/>
    <n v="0.5"/>
    <n v="1188"/>
    <n v="2245.3199999999997"/>
    <n v="1683.9899999999998"/>
    <n v="1650.9899999999998"/>
    <x v="7"/>
    <n v="561.32999999999993"/>
    <n v="0.25"/>
    <n v="14.95"/>
    <n v="0.05"/>
    <n v="1582.6429999999998"/>
    <x v="1"/>
    <x v="1"/>
  </r>
  <r>
    <n v="4576"/>
    <s v="Ernest"/>
    <s v="Gabriel"/>
    <s v="Mr"/>
    <s v="M"/>
    <n v="30"/>
    <s v="Tewkesbury Terrace"/>
    <s v="Faversham"/>
    <x v="10"/>
    <x v="102"/>
    <x v="0"/>
    <x v="8"/>
    <n v="74"/>
    <n v="2.0099999999999998"/>
    <n v="20"/>
    <n v="0.5"/>
    <n v="1480"/>
    <n v="2974.7999999999997"/>
    <n v="2231.1"/>
    <n v="2194.1"/>
    <x v="47"/>
    <n v="743.69999999999982"/>
    <n v="0.24999999999999997"/>
    <n v="14.95"/>
    <n v="0.05"/>
    <n v="2098.5974999999999"/>
    <x v="0"/>
    <x v="0"/>
  </r>
  <r>
    <n v="4584"/>
    <s v="Minta"/>
    <s v="Hess"/>
    <s v="Miss"/>
    <s v="F"/>
    <n v="30"/>
    <s v="Thanet Street"/>
    <s v="Castlederg"/>
    <x v="6"/>
    <x v="231"/>
    <x v="0"/>
    <x v="11"/>
    <n v="74"/>
    <n v="2.0099999999999998"/>
    <n v="20"/>
    <n v="0.5"/>
    <n v="1480"/>
    <n v="2974.7999999999997"/>
    <n v="2231.1"/>
    <n v="2194.1"/>
    <x v="47"/>
    <n v="743.69999999999982"/>
    <n v="0.24999999999999997"/>
    <n v="14.95"/>
    <n v="0.05"/>
    <n v="2098.5974999999999"/>
    <x v="0"/>
    <x v="0"/>
  </r>
  <r>
    <n v="4588"/>
    <s v="Elton"/>
    <s v="Gomes"/>
    <s v="Mr"/>
    <s v="M"/>
    <n v="60"/>
    <s v="Thaxted Road"/>
    <s v="Kilwinning"/>
    <x v="14"/>
    <x v="543"/>
    <x v="1"/>
    <x v="9"/>
    <n v="49"/>
    <n v="1.89"/>
    <n v="18"/>
    <n v="0.5"/>
    <n v="882"/>
    <n v="1666.98"/>
    <n v="1250.2350000000001"/>
    <n v="1225.7350000000001"/>
    <x v="5"/>
    <n v="416.74499999999989"/>
    <n v="0.24999999999999994"/>
    <n v="14.95"/>
    <n v="0.03"/>
    <n v="1203.4644500000002"/>
    <x v="1"/>
    <x v="1"/>
  </r>
  <r>
    <n v="4594"/>
    <s v="Glayds"/>
    <s v="Jeffers"/>
    <s v="Miss"/>
    <s v="F"/>
    <n v="60"/>
    <s v="The Causeway"/>
    <s v="Broseley"/>
    <x v="60"/>
    <x v="777"/>
    <x v="2"/>
    <x v="3"/>
    <n v="43"/>
    <n v="2.0099999999999998"/>
    <n v="20"/>
    <n v="0.5"/>
    <n v="860"/>
    <n v="1728.6"/>
    <n v="1296.4499999999998"/>
    <n v="1274.9499999999998"/>
    <x v="28"/>
    <n v="432.15000000000009"/>
    <n v="0.25000000000000006"/>
    <n v="14.95"/>
    <n v="0.03"/>
    <n v="1251.2029999999997"/>
    <x v="0"/>
    <x v="0"/>
  </r>
  <r>
    <n v="4595"/>
    <s v="Jama"/>
    <s v="Heller"/>
    <s v="Miss"/>
    <s v="F"/>
    <n v="60"/>
    <s v="The City"/>
    <s v="Llanidloes"/>
    <x v="8"/>
    <x v="607"/>
    <x v="1"/>
    <x v="6"/>
    <n v="23"/>
    <n v="2.0099999999999998"/>
    <n v="20"/>
    <n v="0.5"/>
    <n v="460"/>
    <n v="924.59999999999991"/>
    <n v="693.44999999999993"/>
    <n v="681.94999999999993"/>
    <x v="86"/>
    <n v="231.14999999999998"/>
    <n v="0.25"/>
    <n v="14.95"/>
    <n v="0.03"/>
    <n v="675.99299999999994"/>
    <x v="0"/>
    <x v="0"/>
  </r>
  <r>
    <n v="4603"/>
    <s v="Berry"/>
    <s v="Herring"/>
    <s v="Mr"/>
    <s v="M"/>
    <n v="90"/>
    <s v="The Homesteads"/>
    <s v="Melton Mowbray"/>
    <x v="3"/>
    <x v="300"/>
    <x v="0"/>
    <x v="11"/>
    <n v="59"/>
    <n v="1.89"/>
    <n v="18"/>
    <n v="0.5"/>
    <n v="1062"/>
    <n v="2007.1799999999998"/>
    <n v="1505.3849999999998"/>
    <n v="1475.8849999999998"/>
    <x v="95"/>
    <n v="501.79500000000007"/>
    <n v="0.25000000000000006"/>
    <n v="14.95"/>
    <n v="0.05"/>
    <n v="1416.2932499999997"/>
    <x v="1"/>
    <x v="1"/>
  </r>
  <r>
    <n v="4604"/>
    <s v="Brad"/>
    <s v="Hughes"/>
    <s v="Mr"/>
    <s v="M"/>
    <n v="60"/>
    <s v="The Keep"/>
    <s v="Dulas"/>
    <x v="7"/>
    <x v="243"/>
    <x v="1"/>
    <x v="2"/>
    <n v="10"/>
    <n v="1.89"/>
    <n v="18"/>
    <n v="0.5"/>
    <n v="180"/>
    <n v="340.2"/>
    <n v="255.14999999999998"/>
    <n v="250.14999999999998"/>
    <x v="83"/>
    <n v="85.050000000000011"/>
    <n v="0.25000000000000006"/>
    <n v="14.95"/>
    <n v="0"/>
    <n v="265.09999999999997"/>
    <x v="1"/>
    <x v="1"/>
  </r>
  <r>
    <n v="4605"/>
    <s v="Len"/>
    <s v="Murillo"/>
    <s v="Mr"/>
    <s v="M"/>
    <n v="30"/>
    <s v="The Larches"/>
    <s v="Sleaford"/>
    <x v="3"/>
    <x v="604"/>
    <x v="1"/>
    <x v="8"/>
    <n v="42"/>
    <n v="2.0099999999999998"/>
    <n v="20"/>
    <n v="0.5"/>
    <n v="840"/>
    <n v="1688.3999999999999"/>
    <n v="1266.3"/>
    <n v="1245.3"/>
    <x v="67"/>
    <n v="422.09999999999991"/>
    <n v="0.24999999999999997"/>
    <n v="14.95"/>
    <n v="0.03"/>
    <n v="1222.4424999999999"/>
    <x v="0"/>
    <x v="0"/>
  </r>
  <r>
    <n v="4606"/>
    <s v="Shakita"/>
    <s v="Newell"/>
    <s v="Dr"/>
    <s v="F"/>
    <n v="60"/>
    <s v="The Laurels"/>
    <s v="Henlow"/>
    <x v="1"/>
    <x v="453"/>
    <x v="0"/>
    <x v="7"/>
    <n v="33"/>
    <n v="1.89"/>
    <n v="18"/>
    <n v="0.5"/>
    <n v="594"/>
    <n v="1122.6599999999999"/>
    <n v="841.99499999999989"/>
    <n v="825.49499999999989"/>
    <x v="85"/>
    <n v="280.66499999999996"/>
    <n v="0.25"/>
    <n v="14.95"/>
    <n v="0.03"/>
    <n v="815.23164999999995"/>
    <x v="1"/>
    <x v="1"/>
  </r>
  <r>
    <n v="4617"/>
    <s v="Cinthia"/>
    <s v="Mcneal"/>
    <s v="Mrs"/>
    <s v="F"/>
    <n v="30"/>
    <s v="The Sanctuary"/>
    <s v="Kirkwall"/>
    <x v="14"/>
    <x v="123"/>
    <x v="2"/>
    <x v="11"/>
    <n v="28"/>
    <n v="1.89"/>
    <n v="18"/>
    <n v="0.5"/>
    <n v="504"/>
    <n v="952.56"/>
    <n v="714.42"/>
    <n v="700.42"/>
    <x v="94"/>
    <n v="238.14"/>
    <n v="0.25"/>
    <n v="14.95"/>
    <n v="0.03"/>
    <n v="693.90890000000002"/>
    <x v="1"/>
    <x v="1"/>
  </r>
  <r>
    <n v="4619"/>
    <s v="Julio"/>
    <s v="Shaffer"/>
    <s v="Dr"/>
    <s v="M"/>
    <n v="90"/>
    <s v="The View"/>
    <s v="Uckfield"/>
    <x v="3"/>
    <x v="610"/>
    <x v="1"/>
    <x v="11"/>
    <n v="47"/>
    <n v="1.89"/>
    <n v="18"/>
    <n v="0.5"/>
    <n v="846"/>
    <n v="1598.9399999999998"/>
    <n v="1199.2049999999999"/>
    <n v="1175.7049999999999"/>
    <x v="23"/>
    <n v="399.7349999999999"/>
    <n v="0.24999999999999997"/>
    <n v="14.95"/>
    <n v="0.03"/>
    <n v="1154.93535"/>
    <x v="1"/>
    <x v="1"/>
  </r>
  <r>
    <n v="4632"/>
    <s v="Cecille"/>
    <s v="Correa"/>
    <s v="Mrs"/>
    <s v="F"/>
    <n v="90"/>
    <s v="Thomas Cottages"/>
    <s v="Colyton"/>
    <x v="13"/>
    <x v="414"/>
    <x v="2"/>
    <x v="2"/>
    <n v="62"/>
    <n v="2.0099999999999998"/>
    <n v="20"/>
    <n v="0.5"/>
    <n v="1240"/>
    <n v="2492.3999999999996"/>
    <n v="1869.2999999999997"/>
    <n v="1838.2999999999997"/>
    <x v="35"/>
    <n v="623.09999999999991"/>
    <n v="0.25"/>
    <n v="14.95"/>
    <n v="0.05"/>
    <n v="1760.5874999999996"/>
    <x v="0"/>
    <x v="0"/>
  </r>
  <r>
    <n v="4643"/>
    <s v="Alease"/>
    <s v="Betts"/>
    <s v="Miss"/>
    <s v="F"/>
    <n v="30"/>
    <s v="Thoydon Road"/>
    <s v="Port Isaac"/>
    <x v="3"/>
    <x v="443"/>
    <x v="0"/>
    <x v="2"/>
    <n v="79"/>
    <n v="1.89"/>
    <n v="18"/>
    <n v="0.5"/>
    <n v="1422"/>
    <n v="2687.58"/>
    <n v="2015.6849999999999"/>
    <n v="1976.1849999999999"/>
    <x v="2"/>
    <n v="671.89499999999998"/>
    <n v="0.25"/>
    <n v="14.95"/>
    <n v="0.05"/>
    <n v="1891.5782499999998"/>
    <x v="1"/>
    <x v="1"/>
  </r>
  <r>
    <n v="4645"/>
    <s v="Chi"/>
    <s v="Mora"/>
    <s v="Mr"/>
    <s v="M"/>
    <n v="90"/>
    <s v="Thrawl Street"/>
    <s v="Isle Of Harris"/>
    <x v="14"/>
    <x v="264"/>
    <x v="2"/>
    <x v="6"/>
    <n v="68"/>
    <n v="3.49"/>
    <n v="20"/>
    <n v="0.5"/>
    <n v="1360"/>
    <n v="4746.4000000000005"/>
    <n v="3559.8"/>
    <n v="3525.8"/>
    <x v="66"/>
    <n v="1186.6000000000004"/>
    <n v="0.25000000000000006"/>
    <n v="14.95"/>
    <n v="0.05"/>
    <n v="3363.7124999999996"/>
    <x v="2"/>
    <x v="2"/>
  </r>
  <r>
    <n v="4651"/>
    <s v="Chantel"/>
    <s v="Malone"/>
    <s v="Mrs"/>
    <s v="F"/>
    <n v="90"/>
    <s v="Throgmorton Chambers"/>
    <s v="Doune"/>
    <x v="7"/>
    <x v="771"/>
    <x v="1"/>
    <x v="6"/>
    <n v="51"/>
    <n v="3.49"/>
    <n v="20"/>
    <n v="0.5"/>
    <n v="1020"/>
    <n v="3559.8"/>
    <n v="2669.8500000000004"/>
    <n v="2644.3500000000004"/>
    <x v="32"/>
    <n v="889.94999999999982"/>
    <n v="0.24999999999999994"/>
    <n v="14.95"/>
    <n v="0.05"/>
    <n v="2526.335"/>
    <x v="2"/>
    <x v="2"/>
  </r>
  <r>
    <n v="4665"/>
    <s v="Mitch"/>
    <s v="Draper"/>
    <s v="Mr"/>
    <s v="M"/>
    <n v="60"/>
    <s v="Tilice Road"/>
    <s v="Barmouth"/>
    <x v="67"/>
    <x v="778"/>
    <x v="0"/>
    <x v="8"/>
    <n v="56"/>
    <n v="2.0099999999999998"/>
    <n v="20"/>
    <n v="0.5"/>
    <n v="1120"/>
    <n v="2251.1999999999998"/>
    <n v="1688.3999999999999"/>
    <n v="1660.3999999999999"/>
    <x v="15"/>
    <n v="562.79999999999995"/>
    <n v="0.25"/>
    <n v="14.95"/>
    <n v="0.05"/>
    <n v="1591.5824999999998"/>
    <x v="0"/>
    <x v="0"/>
  </r>
  <r>
    <n v="4667"/>
    <s v="Florentino"/>
    <s v="Rubin"/>
    <s v="Mr"/>
    <s v="M"/>
    <n v="30"/>
    <s v="Tilling Road"/>
    <s v="Wallingford"/>
    <x v="3"/>
    <x v="779"/>
    <x v="2"/>
    <x v="9"/>
    <n v="46"/>
    <n v="2.0099999999999998"/>
    <n v="20"/>
    <n v="0.5"/>
    <n v="920"/>
    <n v="1849.1999999999998"/>
    <n v="1386.8999999999999"/>
    <n v="1363.8999999999999"/>
    <x v="45"/>
    <n v="462.29999999999995"/>
    <n v="0.25"/>
    <n v="14.95"/>
    <n v="0.03"/>
    <n v="1337.4844999999998"/>
    <x v="0"/>
    <x v="0"/>
  </r>
  <r>
    <n v="4672"/>
    <s v="Ivan"/>
    <s v="Milligan"/>
    <s v="Mr"/>
    <s v="M"/>
    <n v="30"/>
    <s v="Timber Pond"/>
    <s v="Dover"/>
    <x v="7"/>
    <x v="760"/>
    <x v="2"/>
    <x v="11"/>
    <n v="33"/>
    <n v="1.89"/>
    <n v="18"/>
    <n v="0.5"/>
    <n v="594"/>
    <n v="1122.6599999999999"/>
    <n v="841.99499999999989"/>
    <n v="825.49499999999989"/>
    <x v="85"/>
    <n v="280.66499999999996"/>
    <n v="0.25"/>
    <n v="14.95"/>
    <n v="0.03"/>
    <n v="815.23164999999995"/>
    <x v="1"/>
    <x v="1"/>
  </r>
  <r>
    <n v="4674"/>
    <s v="Micaela"/>
    <s v="Winkler"/>
    <s v="Mrs"/>
    <s v="F"/>
    <n v="60"/>
    <s v="Timothy Road"/>
    <s v="Inverkeithing"/>
    <x v="56"/>
    <x v="573"/>
    <x v="0"/>
    <x v="3"/>
    <n v="35"/>
    <n v="1.89"/>
    <n v="18"/>
    <n v="0.5"/>
    <n v="630"/>
    <n v="1190.7"/>
    <n v="893.02500000000009"/>
    <n v="875.52500000000009"/>
    <x v="34"/>
    <n v="297.67499999999995"/>
    <n v="0.24999999999999994"/>
    <n v="14.95"/>
    <n v="0.03"/>
    <n v="863.76075000000014"/>
    <x v="1"/>
    <x v="1"/>
  </r>
  <r>
    <n v="4676"/>
    <s v="Ethelyn"/>
    <s v="Cherry"/>
    <s v="Mrs"/>
    <s v="F"/>
    <n v="90"/>
    <s v="Tysson Cottages"/>
    <s v="Cirencester"/>
    <x v="13"/>
    <x v="780"/>
    <x v="0"/>
    <x v="2"/>
    <n v="22"/>
    <n v="1.89"/>
    <n v="18"/>
    <n v="0.5"/>
    <n v="396"/>
    <n v="748.43999999999994"/>
    <n v="561.32999999999993"/>
    <n v="550.32999999999993"/>
    <x v="63"/>
    <n v="187.11"/>
    <n v="0.25000000000000006"/>
    <n v="14.95"/>
    <n v="0.03"/>
    <n v="548.32159999999999"/>
    <x v="1"/>
    <x v="1"/>
  </r>
  <r>
    <n v="4677"/>
    <s v="Cris"/>
    <s v="Longoria"/>
    <s v="Miss"/>
    <s v="F"/>
    <n v="60"/>
    <s v="Tyville Road"/>
    <s v="Llandeilo"/>
    <x v="8"/>
    <x v="39"/>
    <x v="0"/>
    <x v="7"/>
    <n v="15"/>
    <n v="1.89"/>
    <n v="18"/>
    <n v="0.5"/>
    <n v="270"/>
    <n v="510.29999999999995"/>
    <n v="382.72499999999997"/>
    <n v="375.22499999999997"/>
    <x v="37"/>
    <n v="127.57499999999999"/>
    <n v="0.25"/>
    <n v="14.95"/>
    <n v="0"/>
    <n v="390.17499999999995"/>
    <x v="1"/>
    <x v="1"/>
  </r>
  <r>
    <n v="4679"/>
    <s v="Roxann"/>
    <s v="Sellers"/>
    <s v="Mrs"/>
    <s v="F"/>
    <n v="90"/>
    <s v="Udall Street"/>
    <s v="West Glamorgan"/>
    <x v="3"/>
    <x v="781"/>
    <x v="1"/>
    <x v="11"/>
    <n v="63"/>
    <n v="3.49"/>
    <n v="20"/>
    <n v="0.5"/>
    <n v="1260"/>
    <n v="4397.4000000000005"/>
    <n v="3298.05"/>
    <n v="3266.55"/>
    <x v="16"/>
    <n v="1099.3500000000004"/>
    <n v="0.25000000000000006"/>
    <n v="14.95"/>
    <n v="0.05"/>
    <n v="3117.4249999999997"/>
    <x v="2"/>
    <x v="2"/>
  </r>
  <r>
    <n v="4683"/>
    <s v="Kimi"/>
    <s v="Richter"/>
    <s v="Ms"/>
    <s v="F"/>
    <n v="30"/>
    <s v="Umbria Street"/>
    <s v="Heywood"/>
    <x v="1"/>
    <x v="352"/>
    <x v="1"/>
    <x v="8"/>
    <n v="53"/>
    <n v="3.49"/>
    <n v="20"/>
    <n v="0.5"/>
    <n v="1060"/>
    <n v="3699.4"/>
    <n v="2774.55"/>
    <n v="2748.05"/>
    <x v="51"/>
    <n v="924.84999999999991"/>
    <n v="0.24999999999999997"/>
    <n v="14.95"/>
    <n v="0.05"/>
    <n v="2624.85"/>
    <x v="2"/>
    <x v="2"/>
  </r>
  <r>
    <n v="4684"/>
    <s v="Michel"/>
    <s v="Graham"/>
    <s v="Mr"/>
    <s v="M"/>
    <n v="60"/>
    <s v="Underhill Passage"/>
    <s v="Renfrew"/>
    <x v="3"/>
    <x v="782"/>
    <x v="2"/>
    <x v="7"/>
    <n v="67"/>
    <n v="2.0099999999999998"/>
    <n v="20"/>
    <n v="0.5"/>
    <n v="1340"/>
    <n v="2693.3999999999996"/>
    <n v="2020.0499999999997"/>
    <n v="1986.5499999999997"/>
    <x v="38"/>
    <n v="673.34999999999991"/>
    <n v="0.25"/>
    <n v="14.95"/>
    <n v="0.05"/>
    <n v="1901.4249999999997"/>
    <x v="0"/>
    <x v="0"/>
  </r>
  <r>
    <n v="4689"/>
    <s v="Ethelyn"/>
    <s v="Pope"/>
    <s v="Mrs"/>
    <s v="F"/>
    <n v="90"/>
    <s v="Upchurch Close"/>
    <s v="Gourock"/>
    <x v="10"/>
    <x v="458"/>
    <x v="1"/>
    <x v="6"/>
    <n v="32"/>
    <n v="3.49"/>
    <n v="20"/>
    <n v="0.5"/>
    <n v="640"/>
    <n v="2233.6000000000004"/>
    <n v="1675.2000000000003"/>
    <n v="1659.2000000000003"/>
    <x v="21"/>
    <n v="558.40000000000009"/>
    <n v="0.25"/>
    <n v="14.95"/>
    <n v="0.03"/>
    <n v="1623.9255000000003"/>
    <x v="2"/>
    <x v="2"/>
  </r>
  <r>
    <n v="4693"/>
    <s v="Archie"/>
    <s v="Moreland"/>
    <s v="Mr"/>
    <s v="M"/>
    <n v="30"/>
    <s v="Upper Avenue"/>
    <s v="Coldstream"/>
    <x v="13"/>
    <x v="783"/>
    <x v="2"/>
    <x v="8"/>
    <n v="25"/>
    <n v="2.0099999999999998"/>
    <n v="20"/>
    <n v="0.5"/>
    <n v="500"/>
    <n v="1004.9999999999999"/>
    <n v="753.74999999999989"/>
    <n v="741.24999999999989"/>
    <x v="100"/>
    <n v="251.25"/>
    <n v="0.25000000000000006"/>
    <n v="14.95"/>
    <n v="0.03"/>
    <n v="733.5139999999999"/>
    <x v="0"/>
    <x v="0"/>
  </r>
  <r>
    <n v="4694"/>
    <s v="Nenita"/>
    <s v="Winkler"/>
    <s v="Miss"/>
    <s v="F"/>
    <n v="30"/>
    <s v="Upper Avenue"/>
    <s v="Snodland"/>
    <x v="3"/>
    <x v="772"/>
    <x v="1"/>
    <x v="10"/>
    <n v="7"/>
    <n v="2.0099999999999998"/>
    <n v="20"/>
    <n v="0.5"/>
    <n v="140"/>
    <n v="281.39999999999998"/>
    <n v="211.04999999999998"/>
    <n v="207.54999999999998"/>
    <x v="71"/>
    <n v="70.349999999999994"/>
    <n v="0.25"/>
    <n v="14.95"/>
    <n v="0"/>
    <n v="222.49999999999997"/>
    <x v="0"/>
    <x v="0"/>
  </r>
  <r>
    <n v="4708"/>
    <s v="Thaddeus"/>
    <s v="Hogan"/>
    <s v="Mr"/>
    <s v="M"/>
    <n v="30"/>
    <s v="Upper Islington"/>
    <s v="Betws-Y-Coed"/>
    <x v="22"/>
    <x v="410"/>
    <x v="1"/>
    <x v="6"/>
    <n v="26"/>
    <n v="2.0099999999999998"/>
    <n v="20"/>
    <n v="0.5"/>
    <n v="520"/>
    <n v="1045.1999999999998"/>
    <n v="783.89999999999986"/>
    <n v="770.89999999999986"/>
    <x v="29"/>
    <n v="261.29999999999995"/>
    <n v="0.25"/>
    <n v="14.95"/>
    <n v="0.03"/>
    <n v="762.27449999999988"/>
    <x v="0"/>
    <x v="0"/>
  </r>
  <r>
    <n v="4709"/>
    <s v="Corey"/>
    <s v="Byrne"/>
    <s v="Mr"/>
    <s v="M"/>
    <n v="90"/>
    <s v="Upper Lismore"/>
    <s v="Wigton"/>
    <x v="3"/>
    <x v="485"/>
    <x v="2"/>
    <x v="7"/>
    <n v="92"/>
    <n v="2.0099999999999998"/>
    <n v="20"/>
    <n v="0.5"/>
    <n v="1840"/>
    <n v="3698.3999999999996"/>
    <n v="2773.7999999999997"/>
    <n v="2727.7999999999997"/>
    <x v="69"/>
    <n v="924.59999999999991"/>
    <n v="0.25"/>
    <n v="14.95"/>
    <n v="0.05"/>
    <n v="2605.6124999999993"/>
    <x v="0"/>
    <x v="0"/>
  </r>
  <r>
    <n v="4715"/>
    <s v="Teresita"/>
    <s v="Hoskins"/>
    <s v="Mrs"/>
    <s v="F"/>
    <n v="30"/>
    <s v="Upper Randall"/>
    <s v="Fleet"/>
    <x v="10"/>
    <x v="122"/>
    <x v="0"/>
    <x v="4"/>
    <n v="4"/>
    <n v="2.0099999999999998"/>
    <n v="20"/>
    <n v="0.5"/>
    <n v="80"/>
    <n v="160.79999999999998"/>
    <n v="120.6"/>
    <n v="118.6"/>
    <x v="87"/>
    <n v="40.199999999999989"/>
    <n v="0.24999999999999994"/>
    <n v="14.95"/>
    <n v="0"/>
    <n v="133.54999999999998"/>
    <x v="0"/>
    <x v="0"/>
  </r>
  <r>
    <n v="4716"/>
    <s v="Myrtle"/>
    <s v="Aldridge"/>
    <s v="Miss"/>
    <s v="F"/>
    <n v="30"/>
    <s v="Upper Rathbone"/>
    <s v="Holsworthy"/>
    <x v="1"/>
    <x v="125"/>
    <x v="1"/>
    <x v="7"/>
    <n v="43"/>
    <n v="3.49"/>
    <n v="20"/>
    <n v="0.5"/>
    <n v="860"/>
    <n v="3001.4"/>
    <n v="2251.0500000000002"/>
    <n v="2229.5500000000002"/>
    <x v="28"/>
    <n v="750.34999999999991"/>
    <n v="0.24999999999999997"/>
    <n v="14.95"/>
    <n v="0.03"/>
    <n v="2177.165"/>
    <x v="2"/>
    <x v="2"/>
  </r>
  <r>
    <n v="4717"/>
    <s v="Ignacio"/>
    <s v="Irvin"/>
    <s v="Mr"/>
    <s v="M"/>
    <n v="30"/>
    <s v="Upper Smith"/>
    <s v="Llanrwst"/>
    <x v="8"/>
    <x v="784"/>
    <x v="2"/>
    <x v="8"/>
    <n v="86"/>
    <n v="1.89"/>
    <n v="18"/>
    <n v="0.5"/>
    <n v="1548"/>
    <n v="2925.72"/>
    <n v="2194.29"/>
    <n v="2151.29"/>
    <x v="26"/>
    <n v="731.42999999999984"/>
    <n v="0.24999999999999997"/>
    <n v="14.95"/>
    <n v="0.05"/>
    <n v="2057.9279999999999"/>
    <x v="1"/>
    <x v="1"/>
  </r>
  <r>
    <n v="4720"/>
    <s v="Major"/>
    <s v="Mann"/>
    <s v="Prof"/>
    <s v="M"/>
    <n v="60"/>
    <s v="Upper Terrace"/>
    <s v="Swaffham"/>
    <x v="3"/>
    <x v="679"/>
    <x v="2"/>
    <x v="3"/>
    <n v="49"/>
    <n v="3.49"/>
    <n v="20"/>
    <n v="0.5"/>
    <n v="980"/>
    <n v="3420.2000000000003"/>
    <n v="2565.15"/>
    <n v="2540.65"/>
    <x v="5"/>
    <n v="855.05000000000018"/>
    <n v="0.25000000000000006"/>
    <n v="14.95"/>
    <n v="0.03"/>
    <n v="2478.9319999999998"/>
    <x v="2"/>
    <x v="2"/>
  </r>
  <r>
    <n v="4721"/>
    <s v="Rolando"/>
    <s v="Merritt"/>
    <s v="Dr"/>
    <s v="M"/>
    <n v="60"/>
    <s v="Upper Walthamstow"/>
    <s v="Arlesey"/>
    <x v="26"/>
    <x v="83"/>
    <x v="0"/>
    <x v="5"/>
    <n v="2"/>
    <n v="3.49"/>
    <n v="20"/>
    <n v="0.5"/>
    <n v="40"/>
    <n v="139.60000000000002"/>
    <n v="104.70000000000002"/>
    <n v="103.70000000000002"/>
    <x v="41"/>
    <n v="34.900000000000006"/>
    <n v="0.25"/>
    <n v="14.95"/>
    <n v="0"/>
    <n v="118.65000000000002"/>
    <x v="2"/>
    <x v="2"/>
  </r>
  <r>
    <n v="4722"/>
    <s v="Darius"/>
    <s v="Bolton"/>
    <s v="Mr"/>
    <s v="M"/>
    <n v="90"/>
    <s v="Upper Walthamstow"/>
    <s v="East Molesey"/>
    <x v="27"/>
    <x v="521"/>
    <x v="0"/>
    <x v="5"/>
    <n v="14"/>
    <n v="3.49"/>
    <n v="20"/>
    <n v="0.5"/>
    <n v="280"/>
    <n v="977.2"/>
    <n v="732.90000000000009"/>
    <n v="725.90000000000009"/>
    <x v="11"/>
    <n v="244.29999999999995"/>
    <n v="0.24999999999999994"/>
    <n v="14.95"/>
    <n v="0"/>
    <n v="740.85000000000014"/>
    <x v="2"/>
    <x v="2"/>
  </r>
  <r>
    <n v="4723"/>
    <s v="Royal"/>
    <s v="Mckay"/>
    <s v="Mr"/>
    <s v="M"/>
    <n v="60"/>
    <s v="Upper Whistler"/>
    <s v="Bishopton"/>
    <x v="57"/>
    <x v="510"/>
    <x v="2"/>
    <x v="4"/>
    <n v="83"/>
    <n v="3.49"/>
    <n v="20"/>
    <n v="0.5"/>
    <n v="1660"/>
    <n v="5793.4000000000005"/>
    <n v="4345.05"/>
    <n v="4303.55"/>
    <x v="6"/>
    <n v="1448.3500000000004"/>
    <n v="0.25000000000000006"/>
    <n v="14.95"/>
    <n v="0.05"/>
    <n v="4102.5749999999998"/>
    <x v="2"/>
    <x v="2"/>
  </r>
  <r>
    <n v="4725"/>
    <s v="Tamar"/>
    <s v="Nixon"/>
    <s v="Ms"/>
    <s v="F"/>
    <n v="90"/>
    <s v="Uveroadale Road"/>
    <s v="Heanor"/>
    <x v="1"/>
    <x v="571"/>
    <x v="0"/>
    <x v="7"/>
    <n v="9"/>
    <n v="1.89"/>
    <n v="18"/>
    <n v="0.5"/>
    <n v="162"/>
    <n v="306.18"/>
    <n v="229.63499999999999"/>
    <n v="225.13499999999999"/>
    <x v="50"/>
    <n v="76.545000000000016"/>
    <n v="0.25000000000000006"/>
    <n v="14.95"/>
    <n v="0"/>
    <n v="240.08499999999998"/>
    <x v="1"/>
    <x v="1"/>
  </r>
  <r>
    <n v="4726"/>
    <s v="Shalon"/>
    <s v="Champion"/>
    <s v="Ms"/>
    <s v="F"/>
    <n v="60"/>
    <s v="Vale Lane"/>
    <s v="Dunbeath"/>
    <x v="7"/>
    <x v="671"/>
    <x v="2"/>
    <x v="7"/>
    <n v="87"/>
    <n v="3.49"/>
    <n v="20"/>
    <n v="0.5"/>
    <n v="1740"/>
    <n v="6072.6"/>
    <n v="4554.4500000000007"/>
    <n v="4510.9500000000007"/>
    <x v="27"/>
    <n v="1518.1499999999996"/>
    <n v="0.24999999999999992"/>
    <n v="14.95"/>
    <n v="0.05"/>
    <n v="4299.6050000000005"/>
    <x v="2"/>
    <x v="2"/>
  </r>
  <r>
    <n v="4728"/>
    <s v="Mitchell"/>
    <s v="Woodruff"/>
    <s v="Dr"/>
    <s v="F"/>
    <n v="60"/>
    <s v="Vale Parade"/>
    <s v="Somerton"/>
    <x v="3"/>
    <x v="634"/>
    <x v="2"/>
    <x v="2"/>
    <n v="25"/>
    <n v="3.49"/>
    <n v="20"/>
    <n v="0.5"/>
    <n v="500"/>
    <n v="1745"/>
    <n v="1308.75"/>
    <n v="1296.25"/>
    <x v="100"/>
    <n v="436.25"/>
    <n v="0.25"/>
    <n v="14.95"/>
    <n v="0.03"/>
    <n v="1271.864"/>
    <x v="2"/>
    <x v="2"/>
  </r>
  <r>
    <n v="4735"/>
    <s v="Stanley"/>
    <s v="Pruitt"/>
    <s v="Mr"/>
    <s v="M"/>
    <n v="30"/>
    <s v="Varley Road"/>
    <s v="Wimborne"/>
    <x v="3"/>
    <x v="785"/>
    <x v="2"/>
    <x v="4"/>
    <n v="72"/>
    <n v="1.89"/>
    <n v="18"/>
    <n v="0.5"/>
    <n v="1296"/>
    <n v="2449.44"/>
    <n v="1837.08"/>
    <n v="1801.08"/>
    <x v="91"/>
    <n v="612.36000000000013"/>
    <n v="0.25000000000000006"/>
    <n v="14.95"/>
    <n v="0.05"/>
    <n v="1725.2284999999999"/>
    <x v="1"/>
    <x v="1"/>
  </r>
  <r>
    <n v="4738"/>
    <s v="Vikki"/>
    <s v="Nieves"/>
    <s v="Ms"/>
    <s v="F"/>
    <n v="90"/>
    <s v="Vaughan Estate"/>
    <s v="Ayr"/>
    <x v="35"/>
    <x v="786"/>
    <x v="0"/>
    <x v="11"/>
    <n v="14"/>
    <n v="2.0099999999999998"/>
    <n v="20"/>
    <n v="0.5"/>
    <n v="280"/>
    <n v="562.79999999999995"/>
    <n v="422.09999999999997"/>
    <n v="415.09999999999997"/>
    <x v="11"/>
    <n v="140.69999999999999"/>
    <n v="0.25"/>
    <n v="14.95"/>
    <n v="0"/>
    <n v="430.04999999999995"/>
    <x v="0"/>
    <x v="0"/>
  </r>
  <r>
    <n v="4743"/>
    <s v="Kellie"/>
    <s v="Ewing"/>
    <s v="Ms"/>
    <s v="F"/>
    <n v="90"/>
    <s v="Verulam Terrace"/>
    <s v="Leatherhead"/>
    <x v="14"/>
    <x v="153"/>
    <x v="1"/>
    <x v="1"/>
    <n v="20"/>
    <n v="2.0099999999999998"/>
    <n v="20"/>
    <n v="0.5"/>
    <n v="400"/>
    <n v="803.99999999999989"/>
    <n v="602.99999999999989"/>
    <n v="592.99999999999989"/>
    <x v="55"/>
    <n v="201"/>
    <n v="0.25000000000000006"/>
    <n v="14.95"/>
    <n v="0"/>
    <n v="607.94999999999993"/>
    <x v="0"/>
    <x v="0"/>
  </r>
  <r>
    <n v="4749"/>
    <s v="Crista"/>
    <s v="Waters"/>
    <s v="Mrs"/>
    <s v="F"/>
    <n v="90"/>
    <s v="Vicarage Way"/>
    <s v="Egremont"/>
    <x v="66"/>
    <x v="226"/>
    <x v="0"/>
    <x v="1"/>
    <n v="11"/>
    <n v="1.89"/>
    <n v="18"/>
    <n v="0.5"/>
    <n v="198"/>
    <n v="374.21999999999997"/>
    <n v="280.66499999999996"/>
    <n v="275.16499999999996"/>
    <x v="58"/>
    <n v="93.555000000000007"/>
    <n v="0.25000000000000006"/>
    <n v="14.95"/>
    <n v="0"/>
    <n v="290.11499999999995"/>
    <x v="1"/>
    <x v="1"/>
  </r>
  <r>
    <n v="4752"/>
    <s v="Keira"/>
    <s v="Goins"/>
    <s v="Mrs"/>
    <s v="F"/>
    <n v="90"/>
    <s v="Victoria Garoadens"/>
    <s v="Donaghadee"/>
    <x v="7"/>
    <x v="706"/>
    <x v="1"/>
    <x v="8"/>
    <n v="7"/>
    <n v="3.49"/>
    <n v="20"/>
    <n v="0.5"/>
    <n v="140"/>
    <n v="488.6"/>
    <n v="366.45000000000005"/>
    <n v="362.95000000000005"/>
    <x v="71"/>
    <n v="122.14999999999998"/>
    <n v="0.24999999999999994"/>
    <n v="14.95"/>
    <n v="0"/>
    <n v="377.90000000000003"/>
    <x v="2"/>
    <x v="2"/>
  </r>
  <r>
    <n v="4754"/>
    <s v="Lillie"/>
    <s v="Walter"/>
    <s v="Miss"/>
    <s v="F"/>
    <n v="90"/>
    <s v="Victoria Park"/>
    <s v="Glogue"/>
    <x v="10"/>
    <x v="283"/>
    <x v="2"/>
    <x v="6"/>
    <n v="38"/>
    <n v="3.49"/>
    <n v="20"/>
    <n v="0.5"/>
    <n v="760"/>
    <n v="2652.4"/>
    <n v="1989.3000000000002"/>
    <n v="1970.3000000000002"/>
    <x v="25"/>
    <n v="663.09999999999991"/>
    <n v="0.24999999999999994"/>
    <n v="14.95"/>
    <n v="0.03"/>
    <n v="1925.6925000000001"/>
    <x v="2"/>
    <x v="2"/>
  </r>
  <r>
    <n v="4756"/>
    <s v="Royce"/>
    <s v="Wooten"/>
    <s v="Dr"/>
    <s v="M"/>
    <n v="30"/>
    <s v="Victoxla Road"/>
    <s v="Skegness"/>
    <x v="3"/>
    <x v="787"/>
    <x v="0"/>
    <x v="2"/>
    <n v="81"/>
    <n v="1.89"/>
    <n v="18"/>
    <n v="0.5"/>
    <n v="1458"/>
    <n v="2755.62"/>
    <n v="2066.7150000000001"/>
    <n v="2026.2150000000001"/>
    <x v="24"/>
    <n v="688.90499999999975"/>
    <n v="0.24999999999999992"/>
    <n v="14.95"/>
    <n v="0.05"/>
    <n v="1939.1067500000001"/>
    <x v="1"/>
    <x v="1"/>
  </r>
  <r>
    <n v="4761"/>
    <s v="Eloy"/>
    <s v="Avery"/>
    <s v="Mr"/>
    <s v="M"/>
    <n v="90"/>
    <s v="Vince Street"/>
    <s v="Wokingham"/>
    <x v="3"/>
    <x v="788"/>
    <x v="2"/>
    <x v="10"/>
    <n v="50"/>
    <n v="2.0099999999999998"/>
    <n v="20"/>
    <n v="0.5"/>
    <n v="1000"/>
    <n v="2009.9999999999998"/>
    <n v="1507.4999999999998"/>
    <n v="1482.4999999999998"/>
    <x v="42"/>
    <n v="502.5"/>
    <n v="0.25000000000000006"/>
    <n v="14.95"/>
    <n v="0.03"/>
    <n v="1452.5264999999997"/>
    <x v="0"/>
    <x v="0"/>
  </r>
  <r>
    <n v="4762"/>
    <s v="Tyesha"/>
    <s v="Kirk"/>
    <s v="Dr"/>
    <s v="F"/>
    <n v="90"/>
    <s v="Vincent Mews"/>
    <s v="County Antrim"/>
    <x v="11"/>
    <x v="789"/>
    <x v="0"/>
    <x v="7"/>
    <n v="54"/>
    <n v="2.0099999999999998"/>
    <n v="20"/>
    <n v="0.5"/>
    <n v="1080"/>
    <n v="2170.7999999999997"/>
    <n v="1628.1"/>
    <n v="1601.1"/>
    <x v="49"/>
    <n v="542.69999999999982"/>
    <n v="0.24999999999999994"/>
    <n v="14.95"/>
    <n v="0.05"/>
    <n v="1535.2474999999999"/>
    <x v="0"/>
    <x v="0"/>
  </r>
  <r>
    <n v="4766"/>
    <s v="Oralia"/>
    <s v="Blanco"/>
    <s v="Mrs"/>
    <s v="F"/>
    <n v="60"/>
    <s v="Vinegar Street"/>
    <s v="Dartmouth"/>
    <x v="7"/>
    <x v="790"/>
    <x v="1"/>
    <x v="11"/>
    <n v="82"/>
    <n v="1.89"/>
    <n v="18"/>
    <n v="0.5"/>
    <n v="1476"/>
    <n v="2789.64"/>
    <n v="2092.23"/>
    <n v="2051.23"/>
    <x v="65"/>
    <n v="697.40999999999985"/>
    <n v="0.24999999999999997"/>
    <n v="14.95"/>
    <n v="0.05"/>
    <n v="1962.8709999999996"/>
    <x v="1"/>
    <x v="1"/>
  </r>
  <r>
    <n v="4768"/>
    <s v="Cesar"/>
    <s v="Sweet"/>
    <s v="Mr"/>
    <s v="M"/>
    <n v="90"/>
    <s v="Vineyaroad Close"/>
    <s v="Newport-On-Tay"/>
    <x v="3"/>
    <x v="379"/>
    <x v="1"/>
    <x v="5"/>
    <n v="64"/>
    <n v="3.49"/>
    <n v="20"/>
    <n v="0.5"/>
    <n v="1280"/>
    <n v="4467.2000000000007"/>
    <n v="3350.4000000000005"/>
    <n v="3318.4000000000005"/>
    <x v="39"/>
    <n v="1116.8000000000002"/>
    <n v="0.25"/>
    <n v="14.95"/>
    <n v="0.05"/>
    <n v="3166.6825000000003"/>
    <x v="2"/>
    <x v="2"/>
  </r>
  <r>
    <n v="4770"/>
    <s v="Lavinia"/>
    <s v="Smart"/>
    <s v="Mrs"/>
    <s v="F"/>
    <n v="30"/>
    <s v="Violet Villa"/>
    <s v="Balerno"/>
    <x v="0"/>
    <x v="518"/>
    <x v="0"/>
    <x v="10"/>
    <n v="42"/>
    <n v="2.0099999999999998"/>
    <n v="20"/>
    <n v="0.5"/>
    <n v="840"/>
    <n v="1688.3999999999999"/>
    <n v="1266.3"/>
    <n v="1245.3"/>
    <x v="67"/>
    <n v="422.09999999999991"/>
    <n v="0.24999999999999997"/>
    <n v="14.95"/>
    <n v="0.03"/>
    <n v="1222.4424999999999"/>
    <x v="0"/>
    <x v="0"/>
  </r>
  <r>
    <n v="4777"/>
    <s v="Garfield"/>
    <s v="Finch"/>
    <s v="Mr"/>
    <s v="M"/>
    <n v="60"/>
    <s v="Wadham Avenue"/>
    <s v="Marlow"/>
    <x v="3"/>
    <x v="748"/>
    <x v="2"/>
    <x v="10"/>
    <n v="25"/>
    <n v="2.0099999999999998"/>
    <n v="20"/>
    <n v="0.5"/>
    <n v="500"/>
    <n v="1004.9999999999999"/>
    <n v="753.74999999999989"/>
    <n v="741.24999999999989"/>
    <x v="100"/>
    <n v="251.25"/>
    <n v="0.25000000000000006"/>
    <n v="14.95"/>
    <n v="0.03"/>
    <n v="733.5139999999999"/>
    <x v="0"/>
    <x v="0"/>
  </r>
  <r>
    <n v="4778"/>
    <s v="Rosann"/>
    <s v="Craft"/>
    <s v="Miss"/>
    <s v="F"/>
    <n v="90"/>
    <s v="Wadhurst"/>
    <s v="Letchworth Garden City"/>
    <x v="8"/>
    <x v="613"/>
    <x v="0"/>
    <x v="1"/>
    <n v="51"/>
    <n v="3.49"/>
    <n v="20"/>
    <n v="0.5"/>
    <n v="1020"/>
    <n v="3559.8"/>
    <n v="2669.8500000000004"/>
    <n v="2644.3500000000004"/>
    <x v="32"/>
    <n v="889.94999999999982"/>
    <n v="0.24999999999999994"/>
    <n v="14.95"/>
    <n v="0.05"/>
    <n v="2526.335"/>
    <x v="2"/>
    <x v="2"/>
  </r>
  <r>
    <n v="4790"/>
    <s v="Sadie"/>
    <s v="Parra"/>
    <s v="Mrs"/>
    <s v="F"/>
    <n v="30"/>
    <s v="Walden Way"/>
    <s v="St. Bees"/>
    <x v="3"/>
    <x v="646"/>
    <x v="2"/>
    <x v="9"/>
    <n v="94"/>
    <n v="2.0099999999999998"/>
    <n v="20"/>
    <n v="0.5"/>
    <n v="1880"/>
    <n v="3778.7999999999997"/>
    <n v="2834.1"/>
    <n v="2787.1"/>
    <x v="77"/>
    <n v="944.69999999999982"/>
    <n v="0.24999999999999997"/>
    <n v="14.95"/>
    <n v="0.05"/>
    <n v="2661.9474999999998"/>
    <x v="0"/>
    <x v="0"/>
  </r>
  <r>
    <n v="4794"/>
    <s v="Joeann"/>
    <s v="Clark"/>
    <s v="Mrs"/>
    <s v="F"/>
    <n v="30"/>
    <s v="Wallgrave Terrace"/>
    <s v="Fairbourne"/>
    <x v="10"/>
    <x v="439"/>
    <x v="1"/>
    <x v="4"/>
    <n v="4"/>
    <n v="1.89"/>
    <n v="18"/>
    <n v="0.5"/>
    <n v="72"/>
    <n v="136.07999999999998"/>
    <n v="102.05999999999999"/>
    <n v="100.05999999999999"/>
    <x v="87"/>
    <n v="34.019999999999996"/>
    <n v="0.25"/>
    <n v="14.95"/>
    <n v="0"/>
    <n v="115.00999999999999"/>
    <x v="1"/>
    <x v="1"/>
  </r>
  <r>
    <n v="4796"/>
    <s v="Alleen"/>
    <s v="Beatty"/>
    <s v="Mrs"/>
    <s v="F"/>
    <n v="90"/>
    <s v="Wallside"/>
    <s v="Ringwood"/>
    <x v="3"/>
    <x v="791"/>
    <x v="1"/>
    <x v="5"/>
    <n v="65"/>
    <n v="3.49"/>
    <n v="20"/>
    <n v="0.5"/>
    <n v="1300"/>
    <n v="4537"/>
    <n v="3402.75"/>
    <n v="3370.25"/>
    <x v="75"/>
    <n v="1134.25"/>
    <n v="0.25"/>
    <n v="14.95"/>
    <n v="0.05"/>
    <n v="3215.9399999999996"/>
    <x v="2"/>
    <x v="2"/>
  </r>
  <r>
    <n v="4797"/>
    <s v="Camille"/>
    <s v="Ziegler"/>
    <s v="Ms"/>
    <s v="F"/>
    <n v="90"/>
    <s v="Walmer Garoadens"/>
    <s v="Innerleithen"/>
    <x v="56"/>
    <x v="792"/>
    <x v="0"/>
    <x v="11"/>
    <n v="22"/>
    <n v="3.49"/>
    <n v="20"/>
    <n v="0.5"/>
    <n v="440"/>
    <n v="1535.6000000000001"/>
    <n v="1151.7"/>
    <n v="1140.7"/>
    <x v="63"/>
    <n v="383.90000000000009"/>
    <n v="0.25000000000000006"/>
    <n v="14.95"/>
    <n v="0.03"/>
    <n v="1120.9805000000001"/>
    <x v="2"/>
    <x v="2"/>
  </r>
  <r>
    <n v="4800"/>
    <s v="Kami"/>
    <s v="Harris"/>
    <s v="Miss"/>
    <s v="F"/>
    <n v="90"/>
    <s v="Walnut Garoadens"/>
    <s v="London"/>
    <x v="3"/>
    <x v="793"/>
    <x v="1"/>
    <x v="11"/>
    <n v="52"/>
    <n v="1.89"/>
    <n v="18"/>
    <n v="0.5"/>
    <n v="936"/>
    <n v="1769.04"/>
    <n v="1326.78"/>
    <n v="1300.78"/>
    <x v="79"/>
    <n v="442.26"/>
    <n v="0.25"/>
    <n v="14.95"/>
    <n v="0.05"/>
    <n v="1249.9434999999999"/>
    <x v="1"/>
    <x v="1"/>
  </r>
  <r>
    <n v="4803"/>
    <s v="Damion"/>
    <s v="Thacker"/>
    <s v="Mr"/>
    <s v="M"/>
    <n v="90"/>
    <s v="Walters Way"/>
    <s v="Hunstanton"/>
    <x v="1"/>
    <x v="794"/>
    <x v="2"/>
    <x v="4"/>
    <n v="33"/>
    <n v="2.0099999999999998"/>
    <n v="20"/>
    <n v="0.5"/>
    <n v="660"/>
    <n v="1326.6"/>
    <n v="994.94999999999993"/>
    <n v="978.44999999999993"/>
    <x v="85"/>
    <n v="331.65"/>
    <n v="0.25"/>
    <n v="14.95"/>
    <n v="0.03"/>
    <n v="963.59799999999996"/>
    <x v="0"/>
    <x v="0"/>
  </r>
  <r>
    <n v="4807"/>
    <s v="Otis"/>
    <s v="Voss"/>
    <s v="Mr"/>
    <s v="M"/>
    <n v="90"/>
    <s v="Wandsworth Enterprise"/>
    <s v="Milnthorpe"/>
    <x v="3"/>
    <x v="233"/>
    <x v="2"/>
    <x v="11"/>
    <n v="21"/>
    <n v="1.89"/>
    <n v="18"/>
    <n v="0.5"/>
    <n v="378"/>
    <n v="714.42"/>
    <n v="535.81499999999994"/>
    <n v="525.31499999999994"/>
    <x v="44"/>
    <n v="178.60500000000002"/>
    <n v="0.25000000000000006"/>
    <n v="14.95"/>
    <n v="0.03"/>
    <n v="524.05705"/>
    <x v="1"/>
    <x v="1"/>
  </r>
  <r>
    <n v="4815"/>
    <s v="Annamaria"/>
    <s v="Lim"/>
    <s v="Mrs"/>
    <s v="F"/>
    <n v="30"/>
    <s v="Waroads Cottages"/>
    <s v="Wincanton"/>
    <x v="3"/>
    <x v="795"/>
    <x v="2"/>
    <x v="8"/>
    <n v="20"/>
    <n v="2.0099999999999998"/>
    <n v="20"/>
    <n v="0.5"/>
    <n v="400"/>
    <n v="803.99999999999989"/>
    <n v="602.99999999999989"/>
    <n v="592.99999999999989"/>
    <x v="55"/>
    <n v="201"/>
    <n v="0.25000000000000006"/>
    <n v="14.95"/>
    <n v="0"/>
    <n v="607.94999999999993"/>
    <x v="0"/>
    <x v="0"/>
  </r>
  <r>
    <n v="4821"/>
    <s v="Elden"/>
    <s v="Lyons"/>
    <s v="Mr"/>
    <s v="M"/>
    <n v="60"/>
    <s v="Warwick House"/>
    <s v="Inveraray"/>
    <x v="56"/>
    <x v="796"/>
    <x v="2"/>
    <x v="9"/>
    <n v="29"/>
    <n v="1.89"/>
    <n v="18"/>
    <n v="0.5"/>
    <n v="522"/>
    <n v="986.57999999999993"/>
    <n v="739.93499999999995"/>
    <n v="725.43499999999995"/>
    <x v="61"/>
    <n v="246.64499999999998"/>
    <n v="0.25"/>
    <n v="14.95"/>
    <n v="0.03"/>
    <n v="718.17345"/>
    <x v="1"/>
    <x v="1"/>
  </r>
  <r>
    <n v="4824"/>
    <s v="Gita"/>
    <s v="Best"/>
    <s v="Mrs"/>
    <s v="F"/>
    <n v="60"/>
    <s v="Water Mews"/>
    <s v="Thetford"/>
    <x v="3"/>
    <x v="797"/>
    <x v="1"/>
    <x v="3"/>
    <n v="69"/>
    <n v="2.0099999999999998"/>
    <n v="20"/>
    <n v="0.5"/>
    <n v="1380"/>
    <n v="2773.7999999999997"/>
    <n v="2080.35"/>
    <n v="2045.85"/>
    <x v="88"/>
    <n v="693.44999999999982"/>
    <n v="0.24999999999999997"/>
    <n v="14.95"/>
    <n v="0.05"/>
    <n v="1957.7599999999995"/>
    <x v="0"/>
    <x v="0"/>
  </r>
  <r>
    <n v="4826"/>
    <s v="Von"/>
    <s v="Baca"/>
    <s v="Mr"/>
    <s v="M"/>
    <n v="60"/>
    <s v="Wateroaden Road"/>
    <s v="Hassocks"/>
    <x v="1"/>
    <x v="75"/>
    <x v="1"/>
    <x v="6"/>
    <n v="35"/>
    <n v="3.49"/>
    <n v="20"/>
    <n v="0.5"/>
    <n v="700"/>
    <n v="2443"/>
    <n v="1832.25"/>
    <n v="1814.75"/>
    <x v="34"/>
    <n v="610.75"/>
    <n v="0.25"/>
    <n v="14.95"/>
    <n v="0.03"/>
    <n v="1774.809"/>
    <x v="2"/>
    <x v="2"/>
  </r>
  <r>
    <n v="4836"/>
    <s v="Bethany"/>
    <s v="Baldwin"/>
    <s v="Miss"/>
    <s v="F"/>
    <n v="90"/>
    <s v="Wattisfield Road"/>
    <s v="Ramsgate"/>
    <x v="3"/>
    <x v="798"/>
    <x v="0"/>
    <x v="5"/>
    <n v="24"/>
    <n v="1.89"/>
    <n v="18"/>
    <n v="0.5"/>
    <n v="432"/>
    <n v="816.4799999999999"/>
    <n v="612.3599999999999"/>
    <n v="600.3599999999999"/>
    <x v="19"/>
    <n v="204.12"/>
    <n v="0.25000000000000006"/>
    <n v="14.95"/>
    <n v="0.03"/>
    <n v="596.85069999999996"/>
    <x v="1"/>
    <x v="1"/>
  </r>
  <r>
    <n v="4841"/>
    <s v="Judy"/>
    <s v="Rushing"/>
    <s v="Miss"/>
    <s v="F"/>
    <n v="60"/>
    <s v="Wayfield Link"/>
    <s v="Prestonpans"/>
    <x v="3"/>
    <x v="766"/>
    <x v="2"/>
    <x v="7"/>
    <n v="75"/>
    <n v="1.89"/>
    <n v="18"/>
    <n v="0.5"/>
    <n v="1350"/>
    <n v="2551.5"/>
    <n v="1913.625"/>
    <n v="1876.125"/>
    <x v="10"/>
    <n v="637.875"/>
    <n v="0.25"/>
    <n v="14.95"/>
    <n v="0.05"/>
    <n v="1796.52125"/>
    <x v="1"/>
    <x v="1"/>
  </r>
  <r>
    <n v="4844"/>
    <s v="Reagan"/>
    <s v="Bliss"/>
    <s v="Mrs"/>
    <s v="F"/>
    <n v="90"/>
    <s v="Wedgwood Walk"/>
    <s v="Saffron Walden"/>
    <x v="3"/>
    <x v="40"/>
    <x v="0"/>
    <x v="6"/>
    <n v="46"/>
    <n v="3.49"/>
    <n v="20"/>
    <n v="0.5"/>
    <n v="920"/>
    <n v="3210.8"/>
    <n v="2408.1000000000004"/>
    <n v="2385.1000000000004"/>
    <x v="45"/>
    <n v="802.69999999999982"/>
    <n v="0.24999999999999992"/>
    <n v="14.95"/>
    <n v="0.03"/>
    <n v="2328.0485000000003"/>
    <x v="2"/>
    <x v="2"/>
  </r>
  <r>
    <n v="4850"/>
    <s v="Georgine"/>
    <s v="Holmes"/>
    <s v="Dr"/>
    <s v="F"/>
    <n v="60"/>
    <s v="Welforoad Close"/>
    <s v="Pentraeth"/>
    <x v="3"/>
    <x v="799"/>
    <x v="2"/>
    <x v="2"/>
    <n v="2"/>
    <n v="2.0099999999999998"/>
    <n v="20"/>
    <n v="0.5"/>
    <n v="40"/>
    <n v="80.399999999999991"/>
    <n v="60.3"/>
    <n v="59.3"/>
    <x v="41"/>
    <n v="20.099999999999994"/>
    <n v="0.24999999999999994"/>
    <n v="14.95"/>
    <n v="0"/>
    <n v="74.25"/>
    <x v="0"/>
    <x v="0"/>
  </r>
  <r>
    <n v="4854"/>
    <s v="Alethia"/>
    <s v="Grace"/>
    <s v="Mrs"/>
    <s v="F"/>
    <n v="90"/>
    <s v="Welling Place"/>
    <s v="Penrith"/>
    <x v="3"/>
    <x v="233"/>
    <x v="2"/>
    <x v="11"/>
    <n v="46"/>
    <n v="3.49"/>
    <n v="20"/>
    <n v="0.5"/>
    <n v="920"/>
    <n v="3210.8"/>
    <n v="2408.1000000000004"/>
    <n v="2385.1000000000004"/>
    <x v="45"/>
    <n v="802.69999999999982"/>
    <n v="0.24999999999999992"/>
    <n v="14.95"/>
    <n v="0.03"/>
    <n v="2328.0485000000003"/>
    <x v="2"/>
    <x v="2"/>
  </r>
  <r>
    <n v="4861"/>
    <s v="Carylon"/>
    <s v="Mccabe"/>
    <s v="Miss"/>
    <s v="F"/>
    <n v="90"/>
    <s v="Wentworth Close"/>
    <s v="Newnham"/>
    <x v="3"/>
    <x v="800"/>
    <x v="0"/>
    <x v="0"/>
    <n v="7"/>
    <n v="2.0099999999999998"/>
    <n v="20"/>
    <n v="0.5"/>
    <n v="140"/>
    <n v="281.39999999999998"/>
    <n v="211.04999999999998"/>
    <n v="207.54999999999998"/>
    <x v="71"/>
    <n v="70.349999999999994"/>
    <n v="0.25"/>
    <n v="14.95"/>
    <n v="0"/>
    <n v="222.49999999999997"/>
    <x v="0"/>
    <x v="0"/>
  </r>
  <r>
    <n v="4864"/>
    <s v="Deeanna"/>
    <s v="Sherwood"/>
    <s v="Mrs"/>
    <s v="F"/>
    <n v="90"/>
    <s v="West Cromwell"/>
    <s v="Snodland"/>
    <x v="3"/>
    <x v="192"/>
    <x v="0"/>
    <x v="7"/>
    <n v="25"/>
    <n v="2.0099999999999998"/>
    <n v="20"/>
    <n v="0.5"/>
    <n v="500"/>
    <n v="1004.9999999999999"/>
    <n v="753.74999999999989"/>
    <n v="741.24999999999989"/>
    <x v="100"/>
    <n v="251.25"/>
    <n v="0.25000000000000006"/>
    <n v="14.95"/>
    <n v="0.03"/>
    <n v="733.5139999999999"/>
    <x v="0"/>
    <x v="0"/>
  </r>
  <r>
    <n v="4866"/>
    <s v="Brook"/>
    <s v="Rhoades"/>
    <s v="Miss"/>
    <s v="F"/>
    <n v="30"/>
    <s v="West Gardensove"/>
    <s v="Chulmleigh"/>
    <x v="13"/>
    <x v="743"/>
    <x v="1"/>
    <x v="3"/>
    <n v="66"/>
    <n v="3.49"/>
    <n v="20"/>
    <n v="0.5"/>
    <n v="1320"/>
    <n v="4606.8"/>
    <n v="3455.1000000000004"/>
    <n v="3422.1000000000004"/>
    <x v="7"/>
    <n v="1151.6999999999998"/>
    <n v="0.24999999999999994"/>
    <n v="14.95"/>
    <n v="0.05"/>
    <n v="3265.1975000000002"/>
    <x v="2"/>
    <x v="2"/>
  </r>
  <r>
    <n v="4871"/>
    <s v="Sumiko"/>
    <s v="Cannon"/>
    <s v="Miss"/>
    <s v="F"/>
    <n v="60"/>
    <s v="West Temple"/>
    <s v="Pevensey"/>
    <x v="3"/>
    <x v="801"/>
    <x v="2"/>
    <x v="0"/>
    <n v="52"/>
    <n v="2.0099999999999998"/>
    <n v="20"/>
    <n v="0.5"/>
    <n v="1040"/>
    <n v="2090.3999999999996"/>
    <n v="1567.7999999999997"/>
    <n v="1541.7999999999997"/>
    <x v="79"/>
    <n v="522.59999999999991"/>
    <n v="0.25"/>
    <n v="14.95"/>
    <n v="0.05"/>
    <n v="1478.9124999999997"/>
    <x v="0"/>
    <x v="0"/>
  </r>
  <r>
    <n v="4875"/>
    <s v="Mariann"/>
    <s v="Blankenship"/>
    <s v="Miss"/>
    <s v="F"/>
    <n v="90"/>
    <s v="Westbourne Park"/>
    <s v="Alford"/>
    <x v="80"/>
    <x v="99"/>
    <x v="0"/>
    <x v="1"/>
    <n v="95"/>
    <n v="3.49"/>
    <n v="20"/>
    <n v="0.5"/>
    <n v="1900"/>
    <n v="6631"/>
    <n v="4973.25"/>
    <n v="4925.75"/>
    <x v="36"/>
    <n v="1657.75"/>
    <n v="0.25"/>
    <n v="14.95"/>
    <n v="0.05"/>
    <n v="4693.665"/>
    <x v="2"/>
    <x v="2"/>
  </r>
  <r>
    <n v="4880"/>
    <s v="Marti"/>
    <s v="Richardson"/>
    <s v="Mrs"/>
    <s v="F"/>
    <n v="30"/>
    <s v="Westcroft Square"/>
    <s v="Henley-In-Arden"/>
    <x v="1"/>
    <x v="12"/>
    <x v="2"/>
    <x v="8"/>
    <n v="72"/>
    <n v="3.49"/>
    <n v="20"/>
    <n v="0.5"/>
    <n v="1440"/>
    <n v="5025.6000000000004"/>
    <n v="3769.2000000000003"/>
    <n v="3733.2000000000003"/>
    <x v="91"/>
    <n v="1256.4000000000001"/>
    <n v="0.25"/>
    <n v="14.95"/>
    <n v="0.05"/>
    <n v="3560.7424999999998"/>
    <x v="2"/>
    <x v="2"/>
  </r>
  <r>
    <n v="4883"/>
    <s v="Oren"/>
    <s v="Gore"/>
    <s v="Mr"/>
    <s v="M"/>
    <n v="30"/>
    <s v="Westminster Street"/>
    <s v="Ballymena"/>
    <x v="0"/>
    <x v="724"/>
    <x v="2"/>
    <x v="5"/>
    <n v="25"/>
    <n v="3.49"/>
    <n v="20"/>
    <n v="0.5"/>
    <n v="500"/>
    <n v="1745"/>
    <n v="1308.75"/>
    <n v="1296.25"/>
    <x v="100"/>
    <n v="436.25"/>
    <n v="0.25"/>
    <n v="14.95"/>
    <n v="0.03"/>
    <n v="1271.864"/>
    <x v="2"/>
    <x v="2"/>
  </r>
  <r>
    <n v="4888"/>
    <s v="Eusebia"/>
    <s v="Granger"/>
    <s v="Miss"/>
    <s v="F"/>
    <n v="90"/>
    <s v="Westrow"/>
    <s v="Shoreham-By-Sea"/>
    <x v="3"/>
    <x v="802"/>
    <x v="1"/>
    <x v="3"/>
    <n v="82"/>
    <n v="2.0099999999999998"/>
    <n v="20"/>
    <n v="0.5"/>
    <n v="1640"/>
    <n v="3296.3999999999996"/>
    <n v="2472.2999999999997"/>
    <n v="2431.2999999999997"/>
    <x v="65"/>
    <n v="824.09999999999991"/>
    <n v="0.25"/>
    <n v="14.95"/>
    <n v="0.05"/>
    <n v="2323.9374999999995"/>
    <x v="0"/>
    <x v="0"/>
  </r>
  <r>
    <n v="4891"/>
    <s v="Donovan"/>
    <s v="Feldman"/>
    <s v="Mr"/>
    <s v="M"/>
    <n v="30"/>
    <s v="Weymouth Terrace"/>
    <s v="Dunkeld"/>
    <x v="7"/>
    <x v="803"/>
    <x v="1"/>
    <x v="11"/>
    <n v="2"/>
    <n v="2.0099999999999998"/>
    <n v="20"/>
    <n v="0.5"/>
    <n v="40"/>
    <n v="80.399999999999991"/>
    <n v="60.3"/>
    <n v="59.3"/>
    <x v="41"/>
    <n v="20.099999999999994"/>
    <n v="0.24999999999999994"/>
    <n v="14.95"/>
    <n v="0"/>
    <n v="74.25"/>
    <x v="0"/>
    <x v="0"/>
  </r>
  <r>
    <n v="4894"/>
    <s v="Edgardo"/>
    <s v="Dorsey"/>
    <s v="Mr"/>
    <s v="M"/>
    <n v="60"/>
    <s v="Wharncliffe Street"/>
    <s v="Falmouth"/>
    <x v="10"/>
    <x v="136"/>
    <x v="1"/>
    <x v="7"/>
    <n v="38"/>
    <n v="1.89"/>
    <n v="18"/>
    <n v="0.5"/>
    <n v="684"/>
    <n v="1292.76"/>
    <n v="969.56999999999994"/>
    <n v="950.56999999999994"/>
    <x v="25"/>
    <n v="323.19000000000005"/>
    <n v="0.25000000000000006"/>
    <n v="14.95"/>
    <n v="0.03"/>
    <n v="936.55439999999999"/>
    <x v="1"/>
    <x v="1"/>
  </r>
  <r>
    <n v="4897"/>
    <s v="Kip"/>
    <s v="Ballard"/>
    <s v="Mr"/>
    <s v="M"/>
    <n v="90"/>
    <s v="Whetstone Close"/>
    <s v="Riding Mill"/>
    <x v="3"/>
    <x v="768"/>
    <x v="0"/>
    <x v="2"/>
    <n v="32"/>
    <n v="2.0099999999999998"/>
    <n v="20"/>
    <n v="0.5"/>
    <n v="640"/>
    <n v="1286.3999999999999"/>
    <n v="964.8"/>
    <n v="948.8"/>
    <x v="21"/>
    <n v="321.59999999999991"/>
    <n v="0.24999999999999994"/>
    <n v="14.95"/>
    <n v="0.03"/>
    <n v="934.83749999999998"/>
    <x v="0"/>
    <x v="0"/>
  </r>
  <r>
    <n v="4900"/>
    <s v="Tomeka"/>
    <s v="Vasquez"/>
    <s v="Miss"/>
    <s v="F"/>
    <n v="90"/>
    <s v="Whitby Road"/>
    <s v="South Croydon"/>
    <x v="3"/>
    <x v="74"/>
    <x v="2"/>
    <x v="7"/>
    <n v="17"/>
    <n v="1.89"/>
    <n v="18"/>
    <n v="0.5"/>
    <n v="306"/>
    <n v="578.33999999999992"/>
    <n v="433.75499999999994"/>
    <n v="425.25499999999994"/>
    <x v="92"/>
    <n v="144.58499999999998"/>
    <n v="0.25"/>
    <n v="14.95"/>
    <n v="0"/>
    <n v="440.20499999999993"/>
    <x v="1"/>
    <x v="1"/>
  </r>
  <r>
    <n v="4903"/>
    <s v="Jaunita"/>
    <s v="Powers"/>
    <s v="Miss"/>
    <s v="F"/>
    <n v="90"/>
    <s v="White Cottage"/>
    <s v="Cleethorpes"/>
    <x v="13"/>
    <x v="321"/>
    <x v="1"/>
    <x v="2"/>
    <n v="20"/>
    <n v="1.89"/>
    <n v="18"/>
    <n v="0.5"/>
    <n v="360"/>
    <n v="680.4"/>
    <n v="510.29999999999995"/>
    <n v="500.29999999999995"/>
    <x v="55"/>
    <n v="170.10000000000002"/>
    <n v="0.25000000000000006"/>
    <n v="14.95"/>
    <n v="0"/>
    <n v="515.25"/>
    <x v="1"/>
    <x v="1"/>
  </r>
  <r>
    <n v="4905"/>
    <s v="Will"/>
    <s v="Whitehead"/>
    <s v="Mr"/>
    <s v="M"/>
    <n v="90"/>
    <s v="White Kennet"/>
    <s v="Peterculter"/>
    <x v="3"/>
    <x v="804"/>
    <x v="0"/>
    <x v="0"/>
    <n v="11"/>
    <n v="3.49"/>
    <n v="20"/>
    <n v="0.5"/>
    <n v="220"/>
    <n v="767.80000000000007"/>
    <n v="575.85"/>
    <n v="570.35"/>
    <x v="58"/>
    <n v="191.95000000000005"/>
    <n v="0.25000000000000006"/>
    <n v="14.95"/>
    <n v="0"/>
    <n v="585.30000000000007"/>
    <x v="2"/>
    <x v="2"/>
  </r>
  <r>
    <n v="4906"/>
    <s v="Roberto"/>
    <s v="Fink"/>
    <s v="Mrs"/>
    <s v="F"/>
    <n v="30"/>
    <s v="White Post"/>
    <s v="Kelty"/>
    <x v="14"/>
    <x v="784"/>
    <x v="2"/>
    <x v="8"/>
    <n v="89"/>
    <n v="1.89"/>
    <n v="18"/>
    <n v="0.5"/>
    <n v="1602"/>
    <n v="3027.7799999999997"/>
    <n v="2270.835"/>
    <n v="2226.335"/>
    <x v="101"/>
    <n v="756.94499999999971"/>
    <n v="0.24999999999999992"/>
    <n v="14.95"/>
    <n v="0.05"/>
    <n v="2129.22075"/>
    <x v="1"/>
    <x v="1"/>
  </r>
  <r>
    <n v="4908"/>
    <s v="Broderick"/>
    <s v="Hamlin"/>
    <s v="Mr"/>
    <s v="M"/>
    <n v="90"/>
    <s v="Whitebeam Close"/>
    <s v="Ferryside"/>
    <x v="10"/>
    <x v="753"/>
    <x v="0"/>
    <x v="6"/>
    <n v="50"/>
    <n v="1.89"/>
    <n v="18"/>
    <n v="0.5"/>
    <n v="900"/>
    <n v="1701"/>
    <n v="1275.75"/>
    <n v="1250.75"/>
    <x v="42"/>
    <n v="425.25"/>
    <n v="0.25"/>
    <n v="14.95"/>
    <n v="0.03"/>
    <n v="1227.729"/>
    <x v="1"/>
    <x v="1"/>
  </r>
  <r>
    <n v="4911"/>
    <s v="Tennie"/>
    <s v="Lawrence"/>
    <s v="Prof"/>
    <s v="F"/>
    <n v="30"/>
    <s v="Whitefriars Wharf"/>
    <s v="Halesowen"/>
    <x v="9"/>
    <x v="18"/>
    <x v="2"/>
    <x v="9"/>
    <n v="93"/>
    <n v="1.89"/>
    <n v="18"/>
    <n v="0.5"/>
    <n v="1674"/>
    <n v="3163.8599999999997"/>
    <n v="2372.8949999999995"/>
    <n v="2326.3949999999995"/>
    <x v="89"/>
    <n v="790.96500000000015"/>
    <n v="0.25000000000000006"/>
    <n v="14.95"/>
    <n v="0.05"/>
    <n v="2224.2777499999993"/>
    <x v="1"/>
    <x v="1"/>
  </r>
  <r>
    <n v="4913"/>
    <s v="Marisela"/>
    <s v="Ledford"/>
    <s v="Miss"/>
    <s v="F"/>
    <n v="60"/>
    <s v="Whiteheads Gardensove"/>
    <s v="Innerleithen"/>
    <x v="56"/>
    <x v="805"/>
    <x v="1"/>
    <x v="10"/>
    <n v="79"/>
    <n v="1.89"/>
    <n v="18"/>
    <n v="0.5"/>
    <n v="1422"/>
    <n v="2687.58"/>
    <n v="2015.6849999999999"/>
    <n v="1976.1849999999999"/>
    <x v="2"/>
    <n v="671.89499999999998"/>
    <n v="0.25"/>
    <n v="14.95"/>
    <n v="0.05"/>
    <n v="1891.5782499999998"/>
    <x v="1"/>
    <x v="1"/>
  </r>
  <r>
    <n v="4921"/>
    <s v="Chantay"/>
    <s v="Wright"/>
    <s v="Miss"/>
    <s v="F"/>
    <n v="90"/>
    <s v="Whittaker Way"/>
    <s v="Haverhill"/>
    <x v="1"/>
    <x v="806"/>
    <x v="0"/>
    <x v="9"/>
    <n v="11"/>
    <n v="2.0099999999999998"/>
    <n v="20"/>
    <n v="0.5"/>
    <n v="220"/>
    <n v="442.19999999999993"/>
    <n v="331.65"/>
    <n v="326.14999999999998"/>
    <x v="58"/>
    <n v="110.54999999999995"/>
    <n v="0.24999999999999994"/>
    <n v="14.95"/>
    <n v="0"/>
    <n v="341.09999999999997"/>
    <x v="0"/>
    <x v="0"/>
  </r>
  <r>
    <n v="4924"/>
    <s v="Carly"/>
    <s v="Krause"/>
    <s v="Miss"/>
    <s v="F"/>
    <n v="30"/>
    <s v="Wickam Street"/>
    <s v="Renfrew"/>
    <x v="3"/>
    <x v="294"/>
    <x v="0"/>
    <x v="11"/>
    <n v="85"/>
    <n v="3.49"/>
    <n v="20"/>
    <n v="0.5"/>
    <n v="1700"/>
    <n v="5933"/>
    <n v="4449.75"/>
    <n v="4407.25"/>
    <x v="8"/>
    <n v="1483.25"/>
    <n v="0.25"/>
    <n v="14.95"/>
    <n v="0.05"/>
    <n v="4201.0899999999992"/>
    <x v="2"/>
    <x v="2"/>
  </r>
  <r>
    <n v="4927"/>
    <s v="Anita"/>
    <s v="Feliciano"/>
    <s v="Miss"/>
    <s v="F"/>
    <n v="60"/>
    <s v="Wickham Garoadens"/>
    <s v="Tighnabruaich"/>
    <x v="3"/>
    <x v="407"/>
    <x v="2"/>
    <x v="3"/>
    <n v="7"/>
    <n v="3.49"/>
    <n v="20"/>
    <n v="0.5"/>
    <n v="140"/>
    <n v="488.6"/>
    <n v="366.45000000000005"/>
    <n v="362.95000000000005"/>
    <x v="71"/>
    <n v="122.14999999999998"/>
    <n v="0.24999999999999994"/>
    <n v="14.95"/>
    <n v="0"/>
    <n v="377.90000000000003"/>
    <x v="2"/>
    <x v="2"/>
  </r>
  <r>
    <n v="4928"/>
    <s v="Tequila"/>
    <s v="Kirkland"/>
    <s v="Miss"/>
    <s v="F"/>
    <n v="60"/>
    <s v="Wickham Lane"/>
    <s v="Newton Stewart"/>
    <x v="3"/>
    <x v="622"/>
    <x v="2"/>
    <x v="5"/>
    <n v="38"/>
    <n v="1.89"/>
    <n v="18"/>
    <n v="0.5"/>
    <n v="684"/>
    <n v="1292.76"/>
    <n v="969.56999999999994"/>
    <n v="950.56999999999994"/>
    <x v="25"/>
    <n v="323.19000000000005"/>
    <n v="0.25000000000000006"/>
    <n v="14.95"/>
    <n v="0.03"/>
    <n v="936.55439999999999"/>
    <x v="1"/>
    <x v="1"/>
  </r>
  <r>
    <n v="4929"/>
    <s v="Thresa"/>
    <s v="Mccall"/>
    <s v="Mrs"/>
    <s v="F"/>
    <n v="90"/>
    <s v="Wickham Mews"/>
    <s v="Fleet"/>
    <x v="10"/>
    <x v="807"/>
    <x v="1"/>
    <x v="11"/>
    <n v="8"/>
    <n v="1.89"/>
    <n v="18"/>
    <n v="0.5"/>
    <n v="144"/>
    <n v="272.15999999999997"/>
    <n v="204.11999999999998"/>
    <n v="200.11999999999998"/>
    <x v="56"/>
    <n v="68.039999999999992"/>
    <n v="0.25"/>
    <n v="14.95"/>
    <n v="0"/>
    <n v="215.06999999999996"/>
    <x v="1"/>
    <x v="1"/>
  </r>
  <r>
    <n v="4932"/>
    <s v="Dustin"/>
    <s v="Maddox"/>
    <s v="Mr"/>
    <s v="M"/>
    <n v="60"/>
    <s v="Wickham Street"/>
    <s v="Dorset"/>
    <x v="7"/>
    <x v="601"/>
    <x v="1"/>
    <x v="1"/>
    <n v="81"/>
    <n v="1.89"/>
    <n v="18"/>
    <n v="0.5"/>
    <n v="1458"/>
    <n v="2755.62"/>
    <n v="2066.7150000000001"/>
    <n v="2026.2150000000001"/>
    <x v="24"/>
    <n v="688.90499999999975"/>
    <n v="0.24999999999999992"/>
    <n v="14.95"/>
    <n v="0.05"/>
    <n v="1939.1067500000001"/>
    <x v="1"/>
    <x v="1"/>
  </r>
  <r>
    <n v="4933"/>
    <s v="Ethan"/>
    <s v="Murray"/>
    <s v="Mr"/>
    <s v="M"/>
    <n v="60"/>
    <s v="Wicks Rents"/>
    <s v="Caersws"/>
    <x v="21"/>
    <x v="808"/>
    <x v="2"/>
    <x v="1"/>
    <n v="69"/>
    <n v="1.89"/>
    <n v="18"/>
    <n v="0.5"/>
    <n v="1242"/>
    <n v="2347.3799999999997"/>
    <n v="1760.5349999999999"/>
    <n v="1726.0349999999999"/>
    <x v="88"/>
    <n v="586.8449999999998"/>
    <n v="0.24999999999999994"/>
    <n v="14.95"/>
    <n v="0.05"/>
    <n v="1653.9357499999999"/>
    <x v="1"/>
    <x v="1"/>
  </r>
  <r>
    <n v="4942"/>
    <s v="Georgeanna"/>
    <s v="Benoit"/>
    <s v="Mrs"/>
    <s v="F"/>
    <n v="30"/>
    <s v="Wilfrid Street"/>
    <s v="Chepstow"/>
    <x v="12"/>
    <x v="607"/>
    <x v="1"/>
    <x v="6"/>
    <n v="75"/>
    <n v="1.89"/>
    <n v="18"/>
    <n v="0.5"/>
    <n v="1350"/>
    <n v="2551.5"/>
    <n v="1913.625"/>
    <n v="1876.125"/>
    <x v="10"/>
    <n v="637.875"/>
    <n v="0.25"/>
    <n v="14.95"/>
    <n v="0.05"/>
    <n v="1796.52125"/>
    <x v="1"/>
    <x v="1"/>
  </r>
  <r>
    <n v="4943"/>
    <s v="Luanna"/>
    <s v="Eaton"/>
    <s v="Miss"/>
    <s v="F"/>
    <n v="60"/>
    <s v="Willcott Road"/>
    <s v="Eye"/>
    <x v="10"/>
    <x v="174"/>
    <x v="0"/>
    <x v="11"/>
    <n v="58"/>
    <n v="3.49"/>
    <n v="20"/>
    <n v="0.5"/>
    <n v="1160"/>
    <n v="4048.4"/>
    <n v="3036.3"/>
    <n v="3007.3"/>
    <x v="33"/>
    <n v="1012.0999999999999"/>
    <n v="0.24999999999999997"/>
    <n v="14.95"/>
    <n v="0.05"/>
    <n v="2871.1374999999998"/>
    <x v="2"/>
    <x v="2"/>
  </r>
  <r>
    <n v="4944"/>
    <s v="Willie"/>
    <s v="Fuentes"/>
    <s v="Miss"/>
    <s v="F"/>
    <n v="60"/>
    <s v="William Bonney"/>
    <s v="Lochwinnoch"/>
    <x v="8"/>
    <x v="809"/>
    <x v="0"/>
    <x v="5"/>
    <n v="87"/>
    <n v="2.0099999999999998"/>
    <n v="20"/>
    <n v="0.5"/>
    <n v="1740"/>
    <n v="3497.3999999999996"/>
    <n v="2623.0499999999997"/>
    <n v="2579.5499999999997"/>
    <x v="27"/>
    <n v="874.34999999999991"/>
    <n v="0.25"/>
    <n v="14.95"/>
    <n v="0.05"/>
    <n v="2464.7749999999996"/>
    <x v="0"/>
    <x v="0"/>
  </r>
  <r>
    <n v="4945"/>
    <s v="Edwardo"/>
    <s v="Fink"/>
    <s v="Mr"/>
    <s v="M"/>
    <n v="90"/>
    <s v="William Booth"/>
    <s v="Ilkeston"/>
    <x v="1"/>
    <x v="396"/>
    <x v="0"/>
    <x v="2"/>
    <n v="18"/>
    <n v="3.49"/>
    <n v="20"/>
    <n v="0.5"/>
    <n v="360"/>
    <n v="1256.4000000000001"/>
    <n v="942.30000000000007"/>
    <n v="933.30000000000007"/>
    <x v="9"/>
    <n v="314.10000000000002"/>
    <n v="0.25"/>
    <n v="14.95"/>
    <n v="0"/>
    <n v="948.25000000000011"/>
    <x v="2"/>
    <x v="2"/>
  </r>
  <r>
    <n v="4950"/>
    <s v="Carolynn"/>
    <s v="Dillon"/>
    <s v="Miss"/>
    <s v="F"/>
    <n v="30"/>
    <s v="Williams Place"/>
    <s v="Isle Of Skye"/>
    <x v="14"/>
    <x v="134"/>
    <x v="0"/>
    <x v="0"/>
    <n v="98"/>
    <n v="1.89"/>
    <n v="18"/>
    <n v="0.5"/>
    <n v="1764"/>
    <n v="3333.96"/>
    <n v="2500.4700000000003"/>
    <n v="2451.4700000000003"/>
    <x v="102"/>
    <n v="833.48999999999978"/>
    <n v="0.24999999999999994"/>
    <n v="14.95"/>
    <n v="0.05"/>
    <n v="2343.0990000000002"/>
    <x v="1"/>
    <x v="1"/>
  </r>
  <r>
    <n v="4952"/>
    <s v="Susan"/>
    <s v="Donnelly"/>
    <s v="Miss"/>
    <s v="F"/>
    <n v="30"/>
    <s v="Willington Villas"/>
    <s v="Great Missenden"/>
    <x v="61"/>
    <x v="803"/>
    <x v="1"/>
    <x v="11"/>
    <n v="51"/>
    <n v="3.49"/>
    <n v="20"/>
    <n v="0.5"/>
    <n v="1020"/>
    <n v="3559.8"/>
    <n v="2669.8500000000004"/>
    <n v="2644.3500000000004"/>
    <x v="32"/>
    <n v="889.94999999999982"/>
    <n v="0.24999999999999994"/>
    <n v="14.95"/>
    <n v="0.05"/>
    <n v="2526.335"/>
    <x v="2"/>
    <x v="2"/>
  </r>
  <r>
    <n v="4953"/>
    <s v="Cinderella"/>
    <s v="Madison"/>
    <s v="Mrs"/>
    <s v="F"/>
    <n v="60"/>
    <s v="Willman Gardenseen"/>
    <s v="Ayrshire"/>
    <x v="35"/>
    <x v="810"/>
    <x v="0"/>
    <x v="0"/>
    <n v="40"/>
    <n v="2.0099999999999998"/>
    <n v="20"/>
    <n v="0.5"/>
    <n v="800"/>
    <n v="1607.9999999999998"/>
    <n v="1205.9999999999998"/>
    <n v="1185.9999999999998"/>
    <x v="60"/>
    <n v="402"/>
    <n v="0.25000000000000006"/>
    <n v="14.95"/>
    <n v="0.03"/>
    <n v="1164.9214999999997"/>
    <x v="0"/>
    <x v="0"/>
  </r>
  <r>
    <n v="4954"/>
    <s v="Carey"/>
    <s v="Cummins"/>
    <s v="Mr"/>
    <s v="M"/>
    <n v="30"/>
    <s v="Willow Court"/>
    <s v="Cranleigh"/>
    <x v="11"/>
    <x v="811"/>
    <x v="2"/>
    <x v="6"/>
    <n v="63"/>
    <n v="3.49"/>
    <n v="20"/>
    <n v="0.5"/>
    <n v="1260"/>
    <n v="4397.4000000000005"/>
    <n v="3298.05"/>
    <n v="3266.55"/>
    <x v="16"/>
    <n v="1099.3500000000004"/>
    <n v="0.25000000000000006"/>
    <n v="14.95"/>
    <n v="0.05"/>
    <n v="3117.4249999999997"/>
    <x v="2"/>
    <x v="2"/>
  </r>
  <r>
    <n v="4957"/>
    <s v="Flor"/>
    <s v="Farley"/>
    <s v="Miss"/>
    <s v="F"/>
    <n v="90"/>
    <s v="Willow View"/>
    <s v="Tarbert"/>
    <x v="3"/>
    <x v="108"/>
    <x v="1"/>
    <x v="7"/>
    <n v="80"/>
    <n v="2.0099999999999998"/>
    <n v="20"/>
    <n v="0.5"/>
    <n v="1600"/>
    <n v="3215.9999999999995"/>
    <n v="2411.9999999999995"/>
    <n v="2371.9999999999995"/>
    <x v="22"/>
    <n v="804"/>
    <n v="0.25000000000000006"/>
    <n v="14.95"/>
    <n v="0.05"/>
    <n v="2267.6024999999995"/>
    <x v="0"/>
    <x v="0"/>
  </r>
  <r>
    <n v="4961"/>
    <s v="Kareem"/>
    <s v="Sands"/>
    <s v="Mr"/>
    <s v="M"/>
    <n v="90"/>
    <s v="Willson Place"/>
    <s v="Roy Bridge"/>
    <x v="3"/>
    <x v="812"/>
    <x v="2"/>
    <x v="4"/>
    <n v="17"/>
    <n v="1.89"/>
    <n v="18"/>
    <n v="0.5"/>
    <n v="306"/>
    <n v="578.33999999999992"/>
    <n v="433.75499999999994"/>
    <n v="425.25499999999994"/>
    <x v="92"/>
    <n v="144.58499999999998"/>
    <n v="0.25"/>
    <n v="14.95"/>
    <n v="0"/>
    <n v="440.20499999999993"/>
    <x v="1"/>
    <x v="1"/>
  </r>
  <r>
    <n v="4964"/>
    <s v="Elvis"/>
    <s v="Bell"/>
    <s v="Mr"/>
    <s v="M"/>
    <n v="90"/>
    <s v="Wilmot House"/>
    <s v="Boat Of Garten"/>
    <x v="24"/>
    <x v="192"/>
    <x v="0"/>
    <x v="7"/>
    <n v="104"/>
    <n v="1.89"/>
    <n v="18"/>
    <n v="0.5"/>
    <n v="1872"/>
    <n v="3538.08"/>
    <n v="2653.56"/>
    <n v="2601.56"/>
    <x v="64"/>
    <n v="884.52"/>
    <n v="0.25"/>
    <n v="14.95"/>
    <n v="7.0000000000000007E-2"/>
    <n v="2433.3542999999995"/>
    <x v="1"/>
    <x v="1"/>
  </r>
  <r>
    <n v="4971"/>
    <s v="Lauretta"/>
    <s v="Fischer"/>
    <s v="Mrs"/>
    <s v="F"/>
    <n v="60"/>
    <s v="Wilton Crescent"/>
    <s v="Omagh"/>
    <x v="3"/>
    <x v="486"/>
    <x v="0"/>
    <x v="11"/>
    <n v="10"/>
    <n v="3.49"/>
    <n v="20"/>
    <n v="0.5"/>
    <n v="200"/>
    <n v="698"/>
    <n v="523.5"/>
    <n v="518.5"/>
    <x v="83"/>
    <n v="174.5"/>
    <n v="0.25"/>
    <n v="14.95"/>
    <n v="0"/>
    <n v="533.45000000000005"/>
    <x v="2"/>
    <x v="2"/>
  </r>
  <r>
    <n v="4975"/>
    <s v="Bill"/>
    <s v="Ambrose"/>
    <s v="Mr"/>
    <s v="M"/>
    <n v="30"/>
    <s v="Winchfield Road"/>
    <s v="Knaresborough"/>
    <x v="14"/>
    <x v="463"/>
    <x v="1"/>
    <x v="8"/>
    <n v="47"/>
    <n v="2.0099999999999998"/>
    <n v="20"/>
    <n v="0.5"/>
    <n v="940"/>
    <n v="1889.3999999999999"/>
    <n v="1417.05"/>
    <n v="1393.55"/>
    <x v="23"/>
    <n v="472.34999999999991"/>
    <n v="0.24999999999999997"/>
    <n v="14.95"/>
    <n v="0.03"/>
    <n v="1366.2449999999999"/>
    <x v="0"/>
    <x v="0"/>
  </r>
  <r>
    <n v="4979"/>
    <s v="Shirley"/>
    <s v="Ross"/>
    <s v="Mr"/>
    <s v="M"/>
    <n v="60"/>
    <s v="Windsor Cottages"/>
    <s v="Paignton"/>
    <x v="3"/>
    <x v="813"/>
    <x v="0"/>
    <x v="7"/>
    <n v="23"/>
    <n v="1.89"/>
    <n v="18"/>
    <n v="0.5"/>
    <n v="414"/>
    <n v="782.45999999999992"/>
    <n v="586.84499999999991"/>
    <n v="575.34499999999991"/>
    <x v="86"/>
    <n v="195.61500000000001"/>
    <n v="0.25000000000000006"/>
    <n v="14.95"/>
    <n v="0.03"/>
    <n v="572.58614999999998"/>
    <x v="1"/>
    <x v="1"/>
  </r>
  <r>
    <n v="4981"/>
    <s v="Jamel"/>
    <s v="Perkins"/>
    <s v="Mr"/>
    <s v="M"/>
    <n v="60"/>
    <s v="Windsor Mews"/>
    <s v="Walkerburn"/>
    <x v="3"/>
    <x v="814"/>
    <x v="0"/>
    <x v="2"/>
    <n v="95"/>
    <n v="1.89"/>
    <n v="18"/>
    <n v="0.5"/>
    <n v="1710"/>
    <n v="3231.8999999999996"/>
    <n v="2423.9249999999997"/>
    <n v="2376.4249999999997"/>
    <x v="36"/>
    <n v="807.97499999999991"/>
    <n v="0.25"/>
    <n v="14.95"/>
    <n v="0.05"/>
    <n v="2271.8062499999996"/>
    <x v="1"/>
    <x v="1"/>
  </r>
  <r>
    <n v="4982"/>
    <s v="Casandra"/>
    <s v="David"/>
    <s v="Miss"/>
    <s v="F"/>
    <n v="60"/>
    <s v="Windsor Road"/>
    <s v="Merseyside"/>
    <x v="3"/>
    <x v="109"/>
    <x v="1"/>
    <x v="3"/>
    <n v="44"/>
    <n v="3.49"/>
    <n v="20"/>
    <n v="0.5"/>
    <n v="880"/>
    <n v="3071.2000000000003"/>
    <n v="2303.4"/>
    <n v="2281.4"/>
    <x v="74"/>
    <n v="767.80000000000018"/>
    <n v="0.25000000000000006"/>
    <n v="14.95"/>
    <n v="0.03"/>
    <n v="2227.4594999999999"/>
    <x v="2"/>
    <x v="2"/>
  </r>
  <r>
    <n v="4984"/>
    <s v="Waldo"/>
    <s v="Sims"/>
    <s v="Rev"/>
    <s v="M"/>
    <n v="90"/>
    <s v="Windsor Way"/>
    <s v="Lynmouth"/>
    <x v="3"/>
    <x v="105"/>
    <x v="1"/>
    <x v="0"/>
    <n v="8"/>
    <n v="2.0099999999999998"/>
    <n v="20"/>
    <n v="0.5"/>
    <n v="160"/>
    <n v="321.59999999999997"/>
    <n v="241.2"/>
    <n v="237.2"/>
    <x v="56"/>
    <n v="80.399999999999977"/>
    <n v="0.24999999999999994"/>
    <n v="14.95"/>
    <n v="0"/>
    <n v="252.14999999999998"/>
    <x v="0"/>
    <x v="0"/>
  </r>
  <r>
    <n v="4985"/>
    <s v="Vina"/>
    <s v="Lake"/>
    <s v="Mrs"/>
    <s v="F"/>
    <n v="90"/>
    <s v="Windyridge Close"/>
    <s v="Canterbury"/>
    <x v="6"/>
    <x v="323"/>
    <x v="2"/>
    <x v="0"/>
    <n v="80"/>
    <n v="2.0099999999999998"/>
    <n v="20"/>
    <n v="0.5"/>
    <n v="1600"/>
    <n v="3215.9999999999995"/>
    <n v="2411.9999999999995"/>
    <n v="2371.9999999999995"/>
    <x v="22"/>
    <n v="804"/>
    <n v="0.25000000000000006"/>
    <n v="14.95"/>
    <n v="0.05"/>
    <n v="2267.6024999999995"/>
    <x v="0"/>
    <x v="0"/>
  </r>
  <r>
    <n v="4993"/>
    <s v="Necole"/>
    <s v="Oconnell"/>
    <s v="Miss"/>
    <s v="F"/>
    <n v="90"/>
    <s v="Witcombe Street"/>
    <s v="Goodwick"/>
    <x v="10"/>
    <x v="815"/>
    <x v="1"/>
    <x v="2"/>
    <n v="14"/>
    <n v="3.49"/>
    <n v="20"/>
    <n v="0.5"/>
    <n v="280"/>
    <n v="977.2"/>
    <n v="732.90000000000009"/>
    <n v="725.90000000000009"/>
    <x v="11"/>
    <n v="244.29999999999995"/>
    <n v="0.24999999999999994"/>
    <n v="14.95"/>
    <n v="0"/>
    <n v="740.85000000000014"/>
    <x v="2"/>
    <x v="2"/>
  </r>
  <r>
    <n v="4994"/>
    <s v="Lennie"/>
    <s v="Numbers"/>
    <s v="Miss"/>
    <s v="F"/>
    <n v="60"/>
    <s v="Withycombe Road"/>
    <s v="Kinross"/>
    <x v="14"/>
    <x v="816"/>
    <x v="1"/>
    <x v="2"/>
    <n v="17"/>
    <n v="1.89"/>
    <n v="18"/>
    <n v="0.5"/>
    <n v="306"/>
    <n v="578.33999999999992"/>
    <n v="433.75499999999994"/>
    <n v="425.25499999999994"/>
    <x v="92"/>
    <n v="144.58499999999998"/>
    <n v="0.25"/>
    <n v="14.95"/>
    <n v="0"/>
    <n v="440.20499999999993"/>
    <x v="1"/>
    <x v="1"/>
  </r>
  <r>
    <n v="5002"/>
    <s v="Milo"/>
    <s v="Stubbs"/>
    <s v="Mr"/>
    <s v="M"/>
    <n v="90"/>
    <s v="Wood Lane"/>
    <s v="Newport"/>
    <x v="3"/>
    <x v="406"/>
    <x v="2"/>
    <x v="1"/>
    <n v="19"/>
    <n v="2.0099999999999998"/>
    <n v="20"/>
    <n v="0.5"/>
    <n v="380"/>
    <n v="763.8"/>
    <n v="572.84999999999991"/>
    <n v="563.34999999999991"/>
    <x v="18"/>
    <n v="190.95000000000005"/>
    <n v="0.25000000000000006"/>
    <n v="14.95"/>
    <n v="0"/>
    <n v="578.29999999999995"/>
    <x v="0"/>
    <x v="0"/>
  </r>
  <r>
    <n v="5009"/>
    <s v="Gussie"/>
    <s v="Frey"/>
    <s v="Miss"/>
    <s v="F"/>
    <n v="30"/>
    <s v="Woodbourne Avenue"/>
    <s v="Paignton"/>
    <x v="3"/>
    <x v="817"/>
    <x v="0"/>
    <x v="4"/>
    <n v="30"/>
    <n v="3.49"/>
    <n v="20"/>
    <n v="0.5"/>
    <n v="600"/>
    <n v="2094"/>
    <n v="1570.5"/>
    <n v="1555.5"/>
    <x v="14"/>
    <n v="523.5"/>
    <n v="0.25"/>
    <n v="14.95"/>
    <n v="0.03"/>
    <n v="1523.3365000000001"/>
    <x v="2"/>
    <x v="2"/>
  </r>
  <r>
    <n v="5011"/>
    <s v="Kendall"/>
    <s v="Patrick"/>
    <s v="Mr"/>
    <s v="M"/>
    <n v="60"/>
    <s v="Woodbridge Close"/>
    <s v="Fakenham"/>
    <x v="10"/>
    <x v="68"/>
    <x v="2"/>
    <x v="6"/>
    <n v="30"/>
    <n v="1.89"/>
    <n v="18"/>
    <n v="0.5"/>
    <n v="540"/>
    <n v="1020.5999999999999"/>
    <n v="765.44999999999993"/>
    <n v="750.44999999999993"/>
    <x v="14"/>
    <n v="255.14999999999998"/>
    <n v="0.25"/>
    <n v="14.95"/>
    <n v="0.03"/>
    <n v="742.43799999999999"/>
    <x v="1"/>
    <x v="1"/>
  </r>
  <r>
    <n v="5013"/>
    <s v="Hector"/>
    <s v="Garrett"/>
    <s v="Mr"/>
    <s v="M"/>
    <n v="90"/>
    <s v="Woodfall Road"/>
    <s v="Kidderminster"/>
    <x v="14"/>
    <x v="818"/>
    <x v="1"/>
    <x v="0"/>
    <n v="26"/>
    <n v="1.89"/>
    <n v="18"/>
    <n v="0.5"/>
    <n v="468"/>
    <n v="884.52"/>
    <n v="663.39"/>
    <n v="650.39"/>
    <x v="29"/>
    <n v="221.13"/>
    <n v="0.25"/>
    <n v="14.95"/>
    <n v="0.03"/>
    <n v="645.37980000000005"/>
    <x v="1"/>
    <x v="1"/>
  </r>
  <r>
    <n v="5015"/>
    <s v="Nickolas"/>
    <s v="Koch"/>
    <s v="Mr"/>
    <s v="M"/>
    <n v="90"/>
    <s v="Woodfield Crescent"/>
    <s v="Dolgellau"/>
    <x v="7"/>
    <x v="819"/>
    <x v="1"/>
    <x v="9"/>
    <n v="29"/>
    <n v="3.49"/>
    <n v="20"/>
    <n v="0.5"/>
    <n v="580"/>
    <n v="2024.2"/>
    <n v="1518.15"/>
    <n v="1503.65"/>
    <x v="61"/>
    <n v="506.04999999999995"/>
    <n v="0.24999999999999997"/>
    <n v="14.95"/>
    <n v="0.03"/>
    <n v="1473.0420000000001"/>
    <x v="2"/>
    <x v="2"/>
  </r>
  <r>
    <n v="5017"/>
    <s v="Frankie"/>
    <s v="Fox"/>
    <s v="Miss"/>
    <s v="F"/>
    <n v="60"/>
    <s v="Woodham Court"/>
    <s v="Alresford"/>
    <x v="19"/>
    <x v="572"/>
    <x v="2"/>
    <x v="2"/>
    <n v="94"/>
    <n v="1.89"/>
    <n v="18"/>
    <n v="0.5"/>
    <n v="1692"/>
    <n v="3197.8799999999997"/>
    <n v="2398.41"/>
    <n v="2351.41"/>
    <x v="77"/>
    <n v="799.4699999999998"/>
    <n v="0.24999999999999997"/>
    <n v="14.95"/>
    <n v="0.05"/>
    <n v="2248.0419999999995"/>
    <x v="1"/>
    <x v="1"/>
  </r>
  <r>
    <n v="5023"/>
    <s v="Cher"/>
    <s v="Spencer"/>
    <s v="Mrs"/>
    <s v="F"/>
    <n v="30"/>
    <s v="Woodman'S Place"/>
    <s v="Romney Marsh"/>
    <x v="3"/>
    <x v="573"/>
    <x v="0"/>
    <x v="3"/>
    <n v="30"/>
    <n v="1.89"/>
    <n v="18"/>
    <n v="0.5"/>
    <n v="540"/>
    <n v="1020.5999999999999"/>
    <n v="765.44999999999993"/>
    <n v="750.44999999999993"/>
    <x v="14"/>
    <n v="255.14999999999998"/>
    <n v="0.25"/>
    <n v="14.95"/>
    <n v="0.03"/>
    <n v="742.43799999999999"/>
    <x v="1"/>
    <x v="1"/>
  </r>
  <r>
    <n v="5026"/>
    <s v="Violette"/>
    <s v="Dickey"/>
    <s v="Miss"/>
    <s v="F"/>
    <n v="90"/>
    <s v="Woodside Gardensange"/>
    <s v="Rochester"/>
    <x v="3"/>
    <x v="563"/>
    <x v="0"/>
    <x v="0"/>
    <n v="60"/>
    <n v="3.49"/>
    <n v="20"/>
    <n v="0.5"/>
    <n v="1200"/>
    <n v="4188"/>
    <n v="3141"/>
    <n v="3111"/>
    <x v="80"/>
    <n v="1047"/>
    <n v="0.25"/>
    <n v="14.95"/>
    <n v="0.05"/>
    <n v="2969.6524999999997"/>
    <x v="2"/>
    <x v="2"/>
  </r>
  <r>
    <n v="5029"/>
    <s v="Nathaniel"/>
    <s v="Bruno"/>
    <s v="Mr"/>
    <s v="M"/>
    <n v="60"/>
    <s v="Woodville House"/>
    <s v="Iver"/>
    <x v="14"/>
    <x v="820"/>
    <x v="2"/>
    <x v="9"/>
    <n v="65"/>
    <n v="3.49"/>
    <n v="20"/>
    <n v="0.5"/>
    <n v="1300"/>
    <n v="4537"/>
    <n v="3402.75"/>
    <n v="3370.25"/>
    <x v="75"/>
    <n v="1134.25"/>
    <n v="0.25"/>
    <n v="14.95"/>
    <n v="0.05"/>
    <n v="3215.9399999999996"/>
    <x v="2"/>
    <x v="2"/>
  </r>
  <r>
    <n v="5033"/>
    <s v="Abram"/>
    <s v="Darby"/>
    <s v="Mr"/>
    <s v="M"/>
    <n v="60"/>
    <s v="Woolf Close"/>
    <s v="Latheron"/>
    <x v="14"/>
    <x v="763"/>
    <x v="2"/>
    <x v="9"/>
    <n v="78"/>
    <n v="1.89"/>
    <n v="18"/>
    <n v="0.5"/>
    <n v="1404"/>
    <n v="2653.56"/>
    <n v="1990.17"/>
    <n v="1951.17"/>
    <x v="96"/>
    <n v="663.38999999999987"/>
    <n v="0.24999999999999994"/>
    <n v="14.95"/>
    <n v="0.05"/>
    <n v="1867.8140000000001"/>
    <x v="1"/>
    <x v="1"/>
  </r>
  <r>
    <n v="5037"/>
    <s v="Ray"/>
    <s v="Mcdonald"/>
    <s v="Mrs"/>
    <s v="F"/>
    <n v="30"/>
    <s v="Woolwich Manor"/>
    <s v="Larkhall"/>
    <x v="14"/>
    <x v="804"/>
    <x v="0"/>
    <x v="0"/>
    <n v="105"/>
    <n v="2.0099999999999998"/>
    <n v="20"/>
    <n v="0.5"/>
    <n v="2100"/>
    <n v="4221"/>
    <n v="3165.75"/>
    <n v="3113.25"/>
    <x v="13"/>
    <n v="1055.25"/>
    <n v="0.25"/>
    <n v="14.95"/>
    <n v="7.0000000000000007E-2"/>
    <n v="2909.2259999999997"/>
    <x v="0"/>
    <x v="0"/>
  </r>
  <r>
    <n v="5038"/>
    <s v="Foster"/>
    <s v="Thorne"/>
    <s v="Mr"/>
    <s v="M"/>
    <n v="30"/>
    <s v="Worcester Cottages"/>
    <s v="Canonbie"/>
    <x v="6"/>
    <x v="821"/>
    <x v="2"/>
    <x v="8"/>
    <n v="53"/>
    <n v="3.49"/>
    <n v="20"/>
    <n v="0.5"/>
    <n v="1060"/>
    <n v="3699.4"/>
    <n v="2774.55"/>
    <n v="2748.05"/>
    <x v="51"/>
    <n v="924.84999999999991"/>
    <n v="0.24999999999999997"/>
    <n v="14.95"/>
    <n v="0.05"/>
    <n v="2624.85"/>
    <x v="2"/>
    <x v="2"/>
  </r>
  <r>
    <n v="5043"/>
    <s v="Evan"/>
    <s v="Lott"/>
    <s v="Mr"/>
    <s v="M"/>
    <n v="30"/>
    <s v="Worley'S Court"/>
    <s v="Aberlour"/>
    <x v="29"/>
    <x v="822"/>
    <x v="2"/>
    <x v="5"/>
    <n v="66"/>
    <n v="1.89"/>
    <n v="18"/>
    <n v="0.5"/>
    <n v="1188"/>
    <n v="2245.3199999999997"/>
    <n v="1683.9899999999998"/>
    <n v="1650.9899999999998"/>
    <x v="7"/>
    <n v="561.32999999999993"/>
    <n v="0.25"/>
    <n v="14.95"/>
    <n v="0.05"/>
    <n v="1582.6429999999998"/>
    <x v="1"/>
    <x v="1"/>
  </r>
  <r>
    <n v="5044"/>
    <s v="Jonathon"/>
    <s v="Felix"/>
    <s v="Mr"/>
    <s v="M"/>
    <n v="90"/>
    <s v="Worsley Bridge"/>
    <s v="Heanor"/>
    <x v="1"/>
    <x v="81"/>
    <x v="2"/>
    <x v="2"/>
    <n v="47"/>
    <n v="1.89"/>
    <n v="18"/>
    <n v="0.5"/>
    <n v="846"/>
    <n v="1598.9399999999998"/>
    <n v="1199.2049999999999"/>
    <n v="1175.7049999999999"/>
    <x v="23"/>
    <n v="399.7349999999999"/>
    <n v="0.24999999999999997"/>
    <n v="14.95"/>
    <n v="0.03"/>
    <n v="1154.93535"/>
    <x v="1"/>
    <x v="1"/>
  </r>
  <r>
    <n v="5046"/>
    <s v="Marion"/>
    <s v="Trotter"/>
    <s v="Mr"/>
    <s v="M"/>
    <n v="60"/>
    <s v="Worsopp Drive"/>
    <s v="Thurso"/>
    <x v="3"/>
    <x v="460"/>
    <x v="1"/>
    <x v="4"/>
    <n v="20"/>
    <n v="3.49"/>
    <n v="20"/>
    <n v="0.5"/>
    <n v="400"/>
    <n v="1396"/>
    <n v="1047"/>
    <n v="1037"/>
    <x v="55"/>
    <n v="349"/>
    <n v="0.25"/>
    <n v="14.95"/>
    <n v="0"/>
    <n v="1051.95"/>
    <x v="2"/>
    <x v="2"/>
  </r>
  <r>
    <n v="5055"/>
    <s v="Lien"/>
    <s v="Maldonado"/>
    <s v="Mrs"/>
    <s v="F"/>
    <n v="90"/>
    <s v="Wrights Buildings"/>
    <s v="Stourbridge"/>
    <x v="3"/>
    <x v="491"/>
    <x v="0"/>
    <x v="7"/>
    <n v="8"/>
    <n v="1.89"/>
    <n v="18"/>
    <n v="0.5"/>
    <n v="144"/>
    <n v="272.15999999999997"/>
    <n v="204.11999999999998"/>
    <n v="200.11999999999998"/>
    <x v="56"/>
    <n v="68.039999999999992"/>
    <n v="0.25"/>
    <n v="14.95"/>
    <n v="0"/>
    <n v="215.06999999999996"/>
    <x v="1"/>
    <x v="1"/>
  </r>
  <r>
    <n v="5056"/>
    <s v="Angila"/>
    <s v="Dawson"/>
    <s v="Ms"/>
    <s v="F"/>
    <n v="60"/>
    <s v="Wright'S Buildings"/>
    <s v="Bala"/>
    <x v="0"/>
    <x v="823"/>
    <x v="1"/>
    <x v="9"/>
    <n v="36"/>
    <n v="2.0099999999999998"/>
    <n v="20"/>
    <n v="0.5"/>
    <n v="720"/>
    <n v="1447.1999999999998"/>
    <n v="1085.3999999999999"/>
    <n v="1067.3999999999999"/>
    <x v="40"/>
    <n v="361.79999999999995"/>
    <n v="0.25"/>
    <n v="14.95"/>
    <n v="0.03"/>
    <n v="1049.8794999999998"/>
    <x v="0"/>
    <x v="0"/>
  </r>
  <r>
    <n v="5058"/>
    <s v="Zane"/>
    <s v="Donovan"/>
    <s v="Mr"/>
    <s v="M"/>
    <n v="90"/>
    <s v="Wrights Place"/>
    <s v="Llwyngwril"/>
    <x v="8"/>
    <x v="97"/>
    <x v="1"/>
    <x v="2"/>
    <n v="58"/>
    <n v="2.0099999999999998"/>
    <n v="20"/>
    <n v="0.5"/>
    <n v="1160"/>
    <n v="2331.6"/>
    <n v="1748.6999999999998"/>
    <n v="1719.6999999999998"/>
    <x v="33"/>
    <n v="582.90000000000009"/>
    <n v="0.25000000000000006"/>
    <n v="14.95"/>
    <n v="0.05"/>
    <n v="1647.9174999999998"/>
    <x v="0"/>
    <x v="0"/>
  </r>
  <r>
    <n v="5064"/>
    <s v="Dewitt"/>
    <s v="Dawkins"/>
    <s v="Mr"/>
    <s v="M"/>
    <n v="90"/>
    <s v="Wymans Cottages"/>
    <s v="Tilbury"/>
    <x v="3"/>
    <x v="350"/>
    <x v="0"/>
    <x v="10"/>
    <n v="39"/>
    <n v="2.0099999999999998"/>
    <n v="20"/>
    <n v="0.5"/>
    <n v="780"/>
    <n v="1567.7999999999997"/>
    <n v="1175.8499999999999"/>
    <n v="1156.3499999999999"/>
    <x v="20"/>
    <n v="391.94999999999982"/>
    <n v="0.24999999999999992"/>
    <n v="14.95"/>
    <n v="0.03"/>
    <n v="1136.1609999999998"/>
    <x v="0"/>
    <x v="0"/>
  </r>
  <r>
    <n v="5072"/>
    <s v="Alysia"/>
    <s v="Cordero"/>
    <s v="Mrs"/>
    <s v="F"/>
    <n v="30"/>
    <s v="Wynyaroad Terrace"/>
    <s v="Lybster"/>
    <x v="3"/>
    <x v="162"/>
    <x v="1"/>
    <x v="4"/>
    <n v="20"/>
    <n v="1.89"/>
    <n v="18"/>
    <n v="0.5"/>
    <n v="360"/>
    <n v="680.4"/>
    <n v="510.29999999999995"/>
    <n v="500.29999999999995"/>
    <x v="55"/>
    <n v="170.10000000000002"/>
    <n v="0.25000000000000006"/>
    <n v="14.95"/>
    <n v="0"/>
    <n v="515.25"/>
    <x v="1"/>
    <x v="1"/>
  </r>
  <r>
    <n v="5079"/>
    <s v="Valentine"/>
    <s v="Ware"/>
    <s v="Mr"/>
    <s v="M"/>
    <n v="90"/>
    <s v="Wyvis Street"/>
    <s v="Lampeter"/>
    <x v="14"/>
    <x v="824"/>
    <x v="1"/>
    <x v="3"/>
    <n v="44"/>
    <n v="3.49"/>
    <n v="20"/>
    <n v="0.5"/>
    <n v="880"/>
    <n v="3071.2000000000003"/>
    <n v="2303.4"/>
    <n v="2281.4"/>
    <x v="74"/>
    <n v="767.80000000000018"/>
    <n v="0.25000000000000006"/>
    <n v="14.95"/>
    <n v="0.03"/>
    <n v="2227.4594999999999"/>
    <x v="2"/>
    <x v="2"/>
  </r>
  <r>
    <n v="5081"/>
    <s v="Nida"/>
    <s v="Ruiz"/>
    <s v="Miss"/>
    <s v="F"/>
    <n v="90"/>
    <s v="Yarmouth Place"/>
    <s v="St. Andrews"/>
    <x v="3"/>
    <x v="133"/>
    <x v="1"/>
    <x v="11"/>
    <n v="76"/>
    <n v="3.49"/>
    <n v="20"/>
    <n v="0.5"/>
    <n v="1520"/>
    <n v="5304.8"/>
    <n v="3978.6000000000004"/>
    <n v="3940.6000000000004"/>
    <x v="97"/>
    <n v="1326.1999999999998"/>
    <n v="0.24999999999999994"/>
    <n v="14.95"/>
    <n v="0.05"/>
    <n v="3757.7725"/>
    <x v="2"/>
    <x v="2"/>
  </r>
  <r>
    <n v="5082"/>
    <s v="Christie"/>
    <s v="Sheffield"/>
    <s v="Miss"/>
    <s v="F"/>
    <n v="60"/>
    <s v="Yeldham Road"/>
    <s v="Carnforth"/>
    <x v="6"/>
    <x v="127"/>
    <x v="2"/>
    <x v="0"/>
    <n v="50"/>
    <n v="2.0099999999999998"/>
    <n v="20"/>
    <n v="0.5"/>
    <n v="1000"/>
    <n v="2009.9999999999998"/>
    <n v="1507.4999999999998"/>
    <n v="1482.4999999999998"/>
    <x v="42"/>
    <n v="502.5"/>
    <n v="0.25000000000000006"/>
    <n v="14.95"/>
    <n v="0.03"/>
    <n v="1452.5264999999997"/>
    <x v="0"/>
    <x v="0"/>
  </r>
  <r>
    <n v="5083"/>
    <s v="Marlon"/>
    <s v="Hope"/>
    <s v="Mr"/>
    <s v="M"/>
    <n v="90"/>
    <s v="Yeldham Road"/>
    <s v="Poulton-Le-Fylde"/>
    <x v="3"/>
    <x v="331"/>
    <x v="2"/>
    <x v="10"/>
    <n v="87"/>
    <n v="1.89"/>
    <n v="18"/>
    <n v="0.5"/>
    <n v="1566"/>
    <n v="2959.74"/>
    <n v="2219.8049999999998"/>
    <n v="2176.3049999999998"/>
    <x v="27"/>
    <n v="739.93499999999995"/>
    <n v="0.25"/>
    <n v="14.95"/>
    <n v="0.05"/>
    <n v="2081.6922499999996"/>
    <x v="1"/>
    <x v="1"/>
  </r>
  <r>
    <n v="5084"/>
    <s v="Erwin"/>
    <s v="Metz"/>
    <s v="Mr"/>
    <s v="M"/>
    <n v="30"/>
    <s v="Yeomans Row"/>
    <s v="Denbigh"/>
    <x v="7"/>
    <x v="88"/>
    <x v="1"/>
    <x v="9"/>
    <n v="43"/>
    <n v="3.49"/>
    <n v="20"/>
    <n v="0.5"/>
    <n v="860"/>
    <n v="3001.4"/>
    <n v="2251.0500000000002"/>
    <n v="2229.5500000000002"/>
    <x v="28"/>
    <n v="750.34999999999991"/>
    <n v="0.24999999999999997"/>
    <n v="14.95"/>
    <n v="0.03"/>
    <n v="2177.165"/>
    <x v="2"/>
    <x v="2"/>
  </r>
  <r>
    <n v="5086"/>
    <s v="Carroll"/>
    <s v="Lyon"/>
    <s v="Mr"/>
    <s v="M"/>
    <n v="90"/>
    <s v="York Gate"/>
    <s v="Brockenhurst"/>
    <x v="48"/>
    <x v="639"/>
    <x v="1"/>
    <x v="1"/>
    <n v="56"/>
    <n v="1.89"/>
    <n v="18"/>
    <n v="0.5"/>
    <n v="1008"/>
    <n v="1905.12"/>
    <n v="1428.84"/>
    <n v="1400.84"/>
    <x v="15"/>
    <n v="476.28"/>
    <n v="0.25"/>
    <n v="14.95"/>
    <n v="0.05"/>
    <n v="1345.0004999999999"/>
    <x v="1"/>
    <x v="1"/>
  </r>
  <r>
    <n v="5091"/>
    <s v="Tory"/>
    <s v="Baez"/>
    <s v="Mrs"/>
    <s v="F"/>
    <n v="30"/>
    <s v="York Row"/>
    <s v="Chatham"/>
    <x v="12"/>
    <x v="456"/>
    <x v="2"/>
    <x v="2"/>
    <n v="44"/>
    <n v="2.0099999999999998"/>
    <n v="20"/>
    <n v="0.5"/>
    <n v="880"/>
    <n v="1768.7999999999997"/>
    <n v="1326.6"/>
    <n v="1304.5999999999999"/>
    <x v="74"/>
    <n v="442.19999999999982"/>
    <n v="0.24999999999999994"/>
    <n v="14.95"/>
    <n v="0.03"/>
    <n v="1279.9634999999998"/>
    <x v="0"/>
    <x v="0"/>
  </r>
  <r>
    <n v="5092"/>
    <s v="Seymour"/>
    <s v="Otto"/>
    <s v="Mr"/>
    <s v="M"/>
    <n v="30"/>
    <s v="York Street"/>
    <s v="Yeovil"/>
    <x v="3"/>
    <x v="575"/>
    <x v="0"/>
    <x v="11"/>
    <n v="58"/>
    <n v="3.49"/>
    <n v="20"/>
    <n v="0.5"/>
    <n v="1160"/>
    <n v="4048.4"/>
    <n v="3036.3"/>
    <n v="3007.3"/>
    <x v="33"/>
    <n v="1012.0999999999999"/>
    <n v="0.24999999999999997"/>
    <n v="14.95"/>
    <n v="0.05"/>
    <n v="2871.1374999999998"/>
    <x v="2"/>
    <x v="2"/>
  </r>
  <r>
    <n v="5093"/>
    <s v="Alia"/>
    <s v="Mcqueen"/>
    <s v="Miss"/>
    <s v="F"/>
    <n v="60"/>
    <s v="York Terrace"/>
    <s v="Perthshire"/>
    <x v="3"/>
    <x v="108"/>
    <x v="1"/>
    <x v="7"/>
    <n v="49"/>
    <n v="1.89"/>
    <n v="18"/>
    <n v="0.5"/>
    <n v="882"/>
    <n v="1666.98"/>
    <n v="1250.2350000000001"/>
    <n v="1225.7350000000001"/>
    <x v="5"/>
    <n v="416.74499999999989"/>
    <n v="0.24999999999999994"/>
    <n v="14.95"/>
    <n v="0.03"/>
    <n v="1203.4644500000002"/>
    <x v="1"/>
    <x v="1"/>
  </r>
  <r>
    <n v="5094"/>
    <s v="Everette"/>
    <s v="Mcfarland"/>
    <s v="Mr"/>
    <s v="M"/>
    <n v="60"/>
    <s v="Yorke Crescent"/>
    <s v="Watchet"/>
    <x v="3"/>
    <x v="260"/>
    <x v="0"/>
    <x v="8"/>
    <n v="34"/>
    <n v="3.49"/>
    <n v="20"/>
    <n v="0.5"/>
    <n v="680"/>
    <n v="2373.2000000000003"/>
    <n v="1779.9"/>
    <n v="1762.9"/>
    <x v="81"/>
    <n v="593.30000000000018"/>
    <n v="0.25000000000000006"/>
    <n v="14.95"/>
    <n v="0.03"/>
    <n v="1724.5145"/>
    <x v="2"/>
    <x v="2"/>
  </r>
  <r>
    <n v="5099"/>
    <s v="Daren"/>
    <s v="Bolden"/>
    <s v="Mr"/>
    <s v="M"/>
    <n v="60"/>
    <s v="Zoffany Street"/>
    <s v="Wingate"/>
    <x v="3"/>
    <x v="825"/>
    <x v="0"/>
    <x v="11"/>
    <n v="72"/>
    <n v="3.49"/>
    <n v="20"/>
    <n v="0.5"/>
    <n v="1440"/>
    <n v="5025.6000000000004"/>
    <n v="3769.2000000000003"/>
    <n v="3733.2000000000003"/>
    <x v="91"/>
    <n v="1256.4000000000001"/>
    <n v="0.25"/>
    <n v="14.95"/>
    <n v="0.05"/>
    <n v="3560.7424999999998"/>
    <x v="2"/>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m/>
    <x v="0"/>
    <x v="0"/>
    <x v="0"/>
  </r>
  <r>
    <n v="1"/>
    <x v="1"/>
    <x v="1"/>
    <x v="1"/>
  </r>
  <r>
    <n v="2"/>
    <x v="1"/>
    <x v="2"/>
    <x v="2"/>
  </r>
  <r>
    <n v="3"/>
    <x v="1"/>
    <x v="3"/>
    <x v="3"/>
  </r>
  <r>
    <n v="4"/>
    <x v="1"/>
    <x v="4"/>
    <x v="4"/>
  </r>
  <r>
    <n v="5"/>
    <x v="1"/>
    <x v="5"/>
    <x v="5"/>
  </r>
  <r>
    <n v="6"/>
    <x v="1"/>
    <x v="6"/>
    <x v="6"/>
  </r>
  <r>
    <n v="7"/>
    <x v="1"/>
    <x v="7"/>
    <x v="7"/>
  </r>
  <r>
    <n v="8"/>
    <x v="1"/>
    <x v="8"/>
    <x v="8"/>
  </r>
  <r>
    <n v="9"/>
    <x v="1"/>
    <x v="9"/>
    <x v="9"/>
  </r>
  <r>
    <n v="10"/>
    <x v="1"/>
    <x v="10"/>
    <x v="10"/>
  </r>
  <r>
    <n v="11"/>
    <x v="1"/>
    <x v="11"/>
    <x v="11"/>
  </r>
  <r>
    <n v="12"/>
    <x v="1"/>
    <x v="12"/>
    <x v="12"/>
  </r>
  <r>
    <n v="13"/>
    <x v="2"/>
    <x v="1"/>
    <x v="13"/>
  </r>
  <r>
    <n v="14"/>
    <x v="2"/>
    <x v="2"/>
    <x v="14"/>
  </r>
  <r>
    <n v="15"/>
    <x v="2"/>
    <x v="3"/>
    <x v="15"/>
  </r>
  <r>
    <n v="16"/>
    <x v="2"/>
    <x v="4"/>
    <x v="16"/>
  </r>
  <r>
    <n v="17"/>
    <x v="2"/>
    <x v="5"/>
    <x v="17"/>
  </r>
  <r>
    <n v="18"/>
    <x v="2"/>
    <x v="6"/>
    <x v="18"/>
  </r>
  <r>
    <n v="19"/>
    <x v="2"/>
    <x v="7"/>
    <x v="19"/>
  </r>
  <r>
    <n v="20"/>
    <x v="2"/>
    <x v="8"/>
    <x v="20"/>
  </r>
  <r>
    <n v="21"/>
    <x v="2"/>
    <x v="9"/>
    <x v="21"/>
  </r>
  <r>
    <n v="22"/>
    <x v="2"/>
    <x v="10"/>
    <x v="22"/>
  </r>
  <r>
    <n v="23"/>
    <x v="2"/>
    <x v="11"/>
    <x v="23"/>
  </r>
  <r>
    <n v="24"/>
    <x v="2"/>
    <x v="12"/>
    <x v="24"/>
  </r>
  <r>
    <n v="25"/>
    <x v="3"/>
    <x v="1"/>
    <x v="25"/>
  </r>
  <r>
    <n v="26"/>
    <x v="3"/>
    <x v="2"/>
    <x v="26"/>
  </r>
  <r>
    <n v="27"/>
    <x v="3"/>
    <x v="3"/>
    <x v="27"/>
  </r>
  <r>
    <n v="28"/>
    <x v="3"/>
    <x v="4"/>
    <x v="28"/>
  </r>
  <r>
    <n v="29"/>
    <x v="3"/>
    <x v="5"/>
    <x v="29"/>
  </r>
  <r>
    <n v="30"/>
    <x v="3"/>
    <x v="6"/>
    <x v="30"/>
  </r>
  <r>
    <n v="31"/>
    <x v="3"/>
    <x v="7"/>
    <x v="31"/>
  </r>
  <r>
    <n v="32"/>
    <x v="3"/>
    <x v="8"/>
    <x v="32"/>
  </r>
  <r>
    <n v="33"/>
    <x v="3"/>
    <x v="9"/>
    <x v="33"/>
  </r>
  <r>
    <n v="34"/>
    <x v="3"/>
    <x v="10"/>
    <x v="34"/>
  </r>
  <r>
    <n v="35"/>
    <x v="3"/>
    <x v="11"/>
    <x v="35"/>
  </r>
  <r>
    <n v="36"/>
    <x v="3"/>
    <x v="12"/>
    <x v="36"/>
  </r>
  <r>
    <n v="37"/>
    <x v="4"/>
    <x v="1"/>
    <x v="37"/>
  </r>
  <r>
    <n v="38"/>
    <x v="4"/>
    <x v="2"/>
    <x v="38"/>
  </r>
  <r>
    <n v="39"/>
    <x v="4"/>
    <x v="3"/>
    <x v="39"/>
  </r>
  <r>
    <n v="40"/>
    <x v="4"/>
    <x v="4"/>
    <x v="40"/>
  </r>
  <r>
    <n v="41"/>
    <x v="4"/>
    <x v="5"/>
    <x v="41"/>
  </r>
  <r>
    <n v="42"/>
    <x v="4"/>
    <x v="6"/>
    <x v="42"/>
  </r>
  <r>
    <n v="43"/>
    <x v="4"/>
    <x v="7"/>
    <x v="43"/>
  </r>
  <r>
    <n v="44"/>
    <x v="4"/>
    <x v="8"/>
    <x v="44"/>
  </r>
  <r>
    <n v="45"/>
    <x v="4"/>
    <x v="9"/>
    <x v="45"/>
  </r>
  <r>
    <n v="46"/>
    <x v="4"/>
    <x v="10"/>
    <x v="46"/>
  </r>
  <r>
    <n v="47"/>
    <x v="4"/>
    <x v="11"/>
    <x v="47"/>
  </r>
  <r>
    <n v="48"/>
    <x v="4"/>
    <x v="12"/>
    <x v="48"/>
  </r>
  <r>
    <n v="49"/>
    <x v="5"/>
    <x v="1"/>
    <x v="49"/>
  </r>
  <r>
    <n v="50"/>
    <x v="5"/>
    <x v="2"/>
    <x v="50"/>
  </r>
  <r>
    <n v="51"/>
    <x v="5"/>
    <x v="3"/>
    <x v="51"/>
  </r>
  <r>
    <n v="52"/>
    <x v="5"/>
    <x v="4"/>
    <x v="52"/>
  </r>
  <r>
    <n v="53"/>
    <x v="5"/>
    <x v="5"/>
    <x v="53"/>
  </r>
  <r>
    <n v="54"/>
    <x v="5"/>
    <x v="6"/>
    <x v="54"/>
  </r>
  <r>
    <n v="55"/>
    <x v="5"/>
    <x v="7"/>
    <x v="55"/>
  </r>
  <r>
    <n v="56"/>
    <x v="5"/>
    <x v="8"/>
    <x v="56"/>
  </r>
  <r>
    <n v="57"/>
    <x v="5"/>
    <x v="9"/>
    <x v="57"/>
  </r>
  <r>
    <n v="58"/>
    <x v="5"/>
    <x v="10"/>
    <x v="58"/>
  </r>
  <r>
    <n v="59"/>
    <x v="5"/>
    <x v="11"/>
    <x v="59"/>
  </r>
  <r>
    <n v="60"/>
    <x v="5"/>
    <x v="12"/>
    <x v="60"/>
  </r>
  <r>
    <n v="61"/>
    <x v="6"/>
    <x v="1"/>
    <x v="61"/>
  </r>
  <r>
    <n v="62"/>
    <x v="6"/>
    <x v="2"/>
    <x v="62"/>
  </r>
  <r>
    <n v="63"/>
    <x v="6"/>
    <x v="3"/>
    <x v="63"/>
  </r>
  <r>
    <n v="64"/>
    <x v="6"/>
    <x v="4"/>
    <x v="64"/>
  </r>
  <r>
    <n v="65"/>
    <x v="6"/>
    <x v="5"/>
    <x v="65"/>
  </r>
  <r>
    <n v="66"/>
    <x v="6"/>
    <x v="6"/>
    <x v="66"/>
  </r>
  <r>
    <n v="67"/>
    <x v="6"/>
    <x v="7"/>
    <x v="67"/>
  </r>
  <r>
    <n v="68"/>
    <x v="6"/>
    <x v="8"/>
    <x v="68"/>
  </r>
  <r>
    <n v="69"/>
    <x v="6"/>
    <x v="9"/>
    <x v="69"/>
  </r>
  <r>
    <n v="70"/>
    <x v="6"/>
    <x v="10"/>
    <x v="70"/>
  </r>
  <r>
    <n v="71"/>
    <x v="6"/>
    <x v="11"/>
    <x v="71"/>
  </r>
  <r>
    <n v="72"/>
    <x v="6"/>
    <x v="12"/>
    <x v="72"/>
  </r>
  <r>
    <n v="73"/>
    <x v="7"/>
    <x v="1"/>
    <x v="73"/>
  </r>
  <r>
    <n v="74"/>
    <x v="7"/>
    <x v="2"/>
    <x v="74"/>
  </r>
  <r>
    <n v="75"/>
    <x v="7"/>
    <x v="3"/>
    <x v="75"/>
  </r>
  <r>
    <n v="76"/>
    <x v="7"/>
    <x v="4"/>
    <x v="76"/>
  </r>
  <r>
    <n v="77"/>
    <x v="7"/>
    <x v="5"/>
    <x v="77"/>
  </r>
  <r>
    <n v="78"/>
    <x v="7"/>
    <x v="6"/>
    <x v="78"/>
  </r>
  <r>
    <n v="79"/>
    <x v="7"/>
    <x v="7"/>
    <x v="79"/>
  </r>
  <r>
    <n v="80"/>
    <x v="7"/>
    <x v="8"/>
    <x v="80"/>
  </r>
  <r>
    <n v="81"/>
    <x v="7"/>
    <x v="9"/>
    <x v="81"/>
  </r>
  <r>
    <n v="82"/>
    <x v="7"/>
    <x v="10"/>
    <x v="82"/>
  </r>
  <r>
    <n v="83"/>
    <x v="7"/>
    <x v="11"/>
    <x v="83"/>
  </r>
  <r>
    <n v="84"/>
    <x v="7"/>
    <x v="12"/>
    <x v="84"/>
  </r>
  <r>
    <n v="85"/>
    <x v="8"/>
    <x v="1"/>
    <x v="85"/>
  </r>
  <r>
    <n v="86"/>
    <x v="8"/>
    <x v="2"/>
    <x v="86"/>
  </r>
  <r>
    <n v="87"/>
    <x v="8"/>
    <x v="3"/>
    <x v="87"/>
  </r>
  <r>
    <n v="88"/>
    <x v="8"/>
    <x v="4"/>
    <x v="88"/>
  </r>
  <r>
    <n v="89"/>
    <x v="8"/>
    <x v="5"/>
    <x v="89"/>
  </r>
  <r>
    <n v="90"/>
    <x v="8"/>
    <x v="6"/>
    <x v="90"/>
  </r>
  <r>
    <n v="91"/>
    <x v="8"/>
    <x v="7"/>
    <x v="91"/>
  </r>
  <r>
    <n v="92"/>
    <x v="8"/>
    <x v="8"/>
    <x v="92"/>
  </r>
  <r>
    <n v="93"/>
    <x v="8"/>
    <x v="9"/>
    <x v="93"/>
  </r>
  <r>
    <n v="94"/>
    <x v="8"/>
    <x v="10"/>
    <x v="94"/>
  </r>
  <r>
    <n v="95"/>
    <x v="8"/>
    <x v="11"/>
    <x v="95"/>
  </r>
  <r>
    <n v="96"/>
    <x v="8"/>
    <x v="12"/>
    <x v="96"/>
  </r>
  <r>
    <n v="97"/>
    <x v="9"/>
    <x v="1"/>
    <x v="97"/>
  </r>
  <r>
    <n v="98"/>
    <x v="9"/>
    <x v="2"/>
    <x v="98"/>
  </r>
  <r>
    <n v="99"/>
    <x v="9"/>
    <x v="3"/>
    <x v="99"/>
  </r>
  <r>
    <n v="100"/>
    <x v="9"/>
    <x v="4"/>
    <x v="100"/>
  </r>
  <r>
    <n v="101"/>
    <x v="9"/>
    <x v="5"/>
    <x v="101"/>
  </r>
  <r>
    <n v="102"/>
    <x v="9"/>
    <x v="6"/>
    <x v="102"/>
  </r>
  <r>
    <n v="103"/>
    <x v="9"/>
    <x v="7"/>
    <x v="103"/>
  </r>
  <r>
    <n v="104"/>
    <x v="9"/>
    <x v="8"/>
    <x v="104"/>
  </r>
  <r>
    <n v="105"/>
    <x v="9"/>
    <x v="9"/>
    <x v="105"/>
  </r>
  <r>
    <n v="106"/>
    <x v="9"/>
    <x v="10"/>
    <x v="106"/>
  </r>
  <r>
    <n v="107"/>
    <x v="9"/>
    <x v="11"/>
    <x v="107"/>
  </r>
  <r>
    <n v="108"/>
    <x v="9"/>
    <x v="12"/>
    <x v="108"/>
  </r>
  <r>
    <n v="109"/>
    <x v="10"/>
    <x v="1"/>
    <x v="109"/>
  </r>
  <r>
    <n v="110"/>
    <x v="10"/>
    <x v="2"/>
    <x v="110"/>
  </r>
  <r>
    <n v="111"/>
    <x v="10"/>
    <x v="3"/>
    <x v="111"/>
  </r>
  <r>
    <n v="112"/>
    <x v="10"/>
    <x v="4"/>
    <x v="112"/>
  </r>
  <r>
    <n v="113"/>
    <x v="10"/>
    <x v="5"/>
    <x v="113"/>
  </r>
  <r>
    <n v="114"/>
    <x v="10"/>
    <x v="6"/>
    <x v="114"/>
  </r>
  <r>
    <n v="115"/>
    <x v="10"/>
    <x v="7"/>
    <x v="115"/>
  </r>
  <r>
    <n v="116"/>
    <x v="10"/>
    <x v="8"/>
    <x v="116"/>
  </r>
  <r>
    <n v="117"/>
    <x v="10"/>
    <x v="9"/>
    <x v="117"/>
  </r>
  <r>
    <n v="118"/>
    <x v="10"/>
    <x v="10"/>
    <x v="118"/>
  </r>
  <r>
    <n v="119"/>
    <x v="10"/>
    <x v="11"/>
    <x v="119"/>
  </r>
  <r>
    <n v="120"/>
    <x v="10"/>
    <x v="12"/>
    <x v="120"/>
  </r>
  <r>
    <n v="121"/>
    <x v="11"/>
    <x v="1"/>
    <x v="121"/>
  </r>
  <r>
    <n v="122"/>
    <x v="11"/>
    <x v="2"/>
    <x v="122"/>
  </r>
  <r>
    <n v="123"/>
    <x v="11"/>
    <x v="3"/>
    <x v="123"/>
  </r>
  <r>
    <n v="124"/>
    <x v="11"/>
    <x v="4"/>
    <x v="124"/>
  </r>
  <r>
    <n v="125"/>
    <x v="11"/>
    <x v="5"/>
    <x v="125"/>
  </r>
  <r>
    <n v="126"/>
    <x v="11"/>
    <x v="6"/>
    <x v="126"/>
  </r>
  <r>
    <n v="127"/>
    <x v="11"/>
    <x v="7"/>
    <x v="127"/>
  </r>
  <r>
    <n v="128"/>
    <x v="11"/>
    <x v="8"/>
    <x v="128"/>
  </r>
  <r>
    <n v="129"/>
    <x v="11"/>
    <x v="9"/>
    <x v="129"/>
  </r>
  <r>
    <n v="130"/>
    <x v="11"/>
    <x v="10"/>
    <x v="130"/>
  </r>
  <r>
    <n v="131"/>
    <x v="11"/>
    <x v="11"/>
    <x v="131"/>
  </r>
  <r>
    <n v="132"/>
    <x v="11"/>
    <x v="12"/>
    <x v="132"/>
  </r>
  <r>
    <n v="133"/>
    <x v="12"/>
    <x v="1"/>
    <x v="133"/>
  </r>
  <r>
    <n v="134"/>
    <x v="12"/>
    <x v="2"/>
    <x v="134"/>
  </r>
  <r>
    <n v="135"/>
    <x v="12"/>
    <x v="3"/>
    <x v="135"/>
  </r>
  <r>
    <n v="136"/>
    <x v="12"/>
    <x v="4"/>
    <x v="136"/>
  </r>
  <r>
    <n v="137"/>
    <x v="12"/>
    <x v="5"/>
    <x v="137"/>
  </r>
  <r>
    <n v="138"/>
    <x v="12"/>
    <x v="6"/>
    <x v="138"/>
  </r>
  <r>
    <n v="139"/>
    <x v="12"/>
    <x v="7"/>
    <x v="139"/>
  </r>
  <r>
    <n v="140"/>
    <x v="12"/>
    <x v="8"/>
    <x v="140"/>
  </r>
  <r>
    <n v="141"/>
    <x v="12"/>
    <x v="9"/>
    <x v="141"/>
  </r>
  <r>
    <n v="142"/>
    <x v="12"/>
    <x v="10"/>
    <x v="142"/>
  </r>
  <r>
    <n v="143"/>
    <x v="12"/>
    <x v="11"/>
    <x v="143"/>
  </r>
  <r>
    <n v="144"/>
    <x v="12"/>
    <x v="12"/>
    <x v="14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52">
  <r>
    <n v="1"/>
    <s v="Gabriele"/>
    <s v="Baxter"/>
    <x v="0"/>
    <x v="0"/>
    <n v="30"/>
    <s v="Abbotsbury Mews"/>
    <s v="Ballyclare"/>
    <x v="0"/>
    <d v="2022-07-12T00:00:00"/>
    <n v="73"/>
    <x v="0"/>
    <s v="Hyperwotsit"/>
    <x v="0"/>
    <x v="0"/>
    <n v="2.0099999999999998"/>
    <n v="20"/>
    <n v="1460"/>
    <x v="0"/>
  </r>
  <r>
    <n v="2"/>
    <s v="Dann"/>
    <s v="Huffman"/>
    <x v="0"/>
    <x v="0"/>
    <n v="60"/>
    <s v="Adams Close"/>
    <s v="Hoddesdon"/>
    <x v="1"/>
    <s v="31/10/2022"/>
    <n v="13"/>
    <x v="0"/>
    <s v="Hyperwotsit"/>
    <x v="1"/>
    <x v="0"/>
    <n v="2.0099999999999998"/>
    <n v="20"/>
    <n v="260"/>
    <x v="1"/>
  </r>
  <r>
    <n v="3"/>
    <s v="Cameron"/>
    <s v="Vickers"/>
    <x v="1"/>
    <x v="1"/>
    <n v="90"/>
    <s v="Beechwood Close"/>
    <s v="Ross-On-Wye"/>
    <x v="2"/>
    <d v="2021-06-01T00:00:00"/>
    <n v="75"/>
    <x v="1"/>
    <s v="Megawidget L"/>
    <x v="2"/>
    <x v="1"/>
    <n v="1.79"/>
    <n v="24"/>
    <n v="1800"/>
    <x v="2"/>
  </r>
  <r>
    <n v="4"/>
    <s v="Barry"/>
    <s v="Rangel"/>
    <x v="1"/>
    <x v="1"/>
    <n v="60"/>
    <s v="Bergen Square"/>
    <s v="Derbyshire"/>
    <x v="3"/>
    <s v="23/08/2022"/>
    <n v="91"/>
    <x v="2"/>
    <s v="Ultrathing V1"/>
    <x v="3"/>
    <x v="0"/>
    <n v="1.79"/>
    <n v="17"/>
    <n v="1547"/>
    <x v="3"/>
  </r>
  <r>
    <n v="7"/>
    <s v="Tammi"/>
    <s v="Meade"/>
    <x v="2"/>
    <x v="0"/>
    <n v="30"/>
    <s v="Monson Road"/>
    <s v="Tadworth"/>
    <x v="2"/>
    <s v="30/04/2022"/>
    <n v="104"/>
    <x v="3"/>
    <s v="Megawidget S"/>
    <x v="4"/>
    <x v="0"/>
    <n v="0.69"/>
    <n v="24"/>
    <n v="2496"/>
    <x v="4"/>
  </r>
  <r>
    <n v="8"/>
    <s v="Benito"/>
    <s v="Holman"/>
    <x v="1"/>
    <x v="1"/>
    <n v="60"/>
    <s v="Naoroji Street"/>
    <s v="Ammanford"/>
    <x v="4"/>
    <s v="31/03/2022"/>
    <n v="79"/>
    <x v="4"/>
    <s v="Gigastuff"/>
    <x v="5"/>
    <x v="0"/>
    <n v="1.89"/>
    <n v="18"/>
    <n v="1422"/>
    <x v="5"/>
  </r>
  <r>
    <n v="9"/>
    <s v="Francene"/>
    <s v="Vincent"/>
    <x v="0"/>
    <x v="0"/>
    <n v="90"/>
    <s v="Newdigate"/>
    <s v="Lynmouth"/>
    <x v="2"/>
    <d v="2021-08-09T00:00:00"/>
    <n v="86"/>
    <x v="5"/>
    <s v="Ultrathing V4"/>
    <x v="3"/>
    <x v="1"/>
    <n v="3.99"/>
    <n v="24"/>
    <n v="2064"/>
    <x v="6"/>
  </r>
  <r>
    <n v="10"/>
    <s v="Gaynelle"/>
    <s v="Naquin"/>
    <x v="3"/>
    <x v="0"/>
    <n v="90"/>
    <s v="Shamrock Way"/>
    <s v="Alexandria"/>
    <x v="5"/>
    <s v="24/01/2020"/>
    <n v="66"/>
    <x v="6"/>
    <s v="Megawidget M"/>
    <x v="6"/>
    <x v="2"/>
    <n v="1.29"/>
    <n v="24"/>
    <n v="1584"/>
    <x v="7"/>
  </r>
  <r>
    <n v="11"/>
    <s v="Earlie"/>
    <s v="Clark"/>
    <x v="2"/>
    <x v="0"/>
    <n v="90"/>
    <s v="The Loning"/>
    <s v="Peterhead"/>
    <x v="2"/>
    <s v="18/07/2020"/>
    <n v="18"/>
    <x v="3"/>
    <s v="Megawidget S"/>
    <x v="0"/>
    <x v="2"/>
    <n v="0.69"/>
    <n v="24"/>
    <n v="432"/>
    <x v="8"/>
  </r>
  <r>
    <n v="12"/>
    <s v="Omer"/>
    <s v="Link"/>
    <x v="1"/>
    <x v="1"/>
    <n v="30"/>
    <s v="Tildesley Road"/>
    <s v="Airdrie"/>
    <x v="6"/>
    <d v="2021-11-12T00:00:00"/>
    <n v="77"/>
    <x v="7"/>
    <s v="Ultrathing V2"/>
    <x v="7"/>
    <x v="1"/>
    <n v="2.95"/>
    <n v="20"/>
    <n v="1540"/>
    <x v="9"/>
  </r>
  <r>
    <n v="13"/>
    <s v="Bertie"/>
    <s v="Willis"/>
    <x v="0"/>
    <x v="0"/>
    <n v="30"/>
    <s v="Trafalgar Buildings"/>
    <s v="Peebles"/>
    <x v="2"/>
    <s v="13/07/2020"/>
    <n v="5"/>
    <x v="4"/>
    <s v="Gigastuff"/>
    <x v="0"/>
    <x v="2"/>
    <n v="1.89"/>
    <n v="18"/>
    <n v="90"/>
    <x v="10"/>
  </r>
  <r>
    <n v="14"/>
    <s v="Daron"/>
    <s v="Bell"/>
    <x v="1"/>
    <x v="1"/>
    <n v="60"/>
    <s v="Truscott Court"/>
    <s v="Blandford Forum"/>
    <x v="7"/>
    <s v="27/03/2021"/>
    <n v="50"/>
    <x v="3"/>
    <s v="Megawidget S"/>
    <x v="5"/>
    <x v="1"/>
    <n v="0.69"/>
    <n v="24"/>
    <n v="1200"/>
    <x v="11"/>
  </r>
  <r>
    <n v="15"/>
    <s v="Cecil"/>
    <s v="Givens"/>
    <x v="4"/>
    <x v="2"/>
    <n v="60"/>
    <s v="Arnold Estate"/>
    <s v="Builth Wells"/>
    <x v="8"/>
    <s v="31/07/2022"/>
    <n v="16"/>
    <x v="0"/>
    <s v="Hyperwotsit"/>
    <x v="0"/>
    <x v="0"/>
    <n v="2.0099999999999998"/>
    <n v="20"/>
    <n v="320"/>
    <x v="12"/>
  </r>
  <r>
    <n v="16"/>
    <s v="Erik"/>
    <s v="Velasquez"/>
    <x v="1"/>
    <x v="1"/>
    <n v="30"/>
    <s v="Basing Court"/>
    <s v="Bonnybridge"/>
    <x v="9"/>
    <s v="18/12/2021"/>
    <n v="49"/>
    <x v="8"/>
    <s v="Superwossname"/>
    <x v="8"/>
    <x v="1"/>
    <n v="3.49"/>
    <n v="20"/>
    <n v="980"/>
    <x v="13"/>
  </r>
  <r>
    <n v="17"/>
    <s v="Cleo"/>
    <s v="Carr"/>
    <x v="1"/>
    <x v="1"/>
    <n v="90"/>
    <s v="Eclipse Road"/>
    <s v="Wooler"/>
    <x v="2"/>
    <s v="25/11/2020"/>
    <n v="83"/>
    <x v="8"/>
    <s v="Superwossname"/>
    <x v="7"/>
    <x v="2"/>
    <n v="3.49"/>
    <n v="20"/>
    <n v="1660"/>
    <x v="14"/>
  </r>
  <r>
    <n v="18"/>
    <s v="Bernard"/>
    <s v="Eaton"/>
    <x v="1"/>
    <x v="1"/>
    <n v="90"/>
    <s v="Greenbank Crescent"/>
    <s v="Caterham"/>
    <x v="10"/>
    <s v="26/03/2021"/>
    <n v="66"/>
    <x v="4"/>
    <s v="Gigastuff"/>
    <x v="5"/>
    <x v="1"/>
    <n v="1.89"/>
    <n v="18"/>
    <n v="1188"/>
    <x v="15"/>
  </r>
  <r>
    <n v="19"/>
    <s v="Felix"/>
    <s v="Sinclair"/>
    <x v="1"/>
    <x v="1"/>
    <n v="90"/>
    <s v="Hamer Place"/>
    <s v="Dalwhinnie"/>
    <x v="3"/>
    <s v="16/09/2021"/>
    <n v="85"/>
    <x v="4"/>
    <s v="Gigastuff"/>
    <x v="9"/>
    <x v="1"/>
    <n v="1.89"/>
    <n v="18"/>
    <n v="1530"/>
    <x v="16"/>
  </r>
  <r>
    <n v="20"/>
    <s v="Marcelino"/>
    <s v="Kirby"/>
    <x v="5"/>
    <x v="2"/>
    <n v="30"/>
    <s v="Kepler Road"/>
    <s v="Wishaw"/>
    <x v="2"/>
    <s v="17/03/2021"/>
    <n v="38"/>
    <x v="1"/>
    <s v="Megawidget L"/>
    <x v="5"/>
    <x v="1"/>
    <n v="1.79"/>
    <n v="24"/>
    <n v="912"/>
    <x v="17"/>
  </r>
  <r>
    <n v="21"/>
    <s v="Janice"/>
    <s v="Mann"/>
    <x v="0"/>
    <x v="0"/>
    <n v="90"/>
    <s v="Lions Close"/>
    <s v="Llanymynech"/>
    <x v="11"/>
    <d v="2021-01-06T00:00:00"/>
    <n v="18"/>
    <x v="0"/>
    <s v="Hyperwotsit"/>
    <x v="6"/>
    <x v="1"/>
    <n v="2.0099999999999998"/>
    <n v="20"/>
    <n v="360"/>
    <x v="18"/>
  </r>
  <r>
    <n v="22"/>
    <s v="Jody"/>
    <s v="Baca"/>
    <x v="1"/>
    <x v="1"/>
    <n v="60"/>
    <s v="Merlin"/>
    <s v="Caersws"/>
    <x v="12"/>
    <d v="2022-02-03T00:00:00"/>
    <n v="50"/>
    <x v="1"/>
    <s v="Megawidget L"/>
    <x v="10"/>
    <x v="0"/>
    <n v="1.79"/>
    <n v="24"/>
    <n v="1200"/>
    <x v="19"/>
  </r>
  <r>
    <n v="23"/>
    <s v="Sam"/>
    <s v="Rubio"/>
    <x v="1"/>
    <x v="1"/>
    <n v="60"/>
    <s v="Myddelton Passage"/>
    <s v="Letchworth Garden City"/>
    <x v="11"/>
    <s v="23/04/2020"/>
    <n v="75"/>
    <x v="0"/>
    <s v="Hyperwotsit"/>
    <x v="4"/>
    <x v="2"/>
    <n v="2.0099999999999998"/>
    <n v="20"/>
    <n v="1500"/>
    <x v="20"/>
  </r>
  <r>
    <n v="24"/>
    <s v="Anderson"/>
    <s v="Gomes"/>
    <x v="1"/>
    <x v="1"/>
    <n v="60"/>
    <s v="West Arbour"/>
    <s v="West Yorkshire"/>
    <x v="2"/>
    <s v="14/09/2022"/>
    <n v="68"/>
    <x v="2"/>
    <s v="Ultrathing V1"/>
    <x v="9"/>
    <x v="0"/>
    <n v="1.79"/>
    <n v="17"/>
    <n v="1156"/>
    <x v="21"/>
  </r>
  <r>
    <n v="25"/>
    <s v="Kyle"/>
    <s v="Alston"/>
    <x v="1"/>
    <x v="1"/>
    <n v="30"/>
    <s v="Wilds Place"/>
    <s v="Somerton"/>
    <x v="2"/>
    <s v="21/10/2021"/>
    <n v="14"/>
    <x v="0"/>
    <s v="Hyperwotsit"/>
    <x v="1"/>
    <x v="1"/>
    <n v="2.0099999999999998"/>
    <n v="20"/>
    <n v="280"/>
    <x v="22"/>
  </r>
  <r>
    <n v="27"/>
    <s v="Erma"/>
    <s v="Bruner"/>
    <x v="0"/>
    <x v="0"/>
    <n v="90"/>
    <s v="Calmers Rents"/>
    <s v="Halesworth"/>
    <x v="13"/>
    <s v="27/06/2021"/>
    <n v="75"/>
    <x v="4"/>
    <s v="Gigastuff"/>
    <x v="2"/>
    <x v="1"/>
    <n v="1.89"/>
    <n v="18"/>
    <n v="1350"/>
    <x v="23"/>
  </r>
  <r>
    <n v="28"/>
    <s v="Oleta"/>
    <s v="Coley"/>
    <x v="0"/>
    <x v="0"/>
    <n v="30"/>
    <s v="Eversley Park"/>
    <s v="Carnforth"/>
    <x v="10"/>
    <s v="27/09/2021"/>
    <n v="18"/>
    <x v="8"/>
    <s v="Superwossname"/>
    <x v="9"/>
    <x v="1"/>
    <n v="3.49"/>
    <n v="20"/>
    <n v="360"/>
    <x v="24"/>
  </r>
  <r>
    <n v="29"/>
    <s v="Cinda"/>
    <s v="Durham"/>
    <x v="2"/>
    <x v="0"/>
    <n v="30"/>
    <s v="Wells Way"/>
    <s v="Hertfordshire"/>
    <x v="1"/>
    <d v="2022-12-06T00:00:00"/>
    <n v="89"/>
    <x v="7"/>
    <s v="Ultrathing V2"/>
    <x v="8"/>
    <x v="0"/>
    <n v="2.95"/>
    <n v="20"/>
    <n v="1780"/>
    <x v="25"/>
  </r>
  <r>
    <n v="30"/>
    <s v="Enrique"/>
    <s v="Godwin"/>
    <x v="1"/>
    <x v="1"/>
    <n v="90"/>
    <s v="Abbey Gardens"/>
    <s v="Windermere"/>
    <x v="2"/>
    <s v="27/04/2021"/>
    <n v="89"/>
    <x v="9"/>
    <s v="Ultrathing V3"/>
    <x v="4"/>
    <x v="1"/>
    <n v="3.39"/>
    <n v="24"/>
    <n v="2136"/>
    <x v="26"/>
  </r>
  <r>
    <n v="31"/>
    <s v="Domingo"/>
    <s v="Sylvester"/>
    <x v="1"/>
    <x v="1"/>
    <n v="60"/>
    <s v="Abbey Lane"/>
    <s v="Alresford"/>
    <x v="14"/>
    <s v="25/07/2021"/>
    <n v="43"/>
    <x v="6"/>
    <s v="Megawidget M"/>
    <x v="0"/>
    <x v="1"/>
    <n v="1.29"/>
    <n v="24"/>
    <n v="1032"/>
    <x v="27"/>
  </r>
  <r>
    <n v="32"/>
    <s v="Brandee"/>
    <s v="Gamble"/>
    <x v="0"/>
    <x v="0"/>
    <n v="60"/>
    <s v="Abbotsbury Close"/>
    <s v="Sandown"/>
    <x v="2"/>
    <d v="2021-03-11T00:00:00"/>
    <n v="37"/>
    <x v="4"/>
    <s v="Gigastuff"/>
    <x v="5"/>
    <x v="1"/>
    <n v="1.89"/>
    <n v="18"/>
    <n v="666"/>
    <x v="28"/>
  </r>
  <r>
    <n v="33"/>
    <s v="Daysi"/>
    <s v="Schneider"/>
    <x v="0"/>
    <x v="0"/>
    <n v="90"/>
    <s v="Abbotts Close"/>
    <s v="Cleator Moor"/>
    <x v="15"/>
    <d v="2021-12-10T00:00:00"/>
    <n v="55"/>
    <x v="5"/>
    <s v="Ultrathing V4"/>
    <x v="8"/>
    <x v="1"/>
    <n v="3.99"/>
    <n v="24"/>
    <n v="1320"/>
    <x v="29"/>
  </r>
  <r>
    <n v="34"/>
    <s v="Shanel"/>
    <s v="Hendrickson"/>
    <x v="2"/>
    <x v="0"/>
    <n v="60"/>
    <s v="Abercorn Court"/>
    <s v="Cramlington"/>
    <x v="16"/>
    <d v="2021-06-07T00:00:00"/>
    <n v="92"/>
    <x v="5"/>
    <s v="Ultrathing V4"/>
    <x v="2"/>
    <x v="1"/>
    <n v="3.99"/>
    <n v="24"/>
    <n v="2208"/>
    <x v="30"/>
  </r>
  <r>
    <n v="35"/>
    <s v="Nicky"/>
    <s v="Connolly"/>
    <x v="1"/>
    <x v="1"/>
    <n v="60"/>
    <s v="Aberdeen Parade"/>
    <s v="Londonderry"/>
    <x v="2"/>
    <s v="16/01/2022"/>
    <n v="105"/>
    <x v="4"/>
    <s v="Gigastuff"/>
    <x v="6"/>
    <x v="0"/>
    <n v="1.89"/>
    <n v="18"/>
    <n v="1890"/>
    <x v="31"/>
  </r>
  <r>
    <n v="36"/>
    <s v="Sammy"/>
    <s v="Darnell"/>
    <x v="1"/>
    <x v="1"/>
    <n v="30"/>
    <s v="Aberdeen Terrace"/>
    <s v="Ferndale"/>
    <x v="17"/>
    <s v="24/07/2020"/>
    <n v="30"/>
    <x v="8"/>
    <s v="Superwossname"/>
    <x v="0"/>
    <x v="2"/>
    <n v="3.49"/>
    <n v="20"/>
    <n v="600"/>
    <x v="32"/>
  </r>
  <r>
    <n v="37"/>
    <s v="Lewis"/>
    <s v="Christiansen"/>
    <x v="1"/>
    <x v="1"/>
    <n v="90"/>
    <s v="Abingdon Buildings"/>
    <s v="Blackwood"/>
    <x v="7"/>
    <s v="31/05/2020"/>
    <n v="7"/>
    <x v="3"/>
    <s v="Megawidget S"/>
    <x v="11"/>
    <x v="2"/>
    <n v="0.69"/>
    <n v="24"/>
    <n v="168"/>
    <x v="33"/>
  </r>
  <r>
    <n v="38"/>
    <s v="Fran"/>
    <s v="Caudill"/>
    <x v="0"/>
    <x v="0"/>
    <n v="90"/>
    <s v="Abingdon Villas"/>
    <s v="Farnborough"/>
    <x v="17"/>
    <d v="2020-08-06T00:00:00"/>
    <n v="10"/>
    <x v="9"/>
    <s v="Ultrathing V3"/>
    <x v="3"/>
    <x v="2"/>
    <n v="3.39"/>
    <n v="24"/>
    <n v="240"/>
    <x v="34"/>
  </r>
  <r>
    <n v="39"/>
    <s v="Hoyt"/>
    <s v="Key"/>
    <x v="1"/>
    <x v="1"/>
    <n v="30"/>
    <s v="Abingdon Yard"/>
    <s v="Porth"/>
    <x v="2"/>
    <s v="25/12/2020"/>
    <n v="14"/>
    <x v="8"/>
    <s v="Superwossname"/>
    <x v="8"/>
    <x v="2"/>
    <n v="3.49"/>
    <n v="20"/>
    <n v="280"/>
    <x v="35"/>
  </r>
  <r>
    <n v="40"/>
    <s v="Arleen"/>
    <s v="Huggins"/>
    <x v="2"/>
    <x v="0"/>
    <n v="30"/>
    <s v="Abinger Road"/>
    <s v="Rowley Regis"/>
    <x v="2"/>
    <s v="23/01/2020"/>
    <n v="5"/>
    <x v="2"/>
    <s v="Ultrathing V1"/>
    <x v="6"/>
    <x v="2"/>
    <n v="1.79"/>
    <n v="17"/>
    <n v="85"/>
    <x v="36"/>
  </r>
  <r>
    <n v="41"/>
    <s v="Fredric"/>
    <s v="Pierce"/>
    <x v="1"/>
    <x v="1"/>
    <n v="60"/>
    <s v="Absolom Place"/>
    <s v="Chorley"/>
    <x v="18"/>
    <d v="2022-12-02T00:00:00"/>
    <n v="2"/>
    <x v="7"/>
    <s v="Ultrathing V2"/>
    <x v="8"/>
    <x v="0"/>
    <n v="2.95"/>
    <n v="20"/>
    <n v="40"/>
    <x v="37"/>
  </r>
  <r>
    <n v="42"/>
    <s v="Terrance"/>
    <s v="Hawkins"/>
    <x v="1"/>
    <x v="1"/>
    <n v="90"/>
    <s v="Acacia Avenue"/>
    <s v="Ashtead"/>
    <x v="19"/>
    <s v="27/09/2020"/>
    <n v="46"/>
    <x v="2"/>
    <s v="Ultrathing V1"/>
    <x v="9"/>
    <x v="2"/>
    <n v="1.79"/>
    <n v="17"/>
    <n v="782"/>
    <x v="38"/>
  </r>
  <r>
    <n v="43"/>
    <s v="Emile"/>
    <s v="Mcghee"/>
    <x v="1"/>
    <x v="1"/>
    <n v="90"/>
    <s v="Acacia Gardens"/>
    <s v="Lightwater"/>
    <x v="11"/>
    <s v="18/07/2020"/>
    <n v="18"/>
    <x v="1"/>
    <s v="Megawidget L"/>
    <x v="0"/>
    <x v="2"/>
    <n v="1.79"/>
    <n v="24"/>
    <n v="432"/>
    <x v="39"/>
  </r>
  <r>
    <n v="44"/>
    <s v="Harold"/>
    <s v="Mcnamara"/>
    <x v="1"/>
    <x v="1"/>
    <n v="60"/>
    <s v="Acacia Road"/>
    <s v="Ystrad Meurig"/>
    <x v="2"/>
    <s v="30/05/2021"/>
    <n v="56"/>
    <x v="8"/>
    <s v="Superwossname"/>
    <x v="11"/>
    <x v="1"/>
    <n v="3.49"/>
    <n v="20"/>
    <n v="1120"/>
    <x v="40"/>
  </r>
  <r>
    <n v="45"/>
    <s v="Otto"/>
    <s v="Durham"/>
    <x v="1"/>
    <x v="1"/>
    <n v="60"/>
    <s v="Acacia Terrace"/>
    <s v="Llanrwst"/>
    <x v="11"/>
    <s v="23/10/2020"/>
    <n v="63"/>
    <x v="0"/>
    <s v="Hyperwotsit"/>
    <x v="1"/>
    <x v="2"/>
    <n v="2.0099999999999998"/>
    <n v="20"/>
    <n v="1260"/>
    <x v="41"/>
  </r>
  <r>
    <n v="46"/>
    <s v="Erma"/>
    <s v="Ruffin"/>
    <x v="3"/>
    <x v="0"/>
    <n v="30"/>
    <s v="Accacia Grove"/>
    <s v="Corwen"/>
    <x v="16"/>
    <s v="25/09/2022"/>
    <n v="6"/>
    <x v="0"/>
    <s v="Hyperwotsit"/>
    <x v="9"/>
    <x v="0"/>
    <n v="2.0099999999999998"/>
    <n v="20"/>
    <n v="120"/>
    <x v="42"/>
  </r>
  <r>
    <n v="47"/>
    <s v="Hyman"/>
    <s v="Rodriquez"/>
    <x v="1"/>
    <x v="1"/>
    <n v="30"/>
    <s v="Accommodation Road"/>
    <s v="Craven Arms"/>
    <x v="16"/>
    <d v="2021-01-03T00:00:00"/>
    <n v="31"/>
    <x v="7"/>
    <s v="Ultrathing V2"/>
    <x v="6"/>
    <x v="1"/>
    <n v="2.95"/>
    <n v="20"/>
    <n v="620"/>
    <x v="43"/>
  </r>
  <r>
    <n v="48"/>
    <s v="Cody"/>
    <s v="Vogt"/>
    <x v="2"/>
    <x v="0"/>
    <n v="30"/>
    <s v="Achilles Road"/>
    <s v="Harpenden"/>
    <x v="13"/>
    <s v="25/05/2022"/>
    <n v="19"/>
    <x v="0"/>
    <s v="Hyperwotsit"/>
    <x v="11"/>
    <x v="0"/>
    <n v="2.0099999999999998"/>
    <n v="20"/>
    <n v="380"/>
    <x v="44"/>
  </r>
  <r>
    <n v="49"/>
    <s v="Nakia"/>
    <s v="Quinn"/>
    <x v="2"/>
    <x v="0"/>
    <n v="90"/>
    <s v="Ackwarth Street"/>
    <s v="Cemaes Bay"/>
    <x v="20"/>
    <s v="20/04/2020"/>
    <n v="44"/>
    <x v="1"/>
    <s v="Megawidget L"/>
    <x v="4"/>
    <x v="2"/>
    <n v="1.79"/>
    <n v="24"/>
    <n v="1056"/>
    <x v="45"/>
  </r>
  <r>
    <n v="50"/>
    <s v="Danica"/>
    <s v="Merritt"/>
    <x v="0"/>
    <x v="0"/>
    <n v="90"/>
    <s v="Acland Crescent"/>
    <s v="Cheltenham"/>
    <x v="20"/>
    <s v="28/08/2020"/>
    <n v="5"/>
    <x v="4"/>
    <s v="Gigastuff"/>
    <x v="3"/>
    <x v="2"/>
    <n v="1.89"/>
    <n v="18"/>
    <n v="90"/>
    <x v="10"/>
  </r>
  <r>
    <n v="51"/>
    <s v="Kenneth"/>
    <s v="Tidwell"/>
    <x v="1"/>
    <x v="1"/>
    <n v="30"/>
    <s v="Acton Park"/>
    <s v="Crianlarich"/>
    <x v="16"/>
    <s v="27/06/2021"/>
    <n v="24"/>
    <x v="0"/>
    <s v="Hyperwotsit"/>
    <x v="2"/>
    <x v="1"/>
    <n v="2.0099999999999998"/>
    <n v="20"/>
    <n v="480"/>
    <x v="46"/>
  </r>
  <r>
    <n v="52"/>
    <s v="Jason"/>
    <s v="Naquin"/>
    <x v="1"/>
    <x v="1"/>
    <n v="30"/>
    <s v="Adam Eve"/>
    <s v="Greenock"/>
    <x v="13"/>
    <d v="2020-09-10T00:00:00"/>
    <n v="85"/>
    <x v="8"/>
    <s v="Superwossname"/>
    <x v="9"/>
    <x v="2"/>
    <n v="3.49"/>
    <n v="20"/>
    <n v="1700"/>
    <x v="47"/>
  </r>
  <r>
    <n v="53"/>
    <s v="Ailene"/>
    <s v="Self"/>
    <x v="0"/>
    <x v="0"/>
    <n v="30"/>
    <s v="Adam Road"/>
    <s v="Portsmouth"/>
    <x v="2"/>
    <d v="2020-03-05T00:00:00"/>
    <n v="56"/>
    <x v="4"/>
    <s v="Gigastuff"/>
    <x v="5"/>
    <x v="2"/>
    <n v="1.89"/>
    <n v="18"/>
    <n v="1008"/>
    <x v="48"/>
  </r>
  <r>
    <n v="54"/>
    <s v="Odell"/>
    <s v="Montano"/>
    <x v="5"/>
    <x v="2"/>
    <n v="30"/>
    <s v="Adam Road"/>
    <s v="Wells"/>
    <x v="2"/>
    <d v="2021-09-12T00:00:00"/>
    <n v="77"/>
    <x v="7"/>
    <s v="Ultrathing V2"/>
    <x v="9"/>
    <x v="1"/>
    <n v="2.95"/>
    <n v="20"/>
    <n v="1540"/>
    <x v="9"/>
  </r>
  <r>
    <n v="55"/>
    <s v="Ray"/>
    <s v="Navarro"/>
    <x v="1"/>
    <x v="1"/>
    <n v="60"/>
    <s v="Adam Street"/>
    <s v="Camelford"/>
    <x v="10"/>
    <d v="2020-08-07T00:00:00"/>
    <n v="39"/>
    <x v="8"/>
    <s v="Superwossname"/>
    <x v="3"/>
    <x v="2"/>
    <n v="3.49"/>
    <n v="20"/>
    <n v="780"/>
    <x v="49"/>
  </r>
  <r>
    <n v="56"/>
    <s v="Mee"/>
    <s v="Daniels"/>
    <x v="2"/>
    <x v="0"/>
    <n v="30"/>
    <s v="Addington Basin"/>
    <s v="Pinner"/>
    <x v="2"/>
    <s v="18/03/2020"/>
    <n v="63"/>
    <x v="3"/>
    <s v="Megawidget S"/>
    <x v="5"/>
    <x v="2"/>
    <n v="0.69"/>
    <n v="24"/>
    <n v="1512"/>
    <x v="50"/>
  </r>
  <r>
    <n v="57"/>
    <s v="Martin"/>
    <s v="Walsh"/>
    <x v="1"/>
    <x v="1"/>
    <n v="90"/>
    <s v="Addison Avenue"/>
    <s v="Glenfinnan"/>
    <x v="17"/>
    <s v="29/01/2022"/>
    <n v="60"/>
    <x v="1"/>
    <s v="Megawidget L"/>
    <x v="6"/>
    <x v="0"/>
    <n v="1.79"/>
    <n v="24"/>
    <n v="1440"/>
    <x v="51"/>
  </r>
  <r>
    <n v="58"/>
    <s v="Mika"/>
    <s v="Belanger"/>
    <x v="0"/>
    <x v="0"/>
    <n v="90"/>
    <s v="Addison Terrace"/>
    <s v="Peterculter"/>
    <x v="2"/>
    <s v="28/06/2021"/>
    <n v="26"/>
    <x v="6"/>
    <s v="Megawidget M"/>
    <x v="2"/>
    <x v="1"/>
    <n v="1.29"/>
    <n v="24"/>
    <n v="624"/>
    <x v="52"/>
  </r>
  <r>
    <n v="59"/>
    <s v="Faye"/>
    <s v="Honeycutt"/>
    <x v="0"/>
    <x v="0"/>
    <n v="30"/>
    <s v="Adelaide Chambers"/>
    <s v="Ashington"/>
    <x v="19"/>
    <s v="20/02/2022"/>
    <n v="31"/>
    <x v="3"/>
    <s v="Megawidget S"/>
    <x v="10"/>
    <x v="0"/>
    <n v="0.69"/>
    <n v="24"/>
    <n v="744"/>
    <x v="53"/>
  </r>
  <r>
    <n v="60"/>
    <s v="Emmy"/>
    <s v="Bartlett"/>
    <x v="2"/>
    <x v="0"/>
    <n v="30"/>
    <s v="Adelaide Cottages"/>
    <s v="Halesowen"/>
    <x v="13"/>
    <s v="25/03/2022"/>
    <n v="50"/>
    <x v="3"/>
    <s v="Megawidget S"/>
    <x v="5"/>
    <x v="0"/>
    <n v="0.69"/>
    <n v="24"/>
    <n v="1200"/>
    <x v="11"/>
  </r>
  <r>
    <n v="62"/>
    <s v="Shara"/>
    <s v="Jernigan"/>
    <x v="2"/>
    <x v="0"/>
    <n v="90"/>
    <s v="Adelphi Terrace"/>
    <s v="Kirknewton"/>
    <x v="21"/>
    <d v="2021-09-06T00:00:00"/>
    <n v="11"/>
    <x v="1"/>
    <s v="Megawidget L"/>
    <x v="9"/>
    <x v="1"/>
    <n v="1.79"/>
    <n v="24"/>
    <n v="264"/>
    <x v="54"/>
  </r>
  <r>
    <n v="63"/>
    <s v="Kirk"/>
    <s v="Poe"/>
    <x v="1"/>
    <x v="1"/>
    <n v="60"/>
    <s v="Admiral Square"/>
    <s v="Holywell"/>
    <x v="1"/>
    <d v="2022-06-02T00:00:00"/>
    <n v="28"/>
    <x v="9"/>
    <s v="Ultrathing V3"/>
    <x v="2"/>
    <x v="0"/>
    <n v="3.39"/>
    <n v="24"/>
    <n v="672"/>
    <x v="55"/>
  </r>
  <r>
    <n v="64"/>
    <s v="Tammie"/>
    <s v="Gates"/>
    <x v="3"/>
    <x v="0"/>
    <n v="60"/>
    <s v="Admirals Way"/>
    <s v="Barking"/>
    <x v="22"/>
    <d v="2020-04-01T00:00:00"/>
    <n v="49"/>
    <x v="6"/>
    <s v="Megawidget M"/>
    <x v="4"/>
    <x v="2"/>
    <n v="1.29"/>
    <n v="24"/>
    <n v="1176"/>
    <x v="56"/>
  </r>
  <r>
    <n v="65"/>
    <s v="Dale"/>
    <s v="Sanford"/>
    <x v="2"/>
    <x v="0"/>
    <n v="60"/>
    <s v="Ado Place"/>
    <s v="Rowlands Gill"/>
    <x v="2"/>
    <s v="19/08/2022"/>
    <n v="105"/>
    <x v="2"/>
    <s v="Ultrathing V1"/>
    <x v="3"/>
    <x v="0"/>
    <n v="1.79"/>
    <n v="17"/>
    <n v="1785"/>
    <x v="57"/>
  </r>
  <r>
    <n v="66"/>
    <s v="Temeka"/>
    <s v="Joseph"/>
    <x v="2"/>
    <x v="0"/>
    <n v="90"/>
    <s v="Aegis Grove"/>
    <s v="Lydbury North"/>
    <x v="2"/>
    <s v="17/08/2021"/>
    <n v="32"/>
    <x v="4"/>
    <s v="Gigastuff"/>
    <x v="3"/>
    <x v="1"/>
    <n v="1.89"/>
    <n v="18"/>
    <n v="576"/>
    <x v="58"/>
  </r>
  <r>
    <n v="67"/>
    <s v="Willodean"/>
    <s v="Davis"/>
    <x v="3"/>
    <x v="0"/>
    <n v="90"/>
    <s v="Agar Place"/>
    <s v="South Croydon"/>
    <x v="2"/>
    <d v="2020-07-12T00:00:00"/>
    <n v="31"/>
    <x v="1"/>
    <s v="Megawidget L"/>
    <x v="0"/>
    <x v="2"/>
    <n v="1.79"/>
    <n v="24"/>
    <n v="744"/>
    <x v="59"/>
  </r>
  <r>
    <n v="68"/>
    <s v="Ivonne"/>
    <s v="Pickens"/>
    <x v="0"/>
    <x v="0"/>
    <n v="30"/>
    <s v="Ainsdale Drive"/>
    <s v="Chislehurst"/>
    <x v="18"/>
    <d v="2020-10-06T00:00:00"/>
    <n v="23"/>
    <x v="9"/>
    <s v="Ultrathing V3"/>
    <x v="1"/>
    <x v="2"/>
    <n v="3.39"/>
    <n v="24"/>
    <n v="552"/>
    <x v="60"/>
  </r>
  <r>
    <n v="69"/>
    <s v="Melodi"/>
    <s v="Colvin"/>
    <x v="0"/>
    <x v="0"/>
    <n v="60"/>
    <s v="Ainsdale Drive"/>
    <s v="Oban"/>
    <x v="2"/>
    <s v="15/01/2020"/>
    <n v="51"/>
    <x v="1"/>
    <s v="Megawidget L"/>
    <x v="6"/>
    <x v="2"/>
    <n v="1.79"/>
    <n v="24"/>
    <n v="1224"/>
    <x v="61"/>
  </r>
  <r>
    <n v="70"/>
    <s v="Waylon"/>
    <s v="Downs"/>
    <x v="1"/>
    <x v="1"/>
    <n v="60"/>
    <s v="Aintree Estate"/>
    <s v="Hope Valley"/>
    <x v="1"/>
    <d v="2020-09-10T00:00:00"/>
    <n v="59"/>
    <x v="9"/>
    <s v="Ultrathing V3"/>
    <x v="9"/>
    <x v="2"/>
    <n v="3.39"/>
    <n v="24"/>
    <n v="1416"/>
    <x v="62"/>
  </r>
  <r>
    <n v="71"/>
    <s v="Annett"/>
    <s v="Browne"/>
    <x v="2"/>
    <x v="0"/>
    <n v="60"/>
    <s v="Alabama Street"/>
    <s v="Westhill"/>
    <x v="2"/>
    <s v="26/09/2021"/>
    <n v="37"/>
    <x v="4"/>
    <s v="Gigastuff"/>
    <x v="9"/>
    <x v="1"/>
    <n v="1.89"/>
    <n v="18"/>
    <n v="666"/>
    <x v="28"/>
  </r>
  <r>
    <n v="72"/>
    <s v="Azucena"/>
    <s v="Mcbride"/>
    <x v="2"/>
    <x v="0"/>
    <n v="90"/>
    <s v="Alacross Road"/>
    <s v="Llanarth"/>
    <x v="11"/>
    <d v="2020-04-08T00:00:00"/>
    <n v="29"/>
    <x v="3"/>
    <s v="Megawidget S"/>
    <x v="4"/>
    <x v="2"/>
    <n v="0.69"/>
    <n v="24"/>
    <n v="696"/>
    <x v="63"/>
  </r>
  <r>
    <n v="73"/>
    <s v="Miles"/>
    <s v="Baez"/>
    <x v="1"/>
    <x v="1"/>
    <n v="90"/>
    <s v="Alba Gardens"/>
    <s v="Cinderford"/>
    <x v="15"/>
    <s v="31/05/2021"/>
    <n v="83"/>
    <x v="8"/>
    <s v="Superwossname"/>
    <x v="11"/>
    <x v="1"/>
    <n v="3.49"/>
    <n v="20"/>
    <n v="1660"/>
    <x v="14"/>
  </r>
  <r>
    <n v="74"/>
    <s v="Trinidad"/>
    <s v="Soto"/>
    <x v="1"/>
    <x v="1"/>
    <n v="30"/>
    <s v="Alba Place"/>
    <s v="Herne Bay"/>
    <x v="1"/>
    <s v="21/03/2022"/>
    <n v="5"/>
    <x v="5"/>
    <s v="Ultrathing V4"/>
    <x v="5"/>
    <x v="0"/>
    <n v="3.99"/>
    <n v="24"/>
    <n v="120"/>
    <x v="64"/>
  </r>
  <r>
    <n v="75"/>
    <s v="Adolph"/>
    <s v="Stringer"/>
    <x v="1"/>
    <x v="1"/>
    <n v="90"/>
    <s v="Albany Courtyard"/>
    <s v="Shropshire"/>
    <x v="2"/>
    <d v="2020-11-10T00:00:00"/>
    <n v="55"/>
    <x v="3"/>
    <s v="Megawidget S"/>
    <x v="7"/>
    <x v="2"/>
    <n v="0.69"/>
    <n v="24"/>
    <n v="1320"/>
    <x v="65"/>
  </r>
  <r>
    <n v="76"/>
    <s v="Dagmar"/>
    <s v="Hooks"/>
    <x v="2"/>
    <x v="0"/>
    <n v="30"/>
    <s v="Albany Terrace"/>
    <s v="Haywards Heath"/>
    <x v="1"/>
    <s v="23/09/2022"/>
    <n v="88"/>
    <x v="1"/>
    <s v="Megawidget L"/>
    <x v="9"/>
    <x v="0"/>
    <n v="1.79"/>
    <n v="24"/>
    <n v="2112"/>
    <x v="66"/>
  </r>
  <r>
    <n v="77"/>
    <s v="Waltraud"/>
    <s v="Ledbetter"/>
    <x v="0"/>
    <x v="0"/>
    <n v="60"/>
    <s v="Albert Cottage"/>
    <s v="Llanymynech"/>
    <x v="11"/>
    <s v="23/07/2020"/>
    <n v="9"/>
    <x v="1"/>
    <s v="Megawidget L"/>
    <x v="0"/>
    <x v="2"/>
    <n v="1.79"/>
    <n v="24"/>
    <n v="216"/>
    <x v="67"/>
  </r>
  <r>
    <n v="78"/>
    <s v="Anderson"/>
    <s v="Stapleton"/>
    <x v="1"/>
    <x v="1"/>
    <n v="90"/>
    <s v="Albert Court"/>
    <s v="County Fermanagh"/>
    <x v="16"/>
    <s v="17/11/2020"/>
    <n v="84"/>
    <x v="6"/>
    <s v="Megawidget M"/>
    <x v="7"/>
    <x v="2"/>
    <n v="1.29"/>
    <n v="24"/>
    <n v="2016"/>
    <x v="68"/>
  </r>
  <r>
    <n v="79"/>
    <s v="Ashley"/>
    <s v="Gleason"/>
    <x v="2"/>
    <x v="0"/>
    <n v="30"/>
    <s v="Albert Crescent"/>
    <s v="Highbridge"/>
    <x v="1"/>
    <d v="2020-10-11T00:00:00"/>
    <n v="19"/>
    <x v="3"/>
    <s v="Megawidget S"/>
    <x v="1"/>
    <x v="2"/>
    <n v="0.69"/>
    <n v="24"/>
    <n v="456"/>
    <x v="69"/>
  </r>
  <r>
    <n v="80"/>
    <s v="Barry"/>
    <s v="Hyde"/>
    <x v="1"/>
    <x v="1"/>
    <n v="90"/>
    <s v="Albert Villas"/>
    <s v="Castlederg"/>
    <x v="10"/>
    <s v="14/10/2020"/>
    <n v="13"/>
    <x v="7"/>
    <s v="Ultrathing V2"/>
    <x v="1"/>
    <x v="2"/>
    <n v="2.95"/>
    <n v="20"/>
    <n v="260"/>
    <x v="70"/>
  </r>
  <r>
    <n v="82"/>
    <s v="Leslie"/>
    <s v="Allred"/>
    <x v="1"/>
    <x v="1"/>
    <n v="90"/>
    <s v="Albion Avenue"/>
    <s v="Watlington"/>
    <x v="2"/>
    <d v="2021-01-06T00:00:00"/>
    <n v="5"/>
    <x v="8"/>
    <s v="Superwossname"/>
    <x v="6"/>
    <x v="1"/>
    <n v="3.49"/>
    <n v="20"/>
    <n v="100"/>
    <x v="71"/>
  </r>
  <r>
    <n v="83"/>
    <s v="Royal"/>
    <s v="Ramsey"/>
    <x v="1"/>
    <x v="1"/>
    <n v="60"/>
    <s v="Albion Buildings"/>
    <s v="Heanor"/>
    <x v="1"/>
    <s v="15/10/2021"/>
    <n v="14"/>
    <x v="7"/>
    <s v="Ultrathing V2"/>
    <x v="1"/>
    <x v="1"/>
    <n v="2.95"/>
    <n v="20"/>
    <n v="280"/>
    <x v="72"/>
  </r>
  <r>
    <n v="84"/>
    <s v="Boyce"/>
    <s v="Case"/>
    <x v="1"/>
    <x v="1"/>
    <n v="30"/>
    <s v="Albion Terrace"/>
    <s v="Halifax"/>
    <x v="13"/>
    <s v="26/12/2020"/>
    <n v="36"/>
    <x v="6"/>
    <s v="Megawidget M"/>
    <x v="8"/>
    <x v="2"/>
    <n v="1.29"/>
    <n v="24"/>
    <n v="864"/>
    <x v="73"/>
  </r>
  <r>
    <n v="85"/>
    <s v="Myung"/>
    <s v="Gabriel"/>
    <x v="2"/>
    <x v="0"/>
    <n v="30"/>
    <s v="Albury Mews"/>
    <s v="Tranent"/>
    <x v="2"/>
    <s v="23/04/2020"/>
    <n v="79"/>
    <x v="6"/>
    <s v="Megawidget M"/>
    <x v="4"/>
    <x v="2"/>
    <n v="1.29"/>
    <n v="24"/>
    <n v="1896"/>
    <x v="74"/>
  </r>
  <r>
    <n v="86"/>
    <s v="Lovetta"/>
    <s v="Green"/>
    <x v="2"/>
    <x v="0"/>
    <n v="60"/>
    <s v="Alcott Avenue"/>
    <s v="Leatherhead"/>
    <x v="21"/>
    <d v="2020-11-06T00:00:00"/>
    <n v="80"/>
    <x v="4"/>
    <s v="Gigastuff"/>
    <x v="7"/>
    <x v="2"/>
    <n v="1.89"/>
    <n v="18"/>
    <n v="1440"/>
    <x v="75"/>
  </r>
  <r>
    <n v="87"/>
    <s v="Zenia"/>
    <s v="Boudreaux"/>
    <x v="4"/>
    <x v="2"/>
    <n v="30"/>
    <s v="Alcott Avenue"/>
    <s v="South Yorkshire"/>
    <x v="2"/>
    <d v="2021-10-04T00:00:00"/>
    <n v="43"/>
    <x v="1"/>
    <s v="Megawidget L"/>
    <x v="1"/>
    <x v="1"/>
    <n v="1.79"/>
    <n v="24"/>
    <n v="1032"/>
    <x v="76"/>
  </r>
  <r>
    <n v="88"/>
    <s v="Mason"/>
    <s v="Hurst"/>
    <x v="1"/>
    <x v="1"/>
    <n v="30"/>
    <s v="Alcott Close"/>
    <s v="Scunthorpe"/>
    <x v="2"/>
    <d v="2020-12-06T00:00:00"/>
    <n v="85"/>
    <x v="4"/>
    <s v="Gigastuff"/>
    <x v="8"/>
    <x v="2"/>
    <n v="1.89"/>
    <n v="18"/>
    <n v="1530"/>
    <x v="16"/>
  </r>
  <r>
    <n v="89"/>
    <s v="Bernard"/>
    <s v="Newton"/>
    <x v="1"/>
    <x v="1"/>
    <n v="30"/>
    <s v="Aldbury Mews"/>
    <s v="Westgate-On-Sea"/>
    <x v="2"/>
    <d v="2020-04-01T00:00:00"/>
    <n v="71"/>
    <x v="1"/>
    <s v="Megawidget L"/>
    <x v="4"/>
    <x v="2"/>
    <n v="1.79"/>
    <n v="24"/>
    <n v="1704"/>
    <x v="77"/>
  </r>
  <r>
    <n v="90"/>
    <s v="Rubye"/>
    <s v="Mcpherson"/>
    <x v="2"/>
    <x v="0"/>
    <n v="90"/>
    <s v="Alden Avenue"/>
    <s v="Aldershot"/>
    <x v="23"/>
    <d v="2020-09-10T00:00:00"/>
    <n v="47"/>
    <x v="4"/>
    <s v="Gigastuff"/>
    <x v="9"/>
    <x v="2"/>
    <n v="1.89"/>
    <n v="18"/>
    <n v="846"/>
    <x v="78"/>
  </r>
  <r>
    <n v="91"/>
    <s v="Cherish"/>
    <s v="Tripp"/>
    <x v="0"/>
    <x v="0"/>
    <n v="30"/>
    <s v="Alder Close"/>
    <s v="March"/>
    <x v="2"/>
    <s v="15/06/2020"/>
    <n v="77"/>
    <x v="2"/>
    <s v="Ultrathing V1"/>
    <x v="2"/>
    <x v="2"/>
    <n v="1.79"/>
    <n v="17"/>
    <n v="1309"/>
    <x v="79"/>
  </r>
  <r>
    <n v="92"/>
    <s v="Kirby"/>
    <s v="Martinez"/>
    <x v="1"/>
    <x v="1"/>
    <n v="90"/>
    <s v="Aldermanbury"/>
    <s v="Hassocks"/>
    <x v="1"/>
    <s v="25/11/2020"/>
    <n v="11"/>
    <x v="3"/>
    <s v="Megawidget S"/>
    <x v="7"/>
    <x v="2"/>
    <n v="0.69"/>
    <n v="24"/>
    <n v="264"/>
    <x v="80"/>
  </r>
  <r>
    <n v="93"/>
    <s v="Tama"/>
    <s v="Best"/>
    <x v="2"/>
    <x v="0"/>
    <n v="30"/>
    <s v="Aldermans Hill"/>
    <s v="Essex"/>
    <x v="17"/>
    <s v="17/09/2020"/>
    <n v="61"/>
    <x v="2"/>
    <s v="Ultrathing V1"/>
    <x v="9"/>
    <x v="2"/>
    <n v="1.79"/>
    <n v="17"/>
    <n v="1037"/>
    <x v="81"/>
  </r>
  <r>
    <n v="94"/>
    <s v="Afton"/>
    <s v="Owens"/>
    <x v="0"/>
    <x v="0"/>
    <n v="90"/>
    <s v="Aldermans Walk"/>
    <s v="Teignmouth"/>
    <x v="2"/>
    <s v="26/05/2022"/>
    <n v="92"/>
    <x v="3"/>
    <s v="Megawidget S"/>
    <x v="11"/>
    <x v="0"/>
    <n v="0.69"/>
    <n v="24"/>
    <n v="2208"/>
    <x v="82"/>
  </r>
  <r>
    <n v="95"/>
    <s v="Jodie"/>
    <s v="Beatty"/>
    <x v="2"/>
    <x v="0"/>
    <n v="30"/>
    <s v="Alderminster Road"/>
    <s v="Manningtree"/>
    <x v="2"/>
    <s v="19/09/2022"/>
    <n v="81"/>
    <x v="8"/>
    <s v="Superwossname"/>
    <x v="9"/>
    <x v="0"/>
    <n v="3.49"/>
    <n v="20"/>
    <n v="1620"/>
    <x v="83"/>
  </r>
  <r>
    <n v="96"/>
    <s v="Jodee"/>
    <s v="Hargrove"/>
    <x v="2"/>
    <x v="0"/>
    <n v="60"/>
    <s v="Aldersgrove Avenue"/>
    <s v="Auchterarder"/>
    <x v="24"/>
    <d v="2022-07-04T00:00:00"/>
    <n v="50"/>
    <x v="9"/>
    <s v="Ultrathing V3"/>
    <x v="0"/>
    <x v="0"/>
    <n v="3.39"/>
    <n v="24"/>
    <n v="1200"/>
    <x v="84"/>
  </r>
  <r>
    <n v="97"/>
    <s v="Karrie"/>
    <s v="Vega"/>
    <x v="0"/>
    <x v="0"/>
    <n v="30"/>
    <s v="Aldine Chambers"/>
    <s v="Ripley"/>
    <x v="2"/>
    <s v="22/01/2021"/>
    <n v="38"/>
    <x v="8"/>
    <s v="Superwossname"/>
    <x v="6"/>
    <x v="1"/>
    <n v="3.49"/>
    <n v="20"/>
    <n v="760"/>
    <x v="85"/>
  </r>
  <r>
    <n v="98"/>
    <s v="Neal"/>
    <s v="Cody"/>
    <x v="1"/>
    <x v="1"/>
    <n v="30"/>
    <s v="Aldis Mews"/>
    <s v="Southwell"/>
    <x v="2"/>
    <s v="24/02/2022"/>
    <n v="86"/>
    <x v="8"/>
    <s v="Superwossname"/>
    <x v="10"/>
    <x v="0"/>
    <n v="3.49"/>
    <n v="20"/>
    <n v="1720"/>
    <x v="86"/>
  </r>
  <r>
    <n v="99"/>
    <s v="Micah"/>
    <s v="Yoder"/>
    <x v="1"/>
    <x v="1"/>
    <n v="30"/>
    <s v="Aldsworth Close"/>
    <s v="Penrhyndeudraeth"/>
    <x v="2"/>
    <d v="2020-08-07T00:00:00"/>
    <n v="56"/>
    <x v="9"/>
    <s v="Ultrathing V3"/>
    <x v="3"/>
    <x v="2"/>
    <n v="3.39"/>
    <n v="24"/>
    <n v="1344"/>
    <x v="87"/>
  </r>
  <r>
    <n v="100"/>
    <s v="Carley"/>
    <s v="Hannah"/>
    <x v="0"/>
    <x v="0"/>
    <n v="90"/>
    <s v="Alexander Evans"/>
    <s v="Horncastle"/>
    <x v="1"/>
    <s v="13/12/2020"/>
    <n v="85"/>
    <x v="5"/>
    <s v="Ultrathing V4"/>
    <x v="8"/>
    <x v="2"/>
    <n v="3.99"/>
    <n v="24"/>
    <n v="2040"/>
    <x v="88"/>
  </r>
  <r>
    <n v="101"/>
    <s v="Alexandria"/>
    <s v="Kelley"/>
    <x v="2"/>
    <x v="0"/>
    <n v="30"/>
    <s v="Alexander Place"/>
    <s v="Isle Of Cumbrae"/>
    <x v="21"/>
    <s v="26/11/2022"/>
    <n v="9"/>
    <x v="2"/>
    <s v="Ultrathing V1"/>
    <x v="7"/>
    <x v="0"/>
    <n v="1.79"/>
    <n v="17"/>
    <n v="153"/>
    <x v="89"/>
  </r>
  <r>
    <n v="102"/>
    <s v="Barbara"/>
    <s v="Russo"/>
    <x v="2"/>
    <x v="0"/>
    <n v="90"/>
    <s v="Alexandra Mews"/>
    <s v="Warwickshire"/>
    <x v="2"/>
    <s v="22/05/2022"/>
    <n v="83"/>
    <x v="4"/>
    <s v="Gigastuff"/>
    <x v="11"/>
    <x v="0"/>
    <n v="1.89"/>
    <n v="18"/>
    <n v="1494"/>
    <x v="90"/>
  </r>
  <r>
    <n v="103"/>
    <s v="Karie"/>
    <s v="Stephenson"/>
    <x v="0"/>
    <x v="0"/>
    <n v="60"/>
    <s v="Alexandra Road"/>
    <s v="Lanarkshire"/>
    <x v="21"/>
    <d v="2022-08-11T00:00:00"/>
    <n v="49"/>
    <x v="6"/>
    <s v="Megawidget M"/>
    <x v="3"/>
    <x v="0"/>
    <n v="1.29"/>
    <n v="24"/>
    <n v="1176"/>
    <x v="56"/>
  </r>
  <r>
    <n v="104"/>
    <s v="Alfredo"/>
    <s v="Lake"/>
    <x v="1"/>
    <x v="1"/>
    <n v="30"/>
    <s v="Alexandria Road"/>
    <s v="Fleet"/>
    <x v="17"/>
    <s v="16/02/2021"/>
    <n v="77"/>
    <x v="1"/>
    <s v="Megawidget L"/>
    <x v="10"/>
    <x v="1"/>
    <n v="1.79"/>
    <n v="24"/>
    <n v="1848"/>
    <x v="91"/>
  </r>
  <r>
    <n v="105"/>
    <s v="Tatyana"/>
    <s v="Harding"/>
    <x v="0"/>
    <x v="0"/>
    <n v="90"/>
    <s v="Alexandria Road"/>
    <s v="Kirkliston"/>
    <x v="21"/>
    <s v="13/07/2022"/>
    <n v="29"/>
    <x v="6"/>
    <s v="Megawidget M"/>
    <x v="0"/>
    <x v="0"/>
    <n v="1.29"/>
    <n v="24"/>
    <n v="696"/>
    <x v="92"/>
  </r>
  <r>
    <n v="106"/>
    <s v="Lekisha"/>
    <s v="Mckinley"/>
    <x v="2"/>
    <x v="0"/>
    <n v="30"/>
    <s v="Alexandria Terrace"/>
    <s v="Tregaron"/>
    <x v="2"/>
    <s v="16/03/2022"/>
    <n v="93"/>
    <x v="6"/>
    <s v="Megawidget M"/>
    <x v="5"/>
    <x v="0"/>
    <n v="1.29"/>
    <n v="24"/>
    <n v="2232"/>
    <x v="93"/>
  </r>
  <r>
    <n v="107"/>
    <s v="Melani"/>
    <s v="Hare"/>
    <x v="0"/>
    <x v="0"/>
    <n v="60"/>
    <s v="Alexis Road"/>
    <s v="Esher"/>
    <x v="17"/>
    <s v="18/11/2020"/>
    <n v="79"/>
    <x v="5"/>
    <s v="Ultrathing V4"/>
    <x v="7"/>
    <x v="2"/>
    <n v="3.99"/>
    <n v="24"/>
    <n v="1896"/>
    <x v="94"/>
  </r>
  <r>
    <n v="108"/>
    <s v="Jenae"/>
    <s v="Sadler"/>
    <x v="2"/>
    <x v="0"/>
    <n v="60"/>
    <s v="AlfoRoadTerrace"/>
    <s v="Ryde"/>
    <x v="2"/>
    <s v="23/07/2021"/>
    <n v="87"/>
    <x v="4"/>
    <s v="Gigastuff"/>
    <x v="0"/>
    <x v="1"/>
    <n v="1.89"/>
    <n v="18"/>
    <n v="1566"/>
    <x v="95"/>
  </r>
  <r>
    <n v="109"/>
    <s v="Raphael"/>
    <s v="Andrade"/>
    <x v="1"/>
    <x v="1"/>
    <n v="30"/>
    <s v="Alfred Place"/>
    <s v="Ascot"/>
    <x v="25"/>
    <d v="2022-03-02T00:00:00"/>
    <n v="67"/>
    <x v="2"/>
    <s v="Ultrathing V1"/>
    <x v="5"/>
    <x v="0"/>
    <n v="1.79"/>
    <n v="17"/>
    <n v="1139"/>
    <x v="96"/>
  </r>
  <r>
    <n v="110"/>
    <s v="Garry"/>
    <s v="Hanks"/>
    <x v="1"/>
    <x v="1"/>
    <n v="60"/>
    <s v="Alfred Villas"/>
    <s v="Banwell"/>
    <x v="22"/>
    <s v="19/03/2021"/>
    <n v="54"/>
    <x v="5"/>
    <s v="Ultrathing V4"/>
    <x v="5"/>
    <x v="1"/>
    <n v="3.99"/>
    <n v="24"/>
    <n v="1296"/>
    <x v="97"/>
  </r>
  <r>
    <n v="111"/>
    <s v="Leilani"/>
    <s v="Krause"/>
    <x v="2"/>
    <x v="0"/>
    <n v="60"/>
    <s v="Alfreda Street"/>
    <s v="Skelmorlie"/>
    <x v="2"/>
    <d v="2020-01-04T00:00:00"/>
    <n v="64"/>
    <x v="2"/>
    <s v="Ultrathing V1"/>
    <x v="6"/>
    <x v="2"/>
    <n v="1.79"/>
    <n v="17"/>
    <n v="1088"/>
    <x v="98"/>
  </r>
  <r>
    <n v="112"/>
    <s v="Francisco"/>
    <s v="Everett"/>
    <x v="1"/>
    <x v="1"/>
    <n v="30"/>
    <s v="Alfreton Close"/>
    <s v="Rhyl"/>
    <x v="2"/>
    <d v="2020-03-06T00:00:00"/>
    <n v="37"/>
    <x v="8"/>
    <s v="Superwossname"/>
    <x v="5"/>
    <x v="2"/>
    <n v="3.49"/>
    <n v="20"/>
    <n v="740"/>
    <x v="99"/>
  </r>
  <r>
    <n v="114"/>
    <s v="Jackie"/>
    <s v="Espinosa"/>
    <x v="2"/>
    <x v="0"/>
    <n v="90"/>
    <s v="Alfreton Villas"/>
    <s v="West Kilbride"/>
    <x v="2"/>
    <s v="23/04/2020"/>
    <n v="78"/>
    <x v="1"/>
    <s v="Megawidget L"/>
    <x v="4"/>
    <x v="2"/>
    <n v="1.79"/>
    <n v="24"/>
    <n v="1872"/>
    <x v="100"/>
  </r>
  <r>
    <n v="115"/>
    <s v="James"/>
    <s v="Lutz"/>
    <x v="2"/>
    <x v="0"/>
    <n v="90"/>
    <s v="Algarve Road"/>
    <s v="Coleraine"/>
    <x v="15"/>
    <s v="18/05/2022"/>
    <n v="60"/>
    <x v="9"/>
    <s v="Ultrathing V3"/>
    <x v="11"/>
    <x v="0"/>
    <n v="3.39"/>
    <n v="24"/>
    <n v="1440"/>
    <x v="101"/>
  </r>
  <r>
    <n v="116"/>
    <s v="Kevin"/>
    <s v="Jernigan"/>
    <x v="1"/>
    <x v="1"/>
    <n v="90"/>
    <s v="Alice Cottages"/>
    <s v="Whitehaven"/>
    <x v="2"/>
    <d v="2021-02-08T00:00:00"/>
    <n v="58"/>
    <x v="3"/>
    <s v="Megawidget S"/>
    <x v="10"/>
    <x v="1"/>
    <n v="0.69"/>
    <n v="24"/>
    <n v="1392"/>
    <x v="102"/>
  </r>
  <r>
    <n v="117"/>
    <s v="Gay"/>
    <s v="Espinoza"/>
    <x v="2"/>
    <x v="0"/>
    <n v="90"/>
    <s v="Alice Terrace"/>
    <s v="Isle Of South Uist"/>
    <x v="21"/>
    <d v="2022-02-12T00:00:00"/>
    <n v="10"/>
    <x v="3"/>
    <s v="Megawidget S"/>
    <x v="10"/>
    <x v="0"/>
    <n v="0.69"/>
    <n v="24"/>
    <n v="240"/>
    <x v="103"/>
  </r>
  <r>
    <n v="118"/>
    <s v="Adam"/>
    <s v="Roy"/>
    <x v="1"/>
    <x v="1"/>
    <n v="30"/>
    <s v="Allen Road"/>
    <s v="Rugby"/>
    <x v="2"/>
    <s v="25/10/2021"/>
    <n v="70"/>
    <x v="5"/>
    <s v="Ultrathing V4"/>
    <x v="1"/>
    <x v="1"/>
    <n v="3.99"/>
    <n v="24"/>
    <n v="1680"/>
    <x v="104"/>
  </r>
  <r>
    <n v="119"/>
    <s v="Maynard"/>
    <s v="Burr"/>
    <x v="1"/>
    <x v="1"/>
    <n v="30"/>
    <s v="Allen Street"/>
    <s v="Ramsgate"/>
    <x v="2"/>
    <s v="18/03/2021"/>
    <n v="73"/>
    <x v="3"/>
    <s v="Megawidget S"/>
    <x v="5"/>
    <x v="1"/>
    <n v="0.69"/>
    <n v="24"/>
    <n v="1752"/>
    <x v="105"/>
  </r>
  <r>
    <n v="120"/>
    <s v="Kerry"/>
    <s v="Goddard"/>
    <x v="1"/>
    <x v="1"/>
    <n v="60"/>
    <s v="Allestree Villas"/>
    <s v="Ballachulish"/>
    <x v="0"/>
    <s v="19/10/2022"/>
    <n v="101"/>
    <x v="3"/>
    <s v="Megawidget S"/>
    <x v="1"/>
    <x v="0"/>
    <n v="0.69"/>
    <n v="24"/>
    <n v="2424"/>
    <x v="106"/>
  </r>
  <r>
    <n v="121"/>
    <s v="Adriane"/>
    <s v="Haywood"/>
    <x v="0"/>
    <x v="0"/>
    <n v="60"/>
    <s v="Alleyn Court"/>
    <s v="Tadcaster"/>
    <x v="2"/>
    <s v="24/05/2020"/>
    <n v="38"/>
    <x v="9"/>
    <s v="Ultrathing V3"/>
    <x v="11"/>
    <x v="2"/>
    <n v="3.39"/>
    <n v="24"/>
    <n v="912"/>
    <x v="107"/>
  </r>
  <r>
    <n v="122"/>
    <s v="Carita"/>
    <s v="Kaufman"/>
    <x v="0"/>
    <x v="0"/>
    <n v="60"/>
    <s v="Alleyne Road"/>
    <s v="St. Andrews"/>
    <x v="2"/>
    <s v="17/12/2022"/>
    <n v="95"/>
    <x v="7"/>
    <s v="Ultrathing V2"/>
    <x v="8"/>
    <x v="0"/>
    <n v="2.95"/>
    <n v="20"/>
    <n v="1900"/>
    <x v="108"/>
  </r>
  <r>
    <n v="123"/>
    <s v="Noemi"/>
    <s v="Faulkner"/>
    <x v="0"/>
    <x v="0"/>
    <n v="60"/>
    <s v="Allison Close"/>
    <s v="West Sussex"/>
    <x v="2"/>
    <d v="2020-09-10T00:00:00"/>
    <n v="43"/>
    <x v="0"/>
    <s v="Hyperwotsit"/>
    <x v="9"/>
    <x v="2"/>
    <n v="2.0099999999999998"/>
    <n v="20"/>
    <n v="860"/>
    <x v="109"/>
  </r>
  <r>
    <n v="124"/>
    <s v="Rickey"/>
    <s v="Morales"/>
    <x v="1"/>
    <x v="1"/>
    <n v="90"/>
    <s v="Allison Road"/>
    <s v="Llandudno"/>
    <x v="11"/>
    <s v="22/06/2021"/>
    <n v="26"/>
    <x v="7"/>
    <s v="Ultrathing V2"/>
    <x v="2"/>
    <x v="1"/>
    <n v="2.95"/>
    <n v="20"/>
    <n v="520"/>
    <x v="110"/>
  </r>
  <r>
    <n v="125"/>
    <s v="Gillian"/>
    <s v="Carlson"/>
    <x v="2"/>
    <x v="0"/>
    <n v="90"/>
    <s v="Allleyn Crescent"/>
    <s v="Moelfre"/>
    <x v="2"/>
    <s v="15/03/2020"/>
    <n v="26"/>
    <x v="8"/>
    <s v="Superwossname"/>
    <x v="5"/>
    <x v="2"/>
    <n v="3.49"/>
    <n v="20"/>
    <n v="520"/>
    <x v="111"/>
  </r>
  <r>
    <n v="126"/>
    <s v="Darrell"/>
    <s v="Fournier"/>
    <x v="1"/>
    <x v="1"/>
    <n v="30"/>
    <s v="Allnutt Way"/>
    <s v="Stornoway"/>
    <x v="2"/>
    <d v="2021-01-03T00:00:00"/>
    <n v="45"/>
    <x v="5"/>
    <s v="Ultrathing V4"/>
    <x v="6"/>
    <x v="1"/>
    <n v="3.99"/>
    <n v="24"/>
    <n v="1080"/>
    <x v="112"/>
  </r>
  <r>
    <n v="127"/>
    <s v="Apryl"/>
    <s v="Tyson"/>
    <x v="0"/>
    <x v="0"/>
    <n v="30"/>
    <s v="Allsop Mews"/>
    <s v="Ross-On-Wye"/>
    <x v="2"/>
    <s v="22/11/2022"/>
    <n v="88"/>
    <x v="7"/>
    <s v="Ultrathing V2"/>
    <x v="7"/>
    <x v="0"/>
    <n v="2.95"/>
    <n v="20"/>
    <n v="1760"/>
    <x v="113"/>
  </r>
  <r>
    <n v="128"/>
    <s v="Romelia"/>
    <s v="Woodward"/>
    <x v="0"/>
    <x v="0"/>
    <n v="60"/>
    <s v="Allsop Place"/>
    <s v="Coalville"/>
    <x v="15"/>
    <s v="23/01/2022"/>
    <n v="87"/>
    <x v="7"/>
    <s v="Ultrathing V2"/>
    <x v="6"/>
    <x v="0"/>
    <n v="2.95"/>
    <n v="20"/>
    <n v="1740"/>
    <x v="114"/>
  </r>
  <r>
    <n v="129"/>
    <s v="Natisha"/>
    <s v="Betts"/>
    <x v="2"/>
    <x v="0"/>
    <n v="30"/>
    <s v="Alma Cottage"/>
    <s v="Axbridge"/>
    <x v="24"/>
    <s v="31/08/2022"/>
    <n v="19"/>
    <x v="6"/>
    <s v="Megawidget M"/>
    <x v="3"/>
    <x v="0"/>
    <n v="1.29"/>
    <n v="24"/>
    <n v="456"/>
    <x v="115"/>
  </r>
  <r>
    <n v="130"/>
    <s v="Frances"/>
    <s v="Winter"/>
    <x v="1"/>
    <x v="1"/>
    <n v="30"/>
    <s v="Alma Hill"/>
    <s v="Bexley"/>
    <x v="26"/>
    <d v="2022-09-09T00:00:00"/>
    <n v="81"/>
    <x v="0"/>
    <s v="Hyperwotsit"/>
    <x v="9"/>
    <x v="0"/>
    <n v="2.0099999999999998"/>
    <n v="20"/>
    <n v="1620"/>
    <x v="116"/>
  </r>
  <r>
    <n v="131"/>
    <s v="Len"/>
    <s v="Frye"/>
    <x v="1"/>
    <x v="1"/>
    <n v="30"/>
    <s v="Alma Road"/>
    <s v="Paignton"/>
    <x v="2"/>
    <s v="25/03/2021"/>
    <n v="38"/>
    <x v="3"/>
    <s v="Megawidget S"/>
    <x v="5"/>
    <x v="1"/>
    <n v="0.69"/>
    <n v="24"/>
    <n v="912"/>
    <x v="117"/>
  </r>
  <r>
    <n v="132"/>
    <s v="Dorene"/>
    <s v="Mcclendon"/>
    <x v="2"/>
    <x v="0"/>
    <n v="30"/>
    <s v="Alma Square"/>
    <s v="Faringdon"/>
    <x v="17"/>
    <s v="22/01/2020"/>
    <n v="56"/>
    <x v="3"/>
    <s v="Megawidget S"/>
    <x v="6"/>
    <x v="2"/>
    <n v="0.69"/>
    <n v="24"/>
    <n v="1344"/>
    <x v="118"/>
  </r>
  <r>
    <n v="133"/>
    <s v="Bernie"/>
    <s v="Browning"/>
    <x v="1"/>
    <x v="1"/>
    <n v="60"/>
    <s v="Alnwick Road"/>
    <s v="Carshalton"/>
    <x v="10"/>
    <d v="2020-02-03T00:00:00"/>
    <n v="52"/>
    <x v="6"/>
    <s v="Megawidget M"/>
    <x v="10"/>
    <x v="2"/>
    <n v="1.29"/>
    <n v="24"/>
    <n v="1248"/>
    <x v="119"/>
  </r>
  <r>
    <n v="134"/>
    <s v="Sydney"/>
    <s v="Brandon"/>
    <x v="1"/>
    <x v="1"/>
    <n v="30"/>
    <s v="Alpha Cottages"/>
    <s v="Falmouth"/>
    <x v="17"/>
    <d v="2022-07-06T00:00:00"/>
    <n v="25"/>
    <x v="9"/>
    <s v="Ultrathing V3"/>
    <x v="0"/>
    <x v="0"/>
    <n v="3.39"/>
    <n v="24"/>
    <n v="600"/>
    <x v="120"/>
  </r>
  <r>
    <n v="135"/>
    <s v="Treena"/>
    <s v="Graves"/>
    <x v="0"/>
    <x v="0"/>
    <n v="60"/>
    <s v="Alpha Terrace"/>
    <s v="Aberlour"/>
    <x v="27"/>
    <d v="2020-04-01T00:00:00"/>
    <n v="38"/>
    <x v="7"/>
    <s v="Ultrathing V2"/>
    <x v="4"/>
    <x v="2"/>
    <n v="2.95"/>
    <n v="20"/>
    <n v="760"/>
    <x v="121"/>
  </r>
  <r>
    <n v="136"/>
    <s v="Gil"/>
    <s v="Becker"/>
    <x v="1"/>
    <x v="1"/>
    <n v="60"/>
    <s v="Alphabet Court"/>
    <s v="Stranraer"/>
    <x v="2"/>
    <d v="2021-06-12T00:00:00"/>
    <n v="74"/>
    <x v="5"/>
    <s v="Ultrathing V4"/>
    <x v="2"/>
    <x v="1"/>
    <n v="3.99"/>
    <n v="24"/>
    <n v="1776"/>
    <x v="122"/>
  </r>
  <r>
    <n v="137"/>
    <s v="Drew"/>
    <s v="Ayala"/>
    <x v="1"/>
    <x v="1"/>
    <n v="60"/>
    <s v="Alpine Road"/>
    <s v="Prestatyn"/>
    <x v="2"/>
    <s v="20/04/2022"/>
    <n v="97"/>
    <x v="0"/>
    <s v="Hyperwotsit"/>
    <x v="4"/>
    <x v="0"/>
    <n v="2.0099999999999998"/>
    <n v="20"/>
    <n v="1940"/>
    <x v="123"/>
  </r>
  <r>
    <n v="138"/>
    <s v="Eliana"/>
    <s v="Rosa"/>
    <x v="0"/>
    <x v="0"/>
    <n v="30"/>
    <s v="Alscot Way"/>
    <s v="Huntingdon"/>
    <x v="1"/>
    <s v="20/01/2022"/>
    <n v="84"/>
    <x v="4"/>
    <s v="Gigastuff"/>
    <x v="6"/>
    <x v="0"/>
    <n v="1.89"/>
    <n v="18"/>
    <n v="1512"/>
    <x v="124"/>
  </r>
  <r>
    <n v="139"/>
    <s v="Tracy"/>
    <s v="Salas"/>
    <x v="1"/>
    <x v="1"/>
    <n v="90"/>
    <s v="Althorp Road"/>
    <s v="Rossendale"/>
    <x v="2"/>
    <s v="27/01/2021"/>
    <n v="91"/>
    <x v="2"/>
    <s v="Ultrathing V1"/>
    <x v="6"/>
    <x v="1"/>
    <n v="1.79"/>
    <n v="17"/>
    <n v="1547"/>
    <x v="3"/>
  </r>
  <r>
    <n v="140"/>
    <s v="Wilfred"/>
    <s v="Shipman"/>
    <x v="1"/>
    <x v="1"/>
    <n v="60"/>
    <s v="Althorpe Road"/>
    <s v="Llangollen"/>
    <x v="11"/>
    <d v="2021-07-09T00:00:00"/>
    <n v="23"/>
    <x v="9"/>
    <s v="Ultrathing V3"/>
    <x v="0"/>
    <x v="1"/>
    <n v="3.39"/>
    <n v="24"/>
    <n v="552"/>
    <x v="60"/>
  </r>
  <r>
    <n v="141"/>
    <s v="Cyrus"/>
    <s v="Gonzalez"/>
    <x v="1"/>
    <x v="1"/>
    <n v="90"/>
    <s v="Alverstone Road"/>
    <s v="Mallaig"/>
    <x v="2"/>
    <s v="16/02/2020"/>
    <n v="81"/>
    <x v="1"/>
    <s v="Megawidget L"/>
    <x v="10"/>
    <x v="2"/>
    <n v="1.79"/>
    <n v="24"/>
    <n v="1944"/>
    <x v="125"/>
  </r>
  <r>
    <n v="142"/>
    <s v="Avelina"/>
    <s v="Valdez"/>
    <x v="0"/>
    <x v="0"/>
    <n v="30"/>
    <s v="Alverton Street"/>
    <s v="Goole"/>
    <x v="17"/>
    <s v="28/04/2020"/>
    <n v="51"/>
    <x v="8"/>
    <s v="Superwossname"/>
    <x v="4"/>
    <x v="2"/>
    <n v="3.49"/>
    <n v="20"/>
    <n v="1020"/>
    <x v="126"/>
  </r>
  <r>
    <n v="143"/>
    <s v="Criselda"/>
    <s v="Rosado"/>
    <x v="2"/>
    <x v="0"/>
    <n v="30"/>
    <s v="Alwyne Villas"/>
    <s v="Newcastle"/>
    <x v="2"/>
    <s v="15/11/2020"/>
    <n v="13"/>
    <x v="1"/>
    <s v="Megawidget L"/>
    <x v="7"/>
    <x v="2"/>
    <n v="1.79"/>
    <n v="24"/>
    <n v="312"/>
    <x v="127"/>
  </r>
  <r>
    <n v="144"/>
    <s v="France"/>
    <s v="Cowan"/>
    <x v="0"/>
    <x v="0"/>
    <n v="30"/>
    <s v="Ambassador Square"/>
    <s v="Shotts"/>
    <x v="2"/>
    <d v="2020-04-04T00:00:00"/>
    <n v="12"/>
    <x v="3"/>
    <s v="Megawidget S"/>
    <x v="4"/>
    <x v="2"/>
    <n v="0.69"/>
    <n v="24"/>
    <n v="288"/>
    <x v="128"/>
  </r>
  <r>
    <n v="145"/>
    <s v="Joey"/>
    <s v="Salgado"/>
    <x v="1"/>
    <x v="1"/>
    <n v="30"/>
    <s v="Amberden Avenue"/>
    <s v="Seahouses"/>
    <x v="2"/>
    <d v="2022-06-01T00:00:00"/>
    <n v="101"/>
    <x v="2"/>
    <s v="Ultrathing V1"/>
    <x v="2"/>
    <x v="0"/>
    <n v="1.79"/>
    <n v="17"/>
    <n v="1717"/>
    <x v="129"/>
  </r>
  <r>
    <n v="146"/>
    <s v="Sol"/>
    <s v="Staples"/>
    <x v="1"/>
    <x v="1"/>
    <n v="30"/>
    <s v="Amberley Road"/>
    <s v="Gourock"/>
    <x v="17"/>
    <s v="13/06/2022"/>
    <n v="25"/>
    <x v="6"/>
    <s v="Megawidget M"/>
    <x v="2"/>
    <x v="0"/>
    <n v="1.29"/>
    <n v="24"/>
    <n v="600"/>
    <x v="130"/>
  </r>
  <r>
    <n v="147"/>
    <s v="Nicky"/>
    <s v="Russell"/>
    <x v="6"/>
    <x v="2"/>
    <n v="30"/>
    <s v="Ambleside Close"/>
    <s v="Market Harborough"/>
    <x v="2"/>
    <d v="2022-10-12T00:00:00"/>
    <n v="71"/>
    <x v="7"/>
    <s v="Ultrathing V2"/>
    <x v="1"/>
    <x v="0"/>
    <n v="2.95"/>
    <n v="20"/>
    <n v="1420"/>
    <x v="131"/>
  </r>
  <r>
    <n v="148"/>
    <s v="Bob"/>
    <s v="Newell"/>
    <x v="1"/>
    <x v="1"/>
    <n v="60"/>
    <s v="Ambrose Close"/>
    <s v="Launceston"/>
    <x v="21"/>
    <s v="30/10/2021"/>
    <n v="58"/>
    <x v="4"/>
    <s v="Gigastuff"/>
    <x v="1"/>
    <x v="1"/>
    <n v="1.89"/>
    <n v="18"/>
    <n v="1044"/>
    <x v="132"/>
  </r>
  <r>
    <n v="149"/>
    <s v="Isabella"/>
    <s v="Lanier"/>
    <x v="0"/>
    <x v="0"/>
    <n v="60"/>
    <s v="Amelia Cottages"/>
    <s v="Rowley Regis"/>
    <x v="2"/>
    <d v="2020-04-07T00:00:00"/>
    <n v="75"/>
    <x v="8"/>
    <s v="Superwossname"/>
    <x v="4"/>
    <x v="2"/>
    <n v="3.49"/>
    <n v="20"/>
    <n v="1500"/>
    <x v="133"/>
  </r>
  <r>
    <n v="150"/>
    <s v="Bobbye"/>
    <s v="Britton"/>
    <x v="2"/>
    <x v="0"/>
    <n v="60"/>
    <s v="Amelia Place"/>
    <s v="Prescot"/>
    <x v="2"/>
    <d v="2020-12-02T00:00:00"/>
    <n v="72"/>
    <x v="2"/>
    <s v="Ultrathing V1"/>
    <x v="8"/>
    <x v="2"/>
    <n v="1.79"/>
    <n v="17"/>
    <n v="1224"/>
    <x v="61"/>
  </r>
  <r>
    <n v="151"/>
    <s v="Dagmar"/>
    <s v="Chambers"/>
    <x v="0"/>
    <x v="0"/>
    <n v="90"/>
    <s v="Amen Court"/>
    <s v="Witney"/>
    <x v="2"/>
    <s v="27/06/2021"/>
    <n v="35"/>
    <x v="4"/>
    <s v="Gigastuff"/>
    <x v="2"/>
    <x v="1"/>
    <n v="1.89"/>
    <n v="18"/>
    <n v="630"/>
    <x v="134"/>
  </r>
  <r>
    <n v="152"/>
    <s v="Loretta"/>
    <s v="Leary"/>
    <x v="2"/>
    <x v="0"/>
    <n v="30"/>
    <s v="Amerland Road"/>
    <s v="Kent"/>
    <x v="21"/>
    <d v="2020-11-01T00:00:00"/>
    <n v="62"/>
    <x v="4"/>
    <s v="Gigastuff"/>
    <x v="7"/>
    <x v="2"/>
    <n v="1.89"/>
    <n v="18"/>
    <n v="1116"/>
    <x v="135"/>
  </r>
  <r>
    <n v="153"/>
    <s v="Courtney"/>
    <s v="Velasquez"/>
    <x v="0"/>
    <x v="0"/>
    <n v="90"/>
    <s v="Amherst Road"/>
    <s v="Boston"/>
    <x v="28"/>
    <d v="2022-01-04T00:00:00"/>
    <n v="95"/>
    <x v="0"/>
    <s v="Hyperwotsit"/>
    <x v="6"/>
    <x v="0"/>
    <n v="2.0099999999999998"/>
    <n v="20"/>
    <n v="1900"/>
    <x v="136"/>
  </r>
  <r>
    <n v="154"/>
    <s v="Quentin"/>
    <s v="Hensley"/>
    <x v="1"/>
    <x v="1"/>
    <n v="30"/>
    <s v="Amroth Green"/>
    <s v="Chertsey"/>
    <x v="20"/>
    <d v="2020-03-12T00:00:00"/>
    <n v="54"/>
    <x v="2"/>
    <s v="Ultrathing V1"/>
    <x v="5"/>
    <x v="2"/>
    <n v="1.79"/>
    <n v="17"/>
    <n v="918"/>
    <x v="137"/>
  </r>
  <r>
    <n v="155"/>
    <s v="Valerie"/>
    <s v="Gibbs"/>
    <x v="0"/>
    <x v="0"/>
    <n v="60"/>
    <s v="Amroth Green"/>
    <s v="Winkleigh"/>
    <x v="2"/>
    <s v="31/12/2020"/>
    <n v="69"/>
    <x v="1"/>
    <s v="Megawidget L"/>
    <x v="8"/>
    <x v="2"/>
    <n v="1.79"/>
    <n v="24"/>
    <n v="1656"/>
    <x v="138"/>
  </r>
  <r>
    <n v="156"/>
    <s v="Barton"/>
    <s v="Rosa"/>
    <x v="1"/>
    <x v="1"/>
    <n v="60"/>
    <s v="Anchor Mill"/>
    <s v="London"/>
    <x v="2"/>
    <d v="2020-06-07T00:00:00"/>
    <n v="15"/>
    <x v="4"/>
    <s v="Gigastuff"/>
    <x v="2"/>
    <x v="2"/>
    <n v="1.89"/>
    <n v="18"/>
    <n v="270"/>
    <x v="139"/>
  </r>
  <r>
    <n v="157"/>
    <s v="Lynell"/>
    <s v="Foster"/>
    <x v="2"/>
    <x v="0"/>
    <n v="90"/>
    <s v="Anderson Street"/>
    <s v="Tighnabruaich"/>
    <x v="2"/>
    <d v="2021-08-03T00:00:00"/>
    <n v="65"/>
    <x v="5"/>
    <s v="Ultrathing V4"/>
    <x v="3"/>
    <x v="1"/>
    <n v="3.99"/>
    <n v="24"/>
    <n v="1560"/>
    <x v="140"/>
  </r>
  <r>
    <n v="158"/>
    <s v="Rudolf"/>
    <s v="Spicer"/>
    <x v="1"/>
    <x v="1"/>
    <n v="90"/>
    <s v="Andover Terrace"/>
    <s v="Middlewich"/>
    <x v="2"/>
    <s v="16/09/2020"/>
    <n v="54"/>
    <x v="2"/>
    <s v="Ultrathing V1"/>
    <x v="9"/>
    <x v="2"/>
    <n v="1.79"/>
    <n v="17"/>
    <n v="918"/>
    <x v="137"/>
  </r>
  <r>
    <n v="159"/>
    <s v="Alesia"/>
    <s v="King"/>
    <x v="2"/>
    <x v="0"/>
    <n v="30"/>
    <s v="Andrews Walk"/>
    <s v="Hinton St. George"/>
    <x v="1"/>
    <s v="21/02/2022"/>
    <n v="58"/>
    <x v="7"/>
    <s v="Ultrathing V2"/>
    <x v="10"/>
    <x v="0"/>
    <n v="2.95"/>
    <n v="20"/>
    <n v="1160"/>
    <x v="141"/>
  </r>
  <r>
    <n v="160"/>
    <s v="Wes"/>
    <s v="Bird"/>
    <x v="1"/>
    <x v="1"/>
    <n v="60"/>
    <s v="Anerley Road"/>
    <s v="Axbridge"/>
    <x v="24"/>
    <d v="2022-11-12T00:00:00"/>
    <n v="43"/>
    <x v="0"/>
    <s v="Hyperwotsit"/>
    <x v="7"/>
    <x v="0"/>
    <n v="2.0099999999999998"/>
    <n v="20"/>
    <n v="860"/>
    <x v="109"/>
  </r>
  <r>
    <n v="161"/>
    <s v="Lynette"/>
    <s v="Barrett"/>
    <x v="0"/>
    <x v="0"/>
    <n v="30"/>
    <s v="Anerley Station"/>
    <s v="Tillicoultry"/>
    <x v="2"/>
    <s v="16/11/2022"/>
    <n v="67"/>
    <x v="0"/>
    <s v="Hyperwotsit"/>
    <x v="7"/>
    <x v="0"/>
    <n v="2.0099999999999998"/>
    <n v="20"/>
    <n v="1340"/>
    <x v="142"/>
  </r>
  <r>
    <n v="162"/>
    <s v="Neil"/>
    <s v="Bateman"/>
    <x v="1"/>
    <x v="1"/>
    <n v="30"/>
    <s v="Anerley Street"/>
    <s v="Wells-Next-The-Sea"/>
    <x v="2"/>
    <s v="25/10/2021"/>
    <n v="87"/>
    <x v="7"/>
    <s v="Ultrathing V2"/>
    <x v="1"/>
    <x v="1"/>
    <n v="2.95"/>
    <n v="20"/>
    <n v="1740"/>
    <x v="114"/>
  </r>
  <r>
    <n v="163"/>
    <s v="Maria"/>
    <s v="Culver"/>
    <x v="1"/>
    <x v="1"/>
    <n v="90"/>
    <s v="Angel Close"/>
    <s v="Marazion"/>
    <x v="2"/>
    <s v="17/10/2020"/>
    <n v="13"/>
    <x v="4"/>
    <s v="Gigastuff"/>
    <x v="1"/>
    <x v="2"/>
    <n v="1.89"/>
    <n v="18"/>
    <n v="234"/>
    <x v="143"/>
  </r>
  <r>
    <n v="164"/>
    <s v="Gaston"/>
    <s v="Russo"/>
    <x v="1"/>
    <x v="1"/>
    <n v="60"/>
    <s v="Angel Park"/>
    <s v="Berkshire"/>
    <x v="29"/>
    <d v="2020-06-03T00:00:00"/>
    <n v="54"/>
    <x v="6"/>
    <s v="Megawidget M"/>
    <x v="2"/>
    <x v="2"/>
    <n v="1.29"/>
    <n v="24"/>
    <n v="1296"/>
    <x v="144"/>
  </r>
  <r>
    <n v="165"/>
    <s v="Sharda"/>
    <s v="Odom"/>
    <x v="2"/>
    <x v="0"/>
    <n v="60"/>
    <s v="Angel Yard"/>
    <s v="Shipston-On-Stour"/>
    <x v="2"/>
    <s v="28/02/2021"/>
    <n v="39"/>
    <x v="7"/>
    <s v="Ultrathing V2"/>
    <x v="10"/>
    <x v="1"/>
    <n v="2.95"/>
    <n v="20"/>
    <n v="780"/>
    <x v="145"/>
  </r>
  <r>
    <n v="166"/>
    <s v="Ronald"/>
    <s v="Daniel"/>
    <x v="1"/>
    <x v="1"/>
    <n v="30"/>
    <s v="Angell Road"/>
    <s v="Nethy Bridge"/>
    <x v="2"/>
    <d v="2020-07-07T00:00:00"/>
    <n v="75"/>
    <x v="9"/>
    <s v="Ultrathing V3"/>
    <x v="0"/>
    <x v="2"/>
    <n v="3.39"/>
    <n v="24"/>
    <n v="1800"/>
    <x v="146"/>
  </r>
  <r>
    <n v="167"/>
    <s v="Vennie"/>
    <s v="Voss"/>
    <x v="2"/>
    <x v="0"/>
    <n v="30"/>
    <s v="Angell Town"/>
    <s v="Ashton-Under-Lyne"/>
    <x v="19"/>
    <d v="2020-07-10T00:00:00"/>
    <n v="47"/>
    <x v="1"/>
    <s v="Megawidget L"/>
    <x v="0"/>
    <x v="2"/>
    <n v="1.79"/>
    <n v="24"/>
    <n v="1128"/>
    <x v="147"/>
  </r>
  <r>
    <n v="168"/>
    <s v="Art"/>
    <s v="Mcmanus"/>
    <x v="1"/>
    <x v="1"/>
    <n v="60"/>
    <s v="Angus Street"/>
    <s v="Billingham"/>
    <x v="30"/>
    <d v="2022-07-01T00:00:00"/>
    <n v="83"/>
    <x v="7"/>
    <s v="Ultrathing V2"/>
    <x v="0"/>
    <x v="0"/>
    <n v="2.95"/>
    <n v="20"/>
    <n v="1660"/>
    <x v="148"/>
  </r>
  <r>
    <n v="169"/>
    <s v="Tyra"/>
    <s v="Henry"/>
    <x v="2"/>
    <x v="0"/>
    <n v="60"/>
    <s v="Anley Road"/>
    <s v="Alresford"/>
    <x v="14"/>
    <s v="28/07/2021"/>
    <n v="64"/>
    <x v="8"/>
    <s v="Superwossname"/>
    <x v="0"/>
    <x v="1"/>
    <n v="3.49"/>
    <n v="20"/>
    <n v="1280"/>
    <x v="149"/>
  </r>
  <r>
    <n v="170"/>
    <s v="Trevor"/>
    <s v="Lancaster"/>
    <x v="1"/>
    <x v="1"/>
    <n v="30"/>
    <s v="Annetts Crescent"/>
    <s v="Gloucestershire"/>
    <x v="17"/>
    <s v="26/10/2021"/>
    <n v="36"/>
    <x v="4"/>
    <s v="Gigastuff"/>
    <x v="1"/>
    <x v="1"/>
    <n v="1.89"/>
    <n v="18"/>
    <n v="648"/>
    <x v="150"/>
  </r>
  <r>
    <n v="171"/>
    <s v="Fernando"/>
    <s v="Willis"/>
    <x v="1"/>
    <x v="1"/>
    <n v="30"/>
    <s v="Annie Besant"/>
    <s v="Guernsey"/>
    <x v="13"/>
    <s v="25/02/2021"/>
    <n v="36"/>
    <x v="4"/>
    <s v="Gigastuff"/>
    <x v="10"/>
    <x v="1"/>
    <n v="1.89"/>
    <n v="18"/>
    <n v="648"/>
    <x v="150"/>
  </r>
  <r>
    <n v="172"/>
    <s v="Devon"/>
    <s v="Gutierrez"/>
    <x v="1"/>
    <x v="1"/>
    <n v="30"/>
    <s v="Annie Besant"/>
    <s v="Seascale"/>
    <x v="2"/>
    <d v="2021-04-08T00:00:00"/>
    <n v="91"/>
    <x v="7"/>
    <s v="Ultrathing V2"/>
    <x v="4"/>
    <x v="1"/>
    <n v="2.95"/>
    <n v="20"/>
    <n v="1820"/>
    <x v="151"/>
  </r>
  <r>
    <n v="173"/>
    <s v="Odette"/>
    <s v="Tompkins"/>
    <x v="2"/>
    <x v="0"/>
    <n v="60"/>
    <s v="Ann'S Avenue"/>
    <s v="Benfleet"/>
    <x v="29"/>
    <d v="2022-06-08T00:00:00"/>
    <n v="73"/>
    <x v="9"/>
    <s v="Ultrathing V3"/>
    <x v="2"/>
    <x v="0"/>
    <n v="3.39"/>
    <n v="24"/>
    <n v="1752"/>
    <x v="152"/>
  </r>
  <r>
    <n v="174"/>
    <s v="Moshe"/>
    <s v="Kessler"/>
    <x v="1"/>
    <x v="1"/>
    <n v="60"/>
    <s v="Anns Street"/>
    <s v="Chard"/>
    <x v="20"/>
    <s v="15/10/2022"/>
    <n v="52"/>
    <x v="6"/>
    <s v="Megawidget M"/>
    <x v="1"/>
    <x v="0"/>
    <n v="1.29"/>
    <n v="24"/>
    <n v="1248"/>
    <x v="119"/>
  </r>
  <r>
    <n v="175"/>
    <s v="Noe"/>
    <s v="Merritt"/>
    <x v="1"/>
    <x v="1"/>
    <n v="60"/>
    <s v="Anns Street"/>
    <s v="Tintagel"/>
    <x v="2"/>
    <s v="24/07/2022"/>
    <n v="94"/>
    <x v="1"/>
    <s v="Megawidget L"/>
    <x v="0"/>
    <x v="0"/>
    <n v="1.79"/>
    <n v="24"/>
    <n v="2256"/>
    <x v="153"/>
  </r>
  <r>
    <n v="176"/>
    <s v="Keenan"/>
    <s v="Mcguire"/>
    <x v="1"/>
    <x v="1"/>
    <n v="90"/>
    <s v="Ann'S Terrace"/>
    <s v="Eye"/>
    <x v="17"/>
    <s v="15/10/2021"/>
    <n v="17"/>
    <x v="5"/>
    <s v="Ultrathing V4"/>
    <x v="1"/>
    <x v="1"/>
    <n v="3.99"/>
    <n v="24"/>
    <n v="408"/>
    <x v="154"/>
  </r>
  <r>
    <n v="177"/>
    <s v="Joshua"/>
    <s v="Burks"/>
    <x v="1"/>
    <x v="1"/>
    <n v="60"/>
    <s v="Ann'S Villaw"/>
    <s v="Lynton"/>
    <x v="2"/>
    <d v="2020-01-05T00:00:00"/>
    <n v="40"/>
    <x v="3"/>
    <s v="Megawidget S"/>
    <x v="6"/>
    <x v="2"/>
    <n v="0.69"/>
    <n v="24"/>
    <n v="960"/>
    <x v="155"/>
  </r>
  <r>
    <n v="178"/>
    <s v="Bradly"/>
    <s v="Childers"/>
    <x v="1"/>
    <x v="1"/>
    <n v="60"/>
    <s v="Ansdell Road"/>
    <s v="Dolgellau"/>
    <x v="3"/>
    <s v="26/01/2021"/>
    <n v="2"/>
    <x v="0"/>
    <s v="Hyperwotsit"/>
    <x v="6"/>
    <x v="1"/>
    <n v="2.0099999999999998"/>
    <n v="20"/>
    <n v="40"/>
    <x v="156"/>
  </r>
  <r>
    <n v="179"/>
    <s v="Mandy"/>
    <s v="Peck"/>
    <x v="2"/>
    <x v="0"/>
    <n v="30"/>
    <s v="Ansdell Terrace"/>
    <s v="Llandinam"/>
    <x v="11"/>
    <s v="25/04/2021"/>
    <n v="50"/>
    <x v="4"/>
    <s v="Gigastuff"/>
    <x v="4"/>
    <x v="1"/>
    <n v="1.89"/>
    <n v="18"/>
    <n v="900"/>
    <x v="157"/>
  </r>
  <r>
    <n v="180"/>
    <s v="Jerrell"/>
    <s v="Jaramillo"/>
    <x v="1"/>
    <x v="1"/>
    <n v="60"/>
    <s v="Anthony Terrace"/>
    <s v="Neath"/>
    <x v="2"/>
    <d v="2020-06-09T00:00:00"/>
    <n v="66"/>
    <x v="3"/>
    <s v="Megawidget S"/>
    <x v="2"/>
    <x v="2"/>
    <n v="0.69"/>
    <n v="24"/>
    <n v="1584"/>
    <x v="158"/>
  </r>
  <r>
    <n v="181"/>
    <s v="Cary"/>
    <s v="Fleming"/>
    <x v="1"/>
    <x v="1"/>
    <n v="90"/>
    <s v="Antill Terrace"/>
    <s v="Ilkeston"/>
    <x v="1"/>
    <s v="22/11/2022"/>
    <n v="50"/>
    <x v="5"/>
    <s v="Ultrathing V4"/>
    <x v="7"/>
    <x v="0"/>
    <n v="3.99"/>
    <n v="24"/>
    <n v="1200"/>
    <x v="159"/>
  </r>
  <r>
    <n v="182"/>
    <s v="Aurelio"/>
    <s v="Harrison"/>
    <x v="1"/>
    <x v="1"/>
    <n v="90"/>
    <s v="Antrim Road"/>
    <s v="Havant"/>
    <x v="1"/>
    <d v="2022-11-07T00:00:00"/>
    <n v="96"/>
    <x v="2"/>
    <s v="Ultrathing V1"/>
    <x v="7"/>
    <x v="0"/>
    <n v="1.79"/>
    <n v="17"/>
    <n v="1632"/>
    <x v="160"/>
  </r>
  <r>
    <n v="183"/>
    <s v="Cole"/>
    <s v="Wolf"/>
    <x v="1"/>
    <x v="1"/>
    <n v="30"/>
    <s v="Anvil Close"/>
    <s v="Tregaron"/>
    <x v="2"/>
    <d v="2022-08-06T00:00:00"/>
    <n v="38"/>
    <x v="2"/>
    <s v="Ultrathing V1"/>
    <x v="3"/>
    <x v="0"/>
    <n v="1.79"/>
    <n v="17"/>
    <n v="646"/>
    <x v="161"/>
  </r>
  <r>
    <n v="184"/>
    <s v="Rubi"/>
    <s v="Moreno"/>
    <x v="2"/>
    <x v="0"/>
    <n v="60"/>
    <s v="Appach Road"/>
    <s v="Launceston"/>
    <x v="21"/>
    <s v="20/02/2020"/>
    <n v="42"/>
    <x v="6"/>
    <s v="Megawidget M"/>
    <x v="10"/>
    <x v="2"/>
    <n v="1.29"/>
    <n v="24"/>
    <n v="1008"/>
    <x v="162"/>
  </r>
  <r>
    <n v="185"/>
    <s v="Mitzi"/>
    <s v="Quinones"/>
    <x v="0"/>
    <x v="0"/>
    <n v="60"/>
    <s v="Apple Yard"/>
    <s v="Southwold"/>
    <x v="2"/>
    <s v="31/05/2021"/>
    <n v="31"/>
    <x v="4"/>
    <s v="Gigastuff"/>
    <x v="11"/>
    <x v="1"/>
    <n v="1.89"/>
    <n v="18"/>
    <n v="558"/>
    <x v="163"/>
  </r>
  <r>
    <n v="186"/>
    <s v="Sean"/>
    <s v="Mayes"/>
    <x v="1"/>
    <x v="1"/>
    <n v="60"/>
    <s v="Applegarth Road"/>
    <s v="Lochgilphead"/>
    <x v="11"/>
    <d v="2021-01-02T00:00:00"/>
    <n v="18"/>
    <x v="0"/>
    <s v="Hyperwotsit"/>
    <x v="6"/>
    <x v="1"/>
    <n v="2.0099999999999998"/>
    <n v="20"/>
    <n v="360"/>
    <x v="18"/>
  </r>
  <r>
    <n v="187"/>
    <s v="Sherell"/>
    <s v="Clinton"/>
    <x v="2"/>
    <x v="0"/>
    <n v="30"/>
    <s v="Apprentice Way"/>
    <s v="Lutterworth"/>
    <x v="2"/>
    <s v="22/04/2020"/>
    <n v="73"/>
    <x v="6"/>
    <s v="Megawidget M"/>
    <x v="4"/>
    <x v="2"/>
    <n v="1.29"/>
    <n v="24"/>
    <n v="1752"/>
    <x v="164"/>
  </r>
  <r>
    <n v="188"/>
    <s v="Rusty"/>
    <s v="Albert"/>
    <x v="1"/>
    <x v="1"/>
    <n v="30"/>
    <s v="Approach Road"/>
    <s v="Beaconsfield"/>
    <x v="31"/>
    <s v="27/12/2021"/>
    <n v="44"/>
    <x v="1"/>
    <s v="Megawidget L"/>
    <x v="8"/>
    <x v="1"/>
    <n v="1.79"/>
    <n v="24"/>
    <n v="1056"/>
    <x v="45"/>
  </r>
  <r>
    <n v="189"/>
    <s v="Thad"/>
    <s v="Colbert"/>
    <x v="1"/>
    <x v="1"/>
    <n v="60"/>
    <s v="Aprey Gardens"/>
    <s v="Isle Of Canna"/>
    <x v="21"/>
    <d v="2020-08-06T00:00:00"/>
    <n v="21"/>
    <x v="0"/>
    <s v="Hyperwotsit"/>
    <x v="3"/>
    <x v="2"/>
    <n v="2.0099999999999998"/>
    <n v="20"/>
    <n v="420"/>
    <x v="165"/>
  </r>
  <r>
    <n v="190"/>
    <s v="Nora"/>
    <s v="Macias"/>
    <x v="3"/>
    <x v="0"/>
    <n v="90"/>
    <s v="Arabella Row"/>
    <s v="Isle Of Cumbrae"/>
    <x v="21"/>
    <d v="2020-08-11T00:00:00"/>
    <n v="46"/>
    <x v="8"/>
    <s v="Superwossname"/>
    <x v="3"/>
    <x v="2"/>
    <n v="3.49"/>
    <n v="20"/>
    <n v="920"/>
    <x v="166"/>
  </r>
  <r>
    <n v="191"/>
    <s v="Julian"/>
    <s v="Mann"/>
    <x v="1"/>
    <x v="1"/>
    <n v="30"/>
    <s v="Arabia Close"/>
    <s v="Stornoway"/>
    <x v="2"/>
    <s v="25/04/2020"/>
    <n v="20"/>
    <x v="6"/>
    <s v="Megawidget M"/>
    <x v="4"/>
    <x v="2"/>
    <n v="1.29"/>
    <n v="24"/>
    <n v="480"/>
    <x v="167"/>
  </r>
  <r>
    <n v="192"/>
    <s v="Calvin"/>
    <s v="Costello"/>
    <x v="1"/>
    <x v="1"/>
    <n v="30"/>
    <s v="Arbour Square"/>
    <s v="Halifax"/>
    <x v="13"/>
    <d v="2021-08-09T00:00:00"/>
    <n v="6"/>
    <x v="4"/>
    <s v="Gigastuff"/>
    <x v="3"/>
    <x v="1"/>
    <n v="1.89"/>
    <n v="18"/>
    <n v="108"/>
    <x v="168"/>
  </r>
  <r>
    <n v="193"/>
    <s v="Paulette"/>
    <s v="Weir"/>
    <x v="5"/>
    <x v="2"/>
    <n v="90"/>
    <s v="Arbuthnot Road"/>
    <s v="Consett"/>
    <x v="16"/>
    <d v="2021-06-01T00:00:00"/>
    <n v="38"/>
    <x v="1"/>
    <s v="Megawidget L"/>
    <x v="2"/>
    <x v="1"/>
    <n v="1.79"/>
    <n v="24"/>
    <n v="912"/>
    <x v="17"/>
  </r>
  <r>
    <n v="194"/>
    <s v="Roselee"/>
    <s v="Farley"/>
    <x v="2"/>
    <x v="0"/>
    <n v="30"/>
    <s v="Arch Street"/>
    <s v="Staffordshire"/>
    <x v="2"/>
    <s v="14/05/2020"/>
    <n v="56"/>
    <x v="2"/>
    <s v="Ultrathing V1"/>
    <x v="11"/>
    <x v="2"/>
    <n v="1.79"/>
    <n v="17"/>
    <n v="952"/>
    <x v="169"/>
  </r>
  <r>
    <n v="195"/>
    <s v="Elenora"/>
    <s v="Bradley"/>
    <x v="0"/>
    <x v="0"/>
    <n v="90"/>
    <s v="Archel Road"/>
    <s v="Isle Of Canna"/>
    <x v="21"/>
    <d v="2021-09-10T00:00:00"/>
    <n v="88"/>
    <x v="0"/>
    <s v="Hyperwotsit"/>
    <x v="9"/>
    <x v="1"/>
    <n v="2.0099999999999998"/>
    <n v="20"/>
    <n v="1760"/>
    <x v="170"/>
  </r>
  <r>
    <n v="196"/>
    <s v="Thurman"/>
    <s v="Pickens"/>
    <x v="1"/>
    <x v="1"/>
    <n v="60"/>
    <s v="Archer Square"/>
    <s v="Lanark"/>
    <x v="21"/>
    <s v="31/10/2021"/>
    <n v="9"/>
    <x v="6"/>
    <s v="Megawidget M"/>
    <x v="1"/>
    <x v="1"/>
    <n v="1.29"/>
    <n v="24"/>
    <n v="216"/>
    <x v="171"/>
  </r>
  <r>
    <n v="197"/>
    <s v="Eric"/>
    <s v="Whitehead"/>
    <x v="1"/>
    <x v="1"/>
    <n v="90"/>
    <s v="Arden Estate"/>
    <s v="Crowborough"/>
    <x v="16"/>
    <d v="2021-12-06T00:00:00"/>
    <n v="38"/>
    <x v="1"/>
    <s v="Megawidget L"/>
    <x v="8"/>
    <x v="1"/>
    <n v="1.79"/>
    <n v="24"/>
    <n v="912"/>
    <x v="17"/>
  </r>
  <r>
    <n v="198"/>
    <s v="Damian"/>
    <s v="Hayes"/>
    <x v="5"/>
    <x v="2"/>
    <n v="60"/>
    <s v="Ardfillan Road"/>
    <s v="Whitstable"/>
    <x v="2"/>
    <d v="2022-01-04T00:00:00"/>
    <n v="10"/>
    <x v="6"/>
    <s v="Megawidget M"/>
    <x v="6"/>
    <x v="0"/>
    <n v="1.29"/>
    <n v="24"/>
    <n v="240"/>
    <x v="172"/>
  </r>
  <r>
    <n v="199"/>
    <s v="Arturo"/>
    <s v="Field"/>
    <x v="1"/>
    <x v="1"/>
    <n v="30"/>
    <s v="Ardleigh Terrace"/>
    <s v="Littlehampton"/>
    <x v="11"/>
    <s v="25/10/2021"/>
    <n v="72"/>
    <x v="3"/>
    <s v="Megawidget S"/>
    <x v="1"/>
    <x v="1"/>
    <n v="0.69"/>
    <n v="24"/>
    <n v="1728"/>
    <x v="173"/>
  </r>
  <r>
    <n v="200"/>
    <s v="Hillary"/>
    <s v="Shook"/>
    <x v="0"/>
    <x v="0"/>
    <n v="60"/>
    <s v="Ardmere Cottages"/>
    <s v="Bromsgrove"/>
    <x v="32"/>
    <d v="2021-12-01T00:00:00"/>
    <n v="69"/>
    <x v="9"/>
    <s v="Ultrathing V3"/>
    <x v="8"/>
    <x v="1"/>
    <n v="3.39"/>
    <n v="24"/>
    <n v="1656"/>
    <x v="174"/>
  </r>
  <r>
    <n v="201"/>
    <s v="Demetrius"/>
    <s v="Goodson"/>
    <x v="1"/>
    <x v="1"/>
    <n v="90"/>
    <s v="Ardwick Road"/>
    <s v="Gillingham"/>
    <x v="17"/>
    <s v="23/01/2022"/>
    <n v="80"/>
    <x v="2"/>
    <s v="Ultrathing V1"/>
    <x v="6"/>
    <x v="0"/>
    <n v="1.79"/>
    <n v="17"/>
    <n v="1360"/>
    <x v="175"/>
  </r>
  <r>
    <n v="202"/>
    <s v="Del"/>
    <s v="Mccain"/>
    <x v="1"/>
    <x v="1"/>
    <n v="30"/>
    <s v="Arena Estate"/>
    <s v="Llanrhystud"/>
    <x v="11"/>
    <d v="2021-06-05T00:00:00"/>
    <n v="80"/>
    <x v="9"/>
    <s v="Ultrathing V3"/>
    <x v="2"/>
    <x v="1"/>
    <n v="3.39"/>
    <n v="24"/>
    <n v="1920"/>
    <x v="176"/>
  </r>
  <r>
    <n v="204"/>
    <s v="Johnnie"/>
    <s v="Calhoun"/>
    <x v="1"/>
    <x v="1"/>
    <n v="30"/>
    <s v="Argon Mews"/>
    <s v="Maldon"/>
    <x v="2"/>
    <s v="19/09/2022"/>
    <n v="50"/>
    <x v="4"/>
    <s v="Gigastuff"/>
    <x v="9"/>
    <x v="0"/>
    <n v="1.89"/>
    <n v="18"/>
    <n v="900"/>
    <x v="157"/>
  </r>
  <r>
    <n v="205"/>
    <s v="Clair"/>
    <s v="Wilkes"/>
    <x v="2"/>
    <x v="0"/>
    <n v="60"/>
    <s v="Ariel Road"/>
    <s v="Arundel"/>
    <x v="33"/>
    <s v="22/08/2020"/>
    <n v="19"/>
    <x v="0"/>
    <s v="Hyperwotsit"/>
    <x v="3"/>
    <x v="2"/>
    <n v="2.0099999999999998"/>
    <n v="20"/>
    <n v="380"/>
    <x v="44"/>
  </r>
  <r>
    <n v="206"/>
    <s v="Burt"/>
    <s v="Haskins"/>
    <x v="1"/>
    <x v="1"/>
    <n v="30"/>
    <s v="Ariel Road"/>
    <s v="Margate"/>
    <x v="2"/>
    <d v="2021-03-06T00:00:00"/>
    <n v="46"/>
    <x v="3"/>
    <s v="Megawidget S"/>
    <x v="5"/>
    <x v="1"/>
    <n v="0.69"/>
    <n v="24"/>
    <n v="1104"/>
    <x v="177"/>
  </r>
  <r>
    <n v="207"/>
    <s v="Gloria"/>
    <s v="Mcclain"/>
    <x v="2"/>
    <x v="0"/>
    <n v="90"/>
    <s v="Arkley Crescent"/>
    <s v="Warwickshire"/>
    <x v="2"/>
    <s v="24/11/2021"/>
    <n v="74"/>
    <x v="0"/>
    <s v="Hyperwotsit"/>
    <x v="7"/>
    <x v="1"/>
    <n v="2.0099999999999998"/>
    <n v="20"/>
    <n v="1480"/>
    <x v="178"/>
  </r>
  <r>
    <n v="208"/>
    <s v="Trenton"/>
    <s v="Bassett"/>
    <x v="1"/>
    <x v="1"/>
    <n v="60"/>
    <s v="ArlesfoRoadRoad"/>
    <s v="Llanidloes"/>
    <x v="11"/>
    <s v="14/01/2020"/>
    <n v="17"/>
    <x v="1"/>
    <s v="Megawidget L"/>
    <x v="6"/>
    <x v="2"/>
    <n v="1.79"/>
    <n v="24"/>
    <n v="408"/>
    <x v="179"/>
  </r>
  <r>
    <n v="209"/>
    <s v="Madonna"/>
    <s v="Engel"/>
    <x v="0"/>
    <x v="0"/>
    <n v="60"/>
    <s v="Arlington Place"/>
    <s v="Ty Croes"/>
    <x v="2"/>
    <s v="16/07/2022"/>
    <n v="8"/>
    <x v="1"/>
    <s v="Megawidget L"/>
    <x v="0"/>
    <x v="0"/>
    <n v="1.79"/>
    <n v="24"/>
    <n v="192"/>
    <x v="180"/>
  </r>
  <r>
    <n v="210"/>
    <s v="Kena"/>
    <s v="Gonzales"/>
    <x v="2"/>
    <x v="0"/>
    <n v="60"/>
    <s v="Arlington Villas"/>
    <s v="Billingham"/>
    <x v="30"/>
    <d v="2022-09-09T00:00:00"/>
    <n v="4"/>
    <x v="9"/>
    <s v="Ultrathing V3"/>
    <x v="9"/>
    <x v="0"/>
    <n v="3.39"/>
    <n v="24"/>
    <n v="96"/>
    <x v="181"/>
  </r>
  <r>
    <n v="211"/>
    <s v="Lottie"/>
    <s v="Mccormick"/>
    <x v="2"/>
    <x v="0"/>
    <n v="30"/>
    <s v="Arlington Way"/>
    <s v="Birchington"/>
    <x v="34"/>
    <s v="20/07/2021"/>
    <n v="35"/>
    <x v="5"/>
    <s v="Ultrathing V4"/>
    <x v="0"/>
    <x v="1"/>
    <n v="3.99"/>
    <n v="24"/>
    <n v="840"/>
    <x v="182"/>
  </r>
  <r>
    <n v="212"/>
    <s v="Kimberli"/>
    <s v="Barton"/>
    <x v="0"/>
    <x v="0"/>
    <n v="30"/>
    <s v="Armada Street"/>
    <s v="Bamburgh"/>
    <x v="0"/>
    <d v="2020-12-10T00:00:00"/>
    <n v="3"/>
    <x v="6"/>
    <s v="Megawidget M"/>
    <x v="8"/>
    <x v="2"/>
    <n v="1.29"/>
    <n v="24"/>
    <n v="72"/>
    <x v="183"/>
  </r>
  <r>
    <n v="213"/>
    <s v="Desmond"/>
    <s v="Means"/>
    <x v="1"/>
    <x v="1"/>
    <n v="90"/>
    <s v="Armadale Road"/>
    <s v="Spean Bridge"/>
    <x v="2"/>
    <s v="23/09/2021"/>
    <n v="87"/>
    <x v="0"/>
    <s v="Hyperwotsit"/>
    <x v="9"/>
    <x v="1"/>
    <n v="2.0099999999999998"/>
    <n v="20"/>
    <n v="1740"/>
    <x v="184"/>
  </r>
  <r>
    <n v="214"/>
    <s v="Otis"/>
    <s v="Kennedy"/>
    <x v="1"/>
    <x v="1"/>
    <n v="60"/>
    <s v="Armory"/>
    <s v="Esher"/>
    <x v="17"/>
    <s v="18/11/2021"/>
    <n v="42"/>
    <x v="1"/>
    <s v="Megawidget L"/>
    <x v="7"/>
    <x v="1"/>
    <n v="1.79"/>
    <n v="24"/>
    <n v="1008"/>
    <x v="185"/>
  </r>
  <r>
    <n v="215"/>
    <s v="Franklin"/>
    <s v="Copeland"/>
    <x v="1"/>
    <x v="1"/>
    <n v="60"/>
    <s v="Armory Yard"/>
    <s v="Frome"/>
    <x v="17"/>
    <s v="15/09/2022"/>
    <n v="93"/>
    <x v="9"/>
    <s v="Ultrathing V3"/>
    <x v="9"/>
    <x v="0"/>
    <n v="3.39"/>
    <n v="24"/>
    <n v="2232"/>
    <x v="186"/>
  </r>
  <r>
    <n v="216"/>
    <s v="Nora"/>
    <s v="Kelley"/>
    <x v="2"/>
    <x v="0"/>
    <n v="60"/>
    <s v="Armstrong Place"/>
    <s v="Motherwell"/>
    <x v="2"/>
    <s v="31/03/2022"/>
    <n v="100"/>
    <x v="4"/>
    <s v="Gigastuff"/>
    <x v="5"/>
    <x v="0"/>
    <n v="1.89"/>
    <n v="18"/>
    <n v="1800"/>
    <x v="187"/>
  </r>
  <r>
    <n v="217"/>
    <s v="Austin"/>
    <s v="Jean"/>
    <x v="1"/>
    <x v="1"/>
    <n v="30"/>
    <s v="Arneway Street"/>
    <s v="Coniston"/>
    <x v="16"/>
    <d v="2021-07-05T00:00:00"/>
    <n v="42"/>
    <x v="2"/>
    <s v="Ultrathing V1"/>
    <x v="0"/>
    <x v="1"/>
    <n v="1.79"/>
    <n v="17"/>
    <n v="714"/>
    <x v="188"/>
  </r>
  <r>
    <n v="218"/>
    <s v="Man"/>
    <s v="Lopez"/>
    <x v="1"/>
    <x v="1"/>
    <n v="90"/>
    <s v="Arnolds Cottages"/>
    <s v="Invergarry"/>
    <x v="35"/>
    <s v="21/01/2022"/>
    <n v="92"/>
    <x v="5"/>
    <s v="Ultrathing V4"/>
    <x v="6"/>
    <x v="0"/>
    <n v="3.99"/>
    <n v="24"/>
    <n v="2208"/>
    <x v="30"/>
  </r>
  <r>
    <n v="219"/>
    <s v="Ron"/>
    <s v="Acevedo"/>
    <x v="1"/>
    <x v="1"/>
    <n v="60"/>
    <s v="Arnolds Paragon"/>
    <s v="Crewkerne"/>
    <x v="16"/>
    <d v="2022-04-02T00:00:00"/>
    <n v="100"/>
    <x v="4"/>
    <s v="Gigastuff"/>
    <x v="4"/>
    <x v="0"/>
    <n v="1.89"/>
    <n v="18"/>
    <n v="1800"/>
    <x v="187"/>
  </r>
  <r>
    <n v="220"/>
    <s v="Timmy"/>
    <s v="Aldrich"/>
    <x v="1"/>
    <x v="1"/>
    <n v="90"/>
    <s v="Arnott Street"/>
    <s v="Dalmally"/>
    <x v="3"/>
    <d v="2021-12-12T00:00:00"/>
    <n v="16"/>
    <x v="3"/>
    <s v="Megawidget S"/>
    <x v="8"/>
    <x v="1"/>
    <n v="0.69"/>
    <n v="24"/>
    <n v="384"/>
    <x v="189"/>
  </r>
  <r>
    <n v="221"/>
    <s v="Stephnie"/>
    <s v="Vaughan"/>
    <x v="2"/>
    <x v="0"/>
    <n v="30"/>
    <s v="Arragon Gardens"/>
    <s v="Sanquhar"/>
    <x v="2"/>
    <d v="2021-11-07T00:00:00"/>
    <n v="24"/>
    <x v="8"/>
    <s v="Superwossname"/>
    <x v="7"/>
    <x v="1"/>
    <n v="3.49"/>
    <n v="20"/>
    <n v="480"/>
    <x v="190"/>
  </r>
  <r>
    <n v="222"/>
    <s v="Hal"/>
    <s v="Boston"/>
    <x v="1"/>
    <x v="1"/>
    <n v="30"/>
    <s v="Artesian Walk"/>
    <s v="Gretna"/>
    <x v="13"/>
    <s v="14/06/2022"/>
    <n v="25"/>
    <x v="7"/>
    <s v="Ultrathing V2"/>
    <x v="2"/>
    <x v="0"/>
    <n v="2.95"/>
    <n v="20"/>
    <n v="500"/>
    <x v="191"/>
  </r>
  <r>
    <n v="223"/>
    <s v="Lewis"/>
    <s v="Britt"/>
    <x v="5"/>
    <x v="2"/>
    <n v="90"/>
    <s v="Artichoke Place"/>
    <s v="Strome Ferry"/>
    <x v="2"/>
    <s v="17/11/2021"/>
    <n v="4"/>
    <x v="7"/>
    <s v="Ultrathing V2"/>
    <x v="7"/>
    <x v="1"/>
    <n v="2.95"/>
    <n v="20"/>
    <n v="80"/>
    <x v="192"/>
  </r>
  <r>
    <n v="224"/>
    <s v="Pasquale"/>
    <s v="Akers"/>
    <x v="1"/>
    <x v="1"/>
    <n v="60"/>
    <s v="Artisans Dwellings"/>
    <s v="Abertillery"/>
    <x v="27"/>
    <s v="16/06/2022"/>
    <n v="103"/>
    <x v="2"/>
    <s v="Ultrathing V1"/>
    <x v="2"/>
    <x v="0"/>
    <n v="1.79"/>
    <n v="17"/>
    <n v="1751"/>
    <x v="193"/>
  </r>
  <r>
    <n v="225"/>
    <s v="Willa"/>
    <s v="Kaiser"/>
    <x v="2"/>
    <x v="0"/>
    <n v="30"/>
    <s v="Arundel Square"/>
    <s v="Abergavenny"/>
    <x v="36"/>
    <s v="18/05/2021"/>
    <n v="28"/>
    <x v="2"/>
    <s v="Ultrathing V1"/>
    <x v="11"/>
    <x v="1"/>
    <n v="1.79"/>
    <n v="17"/>
    <n v="476"/>
    <x v="194"/>
  </r>
  <r>
    <n v="226"/>
    <s v="Jorge"/>
    <s v="Haines"/>
    <x v="1"/>
    <x v="1"/>
    <n v="30"/>
    <s v="Ash Villa"/>
    <s v="Norfolk"/>
    <x v="2"/>
    <s v="29/08/2022"/>
    <n v="14"/>
    <x v="6"/>
    <s v="Megawidget M"/>
    <x v="3"/>
    <x v="0"/>
    <n v="1.29"/>
    <n v="24"/>
    <n v="336"/>
    <x v="195"/>
  </r>
  <r>
    <n v="227"/>
    <s v="Olene"/>
    <s v="Christiansen"/>
    <x v="0"/>
    <x v="0"/>
    <n v="30"/>
    <s v="Ashbourne Terrace"/>
    <s v="County Durham"/>
    <x v="16"/>
    <s v="14/12/2021"/>
    <n v="54"/>
    <x v="4"/>
    <s v="Gigastuff"/>
    <x v="8"/>
    <x v="1"/>
    <n v="1.89"/>
    <n v="18"/>
    <n v="972"/>
    <x v="196"/>
  </r>
  <r>
    <n v="228"/>
    <s v="Bryan"/>
    <s v="Garland"/>
    <x v="1"/>
    <x v="1"/>
    <n v="30"/>
    <s v="Ashburnham Road"/>
    <s v="Rye"/>
    <x v="2"/>
    <d v="2022-09-11T00:00:00"/>
    <n v="68"/>
    <x v="5"/>
    <s v="Ultrathing V4"/>
    <x v="9"/>
    <x v="0"/>
    <n v="3.99"/>
    <n v="24"/>
    <n v="1632"/>
    <x v="197"/>
  </r>
  <r>
    <n v="229"/>
    <s v="Alfredo"/>
    <s v="Blanton"/>
    <x v="1"/>
    <x v="1"/>
    <n v="60"/>
    <s v="Ashburton Green"/>
    <s v="Burry Port"/>
    <x v="12"/>
    <s v="23/11/2020"/>
    <n v="9"/>
    <x v="8"/>
    <s v="Superwossname"/>
    <x v="7"/>
    <x v="2"/>
    <n v="3.49"/>
    <n v="20"/>
    <n v="180"/>
    <x v="198"/>
  </r>
  <r>
    <n v="230"/>
    <s v="Dudley"/>
    <s v="Benton"/>
    <x v="1"/>
    <x v="1"/>
    <n v="30"/>
    <s v="Ashburton Road"/>
    <s v="Llandinam"/>
    <x v="11"/>
    <d v="2022-12-02T00:00:00"/>
    <n v="46"/>
    <x v="6"/>
    <s v="Megawidget M"/>
    <x v="8"/>
    <x v="0"/>
    <n v="1.29"/>
    <n v="24"/>
    <n v="1104"/>
    <x v="199"/>
  </r>
  <r>
    <n v="231"/>
    <s v="James"/>
    <s v="Higgins"/>
    <x v="1"/>
    <x v="1"/>
    <n v="60"/>
    <s v="Ashcombe Street"/>
    <s v="Beverley"/>
    <x v="37"/>
    <s v="18/01/2021"/>
    <n v="53"/>
    <x v="0"/>
    <s v="Hyperwotsit"/>
    <x v="6"/>
    <x v="1"/>
    <n v="2.0099999999999998"/>
    <n v="20"/>
    <n v="1060"/>
    <x v="200"/>
  </r>
  <r>
    <n v="232"/>
    <s v="Dwain"/>
    <s v="Justice"/>
    <x v="1"/>
    <x v="1"/>
    <n v="30"/>
    <s v="Ashdown Way"/>
    <s v="Hawes"/>
    <x v="1"/>
    <d v="2020-05-08T00:00:00"/>
    <n v="20"/>
    <x v="6"/>
    <s v="Megawidget M"/>
    <x v="11"/>
    <x v="2"/>
    <n v="1.29"/>
    <n v="24"/>
    <n v="480"/>
    <x v="167"/>
  </r>
  <r>
    <n v="233"/>
    <s v="Irena"/>
    <s v="Fontenot"/>
    <x v="0"/>
    <x v="0"/>
    <n v="30"/>
    <s v="Ashen Villas"/>
    <s v="Market Drayton"/>
    <x v="2"/>
    <s v="15/03/2022"/>
    <n v="55"/>
    <x v="5"/>
    <s v="Ultrathing V4"/>
    <x v="5"/>
    <x v="0"/>
    <n v="3.99"/>
    <n v="24"/>
    <n v="1320"/>
    <x v="29"/>
  </r>
  <r>
    <n v="234"/>
    <s v="Diego"/>
    <s v="Hartman"/>
    <x v="4"/>
    <x v="2"/>
    <n v="30"/>
    <s v="AshfoRoadClose"/>
    <s v="Alford"/>
    <x v="38"/>
    <s v="13/04/2021"/>
    <n v="86"/>
    <x v="1"/>
    <s v="Megawidget L"/>
    <x v="4"/>
    <x v="1"/>
    <n v="1.79"/>
    <n v="24"/>
    <n v="2064"/>
    <x v="201"/>
  </r>
  <r>
    <n v="235"/>
    <s v="Sheldon"/>
    <s v="Booth"/>
    <x v="1"/>
    <x v="1"/>
    <n v="60"/>
    <s v="Ashingdon Close"/>
    <s v="Buntingford"/>
    <x v="8"/>
    <s v="23/01/2021"/>
    <n v="70"/>
    <x v="4"/>
    <s v="Gigastuff"/>
    <x v="6"/>
    <x v="1"/>
    <n v="1.89"/>
    <n v="18"/>
    <n v="1260"/>
    <x v="202"/>
  </r>
  <r>
    <n v="236"/>
    <s v="Linnea"/>
    <s v="Eastman"/>
    <x v="0"/>
    <x v="0"/>
    <n v="60"/>
    <s v="Ashland Place"/>
    <s v="Abertillery"/>
    <x v="27"/>
    <d v="2022-10-02T00:00:00"/>
    <n v="2"/>
    <x v="7"/>
    <s v="Ultrathing V2"/>
    <x v="1"/>
    <x v="0"/>
    <n v="2.95"/>
    <n v="20"/>
    <n v="40"/>
    <x v="37"/>
  </r>
  <r>
    <n v="237"/>
    <s v="Alexandria"/>
    <s v="Gallagher"/>
    <x v="2"/>
    <x v="0"/>
    <n v="90"/>
    <s v="Ashley Crescent"/>
    <s v="Buckinghamshire"/>
    <x v="8"/>
    <s v="19/01/2022"/>
    <n v="99"/>
    <x v="0"/>
    <s v="Hyperwotsit"/>
    <x v="6"/>
    <x v="0"/>
    <n v="2.0099999999999998"/>
    <n v="20"/>
    <n v="1980"/>
    <x v="203"/>
  </r>
  <r>
    <n v="238"/>
    <s v="Vi"/>
    <s v="Dudley"/>
    <x v="0"/>
    <x v="0"/>
    <n v="90"/>
    <s v="Ashridge Crescent"/>
    <s v="Hassocks"/>
    <x v="1"/>
    <s v="29/11/2020"/>
    <n v="30"/>
    <x v="8"/>
    <s v="Superwossname"/>
    <x v="7"/>
    <x v="2"/>
    <n v="3.49"/>
    <n v="20"/>
    <n v="600"/>
    <x v="32"/>
  </r>
  <r>
    <n v="239"/>
    <s v="Reggie"/>
    <s v="Messer"/>
    <x v="1"/>
    <x v="1"/>
    <n v="60"/>
    <s v="Ashridge Gardens"/>
    <s v="Hengoed"/>
    <x v="1"/>
    <d v="2021-08-08T00:00:00"/>
    <n v="89"/>
    <x v="3"/>
    <s v="Megawidget S"/>
    <x v="3"/>
    <x v="1"/>
    <n v="0.69"/>
    <n v="24"/>
    <n v="2136"/>
    <x v="204"/>
  </r>
  <r>
    <n v="241"/>
    <s v="Willian"/>
    <s v="Miles"/>
    <x v="1"/>
    <x v="1"/>
    <n v="60"/>
    <s v="Astor Court"/>
    <s v="Epsom"/>
    <x v="17"/>
    <s v="26/04/2022"/>
    <n v="80"/>
    <x v="6"/>
    <s v="Megawidget M"/>
    <x v="4"/>
    <x v="0"/>
    <n v="1.29"/>
    <n v="24"/>
    <n v="1920"/>
    <x v="205"/>
  </r>
  <r>
    <n v="242"/>
    <s v="Otha"/>
    <s v="Shaffer"/>
    <x v="2"/>
    <x v="0"/>
    <n v="30"/>
    <s v="Atherton Road"/>
    <s v="Frinton-On-Sea"/>
    <x v="17"/>
    <s v="16/11/2021"/>
    <n v="42"/>
    <x v="2"/>
    <s v="Ultrathing V1"/>
    <x v="7"/>
    <x v="1"/>
    <n v="1.79"/>
    <n v="17"/>
    <n v="714"/>
    <x v="188"/>
  </r>
  <r>
    <n v="243"/>
    <s v="Renata"/>
    <s v="Michael"/>
    <x v="2"/>
    <x v="0"/>
    <n v="60"/>
    <s v="Atherton Street"/>
    <s v="Warlingham"/>
    <x v="2"/>
    <s v="20/08/2020"/>
    <n v="84"/>
    <x v="7"/>
    <s v="Ultrathing V2"/>
    <x v="3"/>
    <x v="2"/>
    <n v="2.95"/>
    <n v="20"/>
    <n v="1680"/>
    <x v="206"/>
  </r>
  <r>
    <n v="244"/>
    <s v="Bud"/>
    <s v="Rowland"/>
    <x v="1"/>
    <x v="1"/>
    <n v="30"/>
    <s v="Atlas Street"/>
    <s v="Isle Of Eigg"/>
    <x v="21"/>
    <d v="2020-04-02T00:00:00"/>
    <n v="80"/>
    <x v="6"/>
    <s v="Megawidget M"/>
    <x v="4"/>
    <x v="2"/>
    <n v="1.29"/>
    <n v="24"/>
    <n v="1920"/>
    <x v="205"/>
  </r>
  <r>
    <n v="245"/>
    <s v="Claud"/>
    <s v="Fontenot"/>
    <x v="1"/>
    <x v="1"/>
    <n v="60"/>
    <s v="Attfield Close"/>
    <s v="Shaftesbury"/>
    <x v="2"/>
    <s v="17/02/2022"/>
    <n v="40"/>
    <x v="2"/>
    <s v="Ultrathing V1"/>
    <x v="10"/>
    <x v="0"/>
    <n v="1.79"/>
    <n v="17"/>
    <n v="680"/>
    <x v="207"/>
  </r>
  <r>
    <n v="246"/>
    <s v="Richie"/>
    <s v="Olsen"/>
    <x v="1"/>
    <x v="1"/>
    <n v="90"/>
    <s v="Atwell Street"/>
    <s v="Dalkeith"/>
    <x v="3"/>
    <s v="19/09/2020"/>
    <n v="7"/>
    <x v="2"/>
    <s v="Ultrathing V1"/>
    <x v="9"/>
    <x v="2"/>
    <n v="1.79"/>
    <n v="17"/>
    <n v="119"/>
    <x v="208"/>
  </r>
  <r>
    <n v="247"/>
    <s v="Robt"/>
    <s v="Reyes"/>
    <x v="1"/>
    <x v="1"/>
    <n v="60"/>
    <s v="Atwood Road"/>
    <s v="Lewes"/>
    <x v="11"/>
    <s v="16/01/2020"/>
    <n v="71"/>
    <x v="0"/>
    <s v="Hyperwotsit"/>
    <x v="6"/>
    <x v="2"/>
    <n v="2.0099999999999998"/>
    <n v="20"/>
    <n v="1420"/>
    <x v="209"/>
  </r>
  <r>
    <n v="248"/>
    <s v="Mitch"/>
    <s v="Polk"/>
    <x v="1"/>
    <x v="1"/>
    <n v="90"/>
    <s v="Aubert Road"/>
    <s v="Prudhoe"/>
    <x v="2"/>
    <s v="17/03/2021"/>
    <n v="20"/>
    <x v="0"/>
    <s v="Hyperwotsit"/>
    <x v="5"/>
    <x v="1"/>
    <n v="2.0099999999999998"/>
    <n v="20"/>
    <n v="400"/>
    <x v="210"/>
  </r>
  <r>
    <n v="249"/>
    <s v="Benny"/>
    <s v="Pritchett"/>
    <x v="1"/>
    <x v="1"/>
    <n v="30"/>
    <s v="Augusta Street"/>
    <s v="Cardigan"/>
    <x v="10"/>
    <s v="22/09/2022"/>
    <n v="8"/>
    <x v="0"/>
    <s v="Hyperwotsit"/>
    <x v="9"/>
    <x v="0"/>
    <n v="2.0099999999999998"/>
    <n v="20"/>
    <n v="160"/>
    <x v="211"/>
  </r>
  <r>
    <n v="250"/>
    <s v="Miguelina"/>
    <s v="Ballard"/>
    <x v="2"/>
    <x v="0"/>
    <n v="30"/>
    <s v="Augustus Square"/>
    <s v="Oswestry"/>
    <x v="2"/>
    <d v="2021-09-11T00:00:00"/>
    <n v="6"/>
    <x v="5"/>
    <s v="Ultrathing V4"/>
    <x v="9"/>
    <x v="1"/>
    <n v="3.99"/>
    <n v="24"/>
    <n v="144"/>
    <x v="212"/>
  </r>
  <r>
    <n v="251"/>
    <s v="Sterling"/>
    <s v="Petty"/>
    <x v="1"/>
    <x v="1"/>
    <n v="90"/>
    <s v="Austin Street"/>
    <s v="County Antrim"/>
    <x v="16"/>
    <d v="2020-10-04T00:00:00"/>
    <n v="8"/>
    <x v="3"/>
    <s v="Megawidget S"/>
    <x v="1"/>
    <x v="2"/>
    <n v="0.69"/>
    <n v="24"/>
    <n v="192"/>
    <x v="213"/>
  </r>
  <r>
    <n v="252"/>
    <s v="Liberty"/>
    <s v="Gallagher"/>
    <x v="3"/>
    <x v="0"/>
    <n v="90"/>
    <s v="Avarn Road"/>
    <s v="Markfield"/>
    <x v="2"/>
    <s v="22/04/2021"/>
    <n v="32"/>
    <x v="4"/>
    <s v="Gigastuff"/>
    <x v="4"/>
    <x v="1"/>
    <n v="1.89"/>
    <n v="18"/>
    <n v="576"/>
    <x v="58"/>
  </r>
  <r>
    <n v="254"/>
    <s v="Chong"/>
    <s v="Myles"/>
    <x v="1"/>
    <x v="1"/>
    <n v="90"/>
    <s v="Avarn Road"/>
    <s v="Thetford"/>
    <x v="2"/>
    <s v="29/05/2022"/>
    <n v="85"/>
    <x v="2"/>
    <s v="Ultrathing V1"/>
    <x v="11"/>
    <x v="0"/>
    <n v="1.79"/>
    <n v="17"/>
    <n v="1445"/>
    <x v="214"/>
  </r>
  <r>
    <n v="255"/>
    <s v="Ester"/>
    <s v="Spivey"/>
    <x v="0"/>
    <x v="0"/>
    <n v="60"/>
    <s v="AvenueMaria"/>
    <s v="Kent"/>
    <x v="21"/>
    <d v="2022-10-04T00:00:00"/>
    <n v="24"/>
    <x v="3"/>
    <s v="Megawidget S"/>
    <x v="1"/>
    <x v="0"/>
    <n v="0.69"/>
    <n v="24"/>
    <n v="576"/>
    <x v="215"/>
  </r>
  <r>
    <n v="256"/>
    <s v="German"/>
    <s v="Miranda"/>
    <x v="1"/>
    <x v="1"/>
    <n v="90"/>
    <s v="Avebury Street"/>
    <s v="Kidlington"/>
    <x v="21"/>
    <d v="2020-04-08T00:00:00"/>
    <n v="55"/>
    <x v="7"/>
    <s v="Ultrathing V2"/>
    <x v="4"/>
    <x v="2"/>
    <n v="2.95"/>
    <n v="20"/>
    <n v="1100"/>
    <x v="216"/>
  </r>
  <r>
    <n v="257"/>
    <s v="Arnoldo"/>
    <s v="Aguilar"/>
    <x v="1"/>
    <x v="1"/>
    <n v="90"/>
    <s v="Avenue"/>
    <s v="Alnwick"/>
    <x v="14"/>
    <s v="22/11/2022"/>
    <n v="95"/>
    <x v="5"/>
    <s v="Ultrathing V4"/>
    <x v="7"/>
    <x v="0"/>
    <n v="3.99"/>
    <n v="24"/>
    <n v="2280"/>
    <x v="217"/>
  </r>
  <r>
    <n v="258"/>
    <s v="Buck"/>
    <s v="Rowe"/>
    <x v="1"/>
    <x v="1"/>
    <n v="60"/>
    <s v="Avenue Gardens"/>
    <s v="Whitchurch"/>
    <x v="2"/>
    <s v="26/01/2020"/>
    <n v="12"/>
    <x v="4"/>
    <s v="Gigastuff"/>
    <x v="6"/>
    <x v="2"/>
    <n v="1.89"/>
    <n v="18"/>
    <n v="216"/>
    <x v="218"/>
  </r>
  <r>
    <n v="259"/>
    <s v="Cesar"/>
    <s v="Browning"/>
    <x v="1"/>
    <x v="1"/>
    <n v="60"/>
    <s v="Avenue Place"/>
    <s v="Kent"/>
    <x v="21"/>
    <s v="16/01/2020"/>
    <n v="79"/>
    <x v="9"/>
    <s v="Ultrathing V3"/>
    <x v="6"/>
    <x v="2"/>
    <n v="3.39"/>
    <n v="24"/>
    <n v="1896"/>
    <x v="219"/>
  </r>
  <r>
    <n v="260"/>
    <s v="Corinne"/>
    <s v="Felton"/>
    <x v="0"/>
    <x v="0"/>
    <n v="30"/>
    <s v="Avenue Place"/>
    <s v="Scunthorpe"/>
    <x v="2"/>
    <d v="2022-04-02T00:00:00"/>
    <n v="12"/>
    <x v="8"/>
    <s v="Superwossname"/>
    <x v="4"/>
    <x v="0"/>
    <n v="3.49"/>
    <n v="20"/>
    <n v="240"/>
    <x v="220"/>
  </r>
  <r>
    <n v="261"/>
    <s v="Bo"/>
    <s v="Roper"/>
    <x v="1"/>
    <x v="1"/>
    <n v="60"/>
    <s v="Avery Farm"/>
    <s v="Beckenham"/>
    <x v="39"/>
    <d v="2020-07-09T00:00:00"/>
    <n v="3"/>
    <x v="3"/>
    <s v="Megawidget S"/>
    <x v="0"/>
    <x v="2"/>
    <n v="0.69"/>
    <n v="24"/>
    <n v="72"/>
    <x v="221"/>
  </r>
  <r>
    <n v="262"/>
    <s v="Lyman"/>
    <s v="Miner"/>
    <x v="1"/>
    <x v="1"/>
    <n v="30"/>
    <s v="Aviary Close"/>
    <s v="Hayling Island"/>
    <x v="1"/>
    <s v="15/09/2022"/>
    <n v="85"/>
    <x v="9"/>
    <s v="Ultrathing V3"/>
    <x v="9"/>
    <x v="0"/>
    <n v="3.39"/>
    <n v="24"/>
    <n v="2040"/>
    <x v="222"/>
  </r>
  <r>
    <n v="263"/>
    <s v="Michele"/>
    <s v="Winters"/>
    <x v="0"/>
    <x v="0"/>
    <n v="30"/>
    <s v="Aviary Close"/>
    <s v="Merriott"/>
    <x v="2"/>
    <s v="30/04/2022"/>
    <n v="46"/>
    <x v="4"/>
    <s v="Gigastuff"/>
    <x v="4"/>
    <x v="0"/>
    <n v="1.89"/>
    <n v="18"/>
    <n v="828"/>
    <x v="223"/>
  </r>
  <r>
    <n v="264"/>
    <s v="Chasity"/>
    <s v="Pratt"/>
    <x v="0"/>
    <x v="0"/>
    <n v="30"/>
    <s v="Avonley Road"/>
    <s v="Halifax"/>
    <x v="13"/>
    <s v="25/11/2021"/>
    <n v="68"/>
    <x v="1"/>
    <s v="Megawidget L"/>
    <x v="7"/>
    <x v="1"/>
    <n v="1.79"/>
    <n v="24"/>
    <n v="1632"/>
    <x v="160"/>
  </r>
  <r>
    <n v="265"/>
    <s v="Nicolette"/>
    <s v="Stout"/>
    <x v="5"/>
    <x v="2"/>
    <n v="30"/>
    <s v="Ax Yard"/>
    <s v="Isle Of Cumbrae"/>
    <x v="21"/>
    <d v="2020-07-06T00:00:00"/>
    <n v="31"/>
    <x v="2"/>
    <s v="Ultrathing V1"/>
    <x v="0"/>
    <x v="2"/>
    <n v="1.79"/>
    <n v="17"/>
    <n v="527"/>
    <x v="224"/>
  </r>
  <r>
    <n v="266"/>
    <s v="Fabian"/>
    <s v="Mccracken"/>
    <x v="1"/>
    <x v="1"/>
    <n v="30"/>
    <s v="Aylesham Close"/>
    <s v="Talybont"/>
    <x v="2"/>
    <s v="14/09/2021"/>
    <n v="49"/>
    <x v="3"/>
    <s v="Megawidget S"/>
    <x v="9"/>
    <x v="1"/>
    <n v="0.69"/>
    <n v="24"/>
    <n v="1176"/>
    <x v="225"/>
  </r>
  <r>
    <n v="267"/>
    <s v="Marylynn"/>
    <s v="Estes"/>
    <x v="2"/>
    <x v="0"/>
    <n v="60"/>
    <s v="Azenby Square"/>
    <s v="Caernarfon"/>
    <x v="12"/>
    <d v="2021-02-08T00:00:00"/>
    <n v="11"/>
    <x v="4"/>
    <s v="Gigastuff"/>
    <x v="10"/>
    <x v="1"/>
    <n v="1.89"/>
    <n v="18"/>
    <n v="198"/>
    <x v="226"/>
  </r>
  <r>
    <n v="268"/>
    <s v="Vernia"/>
    <s v="Benjamin"/>
    <x v="2"/>
    <x v="0"/>
    <n v="60"/>
    <s v="Bachelor'S Hall"/>
    <s v="Dartmouth"/>
    <x v="3"/>
    <s v="22/05/2020"/>
    <n v="6"/>
    <x v="7"/>
    <s v="Ultrathing V2"/>
    <x v="11"/>
    <x v="2"/>
    <n v="2.95"/>
    <n v="20"/>
    <n v="120"/>
    <x v="227"/>
  </r>
  <r>
    <n v="269"/>
    <s v="Aurelia"/>
    <s v="Welch"/>
    <x v="0"/>
    <x v="0"/>
    <n v="90"/>
    <s v="Back Church"/>
    <s v="Inveraray"/>
    <x v="35"/>
    <s v="30/10/2020"/>
    <n v="14"/>
    <x v="6"/>
    <s v="Megawidget M"/>
    <x v="1"/>
    <x v="2"/>
    <n v="1.29"/>
    <n v="24"/>
    <n v="336"/>
    <x v="195"/>
  </r>
  <r>
    <n v="270"/>
    <s v="Jarrod"/>
    <s v="Crenshaw"/>
    <x v="1"/>
    <x v="1"/>
    <n v="30"/>
    <s v="Bacons Lane"/>
    <s v="Kirknewton"/>
    <x v="21"/>
    <d v="2020-07-02T00:00:00"/>
    <n v="40"/>
    <x v="9"/>
    <s v="Ultrathing V3"/>
    <x v="0"/>
    <x v="2"/>
    <n v="3.39"/>
    <n v="24"/>
    <n v="960"/>
    <x v="228"/>
  </r>
  <r>
    <n v="271"/>
    <s v="Debora"/>
    <s v="Thurman"/>
    <x v="0"/>
    <x v="0"/>
    <n v="30"/>
    <s v="Bacton Street"/>
    <s v="North Ferriby"/>
    <x v="2"/>
    <s v="27/05/2020"/>
    <n v="21"/>
    <x v="3"/>
    <s v="Megawidget S"/>
    <x v="11"/>
    <x v="2"/>
    <n v="0.69"/>
    <n v="24"/>
    <n v="504"/>
    <x v="229"/>
  </r>
  <r>
    <n v="272"/>
    <s v="Shirleen"/>
    <s v="Rushing"/>
    <x v="2"/>
    <x v="0"/>
    <n v="60"/>
    <s v="Bailey Place"/>
    <s v="Shaftesbury"/>
    <x v="2"/>
    <d v="2022-05-01T00:00:00"/>
    <n v="64"/>
    <x v="7"/>
    <s v="Ultrathing V2"/>
    <x v="11"/>
    <x v="0"/>
    <n v="2.95"/>
    <n v="20"/>
    <n v="1280"/>
    <x v="230"/>
  </r>
  <r>
    <n v="273"/>
    <s v="Jayna"/>
    <s v="Plummer"/>
    <x v="0"/>
    <x v="0"/>
    <n v="90"/>
    <s v="BaiRoadGardens"/>
    <s v="Bacup"/>
    <x v="40"/>
    <d v="2021-09-11T00:00:00"/>
    <n v="30"/>
    <x v="5"/>
    <s v="Ultrathing V4"/>
    <x v="9"/>
    <x v="1"/>
    <n v="3.99"/>
    <n v="24"/>
    <n v="720"/>
    <x v="231"/>
  </r>
  <r>
    <n v="274"/>
    <s v="Lakiesha"/>
    <s v="Connell"/>
    <x v="2"/>
    <x v="0"/>
    <n v="60"/>
    <s v="Baker Terrace"/>
    <s v="Brentwood"/>
    <x v="41"/>
    <s v="27/07/2022"/>
    <n v="41"/>
    <x v="8"/>
    <s v="Superwossname"/>
    <x v="0"/>
    <x v="0"/>
    <n v="3.49"/>
    <n v="20"/>
    <n v="820"/>
    <x v="232"/>
  </r>
  <r>
    <n v="275"/>
    <s v="Marilu"/>
    <s v="Dodge"/>
    <x v="0"/>
    <x v="0"/>
    <n v="90"/>
    <s v="Bakers Mews"/>
    <s v="Billericay"/>
    <x v="26"/>
    <s v="13/12/2022"/>
    <n v="27"/>
    <x v="5"/>
    <s v="Ultrathing V4"/>
    <x v="8"/>
    <x v="0"/>
    <n v="3.99"/>
    <n v="24"/>
    <n v="648"/>
    <x v="233"/>
  </r>
  <r>
    <n v="276"/>
    <s v="Teisha"/>
    <s v="Thornton"/>
    <x v="2"/>
    <x v="0"/>
    <n v="90"/>
    <s v="Baldwyn Gardens"/>
    <s v="Potters Bar"/>
    <x v="2"/>
    <d v="2021-08-05T00:00:00"/>
    <n v="58"/>
    <x v="3"/>
    <s v="Megawidget S"/>
    <x v="3"/>
    <x v="1"/>
    <n v="0.69"/>
    <n v="24"/>
    <n v="1392"/>
    <x v="102"/>
  </r>
  <r>
    <n v="277"/>
    <s v="Joanie"/>
    <s v="Elmore"/>
    <x v="0"/>
    <x v="0"/>
    <n v="30"/>
    <s v="Balgonie Road"/>
    <s v="Criccieth"/>
    <x v="16"/>
    <d v="2021-10-11T00:00:00"/>
    <n v="3"/>
    <x v="9"/>
    <s v="Ultrathing V3"/>
    <x v="1"/>
    <x v="1"/>
    <n v="3.39"/>
    <n v="24"/>
    <n v="72"/>
    <x v="234"/>
  </r>
  <r>
    <n v="278"/>
    <s v="Kennith"/>
    <s v="Witt"/>
    <x v="1"/>
    <x v="1"/>
    <n v="30"/>
    <s v="Balham New"/>
    <s v="Humbie"/>
    <x v="1"/>
    <s v="13/06/2021"/>
    <n v="38"/>
    <x v="9"/>
    <s v="Ultrathing V3"/>
    <x v="2"/>
    <x v="1"/>
    <n v="3.39"/>
    <n v="24"/>
    <n v="912"/>
    <x v="107"/>
  </r>
  <r>
    <n v="279"/>
    <s v="Claudine"/>
    <s v="Dennison"/>
    <x v="2"/>
    <x v="0"/>
    <n v="30"/>
    <s v="Balham Place"/>
    <s v="Heathfield"/>
    <x v="1"/>
    <s v="31/12/2021"/>
    <n v="43"/>
    <x v="8"/>
    <s v="Superwossname"/>
    <x v="8"/>
    <x v="1"/>
    <n v="3.49"/>
    <n v="20"/>
    <n v="860"/>
    <x v="235"/>
  </r>
  <r>
    <n v="280"/>
    <s v="Hong"/>
    <s v="Butler"/>
    <x v="1"/>
    <x v="1"/>
    <n v="60"/>
    <s v="Balham Station"/>
    <s v="Stamford"/>
    <x v="2"/>
    <s v="19/04/2021"/>
    <n v="36"/>
    <x v="5"/>
    <s v="Ultrathing V4"/>
    <x v="4"/>
    <x v="1"/>
    <n v="3.99"/>
    <n v="24"/>
    <n v="864"/>
    <x v="236"/>
  </r>
  <r>
    <n v="281"/>
    <s v="Hung"/>
    <s v="Bauer"/>
    <x v="1"/>
    <x v="1"/>
    <n v="60"/>
    <s v="Ball Court"/>
    <s v="Mountain Ash"/>
    <x v="2"/>
    <d v="2021-01-08T00:00:00"/>
    <n v="51"/>
    <x v="3"/>
    <s v="Megawidget S"/>
    <x v="6"/>
    <x v="1"/>
    <n v="0.69"/>
    <n v="24"/>
    <n v="1224"/>
    <x v="237"/>
  </r>
  <r>
    <n v="282"/>
    <s v="Tajuana"/>
    <s v="Saldana"/>
    <x v="2"/>
    <x v="0"/>
    <n v="60"/>
    <s v="Ballards Lane"/>
    <s v="St. Agnes"/>
    <x v="2"/>
    <s v="17/01/2022"/>
    <n v="86"/>
    <x v="9"/>
    <s v="Ultrathing V3"/>
    <x v="6"/>
    <x v="0"/>
    <n v="3.39"/>
    <n v="24"/>
    <n v="2064"/>
    <x v="238"/>
  </r>
  <r>
    <n v="283"/>
    <s v="Walker"/>
    <s v="Pruitt"/>
    <x v="1"/>
    <x v="1"/>
    <n v="30"/>
    <s v="Balliol Road"/>
    <s v="Chepstow"/>
    <x v="20"/>
    <d v="2021-08-08T00:00:00"/>
    <n v="6"/>
    <x v="7"/>
    <s v="Ultrathing V2"/>
    <x v="3"/>
    <x v="1"/>
    <n v="2.95"/>
    <n v="20"/>
    <n v="120"/>
    <x v="227"/>
  </r>
  <r>
    <n v="284"/>
    <s v="Dane"/>
    <s v="Hilliard"/>
    <x v="1"/>
    <x v="1"/>
    <n v="60"/>
    <s v="Ball'S Buildings"/>
    <s v="Norfolk"/>
    <x v="2"/>
    <s v="25/06/2021"/>
    <n v="40"/>
    <x v="0"/>
    <s v="Hyperwotsit"/>
    <x v="2"/>
    <x v="1"/>
    <n v="2.0099999999999998"/>
    <n v="20"/>
    <n v="800"/>
    <x v="239"/>
  </r>
  <r>
    <n v="285"/>
    <s v="Meri"/>
    <s v="Foster"/>
    <x v="2"/>
    <x v="0"/>
    <n v="90"/>
    <s v="Balmoral Grove"/>
    <s v="Broadstairs"/>
    <x v="42"/>
    <d v="2020-08-10T00:00:00"/>
    <n v="52"/>
    <x v="3"/>
    <s v="Megawidget S"/>
    <x v="3"/>
    <x v="2"/>
    <n v="0.69"/>
    <n v="24"/>
    <n v="1248"/>
    <x v="240"/>
  </r>
  <r>
    <n v="286"/>
    <s v="Carley"/>
    <s v="Clinton"/>
    <x v="0"/>
    <x v="0"/>
    <n v="30"/>
    <s v="Balnacraig Avenue"/>
    <s v="Kidlington"/>
    <x v="21"/>
    <d v="2021-03-06T00:00:00"/>
    <n v="66"/>
    <x v="8"/>
    <s v="Superwossname"/>
    <x v="5"/>
    <x v="1"/>
    <n v="3.49"/>
    <n v="20"/>
    <n v="1320"/>
    <x v="241"/>
  </r>
  <r>
    <n v="287"/>
    <s v="Mary"/>
    <s v="Scott"/>
    <x v="1"/>
    <x v="1"/>
    <n v="60"/>
    <s v="BalvaiRoadPlace"/>
    <s v="Poole"/>
    <x v="2"/>
    <d v="2021-11-09T00:00:00"/>
    <n v="41"/>
    <x v="8"/>
    <s v="Superwossname"/>
    <x v="7"/>
    <x v="1"/>
    <n v="3.49"/>
    <n v="20"/>
    <n v="820"/>
    <x v="232"/>
  </r>
  <r>
    <n v="288"/>
    <s v="Frederick"/>
    <s v="Branch"/>
    <x v="1"/>
    <x v="1"/>
    <n v="30"/>
    <s v="Balvernie Villas"/>
    <s v="Darlington"/>
    <x v="3"/>
    <s v="15/11/2021"/>
    <n v="33"/>
    <x v="7"/>
    <s v="Ultrathing V2"/>
    <x v="7"/>
    <x v="1"/>
    <n v="2.95"/>
    <n v="20"/>
    <n v="660"/>
    <x v="242"/>
  </r>
  <r>
    <n v="289"/>
    <s v="Carolee"/>
    <s v="Whitley"/>
    <x v="2"/>
    <x v="0"/>
    <n v="90"/>
    <s v="Balvernie Villas"/>
    <s v="Llandeilo"/>
    <x v="11"/>
    <d v="2022-09-01T00:00:00"/>
    <n v="29"/>
    <x v="0"/>
    <s v="Hyperwotsit"/>
    <x v="9"/>
    <x v="0"/>
    <n v="2.0099999999999998"/>
    <n v="20"/>
    <n v="580"/>
    <x v="243"/>
  </r>
  <r>
    <n v="290"/>
    <s v="Palmira"/>
    <s v="Christopher"/>
    <x v="0"/>
    <x v="0"/>
    <n v="30"/>
    <s v="Banbury Place"/>
    <s v="Devizes"/>
    <x v="3"/>
    <s v="28/10/2022"/>
    <n v="38"/>
    <x v="5"/>
    <s v="Ultrathing V4"/>
    <x v="1"/>
    <x v="0"/>
    <n v="3.99"/>
    <n v="24"/>
    <n v="912"/>
    <x v="244"/>
  </r>
  <r>
    <n v="291"/>
    <s v="Gloria"/>
    <s v="Newton"/>
    <x v="0"/>
    <x v="0"/>
    <n v="60"/>
    <s v="Banchory Road"/>
    <s v="Buntingford"/>
    <x v="8"/>
    <d v="2022-03-02T00:00:00"/>
    <n v="4"/>
    <x v="1"/>
    <s v="Megawidget L"/>
    <x v="5"/>
    <x v="0"/>
    <n v="1.79"/>
    <n v="24"/>
    <n v="96"/>
    <x v="245"/>
  </r>
  <r>
    <n v="293"/>
    <s v="Katia"/>
    <s v="Simpson"/>
    <x v="5"/>
    <x v="2"/>
    <n v="60"/>
    <s v="Bank Buildings"/>
    <s v="Londonderry"/>
    <x v="2"/>
    <s v="21/06/2022"/>
    <n v="29"/>
    <x v="7"/>
    <s v="Ultrathing V2"/>
    <x v="2"/>
    <x v="0"/>
    <n v="2.95"/>
    <n v="20"/>
    <n v="580"/>
    <x v="246"/>
  </r>
  <r>
    <n v="294"/>
    <s v="Fred"/>
    <s v="Kerr"/>
    <x v="1"/>
    <x v="1"/>
    <n v="30"/>
    <s v="Banner Square"/>
    <s v="Wedmore"/>
    <x v="2"/>
    <d v="2020-07-11T00:00:00"/>
    <n v="48"/>
    <x v="4"/>
    <s v="Gigastuff"/>
    <x v="0"/>
    <x v="2"/>
    <n v="1.89"/>
    <n v="18"/>
    <n v="864"/>
    <x v="247"/>
  </r>
  <r>
    <n v="295"/>
    <s v="Magaly"/>
    <s v="Echols"/>
    <x v="0"/>
    <x v="0"/>
    <n v="30"/>
    <s v="Banning Street"/>
    <s v="Norfolk"/>
    <x v="2"/>
    <d v="2022-03-05T00:00:00"/>
    <n v="11"/>
    <x v="5"/>
    <s v="Ultrathing V4"/>
    <x v="5"/>
    <x v="0"/>
    <n v="3.99"/>
    <n v="24"/>
    <n v="264"/>
    <x v="248"/>
  </r>
  <r>
    <n v="296"/>
    <s v="Barry"/>
    <s v="Morris"/>
    <x v="1"/>
    <x v="1"/>
    <n v="30"/>
    <s v="Banstead Street"/>
    <s v="Bedford"/>
    <x v="43"/>
    <s v="29/10/2022"/>
    <n v="72"/>
    <x v="6"/>
    <s v="Megawidget M"/>
    <x v="1"/>
    <x v="0"/>
    <n v="1.29"/>
    <n v="24"/>
    <n v="1728"/>
    <x v="249"/>
  </r>
  <r>
    <n v="297"/>
    <s v="Matthew"/>
    <s v="John"/>
    <x v="1"/>
    <x v="1"/>
    <n v="60"/>
    <s v="Banstead Street"/>
    <s v="Henfield"/>
    <x v="1"/>
    <d v="2020-07-06T00:00:00"/>
    <n v="14"/>
    <x v="1"/>
    <s v="Megawidget L"/>
    <x v="0"/>
    <x v="2"/>
    <n v="1.79"/>
    <n v="24"/>
    <n v="336"/>
    <x v="250"/>
  </r>
  <r>
    <n v="298"/>
    <s v="Elana"/>
    <s v="Lam"/>
    <x v="3"/>
    <x v="0"/>
    <n v="30"/>
    <s v="Barbel Street"/>
    <s v="Blakeney"/>
    <x v="7"/>
    <s v="20/05/2022"/>
    <n v="70"/>
    <x v="8"/>
    <s v="Superwossname"/>
    <x v="11"/>
    <x v="0"/>
    <n v="3.49"/>
    <n v="20"/>
    <n v="1400"/>
    <x v="251"/>
  </r>
  <r>
    <n v="299"/>
    <s v="Lean"/>
    <s v="Maloney"/>
    <x v="3"/>
    <x v="0"/>
    <n v="30"/>
    <s v="Barclay Close"/>
    <s v="Newport"/>
    <x v="2"/>
    <s v="23/03/2020"/>
    <n v="82"/>
    <x v="7"/>
    <s v="Ultrathing V2"/>
    <x v="5"/>
    <x v="2"/>
    <n v="2.95"/>
    <n v="20"/>
    <n v="1640"/>
    <x v="252"/>
  </r>
  <r>
    <n v="300"/>
    <s v="Brice"/>
    <s v="Houston"/>
    <x v="1"/>
    <x v="1"/>
    <n v="60"/>
    <s v="Barclay Street"/>
    <s v="Moelfre"/>
    <x v="2"/>
    <s v="24/10/2021"/>
    <n v="44"/>
    <x v="3"/>
    <s v="Megawidget S"/>
    <x v="1"/>
    <x v="1"/>
    <n v="0.69"/>
    <n v="24"/>
    <n v="1056"/>
    <x v="253"/>
  </r>
  <r>
    <n v="302"/>
    <s v="Joey"/>
    <s v="Hale"/>
    <x v="1"/>
    <x v="1"/>
    <n v="90"/>
    <s v="Barclay Street"/>
    <s v="Sutton Coldfield"/>
    <x v="2"/>
    <d v="2021-03-01T00:00:00"/>
    <n v="18"/>
    <x v="6"/>
    <s v="Megawidget M"/>
    <x v="5"/>
    <x v="1"/>
    <n v="1.29"/>
    <n v="24"/>
    <n v="432"/>
    <x v="254"/>
  </r>
  <r>
    <n v="303"/>
    <s v="Katrina"/>
    <s v="Boggs"/>
    <x v="0"/>
    <x v="0"/>
    <n v="30"/>
    <s v="BarfoRoadStreet"/>
    <s v="Marlborough"/>
    <x v="2"/>
    <s v="25/11/2020"/>
    <n v="8"/>
    <x v="7"/>
    <s v="Ultrathing V2"/>
    <x v="7"/>
    <x v="2"/>
    <n v="2.95"/>
    <n v="20"/>
    <n v="160"/>
    <x v="255"/>
  </r>
  <r>
    <n v="304"/>
    <s v="Reiko"/>
    <s v="Greenberg"/>
    <x v="2"/>
    <x v="0"/>
    <n v="90"/>
    <s v="Barge House"/>
    <s v="Billingham"/>
    <x v="30"/>
    <s v="23/10/2022"/>
    <n v="5"/>
    <x v="2"/>
    <s v="Ultrathing V1"/>
    <x v="1"/>
    <x v="0"/>
    <n v="1.79"/>
    <n v="17"/>
    <n v="85"/>
    <x v="36"/>
  </r>
  <r>
    <n v="305"/>
    <s v="Laurinda"/>
    <s v="Jimenez"/>
    <x v="0"/>
    <x v="0"/>
    <n v="90"/>
    <s v="Bargery Road"/>
    <s v="Inverurie"/>
    <x v="35"/>
    <s v="26/11/2022"/>
    <n v="36"/>
    <x v="7"/>
    <s v="Ultrathing V2"/>
    <x v="7"/>
    <x v="0"/>
    <n v="2.95"/>
    <n v="20"/>
    <n v="720"/>
    <x v="256"/>
  </r>
  <r>
    <n v="306"/>
    <s v="Dwain"/>
    <s v="Hoyt"/>
    <x v="1"/>
    <x v="1"/>
    <n v="30"/>
    <s v="Barili( ) Lodge"/>
    <s v="Yarm"/>
    <x v="2"/>
    <s v="30/07/2020"/>
    <n v="65"/>
    <x v="3"/>
    <s v="Megawidget S"/>
    <x v="0"/>
    <x v="2"/>
    <n v="0.69"/>
    <n v="24"/>
    <n v="1560"/>
    <x v="257"/>
  </r>
  <r>
    <n v="307"/>
    <s v="Danny"/>
    <s v="Sheehan"/>
    <x v="1"/>
    <x v="1"/>
    <n v="30"/>
    <s v="Barkham Road"/>
    <s v="Coatbridge"/>
    <x v="15"/>
    <s v="30/04/2022"/>
    <n v="3"/>
    <x v="7"/>
    <s v="Ultrathing V2"/>
    <x v="4"/>
    <x v="0"/>
    <n v="2.95"/>
    <n v="20"/>
    <n v="60"/>
    <x v="258"/>
  </r>
  <r>
    <n v="308"/>
    <s v="Johnson"/>
    <s v="Parsons"/>
    <x v="1"/>
    <x v="1"/>
    <n v="90"/>
    <s v="Barlby Gardens"/>
    <s v="Dalbeattie"/>
    <x v="3"/>
    <s v="26/12/2021"/>
    <n v="22"/>
    <x v="8"/>
    <s v="Superwossname"/>
    <x v="8"/>
    <x v="1"/>
    <n v="3.49"/>
    <n v="20"/>
    <n v="440"/>
    <x v="259"/>
  </r>
  <r>
    <n v="309"/>
    <s v="Shanita"/>
    <s v="Hardin"/>
    <x v="0"/>
    <x v="0"/>
    <n v="90"/>
    <s v="Barley Mow"/>
    <s v="Dursley"/>
    <x v="44"/>
    <d v="2021-04-12T00:00:00"/>
    <n v="4"/>
    <x v="5"/>
    <s v="Ultrathing V4"/>
    <x v="4"/>
    <x v="1"/>
    <n v="3.99"/>
    <n v="24"/>
    <n v="96"/>
    <x v="260"/>
  </r>
  <r>
    <n v="310"/>
    <s v="Gerald"/>
    <s v="Kelley"/>
    <x v="1"/>
    <x v="1"/>
    <n v="60"/>
    <s v="Barnardo Gardens"/>
    <s v="West Linton"/>
    <x v="2"/>
    <d v="2021-12-04T00:00:00"/>
    <n v="60"/>
    <x v="3"/>
    <s v="Megawidget S"/>
    <x v="8"/>
    <x v="1"/>
    <n v="0.69"/>
    <n v="24"/>
    <n v="1440"/>
    <x v="261"/>
  </r>
  <r>
    <n v="311"/>
    <s v="Kyla"/>
    <s v="Reeder"/>
    <x v="2"/>
    <x v="0"/>
    <n v="60"/>
    <s v="Barnardo Street"/>
    <s v="Lancashire"/>
    <x v="21"/>
    <d v="2021-06-12T00:00:00"/>
    <n v="4"/>
    <x v="9"/>
    <s v="Ultrathing V3"/>
    <x v="2"/>
    <x v="1"/>
    <n v="3.39"/>
    <n v="24"/>
    <n v="96"/>
    <x v="181"/>
  </r>
  <r>
    <n v="312"/>
    <s v="Thaddeus"/>
    <s v="Stuart"/>
    <x v="1"/>
    <x v="1"/>
    <n v="90"/>
    <s v="Barnby Square"/>
    <s v="Isle Of Mannot"/>
    <x v="21"/>
    <s v="25/12/2022"/>
    <n v="104"/>
    <x v="4"/>
    <s v="Gigastuff"/>
    <x v="8"/>
    <x v="0"/>
    <n v="1.89"/>
    <n v="18"/>
    <n v="1872"/>
    <x v="262"/>
  </r>
  <r>
    <n v="313"/>
    <s v="Forrest"/>
    <s v="Ritchie"/>
    <x v="1"/>
    <x v="1"/>
    <n v="30"/>
    <s v="Barnes Alley"/>
    <s v="Stone"/>
    <x v="2"/>
    <d v="2020-05-02T00:00:00"/>
    <n v="82"/>
    <x v="8"/>
    <s v="Superwossname"/>
    <x v="11"/>
    <x v="2"/>
    <n v="3.49"/>
    <n v="20"/>
    <n v="1640"/>
    <x v="263"/>
  </r>
  <r>
    <n v="314"/>
    <s v="Valencia"/>
    <s v="Kinney"/>
    <x v="2"/>
    <x v="0"/>
    <n v="90"/>
    <s v="Barnet Lane"/>
    <s v="Jedburgh"/>
    <x v="21"/>
    <d v="2022-12-04T00:00:00"/>
    <n v="2"/>
    <x v="8"/>
    <s v="Superwossname"/>
    <x v="8"/>
    <x v="0"/>
    <n v="3.49"/>
    <n v="20"/>
    <n v="40"/>
    <x v="264"/>
  </r>
  <r>
    <n v="315"/>
    <s v="Scott"/>
    <s v="Feldman"/>
    <x v="1"/>
    <x v="1"/>
    <n v="90"/>
    <s v="Barnet Street"/>
    <s v="Llanwrtyd Wells"/>
    <x v="11"/>
    <s v="22/02/2021"/>
    <n v="71"/>
    <x v="4"/>
    <s v="Gigastuff"/>
    <x v="10"/>
    <x v="1"/>
    <n v="1.89"/>
    <n v="18"/>
    <n v="1278"/>
    <x v="265"/>
  </r>
  <r>
    <n v="316"/>
    <s v="Trenton"/>
    <s v="Short"/>
    <x v="1"/>
    <x v="1"/>
    <n v="90"/>
    <s v="Barnston Walk"/>
    <s v="Hornchurch"/>
    <x v="1"/>
    <s v="24/07/2020"/>
    <n v="75"/>
    <x v="1"/>
    <s v="Megawidget L"/>
    <x v="0"/>
    <x v="2"/>
    <n v="1.79"/>
    <n v="24"/>
    <n v="1800"/>
    <x v="2"/>
  </r>
  <r>
    <n v="317"/>
    <s v="Ernest"/>
    <s v="Young"/>
    <x v="1"/>
    <x v="1"/>
    <n v="90"/>
    <s v="Barraud'S Wharf"/>
    <s v="Hinckley"/>
    <x v="1"/>
    <s v="16/07/2022"/>
    <n v="45"/>
    <x v="3"/>
    <s v="Megawidget S"/>
    <x v="0"/>
    <x v="0"/>
    <n v="0.69"/>
    <n v="24"/>
    <n v="1080"/>
    <x v="266"/>
  </r>
  <r>
    <n v="318"/>
    <s v="Oren"/>
    <s v="Funk"/>
    <x v="1"/>
    <x v="1"/>
    <n v="30"/>
    <s v="Barriedale"/>
    <s v="Elgin"/>
    <x v="45"/>
    <d v="2022-06-12T00:00:00"/>
    <n v="86"/>
    <x v="2"/>
    <s v="Ultrathing V1"/>
    <x v="2"/>
    <x v="0"/>
    <n v="1.79"/>
    <n v="17"/>
    <n v="1462"/>
    <x v="267"/>
  </r>
  <r>
    <n v="319"/>
    <s v="Virgil"/>
    <s v="Espinoza"/>
    <x v="1"/>
    <x v="1"/>
    <n v="60"/>
    <s v="Barrowgate Road"/>
    <s v="Bonnybridge"/>
    <x v="9"/>
    <d v="2022-10-04T00:00:00"/>
    <n v="19"/>
    <x v="5"/>
    <s v="Ultrathing V4"/>
    <x v="1"/>
    <x v="0"/>
    <n v="3.99"/>
    <n v="24"/>
    <n v="456"/>
    <x v="268"/>
  </r>
  <r>
    <n v="320"/>
    <s v="Danita"/>
    <s v="Mcqueen"/>
    <x v="2"/>
    <x v="0"/>
    <n v="90"/>
    <s v="Barrows Place"/>
    <s v="Neath"/>
    <x v="2"/>
    <d v="2021-06-11T00:00:00"/>
    <n v="85"/>
    <x v="4"/>
    <s v="Gigastuff"/>
    <x v="2"/>
    <x v="1"/>
    <n v="1.89"/>
    <n v="18"/>
    <n v="1530"/>
    <x v="16"/>
  </r>
  <r>
    <n v="321"/>
    <s v="Olin"/>
    <s v="Abraham"/>
    <x v="1"/>
    <x v="1"/>
    <n v="90"/>
    <s v="Barrydene"/>
    <s v="Dundee"/>
    <x v="3"/>
    <d v="2022-03-05T00:00:00"/>
    <n v="104"/>
    <x v="5"/>
    <s v="Ultrathing V4"/>
    <x v="5"/>
    <x v="0"/>
    <n v="3.99"/>
    <n v="24"/>
    <n v="2496"/>
    <x v="269"/>
  </r>
  <r>
    <n v="322"/>
    <s v="Clayton"/>
    <s v="Marks"/>
    <x v="1"/>
    <x v="1"/>
    <n v="30"/>
    <s v="Barry'S Buildings"/>
    <s v="Halesworth"/>
    <x v="13"/>
    <s v="26/02/2020"/>
    <n v="18"/>
    <x v="6"/>
    <s v="Megawidget M"/>
    <x v="10"/>
    <x v="2"/>
    <n v="1.29"/>
    <n v="24"/>
    <n v="432"/>
    <x v="254"/>
  </r>
  <r>
    <n v="323"/>
    <s v="Rene"/>
    <s v="Westbrook"/>
    <x v="1"/>
    <x v="1"/>
    <n v="60"/>
    <s v="Barson Close"/>
    <s v="Harlech"/>
    <x v="13"/>
    <s v="24/06/2020"/>
    <n v="67"/>
    <x v="9"/>
    <s v="Ultrathing V3"/>
    <x v="2"/>
    <x v="2"/>
    <n v="3.39"/>
    <n v="24"/>
    <n v="1608"/>
    <x v="270"/>
  </r>
  <r>
    <n v="324"/>
    <s v="Julissa"/>
    <s v="Mccann"/>
    <x v="2"/>
    <x v="0"/>
    <n v="30"/>
    <s v="Barth Road"/>
    <s v="Marianglas"/>
    <x v="2"/>
    <d v="2022-01-12T00:00:00"/>
    <n v="68"/>
    <x v="0"/>
    <s v="Hyperwotsit"/>
    <x v="6"/>
    <x v="0"/>
    <n v="2.0099999999999998"/>
    <n v="20"/>
    <n v="1360"/>
    <x v="271"/>
  </r>
  <r>
    <n v="326"/>
    <s v="Coral"/>
    <s v="Sheldon"/>
    <x v="0"/>
    <x v="0"/>
    <n v="60"/>
    <s v="Bartholomew Close"/>
    <s v="Longniddry"/>
    <x v="2"/>
    <s v="31/12/2021"/>
    <n v="54"/>
    <x v="6"/>
    <s v="Megawidget M"/>
    <x v="8"/>
    <x v="1"/>
    <n v="1.29"/>
    <n v="24"/>
    <n v="1296"/>
    <x v="144"/>
  </r>
  <r>
    <n v="327"/>
    <s v="Harrison"/>
    <s v="Newton"/>
    <x v="1"/>
    <x v="1"/>
    <n v="60"/>
    <s v="Bartholomew Lane"/>
    <s v="South Shields"/>
    <x v="2"/>
    <s v="13/09/2022"/>
    <n v="42"/>
    <x v="0"/>
    <s v="Hyperwotsit"/>
    <x v="9"/>
    <x v="0"/>
    <n v="2.0099999999999998"/>
    <n v="20"/>
    <n v="840"/>
    <x v="272"/>
  </r>
  <r>
    <n v="328"/>
    <s v="Waltraud"/>
    <s v="Mcfadden"/>
    <x v="2"/>
    <x v="0"/>
    <n v="30"/>
    <s v="Bartholomew Villas"/>
    <s v="Sleaford"/>
    <x v="2"/>
    <s v="16/09/2022"/>
    <n v="86"/>
    <x v="8"/>
    <s v="Superwossname"/>
    <x v="9"/>
    <x v="0"/>
    <n v="3.49"/>
    <n v="20"/>
    <n v="1720"/>
    <x v="86"/>
  </r>
  <r>
    <n v="329"/>
    <s v="Lesley"/>
    <s v="Smith"/>
    <x v="1"/>
    <x v="1"/>
    <n v="60"/>
    <s v="Barton Road"/>
    <s v="Princes Risborough"/>
    <x v="2"/>
    <s v="18/04/2020"/>
    <n v="49"/>
    <x v="2"/>
    <s v="Ultrathing V1"/>
    <x v="4"/>
    <x v="2"/>
    <n v="1.79"/>
    <n v="17"/>
    <n v="833"/>
    <x v="273"/>
  </r>
  <r>
    <n v="330"/>
    <s v="Renetta"/>
    <s v="Gaines"/>
    <x v="2"/>
    <x v="0"/>
    <n v="90"/>
    <s v="Barton Street"/>
    <s v="Goodwick"/>
    <x v="17"/>
    <d v="2022-03-02T00:00:00"/>
    <n v="15"/>
    <x v="9"/>
    <s v="Ultrathing V3"/>
    <x v="5"/>
    <x v="0"/>
    <n v="3.39"/>
    <n v="24"/>
    <n v="360"/>
    <x v="274"/>
  </r>
  <r>
    <n v="331"/>
    <s v="Dorene"/>
    <s v="Dailey"/>
    <x v="2"/>
    <x v="0"/>
    <n v="60"/>
    <s v="Barwick Road"/>
    <s v="Andover"/>
    <x v="4"/>
    <d v="2021-08-05T00:00:00"/>
    <n v="42"/>
    <x v="5"/>
    <s v="Ultrathing V4"/>
    <x v="3"/>
    <x v="1"/>
    <n v="3.99"/>
    <n v="24"/>
    <n v="1008"/>
    <x v="275"/>
  </r>
  <r>
    <n v="332"/>
    <s v="Wyatt"/>
    <s v="Engle"/>
    <x v="1"/>
    <x v="1"/>
    <n v="60"/>
    <s v="Basil Street"/>
    <s v="Wigston"/>
    <x v="2"/>
    <s v="25/02/2020"/>
    <n v="36"/>
    <x v="7"/>
    <s v="Ultrathing V2"/>
    <x v="10"/>
    <x v="2"/>
    <n v="2.95"/>
    <n v="20"/>
    <n v="720"/>
    <x v="256"/>
  </r>
  <r>
    <n v="333"/>
    <s v="Myrta"/>
    <s v="Payne"/>
    <x v="2"/>
    <x v="0"/>
    <n v="90"/>
    <s v="Basing House"/>
    <s v="Bude"/>
    <x v="8"/>
    <d v="2022-07-07T00:00:00"/>
    <n v="14"/>
    <x v="5"/>
    <s v="Ultrathing V4"/>
    <x v="0"/>
    <x v="0"/>
    <n v="3.99"/>
    <n v="24"/>
    <n v="336"/>
    <x v="276"/>
  </r>
  <r>
    <n v="334"/>
    <s v="Dion"/>
    <s v="Shields"/>
    <x v="1"/>
    <x v="1"/>
    <n v="60"/>
    <s v="Basinghall Street"/>
    <s v="Tadley"/>
    <x v="2"/>
    <d v="2020-01-11T00:00:00"/>
    <n v="73"/>
    <x v="5"/>
    <s v="Ultrathing V4"/>
    <x v="6"/>
    <x v="2"/>
    <n v="3.99"/>
    <n v="24"/>
    <n v="1752"/>
    <x v="277"/>
  </r>
  <r>
    <n v="335"/>
    <s v="Tarra"/>
    <s v="Moyer"/>
    <x v="0"/>
    <x v="0"/>
    <n v="90"/>
    <s v="Basketmakers"/>
    <s v="Stone"/>
    <x v="2"/>
    <d v="2021-05-02T00:00:00"/>
    <n v="80"/>
    <x v="3"/>
    <s v="Megawidget S"/>
    <x v="11"/>
    <x v="1"/>
    <n v="0.69"/>
    <n v="24"/>
    <n v="1920"/>
    <x v="278"/>
  </r>
  <r>
    <n v="336"/>
    <s v="Alyce"/>
    <s v="Carver"/>
    <x v="0"/>
    <x v="0"/>
    <n v="30"/>
    <s v="Bassingham Road"/>
    <s v="Witney"/>
    <x v="2"/>
    <d v="2020-01-03T00:00:00"/>
    <n v="60"/>
    <x v="6"/>
    <s v="Megawidget M"/>
    <x v="6"/>
    <x v="2"/>
    <n v="1.29"/>
    <n v="24"/>
    <n v="1440"/>
    <x v="279"/>
  </r>
  <r>
    <n v="337"/>
    <s v="Vallie"/>
    <s v="Felix"/>
    <x v="0"/>
    <x v="0"/>
    <n v="60"/>
    <s v="Basswood Close"/>
    <s v="Menai Bridge"/>
    <x v="2"/>
    <s v="13/10/2021"/>
    <n v="58"/>
    <x v="1"/>
    <s v="Megawidget L"/>
    <x v="1"/>
    <x v="1"/>
    <n v="1.79"/>
    <n v="24"/>
    <n v="1392"/>
    <x v="280"/>
  </r>
  <r>
    <n v="338"/>
    <s v="Dimple"/>
    <s v="Cameron"/>
    <x v="2"/>
    <x v="0"/>
    <n v="30"/>
    <s v="Batcup Terrace"/>
    <s v="Wickford"/>
    <x v="2"/>
    <s v="28/05/2021"/>
    <n v="70"/>
    <x v="2"/>
    <s v="Ultrathing V1"/>
    <x v="11"/>
    <x v="1"/>
    <n v="1.79"/>
    <n v="17"/>
    <n v="1190"/>
    <x v="281"/>
  </r>
  <r>
    <n v="339"/>
    <s v="Alexander"/>
    <s v="Cain"/>
    <x v="1"/>
    <x v="1"/>
    <n v="30"/>
    <s v="Bath Close"/>
    <s v="Dymock"/>
    <x v="44"/>
    <d v="2020-12-05T00:00:00"/>
    <n v="55"/>
    <x v="3"/>
    <s v="Megawidget S"/>
    <x v="8"/>
    <x v="2"/>
    <n v="0.69"/>
    <n v="24"/>
    <n v="1320"/>
    <x v="65"/>
  </r>
  <r>
    <n v="340"/>
    <s v="Brent"/>
    <s v="Berg"/>
    <x v="1"/>
    <x v="1"/>
    <n v="90"/>
    <s v="Bath Court"/>
    <s v="Sleaford"/>
    <x v="2"/>
    <d v="2021-07-06T00:00:00"/>
    <n v="32"/>
    <x v="3"/>
    <s v="Megawidget S"/>
    <x v="0"/>
    <x v="1"/>
    <n v="0.69"/>
    <n v="24"/>
    <n v="768"/>
    <x v="282"/>
  </r>
  <r>
    <n v="341"/>
    <s v="Jaye"/>
    <s v="Lynn"/>
    <x v="3"/>
    <x v="0"/>
    <n v="30"/>
    <s v="Bath Dairy"/>
    <s v="Ulverston"/>
    <x v="2"/>
    <s v="19/10/2020"/>
    <n v="77"/>
    <x v="5"/>
    <s v="Ultrathing V4"/>
    <x v="1"/>
    <x v="2"/>
    <n v="3.99"/>
    <n v="24"/>
    <n v="1848"/>
    <x v="283"/>
  </r>
  <r>
    <n v="342"/>
    <s v="Rubin"/>
    <s v="Peters"/>
    <x v="1"/>
    <x v="1"/>
    <n v="30"/>
    <s v="Bath Row"/>
    <s v="Burnham-On-Crouch"/>
    <x v="46"/>
    <s v="31/01/2020"/>
    <n v="57"/>
    <x v="8"/>
    <s v="Superwossname"/>
    <x v="6"/>
    <x v="2"/>
    <n v="3.49"/>
    <n v="20"/>
    <n v="1140"/>
    <x v="284"/>
  </r>
  <r>
    <n v="343"/>
    <s v="Willy"/>
    <s v="Morgan"/>
    <x v="1"/>
    <x v="1"/>
    <n v="90"/>
    <s v="Batten Cottages"/>
    <s v="Nuneaton"/>
    <x v="2"/>
    <s v="18/04/2021"/>
    <n v="5"/>
    <x v="5"/>
    <s v="Ultrathing V4"/>
    <x v="4"/>
    <x v="1"/>
    <n v="3.99"/>
    <n v="24"/>
    <n v="120"/>
    <x v="64"/>
  </r>
  <r>
    <n v="344"/>
    <s v="Tyree"/>
    <s v="Holbrook"/>
    <x v="1"/>
    <x v="1"/>
    <n v="60"/>
    <s v="Batten Cottages"/>
    <s v="Settle"/>
    <x v="2"/>
    <s v="20/03/2021"/>
    <n v="10"/>
    <x v="5"/>
    <s v="Ultrathing V4"/>
    <x v="5"/>
    <x v="1"/>
    <n v="3.99"/>
    <n v="24"/>
    <n v="240"/>
    <x v="285"/>
  </r>
  <r>
    <n v="345"/>
    <s v="Catina"/>
    <s v="Mccollum"/>
    <x v="0"/>
    <x v="0"/>
    <n v="90"/>
    <s v="Battersea Church"/>
    <s v="Isle Of Eigg"/>
    <x v="21"/>
    <d v="2021-03-03T00:00:00"/>
    <n v="58"/>
    <x v="8"/>
    <s v="Superwossname"/>
    <x v="5"/>
    <x v="1"/>
    <n v="3.49"/>
    <n v="20"/>
    <n v="1160"/>
    <x v="286"/>
  </r>
  <r>
    <n v="346"/>
    <s v="Olivia"/>
    <s v="Bingham"/>
    <x v="0"/>
    <x v="0"/>
    <n v="60"/>
    <s v="BayfoRoadMews"/>
    <s v="Exmouth"/>
    <x v="17"/>
    <s v="17/08/2022"/>
    <n v="105"/>
    <x v="3"/>
    <s v="Megawidget S"/>
    <x v="3"/>
    <x v="0"/>
    <n v="0.69"/>
    <n v="24"/>
    <n v="2520"/>
    <x v="287"/>
  </r>
  <r>
    <n v="347"/>
    <s v="Brock"/>
    <s v="Jordan"/>
    <x v="1"/>
    <x v="1"/>
    <n v="30"/>
    <s v="Baynes Row"/>
    <s v="Bures"/>
    <x v="8"/>
    <d v="2020-03-08T00:00:00"/>
    <n v="84"/>
    <x v="4"/>
    <s v="Gigastuff"/>
    <x v="5"/>
    <x v="2"/>
    <n v="1.89"/>
    <n v="18"/>
    <n v="1512"/>
    <x v="124"/>
  </r>
  <r>
    <n v="348"/>
    <s v="Sol"/>
    <s v="Mcallister"/>
    <x v="1"/>
    <x v="1"/>
    <n v="60"/>
    <s v="Beanacre Close"/>
    <s v="Worcester Park"/>
    <x v="2"/>
    <s v="16/04/2020"/>
    <n v="35"/>
    <x v="8"/>
    <s v="Superwossname"/>
    <x v="4"/>
    <x v="2"/>
    <n v="3.49"/>
    <n v="20"/>
    <n v="700"/>
    <x v="288"/>
  </r>
  <r>
    <n v="349"/>
    <s v="Keith"/>
    <s v="Dunbar"/>
    <x v="1"/>
    <x v="1"/>
    <n v="90"/>
    <s v="Bearbinder Lane"/>
    <s v="Callington"/>
    <x v="12"/>
    <s v="19/10/2022"/>
    <n v="42"/>
    <x v="8"/>
    <s v="Superwossname"/>
    <x v="1"/>
    <x v="0"/>
    <n v="3.49"/>
    <n v="20"/>
    <n v="840"/>
    <x v="289"/>
  </r>
  <r>
    <n v="350"/>
    <s v="Keven"/>
    <s v="Keen"/>
    <x v="1"/>
    <x v="1"/>
    <n v="60"/>
    <s v="Bearstead Rise"/>
    <s v="Porth"/>
    <x v="2"/>
    <d v="2022-12-05T00:00:00"/>
    <n v="55"/>
    <x v="1"/>
    <s v="Megawidget L"/>
    <x v="8"/>
    <x v="0"/>
    <n v="1.79"/>
    <n v="24"/>
    <n v="1320"/>
    <x v="290"/>
  </r>
  <r>
    <n v="351"/>
    <s v="Joyce"/>
    <s v="Williams"/>
    <x v="3"/>
    <x v="0"/>
    <n v="30"/>
    <s v="Beatrice Road"/>
    <s v="Isle Of Colonsay"/>
    <x v="21"/>
    <d v="2021-09-12T00:00:00"/>
    <n v="82"/>
    <x v="4"/>
    <s v="Gigastuff"/>
    <x v="9"/>
    <x v="1"/>
    <n v="1.89"/>
    <n v="18"/>
    <n v="1476"/>
    <x v="291"/>
  </r>
  <r>
    <n v="352"/>
    <s v="Dulcie"/>
    <s v="Schafer"/>
    <x v="0"/>
    <x v="0"/>
    <n v="60"/>
    <s v="Beauchamp Close"/>
    <s v="Saundersfoot"/>
    <x v="2"/>
    <d v="2022-09-02T00:00:00"/>
    <n v="37"/>
    <x v="6"/>
    <s v="Megawidget M"/>
    <x v="9"/>
    <x v="0"/>
    <n v="1.29"/>
    <n v="24"/>
    <n v="888"/>
    <x v="292"/>
  </r>
  <r>
    <n v="353"/>
    <s v="Thurman"/>
    <s v="Stafford"/>
    <x v="1"/>
    <x v="1"/>
    <n v="30"/>
    <s v="Beaufort"/>
    <s v="Torpoint"/>
    <x v="2"/>
    <s v="24/12/2020"/>
    <n v="81"/>
    <x v="2"/>
    <s v="Ultrathing V1"/>
    <x v="8"/>
    <x v="2"/>
    <n v="1.79"/>
    <n v="17"/>
    <n v="1377"/>
    <x v="293"/>
  </r>
  <r>
    <n v="354"/>
    <s v="Edison"/>
    <s v="Blake"/>
    <x v="1"/>
    <x v="1"/>
    <n v="60"/>
    <s v="Beaufort Drive"/>
    <s v="Keswick"/>
    <x v="21"/>
    <d v="2021-10-01T00:00:00"/>
    <n v="52"/>
    <x v="3"/>
    <s v="Megawidget S"/>
    <x v="1"/>
    <x v="1"/>
    <n v="0.69"/>
    <n v="24"/>
    <n v="1248"/>
    <x v="240"/>
  </r>
  <r>
    <n v="355"/>
    <s v="Karima"/>
    <s v="Parker"/>
    <x v="0"/>
    <x v="0"/>
    <n v="60"/>
    <s v="Beaufort Gardens"/>
    <s v="Anstruther"/>
    <x v="47"/>
    <d v="2020-07-03T00:00:00"/>
    <n v="83"/>
    <x v="6"/>
    <s v="Megawidget M"/>
    <x v="0"/>
    <x v="2"/>
    <n v="1.29"/>
    <n v="24"/>
    <n v="1992"/>
    <x v="294"/>
  </r>
  <r>
    <n v="356"/>
    <s v="Mimi"/>
    <s v="Dove"/>
    <x v="2"/>
    <x v="0"/>
    <n v="30"/>
    <s v="Beaufort Gardens"/>
    <s v="Cumnock"/>
    <x v="16"/>
    <s v="21/01/2020"/>
    <n v="29"/>
    <x v="8"/>
    <s v="Superwossname"/>
    <x v="6"/>
    <x v="2"/>
    <n v="3.49"/>
    <n v="20"/>
    <n v="580"/>
    <x v="295"/>
  </r>
  <r>
    <n v="357"/>
    <s v="Palmer"/>
    <s v="Nicholson"/>
    <x v="1"/>
    <x v="1"/>
    <n v="90"/>
    <s v="Beaufort Wharf"/>
    <s v="Arlesey"/>
    <x v="48"/>
    <s v="15/06/2022"/>
    <n v="71"/>
    <x v="4"/>
    <s v="Gigastuff"/>
    <x v="2"/>
    <x v="0"/>
    <n v="1.89"/>
    <n v="18"/>
    <n v="1278"/>
    <x v="265"/>
  </r>
  <r>
    <n v="358"/>
    <s v="Jadwiga"/>
    <s v="Leslie"/>
    <x v="0"/>
    <x v="0"/>
    <n v="90"/>
    <s v="Beaumaris Green"/>
    <s v="Seaford"/>
    <x v="2"/>
    <s v="31/12/2022"/>
    <n v="13"/>
    <x v="3"/>
    <s v="Megawidget S"/>
    <x v="8"/>
    <x v="0"/>
    <n v="0.69"/>
    <n v="24"/>
    <n v="312"/>
    <x v="296"/>
  </r>
  <r>
    <n v="359"/>
    <s v="Alonzo"/>
    <s v="Lockett"/>
    <x v="1"/>
    <x v="1"/>
    <n v="90"/>
    <s v="Beaumont Avenue"/>
    <s v="Isle Of Iona"/>
    <x v="21"/>
    <s v="22/08/2021"/>
    <n v="92"/>
    <x v="0"/>
    <s v="Hyperwotsit"/>
    <x v="3"/>
    <x v="1"/>
    <n v="2.0099999999999998"/>
    <n v="20"/>
    <n v="1840"/>
    <x v="297"/>
  </r>
  <r>
    <n v="360"/>
    <s v="Dong"/>
    <s v="Irving"/>
    <x v="1"/>
    <x v="1"/>
    <n v="30"/>
    <s v="Beauvoir Terrace"/>
    <s v="Woking"/>
    <x v="2"/>
    <s v="26/10/2022"/>
    <n v="55"/>
    <x v="8"/>
    <s v="Superwossname"/>
    <x v="1"/>
    <x v="0"/>
    <n v="3.49"/>
    <n v="20"/>
    <n v="1100"/>
    <x v="298"/>
  </r>
  <r>
    <n v="361"/>
    <s v="Dave"/>
    <s v="Coates"/>
    <x v="1"/>
    <x v="1"/>
    <n v="90"/>
    <s v="Beaver Close"/>
    <s v="Stowmarket"/>
    <x v="2"/>
    <d v="2020-05-11T00:00:00"/>
    <n v="39"/>
    <x v="6"/>
    <s v="Megawidget M"/>
    <x v="11"/>
    <x v="2"/>
    <n v="1.29"/>
    <n v="24"/>
    <n v="936"/>
    <x v="299"/>
  </r>
  <r>
    <n v="362"/>
    <s v="Lenny"/>
    <s v="Tipton"/>
    <x v="1"/>
    <x v="1"/>
    <n v="60"/>
    <s v="Beckenham Place"/>
    <s v="Buckinghamshire"/>
    <x v="8"/>
    <s v="30/07/2020"/>
    <n v="7"/>
    <x v="8"/>
    <s v="Superwossname"/>
    <x v="0"/>
    <x v="2"/>
    <n v="3.49"/>
    <n v="20"/>
    <n v="140"/>
    <x v="300"/>
  </r>
  <r>
    <n v="363"/>
    <s v="Jean"/>
    <s v="Burnette"/>
    <x v="6"/>
    <x v="2"/>
    <n v="60"/>
    <s v="Becket Close"/>
    <s v="Sevenoaks"/>
    <x v="2"/>
    <s v="27/10/2020"/>
    <n v="50"/>
    <x v="2"/>
    <s v="Ultrathing V1"/>
    <x v="1"/>
    <x v="2"/>
    <n v="1.79"/>
    <n v="17"/>
    <n v="850"/>
    <x v="301"/>
  </r>
  <r>
    <n v="364"/>
    <s v="Eugenie"/>
    <s v="Duran"/>
    <x v="3"/>
    <x v="0"/>
    <n v="30"/>
    <s v="Becket Close"/>
    <s v="St. Austell"/>
    <x v="2"/>
    <d v="2020-10-01T00:00:00"/>
    <n v="27"/>
    <x v="8"/>
    <s v="Superwossname"/>
    <x v="1"/>
    <x v="2"/>
    <n v="3.49"/>
    <n v="20"/>
    <n v="540"/>
    <x v="302"/>
  </r>
  <r>
    <n v="365"/>
    <s v="Santos"/>
    <s v="Lopez"/>
    <x v="1"/>
    <x v="1"/>
    <n v="30"/>
    <s v="Beckway Street"/>
    <s v="East Molesey"/>
    <x v="44"/>
    <s v="28/02/2020"/>
    <n v="55"/>
    <x v="8"/>
    <s v="Superwossname"/>
    <x v="10"/>
    <x v="2"/>
    <n v="3.49"/>
    <n v="20"/>
    <n v="1100"/>
    <x v="298"/>
  </r>
  <r>
    <n v="366"/>
    <s v="Nella"/>
    <s v="Kiser"/>
    <x v="0"/>
    <x v="0"/>
    <n v="60"/>
    <s v="Beclands Road"/>
    <s v="Moelfre"/>
    <x v="2"/>
    <s v="30/11/2022"/>
    <n v="80"/>
    <x v="2"/>
    <s v="Ultrathing V1"/>
    <x v="7"/>
    <x v="0"/>
    <n v="1.79"/>
    <n v="17"/>
    <n v="1360"/>
    <x v="175"/>
  </r>
  <r>
    <n v="367"/>
    <s v="Janelle"/>
    <s v="Carlton"/>
    <x v="0"/>
    <x v="0"/>
    <n v="90"/>
    <s v="BedfoRoadHill"/>
    <s v="Broseley"/>
    <x v="49"/>
    <d v="2021-04-11T00:00:00"/>
    <n v="34"/>
    <x v="7"/>
    <s v="Ultrathing V2"/>
    <x v="4"/>
    <x v="1"/>
    <n v="2.95"/>
    <n v="20"/>
    <n v="680"/>
    <x v="303"/>
  </r>
  <r>
    <n v="368"/>
    <s v="Dante"/>
    <s v="Bartlett"/>
    <x v="1"/>
    <x v="1"/>
    <n v="60"/>
    <s v="BedfoRoadPlace"/>
    <s v="Kirkliston"/>
    <x v="21"/>
    <d v="2020-04-03T00:00:00"/>
    <n v="49"/>
    <x v="8"/>
    <s v="Superwossname"/>
    <x v="4"/>
    <x v="2"/>
    <n v="3.49"/>
    <n v="20"/>
    <n v="980"/>
    <x v="13"/>
  </r>
  <r>
    <n v="369"/>
    <s v="Connie"/>
    <s v="Golden"/>
    <x v="1"/>
    <x v="1"/>
    <n v="60"/>
    <s v="BedfoRoadRow"/>
    <s v="Bridge Of Orchy"/>
    <x v="41"/>
    <d v="2020-12-01T00:00:00"/>
    <n v="18"/>
    <x v="4"/>
    <s v="Gigastuff"/>
    <x v="8"/>
    <x v="2"/>
    <n v="1.89"/>
    <n v="18"/>
    <n v="324"/>
    <x v="304"/>
  </r>
  <r>
    <n v="370"/>
    <s v="Taylor"/>
    <s v="Tobin"/>
    <x v="1"/>
    <x v="1"/>
    <n v="30"/>
    <s v="Beech Hall"/>
    <s v="Brighouse"/>
    <x v="50"/>
    <s v="31/10/2022"/>
    <n v="101"/>
    <x v="0"/>
    <s v="Hyperwotsit"/>
    <x v="1"/>
    <x v="0"/>
    <n v="2.0099999999999998"/>
    <n v="20"/>
    <n v="2020"/>
    <x v="305"/>
  </r>
  <r>
    <n v="371"/>
    <s v="Abel"/>
    <s v="Cordova"/>
    <x v="1"/>
    <x v="1"/>
    <n v="60"/>
    <s v="Beechcroft Road"/>
    <s v="Winchester"/>
    <x v="2"/>
    <s v="22/06/2021"/>
    <n v="72"/>
    <x v="6"/>
    <s v="Megawidget M"/>
    <x v="2"/>
    <x v="1"/>
    <n v="1.29"/>
    <n v="24"/>
    <n v="1728"/>
    <x v="249"/>
  </r>
  <r>
    <n v="372"/>
    <s v="Virgil"/>
    <s v="Lunsford"/>
    <x v="1"/>
    <x v="1"/>
    <n v="30"/>
    <s v="Beechvale Close"/>
    <s v="Wooler"/>
    <x v="2"/>
    <d v="2020-08-08T00:00:00"/>
    <n v="80"/>
    <x v="4"/>
    <s v="Gigastuff"/>
    <x v="3"/>
    <x v="2"/>
    <n v="1.89"/>
    <n v="18"/>
    <n v="1440"/>
    <x v="75"/>
  </r>
  <r>
    <n v="373"/>
    <s v="Angelia"/>
    <s v="Kennedy"/>
    <x v="0"/>
    <x v="0"/>
    <n v="90"/>
    <s v="Beecroft Road"/>
    <s v="Abergele"/>
    <x v="27"/>
    <d v="2022-09-09T00:00:00"/>
    <n v="27"/>
    <x v="4"/>
    <s v="Gigastuff"/>
    <x v="9"/>
    <x v="0"/>
    <n v="1.89"/>
    <n v="18"/>
    <n v="486"/>
    <x v="306"/>
  </r>
  <r>
    <n v="374"/>
    <s v="Vita"/>
    <s v="Kenny"/>
    <x v="2"/>
    <x v="0"/>
    <n v="30"/>
    <s v="Belgrave Cottages"/>
    <s v="Minehead"/>
    <x v="2"/>
    <s v="25/12/2022"/>
    <n v="61"/>
    <x v="7"/>
    <s v="Ultrathing V2"/>
    <x v="8"/>
    <x v="0"/>
    <n v="2.95"/>
    <n v="20"/>
    <n v="1220"/>
    <x v="307"/>
  </r>
  <r>
    <n v="375"/>
    <s v="Graig"/>
    <s v="Silva"/>
    <x v="1"/>
    <x v="1"/>
    <n v="90"/>
    <s v="Belgrave Gardens"/>
    <s v="Sidcup"/>
    <x v="2"/>
    <s v="26/03/2022"/>
    <n v="54"/>
    <x v="7"/>
    <s v="Ultrathing V2"/>
    <x v="5"/>
    <x v="0"/>
    <n v="2.95"/>
    <n v="20"/>
    <n v="1080"/>
    <x v="308"/>
  </r>
  <r>
    <n v="376"/>
    <s v="Nicole"/>
    <s v="Bunch"/>
    <x v="2"/>
    <x v="0"/>
    <n v="90"/>
    <s v="Belgrave Road"/>
    <s v="Harrogate"/>
    <x v="51"/>
    <s v="17/05/2022"/>
    <n v="26"/>
    <x v="8"/>
    <s v="Superwossname"/>
    <x v="11"/>
    <x v="0"/>
    <n v="3.49"/>
    <n v="20"/>
    <n v="520"/>
    <x v="111"/>
  </r>
  <r>
    <n v="377"/>
    <s v="Salvatore"/>
    <s v="Montano"/>
    <x v="1"/>
    <x v="1"/>
    <n v="90"/>
    <s v="Belgrove Houses"/>
    <s v="Llanrhystud"/>
    <x v="11"/>
    <s v="25/02/2022"/>
    <n v="54"/>
    <x v="3"/>
    <s v="Megawidget S"/>
    <x v="10"/>
    <x v="0"/>
    <n v="0.69"/>
    <n v="24"/>
    <n v="1296"/>
    <x v="309"/>
  </r>
  <r>
    <n v="379"/>
    <s v="Annabel"/>
    <s v="Helms"/>
    <x v="3"/>
    <x v="0"/>
    <n v="60"/>
    <s v="Bell Gardens"/>
    <s v="Edgware"/>
    <x v="44"/>
    <s v="29/05/2022"/>
    <n v="22"/>
    <x v="3"/>
    <s v="Megawidget S"/>
    <x v="11"/>
    <x v="0"/>
    <n v="0.69"/>
    <n v="24"/>
    <n v="528"/>
    <x v="310"/>
  </r>
  <r>
    <n v="380"/>
    <s v="Kip"/>
    <s v="Jensen"/>
    <x v="1"/>
    <x v="1"/>
    <n v="30"/>
    <s v="Bell Wharf"/>
    <s v="Askam-In-Furness"/>
    <x v="52"/>
    <s v="16/12/2021"/>
    <n v="7"/>
    <x v="4"/>
    <s v="Gigastuff"/>
    <x v="8"/>
    <x v="1"/>
    <n v="1.89"/>
    <n v="18"/>
    <n v="126"/>
    <x v="311"/>
  </r>
  <r>
    <n v="381"/>
    <s v="Ellena"/>
    <s v="Mckenna"/>
    <x v="2"/>
    <x v="0"/>
    <n v="60"/>
    <s v="Bell Yard"/>
    <s v="Barrow-Upon-Humber"/>
    <x v="53"/>
    <s v="13/03/2022"/>
    <n v="48"/>
    <x v="1"/>
    <s v="Megawidget L"/>
    <x v="5"/>
    <x v="0"/>
    <n v="1.79"/>
    <n v="24"/>
    <n v="1152"/>
    <x v="312"/>
  </r>
  <r>
    <n v="382"/>
    <s v="Jada"/>
    <s v="Mcmanus"/>
    <x v="2"/>
    <x v="0"/>
    <n v="90"/>
    <s v="Bellair"/>
    <s v="Forest Row"/>
    <x v="17"/>
    <d v="2020-03-09T00:00:00"/>
    <n v="57"/>
    <x v="9"/>
    <s v="Ultrathing V3"/>
    <x v="5"/>
    <x v="2"/>
    <n v="3.39"/>
    <n v="24"/>
    <n v="1368"/>
    <x v="313"/>
  </r>
  <r>
    <n v="383"/>
    <s v="Dannie"/>
    <s v="Tuttle"/>
    <x v="1"/>
    <x v="1"/>
    <n v="90"/>
    <s v="Bellendon Road"/>
    <s v="Middlewich"/>
    <x v="2"/>
    <s v="31/10/2020"/>
    <n v="75"/>
    <x v="3"/>
    <s v="Megawidget S"/>
    <x v="1"/>
    <x v="2"/>
    <n v="0.69"/>
    <n v="24"/>
    <n v="1800"/>
    <x v="314"/>
  </r>
  <r>
    <n v="384"/>
    <s v="Arnoldo"/>
    <s v="Lovell"/>
    <x v="1"/>
    <x v="1"/>
    <n v="60"/>
    <s v="Bellendon Villas"/>
    <s v="Banff"/>
    <x v="0"/>
    <s v="26/05/2022"/>
    <n v="37"/>
    <x v="8"/>
    <s v="Superwossname"/>
    <x v="11"/>
    <x v="0"/>
    <n v="3.49"/>
    <n v="20"/>
    <n v="740"/>
    <x v="99"/>
  </r>
  <r>
    <n v="385"/>
    <s v="Santo"/>
    <s v="Goodrich"/>
    <x v="1"/>
    <x v="1"/>
    <n v="90"/>
    <s v="Bellevue Mews"/>
    <s v="Prudhoe"/>
    <x v="2"/>
    <s v="24/03/2022"/>
    <n v="32"/>
    <x v="0"/>
    <s v="Hyperwotsit"/>
    <x v="5"/>
    <x v="0"/>
    <n v="2.0099999999999998"/>
    <n v="20"/>
    <n v="640"/>
    <x v="315"/>
  </r>
  <r>
    <n v="386"/>
    <s v="Teddy"/>
    <s v="Ambrose"/>
    <x v="1"/>
    <x v="1"/>
    <n v="90"/>
    <s v="Bellevue Road"/>
    <s v="Woking"/>
    <x v="2"/>
    <d v="2021-07-11T00:00:00"/>
    <n v="22"/>
    <x v="6"/>
    <s v="Megawidget M"/>
    <x v="0"/>
    <x v="1"/>
    <n v="1.29"/>
    <n v="24"/>
    <n v="528"/>
    <x v="316"/>
  </r>
  <r>
    <n v="387"/>
    <s v="Sherman"/>
    <s v="Duffy"/>
    <x v="1"/>
    <x v="1"/>
    <n v="60"/>
    <s v="Bellgate Mews"/>
    <s v="Didcot"/>
    <x v="3"/>
    <s v="24/02/2020"/>
    <n v="10"/>
    <x v="2"/>
    <s v="Ultrathing V1"/>
    <x v="10"/>
    <x v="2"/>
    <n v="1.79"/>
    <n v="17"/>
    <n v="170"/>
    <x v="317"/>
  </r>
  <r>
    <n v="388"/>
    <s v="Bebe"/>
    <s v="Edwards"/>
    <x v="0"/>
    <x v="0"/>
    <n v="60"/>
    <s v="Bellina Mews"/>
    <s v="Acharacle"/>
    <x v="54"/>
    <s v="19/04/2021"/>
    <n v="2"/>
    <x v="1"/>
    <s v="Megawidget L"/>
    <x v="4"/>
    <x v="1"/>
    <n v="1.79"/>
    <n v="24"/>
    <n v="48"/>
    <x v="318"/>
  </r>
  <r>
    <n v="389"/>
    <s v="Remona"/>
    <s v="Munson"/>
    <x v="0"/>
    <x v="0"/>
    <n v="60"/>
    <s v="Belltrees Grove"/>
    <s v="Camborne"/>
    <x v="55"/>
    <d v="2021-09-08T00:00:00"/>
    <n v="12"/>
    <x v="6"/>
    <s v="Megawidget M"/>
    <x v="9"/>
    <x v="1"/>
    <n v="1.29"/>
    <n v="24"/>
    <n v="288"/>
    <x v="319"/>
  </r>
  <r>
    <n v="390"/>
    <s v="Summer"/>
    <s v="Faulk"/>
    <x v="0"/>
    <x v="0"/>
    <n v="30"/>
    <s v="Belltrees Grove"/>
    <s v="Wrexham"/>
    <x v="2"/>
    <d v="2022-05-03T00:00:00"/>
    <n v="42"/>
    <x v="8"/>
    <s v="Superwossname"/>
    <x v="11"/>
    <x v="0"/>
    <n v="3.49"/>
    <n v="20"/>
    <n v="840"/>
    <x v="289"/>
  </r>
  <r>
    <n v="391"/>
    <s v="Bunny"/>
    <s v="Nguyen"/>
    <x v="0"/>
    <x v="0"/>
    <n v="30"/>
    <s v="Belmont Grove"/>
    <s v="Kilbirnie"/>
    <x v="21"/>
    <s v="20/05/2022"/>
    <n v="2"/>
    <x v="5"/>
    <s v="Ultrathing V4"/>
    <x v="11"/>
    <x v="0"/>
    <n v="3.99"/>
    <n v="24"/>
    <n v="48"/>
    <x v="320"/>
  </r>
  <r>
    <n v="392"/>
    <s v="Una"/>
    <s v="Crowe"/>
    <x v="2"/>
    <x v="0"/>
    <n v="90"/>
    <s v="Belmore Lane"/>
    <s v="Witham"/>
    <x v="2"/>
    <d v="2021-07-09T00:00:00"/>
    <n v="83"/>
    <x v="3"/>
    <s v="Megawidget S"/>
    <x v="0"/>
    <x v="1"/>
    <n v="0.69"/>
    <n v="24"/>
    <n v="1992"/>
    <x v="321"/>
  </r>
  <r>
    <n v="393"/>
    <s v="Jonelle"/>
    <s v="Dahl"/>
    <x v="2"/>
    <x v="0"/>
    <n v="60"/>
    <s v="Belsize Crescent"/>
    <s v="Dolgellau"/>
    <x v="3"/>
    <s v="29/06/2020"/>
    <n v="36"/>
    <x v="4"/>
    <s v="Gigastuff"/>
    <x v="2"/>
    <x v="2"/>
    <n v="1.89"/>
    <n v="18"/>
    <n v="648"/>
    <x v="150"/>
  </r>
  <r>
    <n v="394"/>
    <s v="Isaias"/>
    <s v="Harrison"/>
    <x v="1"/>
    <x v="1"/>
    <n v="90"/>
    <s v="Belvedere Court"/>
    <s v="Dundee"/>
    <x v="3"/>
    <s v="24/12/2020"/>
    <n v="12"/>
    <x v="1"/>
    <s v="Megawidget L"/>
    <x v="8"/>
    <x v="2"/>
    <n v="1.79"/>
    <n v="24"/>
    <n v="288"/>
    <x v="322"/>
  </r>
  <r>
    <n v="395"/>
    <s v="Ernie"/>
    <s v="Burris"/>
    <x v="1"/>
    <x v="1"/>
    <n v="30"/>
    <s v="Belvedere Grove"/>
    <s v="Staffordshire"/>
    <x v="2"/>
    <d v="2022-11-11T00:00:00"/>
    <n v="98"/>
    <x v="7"/>
    <s v="Ultrathing V2"/>
    <x v="7"/>
    <x v="0"/>
    <n v="2.95"/>
    <n v="20"/>
    <n v="1960"/>
    <x v="323"/>
  </r>
  <r>
    <n v="396"/>
    <s v="Jarrett"/>
    <s v="Espinoza"/>
    <x v="4"/>
    <x v="2"/>
    <n v="60"/>
    <s v="Belvedere Road"/>
    <s v="New Tredegar"/>
    <x v="2"/>
    <d v="2022-10-08T00:00:00"/>
    <n v="87"/>
    <x v="8"/>
    <s v="Superwossname"/>
    <x v="1"/>
    <x v="0"/>
    <n v="3.49"/>
    <n v="20"/>
    <n v="1740"/>
    <x v="324"/>
  </r>
  <r>
    <n v="397"/>
    <s v="Ivelisse"/>
    <s v="Leary"/>
    <x v="2"/>
    <x v="0"/>
    <n v="60"/>
    <s v="Belvidere Place"/>
    <s v="Queenborough"/>
    <x v="2"/>
    <d v="2020-06-01T00:00:00"/>
    <n v="36"/>
    <x v="0"/>
    <s v="Hyperwotsit"/>
    <x v="2"/>
    <x v="2"/>
    <n v="2.0099999999999998"/>
    <n v="20"/>
    <n v="720"/>
    <x v="325"/>
  </r>
  <r>
    <n v="398"/>
    <s v="Domenic"/>
    <s v="Pace"/>
    <x v="1"/>
    <x v="1"/>
    <n v="90"/>
    <s v="Bemerton Terrace"/>
    <s v="Henley-On-Thames"/>
    <x v="1"/>
    <d v="2021-12-07T00:00:00"/>
    <n v="79"/>
    <x v="8"/>
    <s v="Superwossname"/>
    <x v="8"/>
    <x v="1"/>
    <n v="3.49"/>
    <n v="20"/>
    <n v="1580"/>
    <x v="326"/>
  </r>
  <r>
    <n v="399"/>
    <s v="Molly"/>
    <s v="Wilkes"/>
    <x v="0"/>
    <x v="0"/>
    <n v="60"/>
    <s v="Ben Jonson"/>
    <s v="Lisburn"/>
    <x v="11"/>
    <d v="2020-07-07T00:00:00"/>
    <n v="66"/>
    <x v="8"/>
    <s v="Superwossname"/>
    <x v="0"/>
    <x v="2"/>
    <n v="3.49"/>
    <n v="20"/>
    <n v="1320"/>
    <x v="241"/>
  </r>
  <r>
    <n v="400"/>
    <s v="Peg"/>
    <s v="Brewster"/>
    <x v="2"/>
    <x v="0"/>
    <n v="30"/>
    <s v="Bendmore Avenue"/>
    <s v="Merseyside"/>
    <x v="2"/>
    <d v="2020-07-12T00:00:00"/>
    <n v="44"/>
    <x v="8"/>
    <s v="Superwossname"/>
    <x v="0"/>
    <x v="2"/>
    <n v="3.49"/>
    <n v="20"/>
    <n v="880"/>
    <x v="327"/>
  </r>
  <r>
    <n v="401"/>
    <s v="Yuk"/>
    <s v="Potts"/>
    <x v="0"/>
    <x v="0"/>
    <n v="90"/>
    <s v="Benhams Place"/>
    <s v="Milnthorpe"/>
    <x v="2"/>
    <d v="2021-12-10T00:00:00"/>
    <n v="14"/>
    <x v="2"/>
    <s v="Ultrathing V1"/>
    <x v="8"/>
    <x v="1"/>
    <n v="1.79"/>
    <n v="17"/>
    <n v="238"/>
    <x v="328"/>
  </r>
  <r>
    <n v="402"/>
    <s v="Julieta"/>
    <s v="Gabriel"/>
    <x v="2"/>
    <x v="0"/>
    <n v="60"/>
    <s v="Benhill Road"/>
    <s v="Clacton-On-Sea"/>
    <x v="15"/>
    <s v="15/02/2020"/>
    <n v="58"/>
    <x v="3"/>
    <s v="Megawidget S"/>
    <x v="10"/>
    <x v="2"/>
    <n v="0.69"/>
    <n v="24"/>
    <n v="1392"/>
    <x v="102"/>
  </r>
  <r>
    <n v="403"/>
    <s v="Ranae"/>
    <s v="Maddox"/>
    <x v="3"/>
    <x v="0"/>
    <n v="60"/>
    <s v="Benjamin Close"/>
    <s v="Wembley"/>
    <x v="2"/>
    <s v="29/12/2021"/>
    <n v="42"/>
    <x v="5"/>
    <s v="Ultrathing V4"/>
    <x v="8"/>
    <x v="1"/>
    <n v="3.99"/>
    <n v="24"/>
    <n v="1008"/>
    <x v="275"/>
  </r>
  <r>
    <n v="404"/>
    <s v="Diedre"/>
    <s v="Curran"/>
    <x v="2"/>
    <x v="0"/>
    <n v="90"/>
    <s v="Bennets Court"/>
    <s v="Treorchy"/>
    <x v="2"/>
    <d v="2022-08-01T00:00:00"/>
    <n v="20"/>
    <x v="1"/>
    <s v="Megawidget L"/>
    <x v="3"/>
    <x v="0"/>
    <n v="1.79"/>
    <n v="24"/>
    <n v="480"/>
    <x v="329"/>
  </r>
  <r>
    <n v="405"/>
    <s v="Palmer"/>
    <s v="Smallwood"/>
    <x v="1"/>
    <x v="1"/>
    <n v="60"/>
    <s v="Bennets Place"/>
    <s v="Kirkwall"/>
    <x v="21"/>
    <s v="22/03/2022"/>
    <n v="77"/>
    <x v="3"/>
    <s v="Megawidget S"/>
    <x v="5"/>
    <x v="0"/>
    <n v="0.69"/>
    <n v="24"/>
    <n v="1848"/>
    <x v="330"/>
  </r>
  <r>
    <n v="406"/>
    <s v="Yahaira"/>
    <s v="Deleon"/>
    <x v="0"/>
    <x v="0"/>
    <n v="90"/>
    <s v="Bennett Park"/>
    <s v="Stevenston"/>
    <x v="2"/>
    <s v="27/12/2021"/>
    <n v="20"/>
    <x v="9"/>
    <s v="Ultrathing V3"/>
    <x v="8"/>
    <x v="1"/>
    <n v="3.39"/>
    <n v="24"/>
    <n v="480"/>
    <x v="331"/>
  </r>
  <r>
    <n v="407"/>
    <s v="Astrid"/>
    <s v="Beltran"/>
    <x v="3"/>
    <x v="0"/>
    <n v="60"/>
    <s v="Bennett Road"/>
    <s v="Buntingford"/>
    <x v="8"/>
    <s v="22/06/2021"/>
    <n v="40"/>
    <x v="3"/>
    <s v="Megawidget S"/>
    <x v="2"/>
    <x v="1"/>
    <n v="0.69"/>
    <n v="24"/>
    <n v="960"/>
    <x v="155"/>
  </r>
  <r>
    <n v="408"/>
    <s v="Phyliss"/>
    <s v="Bland"/>
    <x v="0"/>
    <x v="0"/>
    <n v="90"/>
    <s v="Bentinck Mews"/>
    <s v="Bewdley"/>
    <x v="56"/>
    <s v="28/09/2021"/>
    <n v="21"/>
    <x v="6"/>
    <s v="Megawidget M"/>
    <x v="9"/>
    <x v="1"/>
    <n v="1.29"/>
    <n v="24"/>
    <n v="504"/>
    <x v="332"/>
  </r>
  <r>
    <n v="409"/>
    <s v="Minh"/>
    <s v="Carpenter"/>
    <x v="2"/>
    <x v="0"/>
    <n v="60"/>
    <s v="Bentons Lane"/>
    <s v="Inveraray"/>
    <x v="35"/>
    <d v="2020-05-08T00:00:00"/>
    <n v="63"/>
    <x v="1"/>
    <s v="Megawidget L"/>
    <x v="11"/>
    <x v="2"/>
    <n v="1.79"/>
    <n v="24"/>
    <n v="1512"/>
    <x v="333"/>
  </r>
  <r>
    <n v="410"/>
    <s v="Pablo"/>
    <s v="Stanley"/>
    <x v="1"/>
    <x v="1"/>
    <n v="90"/>
    <s v="Benworth Street"/>
    <s v="Burntisland"/>
    <x v="46"/>
    <s v="22/11/2022"/>
    <n v="65"/>
    <x v="8"/>
    <s v="Superwossname"/>
    <x v="7"/>
    <x v="0"/>
    <n v="3.49"/>
    <n v="20"/>
    <n v="1300"/>
    <x v="334"/>
  </r>
  <r>
    <n v="411"/>
    <s v="Margurite"/>
    <s v="Lyles"/>
    <x v="0"/>
    <x v="0"/>
    <n v="60"/>
    <s v="BeresfoRoadTerrace"/>
    <s v="Kent"/>
    <x v="21"/>
    <s v="30/11/2020"/>
    <n v="71"/>
    <x v="3"/>
    <s v="Megawidget S"/>
    <x v="7"/>
    <x v="2"/>
    <n v="0.69"/>
    <n v="24"/>
    <n v="1704"/>
    <x v="335"/>
  </r>
  <r>
    <n v="412"/>
    <s v="Drucilla"/>
    <s v="Beck"/>
    <x v="0"/>
    <x v="0"/>
    <n v="30"/>
    <s v="Berkley Square"/>
    <s v="Kent"/>
    <x v="21"/>
    <s v="16/02/2021"/>
    <n v="27"/>
    <x v="0"/>
    <s v="Hyperwotsit"/>
    <x v="10"/>
    <x v="1"/>
    <n v="2.0099999999999998"/>
    <n v="20"/>
    <n v="540"/>
    <x v="336"/>
  </r>
  <r>
    <n v="413"/>
    <s v="Toby"/>
    <s v="Coon"/>
    <x v="2"/>
    <x v="0"/>
    <n v="90"/>
    <s v="Bermans Way"/>
    <s v="Motherwell"/>
    <x v="2"/>
    <s v="28/01/2022"/>
    <n v="19"/>
    <x v="2"/>
    <s v="Ultrathing V1"/>
    <x v="6"/>
    <x v="0"/>
    <n v="1.79"/>
    <n v="17"/>
    <n v="323"/>
    <x v="337"/>
  </r>
  <r>
    <n v="414"/>
    <s v="Garry"/>
    <s v="Tapia"/>
    <x v="1"/>
    <x v="1"/>
    <n v="90"/>
    <s v="Bermondsey Buildings"/>
    <s v="Shanklin"/>
    <x v="2"/>
    <s v="15/06/2020"/>
    <n v="30"/>
    <x v="5"/>
    <s v="Ultrathing V4"/>
    <x v="2"/>
    <x v="2"/>
    <n v="3.99"/>
    <n v="24"/>
    <n v="720"/>
    <x v="231"/>
  </r>
  <r>
    <n v="415"/>
    <s v="Charita"/>
    <s v="Mccann"/>
    <x v="0"/>
    <x v="0"/>
    <n v="30"/>
    <s v="Bermondsey Trading"/>
    <s v="Carrickfergus"/>
    <x v="10"/>
    <s v="24/07/2022"/>
    <n v="41"/>
    <x v="4"/>
    <s v="Gigastuff"/>
    <x v="0"/>
    <x v="0"/>
    <n v="1.89"/>
    <n v="18"/>
    <n v="738"/>
    <x v="338"/>
  </r>
  <r>
    <n v="416"/>
    <s v="Nathaniel"/>
    <s v="Arrington"/>
    <x v="1"/>
    <x v="1"/>
    <n v="30"/>
    <s v="Bermuda Street"/>
    <s v="Gravesend"/>
    <x v="57"/>
    <d v="2020-07-09T00:00:00"/>
    <n v="38"/>
    <x v="9"/>
    <s v="Ultrathing V3"/>
    <x v="0"/>
    <x v="2"/>
    <n v="3.39"/>
    <n v="24"/>
    <n v="912"/>
    <x v="107"/>
  </r>
  <r>
    <n v="417"/>
    <s v="Shiela"/>
    <s v="Paulson"/>
    <x v="0"/>
    <x v="0"/>
    <n v="30"/>
    <s v="BernaRoadStreet"/>
    <s v="Criccieth"/>
    <x v="16"/>
    <s v="31/01/2022"/>
    <n v="31"/>
    <x v="2"/>
    <s v="Ultrathing V1"/>
    <x v="6"/>
    <x v="0"/>
    <n v="1.79"/>
    <n v="17"/>
    <n v="527"/>
    <x v="224"/>
  </r>
  <r>
    <n v="418"/>
    <s v="Latonia"/>
    <s v="Jacob"/>
    <x v="3"/>
    <x v="0"/>
    <n v="30"/>
    <s v="Berners Mews"/>
    <s v="Cornhill-On-Tweed"/>
    <x v="16"/>
    <s v="29/04/2020"/>
    <n v="5"/>
    <x v="8"/>
    <s v="Superwossname"/>
    <x v="4"/>
    <x v="2"/>
    <n v="3.49"/>
    <n v="20"/>
    <n v="100"/>
    <x v="71"/>
  </r>
  <r>
    <n v="419"/>
    <s v="Sophie"/>
    <s v="Leblanc"/>
    <x v="0"/>
    <x v="0"/>
    <n v="30"/>
    <s v="Berners Place"/>
    <s v="Retford"/>
    <x v="2"/>
    <s v="15/06/2020"/>
    <n v="37"/>
    <x v="6"/>
    <s v="Megawidget M"/>
    <x v="2"/>
    <x v="2"/>
    <n v="1.29"/>
    <n v="24"/>
    <n v="888"/>
    <x v="292"/>
  </r>
  <r>
    <n v="420"/>
    <s v="Ivelisse"/>
    <s v="Hatfield"/>
    <x v="0"/>
    <x v="0"/>
    <n v="90"/>
    <s v="Berry Place"/>
    <s v="St. Ives"/>
    <x v="2"/>
    <s v="27/01/2021"/>
    <n v="66"/>
    <x v="0"/>
    <s v="Hyperwotsit"/>
    <x v="6"/>
    <x v="1"/>
    <n v="2.0099999999999998"/>
    <n v="20"/>
    <n v="1320"/>
    <x v="339"/>
  </r>
  <r>
    <n v="421"/>
    <s v="Chris"/>
    <s v="Crawford"/>
    <x v="0"/>
    <x v="0"/>
    <n v="90"/>
    <s v="Berthon Street"/>
    <s v="Cupar"/>
    <x v="16"/>
    <s v="26/07/2021"/>
    <n v="32"/>
    <x v="0"/>
    <s v="Hyperwotsit"/>
    <x v="0"/>
    <x v="1"/>
    <n v="2.0099999999999998"/>
    <n v="20"/>
    <n v="640"/>
    <x v="315"/>
  </r>
  <r>
    <n v="422"/>
    <s v="Maira"/>
    <s v="Snider"/>
    <x v="0"/>
    <x v="0"/>
    <n v="60"/>
    <s v="Berthons Gardens"/>
    <s v="Maryport"/>
    <x v="2"/>
    <d v="2021-09-11T00:00:00"/>
    <n v="25"/>
    <x v="3"/>
    <s v="Megawidget S"/>
    <x v="9"/>
    <x v="1"/>
    <n v="0.69"/>
    <n v="24"/>
    <n v="600"/>
    <x v="340"/>
  </r>
  <r>
    <n v="423"/>
    <s v="Vallie"/>
    <s v="Griggs"/>
    <x v="2"/>
    <x v="0"/>
    <n v="30"/>
    <s v="Bertram Street"/>
    <s v="Romford"/>
    <x v="2"/>
    <d v="2021-06-06T00:00:00"/>
    <n v="63"/>
    <x v="2"/>
    <s v="Ultrathing V1"/>
    <x v="2"/>
    <x v="1"/>
    <n v="1.79"/>
    <n v="17"/>
    <n v="1071"/>
    <x v="341"/>
  </r>
  <r>
    <n v="424"/>
    <s v="Yong"/>
    <s v="Singleton"/>
    <x v="0"/>
    <x v="0"/>
    <n v="90"/>
    <s v="Beryl Road"/>
    <s v="Montacute"/>
    <x v="2"/>
    <s v="30/10/2022"/>
    <n v="99"/>
    <x v="4"/>
    <s v="Gigastuff"/>
    <x v="1"/>
    <x v="0"/>
    <n v="1.89"/>
    <n v="18"/>
    <n v="1782"/>
    <x v="342"/>
  </r>
  <r>
    <n v="425"/>
    <s v="Brendan"/>
    <s v="Jacobs"/>
    <x v="1"/>
    <x v="1"/>
    <n v="60"/>
    <s v="Besant Road"/>
    <s v="Pembroke Dock"/>
    <x v="2"/>
    <s v="19/09/2020"/>
    <n v="62"/>
    <x v="6"/>
    <s v="Megawidget M"/>
    <x v="9"/>
    <x v="2"/>
    <n v="1.29"/>
    <n v="24"/>
    <n v="1488"/>
    <x v="343"/>
  </r>
  <r>
    <n v="426"/>
    <s v="Wilburn"/>
    <s v="Felton"/>
    <x v="1"/>
    <x v="1"/>
    <n v="90"/>
    <s v="Besant Way"/>
    <s v="Chester Le Street"/>
    <x v="20"/>
    <d v="2021-02-09T00:00:00"/>
    <n v="85"/>
    <x v="7"/>
    <s v="Ultrathing V2"/>
    <x v="10"/>
    <x v="1"/>
    <n v="2.95"/>
    <n v="20"/>
    <n v="1700"/>
    <x v="344"/>
  </r>
  <r>
    <n v="427"/>
    <s v="Elijah"/>
    <s v="Salinas"/>
    <x v="1"/>
    <x v="1"/>
    <n v="60"/>
    <s v="Besant Way"/>
    <s v="Penarth"/>
    <x v="2"/>
    <d v="2020-11-05T00:00:00"/>
    <n v="10"/>
    <x v="2"/>
    <s v="Ultrathing V1"/>
    <x v="7"/>
    <x v="2"/>
    <n v="1.79"/>
    <n v="17"/>
    <n v="170"/>
    <x v="317"/>
  </r>
  <r>
    <n v="428"/>
    <s v="Jesusita"/>
    <s v="Sutherland"/>
    <x v="0"/>
    <x v="0"/>
    <n v="60"/>
    <s v="Besley Street"/>
    <s v="Arbroath"/>
    <x v="58"/>
    <s v="29/04/2020"/>
    <n v="65"/>
    <x v="0"/>
    <s v="Hyperwotsit"/>
    <x v="4"/>
    <x v="2"/>
    <n v="2.0099999999999998"/>
    <n v="20"/>
    <n v="1300"/>
    <x v="345"/>
  </r>
  <r>
    <n v="429"/>
    <s v="Royal"/>
    <s v="Alexander"/>
    <x v="1"/>
    <x v="1"/>
    <n v="90"/>
    <s v="Bessborough Gardens"/>
    <s v="Haltwhistle"/>
    <x v="13"/>
    <d v="2021-12-05T00:00:00"/>
    <n v="82"/>
    <x v="8"/>
    <s v="Superwossname"/>
    <x v="8"/>
    <x v="1"/>
    <n v="3.49"/>
    <n v="20"/>
    <n v="1640"/>
    <x v="263"/>
  </r>
  <r>
    <n v="430"/>
    <s v="Roger"/>
    <s v="Seymour"/>
    <x v="1"/>
    <x v="1"/>
    <n v="60"/>
    <s v="Beswick Mews"/>
    <s v="Matlock"/>
    <x v="2"/>
    <d v="2022-03-02T00:00:00"/>
    <n v="21"/>
    <x v="4"/>
    <s v="Gigastuff"/>
    <x v="5"/>
    <x v="0"/>
    <n v="1.89"/>
    <n v="18"/>
    <n v="378"/>
    <x v="346"/>
  </r>
  <r>
    <n v="431"/>
    <s v="Eleonore"/>
    <s v="Small"/>
    <x v="2"/>
    <x v="0"/>
    <n v="60"/>
    <s v="Betstyle Road"/>
    <s v="Sturminster Newton"/>
    <x v="2"/>
    <d v="2022-02-05T00:00:00"/>
    <n v="19"/>
    <x v="0"/>
    <s v="Hyperwotsit"/>
    <x v="10"/>
    <x v="0"/>
    <n v="2.0099999999999998"/>
    <n v="20"/>
    <n v="380"/>
    <x v="44"/>
  </r>
  <r>
    <n v="432"/>
    <s v="Warner"/>
    <s v="Lancaster"/>
    <x v="1"/>
    <x v="1"/>
    <n v="60"/>
    <s v="Bettridge Road"/>
    <s v="Munlochy"/>
    <x v="2"/>
    <s v="13/05/2022"/>
    <n v="76"/>
    <x v="2"/>
    <s v="Ultrathing V1"/>
    <x v="11"/>
    <x v="0"/>
    <n v="1.79"/>
    <n v="17"/>
    <n v="1292"/>
    <x v="347"/>
  </r>
  <r>
    <n v="433"/>
    <s v="Nicky"/>
    <s v="Ashley"/>
    <x v="1"/>
    <x v="1"/>
    <n v="90"/>
    <s v="Beulah Hill"/>
    <s v="Ilkeston"/>
    <x v="1"/>
    <s v="22/09/2021"/>
    <n v="41"/>
    <x v="9"/>
    <s v="Ultrathing V3"/>
    <x v="9"/>
    <x v="1"/>
    <n v="3.39"/>
    <n v="24"/>
    <n v="984"/>
    <x v="348"/>
  </r>
  <r>
    <n v="434"/>
    <s v="Edward"/>
    <s v="Contreras"/>
    <x v="1"/>
    <x v="1"/>
    <n v="60"/>
    <s v="Beulah Place"/>
    <s v="West Yorkshire"/>
    <x v="2"/>
    <s v="16/12/2022"/>
    <n v="42"/>
    <x v="7"/>
    <s v="Ultrathing V2"/>
    <x v="8"/>
    <x v="0"/>
    <n v="2.95"/>
    <n v="20"/>
    <n v="840"/>
    <x v="349"/>
  </r>
  <r>
    <n v="435"/>
    <s v="Terrell"/>
    <s v="Triplett"/>
    <x v="1"/>
    <x v="1"/>
    <n v="30"/>
    <s v="Bevan Road"/>
    <s v="Whitehaven"/>
    <x v="2"/>
    <s v="25/03/2022"/>
    <n v="38"/>
    <x v="6"/>
    <s v="Megawidget M"/>
    <x v="5"/>
    <x v="0"/>
    <n v="1.29"/>
    <n v="24"/>
    <n v="912"/>
    <x v="350"/>
  </r>
  <r>
    <n v="436"/>
    <s v="Shalanda"/>
    <s v="Donahue"/>
    <x v="2"/>
    <x v="0"/>
    <n v="30"/>
    <s v="Bevan Street"/>
    <s v="Llanerchymedd"/>
    <x v="11"/>
    <s v="27/05/2021"/>
    <n v="87"/>
    <x v="9"/>
    <s v="Ultrathing V3"/>
    <x v="11"/>
    <x v="1"/>
    <n v="3.39"/>
    <n v="24"/>
    <n v="2088"/>
    <x v="351"/>
  </r>
  <r>
    <n v="437"/>
    <s v="Alleen"/>
    <s v="Lim"/>
    <x v="3"/>
    <x v="0"/>
    <n v="90"/>
    <s v="Beverley Gardens"/>
    <s v="Bicester"/>
    <x v="26"/>
    <s v="28/05/2022"/>
    <n v="96"/>
    <x v="9"/>
    <s v="Ultrathing V3"/>
    <x v="11"/>
    <x v="0"/>
    <n v="3.39"/>
    <n v="24"/>
    <n v="2304"/>
    <x v="352"/>
  </r>
  <r>
    <n v="438"/>
    <s v="Gena"/>
    <s v="Pena"/>
    <x v="3"/>
    <x v="0"/>
    <n v="30"/>
    <s v="Bevin Close"/>
    <s v="Aberdare"/>
    <x v="59"/>
    <s v="17/08/2021"/>
    <n v="79"/>
    <x v="8"/>
    <s v="Superwossname"/>
    <x v="3"/>
    <x v="1"/>
    <n v="3.49"/>
    <n v="20"/>
    <n v="1580"/>
    <x v="326"/>
  </r>
  <r>
    <n v="439"/>
    <s v="Xuan"/>
    <s v="Tatum"/>
    <x v="4"/>
    <x v="2"/>
    <n v="30"/>
    <s v="Bevis Marks"/>
    <s v="Gordon"/>
    <x v="17"/>
    <s v="28/09/2020"/>
    <n v="78"/>
    <x v="9"/>
    <s v="Ultrathing V3"/>
    <x v="9"/>
    <x v="2"/>
    <n v="3.39"/>
    <n v="24"/>
    <n v="1872"/>
    <x v="353"/>
  </r>
  <r>
    <n v="440"/>
    <s v="Maurice"/>
    <s v="Winston"/>
    <x v="1"/>
    <x v="1"/>
    <n v="60"/>
    <s v="Bewdley Street"/>
    <s v="Surrey"/>
    <x v="2"/>
    <s v="18/07/2022"/>
    <n v="23"/>
    <x v="2"/>
    <s v="Ultrathing V1"/>
    <x v="0"/>
    <x v="0"/>
    <n v="1.79"/>
    <n v="17"/>
    <n v="391"/>
    <x v="354"/>
  </r>
  <r>
    <n v="442"/>
    <s v="Lorenza"/>
    <s v="House"/>
    <x v="0"/>
    <x v="0"/>
    <n v="60"/>
    <s v="Bickley Road"/>
    <s v="North Humberside"/>
    <x v="2"/>
    <d v="2021-04-02T00:00:00"/>
    <n v="63"/>
    <x v="9"/>
    <s v="Ultrathing V3"/>
    <x v="4"/>
    <x v="1"/>
    <n v="3.39"/>
    <n v="24"/>
    <n v="1512"/>
    <x v="355"/>
  </r>
  <r>
    <n v="443"/>
    <s v="Athena"/>
    <s v="Watkins"/>
    <x v="0"/>
    <x v="0"/>
    <n v="30"/>
    <s v="Bickley Row"/>
    <s v="Alnwick"/>
    <x v="14"/>
    <d v="2021-06-01T00:00:00"/>
    <n v="22"/>
    <x v="6"/>
    <s v="Megawidget M"/>
    <x v="2"/>
    <x v="1"/>
    <n v="1.29"/>
    <n v="24"/>
    <n v="528"/>
    <x v="316"/>
  </r>
  <r>
    <n v="444"/>
    <s v="Wallace"/>
    <s v="Wade"/>
    <x v="1"/>
    <x v="1"/>
    <n v="90"/>
    <s v="Biggin Hill"/>
    <s v="Huntly"/>
    <x v="1"/>
    <d v="2020-03-01T00:00:00"/>
    <n v="57"/>
    <x v="3"/>
    <s v="Megawidget S"/>
    <x v="5"/>
    <x v="2"/>
    <n v="0.69"/>
    <n v="24"/>
    <n v="1368"/>
    <x v="356"/>
  </r>
  <r>
    <n v="445"/>
    <s v="Cherryl"/>
    <s v="Kessler"/>
    <x v="0"/>
    <x v="0"/>
    <n v="90"/>
    <s v="Bignold Road"/>
    <s v="London"/>
    <x v="2"/>
    <s v="20/11/2022"/>
    <n v="49"/>
    <x v="0"/>
    <s v="Hyperwotsit"/>
    <x v="7"/>
    <x v="0"/>
    <n v="2.0099999999999998"/>
    <n v="20"/>
    <n v="980"/>
    <x v="357"/>
  </r>
  <r>
    <n v="446"/>
    <s v="Norman"/>
    <s v="Moses"/>
    <x v="1"/>
    <x v="1"/>
    <n v="60"/>
    <s v="Bingham Street"/>
    <s v="Bampton"/>
    <x v="0"/>
    <d v="2020-07-09T00:00:00"/>
    <n v="50"/>
    <x v="9"/>
    <s v="Ultrathing V3"/>
    <x v="0"/>
    <x v="2"/>
    <n v="3.39"/>
    <n v="24"/>
    <n v="1200"/>
    <x v="84"/>
  </r>
  <r>
    <n v="447"/>
    <s v="Virgina"/>
    <s v="Clay"/>
    <x v="2"/>
    <x v="0"/>
    <n v="90"/>
    <s v="Bircham Path"/>
    <s v="Berkshire"/>
    <x v="29"/>
    <s v="15/11/2020"/>
    <n v="59"/>
    <x v="5"/>
    <s v="Ultrathing V4"/>
    <x v="7"/>
    <x v="2"/>
    <n v="3.99"/>
    <n v="24"/>
    <n v="1416"/>
    <x v="358"/>
  </r>
  <r>
    <n v="448"/>
    <s v="Byron"/>
    <s v="Molina"/>
    <x v="1"/>
    <x v="1"/>
    <n v="60"/>
    <s v="Birchen Close"/>
    <s v="Ramsgate"/>
    <x v="2"/>
    <d v="2020-10-02T00:00:00"/>
    <n v="16"/>
    <x v="2"/>
    <s v="Ultrathing V1"/>
    <x v="1"/>
    <x v="2"/>
    <n v="1.79"/>
    <n v="17"/>
    <n v="272"/>
    <x v="359"/>
  </r>
  <r>
    <n v="449"/>
    <s v="Adalberto"/>
    <s v="Blevins"/>
    <x v="5"/>
    <x v="2"/>
    <n v="90"/>
    <s v="Birches"/>
    <s v="Chinnor"/>
    <x v="18"/>
    <s v="16/01/2020"/>
    <n v="74"/>
    <x v="1"/>
    <s v="Megawidget L"/>
    <x v="6"/>
    <x v="2"/>
    <n v="1.79"/>
    <n v="24"/>
    <n v="1776"/>
    <x v="360"/>
  </r>
  <r>
    <n v="450"/>
    <s v="Katheleen"/>
    <s v="Franks"/>
    <x v="0"/>
    <x v="0"/>
    <n v="90"/>
    <s v="Birchfield Terrace"/>
    <s v="Pontyclun"/>
    <x v="2"/>
    <d v="2022-03-10T00:00:00"/>
    <n v="95"/>
    <x v="3"/>
    <s v="Megawidget S"/>
    <x v="5"/>
    <x v="0"/>
    <n v="0.69"/>
    <n v="24"/>
    <n v="2280"/>
    <x v="361"/>
  </r>
  <r>
    <n v="451"/>
    <s v="Muoi"/>
    <s v="Jeffries"/>
    <x v="2"/>
    <x v="0"/>
    <n v="60"/>
    <s v="Birkbeck Place"/>
    <s v="Burntisland"/>
    <x v="46"/>
    <s v="24/11/2021"/>
    <n v="34"/>
    <x v="1"/>
    <s v="Megawidget L"/>
    <x v="7"/>
    <x v="1"/>
    <n v="1.79"/>
    <n v="24"/>
    <n v="816"/>
    <x v="362"/>
  </r>
  <r>
    <n v="452"/>
    <s v="Maurice"/>
    <s v="Fuller"/>
    <x v="1"/>
    <x v="1"/>
    <n v="30"/>
    <s v="Birkbeck Place"/>
    <s v="Didcot"/>
    <x v="3"/>
    <s v="26/02/2020"/>
    <n v="61"/>
    <x v="4"/>
    <s v="Gigastuff"/>
    <x v="10"/>
    <x v="2"/>
    <n v="1.89"/>
    <n v="18"/>
    <n v="1098"/>
    <x v="363"/>
  </r>
  <r>
    <n v="453"/>
    <s v="Dirk"/>
    <s v="Dorsey"/>
    <x v="1"/>
    <x v="1"/>
    <n v="30"/>
    <s v="Birkbeck Terrace"/>
    <s v="Berkshire"/>
    <x v="29"/>
    <s v="20/12/2021"/>
    <n v="36"/>
    <x v="5"/>
    <s v="Ultrathing V4"/>
    <x v="8"/>
    <x v="1"/>
    <n v="3.99"/>
    <n v="24"/>
    <n v="864"/>
    <x v="236"/>
  </r>
  <r>
    <n v="454"/>
    <s v="Nakita"/>
    <s v="Willard"/>
    <x v="2"/>
    <x v="0"/>
    <n v="60"/>
    <s v="Birkenhead Street"/>
    <s v="Marlborough"/>
    <x v="2"/>
    <d v="2021-02-12T00:00:00"/>
    <n v="50"/>
    <x v="7"/>
    <s v="Ultrathing V2"/>
    <x v="10"/>
    <x v="1"/>
    <n v="2.95"/>
    <n v="20"/>
    <n v="1000"/>
    <x v="364"/>
  </r>
  <r>
    <n v="455"/>
    <s v="Kayleigh"/>
    <s v="Stevens"/>
    <x v="0"/>
    <x v="0"/>
    <n v="30"/>
    <s v="Birse Crescent"/>
    <s v="Llanelli"/>
    <x v="11"/>
    <d v="2022-07-01T00:00:00"/>
    <n v="94"/>
    <x v="0"/>
    <s v="Hyperwotsit"/>
    <x v="0"/>
    <x v="0"/>
    <n v="2.0099999999999998"/>
    <n v="20"/>
    <n v="1880"/>
    <x v="365"/>
  </r>
  <r>
    <n v="456"/>
    <s v="Lashay"/>
    <s v="Whaley"/>
    <x v="2"/>
    <x v="0"/>
    <n v="90"/>
    <s v="Bisham Gardens"/>
    <s v="Ferndown"/>
    <x v="17"/>
    <s v="22/01/2020"/>
    <n v="64"/>
    <x v="1"/>
    <s v="Megawidget L"/>
    <x v="6"/>
    <x v="2"/>
    <n v="1.79"/>
    <n v="24"/>
    <n v="1536"/>
    <x v="366"/>
  </r>
  <r>
    <n v="457"/>
    <s v="Lona"/>
    <s v="Chavez"/>
    <x v="0"/>
    <x v="0"/>
    <n v="60"/>
    <s v="Bishops Court"/>
    <s v="Avon"/>
    <x v="24"/>
    <s v="19/02/2021"/>
    <n v="84"/>
    <x v="9"/>
    <s v="Ultrathing V3"/>
    <x v="10"/>
    <x v="1"/>
    <n v="3.39"/>
    <n v="24"/>
    <n v="2016"/>
    <x v="367"/>
  </r>
  <r>
    <n v="458"/>
    <s v="Courtney"/>
    <s v="Fenton"/>
    <x v="1"/>
    <x v="1"/>
    <n v="90"/>
    <s v="Bishops Head"/>
    <s v="Dumbarton"/>
    <x v="3"/>
    <s v="13/10/2022"/>
    <n v="89"/>
    <x v="3"/>
    <s v="Megawidget S"/>
    <x v="1"/>
    <x v="0"/>
    <n v="0.69"/>
    <n v="24"/>
    <n v="2136"/>
    <x v="204"/>
  </r>
  <r>
    <n v="459"/>
    <s v="Tammara"/>
    <s v="Graham"/>
    <x v="0"/>
    <x v="0"/>
    <n v="30"/>
    <s v="Bishops Mews"/>
    <s v="Clevedon"/>
    <x v="15"/>
    <d v="2020-10-01T00:00:00"/>
    <n v="3"/>
    <x v="4"/>
    <s v="Gigastuff"/>
    <x v="1"/>
    <x v="2"/>
    <n v="1.89"/>
    <n v="18"/>
    <n v="54"/>
    <x v="368"/>
  </r>
  <r>
    <n v="460"/>
    <s v="Verdell"/>
    <s v="Lanier"/>
    <x v="0"/>
    <x v="0"/>
    <n v="60"/>
    <s v="Bishopsgate Buildings"/>
    <s v="Wooler"/>
    <x v="2"/>
    <d v="2020-07-01T00:00:00"/>
    <n v="67"/>
    <x v="0"/>
    <s v="Hyperwotsit"/>
    <x v="0"/>
    <x v="2"/>
    <n v="2.0099999999999998"/>
    <n v="20"/>
    <n v="1340"/>
    <x v="142"/>
  </r>
  <r>
    <n v="461"/>
    <s v="Fatima"/>
    <s v="Sargent"/>
    <x v="2"/>
    <x v="0"/>
    <n v="30"/>
    <s v="Bittacy Road"/>
    <s v="Saxmundham"/>
    <x v="2"/>
    <s v="25/09/2022"/>
    <n v="72"/>
    <x v="9"/>
    <s v="Ultrathing V3"/>
    <x v="9"/>
    <x v="0"/>
    <n v="3.39"/>
    <n v="24"/>
    <n v="1728"/>
    <x v="369"/>
  </r>
  <r>
    <n v="462"/>
    <s v="Lewis"/>
    <s v="Bowen"/>
    <x v="0"/>
    <x v="0"/>
    <n v="30"/>
    <s v="Bittern Place"/>
    <s v="Amersham"/>
    <x v="60"/>
    <d v="2022-08-02T00:00:00"/>
    <n v="4"/>
    <x v="5"/>
    <s v="Ultrathing V4"/>
    <x v="3"/>
    <x v="0"/>
    <n v="3.99"/>
    <n v="24"/>
    <n v="96"/>
    <x v="260"/>
  </r>
  <r>
    <n v="463"/>
    <s v="Carmelo"/>
    <s v="Clinton"/>
    <x v="1"/>
    <x v="1"/>
    <n v="30"/>
    <s v="Bix Court"/>
    <s v="Bromsgrove"/>
    <x v="32"/>
    <s v="17/01/2021"/>
    <n v="68"/>
    <x v="7"/>
    <s v="Ultrathing V2"/>
    <x v="6"/>
    <x v="1"/>
    <n v="2.95"/>
    <n v="20"/>
    <n v="1360"/>
    <x v="370"/>
  </r>
  <r>
    <n v="464"/>
    <s v="Madalene"/>
    <s v="Villalobos"/>
    <x v="0"/>
    <x v="0"/>
    <n v="30"/>
    <s v="Black Eagle"/>
    <s v="Mexborough"/>
    <x v="2"/>
    <s v="14/04/2020"/>
    <n v="52"/>
    <x v="8"/>
    <s v="Superwossname"/>
    <x v="4"/>
    <x v="2"/>
    <n v="3.49"/>
    <n v="20"/>
    <n v="1040"/>
    <x v="371"/>
  </r>
  <r>
    <n v="465"/>
    <s v="Michelina"/>
    <s v="Cleveland"/>
    <x v="0"/>
    <x v="0"/>
    <n v="90"/>
    <s v="Black Moor"/>
    <s v="Annan"/>
    <x v="61"/>
    <s v="31/10/2022"/>
    <n v="64"/>
    <x v="5"/>
    <s v="Ultrathing V4"/>
    <x v="1"/>
    <x v="0"/>
    <n v="3.99"/>
    <n v="24"/>
    <n v="1536"/>
    <x v="372"/>
  </r>
  <r>
    <n v="466"/>
    <s v="Cristie"/>
    <s v="Rodriguez"/>
    <x v="0"/>
    <x v="0"/>
    <n v="60"/>
    <s v="Black Moor"/>
    <s v="Keighley"/>
    <x v="21"/>
    <d v="2022-01-01T00:00:00"/>
    <n v="5"/>
    <x v="1"/>
    <s v="Megawidget L"/>
    <x v="6"/>
    <x v="0"/>
    <n v="1.79"/>
    <n v="24"/>
    <n v="120"/>
    <x v="373"/>
  </r>
  <r>
    <n v="467"/>
    <s v="Craig"/>
    <s v="Kirkpatrick"/>
    <x v="1"/>
    <x v="1"/>
    <n v="30"/>
    <s v="Black Prince"/>
    <s v="Warwick"/>
    <x v="2"/>
    <s v="20/05/2022"/>
    <n v="102"/>
    <x v="7"/>
    <s v="Ultrathing V2"/>
    <x v="11"/>
    <x v="0"/>
    <n v="2.95"/>
    <n v="20"/>
    <n v="2040"/>
    <x v="374"/>
  </r>
  <r>
    <n v="468"/>
    <s v="Jimmie"/>
    <s v="Huffman"/>
    <x v="0"/>
    <x v="0"/>
    <n v="90"/>
    <s v="Blackheath Rise"/>
    <s v="Hebden Bridge"/>
    <x v="1"/>
    <s v="19/11/2022"/>
    <n v="50"/>
    <x v="2"/>
    <s v="Ultrathing V1"/>
    <x v="7"/>
    <x v="0"/>
    <n v="1.79"/>
    <n v="17"/>
    <n v="850"/>
    <x v="301"/>
  </r>
  <r>
    <n v="469"/>
    <s v="Danilo"/>
    <s v="Biggs"/>
    <x v="1"/>
    <x v="1"/>
    <n v="30"/>
    <s v="Blackheath Rise"/>
    <s v="Leek"/>
    <x v="21"/>
    <s v="23/10/2022"/>
    <n v="68"/>
    <x v="7"/>
    <s v="Ultrathing V2"/>
    <x v="1"/>
    <x v="0"/>
    <n v="2.95"/>
    <n v="20"/>
    <n v="1360"/>
    <x v="370"/>
  </r>
  <r>
    <n v="470"/>
    <s v="Refugio"/>
    <s v="Waldron"/>
    <x v="0"/>
    <x v="0"/>
    <n v="60"/>
    <s v="Blackhorse Place"/>
    <s v="Dunstable"/>
    <x v="3"/>
    <s v="30/11/2020"/>
    <n v="63"/>
    <x v="6"/>
    <s v="Megawidget M"/>
    <x v="7"/>
    <x v="2"/>
    <n v="1.29"/>
    <n v="24"/>
    <n v="1512"/>
    <x v="375"/>
  </r>
  <r>
    <n v="471"/>
    <s v="Johnson"/>
    <s v="Mendez"/>
    <x v="1"/>
    <x v="1"/>
    <n v="60"/>
    <s v="Blackhorse Road"/>
    <s v="Llanfairfechan"/>
    <x v="11"/>
    <s v="28/02/2020"/>
    <n v="11"/>
    <x v="9"/>
    <s v="Ultrathing V3"/>
    <x v="10"/>
    <x v="2"/>
    <n v="3.39"/>
    <n v="24"/>
    <n v="264"/>
    <x v="376"/>
  </r>
  <r>
    <n v="472"/>
    <s v="Numbers"/>
    <s v="Giles"/>
    <x v="1"/>
    <x v="1"/>
    <n v="90"/>
    <s v="Blackhorse Square"/>
    <s v="Newton Aycliffe"/>
    <x v="2"/>
    <d v="2021-12-02T00:00:00"/>
    <n v="11"/>
    <x v="6"/>
    <s v="Megawidget M"/>
    <x v="8"/>
    <x v="1"/>
    <n v="1.29"/>
    <n v="24"/>
    <n v="264"/>
    <x v="377"/>
  </r>
  <r>
    <n v="473"/>
    <s v="Raymundo"/>
    <s v="Purvis"/>
    <x v="1"/>
    <x v="1"/>
    <n v="30"/>
    <s v="Blackmans Court"/>
    <s v="Cromarty"/>
    <x v="16"/>
    <d v="2020-08-12T00:00:00"/>
    <n v="60"/>
    <x v="0"/>
    <s v="Hyperwotsit"/>
    <x v="3"/>
    <x v="2"/>
    <n v="2.0099999999999998"/>
    <n v="20"/>
    <n v="1200"/>
    <x v="378"/>
  </r>
  <r>
    <n v="474"/>
    <s v="William"/>
    <s v="Sims"/>
    <x v="0"/>
    <x v="0"/>
    <n v="30"/>
    <s v="Blackman'S Court"/>
    <s v="Bonnybridge"/>
    <x v="9"/>
    <s v="18/05/2020"/>
    <n v="37"/>
    <x v="8"/>
    <s v="Superwossname"/>
    <x v="11"/>
    <x v="2"/>
    <n v="3.49"/>
    <n v="20"/>
    <n v="740"/>
    <x v="99"/>
  </r>
  <r>
    <n v="475"/>
    <s v="Matthew"/>
    <s v="Gregory"/>
    <x v="1"/>
    <x v="1"/>
    <n v="90"/>
    <s v="Blackpool Road"/>
    <s v="Barrow-Upon-Humber"/>
    <x v="53"/>
    <s v="17/03/2020"/>
    <n v="79"/>
    <x v="4"/>
    <s v="Gigastuff"/>
    <x v="5"/>
    <x v="2"/>
    <n v="1.89"/>
    <n v="18"/>
    <n v="1422"/>
    <x v="5"/>
  </r>
  <r>
    <n v="476"/>
    <s v="Yael"/>
    <s v="Bright"/>
    <x v="0"/>
    <x v="0"/>
    <n v="60"/>
    <s v="Blackstone Villas"/>
    <s v="West Glamorgan"/>
    <x v="2"/>
    <d v="2022-06-12T00:00:00"/>
    <n v="3"/>
    <x v="5"/>
    <s v="Ultrathing V4"/>
    <x v="2"/>
    <x v="0"/>
    <n v="3.99"/>
    <n v="24"/>
    <n v="72"/>
    <x v="379"/>
  </r>
  <r>
    <n v="477"/>
    <s v="Faustino"/>
    <s v="Perkins"/>
    <x v="1"/>
    <x v="1"/>
    <n v="60"/>
    <s v="Blackwall Way"/>
    <s v="Morecambe"/>
    <x v="2"/>
    <s v="13/09/2022"/>
    <n v="54"/>
    <x v="1"/>
    <s v="Megawidget L"/>
    <x v="9"/>
    <x v="0"/>
    <n v="1.79"/>
    <n v="24"/>
    <n v="1296"/>
    <x v="380"/>
  </r>
  <r>
    <n v="478"/>
    <s v="Cleveland"/>
    <s v="Childs"/>
    <x v="1"/>
    <x v="1"/>
    <n v="60"/>
    <s v="Blade Mews"/>
    <s v="Glenfinnan"/>
    <x v="17"/>
    <s v="23/10/2020"/>
    <n v="83"/>
    <x v="8"/>
    <s v="Superwossname"/>
    <x v="1"/>
    <x v="2"/>
    <n v="3.49"/>
    <n v="20"/>
    <n v="1660"/>
    <x v="14"/>
  </r>
  <r>
    <n v="479"/>
    <s v="Wiley"/>
    <s v="Hyatt"/>
    <x v="1"/>
    <x v="1"/>
    <n v="30"/>
    <s v="Blagdens Close"/>
    <s v="Poulton-Le-Fylde"/>
    <x v="2"/>
    <d v="2022-01-01T00:00:00"/>
    <n v="21"/>
    <x v="3"/>
    <s v="Megawidget S"/>
    <x v="6"/>
    <x v="0"/>
    <n v="0.69"/>
    <n v="24"/>
    <n v="504"/>
    <x v="229"/>
  </r>
  <r>
    <n v="480"/>
    <s v="Chadwick"/>
    <s v="Hilton"/>
    <x v="1"/>
    <x v="1"/>
    <n v="90"/>
    <s v="Blair Street"/>
    <s v="Corby"/>
    <x v="16"/>
    <s v="21/06/2022"/>
    <n v="52"/>
    <x v="4"/>
    <s v="Gigastuff"/>
    <x v="2"/>
    <x v="0"/>
    <n v="1.89"/>
    <n v="18"/>
    <n v="936"/>
    <x v="381"/>
  </r>
  <r>
    <n v="481"/>
    <s v="Eladia"/>
    <s v="Addison"/>
    <x v="2"/>
    <x v="0"/>
    <n v="60"/>
    <s v="Blake Close"/>
    <s v="Weston-Super-Mare"/>
    <x v="2"/>
    <d v="2021-10-08T00:00:00"/>
    <n v="81"/>
    <x v="6"/>
    <s v="Megawidget M"/>
    <x v="1"/>
    <x v="1"/>
    <n v="1.29"/>
    <n v="24"/>
    <n v="1944"/>
    <x v="382"/>
  </r>
  <r>
    <n v="482"/>
    <s v="Lorilee"/>
    <s v="Mcintyre"/>
    <x v="2"/>
    <x v="0"/>
    <n v="90"/>
    <s v="Blake Hall"/>
    <s v="Okehampton"/>
    <x v="2"/>
    <s v="27/07/2020"/>
    <n v="14"/>
    <x v="8"/>
    <s v="Superwossname"/>
    <x v="0"/>
    <x v="2"/>
    <n v="3.49"/>
    <n v="20"/>
    <n v="280"/>
    <x v="35"/>
  </r>
  <r>
    <n v="483"/>
    <s v="Nickolas"/>
    <s v="Goss"/>
    <x v="1"/>
    <x v="1"/>
    <n v="90"/>
    <s v="Blake Road"/>
    <s v="Leighton Buzzard"/>
    <x v="11"/>
    <s v="14/02/2020"/>
    <n v="8"/>
    <x v="1"/>
    <s v="Megawidget L"/>
    <x v="10"/>
    <x v="2"/>
    <n v="1.79"/>
    <n v="24"/>
    <n v="192"/>
    <x v="180"/>
  </r>
  <r>
    <n v="484"/>
    <s v="Darryl"/>
    <s v="Cervantes"/>
    <x v="1"/>
    <x v="1"/>
    <n v="30"/>
    <s v="Blakeney Close"/>
    <s v="Morecambe"/>
    <x v="2"/>
    <s v="20/10/2020"/>
    <n v="16"/>
    <x v="0"/>
    <s v="Hyperwotsit"/>
    <x v="1"/>
    <x v="2"/>
    <n v="2.0099999999999998"/>
    <n v="20"/>
    <n v="320"/>
    <x v="12"/>
  </r>
  <r>
    <n v="485"/>
    <s v="Perry"/>
    <s v="Ash"/>
    <x v="1"/>
    <x v="1"/>
    <n v="90"/>
    <s v="BlanchaRoadClose"/>
    <s v="Southsea"/>
    <x v="2"/>
    <d v="2020-05-04T00:00:00"/>
    <n v="59"/>
    <x v="3"/>
    <s v="Megawidget S"/>
    <x v="11"/>
    <x v="2"/>
    <n v="0.69"/>
    <n v="24"/>
    <n v="1416"/>
    <x v="383"/>
  </r>
  <r>
    <n v="486"/>
    <s v="Eunice"/>
    <s v="Rhodes"/>
    <x v="0"/>
    <x v="0"/>
    <n v="60"/>
    <s v="Bland Avenue"/>
    <s v="Blyth"/>
    <x v="7"/>
    <d v="2020-01-01T00:00:00"/>
    <n v="60"/>
    <x v="8"/>
    <s v="Superwossname"/>
    <x v="6"/>
    <x v="2"/>
    <n v="3.49"/>
    <n v="20"/>
    <n v="1200"/>
    <x v="384"/>
  </r>
  <r>
    <n v="487"/>
    <s v="Russ"/>
    <s v="Skinner"/>
    <x v="1"/>
    <x v="1"/>
    <n v="30"/>
    <s v="BlandfoRoadClose"/>
    <s v="Bognor Regis"/>
    <x v="62"/>
    <s v="30/04/2021"/>
    <n v="51"/>
    <x v="2"/>
    <s v="Ultrathing V1"/>
    <x v="4"/>
    <x v="1"/>
    <n v="1.79"/>
    <n v="17"/>
    <n v="867"/>
    <x v="385"/>
  </r>
  <r>
    <n v="488"/>
    <s v="Sue"/>
    <s v="Banks"/>
    <x v="2"/>
    <x v="0"/>
    <n v="30"/>
    <s v="BlandfoRoadClose"/>
    <s v="Hawick"/>
    <x v="1"/>
    <s v="21/07/2021"/>
    <n v="13"/>
    <x v="1"/>
    <s v="Megawidget L"/>
    <x v="0"/>
    <x v="1"/>
    <n v="1.79"/>
    <n v="24"/>
    <n v="312"/>
    <x v="127"/>
  </r>
  <r>
    <n v="489"/>
    <s v="Jed"/>
    <s v="Friedman"/>
    <x v="1"/>
    <x v="1"/>
    <n v="90"/>
    <s v="BlandfoRoadClose"/>
    <s v="Northwood"/>
    <x v="2"/>
    <d v="2022-04-09T00:00:00"/>
    <n v="13"/>
    <x v="3"/>
    <s v="Megawidget S"/>
    <x v="4"/>
    <x v="0"/>
    <n v="0.69"/>
    <n v="24"/>
    <n v="312"/>
    <x v="296"/>
  </r>
  <r>
    <n v="490"/>
    <s v="Gale"/>
    <s v="Cardenas"/>
    <x v="1"/>
    <x v="1"/>
    <n v="30"/>
    <s v="Blantyre Street"/>
    <s v="Troon"/>
    <x v="2"/>
    <s v="28/02/2020"/>
    <n v="35"/>
    <x v="2"/>
    <s v="Ultrathing V1"/>
    <x v="10"/>
    <x v="2"/>
    <n v="1.79"/>
    <n v="17"/>
    <n v="595"/>
    <x v="386"/>
  </r>
  <r>
    <n v="491"/>
    <s v="Brock"/>
    <s v="Bliss"/>
    <x v="1"/>
    <x v="1"/>
    <n v="90"/>
    <s v="Blenheim Grove"/>
    <s v="Colne"/>
    <x v="15"/>
    <d v="2022-10-02T00:00:00"/>
    <n v="89"/>
    <x v="2"/>
    <s v="Ultrathing V1"/>
    <x v="1"/>
    <x v="0"/>
    <n v="1.79"/>
    <n v="17"/>
    <n v="1513"/>
    <x v="387"/>
  </r>
  <r>
    <n v="492"/>
    <s v="Ruben"/>
    <s v="Munson"/>
    <x v="1"/>
    <x v="1"/>
    <n v="30"/>
    <s v="Blenheim Grove"/>
    <s v="Kyle"/>
    <x v="21"/>
    <s v="18/01/2021"/>
    <n v="91"/>
    <x v="9"/>
    <s v="Ultrathing V3"/>
    <x v="6"/>
    <x v="1"/>
    <n v="3.39"/>
    <n v="24"/>
    <n v="2184"/>
    <x v="388"/>
  </r>
  <r>
    <n v="493"/>
    <s v="Delsie"/>
    <s v="Rosales"/>
    <x v="0"/>
    <x v="0"/>
    <n v="90"/>
    <s v="Blenheim Mews"/>
    <s v="Surrey"/>
    <x v="2"/>
    <s v="26/08/2022"/>
    <n v="65"/>
    <x v="4"/>
    <s v="Gigastuff"/>
    <x v="3"/>
    <x v="0"/>
    <n v="1.89"/>
    <n v="18"/>
    <n v="1170"/>
    <x v="389"/>
  </r>
  <r>
    <n v="494"/>
    <s v="Alexis"/>
    <s v="Velez"/>
    <x v="2"/>
    <x v="0"/>
    <n v="30"/>
    <s v="Blenheim Passage"/>
    <s v="Kinbrace"/>
    <x v="21"/>
    <s v="16/12/2022"/>
    <n v="18"/>
    <x v="9"/>
    <s v="Ultrathing V3"/>
    <x v="8"/>
    <x v="0"/>
    <n v="3.39"/>
    <n v="24"/>
    <n v="432"/>
    <x v="390"/>
  </r>
  <r>
    <n v="495"/>
    <s v="Odell"/>
    <s v="Diggs"/>
    <x v="1"/>
    <x v="1"/>
    <n v="30"/>
    <s v="Blenheim Shopping"/>
    <s v="Arrochar"/>
    <x v="33"/>
    <s v="13/08/2022"/>
    <n v="19"/>
    <x v="7"/>
    <s v="Ultrathing V2"/>
    <x v="3"/>
    <x v="0"/>
    <n v="2.95"/>
    <n v="20"/>
    <n v="380"/>
    <x v="391"/>
  </r>
  <r>
    <n v="496"/>
    <s v="Patricia"/>
    <s v="Terrell"/>
    <x v="1"/>
    <x v="1"/>
    <n v="30"/>
    <s v="Blenheim Shopping"/>
    <s v="Bacup"/>
    <x v="40"/>
    <s v="28/10/2020"/>
    <n v="57"/>
    <x v="0"/>
    <s v="Hyperwotsit"/>
    <x v="1"/>
    <x v="2"/>
    <n v="2.0099999999999998"/>
    <n v="20"/>
    <n v="1140"/>
    <x v="392"/>
  </r>
  <r>
    <n v="497"/>
    <s v="Lazaro"/>
    <s v="Lee"/>
    <x v="1"/>
    <x v="1"/>
    <n v="60"/>
    <s v="Blenhiem Lodge"/>
    <s v="Coalville"/>
    <x v="15"/>
    <d v="2021-02-02T00:00:00"/>
    <n v="62"/>
    <x v="8"/>
    <s v="Superwossname"/>
    <x v="10"/>
    <x v="1"/>
    <n v="3.49"/>
    <n v="20"/>
    <n v="1240"/>
    <x v="393"/>
  </r>
  <r>
    <n v="498"/>
    <s v="Boyce"/>
    <s v="Fischer"/>
    <x v="1"/>
    <x v="1"/>
    <n v="30"/>
    <s v="Blenhiem Villas"/>
    <s v="Henley-In-Arden"/>
    <x v="1"/>
    <s v="26/08/2022"/>
    <n v="59"/>
    <x v="1"/>
    <s v="Megawidget L"/>
    <x v="3"/>
    <x v="0"/>
    <n v="1.79"/>
    <n v="24"/>
    <n v="1416"/>
    <x v="394"/>
  </r>
  <r>
    <n v="499"/>
    <s v="Dakota"/>
    <s v="Cabrera"/>
    <x v="2"/>
    <x v="0"/>
    <n v="90"/>
    <s v="Bloomfield Road"/>
    <s v="Blaenau Ffestiniog"/>
    <x v="7"/>
    <s v="23/04/2020"/>
    <n v="35"/>
    <x v="9"/>
    <s v="Ultrathing V3"/>
    <x v="4"/>
    <x v="2"/>
    <n v="3.39"/>
    <n v="24"/>
    <n v="840"/>
    <x v="395"/>
  </r>
  <r>
    <n v="500"/>
    <s v="Vince"/>
    <s v="Bledsoe"/>
    <x v="1"/>
    <x v="1"/>
    <n v="60"/>
    <s v="Bloomfield Road"/>
    <s v="Forfar"/>
    <x v="17"/>
    <d v="2020-10-06T00:00:00"/>
    <n v="14"/>
    <x v="4"/>
    <s v="Gigastuff"/>
    <x v="1"/>
    <x v="2"/>
    <n v="1.89"/>
    <n v="18"/>
    <n v="252"/>
    <x v="396"/>
  </r>
  <r>
    <n v="501"/>
    <s v="Ashley"/>
    <s v="Pool"/>
    <x v="1"/>
    <x v="1"/>
    <n v="30"/>
    <s v="Bloomfield Road"/>
    <s v="Larkhall"/>
    <x v="21"/>
    <d v="2020-06-05T00:00:00"/>
    <n v="46"/>
    <x v="4"/>
    <s v="Gigastuff"/>
    <x v="2"/>
    <x v="2"/>
    <n v="1.89"/>
    <n v="18"/>
    <n v="828"/>
    <x v="223"/>
  </r>
  <r>
    <n v="502"/>
    <s v="Lexie"/>
    <s v="Holder"/>
    <x v="2"/>
    <x v="0"/>
    <n v="90"/>
    <s v="Blossom Close"/>
    <s v="Aboyne"/>
    <x v="63"/>
    <d v="2021-12-05T00:00:00"/>
    <n v="34"/>
    <x v="0"/>
    <s v="Hyperwotsit"/>
    <x v="8"/>
    <x v="1"/>
    <n v="2.0099999999999998"/>
    <n v="20"/>
    <n v="680"/>
    <x v="397"/>
  </r>
  <r>
    <n v="503"/>
    <s v="Eugenie"/>
    <s v="Lord"/>
    <x v="2"/>
    <x v="0"/>
    <n v="30"/>
    <s v="Blossom Inn"/>
    <s v="Llanbrynmair"/>
    <x v="11"/>
    <s v="24/05/2022"/>
    <n v="37"/>
    <x v="7"/>
    <s v="Ultrathing V2"/>
    <x v="11"/>
    <x v="0"/>
    <n v="2.95"/>
    <n v="20"/>
    <n v="740"/>
    <x v="398"/>
  </r>
  <r>
    <n v="504"/>
    <s v="January"/>
    <s v="Lassiter"/>
    <x v="2"/>
    <x v="0"/>
    <n v="60"/>
    <s v="Bloxam Gardens"/>
    <s v="Sawbridgeworth"/>
    <x v="2"/>
    <s v="29/09/2022"/>
    <n v="54"/>
    <x v="6"/>
    <s v="Megawidget M"/>
    <x v="9"/>
    <x v="0"/>
    <n v="1.29"/>
    <n v="24"/>
    <n v="1296"/>
    <x v="144"/>
  </r>
  <r>
    <n v="505"/>
    <s v="Carey"/>
    <s v="Mayer"/>
    <x v="1"/>
    <x v="1"/>
    <n v="30"/>
    <s v="Blucher Street"/>
    <s v="Thurso"/>
    <x v="2"/>
    <s v="21/09/2021"/>
    <n v="70"/>
    <x v="7"/>
    <s v="Ultrathing V2"/>
    <x v="9"/>
    <x v="1"/>
    <n v="2.95"/>
    <n v="20"/>
    <n v="1400"/>
    <x v="399"/>
  </r>
  <r>
    <n v="506"/>
    <s v="Lanny"/>
    <s v="Stephens"/>
    <x v="1"/>
    <x v="1"/>
    <n v="30"/>
    <s v="Blue Anchor"/>
    <s v="Ashby-De-La-Zouch"/>
    <x v="64"/>
    <s v="14/10/2021"/>
    <n v="49"/>
    <x v="8"/>
    <s v="Superwossname"/>
    <x v="1"/>
    <x v="1"/>
    <n v="3.49"/>
    <n v="20"/>
    <n v="980"/>
    <x v="13"/>
  </r>
  <r>
    <n v="507"/>
    <s v="Delores"/>
    <s v="Dudley"/>
    <x v="2"/>
    <x v="0"/>
    <n v="60"/>
    <s v="Blue Cross"/>
    <s v="Bishop Auckland"/>
    <x v="65"/>
    <d v="2021-09-01T00:00:00"/>
    <n v="54"/>
    <x v="6"/>
    <s v="Megawidget M"/>
    <x v="9"/>
    <x v="1"/>
    <n v="1.29"/>
    <n v="24"/>
    <n v="1296"/>
    <x v="144"/>
  </r>
  <r>
    <n v="508"/>
    <s v="Keila"/>
    <s v="Correa"/>
    <x v="2"/>
    <x v="0"/>
    <n v="60"/>
    <s v="Blue Lion"/>
    <s v="Kingsbridge"/>
    <x v="21"/>
    <d v="2022-01-11T00:00:00"/>
    <n v="81"/>
    <x v="0"/>
    <s v="Hyperwotsit"/>
    <x v="6"/>
    <x v="0"/>
    <n v="2.0099999999999998"/>
    <n v="20"/>
    <n v="1620"/>
    <x v="116"/>
  </r>
  <r>
    <n v="509"/>
    <s v="Cary"/>
    <s v="Chase"/>
    <x v="1"/>
    <x v="1"/>
    <n v="60"/>
    <s v="Bluecross Street"/>
    <s v="Isle Of Jura"/>
    <x v="21"/>
    <s v="24/05/2022"/>
    <n v="103"/>
    <x v="7"/>
    <s v="Ultrathing V2"/>
    <x v="11"/>
    <x v="0"/>
    <n v="2.95"/>
    <n v="20"/>
    <n v="2060"/>
    <x v="400"/>
  </r>
  <r>
    <n v="510"/>
    <s v="Katy"/>
    <s v="Stratton"/>
    <x v="2"/>
    <x v="0"/>
    <n v="90"/>
    <s v="Blythe Hill"/>
    <s v="Newcastle"/>
    <x v="2"/>
    <s v="28/05/2021"/>
    <n v="45"/>
    <x v="7"/>
    <s v="Ultrathing V2"/>
    <x v="11"/>
    <x v="1"/>
    <n v="2.95"/>
    <n v="20"/>
    <n v="900"/>
    <x v="401"/>
  </r>
  <r>
    <n v="511"/>
    <s v="Carly"/>
    <s v="Currie"/>
    <x v="0"/>
    <x v="0"/>
    <n v="90"/>
    <s v="Blythe Road"/>
    <s v="Stowmarket"/>
    <x v="2"/>
    <s v="27/01/2021"/>
    <n v="50"/>
    <x v="3"/>
    <s v="Megawidget S"/>
    <x v="6"/>
    <x v="1"/>
    <n v="0.69"/>
    <n v="24"/>
    <n v="1200"/>
    <x v="11"/>
  </r>
  <r>
    <n v="512"/>
    <s v="Arletta"/>
    <s v="Myles"/>
    <x v="0"/>
    <x v="0"/>
    <n v="60"/>
    <s v="Blythell Cottages"/>
    <s v="Glastonbury"/>
    <x v="17"/>
    <d v="2021-10-02T00:00:00"/>
    <n v="8"/>
    <x v="9"/>
    <s v="Ultrathing V3"/>
    <x v="1"/>
    <x v="1"/>
    <n v="3.39"/>
    <n v="24"/>
    <n v="192"/>
    <x v="402"/>
  </r>
  <r>
    <n v="513"/>
    <s v="Angeline"/>
    <s v="Magee"/>
    <x v="2"/>
    <x v="0"/>
    <n v="30"/>
    <s v="Bodley Manor"/>
    <s v="Talybont"/>
    <x v="2"/>
    <d v="2022-11-05T00:00:00"/>
    <n v="73"/>
    <x v="6"/>
    <s v="Megawidget M"/>
    <x v="7"/>
    <x v="0"/>
    <n v="1.29"/>
    <n v="24"/>
    <n v="1752"/>
    <x v="164"/>
  </r>
  <r>
    <n v="514"/>
    <s v="Osvaldo"/>
    <s v="Rodriquez"/>
    <x v="1"/>
    <x v="1"/>
    <n v="60"/>
    <s v="Bodmin Street"/>
    <s v="Roslin"/>
    <x v="2"/>
    <s v="27/11/2022"/>
    <n v="96"/>
    <x v="3"/>
    <s v="Megawidget S"/>
    <x v="7"/>
    <x v="0"/>
    <n v="0.69"/>
    <n v="24"/>
    <n v="2304"/>
    <x v="403"/>
  </r>
  <r>
    <n v="515"/>
    <s v="Trinity"/>
    <s v="Pacheco"/>
    <x v="2"/>
    <x v="0"/>
    <n v="30"/>
    <s v="Bolan Street"/>
    <s v="Ballymoney"/>
    <x v="0"/>
    <d v="2020-06-12T00:00:00"/>
    <n v="5"/>
    <x v="5"/>
    <s v="Ultrathing V4"/>
    <x v="2"/>
    <x v="2"/>
    <n v="3.99"/>
    <n v="24"/>
    <n v="120"/>
    <x v="64"/>
  </r>
  <r>
    <n v="516"/>
    <s v="Boyce"/>
    <s v="Mcclain"/>
    <x v="1"/>
    <x v="1"/>
    <n v="90"/>
    <s v="Bold Place"/>
    <s v="Rhyl"/>
    <x v="2"/>
    <d v="2022-01-06T00:00:00"/>
    <n v="66"/>
    <x v="9"/>
    <s v="Ultrathing V3"/>
    <x v="6"/>
    <x v="0"/>
    <n v="3.39"/>
    <n v="24"/>
    <n v="1584"/>
    <x v="404"/>
  </r>
  <r>
    <n v="517"/>
    <s v="Natasha"/>
    <s v="Bray"/>
    <x v="0"/>
    <x v="0"/>
    <n v="60"/>
    <s v="Bolina Road"/>
    <s v="Alderley Edge"/>
    <x v="66"/>
    <s v="23/05/2020"/>
    <n v="75"/>
    <x v="0"/>
    <s v="Hyperwotsit"/>
    <x v="11"/>
    <x v="2"/>
    <n v="2.0099999999999998"/>
    <n v="20"/>
    <n v="1500"/>
    <x v="20"/>
  </r>
  <r>
    <n v="518"/>
    <s v="Myrna"/>
    <s v="Spencer"/>
    <x v="0"/>
    <x v="0"/>
    <n v="90"/>
    <s v="Bollo Lane"/>
    <s v="Barry"/>
    <x v="53"/>
    <d v="2021-12-03T00:00:00"/>
    <n v="45"/>
    <x v="7"/>
    <s v="Ultrathing V2"/>
    <x v="8"/>
    <x v="1"/>
    <n v="2.95"/>
    <n v="20"/>
    <n v="900"/>
    <x v="401"/>
  </r>
  <r>
    <n v="519"/>
    <s v="Ima"/>
    <s v="Valdez"/>
    <x v="3"/>
    <x v="0"/>
    <n v="60"/>
    <s v="Bolney Gate"/>
    <s v="Boncath"/>
    <x v="9"/>
    <s v="16/01/2022"/>
    <n v="76"/>
    <x v="5"/>
    <s v="Ultrathing V4"/>
    <x v="6"/>
    <x v="0"/>
    <n v="3.99"/>
    <n v="24"/>
    <n v="1824"/>
    <x v="405"/>
  </r>
  <r>
    <n v="520"/>
    <s v="Aaron"/>
    <s v="Lehman"/>
    <x v="1"/>
    <x v="1"/>
    <n v="60"/>
    <s v="Bolt Court"/>
    <s v="Marlow"/>
    <x v="2"/>
    <d v="2022-11-01T00:00:00"/>
    <n v="30"/>
    <x v="7"/>
    <s v="Ultrathing V2"/>
    <x v="7"/>
    <x v="0"/>
    <n v="2.95"/>
    <n v="20"/>
    <n v="600"/>
    <x v="406"/>
  </r>
  <r>
    <n v="521"/>
    <s v="Gillian"/>
    <s v="Laird"/>
    <x v="2"/>
    <x v="0"/>
    <n v="30"/>
    <s v="Bolton Close"/>
    <s v="Teignmouth"/>
    <x v="2"/>
    <d v="2021-07-11T00:00:00"/>
    <n v="13"/>
    <x v="9"/>
    <s v="Ultrathing V3"/>
    <x v="0"/>
    <x v="1"/>
    <n v="3.39"/>
    <n v="24"/>
    <n v="312"/>
    <x v="407"/>
  </r>
  <r>
    <n v="522"/>
    <s v="Tricia"/>
    <s v="Maxwell"/>
    <x v="2"/>
    <x v="0"/>
    <n v="60"/>
    <s v="Bolwell Street"/>
    <s v="Ilkley"/>
    <x v="1"/>
    <s v="22/12/2022"/>
    <n v="42"/>
    <x v="4"/>
    <s v="Gigastuff"/>
    <x v="8"/>
    <x v="0"/>
    <n v="1.89"/>
    <n v="18"/>
    <n v="756"/>
    <x v="408"/>
  </r>
  <r>
    <n v="523"/>
    <s v="Elin"/>
    <s v="Sadler"/>
    <x v="0"/>
    <x v="0"/>
    <n v="90"/>
    <s v="Bon March"/>
    <s v="Isle Of Rum"/>
    <x v="21"/>
    <s v="20/04/2021"/>
    <n v="21"/>
    <x v="1"/>
    <s v="Megawidget L"/>
    <x v="4"/>
    <x v="1"/>
    <n v="1.79"/>
    <n v="24"/>
    <n v="504"/>
    <x v="409"/>
  </r>
  <r>
    <n v="524"/>
    <s v="Lakiesha"/>
    <s v="Thomson"/>
    <x v="0"/>
    <x v="0"/>
    <n v="60"/>
    <s v="Bonany Street"/>
    <s v="Greenock"/>
    <x v="13"/>
    <d v="2022-12-11T00:00:00"/>
    <n v="66"/>
    <x v="6"/>
    <s v="Megawidget M"/>
    <x v="8"/>
    <x v="0"/>
    <n v="1.29"/>
    <n v="24"/>
    <n v="1584"/>
    <x v="7"/>
  </r>
  <r>
    <n v="525"/>
    <s v="Lilli"/>
    <s v="Gilmore"/>
    <x v="2"/>
    <x v="0"/>
    <n v="30"/>
    <s v="Bond Place"/>
    <s v="Royston"/>
    <x v="2"/>
    <d v="2021-04-09T00:00:00"/>
    <n v="43"/>
    <x v="7"/>
    <s v="Ultrathing V2"/>
    <x v="4"/>
    <x v="1"/>
    <n v="2.95"/>
    <n v="20"/>
    <n v="860"/>
    <x v="410"/>
  </r>
  <r>
    <n v="526"/>
    <s v="Harley"/>
    <s v="Joseph"/>
    <x v="1"/>
    <x v="1"/>
    <n v="60"/>
    <s v="Bonding Yard"/>
    <s v="Henlow"/>
    <x v="1"/>
    <d v="2021-03-09T00:00:00"/>
    <n v="56"/>
    <x v="3"/>
    <s v="Megawidget S"/>
    <x v="5"/>
    <x v="1"/>
    <n v="0.69"/>
    <n v="24"/>
    <n v="1344"/>
    <x v="118"/>
  </r>
  <r>
    <n v="527"/>
    <s v="Kathe"/>
    <s v="Hatcher"/>
    <x v="2"/>
    <x v="0"/>
    <n v="30"/>
    <s v="Bondway"/>
    <s v="Rochford"/>
    <x v="2"/>
    <s v="27/10/2020"/>
    <n v="48"/>
    <x v="0"/>
    <s v="Hyperwotsit"/>
    <x v="1"/>
    <x v="2"/>
    <n v="2.0099999999999998"/>
    <n v="20"/>
    <n v="960"/>
    <x v="411"/>
  </r>
  <r>
    <n v="528"/>
    <s v="Madeleine"/>
    <s v="Inman"/>
    <x v="2"/>
    <x v="0"/>
    <n v="90"/>
    <s v="Bonsall Terrace"/>
    <s v="Sowerby Bridge"/>
    <x v="2"/>
    <d v="2022-04-06T00:00:00"/>
    <n v="11"/>
    <x v="2"/>
    <s v="Ultrathing V1"/>
    <x v="4"/>
    <x v="0"/>
    <n v="1.79"/>
    <n v="17"/>
    <n v="187"/>
    <x v="412"/>
  </r>
  <r>
    <n v="530"/>
    <s v="Moses"/>
    <s v="Pina"/>
    <x v="1"/>
    <x v="1"/>
    <n v="90"/>
    <s v="Boot Street"/>
    <s v="Llanfairfechan"/>
    <x v="11"/>
    <d v="2020-04-09T00:00:00"/>
    <n v="45"/>
    <x v="8"/>
    <s v="Superwossname"/>
    <x v="4"/>
    <x v="2"/>
    <n v="3.49"/>
    <n v="20"/>
    <n v="900"/>
    <x v="413"/>
  </r>
  <r>
    <n v="531"/>
    <s v="Arlyne"/>
    <s v="Bunch"/>
    <x v="0"/>
    <x v="0"/>
    <n v="60"/>
    <s v="Boothby Road"/>
    <s v="Ross-On-Wye"/>
    <x v="2"/>
    <s v="26/03/2020"/>
    <n v="45"/>
    <x v="1"/>
    <s v="Megawidget L"/>
    <x v="5"/>
    <x v="2"/>
    <n v="1.79"/>
    <n v="24"/>
    <n v="1080"/>
    <x v="414"/>
  </r>
  <r>
    <n v="532"/>
    <s v="Nu"/>
    <s v="Meade"/>
    <x v="2"/>
    <x v="0"/>
    <n v="30"/>
    <s v="Boothby Road"/>
    <s v="West Kilbride"/>
    <x v="2"/>
    <s v="14/12/2020"/>
    <n v="54"/>
    <x v="3"/>
    <s v="Megawidget S"/>
    <x v="8"/>
    <x v="2"/>
    <n v="0.69"/>
    <n v="24"/>
    <n v="1296"/>
    <x v="309"/>
  </r>
  <r>
    <n v="533"/>
    <s v="Latrina"/>
    <s v="Simons"/>
    <x v="0"/>
    <x v="0"/>
    <n v="30"/>
    <s v="Boreham Road"/>
    <s v="Umberleigh"/>
    <x v="2"/>
    <d v="2021-09-06T00:00:00"/>
    <n v="34"/>
    <x v="8"/>
    <s v="Superwossname"/>
    <x v="9"/>
    <x v="1"/>
    <n v="3.49"/>
    <n v="20"/>
    <n v="680"/>
    <x v="415"/>
  </r>
  <r>
    <n v="534"/>
    <s v="Chara"/>
    <s v="Coffman"/>
    <x v="0"/>
    <x v="0"/>
    <n v="90"/>
    <s v="Borland Road"/>
    <s v="Sheringham"/>
    <x v="2"/>
    <s v="31/05/2020"/>
    <n v="81"/>
    <x v="4"/>
    <s v="Gigastuff"/>
    <x v="11"/>
    <x v="2"/>
    <n v="1.89"/>
    <n v="18"/>
    <n v="1458"/>
    <x v="416"/>
  </r>
  <r>
    <n v="535"/>
    <s v="Ayako"/>
    <s v="Quintero"/>
    <x v="2"/>
    <x v="0"/>
    <n v="60"/>
    <s v="Bosbury Road"/>
    <s v="Castle Cary"/>
    <x v="10"/>
    <s v="26/12/2021"/>
    <n v="22"/>
    <x v="6"/>
    <s v="Megawidget M"/>
    <x v="8"/>
    <x v="1"/>
    <n v="1.29"/>
    <n v="24"/>
    <n v="528"/>
    <x v="316"/>
  </r>
  <r>
    <n v="536"/>
    <s v="Dreama"/>
    <s v="Allred"/>
    <x v="2"/>
    <x v="0"/>
    <n v="90"/>
    <s v="Boss Street"/>
    <s v="Wembley"/>
    <x v="2"/>
    <s v="26/10/2022"/>
    <n v="31"/>
    <x v="9"/>
    <s v="Ultrathing V3"/>
    <x v="1"/>
    <x v="0"/>
    <n v="3.39"/>
    <n v="24"/>
    <n v="744"/>
    <x v="417"/>
  </r>
  <r>
    <n v="537"/>
    <s v="Keven"/>
    <s v="Jensen"/>
    <x v="1"/>
    <x v="1"/>
    <n v="90"/>
    <s v="Bostal Hill"/>
    <s v="Lingfield"/>
    <x v="11"/>
    <s v="23/02/2022"/>
    <n v="19"/>
    <x v="9"/>
    <s v="Ultrathing V3"/>
    <x v="10"/>
    <x v="0"/>
    <n v="3.39"/>
    <n v="24"/>
    <n v="456"/>
    <x v="418"/>
  </r>
  <r>
    <n v="538"/>
    <s v="Leighann"/>
    <s v="Carson"/>
    <x v="3"/>
    <x v="0"/>
    <n v="90"/>
    <s v="Bostock Street"/>
    <s v="Godalming"/>
    <x v="17"/>
    <d v="2020-02-08T00:00:00"/>
    <n v="73"/>
    <x v="0"/>
    <s v="Hyperwotsit"/>
    <x v="10"/>
    <x v="2"/>
    <n v="2.0099999999999998"/>
    <n v="20"/>
    <n v="1460"/>
    <x v="0"/>
  </r>
  <r>
    <n v="539"/>
    <s v="Neville"/>
    <s v="Hyde"/>
    <x v="1"/>
    <x v="1"/>
    <n v="60"/>
    <s v="Boston Gardens"/>
    <s v="Didcot"/>
    <x v="3"/>
    <d v="2021-04-06T00:00:00"/>
    <n v="95"/>
    <x v="0"/>
    <s v="Hyperwotsit"/>
    <x v="4"/>
    <x v="1"/>
    <n v="2.0099999999999998"/>
    <n v="20"/>
    <n v="1900"/>
    <x v="136"/>
  </r>
  <r>
    <n v="540"/>
    <s v="Elsy"/>
    <s v="Brooks"/>
    <x v="2"/>
    <x v="0"/>
    <n v="30"/>
    <s v="Boston Street"/>
    <s v="Bangor"/>
    <x v="0"/>
    <s v="25/01/2021"/>
    <n v="64"/>
    <x v="6"/>
    <s v="Megawidget M"/>
    <x v="6"/>
    <x v="1"/>
    <n v="1.29"/>
    <n v="24"/>
    <n v="1536"/>
    <x v="419"/>
  </r>
  <r>
    <n v="541"/>
    <s v="Zada"/>
    <s v="Enriquez"/>
    <x v="0"/>
    <x v="0"/>
    <n v="90"/>
    <s v="Bostonthorpe Road"/>
    <s v="Didcot"/>
    <x v="3"/>
    <d v="2022-10-05T00:00:00"/>
    <n v="54"/>
    <x v="1"/>
    <s v="Megawidget L"/>
    <x v="1"/>
    <x v="0"/>
    <n v="1.79"/>
    <n v="24"/>
    <n v="1296"/>
    <x v="380"/>
  </r>
  <r>
    <n v="542"/>
    <s v="Donald"/>
    <s v="Barrow"/>
    <x v="1"/>
    <x v="1"/>
    <n v="60"/>
    <s v="Bostonthorpe Road"/>
    <s v="Wingate"/>
    <x v="2"/>
    <s v="14/05/2020"/>
    <n v="4"/>
    <x v="2"/>
    <s v="Ultrathing V1"/>
    <x v="11"/>
    <x v="2"/>
    <n v="1.79"/>
    <n v="17"/>
    <n v="68"/>
    <x v="420"/>
  </r>
  <r>
    <n v="543"/>
    <s v="Iva"/>
    <s v="Wright"/>
    <x v="3"/>
    <x v="0"/>
    <n v="60"/>
    <s v="Boswell Street"/>
    <s v="Chesterfield"/>
    <x v="18"/>
    <s v="18/12/2022"/>
    <n v="29"/>
    <x v="8"/>
    <s v="Superwossname"/>
    <x v="8"/>
    <x v="0"/>
    <n v="3.49"/>
    <n v="20"/>
    <n v="580"/>
    <x v="295"/>
  </r>
  <r>
    <n v="544"/>
    <s v="Mitch"/>
    <s v="Isaac"/>
    <x v="1"/>
    <x v="1"/>
    <n v="90"/>
    <s v="Boswell Street"/>
    <s v="Llanrhystud"/>
    <x v="11"/>
    <s v="20/06/2022"/>
    <n v="80"/>
    <x v="3"/>
    <s v="Megawidget S"/>
    <x v="2"/>
    <x v="0"/>
    <n v="0.69"/>
    <n v="24"/>
    <n v="1920"/>
    <x v="278"/>
  </r>
  <r>
    <n v="545"/>
    <s v="Darren"/>
    <s v="Mercado"/>
    <x v="1"/>
    <x v="1"/>
    <n v="90"/>
    <s v="Bosworth Road"/>
    <s v="Staffordshire"/>
    <x v="2"/>
    <s v="20/05/2021"/>
    <n v="61"/>
    <x v="2"/>
    <s v="Ultrathing V1"/>
    <x v="11"/>
    <x v="1"/>
    <n v="1.79"/>
    <n v="17"/>
    <n v="1037"/>
    <x v="81"/>
  </r>
  <r>
    <n v="546"/>
    <s v="Charlie"/>
    <s v="Link"/>
    <x v="1"/>
    <x v="1"/>
    <n v="90"/>
    <s v="Bothwell Close"/>
    <s v="Warwickshire"/>
    <x v="2"/>
    <s v="31/10/2021"/>
    <n v="3"/>
    <x v="9"/>
    <s v="Ultrathing V3"/>
    <x v="1"/>
    <x v="1"/>
    <n v="3.39"/>
    <n v="24"/>
    <n v="72"/>
    <x v="234"/>
  </r>
  <r>
    <n v="548"/>
    <s v="Leisha"/>
    <s v="Dugan"/>
    <x v="0"/>
    <x v="0"/>
    <n v="60"/>
    <s v="Bourds Buildings"/>
    <s v="Caldicot"/>
    <x v="12"/>
    <s v="13/08/2021"/>
    <n v="47"/>
    <x v="0"/>
    <s v="Hyperwotsit"/>
    <x v="3"/>
    <x v="1"/>
    <n v="2.0099999999999998"/>
    <n v="20"/>
    <n v="940"/>
    <x v="421"/>
  </r>
  <r>
    <n v="549"/>
    <s v="Orval"/>
    <s v="Dick"/>
    <x v="1"/>
    <x v="1"/>
    <n v="30"/>
    <s v="Bourne Estate"/>
    <s v="West Molesey"/>
    <x v="2"/>
    <d v="2022-08-02T00:00:00"/>
    <n v="44"/>
    <x v="6"/>
    <s v="Megawidget M"/>
    <x v="3"/>
    <x v="0"/>
    <n v="1.29"/>
    <n v="24"/>
    <n v="1056"/>
    <x v="422"/>
  </r>
  <r>
    <n v="550"/>
    <s v="Octavia"/>
    <s v="Hughes"/>
    <x v="0"/>
    <x v="0"/>
    <n v="90"/>
    <s v="Bourne Place"/>
    <s v="Coniston"/>
    <x v="16"/>
    <s v="13/12/2022"/>
    <n v="20"/>
    <x v="5"/>
    <s v="Ultrathing V4"/>
    <x v="8"/>
    <x v="0"/>
    <n v="3.99"/>
    <n v="24"/>
    <n v="480"/>
    <x v="423"/>
  </r>
  <r>
    <n v="551"/>
    <s v="Annelle"/>
    <s v="Campos"/>
    <x v="2"/>
    <x v="0"/>
    <n v="60"/>
    <s v="Bourne Place"/>
    <s v="Talybont"/>
    <x v="2"/>
    <d v="2020-07-08T00:00:00"/>
    <n v="44"/>
    <x v="5"/>
    <s v="Ultrathing V4"/>
    <x v="0"/>
    <x v="2"/>
    <n v="3.99"/>
    <n v="24"/>
    <n v="1056"/>
    <x v="424"/>
  </r>
  <r>
    <n v="552"/>
    <s v="Sammie"/>
    <s v="Burch"/>
    <x v="1"/>
    <x v="1"/>
    <n v="30"/>
    <s v="Bourne Terrace"/>
    <s v="Brecon"/>
    <x v="67"/>
    <s v="19/02/2022"/>
    <n v="56"/>
    <x v="8"/>
    <s v="Superwossname"/>
    <x v="10"/>
    <x v="0"/>
    <n v="3.49"/>
    <n v="20"/>
    <n v="1120"/>
    <x v="40"/>
  </r>
  <r>
    <n v="553"/>
    <s v="Amber"/>
    <s v="Joyner"/>
    <x v="0"/>
    <x v="0"/>
    <n v="90"/>
    <s v="Bournemouth Road"/>
    <s v="Badminton"/>
    <x v="40"/>
    <s v="14/05/2020"/>
    <n v="43"/>
    <x v="5"/>
    <s v="Ultrathing V4"/>
    <x v="11"/>
    <x v="2"/>
    <n v="3.99"/>
    <n v="24"/>
    <n v="1032"/>
    <x v="425"/>
  </r>
  <r>
    <n v="554"/>
    <s v="Mario"/>
    <s v="Segura"/>
    <x v="1"/>
    <x v="1"/>
    <n v="60"/>
    <s v="Boutique Hall"/>
    <s v="Llandudno"/>
    <x v="11"/>
    <s v="30/10/2022"/>
    <n v="85"/>
    <x v="7"/>
    <s v="Ultrathing V2"/>
    <x v="1"/>
    <x v="0"/>
    <n v="2.95"/>
    <n v="20"/>
    <n v="1700"/>
    <x v="344"/>
  </r>
  <r>
    <n v="555"/>
    <s v="Len"/>
    <s v="Eubanks"/>
    <x v="1"/>
    <x v="1"/>
    <n v="60"/>
    <s v="Bow Common"/>
    <s v="Cockermouth"/>
    <x v="15"/>
    <d v="2022-08-02T00:00:00"/>
    <n v="104"/>
    <x v="7"/>
    <s v="Ultrathing V2"/>
    <x v="3"/>
    <x v="0"/>
    <n v="2.95"/>
    <n v="20"/>
    <n v="2080"/>
    <x v="426"/>
  </r>
  <r>
    <n v="556"/>
    <s v="Cleveland"/>
    <s v="Weston"/>
    <x v="1"/>
    <x v="1"/>
    <n v="90"/>
    <s v="Bow Court"/>
    <s v="Loughborough"/>
    <x v="2"/>
    <s v="18/11/2020"/>
    <n v="10"/>
    <x v="4"/>
    <s v="Gigastuff"/>
    <x v="7"/>
    <x v="2"/>
    <n v="1.89"/>
    <n v="18"/>
    <n v="180"/>
    <x v="427"/>
  </r>
  <r>
    <n v="557"/>
    <s v="Alishia"/>
    <s v="Adams"/>
    <x v="2"/>
    <x v="0"/>
    <n v="90"/>
    <s v="Bowater Place"/>
    <s v="East Boldon"/>
    <x v="44"/>
    <s v="23/07/2022"/>
    <n v="56"/>
    <x v="0"/>
    <s v="Hyperwotsit"/>
    <x v="0"/>
    <x v="0"/>
    <n v="2.0099999999999998"/>
    <n v="20"/>
    <n v="1120"/>
    <x v="428"/>
  </r>
  <r>
    <n v="559"/>
    <s v="Maggie"/>
    <s v="Hinton"/>
    <x v="3"/>
    <x v="0"/>
    <n v="30"/>
    <s v="Bowen Street"/>
    <s v="Shanklin"/>
    <x v="2"/>
    <d v="2022-10-09T00:00:00"/>
    <n v="76"/>
    <x v="7"/>
    <s v="Ultrathing V2"/>
    <x v="1"/>
    <x v="0"/>
    <n v="2.95"/>
    <n v="20"/>
    <n v="1520"/>
    <x v="429"/>
  </r>
  <r>
    <n v="560"/>
    <s v="Noble"/>
    <s v="Simpson"/>
    <x v="1"/>
    <x v="1"/>
    <n v="60"/>
    <s v="Bowl Court"/>
    <s v="Dungannon"/>
    <x v="3"/>
    <d v="2022-01-03T00:00:00"/>
    <n v="105"/>
    <x v="8"/>
    <s v="Superwossname"/>
    <x v="6"/>
    <x v="0"/>
    <n v="3.49"/>
    <n v="20"/>
    <n v="2100"/>
    <x v="430"/>
  </r>
  <r>
    <n v="561"/>
    <s v="Angel"/>
    <s v="Moseley"/>
    <x v="1"/>
    <x v="1"/>
    <n v="30"/>
    <s v="Bowyer Street"/>
    <s v="Warminster"/>
    <x v="2"/>
    <d v="2020-09-01T00:00:00"/>
    <n v="81"/>
    <x v="0"/>
    <s v="Hyperwotsit"/>
    <x v="9"/>
    <x v="2"/>
    <n v="2.0099999999999998"/>
    <n v="20"/>
    <n v="1620"/>
    <x v="116"/>
  </r>
  <r>
    <n v="562"/>
    <s v="Jon"/>
    <s v="Louis"/>
    <x v="1"/>
    <x v="1"/>
    <n v="90"/>
    <s v="Bowyers Street"/>
    <s v="Ferryside"/>
    <x v="17"/>
    <d v="2020-11-04T00:00:00"/>
    <n v="27"/>
    <x v="2"/>
    <s v="Ultrathing V1"/>
    <x v="7"/>
    <x v="2"/>
    <n v="1.79"/>
    <n v="17"/>
    <n v="459"/>
    <x v="431"/>
  </r>
  <r>
    <n v="563"/>
    <s v="Lenny"/>
    <s v="Lilly"/>
    <x v="1"/>
    <x v="1"/>
    <n v="90"/>
    <s v="Boxall Row"/>
    <s v="Lyme Regis"/>
    <x v="2"/>
    <s v="30/09/2020"/>
    <n v="55"/>
    <x v="0"/>
    <s v="Hyperwotsit"/>
    <x v="9"/>
    <x v="2"/>
    <n v="2.0099999999999998"/>
    <n v="20"/>
    <n v="1100"/>
    <x v="432"/>
  </r>
  <r>
    <n v="564"/>
    <s v="Margot"/>
    <s v="Noble"/>
    <x v="2"/>
    <x v="0"/>
    <n v="60"/>
    <s v="Boxley Street"/>
    <s v="Halstead"/>
    <x v="13"/>
    <s v="21/08/2021"/>
    <n v="42"/>
    <x v="9"/>
    <s v="Ultrathing V3"/>
    <x v="3"/>
    <x v="1"/>
    <n v="3.39"/>
    <n v="24"/>
    <n v="1008"/>
    <x v="433"/>
  </r>
  <r>
    <n v="565"/>
    <s v="Wen"/>
    <s v="Sylvester"/>
    <x v="0"/>
    <x v="0"/>
    <n v="60"/>
    <s v="Boyce Way"/>
    <s v="Ferryhill"/>
    <x v="17"/>
    <d v="2021-05-03T00:00:00"/>
    <n v="20"/>
    <x v="0"/>
    <s v="Hyperwotsit"/>
    <x v="11"/>
    <x v="1"/>
    <n v="2.0099999999999998"/>
    <n v="20"/>
    <n v="400"/>
    <x v="210"/>
  </r>
  <r>
    <n v="566"/>
    <s v="Keneth"/>
    <s v="Mayo"/>
    <x v="1"/>
    <x v="1"/>
    <n v="60"/>
    <s v="Boys Industrial"/>
    <s v="Isle Of Coll"/>
    <x v="21"/>
    <s v="15/04/2021"/>
    <n v="86"/>
    <x v="3"/>
    <s v="Megawidget S"/>
    <x v="4"/>
    <x v="1"/>
    <n v="0.69"/>
    <n v="24"/>
    <n v="2064"/>
    <x v="434"/>
  </r>
  <r>
    <n v="567"/>
    <s v="Tanna"/>
    <s v="Gutierrez"/>
    <x v="0"/>
    <x v="0"/>
    <n v="60"/>
    <s v="Boys Refuge"/>
    <s v="Beaumaris"/>
    <x v="39"/>
    <s v="16/10/2022"/>
    <n v="37"/>
    <x v="7"/>
    <s v="Ultrathing V2"/>
    <x v="1"/>
    <x v="0"/>
    <n v="2.95"/>
    <n v="20"/>
    <n v="740"/>
    <x v="398"/>
  </r>
  <r>
    <n v="568"/>
    <s v="Fredia"/>
    <s v="Owen"/>
    <x v="2"/>
    <x v="0"/>
    <n v="60"/>
    <s v="Boys Refuge"/>
    <s v="Sherborne"/>
    <x v="2"/>
    <d v="2020-09-11T00:00:00"/>
    <n v="63"/>
    <x v="8"/>
    <s v="Superwossname"/>
    <x v="9"/>
    <x v="2"/>
    <n v="3.49"/>
    <n v="20"/>
    <n v="1260"/>
    <x v="435"/>
  </r>
  <r>
    <n v="569"/>
    <s v="Reuben"/>
    <s v="Mooney"/>
    <x v="1"/>
    <x v="1"/>
    <n v="30"/>
    <s v="Brabant Road"/>
    <s v="Bath"/>
    <x v="68"/>
    <s v="21/11/2021"/>
    <n v="43"/>
    <x v="6"/>
    <s v="Megawidget M"/>
    <x v="7"/>
    <x v="1"/>
    <n v="1.29"/>
    <n v="24"/>
    <n v="1032"/>
    <x v="27"/>
  </r>
  <r>
    <n v="570"/>
    <s v="Dallas"/>
    <s v="Gordon"/>
    <x v="1"/>
    <x v="1"/>
    <n v="60"/>
    <s v="Brabazon Street"/>
    <s v="Leven"/>
    <x v="11"/>
    <s v="27/11/2020"/>
    <n v="57"/>
    <x v="1"/>
    <s v="Megawidget L"/>
    <x v="7"/>
    <x v="2"/>
    <n v="1.79"/>
    <n v="24"/>
    <n v="1368"/>
    <x v="436"/>
  </r>
  <r>
    <n v="571"/>
    <s v="Jennifer"/>
    <s v="Gilliam"/>
    <x v="0"/>
    <x v="0"/>
    <n v="90"/>
    <s v="Brabourne Grove"/>
    <s v="Isle Of Skye"/>
    <x v="21"/>
    <d v="2022-03-01T00:00:00"/>
    <n v="25"/>
    <x v="1"/>
    <s v="Megawidget L"/>
    <x v="5"/>
    <x v="0"/>
    <n v="1.79"/>
    <n v="24"/>
    <n v="600"/>
    <x v="437"/>
  </r>
  <r>
    <n v="572"/>
    <s v="Fred"/>
    <s v="Leslie"/>
    <x v="1"/>
    <x v="1"/>
    <n v="90"/>
    <s v="Bracken Avenue"/>
    <s v="March"/>
    <x v="2"/>
    <d v="2022-09-11T00:00:00"/>
    <n v="59"/>
    <x v="2"/>
    <s v="Ultrathing V1"/>
    <x v="9"/>
    <x v="0"/>
    <n v="1.79"/>
    <n v="17"/>
    <n v="1003"/>
    <x v="438"/>
  </r>
  <r>
    <n v="573"/>
    <s v="Harland"/>
    <s v="Stanley"/>
    <x v="1"/>
    <x v="1"/>
    <n v="90"/>
    <s v="Brackendale"/>
    <s v="Stranraer"/>
    <x v="2"/>
    <s v="29/12/2021"/>
    <n v="65"/>
    <x v="9"/>
    <s v="Ultrathing V3"/>
    <x v="8"/>
    <x v="1"/>
    <n v="3.39"/>
    <n v="24"/>
    <n v="1560"/>
    <x v="439"/>
  </r>
  <r>
    <n v="574"/>
    <s v="Ira"/>
    <s v="Souza"/>
    <x v="1"/>
    <x v="1"/>
    <n v="60"/>
    <s v="BradfoRoadVillas"/>
    <s v="Lynmouth"/>
    <x v="2"/>
    <s v="30/09/2020"/>
    <n v="84"/>
    <x v="9"/>
    <s v="Ultrathing V3"/>
    <x v="9"/>
    <x v="2"/>
    <n v="3.39"/>
    <n v="24"/>
    <n v="2016"/>
    <x v="367"/>
  </r>
  <r>
    <n v="575"/>
    <s v="Alexander"/>
    <s v="Duarte"/>
    <x v="1"/>
    <x v="1"/>
    <n v="90"/>
    <s v="Brading Crescent"/>
    <s v="Riding Mill"/>
    <x v="2"/>
    <s v="15/11/2020"/>
    <n v="32"/>
    <x v="8"/>
    <s v="Superwossname"/>
    <x v="7"/>
    <x v="2"/>
    <n v="3.49"/>
    <n v="20"/>
    <n v="640"/>
    <x v="440"/>
  </r>
  <r>
    <n v="576"/>
    <s v="Fumiko"/>
    <s v="Dumas"/>
    <x v="2"/>
    <x v="0"/>
    <n v="30"/>
    <s v="Bradmore Park"/>
    <s v="Corbridge"/>
    <x v="16"/>
    <d v="2021-08-06T00:00:00"/>
    <n v="16"/>
    <x v="1"/>
    <s v="Megawidget L"/>
    <x v="3"/>
    <x v="1"/>
    <n v="1.79"/>
    <n v="24"/>
    <n v="384"/>
    <x v="441"/>
  </r>
  <r>
    <n v="577"/>
    <s v="Homer"/>
    <s v="Lanier"/>
    <x v="1"/>
    <x v="1"/>
    <n v="90"/>
    <s v="Bradstock Road"/>
    <s v="Bromyard"/>
    <x v="32"/>
    <s v="24/11/2021"/>
    <n v="33"/>
    <x v="3"/>
    <s v="Megawidget S"/>
    <x v="7"/>
    <x v="1"/>
    <n v="0.69"/>
    <n v="24"/>
    <n v="792"/>
    <x v="442"/>
  </r>
  <r>
    <n v="578"/>
    <s v="Bruno"/>
    <s v="Henry"/>
    <x v="1"/>
    <x v="1"/>
    <n v="90"/>
    <s v="Braeside Road"/>
    <s v="Whitehaven"/>
    <x v="2"/>
    <s v="22/08/2022"/>
    <n v="44"/>
    <x v="8"/>
    <s v="Superwossname"/>
    <x v="3"/>
    <x v="0"/>
    <n v="3.49"/>
    <n v="20"/>
    <n v="880"/>
    <x v="327"/>
  </r>
  <r>
    <n v="579"/>
    <s v="Na"/>
    <s v="Salas"/>
    <x v="2"/>
    <x v="0"/>
    <n v="60"/>
    <s v="Braid Avenue"/>
    <s v="Canterbury"/>
    <x v="10"/>
    <d v="2021-05-04T00:00:00"/>
    <n v="88"/>
    <x v="9"/>
    <s v="Ultrathing V3"/>
    <x v="11"/>
    <x v="1"/>
    <n v="3.39"/>
    <n v="24"/>
    <n v="2112"/>
    <x v="443"/>
  </r>
  <r>
    <n v="580"/>
    <s v="Pat"/>
    <s v="Pettit"/>
    <x v="1"/>
    <x v="1"/>
    <n v="60"/>
    <s v="BrailsfoRoadRoad"/>
    <s v="Moffat"/>
    <x v="2"/>
    <s v="23/04/2022"/>
    <n v="70"/>
    <x v="8"/>
    <s v="Superwossname"/>
    <x v="4"/>
    <x v="0"/>
    <n v="3.49"/>
    <n v="20"/>
    <n v="1400"/>
    <x v="251"/>
  </r>
  <r>
    <n v="581"/>
    <s v="Kraig"/>
    <s v="Willard"/>
    <x v="1"/>
    <x v="1"/>
    <n v="60"/>
    <s v="Bramah Green"/>
    <s v="Ilfracombe"/>
    <x v="1"/>
    <d v="2022-08-12T00:00:00"/>
    <n v="42"/>
    <x v="1"/>
    <s v="Megawidget L"/>
    <x v="3"/>
    <x v="0"/>
    <n v="1.79"/>
    <n v="24"/>
    <n v="1008"/>
    <x v="185"/>
  </r>
  <r>
    <n v="582"/>
    <s v="Wilda"/>
    <s v="Winkler"/>
    <x v="2"/>
    <x v="0"/>
    <n v="90"/>
    <s v="Bramfield Road"/>
    <s v="Wooler"/>
    <x v="2"/>
    <s v="29/11/2022"/>
    <n v="100"/>
    <x v="3"/>
    <s v="Megawidget S"/>
    <x v="7"/>
    <x v="0"/>
    <n v="0.69"/>
    <n v="24"/>
    <n v="2400"/>
    <x v="444"/>
  </r>
  <r>
    <n v="583"/>
    <s v="Olen"/>
    <s v="Snider"/>
    <x v="5"/>
    <x v="2"/>
    <n v="90"/>
    <s v="Bramlands Close"/>
    <s v="Insch"/>
    <x v="35"/>
    <s v="31/03/2020"/>
    <n v="65"/>
    <x v="7"/>
    <s v="Ultrathing V2"/>
    <x v="5"/>
    <x v="2"/>
    <n v="2.95"/>
    <n v="20"/>
    <n v="1300"/>
    <x v="445"/>
  </r>
  <r>
    <n v="584"/>
    <s v="Columbus"/>
    <s v="Hogue"/>
    <x v="1"/>
    <x v="1"/>
    <n v="30"/>
    <s v="Bramley Court"/>
    <s v="Dronfield"/>
    <x v="3"/>
    <s v="19/08/2021"/>
    <n v="7"/>
    <x v="4"/>
    <s v="Gigastuff"/>
    <x v="3"/>
    <x v="1"/>
    <n v="1.89"/>
    <n v="18"/>
    <n v="126"/>
    <x v="311"/>
  </r>
  <r>
    <n v="585"/>
    <s v="Vita"/>
    <s v="Alston"/>
    <x v="2"/>
    <x v="0"/>
    <n v="90"/>
    <s v="Bramley Terrace"/>
    <s v="Forres"/>
    <x v="17"/>
    <s v="24/09/2021"/>
    <n v="46"/>
    <x v="8"/>
    <s v="Superwossname"/>
    <x v="9"/>
    <x v="1"/>
    <n v="3.49"/>
    <n v="20"/>
    <n v="920"/>
    <x v="166"/>
  </r>
  <r>
    <n v="586"/>
    <s v="Inocencia"/>
    <s v="Johns"/>
    <x v="0"/>
    <x v="0"/>
    <n v="30"/>
    <s v="Bramshot Avenue"/>
    <s v="Montgomery"/>
    <x v="2"/>
    <s v="19/10/2022"/>
    <n v="86"/>
    <x v="5"/>
    <s v="Ultrathing V4"/>
    <x v="1"/>
    <x v="0"/>
    <n v="3.99"/>
    <n v="24"/>
    <n v="2064"/>
    <x v="6"/>
  </r>
  <r>
    <n v="587"/>
    <s v="Vicente"/>
    <s v="Dahl"/>
    <x v="1"/>
    <x v="1"/>
    <n v="90"/>
    <s v="Branch Hill"/>
    <s v="Ripon"/>
    <x v="2"/>
    <d v="2020-12-01T00:00:00"/>
    <n v="45"/>
    <x v="2"/>
    <s v="Ultrathing V1"/>
    <x v="8"/>
    <x v="2"/>
    <n v="1.79"/>
    <n v="17"/>
    <n v="765"/>
    <x v="446"/>
  </r>
  <r>
    <n v="588"/>
    <s v="Nelda"/>
    <s v="Medina"/>
    <x v="0"/>
    <x v="0"/>
    <n v="30"/>
    <s v="Branch Hill"/>
    <s v="Yarmouth"/>
    <x v="2"/>
    <s v="20/07/2022"/>
    <n v="15"/>
    <x v="5"/>
    <s v="Ultrathing V4"/>
    <x v="0"/>
    <x v="0"/>
    <n v="3.99"/>
    <n v="24"/>
    <n v="360"/>
    <x v="447"/>
  </r>
  <r>
    <n v="589"/>
    <s v="Laureen"/>
    <s v="Nichols"/>
    <x v="0"/>
    <x v="0"/>
    <n v="30"/>
    <s v="Brandon Row"/>
    <s v="Fairford"/>
    <x v="17"/>
    <s v="26/10/2022"/>
    <n v="103"/>
    <x v="0"/>
    <s v="Hyperwotsit"/>
    <x v="1"/>
    <x v="0"/>
    <n v="2.0099999999999998"/>
    <n v="20"/>
    <n v="2060"/>
    <x v="448"/>
  </r>
  <r>
    <n v="590"/>
    <s v="Landon"/>
    <s v="Estrada"/>
    <x v="1"/>
    <x v="1"/>
    <n v="60"/>
    <s v="Branksome Road"/>
    <s v="Ayr"/>
    <x v="40"/>
    <d v="2020-06-07T00:00:00"/>
    <n v="12"/>
    <x v="7"/>
    <s v="Ultrathing V2"/>
    <x v="2"/>
    <x v="2"/>
    <n v="2.95"/>
    <n v="20"/>
    <n v="240"/>
    <x v="449"/>
  </r>
  <r>
    <n v="591"/>
    <s v="Ronnie"/>
    <s v="Savage"/>
    <x v="1"/>
    <x v="1"/>
    <n v="30"/>
    <s v="Brantwood Close"/>
    <s v="Bacup"/>
    <x v="40"/>
    <d v="2020-05-02T00:00:00"/>
    <n v="56"/>
    <x v="8"/>
    <s v="Superwossname"/>
    <x v="11"/>
    <x v="2"/>
    <n v="3.49"/>
    <n v="20"/>
    <n v="1120"/>
    <x v="40"/>
  </r>
  <r>
    <n v="592"/>
    <s v="Cole"/>
    <s v="Daugherty"/>
    <x v="1"/>
    <x v="1"/>
    <n v="30"/>
    <s v="Brassey Road"/>
    <s v="Henley-On-Thames"/>
    <x v="1"/>
    <s v="14/06/2022"/>
    <n v="31"/>
    <x v="6"/>
    <s v="Megawidget M"/>
    <x v="2"/>
    <x v="0"/>
    <n v="1.29"/>
    <n v="24"/>
    <n v="744"/>
    <x v="450"/>
  </r>
  <r>
    <n v="593"/>
    <s v="Leonardo"/>
    <s v="Groves"/>
    <x v="1"/>
    <x v="1"/>
    <n v="30"/>
    <s v="Brassey Square"/>
    <s v="Henley-In-Arden"/>
    <x v="1"/>
    <s v="28/02/2022"/>
    <n v="58"/>
    <x v="4"/>
    <s v="Gigastuff"/>
    <x v="10"/>
    <x v="0"/>
    <n v="1.89"/>
    <n v="18"/>
    <n v="1044"/>
    <x v="132"/>
  </r>
  <r>
    <n v="594"/>
    <s v="Lizabeth"/>
    <s v="Duffy"/>
    <x v="5"/>
    <x v="2"/>
    <n v="30"/>
    <s v="Brathway Road"/>
    <s v="Oxfordshire"/>
    <x v="2"/>
    <s v="15/04/2020"/>
    <n v="62"/>
    <x v="9"/>
    <s v="Ultrathing V3"/>
    <x v="4"/>
    <x v="2"/>
    <n v="3.39"/>
    <n v="24"/>
    <n v="1488"/>
    <x v="451"/>
  </r>
  <r>
    <n v="595"/>
    <s v="Eldon"/>
    <s v="Livingston"/>
    <x v="1"/>
    <x v="1"/>
    <n v="60"/>
    <s v="Bray Drive"/>
    <s v="Newbridge"/>
    <x v="2"/>
    <d v="2022-11-08T00:00:00"/>
    <n v="67"/>
    <x v="8"/>
    <s v="Superwossname"/>
    <x v="7"/>
    <x v="0"/>
    <n v="3.49"/>
    <n v="20"/>
    <n v="1340"/>
    <x v="452"/>
  </r>
  <r>
    <n v="596"/>
    <s v="Sade"/>
    <s v="Aragon"/>
    <x v="0"/>
    <x v="0"/>
    <n v="90"/>
    <s v="BrayaRoadRoad"/>
    <s v="Abergavenny"/>
    <x v="36"/>
    <s v="15/02/2021"/>
    <n v="87"/>
    <x v="6"/>
    <s v="Megawidget M"/>
    <x v="10"/>
    <x v="1"/>
    <n v="1.29"/>
    <n v="24"/>
    <n v="2088"/>
    <x v="453"/>
  </r>
  <r>
    <n v="597"/>
    <s v="Rosena"/>
    <s v="Burgos"/>
    <x v="2"/>
    <x v="0"/>
    <n v="30"/>
    <s v="Bream Close"/>
    <s v="Bodorgan"/>
    <x v="62"/>
    <s v="27/01/2021"/>
    <n v="24"/>
    <x v="5"/>
    <s v="Ultrathing V4"/>
    <x v="6"/>
    <x v="1"/>
    <n v="3.99"/>
    <n v="24"/>
    <n v="576"/>
    <x v="454"/>
  </r>
  <r>
    <n v="598"/>
    <s v="Cecilia"/>
    <s v="Pacheco"/>
    <x v="4"/>
    <x v="2"/>
    <n v="30"/>
    <s v="Brechin Place"/>
    <s v="Sheringham"/>
    <x v="2"/>
    <s v="17/09/2022"/>
    <n v="77"/>
    <x v="3"/>
    <s v="Megawidget S"/>
    <x v="9"/>
    <x v="0"/>
    <n v="0.69"/>
    <n v="24"/>
    <n v="1848"/>
    <x v="330"/>
  </r>
  <r>
    <n v="599"/>
    <s v="Rob"/>
    <s v="Erickson"/>
    <x v="1"/>
    <x v="1"/>
    <n v="60"/>
    <s v="Brecknock Street"/>
    <s v="Rayleigh"/>
    <x v="2"/>
    <d v="2022-09-01T00:00:00"/>
    <n v="65"/>
    <x v="1"/>
    <s v="Megawidget L"/>
    <x v="9"/>
    <x v="0"/>
    <n v="1.79"/>
    <n v="24"/>
    <n v="1560"/>
    <x v="455"/>
  </r>
  <r>
    <n v="600"/>
    <s v="Francie"/>
    <s v="Barton"/>
    <x v="0"/>
    <x v="0"/>
    <n v="90"/>
    <s v="Brent Terrace"/>
    <s v="Stevenage"/>
    <x v="2"/>
    <s v="18/04/2021"/>
    <n v="6"/>
    <x v="3"/>
    <s v="Megawidget S"/>
    <x v="4"/>
    <x v="1"/>
    <n v="0.69"/>
    <n v="24"/>
    <n v="144"/>
    <x v="456"/>
  </r>
  <r>
    <n v="601"/>
    <s v="Adelaida"/>
    <s v="Walter"/>
    <x v="2"/>
    <x v="0"/>
    <n v="90"/>
    <s v="Brent Way"/>
    <s v="Newton Aycliffe"/>
    <x v="2"/>
    <s v="23/02/2020"/>
    <n v="67"/>
    <x v="3"/>
    <s v="Megawidget S"/>
    <x v="10"/>
    <x v="2"/>
    <n v="0.69"/>
    <n v="24"/>
    <n v="1608"/>
    <x v="457"/>
  </r>
  <r>
    <n v="602"/>
    <s v="Masako"/>
    <s v="Vera"/>
    <x v="0"/>
    <x v="0"/>
    <n v="60"/>
    <s v="Brenthouse Road"/>
    <s v="Leamington Spa"/>
    <x v="21"/>
    <d v="2020-08-02T00:00:00"/>
    <n v="59"/>
    <x v="1"/>
    <s v="Megawidget L"/>
    <x v="3"/>
    <x v="2"/>
    <n v="1.79"/>
    <n v="24"/>
    <n v="1416"/>
    <x v="394"/>
  </r>
  <r>
    <n v="603"/>
    <s v="Brande"/>
    <s v="Doherty"/>
    <x v="2"/>
    <x v="0"/>
    <n v="60"/>
    <s v="Brett Villas"/>
    <s v="Llandrindod Wells"/>
    <x v="11"/>
    <d v="2021-02-07T00:00:00"/>
    <n v="35"/>
    <x v="5"/>
    <s v="Ultrathing V4"/>
    <x v="10"/>
    <x v="1"/>
    <n v="3.99"/>
    <n v="24"/>
    <n v="840"/>
    <x v="182"/>
  </r>
  <r>
    <n v="604"/>
    <s v="Darron"/>
    <s v="Field"/>
    <x v="1"/>
    <x v="1"/>
    <n v="90"/>
    <s v="Brettenham Road"/>
    <s v="Ellon"/>
    <x v="17"/>
    <d v="2020-12-11T00:00:00"/>
    <n v="56"/>
    <x v="0"/>
    <s v="Hyperwotsit"/>
    <x v="8"/>
    <x v="2"/>
    <n v="2.0099999999999998"/>
    <n v="20"/>
    <n v="1120"/>
    <x v="428"/>
  </r>
  <r>
    <n v="605"/>
    <s v="Onita"/>
    <s v="Souza"/>
    <x v="2"/>
    <x v="0"/>
    <n v="60"/>
    <s v="Brettenham Road"/>
    <s v="Shipston-On-Stour"/>
    <x v="2"/>
    <s v="22/10/2022"/>
    <n v="104"/>
    <x v="2"/>
    <s v="Ultrathing V1"/>
    <x v="1"/>
    <x v="0"/>
    <n v="1.79"/>
    <n v="17"/>
    <n v="1768"/>
    <x v="458"/>
  </r>
  <r>
    <n v="606"/>
    <s v="Jason"/>
    <s v="Sewell"/>
    <x v="2"/>
    <x v="0"/>
    <n v="90"/>
    <s v="Brewers Lane"/>
    <s v="Dronfield"/>
    <x v="3"/>
    <s v="28/09/2020"/>
    <n v="51"/>
    <x v="3"/>
    <s v="Megawidget S"/>
    <x v="9"/>
    <x v="2"/>
    <n v="0.69"/>
    <n v="24"/>
    <n v="1224"/>
    <x v="237"/>
  </r>
  <r>
    <n v="607"/>
    <s v="Donald"/>
    <s v="London"/>
    <x v="1"/>
    <x v="1"/>
    <n v="60"/>
    <s v="Brewers Lane"/>
    <s v="West Calder"/>
    <x v="2"/>
    <s v="20/12/2020"/>
    <n v="64"/>
    <x v="2"/>
    <s v="Ultrathing V1"/>
    <x v="8"/>
    <x v="2"/>
    <n v="1.79"/>
    <n v="17"/>
    <n v="1088"/>
    <x v="98"/>
  </r>
  <r>
    <n v="608"/>
    <s v="Hayden"/>
    <s v="Clinton"/>
    <x v="1"/>
    <x v="1"/>
    <n v="30"/>
    <s v="Brewer'S Quay"/>
    <s v="Cramlington"/>
    <x v="16"/>
    <d v="2020-07-04T00:00:00"/>
    <n v="49"/>
    <x v="9"/>
    <s v="Ultrathing V3"/>
    <x v="0"/>
    <x v="2"/>
    <n v="3.39"/>
    <n v="24"/>
    <n v="1176"/>
    <x v="459"/>
  </r>
  <r>
    <n v="609"/>
    <s v="Valerie"/>
    <s v="William"/>
    <x v="2"/>
    <x v="0"/>
    <n v="60"/>
    <s v="Brewers Street"/>
    <s v="Pulborough"/>
    <x v="2"/>
    <s v="20/02/2020"/>
    <n v="53"/>
    <x v="2"/>
    <s v="Ultrathing V1"/>
    <x v="10"/>
    <x v="2"/>
    <n v="1.79"/>
    <n v="17"/>
    <n v="901"/>
    <x v="460"/>
  </r>
  <r>
    <n v="610"/>
    <s v="Daron"/>
    <s v="Levine"/>
    <x v="1"/>
    <x v="1"/>
    <n v="90"/>
    <s v="Brewhouse Road"/>
    <s v="Brecon"/>
    <x v="67"/>
    <s v="19/07/2022"/>
    <n v="100"/>
    <x v="0"/>
    <s v="Hyperwotsit"/>
    <x v="0"/>
    <x v="0"/>
    <n v="2.0099999999999998"/>
    <n v="20"/>
    <n v="2000"/>
    <x v="461"/>
  </r>
  <r>
    <n v="611"/>
    <s v="Elliott"/>
    <s v="Jenkins"/>
    <x v="1"/>
    <x v="1"/>
    <n v="90"/>
    <s v="Brewhouse Road"/>
    <s v="Wadebridge"/>
    <x v="2"/>
    <d v="2020-03-11T00:00:00"/>
    <n v="57"/>
    <x v="5"/>
    <s v="Ultrathing V4"/>
    <x v="5"/>
    <x v="2"/>
    <n v="3.99"/>
    <n v="24"/>
    <n v="1368"/>
    <x v="462"/>
  </r>
  <r>
    <n v="612"/>
    <s v="Jake"/>
    <s v="Harding"/>
    <x v="1"/>
    <x v="1"/>
    <n v="60"/>
    <s v="Brewhouse Walk"/>
    <s v="Coalville"/>
    <x v="15"/>
    <d v="2021-08-11T00:00:00"/>
    <n v="46"/>
    <x v="5"/>
    <s v="Ultrathing V4"/>
    <x v="3"/>
    <x v="1"/>
    <n v="3.99"/>
    <n v="24"/>
    <n v="1104"/>
    <x v="463"/>
  </r>
  <r>
    <n v="613"/>
    <s v="Bethanie"/>
    <s v="Travis"/>
    <x v="4"/>
    <x v="2"/>
    <n v="30"/>
    <s v="Brewhouse Yard"/>
    <s v="Cornhill-On-Tweed"/>
    <x v="16"/>
    <s v="29/03/2021"/>
    <n v="34"/>
    <x v="3"/>
    <s v="Megawidget S"/>
    <x v="5"/>
    <x v="1"/>
    <n v="0.69"/>
    <n v="24"/>
    <n v="816"/>
    <x v="464"/>
  </r>
  <r>
    <n v="614"/>
    <s v="Merry"/>
    <s v="Jenkins"/>
    <x v="2"/>
    <x v="0"/>
    <n v="30"/>
    <s v="Brewhouse Yard"/>
    <s v="Settle"/>
    <x v="2"/>
    <s v="21/02/2020"/>
    <n v="75"/>
    <x v="2"/>
    <s v="Ultrathing V1"/>
    <x v="10"/>
    <x v="2"/>
    <n v="1.79"/>
    <n v="17"/>
    <n v="1275"/>
    <x v="465"/>
  </r>
  <r>
    <n v="615"/>
    <s v="Rodney"/>
    <s v="Rogers"/>
    <x v="1"/>
    <x v="1"/>
    <n v="30"/>
    <s v="Brewster Road"/>
    <s v="Benfleet"/>
    <x v="29"/>
    <d v="2022-08-01T00:00:00"/>
    <n v="82"/>
    <x v="7"/>
    <s v="Ultrathing V2"/>
    <x v="3"/>
    <x v="0"/>
    <n v="2.95"/>
    <n v="20"/>
    <n v="1640"/>
    <x v="252"/>
  </r>
  <r>
    <n v="617"/>
    <s v="Lamar"/>
    <s v="Pendleton"/>
    <x v="1"/>
    <x v="1"/>
    <n v="30"/>
    <s v="Briary Close"/>
    <s v="Portland"/>
    <x v="2"/>
    <s v="14/02/2020"/>
    <n v="25"/>
    <x v="1"/>
    <s v="Megawidget L"/>
    <x v="10"/>
    <x v="2"/>
    <n v="1.79"/>
    <n v="24"/>
    <n v="600"/>
    <x v="437"/>
  </r>
  <r>
    <n v="618"/>
    <s v="Myron"/>
    <s v="Brooks"/>
    <x v="1"/>
    <x v="1"/>
    <n v="90"/>
    <s v="Briary Lane"/>
    <s v="West Yorkshire"/>
    <x v="2"/>
    <d v="2022-06-12T00:00:00"/>
    <n v="6"/>
    <x v="1"/>
    <s v="Megawidget L"/>
    <x v="2"/>
    <x v="0"/>
    <n v="1.79"/>
    <n v="24"/>
    <n v="144"/>
    <x v="466"/>
  </r>
  <r>
    <n v="619"/>
    <s v="Kevin"/>
    <s v="Hatcher"/>
    <x v="1"/>
    <x v="1"/>
    <n v="60"/>
    <s v="Bridge Close"/>
    <s v="Keighley"/>
    <x v="21"/>
    <s v="14/02/2020"/>
    <n v="78"/>
    <x v="1"/>
    <s v="Megawidget L"/>
    <x v="10"/>
    <x v="2"/>
    <n v="1.79"/>
    <n v="24"/>
    <n v="1872"/>
    <x v="100"/>
  </r>
  <r>
    <n v="620"/>
    <s v="Anderson"/>
    <s v="Lusk"/>
    <x v="1"/>
    <x v="1"/>
    <n v="60"/>
    <s v="Bridge Lane"/>
    <s v="Colchester"/>
    <x v="15"/>
    <s v="31/12/2020"/>
    <n v="10"/>
    <x v="2"/>
    <s v="Ultrathing V1"/>
    <x v="8"/>
    <x v="2"/>
    <n v="1.79"/>
    <n v="17"/>
    <n v="170"/>
    <x v="317"/>
  </r>
  <r>
    <n v="621"/>
    <s v="Kathie"/>
    <s v="Blackburn"/>
    <x v="0"/>
    <x v="0"/>
    <n v="90"/>
    <s v="Bridge Place"/>
    <s v="Exmouth"/>
    <x v="17"/>
    <s v="29/08/2022"/>
    <n v="46"/>
    <x v="8"/>
    <s v="Superwossname"/>
    <x v="3"/>
    <x v="0"/>
    <n v="3.49"/>
    <n v="20"/>
    <n v="920"/>
    <x v="166"/>
  </r>
  <r>
    <n v="622"/>
    <s v="Maude"/>
    <s v="Jefferson"/>
    <x v="2"/>
    <x v="0"/>
    <n v="90"/>
    <s v="Bridgwater Road"/>
    <s v="Kent"/>
    <x v="21"/>
    <s v="25/10/2021"/>
    <n v="62"/>
    <x v="1"/>
    <s v="Megawidget L"/>
    <x v="1"/>
    <x v="1"/>
    <n v="1.79"/>
    <n v="24"/>
    <n v="1488"/>
    <x v="467"/>
  </r>
  <r>
    <n v="623"/>
    <s v="Bong"/>
    <s v="Hartman"/>
    <x v="0"/>
    <x v="0"/>
    <n v="60"/>
    <s v="Bridport Street"/>
    <s v="Doune"/>
    <x v="3"/>
    <s v="27/06/2022"/>
    <n v="16"/>
    <x v="1"/>
    <s v="Megawidget L"/>
    <x v="2"/>
    <x v="0"/>
    <n v="1.79"/>
    <n v="24"/>
    <n v="384"/>
    <x v="441"/>
  </r>
  <r>
    <n v="624"/>
    <s v="Jayna"/>
    <s v="Wilkins"/>
    <x v="0"/>
    <x v="0"/>
    <n v="30"/>
    <s v="Brierley Street"/>
    <s v="Radstock"/>
    <x v="2"/>
    <s v="25/04/2022"/>
    <n v="89"/>
    <x v="5"/>
    <s v="Ultrathing V4"/>
    <x v="4"/>
    <x v="0"/>
    <n v="3.99"/>
    <n v="24"/>
    <n v="2136"/>
    <x v="468"/>
  </r>
  <r>
    <n v="625"/>
    <s v="Jordon"/>
    <s v="Whitehead"/>
    <x v="1"/>
    <x v="1"/>
    <n v="60"/>
    <s v="Bright Terrace"/>
    <s v="Fareham"/>
    <x v="17"/>
    <d v="2022-07-04T00:00:00"/>
    <n v="33"/>
    <x v="4"/>
    <s v="Gigastuff"/>
    <x v="0"/>
    <x v="0"/>
    <n v="1.89"/>
    <n v="18"/>
    <n v="594"/>
    <x v="469"/>
  </r>
  <r>
    <n v="626"/>
    <s v="Sina"/>
    <s v="Aguilar"/>
    <x v="0"/>
    <x v="0"/>
    <n v="60"/>
    <s v="Brightlingsea Place"/>
    <s v="Brackley"/>
    <x v="69"/>
    <d v="2020-04-01T00:00:00"/>
    <n v="38"/>
    <x v="0"/>
    <s v="Hyperwotsit"/>
    <x v="4"/>
    <x v="2"/>
    <n v="2.0099999999999998"/>
    <n v="20"/>
    <n v="760"/>
    <x v="470"/>
  </r>
  <r>
    <n v="627"/>
    <s v="Carli"/>
    <s v="Best"/>
    <x v="2"/>
    <x v="0"/>
    <n v="90"/>
    <s v="Brightman Road"/>
    <s v="Thames Ditton"/>
    <x v="2"/>
    <s v="20/01/2021"/>
    <n v="59"/>
    <x v="6"/>
    <s v="Megawidget M"/>
    <x v="6"/>
    <x v="1"/>
    <n v="1.29"/>
    <n v="24"/>
    <n v="1416"/>
    <x v="471"/>
  </r>
  <r>
    <n v="628"/>
    <s v="Christene"/>
    <s v="Hannah"/>
    <x v="2"/>
    <x v="0"/>
    <n v="30"/>
    <s v="Brighton Place"/>
    <s v="Newhaven"/>
    <x v="2"/>
    <s v="18/10/2022"/>
    <n v="47"/>
    <x v="3"/>
    <s v="Megawidget S"/>
    <x v="1"/>
    <x v="0"/>
    <n v="0.69"/>
    <n v="24"/>
    <n v="1128"/>
    <x v="472"/>
  </r>
  <r>
    <n v="629"/>
    <s v="Theodore"/>
    <s v="Giles"/>
    <x v="1"/>
    <x v="1"/>
    <n v="60"/>
    <s v="Brights Buildings"/>
    <s v="Hinton St. George"/>
    <x v="1"/>
    <s v="23/05/2021"/>
    <n v="17"/>
    <x v="9"/>
    <s v="Ultrathing V3"/>
    <x v="11"/>
    <x v="1"/>
    <n v="3.39"/>
    <n v="24"/>
    <n v="408"/>
    <x v="473"/>
  </r>
  <r>
    <n v="630"/>
    <s v="Doyle"/>
    <s v="Law"/>
    <x v="4"/>
    <x v="2"/>
    <n v="60"/>
    <s v="Brill Crescent"/>
    <s v="Barry"/>
    <x v="53"/>
    <d v="2022-11-02T00:00:00"/>
    <n v="15"/>
    <x v="1"/>
    <s v="Megawidget L"/>
    <x v="7"/>
    <x v="0"/>
    <n v="1.79"/>
    <n v="24"/>
    <n v="360"/>
    <x v="474"/>
  </r>
  <r>
    <n v="631"/>
    <s v="Chester"/>
    <s v="Sewell"/>
    <x v="1"/>
    <x v="1"/>
    <n v="60"/>
    <s v="Brill Crescent"/>
    <s v="Gorebridge"/>
    <x v="17"/>
    <s v="31/07/2021"/>
    <n v="32"/>
    <x v="1"/>
    <s v="Megawidget L"/>
    <x v="0"/>
    <x v="1"/>
    <n v="1.79"/>
    <n v="24"/>
    <n v="768"/>
    <x v="475"/>
  </r>
  <r>
    <n v="632"/>
    <s v="Ty"/>
    <s v="Rose"/>
    <x v="1"/>
    <x v="1"/>
    <n v="30"/>
    <s v="Brill Crescent"/>
    <s v="Seahouses"/>
    <x v="2"/>
    <s v="24/01/2020"/>
    <n v="25"/>
    <x v="9"/>
    <s v="Ultrathing V3"/>
    <x v="6"/>
    <x v="2"/>
    <n v="3.39"/>
    <n v="24"/>
    <n v="600"/>
    <x v="120"/>
  </r>
  <r>
    <n v="633"/>
    <s v="Jarred"/>
    <s v="Bean"/>
    <x v="4"/>
    <x v="2"/>
    <n v="30"/>
    <s v="Brill Terrace"/>
    <s v="Lancaster"/>
    <x v="21"/>
    <s v="22/10/2020"/>
    <n v="37"/>
    <x v="6"/>
    <s v="Megawidget M"/>
    <x v="1"/>
    <x v="2"/>
    <n v="1.29"/>
    <n v="24"/>
    <n v="888"/>
    <x v="292"/>
  </r>
  <r>
    <n v="634"/>
    <s v="Kristopher"/>
    <s v="Richter"/>
    <x v="1"/>
    <x v="1"/>
    <n v="60"/>
    <s v="Brinkburn Close"/>
    <s v="Tillicoultry"/>
    <x v="2"/>
    <s v="26/03/2020"/>
    <n v="78"/>
    <x v="9"/>
    <s v="Ultrathing V3"/>
    <x v="5"/>
    <x v="2"/>
    <n v="3.39"/>
    <n v="24"/>
    <n v="1872"/>
    <x v="353"/>
  </r>
  <r>
    <n v="635"/>
    <s v="Rolf"/>
    <s v="Bernard"/>
    <x v="1"/>
    <x v="1"/>
    <n v="30"/>
    <s v="Britannia Cottages"/>
    <s v="Towcester"/>
    <x v="2"/>
    <d v="2022-11-02T00:00:00"/>
    <n v="69"/>
    <x v="6"/>
    <s v="Megawidget M"/>
    <x v="7"/>
    <x v="0"/>
    <n v="1.29"/>
    <n v="24"/>
    <n v="1656"/>
    <x v="476"/>
  </r>
  <r>
    <n v="636"/>
    <s v="Trula"/>
    <s v="Lindsey"/>
    <x v="0"/>
    <x v="0"/>
    <n v="60"/>
    <s v="Britannia Gardens"/>
    <s v="Bridge Of Weir"/>
    <x v="41"/>
    <d v="2022-10-10T00:00:00"/>
    <n v="65"/>
    <x v="4"/>
    <s v="Gigastuff"/>
    <x v="1"/>
    <x v="0"/>
    <n v="1.89"/>
    <n v="18"/>
    <n v="1170"/>
    <x v="389"/>
  </r>
  <r>
    <n v="637"/>
    <s v="Myron"/>
    <s v="Connors"/>
    <x v="1"/>
    <x v="1"/>
    <n v="60"/>
    <s v="Britannia Gardens"/>
    <s v="Lincoln"/>
    <x v="11"/>
    <d v="2020-04-08T00:00:00"/>
    <n v="12"/>
    <x v="5"/>
    <s v="Ultrathing V4"/>
    <x v="4"/>
    <x v="2"/>
    <n v="3.99"/>
    <n v="24"/>
    <n v="288"/>
    <x v="477"/>
  </r>
  <r>
    <n v="638"/>
    <s v="Deeanna"/>
    <s v="Cross"/>
    <x v="2"/>
    <x v="0"/>
    <n v="90"/>
    <s v="Britannia Walk"/>
    <s v="Chippenham"/>
    <x v="18"/>
    <s v="18/02/2020"/>
    <n v="40"/>
    <x v="8"/>
    <s v="Superwossname"/>
    <x v="10"/>
    <x v="2"/>
    <n v="3.49"/>
    <n v="20"/>
    <n v="800"/>
    <x v="478"/>
  </r>
  <r>
    <n v="639"/>
    <s v="Melanie"/>
    <s v="Leach"/>
    <x v="0"/>
    <x v="0"/>
    <n v="90"/>
    <s v="Brixton Road"/>
    <s v="Sowerby Bridge"/>
    <x v="2"/>
    <s v="13/10/2022"/>
    <n v="98"/>
    <x v="1"/>
    <s v="Megawidget L"/>
    <x v="1"/>
    <x v="0"/>
    <n v="1.79"/>
    <n v="24"/>
    <n v="2352"/>
    <x v="479"/>
  </r>
  <r>
    <n v="640"/>
    <s v="Augustine"/>
    <s v="Pitts"/>
    <x v="1"/>
    <x v="1"/>
    <n v="30"/>
    <s v="Broadgates Road"/>
    <s v="Moffat"/>
    <x v="2"/>
    <s v="18/03/2021"/>
    <n v="59"/>
    <x v="1"/>
    <s v="Megawidget L"/>
    <x v="5"/>
    <x v="1"/>
    <n v="1.79"/>
    <n v="24"/>
    <n v="1416"/>
    <x v="394"/>
  </r>
  <r>
    <n v="641"/>
    <s v="Fidel"/>
    <s v="Crews"/>
    <x v="1"/>
    <x v="1"/>
    <n v="30"/>
    <s v="Broadhead Strand"/>
    <s v="Shanklin"/>
    <x v="2"/>
    <s v="14/04/2022"/>
    <n v="73"/>
    <x v="1"/>
    <s v="Megawidget L"/>
    <x v="4"/>
    <x v="0"/>
    <n v="1.79"/>
    <n v="24"/>
    <n v="1752"/>
    <x v="480"/>
  </r>
  <r>
    <n v="642"/>
    <s v="Emery"/>
    <s v="Land"/>
    <x v="1"/>
    <x v="1"/>
    <n v="30"/>
    <s v="Broadlands Close"/>
    <s v="Milltimber"/>
    <x v="2"/>
    <s v="20/08/2021"/>
    <n v="58"/>
    <x v="4"/>
    <s v="Gigastuff"/>
    <x v="3"/>
    <x v="1"/>
    <n v="1.89"/>
    <n v="18"/>
    <n v="1044"/>
    <x v="132"/>
  </r>
  <r>
    <n v="643"/>
    <s v="Kayleen"/>
    <s v="Mueller"/>
    <x v="0"/>
    <x v="0"/>
    <n v="30"/>
    <s v="Broadley Street"/>
    <s v="New Quay"/>
    <x v="2"/>
    <s v="24/11/2020"/>
    <n v="29"/>
    <x v="2"/>
    <s v="Ultrathing V1"/>
    <x v="7"/>
    <x v="2"/>
    <n v="1.79"/>
    <n v="17"/>
    <n v="493"/>
    <x v="481"/>
  </r>
  <r>
    <n v="644"/>
    <s v="Tony"/>
    <s v="Lovell"/>
    <x v="1"/>
    <x v="1"/>
    <n v="60"/>
    <s v="Broadwater Road"/>
    <s v="Hexham"/>
    <x v="1"/>
    <s v="29/04/2022"/>
    <n v="61"/>
    <x v="8"/>
    <s v="Superwossname"/>
    <x v="4"/>
    <x v="0"/>
    <n v="3.49"/>
    <n v="20"/>
    <n v="1220"/>
    <x v="482"/>
  </r>
  <r>
    <n v="645"/>
    <s v="Boris"/>
    <s v="Vela"/>
    <x v="1"/>
    <x v="1"/>
    <n v="30"/>
    <s v="Broadwater Road"/>
    <s v="Tavistock"/>
    <x v="2"/>
    <s v="18/06/2020"/>
    <n v="68"/>
    <x v="1"/>
    <s v="Megawidget L"/>
    <x v="2"/>
    <x v="2"/>
    <n v="1.79"/>
    <n v="24"/>
    <n v="1632"/>
    <x v="160"/>
  </r>
  <r>
    <n v="646"/>
    <s v="Rosalyn"/>
    <s v="Oneill"/>
    <x v="0"/>
    <x v="0"/>
    <n v="90"/>
    <s v="Broadway Court"/>
    <s v="Amersham"/>
    <x v="60"/>
    <s v="29/05/2022"/>
    <n v="67"/>
    <x v="8"/>
    <s v="Superwossname"/>
    <x v="11"/>
    <x v="0"/>
    <n v="3.49"/>
    <n v="20"/>
    <n v="1340"/>
    <x v="452"/>
  </r>
  <r>
    <n v="647"/>
    <s v="Rosario"/>
    <s v="Jacob"/>
    <x v="1"/>
    <x v="1"/>
    <n v="30"/>
    <s v="Broadwick Street"/>
    <s v="Maryport"/>
    <x v="2"/>
    <d v="2022-06-03T00:00:00"/>
    <n v="98"/>
    <x v="2"/>
    <s v="Ultrathing V1"/>
    <x v="2"/>
    <x v="0"/>
    <n v="1.79"/>
    <n v="17"/>
    <n v="1666"/>
    <x v="483"/>
  </r>
  <r>
    <n v="648"/>
    <s v="Willie"/>
    <s v="Maher"/>
    <x v="0"/>
    <x v="0"/>
    <n v="30"/>
    <s v="Brockley Cottages"/>
    <s v="Morecambe"/>
    <x v="2"/>
    <d v="2022-12-06T00:00:00"/>
    <n v="97"/>
    <x v="7"/>
    <s v="Ultrathing V2"/>
    <x v="8"/>
    <x v="0"/>
    <n v="2.95"/>
    <n v="20"/>
    <n v="1940"/>
    <x v="484"/>
  </r>
  <r>
    <n v="649"/>
    <s v="Jacinto"/>
    <s v="Frye"/>
    <x v="1"/>
    <x v="1"/>
    <n v="90"/>
    <s v="Brockley Cross"/>
    <s v="Huddersfield"/>
    <x v="1"/>
    <s v="31/03/2020"/>
    <n v="23"/>
    <x v="8"/>
    <s v="Superwossname"/>
    <x v="5"/>
    <x v="2"/>
    <n v="3.49"/>
    <n v="20"/>
    <n v="460"/>
    <x v="485"/>
  </r>
  <r>
    <n v="650"/>
    <s v="Sina"/>
    <s v="Lucero"/>
    <x v="2"/>
    <x v="0"/>
    <n v="60"/>
    <s v="Brockley Mews"/>
    <s v="Dudley"/>
    <x v="3"/>
    <s v="13/06/2022"/>
    <n v="101"/>
    <x v="3"/>
    <s v="Megawidget S"/>
    <x v="2"/>
    <x v="0"/>
    <n v="0.69"/>
    <n v="24"/>
    <n v="2424"/>
    <x v="106"/>
  </r>
  <r>
    <n v="651"/>
    <s v="Helga"/>
    <s v="Manning"/>
    <x v="2"/>
    <x v="0"/>
    <n v="30"/>
    <s v="Brockwell Terrace"/>
    <s v="Tarbert"/>
    <x v="2"/>
    <s v="16/02/2022"/>
    <n v="22"/>
    <x v="6"/>
    <s v="Megawidget M"/>
    <x v="10"/>
    <x v="0"/>
    <n v="1.29"/>
    <n v="24"/>
    <n v="528"/>
    <x v="316"/>
  </r>
  <r>
    <n v="652"/>
    <s v="Carmine"/>
    <s v="Leblanc"/>
    <x v="1"/>
    <x v="1"/>
    <n v="60"/>
    <s v="Broderick Road"/>
    <s v="Prescot"/>
    <x v="2"/>
    <s v="30/07/2022"/>
    <n v="4"/>
    <x v="4"/>
    <s v="Gigastuff"/>
    <x v="0"/>
    <x v="0"/>
    <n v="1.89"/>
    <n v="18"/>
    <n v="72"/>
    <x v="486"/>
  </r>
  <r>
    <n v="653"/>
    <s v="Henrietta"/>
    <s v="Fontenot"/>
    <x v="0"/>
    <x v="0"/>
    <n v="90"/>
    <s v="Broker'S Alley"/>
    <s v="Billingham"/>
    <x v="30"/>
    <s v="23/08/2021"/>
    <n v="59"/>
    <x v="9"/>
    <s v="Ultrathing V3"/>
    <x v="3"/>
    <x v="1"/>
    <n v="3.39"/>
    <n v="24"/>
    <n v="1416"/>
    <x v="62"/>
  </r>
  <r>
    <n v="654"/>
    <s v="Leena"/>
    <s v="Denton"/>
    <x v="3"/>
    <x v="0"/>
    <n v="30"/>
    <s v="Brompton Arcade"/>
    <s v="Bacup"/>
    <x v="40"/>
    <d v="2021-11-02T00:00:00"/>
    <n v="74"/>
    <x v="1"/>
    <s v="Megawidget L"/>
    <x v="7"/>
    <x v="1"/>
    <n v="1.79"/>
    <n v="24"/>
    <n v="1776"/>
    <x v="360"/>
  </r>
  <r>
    <n v="655"/>
    <s v="Sherman"/>
    <s v="Warren"/>
    <x v="1"/>
    <x v="1"/>
    <n v="60"/>
    <s v="Brompton Square"/>
    <s v="Calne"/>
    <x v="12"/>
    <s v="16/04/2022"/>
    <n v="96"/>
    <x v="2"/>
    <s v="Ultrathing V1"/>
    <x v="4"/>
    <x v="0"/>
    <n v="1.79"/>
    <n v="17"/>
    <n v="1632"/>
    <x v="160"/>
  </r>
  <r>
    <n v="656"/>
    <s v="Violette"/>
    <s v="Bullock"/>
    <x v="0"/>
    <x v="0"/>
    <n v="60"/>
    <s v="Brompton Terrace"/>
    <s v="Cleethorpes"/>
    <x v="15"/>
    <s v="25/04/2020"/>
    <n v="48"/>
    <x v="6"/>
    <s v="Megawidget M"/>
    <x v="4"/>
    <x v="2"/>
    <n v="1.29"/>
    <n v="24"/>
    <n v="1152"/>
    <x v="487"/>
  </r>
  <r>
    <n v="657"/>
    <s v="Meredith"/>
    <s v="Durham"/>
    <x v="0"/>
    <x v="0"/>
    <n v="60"/>
    <s v="Brompton Terrace"/>
    <s v="Menai Bridge"/>
    <x v="2"/>
    <d v="2020-01-06T00:00:00"/>
    <n v="13"/>
    <x v="0"/>
    <s v="Hyperwotsit"/>
    <x v="6"/>
    <x v="2"/>
    <n v="2.0099999999999998"/>
    <n v="20"/>
    <n v="260"/>
    <x v="1"/>
  </r>
  <r>
    <n v="658"/>
    <s v="Jerrell"/>
    <s v="Dunham"/>
    <x v="1"/>
    <x v="1"/>
    <n v="60"/>
    <s v="Brondesbury Mews"/>
    <s v="Ardrossan"/>
    <x v="70"/>
    <d v="2021-10-04T00:00:00"/>
    <n v="50"/>
    <x v="5"/>
    <s v="Ultrathing V4"/>
    <x v="1"/>
    <x v="1"/>
    <n v="3.99"/>
    <n v="24"/>
    <n v="1200"/>
    <x v="159"/>
  </r>
  <r>
    <n v="659"/>
    <s v="Gilma"/>
    <s v="Mckinnon"/>
    <x v="2"/>
    <x v="0"/>
    <n v="30"/>
    <s v="Bronhill Terrace"/>
    <s v="Petersfield"/>
    <x v="2"/>
    <s v="18/05/2020"/>
    <n v="9"/>
    <x v="7"/>
    <s v="Ultrathing V2"/>
    <x v="11"/>
    <x v="2"/>
    <n v="2.95"/>
    <n v="20"/>
    <n v="180"/>
    <x v="488"/>
  </r>
  <r>
    <n v="660"/>
    <s v="Brad"/>
    <s v="Richmond"/>
    <x v="1"/>
    <x v="1"/>
    <n v="90"/>
    <s v="Bronti Close"/>
    <s v="Chessington"/>
    <x v="20"/>
    <s v="26/04/2022"/>
    <n v="60"/>
    <x v="6"/>
    <s v="Megawidget M"/>
    <x v="4"/>
    <x v="0"/>
    <n v="1.29"/>
    <n v="24"/>
    <n v="1440"/>
    <x v="279"/>
  </r>
  <r>
    <n v="661"/>
    <s v="Courtney"/>
    <s v="Cooley"/>
    <x v="3"/>
    <x v="0"/>
    <n v="90"/>
    <s v="Brook Crescent"/>
    <s v="Barnsley"/>
    <x v="71"/>
    <s v="19/08/2022"/>
    <n v="57"/>
    <x v="2"/>
    <s v="Ultrathing V1"/>
    <x v="3"/>
    <x v="0"/>
    <n v="1.79"/>
    <n v="17"/>
    <n v="969"/>
    <x v="489"/>
  </r>
  <r>
    <n v="662"/>
    <s v="Iona"/>
    <s v="Weaver"/>
    <x v="0"/>
    <x v="0"/>
    <n v="30"/>
    <s v="Brookdale Road"/>
    <s v="South Yorkshire"/>
    <x v="2"/>
    <s v="23/05/2020"/>
    <n v="24"/>
    <x v="3"/>
    <s v="Megawidget S"/>
    <x v="11"/>
    <x v="2"/>
    <n v="0.69"/>
    <n v="24"/>
    <n v="576"/>
    <x v="215"/>
  </r>
  <r>
    <n v="663"/>
    <s v="Lorenzo"/>
    <s v="Connell"/>
    <x v="1"/>
    <x v="1"/>
    <n v="90"/>
    <s v="Brooke Road"/>
    <s v="Redhill"/>
    <x v="2"/>
    <d v="2020-10-06T00:00:00"/>
    <n v="61"/>
    <x v="1"/>
    <s v="Megawidget L"/>
    <x v="1"/>
    <x v="2"/>
    <n v="1.79"/>
    <n v="24"/>
    <n v="1464"/>
    <x v="490"/>
  </r>
  <r>
    <n v="664"/>
    <s v="Faye"/>
    <s v="Oleary"/>
    <x v="0"/>
    <x v="0"/>
    <n v="60"/>
    <s v="Brookland Garth"/>
    <s v="Melrose"/>
    <x v="2"/>
    <s v="17/08/2020"/>
    <n v="84"/>
    <x v="4"/>
    <s v="Gigastuff"/>
    <x v="3"/>
    <x v="2"/>
    <n v="1.89"/>
    <n v="18"/>
    <n v="1512"/>
    <x v="124"/>
  </r>
  <r>
    <n v="665"/>
    <s v="Marsha"/>
    <s v="Rosales"/>
    <x v="0"/>
    <x v="0"/>
    <n v="30"/>
    <s v="Brookland Rise"/>
    <s v="Cumbria"/>
    <x v="16"/>
    <s v="24/04/2022"/>
    <n v="17"/>
    <x v="2"/>
    <s v="Ultrathing V1"/>
    <x v="4"/>
    <x v="0"/>
    <n v="1.79"/>
    <n v="17"/>
    <n v="289"/>
    <x v="491"/>
  </r>
  <r>
    <n v="666"/>
    <s v="Jarrod"/>
    <s v="Hill"/>
    <x v="1"/>
    <x v="1"/>
    <n v="30"/>
    <s v="Brookland Villas"/>
    <s v="Shefford"/>
    <x v="2"/>
    <d v="2021-07-09T00:00:00"/>
    <n v="75"/>
    <x v="1"/>
    <s v="Megawidget L"/>
    <x v="0"/>
    <x v="1"/>
    <n v="1.79"/>
    <n v="24"/>
    <n v="1800"/>
    <x v="2"/>
  </r>
  <r>
    <n v="667"/>
    <s v="Erin"/>
    <s v="Bowles"/>
    <x v="1"/>
    <x v="1"/>
    <n v="30"/>
    <s v="Brooklyn Avenue"/>
    <s v="Canvey Island"/>
    <x v="10"/>
    <d v="2021-07-01T00:00:00"/>
    <n v="66"/>
    <x v="3"/>
    <s v="Megawidget S"/>
    <x v="0"/>
    <x v="1"/>
    <n v="0.69"/>
    <n v="24"/>
    <n v="1584"/>
    <x v="158"/>
  </r>
  <r>
    <n v="668"/>
    <s v="Brad"/>
    <s v="Greer"/>
    <x v="1"/>
    <x v="1"/>
    <n v="90"/>
    <s v="Brooklyn Villas"/>
    <s v="Amersham"/>
    <x v="60"/>
    <d v="2021-07-08T00:00:00"/>
    <n v="17"/>
    <x v="6"/>
    <s v="Megawidget M"/>
    <x v="0"/>
    <x v="1"/>
    <n v="1.29"/>
    <n v="24"/>
    <n v="408"/>
    <x v="492"/>
  </r>
  <r>
    <n v="669"/>
    <s v="Reid"/>
    <s v="Montoya"/>
    <x v="1"/>
    <x v="1"/>
    <n v="30"/>
    <s v="Brooklyn Villas"/>
    <s v="Arisaig"/>
    <x v="48"/>
    <s v="31/08/2021"/>
    <n v="37"/>
    <x v="7"/>
    <s v="Ultrathing V2"/>
    <x v="3"/>
    <x v="1"/>
    <n v="2.95"/>
    <n v="20"/>
    <n v="740"/>
    <x v="398"/>
  </r>
  <r>
    <n v="670"/>
    <s v="Herbert"/>
    <s v="Pryor"/>
    <x v="1"/>
    <x v="1"/>
    <n v="30"/>
    <s v="Brook'S Mews"/>
    <s v="Buntingford"/>
    <x v="8"/>
    <d v="2020-07-02T00:00:00"/>
    <n v="84"/>
    <x v="9"/>
    <s v="Ultrathing V3"/>
    <x v="0"/>
    <x v="2"/>
    <n v="3.39"/>
    <n v="24"/>
    <n v="2016"/>
    <x v="367"/>
  </r>
  <r>
    <n v="671"/>
    <s v="Brittny"/>
    <s v="Whitney"/>
    <x v="2"/>
    <x v="0"/>
    <n v="30"/>
    <s v="Brook'S Yard"/>
    <s v="Mindrum"/>
    <x v="2"/>
    <s v="22/07/2020"/>
    <n v="9"/>
    <x v="7"/>
    <s v="Ultrathing V2"/>
    <x v="0"/>
    <x v="2"/>
    <n v="2.95"/>
    <n v="20"/>
    <n v="180"/>
    <x v="488"/>
  </r>
  <r>
    <n v="672"/>
    <s v="Celestine"/>
    <s v="Parker"/>
    <x v="2"/>
    <x v="0"/>
    <n v="60"/>
    <s v="Brookscroft Road"/>
    <s v="South Molton"/>
    <x v="2"/>
    <d v="2020-03-08T00:00:00"/>
    <n v="10"/>
    <x v="9"/>
    <s v="Ultrathing V3"/>
    <x v="5"/>
    <x v="2"/>
    <n v="3.39"/>
    <n v="24"/>
    <n v="240"/>
    <x v="34"/>
  </r>
  <r>
    <n v="673"/>
    <s v="Sheryll"/>
    <s v="Wheeler"/>
    <x v="3"/>
    <x v="0"/>
    <n v="30"/>
    <s v="Broomfield"/>
    <s v="Cleator"/>
    <x v="15"/>
    <s v="31/08/2020"/>
    <n v="76"/>
    <x v="2"/>
    <s v="Ultrathing V1"/>
    <x v="3"/>
    <x v="2"/>
    <n v="1.79"/>
    <n v="17"/>
    <n v="1292"/>
    <x v="347"/>
  </r>
  <r>
    <n v="674"/>
    <s v="Florentino"/>
    <s v="Woodson"/>
    <x v="1"/>
    <x v="1"/>
    <n v="30"/>
    <s v="Broomsleigh Street"/>
    <s v="Kent"/>
    <x v="21"/>
    <s v="22/09/2022"/>
    <n v="7"/>
    <x v="4"/>
    <s v="Gigastuff"/>
    <x v="9"/>
    <x v="0"/>
    <n v="1.89"/>
    <n v="18"/>
    <n v="126"/>
    <x v="311"/>
  </r>
  <r>
    <n v="675"/>
    <s v="Rupert"/>
    <s v="Braun"/>
    <x v="1"/>
    <x v="1"/>
    <n v="60"/>
    <s v="Broughton Road"/>
    <s v="Hampshire"/>
    <x v="13"/>
    <s v="16/11/2022"/>
    <n v="101"/>
    <x v="9"/>
    <s v="Ultrathing V3"/>
    <x v="7"/>
    <x v="0"/>
    <n v="3.39"/>
    <n v="24"/>
    <n v="2424"/>
    <x v="493"/>
  </r>
  <r>
    <n v="676"/>
    <s v="Rufus"/>
    <s v="Landry"/>
    <x v="1"/>
    <x v="1"/>
    <n v="60"/>
    <s v="Brownfield Street"/>
    <s v="Arbroath"/>
    <x v="58"/>
    <d v="2021-04-04T00:00:00"/>
    <n v="61"/>
    <x v="8"/>
    <s v="Superwossname"/>
    <x v="4"/>
    <x v="1"/>
    <n v="3.49"/>
    <n v="20"/>
    <n v="1220"/>
    <x v="482"/>
  </r>
  <r>
    <n v="677"/>
    <s v="Jerlene"/>
    <s v="Haas"/>
    <x v="0"/>
    <x v="0"/>
    <n v="30"/>
    <s v="Brownfield Street"/>
    <s v="Atherstone"/>
    <x v="52"/>
    <s v="18/09/2021"/>
    <n v="91"/>
    <x v="5"/>
    <s v="Ultrathing V4"/>
    <x v="9"/>
    <x v="1"/>
    <n v="3.99"/>
    <n v="24"/>
    <n v="2184"/>
    <x v="494"/>
  </r>
  <r>
    <n v="678"/>
    <s v="Jasmine"/>
    <s v="Barron"/>
    <x v="0"/>
    <x v="0"/>
    <n v="30"/>
    <s v="Browning Place"/>
    <s v="Fleetwood"/>
    <x v="17"/>
    <d v="2022-06-09T00:00:00"/>
    <n v="86"/>
    <x v="7"/>
    <s v="Ultrathing V2"/>
    <x v="2"/>
    <x v="0"/>
    <n v="2.95"/>
    <n v="20"/>
    <n v="1720"/>
    <x v="495"/>
  </r>
  <r>
    <n v="679"/>
    <s v="Avery"/>
    <s v="Carroll"/>
    <x v="1"/>
    <x v="1"/>
    <n v="90"/>
    <s v="Browns Lane"/>
    <s v="Crowthorne"/>
    <x v="16"/>
    <d v="2021-06-11T00:00:00"/>
    <n v="60"/>
    <x v="3"/>
    <s v="Megawidget S"/>
    <x v="2"/>
    <x v="1"/>
    <n v="0.69"/>
    <n v="24"/>
    <n v="1440"/>
    <x v="261"/>
  </r>
  <r>
    <n v="680"/>
    <s v="Donovan"/>
    <s v="Pool"/>
    <x v="1"/>
    <x v="1"/>
    <n v="60"/>
    <s v="Browns Road"/>
    <s v="Irvine"/>
    <x v="35"/>
    <s v="21/05/2021"/>
    <n v="68"/>
    <x v="9"/>
    <s v="Ultrathing V3"/>
    <x v="11"/>
    <x v="1"/>
    <n v="3.39"/>
    <n v="24"/>
    <n v="1632"/>
    <x v="496"/>
  </r>
  <r>
    <n v="681"/>
    <s v="Orlando"/>
    <s v="Shelton"/>
    <x v="1"/>
    <x v="1"/>
    <n v="90"/>
    <s v="Brunel Road"/>
    <s v="Gatwick"/>
    <x v="17"/>
    <s v="24/09/2021"/>
    <n v="61"/>
    <x v="1"/>
    <s v="Megawidget L"/>
    <x v="9"/>
    <x v="1"/>
    <n v="1.79"/>
    <n v="24"/>
    <n v="1464"/>
    <x v="490"/>
  </r>
  <r>
    <n v="682"/>
    <s v="Hunter"/>
    <s v="Hubbard"/>
    <x v="1"/>
    <x v="1"/>
    <n v="90"/>
    <s v="Brunel Road"/>
    <s v="Hayle"/>
    <x v="1"/>
    <d v="2021-12-05T00:00:00"/>
    <n v="69"/>
    <x v="0"/>
    <s v="Hyperwotsit"/>
    <x v="8"/>
    <x v="1"/>
    <n v="2.0099999999999998"/>
    <n v="20"/>
    <n v="1380"/>
    <x v="497"/>
  </r>
  <r>
    <n v="683"/>
    <s v="Donnie"/>
    <s v="Langston"/>
    <x v="1"/>
    <x v="1"/>
    <n v="60"/>
    <s v="Brunel Walk"/>
    <s v="Lanarkshire"/>
    <x v="21"/>
    <d v="2021-04-06T00:00:00"/>
    <n v="27"/>
    <x v="4"/>
    <s v="Gigastuff"/>
    <x v="4"/>
    <x v="1"/>
    <n v="1.89"/>
    <n v="18"/>
    <n v="486"/>
    <x v="306"/>
  </r>
  <r>
    <n v="684"/>
    <s v="Milford"/>
    <s v="Couch"/>
    <x v="1"/>
    <x v="1"/>
    <n v="30"/>
    <s v="Brunner Close"/>
    <s v="Orpington"/>
    <x v="2"/>
    <d v="2021-07-02T00:00:00"/>
    <n v="64"/>
    <x v="0"/>
    <s v="Hyperwotsit"/>
    <x v="0"/>
    <x v="1"/>
    <n v="2.0099999999999998"/>
    <n v="20"/>
    <n v="1280"/>
    <x v="498"/>
  </r>
  <r>
    <n v="685"/>
    <s v="Renae"/>
    <s v="Moyer"/>
    <x v="0"/>
    <x v="0"/>
    <n v="90"/>
    <s v="Brunswick Crescent"/>
    <s v="Lingfield"/>
    <x v="11"/>
    <s v="27/07/2020"/>
    <n v="7"/>
    <x v="5"/>
    <s v="Ultrathing V4"/>
    <x v="0"/>
    <x v="2"/>
    <n v="3.99"/>
    <n v="24"/>
    <n v="168"/>
    <x v="499"/>
  </r>
  <r>
    <n v="686"/>
    <s v="Dinah"/>
    <s v="Dunlap"/>
    <x v="2"/>
    <x v="0"/>
    <n v="90"/>
    <s v="Brunton Place"/>
    <s v="West Kilbride"/>
    <x v="2"/>
    <s v="18/12/2021"/>
    <n v="70"/>
    <x v="3"/>
    <s v="Megawidget S"/>
    <x v="8"/>
    <x v="1"/>
    <n v="0.69"/>
    <n v="24"/>
    <n v="1680"/>
    <x v="500"/>
  </r>
  <r>
    <n v="687"/>
    <s v="Tyrone"/>
    <s v="Watkins"/>
    <x v="1"/>
    <x v="1"/>
    <n v="90"/>
    <s v="Brunton'S Place"/>
    <s v="Beaconsfield"/>
    <x v="31"/>
    <s v="21/08/2020"/>
    <n v="57"/>
    <x v="7"/>
    <s v="Ultrathing V2"/>
    <x v="3"/>
    <x v="2"/>
    <n v="2.95"/>
    <n v="20"/>
    <n v="1140"/>
    <x v="501"/>
  </r>
  <r>
    <n v="688"/>
    <s v="Brian"/>
    <s v="Lott"/>
    <x v="1"/>
    <x v="1"/>
    <n v="60"/>
    <s v="Brunton'S Place"/>
    <s v="Isle Of South Uist"/>
    <x v="21"/>
    <d v="2022-04-11T00:00:00"/>
    <n v="42"/>
    <x v="4"/>
    <s v="Gigastuff"/>
    <x v="4"/>
    <x v="0"/>
    <n v="1.89"/>
    <n v="18"/>
    <n v="756"/>
    <x v="408"/>
  </r>
  <r>
    <n v="689"/>
    <s v="Pasquale"/>
    <s v="Vogel"/>
    <x v="1"/>
    <x v="1"/>
    <n v="60"/>
    <s v="Bruton Way"/>
    <s v="Barnsley"/>
    <x v="71"/>
    <d v="2021-05-04T00:00:00"/>
    <n v="24"/>
    <x v="5"/>
    <s v="Ultrathing V4"/>
    <x v="11"/>
    <x v="1"/>
    <n v="3.99"/>
    <n v="24"/>
    <n v="576"/>
    <x v="454"/>
  </r>
  <r>
    <n v="690"/>
    <s v="Devin"/>
    <s v="Forbes"/>
    <x v="1"/>
    <x v="1"/>
    <n v="30"/>
    <s v="Bryant Street"/>
    <s v="Ballyclare"/>
    <x v="0"/>
    <d v="2022-08-10T00:00:00"/>
    <n v="82"/>
    <x v="4"/>
    <s v="Gigastuff"/>
    <x v="3"/>
    <x v="0"/>
    <n v="1.89"/>
    <n v="18"/>
    <n v="1476"/>
    <x v="291"/>
  </r>
  <r>
    <n v="691"/>
    <s v="Carolyn"/>
    <s v="Medrano"/>
    <x v="2"/>
    <x v="0"/>
    <n v="30"/>
    <s v="Brycedale Crescent"/>
    <s v="Lampeter"/>
    <x v="21"/>
    <s v="17/06/2022"/>
    <n v="34"/>
    <x v="2"/>
    <s v="Ultrathing V1"/>
    <x v="2"/>
    <x v="0"/>
    <n v="1.79"/>
    <n v="17"/>
    <n v="578"/>
    <x v="502"/>
  </r>
  <r>
    <n v="692"/>
    <s v="Wilber"/>
    <s v="Bower"/>
    <x v="1"/>
    <x v="1"/>
    <n v="30"/>
    <s v="Brycedale Crescent"/>
    <s v="Lydbury North"/>
    <x v="2"/>
    <s v="13/10/2020"/>
    <n v="34"/>
    <x v="4"/>
    <s v="Gigastuff"/>
    <x v="1"/>
    <x v="2"/>
    <n v="1.89"/>
    <n v="18"/>
    <n v="612"/>
    <x v="503"/>
  </r>
  <r>
    <n v="693"/>
    <s v="Leandra"/>
    <s v="Morris"/>
    <x v="0"/>
    <x v="0"/>
    <n v="90"/>
    <s v="Bryn Towy"/>
    <s v="Earlston"/>
    <x v="44"/>
    <s v="19/11/2020"/>
    <n v="11"/>
    <x v="2"/>
    <s v="Ultrathing V1"/>
    <x v="7"/>
    <x v="2"/>
    <n v="1.79"/>
    <n v="17"/>
    <n v="187"/>
    <x v="412"/>
  </r>
  <r>
    <n v="694"/>
    <s v="Cathey"/>
    <s v="Maxwell"/>
    <x v="4"/>
    <x v="2"/>
    <n v="90"/>
    <s v="Brynmaer Road"/>
    <s v="Westbury-On-Severn"/>
    <x v="2"/>
    <s v="19/03/2020"/>
    <n v="85"/>
    <x v="2"/>
    <s v="Ultrathing V1"/>
    <x v="5"/>
    <x v="2"/>
    <n v="1.79"/>
    <n v="17"/>
    <n v="1445"/>
    <x v="214"/>
  </r>
  <r>
    <n v="695"/>
    <s v="Renaldo"/>
    <s v="Mccann"/>
    <x v="1"/>
    <x v="1"/>
    <n v="90"/>
    <s v="Bryony Road"/>
    <s v="Accrington"/>
    <x v="63"/>
    <d v="2020-12-10T00:00:00"/>
    <n v="20"/>
    <x v="0"/>
    <s v="Hyperwotsit"/>
    <x v="8"/>
    <x v="2"/>
    <n v="2.0099999999999998"/>
    <n v="20"/>
    <n v="400"/>
    <x v="210"/>
  </r>
  <r>
    <n v="696"/>
    <s v="Carter"/>
    <s v="Yeager"/>
    <x v="1"/>
    <x v="1"/>
    <n v="30"/>
    <s v="Buccleugh Road"/>
    <s v="Kinbrace"/>
    <x v="21"/>
    <s v="16/11/2021"/>
    <n v="31"/>
    <x v="8"/>
    <s v="Superwossname"/>
    <x v="7"/>
    <x v="1"/>
    <n v="3.49"/>
    <n v="20"/>
    <n v="620"/>
    <x v="504"/>
  </r>
  <r>
    <n v="697"/>
    <s v="Rodney"/>
    <s v="Dickey"/>
    <x v="1"/>
    <x v="1"/>
    <n v="90"/>
    <s v="Buccleugh Road"/>
    <s v="Peterculter"/>
    <x v="2"/>
    <d v="2021-05-06T00:00:00"/>
    <n v="18"/>
    <x v="1"/>
    <s v="Megawidget L"/>
    <x v="11"/>
    <x v="1"/>
    <n v="1.79"/>
    <n v="24"/>
    <n v="432"/>
    <x v="39"/>
  </r>
  <r>
    <n v="698"/>
    <s v="Dorothea"/>
    <s v="Sheridan"/>
    <x v="0"/>
    <x v="0"/>
    <n v="90"/>
    <s v="Buckingham Avenue"/>
    <s v="Richmond"/>
    <x v="2"/>
    <s v="28/02/2022"/>
    <n v="10"/>
    <x v="3"/>
    <s v="Megawidget S"/>
    <x v="10"/>
    <x v="0"/>
    <n v="0.69"/>
    <n v="24"/>
    <n v="240"/>
    <x v="103"/>
  </r>
  <r>
    <n v="699"/>
    <s v="Angella"/>
    <s v="Whaley"/>
    <x v="2"/>
    <x v="0"/>
    <n v="30"/>
    <s v="Buckingham Market"/>
    <s v="Kent"/>
    <x v="21"/>
    <s v="30/12/2022"/>
    <n v="17"/>
    <x v="7"/>
    <s v="Ultrathing V2"/>
    <x v="8"/>
    <x v="0"/>
    <n v="2.95"/>
    <n v="20"/>
    <n v="340"/>
    <x v="505"/>
  </r>
  <r>
    <n v="700"/>
    <s v="Shana"/>
    <s v="Day"/>
    <x v="2"/>
    <x v="0"/>
    <n v="30"/>
    <s v="Buckingham Palace"/>
    <s v="Shropshire"/>
    <x v="2"/>
    <d v="2020-06-03T00:00:00"/>
    <n v="44"/>
    <x v="6"/>
    <s v="Megawidget M"/>
    <x v="2"/>
    <x v="2"/>
    <n v="1.29"/>
    <n v="24"/>
    <n v="1056"/>
    <x v="422"/>
  </r>
  <r>
    <n v="701"/>
    <s v="Niesha"/>
    <s v="Holliday"/>
    <x v="2"/>
    <x v="0"/>
    <n v="90"/>
    <s v="Buckleigh Avenue"/>
    <s v="Warminster"/>
    <x v="2"/>
    <s v="22/11/2022"/>
    <n v="53"/>
    <x v="2"/>
    <s v="Ultrathing V1"/>
    <x v="7"/>
    <x v="0"/>
    <n v="1.79"/>
    <n v="17"/>
    <n v="901"/>
    <x v="460"/>
  </r>
  <r>
    <n v="702"/>
    <s v="Johana"/>
    <s v="Arrington"/>
    <x v="0"/>
    <x v="0"/>
    <n v="60"/>
    <s v="Buckley Road"/>
    <s v="Kinbrace"/>
    <x v="21"/>
    <d v="2022-08-02T00:00:00"/>
    <n v="17"/>
    <x v="3"/>
    <s v="Megawidget S"/>
    <x v="3"/>
    <x v="0"/>
    <n v="0.69"/>
    <n v="24"/>
    <n v="408"/>
    <x v="506"/>
  </r>
  <r>
    <n v="703"/>
    <s v="Laurene"/>
    <s v="Barton"/>
    <x v="2"/>
    <x v="0"/>
    <n v="90"/>
    <s v="Buckton Street"/>
    <s v="Kent"/>
    <x v="21"/>
    <s v="21/02/2020"/>
    <n v="70"/>
    <x v="0"/>
    <s v="Hyperwotsit"/>
    <x v="10"/>
    <x v="2"/>
    <n v="2.0099999999999998"/>
    <n v="20"/>
    <n v="1400"/>
    <x v="507"/>
  </r>
  <r>
    <n v="704"/>
    <s v="Arleen"/>
    <s v="Knapp"/>
    <x v="0"/>
    <x v="0"/>
    <n v="30"/>
    <s v="Budge Row"/>
    <s v="Midlothian"/>
    <x v="2"/>
    <d v="2022-01-10T00:00:00"/>
    <n v="78"/>
    <x v="9"/>
    <s v="Ultrathing V3"/>
    <x v="6"/>
    <x v="0"/>
    <n v="3.39"/>
    <n v="24"/>
    <n v="1872"/>
    <x v="353"/>
  </r>
  <r>
    <n v="705"/>
    <s v="Vito"/>
    <s v="Gomez"/>
    <x v="1"/>
    <x v="1"/>
    <n v="90"/>
    <s v="Bulinga Street"/>
    <s v="Llanymynech"/>
    <x v="11"/>
    <d v="2021-08-12T00:00:00"/>
    <n v="47"/>
    <x v="6"/>
    <s v="Megawidget M"/>
    <x v="3"/>
    <x v="1"/>
    <n v="1.29"/>
    <n v="24"/>
    <n v="1128"/>
    <x v="508"/>
  </r>
  <r>
    <n v="706"/>
    <s v="April"/>
    <s v="Hunt"/>
    <x v="2"/>
    <x v="0"/>
    <n v="90"/>
    <s v="Bull Inn"/>
    <s v="Dromore"/>
    <x v="3"/>
    <s v="22/04/2022"/>
    <n v="87"/>
    <x v="0"/>
    <s v="Hyperwotsit"/>
    <x v="4"/>
    <x v="0"/>
    <n v="2.0099999999999998"/>
    <n v="20"/>
    <n v="1740"/>
    <x v="184"/>
  </r>
  <r>
    <n v="707"/>
    <s v="Allen"/>
    <s v="Carson"/>
    <x v="1"/>
    <x v="1"/>
    <n v="90"/>
    <s v="Bullens Road"/>
    <s v="Elland"/>
    <x v="45"/>
    <s v="31/08/2021"/>
    <n v="88"/>
    <x v="2"/>
    <s v="Ultrathing V1"/>
    <x v="3"/>
    <x v="1"/>
    <n v="1.79"/>
    <n v="17"/>
    <n v="1496"/>
    <x v="509"/>
  </r>
  <r>
    <n v="708"/>
    <s v="Gary"/>
    <s v="Walter"/>
    <x v="1"/>
    <x v="1"/>
    <n v="90"/>
    <s v="Bullens Road"/>
    <s v="Kent"/>
    <x v="21"/>
    <d v="2022-05-10T00:00:00"/>
    <n v="100"/>
    <x v="3"/>
    <s v="Megawidget S"/>
    <x v="11"/>
    <x v="0"/>
    <n v="0.69"/>
    <n v="24"/>
    <n v="2400"/>
    <x v="444"/>
  </r>
  <r>
    <n v="709"/>
    <s v="Debrah"/>
    <s v="Drew"/>
    <x v="2"/>
    <x v="0"/>
    <n v="90"/>
    <s v="Bulling Court"/>
    <s v="Edenbridge"/>
    <x v="44"/>
    <s v="16/08/2021"/>
    <n v="35"/>
    <x v="6"/>
    <s v="Megawidget M"/>
    <x v="3"/>
    <x v="1"/>
    <n v="1.29"/>
    <n v="24"/>
    <n v="840"/>
    <x v="510"/>
  </r>
  <r>
    <n v="710"/>
    <s v="Jeannette"/>
    <s v="Armstrong"/>
    <x v="0"/>
    <x v="0"/>
    <n v="30"/>
    <s v="Bull'S Head"/>
    <s v="Ferndown"/>
    <x v="17"/>
    <s v="20/05/2021"/>
    <n v="45"/>
    <x v="5"/>
    <s v="Ultrathing V4"/>
    <x v="11"/>
    <x v="1"/>
    <n v="3.99"/>
    <n v="24"/>
    <n v="1080"/>
    <x v="112"/>
  </r>
  <r>
    <n v="711"/>
    <s v="Hermina"/>
    <s v="Vann"/>
    <x v="3"/>
    <x v="0"/>
    <n v="60"/>
    <s v="Bulstrode Street"/>
    <s v="Monmouth"/>
    <x v="2"/>
    <d v="2022-08-10T00:00:00"/>
    <n v="68"/>
    <x v="3"/>
    <s v="Megawidget S"/>
    <x v="3"/>
    <x v="0"/>
    <n v="0.69"/>
    <n v="24"/>
    <n v="1632"/>
    <x v="511"/>
  </r>
  <r>
    <n v="712"/>
    <s v="Bennie"/>
    <s v="Dodd"/>
    <x v="1"/>
    <x v="1"/>
    <n v="60"/>
    <s v="Burcham Street"/>
    <s v="Hessle"/>
    <x v="1"/>
    <s v="13/02/2022"/>
    <n v="73"/>
    <x v="7"/>
    <s v="Ultrathing V2"/>
    <x v="10"/>
    <x v="0"/>
    <n v="2.95"/>
    <n v="20"/>
    <n v="1460"/>
    <x v="512"/>
  </r>
  <r>
    <n v="713"/>
    <s v="Chance"/>
    <s v="Le"/>
    <x v="1"/>
    <x v="1"/>
    <n v="90"/>
    <s v="Burden Street"/>
    <s v="Aberdeenshire"/>
    <x v="36"/>
    <d v="2022-01-06T00:00:00"/>
    <n v="12"/>
    <x v="8"/>
    <s v="Superwossname"/>
    <x v="6"/>
    <x v="0"/>
    <n v="3.49"/>
    <n v="20"/>
    <n v="240"/>
    <x v="220"/>
  </r>
  <r>
    <n v="714"/>
    <s v="Roselee"/>
    <s v="Turner"/>
    <x v="0"/>
    <x v="0"/>
    <n v="30"/>
    <s v="Burdett Mews"/>
    <s v="Lynton"/>
    <x v="2"/>
    <s v="19/12/2022"/>
    <n v="59"/>
    <x v="9"/>
    <s v="Ultrathing V3"/>
    <x v="8"/>
    <x v="0"/>
    <n v="3.39"/>
    <n v="24"/>
    <n v="1416"/>
    <x v="62"/>
  </r>
  <r>
    <n v="715"/>
    <s v="Dylan"/>
    <s v="Owen"/>
    <x v="1"/>
    <x v="1"/>
    <n v="90"/>
    <s v="Burdett Place"/>
    <s v="Emsworth"/>
    <x v="17"/>
    <d v="2022-06-10T00:00:00"/>
    <n v="10"/>
    <x v="2"/>
    <s v="Ultrathing V1"/>
    <x v="2"/>
    <x v="0"/>
    <n v="1.79"/>
    <n v="17"/>
    <n v="170"/>
    <x v="317"/>
  </r>
  <r>
    <n v="716"/>
    <s v="Junko"/>
    <s v="Bond"/>
    <x v="2"/>
    <x v="0"/>
    <n v="30"/>
    <s v="Burdett Place"/>
    <s v="Pathhead"/>
    <x v="2"/>
    <s v="26/10/2022"/>
    <n v="95"/>
    <x v="5"/>
    <s v="Ultrathing V4"/>
    <x v="1"/>
    <x v="0"/>
    <n v="3.99"/>
    <n v="24"/>
    <n v="2280"/>
    <x v="217"/>
  </r>
  <r>
    <n v="717"/>
    <s v="Dann"/>
    <s v="Castro"/>
    <x v="2"/>
    <x v="0"/>
    <n v="90"/>
    <s v="BurfoRoadGardens"/>
    <s v="Stroud"/>
    <x v="2"/>
    <d v="2021-01-01T00:00:00"/>
    <n v="71"/>
    <x v="4"/>
    <s v="Gigastuff"/>
    <x v="6"/>
    <x v="1"/>
    <n v="1.89"/>
    <n v="18"/>
    <n v="1278"/>
    <x v="265"/>
  </r>
  <r>
    <n v="718"/>
    <s v="Theo"/>
    <s v="Coates"/>
    <x v="4"/>
    <x v="2"/>
    <n v="90"/>
    <s v="BurfoRoadWalk"/>
    <s v="Sudbury"/>
    <x v="2"/>
    <s v="30/08/2022"/>
    <n v="54"/>
    <x v="5"/>
    <s v="Ultrathing V4"/>
    <x v="3"/>
    <x v="0"/>
    <n v="3.99"/>
    <n v="24"/>
    <n v="1296"/>
    <x v="97"/>
  </r>
  <r>
    <n v="719"/>
    <s v="Dorian"/>
    <s v="Barrow"/>
    <x v="2"/>
    <x v="0"/>
    <n v="30"/>
    <s v="Burgers Place"/>
    <s v="Ashton-Under-Lyne"/>
    <x v="19"/>
    <d v="2022-09-06T00:00:00"/>
    <n v="103"/>
    <x v="4"/>
    <s v="Gigastuff"/>
    <x v="9"/>
    <x v="0"/>
    <n v="1.89"/>
    <n v="18"/>
    <n v="1854"/>
    <x v="513"/>
  </r>
  <r>
    <n v="720"/>
    <s v="Reid"/>
    <s v="Keene"/>
    <x v="1"/>
    <x v="1"/>
    <n v="30"/>
    <s v="Burgers Place"/>
    <s v="Sandringham"/>
    <x v="2"/>
    <d v="2021-10-07T00:00:00"/>
    <n v="35"/>
    <x v="2"/>
    <s v="Ultrathing V1"/>
    <x v="1"/>
    <x v="1"/>
    <n v="1.79"/>
    <n v="17"/>
    <n v="595"/>
    <x v="386"/>
  </r>
  <r>
    <n v="721"/>
    <s v="Kenisha"/>
    <s v="Reeves"/>
    <x v="0"/>
    <x v="0"/>
    <n v="30"/>
    <s v="Burghley Terrace"/>
    <s v="Kent"/>
    <x v="21"/>
    <s v="22/11/2022"/>
    <n v="39"/>
    <x v="9"/>
    <s v="Ultrathing V3"/>
    <x v="7"/>
    <x v="0"/>
    <n v="3.39"/>
    <n v="24"/>
    <n v="936"/>
    <x v="514"/>
  </r>
  <r>
    <n v="722"/>
    <s v="Grover"/>
    <s v="Corley"/>
    <x v="1"/>
    <x v="1"/>
    <n v="90"/>
    <s v="Burland Road"/>
    <s v="Chepstow"/>
    <x v="20"/>
    <s v="27/03/2022"/>
    <n v="83"/>
    <x v="6"/>
    <s v="Megawidget M"/>
    <x v="5"/>
    <x v="0"/>
    <n v="1.29"/>
    <n v="24"/>
    <n v="1992"/>
    <x v="294"/>
  </r>
  <r>
    <n v="723"/>
    <s v="Danial"/>
    <s v="Howell"/>
    <x v="1"/>
    <x v="1"/>
    <n v="60"/>
    <s v="Burleigh Court"/>
    <s v="Budleigh Salterton"/>
    <x v="8"/>
    <s v="31/01/2022"/>
    <n v="61"/>
    <x v="5"/>
    <s v="Ultrathing V4"/>
    <x v="6"/>
    <x v="0"/>
    <n v="3.99"/>
    <n v="24"/>
    <n v="1464"/>
    <x v="515"/>
  </r>
  <r>
    <n v="724"/>
    <s v="Joesph"/>
    <s v="Childress"/>
    <x v="1"/>
    <x v="1"/>
    <n v="60"/>
    <s v="Burleigh Parade"/>
    <s v="Malpas"/>
    <x v="2"/>
    <s v="22/04/2021"/>
    <n v="53"/>
    <x v="7"/>
    <s v="Ultrathing V2"/>
    <x v="4"/>
    <x v="1"/>
    <n v="2.95"/>
    <n v="20"/>
    <n v="1060"/>
    <x v="516"/>
  </r>
  <r>
    <n v="725"/>
    <s v="Berenice"/>
    <s v="Hensley"/>
    <x v="3"/>
    <x v="0"/>
    <n v="60"/>
    <s v="Burlington Buildings"/>
    <s v="Billingshurst"/>
    <x v="72"/>
    <s v="14/06/2021"/>
    <n v="15"/>
    <x v="8"/>
    <s v="Superwossname"/>
    <x v="2"/>
    <x v="1"/>
    <n v="3.49"/>
    <n v="20"/>
    <n v="300"/>
    <x v="517"/>
  </r>
  <r>
    <n v="726"/>
    <s v="Renaldo"/>
    <s v="Weaver"/>
    <x v="1"/>
    <x v="1"/>
    <n v="60"/>
    <s v="Burlington Place"/>
    <s v="Llangefni"/>
    <x v="11"/>
    <d v="2020-12-09T00:00:00"/>
    <n v="58"/>
    <x v="4"/>
    <s v="Gigastuff"/>
    <x v="8"/>
    <x v="2"/>
    <n v="1.89"/>
    <n v="18"/>
    <n v="1044"/>
    <x v="132"/>
  </r>
  <r>
    <n v="727"/>
    <s v="Delma"/>
    <s v="Kerr"/>
    <x v="2"/>
    <x v="0"/>
    <n v="30"/>
    <s v="Burnell Walk"/>
    <s v="Crieff"/>
    <x v="16"/>
    <s v="21/05/2022"/>
    <n v="35"/>
    <x v="8"/>
    <s v="Superwossname"/>
    <x v="11"/>
    <x v="0"/>
    <n v="3.49"/>
    <n v="20"/>
    <n v="700"/>
    <x v="288"/>
  </r>
  <r>
    <n v="728"/>
    <s v="Quinn"/>
    <s v="Walsh"/>
    <x v="1"/>
    <x v="1"/>
    <n v="30"/>
    <s v="Burnell Walk"/>
    <s v="Llandrindod Wells"/>
    <x v="11"/>
    <s v="25/04/2022"/>
    <n v="7"/>
    <x v="7"/>
    <s v="Ultrathing V2"/>
    <x v="4"/>
    <x v="0"/>
    <n v="2.95"/>
    <n v="20"/>
    <n v="140"/>
    <x v="518"/>
  </r>
  <r>
    <n v="729"/>
    <s v="Rudy"/>
    <s v="Campos"/>
    <x v="1"/>
    <x v="1"/>
    <n v="60"/>
    <s v="Burntwood Terrace"/>
    <s v="Belford"/>
    <x v="73"/>
    <d v="2022-02-09T00:00:00"/>
    <n v="60"/>
    <x v="5"/>
    <s v="Ultrathing V4"/>
    <x v="10"/>
    <x v="0"/>
    <n v="3.99"/>
    <n v="24"/>
    <n v="1440"/>
    <x v="519"/>
  </r>
  <r>
    <n v="730"/>
    <s v="Marry"/>
    <s v="Keene"/>
    <x v="2"/>
    <x v="0"/>
    <n v="90"/>
    <s v="Burrells Wharf"/>
    <s v="Colne"/>
    <x v="15"/>
    <d v="2021-02-01T00:00:00"/>
    <n v="52"/>
    <x v="6"/>
    <s v="Megawidget M"/>
    <x v="10"/>
    <x v="1"/>
    <n v="1.29"/>
    <n v="24"/>
    <n v="1248"/>
    <x v="119"/>
  </r>
  <r>
    <n v="731"/>
    <s v="Micki"/>
    <s v="Mcginnis"/>
    <x v="0"/>
    <x v="0"/>
    <n v="60"/>
    <s v="Burslem Street"/>
    <s v="Newton Aycliffe"/>
    <x v="2"/>
    <s v="19/07/2020"/>
    <n v="73"/>
    <x v="4"/>
    <s v="Gigastuff"/>
    <x v="0"/>
    <x v="2"/>
    <n v="1.89"/>
    <n v="18"/>
    <n v="1314"/>
    <x v="520"/>
  </r>
  <r>
    <n v="732"/>
    <s v="Lashaun"/>
    <s v="Looney"/>
    <x v="0"/>
    <x v="0"/>
    <n v="60"/>
    <s v="Burtts Wharf"/>
    <s v="Northallerton"/>
    <x v="2"/>
    <d v="2022-10-08T00:00:00"/>
    <n v="17"/>
    <x v="3"/>
    <s v="Megawidget S"/>
    <x v="1"/>
    <x v="0"/>
    <n v="0.69"/>
    <n v="24"/>
    <n v="408"/>
    <x v="506"/>
  </r>
  <r>
    <n v="733"/>
    <s v="Gaston"/>
    <s v="Easley"/>
    <x v="1"/>
    <x v="1"/>
    <n v="30"/>
    <s v="Bushey Down"/>
    <s v="South Petherton"/>
    <x v="2"/>
    <s v="30/04/2022"/>
    <n v="87"/>
    <x v="0"/>
    <s v="Hyperwotsit"/>
    <x v="4"/>
    <x v="0"/>
    <n v="2.0099999999999998"/>
    <n v="20"/>
    <n v="1740"/>
    <x v="184"/>
  </r>
  <r>
    <n v="734"/>
    <s v="Duane"/>
    <s v="Vigil"/>
    <x v="1"/>
    <x v="1"/>
    <n v="60"/>
    <s v="Bushey Hill"/>
    <s v="Llanfairpwllgwyngyll"/>
    <x v="11"/>
    <s v="30/08/2020"/>
    <n v="60"/>
    <x v="2"/>
    <s v="Ultrathing V1"/>
    <x v="3"/>
    <x v="2"/>
    <n v="1.79"/>
    <n v="17"/>
    <n v="1020"/>
    <x v="521"/>
  </r>
  <r>
    <n v="735"/>
    <s v="Kristen"/>
    <s v="Sweet"/>
    <x v="0"/>
    <x v="0"/>
    <n v="60"/>
    <s v="Bushey Hill"/>
    <s v="Merseyside"/>
    <x v="2"/>
    <s v="30/03/2020"/>
    <n v="50"/>
    <x v="4"/>
    <s v="Gigastuff"/>
    <x v="5"/>
    <x v="2"/>
    <n v="1.89"/>
    <n v="18"/>
    <n v="900"/>
    <x v="157"/>
  </r>
  <r>
    <n v="736"/>
    <s v="Jame"/>
    <s v="Gee"/>
    <x v="1"/>
    <x v="1"/>
    <n v="90"/>
    <s v="Bushy Square"/>
    <s v="Isle Of Canna"/>
    <x v="21"/>
    <d v="2020-11-04T00:00:00"/>
    <n v="32"/>
    <x v="8"/>
    <s v="Superwossname"/>
    <x v="7"/>
    <x v="2"/>
    <n v="3.49"/>
    <n v="20"/>
    <n v="640"/>
    <x v="440"/>
  </r>
  <r>
    <n v="737"/>
    <s v="Alberto"/>
    <s v="George"/>
    <x v="1"/>
    <x v="1"/>
    <n v="30"/>
    <s v="Butcher Road"/>
    <s v="Isle Of Canna"/>
    <x v="21"/>
    <s v="16/06/2020"/>
    <n v="44"/>
    <x v="6"/>
    <s v="Megawidget M"/>
    <x v="2"/>
    <x v="2"/>
    <n v="1.29"/>
    <n v="24"/>
    <n v="1056"/>
    <x v="422"/>
  </r>
  <r>
    <n v="738"/>
    <s v="Deandra"/>
    <s v="Newton"/>
    <x v="0"/>
    <x v="0"/>
    <n v="30"/>
    <s v="Butchers Lane"/>
    <s v="Sandhurst"/>
    <x v="2"/>
    <s v="25/12/2020"/>
    <n v="62"/>
    <x v="1"/>
    <s v="Megawidget L"/>
    <x v="8"/>
    <x v="2"/>
    <n v="1.79"/>
    <n v="24"/>
    <n v="1488"/>
    <x v="467"/>
  </r>
  <r>
    <n v="739"/>
    <s v="Alex"/>
    <s v="Flores"/>
    <x v="0"/>
    <x v="0"/>
    <n v="30"/>
    <s v="Butchers Road"/>
    <s v="Fairford"/>
    <x v="17"/>
    <d v="2020-11-01T00:00:00"/>
    <n v="7"/>
    <x v="0"/>
    <s v="Hyperwotsit"/>
    <x v="7"/>
    <x v="2"/>
    <n v="2.0099999999999998"/>
    <n v="20"/>
    <n v="140"/>
    <x v="522"/>
  </r>
  <r>
    <n v="740"/>
    <s v="Octavio"/>
    <s v="Collins"/>
    <x v="1"/>
    <x v="1"/>
    <n v="30"/>
    <s v="Butchers Row"/>
    <s v="Bordon"/>
    <x v="28"/>
    <s v="20/02/2022"/>
    <n v="33"/>
    <x v="5"/>
    <s v="Ultrathing V4"/>
    <x v="10"/>
    <x v="0"/>
    <n v="3.99"/>
    <n v="24"/>
    <n v="792"/>
    <x v="523"/>
  </r>
  <r>
    <n v="741"/>
    <s v="Grover"/>
    <s v="Eaton"/>
    <x v="1"/>
    <x v="1"/>
    <n v="60"/>
    <s v="Butler Terrace"/>
    <s v="Aughnacloy"/>
    <x v="24"/>
    <d v="2022-02-11T00:00:00"/>
    <n v="70"/>
    <x v="3"/>
    <s v="Megawidget S"/>
    <x v="10"/>
    <x v="0"/>
    <n v="0.69"/>
    <n v="24"/>
    <n v="1680"/>
    <x v="500"/>
  </r>
  <r>
    <n v="742"/>
    <s v="Mable"/>
    <s v="Rankin"/>
    <x v="2"/>
    <x v="0"/>
    <n v="60"/>
    <s v="Buttermere Close"/>
    <s v="Walkerburn"/>
    <x v="2"/>
    <s v="27/10/2021"/>
    <n v="58"/>
    <x v="1"/>
    <s v="Megawidget L"/>
    <x v="1"/>
    <x v="1"/>
    <n v="1.79"/>
    <n v="24"/>
    <n v="1392"/>
    <x v="280"/>
  </r>
  <r>
    <n v="743"/>
    <s v="Ferdinand"/>
    <s v="Crabtree"/>
    <x v="1"/>
    <x v="1"/>
    <n v="60"/>
    <s v="Buxton Street"/>
    <s v="Lochwinnoch"/>
    <x v="11"/>
    <d v="2022-07-05T00:00:00"/>
    <n v="81"/>
    <x v="4"/>
    <s v="Gigastuff"/>
    <x v="0"/>
    <x v="0"/>
    <n v="1.89"/>
    <n v="18"/>
    <n v="1458"/>
    <x v="416"/>
  </r>
  <r>
    <n v="744"/>
    <s v="Vannessa"/>
    <s v="Mathis"/>
    <x v="0"/>
    <x v="0"/>
    <n v="90"/>
    <s v="Byam Street"/>
    <s v="Dollar"/>
    <x v="3"/>
    <s v="23/01/2021"/>
    <n v="72"/>
    <x v="9"/>
    <s v="Ultrathing V3"/>
    <x v="6"/>
    <x v="1"/>
    <n v="3.39"/>
    <n v="24"/>
    <n v="1728"/>
    <x v="369"/>
  </r>
  <r>
    <n v="745"/>
    <s v="Temeka"/>
    <s v="Easley"/>
    <x v="0"/>
    <x v="0"/>
    <n v="60"/>
    <s v="Bywell Place"/>
    <s v="Alston"/>
    <x v="74"/>
    <s v="21/02/2021"/>
    <n v="26"/>
    <x v="3"/>
    <s v="Megawidget S"/>
    <x v="10"/>
    <x v="1"/>
    <n v="0.69"/>
    <n v="24"/>
    <n v="624"/>
    <x v="524"/>
  </r>
  <r>
    <n v="746"/>
    <s v="Jason"/>
    <s v="Wagner"/>
    <x v="1"/>
    <x v="1"/>
    <n v="60"/>
    <s v="Caddington Road"/>
    <s v="Strome Ferry"/>
    <x v="2"/>
    <d v="2021-11-02T00:00:00"/>
    <n v="11"/>
    <x v="6"/>
    <s v="Megawidget M"/>
    <x v="7"/>
    <x v="1"/>
    <n v="1.29"/>
    <n v="24"/>
    <n v="264"/>
    <x v="377"/>
  </r>
  <r>
    <n v="747"/>
    <s v="Andera"/>
    <s v="Barber"/>
    <x v="2"/>
    <x v="0"/>
    <n v="90"/>
    <s v="Cage Lane"/>
    <s v="Holywood"/>
    <x v="1"/>
    <s v="27/10/2022"/>
    <n v="9"/>
    <x v="7"/>
    <s v="Ultrathing V2"/>
    <x v="1"/>
    <x v="0"/>
    <n v="2.95"/>
    <n v="20"/>
    <n v="180"/>
    <x v="488"/>
  </r>
  <r>
    <n v="748"/>
    <s v="Maya"/>
    <s v="Randolph"/>
    <x v="2"/>
    <x v="0"/>
    <n v="30"/>
    <s v="Cairn Avenue"/>
    <s v="Alton"/>
    <x v="75"/>
    <d v="2020-12-04T00:00:00"/>
    <n v="74"/>
    <x v="9"/>
    <s v="Ultrathing V3"/>
    <x v="8"/>
    <x v="2"/>
    <n v="3.39"/>
    <n v="24"/>
    <n v="1776"/>
    <x v="525"/>
  </r>
  <r>
    <n v="749"/>
    <s v="Marshall"/>
    <s v="Hackett"/>
    <x v="1"/>
    <x v="1"/>
    <n v="90"/>
    <s v="Cairns Road"/>
    <s v="Dunoon"/>
    <x v="3"/>
    <d v="2022-09-08T00:00:00"/>
    <n v="102"/>
    <x v="6"/>
    <s v="Megawidget M"/>
    <x v="9"/>
    <x v="0"/>
    <n v="1.29"/>
    <n v="24"/>
    <n v="2448"/>
    <x v="526"/>
  </r>
  <r>
    <n v="750"/>
    <s v="Lesley"/>
    <s v="Morris"/>
    <x v="1"/>
    <x v="1"/>
    <n v="90"/>
    <s v="Caistor Park"/>
    <s v="Harpenden"/>
    <x v="13"/>
    <d v="2022-03-06T00:00:00"/>
    <n v="91"/>
    <x v="6"/>
    <s v="Megawidget M"/>
    <x v="5"/>
    <x v="0"/>
    <n v="1.29"/>
    <n v="24"/>
    <n v="2184"/>
    <x v="527"/>
  </r>
  <r>
    <n v="751"/>
    <s v="Jake"/>
    <s v="Link"/>
    <x v="1"/>
    <x v="1"/>
    <n v="30"/>
    <s v="Caithness Road"/>
    <s v="Llandudno"/>
    <x v="11"/>
    <s v="16/01/2022"/>
    <n v="105"/>
    <x v="4"/>
    <s v="Gigastuff"/>
    <x v="6"/>
    <x v="0"/>
    <n v="1.89"/>
    <n v="18"/>
    <n v="1890"/>
    <x v="31"/>
  </r>
  <r>
    <n v="752"/>
    <s v="Sheldon"/>
    <s v="Mcneill"/>
    <x v="1"/>
    <x v="1"/>
    <n v="30"/>
    <s v="Caldecot Road"/>
    <s v="Ullapool"/>
    <x v="2"/>
    <d v="2021-12-10T00:00:00"/>
    <n v="92"/>
    <x v="9"/>
    <s v="Ultrathing V3"/>
    <x v="8"/>
    <x v="1"/>
    <n v="3.39"/>
    <n v="24"/>
    <n v="2208"/>
    <x v="528"/>
  </r>
  <r>
    <n v="753"/>
    <s v="Shaunna"/>
    <s v="Bledsoe"/>
    <x v="2"/>
    <x v="0"/>
    <n v="30"/>
    <s v="Caldwell Terrace"/>
    <s v="Isle Of Barra"/>
    <x v="35"/>
    <s v="28/12/2022"/>
    <n v="88"/>
    <x v="2"/>
    <s v="Ultrathing V1"/>
    <x v="8"/>
    <x v="0"/>
    <n v="1.79"/>
    <n v="17"/>
    <n v="1496"/>
    <x v="509"/>
  </r>
  <r>
    <n v="754"/>
    <s v="Nathan"/>
    <s v="Cates"/>
    <x v="1"/>
    <x v="1"/>
    <n v="90"/>
    <s v="Caletock Way"/>
    <s v="Gillingham"/>
    <x v="17"/>
    <d v="2021-02-11T00:00:00"/>
    <n v="39"/>
    <x v="6"/>
    <s v="Megawidget M"/>
    <x v="10"/>
    <x v="1"/>
    <n v="1.29"/>
    <n v="24"/>
    <n v="936"/>
    <x v="299"/>
  </r>
  <r>
    <n v="755"/>
    <s v="Katia"/>
    <s v="Vincent"/>
    <x v="2"/>
    <x v="0"/>
    <n v="60"/>
    <s v="Callcott Street"/>
    <s v="Market Drayton"/>
    <x v="2"/>
    <s v="22/07/2022"/>
    <n v="47"/>
    <x v="1"/>
    <s v="Megawidget L"/>
    <x v="0"/>
    <x v="0"/>
    <n v="1.79"/>
    <n v="24"/>
    <n v="1128"/>
    <x v="147"/>
  </r>
  <r>
    <n v="756"/>
    <s v="Irving"/>
    <s v="Myles"/>
    <x v="1"/>
    <x v="1"/>
    <n v="30"/>
    <s v="Calvin Street"/>
    <s v="Iver"/>
    <x v="21"/>
    <d v="2020-10-12T00:00:00"/>
    <n v="16"/>
    <x v="3"/>
    <s v="Megawidget S"/>
    <x v="1"/>
    <x v="2"/>
    <n v="0.69"/>
    <n v="24"/>
    <n v="384"/>
    <x v="189"/>
  </r>
  <r>
    <n v="757"/>
    <s v="Sonja"/>
    <s v="Pendleton"/>
    <x v="2"/>
    <x v="0"/>
    <n v="60"/>
    <s v="Calvin Street"/>
    <s v="Ventnor"/>
    <x v="2"/>
    <s v="25/10/2020"/>
    <n v="32"/>
    <x v="0"/>
    <s v="Hyperwotsit"/>
    <x v="1"/>
    <x v="2"/>
    <n v="2.0099999999999998"/>
    <n v="20"/>
    <n v="640"/>
    <x v="315"/>
  </r>
  <r>
    <n v="758"/>
    <s v="Gail"/>
    <s v="Shipman"/>
    <x v="2"/>
    <x v="0"/>
    <n v="60"/>
    <s v="Camberwell Arms"/>
    <s v="Dolgellau"/>
    <x v="3"/>
    <s v="24/09/2020"/>
    <n v="59"/>
    <x v="1"/>
    <s v="Megawidget L"/>
    <x v="9"/>
    <x v="2"/>
    <n v="1.79"/>
    <n v="24"/>
    <n v="1416"/>
    <x v="394"/>
  </r>
  <r>
    <n v="759"/>
    <s v="Niki"/>
    <s v="Forrest"/>
    <x v="0"/>
    <x v="0"/>
    <n v="30"/>
    <s v="Camberwell Grammar"/>
    <s v="Bucknell"/>
    <x v="8"/>
    <s v="15/05/2020"/>
    <n v="20"/>
    <x v="6"/>
    <s v="Megawidget M"/>
    <x v="11"/>
    <x v="2"/>
    <n v="1.29"/>
    <n v="24"/>
    <n v="480"/>
    <x v="167"/>
  </r>
  <r>
    <n v="760"/>
    <s v="Anitra"/>
    <s v="Singh"/>
    <x v="2"/>
    <x v="0"/>
    <n v="90"/>
    <s v="Camberwell House"/>
    <s v="Nottinghamshire"/>
    <x v="2"/>
    <d v="2022-03-11T00:00:00"/>
    <n v="105"/>
    <x v="3"/>
    <s v="Megawidget S"/>
    <x v="5"/>
    <x v="0"/>
    <n v="0.69"/>
    <n v="24"/>
    <n v="2520"/>
    <x v="287"/>
  </r>
  <r>
    <n v="761"/>
    <s v="Penelope"/>
    <s v="Steele"/>
    <x v="0"/>
    <x v="0"/>
    <n v="90"/>
    <s v="Cambrian Green"/>
    <s v="Newbridge"/>
    <x v="2"/>
    <d v="2022-08-02T00:00:00"/>
    <n v="44"/>
    <x v="0"/>
    <s v="Hyperwotsit"/>
    <x v="3"/>
    <x v="0"/>
    <n v="2.0099999999999998"/>
    <n v="20"/>
    <n v="880"/>
    <x v="529"/>
  </r>
  <r>
    <n v="762"/>
    <s v="Marshall"/>
    <s v="Gardner"/>
    <x v="1"/>
    <x v="1"/>
    <n v="90"/>
    <s v="Cambridge Green"/>
    <s v="Ferryhill"/>
    <x v="17"/>
    <s v="18/07/2020"/>
    <n v="36"/>
    <x v="7"/>
    <s v="Ultrathing V2"/>
    <x v="0"/>
    <x v="2"/>
    <n v="2.95"/>
    <n v="20"/>
    <n v="720"/>
    <x v="256"/>
  </r>
  <r>
    <n v="763"/>
    <s v="Donnell"/>
    <s v="Horn"/>
    <x v="1"/>
    <x v="1"/>
    <n v="90"/>
    <s v="Cambridge Place"/>
    <s v="Montacute"/>
    <x v="2"/>
    <s v="20/06/2022"/>
    <n v="18"/>
    <x v="6"/>
    <s v="Megawidget M"/>
    <x v="2"/>
    <x v="0"/>
    <n v="1.29"/>
    <n v="24"/>
    <n v="432"/>
    <x v="254"/>
  </r>
  <r>
    <n v="764"/>
    <s v="Lavern"/>
    <s v="West"/>
    <x v="0"/>
    <x v="0"/>
    <n v="30"/>
    <s v="Camden Alms"/>
    <s v="Stanford-Le-Hope"/>
    <x v="2"/>
    <d v="2021-08-02T00:00:00"/>
    <n v="71"/>
    <x v="5"/>
    <s v="Ultrathing V4"/>
    <x v="3"/>
    <x v="1"/>
    <n v="3.99"/>
    <n v="24"/>
    <n v="1704"/>
    <x v="530"/>
  </r>
  <r>
    <n v="765"/>
    <s v="Viki"/>
    <s v="Leon"/>
    <x v="2"/>
    <x v="0"/>
    <n v="60"/>
    <s v="Camden Almshouse"/>
    <s v="Magherafelt"/>
    <x v="2"/>
    <s v="30/01/2022"/>
    <n v="85"/>
    <x v="1"/>
    <s v="Megawidget L"/>
    <x v="6"/>
    <x v="0"/>
    <n v="1.79"/>
    <n v="24"/>
    <n v="2040"/>
    <x v="531"/>
  </r>
  <r>
    <n v="766"/>
    <s v="Meredith"/>
    <s v="Cornelius"/>
    <x v="4"/>
    <x v="2"/>
    <n v="90"/>
    <s v="Camden Avenue"/>
    <s v="Peterculter"/>
    <x v="2"/>
    <s v="15/05/2022"/>
    <n v="66"/>
    <x v="8"/>
    <s v="Superwossname"/>
    <x v="11"/>
    <x v="0"/>
    <n v="3.49"/>
    <n v="20"/>
    <n v="1320"/>
    <x v="241"/>
  </r>
  <r>
    <n v="767"/>
    <s v="Tyron"/>
    <s v="Katz"/>
    <x v="1"/>
    <x v="1"/>
    <n v="60"/>
    <s v="Camden Court"/>
    <s v="Bridgend"/>
    <x v="41"/>
    <s v="19/04/2020"/>
    <n v="15"/>
    <x v="3"/>
    <s v="Megawidget S"/>
    <x v="4"/>
    <x v="2"/>
    <n v="0.69"/>
    <n v="24"/>
    <n v="360"/>
    <x v="532"/>
  </r>
  <r>
    <n v="768"/>
    <s v="Sharron"/>
    <s v="Rogers"/>
    <x v="0"/>
    <x v="0"/>
    <n v="90"/>
    <s v="Camden Gardens"/>
    <s v="Cobham"/>
    <x v="15"/>
    <d v="2022-10-05T00:00:00"/>
    <n v="57"/>
    <x v="0"/>
    <s v="Hyperwotsit"/>
    <x v="1"/>
    <x v="0"/>
    <n v="2.0099999999999998"/>
    <n v="20"/>
    <n v="1140"/>
    <x v="392"/>
  </r>
  <r>
    <n v="769"/>
    <s v="Shaunte"/>
    <s v="Cross"/>
    <x v="2"/>
    <x v="0"/>
    <n v="30"/>
    <s v="Camden Girls"/>
    <s v="Glogue"/>
    <x v="17"/>
    <s v="21/08/2020"/>
    <n v="46"/>
    <x v="3"/>
    <s v="Megawidget S"/>
    <x v="3"/>
    <x v="2"/>
    <n v="0.69"/>
    <n v="24"/>
    <n v="1104"/>
    <x v="177"/>
  </r>
  <r>
    <n v="770"/>
    <s v="Bob"/>
    <s v="Shipman"/>
    <x v="1"/>
    <x v="1"/>
    <n v="30"/>
    <s v="Camden High"/>
    <s v="Moelfre"/>
    <x v="2"/>
    <d v="2020-09-01T00:00:00"/>
    <n v="22"/>
    <x v="1"/>
    <s v="Megawidget L"/>
    <x v="9"/>
    <x v="2"/>
    <n v="1.79"/>
    <n v="24"/>
    <n v="528"/>
    <x v="533"/>
  </r>
  <r>
    <n v="771"/>
    <s v="Bennie"/>
    <s v="Cannon"/>
    <x v="1"/>
    <x v="1"/>
    <n v="90"/>
    <s v="Camden High"/>
    <s v="Newmarket"/>
    <x v="2"/>
    <s v="23/03/2022"/>
    <n v="50"/>
    <x v="3"/>
    <s v="Megawidget S"/>
    <x v="5"/>
    <x v="0"/>
    <n v="0.69"/>
    <n v="24"/>
    <n v="1200"/>
    <x v="11"/>
  </r>
  <r>
    <n v="772"/>
    <s v="Steven"/>
    <s v="Doyle"/>
    <x v="1"/>
    <x v="1"/>
    <n v="90"/>
    <s v="Camden Park"/>
    <s v="Fort Augustus"/>
    <x v="17"/>
    <d v="2020-10-03T00:00:00"/>
    <n v="53"/>
    <x v="5"/>
    <s v="Ultrathing V4"/>
    <x v="1"/>
    <x v="2"/>
    <n v="3.99"/>
    <n v="24"/>
    <n v="1272"/>
    <x v="534"/>
  </r>
  <r>
    <n v="773"/>
    <s v="Kerstin"/>
    <s v="Sharp"/>
    <x v="0"/>
    <x v="0"/>
    <n v="90"/>
    <s v="Campion Place"/>
    <s v="Beckermet"/>
    <x v="43"/>
    <s v="19/07/2021"/>
    <n v="61"/>
    <x v="4"/>
    <s v="Gigastuff"/>
    <x v="0"/>
    <x v="1"/>
    <n v="1.89"/>
    <n v="18"/>
    <n v="1098"/>
    <x v="363"/>
  </r>
  <r>
    <n v="774"/>
    <s v="Kerry"/>
    <s v="Jefferson"/>
    <x v="2"/>
    <x v="0"/>
    <n v="90"/>
    <s v="Campshill Place"/>
    <s v="Ballynahinch"/>
    <x v="0"/>
    <d v="2022-08-05T00:00:00"/>
    <n v="54"/>
    <x v="9"/>
    <s v="Ultrathing V3"/>
    <x v="3"/>
    <x v="0"/>
    <n v="3.39"/>
    <n v="24"/>
    <n v="1296"/>
    <x v="535"/>
  </r>
  <r>
    <n v="775"/>
    <s v="Paulita"/>
    <s v="Pritchett"/>
    <x v="0"/>
    <x v="0"/>
    <n v="60"/>
    <s v="Canada Road"/>
    <s v="Ludlow"/>
    <x v="2"/>
    <s v="19/09/2021"/>
    <n v="3"/>
    <x v="4"/>
    <s v="Gigastuff"/>
    <x v="9"/>
    <x v="1"/>
    <n v="1.89"/>
    <n v="18"/>
    <n v="54"/>
    <x v="368"/>
  </r>
  <r>
    <n v="776"/>
    <s v="Olin"/>
    <s v="Greenwood"/>
    <x v="1"/>
    <x v="1"/>
    <n v="90"/>
    <s v="Canada Road"/>
    <s v="Shifnal"/>
    <x v="2"/>
    <d v="2020-07-02T00:00:00"/>
    <n v="35"/>
    <x v="3"/>
    <s v="Megawidget S"/>
    <x v="0"/>
    <x v="2"/>
    <n v="0.69"/>
    <n v="24"/>
    <n v="840"/>
    <x v="536"/>
  </r>
  <r>
    <n v="777"/>
    <s v="Cedric"/>
    <s v="Hare"/>
    <x v="1"/>
    <x v="1"/>
    <n v="90"/>
    <s v="Canadian Avenue"/>
    <s v="Berriedale"/>
    <x v="29"/>
    <s v="15/02/2022"/>
    <n v="11"/>
    <x v="5"/>
    <s v="Ultrathing V4"/>
    <x v="10"/>
    <x v="0"/>
    <n v="3.99"/>
    <n v="24"/>
    <n v="264"/>
    <x v="248"/>
  </r>
  <r>
    <n v="778"/>
    <s v="Edgar"/>
    <s v="Holley"/>
    <x v="1"/>
    <x v="1"/>
    <n v="30"/>
    <s v="Canal Place"/>
    <s v="Perthshire"/>
    <x v="2"/>
    <s v="22/09/2022"/>
    <n v="93"/>
    <x v="4"/>
    <s v="Gigastuff"/>
    <x v="9"/>
    <x v="0"/>
    <n v="1.89"/>
    <n v="18"/>
    <n v="1674"/>
    <x v="537"/>
  </r>
  <r>
    <n v="779"/>
    <s v="Timmy"/>
    <s v="Weiss"/>
    <x v="1"/>
    <x v="1"/>
    <n v="90"/>
    <s v="Canal Street"/>
    <s v="Ebbw Vale"/>
    <x v="44"/>
    <s v="13/04/2020"/>
    <n v="16"/>
    <x v="6"/>
    <s v="Megawidget M"/>
    <x v="4"/>
    <x v="2"/>
    <n v="1.29"/>
    <n v="24"/>
    <n v="384"/>
    <x v="538"/>
  </r>
  <r>
    <n v="780"/>
    <s v="Alberta"/>
    <s v="Dewitt"/>
    <x v="2"/>
    <x v="0"/>
    <n v="60"/>
    <s v="Canal Walk"/>
    <s v="Saundersfoot"/>
    <x v="2"/>
    <s v="19/04/2020"/>
    <n v="8"/>
    <x v="5"/>
    <s v="Ultrathing V4"/>
    <x v="4"/>
    <x v="2"/>
    <n v="3.99"/>
    <n v="24"/>
    <n v="192"/>
    <x v="539"/>
  </r>
  <r>
    <n v="781"/>
    <s v="Avelina"/>
    <s v="Robbins"/>
    <x v="0"/>
    <x v="0"/>
    <n v="30"/>
    <s v="Candahar Road"/>
    <s v="Blyth"/>
    <x v="7"/>
    <d v="2020-12-10T00:00:00"/>
    <n v="17"/>
    <x v="6"/>
    <s v="Megawidget M"/>
    <x v="8"/>
    <x v="2"/>
    <n v="1.29"/>
    <n v="24"/>
    <n v="408"/>
    <x v="492"/>
  </r>
  <r>
    <n v="782"/>
    <s v="Dorthea"/>
    <s v="Masters"/>
    <x v="0"/>
    <x v="0"/>
    <n v="30"/>
    <s v="Candahar Road"/>
    <s v="Brynteg"/>
    <x v="8"/>
    <d v="2022-10-07T00:00:00"/>
    <n v="81"/>
    <x v="7"/>
    <s v="Ultrathing V2"/>
    <x v="1"/>
    <x v="0"/>
    <n v="2.95"/>
    <n v="20"/>
    <n v="1620"/>
    <x v="540"/>
  </r>
  <r>
    <n v="783"/>
    <s v="Jorge"/>
    <s v="Pollock"/>
    <x v="1"/>
    <x v="1"/>
    <n v="90"/>
    <s v="Cann Hall"/>
    <s v="St. Austell"/>
    <x v="2"/>
    <s v="27/05/2021"/>
    <n v="2"/>
    <x v="4"/>
    <s v="Gigastuff"/>
    <x v="11"/>
    <x v="1"/>
    <n v="1.89"/>
    <n v="18"/>
    <n v="36"/>
    <x v="541"/>
  </r>
  <r>
    <n v="784"/>
    <s v="Wilmer"/>
    <s v="Farley"/>
    <x v="1"/>
    <x v="1"/>
    <n v="60"/>
    <s v="Canning Cross"/>
    <s v="Sturminster Newton"/>
    <x v="2"/>
    <d v="2022-01-10T00:00:00"/>
    <n v="47"/>
    <x v="7"/>
    <s v="Ultrathing V2"/>
    <x v="6"/>
    <x v="0"/>
    <n v="2.95"/>
    <n v="20"/>
    <n v="940"/>
    <x v="542"/>
  </r>
  <r>
    <n v="785"/>
    <s v="Theron"/>
    <s v="Elmore"/>
    <x v="1"/>
    <x v="1"/>
    <n v="90"/>
    <s v="Canning Pass"/>
    <s v="Withernsea"/>
    <x v="2"/>
    <d v="2020-06-09T00:00:00"/>
    <n v="13"/>
    <x v="7"/>
    <s v="Ultrathing V2"/>
    <x v="2"/>
    <x v="2"/>
    <n v="2.95"/>
    <n v="20"/>
    <n v="260"/>
    <x v="70"/>
  </r>
  <r>
    <n v="786"/>
    <s v="Claire"/>
    <s v="Tobin"/>
    <x v="0"/>
    <x v="0"/>
    <n v="30"/>
    <s v="Canningham Place"/>
    <s v="Kinlochleven"/>
    <x v="21"/>
    <s v="28/12/2021"/>
    <n v="54"/>
    <x v="4"/>
    <s v="Gigastuff"/>
    <x v="8"/>
    <x v="1"/>
    <n v="1.89"/>
    <n v="18"/>
    <n v="972"/>
    <x v="196"/>
  </r>
  <r>
    <n v="787"/>
    <s v="Chery"/>
    <s v="Swenson"/>
    <x v="0"/>
    <x v="0"/>
    <n v="90"/>
    <s v="Cannon Close"/>
    <s v="Larne"/>
    <x v="21"/>
    <s v="18/08/2021"/>
    <n v="11"/>
    <x v="5"/>
    <s v="Ultrathing V4"/>
    <x v="3"/>
    <x v="1"/>
    <n v="3.99"/>
    <n v="24"/>
    <n v="264"/>
    <x v="248"/>
  </r>
  <r>
    <n v="788"/>
    <s v="Brigitte"/>
    <s v="Barton"/>
    <x v="2"/>
    <x v="0"/>
    <n v="60"/>
    <s v="Cannon Road"/>
    <s v="Dalry"/>
    <x v="3"/>
    <d v="2022-02-03T00:00:00"/>
    <n v="77"/>
    <x v="8"/>
    <s v="Superwossname"/>
    <x v="10"/>
    <x v="0"/>
    <n v="3.49"/>
    <n v="20"/>
    <n v="1540"/>
    <x v="543"/>
  </r>
  <r>
    <n v="789"/>
    <s v="Ivette"/>
    <s v="Belcher"/>
    <x v="2"/>
    <x v="0"/>
    <n v="90"/>
    <s v="Cannon Street"/>
    <s v="Bishopton"/>
    <x v="65"/>
    <d v="2022-04-04T00:00:00"/>
    <n v="32"/>
    <x v="2"/>
    <s v="Ultrathing V1"/>
    <x v="4"/>
    <x v="0"/>
    <n v="1.79"/>
    <n v="17"/>
    <n v="544"/>
    <x v="544"/>
  </r>
  <r>
    <n v="791"/>
    <s v="Marvel"/>
    <s v="Shearer"/>
    <x v="0"/>
    <x v="0"/>
    <n v="90"/>
    <s v="Cannon Street"/>
    <s v="Thornton-Cleveleys"/>
    <x v="2"/>
    <s v="21/10/2021"/>
    <n v="10"/>
    <x v="5"/>
    <s v="Ultrathing V4"/>
    <x v="1"/>
    <x v="1"/>
    <n v="3.99"/>
    <n v="24"/>
    <n v="240"/>
    <x v="285"/>
  </r>
  <r>
    <n v="792"/>
    <s v="Ramiro"/>
    <s v="Starr"/>
    <x v="1"/>
    <x v="1"/>
    <n v="30"/>
    <s v="Cannons Place"/>
    <s v="Spalding"/>
    <x v="2"/>
    <d v="2020-09-06T00:00:00"/>
    <n v="30"/>
    <x v="2"/>
    <s v="Ultrathing V1"/>
    <x v="9"/>
    <x v="2"/>
    <n v="1.79"/>
    <n v="17"/>
    <n v="510"/>
    <x v="545"/>
  </r>
  <r>
    <n v="793"/>
    <s v="Diedre"/>
    <s v="Ayala"/>
    <x v="2"/>
    <x v="0"/>
    <n v="60"/>
    <s v="Canon Alley"/>
    <s v="Hessle"/>
    <x v="1"/>
    <s v="29/09/2022"/>
    <n v="34"/>
    <x v="0"/>
    <s v="Hyperwotsit"/>
    <x v="9"/>
    <x v="0"/>
    <n v="2.0099999999999998"/>
    <n v="20"/>
    <n v="680"/>
    <x v="397"/>
  </r>
  <r>
    <n v="794"/>
    <s v="Teddy"/>
    <s v="Parker"/>
    <x v="1"/>
    <x v="1"/>
    <n v="60"/>
    <s v="Canonbury Crescent"/>
    <s v="Ardgay"/>
    <x v="70"/>
    <d v="2022-02-12T00:00:00"/>
    <n v="28"/>
    <x v="7"/>
    <s v="Ultrathing V2"/>
    <x v="10"/>
    <x v="0"/>
    <n v="2.95"/>
    <n v="20"/>
    <n v="560"/>
    <x v="546"/>
  </r>
  <r>
    <n v="795"/>
    <s v="Colton"/>
    <s v="Bernard"/>
    <x v="1"/>
    <x v="1"/>
    <n v="90"/>
    <s v="Canonbury Terrace"/>
    <s v="Dalbeattie"/>
    <x v="3"/>
    <s v="20/08/2022"/>
    <n v="58"/>
    <x v="6"/>
    <s v="Megawidget M"/>
    <x v="3"/>
    <x v="0"/>
    <n v="1.29"/>
    <n v="24"/>
    <n v="1392"/>
    <x v="547"/>
  </r>
  <r>
    <n v="796"/>
    <s v="Felice"/>
    <s v="Valentine"/>
    <x v="0"/>
    <x v="0"/>
    <n v="30"/>
    <s v="Canonbury Villas"/>
    <s v="Hertford"/>
    <x v="1"/>
    <s v="25/01/2020"/>
    <n v="40"/>
    <x v="1"/>
    <s v="Megawidget L"/>
    <x v="6"/>
    <x v="2"/>
    <n v="1.79"/>
    <n v="24"/>
    <n v="960"/>
    <x v="548"/>
  </r>
  <r>
    <n v="797"/>
    <s v="Terese"/>
    <s v="Hadley"/>
    <x v="0"/>
    <x v="0"/>
    <n v="90"/>
    <s v="Canterbury Crescent"/>
    <s v="Sandwich"/>
    <x v="2"/>
    <d v="2021-02-08T00:00:00"/>
    <n v="21"/>
    <x v="8"/>
    <s v="Superwossname"/>
    <x v="10"/>
    <x v="1"/>
    <n v="3.49"/>
    <n v="20"/>
    <n v="420"/>
    <x v="549"/>
  </r>
  <r>
    <n v="798"/>
    <s v="Bernie"/>
    <s v="Hickey"/>
    <x v="1"/>
    <x v="1"/>
    <n v="90"/>
    <s v="Canterbury Grove"/>
    <s v="Ardrossan"/>
    <x v="70"/>
    <s v="17/12/2020"/>
    <n v="11"/>
    <x v="9"/>
    <s v="Ultrathing V3"/>
    <x v="8"/>
    <x v="2"/>
    <n v="3.39"/>
    <n v="24"/>
    <n v="264"/>
    <x v="376"/>
  </r>
  <r>
    <n v="799"/>
    <s v="Monty"/>
    <s v="Hendrickson"/>
    <x v="1"/>
    <x v="1"/>
    <n v="60"/>
    <s v="Canterbury Place"/>
    <s v="Llanon"/>
    <x v="11"/>
    <d v="2021-10-09T00:00:00"/>
    <n v="39"/>
    <x v="2"/>
    <s v="Ultrathing V1"/>
    <x v="1"/>
    <x v="1"/>
    <n v="1.79"/>
    <n v="17"/>
    <n v="663"/>
    <x v="550"/>
  </r>
  <r>
    <n v="800"/>
    <s v="Damion"/>
    <s v="Hinton"/>
    <x v="1"/>
    <x v="1"/>
    <n v="30"/>
    <s v="Canterbury Row"/>
    <s v="Moreton-In-Marsh"/>
    <x v="2"/>
    <d v="2021-09-04T00:00:00"/>
    <n v="71"/>
    <x v="0"/>
    <s v="Hyperwotsit"/>
    <x v="9"/>
    <x v="1"/>
    <n v="2.0099999999999998"/>
    <n v="20"/>
    <n v="1420"/>
    <x v="209"/>
  </r>
  <r>
    <n v="801"/>
    <s v="Bernice"/>
    <s v="Gorman"/>
    <x v="2"/>
    <x v="0"/>
    <n v="30"/>
    <s v="Canute Gardens"/>
    <s v="Galston"/>
    <x v="17"/>
    <d v="2021-07-04T00:00:00"/>
    <n v="71"/>
    <x v="0"/>
    <s v="Hyperwotsit"/>
    <x v="0"/>
    <x v="1"/>
    <n v="2.0099999999999998"/>
    <n v="20"/>
    <n v="1420"/>
    <x v="209"/>
  </r>
  <r>
    <n v="802"/>
    <s v="Ali"/>
    <s v="Gill"/>
    <x v="1"/>
    <x v="1"/>
    <n v="90"/>
    <s v="Capeners Close"/>
    <s v="Llanfyrnach"/>
    <x v="11"/>
    <s v="15/02/2020"/>
    <n v="81"/>
    <x v="3"/>
    <s v="Megawidget S"/>
    <x v="10"/>
    <x v="2"/>
    <n v="0.69"/>
    <n v="24"/>
    <n v="1944"/>
    <x v="551"/>
  </r>
  <r>
    <n v="803"/>
    <s v="Vanessa"/>
    <s v="Donahue"/>
    <x v="0"/>
    <x v="0"/>
    <n v="30"/>
    <s v="Caple Road"/>
    <s v="Haltwhistle"/>
    <x v="13"/>
    <s v="25/02/2022"/>
    <n v="18"/>
    <x v="6"/>
    <s v="Megawidget M"/>
    <x v="10"/>
    <x v="0"/>
    <n v="1.29"/>
    <n v="24"/>
    <n v="432"/>
    <x v="254"/>
  </r>
  <r>
    <n v="804"/>
    <s v="Rutha"/>
    <s v="Dickens"/>
    <x v="2"/>
    <x v="0"/>
    <n v="30"/>
    <s v="Capstan Way"/>
    <s v="Reigate"/>
    <x v="2"/>
    <s v="31/01/2021"/>
    <n v="90"/>
    <x v="1"/>
    <s v="Megawidget L"/>
    <x v="6"/>
    <x v="1"/>
    <n v="1.79"/>
    <n v="24"/>
    <n v="2160"/>
    <x v="552"/>
  </r>
  <r>
    <n v="805"/>
    <s v="Jessenia"/>
    <s v="Hand"/>
    <x v="2"/>
    <x v="0"/>
    <n v="30"/>
    <s v="Caravel Mews"/>
    <s v="Langport"/>
    <x v="21"/>
    <d v="2021-08-01T00:00:00"/>
    <n v="68"/>
    <x v="1"/>
    <s v="Megawidget L"/>
    <x v="3"/>
    <x v="1"/>
    <n v="1.79"/>
    <n v="24"/>
    <n v="1632"/>
    <x v="160"/>
  </r>
  <r>
    <n v="806"/>
    <s v="Lilia"/>
    <s v="Macias"/>
    <x v="3"/>
    <x v="0"/>
    <n v="30"/>
    <s v="Carbery Avenue"/>
    <s v="Knaresborough"/>
    <x v="21"/>
    <s v="25/02/2021"/>
    <n v="52"/>
    <x v="6"/>
    <s v="Megawidget M"/>
    <x v="10"/>
    <x v="1"/>
    <n v="1.29"/>
    <n v="24"/>
    <n v="1248"/>
    <x v="119"/>
  </r>
  <r>
    <n v="807"/>
    <s v="Mitch"/>
    <s v="Winston"/>
    <x v="1"/>
    <x v="1"/>
    <n v="90"/>
    <s v="Cardale Street"/>
    <s v="Biggleswade"/>
    <x v="26"/>
    <s v="14/06/2021"/>
    <n v="16"/>
    <x v="2"/>
    <s v="Ultrathing V1"/>
    <x v="2"/>
    <x v="1"/>
    <n v="1.79"/>
    <n v="17"/>
    <n v="272"/>
    <x v="359"/>
  </r>
  <r>
    <n v="808"/>
    <s v="Tanya"/>
    <s v="Archer"/>
    <x v="0"/>
    <x v="0"/>
    <n v="90"/>
    <s v="Cardiff Street"/>
    <s v="Much Wenlock"/>
    <x v="2"/>
    <s v="28/03/2022"/>
    <n v="6"/>
    <x v="9"/>
    <s v="Ultrathing V3"/>
    <x v="5"/>
    <x v="0"/>
    <n v="3.39"/>
    <n v="24"/>
    <n v="144"/>
    <x v="553"/>
  </r>
  <r>
    <n v="809"/>
    <s v="Leighann"/>
    <s v="Hairston"/>
    <x v="0"/>
    <x v="0"/>
    <n v="60"/>
    <s v="Cargill Road"/>
    <s v="Hinton St. George"/>
    <x v="1"/>
    <d v="2021-02-05T00:00:00"/>
    <n v="2"/>
    <x v="5"/>
    <s v="Ultrathing V4"/>
    <x v="10"/>
    <x v="1"/>
    <n v="3.99"/>
    <n v="24"/>
    <n v="48"/>
    <x v="320"/>
  </r>
  <r>
    <n v="810"/>
    <s v="Mellisa"/>
    <s v="Beasley"/>
    <x v="2"/>
    <x v="0"/>
    <n v="30"/>
    <s v="Carleton Gardens"/>
    <s v="Sidcup"/>
    <x v="2"/>
    <s v="17/11/2022"/>
    <n v="24"/>
    <x v="0"/>
    <s v="Hyperwotsit"/>
    <x v="7"/>
    <x v="0"/>
    <n v="2.0099999999999998"/>
    <n v="20"/>
    <n v="480"/>
    <x v="46"/>
  </r>
  <r>
    <n v="811"/>
    <s v="Del"/>
    <s v="Bruner"/>
    <x v="1"/>
    <x v="1"/>
    <n v="30"/>
    <s v="Carleton Road"/>
    <s v="Winkleigh"/>
    <x v="2"/>
    <d v="2021-10-11T00:00:00"/>
    <n v="72"/>
    <x v="5"/>
    <s v="Ultrathing V4"/>
    <x v="1"/>
    <x v="1"/>
    <n v="3.99"/>
    <n v="24"/>
    <n v="1728"/>
    <x v="554"/>
  </r>
  <r>
    <n v="812"/>
    <s v="Booker"/>
    <s v="Krause"/>
    <x v="1"/>
    <x v="1"/>
    <n v="60"/>
    <s v="Carlile Close"/>
    <s v="Callander"/>
    <x v="12"/>
    <s v="18/08/2020"/>
    <n v="51"/>
    <x v="4"/>
    <s v="Gigastuff"/>
    <x v="3"/>
    <x v="2"/>
    <n v="1.89"/>
    <n v="18"/>
    <n v="918"/>
    <x v="555"/>
  </r>
  <r>
    <n v="813"/>
    <s v="Thanh"/>
    <s v="Kaufman"/>
    <x v="1"/>
    <x v="1"/>
    <n v="30"/>
    <s v="Carline Court"/>
    <s v="Ilfracombe"/>
    <x v="1"/>
    <d v="2022-06-03T00:00:00"/>
    <n v="70"/>
    <x v="9"/>
    <s v="Ultrathing V3"/>
    <x v="2"/>
    <x v="0"/>
    <n v="3.39"/>
    <n v="24"/>
    <n v="1680"/>
    <x v="556"/>
  </r>
  <r>
    <n v="814"/>
    <s v="Shad"/>
    <s v="Hathaway"/>
    <x v="1"/>
    <x v="1"/>
    <n v="30"/>
    <s v="Carling'S Row"/>
    <s v="Lossiemouth"/>
    <x v="2"/>
    <s v="28/04/2022"/>
    <n v="46"/>
    <x v="3"/>
    <s v="Megawidget S"/>
    <x v="4"/>
    <x v="0"/>
    <n v="0.69"/>
    <n v="24"/>
    <n v="1104"/>
    <x v="177"/>
  </r>
  <r>
    <n v="815"/>
    <s v="Levi"/>
    <s v="Ransom"/>
    <x v="1"/>
    <x v="1"/>
    <n v="60"/>
    <s v="Carlisle Way"/>
    <s v="Corrour"/>
    <x v="16"/>
    <s v="26/04/2021"/>
    <n v="73"/>
    <x v="2"/>
    <s v="Ultrathing V1"/>
    <x v="4"/>
    <x v="1"/>
    <n v="1.79"/>
    <n v="17"/>
    <n v="1241"/>
    <x v="557"/>
  </r>
  <r>
    <n v="816"/>
    <s v="China"/>
    <s v="Bowers"/>
    <x v="0"/>
    <x v="0"/>
    <n v="60"/>
    <s v="Carlton Vale"/>
    <s v="Deal"/>
    <x v="3"/>
    <s v="13/08/2020"/>
    <n v="49"/>
    <x v="1"/>
    <s v="Megawidget L"/>
    <x v="3"/>
    <x v="2"/>
    <n v="1.79"/>
    <n v="24"/>
    <n v="1176"/>
    <x v="558"/>
  </r>
  <r>
    <n v="817"/>
    <s v="Jules"/>
    <s v="Morrow"/>
    <x v="1"/>
    <x v="1"/>
    <n v="30"/>
    <s v="Carlton Villas"/>
    <s v="Newquay"/>
    <x v="2"/>
    <s v="18/07/2020"/>
    <n v="26"/>
    <x v="5"/>
    <s v="Ultrathing V4"/>
    <x v="0"/>
    <x v="2"/>
    <n v="3.99"/>
    <n v="24"/>
    <n v="624"/>
    <x v="559"/>
  </r>
  <r>
    <n v="818"/>
    <s v="Tiffaney"/>
    <s v="Travis"/>
    <x v="4"/>
    <x v="2"/>
    <n v="30"/>
    <s v="Carlyle Place"/>
    <s v="Penarth"/>
    <x v="2"/>
    <s v="24/06/2022"/>
    <n v="11"/>
    <x v="4"/>
    <s v="Gigastuff"/>
    <x v="2"/>
    <x v="0"/>
    <n v="1.89"/>
    <n v="18"/>
    <n v="198"/>
    <x v="226"/>
  </r>
  <r>
    <n v="819"/>
    <s v="Reda"/>
    <s v="Olsen"/>
    <x v="2"/>
    <x v="0"/>
    <n v="60"/>
    <s v="Carlyle Road"/>
    <s v="Llandysul"/>
    <x v="11"/>
    <s v="26/11/2022"/>
    <n v="36"/>
    <x v="0"/>
    <s v="Hyperwotsit"/>
    <x v="7"/>
    <x v="0"/>
    <n v="2.0099999999999998"/>
    <n v="20"/>
    <n v="720"/>
    <x v="325"/>
  </r>
  <r>
    <n v="820"/>
    <s v="Brendon"/>
    <s v="Roach"/>
    <x v="1"/>
    <x v="1"/>
    <n v="90"/>
    <s v="Carmichael Road"/>
    <s v="Shanklin"/>
    <x v="2"/>
    <s v="22/11/2020"/>
    <n v="72"/>
    <x v="0"/>
    <s v="Hyperwotsit"/>
    <x v="7"/>
    <x v="2"/>
    <n v="2.0099999999999998"/>
    <n v="20"/>
    <n v="1440"/>
    <x v="560"/>
  </r>
  <r>
    <n v="821"/>
    <s v="Ellie"/>
    <s v="Ames"/>
    <x v="0"/>
    <x v="0"/>
    <n v="60"/>
    <s v="Carnaby Market"/>
    <s v="Prestwick"/>
    <x v="2"/>
    <s v="22/06/2022"/>
    <n v="70"/>
    <x v="1"/>
    <s v="Megawidget L"/>
    <x v="2"/>
    <x v="0"/>
    <n v="1.79"/>
    <n v="24"/>
    <n v="1680"/>
    <x v="561"/>
  </r>
  <r>
    <n v="822"/>
    <s v="Ursula"/>
    <s v="Donnelly"/>
    <x v="2"/>
    <x v="0"/>
    <n v="60"/>
    <s v="Carnac Street"/>
    <s v="Fort Augustus"/>
    <x v="17"/>
    <d v="2022-10-03T00:00:00"/>
    <n v="40"/>
    <x v="8"/>
    <s v="Superwossname"/>
    <x v="1"/>
    <x v="0"/>
    <n v="3.49"/>
    <n v="20"/>
    <n v="800"/>
    <x v="478"/>
  </r>
  <r>
    <n v="823"/>
    <s v="Patrick"/>
    <s v="Ouellette"/>
    <x v="1"/>
    <x v="1"/>
    <n v="90"/>
    <s v="Caroline Close"/>
    <s v="Seaton"/>
    <x v="2"/>
    <d v="2022-12-09T00:00:00"/>
    <n v="37"/>
    <x v="3"/>
    <s v="Megawidget S"/>
    <x v="8"/>
    <x v="0"/>
    <n v="0.69"/>
    <n v="24"/>
    <n v="888"/>
    <x v="562"/>
  </r>
  <r>
    <n v="824"/>
    <s v="Jonathon"/>
    <s v="Watts"/>
    <x v="1"/>
    <x v="1"/>
    <n v="60"/>
    <s v="Carr Road"/>
    <s v="Woodbridge"/>
    <x v="2"/>
    <d v="2022-09-11T00:00:00"/>
    <n v="96"/>
    <x v="3"/>
    <s v="Megawidget S"/>
    <x v="9"/>
    <x v="0"/>
    <n v="0.69"/>
    <n v="24"/>
    <n v="2304"/>
    <x v="403"/>
  </r>
  <r>
    <n v="825"/>
    <s v="Chung"/>
    <s v="Keller"/>
    <x v="0"/>
    <x v="0"/>
    <n v="30"/>
    <s v="Carrick Gardens"/>
    <s v="Lancashire"/>
    <x v="21"/>
    <s v="14/04/2021"/>
    <n v="51"/>
    <x v="7"/>
    <s v="Ultrathing V2"/>
    <x v="4"/>
    <x v="1"/>
    <n v="2.95"/>
    <n v="20"/>
    <n v="1020"/>
    <x v="563"/>
  </r>
  <r>
    <n v="826"/>
    <s v="Helga"/>
    <s v="Clement"/>
    <x v="2"/>
    <x v="0"/>
    <n v="30"/>
    <s v="Carrington Place"/>
    <s v="Billingham"/>
    <x v="30"/>
    <d v="2020-04-07T00:00:00"/>
    <n v="64"/>
    <x v="8"/>
    <s v="Superwossname"/>
    <x v="4"/>
    <x v="2"/>
    <n v="3.49"/>
    <n v="20"/>
    <n v="1280"/>
    <x v="149"/>
  </r>
  <r>
    <n v="827"/>
    <s v="Eugene"/>
    <s v="Hollis"/>
    <x v="1"/>
    <x v="1"/>
    <n v="90"/>
    <s v="Carron Close"/>
    <s v="Newcastle Emlyn"/>
    <x v="2"/>
    <d v="2020-09-06T00:00:00"/>
    <n v="6"/>
    <x v="8"/>
    <s v="Superwossname"/>
    <x v="9"/>
    <x v="2"/>
    <n v="3.49"/>
    <n v="20"/>
    <n v="120"/>
    <x v="564"/>
  </r>
  <r>
    <n v="828"/>
    <s v="Edgar"/>
    <s v="Helton"/>
    <x v="1"/>
    <x v="1"/>
    <n v="60"/>
    <s v="Carroun Road"/>
    <s v="Balerno"/>
    <x v="0"/>
    <s v="16/01/2022"/>
    <n v="101"/>
    <x v="7"/>
    <s v="Ultrathing V2"/>
    <x v="6"/>
    <x v="0"/>
    <n v="2.95"/>
    <n v="20"/>
    <n v="2020"/>
    <x v="565"/>
  </r>
  <r>
    <n v="829"/>
    <s v="Mel"/>
    <s v="Villalobos"/>
    <x v="1"/>
    <x v="1"/>
    <n v="90"/>
    <s v="Carthew Road"/>
    <s v="Gorebridge"/>
    <x v="17"/>
    <s v="18/04/2022"/>
    <n v="4"/>
    <x v="7"/>
    <s v="Ultrathing V2"/>
    <x v="4"/>
    <x v="0"/>
    <n v="2.95"/>
    <n v="20"/>
    <n v="80"/>
    <x v="192"/>
  </r>
  <r>
    <n v="830"/>
    <s v="Lonnie"/>
    <s v="Mcknight"/>
    <x v="1"/>
    <x v="1"/>
    <n v="90"/>
    <s v="Cartwright Way"/>
    <s v="Pinner"/>
    <x v="2"/>
    <s v="29/12/2022"/>
    <n v="6"/>
    <x v="1"/>
    <s v="Megawidget L"/>
    <x v="8"/>
    <x v="0"/>
    <n v="1.79"/>
    <n v="24"/>
    <n v="144"/>
    <x v="466"/>
  </r>
  <r>
    <n v="831"/>
    <s v="Ethan"/>
    <s v="Maldonado"/>
    <x v="1"/>
    <x v="1"/>
    <n v="30"/>
    <s v="Carver Road"/>
    <s v="Devizes"/>
    <x v="3"/>
    <d v="2021-09-05T00:00:00"/>
    <n v="73"/>
    <x v="0"/>
    <s v="Hyperwotsit"/>
    <x v="9"/>
    <x v="1"/>
    <n v="2.0099999999999998"/>
    <n v="20"/>
    <n v="1460"/>
    <x v="0"/>
  </r>
  <r>
    <n v="832"/>
    <s v="Somer"/>
    <s v="Lockwood"/>
    <x v="4"/>
    <x v="2"/>
    <n v="90"/>
    <s v="Caryle Terrace"/>
    <s v="Morpeth"/>
    <x v="2"/>
    <d v="2021-08-02T00:00:00"/>
    <n v="63"/>
    <x v="5"/>
    <s v="Ultrathing V4"/>
    <x v="3"/>
    <x v="1"/>
    <n v="3.99"/>
    <n v="24"/>
    <n v="1512"/>
    <x v="566"/>
  </r>
  <r>
    <n v="833"/>
    <s v="Steven"/>
    <s v="Bruner"/>
    <x v="1"/>
    <x v="1"/>
    <n v="30"/>
    <s v="Cashers Grounds"/>
    <s v="Bury"/>
    <x v="12"/>
    <d v="2020-03-11T00:00:00"/>
    <n v="17"/>
    <x v="4"/>
    <s v="Gigastuff"/>
    <x v="5"/>
    <x v="2"/>
    <n v="1.89"/>
    <n v="18"/>
    <n v="306"/>
    <x v="567"/>
  </r>
  <r>
    <n v="834"/>
    <s v="Huey"/>
    <s v="Caudill"/>
    <x v="1"/>
    <x v="1"/>
    <n v="60"/>
    <s v="Casimir Road"/>
    <s v="Saltash"/>
    <x v="2"/>
    <d v="2021-05-06T00:00:00"/>
    <n v="21"/>
    <x v="5"/>
    <s v="Ultrathing V4"/>
    <x v="11"/>
    <x v="1"/>
    <n v="3.99"/>
    <n v="24"/>
    <n v="504"/>
    <x v="568"/>
  </r>
  <r>
    <n v="835"/>
    <s v="Heide"/>
    <s v="Simon"/>
    <x v="0"/>
    <x v="0"/>
    <n v="90"/>
    <s v="Casslee Road"/>
    <s v="Castle Douglas"/>
    <x v="10"/>
    <s v="20/05/2022"/>
    <n v="5"/>
    <x v="8"/>
    <s v="Superwossname"/>
    <x v="11"/>
    <x v="0"/>
    <n v="3.49"/>
    <n v="20"/>
    <n v="100"/>
    <x v="71"/>
  </r>
  <r>
    <n v="836"/>
    <s v="Brooks"/>
    <s v="Cook"/>
    <x v="1"/>
    <x v="1"/>
    <n v="30"/>
    <s v="Castalia Street"/>
    <s v="Crianlarich"/>
    <x v="16"/>
    <s v="20/06/2020"/>
    <n v="77"/>
    <x v="2"/>
    <s v="Ultrathing V1"/>
    <x v="2"/>
    <x v="2"/>
    <n v="1.79"/>
    <n v="17"/>
    <n v="1309"/>
    <x v="79"/>
  </r>
  <r>
    <n v="837"/>
    <s v="Mitch"/>
    <s v="Varner"/>
    <x v="1"/>
    <x v="1"/>
    <n v="60"/>
    <s v="Castello Avenue"/>
    <s v="Steyning"/>
    <x v="2"/>
    <d v="2021-06-08T00:00:00"/>
    <n v="9"/>
    <x v="1"/>
    <s v="Megawidget L"/>
    <x v="2"/>
    <x v="1"/>
    <n v="1.79"/>
    <n v="24"/>
    <n v="216"/>
    <x v="67"/>
  </r>
  <r>
    <n v="838"/>
    <s v="Cindi"/>
    <s v="Hanson"/>
    <x v="2"/>
    <x v="0"/>
    <n v="90"/>
    <s v="Castelnau Mansions"/>
    <s v="Fort William"/>
    <x v="17"/>
    <d v="2020-10-09T00:00:00"/>
    <n v="18"/>
    <x v="0"/>
    <s v="Hyperwotsit"/>
    <x v="1"/>
    <x v="2"/>
    <n v="2.0099999999999998"/>
    <n v="20"/>
    <n v="360"/>
    <x v="18"/>
  </r>
  <r>
    <n v="839"/>
    <s v="Donella"/>
    <s v="Nelson"/>
    <x v="2"/>
    <x v="0"/>
    <n v="90"/>
    <s v="Caster Street"/>
    <s v="Alnwick"/>
    <x v="14"/>
    <d v="2020-10-04T00:00:00"/>
    <n v="4"/>
    <x v="5"/>
    <s v="Ultrathing V4"/>
    <x v="1"/>
    <x v="2"/>
    <n v="3.99"/>
    <n v="24"/>
    <n v="96"/>
    <x v="260"/>
  </r>
  <r>
    <n v="840"/>
    <s v="Jenette"/>
    <s v="Burgos"/>
    <x v="2"/>
    <x v="0"/>
    <n v="30"/>
    <s v="Castle Court"/>
    <s v="Eye"/>
    <x v="17"/>
    <d v="2020-04-02T00:00:00"/>
    <n v="84"/>
    <x v="6"/>
    <s v="Megawidget M"/>
    <x v="4"/>
    <x v="2"/>
    <n v="1.29"/>
    <n v="24"/>
    <n v="2016"/>
    <x v="68"/>
  </r>
  <r>
    <n v="841"/>
    <s v="Tiana"/>
    <s v="Reeves"/>
    <x v="2"/>
    <x v="0"/>
    <n v="90"/>
    <s v="Castle Mews"/>
    <s v="Isle Of North Uist"/>
    <x v="21"/>
    <s v="19/01/2021"/>
    <n v="23"/>
    <x v="2"/>
    <s v="Ultrathing V1"/>
    <x v="6"/>
    <x v="1"/>
    <n v="1.79"/>
    <n v="17"/>
    <n v="391"/>
    <x v="354"/>
  </r>
  <r>
    <n v="842"/>
    <s v="Agnus"/>
    <s v="Thorpe"/>
    <x v="2"/>
    <x v="0"/>
    <n v="90"/>
    <s v="Castle Mews"/>
    <s v="Tyne And Wear"/>
    <x v="2"/>
    <d v="2021-11-07T00:00:00"/>
    <n v="27"/>
    <x v="1"/>
    <s v="Megawidget L"/>
    <x v="7"/>
    <x v="1"/>
    <n v="1.79"/>
    <n v="24"/>
    <n v="648"/>
    <x v="569"/>
  </r>
  <r>
    <n v="843"/>
    <s v="Arnoldo"/>
    <s v="Bell"/>
    <x v="1"/>
    <x v="1"/>
    <n v="90"/>
    <s v="Castlebar Park"/>
    <s v="Bourne"/>
    <x v="76"/>
    <d v="2021-03-04T00:00:00"/>
    <n v="59"/>
    <x v="9"/>
    <s v="Ultrathing V3"/>
    <x v="5"/>
    <x v="1"/>
    <n v="3.39"/>
    <n v="24"/>
    <n v="1416"/>
    <x v="62"/>
  </r>
  <r>
    <n v="844"/>
    <s v="Eulah"/>
    <s v="Kauffman"/>
    <x v="0"/>
    <x v="0"/>
    <n v="30"/>
    <s v="Castles Buildings"/>
    <s v="Isle Of Eigg"/>
    <x v="21"/>
    <s v="16/02/2022"/>
    <n v="99"/>
    <x v="0"/>
    <s v="Hyperwotsit"/>
    <x v="10"/>
    <x v="0"/>
    <n v="2.0099999999999998"/>
    <n v="20"/>
    <n v="1980"/>
    <x v="203"/>
  </r>
  <r>
    <n v="845"/>
    <s v="Lesia"/>
    <s v="Marin"/>
    <x v="2"/>
    <x v="0"/>
    <n v="60"/>
    <s v="Castlewood Drive"/>
    <s v="March"/>
    <x v="2"/>
    <s v="16/08/2022"/>
    <n v="22"/>
    <x v="1"/>
    <s v="Megawidget L"/>
    <x v="3"/>
    <x v="0"/>
    <n v="1.79"/>
    <n v="24"/>
    <n v="528"/>
    <x v="533"/>
  </r>
  <r>
    <n v="846"/>
    <s v="Harland"/>
    <s v="Francis"/>
    <x v="1"/>
    <x v="1"/>
    <n v="90"/>
    <s v="Caterham Road"/>
    <s v="West Molesey"/>
    <x v="2"/>
    <d v="2022-01-07T00:00:00"/>
    <n v="45"/>
    <x v="6"/>
    <s v="Megawidget M"/>
    <x v="6"/>
    <x v="0"/>
    <n v="1.29"/>
    <n v="24"/>
    <n v="1080"/>
    <x v="570"/>
  </r>
  <r>
    <n v="847"/>
    <s v="Leroy"/>
    <s v="Ramos"/>
    <x v="1"/>
    <x v="1"/>
    <n v="90"/>
    <s v="Cathcart Road"/>
    <s v="Oakham"/>
    <x v="2"/>
    <d v="2022-12-10T00:00:00"/>
    <n v="25"/>
    <x v="6"/>
    <s v="Megawidget M"/>
    <x v="8"/>
    <x v="0"/>
    <n v="1.29"/>
    <n v="24"/>
    <n v="600"/>
    <x v="130"/>
  </r>
  <r>
    <n v="848"/>
    <s v="Abe"/>
    <s v="Lynn"/>
    <x v="1"/>
    <x v="1"/>
    <n v="60"/>
    <s v="Catherine Court"/>
    <s v="Taunton"/>
    <x v="2"/>
    <s v="27/05/2021"/>
    <n v="11"/>
    <x v="2"/>
    <s v="Ultrathing V1"/>
    <x v="11"/>
    <x v="1"/>
    <n v="1.79"/>
    <n v="17"/>
    <n v="187"/>
    <x v="412"/>
  </r>
  <r>
    <n v="849"/>
    <s v="Roseline"/>
    <s v="Mcguire"/>
    <x v="0"/>
    <x v="0"/>
    <n v="60"/>
    <s v="Cathles Road"/>
    <s v="Carterton"/>
    <x v="10"/>
    <s v="21/10/2022"/>
    <n v="53"/>
    <x v="5"/>
    <s v="Ultrathing V4"/>
    <x v="1"/>
    <x v="0"/>
    <n v="3.99"/>
    <n v="24"/>
    <n v="1272"/>
    <x v="534"/>
  </r>
  <r>
    <n v="850"/>
    <s v="Bessie"/>
    <s v="Porter"/>
    <x v="2"/>
    <x v="0"/>
    <n v="60"/>
    <s v="Cato Road"/>
    <s v="Hengoed"/>
    <x v="1"/>
    <d v="2021-11-11T00:00:00"/>
    <n v="64"/>
    <x v="6"/>
    <s v="Megawidget M"/>
    <x v="7"/>
    <x v="1"/>
    <n v="1.29"/>
    <n v="24"/>
    <n v="1536"/>
    <x v="419"/>
  </r>
  <r>
    <n v="852"/>
    <s v="Hester"/>
    <s v="Russell"/>
    <x v="2"/>
    <x v="0"/>
    <n v="30"/>
    <s v="Cator Road"/>
    <s v="Sandbach"/>
    <x v="2"/>
    <s v="29/05/2022"/>
    <n v="64"/>
    <x v="0"/>
    <s v="Hyperwotsit"/>
    <x v="11"/>
    <x v="0"/>
    <n v="2.0099999999999998"/>
    <n v="20"/>
    <n v="1280"/>
    <x v="498"/>
  </r>
  <r>
    <n v="853"/>
    <s v="Garland"/>
    <s v="Daly"/>
    <x v="1"/>
    <x v="1"/>
    <n v="90"/>
    <s v="Cattle Market"/>
    <s v="Appleby-In-Westmorland"/>
    <x v="58"/>
    <d v="2022-05-12T00:00:00"/>
    <n v="97"/>
    <x v="3"/>
    <s v="Megawidget S"/>
    <x v="11"/>
    <x v="0"/>
    <n v="0.69"/>
    <n v="24"/>
    <n v="2328"/>
    <x v="571"/>
  </r>
  <r>
    <n v="854"/>
    <s v="Lesley"/>
    <s v="Hobbs"/>
    <x v="1"/>
    <x v="1"/>
    <n v="60"/>
    <s v="Cattle Market"/>
    <s v="Oswestry"/>
    <x v="2"/>
    <s v="15/12/2020"/>
    <n v="77"/>
    <x v="9"/>
    <s v="Ultrathing V3"/>
    <x v="8"/>
    <x v="2"/>
    <n v="3.39"/>
    <n v="24"/>
    <n v="1848"/>
    <x v="572"/>
  </r>
  <r>
    <n v="855"/>
    <s v="Rocky"/>
    <s v="Pratt"/>
    <x v="1"/>
    <x v="1"/>
    <n v="60"/>
    <s v="Catton Street"/>
    <s v="Holyhead"/>
    <x v="1"/>
    <d v="2021-11-02T00:00:00"/>
    <n v="44"/>
    <x v="8"/>
    <s v="Superwossname"/>
    <x v="7"/>
    <x v="1"/>
    <n v="3.49"/>
    <n v="20"/>
    <n v="880"/>
    <x v="327"/>
  </r>
  <r>
    <n v="856"/>
    <s v="Christopher"/>
    <s v="Jorgensen"/>
    <x v="1"/>
    <x v="1"/>
    <n v="30"/>
    <s v="Caudwell Terrace"/>
    <s v="Accrington"/>
    <x v="63"/>
    <s v="27/02/2021"/>
    <n v="64"/>
    <x v="0"/>
    <s v="Hyperwotsit"/>
    <x v="10"/>
    <x v="1"/>
    <n v="2.0099999999999998"/>
    <n v="20"/>
    <n v="1280"/>
    <x v="498"/>
  </r>
  <r>
    <n v="857"/>
    <s v="Shawanda"/>
    <s v="Nix"/>
    <x v="2"/>
    <x v="0"/>
    <n v="90"/>
    <s v="Caudwell Terrace"/>
    <s v="Beccles"/>
    <x v="39"/>
    <d v="2020-06-07T00:00:00"/>
    <n v="85"/>
    <x v="3"/>
    <s v="Megawidget S"/>
    <x v="2"/>
    <x v="2"/>
    <n v="0.69"/>
    <n v="24"/>
    <n v="2040"/>
    <x v="573"/>
  </r>
  <r>
    <n v="858"/>
    <s v="Junior"/>
    <s v="Solomon"/>
    <x v="1"/>
    <x v="1"/>
    <n v="60"/>
    <s v="Cavendish Retreat"/>
    <s v="Buckie"/>
    <x v="8"/>
    <s v="23/02/2020"/>
    <n v="39"/>
    <x v="1"/>
    <s v="Megawidget L"/>
    <x v="10"/>
    <x v="2"/>
    <n v="1.79"/>
    <n v="24"/>
    <n v="936"/>
    <x v="574"/>
  </r>
  <r>
    <n v="859"/>
    <s v="Christopher"/>
    <s v="Alston"/>
    <x v="2"/>
    <x v="0"/>
    <n v="60"/>
    <s v="Caversham Avenue"/>
    <s v="Bacup"/>
    <x v="40"/>
    <s v="24/01/2021"/>
    <n v="90"/>
    <x v="5"/>
    <s v="Ultrathing V4"/>
    <x v="6"/>
    <x v="1"/>
    <n v="3.99"/>
    <n v="24"/>
    <n v="2160"/>
    <x v="575"/>
  </r>
  <r>
    <n v="860"/>
    <s v="Malcolm"/>
    <s v="Obrien"/>
    <x v="1"/>
    <x v="1"/>
    <n v="60"/>
    <s v="Caxton Street"/>
    <s v="Ashton-Under-Lyne"/>
    <x v="19"/>
    <d v="2022-08-08T00:00:00"/>
    <n v="42"/>
    <x v="8"/>
    <s v="Superwossname"/>
    <x v="3"/>
    <x v="0"/>
    <n v="3.49"/>
    <n v="20"/>
    <n v="840"/>
    <x v="289"/>
  </r>
  <r>
    <n v="861"/>
    <s v="Yu"/>
    <s v="Novak"/>
    <x v="0"/>
    <x v="0"/>
    <n v="60"/>
    <s v="Cecil Court"/>
    <s v="Winsford"/>
    <x v="2"/>
    <s v="26/08/2021"/>
    <n v="84"/>
    <x v="5"/>
    <s v="Ultrathing V4"/>
    <x v="3"/>
    <x v="1"/>
    <n v="3.99"/>
    <n v="24"/>
    <n v="2016"/>
    <x v="576"/>
  </r>
  <r>
    <n v="862"/>
    <s v="Cassey"/>
    <s v="Berg"/>
    <x v="0"/>
    <x v="0"/>
    <n v="60"/>
    <s v="Cecile Park"/>
    <s v="Lanark"/>
    <x v="21"/>
    <s v="29/05/2021"/>
    <n v="54"/>
    <x v="5"/>
    <s v="Ultrathing V4"/>
    <x v="11"/>
    <x v="1"/>
    <n v="3.99"/>
    <n v="24"/>
    <n v="1296"/>
    <x v="97"/>
  </r>
  <r>
    <n v="863"/>
    <s v="Noe"/>
    <s v="Mcclellan"/>
    <x v="1"/>
    <x v="1"/>
    <n v="30"/>
    <s v="Cedarhurst Drive"/>
    <s v="Kirkwall"/>
    <x v="21"/>
    <s v="13/05/2022"/>
    <n v="87"/>
    <x v="8"/>
    <s v="Superwossname"/>
    <x v="11"/>
    <x v="0"/>
    <n v="3.49"/>
    <n v="20"/>
    <n v="1740"/>
    <x v="324"/>
  </r>
  <r>
    <n v="864"/>
    <s v="Kelley"/>
    <s v="Knapp"/>
    <x v="1"/>
    <x v="1"/>
    <n v="30"/>
    <s v="Cedarne Road"/>
    <s v="Welwyn"/>
    <x v="2"/>
    <d v="2021-03-12T00:00:00"/>
    <n v="20"/>
    <x v="8"/>
    <s v="Superwossname"/>
    <x v="5"/>
    <x v="1"/>
    <n v="3.49"/>
    <n v="20"/>
    <n v="400"/>
    <x v="577"/>
  </r>
  <r>
    <n v="865"/>
    <s v="Lenard"/>
    <s v="Forbes"/>
    <x v="1"/>
    <x v="1"/>
    <n v="90"/>
    <s v="Cedars Row"/>
    <s v="Wareham"/>
    <x v="2"/>
    <s v="14/11/2020"/>
    <n v="12"/>
    <x v="2"/>
    <s v="Ultrathing V1"/>
    <x v="7"/>
    <x v="2"/>
    <n v="1.79"/>
    <n v="17"/>
    <n v="204"/>
    <x v="578"/>
  </r>
  <r>
    <n v="866"/>
    <s v="Seema"/>
    <s v="Goldsmith"/>
    <x v="2"/>
    <x v="0"/>
    <n v="60"/>
    <s v="Cedars Terrace"/>
    <s v="Blaenau Ffestiniog"/>
    <x v="7"/>
    <s v="28/02/2020"/>
    <n v="70"/>
    <x v="1"/>
    <s v="Megawidget L"/>
    <x v="10"/>
    <x v="2"/>
    <n v="1.79"/>
    <n v="24"/>
    <n v="1680"/>
    <x v="561"/>
  </r>
  <r>
    <n v="867"/>
    <s v="Chu"/>
    <s v="Tate"/>
    <x v="2"/>
    <x v="0"/>
    <n v="90"/>
    <s v="Celandine Way"/>
    <s v="Hawick"/>
    <x v="1"/>
    <d v="2020-08-04T00:00:00"/>
    <n v="79"/>
    <x v="5"/>
    <s v="Ultrathing V4"/>
    <x v="3"/>
    <x v="2"/>
    <n v="3.99"/>
    <n v="24"/>
    <n v="1896"/>
    <x v="94"/>
  </r>
  <r>
    <n v="868"/>
    <s v="Harris"/>
    <s v="Patton"/>
    <x v="1"/>
    <x v="1"/>
    <n v="60"/>
    <s v="Celbridge Mews"/>
    <s v="Abergavenny"/>
    <x v="36"/>
    <s v="15/12/2022"/>
    <n v="93"/>
    <x v="8"/>
    <s v="Superwossname"/>
    <x v="8"/>
    <x v="0"/>
    <n v="3.49"/>
    <n v="20"/>
    <n v="1860"/>
    <x v="579"/>
  </r>
  <r>
    <n v="869"/>
    <s v="Vickie"/>
    <s v="Flint"/>
    <x v="0"/>
    <x v="0"/>
    <n v="90"/>
    <s v="Cenacle Close"/>
    <s v="Kent"/>
    <x v="21"/>
    <s v="13/12/2022"/>
    <n v="48"/>
    <x v="0"/>
    <s v="Hyperwotsit"/>
    <x v="8"/>
    <x v="0"/>
    <n v="2.0099999999999998"/>
    <n v="20"/>
    <n v="960"/>
    <x v="411"/>
  </r>
  <r>
    <n v="870"/>
    <s v="Sonny"/>
    <s v="Mclain"/>
    <x v="1"/>
    <x v="1"/>
    <n v="90"/>
    <s v="Centurion Close"/>
    <s v="Dunblane"/>
    <x v="3"/>
    <d v="2022-08-04T00:00:00"/>
    <n v="47"/>
    <x v="9"/>
    <s v="Ultrathing V3"/>
    <x v="3"/>
    <x v="0"/>
    <n v="3.39"/>
    <n v="24"/>
    <n v="1128"/>
    <x v="580"/>
  </r>
  <r>
    <n v="871"/>
    <s v="Shannon"/>
    <s v="Dunbar"/>
    <x v="1"/>
    <x v="1"/>
    <n v="30"/>
    <s v="Ceylon Street"/>
    <s v="Loanhead"/>
    <x v="11"/>
    <s v="27/09/2021"/>
    <n v="52"/>
    <x v="3"/>
    <s v="Megawidget S"/>
    <x v="9"/>
    <x v="1"/>
    <n v="0.69"/>
    <n v="24"/>
    <n v="1248"/>
    <x v="240"/>
  </r>
  <r>
    <n v="872"/>
    <s v="Deedra"/>
    <s v="Snow"/>
    <x v="2"/>
    <x v="0"/>
    <n v="60"/>
    <s v="Chaddesdon Villas"/>
    <s v="North Humberside"/>
    <x v="2"/>
    <s v="25/05/2020"/>
    <n v="73"/>
    <x v="2"/>
    <s v="Ultrathing V1"/>
    <x v="11"/>
    <x v="2"/>
    <n v="1.79"/>
    <n v="17"/>
    <n v="1241"/>
    <x v="557"/>
  </r>
  <r>
    <n v="873"/>
    <s v="Shelton"/>
    <s v="Shook"/>
    <x v="1"/>
    <x v="1"/>
    <n v="90"/>
    <s v="Chadwick Street"/>
    <s v="Newport"/>
    <x v="2"/>
    <s v="13/10/2020"/>
    <n v="9"/>
    <x v="1"/>
    <s v="Megawidget L"/>
    <x v="1"/>
    <x v="2"/>
    <n v="1.79"/>
    <n v="24"/>
    <n v="216"/>
    <x v="67"/>
  </r>
  <r>
    <n v="874"/>
    <s v="Lakia"/>
    <s v="Newton"/>
    <x v="0"/>
    <x v="0"/>
    <n v="30"/>
    <s v="Chalet"/>
    <s v="Matlock"/>
    <x v="2"/>
    <d v="2021-08-11T00:00:00"/>
    <n v="41"/>
    <x v="9"/>
    <s v="Ultrathing V3"/>
    <x v="3"/>
    <x v="1"/>
    <n v="3.39"/>
    <n v="24"/>
    <n v="984"/>
    <x v="348"/>
  </r>
  <r>
    <n v="875"/>
    <s v="Zackary"/>
    <s v="Braun"/>
    <x v="1"/>
    <x v="1"/>
    <n v="60"/>
    <s v="Chalet Estate"/>
    <s v="Tavistock"/>
    <x v="2"/>
    <s v="22/11/2022"/>
    <n v="21"/>
    <x v="4"/>
    <s v="Gigastuff"/>
    <x v="7"/>
    <x v="0"/>
    <n v="1.89"/>
    <n v="18"/>
    <n v="378"/>
    <x v="346"/>
  </r>
  <r>
    <n v="876"/>
    <s v="Jere"/>
    <s v="Prescott"/>
    <x v="1"/>
    <x v="1"/>
    <n v="90"/>
    <s v="ChalfoRoadRoad"/>
    <s v="Hythe"/>
    <x v="1"/>
    <s v="18/05/2021"/>
    <n v="86"/>
    <x v="1"/>
    <s v="Megawidget L"/>
    <x v="11"/>
    <x v="1"/>
    <n v="1.79"/>
    <n v="24"/>
    <n v="2064"/>
    <x v="201"/>
  </r>
  <r>
    <n v="877"/>
    <s v="Madie"/>
    <s v="Bland"/>
    <x v="2"/>
    <x v="0"/>
    <n v="30"/>
    <s v="Chalgrove Gardens"/>
    <s v="Bath"/>
    <x v="68"/>
    <d v="2020-07-07T00:00:00"/>
    <n v="70"/>
    <x v="6"/>
    <s v="Megawidget M"/>
    <x v="0"/>
    <x v="2"/>
    <n v="1.29"/>
    <n v="24"/>
    <n v="1680"/>
    <x v="581"/>
  </r>
  <r>
    <n v="878"/>
    <s v="Bernard"/>
    <s v="Gordon"/>
    <x v="6"/>
    <x v="2"/>
    <n v="60"/>
    <s v="Challissfield"/>
    <s v="Reigate"/>
    <x v="2"/>
    <s v="17/10/2021"/>
    <n v="40"/>
    <x v="5"/>
    <s v="Ultrathing V4"/>
    <x v="1"/>
    <x v="1"/>
    <n v="3.99"/>
    <n v="24"/>
    <n v="960"/>
    <x v="582"/>
  </r>
  <r>
    <n v="879"/>
    <s v="Kymberly"/>
    <s v="Neff"/>
    <x v="2"/>
    <x v="0"/>
    <n v="90"/>
    <s v="Challoner Street"/>
    <s v="Melton Constable"/>
    <x v="2"/>
    <d v="2021-07-04T00:00:00"/>
    <n v="74"/>
    <x v="7"/>
    <s v="Ultrathing V2"/>
    <x v="0"/>
    <x v="1"/>
    <n v="2.95"/>
    <n v="20"/>
    <n v="1480"/>
    <x v="583"/>
  </r>
  <r>
    <n v="880"/>
    <s v="Monica"/>
    <s v="Santos"/>
    <x v="0"/>
    <x v="0"/>
    <n v="60"/>
    <s v="Chalsey Road"/>
    <s v="Gullane"/>
    <x v="13"/>
    <d v="2021-12-08T00:00:00"/>
    <n v="66"/>
    <x v="9"/>
    <s v="Ultrathing V3"/>
    <x v="8"/>
    <x v="1"/>
    <n v="3.39"/>
    <n v="24"/>
    <n v="1584"/>
    <x v="404"/>
  </r>
  <r>
    <n v="881"/>
    <s v="Jamie"/>
    <s v="Sprague"/>
    <x v="1"/>
    <x v="1"/>
    <n v="60"/>
    <s v="Chamber Street"/>
    <s v="Barnsley"/>
    <x v="71"/>
    <d v="2020-04-04T00:00:00"/>
    <n v="35"/>
    <x v="3"/>
    <s v="Megawidget S"/>
    <x v="4"/>
    <x v="2"/>
    <n v="0.69"/>
    <n v="24"/>
    <n v="840"/>
    <x v="536"/>
  </r>
  <r>
    <n v="882"/>
    <s v="Delisa"/>
    <s v="Burton"/>
    <x v="2"/>
    <x v="0"/>
    <n v="30"/>
    <s v="Chamber Street"/>
    <s v="Ambleside"/>
    <x v="77"/>
    <s v="13/03/2022"/>
    <n v="59"/>
    <x v="6"/>
    <s v="Megawidget M"/>
    <x v="5"/>
    <x v="0"/>
    <n v="1.29"/>
    <n v="24"/>
    <n v="1416"/>
    <x v="471"/>
  </r>
  <r>
    <n v="883"/>
    <s v="Alfonzo"/>
    <s v="Singer"/>
    <x v="1"/>
    <x v="1"/>
    <n v="30"/>
    <s v="Chamberlens Garages"/>
    <s v="Plockton"/>
    <x v="2"/>
    <s v="30/03/2022"/>
    <n v="20"/>
    <x v="8"/>
    <s v="Superwossname"/>
    <x v="5"/>
    <x v="0"/>
    <n v="3.49"/>
    <n v="20"/>
    <n v="400"/>
    <x v="577"/>
  </r>
  <r>
    <n v="884"/>
    <s v="Makeda"/>
    <s v="Sanford"/>
    <x v="2"/>
    <x v="0"/>
    <n v="30"/>
    <s v="Chambers Street"/>
    <s v="Daventry"/>
    <x v="3"/>
    <d v="2021-06-12T00:00:00"/>
    <n v="42"/>
    <x v="9"/>
    <s v="Ultrathing V3"/>
    <x v="2"/>
    <x v="1"/>
    <n v="3.39"/>
    <n v="24"/>
    <n v="1008"/>
    <x v="433"/>
  </r>
  <r>
    <n v="885"/>
    <s v="Willis"/>
    <s v="Drake"/>
    <x v="1"/>
    <x v="1"/>
    <n v="30"/>
    <s v="ChamboRoadStreet"/>
    <s v="Wotton-Under-Edge"/>
    <x v="2"/>
    <s v="27/07/2022"/>
    <n v="99"/>
    <x v="4"/>
    <s v="Gigastuff"/>
    <x v="0"/>
    <x v="0"/>
    <n v="1.89"/>
    <n v="18"/>
    <n v="1782"/>
    <x v="342"/>
  </r>
  <r>
    <n v="886"/>
    <s v="Chang"/>
    <s v="Dwyer"/>
    <x v="1"/>
    <x v="1"/>
    <n v="60"/>
    <s v="Champion Street"/>
    <s v="North Berwick"/>
    <x v="2"/>
    <s v="26/01/2021"/>
    <n v="13"/>
    <x v="0"/>
    <s v="Hyperwotsit"/>
    <x v="6"/>
    <x v="1"/>
    <n v="2.0099999999999998"/>
    <n v="20"/>
    <n v="260"/>
    <x v="1"/>
  </r>
  <r>
    <n v="887"/>
    <s v="Octavia"/>
    <s v="Gibbons"/>
    <x v="2"/>
    <x v="0"/>
    <n v="90"/>
    <s v="Chancellor Place"/>
    <s v="Llanwrtyd Wells"/>
    <x v="11"/>
    <d v="2022-02-05T00:00:00"/>
    <n v="76"/>
    <x v="2"/>
    <s v="Ultrathing V1"/>
    <x v="10"/>
    <x v="0"/>
    <n v="1.79"/>
    <n v="17"/>
    <n v="1292"/>
    <x v="347"/>
  </r>
  <r>
    <n v="888"/>
    <s v="Alesha"/>
    <s v="Boston"/>
    <x v="0"/>
    <x v="0"/>
    <n v="30"/>
    <s v="Chancellors Wharf"/>
    <s v="Ravenglass"/>
    <x v="2"/>
    <s v="25/11/2022"/>
    <n v="9"/>
    <x v="5"/>
    <s v="Ultrathing V4"/>
    <x v="7"/>
    <x v="0"/>
    <n v="3.99"/>
    <n v="24"/>
    <n v="216"/>
    <x v="584"/>
  </r>
  <r>
    <n v="889"/>
    <s v="Aurora"/>
    <s v="Donnelly"/>
    <x v="2"/>
    <x v="0"/>
    <n v="30"/>
    <s v="Chandos Street"/>
    <s v="Wadebridge"/>
    <x v="2"/>
    <d v="2020-02-12T00:00:00"/>
    <n v="28"/>
    <x v="7"/>
    <s v="Ultrathing V2"/>
    <x v="10"/>
    <x v="2"/>
    <n v="2.95"/>
    <n v="20"/>
    <n v="560"/>
    <x v="546"/>
  </r>
  <r>
    <n v="890"/>
    <s v="Kenton"/>
    <s v="Small"/>
    <x v="1"/>
    <x v="1"/>
    <n v="30"/>
    <s v="Chandos Way"/>
    <s v="Biggar"/>
    <x v="26"/>
    <s v="14/08/2021"/>
    <n v="72"/>
    <x v="3"/>
    <s v="Megawidget S"/>
    <x v="3"/>
    <x v="1"/>
    <n v="0.69"/>
    <n v="24"/>
    <n v="1728"/>
    <x v="173"/>
  </r>
  <r>
    <n v="891"/>
    <s v="Mathew"/>
    <s v="Daley"/>
    <x v="1"/>
    <x v="1"/>
    <n v="90"/>
    <s v="Chandos Way"/>
    <s v="Glenrothes"/>
    <x v="17"/>
    <d v="2022-02-11T00:00:00"/>
    <n v="29"/>
    <x v="3"/>
    <s v="Megawidget S"/>
    <x v="10"/>
    <x v="0"/>
    <n v="0.69"/>
    <n v="24"/>
    <n v="696"/>
    <x v="63"/>
  </r>
  <r>
    <n v="892"/>
    <s v="Ramiro"/>
    <s v="Dickerson"/>
    <x v="1"/>
    <x v="1"/>
    <n v="90"/>
    <s v="Chantrey Road"/>
    <s v="Sudbury"/>
    <x v="2"/>
    <s v="14/04/2021"/>
    <n v="61"/>
    <x v="3"/>
    <s v="Megawidget S"/>
    <x v="4"/>
    <x v="1"/>
    <n v="0.69"/>
    <n v="24"/>
    <n v="1464"/>
    <x v="585"/>
  </r>
  <r>
    <n v="893"/>
    <s v="Kaila"/>
    <s v="Woodruff"/>
    <x v="2"/>
    <x v="0"/>
    <n v="90"/>
    <s v="Chapel Alley"/>
    <s v="Peterculter"/>
    <x v="2"/>
    <s v="21/12/2020"/>
    <n v="16"/>
    <x v="9"/>
    <s v="Ultrathing V3"/>
    <x v="8"/>
    <x v="2"/>
    <n v="3.39"/>
    <n v="24"/>
    <n v="384"/>
    <x v="586"/>
  </r>
  <r>
    <n v="894"/>
    <s v="Brian"/>
    <s v="Ladd"/>
    <x v="1"/>
    <x v="1"/>
    <n v="30"/>
    <s v="Chapel House"/>
    <s v="Colne"/>
    <x v="15"/>
    <s v="18/10/2022"/>
    <n v="53"/>
    <x v="3"/>
    <s v="Megawidget S"/>
    <x v="1"/>
    <x v="0"/>
    <n v="0.69"/>
    <n v="24"/>
    <n v="1272"/>
    <x v="587"/>
  </r>
  <r>
    <n v="895"/>
    <s v="Cristie"/>
    <s v="Steiner"/>
    <x v="0"/>
    <x v="0"/>
    <n v="60"/>
    <s v="Chapel Row"/>
    <s v="Newport"/>
    <x v="2"/>
    <s v="19/04/2020"/>
    <n v="38"/>
    <x v="7"/>
    <s v="Ultrathing V2"/>
    <x v="4"/>
    <x v="2"/>
    <n v="2.95"/>
    <n v="20"/>
    <n v="760"/>
    <x v="121"/>
  </r>
  <r>
    <n v="896"/>
    <s v="Jewell"/>
    <s v="Kurtz"/>
    <x v="1"/>
    <x v="1"/>
    <n v="90"/>
    <s v="Chapel Walk"/>
    <s v="Ulceby"/>
    <x v="2"/>
    <s v="31/07/2021"/>
    <n v="38"/>
    <x v="1"/>
    <s v="Megawidget L"/>
    <x v="0"/>
    <x v="1"/>
    <n v="1.79"/>
    <n v="24"/>
    <n v="912"/>
    <x v="17"/>
  </r>
  <r>
    <n v="897"/>
    <s v="Ava"/>
    <s v="Dye"/>
    <x v="2"/>
    <x v="0"/>
    <n v="60"/>
    <s v="Chapman Road"/>
    <s v="Accrington"/>
    <x v="63"/>
    <s v="22/07/2020"/>
    <n v="22"/>
    <x v="7"/>
    <s v="Ultrathing V2"/>
    <x v="0"/>
    <x v="2"/>
    <n v="2.95"/>
    <n v="20"/>
    <n v="440"/>
    <x v="588"/>
  </r>
  <r>
    <n v="898"/>
    <s v="Ora"/>
    <s v="Whalen"/>
    <x v="0"/>
    <x v="0"/>
    <n v="30"/>
    <s v="Chapterhouse Court"/>
    <s v="Heathfield"/>
    <x v="1"/>
    <s v="18/06/2020"/>
    <n v="55"/>
    <x v="3"/>
    <s v="Megawidget S"/>
    <x v="2"/>
    <x v="2"/>
    <n v="0.69"/>
    <n v="24"/>
    <n v="1320"/>
    <x v="65"/>
  </r>
  <r>
    <n v="899"/>
    <s v="Bambi"/>
    <s v="Merrill"/>
    <x v="2"/>
    <x v="0"/>
    <n v="30"/>
    <s v="Charldane Road"/>
    <s v="Torrington"/>
    <x v="2"/>
    <s v="31/03/2022"/>
    <n v="63"/>
    <x v="9"/>
    <s v="Ultrathing V3"/>
    <x v="5"/>
    <x v="0"/>
    <n v="3.39"/>
    <n v="24"/>
    <n v="1512"/>
    <x v="355"/>
  </r>
  <r>
    <n v="900"/>
    <s v="Lawanna"/>
    <s v="Craig"/>
    <x v="2"/>
    <x v="0"/>
    <n v="30"/>
    <s v="Charlecote Grove"/>
    <s v="Tidworth"/>
    <x v="2"/>
    <s v="30/10/2021"/>
    <n v="57"/>
    <x v="6"/>
    <s v="Megawidget M"/>
    <x v="1"/>
    <x v="1"/>
    <n v="1.29"/>
    <n v="24"/>
    <n v="1368"/>
    <x v="589"/>
  </r>
  <r>
    <n v="901"/>
    <s v="Willy"/>
    <s v="Avila"/>
    <x v="1"/>
    <x v="1"/>
    <n v="90"/>
    <s v="Charles Dickens"/>
    <s v="Bodorgan"/>
    <x v="62"/>
    <s v="28/12/2021"/>
    <n v="76"/>
    <x v="9"/>
    <s v="Ultrathing V3"/>
    <x v="8"/>
    <x v="1"/>
    <n v="3.39"/>
    <n v="24"/>
    <n v="1824"/>
    <x v="590"/>
  </r>
  <r>
    <n v="902"/>
    <s v="Gwenn"/>
    <s v="Mcmanus"/>
    <x v="0"/>
    <x v="0"/>
    <n v="90"/>
    <s v="Charles Grinling"/>
    <s v="Llanbedrgoch"/>
    <x v="11"/>
    <s v="19/01/2021"/>
    <n v="32"/>
    <x v="8"/>
    <s v="Superwossname"/>
    <x v="6"/>
    <x v="1"/>
    <n v="3.49"/>
    <n v="20"/>
    <n v="640"/>
    <x v="440"/>
  </r>
  <r>
    <n v="903"/>
    <s v="Kylee"/>
    <s v="Oleary"/>
    <x v="0"/>
    <x v="0"/>
    <n v="30"/>
    <s v="Charles Ii "/>
    <s v="Bridport"/>
    <x v="50"/>
    <s v="23/06/2021"/>
    <n v="54"/>
    <x v="7"/>
    <s v="Ultrathing V2"/>
    <x v="2"/>
    <x v="1"/>
    <n v="2.95"/>
    <n v="20"/>
    <n v="1080"/>
    <x v="308"/>
  </r>
  <r>
    <n v="904"/>
    <s v="Gertude"/>
    <s v="Phelps"/>
    <x v="2"/>
    <x v="0"/>
    <n v="90"/>
    <s v="Charleswood Terrace"/>
    <s v="Crianlarich"/>
    <x v="16"/>
    <s v="16/05/2022"/>
    <n v="90"/>
    <x v="4"/>
    <s v="Gigastuff"/>
    <x v="11"/>
    <x v="0"/>
    <n v="1.89"/>
    <n v="18"/>
    <n v="1620"/>
    <x v="591"/>
  </r>
  <r>
    <n v="905"/>
    <s v="Kasi"/>
    <s v="Steele"/>
    <x v="2"/>
    <x v="0"/>
    <n v="60"/>
    <s v="Charlesworth Villas"/>
    <s v="Benfleet"/>
    <x v="29"/>
    <s v="23/10/2022"/>
    <n v="48"/>
    <x v="2"/>
    <s v="Ultrathing V1"/>
    <x v="1"/>
    <x v="0"/>
    <n v="1.79"/>
    <n v="17"/>
    <n v="816"/>
    <x v="362"/>
  </r>
  <r>
    <n v="906"/>
    <s v="Joe"/>
    <s v="Johnston"/>
    <x v="1"/>
    <x v="1"/>
    <n v="60"/>
    <s v="Charlmont Road"/>
    <s v="Waterlooville"/>
    <x v="2"/>
    <s v="28/05/2021"/>
    <n v="18"/>
    <x v="3"/>
    <s v="Megawidget S"/>
    <x v="11"/>
    <x v="1"/>
    <n v="0.69"/>
    <n v="24"/>
    <n v="432"/>
    <x v="8"/>
  </r>
  <r>
    <n v="907"/>
    <s v="Ilse"/>
    <s v="Medrano"/>
    <x v="2"/>
    <x v="0"/>
    <n v="30"/>
    <s v="Charlotte Street"/>
    <s v="Gaerwen"/>
    <x v="17"/>
    <d v="2020-11-11T00:00:00"/>
    <n v="17"/>
    <x v="1"/>
    <s v="Megawidget L"/>
    <x v="7"/>
    <x v="2"/>
    <n v="1.79"/>
    <n v="24"/>
    <n v="408"/>
    <x v="179"/>
  </r>
  <r>
    <n v="908"/>
    <s v="Kimberli"/>
    <s v="Youngblood"/>
    <x v="2"/>
    <x v="0"/>
    <n v="30"/>
    <s v="Charlwood Street"/>
    <s v="Eyemouth"/>
    <x v="17"/>
    <d v="2022-07-11T00:00:00"/>
    <n v="80"/>
    <x v="5"/>
    <s v="Ultrathing V4"/>
    <x v="0"/>
    <x v="0"/>
    <n v="3.99"/>
    <n v="24"/>
    <n v="1920"/>
    <x v="592"/>
  </r>
  <r>
    <n v="910"/>
    <s v="Dakota"/>
    <s v="Nielsen"/>
    <x v="2"/>
    <x v="0"/>
    <n v="30"/>
    <s v="Charminster Road"/>
    <s v="Street"/>
    <x v="2"/>
    <d v="2021-09-03T00:00:00"/>
    <n v="87"/>
    <x v="7"/>
    <s v="Ultrathing V2"/>
    <x v="9"/>
    <x v="1"/>
    <n v="2.95"/>
    <n v="20"/>
    <n v="1740"/>
    <x v="114"/>
  </r>
  <r>
    <n v="911"/>
    <s v="Branden"/>
    <s v="Abel"/>
    <x v="1"/>
    <x v="1"/>
    <n v="30"/>
    <s v="Charnwood Drive"/>
    <s v="Newtownards"/>
    <x v="2"/>
    <s v="18/10/2020"/>
    <n v="20"/>
    <x v="0"/>
    <s v="Hyperwotsit"/>
    <x v="1"/>
    <x v="2"/>
    <n v="2.0099999999999998"/>
    <n v="20"/>
    <n v="400"/>
    <x v="210"/>
  </r>
  <r>
    <n v="912"/>
    <s v="Wayne"/>
    <s v="Malone"/>
    <x v="1"/>
    <x v="1"/>
    <n v="30"/>
    <s v="Chatsworth Avenue"/>
    <s v="Llanwrtyd Wells"/>
    <x v="11"/>
    <s v="21/04/2022"/>
    <n v="98"/>
    <x v="5"/>
    <s v="Ultrathing V4"/>
    <x v="4"/>
    <x v="0"/>
    <n v="3.99"/>
    <n v="24"/>
    <n v="2352"/>
    <x v="593"/>
  </r>
  <r>
    <n v="913"/>
    <s v="Lilian"/>
    <s v="Steiner"/>
    <x v="3"/>
    <x v="0"/>
    <n v="60"/>
    <s v="ChelmsfoRoadRoad"/>
    <s v="Aberystwyth"/>
    <x v="27"/>
    <s v="15/05/2020"/>
    <n v="82"/>
    <x v="3"/>
    <s v="Megawidget S"/>
    <x v="11"/>
    <x v="2"/>
    <n v="0.69"/>
    <n v="24"/>
    <n v="1968"/>
    <x v="594"/>
  </r>
  <r>
    <n v="914"/>
    <s v="Brice"/>
    <s v="Webb"/>
    <x v="1"/>
    <x v="1"/>
    <n v="60"/>
    <s v="Chelsea Cloisters"/>
    <s v="Thetford"/>
    <x v="2"/>
    <d v="2020-03-07T00:00:00"/>
    <n v="64"/>
    <x v="8"/>
    <s v="Superwossname"/>
    <x v="5"/>
    <x v="2"/>
    <n v="3.49"/>
    <n v="20"/>
    <n v="1280"/>
    <x v="149"/>
  </r>
  <r>
    <n v="915"/>
    <s v="Tod"/>
    <s v="Farris"/>
    <x v="1"/>
    <x v="1"/>
    <n v="90"/>
    <s v="Chelsea Harbour"/>
    <s v="Caterham"/>
    <x v="10"/>
    <s v="20/08/2020"/>
    <n v="23"/>
    <x v="6"/>
    <s v="Megawidget M"/>
    <x v="3"/>
    <x v="2"/>
    <n v="1.29"/>
    <n v="24"/>
    <n v="552"/>
    <x v="595"/>
  </r>
  <r>
    <n v="916"/>
    <s v="Concha"/>
    <s v="Sorensen"/>
    <x v="2"/>
    <x v="0"/>
    <n v="90"/>
    <s v="Chelsfield Green"/>
    <s v="Tadcaster"/>
    <x v="2"/>
    <d v="2020-10-09T00:00:00"/>
    <n v="69"/>
    <x v="8"/>
    <s v="Superwossname"/>
    <x v="1"/>
    <x v="2"/>
    <n v="3.49"/>
    <n v="20"/>
    <n v="1380"/>
    <x v="596"/>
  </r>
  <r>
    <n v="917"/>
    <s v="Michel"/>
    <s v="Macias"/>
    <x v="0"/>
    <x v="0"/>
    <n v="60"/>
    <s v="Cheltenham Road"/>
    <s v="Haywards Heath"/>
    <x v="1"/>
    <d v="2022-07-09T00:00:00"/>
    <n v="79"/>
    <x v="4"/>
    <s v="Gigastuff"/>
    <x v="0"/>
    <x v="0"/>
    <n v="1.89"/>
    <n v="18"/>
    <n v="1422"/>
    <x v="5"/>
  </r>
  <r>
    <n v="918"/>
    <s v="Rebbeca"/>
    <s v="Gates"/>
    <x v="0"/>
    <x v="0"/>
    <n v="30"/>
    <s v="Cheney Street"/>
    <s v="Winkleigh"/>
    <x v="2"/>
    <d v="2022-09-03T00:00:00"/>
    <n v="49"/>
    <x v="1"/>
    <s v="Megawidget L"/>
    <x v="9"/>
    <x v="0"/>
    <n v="1.79"/>
    <n v="24"/>
    <n v="1176"/>
    <x v="558"/>
  </r>
  <r>
    <n v="919"/>
    <s v="Nigel"/>
    <s v="Landers"/>
    <x v="1"/>
    <x v="1"/>
    <n v="60"/>
    <s v="Chenies Mews"/>
    <s v="Lancashire"/>
    <x v="21"/>
    <s v="19/11/2021"/>
    <n v="21"/>
    <x v="3"/>
    <s v="Megawidget S"/>
    <x v="7"/>
    <x v="1"/>
    <n v="0.69"/>
    <n v="24"/>
    <n v="504"/>
    <x v="229"/>
  </r>
  <r>
    <n v="920"/>
    <s v="Moses"/>
    <s v="Mays"/>
    <x v="1"/>
    <x v="1"/>
    <n v="30"/>
    <s v="Cheniston Gardens"/>
    <s v="Hertfordshire"/>
    <x v="1"/>
    <s v="13/12/2021"/>
    <n v="53"/>
    <x v="8"/>
    <s v="Superwossname"/>
    <x v="8"/>
    <x v="1"/>
    <n v="3.49"/>
    <n v="20"/>
    <n v="1060"/>
    <x v="597"/>
  </r>
  <r>
    <n v="921"/>
    <s v="Lane"/>
    <s v="Talbot"/>
    <x v="1"/>
    <x v="1"/>
    <n v="30"/>
    <s v="Chequer Street"/>
    <s v="Inverkeithing"/>
    <x v="35"/>
    <s v="26/12/2022"/>
    <n v="40"/>
    <x v="6"/>
    <s v="Megawidget M"/>
    <x v="8"/>
    <x v="0"/>
    <n v="1.29"/>
    <n v="24"/>
    <n v="960"/>
    <x v="598"/>
  </r>
  <r>
    <n v="922"/>
    <s v="Romelia"/>
    <s v="Forbes"/>
    <x v="0"/>
    <x v="0"/>
    <n v="90"/>
    <s v="Chequer Yard"/>
    <s v="Bromsgrove"/>
    <x v="32"/>
    <s v="14/10/2020"/>
    <n v="84"/>
    <x v="2"/>
    <s v="Ultrathing V1"/>
    <x v="1"/>
    <x v="2"/>
    <n v="1.79"/>
    <n v="17"/>
    <n v="1428"/>
    <x v="599"/>
  </r>
  <r>
    <n v="923"/>
    <s v="Janise"/>
    <s v="Mclean"/>
    <x v="2"/>
    <x v="0"/>
    <n v="30"/>
    <s v="Cheries Villas"/>
    <s v="Stranraer"/>
    <x v="2"/>
    <s v="26/03/2022"/>
    <n v="100"/>
    <x v="3"/>
    <s v="Megawidget S"/>
    <x v="5"/>
    <x v="0"/>
    <n v="0.69"/>
    <n v="24"/>
    <n v="2400"/>
    <x v="444"/>
  </r>
  <r>
    <n v="924"/>
    <s v="Gavin"/>
    <s v="Conway"/>
    <x v="1"/>
    <x v="1"/>
    <n v="60"/>
    <s v="Cheriton Square"/>
    <s v="Wallingford"/>
    <x v="2"/>
    <d v="2020-08-04T00:00:00"/>
    <n v="72"/>
    <x v="5"/>
    <s v="Ultrathing V4"/>
    <x v="3"/>
    <x v="2"/>
    <n v="3.99"/>
    <n v="24"/>
    <n v="1728"/>
    <x v="554"/>
  </r>
  <r>
    <n v="925"/>
    <s v="Horacio"/>
    <s v="Mims"/>
    <x v="1"/>
    <x v="1"/>
    <n v="90"/>
    <s v="Cheriton Square"/>
    <s v="Wedmore"/>
    <x v="2"/>
    <s v="21/11/2021"/>
    <n v="92"/>
    <x v="3"/>
    <s v="Megawidget S"/>
    <x v="7"/>
    <x v="1"/>
    <n v="0.69"/>
    <n v="24"/>
    <n v="2208"/>
    <x v="82"/>
  </r>
  <r>
    <n v="926"/>
    <s v="Letitia"/>
    <s v="Austin"/>
    <x v="0"/>
    <x v="0"/>
    <n v="30"/>
    <s v="Cherrylands Close"/>
    <s v="Blackwood"/>
    <x v="7"/>
    <s v="13/09/2020"/>
    <n v="22"/>
    <x v="4"/>
    <s v="Gigastuff"/>
    <x v="9"/>
    <x v="2"/>
    <n v="1.89"/>
    <n v="18"/>
    <n v="396"/>
    <x v="600"/>
  </r>
  <r>
    <n v="927"/>
    <s v="Luba"/>
    <s v="Hanna"/>
    <x v="0"/>
    <x v="0"/>
    <n v="30"/>
    <s v="Cherrywood Close"/>
    <s v="Larkhall"/>
    <x v="21"/>
    <d v="2020-09-04T00:00:00"/>
    <n v="35"/>
    <x v="5"/>
    <s v="Ultrathing V4"/>
    <x v="9"/>
    <x v="2"/>
    <n v="3.99"/>
    <n v="24"/>
    <n v="840"/>
    <x v="182"/>
  </r>
  <r>
    <n v="928"/>
    <s v="Rosella"/>
    <s v="Kemp"/>
    <x v="0"/>
    <x v="0"/>
    <n v="90"/>
    <s v="Chertsey Road"/>
    <s v="Ludlow"/>
    <x v="2"/>
    <d v="2020-12-05T00:00:00"/>
    <n v="51"/>
    <x v="5"/>
    <s v="Ultrathing V4"/>
    <x v="8"/>
    <x v="2"/>
    <n v="3.99"/>
    <n v="24"/>
    <n v="1224"/>
    <x v="601"/>
  </r>
  <r>
    <n v="929"/>
    <s v="Irvin"/>
    <s v="Burr"/>
    <x v="1"/>
    <x v="1"/>
    <n v="60"/>
    <s v="Cherwood Street"/>
    <s v="Merseyside"/>
    <x v="2"/>
    <d v="2020-04-10T00:00:00"/>
    <n v="34"/>
    <x v="1"/>
    <s v="Megawidget L"/>
    <x v="4"/>
    <x v="2"/>
    <n v="1.79"/>
    <n v="24"/>
    <n v="816"/>
    <x v="362"/>
  </r>
  <r>
    <n v="930"/>
    <s v="Tory"/>
    <s v="Judd"/>
    <x v="1"/>
    <x v="1"/>
    <n v="90"/>
    <s v="Chesham Close"/>
    <s v="Paisley"/>
    <x v="2"/>
    <d v="2020-06-01T00:00:00"/>
    <n v="11"/>
    <x v="9"/>
    <s v="Ultrathing V3"/>
    <x v="2"/>
    <x v="2"/>
    <n v="3.39"/>
    <n v="24"/>
    <n v="264"/>
    <x v="376"/>
  </r>
  <r>
    <n v="931"/>
    <s v="Edwardo"/>
    <s v="Camacho"/>
    <x v="1"/>
    <x v="1"/>
    <n v="30"/>
    <s v="Chesnut Terrace"/>
    <s v="Ashington"/>
    <x v="19"/>
    <d v="2022-07-09T00:00:00"/>
    <n v="31"/>
    <x v="9"/>
    <s v="Ultrathing V3"/>
    <x v="0"/>
    <x v="0"/>
    <n v="3.39"/>
    <n v="24"/>
    <n v="744"/>
    <x v="417"/>
  </r>
  <r>
    <n v="932"/>
    <s v="Cyrus"/>
    <s v="Peoples"/>
    <x v="1"/>
    <x v="1"/>
    <n v="60"/>
    <s v="Chesson Road"/>
    <s v="Beaworthy"/>
    <x v="39"/>
    <s v="29/10/2021"/>
    <n v="85"/>
    <x v="3"/>
    <s v="Megawidget S"/>
    <x v="1"/>
    <x v="1"/>
    <n v="0.69"/>
    <n v="24"/>
    <n v="2040"/>
    <x v="573"/>
  </r>
  <r>
    <n v="933"/>
    <s v="Carroll"/>
    <s v="Self"/>
    <x v="1"/>
    <x v="1"/>
    <n v="30"/>
    <s v="Chester Cottages"/>
    <s v="Atherstone"/>
    <x v="52"/>
    <s v="22/02/2022"/>
    <n v="25"/>
    <x v="2"/>
    <s v="Ultrathing V1"/>
    <x v="10"/>
    <x v="0"/>
    <n v="1.79"/>
    <n v="17"/>
    <n v="425"/>
    <x v="602"/>
  </r>
  <r>
    <n v="934"/>
    <s v="Roderick"/>
    <s v="Woodruff"/>
    <x v="1"/>
    <x v="1"/>
    <n v="30"/>
    <s v="Chester Terrace"/>
    <s v="Lyndhurst"/>
    <x v="2"/>
    <s v="23/12/2020"/>
    <n v="10"/>
    <x v="2"/>
    <s v="Ultrathing V1"/>
    <x v="8"/>
    <x v="2"/>
    <n v="1.79"/>
    <n v="17"/>
    <n v="170"/>
    <x v="317"/>
  </r>
  <r>
    <n v="935"/>
    <s v="Ronnie"/>
    <s v="Lowe"/>
    <x v="1"/>
    <x v="1"/>
    <n v="30"/>
    <s v="Chesterfield Grove"/>
    <s v="Minehead"/>
    <x v="2"/>
    <d v="2021-06-09T00:00:00"/>
    <n v="17"/>
    <x v="6"/>
    <s v="Megawidget M"/>
    <x v="2"/>
    <x v="1"/>
    <n v="1.29"/>
    <n v="24"/>
    <n v="408"/>
    <x v="492"/>
  </r>
  <r>
    <n v="936"/>
    <s v="Mindy"/>
    <s v="Shultz"/>
    <x v="2"/>
    <x v="0"/>
    <n v="30"/>
    <s v="Chestnut Rise"/>
    <s v="Redhill"/>
    <x v="2"/>
    <d v="2022-08-02T00:00:00"/>
    <n v="74"/>
    <x v="8"/>
    <s v="Superwossname"/>
    <x v="3"/>
    <x v="0"/>
    <n v="3.49"/>
    <n v="20"/>
    <n v="1480"/>
    <x v="603"/>
  </r>
  <r>
    <n v="937"/>
    <s v="Elaina"/>
    <s v="Rhodes"/>
    <x v="2"/>
    <x v="0"/>
    <n v="90"/>
    <s v="Chetwynd Road"/>
    <s v="Lasswade"/>
    <x v="21"/>
    <d v="2021-01-03T00:00:00"/>
    <n v="37"/>
    <x v="3"/>
    <s v="Megawidget S"/>
    <x v="6"/>
    <x v="1"/>
    <n v="0.69"/>
    <n v="24"/>
    <n v="888"/>
    <x v="562"/>
  </r>
  <r>
    <n v="938"/>
    <s v="Craig"/>
    <s v="Jeffries"/>
    <x v="1"/>
    <x v="1"/>
    <n v="90"/>
    <s v="Cheval Place"/>
    <s v="Bridgend"/>
    <x v="41"/>
    <d v="2020-02-12T00:00:00"/>
    <n v="67"/>
    <x v="6"/>
    <s v="Megawidget M"/>
    <x v="10"/>
    <x v="2"/>
    <n v="1.29"/>
    <n v="24"/>
    <n v="1608"/>
    <x v="604"/>
  </r>
  <r>
    <n v="939"/>
    <s v="Katelin"/>
    <s v="Ferreira"/>
    <x v="0"/>
    <x v="0"/>
    <n v="60"/>
    <s v="Cheyne Gardens"/>
    <s v="Alston"/>
    <x v="74"/>
    <d v="2021-03-04T00:00:00"/>
    <n v="9"/>
    <x v="2"/>
    <s v="Ultrathing V1"/>
    <x v="5"/>
    <x v="1"/>
    <n v="1.79"/>
    <n v="17"/>
    <n v="153"/>
    <x v="89"/>
  </r>
  <r>
    <n v="940"/>
    <s v="Willy"/>
    <s v="Enriquez"/>
    <x v="1"/>
    <x v="1"/>
    <n v="30"/>
    <s v="Cheyne Mews"/>
    <s v="Orpington"/>
    <x v="2"/>
    <d v="2020-06-02T00:00:00"/>
    <n v="40"/>
    <x v="8"/>
    <s v="Superwossname"/>
    <x v="2"/>
    <x v="2"/>
    <n v="3.49"/>
    <n v="20"/>
    <n v="800"/>
    <x v="478"/>
  </r>
  <r>
    <n v="941"/>
    <s v="Logan"/>
    <s v="Milligan"/>
    <x v="1"/>
    <x v="1"/>
    <n v="30"/>
    <s v="Cheyne Place"/>
    <s v="Arrochar"/>
    <x v="33"/>
    <s v="15/05/2022"/>
    <n v="44"/>
    <x v="9"/>
    <s v="Ultrathing V3"/>
    <x v="11"/>
    <x v="0"/>
    <n v="3.39"/>
    <n v="24"/>
    <n v="1056"/>
    <x v="605"/>
  </r>
  <r>
    <n v="942"/>
    <s v="Eldon"/>
    <s v="Whitlock"/>
    <x v="1"/>
    <x v="1"/>
    <n v="30"/>
    <s v="Chichester Rents"/>
    <s v="Thornton-Cleveleys"/>
    <x v="2"/>
    <s v="19/09/2021"/>
    <n v="50"/>
    <x v="9"/>
    <s v="Ultrathing V3"/>
    <x v="9"/>
    <x v="1"/>
    <n v="3.39"/>
    <n v="24"/>
    <n v="1200"/>
    <x v="84"/>
  </r>
  <r>
    <n v="943"/>
    <s v="Catherin"/>
    <s v="Bradshaw"/>
    <x v="0"/>
    <x v="0"/>
    <n v="90"/>
    <s v="Chigwell Hill"/>
    <s v="Halkirk"/>
    <x v="13"/>
    <d v="2020-06-04T00:00:00"/>
    <n v="19"/>
    <x v="8"/>
    <s v="Superwossname"/>
    <x v="2"/>
    <x v="2"/>
    <n v="3.49"/>
    <n v="20"/>
    <n v="380"/>
    <x v="606"/>
  </r>
  <r>
    <n v="944"/>
    <s v="Luther"/>
    <s v="Odom"/>
    <x v="1"/>
    <x v="1"/>
    <n v="90"/>
    <s v="Childebert Road"/>
    <s v="Truro"/>
    <x v="2"/>
    <s v="29/12/2020"/>
    <n v="26"/>
    <x v="4"/>
    <s v="Gigastuff"/>
    <x v="8"/>
    <x v="2"/>
    <n v="1.89"/>
    <n v="18"/>
    <n v="468"/>
    <x v="607"/>
  </r>
  <r>
    <n v="945"/>
    <s v="Susannah"/>
    <s v="Hawkins"/>
    <x v="2"/>
    <x v="0"/>
    <n v="60"/>
    <s v="Childeric Road"/>
    <s v="St. Austell"/>
    <x v="2"/>
    <s v="31/05/2022"/>
    <n v="13"/>
    <x v="4"/>
    <s v="Gigastuff"/>
    <x v="11"/>
    <x v="0"/>
    <n v="1.89"/>
    <n v="18"/>
    <n v="234"/>
    <x v="143"/>
  </r>
  <r>
    <n v="946"/>
    <s v="Yuko"/>
    <s v="Overton"/>
    <x v="0"/>
    <x v="0"/>
    <n v="90"/>
    <s v="Childers Street"/>
    <s v="Usk"/>
    <x v="2"/>
    <d v="2020-12-09T00:00:00"/>
    <n v="33"/>
    <x v="2"/>
    <s v="Ultrathing V1"/>
    <x v="8"/>
    <x v="2"/>
    <n v="1.79"/>
    <n v="17"/>
    <n v="561"/>
    <x v="608"/>
  </r>
  <r>
    <n v="947"/>
    <s v="Broderick"/>
    <s v="Cortez"/>
    <x v="1"/>
    <x v="1"/>
    <n v="90"/>
    <s v="Childs Way"/>
    <s v="Snodland"/>
    <x v="2"/>
    <d v="2021-08-04T00:00:00"/>
    <n v="92"/>
    <x v="4"/>
    <s v="Gigastuff"/>
    <x v="3"/>
    <x v="1"/>
    <n v="1.89"/>
    <n v="18"/>
    <n v="1656"/>
    <x v="609"/>
  </r>
  <r>
    <n v="948"/>
    <s v="Katy"/>
    <s v="Buckner"/>
    <x v="0"/>
    <x v="0"/>
    <n v="90"/>
    <s v="Chillerton Road"/>
    <s v="Oswestry"/>
    <x v="2"/>
    <d v="2020-10-11T00:00:00"/>
    <n v="75"/>
    <x v="2"/>
    <s v="Ultrathing V1"/>
    <x v="1"/>
    <x v="2"/>
    <n v="1.79"/>
    <n v="17"/>
    <n v="1275"/>
    <x v="465"/>
  </r>
  <r>
    <n v="949"/>
    <s v="Alexander"/>
    <s v="Shipley"/>
    <x v="0"/>
    <x v="0"/>
    <n v="60"/>
    <s v="Chillerton Road"/>
    <s v="Ryton"/>
    <x v="2"/>
    <s v="18/01/2021"/>
    <n v="75"/>
    <x v="9"/>
    <s v="Ultrathing V3"/>
    <x v="6"/>
    <x v="1"/>
    <n v="3.39"/>
    <n v="24"/>
    <n v="1800"/>
    <x v="146"/>
  </r>
  <r>
    <n v="950"/>
    <s v="Edmundo"/>
    <s v="Crowder"/>
    <x v="1"/>
    <x v="1"/>
    <n v="90"/>
    <s v="Chiltern Court"/>
    <s v="Cambridgeshire"/>
    <x v="10"/>
    <s v="27/05/2022"/>
    <n v="2"/>
    <x v="5"/>
    <s v="Ultrathing V4"/>
    <x v="11"/>
    <x v="0"/>
    <n v="3.99"/>
    <n v="24"/>
    <n v="48"/>
    <x v="320"/>
  </r>
  <r>
    <n v="951"/>
    <s v="Mike"/>
    <s v="Herring"/>
    <x v="1"/>
    <x v="1"/>
    <n v="60"/>
    <s v="Chilton Avenue"/>
    <s v="Birchington"/>
    <x v="34"/>
    <s v="30/10/2021"/>
    <n v="30"/>
    <x v="5"/>
    <s v="Ultrathing V4"/>
    <x v="1"/>
    <x v="1"/>
    <n v="3.99"/>
    <n v="24"/>
    <n v="720"/>
    <x v="231"/>
  </r>
  <r>
    <n v="952"/>
    <s v="Wallace"/>
    <s v="Parra"/>
    <x v="1"/>
    <x v="1"/>
    <n v="90"/>
    <s v="Chilton Avenue"/>
    <s v="Munlochy"/>
    <x v="2"/>
    <s v="30/05/2021"/>
    <n v="71"/>
    <x v="5"/>
    <s v="Ultrathing V4"/>
    <x v="11"/>
    <x v="1"/>
    <n v="3.99"/>
    <n v="24"/>
    <n v="1704"/>
    <x v="530"/>
  </r>
  <r>
    <n v="953"/>
    <s v="Lottie"/>
    <s v="Bell"/>
    <x v="0"/>
    <x v="0"/>
    <n v="60"/>
    <s v="Chilworth Mews"/>
    <s v="Egremont"/>
    <x v="45"/>
    <s v="25/06/2022"/>
    <n v="94"/>
    <x v="6"/>
    <s v="Megawidget M"/>
    <x v="2"/>
    <x v="0"/>
    <n v="1.29"/>
    <n v="24"/>
    <n v="2256"/>
    <x v="610"/>
  </r>
  <r>
    <n v="954"/>
    <s v="Alonso"/>
    <s v="Waddell"/>
    <x v="1"/>
    <x v="1"/>
    <n v="60"/>
    <s v="China Hall"/>
    <s v="Ely"/>
    <x v="17"/>
    <s v="15/02/2020"/>
    <n v="69"/>
    <x v="3"/>
    <s v="Megawidget S"/>
    <x v="10"/>
    <x v="2"/>
    <n v="0.69"/>
    <n v="24"/>
    <n v="1656"/>
    <x v="611"/>
  </r>
  <r>
    <n v="955"/>
    <s v="Aubrey"/>
    <s v="Bishop"/>
    <x v="1"/>
    <x v="1"/>
    <n v="90"/>
    <s v="ChingfoRoadAvenue"/>
    <s v="Tunbridge Wells"/>
    <x v="2"/>
    <d v="2020-04-11T00:00:00"/>
    <n v="8"/>
    <x v="8"/>
    <s v="Superwossname"/>
    <x v="4"/>
    <x v="2"/>
    <n v="3.49"/>
    <n v="20"/>
    <n v="160"/>
    <x v="612"/>
  </r>
  <r>
    <n v="956"/>
    <s v="Brandee"/>
    <s v="Keen"/>
    <x v="2"/>
    <x v="0"/>
    <n v="90"/>
    <s v="ChingfoRoadRoad"/>
    <s v="Essex"/>
    <x v="17"/>
    <d v="2021-06-10T00:00:00"/>
    <n v="33"/>
    <x v="4"/>
    <s v="Gigastuff"/>
    <x v="2"/>
    <x v="1"/>
    <n v="1.89"/>
    <n v="18"/>
    <n v="594"/>
    <x v="469"/>
  </r>
  <r>
    <n v="957"/>
    <s v="Lucille"/>
    <s v="Brennan"/>
    <x v="2"/>
    <x v="0"/>
    <n v="90"/>
    <s v="Chip Street"/>
    <s v="Munlochy"/>
    <x v="2"/>
    <d v="2022-07-07T00:00:00"/>
    <n v="44"/>
    <x v="4"/>
    <s v="Gigastuff"/>
    <x v="0"/>
    <x v="0"/>
    <n v="1.89"/>
    <n v="18"/>
    <n v="792"/>
    <x v="613"/>
  </r>
  <r>
    <n v="958"/>
    <s v="Alecia"/>
    <s v="Kimble"/>
    <x v="0"/>
    <x v="0"/>
    <n v="30"/>
    <s v="Chippendale Street"/>
    <s v="Cleveland"/>
    <x v="15"/>
    <s v="15/12/2022"/>
    <n v="2"/>
    <x v="2"/>
    <s v="Ultrathing V1"/>
    <x v="8"/>
    <x v="0"/>
    <n v="1.79"/>
    <n v="17"/>
    <n v="34"/>
    <x v="614"/>
  </r>
  <r>
    <n v="959"/>
    <s v="Dawna"/>
    <s v="Jacobsen"/>
    <x v="3"/>
    <x v="0"/>
    <n v="30"/>
    <s v="Chippenham Mews"/>
    <s v="Brockenhurst"/>
    <x v="32"/>
    <d v="2021-08-09T00:00:00"/>
    <n v="10"/>
    <x v="4"/>
    <s v="Gigastuff"/>
    <x v="3"/>
    <x v="1"/>
    <n v="1.89"/>
    <n v="18"/>
    <n v="180"/>
    <x v="427"/>
  </r>
  <r>
    <n v="960"/>
    <s v="Cherri"/>
    <s v="Lovell"/>
    <x v="0"/>
    <x v="0"/>
    <n v="30"/>
    <s v="Chiswell Street"/>
    <s v="Pencader"/>
    <x v="2"/>
    <s v="29/04/2020"/>
    <n v="34"/>
    <x v="6"/>
    <s v="Megawidget M"/>
    <x v="4"/>
    <x v="2"/>
    <n v="1.29"/>
    <n v="24"/>
    <n v="816"/>
    <x v="615"/>
  </r>
  <r>
    <n v="961"/>
    <s v="Melvin"/>
    <s v="Spencer"/>
    <x v="0"/>
    <x v="0"/>
    <n v="60"/>
    <s v="Chiswick Quay"/>
    <s v="Sedbergh"/>
    <x v="2"/>
    <d v="2021-07-08T00:00:00"/>
    <n v="34"/>
    <x v="1"/>
    <s v="Megawidget L"/>
    <x v="0"/>
    <x v="1"/>
    <n v="1.79"/>
    <n v="24"/>
    <n v="816"/>
    <x v="362"/>
  </r>
  <r>
    <n v="962"/>
    <s v="Benjamin"/>
    <s v="Snyder"/>
    <x v="1"/>
    <x v="1"/>
    <n v="90"/>
    <s v="Chiswick Staithe"/>
    <s v="Longfield"/>
    <x v="2"/>
    <s v="28/02/2022"/>
    <n v="75"/>
    <x v="9"/>
    <s v="Ultrathing V3"/>
    <x v="10"/>
    <x v="0"/>
    <n v="3.39"/>
    <n v="24"/>
    <n v="1800"/>
    <x v="146"/>
  </r>
  <r>
    <n v="963"/>
    <s v="Terrence"/>
    <s v="Mayo"/>
    <x v="1"/>
    <x v="1"/>
    <n v="90"/>
    <s v="Chivers Road"/>
    <s v="East Sussex"/>
    <x v="44"/>
    <d v="2022-08-02T00:00:00"/>
    <n v="73"/>
    <x v="6"/>
    <s v="Megawidget M"/>
    <x v="3"/>
    <x v="0"/>
    <n v="1.29"/>
    <n v="24"/>
    <n v="1752"/>
    <x v="164"/>
  </r>
  <r>
    <n v="964"/>
    <s v="Osvaldo"/>
    <s v="Nelson"/>
    <x v="1"/>
    <x v="1"/>
    <n v="90"/>
    <s v="Cholmeley Close"/>
    <s v="Taynuilt"/>
    <x v="2"/>
    <d v="2022-12-12T00:00:00"/>
    <n v="95"/>
    <x v="0"/>
    <s v="Hyperwotsit"/>
    <x v="8"/>
    <x v="0"/>
    <n v="2.0099999999999998"/>
    <n v="20"/>
    <n v="1900"/>
    <x v="136"/>
  </r>
  <r>
    <n v="965"/>
    <s v="Shandi"/>
    <s v="Houser"/>
    <x v="0"/>
    <x v="0"/>
    <n v="60"/>
    <s v="Cholmley Gardens"/>
    <s v="Heriot"/>
    <x v="1"/>
    <s v="28/08/2020"/>
    <n v="82"/>
    <x v="7"/>
    <s v="Ultrathing V2"/>
    <x v="3"/>
    <x v="2"/>
    <n v="2.95"/>
    <n v="20"/>
    <n v="1640"/>
    <x v="252"/>
  </r>
  <r>
    <n v="966"/>
    <s v="Rhoda"/>
    <s v="Le"/>
    <x v="0"/>
    <x v="0"/>
    <n v="60"/>
    <s v="Chrisp Street"/>
    <s v="Portrush"/>
    <x v="2"/>
    <s v="19/01/2022"/>
    <n v="73"/>
    <x v="2"/>
    <s v="Ultrathing V1"/>
    <x v="6"/>
    <x v="0"/>
    <n v="1.79"/>
    <n v="17"/>
    <n v="1241"/>
    <x v="557"/>
  </r>
  <r>
    <n v="967"/>
    <s v="Andres"/>
    <s v="Torres"/>
    <x v="1"/>
    <x v="1"/>
    <n v="90"/>
    <s v="Christ Church"/>
    <s v="Barnetby"/>
    <x v="78"/>
    <s v="18/06/2020"/>
    <n v="33"/>
    <x v="2"/>
    <s v="Ultrathing V1"/>
    <x v="2"/>
    <x v="2"/>
    <n v="1.79"/>
    <n v="17"/>
    <n v="561"/>
    <x v="608"/>
  </r>
  <r>
    <n v="968"/>
    <s v="Zula"/>
    <s v="Park"/>
    <x v="0"/>
    <x v="0"/>
    <n v="90"/>
    <s v="Christchurch Villas"/>
    <s v="Braunton"/>
    <x v="67"/>
    <s v="21/09/2022"/>
    <n v="99"/>
    <x v="2"/>
    <s v="Ultrathing V1"/>
    <x v="9"/>
    <x v="0"/>
    <n v="1.79"/>
    <n v="17"/>
    <n v="1683"/>
    <x v="616"/>
  </r>
  <r>
    <n v="970"/>
    <s v="Aisha"/>
    <s v="Sheppard"/>
    <x v="0"/>
    <x v="0"/>
    <n v="90"/>
    <s v="Christian Street"/>
    <s v="Kilgetty"/>
    <x v="21"/>
    <s v="17/09/2022"/>
    <n v="94"/>
    <x v="4"/>
    <s v="Gigastuff"/>
    <x v="9"/>
    <x v="0"/>
    <n v="1.89"/>
    <n v="18"/>
    <n v="1692"/>
    <x v="617"/>
  </r>
  <r>
    <n v="971"/>
    <s v="Christopher"/>
    <s v="Feldman"/>
    <x v="1"/>
    <x v="1"/>
    <n v="90"/>
    <s v="Christina Street"/>
    <s v="Ramsgate"/>
    <x v="2"/>
    <s v="14/03/2020"/>
    <n v="4"/>
    <x v="5"/>
    <s v="Ultrathing V4"/>
    <x v="5"/>
    <x v="2"/>
    <n v="3.99"/>
    <n v="24"/>
    <n v="96"/>
    <x v="260"/>
  </r>
  <r>
    <n v="972"/>
    <s v="Antonina"/>
    <s v="Hill"/>
    <x v="3"/>
    <x v="0"/>
    <n v="90"/>
    <s v="Chryssel Road"/>
    <s v="Sidcup"/>
    <x v="2"/>
    <s v="25/05/2022"/>
    <n v="85"/>
    <x v="2"/>
    <s v="Ultrathing V1"/>
    <x v="11"/>
    <x v="0"/>
    <n v="1.79"/>
    <n v="17"/>
    <n v="1445"/>
    <x v="214"/>
  </r>
  <r>
    <n v="973"/>
    <s v="Rex"/>
    <s v="Spivey"/>
    <x v="1"/>
    <x v="1"/>
    <n v="60"/>
    <s v="Chryssoll Road"/>
    <s v="Haslemere"/>
    <x v="1"/>
    <d v="2022-06-12T00:00:00"/>
    <n v="26"/>
    <x v="5"/>
    <s v="Ultrathing V4"/>
    <x v="2"/>
    <x v="0"/>
    <n v="3.99"/>
    <n v="24"/>
    <n v="624"/>
    <x v="559"/>
  </r>
  <r>
    <n v="974"/>
    <s v="Hermila"/>
    <s v="Patrick"/>
    <x v="0"/>
    <x v="0"/>
    <n v="60"/>
    <s v="Chryssoll Road"/>
    <s v="Telford"/>
    <x v="2"/>
    <s v="31/08/2020"/>
    <n v="82"/>
    <x v="7"/>
    <s v="Ultrathing V2"/>
    <x v="3"/>
    <x v="2"/>
    <n v="2.95"/>
    <n v="20"/>
    <n v="1640"/>
    <x v="252"/>
  </r>
  <r>
    <n v="975"/>
    <s v="Kip"/>
    <s v="Collins"/>
    <x v="1"/>
    <x v="1"/>
    <n v="90"/>
    <s v="Church"/>
    <s v="Clarbeston Road"/>
    <x v="15"/>
    <s v="22/09/2022"/>
    <n v="95"/>
    <x v="5"/>
    <s v="Ultrathing V4"/>
    <x v="9"/>
    <x v="0"/>
    <n v="3.99"/>
    <n v="24"/>
    <n v="2280"/>
    <x v="217"/>
  </r>
  <r>
    <n v="976"/>
    <s v="Willian"/>
    <s v="Hannah"/>
    <x v="1"/>
    <x v="1"/>
    <n v="30"/>
    <s v="Church Place"/>
    <s v="Forsinard"/>
    <x v="17"/>
    <s v="14/01/2021"/>
    <n v="23"/>
    <x v="6"/>
    <s v="Megawidget M"/>
    <x v="6"/>
    <x v="1"/>
    <n v="1.29"/>
    <n v="24"/>
    <n v="552"/>
    <x v="595"/>
  </r>
  <r>
    <n v="977"/>
    <s v="Terrance"/>
    <s v="Rosado"/>
    <x v="1"/>
    <x v="1"/>
    <n v="60"/>
    <s v="Churchbury Road"/>
    <s v="Montrose"/>
    <x v="2"/>
    <s v="24/06/2021"/>
    <n v="32"/>
    <x v="4"/>
    <s v="Gigastuff"/>
    <x v="2"/>
    <x v="1"/>
    <n v="1.89"/>
    <n v="18"/>
    <n v="576"/>
    <x v="58"/>
  </r>
  <r>
    <n v="978"/>
    <s v="Eddy"/>
    <s v="Molina"/>
    <x v="1"/>
    <x v="1"/>
    <n v="60"/>
    <s v="Churchcroft Close"/>
    <s v="Macduff"/>
    <x v="2"/>
    <d v="2021-11-01T00:00:00"/>
    <n v="82"/>
    <x v="2"/>
    <s v="Ultrathing V1"/>
    <x v="7"/>
    <x v="1"/>
    <n v="1.79"/>
    <n v="17"/>
    <n v="1394"/>
    <x v="618"/>
  </r>
  <r>
    <n v="979"/>
    <s v="Titus"/>
    <s v="Wright"/>
    <x v="1"/>
    <x v="1"/>
    <n v="30"/>
    <s v="Cicada Road"/>
    <s v="Dinas Powys"/>
    <x v="3"/>
    <s v="26/12/2021"/>
    <n v="67"/>
    <x v="5"/>
    <s v="Ultrathing V4"/>
    <x v="8"/>
    <x v="1"/>
    <n v="3.99"/>
    <n v="24"/>
    <n v="1608"/>
    <x v="619"/>
  </r>
  <r>
    <n v="980"/>
    <s v="Martin"/>
    <s v="Graham"/>
    <x v="1"/>
    <x v="1"/>
    <n v="90"/>
    <s v="Cicely Road"/>
    <s v="Ongar"/>
    <x v="2"/>
    <s v="14/08/2020"/>
    <n v="38"/>
    <x v="3"/>
    <s v="Megawidget S"/>
    <x v="3"/>
    <x v="2"/>
    <n v="0.69"/>
    <n v="24"/>
    <n v="912"/>
    <x v="117"/>
  </r>
  <r>
    <n v="981"/>
    <s v="Boyce"/>
    <s v="Perez"/>
    <x v="1"/>
    <x v="1"/>
    <n v="90"/>
    <s v="Cintra Park"/>
    <s v="Warwick"/>
    <x v="2"/>
    <d v="2021-11-02T00:00:00"/>
    <n v="77"/>
    <x v="4"/>
    <s v="Gigastuff"/>
    <x v="7"/>
    <x v="1"/>
    <n v="1.89"/>
    <n v="18"/>
    <n v="1386"/>
    <x v="620"/>
  </r>
  <r>
    <n v="982"/>
    <s v="Alfonzo"/>
    <s v="Corona"/>
    <x v="1"/>
    <x v="1"/>
    <n v="60"/>
    <s v="Circus Road"/>
    <s v="Radstock"/>
    <x v="2"/>
    <s v="23/07/2022"/>
    <n v="11"/>
    <x v="6"/>
    <s v="Megawidget M"/>
    <x v="0"/>
    <x v="0"/>
    <n v="1.29"/>
    <n v="24"/>
    <n v="264"/>
    <x v="377"/>
  </r>
  <r>
    <n v="983"/>
    <s v="Maynard"/>
    <s v="Rodriquez"/>
    <x v="1"/>
    <x v="1"/>
    <n v="60"/>
    <s v="Cirencester Street"/>
    <s v="Llandysul"/>
    <x v="11"/>
    <s v="27/05/2022"/>
    <n v="101"/>
    <x v="1"/>
    <s v="Megawidget L"/>
    <x v="11"/>
    <x v="0"/>
    <n v="1.79"/>
    <n v="24"/>
    <n v="2424"/>
    <x v="621"/>
  </r>
  <r>
    <n v="984"/>
    <s v="Raleigh"/>
    <s v="Kyle"/>
    <x v="1"/>
    <x v="1"/>
    <n v="30"/>
    <s v="City Barracks"/>
    <s v="Pencader"/>
    <x v="2"/>
    <s v="29/04/2021"/>
    <n v="26"/>
    <x v="1"/>
    <s v="Megawidget L"/>
    <x v="4"/>
    <x v="1"/>
    <n v="1.79"/>
    <n v="24"/>
    <n v="624"/>
    <x v="622"/>
  </r>
  <r>
    <n v="985"/>
    <s v="Gerald"/>
    <s v="Egan"/>
    <x v="4"/>
    <x v="2"/>
    <n v="90"/>
    <s v="Clack Street"/>
    <s v="West Yorkshire"/>
    <x v="2"/>
    <s v="23/09/2022"/>
    <n v="70"/>
    <x v="9"/>
    <s v="Ultrathing V3"/>
    <x v="9"/>
    <x v="0"/>
    <n v="3.39"/>
    <n v="24"/>
    <n v="1680"/>
    <x v="556"/>
  </r>
  <r>
    <n v="986"/>
    <s v="Gregory"/>
    <s v="Duarte"/>
    <x v="1"/>
    <x v="1"/>
    <n v="90"/>
    <s v="Clapham Manor"/>
    <s v="Linlithgow"/>
    <x v="11"/>
    <s v="23/08/2022"/>
    <n v="72"/>
    <x v="3"/>
    <s v="Megawidget S"/>
    <x v="3"/>
    <x v="0"/>
    <n v="0.69"/>
    <n v="24"/>
    <n v="1728"/>
    <x v="173"/>
  </r>
  <r>
    <n v="987"/>
    <s v="David"/>
    <s v="Mccormick"/>
    <x v="1"/>
    <x v="1"/>
    <n v="90"/>
    <s v="Clapham Manor"/>
    <s v="Southport"/>
    <x v="2"/>
    <s v="21/02/2022"/>
    <n v="7"/>
    <x v="3"/>
    <s v="Megawidget S"/>
    <x v="10"/>
    <x v="0"/>
    <n v="0.69"/>
    <n v="24"/>
    <n v="168"/>
    <x v="33"/>
  </r>
  <r>
    <n v="988"/>
    <s v="Nobuko"/>
    <s v="Cantu"/>
    <x v="0"/>
    <x v="0"/>
    <n v="90"/>
    <s v="Clapham Road"/>
    <s v="Llanybydder"/>
    <x v="11"/>
    <s v="15/07/2020"/>
    <n v="50"/>
    <x v="2"/>
    <s v="Ultrathing V1"/>
    <x v="0"/>
    <x v="2"/>
    <n v="1.79"/>
    <n v="17"/>
    <n v="850"/>
    <x v="301"/>
  </r>
  <r>
    <n v="989"/>
    <s v="Maryln"/>
    <s v="Bellamy"/>
    <x v="2"/>
    <x v="0"/>
    <n v="90"/>
    <s v="Clapham Terrace"/>
    <s v="Chulmleigh"/>
    <x v="15"/>
    <s v="18/06/2020"/>
    <n v="65"/>
    <x v="7"/>
    <s v="Ultrathing V2"/>
    <x v="2"/>
    <x v="2"/>
    <n v="2.95"/>
    <n v="20"/>
    <n v="1300"/>
    <x v="445"/>
  </r>
  <r>
    <n v="990"/>
    <s v="Goldie"/>
    <s v="Woodall"/>
    <x v="2"/>
    <x v="0"/>
    <n v="90"/>
    <s v="Clapham Terrace"/>
    <s v="Wisbech"/>
    <x v="2"/>
    <s v="24/09/2020"/>
    <n v="10"/>
    <x v="6"/>
    <s v="Megawidget M"/>
    <x v="9"/>
    <x v="2"/>
    <n v="1.29"/>
    <n v="24"/>
    <n v="240"/>
    <x v="172"/>
  </r>
  <r>
    <n v="991"/>
    <s v="Boyce"/>
    <s v="Garza"/>
    <x v="1"/>
    <x v="1"/>
    <n v="90"/>
    <s v="Claps Gate"/>
    <s v="Lincoln"/>
    <x v="11"/>
    <s v="31/05/2022"/>
    <n v="75"/>
    <x v="6"/>
    <s v="Megawidget M"/>
    <x v="11"/>
    <x v="0"/>
    <n v="1.29"/>
    <n v="24"/>
    <n v="1800"/>
    <x v="623"/>
  </r>
  <r>
    <n v="992"/>
    <s v="Francisca"/>
    <s v="Knight"/>
    <x v="0"/>
    <x v="0"/>
    <n v="60"/>
    <s v="Clapton Common"/>
    <s v="Pencader"/>
    <x v="2"/>
    <d v="2022-06-04T00:00:00"/>
    <n v="100"/>
    <x v="1"/>
    <s v="Megawidget L"/>
    <x v="2"/>
    <x v="0"/>
    <n v="1.79"/>
    <n v="24"/>
    <n v="2400"/>
    <x v="624"/>
  </r>
  <r>
    <n v="993"/>
    <s v="Brenna"/>
    <s v="Richey"/>
    <x v="3"/>
    <x v="0"/>
    <n v="90"/>
    <s v="Clapton Square"/>
    <s v="Tyn-Y-Gongl"/>
    <x v="2"/>
    <s v="21/09/2021"/>
    <n v="83"/>
    <x v="3"/>
    <s v="Megawidget S"/>
    <x v="9"/>
    <x v="1"/>
    <n v="0.69"/>
    <n v="24"/>
    <n v="1992"/>
    <x v="321"/>
  </r>
  <r>
    <n v="994"/>
    <s v="Marjory"/>
    <s v="Ibarra"/>
    <x v="2"/>
    <x v="0"/>
    <n v="90"/>
    <s v="Clapton Square"/>
    <s v="Salcombe"/>
    <x v="2"/>
    <s v="28/12/2021"/>
    <n v="22"/>
    <x v="9"/>
    <s v="Ultrathing V3"/>
    <x v="8"/>
    <x v="1"/>
    <n v="3.39"/>
    <n v="24"/>
    <n v="528"/>
    <x v="625"/>
  </r>
  <r>
    <n v="995"/>
    <s v="Jerrold"/>
    <s v="Deal"/>
    <x v="1"/>
    <x v="1"/>
    <n v="90"/>
    <s v="Clarelawn Avenue"/>
    <s v="Llanfechain"/>
    <x v="11"/>
    <s v="15/10/2020"/>
    <n v="35"/>
    <x v="0"/>
    <s v="Hyperwotsit"/>
    <x v="1"/>
    <x v="2"/>
    <n v="2.0099999999999998"/>
    <n v="20"/>
    <n v="700"/>
    <x v="626"/>
  </r>
  <r>
    <n v="996"/>
    <s v="Earle"/>
    <s v="Harris"/>
    <x v="1"/>
    <x v="1"/>
    <n v="30"/>
    <s v="Claremont Square"/>
    <s v="Crowthorne"/>
    <x v="16"/>
    <s v="28/07/2021"/>
    <n v="47"/>
    <x v="3"/>
    <s v="Megawidget S"/>
    <x v="0"/>
    <x v="1"/>
    <n v="0.69"/>
    <n v="24"/>
    <n v="1128"/>
    <x v="472"/>
  </r>
  <r>
    <n v="997"/>
    <s v="Jody"/>
    <s v="Griffin"/>
    <x v="1"/>
    <x v="1"/>
    <n v="60"/>
    <s v="Claremont Street"/>
    <s v="Thornton Heath"/>
    <x v="2"/>
    <d v="2020-12-06T00:00:00"/>
    <n v="76"/>
    <x v="5"/>
    <s v="Ultrathing V4"/>
    <x v="8"/>
    <x v="2"/>
    <n v="3.99"/>
    <n v="24"/>
    <n v="1824"/>
    <x v="405"/>
  </r>
  <r>
    <n v="998"/>
    <s v="Cesar"/>
    <s v="Redmond"/>
    <x v="1"/>
    <x v="1"/>
    <n v="90"/>
    <s v="Clarence Farm"/>
    <s v="Westerham"/>
    <x v="2"/>
    <d v="2022-08-10T00:00:00"/>
    <n v="79"/>
    <x v="5"/>
    <s v="Ultrathing V4"/>
    <x v="3"/>
    <x v="0"/>
    <n v="3.99"/>
    <n v="24"/>
    <n v="1896"/>
    <x v="94"/>
  </r>
  <r>
    <n v="999"/>
    <s v="Earl"/>
    <s v="Benoit"/>
    <x v="1"/>
    <x v="1"/>
    <n v="30"/>
    <s v="Clarence Road"/>
    <s v="Jarrow"/>
    <x v="21"/>
    <d v="2021-04-03T00:00:00"/>
    <n v="4"/>
    <x v="9"/>
    <s v="Ultrathing V3"/>
    <x v="4"/>
    <x v="1"/>
    <n v="3.39"/>
    <n v="24"/>
    <n v="96"/>
    <x v="181"/>
  </r>
  <r>
    <n v="1000"/>
    <s v="Val"/>
    <s v="Bell"/>
    <x v="0"/>
    <x v="0"/>
    <n v="60"/>
    <s v="Clarence Street"/>
    <s v="Beaworthy"/>
    <x v="39"/>
    <s v="27/09/2020"/>
    <n v="69"/>
    <x v="7"/>
    <s v="Ultrathing V2"/>
    <x v="9"/>
    <x v="2"/>
    <n v="2.95"/>
    <n v="20"/>
    <n v="1380"/>
    <x v="627"/>
  </r>
  <r>
    <n v="1001"/>
    <s v="Ashley"/>
    <s v="Godwin"/>
    <x v="3"/>
    <x v="0"/>
    <n v="90"/>
    <s v="Clarence Yard"/>
    <s v="Newtown"/>
    <x v="2"/>
    <s v="21/12/2021"/>
    <n v="92"/>
    <x v="8"/>
    <s v="Superwossname"/>
    <x v="8"/>
    <x v="1"/>
    <n v="3.49"/>
    <n v="20"/>
    <n v="1840"/>
    <x v="628"/>
  </r>
  <r>
    <n v="1002"/>
    <s v="Jacquiline"/>
    <s v="Mcguire"/>
    <x v="0"/>
    <x v="0"/>
    <n v="60"/>
    <s v="Clarendon Place"/>
    <s v="Horncastle"/>
    <x v="1"/>
    <d v="2020-11-02T00:00:00"/>
    <n v="31"/>
    <x v="7"/>
    <s v="Ultrathing V2"/>
    <x v="7"/>
    <x v="2"/>
    <n v="2.95"/>
    <n v="20"/>
    <n v="620"/>
    <x v="43"/>
  </r>
  <r>
    <n v="1003"/>
    <s v="Isaiah"/>
    <s v="Brunson"/>
    <x v="1"/>
    <x v="1"/>
    <n v="30"/>
    <s v="Clarendon Road"/>
    <s v="Portsmouth"/>
    <x v="2"/>
    <s v="13/04/2021"/>
    <n v="7"/>
    <x v="1"/>
    <s v="Megawidget L"/>
    <x v="4"/>
    <x v="1"/>
    <n v="1.79"/>
    <n v="24"/>
    <n v="168"/>
    <x v="629"/>
  </r>
  <r>
    <n v="1004"/>
    <s v="Lyndon"/>
    <s v="Hammond"/>
    <x v="1"/>
    <x v="1"/>
    <n v="90"/>
    <s v="Clarkson Road"/>
    <s v="Skegness"/>
    <x v="2"/>
    <s v="29/10/2022"/>
    <n v="67"/>
    <x v="2"/>
    <s v="Ultrathing V1"/>
    <x v="1"/>
    <x v="0"/>
    <n v="1.79"/>
    <n v="17"/>
    <n v="1139"/>
    <x v="96"/>
  </r>
  <r>
    <n v="1005"/>
    <s v="Wes"/>
    <s v="Kent"/>
    <x v="1"/>
    <x v="1"/>
    <n v="30"/>
    <s v="Claude Street"/>
    <s v="March"/>
    <x v="2"/>
    <d v="2021-10-01T00:00:00"/>
    <n v="90"/>
    <x v="2"/>
    <s v="Ultrathing V1"/>
    <x v="1"/>
    <x v="1"/>
    <n v="1.79"/>
    <n v="17"/>
    <n v="1530"/>
    <x v="630"/>
  </r>
  <r>
    <n v="1006"/>
    <s v="Alita"/>
    <s v="Kennedy"/>
    <x v="2"/>
    <x v="0"/>
    <n v="60"/>
    <s v="Clave Street"/>
    <s v="Loughton"/>
    <x v="2"/>
    <d v="2021-01-10T00:00:00"/>
    <n v="4"/>
    <x v="3"/>
    <s v="Megawidget S"/>
    <x v="6"/>
    <x v="1"/>
    <n v="0.69"/>
    <n v="24"/>
    <n v="96"/>
    <x v="631"/>
  </r>
  <r>
    <n v="1007"/>
    <s v="Madelaine"/>
    <s v="Cummings"/>
    <x v="0"/>
    <x v="0"/>
    <n v="30"/>
    <s v="Claybrook Road"/>
    <s v="Midhurst"/>
    <x v="2"/>
    <s v="31/07/2022"/>
    <n v="62"/>
    <x v="0"/>
    <s v="Hyperwotsit"/>
    <x v="0"/>
    <x v="0"/>
    <n v="2.0099999999999998"/>
    <n v="20"/>
    <n v="1240"/>
    <x v="632"/>
  </r>
  <r>
    <n v="1008"/>
    <s v="Charita"/>
    <s v="Monroe"/>
    <x v="0"/>
    <x v="0"/>
    <n v="60"/>
    <s v="Claylands Road"/>
    <s v="Wisbech"/>
    <x v="2"/>
    <s v="15/08/2020"/>
    <n v="29"/>
    <x v="3"/>
    <s v="Megawidget S"/>
    <x v="3"/>
    <x v="2"/>
    <n v="0.69"/>
    <n v="24"/>
    <n v="696"/>
    <x v="63"/>
  </r>
  <r>
    <n v="1009"/>
    <s v="Katina"/>
    <s v="Clayton"/>
    <x v="2"/>
    <x v="0"/>
    <n v="90"/>
    <s v="Clayton Close"/>
    <s v="Llanymynech"/>
    <x v="11"/>
    <s v="24/08/2020"/>
    <n v="58"/>
    <x v="1"/>
    <s v="Megawidget L"/>
    <x v="3"/>
    <x v="2"/>
    <n v="1.79"/>
    <n v="24"/>
    <n v="1392"/>
    <x v="280"/>
  </r>
  <r>
    <n v="1010"/>
    <s v="Loyd"/>
    <s v="Stubbs"/>
    <x v="1"/>
    <x v="1"/>
    <n v="30"/>
    <s v="Clayton Street"/>
    <s v="Newton Aycliffe"/>
    <x v="2"/>
    <s v="24/06/2020"/>
    <n v="42"/>
    <x v="5"/>
    <s v="Ultrathing V4"/>
    <x v="2"/>
    <x v="2"/>
    <n v="3.99"/>
    <n v="24"/>
    <n v="1008"/>
    <x v="275"/>
  </r>
  <r>
    <n v="1011"/>
    <s v="Mercedez"/>
    <s v="Ramos"/>
    <x v="0"/>
    <x v="0"/>
    <n v="60"/>
    <s v="Clearwater Terrace"/>
    <s v="Sale"/>
    <x v="2"/>
    <d v="2022-06-06T00:00:00"/>
    <n v="21"/>
    <x v="0"/>
    <s v="Hyperwotsit"/>
    <x v="2"/>
    <x v="0"/>
    <n v="2.0099999999999998"/>
    <n v="20"/>
    <n v="420"/>
    <x v="165"/>
  </r>
  <r>
    <n v="1012"/>
    <s v="Caleb"/>
    <s v="Moore"/>
    <x v="1"/>
    <x v="1"/>
    <n v="60"/>
    <s v="Clement'S Inn"/>
    <s v="Cleethorpes"/>
    <x v="15"/>
    <s v="23/01/2022"/>
    <n v="33"/>
    <x v="9"/>
    <s v="Ultrathing V3"/>
    <x v="6"/>
    <x v="0"/>
    <n v="3.39"/>
    <n v="24"/>
    <n v="792"/>
    <x v="633"/>
  </r>
  <r>
    <n v="1013"/>
    <s v="Cesar"/>
    <s v="Coffey"/>
    <x v="1"/>
    <x v="1"/>
    <n v="60"/>
    <s v="Clements Yard"/>
    <s v="Airdrie"/>
    <x v="6"/>
    <s v="16/08/2020"/>
    <n v="15"/>
    <x v="7"/>
    <s v="Ultrathing V2"/>
    <x v="3"/>
    <x v="2"/>
    <n v="2.95"/>
    <n v="20"/>
    <n v="300"/>
    <x v="634"/>
  </r>
  <r>
    <n v="1014"/>
    <s v="Rory"/>
    <s v="Thompson"/>
    <x v="0"/>
    <x v="0"/>
    <n v="60"/>
    <s v="Clermont Place"/>
    <s v="East Cowes"/>
    <x v="44"/>
    <s v="17/08/2020"/>
    <n v="57"/>
    <x v="2"/>
    <s v="Ultrathing V1"/>
    <x v="3"/>
    <x v="2"/>
    <n v="1.79"/>
    <n v="17"/>
    <n v="969"/>
    <x v="489"/>
  </r>
  <r>
    <n v="1015"/>
    <s v="Malcolm"/>
    <s v="Vogel"/>
    <x v="1"/>
    <x v="1"/>
    <n v="60"/>
    <s v="Clermont Place"/>
    <s v="Epsom"/>
    <x v="17"/>
    <d v="2020-08-05T00:00:00"/>
    <n v="50"/>
    <x v="1"/>
    <s v="Megawidget L"/>
    <x v="3"/>
    <x v="2"/>
    <n v="1.79"/>
    <n v="24"/>
    <n v="1200"/>
    <x v="19"/>
  </r>
  <r>
    <n v="1017"/>
    <s v="Gaynelle"/>
    <s v="Biggs"/>
    <x v="2"/>
    <x v="0"/>
    <n v="90"/>
    <s v="Clevedon Row"/>
    <s v="West Molesey"/>
    <x v="2"/>
    <d v="2020-05-01T00:00:00"/>
    <n v="47"/>
    <x v="6"/>
    <s v="Megawidget M"/>
    <x v="11"/>
    <x v="2"/>
    <n v="1.29"/>
    <n v="24"/>
    <n v="1128"/>
    <x v="508"/>
  </r>
  <r>
    <n v="1018"/>
    <s v="Anthony"/>
    <s v="Bonner"/>
    <x v="1"/>
    <x v="1"/>
    <n v="30"/>
    <s v="Cleveland Road"/>
    <s v="Thetford"/>
    <x v="2"/>
    <s v="21/05/2020"/>
    <n v="51"/>
    <x v="7"/>
    <s v="Ultrathing V2"/>
    <x v="11"/>
    <x v="2"/>
    <n v="2.95"/>
    <n v="20"/>
    <n v="1020"/>
    <x v="563"/>
  </r>
  <r>
    <n v="1019"/>
    <s v="Avery"/>
    <s v="Crandall"/>
    <x v="1"/>
    <x v="1"/>
    <n v="30"/>
    <s v="Cleveley Close"/>
    <s v="Henley-On-Thames"/>
    <x v="1"/>
    <s v="16/10/2020"/>
    <n v="74"/>
    <x v="8"/>
    <s v="Superwossname"/>
    <x v="1"/>
    <x v="2"/>
    <n v="3.49"/>
    <n v="20"/>
    <n v="1480"/>
    <x v="603"/>
  </r>
  <r>
    <n v="1020"/>
    <s v="Ethan"/>
    <s v="Swartz"/>
    <x v="1"/>
    <x v="1"/>
    <n v="90"/>
    <s v="Cleveley Close"/>
    <s v="Port Talbot"/>
    <x v="2"/>
    <d v="2020-12-09T00:00:00"/>
    <n v="44"/>
    <x v="4"/>
    <s v="Gigastuff"/>
    <x v="8"/>
    <x v="2"/>
    <n v="1.89"/>
    <n v="18"/>
    <n v="792"/>
    <x v="613"/>
  </r>
  <r>
    <n v="1021"/>
    <s v="Ernest"/>
    <s v="Herrera"/>
    <x v="1"/>
    <x v="1"/>
    <n v="30"/>
    <s v="Clide Villas"/>
    <s v="Snodland"/>
    <x v="2"/>
    <s v="13/09/2022"/>
    <n v="28"/>
    <x v="0"/>
    <s v="Hyperwotsit"/>
    <x v="9"/>
    <x v="0"/>
    <n v="2.0099999999999998"/>
    <n v="20"/>
    <n v="560"/>
    <x v="635"/>
  </r>
  <r>
    <n v="1022"/>
    <s v="Edwardo"/>
    <s v="Mead"/>
    <x v="1"/>
    <x v="1"/>
    <n v="90"/>
    <s v="Cliff Terrace"/>
    <s v="Newnham"/>
    <x v="2"/>
    <s v="20/08/2020"/>
    <n v="78"/>
    <x v="2"/>
    <s v="Ultrathing V1"/>
    <x v="3"/>
    <x v="2"/>
    <n v="1.79"/>
    <n v="17"/>
    <n v="1326"/>
    <x v="636"/>
  </r>
  <r>
    <n v="1023"/>
    <s v="Duane"/>
    <s v="Guerra"/>
    <x v="1"/>
    <x v="1"/>
    <n v="30"/>
    <s v="Cliff Walk"/>
    <s v="Ulceby"/>
    <x v="2"/>
    <s v="30/06/2020"/>
    <n v="80"/>
    <x v="6"/>
    <s v="Megawidget M"/>
    <x v="2"/>
    <x v="2"/>
    <n v="1.29"/>
    <n v="24"/>
    <n v="1920"/>
    <x v="205"/>
  </r>
  <r>
    <n v="1024"/>
    <s v="Rudy"/>
    <s v="Schaefer"/>
    <x v="1"/>
    <x v="1"/>
    <n v="90"/>
    <s v="CliffoRoadGardens"/>
    <s v="Broughton-In-Furness"/>
    <x v="8"/>
    <s v="27/07/2022"/>
    <n v="74"/>
    <x v="7"/>
    <s v="Ultrathing V2"/>
    <x v="0"/>
    <x v="0"/>
    <n v="2.95"/>
    <n v="20"/>
    <n v="1480"/>
    <x v="583"/>
  </r>
  <r>
    <n v="1025"/>
    <s v="Casey"/>
    <s v="Campbell"/>
    <x v="1"/>
    <x v="1"/>
    <n v="60"/>
    <s v="Clift Street"/>
    <s v="Hamilton"/>
    <x v="13"/>
    <s v="26/06/2022"/>
    <n v="62"/>
    <x v="3"/>
    <s v="Megawidget S"/>
    <x v="2"/>
    <x v="0"/>
    <n v="0.69"/>
    <n v="24"/>
    <n v="1488"/>
    <x v="637"/>
  </r>
  <r>
    <n v="1026"/>
    <s v="Vance"/>
    <s v="Macias"/>
    <x v="6"/>
    <x v="2"/>
    <n v="30"/>
    <s v="Clifton Court"/>
    <s v="Alston"/>
    <x v="74"/>
    <s v="13/11/2021"/>
    <n v="55"/>
    <x v="4"/>
    <s v="Gigastuff"/>
    <x v="7"/>
    <x v="1"/>
    <n v="1.89"/>
    <n v="18"/>
    <n v="990"/>
    <x v="638"/>
  </r>
  <r>
    <n v="1027"/>
    <s v="Lasandra"/>
    <s v="Grove"/>
    <x v="2"/>
    <x v="0"/>
    <n v="90"/>
    <s v="Clifton Court"/>
    <s v="Sandringham"/>
    <x v="2"/>
    <s v="26/11/2021"/>
    <n v="20"/>
    <x v="7"/>
    <s v="Ultrathing V2"/>
    <x v="7"/>
    <x v="1"/>
    <n v="2.95"/>
    <n v="20"/>
    <n v="400"/>
    <x v="639"/>
  </r>
  <r>
    <n v="1028"/>
    <s v="Lemuel"/>
    <s v="Pike"/>
    <x v="1"/>
    <x v="1"/>
    <n v="60"/>
    <s v="Cline Road"/>
    <s v="Stoke-Sub-Hamdon"/>
    <x v="2"/>
    <s v="25/01/2021"/>
    <n v="92"/>
    <x v="2"/>
    <s v="Ultrathing V1"/>
    <x v="6"/>
    <x v="1"/>
    <n v="1.79"/>
    <n v="17"/>
    <n v="1564"/>
    <x v="640"/>
  </r>
  <r>
    <n v="1029"/>
    <s v="Bok"/>
    <s v="Simms"/>
    <x v="0"/>
    <x v="0"/>
    <n v="60"/>
    <s v="Clinton Road"/>
    <s v="Narberth"/>
    <x v="2"/>
    <s v="22/05/2022"/>
    <n v="58"/>
    <x v="4"/>
    <s v="Gigastuff"/>
    <x v="11"/>
    <x v="0"/>
    <n v="1.89"/>
    <n v="18"/>
    <n v="1044"/>
    <x v="132"/>
  </r>
  <r>
    <n v="1030"/>
    <s v="Florentina"/>
    <s v="Workman"/>
    <x v="2"/>
    <x v="0"/>
    <n v="90"/>
    <s v="Clissold Park"/>
    <s v="Saundersfoot"/>
    <x v="2"/>
    <s v="23/09/2022"/>
    <n v="51"/>
    <x v="2"/>
    <s v="Ultrathing V1"/>
    <x v="9"/>
    <x v="0"/>
    <n v="1.79"/>
    <n v="17"/>
    <n v="867"/>
    <x v="385"/>
  </r>
  <r>
    <n v="1031"/>
    <s v="Genna"/>
    <s v="Vazquez"/>
    <x v="2"/>
    <x v="0"/>
    <n v="90"/>
    <s v="Cloak Lane"/>
    <s v="Wick"/>
    <x v="2"/>
    <s v="19/12/2021"/>
    <n v="31"/>
    <x v="0"/>
    <s v="Hyperwotsit"/>
    <x v="8"/>
    <x v="1"/>
    <n v="2.0099999999999998"/>
    <n v="20"/>
    <n v="620"/>
    <x v="641"/>
  </r>
  <r>
    <n v="1032"/>
    <s v="Mckinley"/>
    <s v="Mcmahon"/>
    <x v="1"/>
    <x v="1"/>
    <n v="60"/>
    <s v="Clockhouse Close"/>
    <s v="Bourne End"/>
    <x v="76"/>
    <d v="2022-08-10T00:00:00"/>
    <n v="12"/>
    <x v="6"/>
    <s v="Megawidget M"/>
    <x v="3"/>
    <x v="0"/>
    <n v="1.29"/>
    <n v="24"/>
    <n v="288"/>
    <x v="319"/>
  </r>
  <r>
    <n v="1033"/>
    <s v="Shanae"/>
    <s v="Vick"/>
    <x v="2"/>
    <x v="0"/>
    <n v="60"/>
    <s v="Cloister Gardens"/>
    <s v="Betchworth"/>
    <x v="79"/>
    <d v="2022-06-08T00:00:00"/>
    <n v="65"/>
    <x v="3"/>
    <s v="Megawidget S"/>
    <x v="2"/>
    <x v="0"/>
    <n v="0.69"/>
    <n v="24"/>
    <n v="1560"/>
    <x v="257"/>
  </r>
  <r>
    <n v="1034"/>
    <s v="Estelle"/>
    <s v="Mcgill"/>
    <x v="2"/>
    <x v="0"/>
    <n v="30"/>
    <s v="Clonmell Road"/>
    <s v="North Walsham"/>
    <x v="2"/>
    <s v="28/06/2022"/>
    <n v="96"/>
    <x v="2"/>
    <s v="Ultrathing V1"/>
    <x v="2"/>
    <x v="0"/>
    <n v="1.79"/>
    <n v="17"/>
    <n v="1632"/>
    <x v="160"/>
  </r>
  <r>
    <n v="1035"/>
    <s v="Jamel"/>
    <s v="Martinez"/>
    <x v="1"/>
    <x v="1"/>
    <n v="90"/>
    <s v="Clorane Gardens"/>
    <s v="Llangammarch Wells"/>
    <x v="11"/>
    <s v="18/04/2021"/>
    <n v="32"/>
    <x v="1"/>
    <s v="Megawidget L"/>
    <x v="4"/>
    <x v="1"/>
    <n v="1.79"/>
    <n v="24"/>
    <n v="768"/>
    <x v="475"/>
  </r>
  <r>
    <n v="1036"/>
    <s v="Haydee"/>
    <s v="Young"/>
    <x v="2"/>
    <x v="0"/>
    <n v="90"/>
    <s v="Clove Crescent"/>
    <s v="Y Felinheli"/>
    <x v="2"/>
    <d v="2020-03-12T00:00:00"/>
    <n v="47"/>
    <x v="3"/>
    <s v="Megawidget S"/>
    <x v="5"/>
    <x v="2"/>
    <n v="0.69"/>
    <n v="24"/>
    <n v="1128"/>
    <x v="472"/>
  </r>
  <r>
    <n v="1037"/>
    <s v="Elnora"/>
    <s v="Woodruff"/>
    <x v="2"/>
    <x v="0"/>
    <n v="60"/>
    <s v="Clovelly Gardens"/>
    <s v="Swanage"/>
    <x v="2"/>
    <s v="25/01/2021"/>
    <n v="59"/>
    <x v="0"/>
    <s v="Hyperwotsit"/>
    <x v="6"/>
    <x v="1"/>
    <n v="2.0099999999999998"/>
    <n v="20"/>
    <n v="1180"/>
    <x v="642"/>
  </r>
  <r>
    <n v="1038"/>
    <s v="Charline"/>
    <s v="Saenz"/>
    <x v="2"/>
    <x v="0"/>
    <n v="60"/>
    <s v="Clowders Road"/>
    <s v="Buckfastleigh"/>
    <x v="8"/>
    <s v="20/01/2022"/>
    <n v="74"/>
    <x v="5"/>
    <s v="Ultrathing V4"/>
    <x v="6"/>
    <x v="0"/>
    <n v="3.99"/>
    <n v="24"/>
    <n v="1776"/>
    <x v="122"/>
  </r>
  <r>
    <n v="1039"/>
    <s v="Rolland"/>
    <s v="Gill"/>
    <x v="1"/>
    <x v="1"/>
    <n v="30"/>
    <s v="Clowders Road"/>
    <s v="Essex"/>
    <x v="17"/>
    <s v="29/10/2021"/>
    <n v="11"/>
    <x v="4"/>
    <s v="Gigastuff"/>
    <x v="1"/>
    <x v="1"/>
    <n v="1.89"/>
    <n v="18"/>
    <n v="198"/>
    <x v="226"/>
  </r>
  <r>
    <n v="1040"/>
    <s v="Sina"/>
    <s v="Peoples"/>
    <x v="0"/>
    <x v="0"/>
    <n v="30"/>
    <s v="Clyde Place"/>
    <s v="St. Andrews"/>
    <x v="2"/>
    <s v="14/06/2020"/>
    <n v="26"/>
    <x v="7"/>
    <s v="Ultrathing V2"/>
    <x v="2"/>
    <x v="2"/>
    <n v="2.95"/>
    <n v="20"/>
    <n v="520"/>
    <x v="110"/>
  </r>
  <r>
    <n v="1042"/>
    <s v="Janetta"/>
    <s v="Greene"/>
    <x v="0"/>
    <x v="0"/>
    <n v="60"/>
    <s v="Coats Cottages"/>
    <s v="Redditch"/>
    <x v="2"/>
    <s v="16/08/2022"/>
    <n v="65"/>
    <x v="3"/>
    <s v="Megawidget S"/>
    <x v="3"/>
    <x v="0"/>
    <n v="0.69"/>
    <n v="24"/>
    <n v="1560"/>
    <x v="257"/>
  </r>
  <r>
    <n v="1043"/>
    <s v="Tyrone"/>
    <s v="Valle"/>
    <x v="1"/>
    <x v="1"/>
    <n v="30"/>
    <s v="Cobbetts Lane"/>
    <s v="Ilford"/>
    <x v="1"/>
    <d v="2022-10-01T00:00:00"/>
    <n v="78"/>
    <x v="0"/>
    <s v="Hyperwotsit"/>
    <x v="1"/>
    <x v="0"/>
    <n v="2.0099999999999998"/>
    <n v="20"/>
    <n v="1560"/>
    <x v="643"/>
  </r>
  <r>
    <n v="1044"/>
    <s v="Harris"/>
    <s v="Leal"/>
    <x v="1"/>
    <x v="1"/>
    <n v="30"/>
    <s v="Cobbold Road"/>
    <s v="Todmorden"/>
    <x v="2"/>
    <s v="16/10/2020"/>
    <n v="63"/>
    <x v="3"/>
    <s v="Megawidget S"/>
    <x v="1"/>
    <x v="2"/>
    <n v="0.69"/>
    <n v="24"/>
    <n v="1512"/>
    <x v="50"/>
  </r>
  <r>
    <n v="1045"/>
    <s v="Annamaria"/>
    <s v="Williamson"/>
    <x v="0"/>
    <x v="0"/>
    <n v="30"/>
    <s v="Cobden Street"/>
    <s v="Downpatrick"/>
    <x v="3"/>
    <d v="2022-08-11T00:00:00"/>
    <n v="100"/>
    <x v="2"/>
    <s v="Ultrathing V1"/>
    <x v="3"/>
    <x v="0"/>
    <n v="1.79"/>
    <n v="17"/>
    <n v="1700"/>
    <x v="644"/>
  </r>
  <r>
    <n v="1046"/>
    <s v="Rudolph"/>
    <s v="Worley"/>
    <x v="1"/>
    <x v="1"/>
    <n v="30"/>
    <s v="Cobham Place"/>
    <s v="Berriedale"/>
    <x v="29"/>
    <d v="2020-05-04T00:00:00"/>
    <n v="5"/>
    <x v="0"/>
    <s v="Hyperwotsit"/>
    <x v="11"/>
    <x v="2"/>
    <n v="2.0099999999999998"/>
    <n v="20"/>
    <n v="100"/>
    <x v="645"/>
  </r>
  <r>
    <n v="1047"/>
    <s v="Norman"/>
    <s v="Short"/>
    <x v="1"/>
    <x v="1"/>
    <n v="90"/>
    <s v="Cobham Row"/>
    <s v="Eastleigh"/>
    <x v="44"/>
    <s v="24/09/2020"/>
    <n v="18"/>
    <x v="9"/>
    <s v="Ultrathing V3"/>
    <x v="9"/>
    <x v="2"/>
    <n v="3.39"/>
    <n v="24"/>
    <n v="432"/>
    <x v="390"/>
  </r>
  <r>
    <n v="1048"/>
    <s v="Sarah"/>
    <s v="Oneal"/>
    <x v="2"/>
    <x v="0"/>
    <n v="60"/>
    <s v="Coborn New"/>
    <s v="Bonnyrigg"/>
    <x v="9"/>
    <s v="20/07/2021"/>
    <n v="17"/>
    <x v="3"/>
    <s v="Megawidget S"/>
    <x v="0"/>
    <x v="1"/>
    <n v="0.69"/>
    <n v="24"/>
    <n v="408"/>
    <x v="506"/>
  </r>
  <r>
    <n v="1049"/>
    <s v="Jimmy"/>
    <s v="Darling"/>
    <x v="1"/>
    <x v="1"/>
    <n v="30"/>
    <s v="Coborn Road"/>
    <s v="Bucknell"/>
    <x v="8"/>
    <d v="2022-08-02T00:00:00"/>
    <n v="7"/>
    <x v="5"/>
    <s v="Ultrathing V4"/>
    <x v="3"/>
    <x v="0"/>
    <n v="3.99"/>
    <n v="24"/>
    <n v="168"/>
    <x v="499"/>
  </r>
  <r>
    <n v="1050"/>
    <s v="Jonathan"/>
    <s v="Walter"/>
    <x v="1"/>
    <x v="1"/>
    <n v="30"/>
    <s v="Coburg Close"/>
    <s v="Colchester"/>
    <x v="15"/>
    <d v="2020-11-04T00:00:00"/>
    <n v="15"/>
    <x v="0"/>
    <s v="Hyperwotsit"/>
    <x v="7"/>
    <x v="2"/>
    <n v="2.0099999999999998"/>
    <n v="20"/>
    <n v="300"/>
    <x v="646"/>
  </r>
  <r>
    <n v="1051"/>
    <s v="Alphonso"/>
    <s v="Preston"/>
    <x v="1"/>
    <x v="1"/>
    <n v="30"/>
    <s v="Coburg Court"/>
    <s v="Tredegar"/>
    <x v="2"/>
    <d v="2021-07-01T00:00:00"/>
    <n v="13"/>
    <x v="5"/>
    <s v="Ultrathing V4"/>
    <x v="0"/>
    <x v="1"/>
    <n v="3.99"/>
    <n v="24"/>
    <n v="312"/>
    <x v="647"/>
  </r>
  <r>
    <n v="1052"/>
    <s v="Maurice"/>
    <s v="Pittman"/>
    <x v="1"/>
    <x v="1"/>
    <n v="90"/>
    <s v="Coburg Dwellings"/>
    <s v="Fortrose"/>
    <x v="17"/>
    <d v="2021-04-01T00:00:00"/>
    <n v="66"/>
    <x v="5"/>
    <s v="Ultrathing V4"/>
    <x v="4"/>
    <x v="1"/>
    <n v="3.99"/>
    <n v="24"/>
    <n v="1584"/>
    <x v="648"/>
  </r>
  <r>
    <n v="1053"/>
    <s v="Yolanda"/>
    <s v="Bean"/>
    <x v="2"/>
    <x v="0"/>
    <n v="60"/>
    <s v="Coburg Dwellings"/>
    <s v="Lasswade"/>
    <x v="21"/>
    <d v="2021-12-06T00:00:00"/>
    <n v="5"/>
    <x v="4"/>
    <s v="Gigastuff"/>
    <x v="8"/>
    <x v="1"/>
    <n v="1.89"/>
    <n v="18"/>
    <n v="90"/>
    <x v="10"/>
  </r>
  <r>
    <n v="1054"/>
    <s v="Noma"/>
    <s v="James"/>
    <x v="2"/>
    <x v="0"/>
    <n v="60"/>
    <s v="Coburg Road"/>
    <s v="Stranraer"/>
    <x v="2"/>
    <d v="2022-05-02T00:00:00"/>
    <n v="105"/>
    <x v="5"/>
    <s v="Ultrathing V4"/>
    <x v="11"/>
    <x v="0"/>
    <n v="3.99"/>
    <n v="24"/>
    <n v="2520"/>
    <x v="649"/>
  </r>
  <r>
    <n v="1055"/>
    <s v="Merri"/>
    <s v="Geiger"/>
    <x v="0"/>
    <x v="0"/>
    <n v="90"/>
    <s v="Coburg Terrace"/>
    <s v="Surrey"/>
    <x v="2"/>
    <d v="2021-02-06T00:00:00"/>
    <n v="22"/>
    <x v="0"/>
    <s v="Hyperwotsit"/>
    <x v="10"/>
    <x v="1"/>
    <n v="2.0099999999999998"/>
    <n v="20"/>
    <n v="440"/>
    <x v="650"/>
  </r>
  <r>
    <n v="1056"/>
    <s v="Blanch"/>
    <s v="Flowers"/>
    <x v="2"/>
    <x v="0"/>
    <n v="90"/>
    <s v="Cock And"/>
    <s v="Cowbridge"/>
    <x v="16"/>
    <d v="2020-06-07T00:00:00"/>
    <n v="78"/>
    <x v="5"/>
    <s v="Ultrathing V4"/>
    <x v="2"/>
    <x v="2"/>
    <n v="3.99"/>
    <n v="24"/>
    <n v="1872"/>
    <x v="651"/>
  </r>
  <r>
    <n v="1057"/>
    <s v="Freeman"/>
    <s v="Molina"/>
    <x v="1"/>
    <x v="1"/>
    <n v="30"/>
    <s v="Cock Public"/>
    <s v="Lymington"/>
    <x v="2"/>
    <d v="2022-08-09T00:00:00"/>
    <n v="63"/>
    <x v="0"/>
    <s v="Hyperwotsit"/>
    <x v="3"/>
    <x v="0"/>
    <n v="2.0099999999999998"/>
    <n v="20"/>
    <n v="1260"/>
    <x v="41"/>
  </r>
  <r>
    <n v="1058"/>
    <s v="Guillermo"/>
    <s v="Dobson"/>
    <x v="1"/>
    <x v="1"/>
    <n v="30"/>
    <s v="Cockerell Road"/>
    <s v="Newton Abbot"/>
    <x v="2"/>
    <s v="20/12/2021"/>
    <n v="83"/>
    <x v="8"/>
    <s v="Superwossname"/>
    <x v="8"/>
    <x v="1"/>
    <n v="3.49"/>
    <n v="20"/>
    <n v="1660"/>
    <x v="14"/>
  </r>
  <r>
    <n v="1059"/>
    <s v="Willa"/>
    <s v="Goodwin"/>
    <x v="0"/>
    <x v="0"/>
    <n v="30"/>
    <s v="Codling Close"/>
    <s v="Insch"/>
    <x v="35"/>
    <d v="2022-07-01T00:00:00"/>
    <n v="42"/>
    <x v="9"/>
    <s v="Ultrathing V3"/>
    <x v="0"/>
    <x v="0"/>
    <n v="3.39"/>
    <n v="24"/>
    <n v="1008"/>
    <x v="433"/>
  </r>
  <r>
    <n v="1060"/>
    <s v="Paul"/>
    <s v="Frederick"/>
    <x v="1"/>
    <x v="1"/>
    <n v="60"/>
    <s v="Codrington Mews"/>
    <s v="Bonnyrigg"/>
    <x v="9"/>
    <s v="21/02/2021"/>
    <n v="35"/>
    <x v="3"/>
    <s v="Megawidget S"/>
    <x v="10"/>
    <x v="1"/>
    <n v="0.69"/>
    <n v="24"/>
    <n v="840"/>
    <x v="536"/>
  </r>
  <r>
    <n v="1061"/>
    <s v="Valeri"/>
    <s v="Varner"/>
    <x v="0"/>
    <x v="0"/>
    <n v="90"/>
    <s v="Cody Road"/>
    <s v="East Linton"/>
    <x v="44"/>
    <d v="2020-07-04T00:00:00"/>
    <n v="75"/>
    <x v="9"/>
    <s v="Ultrathing V3"/>
    <x v="0"/>
    <x v="2"/>
    <n v="3.39"/>
    <n v="24"/>
    <n v="1800"/>
    <x v="146"/>
  </r>
  <r>
    <n v="1062"/>
    <s v="Jed"/>
    <s v="Cisneros"/>
    <x v="1"/>
    <x v="1"/>
    <n v="30"/>
    <s v="Coe Avenue"/>
    <s v="Epsom"/>
    <x v="17"/>
    <s v="26/05/2020"/>
    <n v="83"/>
    <x v="7"/>
    <s v="Ultrathing V2"/>
    <x v="11"/>
    <x v="2"/>
    <n v="2.95"/>
    <n v="20"/>
    <n v="1660"/>
    <x v="148"/>
  </r>
  <r>
    <n v="1064"/>
    <s v="Kanisha"/>
    <s v="Chavez"/>
    <x v="2"/>
    <x v="0"/>
    <n v="90"/>
    <s v="Coes Cottage"/>
    <s v="Fleet"/>
    <x v="17"/>
    <s v="25/03/2022"/>
    <n v="25"/>
    <x v="7"/>
    <s v="Ultrathing V2"/>
    <x v="5"/>
    <x v="0"/>
    <n v="2.95"/>
    <n v="20"/>
    <n v="500"/>
    <x v="191"/>
  </r>
  <r>
    <n v="1065"/>
    <s v="Cyril"/>
    <s v="Swartz"/>
    <x v="1"/>
    <x v="1"/>
    <n v="90"/>
    <s v="Coity Road"/>
    <s v="Gosport"/>
    <x v="17"/>
    <s v="24/11/2020"/>
    <n v="68"/>
    <x v="3"/>
    <s v="Megawidget S"/>
    <x v="7"/>
    <x v="2"/>
    <n v="0.69"/>
    <n v="24"/>
    <n v="1632"/>
    <x v="511"/>
  </r>
  <r>
    <n v="1066"/>
    <s v="Mason"/>
    <s v="Doherty"/>
    <x v="1"/>
    <x v="1"/>
    <n v="60"/>
    <s v="Cokers Lane"/>
    <s v="Hockley"/>
    <x v="1"/>
    <s v="30/06/2020"/>
    <n v="50"/>
    <x v="6"/>
    <s v="Megawidget M"/>
    <x v="2"/>
    <x v="2"/>
    <n v="1.29"/>
    <n v="24"/>
    <n v="1200"/>
    <x v="652"/>
  </r>
  <r>
    <n v="1067"/>
    <s v="Chuck"/>
    <s v="Mcclain"/>
    <x v="1"/>
    <x v="1"/>
    <n v="30"/>
    <s v="Colas Mews"/>
    <s v="Atherstone"/>
    <x v="52"/>
    <s v="30/09/2020"/>
    <n v="66"/>
    <x v="6"/>
    <s v="Megawidget M"/>
    <x v="9"/>
    <x v="2"/>
    <n v="1.29"/>
    <n v="24"/>
    <n v="1584"/>
    <x v="7"/>
  </r>
  <r>
    <n v="1068"/>
    <s v="Merri"/>
    <s v="Teague"/>
    <x v="0"/>
    <x v="0"/>
    <n v="60"/>
    <s v="Colby Terrace"/>
    <s v="Ivybridge"/>
    <x v="21"/>
    <s v="24/08/2022"/>
    <n v="97"/>
    <x v="2"/>
    <s v="Ultrathing V1"/>
    <x v="3"/>
    <x v="0"/>
    <n v="1.79"/>
    <n v="17"/>
    <n v="1649"/>
    <x v="653"/>
  </r>
  <r>
    <n v="1069"/>
    <s v="Norman"/>
    <s v="Elder"/>
    <x v="1"/>
    <x v="1"/>
    <n v="60"/>
    <s v="Colchester Street"/>
    <s v="Aughnacloy"/>
    <x v="24"/>
    <s v="27/09/2020"/>
    <n v="4"/>
    <x v="3"/>
    <s v="Megawidget S"/>
    <x v="9"/>
    <x v="2"/>
    <n v="0.69"/>
    <n v="24"/>
    <n v="96"/>
    <x v="631"/>
  </r>
  <r>
    <n v="1070"/>
    <s v="Gerda"/>
    <s v="Willis"/>
    <x v="0"/>
    <x v="0"/>
    <n v="30"/>
    <s v="Coldbath Square"/>
    <s v="Llanybydder"/>
    <x v="11"/>
    <s v="27/08/2021"/>
    <n v="81"/>
    <x v="3"/>
    <s v="Megawidget S"/>
    <x v="3"/>
    <x v="1"/>
    <n v="0.69"/>
    <n v="24"/>
    <n v="1944"/>
    <x v="551"/>
  </r>
  <r>
    <n v="1071"/>
    <s v="Belkis"/>
    <s v="Hopper"/>
    <x v="3"/>
    <x v="0"/>
    <n v="60"/>
    <s v="Colegrove Road"/>
    <s v="Bridgwater"/>
    <x v="41"/>
    <d v="2021-05-09T00:00:00"/>
    <n v="7"/>
    <x v="6"/>
    <s v="Megawidget M"/>
    <x v="11"/>
    <x v="1"/>
    <n v="1.29"/>
    <n v="24"/>
    <n v="168"/>
    <x v="654"/>
  </r>
  <r>
    <n v="1072"/>
    <s v="Grover"/>
    <s v="Stanton"/>
    <x v="1"/>
    <x v="1"/>
    <n v="30"/>
    <s v="Coleherne Mews"/>
    <s v="South Glamorgan"/>
    <x v="2"/>
    <d v="2020-08-11T00:00:00"/>
    <n v="58"/>
    <x v="9"/>
    <s v="Ultrathing V3"/>
    <x v="3"/>
    <x v="2"/>
    <n v="3.39"/>
    <n v="24"/>
    <n v="1392"/>
    <x v="655"/>
  </r>
  <r>
    <n v="1073"/>
    <s v="Preston"/>
    <s v="Mcbride"/>
    <x v="1"/>
    <x v="1"/>
    <n v="90"/>
    <s v="Colehill Gardens"/>
    <s v="Hastings"/>
    <x v="1"/>
    <s v="13/06/2022"/>
    <n v="65"/>
    <x v="1"/>
    <s v="Megawidget L"/>
    <x v="2"/>
    <x v="0"/>
    <n v="1.79"/>
    <n v="24"/>
    <n v="1560"/>
    <x v="455"/>
  </r>
  <r>
    <n v="1074"/>
    <s v="Ted"/>
    <s v="Pittman"/>
    <x v="1"/>
    <x v="1"/>
    <n v="30"/>
    <s v="Coleraine Road"/>
    <s v="Romford"/>
    <x v="2"/>
    <s v="16/03/2020"/>
    <n v="73"/>
    <x v="5"/>
    <s v="Ultrathing V4"/>
    <x v="5"/>
    <x v="2"/>
    <n v="3.99"/>
    <n v="24"/>
    <n v="1752"/>
    <x v="277"/>
  </r>
  <r>
    <n v="1075"/>
    <s v="Juliana"/>
    <s v="Alvarado"/>
    <x v="0"/>
    <x v="0"/>
    <n v="90"/>
    <s v="Coleridge Square"/>
    <s v="Liskeard"/>
    <x v="11"/>
    <s v="26/04/2022"/>
    <n v="105"/>
    <x v="4"/>
    <s v="Gigastuff"/>
    <x v="4"/>
    <x v="0"/>
    <n v="1.89"/>
    <n v="18"/>
    <n v="1890"/>
    <x v="31"/>
  </r>
  <r>
    <n v="1076"/>
    <s v="Rosanne"/>
    <s v="Bartlett"/>
    <x v="0"/>
    <x v="0"/>
    <n v="90"/>
    <s v="Coles Terrace"/>
    <s v="Goodwick"/>
    <x v="17"/>
    <d v="2020-05-07T00:00:00"/>
    <n v="45"/>
    <x v="7"/>
    <s v="Ultrathing V2"/>
    <x v="11"/>
    <x v="2"/>
    <n v="2.95"/>
    <n v="20"/>
    <n v="900"/>
    <x v="401"/>
  </r>
  <r>
    <n v="1077"/>
    <s v="Parker"/>
    <s v="Kane"/>
    <x v="1"/>
    <x v="1"/>
    <n v="60"/>
    <s v="Colestown Street"/>
    <s v="Maybole"/>
    <x v="2"/>
    <s v="16/07/2022"/>
    <n v="103"/>
    <x v="9"/>
    <s v="Ultrathing V3"/>
    <x v="0"/>
    <x v="0"/>
    <n v="3.39"/>
    <n v="24"/>
    <n v="2472"/>
    <x v="656"/>
  </r>
  <r>
    <n v="1078"/>
    <s v="Jocelyn"/>
    <s v="Ponce"/>
    <x v="2"/>
    <x v="0"/>
    <n v="90"/>
    <s v="Colina Road"/>
    <s v="Snodland"/>
    <x v="2"/>
    <s v="14/09/2021"/>
    <n v="94"/>
    <x v="9"/>
    <s v="Ultrathing V3"/>
    <x v="9"/>
    <x v="1"/>
    <n v="3.39"/>
    <n v="24"/>
    <n v="2256"/>
    <x v="657"/>
  </r>
  <r>
    <n v="1079"/>
    <s v="Christian"/>
    <s v="Tipton"/>
    <x v="1"/>
    <x v="1"/>
    <n v="60"/>
    <s v="Colindeep Gardens"/>
    <s v="Bedlington"/>
    <x v="73"/>
    <s v="30/10/2022"/>
    <n v="7"/>
    <x v="0"/>
    <s v="Hyperwotsit"/>
    <x v="1"/>
    <x v="0"/>
    <n v="2.0099999999999998"/>
    <n v="20"/>
    <n v="140"/>
    <x v="522"/>
  </r>
  <r>
    <n v="1080"/>
    <s v="Raguel"/>
    <s v="Vernon"/>
    <x v="3"/>
    <x v="0"/>
    <n v="60"/>
    <s v="Collamore Avenue"/>
    <s v="Beverley"/>
    <x v="37"/>
    <s v="29/10/2020"/>
    <n v="43"/>
    <x v="4"/>
    <s v="Gigastuff"/>
    <x v="1"/>
    <x v="2"/>
    <n v="1.89"/>
    <n v="18"/>
    <n v="774"/>
    <x v="658"/>
  </r>
  <r>
    <n v="1081"/>
    <s v="Jenifer"/>
    <s v="Atwood"/>
    <x v="0"/>
    <x v="0"/>
    <n v="90"/>
    <s v="Collards Almshouses"/>
    <s v="Sheringham"/>
    <x v="2"/>
    <s v="26/07/2021"/>
    <n v="50"/>
    <x v="1"/>
    <s v="Megawidget L"/>
    <x v="0"/>
    <x v="1"/>
    <n v="1.79"/>
    <n v="24"/>
    <n v="1200"/>
    <x v="19"/>
  </r>
  <r>
    <n v="1082"/>
    <s v="Craig"/>
    <s v="Archer"/>
    <x v="1"/>
    <x v="1"/>
    <n v="60"/>
    <s v="College Road"/>
    <s v="South Petherton"/>
    <x v="2"/>
    <s v="19/12/2021"/>
    <n v="6"/>
    <x v="9"/>
    <s v="Ultrathing V3"/>
    <x v="8"/>
    <x v="1"/>
    <n v="3.39"/>
    <n v="24"/>
    <n v="144"/>
    <x v="553"/>
  </r>
  <r>
    <n v="1083"/>
    <s v="Enola"/>
    <s v="Poole"/>
    <x v="2"/>
    <x v="0"/>
    <n v="30"/>
    <s v="Collington Street"/>
    <s v="Bury"/>
    <x v="12"/>
    <d v="2020-01-04T00:00:00"/>
    <n v="38"/>
    <x v="0"/>
    <s v="Hyperwotsit"/>
    <x v="6"/>
    <x v="2"/>
    <n v="2.0099999999999998"/>
    <n v="20"/>
    <n v="760"/>
    <x v="470"/>
  </r>
  <r>
    <n v="1085"/>
    <s v="Lonnie"/>
    <s v="Parson"/>
    <x v="1"/>
    <x v="1"/>
    <n v="60"/>
    <s v="Collington Street"/>
    <s v="Liskeard"/>
    <x v="11"/>
    <d v="2020-01-03T00:00:00"/>
    <n v="75"/>
    <x v="4"/>
    <s v="Gigastuff"/>
    <x v="6"/>
    <x v="2"/>
    <n v="1.89"/>
    <n v="18"/>
    <n v="1350"/>
    <x v="23"/>
  </r>
  <r>
    <n v="1086"/>
    <s v="Quinn"/>
    <s v="Sharpe"/>
    <x v="1"/>
    <x v="1"/>
    <n v="90"/>
    <s v="Collingtree Road"/>
    <s v="Stratford-Upon-Avon"/>
    <x v="2"/>
    <s v="14/10/2022"/>
    <n v="42"/>
    <x v="8"/>
    <s v="Superwossname"/>
    <x v="1"/>
    <x v="0"/>
    <n v="3.49"/>
    <n v="20"/>
    <n v="840"/>
    <x v="289"/>
  </r>
  <r>
    <n v="1087"/>
    <s v="Tommie"/>
    <s v="Manning"/>
    <x v="1"/>
    <x v="1"/>
    <n v="60"/>
    <s v="Collingwood Place"/>
    <s v="Baldock"/>
    <x v="0"/>
    <s v="20/03/2021"/>
    <n v="54"/>
    <x v="3"/>
    <s v="Megawidget S"/>
    <x v="5"/>
    <x v="1"/>
    <n v="0.69"/>
    <n v="24"/>
    <n v="1296"/>
    <x v="309"/>
  </r>
  <r>
    <n v="1088"/>
    <s v="Pat"/>
    <s v="Wall"/>
    <x v="1"/>
    <x v="1"/>
    <n v="60"/>
    <s v="Collins Road"/>
    <s v="Winsford"/>
    <x v="2"/>
    <s v="20/06/2020"/>
    <n v="22"/>
    <x v="3"/>
    <s v="Megawidget S"/>
    <x v="2"/>
    <x v="2"/>
    <n v="0.69"/>
    <n v="24"/>
    <n v="528"/>
    <x v="310"/>
  </r>
  <r>
    <n v="1089"/>
    <s v="Shayne"/>
    <s v="Devine"/>
    <x v="1"/>
    <x v="1"/>
    <n v="60"/>
    <s v="Collins Square"/>
    <s v="Huntly"/>
    <x v="1"/>
    <d v="2022-05-03T00:00:00"/>
    <n v="74"/>
    <x v="1"/>
    <s v="Megawidget L"/>
    <x v="11"/>
    <x v="0"/>
    <n v="1.79"/>
    <n v="24"/>
    <n v="1776"/>
    <x v="360"/>
  </r>
  <r>
    <n v="1090"/>
    <s v="Jeff"/>
    <s v="Paulson"/>
    <x v="1"/>
    <x v="1"/>
    <n v="30"/>
    <s v="Collins Square"/>
    <s v="Ruardean"/>
    <x v="2"/>
    <s v="26/06/2022"/>
    <n v="96"/>
    <x v="9"/>
    <s v="Ultrathing V3"/>
    <x v="2"/>
    <x v="0"/>
    <n v="3.39"/>
    <n v="24"/>
    <n v="2304"/>
    <x v="352"/>
  </r>
  <r>
    <n v="1091"/>
    <s v="Lenny"/>
    <s v="Jeffers"/>
    <x v="1"/>
    <x v="1"/>
    <n v="30"/>
    <s v="Collinson Street"/>
    <s v="Essex"/>
    <x v="17"/>
    <d v="2021-08-07T00:00:00"/>
    <n v="94"/>
    <x v="0"/>
    <s v="Hyperwotsit"/>
    <x v="3"/>
    <x v="1"/>
    <n v="2.0099999999999998"/>
    <n v="20"/>
    <n v="1880"/>
    <x v="365"/>
  </r>
  <r>
    <n v="1092"/>
    <s v="Maximo"/>
    <s v="Shannon"/>
    <x v="1"/>
    <x v="1"/>
    <n v="90"/>
    <s v="Collinson Street"/>
    <s v="Sutton-In-Ashfield"/>
    <x v="2"/>
    <s v="29/06/2020"/>
    <n v="35"/>
    <x v="5"/>
    <s v="Ultrathing V4"/>
    <x v="2"/>
    <x v="2"/>
    <n v="3.99"/>
    <n v="24"/>
    <n v="840"/>
    <x v="182"/>
  </r>
  <r>
    <n v="1093"/>
    <s v="Yu"/>
    <s v="Gold"/>
    <x v="2"/>
    <x v="0"/>
    <n v="90"/>
    <s v="Collyer Cottages"/>
    <s v="Alexandria"/>
    <x v="5"/>
    <s v="28/08/2021"/>
    <n v="81"/>
    <x v="6"/>
    <s v="Megawidget M"/>
    <x v="3"/>
    <x v="1"/>
    <n v="1.29"/>
    <n v="24"/>
    <n v="1944"/>
    <x v="382"/>
  </r>
  <r>
    <n v="1094"/>
    <s v="Joaquin"/>
    <s v="Mendoza"/>
    <x v="1"/>
    <x v="1"/>
    <n v="60"/>
    <s v="Colmore Mews"/>
    <s v="West Midlands"/>
    <x v="2"/>
    <s v="22/12/2022"/>
    <n v="66"/>
    <x v="3"/>
    <s v="Megawidget S"/>
    <x v="8"/>
    <x v="0"/>
    <n v="0.69"/>
    <n v="24"/>
    <n v="1584"/>
    <x v="158"/>
  </r>
  <r>
    <n v="1095"/>
    <s v="Jason"/>
    <s v="Cline"/>
    <x v="1"/>
    <x v="1"/>
    <n v="60"/>
    <s v="Colonial Chambers"/>
    <s v="Thame"/>
    <x v="2"/>
    <s v="23/05/2022"/>
    <n v="67"/>
    <x v="7"/>
    <s v="Ultrathing V2"/>
    <x v="11"/>
    <x v="0"/>
    <n v="2.95"/>
    <n v="20"/>
    <n v="1340"/>
    <x v="659"/>
  </r>
  <r>
    <n v="1096"/>
    <s v="Cecelia"/>
    <s v="Walden"/>
    <x v="2"/>
    <x v="0"/>
    <n v="30"/>
    <s v="Colonial House"/>
    <s v="Wantage"/>
    <x v="2"/>
    <d v="2020-11-05T00:00:00"/>
    <n v="18"/>
    <x v="1"/>
    <s v="Megawidget L"/>
    <x v="7"/>
    <x v="2"/>
    <n v="1.79"/>
    <n v="24"/>
    <n v="432"/>
    <x v="39"/>
  </r>
  <r>
    <n v="1097"/>
    <s v="Marci"/>
    <s v="Starks"/>
    <x v="0"/>
    <x v="0"/>
    <n v="60"/>
    <s v="Colquhoun Place"/>
    <s v="Ashton-Under-Lyne"/>
    <x v="19"/>
    <s v="15/02/2022"/>
    <n v="63"/>
    <x v="2"/>
    <s v="Ultrathing V1"/>
    <x v="10"/>
    <x v="0"/>
    <n v="1.79"/>
    <n v="17"/>
    <n v="1071"/>
    <x v="341"/>
  </r>
  <r>
    <n v="1098"/>
    <s v="Tod"/>
    <s v="Starks"/>
    <x v="1"/>
    <x v="1"/>
    <n v="30"/>
    <s v="Colsterworth Road"/>
    <s v="Wotton-Under-Edge"/>
    <x v="2"/>
    <s v="23/12/2022"/>
    <n v="66"/>
    <x v="3"/>
    <s v="Megawidget S"/>
    <x v="8"/>
    <x v="0"/>
    <n v="0.69"/>
    <n v="24"/>
    <n v="1584"/>
    <x v="158"/>
  </r>
  <r>
    <n v="1099"/>
    <s v="Herb"/>
    <s v="Lyons"/>
    <x v="1"/>
    <x v="1"/>
    <n v="90"/>
    <s v="Colston Road"/>
    <s v="Montacute"/>
    <x v="2"/>
    <d v="2021-07-02T00:00:00"/>
    <n v="33"/>
    <x v="6"/>
    <s v="Megawidget M"/>
    <x v="0"/>
    <x v="1"/>
    <n v="1.29"/>
    <n v="24"/>
    <n v="792"/>
    <x v="660"/>
  </r>
  <r>
    <n v="1100"/>
    <s v="Lupe"/>
    <s v="Saldana"/>
    <x v="4"/>
    <x v="2"/>
    <n v="30"/>
    <s v="Colvill Place"/>
    <s v="Longfield"/>
    <x v="2"/>
    <s v="22/06/2021"/>
    <n v="8"/>
    <x v="2"/>
    <s v="Ultrathing V1"/>
    <x v="2"/>
    <x v="1"/>
    <n v="1.79"/>
    <n v="17"/>
    <n v="136"/>
    <x v="661"/>
  </r>
  <r>
    <n v="1101"/>
    <s v="Dallas"/>
    <s v="Lowry"/>
    <x v="1"/>
    <x v="1"/>
    <n v="60"/>
    <s v="Colville Place"/>
    <s v="Ross-Shire"/>
    <x v="2"/>
    <s v="17/06/2022"/>
    <n v="76"/>
    <x v="0"/>
    <s v="Hyperwotsit"/>
    <x v="2"/>
    <x v="0"/>
    <n v="2.0099999999999998"/>
    <n v="20"/>
    <n v="1520"/>
    <x v="662"/>
  </r>
  <r>
    <n v="1102"/>
    <s v="Long"/>
    <s v="Belanger"/>
    <x v="1"/>
    <x v="1"/>
    <n v="60"/>
    <s v="Colville Road"/>
    <s v="West Midlands"/>
    <x v="2"/>
    <d v="2020-09-06T00:00:00"/>
    <n v="39"/>
    <x v="6"/>
    <s v="Megawidget M"/>
    <x v="9"/>
    <x v="2"/>
    <n v="1.29"/>
    <n v="24"/>
    <n v="936"/>
    <x v="299"/>
  </r>
  <r>
    <n v="1103"/>
    <s v="Johnsie"/>
    <s v="Clements"/>
    <x v="0"/>
    <x v="0"/>
    <n v="90"/>
    <s v="Colville Villas"/>
    <s v="Lostwithiel"/>
    <x v="2"/>
    <s v="28/01/2022"/>
    <n v="46"/>
    <x v="3"/>
    <s v="Megawidget S"/>
    <x v="6"/>
    <x v="0"/>
    <n v="0.69"/>
    <n v="24"/>
    <n v="1104"/>
    <x v="177"/>
  </r>
  <r>
    <n v="1104"/>
    <s v="Sheldon"/>
    <s v="Gaston"/>
    <x v="1"/>
    <x v="1"/>
    <n v="60"/>
    <s v="Colvin Close"/>
    <s v="Great Missenden"/>
    <x v="57"/>
    <d v="2021-01-07T00:00:00"/>
    <n v="26"/>
    <x v="9"/>
    <s v="Ultrathing V3"/>
    <x v="6"/>
    <x v="1"/>
    <n v="3.39"/>
    <n v="24"/>
    <n v="624"/>
    <x v="663"/>
  </r>
  <r>
    <n v="1105"/>
    <s v="Ashleigh"/>
    <s v="Bentley"/>
    <x v="2"/>
    <x v="0"/>
    <n v="60"/>
    <s v="Colvin Gardens"/>
    <s v="Sudbury"/>
    <x v="2"/>
    <s v="15/09/2021"/>
    <n v="29"/>
    <x v="0"/>
    <s v="Hyperwotsit"/>
    <x v="9"/>
    <x v="1"/>
    <n v="2.0099999999999998"/>
    <n v="20"/>
    <n v="580"/>
    <x v="243"/>
  </r>
  <r>
    <n v="1106"/>
    <s v="Sung"/>
    <s v="Amos"/>
    <x v="1"/>
    <x v="1"/>
    <n v="60"/>
    <s v="Colvin Road"/>
    <s v="Ardrossan"/>
    <x v="70"/>
    <d v="2020-07-01T00:00:00"/>
    <n v="78"/>
    <x v="7"/>
    <s v="Ultrathing V2"/>
    <x v="0"/>
    <x v="2"/>
    <n v="2.95"/>
    <n v="20"/>
    <n v="1560"/>
    <x v="664"/>
  </r>
  <r>
    <n v="1107"/>
    <s v="Ara"/>
    <s v="Morgan"/>
    <x v="2"/>
    <x v="0"/>
    <n v="30"/>
    <s v="Colworth Road"/>
    <s v="Fleetwood"/>
    <x v="17"/>
    <s v="13/04/2021"/>
    <n v="95"/>
    <x v="1"/>
    <s v="Megawidget L"/>
    <x v="4"/>
    <x v="1"/>
    <n v="1.79"/>
    <n v="24"/>
    <n v="2280"/>
    <x v="665"/>
  </r>
  <r>
    <n v="1108"/>
    <s v="Erwin"/>
    <s v="Glover"/>
    <x v="1"/>
    <x v="1"/>
    <n v="60"/>
    <s v="Combe Mews"/>
    <s v="Isle Of Mannot"/>
    <x v="21"/>
    <d v="2020-03-02T00:00:00"/>
    <n v="10"/>
    <x v="3"/>
    <s v="Megawidget S"/>
    <x v="5"/>
    <x v="2"/>
    <n v="0.69"/>
    <n v="24"/>
    <n v="240"/>
    <x v="103"/>
  </r>
  <r>
    <n v="1109"/>
    <s v="Lonnie"/>
    <s v="Nadeau"/>
    <x v="1"/>
    <x v="1"/>
    <n v="30"/>
    <s v="Comber Grove"/>
    <s v="Llangadog"/>
    <x v="11"/>
    <s v="22/06/2020"/>
    <n v="35"/>
    <x v="4"/>
    <s v="Gigastuff"/>
    <x v="2"/>
    <x v="2"/>
    <n v="1.89"/>
    <n v="18"/>
    <n v="630"/>
    <x v="134"/>
  </r>
  <r>
    <n v="1110"/>
    <s v="Florentino"/>
    <s v="Hopkins"/>
    <x v="1"/>
    <x v="1"/>
    <n v="60"/>
    <s v="Commerce Place"/>
    <s v="South Ockendon"/>
    <x v="2"/>
    <d v="2021-02-06T00:00:00"/>
    <n v="86"/>
    <x v="6"/>
    <s v="Megawidget M"/>
    <x v="10"/>
    <x v="1"/>
    <n v="1.29"/>
    <n v="24"/>
    <n v="2064"/>
    <x v="666"/>
  </r>
  <r>
    <n v="1111"/>
    <s v="Antonio"/>
    <s v="Parsons"/>
    <x v="2"/>
    <x v="0"/>
    <n v="90"/>
    <s v="Commerell Street"/>
    <s v="Kent"/>
    <x v="21"/>
    <d v="2021-11-02T00:00:00"/>
    <n v="30"/>
    <x v="7"/>
    <s v="Ultrathing V2"/>
    <x v="7"/>
    <x v="1"/>
    <n v="2.95"/>
    <n v="20"/>
    <n v="600"/>
    <x v="406"/>
  </r>
  <r>
    <n v="1112"/>
    <s v="Wendell"/>
    <s v="Sanchez"/>
    <x v="1"/>
    <x v="1"/>
    <n v="30"/>
    <s v="Commodore Terrace"/>
    <s v="Glastonbury"/>
    <x v="17"/>
    <d v="2020-01-08T00:00:00"/>
    <n v="4"/>
    <x v="7"/>
    <s v="Ultrathing V2"/>
    <x v="6"/>
    <x v="2"/>
    <n v="2.95"/>
    <n v="20"/>
    <n v="80"/>
    <x v="192"/>
  </r>
  <r>
    <n v="1113"/>
    <s v="Lavern"/>
    <s v="Moss"/>
    <x v="1"/>
    <x v="1"/>
    <n v="30"/>
    <s v="Common South"/>
    <s v="Hexham"/>
    <x v="1"/>
    <d v="2020-03-07T00:00:00"/>
    <n v="42"/>
    <x v="3"/>
    <s v="Megawidget S"/>
    <x v="5"/>
    <x v="2"/>
    <n v="0.69"/>
    <n v="24"/>
    <n v="1008"/>
    <x v="667"/>
  </r>
  <r>
    <n v="1114"/>
    <s v="Sid"/>
    <s v="Wang"/>
    <x v="1"/>
    <x v="1"/>
    <n v="90"/>
    <s v="Commondale"/>
    <s v="Isle Of Rum"/>
    <x v="21"/>
    <s v="14/11/2021"/>
    <n v="31"/>
    <x v="6"/>
    <s v="Megawidget M"/>
    <x v="7"/>
    <x v="1"/>
    <n v="1.29"/>
    <n v="24"/>
    <n v="744"/>
    <x v="450"/>
  </r>
  <r>
    <n v="1115"/>
    <s v="Larry"/>
    <s v="Anaya"/>
    <x v="1"/>
    <x v="1"/>
    <n v="90"/>
    <s v="Compton Crescent"/>
    <s v="Macclesfield"/>
    <x v="2"/>
    <s v="15/10/2022"/>
    <n v="48"/>
    <x v="9"/>
    <s v="Ultrathing V3"/>
    <x v="1"/>
    <x v="0"/>
    <n v="3.39"/>
    <n v="24"/>
    <n v="1152"/>
    <x v="668"/>
  </r>
  <r>
    <n v="1116"/>
    <s v="Peter"/>
    <s v="Ziegler"/>
    <x v="1"/>
    <x v="1"/>
    <n v="90"/>
    <s v="Compton Road"/>
    <s v="West Sussex"/>
    <x v="2"/>
    <d v="2022-11-12T00:00:00"/>
    <n v="62"/>
    <x v="6"/>
    <s v="Megawidget M"/>
    <x v="7"/>
    <x v="0"/>
    <n v="1.29"/>
    <n v="24"/>
    <n v="1488"/>
    <x v="343"/>
  </r>
  <r>
    <n v="1117"/>
    <s v="Devon"/>
    <s v="Salazar"/>
    <x v="1"/>
    <x v="1"/>
    <n v="90"/>
    <s v="Conduit Court"/>
    <s v="Westgate-On-Sea"/>
    <x v="2"/>
    <d v="2020-04-04T00:00:00"/>
    <n v="17"/>
    <x v="8"/>
    <s v="Superwossname"/>
    <x v="4"/>
    <x v="2"/>
    <n v="3.49"/>
    <n v="20"/>
    <n v="340"/>
    <x v="669"/>
  </r>
  <r>
    <n v="1118"/>
    <s v="Frankie"/>
    <s v="Mccarthy"/>
    <x v="1"/>
    <x v="1"/>
    <n v="90"/>
    <s v="Coney Way"/>
    <s v="Abingdon"/>
    <x v="27"/>
    <d v="2020-05-10T00:00:00"/>
    <n v="47"/>
    <x v="2"/>
    <s v="Ultrathing V1"/>
    <x v="11"/>
    <x v="2"/>
    <n v="1.79"/>
    <n v="17"/>
    <n v="799"/>
    <x v="670"/>
  </r>
  <r>
    <n v="1119"/>
    <s v="Ellan"/>
    <s v="Marrero"/>
    <x v="0"/>
    <x v="0"/>
    <n v="60"/>
    <s v="Conington Road"/>
    <s v="Lutterworth"/>
    <x v="2"/>
    <d v="2020-01-04T00:00:00"/>
    <n v="50"/>
    <x v="0"/>
    <s v="Hyperwotsit"/>
    <x v="6"/>
    <x v="2"/>
    <n v="2.0099999999999998"/>
    <n v="20"/>
    <n v="1000"/>
    <x v="671"/>
  </r>
  <r>
    <n v="1120"/>
    <s v="Nathanial"/>
    <s v="Fish"/>
    <x v="1"/>
    <x v="1"/>
    <n v="90"/>
    <s v="Connaught Avenue"/>
    <s v="Gretna"/>
    <x v="13"/>
    <s v="20/01/2020"/>
    <n v="34"/>
    <x v="7"/>
    <s v="Ultrathing V2"/>
    <x v="6"/>
    <x v="2"/>
    <n v="2.95"/>
    <n v="20"/>
    <n v="680"/>
    <x v="303"/>
  </r>
  <r>
    <n v="1121"/>
    <s v="Esmeralda"/>
    <s v="Tate"/>
    <x v="2"/>
    <x v="0"/>
    <n v="30"/>
    <s v="Connaught Mews"/>
    <s v="Rochdale"/>
    <x v="2"/>
    <s v="18/12/2021"/>
    <n v="86"/>
    <x v="3"/>
    <s v="Megawidget S"/>
    <x v="8"/>
    <x v="1"/>
    <n v="0.69"/>
    <n v="24"/>
    <n v="2064"/>
    <x v="434"/>
  </r>
  <r>
    <n v="1122"/>
    <s v="Mark"/>
    <s v="Arias"/>
    <x v="2"/>
    <x v="0"/>
    <n v="60"/>
    <s v="Constable Crescent"/>
    <s v="Yateley"/>
    <x v="2"/>
    <d v="2022-09-10T00:00:00"/>
    <n v="60"/>
    <x v="0"/>
    <s v="Hyperwotsit"/>
    <x v="9"/>
    <x v="0"/>
    <n v="2.0099999999999998"/>
    <n v="20"/>
    <n v="1200"/>
    <x v="378"/>
  </r>
  <r>
    <n v="1123"/>
    <s v="Lela"/>
    <s v="Wilkes"/>
    <x v="5"/>
    <x v="2"/>
    <n v="90"/>
    <s v="Content Street"/>
    <s v="Bedale"/>
    <x v="43"/>
    <d v="2021-01-09T00:00:00"/>
    <n v="26"/>
    <x v="4"/>
    <s v="Gigastuff"/>
    <x v="6"/>
    <x v="1"/>
    <n v="1.89"/>
    <n v="18"/>
    <n v="468"/>
    <x v="607"/>
  </r>
  <r>
    <n v="1124"/>
    <s v="Graig"/>
    <s v="Clement"/>
    <x v="1"/>
    <x v="1"/>
    <n v="90"/>
    <s v="Cook  "/>
    <s v="Dawlish"/>
    <x v="3"/>
    <s v="13/04/2020"/>
    <n v="70"/>
    <x v="4"/>
    <s v="Gigastuff"/>
    <x v="4"/>
    <x v="2"/>
    <n v="1.89"/>
    <n v="18"/>
    <n v="1260"/>
    <x v="202"/>
  </r>
  <r>
    <n v="1125"/>
    <s v="Blythe"/>
    <s v="Leary"/>
    <x v="2"/>
    <x v="0"/>
    <n v="30"/>
    <s v="Cooks Cottages"/>
    <s v="Falkirk"/>
    <x v="17"/>
    <s v="27/11/2022"/>
    <n v="41"/>
    <x v="7"/>
    <s v="Ultrathing V2"/>
    <x v="7"/>
    <x v="0"/>
    <n v="2.95"/>
    <n v="20"/>
    <n v="820"/>
    <x v="672"/>
  </r>
  <r>
    <n v="1126"/>
    <s v="Kenda"/>
    <s v="Duffy"/>
    <x v="0"/>
    <x v="0"/>
    <n v="90"/>
    <s v="Cooks Ground"/>
    <s v="Kirkliston"/>
    <x v="21"/>
    <s v="13/01/2021"/>
    <n v="13"/>
    <x v="4"/>
    <s v="Gigastuff"/>
    <x v="6"/>
    <x v="1"/>
    <n v="1.89"/>
    <n v="18"/>
    <n v="234"/>
    <x v="143"/>
  </r>
  <r>
    <n v="1127"/>
    <s v="Myles"/>
    <s v="Goodson"/>
    <x v="1"/>
    <x v="1"/>
    <n v="60"/>
    <s v="Coolgardie Avenue"/>
    <s v="Crowborough"/>
    <x v="16"/>
    <s v="16/08/2021"/>
    <n v="13"/>
    <x v="0"/>
    <s v="Hyperwotsit"/>
    <x v="3"/>
    <x v="1"/>
    <n v="2.0099999999999998"/>
    <n v="20"/>
    <n v="260"/>
    <x v="1"/>
  </r>
  <r>
    <n v="1128"/>
    <s v="Hobert"/>
    <s v="West"/>
    <x v="1"/>
    <x v="1"/>
    <n v="60"/>
    <s v="Coomassie Road"/>
    <s v="New Milton"/>
    <x v="2"/>
    <d v="2021-09-05T00:00:00"/>
    <n v="23"/>
    <x v="6"/>
    <s v="Megawidget M"/>
    <x v="9"/>
    <x v="1"/>
    <n v="1.29"/>
    <n v="24"/>
    <n v="552"/>
    <x v="595"/>
  </r>
  <r>
    <n v="1129"/>
    <s v="Terrell"/>
    <s v="Corcoran"/>
    <x v="1"/>
    <x v="1"/>
    <n v="90"/>
    <s v="Coombe Lane"/>
    <s v="Teignmouth"/>
    <x v="2"/>
    <d v="2020-02-02T00:00:00"/>
    <n v="11"/>
    <x v="9"/>
    <s v="Ultrathing V3"/>
    <x v="10"/>
    <x v="2"/>
    <n v="3.39"/>
    <n v="24"/>
    <n v="264"/>
    <x v="376"/>
  </r>
  <r>
    <n v="1130"/>
    <s v="Lanell"/>
    <s v="Payne"/>
    <x v="0"/>
    <x v="0"/>
    <n v="30"/>
    <s v="Cope Street"/>
    <s v="Isle Of Tiree"/>
    <x v="21"/>
    <d v="2020-06-09T00:00:00"/>
    <n v="31"/>
    <x v="9"/>
    <s v="Ultrathing V3"/>
    <x v="2"/>
    <x v="2"/>
    <n v="3.39"/>
    <n v="24"/>
    <n v="744"/>
    <x v="417"/>
  </r>
  <r>
    <n v="1131"/>
    <s v="Johnnie"/>
    <s v="Pierson"/>
    <x v="1"/>
    <x v="1"/>
    <n v="90"/>
    <s v="Copleston Mews"/>
    <s v="St. Agnes"/>
    <x v="2"/>
    <d v="2021-07-12T00:00:00"/>
    <n v="70"/>
    <x v="6"/>
    <s v="Megawidget M"/>
    <x v="0"/>
    <x v="1"/>
    <n v="1.29"/>
    <n v="24"/>
    <n v="1680"/>
    <x v="581"/>
  </r>
  <r>
    <n v="1132"/>
    <s v="Perry"/>
    <s v="Eddy"/>
    <x v="1"/>
    <x v="1"/>
    <n v="90"/>
    <s v="Copnor Way"/>
    <s v="Stoke-Sub-Hamdon"/>
    <x v="2"/>
    <s v="14/10/2022"/>
    <n v="31"/>
    <x v="6"/>
    <s v="Megawidget M"/>
    <x v="1"/>
    <x v="0"/>
    <n v="1.29"/>
    <n v="24"/>
    <n v="744"/>
    <x v="450"/>
  </r>
  <r>
    <n v="1134"/>
    <s v="Armand"/>
    <s v="Villalobos"/>
    <x v="1"/>
    <x v="1"/>
    <n v="30"/>
    <s v="Coppelia Road"/>
    <s v="Keston"/>
    <x v="21"/>
    <d v="2020-08-04T00:00:00"/>
    <n v="2"/>
    <x v="7"/>
    <s v="Ultrathing V2"/>
    <x v="3"/>
    <x v="2"/>
    <n v="2.95"/>
    <n v="20"/>
    <n v="40"/>
    <x v="37"/>
  </r>
  <r>
    <n v="1135"/>
    <s v="Jonathan"/>
    <s v="Schafer"/>
    <x v="1"/>
    <x v="1"/>
    <n v="60"/>
    <s v="Copper Close"/>
    <s v="Ashford"/>
    <x v="80"/>
    <s v="25/10/2021"/>
    <n v="29"/>
    <x v="4"/>
    <s v="Gigastuff"/>
    <x v="1"/>
    <x v="1"/>
    <n v="1.89"/>
    <n v="18"/>
    <n v="522"/>
    <x v="673"/>
  </r>
  <r>
    <n v="1136"/>
    <s v="Kraig"/>
    <s v="Cortez"/>
    <x v="1"/>
    <x v="1"/>
    <n v="90"/>
    <s v="Copper Mead"/>
    <s v="Alresford"/>
    <x v="14"/>
    <d v="2022-08-01T00:00:00"/>
    <n v="30"/>
    <x v="2"/>
    <s v="Ultrathing V1"/>
    <x v="3"/>
    <x v="0"/>
    <n v="1.79"/>
    <n v="17"/>
    <n v="510"/>
    <x v="545"/>
  </r>
  <r>
    <n v="1137"/>
    <s v="Charita"/>
    <s v="Cuevas"/>
    <x v="2"/>
    <x v="0"/>
    <n v="60"/>
    <s v="Copperbeech Close"/>
    <s v="Colchester"/>
    <x v="15"/>
    <s v="28/08/2022"/>
    <n v="32"/>
    <x v="4"/>
    <s v="Gigastuff"/>
    <x v="3"/>
    <x v="0"/>
    <n v="1.89"/>
    <n v="18"/>
    <n v="576"/>
    <x v="58"/>
  </r>
  <r>
    <n v="1138"/>
    <s v="Lamar"/>
    <s v="Hoskins"/>
    <x v="1"/>
    <x v="1"/>
    <n v="60"/>
    <s v="Copperfield Street"/>
    <s v="Calstock"/>
    <x v="55"/>
    <s v="16/10/2020"/>
    <n v="14"/>
    <x v="6"/>
    <s v="Megawidget M"/>
    <x v="1"/>
    <x v="2"/>
    <n v="1.29"/>
    <n v="24"/>
    <n v="336"/>
    <x v="195"/>
  </r>
  <r>
    <n v="1139"/>
    <s v="Luciano"/>
    <s v="Guidry"/>
    <x v="1"/>
    <x v="1"/>
    <n v="90"/>
    <s v="Coppice Row"/>
    <s v="Alloa"/>
    <x v="81"/>
    <d v="2020-07-05T00:00:00"/>
    <n v="34"/>
    <x v="8"/>
    <s v="Superwossname"/>
    <x v="0"/>
    <x v="2"/>
    <n v="3.49"/>
    <n v="20"/>
    <n v="680"/>
    <x v="415"/>
  </r>
  <r>
    <n v="1140"/>
    <s v="Rafael"/>
    <s v="Steele"/>
    <x v="1"/>
    <x v="1"/>
    <n v="60"/>
    <s v="Coppice Row"/>
    <s v="Battle"/>
    <x v="31"/>
    <s v="22/09/2021"/>
    <n v="43"/>
    <x v="1"/>
    <s v="Megawidget L"/>
    <x v="9"/>
    <x v="1"/>
    <n v="1.79"/>
    <n v="24"/>
    <n v="1032"/>
    <x v="76"/>
  </r>
  <r>
    <n v="1141"/>
    <s v="Antonietta"/>
    <s v="Marrero"/>
    <x v="0"/>
    <x v="0"/>
    <n v="60"/>
    <s v="Coppies Grove"/>
    <s v="Calne"/>
    <x v="12"/>
    <s v="16/01/2020"/>
    <n v="4"/>
    <x v="9"/>
    <s v="Ultrathing V3"/>
    <x v="6"/>
    <x v="2"/>
    <n v="3.39"/>
    <n v="24"/>
    <n v="96"/>
    <x v="181"/>
  </r>
  <r>
    <n v="1142"/>
    <s v="Raguel"/>
    <s v="Prater"/>
    <x v="0"/>
    <x v="0"/>
    <n v="90"/>
    <s v="Copthall Buildings"/>
    <s v="Wilmslow"/>
    <x v="2"/>
    <s v="14/11/2021"/>
    <n v="5"/>
    <x v="9"/>
    <s v="Ultrathing V3"/>
    <x v="7"/>
    <x v="1"/>
    <n v="3.39"/>
    <n v="24"/>
    <n v="120"/>
    <x v="674"/>
  </r>
  <r>
    <n v="1143"/>
    <s v="Willette"/>
    <s v="Mcintosh"/>
    <x v="2"/>
    <x v="0"/>
    <n v="60"/>
    <s v="Copthall Chambers"/>
    <s v="Crook"/>
    <x v="16"/>
    <s v="17/12/2021"/>
    <n v="22"/>
    <x v="9"/>
    <s v="Ultrathing V3"/>
    <x v="8"/>
    <x v="1"/>
    <n v="3.39"/>
    <n v="24"/>
    <n v="528"/>
    <x v="625"/>
  </r>
  <r>
    <n v="1144"/>
    <s v="Jefferson"/>
    <s v="Woodson"/>
    <x v="1"/>
    <x v="1"/>
    <n v="30"/>
    <s v="Coran Close"/>
    <s v="Keith"/>
    <x v="21"/>
    <s v="26/02/2020"/>
    <n v="80"/>
    <x v="5"/>
    <s v="Ultrathing V4"/>
    <x v="10"/>
    <x v="2"/>
    <n v="3.99"/>
    <n v="24"/>
    <n v="1920"/>
    <x v="592"/>
  </r>
  <r>
    <n v="1145"/>
    <s v="Lorri"/>
    <s v="London"/>
    <x v="2"/>
    <x v="0"/>
    <n v="30"/>
    <s v="Corbicum"/>
    <s v="Cleveland"/>
    <x v="15"/>
    <d v="2020-11-12T00:00:00"/>
    <n v="27"/>
    <x v="7"/>
    <s v="Ultrathing V2"/>
    <x v="7"/>
    <x v="2"/>
    <n v="2.95"/>
    <n v="20"/>
    <n v="540"/>
    <x v="675"/>
  </r>
  <r>
    <n v="1146"/>
    <s v="Ashleigh"/>
    <s v="Bravo"/>
    <x v="2"/>
    <x v="0"/>
    <n v="90"/>
    <s v="Cordelia Close"/>
    <s v="Heathfield"/>
    <x v="1"/>
    <s v="16/10/2021"/>
    <n v="35"/>
    <x v="7"/>
    <s v="Ultrathing V2"/>
    <x v="1"/>
    <x v="1"/>
    <n v="2.95"/>
    <n v="20"/>
    <n v="700"/>
    <x v="676"/>
  </r>
  <r>
    <n v="1147"/>
    <s v="Teodoro"/>
    <s v="Barlow"/>
    <x v="1"/>
    <x v="1"/>
    <n v="30"/>
    <s v="Cordelia Close"/>
    <s v="Kent"/>
    <x v="21"/>
    <s v="27/06/2021"/>
    <n v="37"/>
    <x v="1"/>
    <s v="Megawidget L"/>
    <x v="2"/>
    <x v="1"/>
    <n v="1.79"/>
    <n v="24"/>
    <n v="888"/>
    <x v="677"/>
  </r>
  <r>
    <n v="1148"/>
    <s v="Araceli"/>
    <s v="Winston"/>
    <x v="0"/>
    <x v="0"/>
    <n v="60"/>
    <s v="Cordova Road"/>
    <s v="Lancaster"/>
    <x v="21"/>
    <s v="30/09/2021"/>
    <n v="76"/>
    <x v="1"/>
    <s v="Megawidget L"/>
    <x v="9"/>
    <x v="1"/>
    <n v="1.79"/>
    <n v="24"/>
    <n v="1824"/>
    <x v="678"/>
  </r>
  <r>
    <n v="1149"/>
    <s v="Conchita"/>
    <s v="Tate"/>
    <x v="3"/>
    <x v="0"/>
    <n v="90"/>
    <s v="Corliss Place"/>
    <s v="Winsford"/>
    <x v="2"/>
    <s v="20/05/2022"/>
    <n v="19"/>
    <x v="7"/>
    <s v="Ultrathing V2"/>
    <x v="11"/>
    <x v="0"/>
    <n v="2.95"/>
    <n v="20"/>
    <n v="380"/>
    <x v="391"/>
  </r>
  <r>
    <n v="1150"/>
    <s v="John"/>
    <s v="Reeves"/>
    <x v="4"/>
    <x v="2"/>
    <n v="90"/>
    <s v="Corn Way"/>
    <s v="Coldstream"/>
    <x v="15"/>
    <s v="26/07/2020"/>
    <n v="39"/>
    <x v="6"/>
    <s v="Megawidget M"/>
    <x v="0"/>
    <x v="2"/>
    <n v="1.29"/>
    <n v="24"/>
    <n v="936"/>
    <x v="299"/>
  </r>
  <r>
    <n v="1151"/>
    <s v="Dawn"/>
    <s v="Kenny"/>
    <x v="0"/>
    <x v="0"/>
    <n v="90"/>
    <s v="Cornelius Place"/>
    <s v="Isle Of Scalpay"/>
    <x v="21"/>
    <s v="25/07/2020"/>
    <n v="9"/>
    <x v="6"/>
    <s v="Megawidget M"/>
    <x v="0"/>
    <x v="2"/>
    <n v="1.29"/>
    <n v="24"/>
    <n v="216"/>
    <x v="171"/>
  </r>
  <r>
    <n v="1152"/>
    <s v="Alva"/>
    <s v="Foley"/>
    <x v="0"/>
    <x v="0"/>
    <n v="60"/>
    <s v="CornfoRoadGrove"/>
    <s v="Hartfield"/>
    <x v="1"/>
    <s v="27/09/2020"/>
    <n v="55"/>
    <x v="9"/>
    <s v="Ultrathing V3"/>
    <x v="9"/>
    <x v="2"/>
    <n v="3.39"/>
    <n v="24"/>
    <n v="1320"/>
    <x v="679"/>
  </r>
  <r>
    <n v="1153"/>
    <s v="Esmeralda"/>
    <s v="Whalen"/>
    <x v="2"/>
    <x v="0"/>
    <n v="90"/>
    <s v="Cornick Street"/>
    <s v="Liskeard"/>
    <x v="11"/>
    <d v="2021-07-09T00:00:00"/>
    <n v="92"/>
    <x v="0"/>
    <s v="Hyperwotsit"/>
    <x v="0"/>
    <x v="1"/>
    <n v="2.0099999999999998"/>
    <n v="20"/>
    <n v="1840"/>
    <x v="297"/>
  </r>
  <r>
    <n v="1154"/>
    <s v="Deedee"/>
    <s v="Rangel"/>
    <x v="2"/>
    <x v="0"/>
    <n v="30"/>
    <s v="Cornwall Street"/>
    <s v="Bedale"/>
    <x v="43"/>
    <s v="26/03/2021"/>
    <n v="45"/>
    <x v="3"/>
    <s v="Megawidget S"/>
    <x v="5"/>
    <x v="1"/>
    <n v="0.69"/>
    <n v="24"/>
    <n v="1080"/>
    <x v="266"/>
  </r>
  <r>
    <n v="1155"/>
    <s v="Stanford"/>
    <s v="Bacon"/>
    <x v="1"/>
    <x v="1"/>
    <n v="60"/>
    <s v="Cornwallis Avenue"/>
    <s v="Llanfechain"/>
    <x v="11"/>
    <s v="17/03/2022"/>
    <n v="35"/>
    <x v="2"/>
    <s v="Ultrathing V1"/>
    <x v="5"/>
    <x v="0"/>
    <n v="1.79"/>
    <n v="17"/>
    <n v="595"/>
    <x v="386"/>
  </r>
  <r>
    <n v="1156"/>
    <s v="Vonnie"/>
    <s v="Carey"/>
    <x v="2"/>
    <x v="0"/>
    <n v="60"/>
    <s v="Cornwell Terrace"/>
    <s v="Watlington"/>
    <x v="2"/>
    <s v="19/08/2022"/>
    <n v="34"/>
    <x v="8"/>
    <s v="Superwossname"/>
    <x v="3"/>
    <x v="0"/>
    <n v="3.49"/>
    <n v="20"/>
    <n v="680"/>
    <x v="415"/>
  </r>
  <r>
    <n v="1157"/>
    <s v="Gene"/>
    <s v="Boykin"/>
    <x v="1"/>
    <x v="1"/>
    <n v="30"/>
    <s v="Cornwell Terrace"/>
    <s v="Yeovil"/>
    <x v="2"/>
    <d v="2021-02-11T00:00:00"/>
    <n v="27"/>
    <x v="0"/>
    <s v="Hyperwotsit"/>
    <x v="10"/>
    <x v="1"/>
    <n v="2.0099999999999998"/>
    <n v="20"/>
    <n v="540"/>
    <x v="336"/>
  </r>
  <r>
    <n v="1158"/>
    <s v="Ricardo"/>
    <s v="Lockwood"/>
    <x v="1"/>
    <x v="1"/>
    <n v="90"/>
    <s v="Corrance Road"/>
    <s v="Westhill"/>
    <x v="2"/>
    <s v="17/01/2021"/>
    <n v="49"/>
    <x v="4"/>
    <s v="Gigastuff"/>
    <x v="6"/>
    <x v="1"/>
    <n v="1.89"/>
    <n v="18"/>
    <n v="882"/>
    <x v="680"/>
  </r>
  <r>
    <n v="1159"/>
    <s v="Alfreda"/>
    <s v="Whitfield"/>
    <x v="2"/>
    <x v="0"/>
    <n v="30"/>
    <s v="Corri Avenue"/>
    <s v="Bucknell"/>
    <x v="8"/>
    <s v="27/11/2020"/>
    <n v="46"/>
    <x v="7"/>
    <s v="Ultrathing V2"/>
    <x v="7"/>
    <x v="2"/>
    <n v="2.95"/>
    <n v="20"/>
    <n v="920"/>
    <x v="681"/>
  </r>
  <r>
    <n v="1160"/>
    <s v="Lanny"/>
    <s v="Beaver"/>
    <x v="1"/>
    <x v="1"/>
    <n v="30"/>
    <s v="Corringway"/>
    <s v="Portland"/>
    <x v="2"/>
    <d v="2021-04-10T00:00:00"/>
    <n v="82"/>
    <x v="5"/>
    <s v="Ultrathing V4"/>
    <x v="4"/>
    <x v="1"/>
    <n v="3.99"/>
    <n v="24"/>
    <n v="1968"/>
    <x v="682"/>
  </r>
  <r>
    <n v="1161"/>
    <s v="Denita"/>
    <s v="Doty"/>
    <x v="2"/>
    <x v="0"/>
    <n v="60"/>
    <s v="Corsham Street"/>
    <s v="Ayrshire"/>
    <x v="40"/>
    <s v="19/09/2022"/>
    <n v="86"/>
    <x v="2"/>
    <s v="Ultrathing V1"/>
    <x v="9"/>
    <x v="0"/>
    <n v="1.79"/>
    <n v="17"/>
    <n v="1462"/>
    <x v="267"/>
  </r>
  <r>
    <n v="1162"/>
    <s v="Adam"/>
    <s v="Weir"/>
    <x v="2"/>
    <x v="0"/>
    <n v="30"/>
    <s v="Coryton Path"/>
    <s v="Bridge Of Weir"/>
    <x v="41"/>
    <s v="14/07/2022"/>
    <n v="50"/>
    <x v="1"/>
    <s v="Megawidget L"/>
    <x v="0"/>
    <x v="0"/>
    <n v="1.79"/>
    <n v="24"/>
    <n v="1200"/>
    <x v="19"/>
  </r>
  <r>
    <n v="1163"/>
    <s v="Jenna"/>
    <s v="Galloway"/>
    <x v="0"/>
    <x v="0"/>
    <n v="90"/>
    <s v="Cosgrove Close"/>
    <s v="Neath"/>
    <x v="2"/>
    <s v="17/02/2022"/>
    <n v="29"/>
    <x v="0"/>
    <s v="Hyperwotsit"/>
    <x v="10"/>
    <x v="0"/>
    <n v="2.0099999999999998"/>
    <n v="20"/>
    <n v="580"/>
    <x v="243"/>
  </r>
  <r>
    <n v="1164"/>
    <s v="Roy"/>
    <s v="Cordova"/>
    <x v="1"/>
    <x v="1"/>
    <n v="60"/>
    <s v="Cossall Walk"/>
    <s v="Newcastleton"/>
    <x v="2"/>
    <s v="24/08/2021"/>
    <n v="18"/>
    <x v="8"/>
    <s v="Superwossname"/>
    <x v="3"/>
    <x v="1"/>
    <n v="3.49"/>
    <n v="20"/>
    <n v="360"/>
    <x v="24"/>
  </r>
  <r>
    <n v="1165"/>
    <s v="Roosevelt"/>
    <s v="Byrd"/>
    <x v="1"/>
    <x v="1"/>
    <n v="60"/>
    <s v="Cotall Street"/>
    <s v="Wareham"/>
    <x v="2"/>
    <d v="2021-03-10T00:00:00"/>
    <n v="59"/>
    <x v="6"/>
    <s v="Megawidget M"/>
    <x v="5"/>
    <x v="1"/>
    <n v="1.29"/>
    <n v="24"/>
    <n v="1416"/>
    <x v="471"/>
  </r>
  <r>
    <n v="1166"/>
    <s v="Benny"/>
    <s v="Cross"/>
    <x v="1"/>
    <x v="1"/>
    <n v="60"/>
    <s v="CotfoRoadPlace"/>
    <s v="Bedford"/>
    <x v="43"/>
    <s v="20/09/2020"/>
    <n v="23"/>
    <x v="4"/>
    <s v="Gigastuff"/>
    <x v="9"/>
    <x v="2"/>
    <n v="1.89"/>
    <n v="18"/>
    <n v="414"/>
    <x v="683"/>
  </r>
  <r>
    <n v="1167"/>
    <s v="Ayako"/>
    <s v="Flynn"/>
    <x v="2"/>
    <x v="0"/>
    <n v="30"/>
    <s v="Cotherstone Road"/>
    <s v="Shifnal"/>
    <x v="2"/>
    <s v="19/08/2022"/>
    <n v="3"/>
    <x v="0"/>
    <s v="Hyperwotsit"/>
    <x v="3"/>
    <x v="0"/>
    <n v="2.0099999999999998"/>
    <n v="20"/>
    <n v="60"/>
    <x v="684"/>
  </r>
  <r>
    <n v="1168"/>
    <s v="Enriqueta"/>
    <s v="Serrano"/>
    <x v="0"/>
    <x v="0"/>
    <n v="30"/>
    <s v="Cotswold Gate"/>
    <s v="St. Ives"/>
    <x v="2"/>
    <d v="2020-11-06T00:00:00"/>
    <n v="34"/>
    <x v="6"/>
    <s v="Megawidget M"/>
    <x v="7"/>
    <x v="2"/>
    <n v="1.29"/>
    <n v="24"/>
    <n v="816"/>
    <x v="615"/>
  </r>
  <r>
    <n v="1169"/>
    <s v="Carolin"/>
    <s v="Segura"/>
    <x v="0"/>
    <x v="0"/>
    <n v="60"/>
    <s v="Cotswold Street"/>
    <s v="Caernarfon"/>
    <x v="12"/>
    <d v="2022-03-12T00:00:00"/>
    <n v="98"/>
    <x v="9"/>
    <s v="Ultrathing V3"/>
    <x v="5"/>
    <x v="0"/>
    <n v="3.39"/>
    <n v="24"/>
    <n v="2352"/>
    <x v="685"/>
  </r>
  <r>
    <n v="1171"/>
    <s v="Erasmo"/>
    <s v="Reeder"/>
    <x v="1"/>
    <x v="1"/>
    <n v="30"/>
    <s v="Cottage Court"/>
    <s v="Wadebridge"/>
    <x v="2"/>
    <s v="18/07/2020"/>
    <n v="51"/>
    <x v="1"/>
    <s v="Megawidget L"/>
    <x v="0"/>
    <x v="2"/>
    <n v="1.79"/>
    <n v="24"/>
    <n v="1224"/>
    <x v="61"/>
  </r>
  <r>
    <n v="1172"/>
    <s v="Benjamin"/>
    <s v="Flood"/>
    <x v="1"/>
    <x v="1"/>
    <n v="60"/>
    <s v="Cottage Down"/>
    <s v="Newent"/>
    <x v="2"/>
    <s v="14/01/2022"/>
    <n v="83"/>
    <x v="5"/>
    <s v="Ultrathing V4"/>
    <x v="6"/>
    <x v="0"/>
    <n v="3.99"/>
    <n v="24"/>
    <n v="1992"/>
    <x v="686"/>
  </r>
  <r>
    <n v="1173"/>
    <s v="Sheron"/>
    <s v="Riggs"/>
    <x v="0"/>
    <x v="0"/>
    <n v="30"/>
    <s v="Cottage Down"/>
    <s v="Spean Bridge"/>
    <x v="2"/>
    <d v="2022-01-12T00:00:00"/>
    <n v="71"/>
    <x v="5"/>
    <s v="Ultrathing V4"/>
    <x v="6"/>
    <x v="0"/>
    <n v="3.99"/>
    <n v="24"/>
    <n v="1704"/>
    <x v="530"/>
  </r>
  <r>
    <n v="1174"/>
    <s v="Zita"/>
    <s v="Albright"/>
    <x v="0"/>
    <x v="0"/>
    <n v="90"/>
    <s v="Cottage Hospital"/>
    <s v="Okehampton"/>
    <x v="2"/>
    <s v="20/02/2022"/>
    <n v="81"/>
    <x v="0"/>
    <s v="Hyperwotsit"/>
    <x v="10"/>
    <x v="0"/>
    <n v="2.0099999999999998"/>
    <n v="20"/>
    <n v="1620"/>
    <x v="116"/>
  </r>
  <r>
    <n v="1175"/>
    <s v="Garland"/>
    <s v="Harris"/>
    <x v="1"/>
    <x v="1"/>
    <n v="30"/>
    <s v="Cottage Row"/>
    <s v="Tarbert"/>
    <x v="2"/>
    <s v="30/01/2020"/>
    <n v="47"/>
    <x v="2"/>
    <s v="Ultrathing V1"/>
    <x v="6"/>
    <x v="2"/>
    <n v="1.79"/>
    <n v="17"/>
    <n v="799"/>
    <x v="670"/>
  </r>
  <r>
    <n v="1176"/>
    <s v="Jarrod"/>
    <s v="Travis"/>
    <x v="1"/>
    <x v="1"/>
    <n v="60"/>
    <s v="Cottington Street"/>
    <s v="Llanwrda"/>
    <x v="11"/>
    <d v="2020-02-05T00:00:00"/>
    <n v="14"/>
    <x v="7"/>
    <s v="Ultrathing V2"/>
    <x v="10"/>
    <x v="2"/>
    <n v="2.95"/>
    <n v="20"/>
    <n v="280"/>
    <x v="72"/>
  </r>
  <r>
    <n v="1177"/>
    <s v="Felton"/>
    <s v="Holley"/>
    <x v="1"/>
    <x v="1"/>
    <n v="90"/>
    <s v="Cotton Row"/>
    <s v="Cookstown"/>
    <x v="16"/>
    <s v="21/06/2020"/>
    <n v="14"/>
    <x v="1"/>
    <s v="Megawidget L"/>
    <x v="2"/>
    <x v="2"/>
    <n v="1.79"/>
    <n v="24"/>
    <n v="336"/>
    <x v="250"/>
  </r>
  <r>
    <n v="1178"/>
    <s v="Albertha"/>
    <s v="Walker"/>
    <x v="0"/>
    <x v="0"/>
    <n v="90"/>
    <s v="Cotton Street"/>
    <s v="Barnet"/>
    <x v="82"/>
    <d v="2022-10-05T00:00:00"/>
    <n v="30"/>
    <x v="2"/>
    <s v="Ultrathing V1"/>
    <x v="1"/>
    <x v="0"/>
    <n v="1.79"/>
    <n v="17"/>
    <n v="510"/>
    <x v="545"/>
  </r>
  <r>
    <n v="1179"/>
    <s v="Willow"/>
    <s v="Hammond"/>
    <x v="0"/>
    <x v="0"/>
    <n v="90"/>
    <s v="Cotts Close"/>
    <s v="Dalkeith"/>
    <x v="3"/>
    <s v="28/05/2022"/>
    <n v="99"/>
    <x v="0"/>
    <s v="Hyperwotsit"/>
    <x v="11"/>
    <x v="0"/>
    <n v="2.0099999999999998"/>
    <n v="20"/>
    <n v="1980"/>
    <x v="203"/>
  </r>
  <r>
    <n v="1180"/>
    <s v="Wilfred"/>
    <s v="Hurd"/>
    <x v="1"/>
    <x v="1"/>
    <n v="60"/>
    <s v="Cotts Close"/>
    <s v="Stourbridge"/>
    <x v="2"/>
    <s v="26/01/2021"/>
    <n v="19"/>
    <x v="0"/>
    <s v="Hyperwotsit"/>
    <x v="6"/>
    <x v="1"/>
    <n v="2.0099999999999998"/>
    <n v="20"/>
    <n v="380"/>
    <x v="44"/>
  </r>
  <r>
    <n v="1181"/>
    <s v="Tina"/>
    <s v="Mead"/>
    <x v="2"/>
    <x v="0"/>
    <n v="30"/>
    <s v="Counagmara"/>
    <s v="Hawes"/>
    <x v="1"/>
    <d v="2020-10-02T00:00:00"/>
    <n v="68"/>
    <x v="2"/>
    <s v="Ultrathing V1"/>
    <x v="1"/>
    <x v="2"/>
    <n v="1.79"/>
    <n v="17"/>
    <n v="1156"/>
    <x v="21"/>
  </r>
  <r>
    <n v="1182"/>
    <s v="Dante"/>
    <s v="Stinson"/>
    <x v="6"/>
    <x v="2"/>
    <n v="90"/>
    <s v="Counter Street"/>
    <s v="Lancashire"/>
    <x v="21"/>
    <s v="20/09/2021"/>
    <n v="40"/>
    <x v="5"/>
    <s v="Ultrathing V4"/>
    <x v="9"/>
    <x v="1"/>
    <n v="3.99"/>
    <n v="24"/>
    <n v="960"/>
    <x v="582"/>
  </r>
  <r>
    <n v="1183"/>
    <s v="Brooks"/>
    <s v="Pittman"/>
    <x v="1"/>
    <x v="1"/>
    <n v="30"/>
    <s v="Counting House"/>
    <s v="Turriff"/>
    <x v="2"/>
    <d v="2020-01-09T00:00:00"/>
    <n v="18"/>
    <x v="7"/>
    <s v="Ultrathing V2"/>
    <x v="6"/>
    <x v="2"/>
    <n v="2.95"/>
    <n v="20"/>
    <n v="360"/>
    <x v="687"/>
  </r>
  <r>
    <n v="1185"/>
    <s v="Sana"/>
    <s v="Goss"/>
    <x v="0"/>
    <x v="0"/>
    <n v="90"/>
    <s v="Coupland Place"/>
    <s v="Gerrards Cross"/>
    <x v="17"/>
    <s v="20/02/2021"/>
    <n v="75"/>
    <x v="1"/>
    <s v="Megawidget L"/>
    <x v="10"/>
    <x v="1"/>
    <n v="1.79"/>
    <n v="24"/>
    <n v="1800"/>
    <x v="2"/>
  </r>
  <r>
    <n v="1186"/>
    <s v="Shavonne"/>
    <s v="Knowles"/>
    <x v="0"/>
    <x v="0"/>
    <n v="90"/>
    <s v="Coupland Terrace"/>
    <s v="Hinckley"/>
    <x v="1"/>
    <d v="2022-01-08T00:00:00"/>
    <n v="36"/>
    <x v="7"/>
    <s v="Ultrathing V2"/>
    <x v="6"/>
    <x v="0"/>
    <n v="2.95"/>
    <n v="20"/>
    <n v="720"/>
    <x v="256"/>
  </r>
  <r>
    <n v="1187"/>
    <s v="Cherrie"/>
    <s v="Staley"/>
    <x v="0"/>
    <x v="0"/>
    <n v="60"/>
    <s v="Court"/>
    <s v="Queenborough"/>
    <x v="2"/>
    <s v="30/06/2021"/>
    <n v="2"/>
    <x v="0"/>
    <s v="Hyperwotsit"/>
    <x v="2"/>
    <x v="1"/>
    <n v="2.0099999999999998"/>
    <n v="20"/>
    <n v="40"/>
    <x v="156"/>
  </r>
  <r>
    <n v="1188"/>
    <s v="Orpha"/>
    <s v="West"/>
    <x v="3"/>
    <x v="0"/>
    <n v="60"/>
    <s v="Court View"/>
    <s v="Leiston"/>
    <x v="11"/>
    <d v="2022-09-09T00:00:00"/>
    <n v="4"/>
    <x v="8"/>
    <s v="Superwossname"/>
    <x v="9"/>
    <x v="0"/>
    <n v="3.49"/>
    <n v="20"/>
    <n v="80"/>
    <x v="688"/>
  </r>
  <r>
    <n v="1189"/>
    <s v="Akiko"/>
    <s v="Huddleston"/>
    <x v="2"/>
    <x v="0"/>
    <n v="60"/>
    <s v="Court Way"/>
    <s v="Accrington"/>
    <x v="63"/>
    <d v="2022-02-02T00:00:00"/>
    <n v="20"/>
    <x v="0"/>
    <s v="Hyperwotsit"/>
    <x v="10"/>
    <x v="0"/>
    <n v="2.0099999999999998"/>
    <n v="20"/>
    <n v="400"/>
    <x v="210"/>
  </r>
  <r>
    <n v="1190"/>
    <s v="Darell"/>
    <s v="Odell"/>
    <x v="1"/>
    <x v="1"/>
    <n v="30"/>
    <s v="Court Yard"/>
    <s v="Buckie"/>
    <x v="8"/>
    <s v="21/12/2022"/>
    <n v="31"/>
    <x v="6"/>
    <s v="Megawidget M"/>
    <x v="8"/>
    <x v="0"/>
    <n v="1.29"/>
    <n v="24"/>
    <n v="744"/>
    <x v="450"/>
  </r>
  <r>
    <n v="1191"/>
    <s v="Ramiro"/>
    <s v="Jacobs"/>
    <x v="6"/>
    <x v="2"/>
    <n v="60"/>
    <s v="Courtauld Close"/>
    <s v="South Brent"/>
    <x v="2"/>
    <d v="2020-04-01T00:00:00"/>
    <n v="38"/>
    <x v="0"/>
    <s v="Hyperwotsit"/>
    <x v="4"/>
    <x v="2"/>
    <n v="2.0099999999999998"/>
    <n v="20"/>
    <n v="760"/>
    <x v="470"/>
  </r>
  <r>
    <n v="1192"/>
    <s v="Arlen"/>
    <s v="Keenan"/>
    <x v="1"/>
    <x v="1"/>
    <n v="90"/>
    <s v="Courtenay Street"/>
    <s v="Clackmannan"/>
    <x v="15"/>
    <d v="2022-12-06T00:00:00"/>
    <n v="97"/>
    <x v="0"/>
    <s v="Hyperwotsit"/>
    <x v="8"/>
    <x v="0"/>
    <n v="2.0099999999999998"/>
    <n v="20"/>
    <n v="1940"/>
    <x v="123"/>
  </r>
  <r>
    <n v="1193"/>
    <s v="Emmett"/>
    <s v="Franks"/>
    <x v="1"/>
    <x v="1"/>
    <n v="30"/>
    <s v="Courtfield Mews"/>
    <s v="North Walsham"/>
    <x v="2"/>
    <s v="25/11/2022"/>
    <n v="102"/>
    <x v="1"/>
    <s v="Megawidget L"/>
    <x v="7"/>
    <x v="0"/>
    <n v="1.79"/>
    <n v="24"/>
    <n v="2448"/>
    <x v="689"/>
  </r>
  <r>
    <n v="1194"/>
    <s v="Janyce"/>
    <s v="Lacey"/>
    <x v="2"/>
    <x v="0"/>
    <n v="90"/>
    <s v="Courthope Road"/>
    <s v="Mayfield"/>
    <x v="2"/>
    <s v="17/11/2020"/>
    <n v="80"/>
    <x v="7"/>
    <s v="Ultrathing V2"/>
    <x v="7"/>
    <x v="2"/>
    <n v="2.95"/>
    <n v="20"/>
    <n v="1600"/>
    <x v="690"/>
  </r>
  <r>
    <n v="1195"/>
    <s v="Albina"/>
    <s v="Joseph"/>
    <x v="0"/>
    <x v="0"/>
    <n v="60"/>
    <s v="Courtland Avenue"/>
    <s v="Seahouses"/>
    <x v="2"/>
    <s v="27/10/2020"/>
    <n v="3"/>
    <x v="1"/>
    <s v="Megawidget L"/>
    <x v="1"/>
    <x v="2"/>
    <n v="1.79"/>
    <n v="24"/>
    <n v="72"/>
    <x v="691"/>
  </r>
  <r>
    <n v="1196"/>
    <s v="Elida"/>
    <s v="Lujan"/>
    <x v="2"/>
    <x v="0"/>
    <n v="60"/>
    <s v="Courtland Villas"/>
    <s v="Holywell"/>
    <x v="1"/>
    <s v="17/07/2021"/>
    <n v="73"/>
    <x v="3"/>
    <s v="Megawidget S"/>
    <x v="0"/>
    <x v="1"/>
    <n v="0.69"/>
    <n v="24"/>
    <n v="1752"/>
    <x v="105"/>
  </r>
  <r>
    <n v="1197"/>
    <s v="Bobbie"/>
    <s v="Ham"/>
    <x v="1"/>
    <x v="1"/>
    <n v="60"/>
    <s v="Courtlands Avenue"/>
    <s v="East Sussex"/>
    <x v="44"/>
    <s v="22/12/2020"/>
    <n v="84"/>
    <x v="9"/>
    <s v="Ultrathing V3"/>
    <x v="8"/>
    <x v="2"/>
    <n v="3.39"/>
    <n v="24"/>
    <n v="2016"/>
    <x v="367"/>
  </r>
  <r>
    <n v="1198"/>
    <s v="Darron"/>
    <s v="Rivas"/>
    <x v="1"/>
    <x v="1"/>
    <n v="30"/>
    <s v="Courtney Road"/>
    <s v="Welshpool"/>
    <x v="2"/>
    <d v="2022-02-02T00:00:00"/>
    <n v="60"/>
    <x v="0"/>
    <s v="Hyperwotsit"/>
    <x v="10"/>
    <x v="0"/>
    <n v="2.0099999999999998"/>
    <n v="20"/>
    <n v="1200"/>
    <x v="378"/>
  </r>
  <r>
    <n v="1199"/>
    <s v="Bert"/>
    <s v="Velazquez"/>
    <x v="1"/>
    <x v="1"/>
    <n v="90"/>
    <s v="Coverdale Road"/>
    <s v="Oxted"/>
    <x v="2"/>
    <s v="17/08/2021"/>
    <n v="20"/>
    <x v="8"/>
    <s v="Superwossname"/>
    <x v="3"/>
    <x v="1"/>
    <n v="3.49"/>
    <n v="20"/>
    <n v="400"/>
    <x v="577"/>
  </r>
  <r>
    <n v="1200"/>
    <s v="Thomasina"/>
    <s v="Adams"/>
    <x v="0"/>
    <x v="0"/>
    <n v="60"/>
    <s v="Cow Yard"/>
    <s v="Stonehaven"/>
    <x v="2"/>
    <d v="2022-09-07T00:00:00"/>
    <n v="34"/>
    <x v="5"/>
    <s v="Ultrathing V4"/>
    <x v="9"/>
    <x v="0"/>
    <n v="3.99"/>
    <n v="24"/>
    <n v="816"/>
    <x v="692"/>
  </r>
  <r>
    <n v="1201"/>
    <s v="Min"/>
    <s v="Leblanc"/>
    <x v="2"/>
    <x v="0"/>
    <n v="30"/>
    <s v="Cowper Avenue"/>
    <s v="Tadley"/>
    <x v="2"/>
    <s v="15/02/2022"/>
    <n v="95"/>
    <x v="2"/>
    <s v="Ultrathing V1"/>
    <x v="10"/>
    <x v="0"/>
    <n v="1.79"/>
    <n v="17"/>
    <n v="1615"/>
    <x v="693"/>
  </r>
  <r>
    <n v="1202"/>
    <s v="Riva"/>
    <s v="Sylvester"/>
    <x v="0"/>
    <x v="0"/>
    <n v="60"/>
    <s v="Cowslip Villa"/>
    <s v="Barton-Upon-Humber"/>
    <x v="53"/>
    <d v="2022-10-07T00:00:00"/>
    <n v="48"/>
    <x v="1"/>
    <s v="Megawidget L"/>
    <x v="1"/>
    <x v="0"/>
    <n v="1.79"/>
    <n v="24"/>
    <n v="1152"/>
    <x v="312"/>
  </r>
  <r>
    <n v="1203"/>
    <s v="Kimberlie"/>
    <s v="Burroughs"/>
    <x v="2"/>
    <x v="0"/>
    <n v="60"/>
    <s v="Cox'S Quay"/>
    <s v="Aldeburgh"/>
    <x v="83"/>
    <s v="15/05/2020"/>
    <n v="78"/>
    <x v="4"/>
    <s v="Gigastuff"/>
    <x v="11"/>
    <x v="2"/>
    <n v="1.89"/>
    <n v="18"/>
    <n v="1404"/>
    <x v="694"/>
  </r>
  <r>
    <n v="1204"/>
    <s v="Sherril"/>
    <s v="Bird"/>
    <x v="2"/>
    <x v="0"/>
    <n v="30"/>
    <s v="Coxson Way"/>
    <s v="Cleator"/>
    <x v="15"/>
    <s v="14/08/2021"/>
    <n v="23"/>
    <x v="4"/>
    <s v="Gigastuff"/>
    <x v="3"/>
    <x v="1"/>
    <n v="1.89"/>
    <n v="18"/>
    <n v="414"/>
    <x v="683"/>
  </r>
  <r>
    <n v="1205"/>
    <s v="Stanton"/>
    <s v="Cornett"/>
    <x v="1"/>
    <x v="1"/>
    <n v="30"/>
    <s v="Crace Street"/>
    <s v="Cumnock"/>
    <x v="16"/>
    <d v="2021-12-06T00:00:00"/>
    <n v="21"/>
    <x v="6"/>
    <s v="Megawidget M"/>
    <x v="8"/>
    <x v="1"/>
    <n v="1.29"/>
    <n v="24"/>
    <n v="504"/>
    <x v="332"/>
  </r>
  <r>
    <n v="1206"/>
    <s v="Jarrett"/>
    <s v="Finley"/>
    <x v="1"/>
    <x v="1"/>
    <n v="90"/>
    <s v="Crace Street"/>
    <s v="Eyemouth"/>
    <x v="17"/>
    <s v="28/02/2022"/>
    <n v="39"/>
    <x v="7"/>
    <s v="Ultrathing V2"/>
    <x v="10"/>
    <x v="0"/>
    <n v="2.95"/>
    <n v="20"/>
    <n v="780"/>
    <x v="145"/>
  </r>
  <r>
    <n v="1207"/>
    <s v="Retta"/>
    <s v="Blevins"/>
    <x v="2"/>
    <x v="0"/>
    <n v="30"/>
    <s v="Crafton Place"/>
    <s v="Pentre"/>
    <x v="2"/>
    <s v="19/08/2020"/>
    <n v="72"/>
    <x v="4"/>
    <s v="Gigastuff"/>
    <x v="3"/>
    <x v="2"/>
    <n v="1.89"/>
    <n v="18"/>
    <n v="1296"/>
    <x v="695"/>
  </r>
  <r>
    <n v="1208"/>
    <s v="Dana"/>
    <s v="Mcwilliams"/>
    <x v="1"/>
    <x v="1"/>
    <n v="60"/>
    <s v="Craig Park"/>
    <s v="Bordon"/>
    <x v="28"/>
    <d v="2021-03-12T00:00:00"/>
    <n v="66"/>
    <x v="5"/>
    <s v="Ultrathing V4"/>
    <x v="5"/>
    <x v="1"/>
    <n v="3.99"/>
    <n v="24"/>
    <n v="1584"/>
    <x v="648"/>
  </r>
  <r>
    <n v="1209"/>
    <s v="Eleanore"/>
    <s v="Mcmullen"/>
    <x v="2"/>
    <x v="0"/>
    <n v="90"/>
    <s v="Cranberry Lane"/>
    <s v="Lyme Regis"/>
    <x v="2"/>
    <d v="2022-12-04T00:00:00"/>
    <n v="70"/>
    <x v="7"/>
    <s v="Ultrathing V2"/>
    <x v="8"/>
    <x v="0"/>
    <n v="2.95"/>
    <n v="20"/>
    <n v="1400"/>
    <x v="399"/>
  </r>
  <r>
    <n v="1210"/>
    <s v="Justin"/>
    <s v="Meade"/>
    <x v="3"/>
    <x v="0"/>
    <n v="30"/>
    <s v="Cranbourn Alley"/>
    <s v="Coatbridge"/>
    <x v="15"/>
    <s v="25/03/2021"/>
    <n v="44"/>
    <x v="2"/>
    <s v="Ultrathing V1"/>
    <x v="5"/>
    <x v="1"/>
    <n v="1.79"/>
    <n v="17"/>
    <n v="748"/>
    <x v="696"/>
  </r>
  <r>
    <n v="1211"/>
    <s v="Sam"/>
    <s v="Blanchard"/>
    <x v="1"/>
    <x v="1"/>
    <n v="60"/>
    <s v="Cranbourn Alley"/>
    <s v="Hertford"/>
    <x v="1"/>
    <s v="16/03/2020"/>
    <n v="79"/>
    <x v="5"/>
    <s v="Ultrathing V4"/>
    <x v="5"/>
    <x v="2"/>
    <n v="3.99"/>
    <n v="24"/>
    <n v="1896"/>
    <x v="94"/>
  </r>
  <r>
    <n v="1212"/>
    <s v="Ulrike"/>
    <s v="Dodson"/>
    <x v="0"/>
    <x v="0"/>
    <n v="90"/>
    <s v="Crane Grove"/>
    <s v="Ferndown"/>
    <x v="17"/>
    <d v="2021-05-05T00:00:00"/>
    <n v="88"/>
    <x v="3"/>
    <s v="Megawidget S"/>
    <x v="11"/>
    <x v="1"/>
    <n v="0.69"/>
    <n v="24"/>
    <n v="2112"/>
    <x v="697"/>
  </r>
  <r>
    <n v="1213"/>
    <s v="Klara"/>
    <s v="Timmons"/>
    <x v="0"/>
    <x v="0"/>
    <n v="60"/>
    <s v="Crane Mead"/>
    <s v="Cromarty"/>
    <x v="16"/>
    <d v="2020-02-05T00:00:00"/>
    <n v="31"/>
    <x v="3"/>
    <s v="Megawidget S"/>
    <x v="10"/>
    <x v="2"/>
    <n v="0.69"/>
    <n v="24"/>
    <n v="744"/>
    <x v="53"/>
  </r>
  <r>
    <n v="1214"/>
    <s v="Keven"/>
    <s v="Cisneros"/>
    <x v="1"/>
    <x v="1"/>
    <n v="90"/>
    <s v="CranfoRoadClose"/>
    <s v="Westbury"/>
    <x v="2"/>
    <s v="21/01/2022"/>
    <n v="31"/>
    <x v="4"/>
    <s v="Gigastuff"/>
    <x v="6"/>
    <x v="0"/>
    <n v="1.89"/>
    <n v="18"/>
    <n v="558"/>
    <x v="163"/>
  </r>
  <r>
    <n v="1215"/>
    <s v="Selene"/>
    <s v="Dwyer"/>
    <x v="0"/>
    <x v="0"/>
    <n v="30"/>
    <s v="Cranham Road"/>
    <s v="Dumfries"/>
    <x v="3"/>
    <s v="13/07/2020"/>
    <n v="66"/>
    <x v="6"/>
    <s v="Megawidget M"/>
    <x v="0"/>
    <x v="2"/>
    <n v="1.29"/>
    <n v="24"/>
    <n v="1584"/>
    <x v="7"/>
  </r>
  <r>
    <n v="1216"/>
    <s v="Gilberto"/>
    <s v="Novak"/>
    <x v="1"/>
    <x v="1"/>
    <n v="30"/>
    <s v="Cranworth Crescent"/>
    <s v="Stanford-Le-Hope"/>
    <x v="2"/>
    <s v="14/01/2020"/>
    <n v="8"/>
    <x v="7"/>
    <s v="Ultrathing V2"/>
    <x v="6"/>
    <x v="2"/>
    <n v="2.95"/>
    <n v="20"/>
    <n v="160"/>
    <x v="255"/>
  </r>
  <r>
    <n v="1217"/>
    <s v="Christiane"/>
    <s v="Lott"/>
    <x v="2"/>
    <x v="0"/>
    <n v="30"/>
    <s v="Cranworth Gardens"/>
    <s v="Littleborough"/>
    <x v="11"/>
    <s v="21/09/2020"/>
    <n v="11"/>
    <x v="1"/>
    <s v="Megawidget L"/>
    <x v="9"/>
    <x v="2"/>
    <n v="1.79"/>
    <n v="24"/>
    <n v="264"/>
    <x v="54"/>
  </r>
  <r>
    <n v="1218"/>
    <s v="Tova"/>
    <s v="Mercado"/>
    <x v="0"/>
    <x v="0"/>
    <n v="30"/>
    <s v="Craven Avenue"/>
    <s v="Belper"/>
    <x v="73"/>
    <s v="15/04/2021"/>
    <n v="50"/>
    <x v="7"/>
    <s v="Ultrathing V2"/>
    <x v="4"/>
    <x v="1"/>
    <n v="2.95"/>
    <n v="20"/>
    <n v="1000"/>
    <x v="364"/>
  </r>
  <r>
    <n v="1219"/>
    <s v="Helaine"/>
    <s v="Crane"/>
    <x v="4"/>
    <x v="2"/>
    <n v="30"/>
    <s v="Craven Mews"/>
    <s v="Middlesbrough"/>
    <x v="2"/>
    <d v="2020-08-05T00:00:00"/>
    <n v="75"/>
    <x v="8"/>
    <s v="Superwossname"/>
    <x v="3"/>
    <x v="2"/>
    <n v="3.49"/>
    <n v="20"/>
    <n v="1500"/>
    <x v="133"/>
  </r>
  <r>
    <n v="1220"/>
    <s v="Nicolas"/>
    <s v="Park"/>
    <x v="1"/>
    <x v="1"/>
    <n v="60"/>
    <s v="Craven Terrace"/>
    <s v="Auchterarder"/>
    <x v="24"/>
    <d v="2022-06-01T00:00:00"/>
    <n v="68"/>
    <x v="4"/>
    <s v="Gigastuff"/>
    <x v="2"/>
    <x v="0"/>
    <n v="1.89"/>
    <n v="18"/>
    <n v="1224"/>
    <x v="698"/>
  </r>
  <r>
    <n v="1221"/>
    <s v="Fernando"/>
    <s v="Connolly"/>
    <x v="1"/>
    <x v="1"/>
    <n v="90"/>
    <s v="Craven'S Buildings"/>
    <s v="Liss"/>
    <x v="11"/>
    <s v="24/02/2021"/>
    <n v="76"/>
    <x v="1"/>
    <s v="Megawidget L"/>
    <x v="10"/>
    <x v="1"/>
    <n v="1.79"/>
    <n v="24"/>
    <n v="1824"/>
    <x v="678"/>
  </r>
  <r>
    <n v="1222"/>
    <s v="Carlos"/>
    <s v="Meyers"/>
    <x v="1"/>
    <x v="1"/>
    <n v="90"/>
    <s v="CrawfoRoadPlace"/>
    <s v="Llanfairfechan"/>
    <x v="11"/>
    <d v="2021-11-03T00:00:00"/>
    <n v="14"/>
    <x v="0"/>
    <s v="Hyperwotsit"/>
    <x v="7"/>
    <x v="1"/>
    <n v="2.0099999999999998"/>
    <n v="20"/>
    <n v="280"/>
    <x v="22"/>
  </r>
  <r>
    <n v="1223"/>
    <s v="Yasuko"/>
    <s v="Griggs"/>
    <x v="0"/>
    <x v="0"/>
    <n v="90"/>
    <s v="Crawley Wharf"/>
    <s v="Looe"/>
    <x v="2"/>
    <d v="2020-02-09T00:00:00"/>
    <n v="79"/>
    <x v="2"/>
    <s v="Ultrathing V1"/>
    <x v="10"/>
    <x v="2"/>
    <n v="1.79"/>
    <n v="17"/>
    <n v="1343"/>
    <x v="699"/>
  </r>
  <r>
    <n v="1224"/>
    <s v="Margarita"/>
    <s v="Benjamin"/>
    <x v="0"/>
    <x v="0"/>
    <n v="30"/>
    <s v="Crebor Street"/>
    <s v="Royston"/>
    <x v="2"/>
    <s v="17/07/2020"/>
    <n v="77"/>
    <x v="3"/>
    <s v="Megawidget S"/>
    <x v="0"/>
    <x v="2"/>
    <n v="0.69"/>
    <n v="24"/>
    <n v="1848"/>
    <x v="330"/>
  </r>
  <r>
    <n v="1226"/>
    <s v="Joseph"/>
    <s v="Freeman"/>
    <x v="1"/>
    <x v="1"/>
    <n v="90"/>
    <s v="Crebos Street"/>
    <s v="Hythe"/>
    <x v="1"/>
    <s v="13/02/2021"/>
    <n v="87"/>
    <x v="2"/>
    <s v="Ultrathing V1"/>
    <x v="10"/>
    <x v="1"/>
    <n v="1.79"/>
    <n v="17"/>
    <n v="1479"/>
    <x v="700"/>
  </r>
  <r>
    <n v="1227"/>
    <s v="Rick"/>
    <s v="Costello"/>
    <x v="1"/>
    <x v="1"/>
    <n v="60"/>
    <s v="Creek Bridge"/>
    <s v="Denbigh"/>
    <x v="3"/>
    <s v="26/08/2021"/>
    <n v="95"/>
    <x v="9"/>
    <s v="Ultrathing V3"/>
    <x v="3"/>
    <x v="1"/>
    <n v="3.39"/>
    <n v="24"/>
    <n v="2280"/>
    <x v="701"/>
  </r>
  <r>
    <n v="1228"/>
    <s v="Isis"/>
    <s v="Douglas"/>
    <x v="2"/>
    <x v="0"/>
    <n v="60"/>
    <s v="Crescent Way"/>
    <s v="Ashington"/>
    <x v="19"/>
    <s v="29/08/2020"/>
    <n v="32"/>
    <x v="9"/>
    <s v="Ultrathing V3"/>
    <x v="3"/>
    <x v="2"/>
    <n v="3.39"/>
    <n v="24"/>
    <n v="768"/>
    <x v="702"/>
  </r>
  <r>
    <n v="1229"/>
    <s v="Belia"/>
    <s v="Ho"/>
    <x v="2"/>
    <x v="0"/>
    <n v="90"/>
    <s v="Creswick Road"/>
    <s v="Aldershot"/>
    <x v="23"/>
    <d v="2022-01-02T00:00:00"/>
    <n v="46"/>
    <x v="6"/>
    <s v="Megawidget M"/>
    <x v="6"/>
    <x v="0"/>
    <n v="1.29"/>
    <n v="24"/>
    <n v="1104"/>
    <x v="199"/>
  </r>
  <r>
    <n v="1230"/>
    <s v="Luella"/>
    <s v="Erwin"/>
    <x v="2"/>
    <x v="0"/>
    <n v="60"/>
    <s v="Crewe Place"/>
    <s v="Leyburn"/>
    <x v="11"/>
    <s v="22/06/2020"/>
    <n v="30"/>
    <x v="8"/>
    <s v="Superwossname"/>
    <x v="2"/>
    <x v="2"/>
    <n v="3.49"/>
    <n v="20"/>
    <n v="600"/>
    <x v="32"/>
  </r>
  <r>
    <n v="1232"/>
    <s v="Logan"/>
    <s v="Herndon"/>
    <x v="1"/>
    <x v="1"/>
    <n v="90"/>
    <s v="Cricket Row"/>
    <s v="Carmarthen"/>
    <x v="10"/>
    <s v="14/01/2022"/>
    <n v="105"/>
    <x v="0"/>
    <s v="Hyperwotsit"/>
    <x v="6"/>
    <x v="0"/>
    <n v="2.0099999999999998"/>
    <n v="20"/>
    <n v="2100"/>
    <x v="703"/>
  </r>
  <r>
    <n v="1233"/>
    <s v="Hiroko"/>
    <s v="Hatfield"/>
    <x v="0"/>
    <x v="0"/>
    <n v="90"/>
    <s v="Cricketers Court"/>
    <s v="Lee-On-The-Solent"/>
    <x v="84"/>
    <s v="14/07/2021"/>
    <n v="2"/>
    <x v="1"/>
    <s v="Megawidget L"/>
    <x v="0"/>
    <x v="1"/>
    <n v="1.79"/>
    <n v="24"/>
    <n v="48"/>
    <x v="318"/>
  </r>
  <r>
    <n v="1234"/>
    <s v="Vonda"/>
    <s v="Fraser"/>
    <x v="0"/>
    <x v="0"/>
    <n v="30"/>
    <s v="Cricketer'S Court"/>
    <s v="Llanymynech"/>
    <x v="11"/>
    <s v="23/01/2021"/>
    <n v="33"/>
    <x v="2"/>
    <s v="Ultrathing V1"/>
    <x v="6"/>
    <x v="1"/>
    <n v="1.79"/>
    <n v="17"/>
    <n v="561"/>
    <x v="608"/>
  </r>
  <r>
    <n v="1235"/>
    <s v="Hiram"/>
    <s v="Rowland"/>
    <x v="1"/>
    <x v="1"/>
    <n v="90"/>
    <s v="Cricklade Avenue"/>
    <s v="Llanbedrgoch"/>
    <x v="11"/>
    <s v="25/12/2021"/>
    <n v="80"/>
    <x v="8"/>
    <s v="Superwossname"/>
    <x v="8"/>
    <x v="1"/>
    <n v="3.49"/>
    <n v="20"/>
    <n v="1600"/>
    <x v="704"/>
  </r>
  <r>
    <n v="1236"/>
    <s v="Petrina"/>
    <s v="Keys"/>
    <x v="4"/>
    <x v="2"/>
    <n v="30"/>
    <s v="Cringle Street"/>
    <s v="Stevenage"/>
    <x v="2"/>
    <s v="27/02/2020"/>
    <n v="8"/>
    <x v="8"/>
    <s v="Superwossname"/>
    <x v="10"/>
    <x v="2"/>
    <n v="3.49"/>
    <n v="20"/>
    <n v="160"/>
    <x v="612"/>
  </r>
  <r>
    <n v="1237"/>
    <s v="Roderick"/>
    <s v="Wise"/>
    <x v="1"/>
    <x v="1"/>
    <n v="90"/>
    <s v="Crisps Terrace"/>
    <s v="New Tredegar"/>
    <x v="2"/>
    <d v="2020-12-12T00:00:00"/>
    <n v="72"/>
    <x v="1"/>
    <s v="Megawidget L"/>
    <x v="8"/>
    <x v="2"/>
    <n v="1.79"/>
    <n v="24"/>
    <n v="1728"/>
    <x v="705"/>
  </r>
  <r>
    <n v="1238"/>
    <s v="Benny"/>
    <s v="Armstrong"/>
    <x v="1"/>
    <x v="1"/>
    <n v="60"/>
    <s v="Crisps Terrace"/>
    <s v="Pudsey"/>
    <x v="2"/>
    <d v="2022-12-04T00:00:00"/>
    <n v="79"/>
    <x v="3"/>
    <s v="Megawidget S"/>
    <x v="8"/>
    <x v="0"/>
    <n v="0.69"/>
    <n v="24"/>
    <n v="1896"/>
    <x v="706"/>
  </r>
  <r>
    <n v="1239"/>
    <s v="Gino"/>
    <s v="Ruiz"/>
    <x v="1"/>
    <x v="1"/>
    <n v="90"/>
    <s v="Croft Close"/>
    <s v="Aberdeenshire"/>
    <x v="36"/>
    <d v="2021-11-12T00:00:00"/>
    <n v="74"/>
    <x v="1"/>
    <s v="Megawidget L"/>
    <x v="7"/>
    <x v="1"/>
    <n v="1.79"/>
    <n v="24"/>
    <n v="1776"/>
    <x v="360"/>
  </r>
  <r>
    <n v="1240"/>
    <s v="Marshall"/>
    <s v="Horne"/>
    <x v="0"/>
    <x v="0"/>
    <n v="90"/>
    <s v="Crofton Road"/>
    <s v="Colwyn Bay"/>
    <x v="15"/>
    <d v="2021-10-11T00:00:00"/>
    <n v="28"/>
    <x v="9"/>
    <s v="Ultrathing V3"/>
    <x v="1"/>
    <x v="1"/>
    <n v="3.39"/>
    <n v="24"/>
    <n v="672"/>
    <x v="55"/>
  </r>
  <r>
    <n v="1241"/>
    <s v="Ellen"/>
    <s v="Champagne"/>
    <x v="0"/>
    <x v="0"/>
    <n v="90"/>
    <s v="Crogsland Road"/>
    <s v="Barking"/>
    <x v="22"/>
    <d v="2022-11-11T00:00:00"/>
    <n v="38"/>
    <x v="9"/>
    <s v="Ultrathing V3"/>
    <x v="7"/>
    <x v="0"/>
    <n v="3.39"/>
    <n v="24"/>
    <n v="912"/>
    <x v="107"/>
  </r>
  <r>
    <n v="1242"/>
    <s v="Hanh"/>
    <s v="Connor"/>
    <x v="2"/>
    <x v="0"/>
    <n v="30"/>
    <s v="Cromwell Grove"/>
    <s v="Milltimber"/>
    <x v="2"/>
    <d v="2020-09-09T00:00:00"/>
    <n v="22"/>
    <x v="7"/>
    <s v="Ultrathing V2"/>
    <x v="9"/>
    <x v="2"/>
    <n v="2.95"/>
    <n v="20"/>
    <n v="440"/>
    <x v="588"/>
  </r>
  <r>
    <n v="1243"/>
    <s v="Danita"/>
    <s v="Ware"/>
    <x v="0"/>
    <x v="0"/>
    <n v="90"/>
    <s v="Crondall Street"/>
    <s v="Avon"/>
    <x v="24"/>
    <d v="2020-01-01T00:00:00"/>
    <n v="14"/>
    <x v="2"/>
    <s v="Ultrathing V1"/>
    <x v="6"/>
    <x v="2"/>
    <n v="1.79"/>
    <n v="17"/>
    <n v="238"/>
    <x v="328"/>
  </r>
  <r>
    <n v="1244"/>
    <s v="Ozella"/>
    <s v="Mcclellan"/>
    <x v="0"/>
    <x v="0"/>
    <n v="90"/>
    <s v="Crooked Passage"/>
    <s v="Tintagel"/>
    <x v="2"/>
    <s v="19/06/2020"/>
    <n v="29"/>
    <x v="6"/>
    <s v="Megawidget M"/>
    <x v="2"/>
    <x v="2"/>
    <n v="1.29"/>
    <n v="24"/>
    <n v="696"/>
    <x v="92"/>
  </r>
  <r>
    <n v="1245"/>
    <s v="Jordan"/>
    <s v="Guerra"/>
    <x v="1"/>
    <x v="1"/>
    <n v="60"/>
    <s v="Crooms Hill"/>
    <s v="Braunton"/>
    <x v="67"/>
    <s v="22/01/2022"/>
    <n v="54"/>
    <x v="1"/>
    <s v="Megawidget L"/>
    <x v="6"/>
    <x v="0"/>
    <n v="1.79"/>
    <n v="24"/>
    <n v="1296"/>
    <x v="380"/>
  </r>
  <r>
    <n v="1246"/>
    <s v="Grady"/>
    <s v="Howe"/>
    <x v="5"/>
    <x v="2"/>
    <n v="90"/>
    <s v="Crosby Square"/>
    <s v="Crewkerne"/>
    <x v="16"/>
    <s v="16/12/2022"/>
    <n v="19"/>
    <x v="7"/>
    <s v="Ultrathing V2"/>
    <x v="8"/>
    <x v="0"/>
    <n v="2.95"/>
    <n v="20"/>
    <n v="380"/>
    <x v="391"/>
  </r>
  <r>
    <n v="1247"/>
    <s v="Albert"/>
    <s v="Parr"/>
    <x v="1"/>
    <x v="1"/>
    <n v="30"/>
    <s v="Cross Close"/>
    <s v="Tayport"/>
    <x v="2"/>
    <s v="22/04/2021"/>
    <n v="56"/>
    <x v="6"/>
    <s v="Megawidget M"/>
    <x v="4"/>
    <x v="1"/>
    <n v="1.29"/>
    <n v="24"/>
    <n v="1344"/>
    <x v="707"/>
  </r>
  <r>
    <n v="1248"/>
    <s v="Harland"/>
    <s v="Garrison"/>
    <x v="1"/>
    <x v="1"/>
    <n v="90"/>
    <s v="Crossmead"/>
    <s v="Beaconsfield"/>
    <x v="31"/>
    <s v="25/11/2022"/>
    <n v="93"/>
    <x v="6"/>
    <s v="Megawidget M"/>
    <x v="7"/>
    <x v="0"/>
    <n v="1.29"/>
    <n v="24"/>
    <n v="2232"/>
    <x v="93"/>
  </r>
  <r>
    <n v="1249"/>
    <s v="Donnie"/>
    <s v="Herrington"/>
    <x v="1"/>
    <x v="1"/>
    <n v="30"/>
    <s v="Crossness Lane"/>
    <s v="Isle Of Rum"/>
    <x v="21"/>
    <d v="2020-10-11T00:00:00"/>
    <n v="75"/>
    <x v="8"/>
    <s v="Superwossname"/>
    <x v="1"/>
    <x v="2"/>
    <n v="3.49"/>
    <n v="20"/>
    <n v="1500"/>
    <x v="133"/>
  </r>
  <r>
    <n v="1250"/>
    <s v="Autumn"/>
    <s v="Paige"/>
    <x v="2"/>
    <x v="0"/>
    <n v="90"/>
    <s v="Crossthwaite Avenue"/>
    <s v="Hoddesdon"/>
    <x v="1"/>
    <s v="23/01/2020"/>
    <n v="76"/>
    <x v="6"/>
    <s v="Megawidget M"/>
    <x v="6"/>
    <x v="2"/>
    <n v="1.29"/>
    <n v="24"/>
    <n v="1824"/>
    <x v="708"/>
  </r>
  <r>
    <n v="1252"/>
    <s v="Lester"/>
    <s v="Wolfe"/>
    <x v="1"/>
    <x v="1"/>
    <n v="30"/>
    <s v="Crossthwaite Avenue"/>
    <s v="Kirkby-In-Furness"/>
    <x v="21"/>
    <s v="20/06/2021"/>
    <n v="87"/>
    <x v="7"/>
    <s v="Ultrathing V2"/>
    <x v="2"/>
    <x v="1"/>
    <n v="2.95"/>
    <n v="20"/>
    <n v="1740"/>
    <x v="114"/>
  </r>
  <r>
    <n v="1253"/>
    <s v="Chas"/>
    <s v="Hendricks"/>
    <x v="1"/>
    <x v="1"/>
    <n v="90"/>
    <s v="Crosswall"/>
    <s v="Bridport"/>
    <x v="50"/>
    <s v="24/04/2022"/>
    <n v="29"/>
    <x v="9"/>
    <s v="Ultrathing V3"/>
    <x v="4"/>
    <x v="0"/>
    <n v="3.39"/>
    <n v="24"/>
    <n v="696"/>
    <x v="709"/>
  </r>
  <r>
    <n v="1254"/>
    <s v="Orville"/>
    <s v="Nolan"/>
    <x v="1"/>
    <x v="1"/>
    <n v="60"/>
    <s v="Crouch Road"/>
    <s v="Sowerby Bridge"/>
    <x v="2"/>
    <s v="18/02/2022"/>
    <n v="64"/>
    <x v="3"/>
    <s v="Megawidget S"/>
    <x v="10"/>
    <x v="0"/>
    <n v="0.69"/>
    <n v="24"/>
    <n v="1536"/>
    <x v="710"/>
  </r>
  <r>
    <n v="1255"/>
    <s v="Alyse"/>
    <s v="Flood"/>
    <x v="0"/>
    <x v="0"/>
    <n v="60"/>
    <s v="Crowden Way"/>
    <s v="Grantown-On-Spey"/>
    <x v="57"/>
    <s v="19/01/2022"/>
    <n v="31"/>
    <x v="3"/>
    <s v="Megawidget S"/>
    <x v="6"/>
    <x v="0"/>
    <n v="0.69"/>
    <n v="24"/>
    <n v="744"/>
    <x v="53"/>
  </r>
  <r>
    <n v="1256"/>
    <s v="Quintin"/>
    <s v="Marcus"/>
    <x v="1"/>
    <x v="1"/>
    <n v="30"/>
    <s v="Crowland Road"/>
    <s v="Forest Row"/>
    <x v="17"/>
    <s v="28/07/2021"/>
    <n v="85"/>
    <x v="6"/>
    <s v="Megawidget M"/>
    <x v="0"/>
    <x v="1"/>
    <n v="1.29"/>
    <n v="24"/>
    <n v="2040"/>
    <x v="711"/>
  </r>
  <r>
    <n v="1257"/>
    <s v="Carmelia"/>
    <s v="Womack"/>
    <x v="3"/>
    <x v="0"/>
    <n v="90"/>
    <s v="Crown Square"/>
    <s v="Penmaenmawr"/>
    <x v="2"/>
    <s v="13/05/2022"/>
    <n v="36"/>
    <x v="4"/>
    <s v="Gigastuff"/>
    <x v="11"/>
    <x v="0"/>
    <n v="1.89"/>
    <n v="18"/>
    <n v="648"/>
    <x v="150"/>
  </r>
  <r>
    <n v="1258"/>
    <s v="Jonas"/>
    <s v="Hargrove"/>
    <x v="1"/>
    <x v="1"/>
    <n v="90"/>
    <s v="Crown Terrace"/>
    <s v="Taunton"/>
    <x v="2"/>
    <s v="18/07/2021"/>
    <n v="54"/>
    <x v="8"/>
    <s v="Superwossname"/>
    <x v="0"/>
    <x v="1"/>
    <n v="3.49"/>
    <n v="20"/>
    <n v="1080"/>
    <x v="712"/>
  </r>
  <r>
    <n v="1259"/>
    <s v="Nicky"/>
    <s v="Greenberg"/>
    <x v="1"/>
    <x v="1"/>
    <n v="30"/>
    <s v="Crows Court"/>
    <s v="Isle Of Iona"/>
    <x v="21"/>
    <s v="20/03/2020"/>
    <n v="38"/>
    <x v="8"/>
    <s v="Superwossname"/>
    <x v="5"/>
    <x v="2"/>
    <n v="3.49"/>
    <n v="20"/>
    <n v="760"/>
    <x v="85"/>
  </r>
  <r>
    <n v="1260"/>
    <s v="Norberto"/>
    <s v="Bartlett"/>
    <x v="1"/>
    <x v="1"/>
    <n v="30"/>
    <s v="Crows Court"/>
    <s v="Nottinghamshire"/>
    <x v="2"/>
    <s v="22/11/2021"/>
    <n v="35"/>
    <x v="2"/>
    <s v="Ultrathing V1"/>
    <x v="7"/>
    <x v="1"/>
    <n v="1.79"/>
    <n v="17"/>
    <n v="595"/>
    <x v="386"/>
  </r>
  <r>
    <n v="1261"/>
    <s v="Taryn"/>
    <s v="Myles"/>
    <x v="2"/>
    <x v="0"/>
    <n v="90"/>
    <s v="Crows Road"/>
    <s v="Llanidloes"/>
    <x v="11"/>
    <s v="30/09/2021"/>
    <n v="26"/>
    <x v="6"/>
    <s v="Megawidget M"/>
    <x v="9"/>
    <x v="1"/>
    <n v="1.29"/>
    <n v="24"/>
    <n v="624"/>
    <x v="52"/>
  </r>
  <r>
    <n v="1262"/>
    <s v="Carolin"/>
    <s v="Tran"/>
    <x v="0"/>
    <x v="0"/>
    <n v="60"/>
    <s v="Crowthorne Road"/>
    <s v="Castlederg"/>
    <x v="10"/>
    <s v="26/05/2020"/>
    <n v="78"/>
    <x v="3"/>
    <s v="Megawidget S"/>
    <x v="11"/>
    <x v="2"/>
    <n v="0.69"/>
    <n v="24"/>
    <n v="1872"/>
    <x v="713"/>
  </r>
  <r>
    <n v="1263"/>
    <s v="Lynwood"/>
    <s v="Ramirez"/>
    <x v="1"/>
    <x v="1"/>
    <n v="90"/>
    <s v="CroxfoRoadGardens"/>
    <s v="Peebles"/>
    <x v="2"/>
    <s v="24/10/2022"/>
    <n v="90"/>
    <x v="3"/>
    <s v="Megawidget S"/>
    <x v="1"/>
    <x v="0"/>
    <n v="0.69"/>
    <n v="24"/>
    <n v="2160"/>
    <x v="714"/>
  </r>
  <r>
    <n v="1264"/>
    <s v="Miesha"/>
    <s v="Marino"/>
    <x v="0"/>
    <x v="0"/>
    <n v="60"/>
    <s v="Croxted Lane"/>
    <s v="Beckenham"/>
    <x v="39"/>
    <s v="19/09/2020"/>
    <n v="85"/>
    <x v="2"/>
    <s v="Ultrathing V1"/>
    <x v="9"/>
    <x v="2"/>
    <n v="1.79"/>
    <n v="17"/>
    <n v="1445"/>
    <x v="214"/>
  </r>
  <r>
    <n v="1265"/>
    <s v="Leland"/>
    <s v="Daley"/>
    <x v="1"/>
    <x v="1"/>
    <n v="90"/>
    <s v="Croydon Road"/>
    <s v="Jedburgh"/>
    <x v="21"/>
    <s v="25/04/2022"/>
    <n v="77"/>
    <x v="8"/>
    <s v="Superwossname"/>
    <x v="4"/>
    <x v="0"/>
    <n v="3.49"/>
    <n v="20"/>
    <n v="1540"/>
    <x v="543"/>
  </r>
  <r>
    <n v="1266"/>
    <s v="Dannie"/>
    <s v="Bentley"/>
    <x v="1"/>
    <x v="1"/>
    <n v="30"/>
    <s v="Cruikshank Street"/>
    <s v="Coleford"/>
    <x v="15"/>
    <s v="31/05/2022"/>
    <n v="37"/>
    <x v="7"/>
    <s v="Ultrathing V2"/>
    <x v="11"/>
    <x v="0"/>
    <n v="2.95"/>
    <n v="20"/>
    <n v="740"/>
    <x v="398"/>
  </r>
  <r>
    <n v="1267"/>
    <s v="Katelynn"/>
    <s v="Steele"/>
    <x v="0"/>
    <x v="0"/>
    <n v="30"/>
    <s v="Cuba Cottages"/>
    <s v="Dronfield"/>
    <x v="3"/>
    <d v="2020-08-08T00:00:00"/>
    <n v="43"/>
    <x v="6"/>
    <s v="Megawidget M"/>
    <x v="3"/>
    <x v="2"/>
    <n v="1.29"/>
    <n v="24"/>
    <n v="1032"/>
    <x v="27"/>
  </r>
  <r>
    <n v="1268"/>
    <s v="Kyoko"/>
    <s v="Snyder"/>
    <x v="0"/>
    <x v="0"/>
    <n v="30"/>
    <s v="Cuckoo Lane"/>
    <s v="Nottinghamshire"/>
    <x v="2"/>
    <d v="2022-08-08T00:00:00"/>
    <n v="21"/>
    <x v="9"/>
    <s v="Ultrathing V3"/>
    <x v="3"/>
    <x v="0"/>
    <n v="3.39"/>
    <n v="24"/>
    <n v="504"/>
    <x v="715"/>
  </r>
  <r>
    <n v="1269"/>
    <s v="Sanora"/>
    <s v="Irvin"/>
    <x v="2"/>
    <x v="0"/>
    <n v="30"/>
    <s v="Cullum Street"/>
    <s v="Staffordshire"/>
    <x v="2"/>
    <s v="20/12/2021"/>
    <n v="91"/>
    <x v="0"/>
    <s v="Hyperwotsit"/>
    <x v="8"/>
    <x v="1"/>
    <n v="2.0099999999999998"/>
    <n v="20"/>
    <n v="1820"/>
    <x v="716"/>
  </r>
  <r>
    <n v="1270"/>
    <s v="Na"/>
    <s v="Crenshaw"/>
    <x v="4"/>
    <x v="2"/>
    <n v="30"/>
    <s v="Culmore Terrace"/>
    <s v="Rhayader"/>
    <x v="2"/>
    <d v="2020-11-09T00:00:00"/>
    <n v="38"/>
    <x v="6"/>
    <s v="Megawidget M"/>
    <x v="7"/>
    <x v="2"/>
    <n v="1.29"/>
    <n v="24"/>
    <n v="912"/>
    <x v="350"/>
  </r>
  <r>
    <n v="1271"/>
    <s v="Gussie"/>
    <s v="Duarte"/>
    <x v="0"/>
    <x v="0"/>
    <n v="30"/>
    <s v="Culverden Road"/>
    <s v="Bideford"/>
    <x v="26"/>
    <s v="13/09/2020"/>
    <n v="26"/>
    <x v="6"/>
    <s v="Megawidget M"/>
    <x v="9"/>
    <x v="2"/>
    <n v="1.29"/>
    <n v="24"/>
    <n v="624"/>
    <x v="52"/>
  </r>
  <r>
    <n v="1272"/>
    <s v="Xochitl"/>
    <s v="Barnett"/>
    <x v="2"/>
    <x v="0"/>
    <n v="90"/>
    <s v="Cumberland Buildings"/>
    <s v="Merthyr Tydfil"/>
    <x v="2"/>
    <s v="21/07/2020"/>
    <n v="50"/>
    <x v="5"/>
    <s v="Ultrathing V4"/>
    <x v="0"/>
    <x v="2"/>
    <n v="3.99"/>
    <n v="24"/>
    <n v="1200"/>
    <x v="159"/>
  </r>
  <r>
    <n v="1273"/>
    <s v="Deon"/>
    <s v="Davis"/>
    <x v="1"/>
    <x v="1"/>
    <n v="30"/>
    <s v="Cumberland Park"/>
    <s v="Alton"/>
    <x v="75"/>
    <s v="31/07/2021"/>
    <n v="18"/>
    <x v="8"/>
    <s v="Superwossname"/>
    <x v="0"/>
    <x v="1"/>
    <n v="3.49"/>
    <n v="20"/>
    <n v="360"/>
    <x v="24"/>
  </r>
  <r>
    <n v="1274"/>
    <s v="Marline"/>
    <s v="Blanchard"/>
    <x v="0"/>
    <x v="0"/>
    <n v="30"/>
    <s v="Cumberland Row"/>
    <s v="Latheron"/>
    <x v="21"/>
    <s v="15/02/2021"/>
    <n v="59"/>
    <x v="6"/>
    <s v="Megawidget M"/>
    <x v="10"/>
    <x v="1"/>
    <n v="1.29"/>
    <n v="24"/>
    <n v="1416"/>
    <x v="471"/>
  </r>
  <r>
    <n v="1275"/>
    <s v="Ty"/>
    <s v="Smiley"/>
    <x v="1"/>
    <x v="1"/>
    <n v="30"/>
    <s v="Cundell'S Place"/>
    <s v="Kent"/>
    <x v="21"/>
    <d v="2021-05-09T00:00:00"/>
    <n v="86"/>
    <x v="2"/>
    <s v="Ultrathing V1"/>
    <x v="11"/>
    <x v="1"/>
    <n v="1.79"/>
    <n v="17"/>
    <n v="1462"/>
    <x v="267"/>
  </r>
  <r>
    <n v="1276"/>
    <s v="Reinaldo"/>
    <s v="Weeks"/>
    <x v="1"/>
    <x v="1"/>
    <n v="30"/>
    <s v="Cunliffe Street"/>
    <s v="Harrogate"/>
    <x v="51"/>
    <d v="2022-11-11T00:00:00"/>
    <n v="2"/>
    <x v="7"/>
    <s v="Ultrathing V2"/>
    <x v="7"/>
    <x v="0"/>
    <n v="2.95"/>
    <n v="20"/>
    <n v="40"/>
    <x v="37"/>
  </r>
  <r>
    <n v="1277"/>
    <s v="Donya"/>
    <s v="Witt"/>
    <x v="2"/>
    <x v="0"/>
    <n v="90"/>
    <s v="Cunningham Road"/>
    <s v="Badminton"/>
    <x v="40"/>
    <d v="2022-11-03T00:00:00"/>
    <n v="19"/>
    <x v="2"/>
    <s v="Ultrathing V1"/>
    <x v="7"/>
    <x v="0"/>
    <n v="1.79"/>
    <n v="17"/>
    <n v="323"/>
    <x v="337"/>
  </r>
  <r>
    <n v="1278"/>
    <s v="Marcellus"/>
    <s v="Newman"/>
    <x v="1"/>
    <x v="1"/>
    <n v="30"/>
    <s v="Curtain Place"/>
    <s v="Langholm"/>
    <x v="21"/>
    <d v="2021-07-10T00:00:00"/>
    <n v="22"/>
    <x v="8"/>
    <s v="Superwossname"/>
    <x v="0"/>
    <x v="1"/>
    <n v="3.49"/>
    <n v="20"/>
    <n v="440"/>
    <x v="259"/>
  </r>
  <r>
    <n v="1279"/>
    <s v="Seth"/>
    <s v="Billings"/>
    <x v="1"/>
    <x v="1"/>
    <n v="30"/>
    <s v="Curtis Street"/>
    <s v="Nantwich"/>
    <x v="2"/>
    <d v="2020-04-04T00:00:00"/>
    <n v="79"/>
    <x v="4"/>
    <s v="Gigastuff"/>
    <x v="4"/>
    <x v="2"/>
    <n v="1.89"/>
    <n v="18"/>
    <n v="1422"/>
    <x v="5"/>
  </r>
  <r>
    <n v="1280"/>
    <s v="Otto"/>
    <s v="Pittman"/>
    <x v="1"/>
    <x v="1"/>
    <n v="90"/>
    <s v="Cutler Street"/>
    <s v="Langholm"/>
    <x v="21"/>
    <s v="17/08/2022"/>
    <n v="93"/>
    <x v="3"/>
    <s v="Megawidget S"/>
    <x v="3"/>
    <x v="0"/>
    <n v="0.69"/>
    <n v="24"/>
    <n v="2232"/>
    <x v="717"/>
  </r>
  <r>
    <n v="1281"/>
    <s v="Gayle"/>
    <s v="Haley"/>
    <x v="0"/>
    <x v="0"/>
    <n v="30"/>
    <s v="Cutlers' Yard"/>
    <s v="Ravenglass"/>
    <x v="2"/>
    <s v="25/09/2022"/>
    <n v="57"/>
    <x v="6"/>
    <s v="Megawidget M"/>
    <x v="9"/>
    <x v="0"/>
    <n v="1.29"/>
    <n v="24"/>
    <n v="1368"/>
    <x v="589"/>
  </r>
  <r>
    <n v="1282"/>
    <s v="Jayson"/>
    <s v="Banks"/>
    <x v="1"/>
    <x v="1"/>
    <n v="60"/>
    <s v="Cyril Street"/>
    <s v="Wick"/>
    <x v="2"/>
    <d v="2020-09-12T00:00:00"/>
    <n v="72"/>
    <x v="8"/>
    <s v="Superwossname"/>
    <x v="9"/>
    <x v="2"/>
    <n v="3.49"/>
    <n v="20"/>
    <n v="1440"/>
    <x v="718"/>
  </r>
  <r>
    <n v="1283"/>
    <s v="Blair"/>
    <s v="Burton"/>
    <x v="1"/>
    <x v="1"/>
    <n v="60"/>
    <s v="Cyrus Street"/>
    <s v="Clogher"/>
    <x v="15"/>
    <d v="2021-06-07T00:00:00"/>
    <n v="71"/>
    <x v="0"/>
    <s v="Hyperwotsit"/>
    <x v="2"/>
    <x v="1"/>
    <n v="2.0099999999999998"/>
    <n v="20"/>
    <n v="1420"/>
    <x v="209"/>
  </r>
  <r>
    <n v="1284"/>
    <s v="Maile"/>
    <s v="Smith"/>
    <x v="0"/>
    <x v="0"/>
    <n v="30"/>
    <s v="Dacre Gardens"/>
    <s v="Gosport"/>
    <x v="17"/>
    <s v="28/03/2021"/>
    <n v="58"/>
    <x v="9"/>
    <s v="Ultrathing V3"/>
    <x v="5"/>
    <x v="1"/>
    <n v="3.39"/>
    <n v="24"/>
    <n v="1392"/>
    <x v="655"/>
  </r>
  <r>
    <n v="1285"/>
    <s v="Shon"/>
    <s v="Snyder"/>
    <x v="1"/>
    <x v="1"/>
    <n v="90"/>
    <s v="Dacre Square"/>
    <s v="Currie"/>
    <x v="16"/>
    <d v="2020-01-07T00:00:00"/>
    <n v="54"/>
    <x v="5"/>
    <s v="Ultrathing V4"/>
    <x v="6"/>
    <x v="2"/>
    <n v="3.99"/>
    <n v="24"/>
    <n v="1296"/>
    <x v="97"/>
  </r>
  <r>
    <n v="1286"/>
    <s v="Kaleigh"/>
    <s v="Sykes"/>
    <x v="2"/>
    <x v="0"/>
    <n v="30"/>
    <s v="Dagenham Road"/>
    <s v="Ringwood"/>
    <x v="2"/>
    <s v="19/05/2022"/>
    <n v="36"/>
    <x v="8"/>
    <s v="Superwossname"/>
    <x v="11"/>
    <x v="0"/>
    <n v="3.49"/>
    <n v="20"/>
    <n v="720"/>
    <x v="719"/>
  </r>
  <r>
    <n v="1287"/>
    <s v="Gerald"/>
    <s v="Thomas"/>
    <x v="1"/>
    <x v="1"/>
    <n v="60"/>
    <s v="Dagenham Road"/>
    <s v="Whyteleafe"/>
    <x v="2"/>
    <s v="28/06/2022"/>
    <n v="84"/>
    <x v="7"/>
    <s v="Ultrathing V2"/>
    <x v="2"/>
    <x v="0"/>
    <n v="2.95"/>
    <n v="20"/>
    <n v="1680"/>
    <x v="206"/>
  </r>
  <r>
    <n v="1288"/>
    <s v="Wilfredo"/>
    <s v="Peterson"/>
    <x v="1"/>
    <x v="1"/>
    <n v="90"/>
    <s v="Dagmar Terrace"/>
    <s v="Cranbrook"/>
    <x v="16"/>
    <d v="2021-11-07T00:00:00"/>
    <n v="48"/>
    <x v="5"/>
    <s v="Ultrathing V4"/>
    <x v="7"/>
    <x v="1"/>
    <n v="3.99"/>
    <n v="24"/>
    <n v="1152"/>
    <x v="720"/>
  </r>
  <r>
    <n v="1289"/>
    <s v="Delores"/>
    <s v="Early"/>
    <x v="0"/>
    <x v="0"/>
    <n v="30"/>
    <s v="Dagmar Villas"/>
    <s v="Ystrad Meurig"/>
    <x v="2"/>
    <s v="17/02/2022"/>
    <n v="68"/>
    <x v="8"/>
    <s v="Superwossname"/>
    <x v="10"/>
    <x v="0"/>
    <n v="3.49"/>
    <n v="20"/>
    <n v="1360"/>
    <x v="721"/>
  </r>
  <r>
    <n v="1290"/>
    <s v="Chung"/>
    <s v="Vasquez"/>
    <x v="0"/>
    <x v="0"/>
    <n v="30"/>
    <s v="Daisy Lane"/>
    <s v="Swadlincote"/>
    <x v="2"/>
    <d v="2020-12-01T00:00:00"/>
    <n v="25"/>
    <x v="6"/>
    <s v="Megawidget M"/>
    <x v="8"/>
    <x v="2"/>
    <n v="1.29"/>
    <n v="24"/>
    <n v="600"/>
    <x v="130"/>
  </r>
  <r>
    <n v="1291"/>
    <s v="Shannon"/>
    <s v="Espinosa"/>
    <x v="1"/>
    <x v="1"/>
    <n v="60"/>
    <s v="Dale Close"/>
    <s v="St. Agnes"/>
    <x v="2"/>
    <d v="2020-05-08T00:00:00"/>
    <n v="39"/>
    <x v="6"/>
    <s v="Megawidget M"/>
    <x v="11"/>
    <x v="2"/>
    <n v="1.29"/>
    <n v="24"/>
    <n v="936"/>
    <x v="299"/>
  </r>
  <r>
    <n v="1292"/>
    <s v="Chelsea"/>
    <s v="Mcmillan"/>
    <x v="0"/>
    <x v="0"/>
    <n v="60"/>
    <s v="Dale Green"/>
    <s v="Broughton-In-Furness"/>
    <x v="8"/>
    <d v="2020-02-03T00:00:00"/>
    <n v="67"/>
    <x v="6"/>
    <s v="Megawidget M"/>
    <x v="10"/>
    <x v="2"/>
    <n v="1.29"/>
    <n v="24"/>
    <n v="1608"/>
    <x v="604"/>
  </r>
  <r>
    <n v="1293"/>
    <s v="Loralee"/>
    <s v="Romano"/>
    <x v="2"/>
    <x v="0"/>
    <n v="30"/>
    <s v="Dale Green"/>
    <s v="Colyton"/>
    <x v="15"/>
    <s v="28/04/2020"/>
    <n v="43"/>
    <x v="3"/>
    <s v="Megawidget S"/>
    <x v="4"/>
    <x v="2"/>
    <n v="0.69"/>
    <n v="24"/>
    <n v="1032"/>
    <x v="722"/>
  </r>
  <r>
    <n v="1294"/>
    <s v="Quintin"/>
    <s v="Ackerman"/>
    <x v="1"/>
    <x v="1"/>
    <n v="90"/>
    <s v="Dale Road"/>
    <s v="Wigton"/>
    <x v="2"/>
    <d v="2020-03-02T00:00:00"/>
    <n v="31"/>
    <x v="3"/>
    <s v="Megawidget S"/>
    <x v="5"/>
    <x v="2"/>
    <n v="0.69"/>
    <n v="24"/>
    <n v="744"/>
    <x v="53"/>
  </r>
  <r>
    <n v="1295"/>
    <s v="Harold"/>
    <s v="Solis"/>
    <x v="1"/>
    <x v="1"/>
    <n v="90"/>
    <s v="Dale View"/>
    <s v="Malpas"/>
    <x v="2"/>
    <d v="2021-04-02T00:00:00"/>
    <n v="64"/>
    <x v="3"/>
    <s v="Megawidget S"/>
    <x v="4"/>
    <x v="1"/>
    <n v="0.69"/>
    <n v="24"/>
    <n v="1536"/>
    <x v="710"/>
  </r>
  <r>
    <n v="1296"/>
    <s v="Elmo"/>
    <s v="Livingston"/>
    <x v="1"/>
    <x v="1"/>
    <n v="90"/>
    <s v="Dalebury Road"/>
    <s v="West Kilbride"/>
    <x v="2"/>
    <s v="25/03/2020"/>
    <n v="60"/>
    <x v="8"/>
    <s v="Superwossname"/>
    <x v="5"/>
    <x v="2"/>
    <n v="3.49"/>
    <n v="20"/>
    <n v="1200"/>
    <x v="384"/>
  </r>
  <r>
    <n v="1297"/>
    <s v="Classie"/>
    <s v="Bell"/>
    <x v="2"/>
    <x v="0"/>
    <n v="30"/>
    <s v="Daling Way"/>
    <s v="Leominster"/>
    <x v="11"/>
    <s v="17/01/2021"/>
    <n v="5"/>
    <x v="0"/>
    <s v="Hyperwotsit"/>
    <x v="6"/>
    <x v="1"/>
    <n v="2.0099999999999998"/>
    <n v="20"/>
    <n v="100"/>
    <x v="645"/>
  </r>
  <r>
    <n v="1298"/>
    <s v="Ron"/>
    <s v="Earl"/>
    <x v="1"/>
    <x v="1"/>
    <n v="90"/>
    <s v="Dallinger Road"/>
    <s v="Hawick"/>
    <x v="1"/>
    <s v="25/09/2021"/>
    <n v="26"/>
    <x v="2"/>
    <s v="Ultrathing V1"/>
    <x v="9"/>
    <x v="1"/>
    <n v="1.79"/>
    <n v="17"/>
    <n v="442"/>
    <x v="723"/>
  </r>
  <r>
    <n v="1299"/>
    <s v="Anissa"/>
    <s v="Galindo"/>
    <x v="0"/>
    <x v="0"/>
    <n v="60"/>
    <s v="Dalmain Road"/>
    <s v="Camborne"/>
    <x v="55"/>
    <s v="15/05/2021"/>
    <n v="25"/>
    <x v="5"/>
    <s v="Ultrathing V4"/>
    <x v="11"/>
    <x v="1"/>
    <n v="3.99"/>
    <n v="24"/>
    <n v="600"/>
    <x v="724"/>
  </r>
  <r>
    <n v="1300"/>
    <s v="Oralia"/>
    <s v="Numbers"/>
    <x v="2"/>
    <x v="0"/>
    <n v="30"/>
    <s v="Dalmain Road"/>
    <s v="Sleaford"/>
    <x v="2"/>
    <s v="21/03/2021"/>
    <n v="5"/>
    <x v="0"/>
    <s v="Hyperwotsit"/>
    <x v="5"/>
    <x v="1"/>
    <n v="2.0099999999999998"/>
    <n v="20"/>
    <n v="100"/>
    <x v="645"/>
  </r>
  <r>
    <n v="1301"/>
    <s v="Hettie"/>
    <s v="Gorman"/>
    <x v="2"/>
    <x v="0"/>
    <n v="90"/>
    <s v="Dalston Green"/>
    <s v="Huntingdon"/>
    <x v="1"/>
    <s v="27/01/2022"/>
    <n v="41"/>
    <x v="2"/>
    <s v="Ultrathing V1"/>
    <x v="6"/>
    <x v="0"/>
    <n v="1.79"/>
    <n v="17"/>
    <n v="697"/>
    <x v="725"/>
  </r>
  <r>
    <n v="1302"/>
    <s v="Alvera"/>
    <s v="Ruiz"/>
    <x v="0"/>
    <x v="0"/>
    <n v="90"/>
    <s v="Dalwood Street"/>
    <s v="Berwick-Upon-Tweed"/>
    <x v="85"/>
    <s v="27/06/2020"/>
    <n v="71"/>
    <x v="2"/>
    <s v="Ultrathing V1"/>
    <x v="2"/>
    <x v="2"/>
    <n v="1.79"/>
    <n v="17"/>
    <n v="1207"/>
    <x v="726"/>
  </r>
  <r>
    <n v="1303"/>
    <s v="Renato"/>
    <s v="Comer"/>
    <x v="1"/>
    <x v="1"/>
    <n v="90"/>
    <s v="Damascene Walk"/>
    <s v="Inverness-Shire"/>
    <x v="35"/>
    <s v="27/07/2021"/>
    <n v="56"/>
    <x v="4"/>
    <s v="Gigastuff"/>
    <x v="0"/>
    <x v="1"/>
    <n v="1.89"/>
    <n v="18"/>
    <n v="1008"/>
    <x v="48"/>
  </r>
  <r>
    <n v="1304"/>
    <s v="Carol"/>
    <s v="Dailey"/>
    <x v="1"/>
    <x v="1"/>
    <n v="60"/>
    <s v="Damask Crescent"/>
    <s v="Banchory"/>
    <x v="0"/>
    <s v="16/06/2021"/>
    <n v="54"/>
    <x v="5"/>
    <s v="Ultrathing V4"/>
    <x v="2"/>
    <x v="1"/>
    <n v="3.99"/>
    <n v="24"/>
    <n v="1296"/>
    <x v="97"/>
  </r>
  <r>
    <n v="1305"/>
    <s v="Ethan"/>
    <s v="Santiago"/>
    <x v="1"/>
    <x v="1"/>
    <n v="60"/>
    <s v="Dames Road"/>
    <s v="Bexleyheath"/>
    <x v="26"/>
    <s v="20/02/2021"/>
    <n v="93"/>
    <x v="0"/>
    <s v="Hyperwotsit"/>
    <x v="10"/>
    <x v="1"/>
    <n v="2.0099999999999998"/>
    <n v="20"/>
    <n v="1860"/>
    <x v="727"/>
  </r>
  <r>
    <n v="1306"/>
    <s v="Gus"/>
    <s v="Brandt"/>
    <x v="1"/>
    <x v="1"/>
    <n v="60"/>
    <s v="Damon Place"/>
    <s v="Trowbridge"/>
    <x v="2"/>
    <d v="2022-09-04T00:00:00"/>
    <n v="97"/>
    <x v="7"/>
    <s v="Ultrathing V2"/>
    <x v="9"/>
    <x v="0"/>
    <n v="2.95"/>
    <n v="20"/>
    <n v="1940"/>
    <x v="484"/>
  </r>
  <r>
    <n v="1307"/>
    <s v="Starla"/>
    <s v="Wu"/>
    <x v="2"/>
    <x v="0"/>
    <n v="60"/>
    <s v="Dane Hill"/>
    <s v="Cheadle"/>
    <x v="20"/>
    <s v="15/12/2022"/>
    <n v="2"/>
    <x v="6"/>
    <s v="Megawidget M"/>
    <x v="8"/>
    <x v="0"/>
    <n v="1.29"/>
    <n v="24"/>
    <n v="48"/>
    <x v="728"/>
  </r>
  <r>
    <n v="1308"/>
    <s v="Bobbye"/>
    <s v="Arrington"/>
    <x v="0"/>
    <x v="0"/>
    <n v="60"/>
    <s v="Danemere Street"/>
    <s v="Dumfries"/>
    <x v="3"/>
    <d v="2020-01-10T00:00:00"/>
    <n v="67"/>
    <x v="7"/>
    <s v="Ultrathing V2"/>
    <x v="6"/>
    <x v="2"/>
    <n v="2.95"/>
    <n v="20"/>
    <n v="1340"/>
    <x v="659"/>
  </r>
  <r>
    <n v="1309"/>
    <s v="Melany"/>
    <s v="Xiong"/>
    <x v="2"/>
    <x v="0"/>
    <n v="60"/>
    <s v="Danescroft Avenue"/>
    <s v="Uckfield"/>
    <x v="2"/>
    <s v="21/09/2021"/>
    <n v="71"/>
    <x v="5"/>
    <s v="Ultrathing V4"/>
    <x v="9"/>
    <x v="1"/>
    <n v="3.99"/>
    <n v="24"/>
    <n v="1704"/>
    <x v="530"/>
  </r>
  <r>
    <n v="1310"/>
    <s v="Nathanael"/>
    <s v="Raymond"/>
    <x v="1"/>
    <x v="1"/>
    <n v="60"/>
    <s v="Daniel Road"/>
    <s v="Dawlish"/>
    <x v="3"/>
    <d v="2020-02-08T00:00:00"/>
    <n v="36"/>
    <x v="3"/>
    <s v="Megawidget S"/>
    <x v="10"/>
    <x v="2"/>
    <n v="0.69"/>
    <n v="24"/>
    <n v="864"/>
    <x v="729"/>
  </r>
  <r>
    <n v="1311"/>
    <s v="Jerome"/>
    <s v="Mcgee"/>
    <x v="1"/>
    <x v="1"/>
    <n v="90"/>
    <s v="Dansey Place"/>
    <s v="Linlithgow"/>
    <x v="11"/>
    <d v="2020-04-08T00:00:00"/>
    <n v="16"/>
    <x v="8"/>
    <s v="Superwossname"/>
    <x v="4"/>
    <x v="2"/>
    <n v="3.49"/>
    <n v="20"/>
    <n v="320"/>
    <x v="730"/>
  </r>
  <r>
    <n v="1312"/>
    <s v="Kayleen"/>
    <s v="Early"/>
    <x v="0"/>
    <x v="0"/>
    <n v="60"/>
    <s v="Darling Row"/>
    <s v="Bishop'S Stortford"/>
    <x v="65"/>
    <d v="2021-06-05T00:00:00"/>
    <n v="14"/>
    <x v="0"/>
    <s v="Hyperwotsit"/>
    <x v="2"/>
    <x v="1"/>
    <n v="2.0099999999999998"/>
    <n v="20"/>
    <n v="280"/>
    <x v="22"/>
  </r>
  <r>
    <n v="1313"/>
    <s v="Kasey"/>
    <s v="Leach"/>
    <x v="1"/>
    <x v="1"/>
    <n v="90"/>
    <s v="Darling Row"/>
    <s v="Kirkby Stephen"/>
    <x v="21"/>
    <s v="21/03/2022"/>
    <n v="100"/>
    <x v="3"/>
    <s v="Megawidget S"/>
    <x v="5"/>
    <x v="0"/>
    <n v="0.69"/>
    <n v="24"/>
    <n v="2400"/>
    <x v="444"/>
  </r>
  <r>
    <n v="1314"/>
    <s v="Carrol"/>
    <s v="Ferguson"/>
    <x v="0"/>
    <x v="0"/>
    <n v="60"/>
    <s v="Darrell Street"/>
    <s v="Cromarty"/>
    <x v="16"/>
    <s v="26/11/2022"/>
    <n v="39"/>
    <x v="9"/>
    <s v="Ultrathing V3"/>
    <x v="7"/>
    <x v="0"/>
    <n v="3.39"/>
    <n v="24"/>
    <n v="936"/>
    <x v="514"/>
  </r>
  <r>
    <n v="1315"/>
    <s v="Gricelda"/>
    <s v="Gomez"/>
    <x v="0"/>
    <x v="0"/>
    <n v="30"/>
    <s v="DartfoRoadStreet"/>
    <s v="Bedford"/>
    <x v="43"/>
    <d v="2021-11-01T00:00:00"/>
    <n v="16"/>
    <x v="5"/>
    <s v="Ultrathing V4"/>
    <x v="7"/>
    <x v="1"/>
    <n v="3.99"/>
    <n v="24"/>
    <n v="384"/>
    <x v="731"/>
  </r>
  <r>
    <n v="1316"/>
    <s v="Miles"/>
    <s v="Salas"/>
    <x v="1"/>
    <x v="1"/>
    <n v="90"/>
    <s v="Dartmouth Chambers"/>
    <s v="Merriott"/>
    <x v="2"/>
    <s v="26/03/2022"/>
    <n v="105"/>
    <x v="9"/>
    <s v="Ultrathing V3"/>
    <x v="5"/>
    <x v="0"/>
    <n v="3.39"/>
    <n v="24"/>
    <n v="2520"/>
    <x v="732"/>
  </r>
  <r>
    <n v="1317"/>
    <s v="Somer"/>
    <s v="Carey"/>
    <x v="2"/>
    <x v="0"/>
    <n v="30"/>
    <s v="Dartmouth Hill"/>
    <s v="Barnstaple"/>
    <x v="53"/>
    <d v="2022-06-12T00:00:00"/>
    <n v="105"/>
    <x v="2"/>
    <s v="Ultrathing V1"/>
    <x v="2"/>
    <x v="0"/>
    <n v="1.79"/>
    <n v="17"/>
    <n v="1785"/>
    <x v="57"/>
  </r>
  <r>
    <n v="1318"/>
    <s v="Eveline"/>
    <s v="Plummer"/>
    <x v="0"/>
    <x v="0"/>
    <n v="30"/>
    <s v="Dartmouth Place"/>
    <s v="Bruton"/>
    <x v="8"/>
    <s v="25/11/2021"/>
    <n v="25"/>
    <x v="9"/>
    <s v="Ultrathing V3"/>
    <x v="7"/>
    <x v="1"/>
    <n v="3.39"/>
    <n v="24"/>
    <n v="600"/>
    <x v="120"/>
  </r>
  <r>
    <n v="1319"/>
    <s v="Pedro"/>
    <s v="Fritz"/>
    <x v="1"/>
    <x v="1"/>
    <n v="30"/>
    <s v="Dartmouth Road"/>
    <s v="Ferryside"/>
    <x v="17"/>
    <d v="2020-12-03T00:00:00"/>
    <n v="4"/>
    <x v="1"/>
    <s v="Megawidget L"/>
    <x v="8"/>
    <x v="2"/>
    <n v="1.79"/>
    <n v="24"/>
    <n v="96"/>
    <x v="245"/>
  </r>
  <r>
    <n v="1320"/>
    <s v="Gonzalo"/>
    <s v="Sumner"/>
    <x v="1"/>
    <x v="1"/>
    <n v="90"/>
    <s v="Dartrey Terrace"/>
    <s v="Rowley Regis"/>
    <x v="2"/>
    <s v="28/06/2022"/>
    <n v="85"/>
    <x v="9"/>
    <s v="Ultrathing V3"/>
    <x v="2"/>
    <x v="0"/>
    <n v="3.39"/>
    <n v="24"/>
    <n v="2040"/>
    <x v="222"/>
  </r>
  <r>
    <n v="1321"/>
    <s v="Jay"/>
    <s v="Dick"/>
    <x v="1"/>
    <x v="1"/>
    <n v="90"/>
    <s v="Daubeney Road"/>
    <s v="Nottinghamshire"/>
    <x v="2"/>
    <s v="24/04/2022"/>
    <n v="81"/>
    <x v="3"/>
    <s v="Megawidget S"/>
    <x v="4"/>
    <x v="0"/>
    <n v="0.69"/>
    <n v="24"/>
    <n v="1944"/>
    <x v="551"/>
  </r>
  <r>
    <n v="1322"/>
    <s v="Adelia"/>
    <s v="Rosen"/>
    <x v="2"/>
    <x v="0"/>
    <n v="90"/>
    <s v="Dault Road"/>
    <s v="Gainsborough"/>
    <x v="17"/>
    <d v="2022-06-10T00:00:00"/>
    <n v="74"/>
    <x v="4"/>
    <s v="Gigastuff"/>
    <x v="2"/>
    <x v="0"/>
    <n v="1.89"/>
    <n v="18"/>
    <n v="1332"/>
    <x v="733"/>
  </r>
  <r>
    <n v="1323"/>
    <s v="Ngan"/>
    <s v="Stone"/>
    <x v="2"/>
    <x v="0"/>
    <n v="90"/>
    <s v="Daveys Buildings"/>
    <s v="Paignton"/>
    <x v="2"/>
    <d v="2021-11-06T00:00:00"/>
    <n v="4"/>
    <x v="5"/>
    <s v="Ultrathing V4"/>
    <x v="7"/>
    <x v="1"/>
    <n v="3.99"/>
    <n v="24"/>
    <n v="96"/>
    <x v="260"/>
  </r>
  <r>
    <n v="1324"/>
    <s v="Marquis"/>
    <s v="Gaston"/>
    <x v="1"/>
    <x v="1"/>
    <n v="30"/>
    <s v="Dawer Lane"/>
    <s v="Insch"/>
    <x v="35"/>
    <d v="2021-07-08T00:00:00"/>
    <n v="93"/>
    <x v="6"/>
    <s v="Megawidget M"/>
    <x v="0"/>
    <x v="1"/>
    <n v="1.29"/>
    <n v="24"/>
    <n v="2232"/>
    <x v="93"/>
  </r>
  <r>
    <n v="1325"/>
    <s v="Delfina"/>
    <s v="Bruner"/>
    <x v="0"/>
    <x v="0"/>
    <n v="30"/>
    <s v="Dawson Place"/>
    <s v="Isle Of Coll"/>
    <x v="21"/>
    <s v="28/07/2020"/>
    <n v="82"/>
    <x v="8"/>
    <s v="Superwossname"/>
    <x v="0"/>
    <x v="2"/>
    <n v="3.49"/>
    <n v="20"/>
    <n v="1640"/>
    <x v="263"/>
  </r>
  <r>
    <n v="1326"/>
    <s v="Lia"/>
    <s v="Conklin"/>
    <x v="2"/>
    <x v="0"/>
    <n v="30"/>
    <s v="Dawsons Terrace"/>
    <s v="Renfrew"/>
    <x v="2"/>
    <s v="15/05/2021"/>
    <n v="20"/>
    <x v="1"/>
    <s v="Megawidget L"/>
    <x v="11"/>
    <x v="1"/>
    <n v="1.79"/>
    <n v="24"/>
    <n v="480"/>
    <x v="329"/>
  </r>
  <r>
    <n v="1328"/>
    <s v="Eusebio"/>
    <s v="Burnett"/>
    <x v="1"/>
    <x v="1"/>
    <n v="60"/>
    <s v="De Lucy"/>
    <s v="Macclesfield"/>
    <x v="2"/>
    <s v="28/05/2022"/>
    <n v="50"/>
    <x v="8"/>
    <s v="Superwossname"/>
    <x v="11"/>
    <x v="0"/>
    <n v="3.49"/>
    <n v="20"/>
    <n v="1000"/>
    <x v="734"/>
  </r>
  <r>
    <n v="1329"/>
    <s v="Maximo"/>
    <s v="Temple"/>
    <x v="1"/>
    <x v="1"/>
    <n v="60"/>
    <s v="De Quincey"/>
    <s v="West Yorkshire"/>
    <x v="2"/>
    <s v="14/06/2020"/>
    <n v="14"/>
    <x v="1"/>
    <s v="Megawidget L"/>
    <x v="2"/>
    <x v="2"/>
    <n v="1.79"/>
    <n v="24"/>
    <n v="336"/>
    <x v="250"/>
  </r>
  <r>
    <n v="1330"/>
    <s v="Shayla"/>
    <s v="Daniel"/>
    <x v="2"/>
    <x v="0"/>
    <n v="90"/>
    <s v="De Vierville"/>
    <s v="Ayr"/>
    <x v="40"/>
    <s v="16/03/2020"/>
    <n v="71"/>
    <x v="1"/>
    <s v="Megawidget L"/>
    <x v="5"/>
    <x v="2"/>
    <n v="1.79"/>
    <n v="24"/>
    <n v="1704"/>
    <x v="77"/>
  </r>
  <r>
    <n v="1331"/>
    <s v="Palmer"/>
    <s v="Temple"/>
    <x v="1"/>
    <x v="1"/>
    <n v="90"/>
    <s v="De Vierville"/>
    <s v="Huntly"/>
    <x v="1"/>
    <s v="17/06/2021"/>
    <n v="8"/>
    <x v="5"/>
    <s v="Ultrathing V4"/>
    <x v="2"/>
    <x v="1"/>
    <n v="3.99"/>
    <n v="24"/>
    <n v="192"/>
    <x v="539"/>
  </r>
  <r>
    <n v="1332"/>
    <s v="Muoi"/>
    <s v="Kimble"/>
    <x v="0"/>
    <x v="0"/>
    <n v="90"/>
    <s v="Deacon Road"/>
    <s v="Street"/>
    <x v="2"/>
    <s v="13/08/2020"/>
    <n v="77"/>
    <x v="6"/>
    <s v="Megawidget M"/>
    <x v="3"/>
    <x v="2"/>
    <n v="1.29"/>
    <n v="24"/>
    <n v="1848"/>
    <x v="735"/>
  </r>
  <r>
    <n v="1333"/>
    <s v="Zulema"/>
    <s v="Baird"/>
    <x v="0"/>
    <x v="0"/>
    <n v="60"/>
    <s v="Deacon Road"/>
    <s v="Northamptonshire"/>
    <x v="2"/>
    <s v="26/08/2020"/>
    <n v="46"/>
    <x v="4"/>
    <s v="Gigastuff"/>
    <x v="3"/>
    <x v="2"/>
    <n v="1.89"/>
    <n v="18"/>
    <n v="828"/>
    <x v="223"/>
  </r>
  <r>
    <n v="1334"/>
    <s v="Particia"/>
    <s v="Reyes"/>
    <x v="2"/>
    <x v="0"/>
    <n v="30"/>
    <s v="Deal Street"/>
    <s v="Holyhead"/>
    <x v="1"/>
    <d v="2020-02-04T00:00:00"/>
    <n v="17"/>
    <x v="3"/>
    <s v="Megawidget S"/>
    <x v="10"/>
    <x v="2"/>
    <n v="0.69"/>
    <n v="24"/>
    <n v="408"/>
    <x v="506"/>
  </r>
  <r>
    <n v="1335"/>
    <s v="Lora"/>
    <s v="Schaffer"/>
    <x v="2"/>
    <x v="0"/>
    <n v="90"/>
    <s v="Dealtry Road"/>
    <s v="Melton Constable"/>
    <x v="2"/>
    <s v="18/07/2022"/>
    <n v="35"/>
    <x v="1"/>
    <s v="Megawidget L"/>
    <x v="0"/>
    <x v="0"/>
    <n v="1.79"/>
    <n v="24"/>
    <n v="840"/>
    <x v="736"/>
  </r>
  <r>
    <n v="1337"/>
    <s v="Audrie"/>
    <s v="Sherman"/>
    <x v="2"/>
    <x v="0"/>
    <n v="30"/>
    <s v="Dean Close"/>
    <s v="Cockermouth"/>
    <x v="15"/>
    <s v="27/08/2020"/>
    <n v="51"/>
    <x v="2"/>
    <s v="Ultrathing V1"/>
    <x v="3"/>
    <x v="2"/>
    <n v="1.79"/>
    <n v="17"/>
    <n v="867"/>
    <x v="385"/>
  </r>
  <r>
    <n v="1338"/>
    <s v="Willard"/>
    <s v="Wilson"/>
    <x v="4"/>
    <x v="2"/>
    <n v="90"/>
    <s v="Dean Gardens"/>
    <s v="Badminton"/>
    <x v="40"/>
    <s v="26/02/2022"/>
    <n v="96"/>
    <x v="4"/>
    <s v="Gigastuff"/>
    <x v="10"/>
    <x v="0"/>
    <n v="1.89"/>
    <n v="18"/>
    <n v="1728"/>
    <x v="737"/>
  </r>
  <r>
    <n v="1339"/>
    <s v="Beau"/>
    <s v="Guerrero"/>
    <x v="1"/>
    <x v="1"/>
    <n v="60"/>
    <s v="Dean Stanley"/>
    <s v="Stonehouse"/>
    <x v="2"/>
    <d v="2021-10-07T00:00:00"/>
    <n v="7"/>
    <x v="3"/>
    <s v="Megawidget S"/>
    <x v="1"/>
    <x v="1"/>
    <n v="0.69"/>
    <n v="24"/>
    <n v="168"/>
    <x v="33"/>
  </r>
  <r>
    <n v="1340"/>
    <s v="Georgeanna"/>
    <s v="Faulk"/>
    <x v="0"/>
    <x v="0"/>
    <n v="60"/>
    <s v="Dean Trench"/>
    <s v="Strathpeffer"/>
    <x v="2"/>
    <s v="23/08/2021"/>
    <n v="95"/>
    <x v="0"/>
    <s v="Hyperwotsit"/>
    <x v="3"/>
    <x v="1"/>
    <n v="2.0099999999999998"/>
    <n v="20"/>
    <n v="1900"/>
    <x v="136"/>
  </r>
  <r>
    <n v="1341"/>
    <s v="Deon"/>
    <s v="Contreras"/>
    <x v="1"/>
    <x v="1"/>
    <n v="90"/>
    <s v="Deane Street"/>
    <s v="Livingston"/>
    <x v="11"/>
    <d v="2022-05-02T00:00:00"/>
    <n v="82"/>
    <x v="8"/>
    <s v="Superwossname"/>
    <x v="11"/>
    <x v="0"/>
    <n v="3.49"/>
    <n v="20"/>
    <n v="1640"/>
    <x v="263"/>
  </r>
  <r>
    <n v="1342"/>
    <s v="Marcella"/>
    <s v="Sargent"/>
    <x v="0"/>
    <x v="0"/>
    <n v="30"/>
    <s v="Deans Close"/>
    <s v="Peebles"/>
    <x v="2"/>
    <s v="31/05/2022"/>
    <n v="70"/>
    <x v="0"/>
    <s v="Hyperwotsit"/>
    <x v="11"/>
    <x v="0"/>
    <n v="2.0099999999999998"/>
    <n v="20"/>
    <n v="1400"/>
    <x v="507"/>
  </r>
  <r>
    <n v="1343"/>
    <s v="Gilma"/>
    <s v="Gage"/>
    <x v="0"/>
    <x v="0"/>
    <n v="90"/>
    <s v="Dean'S Place"/>
    <s v="Maybole"/>
    <x v="2"/>
    <s v="26/01/2020"/>
    <n v="5"/>
    <x v="0"/>
    <s v="Hyperwotsit"/>
    <x v="6"/>
    <x v="2"/>
    <n v="2.0099999999999998"/>
    <n v="20"/>
    <n v="100"/>
    <x v="645"/>
  </r>
  <r>
    <n v="1344"/>
    <s v="Laverne"/>
    <s v="Crowley"/>
    <x v="1"/>
    <x v="1"/>
    <n v="30"/>
    <s v="Deburgh Road"/>
    <s v="Waterlooville"/>
    <x v="2"/>
    <s v="25/02/2022"/>
    <n v="72"/>
    <x v="5"/>
    <s v="Ultrathing V4"/>
    <x v="10"/>
    <x v="0"/>
    <n v="3.99"/>
    <n v="24"/>
    <n v="1728"/>
    <x v="554"/>
  </r>
  <r>
    <n v="1345"/>
    <s v="Stevie"/>
    <s v="Gilmore"/>
    <x v="1"/>
    <x v="1"/>
    <n v="90"/>
    <s v="Decima Street"/>
    <s v="Sidcup"/>
    <x v="2"/>
    <s v="18/08/2021"/>
    <n v="22"/>
    <x v="9"/>
    <s v="Ultrathing V3"/>
    <x v="3"/>
    <x v="1"/>
    <n v="3.39"/>
    <n v="24"/>
    <n v="528"/>
    <x v="625"/>
  </r>
  <r>
    <n v="1346"/>
    <s v="Tawnya"/>
    <s v="Chin"/>
    <x v="2"/>
    <x v="0"/>
    <n v="60"/>
    <s v="Deer Park"/>
    <s v="Helmsdale"/>
    <x v="1"/>
    <d v="2022-08-05T00:00:00"/>
    <n v="82"/>
    <x v="2"/>
    <s v="Ultrathing V1"/>
    <x v="3"/>
    <x v="0"/>
    <n v="1.79"/>
    <n v="17"/>
    <n v="1394"/>
    <x v="618"/>
  </r>
  <r>
    <n v="1347"/>
    <s v="Lianne"/>
    <s v="Thorpe"/>
    <x v="2"/>
    <x v="0"/>
    <n v="30"/>
    <s v="Deerhurst Road"/>
    <s v="Bamburgh"/>
    <x v="0"/>
    <d v="2021-11-10T00:00:00"/>
    <n v="7"/>
    <x v="2"/>
    <s v="Ultrathing V1"/>
    <x v="7"/>
    <x v="1"/>
    <n v="1.79"/>
    <n v="17"/>
    <n v="119"/>
    <x v="208"/>
  </r>
  <r>
    <n v="1348"/>
    <s v="Olive"/>
    <s v="Anthony"/>
    <x v="0"/>
    <x v="0"/>
    <n v="60"/>
    <s v="Defoe Close"/>
    <s v="Fordingbridge"/>
    <x v="17"/>
    <s v="29/04/2020"/>
    <n v="74"/>
    <x v="1"/>
    <s v="Megawidget L"/>
    <x v="4"/>
    <x v="2"/>
    <n v="1.79"/>
    <n v="24"/>
    <n v="1776"/>
    <x v="360"/>
  </r>
  <r>
    <n v="1349"/>
    <s v="Laureen"/>
    <s v="Shea"/>
    <x v="0"/>
    <x v="0"/>
    <n v="30"/>
    <s v="Defoe Close"/>
    <s v="Seaham"/>
    <x v="2"/>
    <s v="17/08/2020"/>
    <n v="73"/>
    <x v="7"/>
    <s v="Ultrathing V2"/>
    <x v="3"/>
    <x v="2"/>
    <n v="2.95"/>
    <n v="20"/>
    <n v="1460"/>
    <x v="512"/>
  </r>
  <r>
    <n v="1350"/>
    <s v="Samella"/>
    <s v="Galindo"/>
    <x v="0"/>
    <x v="0"/>
    <n v="90"/>
    <s v="Defoe Road"/>
    <s v="Heathfield"/>
    <x v="1"/>
    <s v="30/05/2020"/>
    <n v="42"/>
    <x v="5"/>
    <s v="Ultrathing V4"/>
    <x v="11"/>
    <x v="2"/>
    <n v="3.99"/>
    <n v="24"/>
    <n v="1008"/>
    <x v="275"/>
  </r>
  <r>
    <n v="1351"/>
    <s v="Ricky"/>
    <s v="Delgado"/>
    <x v="1"/>
    <x v="1"/>
    <n v="90"/>
    <s v="DelafoRoadStreet"/>
    <s v="Ripon"/>
    <x v="2"/>
    <s v="27/12/2020"/>
    <n v="22"/>
    <x v="1"/>
    <s v="Megawidget L"/>
    <x v="8"/>
    <x v="2"/>
    <n v="1.79"/>
    <n v="24"/>
    <n v="528"/>
    <x v="533"/>
  </r>
  <r>
    <n v="1352"/>
    <s v="Arianna"/>
    <s v="Vega"/>
    <x v="2"/>
    <x v="0"/>
    <n v="60"/>
    <s v="Delancey Street"/>
    <s v="New Tredegar"/>
    <x v="2"/>
    <d v="2021-11-11T00:00:00"/>
    <n v="49"/>
    <x v="8"/>
    <s v="Superwossname"/>
    <x v="7"/>
    <x v="1"/>
    <n v="3.49"/>
    <n v="20"/>
    <n v="980"/>
    <x v="13"/>
  </r>
  <r>
    <n v="1353"/>
    <s v="Aimee"/>
    <s v="Pugh"/>
    <x v="0"/>
    <x v="0"/>
    <n v="30"/>
    <s v="Delays Yard"/>
    <s v="Manningtree"/>
    <x v="2"/>
    <s v="19/07/2021"/>
    <n v="46"/>
    <x v="3"/>
    <s v="Megawidget S"/>
    <x v="0"/>
    <x v="1"/>
    <n v="0.69"/>
    <n v="24"/>
    <n v="1104"/>
    <x v="177"/>
  </r>
  <r>
    <n v="1354"/>
    <s v="Cordell"/>
    <s v="Wolff"/>
    <x v="1"/>
    <x v="1"/>
    <n v="90"/>
    <s v="Delius Grove"/>
    <s v="Chalfont St. Giles"/>
    <x v="20"/>
    <s v="24/11/2020"/>
    <n v="34"/>
    <x v="9"/>
    <s v="Ultrathing V3"/>
    <x v="7"/>
    <x v="2"/>
    <n v="3.39"/>
    <n v="24"/>
    <n v="816"/>
    <x v="738"/>
  </r>
  <r>
    <n v="1355"/>
    <s v="Bridgett"/>
    <s v="Bradshaw"/>
    <x v="0"/>
    <x v="0"/>
    <n v="90"/>
    <s v="Dellow Street"/>
    <s v="Bourne"/>
    <x v="76"/>
    <s v="25/10/2020"/>
    <n v="8"/>
    <x v="9"/>
    <s v="Ultrathing V3"/>
    <x v="1"/>
    <x v="2"/>
    <n v="3.39"/>
    <n v="24"/>
    <n v="192"/>
    <x v="402"/>
  </r>
  <r>
    <n v="1356"/>
    <s v="Leonardo"/>
    <s v="Buck"/>
    <x v="5"/>
    <x v="2"/>
    <n v="30"/>
    <s v="Dells Close"/>
    <s v="Ilford"/>
    <x v="1"/>
    <s v="24/06/2020"/>
    <n v="3"/>
    <x v="6"/>
    <s v="Megawidget M"/>
    <x v="2"/>
    <x v="2"/>
    <n v="1.29"/>
    <n v="24"/>
    <n v="72"/>
    <x v="183"/>
  </r>
  <r>
    <n v="1357"/>
    <s v="Sherrie"/>
    <s v="Dumas"/>
    <x v="0"/>
    <x v="0"/>
    <n v="30"/>
    <s v="Delorme Street"/>
    <s v="Ardgay"/>
    <x v="70"/>
    <s v="13/05/2020"/>
    <n v="55"/>
    <x v="8"/>
    <s v="Superwossname"/>
    <x v="11"/>
    <x v="2"/>
    <n v="3.49"/>
    <n v="20"/>
    <n v="1100"/>
    <x v="298"/>
  </r>
  <r>
    <n v="1359"/>
    <s v="Sam"/>
    <s v="Casey"/>
    <x v="1"/>
    <x v="1"/>
    <n v="30"/>
    <s v="Denbigh Mews"/>
    <s v="Blackburn"/>
    <x v="65"/>
    <s v="13/05/2022"/>
    <n v="55"/>
    <x v="4"/>
    <s v="Gigastuff"/>
    <x v="11"/>
    <x v="0"/>
    <n v="1.89"/>
    <n v="18"/>
    <n v="990"/>
    <x v="638"/>
  </r>
  <r>
    <n v="1360"/>
    <s v="Kennith"/>
    <s v="Hall"/>
    <x v="1"/>
    <x v="1"/>
    <n v="60"/>
    <s v="Denbigh Terrace"/>
    <s v="Chessington"/>
    <x v="20"/>
    <s v="23/05/2022"/>
    <n v="70"/>
    <x v="7"/>
    <s v="Ultrathing V2"/>
    <x v="11"/>
    <x v="0"/>
    <n v="2.95"/>
    <n v="20"/>
    <n v="1400"/>
    <x v="399"/>
  </r>
  <r>
    <n v="1361"/>
    <s v="Fumiko"/>
    <s v="Schneider"/>
    <x v="2"/>
    <x v="0"/>
    <n v="90"/>
    <s v="Denewood Road"/>
    <s v="Appin"/>
    <x v="58"/>
    <d v="2020-12-04T00:00:00"/>
    <n v="79"/>
    <x v="1"/>
    <s v="Megawidget L"/>
    <x v="8"/>
    <x v="2"/>
    <n v="1.79"/>
    <n v="24"/>
    <n v="1896"/>
    <x v="739"/>
  </r>
  <r>
    <n v="1362"/>
    <s v="Gene"/>
    <s v="Nichols"/>
    <x v="1"/>
    <x v="1"/>
    <n v="30"/>
    <s v="Denison Close"/>
    <s v="Eyemouth"/>
    <x v="17"/>
    <d v="2022-11-11T00:00:00"/>
    <n v="50"/>
    <x v="0"/>
    <s v="Hyperwotsit"/>
    <x v="7"/>
    <x v="0"/>
    <n v="2.0099999999999998"/>
    <n v="20"/>
    <n v="1000"/>
    <x v="671"/>
  </r>
  <r>
    <n v="1363"/>
    <s v="Jenniffer"/>
    <s v="Steele"/>
    <x v="2"/>
    <x v="0"/>
    <n v="30"/>
    <s v="Denman Arms"/>
    <s v="Heriot"/>
    <x v="1"/>
    <s v="16/04/2021"/>
    <n v="8"/>
    <x v="4"/>
    <s v="Gigastuff"/>
    <x v="4"/>
    <x v="1"/>
    <n v="1.89"/>
    <n v="18"/>
    <n v="144"/>
    <x v="740"/>
  </r>
  <r>
    <n v="1364"/>
    <s v="Katharyn"/>
    <s v="Simons"/>
    <x v="4"/>
    <x v="2"/>
    <n v="90"/>
    <s v="Denman Road"/>
    <s v="Bishop'S Stortford"/>
    <x v="65"/>
    <d v="2022-05-03T00:00:00"/>
    <n v="21"/>
    <x v="9"/>
    <s v="Ultrathing V3"/>
    <x v="11"/>
    <x v="0"/>
    <n v="3.39"/>
    <n v="24"/>
    <n v="504"/>
    <x v="715"/>
  </r>
  <r>
    <n v="1365"/>
    <s v="Blake"/>
    <s v="Youngblood"/>
    <x v="1"/>
    <x v="1"/>
    <n v="90"/>
    <s v="Denman Road"/>
    <s v="Garndolbenmaen"/>
    <x v="17"/>
    <d v="2021-04-08T00:00:00"/>
    <n v="76"/>
    <x v="1"/>
    <s v="Megawidget L"/>
    <x v="4"/>
    <x v="1"/>
    <n v="1.79"/>
    <n v="24"/>
    <n v="1824"/>
    <x v="678"/>
  </r>
  <r>
    <n v="1366"/>
    <s v="Yolonda"/>
    <s v="Stallings"/>
    <x v="2"/>
    <x v="0"/>
    <n v="30"/>
    <s v="Dennis Way"/>
    <s v="Hope Valley"/>
    <x v="1"/>
    <s v="24/03/2021"/>
    <n v="12"/>
    <x v="8"/>
    <s v="Superwossname"/>
    <x v="5"/>
    <x v="1"/>
    <n v="3.49"/>
    <n v="20"/>
    <n v="240"/>
    <x v="220"/>
  </r>
  <r>
    <n v="1367"/>
    <s v="Murray"/>
    <s v="Mccain"/>
    <x v="1"/>
    <x v="1"/>
    <n v="90"/>
    <s v="Denvers Buildings"/>
    <s v="Bedworth"/>
    <x v="73"/>
    <s v="27/10/2021"/>
    <n v="94"/>
    <x v="2"/>
    <s v="Ultrathing V1"/>
    <x v="1"/>
    <x v="1"/>
    <n v="1.79"/>
    <n v="17"/>
    <n v="1598"/>
    <x v="741"/>
  </r>
  <r>
    <n v="1368"/>
    <s v="Mirta"/>
    <s v="Trotter"/>
    <x v="3"/>
    <x v="0"/>
    <n v="30"/>
    <s v="Deodara Close"/>
    <s v="Hessle"/>
    <x v="1"/>
    <s v="18/04/2021"/>
    <n v="68"/>
    <x v="4"/>
    <s v="Gigastuff"/>
    <x v="4"/>
    <x v="1"/>
    <n v="1.89"/>
    <n v="18"/>
    <n v="1224"/>
    <x v="698"/>
  </r>
  <r>
    <n v="1370"/>
    <s v="Howard"/>
    <s v="Varner"/>
    <x v="1"/>
    <x v="1"/>
    <n v="30"/>
    <s v="DeptfoRoadBridge"/>
    <s v="Canvey Island"/>
    <x v="10"/>
    <d v="2022-09-05T00:00:00"/>
    <n v="48"/>
    <x v="9"/>
    <s v="Ultrathing V3"/>
    <x v="9"/>
    <x v="0"/>
    <n v="3.39"/>
    <n v="24"/>
    <n v="1152"/>
    <x v="668"/>
  </r>
  <r>
    <n v="1371"/>
    <s v="Danica"/>
    <s v="Townsend"/>
    <x v="2"/>
    <x v="0"/>
    <n v="30"/>
    <s v="DeptfoRoadGreen"/>
    <s v="Earlston"/>
    <x v="44"/>
    <d v="2020-05-06T00:00:00"/>
    <n v="18"/>
    <x v="9"/>
    <s v="Ultrathing V3"/>
    <x v="11"/>
    <x v="2"/>
    <n v="3.39"/>
    <n v="24"/>
    <n v="432"/>
    <x v="390"/>
  </r>
  <r>
    <n v="1372"/>
    <s v="Aubrey"/>
    <s v="Dodson"/>
    <x v="1"/>
    <x v="1"/>
    <n v="30"/>
    <s v="DeptfoRoadLower"/>
    <s v="Lancashire"/>
    <x v="21"/>
    <s v="18/01/2021"/>
    <n v="56"/>
    <x v="0"/>
    <s v="Hyperwotsit"/>
    <x v="6"/>
    <x v="1"/>
    <n v="2.0099999999999998"/>
    <n v="20"/>
    <n v="1120"/>
    <x v="428"/>
  </r>
  <r>
    <n v="1373"/>
    <s v="Joni"/>
    <s v="Redmond"/>
    <x v="2"/>
    <x v="0"/>
    <n v="60"/>
    <s v="DeptfoRoadWharf"/>
    <s v="Oakham"/>
    <x v="2"/>
    <s v="25/05/2021"/>
    <n v="19"/>
    <x v="2"/>
    <s v="Ultrathing V1"/>
    <x v="11"/>
    <x v="1"/>
    <n v="1.79"/>
    <n v="17"/>
    <n v="323"/>
    <x v="337"/>
  </r>
  <r>
    <n v="1374"/>
    <s v="Marla"/>
    <s v="Sharp"/>
    <x v="2"/>
    <x v="0"/>
    <n v="60"/>
    <s v="Derby Road"/>
    <s v="Calstock"/>
    <x v="55"/>
    <s v="26/11/2021"/>
    <n v="65"/>
    <x v="2"/>
    <s v="Ultrathing V1"/>
    <x v="7"/>
    <x v="1"/>
    <n v="1.79"/>
    <n v="17"/>
    <n v="1105"/>
    <x v="742"/>
  </r>
  <r>
    <n v="1375"/>
    <s v="Everette"/>
    <s v="Choi"/>
    <x v="1"/>
    <x v="1"/>
    <n v="30"/>
    <s v="Derek Walcott"/>
    <s v="Montgomery"/>
    <x v="2"/>
    <s v="28/12/2021"/>
    <n v="6"/>
    <x v="8"/>
    <s v="Superwossname"/>
    <x v="8"/>
    <x v="1"/>
    <n v="3.49"/>
    <n v="20"/>
    <n v="120"/>
    <x v="564"/>
  </r>
  <r>
    <n v="1376"/>
    <s v="Missy"/>
    <s v="Mora"/>
    <x v="0"/>
    <x v="0"/>
    <n v="30"/>
    <s v="Derinton Road"/>
    <s v="Chalfont St. Giles"/>
    <x v="20"/>
    <s v="19/10/2020"/>
    <n v="51"/>
    <x v="5"/>
    <s v="Ultrathing V4"/>
    <x v="1"/>
    <x v="2"/>
    <n v="3.99"/>
    <n v="24"/>
    <n v="1224"/>
    <x v="601"/>
  </r>
  <r>
    <n v="1378"/>
    <s v="Jan"/>
    <s v="Landry"/>
    <x v="1"/>
    <x v="1"/>
    <n v="30"/>
    <s v="Derwent Avenue"/>
    <s v="Witney"/>
    <x v="2"/>
    <s v="20/03/2021"/>
    <n v="51"/>
    <x v="5"/>
    <s v="Ultrathing V4"/>
    <x v="5"/>
    <x v="1"/>
    <n v="3.99"/>
    <n v="24"/>
    <n v="1224"/>
    <x v="601"/>
  </r>
  <r>
    <n v="1379"/>
    <s v="Michiko"/>
    <s v="Boone"/>
    <x v="2"/>
    <x v="0"/>
    <n v="90"/>
    <s v="Derwent Crescent"/>
    <s v="Callington"/>
    <x v="12"/>
    <s v="24/05/2020"/>
    <n v="18"/>
    <x v="0"/>
    <s v="Hyperwotsit"/>
    <x v="11"/>
    <x v="2"/>
    <n v="2.0099999999999998"/>
    <n v="20"/>
    <n v="360"/>
    <x v="18"/>
  </r>
  <r>
    <n v="1380"/>
    <s v="Siu"/>
    <s v="Bravo"/>
    <x v="0"/>
    <x v="0"/>
    <n v="90"/>
    <s v="Derwent Grove"/>
    <s v="Brighouse"/>
    <x v="50"/>
    <s v="13/01/2022"/>
    <n v="7"/>
    <x v="9"/>
    <s v="Ultrathing V3"/>
    <x v="6"/>
    <x v="0"/>
    <n v="3.39"/>
    <n v="24"/>
    <n v="168"/>
    <x v="743"/>
  </r>
  <r>
    <n v="1381"/>
    <s v="Nichol"/>
    <s v="Mckinley"/>
    <x v="2"/>
    <x v="0"/>
    <n v="30"/>
    <s v="Derwent Grove"/>
    <s v="Consett"/>
    <x v="16"/>
    <d v="2021-05-09T00:00:00"/>
    <n v="15"/>
    <x v="3"/>
    <s v="Megawidget S"/>
    <x v="11"/>
    <x v="1"/>
    <n v="0.69"/>
    <n v="24"/>
    <n v="360"/>
    <x v="532"/>
  </r>
  <r>
    <n v="1382"/>
    <s v="Cleotilde"/>
    <s v="Katz"/>
    <x v="2"/>
    <x v="0"/>
    <n v="30"/>
    <s v="Desenfans Road"/>
    <s v="East Linton"/>
    <x v="44"/>
    <d v="2020-06-06T00:00:00"/>
    <n v="46"/>
    <x v="2"/>
    <s v="Ultrathing V1"/>
    <x v="2"/>
    <x v="2"/>
    <n v="1.79"/>
    <n v="17"/>
    <n v="782"/>
    <x v="38"/>
  </r>
  <r>
    <n v="1383"/>
    <s v="Huey"/>
    <s v="Pugh"/>
    <x v="1"/>
    <x v="1"/>
    <n v="30"/>
    <s v="Devon Cottages"/>
    <s v="Wembley"/>
    <x v="2"/>
    <s v="28/06/2022"/>
    <n v="87"/>
    <x v="5"/>
    <s v="Ultrathing V4"/>
    <x v="2"/>
    <x v="0"/>
    <n v="3.99"/>
    <n v="24"/>
    <n v="2088"/>
    <x v="744"/>
  </r>
  <r>
    <n v="1384"/>
    <s v="Joan"/>
    <s v="Kendrick"/>
    <x v="1"/>
    <x v="1"/>
    <n v="90"/>
    <s v="Devon Place"/>
    <s v="West Sussex"/>
    <x v="2"/>
    <s v="30/11/2022"/>
    <n v="8"/>
    <x v="0"/>
    <s v="Hyperwotsit"/>
    <x v="7"/>
    <x v="0"/>
    <n v="2.0099999999999998"/>
    <n v="20"/>
    <n v="160"/>
    <x v="211"/>
  </r>
  <r>
    <n v="1385"/>
    <s v="Madelyn"/>
    <s v="Cooke"/>
    <x v="2"/>
    <x v="0"/>
    <n v="90"/>
    <s v="Devonhurst Place"/>
    <s v="Basildon"/>
    <x v="53"/>
    <s v="30/04/2020"/>
    <n v="33"/>
    <x v="0"/>
    <s v="Hyperwotsit"/>
    <x v="4"/>
    <x v="2"/>
    <n v="2.0099999999999998"/>
    <n v="20"/>
    <n v="660"/>
    <x v="745"/>
  </r>
  <r>
    <n v="1386"/>
    <s v="Wilbert"/>
    <s v="Lynch"/>
    <x v="1"/>
    <x v="1"/>
    <n v="90"/>
    <s v="Devonshire Drive"/>
    <s v="Camborne"/>
    <x v="55"/>
    <d v="2020-08-02T00:00:00"/>
    <n v="17"/>
    <x v="0"/>
    <s v="Hyperwotsit"/>
    <x v="3"/>
    <x v="2"/>
    <n v="2.0099999999999998"/>
    <n v="20"/>
    <n v="340"/>
    <x v="746"/>
  </r>
  <r>
    <n v="1387"/>
    <s v="Valentin"/>
    <s v="Seay"/>
    <x v="1"/>
    <x v="1"/>
    <n v="30"/>
    <s v="Devonshire Street"/>
    <s v="Wigston"/>
    <x v="2"/>
    <s v="16/01/2022"/>
    <n v="15"/>
    <x v="3"/>
    <s v="Megawidget S"/>
    <x v="6"/>
    <x v="0"/>
    <n v="0.69"/>
    <n v="24"/>
    <n v="360"/>
    <x v="532"/>
  </r>
  <r>
    <n v="1388"/>
    <s v="Genny"/>
    <s v="Swan"/>
    <x v="4"/>
    <x v="2"/>
    <n v="60"/>
    <s v="Dewhurst Road"/>
    <s v="Hook"/>
    <x v="1"/>
    <s v="25/02/2021"/>
    <n v="80"/>
    <x v="9"/>
    <s v="Ultrathing V3"/>
    <x v="10"/>
    <x v="1"/>
    <n v="3.39"/>
    <n v="24"/>
    <n v="1920"/>
    <x v="176"/>
  </r>
  <r>
    <n v="1389"/>
    <s v="Wayne"/>
    <s v="Burch"/>
    <x v="1"/>
    <x v="1"/>
    <n v="60"/>
    <s v="Dewsbury Road"/>
    <s v="Tidworth"/>
    <x v="2"/>
    <s v="24/06/2020"/>
    <n v="15"/>
    <x v="6"/>
    <s v="Megawidget M"/>
    <x v="2"/>
    <x v="2"/>
    <n v="1.29"/>
    <n v="24"/>
    <n v="360"/>
    <x v="747"/>
  </r>
  <r>
    <n v="1390"/>
    <s v="Gennie"/>
    <s v="Burrell"/>
    <x v="2"/>
    <x v="0"/>
    <n v="60"/>
    <s v="Deynecourt Gardens"/>
    <s v="Chard"/>
    <x v="20"/>
    <d v="2022-08-09T00:00:00"/>
    <n v="51"/>
    <x v="4"/>
    <s v="Gigastuff"/>
    <x v="3"/>
    <x v="0"/>
    <n v="1.89"/>
    <n v="18"/>
    <n v="918"/>
    <x v="555"/>
  </r>
  <r>
    <n v="1391"/>
    <s v="Marcelino"/>
    <s v="Rubio"/>
    <x v="1"/>
    <x v="1"/>
    <n v="60"/>
    <s v="Diana Place"/>
    <s v="Aberaeron"/>
    <x v="59"/>
    <s v="31/01/2021"/>
    <n v="79"/>
    <x v="1"/>
    <s v="Megawidget L"/>
    <x v="6"/>
    <x v="1"/>
    <n v="1.79"/>
    <n v="24"/>
    <n v="1896"/>
    <x v="739"/>
  </r>
  <r>
    <n v="1392"/>
    <s v="Lean"/>
    <s v="Kincaid"/>
    <x v="0"/>
    <x v="0"/>
    <n v="90"/>
    <s v="Dianthus Close"/>
    <s v="Newtown"/>
    <x v="2"/>
    <s v="25/11/2021"/>
    <n v="23"/>
    <x v="6"/>
    <s v="Megawidget M"/>
    <x v="7"/>
    <x v="1"/>
    <n v="1.29"/>
    <n v="24"/>
    <n v="552"/>
    <x v="595"/>
  </r>
  <r>
    <n v="1393"/>
    <s v="Carlita"/>
    <s v="Thorpe"/>
    <x v="0"/>
    <x v="0"/>
    <n v="60"/>
    <s v="Dickens Estate"/>
    <s v="Woodhall Spa"/>
    <x v="2"/>
    <s v="31/12/2022"/>
    <n v="94"/>
    <x v="1"/>
    <s v="Megawidget L"/>
    <x v="8"/>
    <x v="0"/>
    <n v="1.79"/>
    <n v="24"/>
    <n v="2256"/>
    <x v="153"/>
  </r>
  <r>
    <n v="1394"/>
    <s v="Daren"/>
    <s v="Craig"/>
    <x v="1"/>
    <x v="1"/>
    <n v="90"/>
    <s v="Digby Road"/>
    <s v="Hawes"/>
    <x v="1"/>
    <d v="2021-03-05T00:00:00"/>
    <n v="43"/>
    <x v="5"/>
    <s v="Ultrathing V4"/>
    <x v="5"/>
    <x v="1"/>
    <n v="3.99"/>
    <n v="24"/>
    <n v="1032"/>
    <x v="425"/>
  </r>
  <r>
    <n v="1395"/>
    <s v="Bernadine"/>
    <s v="Matthews"/>
    <x v="2"/>
    <x v="0"/>
    <n v="90"/>
    <s v="Digby Walk"/>
    <s v="Cwmbran"/>
    <x v="16"/>
    <d v="2020-07-03T00:00:00"/>
    <n v="29"/>
    <x v="5"/>
    <s v="Ultrathing V4"/>
    <x v="0"/>
    <x v="2"/>
    <n v="3.99"/>
    <n v="24"/>
    <n v="696"/>
    <x v="748"/>
  </r>
  <r>
    <n v="1396"/>
    <s v="Kristopher"/>
    <s v="Land"/>
    <x v="4"/>
    <x v="2"/>
    <n v="30"/>
    <s v="Dilston Grove"/>
    <s v="Llwyngwril"/>
    <x v="11"/>
    <d v="2020-07-12T00:00:00"/>
    <n v="11"/>
    <x v="0"/>
    <s v="Hyperwotsit"/>
    <x v="0"/>
    <x v="2"/>
    <n v="2.0099999999999998"/>
    <n v="20"/>
    <n v="220"/>
    <x v="749"/>
  </r>
  <r>
    <n v="1397"/>
    <s v="Bruce"/>
    <s v="Farrell"/>
    <x v="1"/>
    <x v="1"/>
    <n v="60"/>
    <s v="Dimond Close"/>
    <s v="Seaview"/>
    <x v="2"/>
    <s v="29/12/2020"/>
    <n v="57"/>
    <x v="6"/>
    <s v="Megawidget M"/>
    <x v="8"/>
    <x v="2"/>
    <n v="1.29"/>
    <n v="24"/>
    <n v="1368"/>
    <x v="589"/>
  </r>
  <r>
    <n v="1398"/>
    <s v="Shizue"/>
    <s v="Hurley"/>
    <x v="0"/>
    <x v="0"/>
    <n v="60"/>
    <s v="Dimsdale Walk"/>
    <s v="Duns"/>
    <x v="3"/>
    <s v="18/05/2022"/>
    <n v="89"/>
    <x v="2"/>
    <s v="Ultrathing V1"/>
    <x v="11"/>
    <x v="0"/>
    <n v="1.79"/>
    <n v="17"/>
    <n v="1513"/>
    <x v="387"/>
  </r>
  <r>
    <n v="1399"/>
    <s v="Darlena"/>
    <s v="Dorsey"/>
    <x v="2"/>
    <x v="0"/>
    <n v="90"/>
    <s v="Dingle Gardens"/>
    <s v="Castlederg"/>
    <x v="10"/>
    <d v="2021-08-11T00:00:00"/>
    <n v="59"/>
    <x v="4"/>
    <s v="Gigastuff"/>
    <x v="3"/>
    <x v="1"/>
    <n v="1.89"/>
    <n v="18"/>
    <n v="1062"/>
    <x v="750"/>
  </r>
  <r>
    <n v="1400"/>
    <s v="Royce"/>
    <s v="Beard"/>
    <x v="1"/>
    <x v="1"/>
    <n v="90"/>
    <s v="Dinsdale Gardens"/>
    <s v="St. Bees"/>
    <x v="2"/>
    <s v="26/04/2021"/>
    <n v="7"/>
    <x v="3"/>
    <s v="Megawidget S"/>
    <x v="4"/>
    <x v="1"/>
    <n v="0.69"/>
    <n v="24"/>
    <n v="168"/>
    <x v="33"/>
  </r>
  <r>
    <n v="1401"/>
    <s v="Jon"/>
    <s v="Waddell"/>
    <x v="1"/>
    <x v="1"/>
    <n v="60"/>
    <s v="Dirty Lane"/>
    <s v="Tredegar"/>
    <x v="2"/>
    <d v="2020-12-01T00:00:00"/>
    <n v="15"/>
    <x v="9"/>
    <s v="Ultrathing V3"/>
    <x v="8"/>
    <x v="2"/>
    <n v="3.39"/>
    <n v="24"/>
    <n v="360"/>
    <x v="274"/>
  </r>
  <r>
    <n v="1402"/>
    <s v="Robert"/>
    <s v="Rosado"/>
    <x v="1"/>
    <x v="1"/>
    <n v="60"/>
    <s v="Distin Street"/>
    <s v="Loanhead"/>
    <x v="11"/>
    <s v="20/10/2022"/>
    <n v="69"/>
    <x v="0"/>
    <s v="Hyperwotsit"/>
    <x v="1"/>
    <x v="0"/>
    <n v="2.0099999999999998"/>
    <n v="20"/>
    <n v="1380"/>
    <x v="497"/>
  </r>
  <r>
    <n v="1403"/>
    <s v="Lannie"/>
    <s v="Haskins"/>
    <x v="0"/>
    <x v="0"/>
    <n v="30"/>
    <s v="Dllwyn Road"/>
    <s v="Ivybridge"/>
    <x v="21"/>
    <s v="29/01/2022"/>
    <n v="98"/>
    <x v="7"/>
    <s v="Ultrathing V2"/>
    <x v="6"/>
    <x v="0"/>
    <n v="2.95"/>
    <n v="20"/>
    <n v="1960"/>
    <x v="323"/>
  </r>
  <r>
    <n v="1404"/>
    <s v="Foster"/>
    <s v="Jean"/>
    <x v="1"/>
    <x v="1"/>
    <n v="90"/>
    <s v="Dobell Road"/>
    <s v="Bishop'S Stortford"/>
    <x v="65"/>
    <s v="19/02/2022"/>
    <n v="63"/>
    <x v="4"/>
    <s v="Gigastuff"/>
    <x v="10"/>
    <x v="0"/>
    <n v="1.89"/>
    <n v="18"/>
    <n v="1134"/>
    <x v="751"/>
  </r>
  <r>
    <n v="1405"/>
    <s v="Jackson"/>
    <s v="Christie"/>
    <x v="1"/>
    <x v="1"/>
    <n v="30"/>
    <s v="Dockland Street"/>
    <s v="Beaumaris"/>
    <x v="39"/>
    <s v="13/05/2021"/>
    <n v="20"/>
    <x v="9"/>
    <s v="Ultrathing V3"/>
    <x v="11"/>
    <x v="1"/>
    <n v="3.39"/>
    <n v="24"/>
    <n v="480"/>
    <x v="331"/>
  </r>
  <r>
    <n v="1406"/>
    <s v="Malorie"/>
    <s v="Webb"/>
    <x v="3"/>
    <x v="0"/>
    <n v="60"/>
    <s v="Doctor Johnson"/>
    <s v="Weymouth"/>
    <x v="2"/>
    <s v="31/07/2021"/>
    <n v="72"/>
    <x v="8"/>
    <s v="Superwossname"/>
    <x v="0"/>
    <x v="1"/>
    <n v="3.49"/>
    <n v="20"/>
    <n v="1440"/>
    <x v="718"/>
  </r>
  <r>
    <n v="1407"/>
    <s v="Patricia"/>
    <s v="Solomon"/>
    <x v="1"/>
    <x v="1"/>
    <n v="30"/>
    <s v="Dodds Place"/>
    <s v="Ballynahinch"/>
    <x v="0"/>
    <d v="2022-10-07T00:00:00"/>
    <n v="83"/>
    <x v="7"/>
    <s v="Ultrathing V2"/>
    <x v="1"/>
    <x v="0"/>
    <n v="2.95"/>
    <n v="20"/>
    <n v="1660"/>
    <x v="148"/>
  </r>
  <r>
    <n v="1408"/>
    <s v="Dayna"/>
    <s v="Farmer"/>
    <x v="3"/>
    <x v="0"/>
    <n v="60"/>
    <s v="Dodds Place"/>
    <s v="Melton Constable"/>
    <x v="2"/>
    <s v="15/12/2022"/>
    <n v="79"/>
    <x v="5"/>
    <s v="Ultrathing V4"/>
    <x v="8"/>
    <x v="0"/>
    <n v="3.99"/>
    <n v="24"/>
    <n v="1896"/>
    <x v="94"/>
  </r>
  <r>
    <n v="1410"/>
    <s v="Kieth"/>
    <s v="Alvarez"/>
    <x v="1"/>
    <x v="1"/>
    <n v="90"/>
    <s v="Dodds Place"/>
    <s v="Sandy"/>
    <x v="2"/>
    <s v="13/02/2022"/>
    <n v="8"/>
    <x v="6"/>
    <s v="Megawidget M"/>
    <x v="10"/>
    <x v="0"/>
    <n v="1.29"/>
    <n v="24"/>
    <n v="192"/>
    <x v="752"/>
  </r>
  <r>
    <n v="1411"/>
    <s v="Carol"/>
    <s v="Lloyd"/>
    <x v="1"/>
    <x v="1"/>
    <n v="90"/>
    <s v="Dog And"/>
    <s v="Chesham"/>
    <x v="20"/>
    <s v="29/08/2020"/>
    <n v="76"/>
    <x v="2"/>
    <s v="Ultrathing V1"/>
    <x v="3"/>
    <x v="2"/>
    <n v="1.79"/>
    <n v="17"/>
    <n v="1292"/>
    <x v="347"/>
  </r>
  <r>
    <n v="1412"/>
    <s v="Lakeshia"/>
    <s v="Stern"/>
    <x v="0"/>
    <x v="0"/>
    <n v="30"/>
    <s v="Dog Lane"/>
    <s v="Stourbridge"/>
    <x v="2"/>
    <s v="16/10/2021"/>
    <n v="84"/>
    <x v="9"/>
    <s v="Ultrathing V3"/>
    <x v="1"/>
    <x v="1"/>
    <n v="3.39"/>
    <n v="24"/>
    <n v="2016"/>
    <x v="367"/>
  </r>
  <r>
    <n v="1413"/>
    <s v="Brent"/>
    <s v="Mackey"/>
    <x v="1"/>
    <x v="1"/>
    <n v="60"/>
    <s v="Dolland Street"/>
    <s v="Bagillt"/>
    <x v="40"/>
    <s v="24/06/2020"/>
    <n v="78"/>
    <x v="0"/>
    <s v="Hyperwotsit"/>
    <x v="2"/>
    <x v="2"/>
    <n v="2.0099999999999998"/>
    <n v="20"/>
    <n v="1560"/>
    <x v="643"/>
  </r>
  <r>
    <n v="1414"/>
    <s v="Salley"/>
    <s v="Bruner"/>
    <x v="2"/>
    <x v="0"/>
    <n v="60"/>
    <s v="Dollings Place"/>
    <s v="Colyton"/>
    <x v="15"/>
    <d v="2020-07-11T00:00:00"/>
    <n v="30"/>
    <x v="7"/>
    <s v="Ultrathing V2"/>
    <x v="0"/>
    <x v="2"/>
    <n v="2.95"/>
    <n v="20"/>
    <n v="600"/>
    <x v="406"/>
  </r>
  <r>
    <n v="1415"/>
    <s v="Marty"/>
    <s v="Hanks"/>
    <x v="1"/>
    <x v="1"/>
    <n v="60"/>
    <s v="Dollings Place"/>
    <s v="Frizington"/>
    <x v="17"/>
    <s v="25/05/2022"/>
    <n v="83"/>
    <x v="5"/>
    <s v="Ultrathing V4"/>
    <x v="11"/>
    <x v="0"/>
    <n v="3.99"/>
    <n v="24"/>
    <n v="1992"/>
    <x v="686"/>
  </r>
  <r>
    <n v="1417"/>
    <s v="Annabell"/>
    <s v="Emery"/>
    <x v="0"/>
    <x v="0"/>
    <n v="60"/>
    <s v="Dollis Mews"/>
    <s v="Chipping Norton"/>
    <x v="18"/>
    <s v="13/03/2021"/>
    <n v="62"/>
    <x v="6"/>
    <s v="Megawidget M"/>
    <x v="5"/>
    <x v="1"/>
    <n v="1.29"/>
    <n v="24"/>
    <n v="1488"/>
    <x v="343"/>
  </r>
  <r>
    <n v="1418"/>
    <s v="Lashaun"/>
    <s v="Benjamin"/>
    <x v="3"/>
    <x v="0"/>
    <n v="30"/>
    <s v="Dome Hill"/>
    <s v="East Grinstead"/>
    <x v="44"/>
    <s v="27/11/2021"/>
    <n v="10"/>
    <x v="0"/>
    <s v="Hyperwotsit"/>
    <x v="7"/>
    <x v="1"/>
    <n v="2.0099999999999998"/>
    <n v="20"/>
    <n v="200"/>
    <x v="753"/>
  </r>
  <r>
    <n v="1419"/>
    <s v="Justa"/>
    <s v="Bland"/>
    <x v="0"/>
    <x v="0"/>
    <n v="60"/>
    <s v="Domett Close"/>
    <s v="Hungerford"/>
    <x v="1"/>
    <d v="2020-09-11T00:00:00"/>
    <n v="14"/>
    <x v="3"/>
    <s v="Megawidget S"/>
    <x v="9"/>
    <x v="2"/>
    <n v="0.69"/>
    <n v="24"/>
    <n v="336"/>
    <x v="754"/>
  </r>
  <r>
    <n v="1420"/>
    <s v="Caleb"/>
    <s v="Gordon"/>
    <x v="1"/>
    <x v="1"/>
    <n v="30"/>
    <s v="Donald Road"/>
    <s v="Lightwater"/>
    <x v="11"/>
    <d v="2022-03-05T00:00:00"/>
    <n v="99"/>
    <x v="8"/>
    <s v="Superwossname"/>
    <x v="5"/>
    <x v="0"/>
    <n v="3.49"/>
    <n v="20"/>
    <n v="1980"/>
    <x v="755"/>
  </r>
  <r>
    <n v="1421"/>
    <s v="Olimpia"/>
    <s v="Hankins"/>
    <x v="0"/>
    <x v="0"/>
    <n v="30"/>
    <s v="Donnington Road"/>
    <s v="Aberdeenshire"/>
    <x v="36"/>
    <d v="2020-08-04T00:00:00"/>
    <n v="60"/>
    <x v="0"/>
    <s v="Hyperwotsit"/>
    <x v="3"/>
    <x v="2"/>
    <n v="2.0099999999999998"/>
    <n v="20"/>
    <n v="1200"/>
    <x v="378"/>
  </r>
  <r>
    <n v="1422"/>
    <s v="Harley"/>
    <s v="Olson"/>
    <x v="1"/>
    <x v="1"/>
    <n v="30"/>
    <s v="Donovan Avenue"/>
    <s v="Falmouth"/>
    <x v="17"/>
    <d v="2020-11-02T00:00:00"/>
    <n v="28"/>
    <x v="4"/>
    <s v="Gigastuff"/>
    <x v="7"/>
    <x v="2"/>
    <n v="1.89"/>
    <n v="18"/>
    <n v="504"/>
    <x v="756"/>
  </r>
  <r>
    <n v="1423"/>
    <s v="Minh"/>
    <s v="Pitts"/>
    <x v="1"/>
    <x v="1"/>
    <n v="90"/>
    <s v="Dorchester Parade"/>
    <s v="Buckie"/>
    <x v="8"/>
    <s v="29/05/2021"/>
    <n v="76"/>
    <x v="5"/>
    <s v="Ultrathing V4"/>
    <x v="11"/>
    <x v="1"/>
    <n v="3.99"/>
    <n v="24"/>
    <n v="1824"/>
    <x v="405"/>
  </r>
  <r>
    <n v="1424"/>
    <s v="Veola"/>
    <s v="Hilliard"/>
    <x v="2"/>
    <x v="0"/>
    <n v="90"/>
    <s v="Doris Place"/>
    <s v="Liss"/>
    <x v="11"/>
    <s v="16/11/2020"/>
    <n v="51"/>
    <x v="7"/>
    <s v="Ultrathing V2"/>
    <x v="7"/>
    <x v="2"/>
    <n v="2.95"/>
    <n v="20"/>
    <n v="1020"/>
    <x v="563"/>
  </r>
  <r>
    <n v="1425"/>
    <s v="Juanita"/>
    <s v="Jenkins"/>
    <x v="3"/>
    <x v="0"/>
    <n v="30"/>
    <s v="Dorman Way"/>
    <s v="Chislehurst"/>
    <x v="18"/>
    <s v="21/11/2022"/>
    <n v="67"/>
    <x v="3"/>
    <s v="Megawidget S"/>
    <x v="7"/>
    <x v="0"/>
    <n v="0.69"/>
    <n v="24"/>
    <n v="1608"/>
    <x v="457"/>
  </r>
  <r>
    <n v="1426"/>
    <s v="Evelynn"/>
    <s v="Mcclellan"/>
    <x v="0"/>
    <x v="0"/>
    <n v="30"/>
    <s v="Dormays Cottages"/>
    <s v="Ramsgate"/>
    <x v="2"/>
    <s v="19/07/2020"/>
    <n v="61"/>
    <x v="7"/>
    <s v="Ultrathing V2"/>
    <x v="0"/>
    <x v="2"/>
    <n v="2.95"/>
    <n v="20"/>
    <n v="1220"/>
    <x v="307"/>
  </r>
  <r>
    <n v="1427"/>
    <s v="Lida"/>
    <s v="Mohr"/>
    <x v="0"/>
    <x v="0"/>
    <n v="60"/>
    <s v="Dornberg Cls+F687"/>
    <s v="Dudley"/>
    <x v="3"/>
    <s v="20/08/2020"/>
    <n v="29"/>
    <x v="3"/>
    <s v="Megawidget S"/>
    <x v="3"/>
    <x v="2"/>
    <n v="0.69"/>
    <n v="24"/>
    <n v="696"/>
    <x v="63"/>
  </r>
  <r>
    <n v="1429"/>
    <s v="Delores"/>
    <s v="Platt"/>
    <x v="2"/>
    <x v="0"/>
    <n v="60"/>
    <s v="Dorset Court"/>
    <s v="Guildford"/>
    <x v="13"/>
    <s v="15/12/2022"/>
    <n v="71"/>
    <x v="2"/>
    <s v="Ultrathing V1"/>
    <x v="8"/>
    <x v="0"/>
    <n v="1.79"/>
    <n v="17"/>
    <n v="1207"/>
    <x v="726"/>
  </r>
  <r>
    <n v="1430"/>
    <s v="Norbert"/>
    <s v="Case"/>
    <x v="1"/>
    <x v="1"/>
    <n v="90"/>
    <s v="Dorset Mews"/>
    <s v="Axminster"/>
    <x v="86"/>
    <s v="21/09/2021"/>
    <n v="85"/>
    <x v="3"/>
    <s v="Megawidget S"/>
    <x v="9"/>
    <x v="1"/>
    <n v="0.69"/>
    <n v="24"/>
    <n v="2040"/>
    <x v="573"/>
  </r>
  <r>
    <n v="1431"/>
    <s v="Abdul"/>
    <s v="Sewell"/>
    <x v="1"/>
    <x v="1"/>
    <n v="60"/>
    <s v="Dorset Villas"/>
    <s v="Tyne And Wear"/>
    <x v="2"/>
    <s v="14/08/2022"/>
    <n v="105"/>
    <x v="4"/>
    <s v="Gigastuff"/>
    <x v="3"/>
    <x v="0"/>
    <n v="1.89"/>
    <n v="18"/>
    <n v="1890"/>
    <x v="31"/>
  </r>
  <r>
    <n v="1432"/>
    <s v="Chauncey"/>
    <s v="Hawk"/>
    <x v="1"/>
    <x v="1"/>
    <n v="90"/>
    <s v="Douglas Mews"/>
    <s v="Cumnock"/>
    <x v="16"/>
    <s v="28/08/2022"/>
    <n v="93"/>
    <x v="7"/>
    <s v="Ultrathing V2"/>
    <x v="3"/>
    <x v="0"/>
    <n v="2.95"/>
    <n v="20"/>
    <n v="1860"/>
    <x v="757"/>
  </r>
  <r>
    <n v="1433"/>
    <s v="Darwin"/>
    <s v="Church"/>
    <x v="1"/>
    <x v="1"/>
    <n v="90"/>
    <s v="Douglas Road"/>
    <s v="Farnborough"/>
    <x v="17"/>
    <s v="30/03/2020"/>
    <n v="59"/>
    <x v="9"/>
    <s v="Ultrathing V3"/>
    <x v="5"/>
    <x v="2"/>
    <n v="3.39"/>
    <n v="24"/>
    <n v="1416"/>
    <x v="62"/>
  </r>
  <r>
    <n v="1434"/>
    <s v="Lura"/>
    <s v="Key"/>
    <x v="2"/>
    <x v="0"/>
    <n v="30"/>
    <s v="Dovercourt Road"/>
    <s v="Grantown-On-Spey"/>
    <x v="57"/>
    <d v="2022-04-11T00:00:00"/>
    <n v="76"/>
    <x v="1"/>
    <s v="Megawidget L"/>
    <x v="4"/>
    <x v="0"/>
    <n v="1.79"/>
    <n v="24"/>
    <n v="1824"/>
    <x v="678"/>
  </r>
  <r>
    <n v="1435"/>
    <s v="Zane"/>
    <s v="Lawson"/>
    <x v="1"/>
    <x v="1"/>
    <n v="60"/>
    <s v="Doverfield Road"/>
    <s v="Kent"/>
    <x v="21"/>
    <d v="2022-12-04T00:00:00"/>
    <n v="59"/>
    <x v="9"/>
    <s v="Ultrathing V3"/>
    <x v="8"/>
    <x v="0"/>
    <n v="3.39"/>
    <n v="24"/>
    <n v="1416"/>
    <x v="62"/>
  </r>
  <r>
    <n v="1436"/>
    <s v="Phil"/>
    <s v="Cartwright"/>
    <x v="1"/>
    <x v="1"/>
    <n v="30"/>
    <s v="Dowgate Dock"/>
    <s v="Telford"/>
    <x v="2"/>
    <s v="16/03/2020"/>
    <n v="2"/>
    <x v="1"/>
    <s v="Megawidget L"/>
    <x v="5"/>
    <x v="2"/>
    <n v="1.79"/>
    <n v="24"/>
    <n v="48"/>
    <x v="318"/>
  </r>
  <r>
    <n v="1437"/>
    <s v="Mohammad"/>
    <s v="Thorne"/>
    <x v="1"/>
    <x v="1"/>
    <n v="30"/>
    <s v="Downes Street"/>
    <s v="Invergordon"/>
    <x v="35"/>
    <s v="20/11/2021"/>
    <n v="71"/>
    <x v="0"/>
    <s v="Hyperwotsit"/>
    <x v="7"/>
    <x v="1"/>
    <n v="2.0099999999999998"/>
    <n v="20"/>
    <n v="1420"/>
    <x v="209"/>
  </r>
  <r>
    <n v="1438"/>
    <s v="Teofila"/>
    <s v="House"/>
    <x v="2"/>
    <x v="0"/>
    <n v="30"/>
    <s v="Downings"/>
    <s v="Hertfordshire"/>
    <x v="1"/>
    <s v="27/06/2020"/>
    <n v="30"/>
    <x v="8"/>
    <s v="Superwossname"/>
    <x v="2"/>
    <x v="2"/>
    <n v="3.49"/>
    <n v="20"/>
    <n v="600"/>
    <x v="32"/>
  </r>
  <r>
    <n v="1439"/>
    <s v="Rene"/>
    <s v="Stokes"/>
    <x v="1"/>
    <x v="1"/>
    <n v="90"/>
    <s v="Downland Close"/>
    <s v="Port Glasgow"/>
    <x v="2"/>
    <d v="2020-01-03T00:00:00"/>
    <n v="55"/>
    <x v="7"/>
    <s v="Ultrathing V2"/>
    <x v="6"/>
    <x v="2"/>
    <n v="2.95"/>
    <n v="20"/>
    <n v="1100"/>
    <x v="216"/>
  </r>
  <r>
    <n v="1440"/>
    <s v="Cecil"/>
    <s v="Coker"/>
    <x v="2"/>
    <x v="0"/>
    <n v="60"/>
    <s v="Downton Avenue"/>
    <s v="Ruislip"/>
    <x v="2"/>
    <d v="2021-01-10T00:00:00"/>
    <n v="82"/>
    <x v="9"/>
    <s v="Ultrathing V3"/>
    <x v="6"/>
    <x v="1"/>
    <n v="3.39"/>
    <n v="24"/>
    <n v="1968"/>
    <x v="758"/>
  </r>
  <r>
    <n v="1441"/>
    <s v="Donn"/>
    <s v="Mackey"/>
    <x v="1"/>
    <x v="1"/>
    <n v="60"/>
    <s v="Doyle Gardens"/>
    <s v="West Yorkshire"/>
    <x v="2"/>
    <s v="22/07/2022"/>
    <n v="35"/>
    <x v="5"/>
    <s v="Ultrathing V4"/>
    <x v="0"/>
    <x v="0"/>
    <n v="3.99"/>
    <n v="24"/>
    <n v="840"/>
    <x v="182"/>
  </r>
  <r>
    <n v="1442"/>
    <s v="Robbie"/>
    <s v="Madden"/>
    <x v="5"/>
    <x v="2"/>
    <n v="90"/>
    <s v="Doyle Road"/>
    <s v="Oakham"/>
    <x v="2"/>
    <s v="27/11/2022"/>
    <n v="32"/>
    <x v="4"/>
    <s v="Gigastuff"/>
    <x v="7"/>
    <x v="0"/>
    <n v="1.89"/>
    <n v="18"/>
    <n v="576"/>
    <x v="58"/>
  </r>
  <r>
    <n v="1443"/>
    <s v="Filiberto"/>
    <s v="Atkinson"/>
    <x v="1"/>
    <x v="1"/>
    <n v="30"/>
    <s v="Dr Johnson'S"/>
    <s v="Yarm"/>
    <x v="2"/>
    <d v="2022-10-12T00:00:00"/>
    <n v="13"/>
    <x v="3"/>
    <s v="Megawidget S"/>
    <x v="1"/>
    <x v="0"/>
    <n v="0.69"/>
    <n v="24"/>
    <n v="312"/>
    <x v="296"/>
  </r>
  <r>
    <n v="1444"/>
    <s v="Walker"/>
    <s v="Boyce"/>
    <x v="1"/>
    <x v="1"/>
    <n v="90"/>
    <s v="Drakes Walk"/>
    <s v="Lee-On-The-Solent"/>
    <x v="84"/>
    <s v="17/06/2020"/>
    <n v="14"/>
    <x v="9"/>
    <s v="Ultrathing V3"/>
    <x v="2"/>
    <x v="2"/>
    <n v="3.39"/>
    <n v="24"/>
    <n v="336"/>
    <x v="759"/>
  </r>
  <r>
    <n v="1445"/>
    <s v="Connie"/>
    <s v="Sierra"/>
    <x v="1"/>
    <x v="1"/>
    <n v="30"/>
    <s v="Draper'S Court"/>
    <s v="Montrose"/>
    <x v="2"/>
    <s v="14/02/2022"/>
    <n v="5"/>
    <x v="9"/>
    <s v="Ultrathing V3"/>
    <x v="10"/>
    <x v="0"/>
    <n v="3.39"/>
    <n v="24"/>
    <n v="120"/>
    <x v="674"/>
  </r>
  <r>
    <n v="1446"/>
    <s v="Hosea"/>
    <s v="Delarosa"/>
    <x v="1"/>
    <x v="1"/>
    <n v="30"/>
    <s v="Drapers Road"/>
    <s v="Lydney"/>
    <x v="2"/>
    <d v="2021-07-06T00:00:00"/>
    <n v="15"/>
    <x v="2"/>
    <s v="Ultrathing V1"/>
    <x v="0"/>
    <x v="1"/>
    <n v="1.79"/>
    <n v="17"/>
    <n v="255"/>
    <x v="760"/>
  </r>
  <r>
    <n v="1447"/>
    <s v="Antoinette"/>
    <s v="Guerrero"/>
    <x v="0"/>
    <x v="0"/>
    <n v="60"/>
    <s v="Dray Gardens"/>
    <s v="Lymington"/>
    <x v="2"/>
    <s v="22/02/2022"/>
    <n v="2"/>
    <x v="5"/>
    <s v="Ultrathing V4"/>
    <x v="10"/>
    <x v="0"/>
    <n v="3.99"/>
    <n v="24"/>
    <n v="48"/>
    <x v="320"/>
  </r>
  <r>
    <n v="1448"/>
    <s v="Rosita"/>
    <s v="Rosario"/>
    <x v="3"/>
    <x v="0"/>
    <n v="30"/>
    <s v="Drayton Court"/>
    <s v="Kilmacolm"/>
    <x v="21"/>
    <d v="2021-02-02T00:00:00"/>
    <n v="34"/>
    <x v="0"/>
    <s v="Hyperwotsit"/>
    <x v="10"/>
    <x v="1"/>
    <n v="2.0099999999999998"/>
    <n v="20"/>
    <n v="680"/>
    <x v="397"/>
  </r>
  <r>
    <n v="1449"/>
    <s v="Keith"/>
    <s v="Schultz"/>
    <x v="2"/>
    <x v="0"/>
    <n v="30"/>
    <s v="Drayton Court"/>
    <s v="Rye"/>
    <x v="2"/>
    <s v="20/03/2020"/>
    <n v="41"/>
    <x v="9"/>
    <s v="Ultrathing V3"/>
    <x v="5"/>
    <x v="2"/>
    <n v="3.39"/>
    <n v="24"/>
    <n v="984"/>
    <x v="348"/>
  </r>
  <r>
    <n v="1450"/>
    <s v="Jess"/>
    <s v="Mcallister"/>
    <x v="1"/>
    <x v="1"/>
    <n v="30"/>
    <s v="Dressington Avenue"/>
    <s v="Lydbrook"/>
    <x v="2"/>
    <d v="2020-09-07T00:00:00"/>
    <n v="45"/>
    <x v="0"/>
    <s v="Hyperwotsit"/>
    <x v="9"/>
    <x v="2"/>
    <n v="2.0099999999999998"/>
    <n v="20"/>
    <n v="900"/>
    <x v="761"/>
  </r>
  <r>
    <n v="1451"/>
    <s v="Jaime"/>
    <s v="Johnston"/>
    <x v="1"/>
    <x v="1"/>
    <n v="30"/>
    <s v="Dressington Avenue"/>
    <s v="Sidmouth"/>
    <x v="2"/>
    <s v="14/11/2020"/>
    <n v="32"/>
    <x v="7"/>
    <s v="Ultrathing V2"/>
    <x v="7"/>
    <x v="2"/>
    <n v="2.95"/>
    <n v="20"/>
    <n v="640"/>
    <x v="762"/>
  </r>
  <r>
    <n v="1452"/>
    <s v="Danny"/>
    <s v="Fitzgerald"/>
    <x v="1"/>
    <x v="1"/>
    <n v="60"/>
    <s v="Drewstead Road"/>
    <s v="Lynton"/>
    <x v="2"/>
    <d v="2022-11-06T00:00:00"/>
    <n v="4"/>
    <x v="0"/>
    <s v="Hyperwotsit"/>
    <x v="7"/>
    <x v="0"/>
    <n v="2.0099999999999998"/>
    <n v="20"/>
    <n v="80"/>
    <x v="763"/>
  </r>
  <r>
    <n v="1453"/>
    <s v="Coreen"/>
    <s v="Sweet"/>
    <x v="0"/>
    <x v="0"/>
    <n v="60"/>
    <s v="Drewstead Road"/>
    <s v="Plockton"/>
    <x v="2"/>
    <d v="2021-08-05T00:00:00"/>
    <n v="22"/>
    <x v="0"/>
    <s v="Hyperwotsit"/>
    <x v="3"/>
    <x v="1"/>
    <n v="2.0099999999999998"/>
    <n v="20"/>
    <n v="440"/>
    <x v="650"/>
  </r>
  <r>
    <n v="1454"/>
    <s v="Marlin"/>
    <s v="Samuels"/>
    <x v="0"/>
    <x v="0"/>
    <n v="60"/>
    <s v="Drifield Road"/>
    <s v="Leamington Spa"/>
    <x v="21"/>
    <d v="2022-11-12T00:00:00"/>
    <n v="41"/>
    <x v="2"/>
    <s v="Ultrathing V1"/>
    <x v="7"/>
    <x v="0"/>
    <n v="1.79"/>
    <n v="17"/>
    <n v="697"/>
    <x v="725"/>
  </r>
  <r>
    <n v="1455"/>
    <s v="Rocky"/>
    <s v="Prather"/>
    <x v="1"/>
    <x v="1"/>
    <n v="60"/>
    <s v="Drovers Place"/>
    <s v="Holt"/>
    <x v="1"/>
    <s v="29/01/2020"/>
    <n v="12"/>
    <x v="1"/>
    <s v="Megawidget L"/>
    <x v="6"/>
    <x v="2"/>
    <n v="1.79"/>
    <n v="24"/>
    <n v="288"/>
    <x v="322"/>
  </r>
  <r>
    <n v="1456"/>
    <s v="Grady"/>
    <s v="Mcdonough"/>
    <x v="1"/>
    <x v="1"/>
    <n v="30"/>
    <s v="Drum Alley"/>
    <s v="Abergavenny"/>
    <x v="36"/>
    <s v="18/03/2022"/>
    <n v="14"/>
    <x v="2"/>
    <s v="Ultrathing V1"/>
    <x v="5"/>
    <x v="0"/>
    <n v="1.79"/>
    <n v="17"/>
    <n v="238"/>
    <x v="328"/>
  </r>
  <r>
    <n v="1457"/>
    <s v="Lashanda"/>
    <s v="Nix"/>
    <x v="0"/>
    <x v="0"/>
    <n v="60"/>
    <s v="Drum Yard"/>
    <s v="Huntingdon"/>
    <x v="1"/>
    <d v="2021-09-09T00:00:00"/>
    <n v="74"/>
    <x v="0"/>
    <s v="Hyperwotsit"/>
    <x v="9"/>
    <x v="1"/>
    <n v="2.0099999999999998"/>
    <n v="20"/>
    <n v="1480"/>
    <x v="178"/>
  </r>
  <r>
    <n v="1458"/>
    <s v="Lonnie"/>
    <s v="Hammond"/>
    <x v="1"/>
    <x v="1"/>
    <n v="90"/>
    <s v="Drummond Place"/>
    <s v="Bridge Of Weir"/>
    <x v="41"/>
    <s v="16/06/2021"/>
    <n v="25"/>
    <x v="8"/>
    <s v="Superwossname"/>
    <x v="2"/>
    <x v="1"/>
    <n v="3.49"/>
    <n v="20"/>
    <n v="500"/>
    <x v="764"/>
  </r>
  <r>
    <n v="1459"/>
    <s v="Blaine"/>
    <s v="Collins"/>
    <x v="1"/>
    <x v="1"/>
    <n v="30"/>
    <s v="Drylands Road"/>
    <s v="Luton"/>
    <x v="2"/>
    <d v="2020-04-12T00:00:00"/>
    <n v="45"/>
    <x v="4"/>
    <s v="Gigastuff"/>
    <x v="4"/>
    <x v="2"/>
    <n v="1.89"/>
    <n v="18"/>
    <n v="810"/>
    <x v="765"/>
  </r>
  <r>
    <n v="1460"/>
    <s v="Bernice"/>
    <s v="Hyatt"/>
    <x v="2"/>
    <x v="0"/>
    <n v="30"/>
    <s v="Duchy Street"/>
    <s v="Llanfairpwllgwyngyll"/>
    <x v="11"/>
    <d v="2021-01-12T00:00:00"/>
    <n v="80"/>
    <x v="4"/>
    <s v="Gigastuff"/>
    <x v="6"/>
    <x v="1"/>
    <n v="1.89"/>
    <n v="18"/>
    <n v="1440"/>
    <x v="75"/>
  </r>
  <r>
    <n v="1461"/>
    <s v="Jon"/>
    <s v="Trujillo"/>
    <x v="4"/>
    <x v="2"/>
    <n v="30"/>
    <s v="Duchy Wharf"/>
    <s v="Yeovil"/>
    <x v="2"/>
    <d v="2020-05-09T00:00:00"/>
    <n v="5"/>
    <x v="1"/>
    <s v="Megawidget L"/>
    <x v="11"/>
    <x v="2"/>
    <n v="1.79"/>
    <n v="24"/>
    <n v="120"/>
    <x v="373"/>
  </r>
  <r>
    <n v="1462"/>
    <s v="Daina"/>
    <s v="Espinosa"/>
    <x v="0"/>
    <x v="0"/>
    <n v="30"/>
    <s v="Duck Place"/>
    <s v="Broseley"/>
    <x v="49"/>
    <d v="2022-04-12T00:00:00"/>
    <n v="63"/>
    <x v="0"/>
    <s v="Hyperwotsit"/>
    <x v="4"/>
    <x v="0"/>
    <n v="2.0099999999999998"/>
    <n v="20"/>
    <n v="1260"/>
    <x v="41"/>
  </r>
  <r>
    <n v="1463"/>
    <s v="Elisha"/>
    <s v="Roark"/>
    <x v="1"/>
    <x v="1"/>
    <n v="90"/>
    <s v="Dudmaston Mews"/>
    <s v="Haddington"/>
    <x v="13"/>
    <d v="2021-11-09T00:00:00"/>
    <n v="76"/>
    <x v="1"/>
    <s v="Megawidget L"/>
    <x v="7"/>
    <x v="1"/>
    <n v="1.79"/>
    <n v="24"/>
    <n v="1824"/>
    <x v="678"/>
  </r>
  <r>
    <n v="1464"/>
    <s v="Jerome"/>
    <s v="Seymour"/>
    <x v="1"/>
    <x v="1"/>
    <n v="60"/>
    <s v="Duffield Drive"/>
    <s v="Melton Constable"/>
    <x v="2"/>
    <s v="28/02/2021"/>
    <n v="80"/>
    <x v="3"/>
    <s v="Megawidget S"/>
    <x v="10"/>
    <x v="1"/>
    <n v="0.69"/>
    <n v="24"/>
    <n v="1920"/>
    <x v="278"/>
  </r>
  <r>
    <n v="1465"/>
    <s v="Teodoro"/>
    <s v="Champagne"/>
    <x v="1"/>
    <x v="1"/>
    <n v="60"/>
    <s v="Duke Street"/>
    <s v="Ashton-Under-Lyne"/>
    <x v="19"/>
    <d v="2021-10-04T00:00:00"/>
    <n v="79"/>
    <x v="9"/>
    <s v="Ultrathing V3"/>
    <x v="1"/>
    <x v="1"/>
    <n v="3.39"/>
    <n v="24"/>
    <n v="1896"/>
    <x v="219"/>
  </r>
  <r>
    <n v="1466"/>
    <s v="Landon"/>
    <s v="Chandler"/>
    <x v="1"/>
    <x v="1"/>
    <n v="60"/>
    <s v="Dukes Gate"/>
    <s v="Eyemouth"/>
    <x v="17"/>
    <d v="2022-09-07T00:00:00"/>
    <n v="47"/>
    <x v="6"/>
    <s v="Megawidget M"/>
    <x v="9"/>
    <x v="0"/>
    <n v="1.29"/>
    <n v="24"/>
    <n v="1128"/>
    <x v="508"/>
  </r>
  <r>
    <n v="1468"/>
    <s v="Leo"/>
    <s v="Pittman"/>
    <x v="2"/>
    <x v="0"/>
    <n v="90"/>
    <s v="Dukes Head"/>
    <s v="Limavady"/>
    <x v="11"/>
    <d v="2021-02-04T00:00:00"/>
    <n v="14"/>
    <x v="6"/>
    <s v="Megawidget M"/>
    <x v="10"/>
    <x v="1"/>
    <n v="1.29"/>
    <n v="24"/>
    <n v="336"/>
    <x v="195"/>
  </r>
  <r>
    <n v="1469"/>
    <s v="Hester"/>
    <s v="Cates"/>
    <x v="0"/>
    <x v="0"/>
    <n v="60"/>
    <s v="Dukes Lane"/>
    <s v="Ross-Shire"/>
    <x v="2"/>
    <d v="2020-05-04T00:00:00"/>
    <n v="34"/>
    <x v="7"/>
    <s v="Ultrathing V2"/>
    <x v="11"/>
    <x v="2"/>
    <n v="2.95"/>
    <n v="20"/>
    <n v="680"/>
    <x v="303"/>
  </r>
  <r>
    <n v="1470"/>
    <s v="Leonora"/>
    <s v="Hammond"/>
    <x v="0"/>
    <x v="0"/>
    <n v="60"/>
    <s v="Dukes Lane"/>
    <s v="Tilbury"/>
    <x v="2"/>
    <d v="2020-10-05T00:00:00"/>
    <n v="8"/>
    <x v="7"/>
    <s v="Ultrathing V2"/>
    <x v="1"/>
    <x v="2"/>
    <n v="2.95"/>
    <n v="20"/>
    <n v="160"/>
    <x v="255"/>
  </r>
  <r>
    <n v="1471"/>
    <s v="Jeremy"/>
    <s v="Seay"/>
    <x v="1"/>
    <x v="1"/>
    <n v="90"/>
    <s v="Dulcet Street"/>
    <s v="Longfield"/>
    <x v="2"/>
    <d v="2021-02-08T00:00:00"/>
    <n v="31"/>
    <x v="9"/>
    <s v="Ultrathing V3"/>
    <x v="10"/>
    <x v="1"/>
    <n v="3.39"/>
    <n v="24"/>
    <n v="744"/>
    <x v="417"/>
  </r>
  <r>
    <n v="1472"/>
    <s v="Carmine"/>
    <s v="Yoder"/>
    <x v="1"/>
    <x v="1"/>
    <n v="30"/>
    <s v="Dulwich Lawn"/>
    <s v="Biggleswade"/>
    <x v="26"/>
    <s v="21/04/2020"/>
    <n v="18"/>
    <x v="0"/>
    <s v="Hyperwotsit"/>
    <x v="4"/>
    <x v="2"/>
    <n v="2.0099999999999998"/>
    <n v="20"/>
    <n v="360"/>
    <x v="18"/>
  </r>
  <r>
    <n v="1473"/>
    <s v="Angela"/>
    <s v="Bowden"/>
    <x v="0"/>
    <x v="0"/>
    <n v="90"/>
    <s v="Dumbreck Road"/>
    <s v="Abergele"/>
    <x v="27"/>
    <d v="2020-09-07T00:00:00"/>
    <n v="44"/>
    <x v="7"/>
    <s v="Ultrathing V2"/>
    <x v="9"/>
    <x v="2"/>
    <n v="2.95"/>
    <n v="20"/>
    <n v="880"/>
    <x v="766"/>
  </r>
  <r>
    <n v="1474"/>
    <s v="Scottie"/>
    <s v="Odom"/>
    <x v="3"/>
    <x v="0"/>
    <n v="60"/>
    <s v="Dumpton Place"/>
    <s v="Westbury-On-Severn"/>
    <x v="2"/>
    <d v="2020-04-12T00:00:00"/>
    <n v="64"/>
    <x v="6"/>
    <s v="Megawidget M"/>
    <x v="4"/>
    <x v="2"/>
    <n v="1.29"/>
    <n v="24"/>
    <n v="1536"/>
    <x v="419"/>
  </r>
  <r>
    <n v="1475"/>
    <s v="Curt"/>
    <s v="Foreman"/>
    <x v="1"/>
    <x v="1"/>
    <n v="30"/>
    <s v="Dunbridge Street"/>
    <s v="Mold"/>
    <x v="2"/>
    <s v="26/09/2022"/>
    <n v="79"/>
    <x v="0"/>
    <s v="Hyperwotsit"/>
    <x v="9"/>
    <x v="0"/>
    <n v="2.0099999999999998"/>
    <n v="20"/>
    <n v="1580"/>
    <x v="767"/>
  </r>
  <r>
    <n v="1476"/>
    <s v="Kaila"/>
    <s v="Busby"/>
    <x v="2"/>
    <x v="0"/>
    <n v="60"/>
    <s v="Duncombe Hill"/>
    <s v="Llanarth"/>
    <x v="11"/>
    <d v="2022-07-06T00:00:00"/>
    <n v="11"/>
    <x v="8"/>
    <s v="Superwossname"/>
    <x v="0"/>
    <x v="0"/>
    <n v="3.49"/>
    <n v="20"/>
    <n v="220"/>
    <x v="768"/>
  </r>
  <r>
    <n v="1477"/>
    <s v="Corliss"/>
    <s v="Whitehead"/>
    <x v="2"/>
    <x v="0"/>
    <n v="30"/>
    <s v="Duncrievie Road"/>
    <s v="Merseyside"/>
    <x v="2"/>
    <d v="2022-01-10T00:00:00"/>
    <n v="41"/>
    <x v="7"/>
    <s v="Ultrathing V2"/>
    <x v="6"/>
    <x v="0"/>
    <n v="2.95"/>
    <n v="20"/>
    <n v="820"/>
    <x v="672"/>
  </r>
  <r>
    <n v="1478"/>
    <s v="Reggie"/>
    <s v="Ruffin"/>
    <x v="1"/>
    <x v="1"/>
    <n v="90"/>
    <s v="Dundonald Close"/>
    <s v="Shropshire"/>
    <x v="2"/>
    <s v="27/06/2020"/>
    <n v="23"/>
    <x v="4"/>
    <s v="Gigastuff"/>
    <x v="2"/>
    <x v="2"/>
    <n v="1.89"/>
    <n v="18"/>
    <n v="414"/>
    <x v="683"/>
  </r>
  <r>
    <n v="1479"/>
    <s v="Stanford"/>
    <s v="Stacy"/>
    <x v="1"/>
    <x v="1"/>
    <n v="90"/>
    <s v="Dunkeld Road"/>
    <s v="Hebden Bridge"/>
    <x v="1"/>
    <s v="24/12/2020"/>
    <n v="77"/>
    <x v="5"/>
    <s v="Ultrathing V4"/>
    <x v="8"/>
    <x v="2"/>
    <n v="3.99"/>
    <n v="24"/>
    <n v="1848"/>
    <x v="283"/>
  </r>
  <r>
    <n v="1480"/>
    <s v="Keren"/>
    <s v="Nadeau"/>
    <x v="0"/>
    <x v="0"/>
    <n v="30"/>
    <s v="Dunmow Road"/>
    <s v="Shaftesbury"/>
    <x v="2"/>
    <s v="27/08/2022"/>
    <n v="23"/>
    <x v="1"/>
    <s v="Megawidget L"/>
    <x v="3"/>
    <x v="0"/>
    <n v="1.79"/>
    <n v="24"/>
    <n v="552"/>
    <x v="769"/>
  </r>
  <r>
    <n v="1481"/>
    <s v="Shara"/>
    <s v="Mata"/>
    <x v="0"/>
    <x v="0"/>
    <n v="60"/>
    <s v="Dunnock Close"/>
    <s v="Grantown-On-Spey"/>
    <x v="57"/>
    <d v="2020-03-01T00:00:00"/>
    <n v="70"/>
    <x v="0"/>
    <s v="Hyperwotsit"/>
    <x v="5"/>
    <x v="2"/>
    <n v="2.0099999999999998"/>
    <n v="20"/>
    <n v="1400"/>
    <x v="507"/>
  </r>
  <r>
    <n v="1482"/>
    <s v="Jama"/>
    <s v="Gore"/>
    <x v="2"/>
    <x v="0"/>
    <n v="60"/>
    <s v="Dunoon Road"/>
    <s v="Beaminster"/>
    <x v="31"/>
    <s v="15/05/2020"/>
    <n v="76"/>
    <x v="7"/>
    <s v="Ultrathing V2"/>
    <x v="11"/>
    <x v="2"/>
    <n v="2.95"/>
    <n v="20"/>
    <n v="1520"/>
    <x v="429"/>
  </r>
  <r>
    <n v="1483"/>
    <s v="Wade"/>
    <s v="Pena"/>
    <x v="1"/>
    <x v="1"/>
    <n v="60"/>
    <s v="Dunoon Road"/>
    <s v="Padstow"/>
    <x v="2"/>
    <s v="16/03/2021"/>
    <n v="2"/>
    <x v="7"/>
    <s v="Ultrathing V2"/>
    <x v="5"/>
    <x v="1"/>
    <n v="2.95"/>
    <n v="20"/>
    <n v="40"/>
    <x v="37"/>
  </r>
  <r>
    <n v="1484"/>
    <s v="Yung"/>
    <s v="Wiggins"/>
    <x v="2"/>
    <x v="0"/>
    <n v="60"/>
    <s v="Dunstall Road"/>
    <s v="Sudbury"/>
    <x v="2"/>
    <s v="23/08/2021"/>
    <n v="53"/>
    <x v="9"/>
    <s v="Ultrathing V3"/>
    <x v="3"/>
    <x v="1"/>
    <n v="3.39"/>
    <n v="24"/>
    <n v="1272"/>
    <x v="770"/>
  </r>
  <r>
    <n v="1485"/>
    <s v="Siu"/>
    <s v="Groves"/>
    <x v="4"/>
    <x v="2"/>
    <n v="90"/>
    <s v="Dunton Road"/>
    <s v="Wiltshire"/>
    <x v="2"/>
    <s v="19/11/2022"/>
    <n v="93"/>
    <x v="7"/>
    <s v="Ultrathing V2"/>
    <x v="7"/>
    <x v="0"/>
    <n v="2.95"/>
    <n v="20"/>
    <n v="1860"/>
    <x v="757"/>
  </r>
  <r>
    <n v="1486"/>
    <s v="Charlie"/>
    <s v="Posey"/>
    <x v="2"/>
    <x v="0"/>
    <n v="30"/>
    <s v="Dunts Hill"/>
    <s v="Mold"/>
    <x v="2"/>
    <s v="15/01/2020"/>
    <n v="66"/>
    <x v="2"/>
    <s v="Ultrathing V1"/>
    <x v="6"/>
    <x v="2"/>
    <n v="1.79"/>
    <n v="17"/>
    <n v="1122"/>
    <x v="771"/>
  </r>
  <r>
    <n v="1488"/>
    <s v="Margene"/>
    <s v="Stallings"/>
    <x v="0"/>
    <x v="0"/>
    <n v="30"/>
    <s v="Durham Farm"/>
    <s v="Lampeter"/>
    <x v="21"/>
    <d v="2022-06-05T00:00:00"/>
    <n v="28"/>
    <x v="1"/>
    <s v="Megawidget L"/>
    <x v="2"/>
    <x v="0"/>
    <n v="1.79"/>
    <n v="24"/>
    <n v="672"/>
    <x v="772"/>
  </r>
  <r>
    <n v="1489"/>
    <s v="Noel"/>
    <s v="Ingram"/>
    <x v="1"/>
    <x v="1"/>
    <n v="90"/>
    <s v="Durham Rise"/>
    <s v="Brentwood"/>
    <x v="41"/>
    <s v="23/12/2020"/>
    <n v="58"/>
    <x v="7"/>
    <s v="Ultrathing V2"/>
    <x v="8"/>
    <x v="2"/>
    <n v="2.95"/>
    <n v="20"/>
    <n v="1160"/>
    <x v="141"/>
  </r>
  <r>
    <n v="1490"/>
    <s v="Bert"/>
    <s v="Seay"/>
    <x v="1"/>
    <x v="1"/>
    <n v="90"/>
    <s v="Durrell Road"/>
    <s v="Tring"/>
    <x v="2"/>
    <s v="21/11/2020"/>
    <n v="55"/>
    <x v="2"/>
    <s v="Ultrathing V1"/>
    <x v="7"/>
    <x v="2"/>
    <n v="1.79"/>
    <n v="17"/>
    <n v="935"/>
    <x v="773"/>
  </r>
  <r>
    <n v="1492"/>
    <s v="Bart"/>
    <s v="Schmitt"/>
    <x v="1"/>
    <x v="1"/>
    <n v="60"/>
    <s v="Dursley Close"/>
    <s v="Caernarfon"/>
    <x v="12"/>
    <s v="27/10/2022"/>
    <n v="45"/>
    <x v="7"/>
    <s v="Ultrathing V2"/>
    <x v="1"/>
    <x v="0"/>
    <n v="2.95"/>
    <n v="20"/>
    <n v="900"/>
    <x v="401"/>
  </r>
  <r>
    <n v="1493"/>
    <s v="Lynsey"/>
    <s v="Acevedo"/>
    <x v="3"/>
    <x v="0"/>
    <n v="30"/>
    <s v="Dursley Gardens"/>
    <s v="Dungannon"/>
    <x v="3"/>
    <s v="13/03/2021"/>
    <n v="47"/>
    <x v="4"/>
    <s v="Gigastuff"/>
    <x v="5"/>
    <x v="1"/>
    <n v="1.89"/>
    <n v="18"/>
    <n v="846"/>
    <x v="78"/>
  </r>
  <r>
    <n v="1494"/>
    <s v="Lino"/>
    <s v="Ramsey"/>
    <x v="1"/>
    <x v="1"/>
    <n v="60"/>
    <s v="DurwaRoadStreet"/>
    <s v="East Linton"/>
    <x v="44"/>
    <d v="2021-05-04T00:00:00"/>
    <n v="21"/>
    <x v="6"/>
    <s v="Megawidget M"/>
    <x v="11"/>
    <x v="1"/>
    <n v="1.29"/>
    <n v="24"/>
    <n v="504"/>
    <x v="332"/>
  </r>
  <r>
    <n v="1495"/>
    <s v="Gaston"/>
    <s v="Langford"/>
    <x v="1"/>
    <x v="1"/>
    <n v="30"/>
    <s v="Dyers Buildings"/>
    <s v="Avoch"/>
    <x v="24"/>
    <s v="15/04/2021"/>
    <n v="35"/>
    <x v="0"/>
    <s v="Hyperwotsit"/>
    <x v="4"/>
    <x v="1"/>
    <n v="2.0099999999999998"/>
    <n v="20"/>
    <n v="700"/>
    <x v="626"/>
  </r>
  <r>
    <n v="1496"/>
    <s v="Angella"/>
    <s v="Ball"/>
    <x v="2"/>
    <x v="0"/>
    <n v="60"/>
    <s v="Eaden Place"/>
    <s v="Lancashire"/>
    <x v="21"/>
    <s v="17/05/2020"/>
    <n v="16"/>
    <x v="1"/>
    <s v="Megawidget L"/>
    <x v="11"/>
    <x v="2"/>
    <n v="1.79"/>
    <n v="24"/>
    <n v="384"/>
    <x v="441"/>
  </r>
  <r>
    <n v="1497"/>
    <s v="Etta"/>
    <s v="Knowles"/>
    <x v="2"/>
    <x v="0"/>
    <n v="90"/>
    <s v="Eagle Court"/>
    <s v="St. Albans"/>
    <x v="2"/>
    <s v="23/09/2021"/>
    <n v="38"/>
    <x v="2"/>
    <s v="Ultrathing V1"/>
    <x v="9"/>
    <x v="1"/>
    <n v="1.79"/>
    <n v="17"/>
    <n v="646"/>
    <x v="161"/>
  </r>
  <r>
    <n v="1498"/>
    <s v="Elvis"/>
    <s v="Small"/>
    <x v="1"/>
    <x v="1"/>
    <n v="30"/>
    <s v="Eagle Drive"/>
    <s v="Lancashire"/>
    <x v="21"/>
    <s v="25/08/2022"/>
    <n v="16"/>
    <x v="8"/>
    <s v="Superwossname"/>
    <x v="3"/>
    <x v="0"/>
    <n v="3.49"/>
    <n v="20"/>
    <n v="320"/>
    <x v="730"/>
  </r>
  <r>
    <n v="1499"/>
    <s v="Lyndon"/>
    <s v="Fish"/>
    <x v="1"/>
    <x v="1"/>
    <n v="60"/>
    <s v="Eagle Street"/>
    <s v="Inverurie"/>
    <x v="35"/>
    <d v="2022-12-03T00:00:00"/>
    <n v="97"/>
    <x v="3"/>
    <s v="Megawidget S"/>
    <x v="8"/>
    <x v="0"/>
    <n v="0.69"/>
    <n v="24"/>
    <n v="2328"/>
    <x v="571"/>
  </r>
  <r>
    <n v="1500"/>
    <s v="Genna"/>
    <s v="Kruse"/>
    <x v="2"/>
    <x v="0"/>
    <n v="90"/>
    <s v="Eagles Street"/>
    <s v="Llanrhystud"/>
    <x v="11"/>
    <d v="2022-04-09T00:00:00"/>
    <n v="29"/>
    <x v="6"/>
    <s v="Megawidget M"/>
    <x v="4"/>
    <x v="0"/>
    <n v="1.29"/>
    <n v="24"/>
    <n v="696"/>
    <x v="92"/>
  </r>
  <r>
    <n v="1501"/>
    <s v="Chris"/>
    <s v="Mcnamara"/>
    <x v="1"/>
    <x v="1"/>
    <n v="90"/>
    <s v="Ealing Park"/>
    <s v="Taynuilt"/>
    <x v="2"/>
    <d v="2020-08-08T00:00:00"/>
    <n v="19"/>
    <x v="9"/>
    <s v="Ultrathing V3"/>
    <x v="3"/>
    <x v="2"/>
    <n v="3.39"/>
    <n v="24"/>
    <n v="456"/>
    <x v="418"/>
  </r>
  <r>
    <n v="1502"/>
    <s v="Patrick"/>
    <s v="Woodward"/>
    <x v="1"/>
    <x v="1"/>
    <n v="90"/>
    <s v="Earl Rise"/>
    <s v="Deal"/>
    <x v="3"/>
    <s v="25/06/2020"/>
    <n v="40"/>
    <x v="0"/>
    <s v="Hyperwotsit"/>
    <x v="2"/>
    <x v="2"/>
    <n v="2.0099999999999998"/>
    <n v="20"/>
    <n v="800"/>
    <x v="239"/>
  </r>
  <r>
    <n v="1503"/>
    <s v="Benny"/>
    <s v="Sims"/>
    <x v="5"/>
    <x v="2"/>
    <n v="90"/>
    <s v="Earl Road"/>
    <s v="Clitheroe"/>
    <x v="15"/>
    <s v="30/10/2020"/>
    <n v="27"/>
    <x v="2"/>
    <s v="Ultrathing V1"/>
    <x v="1"/>
    <x v="2"/>
    <n v="1.79"/>
    <n v="17"/>
    <n v="459"/>
    <x v="431"/>
  </r>
  <r>
    <n v="1504"/>
    <s v="Thurman"/>
    <s v="Colon"/>
    <x v="1"/>
    <x v="1"/>
    <n v="30"/>
    <s v="Earlham Grove"/>
    <s v="Par"/>
    <x v="2"/>
    <s v="20/02/2021"/>
    <n v="17"/>
    <x v="4"/>
    <s v="Gigastuff"/>
    <x v="10"/>
    <x v="1"/>
    <n v="1.89"/>
    <n v="18"/>
    <n v="306"/>
    <x v="567"/>
  </r>
  <r>
    <n v="1505"/>
    <s v="Sharri"/>
    <s v="Dubois"/>
    <x v="2"/>
    <x v="0"/>
    <n v="90"/>
    <s v="Earlham Street"/>
    <s v="Newport"/>
    <x v="2"/>
    <d v="2020-12-03T00:00:00"/>
    <n v="69"/>
    <x v="3"/>
    <s v="Megawidget S"/>
    <x v="8"/>
    <x v="2"/>
    <n v="0.69"/>
    <n v="24"/>
    <n v="1656"/>
    <x v="611"/>
  </r>
  <r>
    <n v="1506"/>
    <s v="Roxanne"/>
    <s v="Rosario"/>
    <x v="0"/>
    <x v="0"/>
    <n v="60"/>
    <s v="Earl'S Place"/>
    <s v="Bridport"/>
    <x v="50"/>
    <d v="2021-06-03T00:00:00"/>
    <n v="65"/>
    <x v="3"/>
    <s v="Megawidget S"/>
    <x v="2"/>
    <x v="1"/>
    <n v="0.69"/>
    <n v="24"/>
    <n v="1560"/>
    <x v="257"/>
  </r>
  <r>
    <n v="1507"/>
    <s v="Travis"/>
    <s v="Salinas"/>
    <x v="2"/>
    <x v="0"/>
    <n v="30"/>
    <s v="Earlsferry Way"/>
    <s v="New Romney"/>
    <x v="2"/>
    <s v="20/06/2021"/>
    <n v="47"/>
    <x v="1"/>
    <s v="Megawidget L"/>
    <x v="2"/>
    <x v="1"/>
    <n v="1.79"/>
    <n v="24"/>
    <n v="1128"/>
    <x v="147"/>
  </r>
  <r>
    <n v="1509"/>
    <s v="Juliana"/>
    <s v="Woody"/>
    <x v="2"/>
    <x v="0"/>
    <n v="90"/>
    <s v="Earsby Street"/>
    <s v="Livingston"/>
    <x v="11"/>
    <s v="31/03/2022"/>
    <n v="22"/>
    <x v="4"/>
    <s v="Gigastuff"/>
    <x v="5"/>
    <x v="0"/>
    <n v="1.89"/>
    <n v="18"/>
    <n v="396"/>
    <x v="600"/>
  </r>
  <r>
    <n v="1510"/>
    <s v="Seth"/>
    <s v="Chung"/>
    <x v="1"/>
    <x v="1"/>
    <n v="90"/>
    <s v="Easington Buildings"/>
    <s v="Arundel"/>
    <x v="33"/>
    <d v="2020-05-12T00:00:00"/>
    <n v="4"/>
    <x v="7"/>
    <s v="Ultrathing V2"/>
    <x v="11"/>
    <x v="2"/>
    <n v="2.95"/>
    <n v="20"/>
    <n v="80"/>
    <x v="192"/>
  </r>
  <r>
    <n v="1511"/>
    <s v="Lesley"/>
    <s v="Ashby"/>
    <x v="1"/>
    <x v="1"/>
    <n v="60"/>
    <s v="East Coombe"/>
    <s v="Matlock"/>
    <x v="2"/>
    <d v="2020-04-08T00:00:00"/>
    <n v="21"/>
    <x v="7"/>
    <s v="Ultrathing V2"/>
    <x v="4"/>
    <x v="2"/>
    <n v="2.95"/>
    <n v="20"/>
    <n v="420"/>
    <x v="774"/>
  </r>
  <r>
    <n v="1512"/>
    <s v="Candyce"/>
    <s v="Welsh"/>
    <x v="0"/>
    <x v="0"/>
    <n v="90"/>
    <s v="East Cross"/>
    <s v="Moelfre"/>
    <x v="2"/>
    <s v="21/08/2020"/>
    <n v="48"/>
    <x v="5"/>
    <s v="Ultrathing V4"/>
    <x v="3"/>
    <x v="2"/>
    <n v="3.99"/>
    <n v="24"/>
    <n v="1152"/>
    <x v="720"/>
  </r>
  <r>
    <n v="1513"/>
    <s v="Fredrick"/>
    <s v="Harrell"/>
    <x v="1"/>
    <x v="1"/>
    <n v="90"/>
    <s v="East India"/>
    <s v="Alloa"/>
    <x v="81"/>
    <s v="15/01/2022"/>
    <n v="101"/>
    <x v="6"/>
    <s v="Megawidget M"/>
    <x v="6"/>
    <x v="0"/>
    <n v="1.29"/>
    <n v="24"/>
    <n v="2424"/>
    <x v="775"/>
  </r>
  <r>
    <n v="1514"/>
    <s v="Lorilee"/>
    <s v="Mckee"/>
    <x v="2"/>
    <x v="0"/>
    <n v="90"/>
    <s v="East Market"/>
    <s v="Blaydon-On-Tyne"/>
    <x v="7"/>
    <s v="27/08/2020"/>
    <n v="36"/>
    <x v="5"/>
    <s v="Ultrathing V4"/>
    <x v="3"/>
    <x v="2"/>
    <n v="3.99"/>
    <n v="24"/>
    <n v="864"/>
    <x v="236"/>
  </r>
  <r>
    <n v="1515"/>
    <s v="Gabriel"/>
    <s v="Carter"/>
    <x v="1"/>
    <x v="1"/>
    <n v="90"/>
    <s v="Eastbourne Gardens"/>
    <s v="Cleckheaton"/>
    <x v="15"/>
    <s v="15/04/2020"/>
    <n v="62"/>
    <x v="7"/>
    <s v="Ultrathing V2"/>
    <x v="4"/>
    <x v="2"/>
    <n v="2.95"/>
    <n v="20"/>
    <n v="1240"/>
    <x v="776"/>
  </r>
  <r>
    <n v="1516"/>
    <s v="Maryln"/>
    <s v="Robbins"/>
    <x v="2"/>
    <x v="0"/>
    <n v="30"/>
    <s v="Eastbourne Terrace"/>
    <s v="Isle Of Rum"/>
    <x v="21"/>
    <s v="14/03/2020"/>
    <n v="25"/>
    <x v="7"/>
    <s v="Ultrathing V2"/>
    <x v="5"/>
    <x v="2"/>
    <n v="2.95"/>
    <n v="20"/>
    <n v="500"/>
    <x v="191"/>
  </r>
  <r>
    <n v="1517"/>
    <s v="Doretha"/>
    <s v="Parra"/>
    <x v="0"/>
    <x v="0"/>
    <n v="60"/>
    <s v="Eastbrook Road"/>
    <s v="Par"/>
    <x v="2"/>
    <s v="13/06/2021"/>
    <n v="17"/>
    <x v="8"/>
    <s v="Superwossname"/>
    <x v="2"/>
    <x v="1"/>
    <n v="3.49"/>
    <n v="20"/>
    <n v="340"/>
    <x v="669"/>
  </r>
  <r>
    <n v="1518"/>
    <s v="Cornelia"/>
    <s v="Mcdowell"/>
    <x v="0"/>
    <x v="0"/>
    <n v="30"/>
    <s v="Eastgate Close"/>
    <s v="Tadley"/>
    <x v="2"/>
    <s v="30/09/2022"/>
    <n v="45"/>
    <x v="1"/>
    <s v="Megawidget L"/>
    <x v="9"/>
    <x v="0"/>
    <n v="1.79"/>
    <n v="24"/>
    <n v="1080"/>
    <x v="414"/>
  </r>
  <r>
    <n v="1519"/>
    <s v="Lionel"/>
    <s v="Ramsey"/>
    <x v="1"/>
    <x v="1"/>
    <n v="30"/>
    <s v="Eastlake Road"/>
    <s v="Downham Market"/>
    <x v="3"/>
    <s v="27/11/2020"/>
    <n v="58"/>
    <x v="6"/>
    <s v="Megawidget M"/>
    <x v="7"/>
    <x v="2"/>
    <n v="1.29"/>
    <n v="24"/>
    <n v="1392"/>
    <x v="547"/>
  </r>
  <r>
    <n v="1520"/>
    <s v="Mee"/>
    <s v="Kruse"/>
    <x v="2"/>
    <x v="0"/>
    <n v="60"/>
    <s v="Eastlea Mews"/>
    <s v="Beaumaris"/>
    <x v="39"/>
    <d v="2020-10-10T00:00:00"/>
    <n v="33"/>
    <x v="0"/>
    <s v="Hyperwotsit"/>
    <x v="1"/>
    <x v="2"/>
    <n v="2.0099999999999998"/>
    <n v="20"/>
    <n v="660"/>
    <x v="745"/>
  </r>
  <r>
    <n v="1521"/>
    <s v="Mallie"/>
    <s v="Correa"/>
    <x v="2"/>
    <x v="0"/>
    <n v="60"/>
    <s v="Eastway Commercial"/>
    <s v="Henfield"/>
    <x v="1"/>
    <d v="2021-07-08T00:00:00"/>
    <n v="62"/>
    <x v="5"/>
    <s v="Ultrathing V4"/>
    <x v="0"/>
    <x v="1"/>
    <n v="3.99"/>
    <n v="24"/>
    <n v="1488"/>
    <x v="777"/>
  </r>
  <r>
    <n v="1522"/>
    <s v="Ginette"/>
    <s v="Vance"/>
    <x v="0"/>
    <x v="0"/>
    <n v="60"/>
    <s v="Eaton Square"/>
    <s v="West Glamorgan"/>
    <x v="2"/>
    <s v="15/06/2021"/>
    <n v="48"/>
    <x v="0"/>
    <s v="Hyperwotsit"/>
    <x v="2"/>
    <x v="1"/>
    <n v="2.0099999999999998"/>
    <n v="20"/>
    <n v="960"/>
    <x v="411"/>
  </r>
  <r>
    <n v="1523"/>
    <s v="Morgan"/>
    <s v="Mullins"/>
    <x v="1"/>
    <x v="1"/>
    <n v="30"/>
    <s v="Eatons Mead"/>
    <s v="Newcastleton"/>
    <x v="2"/>
    <s v="19/12/2020"/>
    <n v="36"/>
    <x v="8"/>
    <s v="Superwossname"/>
    <x v="8"/>
    <x v="2"/>
    <n v="3.49"/>
    <n v="20"/>
    <n v="720"/>
    <x v="719"/>
  </r>
  <r>
    <n v="1524"/>
    <s v="Samara"/>
    <s v="Cote"/>
    <x v="2"/>
    <x v="0"/>
    <n v="60"/>
    <s v="Eburne Road"/>
    <s v="Boldon Colliery"/>
    <x v="62"/>
    <d v="2020-06-07T00:00:00"/>
    <n v="68"/>
    <x v="6"/>
    <s v="Megawidget M"/>
    <x v="2"/>
    <x v="2"/>
    <n v="1.29"/>
    <n v="24"/>
    <n v="1632"/>
    <x v="778"/>
  </r>
  <r>
    <n v="1525"/>
    <s v="Asha"/>
    <s v="Forrest"/>
    <x v="2"/>
    <x v="0"/>
    <n v="60"/>
    <s v="Ebury Street"/>
    <s v="Caldicot"/>
    <x v="12"/>
    <s v="22/10/2022"/>
    <n v="77"/>
    <x v="0"/>
    <s v="Hyperwotsit"/>
    <x v="1"/>
    <x v="0"/>
    <n v="2.0099999999999998"/>
    <n v="20"/>
    <n v="1540"/>
    <x v="779"/>
  </r>
  <r>
    <n v="1526"/>
    <s v="Frankie"/>
    <s v="Coffman"/>
    <x v="1"/>
    <x v="1"/>
    <n v="30"/>
    <s v="Echo Heights"/>
    <s v="Darvel"/>
    <x v="3"/>
    <d v="2021-10-02T00:00:00"/>
    <n v="8"/>
    <x v="3"/>
    <s v="Megawidget S"/>
    <x v="1"/>
    <x v="1"/>
    <n v="0.69"/>
    <n v="24"/>
    <n v="192"/>
    <x v="213"/>
  </r>
  <r>
    <n v="1527"/>
    <s v="Hilton"/>
    <s v="Krause"/>
    <x v="1"/>
    <x v="1"/>
    <n v="90"/>
    <s v="Eckstein Road"/>
    <s v="West Yorkshire"/>
    <x v="2"/>
    <d v="2021-05-06T00:00:00"/>
    <n v="48"/>
    <x v="3"/>
    <s v="Megawidget S"/>
    <x v="11"/>
    <x v="1"/>
    <n v="0.69"/>
    <n v="24"/>
    <n v="1152"/>
    <x v="780"/>
  </r>
  <r>
    <n v="1528"/>
    <s v="Reynaldo"/>
    <s v="Calloway"/>
    <x v="1"/>
    <x v="1"/>
    <n v="30"/>
    <s v="Edbrooke Road"/>
    <s v="Alderley Edge"/>
    <x v="66"/>
    <s v="17/10/2021"/>
    <n v="31"/>
    <x v="5"/>
    <s v="Ultrathing V4"/>
    <x v="1"/>
    <x v="1"/>
    <n v="3.99"/>
    <n v="24"/>
    <n v="744"/>
    <x v="781"/>
  </r>
  <r>
    <n v="1529"/>
    <s v="Alvaro"/>
    <s v="Dennison"/>
    <x v="1"/>
    <x v="1"/>
    <n v="30"/>
    <s v="Edgar Kail"/>
    <s v="Witham"/>
    <x v="2"/>
    <d v="2020-01-10T00:00:00"/>
    <n v="32"/>
    <x v="3"/>
    <s v="Megawidget S"/>
    <x v="6"/>
    <x v="2"/>
    <n v="0.69"/>
    <n v="24"/>
    <n v="768"/>
    <x v="282"/>
  </r>
  <r>
    <n v="1530"/>
    <s v="Darell"/>
    <s v="Ellison"/>
    <x v="1"/>
    <x v="1"/>
    <n v="30"/>
    <s v="Edgar Road"/>
    <s v="Lancashire"/>
    <x v="21"/>
    <s v="26/02/2020"/>
    <n v="26"/>
    <x v="4"/>
    <s v="Gigastuff"/>
    <x v="10"/>
    <x v="2"/>
    <n v="1.89"/>
    <n v="18"/>
    <n v="468"/>
    <x v="607"/>
  </r>
  <r>
    <n v="1531"/>
    <s v="Annmarie"/>
    <s v="Robison"/>
    <x v="2"/>
    <x v="0"/>
    <n v="30"/>
    <s v="Edge Terrace"/>
    <s v="Mold"/>
    <x v="2"/>
    <s v="24/08/2021"/>
    <n v="66"/>
    <x v="5"/>
    <s v="Ultrathing V4"/>
    <x v="3"/>
    <x v="1"/>
    <n v="3.99"/>
    <n v="24"/>
    <n v="1584"/>
    <x v="648"/>
  </r>
  <r>
    <n v="1532"/>
    <s v="Geri"/>
    <s v="Horner"/>
    <x v="2"/>
    <x v="0"/>
    <n v="30"/>
    <s v="Edington Road"/>
    <s v="Isle Of Mannot"/>
    <x v="21"/>
    <s v="24/10/2022"/>
    <n v="99"/>
    <x v="5"/>
    <s v="Ultrathing V4"/>
    <x v="1"/>
    <x v="0"/>
    <n v="3.99"/>
    <n v="24"/>
    <n v="2376"/>
    <x v="782"/>
  </r>
  <r>
    <n v="1533"/>
    <s v="Nathaniel"/>
    <s v="Starr"/>
    <x v="1"/>
    <x v="1"/>
    <n v="30"/>
    <s v="Edison Road"/>
    <s v="Rochford"/>
    <x v="2"/>
    <s v="18/09/2020"/>
    <n v="46"/>
    <x v="9"/>
    <s v="Ultrathing V3"/>
    <x v="9"/>
    <x v="2"/>
    <n v="3.39"/>
    <n v="24"/>
    <n v="1104"/>
    <x v="783"/>
  </r>
  <r>
    <n v="1534"/>
    <s v="Mike"/>
    <s v="Petersen"/>
    <x v="2"/>
    <x v="0"/>
    <n v="90"/>
    <s v="Edith Terrace"/>
    <s v="Helensburgh"/>
    <x v="1"/>
    <d v="2020-11-01T00:00:00"/>
    <n v="83"/>
    <x v="0"/>
    <s v="Hyperwotsit"/>
    <x v="7"/>
    <x v="2"/>
    <n v="2.0099999999999998"/>
    <n v="20"/>
    <n v="1660"/>
    <x v="784"/>
  </r>
  <r>
    <n v="1535"/>
    <s v="Dave"/>
    <s v="Copeland"/>
    <x v="1"/>
    <x v="1"/>
    <n v="90"/>
    <s v="Edith Villas"/>
    <s v="West Bromwich"/>
    <x v="2"/>
    <s v="15/12/2020"/>
    <n v="21"/>
    <x v="7"/>
    <s v="Ultrathing V2"/>
    <x v="8"/>
    <x v="2"/>
    <n v="2.95"/>
    <n v="20"/>
    <n v="420"/>
    <x v="774"/>
  </r>
  <r>
    <n v="1536"/>
    <s v="Taina"/>
    <s v="Oleary"/>
    <x v="0"/>
    <x v="0"/>
    <n v="60"/>
    <s v="Edwin'S Mead"/>
    <s v="Bromsgrove"/>
    <x v="32"/>
    <d v="2022-11-11T00:00:00"/>
    <n v="62"/>
    <x v="0"/>
    <s v="Hyperwotsit"/>
    <x v="7"/>
    <x v="0"/>
    <n v="2.0099999999999998"/>
    <n v="20"/>
    <n v="1240"/>
    <x v="632"/>
  </r>
  <r>
    <n v="1537"/>
    <s v="Ellamae"/>
    <s v="Eldridge"/>
    <x v="0"/>
    <x v="0"/>
    <n v="90"/>
    <s v="Effort Street"/>
    <s v="Montrose"/>
    <x v="2"/>
    <s v="28/10/2020"/>
    <n v="34"/>
    <x v="6"/>
    <s v="Megawidget M"/>
    <x v="1"/>
    <x v="2"/>
    <n v="1.29"/>
    <n v="24"/>
    <n v="816"/>
    <x v="615"/>
  </r>
  <r>
    <n v="1538"/>
    <s v="Osvaldo"/>
    <s v="Montgomery"/>
    <x v="1"/>
    <x v="1"/>
    <n v="90"/>
    <s v="Effra Road"/>
    <s v="Dulverton"/>
    <x v="3"/>
    <d v="2022-11-08T00:00:00"/>
    <n v="89"/>
    <x v="0"/>
    <s v="Hyperwotsit"/>
    <x v="7"/>
    <x v="0"/>
    <n v="2.0099999999999998"/>
    <n v="20"/>
    <n v="1780"/>
    <x v="785"/>
  </r>
  <r>
    <n v="1539"/>
    <s v="Virgil"/>
    <s v="Lassiter"/>
    <x v="1"/>
    <x v="1"/>
    <n v="60"/>
    <s v="Eglantine Road"/>
    <s v="Llanon"/>
    <x v="11"/>
    <d v="2022-10-03T00:00:00"/>
    <n v="60"/>
    <x v="6"/>
    <s v="Megawidget M"/>
    <x v="1"/>
    <x v="0"/>
    <n v="1.29"/>
    <n v="24"/>
    <n v="1440"/>
    <x v="279"/>
  </r>
  <r>
    <n v="1540"/>
    <s v="Pierre"/>
    <s v="Brandt"/>
    <x v="1"/>
    <x v="1"/>
    <n v="90"/>
    <s v="Egliston Road"/>
    <s v="Grangemouth"/>
    <x v="17"/>
    <d v="2020-05-12T00:00:00"/>
    <n v="72"/>
    <x v="0"/>
    <s v="Hyperwotsit"/>
    <x v="11"/>
    <x v="2"/>
    <n v="2.0099999999999998"/>
    <n v="20"/>
    <n v="1440"/>
    <x v="560"/>
  </r>
  <r>
    <n v="1542"/>
    <s v="Timothy"/>
    <s v="Smart"/>
    <x v="1"/>
    <x v="1"/>
    <n v="30"/>
    <s v="Eider Close"/>
    <s v="Uckfield"/>
    <x v="2"/>
    <d v="2022-05-06T00:00:00"/>
    <n v="66"/>
    <x v="1"/>
    <s v="Megawidget L"/>
    <x v="11"/>
    <x v="0"/>
    <n v="1.79"/>
    <n v="24"/>
    <n v="1584"/>
    <x v="786"/>
  </r>
  <r>
    <n v="1543"/>
    <s v="Domitila"/>
    <s v="Kilgore"/>
    <x v="0"/>
    <x v="0"/>
    <n v="30"/>
    <s v="Elborough Road"/>
    <s v="Llanidloes"/>
    <x v="11"/>
    <s v="15/05/2021"/>
    <n v="86"/>
    <x v="4"/>
    <s v="Gigastuff"/>
    <x v="11"/>
    <x v="1"/>
    <n v="1.89"/>
    <n v="18"/>
    <n v="1548"/>
    <x v="787"/>
  </r>
  <r>
    <n v="1544"/>
    <s v="Bobby"/>
    <s v="Friedman"/>
    <x v="6"/>
    <x v="2"/>
    <n v="30"/>
    <s v="Elborough Street"/>
    <s v="Harwich"/>
    <x v="1"/>
    <s v="25/12/2021"/>
    <n v="11"/>
    <x v="7"/>
    <s v="Ultrathing V2"/>
    <x v="8"/>
    <x v="1"/>
    <n v="2.95"/>
    <n v="20"/>
    <n v="220"/>
    <x v="788"/>
  </r>
  <r>
    <n v="1545"/>
    <s v="Layla"/>
    <s v="Randle"/>
    <x v="0"/>
    <x v="0"/>
    <n v="60"/>
    <s v="Elbow Lane"/>
    <s v="Dorchester"/>
    <x v="3"/>
    <d v="2022-09-03T00:00:00"/>
    <n v="73"/>
    <x v="9"/>
    <s v="Ultrathing V3"/>
    <x v="9"/>
    <x v="0"/>
    <n v="3.39"/>
    <n v="24"/>
    <n v="1752"/>
    <x v="152"/>
  </r>
  <r>
    <n v="1546"/>
    <s v="Rima"/>
    <s v="Haywood"/>
    <x v="2"/>
    <x v="0"/>
    <n v="90"/>
    <s v="Elder Cottages"/>
    <s v="Halifax"/>
    <x v="13"/>
    <s v="24/09/2021"/>
    <n v="29"/>
    <x v="2"/>
    <s v="Ultrathing V1"/>
    <x v="9"/>
    <x v="1"/>
    <n v="1.79"/>
    <n v="17"/>
    <n v="493"/>
    <x v="481"/>
  </r>
  <r>
    <n v="1547"/>
    <s v="Anastacia"/>
    <s v="Raines"/>
    <x v="2"/>
    <x v="0"/>
    <n v="90"/>
    <s v="Elder Walk"/>
    <s v="Oakham"/>
    <x v="2"/>
    <d v="2021-12-01T00:00:00"/>
    <n v="62"/>
    <x v="7"/>
    <s v="Ultrathing V2"/>
    <x v="8"/>
    <x v="1"/>
    <n v="2.95"/>
    <n v="20"/>
    <n v="1240"/>
    <x v="776"/>
  </r>
  <r>
    <n v="1548"/>
    <s v="Miss"/>
    <s v="Naquin"/>
    <x v="0"/>
    <x v="0"/>
    <n v="30"/>
    <s v="Eldon House"/>
    <s v="Barnsley"/>
    <x v="71"/>
    <s v="29/11/2020"/>
    <n v="83"/>
    <x v="3"/>
    <s v="Megawidget S"/>
    <x v="7"/>
    <x v="2"/>
    <n v="0.69"/>
    <n v="24"/>
    <n v="1992"/>
    <x v="321"/>
  </r>
  <r>
    <n v="1549"/>
    <s v="Benedict"/>
    <s v="Bridges"/>
    <x v="1"/>
    <x v="1"/>
    <n v="90"/>
    <s v="Elem Street"/>
    <s v="Coventry"/>
    <x v="16"/>
    <d v="2020-11-08T00:00:00"/>
    <n v="80"/>
    <x v="9"/>
    <s v="Ultrathing V3"/>
    <x v="7"/>
    <x v="2"/>
    <n v="3.39"/>
    <n v="24"/>
    <n v="1920"/>
    <x v="176"/>
  </r>
  <r>
    <n v="1550"/>
    <s v="Mui"/>
    <s v="Callahan"/>
    <x v="0"/>
    <x v="0"/>
    <n v="30"/>
    <s v="Elf Row"/>
    <s v="Garndolbenmaen"/>
    <x v="17"/>
    <s v="22/06/2022"/>
    <n v="16"/>
    <x v="0"/>
    <s v="Hyperwotsit"/>
    <x v="2"/>
    <x v="0"/>
    <n v="2.0099999999999998"/>
    <n v="20"/>
    <n v="320"/>
    <x v="12"/>
  </r>
  <r>
    <n v="1551"/>
    <s v="Leigh"/>
    <s v="Proctor"/>
    <x v="3"/>
    <x v="0"/>
    <n v="30"/>
    <s v="ElfoRoadClose"/>
    <s v="Cleethorpes"/>
    <x v="15"/>
    <d v="2020-06-01T00:00:00"/>
    <n v="42"/>
    <x v="8"/>
    <s v="Superwossname"/>
    <x v="2"/>
    <x v="2"/>
    <n v="3.49"/>
    <n v="20"/>
    <n v="840"/>
    <x v="289"/>
  </r>
  <r>
    <n v="1552"/>
    <s v="Isreal"/>
    <s v="Ratliff"/>
    <x v="1"/>
    <x v="1"/>
    <n v="90"/>
    <s v="Elfwine Road"/>
    <s v="Gairloch"/>
    <x v="17"/>
    <d v="2020-06-07T00:00:00"/>
    <n v="34"/>
    <x v="7"/>
    <s v="Ultrathing V2"/>
    <x v="2"/>
    <x v="2"/>
    <n v="2.95"/>
    <n v="20"/>
    <n v="680"/>
    <x v="303"/>
  </r>
  <r>
    <n v="1553"/>
    <s v="Zula"/>
    <s v="Kraft"/>
    <x v="2"/>
    <x v="0"/>
    <n v="60"/>
    <s v="Elgin Chambers"/>
    <s v="Ulceby"/>
    <x v="2"/>
    <s v="23/08/2022"/>
    <n v="81"/>
    <x v="1"/>
    <s v="Megawidget L"/>
    <x v="3"/>
    <x v="0"/>
    <n v="1.79"/>
    <n v="24"/>
    <n v="1944"/>
    <x v="125"/>
  </r>
  <r>
    <n v="1554"/>
    <s v="Gerri"/>
    <s v="Madison"/>
    <x v="2"/>
    <x v="0"/>
    <n v="90"/>
    <s v="Elias Place"/>
    <s v="Tayport"/>
    <x v="2"/>
    <s v="17/07/2021"/>
    <n v="23"/>
    <x v="6"/>
    <s v="Megawidget M"/>
    <x v="0"/>
    <x v="1"/>
    <n v="1.29"/>
    <n v="24"/>
    <n v="552"/>
    <x v="595"/>
  </r>
  <r>
    <n v="1555"/>
    <s v="Antonio"/>
    <s v="Driver"/>
    <x v="1"/>
    <x v="1"/>
    <n v="90"/>
    <s v="Elim Street"/>
    <s v="Cleator Moor"/>
    <x v="15"/>
    <d v="2021-03-11T00:00:00"/>
    <n v="55"/>
    <x v="7"/>
    <s v="Ultrathing V2"/>
    <x v="5"/>
    <x v="1"/>
    <n v="2.95"/>
    <n v="20"/>
    <n v="1100"/>
    <x v="216"/>
  </r>
  <r>
    <n v="1556"/>
    <s v="Denae"/>
    <s v="Bradford"/>
    <x v="2"/>
    <x v="0"/>
    <n v="30"/>
    <s v="Elizabeth Avenue"/>
    <s v="Bonnyrigg"/>
    <x v="9"/>
    <s v="18/04/2022"/>
    <n v="32"/>
    <x v="6"/>
    <s v="Megawidget M"/>
    <x v="4"/>
    <x v="0"/>
    <n v="1.29"/>
    <n v="24"/>
    <n v="768"/>
    <x v="789"/>
  </r>
  <r>
    <n v="1557"/>
    <s v="Jacalyn"/>
    <s v="Fraser"/>
    <x v="2"/>
    <x v="0"/>
    <n v="60"/>
    <s v="Elizabeth Clyde"/>
    <s v="Ruislip"/>
    <x v="2"/>
    <s v="15/12/2022"/>
    <n v="40"/>
    <x v="9"/>
    <s v="Ultrathing V3"/>
    <x v="8"/>
    <x v="0"/>
    <n v="3.39"/>
    <n v="24"/>
    <n v="960"/>
    <x v="228"/>
  </r>
  <r>
    <n v="1558"/>
    <s v="Julian"/>
    <s v="Randall"/>
    <x v="1"/>
    <x v="1"/>
    <n v="90"/>
    <s v="Elizabeth Place"/>
    <s v="Bicester"/>
    <x v="26"/>
    <s v="27/10/2022"/>
    <n v="75"/>
    <x v="5"/>
    <s v="Ultrathing V4"/>
    <x v="1"/>
    <x v="0"/>
    <n v="3.99"/>
    <n v="24"/>
    <n v="1800"/>
    <x v="790"/>
  </r>
  <r>
    <n v="1559"/>
    <s v="Joe"/>
    <s v="Prather"/>
    <x v="1"/>
    <x v="1"/>
    <n v="30"/>
    <s v="Elizabeth Row"/>
    <s v="Bangor"/>
    <x v="0"/>
    <d v="2020-11-12T00:00:00"/>
    <n v="71"/>
    <x v="7"/>
    <s v="Ultrathing V2"/>
    <x v="7"/>
    <x v="2"/>
    <n v="2.95"/>
    <n v="20"/>
    <n v="1420"/>
    <x v="131"/>
  </r>
  <r>
    <n v="1560"/>
    <s v="Corey"/>
    <s v="Wiggins"/>
    <x v="1"/>
    <x v="1"/>
    <n v="30"/>
    <s v="Ellanby Crescent"/>
    <s v="Wisbech"/>
    <x v="2"/>
    <d v="2022-04-09T00:00:00"/>
    <n v="57"/>
    <x v="2"/>
    <s v="Ultrathing V1"/>
    <x v="4"/>
    <x v="0"/>
    <n v="1.79"/>
    <n v="17"/>
    <n v="969"/>
    <x v="489"/>
  </r>
  <r>
    <n v="1561"/>
    <s v="Cory"/>
    <s v="Braun"/>
    <x v="1"/>
    <x v="1"/>
    <n v="60"/>
    <s v="Ellerby Street"/>
    <s v="Saltburn-By-The-Sea"/>
    <x v="2"/>
    <s v="20/06/2022"/>
    <n v="39"/>
    <x v="7"/>
    <s v="Ultrathing V2"/>
    <x v="2"/>
    <x v="0"/>
    <n v="2.95"/>
    <n v="20"/>
    <n v="780"/>
    <x v="145"/>
  </r>
  <r>
    <n v="1562"/>
    <s v="Margarito"/>
    <s v="Cash"/>
    <x v="1"/>
    <x v="1"/>
    <n v="90"/>
    <s v="Ellesmere Terrace"/>
    <s v="Penrith"/>
    <x v="2"/>
    <d v="2020-12-10T00:00:00"/>
    <n v="46"/>
    <x v="2"/>
    <s v="Ultrathing V1"/>
    <x v="8"/>
    <x v="2"/>
    <n v="1.79"/>
    <n v="17"/>
    <n v="782"/>
    <x v="38"/>
  </r>
  <r>
    <n v="1563"/>
    <s v="Tracee"/>
    <s v="Paul"/>
    <x v="0"/>
    <x v="0"/>
    <n v="90"/>
    <s v="Elliots Row"/>
    <s v="Chinnor"/>
    <x v="18"/>
    <s v="21/08/2021"/>
    <n v="19"/>
    <x v="3"/>
    <s v="Megawidget S"/>
    <x v="3"/>
    <x v="1"/>
    <n v="0.69"/>
    <n v="24"/>
    <n v="456"/>
    <x v="69"/>
  </r>
  <r>
    <n v="1564"/>
    <s v="Despina"/>
    <s v="Costello"/>
    <x v="0"/>
    <x v="0"/>
    <n v="30"/>
    <s v="Ellis Close"/>
    <s v="Ripley"/>
    <x v="2"/>
    <d v="2020-08-08T00:00:00"/>
    <n v="69"/>
    <x v="0"/>
    <s v="Hyperwotsit"/>
    <x v="3"/>
    <x v="2"/>
    <n v="2.0099999999999998"/>
    <n v="20"/>
    <n v="1380"/>
    <x v="497"/>
  </r>
  <r>
    <n v="1565"/>
    <s v="Kimberly"/>
    <s v="Mcdonough"/>
    <x v="2"/>
    <x v="0"/>
    <n v="30"/>
    <s v="Ellis Street"/>
    <s v="Thatcham"/>
    <x v="2"/>
    <d v="2020-12-01T00:00:00"/>
    <n v="50"/>
    <x v="1"/>
    <s v="Megawidget L"/>
    <x v="8"/>
    <x v="2"/>
    <n v="1.79"/>
    <n v="24"/>
    <n v="1200"/>
    <x v="19"/>
  </r>
  <r>
    <n v="1566"/>
    <s v="Bryce"/>
    <s v="Dill"/>
    <x v="1"/>
    <x v="1"/>
    <n v="90"/>
    <s v="Elliscombe Mount"/>
    <s v="Banchory"/>
    <x v="0"/>
    <d v="2020-10-12T00:00:00"/>
    <n v="15"/>
    <x v="0"/>
    <s v="Hyperwotsit"/>
    <x v="1"/>
    <x v="2"/>
    <n v="2.0099999999999998"/>
    <n v="20"/>
    <n v="300"/>
    <x v="646"/>
  </r>
  <r>
    <n v="1567"/>
    <s v="Carlos"/>
    <s v="Mata"/>
    <x v="1"/>
    <x v="1"/>
    <n v="60"/>
    <s v="Elm House"/>
    <s v="Alfreton"/>
    <x v="87"/>
    <d v="2022-01-04T00:00:00"/>
    <n v="48"/>
    <x v="5"/>
    <s v="Ultrathing V4"/>
    <x v="6"/>
    <x v="0"/>
    <n v="3.99"/>
    <n v="24"/>
    <n v="1152"/>
    <x v="720"/>
  </r>
  <r>
    <n v="1568"/>
    <s v="Chu"/>
    <s v="Riggs"/>
    <x v="2"/>
    <x v="0"/>
    <n v="30"/>
    <s v="Elm House"/>
    <s v="Grantham"/>
    <x v="17"/>
    <s v="29/11/2020"/>
    <n v="47"/>
    <x v="9"/>
    <s v="Ultrathing V3"/>
    <x v="7"/>
    <x v="2"/>
    <n v="3.39"/>
    <n v="24"/>
    <n v="1128"/>
    <x v="580"/>
  </r>
  <r>
    <n v="1569"/>
    <s v="Luke"/>
    <s v="Osborne"/>
    <x v="1"/>
    <x v="1"/>
    <n v="90"/>
    <s v="Elm Walk"/>
    <s v="Knebworth"/>
    <x v="21"/>
    <s v="15/09/2021"/>
    <n v="58"/>
    <x v="0"/>
    <s v="Hyperwotsit"/>
    <x v="9"/>
    <x v="1"/>
    <n v="2.0099999999999998"/>
    <n v="20"/>
    <n v="1160"/>
    <x v="791"/>
  </r>
  <r>
    <n v="1570"/>
    <s v="Francisco"/>
    <s v="Tompkins"/>
    <x v="0"/>
    <x v="0"/>
    <n v="60"/>
    <s v="Elms"/>
    <s v="Crumlin"/>
    <x v="16"/>
    <s v="28/03/2020"/>
    <n v="28"/>
    <x v="2"/>
    <s v="Ultrathing V1"/>
    <x v="5"/>
    <x v="2"/>
    <n v="1.79"/>
    <n v="17"/>
    <n v="476"/>
    <x v="194"/>
  </r>
  <r>
    <n v="1571"/>
    <s v="Rubie"/>
    <s v="Rubio"/>
    <x v="2"/>
    <x v="0"/>
    <n v="60"/>
    <s v="Elmshurst Crescent"/>
    <s v="Innerleithen"/>
    <x v="35"/>
    <s v="15/08/2022"/>
    <n v="79"/>
    <x v="5"/>
    <s v="Ultrathing V4"/>
    <x v="3"/>
    <x v="0"/>
    <n v="3.99"/>
    <n v="24"/>
    <n v="1896"/>
    <x v="94"/>
  </r>
  <r>
    <n v="1572"/>
    <s v="Tyrone"/>
    <s v="Kirkland"/>
    <x v="1"/>
    <x v="1"/>
    <n v="90"/>
    <s v="Elmshurst Crescent"/>
    <s v="Wilmslow"/>
    <x v="2"/>
    <s v="17/03/2022"/>
    <n v="79"/>
    <x v="1"/>
    <s v="Megawidget L"/>
    <x v="5"/>
    <x v="0"/>
    <n v="1.79"/>
    <n v="24"/>
    <n v="1896"/>
    <x v="739"/>
  </r>
  <r>
    <n v="1573"/>
    <s v="Deena"/>
    <s v="Griffith"/>
    <x v="0"/>
    <x v="0"/>
    <n v="30"/>
    <s v="Elmstead Lane"/>
    <s v="Crymych"/>
    <x v="16"/>
    <s v="26/10/2020"/>
    <n v="55"/>
    <x v="2"/>
    <s v="Ultrathing V1"/>
    <x v="1"/>
    <x v="2"/>
    <n v="1.79"/>
    <n v="17"/>
    <n v="935"/>
    <x v="773"/>
  </r>
  <r>
    <n v="1574"/>
    <s v="Rubye"/>
    <s v="Grimes"/>
    <x v="3"/>
    <x v="0"/>
    <n v="90"/>
    <s v="Elrington Road"/>
    <s v="Calstock"/>
    <x v="55"/>
    <s v="22/09/2020"/>
    <n v="4"/>
    <x v="4"/>
    <s v="Gigastuff"/>
    <x v="9"/>
    <x v="2"/>
    <n v="1.89"/>
    <n v="18"/>
    <n v="72"/>
    <x v="486"/>
  </r>
  <r>
    <n v="1575"/>
    <s v="Shari"/>
    <s v="Cabrera"/>
    <x v="2"/>
    <x v="0"/>
    <n v="90"/>
    <s v="Elsbone Terrace"/>
    <s v="Caldicot"/>
    <x v="12"/>
    <s v="25/04/2021"/>
    <n v="80"/>
    <x v="4"/>
    <s v="Gigastuff"/>
    <x v="4"/>
    <x v="1"/>
    <n v="1.89"/>
    <n v="18"/>
    <n v="1440"/>
    <x v="75"/>
  </r>
  <r>
    <n v="1576"/>
    <s v="Trisha"/>
    <s v="Allred"/>
    <x v="0"/>
    <x v="0"/>
    <n v="60"/>
    <s v="Elscott House"/>
    <s v="Salcombe"/>
    <x v="2"/>
    <s v="26/08/2022"/>
    <n v="17"/>
    <x v="0"/>
    <s v="Hyperwotsit"/>
    <x v="3"/>
    <x v="0"/>
    <n v="2.0099999999999998"/>
    <n v="20"/>
    <n v="340"/>
    <x v="746"/>
  </r>
  <r>
    <n v="1577"/>
    <s v="Asa"/>
    <s v="Giles"/>
    <x v="1"/>
    <x v="1"/>
    <n v="30"/>
    <s v="Elsham Road"/>
    <s v="Aberaeron"/>
    <x v="59"/>
    <d v="2022-08-12T00:00:00"/>
    <n v="17"/>
    <x v="9"/>
    <s v="Ultrathing V3"/>
    <x v="3"/>
    <x v="0"/>
    <n v="3.39"/>
    <n v="24"/>
    <n v="408"/>
    <x v="473"/>
  </r>
  <r>
    <n v="1578"/>
    <s v="Dion"/>
    <s v="Grady"/>
    <x v="0"/>
    <x v="0"/>
    <n v="90"/>
    <s v="Elsinore Gardens"/>
    <s v="Dalwhinnie"/>
    <x v="3"/>
    <d v="2020-10-01T00:00:00"/>
    <n v="49"/>
    <x v="2"/>
    <s v="Ultrathing V1"/>
    <x v="1"/>
    <x v="2"/>
    <n v="1.79"/>
    <n v="17"/>
    <n v="833"/>
    <x v="273"/>
  </r>
  <r>
    <n v="1579"/>
    <s v="Hyon"/>
    <s v="Carson"/>
    <x v="0"/>
    <x v="0"/>
    <n v="60"/>
    <s v="Elsinore Gardens"/>
    <s v="Dymock"/>
    <x v="44"/>
    <d v="2021-05-12T00:00:00"/>
    <n v="62"/>
    <x v="3"/>
    <s v="Megawidget S"/>
    <x v="11"/>
    <x v="1"/>
    <n v="0.69"/>
    <n v="24"/>
    <n v="1488"/>
    <x v="637"/>
  </r>
  <r>
    <n v="1580"/>
    <s v="Ronni"/>
    <s v="Hooper"/>
    <x v="3"/>
    <x v="0"/>
    <n v="30"/>
    <s v="Elstree Street"/>
    <s v="Longniddry"/>
    <x v="2"/>
    <s v="24/03/2021"/>
    <n v="11"/>
    <x v="1"/>
    <s v="Megawidget L"/>
    <x v="5"/>
    <x v="1"/>
    <n v="1.79"/>
    <n v="24"/>
    <n v="264"/>
    <x v="54"/>
  </r>
  <r>
    <n v="1581"/>
    <s v="Granville"/>
    <s v="Fuller"/>
    <x v="1"/>
    <x v="1"/>
    <n v="60"/>
    <s v="Elsworthy Rise"/>
    <s v="Musselburgh"/>
    <x v="2"/>
    <s v="27/03/2020"/>
    <n v="25"/>
    <x v="4"/>
    <s v="Gigastuff"/>
    <x v="5"/>
    <x v="2"/>
    <n v="1.89"/>
    <n v="18"/>
    <n v="450"/>
    <x v="792"/>
  </r>
  <r>
    <n v="1582"/>
    <s v="Kimberli"/>
    <s v="Mcguire"/>
    <x v="0"/>
    <x v="0"/>
    <n v="60"/>
    <s v="Elveden Place"/>
    <s v="Arlesey"/>
    <x v="48"/>
    <s v="17/05/2020"/>
    <n v="29"/>
    <x v="7"/>
    <s v="Ultrathing V2"/>
    <x v="11"/>
    <x v="2"/>
    <n v="2.95"/>
    <n v="20"/>
    <n v="580"/>
    <x v="246"/>
  </r>
  <r>
    <n v="1583"/>
    <s v="Ranee"/>
    <s v="Burks"/>
    <x v="3"/>
    <x v="0"/>
    <n v="60"/>
    <s v="Ely Terrace"/>
    <s v="Stratford-Upon-Avon"/>
    <x v="2"/>
    <s v="18/02/2020"/>
    <n v="60"/>
    <x v="3"/>
    <s v="Megawidget S"/>
    <x v="10"/>
    <x v="2"/>
    <n v="0.69"/>
    <n v="24"/>
    <n v="1440"/>
    <x v="261"/>
  </r>
  <r>
    <n v="1584"/>
    <s v="Kurtis"/>
    <s v="Williamson"/>
    <x v="1"/>
    <x v="1"/>
    <n v="30"/>
    <s v="Elystan Place"/>
    <s v="Denbigh"/>
    <x v="3"/>
    <s v="16/04/2022"/>
    <n v="11"/>
    <x v="3"/>
    <s v="Megawidget S"/>
    <x v="4"/>
    <x v="0"/>
    <n v="0.69"/>
    <n v="24"/>
    <n v="264"/>
    <x v="80"/>
  </r>
  <r>
    <n v="1585"/>
    <s v="Fay"/>
    <s v="Nieves"/>
    <x v="0"/>
    <x v="0"/>
    <n v="90"/>
    <s v="Elystan Place"/>
    <s v="Guildford"/>
    <x v="13"/>
    <s v="14/05/2022"/>
    <n v="51"/>
    <x v="2"/>
    <s v="Ultrathing V1"/>
    <x v="11"/>
    <x v="0"/>
    <n v="1.79"/>
    <n v="17"/>
    <n v="867"/>
    <x v="385"/>
  </r>
  <r>
    <n v="1586"/>
    <s v="Leigh"/>
    <s v="Woodson"/>
    <x v="4"/>
    <x v="2"/>
    <n v="60"/>
    <s v="Elystan Place"/>
    <s v="Alton"/>
    <x v="75"/>
    <d v="2021-01-01T00:00:00"/>
    <n v="21"/>
    <x v="4"/>
    <s v="Gigastuff"/>
    <x v="6"/>
    <x v="1"/>
    <n v="1.89"/>
    <n v="18"/>
    <n v="378"/>
    <x v="346"/>
  </r>
  <r>
    <n v="1587"/>
    <s v="Susy"/>
    <s v="Kinney"/>
    <x v="2"/>
    <x v="0"/>
    <n v="30"/>
    <s v="Emanuel Avenue"/>
    <s v="Tunbridge Wells"/>
    <x v="2"/>
    <d v="2021-11-01T00:00:00"/>
    <n v="9"/>
    <x v="5"/>
    <s v="Ultrathing V4"/>
    <x v="7"/>
    <x v="1"/>
    <n v="3.99"/>
    <n v="24"/>
    <n v="216"/>
    <x v="584"/>
  </r>
  <r>
    <n v="1588"/>
    <s v="Bulah"/>
    <s v="Moses"/>
    <x v="0"/>
    <x v="0"/>
    <n v="30"/>
    <s v="Embankment Gardens"/>
    <s v="Swanage"/>
    <x v="2"/>
    <s v="26/04/2022"/>
    <n v="104"/>
    <x v="9"/>
    <s v="Ultrathing V3"/>
    <x v="4"/>
    <x v="0"/>
    <n v="3.39"/>
    <n v="24"/>
    <n v="2496"/>
    <x v="793"/>
  </r>
  <r>
    <n v="1589"/>
    <s v="Kaila"/>
    <s v="Miner"/>
    <x v="2"/>
    <x v="0"/>
    <n v="90"/>
    <s v="Emma Cottages"/>
    <s v="Kingston Upon Thames"/>
    <x v="21"/>
    <s v="14/04/2022"/>
    <n v="84"/>
    <x v="2"/>
    <s v="Ultrathing V1"/>
    <x v="4"/>
    <x v="0"/>
    <n v="1.79"/>
    <n v="17"/>
    <n v="1428"/>
    <x v="599"/>
  </r>
  <r>
    <n v="1590"/>
    <s v="Eva"/>
    <s v="Egan"/>
    <x v="0"/>
    <x v="0"/>
    <n v="30"/>
    <s v="Emma Road"/>
    <s v="Isle Of North Uist"/>
    <x v="21"/>
    <s v="20/09/2022"/>
    <n v="30"/>
    <x v="3"/>
    <s v="Megawidget S"/>
    <x v="9"/>
    <x v="0"/>
    <n v="0.69"/>
    <n v="24"/>
    <n v="720"/>
    <x v="794"/>
  </r>
  <r>
    <n v="1591"/>
    <s v="Kia"/>
    <s v="Wyatt"/>
    <x v="3"/>
    <x v="0"/>
    <n v="90"/>
    <s v="Emmanuel Church"/>
    <s v="Templecombe"/>
    <x v="2"/>
    <s v="28/11/2021"/>
    <n v="71"/>
    <x v="6"/>
    <s v="Megawidget M"/>
    <x v="7"/>
    <x v="1"/>
    <n v="1.29"/>
    <n v="24"/>
    <n v="1704"/>
    <x v="795"/>
  </r>
  <r>
    <n v="1592"/>
    <s v="Amiee"/>
    <s v="Cantu"/>
    <x v="2"/>
    <x v="0"/>
    <n v="90"/>
    <s v="Emmanuel Schoolhouse"/>
    <s v="Burry Port"/>
    <x v="12"/>
    <d v="2020-12-06T00:00:00"/>
    <n v="45"/>
    <x v="5"/>
    <s v="Ultrathing V4"/>
    <x v="8"/>
    <x v="2"/>
    <n v="3.99"/>
    <n v="24"/>
    <n v="1080"/>
    <x v="112"/>
  </r>
  <r>
    <n v="1593"/>
    <s v="Brett"/>
    <s v="Parks"/>
    <x v="1"/>
    <x v="1"/>
    <n v="30"/>
    <s v="Emmetts Buildings"/>
    <s v="Andover"/>
    <x v="4"/>
    <s v="28/11/2021"/>
    <n v="65"/>
    <x v="9"/>
    <s v="Ultrathing V3"/>
    <x v="7"/>
    <x v="1"/>
    <n v="3.39"/>
    <n v="24"/>
    <n v="1560"/>
    <x v="439"/>
  </r>
  <r>
    <n v="1594"/>
    <s v="Leif"/>
    <s v="Trevino"/>
    <x v="1"/>
    <x v="1"/>
    <n v="30"/>
    <s v="Emmetts Buildings"/>
    <s v="Bicester"/>
    <x v="26"/>
    <d v="2021-02-09T00:00:00"/>
    <n v="61"/>
    <x v="4"/>
    <s v="Gigastuff"/>
    <x v="10"/>
    <x v="1"/>
    <n v="1.89"/>
    <n v="18"/>
    <n v="1098"/>
    <x v="363"/>
  </r>
  <r>
    <n v="1595"/>
    <s v="Ana"/>
    <s v="Conrad"/>
    <x v="0"/>
    <x v="0"/>
    <n v="60"/>
    <s v="Emmetts Yard"/>
    <s v="Romney Marsh"/>
    <x v="2"/>
    <s v="29/12/2021"/>
    <n v="30"/>
    <x v="6"/>
    <s v="Megawidget M"/>
    <x v="8"/>
    <x v="1"/>
    <n v="1.29"/>
    <n v="24"/>
    <n v="720"/>
    <x v="796"/>
  </r>
  <r>
    <n v="1596"/>
    <s v="Gilberte"/>
    <s v="Ingram"/>
    <x v="3"/>
    <x v="0"/>
    <n v="90"/>
    <s v="Empire Avenue"/>
    <s v="Llanfyrnach"/>
    <x v="11"/>
    <s v="19/10/2020"/>
    <n v="62"/>
    <x v="8"/>
    <s v="Superwossname"/>
    <x v="1"/>
    <x v="2"/>
    <n v="3.49"/>
    <n v="20"/>
    <n v="1240"/>
    <x v="393"/>
  </r>
  <r>
    <n v="1597"/>
    <s v="Christian"/>
    <s v="Begay"/>
    <x v="1"/>
    <x v="1"/>
    <n v="90"/>
    <s v="Empress Street"/>
    <s v="Devon"/>
    <x v="3"/>
    <d v="2021-02-04T00:00:00"/>
    <n v="92"/>
    <x v="1"/>
    <s v="Megawidget L"/>
    <x v="10"/>
    <x v="1"/>
    <n v="1.79"/>
    <n v="24"/>
    <n v="2208"/>
    <x v="797"/>
  </r>
  <r>
    <n v="1598"/>
    <s v="Vernita"/>
    <s v="Pollock"/>
    <x v="2"/>
    <x v="0"/>
    <n v="30"/>
    <s v="Emsworth Close"/>
    <s v="Llanbrynmair"/>
    <x v="11"/>
    <s v="26/11/2022"/>
    <n v="100"/>
    <x v="7"/>
    <s v="Ultrathing V2"/>
    <x v="7"/>
    <x v="0"/>
    <n v="2.95"/>
    <n v="20"/>
    <n v="2000"/>
    <x v="798"/>
  </r>
  <r>
    <n v="1599"/>
    <s v="James"/>
    <s v="Eubanks"/>
    <x v="1"/>
    <x v="1"/>
    <n v="90"/>
    <s v="Emsworth Close"/>
    <s v="Seascale"/>
    <x v="2"/>
    <d v="2021-01-02T00:00:00"/>
    <n v="93"/>
    <x v="9"/>
    <s v="Ultrathing V3"/>
    <x v="6"/>
    <x v="1"/>
    <n v="3.39"/>
    <n v="24"/>
    <n v="2232"/>
    <x v="186"/>
  </r>
  <r>
    <n v="1600"/>
    <s v="King"/>
    <s v="Harris"/>
    <x v="1"/>
    <x v="1"/>
    <n v="90"/>
    <s v="Endsleigh Gardens"/>
    <s v="Llanfairpwllgwyngyll"/>
    <x v="11"/>
    <d v="2022-06-12T00:00:00"/>
    <n v="81"/>
    <x v="5"/>
    <s v="Ultrathing V4"/>
    <x v="2"/>
    <x v="0"/>
    <n v="3.99"/>
    <n v="24"/>
    <n v="1944"/>
    <x v="799"/>
  </r>
  <r>
    <n v="1601"/>
    <s v="Stacey"/>
    <s v="Kurtz"/>
    <x v="1"/>
    <x v="1"/>
    <n v="30"/>
    <s v="Engineer Road"/>
    <s v="Amlwch"/>
    <x v="4"/>
    <s v="20/06/2020"/>
    <n v="47"/>
    <x v="0"/>
    <s v="Hyperwotsit"/>
    <x v="2"/>
    <x v="2"/>
    <n v="2.0099999999999998"/>
    <n v="20"/>
    <n v="940"/>
    <x v="421"/>
  </r>
  <r>
    <n v="1602"/>
    <s v="Drusilla"/>
    <s v="Corona"/>
    <x v="0"/>
    <x v="0"/>
    <n v="60"/>
    <s v="Enid Street"/>
    <s v="Pencader"/>
    <x v="2"/>
    <s v="31/07/2022"/>
    <n v="28"/>
    <x v="3"/>
    <s v="Megawidget S"/>
    <x v="0"/>
    <x v="0"/>
    <n v="0.69"/>
    <n v="24"/>
    <n v="672"/>
    <x v="800"/>
  </r>
  <r>
    <n v="1603"/>
    <s v="Lavone"/>
    <s v="Skaggs"/>
    <x v="0"/>
    <x v="0"/>
    <n v="60"/>
    <s v="Enmore Avenue"/>
    <s v="Port Glasgow"/>
    <x v="2"/>
    <s v="13/07/2020"/>
    <n v="8"/>
    <x v="5"/>
    <s v="Ultrathing V4"/>
    <x v="0"/>
    <x v="2"/>
    <n v="3.99"/>
    <n v="24"/>
    <n v="192"/>
    <x v="539"/>
  </r>
  <r>
    <n v="1604"/>
    <s v="Larry"/>
    <s v="Roach"/>
    <x v="1"/>
    <x v="1"/>
    <n v="30"/>
    <s v="Enmore Road"/>
    <s v="Ripley"/>
    <x v="2"/>
    <s v="25/05/2020"/>
    <n v="20"/>
    <x v="2"/>
    <s v="Ultrathing V1"/>
    <x v="11"/>
    <x v="2"/>
    <n v="1.79"/>
    <n v="17"/>
    <n v="340"/>
    <x v="801"/>
  </r>
  <r>
    <n v="1605"/>
    <s v="Rodney"/>
    <s v="Wu"/>
    <x v="1"/>
    <x v="1"/>
    <n v="30"/>
    <s v="Enslin Road"/>
    <s v="Withernsea"/>
    <x v="2"/>
    <s v="16/02/2022"/>
    <n v="80"/>
    <x v="5"/>
    <s v="Ultrathing V4"/>
    <x v="10"/>
    <x v="0"/>
    <n v="3.99"/>
    <n v="24"/>
    <n v="1920"/>
    <x v="592"/>
  </r>
  <r>
    <n v="1606"/>
    <s v="Rudy"/>
    <s v="Howe"/>
    <x v="1"/>
    <x v="1"/>
    <n v="30"/>
    <s v="Ensor Mews"/>
    <s v="Malmesbury"/>
    <x v="2"/>
    <s v="17/07/2020"/>
    <n v="2"/>
    <x v="1"/>
    <s v="Megawidget L"/>
    <x v="0"/>
    <x v="2"/>
    <n v="1.79"/>
    <n v="24"/>
    <n v="48"/>
    <x v="318"/>
  </r>
  <r>
    <n v="1607"/>
    <s v="Emily"/>
    <s v="Morton"/>
    <x v="2"/>
    <x v="0"/>
    <n v="30"/>
    <s v="Epirus Road"/>
    <s v="Pontyclun"/>
    <x v="2"/>
    <s v="16/04/2021"/>
    <n v="44"/>
    <x v="1"/>
    <s v="Megawidget L"/>
    <x v="4"/>
    <x v="1"/>
    <n v="1.79"/>
    <n v="24"/>
    <n v="1056"/>
    <x v="45"/>
  </r>
  <r>
    <n v="1608"/>
    <s v="Vesta"/>
    <s v="Mcclure"/>
    <x v="2"/>
    <x v="0"/>
    <n v="60"/>
    <s v="Epping Place"/>
    <s v="Coleford"/>
    <x v="15"/>
    <s v="19/07/2020"/>
    <n v="7"/>
    <x v="5"/>
    <s v="Ultrathing V4"/>
    <x v="0"/>
    <x v="2"/>
    <n v="3.99"/>
    <n v="24"/>
    <n v="168"/>
    <x v="499"/>
  </r>
  <r>
    <n v="1609"/>
    <s v="Lino"/>
    <s v="Ramey"/>
    <x v="1"/>
    <x v="1"/>
    <n v="30"/>
    <s v="Epsom Road"/>
    <s v="Barnsley"/>
    <x v="71"/>
    <s v="25/10/2022"/>
    <n v="97"/>
    <x v="0"/>
    <s v="Hyperwotsit"/>
    <x v="1"/>
    <x v="0"/>
    <n v="2.0099999999999998"/>
    <n v="20"/>
    <n v="1940"/>
    <x v="123"/>
  </r>
  <r>
    <n v="1610"/>
    <s v="Jeffrey"/>
    <s v="Hare"/>
    <x v="1"/>
    <x v="1"/>
    <n v="90"/>
    <s v="Equity Buildings"/>
    <s v="Farnborough"/>
    <x v="17"/>
    <s v="14/12/2022"/>
    <n v="56"/>
    <x v="9"/>
    <s v="Ultrathing V3"/>
    <x v="8"/>
    <x v="0"/>
    <n v="3.39"/>
    <n v="24"/>
    <n v="1344"/>
    <x v="87"/>
  </r>
  <r>
    <n v="1611"/>
    <s v="Jade"/>
    <s v="Parson"/>
    <x v="2"/>
    <x v="0"/>
    <n v="30"/>
    <s v="Equity Buildings"/>
    <s v="Welling"/>
    <x v="2"/>
    <s v="30/08/2021"/>
    <n v="62"/>
    <x v="2"/>
    <s v="Ultrathing V1"/>
    <x v="3"/>
    <x v="1"/>
    <n v="1.79"/>
    <n v="17"/>
    <n v="1054"/>
    <x v="802"/>
  </r>
  <r>
    <n v="1612"/>
    <s v="Ethelene"/>
    <s v="Manley"/>
    <x v="0"/>
    <x v="0"/>
    <n v="90"/>
    <s v="Erbury Place"/>
    <s v="Beckenham"/>
    <x v="39"/>
    <s v="16/12/2022"/>
    <n v="42"/>
    <x v="5"/>
    <s v="Ultrathing V4"/>
    <x v="8"/>
    <x v="0"/>
    <n v="3.99"/>
    <n v="24"/>
    <n v="1008"/>
    <x v="275"/>
  </r>
  <r>
    <n v="1613"/>
    <s v="Dale"/>
    <s v="Boggs"/>
    <x v="0"/>
    <x v="0"/>
    <n v="90"/>
    <s v="Eresby Place"/>
    <s v="Newton Abbot"/>
    <x v="2"/>
    <s v="26/10/2022"/>
    <n v="45"/>
    <x v="0"/>
    <s v="Hyperwotsit"/>
    <x v="1"/>
    <x v="0"/>
    <n v="2.0099999999999998"/>
    <n v="20"/>
    <n v="900"/>
    <x v="761"/>
  </r>
  <r>
    <n v="1614"/>
    <s v="Amie"/>
    <s v="Hess"/>
    <x v="0"/>
    <x v="0"/>
    <n v="90"/>
    <s v="Erindale Terrace"/>
    <s v="Kidlington"/>
    <x v="21"/>
    <s v="19/10/2020"/>
    <n v="60"/>
    <x v="1"/>
    <s v="Megawidget L"/>
    <x v="1"/>
    <x v="2"/>
    <n v="1.79"/>
    <n v="24"/>
    <n v="1440"/>
    <x v="51"/>
  </r>
  <r>
    <n v="1615"/>
    <s v="Oscar"/>
    <s v="Bray"/>
    <x v="1"/>
    <x v="1"/>
    <n v="60"/>
    <s v="Erlam Road"/>
    <s v="Kendal"/>
    <x v="21"/>
    <s v="13/05/2020"/>
    <n v="36"/>
    <x v="6"/>
    <s v="Megawidget M"/>
    <x v="11"/>
    <x v="2"/>
    <n v="1.29"/>
    <n v="24"/>
    <n v="864"/>
    <x v="73"/>
  </r>
  <r>
    <n v="1616"/>
    <s v="Kristofer"/>
    <s v="Barrett"/>
    <x v="1"/>
    <x v="1"/>
    <n v="30"/>
    <s v="Erlam Road"/>
    <s v="Norfolk"/>
    <x v="2"/>
    <s v="29/09/2020"/>
    <n v="30"/>
    <x v="2"/>
    <s v="Ultrathing V1"/>
    <x v="9"/>
    <x v="2"/>
    <n v="1.79"/>
    <n v="17"/>
    <n v="510"/>
    <x v="545"/>
  </r>
  <r>
    <n v="1617"/>
    <s v="Erinn"/>
    <s v="Doyle"/>
    <x v="3"/>
    <x v="0"/>
    <n v="90"/>
    <s v="Erlich Cottages"/>
    <s v="Llandudno"/>
    <x v="11"/>
    <s v="16/02/2020"/>
    <n v="19"/>
    <x v="6"/>
    <s v="Megawidget M"/>
    <x v="10"/>
    <x v="2"/>
    <n v="1.29"/>
    <n v="24"/>
    <n v="456"/>
    <x v="115"/>
  </r>
  <r>
    <n v="1618"/>
    <s v="Long"/>
    <s v="Link"/>
    <x v="1"/>
    <x v="1"/>
    <n v="30"/>
    <s v="Erlich Cottages"/>
    <s v="Merriott"/>
    <x v="2"/>
    <d v="2021-10-03T00:00:00"/>
    <n v="79"/>
    <x v="2"/>
    <s v="Ultrathing V1"/>
    <x v="1"/>
    <x v="1"/>
    <n v="1.79"/>
    <n v="17"/>
    <n v="1343"/>
    <x v="699"/>
  </r>
  <r>
    <n v="1619"/>
    <s v="Kaila"/>
    <s v="Boston"/>
    <x v="2"/>
    <x v="0"/>
    <n v="30"/>
    <s v="Ermine Road"/>
    <s v="Crymych"/>
    <x v="16"/>
    <d v="2021-01-04T00:00:00"/>
    <n v="84"/>
    <x v="2"/>
    <s v="Ultrathing V1"/>
    <x v="6"/>
    <x v="1"/>
    <n v="1.79"/>
    <n v="17"/>
    <n v="1428"/>
    <x v="599"/>
  </r>
  <r>
    <n v="1620"/>
    <s v="Felipe"/>
    <s v="Horne"/>
    <x v="1"/>
    <x v="1"/>
    <n v="90"/>
    <s v="Erskine Hill"/>
    <s v="Dunstable"/>
    <x v="3"/>
    <s v="19/03/2021"/>
    <n v="74"/>
    <x v="6"/>
    <s v="Megawidget M"/>
    <x v="5"/>
    <x v="1"/>
    <n v="1.29"/>
    <n v="24"/>
    <n v="1776"/>
    <x v="803"/>
  </r>
  <r>
    <n v="1621"/>
    <s v="Kent"/>
    <s v="Nance"/>
    <x v="1"/>
    <x v="1"/>
    <n v="60"/>
    <s v="Erwood Road"/>
    <s v="Berkeley"/>
    <x v="29"/>
    <s v="14/06/2022"/>
    <n v="45"/>
    <x v="7"/>
    <s v="Ultrathing V2"/>
    <x v="2"/>
    <x v="0"/>
    <n v="2.95"/>
    <n v="20"/>
    <n v="900"/>
    <x v="401"/>
  </r>
  <r>
    <n v="1622"/>
    <s v="Jae"/>
    <s v="Sinclair"/>
    <x v="1"/>
    <x v="1"/>
    <n v="30"/>
    <s v="Eskdale Villas"/>
    <s v="Newcastleton"/>
    <x v="2"/>
    <s v="18/05/2020"/>
    <n v="51"/>
    <x v="9"/>
    <s v="Ultrathing V3"/>
    <x v="11"/>
    <x v="2"/>
    <n v="3.39"/>
    <n v="24"/>
    <n v="1224"/>
    <x v="804"/>
  </r>
  <r>
    <n v="1623"/>
    <s v="Alex"/>
    <s v="Peacock"/>
    <x v="1"/>
    <x v="1"/>
    <n v="30"/>
    <s v="Esmeralda Road"/>
    <s v="Cromarty"/>
    <x v="16"/>
    <d v="2020-07-10T00:00:00"/>
    <n v="75"/>
    <x v="2"/>
    <s v="Ultrathing V1"/>
    <x v="0"/>
    <x v="2"/>
    <n v="1.79"/>
    <n v="17"/>
    <n v="1275"/>
    <x v="465"/>
  </r>
  <r>
    <n v="1624"/>
    <s v="Danial"/>
    <s v="Gonzalez"/>
    <x v="1"/>
    <x v="1"/>
    <n v="90"/>
    <s v="Esmerelda Road"/>
    <s v="Aberdeenshire"/>
    <x v="36"/>
    <s v="22/10/2022"/>
    <n v="94"/>
    <x v="9"/>
    <s v="Ultrathing V3"/>
    <x v="1"/>
    <x v="0"/>
    <n v="3.39"/>
    <n v="24"/>
    <n v="2256"/>
    <x v="657"/>
  </r>
  <r>
    <n v="1625"/>
    <s v="Lino"/>
    <s v="Ames"/>
    <x v="1"/>
    <x v="1"/>
    <n v="30"/>
    <s v="Essendine Road"/>
    <s v="Retford"/>
    <x v="2"/>
    <s v="27/01/2020"/>
    <n v="17"/>
    <x v="5"/>
    <s v="Ultrathing V4"/>
    <x v="6"/>
    <x v="2"/>
    <n v="3.99"/>
    <n v="24"/>
    <n v="408"/>
    <x v="154"/>
  </r>
  <r>
    <n v="1626"/>
    <s v="Dorsey"/>
    <s v="Hatch"/>
    <x v="5"/>
    <x v="2"/>
    <n v="90"/>
    <s v="Ester Cottages"/>
    <s v="Seaham"/>
    <x v="2"/>
    <d v="2022-11-12T00:00:00"/>
    <n v="67"/>
    <x v="2"/>
    <s v="Ultrathing V1"/>
    <x v="7"/>
    <x v="0"/>
    <n v="1.79"/>
    <n v="17"/>
    <n v="1139"/>
    <x v="96"/>
  </r>
  <r>
    <n v="1627"/>
    <s v="Ronnie"/>
    <s v="Donahue"/>
    <x v="1"/>
    <x v="1"/>
    <n v="90"/>
    <s v="Esterbrooke Street"/>
    <s v="Corrour"/>
    <x v="16"/>
    <s v="21/04/2022"/>
    <n v="57"/>
    <x v="9"/>
    <s v="Ultrathing V3"/>
    <x v="4"/>
    <x v="0"/>
    <n v="3.39"/>
    <n v="24"/>
    <n v="1368"/>
    <x v="313"/>
  </r>
  <r>
    <n v="1628"/>
    <s v="Sherika"/>
    <s v="Hull"/>
    <x v="3"/>
    <x v="0"/>
    <n v="90"/>
    <s v="Etham Street"/>
    <s v="Henlow"/>
    <x v="1"/>
    <s v="17/10/2022"/>
    <n v="91"/>
    <x v="3"/>
    <s v="Megawidget S"/>
    <x v="1"/>
    <x v="0"/>
    <n v="0.69"/>
    <n v="24"/>
    <n v="2184"/>
    <x v="805"/>
  </r>
  <r>
    <n v="1629"/>
    <s v="Theron"/>
    <s v="Sapp"/>
    <x v="1"/>
    <x v="1"/>
    <n v="60"/>
    <s v="Ethelden Road"/>
    <s v="Waltham Abbey"/>
    <x v="2"/>
    <s v="25/01/2021"/>
    <n v="85"/>
    <x v="6"/>
    <s v="Megawidget M"/>
    <x v="6"/>
    <x v="1"/>
    <n v="1.29"/>
    <n v="24"/>
    <n v="2040"/>
    <x v="711"/>
  </r>
  <r>
    <n v="1630"/>
    <s v="Cleotilde"/>
    <s v="Pagan"/>
    <x v="3"/>
    <x v="0"/>
    <n v="60"/>
    <s v="Etloe Road"/>
    <s v="Clackmannan"/>
    <x v="15"/>
    <d v="2020-03-06T00:00:00"/>
    <n v="68"/>
    <x v="1"/>
    <s v="Megawidget L"/>
    <x v="5"/>
    <x v="2"/>
    <n v="1.79"/>
    <n v="24"/>
    <n v="1632"/>
    <x v="160"/>
  </r>
  <r>
    <n v="1631"/>
    <s v="Carlton"/>
    <s v="Gould"/>
    <x v="1"/>
    <x v="1"/>
    <n v="60"/>
    <s v="Eton Close"/>
    <s v="Helston"/>
    <x v="1"/>
    <s v="27/06/2021"/>
    <n v="15"/>
    <x v="9"/>
    <s v="Ultrathing V3"/>
    <x v="2"/>
    <x v="1"/>
    <n v="3.39"/>
    <n v="24"/>
    <n v="360"/>
    <x v="274"/>
  </r>
  <r>
    <n v="1632"/>
    <s v="Agripina"/>
    <s v="Messer"/>
    <x v="0"/>
    <x v="0"/>
    <n v="60"/>
    <s v="Eton Grove"/>
    <s v="Lyndhurst"/>
    <x v="2"/>
    <s v="28/09/2020"/>
    <n v="18"/>
    <x v="9"/>
    <s v="Ultrathing V3"/>
    <x v="9"/>
    <x v="2"/>
    <n v="3.39"/>
    <n v="24"/>
    <n v="432"/>
    <x v="390"/>
  </r>
  <r>
    <n v="1634"/>
    <s v="Billie"/>
    <s v="Childs"/>
    <x v="1"/>
    <x v="1"/>
    <n v="30"/>
    <s v="Euston Road"/>
    <s v="Presteigne"/>
    <x v="2"/>
    <s v="20/08/2022"/>
    <n v="14"/>
    <x v="8"/>
    <s v="Superwossname"/>
    <x v="3"/>
    <x v="0"/>
    <n v="3.49"/>
    <n v="20"/>
    <n v="280"/>
    <x v="35"/>
  </r>
  <r>
    <n v="1635"/>
    <s v="Sook"/>
    <s v="Newman"/>
    <x v="0"/>
    <x v="0"/>
    <n v="90"/>
    <s v="Euston Road"/>
    <s v="Rhyl"/>
    <x v="2"/>
    <s v="16/07/2020"/>
    <n v="8"/>
    <x v="4"/>
    <s v="Gigastuff"/>
    <x v="0"/>
    <x v="2"/>
    <n v="1.89"/>
    <n v="18"/>
    <n v="144"/>
    <x v="740"/>
  </r>
  <r>
    <n v="1636"/>
    <s v="Delois"/>
    <s v="Browning"/>
    <x v="2"/>
    <x v="0"/>
    <n v="90"/>
    <s v="Euston Station"/>
    <s v="Bodorgan"/>
    <x v="62"/>
    <d v="2022-04-09T00:00:00"/>
    <n v="12"/>
    <x v="1"/>
    <s v="Megawidget L"/>
    <x v="4"/>
    <x v="0"/>
    <n v="1.79"/>
    <n v="24"/>
    <n v="288"/>
    <x v="322"/>
  </r>
  <r>
    <n v="1637"/>
    <s v="Chong"/>
    <s v="Langley"/>
    <x v="1"/>
    <x v="1"/>
    <n v="30"/>
    <s v="Everest Road"/>
    <s v="Minehead"/>
    <x v="2"/>
    <d v="2021-07-08T00:00:00"/>
    <n v="25"/>
    <x v="9"/>
    <s v="Ultrathing V3"/>
    <x v="0"/>
    <x v="1"/>
    <n v="3.39"/>
    <n v="24"/>
    <n v="600"/>
    <x v="120"/>
  </r>
  <r>
    <n v="1638"/>
    <s v="Jerome"/>
    <s v="Chappell"/>
    <x v="1"/>
    <x v="1"/>
    <n v="30"/>
    <s v="Evershall Street"/>
    <s v="Llanfairfechan"/>
    <x v="11"/>
    <d v="2020-09-10T00:00:00"/>
    <n v="27"/>
    <x v="6"/>
    <s v="Megawidget M"/>
    <x v="9"/>
    <x v="2"/>
    <n v="1.29"/>
    <n v="24"/>
    <n v="648"/>
    <x v="806"/>
  </r>
  <r>
    <n v="1639"/>
    <s v="Lucius"/>
    <s v="Mccann"/>
    <x v="1"/>
    <x v="1"/>
    <n v="90"/>
    <s v="Eversley Park"/>
    <s v="Henlow"/>
    <x v="1"/>
    <d v="2021-08-02T00:00:00"/>
    <n v="39"/>
    <x v="3"/>
    <s v="Megawidget S"/>
    <x v="3"/>
    <x v="1"/>
    <n v="0.69"/>
    <n v="24"/>
    <n v="936"/>
    <x v="807"/>
  </r>
  <r>
    <n v="1640"/>
    <s v="Rickey"/>
    <s v="Hurley"/>
    <x v="1"/>
    <x v="1"/>
    <n v="60"/>
    <s v="Everthorpe Road"/>
    <s v="Bagillt"/>
    <x v="40"/>
    <s v="30/05/2021"/>
    <n v="76"/>
    <x v="8"/>
    <s v="Superwossname"/>
    <x v="11"/>
    <x v="1"/>
    <n v="3.49"/>
    <n v="20"/>
    <n v="1520"/>
    <x v="808"/>
  </r>
  <r>
    <n v="1641"/>
    <s v="Venita"/>
    <s v="Blanton"/>
    <x v="0"/>
    <x v="0"/>
    <n v="30"/>
    <s v="Eve'S Place"/>
    <s v="Wembley"/>
    <x v="2"/>
    <s v="25/04/2020"/>
    <n v="78"/>
    <x v="2"/>
    <s v="Ultrathing V1"/>
    <x v="4"/>
    <x v="2"/>
    <n v="1.79"/>
    <n v="17"/>
    <n v="1326"/>
    <x v="636"/>
  </r>
  <r>
    <n v="1642"/>
    <s v="Lane"/>
    <s v="Page"/>
    <x v="1"/>
    <x v="1"/>
    <n v="60"/>
    <s v="Ewe Close"/>
    <s v="Isle Of Mannot"/>
    <x v="21"/>
    <s v="24/04/2020"/>
    <n v="70"/>
    <x v="0"/>
    <s v="Hyperwotsit"/>
    <x v="4"/>
    <x v="2"/>
    <n v="2.0099999999999998"/>
    <n v="20"/>
    <n v="1400"/>
    <x v="507"/>
  </r>
  <r>
    <n v="1643"/>
    <s v="Emmie"/>
    <s v="Segura"/>
    <x v="2"/>
    <x v="0"/>
    <n v="90"/>
    <s v="Excelsior Gardens"/>
    <s v="Henley-In-Arden"/>
    <x v="1"/>
    <d v="2021-10-05T00:00:00"/>
    <n v="10"/>
    <x v="7"/>
    <s v="Ultrathing V2"/>
    <x v="1"/>
    <x v="1"/>
    <n v="2.95"/>
    <n v="20"/>
    <n v="200"/>
    <x v="809"/>
  </r>
  <r>
    <n v="1644"/>
    <s v="Katherin"/>
    <s v="Winters"/>
    <x v="0"/>
    <x v="0"/>
    <n v="60"/>
    <s v="Excelsior Terrace"/>
    <s v="Skipton"/>
    <x v="2"/>
    <s v="24/09/2021"/>
    <n v="55"/>
    <x v="4"/>
    <s v="Gigastuff"/>
    <x v="9"/>
    <x v="1"/>
    <n v="1.89"/>
    <n v="18"/>
    <n v="990"/>
    <x v="638"/>
  </r>
  <r>
    <n v="1645"/>
    <s v="Wava"/>
    <s v="Romano"/>
    <x v="2"/>
    <x v="0"/>
    <n v="60"/>
    <s v="Exchange Arcade"/>
    <s v="New Romney"/>
    <x v="2"/>
    <d v="2022-07-01T00:00:00"/>
    <n v="58"/>
    <x v="2"/>
    <s v="Ultrathing V1"/>
    <x v="0"/>
    <x v="0"/>
    <n v="1.79"/>
    <n v="17"/>
    <n v="986"/>
    <x v="810"/>
  </r>
  <r>
    <n v="1646"/>
    <s v="Lawrence"/>
    <s v="Henderson"/>
    <x v="0"/>
    <x v="0"/>
    <n v="30"/>
    <s v="Exeter Street"/>
    <s v="St. Ives"/>
    <x v="2"/>
    <s v="21/04/2021"/>
    <n v="45"/>
    <x v="1"/>
    <s v="Megawidget L"/>
    <x v="4"/>
    <x v="1"/>
    <n v="1.79"/>
    <n v="24"/>
    <n v="1080"/>
    <x v="414"/>
  </r>
  <r>
    <n v="1647"/>
    <s v="Ulrike"/>
    <s v="Crawford"/>
    <x v="2"/>
    <x v="0"/>
    <n v="60"/>
    <s v="Exeter Villas"/>
    <s v="Huntingdon"/>
    <x v="1"/>
    <s v="17/03/2020"/>
    <n v="11"/>
    <x v="9"/>
    <s v="Ultrathing V3"/>
    <x v="5"/>
    <x v="2"/>
    <n v="3.39"/>
    <n v="24"/>
    <n v="264"/>
    <x v="376"/>
  </r>
  <r>
    <n v="1648"/>
    <s v="Joaquin"/>
    <s v="Small"/>
    <x v="1"/>
    <x v="1"/>
    <n v="30"/>
    <s v="Exeter Way"/>
    <s v="Nottinghamshire"/>
    <x v="2"/>
    <d v="2021-04-12T00:00:00"/>
    <n v="8"/>
    <x v="7"/>
    <s v="Ultrathing V2"/>
    <x v="4"/>
    <x v="1"/>
    <n v="2.95"/>
    <n v="20"/>
    <n v="160"/>
    <x v="255"/>
  </r>
  <r>
    <n v="1649"/>
    <s v="Julie"/>
    <s v="Gonzalez"/>
    <x v="2"/>
    <x v="0"/>
    <n v="30"/>
    <s v="ExfoRoadRoad"/>
    <s v="Selkirk"/>
    <x v="2"/>
    <s v="18/02/2022"/>
    <n v="25"/>
    <x v="1"/>
    <s v="Megawidget L"/>
    <x v="10"/>
    <x v="0"/>
    <n v="1.79"/>
    <n v="24"/>
    <n v="600"/>
    <x v="437"/>
  </r>
  <r>
    <n v="1650"/>
    <s v="Sonny"/>
    <s v="Jones"/>
    <x v="1"/>
    <x v="1"/>
    <n v="90"/>
    <s v="Exmoor Street"/>
    <s v="Callington"/>
    <x v="12"/>
    <s v="15/02/2021"/>
    <n v="47"/>
    <x v="6"/>
    <s v="Megawidget M"/>
    <x v="10"/>
    <x v="1"/>
    <n v="1.29"/>
    <n v="24"/>
    <n v="1128"/>
    <x v="508"/>
  </r>
  <r>
    <n v="1651"/>
    <s v="Bong"/>
    <s v="Albright"/>
    <x v="0"/>
    <x v="0"/>
    <n v="30"/>
    <s v="Eyhurst Close"/>
    <s v="Perthshire"/>
    <x v="2"/>
    <s v="24/09/2022"/>
    <n v="43"/>
    <x v="1"/>
    <s v="Megawidget L"/>
    <x v="9"/>
    <x v="0"/>
    <n v="1.79"/>
    <n v="24"/>
    <n v="1032"/>
    <x v="76"/>
  </r>
  <r>
    <n v="1652"/>
    <s v="Rosalva"/>
    <s v="Mckinnon"/>
    <x v="0"/>
    <x v="0"/>
    <n v="30"/>
    <s v="Eynella Road"/>
    <s v="Abingdon"/>
    <x v="27"/>
    <s v="28/05/2022"/>
    <n v="61"/>
    <x v="5"/>
    <s v="Ultrathing V4"/>
    <x v="11"/>
    <x v="0"/>
    <n v="3.99"/>
    <n v="24"/>
    <n v="1464"/>
    <x v="515"/>
  </r>
  <r>
    <n v="1653"/>
    <s v="Houston"/>
    <s v="Douglas"/>
    <x v="1"/>
    <x v="1"/>
    <n v="90"/>
    <s v="Eynsham Drive"/>
    <s v="Stratford-Upon-Avon"/>
    <x v="2"/>
    <d v="2020-12-08T00:00:00"/>
    <n v="83"/>
    <x v="2"/>
    <s v="Ultrathing V1"/>
    <x v="8"/>
    <x v="2"/>
    <n v="1.79"/>
    <n v="17"/>
    <n v="1411"/>
    <x v="811"/>
  </r>
  <r>
    <n v="1654"/>
    <s v="Kanisha"/>
    <s v="Dean"/>
    <x v="2"/>
    <x v="0"/>
    <n v="60"/>
    <s v="Eyot Gardens"/>
    <s v="Carterton"/>
    <x v="10"/>
    <d v="2021-08-04T00:00:00"/>
    <n v="88"/>
    <x v="4"/>
    <s v="Gigastuff"/>
    <x v="3"/>
    <x v="1"/>
    <n v="1.89"/>
    <n v="18"/>
    <n v="1584"/>
    <x v="812"/>
  </r>
  <r>
    <n v="1655"/>
    <s v="Ed"/>
    <s v="Rasmussen"/>
    <x v="1"/>
    <x v="1"/>
    <n v="60"/>
    <s v="Eyot Green"/>
    <s v="Rhyl"/>
    <x v="2"/>
    <d v="2021-12-09T00:00:00"/>
    <n v="74"/>
    <x v="8"/>
    <s v="Superwossname"/>
    <x v="8"/>
    <x v="1"/>
    <n v="3.49"/>
    <n v="20"/>
    <n v="1480"/>
    <x v="603"/>
  </r>
  <r>
    <n v="1656"/>
    <s v="Luba"/>
    <s v="Mccauley"/>
    <x v="2"/>
    <x v="0"/>
    <n v="60"/>
    <s v="Eythorn Road"/>
    <s v="Kinross"/>
    <x v="21"/>
    <d v="2020-09-04T00:00:00"/>
    <n v="42"/>
    <x v="4"/>
    <s v="Gigastuff"/>
    <x v="9"/>
    <x v="2"/>
    <n v="1.89"/>
    <n v="18"/>
    <n v="756"/>
    <x v="408"/>
  </r>
  <r>
    <n v="1657"/>
    <s v="Jordon"/>
    <s v="Starr"/>
    <x v="1"/>
    <x v="1"/>
    <n v="60"/>
    <s v="Eythorne Road"/>
    <s v="Beith"/>
    <x v="73"/>
    <d v="2022-12-04T00:00:00"/>
    <n v="91"/>
    <x v="0"/>
    <s v="Hyperwotsit"/>
    <x v="8"/>
    <x v="0"/>
    <n v="2.0099999999999998"/>
    <n v="20"/>
    <n v="1820"/>
    <x v="716"/>
  </r>
  <r>
    <n v="1658"/>
    <s v="Reggie"/>
    <s v="Marcus"/>
    <x v="1"/>
    <x v="1"/>
    <n v="30"/>
    <s v="Ezra Street"/>
    <s v="Cornwall"/>
    <x v="16"/>
    <s v="22/01/2022"/>
    <n v="24"/>
    <x v="9"/>
    <s v="Ultrathing V3"/>
    <x v="6"/>
    <x v="0"/>
    <n v="3.39"/>
    <n v="24"/>
    <n v="576"/>
    <x v="813"/>
  </r>
  <r>
    <n v="1659"/>
    <s v="King"/>
    <s v="Valle"/>
    <x v="1"/>
    <x v="1"/>
    <n v="30"/>
    <s v="Factory Lane"/>
    <s v="Southwell"/>
    <x v="2"/>
    <s v="19/09/2022"/>
    <n v="72"/>
    <x v="6"/>
    <s v="Megawidget M"/>
    <x v="9"/>
    <x v="0"/>
    <n v="1.29"/>
    <n v="24"/>
    <n v="1728"/>
    <x v="249"/>
  </r>
  <r>
    <n v="1660"/>
    <s v="Mammie"/>
    <s v="Daniels"/>
    <x v="0"/>
    <x v="0"/>
    <n v="90"/>
    <s v="Fairbairn Green"/>
    <s v="Sandbach"/>
    <x v="2"/>
    <s v="27/01/2020"/>
    <n v="35"/>
    <x v="1"/>
    <s v="Megawidget L"/>
    <x v="6"/>
    <x v="2"/>
    <n v="1.79"/>
    <n v="24"/>
    <n v="840"/>
    <x v="736"/>
  </r>
  <r>
    <n v="1661"/>
    <s v="Lilliam"/>
    <s v="Oliver"/>
    <x v="3"/>
    <x v="0"/>
    <n v="60"/>
    <s v="Fairchild Close"/>
    <s v="Westcliff-On-Sea"/>
    <x v="2"/>
    <s v="18/04/2022"/>
    <n v="15"/>
    <x v="3"/>
    <s v="Megawidget S"/>
    <x v="4"/>
    <x v="0"/>
    <n v="0.69"/>
    <n v="24"/>
    <n v="360"/>
    <x v="532"/>
  </r>
  <r>
    <n v="1662"/>
    <s v="Nicky"/>
    <s v="Orr"/>
    <x v="1"/>
    <x v="1"/>
    <n v="60"/>
    <s v="Faireys Buildings"/>
    <s v="Salisbury"/>
    <x v="2"/>
    <d v="2022-01-12T00:00:00"/>
    <n v="11"/>
    <x v="8"/>
    <s v="Superwossname"/>
    <x v="6"/>
    <x v="0"/>
    <n v="3.49"/>
    <n v="20"/>
    <n v="220"/>
    <x v="768"/>
  </r>
  <r>
    <n v="1664"/>
    <s v="Camila"/>
    <s v="Darling"/>
    <x v="3"/>
    <x v="0"/>
    <n v="60"/>
    <s v="Fairlawn Avenue"/>
    <s v="Hailsham"/>
    <x v="13"/>
    <d v="2022-10-07T00:00:00"/>
    <n v="86"/>
    <x v="5"/>
    <s v="Ultrathing V4"/>
    <x v="1"/>
    <x v="0"/>
    <n v="3.99"/>
    <n v="24"/>
    <n v="2064"/>
    <x v="6"/>
  </r>
  <r>
    <n v="1665"/>
    <s v="Debbra"/>
    <s v="Meredith"/>
    <x v="2"/>
    <x v="0"/>
    <n v="90"/>
    <s v="Fairlea Place"/>
    <s v="West Midlands"/>
    <x v="2"/>
    <s v="30/04/2020"/>
    <n v="46"/>
    <x v="9"/>
    <s v="Ultrathing V3"/>
    <x v="4"/>
    <x v="2"/>
    <n v="3.39"/>
    <n v="24"/>
    <n v="1104"/>
    <x v="783"/>
  </r>
  <r>
    <n v="1666"/>
    <s v="Mallie"/>
    <s v="Shook"/>
    <x v="0"/>
    <x v="0"/>
    <n v="90"/>
    <s v="Fairlie Gardens"/>
    <s v="South Humberside"/>
    <x v="2"/>
    <s v="14/09/2021"/>
    <n v="5"/>
    <x v="0"/>
    <s v="Hyperwotsit"/>
    <x v="9"/>
    <x v="1"/>
    <n v="2.0099999999999998"/>
    <n v="20"/>
    <n v="100"/>
    <x v="645"/>
  </r>
  <r>
    <n v="1667"/>
    <s v="Edgardo"/>
    <s v="Akins"/>
    <x v="1"/>
    <x v="1"/>
    <n v="90"/>
    <s v="Fairlight Terrace"/>
    <s v="Girvan"/>
    <x v="17"/>
    <s v="21/09/2022"/>
    <n v="22"/>
    <x v="8"/>
    <s v="Superwossname"/>
    <x v="9"/>
    <x v="0"/>
    <n v="3.49"/>
    <n v="20"/>
    <n v="440"/>
    <x v="259"/>
  </r>
  <r>
    <n v="1668"/>
    <s v="Susanna"/>
    <s v="Whitaker"/>
    <x v="0"/>
    <x v="0"/>
    <n v="90"/>
    <s v="Fairway Close"/>
    <s v="Gunnislake"/>
    <x v="13"/>
    <d v="2021-10-04T00:00:00"/>
    <n v="45"/>
    <x v="9"/>
    <s v="Ultrathing V3"/>
    <x v="1"/>
    <x v="1"/>
    <n v="3.39"/>
    <n v="24"/>
    <n v="1080"/>
    <x v="814"/>
  </r>
  <r>
    <n v="1669"/>
    <s v="Stuart"/>
    <s v="Hargrove"/>
    <x v="1"/>
    <x v="1"/>
    <n v="90"/>
    <s v="Falcon Road"/>
    <s v="Crowborough"/>
    <x v="16"/>
    <d v="2021-10-11T00:00:00"/>
    <n v="78"/>
    <x v="5"/>
    <s v="Ultrathing V4"/>
    <x v="1"/>
    <x v="1"/>
    <n v="3.99"/>
    <n v="24"/>
    <n v="1872"/>
    <x v="651"/>
  </r>
  <r>
    <n v="1670"/>
    <s v="Delaine"/>
    <s v="Dill"/>
    <x v="2"/>
    <x v="0"/>
    <n v="60"/>
    <s v="Falcon Yard"/>
    <s v="Northwich"/>
    <x v="2"/>
    <d v="2022-04-02T00:00:00"/>
    <n v="84"/>
    <x v="3"/>
    <s v="Megawidget S"/>
    <x v="4"/>
    <x v="0"/>
    <n v="0.69"/>
    <n v="24"/>
    <n v="2016"/>
    <x v="815"/>
  </r>
  <r>
    <n v="1671"/>
    <s v="Myrna"/>
    <s v="Seay"/>
    <x v="2"/>
    <x v="0"/>
    <n v="90"/>
    <s v="Falkland Avenue"/>
    <s v="Hamilton"/>
    <x v="13"/>
    <s v="29/09/2021"/>
    <n v="42"/>
    <x v="8"/>
    <s v="Superwossname"/>
    <x v="9"/>
    <x v="1"/>
    <n v="3.49"/>
    <n v="20"/>
    <n v="840"/>
    <x v="289"/>
  </r>
  <r>
    <n v="1672"/>
    <s v="Virgil"/>
    <s v="Chung"/>
    <x v="1"/>
    <x v="1"/>
    <n v="30"/>
    <s v="Fallowfields Drive"/>
    <s v="Campbeltown"/>
    <x v="10"/>
    <s v="22/10/2020"/>
    <n v="62"/>
    <x v="0"/>
    <s v="Hyperwotsit"/>
    <x v="1"/>
    <x v="2"/>
    <n v="2.0099999999999998"/>
    <n v="20"/>
    <n v="1240"/>
    <x v="632"/>
  </r>
  <r>
    <n v="1673"/>
    <s v="Fredric"/>
    <s v="Lovell"/>
    <x v="1"/>
    <x v="1"/>
    <n v="90"/>
    <s v="Fallows Close"/>
    <s v="Sandringham"/>
    <x v="2"/>
    <d v="2020-10-10T00:00:00"/>
    <n v="18"/>
    <x v="9"/>
    <s v="Ultrathing V3"/>
    <x v="1"/>
    <x v="2"/>
    <n v="3.39"/>
    <n v="24"/>
    <n v="432"/>
    <x v="390"/>
  </r>
  <r>
    <n v="1674"/>
    <s v="Van"/>
    <s v="Humphrey"/>
    <x v="0"/>
    <x v="0"/>
    <n v="30"/>
    <s v="Falmouth Avenue"/>
    <s v="Wickford"/>
    <x v="2"/>
    <d v="2021-05-06T00:00:00"/>
    <n v="70"/>
    <x v="3"/>
    <s v="Megawidget S"/>
    <x v="11"/>
    <x v="1"/>
    <n v="0.69"/>
    <n v="24"/>
    <n v="1680"/>
    <x v="500"/>
  </r>
  <r>
    <n v="1675"/>
    <s v="Marjorie"/>
    <s v="Houston"/>
    <x v="3"/>
    <x v="0"/>
    <n v="60"/>
    <s v="Fandon Row"/>
    <s v="Stratford-Upon-Avon"/>
    <x v="2"/>
    <d v="2021-12-08T00:00:00"/>
    <n v="81"/>
    <x v="7"/>
    <s v="Ultrathing V2"/>
    <x v="8"/>
    <x v="1"/>
    <n v="2.95"/>
    <n v="20"/>
    <n v="1620"/>
    <x v="540"/>
  </r>
  <r>
    <n v="1676"/>
    <s v="Gerald"/>
    <s v="Hatcher"/>
    <x v="1"/>
    <x v="1"/>
    <n v="60"/>
    <s v="Faraday Street"/>
    <s v="Hook"/>
    <x v="1"/>
    <s v="16/04/2020"/>
    <n v="70"/>
    <x v="9"/>
    <s v="Ultrathing V3"/>
    <x v="4"/>
    <x v="2"/>
    <n v="3.39"/>
    <n v="24"/>
    <n v="1680"/>
    <x v="556"/>
  </r>
  <r>
    <n v="1677"/>
    <s v="Weldon"/>
    <s v="Christiansen"/>
    <x v="1"/>
    <x v="1"/>
    <n v="30"/>
    <s v="Fardon Row"/>
    <s v="Bo'Ness"/>
    <x v="9"/>
    <s v="30/11/2020"/>
    <n v="23"/>
    <x v="2"/>
    <s v="Ultrathing V1"/>
    <x v="7"/>
    <x v="2"/>
    <n v="1.79"/>
    <n v="17"/>
    <n v="391"/>
    <x v="354"/>
  </r>
  <r>
    <n v="1678"/>
    <s v="Deeanna"/>
    <s v="Reeder"/>
    <x v="0"/>
    <x v="0"/>
    <n v="90"/>
    <s v="FaringfoRoadRoad"/>
    <s v="Linlithgow"/>
    <x v="11"/>
    <s v="19/10/2022"/>
    <n v="66"/>
    <x v="1"/>
    <s v="Megawidget L"/>
    <x v="1"/>
    <x v="0"/>
    <n v="1.79"/>
    <n v="24"/>
    <n v="1584"/>
    <x v="786"/>
  </r>
  <r>
    <n v="1679"/>
    <s v="Joshua"/>
    <s v="Prater"/>
    <x v="1"/>
    <x v="1"/>
    <n v="30"/>
    <s v="FaringfoRoadRoad"/>
    <s v="Moor Row"/>
    <x v="2"/>
    <d v="2020-03-06T00:00:00"/>
    <n v="84"/>
    <x v="8"/>
    <s v="Superwossname"/>
    <x v="5"/>
    <x v="2"/>
    <n v="3.49"/>
    <n v="20"/>
    <n v="1680"/>
    <x v="816"/>
  </r>
  <r>
    <n v="1680"/>
    <s v="Sabina"/>
    <s v="Arellano"/>
    <x v="0"/>
    <x v="0"/>
    <n v="30"/>
    <s v="Farleigh Place"/>
    <s v="Banff"/>
    <x v="0"/>
    <d v="2021-07-11T00:00:00"/>
    <n v="10"/>
    <x v="3"/>
    <s v="Megawidget S"/>
    <x v="0"/>
    <x v="1"/>
    <n v="0.69"/>
    <n v="24"/>
    <n v="240"/>
    <x v="103"/>
  </r>
  <r>
    <n v="1681"/>
    <s v="Hipolito"/>
    <s v="Dewitt"/>
    <x v="1"/>
    <x v="1"/>
    <n v="90"/>
    <s v="Farleigh Place"/>
    <s v="Umberleigh"/>
    <x v="2"/>
    <s v="19/10/2020"/>
    <n v="74"/>
    <x v="1"/>
    <s v="Megawidget L"/>
    <x v="1"/>
    <x v="2"/>
    <n v="1.79"/>
    <n v="24"/>
    <n v="1776"/>
    <x v="360"/>
  </r>
  <r>
    <n v="1682"/>
    <s v="Deeann"/>
    <s v="Aldrich"/>
    <x v="2"/>
    <x v="0"/>
    <n v="60"/>
    <s v="Farlington Place"/>
    <s v="Munlochy"/>
    <x v="2"/>
    <s v="17/05/2021"/>
    <n v="8"/>
    <x v="6"/>
    <s v="Megawidget M"/>
    <x v="11"/>
    <x v="1"/>
    <n v="1.29"/>
    <n v="24"/>
    <n v="192"/>
    <x v="752"/>
  </r>
  <r>
    <n v="1683"/>
    <s v="Lane"/>
    <s v="Belcher"/>
    <x v="1"/>
    <x v="1"/>
    <n v="90"/>
    <s v="Farm Avenue"/>
    <s v="Norfolk"/>
    <x v="2"/>
    <s v="24/03/2022"/>
    <n v="71"/>
    <x v="1"/>
    <s v="Megawidget L"/>
    <x v="5"/>
    <x v="0"/>
    <n v="1.79"/>
    <n v="24"/>
    <n v="1704"/>
    <x v="77"/>
  </r>
  <r>
    <n v="1684"/>
    <s v="Thora"/>
    <s v="Burroughs"/>
    <x v="0"/>
    <x v="0"/>
    <n v="30"/>
    <s v="Farm Walk"/>
    <s v="Broxburn"/>
    <x v="8"/>
    <s v="19/02/2020"/>
    <n v="48"/>
    <x v="9"/>
    <s v="Ultrathing V3"/>
    <x v="10"/>
    <x v="2"/>
    <n v="3.39"/>
    <n v="24"/>
    <n v="1152"/>
    <x v="668"/>
  </r>
  <r>
    <n v="1685"/>
    <s v="Margarito"/>
    <s v="Bray"/>
    <x v="1"/>
    <x v="1"/>
    <n v="30"/>
    <s v="Farm Walk"/>
    <s v="Coalville"/>
    <x v="15"/>
    <d v="2021-07-05T00:00:00"/>
    <n v="7"/>
    <x v="2"/>
    <s v="Ultrathing V1"/>
    <x v="0"/>
    <x v="1"/>
    <n v="1.79"/>
    <n v="17"/>
    <n v="119"/>
    <x v="208"/>
  </r>
  <r>
    <n v="1686"/>
    <s v="Tamesha"/>
    <s v="Grayson"/>
    <x v="0"/>
    <x v="0"/>
    <n v="30"/>
    <s v="Farmdale Road"/>
    <s v="Olney"/>
    <x v="2"/>
    <s v="27/12/2020"/>
    <n v="61"/>
    <x v="0"/>
    <s v="Hyperwotsit"/>
    <x v="8"/>
    <x v="2"/>
    <n v="2.0099999999999998"/>
    <n v="20"/>
    <n v="1220"/>
    <x v="817"/>
  </r>
  <r>
    <n v="1687"/>
    <s v="Leandro"/>
    <s v="Pickett"/>
    <x v="1"/>
    <x v="1"/>
    <n v="90"/>
    <s v="Farmer'S Road"/>
    <s v="Bargoed"/>
    <x v="22"/>
    <d v="2020-07-09T00:00:00"/>
    <n v="31"/>
    <x v="8"/>
    <s v="Superwossname"/>
    <x v="0"/>
    <x v="2"/>
    <n v="3.49"/>
    <n v="20"/>
    <n v="620"/>
    <x v="504"/>
  </r>
  <r>
    <n v="1688"/>
    <s v="Julia"/>
    <s v="Stubbs"/>
    <x v="0"/>
    <x v="0"/>
    <n v="90"/>
    <s v="Farnaby Road"/>
    <s v="Coldstream"/>
    <x v="15"/>
    <d v="2021-07-09T00:00:00"/>
    <n v="76"/>
    <x v="2"/>
    <s v="Ultrathing V1"/>
    <x v="0"/>
    <x v="1"/>
    <n v="1.79"/>
    <n v="17"/>
    <n v="1292"/>
    <x v="347"/>
  </r>
  <r>
    <n v="1689"/>
    <s v="Kandy"/>
    <s v="Coffey"/>
    <x v="2"/>
    <x v="0"/>
    <n v="60"/>
    <s v="Farnham Close"/>
    <s v="Sutton"/>
    <x v="2"/>
    <s v="25/10/2021"/>
    <n v="6"/>
    <x v="5"/>
    <s v="Ultrathing V4"/>
    <x v="1"/>
    <x v="1"/>
    <n v="3.99"/>
    <n v="24"/>
    <n v="144"/>
    <x v="212"/>
  </r>
  <r>
    <n v="1690"/>
    <s v="Joan"/>
    <s v="Groves"/>
    <x v="1"/>
    <x v="1"/>
    <n v="30"/>
    <s v="Farningham Road"/>
    <s v="Porth"/>
    <x v="2"/>
    <s v="13/12/2022"/>
    <n v="37"/>
    <x v="7"/>
    <s v="Ultrathing V2"/>
    <x v="8"/>
    <x v="0"/>
    <n v="2.95"/>
    <n v="20"/>
    <n v="740"/>
    <x v="398"/>
  </r>
  <r>
    <n v="1691"/>
    <s v="Ashlie"/>
    <s v="Covington"/>
    <x v="0"/>
    <x v="0"/>
    <n v="90"/>
    <s v="Farquhar Terrace"/>
    <s v="Bourne End"/>
    <x v="76"/>
    <s v="20/06/2021"/>
    <n v="14"/>
    <x v="6"/>
    <s v="Megawidget M"/>
    <x v="2"/>
    <x v="1"/>
    <n v="1.29"/>
    <n v="24"/>
    <n v="336"/>
    <x v="195"/>
  </r>
  <r>
    <n v="1692"/>
    <s v="Shawana"/>
    <s v="Calhoun"/>
    <x v="0"/>
    <x v="0"/>
    <n v="90"/>
    <s v="Farrance Street"/>
    <s v="Bacup"/>
    <x v="40"/>
    <s v="24/09/2022"/>
    <n v="65"/>
    <x v="9"/>
    <s v="Ultrathing V3"/>
    <x v="9"/>
    <x v="0"/>
    <n v="3.39"/>
    <n v="24"/>
    <n v="1560"/>
    <x v="439"/>
  </r>
  <r>
    <n v="1693"/>
    <s v="Boris"/>
    <s v="Sprague"/>
    <x v="5"/>
    <x v="2"/>
    <n v="90"/>
    <s v="Farrant Avenue"/>
    <s v="Dalton-In-Furness"/>
    <x v="3"/>
    <d v="2022-03-03T00:00:00"/>
    <n v="55"/>
    <x v="4"/>
    <s v="Gigastuff"/>
    <x v="5"/>
    <x v="0"/>
    <n v="1.89"/>
    <n v="18"/>
    <n v="990"/>
    <x v="638"/>
  </r>
  <r>
    <n v="1694"/>
    <s v="Moshe"/>
    <s v="Clemons"/>
    <x v="1"/>
    <x v="1"/>
    <n v="30"/>
    <s v="Farthing Alley"/>
    <s v="Llandudno Junction"/>
    <x v="11"/>
    <s v="30/01/2020"/>
    <n v="78"/>
    <x v="1"/>
    <s v="Megawidget L"/>
    <x v="6"/>
    <x v="2"/>
    <n v="1.79"/>
    <n v="24"/>
    <n v="1872"/>
    <x v="100"/>
  </r>
  <r>
    <n v="1695"/>
    <s v="Dustin"/>
    <s v="Kemp"/>
    <x v="1"/>
    <x v="1"/>
    <n v="60"/>
    <s v="Farthingale Walk"/>
    <s v="Penysarn"/>
    <x v="2"/>
    <d v="2021-07-04T00:00:00"/>
    <n v="92"/>
    <x v="1"/>
    <s v="Megawidget L"/>
    <x v="0"/>
    <x v="1"/>
    <n v="1.79"/>
    <n v="24"/>
    <n v="2208"/>
    <x v="797"/>
  </r>
  <r>
    <n v="1696"/>
    <s v="Raymon"/>
    <s v="Shields"/>
    <x v="1"/>
    <x v="1"/>
    <n v="30"/>
    <s v="Fauconberg Road"/>
    <s v="Robertsbridge"/>
    <x v="2"/>
    <s v="20/12/2022"/>
    <n v="88"/>
    <x v="7"/>
    <s v="Ultrathing V2"/>
    <x v="8"/>
    <x v="0"/>
    <n v="2.95"/>
    <n v="20"/>
    <n v="1760"/>
    <x v="113"/>
  </r>
  <r>
    <n v="1697"/>
    <s v="Rosalia"/>
    <s v="Golden"/>
    <x v="3"/>
    <x v="0"/>
    <n v="60"/>
    <s v="Faulkner Street"/>
    <s v="Armagh"/>
    <x v="33"/>
    <d v="2022-05-10T00:00:00"/>
    <n v="99"/>
    <x v="0"/>
    <s v="Hyperwotsit"/>
    <x v="11"/>
    <x v="0"/>
    <n v="2.0099999999999998"/>
    <n v="20"/>
    <n v="1980"/>
    <x v="203"/>
  </r>
  <r>
    <n v="1698"/>
    <s v="Wade"/>
    <s v="Gay"/>
    <x v="1"/>
    <x v="1"/>
    <n v="90"/>
    <s v="Faulkners Alley"/>
    <s v="Benfleet"/>
    <x v="29"/>
    <d v="2021-09-05T00:00:00"/>
    <n v="68"/>
    <x v="0"/>
    <s v="Hyperwotsit"/>
    <x v="9"/>
    <x v="1"/>
    <n v="2.0099999999999998"/>
    <n v="20"/>
    <n v="1360"/>
    <x v="271"/>
  </r>
  <r>
    <n v="1699"/>
    <s v="Lanny"/>
    <s v="Coleman"/>
    <x v="1"/>
    <x v="1"/>
    <n v="90"/>
    <s v="Faulkners Alley"/>
    <s v="Menstrie"/>
    <x v="2"/>
    <d v="2022-02-04T00:00:00"/>
    <n v="75"/>
    <x v="5"/>
    <s v="Ultrathing V4"/>
    <x v="10"/>
    <x v="0"/>
    <n v="3.99"/>
    <n v="24"/>
    <n v="1800"/>
    <x v="790"/>
  </r>
  <r>
    <n v="1700"/>
    <s v="Meda"/>
    <s v="Cassidy"/>
    <x v="0"/>
    <x v="0"/>
    <n v="90"/>
    <s v="Fawcett Estate"/>
    <s v="Alva"/>
    <x v="77"/>
    <s v="27/04/2021"/>
    <n v="95"/>
    <x v="6"/>
    <s v="Megawidget M"/>
    <x v="4"/>
    <x v="1"/>
    <n v="1.29"/>
    <n v="24"/>
    <n v="2280"/>
    <x v="818"/>
  </r>
  <r>
    <n v="1701"/>
    <s v="Hue"/>
    <s v="Cameron"/>
    <x v="0"/>
    <x v="0"/>
    <n v="90"/>
    <s v="Fawcett Road"/>
    <s v="Crowborough"/>
    <x v="16"/>
    <s v="13/10/2022"/>
    <n v="72"/>
    <x v="4"/>
    <s v="Gigastuff"/>
    <x v="1"/>
    <x v="0"/>
    <n v="1.89"/>
    <n v="18"/>
    <n v="1296"/>
    <x v="695"/>
  </r>
  <r>
    <n v="1702"/>
    <s v="Maida"/>
    <s v="Pierre"/>
    <x v="0"/>
    <x v="0"/>
    <n v="60"/>
    <s v="Fawley Road"/>
    <s v="Boscastle"/>
    <x v="28"/>
    <d v="2022-12-06T00:00:00"/>
    <n v="56"/>
    <x v="1"/>
    <s v="Megawidget L"/>
    <x v="8"/>
    <x v="0"/>
    <n v="1.79"/>
    <n v="24"/>
    <n v="1344"/>
    <x v="819"/>
  </r>
  <r>
    <n v="1703"/>
    <s v="Theron"/>
    <s v="Swartz"/>
    <x v="1"/>
    <x v="1"/>
    <n v="90"/>
    <s v="Fawley Road"/>
    <s v="Cardigan"/>
    <x v="10"/>
    <s v="14/12/2020"/>
    <n v="53"/>
    <x v="2"/>
    <s v="Ultrathing V1"/>
    <x v="8"/>
    <x v="2"/>
    <n v="1.79"/>
    <n v="17"/>
    <n v="901"/>
    <x v="460"/>
  </r>
  <r>
    <n v="1704"/>
    <s v="Portia"/>
    <s v="Denton"/>
    <x v="0"/>
    <x v="0"/>
    <n v="90"/>
    <s v="Fayland Avenue"/>
    <s v="Broxbourne"/>
    <x v="8"/>
    <d v="2022-08-02T00:00:00"/>
    <n v="103"/>
    <x v="9"/>
    <s v="Ultrathing V3"/>
    <x v="3"/>
    <x v="0"/>
    <n v="3.39"/>
    <n v="24"/>
    <n v="2472"/>
    <x v="656"/>
  </r>
  <r>
    <n v="1705"/>
    <s v="Claud"/>
    <s v="Crowley"/>
    <x v="1"/>
    <x v="1"/>
    <n v="30"/>
    <s v="Fearegg"/>
    <s v="Pathhead"/>
    <x v="2"/>
    <d v="2022-02-07T00:00:00"/>
    <n v="87"/>
    <x v="5"/>
    <s v="Ultrathing V4"/>
    <x v="10"/>
    <x v="0"/>
    <n v="3.99"/>
    <n v="24"/>
    <n v="2088"/>
    <x v="744"/>
  </r>
  <r>
    <n v="1706"/>
    <s v="Carroll"/>
    <s v="Robinson"/>
    <x v="1"/>
    <x v="1"/>
    <n v="60"/>
    <s v="Feathers Court"/>
    <s v="Norfolk"/>
    <x v="2"/>
    <s v="26/07/2022"/>
    <n v="48"/>
    <x v="3"/>
    <s v="Megawidget S"/>
    <x v="0"/>
    <x v="0"/>
    <n v="0.69"/>
    <n v="24"/>
    <n v="1152"/>
    <x v="780"/>
  </r>
  <r>
    <n v="1707"/>
    <s v="Clifford"/>
    <s v="Orozco"/>
    <x v="1"/>
    <x v="1"/>
    <n v="30"/>
    <s v="Featherstone Court"/>
    <s v="Wishaw"/>
    <x v="2"/>
    <d v="2020-07-08T00:00:00"/>
    <n v="3"/>
    <x v="5"/>
    <s v="Ultrathing V4"/>
    <x v="0"/>
    <x v="2"/>
    <n v="3.99"/>
    <n v="24"/>
    <n v="72"/>
    <x v="379"/>
  </r>
  <r>
    <n v="1708"/>
    <s v="Gerard"/>
    <s v="Boone"/>
    <x v="1"/>
    <x v="1"/>
    <n v="30"/>
    <s v="Featley Road"/>
    <s v="Porthcawl"/>
    <x v="2"/>
    <s v="31/05/2021"/>
    <n v="89"/>
    <x v="6"/>
    <s v="Megawidget M"/>
    <x v="11"/>
    <x v="1"/>
    <n v="1.29"/>
    <n v="24"/>
    <n v="2136"/>
    <x v="820"/>
  </r>
  <r>
    <n v="1709"/>
    <s v="Carol"/>
    <s v="Fuller"/>
    <x v="2"/>
    <x v="0"/>
    <n v="30"/>
    <s v="Felbridge Close"/>
    <s v="Neath"/>
    <x v="2"/>
    <d v="2022-09-10T00:00:00"/>
    <n v="81"/>
    <x v="5"/>
    <s v="Ultrathing V4"/>
    <x v="9"/>
    <x v="0"/>
    <n v="3.99"/>
    <n v="24"/>
    <n v="1944"/>
    <x v="799"/>
  </r>
  <r>
    <n v="1710"/>
    <s v="Harrison"/>
    <s v="Bowles"/>
    <x v="1"/>
    <x v="1"/>
    <n v="30"/>
    <s v="Felix Place"/>
    <s v="Olney"/>
    <x v="2"/>
    <s v="13/10/2022"/>
    <n v="28"/>
    <x v="0"/>
    <s v="Hyperwotsit"/>
    <x v="1"/>
    <x v="0"/>
    <n v="2.0099999999999998"/>
    <n v="20"/>
    <n v="560"/>
    <x v="635"/>
  </r>
  <r>
    <n v="1711"/>
    <s v="Kelli"/>
    <s v="Ogden"/>
    <x v="2"/>
    <x v="0"/>
    <n v="30"/>
    <s v="Felix Street"/>
    <s v="Newnham"/>
    <x v="2"/>
    <s v="21/05/2022"/>
    <n v="19"/>
    <x v="2"/>
    <s v="Ultrathing V1"/>
    <x v="11"/>
    <x v="0"/>
    <n v="1.79"/>
    <n v="17"/>
    <n v="323"/>
    <x v="337"/>
  </r>
  <r>
    <n v="1712"/>
    <s v="Josiah"/>
    <s v="Hines"/>
    <x v="1"/>
    <x v="1"/>
    <n v="90"/>
    <s v="Felix Terrace"/>
    <s v="Gloucestershire"/>
    <x v="17"/>
    <d v="2021-10-12T00:00:00"/>
    <n v="20"/>
    <x v="5"/>
    <s v="Ultrathing V4"/>
    <x v="1"/>
    <x v="1"/>
    <n v="3.99"/>
    <n v="24"/>
    <n v="480"/>
    <x v="423"/>
  </r>
  <r>
    <n v="1713"/>
    <s v="Simon"/>
    <s v="Dodge"/>
    <x v="1"/>
    <x v="1"/>
    <n v="60"/>
    <s v="Fenchurch Place"/>
    <s v="Humbie"/>
    <x v="1"/>
    <d v="2020-03-12T00:00:00"/>
    <n v="46"/>
    <x v="5"/>
    <s v="Ultrathing V4"/>
    <x v="5"/>
    <x v="2"/>
    <n v="3.99"/>
    <n v="24"/>
    <n v="1104"/>
    <x v="463"/>
  </r>
  <r>
    <n v="1714"/>
    <s v="Denisse"/>
    <s v="Olsen"/>
    <x v="0"/>
    <x v="0"/>
    <n v="30"/>
    <s v="Fentons Avenue"/>
    <s v="Kidderminster"/>
    <x v="21"/>
    <s v="30/09/2022"/>
    <n v="36"/>
    <x v="8"/>
    <s v="Superwossname"/>
    <x v="9"/>
    <x v="0"/>
    <n v="3.49"/>
    <n v="20"/>
    <n v="720"/>
    <x v="719"/>
  </r>
  <r>
    <n v="1715"/>
    <s v="Nicolasa"/>
    <s v="Moseley"/>
    <x v="2"/>
    <x v="0"/>
    <n v="60"/>
    <s v="Fenwick Street"/>
    <s v="Prestwick"/>
    <x v="2"/>
    <s v="13/12/2021"/>
    <n v="57"/>
    <x v="9"/>
    <s v="Ultrathing V3"/>
    <x v="8"/>
    <x v="1"/>
    <n v="3.39"/>
    <n v="24"/>
    <n v="1368"/>
    <x v="313"/>
  </r>
  <r>
    <n v="1716"/>
    <s v="Trudie"/>
    <s v="Stratton"/>
    <x v="2"/>
    <x v="0"/>
    <n v="60"/>
    <s v="Fergus Road"/>
    <s v="Hastings"/>
    <x v="1"/>
    <d v="2020-08-09T00:00:00"/>
    <n v="68"/>
    <x v="6"/>
    <s v="Megawidget M"/>
    <x v="3"/>
    <x v="2"/>
    <n v="1.29"/>
    <n v="24"/>
    <n v="1632"/>
    <x v="778"/>
  </r>
  <r>
    <n v="1717"/>
    <s v="Elmer"/>
    <s v="Marks"/>
    <x v="1"/>
    <x v="1"/>
    <n v="60"/>
    <s v="Fern Close"/>
    <s v="Merseyside"/>
    <x v="2"/>
    <s v="15/06/2021"/>
    <n v="74"/>
    <x v="6"/>
    <s v="Megawidget M"/>
    <x v="2"/>
    <x v="1"/>
    <n v="1.29"/>
    <n v="24"/>
    <n v="1776"/>
    <x v="803"/>
  </r>
  <r>
    <n v="1718"/>
    <s v="Stephen"/>
    <s v="Akins"/>
    <x v="1"/>
    <x v="1"/>
    <n v="30"/>
    <s v="Fernhurst Road"/>
    <s v="Avon"/>
    <x v="24"/>
    <d v="2021-04-02T00:00:00"/>
    <n v="86"/>
    <x v="2"/>
    <s v="Ultrathing V1"/>
    <x v="4"/>
    <x v="1"/>
    <n v="1.79"/>
    <n v="17"/>
    <n v="1462"/>
    <x v="267"/>
  </r>
  <r>
    <n v="1719"/>
    <s v="Gregoria"/>
    <s v="Wilder"/>
    <x v="2"/>
    <x v="0"/>
    <n v="30"/>
    <s v="Ferns Road"/>
    <s v="Beaconsfield"/>
    <x v="31"/>
    <d v="2020-06-10T00:00:00"/>
    <n v="69"/>
    <x v="3"/>
    <s v="Megawidget S"/>
    <x v="2"/>
    <x v="2"/>
    <n v="0.69"/>
    <n v="24"/>
    <n v="1656"/>
    <x v="611"/>
  </r>
  <r>
    <n v="1720"/>
    <s v="Emmett"/>
    <s v="Blue"/>
    <x v="1"/>
    <x v="1"/>
    <n v="90"/>
    <s v="Ferns Road"/>
    <s v="Larbert"/>
    <x v="21"/>
    <d v="2022-06-02T00:00:00"/>
    <n v="76"/>
    <x v="8"/>
    <s v="Superwossname"/>
    <x v="2"/>
    <x v="0"/>
    <n v="3.49"/>
    <n v="20"/>
    <n v="1520"/>
    <x v="808"/>
  </r>
  <r>
    <n v="1721"/>
    <s v="Oretha"/>
    <s v="Camacho"/>
    <x v="0"/>
    <x v="0"/>
    <n v="90"/>
    <s v="Ferns Road"/>
    <s v="Llanwrda"/>
    <x v="11"/>
    <d v="2020-04-01T00:00:00"/>
    <n v="72"/>
    <x v="8"/>
    <s v="Superwossname"/>
    <x v="4"/>
    <x v="2"/>
    <n v="3.49"/>
    <n v="20"/>
    <n v="1440"/>
    <x v="718"/>
  </r>
  <r>
    <n v="1722"/>
    <s v="Cyril"/>
    <s v="Pope"/>
    <x v="1"/>
    <x v="1"/>
    <n v="60"/>
    <s v="Fernsbury Street"/>
    <s v="Tiverton"/>
    <x v="2"/>
    <s v="17/03/2021"/>
    <n v="75"/>
    <x v="9"/>
    <s v="Ultrathing V3"/>
    <x v="5"/>
    <x v="1"/>
    <n v="3.39"/>
    <n v="24"/>
    <n v="1800"/>
    <x v="146"/>
  </r>
  <r>
    <n v="1723"/>
    <s v="Collin"/>
    <s v="Gross"/>
    <x v="1"/>
    <x v="1"/>
    <n v="90"/>
    <s v="Fernside Road"/>
    <s v="Larne"/>
    <x v="21"/>
    <d v="2022-06-01T00:00:00"/>
    <n v="96"/>
    <x v="0"/>
    <s v="Hyperwotsit"/>
    <x v="2"/>
    <x v="0"/>
    <n v="2.0099999999999998"/>
    <n v="20"/>
    <n v="1920"/>
    <x v="821"/>
  </r>
  <r>
    <n v="1724"/>
    <s v="Carmine"/>
    <s v="Blevins"/>
    <x v="1"/>
    <x v="1"/>
    <n v="30"/>
    <s v="Fernside Road"/>
    <s v="Millom"/>
    <x v="2"/>
    <s v="15/08/2021"/>
    <n v="93"/>
    <x v="9"/>
    <s v="Ultrathing V3"/>
    <x v="3"/>
    <x v="1"/>
    <n v="3.39"/>
    <n v="24"/>
    <n v="2232"/>
    <x v="186"/>
  </r>
  <r>
    <n v="1725"/>
    <s v="Curtis"/>
    <s v="Duncan"/>
    <x v="1"/>
    <x v="1"/>
    <n v="30"/>
    <s v="Fernwood Crescent"/>
    <s v="Barrow-Upon-Humber"/>
    <x v="53"/>
    <s v="28/09/2020"/>
    <n v="63"/>
    <x v="4"/>
    <s v="Gigastuff"/>
    <x v="9"/>
    <x v="2"/>
    <n v="1.89"/>
    <n v="18"/>
    <n v="1134"/>
    <x v="751"/>
  </r>
  <r>
    <n v="1726"/>
    <s v="Sharmaine"/>
    <s v="Ball"/>
    <x v="2"/>
    <x v="0"/>
    <n v="30"/>
    <s v="Ferrand Street"/>
    <s v="Bonnybridge"/>
    <x v="9"/>
    <s v="19/10/2022"/>
    <n v="62"/>
    <x v="9"/>
    <s v="Ultrathing V3"/>
    <x v="1"/>
    <x v="0"/>
    <n v="3.39"/>
    <n v="24"/>
    <n v="1488"/>
    <x v="451"/>
  </r>
  <r>
    <n v="1727"/>
    <s v="Eddy"/>
    <s v="Blackburn"/>
    <x v="1"/>
    <x v="1"/>
    <n v="90"/>
    <s v="Ferrand Street"/>
    <s v="Boat Of Garten"/>
    <x v="7"/>
    <s v="14/05/2020"/>
    <n v="79"/>
    <x v="7"/>
    <s v="Ultrathing V2"/>
    <x v="11"/>
    <x v="2"/>
    <n v="2.95"/>
    <n v="20"/>
    <n v="1580"/>
    <x v="822"/>
  </r>
  <r>
    <n v="1728"/>
    <s v="Sibyl"/>
    <s v="Atwood"/>
    <x v="2"/>
    <x v="0"/>
    <n v="90"/>
    <s v="Field Lane"/>
    <s v="Stanmore"/>
    <x v="2"/>
    <s v="27/04/2021"/>
    <n v="37"/>
    <x v="1"/>
    <s v="Megawidget L"/>
    <x v="4"/>
    <x v="1"/>
    <n v="1.79"/>
    <n v="24"/>
    <n v="888"/>
    <x v="677"/>
  </r>
  <r>
    <n v="1729"/>
    <s v="Myra"/>
    <s v="Roman"/>
    <x v="2"/>
    <x v="0"/>
    <n v="30"/>
    <s v="Field Lane"/>
    <s v="Todmorden"/>
    <x v="2"/>
    <s v="19/01/2021"/>
    <n v="45"/>
    <x v="6"/>
    <s v="Megawidget M"/>
    <x v="6"/>
    <x v="1"/>
    <n v="1.29"/>
    <n v="24"/>
    <n v="1080"/>
    <x v="570"/>
  </r>
  <r>
    <n v="1730"/>
    <s v="Maximo"/>
    <s v="Herring"/>
    <x v="1"/>
    <x v="1"/>
    <n v="90"/>
    <s v="Fieldfare Road"/>
    <s v="Camborne"/>
    <x v="55"/>
    <d v="2021-01-03T00:00:00"/>
    <n v="10"/>
    <x v="0"/>
    <s v="Hyperwotsit"/>
    <x v="6"/>
    <x v="1"/>
    <n v="2.0099999999999998"/>
    <n v="20"/>
    <n v="200"/>
    <x v="753"/>
  </r>
  <r>
    <n v="1731"/>
    <s v="Mariana"/>
    <s v="Bennett"/>
    <x v="3"/>
    <x v="0"/>
    <n v="90"/>
    <s v="Fielding Mews"/>
    <s v="Thame"/>
    <x v="2"/>
    <d v="2021-05-07T00:00:00"/>
    <n v="45"/>
    <x v="0"/>
    <s v="Hyperwotsit"/>
    <x v="11"/>
    <x v="1"/>
    <n v="2.0099999999999998"/>
    <n v="20"/>
    <n v="900"/>
    <x v="761"/>
  </r>
  <r>
    <n v="1733"/>
    <s v="Raymundo"/>
    <s v="Solomon"/>
    <x v="1"/>
    <x v="1"/>
    <n v="30"/>
    <s v="Fielding Street"/>
    <s v="Seaford"/>
    <x v="2"/>
    <s v="27/09/2021"/>
    <n v="61"/>
    <x v="5"/>
    <s v="Ultrathing V4"/>
    <x v="9"/>
    <x v="1"/>
    <n v="3.99"/>
    <n v="24"/>
    <n v="1464"/>
    <x v="515"/>
  </r>
  <r>
    <n v="1734"/>
    <s v="Lizzie"/>
    <s v="Barnett"/>
    <x v="0"/>
    <x v="0"/>
    <n v="60"/>
    <s v="Fife Court"/>
    <s v="Bonnybridge"/>
    <x v="9"/>
    <d v="2022-01-02T00:00:00"/>
    <n v="97"/>
    <x v="5"/>
    <s v="Ultrathing V4"/>
    <x v="6"/>
    <x v="0"/>
    <n v="3.99"/>
    <n v="24"/>
    <n v="2328"/>
    <x v="823"/>
  </r>
  <r>
    <n v="1735"/>
    <s v="Yulanda"/>
    <s v="Wiseman"/>
    <x v="2"/>
    <x v="0"/>
    <n v="60"/>
    <s v="Finchley Road"/>
    <s v="Chessington"/>
    <x v="20"/>
    <d v="2021-07-09T00:00:00"/>
    <n v="28"/>
    <x v="4"/>
    <s v="Gigastuff"/>
    <x v="0"/>
    <x v="1"/>
    <n v="1.89"/>
    <n v="18"/>
    <n v="504"/>
    <x v="756"/>
  </r>
  <r>
    <n v="1736"/>
    <s v="Joane"/>
    <s v="Prescott"/>
    <x v="0"/>
    <x v="0"/>
    <n v="30"/>
    <s v="Finchley Villas"/>
    <s v="Romsey"/>
    <x v="2"/>
    <s v="26/10/2022"/>
    <n v="43"/>
    <x v="3"/>
    <s v="Megawidget S"/>
    <x v="1"/>
    <x v="0"/>
    <n v="0.69"/>
    <n v="24"/>
    <n v="1032"/>
    <x v="722"/>
  </r>
  <r>
    <n v="1737"/>
    <s v="Kenneth"/>
    <s v="Foster"/>
    <x v="1"/>
    <x v="1"/>
    <n v="30"/>
    <s v="Finchley Way"/>
    <s v="Liskeard"/>
    <x v="11"/>
    <d v="2020-10-08T00:00:00"/>
    <n v="20"/>
    <x v="4"/>
    <s v="Gigastuff"/>
    <x v="1"/>
    <x v="2"/>
    <n v="1.89"/>
    <n v="18"/>
    <n v="360"/>
    <x v="824"/>
  </r>
  <r>
    <n v="1738"/>
    <s v="Nu"/>
    <s v="Tripp"/>
    <x v="5"/>
    <x v="2"/>
    <n v="90"/>
    <s v="Findon Road"/>
    <s v="West Sussex"/>
    <x v="2"/>
    <s v="15/08/2020"/>
    <n v="28"/>
    <x v="8"/>
    <s v="Superwossname"/>
    <x v="3"/>
    <x v="2"/>
    <n v="3.49"/>
    <n v="20"/>
    <n v="560"/>
    <x v="825"/>
  </r>
  <r>
    <n v="1739"/>
    <s v="Darrick"/>
    <s v="Carmichael"/>
    <x v="1"/>
    <x v="1"/>
    <n v="90"/>
    <s v="Finsbury Market"/>
    <s v="Ashington"/>
    <x v="19"/>
    <s v="29/12/2020"/>
    <n v="60"/>
    <x v="9"/>
    <s v="Ultrathing V3"/>
    <x v="8"/>
    <x v="2"/>
    <n v="3.39"/>
    <n v="24"/>
    <n v="1440"/>
    <x v="101"/>
  </r>
  <r>
    <n v="1740"/>
    <s v="Lacy"/>
    <s v="Cooper"/>
    <x v="1"/>
    <x v="1"/>
    <n v="60"/>
    <s v="Finsbury Market"/>
    <s v="Bellshill"/>
    <x v="73"/>
    <s v="14/06/2021"/>
    <n v="3"/>
    <x v="0"/>
    <s v="Hyperwotsit"/>
    <x v="2"/>
    <x v="1"/>
    <n v="2.0099999999999998"/>
    <n v="20"/>
    <n v="60"/>
    <x v="684"/>
  </r>
  <r>
    <n v="1741"/>
    <s v="Rodolfo"/>
    <s v="Triplett"/>
    <x v="1"/>
    <x v="1"/>
    <n v="90"/>
    <s v="Finsbury Pavement"/>
    <s v="Shoreham-By-Sea"/>
    <x v="2"/>
    <s v="24/11/2020"/>
    <n v="5"/>
    <x v="7"/>
    <s v="Ultrathing V2"/>
    <x v="7"/>
    <x v="2"/>
    <n v="2.95"/>
    <n v="20"/>
    <n v="100"/>
    <x v="826"/>
  </r>
  <r>
    <n v="1742"/>
    <s v="Eusebio"/>
    <s v="Finch"/>
    <x v="1"/>
    <x v="1"/>
    <n v="30"/>
    <s v="Finsbury Road"/>
    <s v="Pembroke"/>
    <x v="2"/>
    <d v="2022-06-10T00:00:00"/>
    <n v="70"/>
    <x v="1"/>
    <s v="Megawidget L"/>
    <x v="2"/>
    <x v="0"/>
    <n v="1.79"/>
    <n v="24"/>
    <n v="1680"/>
    <x v="561"/>
  </r>
  <r>
    <n v="1743"/>
    <s v="Moon"/>
    <s v="Buckner"/>
    <x v="0"/>
    <x v="0"/>
    <n v="30"/>
    <s v="Finsbury Square"/>
    <s v="Stranraer"/>
    <x v="2"/>
    <s v="19/10/2021"/>
    <n v="7"/>
    <x v="8"/>
    <s v="Superwossname"/>
    <x v="1"/>
    <x v="1"/>
    <n v="3.49"/>
    <n v="20"/>
    <n v="140"/>
    <x v="300"/>
  </r>
  <r>
    <n v="1744"/>
    <s v="Christoper"/>
    <s v="Adkins"/>
    <x v="1"/>
    <x v="1"/>
    <n v="90"/>
    <s v="Firecrest Drive"/>
    <s v="Seaham"/>
    <x v="2"/>
    <d v="2022-09-04T00:00:00"/>
    <n v="67"/>
    <x v="6"/>
    <s v="Megawidget M"/>
    <x v="9"/>
    <x v="0"/>
    <n v="1.29"/>
    <n v="24"/>
    <n v="1608"/>
    <x v="604"/>
  </r>
  <r>
    <n v="1745"/>
    <s v="Dorthy"/>
    <s v="Hogue"/>
    <x v="0"/>
    <x v="0"/>
    <n v="90"/>
    <s v="Firhill Road"/>
    <s v="Cowes"/>
    <x v="16"/>
    <d v="2022-03-06T00:00:00"/>
    <n v="34"/>
    <x v="9"/>
    <s v="Ultrathing V3"/>
    <x v="5"/>
    <x v="0"/>
    <n v="3.39"/>
    <n v="24"/>
    <n v="816"/>
    <x v="738"/>
  </r>
  <r>
    <n v="1746"/>
    <s v="Asia"/>
    <s v="Montoya"/>
    <x v="2"/>
    <x v="0"/>
    <n v="90"/>
    <s v="Firs Close"/>
    <s v="Lochailort"/>
    <x v="11"/>
    <d v="2022-10-04T00:00:00"/>
    <n v="48"/>
    <x v="6"/>
    <s v="Megawidget M"/>
    <x v="1"/>
    <x v="0"/>
    <n v="1.29"/>
    <n v="24"/>
    <n v="1152"/>
    <x v="487"/>
  </r>
  <r>
    <n v="1747"/>
    <s v="Delta"/>
    <s v="Schmitz"/>
    <x v="0"/>
    <x v="0"/>
    <n v="30"/>
    <s v="First Avenue"/>
    <s v="Langport"/>
    <x v="21"/>
    <s v="17/12/2021"/>
    <n v="67"/>
    <x v="4"/>
    <s v="Gigastuff"/>
    <x v="8"/>
    <x v="1"/>
    <n v="1.89"/>
    <n v="18"/>
    <n v="1206"/>
    <x v="827"/>
  </r>
  <r>
    <n v="1748"/>
    <s v="Gene"/>
    <s v="Underwood"/>
    <x v="1"/>
    <x v="1"/>
    <n v="30"/>
    <s v="Fish Street"/>
    <s v="Cwmbran"/>
    <x v="16"/>
    <d v="2022-10-02T00:00:00"/>
    <n v="75"/>
    <x v="3"/>
    <s v="Megawidget S"/>
    <x v="1"/>
    <x v="0"/>
    <n v="0.69"/>
    <n v="24"/>
    <n v="1800"/>
    <x v="314"/>
  </r>
  <r>
    <n v="1749"/>
    <s v="Gay"/>
    <s v="Pike"/>
    <x v="2"/>
    <x v="0"/>
    <n v="90"/>
    <s v="Fishermans Walk"/>
    <s v="West Sussex"/>
    <x v="2"/>
    <s v="29/04/2020"/>
    <n v="78"/>
    <x v="3"/>
    <s v="Megawidget S"/>
    <x v="4"/>
    <x v="2"/>
    <n v="0.69"/>
    <n v="24"/>
    <n v="1872"/>
    <x v="713"/>
  </r>
  <r>
    <n v="1750"/>
    <s v="Tyrell"/>
    <s v="Ambrose"/>
    <x v="1"/>
    <x v="1"/>
    <n v="60"/>
    <s v="Fishers Rents"/>
    <s v="Kidwelly"/>
    <x v="21"/>
    <d v="2020-03-06T00:00:00"/>
    <n v="2"/>
    <x v="6"/>
    <s v="Megawidget M"/>
    <x v="5"/>
    <x v="2"/>
    <n v="1.29"/>
    <n v="24"/>
    <n v="48"/>
    <x v="728"/>
  </r>
  <r>
    <n v="1751"/>
    <s v="Coy"/>
    <s v="Velazquez"/>
    <x v="1"/>
    <x v="1"/>
    <n v="30"/>
    <s v="Fitzroy Street"/>
    <s v="New Romney"/>
    <x v="2"/>
    <s v="21/11/2020"/>
    <n v="76"/>
    <x v="5"/>
    <s v="Ultrathing V4"/>
    <x v="7"/>
    <x v="2"/>
    <n v="3.99"/>
    <n v="24"/>
    <n v="1824"/>
    <x v="405"/>
  </r>
  <r>
    <n v="1752"/>
    <s v="Ezra"/>
    <s v="Jacobs"/>
    <x v="6"/>
    <x v="2"/>
    <n v="90"/>
    <s v="Five Acre"/>
    <s v="Hertfordshire"/>
    <x v="1"/>
    <s v="25/04/2020"/>
    <n v="18"/>
    <x v="4"/>
    <s v="Gigastuff"/>
    <x v="4"/>
    <x v="2"/>
    <n v="1.89"/>
    <n v="18"/>
    <n v="324"/>
    <x v="304"/>
  </r>
  <r>
    <n v="1753"/>
    <s v="Portia"/>
    <s v="Casey"/>
    <x v="3"/>
    <x v="0"/>
    <n v="30"/>
    <s v="Flanders Crescent"/>
    <s v="Turriff"/>
    <x v="2"/>
    <d v="2022-04-12T00:00:00"/>
    <n v="47"/>
    <x v="3"/>
    <s v="Megawidget S"/>
    <x v="4"/>
    <x v="0"/>
    <n v="0.69"/>
    <n v="24"/>
    <n v="1128"/>
    <x v="472"/>
  </r>
  <r>
    <n v="1754"/>
    <s v="Ha"/>
    <s v="Gilmore"/>
    <x v="3"/>
    <x v="0"/>
    <n v="30"/>
    <s v="Fleet Road"/>
    <s v="Thornton Heath"/>
    <x v="2"/>
    <s v="22/05/2020"/>
    <n v="51"/>
    <x v="1"/>
    <s v="Megawidget L"/>
    <x v="11"/>
    <x v="2"/>
    <n v="1.79"/>
    <n v="24"/>
    <n v="1224"/>
    <x v="61"/>
  </r>
  <r>
    <n v="1755"/>
    <s v="Simon"/>
    <s v="Chen"/>
    <x v="1"/>
    <x v="1"/>
    <n v="60"/>
    <s v="Fleming Drive"/>
    <s v="Tewkesbury"/>
    <x v="2"/>
    <d v="2021-08-08T00:00:00"/>
    <n v="4"/>
    <x v="2"/>
    <s v="Ultrathing V1"/>
    <x v="3"/>
    <x v="1"/>
    <n v="1.79"/>
    <n v="17"/>
    <n v="68"/>
    <x v="420"/>
  </r>
  <r>
    <n v="1756"/>
    <s v="Jessie"/>
    <s v="Egan"/>
    <x v="1"/>
    <x v="1"/>
    <n v="30"/>
    <s v="Fleming Walk"/>
    <s v="St. Austell"/>
    <x v="2"/>
    <s v="29/12/2021"/>
    <n v="20"/>
    <x v="5"/>
    <s v="Ultrathing V4"/>
    <x v="8"/>
    <x v="1"/>
    <n v="3.99"/>
    <n v="24"/>
    <n v="480"/>
    <x v="423"/>
  </r>
  <r>
    <n v="1757"/>
    <s v="Burton"/>
    <s v="Bryant"/>
    <x v="1"/>
    <x v="1"/>
    <n v="60"/>
    <s v="Fleming Way"/>
    <s v="Inverness-Shire"/>
    <x v="35"/>
    <s v="24/10/2021"/>
    <n v="45"/>
    <x v="5"/>
    <s v="Ultrathing V4"/>
    <x v="1"/>
    <x v="1"/>
    <n v="3.99"/>
    <n v="24"/>
    <n v="1080"/>
    <x v="112"/>
  </r>
  <r>
    <n v="1758"/>
    <s v="Saturnina"/>
    <s v="Small"/>
    <x v="0"/>
    <x v="0"/>
    <n v="30"/>
    <s v="Fletcher Row"/>
    <s v="Dundee"/>
    <x v="3"/>
    <d v="2022-01-11T00:00:00"/>
    <n v="82"/>
    <x v="8"/>
    <s v="Superwossname"/>
    <x v="6"/>
    <x v="0"/>
    <n v="3.49"/>
    <n v="20"/>
    <n v="1640"/>
    <x v="263"/>
  </r>
  <r>
    <n v="1759"/>
    <s v="Torri"/>
    <s v="Calvert"/>
    <x v="0"/>
    <x v="0"/>
    <n v="60"/>
    <s v="Fletton Road"/>
    <s v="Kington"/>
    <x v="21"/>
    <d v="2022-10-10T00:00:00"/>
    <n v="50"/>
    <x v="8"/>
    <s v="Superwossname"/>
    <x v="1"/>
    <x v="0"/>
    <n v="3.49"/>
    <n v="20"/>
    <n v="1000"/>
    <x v="734"/>
  </r>
  <r>
    <n v="1761"/>
    <s v="Loyd"/>
    <s v="Woodard"/>
    <x v="1"/>
    <x v="1"/>
    <n v="60"/>
    <s v="Flexmere Road"/>
    <s v="Midhurst"/>
    <x v="2"/>
    <d v="2022-11-05T00:00:00"/>
    <n v="98"/>
    <x v="4"/>
    <s v="Gigastuff"/>
    <x v="7"/>
    <x v="0"/>
    <n v="1.89"/>
    <n v="18"/>
    <n v="1764"/>
    <x v="828"/>
  </r>
  <r>
    <n v="1762"/>
    <s v="Robby"/>
    <s v="Fink"/>
    <x v="1"/>
    <x v="1"/>
    <n v="30"/>
    <s v="Flockton Street"/>
    <s v="Cookstown"/>
    <x v="16"/>
    <s v="14/01/2020"/>
    <n v="34"/>
    <x v="8"/>
    <s v="Superwossname"/>
    <x v="6"/>
    <x v="2"/>
    <n v="3.49"/>
    <n v="20"/>
    <n v="680"/>
    <x v="415"/>
  </r>
  <r>
    <n v="1763"/>
    <s v="Ronny"/>
    <s v="Shipman"/>
    <x v="1"/>
    <x v="1"/>
    <n v="90"/>
    <s v="Florence Terrace"/>
    <s v="Liss"/>
    <x v="11"/>
    <s v="28/05/2022"/>
    <n v="18"/>
    <x v="9"/>
    <s v="Ultrathing V3"/>
    <x v="11"/>
    <x v="0"/>
    <n v="3.39"/>
    <n v="24"/>
    <n v="432"/>
    <x v="390"/>
  </r>
  <r>
    <n v="1764"/>
    <s v="Marlon"/>
    <s v="Harding"/>
    <x v="1"/>
    <x v="1"/>
    <n v="90"/>
    <s v="Flower  "/>
    <s v="Holywell"/>
    <x v="1"/>
    <s v="22/11/2021"/>
    <n v="65"/>
    <x v="7"/>
    <s v="Ultrathing V2"/>
    <x v="7"/>
    <x v="1"/>
    <n v="2.95"/>
    <n v="20"/>
    <n v="1300"/>
    <x v="445"/>
  </r>
  <r>
    <n v="1765"/>
    <s v="Connie"/>
    <s v="Rutherford"/>
    <x v="1"/>
    <x v="1"/>
    <n v="90"/>
    <s v="Flower And"/>
    <s v="West Glamorgan"/>
    <x v="2"/>
    <d v="2022-10-10T00:00:00"/>
    <n v="26"/>
    <x v="4"/>
    <s v="Gigastuff"/>
    <x v="1"/>
    <x v="0"/>
    <n v="1.89"/>
    <n v="18"/>
    <n v="468"/>
    <x v="607"/>
  </r>
  <r>
    <n v="1766"/>
    <s v="Spencer"/>
    <s v="Hinson"/>
    <x v="1"/>
    <x v="1"/>
    <n v="30"/>
    <s v="Flowers Mews"/>
    <s v="Cowbridge"/>
    <x v="16"/>
    <s v="25/11/2020"/>
    <n v="73"/>
    <x v="6"/>
    <s v="Megawidget M"/>
    <x v="7"/>
    <x v="2"/>
    <n v="1.29"/>
    <n v="24"/>
    <n v="1752"/>
    <x v="164"/>
  </r>
  <r>
    <n v="1767"/>
    <s v="Lexie"/>
    <s v="Willard"/>
    <x v="3"/>
    <x v="0"/>
    <n v="30"/>
    <s v="Folgate Street"/>
    <s v="Dolgellau"/>
    <x v="3"/>
    <s v="13/02/2021"/>
    <n v="28"/>
    <x v="2"/>
    <s v="Ultrathing V1"/>
    <x v="10"/>
    <x v="1"/>
    <n v="1.79"/>
    <n v="17"/>
    <n v="476"/>
    <x v="194"/>
  </r>
  <r>
    <n v="1768"/>
    <s v="Valarie"/>
    <s v="Talley"/>
    <x v="2"/>
    <x v="0"/>
    <n v="90"/>
    <s v="Foliot Street"/>
    <s v="Sandringham"/>
    <x v="2"/>
    <s v="21/06/2021"/>
    <n v="66"/>
    <x v="3"/>
    <s v="Megawidget S"/>
    <x v="2"/>
    <x v="1"/>
    <n v="0.69"/>
    <n v="24"/>
    <n v="1584"/>
    <x v="158"/>
  </r>
  <r>
    <n v="1769"/>
    <s v="Maya"/>
    <s v="Kerr"/>
    <x v="2"/>
    <x v="0"/>
    <n v="90"/>
    <s v="Folkington Corner"/>
    <s v="Purley"/>
    <x v="2"/>
    <s v="15/01/2021"/>
    <n v="51"/>
    <x v="8"/>
    <s v="Superwossname"/>
    <x v="6"/>
    <x v="1"/>
    <n v="3.49"/>
    <n v="20"/>
    <n v="1020"/>
    <x v="126"/>
  </r>
  <r>
    <n v="1770"/>
    <s v="Earl"/>
    <s v="White"/>
    <x v="1"/>
    <x v="1"/>
    <n v="60"/>
    <s v="Fontarabia Road"/>
    <s v="Corrour"/>
    <x v="16"/>
    <s v="20/03/2021"/>
    <n v="9"/>
    <x v="2"/>
    <s v="Ultrathing V1"/>
    <x v="5"/>
    <x v="1"/>
    <n v="1.79"/>
    <n v="17"/>
    <n v="153"/>
    <x v="89"/>
  </r>
  <r>
    <n v="1771"/>
    <s v="Marylee"/>
    <s v="Lassiter"/>
    <x v="0"/>
    <x v="0"/>
    <n v="60"/>
    <s v="FoRoadClose"/>
    <s v="Havant"/>
    <x v="1"/>
    <s v="25/11/2022"/>
    <n v="20"/>
    <x v="7"/>
    <s v="Ultrathing V2"/>
    <x v="7"/>
    <x v="0"/>
    <n v="2.95"/>
    <n v="20"/>
    <n v="400"/>
    <x v="639"/>
  </r>
  <r>
    <n v="1772"/>
    <s v="Lorenzo"/>
    <s v="Goddard"/>
    <x v="1"/>
    <x v="1"/>
    <n v="60"/>
    <s v="Fordhook Avenue"/>
    <s v="Ebbw Vale"/>
    <x v="44"/>
    <d v="2020-10-11T00:00:00"/>
    <n v="48"/>
    <x v="1"/>
    <s v="Megawidget L"/>
    <x v="1"/>
    <x v="2"/>
    <n v="1.79"/>
    <n v="24"/>
    <n v="1152"/>
    <x v="312"/>
  </r>
  <r>
    <n v="1773"/>
    <s v="Lala"/>
    <s v="Wills"/>
    <x v="2"/>
    <x v="0"/>
    <n v="30"/>
    <s v="Fordwych Road"/>
    <s v="Delabole"/>
    <x v="3"/>
    <s v="16/03/2022"/>
    <n v="39"/>
    <x v="0"/>
    <s v="Hyperwotsit"/>
    <x v="5"/>
    <x v="0"/>
    <n v="2.0099999999999998"/>
    <n v="20"/>
    <n v="780"/>
    <x v="829"/>
  </r>
  <r>
    <n v="1774"/>
    <s v="Felix"/>
    <s v="Hensley"/>
    <x v="1"/>
    <x v="1"/>
    <n v="60"/>
    <s v="Forest Approach"/>
    <s v="Clogher"/>
    <x v="15"/>
    <s v="19/11/2021"/>
    <n v="81"/>
    <x v="0"/>
    <s v="Hyperwotsit"/>
    <x v="7"/>
    <x v="1"/>
    <n v="2.0099999999999998"/>
    <n v="20"/>
    <n v="1620"/>
    <x v="116"/>
  </r>
  <r>
    <n v="1775"/>
    <s v="Nam"/>
    <s v="Morin"/>
    <x v="0"/>
    <x v="0"/>
    <n v="30"/>
    <s v="Forest Court"/>
    <s v="Hertfordshire"/>
    <x v="1"/>
    <d v="2020-12-05T00:00:00"/>
    <n v="19"/>
    <x v="6"/>
    <s v="Megawidget M"/>
    <x v="8"/>
    <x v="2"/>
    <n v="1.29"/>
    <n v="24"/>
    <n v="456"/>
    <x v="115"/>
  </r>
  <r>
    <n v="1776"/>
    <s v="Deon"/>
    <s v="Friend"/>
    <x v="1"/>
    <x v="1"/>
    <n v="90"/>
    <s v="Forest Grove"/>
    <s v="Beaumaris"/>
    <x v="39"/>
    <s v="13/08/2021"/>
    <n v="42"/>
    <x v="1"/>
    <s v="Megawidget L"/>
    <x v="3"/>
    <x v="1"/>
    <n v="1.79"/>
    <n v="24"/>
    <n v="1008"/>
    <x v="185"/>
  </r>
  <r>
    <n v="1777"/>
    <s v="Henry"/>
    <s v="Burris"/>
    <x v="1"/>
    <x v="1"/>
    <n v="90"/>
    <s v="Forest Grove"/>
    <s v="Billingshurst"/>
    <x v="72"/>
    <d v="2022-04-06T00:00:00"/>
    <n v="18"/>
    <x v="9"/>
    <s v="Ultrathing V3"/>
    <x v="4"/>
    <x v="0"/>
    <n v="3.39"/>
    <n v="24"/>
    <n v="432"/>
    <x v="390"/>
  </r>
  <r>
    <n v="1778"/>
    <s v="Gustavo"/>
    <s v="Owen"/>
    <x v="1"/>
    <x v="1"/>
    <n v="60"/>
    <s v="Forest Hill"/>
    <s v="Sandhurst"/>
    <x v="2"/>
    <s v="13/10/2020"/>
    <n v="74"/>
    <x v="5"/>
    <s v="Ultrathing V4"/>
    <x v="1"/>
    <x v="2"/>
    <n v="3.99"/>
    <n v="24"/>
    <n v="1776"/>
    <x v="122"/>
  </r>
  <r>
    <n v="1779"/>
    <s v="Granville"/>
    <s v="Wang"/>
    <x v="1"/>
    <x v="1"/>
    <n v="30"/>
    <s v="Forest Lane"/>
    <s v="Seascale"/>
    <x v="2"/>
    <s v="17/08/2021"/>
    <n v="23"/>
    <x v="4"/>
    <s v="Gigastuff"/>
    <x v="3"/>
    <x v="1"/>
    <n v="1.89"/>
    <n v="18"/>
    <n v="414"/>
    <x v="683"/>
  </r>
  <r>
    <n v="1781"/>
    <s v="Cassandra"/>
    <s v="Dale"/>
    <x v="2"/>
    <x v="0"/>
    <n v="60"/>
    <s v="Forston Street"/>
    <s v="Todmorden"/>
    <x v="2"/>
    <d v="2022-04-06T00:00:00"/>
    <n v="57"/>
    <x v="7"/>
    <s v="Ultrathing V2"/>
    <x v="4"/>
    <x v="0"/>
    <n v="2.95"/>
    <n v="20"/>
    <n v="1140"/>
    <x v="501"/>
  </r>
  <r>
    <n v="1782"/>
    <s v="Ines"/>
    <s v="Mcginnis"/>
    <x v="2"/>
    <x v="0"/>
    <n v="90"/>
    <s v="Forsyte Crescent"/>
    <s v="Hemel Hempstead"/>
    <x v="1"/>
    <s v="24/07/2020"/>
    <n v="19"/>
    <x v="0"/>
    <s v="Hyperwotsit"/>
    <x v="0"/>
    <x v="2"/>
    <n v="2.0099999999999998"/>
    <n v="20"/>
    <n v="380"/>
    <x v="44"/>
  </r>
  <r>
    <n v="1783"/>
    <s v="Neoma"/>
    <s v="Elmore"/>
    <x v="0"/>
    <x v="0"/>
    <n v="60"/>
    <s v="Fortescue Avenue"/>
    <s v="Milltimber"/>
    <x v="2"/>
    <s v="30/03/2021"/>
    <n v="73"/>
    <x v="8"/>
    <s v="Superwossname"/>
    <x v="5"/>
    <x v="1"/>
    <n v="3.49"/>
    <n v="20"/>
    <n v="1460"/>
    <x v="830"/>
  </r>
  <r>
    <n v="1784"/>
    <s v="Donny"/>
    <s v="Boykin"/>
    <x v="1"/>
    <x v="1"/>
    <n v="60"/>
    <s v="Fortess Road"/>
    <s v="Liskeard"/>
    <x v="11"/>
    <d v="2021-04-09T00:00:00"/>
    <n v="45"/>
    <x v="3"/>
    <s v="Megawidget S"/>
    <x v="4"/>
    <x v="1"/>
    <n v="0.69"/>
    <n v="24"/>
    <n v="1080"/>
    <x v="266"/>
  </r>
  <r>
    <n v="1785"/>
    <s v="Mina"/>
    <s v="Emerson"/>
    <x v="2"/>
    <x v="0"/>
    <n v="90"/>
    <s v="Fortune Street"/>
    <s v="Cambridgeshire"/>
    <x v="10"/>
    <d v="2021-12-06T00:00:00"/>
    <n v="47"/>
    <x v="3"/>
    <s v="Megawidget S"/>
    <x v="8"/>
    <x v="1"/>
    <n v="0.69"/>
    <n v="24"/>
    <n v="1128"/>
    <x v="472"/>
  </r>
  <r>
    <n v="1786"/>
    <s v="Kandy"/>
    <s v="Shearer"/>
    <x v="2"/>
    <x v="0"/>
    <n v="30"/>
    <s v="Fortune Street"/>
    <s v="Reigate"/>
    <x v="2"/>
    <d v="2021-08-04T00:00:00"/>
    <n v="30"/>
    <x v="2"/>
    <s v="Ultrathing V1"/>
    <x v="3"/>
    <x v="1"/>
    <n v="1.79"/>
    <n v="17"/>
    <n v="510"/>
    <x v="545"/>
  </r>
  <r>
    <n v="1787"/>
    <s v="Debora"/>
    <s v="Ayers"/>
    <x v="0"/>
    <x v="0"/>
    <n v="60"/>
    <s v="Foskett Road"/>
    <s v="Tetbury"/>
    <x v="2"/>
    <s v="26/01/2022"/>
    <n v="89"/>
    <x v="0"/>
    <s v="Hyperwotsit"/>
    <x v="6"/>
    <x v="0"/>
    <n v="2.0099999999999998"/>
    <n v="20"/>
    <n v="1780"/>
    <x v="785"/>
  </r>
  <r>
    <n v="1788"/>
    <s v="Daniel"/>
    <s v="Haywood"/>
    <x v="1"/>
    <x v="1"/>
    <n v="60"/>
    <s v="Foss Buildings"/>
    <s v="Newtonmore"/>
    <x v="2"/>
    <d v="2020-02-05T00:00:00"/>
    <n v="43"/>
    <x v="8"/>
    <s v="Superwossname"/>
    <x v="10"/>
    <x v="2"/>
    <n v="3.49"/>
    <n v="20"/>
    <n v="860"/>
    <x v="235"/>
  </r>
  <r>
    <n v="1789"/>
    <s v="Ursula"/>
    <s v="Owens"/>
    <x v="0"/>
    <x v="0"/>
    <n v="30"/>
    <s v="Fosse Way"/>
    <s v="Thurso"/>
    <x v="2"/>
    <d v="2021-05-02T00:00:00"/>
    <n v="14"/>
    <x v="0"/>
    <s v="Hyperwotsit"/>
    <x v="11"/>
    <x v="1"/>
    <n v="2.0099999999999998"/>
    <n v="20"/>
    <n v="280"/>
    <x v="22"/>
  </r>
  <r>
    <n v="1790"/>
    <s v="Ivelisse"/>
    <s v="Trevino"/>
    <x v="0"/>
    <x v="0"/>
    <n v="90"/>
    <s v="Foston Villas"/>
    <s v="St. Ives"/>
    <x v="2"/>
    <d v="2021-01-02T00:00:00"/>
    <n v="66"/>
    <x v="4"/>
    <s v="Gigastuff"/>
    <x v="6"/>
    <x v="1"/>
    <n v="1.89"/>
    <n v="18"/>
    <n v="1188"/>
    <x v="15"/>
  </r>
  <r>
    <n v="1791"/>
    <s v="Graciela"/>
    <s v="Connelly"/>
    <x v="3"/>
    <x v="0"/>
    <n v="90"/>
    <s v="Fothergill Drive"/>
    <s v="Aberdare"/>
    <x v="59"/>
    <s v="23/02/2020"/>
    <n v="16"/>
    <x v="1"/>
    <s v="Megawidget L"/>
    <x v="10"/>
    <x v="2"/>
    <n v="1.79"/>
    <n v="24"/>
    <n v="384"/>
    <x v="441"/>
  </r>
  <r>
    <n v="1792"/>
    <s v="Dewitt"/>
    <s v="Hooper"/>
    <x v="1"/>
    <x v="1"/>
    <n v="90"/>
    <s v="Foulis Terrace"/>
    <s v="Aberystwyth"/>
    <x v="27"/>
    <d v="2020-10-01T00:00:00"/>
    <n v="29"/>
    <x v="0"/>
    <s v="Hyperwotsit"/>
    <x v="1"/>
    <x v="2"/>
    <n v="2.0099999999999998"/>
    <n v="20"/>
    <n v="580"/>
    <x v="243"/>
  </r>
  <r>
    <n v="1794"/>
    <s v="Archie"/>
    <s v="Phillips"/>
    <x v="1"/>
    <x v="1"/>
    <n v="30"/>
    <s v="Founder Close"/>
    <s v="Peterhead"/>
    <x v="2"/>
    <d v="2022-03-03T00:00:00"/>
    <n v="74"/>
    <x v="4"/>
    <s v="Gigastuff"/>
    <x v="5"/>
    <x v="0"/>
    <n v="1.89"/>
    <n v="18"/>
    <n v="1332"/>
    <x v="733"/>
  </r>
  <r>
    <n v="1795"/>
    <s v="Verlene"/>
    <s v="Blackman"/>
    <x v="0"/>
    <x v="0"/>
    <n v="90"/>
    <s v="Founders' Court"/>
    <s v="Haddington"/>
    <x v="13"/>
    <s v="25/06/2020"/>
    <n v="16"/>
    <x v="1"/>
    <s v="Megawidget L"/>
    <x v="2"/>
    <x v="2"/>
    <n v="1.79"/>
    <n v="24"/>
    <n v="384"/>
    <x v="441"/>
  </r>
  <r>
    <n v="1796"/>
    <s v="Steve"/>
    <s v="Velazquez"/>
    <x v="1"/>
    <x v="1"/>
    <n v="90"/>
    <s v="Founders' Court"/>
    <s v="Worksop"/>
    <x v="2"/>
    <s v="28/02/2021"/>
    <n v="92"/>
    <x v="4"/>
    <s v="Gigastuff"/>
    <x v="10"/>
    <x v="1"/>
    <n v="1.89"/>
    <n v="18"/>
    <n v="1656"/>
    <x v="609"/>
  </r>
  <r>
    <n v="1797"/>
    <s v="Han"/>
    <s v="Marino"/>
    <x v="2"/>
    <x v="0"/>
    <n v="90"/>
    <s v="Fountain Green"/>
    <s v="Keith"/>
    <x v="21"/>
    <s v="23/04/2021"/>
    <n v="13"/>
    <x v="9"/>
    <s v="Ultrathing V3"/>
    <x v="4"/>
    <x v="1"/>
    <n v="3.39"/>
    <n v="24"/>
    <n v="312"/>
    <x v="407"/>
  </r>
  <r>
    <n v="1798"/>
    <s v="Roxy"/>
    <s v="Hopper"/>
    <x v="0"/>
    <x v="0"/>
    <n v="60"/>
    <s v="Fountain Mews"/>
    <s v="Westcliff-On-Sea"/>
    <x v="2"/>
    <s v="24/11/2020"/>
    <n v="58"/>
    <x v="5"/>
    <s v="Ultrathing V4"/>
    <x v="7"/>
    <x v="2"/>
    <n v="3.99"/>
    <n v="24"/>
    <n v="1392"/>
    <x v="831"/>
  </r>
  <r>
    <n v="1799"/>
    <s v="Fabiola"/>
    <s v="Novak"/>
    <x v="2"/>
    <x v="0"/>
    <n v="90"/>
    <s v="Fourth Avenue"/>
    <s v="Latheron"/>
    <x v="21"/>
    <s v="13/04/2020"/>
    <n v="36"/>
    <x v="2"/>
    <s v="Ultrathing V1"/>
    <x v="4"/>
    <x v="2"/>
    <n v="1.79"/>
    <n v="17"/>
    <n v="612"/>
    <x v="832"/>
  </r>
  <r>
    <n v="1800"/>
    <s v="Lynn"/>
    <s v="Noble"/>
    <x v="1"/>
    <x v="1"/>
    <n v="60"/>
    <s v="Fowler Street"/>
    <s v="South Yorkshire"/>
    <x v="2"/>
    <d v="2022-09-05T00:00:00"/>
    <n v="68"/>
    <x v="0"/>
    <s v="Hyperwotsit"/>
    <x v="9"/>
    <x v="0"/>
    <n v="2.0099999999999998"/>
    <n v="20"/>
    <n v="1360"/>
    <x v="271"/>
  </r>
  <r>
    <n v="1801"/>
    <s v="Jaime"/>
    <s v="Ryan"/>
    <x v="1"/>
    <x v="1"/>
    <n v="30"/>
    <s v="Fox Tavern"/>
    <s v="Bathgate"/>
    <x v="88"/>
    <s v="31/12/2022"/>
    <n v="51"/>
    <x v="5"/>
    <s v="Ultrathing V4"/>
    <x v="8"/>
    <x v="0"/>
    <n v="3.99"/>
    <n v="24"/>
    <n v="1224"/>
    <x v="601"/>
  </r>
  <r>
    <n v="1802"/>
    <s v="Kimber"/>
    <s v="Glenn"/>
    <x v="0"/>
    <x v="0"/>
    <n v="90"/>
    <s v="Foxberry Grove"/>
    <s v="Biggleswade"/>
    <x v="26"/>
    <d v="2020-06-08T00:00:00"/>
    <n v="7"/>
    <x v="0"/>
    <s v="Hyperwotsit"/>
    <x v="2"/>
    <x v="2"/>
    <n v="2.0099999999999998"/>
    <n v="20"/>
    <n v="140"/>
    <x v="522"/>
  </r>
  <r>
    <n v="1803"/>
    <s v="Russel"/>
    <s v="Lyon"/>
    <x v="1"/>
    <x v="1"/>
    <n v="30"/>
    <s v="Foxes Buildnijs"/>
    <s v="Crianlarich"/>
    <x v="16"/>
    <d v="2021-11-10T00:00:00"/>
    <n v="72"/>
    <x v="0"/>
    <s v="Hyperwotsit"/>
    <x v="7"/>
    <x v="1"/>
    <n v="2.0099999999999998"/>
    <n v="20"/>
    <n v="1440"/>
    <x v="560"/>
  </r>
  <r>
    <n v="1804"/>
    <s v="Scottie"/>
    <s v="Vernon"/>
    <x v="1"/>
    <x v="1"/>
    <n v="90"/>
    <s v="Foxhole Road"/>
    <s v="Strabane"/>
    <x v="2"/>
    <s v="28/01/2022"/>
    <n v="7"/>
    <x v="9"/>
    <s v="Ultrathing V3"/>
    <x v="6"/>
    <x v="0"/>
    <n v="3.39"/>
    <n v="24"/>
    <n v="168"/>
    <x v="743"/>
  </r>
  <r>
    <n v="1805"/>
    <s v="Rudy"/>
    <s v="Irwin"/>
    <x v="1"/>
    <x v="1"/>
    <n v="30"/>
    <s v="Foxley Close"/>
    <s v="Isle Of Mull"/>
    <x v="21"/>
    <s v="30/08/2022"/>
    <n v="32"/>
    <x v="6"/>
    <s v="Megawidget M"/>
    <x v="3"/>
    <x v="0"/>
    <n v="1.29"/>
    <n v="24"/>
    <n v="768"/>
    <x v="789"/>
  </r>
  <r>
    <n v="1806"/>
    <s v="Sherlene"/>
    <s v="Austin"/>
    <x v="2"/>
    <x v="0"/>
    <n v="90"/>
    <s v="Foxley Road"/>
    <s v="Berkhamsted"/>
    <x v="29"/>
    <d v="2020-02-01T00:00:00"/>
    <n v="47"/>
    <x v="5"/>
    <s v="Ultrathing V4"/>
    <x v="10"/>
    <x v="2"/>
    <n v="3.99"/>
    <n v="24"/>
    <n v="1128"/>
    <x v="833"/>
  </r>
  <r>
    <n v="1807"/>
    <s v="Irving"/>
    <s v="Holland"/>
    <x v="1"/>
    <x v="1"/>
    <n v="60"/>
    <s v="Foxwood Close"/>
    <s v="Rugby"/>
    <x v="2"/>
    <s v="21/05/2021"/>
    <n v="92"/>
    <x v="7"/>
    <s v="Ultrathing V2"/>
    <x v="11"/>
    <x v="1"/>
    <n v="2.95"/>
    <n v="20"/>
    <n v="1840"/>
    <x v="834"/>
  </r>
  <r>
    <n v="1808"/>
    <s v="Shanna"/>
    <s v="Jernigan"/>
    <x v="2"/>
    <x v="0"/>
    <n v="60"/>
    <s v="Fran Place"/>
    <s v="Hereford"/>
    <x v="1"/>
    <s v="27/07/2022"/>
    <n v="93"/>
    <x v="3"/>
    <s v="Megawidget S"/>
    <x v="0"/>
    <x v="0"/>
    <n v="0.69"/>
    <n v="24"/>
    <n v="2232"/>
    <x v="717"/>
  </r>
  <r>
    <n v="1809"/>
    <s v="Estella"/>
    <s v="Herman"/>
    <x v="0"/>
    <x v="0"/>
    <n v="90"/>
    <s v="Franconia Road"/>
    <s v="Billericay"/>
    <x v="26"/>
    <d v="2022-09-07T00:00:00"/>
    <n v="95"/>
    <x v="1"/>
    <s v="Megawidget L"/>
    <x v="9"/>
    <x v="0"/>
    <n v="1.79"/>
    <n v="24"/>
    <n v="2280"/>
    <x v="665"/>
  </r>
  <r>
    <n v="1810"/>
    <s v="Vernon"/>
    <s v="Thorne"/>
    <x v="2"/>
    <x v="0"/>
    <n v="90"/>
    <s v="Frankfurt Road"/>
    <s v="Bourne"/>
    <x v="76"/>
    <d v="2020-09-03T00:00:00"/>
    <n v="11"/>
    <x v="9"/>
    <s v="Ultrathing V3"/>
    <x v="9"/>
    <x v="2"/>
    <n v="3.39"/>
    <n v="24"/>
    <n v="264"/>
    <x v="376"/>
  </r>
  <r>
    <n v="1811"/>
    <s v="Dorris"/>
    <s v="Macias"/>
    <x v="2"/>
    <x v="0"/>
    <n v="60"/>
    <s v="Frankfurt Road"/>
    <s v="Rowlands Gill"/>
    <x v="2"/>
    <s v="29/05/2020"/>
    <n v="28"/>
    <x v="7"/>
    <s v="Ultrathing V2"/>
    <x v="11"/>
    <x v="2"/>
    <n v="2.95"/>
    <n v="20"/>
    <n v="560"/>
    <x v="546"/>
  </r>
  <r>
    <n v="1812"/>
    <s v="Cedrick"/>
    <s v="Mcmillan"/>
    <x v="1"/>
    <x v="1"/>
    <n v="60"/>
    <s v="Franklin Road"/>
    <s v="Talybont"/>
    <x v="2"/>
    <s v="18/11/2020"/>
    <n v="63"/>
    <x v="0"/>
    <s v="Hyperwotsit"/>
    <x v="7"/>
    <x v="2"/>
    <n v="2.0099999999999998"/>
    <n v="20"/>
    <n v="1260"/>
    <x v="41"/>
  </r>
  <r>
    <n v="1813"/>
    <s v="Niki"/>
    <s v="Staley"/>
    <x v="2"/>
    <x v="0"/>
    <n v="30"/>
    <s v="Franlaw Crescent"/>
    <s v="Tillicoultry"/>
    <x v="2"/>
    <d v="2022-04-03T00:00:00"/>
    <n v="66"/>
    <x v="3"/>
    <s v="Megawidget S"/>
    <x v="4"/>
    <x v="0"/>
    <n v="0.69"/>
    <n v="24"/>
    <n v="1584"/>
    <x v="158"/>
  </r>
  <r>
    <n v="1814"/>
    <s v="Ghislaine"/>
    <s v="Lee"/>
    <x v="3"/>
    <x v="0"/>
    <n v="30"/>
    <s v="Fraser Close"/>
    <s v="Suffolk"/>
    <x v="2"/>
    <d v="2022-11-10T00:00:00"/>
    <n v="37"/>
    <x v="5"/>
    <s v="Ultrathing V4"/>
    <x v="7"/>
    <x v="0"/>
    <n v="3.99"/>
    <n v="24"/>
    <n v="888"/>
    <x v="835"/>
  </r>
  <r>
    <n v="1816"/>
    <s v="Lucrecia"/>
    <s v="Whitman"/>
    <x v="3"/>
    <x v="0"/>
    <n v="60"/>
    <s v="Fraser Road"/>
    <s v="Ripley"/>
    <x v="2"/>
    <d v="2020-07-07T00:00:00"/>
    <n v="73"/>
    <x v="9"/>
    <s v="Ultrathing V3"/>
    <x v="0"/>
    <x v="2"/>
    <n v="3.39"/>
    <n v="24"/>
    <n v="1752"/>
    <x v="152"/>
  </r>
  <r>
    <n v="1817"/>
    <s v="Nu"/>
    <s v="Briggs"/>
    <x v="2"/>
    <x v="0"/>
    <n v="90"/>
    <s v="Frederick Close"/>
    <s v="Poole"/>
    <x v="2"/>
    <d v="2022-01-02T00:00:00"/>
    <n v="93"/>
    <x v="7"/>
    <s v="Ultrathing V2"/>
    <x v="6"/>
    <x v="0"/>
    <n v="2.95"/>
    <n v="20"/>
    <n v="1860"/>
    <x v="757"/>
  </r>
  <r>
    <n v="1818"/>
    <s v="Toney"/>
    <s v="Pollard"/>
    <x v="1"/>
    <x v="1"/>
    <n v="60"/>
    <s v="Frederick Cottages"/>
    <s v="Blakeney"/>
    <x v="7"/>
    <s v="30/10/2021"/>
    <n v="26"/>
    <x v="2"/>
    <s v="Ultrathing V1"/>
    <x v="1"/>
    <x v="1"/>
    <n v="1.79"/>
    <n v="17"/>
    <n v="442"/>
    <x v="723"/>
  </r>
  <r>
    <n v="1819"/>
    <s v="Marg"/>
    <s v="Luna"/>
    <x v="2"/>
    <x v="0"/>
    <n v="30"/>
    <s v="Frederick Place"/>
    <s v="Witney"/>
    <x v="2"/>
    <s v="27/08/2022"/>
    <n v="96"/>
    <x v="2"/>
    <s v="Ultrathing V1"/>
    <x v="3"/>
    <x v="0"/>
    <n v="1.79"/>
    <n v="17"/>
    <n v="1632"/>
    <x v="160"/>
  </r>
  <r>
    <n v="1820"/>
    <s v="Gino"/>
    <s v="Morton"/>
    <x v="1"/>
    <x v="1"/>
    <n v="60"/>
    <s v="Freeling Street"/>
    <s v="Cleveland"/>
    <x v="15"/>
    <s v="14/07/2021"/>
    <n v="81"/>
    <x v="9"/>
    <s v="Ultrathing V3"/>
    <x v="0"/>
    <x v="1"/>
    <n v="3.39"/>
    <n v="24"/>
    <n v="1944"/>
    <x v="836"/>
  </r>
  <r>
    <n v="1821"/>
    <s v="Armand"/>
    <s v="Richmond"/>
    <x v="1"/>
    <x v="1"/>
    <n v="90"/>
    <s v="Fremont Street"/>
    <s v="Taunton"/>
    <x v="2"/>
    <d v="2020-07-03T00:00:00"/>
    <n v="66"/>
    <x v="2"/>
    <s v="Ultrathing V1"/>
    <x v="0"/>
    <x v="2"/>
    <n v="1.79"/>
    <n v="17"/>
    <n v="1122"/>
    <x v="771"/>
  </r>
  <r>
    <n v="1822"/>
    <s v="Gregoria"/>
    <s v="Crow"/>
    <x v="0"/>
    <x v="0"/>
    <n v="60"/>
    <s v="French School"/>
    <s v="Westerham"/>
    <x v="2"/>
    <s v="23/07/2022"/>
    <n v="51"/>
    <x v="9"/>
    <s v="Ultrathing V3"/>
    <x v="0"/>
    <x v="0"/>
    <n v="3.39"/>
    <n v="24"/>
    <n v="1224"/>
    <x v="804"/>
  </r>
  <r>
    <n v="1823"/>
    <s v="Ardath"/>
    <s v="Joyner"/>
    <x v="0"/>
    <x v="0"/>
    <n v="90"/>
    <s v="Frensham Drive"/>
    <s v="Donaghadee"/>
    <x v="3"/>
    <d v="2022-11-11T00:00:00"/>
    <n v="39"/>
    <x v="7"/>
    <s v="Ultrathing V2"/>
    <x v="7"/>
    <x v="0"/>
    <n v="2.95"/>
    <n v="20"/>
    <n v="780"/>
    <x v="145"/>
  </r>
  <r>
    <n v="1824"/>
    <s v="Buford"/>
    <s v="Overton"/>
    <x v="1"/>
    <x v="1"/>
    <n v="60"/>
    <s v="Freshwater Road"/>
    <s v="Ascot"/>
    <x v="25"/>
    <s v="26/03/2021"/>
    <n v="24"/>
    <x v="1"/>
    <s v="Megawidget L"/>
    <x v="5"/>
    <x v="1"/>
    <n v="1.79"/>
    <n v="24"/>
    <n v="576"/>
    <x v="837"/>
  </r>
  <r>
    <n v="1825"/>
    <s v="Bernita"/>
    <s v="Napier"/>
    <x v="2"/>
    <x v="0"/>
    <n v="30"/>
    <s v="Freston Road"/>
    <s v="Romsey"/>
    <x v="2"/>
    <s v="18/08/2021"/>
    <n v="51"/>
    <x v="9"/>
    <s v="Ultrathing V3"/>
    <x v="3"/>
    <x v="1"/>
    <n v="3.39"/>
    <n v="24"/>
    <n v="1224"/>
    <x v="804"/>
  </r>
  <r>
    <n v="1826"/>
    <s v="Jenise"/>
    <s v="Buckley"/>
    <x v="2"/>
    <x v="0"/>
    <n v="30"/>
    <s v="Freston Road"/>
    <s v="Skipton"/>
    <x v="2"/>
    <d v="2021-04-01T00:00:00"/>
    <n v="16"/>
    <x v="4"/>
    <s v="Gigastuff"/>
    <x v="4"/>
    <x v="1"/>
    <n v="1.89"/>
    <n v="18"/>
    <n v="288"/>
    <x v="838"/>
  </r>
  <r>
    <n v="1827"/>
    <s v="Maurice"/>
    <s v="Ortega"/>
    <x v="1"/>
    <x v="1"/>
    <n v="30"/>
    <s v="Frewin Road"/>
    <s v="Pudsey"/>
    <x v="2"/>
    <s v="28/12/2020"/>
    <n v="42"/>
    <x v="4"/>
    <s v="Gigastuff"/>
    <x v="8"/>
    <x v="2"/>
    <n v="1.89"/>
    <n v="18"/>
    <n v="756"/>
    <x v="408"/>
  </r>
  <r>
    <n v="1828"/>
    <s v="Michael"/>
    <s v="Horton"/>
    <x v="1"/>
    <x v="1"/>
    <n v="60"/>
    <s v="Friary Way"/>
    <s v="Abingdon"/>
    <x v="27"/>
    <s v="27/04/2022"/>
    <n v="105"/>
    <x v="5"/>
    <s v="Ultrathing V4"/>
    <x v="4"/>
    <x v="0"/>
    <n v="3.99"/>
    <n v="24"/>
    <n v="2520"/>
    <x v="649"/>
  </r>
  <r>
    <n v="1829"/>
    <s v="Belen"/>
    <s v="Mcbride"/>
    <x v="2"/>
    <x v="0"/>
    <n v="60"/>
    <s v="Frigate Mews"/>
    <s v="Huddersfield"/>
    <x v="1"/>
    <s v="30/08/2022"/>
    <n v="85"/>
    <x v="1"/>
    <s v="Megawidget L"/>
    <x v="3"/>
    <x v="0"/>
    <n v="1.79"/>
    <n v="24"/>
    <n v="2040"/>
    <x v="531"/>
  </r>
  <r>
    <n v="1830"/>
    <s v="Julia"/>
    <s v="Buckley"/>
    <x v="2"/>
    <x v="0"/>
    <n v="90"/>
    <s v="Frimley Way"/>
    <s v="Treharris"/>
    <x v="2"/>
    <s v="17/04/2020"/>
    <n v="42"/>
    <x v="3"/>
    <s v="Megawidget S"/>
    <x v="4"/>
    <x v="2"/>
    <n v="0.69"/>
    <n v="24"/>
    <n v="1008"/>
    <x v="667"/>
  </r>
  <r>
    <n v="1831"/>
    <s v="Earlene"/>
    <s v="Britton"/>
    <x v="2"/>
    <x v="0"/>
    <n v="30"/>
    <s v="Frithville Gardens"/>
    <s v="Bridge Of Weir"/>
    <x v="41"/>
    <d v="2020-08-05T00:00:00"/>
    <n v="73"/>
    <x v="0"/>
    <s v="Hyperwotsit"/>
    <x v="3"/>
    <x v="2"/>
    <n v="2.0099999999999998"/>
    <n v="20"/>
    <n v="1460"/>
    <x v="0"/>
  </r>
  <r>
    <n v="1832"/>
    <s v="Bryce"/>
    <s v="Richardson"/>
    <x v="1"/>
    <x v="1"/>
    <n v="60"/>
    <s v="Fritton Place"/>
    <s v="Earlston"/>
    <x v="44"/>
    <s v="27/11/2020"/>
    <n v="7"/>
    <x v="9"/>
    <s v="Ultrathing V3"/>
    <x v="7"/>
    <x v="2"/>
    <n v="3.39"/>
    <n v="24"/>
    <n v="168"/>
    <x v="743"/>
  </r>
  <r>
    <n v="1833"/>
    <s v="Fermin"/>
    <s v="Wiggins"/>
    <x v="1"/>
    <x v="1"/>
    <n v="90"/>
    <s v="Frognal"/>
    <s v="Padstow"/>
    <x v="2"/>
    <s v="23/03/2021"/>
    <n v="11"/>
    <x v="7"/>
    <s v="Ultrathing V2"/>
    <x v="5"/>
    <x v="1"/>
    <n v="2.95"/>
    <n v="20"/>
    <n v="220"/>
    <x v="788"/>
  </r>
  <r>
    <n v="1834"/>
    <s v="Christopher"/>
    <s v="Vogt"/>
    <x v="1"/>
    <x v="1"/>
    <n v="90"/>
    <s v="Frognal Parade"/>
    <s v="New Romney"/>
    <x v="2"/>
    <s v="18/09/2022"/>
    <n v="104"/>
    <x v="2"/>
    <s v="Ultrathing V1"/>
    <x v="9"/>
    <x v="0"/>
    <n v="1.79"/>
    <n v="17"/>
    <n v="1768"/>
    <x v="458"/>
  </r>
  <r>
    <n v="1835"/>
    <s v="Shenna"/>
    <s v="Short"/>
    <x v="2"/>
    <x v="0"/>
    <n v="60"/>
    <s v="Frogs Island"/>
    <s v="Harleston"/>
    <x v="13"/>
    <d v="2020-01-05T00:00:00"/>
    <n v="52"/>
    <x v="5"/>
    <s v="Ultrathing V4"/>
    <x v="6"/>
    <x v="2"/>
    <n v="3.99"/>
    <n v="24"/>
    <n v="1248"/>
    <x v="839"/>
  </r>
  <r>
    <n v="1836"/>
    <s v="Adela"/>
    <s v="Park"/>
    <x v="0"/>
    <x v="0"/>
    <n v="60"/>
    <s v="Frostic Place"/>
    <s v="Llangollen"/>
    <x v="11"/>
    <s v="14/04/2020"/>
    <n v="71"/>
    <x v="2"/>
    <s v="Ultrathing V1"/>
    <x v="4"/>
    <x v="2"/>
    <n v="1.79"/>
    <n v="17"/>
    <n v="1207"/>
    <x v="726"/>
  </r>
  <r>
    <n v="1837"/>
    <s v="Ada"/>
    <s v="Clark"/>
    <x v="2"/>
    <x v="0"/>
    <n v="90"/>
    <s v="Fulham Palace"/>
    <s v="Sale"/>
    <x v="2"/>
    <s v="25/10/2020"/>
    <n v="68"/>
    <x v="7"/>
    <s v="Ultrathing V2"/>
    <x v="1"/>
    <x v="2"/>
    <n v="2.95"/>
    <n v="20"/>
    <n v="1360"/>
    <x v="370"/>
  </r>
  <r>
    <n v="1838"/>
    <s v="Demarcus"/>
    <s v="Correa"/>
    <x v="1"/>
    <x v="1"/>
    <n v="30"/>
    <s v="Fulham'S Green"/>
    <s v="Frinton-On-Sea"/>
    <x v="17"/>
    <s v="23/03/2021"/>
    <n v="83"/>
    <x v="2"/>
    <s v="Ultrathing V1"/>
    <x v="5"/>
    <x v="1"/>
    <n v="1.79"/>
    <n v="17"/>
    <n v="1411"/>
    <x v="811"/>
  </r>
  <r>
    <n v="1839"/>
    <s v="Nicola"/>
    <s v="Michel"/>
    <x v="2"/>
    <x v="0"/>
    <n v="30"/>
    <s v="Fulmer Road"/>
    <s v="Whitley Bay"/>
    <x v="2"/>
    <d v="2020-05-08T00:00:00"/>
    <n v="43"/>
    <x v="9"/>
    <s v="Ultrathing V3"/>
    <x v="11"/>
    <x v="2"/>
    <n v="3.39"/>
    <n v="24"/>
    <n v="1032"/>
    <x v="840"/>
  </r>
  <r>
    <n v="1840"/>
    <s v="Johnsie"/>
    <s v="Sherman"/>
    <x v="0"/>
    <x v="0"/>
    <n v="30"/>
    <s v="Fulwood'S Rents"/>
    <s v="Haverfordwest"/>
    <x v="1"/>
    <s v="14/04/2021"/>
    <n v="75"/>
    <x v="5"/>
    <s v="Ultrathing V4"/>
    <x v="4"/>
    <x v="1"/>
    <n v="3.99"/>
    <n v="24"/>
    <n v="1800"/>
    <x v="790"/>
  </r>
  <r>
    <n v="1841"/>
    <s v="Gordon"/>
    <s v="Haas"/>
    <x v="1"/>
    <x v="1"/>
    <n v="30"/>
    <s v="Furlong Road"/>
    <s v="Wiltshire"/>
    <x v="2"/>
    <d v="2022-07-03T00:00:00"/>
    <n v="17"/>
    <x v="7"/>
    <s v="Ultrathing V2"/>
    <x v="0"/>
    <x v="0"/>
    <n v="2.95"/>
    <n v="20"/>
    <n v="340"/>
    <x v="505"/>
  </r>
  <r>
    <n v="1842"/>
    <s v="Arturo"/>
    <s v="Funk"/>
    <x v="1"/>
    <x v="1"/>
    <n v="90"/>
    <s v="Furnivals Inn"/>
    <s v="Somerton"/>
    <x v="2"/>
    <d v="2020-09-09T00:00:00"/>
    <n v="85"/>
    <x v="9"/>
    <s v="Ultrathing V3"/>
    <x v="9"/>
    <x v="2"/>
    <n v="3.39"/>
    <n v="24"/>
    <n v="2040"/>
    <x v="222"/>
  </r>
  <r>
    <n v="1843"/>
    <s v="Dede"/>
    <s v="Hines"/>
    <x v="2"/>
    <x v="0"/>
    <n v="90"/>
    <s v="Furrow Lane"/>
    <s v="Lybster"/>
    <x v="2"/>
    <d v="2022-09-02T00:00:00"/>
    <n v="4"/>
    <x v="7"/>
    <s v="Ultrathing V2"/>
    <x v="9"/>
    <x v="0"/>
    <n v="2.95"/>
    <n v="20"/>
    <n v="80"/>
    <x v="192"/>
  </r>
  <r>
    <n v="1844"/>
    <s v="Lorina"/>
    <s v="Spears"/>
    <x v="4"/>
    <x v="2"/>
    <n v="60"/>
    <s v="Further Green"/>
    <s v="Nelson"/>
    <x v="2"/>
    <d v="2020-02-10T00:00:00"/>
    <n v="53"/>
    <x v="6"/>
    <s v="Megawidget M"/>
    <x v="10"/>
    <x v="2"/>
    <n v="1.29"/>
    <n v="24"/>
    <n v="1272"/>
    <x v="841"/>
  </r>
  <r>
    <n v="1845"/>
    <s v="Fay"/>
    <s v="Bledsoe"/>
    <x v="3"/>
    <x v="0"/>
    <n v="60"/>
    <s v="Furze Down"/>
    <s v="Warlingham"/>
    <x v="2"/>
    <d v="2022-08-01T00:00:00"/>
    <n v="63"/>
    <x v="7"/>
    <s v="Ultrathing V2"/>
    <x v="3"/>
    <x v="0"/>
    <n v="2.95"/>
    <n v="20"/>
    <n v="1260"/>
    <x v="842"/>
  </r>
  <r>
    <n v="1846"/>
    <s v="Mireya"/>
    <s v="Castillo"/>
    <x v="2"/>
    <x v="0"/>
    <n v="60"/>
    <s v="Furzefield Road"/>
    <s v="Marlow"/>
    <x v="2"/>
    <s v="19/06/2021"/>
    <n v="38"/>
    <x v="4"/>
    <s v="Gigastuff"/>
    <x v="2"/>
    <x v="1"/>
    <n v="1.89"/>
    <n v="18"/>
    <n v="684"/>
    <x v="843"/>
  </r>
  <r>
    <n v="1847"/>
    <s v="Alonzo"/>
    <s v="Rosa"/>
    <x v="1"/>
    <x v="1"/>
    <n v="60"/>
    <s v="Fyfield Road"/>
    <s v="Broxburn"/>
    <x v="8"/>
    <s v="17/06/2020"/>
    <n v="67"/>
    <x v="5"/>
    <s v="Ultrathing V4"/>
    <x v="2"/>
    <x v="2"/>
    <n v="3.99"/>
    <n v="24"/>
    <n v="1608"/>
    <x v="619"/>
  </r>
  <r>
    <n v="1848"/>
    <s v="Joycelyn"/>
    <s v="Thacker"/>
    <x v="2"/>
    <x v="0"/>
    <n v="90"/>
    <s v="Fyfield Road"/>
    <s v="Halesworth"/>
    <x v="13"/>
    <s v="16/03/2022"/>
    <n v="102"/>
    <x v="5"/>
    <s v="Ultrathing V4"/>
    <x v="5"/>
    <x v="0"/>
    <n v="3.99"/>
    <n v="24"/>
    <n v="2448"/>
    <x v="844"/>
  </r>
  <r>
    <n v="1850"/>
    <s v="Zonia"/>
    <s v="Presley"/>
    <x v="0"/>
    <x v="0"/>
    <n v="60"/>
    <s v="Gad Close"/>
    <s v="Northallerton"/>
    <x v="2"/>
    <d v="2020-09-07T00:00:00"/>
    <n v="49"/>
    <x v="6"/>
    <s v="Megawidget M"/>
    <x v="9"/>
    <x v="2"/>
    <n v="1.29"/>
    <n v="24"/>
    <n v="1176"/>
    <x v="56"/>
  </r>
  <r>
    <n v="1851"/>
    <s v="Heath"/>
    <s v="Gonzalez"/>
    <x v="1"/>
    <x v="1"/>
    <n v="30"/>
    <s v="Gage Road"/>
    <s v="Ely"/>
    <x v="17"/>
    <s v="28/05/2020"/>
    <n v="32"/>
    <x v="2"/>
    <s v="Ultrathing V1"/>
    <x v="11"/>
    <x v="2"/>
    <n v="1.79"/>
    <n v="17"/>
    <n v="544"/>
    <x v="544"/>
  </r>
  <r>
    <n v="1852"/>
    <s v="Santos"/>
    <s v="Staples"/>
    <x v="1"/>
    <x v="1"/>
    <n v="90"/>
    <s v="Gainsborough Avenue"/>
    <s v="Cupar"/>
    <x v="16"/>
    <s v="17/09/2022"/>
    <n v="44"/>
    <x v="1"/>
    <s v="Megawidget L"/>
    <x v="9"/>
    <x v="0"/>
    <n v="1.79"/>
    <n v="24"/>
    <n v="1056"/>
    <x v="45"/>
  </r>
  <r>
    <n v="1853"/>
    <s v="King"/>
    <s v="Cabrera"/>
    <x v="1"/>
    <x v="1"/>
    <n v="90"/>
    <s v="Gainsborough Gardens"/>
    <s v="Isle Of Barra"/>
    <x v="35"/>
    <s v="19/04/2020"/>
    <n v="19"/>
    <x v="1"/>
    <s v="Megawidget L"/>
    <x v="4"/>
    <x v="2"/>
    <n v="1.79"/>
    <n v="24"/>
    <n v="456"/>
    <x v="845"/>
  </r>
  <r>
    <n v="1854"/>
    <s v="Name"/>
    <s v="Bolden"/>
    <x v="2"/>
    <x v="0"/>
    <n v="60"/>
    <s v="Galleon Close"/>
    <s v="Newcastle"/>
    <x v="2"/>
    <d v="2022-12-11T00:00:00"/>
    <n v="80"/>
    <x v="3"/>
    <s v="Megawidget S"/>
    <x v="8"/>
    <x v="0"/>
    <n v="0.69"/>
    <n v="24"/>
    <n v="1920"/>
    <x v="278"/>
  </r>
  <r>
    <n v="1855"/>
    <s v="Florence"/>
    <s v="Crowder"/>
    <x v="2"/>
    <x v="0"/>
    <n v="60"/>
    <s v="Galleywall Road"/>
    <s v="Fife"/>
    <x v="17"/>
    <d v="2020-11-08T00:00:00"/>
    <n v="3"/>
    <x v="7"/>
    <s v="Ultrathing V2"/>
    <x v="7"/>
    <x v="2"/>
    <n v="2.95"/>
    <n v="20"/>
    <n v="60"/>
    <x v="258"/>
  </r>
  <r>
    <n v="1856"/>
    <s v="Erick"/>
    <s v="Ricks"/>
    <x v="1"/>
    <x v="1"/>
    <n v="60"/>
    <s v="Gambia Street"/>
    <s v="Markfield"/>
    <x v="2"/>
    <d v="2021-10-06T00:00:00"/>
    <n v="40"/>
    <x v="8"/>
    <s v="Superwossname"/>
    <x v="1"/>
    <x v="1"/>
    <n v="3.49"/>
    <n v="20"/>
    <n v="800"/>
    <x v="478"/>
  </r>
  <r>
    <n v="1857"/>
    <s v="Dianne"/>
    <s v="Yoder"/>
    <x v="2"/>
    <x v="0"/>
    <n v="90"/>
    <s v="Garden Court"/>
    <s v="Strathcarron"/>
    <x v="2"/>
    <s v="21/07/2020"/>
    <n v="16"/>
    <x v="6"/>
    <s v="Megawidget M"/>
    <x v="0"/>
    <x v="2"/>
    <n v="1.29"/>
    <n v="24"/>
    <n v="384"/>
    <x v="538"/>
  </r>
  <r>
    <n v="1858"/>
    <s v="Precious"/>
    <s v="Barnard"/>
    <x v="2"/>
    <x v="0"/>
    <n v="60"/>
    <s v="Garden Walk"/>
    <s v="Llanelli"/>
    <x v="11"/>
    <s v="21/08/2022"/>
    <n v="13"/>
    <x v="6"/>
    <s v="Megawidget M"/>
    <x v="3"/>
    <x v="0"/>
    <n v="1.29"/>
    <n v="24"/>
    <n v="312"/>
    <x v="846"/>
  </r>
  <r>
    <n v="1859"/>
    <s v="Laraine"/>
    <s v="Gage"/>
    <x v="0"/>
    <x v="0"/>
    <n v="30"/>
    <s v="Gardeners Yard"/>
    <s v="Ruthin"/>
    <x v="2"/>
    <s v="14/09/2021"/>
    <n v="50"/>
    <x v="2"/>
    <s v="Ultrathing V1"/>
    <x v="9"/>
    <x v="1"/>
    <n v="1.79"/>
    <n v="17"/>
    <n v="850"/>
    <x v="301"/>
  </r>
  <r>
    <n v="1860"/>
    <s v="Criselda"/>
    <s v="Marks"/>
    <x v="3"/>
    <x v="0"/>
    <n v="60"/>
    <s v="Gardner Close"/>
    <s v="Stoke-Sub-Hamdon"/>
    <x v="2"/>
    <s v="21/07/2020"/>
    <n v="22"/>
    <x v="7"/>
    <s v="Ultrathing V2"/>
    <x v="0"/>
    <x v="2"/>
    <n v="2.95"/>
    <n v="20"/>
    <n v="440"/>
    <x v="588"/>
  </r>
  <r>
    <n v="1861"/>
    <s v="Francesco"/>
    <s v="Yeager"/>
    <x v="1"/>
    <x v="1"/>
    <n v="30"/>
    <s v="Gardner'S Lane"/>
    <s v="Scunthorpe"/>
    <x v="2"/>
    <s v="26/04/2022"/>
    <n v="38"/>
    <x v="6"/>
    <s v="Megawidget M"/>
    <x v="4"/>
    <x v="0"/>
    <n v="1.29"/>
    <n v="24"/>
    <n v="912"/>
    <x v="350"/>
  </r>
  <r>
    <n v="1862"/>
    <s v="Maye"/>
    <s v="Maxwell"/>
    <x v="2"/>
    <x v="0"/>
    <n v="90"/>
    <s v="Garfield Road"/>
    <s v="Cheltenham"/>
    <x v="20"/>
    <s v="17/01/2021"/>
    <n v="14"/>
    <x v="7"/>
    <s v="Ultrathing V2"/>
    <x v="6"/>
    <x v="1"/>
    <n v="2.95"/>
    <n v="20"/>
    <n v="280"/>
    <x v="72"/>
  </r>
  <r>
    <n v="1863"/>
    <s v="Felecia"/>
    <s v="Huerta"/>
    <x v="2"/>
    <x v="0"/>
    <n v="60"/>
    <s v="Garlinge Road"/>
    <s v="Berwick-Upon-Tweed"/>
    <x v="85"/>
    <d v="2022-06-10T00:00:00"/>
    <n v="6"/>
    <x v="4"/>
    <s v="Gigastuff"/>
    <x v="2"/>
    <x v="0"/>
    <n v="1.89"/>
    <n v="18"/>
    <n v="108"/>
    <x v="168"/>
  </r>
  <r>
    <n v="1864"/>
    <s v="Jamaal"/>
    <s v="Thompson"/>
    <x v="1"/>
    <x v="1"/>
    <n v="60"/>
    <s v="Garner Street"/>
    <s v="Campbeltown"/>
    <x v="10"/>
    <s v="16/08/2020"/>
    <n v="30"/>
    <x v="2"/>
    <s v="Ultrathing V1"/>
    <x v="3"/>
    <x v="2"/>
    <n v="1.79"/>
    <n v="17"/>
    <n v="510"/>
    <x v="545"/>
  </r>
  <r>
    <n v="1865"/>
    <s v="Diann"/>
    <s v="Rowell"/>
    <x v="0"/>
    <x v="0"/>
    <n v="90"/>
    <s v="Garnett Close"/>
    <s v="Winscombe"/>
    <x v="2"/>
    <s v="20/09/2022"/>
    <n v="73"/>
    <x v="3"/>
    <s v="Megawidget S"/>
    <x v="9"/>
    <x v="0"/>
    <n v="0.69"/>
    <n v="24"/>
    <n v="1752"/>
    <x v="105"/>
  </r>
  <r>
    <n v="1866"/>
    <s v="Royal"/>
    <s v="Sapp"/>
    <x v="1"/>
    <x v="1"/>
    <n v="90"/>
    <s v="Garrick Way"/>
    <s v="Lancashire"/>
    <x v="21"/>
    <s v="13/09/2022"/>
    <n v="32"/>
    <x v="0"/>
    <s v="Hyperwotsit"/>
    <x v="9"/>
    <x v="0"/>
    <n v="2.0099999999999998"/>
    <n v="20"/>
    <n v="640"/>
    <x v="315"/>
  </r>
  <r>
    <n v="1867"/>
    <s v="Everette"/>
    <s v="Medeiros"/>
    <x v="1"/>
    <x v="1"/>
    <n v="90"/>
    <s v="Garter Way"/>
    <s v="Colintraive"/>
    <x v="15"/>
    <s v="18/05/2021"/>
    <n v="10"/>
    <x v="4"/>
    <s v="Gigastuff"/>
    <x v="11"/>
    <x v="1"/>
    <n v="1.89"/>
    <n v="18"/>
    <n v="180"/>
    <x v="427"/>
  </r>
  <r>
    <n v="1868"/>
    <s v="Jacalyn"/>
    <s v="Buckley"/>
    <x v="2"/>
    <x v="0"/>
    <n v="90"/>
    <s v="Garth Road"/>
    <s v="Beckermet"/>
    <x v="43"/>
    <s v="24/08/2022"/>
    <n v="73"/>
    <x v="2"/>
    <s v="Ultrathing V1"/>
    <x v="3"/>
    <x v="0"/>
    <n v="1.79"/>
    <n v="17"/>
    <n v="1241"/>
    <x v="557"/>
  </r>
  <r>
    <n v="1869"/>
    <s v="Elaine"/>
    <s v="Logan"/>
    <x v="0"/>
    <x v="0"/>
    <n v="30"/>
    <s v="Gas Works"/>
    <s v="Sanquhar"/>
    <x v="2"/>
    <d v="2021-12-05T00:00:00"/>
    <n v="10"/>
    <x v="9"/>
    <s v="Ultrathing V3"/>
    <x v="8"/>
    <x v="1"/>
    <n v="3.39"/>
    <n v="24"/>
    <n v="240"/>
    <x v="34"/>
  </r>
  <r>
    <n v="1870"/>
    <s v="Les"/>
    <s v="Finn"/>
    <x v="1"/>
    <x v="1"/>
    <n v="60"/>
    <s v="Gaspar Close"/>
    <s v="Tayport"/>
    <x v="2"/>
    <d v="2020-09-02T00:00:00"/>
    <n v="20"/>
    <x v="3"/>
    <s v="Megawidget S"/>
    <x v="9"/>
    <x v="2"/>
    <n v="0.69"/>
    <n v="24"/>
    <n v="480"/>
    <x v="847"/>
  </r>
  <r>
    <n v="1871"/>
    <s v="Asia"/>
    <s v="Maddox"/>
    <x v="2"/>
    <x v="0"/>
    <n v="30"/>
    <s v="Gassiot Road"/>
    <s v="Clarbeston Road"/>
    <x v="15"/>
    <d v="2021-02-07T00:00:00"/>
    <n v="15"/>
    <x v="6"/>
    <s v="Megawidget M"/>
    <x v="10"/>
    <x v="1"/>
    <n v="1.29"/>
    <n v="24"/>
    <n v="360"/>
    <x v="747"/>
  </r>
  <r>
    <n v="1872"/>
    <s v="Pauletta"/>
    <s v="Tovar"/>
    <x v="0"/>
    <x v="0"/>
    <n v="90"/>
    <s v="Gatcombe Villas"/>
    <s v="Farnborough"/>
    <x v="17"/>
    <s v="18/11/2020"/>
    <n v="36"/>
    <x v="0"/>
    <s v="Hyperwotsit"/>
    <x v="7"/>
    <x v="2"/>
    <n v="2.0099999999999998"/>
    <n v="20"/>
    <n v="720"/>
    <x v="325"/>
  </r>
  <r>
    <n v="1873"/>
    <s v="Rona"/>
    <s v="Gleason"/>
    <x v="2"/>
    <x v="0"/>
    <n v="30"/>
    <s v="Gateway Mews"/>
    <s v="Galston"/>
    <x v="17"/>
    <s v="30/05/2020"/>
    <n v="38"/>
    <x v="8"/>
    <s v="Superwossname"/>
    <x v="11"/>
    <x v="2"/>
    <n v="3.49"/>
    <n v="20"/>
    <n v="760"/>
    <x v="85"/>
  </r>
  <r>
    <n v="1874"/>
    <s v="Cristobal"/>
    <s v="Hood"/>
    <x v="1"/>
    <x v="1"/>
    <n v="60"/>
    <s v="Gateway Mews"/>
    <s v="Hunstanton"/>
    <x v="1"/>
    <s v="25/11/2020"/>
    <n v="71"/>
    <x v="8"/>
    <s v="Superwossname"/>
    <x v="7"/>
    <x v="2"/>
    <n v="3.49"/>
    <n v="20"/>
    <n v="1420"/>
    <x v="848"/>
  </r>
  <r>
    <n v="1875"/>
    <s v="Erline"/>
    <s v="Hudson"/>
    <x v="0"/>
    <x v="0"/>
    <n v="30"/>
    <s v="Gatton Road"/>
    <s v="Hengoed"/>
    <x v="1"/>
    <s v="31/08/2020"/>
    <n v="80"/>
    <x v="2"/>
    <s v="Ultrathing V1"/>
    <x v="3"/>
    <x v="2"/>
    <n v="1.79"/>
    <n v="17"/>
    <n v="1360"/>
    <x v="175"/>
  </r>
  <r>
    <n v="1876"/>
    <s v="Reta"/>
    <s v="Zapata"/>
    <x v="2"/>
    <x v="0"/>
    <n v="90"/>
    <s v="GatwaRoadGreen"/>
    <s v="Crowthorne"/>
    <x v="16"/>
    <d v="2020-10-06T00:00:00"/>
    <n v="31"/>
    <x v="7"/>
    <s v="Ultrathing V2"/>
    <x v="1"/>
    <x v="2"/>
    <n v="2.95"/>
    <n v="20"/>
    <n v="620"/>
    <x v="43"/>
  </r>
  <r>
    <n v="1877"/>
    <s v="Refugio"/>
    <s v="Bush"/>
    <x v="1"/>
    <x v="1"/>
    <n v="30"/>
    <s v="Gautrey Road"/>
    <s v="Romsey"/>
    <x v="2"/>
    <s v="30/10/2022"/>
    <n v="67"/>
    <x v="8"/>
    <s v="Superwossname"/>
    <x v="1"/>
    <x v="0"/>
    <n v="3.49"/>
    <n v="20"/>
    <n v="1340"/>
    <x v="452"/>
  </r>
  <r>
    <n v="1878"/>
    <s v="Donald"/>
    <s v="Woody"/>
    <x v="3"/>
    <x v="0"/>
    <n v="30"/>
    <s v="Gautrey Road"/>
    <s v="Tranent"/>
    <x v="2"/>
    <d v="2020-02-04T00:00:00"/>
    <n v="84"/>
    <x v="7"/>
    <s v="Ultrathing V2"/>
    <x v="10"/>
    <x v="2"/>
    <n v="2.95"/>
    <n v="20"/>
    <n v="1680"/>
    <x v="206"/>
  </r>
  <r>
    <n v="1879"/>
    <s v="Lionel"/>
    <s v="Hemphill"/>
    <x v="1"/>
    <x v="1"/>
    <n v="90"/>
    <s v="Gautrey Square"/>
    <s v="Fraserburgh"/>
    <x v="17"/>
    <d v="2021-09-12T00:00:00"/>
    <n v="61"/>
    <x v="9"/>
    <s v="Ultrathing V3"/>
    <x v="9"/>
    <x v="1"/>
    <n v="3.39"/>
    <n v="24"/>
    <n v="1464"/>
    <x v="849"/>
  </r>
  <r>
    <n v="1880"/>
    <s v="Elisha"/>
    <s v="Buchanan"/>
    <x v="1"/>
    <x v="1"/>
    <n v="60"/>
    <s v="Gaverick Street"/>
    <s v="Devon"/>
    <x v="3"/>
    <s v="17/03/2021"/>
    <n v="25"/>
    <x v="5"/>
    <s v="Ultrathing V4"/>
    <x v="5"/>
    <x v="1"/>
    <n v="3.99"/>
    <n v="24"/>
    <n v="600"/>
    <x v="724"/>
  </r>
  <r>
    <n v="1881"/>
    <s v="Hoyt"/>
    <s v="Oakley"/>
    <x v="1"/>
    <x v="1"/>
    <n v="60"/>
    <s v="Gaverick Street"/>
    <s v="Laurencekirk"/>
    <x v="21"/>
    <d v="2021-02-03T00:00:00"/>
    <n v="64"/>
    <x v="3"/>
    <s v="Megawidget S"/>
    <x v="10"/>
    <x v="1"/>
    <n v="0.69"/>
    <n v="24"/>
    <n v="1536"/>
    <x v="710"/>
  </r>
  <r>
    <n v="1882"/>
    <s v="Delphia"/>
    <s v="Collier"/>
    <x v="2"/>
    <x v="0"/>
    <n v="60"/>
    <s v="GaynesfoRoadRoad"/>
    <s v="Llanfyrnach"/>
    <x v="11"/>
    <s v="18/02/2020"/>
    <n v="27"/>
    <x v="5"/>
    <s v="Ultrathing V4"/>
    <x v="10"/>
    <x v="2"/>
    <n v="3.99"/>
    <n v="24"/>
    <n v="648"/>
    <x v="233"/>
  </r>
  <r>
    <n v="1883"/>
    <s v="Leonel"/>
    <s v="Gary"/>
    <x v="1"/>
    <x v="1"/>
    <n v="90"/>
    <s v="Gayton Road"/>
    <s v="Tonypandy"/>
    <x v="2"/>
    <d v="2021-08-04T00:00:00"/>
    <n v="42"/>
    <x v="8"/>
    <s v="Superwossname"/>
    <x v="3"/>
    <x v="1"/>
    <n v="3.49"/>
    <n v="20"/>
    <n v="840"/>
    <x v="289"/>
  </r>
  <r>
    <n v="1884"/>
    <s v="Drema"/>
    <s v="Carrillo"/>
    <x v="2"/>
    <x v="0"/>
    <n v="60"/>
    <s v="Gayville Road"/>
    <s v="Wymondham"/>
    <x v="2"/>
    <s v="14/02/2020"/>
    <n v="70"/>
    <x v="9"/>
    <s v="Ultrathing V3"/>
    <x v="10"/>
    <x v="2"/>
    <n v="3.39"/>
    <n v="24"/>
    <n v="1680"/>
    <x v="556"/>
  </r>
  <r>
    <n v="1885"/>
    <s v="Annis"/>
    <s v="Oneal"/>
    <x v="0"/>
    <x v="0"/>
    <n v="90"/>
    <s v="Gaywood Road"/>
    <s v="Torrington"/>
    <x v="2"/>
    <s v="13/01/2022"/>
    <n v="16"/>
    <x v="9"/>
    <s v="Ultrathing V3"/>
    <x v="6"/>
    <x v="0"/>
    <n v="3.39"/>
    <n v="24"/>
    <n v="384"/>
    <x v="586"/>
  </r>
  <r>
    <n v="1886"/>
    <s v="Melisa"/>
    <s v="Maynard"/>
    <x v="2"/>
    <x v="0"/>
    <n v="90"/>
    <s v="Gedling Street"/>
    <s v="West Linton"/>
    <x v="2"/>
    <d v="2020-09-07T00:00:00"/>
    <n v="84"/>
    <x v="3"/>
    <s v="Megawidget S"/>
    <x v="9"/>
    <x v="2"/>
    <n v="0.69"/>
    <n v="24"/>
    <n v="2016"/>
    <x v="815"/>
  </r>
  <r>
    <n v="1887"/>
    <s v="Linnie"/>
    <s v="Corbin"/>
    <x v="2"/>
    <x v="0"/>
    <n v="30"/>
    <s v="Gee'S Court"/>
    <s v="Axbridge"/>
    <x v="24"/>
    <s v="27/09/2020"/>
    <n v="45"/>
    <x v="0"/>
    <s v="Hyperwotsit"/>
    <x v="9"/>
    <x v="2"/>
    <n v="2.0099999999999998"/>
    <n v="20"/>
    <n v="900"/>
    <x v="761"/>
  </r>
  <r>
    <n v="1888"/>
    <s v="Silas"/>
    <s v="Patrick"/>
    <x v="1"/>
    <x v="1"/>
    <n v="30"/>
    <s v="Gee'S Court"/>
    <s v="Lingfield"/>
    <x v="11"/>
    <d v="2020-04-12T00:00:00"/>
    <n v="56"/>
    <x v="3"/>
    <s v="Megawidget S"/>
    <x v="4"/>
    <x v="2"/>
    <n v="0.69"/>
    <n v="24"/>
    <n v="1344"/>
    <x v="118"/>
  </r>
  <r>
    <n v="1889"/>
    <s v="Jarrod"/>
    <s v="Navarro"/>
    <x v="1"/>
    <x v="1"/>
    <n v="90"/>
    <s v="Geldeston Road"/>
    <s v="Aberaeron"/>
    <x v="59"/>
    <s v="24/03/2022"/>
    <n v="84"/>
    <x v="1"/>
    <s v="Megawidget L"/>
    <x v="5"/>
    <x v="0"/>
    <n v="1.79"/>
    <n v="24"/>
    <n v="2016"/>
    <x v="850"/>
  </r>
  <r>
    <n v="1890"/>
    <s v="Shawn"/>
    <s v="Nieves"/>
    <x v="1"/>
    <x v="1"/>
    <n v="90"/>
    <s v="Genista Road"/>
    <s v="Margate"/>
    <x v="2"/>
    <d v="2020-05-12T00:00:00"/>
    <n v="73"/>
    <x v="3"/>
    <s v="Megawidget S"/>
    <x v="11"/>
    <x v="2"/>
    <n v="0.69"/>
    <n v="24"/>
    <n v="1752"/>
    <x v="105"/>
  </r>
  <r>
    <n v="1891"/>
    <s v="Santiago"/>
    <s v="Trevino"/>
    <x v="1"/>
    <x v="1"/>
    <n v="90"/>
    <s v="George Lane"/>
    <s v="County Durham"/>
    <x v="16"/>
    <d v="2020-07-05T00:00:00"/>
    <n v="81"/>
    <x v="0"/>
    <s v="Hyperwotsit"/>
    <x v="0"/>
    <x v="2"/>
    <n v="2.0099999999999998"/>
    <n v="20"/>
    <n v="1620"/>
    <x v="116"/>
  </r>
  <r>
    <n v="1892"/>
    <s v="Kassandra"/>
    <s v="Mcdonald"/>
    <x v="0"/>
    <x v="0"/>
    <n v="90"/>
    <s v="George Road"/>
    <s v="Campbeltown"/>
    <x v="10"/>
    <s v="27/03/2021"/>
    <n v="35"/>
    <x v="5"/>
    <s v="Ultrathing V4"/>
    <x v="5"/>
    <x v="1"/>
    <n v="3.99"/>
    <n v="24"/>
    <n v="840"/>
    <x v="182"/>
  </r>
  <r>
    <n v="1893"/>
    <s v="Liz"/>
    <s v="Jefferson"/>
    <x v="3"/>
    <x v="0"/>
    <n v="30"/>
    <s v="George Square"/>
    <s v="Bargoed"/>
    <x v="22"/>
    <s v="29/09/2021"/>
    <n v="63"/>
    <x v="1"/>
    <s v="Megawidget L"/>
    <x v="9"/>
    <x v="1"/>
    <n v="1.79"/>
    <n v="24"/>
    <n v="1512"/>
    <x v="333"/>
  </r>
  <r>
    <n v="1894"/>
    <s v="Wally"/>
    <s v="Hogan"/>
    <x v="1"/>
    <x v="1"/>
    <n v="60"/>
    <s v="George'S Row"/>
    <s v="Derbyshire"/>
    <x v="3"/>
    <s v="29/12/2021"/>
    <n v="5"/>
    <x v="5"/>
    <s v="Ultrathing V4"/>
    <x v="8"/>
    <x v="1"/>
    <n v="3.99"/>
    <n v="24"/>
    <n v="120"/>
    <x v="64"/>
  </r>
  <r>
    <n v="1895"/>
    <s v="Hisako"/>
    <s v="Sanderson"/>
    <x v="0"/>
    <x v="0"/>
    <n v="30"/>
    <s v="Georges Terrace"/>
    <s v="Hemel Hempstead"/>
    <x v="1"/>
    <s v="14/11/2021"/>
    <n v="70"/>
    <x v="8"/>
    <s v="Superwossname"/>
    <x v="7"/>
    <x v="1"/>
    <n v="3.49"/>
    <n v="20"/>
    <n v="1400"/>
    <x v="251"/>
  </r>
  <r>
    <n v="1896"/>
    <s v="Rueben"/>
    <s v="Ware"/>
    <x v="1"/>
    <x v="1"/>
    <n v="90"/>
    <s v="Georgette Place"/>
    <s v="Whitley Bay"/>
    <x v="2"/>
    <s v="25/01/2020"/>
    <n v="6"/>
    <x v="6"/>
    <s v="Megawidget M"/>
    <x v="6"/>
    <x v="2"/>
    <n v="1.29"/>
    <n v="24"/>
    <n v="144"/>
    <x v="851"/>
  </r>
  <r>
    <n v="1897"/>
    <s v="Everette"/>
    <s v="Benitez"/>
    <x v="1"/>
    <x v="1"/>
    <n v="90"/>
    <s v="Germander Way"/>
    <s v="Llandysul"/>
    <x v="11"/>
    <d v="2022-03-12T00:00:00"/>
    <n v="92"/>
    <x v="4"/>
    <s v="Gigastuff"/>
    <x v="5"/>
    <x v="0"/>
    <n v="1.89"/>
    <n v="18"/>
    <n v="1656"/>
    <x v="609"/>
  </r>
  <r>
    <n v="1898"/>
    <s v="Keena"/>
    <s v="Ho"/>
    <x v="0"/>
    <x v="0"/>
    <n v="90"/>
    <s v="Gibbins Road"/>
    <s v="Devon"/>
    <x v="3"/>
    <d v="2021-02-09T00:00:00"/>
    <n v="43"/>
    <x v="4"/>
    <s v="Gigastuff"/>
    <x v="10"/>
    <x v="1"/>
    <n v="1.89"/>
    <n v="18"/>
    <n v="774"/>
    <x v="658"/>
  </r>
  <r>
    <n v="1899"/>
    <s v="Franchesca"/>
    <s v="Fox"/>
    <x v="2"/>
    <x v="0"/>
    <n v="60"/>
    <s v="Gibbs Avenue"/>
    <s v="Cleethorpes"/>
    <x v="15"/>
    <s v="25/08/2021"/>
    <n v="2"/>
    <x v="3"/>
    <s v="Megawidget S"/>
    <x v="3"/>
    <x v="1"/>
    <n v="0.69"/>
    <n v="24"/>
    <n v="48"/>
    <x v="852"/>
  </r>
  <r>
    <n v="1901"/>
    <s v="Broderick"/>
    <s v="Frye"/>
    <x v="1"/>
    <x v="1"/>
    <n v="90"/>
    <s v="Gibbs Close"/>
    <s v="Cranbrook"/>
    <x v="16"/>
    <s v="25/04/2021"/>
    <n v="91"/>
    <x v="7"/>
    <s v="Ultrathing V2"/>
    <x v="4"/>
    <x v="1"/>
    <n v="2.95"/>
    <n v="20"/>
    <n v="1820"/>
    <x v="151"/>
  </r>
  <r>
    <n v="1902"/>
    <s v="Nannette"/>
    <s v="Goldstein"/>
    <x v="3"/>
    <x v="0"/>
    <n v="90"/>
    <s v="Gibraltar Gardens"/>
    <s v="Mitcheldean"/>
    <x v="2"/>
    <s v="17/01/2022"/>
    <n v="6"/>
    <x v="2"/>
    <s v="Ultrathing V1"/>
    <x v="6"/>
    <x v="0"/>
    <n v="1.79"/>
    <n v="17"/>
    <n v="102"/>
    <x v="853"/>
  </r>
  <r>
    <n v="1903"/>
    <s v="Vivian"/>
    <s v="Michael"/>
    <x v="0"/>
    <x v="0"/>
    <n v="30"/>
    <s v="Gilbert Close"/>
    <s v="Dyffryn Ardudwy"/>
    <x v="44"/>
    <d v="2020-01-02T00:00:00"/>
    <n v="74"/>
    <x v="6"/>
    <s v="Megawidget M"/>
    <x v="6"/>
    <x v="2"/>
    <n v="1.29"/>
    <n v="24"/>
    <n v="1776"/>
    <x v="803"/>
  </r>
  <r>
    <n v="1904"/>
    <s v="Jamey"/>
    <s v="Odonnell"/>
    <x v="4"/>
    <x v="2"/>
    <n v="60"/>
    <s v="Gilbeys Yard"/>
    <s v="Buntingford"/>
    <x v="8"/>
    <d v="2020-05-01T00:00:00"/>
    <n v="80"/>
    <x v="7"/>
    <s v="Ultrathing V2"/>
    <x v="11"/>
    <x v="2"/>
    <n v="2.95"/>
    <n v="20"/>
    <n v="1600"/>
    <x v="690"/>
  </r>
  <r>
    <n v="1905"/>
    <s v="Christian"/>
    <s v="Negron"/>
    <x v="1"/>
    <x v="1"/>
    <n v="30"/>
    <s v="Gilham'S Court"/>
    <s v="Crumlin"/>
    <x v="16"/>
    <s v="29/01/2020"/>
    <n v="13"/>
    <x v="7"/>
    <s v="Ultrathing V2"/>
    <x v="6"/>
    <x v="2"/>
    <n v="2.95"/>
    <n v="20"/>
    <n v="260"/>
    <x v="70"/>
  </r>
  <r>
    <n v="1906"/>
    <s v="Yulanda"/>
    <s v="Mathews"/>
    <x v="2"/>
    <x v="0"/>
    <n v="30"/>
    <s v="Gillam'S Yard"/>
    <s v="Wantage"/>
    <x v="2"/>
    <d v="2021-07-08T00:00:00"/>
    <n v="93"/>
    <x v="6"/>
    <s v="Megawidget M"/>
    <x v="0"/>
    <x v="1"/>
    <n v="1.29"/>
    <n v="24"/>
    <n v="2232"/>
    <x v="93"/>
  </r>
  <r>
    <n v="1907"/>
    <s v="Toshia"/>
    <s v="Farmer"/>
    <x v="0"/>
    <x v="0"/>
    <n v="60"/>
    <s v="Gillards Mews"/>
    <s v="Rochdale"/>
    <x v="2"/>
    <s v="23/08/2021"/>
    <n v="76"/>
    <x v="4"/>
    <s v="Gigastuff"/>
    <x v="3"/>
    <x v="1"/>
    <n v="1.89"/>
    <n v="18"/>
    <n v="1368"/>
    <x v="233"/>
  </r>
  <r>
    <n v="1908"/>
    <s v="Granville"/>
    <s v="Christensen"/>
    <x v="1"/>
    <x v="1"/>
    <n v="60"/>
    <s v="Gillender Street"/>
    <s v="Stamford"/>
    <x v="2"/>
    <s v="19/07/2020"/>
    <n v="85"/>
    <x v="4"/>
    <s v="Gigastuff"/>
    <x v="0"/>
    <x v="2"/>
    <n v="1.89"/>
    <n v="18"/>
    <n v="1530"/>
    <x v="16"/>
  </r>
  <r>
    <n v="1909"/>
    <s v="Virgil"/>
    <s v="Knutson"/>
    <x v="1"/>
    <x v="1"/>
    <n v="90"/>
    <s v="Gillingham Row"/>
    <s v="Donaghadee"/>
    <x v="3"/>
    <d v="2021-04-07T00:00:00"/>
    <n v="65"/>
    <x v="3"/>
    <s v="Megawidget S"/>
    <x v="4"/>
    <x v="1"/>
    <n v="0.69"/>
    <n v="24"/>
    <n v="1560"/>
    <x v="257"/>
  </r>
  <r>
    <n v="1910"/>
    <s v="Felipa"/>
    <s v="Horton"/>
    <x v="0"/>
    <x v="0"/>
    <n v="30"/>
    <s v="Gillingham Street"/>
    <s v="Llanfechain"/>
    <x v="11"/>
    <s v="27/01/2022"/>
    <n v="89"/>
    <x v="8"/>
    <s v="Superwossname"/>
    <x v="6"/>
    <x v="0"/>
    <n v="3.49"/>
    <n v="20"/>
    <n v="1780"/>
    <x v="854"/>
  </r>
  <r>
    <n v="1911"/>
    <s v="Raymond"/>
    <s v="Fowler"/>
    <x v="1"/>
    <x v="1"/>
    <n v="60"/>
    <s v="Gilstead Road"/>
    <s v="Longfield"/>
    <x v="2"/>
    <d v="2021-10-04T00:00:00"/>
    <n v="2"/>
    <x v="7"/>
    <s v="Ultrathing V2"/>
    <x v="1"/>
    <x v="1"/>
    <n v="2.95"/>
    <n v="20"/>
    <n v="40"/>
    <x v="37"/>
  </r>
  <r>
    <n v="1912"/>
    <s v="Minerva"/>
    <s v="Ashby"/>
    <x v="0"/>
    <x v="0"/>
    <n v="30"/>
    <s v="Gimber'S Rents"/>
    <s v="Prestonpans"/>
    <x v="2"/>
    <d v="2022-03-09T00:00:00"/>
    <n v="59"/>
    <x v="7"/>
    <s v="Ultrathing V2"/>
    <x v="5"/>
    <x v="0"/>
    <n v="2.95"/>
    <n v="20"/>
    <n v="1180"/>
    <x v="855"/>
  </r>
  <r>
    <n v="1913"/>
    <s v="Caroline"/>
    <s v="Tobin"/>
    <x v="0"/>
    <x v="0"/>
    <n v="30"/>
    <s v="Gin Alley"/>
    <s v="Anstruther"/>
    <x v="47"/>
    <s v="17/01/2022"/>
    <n v="16"/>
    <x v="5"/>
    <s v="Ultrathing V4"/>
    <x v="6"/>
    <x v="0"/>
    <n v="3.99"/>
    <n v="24"/>
    <n v="384"/>
    <x v="731"/>
  </r>
  <r>
    <n v="1914"/>
    <s v="Delores"/>
    <s v="Messer"/>
    <x v="2"/>
    <x v="0"/>
    <n v="60"/>
    <s v="Gipsy Road"/>
    <s v="Attleborough"/>
    <x v="89"/>
    <d v="2021-02-07T00:00:00"/>
    <n v="71"/>
    <x v="7"/>
    <s v="Ultrathing V2"/>
    <x v="10"/>
    <x v="1"/>
    <n v="2.95"/>
    <n v="20"/>
    <n v="1420"/>
    <x v="131"/>
  </r>
  <r>
    <n v="1915"/>
    <s v="Roseann"/>
    <s v="Henderson"/>
    <x v="0"/>
    <x v="0"/>
    <n v="60"/>
    <s v="Gipsy Road"/>
    <s v="Wokingham"/>
    <x v="2"/>
    <d v="2022-11-06T00:00:00"/>
    <n v="99"/>
    <x v="7"/>
    <s v="Ultrathing V2"/>
    <x v="7"/>
    <x v="0"/>
    <n v="2.95"/>
    <n v="20"/>
    <n v="1980"/>
    <x v="856"/>
  </r>
  <r>
    <n v="1916"/>
    <s v="Suzie"/>
    <s v="Lay"/>
    <x v="2"/>
    <x v="0"/>
    <n v="60"/>
    <s v="Girdler Or "/>
    <s v="Galston"/>
    <x v="17"/>
    <s v="20/03/2020"/>
    <n v="70"/>
    <x v="1"/>
    <s v="Megawidget L"/>
    <x v="5"/>
    <x v="2"/>
    <n v="1.79"/>
    <n v="24"/>
    <n v="1680"/>
    <x v="561"/>
  </r>
  <r>
    <n v="1917"/>
    <s v="Anabel"/>
    <s v="Phillips"/>
    <x v="0"/>
    <x v="0"/>
    <n v="90"/>
    <s v="Girdwood Road"/>
    <s v="Hertfordshire"/>
    <x v="1"/>
    <d v="2022-02-11T00:00:00"/>
    <n v="103"/>
    <x v="9"/>
    <s v="Ultrathing V3"/>
    <x v="10"/>
    <x v="0"/>
    <n v="3.39"/>
    <n v="24"/>
    <n v="2472"/>
    <x v="656"/>
  </r>
  <r>
    <n v="1918"/>
    <s v="Olen"/>
    <s v="Bullock"/>
    <x v="1"/>
    <x v="1"/>
    <n v="60"/>
    <s v="Gladstone Avenue"/>
    <s v="Linlithgow"/>
    <x v="11"/>
    <s v="26/03/2021"/>
    <n v="12"/>
    <x v="5"/>
    <s v="Ultrathing V4"/>
    <x v="5"/>
    <x v="1"/>
    <n v="3.99"/>
    <n v="24"/>
    <n v="288"/>
    <x v="477"/>
  </r>
  <r>
    <n v="1919"/>
    <s v="Burton"/>
    <s v="Franco"/>
    <x v="1"/>
    <x v="1"/>
    <n v="90"/>
    <s v="Gladstone House"/>
    <s v="Poole"/>
    <x v="2"/>
    <s v="17/09/2020"/>
    <n v="19"/>
    <x v="6"/>
    <s v="Megawidget M"/>
    <x v="9"/>
    <x v="2"/>
    <n v="1.29"/>
    <n v="24"/>
    <n v="456"/>
    <x v="115"/>
  </r>
  <r>
    <n v="1920"/>
    <s v="Hilda"/>
    <s v="Magee"/>
    <x v="2"/>
    <x v="0"/>
    <n v="30"/>
    <s v="Glanton House"/>
    <s v="Strathpeffer"/>
    <x v="2"/>
    <s v="29/06/2020"/>
    <n v="37"/>
    <x v="4"/>
    <s v="Gigastuff"/>
    <x v="2"/>
    <x v="2"/>
    <n v="1.89"/>
    <n v="18"/>
    <n v="666"/>
    <x v="28"/>
  </r>
  <r>
    <n v="1921"/>
    <s v="Tyrell"/>
    <s v="Askew"/>
    <x v="1"/>
    <x v="1"/>
    <n v="90"/>
    <s v="Glanywerene Lodge"/>
    <s v="Prudhoe"/>
    <x v="2"/>
    <s v="13/10/2022"/>
    <n v="59"/>
    <x v="3"/>
    <s v="Megawidget S"/>
    <x v="1"/>
    <x v="0"/>
    <n v="0.69"/>
    <n v="24"/>
    <n v="1416"/>
    <x v="383"/>
  </r>
  <r>
    <n v="1922"/>
    <s v="Maryrose"/>
    <s v="Fuller"/>
    <x v="2"/>
    <x v="0"/>
    <n v="90"/>
    <s v="Glanywerene Lodge"/>
    <s v="West Byfleet"/>
    <x v="2"/>
    <s v="17/02/2020"/>
    <n v="36"/>
    <x v="6"/>
    <s v="Megawidget M"/>
    <x v="10"/>
    <x v="2"/>
    <n v="1.29"/>
    <n v="24"/>
    <n v="864"/>
    <x v="73"/>
  </r>
  <r>
    <n v="1923"/>
    <s v="Garth"/>
    <s v="Alvarado"/>
    <x v="1"/>
    <x v="1"/>
    <n v="90"/>
    <s v="Glaserton Road"/>
    <s v="Bideford"/>
    <x v="26"/>
    <s v="27/07/2022"/>
    <n v="34"/>
    <x v="1"/>
    <s v="Megawidget L"/>
    <x v="0"/>
    <x v="0"/>
    <n v="1.79"/>
    <n v="24"/>
    <n v="816"/>
    <x v="362"/>
  </r>
  <r>
    <n v="1924"/>
    <s v="Gino"/>
    <s v="Blankenship"/>
    <x v="1"/>
    <x v="1"/>
    <n v="90"/>
    <s v="Glasgow Road"/>
    <s v="Hook"/>
    <x v="1"/>
    <s v="17/09/2021"/>
    <n v="34"/>
    <x v="6"/>
    <s v="Megawidget M"/>
    <x v="9"/>
    <x v="1"/>
    <n v="1.29"/>
    <n v="24"/>
    <n v="816"/>
    <x v="615"/>
  </r>
  <r>
    <n v="1925"/>
    <s v="Tamekia"/>
    <s v="Small"/>
    <x v="0"/>
    <x v="0"/>
    <n v="90"/>
    <s v="Glaskin Street"/>
    <s v="Watchet"/>
    <x v="2"/>
    <d v="2022-01-04T00:00:00"/>
    <n v="43"/>
    <x v="4"/>
    <s v="Gigastuff"/>
    <x v="6"/>
    <x v="0"/>
    <n v="1.89"/>
    <n v="18"/>
    <n v="774"/>
    <x v="658"/>
  </r>
  <r>
    <n v="1926"/>
    <s v="Silva"/>
    <s v="Light"/>
    <x v="2"/>
    <x v="0"/>
    <n v="90"/>
    <s v="Glasshouse Buildings"/>
    <s v="Blakeney"/>
    <x v="7"/>
    <d v="2021-04-02T00:00:00"/>
    <n v="40"/>
    <x v="0"/>
    <s v="Hyperwotsit"/>
    <x v="4"/>
    <x v="1"/>
    <n v="2.0099999999999998"/>
    <n v="20"/>
    <n v="800"/>
    <x v="239"/>
  </r>
  <r>
    <n v="1927"/>
    <s v="Geneva"/>
    <s v="Shepherd"/>
    <x v="3"/>
    <x v="0"/>
    <n v="30"/>
    <s v="Glasshouse Street"/>
    <s v="Oswestry"/>
    <x v="2"/>
    <s v="29/08/2020"/>
    <n v="22"/>
    <x v="1"/>
    <s v="Megawidget L"/>
    <x v="3"/>
    <x v="2"/>
    <n v="1.79"/>
    <n v="24"/>
    <n v="528"/>
    <x v="533"/>
  </r>
  <r>
    <n v="1928"/>
    <s v="Tuan"/>
    <s v="Pollard"/>
    <x v="1"/>
    <x v="1"/>
    <n v="60"/>
    <s v="Glasshouse Yard"/>
    <s v="Petersfield"/>
    <x v="2"/>
    <d v="2020-02-08T00:00:00"/>
    <n v="23"/>
    <x v="2"/>
    <s v="Ultrathing V1"/>
    <x v="10"/>
    <x v="2"/>
    <n v="1.79"/>
    <n v="17"/>
    <n v="391"/>
    <x v="354"/>
  </r>
  <r>
    <n v="1929"/>
    <s v="Roxie"/>
    <s v="Dunbar"/>
    <x v="4"/>
    <x v="2"/>
    <n v="90"/>
    <s v="Glebelands"/>
    <s v="Grantown-On-Spey"/>
    <x v="57"/>
    <s v="22/10/2020"/>
    <n v="46"/>
    <x v="6"/>
    <s v="Megawidget M"/>
    <x v="1"/>
    <x v="2"/>
    <n v="1.29"/>
    <n v="24"/>
    <n v="1104"/>
    <x v="199"/>
  </r>
  <r>
    <n v="1930"/>
    <s v="Merilyn"/>
    <s v="Garcia"/>
    <x v="2"/>
    <x v="0"/>
    <n v="60"/>
    <s v="Glendale Close"/>
    <s v="Mallaig"/>
    <x v="2"/>
    <s v="26/11/2022"/>
    <n v="3"/>
    <x v="9"/>
    <s v="Ultrathing V3"/>
    <x v="7"/>
    <x v="0"/>
    <n v="3.39"/>
    <n v="24"/>
    <n v="72"/>
    <x v="234"/>
  </r>
  <r>
    <n v="1931"/>
    <s v="Jarred"/>
    <s v="Booker"/>
    <x v="1"/>
    <x v="1"/>
    <n v="90"/>
    <s v="Glendale Drive"/>
    <s v="Cowdenbeath"/>
    <x v="16"/>
    <s v="27/08/2021"/>
    <n v="33"/>
    <x v="9"/>
    <s v="Ultrathing V3"/>
    <x v="3"/>
    <x v="1"/>
    <n v="3.39"/>
    <n v="24"/>
    <n v="792"/>
    <x v="633"/>
  </r>
  <r>
    <n v="1932"/>
    <s v="Abe"/>
    <s v="Bowling"/>
    <x v="1"/>
    <x v="1"/>
    <n v="60"/>
    <s v="Glendall Street"/>
    <s v="Newport"/>
    <x v="2"/>
    <d v="2020-03-11T00:00:00"/>
    <n v="35"/>
    <x v="4"/>
    <s v="Gigastuff"/>
    <x v="5"/>
    <x v="2"/>
    <n v="1.89"/>
    <n v="18"/>
    <n v="630"/>
    <x v="134"/>
  </r>
  <r>
    <n v="1933"/>
    <s v="Shelby"/>
    <s v="Lovett"/>
    <x v="1"/>
    <x v="1"/>
    <n v="90"/>
    <s v="Glenfarg Road"/>
    <s v="Retford"/>
    <x v="2"/>
    <d v="2020-01-04T00:00:00"/>
    <n v="69"/>
    <x v="5"/>
    <s v="Ultrathing V4"/>
    <x v="6"/>
    <x v="2"/>
    <n v="3.99"/>
    <n v="24"/>
    <n v="1656"/>
    <x v="857"/>
  </r>
  <r>
    <n v="1934"/>
    <s v="Bettyann"/>
    <s v="Bullock"/>
    <x v="3"/>
    <x v="0"/>
    <n v="60"/>
    <s v="Glengarry Road"/>
    <s v="Tarporley"/>
    <x v="2"/>
    <s v="24/03/2020"/>
    <n v="53"/>
    <x v="8"/>
    <s v="Superwossname"/>
    <x v="5"/>
    <x v="2"/>
    <n v="3.49"/>
    <n v="20"/>
    <n v="1060"/>
    <x v="597"/>
  </r>
  <r>
    <n v="1935"/>
    <s v="Lynell"/>
    <s v="Scott"/>
    <x v="2"/>
    <x v="0"/>
    <n v="60"/>
    <s v="Glenhill Close"/>
    <s v="Market Rasen"/>
    <x v="2"/>
    <s v="30/05/2022"/>
    <n v="88"/>
    <x v="3"/>
    <s v="Megawidget S"/>
    <x v="11"/>
    <x v="0"/>
    <n v="0.69"/>
    <n v="24"/>
    <n v="2112"/>
    <x v="697"/>
  </r>
  <r>
    <n v="1936"/>
    <s v="Lucius"/>
    <s v="Pack"/>
    <x v="1"/>
    <x v="1"/>
    <n v="90"/>
    <s v="Glenhurst House"/>
    <s v="Hythe"/>
    <x v="1"/>
    <s v="23/05/2020"/>
    <n v="32"/>
    <x v="8"/>
    <s v="Superwossname"/>
    <x v="11"/>
    <x v="2"/>
    <n v="3.49"/>
    <n v="20"/>
    <n v="640"/>
    <x v="440"/>
  </r>
  <r>
    <n v="1937"/>
    <s v="Janita"/>
    <s v="Blevins"/>
    <x v="0"/>
    <x v="0"/>
    <n v="30"/>
    <s v="Glenloch Road"/>
    <s v="Lutterworth"/>
    <x v="2"/>
    <s v="22/11/2022"/>
    <n v="72"/>
    <x v="2"/>
    <s v="Ultrathing V1"/>
    <x v="7"/>
    <x v="0"/>
    <n v="1.79"/>
    <n v="17"/>
    <n v="1224"/>
    <x v="61"/>
  </r>
  <r>
    <n v="1938"/>
    <s v="Brigitte"/>
    <s v="Hawkins"/>
    <x v="0"/>
    <x v="0"/>
    <n v="60"/>
    <s v="Glentanner Way"/>
    <s v="Cranbrook"/>
    <x v="16"/>
    <d v="2022-08-11T00:00:00"/>
    <n v="91"/>
    <x v="9"/>
    <s v="Ultrathing V3"/>
    <x v="3"/>
    <x v="0"/>
    <n v="3.39"/>
    <n v="24"/>
    <n v="2184"/>
    <x v="388"/>
  </r>
  <r>
    <n v="1939"/>
    <s v="Jesse"/>
    <s v="Godwin"/>
    <x v="1"/>
    <x v="1"/>
    <n v="90"/>
    <s v="Glenthorne"/>
    <s v="Addlestone"/>
    <x v="54"/>
    <d v="2020-10-02T00:00:00"/>
    <n v="35"/>
    <x v="7"/>
    <s v="Ultrathing V2"/>
    <x v="1"/>
    <x v="2"/>
    <n v="2.95"/>
    <n v="20"/>
    <n v="700"/>
    <x v="676"/>
  </r>
  <r>
    <n v="1940"/>
    <s v="Harry"/>
    <s v="Kay"/>
    <x v="1"/>
    <x v="1"/>
    <n v="90"/>
    <s v="Glenview"/>
    <s v="Sutton"/>
    <x v="2"/>
    <d v="2022-06-04T00:00:00"/>
    <n v="101"/>
    <x v="3"/>
    <s v="Megawidget S"/>
    <x v="2"/>
    <x v="0"/>
    <n v="0.69"/>
    <n v="24"/>
    <n v="2424"/>
    <x v="106"/>
  </r>
  <r>
    <n v="1941"/>
    <s v="Robbie"/>
    <s v="Skaggs"/>
    <x v="1"/>
    <x v="1"/>
    <n v="60"/>
    <s v="Glenville Cottages"/>
    <s v="Lochearnhead"/>
    <x v="11"/>
    <s v="20/02/2021"/>
    <n v="20"/>
    <x v="4"/>
    <s v="Gigastuff"/>
    <x v="10"/>
    <x v="1"/>
    <n v="1.89"/>
    <n v="18"/>
    <n v="360"/>
    <x v="824"/>
  </r>
  <r>
    <n v="1942"/>
    <s v="Irwin"/>
    <s v="Battle"/>
    <x v="1"/>
    <x v="1"/>
    <n v="30"/>
    <s v="Glenwood Avenue"/>
    <s v="Buckingham"/>
    <x v="8"/>
    <s v="21/12/2021"/>
    <n v="50"/>
    <x v="0"/>
    <s v="Hyperwotsit"/>
    <x v="8"/>
    <x v="1"/>
    <n v="2.0099999999999998"/>
    <n v="20"/>
    <n v="1000"/>
    <x v="671"/>
  </r>
  <r>
    <n v="1943"/>
    <s v="Rene"/>
    <s v="Vaughan"/>
    <x v="1"/>
    <x v="1"/>
    <n v="60"/>
    <s v="Gloster Villas"/>
    <s v="Fairford"/>
    <x v="17"/>
    <s v="25/08/2021"/>
    <n v="32"/>
    <x v="4"/>
    <s v="Gigastuff"/>
    <x v="3"/>
    <x v="1"/>
    <n v="1.89"/>
    <n v="18"/>
    <n v="576"/>
    <x v="58"/>
  </r>
  <r>
    <n v="1944"/>
    <s v="Tobias"/>
    <s v="Landers"/>
    <x v="1"/>
    <x v="1"/>
    <n v="60"/>
    <s v="Gloucester Buildings"/>
    <s v="Market Drayton"/>
    <x v="2"/>
    <s v="13/11/2020"/>
    <n v="27"/>
    <x v="9"/>
    <s v="Ultrathing V3"/>
    <x v="7"/>
    <x v="2"/>
    <n v="3.39"/>
    <n v="24"/>
    <n v="648"/>
    <x v="858"/>
  </r>
  <r>
    <n v="1945"/>
    <s v="Tommie"/>
    <s v="Ventura"/>
    <x v="1"/>
    <x v="1"/>
    <n v="60"/>
    <s v="Gloucester Drive"/>
    <s v="Kington"/>
    <x v="21"/>
    <d v="2020-09-08T00:00:00"/>
    <n v="66"/>
    <x v="3"/>
    <s v="Megawidget S"/>
    <x v="9"/>
    <x v="2"/>
    <n v="0.69"/>
    <n v="24"/>
    <n v="1584"/>
    <x v="158"/>
  </r>
  <r>
    <n v="1946"/>
    <s v="Benito"/>
    <s v="Joyce"/>
    <x v="1"/>
    <x v="1"/>
    <n v="30"/>
    <s v="Gloucester Gardens"/>
    <s v="Cheshire"/>
    <x v="20"/>
    <d v="2021-07-01T00:00:00"/>
    <n v="6"/>
    <x v="4"/>
    <s v="Gigastuff"/>
    <x v="0"/>
    <x v="1"/>
    <n v="1.89"/>
    <n v="18"/>
    <n v="108"/>
    <x v="168"/>
  </r>
  <r>
    <n v="1947"/>
    <s v="Raven"/>
    <s v="Rainey"/>
    <x v="0"/>
    <x v="0"/>
    <n v="90"/>
    <s v="Gloucester House"/>
    <s v="Fishguard"/>
    <x v="17"/>
    <d v="2021-06-11T00:00:00"/>
    <n v="67"/>
    <x v="3"/>
    <s v="Megawidget S"/>
    <x v="2"/>
    <x v="1"/>
    <n v="0.69"/>
    <n v="24"/>
    <n v="1608"/>
    <x v="457"/>
  </r>
  <r>
    <n v="1948"/>
    <s v="Nathanial"/>
    <s v="Grady"/>
    <x v="1"/>
    <x v="1"/>
    <n v="90"/>
    <s v="Gloucester Mews"/>
    <s v="South Croydon"/>
    <x v="2"/>
    <s v="19/09/2021"/>
    <n v="69"/>
    <x v="1"/>
    <s v="Megawidget L"/>
    <x v="9"/>
    <x v="1"/>
    <n v="1.79"/>
    <n v="24"/>
    <n v="1656"/>
    <x v="138"/>
  </r>
  <r>
    <n v="1949"/>
    <s v="Jarod"/>
    <s v="Brown"/>
    <x v="1"/>
    <x v="1"/>
    <n v="30"/>
    <s v="Gloucestershire Place"/>
    <s v="Tranent"/>
    <x v="2"/>
    <d v="2021-08-08T00:00:00"/>
    <n v="10"/>
    <x v="8"/>
    <s v="Superwossname"/>
    <x v="3"/>
    <x v="1"/>
    <n v="3.49"/>
    <n v="20"/>
    <n v="200"/>
    <x v="859"/>
  </r>
  <r>
    <n v="1950"/>
    <s v="Rosanna"/>
    <s v="Byrne"/>
    <x v="0"/>
    <x v="0"/>
    <n v="60"/>
    <s v="Glover Close"/>
    <s v="Dawlish"/>
    <x v="3"/>
    <d v="2021-04-09T00:00:00"/>
    <n v="57"/>
    <x v="8"/>
    <s v="Superwossname"/>
    <x v="4"/>
    <x v="1"/>
    <n v="3.49"/>
    <n v="20"/>
    <n v="1140"/>
    <x v="284"/>
  </r>
  <r>
    <n v="1951"/>
    <s v="Doug"/>
    <s v="Ellison"/>
    <x v="1"/>
    <x v="1"/>
    <n v="60"/>
    <s v="Glovers' Hall"/>
    <s v="Alfreton"/>
    <x v="87"/>
    <s v="14/12/2021"/>
    <n v="66"/>
    <x v="3"/>
    <s v="Megawidget S"/>
    <x v="8"/>
    <x v="1"/>
    <n v="0.69"/>
    <n v="24"/>
    <n v="1584"/>
    <x v="158"/>
  </r>
  <r>
    <n v="1952"/>
    <s v="Shenna"/>
    <s v="Healy"/>
    <x v="0"/>
    <x v="0"/>
    <n v="60"/>
    <s v="Glovers Place"/>
    <s v="Westgate-On-Sea"/>
    <x v="2"/>
    <s v="17/01/2020"/>
    <n v="42"/>
    <x v="6"/>
    <s v="Megawidget M"/>
    <x v="6"/>
    <x v="2"/>
    <n v="1.29"/>
    <n v="24"/>
    <n v="1008"/>
    <x v="162"/>
  </r>
  <r>
    <n v="1953"/>
    <s v="Latonia"/>
    <s v="Jimenez"/>
    <x v="0"/>
    <x v="0"/>
    <n v="30"/>
    <s v="Glyn Close"/>
    <s v="County Durham"/>
    <x v="16"/>
    <s v="26/04/2021"/>
    <n v="21"/>
    <x v="5"/>
    <s v="Ultrathing V4"/>
    <x v="4"/>
    <x v="1"/>
    <n v="3.99"/>
    <n v="24"/>
    <n v="504"/>
    <x v="568"/>
  </r>
  <r>
    <n v="1954"/>
    <s v="Edgar"/>
    <s v="Rivers"/>
    <x v="1"/>
    <x v="1"/>
    <n v="60"/>
    <s v="Glyndon Street"/>
    <s v="Kilmacolm"/>
    <x v="21"/>
    <s v="18/01/2021"/>
    <n v="76"/>
    <x v="9"/>
    <s v="Ultrathing V3"/>
    <x v="6"/>
    <x v="1"/>
    <n v="3.39"/>
    <n v="24"/>
    <n v="1824"/>
    <x v="590"/>
  </r>
  <r>
    <n v="1955"/>
    <s v="Dana"/>
    <s v="Chu"/>
    <x v="0"/>
    <x v="0"/>
    <n v="90"/>
    <s v="Goad'S Place"/>
    <s v="Lanark"/>
    <x v="21"/>
    <d v="2021-01-01T00:00:00"/>
    <n v="13"/>
    <x v="0"/>
    <s v="Hyperwotsit"/>
    <x v="6"/>
    <x v="1"/>
    <n v="2.0099999999999998"/>
    <n v="20"/>
    <n v="260"/>
    <x v="1"/>
  </r>
  <r>
    <n v="1956"/>
    <s v="Savannah"/>
    <s v="Clifford"/>
    <x v="0"/>
    <x v="0"/>
    <n v="30"/>
    <s v="Godfrey Place"/>
    <s v="Portland"/>
    <x v="2"/>
    <s v="18/01/2022"/>
    <n v="46"/>
    <x v="7"/>
    <s v="Ultrathing V2"/>
    <x v="6"/>
    <x v="0"/>
    <n v="2.95"/>
    <n v="20"/>
    <n v="920"/>
    <x v="681"/>
  </r>
  <r>
    <n v="1957"/>
    <s v="Madeline"/>
    <s v="Chappell"/>
    <x v="0"/>
    <x v="0"/>
    <n v="90"/>
    <s v="Godfrey Street"/>
    <s v="Belford"/>
    <x v="73"/>
    <d v="2020-12-04T00:00:00"/>
    <n v="58"/>
    <x v="0"/>
    <s v="Hyperwotsit"/>
    <x v="8"/>
    <x v="2"/>
    <n v="2.0099999999999998"/>
    <n v="20"/>
    <n v="1160"/>
    <x v="791"/>
  </r>
  <r>
    <n v="1958"/>
    <s v="Garfield"/>
    <s v="Fischer"/>
    <x v="1"/>
    <x v="1"/>
    <n v="60"/>
    <s v="Godman Road"/>
    <s v="Virginia Water"/>
    <x v="2"/>
    <d v="2021-07-04T00:00:00"/>
    <n v="95"/>
    <x v="0"/>
    <s v="Hyperwotsit"/>
    <x v="0"/>
    <x v="1"/>
    <n v="2.0099999999999998"/>
    <n v="20"/>
    <n v="1900"/>
    <x v="136"/>
  </r>
  <r>
    <n v="1959"/>
    <s v="Dominic"/>
    <s v="Bower"/>
    <x v="1"/>
    <x v="1"/>
    <n v="60"/>
    <s v="Godolphin Close"/>
    <s v="Bourne End"/>
    <x v="76"/>
    <s v="30/06/2020"/>
    <n v="60"/>
    <x v="5"/>
    <s v="Ultrathing V4"/>
    <x v="2"/>
    <x v="2"/>
    <n v="3.99"/>
    <n v="24"/>
    <n v="1440"/>
    <x v="519"/>
  </r>
  <r>
    <n v="1960"/>
    <s v="Amie"/>
    <s v="Prince"/>
    <x v="2"/>
    <x v="0"/>
    <n v="60"/>
    <s v="Golborne Road"/>
    <s v="Marazion"/>
    <x v="2"/>
    <d v="2020-03-03T00:00:00"/>
    <n v="33"/>
    <x v="1"/>
    <s v="Megawidget L"/>
    <x v="5"/>
    <x v="2"/>
    <n v="1.79"/>
    <n v="24"/>
    <n v="792"/>
    <x v="860"/>
  </r>
  <r>
    <n v="1961"/>
    <s v="Duane"/>
    <s v="Bright"/>
    <x v="1"/>
    <x v="1"/>
    <n v="30"/>
    <s v="Golden Cottage"/>
    <s v="Catterick Garrison"/>
    <x v="20"/>
    <d v="2022-09-02T00:00:00"/>
    <n v="100"/>
    <x v="5"/>
    <s v="Ultrathing V4"/>
    <x v="9"/>
    <x v="0"/>
    <n v="3.99"/>
    <n v="24"/>
    <n v="2400"/>
    <x v="861"/>
  </r>
  <r>
    <n v="1962"/>
    <s v="Adan"/>
    <s v="Haywood"/>
    <x v="1"/>
    <x v="1"/>
    <n v="90"/>
    <s v="Golden Manor"/>
    <s v="Carmarthen"/>
    <x v="10"/>
    <d v="2020-07-03T00:00:00"/>
    <n v="70"/>
    <x v="5"/>
    <s v="Ultrathing V4"/>
    <x v="0"/>
    <x v="2"/>
    <n v="3.99"/>
    <n v="24"/>
    <n v="1680"/>
    <x v="104"/>
  </r>
  <r>
    <n v="1963"/>
    <s v="Floy"/>
    <s v="Spencer"/>
    <x v="0"/>
    <x v="0"/>
    <n v="60"/>
    <s v="Golden Parade"/>
    <s v="Rochdale"/>
    <x v="2"/>
    <s v="31/03/2020"/>
    <n v="61"/>
    <x v="1"/>
    <s v="Megawidget L"/>
    <x v="5"/>
    <x v="2"/>
    <n v="1.79"/>
    <n v="24"/>
    <n v="1464"/>
    <x v="490"/>
  </r>
  <r>
    <n v="1964"/>
    <s v="Kathrine"/>
    <s v="Post"/>
    <x v="2"/>
    <x v="0"/>
    <n v="30"/>
    <s v="Golders Hill"/>
    <s v="South Yorkshire"/>
    <x v="2"/>
    <d v="2022-04-01T00:00:00"/>
    <n v="101"/>
    <x v="1"/>
    <s v="Megawidget L"/>
    <x v="4"/>
    <x v="0"/>
    <n v="1.79"/>
    <n v="24"/>
    <n v="2424"/>
    <x v="621"/>
  </r>
  <r>
    <n v="1965"/>
    <s v="Lashunda"/>
    <s v="Christian"/>
    <x v="2"/>
    <x v="0"/>
    <n v="90"/>
    <s v="Golders Rise"/>
    <s v="Llandysul"/>
    <x v="11"/>
    <d v="2021-02-06T00:00:00"/>
    <n v="77"/>
    <x v="0"/>
    <s v="Hyperwotsit"/>
    <x v="10"/>
    <x v="1"/>
    <n v="2.0099999999999998"/>
    <n v="20"/>
    <n v="1540"/>
    <x v="779"/>
  </r>
  <r>
    <n v="1966"/>
    <s v="Palmer"/>
    <s v="Ayala"/>
    <x v="1"/>
    <x v="1"/>
    <n v="60"/>
    <s v="Golders Rise"/>
    <s v="Rye"/>
    <x v="2"/>
    <s v="17/11/2020"/>
    <n v="66"/>
    <x v="8"/>
    <s v="Superwossname"/>
    <x v="7"/>
    <x v="2"/>
    <n v="3.49"/>
    <n v="20"/>
    <n v="1320"/>
    <x v="241"/>
  </r>
  <r>
    <n v="1967"/>
    <s v="Gussie"/>
    <s v="Montgomery"/>
    <x v="0"/>
    <x v="0"/>
    <n v="30"/>
    <s v="Golders Rise"/>
    <s v="Staffordshire"/>
    <x v="2"/>
    <s v="16/02/2022"/>
    <n v="94"/>
    <x v="2"/>
    <s v="Ultrathing V1"/>
    <x v="10"/>
    <x v="0"/>
    <n v="1.79"/>
    <n v="17"/>
    <n v="1598"/>
    <x v="741"/>
  </r>
  <r>
    <n v="1968"/>
    <s v="Saul"/>
    <s v="Dick"/>
    <x v="1"/>
    <x v="1"/>
    <n v="60"/>
    <s v="Goldhawk Road"/>
    <s v="Elgin"/>
    <x v="45"/>
    <d v="2020-02-12T00:00:00"/>
    <n v="10"/>
    <x v="4"/>
    <s v="Gigastuff"/>
    <x v="10"/>
    <x v="2"/>
    <n v="1.89"/>
    <n v="18"/>
    <n v="180"/>
    <x v="427"/>
  </r>
  <r>
    <n v="1969"/>
    <s v="Jarred"/>
    <s v="Casey"/>
    <x v="1"/>
    <x v="1"/>
    <n v="30"/>
    <s v="Goldhurst Terrace"/>
    <s v="Gullane"/>
    <x v="13"/>
    <s v="14/12/2021"/>
    <n v="5"/>
    <x v="0"/>
    <s v="Hyperwotsit"/>
    <x v="8"/>
    <x v="1"/>
    <n v="2.0099999999999998"/>
    <n v="20"/>
    <n v="100"/>
    <x v="645"/>
  </r>
  <r>
    <n v="1970"/>
    <s v="Paris"/>
    <s v="Henley"/>
    <x v="1"/>
    <x v="1"/>
    <n v="90"/>
    <s v="Golding Street"/>
    <s v="Hillsborough"/>
    <x v="1"/>
    <d v="2020-12-10T00:00:00"/>
    <n v="26"/>
    <x v="0"/>
    <s v="Hyperwotsit"/>
    <x v="8"/>
    <x v="2"/>
    <n v="2.0099999999999998"/>
    <n v="20"/>
    <n v="520"/>
    <x v="862"/>
  </r>
  <r>
    <n v="1971"/>
    <s v="Tonia"/>
    <s v="Newton"/>
    <x v="0"/>
    <x v="0"/>
    <n v="90"/>
    <s v="Goldington Street"/>
    <s v="Pembroke"/>
    <x v="2"/>
    <s v="18/07/2020"/>
    <n v="19"/>
    <x v="2"/>
    <s v="Ultrathing V1"/>
    <x v="0"/>
    <x v="2"/>
    <n v="1.79"/>
    <n v="17"/>
    <n v="323"/>
    <x v="337"/>
  </r>
  <r>
    <n v="1972"/>
    <s v="Blake"/>
    <s v="Dodson"/>
    <x v="0"/>
    <x v="0"/>
    <n v="30"/>
    <s v="Goldsmith Lane"/>
    <s v="Guildford"/>
    <x v="13"/>
    <d v="2021-08-09T00:00:00"/>
    <n v="83"/>
    <x v="5"/>
    <s v="Ultrathing V4"/>
    <x v="3"/>
    <x v="1"/>
    <n v="3.99"/>
    <n v="24"/>
    <n v="1992"/>
    <x v="686"/>
  </r>
  <r>
    <n v="1973"/>
    <s v="Margarette"/>
    <s v="Zamora"/>
    <x v="0"/>
    <x v="0"/>
    <n v="90"/>
    <s v="Goldsmith Place"/>
    <s v="Talybont"/>
    <x v="2"/>
    <d v="2021-03-12T00:00:00"/>
    <n v="94"/>
    <x v="0"/>
    <s v="Hyperwotsit"/>
    <x v="5"/>
    <x v="1"/>
    <n v="2.0099999999999998"/>
    <n v="20"/>
    <n v="1880"/>
    <x v="365"/>
  </r>
  <r>
    <n v="1974"/>
    <s v="Geraldo"/>
    <s v="Vazquez"/>
    <x v="1"/>
    <x v="1"/>
    <n v="90"/>
    <s v="Goldsmiths Green"/>
    <s v="Barking"/>
    <x v="22"/>
    <s v="31/10/2022"/>
    <n v="70"/>
    <x v="6"/>
    <s v="Megawidget M"/>
    <x v="1"/>
    <x v="0"/>
    <n v="1.29"/>
    <n v="24"/>
    <n v="1680"/>
    <x v="581"/>
  </r>
  <r>
    <n v="1975"/>
    <s v="Elsie"/>
    <s v="Vaughn"/>
    <x v="0"/>
    <x v="0"/>
    <n v="90"/>
    <s v="Goldsmiths Green"/>
    <s v="Wantage"/>
    <x v="2"/>
    <s v="19/09/2022"/>
    <n v="10"/>
    <x v="2"/>
    <s v="Ultrathing V1"/>
    <x v="9"/>
    <x v="0"/>
    <n v="1.79"/>
    <n v="17"/>
    <n v="170"/>
    <x v="317"/>
  </r>
  <r>
    <n v="1976"/>
    <s v="Dennise"/>
    <s v="Rubio"/>
    <x v="2"/>
    <x v="0"/>
    <n v="90"/>
    <s v="Goldsmiths Place"/>
    <s v="Corbridge"/>
    <x v="16"/>
    <s v="18/08/2020"/>
    <n v="61"/>
    <x v="8"/>
    <s v="Superwossname"/>
    <x v="3"/>
    <x v="2"/>
    <n v="3.49"/>
    <n v="20"/>
    <n v="1220"/>
    <x v="482"/>
  </r>
  <r>
    <n v="1977"/>
    <s v="Erline"/>
    <s v="Bowling"/>
    <x v="3"/>
    <x v="0"/>
    <n v="60"/>
    <s v="Gomm Road"/>
    <s v="Wells-Next-The-Sea"/>
    <x v="2"/>
    <s v="21/11/2021"/>
    <n v="3"/>
    <x v="8"/>
    <s v="Superwossname"/>
    <x v="7"/>
    <x v="1"/>
    <n v="3.49"/>
    <n v="20"/>
    <n v="60"/>
    <x v="863"/>
  </r>
  <r>
    <n v="1978"/>
    <s v="Brent"/>
    <s v="Daniel"/>
    <x v="1"/>
    <x v="1"/>
    <n v="30"/>
    <s v="Gonsalva Road"/>
    <s v="Chessington"/>
    <x v="20"/>
    <d v="2022-12-10T00:00:00"/>
    <n v="86"/>
    <x v="1"/>
    <s v="Megawidget L"/>
    <x v="8"/>
    <x v="0"/>
    <n v="1.79"/>
    <n v="24"/>
    <n v="2064"/>
    <x v="201"/>
  </r>
  <r>
    <n v="1979"/>
    <s v="Taryn"/>
    <s v="Snell"/>
    <x v="3"/>
    <x v="0"/>
    <n v="60"/>
    <s v="Gonston Close"/>
    <s v="Isle Of Arran"/>
    <x v="35"/>
    <s v="25/01/2020"/>
    <n v="54"/>
    <x v="8"/>
    <s v="Superwossname"/>
    <x v="6"/>
    <x v="2"/>
    <n v="3.49"/>
    <n v="20"/>
    <n v="1080"/>
    <x v="712"/>
  </r>
  <r>
    <n v="1980"/>
    <s v="Kimi"/>
    <s v="Santos"/>
    <x v="0"/>
    <x v="0"/>
    <n v="90"/>
    <s v="Goodenough Road"/>
    <s v="Basildon"/>
    <x v="53"/>
    <s v="28/06/2022"/>
    <n v="86"/>
    <x v="3"/>
    <s v="Megawidget S"/>
    <x v="2"/>
    <x v="0"/>
    <n v="0.69"/>
    <n v="24"/>
    <n v="2064"/>
    <x v="434"/>
  </r>
  <r>
    <n v="1981"/>
    <s v="Otilia"/>
    <s v="Mccain"/>
    <x v="0"/>
    <x v="0"/>
    <n v="30"/>
    <s v="Goode'S Court"/>
    <s v="Bishop Auckland"/>
    <x v="65"/>
    <s v="19/03/2022"/>
    <n v="25"/>
    <x v="0"/>
    <s v="Hyperwotsit"/>
    <x v="5"/>
    <x v="0"/>
    <n v="2.0099999999999998"/>
    <n v="20"/>
    <n v="500"/>
    <x v="864"/>
  </r>
  <r>
    <n v="1982"/>
    <s v="Mario"/>
    <s v="Putnam"/>
    <x v="1"/>
    <x v="1"/>
    <n v="30"/>
    <s v="Goode'S Court"/>
    <s v="Ystrad Meurig"/>
    <x v="2"/>
    <d v="2021-08-09T00:00:00"/>
    <n v="67"/>
    <x v="1"/>
    <s v="Megawidget L"/>
    <x v="3"/>
    <x v="1"/>
    <n v="1.79"/>
    <n v="24"/>
    <n v="1608"/>
    <x v="865"/>
  </r>
  <r>
    <n v="1983"/>
    <s v="Rosamaria"/>
    <s v="Davidson"/>
    <x v="2"/>
    <x v="0"/>
    <n v="60"/>
    <s v="Goodge Place"/>
    <s v="Gillingham"/>
    <x v="17"/>
    <s v="23/04/2022"/>
    <n v="68"/>
    <x v="2"/>
    <s v="Ultrathing V1"/>
    <x v="4"/>
    <x v="0"/>
    <n v="1.79"/>
    <n v="17"/>
    <n v="1156"/>
    <x v="21"/>
  </r>
  <r>
    <n v="1984"/>
    <s v="Yuki"/>
    <s v="Villegas"/>
    <x v="3"/>
    <x v="0"/>
    <n v="30"/>
    <s v="Goodliffe Street"/>
    <s v="Crook"/>
    <x v="16"/>
    <d v="2021-06-09T00:00:00"/>
    <n v="50"/>
    <x v="9"/>
    <s v="Ultrathing V3"/>
    <x v="2"/>
    <x v="1"/>
    <n v="3.39"/>
    <n v="24"/>
    <n v="1200"/>
    <x v="84"/>
  </r>
  <r>
    <n v="1986"/>
    <s v="Pia"/>
    <s v="Hatch"/>
    <x v="0"/>
    <x v="0"/>
    <n v="60"/>
    <s v="Goodman Crescent"/>
    <s v="Broseley"/>
    <x v="49"/>
    <s v="30/10/2021"/>
    <n v="24"/>
    <x v="7"/>
    <s v="Ultrathing V2"/>
    <x v="1"/>
    <x v="1"/>
    <n v="2.95"/>
    <n v="20"/>
    <n v="480"/>
    <x v="866"/>
  </r>
  <r>
    <n v="1987"/>
    <s v="Carry"/>
    <s v="Acosta"/>
    <x v="2"/>
    <x v="0"/>
    <n v="30"/>
    <s v="Goodwyns Vale"/>
    <s v="Canvey Island"/>
    <x v="10"/>
    <s v="18/08/2020"/>
    <n v="37"/>
    <x v="1"/>
    <s v="Megawidget L"/>
    <x v="3"/>
    <x v="2"/>
    <n v="1.79"/>
    <n v="24"/>
    <n v="888"/>
    <x v="677"/>
  </r>
  <r>
    <n v="1988"/>
    <s v="Brianna"/>
    <s v="Painter"/>
    <x v="0"/>
    <x v="0"/>
    <n v="60"/>
    <s v="Goodyers Gardens"/>
    <s v="Grangemouth"/>
    <x v="17"/>
    <s v="24/11/2021"/>
    <n v="3"/>
    <x v="4"/>
    <s v="Gigastuff"/>
    <x v="7"/>
    <x v="1"/>
    <n v="1.89"/>
    <n v="18"/>
    <n v="54"/>
    <x v="368"/>
  </r>
  <r>
    <n v="1989"/>
    <s v="Nadia"/>
    <s v="Benjamin"/>
    <x v="0"/>
    <x v="0"/>
    <n v="90"/>
    <s v="Gorden Grove"/>
    <s v="Larne"/>
    <x v="21"/>
    <d v="2020-05-09T00:00:00"/>
    <n v="67"/>
    <x v="6"/>
    <s v="Megawidget M"/>
    <x v="11"/>
    <x v="2"/>
    <n v="1.29"/>
    <n v="24"/>
    <n v="1608"/>
    <x v="604"/>
  </r>
  <r>
    <n v="1990"/>
    <s v="China"/>
    <s v="Ibarra"/>
    <x v="2"/>
    <x v="0"/>
    <n v="60"/>
    <s v="Gordon Close"/>
    <s v="Southport"/>
    <x v="2"/>
    <d v="2021-12-07T00:00:00"/>
    <n v="57"/>
    <x v="3"/>
    <s v="Megawidget S"/>
    <x v="8"/>
    <x v="1"/>
    <n v="0.69"/>
    <n v="24"/>
    <n v="1368"/>
    <x v="356"/>
  </r>
  <r>
    <n v="1991"/>
    <s v="Johnie"/>
    <s v="Woodall"/>
    <x v="1"/>
    <x v="1"/>
    <n v="30"/>
    <s v="Gordon Terraces"/>
    <s v="Corrour"/>
    <x v="16"/>
    <d v="2020-07-12T00:00:00"/>
    <n v="8"/>
    <x v="9"/>
    <s v="Ultrathing V3"/>
    <x v="0"/>
    <x v="2"/>
    <n v="3.39"/>
    <n v="24"/>
    <n v="192"/>
    <x v="402"/>
  </r>
  <r>
    <n v="1992"/>
    <s v="Charise"/>
    <s v="Hollis"/>
    <x v="0"/>
    <x v="0"/>
    <n v="60"/>
    <s v="Gore Terrace"/>
    <s v="Aboyne"/>
    <x v="63"/>
    <s v="31/08/2021"/>
    <n v="37"/>
    <x v="2"/>
    <s v="Ultrathing V1"/>
    <x v="3"/>
    <x v="1"/>
    <n v="1.79"/>
    <n v="17"/>
    <n v="629"/>
    <x v="867"/>
  </r>
  <r>
    <n v="1993"/>
    <s v="Elvis"/>
    <s v="Lake"/>
    <x v="5"/>
    <x v="2"/>
    <n v="30"/>
    <s v="Goschen Street"/>
    <s v="Larkhall"/>
    <x v="21"/>
    <s v="17/11/2020"/>
    <n v="33"/>
    <x v="6"/>
    <s v="Megawidget M"/>
    <x v="7"/>
    <x v="2"/>
    <n v="1.29"/>
    <n v="24"/>
    <n v="792"/>
    <x v="660"/>
  </r>
  <r>
    <n v="1994"/>
    <s v="Miki"/>
    <s v="Burkett"/>
    <x v="0"/>
    <x v="0"/>
    <n v="60"/>
    <s v="Goslin'S Yard"/>
    <s v="Farnborough"/>
    <x v="17"/>
    <d v="2021-02-01T00:00:00"/>
    <n v="25"/>
    <x v="8"/>
    <s v="Superwossname"/>
    <x v="10"/>
    <x v="1"/>
    <n v="3.49"/>
    <n v="20"/>
    <n v="500"/>
    <x v="764"/>
  </r>
  <r>
    <n v="1995"/>
    <s v="Lowell"/>
    <s v="Calderon"/>
    <x v="1"/>
    <x v="1"/>
    <n v="30"/>
    <s v="Gossett Street"/>
    <s v="Newcastle Emlyn"/>
    <x v="2"/>
    <d v="2020-09-11T00:00:00"/>
    <n v="4"/>
    <x v="3"/>
    <s v="Megawidget S"/>
    <x v="9"/>
    <x v="2"/>
    <n v="0.69"/>
    <n v="24"/>
    <n v="96"/>
    <x v="631"/>
  </r>
  <r>
    <n v="1996"/>
    <s v="Allen"/>
    <s v="Key"/>
    <x v="1"/>
    <x v="1"/>
    <n v="60"/>
    <s v="Gothic House"/>
    <s v="Peebles"/>
    <x v="2"/>
    <d v="2020-03-07T00:00:00"/>
    <n v="85"/>
    <x v="2"/>
    <s v="Ultrathing V1"/>
    <x v="5"/>
    <x v="2"/>
    <n v="1.79"/>
    <n v="17"/>
    <n v="1445"/>
    <x v="214"/>
  </r>
  <r>
    <n v="1997"/>
    <s v="Pearl"/>
    <s v="Clinton"/>
    <x v="2"/>
    <x v="0"/>
    <n v="60"/>
    <s v="Goulston Square"/>
    <s v="Forest Row"/>
    <x v="17"/>
    <d v="2021-07-12T00:00:00"/>
    <n v="23"/>
    <x v="2"/>
    <s v="Ultrathing V1"/>
    <x v="0"/>
    <x v="1"/>
    <n v="1.79"/>
    <n v="17"/>
    <n v="391"/>
    <x v="354"/>
  </r>
  <r>
    <n v="1998"/>
    <s v="Bernadette"/>
    <s v="Gibbons"/>
    <x v="2"/>
    <x v="0"/>
    <n v="60"/>
    <s v="Gourley Street"/>
    <s v="Newhaven"/>
    <x v="2"/>
    <d v="2020-07-07T00:00:00"/>
    <n v="12"/>
    <x v="0"/>
    <s v="Hyperwotsit"/>
    <x v="0"/>
    <x v="2"/>
    <n v="2.0099999999999998"/>
    <n v="20"/>
    <n v="240"/>
    <x v="868"/>
  </r>
  <r>
    <n v="1999"/>
    <s v="Kurtis"/>
    <s v="Mckenzie"/>
    <x v="1"/>
    <x v="1"/>
    <n v="60"/>
    <s v="Goveys Place"/>
    <s v="South Croydon"/>
    <x v="2"/>
    <s v="26/11/2021"/>
    <n v="94"/>
    <x v="1"/>
    <s v="Megawidget L"/>
    <x v="7"/>
    <x v="1"/>
    <n v="1.79"/>
    <n v="24"/>
    <n v="2256"/>
    <x v="153"/>
  </r>
  <r>
    <n v="2000"/>
    <s v="Sallie"/>
    <s v="Mann"/>
    <x v="0"/>
    <x v="0"/>
    <n v="90"/>
    <s v="Govier Close"/>
    <s v="Spean Bridge"/>
    <x v="2"/>
    <d v="2021-12-01T00:00:00"/>
    <n v="74"/>
    <x v="5"/>
    <s v="Ultrathing V4"/>
    <x v="8"/>
    <x v="1"/>
    <n v="3.99"/>
    <n v="24"/>
    <n v="1776"/>
    <x v="122"/>
  </r>
  <r>
    <n v="2001"/>
    <s v="Gerald"/>
    <s v="Chan"/>
    <x v="5"/>
    <x v="2"/>
    <n v="60"/>
    <s v="Gowan Road"/>
    <s v="Fairbourne"/>
    <x v="17"/>
    <d v="2021-07-06T00:00:00"/>
    <n v="2"/>
    <x v="0"/>
    <s v="Hyperwotsit"/>
    <x v="0"/>
    <x v="1"/>
    <n v="2.0099999999999998"/>
    <n v="20"/>
    <n v="40"/>
    <x v="156"/>
  </r>
  <r>
    <n v="2002"/>
    <s v="Rheba"/>
    <s v="Duvall"/>
    <x v="2"/>
    <x v="0"/>
    <n v="90"/>
    <s v="Graces Mews"/>
    <s v="Lampeter"/>
    <x v="21"/>
    <d v="2022-10-10T00:00:00"/>
    <n v="60"/>
    <x v="0"/>
    <s v="Hyperwotsit"/>
    <x v="1"/>
    <x v="0"/>
    <n v="2.0099999999999998"/>
    <n v="20"/>
    <n v="1200"/>
    <x v="378"/>
  </r>
  <r>
    <n v="2003"/>
    <s v="Cathrine"/>
    <s v="Glass"/>
    <x v="2"/>
    <x v="0"/>
    <n v="60"/>
    <s v="Grace'S Road"/>
    <s v="Gairloch"/>
    <x v="17"/>
    <s v="27/01/2020"/>
    <n v="22"/>
    <x v="6"/>
    <s v="Megawidget M"/>
    <x v="6"/>
    <x v="2"/>
    <n v="1.29"/>
    <n v="24"/>
    <n v="528"/>
    <x v="316"/>
  </r>
  <r>
    <n v="2004"/>
    <s v="Arlena"/>
    <s v="Fenton"/>
    <x v="2"/>
    <x v="0"/>
    <n v="60"/>
    <s v="Grafton Crescent"/>
    <s v="Cheshire"/>
    <x v="20"/>
    <s v="21/04/2022"/>
    <n v="43"/>
    <x v="7"/>
    <s v="Ultrathing V2"/>
    <x v="4"/>
    <x v="0"/>
    <n v="2.95"/>
    <n v="20"/>
    <n v="860"/>
    <x v="410"/>
  </r>
  <r>
    <n v="2005"/>
    <s v="Homer"/>
    <s v="Myers"/>
    <x v="1"/>
    <x v="1"/>
    <n v="90"/>
    <s v="Grafton House"/>
    <s v="Rhyl"/>
    <x v="2"/>
    <d v="2021-05-12T00:00:00"/>
    <n v="78"/>
    <x v="4"/>
    <s v="Gigastuff"/>
    <x v="11"/>
    <x v="1"/>
    <n v="1.89"/>
    <n v="18"/>
    <n v="1404"/>
    <x v="694"/>
  </r>
  <r>
    <n v="2006"/>
    <s v="Celina"/>
    <s v="Burch"/>
    <x v="0"/>
    <x v="0"/>
    <n v="60"/>
    <s v="Grainger Street"/>
    <s v="Caldicot"/>
    <x v="12"/>
    <s v="17/12/2022"/>
    <n v="84"/>
    <x v="2"/>
    <s v="Ultrathing V1"/>
    <x v="8"/>
    <x v="0"/>
    <n v="1.79"/>
    <n v="17"/>
    <n v="1428"/>
    <x v="599"/>
  </r>
  <r>
    <n v="2007"/>
    <s v="Clarence"/>
    <s v="Jaramillo"/>
    <x v="2"/>
    <x v="0"/>
    <n v="90"/>
    <s v="Granby Cottages"/>
    <s v="Peterlee"/>
    <x v="2"/>
    <s v="18/09/2021"/>
    <n v="17"/>
    <x v="8"/>
    <s v="Superwossname"/>
    <x v="9"/>
    <x v="1"/>
    <n v="3.49"/>
    <n v="20"/>
    <n v="340"/>
    <x v="669"/>
  </r>
  <r>
    <n v="2008"/>
    <s v="Nicolas"/>
    <s v="Garcia"/>
    <x v="1"/>
    <x v="1"/>
    <n v="30"/>
    <s v="Granby Road"/>
    <s v="Harrogate"/>
    <x v="51"/>
    <s v="25/09/2021"/>
    <n v="62"/>
    <x v="3"/>
    <s v="Megawidget S"/>
    <x v="9"/>
    <x v="1"/>
    <n v="0.69"/>
    <n v="24"/>
    <n v="1488"/>
    <x v="637"/>
  </r>
  <r>
    <n v="2009"/>
    <s v="Thurman"/>
    <s v="Escobar"/>
    <x v="1"/>
    <x v="1"/>
    <n v="60"/>
    <s v="Granby Terrace"/>
    <s v="Sawbridgeworth"/>
    <x v="2"/>
    <s v="17/11/2020"/>
    <n v="21"/>
    <x v="0"/>
    <s v="Hyperwotsit"/>
    <x v="7"/>
    <x v="2"/>
    <n v="2.0099999999999998"/>
    <n v="20"/>
    <n v="420"/>
    <x v="165"/>
  </r>
  <r>
    <n v="2010"/>
    <s v="Raymond"/>
    <s v="Jewell"/>
    <x v="1"/>
    <x v="1"/>
    <n v="90"/>
    <s v="Grand Junction"/>
    <s v="Accrington"/>
    <x v="63"/>
    <s v="19/12/2021"/>
    <n v="29"/>
    <x v="0"/>
    <s v="Hyperwotsit"/>
    <x v="8"/>
    <x v="1"/>
    <n v="2.0099999999999998"/>
    <n v="20"/>
    <n v="580"/>
    <x v="243"/>
  </r>
  <r>
    <n v="2011"/>
    <s v="Elbert"/>
    <s v="John"/>
    <x v="1"/>
    <x v="1"/>
    <n v="30"/>
    <s v="Granden Road"/>
    <s v="Wylam"/>
    <x v="2"/>
    <s v="17/05/2022"/>
    <n v="40"/>
    <x v="0"/>
    <s v="Hyperwotsit"/>
    <x v="11"/>
    <x v="0"/>
    <n v="2.0099999999999998"/>
    <n v="20"/>
    <n v="800"/>
    <x v="239"/>
  </r>
  <r>
    <n v="2012"/>
    <s v="Harvey"/>
    <s v="Bernard"/>
    <x v="1"/>
    <x v="1"/>
    <n v="60"/>
    <s v="Grange Cottages"/>
    <s v="Lydbrook"/>
    <x v="2"/>
    <s v="26/08/2022"/>
    <n v="75"/>
    <x v="8"/>
    <s v="Superwossname"/>
    <x v="3"/>
    <x v="0"/>
    <n v="3.49"/>
    <n v="20"/>
    <n v="1500"/>
    <x v="133"/>
  </r>
  <r>
    <n v="2013"/>
    <s v="Kerry"/>
    <s v="Espinosa"/>
    <x v="2"/>
    <x v="0"/>
    <n v="30"/>
    <s v="Grange Grove"/>
    <s v="Ashford"/>
    <x v="80"/>
    <d v="2022-08-08T00:00:00"/>
    <n v="51"/>
    <x v="6"/>
    <s v="Megawidget M"/>
    <x v="3"/>
    <x v="0"/>
    <n v="1.29"/>
    <n v="24"/>
    <n v="1224"/>
    <x v="869"/>
  </r>
  <r>
    <n v="2014"/>
    <s v="Jody"/>
    <s v="Parks"/>
    <x v="0"/>
    <x v="0"/>
    <n v="30"/>
    <s v="Grange Grove"/>
    <s v="Hawes"/>
    <x v="1"/>
    <s v="23/09/2021"/>
    <n v="57"/>
    <x v="2"/>
    <s v="Ultrathing V1"/>
    <x v="9"/>
    <x v="1"/>
    <n v="1.79"/>
    <n v="17"/>
    <n v="969"/>
    <x v="489"/>
  </r>
  <r>
    <n v="2015"/>
    <s v="William"/>
    <s v="Corley"/>
    <x v="1"/>
    <x v="1"/>
    <n v="60"/>
    <s v="Grange Grove"/>
    <s v="Holywood"/>
    <x v="1"/>
    <d v="2020-06-09T00:00:00"/>
    <n v="62"/>
    <x v="1"/>
    <s v="Megawidget L"/>
    <x v="2"/>
    <x v="2"/>
    <n v="1.79"/>
    <n v="24"/>
    <n v="1488"/>
    <x v="467"/>
  </r>
  <r>
    <n v="2016"/>
    <s v="Alia"/>
    <s v="Neal"/>
    <x v="2"/>
    <x v="0"/>
    <n v="90"/>
    <s v="Grange Park"/>
    <s v="Banstead"/>
    <x v="0"/>
    <s v="21/10/2022"/>
    <n v="45"/>
    <x v="0"/>
    <s v="Hyperwotsit"/>
    <x v="1"/>
    <x v="0"/>
    <n v="2.0099999999999998"/>
    <n v="20"/>
    <n v="900"/>
    <x v="761"/>
  </r>
  <r>
    <n v="2017"/>
    <s v="Lewis"/>
    <s v="Rowe"/>
    <x v="1"/>
    <x v="1"/>
    <n v="30"/>
    <s v="Grange Terrace"/>
    <s v="Newport-On-Tay"/>
    <x v="2"/>
    <d v="2022-04-07T00:00:00"/>
    <n v="84"/>
    <x v="9"/>
    <s v="Ultrathing V3"/>
    <x v="4"/>
    <x v="0"/>
    <n v="3.39"/>
    <n v="24"/>
    <n v="2016"/>
    <x v="367"/>
  </r>
  <r>
    <n v="2018"/>
    <s v="Shanelle"/>
    <s v="Brewster"/>
    <x v="0"/>
    <x v="0"/>
    <n v="90"/>
    <s v="Grange View"/>
    <s v="Bury"/>
    <x v="12"/>
    <d v="2022-01-03T00:00:00"/>
    <n v="72"/>
    <x v="3"/>
    <s v="Megawidget S"/>
    <x v="6"/>
    <x v="0"/>
    <n v="0.69"/>
    <n v="24"/>
    <n v="1728"/>
    <x v="173"/>
  </r>
  <r>
    <n v="2019"/>
    <s v="Rodrick"/>
    <s v="Segura"/>
    <x v="1"/>
    <x v="1"/>
    <n v="60"/>
    <s v="Grangehill Road"/>
    <s v="Prudhoe"/>
    <x v="2"/>
    <d v="2020-02-02T00:00:00"/>
    <n v="17"/>
    <x v="7"/>
    <s v="Ultrathing V2"/>
    <x v="10"/>
    <x v="2"/>
    <n v="2.95"/>
    <n v="20"/>
    <n v="340"/>
    <x v="505"/>
  </r>
  <r>
    <n v="2020"/>
    <s v="Blair"/>
    <s v="Sargent"/>
    <x v="1"/>
    <x v="1"/>
    <n v="90"/>
    <s v="Grangewood Terrace"/>
    <s v="Musselburgh"/>
    <x v="2"/>
    <s v="24/12/2022"/>
    <n v="97"/>
    <x v="0"/>
    <s v="Hyperwotsit"/>
    <x v="8"/>
    <x v="0"/>
    <n v="2.0099999999999998"/>
    <n v="20"/>
    <n v="1940"/>
    <x v="123"/>
  </r>
  <r>
    <n v="2021"/>
    <s v="Katharina"/>
    <s v="Barrow"/>
    <x v="2"/>
    <x v="0"/>
    <n v="30"/>
    <s v="Granley Gardens"/>
    <s v="Perranporth"/>
    <x v="2"/>
    <d v="2021-07-11T00:00:00"/>
    <n v="22"/>
    <x v="9"/>
    <s v="Ultrathing V3"/>
    <x v="0"/>
    <x v="1"/>
    <n v="3.39"/>
    <n v="24"/>
    <n v="528"/>
    <x v="625"/>
  </r>
  <r>
    <n v="2022"/>
    <s v="Connie"/>
    <s v="Boone"/>
    <x v="1"/>
    <x v="1"/>
    <n v="30"/>
    <s v="Grantham Place"/>
    <s v="Winkleigh"/>
    <x v="2"/>
    <s v="30/07/2021"/>
    <n v="16"/>
    <x v="8"/>
    <s v="Superwossname"/>
    <x v="0"/>
    <x v="1"/>
    <n v="3.49"/>
    <n v="20"/>
    <n v="320"/>
    <x v="730"/>
  </r>
  <r>
    <n v="2023"/>
    <s v="Maurita"/>
    <s v="Prescott"/>
    <x v="2"/>
    <x v="0"/>
    <n v="30"/>
    <s v="Grants Close"/>
    <s v="Ellon"/>
    <x v="17"/>
    <d v="2020-09-04T00:00:00"/>
    <n v="7"/>
    <x v="3"/>
    <s v="Megawidget S"/>
    <x v="9"/>
    <x v="2"/>
    <n v="0.69"/>
    <n v="24"/>
    <n v="168"/>
    <x v="33"/>
  </r>
  <r>
    <n v="2024"/>
    <s v="Millard"/>
    <s v="Washington"/>
    <x v="1"/>
    <x v="1"/>
    <n v="30"/>
    <s v="Grantully Road"/>
    <s v="Chesterfield"/>
    <x v="18"/>
    <s v="18/03/2021"/>
    <n v="74"/>
    <x v="1"/>
    <s v="Megawidget L"/>
    <x v="5"/>
    <x v="1"/>
    <n v="1.79"/>
    <n v="24"/>
    <n v="1776"/>
    <x v="360"/>
  </r>
  <r>
    <n v="2025"/>
    <s v="Cathrine"/>
    <s v="Lundy"/>
    <x v="3"/>
    <x v="0"/>
    <n v="30"/>
    <s v="Granville Gardens"/>
    <s v="Martock"/>
    <x v="2"/>
    <d v="2020-12-06T00:00:00"/>
    <n v="33"/>
    <x v="3"/>
    <s v="Megawidget S"/>
    <x v="8"/>
    <x v="2"/>
    <n v="0.69"/>
    <n v="24"/>
    <n v="792"/>
    <x v="442"/>
  </r>
  <r>
    <n v="2026"/>
    <s v="Sharen"/>
    <s v="Douglas"/>
    <x v="0"/>
    <x v="0"/>
    <n v="90"/>
    <s v="Granville House"/>
    <s v="Buxton"/>
    <x v="12"/>
    <s v="23/01/2021"/>
    <n v="83"/>
    <x v="0"/>
    <s v="Hyperwotsit"/>
    <x v="6"/>
    <x v="1"/>
    <n v="2.0099999999999998"/>
    <n v="20"/>
    <n v="1660"/>
    <x v="784"/>
  </r>
  <r>
    <n v="2027"/>
    <s v="Jodi"/>
    <s v="Houser"/>
    <x v="0"/>
    <x v="0"/>
    <n v="60"/>
    <s v="Grape Vine"/>
    <s v="Pewsey"/>
    <x v="2"/>
    <s v="30/01/2020"/>
    <n v="41"/>
    <x v="0"/>
    <s v="Hyperwotsit"/>
    <x v="6"/>
    <x v="2"/>
    <n v="2.0099999999999998"/>
    <n v="20"/>
    <n v="820"/>
    <x v="870"/>
  </r>
  <r>
    <n v="2028"/>
    <s v="Jesica"/>
    <s v="Chen"/>
    <x v="2"/>
    <x v="0"/>
    <n v="30"/>
    <s v="Graphite Square"/>
    <s v="Woolacombe"/>
    <x v="2"/>
    <s v="22/07/2022"/>
    <n v="2"/>
    <x v="1"/>
    <s v="Megawidget L"/>
    <x v="0"/>
    <x v="0"/>
    <n v="1.79"/>
    <n v="24"/>
    <n v="48"/>
    <x v="318"/>
  </r>
  <r>
    <n v="2029"/>
    <s v="Melvin"/>
    <s v="Muller"/>
    <x v="1"/>
    <x v="1"/>
    <n v="90"/>
    <s v="Graves Place"/>
    <s v="South Brent"/>
    <x v="2"/>
    <d v="2020-06-06T00:00:00"/>
    <n v="50"/>
    <x v="2"/>
    <s v="Ultrathing V1"/>
    <x v="2"/>
    <x v="2"/>
    <n v="1.79"/>
    <n v="17"/>
    <n v="850"/>
    <x v="301"/>
  </r>
  <r>
    <n v="2030"/>
    <s v="Blaine"/>
    <s v="Calderon"/>
    <x v="1"/>
    <x v="1"/>
    <n v="30"/>
    <s v="Gravesend Road"/>
    <s v="Moelfre"/>
    <x v="2"/>
    <d v="2020-08-03T00:00:00"/>
    <n v="3"/>
    <x v="8"/>
    <s v="Superwossname"/>
    <x v="3"/>
    <x v="2"/>
    <n v="3.49"/>
    <n v="20"/>
    <n v="60"/>
    <x v="863"/>
  </r>
  <r>
    <n v="2031"/>
    <s v="Tommye"/>
    <s v="Mueller"/>
    <x v="2"/>
    <x v="0"/>
    <n v="30"/>
    <s v="Great Arthur"/>
    <s v="Immingham"/>
    <x v="35"/>
    <d v="2021-01-01T00:00:00"/>
    <n v="29"/>
    <x v="0"/>
    <s v="Hyperwotsit"/>
    <x v="6"/>
    <x v="1"/>
    <n v="2.0099999999999998"/>
    <n v="20"/>
    <n v="580"/>
    <x v="243"/>
  </r>
  <r>
    <n v="2032"/>
    <s v="Arron"/>
    <s v="English"/>
    <x v="1"/>
    <x v="1"/>
    <n v="60"/>
    <s v="Great Brownings"/>
    <s v="Dunkeld"/>
    <x v="3"/>
    <d v="2022-05-01T00:00:00"/>
    <n v="71"/>
    <x v="1"/>
    <s v="Megawidget L"/>
    <x v="11"/>
    <x v="0"/>
    <n v="1.79"/>
    <n v="24"/>
    <n v="1704"/>
    <x v="77"/>
  </r>
  <r>
    <n v="2033"/>
    <s v="Shirly"/>
    <s v="Norton"/>
    <x v="3"/>
    <x v="0"/>
    <n v="30"/>
    <s v="Great Chapel"/>
    <s v="Grantham"/>
    <x v="17"/>
    <d v="2020-11-12T00:00:00"/>
    <n v="33"/>
    <x v="2"/>
    <s v="Ultrathing V1"/>
    <x v="7"/>
    <x v="2"/>
    <n v="1.79"/>
    <n v="17"/>
    <n v="561"/>
    <x v="608"/>
  </r>
  <r>
    <n v="2034"/>
    <s v="Louis"/>
    <s v="Morris"/>
    <x v="1"/>
    <x v="1"/>
    <n v="30"/>
    <s v="Great Chertsey"/>
    <s v="Renfrewshire"/>
    <x v="2"/>
    <d v="2022-04-06T00:00:00"/>
    <n v="96"/>
    <x v="4"/>
    <s v="Gigastuff"/>
    <x v="4"/>
    <x v="0"/>
    <n v="1.89"/>
    <n v="18"/>
    <n v="1728"/>
    <x v="737"/>
  </r>
  <r>
    <n v="2035"/>
    <s v="Lizzie"/>
    <s v="Dowdy"/>
    <x v="0"/>
    <x v="0"/>
    <n v="30"/>
    <s v="Great Church"/>
    <s v="Dudley"/>
    <x v="3"/>
    <s v="25/06/2020"/>
    <n v="55"/>
    <x v="9"/>
    <s v="Ultrathing V3"/>
    <x v="2"/>
    <x v="2"/>
    <n v="3.39"/>
    <n v="24"/>
    <n v="1320"/>
    <x v="679"/>
  </r>
  <r>
    <n v="2036"/>
    <s v="Pierre"/>
    <s v="Herman"/>
    <x v="1"/>
    <x v="1"/>
    <n v="90"/>
    <s v="Great Marlboro"/>
    <s v="Hayle"/>
    <x v="1"/>
    <s v="25/02/2020"/>
    <n v="3"/>
    <x v="9"/>
    <s v="Ultrathing V3"/>
    <x v="10"/>
    <x v="2"/>
    <n v="3.39"/>
    <n v="24"/>
    <n v="72"/>
    <x v="234"/>
  </r>
  <r>
    <n v="2037"/>
    <s v="Amal"/>
    <s v="Franks"/>
    <x v="5"/>
    <x v="2"/>
    <n v="90"/>
    <s v="Great Pearl"/>
    <s v="Ascot"/>
    <x v="25"/>
    <s v="18/07/2020"/>
    <n v="22"/>
    <x v="2"/>
    <s v="Ultrathing V1"/>
    <x v="0"/>
    <x v="2"/>
    <n v="1.79"/>
    <n v="17"/>
    <n v="374"/>
    <x v="871"/>
  </r>
  <r>
    <n v="2038"/>
    <s v="Annita"/>
    <s v="Allison"/>
    <x v="2"/>
    <x v="0"/>
    <n v="30"/>
    <s v="Great Rider"/>
    <s v="West Yorkshire"/>
    <x v="2"/>
    <s v="27/06/2022"/>
    <n v="50"/>
    <x v="3"/>
    <s v="Megawidget S"/>
    <x v="2"/>
    <x v="0"/>
    <n v="0.69"/>
    <n v="24"/>
    <n v="1200"/>
    <x v="11"/>
  </r>
  <r>
    <n v="2039"/>
    <s v="Shelby"/>
    <s v="Buchanan"/>
    <x v="2"/>
    <x v="0"/>
    <n v="90"/>
    <s v="Great Sanctuary"/>
    <s v="Lancashire"/>
    <x v="21"/>
    <d v="2020-04-03T00:00:00"/>
    <n v="17"/>
    <x v="9"/>
    <s v="Ultrathing V3"/>
    <x v="4"/>
    <x v="2"/>
    <n v="3.39"/>
    <n v="24"/>
    <n v="408"/>
    <x v="473"/>
  </r>
  <r>
    <n v="2040"/>
    <s v="Alden"/>
    <s v="Roper"/>
    <x v="1"/>
    <x v="1"/>
    <n v="30"/>
    <s v="Great Strand"/>
    <s v="Grange-Over-Sands"/>
    <x v="17"/>
    <s v="27/09/2022"/>
    <n v="17"/>
    <x v="3"/>
    <s v="Megawidget S"/>
    <x v="9"/>
    <x v="0"/>
    <n v="0.69"/>
    <n v="24"/>
    <n v="408"/>
    <x v="506"/>
  </r>
  <r>
    <n v="2041"/>
    <s v="Letitia"/>
    <s v="Dougherty"/>
    <x v="2"/>
    <x v="0"/>
    <n v="90"/>
    <s v="Great Warner"/>
    <s v="Rhosneigr"/>
    <x v="2"/>
    <s v="27/03/2020"/>
    <n v="15"/>
    <x v="3"/>
    <s v="Megawidget S"/>
    <x v="5"/>
    <x v="2"/>
    <n v="0.69"/>
    <n v="24"/>
    <n v="360"/>
    <x v="532"/>
  </r>
  <r>
    <n v="2042"/>
    <s v="Nathan"/>
    <s v="Clarke"/>
    <x v="1"/>
    <x v="1"/>
    <n v="60"/>
    <s v="Great York"/>
    <s v="Llandrindod Wells"/>
    <x v="11"/>
    <d v="2021-11-01T00:00:00"/>
    <n v="62"/>
    <x v="7"/>
    <s v="Ultrathing V2"/>
    <x v="7"/>
    <x v="1"/>
    <n v="2.95"/>
    <n v="20"/>
    <n v="1240"/>
    <x v="776"/>
  </r>
  <r>
    <n v="2043"/>
    <s v="Lucas"/>
    <s v="Goins"/>
    <x v="1"/>
    <x v="1"/>
    <n v="30"/>
    <s v="Greatdown Road"/>
    <s v="Dunoon"/>
    <x v="3"/>
    <d v="2020-07-08T00:00:00"/>
    <n v="69"/>
    <x v="6"/>
    <s v="Megawidget M"/>
    <x v="0"/>
    <x v="2"/>
    <n v="1.29"/>
    <n v="24"/>
    <n v="1656"/>
    <x v="476"/>
  </r>
  <r>
    <n v="2044"/>
    <s v="Zoraida"/>
    <s v="Sweeney"/>
    <x v="2"/>
    <x v="0"/>
    <n v="90"/>
    <s v="Greatfield Avenue"/>
    <s v="Frinton-On-Sea"/>
    <x v="17"/>
    <d v="2022-11-03T00:00:00"/>
    <n v="2"/>
    <x v="9"/>
    <s v="Ultrathing V3"/>
    <x v="7"/>
    <x v="0"/>
    <n v="3.39"/>
    <n v="24"/>
    <n v="48"/>
    <x v="872"/>
  </r>
  <r>
    <n v="2045"/>
    <s v="Leonia"/>
    <s v="Mccall"/>
    <x v="2"/>
    <x v="0"/>
    <n v="60"/>
    <s v="Greaves Place"/>
    <s v="Huddersfield"/>
    <x v="1"/>
    <d v="2021-08-02T00:00:00"/>
    <n v="91"/>
    <x v="7"/>
    <s v="Ultrathing V2"/>
    <x v="3"/>
    <x v="1"/>
    <n v="2.95"/>
    <n v="20"/>
    <n v="1820"/>
    <x v="151"/>
  </r>
  <r>
    <n v="2047"/>
    <s v="Enrique"/>
    <s v="Coffey"/>
    <x v="1"/>
    <x v="1"/>
    <n v="90"/>
    <s v="Grebe Close"/>
    <s v="Buckinghamshire"/>
    <x v="8"/>
    <s v="22/02/2021"/>
    <n v="53"/>
    <x v="2"/>
    <s v="Ultrathing V1"/>
    <x v="10"/>
    <x v="1"/>
    <n v="1.79"/>
    <n v="17"/>
    <n v="901"/>
    <x v="460"/>
  </r>
  <r>
    <n v="2048"/>
    <s v="Aron"/>
    <s v="Bryan"/>
    <x v="6"/>
    <x v="2"/>
    <n v="30"/>
    <s v="Greeg'S Street"/>
    <s v="Cirencester"/>
    <x v="15"/>
    <d v="2020-06-12T00:00:00"/>
    <n v="42"/>
    <x v="1"/>
    <s v="Megawidget L"/>
    <x v="2"/>
    <x v="2"/>
    <n v="1.79"/>
    <n v="24"/>
    <n v="1008"/>
    <x v="185"/>
  </r>
  <r>
    <n v="2050"/>
    <s v="Markita"/>
    <s v="Stacy"/>
    <x v="3"/>
    <x v="0"/>
    <n v="60"/>
    <s v="Green Avenue"/>
    <s v="Surbiton"/>
    <x v="2"/>
    <d v="2020-10-09T00:00:00"/>
    <n v="6"/>
    <x v="9"/>
    <s v="Ultrathing V3"/>
    <x v="1"/>
    <x v="2"/>
    <n v="3.39"/>
    <n v="24"/>
    <n v="144"/>
    <x v="553"/>
  </r>
  <r>
    <n v="2051"/>
    <s v="Shelia"/>
    <s v="Rosales"/>
    <x v="2"/>
    <x v="0"/>
    <n v="30"/>
    <s v="Green Close"/>
    <s v="Cheltenham"/>
    <x v="20"/>
    <s v="25/02/2020"/>
    <n v="79"/>
    <x v="2"/>
    <s v="Ultrathing V1"/>
    <x v="10"/>
    <x v="2"/>
    <n v="1.79"/>
    <n v="17"/>
    <n v="1343"/>
    <x v="699"/>
  </r>
  <r>
    <n v="2052"/>
    <s v="Valentine"/>
    <s v="Gallegos"/>
    <x v="1"/>
    <x v="1"/>
    <n v="30"/>
    <s v="Green Lanes"/>
    <s v="Bourne End"/>
    <x v="76"/>
    <s v="13/09/2022"/>
    <n v="71"/>
    <x v="1"/>
    <s v="Megawidget L"/>
    <x v="9"/>
    <x v="0"/>
    <n v="1.79"/>
    <n v="24"/>
    <n v="1704"/>
    <x v="77"/>
  </r>
  <r>
    <n v="2053"/>
    <s v="Cinda"/>
    <s v="Goss"/>
    <x v="0"/>
    <x v="0"/>
    <n v="30"/>
    <s v="Green Yard"/>
    <s v="Bo'Ness"/>
    <x v="9"/>
    <s v="17/12/2020"/>
    <n v="25"/>
    <x v="5"/>
    <s v="Ultrathing V4"/>
    <x v="8"/>
    <x v="2"/>
    <n v="3.99"/>
    <n v="24"/>
    <n v="600"/>
    <x v="724"/>
  </r>
  <r>
    <n v="2054"/>
    <s v="Ardath"/>
    <s v="Ponce"/>
    <x v="0"/>
    <x v="0"/>
    <n v="60"/>
    <s v="Greenacre Gardens"/>
    <s v="Penrhyndeudraeth"/>
    <x v="2"/>
    <s v="28/06/2021"/>
    <n v="59"/>
    <x v="8"/>
    <s v="Superwossname"/>
    <x v="2"/>
    <x v="1"/>
    <n v="3.49"/>
    <n v="20"/>
    <n v="1180"/>
    <x v="873"/>
  </r>
  <r>
    <n v="2055"/>
    <s v="Clint"/>
    <s v="Silva"/>
    <x v="1"/>
    <x v="1"/>
    <n v="90"/>
    <s v="Greenacre Square"/>
    <s v="Llandrindod Wells"/>
    <x v="11"/>
    <s v="15/01/2021"/>
    <n v="93"/>
    <x v="5"/>
    <s v="Ultrathing V4"/>
    <x v="6"/>
    <x v="1"/>
    <n v="3.99"/>
    <n v="24"/>
    <n v="2232"/>
    <x v="874"/>
  </r>
  <r>
    <n v="2056"/>
    <s v="Kareem"/>
    <s v="Horne"/>
    <x v="1"/>
    <x v="1"/>
    <n v="60"/>
    <s v="Greenhill"/>
    <s v="West Calder"/>
    <x v="2"/>
    <d v="2020-07-07T00:00:00"/>
    <n v="46"/>
    <x v="2"/>
    <s v="Ultrathing V1"/>
    <x v="0"/>
    <x v="2"/>
    <n v="1.79"/>
    <n v="17"/>
    <n v="782"/>
    <x v="38"/>
  </r>
  <r>
    <n v="2057"/>
    <s v="Steven"/>
    <s v="Eddy"/>
    <x v="1"/>
    <x v="1"/>
    <n v="90"/>
    <s v="Greenmans Lane"/>
    <s v="Prudhoe"/>
    <x v="2"/>
    <s v="28/06/2022"/>
    <n v="81"/>
    <x v="5"/>
    <s v="Ultrathing V4"/>
    <x v="2"/>
    <x v="0"/>
    <n v="3.99"/>
    <n v="24"/>
    <n v="1944"/>
    <x v="799"/>
  </r>
  <r>
    <n v="2058"/>
    <s v="Richelle"/>
    <s v="Grace"/>
    <x v="2"/>
    <x v="0"/>
    <n v="90"/>
    <s v="Greenoak Way"/>
    <s v="Westcliff-On-Sea"/>
    <x v="2"/>
    <d v="2021-06-08T00:00:00"/>
    <n v="69"/>
    <x v="2"/>
    <s v="Ultrathing V1"/>
    <x v="2"/>
    <x v="1"/>
    <n v="1.79"/>
    <n v="17"/>
    <n v="1173"/>
    <x v="875"/>
  </r>
  <r>
    <n v="2059"/>
    <s v="Nelson"/>
    <s v="Valdez"/>
    <x v="1"/>
    <x v="1"/>
    <n v="90"/>
    <s v="Green'S Alley"/>
    <s v="East Sussex"/>
    <x v="44"/>
    <s v="16/01/2021"/>
    <n v="34"/>
    <x v="5"/>
    <s v="Ultrathing V4"/>
    <x v="6"/>
    <x v="1"/>
    <n v="3.99"/>
    <n v="24"/>
    <n v="816"/>
    <x v="692"/>
  </r>
  <r>
    <n v="2060"/>
    <s v="Dennis"/>
    <s v="Parrish"/>
    <x v="1"/>
    <x v="1"/>
    <n v="60"/>
    <s v="Greens Court"/>
    <s v="Brackley"/>
    <x v="69"/>
    <d v="2022-07-01T00:00:00"/>
    <n v="21"/>
    <x v="0"/>
    <s v="Hyperwotsit"/>
    <x v="0"/>
    <x v="0"/>
    <n v="2.0099999999999998"/>
    <n v="20"/>
    <n v="420"/>
    <x v="165"/>
  </r>
  <r>
    <n v="2061"/>
    <s v="Bok"/>
    <s v="Snyder"/>
    <x v="2"/>
    <x v="0"/>
    <n v="90"/>
    <s v="Greenshield Industrial"/>
    <s v="Torquay"/>
    <x v="2"/>
    <s v="16/03/2022"/>
    <n v="22"/>
    <x v="3"/>
    <s v="Megawidget S"/>
    <x v="5"/>
    <x v="0"/>
    <n v="0.69"/>
    <n v="24"/>
    <n v="528"/>
    <x v="310"/>
  </r>
  <r>
    <n v="2062"/>
    <s v="Bob"/>
    <s v="Everett"/>
    <x v="1"/>
    <x v="1"/>
    <n v="30"/>
    <s v="Greenside Close"/>
    <s v="Radstock"/>
    <x v="2"/>
    <s v="19/01/2020"/>
    <n v="11"/>
    <x v="9"/>
    <s v="Ultrathing V3"/>
    <x v="6"/>
    <x v="2"/>
    <n v="3.39"/>
    <n v="24"/>
    <n v="264"/>
    <x v="376"/>
  </r>
  <r>
    <n v="2063"/>
    <s v="Cortney"/>
    <s v="Brennan"/>
    <x v="0"/>
    <x v="0"/>
    <n v="60"/>
    <s v="Greenway"/>
    <s v="Barking"/>
    <x v="22"/>
    <s v="20/08/2021"/>
    <n v="77"/>
    <x v="7"/>
    <s v="Ultrathing V2"/>
    <x v="3"/>
    <x v="1"/>
    <n v="2.95"/>
    <n v="20"/>
    <n v="1540"/>
    <x v="9"/>
  </r>
  <r>
    <n v="2064"/>
    <s v="Reda"/>
    <s v="Serrano"/>
    <x v="2"/>
    <x v="0"/>
    <n v="30"/>
    <s v="Greenwell Street"/>
    <s v="Holmrook"/>
    <x v="1"/>
    <s v="23/09/2021"/>
    <n v="52"/>
    <x v="6"/>
    <s v="Megawidget M"/>
    <x v="9"/>
    <x v="1"/>
    <n v="1.29"/>
    <n v="24"/>
    <n v="1248"/>
    <x v="119"/>
  </r>
  <r>
    <n v="2065"/>
    <s v="Shari"/>
    <s v="Queen"/>
    <x v="0"/>
    <x v="0"/>
    <n v="60"/>
    <s v="Greenwich Park"/>
    <s v="Ellesmere"/>
    <x v="17"/>
    <d v="2021-02-02T00:00:00"/>
    <n v="25"/>
    <x v="0"/>
    <s v="Hyperwotsit"/>
    <x v="10"/>
    <x v="1"/>
    <n v="2.0099999999999998"/>
    <n v="20"/>
    <n v="500"/>
    <x v="864"/>
  </r>
  <r>
    <n v="2066"/>
    <s v="Michal"/>
    <s v="Diaz"/>
    <x v="1"/>
    <x v="1"/>
    <n v="30"/>
    <s v="Greenwich Street"/>
    <s v="Isle Of Bute"/>
    <x v="21"/>
    <s v="27/07/2021"/>
    <n v="57"/>
    <x v="9"/>
    <s v="Ultrathing V3"/>
    <x v="0"/>
    <x v="1"/>
    <n v="3.39"/>
    <n v="24"/>
    <n v="1368"/>
    <x v="313"/>
  </r>
  <r>
    <n v="2067"/>
    <s v="Elyse"/>
    <s v="Walker"/>
    <x v="2"/>
    <x v="0"/>
    <n v="60"/>
    <s v="Greenwood Road"/>
    <s v="Brecon"/>
    <x v="67"/>
    <d v="2021-09-07T00:00:00"/>
    <n v="88"/>
    <x v="0"/>
    <s v="Hyperwotsit"/>
    <x v="9"/>
    <x v="1"/>
    <n v="2.0099999999999998"/>
    <n v="20"/>
    <n v="1760"/>
    <x v="170"/>
  </r>
  <r>
    <n v="2068"/>
    <s v="Maryjo"/>
    <s v="White"/>
    <x v="0"/>
    <x v="0"/>
    <n v="30"/>
    <s v="Greig Terrace"/>
    <s v="Golspie"/>
    <x v="17"/>
    <s v="28/12/2022"/>
    <n v="90"/>
    <x v="6"/>
    <s v="Megawidget M"/>
    <x v="8"/>
    <x v="0"/>
    <n v="1.29"/>
    <n v="24"/>
    <n v="2160"/>
    <x v="876"/>
  </r>
  <r>
    <n v="2069"/>
    <s v="Wayne"/>
    <s v="Vick"/>
    <x v="1"/>
    <x v="1"/>
    <n v="90"/>
    <s v="Grenada Road"/>
    <s v="Bonnyrigg"/>
    <x v="9"/>
    <s v="27/09/2022"/>
    <n v="44"/>
    <x v="6"/>
    <s v="Megawidget M"/>
    <x v="9"/>
    <x v="0"/>
    <n v="1.29"/>
    <n v="24"/>
    <n v="1056"/>
    <x v="422"/>
  </r>
  <r>
    <n v="2070"/>
    <s v="Korey"/>
    <s v="Clarke"/>
    <x v="1"/>
    <x v="1"/>
    <n v="90"/>
    <s v="Grenada Terrace"/>
    <s v="Ilford"/>
    <x v="1"/>
    <s v="18/07/2020"/>
    <n v="13"/>
    <x v="2"/>
    <s v="Ultrathing V1"/>
    <x v="0"/>
    <x v="2"/>
    <n v="1.79"/>
    <n v="17"/>
    <n v="221"/>
    <x v="877"/>
  </r>
  <r>
    <n v="2071"/>
    <s v="Theodore"/>
    <s v="Thayer"/>
    <x v="1"/>
    <x v="1"/>
    <n v="60"/>
    <s v="Grenade Street"/>
    <s v="Wetherby"/>
    <x v="2"/>
    <d v="2020-03-02T00:00:00"/>
    <n v="66"/>
    <x v="5"/>
    <s v="Ultrathing V4"/>
    <x v="5"/>
    <x v="2"/>
    <n v="3.99"/>
    <n v="24"/>
    <n v="1584"/>
    <x v="648"/>
  </r>
  <r>
    <n v="2072"/>
    <s v="Armanda"/>
    <s v="Nieves"/>
    <x v="2"/>
    <x v="0"/>
    <n v="30"/>
    <s v="Grenville Place"/>
    <s v="Rhosneigr"/>
    <x v="2"/>
    <d v="2022-05-04T00:00:00"/>
    <n v="75"/>
    <x v="1"/>
    <s v="Megawidget L"/>
    <x v="11"/>
    <x v="0"/>
    <n v="1.79"/>
    <n v="24"/>
    <n v="1800"/>
    <x v="2"/>
  </r>
  <r>
    <n v="2073"/>
    <s v="Hayden"/>
    <s v="Valentin"/>
    <x v="1"/>
    <x v="1"/>
    <n v="90"/>
    <s v="Gresham Street"/>
    <s v="Stowmarket"/>
    <x v="2"/>
    <d v="2021-07-11T00:00:00"/>
    <n v="95"/>
    <x v="5"/>
    <s v="Ultrathing V4"/>
    <x v="0"/>
    <x v="1"/>
    <n v="3.99"/>
    <n v="24"/>
    <n v="2280"/>
    <x v="217"/>
  </r>
  <r>
    <n v="2075"/>
    <s v="Joan"/>
    <s v="Kline"/>
    <x v="1"/>
    <x v="1"/>
    <n v="60"/>
    <s v="Greys Place"/>
    <s v="Brough"/>
    <x v="8"/>
    <s v="28/06/2022"/>
    <n v="46"/>
    <x v="7"/>
    <s v="Ultrathing V2"/>
    <x v="2"/>
    <x v="0"/>
    <n v="2.95"/>
    <n v="20"/>
    <n v="920"/>
    <x v="681"/>
  </r>
  <r>
    <n v="2076"/>
    <s v="Israel"/>
    <s v="Jacob"/>
    <x v="1"/>
    <x v="1"/>
    <n v="60"/>
    <s v="Greystead Road"/>
    <s v="Much Wenlock"/>
    <x v="2"/>
    <s v="25/07/2020"/>
    <n v="44"/>
    <x v="2"/>
    <s v="Ultrathing V1"/>
    <x v="0"/>
    <x v="2"/>
    <n v="1.79"/>
    <n v="17"/>
    <n v="748"/>
    <x v="696"/>
  </r>
  <r>
    <n v="2077"/>
    <s v="Lydia"/>
    <s v="Keene"/>
    <x v="2"/>
    <x v="0"/>
    <n v="90"/>
    <s v="Greystone Passage"/>
    <s v="Berkshire"/>
    <x v="29"/>
    <d v="2020-09-05T00:00:00"/>
    <n v="72"/>
    <x v="6"/>
    <s v="Megawidget M"/>
    <x v="9"/>
    <x v="2"/>
    <n v="1.29"/>
    <n v="24"/>
    <n v="1728"/>
    <x v="249"/>
  </r>
  <r>
    <n v="2078"/>
    <s v="Alise"/>
    <s v="Eason"/>
    <x v="0"/>
    <x v="0"/>
    <n v="90"/>
    <s v="Grilse Close"/>
    <s v="Rossendale"/>
    <x v="2"/>
    <d v="2022-05-11T00:00:00"/>
    <n v="81"/>
    <x v="9"/>
    <s v="Ultrathing V3"/>
    <x v="11"/>
    <x v="0"/>
    <n v="3.39"/>
    <n v="24"/>
    <n v="1944"/>
    <x v="836"/>
  </r>
  <r>
    <n v="2079"/>
    <s v="Tobias"/>
    <s v="Gates"/>
    <x v="1"/>
    <x v="1"/>
    <n v="90"/>
    <s v="Grindal Street"/>
    <s v="Northwood"/>
    <x v="2"/>
    <d v="2021-06-06T00:00:00"/>
    <n v="28"/>
    <x v="3"/>
    <s v="Megawidget S"/>
    <x v="2"/>
    <x v="1"/>
    <n v="0.69"/>
    <n v="24"/>
    <n v="672"/>
    <x v="800"/>
  </r>
  <r>
    <n v="2080"/>
    <s v="Cody"/>
    <s v="Nichols"/>
    <x v="1"/>
    <x v="1"/>
    <n v="30"/>
    <s v="Grocers Hall"/>
    <s v="Bordon"/>
    <x v="28"/>
    <d v="2021-03-02T00:00:00"/>
    <n v="24"/>
    <x v="8"/>
    <s v="Superwossname"/>
    <x v="5"/>
    <x v="1"/>
    <n v="3.49"/>
    <n v="20"/>
    <n v="480"/>
    <x v="190"/>
  </r>
  <r>
    <n v="2081"/>
    <s v="Kenyetta"/>
    <s v="Morales"/>
    <x v="3"/>
    <x v="0"/>
    <n v="60"/>
    <s v="Groomfield Close"/>
    <s v="Leigh-On-Sea"/>
    <x v="11"/>
    <d v="2020-11-08T00:00:00"/>
    <n v="20"/>
    <x v="3"/>
    <s v="Megawidget S"/>
    <x v="7"/>
    <x v="2"/>
    <n v="0.69"/>
    <n v="24"/>
    <n v="480"/>
    <x v="847"/>
  </r>
  <r>
    <n v="2082"/>
    <s v="Walton"/>
    <s v="Jarrett"/>
    <x v="1"/>
    <x v="1"/>
    <n v="90"/>
    <s v="Grosse Way"/>
    <s v="County Down"/>
    <x v="16"/>
    <d v="2021-03-05T00:00:00"/>
    <n v="12"/>
    <x v="8"/>
    <s v="Superwossname"/>
    <x v="5"/>
    <x v="1"/>
    <n v="3.49"/>
    <n v="20"/>
    <n v="240"/>
    <x v="220"/>
  </r>
  <r>
    <n v="2083"/>
    <s v="Leah"/>
    <s v="Morrow"/>
    <x v="0"/>
    <x v="0"/>
    <n v="30"/>
    <s v="Grosvenor Hill"/>
    <s v="Littlehampton"/>
    <x v="11"/>
    <d v="2020-01-02T00:00:00"/>
    <n v="12"/>
    <x v="8"/>
    <s v="Superwossname"/>
    <x v="6"/>
    <x v="2"/>
    <n v="3.49"/>
    <n v="20"/>
    <n v="240"/>
    <x v="220"/>
  </r>
  <r>
    <n v="2084"/>
    <s v="Willie"/>
    <s v="Cross"/>
    <x v="1"/>
    <x v="1"/>
    <n v="90"/>
    <s v="Grosvenor House"/>
    <s v="Wallingford"/>
    <x v="2"/>
    <s v="19/10/2021"/>
    <n v="30"/>
    <x v="5"/>
    <s v="Ultrathing V4"/>
    <x v="1"/>
    <x v="1"/>
    <n v="3.99"/>
    <n v="24"/>
    <n v="720"/>
    <x v="231"/>
  </r>
  <r>
    <n v="2085"/>
    <s v="Dee"/>
    <s v="Tackett"/>
    <x v="1"/>
    <x v="1"/>
    <n v="90"/>
    <s v="Grosvenor Park"/>
    <s v="Wincanton"/>
    <x v="2"/>
    <s v="21/06/2022"/>
    <n v="65"/>
    <x v="1"/>
    <s v="Megawidget L"/>
    <x v="2"/>
    <x v="0"/>
    <n v="1.79"/>
    <n v="24"/>
    <n v="1560"/>
    <x v="455"/>
  </r>
  <r>
    <n v="2086"/>
    <s v="Leida"/>
    <s v="Gregory"/>
    <x v="2"/>
    <x v="0"/>
    <n v="90"/>
    <s v="Grosvenor Terrace"/>
    <s v="Callington"/>
    <x v="12"/>
    <s v="18/12/2021"/>
    <n v="78"/>
    <x v="9"/>
    <s v="Ultrathing V3"/>
    <x v="8"/>
    <x v="1"/>
    <n v="3.39"/>
    <n v="24"/>
    <n v="1872"/>
    <x v="353"/>
  </r>
  <r>
    <n v="2087"/>
    <s v="Gerard"/>
    <s v="Douglas"/>
    <x v="1"/>
    <x v="1"/>
    <n v="60"/>
    <s v="Grosvenor Way"/>
    <s v="Thames Ditton"/>
    <x v="2"/>
    <s v="18/04/2021"/>
    <n v="25"/>
    <x v="6"/>
    <s v="Megawidget M"/>
    <x v="4"/>
    <x v="1"/>
    <n v="1.29"/>
    <n v="24"/>
    <n v="600"/>
    <x v="130"/>
  </r>
  <r>
    <n v="2088"/>
    <s v="Corinna"/>
    <s v="Collins"/>
    <x v="3"/>
    <x v="0"/>
    <n v="30"/>
    <s v="Ground Street"/>
    <s v="Tadley"/>
    <x v="2"/>
    <s v="29/05/2022"/>
    <n v="50"/>
    <x v="4"/>
    <s v="Gigastuff"/>
    <x v="11"/>
    <x v="0"/>
    <n v="1.89"/>
    <n v="18"/>
    <n v="900"/>
    <x v="157"/>
  </r>
  <r>
    <n v="2089"/>
    <s v="Jackie"/>
    <s v="Garrett"/>
    <x v="2"/>
    <x v="0"/>
    <n v="60"/>
    <s v="Grove Crescent"/>
    <s v="Gourock"/>
    <x v="17"/>
    <d v="2020-05-03T00:00:00"/>
    <n v="18"/>
    <x v="0"/>
    <s v="Hyperwotsit"/>
    <x v="11"/>
    <x v="2"/>
    <n v="2.0099999999999998"/>
    <n v="20"/>
    <n v="360"/>
    <x v="18"/>
  </r>
  <r>
    <n v="2090"/>
    <s v="Jacques"/>
    <s v="Warner"/>
    <x v="1"/>
    <x v="1"/>
    <n v="90"/>
    <s v="Grove Crescent"/>
    <s v="Lancashire"/>
    <x v="21"/>
    <s v="17/10/2020"/>
    <n v="44"/>
    <x v="6"/>
    <s v="Megawidget M"/>
    <x v="1"/>
    <x v="2"/>
    <n v="1.29"/>
    <n v="24"/>
    <n v="1056"/>
    <x v="422"/>
  </r>
  <r>
    <n v="2091"/>
    <s v="Merrill"/>
    <s v="Bateman"/>
    <x v="0"/>
    <x v="0"/>
    <n v="30"/>
    <s v="Grove Hall"/>
    <s v="Hartfield"/>
    <x v="1"/>
    <s v="29/04/2022"/>
    <n v="11"/>
    <x v="1"/>
    <s v="Megawidget L"/>
    <x v="4"/>
    <x v="0"/>
    <n v="1.79"/>
    <n v="24"/>
    <n v="264"/>
    <x v="54"/>
  </r>
  <r>
    <n v="2092"/>
    <s v="Verdie"/>
    <s v="Myers"/>
    <x v="2"/>
    <x v="0"/>
    <n v="30"/>
    <s v="Grove House"/>
    <s v="Alloa"/>
    <x v="81"/>
    <s v="25/11/2020"/>
    <n v="31"/>
    <x v="5"/>
    <s v="Ultrathing V4"/>
    <x v="7"/>
    <x v="2"/>
    <n v="3.99"/>
    <n v="24"/>
    <n v="744"/>
    <x v="781"/>
  </r>
  <r>
    <n v="2093"/>
    <s v="Chung"/>
    <s v="Travis"/>
    <x v="1"/>
    <x v="1"/>
    <n v="30"/>
    <s v="Grove Passage"/>
    <s v="Shipston-On-Stour"/>
    <x v="2"/>
    <s v="26/08/2020"/>
    <n v="57"/>
    <x v="5"/>
    <s v="Ultrathing V4"/>
    <x v="3"/>
    <x v="2"/>
    <n v="3.99"/>
    <n v="24"/>
    <n v="1368"/>
    <x v="462"/>
  </r>
  <r>
    <n v="2094"/>
    <s v="Lynell"/>
    <s v="Farrell"/>
    <x v="0"/>
    <x v="0"/>
    <n v="30"/>
    <s v="Grovehall Terrace"/>
    <s v="Broadstairs"/>
    <x v="42"/>
    <d v="2021-08-01T00:00:00"/>
    <n v="16"/>
    <x v="1"/>
    <s v="Megawidget L"/>
    <x v="3"/>
    <x v="1"/>
    <n v="1.79"/>
    <n v="24"/>
    <n v="384"/>
    <x v="441"/>
  </r>
  <r>
    <n v="2095"/>
    <s v="Kendall"/>
    <s v="Pendleton"/>
    <x v="1"/>
    <x v="1"/>
    <n v="90"/>
    <s v="Grovesnor Street"/>
    <s v="Kyle"/>
    <x v="21"/>
    <s v="20/04/2021"/>
    <n v="79"/>
    <x v="7"/>
    <s v="Ultrathing V2"/>
    <x v="4"/>
    <x v="1"/>
    <n v="2.95"/>
    <n v="20"/>
    <n v="1580"/>
    <x v="822"/>
  </r>
  <r>
    <n v="2096"/>
    <s v="Joel"/>
    <s v="Calvert"/>
    <x v="0"/>
    <x v="0"/>
    <n v="30"/>
    <s v="Gruens Terrace"/>
    <s v="Leatherhead"/>
    <x v="21"/>
    <s v="22/01/2021"/>
    <n v="60"/>
    <x v="9"/>
    <s v="Ultrathing V3"/>
    <x v="6"/>
    <x v="1"/>
    <n v="3.39"/>
    <n v="24"/>
    <n v="1440"/>
    <x v="101"/>
  </r>
  <r>
    <n v="2097"/>
    <s v="Quinn"/>
    <s v="Ibarra"/>
    <x v="1"/>
    <x v="1"/>
    <n v="60"/>
    <s v="Guerin Square"/>
    <s v="Wembley"/>
    <x v="2"/>
    <s v="28/08/2020"/>
    <n v="53"/>
    <x v="6"/>
    <s v="Megawidget M"/>
    <x v="3"/>
    <x v="2"/>
    <n v="1.29"/>
    <n v="24"/>
    <n v="1272"/>
    <x v="841"/>
  </r>
  <r>
    <n v="2098"/>
    <s v="Keneth"/>
    <s v="Kruse"/>
    <x v="1"/>
    <x v="1"/>
    <n v="30"/>
    <s v="Guernsey Grove"/>
    <s v="Burford"/>
    <x v="46"/>
    <s v="27/11/2020"/>
    <n v="68"/>
    <x v="6"/>
    <s v="Megawidget M"/>
    <x v="7"/>
    <x v="2"/>
    <n v="1.29"/>
    <n v="24"/>
    <n v="1632"/>
    <x v="778"/>
  </r>
  <r>
    <n v="2099"/>
    <s v="Darell"/>
    <s v="Burrell"/>
    <x v="1"/>
    <x v="1"/>
    <n v="60"/>
    <s v="Guernsey Grove"/>
    <s v="Cambridgeshire"/>
    <x v="10"/>
    <d v="2020-10-02T00:00:00"/>
    <n v="41"/>
    <x v="5"/>
    <s v="Ultrathing V4"/>
    <x v="1"/>
    <x v="2"/>
    <n v="3.99"/>
    <n v="24"/>
    <n v="984"/>
    <x v="878"/>
  </r>
  <r>
    <n v="2100"/>
    <s v="Shanelle"/>
    <s v="Moyer"/>
    <x v="0"/>
    <x v="0"/>
    <n v="60"/>
    <s v="Guild Road"/>
    <s v="Dartmouth"/>
    <x v="3"/>
    <d v="2020-11-08T00:00:00"/>
    <n v="2"/>
    <x v="4"/>
    <s v="Gigastuff"/>
    <x v="7"/>
    <x v="2"/>
    <n v="1.89"/>
    <n v="18"/>
    <n v="36"/>
    <x v="541"/>
  </r>
  <r>
    <n v="2101"/>
    <s v="Levi"/>
    <s v="Peoples"/>
    <x v="1"/>
    <x v="1"/>
    <n v="30"/>
    <s v="GuildfoRoadCottages"/>
    <s v="Pentraeth"/>
    <x v="2"/>
    <s v="18/01/2022"/>
    <n v="24"/>
    <x v="3"/>
    <s v="Megawidget S"/>
    <x v="6"/>
    <x v="0"/>
    <n v="0.69"/>
    <n v="24"/>
    <n v="576"/>
    <x v="215"/>
  </r>
  <r>
    <n v="2102"/>
    <s v="Petra"/>
    <s v="Polk"/>
    <x v="2"/>
    <x v="0"/>
    <n v="90"/>
    <s v="GuildfoRoadGrove"/>
    <s v="New Romney"/>
    <x v="2"/>
    <s v="19/02/2022"/>
    <n v="43"/>
    <x v="3"/>
    <s v="Megawidget S"/>
    <x v="10"/>
    <x v="0"/>
    <n v="0.69"/>
    <n v="24"/>
    <n v="1032"/>
    <x v="722"/>
  </r>
  <r>
    <n v="2103"/>
    <s v="Warren"/>
    <s v="Durham"/>
    <x v="1"/>
    <x v="1"/>
    <n v="60"/>
    <s v="Guinness Square"/>
    <s v="Llanrhystud"/>
    <x v="11"/>
    <d v="2021-06-01T00:00:00"/>
    <n v="70"/>
    <x v="9"/>
    <s v="Ultrathing V3"/>
    <x v="2"/>
    <x v="1"/>
    <n v="3.39"/>
    <n v="24"/>
    <n v="1680"/>
    <x v="556"/>
  </r>
  <r>
    <n v="2104"/>
    <s v="Jesus"/>
    <s v="Spaulding"/>
    <x v="1"/>
    <x v="1"/>
    <n v="30"/>
    <s v="Gulston Walk"/>
    <s v="Ayr"/>
    <x v="40"/>
    <d v="2020-10-08T00:00:00"/>
    <n v="19"/>
    <x v="5"/>
    <s v="Ultrathing V4"/>
    <x v="1"/>
    <x v="2"/>
    <n v="3.99"/>
    <n v="24"/>
    <n v="456"/>
    <x v="268"/>
  </r>
  <r>
    <n v="2105"/>
    <s v="Jeremy"/>
    <s v="Blackmon"/>
    <x v="1"/>
    <x v="1"/>
    <n v="30"/>
    <s v="Gulston Walk"/>
    <s v="Lyme Regis"/>
    <x v="2"/>
    <s v="21/04/2021"/>
    <n v="87"/>
    <x v="8"/>
    <s v="Superwossname"/>
    <x v="4"/>
    <x v="1"/>
    <n v="3.49"/>
    <n v="20"/>
    <n v="1740"/>
    <x v="324"/>
  </r>
  <r>
    <n v="2107"/>
    <s v="Chet"/>
    <s v="Galindo"/>
    <x v="1"/>
    <x v="1"/>
    <n v="30"/>
    <s v="Gunnersbury Close"/>
    <s v="Leominster"/>
    <x v="11"/>
    <s v="13/07/2022"/>
    <n v="48"/>
    <x v="0"/>
    <s v="Hyperwotsit"/>
    <x v="0"/>
    <x v="0"/>
    <n v="2.0099999999999998"/>
    <n v="20"/>
    <n v="960"/>
    <x v="411"/>
  </r>
  <r>
    <n v="2108"/>
    <s v="Caleb"/>
    <s v="Mullins"/>
    <x v="1"/>
    <x v="1"/>
    <n v="60"/>
    <s v="Gunnersbury Close"/>
    <s v="St. Austell"/>
    <x v="2"/>
    <d v="2021-01-05T00:00:00"/>
    <n v="40"/>
    <x v="5"/>
    <s v="Ultrathing V4"/>
    <x v="6"/>
    <x v="1"/>
    <n v="3.99"/>
    <n v="24"/>
    <n v="960"/>
    <x v="582"/>
  </r>
  <r>
    <n v="2109"/>
    <s v="Rupert"/>
    <s v="Mcclain"/>
    <x v="1"/>
    <x v="1"/>
    <n v="90"/>
    <s v="Gunnersbury Drive"/>
    <s v="Strome Ferry"/>
    <x v="2"/>
    <s v="28/01/2020"/>
    <n v="33"/>
    <x v="7"/>
    <s v="Ultrathing V2"/>
    <x v="6"/>
    <x v="2"/>
    <n v="2.95"/>
    <n v="20"/>
    <n v="660"/>
    <x v="242"/>
  </r>
  <r>
    <n v="2111"/>
    <s v="Lorri"/>
    <s v="Walls"/>
    <x v="2"/>
    <x v="0"/>
    <n v="30"/>
    <s v="Gunnersbury Lane"/>
    <s v="Juniper Green"/>
    <x v="21"/>
    <s v="13/09/2020"/>
    <n v="33"/>
    <x v="4"/>
    <s v="Gigastuff"/>
    <x v="9"/>
    <x v="2"/>
    <n v="1.89"/>
    <n v="18"/>
    <n v="594"/>
    <x v="469"/>
  </r>
  <r>
    <n v="2112"/>
    <s v="Berna"/>
    <s v="Jean"/>
    <x v="3"/>
    <x v="0"/>
    <n v="60"/>
    <s v="Gunstor Road"/>
    <s v="Tranent"/>
    <x v="2"/>
    <d v="2020-02-08T00:00:00"/>
    <n v="72"/>
    <x v="5"/>
    <s v="Ultrathing V4"/>
    <x v="10"/>
    <x v="2"/>
    <n v="3.99"/>
    <n v="24"/>
    <n v="1728"/>
    <x v="554"/>
  </r>
  <r>
    <n v="2113"/>
    <s v="Charles"/>
    <s v="Forrest"/>
    <x v="1"/>
    <x v="1"/>
    <n v="90"/>
    <s v="Gurney Drive"/>
    <s v="Bishop'S Stortford"/>
    <x v="65"/>
    <d v="2021-02-07T00:00:00"/>
    <n v="4"/>
    <x v="6"/>
    <s v="Megawidget M"/>
    <x v="10"/>
    <x v="1"/>
    <n v="1.29"/>
    <n v="24"/>
    <n v="96"/>
    <x v="879"/>
  </r>
  <r>
    <n v="2114"/>
    <s v="Sunday"/>
    <s v="Walden"/>
    <x v="0"/>
    <x v="0"/>
    <n v="60"/>
    <s v="Gutter Buildings"/>
    <s v="Grantham"/>
    <x v="17"/>
    <s v="19/06/2020"/>
    <n v="17"/>
    <x v="4"/>
    <s v="Gigastuff"/>
    <x v="2"/>
    <x v="2"/>
    <n v="1.89"/>
    <n v="18"/>
    <n v="306"/>
    <x v="567"/>
  </r>
  <r>
    <n v="2115"/>
    <s v="Elvina"/>
    <s v="Hatch"/>
    <x v="2"/>
    <x v="0"/>
    <n v="30"/>
    <s v="Guy Court"/>
    <s v="Kilmarnock"/>
    <x v="21"/>
    <d v="2021-07-08T00:00:00"/>
    <n v="93"/>
    <x v="6"/>
    <s v="Megawidget M"/>
    <x v="0"/>
    <x v="1"/>
    <n v="1.29"/>
    <n v="24"/>
    <n v="2232"/>
    <x v="93"/>
  </r>
  <r>
    <n v="2116"/>
    <s v="Tara"/>
    <s v="Cartwright"/>
    <x v="2"/>
    <x v="0"/>
    <n v="30"/>
    <s v="Guy Of "/>
    <s v="Radstock"/>
    <x v="2"/>
    <d v="2020-03-01T00:00:00"/>
    <n v="44"/>
    <x v="3"/>
    <s v="Megawidget S"/>
    <x v="5"/>
    <x v="2"/>
    <n v="0.69"/>
    <n v="24"/>
    <n v="1056"/>
    <x v="253"/>
  </r>
  <r>
    <n v="2117"/>
    <s v="Irving"/>
    <s v="Rankin"/>
    <x v="4"/>
    <x v="2"/>
    <n v="60"/>
    <s v="Gwendolen Close"/>
    <s v="Downham Market"/>
    <x v="3"/>
    <s v="18/12/2021"/>
    <n v="43"/>
    <x v="4"/>
    <s v="Gigastuff"/>
    <x v="8"/>
    <x v="1"/>
    <n v="1.89"/>
    <n v="18"/>
    <n v="774"/>
    <x v="658"/>
  </r>
  <r>
    <n v="2118"/>
    <s v="Tory"/>
    <s v="Guthrie"/>
    <x v="3"/>
    <x v="0"/>
    <n v="30"/>
    <s v="Gwudon Lodge"/>
    <s v="Buckley"/>
    <x v="8"/>
    <d v="2021-09-08T00:00:00"/>
    <n v="58"/>
    <x v="6"/>
    <s v="Megawidget M"/>
    <x v="9"/>
    <x v="1"/>
    <n v="1.29"/>
    <n v="24"/>
    <n v="1392"/>
    <x v="547"/>
  </r>
  <r>
    <n v="2119"/>
    <s v="Tarsha"/>
    <s v="Fox"/>
    <x v="0"/>
    <x v="0"/>
    <n v="30"/>
    <s v="Gwynnes Place"/>
    <s v="Lairg"/>
    <x v="21"/>
    <s v="16/10/2022"/>
    <n v="42"/>
    <x v="1"/>
    <s v="Megawidget L"/>
    <x v="1"/>
    <x v="0"/>
    <n v="1.79"/>
    <n v="24"/>
    <n v="1008"/>
    <x v="185"/>
  </r>
  <r>
    <n v="2120"/>
    <s v="Brittany"/>
    <s v="Egan"/>
    <x v="2"/>
    <x v="0"/>
    <n v="60"/>
    <s v="Haarlem Road"/>
    <s v="Buckinghamshire"/>
    <x v="8"/>
    <s v="17/01/2021"/>
    <n v="90"/>
    <x v="1"/>
    <s v="Megawidget L"/>
    <x v="6"/>
    <x v="1"/>
    <n v="1.79"/>
    <n v="24"/>
    <n v="2160"/>
    <x v="552"/>
  </r>
  <r>
    <n v="2121"/>
    <s v="Annamarie"/>
    <s v="Grayson"/>
    <x v="2"/>
    <x v="0"/>
    <n v="90"/>
    <s v="Haddington Terrace"/>
    <s v="Gravesend"/>
    <x v="57"/>
    <d v="2022-03-07T00:00:00"/>
    <n v="66"/>
    <x v="3"/>
    <s v="Megawidget S"/>
    <x v="5"/>
    <x v="0"/>
    <n v="0.69"/>
    <n v="24"/>
    <n v="1584"/>
    <x v="158"/>
  </r>
  <r>
    <n v="2122"/>
    <s v="Dominque"/>
    <s v="Rosado"/>
    <x v="2"/>
    <x v="0"/>
    <n v="30"/>
    <s v="Haddo Villas"/>
    <s v="Kingsbridge"/>
    <x v="21"/>
    <s v="28/12/2022"/>
    <n v="50"/>
    <x v="2"/>
    <s v="Ultrathing V1"/>
    <x v="8"/>
    <x v="0"/>
    <n v="1.79"/>
    <n v="17"/>
    <n v="850"/>
    <x v="301"/>
  </r>
  <r>
    <n v="2123"/>
    <s v="Ellie"/>
    <s v="Riddle"/>
    <x v="0"/>
    <x v="0"/>
    <n v="30"/>
    <s v="Hadleigh Road"/>
    <s v="Barnard Castle"/>
    <x v="90"/>
    <d v="2020-01-04T00:00:00"/>
    <n v="13"/>
    <x v="8"/>
    <s v="Superwossname"/>
    <x v="6"/>
    <x v="2"/>
    <n v="3.49"/>
    <n v="20"/>
    <n v="260"/>
    <x v="880"/>
  </r>
  <r>
    <n v="2124"/>
    <s v="Deedee"/>
    <s v="Garrett"/>
    <x v="2"/>
    <x v="0"/>
    <n v="30"/>
    <s v="Hadleigh Walk"/>
    <s v="Canonbie"/>
    <x v="10"/>
    <s v="31/10/2022"/>
    <n v="102"/>
    <x v="2"/>
    <s v="Ultrathing V1"/>
    <x v="1"/>
    <x v="0"/>
    <n v="1.79"/>
    <n v="17"/>
    <n v="1734"/>
    <x v="881"/>
  </r>
  <r>
    <n v="2125"/>
    <s v="Murray"/>
    <s v="Knox"/>
    <x v="1"/>
    <x v="1"/>
    <n v="90"/>
    <s v="Hadley Close"/>
    <s v="St. Asaph"/>
    <x v="2"/>
    <s v="28/08/2022"/>
    <n v="38"/>
    <x v="0"/>
    <s v="Hyperwotsit"/>
    <x v="3"/>
    <x v="0"/>
    <n v="2.0099999999999998"/>
    <n v="20"/>
    <n v="760"/>
    <x v="470"/>
  </r>
  <r>
    <n v="2126"/>
    <s v="Evia"/>
    <s v="Conrad"/>
    <x v="3"/>
    <x v="0"/>
    <n v="60"/>
    <s v="Hague Place"/>
    <s v="Newcastle"/>
    <x v="2"/>
    <s v="22/06/2020"/>
    <n v="70"/>
    <x v="5"/>
    <s v="Ultrathing V4"/>
    <x v="2"/>
    <x v="2"/>
    <n v="3.99"/>
    <n v="24"/>
    <n v="1680"/>
    <x v="104"/>
  </r>
  <r>
    <n v="2127"/>
    <s v="Donnie"/>
    <s v="Hilton"/>
    <x v="1"/>
    <x v="1"/>
    <n v="90"/>
    <s v="Haig Road"/>
    <s v="New Quay"/>
    <x v="2"/>
    <d v="2021-06-10T00:00:00"/>
    <n v="95"/>
    <x v="7"/>
    <s v="Ultrathing V2"/>
    <x v="2"/>
    <x v="1"/>
    <n v="2.95"/>
    <n v="20"/>
    <n v="1900"/>
    <x v="108"/>
  </r>
  <r>
    <n v="2128"/>
    <s v="Brice"/>
    <s v="Parks"/>
    <x v="1"/>
    <x v="1"/>
    <n v="30"/>
    <s v="Hainault Road"/>
    <s v="Llanerchymedd"/>
    <x v="11"/>
    <s v="24/06/2020"/>
    <n v="75"/>
    <x v="1"/>
    <s v="Megawidget L"/>
    <x v="2"/>
    <x v="2"/>
    <n v="1.79"/>
    <n v="24"/>
    <n v="1800"/>
    <x v="2"/>
  </r>
  <r>
    <n v="2129"/>
    <s v="Jacquelyne"/>
    <s v="Drummond"/>
    <x v="0"/>
    <x v="0"/>
    <n v="60"/>
    <s v="Haldane Place"/>
    <s v="Clarbeston Road"/>
    <x v="15"/>
    <s v="13/02/2022"/>
    <n v="91"/>
    <x v="7"/>
    <s v="Ultrathing V2"/>
    <x v="10"/>
    <x v="0"/>
    <n v="2.95"/>
    <n v="20"/>
    <n v="1820"/>
    <x v="151"/>
  </r>
  <r>
    <n v="2130"/>
    <s v="Marceline"/>
    <s v="Decker"/>
    <x v="2"/>
    <x v="0"/>
    <n v="90"/>
    <s v="Hale Gardens"/>
    <s v="Woking"/>
    <x v="2"/>
    <s v="15/03/2022"/>
    <n v="13"/>
    <x v="3"/>
    <s v="Megawidget S"/>
    <x v="5"/>
    <x v="0"/>
    <n v="0.69"/>
    <n v="24"/>
    <n v="312"/>
    <x v="296"/>
  </r>
  <r>
    <n v="2131"/>
    <s v="Rich"/>
    <s v="Slater"/>
    <x v="1"/>
    <x v="1"/>
    <n v="60"/>
    <s v="Hale Grove"/>
    <s v="Bruton"/>
    <x v="8"/>
    <s v="20/05/2020"/>
    <n v="56"/>
    <x v="9"/>
    <s v="Ultrathing V3"/>
    <x v="11"/>
    <x v="2"/>
    <n v="3.39"/>
    <n v="24"/>
    <n v="1344"/>
    <x v="87"/>
  </r>
  <r>
    <n v="2132"/>
    <s v="Mariel"/>
    <s v="Sykes"/>
    <x v="2"/>
    <x v="0"/>
    <n v="60"/>
    <s v="Halkin Place"/>
    <s v="Amlwch"/>
    <x v="4"/>
    <s v="22/09/2022"/>
    <n v="17"/>
    <x v="7"/>
    <s v="Ultrathing V2"/>
    <x v="9"/>
    <x v="0"/>
    <n v="2.95"/>
    <n v="20"/>
    <n v="340"/>
    <x v="505"/>
  </r>
  <r>
    <n v="2133"/>
    <s v="Vallie"/>
    <s v="Askew"/>
    <x v="0"/>
    <x v="0"/>
    <n v="60"/>
    <s v="Hall Lane"/>
    <s v="Hartlepool"/>
    <x v="1"/>
    <s v="20/04/2020"/>
    <n v="78"/>
    <x v="3"/>
    <s v="Megawidget S"/>
    <x v="4"/>
    <x v="2"/>
    <n v="0.69"/>
    <n v="24"/>
    <n v="1872"/>
    <x v="713"/>
  </r>
  <r>
    <n v="2134"/>
    <s v="Jesus"/>
    <s v="Burnett"/>
    <x v="1"/>
    <x v="1"/>
    <n v="90"/>
    <s v="HallifoRoadTerrace"/>
    <s v="Bridgwater"/>
    <x v="41"/>
    <s v="26/02/2021"/>
    <n v="21"/>
    <x v="9"/>
    <s v="Ultrathing V3"/>
    <x v="10"/>
    <x v="1"/>
    <n v="3.39"/>
    <n v="24"/>
    <n v="504"/>
    <x v="715"/>
  </r>
  <r>
    <n v="2135"/>
    <s v="Dong"/>
    <s v="Everett"/>
    <x v="1"/>
    <x v="1"/>
    <n v="60"/>
    <s v="Hallswelle Road"/>
    <s v="Arundel"/>
    <x v="33"/>
    <s v="25/09/2022"/>
    <n v="70"/>
    <x v="7"/>
    <s v="Ultrathing V2"/>
    <x v="9"/>
    <x v="0"/>
    <n v="2.95"/>
    <n v="20"/>
    <n v="1400"/>
    <x v="399"/>
  </r>
  <r>
    <n v="2136"/>
    <s v="Allen"/>
    <s v="Lawson"/>
    <x v="1"/>
    <x v="1"/>
    <n v="60"/>
    <s v="Halpin Place"/>
    <s v="Colchester"/>
    <x v="15"/>
    <d v="2020-12-10T00:00:00"/>
    <n v="30"/>
    <x v="4"/>
    <s v="Gigastuff"/>
    <x v="8"/>
    <x v="2"/>
    <n v="1.89"/>
    <n v="18"/>
    <n v="540"/>
    <x v="882"/>
  </r>
  <r>
    <n v="2137"/>
    <s v="Heather"/>
    <s v="Young"/>
    <x v="0"/>
    <x v="0"/>
    <n v="90"/>
    <s v="Halton Cross"/>
    <s v="North Berwick"/>
    <x v="2"/>
    <s v="21/11/2022"/>
    <n v="26"/>
    <x v="8"/>
    <s v="Superwossname"/>
    <x v="7"/>
    <x v="0"/>
    <n v="3.49"/>
    <n v="20"/>
    <n v="520"/>
    <x v="111"/>
  </r>
  <r>
    <n v="2138"/>
    <s v="Dario"/>
    <s v="Shafer"/>
    <x v="1"/>
    <x v="1"/>
    <n v="60"/>
    <s v="Hambledon Court"/>
    <s v="Horncastle"/>
    <x v="1"/>
    <d v="2021-10-05T00:00:00"/>
    <n v="72"/>
    <x v="9"/>
    <s v="Ultrathing V3"/>
    <x v="1"/>
    <x v="1"/>
    <n v="3.39"/>
    <n v="24"/>
    <n v="1728"/>
    <x v="369"/>
  </r>
  <r>
    <n v="2139"/>
    <s v="Illa"/>
    <s v="Bates"/>
    <x v="2"/>
    <x v="0"/>
    <n v="90"/>
    <s v="Hambledon Gardens"/>
    <s v="Stonehouse"/>
    <x v="2"/>
    <s v="23/02/2022"/>
    <n v="84"/>
    <x v="8"/>
    <s v="Superwossname"/>
    <x v="10"/>
    <x v="0"/>
    <n v="3.49"/>
    <n v="20"/>
    <n v="1680"/>
    <x v="816"/>
  </r>
  <r>
    <n v="2140"/>
    <s v="Leon"/>
    <s v="Culver"/>
    <x v="2"/>
    <x v="0"/>
    <n v="60"/>
    <s v="Hambridge Way"/>
    <s v="Tilbury"/>
    <x v="2"/>
    <d v="2021-01-10T00:00:00"/>
    <n v="76"/>
    <x v="5"/>
    <s v="Ultrathing V4"/>
    <x v="6"/>
    <x v="1"/>
    <n v="3.99"/>
    <n v="24"/>
    <n v="1824"/>
    <x v="405"/>
  </r>
  <r>
    <n v="2141"/>
    <s v="Marc"/>
    <s v="Christensen"/>
    <x v="5"/>
    <x v="2"/>
    <n v="30"/>
    <s v="Hambro Road"/>
    <s v="Campbeltown"/>
    <x v="10"/>
    <d v="2022-04-02T00:00:00"/>
    <n v="10"/>
    <x v="3"/>
    <s v="Megawidget S"/>
    <x v="4"/>
    <x v="0"/>
    <n v="0.69"/>
    <n v="24"/>
    <n v="240"/>
    <x v="103"/>
  </r>
  <r>
    <n v="2142"/>
    <s v="Sierra"/>
    <s v="Bowman"/>
    <x v="0"/>
    <x v="0"/>
    <n v="90"/>
    <s v="Hamilton Gardens"/>
    <s v="Cinderford"/>
    <x v="15"/>
    <s v="18/03/2020"/>
    <n v="45"/>
    <x v="4"/>
    <s v="Gigastuff"/>
    <x v="5"/>
    <x v="2"/>
    <n v="1.89"/>
    <n v="18"/>
    <n v="810"/>
    <x v="765"/>
  </r>
  <r>
    <n v="2143"/>
    <s v="Debora"/>
    <s v="Cuevas"/>
    <x v="2"/>
    <x v="0"/>
    <n v="30"/>
    <s v="Hamilton Park"/>
    <s v="Marianglas"/>
    <x v="2"/>
    <d v="2021-02-07T00:00:00"/>
    <n v="83"/>
    <x v="9"/>
    <s v="Ultrathing V3"/>
    <x v="10"/>
    <x v="1"/>
    <n v="3.39"/>
    <n v="24"/>
    <n v="1992"/>
    <x v="883"/>
  </r>
  <r>
    <n v="2144"/>
    <s v="Barbra"/>
    <s v="Nixon"/>
    <x v="2"/>
    <x v="0"/>
    <n v="30"/>
    <s v="Hamilton Road"/>
    <s v="Ruislip"/>
    <x v="2"/>
    <s v="25/05/2020"/>
    <n v="11"/>
    <x v="8"/>
    <s v="Superwossname"/>
    <x v="11"/>
    <x v="2"/>
    <n v="3.49"/>
    <n v="20"/>
    <n v="220"/>
    <x v="768"/>
  </r>
  <r>
    <n v="2145"/>
    <s v="Dino"/>
    <s v="Mcmahon"/>
    <x v="1"/>
    <x v="1"/>
    <n v="60"/>
    <s v="Hammond Court"/>
    <s v="Llanrwst"/>
    <x v="11"/>
    <d v="2020-07-08T00:00:00"/>
    <n v="39"/>
    <x v="7"/>
    <s v="Ultrathing V2"/>
    <x v="0"/>
    <x v="2"/>
    <n v="2.95"/>
    <n v="20"/>
    <n v="780"/>
    <x v="145"/>
  </r>
  <r>
    <n v="2146"/>
    <s v="Shon"/>
    <s v="Horn"/>
    <x v="1"/>
    <x v="1"/>
    <n v="30"/>
    <s v="Hamors Court"/>
    <s v="Roy Bridge"/>
    <x v="2"/>
    <d v="2021-03-06T00:00:00"/>
    <n v="27"/>
    <x v="3"/>
    <s v="Megawidget S"/>
    <x v="5"/>
    <x v="1"/>
    <n v="0.69"/>
    <n v="24"/>
    <n v="648"/>
    <x v="884"/>
  </r>
  <r>
    <n v="2147"/>
    <s v="Carolin"/>
    <s v="Ott"/>
    <x v="0"/>
    <x v="0"/>
    <n v="90"/>
    <s v="Hampshire Cottages"/>
    <s v="St. Asaph"/>
    <x v="2"/>
    <s v="13/05/2021"/>
    <n v="7"/>
    <x v="9"/>
    <s v="Ultrathing V3"/>
    <x v="11"/>
    <x v="1"/>
    <n v="3.39"/>
    <n v="24"/>
    <n v="168"/>
    <x v="743"/>
  </r>
  <r>
    <n v="2148"/>
    <s v="Jesus"/>
    <s v="Patterson"/>
    <x v="1"/>
    <x v="1"/>
    <n v="30"/>
    <s v="Hampson Way"/>
    <s v="Milltimber"/>
    <x v="2"/>
    <d v="2021-04-11T00:00:00"/>
    <n v="78"/>
    <x v="3"/>
    <s v="Megawidget S"/>
    <x v="4"/>
    <x v="1"/>
    <n v="0.69"/>
    <n v="24"/>
    <n v="1872"/>
    <x v="713"/>
  </r>
  <r>
    <n v="2149"/>
    <s v="Ty"/>
    <s v="Kennedy"/>
    <x v="1"/>
    <x v="1"/>
    <n v="60"/>
    <s v="Hampstead Square"/>
    <s v="Ayrshire"/>
    <x v="40"/>
    <d v="2022-07-10T00:00:00"/>
    <n v="36"/>
    <x v="7"/>
    <s v="Ultrathing V2"/>
    <x v="0"/>
    <x v="0"/>
    <n v="2.95"/>
    <n v="20"/>
    <n v="720"/>
    <x v="256"/>
  </r>
  <r>
    <n v="2150"/>
    <s v="Young"/>
    <s v="Rogers"/>
    <x v="2"/>
    <x v="0"/>
    <n v="60"/>
    <s v="Hampstead Walk"/>
    <s v="Arthog"/>
    <x v="33"/>
    <d v="2020-05-02T00:00:00"/>
    <n v="63"/>
    <x v="2"/>
    <s v="Ultrathing V1"/>
    <x v="11"/>
    <x v="2"/>
    <n v="1.79"/>
    <n v="17"/>
    <n v="1071"/>
    <x v="341"/>
  </r>
  <r>
    <n v="2151"/>
    <s v="Deb"/>
    <s v="Dickinson"/>
    <x v="2"/>
    <x v="0"/>
    <n v="60"/>
    <s v="Hanbury Drive"/>
    <s v="St. Albans"/>
    <x v="2"/>
    <d v="2020-08-03T00:00:00"/>
    <n v="37"/>
    <x v="0"/>
    <s v="Hyperwotsit"/>
    <x v="3"/>
    <x v="2"/>
    <n v="2.0099999999999998"/>
    <n v="20"/>
    <n v="740"/>
    <x v="885"/>
  </r>
  <r>
    <n v="2152"/>
    <s v="Elroy"/>
    <s v="Owen"/>
    <x v="1"/>
    <x v="1"/>
    <n v="90"/>
    <s v="Hancock Road"/>
    <s v="Kinbrace"/>
    <x v="21"/>
    <d v="2022-07-10T00:00:00"/>
    <n v="82"/>
    <x v="8"/>
    <s v="Superwossname"/>
    <x v="0"/>
    <x v="0"/>
    <n v="3.49"/>
    <n v="20"/>
    <n v="1640"/>
    <x v="263"/>
  </r>
  <r>
    <n v="2153"/>
    <s v="Lashaun"/>
    <s v="Sierra"/>
    <x v="2"/>
    <x v="0"/>
    <n v="30"/>
    <s v="Hand Court"/>
    <s v="Presteigne"/>
    <x v="2"/>
    <s v="14/04/2022"/>
    <n v="61"/>
    <x v="3"/>
    <s v="Megawidget S"/>
    <x v="4"/>
    <x v="0"/>
    <n v="0.69"/>
    <n v="24"/>
    <n v="1464"/>
    <x v="585"/>
  </r>
  <r>
    <n v="2154"/>
    <s v="Neville"/>
    <s v="Medrano"/>
    <x v="1"/>
    <x v="1"/>
    <n v="90"/>
    <s v="Hanlon Street"/>
    <s v="Redcar"/>
    <x v="2"/>
    <s v="28/06/2022"/>
    <n v="36"/>
    <x v="5"/>
    <s v="Ultrathing V4"/>
    <x v="2"/>
    <x v="0"/>
    <n v="3.99"/>
    <n v="24"/>
    <n v="864"/>
    <x v="236"/>
  </r>
  <r>
    <n v="2155"/>
    <s v="David"/>
    <s v="Wray"/>
    <x v="0"/>
    <x v="0"/>
    <n v="90"/>
    <s v="Hanmer Walk"/>
    <s v="Penrhyndeudraeth"/>
    <x v="2"/>
    <s v="21/10/2022"/>
    <n v="13"/>
    <x v="9"/>
    <s v="Ultrathing V3"/>
    <x v="1"/>
    <x v="0"/>
    <n v="3.39"/>
    <n v="24"/>
    <n v="312"/>
    <x v="407"/>
  </r>
  <r>
    <n v="2156"/>
    <s v="Thad"/>
    <s v="Jacobs"/>
    <x v="1"/>
    <x v="1"/>
    <n v="90"/>
    <s v="Hannah Place"/>
    <s v="Epping"/>
    <x v="17"/>
    <d v="2022-10-03T00:00:00"/>
    <n v="92"/>
    <x v="4"/>
    <s v="Gigastuff"/>
    <x v="1"/>
    <x v="0"/>
    <n v="1.89"/>
    <n v="18"/>
    <n v="1656"/>
    <x v="609"/>
  </r>
  <r>
    <n v="2157"/>
    <s v="Garth"/>
    <s v="Feldman"/>
    <x v="1"/>
    <x v="1"/>
    <n v="90"/>
    <s v="Hannah Place"/>
    <s v="Rhayader"/>
    <x v="2"/>
    <s v="17/07/2021"/>
    <n v="78"/>
    <x v="7"/>
    <s v="Ultrathing V2"/>
    <x v="0"/>
    <x v="1"/>
    <n v="2.95"/>
    <n v="20"/>
    <n v="1560"/>
    <x v="664"/>
  </r>
  <r>
    <n v="2158"/>
    <s v="Antony"/>
    <s v="Kendrick"/>
    <x v="1"/>
    <x v="1"/>
    <n v="30"/>
    <s v="Hanover Court"/>
    <s v="Huntly"/>
    <x v="1"/>
    <d v="2021-05-03T00:00:00"/>
    <n v="20"/>
    <x v="5"/>
    <s v="Ultrathing V4"/>
    <x v="11"/>
    <x v="1"/>
    <n v="3.99"/>
    <n v="24"/>
    <n v="480"/>
    <x v="423"/>
  </r>
  <r>
    <n v="2159"/>
    <s v="Arron"/>
    <s v="Howell"/>
    <x v="1"/>
    <x v="1"/>
    <n v="60"/>
    <s v="Hanover Flats"/>
    <s v="Lincoln"/>
    <x v="11"/>
    <d v="2020-12-03T00:00:00"/>
    <n v="17"/>
    <x v="1"/>
    <s v="Megawidget L"/>
    <x v="8"/>
    <x v="2"/>
    <n v="1.79"/>
    <n v="24"/>
    <n v="408"/>
    <x v="179"/>
  </r>
  <r>
    <n v="2160"/>
    <s v="Kellye"/>
    <s v="Ferrell"/>
    <x v="0"/>
    <x v="0"/>
    <n v="60"/>
    <s v="Hanover Street"/>
    <s v="Oban"/>
    <x v="2"/>
    <d v="2022-06-12T00:00:00"/>
    <n v="31"/>
    <x v="0"/>
    <s v="Hyperwotsit"/>
    <x v="2"/>
    <x v="0"/>
    <n v="2.0099999999999998"/>
    <n v="20"/>
    <n v="620"/>
    <x v="641"/>
  </r>
  <r>
    <n v="2161"/>
    <s v="Cleo"/>
    <s v="Richards"/>
    <x v="2"/>
    <x v="0"/>
    <n v="30"/>
    <s v="Hanway Place"/>
    <s v="Stourport-On-Severn"/>
    <x v="2"/>
    <s v="29/04/2022"/>
    <n v="31"/>
    <x v="6"/>
    <s v="Megawidget M"/>
    <x v="4"/>
    <x v="0"/>
    <n v="1.29"/>
    <n v="24"/>
    <n v="744"/>
    <x v="450"/>
  </r>
  <r>
    <n v="2162"/>
    <s v="Robt"/>
    <s v="Mcdowell"/>
    <x v="1"/>
    <x v="1"/>
    <n v="90"/>
    <s v="Hanway Road"/>
    <s v="Broxbourne"/>
    <x v="8"/>
    <s v="17/08/2020"/>
    <n v="45"/>
    <x v="2"/>
    <s v="Ultrathing V1"/>
    <x v="3"/>
    <x v="2"/>
    <n v="1.79"/>
    <n v="17"/>
    <n v="765"/>
    <x v="446"/>
  </r>
  <r>
    <n v="2163"/>
    <s v="Foster"/>
    <s v="Buck"/>
    <x v="1"/>
    <x v="1"/>
    <n v="60"/>
    <s v="Harberson Road"/>
    <s v="Bideford"/>
    <x v="26"/>
    <s v="25/06/2022"/>
    <n v="39"/>
    <x v="7"/>
    <s v="Ultrathing V2"/>
    <x v="2"/>
    <x v="0"/>
    <n v="2.95"/>
    <n v="20"/>
    <n v="780"/>
    <x v="145"/>
  </r>
  <r>
    <n v="2164"/>
    <s v="Benjamin"/>
    <s v="Sapp"/>
    <x v="1"/>
    <x v="1"/>
    <n v="90"/>
    <s v="Hardens Manorway"/>
    <s v="Wigston"/>
    <x v="2"/>
    <s v="22/09/2021"/>
    <n v="2"/>
    <x v="8"/>
    <s v="Superwossname"/>
    <x v="9"/>
    <x v="1"/>
    <n v="3.49"/>
    <n v="20"/>
    <n v="40"/>
    <x v="264"/>
  </r>
  <r>
    <n v="2165"/>
    <s v="Claud"/>
    <s v="Potts"/>
    <x v="1"/>
    <x v="1"/>
    <n v="30"/>
    <s v="Harder'S Place"/>
    <s v="East Sussex"/>
    <x v="44"/>
    <d v="2021-03-01T00:00:00"/>
    <n v="34"/>
    <x v="7"/>
    <s v="Ultrathing V2"/>
    <x v="5"/>
    <x v="1"/>
    <n v="2.95"/>
    <n v="20"/>
    <n v="680"/>
    <x v="303"/>
  </r>
  <r>
    <n v="2166"/>
    <s v="Andrew"/>
    <s v="Huffman"/>
    <x v="1"/>
    <x v="1"/>
    <n v="60"/>
    <s v="Harder'S Place"/>
    <s v="Edgware"/>
    <x v="44"/>
    <s v="28/01/2022"/>
    <n v="91"/>
    <x v="3"/>
    <s v="Megawidget S"/>
    <x v="6"/>
    <x v="0"/>
    <n v="0.69"/>
    <n v="24"/>
    <n v="2184"/>
    <x v="805"/>
  </r>
  <r>
    <n v="2167"/>
    <s v="Muoi"/>
    <s v="Reyes"/>
    <x v="0"/>
    <x v="0"/>
    <n v="60"/>
    <s v="Hardie Close"/>
    <s v="Bridgend"/>
    <x v="41"/>
    <d v="2022-11-01T00:00:00"/>
    <n v="38"/>
    <x v="7"/>
    <s v="Ultrathing V2"/>
    <x v="7"/>
    <x v="0"/>
    <n v="2.95"/>
    <n v="20"/>
    <n v="760"/>
    <x v="121"/>
  </r>
  <r>
    <n v="2168"/>
    <s v="Rosella"/>
    <s v="Buck"/>
    <x v="2"/>
    <x v="0"/>
    <n v="30"/>
    <s v="Hardinge Terrace"/>
    <s v="Fleetwood"/>
    <x v="17"/>
    <d v="2020-09-02T00:00:00"/>
    <n v="30"/>
    <x v="9"/>
    <s v="Ultrathing V3"/>
    <x v="9"/>
    <x v="2"/>
    <n v="3.39"/>
    <n v="24"/>
    <n v="720"/>
    <x v="886"/>
  </r>
  <r>
    <n v="2169"/>
    <s v="Maryjane"/>
    <s v="Briggs"/>
    <x v="0"/>
    <x v="0"/>
    <n v="30"/>
    <s v="Hardwick Place"/>
    <s v="Armagh"/>
    <x v="33"/>
    <d v="2021-02-04T00:00:00"/>
    <n v="33"/>
    <x v="6"/>
    <s v="Megawidget M"/>
    <x v="10"/>
    <x v="1"/>
    <n v="1.29"/>
    <n v="24"/>
    <n v="792"/>
    <x v="660"/>
  </r>
  <r>
    <n v="2170"/>
    <s v="Adina"/>
    <s v="Moses"/>
    <x v="2"/>
    <x v="0"/>
    <n v="30"/>
    <s v="Hare Court"/>
    <s v="Perranporth"/>
    <x v="2"/>
    <s v="13/12/2022"/>
    <n v="14"/>
    <x v="5"/>
    <s v="Ultrathing V4"/>
    <x v="8"/>
    <x v="0"/>
    <n v="3.99"/>
    <n v="24"/>
    <n v="336"/>
    <x v="276"/>
  </r>
  <r>
    <n v="2171"/>
    <s v="Arthur"/>
    <s v="Braun"/>
    <x v="0"/>
    <x v="0"/>
    <n v="30"/>
    <s v="Hare Walk"/>
    <s v="Ross-Shire"/>
    <x v="2"/>
    <d v="2020-09-03T00:00:00"/>
    <n v="47"/>
    <x v="3"/>
    <s v="Megawidget S"/>
    <x v="9"/>
    <x v="2"/>
    <n v="0.69"/>
    <n v="24"/>
    <n v="1128"/>
    <x v="472"/>
  </r>
  <r>
    <n v="2172"/>
    <s v="Quentin"/>
    <s v="Odell"/>
    <x v="1"/>
    <x v="1"/>
    <n v="30"/>
    <s v="HarfoRoadRoad"/>
    <s v="Aughnacloy"/>
    <x v="24"/>
    <s v="26/02/2022"/>
    <n v="9"/>
    <x v="8"/>
    <s v="Superwossname"/>
    <x v="10"/>
    <x v="0"/>
    <n v="3.49"/>
    <n v="20"/>
    <n v="180"/>
    <x v="198"/>
  </r>
  <r>
    <n v="2173"/>
    <s v="Archie"/>
    <s v="Sandoval"/>
    <x v="1"/>
    <x v="1"/>
    <n v="90"/>
    <s v="Hargreave Square"/>
    <s v="Berkshire"/>
    <x v="29"/>
    <s v="17/08/2021"/>
    <n v="42"/>
    <x v="1"/>
    <s v="Megawidget L"/>
    <x v="3"/>
    <x v="1"/>
    <n v="1.79"/>
    <n v="24"/>
    <n v="1008"/>
    <x v="185"/>
  </r>
  <r>
    <n v="2174"/>
    <s v="Niki"/>
    <s v="Nadeau"/>
    <x v="0"/>
    <x v="0"/>
    <n v="30"/>
    <s v="Harlesden Lane"/>
    <s v="Barrow-Upon-Humber"/>
    <x v="53"/>
    <d v="2022-03-07T00:00:00"/>
    <n v="12"/>
    <x v="7"/>
    <s v="Ultrathing V2"/>
    <x v="5"/>
    <x v="0"/>
    <n v="2.95"/>
    <n v="20"/>
    <n v="240"/>
    <x v="449"/>
  </r>
  <r>
    <n v="2175"/>
    <s v="Noel"/>
    <s v="Tillman"/>
    <x v="1"/>
    <x v="1"/>
    <n v="90"/>
    <s v="Harley Road"/>
    <s v="Lytham St. Annes"/>
    <x v="2"/>
    <d v="2022-02-05T00:00:00"/>
    <n v="104"/>
    <x v="8"/>
    <s v="Superwossname"/>
    <x v="10"/>
    <x v="0"/>
    <n v="3.49"/>
    <n v="20"/>
    <n v="2080"/>
    <x v="887"/>
  </r>
  <r>
    <n v="2176"/>
    <s v="Hugh"/>
    <s v="Dodson"/>
    <x v="1"/>
    <x v="1"/>
    <n v="60"/>
    <s v="Harley Street"/>
    <s v="Consett"/>
    <x v="16"/>
    <d v="2020-12-04T00:00:00"/>
    <n v="22"/>
    <x v="8"/>
    <s v="Superwossname"/>
    <x v="8"/>
    <x v="2"/>
    <n v="3.49"/>
    <n v="20"/>
    <n v="440"/>
    <x v="259"/>
  </r>
  <r>
    <n v="2177"/>
    <s v="Nicholas"/>
    <s v="Means"/>
    <x v="1"/>
    <x v="1"/>
    <n v="90"/>
    <s v="Harley Villas"/>
    <s v="Colyton"/>
    <x v="15"/>
    <d v="2021-01-04T00:00:00"/>
    <n v="83"/>
    <x v="2"/>
    <s v="Ultrathing V1"/>
    <x v="6"/>
    <x v="1"/>
    <n v="1.79"/>
    <n v="17"/>
    <n v="1411"/>
    <x v="811"/>
  </r>
  <r>
    <n v="2178"/>
    <s v="Shaun"/>
    <s v="Blackmon"/>
    <x v="2"/>
    <x v="0"/>
    <n v="60"/>
    <s v="Harold Terrace"/>
    <s v="Turriff"/>
    <x v="2"/>
    <s v="19/03/2021"/>
    <n v="44"/>
    <x v="9"/>
    <s v="Ultrathing V3"/>
    <x v="5"/>
    <x v="1"/>
    <n v="3.39"/>
    <n v="24"/>
    <n v="1056"/>
    <x v="605"/>
  </r>
  <r>
    <n v="2179"/>
    <s v="Wan"/>
    <s v="Ivey"/>
    <x v="0"/>
    <x v="0"/>
    <n v="90"/>
    <s v="Harold Terrace"/>
    <s v="Weston-Super-Mare"/>
    <x v="2"/>
    <s v="28/03/2022"/>
    <n v="57"/>
    <x v="5"/>
    <s v="Ultrathing V4"/>
    <x v="5"/>
    <x v="0"/>
    <n v="3.99"/>
    <n v="24"/>
    <n v="1368"/>
    <x v="462"/>
  </r>
  <r>
    <n v="2180"/>
    <s v="Robt"/>
    <s v="Randolph"/>
    <x v="1"/>
    <x v="1"/>
    <n v="30"/>
    <s v="Harolds Place"/>
    <s v="Stanmore"/>
    <x v="2"/>
    <s v="14/05/2022"/>
    <n v="96"/>
    <x v="3"/>
    <s v="Megawidget S"/>
    <x v="11"/>
    <x v="0"/>
    <n v="0.69"/>
    <n v="24"/>
    <n v="2304"/>
    <x v="403"/>
  </r>
  <r>
    <n v="2181"/>
    <s v="Krystina"/>
    <s v="Wilkerson"/>
    <x v="0"/>
    <x v="0"/>
    <n v="30"/>
    <s v="Harp Alley"/>
    <s v="Halifax"/>
    <x v="13"/>
    <d v="2021-02-03T00:00:00"/>
    <n v="90"/>
    <x v="0"/>
    <s v="Hyperwotsit"/>
    <x v="10"/>
    <x v="1"/>
    <n v="2.0099999999999998"/>
    <n v="20"/>
    <n v="1800"/>
    <x v="888"/>
  </r>
  <r>
    <n v="2182"/>
    <s v="Jarvis"/>
    <s v="Johns"/>
    <x v="1"/>
    <x v="1"/>
    <n v="60"/>
    <s v="Harp Island"/>
    <s v="Yateley"/>
    <x v="2"/>
    <d v="2022-02-06T00:00:00"/>
    <n v="92"/>
    <x v="8"/>
    <s v="Superwossname"/>
    <x v="10"/>
    <x v="0"/>
    <n v="3.49"/>
    <n v="20"/>
    <n v="1840"/>
    <x v="628"/>
  </r>
  <r>
    <n v="2183"/>
    <s v="Sydney"/>
    <s v="Chamberlain"/>
    <x v="1"/>
    <x v="1"/>
    <n v="30"/>
    <s v="Harper Mews"/>
    <s v="Isle Of Jura"/>
    <x v="21"/>
    <d v="2020-05-08T00:00:00"/>
    <n v="27"/>
    <x v="8"/>
    <s v="Superwossname"/>
    <x v="11"/>
    <x v="2"/>
    <n v="3.49"/>
    <n v="20"/>
    <n v="540"/>
    <x v="302"/>
  </r>
  <r>
    <n v="2184"/>
    <s v="Reynaldo"/>
    <s v="Cotton"/>
    <x v="1"/>
    <x v="1"/>
    <n v="90"/>
    <s v="Harper Street"/>
    <s v="Church Stretton"/>
    <x v="15"/>
    <d v="2021-04-11T00:00:00"/>
    <n v="18"/>
    <x v="2"/>
    <s v="Ultrathing V1"/>
    <x v="4"/>
    <x v="1"/>
    <n v="1.79"/>
    <n v="17"/>
    <n v="306"/>
    <x v="889"/>
  </r>
  <r>
    <n v="2185"/>
    <s v="Dolores"/>
    <s v="Lynch"/>
    <x v="0"/>
    <x v="0"/>
    <n v="60"/>
    <s v="Harpur Street"/>
    <s v="Isle Of Rum"/>
    <x v="21"/>
    <s v="27/07/2021"/>
    <n v="64"/>
    <x v="5"/>
    <s v="Ultrathing V4"/>
    <x v="0"/>
    <x v="1"/>
    <n v="3.99"/>
    <n v="24"/>
    <n v="1536"/>
    <x v="372"/>
  </r>
  <r>
    <n v="2186"/>
    <s v="Marchelle"/>
    <s v="Riddle"/>
    <x v="0"/>
    <x v="0"/>
    <n v="30"/>
    <s v="Harriet Lane"/>
    <s v="Fairbourne"/>
    <x v="17"/>
    <s v="19/08/2021"/>
    <n v="62"/>
    <x v="7"/>
    <s v="Ultrathing V2"/>
    <x v="3"/>
    <x v="1"/>
    <n v="2.95"/>
    <n v="20"/>
    <n v="1240"/>
    <x v="776"/>
  </r>
  <r>
    <n v="2187"/>
    <s v="Leonel"/>
    <s v="Hutchins"/>
    <x v="4"/>
    <x v="2"/>
    <n v="60"/>
    <s v="Harringay Gardens"/>
    <s v="Staffordshire"/>
    <x v="2"/>
    <s v="26/09/2021"/>
    <n v="89"/>
    <x v="9"/>
    <s v="Ultrathing V3"/>
    <x v="9"/>
    <x v="1"/>
    <n v="3.39"/>
    <n v="24"/>
    <n v="2136"/>
    <x v="26"/>
  </r>
  <r>
    <n v="2188"/>
    <s v="Zonia"/>
    <s v="Burrell"/>
    <x v="0"/>
    <x v="0"/>
    <n v="60"/>
    <s v="Harrington Hill"/>
    <s v="Ashby-De-La-Zouch"/>
    <x v="64"/>
    <d v="2020-11-03T00:00:00"/>
    <n v="45"/>
    <x v="1"/>
    <s v="Megawidget L"/>
    <x v="7"/>
    <x v="2"/>
    <n v="1.79"/>
    <n v="24"/>
    <n v="1080"/>
    <x v="414"/>
  </r>
  <r>
    <n v="2189"/>
    <s v="Antwan"/>
    <s v="Crow"/>
    <x v="1"/>
    <x v="1"/>
    <n v="60"/>
    <s v="Harrington Hill"/>
    <s v="Forest Row"/>
    <x v="17"/>
    <s v="13/05/2022"/>
    <n v="72"/>
    <x v="8"/>
    <s v="Superwossname"/>
    <x v="11"/>
    <x v="0"/>
    <n v="3.49"/>
    <n v="20"/>
    <n v="1440"/>
    <x v="718"/>
  </r>
  <r>
    <n v="2190"/>
    <s v="Jennine"/>
    <s v="Pate"/>
    <x v="2"/>
    <x v="0"/>
    <n v="60"/>
    <s v="Harrington Square"/>
    <s v="Hertford"/>
    <x v="1"/>
    <d v="2022-08-09T00:00:00"/>
    <n v="67"/>
    <x v="4"/>
    <s v="Gigastuff"/>
    <x v="3"/>
    <x v="0"/>
    <n v="1.89"/>
    <n v="18"/>
    <n v="1206"/>
    <x v="827"/>
  </r>
  <r>
    <n v="2191"/>
    <s v="Kareen"/>
    <s v="Madden"/>
    <x v="2"/>
    <x v="0"/>
    <n v="60"/>
    <s v="Harrington Street"/>
    <s v="Beckermet"/>
    <x v="43"/>
    <s v="20/11/2022"/>
    <n v="36"/>
    <x v="7"/>
    <s v="Ultrathing V2"/>
    <x v="7"/>
    <x v="0"/>
    <n v="2.95"/>
    <n v="20"/>
    <n v="720"/>
    <x v="256"/>
  </r>
  <r>
    <n v="2192"/>
    <s v="Kimiko"/>
    <s v="Greer"/>
    <x v="0"/>
    <x v="0"/>
    <n v="30"/>
    <s v="Harrison Street"/>
    <s v="Peterculter"/>
    <x v="2"/>
    <s v="25/05/2021"/>
    <n v="20"/>
    <x v="7"/>
    <s v="Ultrathing V2"/>
    <x v="11"/>
    <x v="1"/>
    <n v="2.95"/>
    <n v="20"/>
    <n v="400"/>
    <x v="639"/>
  </r>
  <r>
    <n v="2193"/>
    <s v="Cathryn"/>
    <s v="Delarosa"/>
    <x v="0"/>
    <x v="0"/>
    <n v="90"/>
    <s v="Harrold Street"/>
    <s v="Milford Haven"/>
    <x v="2"/>
    <d v="2021-08-09T00:00:00"/>
    <n v="79"/>
    <x v="0"/>
    <s v="Hyperwotsit"/>
    <x v="3"/>
    <x v="1"/>
    <n v="2.0099999999999998"/>
    <n v="20"/>
    <n v="1580"/>
    <x v="767"/>
  </r>
  <r>
    <n v="2194"/>
    <s v="Nieves"/>
    <s v="Mcbride"/>
    <x v="2"/>
    <x v="0"/>
    <n v="60"/>
    <s v="Harrop Villas"/>
    <s v="Sandbach"/>
    <x v="2"/>
    <s v="13/02/2021"/>
    <n v="53"/>
    <x v="2"/>
    <s v="Ultrathing V1"/>
    <x v="10"/>
    <x v="1"/>
    <n v="1.79"/>
    <n v="17"/>
    <n v="901"/>
    <x v="460"/>
  </r>
  <r>
    <n v="2195"/>
    <s v="Winfred"/>
    <s v="Waller"/>
    <x v="1"/>
    <x v="1"/>
    <n v="90"/>
    <s v="Harrow Green"/>
    <s v="Fakenham"/>
    <x v="17"/>
    <s v="21/05/2020"/>
    <n v="35"/>
    <x v="3"/>
    <s v="Megawidget S"/>
    <x v="11"/>
    <x v="2"/>
    <n v="0.69"/>
    <n v="24"/>
    <n v="840"/>
    <x v="536"/>
  </r>
  <r>
    <n v="2196"/>
    <s v="Gerardo"/>
    <s v="Shearer"/>
    <x v="1"/>
    <x v="1"/>
    <n v="90"/>
    <s v="Harrow Street"/>
    <s v="Sowerby Bridge"/>
    <x v="2"/>
    <s v="20/08/2020"/>
    <n v="20"/>
    <x v="8"/>
    <s v="Superwossname"/>
    <x v="3"/>
    <x v="2"/>
    <n v="3.49"/>
    <n v="20"/>
    <n v="400"/>
    <x v="577"/>
  </r>
  <r>
    <n v="2197"/>
    <s v="Elton"/>
    <s v="Talbot"/>
    <x v="1"/>
    <x v="1"/>
    <n v="60"/>
    <s v="Harroway Road"/>
    <s v="Strathdon"/>
    <x v="2"/>
    <d v="2020-12-01T00:00:00"/>
    <n v="42"/>
    <x v="6"/>
    <s v="Megawidget M"/>
    <x v="8"/>
    <x v="2"/>
    <n v="1.29"/>
    <n v="24"/>
    <n v="1008"/>
    <x v="162"/>
  </r>
  <r>
    <n v="2198"/>
    <s v="Kizzie"/>
    <s v="Stallings"/>
    <x v="0"/>
    <x v="0"/>
    <n v="90"/>
    <s v="Harrowgate Road"/>
    <s v="Tredegar"/>
    <x v="2"/>
    <s v="22/11/2020"/>
    <n v="9"/>
    <x v="7"/>
    <s v="Ultrathing V2"/>
    <x v="7"/>
    <x v="2"/>
    <n v="2.95"/>
    <n v="20"/>
    <n v="180"/>
    <x v="488"/>
  </r>
  <r>
    <n v="2200"/>
    <s v="Maricela"/>
    <s v="Boucher"/>
    <x v="0"/>
    <x v="0"/>
    <n v="30"/>
    <s v="Hart Street"/>
    <s v="Colyton"/>
    <x v="15"/>
    <s v="22/10/2022"/>
    <n v="44"/>
    <x v="2"/>
    <s v="Ultrathing V1"/>
    <x v="1"/>
    <x v="0"/>
    <n v="1.79"/>
    <n v="17"/>
    <n v="748"/>
    <x v="696"/>
  </r>
  <r>
    <n v="2201"/>
    <s v="Filiberto"/>
    <s v="Donaldson"/>
    <x v="1"/>
    <x v="1"/>
    <n v="90"/>
    <s v="HartfoRoadPlace"/>
    <s v="Cheshire"/>
    <x v="20"/>
    <d v="2021-12-03T00:00:00"/>
    <n v="23"/>
    <x v="6"/>
    <s v="Megawidget M"/>
    <x v="8"/>
    <x v="1"/>
    <n v="1.29"/>
    <n v="24"/>
    <n v="552"/>
    <x v="595"/>
  </r>
  <r>
    <n v="2202"/>
    <s v="Fran"/>
    <s v="Corbett"/>
    <x v="2"/>
    <x v="0"/>
    <n v="90"/>
    <s v="Hartham Close"/>
    <s v="Dunbar"/>
    <x v="3"/>
    <s v="23/08/2020"/>
    <n v="51"/>
    <x v="8"/>
    <s v="Superwossname"/>
    <x v="3"/>
    <x v="2"/>
    <n v="3.49"/>
    <n v="20"/>
    <n v="1020"/>
    <x v="126"/>
  </r>
  <r>
    <n v="2203"/>
    <s v="Valentine"/>
    <s v="Waller"/>
    <x v="0"/>
    <x v="0"/>
    <n v="90"/>
    <s v="Hartham Close"/>
    <s v="Newbridge"/>
    <x v="2"/>
    <s v="24/04/2022"/>
    <n v="89"/>
    <x v="8"/>
    <s v="Superwossname"/>
    <x v="4"/>
    <x v="0"/>
    <n v="3.49"/>
    <n v="20"/>
    <n v="1780"/>
    <x v="854"/>
  </r>
  <r>
    <n v="2205"/>
    <s v="Sherwood"/>
    <s v="Duvall"/>
    <x v="1"/>
    <x v="1"/>
    <n v="60"/>
    <s v="Hartland Close"/>
    <s v="Bakewell"/>
    <x v="0"/>
    <d v="2021-11-05T00:00:00"/>
    <n v="76"/>
    <x v="6"/>
    <s v="Megawidget M"/>
    <x v="7"/>
    <x v="1"/>
    <n v="1.29"/>
    <n v="24"/>
    <n v="1824"/>
    <x v="708"/>
  </r>
  <r>
    <n v="2206"/>
    <s v="Brenton"/>
    <s v="Madison"/>
    <x v="1"/>
    <x v="1"/>
    <n v="90"/>
    <s v="Hartley Close"/>
    <s v="Boldon Colliery"/>
    <x v="62"/>
    <d v="2020-09-10T00:00:00"/>
    <n v="45"/>
    <x v="1"/>
    <s v="Megawidget L"/>
    <x v="9"/>
    <x v="2"/>
    <n v="1.79"/>
    <n v="24"/>
    <n v="1080"/>
    <x v="414"/>
  </r>
  <r>
    <n v="2207"/>
    <s v="Raymonde"/>
    <s v="Mcintosh"/>
    <x v="0"/>
    <x v="0"/>
    <n v="30"/>
    <s v="Hartley Close"/>
    <s v="Caldicot"/>
    <x v="12"/>
    <s v="27/07/2021"/>
    <n v="91"/>
    <x v="7"/>
    <s v="Ultrathing V2"/>
    <x v="0"/>
    <x v="1"/>
    <n v="2.95"/>
    <n v="20"/>
    <n v="1820"/>
    <x v="151"/>
  </r>
  <r>
    <n v="2208"/>
    <s v="Jillian"/>
    <s v="Villa"/>
    <x v="0"/>
    <x v="0"/>
    <n v="30"/>
    <s v="Hartley Close"/>
    <s v="Street"/>
    <x v="2"/>
    <s v="25/11/2022"/>
    <n v="62"/>
    <x v="2"/>
    <s v="Ultrathing V1"/>
    <x v="7"/>
    <x v="0"/>
    <n v="1.79"/>
    <n v="17"/>
    <n v="1054"/>
    <x v="802"/>
  </r>
  <r>
    <n v="2209"/>
    <s v="Wiley"/>
    <s v="Donnelly"/>
    <x v="1"/>
    <x v="1"/>
    <n v="90"/>
    <s v="Hart'S Court"/>
    <s v="Richmond"/>
    <x v="2"/>
    <s v="17/03/2022"/>
    <n v="13"/>
    <x v="0"/>
    <s v="Hyperwotsit"/>
    <x v="5"/>
    <x v="0"/>
    <n v="2.0099999999999998"/>
    <n v="20"/>
    <n v="260"/>
    <x v="1"/>
  </r>
  <r>
    <n v="2210"/>
    <s v="Sharonda"/>
    <s v="Lehman"/>
    <x v="0"/>
    <x v="0"/>
    <n v="90"/>
    <s v="Hartsborn Lane"/>
    <s v="Redditch"/>
    <x v="2"/>
    <s v="30/10/2020"/>
    <n v="7"/>
    <x v="3"/>
    <s v="Megawidget S"/>
    <x v="1"/>
    <x v="2"/>
    <n v="0.69"/>
    <n v="24"/>
    <n v="168"/>
    <x v="33"/>
  </r>
  <r>
    <n v="2211"/>
    <s v="Barton"/>
    <s v="Morton"/>
    <x v="1"/>
    <x v="1"/>
    <n v="30"/>
    <s v="Hartswood Gardens"/>
    <s v="Newmarket"/>
    <x v="2"/>
    <s v="15/12/2021"/>
    <n v="85"/>
    <x v="5"/>
    <s v="Ultrathing V4"/>
    <x v="8"/>
    <x v="1"/>
    <n v="3.99"/>
    <n v="24"/>
    <n v="2040"/>
    <x v="88"/>
  </r>
  <r>
    <n v="2212"/>
    <s v="Darcie"/>
    <s v="Wilson"/>
    <x v="2"/>
    <x v="0"/>
    <n v="30"/>
    <s v="Hartswood Gardens"/>
    <s v="Settle"/>
    <x v="2"/>
    <s v="18/04/2022"/>
    <n v="8"/>
    <x v="0"/>
    <s v="Hyperwotsit"/>
    <x v="4"/>
    <x v="0"/>
    <n v="2.0099999999999998"/>
    <n v="20"/>
    <n v="160"/>
    <x v="211"/>
  </r>
  <r>
    <n v="2213"/>
    <s v="Christoper"/>
    <s v="Mason"/>
    <x v="1"/>
    <x v="1"/>
    <n v="60"/>
    <s v="Hartwell Drive"/>
    <s v="Ross-On-Wye"/>
    <x v="2"/>
    <d v="2020-02-02T00:00:00"/>
    <n v="17"/>
    <x v="7"/>
    <s v="Ultrathing V2"/>
    <x v="10"/>
    <x v="2"/>
    <n v="2.95"/>
    <n v="20"/>
    <n v="340"/>
    <x v="505"/>
  </r>
  <r>
    <n v="2214"/>
    <s v="Yukiko"/>
    <s v="Morgan"/>
    <x v="0"/>
    <x v="0"/>
    <n v="60"/>
    <s v="HarvaRoadCourt"/>
    <s v="Romford"/>
    <x v="2"/>
    <d v="2021-07-06T00:00:00"/>
    <n v="12"/>
    <x v="7"/>
    <s v="Ultrathing V2"/>
    <x v="0"/>
    <x v="1"/>
    <n v="2.95"/>
    <n v="20"/>
    <n v="240"/>
    <x v="449"/>
  </r>
  <r>
    <n v="2215"/>
    <s v="Odis"/>
    <s v="Thacker"/>
    <x v="1"/>
    <x v="1"/>
    <n v="30"/>
    <s v="Harveys Cottages"/>
    <s v="Ventnor"/>
    <x v="2"/>
    <d v="2022-05-08T00:00:00"/>
    <n v="33"/>
    <x v="3"/>
    <s v="Megawidget S"/>
    <x v="11"/>
    <x v="0"/>
    <n v="0.69"/>
    <n v="24"/>
    <n v="792"/>
    <x v="442"/>
  </r>
  <r>
    <n v="2216"/>
    <s v="Harrison"/>
    <s v="Clifton"/>
    <x v="1"/>
    <x v="1"/>
    <n v="30"/>
    <s v="Harwood Place"/>
    <s v="Grange-Over-Sands"/>
    <x v="17"/>
    <d v="2020-05-10T00:00:00"/>
    <n v="37"/>
    <x v="6"/>
    <s v="Megawidget M"/>
    <x v="11"/>
    <x v="2"/>
    <n v="1.29"/>
    <n v="24"/>
    <n v="888"/>
    <x v="292"/>
  </r>
  <r>
    <n v="2217"/>
    <s v="Athena"/>
    <s v="Daugherty"/>
    <x v="0"/>
    <x v="0"/>
    <n v="60"/>
    <s v="Harwood Place"/>
    <s v="Horsham"/>
    <x v="1"/>
    <d v="2020-02-01T00:00:00"/>
    <n v="44"/>
    <x v="3"/>
    <s v="Megawidget S"/>
    <x v="10"/>
    <x v="2"/>
    <n v="0.69"/>
    <n v="24"/>
    <n v="1056"/>
    <x v="253"/>
  </r>
  <r>
    <n v="2218"/>
    <s v="Albert"/>
    <s v="Gilbert"/>
    <x v="1"/>
    <x v="1"/>
    <n v="30"/>
    <s v="Haseltine Road"/>
    <s v="Fivemiletown"/>
    <x v="17"/>
    <s v="14/03/2021"/>
    <n v="69"/>
    <x v="9"/>
    <s v="Ultrathing V3"/>
    <x v="5"/>
    <x v="1"/>
    <n v="3.39"/>
    <n v="24"/>
    <n v="1656"/>
    <x v="174"/>
  </r>
  <r>
    <n v="2219"/>
    <s v="Chong"/>
    <s v="Madrid"/>
    <x v="1"/>
    <x v="1"/>
    <n v="30"/>
    <s v="Haslam Close"/>
    <s v="Essex"/>
    <x v="17"/>
    <s v="31/05/2021"/>
    <n v="27"/>
    <x v="8"/>
    <s v="Superwossname"/>
    <x v="11"/>
    <x v="1"/>
    <n v="3.49"/>
    <n v="20"/>
    <n v="540"/>
    <x v="302"/>
  </r>
  <r>
    <n v="2220"/>
    <s v="Erik"/>
    <s v="Rocha"/>
    <x v="1"/>
    <x v="1"/>
    <n v="30"/>
    <s v="Haslemere Gardens"/>
    <s v="Crediton"/>
    <x v="16"/>
    <s v="19/06/2022"/>
    <n v="55"/>
    <x v="5"/>
    <s v="Ultrathing V4"/>
    <x v="2"/>
    <x v="0"/>
    <n v="3.99"/>
    <n v="24"/>
    <n v="1320"/>
    <x v="29"/>
  </r>
  <r>
    <n v="2221"/>
    <s v="Ossie"/>
    <s v="Dobson"/>
    <x v="0"/>
    <x v="0"/>
    <n v="90"/>
    <s v="Hassop Road"/>
    <s v="Billingshurst"/>
    <x v="72"/>
    <s v="20/10/2020"/>
    <n v="28"/>
    <x v="1"/>
    <s v="Megawidget L"/>
    <x v="1"/>
    <x v="2"/>
    <n v="1.79"/>
    <n v="24"/>
    <n v="672"/>
    <x v="772"/>
  </r>
  <r>
    <n v="2222"/>
    <s v="Duane"/>
    <s v="Guthrie"/>
    <x v="1"/>
    <x v="1"/>
    <n v="60"/>
    <s v="Hassop Road"/>
    <s v="Tranent"/>
    <x v="2"/>
    <d v="2021-01-11T00:00:00"/>
    <n v="46"/>
    <x v="9"/>
    <s v="Ultrathing V3"/>
    <x v="6"/>
    <x v="1"/>
    <n v="3.39"/>
    <n v="24"/>
    <n v="1104"/>
    <x v="783"/>
  </r>
  <r>
    <n v="2223"/>
    <s v="Tyler"/>
    <s v="Longoria"/>
    <x v="1"/>
    <x v="1"/>
    <n v="60"/>
    <s v="Hastings Road"/>
    <s v="Market Drayton"/>
    <x v="2"/>
    <s v="27/05/2021"/>
    <n v="36"/>
    <x v="0"/>
    <s v="Hyperwotsit"/>
    <x v="11"/>
    <x v="1"/>
    <n v="2.0099999999999998"/>
    <n v="20"/>
    <n v="720"/>
    <x v="325"/>
  </r>
  <r>
    <n v="2224"/>
    <s v="Bob"/>
    <s v="Hooks"/>
    <x v="1"/>
    <x v="1"/>
    <n v="60"/>
    <s v="Hatcham Soap"/>
    <s v="Kidderminster"/>
    <x v="21"/>
    <s v="13/09/2021"/>
    <n v="88"/>
    <x v="3"/>
    <s v="Megawidget S"/>
    <x v="9"/>
    <x v="1"/>
    <n v="0.69"/>
    <n v="24"/>
    <n v="2112"/>
    <x v="697"/>
  </r>
  <r>
    <n v="2225"/>
    <s v="Leslie"/>
    <s v="Landers"/>
    <x v="1"/>
    <x v="1"/>
    <n v="60"/>
    <s v="Hatcham Soap"/>
    <s v="Shanklin"/>
    <x v="2"/>
    <d v="2020-06-09T00:00:00"/>
    <n v="85"/>
    <x v="3"/>
    <s v="Megawidget S"/>
    <x v="2"/>
    <x v="2"/>
    <n v="0.69"/>
    <n v="24"/>
    <n v="2040"/>
    <x v="573"/>
  </r>
  <r>
    <n v="2226"/>
    <s v="Aurelio"/>
    <s v="Sanchez"/>
    <x v="1"/>
    <x v="1"/>
    <n v="90"/>
    <s v="HatchaRoadRoad"/>
    <s v="Loughton"/>
    <x v="2"/>
    <d v="2020-11-03T00:00:00"/>
    <n v="35"/>
    <x v="2"/>
    <s v="Ultrathing V1"/>
    <x v="7"/>
    <x v="2"/>
    <n v="1.79"/>
    <n v="17"/>
    <n v="595"/>
    <x v="386"/>
  </r>
  <r>
    <n v="2227"/>
    <s v="Raymonde"/>
    <s v="Wray"/>
    <x v="0"/>
    <x v="0"/>
    <n v="60"/>
    <s v="Hatherley Street"/>
    <s v="Holmrook"/>
    <x v="1"/>
    <s v="25/02/2020"/>
    <n v="39"/>
    <x v="1"/>
    <s v="Megawidget L"/>
    <x v="10"/>
    <x v="2"/>
    <n v="1.79"/>
    <n v="24"/>
    <n v="936"/>
    <x v="574"/>
  </r>
  <r>
    <n v="2228"/>
    <s v="Katharine"/>
    <s v="Blanchard"/>
    <x v="2"/>
    <x v="0"/>
    <n v="30"/>
    <s v="Haths Buildings"/>
    <s v="Sandringham"/>
    <x v="2"/>
    <d v="2022-12-04T00:00:00"/>
    <n v="5"/>
    <x v="4"/>
    <s v="Gigastuff"/>
    <x v="8"/>
    <x v="0"/>
    <n v="1.89"/>
    <n v="18"/>
    <n v="90"/>
    <x v="10"/>
  </r>
  <r>
    <n v="2229"/>
    <s v="Mohammad"/>
    <s v="Woodruff"/>
    <x v="1"/>
    <x v="1"/>
    <n v="30"/>
    <s v="Hatton Yard"/>
    <s v="Earlston"/>
    <x v="44"/>
    <s v="16/07/2021"/>
    <n v="18"/>
    <x v="8"/>
    <s v="Superwossname"/>
    <x v="0"/>
    <x v="1"/>
    <n v="3.49"/>
    <n v="20"/>
    <n v="360"/>
    <x v="24"/>
  </r>
  <r>
    <n v="2230"/>
    <s v="Farah"/>
    <s v="Mcnamara"/>
    <x v="3"/>
    <x v="0"/>
    <n v="30"/>
    <s v="Hauchmond"/>
    <s v="Swanage"/>
    <x v="2"/>
    <d v="2021-10-09T00:00:00"/>
    <n v="44"/>
    <x v="0"/>
    <s v="Hyperwotsit"/>
    <x v="1"/>
    <x v="1"/>
    <n v="2.0099999999999998"/>
    <n v="20"/>
    <n v="880"/>
    <x v="529"/>
  </r>
  <r>
    <n v="2231"/>
    <s v="Charissa"/>
    <s v="Kidd"/>
    <x v="2"/>
    <x v="0"/>
    <n v="60"/>
    <s v="Havelock Cottages"/>
    <s v="Barry"/>
    <x v="53"/>
    <s v="28/12/2021"/>
    <n v="31"/>
    <x v="6"/>
    <s v="Megawidget M"/>
    <x v="8"/>
    <x v="1"/>
    <n v="1.29"/>
    <n v="24"/>
    <n v="744"/>
    <x v="450"/>
  </r>
  <r>
    <n v="2232"/>
    <s v="Omer"/>
    <s v="Copeland"/>
    <x v="1"/>
    <x v="1"/>
    <n v="30"/>
    <s v="Havelock Place"/>
    <s v="East Boldon"/>
    <x v="44"/>
    <s v="24/04/2021"/>
    <n v="51"/>
    <x v="9"/>
    <s v="Ultrathing V3"/>
    <x v="4"/>
    <x v="1"/>
    <n v="3.39"/>
    <n v="24"/>
    <n v="1224"/>
    <x v="804"/>
  </r>
  <r>
    <n v="2233"/>
    <s v="Setsuko"/>
    <s v="Albert"/>
    <x v="2"/>
    <x v="0"/>
    <n v="60"/>
    <s v="Haverstock Hill"/>
    <s v="Orpington"/>
    <x v="2"/>
    <d v="2022-11-05T00:00:00"/>
    <n v="65"/>
    <x v="5"/>
    <s v="Ultrathing V4"/>
    <x v="7"/>
    <x v="0"/>
    <n v="3.99"/>
    <n v="24"/>
    <n v="1560"/>
    <x v="140"/>
  </r>
  <r>
    <n v="2234"/>
    <s v="Conrad"/>
    <s v="Strong"/>
    <x v="1"/>
    <x v="1"/>
    <n v="30"/>
    <s v="Havil Place"/>
    <s v="Port Isaac"/>
    <x v="2"/>
    <s v="31/07/2022"/>
    <n v="2"/>
    <x v="6"/>
    <s v="Megawidget M"/>
    <x v="0"/>
    <x v="0"/>
    <n v="1.29"/>
    <n v="24"/>
    <n v="48"/>
    <x v="728"/>
  </r>
  <r>
    <n v="2235"/>
    <s v="Joi"/>
    <s v="Conley"/>
    <x v="2"/>
    <x v="0"/>
    <n v="60"/>
    <s v="Hawarden Hill"/>
    <s v="Hinton St. George"/>
    <x v="1"/>
    <s v="23/02/2020"/>
    <n v="46"/>
    <x v="7"/>
    <s v="Ultrathing V2"/>
    <x v="10"/>
    <x v="2"/>
    <n v="2.95"/>
    <n v="20"/>
    <n v="920"/>
    <x v="681"/>
  </r>
  <r>
    <n v="2236"/>
    <s v="Edison"/>
    <s v="Darling"/>
    <x v="1"/>
    <x v="1"/>
    <n v="90"/>
    <s v="Hawarden Hill"/>
    <s v="Winchester"/>
    <x v="2"/>
    <d v="2020-10-04T00:00:00"/>
    <n v="16"/>
    <x v="5"/>
    <s v="Ultrathing V4"/>
    <x v="1"/>
    <x v="2"/>
    <n v="3.99"/>
    <n v="24"/>
    <n v="384"/>
    <x v="731"/>
  </r>
  <r>
    <n v="2237"/>
    <s v="Kathey"/>
    <s v="Hyatt"/>
    <x v="0"/>
    <x v="0"/>
    <n v="30"/>
    <s v="Hawarden Road"/>
    <s v="Fraserburgh"/>
    <x v="17"/>
    <d v="2022-12-06T00:00:00"/>
    <n v="19"/>
    <x v="5"/>
    <s v="Ultrathing V4"/>
    <x v="8"/>
    <x v="0"/>
    <n v="3.99"/>
    <n v="24"/>
    <n v="456"/>
    <x v="268"/>
  </r>
  <r>
    <n v="2238"/>
    <s v="Name"/>
    <s v="Mayes"/>
    <x v="1"/>
    <x v="1"/>
    <n v="30"/>
    <s v="Hawbridge Road"/>
    <s v="Tregaron"/>
    <x v="2"/>
    <d v="2020-09-11T00:00:00"/>
    <n v="14"/>
    <x v="0"/>
    <s v="Hyperwotsit"/>
    <x v="9"/>
    <x v="2"/>
    <n v="2.0099999999999998"/>
    <n v="20"/>
    <n v="280"/>
    <x v="22"/>
  </r>
  <r>
    <n v="2239"/>
    <s v="Valda"/>
    <s v="Neely"/>
    <x v="2"/>
    <x v="0"/>
    <n v="90"/>
    <s v="Hawes Lane"/>
    <s v="Newbiggin-By-The-Sea"/>
    <x v="2"/>
    <d v="2020-05-12T00:00:00"/>
    <n v="9"/>
    <x v="4"/>
    <s v="Gigastuff"/>
    <x v="11"/>
    <x v="2"/>
    <n v="1.89"/>
    <n v="18"/>
    <n v="162"/>
    <x v="890"/>
  </r>
  <r>
    <n v="2240"/>
    <s v="Helena"/>
    <s v="Moseley"/>
    <x v="0"/>
    <x v="0"/>
    <n v="30"/>
    <s v="Hawkins Street"/>
    <s v="Peacehaven"/>
    <x v="2"/>
    <d v="2020-10-08T00:00:00"/>
    <n v="10"/>
    <x v="1"/>
    <s v="Megawidget L"/>
    <x v="1"/>
    <x v="2"/>
    <n v="1.79"/>
    <n v="24"/>
    <n v="240"/>
    <x v="891"/>
  </r>
  <r>
    <n v="2241"/>
    <s v="Conrad"/>
    <s v="Whaley"/>
    <x v="1"/>
    <x v="1"/>
    <n v="90"/>
    <s v="Hawkley Gardens"/>
    <s v="Ballymena"/>
    <x v="0"/>
    <s v="20/10/2022"/>
    <n v="14"/>
    <x v="8"/>
    <s v="Superwossname"/>
    <x v="1"/>
    <x v="0"/>
    <n v="3.49"/>
    <n v="20"/>
    <n v="280"/>
    <x v="35"/>
  </r>
  <r>
    <n v="2242"/>
    <s v="Cris"/>
    <s v="Stovall"/>
    <x v="0"/>
    <x v="0"/>
    <n v="90"/>
    <s v="Hawkshaw Close"/>
    <s v="St. Albans"/>
    <x v="2"/>
    <s v="18/04/2021"/>
    <n v="84"/>
    <x v="8"/>
    <s v="Superwossname"/>
    <x v="4"/>
    <x v="1"/>
    <n v="3.49"/>
    <n v="20"/>
    <n v="1680"/>
    <x v="816"/>
  </r>
  <r>
    <n v="2243"/>
    <s v="Stanford"/>
    <s v="Beach"/>
    <x v="1"/>
    <x v="1"/>
    <n v="60"/>
    <s v="Hawkwell Walk"/>
    <s v="Macduff"/>
    <x v="2"/>
    <s v="24/08/2020"/>
    <n v="84"/>
    <x v="8"/>
    <s v="Superwossname"/>
    <x v="3"/>
    <x v="2"/>
    <n v="3.49"/>
    <n v="20"/>
    <n v="1680"/>
    <x v="816"/>
  </r>
  <r>
    <n v="2244"/>
    <s v="Ross"/>
    <s v="Sargent"/>
    <x v="1"/>
    <x v="1"/>
    <n v="60"/>
    <s v="Hawkwood Crescent"/>
    <s v="Bodorgan"/>
    <x v="62"/>
    <s v="18/08/2022"/>
    <n v="3"/>
    <x v="4"/>
    <s v="Gigastuff"/>
    <x v="3"/>
    <x v="0"/>
    <n v="1.89"/>
    <n v="18"/>
    <n v="54"/>
    <x v="368"/>
  </r>
  <r>
    <n v="2245"/>
    <s v="Lynna"/>
    <s v="Barrett"/>
    <x v="0"/>
    <x v="0"/>
    <n v="60"/>
    <s v="Hawkwood Mount"/>
    <s v="Southport"/>
    <x v="2"/>
    <d v="2021-10-05T00:00:00"/>
    <n v="78"/>
    <x v="9"/>
    <s v="Ultrathing V3"/>
    <x v="1"/>
    <x v="1"/>
    <n v="3.39"/>
    <n v="24"/>
    <n v="1872"/>
    <x v="353"/>
  </r>
  <r>
    <n v="2246"/>
    <s v="Milan"/>
    <s v="Williams"/>
    <x v="1"/>
    <x v="1"/>
    <n v="60"/>
    <s v="Hawthorn Crescent"/>
    <s v="Eastbourne"/>
    <x v="44"/>
    <s v="22/01/2021"/>
    <n v="13"/>
    <x v="2"/>
    <s v="Ultrathing V1"/>
    <x v="6"/>
    <x v="1"/>
    <n v="1.79"/>
    <n v="17"/>
    <n v="221"/>
    <x v="877"/>
  </r>
  <r>
    <n v="2247"/>
    <s v="An"/>
    <s v="Goodson"/>
    <x v="2"/>
    <x v="0"/>
    <n v="90"/>
    <s v="Hawthorn Crescent"/>
    <s v="South Yorkshire"/>
    <x v="2"/>
    <s v="14/11/2020"/>
    <n v="62"/>
    <x v="5"/>
    <s v="Ultrathing V4"/>
    <x v="7"/>
    <x v="2"/>
    <n v="3.99"/>
    <n v="24"/>
    <n v="1488"/>
    <x v="777"/>
  </r>
  <r>
    <n v="2248"/>
    <s v="German"/>
    <s v="Parra"/>
    <x v="1"/>
    <x v="1"/>
    <n v="30"/>
    <s v="Hawthorn Mews"/>
    <s v="Ruthin"/>
    <x v="2"/>
    <d v="2020-12-06T00:00:00"/>
    <n v="80"/>
    <x v="9"/>
    <s v="Ultrathing V3"/>
    <x v="8"/>
    <x v="2"/>
    <n v="3.39"/>
    <n v="24"/>
    <n v="1920"/>
    <x v="176"/>
  </r>
  <r>
    <n v="2249"/>
    <s v="Benny"/>
    <s v="Bentley"/>
    <x v="1"/>
    <x v="1"/>
    <n v="60"/>
    <s v="Hawthorne Close"/>
    <s v="Llanbedrgoch"/>
    <x v="11"/>
    <d v="2020-03-06T00:00:00"/>
    <n v="7"/>
    <x v="6"/>
    <s v="Megawidget M"/>
    <x v="5"/>
    <x v="2"/>
    <n v="1.29"/>
    <n v="24"/>
    <n v="168"/>
    <x v="654"/>
  </r>
  <r>
    <n v="2250"/>
    <s v="Elmira"/>
    <s v="Morrison"/>
    <x v="0"/>
    <x v="0"/>
    <n v="90"/>
    <s v="Hawtrey Road"/>
    <s v="Wick"/>
    <x v="2"/>
    <d v="2020-09-06T00:00:00"/>
    <n v="2"/>
    <x v="9"/>
    <s v="Ultrathing V3"/>
    <x v="9"/>
    <x v="2"/>
    <n v="3.39"/>
    <n v="24"/>
    <n v="48"/>
    <x v="872"/>
  </r>
  <r>
    <n v="2251"/>
    <s v="Omar"/>
    <s v="Copeland"/>
    <x v="5"/>
    <x v="2"/>
    <n v="90"/>
    <s v="Hay Street"/>
    <s v="Southminster"/>
    <x v="2"/>
    <d v="2021-09-12T00:00:00"/>
    <n v="76"/>
    <x v="6"/>
    <s v="Megawidget M"/>
    <x v="9"/>
    <x v="1"/>
    <n v="1.29"/>
    <n v="24"/>
    <n v="1824"/>
    <x v="708"/>
  </r>
  <r>
    <n v="2252"/>
    <s v="Alva"/>
    <s v="Haskins"/>
    <x v="1"/>
    <x v="1"/>
    <n v="60"/>
    <s v="Haydon Park"/>
    <s v="Donaghadee"/>
    <x v="3"/>
    <s v="18/03/2022"/>
    <n v="18"/>
    <x v="1"/>
    <s v="Megawidget L"/>
    <x v="5"/>
    <x v="0"/>
    <n v="1.79"/>
    <n v="24"/>
    <n v="432"/>
    <x v="39"/>
  </r>
  <r>
    <n v="2253"/>
    <s v="Erwin"/>
    <s v="Marin"/>
    <x v="1"/>
    <x v="1"/>
    <n v="60"/>
    <s v="Hayes Cottages"/>
    <s v="Southport"/>
    <x v="2"/>
    <s v="19/06/2022"/>
    <n v="70"/>
    <x v="5"/>
    <s v="Ultrathing V4"/>
    <x v="2"/>
    <x v="0"/>
    <n v="3.99"/>
    <n v="24"/>
    <n v="1680"/>
    <x v="104"/>
  </r>
  <r>
    <n v="2254"/>
    <s v="Cody"/>
    <s v="Schmidt"/>
    <x v="1"/>
    <x v="1"/>
    <n v="60"/>
    <s v="Hayles Terrace"/>
    <s v="Cupar"/>
    <x v="16"/>
    <d v="2021-06-12T00:00:00"/>
    <n v="19"/>
    <x v="9"/>
    <s v="Ultrathing V3"/>
    <x v="2"/>
    <x v="1"/>
    <n v="3.39"/>
    <n v="24"/>
    <n v="456"/>
    <x v="418"/>
  </r>
  <r>
    <n v="2255"/>
    <s v="Verlie"/>
    <s v="Byers"/>
    <x v="0"/>
    <x v="0"/>
    <n v="30"/>
    <s v="Haymerle Road"/>
    <s v="Liss"/>
    <x v="11"/>
    <d v="2020-05-06T00:00:00"/>
    <n v="77"/>
    <x v="2"/>
    <s v="Ultrathing V1"/>
    <x v="11"/>
    <x v="2"/>
    <n v="1.79"/>
    <n v="17"/>
    <n v="1309"/>
    <x v="79"/>
  </r>
  <r>
    <n v="2256"/>
    <s v="Clementina"/>
    <s v="Rosado"/>
    <x v="2"/>
    <x v="0"/>
    <n v="30"/>
    <s v="Haynes Court"/>
    <s v="Isle Of Lewis"/>
    <x v="21"/>
    <s v="25/03/2020"/>
    <n v="45"/>
    <x v="1"/>
    <s v="Megawidget L"/>
    <x v="5"/>
    <x v="2"/>
    <n v="1.79"/>
    <n v="24"/>
    <n v="1080"/>
    <x v="414"/>
  </r>
  <r>
    <n v="2257"/>
    <s v="Ladonna"/>
    <s v="Chandler"/>
    <x v="0"/>
    <x v="0"/>
    <n v="60"/>
    <s v="Hays Court"/>
    <s v="Fort William"/>
    <x v="17"/>
    <d v="2022-07-07T00:00:00"/>
    <n v="76"/>
    <x v="8"/>
    <s v="Superwossname"/>
    <x v="0"/>
    <x v="0"/>
    <n v="3.49"/>
    <n v="20"/>
    <n v="1520"/>
    <x v="808"/>
  </r>
  <r>
    <n v="2258"/>
    <s v="Jerry"/>
    <s v="Foote"/>
    <x v="1"/>
    <x v="1"/>
    <n v="90"/>
    <s v="Haysleigh Gardens"/>
    <s v="Llanrwst"/>
    <x v="11"/>
    <s v="26/03/2022"/>
    <n v="81"/>
    <x v="1"/>
    <s v="Megawidget L"/>
    <x v="5"/>
    <x v="0"/>
    <n v="1.79"/>
    <n v="24"/>
    <n v="1944"/>
    <x v="125"/>
  </r>
  <r>
    <n v="2259"/>
    <s v="Jerald"/>
    <s v="Vang"/>
    <x v="1"/>
    <x v="1"/>
    <n v="90"/>
    <s v="Haywards Yard"/>
    <s v="Mountain Ash"/>
    <x v="2"/>
    <d v="2021-12-02T00:00:00"/>
    <n v="47"/>
    <x v="0"/>
    <s v="Hyperwotsit"/>
    <x v="8"/>
    <x v="1"/>
    <n v="2.0099999999999998"/>
    <n v="20"/>
    <n v="940"/>
    <x v="421"/>
  </r>
  <r>
    <n v="2260"/>
    <s v="Ellamae"/>
    <s v="Shoemaker"/>
    <x v="2"/>
    <x v="0"/>
    <n v="90"/>
    <s v="Hazel Court"/>
    <s v="Solihull"/>
    <x v="2"/>
    <s v="30/12/2020"/>
    <n v="33"/>
    <x v="4"/>
    <s v="Gigastuff"/>
    <x v="8"/>
    <x v="2"/>
    <n v="1.89"/>
    <n v="18"/>
    <n v="594"/>
    <x v="469"/>
  </r>
  <r>
    <n v="2261"/>
    <s v="Audie"/>
    <s v="Boyd"/>
    <x v="2"/>
    <x v="0"/>
    <n v="30"/>
    <s v="Hazeldean Road"/>
    <s v="Watlington"/>
    <x v="2"/>
    <s v="13/07/2021"/>
    <n v="3"/>
    <x v="7"/>
    <s v="Ultrathing V2"/>
    <x v="0"/>
    <x v="1"/>
    <n v="2.95"/>
    <n v="20"/>
    <n v="60"/>
    <x v="258"/>
  </r>
  <r>
    <n v="2262"/>
    <s v="Shanika"/>
    <s v="Fletcher"/>
    <x v="2"/>
    <x v="0"/>
    <n v="30"/>
    <s v="Hazellville Road"/>
    <s v="Llanbedr"/>
    <x v="11"/>
    <d v="2020-11-08T00:00:00"/>
    <n v="46"/>
    <x v="2"/>
    <s v="Ultrathing V1"/>
    <x v="7"/>
    <x v="2"/>
    <n v="1.79"/>
    <n v="17"/>
    <n v="782"/>
    <x v="38"/>
  </r>
  <r>
    <n v="2263"/>
    <s v="Quincy"/>
    <s v="Haney"/>
    <x v="1"/>
    <x v="1"/>
    <n v="60"/>
    <s v="Hazlitt Mews"/>
    <s v="Todmorden"/>
    <x v="2"/>
    <d v="2022-02-11T00:00:00"/>
    <n v="62"/>
    <x v="2"/>
    <s v="Ultrathing V1"/>
    <x v="10"/>
    <x v="0"/>
    <n v="1.79"/>
    <n v="17"/>
    <n v="1054"/>
    <x v="802"/>
  </r>
  <r>
    <n v="2264"/>
    <s v="Jina"/>
    <s v="Buckley"/>
    <x v="0"/>
    <x v="0"/>
    <n v="30"/>
    <s v="Hearns Or "/>
    <s v="Lasswade"/>
    <x v="21"/>
    <s v="21/08/2020"/>
    <n v="64"/>
    <x v="3"/>
    <s v="Megawidget S"/>
    <x v="3"/>
    <x v="2"/>
    <n v="0.69"/>
    <n v="24"/>
    <n v="1536"/>
    <x v="710"/>
  </r>
  <r>
    <n v="2265"/>
    <s v="Geraldo"/>
    <s v="Reynolds"/>
    <x v="1"/>
    <x v="1"/>
    <n v="30"/>
    <s v="Hearns Place"/>
    <s v="Appleby-In-Westmorland"/>
    <x v="58"/>
    <d v="2021-07-01T00:00:00"/>
    <n v="26"/>
    <x v="5"/>
    <s v="Ultrathing V4"/>
    <x v="0"/>
    <x v="1"/>
    <n v="3.99"/>
    <n v="24"/>
    <n v="624"/>
    <x v="559"/>
  </r>
  <r>
    <n v="2266"/>
    <s v="Stacy"/>
    <s v="Starks"/>
    <x v="2"/>
    <x v="0"/>
    <n v="30"/>
    <s v="Hearsey Place"/>
    <s v="Cumbria"/>
    <x v="16"/>
    <s v="27/03/2021"/>
    <n v="23"/>
    <x v="9"/>
    <s v="Ultrathing V3"/>
    <x v="5"/>
    <x v="1"/>
    <n v="3.39"/>
    <n v="24"/>
    <n v="552"/>
    <x v="60"/>
  </r>
  <r>
    <n v="2267"/>
    <s v="Milton"/>
    <s v="Mcqueen"/>
    <x v="1"/>
    <x v="1"/>
    <n v="30"/>
    <s v="Hearsey Place"/>
    <s v="Witney"/>
    <x v="2"/>
    <s v="24/05/2020"/>
    <n v="37"/>
    <x v="3"/>
    <s v="Megawidget S"/>
    <x v="11"/>
    <x v="2"/>
    <n v="0.69"/>
    <n v="24"/>
    <n v="888"/>
    <x v="562"/>
  </r>
  <r>
    <n v="2268"/>
    <s v="Del"/>
    <s v="Flynn"/>
    <x v="1"/>
    <x v="1"/>
    <n v="90"/>
    <s v="Heath Hurst"/>
    <s v="Clackmannan"/>
    <x v="15"/>
    <s v="19/02/2021"/>
    <n v="72"/>
    <x v="3"/>
    <s v="Megawidget S"/>
    <x v="10"/>
    <x v="1"/>
    <n v="0.69"/>
    <n v="24"/>
    <n v="1728"/>
    <x v="173"/>
  </r>
  <r>
    <n v="2269"/>
    <s v="Queen"/>
    <s v="Daly"/>
    <x v="0"/>
    <x v="0"/>
    <n v="30"/>
    <s v="Heathcote Street"/>
    <s v="Rowlands Gill"/>
    <x v="2"/>
    <d v="2020-05-08T00:00:00"/>
    <n v="17"/>
    <x v="1"/>
    <s v="Megawidget L"/>
    <x v="11"/>
    <x v="2"/>
    <n v="1.79"/>
    <n v="24"/>
    <n v="408"/>
    <x v="179"/>
  </r>
  <r>
    <n v="2270"/>
    <s v="Francisco"/>
    <s v="Lang"/>
    <x v="0"/>
    <x v="0"/>
    <n v="60"/>
    <s v="Heatherbank"/>
    <s v="Penicuik"/>
    <x v="2"/>
    <s v="18/11/2020"/>
    <n v="71"/>
    <x v="8"/>
    <s v="Superwossname"/>
    <x v="7"/>
    <x v="2"/>
    <n v="3.49"/>
    <n v="20"/>
    <n v="1420"/>
    <x v="848"/>
  </r>
  <r>
    <n v="2271"/>
    <s v="Graig"/>
    <s v="Tobin"/>
    <x v="1"/>
    <x v="1"/>
    <n v="90"/>
    <s v="Heathpoool Street"/>
    <s v="Suffolk"/>
    <x v="2"/>
    <s v="19/04/2021"/>
    <n v="69"/>
    <x v="0"/>
    <s v="Hyperwotsit"/>
    <x v="4"/>
    <x v="1"/>
    <n v="2.0099999999999998"/>
    <n v="20"/>
    <n v="1380"/>
    <x v="497"/>
  </r>
  <r>
    <n v="2272"/>
    <s v="Aileen"/>
    <s v="Kilgore"/>
    <x v="2"/>
    <x v="0"/>
    <n v="30"/>
    <s v="Heathview Gardens"/>
    <s v="North Tawton"/>
    <x v="2"/>
    <s v="18/02/2022"/>
    <n v="17"/>
    <x v="4"/>
    <s v="Gigastuff"/>
    <x v="10"/>
    <x v="0"/>
    <n v="1.89"/>
    <n v="18"/>
    <n v="306"/>
    <x v="567"/>
  </r>
  <r>
    <n v="2273"/>
    <s v="Ray"/>
    <s v="Beach"/>
    <x v="1"/>
    <x v="1"/>
    <n v="60"/>
    <s v="Heathwood Gardens"/>
    <s v="Llanerchymedd"/>
    <x v="11"/>
    <d v="2020-02-03T00:00:00"/>
    <n v="25"/>
    <x v="6"/>
    <s v="Megawidget M"/>
    <x v="10"/>
    <x v="2"/>
    <n v="1.29"/>
    <n v="24"/>
    <n v="600"/>
    <x v="130"/>
  </r>
  <r>
    <n v="2274"/>
    <s v="Keila"/>
    <s v="Watkins"/>
    <x v="2"/>
    <x v="0"/>
    <n v="90"/>
    <s v="Hebden Terrace"/>
    <s v="East Sussex"/>
    <x v="44"/>
    <d v="2020-01-04T00:00:00"/>
    <n v="62"/>
    <x v="6"/>
    <s v="Megawidget M"/>
    <x v="6"/>
    <x v="2"/>
    <n v="1.29"/>
    <n v="24"/>
    <n v="1488"/>
    <x v="343"/>
  </r>
  <r>
    <n v="2275"/>
    <s v="Ryan"/>
    <s v="Cuevas"/>
    <x v="0"/>
    <x v="0"/>
    <n v="60"/>
    <s v="Hebron Road"/>
    <s v="Fleet"/>
    <x v="17"/>
    <s v="25/08/2021"/>
    <n v="73"/>
    <x v="8"/>
    <s v="Superwossname"/>
    <x v="3"/>
    <x v="1"/>
    <n v="3.49"/>
    <n v="20"/>
    <n v="1460"/>
    <x v="830"/>
  </r>
  <r>
    <n v="2276"/>
    <s v="Darci"/>
    <s v="Voss"/>
    <x v="0"/>
    <x v="0"/>
    <n v="30"/>
    <s v="Heddington Grove"/>
    <s v="Bo'Ness"/>
    <x v="9"/>
    <d v="2020-03-08T00:00:00"/>
    <n v="40"/>
    <x v="6"/>
    <s v="Megawidget M"/>
    <x v="5"/>
    <x v="2"/>
    <n v="1.29"/>
    <n v="24"/>
    <n v="960"/>
    <x v="598"/>
  </r>
  <r>
    <n v="2278"/>
    <s v="Milford"/>
    <s v="Whalen"/>
    <x v="1"/>
    <x v="1"/>
    <n v="30"/>
    <s v="Heiron Street"/>
    <s v="Guildford"/>
    <x v="13"/>
    <d v="2021-12-05T00:00:00"/>
    <n v="34"/>
    <x v="7"/>
    <s v="Ultrathing V2"/>
    <x v="8"/>
    <x v="1"/>
    <n v="2.95"/>
    <n v="20"/>
    <n v="680"/>
    <x v="303"/>
  </r>
  <r>
    <n v="2279"/>
    <s v="Paulina"/>
    <s v="Medina"/>
    <x v="0"/>
    <x v="0"/>
    <n v="60"/>
    <s v="Heliport Industrial"/>
    <s v="Cumnock"/>
    <x v="16"/>
    <s v="20/08/2021"/>
    <n v="52"/>
    <x v="5"/>
    <s v="Ultrathing V4"/>
    <x v="3"/>
    <x v="1"/>
    <n v="3.99"/>
    <n v="24"/>
    <n v="1248"/>
    <x v="839"/>
  </r>
  <r>
    <n v="2280"/>
    <s v="Irmgard"/>
    <s v="Williams"/>
    <x v="2"/>
    <x v="0"/>
    <n v="30"/>
    <s v="Helmet Court"/>
    <s v="Cheadle"/>
    <x v="20"/>
    <d v="2021-05-03T00:00:00"/>
    <n v="83"/>
    <x v="8"/>
    <s v="Superwossname"/>
    <x v="11"/>
    <x v="1"/>
    <n v="3.49"/>
    <n v="20"/>
    <n v="1660"/>
    <x v="14"/>
  </r>
  <r>
    <n v="2281"/>
    <s v="Kennith"/>
    <s v="Louis"/>
    <x v="1"/>
    <x v="1"/>
    <n v="30"/>
    <s v="Helmsley Place"/>
    <s v="Bishopton"/>
    <x v="65"/>
    <d v="2020-08-07T00:00:00"/>
    <n v="52"/>
    <x v="7"/>
    <s v="Ultrathing V2"/>
    <x v="3"/>
    <x v="2"/>
    <n v="2.95"/>
    <n v="20"/>
    <n v="1040"/>
    <x v="892"/>
  </r>
  <r>
    <n v="2282"/>
    <s v="Dimple"/>
    <s v="Irwin"/>
    <x v="0"/>
    <x v="0"/>
    <n v="60"/>
    <s v="Hemings Row"/>
    <s v="Skelmorlie"/>
    <x v="2"/>
    <s v="16/08/2021"/>
    <n v="37"/>
    <x v="6"/>
    <s v="Megawidget M"/>
    <x v="3"/>
    <x v="1"/>
    <n v="1.29"/>
    <n v="24"/>
    <n v="888"/>
    <x v="292"/>
  </r>
  <r>
    <n v="2283"/>
    <s v="Blaine"/>
    <s v="Keys"/>
    <x v="1"/>
    <x v="1"/>
    <n v="90"/>
    <s v="Hemus Terrace"/>
    <s v="St. Austell"/>
    <x v="2"/>
    <d v="2022-05-04T00:00:00"/>
    <n v="54"/>
    <x v="8"/>
    <s v="Superwossname"/>
    <x v="11"/>
    <x v="0"/>
    <n v="3.49"/>
    <n v="20"/>
    <n v="1080"/>
    <x v="712"/>
  </r>
  <r>
    <n v="2284"/>
    <s v="Stuart"/>
    <s v="Isaac"/>
    <x v="1"/>
    <x v="1"/>
    <n v="30"/>
    <s v="Hen  "/>
    <s v="Haverhill"/>
    <x v="1"/>
    <s v="16/10/2020"/>
    <n v="81"/>
    <x v="9"/>
    <s v="Ultrathing V3"/>
    <x v="1"/>
    <x v="2"/>
    <n v="3.39"/>
    <n v="24"/>
    <n v="1944"/>
    <x v="836"/>
  </r>
  <r>
    <n v="2285"/>
    <s v="Lowell"/>
    <s v="Erickson"/>
    <x v="1"/>
    <x v="1"/>
    <n v="30"/>
    <s v="Hendham Road"/>
    <s v="Builth Wells"/>
    <x v="8"/>
    <d v="2020-03-11T00:00:00"/>
    <n v="26"/>
    <x v="7"/>
    <s v="Ultrathing V2"/>
    <x v="5"/>
    <x v="2"/>
    <n v="2.95"/>
    <n v="20"/>
    <n v="520"/>
    <x v="110"/>
  </r>
  <r>
    <n v="2286"/>
    <s v="Carmelia"/>
    <s v="Archer"/>
    <x v="0"/>
    <x v="0"/>
    <n v="30"/>
    <s v="Hendon Wood"/>
    <s v="Ferndale"/>
    <x v="17"/>
    <s v="23/05/2021"/>
    <n v="89"/>
    <x v="6"/>
    <s v="Megawidget M"/>
    <x v="11"/>
    <x v="1"/>
    <n v="1.29"/>
    <n v="24"/>
    <n v="2136"/>
    <x v="820"/>
  </r>
  <r>
    <n v="2287"/>
    <s v="Gloria"/>
    <s v="Cantu"/>
    <x v="0"/>
    <x v="0"/>
    <n v="60"/>
    <s v="Henerietta Cottages"/>
    <s v="Basildon"/>
    <x v="53"/>
    <s v="28/11/2020"/>
    <n v="83"/>
    <x v="5"/>
    <s v="Ultrathing V4"/>
    <x v="7"/>
    <x v="2"/>
    <n v="3.99"/>
    <n v="24"/>
    <n v="1992"/>
    <x v="686"/>
  </r>
  <r>
    <n v="2288"/>
    <s v="Mac"/>
    <s v="Chavez"/>
    <x v="1"/>
    <x v="1"/>
    <n v="60"/>
    <s v="Henerietta Cottages"/>
    <s v="Essex"/>
    <x v="17"/>
    <d v="2020-05-05T00:00:00"/>
    <n v="18"/>
    <x v="0"/>
    <s v="Hyperwotsit"/>
    <x v="11"/>
    <x v="2"/>
    <n v="2.0099999999999998"/>
    <n v="20"/>
    <n v="360"/>
    <x v="18"/>
  </r>
  <r>
    <n v="2289"/>
    <s v="Erica"/>
    <s v="Atkins"/>
    <x v="2"/>
    <x v="0"/>
    <n v="30"/>
    <s v="Hengrave Road"/>
    <s v="Henley-On-Thames"/>
    <x v="1"/>
    <s v="18/09/2020"/>
    <n v="55"/>
    <x v="7"/>
    <s v="Ultrathing V2"/>
    <x v="9"/>
    <x v="2"/>
    <n v="2.95"/>
    <n v="20"/>
    <n v="1100"/>
    <x v="216"/>
  </r>
  <r>
    <n v="2290"/>
    <s v="Debra"/>
    <s v="Hobson"/>
    <x v="2"/>
    <x v="0"/>
    <n v="90"/>
    <s v="Henniker Gardens"/>
    <s v="Port Isaac"/>
    <x v="2"/>
    <s v="25/05/2020"/>
    <n v="22"/>
    <x v="9"/>
    <s v="Ultrathing V3"/>
    <x v="11"/>
    <x v="2"/>
    <n v="3.39"/>
    <n v="24"/>
    <n v="528"/>
    <x v="625"/>
  </r>
  <r>
    <n v="2291"/>
    <s v="Gaylord"/>
    <s v="Rosas"/>
    <x v="5"/>
    <x v="2"/>
    <n v="30"/>
    <s v="Henning Street"/>
    <s v="London"/>
    <x v="2"/>
    <s v="30/03/2022"/>
    <n v="44"/>
    <x v="1"/>
    <s v="Megawidget L"/>
    <x v="5"/>
    <x v="0"/>
    <n v="1.79"/>
    <n v="24"/>
    <n v="1056"/>
    <x v="45"/>
  </r>
  <r>
    <n v="2292"/>
    <s v="Sunshine"/>
    <s v="Armstrong"/>
    <x v="2"/>
    <x v="0"/>
    <n v="60"/>
    <s v="Henrietta Place"/>
    <s v="Gerrards Cross"/>
    <x v="17"/>
    <s v="22/07/2022"/>
    <n v="87"/>
    <x v="3"/>
    <s v="Megawidget S"/>
    <x v="0"/>
    <x v="0"/>
    <n v="0.69"/>
    <n v="24"/>
    <n v="2088"/>
    <x v="893"/>
  </r>
  <r>
    <n v="2293"/>
    <s v="Rita"/>
    <s v="Mullen"/>
    <x v="3"/>
    <x v="0"/>
    <n v="90"/>
    <s v="Henry Street"/>
    <s v="Whyteleafe"/>
    <x v="2"/>
    <s v="23/12/2022"/>
    <n v="22"/>
    <x v="7"/>
    <s v="Ultrathing V2"/>
    <x v="8"/>
    <x v="0"/>
    <n v="2.95"/>
    <n v="20"/>
    <n v="440"/>
    <x v="588"/>
  </r>
  <r>
    <n v="2294"/>
    <s v="Suzi"/>
    <s v="Harper"/>
    <x v="3"/>
    <x v="0"/>
    <n v="60"/>
    <s v="HensfoRoadGardens"/>
    <s v="Poole"/>
    <x v="2"/>
    <s v="13/06/2021"/>
    <n v="12"/>
    <x v="2"/>
    <s v="Ultrathing V1"/>
    <x v="2"/>
    <x v="1"/>
    <n v="1.79"/>
    <n v="17"/>
    <n v="204"/>
    <x v="578"/>
  </r>
  <r>
    <n v="2295"/>
    <s v="Rayford"/>
    <s v="Shannon"/>
    <x v="1"/>
    <x v="1"/>
    <n v="30"/>
    <s v="Henton Court"/>
    <s v="Kingston Upon Thames"/>
    <x v="21"/>
    <s v="24/02/2022"/>
    <n v="73"/>
    <x v="9"/>
    <s v="Ultrathing V3"/>
    <x v="10"/>
    <x v="0"/>
    <n v="3.39"/>
    <n v="24"/>
    <n v="1752"/>
    <x v="152"/>
  </r>
  <r>
    <n v="2296"/>
    <s v="Merlin"/>
    <s v="Arroyo"/>
    <x v="1"/>
    <x v="1"/>
    <n v="30"/>
    <s v="Henty Walk"/>
    <s v="Carrbridge"/>
    <x v="10"/>
    <s v="29/06/2020"/>
    <n v="58"/>
    <x v="9"/>
    <s v="Ultrathing V3"/>
    <x v="2"/>
    <x v="2"/>
    <n v="3.39"/>
    <n v="24"/>
    <n v="1392"/>
    <x v="655"/>
  </r>
  <r>
    <n v="2297"/>
    <s v="Deandre"/>
    <s v="Light"/>
    <x v="1"/>
    <x v="1"/>
    <n v="30"/>
    <s v="Henwick Road"/>
    <s v="London"/>
    <x v="2"/>
    <d v="2020-07-02T00:00:00"/>
    <n v="31"/>
    <x v="1"/>
    <s v="Megawidget L"/>
    <x v="0"/>
    <x v="2"/>
    <n v="1.79"/>
    <n v="24"/>
    <n v="744"/>
    <x v="59"/>
  </r>
  <r>
    <n v="2298"/>
    <s v="Julio"/>
    <s v="Cote"/>
    <x v="1"/>
    <x v="1"/>
    <n v="30"/>
    <s v="Henwick Road"/>
    <s v="Henlow"/>
    <x v="1"/>
    <s v="22/01/2022"/>
    <n v="74"/>
    <x v="3"/>
    <s v="Megawidget S"/>
    <x v="6"/>
    <x v="0"/>
    <n v="0.69"/>
    <n v="24"/>
    <n v="1776"/>
    <x v="894"/>
  </r>
  <r>
    <n v="2299"/>
    <s v="Marceline"/>
    <s v="Roach"/>
    <x v="0"/>
    <x v="0"/>
    <n v="30"/>
    <s v="Henwood Road"/>
    <s v="Deeside"/>
    <x v="3"/>
    <s v="26/02/2021"/>
    <n v="30"/>
    <x v="9"/>
    <s v="Ultrathing V3"/>
    <x v="10"/>
    <x v="1"/>
    <n v="3.39"/>
    <n v="24"/>
    <n v="720"/>
    <x v="886"/>
  </r>
  <r>
    <n v="2300"/>
    <s v="Timothy"/>
    <s v="Herrington"/>
    <x v="1"/>
    <x v="1"/>
    <n v="90"/>
    <s v="Hepworth Road"/>
    <s v="Bewdley"/>
    <x v="56"/>
    <d v="2020-12-01T00:00:00"/>
    <n v="73"/>
    <x v="9"/>
    <s v="Ultrathing V3"/>
    <x v="8"/>
    <x v="2"/>
    <n v="3.39"/>
    <n v="24"/>
    <n v="1752"/>
    <x v="152"/>
  </r>
  <r>
    <n v="2301"/>
    <s v="Joaquin"/>
    <s v="Smiley"/>
    <x v="1"/>
    <x v="1"/>
    <n v="30"/>
    <s v="Herbert Cottages"/>
    <s v="Isle Of Jura"/>
    <x v="21"/>
    <d v="2021-09-03T00:00:00"/>
    <n v="75"/>
    <x v="5"/>
    <s v="Ultrathing V4"/>
    <x v="9"/>
    <x v="1"/>
    <n v="3.99"/>
    <n v="24"/>
    <n v="1800"/>
    <x v="790"/>
  </r>
  <r>
    <n v="2302"/>
    <s v="Hal"/>
    <s v="Kane"/>
    <x v="1"/>
    <x v="1"/>
    <n v="90"/>
    <s v="Herbert Place"/>
    <s v="Alford"/>
    <x v="38"/>
    <s v="30/01/2020"/>
    <n v="48"/>
    <x v="6"/>
    <s v="Megawidget M"/>
    <x v="6"/>
    <x v="2"/>
    <n v="1.29"/>
    <n v="24"/>
    <n v="1152"/>
    <x v="487"/>
  </r>
  <r>
    <n v="2303"/>
    <s v="Wanda"/>
    <s v="Clay"/>
    <x v="2"/>
    <x v="0"/>
    <n v="90"/>
    <s v="Herchell Road"/>
    <s v="Hamilton"/>
    <x v="13"/>
    <s v="30/06/2020"/>
    <n v="6"/>
    <x v="9"/>
    <s v="Ultrathing V3"/>
    <x v="2"/>
    <x v="2"/>
    <n v="3.39"/>
    <n v="24"/>
    <n v="144"/>
    <x v="553"/>
  </r>
  <r>
    <n v="2304"/>
    <s v="Gary"/>
    <s v="Yu"/>
    <x v="0"/>
    <x v="0"/>
    <n v="30"/>
    <s v="Hercules Terrace"/>
    <s v="Keith"/>
    <x v="21"/>
    <d v="2022-11-12T00:00:00"/>
    <n v="93"/>
    <x v="5"/>
    <s v="Ultrathing V4"/>
    <x v="7"/>
    <x v="0"/>
    <n v="3.99"/>
    <n v="24"/>
    <n v="2232"/>
    <x v="874"/>
  </r>
  <r>
    <n v="2305"/>
    <s v="Lai"/>
    <s v="Tracy"/>
    <x v="2"/>
    <x v="0"/>
    <n v="60"/>
    <s v="HerefoRoadStreet"/>
    <s v="Criccieth"/>
    <x v="16"/>
    <s v="28/02/2020"/>
    <n v="23"/>
    <x v="3"/>
    <s v="Megawidget S"/>
    <x v="10"/>
    <x v="2"/>
    <n v="0.69"/>
    <n v="24"/>
    <n v="552"/>
    <x v="895"/>
  </r>
  <r>
    <n v="2306"/>
    <s v="Lindsey"/>
    <s v="Wiggins"/>
    <x v="0"/>
    <x v="0"/>
    <n v="30"/>
    <s v="Heriot Avenue"/>
    <s v="Tyne And Wear"/>
    <x v="2"/>
    <d v="2022-08-04T00:00:00"/>
    <n v="59"/>
    <x v="6"/>
    <s v="Megawidget M"/>
    <x v="3"/>
    <x v="0"/>
    <n v="1.29"/>
    <n v="24"/>
    <n v="1416"/>
    <x v="471"/>
  </r>
  <r>
    <n v="2307"/>
    <s v="Darren"/>
    <s v="Bright"/>
    <x v="1"/>
    <x v="1"/>
    <n v="30"/>
    <s v="Herlwyn Gardens"/>
    <s v="Abertillery"/>
    <x v="27"/>
    <s v="27/08/2022"/>
    <n v="36"/>
    <x v="2"/>
    <s v="Ultrathing V1"/>
    <x v="3"/>
    <x v="0"/>
    <n v="1.79"/>
    <n v="17"/>
    <n v="612"/>
    <x v="832"/>
  </r>
  <r>
    <n v="2308"/>
    <s v="Shamika"/>
    <s v="Dewitt"/>
    <x v="2"/>
    <x v="0"/>
    <n v="60"/>
    <s v="Herlwyn Gardens"/>
    <s v="Wymondham"/>
    <x v="2"/>
    <d v="2020-04-04T00:00:00"/>
    <n v="27"/>
    <x v="6"/>
    <s v="Megawidget M"/>
    <x v="4"/>
    <x v="2"/>
    <n v="1.29"/>
    <n v="24"/>
    <n v="648"/>
    <x v="806"/>
  </r>
  <r>
    <n v="2309"/>
    <s v="Johnny"/>
    <s v="Dunlap"/>
    <x v="1"/>
    <x v="1"/>
    <n v="60"/>
    <s v="Herne Grove"/>
    <s v="Kelso"/>
    <x v="21"/>
    <d v="2020-05-12T00:00:00"/>
    <n v="25"/>
    <x v="9"/>
    <s v="Ultrathing V3"/>
    <x v="11"/>
    <x v="2"/>
    <n v="3.39"/>
    <n v="24"/>
    <n v="600"/>
    <x v="120"/>
  </r>
  <r>
    <n v="2310"/>
    <s v="Jarrod"/>
    <s v="Gentry"/>
    <x v="1"/>
    <x v="1"/>
    <n v="90"/>
    <s v="Herne Grove"/>
    <s v="Tewkesbury"/>
    <x v="2"/>
    <s v="27/07/2022"/>
    <n v="37"/>
    <x v="8"/>
    <s v="Superwossname"/>
    <x v="0"/>
    <x v="0"/>
    <n v="3.49"/>
    <n v="20"/>
    <n v="740"/>
    <x v="99"/>
  </r>
  <r>
    <n v="2311"/>
    <s v="Arden"/>
    <s v="Putnam"/>
    <x v="1"/>
    <x v="1"/>
    <n v="30"/>
    <s v="Herne Place"/>
    <s v="Coatbridge"/>
    <x v="15"/>
    <d v="2020-06-06T00:00:00"/>
    <n v="16"/>
    <x v="3"/>
    <s v="Megawidget S"/>
    <x v="2"/>
    <x v="2"/>
    <n v="0.69"/>
    <n v="24"/>
    <n v="384"/>
    <x v="189"/>
  </r>
  <r>
    <n v="2312"/>
    <s v="Stephan"/>
    <s v="Stapleton"/>
    <x v="1"/>
    <x v="1"/>
    <n v="90"/>
    <s v="Herrip Street"/>
    <s v="Heathfield"/>
    <x v="1"/>
    <d v="2021-02-03T00:00:00"/>
    <n v="49"/>
    <x v="7"/>
    <s v="Ultrathing V2"/>
    <x v="10"/>
    <x v="1"/>
    <n v="2.95"/>
    <n v="20"/>
    <n v="980"/>
    <x v="896"/>
  </r>
  <r>
    <n v="2313"/>
    <s v="Raleigh"/>
    <s v="Henley"/>
    <x v="1"/>
    <x v="1"/>
    <n v="60"/>
    <s v="HertfoRoadRoad"/>
    <s v="Laurencekirk"/>
    <x v="21"/>
    <d v="2021-12-04T00:00:00"/>
    <n v="2"/>
    <x v="2"/>
    <s v="Ultrathing V1"/>
    <x v="8"/>
    <x v="1"/>
    <n v="1.79"/>
    <n v="17"/>
    <n v="34"/>
    <x v="614"/>
  </r>
  <r>
    <n v="2314"/>
    <s v="Terese"/>
    <s v="Mcmillan"/>
    <x v="3"/>
    <x v="0"/>
    <n v="30"/>
    <s v="Hertsmere Road"/>
    <s v="Cambridgeshire"/>
    <x v="10"/>
    <d v="2020-10-10T00:00:00"/>
    <n v="26"/>
    <x v="3"/>
    <s v="Megawidget S"/>
    <x v="1"/>
    <x v="2"/>
    <n v="0.69"/>
    <n v="24"/>
    <n v="624"/>
    <x v="524"/>
  </r>
  <r>
    <n v="2315"/>
    <s v="August"/>
    <s v="Hess"/>
    <x v="1"/>
    <x v="1"/>
    <n v="90"/>
    <s v="Hesketh Place"/>
    <s v="Beaumaris"/>
    <x v="39"/>
    <s v="28/02/2021"/>
    <n v="10"/>
    <x v="0"/>
    <s v="Hyperwotsit"/>
    <x v="10"/>
    <x v="1"/>
    <n v="2.0099999999999998"/>
    <n v="20"/>
    <n v="200"/>
    <x v="753"/>
  </r>
  <r>
    <n v="2316"/>
    <s v="Grover"/>
    <s v="Irving"/>
    <x v="1"/>
    <x v="1"/>
    <n v="90"/>
    <s v="Heslop Road"/>
    <s v="Lancashire"/>
    <x v="21"/>
    <d v="2021-01-09T00:00:00"/>
    <n v="65"/>
    <x v="7"/>
    <s v="Ultrathing V2"/>
    <x v="6"/>
    <x v="1"/>
    <n v="2.95"/>
    <n v="20"/>
    <n v="1300"/>
    <x v="445"/>
  </r>
  <r>
    <n v="2317"/>
    <s v="Jessenia"/>
    <s v="Goddard"/>
    <x v="0"/>
    <x v="0"/>
    <n v="60"/>
    <s v="Hesperus Crescent"/>
    <s v="Wylam"/>
    <x v="2"/>
    <d v="2021-03-12T00:00:00"/>
    <n v="35"/>
    <x v="3"/>
    <s v="Megawidget S"/>
    <x v="5"/>
    <x v="1"/>
    <n v="0.69"/>
    <n v="24"/>
    <n v="840"/>
    <x v="536"/>
  </r>
  <r>
    <n v="2318"/>
    <s v="Blair"/>
    <s v="Stern"/>
    <x v="1"/>
    <x v="1"/>
    <n v="90"/>
    <s v="Hessel Street"/>
    <s v="Melksham"/>
    <x v="2"/>
    <s v="30/08/2022"/>
    <n v="18"/>
    <x v="4"/>
    <s v="Gigastuff"/>
    <x v="3"/>
    <x v="0"/>
    <n v="1.89"/>
    <n v="18"/>
    <n v="324"/>
    <x v="304"/>
  </r>
  <r>
    <n v="2319"/>
    <s v="Penelope"/>
    <s v="Sumner"/>
    <x v="0"/>
    <x v="0"/>
    <n v="60"/>
    <s v="Heston Street"/>
    <s v="Woolacombe"/>
    <x v="2"/>
    <s v="17/04/2020"/>
    <n v="25"/>
    <x v="6"/>
    <s v="Megawidget M"/>
    <x v="4"/>
    <x v="2"/>
    <n v="1.29"/>
    <n v="24"/>
    <n v="600"/>
    <x v="130"/>
  </r>
  <r>
    <n v="2320"/>
    <s v="Piedad"/>
    <s v="Webb"/>
    <x v="2"/>
    <x v="0"/>
    <n v="90"/>
    <s v="Hetley Road"/>
    <s v="Acharacle"/>
    <x v="54"/>
    <s v="20/05/2021"/>
    <n v="68"/>
    <x v="6"/>
    <s v="Megawidget M"/>
    <x v="11"/>
    <x v="1"/>
    <n v="1.29"/>
    <n v="24"/>
    <n v="1632"/>
    <x v="778"/>
  </r>
  <r>
    <n v="2321"/>
    <s v="Monroe"/>
    <s v="Gibbs"/>
    <x v="1"/>
    <x v="1"/>
    <n v="60"/>
    <s v="Hewit'S Corner"/>
    <s v="Buxton"/>
    <x v="12"/>
    <s v="15/10/2021"/>
    <n v="17"/>
    <x v="3"/>
    <s v="Megawidget S"/>
    <x v="1"/>
    <x v="1"/>
    <n v="0.69"/>
    <n v="24"/>
    <n v="408"/>
    <x v="506"/>
  </r>
  <r>
    <n v="2322"/>
    <s v="Javier"/>
    <s v="Ingram"/>
    <x v="1"/>
    <x v="1"/>
    <n v="90"/>
    <s v="Hewitt'S Court"/>
    <s v="Ashton-Under-Lyne"/>
    <x v="19"/>
    <s v="28/03/2022"/>
    <n v="105"/>
    <x v="5"/>
    <s v="Ultrathing V4"/>
    <x v="5"/>
    <x v="0"/>
    <n v="3.99"/>
    <n v="24"/>
    <n v="2520"/>
    <x v="649"/>
  </r>
  <r>
    <n v="2323"/>
    <s v="Kathline"/>
    <s v="Painter"/>
    <x v="2"/>
    <x v="0"/>
    <n v="90"/>
    <s v="Hexal Road"/>
    <s v="Grangemouth"/>
    <x v="17"/>
    <d v="2022-06-06T00:00:00"/>
    <n v="75"/>
    <x v="8"/>
    <s v="Superwossname"/>
    <x v="2"/>
    <x v="0"/>
    <n v="3.49"/>
    <n v="20"/>
    <n v="1500"/>
    <x v="133"/>
  </r>
  <r>
    <n v="2324"/>
    <s v="Aurelio"/>
    <s v="Mitchell"/>
    <x v="1"/>
    <x v="1"/>
    <n v="60"/>
    <s v="HeyfoRoadAvenue"/>
    <s v="Rhosneigr"/>
    <x v="2"/>
    <d v="2022-03-05T00:00:00"/>
    <n v="96"/>
    <x v="4"/>
    <s v="Gigastuff"/>
    <x v="5"/>
    <x v="0"/>
    <n v="1.89"/>
    <n v="18"/>
    <n v="1728"/>
    <x v="737"/>
  </r>
  <r>
    <n v="2325"/>
    <s v="Andre"/>
    <s v="Daugherty"/>
    <x v="2"/>
    <x v="0"/>
    <n v="90"/>
    <s v="Hickly Road"/>
    <s v="Romsey"/>
    <x v="2"/>
    <s v="22/06/2022"/>
    <n v="50"/>
    <x v="9"/>
    <s v="Ultrathing V3"/>
    <x v="2"/>
    <x v="0"/>
    <n v="3.39"/>
    <n v="24"/>
    <n v="1200"/>
    <x v="84"/>
  </r>
  <r>
    <n v="2326"/>
    <s v="Margeret"/>
    <s v="Thompson"/>
    <x v="2"/>
    <x v="0"/>
    <n v="30"/>
    <s v="Hickman Close"/>
    <s v="Sandown"/>
    <x v="2"/>
    <d v="2021-06-04T00:00:00"/>
    <n v="52"/>
    <x v="0"/>
    <s v="Hyperwotsit"/>
    <x v="2"/>
    <x v="1"/>
    <n v="2.0099999999999998"/>
    <n v="20"/>
    <n v="1040"/>
    <x v="897"/>
  </r>
  <r>
    <n v="2327"/>
    <s v="Monserrate"/>
    <s v="Salazar"/>
    <x v="2"/>
    <x v="0"/>
    <n v="60"/>
    <s v="Hickman'S Folly"/>
    <s v="Brighouse"/>
    <x v="50"/>
    <d v="2020-07-10T00:00:00"/>
    <n v="60"/>
    <x v="2"/>
    <s v="Ultrathing V1"/>
    <x v="0"/>
    <x v="2"/>
    <n v="1.79"/>
    <n v="17"/>
    <n v="1020"/>
    <x v="521"/>
  </r>
  <r>
    <n v="2328"/>
    <s v="Malik"/>
    <s v="Dickerson"/>
    <x v="1"/>
    <x v="1"/>
    <n v="60"/>
    <s v="Hidcote Gardens"/>
    <s v="Holmrook"/>
    <x v="1"/>
    <d v="2022-04-05T00:00:00"/>
    <n v="64"/>
    <x v="4"/>
    <s v="Gigastuff"/>
    <x v="4"/>
    <x v="0"/>
    <n v="1.89"/>
    <n v="18"/>
    <n v="1152"/>
    <x v="898"/>
  </r>
  <r>
    <n v="2329"/>
    <s v="Hosea"/>
    <s v="Hutton"/>
    <x v="1"/>
    <x v="1"/>
    <n v="90"/>
    <s v="Hides Street"/>
    <s v="Kirkcaldy"/>
    <x v="21"/>
    <s v="25/07/2021"/>
    <n v="62"/>
    <x v="9"/>
    <s v="Ultrathing V3"/>
    <x v="0"/>
    <x v="1"/>
    <n v="3.39"/>
    <n v="24"/>
    <n v="1488"/>
    <x v="451"/>
  </r>
  <r>
    <n v="2330"/>
    <s v="Elliot"/>
    <s v="Staton"/>
    <x v="1"/>
    <x v="1"/>
    <n v="90"/>
    <s v="High Lane"/>
    <s v="Pudsey"/>
    <x v="2"/>
    <s v="28/04/2020"/>
    <n v="81"/>
    <x v="9"/>
    <s v="Ultrathing V3"/>
    <x v="4"/>
    <x v="2"/>
    <n v="3.39"/>
    <n v="24"/>
    <n v="1944"/>
    <x v="836"/>
  </r>
  <r>
    <n v="2331"/>
    <s v="Dennis"/>
    <s v="Gilbert"/>
    <x v="2"/>
    <x v="0"/>
    <n v="30"/>
    <s v="High Meadow"/>
    <s v="Crook"/>
    <x v="16"/>
    <s v="31/08/2022"/>
    <n v="8"/>
    <x v="5"/>
    <s v="Ultrathing V4"/>
    <x v="3"/>
    <x v="0"/>
    <n v="3.99"/>
    <n v="24"/>
    <n v="192"/>
    <x v="539"/>
  </r>
  <r>
    <n v="2332"/>
    <s v="Carletta"/>
    <s v="Bates"/>
    <x v="2"/>
    <x v="0"/>
    <n v="60"/>
    <s v="Higham Hill"/>
    <s v="Sedbergh"/>
    <x v="2"/>
    <s v="24/02/2020"/>
    <n v="41"/>
    <x v="7"/>
    <s v="Ultrathing V2"/>
    <x v="10"/>
    <x v="2"/>
    <n v="2.95"/>
    <n v="20"/>
    <n v="820"/>
    <x v="672"/>
  </r>
  <r>
    <n v="2333"/>
    <s v="Jenell"/>
    <s v="Colvin"/>
    <x v="0"/>
    <x v="0"/>
    <n v="30"/>
    <s v="Higham Station"/>
    <s v="Tonypandy"/>
    <x v="2"/>
    <d v="2022-05-04T00:00:00"/>
    <n v="98"/>
    <x v="5"/>
    <s v="Ultrathing V4"/>
    <x v="11"/>
    <x v="0"/>
    <n v="3.99"/>
    <n v="24"/>
    <n v="2352"/>
    <x v="593"/>
  </r>
  <r>
    <n v="2334"/>
    <s v="Chere"/>
    <s v="Cahill"/>
    <x v="0"/>
    <x v="0"/>
    <n v="90"/>
    <s v="Highfield Avenue"/>
    <s v="Basildon"/>
    <x v="53"/>
    <d v="2021-06-02T00:00:00"/>
    <n v="20"/>
    <x v="6"/>
    <s v="Megawidget M"/>
    <x v="2"/>
    <x v="1"/>
    <n v="1.29"/>
    <n v="24"/>
    <n v="480"/>
    <x v="167"/>
  </r>
  <r>
    <n v="2335"/>
    <s v="Corey"/>
    <s v="Vazquez"/>
    <x v="1"/>
    <x v="1"/>
    <n v="90"/>
    <s v="Highfield Road"/>
    <s v="Fortrose"/>
    <x v="17"/>
    <s v="27/01/2021"/>
    <n v="63"/>
    <x v="7"/>
    <s v="Ultrathing V2"/>
    <x v="6"/>
    <x v="1"/>
    <n v="2.95"/>
    <n v="20"/>
    <n v="1260"/>
    <x v="842"/>
  </r>
  <r>
    <n v="2336"/>
    <s v="Yen"/>
    <s v="Gagnon"/>
    <x v="0"/>
    <x v="0"/>
    <n v="60"/>
    <s v="Highgate Hill"/>
    <s v="Earlston"/>
    <x v="44"/>
    <s v="26/09/2021"/>
    <n v="5"/>
    <x v="2"/>
    <s v="Ultrathing V1"/>
    <x v="9"/>
    <x v="1"/>
    <n v="1.79"/>
    <n v="17"/>
    <n v="85"/>
    <x v="36"/>
  </r>
  <r>
    <n v="2337"/>
    <s v="Era"/>
    <s v="Slater"/>
    <x v="3"/>
    <x v="0"/>
    <n v="90"/>
    <s v="Highgate Road"/>
    <s v="Isle Of Eigg"/>
    <x v="21"/>
    <s v="20/12/2021"/>
    <n v="72"/>
    <x v="0"/>
    <s v="Hyperwotsit"/>
    <x v="8"/>
    <x v="1"/>
    <n v="2.0099999999999998"/>
    <n v="20"/>
    <n v="1440"/>
    <x v="560"/>
  </r>
  <r>
    <n v="2338"/>
    <s v="Li"/>
    <s v="Mansfield"/>
    <x v="0"/>
    <x v="0"/>
    <n v="90"/>
    <s v="Highgate Walk"/>
    <s v="Bonnyrigg"/>
    <x v="9"/>
    <d v="2022-11-12T00:00:00"/>
    <n v="70"/>
    <x v="5"/>
    <s v="Ultrathing V4"/>
    <x v="7"/>
    <x v="0"/>
    <n v="3.99"/>
    <n v="24"/>
    <n v="1680"/>
    <x v="104"/>
  </r>
  <r>
    <n v="2339"/>
    <s v="Librada"/>
    <s v="Stuart"/>
    <x v="2"/>
    <x v="0"/>
    <n v="90"/>
    <s v="Highgate Walk"/>
    <s v="Isle Of Benbecula"/>
    <x v="21"/>
    <d v="2021-08-11T00:00:00"/>
    <n v="82"/>
    <x v="5"/>
    <s v="Ultrathing V4"/>
    <x v="3"/>
    <x v="1"/>
    <n v="3.99"/>
    <n v="24"/>
    <n v="1968"/>
    <x v="682"/>
  </r>
  <r>
    <n v="2340"/>
    <s v="Lynette"/>
    <s v="Fischer"/>
    <x v="0"/>
    <x v="0"/>
    <n v="30"/>
    <s v="Highlands Close"/>
    <s v="Gaerwen"/>
    <x v="17"/>
    <s v="24/05/2021"/>
    <n v="24"/>
    <x v="8"/>
    <s v="Superwossname"/>
    <x v="11"/>
    <x v="1"/>
    <n v="3.49"/>
    <n v="20"/>
    <n v="480"/>
    <x v="190"/>
  </r>
  <r>
    <n v="2341"/>
    <s v="Keenan"/>
    <s v="Miller"/>
    <x v="1"/>
    <x v="1"/>
    <n v="90"/>
    <s v="Highlea Close"/>
    <s v="Erskine"/>
    <x v="17"/>
    <d v="2021-06-02T00:00:00"/>
    <n v="80"/>
    <x v="3"/>
    <s v="Megawidget S"/>
    <x v="2"/>
    <x v="1"/>
    <n v="0.69"/>
    <n v="24"/>
    <n v="1920"/>
    <x v="278"/>
  </r>
  <r>
    <n v="2342"/>
    <s v="Marybeth"/>
    <s v="Tatum"/>
    <x v="2"/>
    <x v="0"/>
    <n v="60"/>
    <s v="Highwood Grove"/>
    <s v="Cowbridge"/>
    <x v="16"/>
    <d v="2021-10-03T00:00:00"/>
    <n v="38"/>
    <x v="7"/>
    <s v="Ultrathing V2"/>
    <x v="1"/>
    <x v="1"/>
    <n v="2.95"/>
    <n v="20"/>
    <n v="760"/>
    <x v="121"/>
  </r>
  <r>
    <n v="2343"/>
    <s v="Aleida"/>
    <s v="Crowell"/>
    <x v="2"/>
    <x v="0"/>
    <n v="90"/>
    <s v="Highwood Road"/>
    <s v="Penryn"/>
    <x v="2"/>
    <s v="27/04/2021"/>
    <n v="12"/>
    <x v="2"/>
    <s v="Ultrathing V1"/>
    <x v="4"/>
    <x v="1"/>
    <n v="1.79"/>
    <n v="17"/>
    <n v="204"/>
    <x v="578"/>
  </r>
  <r>
    <n v="2344"/>
    <s v="Lael"/>
    <s v="Castillo"/>
    <x v="2"/>
    <x v="0"/>
    <n v="60"/>
    <s v="Hildreth Street"/>
    <s v="Llandeilo"/>
    <x v="11"/>
    <d v="2022-10-09T00:00:00"/>
    <n v="21"/>
    <x v="6"/>
    <s v="Megawidget M"/>
    <x v="1"/>
    <x v="0"/>
    <n v="1.29"/>
    <n v="24"/>
    <n v="504"/>
    <x v="332"/>
  </r>
  <r>
    <n v="2345"/>
    <s v="Chong"/>
    <s v="Mccord"/>
    <x v="2"/>
    <x v="0"/>
    <n v="60"/>
    <s v="Hill Close"/>
    <s v="Ardgay"/>
    <x v="70"/>
    <s v="29/08/2021"/>
    <n v="64"/>
    <x v="8"/>
    <s v="Superwossname"/>
    <x v="3"/>
    <x v="1"/>
    <n v="3.49"/>
    <n v="20"/>
    <n v="1280"/>
    <x v="149"/>
  </r>
  <r>
    <n v="2346"/>
    <s v="Mary"/>
    <s v="Vang"/>
    <x v="1"/>
    <x v="1"/>
    <n v="30"/>
    <s v="Hill Drive"/>
    <s v="Haverfordwest"/>
    <x v="1"/>
    <s v="18/08/2020"/>
    <n v="19"/>
    <x v="5"/>
    <s v="Ultrathing V4"/>
    <x v="3"/>
    <x v="2"/>
    <n v="3.99"/>
    <n v="24"/>
    <n v="456"/>
    <x v="268"/>
  </r>
  <r>
    <n v="2347"/>
    <s v="Hortencia"/>
    <s v="Tovar"/>
    <x v="2"/>
    <x v="0"/>
    <n v="60"/>
    <s v="Hill Farm"/>
    <s v="West Byfleet"/>
    <x v="2"/>
    <s v="17/11/2022"/>
    <n v="5"/>
    <x v="5"/>
    <s v="Ultrathing V4"/>
    <x v="7"/>
    <x v="0"/>
    <n v="3.99"/>
    <n v="24"/>
    <n v="120"/>
    <x v="64"/>
  </r>
  <r>
    <n v="2348"/>
    <s v="Tish"/>
    <s v="Rodriguez"/>
    <x v="0"/>
    <x v="0"/>
    <n v="90"/>
    <s v="Hill Top"/>
    <s v="Elgin"/>
    <x v="45"/>
    <s v="15/12/2021"/>
    <n v="64"/>
    <x v="6"/>
    <s v="Megawidget M"/>
    <x v="8"/>
    <x v="1"/>
    <n v="1.29"/>
    <n v="24"/>
    <n v="1536"/>
    <x v="419"/>
  </r>
  <r>
    <n v="2349"/>
    <s v="Shaun"/>
    <s v="Hines"/>
    <x v="1"/>
    <x v="1"/>
    <n v="30"/>
    <s v="Hillbrook Road"/>
    <s v="Stone"/>
    <x v="2"/>
    <s v="13/07/2020"/>
    <n v="59"/>
    <x v="9"/>
    <s v="Ultrathing V3"/>
    <x v="0"/>
    <x v="2"/>
    <n v="3.39"/>
    <n v="24"/>
    <n v="1416"/>
    <x v="62"/>
  </r>
  <r>
    <n v="2350"/>
    <s v="Glennis"/>
    <s v="Cahill"/>
    <x v="2"/>
    <x v="0"/>
    <n v="60"/>
    <s v="Hillbury Road"/>
    <s v="Tadley"/>
    <x v="2"/>
    <s v="22/09/2020"/>
    <n v="19"/>
    <x v="1"/>
    <s v="Megawidget L"/>
    <x v="9"/>
    <x v="2"/>
    <n v="1.79"/>
    <n v="24"/>
    <n v="456"/>
    <x v="845"/>
  </r>
  <r>
    <n v="2351"/>
    <s v="Kareem"/>
    <s v="Michaud"/>
    <x v="1"/>
    <x v="1"/>
    <n v="90"/>
    <s v="Hillcourt Road"/>
    <s v="Newport"/>
    <x v="2"/>
    <s v="26/03/2022"/>
    <n v="22"/>
    <x v="0"/>
    <s v="Hyperwotsit"/>
    <x v="5"/>
    <x v="0"/>
    <n v="2.0099999999999998"/>
    <n v="20"/>
    <n v="440"/>
    <x v="650"/>
  </r>
  <r>
    <n v="2352"/>
    <s v="Denny"/>
    <s v="Noel"/>
    <x v="1"/>
    <x v="1"/>
    <n v="60"/>
    <s v="Hilldrop Crescent"/>
    <s v="Dalkeith"/>
    <x v="3"/>
    <d v="2020-07-09T00:00:00"/>
    <n v="50"/>
    <x v="7"/>
    <s v="Ultrathing V2"/>
    <x v="0"/>
    <x v="2"/>
    <n v="2.95"/>
    <n v="20"/>
    <n v="1000"/>
    <x v="364"/>
  </r>
  <r>
    <n v="2353"/>
    <s v="Kristin"/>
    <s v="Winters"/>
    <x v="0"/>
    <x v="0"/>
    <n v="60"/>
    <s v="Hillery Close"/>
    <s v="Norfolk"/>
    <x v="2"/>
    <d v="2022-04-11T00:00:00"/>
    <n v="22"/>
    <x v="3"/>
    <s v="Megawidget S"/>
    <x v="4"/>
    <x v="0"/>
    <n v="0.69"/>
    <n v="24"/>
    <n v="528"/>
    <x v="310"/>
  </r>
  <r>
    <n v="2354"/>
    <s v="Jared"/>
    <s v="Simon"/>
    <x v="1"/>
    <x v="1"/>
    <n v="30"/>
    <s v="Hillfield Avenue"/>
    <s v="Redhill"/>
    <x v="2"/>
    <d v="2022-07-09T00:00:00"/>
    <n v="75"/>
    <x v="7"/>
    <s v="Ultrathing V2"/>
    <x v="0"/>
    <x v="0"/>
    <n v="2.95"/>
    <n v="20"/>
    <n v="1500"/>
    <x v="899"/>
  </r>
  <r>
    <n v="2355"/>
    <s v="Christiane"/>
    <s v="Costa"/>
    <x v="2"/>
    <x v="0"/>
    <n v="90"/>
    <s v="Hillman Street"/>
    <s v="Ullapool"/>
    <x v="2"/>
    <d v="2021-08-05T00:00:00"/>
    <n v="75"/>
    <x v="2"/>
    <s v="Ultrathing V1"/>
    <x v="3"/>
    <x v="1"/>
    <n v="1.79"/>
    <n v="17"/>
    <n v="1275"/>
    <x v="465"/>
  </r>
  <r>
    <n v="2356"/>
    <s v="Pierre"/>
    <s v="Ferrell"/>
    <x v="1"/>
    <x v="1"/>
    <n v="30"/>
    <s v="Hillmore Grove"/>
    <s v="Blaydon-On-Tyne"/>
    <x v="7"/>
    <s v="29/10/2020"/>
    <n v="49"/>
    <x v="4"/>
    <s v="Gigastuff"/>
    <x v="1"/>
    <x v="2"/>
    <n v="1.89"/>
    <n v="18"/>
    <n v="882"/>
    <x v="680"/>
  </r>
  <r>
    <n v="2357"/>
    <s v="Cary"/>
    <s v="Spaulding"/>
    <x v="2"/>
    <x v="0"/>
    <n v="30"/>
    <s v="Hillway"/>
    <s v="Basingstoke"/>
    <x v="91"/>
    <s v="24/04/2020"/>
    <n v="36"/>
    <x v="6"/>
    <s v="Megawidget M"/>
    <x v="4"/>
    <x v="2"/>
    <n v="1.29"/>
    <n v="24"/>
    <n v="864"/>
    <x v="73"/>
  </r>
  <r>
    <n v="2358"/>
    <s v="Travis"/>
    <s v="Bolton"/>
    <x v="1"/>
    <x v="1"/>
    <n v="60"/>
    <s v="Hillyfield"/>
    <s v="Northallerton"/>
    <x v="2"/>
    <s v="25/09/2020"/>
    <n v="72"/>
    <x v="6"/>
    <s v="Megawidget M"/>
    <x v="9"/>
    <x v="2"/>
    <n v="1.29"/>
    <n v="24"/>
    <n v="1728"/>
    <x v="249"/>
  </r>
  <r>
    <n v="2359"/>
    <s v="Kasey"/>
    <s v="Fleming"/>
    <x v="0"/>
    <x v="0"/>
    <n v="90"/>
    <s v="Hind Court"/>
    <s v="Bishop'S Stortford"/>
    <x v="65"/>
    <d v="2021-05-01T00:00:00"/>
    <n v="8"/>
    <x v="5"/>
    <s v="Ultrathing V4"/>
    <x v="11"/>
    <x v="1"/>
    <n v="3.99"/>
    <n v="24"/>
    <n v="192"/>
    <x v="539"/>
  </r>
  <r>
    <n v="2360"/>
    <s v="Stan"/>
    <s v="Case"/>
    <x v="1"/>
    <x v="1"/>
    <n v="30"/>
    <s v="Hind Street"/>
    <s v="Ystrad Meurig"/>
    <x v="2"/>
    <s v="16/07/2021"/>
    <n v="91"/>
    <x v="7"/>
    <s v="Ultrathing V2"/>
    <x v="0"/>
    <x v="1"/>
    <n v="2.95"/>
    <n v="20"/>
    <n v="1820"/>
    <x v="151"/>
  </r>
  <r>
    <n v="2361"/>
    <s v="Bert"/>
    <s v="Proctor"/>
    <x v="1"/>
    <x v="1"/>
    <n v="90"/>
    <s v="Hindes Mews"/>
    <s v="Livingston"/>
    <x v="11"/>
    <d v="2020-02-12T00:00:00"/>
    <n v="19"/>
    <x v="8"/>
    <s v="Superwossname"/>
    <x v="10"/>
    <x v="2"/>
    <n v="3.49"/>
    <n v="20"/>
    <n v="380"/>
    <x v="606"/>
  </r>
  <r>
    <n v="2362"/>
    <s v="Karl"/>
    <s v="Paige"/>
    <x v="2"/>
    <x v="0"/>
    <n v="90"/>
    <s v="Hiver Street"/>
    <s v="Isle Of Iona"/>
    <x v="21"/>
    <s v="27/10/2022"/>
    <n v="103"/>
    <x v="9"/>
    <s v="Ultrathing V3"/>
    <x v="1"/>
    <x v="0"/>
    <n v="3.39"/>
    <n v="24"/>
    <n v="2472"/>
    <x v="656"/>
  </r>
  <r>
    <n v="2363"/>
    <s v="Edgar"/>
    <s v="Cook"/>
    <x v="1"/>
    <x v="1"/>
    <n v="60"/>
    <s v="Hocroft Avenue"/>
    <s v="Keighley"/>
    <x v="21"/>
    <s v="20/11/2021"/>
    <n v="50"/>
    <x v="8"/>
    <s v="Superwossname"/>
    <x v="7"/>
    <x v="1"/>
    <n v="3.49"/>
    <n v="20"/>
    <n v="1000"/>
    <x v="734"/>
  </r>
  <r>
    <n v="2364"/>
    <s v="Brendon"/>
    <s v="Wilkes"/>
    <x v="1"/>
    <x v="1"/>
    <n v="30"/>
    <s v="Hodgkin Close"/>
    <s v="Maryport"/>
    <x v="2"/>
    <s v="24/12/2020"/>
    <n v="28"/>
    <x v="3"/>
    <s v="Megawidget S"/>
    <x v="8"/>
    <x v="2"/>
    <n v="0.69"/>
    <n v="24"/>
    <n v="672"/>
    <x v="800"/>
  </r>
  <r>
    <n v="2365"/>
    <s v="Deanna"/>
    <s v="Darby"/>
    <x v="0"/>
    <x v="0"/>
    <n v="90"/>
    <s v="Hog Yard"/>
    <s v="West Yorkshire"/>
    <x v="2"/>
    <d v="2020-06-03T00:00:00"/>
    <n v="82"/>
    <x v="6"/>
    <s v="Megawidget M"/>
    <x v="2"/>
    <x v="2"/>
    <n v="1.29"/>
    <n v="24"/>
    <n v="1968"/>
    <x v="900"/>
  </r>
  <r>
    <n v="2366"/>
    <s v="Ben"/>
    <s v="Stark"/>
    <x v="1"/>
    <x v="1"/>
    <n v="30"/>
    <s v="Hogarth Lane"/>
    <s v="Farnborough"/>
    <x v="17"/>
    <d v="2022-07-12T00:00:00"/>
    <n v="105"/>
    <x v="1"/>
    <s v="Megawidget L"/>
    <x v="0"/>
    <x v="0"/>
    <n v="1.79"/>
    <n v="24"/>
    <n v="2520"/>
    <x v="901"/>
  </r>
  <r>
    <n v="2367"/>
    <s v="Patricia"/>
    <s v="Grady"/>
    <x v="1"/>
    <x v="1"/>
    <n v="90"/>
    <s v="Hogarth Place"/>
    <s v="Ross-Shire"/>
    <x v="2"/>
    <d v="2021-08-01T00:00:00"/>
    <n v="82"/>
    <x v="3"/>
    <s v="Megawidget S"/>
    <x v="3"/>
    <x v="1"/>
    <n v="0.69"/>
    <n v="24"/>
    <n v="1968"/>
    <x v="594"/>
  </r>
  <r>
    <n v="2368"/>
    <s v="Maria"/>
    <s v="Estrada"/>
    <x v="0"/>
    <x v="0"/>
    <n v="60"/>
    <s v="Holbeach Mews"/>
    <s v="Southport"/>
    <x v="2"/>
    <s v="20/06/2021"/>
    <n v="4"/>
    <x v="0"/>
    <s v="Hyperwotsit"/>
    <x v="2"/>
    <x v="1"/>
    <n v="2.0099999999999998"/>
    <n v="20"/>
    <n v="80"/>
    <x v="763"/>
  </r>
  <r>
    <n v="2369"/>
    <s v="Jarvis"/>
    <s v="Montes"/>
    <x v="1"/>
    <x v="1"/>
    <n v="30"/>
    <s v="Holborn"/>
    <s v="Larkhall"/>
    <x v="21"/>
    <s v="22/10/2020"/>
    <n v="55"/>
    <x v="2"/>
    <s v="Ultrathing V1"/>
    <x v="1"/>
    <x v="2"/>
    <n v="1.79"/>
    <n v="17"/>
    <n v="935"/>
    <x v="773"/>
  </r>
  <r>
    <n v="2370"/>
    <s v="Angeles"/>
    <s v="Dick"/>
    <x v="2"/>
    <x v="0"/>
    <n v="90"/>
    <s v="Holborn Buildings"/>
    <s v="Tenterden"/>
    <x v="2"/>
    <d v="2021-02-05T00:00:00"/>
    <n v="9"/>
    <x v="6"/>
    <s v="Megawidget M"/>
    <x v="10"/>
    <x v="1"/>
    <n v="1.29"/>
    <n v="24"/>
    <n v="216"/>
    <x v="171"/>
  </r>
  <r>
    <n v="2371"/>
    <s v="Dakota"/>
    <s v="Collier"/>
    <x v="2"/>
    <x v="0"/>
    <n v="90"/>
    <s v="Holborn Hill"/>
    <s v="Exmouth"/>
    <x v="17"/>
    <d v="2022-07-12T00:00:00"/>
    <n v="73"/>
    <x v="5"/>
    <s v="Ultrathing V4"/>
    <x v="0"/>
    <x v="0"/>
    <n v="3.99"/>
    <n v="24"/>
    <n v="1752"/>
    <x v="277"/>
  </r>
  <r>
    <n v="2372"/>
    <s v="Sean"/>
    <s v="Lynn"/>
    <x v="0"/>
    <x v="0"/>
    <n v="60"/>
    <s v="Holbrook Close"/>
    <s v="Solihull"/>
    <x v="2"/>
    <d v="2020-01-06T00:00:00"/>
    <n v="61"/>
    <x v="9"/>
    <s v="Ultrathing V3"/>
    <x v="6"/>
    <x v="2"/>
    <n v="3.39"/>
    <n v="24"/>
    <n v="1464"/>
    <x v="849"/>
  </r>
  <r>
    <n v="2373"/>
    <s v="Delorse"/>
    <s v="Matthews"/>
    <x v="0"/>
    <x v="0"/>
    <n v="90"/>
    <s v="Holburne Road"/>
    <s v="Isle Of Mannot"/>
    <x v="21"/>
    <s v="16/04/2022"/>
    <n v="26"/>
    <x v="5"/>
    <s v="Ultrathing V4"/>
    <x v="4"/>
    <x v="0"/>
    <n v="3.99"/>
    <n v="24"/>
    <n v="624"/>
    <x v="559"/>
  </r>
  <r>
    <n v="2374"/>
    <s v="Margherita"/>
    <s v="Carter"/>
    <x v="2"/>
    <x v="0"/>
    <n v="30"/>
    <s v="Holcombe Buildings"/>
    <s v="Lancashire"/>
    <x v="21"/>
    <s v="22/08/2022"/>
    <n v="69"/>
    <x v="0"/>
    <s v="Hyperwotsit"/>
    <x v="3"/>
    <x v="0"/>
    <n v="2.0099999999999998"/>
    <n v="20"/>
    <n v="1380"/>
    <x v="497"/>
  </r>
  <r>
    <n v="2375"/>
    <s v="Racheal"/>
    <s v="Goldman"/>
    <x v="0"/>
    <x v="0"/>
    <n v="60"/>
    <s v="Holdenhurst Av+F1402"/>
    <s v="Walton On The Naze"/>
    <x v="2"/>
    <d v="2020-01-01T00:00:00"/>
    <n v="69"/>
    <x v="3"/>
    <s v="Megawidget S"/>
    <x v="6"/>
    <x v="2"/>
    <n v="0.69"/>
    <n v="24"/>
    <n v="1656"/>
    <x v="611"/>
  </r>
  <r>
    <n v="2376"/>
    <s v="Maurice"/>
    <s v="Kraft"/>
    <x v="1"/>
    <x v="1"/>
    <n v="90"/>
    <s v="Holland Grove"/>
    <s v="Musselburgh"/>
    <x v="2"/>
    <d v="2021-07-05T00:00:00"/>
    <n v="47"/>
    <x v="7"/>
    <s v="Ultrathing V2"/>
    <x v="0"/>
    <x v="1"/>
    <n v="2.95"/>
    <n v="20"/>
    <n v="940"/>
    <x v="542"/>
  </r>
  <r>
    <n v="2377"/>
    <s v="Roland"/>
    <s v="Ybarra"/>
    <x v="1"/>
    <x v="1"/>
    <n v="30"/>
    <s v="Holland Passage"/>
    <s v="Moreton-In-Marsh"/>
    <x v="2"/>
    <d v="2022-12-05T00:00:00"/>
    <n v="90"/>
    <x v="3"/>
    <s v="Megawidget S"/>
    <x v="8"/>
    <x v="0"/>
    <n v="0.69"/>
    <n v="24"/>
    <n v="2160"/>
    <x v="714"/>
  </r>
  <r>
    <n v="2378"/>
    <s v="Kurtis"/>
    <s v="Gillis"/>
    <x v="1"/>
    <x v="1"/>
    <n v="30"/>
    <s v="Holland Villas"/>
    <s v="Cumnock"/>
    <x v="16"/>
    <s v="19/02/2021"/>
    <n v="52"/>
    <x v="1"/>
    <s v="Megawidget L"/>
    <x v="10"/>
    <x v="1"/>
    <n v="1.79"/>
    <n v="24"/>
    <n v="1248"/>
    <x v="902"/>
  </r>
  <r>
    <n v="2379"/>
    <s v="Leesa"/>
    <s v="Rangel"/>
    <x v="2"/>
    <x v="0"/>
    <n v="90"/>
    <s v="Holliday Square"/>
    <s v="Llandinam"/>
    <x v="11"/>
    <s v="22/02/2020"/>
    <n v="31"/>
    <x v="5"/>
    <s v="Ultrathing V4"/>
    <x v="10"/>
    <x v="2"/>
    <n v="3.99"/>
    <n v="24"/>
    <n v="744"/>
    <x v="781"/>
  </r>
  <r>
    <n v="2380"/>
    <s v="Jonas"/>
    <s v="Booker"/>
    <x v="1"/>
    <x v="1"/>
    <n v="90"/>
    <s v="Hollies"/>
    <s v="Market Rasen"/>
    <x v="2"/>
    <d v="2021-09-01T00:00:00"/>
    <n v="78"/>
    <x v="8"/>
    <s v="Superwossname"/>
    <x v="9"/>
    <x v="1"/>
    <n v="3.49"/>
    <n v="20"/>
    <n v="1560"/>
    <x v="903"/>
  </r>
  <r>
    <n v="2382"/>
    <s v="Shawanna"/>
    <s v="Lynn"/>
    <x v="2"/>
    <x v="0"/>
    <n v="60"/>
    <s v="Hollies Close"/>
    <s v="Pevensey"/>
    <x v="2"/>
    <d v="2022-08-02T00:00:00"/>
    <n v="86"/>
    <x v="2"/>
    <s v="Ultrathing V1"/>
    <x v="3"/>
    <x v="0"/>
    <n v="1.79"/>
    <n v="17"/>
    <n v="1462"/>
    <x v="267"/>
  </r>
  <r>
    <n v="2383"/>
    <s v="Modesto"/>
    <s v="Murphy"/>
    <x v="1"/>
    <x v="1"/>
    <n v="30"/>
    <s v="Holly Bush"/>
    <s v="Galston"/>
    <x v="17"/>
    <d v="2020-11-11T00:00:00"/>
    <n v="46"/>
    <x v="3"/>
    <s v="Megawidget S"/>
    <x v="7"/>
    <x v="2"/>
    <n v="0.69"/>
    <n v="24"/>
    <n v="1104"/>
    <x v="177"/>
  </r>
  <r>
    <n v="2384"/>
    <s v="Lacy"/>
    <s v="Choi"/>
    <x v="1"/>
    <x v="1"/>
    <n v="60"/>
    <s v="Holly Bush"/>
    <s v="Kirkby Stephen"/>
    <x v="21"/>
    <s v="14/08/2021"/>
    <n v="27"/>
    <x v="7"/>
    <s v="Ultrathing V2"/>
    <x v="3"/>
    <x v="1"/>
    <n v="2.95"/>
    <n v="20"/>
    <n v="540"/>
    <x v="675"/>
  </r>
  <r>
    <n v="2385"/>
    <s v="Kenisha"/>
    <s v="Lane"/>
    <x v="3"/>
    <x v="0"/>
    <n v="30"/>
    <s v="Holly Terrace"/>
    <s v="Bishop Auckland"/>
    <x v="65"/>
    <d v="2022-10-03T00:00:00"/>
    <n v="55"/>
    <x v="4"/>
    <s v="Gigastuff"/>
    <x v="1"/>
    <x v="0"/>
    <n v="1.89"/>
    <n v="18"/>
    <n v="990"/>
    <x v="638"/>
  </r>
  <r>
    <n v="2386"/>
    <s v="Issac"/>
    <s v="Love"/>
    <x v="1"/>
    <x v="1"/>
    <n v="90"/>
    <s v="Holly Terrace"/>
    <s v="Clydebank"/>
    <x v="15"/>
    <s v="18/01/2021"/>
    <n v="8"/>
    <x v="9"/>
    <s v="Ultrathing V3"/>
    <x v="6"/>
    <x v="1"/>
    <n v="3.39"/>
    <n v="24"/>
    <n v="192"/>
    <x v="402"/>
  </r>
  <r>
    <n v="2387"/>
    <s v="Elenora"/>
    <s v="Costa"/>
    <x v="0"/>
    <x v="0"/>
    <n v="60"/>
    <s v="Holly Villas"/>
    <s v="Fairbourne"/>
    <x v="17"/>
    <s v="13/01/2021"/>
    <n v="45"/>
    <x v="7"/>
    <s v="Ultrathing V2"/>
    <x v="6"/>
    <x v="1"/>
    <n v="2.95"/>
    <n v="20"/>
    <n v="900"/>
    <x v="401"/>
  </r>
  <r>
    <n v="2388"/>
    <s v="Lorilee"/>
    <s v="Stevenson"/>
    <x v="0"/>
    <x v="0"/>
    <n v="60"/>
    <s v="Holly Walk"/>
    <s v="Essex"/>
    <x v="17"/>
    <d v="2021-05-07T00:00:00"/>
    <n v="66"/>
    <x v="8"/>
    <s v="Superwossname"/>
    <x v="11"/>
    <x v="1"/>
    <n v="3.49"/>
    <n v="20"/>
    <n v="1320"/>
    <x v="241"/>
  </r>
  <r>
    <n v="2389"/>
    <s v="Estell"/>
    <s v="Landers"/>
    <x v="0"/>
    <x v="0"/>
    <n v="30"/>
    <s v="Holly Walk"/>
    <s v="Lutterworth"/>
    <x v="2"/>
    <d v="2022-07-11T00:00:00"/>
    <n v="58"/>
    <x v="8"/>
    <s v="Superwossname"/>
    <x v="0"/>
    <x v="0"/>
    <n v="3.49"/>
    <n v="20"/>
    <n v="1160"/>
    <x v="286"/>
  </r>
  <r>
    <n v="2390"/>
    <s v="Becki"/>
    <s v="Putnam"/>
    <x v="0"/>
    <x v="0"/>
    <n v="60"/>
    <s v="Hollybush Gardens"/>
    <s v="Polegate"/>
    <x v="2"/>
    <d v="2021-01-09T00:00:00"/>
    <n v="41"/>
    <x v="8"/>
    <s v="Superwossname"/>
    <x v="6"/>
    <x v="1"/>
    <n v="3.49"/>
    <n v="20"/>
    <n v="820"/>
    <x v="232"/>
  </r>
  <r>
    <n v="2391"/>
    <s v="Rex"/>
    <s v="Ortega"/>
    <x v="1"/>
    <x v="1"/>
    <n v="30"/>
    <s v="Hollybush Hill"/>
    <s v="Wotton-Under-Edge"/>
    <x v="2"/>
    <d v="2021-08-10T00:00:00"/>
    <n v="12"/>
    <x v="8"/>
    <s v="Superwossname"/>
    <x v="3"/>
    <x v="1"/>
    <n v="3.49"/>
    <n v="20"/>
    <n v="240"/>
    <x v="220"/>
  </r>
  <r>
    <n v="2392"/>
    <s v="Jordan"/>
    <s v="Higgins"/>
    <x v="1"/>
    <x v="1"/>
    <n v="90"/>
    <s v="Hollyhedge Terrace"/>
    <s v="Huddersfield"/>
    <x v="1"/>
    <s v="16/09/2021"/>
    <n v="80"/>
    <x v="7"/>
    <s v="Ultrathing V2"/>
    <x v="9"/>
    <x v="1"/>
    <n v="2.95"/>
    <n v="20"/>
    <n v="1600"/>
    <x v="690"/>
  </r>
  <r>
    <n v="2393"/>
    <s v="Drew"/>
    <s v="Guy"/>
    <x v="1"/>
    <x v="1"/>
    <n v="90"/>
    <s v="Hollywood Villas"/>
    <s v="Dumfries"/>
    <x v="3"/>
    <d v="2022-05-06T00:00:00"/>
    <n v="29"/>
    <x v="0"/>
    <s v="Hyperwotsit"/>
    <x v="11"/>
    <x v="0"/>
    <n v="2.0099999999999998"/>
    <n v="20"/>
    <n v="580"/>
    <x v="243"/>
  </r>
  <r>
    <n v="2394"/>
    <s v="Ma"/>
    <s v="Schafer"/>
    <x v="2"/>
    <x v="0"/>
    <n v="30"/>
    <s v="Holmside Road"/>
    <s v="Sandown"/>
    <x v="2"/>
    <d v="2022-12-08T00:00:00"/>
    <n v="68"/>
    <x v="5"/>
    <s v="Ultrathing V4"/>
    <x v="8"/>
    <x v="0"/>
    <n v="3.99"/>
    <n v="24"/>
    <n v="1632"/>
    <x v="197"/>
  </r>
  <r>
    <n v="2395"/>
    <s v="Jinny"/>
    <s v="Calhoun"/>
    <x v="2"/>
    <x v="0"/>
    <n v="90"/>
    <s v="Holwood Place"/>
    <s v="Lyme Regis"/>
    <x v="2"/>
    <d v="2022-06-05T00:00:00"/>
    <n v="5"/>
    <x v="5"/>
    <s v="Ultrathing V4"/>
    <x v="2"/>
    <x v="0"/>
    <n v="3.99"/>
    <n v="24"/>
    <n v="120"/>
    <x v="64"/>
  </r>
  <r>
    <n v="2396"/>
    <s v="Reginald"/>
    <s v="Yu"/>
    <x v="1"/>
    <x v="1"/>
    <n v="60"/>
    <s v="Holyrood Street"/>
    <s v="Cornhill-On-Tweed"/>
    <x v="16"/>
    <s v="22/10/2022"/>
    <n v="37"/>
    <x v="8"/>
    <s v="Superwossname"/>
    <x v="1"/>
    <x v="0"/>
    <n v="3.49"/>
    <n v="20"/>
    <n v="740"/>
    <x v="99"/>
  </r>
  <r>
    <n v="2397"/>
    <s v="Buster"/>
    <s v="Mock"/>
    <x v="1"/>
    <x v="1"/>
    <n v="60"/>
    <s v="Homefield"/>
    <s v="Essex"/>
    <x v="17"/>
    <s v="18/08/2021"/>
    <n v="18"/>
    <x v="0"/>
    <s v="Hyperwotsit"/>
    <x v="3"/>
    <x v="1"/>
    <n v="2.0099999999999998"/>
    <n v="20"/>
    <n v="360"/>
    <x v="18"/>
  </r>
  <r>
    <n v="2398"/>
    <s v="Rachael"/>
    <s v="Crawford"/>
    <x v="2"/>
    <x v="0"/>
    <n v="90"/>
    <s v="Homelands"/>
    <s v="Cheadle"/>
    <x v="20"/>
    <d v="2021-11-05T00:00:00"/>
    <n v="70"/>
    <x v="9"/>
    <s v="Ultrathing V3"/>
    <x v="7"/>
    <x v="1"/>
    <n v="3.39"/>
    <n v="24"/>
    <n v="1680"/>
    <x v="556"/>
  </r>
  <r>
    <n v="2399"/>
    <s v="Chance"/>
    <s v="Rocha"/>
    <x v="1"/>
    <x v="1"/>
    <n v="60"/>
    <s v="Homer Row"/>
    <s v="Swadlincote"/>
    <x v="2"/>
    <s v="25/09/2022"/>
    <n v="17"/>
    <x v="8"/>
    <s v="Superwossname"/>
    <x v="9"/>
    <x v="0"/>
    <n v="3.49"/>
    <n v="20"/>
    <n v="340"/>
    <x v="669"/>
  </r>
  <r>
    <n v="2400"/>
    <s v="Patria"/>
    <s v="Pack"/>
    <x v="2"/>
    <x v="0"/>
    <n v="60"/>
    <s v="Homer Street"/>
    <s v="Newport"/>
    <x v="2"/>
    <d v="2021-12-09T00:00:00"/>
    <n v="75"/>
    <x v="5"/>
    <s v="Ultrathing V4"/>
    <x v="8"/>
    <x v="1"/>
    <n v="3.99"/>
    <n v="24"/>
    <n v="1800"/>
    <x v="790"/>
  </r>
  <r>
    <n v="2401"/>
    <s v="Ivana"/>
    <s v="Knox"/>
    <x v="2"/>
    <x v="0"/>
    <n v="90"/>
    <s v="Homestead Paddock"/>
    <s v="Prescot"/>
    <x v="2"/>
    <s v="23/09/2021"/>
    <n v="46"/>
    <x v="2"/>
    <s v="Ultrathing V1"/>
    <x v="9"/>
    <x v="1"/>
    <n v="1.79"/>
    <n v="17"/>
    <n v="782"/>
    <x v="38"/>
  </r>
  <r>
    <n v="2402"/>
    <s v="Arron"/>
    <s v="Richards"/>
    <x v="1"/>
    <x v="1"/>
    <n v="90"/>
    <s v="Homestead Park"/>
    <s v="Hungerford"/>
    <x v="1"/>
    <d v="2021-08-01T00:00:00"/>
    <n v="37"/>
    <x v="3"/>
    <s v="Megawidget S"/>
    <x v="3"/>
    <x v="1"/>
    <n v="0.69"/>
    <n v="24"/>
    <n v="888"/>
    <x v="562"/>
  </r>
  <r>
    <n v="2403"/>
    <s v="Fernando"/>
    <s v="Fournier"/>
    <x v="1"/>
    <x v="1"/>
    <n v="90"/>
    <s v="Homestead Terrace"/>
    <s v="Devizes"/>
    <x v="3"/>
    <s v="24/09/2020"/>
    <n v="46"/>
    <x v="8"/>
    <s v="Superwossname"/>
    <x v="9"/>
    <x v="2"/>
    <n v="3.49"/>
    <n v="20"/>
    <n v="920"/>
    <x v="166"/>
  </r>
  <r>
    <n v="2404"/>
    <s v="Everett"/>
    <s v="Noble"/>
    <x v="1"/>
    <x v="1"/>
    <n v="90"/>
    <s v="Homestead Villas"/>
    <s v="Ottery St. Mary"/>
    <x v="2"/>
    <s v="28/07/2021"/>
    <n v="33"/>
    <x v="2"/>
    <s v="Ultrathing V1"/>
    <x v="0"/>
    <x v="1"/>
    <n v="1.79"/>
    <n v="17"/>
    <n v="561"/>
    <x v="608"/>
  </r>
  <r>
    <n v="2405"/>
    <s v="Nilda"/>
    <s v="Ladner"/>
    <x v="0"/>
    <x v="0"/>
    <n v="90"/>
    <s v="Homewillow Close"/>
    <s v="Brecon"/>
    <x v="67"/>
    <s v="14/09/2020"/>
    <n v="13"/>
    <x v="1"/>
    <s v="Megawidget L"/>
    <x v="9"/>
    <x v="2"/>
    <n v="1.79"/>
    <n v="24"/>
    <n v="312"/>
    <x v="127"/>
  </r>
  <r>
    <n v="2406"/>
    <s v="Pablo"/>
    <s v="Williamson"/>
    <x v="1"/>
    <x v="1"/>
    <n v="60"/>
    <s v="Honiton Gardens"/>
    <s v="Sheerness"/>
    <x v="2"/>
    <s v="30/04/2022"/>
    <n v="23"/>
    <x v="8"/>
    <s v="Superwossname"/>
    <x v="4"/>
    <x v="0"/>
    <n v="3.49"/>
    <n v="20"/>
    <n v="460"/>
    <x v="485"/>
  </r>
  <r>
    <n v="2407"/>
    <s v="Maida"/>
    <s v="Sexton"/>
    <x v="2"/>
    <x v="0"/>
    <n v="90"/>
    <s v="Hookers Road"/>
    <s v="Lancashire"/>
    <x v="21"/>
    <d v="2022-06-12T00:00:00"/>
    <n v="5"/>
    <x v="9"/>
    <s v="Ultrathing V3"/>
    <x v="2"/>
    <x v="0"/>
    <n v="3.39"/>
    <n v="24"/>
    <n v="120"/>
    <x v="674"/>
  </r>
  <r>
    <n v="2408"/>
    <s v="Donnell"/>
    <s v="Mcfarland"/>
    <x v="1"/>
    <x v="1"/>
    <n v="60"/>
    <s v="Hooks Road"/>
    <s v="Mauchline"/>
    <x v="2"/>
    <d v="2022-08-02T00:00:00"/>
    <n v="23"/>
    <x v="2"/>
    <s v="Ultrathing V1"/>
    <x v="3"/>
    <x v="0"/>
    <n v="1.79"/>
    <n v="17"/>
    <n v="391"/>
    <x v="354"/>
  </r>
  <r>
    <n v="2409"/>
    <s v="Benjamin"/>
    <s v="Green"/>
    <x v="1"/>
    <x v="1"/>
    <n v="30"/>
    <s v="Hook'S Road"/>
    <s v="Sandringham"/>
    <x v="2"/>
    <s v="25/09/2022"/>
    <n v="71"/>
    <x v="4"/>
    <s v="Gigastuff"/>
    <x v="9"/>
    <x v="0"/>
    <n v="1.89"/>
    <n v="18"/>
    <n v="1278"/>
    <x v="265"/>
  </r>
  <r>
    <n v="2410"/>
    <s v="Sammy"/>
    <s v="Hart"/>
    <x v="1"/>
    <x v="1"/>
    <n v="90"/>
    <s v="Hoopers Terrace"/>
    <s v="Melton Constable"/>
    <x v="2"/>
    <s v="25/02/2021"/>
    <n v="94"/>
    <x v="4"/>
    <s v="Gigastuff"/>
    <x v="10"/>
    <x v="1"/>
    <n v="1.89"/>
    <n v="18"/>
    <n v="1692"/>
    <x v="617"/>
  </r>
  <r>
    <n v="2411"/>
    <s v="Edgardo"/>
    <s v="Lawrence"/>
    <x v="1"/>
    <x v="1"/>
    <n v="90"/>
    <s v="Hop Gardens"/>
    <s v="Chinnor"/>
    <x v="18"/>
    <s v="13/02/2021"/>
    <n v="45"/>
    <x v="6"/>
    <s v="Megawidget M"/>
    <x v="10"/>
    <x v="1"/>
    <n v="1.29"/>
    <n v="24"/>
    <n v="1080"/>
    <x v="570"/>
  </r>
  <r>
    <n v="2412"/>
    <s v="Randy"/>
    <s v="Hickey"/>
    <x v="0"/>
    <x v="0"/>
    <n v="30"/>
    <s v="Hop Gardens"/>
    <s v="Presteigne"/>
    <x v="2"/>
    <d v="2022-02-08T00:00:00"/>
    <n v="85"/>
    <x v="7"/>
    <s v="Ultrathing V2"/>
    <x v="10"/>
    <x v="0"/>
    <n v="2.95"/>
    <n v="20"/>
    <n v="1700"/>
    <x v="344"/>
  </r>
  <r>
    <n v="2413"/>
    <s v="Hoa"/>
    <s v="Bouchard"/>
    <x v="0"/>
    <x v="0"/>
    <n v="60"/>
    <s v="Hopedale Road"/>
    <s v="Aviemore"/>
    <x v="24"/>
    <s v="14/04/2020"/>
    <n v="62"/>
    <x v="6"/>
    <s v="Megawidget M"/>
    <x v="4"/>
    <x v="2"/>
    <n v="1.29"/>
    <n v="24"/>
    <n v="1488"/>
    <x v="343"/>
  </r>
  <r>
    <n v="2414"/>
    <s v="Valarie"/>
    <s v="Novak"/>
    <x v="0"/>
    <x v="0"/>
    <n v="30"/>
    <s v="Hopedale Road"/>
    <s v="Dumfries"/>
    <x v="3"/>
    <d v="2021-11-06T00:00:00"/>
    <n v="61"/>
    <x v="2"/>
    <s v="Ultrathing V1"/>
    <x v="7"/>
    <x v="1"/>
    <n v="1.79"/>
    <n v="17"/>
    <n v="1037"/>
    <x v="81"/>
  </r>
  <r>
    <n v="2415"/>
    <s v="Edgar"/>
    <s v="Meier"/>
    <x v="1"/>
    <x v="1"/>
    <n v="30"/>
    <s v="Hopefield Avenue"/>
    <s v="Ascot"/>
    <x v="25"/>
    <s v="27/06/2020"/>
    <n v="42"/>
    <x v="4"/>
    <s v="Gigastuff"/>
    <x v="2"/>
    <x v="2"/>
    <n v="1.89"/>
    <n v="18"/>
    <n v="756"/>
    <x v="408"/>
  </r>
  <r>
    <n v="2416"/>
    <s v="Andrea"/>
    <s v="Kirby"/>
    <x v="1"/>
    <x v="1"/>
    <n v="30"/>
    <s v="Hopetown Street"/>
    <s v="Aberystwyth"/>
    <x v="27"/>
    <s v="20/03/2020"/>
    <n v="66"/>
    <x v="1"/>
    <s v="Megawidget L"/>
    <x v="5"/>
    <x v="2"/>
    <n v="1.79"/>
    <n v="24"/>
    <n v="1584"/>
    <x v="786"/>
  </r>
  <r>
    <n v="2417"/>
    <s v="Tamika"/>
    <s v="Henderson"/>
    <x v="2"/>
    <x v="0"/>
    <n v="60"/>
    <s v="Hopetown Street"/>
    <s v="Rowley Regis"/>
    <x v="2"/>
    <s v="22/05/2021"/>
    <n v="49"/>
    <x v="1"/>
    <s v="Megawidget L"/>
    <x v="11"/>
    <x v="1"/>
    <n v="1.79"/>
    <n v="24"/>
    <n v="1176"/>
    <x v="558"/>
  </r>
  <r>
    <n v="2418"/>
    <s v="Ming"/>
    <s v="Dickens"/>
    <x v="2"/>
    <x v="0"/>
    <n v="90"/>
    <s v="Hopkins Street"/>
    <s v="Crumlin"/>
    <x v="16"/>
    <d v="2020-07-10T00:00:00"/>
    <n v="22"/>
    <x v="7"/>
    <s v="Ultrathing V2"/>
    <x v="0"/>
    <x v="2"/>
    <n v="2.95"/>
    <n v="20"/>
    <n v="440"/>
    <x v="588"/>
  </r>
  <r>
    <n v="2420"/>
    <s v="Phil"/>
    <s v="Douglas"/>
    <x v="1"/>
    <x v="1"/>
    <n v="30"/>
    <s v="Hoppers Road"/>
    <s v="Newbridge"/>
    <x v="2"/>
    <d v="2020-11-03T00:00:00"/>
    <n v="14"/>
    <x v="2"/>
    <s v="Ultrathing V1"/>
    <x v="7"/>
    <x v="2"/>
    <n v="1.79"/>
    <n v="17"/>
    <n v="238"/>
    <x v="328"/>
  </r>
  <r>
    <n v="2421"/>
    <s v="Ernestina"/>
    <s v="Maldonado"/>
    <x v="0"/>
    <x v="0"/>
    <n v="30"/>
    <s v="Hopperton'S Cottages"/>
    <s v="Montgomery"/>
    <x v="2"/>
    <s v="17/11/2021"/>
    <n v="4"/>
    <x v="6"/>
    <s v="Megawidget M"/>
    <x v="7"/>
    <x v="1"/>
    <n v="1.29"/>
    <n v="24"/>
    <n v="96"/>
    <x v="879"/>
  </r>
  <r>
    <n v="2422"/>
    <s v="Kaila"/>
    <s v="Cook"/>
    <x v="2"/>
    <x v="0"/>
    <n v="60"/>
    <s v="Hopwood Walk"/>
    <s v="County Durham"/>
    <x v="16"/>
    <s v="21/06/2020"/>
    <n v="35"/>
    <x v="9"/>
    <s v="Ultrathing V3"/>
    <x v="2"/>
    <x v="2"/>
    <n v="3.39"/>
    <n v="24"/>
    <n v="840"/>
    <x v="395"/>
  </r>
  <r>
    <n v="2423"/>
    <s v="Monika"/>
    <s v="Wynn"/>
    <x v="3"/>
    <x v="0"/>
    <n v="60"/>
    <s v="Hopwood Walk"/>
    <s v="Gorebridge"/>
    <x v="17"/>
    <s v="25/08/2021"/>
    <n v="78"/>
    <x v="1"/>
    <s v="Megawidget L"/>
    <x v="3"/>
    <x v="1"/>
    <n v="1.79"/>
    <n v="24"/>
    <n v="1872"/>
    <x v="100"/>
  </r>
  <r>
    <n v="2424"/>
    <s v="Felton"/>
    <s v="Weston"/>
    <x v="1"/>
    <x v="1"/>
    <n v="30"/>
    <s v="Hordle Promenade"/>
    <s v="Kilbirnie"/>
    <x v="21"/>
    <s v="19/06/2020"/>
    <n v="20"/>
    <x v="6"/>
    <s v="Megawidget M"/>
    <x v="2"/>
    <x v="2"/>
    <n v="1.29"/>
    <n v="24"/>
    <n v="480"/>
    <x v="167"/>
  </r>
  <r>
    <n v="2425"/>
    <s v="Kayleen"/>
    <s v="Hadley"/>
    <x v="0"/>
    <x v="0"/>
    <n v="90"/>
    <s v="Hornbeams Rise"/>
    <s v="Alness"/>
    <x v="14"/>
    <s v="17/06/2022"/>
    <n v="104"/>
    <x v="3"/>
    <s v="Megawidget S"/>
    <x v="2"/>
    <x v="0"/>
    <n v="0.69"/>
    <n v="24"/>
    <n v="2496"/>
    <x v="4"/>
  </r>
  <r>
    <n v="2426"/>
    <s v="Elden"/>
    <s v="Boudreaux"/>
    <x v="1"/>
    <x v="1"/>
    <n v="30"/>
    <s v="Hornblower Close"/>
    <s v="Staffordshire"/>
    <x v="2"/>
    <s v="27/07/2020"/>
    <n v="23"/>
    <x v="1"/>
    <s v="Megawidget L"/>
    <x v="0"/>
    <x v="2"/>
    <n v="1.79"/>
    <n v="24"/>
    <n v="552"/>
    <x v="769"/>
  </r>
  <r>
    <n v="2427"/>
    <s v="Polly"/>
    <s v="Polk"/>
    <x v="0"/>
    <x v="0"/>
    <n v="90"/>
    <s v="Hornleigh Villas"/>
    <s v="London"/>
    <x v="2"/>
    <d v="2020-11-12T00:00:00"/>
    <n v="23"/>
    <x v="2"/>
    <s v="Ultrathing V1"/>
    <x v="7"/>
    <x v="2"/>
    <n v="1.79"/>
    <n v="17"/>
    <n v="391"/>
    <x v="354"/>
  </r>
  <r>
    <n v="2428"/>
    <s v="Wilburn"/>
    <s v="Lyon"/>
    <x v="1"/>
    <x v="1"/>
    <n v="30"/>
    <s v="Horse And"/>
    <s v="Campbeltown"/>
    <x v="10"/>
    <s v="15/10/2020"/>
    <n v="85"/>
    <x v="8"/>
    <s v="Superwossname"/>
    <x v="1"/>
    <x v="2"/>
    <n v="3.49"/>
    <n v="20"/>
    <n v="1700"/>
    <x v="47"/>
  </r>
  <r>
    <n v="2430"/>
    <s v="Micah"/>
    <s v="Strong"/>
    <x v="3"/>
    <x v="0"/>
    <n v="30"/>
    <s v="Horse And"/>
    <s v="Rye"/>
    <x v="2"/>
    <s v="24/04/2022"/>
    <n v="18"/>
    <x v="7"/>
    <s v="Ultrathing V2"/>
    <x v="4"/>
    <x v="0"/>
    <n v="2.95"/>
    <n v="20"/>
    <n v="360"/>
    <x v="687"/>
  </r>
  <r>
    <n v="2431"/>
    <s v="Agustina"/>
    <s v="Nix"/>
    <x v="2"/>
    <x v="0"/>
    <n v="60"/>
    <s v="Horse Guards"/>
    <s v="Kent"/>
    <x v="21"/>
    <s v="15/03/2020"/>
    <n v="44"/>
    <x v="2"/>
    <s v="Ultrathing V1"/>
    <x v="5"/>
    <x v="2"/>
    <n v="1.79"/>
    <n v="17"/>
    <n v="748"/>
    <x v="696"/>
  </r>
  <r>
    <n v="2432"/>
    <s v="Elfriede"/>
    <s v="Elliott"/>
    <x v="2"/>
    <x v="0"/>
    <n v="60"/>
    <s v="Horse Yard"/>
    <s v="Newmilns"/>
    <x v="2"/>
    <s v="29/11/2020"/>
    <n v="2"/>
    <x v="6"/>
    <s v="Megawidget M"/>
    <x v="7"/>
    <x v="2"/>
    <n v="1.29"/>
    <n v="24"/>
    <n v="48"/>
    <x v="728"/>
  </r>
  <r>
    <n v="2433"/>
    <s v="Stanford"/>
    <s v="Key"/>
    <x v="1"/>
    <x v="1"/>
    <n v="90"/>
    <s v="Horseferry"/>
    <s v="Minehead"/>
    <x v="2"/>
    <s v="29/07/2020"/>
    <n v="13"/>
    <x v="6"/>
    <s v="Megawidget M"/>
    <x v="0"/>
    <x v="2"/>
    <n v="1.29"/>
    <n v="24"/>
    <n v="312"/>
    <x v="846"/>
  </r>
  <r>
    <n v="2434"/>
    <s v="Erline"/>
    <s v="Aaron"/>
    <x v="0"/>
    <x v="0"/>
    <n v="60"/>
    <s v="Horseferry Wharf"/>
    <s v="Callington"/>
    <x v="12"/>
    <s v="25/12/2020"/>
    <n v="3"/>
    <x v="7"/>
    <s v="Ultrathing V2"/>
    <x v="8"/>
    <x v="2"/>
    <n v="2.95"/>
    <n v="20"/>
    <n v="60"/>
    <x v="258"/>
  </r>
  <r>
    <n v="2435"/>
    <s v="Antwan"/>
    <s v="Richard"/>
    <x v="1"/>
    <x v="1"/>
    <n v="90"/>
    <s v="Horselydown Place"/>
    <s v="Kirkwall"/>
    <x v="21"/>
    <s v="17/09/2020"/>
    <n v="64"/>
    <x v="2"/>
    <s v="Ultrathing V1"/>
    <x v="9"/>
    <x v="2"/>
    <n v="1.79"/>
    <n v="17"/>
    <n v="1088"/>
    <x v="98"/>
  </r>
  <r>
    <n v="2436"/>
    <s v="Erika"/>
    <s v="Ladd"/>
    <x v="0"/>
    <x v="0"/>
    <n v="90"/>
    <s v="Horseshoe Lane"/>
    <s v="Moor Row"/>
    <x v="2"/>
    <s v="30/08/2021"/>
    <n v="73"/>
    <x v="9"/>
    <s v="Ultrathing V3"/>
    <x v="3"/>
    <x v="1"/>
    <n v="3.39"/>
    <n v="24"/>
    <n v="1752"/>
    <x v="152"/>
  </r>
  <r>
    <n v="2437"/>
    <s v="Lorean"/>
    <s v="Buckley"/>
    <x v="0"/>
    <x v="0"/>
    <n v="30"/>
    <s v="Horsfeld Road"/>
    <s v="Sandy"/>
    <x v="2"/>
    <s v="21/09/2021"/>
    <n v="94"/>
    <x v="2"/>
    <s v="Ultrathing V1"/>
    <x v="9"/>
    <x v="1"/>
    <n v="1.79"/>
    <n v="17"/>
    <n v="1598"/>
    <x v="741"/>
  </r>
  <r>
    <n v="2439"/>
    <s v="Ferne"/>
    <s v="Shearer"/>
    <x v="3"/>
    <x v="0"/>
    <n v="30"/>
    <s v="Horsley Road"/>
    <s v="Tarporley"/>
    <x v="2"/>
    <s v="26/06/2021"/>
    <n v="34"/>
    <x v="3"/>
    <s v="Megawidget S"/>
    <x v="2"/>
    <x v="1"/>
    <n v="0.69"/>
    <n v="24"/>
    <n v="816"/>
    <x v="464"/>
  </r>
  <r>
    <n v="2440"/>
    <s v="Benito"/>
    <s v="Seymour"/>
    <x v="1"/>
    <x v="1"/>
    <n v="30"/>
    <s v="Horsley Street"/>
    <s v="March"/>
    <x v="2"/>
    <s v="26/12/2021"/>
    <n v="92"/>
    <x v="3"/>
    <s v="Megawidget S"/>
    <x v="8"/>
    <x v="1"/>
    <n v="0.69"/>
    <n v="24"/>
    <n v="2208"/>
    <x v="82"/>
  </r>
  <r>
    <n v="2441"/>
    <s v="Rolland"/>
    <s v="Smart"/>
    <x v="1"/>
    <x v="1"/>
    <n v="30"/>
    <s v="Horsleydown Lane"/>
    <s v="Innerleithen"/>
    <x v="35"/>
    <s v="16/03/2020"/>
    <n v="60"/>
    <x v="4"/>
    <s v="Gigastuff"/>
    <x v="5"/>
    <x v="2"/>
    <n v="1.89"/>
    <n v="18"/>
    <n v="1080"/>
    <x v="904"/>
  </r>
  <r>
    <n v="2442"/>
    <s v="Neville"/>
    <s v="Chambers"/>
    <x v="1"/>
    <x v="1"/>
    <n v="60"/>
    <s v="Horticultural Place"/>
    <s v="Arthog"/>
    <x v="33"/>
    <d v="2021-03-01T00:00:00"/>
    <n v="79"/>
    <x v="6"/>
    <s v="Megawidget M"/>
    <x v="5"/>
    <x v="1"/>
    <n v="1.29"/>
    <n v="24"/>
    <n v="1896"/>
    <x v="74"/>
  </r>
  <r>
    <n v="2443"/>
    <s v="Young"/>
    <s v="Leonard"/>
    <x v="1"/>
    <x v="1"/>
    <n v="60"/>
    <s v="Hosier Street"/>
    <s v="Isle Of Lewis"/>
    <x v="21"/>
    <s v="18/01/2020"/>
    <n v="13"/>
    <x v="0"/>
    <s v="Hyperwotsit"/>
    <x v="6"/>
    <x v="2"/>
    <n v="2.0099999999999998"/>
    <n v="20"/>
    <n v="260"/>
    <x v="1"/>
  </r>
  <r>
    <n v="2444"/>
    <s v="Lincoln"/>
    <s v="Hammond"/>
    <x v="1"/>
    <x v="1"/>
    <n v="60"/>
    <s v="Hotham Street"/>
    <s v="Tadworth"/>
    <x v="2"/>
    <s v="30/09/2022"/>
    <n v="95"/>
    <x v="3"/>
    <s v="Megawidget S"/>
    <x v="9"/>
    <x v="0"/>
    <n v="0.69"/>
    <n v="24"/>
    <n v="2280"/>
    <x v="361"/>
  </r>
  <r>
    <n v="2445"/>
    <s v="Lester"/>
    <s v="Savage"/>
    <x v="1"/>
    <x v="1"/>
    <n v="30"/>
    <s v="Hove Street"/>
    <s v="Brentwood"/>
    <x v="41"/>
    <d v="2022-11-11T00:00:00"/>
    <n v="19"/>
    <x v="1"/>
    <s v="Megawidget L"/>
    <x v="7"/>
    <x v="0"/>
    <n v="1.79"/>
    <n v="24"/>
    <n v="456"/>
    <x v="845"/>
  </r>
  <r>
    <n v="2446"/>
    <s v="Dede"/>
    <s v="Gay"/>
    <x v="2"/>
    <x v="0"/>
    <n v="30"/>
    <s v="Hoveton Road"/>
    <s v="Witham"/>
    <x v="2"/>
    <d v="2021-01-06T00:00:00"/>
    <n v="72"/>
    <x v="9"/>
    <s v="Ultrathing V3"/>
    <x v="6"/>
    <x v="1"/>
    <n v="3.39"/>
    <n v="24"/>
    <n v="1728"/>
    <x v="369"/>
  </r>
  <r>
    <n v="2447"/>
    <s v="Winfred"/>
    <s v="Egan"/>
    <x v="1"/>
    <x v="1"/>
    <n v="90"/>
    <s v="HowaRoadBuildings"/>
    <s v="Benfleet"/>
    <x v="29"/>
    <s v="14/12/2020"/>
    <n v="15"/>
    <x v="5"/>
    <s v="Ultrathing V4"/>
    <x v="8"/>
    <x v="2"/>
    <n v="3.99"/>
    <n v="24"/>
    <n v="360"/>
    <x v="447"/>
  </r>
  <r>
    <n v="2448"/>
    <s v="Queenie"/>
    <s v="Rangel"/>
    <x v="2"/>
    <x v="0"/>
    <n v="30"/>
    <s v="Howey Terrace"/>
    <s v="Guildford"/>
    <x v="13"/>
    <d v="2020-05-06T00:00:00"/>
    <n v="24"/>
    <x v="7"/>
    <s v="Ultrathing V2"/>
    <x v="11"/>
    <x v="2"/>
    <n v="2.95"/>
    <n v="20"/>
    <n v="480"/>
    <x v="866"/>
  </r>
  <r>
    <n v="2449"/>
    <s v="Verdie"/>
    <s v="Brock"/>
    <x v="2"/>
    <x v="0"/>
    <n v="30"/>
    <s v="Howgate R+F1024D"/>
    <s v="Saltcoats"/>
    <x v="2"/>
    <s v="26/05/2020"/>
    <n v="33"/>
    <x v="0"/>
    <s v="Hyperwotsit"/>
    <x v="11"/>
    <x v="2"/>
    <n v="2.0099999999999998"/>
    <n v="20"/>
    <n v="660"/>
    <x v="745"/>
  </r>
  <r>
    <n v="2450"/>
    <s v="Kurt"/>
    <s v="Franco"/>
    <x v="1"/>
    <x v="1"/>
    <n v="90"/>
    <s v="Howie Street"/>
    <s v="South Shields"/>
    <x v="2"/>
    <s v="31/12/2020"/>
    <n v="36"/>
    <x v="2"/>
    <s v="Ultrathing V1"/>
    <x v="8"/>
    <x v="2"/>
    <n v="1.79"/>
    <n v="17"/>
    <n v="612"/>
    <x v="832"/>
  </r>
  <r>
    <n v="2451"/>
    <s v="Milo"/>
    <s v="Cardenas"/>
    <x v="1"/>
    <x v="1"/>
    <n v="90"/>
    <s v="Howitt Road"/>
    <s v="Richmond"/>
    <x v="2"/>
    <s v="25/09/2021"/>
    <n v="31"/>
    <x v="4"/>
    <s v="Gigastuff"/>
    <x v="9"/>
    <x v="1"/>
    <n v="1.89"/>
    <n v="18"/>
    <n v="558"/>
    <x v="163"/>
  </r>
  <r>
    <n v="2452"/>
    <s v="Ermelinda"/>
    <s v="Robles"/>
    <x v="2"/>
    <x v="0"/>
    <n v="90"/>
    <s v="Hoylake Road"/>
    <s v="Chatteris"/>
    <x v="20"/>
    <s v="25/11/2021"/>
    <n v="14"/>
    <x v="0"/>
    <s v="Hyperwotsit"/>
    <x v="7"/>
    <x v="1"/>
    <n v="2.0099999999999998"/>
    <n v="20"/>
    <n v="280"/>
    <x v="22"/>
  </r>
  <r>
    <n v="2453"/>
    <s v="Carl"/>
    <s v="Ochoa"/>
    <x v="1"/>
    <x v="1"/>
    <n v="30"/>
    <s v="Huddart Street"/>
    <s v="Saxmundham"/>
    <x v="2"/>
    <s v="27/10/2021"/>
    <n v="13"/>
    <x v="4"/>
    <s v="Gigastuff"/>
    <x v="1"/>
    <x v="1"/>
    <n v="1.89"/>
    <n v="18"/>
    <n v="234"/>
    <x v="143"/>
  </r>
  <r>
    <n v="2454"/>
    <s v="Gaston"/>
    <s v="Mcintyre"/>
    <x v="1"/>
    <x v="1"/>
    <n v="30"/>
    <s v="Hudsons Court"/>
    <s v="Torpoint"/>
    <x v="2"/>
    <s v="30/01/2022"/>
    <n v="79"/>
    <x v="0"/>
    <s v="Hyperwotsit"/>
    <x v="6"/>
    <x v="0"/>
    <n v="2.0099999999999998"/>
    <n v="20"/>
    <n v="1580"/>
    <x v="767"/>
  </r>
  <r>
    <n v="2456"/>
    <s v="Jaime"/>
    <s v="Mckay"/>
    <x v="1"/>
    <x v="1"/>
    <n v="90"/>
    <s v="Huets Corner"/>
    <s v="Montacute"/>
    <x v="2"/>
    <s v="30/10/2022"/>
    <n v="47"/>
    <x v="0"/>
    <s v="Hyperwotsit"/>
    <x v="1"/>
    <x v="0"/>
    <n v="2.0099999999999998"/>
    <n v="20"/>
    <n v="940"/>
    <x v="421"/>
  </r>
  <r>
    <n v="2457"/>
    <s v="Stephen"/>
    <s v="Bartlett"/>
    <x v="1"/>
    <x v="1"/>
    <n v="30"/>
    <s v="Hughes Mews"/>
    <s v="Wisbech"/>
    <x v="2"/>
    <s v="28/08/2022"/>
    <n v="94"/>
    <x v="5"/>
    <s v="Ultrathing V4"/>
    <x v="3"/>
    <x v="0"/>
    <n v="3.99"/>
    <n v="24"/>
    <n v="2256"/>
    <x v="905"/>
  </r>
  <r>
    <n v="2458"/>
    <s v="Mariann"/>
    <s v="Kinney"/>
    <x v="2"/>
    <x v="0"/>
    <n v="90"/>
    <s v="Hughes Place"/>
    <s v="Newton Stewart"/>
    <x v="2"/>
    <s v="16/06/2020"/>
    <n v="43"/>
    <x v="6"/>
    <s v="Megawidget M"/>
    <x v="2"/>
    <x v="2"/>
    <n v="1.29"/>
    <n v="24"/>
    <n v="1032"/>
    <x v="27"/>
  </r>
  <r>
    <n v="2459"/>
    <s v="Katharina"/>
    <s v="Benton"/>
    <x v="2"/>
    <x v="0"/>
    <n v="90"/>
    <s v="Hughes Terrace"/>
    <s v="Newhaven"/>
    <x v="2"/>
    <s v="26/07/2021"/>
    <n v="62"/>
    <x v="1"/>
    <s v="Megawidget L"/>
    <x v="0"/>
    <x v="1"/>
    <n v="1.79"/>
    <n v="24"/>
    <n v="1488"/>
    <x v="467"/>
  </r>
  <r>
    <n v="2460"/>
    <s v="Alessandra"/>
    <s v="Louis"/>
    <x v="0"/>
    <x v="0"/>
    <n v="60"/>
    <s v="Hull Place"/>
    <s v="Ripon"/>
    <x v="2"/>
    <d v="2020-08-02T00:00:00"/>
    <n v="69"/>
    <x v="4"/>
    <s v="Gigastuff"/>
    <x v="3"/>
    <x v="2"/>
    <n v="1.89"/>
    <n v="18"/>
    <n v="1242"/>
    <x v="906"/>
  </r>
  <r>
    <n v="2461"/>
    <s v="Bonnie"/>
    <s v="Deleon"/>
    <x v="2"/>
    <x v="0"/>
    <n v="30"/>
    <s v="Hullbridge Mews"/>
    <s v="Corbridge"/>
    <x v="16"/>
    <d v="2022-09-09T00:00:00"/>
    <n v="11"/>
    <x v="8"/>
    <s v="Superwossname"/>
    <x v="9"/>
    <x v="0"/>
    <n v="3.49"/>
    <n v="20"/>
    <n v="220"/>
    <x v="768"/>
  </r>
  <r>
    <n v="2462"/>
    <s v="Hyon"/>
    <s v="Macias"/>
    <x v="2"/>
    <x v="0"/>
    <n v="60"/>
    <s v="Hullbridge Mews"/>
    <s v="Essex"/>
    <x v="17"/>
    <d v="2020-03-06T00:00:00"/>
    <n v="42"/>
    <x v="4"/>
    <s v="Gigastuff"/>
    <x v="5"/>
    <x v="2"/>
    <n v="1.89"/>
    <n v="18"/>
    <n v="756"/>
    <x v="408"/>
  </r>
  <r>
    <n v="2463"/>
    <s v="Rusty"/>
    <s v="Abrams"/>
    <x v="1"/>
    <x v="1"/>
    <n v="60"/>
    <s v="Humber Trading"/>
    <s v="Hunstanton"/>
    <x v="1"/>
    <d v="2021-10-02T00:00:00"/>
    <n v="37"/>
    <x v="0"/>
    <s v="Hyperwotsit"/>
    <x v="1"/>
    <x v="1"/>
    <n v="2.0099999999999998"/>
    <n v="20"/>
    <n v="740"/>
    <x v="885"/>
  </r>
  <r>
    <n v="2464"/>
    <s v="Earleen"/>
    <s v="Manuel"/>
    <x v="0"/>
    <x v="0"/>
    <n v="90"/>
    <s v="Hunt Street"/>
    <s v="Cambridgeshire"/>
    <x v="10"/>
    <d v="2021-11-04T00:00:00"/>
    <n v="95"/>
    <x v="4"/>
    <s v="Gigastuff"/>
    <x v="7"/>
    <x v="1"/>
    <n v="1.89"/>
    <n v="18"/>
    <n v="1710"/>
    <x v="907"/>
  </r>
  <r>
    <n v="2465"/>
    <s v="Olen"/>
    <s v="Cook"/>
    <x v="1"/>
    <x v="1"/>
    <n v="90"/>
    <s v="Hunter Street"/>
    <s v="Isles Of Scilly"/>
    <x v="21"/>
    <d v="2020-04-05T00:00:00"/>
    <n v="49"/>
    <x v="5"/>
    <s v="Ultrathing V4"/>
    <x v="4"/>
    <x v="2"/>
    <n v="3.99"/>
    <n v="24"/>
    <n v="1176"/>
    <x v="908"/>
  </r>
  <r>
    <n v="2466"/>
    <s v="Arturo"/>
    <s v="Mccracken"/>
    <x v="1"/>
    <x v="1"/>
    <n v="60"/>
    <s v="Huntingdon Street"/>
    <s v="Hockley"/>
    <x v="1"/>
    <s v="13/08/2021"/>
    <n v="10"/>
    <x v="2"/>
    <s v="Ultrathing V1"/>
    <x v="3"/>
    <x v="1"/>
    <n v="1.79"/>
    <n v="17"/>
    <n v="170"/>
    <x v="317"/>
  </r>
  <r>
    <n v="2467"/>
    <s v="Cathern"/>
    <s v="Bauer"/>
    <x v="0"/>
    <x v="0"/>
    <n v="90"/>
    <s v="Huntley Way"/>
    <s v="Isle Of Coll"/>
    <x v="21"/>
    <d v="2022-09-02T00:00:00"/>
    <n v="94"/>
    <x v="5"/>
    <s v="Ultrathing V4"/>
    <x v="9"/>
    <x v="0"/>
    <n v="3.99"/>
    <n v="24"/>
    <n v="2256"/>
    <x v="905"/>
  </r>
  <r>
    <n v="2468"/>
    <s v="Claude"/>
    <s v="Baldwin"/>
    <x v="1"/>
    <x v="1"/>
    <n v="30"/>
    <s v="Huntspill Street"/>
    <s v="Londonderry"/>
    <x v="2"/>
    <s v="25/12/2021"/>
    <n v="35"/>
    <x v="3"/>
    <s v="Megawidget S"/>
    <x v="8"/>
    <x v="1"/>
    <n v="0.69"/>
    <n v="24"/>
    <n v="840"/>
    <x v="536"/>
  </r>
  <r>
    <n v="2469"/>
    <s v="Noel"/>
    <s v="Pearson"/>
    <x v="1"/>
    <x v="1"/>
    <n v="60"/>
    <s v="Huntsworth Mews"/>
    <s v="Dawlish"/>
    <x v="3"/>
    <s v="18/03/2020"/>
    <n v="19"/>
    <x v="8"/>
    <s v="Superwossname"/>
    <x v="5"/>
    <x v="2"/>
    <n v="3.49"/>
    <n v="20"/>
    <n v="380"/>
    <x v="606"/>
  </r>
  <r>
    <n v="2470"/>
    <s v="Ginger"/>
    <s v="Blackwell"/>
    <x v="0"/>
    <x v="0"/>
    <n v="90"/>
    <s v="Huntsworth Terrace"/>
    <s v="Billericay"/>
    <x v="26"/>
    <d v="2020-11-10T00:00:00"/>
    <n v="5"/>
    <x v="0"/>
    <s v="Hyperwotsit"/>
    <x v="7"/>
    <x v="2"/>
    <n v="2.0099999999999998"/>
    <n v="20"/>
    <n v="100"/>
    <x v="645"/>
  </r>
  <r>
    <n v="2471"/>
    <s v="Felipe"/>
    <s v="Sellers"/>
    <x v="1"/>
    <x v="1"/>
    <n v="30"/>
    <s v="Hurlingham Business"/>
    <s v="Somerton"/>
    <x v="2"/>
    <s v="22/07/2020"/>
    <n v="23"/>
    <x v="7"/>
    <s v="Ultrathing V2"/>
    <x v="0"/>
    <x v="2"/>
    <n v="2.95"/>
    <n v="20"/>
    <n v="460"/>
    <x v="909"/>
  </r>
  <r>
    <n v="2472"/>
    <s v="Kennith"/>
    <s v="Betts"/>
    <x v="1"/>
    <x v="1"/>
    <n v="90"/>
    <s v="Hurst Road"/>
    <s v="Grantown-On-Spey"/>
    <x v="57"/>
    <s v="20/12/2022"/>
    <n v="36"/>
    <x v="2"/>
    <s v="Ultrathing V1"/>
    <x v="8"/>
    <x v="0"/>
    <n v="1.79"/>
    <n v="17"/>
    <n v="612"/>
    <x v="832"/>
  </r>
  <r>
    <n v="2474"/>
    <s v="Carly"/>
    <s v="Baez"/>
    <x v="2"/>
    <x v="0"/>
    <n v="90"/>
    <s v="Hyde Grove"/>
    <s v="Poulton-Le-Fylde"/>
    <x v="2"/>
    <s v="16/10/2021"/>
    <n v="47"/>
    <x v="1"/>
    <s v="Megawidget L"/>
    <x v="1"/>
    <x v="1"/>
    <n v="1.79"/>
    <n v="24"/>
    <n v="1128"/>
    <x v="147"/>
  </r>
  <r>
    <n v="2475"/>
    <s v="Ray"/>
    <s v="Jamison"/>
    <x v="1"/>
    <x v="1"/>
    <n v="30"/>
    <s v="Hyde Vale"/>
    <s v="Stamford"/>
    <x v="2"/>
    <s v="15/09/2020"/>
    <n v="58"/>
    <x v="1"/>
    <s v="Megawidget L"/>
    <x v="9"/>
    <x v="2"/>
    <n v="1.79"/>
    <n v="24"/>
    <n v="1392"/>
    <x v="280"/>
  </r>
  <r>
    <n v="2476"/>
    <s v="Karyl"/>
    <s v="Driver"/>
    <x v="0"/>
    <x v="0"/>
    <n v="90"/>
    <s v="Hyde Way"/>
    <s v="Crieff"/>
    <x v="16"/>
    <d v="2022-05-06T00:00:00"/>
    <n v="44"/>
    <x v="7"/>
    <s v="Ultrathing V2"/>
    <x v="11"/>
    <x v="0"/>
    <n v="2.95"/>
    <n v="20"/>
    <n v="880"/>
    <x v="766"/>
  </r>
  <r>
    <n v="2477"/>
    <s v="Vennie"/>
    <s v="Obrien"/>
    <x v="0"/>
    <x v="0"/>
    <n v="30"/>
    <s v="Hyderabad House"/>
    <s v="Keith"/>
    <x v="21"/>
    <s v="28/12/2021"/>
    <n v="61"/>
    <x v="8"/>
    <s v="Superwossname"/>
    <x v="8"/>
    <x v="1"/>
    <n v="3.49"/>
    <n v="20"/>
    <n v="1220"/>
    <x v="482"/>
  </r>
  <r>
    <n v="2478"/>
    <s v="Cyrus"/>
    <s v="Flores"/>
    <x v="5"/>
    <x v="2"/>
    <n v="60"/>
    <s v="Hyndman Green"/>
    <s v="Guildford"/>
    <x v="13"/>
    <s v="20/07/2020"/>
    <n v="42"/>
    <x v="5"/>
    <s v="Ultrathing V4"/>
    <x v="0"/>
    <x v="2"/>
    <n v="3.99"/>
    <n v="24"/>
    <n v="1008"/>
    <x v="275"/>
  </r>
  <r>
    <n v="2479"/>
    <s v="Lara"/>
    <s v="Villegas"/>
    <x v="0"/>
    <x v="0"/>
    <n v="60"/>
    <s v="Ickleton Road"/>
    <s v="London"/>
    <x v="2"/>
    <s v="20/01/2022"/>
    <n v="6"/>
    <x v="1"/>
    <s v="Megawidget L"/>
    <x v="6"/>
    <x v="0"/>
    <n v="1.79"/>
    <n v="24"/>
    <n v="144"/>
    <x v="466"/>
  </r>
  <r>
    <n v="2480"/>
    <s v="Rayford"/>
    <s v="Michael"/>
    <x v="1"/>
    <x v="1"/>
    <n v="30"/>
    <s v="Idonia Street"/>
    <s v="Kelso"/>
    <x v="21"/>
    <s v="17/11/2022"/>
    <n v="93"/>
    <x v="9"/>
    <s v="Ultrathing V3"/>
    <x v="7"/>
    <x v="0"/>
    <n v="3.39"/>
    <n v="24"/>
    <n v="2232"/>
    <x v="186"/>
  </r>
  <r>
    <n v="2481"/>
    <s v="Cora"/>
    <s v="Joiner"/>
    <x v="2"/>
    <x v="0"/>
    <n v="60"/>
    <s v="Iliffe Street"/>
    <s v="Lytham St. Annes"/>
    <x v="2"/>
    <s v="22/03/2020"/>
    <n v="11"/>
    <x v="5"/>
    <s v="Ultrathing V4"/>
    <x v="5"/>
    <x v="2"/>
    <n v="3.99"/>
    <n v="24"/>
    <n v="264"/>
    <x v="248"/>
  </r>
  <r>
    <n v="2482"/>
    <s v="Domitila"/>
    <s v="Bowles"/>
    <x v="2"/>
    <x v="0"/>
    <n v="30"/>
    <s v="Ilkley Close"/>
    <s v="Edenbridge"/>
    <x v="44"/>
    <s v="29/01/2021"/>
    <n v="79"/>
    <x v="4"/>
    <s v="Gigastuff"/>
    <x v="6"/>
    <x v="1"/>
    <n v="1.89"/>
    <n v="18"/>
    <n v="1422"/>
    <x v="5"/>
  </r>
  <r>
    <n v="2483"/>
    <s v="Rosaria"/>
    <s v="Nixon"/>
    <x v="0"/>
    <x v="0"/>
    <n v="30"/>
    <s v="Ilminster Gardens"/>
    <s v="Castlederg"/>
    <x v="10"/>
    <d v="2020-07-10T00:00:00"/>
    <n v="26"/>
    <x v="7"/>
    <s v="Ultrathing V2"/>
    <x v="0"/>
    <x v="2"/>
    <n v="2.95"/>
    <n v="20"/>
    <n v="520"/>
    <x v="110"/>
  </r>
  <r>
    <n v="2484"/>
    <s v="Santo"/>
    <s v="Hathaway"/>
    <x v="1"/>
    <x v="1"/>
    <n v="90"/>
    <s v="Imperial Avenue"/>
    <s v="Melton Constable"/>
    <x v="2"/>
    <s v="21/01/2020"/>
    <n v="79"/>
    <x v="1"/>
    <s v="Megawidget L"/>
    <x v="6"/>
    <x v="2"/>
    <n v="1.79"/>
    <n v="24"/>
    <n v="1896"/>
    <x v="739"/>
  </r>
  <r>
    <n v="2485"/>
    <s v="Renato"/>
    <s v="Smallwood"/>
    <x v="1"/>
    <x v="1"/>
    <n v="60"/>
    <s v="Inca Drive"/>
    <s v="Longniddry"/>
    <x v="2"/>
    <s v="17/09/2022"/>
    <n v="15"/>
    <x v="9"/>
    <s v="Ultrathing V3"/>
    <x v="9"/>
    <x v="0"/>
    <n v="3.39"/>
    <n v="24"/>
    <n v="360"/>
    <x v="274"/>
  </r>
  <r>
    <n v="2486"/>
    <s v="Tim"/>
    <s v="Witherspoon"/>
    <x v="1"/>
    <x v="1"/>
    <n v="60"/>
    <s v="Independents Road"/>
    <s v="Godstone"/>
    <x v="17"/>
    <s v="14/05/2021"/>
    <n v="33"/>
    <x v="3"/>
    <s v="Megawidget S"/>
    <x v="11"/>
    <x v="1"/>
    <n v="0.69"/>
    <n v="24"/>
    <n v="792"/>
    <x v="442"/>
  </r>
  <r>
    <n v="2487"/>
    <s v="Jacquelynn"/>
    <s v="Tobin"/>
    <x v="0"/>
    <x v="0"/>
    <n v="90"/>
    <s v="India House"/>
    <s v="Fairford"/>
    <x v="17"/>
    <s v="14/03/2021"/>
    <n v="92"/>
    <x v="3"/>
    <s v="Megawidget S"/>
    <x v="5"/>
    <x v="1"/>
    <n v="0.69"/>
    <n v="24"/>
    <n v="2208"/>
    <x v="82"/>
  </r>
  <r>
    <n v="2488"/>
    <s v="Elisha"/>
    <s v="Platt"/>
    <x v="1"/>
    <x v="1"/>
    <n v="60"/>
    <s v="India Street"/>
    <s v="Chesterfield"/>
    <x v="18"/>
    <d v="2020-05-05T00:00:00"/>
    <n v="2"/>
    <x v="8"/>
    <s v="Superwossname"/>
    <x v="11"/>
    <x v="2"/>
    <n v="3.49"/>
    <n v="20"/>
    <n v="40"/>
    <x v="264"/>
  </r>
  <r>
    <n v="2489"/>
    <s v="Arlen"/>
    <s v="Dunlap"/>
    <x v="1"/>
    <x v="1"/>
    <n v="60"/>
    <s v="India Terrace"/>
    <s v="Launceston"/>
    <x v="21"/>
    <d v="2020-05-08T00:00:00"/>
    <n v="58"/>
    <x v="2"/>
    <s v="Ultrathing V1"/>
    <x v="11"/>
    <x v="2"/>
    <n v="1.79"/>
    <n v="17"/>
    <n v="986"/>
    <x v="810"/>
  </r>
  <r>
    <n v="2490"/>
    <s v="Isiah"/>
    <s v="Dobson"/>
    <x v="1"/>
    <x v="1"/>
    <n v="30"/>
    <s v="Ingleton Street"/>
    <s v="Christchurch"/>
    <x v="15"/>
    <d v="2020-10-07T00:00:00"/>
    <n v="7"/>
    <x v="4"/>
    <s v="Gigastuff"/>
    <x v="1"/>
    <x v="2"/>
    <n v="1.89"/>
    <n v="18"/>
    <n v="126"/>
    <x v="311"/>
  </r>
  <r>
    <n v="2491"/>
    <s v="Kalyn"/>
    <s v="Baldwin"/>
    <x v="0"/>
    <x v="0"/>
    <n v="60"/>
    <s v="Ingleway"/>
    <s v="Wembley"/>
    <x v="2"/>
    <s v="29/05/2022"/>
    <n v="39"/>
    <x v="5"/>
    <s v="Ultrathing V4"/>
    <x v="11"/>
    <x v="0"/>
    <n v="3.99"/>
    <n v="24"/>
    <n v="936"/>
    <x v="910"/>
  </r>
  <r>
    <n v="2492"/>
    <s v="Tennille"/>
    <s v="Moreno"/>
    <x v="2"/>
    <x v="0"/>
    <n v="30"/>
    <s v="Ingram Lodge"/>
    <s v="Moreton-In-Marsh"/>
    <x v="2"/>
    <s v="25/09/2022"/>
    <n v="92"/>
    <x v="9"/>
    <s v="Ultrathing V3"/>
    <x v="9"/>
    <x v="0"/>
    <n v="3.39"/>
    <n v="24"/>
    <n v="2208"/>
    <x v="528"/>
  </r>
  <r>
    <n v="2493"/>
    <s v="Conrad"/>
    <s v="Baird"/>
    <x v="1"/>
    <x v="1"/>
    <n v="90"/>
    <s v="Ingram Place"/>
    <s v="Wigton"/>
    <x v="2"/>
    <d v="2021-03-07T00:00:00"/>
    <n v="20"/>
    <x v="0"/>
    <s v="Hyperwotsit"/>
    <x v="5"/>
    <x v="1"/>
    <n v="2.0099999999999998"/>
    <n v="20"/>
    <n v="400"/>
    <x v="210"/>
  </r>
  <r>
    <n v="2494"/>
    <s v="Edwin"/>
    <s v="Daugherty"/>
    <x v="1"/>
    <x v="1"/>
    <n v="60"/>
    <s v="Inkerman Road"/>
    <s v="March"/>
    <x v="2"/>
    <d v="2021-09-06T00:00:00"/>
    <n v="56"/>
    <x v="0"/>
    <s v="Hyperwotsit"/>
    <x v="9"/>
    <x v="1"/>
    <n v="2.0099999999999998"/>
    <n v="20"/>
    <n v="1120"/>
    <x v="428"/>
  </r>
  <r>
    <n v="2495"/>
    <s v="Jacinto"/>
    <s v="Simms"/>
    <x v="1"/>
    <x v="1"/>
    <n v="60"/>
    <s v="Inn Passage"/>
    <s v="Gullane"/>
    <x v="13"/>
    <s v="17/10/2020"/>
    <n v="73"/>
    <x v="2"/>
    <s v="Ultrathing V1"/>
    <x v="1"/>
    <x v="2"/>
    <n v="1.79"/>
    <n v="17"/>
    <n v="1241"/>
    <x v="557"/>
  </r>
  <r>
    <n v="2496"/>
    <s v="Danita"/>
    <s v="Ladd"/>
    <x v="3"/>
    <x v="0"/>
    <n v="30"/>
    <s v="Inverforth Close"/>
    <s v="West Sussex"/>
    <x v="2"/>
    <s v="23/10/2022"/>
    <n v="68"/>
    <x v="3"/>
    <s v="Megawidget S"/>
    <x v="1"/>
    <x v="0"/>
    <n v="0.69"/>
    <n v="24"/>
    <n v="1632"/>
    <x v="511"/>
  </r>
  <r>
    <n v="2497"/>
    <s v="Silas"/>
    <s v="Emery"/>
    <x v="1"/>
    <x v="1"/>
    <n v="90"/>
    <s v="Invermore Place"/>
    <s v="Broseley"/>
    <x v="49"/>
    <d v="2022-03-11T00:00:00"/>
    <n v="55"/>
    <x v="5"/>
    <s v="Ultrathing V4"/>
    <x v="5"/>
    <x v="0"/>
    <n v="3.99"/>
    <n v="24"/>
    <n v="1320"/>
    <x v="29"/>
  </r>
  <r>
    <n v="2498"/>
    <s v="Buster"/>
    <s v="Henry"/>
    <x v="1"/>
    <x v="1"/>
    <n v="30"/>
    <s v="Inverness Street"/>
    <s v="Leyland"/>
    <x v="11"/>
    <s v="22/04/2022"/>
    <n v="89"/>
    <x v="2"/>
    <s v="Ultrathing V1"/>
    <x v="4"/>
    <x v="0"/>
    <n v="1.79"/>
    <n v="17"/>
    <n v="1513"/>
    <x v="387"/>
  </r>
  <r>
    <n v="2499"/>
    <s v="Brendon"/>
    <s v="Dwyer"/>
    <x v="1"/>
    <x v="1"/>
    <n v="60"/>
    <s v="Inverton Road"/>
    <s v="Abergele"/>
    <x v="27"/>
    <s v="13/10/2021"/>
    <n v="90"/>
    <x v="4"/>
    <s v="Gigastuff"/>
    <x v="1"/>
    <x v="1"/>
    <n v="1.89"/>
    <n v="18"/>
    <n v="1620"/>
    <x v="591"/>
  </r>
  <r>
    <n v="2500"/>
    <s v="Letisha"/>
    <s v="Meredith"/>
    <x v="2"/>
    <x v="0"/>
    <n v="60"/>
    <s v="Ipswich Road"/>
    <s v="Bruton"/>
    <x v="8"/>
    <s v="22/09/2020"/>
    <n v="61"/>
    <x v="8"/>
    <s v="Superwossname"/>
    <x v="9"/>
    <x v="2"/>
    <n v="3.49"/>
    <n v="20"/>
    <n v="1220"/>
    <x v="482"/>
  </r>
  <r>
    <n v="2501"/>
    <s v="Vince"/>
    <s v="Cardenas"/>
    <x v="1"/>
    <x v="1"/>
    <n v="30"/>
    <s v="Irish Court"/>
    <s v="Brighouse"/>
    <x v="50"/>
    <s v="29/09/2020"/>
    <n v="12"/>
    <x v="7"/>
    <s v="Ultrathing V2"/>
    <x v="9"/>
    <x v="2"/>
    <n v="2.95"/>
    <n v="20"/>
    <n v="240"/>
    <x v="449"/>
  </r>
  <r>
    <n v="2502"/>
    <s v="Wilton"/>
    <s v="Thomas"/>
    <x v="1"/>
    <x v="1"/>
    <n v="30"/>
    <s v="Ironmonger Row"/>
    <s v="Redhill"/>
    <x v="2"/>
    <s v="28/03/2020"/>
    <n v="66"/>
    <x v="2"/>
    <s v="Ultrathing V1"/>
    <x v="5"/>
    <x v="2"/>
    <n v="1.79"/>
    <n v="17"/>
    <n v="1122"/>
    <x v="771"/>
  </r>
  <r>
    <n v="2503"/>
    <s v="Malka"/>
    <s v="Frederick"/>
    <x v="2"/>
    <x v="0"/>
    <n v="90"/>
    <s v="Ironmongers Place"/>
    <s v="Faversham"/>
    <x v="17"/>
    <s v="16/12/2022"/>
    <n v="86"/>
    <x v="4"/>
    <s v="Gigastuff"/>
    <x v="8"/>
    <x v="0"/>
    <n v="1.89"/>
    <n v="18"/>
    <n v="1548"/>
    <x v="787"/>
  </r>
  <r>
    <n v="2505"/>
    <s v="Fausto"/>
    <s v="Blair"/>
    <x v="1"/>
    <x v="1"/>
    <n v="60"/>
    <s v="Irwell Place"/>
    <s v="Ambleside"/>
    <x v="77"/>
    <d v="2020-04-02T00:00:00"/>
    <n v="7"/>
    <x v="3"/>
    <s v="Megawidget S"/>
    <x v="4"/>
    <x v="2"/>
    <n v="0.69"/>
    <n v="24"/>
    <n v="168"/>
    <x v="33"/>
  </r>
  <r>
    <n v="2506"/>
    <s v="Luther"/>
    <s v="Waters"/>
    <x v="1"/>
    <x v="1"/>
    <n v="60"/>
    <s v="Isabella Place"/>
    <s v="Bacup"/>
    <x v="40"/>
    <d v="2022-01-03T00:00:00"/>
    <n v="73"/>
    <x v="7"/>
    <s v="Ultrathing V2"/>
    <x v="6"/>
    <x v="0"/>
    <n v="2.95"/>
    <n v="20"/>
    <n v="1460"/>
    <x v="512"/>
  </r>
  <r>
    <n v="2507"/>
    <s v="Lan"/>
    <s v="Charles"/>
    <x v="2"/>
    <x v="0"/>
    <n v="60"/>
    <s v="Isabella Place"/>
    <s v="Rosewell"/>
    <x v="2"/>
    <s v="28/01/2020"/>
    <n v="9"/>
    <x v="8"/>
    <s v="Superwossname"/>
    <x v="6"/>
    <x v="2"/>
    <n v="3.49"/>
    <n v="20"/>
    <n v="180"/>
    <x v="198"/>
  </r>
  <r>
    <n v="2508"/>
    <s v="Laurena"/>
    <s v="Stark"/>
    <x v="2"/>
    <x v="0"/>
    <n v="30"/>
    <s v="Isel Way"/>
    <s v="Crowthorne"/>
    <x v="16"/>
    <d v="2020-08-12T00:00:00"/>
    <n v="56"/>
    <x v="6"/>
    <s v="Megawidget M"/>
    <x v="3"/>
    <x v="2"/>
    <n v="1.29"/>
    <n v="24"/>
    <n v="1344"/>
    <x v="707"/>
  </r>
  <r>
    <n v="2509"/>
    <s v="Cherelle"/>
    <s v="Temple"/>
    <x v="2"/>
    <x v="0"/>
    <n v="90"/>
    <s v="Isis Close"/>
    <s v="Fordingbridge"/>
    <x v="17"/>
    <s v="21/08/2022"/>
    <n v="105"/>
    <x v="0"/>
    <s v="Hyperwotsit"/>
    <x v="3"/>
    <x v="0"/>
    <n v="2.0099999999999998"/>
    <n v="20"/>
    <n v="2100"/>
    <x v="703"/>
  </r>
  <r>
    <n v="2510"/>
    <s v="Renato"/>
    <s v="Santiago"/>
    <x v="1"/>
    <x v="1"/>
    <n v="90"/>
    <s v="Islington Place"/>
    <s v="Brough"/>
    <x v="8"/>
    <d v="2021-06-04T00:00:00"/>
    <n v="43"/>
    <x v="3"/>
    <s v="Megawidget S"/>
    <x v="2"/>
    <x v="1"/>
    <n v="0.69"/>
    <n v="24"/>
    <n v="1032"/>
    <x v="722"/>
  </r>
  <r>
    <n v="2511"/>
    <s v="Charley"/>
    <s v="Kerns"/>
    <x v="1"/>
    <x v="1"/>
    <n v="30"/>
    <s v="Ismailia Road"/>
    <s v="Haslemere"/>
    <x v="1"/>
    <d v="2020-08-02T00:00:00"/>
    <n v="81"/>
    <x v="8"/>
    <s v="Superwossname"/>
    <x v="3"/>
    <x v="2"/>
    <n v="3.49"/>
    <n v="20"/>
    <n v="1620"/>
    <x v="83"/>
  </r>
  <r>
    <n v="2512"/>
    <s v="Walker"/>
    <s v="Whitley"/>
    <x v="1"/>
    <x v="1"/>
    <n v="90"/>
    <s v="Iveagh Avenue"/>
    <s v="Brecon"/>
    <x v="67"/>
    <d v="2020-12-03T00:00:00"/>
    <n v="81"/>
    <x v="8"/>
    <s v="Superwossname"/>
    <x v="8"/>
    <x v="2"/>
    <n v="3.49"/>
    <n v="20"/>
    <n v="1620"/>
    <x v="83"/>
  </r>
  <r>
    <n v="2513"/>
    <s v="Fe"/>
    <s v="Conn"/>
    <x v="2"/>
    <x v="0"/>
    <n v="60"/>
    <s v="Iveagh Avenue"/>
    <s v="Rosewell"/>
    <x v="2"/>
    <d v="2022-09-03T00:00:00"/>
    <n v="29"/>
    <x v="8"/>
    <s v="Superwossname"/>
    <x v="9"/>
    <x v="0"/>
    <n v="3.49"/>
    <n v="20"/>
    <n v="580"/>
    <x v="295"/>
  </r>
  <r>
    <n v="2514"/>
    <s v="Mauricio"/>
    <s v="Parr"/>
    <x v="1"/>
    <x v="1"/>
    <n v="60"/>
    <s v="Iverson Road"/>
    <s v="Strathdon"/>
    <x v="2"/>
    <d v="2022-05-07T00:00:00"/>
    <n v="67"/>
    <x v="3"/>
    <s v="Megawidget S"/>
    <x v="11"/>
    <x v="0"/>
    <n v="0.69"/>
    <n v="24"/>
    <n v="1608"/>
    <x v="457"/>
  </r>
  <r>
    <n v="2515"/>
    <s v="Kaleigh"/>
    <s v="Burroughs"/>
    <x v="0"/>
    <x v="0"/>
    <n v="60"/>
    <s v="Ivimey Street"/>
    <s v="Stratford-Upon-Avon"/>
    <x v="2"/>
    <s v="14/02/2021"/>
    <n v="10"/>
    <x v="9"/>
    <s v="Ultrathing V3"/>
    <x v="10"/>
    <x v="1"/>
    <n v="3.39"/>
    <n v="24"/>
    <n v="240"/>
    <x v="34"/>
  </r>
  <r>
    <n v="2516"/>
    <s v="Demetrius"/>
    <s v="Putnam"/>
    <x v="1"/>
    <x v="1"/>
    <n v="90"/>
    <s v="Ivor Street"/>
    <s v="Peacehaven"/>
    <x v="2"/>
    <s v="28/12/2021"/>
    <n v="5"/>
    <x v="4"/>
    <s v="Gigastuff"/>
    <x v="8"/>
    <x v="1"/>
    <n v="1.89"/>
    <n v="18"/>
    <n v="90"/>
    <x v="10"/>
  </r>
  <r>
    <n v="2517"/>
    <s v="Xavier"/>
    <s v="Billings"/>
    <x v="1"/>
    <x v="1"/>
    <n v="90"/>
    <s v="Ivory Square"/>
    <s v="Broxbourne"/>
    <x v="8"/>
    <s v="13/05/2020"/>
    <n v="47"/>
    <x v="7"/>
    <s v="Ultrathing V2"/>
    <x v="11"/>
    <x v="2"/>
    <n v="2.95"/>
    <n v="20"/>
    <n v="940"/>
    <x v="542"/>
  </r>
  <r>
    <n v="2518"/>
    <s v="Leon"/>
    <s v="North"/>
    <x v="1"/>
    <x v="1"/>
    <n v="90"/>
    <s v="Ivydale Road"/>
    <s v="Rhosneigr"/>
    <x v="2"/>
    <s v="30/07/2021"/>
    <n v="70"/>
    <x v="4"/>
    <s v="Gigastuff"/>
    <x v="0"/>
    <x v="1"/>
    <n v="1.89"/>
    <n v="18"/>
    <n v="1260"/>
    <x v="202"/>
  </r>
  <r>
    <n v="2519"/>
    <s v="Dennis"/>
    <s v="Atwood"/>
    <x v="1"/>
    <x v="1"/>
    <n v="90"/>
    <s v="Jack Clow"/>
    <s v="Petersfield"/>
    <x v="2"/>
    <d v="2022-10-03T00:00:00"/>
    <n v="37"/>
    <x v="4"/>
    <s v="Gigastuff"/>
    <x v="1"/>
    <x v="0"/>
    <n v="1.89"/>
    <n v="18"/>
    <n v="666"/>
    <x v="28"/>
  </r>
  <r>
    <n v="2520"/>
    <s v="Lashell"/>
    <s v="Cho"/>
    <x v="0"/>
    <x v="0"/>
    <n v="90"/>
    <s v="Jackman Street"/>
    <s v="East Sussex"/>
    <x v="44"/>
    <s v="17/10/2022"/>
    <n v="77"/>
    <x v="9"/>
    <s v="Ultrathing V3"/>
    <x v="1"/>
    <x v="0"/>
    <n v="3.39"/>
    <n v="24"/>
    <n v="1848"/>
    <x v="572"/>
  </r>
  <r>
    <n v="2521"/>
    <s v="Rey"/>
    <s v="Hooker"/>
    <x v="1"/>
    <x v="1"/>
    <n v="90"/>
    <s v="Jackson'S Alley"/>
    <s v="Church Stretton"/>
    <x v="15"/>
    <d v="2021-02-12T00:00:00"/>
    <n v="94"/>
    <x v="7"/>
    <s v="Ultrathing V2"/>
    <x v="10"/>
    <x v="1"/>
    <n v="2.95"/>
    <n v="20"/>
    <n v="1880"/>
    <x v="911"/>
  </r>
  <r>
    <n v="2522"/>
    <s v="Tracy"/>
    <s v="Bland"/>
    <x v="2"/>
    <x v="0"/>
    <n v="90"/>
    <s v="Jacqueline Villas"/>
    <s v="Braunton"/>
    <x v="67"/>
    <d v="2022-09-02T00:00:00"/>
    <n v="18"/>
    <x v="4"/>
    <s v="Gigastuff"/>
    <x v="9"/>
    <x v="0"/>
    <n v="1.89"/>
    <n v="18"/>
    <n v="324"/>
    <x v="304"/>
  </r>
  <r>
    <n v="2523"/>
    <s v="Waylon"/>
    <s v="Nguyen"/>
    <x v="1"/>
    <x v="1"/>
    <n v="60"/>
    <s v="Jacqueline Villas"/>
    <s v="Rushden"/>
    <x v="2"/>
    <s v="31/07/2020"/>
    <n v="58"/>
    <x v="0"/>
    <s v="Hyperwotsit"/>
    <x v="0"/>
    <x v="2"/>
    <n v="2.0099999999999998"/>
    <n v="20"/>
    <n v="1160"/>
    <x v="791"/>
  </r>
  <r>
    <n v="2524"/>
    <s v="Hosea"/>
    <s v="Gregory"/>
    <x v="1"/>
    <x v="1"/>
    <n v="90"/>
    <s v="Jago Close"/>
    <s v="Belvedere"/>
    <x v="73"/>
    <s v="30/01/2020"/>
    <n v="68"/>
    <x v="1"/>
    <s v="Megawidget L"/>
    <x v="6"/>
    <x v="2"/>
    <n v="1.79"/>
    <n v="24"/>
    <n v="1632"/>
    <x v="160"/>
  </r>
  <r>
    <n v="2525"/>
    <s v="Grant"/>
    <s v="Dickens"/>
    <x v="1"/>
    <x v="1"/>
    <n v="90"/>
    <s v="Jamaica Place"/>
    <s v="Leighton Buzzard"/>
    <x v="11"/>
    <d v="2020-06-01T00:00:00"/>
    <n v="52"/>
    <x v="4"/>
    <s v="Gigastuff"/>
    <x v="2"/>
    <x v="2"/>
    <n v="1.89"/>
    <n v="18"/>
    <n v="936"/>
    <x v="381"/>
  </r>
  <r>
    <n v="2526"/>
    <s v="Teresita"/>
    <s v="Daniel"/>
    <x v="0"/>
    <x v="0"/>
    <n v="90"/>
    <s v="Jamaica Row"/>
    <s v="Cradley Heath"/>
    <x v="16"/>
    <s v="27/12/2021"/>
    <n v="19"/>
    <x v="5"/>
    <s v="Ultrathing V4"/>
    <x v="8"/>
    <x v="1"/>
    <n v="3.99"/>
    <n v="24"/>
    <n v="456"/>
    <x v="268"/>
  </r>
  <r>
    <n v="2527"/>
    <s v="Megan"/>
    <s v="Eaton"/>
    <x v="0"/>
    <x v="0"/>
    <n v="90"/>
    <s v="James Avenue"/>
    <s v="Coalville"/>
    <x v="15"/>
    <s v="19/10/2021"/>
    <n v="93"/>
    <x v="7"/>
    <s v="Ultrathing V2"/>
    <x v="1"/>
    <x v="1"/>
    <n v="2.95"/>
    <n v="20"/>
    <n v="1860"/>
    <x v="757"/>
  </r>
  <r>
    <n v="2528"/>
    <s v="Elnora"/>
    <s v="Madden"/>
    <x v="2"/>
    <x v="0"/>
    <n v="90"/>
    <s v="James Collins"/>
    <s v="Caernarfon"/>
    <x v="12"/>
    <d v="2020-07-11T00:00:00"/>
    <n v="2"/>
    <x v="8"/>
    <s v="Superwossname"/>
    <x v="0"/>
    <x v="2"/>
    <n v="3.49"/>
    <n v="20"/>
    <n v="40"/>
    <x v="264"/>
  </r>
  <r>
    <n v="2529"/>
    <s v="Sean"/>
    <s v="Rodgers"/>
    <x v="1"/>
    <x v="1"/>
    <n v="60"/>
    <s v="James' Street"/>
    <s v="Cemaes Bay"/>
    <x v="20"/>
    <s v="26/09/2020"/>
    <n v="13"/>
    <x v="9"/>
    <s v="Ultrathing V3"/>
    <x v="9"/>
    <x v="2"/>
    <n v="3.39"/>
    <n v="24"/>
    <n v="312"/>
    <x v="407"/>
  </r>
  <r>
    <n v="2530"/>
    <s v="Salvador"/>
    <s v="Lester"/>
    <x v="1"/>
    <x v="1"/>
    <n v="30"/>
    <s v="Jane Street"/>
    <s v="Lossiemouth"/>
    <x v="2"/>
    <d v="2020-04-12T00:00:00"/>
    <n v="66"/>
    <x v="0"/>
    <s v="Hyperwotsit"/>
    <x v="4"/>
    <x v="2"/>
    <n v="2.0099999999999998"/>
    <n v="20"/>
    <n v="1320"/>
    <x v="339"/>
  </r>
  <r>
    <n v="2531"/>
    <s v="Jacinda"/>
    <s v="Kirk"/>
    <x v="2"/>
    <x v="0"/>
    <n v="60"/>
    <s v="Janeway Place"/>
    <s v="Wallsend"/>
    <x v="2"/>
    <s v="30/03/2020"/>
    <n v="28"/>
    <x v="6"/>
    <s v="Megawidget M"/>
    <x v="5"/>
    <x v="2"/>
    <n v="1.29"/>
    <n v="24"/>
    <n v="672"/>
    <x v="912"/>
  </r>
  <r>
    <n v="2532"/>
    <s v="Roderick"/>
    <s v="Roberson"/>
    <x v="1"/>
    <x v="1"/>
    <n v="30"/>
    <s v="Jansen Walk"/>
    <s v="Arbroath"/>
    <x v="58"/>
    <d v="2021-06-08T00:00:00"/>
    <n v="52"/>
    <x v="0"/>
    <s v="Hyperwotsit"/>
    <x v="2"/>
    <x v="1"/>
    <n v="2.0099999999999998"/>
    <n v="20"/>
    <n v="1040"/>
    <x v="897"/>
  </r>
  <r>
    <n v="2533"/>
    <s v="Kristeen"/>
    <s v="Foote"/>
    <x v="4"/>
    <x v="2"/>
    <n v="60"/>
    <s v="Jarretts Place"/>
    <s v="Newport"/>
    <x v="2"/>
    <d v="2022-05-04T00:00:00"/>
    <n v="92"/>
    <x v="1"/>
    <s v="Megawidget L"/>
    <x v="11"/>
    <x v="0"/>
    <n v="1.79"/>
    <n v="24"/>
    <n v="2208"/>
    <x v="797"/>
  </r>
  <r>
    <n v="2534"/>
    <s v="Miyoko"/>
    <s v="Hayden"/>
    <x v="0"/>
    <x v="0"/>
    <n v="60"/>
    <s v="Jassemine Cottages"/>
    <s v="South Humberside"/>
    <x v="2"/>
    <s v="17/05/2020"/>
    <n v="60"/>
    <x v="0"/>
    <s v="Hyperwotsit"/>
    <x v="11"/>
    <x v="2"/>
    <n v="2.0099999999999998"/>
    <n v="20"/>
    <n v="1200"/>
    <x v="378"/>
  </r>
  <r>
    <n v="2535"/>
    <s v="Wilbert"/>
    <s v="Hand"/>
    <x v="1"/>
    <x v="1"/>
    <n v="30"/>
    <s v="Jassemine Cottages"/>
    <s v="Tidworth"/>
    <x v="2"/>
    <s v="25/12/2020"/>
    <n v="67"/>
    <x v="3"/>
    <s v="Megawidget S"/>
    <x v="8"/>
    <x v="2"/>
    <n v="0.69"/>
    <n v="24"/>
    <n v="1608"/>
    <x v="457"/>
  </r>
  <r>
    <n v="2536"/>
    <s v="Terrie"/>
    <s v="Cooke"/>
    <x v="0"/>
    <x v="0"/>
    <n v="30"/>
    <s v="Jefferson Walk"/>
    <s v="Hungerford"/>
    <x v="1"/>
    <d v="2020-03-12T00:00:00"/>
    <n v="78"/>
    <x v="5"/>
    <s v="Ultrathing V4"/>
    <x v="5"/>
    <x v="2"/>
    <n v="3.99"/>
    <n v="24"/>
    <n v="1872"/>
    <x v="651"/>
  </r>
  <r>
    <n v="2537"/>
    <s v="Jerome"/>
    <s v="Fischer"/>
    <x v="1"/>
    <x v="1"/>
    <n v="90"/>
    <s v="Jefferson Walk"/>
    <s v="Witney"/>
    <x v="2"/>
    <d v="2022-01-09T00:00:00"/>
    <n v="19"/>
    <x v="5"/>
    <s v="Ultrathing V4"/>
    <x v="6"/>
    <x v="0"/>
    <n v="3.99"/>
    <n v="24"/>
    <n v="456"/>
    <x v="268"/>
  </r>
  <r>
    <n v="2538"/>
    <s v="Cythia"/>
    <s v="Robles"/>
    <x v="2"/>
    <x v="0"/>
    <n v="30"/>
    <s v="Jenner Place"/>
    <s v="Broxburn"/>
    <x v="8"/>
    <d v="2021-02-11T00:00:00"/>
    <n v="34"/>
    <x v="5"/>
    <s v="Ultrathing V4"/>
    <x v="10"/>
    <x v="1"/>
    <n v="3.99"/>
    <n v="24"/>
    <n v="816"/>
    <x v="692"/>
  </r>
  <r>
    <n v="2539"/>
    <s v="Rosella"/>
    <s v="Enriquez"/>
    <x v="0"/>
    <x v="0"/>
    <n v="60"/>
    <s v="Jennings Buildings"/>
    <s v="Appin"/>
    <x v="58"/>
    <s v="21/02/2020"/>
    <n v="22"/>
    <x v="2"/>
    <s v="Ultrathing V1"/>
    <x v="10"/>
    <x v="2"/>
    <n v="1.79"/>
    <n v="17"/>
    <n v="374"/>
    <x v="871"/>
  </r>
  <r>
    <n v="2540"/>
    <s v="Darleen"/>
    <s v="Crockett"/>
    <x v="0"/>
    <x v="0"/>
    <n v="60"/>
    <s v="Jenny Hammond"/>
    <s v="Isle Of Mannot"/>
    <x v="21"/>
    <d v="2022-08-06T00:00:00"/>
    <n v="54"/>
    <x v="9"/>
    <s v="Ultrathing V3"/>
    <x v="3"/>
    <x v="0"/>
    <n v="3.39"/>
    <n v="24"/>
    <n v="1296"/>
    <x v="535"/>
  </r>
  <r>
    <n v="2541"/>
    <s v="Cayla"/>
    <s v="Faulk"/>
    <x v="2"/>
    <x v="0"/>
    <n v="90"/>
    <s v="Jerman Street"/>
    <s v="Riding Mill"/>
    <x v="2"/>
    <d v="2020-10-11T00:00:00"/>
    <n v="37"/>
    <x v="1"/>
    <s v="Megawidget L"/>
    <x v="1"/>
    <x v="2"/>
    <n v="1.79"/>
    <n v="24"/>
    <n v="888"/>
    <x v="677"/>
  </r>
  <r>
    <n v="2542"/>
    <s v="Freddy"/>
    <s v="Sheldon"/>
    <x v="1"/>
    <x v="1"/>
    <n v="30"/>
    <s v="Jerusalem Passage"/>
    <s v="Clitheroe"/>
    <x v="15"/>
    <d v="2022-04-01T00:00:00"/>
    <n v="77"/>
    <x v="8"/>
    <s v="Superwossname"/>
    <x v="4"/>
    <x v="0"/>
    <n v="3.49"/>
    <n v="20"/>
    <n v="1540"/>
    <x v="543"/>
  </r>
  <r>
    <n v="2543"/>
    <s v="Raul"/>
    <s v="Biggs"/>
    <x v="1"/>
    <x v="1"/>
    <n v="90"/>
    <s v="Jewel Road"/>
    <s v="Spalding"/>
    <x v="2"/>
    <s v="15/06/2021"/>
    <n v="5"/>
    <x v="1"/>
    <s v="Megawidget L"/>
    <x v="2"/>
    <x v="1"/>
    <n v="1.79"/>
    <n v="24"/>
    <n v="120"/>
    <x v="373"/>
  </r>
  <r>
    <n v="2544"/>
    <s v="Miles"/>
    <s v="Felton"/>
    <x v="1"/>
    <x v="1"/>
    <n v="30"/>
    <s v="Jeymer Avenue"/>
    <s v="Ferndown"/>
    <x v="17"/>
    <d v="2022-10-03T00:00:00"/>
    <n v="90"/>
    <x v="8"/>
    <s v="Superwossname"/>
    <x v="1"/>
    <x v="0"/>
    <n v="3.49"/>
    <n v="20"/>
    <n v="1800"/>
    <x v="913"/>
  </r>
  <r>
    <n v="2545"/>
    <s v="Sammy"/>
    <s v="Shelton"/>
    <x v="0"/>
    <x v="0"/>
    <n v="60"/>
    <s v="Jimpsons Villas"/>
    <s v="Dudley"/>
    <x v="3"/>
    <s v="28/09/2022"/>
    <n v="27"/>
    <x v="4"/>
    <s v="Gigastuff"/>
    <x v="9"/>
    <x v="0"/>
    <n v="1.89"/>
    <n v="18"/>
    <n v="486"/>
    <x v="306"/>
  </r>
  <r>
    <n v="2546"/>
    <s v="Ashlie"/>
    <s v="Curtis"/>
    <x v="0"/>
    <x v="0"/>
    <n v="30"/>
    <s v="Joan Street"/>
    <s v="Crook"/>
    <x v="16"/>
    <d v="2022-09-08T00:00:00"/>
    <n v="94"/>
    <x v="3"/>
    <s v="Megawidget S"/>
    <x v="9"/>
    <x v="0"/>
    <n v="0.69"/>
    <n v="24"/>
    <n v="2256"/>
    <x v="914"/>
  </r>
  <r>
    <n v="2547"/>
    <s v="Lazaro"/>
    <s v="Lawrence"/>
    <x v="1"/>
    <x v="1"/>
    <n v="90"/>
    <s v="John Roll"/>
    <s v="Glastonbury"/>
    <x v="17"/>
    <s v="28/08/2021"/>
    <n v="73"/>
    <x v="1"/>
    <s v="Megawidget L"/>
    <x v="3"/>
    <x v="1"/>
    <n v="1.79"/>
    <n v="24"/>
    <n v="1752"/>
    <x v="480"/>
  </r>
  <r>
    <n v="2548"/>
    <s v="Sharice"/>
    <s v="Bergeron"/>
    <x v="2"/>
    <x v="0"/>
    <n v="90"/>
    <s v="John Ruskin"/>
    <s v="Bury"/>
    <x v="12"/>
    <s v="28/08/2022"/>
    <n v="2"/>
    <x v="1"/>
    <s v="Megawidget L"/>
    <x v="3"/>
    <x v="0"/>
    <n v="1.79"/>
    <n v="24"/>
    <n v="48"/>
    <x v="318"/>
  </r>
  <r>
    <n v="2549"/>
    <s v="Deedee"/>
    <s v="Barber"/>
    <x v="2"/>
    <x v="0"/>
    <n v="60"/>
    <s v="John Terrace"/>
    <s v="Llandovery"/>
    <x v="11"/>
    <s v="19/01/2022"/>
    <n v="26"/>
    <x v="6"/>
    <s v="Megawidget M"/>
    <x v="6"/>
    <x v="0"/>
    <n v="1.29"/>
    <n v="24"/>
    <n v="624"/>
    <x v="52"/>
  </r>
  <r>
    <n v="2550"/>
    <s v="Delbert"/>
    <s v="Gilbert"/>
    <x v="1"/>
    <x v="1"/>
    <n v="90"/>
    <s v="Johns Place"/>
    <s v="County Antrim"/>
    <x v="16"/>
    <s v="20/02/2020"/>
    <n v="52"/>
    <x v="9"/>
    <s v="Ultrathing V3"/>
    <x v="10"/>
    <x v="2"/>
    <n v="3.39"/>
    <n v="24"/>
    <n v="1248"/>
    <x v="915"/>
  </r>
  <r>
    <n v="2551"/>
    <s v="Dan"/>
    <s v="Saunders"/>
    <x v="5"/>
    <x v="2"/>
    <n v="90"/>
    <s v="Johns Street"/>
    <s v="Grantham"/>
    <x v="17"/>
    <s v="19/03/2021"/>
    <n v="66"/>
    <x v="7"/>
    <s v="Ultrathing V2"/>
    <x v="5"/>
    <x v="1"/>
    <n v="2.95"/>
    <n v="20"/>
    <n v="1320"/>
    <x v="916"/>
  </r>
  <r>
    <n v="2552"/>
    <s v="Sonia"/>
    <s v="Browning"/>
    <x v="2"/>
    <x v="0"/>
    <n v="30"/>
    <s v="Johns Terrace"/>
    <s v="Manningtree"/>
    <x v="2"/>
    <s v="26/08/2020"/>
    <n v="4"/>
    <x v="1"/>
    <s v="Megawidget L"/>
    <x v="3"/>
    <x v="2"/>
    <n v="1.79"/>
    <n v="24"/>
    <n v="96"/>
    <x v="245"/>
  </r>
  <r>
    <n v="2553"/>
    <s v="Lenard"/>
    <s v="Reagan"/>
    <x v="1"/>
    <x v="1"/>
    <n v="30"/>
    <s v="Johnson Close"/>
    <s v="Leek"/>
    <x v="21"/>
    <d v="2021-01-05T00:00:00"/>
    <n v="23"/>
    <x v="0"/>
    <s v="Hyperwotsit"/>
    <x v="6"/>
    <x v="1"/>
    <n v="2.0099999999999998"/>
    <n v="20"/>
    <n v="460"/>
    <x v="917"/>
  </r>
  <r>
    <n v="2554"/>
    <s v="Rickie"/>
    <s v="Pruitt"/>
    <x v="1"/>
    <x v="1"/>
    <n v="30"/>
    <s v="Johnson'S Court"/>
    <s v="Wemyss Bay"/>
    <x v="2"/>
    <s v="15/05/2021"/>
    <n v="73"/>
    <x v="3"/>
    <s v="Megawidget S"/>
    <x v="11"/>
    <x v="1"/>
    <n v="0.69"/>
    <n v="24"/>
    <n v="1752"/>
    <x v="105"/>
  </r>
  <r>
    <n v="2555"/>
    <s v="Ardis"/>
    <s v="Dove"/>
    <x v="0"/>
    <x v="0"/>
    <n v="30"/>
    <s v="Joiner Arms"/>
    <s v="Stone"/>
    <x v="2"/>
    <d v="2022-11-08T00:00:00"/>
    <n v="71"/>
    <x v="4"/>
    <s v="Gigastuff"/>
    <x v="7"/>
    <x v="0"/>
    <n v="1.89"/>
    <n v="18"/>
    <n v="1278"/>
    <x v="265"/>
  </r>
  <r>
    <n v="2556"/>
    <s v="Antione"/>
    <s v="Forrest"/>
    <x v="4"/>
    <x v="2"/>
    <n v="30"/>
    <s v="Joiners Street"/>
    <s v="Wadhurst"/>
    <x v="2"/>
    <s v="26/09/2020"/>
    <n v="46"/>
    <x v="9"/>
    <s v="Ultrathing V3"/>
    <x v="9"/>
    <x v="2"/>
    <n v="3.39"/>
    <n v="24"/>
    <n v="1104"/>
    <x v="783"/>
  </r>
  <r>
    <n v="2557"/>
    <s v="Augusta"/>
    <s v="Joyner"/>
    <x v="2"/>
    <x v="0"/>
    <n v="90"/>
    <s v="Joseph Powell"/>
    <s v="Hartlepool"/>
    <x v="1"/>
    <s v="21/08/2022"/>
    <n v="79"/>
    <x v="7"/>
    <s v="Ultrathing V2"/>
    <x v="3"/>
    <x v="0"/>
    <n v="2.95"/>
    <n v="20"/>
    <n v="1580"/>
    <x v="822"/>
  </r>
  <r>
    <n v="2558"/>
    <s v="Susann"/>
    <s v="Lutz"/>
    <x v="4"/>
    <x v="2"/>
    <n v="60"/>
    <s v="Joshua Street"/>
    <s v="High Peak"/>
    <x v="1"/>
    <d v="2020-12-06T00:00:00"/>
    <n v="43"/>
    <x v="4"/>
    <s v="Gigastuff"/>
    <x v="8"/>
    <x v="2"/>
    <n v="1.89"/>
    <n v="18"/>
    <n v="774"/>
    <x v="658"/>
  </r>
  <r>
    <n v="2559"/>
    <s v="Mitzi"/>
    <s v="Blackwell"/>
    <x v="2"/>
    <x v="0"/>
    <n v="90"/>
    <s v="Joubert Street"/>
    <s v="Amersham"/>
    <x v="60"/>
    <d v="2021-02-05T00:00:00"/>
    <n v="60"/>
    <x v="4"/>
    <s v="Gigastuff"/>
    <x v="10"/>
    <x v="1"/>
    <n v="1.89"/>
    <n v="18"/>
    <n v="1080"/>
    <x v="904"/>
  </r>
  <r>
    <n v="2560"/>
    <s v="Justina"/>
    <s v="Lott"/>
    <x v="0"/>
    <x v="0"/>
    <n v="60"/>
    <s v="Jubilee Cottages"/>
    <s v="County Antrim"/>
    <x v="16"/>
    <s v="15/06/2020"/>
    <n v="51"/>
    <x v="4"/>
    <s v="Gigastuff"/>
    <x v="2"/>
    <x v="2"/>
    <n v="1.89"/>
    <n v="18"/>
    <n v="918"/>
    <x v="555"/>
  </r>
  <r>
    <n v="2561"/>
    <s v="Kasie"/>
    <s v="Knight"/>
    <x v="0"/>
    <x v="0"/>
    <n v="90"/>
    <s v="Jubilee Cottages"/>
    <s v="Tetbury"/>
    <x v="2"/>
    <s v="15/01/2020"/>
    <n v="4"/>
    <x v="4"/>
    <s v="Gigastuff"/>
    <x v="6"/>
    <x v="2"/>
    <n v="1.89"/>
    <n v="18"/>
    <n v="72"/>
    <x v="486"/>
  </r>
  <r>
    <n v="2562"/>
    <s v="Wilbert"/>
    <s v="Thornton"/>
    <x v="1"/>
    <x v="1"/>
    <n v="30"/>
    <s v="Jubilee Gardens"/>
    <s v="Southam"/>
    <x v="2"/>
    <s v="28/03/2021"/>
    <n v="47"/>
    <x v="3"/>
    <s v="Megawidget S"/>
    <x v="5"/>
    <x v="1"/>
    <n v="0.69"/>
    <n v="24"/>
    <n v="1128"/>
    <x v="472"/>
  </r>
  <r>
    <n v="2563"/>
    <s v="Brandi"/>
    <s v="Kruse"/>
    <x v="4"/>
    <x v="2"/>
    <n v="30"/>
    <s v="Jubilee Market"/>
    <s v="Ashington"/>
    <x v="19"/>
    <s v="29/01/2022"/>
    <n v="31"/>
    <x v="9"/>
    <s v="Ultrathing V3"/>
    <x v="6"/>
    <x v="0"/>
    <n v="3.39"/>
    <n v="24"/>
    <n v="744"/>
    <x v="417"/>
  </r>
  <r>
    <n v="2564"/>
    <s v="Leroy"/>
    <s v="Goins"/>
    <x v="1"/>
    <x v="1"/>
    <n v="30"/>
    <s v="Jubilee Market"/>
    <s v="Dorking"/>
    <x v="3"/>
    <s v="26/05/2021"/>
    <n v="89"/>
    <x v="7"/>
    <s v="Ultrathing V2"/>
    <x v="11"/>
    <x v="1"/>
    <n v="2.95"/>
    <n v="20"/>
    <n v="1780"/>
    <x v="25"/>
  </r>
  <r>
    <n v="2565"/>
    <s v="Lenard"/>
    <s v="Rowe"/>
    <x v="1"/>
    <x v="1"/>
    <n v="30"/>
    <s v="Jubilee Place"/>
    <s v="Waterlooville"/>
    <x v="2"/>
    <s v="21/07/2021"/>
    <n v="26"/>
    <x v="8"/>
    <s v="Superwossname"/>
    <x v="0"/>
    <x v="1"/>
    <n v="3.49"/>
    <n v="20"/>
    <n v="520"/>
    <x v="111"/>
  </r>
  <r>
    <n v="2566"/>
    <s v="Elmo"/>
    <s v="Woody"/>
    <x v="1"/>
    <x v="1"/>
    <n v="30"/>
    <s v="Jubilee Plate"/>
    <s v="Shoreham-By-Sea"/>
    <x v="2"/>
    <s v="25/12/2021"/>
    <n v="59"/>
    <x v="7"/>
    <s v="Ultrathing V2"/>
    <x v="8"/>
    <x v="1"/>
    <n v="2.95"/>
    <n v="20"/>
    <n v="1180"/>
    <x v="855"/>
  </r>
  <r>
    <n v="2567"/>
    <s v="Claudia"/>
    <s v="Booker"/>
    <x v="0"/>
    <x v="0"/>
    <n v="60"/>
    <s v="Jubilee Way"/>
    <s v="Isle Of North Uist"/>
    <x v="21"/>
    <d v="2020-02-10T00:00:00"/>
    <n v="22"/>
    <x v="4"/>
    <s v="Gigastuff"/>
    <x v="10"/>
    <x v="2"/>
    <n v="1.89"/>
    <n v="18"/>
    <n v="396"/>
    <x v="600"/>
  </r>
  <r>
    <n v="2568"/>
    <s v="Marisa"/>
    <s v="Boggs"/>
    <x v="2"/>
    <x v="0"/>
    <n v="30"/>
    <s v="Judd Street"/>
    <s v="Gainsborough"/>
    <x v="17"/>
    <d v="2022-11-08T00:00:00"/>
    <n v="15"/>
    <x v="1"/>
    <s v="Megawidget L"/>
    <x v="7"/>
    <x v="0"/>
    <n v="1.79"/>
    <n v="24"/>
    <n v="360"/>
    <x v="474"/>
  </r>
  <r>
    <n v="2569"/>
    <s v="Joette"/>
    <s v="Sweet"/>
    <x v="0"/>
    <x v="0"/>
    <n v="30"/>
    <s v="Juliana Close"/>
    <s v="Aberaeron"/>
    <x v="59"/>
    <s v="19/04/2020"/>
    <n v="14"/>
    <x v="2"/>
    <s v="Ultrathing V1"/>
    <x v="4"/>
    <x v="2"/>
    <n v="1.79"/>
    <n v="17"/>
    <n v="238"/>
    <x v="328"/>
  </r>
  <r>
    <n v="2570"/>
    <s v="Adah"/>
    <s v="Dorsey"/>
    <x v="5"/>
    <x v="2"/>
    <n v="30"/>
    <s v="Juliette Road"/>
    <s v="Hook"/>
    <x v="1"/>
    <s v="22/12/2022"/>
    <n v="35"/>
    <x v="8"/>
    <s v="Superwossname"/>
    <x v="8"/>
    <x v="0"/>
    <n v="3.49"/>
    <n v="20"/>
    <n v="700"/>
    <x v="288"/>
  </r>
  <r>
    <n v="2571"/>
    <s v="Chantell"/>
    <s v="Saunders"/>
    <x v="0"/>
    <x v="0"/>
    <n v="30"/>
    <s v="Juliette Road"/>
    <s v="London"/>
    <x v="2"/>
    <s v="13/10/2022"/>
    <n v="85"/>
    <x v="0"/>
    <s v="Hyperwotsit"/>
    <x v="1"/>
    <x v="0"/>
    <n v="2.0099999999999998"/>
    <n v="20"/>
    <n v="1700"/>
    <x v="918"/>
  </r>
  <r>
    <n v="2572"/>
    <s v="Demetrice"/>
    <s v="Langston"/>
    <x v="2"/>
    <x v="0"/>
    <n v="30"/>
    <s v="Junction Villas"/>
    <s v="Wetherby"/>
    <x v="2"/>
    <s v="16/02/2022"/>
    <n v="37"/>
    <x v="4"/>
    <s v="Gigastuff"/>
    <x v="10"/>
    <x v="0"/>
    <n v="1.89"/>
    <n v="18"/>
    <n v="666"/>
    <x v="28"/>
  </r>
  <r>
    <n v="2573"/>
    <s v="Grover"/>
    <s v="Beal"/>
    <x v="1"/>
    <x v="1"/>
    <n v="90"/>
    <s v="Juniper Gardens"/>
    <s v="Isle Of Coll"/>
    <x v="21"/>
    <s v="18/11/2022"/>
    <n v="76"/>
    <x v="0"/>
    <s v="Hyperwotsit"/>
    <x v="7"/>
    <x v="0"/>
    <n v="2.0099999999999998"/>
    <n v="20"/>
    <n v="1520"/>
    <x v="662"/>
  </r>
  <r>
    <n v="2574"/>
    <s v="Milda"/>
    <s v="Sheffield"/>
    <x v="2"/>
    <x v="0"/>
    <n v="30"/>
    <s v="Juno Way"/>
    <s v="Swanscombe"/>
    <x v="2"/>
    <s v="25/11/2022"/>
    <n v="21"/>
    <x v="2"/>
    <s v="Ultrathing V1"/>
    <x v="7"/>
    <x v="0"/>
    <n v="1.79"/>
    <n v="17"/>
    <n v="357"/>
    <x v="919"/>
  </r>
  <r>
    <n v="2575"/>
    <s v="Odell"/>
    <s v="Riley"/>
    <x v="2"/>
    <x v="0"/>
    <n v="60"/>
    <s v="Jupiter Way"/>
    <s v="Chesterfield"/>
    <x v="18"/>
    <s v="31/08/2020"/>
    <n v="52"/>
    <x v="7"/>
    <s v="Ultrathing V2"/>
    <x v="3"/>
    <x v="2"/>
    <n v="2.95"/>
    <n v="20"/>
    <n v="1040"/>
    <x v="892"/>
  </r>
  <r>
    <n v="2576"/>
    <s v="Karla"/>
    <s v="Gutierrez"/>
    <x v="0"/>
    <x v="0"/>
    <n v="30"/>
    <s v="Justice Walk"/>
    <s v="Gretna"/>
    <x v="13"/>
    <s v="14/10/2022"/>
    <n v="85"/>
    <x v="1"/>
    <s v="Megawidget L"/>
    <x v="1"/>
    <x v="0"/>
    <n v="1.79"/>
    <n v="24"/>
    <n v="2040"/>
    <x v="531"/>
  </r>
  <r>
    <n v="2577"/>
    <s v="Jessenia"/>
    <s v="Worley"/>
    <x v="2"/>
    <x v="0"/>
    <n v="30"/>
    <s v="Karl Place"/>
    <s v="West Sussex"/>
    <x v="2"/>
    <s v="28/11/2022"/>
    <n v="105"/>
    <x v="8"/>
    <s v="Superwossname"/>
    <x v="7"/>
    <x v="0"/>
    <n v="3.49"/>
    <n v="20"/>
    <n v="2100"/>
    <x v="430"/>
  </r>
  <r>
    <n v="2578"/>
    <s v="Janiece"/>
    <s v="Townsend"/>
    <x v="0"/>
    <x v="0"/>
    <n v="90"/>
    <s v="Karslake Terrace"/>
    <s v="Fivemiletown"/>
    <x v="17"/>
    <s v="21/08/2021"/>
    <n v="57"/>
    <x v="4"/>
    <s v="Gigastuff"/>
    <x v="3"/>
    <x v="1"/>
    <n v="1.89"/>
    <n v="18"/>
    <n v="1026"/>
    <x v="920"/>
  </r>
  <r>
    <n v="2579"/>
    <s v="Keitha"/>
    <s v="Brandt"/>
    <x v="2"/>
    <x v="0"/>
    <n v="30"/>
    <s v="Kashmir Road"/>
    <s v="Gosport"/>
    <x v="17"/>
    <d v="2022-12-12T00:00:00"/>
    <n v="99"/>
    <x v="1"/>
    <s v="Megawidget L"/>
    <x v="8"/>
    <x v="0"/>
    <n v="1.79"/>
    <n v="24"/>
    <n v="2376"/>
    <x v="921"/>
  </r>
  <r>
    <n v="2580"/>
    <s v="Rosio"/>
    <s v="Cochran"/>
    <x v="0"/>
    <x v="0"/>
    <n v="60"/>
    <s v="Kean Street"/>
    <s v="Llanwrda"/>
    <x v="11"/>
    <s v="30/04/2022"/>
    <n v="34"/>
    <x v="8"/>
    <s v="Superwossname"/>
    <x v="4"/>
    <x v="0"/>
    <n v="3.49"/>
    <n v="20"/>
    <n v="680"/>
    <x v="415"/>
  </r>
  <r>
    <n v="2581"/>
    <s v="Tresa"/>
    <s v="Fenton"/>
    <x v="0"/>
    <x v="0"/>
    <n v="30"/>
    <s v="Kedleston Walk"/>
    <s v="Portland"/>
    <x v="2"/>
    <s v="23/04/2022"/>
    <n v="57"/>
    <x v="0"/>
    <s v="Hyperwotsit"/>
    <x v="4"/>
    <x v="0"/>
    <n v="2.0099999999999998"/>
    <n v="20"/>
    <n v="1140"/>
    <x v="392"/>
  </r>
  <r>
    <n v="2582"/>
    <s v="Dacia"/>
    <s v="Ball"/>
    <x v="2"/>
    <x v="0"/>
    <n v="30"/>
    <s v="Keeling Road"/>
    <s v="Forsinard"/>
    <x v="17"/>
    <s v="29/12/2022"/>
    <n v="22"/>
    <x v="8"/>
    <s v="Superwossname"/>
    <x v="8"/>
    <x v="0"/>
    <n v="3.49"/>
    <n v="20"/>
    <n v="440"/>
    <x v="259"/>
  </r>
  <r>
    <n v="2584"/>
    <s v="Ernestina"/>
    <s v="Steward"/>
    <x v="0"/>
    <x v="0"/>
    <n v="30"/>
    <s v="Kelland Road"/>
    <s v="Chigwell"/>
    <x v="18"/>
    <s v="24/04/2021"/>
    <n v="23"/>
    <x v="5"/>
    <s v="Ultrathing V4"/>
    <x v="4"/>
    <x v="1"/>
    <n v="3.99"/>
    <n v="24"/>
    <n v="552"/>
    <x v="922"/>
  </r>
  <r>
    <n v="2585"/>
    <s v="Manual"/>
    <s v="Sanders"/>
    <x v="1"/>
    <x v="1"/>
    <n v="90"/>
    <s v="Kellett Road"/>
    <s v="Billingham"/>
    <x v="30"/>
    <d v="2021-06-02T00:00:00"/>
    <n v="31"/>
    <x v="2"/>
    <s v="Ultrathing V1"/>
    <x v="2"/>
    <x v="1"/>
    <n v="1.79"/>
    <n v="17"/>
    <n v="527"/>
    <x v="224"/>
  </r>
  <r>
    <n v="2586"/>
    <s v="Gordon"/>
    <s v="Mcgrath"/>
    <x v="1"/>
    <x v="1"/>
    <n v="60"/>
    <s v="Kellett Road"/>
    <s v="Moelfre"/>
    <x v="2"/>
    <s v="22/08/2022"/>
    <n v="7"/>
    <x v="1"/>
    <s v="Megawidget L"/>
    <x v="3"/>
    <x v="0"/>
    <n v="1.79"/>
    <n v="24"/>
    <n v="168"/>
    <x v="629"/>
  </r>
  <r>
    <n v="2587"/>
    <s v="Kiesha"/>
    <s v="Link"/>
    <x v="4"/>
    <x v="2"/>
    <n v="60"/>
    <s v="Kellett Road"/>
    <s v="Ulverston"/>
    <x v="2"/>
    <s v="22/03/2022"/>
    <n v="98"/>
    <x v="5"/>
    <s v="Ultrathing V4"/>
    <x v="5"/>
    <x v="0"/>
    <n v="3.99"/>
    <n v="24"/>
    <n v="2352"/>
    <x v="593"/>
  </r>
  <r>
    <n v="2589"/>
    <s v="Rosenda"/>
    <s v="Gorman"/>
    <x v="2"/>
    <x v="0"/>
    <n v="30"/>
    <s v="Kelmscott Gardens"/>
    <s v="Westerham"/>
    <x v="2"/>
    <s v="26/08/2021"/>
    <n v="52"/>
    <x v="1"/>
    <s v="Megawidget L"/>
    <x v="3"/>
    <x v="1"/>
    <n v="1.79"/>
    <n v="24"/>
    <n v="1248"/>
    <x v="902"/>
  </r>
  <r>
    <n v="2590"/>
    <s v="Hunter"/>
    <s v="Mullins"/>
    <x v="1"/>
    <x v="1"/>
    <n v="60"/>
    <s v="Kempson Road"/>
    <s v="Callington"/>
    <x v="12"/>
    <s v="21/04/2021"/>
    <n v="26"/>
    <x v="9"/>
    <s v="Ultrathing V3"/>
    <x v="4"/>
    <x v="1"/>
    <n v="3.39"/>
    <n v="24"/>
    <n v="624"/>
    <x v="663"/>
  </r>
  <r>
    <n v="2591"/>
    <s v="Ivan"/>
    <s v="Morse"/>
    <x v="1"/>
    <x v="1"/>
    <n v="60"/>
    <s v="Kempson Road"/>
    <s v="Downpatrick"/>
    <x v="3"/>
    <s v="24/02/2021"/>
    <n v="47"/>
    <x v="5"/>
    <s v="Ultrathing V4"/>
    <x v="10"/>
    <x v="1"/>
    <n v="3.99"/>
    <n v="24"/>
    <n v="1128"/>
    <x v="833"/>
  </r>
  <r>
    <n v="2592"/>
    <s v="Neva"/>
    <s v="Manuel"/>
    <x v="0"/>
    <x v="0"/>
    <n v="90"/>
    <s v="Kendal Place"/>
    <s v="Cinderford"/>
    <x v="15"/>
    <s v="23/01/2022"/>
    <n v="73"/>
    <x v="9"/>
    <s v="Ultrathing V3"/>
    <x v="6"/>
    <x v="0"/>
    <n v="3.39"/>
    <n v="24"/>
    <n v="1752"/>
    <x v="152"/>
  </r>
  <r>
    <n v="2593"/>
    <s v="Kieth"/>
    <s v="Weston"/>
    <x v="1"/>
    <x v="1"/>
    <n v="30"/>
    <s v="Kender Place"/>
    <s v="Berwick-Upon-Tweed"/>
    <x v="85"/>
    <s v="16/04/2020"/>
    <n v="73"/>
    <x v="8"/>
    <s v="Superwossname"/>
    <x v="4"/>
    <x v="2"/>
    <n v="3.49"/>
    <n v="20"/>
    <n v="1460"/>
    <x v="830"/>
  </r>
  <r>
    <n v="2594"/>
    <s v="Blake"/>
    <s v="Oliver"/>
    <x v="5"/>
    <x v="2"/>
    <n v="90"/>
    <s v="Kender Street"/>
    <s v="Great Missenden"/>
    <x v="57"/>
    <d v="2022-10-08T00:00:00"/>
    <n v="41"/>
    <x v="4"/>
    <s v="Gigastuff"/>
    <x v="1"/>
    <x v="0"/>
    <n v="1.89"/>
    <n v="18"/>
    <n v="738"/>
    <x v="338"/>
  </r>
  <r>
    <n v="2596"/>
    <s v="Chadwick"/>
    <s v="Crowder"/>
    <x v="1"/>
    <x v="1"/>
    <n v="90"/>
    <s v="Kendoa Road"/>
    <s v="Wimborne"/>
    <x v="2"/>
    <s v="25/08/2020"/>
    <n v="80"/>
    <x v="6"/>
    <s v="Megawidget M"/>
    <x v="3"/>
    <x v="2"/>
    <n v="1.29"/>
    <n v="24"/>
    <n v="1920"/>
    <x v="205"/>
  </r>
  <r>
    <n v="2597"/>
    <s v="Ofelia"/>
    <s v="Doherty"/>
    <x v="2"/>
    <x v="0"/>
    <n v="90"/>
    <s v="Kendrick Mews"/>
    <s v="Burnham-On-Crouch"/>
    <x v="46"/>
    <s v="14/09/2020"/>
    <n v="5"/>
    <x v="8"/>
    <s v="Superwossname"/>
    <x v="9"/>
    <x v="2"/>
    <n v="3.49"/>
    <n v="20"/>
    <n v="100"/>
    <x v="71"/>
  </r>
  <r>
    <n v="2598"/>
    <s v="Ofelia"/>
    <s v="Snider"/>
    <x v="3"/>
    <x v="0"/>
    <n v="30"/>
    <s v="Kendrick Mews"/>
    <s v="Londonderry"/>
    <x v="2"/>
    <d v="2020-08-03T00:00:00"/>
    <n v="77"/>
    <x v="5"/>
    <s v="Ultrathing V4"/>
    <x v="3"/>
    <x v="2"/>
    <n v="3.99"/>
    <n v="24"/>
    <n v="1848"/>
    <x v="283"/>
  </r>
  <r>
    <n v="2599"/>
    <s v="Duane"/>
    <s v="William"/>
    <x v="1"/>
    <x v="1"/>
    <n v="30"/>
    <s v="KennaRoadStreet"/>
    <s v="Crymych"/>
    <x v="16"/>
    <s v="19/03/2020"/>
    <n v="30"/>
    <x v="2"/>
    <s v="Ultrathing V1"/>
    <x v="5"/>
    <x v="2"/>
    <n v="1.79"/>
    <n v="17"/>
    <n v="510"/>
    <x v="545"/>
  </r>
  <r>
    <n v="2600"/>
    <s v="Benito"/>
    <s v="Rosen"/>
    <x v="1"/>
    <x v="1"/>
    <n v="60"/>
    <s v="Kennedy Close"/>
    <s v="Luton"/>
    <x v="2"/>
    <d v="2022-09-11T00:00:00"/>
    <n v="47"/>
    <x v="4"/>
    <s v="Gigastuff"/>
    <x v="9"/>
    <x v="0"/>
    <n v="1.89"/>
    <n v="18"/>
    <n v="846"/>
    <x v="78"/>
  </r>
  <r>
    <n v="2601"/>
    <s v="Foster"/>
    <s v="Farley"/>
    <x v="1"/>
    <x v="1"/>
    <n v="30"/>
    <s v="Kennedy Path"/>
    <s v="Fort Augustus"/>
    <x v="17"/>
    <s v="14/07/2021"/>
    <n v="89"/>
    <x v="4"/>
    <s v="Gigastuff"/>
    <x v="0"/>
    <x v="1"/>
    <n v="1.89"/>
    <n v="18"/>
    <n v="1602"/>
    <x v="923"/>
  </r>
  <r>
    <n v="2602"/>
    <s v="Vera"/>
    <s v="Shultz"/>
    <x v="0"/>
    <x v="0"/>
    <n v="90"/>
    <s v="Kenneth Crescent"/>
    <s v="Braunton"/>
    <x v="67"/>
    <s v="14/04/2022"/>
    <n v="99"/>
    <x v="0"/>
    <s v="Hyperwotsit"/>
    <x v="4"/>
    <x v="0"/>
    <n v="2.0099999999999998"/>
    <n v="20"/>
    <n v="1980"/>
    <x v="203"/>
  </r>
  <r>
    <n v="2603"/>
    <s v="Elidia"/>
    <s v="Norwood"/>
    <x v="2"/>
    <x v="0"/>
    <n v="90"/>
    <s v="Kenning Place"/>
    <s v="Campbeltown"/>
    <x v="10"/>
    <s v="23/04/2020"/>
    <n v="50"/>
    <x v="3"/>
    <s v="Megawidget S"/>
    <x v="4"/>
    <x v="2"/>
    <n v="0.69"/>
    <n v="24"/>
    <n v="1200"/>
    <x v="11"/>
  </r>
  <r>
    <n v="2604"/>
    <s v="Santos"/>
    <s v="Rollins"/>
    <x v="1"/>
    <x v="1"/>
    <n v="60"/>
    <s v="Kennington Place"/>
    <s v="Melton Mowbray"/>
    <x v="2"/>
    <s v="30/06/2021"/>
    <n v="60"/>
    <x v="9"/>
    <s v="Ultrathing V3"/>
    <x v="2"/>
    <x v="1"/>
    <n v="3.39"/>
    <n v="24"/>
    <n v="1440"/>
    <x v="101"/>
  </r>
  <r>
    <n v="2605"/>
    <s v="Elroy"/>
    <s v="Clifford"/>
    <x v="1"/>
    <x v="1"/>
    <n v="60"/>
    <s v="Kennington Road"/>
    <s v="Romford"/>
    <x v="2"/>
    <s v="17/01/2021"/>
    <n v="53"/>
    <x v="8"/>
    <s v="Superwossname"/>
    <x v="6"/>
    <x v="1"/>
    <n v="3.49"/>
    <n v="20"/>
    <n v="1060"/>
    <x v="597"/>
  </r>
  <r>
    <n v="2606"/>
    <s v="Chuck"/>
    <s v="Burch"/>
    <x v="1"/>
    <x v="1"/>
    <n v="90"/>
    <s v="Kenny Road"/>
    <s v="Kettering"/>
    <x v="21"/>
    <d v="2022-10-05T00:00:00"/>
    <n v="70"/>
    <x v="9"/>
    <s v="Ultrathing V3"/>
    <x v="1"/>
    <x v="0"/>
    <n v="3.39"/>
    <n v="24"/>
    <n v="1680"/>
    <x v="556"/>
  </r>
  <r>
    <n v="2607"/>
    <s v="Herbert"/>
    <s v="Harding"/>
    <x v="1"/>
    <x v="1"/>
    <n v="60"/>
    <s v="Kenrick Place"/>
    <s v="Dymock"/>
    <x v="44"/>
    <d v="2020-10-03T00:00:00"/>
    <n v="31"/>
    <x v="6"/>
    <s v="Megawidget M"/>
    <x v="1"/>
    <x v="2"/>
    <n v="1.29"/>
    <n v="24"/>
    <n v="744"/>
    <x v="450"/>
  </r>
  <r>
    <n v="2608"/>
    <s v="Toby"/>
    <s v="Bingham"/>
    <x v="1"/>
    <x v="1"/>
    <n v="30"/>
    <s v="Kensal Road"/>
    <s v="Heywood"/>
    <x v="1"/>
    <d v="2021-03-09T00:00:00"/>
    <n v="68"/>
    <x v="5"/>
    <s v="Ultrathing V4"/>
    <x v="5"/>
    <x v="1"/>
    <n v="3.99"/>
    <n v="24"/>
    <n v="1632"/>
    <x v="197"/>
  </r>
  <r>
    <n v="2609"/>
    <s v="Kenton"/>
    <s v="Brock"/>
    <x v="1"/>
    <x v="1"/>
    <n v="60"/>
    <s v="Kensington"/>
    <s v="Newent"/>
    <x v="2"/>
    <s v="23/12/2022"/>
    <n v="70"/>
    <x v="2"/>
    <s v="Ultrathing V1"/>
    <x v="8"/>
    <x v="0"/>
    <n v="1.79"/>
    <n v="17"/>
    <n v="1190"/>
    <x v="281"/>
  </r>
  <r>
    <n v="2610"/>
    <s v="America"/>
    <s v="Pack"/>
    <x v="2"/>
    <x v="0"/>
    <n v="30"/>
    <s v="Kensington Buildings"/>
    <s v="Newent"/>
    <x v="2"/>
    <s v="15/05/2020"/>
    <n v="43"/>
    <x v="0"/>
    <s v="Hyperwotsit"/>
    <x v="11"/>
    <x v="2"/>
    <n v="2.0099999999999998"/>
    <n v="20"/>
    <n v="860"/>
    <x v="109"/>
  </r>
  <r>
    <n v="2611"/>
    <s v="Rudolph"/>
    <s v="Richardson"/>
    <x v="1"/>
    <x v="1"/>
    <n v="90"/>
    <s v="Kent Walk"/>
    <s v="Malpas"/>
    <x v="2"/>
    <d v="2020-03-11T00:00:00"/>
    <n v="14"/>
    <x v="6"/>
    <s v="Megawidget M"/>
    <x v="5"/>
    <x v="2"/>
    <n v="1.29"/>
    <n v="24"/>
    <n v="336"/>
    <x v="195"/>
  </r>
  <r>
    <n v="2612"/>
    <s v="Patrick"/>
    <s v="Dick"/>
    <x v="1"/>
    <x v="1"/>
    <n v="90"/>
    <s v="Kentish  "/>
    <s v="Askam-In-Furness"/>
    <x v="52"/>
    <s v="26/07/2020"/>
    <n v="62"/>
    <x v="2"/>
    <s v="Ultrathing V1"/>
    <x v="0"/>
    <x v="2"/>
    <n v="1.79"/>
    <n v="17"/>
    <n v="1054"/>
    <x v="802"/>
  </r>
  <r>
    <n v="2613"/>
    <s v="Emory"/>
    <s v="Ruiz"/>
    <x v="1"/>
    <x v="1"/>
    <n v="30"/>
    <s v="Kenwood Close"/>
    <s v="Cleator"/>
    <x v="15"/>
    <s v="29/08/2022"/>
    <n v="95"/>
    <x v="2"/>
    <s v="Ultrathing V1"/>
    <x v="3"/>
    <x v="0"/>
    <n v="1.79"/>
    <n v="17"/>
    <n v="1615"/>
    <x v="693"/>
  </r>
  <r>
    <n v="2614"/>
    <s v="Louis"/>
    <s v="Locke"/>
    <x v="1"/>
    <x v="1"/>
    <n v="90"/>
    <s v="Kenwood Close"/>
    <s v="Girvan"/>
    <x v="17"/>
    <d v="2022-07-05T00:00:00"/>
    <n v="15"/>
    <x v="7"/>
    <s v="Ultrathing V2"/>
    <x v="0"/>
    <x v="0"/>
    <n v="2.95"/>
    <n v="20"/>
    <n v="300"/>
    <x v="634"/>
  </r>
  <r>
    <n v="2615"/>
    <s v="Jerome"/>
    <s v="Gallagher"/>
    <x v="1"/>
    <x v="1"/>
    <n v="30"/>
    <s v="Kenwood Close"/>
    <s v="Weymouth"/>
    <x v="2"/>
    <s v="28/05/2021"/>
    <n v="10"/>
    <x v="2"/>
    <s v="Ultrathing V1"/>
    <x v="11"/>
    <x v="1"/>
    <n v="1.79"/>
    <n v="17"/>
    <n v="170"/>
    <x v="317"/>
  </r>
  <r>
    <n v="2616"/>
    <s v="Prince"/>
    <s v="Grady"/>
    <x v="1"/>
    <x v="1"/>
    <n v="90"/>
    <s v="Kenya Road"/>
    <s v="Stornoway"/>
    <x v="2"/>
    <s v="22/07/2022"/>
    <n v="79"/>
    <x v="0"/>
    <s v="Hyperwotsit"/>
    <x v="0"/>
    <x v="0"/>
    <n v="2.0099999999999998"/>
    <n v="20"/>
    <n v="1580"/>
    <x v="767"/>
  </r>
  <r>
    <n v="2617"/>
    <s v="Florrie"/>
    <s v="Mccoy"/>
    <x v="2"/>
    <x v="0"/>
    <n v="90"/>
    <s v="Kerbela Street"/>
    <s v="Clydebank"/>
    <x v="15"/>
    <d v="2020-09-02T00:00:00"/>
    <n v="8"/>
    <x v="8"/>
    <s v="Superwossname"/>
    <x v="9"/>
    <x v="2"/>
    <n v="3.49"/>
    <n v="20"/>
    <n v="160"/>
    <x v="612"/>
  </r>
  <r>
    <n v="2618"/>
    <s v="Lianne"/>
    <s v="Rushing"/>
    <x v="5"/>
    <x v="2"/>
    <n v="60"/>
    <s v="Kersfield Road"/>
    <s v="Newcastle"/>
    <x v="2"/>
    <d v="2022-02-10T00:00:00"/>
    <n v="45"/>
    <x v="7"/>
    <s v="Ultrathing V2"/>
    <x v="10"/>
    <x v="0"/>
    <n v="2.95"/>
    <n v="20"/>
    <n v="900"/>
    <x v="401"/>
  </r>
  <r>
    <n v="2619"/>
    <s v="Alonso"/>
    <s v="Joyner"/>
    <x v="1"/>
    <x v="1"/>
    <n v="90"/>
    <s v="Kershaw Close"/>
    <s v="Kent"/>
    <x v="21"/>
    <s v="15/09/2021"/>
    <n v="10"/>
    <x v="9"/>
    <s v="Ultrathing V3"/>
    <x v="9"/>
    <x v="1"/>
    <n v="3.39"/>
    <n v="24"/>
    <n v="240"/>
    <x v="34"/>
  </r>
  <r>
    <n v="2620"/>
    <s v="Sydney"/>
    <s v="Latham"/>
    <x v="1"/>
    <x v="1"/>
    <n v="90"/>
    <s v="Kersley Street"/>
    <s v="Stansted"/>
    <x v="2"/>
    <d v="2020-10-12T00:00:00"/>
    <n v="37"/>
    <x v="7"/>
    <s v="Ultrathing V2"/>
    <x v="1"/>
    <x v="2"/>
    <n v="2.95"/>
    <n v="20"/>
    <n v="740"/>
    <x v="398"/>
  </r>
  <r>
    <n v="2621"/>
    <s v="Marva"/>
    <s v="Sawyer"/>
    <x v="2"/>
    <x v="0"/>
    <n v="90"/>
    <s v="Keswick Broadway"/>
    <s v="Caledon"/>
    <x v="12"/>
    <s v="21/06/2021"/>
    <n v="91"/>
    <x v="1"/>
    <s v="Megawidget L"/>
    <x v="2"/>
    <x v="1"/>
    <n v="1.79"/>
    <n v="24"/>
    <n v="2184"/>
    <x v="924"/>
  </r>
  <r>
    <n v="2622"/>
    <s v="Rosalyn"/>
    <s v="Tackett"/>
    <x v="2"/>
    <x v="0"/>
    <n v="30"/>
    <s v="Keswick Broadway"/>
    <s v="Merseyside"/>
    <x v="2"/>
    <d v="2021-06-08T00:00:00"/>
    <n v="31"/>
    <x v="2"/>
    <s v="Ultrathing V1"/>
    <x v="2"/>
    <x v="1"/>
    <n v="1.79"/>
    <n v="17"/>
    <n v="527"/>
    <x v="224"/>
  </r>
  <r>
    <n v="2623"/>
    <s v="Arnulfo"/>
    <s v="Briggs"/>
    <x v="1"/>
    <x v="1"/>
    <n v="60"/>
    <s v="Keynsham Road"/>
    <s v="Biggar"/>
    <x v="26"/>
    <s v="14/10/2021"/>
    <n v="41"/>
    <x v="7"/>
    <s v="Ultrathing V2"/>
    <x v="1"/>
    <x v="1"/>
    <n v="2.95"/>
    <n v="20"/>
    <n v="820"/>
    <x v="672"/>
  </r>
  <r>
    <n v="2624"/>
    <s v="Roseanna"/>
    <s v="Small"/>
    <x v="3"/>
    <x v="0"/>
    <n v="90"/>
    <s v="Keystone Crescent"/>
    <s v="Arisaig"/>
    <x v="48"/>
    <s v="16/12/2020"/>
    <n v="36"/>
    <x v="7"/>
    <s v="Ultrathing V2"/>
    <x v="8"/>
    <x v="2"/>
    <n v="2.95"/>
    <n v="20"/>
    <n v="720"/>
    <x v="256"/>
  </r>
  <r>
    <n v="2625"/>
    <s v="Tatum"/>
    <s v="Diamond"/>
    <x v="2"/>
    <x v="0"/>
    <n v="90"/>
    <s v="Kezia Street"/>
    <s v="Chinnor"/>
    <x v="18"/>
    <s v="14/06/2020"/>
    <n v="37"/>
    <x v="7"/>
    <s v="Ultrathing V2"/>
    <x v="2"/>
    <x v="2"/>
    <n v="2.95"/>
    <n v="20"/>
    <n v="740"/>
    <x v="398"/>
  </r>
  <r>
    <n v="2626"/>
    <s v="Jessika"/>
    <s v="Webster"/>
    <x v="2"/>
    <x v="0"/>
    <n v="30"/>
    <s v="Kidbrook Lane"/>
    <s v="Kington"/>
    <x v="21"/>
    <s v="24/01/2021"/>
    <n v="26"/>
    <x v="1"/>
    <s v="Megawidget L"/>
    <x v="6"/>
    <x v="1"/>
    <n v="1.79"/>
    <n v="24"/>
    <n v="624"/>
    <x v="622"/>
  </r>
  <r>
    <n v="2627"/>
    <s v="Vincent"/>
    <s v="Grayson"/>
    <x v="1"/>
    <x v="1"/>
    <n v="90"/>
    <s v="Kidron Way"/>
    <s v="Kington"/>
    <x v="21"/>
    <s v="21/01/2021"/>
    <n v="27"/>
    <x v="6"/>
    <s v="Megawidget M"/>
    <x v="6"/>
    <x v="1"/>
    <n v="1.29"/>
    <n v="24"/>
    <n v="648"/>
    <x v="806"/>
  </r>
  <r>
    <n v="2628"/>
    <s v="Lewis"/>
    <s v="Kessler"/>
    <x v="1"/>
    <x v="1"/>
    <n v="90"/>
    <s v="Killowen Road"/>
    <s v="Sherborne"/>
    <x v="2"/>
    <s v="21/05/2022"/>
    <n v="103"/>
    <x v="7"/>
    <s v="Ultrathing V2"/>
    <x v="11"/>
    <x v="0"/>
    <n v="2.95"/>
    <n v="20"/>
    <n v="2060"/>
    <x v="400"/>
  </r>
  <r>
    <n v="2629"/>
    <s v="Ed"/>
    <s v="Villa"/>
    <x v="1"/>
    <x v="1"/>
    <n v="90"/>
    <s v="Kilton Street"/>
    <s v="Manningtree"/>
    <x v="2"/>
    <s v="28/08/2020"/>
    <n v="55"/>
    <x v="9"/>
    <s v="Ultrathing V3"/>
    <x v="3"/>
    <x v="2"/>
    <n v="3.39"/>
    <n v="24"/>
    <n v="1320"/>
    <x v="679"/>
  </r>
  <r>
    <n v="2630"/>
    <s v="Carroll"/>
    <s v="Watson"/>
    <x v="0"/>
    <x v="0"/>
    <n v="60"/>
    <s v="Kimberly Road"/>
    <s v="Tiverton"/>
    <x v="2"/>
    <s v="21/05/2020"/>
    <n v="58"/>
    <x v="8"/>
    <s v="Superwossname"/>
    <x v="11"/>
    <x v="2"/>
    <n v="3.49"/>
    <n v="20"/>
    <n v="1160"/>
    <x v="286"/>
  </r>
  <r>
    <n v="2631"/>
    <s v="Flavia"/>
    <s v="Cano"/>
    <x v="0"/>
    <x v="0"/>
    <n v="60"/>
    <s v="Kimberly Road"/>
    <s v="Strathaven"/>
    <x v="2"/>
    <d v="2021-10-02T00:00:00"/>
    <n v="48"/>
    <x v="6"/>
    <s v="Megawidget M"/>
    <x v="1"/>
    <x v="1"/>
    <n v="1.29"/>
    <n v="24"/>
    <n v="1152"/>
    <x v="487"/>
  </r>
  <r>
    <n v="2632"/>
    <s v="Wilber"/>
    <s v="Schaffer"/>
    <x v="1"/>
    <x v="1"/>
    <n v="90"/>
    <s v="Kincaid Road"/>
    <s v="Cambridgeshire"/>
    <x v="10"/>
    <s v="21/04/2020"/>
    <n v="11"/>
    <x v="8"/>
    <s v="Superwossname"/>
    <x v="4"/>
    <x v="2"/>
    <n v="3.49"/>
    <n v="20"/>
    <n v="220"/>
    <x v="768"/>
  </r>
  <r>
    <n v="2633"/>
    <s v="Beulah"/>
    <s v="Abrams"/>
    <x v="2"/>
    <x v="0"/>
    <n v="30"/>
    <s v="King David'S"/>
    <s v="Rogart"/>
    <x v="2"/>
    <s v="27/08/2021"/>
    <n v="16"/>
    <x v="7"/>
    <s v="Ultrathing V2"/>
    <x v="3"/>
    <x v="1"/>
    <n v="2.95"/>
    <n v="20"/>
    <n v="320"/>
    <x v="925"/>
  </r>
  <r>
    <n v="2634"/>
    <s v="Tammy"/>
    <s v="Greenwood"/>
    <x v="2"/>
    <x v="0"/>
    <n v="60"/>
    <s v="King Henry"/>
    <s v="Chislehurst"/>
    <x v="18"/>
    <s v="21/04/2022"/>
    <n v="21"/>
    <x v="2"/>
    <s v="Ultrathing V1"/>
    <x v="4"/>
    <x v="0"/>
    <n v="1.79"/>
    <n v="17"/>
    <n v="357"/>
    <x v="919"/>
  </r>
  <r>
    <n v="2635"/>
    <s v="Tiny"/>
    <s v="Dennis"/>
    <x v="0"/>
    <x v="0"/>
    <n v="30"/>
    <s v="King Johns"/>
    <s v="Llandysul"/>
    <x v="11"/>
    <d v="2020-05-12T00:00:00"/>
    <n v="57"/>
    <x v="1"/>
    <s v="Megawidget L"/>
    <x v="11"/>
    <x v="2"/>
    <n v="1.79"/>
    <n v="24"/>
    <n v="1368"/>
    <x v="436"/>
  </r>
  <r>
    <n v="2636"/>
    <s v="Delorse"/>
    <s v="Nickerson"/>
    <x v="2"/>
    <x v="0"/>
    <n v="90"/>
    <s v="King Stables"/>
    <s v="Thetford"/>
    <x v="2"/>
    <s v="21/07/2021"/>
    <n v="83"/>
    <x v="2"/>
    <s v="Ultrathing V1"/>
    <x v="0"/>
    <x v="1"/>
    <n v="1.79"/>
    <n v="17"/>
    <n v="1411"/>
    <x v="811"/>
  </r>
  <r>
    <n v="2637"/>
    <s v="Candi"/>
    <s v="Robinson"/>
    <x v="0"/>
    <x v="0"/>
    <n v="30"/>
    <s v="King Stairs"/>
    <s v="Wimborne"/>
    <x v="2"/>
    <s v="23/07/2021"/>
    <n v="95"/>
    <x v="2"/>
    <s v="Ultrathing V1"/>
    <x v="0"/>
    <x v="1"/>
    <n v="1.79"/>
    <n v="17"/>
    <n v="1615"/>
    <x v="693"/>
  </r>
  <r>
    <n v="2638"/>
    <s v="Kayla"/>
    <s v="Chen"/>
    <x v="0"/>
    <x v="0"/>
    <n v="90"/>
    <s v="Kings Avenue"/>
    <s v="Much Wenlock"/>
    <x v="2"/>
    <s v="18/09/2020"/>
    <n v="19"/>
    <x v="4"/>
    <s v="Gigastuff"/>
    <x v="9"/>
    <x v="2"/>
    <n v="1.89"/>
    <n v="18"/>
    <n v="342"/>
    <x v="926"/>
  </r>
  <r>
    <n v="2639"/>
    <s v="Andy"/>
    <s v="Pritchard"/>
    <x v="1"/>
    <x v="1"/>
    <n v="90"/>
    <s v="King'S Avenue"/>
    <s v="Burntisland"/>
    <x v="46"/>
    <s v="14/08/2022"/>
    <n v="96"/>
    <x v="5"/>
    <s v="Ultrathing V4"/>
    <x v="3"/>
    <x v="0"/>
    <n v="3.99"/>
    <n v="24"/>
    <n v="2304"/>
    <x v="927"/>
  </r>
  <r>
    <n v="2640"/>
    <s v="Irvin"/>
    <s v="Hilliard"/>
    <x v="1"/>
    <x v="1"/>
    <n v="30"/>
    <s v="Kings Cottages"/>
    <s v="Kinross"/>
    <x v="21"/>
    <s v="23/12/2020"/>
    <n v="54"/>
    <x v="4"/>
    <s v="Gigastuff"/>
    <x v="8"/>
    <x v="2"/>
    <n v="1.89"/>
    <n v="18"/>
    <n v="972"/>
    <x v="196"/>
  </r>
  <r>
    <n v="2641"/>
    <s v="Elaine"/>
    <s v="Cain"/>
    <x v="3"/>
    <x v="0"/>
    <n v="90"/>
    <s v="Kings Passage"/>
    <s v="Badminton"/>
    <x v="40"/>
    <s v="13/11/2021"/>
    <n v="12"/>
    <x v="9"/>
    <s v="Ultrathing V3"/>
    <x v="7"/>
    <x v="1"/>
    <n v="3.39"/>
    <n v="24"/>
    <n v="288"/>
    <x v="928"/>
  </r>
  <r>
    <n v="2642"/>
    <s v="Wiley"/>
    <s v="Berry"/>
    <x v="1"/>
    <x v="1"/>
    <n v="90"/>
    <s v="Kings Place"/>
    <s v="Redruth"/>
    <x v="2"/>
    <d v="2020-07-05T00:00:00"/>
    <n v="82"/>
    <x v="3"/>
    <s v="Megawidget S"/>
    <x v="0"/>
    <x v="2"/>
    <n v="0.69"/>
    <n v="24"/>
    <n v="1968"/>
    <x v="594"/>
  </r>
  <r>
    <n v="2643"/>
    <s v="Clemmie"/>
    <s v="Rutherford"/>
    <x v="2"/>
    <x v="0"/>
    <n v="90"/>
    <s v="Kings Row"/>
    <s v="London"/>
    <x v="2"/>
    <s v="26/05/2022"/>
    <n v="47"/>
    <x v="4"/>
    <s v="Gigastuff"/>
    <x v="11"/>
    <x v="0"/>
    <n v="1.89"/>
    <n v="18"/>
    <n v="846"/>
    <x v="78"/>
  </r>
  <r>
    <n v="2644"/>
    <s v="Chadwick"/>
    <s v="Drew"/>
    <x v="1"/>
    <x v="1"/>
    <n v="60"/>
    <s v="Kings Square"/>
    <s v="Renfrewshire"/>
    <x v="2"/>
    <s v="29/11/2022"/>
    <n v="91"/>
    <x v="2"/>
    <s v="Ultrathing V1"/>
    <x v="7"/>
    <x v="0"/>
    <n v="1.79"/>
    <n v="17"/>
    <n v="1547"/>
    <x v="3"/>
  </r>
  <r>
    <n v="2645"/>
    <s v="Timothy"/>
    <s v="Goodwin"/>
    <x v="2"/>
    <x v="0"/>
    <n v="60"/>
    <s v="Kingsdown Close"/>
    <s v="Spean Bridge"/>
    <x v="2"/>
    <s v="16/05/2022"/>
    <n v="14"/>
    <x v="9"/>
    <s v="Ultrathing V3"/>
    <x v="11"/>
    <x v="0"/>
    <n v="3.39"/>
    <n v="24"/>
    <n v="336"/>
    <x v="759"/>
  </r>
  <r>
    <n v="2646"/>
    <s v="Mathilda"/>
    <s v="Herring"/>
    <x v="2"/>
    <x v="0"/>
    <n v="30"/>
    <s v="Kingsdown Villas"/>
    <s v="Harpenden"/>
    <x v="13"/>
    <s v="15/12/2022"/>
    <n v="85"/>
    <x v="9"/>
    <s v="Ultrathing V3"/>
    <x v="8"/>
    <x v="0"/>
    <n v="3.39"/>
    <n v="24"/>
    <n v="2040"/>
    <x v="222"/>
  </r>
  <r>
    <n v="2647"/>
    <s v="Olympia"/>
    <s v="Henson"/>
    <x v="0"/>
    <x v="0"/>
    <n v="60"/>
    <s v="Kingsdown Villas"/>
    <s v="Lybster"/>
    <x v="2"/>
    <s v="31/03/2021"/>
    <n v="25"/>
    <x v="0"/>
    <s v="Hyperwotsit"/>
    <x v="5"/>
    <x v="1"/>
    <n v="2.0099999999999998"/>
    <n v="20"/>
    <n v="500"/>
    <x v="864"/>
  </r>
  <r>
    <n v="2648"/>
    <s v="Winfred"/>
    <s v="Beal"/>
    <x v="1"/>
    <x v="1"/>
    <n v="90"/>
    <s v="KingsfoRoadStreet"/>
    <s v="Denny"/>
    <x v="3"/>
    <d v="2021-02-10T00:00:00"/>
    <n v="90"/>
    <x v="7"/>
    <s v="Ultrathing V2"/>
    <x v="10"/>
    <x v="1"/>
    <n v="2.95"/>
    <n v="20"/>
    <n v="1800"/>
    <x v="929"/>
  </r>
  <r>
    <n v="2649"/>
    <s v="Philip"/>
    <s v="Corona"/>
    <x v="1"/>
    <x v="1"/>
    <n v="30"/>
    <s v="Kingsland Green"/>
    <s v="Ystrad Meurig"/>
    <x v="2"/>
    <s v="26/07/2021"/>
    <n v="38"/>
    <x v="1"/>
    <s v="Megawidget L"/>
    <x v="0"/>
    <x v="1"/>
    <n v="1.79"/>
    <n v="24"/>
    <n v="912"/>
    <x v="17"/>
  </r>
  <r>
    <n v="2650"/>
    <s v="Duane"/>
    <s v="Tyson"/>
    <x v="1"/>
    <x v="1"/>
    <n v="30"/>
    <s v="Kingsland High"/>
    <s v="Haltwhistle"/>
    <x v="13"/>
    <d v="2020-12-05T00:00:00"/>
    <n v="31"/>
    <x v="2"/>
    <s v="Ultrathing V1"/>
    <x v="8"/>
    <x v="2"/>
    <n v="1.79"/>
    <n v="17"/>
    <n v="527"/>
    <x v="224"/>
  </r>
  <r>
    <n v="2651"/>
    <s v="Caroline"/>
    <s v="Mcqueen"/>
    <x v="0"/>
    <x v="0"/>
    <n v="30"/>
    <s v="Kingsley Avenue"/>
    <s v="Helensburgh"/>
    <x v="1"/>
    <s v="17/07/2021"/>
    <n v="19"/>
    <x v="3"/>
    <s v="Megawidget S"/>
    <x v="0"/>
    <x v="1"/>
    <n v="0.69"/>
    <n v="24"/>
    <n v="456"/>
    <x v="69"/>
  </r>
  <r>
    <n v="2652"/>
    <s v="Nathaniel"/>
    <s v="Martin"/>
    <x v="1"/>
    <x v="1"/>
    <n v="30"/>
    <s v="Kingsley Place"/>
    <s v="Burford"/>
    <x v="46"/>
    <d v="2021-11-08T00:00:00"/>
    <n v="16"/>
    <x v="2"/>
    <s v="Ultrathing V1"/>
    <x v="7"/>
    <x v="1"/>
    <n v="1.79"/>
    <n v="17"/>
    <n v="272"/>
    <x v="359"/>
  </r>
  <r>
    <n v="2653"/>
    <s v="Felix"/>
    <s v="Tran"/>
    <x v="1"/>
    <x v="1"/>
    <n v="30"/>
    <s v="Kingsley Wood"/>
    <s v="Lifton"/>
    <x v="11"/>
    <s v="29/06/2022"/>
    <n v="42"/>
    <x v="5"/>
    <s v="Ultrathing V4"/>
    <x v="2"/>
    <x v="0"/>
    <n v="3.99"/>
    <n v="24"/>
    <n v="1008"/>
    <x v="275"/>
  </r>
  <r>
    <n v="2654"/>
    <s v="Lavone"/>
    <s v="Lynn"/>
    <x v="2"/>
    <x v="0"/>
    <n v="30"/>
    <s v="Kingslyn Crescent"/>
    <s v="Wallington"/>
    <x v="2"/>
    <s v="21/01/2021"/>
    <n v="41"/>
    <x v="6"/>
    <s v="Megawidget M"/>
    <x v="6"/>
    <x v="1"/>
    <n v="1.29"/>
    <n v="24"/>
    <n v="984"/>
    <x v="930"/>
  </r>
  <r>
    <n v="2655"/>
    <s v="Venessa"/>
    <s v="Yeager"/>
    <x v="3"/>
    <x v="0"/>
    <n v="30"/>
    <s v="Kingsmead Road"/>
    <s v="Horley"/>
    <x v="1"/>
    <s v="16/01/2022"/>
    <n v="54"/>
    <x v="7"/>
    <s v="Ultrathing V2"/>
    <x v="6"/>
    <x v="0"/>
    <n v="2.95"/>
    <n v="20"/>
    <n v="1080"/>
    <x v="308"/>
  </r>
  <r>
    <n v="2656"/>
    <s v="Zane"/>
    <s v="England"/>
    <x v="1"/>
    <x v="1"/>
    <n v="90"/>
    <s v="Kingston Place"/>
    <s v="Dunbeath"/>
    <x v="3"/>
    <d v="2021-03-07T00:00:00"/>
    <n v="36"/>
    <x v="4"/>
    <s v="Gigastuff"/>
    <x v="5"/>
    <x v="1"/>
    <n v="1.89"/>
    <n v="18"/>
    <n v="648"/>
    <x v="150"/>
  </r>
  <r>
    <n v="2657"/>
    <s v="Aja"/>
    <s v="Carrier"/>
    <x v="2"/>
    <x v="0"/>
    <n v="60"/>
    <s v="Kingsway Parade"/>
    <s v="Shepton Mallet"/>
    <x v="2"/>
    <d v="2020-01-09T00:00:00"/>
    <n v="15"/>
    <x v="0"/>
    <s v="Hyperwotsit"/>
    <x v="6"/>
    <x v="2"/>
    <n v="2.0099999999999998"/>
    <n v="20"/>
    <n v="300"/>
    <x v="646"/>
  </r>
  <r>
    <n v="2658"/>
    <s v="Roger"/>
    <s v="Rodrigues"/>
    <x v="1"/>
    <x v="1"/>
    <n v="90"/>
    <s v="Kingthorpe Terrace"/>
    <s v="Cumbria"/>
    <x v="16"/>
    <s v="24/12/2022"/>
    <n v="104"/>
    <x v="3"/>
    <s v="Megawidget S"/>
    <x v="8"/>
    <x v="0"/>
    <n v="0.69"/>
    <n v="24"/>
    <n v="2496"/>
    <x v="4"/>
  </r>
  <r>
    <n v="2659"/>
    <s v="Jeremy"/>
    <s v="Mercer"/>
    <x v="1"/>
    <x v="1"/>
    <n v="30"/>
    <s v="Kinnoul Road"/>
    <s v="Beauly"/>
    <x v="39"/>
    <s v="13/02/2022"/>
    <n v="102"/>
    <x v="2"/>
    <s v="Ultrathing V1"/>
    <x v="10"/>
    <x v="0"/>
    <n v="1.79"/>
    <n v="17"/>
    <n v="1734"/>
    <x v="881"/>
  </r>
  <r>
    <n v="2660"/>
    <s v="Dovie"/>
    <s v="Betts"/>
    <x v="0"/>
    <x v="0"/>
    <n v="60"/>
    <s v="Kinnoul Road"/>
    <s v="Coventry"/>
    <x v="16"/>
    <s v="14/11/2020"/>
    <n v="25"/>
    <x v="2"/>
    <s v="Ultrathing V1"/>
    <x v="7"/>
    <x v="2"/>
    <n v="1.79"/>
    <n v="17"/>
    <n v="425"/>
    <x v="602"/>
  </r>
  <r>
    <n v="2661"/>
    <s v="Porter"/>
    <s v="Yates"/>
    <x v="1"/>
    <x v="1"/>
    <n v="90"/>
    <s v="Kinnoul Road"/>
    <s v="Oswestry"/>
    <x v="2"/>
    <d v="2021-06-11T00:00:00"/>
    <n v="18"/>
    <x v="4"/>
    <s v="Gigastuff"/>
    <x v="2"/>
    <x v="1"/>
    <n v="1.89"/>
    <n v="18"/>
    <n v="324"/>
    <x v="304"/>
  </r>
  <r>
    <n v="2662"/>
    <s v="Garret"/>
    <s v="Lujan"/>
    <x v="1"/>
    <x v="1"/>
    <n v="30"/>
    <s v="Kinsale Road"/>
    <s v="Wallingford"/>
    <x v="2"/>
    <d v="2022-04-03T00:00:00"/>
    <n v="3"/>
    <x v="1"/>
    <s v="Megawidget L"/>
    <x v="4"/>
    <x v="0"/>
    <n v="1.79"/>
    <n v="24"/>
    <n v="72"/>
    <x v="691"/>
  </r>
  <r>
    <n v="2663"/>
    <s v="Lavinia"/>
    <s v="Metcalf"/>
    <x v="2"/>
    <x v="0"/>
    <n v="90"/>
    <s v="Kintore Street"/>
    <s v="Greenhithe"/>
    <x v="13"/>
    <d v="2021-09-10T00:00:00"/>
    <n v="35"/>
    <x v="4"/>
    <s v="Gigastuff"/>
    <x v="9"/>
    <x v="1"/>
    <n v="1.89"/>
    <n v="18"/>
    <n v="630"/>
    <x v="134"/>
  </r>
  <r>
    <n v="2665"/>
    <s v="Wilbur"/>
    <s v="Brandt"/>
    <x v="1"/>
    <x v="1"/>
    <n v="90"/>
    <s v="Kirby Grove"/>
    <s v="Eyemouth"/>
    <x v="17"/>
    <d v="2022-03-10T00:00:00"/>
    <n v="86"/>
    <x v="1"/>
    <s v="Megawidget L"/>
    <x v="5"/>
    <x v="0"/>
    <n v="1.79"/>
    <n v="24"/>
    <n v="2064"/>
    <x v="201"/>
  </r>
  <r>
    <n v="2666"/>
    <s v="Sterling"/>
    <s v="Burke"/>
    <x v="1"/>
    <x v="1"/>
    <n v="60"/>
    <s v="Kirchen Road"/>
    <s v="Dinas Powys"/>
    <x v="3"/>
    <s v="15/07/2020"/>
    <n v="41"/>
    <x v="4"/>
    <s v="Gigastuff"/>
    <x v="0"/>
    <x v="2"/>
    <n v="1.89"/>
    <n v="18"/>
    <n v="738"/>
    <x v="338"/>
  </r>
  <r>
    <n v="2667"/>
    <s v="Arla"/>
    <s v="Corcoran"/>
    <x v="0"/>
    <x v="0"/>
    <n v="90"/>
    <s v="Kirkland Walk"/>
    <s v="Lanark"/>
    <x v="21"/>
    <d v="2021-03-06T00:00:00"/>
    <n v="3"/>
    <x v="9"/>
    <s v="Ultrathing V3"/>
    <x v="5"/>
    <x v="1"/>
    <n v="3.39"/>
    <n v="24"/>
    <n v="72"/>
    <x v="234"/>
  </r>
  <r>
    <n v="2668"/>
    <s v="Bradly"/>
    <s v="Gifford"/>
    <x v="1"/>
    <x v="1"/>
    <n v="30"/>
    <s v="Kirkside Road"/>
    <s v="Watchet"/>
    <x v="2"/>
    <s v="20/11/2020"/>
    <n v="3"/>
    <x v="2"/>
    <s v="Ultrathing V1"/>
    <x v="7"/>
    <x v="2"/>
    <n v="1.79"/>
    <n v="17"/>
    <n v="51"/>
    <x v="931"/>
  </r>
  <r>
    <n v="2669"/>
    <s v="Dakota"/>
    <s v="Shirley"/>
    <x v="2"/>
    <x v="0"/>
    <n v="30"/>
    <s v="Kirkton Road"/>
    <s v="Whitstable"/>
    <x v="2"/>
    <d v="2021-10-01T00:00:00"/>
    <n v="81"/>
    <x v="7"/>
    <s v="Ultrathing V2"/>
    <x v="1"/>
    <x v="1"/>
    <n v="2.95"/>
    <n v="20"/>
    <n v="1620"/>
    <x v="540"/>
  </r>
  <r>
    <n v="2670"/>
    <s v="Avelina"/>
    <s v="Sadler"/>
    <x v="0"/>
    <x v="0"/>
    <n v="30"/>
    <s v="Knighton Road"/>
    <s v="Berkshire"/>
    <x v="29"/>
    <d v="2022-08-01T00:00:00"/>
    <n v="98"/>
    <x v="8"/>
    <s v="Superwossname"/>
    <x v="3"/>
    <x v="0"/>
    <n v="3.49"/>
    <n v="20"/>
    <n v="1960"/>
    <x v="932"/>
  </r>
  <r>
    <n v="2671"/>
    <s v="Rashida"/>
    <s v="Betts"/>
    <x v="0"/>
    <x v="0"/>
    <n v="30"/>
    <s v="Knockholt Road"/>
    <s v="Egremont"/>
    <x v="45"/>
    <s v="13/12/2021"/>
    <n v="67"/>
    <x v="9"/>
    <s v="Ultrathing V3"/>
    <x v="8"/>
    <x v="1"/>
    <n v="3.39"/>
    <n v="24"/>
    <n v="1608"/>
    <x v="270"/>
  </r>
  <r>
    <n v="2672"/>
    <s v="Shena"/>
    <s v="Pelletier"/>
    <x v="2"/>
    <x v="0"/>
    <n v="90"/>
    <s v="Knotts Buildings"/>
    <s v="Clogher"/>
    <x v="15"/>
    <s v="19/12/2022"/>
    <n v="7"/>
    <x v="5"/>
    <s v="Ultrathing V4"/>
    <x v="8"/>
    <x v="0"/>
    <n v="3.99"/>
    <n v="24"/>
    <n v="168"/>
    <x v="499"/>
  </r>
  <r>
    <n v="2673"/>
    <s v="Leon"/>
    <s v="Werner"/>
    <x v="2"/>
    <x v="0"/>
    <n v="30"/>
    <s v="Knowsley Cottages"/>
    <s v="Cornwall"/>
    <x v="16"/>
    <s v="18/01/2021"/>
    <n v="12"/>
    <x v="5"/>
    <s v="Ultrathing V4"/>
    <x v="6"/>
    <x v="1"/>
    <n v="3.99"/>
    <n v="24"/>
    <n v="288"/>
    <x v="477"/>
  </r>
  <r>
    <n v="2674"/>
    <s v="Kelley"/>
    <s v="Barnes"/>
    <x v="1"/>
    <x v="1"/>
    <n v="60"/>
    <s v="Kynaston Road"/>
    <s v="Dungannon"/>
    <x v="3"/>
    <d v="2021-02-08T00:00:00"/>
    <n v="64"/>
    <x v="3"/>
    <s v="Megawidget S"/>
    <x v="10"/>
    <x v="1"/>
    <n v="0.69"/>
    <n v="24"/>
    <n v="1536"/>
    <x v="710"/>
  </r>
  <r>
    <n v="2675"/>
    <s v="Donny"/>
    <s v="Boggs"/>
    <x v="1"/>
    <x v="1"/>
    <n v="30"/>
    <s v="Labgley Street"/>
    <s v="Norfolk"/>
    <x v="2"/>
    <s v="21/12/2021"/>
    <n v="7"/>
    <x v="9"/>
    <s v="Ultrathing V3"/>
    <x v="8"/>
    <x v="1"/>
    <n v="3.39"/>
    <n v="24"/>
    <n v="168"/>
    <x v="743"/>
  </r>
  <r>
    <n v="2676"/>
    <s v="Alfreda"/>
    <s v="Dyer"/>
    <x v="2"/>
    <x v="0"/>
    <n v="90"/>
    <s v="Laburnam Villas"/>
    <s v="Monmouth"/>
    <x v="2"/>
    <s v="29/05/2021"/>
    <n v="4"/>
    <x v="1"/>
    <s v="Megawidget L"/>
    <x v="11"/>
    <x v="1"/>
    <n v="1.79"/>
    <n v="24"/>
    <n v="96"/>
    <x v="245"/>
  </r>
  <r>
    <n v="2677"/>
    <s v="Adriane"/>
    <s v="Sweet"/>
    <x v="2"/>
    <x v="0"/>
    <n v="60"/>
    <s v="Laburnum Avenue"/>
    <s v="Kilwinning"/>
    <x v="21"/>
    <s v="25/05/2020"/>
    <n v="26"/>
    <x v="1"/>
    <s v="Megawidget L"/>
    <x v="11"/>
    <x v="2"/>
    <n v="1.79"/>
    <n v="24"/>
    <n v="624"/>
    <x v="622"/>
  </r>
  <r>
    <n v="2678"/>
    <s v="Jocelyn"/>
    <s v="Elkins"/>
    <x v="0"/>
    <x v="0"/>
    <n v="90"/>
    <s v="Laburnum Street"/>
    <s v="Bishopton"/>
    <x v="65"/>
    <d v="2021-12-08T00:00:00"/>
    <n v="54"/>
    <x v="8"/>
    <s v="Superwossname"/>
    <x v="8"/>
    <x v="1"/>
    <n v="3.49"/>
    <n v="20"/>
    <n v="1080"/>
    <x v="712"/>
  </r>
  <r>
    <n v="2679"/>
    <s v="Violet"/>
    <s v="Mayberry"/>
    <x v="2"/>
    <x v="0"/>
    <n v="90"/>
    <s v="Laburnum Villas"/>
    <s v="Smethwick"/>
    <x v="2"/>
    <s v="21/08/2022"/>
    <n v="41"/>
    <x v="6"/>
    <s v="Megawidget M"/>
    <x v="3"/>
    <x v="0"/>
    <n v="1.29"/>
    <n v="24"/>
    <n v="984"/>
    <x v="930"/>
  </r>
  <r>
    <n v="2680"/>
    <s v="Loren"/>
    <s v="Dudley"/>
    <x v="0"/>
    <x v="0"/>
    <n v="60"/>
    <s v="Ladbroke Crescent"/>
    <s v="Llanrwst"/>
    <x v="11"/>
    <d v="2022-04-12T00:00:00"/>
    <n v="46"/>
    <x v="8"/>
    <s v="Superwossname"/>
    <x v="4"/>
    <x v="0"/>
    <n v="3.49"/>
    <n v="20"/>
    <n v="920"/>
    <x v="166"/>
  </r>
  <r>
    <n v="2681"/>
    <s v="Tommie"/>
    <s v="Sams"/>
    <x v="1"/>
    <x v="1"/>
    <n v="90"/>
    <s v="Ladbroke Walk"/>
    <s v="Cumbria"/>
    <x v="16"/>
    <s v="30/12/2021"/>
    <n v="64"/>
    <x v="5"/>
    <s v="Ultrathing V4"/>
    <x v="8"/>
    <x v="1"/>
    <n v="3.99"/>
    <n v="24"/>
    <n v="1536"/>
    <x v="372"/>
  </r>
  <r>
    <n v="2682"/>
    <s v="Elmer"/>
    <s v="Shafer"/>
    <x v="1"/>
    <x v="1"/>
    <n v="60"/>
    <s v="Ladderswood Way"/>
    <s v="Aberdeenshire"/>
    <x v="36"/>
    <s v="25/04/2022"/>
    <n v="105"/>
    <x v="6"/>
    <s v="Megawidget M"/>
    <x v="4"/>
    <x v="0"/>
    <n v="1.29"/>
    <n v="24"/>
    <n v="2520"/>
    <x v="933"/>
  </r>
  <r>
    <n v="2683"/>
    <s v="Alphonso"/>
    <s v="Rangel"/>
    <x v="1"/>
    <x v="1"/>
    <n v="90"/>
    <s v="Ladds Court"/>
    <s v="Morecambe"/>
    <x v="2"/>
    <d v="2022-07-06T00:00:00"/>
    <n v="68"/>
    <x v="4"/>
    <s v="Gigastuff"/>
    <x v="0"/>
    <x v="0"/>
    <n v="1.89"/>
    <n v="18"/>
    <n v="1224"/>
    <x v="698"/>
  </r>
  <r>
    <n v="2684"/>
    <s v="Ali"/>
    <s v="Mata"/>
    <x v="1"/>
    <x v="1"/>
    <n v="60"/>
    <s v="Ladywell Park"/>
    <s v="Newcastle Emlyn"/>
    <x v="2"/>
    <d v="2021-04-07T00:00:00"/>
    <n v="73"/>
    <x v="0"/>
    <s v="Hyperwotsit"/>
    <x v="4"/>
    <x v="1"/>
    <n v="2.0099999999999998"/>
    <n v="20"/>
    <n v="1460"/>
    <x v="0"/>
  </r>
  <r>
    <n v="2685"/>
    <s v="Kristal"/>
    <s v="Beaver"/>
    <x v="0"/>
    <x v="0"/>
    <n v="90"/>
    <s v="Ladywell Park"/>
    <s v="Stamford"/>
    <x v="2"/>
    <s v="24/09/2020"/>
    <n v="44"/>
    <x v="9"/>
    <s v="Ultrathing V3"/>
    <x v="9"/>
    <x v="2"/>
    <n v="3.39"/>
    <n v="24"/>
    <n v="1056"/>
    <x v="605"/>
  </r>
  <r>
    <n v="2686"/>
    <s v="Willy"/>
    <s v="Atkinson"/>
    <x v="1"/>
    <x v="1"/>
    <n v="60"/>
    <s v="Laidlaw Drive"/>
    <s v="Tilbury"/>
    <x v="2"/>
    <s v="24/12/2021"/>
    <n v="14"/>
    <x v="3"/>
    <s v="Megawidget S"/>
    <x v="8"/>
    <x v="1"/>
    <n v="0.69"/>
    <n v="24"/>
    <n v="336"/>
    <x v="754"/>
  </r>
  <r>
    <n v="2687"/>
    <s v="Rashad"/>
    <s v="Michaud"/>
    <x v="1"/>
    <x v="1"/>
    <n v="60"/>
    <s v="Lairdale Close"/>
    <s v="Neath"/>
    <x v="2"/>
    <s v="20/06/2021"/>
    <n v="45"/>
    <x v="7"/>
    <s v="Ultrathing V2"/>
    <x v="2"/>
    <x v="1"/>
    <n v="2.95"/>
    <n v="20"/>
    <n v="900"/>
    <x v="401"/>
  </r>
  <r>
    <n v="2688"/>
    <s v="Tad"/>
    <s v="Rivas"/>
    <x v="1"/>
    <x v="1"/>
    <n v="90"/>
    <s v="Lakeside Road"/>
    <s v="Enfield"/>
    <x v="17"/>
    <s v="20/11/2022"/>
    <n v="18"/>
    <x v="2"/>
    <s v="Ultrathing V1"/>
    <x v="7"/>
    <x v="0"/>
    <n v="1.79"/>
    <n v="17"/>
    <n v="306"/>
    <x v="889"/>
  </r>
  <r>
    <n v="2689"/>
    <s v="Xavier"/>
    <s v="Robinson"/>
    <x v="1"/>
    <x v="1"/>
    <n v="30"/>
    <s v="Lambert Court"/>
    <s v="Juniper Green"/>
    <x v="21"/>
    <s v="25/07/2022"/>
    <n v="83"/>
    <x v="2"/>
    <s v="Ultrathing V1"/>
    <x v="0"/>
    <x v="0"/>
    <n v="1.79"/>
    <n v="17"/>
    <n v="1411"/>
    <x v="811"/>
  </r>
  <r>
    <n v="2690"/>
    <s v="Douglass"/>
    <s v="Cochran"/>
    <x v="1"/>
    <x v="1"/>
    <n v="30"/>
    <s v="Lambert Street"/>
    <s v="Pinner"/>
    <x v="2"/>
    <d v="2021-09-05T00:00:00"/>
    <n v="41"/>
    <x v="9"/>
    <s v="Ultrathing V3"/>
    <x v="9"/>
    <x v="1"/>
    <n v="3.39"/>
    <n v="24"/>
    <n v="984"/>
    <x v="348"/>
  </r>
  <r>
    <n v="2691"/>
    <s v="Loria"/>
    <s v="Womack"/>
    <x v="2"/>
    <x v="0"/>
    <n v="90"/>
    <s v="Lambeth High"/>
    <s v="Fort Augustus"/>
    <x v="17"/>
    <s v="29/09/2021"/>
    <n v="73"/>
    <x v="7"/>
    <s v="Ultrathing V2"/>
    <x v="9"/>
    <x v="1"/>
    <n v="2.95"/>
    <n v="20"/>
    <n v="1460"/>
    <x v="512"/>
  </r>
  <r>
    <n v="2692"/>
    <s v="May"/>
    <s v="Tuttle"/>
    <x v="0"/>
    <x v="0"/>
    <n v="90"/>
    <s v="Lambeth Pier"/>
    <s v="Berkshire"/>
    <x v="29"/>
    <d v="2020-07-12T00:00:00"/>
    <n v="77"/>
    <x v="5"/>
    <s v="Ultrathing V4"/>
    <x v="0"/>
    <x v="2"/>
    <n v="3.99"/>
    <n v="24"/>
    <n v="1848"/>
    <x v="283"/>
  </r>
  <r>
    <n v="2693"/>
    <s v="Agatha"/>
    <s v="Silva"/>
    <x v="2"/>
    <x v="0"/>
    <n v="30"/>
    <s v="Lambeth Square"/>
    <s v="Morden"/>
    <x v="2"/>
    <s v="19/09/2022"/>
    <n v="27"/>
    <x v="4"/>
    <s v="Gigastuff"/>
    <x v="9"/>
    <x v="0"/>
    <n v="1.89"/>
    <n v="18"/>
    <n v="486"/>
    <x v="306"/>
  </r>
  <r>
    <n v="2694"/>
    <s v="Merlin"/>
    <s v="Boykin"/>
    <x v="1"/>
    <x v="1"/>
    <n v="60"/>
    <s v="Lambeth Street"/>
    <s v="Yeovil"/>
    <x v="2"/>
    <s v="14/05/2020"/>
    <n v="55"/>
    <x v="5"/>
    <s v="Ultrathing V4"/>
    <x v="11"/>
    <x v="2"/>
    <n v="3.99"/>
    <n v="24"/>
    <n v="1320"/>
    <x v="29"/>
  </r>
  <r>
    <n v="2695"/>
    <s v="Edwin"/>
    <s v="Samuels"/>
    <x v="1"/>
    <x v="1"/>
    <n v="90"/>
    <s v="Lambourn Road"/>
    <s v="Kinross"/>
    <x v="21"/>
    <d v="2020-04-12T00:00:00"/>
    <n v="35"/>
    <x v="1"/>
    <s v="Megawidget L"/>
    <x v="4"/>
    <x v="2"/>
    <n v="1.79"/>
    <n v="24"/>
    <n v="840"/>
    <x v="736"/>
  </r>
  <r>
    <n v="2696"/>
    <s v="Vance"/>
    <s v="Brewer"/>
    <x v="1"/>
    <x v="1"/>
    <n v="30"/>
    <s v="Lambourne Place"/>
    <s v="Kilmarnock"/>
    <x v="21"/>
    <s v="18/05/2020"/>
    <n v="33"/>
    <x v="5"/>
    <s v="Ultrathing V4"/>
    <x v="11"/>
    <x v="2"/>
    <n v="3.99"/>
    <n v="24"/>
    <n v="792"/>
    <x v="523"/>
  </r>
  <r>
    <n v="2697"/>
    <s v="Faye"/>
    <s v="Mitchell"/>
    <x v="2"/>
    <x v="0"/>
    <n v="30"/>
    <s v="Lambourne Road"/>
    <s v="Woodhall Spa"/>
    <x v="2"/>
    <d v="2021-07-09T00:00:00"/>
    <n v="58"/>
    <x v="6"/>
    <s v="Megawidget M"/>
    <x v="0"/>
    <x v="1"/>
    <n v="1.29"/>
    <n v="24"/>
    <n v="1392"/>
    <x v="547"/>
  </r>
  <r>
    <n v="2698"/>
    <s v="Tyree"/>
    <s v="Payne"/>
    <x v="1"/>
    <x v="1"/>
    <n v="60"/>
    <s v="Lambrook Terrace"/>
    <s v="South Yorkshire"/>
    <x v="2"/>
    <d v="2022-08-05T00:00:00"/>
    <n v="14"/>
    <x v="7"/>
    <s v="Ultrathing V2"/>
    <x v="3"/>
    <x v="0"/>
    <n v="2.95"/>
    <n v="20"/>
    <n v="280"/>
    <x v="72"/>
  </r>
  <r>
    <n v="2699"/>
    <s v="Allison"/>
    <s v="Carter"/>
    <x v="3"/>
    <x v="0"/>
    <n v="60"/>
    <s v="Lambs Mews"/>
    <s v="Sowerby Bridge"/>
    <x v="2"/>
    <s v="20/12/2022"/>
    <n v="72"/>
    <x v="4"/>
    <s v="Gigastuff"/>
    <x v="8"/>
    <x v="0"/>
    <n v="1.89"/>
    <n v="18"/>
    <n v="1296"/>
    <x v="695"/>
  </r>
  <r>
    <n v="2700"/>
    <s v="Noemi"/>
    <s v="Rodriguez"/>
    <x v="2"/>
    <x v="0"/>
    <n v="30"/>
    <s v="Lambs Terrace"/>
    <s v="Kent"/>
    <x v="21"/>
    <s v="27/08/2021"/>
    <n v="81"/>
    <x v="2"/>
    <s v="Ultrathing V1"/>
    <x v="3"/>
    <x v="1"/>
    <n v="1.79"/>
    <n v="17"/>
    <n v="1377"/>
    <x v="293"/>
  </r>
  <r>
    <n v="2701"/>
    <s v="Floyd"/>
    <s v="Santos"/>
    <x v="1"/>
    <x v="1"/>
    <n v="90"/>
    <s v="LamfoRoadClose"/>
    <s v="Oakham"/>
    <x v="2"/>
    <d v="2022-06-06T00:00:00"/>
    <n v="27"/>
    <x v="7"/>
    <s v="Ultrathing V2"/>
    <x v="2"/>
    <x v="0"/>
    <n v="2.95"/>
    <n v="20"/>
    <n v="540"/>
    <x v="675"/>
  </r>
  <r>
    <n v="2702"/>
    <s v="Armandina"/>
    <s v="Deal"/>
    <x v="0"/>
    <x v="0"/>
    <n v="90"/>
    <s v="Lammas Road"/>
    <s v="Brough"/>
    <x v="8"/>
    <s v="30/08/2022"/>
    <n v="76"/>
    <x v="2"/>
    <s v="Ultrathing V1"/>
    <x v="3"/>
    <x v="0"/>
    <n v="1.79"/>
    <n v="17"/>
    <n v="1292"/>
    <x v="347"/>
  </r>
  <r>
    <n v="2703"/>
    <s v="Ilona"/>
    <s v="Mcclellan"/>
    <x v="2"/>
    <x v="0"/>
    <n v="30"/>
    <s v="Lanark Close"/>
    <s v="Coniston"/>
    <x v="16"/>
    <d v="2021-11-09T00:00:00"/>
    <n v="24"/>
    <x v="3"/>
    <s v="Megawidget S"/>
    <x v="7"/>
    <x v="1"/>
    <n v="0.69"/>
    <n v="24"/>
    <n v="576"/>
    <x v="215"/>
  </r>
  <r>
    <n v="2704"/>
    <s v="Billye"/>
    <s v="Mcneal"/>
    <x v="2"/>
    <x v="0"/>
    <n v="60"/>
    <s v="Lanark Close"/>
    <s v="Eastbourne"/>
    <x v="44"/>
    <s v="22/10/2022"/>
    <n v="53"/>
    <x v="1"/>
    <s v="Megawidget L"/>
    <x v="1"/>
    <x v="0"/>
    <n v="1.79"/>
    <n v="24"/>
    <n v="1272"/>
    <x v="934"/>
  </r>
  <r>
    <n v="2705"/>
    <s v="Hiram"/>
    <s v="Baxter"/>
    <x v="1"/>
    <x v="1"/>
    <n v="30"/>
    <s v="Lanbury Road"/>
    <s v="Witham"/>
    <x v="2"/>
    <s v="21/02/2021"/>
    <n v="95"/>
    <x v="1"/>
    <s v="Megawidget L"/>
    <x v="10"/>
    <x v="1"/>
    <n v="1.79"/>
    <n v="24"/>
    <n v="2280"/>
    <x v="665"/>
  </r>
  <r>
    <n v="2706"/>
    <s v="Marc"/>
    <s v="Paige"/>
    <x v="1"/>
    <x v="1"/>
    <n v="90"/>
    <s v="Lancaster Cottages"/>
    <s v="Chigwell"/>
    <x v="18"/>
    <s v="21/08/2020"/>
    <n v="49"/>
    <x v="5"/>
    <s v="Ultrathing V4"/>
    <x v="3"/>
    <x v="2"/>
    <n v="3.99"/>
    <n v="24"/>
    <n v="1176"/>
    <x v="908"/>
  </r>
  <r>
    <n v="2707"/>
    <s v="Elton"/>
    <s v="Graham"/>
    <x v="1"/>
    <x v="1"/>
    <n v="90"/>
    <s v="Lancaster Drive"/>
    <s v="Saltash"/>
    <x v="2"/>
    <s v="25/09/2020"/>
    <n v="37"/>
    <x v="0"/>
    <s v="Hyperwotsit"/>
    <x v="9"/>
    <x v="2"/>
    <n v="2.0099999999999998"/>
    <n v="20"/>
    <n v="740"/>
    <x v="885"/>
  </r>
  <r>
    <n v="2708"/>
    <s v="Shawnta"/>
    <s v="English"/>
    <x v="2"/>
    <x v="0"/>
    <n v="60"/>
    <s v="Lancaster Drive"/>
    <s v="Southwell"/>
    <x v="2"/>
    <s v="20/10/2020"/>
    <n v="13"/>
    <x v="1"/>
    <s v="Megawidget L"/>
    <x v="1"/>
    <x v="2"/>
    <n v="1.79"/>
    <n v="24"/>
    <n v="312"/>
    <x v="127"/>
  </r>
  <r>
    <n v="2709"/>
    <s v="Kristyn"/>
    <s v="Fenton"/>
    <x v="0"/>
    <x v="0"/>
    <n v="30"/>
    <s v="Lancaster Grove"/>
    <s v="Maryport"/>
    <x v="2"/>
    <s v="13/08/2022"/>
    <n v="71"/>
    <x v="3"/>
    <s v="Megawidget S"/>
    <x v="3"/>
    <x v="0"/>
    <n v="0.69"/>
    <n v="24"/>
    <n v="1704"/>
    <x v="335"/>
  </r>
  <r>
    <n v="2710"/>
    <s v="Drew"/>
    <s v="Connelly"/>
    <x v="1"/>
    <x v="1"/>
    <n v="30"/>
    <s v="Landels Road"/>
    <s v="Dinas Powys"/>
    <x v="3"/>
    <s v="24/08/2020"/>
    <n v="75"/>
    <x v="1"/>
    <s v="Megawidget L"/>
    <x v="3"/>
    <x v="2"/>
    <n v="1.79"/>
    <n v="24"/>
    <n v="1800"/>
    <x v="2"/>
  </r>
  <r>
    <n v="2711"/>
    <s v="Devon"/>
    <s v="Benton"/>
    <x v="1"/>
    <x v="1"/>
    <n v="60"/>
    <s v="Landgrove Road"/>
    <s v="Porth"/>
    <x v="2"/>
    <s v="28/08/2022"/>
    <n v="7"/>
    <x v="5"/>
    <s v="Ultrathing V4"/>
    <x v="3"/>
    <x v="0"/>
    <n v="3.99"/>
    <n v="24"/>
    <n v="168"/>
    <x v="499"/>
  </r>
  <r>
    <n v="2712"/>
    <s v="Ka"/>
    <s v="Hilliard"/>
    <x v="0"/>
    <x v="0"/>
    <n v="60"/>
    <s v="Landons Close"/>
    <s v="Ulverston"/>
    <x v="2"/>
    <d v="2020-06-02T00:00:00"/>
    <n v="57"/>
    <x v="0"/>
    <s v="Hyperwotsit"/>
    <x v="2"/>
    <x v="2"/>
    <n v="2.0099999999999998"/>
    <n v="20"/>
    <n v="1140"/>
    <x v="392"/>
  </r>
  <r>
    <n v="2713"/>
    <s v="Michiko"/>
    <s v="Hayes"/>
    <x v="2"/>
    <x v="0"/>
    <n v="60"/>
    <s v="Landsdowne Mews"/>
    <s v="Romsey"/>
    <x v="2"/>
    <s v="22/03/2021"/>
    <n v="21"/>
    <x v="6"/>
    <s v="Megawidget M"/>
    <x v="5"/>
    <x v="1"/>
    <n v="1.29"/>
    <n v="24"/>
    <n v="504"/>
    <x v="332"/>
  </r>
  <r>
    <n v="2714"/>
    <s v="Shameka"/>
    <s v="Quinones"/>
    <x v="0"/>
    <x v="0"/>
    <n v="90"/>
    <s v="Lane Road"/>
    <s v="Maryport"/>
    <x v="2"/>
    <s v="27/10/2021"/>
    <n v="2"/>
    <x v="1"/>
    <s v="Megawidget L"/>
    <x v="1"/>
    <x v="1"/>
    <n v="1.79"/>
    <n v="24"/>
    <n v="48"/>
    <x v="318"/>
  </r>
  <r>
    <n v="2715"/>
    <s v="Eunice"/>
    <s v="Short"/>
    <x v="2"/>
    <x v="0"/>
    <n v="90"/>
    <s v="Lanercost Gardens"/>
    <s v="Purfleet"/>
    <x v="2"/>
    <s v="13/09/2020"/>
    <n v="69"/>
    <x v="2"/>
    <s v="Ultrathing V1"/>
    <x v="9"/>
    <x v="2"/>
    <n v="1.79"/>
    <n v="17"/>
    <n v="1173"/>
    <x v="875"/>
  </r>
  <r>
    <n v="2716"/>
    <s v="Bennett"/>
    <s v="Vincent"/>
    <x v="1"/>
    <x v="1"/>
    <n v="30"/>
    <s v="Langdale Road"/>
    <s v="Beaumaris"/>
    <x v="39"/>
    <d v="2020-08-07T00:00:00"/>
    <n v="62"/>
    <x v="4"/>
    <s v="Gigastuff"/>
    <x v="3"/>
    <x v="2"/>
    <n v="1.89"/>
    <n v="18"/>
    <n v="1116"/>
    <x v="135"/>
  </r>
  <r>
    <n v="2717"/>
    <s v="Ian"/>
    <s v="Dennison"/>
    <x v="1"/>
    <x v="1"/>
    <n v="90"/>
    <s v="Langdale Villas"/>
    <s v="Dolgellau"/>
    <x v="3"/>
    <s v="22/04/2022"/>
    <n v="96"/>
    <x v="3"/>
    <s v="Megawidget S"/>
    <x v="4"/>
    <x v="0"/>
    <n v="0.69"/>
    <n v="24"/>
    <n v="2304"/>
    <x v="403"/>
  </r>
  <r>
    <n v="2718"/>
    <s v="Karen"/>
    <s v="Ortega"/>
    <x v="2"/>
    <x v="0"/>
    <n v="30"/>
    <s v="Langdon Road"/>
    <s v="Wantage"/>
    <x v="2"/>
    <s v="15/10/2020"/>
    <n v="7"/>
    <x v="8"/>
    <s v="Superwossname"/>
    <x v="1"/>
    <x v="2"/>
    <n v="3.49"/>
    <n v="20"/>
    <n v="140"/>
    <x v="300"/>
  </r>
  <r>
    <n v="2719"/>
    <s v="Raphael"/>
    <s v="Biggs"/>
    <x v="1"/>
    <x v="1"/>
    <n v="60"/>
    <s v="Langham Road"/>
    <s v="Chipping Norton"/>
    <x v="18"/>
    <s v="29/04/2022"/>
    <n v="55"/>
    <x v="6"/>
    <s v="Megawidget M"/>
    <x v="4"/>
    <x v="0"/>
    <n v="1.29"/>
    <n v="24"/>
    <n v="1320"/>
    <x v="935"/>
  </r>
  <r>
    <n v="2720"/>
    <s v="Alia"/>
    <s v="Barton"/>
    <x v="0"/>
    <x v="0"/>
    <n v="60"/>
    <s v="Langhedge Lane"/>
    <s v="Roslin"/>
    <x v="2"/>
    <s v="14/09/2022"/>
    <n v="9"/>
    <x v="0"/>
    <s v="Hyperwotsit"/>
    <x v="9"/>
    <x v="0"/>
    <n v="2.0099999999999998"/>
    <n v="20"/>
    <n v="180"/>
    <x v="936"/>
  </r>
  <r>
    <n v="2721"/>
    <s v="Jerald"/>
    <s v="Roth"/>
    <x v="1"/>
    <x v="1"/>
    <n v="90"/>
    <s v="Langley"/>
    <s v="Wigston"/>
    <x v="2"/>
    <d v="2022-04-12T00:00:00"/>
    <n v="56"/>
    <x v="0"/>
    <s v="Hyperwotsit"/>
    <x v="4"/>
    <x v="0"/>
    <n v="2.0099999999999998"/>
    <n v="20"/>
    <n v="1120"/>
    <x v="428"/>
  </r>
  <r>
    <n v="2722"/>
    <s v="Rebeca"/>
    <s v="Evans"/>
    <x v="2"/>
    <x v="0"/>
    <n v="90"/>
    <s v="Langley Road"/>
    <s v="Bridge Of Weir"/>
    <x v="41"/>
    <d v="2021-09-07T00:00:00"/>
    <n v="6"/>
    <x v="5"/>
    <s v="Ultrathing V4"/>
    <x v="9"/>
    <x v="1"/>
    <n v="3.99"/>
    <n v="24"/>
    <n v="144"/>
    <x v="212"/>
  </r>
  <r>
    <n v="2723"/>
    <s v="Janey"/>
    <s v="Ackerman"/>
    <x v="0"/>
    <x v="0"/>
    <n v="60"/>
    <s v="Langton Rise"/>
    <s v="Seahouses"/>
    <x v="2"/>
    <d v="2021-03-04T00:00:00"/>
    <n v="8"/>
    <x v="9"/>
    <s v="Ultrathing V3"/>
    <x v="5"/>
    <x v="1"/>
    <n v="3.39"/>
    <n v="24"/>
    <n v="192"/>
    <x v="402"/>
  </r>
  <r>
    <n v="2724"/>
    <s v="Kayce"/>
    <s v="Ramey"/>
    <x v="0"/>
    <x v="0"/>
    <n v="60"/>
    <s v="Langton Way"/>
    <s v="Oswestry"/>
    <x v="2"/>
    <d v="2020-05-03T00:00:00"/>
    <n v="13"/>
    <x v="6"/>
    <s v="Megawidget M"/>
    <x v="11"/>
    <x v="2"/>
    <n v="1.29"/>
    <n v="24"/>
    <n v="312"/>
    <x v="846"/>
  </r>
  <r>
    <n v="2725"/>
    <s v="Shavon"/>
    <s v="Snyder"/>
    <x v="3"/>
    <x v="0"/>
    <n v="30"/>
    <s v="Lansbury Gardens"/>
    <s v="Cradley Heath"/>
    <x v="16"/>
    <s v="30/05/2022"/>
    <n v="89"/>
    <x v="3"/>
    <s v="Megawidget S"/>
    <x v="11"/>
    <x v="0"/>
    <n v="0.69"/>
    <n v="24"/>
    <n v="2136"/>
    <x v="204"/>
  </r>
  <r>
    <n v="2726"/>
    <s v="Neville"/>
    <s v="Berg"/>
    <x v="1"/>
    <x v="1"/>
    <n v="60"/>
    <s v="Lanscombe Walk"/>
    <s v="Cornwall"/>
    <x v="16"/>
    <d v="2022-04-06T00:00:00"/>
    <n v="21"/>
    <x v="6"/>
    <s v="Megawidget M"/>
    <x v="4"/>
    <x v="0"/>
    <n v="1.29"/>
    <n v="24"/>
    <n v="504"/>
    <x v="332"/>
  </r>
  <r>
    <n v="2727"/>
    <s v="Troy"/>
    <s v="Ryan"/>
    <x v="1"/>
    <x v="1"/>
    <n v="30"/>
    <s v="Lansdale Villas"/>
    <s v="County Antrim"/>
    <x v="16"/>
    <s v="15/04/2021"/>
    <n v="51"/>
    <x v="1"/>
    <s v="Megawidget L"/>
    <x v="4"/>
    <x v="1"/>
    <n v="1.79"/>
    <n v="24"/>
    <n v="1224"/>
    <x v="61"/>
  </r>
  <r>
    <n v="2728"/>
    <s v="Chasity"/>
    <s v="Jimenez"/>
    <x v="2"/>
    <x v="0"/>
    <n v="30"/>
    <s v="Lansdowne Gardens"/>
    <s v="Kirkby Stephen"/>
    <x v="21"/>
    <s v="17/06/2022"/>
    <n v="102"/>
    <x v="5"/>
    <s v="Ultrathing V4"/>
    <x v="2"/>
    <x v="0"/>
    <n v="3.99"/>
    <n v="24"/>
    <n v="2448"/>
    <x v="844"/>
  </r>
  <r>
    <n v="2729"/>
    <s v="Asley"/>
    <s v="Flint"/>
    <x v="0"/>
    <x v="0"/>
    <n v="90"/>
    <s v="Lansfield Terrace"/>
    <s v="Yarmouth"/>
    <x v="2"/>
    <d v="2020-10-04T00:00:00"/>
    <n v="29"/>
    <x v="3"/>
    <s v="Megawidget S"/>
    <x v="1"/>
    <x v="2"/>
    <n v="0.69"/>
    <n v="24"/>
    <n v="696"/>
    <x v="63"/>
  </r>
  <r>
    <n v="2730"/>
    <s v="Kymberly"/>
    <s v="Manning"/>
    <x v="0"/>
    <x v="0"/>
    <n v="90"/>
    <s v="Lant Place"/>
    <s v="Lancashire"/>
    <x v="21"/>
    <d v="2020-06-08T00:00:00"/>
    <n v="7"/>
    <x v="6"/>
    <s v="Megawidget M"/>
    <x v="2"/>
    <x v="2"/>
    <n v="1.29"/>
    <n v="24"/>
    <n v="168"/>
    <x v="654"/>
  </r>
  <r>
    <n v="2731"/>
    <s v="Carmine"/>
    <s v="Arthur"/>
    <x v="1"/>
    <x v="1"/>
    <n v="30"/>
    <s v="Lant Street"/>
    <s v="South Molton"/>
    <x v="2"/>
    <s v="28/12/2022"/>
    <n v="104"/>
    <x v="2"/>
    <s v="Ultrathing V1"/>
    <x v="8"/>
    <x v="0"/>
    <n v="1.79"/>
    <n v="17"/>
    <n v="1768"/>
    <x v="458"/>
  </r>
  <r>
    <n v="2732"/>
    <s v="Juan"/>
    <s v="Kerr"/>
    <x v="1"/>
    <x v="1"/>
    <n v="60"/>
    <s v="Lant Street"/>
    <s v="Studley"/>
    <x v="2"/>
    <d v="2021-12-04T00:00:00"/>
    <n v="15"/>
    <x v="7"/>
    <s v="Ultrathing V2"/>
    <x v="8"/>
    <x v="1"/>
    <n v="2.95"/>
    <n v="20"/>
    <n v="300"/>
    <x v="634"/>
  </r>
  <r>
    <n v="2733"/>
    <s v="Christal"/>
    <s v="Velasquez"/>
    <x v="0"/>
    <x v="0"/>
    <n v="90"/>
    <s v="LapfoRoadPlace"/>
    <s v="Melksham"/>
    <x v="2"/>
    <d v="2022-01-04T00:00:00"/>
    <n v="101"/>
    <x v="7"/>
    <s v="Ultrathing V2"/>
    <x v="6"/>
    <x v="0"/>
    <n v="2.95"/>
    <n v="20"/>
    <n v="2020"/>
    <x v="565"/>
  </r>
  <r>
    <n v="2734"/>
    <s v="Rosie"/>
    <s v="Cano"/>
    <x v="0"/>
    <x v="0"/>
    <n v="30"/>
    <s v="Larch Road"/>
    <s v="Deeside"/>
    <x v="3"/>
    <s v="15/10/2020"/>
    <n v="16"/>
    <x v="6"/>
    <s v="Megawidget M"/>
    <x v="1"/>
    <x v="2"/>
    <n v="1.29"/>
    <n v="24"/>
    <n v="384"/>
    <x v="538"/>
  </r>
  <r>
    <n v="2735"/>
    <s v="Clarita"/>
    <s v="Fitzgerald"/>
    <x v="3"/>
    <x v="0"/>
    <n v="60"/>
    <s v="Larkfield Villas"/>
    <s v="Torrington"/>
    <x v="2"/>
    <s v="27/10/2021"/>
    <n v="43"/>
    <x v="4"/>
    <s v="Gigastuff"/>
    <x v="1"/>
    <x v="1"/>
    <n v="1.89"/>
    <n v="18"/>
    <n v="774"/>
    <x v="658"/>
  </r>
  <r>
    <n v="2736"/>
    <s v="Jina"/>
    <s v="Metcalf"/>
    <x v="3"/>
    <x v="0"/>
    <n v="60"/>
    <s v="Larkhill Terrace"/>
    <s v="Newcastle Emlyn"/>
    <x v="2"/>
    <s v="15/11/2022"/>
    <n v="72"/>
    <x v="9"/>
    <s v="Ultrathing V3"/>
    <x v="7"/>
    <x v="0"/>
    <n v="3.39"/>
    <n v="24"/>
    <n v="1728"/>
    <x v="369"/>
  </r>
  <r>
    <n v="2737"/>
    <s v="Jeffry"/>
    <s v="Timmons"/>
    <x v="1"/>
    <x v="1"/>
    <n v="30"/>
    <s v="Lascelles Place"/>
    <s v="Basingstoke"/>
    <x v="91"/>
    <s v="16/12/2020"/>
    <n v="43"/>
    <x v="9"/>
    <s v="Ultrathing V3"/>
    <x v="8"/>
    <x v="2"/>
    <n v="3.39"/>
    <n v="24"/>
    <n v="1032"/>
    <x v="840"/>
  </r>
  <r>
    <n v="2738"/>
    <s v="Pierre"/>
    <s v="Carney"/>
    <x v="1"/>
    <x v="1"/>
    <n v="90"/>
    <s v="Latchmere Grove"/>
    <s v="Crook"/>
    <x v="16"/>
    <s v="31/05/2022"/>
    <n v="73"/>
    <x v="0"/>
    <s v="Hyperwotsit"/>
    <x v="11"/>
    <x v="0"/>
    <n v="2.0099999999999998"/>
    <n v="20"/>
    <n v="1460"/>
    <x v="0"/>
  </r>
  <r>
    <n v="2739"/>
    <s v="Guillermo"/>
    <s v="Evans"/>
    <x v="1"/>
    <x v="1"/>
    <n v="60"/>
    <s v="Latchmere Grove"/>
    <s v="Llangollen"/>
    <x v="11"/>
    <d v="2020-03-04T00:00:00"/>
    <n v="47"/>
    <x v="8"/>
    <s v="Superwossname"/>
    <x v="5"/>
    <x v="2"/>
    <n v="3.49"/>
    <n v="20"/>
    <n v="940"/>
    <x v="937"/>
  </r>
  <r>
    <n v="2740"/>
    <s v="Adam"/>
    <s v="Dale"/>
    <x v="2"/>
    <x v="0"/>
    <n v="90"/>
    <s v="Latchmere Lane"/>
    <s v="Ballymoney"/>
    <x v="0"/>
    <d v="2022-10-05T00:00:00"/>
    <n v="58"/>
    <x v="2"/>
    <s v="Ultrathing V1"/>
    <x v="1"/>
    <x v="0"/>
    <n v="1.79"/>
    <n v="17"/>
    <n v="986"/>
    <x v="810"/>
  </r>
  <r>
    <n v="2741"/>
    <s v="Devon"/>
    <s v="Dwyer"/>
    <x v="1"/>
    <x v="1"/>
    <n v="60"/>
    <s v="Laud Street"/>
    <s v="Llanfairpwllgwyngyll"/>
    <x v="11"/>
    <s v="20/01/2020"/>
    <n v="16"/>
    <x v="9"/>
    <s v="Ultrathing V3"/>
    <x v="6"/>
    <x v="2"/>
    <n v="3.39"/>
    <n v="24"/>
    <n v="384"/>
    <x v="586"/>
  </r>
  <r>
    <n v="2742"/>
    <s v="Shaneka"/>
    <s v="Castaneda"/>
    <x v="3"/>
    <x v="0"/>
    <n v="90"/>
    <s v="Laura Close"/>
    <s v="Dymock"/>
    <x v="44"/>
    <s v="22/12/2022"/>
    <n v="97"/>
    <x v="6"/>
    <s v="Megawidget M"/>
    <x v="8"/>
    <x v="0"/>
    <n v="1.29"/>
    <n v="24"/>
    <n v="2328"/>
    <x v="938"/>
  </r>
  <r>
    <n v="2743"/>
    <s v="Renaldo"/>
    <s v="Mcrae"/>
    <x v="1"/>
    <x v="1"/>
    <n v="30"/>
    <s v="Laurel Drive"/>
    <s v="Coleraine"/>
    <x v="15"/>
    <s v="28/09/2022"/>
    <n v="62"/>
    <x v="1"/>
    <s v="Megawidget L"/>
    <x v="9"/>
    <x v="0"/>
    <n v="1.79"/>
    <n v="24"/>
    <n v="1488"/>
    <x v="467"/>
  </r>
  <r>
    <n v="2744"/>
    <s v="Shayne"/>
    <s v="Kirby"/>
    <x v="0"/>
    <x v="0"/>
    <n v="30"/>
    <s v="Laurel Gardens"/>
    <s v="Huddersfield"/>
    <x v="1"/>
    <d v="2021-05-10T00:00:00"/>
    <n v="5"/>
    <x v="4"/>
    <s v="Gigastuff"/>
    <x v="11"/>
    <x v="1"/>
    <n v="1.89"/>
    <n v="18"/>
    <n v="90"/>
    <x v="10"/>
  </r>
  <r>
    <n v="2745"/>
    <s v="Desmond"/>
    <s v="Marcum"/>
    <x v="1"/>
    <x v="1"/>
    <n v="90"/>
    <s v="Laurel Grove"/>
    <s v="Hayle"/>
    <x v="1"/>
    <s v="13/02/2022"/>
    <n v="49"/>
    <x v="8"/>
    <s v="Superwossname"/>
    <x v="10"/>
    <x v="0"/>
    <n v="3.49"/>
    <n v="20"/>
    <n v="980"/>
    <x v="13"/>
  </r>
  <r>
    <n v="2746"/>
    <s v="Cordell"/>
    <s v="Feldman"/>
    <x v="1"/>
    <x v="1"/>
    <n v="60"/>
    <s v="Laurel Road"/>
    <s v="Buckinghamshire"/>
    <x v="8"/>
    <s v="30/11/2020"/>
    <n v="55"/>
    <x v="5"/>
    <s v="Ultrathing V4"/>
    <x v="7"/>
    <x v="2"/>
    <n v="3.99"/>
    <n v="24"/>
    <n v="1320"/>
    <x v="29"/>
  </r>
  <r>
    <n v="2747"/>
    <s v="Margarito"/>
    <s v="Farris"/>
    <x v="1"/>
    <x v="1"/>
    <n v="30"/>
    <s v="Laurel Villas"/>
    <s v="Kirkwall"/>
    <x v="21"/>
    <s v="20/01/2022"/>
    <n v="7"/>
    <x v="7"/>
    <s v="Ultrathing V2"/>
    <x v="6"/>
    <x v="0"/>
    <n v="2.95"/>
    <n v="20"/>
    <n v="140"/>
    <x v="518"/>
  </r>
  <r>
    <n v="2748"/>
    <s v="Johnson"/>
    <s v="Fischer"/>
    <x v="1"/>
    <x v="1"/>
    <n v="30"/>
    <s v="Lauriston Road"/>
    <s v="Woking"/>
    <x v="2"/>
    <d v="2022-10-02T00:00:00"/>
    <n v="29"/>
    <x v="5"/>
    <s v="Ultrathing V4"/>
    <x v="1"/>
    <x v="0"/>
    <n v="3.99"/>
    <n v="24"/>
    <n v="696"/>
    <x v="748"/>
  </r>
  <r>
    <n v="2749"/>
    <s v="Rico"/>
    <s v="Aguirre"/>
    <x v="1"/>
    <x v="1"/>
    <n v="30"/>
    <s v="Lausanne Terrace"/>
    <s v="Roslin"/>
    <x v="2"/>
    <s v="30/11/2022"/>
    <n v="30"/>
    <x v="9"/>
    <s v="Ultrathing V3"/>
    <x v="7"/>
    <x v="0"/>
    <n v="3.39"/>
    <n v="24"/>
    <n v="720"/>
    <x v="886"/>
  </r>
  <r>
    <n v="2750"/>
    <s v="Mikel"/>
    <s v="Luna"/>
    <x v="1"/>
    <x v="1"/>
    <n v="90"/>
    <s v="Lausanne Villas"/>
    <s v="Bourne End"/>
    <x v="76"/>
    <s v="21/06/2022"/>
    <n v="80"/>
    <x v="7"/>
    <s v="Ultrathing V2"/>
    <x v="2"/>
    <x v="0"/>
    <n v="2.95"/>
    <n v="20"/>
    <n v="1600"/>
    <x v="690"/>
  </r>
  <r>
    <n v="2751"/>
    <s v="Madeline"/>
    <s v="Sanderson"/>
    <x v="3"/>
    <x v="0"/>
    <n v="90"/>
    <s v="Lavell Street"/>
    <s v="Holyhead"/>
    <x v="1"/>
    <s v="31/10/2021"/>
    <n v="68"/>
    <x v="9"/>
    <s v="Ultrathing V3"/>
    <x v="1"/>
    <x v="1"/>
    <n v="3.39"/>
    <n v="24"/>
    <n v="1632"/>
    <x v="496"/>
  </r>
  <r>
    <n v="2752"/>
    <s v="Porter"/>
    <s v="Alvarado"/>
    <x v="1"/>
    <x v="1"/>
    <n v="90"/>
    <s v="Lavender Gardens"/>
    <s v="Alloa"/>
    <x v="81"/>
    <d v="2022-10-08T00:00:00"/>
    <n v="40"/>
    <x v="4"/>
    <s v="Gigastuff"/>
    <x v="1"/>
    <x v="0"/>
    <n v="1.89"/>
    <n v="18"/>
    <n v="720"/>
    <x v="939"/>
  </r>
  <r>
    <n v="2753"/>
    <s v="Nell"/>
    <s v="Dale"/>
    <x v="0"/>
    <x v="0"/>
    <n v="60"/>
    <s v="Lavender Sweep"/>
    <s v="Caledon"/>
    <x v="12"/>
    <s v="26/12/2022"/>
    <n v="71"/>
    <x v="3"/>
    <s v="Megawidget S"/>
    <x v="8"/>
    <x v="0"/>
    <n v="0.69"/>
    <n v="24"/>
    <n v="1704"/>
    <x v="335"/>
  </r>
  <r>
    <n v="2754"/>
    <s v="Doyle"/>
    <s v="Galloway"/>
    <x v="1"/>
    <x v="1"/>
    <n v="60"/>
    <s v="Lavengro Road"/>
    <s v="Cornhill-On-Tweed"/>
    <x v="16"/>
    <d v="2022-11-07T00:00:00"/>
    <n v="40"/>
    <x v="1"/>
    <s v="Megawidget L"/>
    <x v="7"/>
    <x v="0"/>
    <n v="1.79"/>
    <n v="24"/>
    <n v="960"/>
    <x v="548"/>
  </r>
  <r>
    <n v="2755"/>
    <s v="Elijah"/>
    <s v="Tanner"/>
    <x v="1"/>
    <x v="1"/>
    <n v="60"/>
    <s v="Lavers Road"/>
    <s v="Ystrad Meurig"/>
    <x v="2"/>
    <d v="2021-10-07T00:00:00"/>
    <n v="25"/>
    <x v="5"/>
    <s v="Ultrathing V4"/>
    <x v="1"/>
    <x v="1"/>
    <n v="3.99"/>
    <n v="24"/>
    <n v="600"/>
    <x v="724"/>
  </r>
  <r>
    <n v="2756"/>
    <s v="Chung"/>
    <s v="Irwin"/>
    <x v="1"/>
    <x v="1"/>
    <n v="30"/>
    <s v="Laverton Mews"/>
    <s v="Mold"/>
    <x v="2"/>
    <d v="2020-04-06T00:00:00"/>
    <n v="49"/>
    <x v="1"/>
    <s v="Megawidget L"/>
    <x v="4"/>
    <x v="2"/>
    <n v="1.79"/>
    <n v="24"/>
    <n v="1176"/>
    <x v="558"/>
  </r>
  <r>
    <n v="2757"/>
    <s v="Kathryn"/>
    <s v="Jarrett"/>
    <x v="0"/>
    <x v="0"/>
    <n v="30"/>
    <s v="Lavington Road"/>
    <s v="Gosport"/>
    <x v="17"/>
    <s v="22/12/2021"/>
    <n v="84"/>
    <x v="2"/>
    <s v="Ultrathing V1"/>
    <x v="8"/>
    <x v="1"/>
    <n v="1.79"/>
    <n v="17"/>
    <n v="1428"/>
    <x v="599"/>
  </r>
  <r>
    <n v="2758"/>
    <s v="Adaline"/>
    <s v="Moreno"/>
    <x v="0"/>
    <x v="0"/>
    <n v="90"/>
    <s v="LawfoRoadRoad"/>
    <s v="Invergarry"/>
    <x v="35"/>
    <s v="24/11/2022"/>
    <n v="99"/>
    <x v="7"/>
    <s v="Ultrathing V2"/>
    <x v="7"/>
    <x v="0"/>
    <n v="2.95"/>
    <n v="20"/>
    <n v="1980"/>
    <x v="856"/>
  </r>
  <r>
    <n v="2760"/>
    <s v="Golda"/>
    <s v="Belanger"/>
    <x v="0"/>
    <x v="0"/>
    <n v="60"/>
    <s v="Lawn"/>
    <s v="Dolwyddelan"/>
    <x v="3"/>
    <d v="2022-04-09T00:00:00"/>
    <n v="9"/>
    <x v="1"/>
    <s v="Megawidget L"/>
    <x v="4"/>
    <x v="0"/>
    <n v="1.79"/>
    <n v="24"/>
    <n v="216"/>
    <x v="67"/>
  </r>
  <r>
    <n v="2761"/>
    <s v="Mika"/>
    <s v="Mccauley"/>
    <x v="0"/>
    <x v="0"/>
    <n v="60"/>
    <s v="Lawn"/>
    <s v="Romsey"/>
    <x v="2"/>
    <d v="2022-02-12T00:00:00"/>
    <n v="32"/>
    <x v="0"/>
    <s v="Hyperwotsit"/>
    <x v="10"/>
    <x v="0"/>
    <n v="2.0099999999999998"/>
    <n v="20"/>
    <n v="640"/>
    <x v="315"/>
  </r>
  <r>
    <n v="2762"/>
    <s v="Dina"/>
    <s v="Numbers"/>
    <x v="3"/>
    <x v="0"/>
    <n v="60"/>
    <s v="Lawn House"/>
    <s v="Immingham"/>
    <x v="35"/>
    <d v="2021-10-09T00:00:00"/>
    <n v="25"/>
    <x v="5"/>
    <s v="Ultrathing V4"/>
    <x v="1"/>
    <x v="1"/>
    <n v="3.99"/>
    <n v="24"/>
    <n v="600"/>
    <x v="724"/>
  </r>
  <r>
    <n v="2763"/>
    <s v="Hugh"/>
    <s v="Leary"/>
    <x v="1"/>
    <x v="1"/>
    <n v="30"/>
    <s v="Lawrence Campe"/>
    <s v="Newport"/>
    <x v="2"/>
    <d v="2022-05-05T00:00:00"/>
    <n v="11"/>
    <x v="9"/>
    <s v="Ultrathing V3"/>
    <x v="11"/>
    <x v="0"/>
    <n v="3.39"/>
    <n v="24"/>
    <n v="264"/>
    <x v="376"/>
  </r>
  <r>
    <n v="2764"/>
    <s v="Marta"/>
    <s v="Olson"/>
    <x v="2"/>
    <x v="0"/>
    <n v="90"/>
    <s v="Lawrie Grove"/>
    <s v="Rossendale"/>
    <x v="2"/>
    <s v="16/02/2021"/>
    <n v="93"/>
    <x v="4"/>
    <s v="Gigastuff"/>
    <x v="10"/>
    <x v="1"/>
    <n v="1.89"/>
    <n v="18"/>
    <n v="1674"/>
    <x v="537"/>
  </r>
  <r>
    <n v="2765"/>
    <s v="Esther"/>
    <s v="Lewis"/>
    <x v="3"/>
    <x v="0"/>
    <n v="90"/>
    <s v="Lea Valley"/>
    <s v="Kilbirnie"/>
    <x v="21"/>
    <s v="21/04/2021"/>
    <n v="87"/>
    <x v="0"/>
    <s v="Hyperwotsit"/>
    <x v="4"/>
    <x v="1"/>
    <n v="2.0099999999999998"/>
    <n v="20"/>
    <n v="1740"/>
    <x v="184"/>
  </r>
  <r>
    <n v="2766"/>
    <s v="Monroe"/>
    <s v="Caudill"/>
    <x v="1"/>
    <x v="1"/>
    <n v="30"/>
    <s v="Lea Villas"/>
    <s v="Cumbria"/>
    <x v="16"/>
    <d v="2021-04-12T00:00:00"/>
    <n v="50"/>
    <x v="9"/>
    <s v="Ultrathing V3"/>
    <x v="4"/>
    <x v="1"/>
    <n v="3.39"/>
    <n v="24"/>
    <n v="1200"/>
    <x v="84"/>
  </r>
  <r>
    <n v="2767"/>
    <s v="Odell"/>
    <s v="Battle"/>
    <x v="1"/>
    <x v="1"/>
    <n v="90"/>
    <s v="Lea Works"/>
    <s v="Cowdenbeath"/>
    <x v="16"/>
    <s v="13/01/2020"/>
    <n v="81"/>
    <x v="9"/>
    <s v="Ultrathing V3"/>
    <x v="6"/>
    <x v="2"/>
    <n v="3.39"/>
    <n v="24"/>
    <n v="1944"/>
    <x v="836"/>
  </r>
  <r>
    <n v="2768"/>
    <s v="Ranae"/>
    <s v="Glenn"/>
    <x v="0"/>
    <x v="0"/>
    <n v="60"/>
    <s v="Leabank Square"/>
    <s v="Cwmbran"/>
    <x v="16"/>
    <s v="19/01/2022"/>
    <n v="65"/>
    <x v="1"/>
    <s v="Megawidget L"/>
    <x v="6"/>
    <x v="0"/>
    <n v="1.79"/>
    <n v="24"/>
    <n v="1560"/>
    <x v="455"/>
  </r>
  <r>
    <n v="2769"/>
    <s v="Dominic"/>
    <s v="Serrano"/>
    <x v="1"/>
    <x v="1"/>
    <n v="60"/>
    <s v="Leadenhall Street"/>
    <s v="Colyton"/>
    <x v="15"/>
    <s v="27/02/2022"/>
    <n v="48"/>
    <x v="4"/>
    <s v="Gigastuff"/>
    <x v="10"/>
    <x v="0"/>
    <n v="1.89"/>
    <n v="18"/>
    <n v="864"/>
    <x v="247"/>
  </r>
  <r>
    <n v="2770"/>
    <s v="Alberto"/>
    <s v="Johnston"/>
    <x v="4"/>
    <x v="2"/>
    <n v="90"/>
    <s v="Leading Street"/>
    <s v="Fort Augustus"/>
    <x v="17"/>
    <s v="31/03/2020"/>
    <n v="75"/>
    <x v="8"/>
    <s v="Superwossname"/>
    <x v="5"/>
    <x v="2"/>
    <n v="3.49"/>
    <n v="20"/>
    <n v="1500"/>
    <x v="133"/>
  </r>
  <r>
    <n v="2771"/>
    <s v="Tana"/>
    <s v="Fox"/>
    <x v="2"/>
    <x v="0"/>
    <n v="90"/>
    <s v="Leading Street"/>
    <s v="Turriff"/>
    <x v="2"/>
    <s v="16/05/2022"/>
    <n v="2"/>
    <x v="6"/>
    <s v="Megawidget M"/>
    <x v="11"/>
    <x v="0"/>
    <n v="1.29"/>
    <n v="24"/>
    <n v="48"/>
    <x v="728"/>
  </r>
  <r>
    <n v="2772"/>
    <s v="Darren"/>
    <s v="Norris"/>
    <x v="1"/>
    <x v="1"/>
    <n v="30"/>
    <s v="Lealand Road"/>
    <s v="Alderley Edge"/>
    <x v="66"/>
    <s v="23/04/2020"/>
    <n v="36"/>
    <x v="1"/>
    <s v="Megawidget L"/>
    <x v="4"/>
    <x v="2"/>
    <n v="1.79"/>
    <n v="24"/>
    <n v="864"/>
    <x v="940"/>
  </r>
  <r>
    <n v="2773"/>
    <s v="Tashia"/>
    <s v="Vera"/>
    <x v="0"/>
    <x v="0"/>
    <n v="90"/>
    <s v="Leamington Villas"/>
    <s v="Consett"/>
    <x v="16"/>
    <d v="2021-09-05T00:00:00"/>
    <n v="94"/>
    <x v="2"/>
    <s v="Ultrathing V1"/>
    <x v="9"/>
    <x v="1"/>
    <n v="1.79"/>
    <n v="17"/>
    <n v="1598"/>
    <x v="741"/>
  </r>
  <r>
    <n v="2774"/>
    <s v="Noel"/>
    <s v="Carmichael"/>
    <x v="1"/>
    <x v="1"/>
    <n v="90"/>
    <s v="Lebanon Terrace"/>
    <s v="Bishop Auckland"/>
    <x v="65"/>
    <s v="21/05/2020"/>
    <n v="54"/>
    <x v="6"/>
    <s v="Megawidget M"/>
    <x v="11"/>
    <x v="2"/>
    <n v="1.29"/>
    <n v="24"/>
    <n v="1296"/>
    <x v="144"/>
  </r>
  <r>
    <n v="2775"/>
    <s v="Abbie"/>
    <s v="Hodges"/>
    <x v="0"/>
    <x v="0"/>
    <n v="90"/>
    <s v="Leda Road"/>
    <s v="Andover"/>
    <x v="4"/>
    <s v="28/10/2020"/>
    <n v="83"/>
    <x v="5"/>
    <s v="Ultrathing V4"/>
    <x v="1"/>
    <x v="2"/>
    <n v="3.99"/>
    <n v="24"/>
    <n v="1992"/>
    <x v="686"/>
  </r>
  <r>
    <n v="2776"/>
    <s v="Kai"/>
    <s v="Sheridan"/>
    <x v="0"/>
    <x v="0"/>
    <n v="90"/>
    <s v="Ledrington Road"/>
    <s v="East Grinstead"/>
    <x v="44"/>
    <s v="19/08/2021"/>
    <n v="85"/>
    <x v="9"/>
    <s v="Ultrathing V3"/>
    <x v="3"/>
    <x v="1"/>
    <n v="3.39"/>
    <n v="24"/>
    <n v="2040"/>
    <x v="222"/>
  </r>
  <r>
    <n v="2777"/>
    <s v="Edris"/>
    <s v="Childress"/>
    <x v="2"/>
    <x v="0"/>
    <n v="30"/>
    <s v="Lee Place"/>
    <s v="Atherstone"/>
    <x v="52"/>
    <s v="20/03/2020"/>
    <n v="50"/>
    <x v="7"/>
    <s v="Ultrathing V2"/>
    <x v="5"/>
    <x v="2"/>
    <n v="2.95"/>
    <n v="20"/>
    <n v="1000"/>
    <x v="364"/>
  </r>
  <r>
    <n v="2778"/>
    <s v="Sandie"/>
    <s v="Cruz"/>
    <x v="0"/>
    <x v="0"/>
    <n v="60"/>
    <s v="Lee Place"/>
    <s v="Witney"/>
    <x v="2"/>
    <s v="30/09/2020"/>
    <n v="62"/>
    <x v="1"/>
    <s v="Megawidget L"/>
    <x v="9"/>
    <x v="2"/>
    <n v="1.79"/>
    <n v="24"/>
    <n v="1488"/>
    <x v="467"/>
  </r>
  <r>
    <n v="2779"/>
    <s v="Gwenn"/>
    <s v="Kuhn"/>
    <x v="2"/>
    <x v="0"/>
    <n v="30"/>
    <s v="Lee Road"/>
    <s v="Barrow-Upon-Humber"/>
    <x v="53"/>
    <s v="20/08/2020"/>
    <n v="60"/>
    <x v="6"/>
    <s v="Megawidget M"/>
    <x v="3"/>
    <x v="2"/>
    <n v="1.29"/>
    <n v="24"/>
    <n v="1440"/>
    <x v="279"/>
  </r>
  <r>
    <n v="2780"/>
    <s v="Samuel"/>
    <s v="Holland"/>
    <x v="1"/>
    <x v="1"/>
    <n v="30"/>
    <s v="Leeland Terrace"/>
    <s v="Sedbergh"/>
    <x v="2"/>
    <s v="16/03/2021"/>
    <n v="93"/>
    <x v="7"/>
    <s v="Ultrathing V2"/>
    <x v="5"/>
    <x v="1"/>
    <n v="2.95"/>
    <n v="20"/>
    <n v="1860"/>
    <x v="757"/>
  </r>
  <r>
    <n v="2781"/>
    <s v="Orval"/>
    <s v="Bailey"/>
    <x v="1"/>
    <x v="1"/>
    <n v="90"/>
    <s v="Leerdam Drive"/>
    <s v="Isle Of Mull"/>
    <x v="21"/>
    <s v="22/07/2022"/>
    <n v="67"/>
    <x v="3"/>
    <s v="Megawidget S"/>
    <x v="0"/>
    <x v="0"/>
    <n v="0.69"/>
    <n v="24"/>
    <n v="1608"/>
    <x v="457"/>
  </r>
  <r>
    <n v="2782"/>
    <s v="Lance"/>
    <s v="Dowdy"/>
    <x v="1"/>
    <x v="1"/>
    <n v="30"/>
    <s v="Lees Mews"/>
    <s v="Fishguard"/>
    <x v="17"/>
    <s v="23/09/2021"/>
    <n v="60"/>
    <x v="6"/>
    <s v="Megawidget M"/>
    <x v="9"/>
    <x v="1"/>
    <n v="1.29"/>
    <n v="24"/>
    <n v="1440"/>
    <x v="279"/>
  </r>
  <r>
    <n v="2783"/>
    <s v="Christopher"/>
    <s v="Douglas"/>
    <x v="1"/>
    <x v="1"/>
    <n v="30"/>
    <s v="Leeside Road"/>
    <s v="South Brent"/>
    <x v="2"/>
    <d v="2020-09-09T00:00:00"/>
    <n v="80"/>
    <x v="4"/>
    <s v="Gigastuff"/>
    <x v="9"/>
    <x v="2"/>
    <n v="1.89"/>
    <n v="18"/>
    <n v="1440"/>
    <x v="75"/>
  </r>
  <r>
    <n v="2784"/>
    <s v="Darla"/>
    <s v="Messer"/>
    <x v="0"/>
    <x v="0"/>
    <n v="30"/>
    <s v="LeewaRoadGardens"/>
    <s v="County Fermanagh"/>
    <x v="16"/>
    <s v="18/01/2022"/>
    <n v="30"/>
    <x v="3"/>
    <s v="Megawidget S"/>
    <x v="6"/>
    <x v="0"/>
    <n v="0.69"/>
    <n v="24"/>
    <n v="720"/>
    <x v="794"/>
  </r>
  <r>
    <n v="2785"/>
    <s v="Stanley"/>
    <s v="Richard"/>
    <x v="1"/>
    <x v="1"/>
    <n v="30"/>
    <s v="Leeway"/>
    <s v="Keith"/>
    <x v="21"/>
    <s v="28/11/2021"/>
    <n v="29"/>
    <x v="9"/>
    <s v="Ultrathing V3"/>
    <x v="7"/>
    <x v="1"/>
    <n v="3.39"/>
    <n v="24"/>
    <n v="696"/>
    <x v="709"/>
  </r>
  <r>
    <n v="2786"/>
    <s v="Bette"/>
    <s v="Billings"/>
    <x v="3"/>
    <x v="0"/>
    <n v="90"/>
    <s v="Legge Street"/>
    <s v="Taunton"/>
    <x v="2"/>
    <d v="2021-08-06T00:00:00"/>
    <n v="56"/>
    <x v="0"/>
    <s v="Hyperwotsit"/>
    <x v="3"/>
    <x v="1"/>
    <n v="2.0099999999999998"/>
    <n v="20"/>
    <n v="1120"/>
    <x v="428"/>
  </r>
  <r>
    <n v="2787"/>
    <s v="Alton"/>
    <s v="Jenkins"/>
    <x v="1"/>
    <x v="1"/>
    <n v="30"/>
    <s v="Legion Way"/>
    <s v="Balerno"/>
    <x v="0"/>
    <s v="18/08/2020"/>
    <n v="14"/>
    <x v="7"/>
    <s v="Ultrathing V2"/>
    <x v="3"/>
    <x v="2"/>
    <n v="2.95"/>
    <n v="20"/>
    <n v="280"/>
    <x v="72"/>
  </r>
  <r>
    <n v="2788"/>
    <s v="Lillia"/>
    <s v="Gomes"/>
    <x v="2"/>
    <x v="0"/>
    <n v="90"/>
    <s v="Leigham Court"/>
    <s v="Wick"/>
    <x v="2"/>
    <s v="23/08/2021"/>
    <n v="33"/>
    <x v="3"/>
    <s v="Megawidget S"/>
    <x v="3"/>
    <x v="1"/>
    <n v="0.69"/>
    <n v="24"/>
    <n v="792"/>
    <x v="442"/>
  </r>
  <r>
    <n v="2789"/>
    <s v="Latasha"/>
    <s v="Cassidy"/>
    <x v="2"/>
    <x v="0"/>
    <n v="90"/>
    <s v="Leigham Lane"/>
    <s v="Ballymoney"/>
    <x v="0"/>
    <d v="2021-10-09T00:00:00"/>
    <n v="26"/>
    <x v="5"/>
    <s v="Ultrathing V4"/>
    <x v="1"/>
    <x v="1"/>
    <n v="3.99"/>
    <n v="24"/>
    <n v="624"/>
    <x v="559"/>
  </r>
  <r>
    <n v="2790"/>
    <s v="Wilbur"/>
    <s v="Hester"/>
    <x v="1"/>
    <x v="1"/>
    <n v="90"/>
    <s v="Leigham Lane"/>
    <s v="Hinckley"/>
    <x v="1"/>
    <d v="2021-04-12T00:00:00"/>
    <n v="31"/>
    <x v="0"/>
    <s v="Hyperwotsit"/>
    <x v="4"/>
    <x v="1"/>
    <n v="2.0099999999999998"/>
    <n v="20"/>
    <n v="620"/>
    <x v="641"/>
  </r>
  <r>
    <n v="2791"/>
    <s v="Willie"/>
    <s v="Waller"/>
    <x v="1"/>
    <x v="1"/>
    <n v="90"/>
    <s v="Leith Close"/>
    <s v="North Berwick"/>
    <x v="2"/>
    <s v="20/07/2022"/>
    <n v="97"/>
    <x v="8"/>
    <s v="Superwossname"/>
    <x v="0"/>
    <x v="0"/>
    <n v="3.49"/>
    <n v="20"/>
    <n v="1940"/>
    <x v="941"/>
  </r>
  <r>
    <n v="2792"/>
    <s v="Pia"/>
    <s v="Aldridge"/>
    <x v="3"/>
    <x v="0"/>
    <n v="60"/>
    <s v="Lemon Valley"/>
    <s v="Llanfairfechan"/>
    <x v="11"/>
    <s v="20/11/2020"/>
    <n v="79"/>
    <x v="4"/>
    <s v="Gigastuff"/>
    <x v="7"/>
    <x v="2"/>
    <n v="1.89"/>
    <n v="18"/>
    <n v="1422"/>
    <x v="5"/>
  </r>
  <r>
    <n v="2793"/>
    <s v="Brittanie"/>
    <s v="Mack"/>
    <x v="2"/>
    <x v="0"/>
    <n v="90"/>
    <s v="Lemon Valley"/>
    <s v="Totland Bay"/>
    <x v="2"/>
    <s v="25/03/2021"/>
    <n v="63"/>
    <x v="8"/>
    <s v="Superwossname"/>
    <x v="5"/>
    <x v="1"/>
    <n v="3.49"/>
    <n v="20"/>
    <n v="1260"/>
    <x v="435"/>
  </r>
  <r>
    <n v="2794"/>
    <s v="Madalene"/>
    <s v="Thayer"/>
    <x v="2"/>
    <x v="0"/>
    <n v="90"/>
    <s v="Lendal Terrace"/>
    <s v="Fordingbridge"/>
    <x v="17"/>
    <s v="29/08/2022"/>
    <n v="48"/>
    <x v="3"/>
    <s v="Megawidget S"/>
    <x v="3"/>
    <x v="0"/>
    <n v="0.69"/>
    <n v="24"/>
    <n v="1152"/>
    <x v="780"/>
  </r>
  <r>
    <n v="2795"/>
    <s v="Jamaal"/>
    <s v="Murray"/>
    <x v="1"/>
    <x v="1"/>
    <n v="90"/>
    <s v="Lenthorp Road"/>
    <s v="Choppington"/>
    <x v="18"/>
    <s v="18/11/2020"/>
    <n v="59"/>
    <x v="4"/>
    <s v="Gigastuff"/>
    <x v="7"/>
    <x v="2"/>
    <n v="1.89"/>
    <n v="18"/>
    <n v="1062"/>
    <x v="750"/>
  </r>
  <r>
    <n v="2796"/>
    <s v="Jarvis"/>
    <s v="Forbes"/>
    <x v="1"/>
    <x v="1"/>
    <n v="30"/>
    <s v="Leo Street"/>
    <s v="Keswick"/>
    <x v="21"/>
    <s v="27/07/2022"/>
    <n v="44"/>
    <x v="8"/>
    <s v="Superwossname"/>
    <x v="0"/>
    <x v="0"/>
    <n v="3.49"/>
    <n v="20"/>
    <n v="880"/>
    <x v="327"/>
  </r>
  <r>
    <n v="2797"/>
    <s v="Ramon"/>
    <s v="Cabrera"/>
    <x v="1"/>
    <x v="1"/>
    <n v="60"/>
    <s v="Leopold Street"/>
    <s v="High Wycombe"/>
    <x v="1"/>
    <s v="28/07/2020"/>
    <n v="78"/>
    <x v="8"/>
    <s v="Superwossname"/>
    <x v="0"/>
    <x v="2"/>
    <n v="3.49"/>
    <n v="20"/>
    <n v="1560"/>
    <x v="903"/>
  </r>
  <r>
    <n v="2798"/>
    <s v="Cliff"/>
    <s v="Wynn"/>
    <x v="1"/>
    <x v="1"/>
    <n v="30"/>
    <s v="Leroy Street"/>
    <s v="Iver"/>
    <x v="21"/>
    <d v="2021-03-04T00:00:00"/>
    <n v="49"/>
    <x v="7"/>
    <s v="Ultrathing V2"/>
    <x v="5"/>
    <x v="1"/>
    <n v="2.95"/>
    <n v="20"/>
    <n v="980"/>
    <x v="896"/>
  </r>
  <r>
    <n v="2799"/>
    <s v="Torrie"/>
    <s v="Hudson"/>
    <x v="2"/>
    <x v="0"/>
    <n v="60"/>
    <s v="Leroy Street"/>
    <s v="Maybole"/>
    <x v="2"/>
    <s v="17/03/2021"/>
    <n v="15"/>
    <x v="1"/>
    <s v="Megawidget L"/>
    <x v="5"/>
    <x v="1"/>
    <n v="1.79"/>
    <n v="24"/>
    <n v="360"/>
    <x v="474"/>
  </r>
  <r>
    <n v="2800"/>
    <s v="Kraig"/>
    <s v="Pickens"/>
    <x v="1"/>
    <x v="1"/>
    <n v="90"/>
    <s v="Lessada Street"/>
    <s v="Tidworth"/>
    <x v="2"/>
    <s v="19/03/2022"/>
    <n v="74"/>
    <x v="5"/>
    <s v="Ultrathing V4"/>
    <x v="5"/>
    <x v="0"/>
    <n v="3.99"/>
    <n v="24"/>
    <n v="1776"/>
    <x v="122"/>
  </r>
  <r>
    <n v="2801"/>
    <s v="Bok"/>
    <s v="Michaud"/>
    <x v="0"/>
    <x v="0"/>
    <n v="60"/>
    <s v="Leswin Place"/>
    <s v="South Glamorgan"/>
    <x v="2"/>
    <d v="2022-04-06T00:00:00"/>
    <n v="93"/>
    <x v="3"/>
    <s v="Megawidget S"/>
    <x v="4"/>
    <x v="0"/>
    <n v="0.69"/>
    <n v="24"/>
    <n v="2232"/>
    <x v="717"/>
  </r>
  <r>
    <n v="2802"/>
    <s v="Rickie"/>
    <s v="Heard"/>
    <x v="1"/>
    <x v="1"/>
    <n v="30"/>
    <s v="Lettison Street"/>
    <s v="Llanymynech"/>
    <x v="11"/>
    <s v="14/02/2020"/>
    <n v="9"/>
    <x v="6"/>
    <s v="Megawidget M"/>
    <x v="10"/>
    <x v="2"/>
    <n v="1.29"/>
    <n v="24"/>
    <n v="216"/>
    <x v="171"/>
  </r>
  <r>
    <n v="2803"/>
    <s v="Gaylord"/>
    <s v="Rouse"/>
    <x v="1"/>
    <x v="1"/>
    <n v="90"/>
    <s v="Lever Street"/>
    <s v="Llandinam"/>
    <x v="11"/>
    <s v="22/06/2022"/>
    <n v="22"/>
    <x v="1"/>
    <s v="Megawidget L"/>
    <x v="2"/>
    <x v="0"/>
    <n v="1.79"/>
    <n v="24"/>
    <n v="528"/>
    <x v="533"/>
  </r>
  <r>
    <n v="2804"/>
    <s v="Renita"/>
    <s v="Cash"/>
    <x v="0"/>
    <x v="0"/>
    <n v="30"/>
    <s v="Leverson Street"/>
    <s v="Rainham"/>
    <x v="2"/>
    <d v="2021-06-04T00:00:00"/>
    <n v="27"/>
    <x v="8"/>
    <s v="Superwossname"/>
    <x v="2"/>
    <x v="1"/>
    <n v="3.49"/>
    <n v="20"/>
    <n v="540"/>
    <x v="302"/>
  </r>
  <r>
    <n v="2805"/>
    <s v="Debbra"/>
    <s v="Joyce"/>
    <x v="2"/>
    <x v="0"/>
    <n v="60"/>
    <s v="Lewes Road"/>
    <s v="Shanklin"/>
    <x v="2"/>
    <d v="2021-03-11T00:00:00"/>
    <n v="71"/>
    <x v="7"/>
    <s v="Ultrathing V2"/>
    <x v="5"/>
    <x v="1"/>
    <n v="2.95"/>
    <n v="20"/>
    <n v="1420"/>
    <x v="131"/>
  </r>
  <r>
    <n v="2806"/>
    <s v="Kari"/>
    <s v="Greer"/>
    <x v="0"/>
    <x v="0"/>
    <n v="60"/>
    <s v="Lewis Close"/>
    <s v="Crickhowell"/>
    <x v="16"/>
    <s v="31/03/2021"/>
    <n v="5"/>
    <x v="4"/>
    <s v="Gigastuff"/>
    <x v="5"/>
    <x v="1"/>
    <n v="1.89"/>
    <n v="18"/>
    <n v="90"/>
    <x v="10"/>
  </r>
  <r>
    <n v="2807"/>
    <s v="Dario"/>
    <s v="Olsen"/>
    <x v="1"/>
    <x v="1"/>
    <n v="30"/>
    <s v="Lewis Street"/>
    <s v="Olney"/>
    <x v="2"/>
    <d v="2021-09-08T00:00:00"/>
    <n v="90"/>
    <x v="8"/>
    <s v="Superwossname"/>
    <x v="9"/>
    <x v="1"/>
    <n v="3.49"/>
    <n v="20"/>
    <n v="1800"/>
    <x v="913"/>
  </r>
  <r>
    <n v="2808"/>
    <s v="Jonathan"/>
    <s v="Calderon"/>
    <x v="1"/>
    <x v="1"/>
    <n v="30"/>
    <s v="Lewisham Hill"/>
    <s v="Clynderwen"/>
    <x v="15"/>
    <d v="2021-12-12T00:00:00"/>
    <n v="77"/>
    <x v="7"/>
    <s v="Ultrathing V2"/>
    <x v="8"/>
    <x v="1"/>
    <n v="2.95"/>
    <n v="20"/>
    <n v="1540"/>
    <x v="9"/>
  </r>
  <r>
    <n v="2809"/>
    <s v="Landon"/>
    <s v="Gates"/>
    <x v="1"/>
    <x v="1"/>
    <n v="60"/>
    <s v="Lewisham Union"/>
    <s v="Llandudno Junction"/>
    <x v="11"/>
    <d v="2022-09-06T00:00:00"/>
    <n v="49"/>
    <x v="4"/>
    <s v="Gigastuff"/>
    <x v="9"/>
    <x v="0"/>
    <n v="1.89"/>
    <n v="18"/>
    <n v="882"/>
    <x v="680"/>
  </r>
  <r>
    <n v="2810"/>
    <s v="Elwood"/>
    <s v="Mcbride"/>
    <x v="1"/>
    <x v="1"/>
    <n v="60"/>
    <s v="Leyburn Close"/>
    <s v="Kingswinford"/>
    <x v="21"/>
    <s v="27/10/2022"/>
    <n v="61"/>
    <x v="6"/>
    <s v="Megawidget M"/>
    <x v="1"/>
    <x v="0"/>
    <n v="1.29"/>
    <n v="24"/>
    <n v="1464"/>
    <x v="942"/>
  </r>
  <r>
    <n v="2811"/>
    <s v="Hong"/>
    <s v="Tilley"/>
    <x v="1"/>
    <x v="1"/>
    <n v="60"/>
    <s v="Leyel Terrace"/>
    <s v="London"/>
    <x v="2"/>
    <d v="2021-07-01T00:00:00"/>
    <n v="36"/>
    <x v="5"/>
    <s v="Ultrathing V4"/>
    <x v="0"/>
    <x v="1"/>
    <n v="3.99"/>
    <n v="24"/>
    <n v="864"/>
    <x v="236"/>
  </r>
  <r>
    <n v="2812"/>
    <s v="Johnathon"/>
    <s v="Rosenberg"/>
    <x v="1"/>
    <x v="1"/>
    <n v="60"/>
    <s v="Leylang Road"/>
    <s v="Balerno"/>
    <x v="0"/>
    <d v="2022-05-07T00:00:00"/>
    <n v="89"/>
    <x v="4"/>
    <s v="Gigastuff"/>
    <x v="11"/>
    <x v="0"/>
    <n v="1.89"/>
    <n v="18"/>
    <n v="1602"/>
    <x v="923"/>
  </r>
  <r>
    <n v="2813"/>
    <s v="Lindsay"/>
    <s v="Bergeron"/>
    <x v="1"/>
    <x v="1"/>
    <n v="60"/>
    <s v="Leysfield Road"/>
    <s v="Littleborough"/>
    <x v="11"/>
    <d v="2020-10-08T00:00:00"/>
    <n v="66"/>
    <x v="4"/>
    <s v="Gigastuff"/>
    <x v="1"/>
    <x v="2"/>
    <n v="1.89"/>
    <n v="18"/>
    <n v="1188"/>
    <x v="15"/>
  </r>
  <r>
    <n v="2814"/>
    <s v="Conception"/>
    <s v="Jefferson"/>
    <x v="2"/>
    <x v="0"/>
    <n v="90"/>
    <s v="Leyton Industrial"/>
    <s v="Lochearnhead"/>
    <x v="11"/>
    <d v="2020-11-01T00:00:00"/>
    <n v="58"/>
    <x v="1"/>
    <s v="Megawidget L"/>
    <x v="7"/>
    <x v="2"/>
    <n v="1.79"/>
    <n v="24"/>
    <n v="1392"/>
    <x v="280"/>
  </r>
  <r>
    <n v="2815"/>
    <s v="Kayce"/>
    <s v="Bowden"/>
    <x v="0"/>
    <x v="0"/>
    <n v="90"/>
    <s v="Libella Road"/>
    <s v="Ashbourne"/>
    <x v="64"/>
    <s v="20/02/2022"/>
    <n v="90"/>
    <x v="3"/>
    <s v="Megawidget S"/>
    <x v="10"/>
    <x v="0"/>
    <n v="0.69"/>
    <n v="24"/>
    <n v="2160"/>
    <x v="714"/>
  </r>
  <r>
    <n v="2816"/>
    <s v="Shirley"/>
    <s v="Dunn"/>
    <x v="1"/>
    <x v="1"/>
    <n v="90"/>
    <s v="Liddon Road"/>
    <s v="Chigwell"/>
    <x v="18"/>
    <d v="2021-12-10T00:00:00"/>
    <n v="10"/>
    <x v="0"/>
    <s v="Hyperwotsit"/>
    <x v="8"/>
    <x v="1"/>
    <n v="2.0099999999999998"/>
    <n v="20"/>
    <n v="200"/>
    <x v="753"/>
  </r>
  <r>
    <n v="2817"/>
    <s v="Gerardo"/>
    <s v="Ray"/>
    <x v="1"/>
    <x v="1"/>
    <n v="60"/>
    <s v="Lidgate Road"/>
    <s v="Brighouse"/>
    <x v="50"/>
    <s v="24/12/2020"/>
    <n v="67"/>
    <x v="7"/>
    <s v="Ultrathing V2"/>
    <x v="8"/>
    <x v="2"/>
    <n v="2.95"/>
    <n v="20"/>
    <n v="1340"/>
    <x v="659"/>
  </r>
  <r>
    <n v="2818"/>
    <s v="Karren"/>
    <s v="Benton"/>
    <x v="4"/>
    <x v="2"/>
    <n v="60"/>
    <s v="LidiaRoadRoad"/>
    <s v="Welwyn"/>
    <x v="2"/>
    <s v="15/04/2021"/>
    <n v="85"/>
    <x v="4"/>
    <s v="Gigastuff"/>
    <x v="4"/>
    <x v="1"/>
    <n v="1.89"/>
    <n v="18"/>
    <n v="1530"/>
    <x v="16"/>
  </r>
  <r>
    <n v="2819"/>
    <s v="Danial"/>
    <s v="Corley"/>
    <x v="1"/>
    <x v="1"/>
    <n v="90"/>
    <s v="LidyaRoadRoad"/>
    <s v="Northampton"/>
    <x v="2"/>
    <d v="2020-03-05T00:00:00"/>
    <n v="32"/>
    <x v="5"/>
    <s v="Ultrathing V4"/>
    <x v="5"/>
    <x v="2"/>
    <n v="3.99"/>
    <n v="24"/>
    <n v="768"/>
    <x v="943"/>
  </r>
  <r>
    <n v="2820"/>
    <s v="Tory"/>
    <s v="Sheridan"/>
    <x v="2"/>
    <x v="0"/>
    <n v="90"/>
    <s v="Lilburne Road"/>
    <s v="Princes Risborough"/>
    <x v="2"/>
    <s v="25/08/2022"/>
    <n v="51"/>
    <x v="3"/>
    <s v="Megawidget S"/>
    <x v="3"/>
    <x v="0"/>
    <n v="0.69"/>
    <n v="24"/>
    <n v="1224"/>
    <x v="237"/>
  </r>
  <r>
    <n v="2821"/>
    <s v="Isabell"/>
    <s v="Jacobsen"/>
    <x v="0"/>
    <x v="0"/>
    <n v="60"/>
    <s v="Lilian Barker"/>
    <s v="Norfolk"/>
    <x v="2"/>
    <s v="24/06/2020"/>
    <n v="68"/>
    <x v="2"/>
    <s v="Ultrathing V1"/>
    <x v="2"/>
    <x v="2"/>
    <n v="1.79"/>
    <n v="17"/>
    <n v="1156"/>
    <x v="21"/>
  </r>
  <r>
    <n v="2822"/>
    <s v="Verda"/>
    <s v="Robinson"/>
    <x v="2"/>
    <x v="0"/>
    <n v="60"/>
    <s v="Lillian Road"/>
    <s v="Macclesfield"/>
    <x v="2"/>
    <s v="21/02/2021"/>
    <n v="59"/>
    <x v="8"/>
    <s v="Superwossname"/>
    <x v="10"/>
    <x v="1"/>
    <n v="3.49"/>
    <n v="20"/>
    <n v="1180"/>
    <x v="873"/>
  </r>
  <r>
    <n v="2823"/>
    <s v="Lindsey"/>
    <s v="Ziegler"/>
    <x v="0"/>
    <x v="0"/>
    <n v="30"/>
    <s v="Lily Road"/>
    <s v="Bungay"/>
    <x v="8"/>
    <d v="2021-12-06T00:00:00"/>
    <n v="37"/>
    <x v="6"/>
    <s v="Megawidget M"/>
    <x v="8"/>
    <x v="1"/>
    <n v="1.29"/>
    <n v="24"/>
    <n v="888"/>
    <x v="292"/>
  </r>
  <r>
    <n v="2824"/>
    <s v="Gregory"/>
    <s v="Leblanc"/>
    <x v="1"/>
    <x v="1"/>
    <n v="90"/>
    <s v="Lily Road"/>
    <s v="Chard"/>
    <x v="20"/>
    <s v="14/06/2020"/>
    <n v="46"/>
    <x v="5"/>
    <s v="Ultrathing V4"/>
    <x v="2"/>
    <x v="2"/>
    <n v="3.99"/>
    <n v="24"/>
    <n v="1104"/>
    <x v="463"/>
  </r>
  <r>
    <n v="2825"/>
    <s v="Tamesha"/>
    <s v="Roman"/>
    <x v="0"/>
    <x v="0"/>
    <n v="30"/>
    <s v="Limeharbour"/>
    <s v="Shoreham-By-Sea"/>
    <x v="2"/>
    <d v="2022-02-08T00:00:00"/>
    <n v="92"/>
    <x v="6"/>
    <s v="Megawidget M"/>
    <x v="10"/>
    <x v="0"/>
    <n v="1.29"/>
    <n v="24"/>
    <n v="2208"/>
    <x v="944"/>
  </r>
  <r>
    <n v="2826"/>
    <s v="Vernice"/>
    <s v="Lott"/>
    <x v="0"/>
    <x v="0"/>
    <n v="30"/>
    <s v="Lincoln Mews"/>
    <s v="Dundee"/>
    <x v="3"/>
    <s v="18/09/2020"/>
    <n v="25"/>
    <x v="1"/>
    <s v="Megawidget L"/>
    <x v="9"/>
    <x v="2"/>
    <n v="1.79"/>
    <n v="24"/>
    <n v="600"/>
    <x v="437"/>
  </r>
  <r>
    <n v="2827"/>
    <s v="Ira"/>
    <s v="Webb"/>
    <x v="2"/>
    <x v="0"/>
    <n v="60"/>
    <s v="Lincoln Mews"/>
    <s v="Westhill"/>
    <x v="2"/>
    <d v="2022-08-12T00:00:00"/>
    <n v="27"/>
    <x v="6"/>
    <s v="Megawidget M"/>
    <x v="3"/>
    <x v="0"/>
    <n v="1.29"/>
    <n v="24"/>
    <n v="648"/>
    <x v="806"/>
  </r>
  <r>
    <n v="2828"/>
    <s v="Steve"/>
    <s v="Wells"/>
    <x v="1"/>
    <x v="1"/>
    <n v="60"/>
    <s v="Lincoln Villas"/>
    <s v="Bude"/>
    <x v="8"/>
    <s v="16/12/2022"/>
    <n v="77"/>
    <x v="6"/>
    <s v="Megawidget M"/>
    <x v="8"/>
    <x v="0"/>
    <n v="1.29"/>
    <n v="24"/>
    <n v="1848"/>
    <x v="735"/>
  </r>
  <r>
    <n v="2829"/>
    <s v="Eduardo"/>
    <s v="Mack"/>
    <x v="1"/>
    <x v="1"/>
    <n v="90"/>
    <s v="Lincoln Villas"/>
    <s v="Sutton Coldfield"/>
    <x v="2"/>
    <d v="2022-03-12T00:00:00"/>
    <n v="92"/>
    <x v="9"/>
    <s v="Ultrathing V3"/>
    <x v="5"/>
    <x v="0"/>
    <n v="3.39"/>
    <n v="24"/>
    <n v="2208"/>
    <x v="528"/>
  </r>
  <r>
    <n v="2830"/>
    <s v="Jimmy"/>
    <s v="Dawkins"/>
    <x v="1"/>
    <x v="1"/>
    <n v="60"/>
    <s v="Linda Street"/>
    <s v="Ferndown"/>
    <x v="17"/>
    <s v="20/05/2022"/>
    <n v="50"/>
    <x v="5"/>
    <s v="Ultrathing V4"/>
    <x v="11"/>
    <x v="0"/>
    <n v="3.99"/>
    <n v="24"/>
    <n v="1200"/>
    <x v="159"/>
  </r>
  <r>
    <n v="2831"/>
    <s v="Evalyn"/>
    <s v="Miller"/>
    <x v="2"/>
    <x v="0"/>
    <n v="60"/>
    <s v="Linden Place"/>
    <s v="Orpington"/>
    <x v="2"/>
    <d v="2022-01-01T00:00:00"/>
    <n v="6"/>
    <x v="2"/>
    <s v="Ultrathing V1"/>
    <x v="6"/>
    <x v="0"/>
    <n v="1.79"/>
    <n v="17"/>
    <n v="102"/>
    <x v="853"/>
  </r>
  <r>
    <n v="2832"/>
    <s v="Letha"/>
    <s v="Ferreira"/>
    <x v="3"/>
    <x v="0"/>
    <n v="30"/>
    <s v="Linden Terrace"/>
    <s v="Salcombe"/>
    <x v="2"/>
    <s v="24/07/2021"/>
    <n v="9"/>
    <x v="5"/>
    <s v="Ultrathing V4"/>
    <x v="0"/>
    <x v="1"/>
    <n v="3.99"/>
    <n v="24"/>
    <n v="216"/>
    <x v="584"/>
  </r>
  <r>
    <n v="2833"/>
    <s v="Cedric"/>
    <s v="Darling"/>
    <x v="1"/>
    <x v="1"/>
    <n v="60"/>
    <s v="Lindfield Street"/>
    <s v="Lifton"/>
    <x v="11"/>
    <d v="2020-01-07T00:00:00"/>
    <n v="72"/>
    <x v="8"/>
    <s v="Superwossname"/>
    <x v="6"/>
    <x v="2"/>
    <n v="3.49"/>
    <n v="20"/>
    <n v="1440"/>
    <x v="718"/>
  </r>
  <r>
    <n v="2834"/>
    <s v="Terry"/>
    <s v="Lugo"/>
    <x v="1"/>
    <x v="1"/>
    <n v="30"/>
    <s v="Lindley Street"/>
    <s v="Llanwrtyd Wells"/>
    <x v="11"/>
    <d v="2022-08-03T00:00:00"/>
    <n v="25"/>
    <x v="2"/>
    <s v="Ultrathing V1"/>
    <x v="3"/>
    <x v="0"/>
    <n v="1.79"/>
    <n v="17"/>
    <n v="425"/>
    <x v="602"/>
  </r>
  <r>
    <n v="2835"/>
    <s v="Isaiah"/>
    <s v="Gardner"/>
    <x v="1"/>
    <x v="1"/>
    <n v="90"/>
    <s v="Linds Street"/>
    <s v="Talybont"/>
    <x v="2"/>
    <d v="2022-10-11T00:00:00"/>
    <n v="87"/>
    <x v="7"/>
    <s v="Ultrathing V2"/>
    <x v="1"/>
    <x v="0"/>
    <n v="2.95"/>
    <n v="20"/>
    <n v="1740"/>
    <x v="114"/>
  </r>
  <r>
    <n v="2836"/>
    <s v="Garfield"/>
    <s v="Rice"/>
    <x v="1"/>
    <x v="1"/>
    <n v="60"/>
    <s v="Lindsell Street"/>
    <s v="Mallaig"/>
    <x v="2"/>
    <s v="17/10/2022"/>
    <n v="78"/>
    <x v="6"/>
    <s v="Megawidget M"/>
    <x v="1"/>
    <x v="0"/>
    <n v="1.29"/>
    <n v="24"/>
    <n v="1872"/>
    <x v="945"/>
  </r>
  <r>
    <n v="2837"/>
    <s v="Hugh"/>
    <s v="Marrero"/>
    <x v="1"/>
    <x v="1"/>
    <n v="90"/>
    <s v="Lingards Road"/>
    <s v="Sutton-In-Ashfield"/>
    <x v="2"/>
    <d v="2021-04-10T00:00:00"/>
    <n v="9"/>
    <x v="2"/>
    <s v="Ultrathing V1"/>
    <x v="4"/>
    <x v="1"/>
    <n v="1.79"/>
    <n v="17"/>
    <n v="153"/>
    <x v="89"/>
  </r>
  <r>
    <n v="2838"/>
    <s v="Jewel"/>
    <s v="Carver"/>
    <x v="1"/>
    <x v="1"/>
    <n v="30"/>
    <s v="Lingfield Crescent"/>
    <s v="Loughborough"/>
    <x v="2"/>
    <d v="2022-07-01T00:00:00"/>
    <n v="40"/>
    <x v="4"/>
    <s v="Gigastuff"/>
    <x v="0"/>
    <x v="0"/>
    <n v="1.89"/>
    <n v="18"/>
    <n v="720"/>
    <x v="939"/>
  </r>
  <r>
    <n v="2839"/>
    <s v="Sanford"/>
    <s v="Oneil"/>
    <x v="1"/>
    <x v="1"/>
    <n v="90"/>
    <s v="Linhope Street"/>
    <s v="Richmond"/>
    <x v="2"/>
    <s v="26/07/2021"/>
    <n v="74"/>
    <x v="1"/>
    <s v="Megawidget L"/>
    <x v="0"/>
    <x v="1"/>
    <n v="1.79"/>
    <n v="24"/>
    <n v="1776"/>
    <x v="360"/>
  </r>
  <r>
    <n v="2840"/>
    <s v="Lue"/>
    <s v="West"/>
    <x v="0"/>
    <x v="0"/>
    <n v="90"/>
    <s v="Link Road"/>
    <s v="Warwickshire"/>
    <x v="2"/>
    <d v="2022-04-03T00:00:00"/>
    <n v="85"/>
    <x v="4"/>
    <s v="Gigastuff"/>
    <x v="4"/>
    <x v="0"/>
    <n v="1.89"/>
    <n v="18"/>
    <n v="1530"/>
    <x v="16"/>
  </r>
  <r>
    <n v="2841"/>
    <s v="Freddy"/>
    <s v="Hooper"/>
    <x v="1"/>
    <x v="1"/>
    <n v="60"/>
    <s v="Links Yard"/>
    <s v="Abergavenny"/>
    <x v="36"/>
    <s v="30/04/2020"/>
    <n v="55"/>
    <x v="5"/>
    <s v="Ultrathing V4"/>
    <x v="4"/>
    <x v="2"/>
    <n v="3.99"/>
    <n v="24"/>
    <n v="1320"/>
    <x v="29"/>
  </r>
  <r>
    <n v="2842"/>
    <s v="Leif"/>
    <s v="Watkins"/>
    <x v="1"/>
    <x v="1"/>
    <n v="90"/>
    <s v="Links Yard"/>
    <s v="Jersey"/>
    <x v="21"/>
    <d v="2021-03-01T00:00:00"/>
    <n v="31"/>
    <x v="0"/>
    <s v="Hyperwotsit"/>
    <x v="5"/>
    <x v="1"/>
    <n v="2.0099999999999998"/>
    <n v="20"/>
    <n v="620"/>
    <x v="641"/>
  </r>
  <r>
    <n v="2843"/>
    <s v="Alleen"/>
    <s v="Sanchez"/>
    <x v="0"/>
    <x v="0"/>
    <n v="90"/>
    <s v="Linnell Drive"/>
    <s v="Shefford"/>
    <x v="2"/>
    <s v="17/08/2022"/>
    <n v="21"/>
    <x v="7"/>
    <s v="Ultrathing V2"/>
    <x v="3"/>
    <x v="0"/>
    <n v="2.95"/>
    <n v="20"/>
    <n v="420"/>
    <x v="774"/>
  </r>
  <r>
    <n v="2844"/>
    <s v="Karyn"/>
    <s v="Middleton"/>
    <x v="0"/>
    <x v="0"/>
    <n v="60"/>
    <s v="Linsey Road"/>
    <s v="Sutton"/>
    <x v="2"/>
    <s v="20/03/2021"/>
    <n v="95"/>
    <x v="7"/>
    <s v="Ultrathing V2"/>
    <x v="5"/>
    <x v="1"/>
    <n v="2.95"/>
    <n v="20"/>
    <n v="1900"/>
    <x v="108"/>
  </r>
  <r>
    <n v="2845"/>
    <s v="Stephen"/>
    <s v="Alexander"/>
    <x v="2"/>
    <x v="0"/>
    <n v="30"/>
    <s v="Linton Place"/>
    <s v="Budleigh Salterton"/>
    <x v="8"/>
    <d v="2021-08-02T00:00:00"/>
    <n v="8"/>
    <x v="5"/>
    <s v="Ultrathing V4"/>
    <x v="3"/>
    <x v="1"/>
    <n v="3.99"/>
    <n v="24"/>
    <n v="192"/>
    <x v="539"/>
  </r>
  <r>
    <n v="2846"/>
    <s v="Moira"/>
    <s v="Manuel"/>
    <x v="4"/>
    <x v="2"/>
    <n v="60"/>
    <s v="Lionel Gardens"/>
    <s v="Kyle"/>
    <x v="21"/>
    <s v="28/07/2021"/>
    <n v="16"/>
    <x v="6"/>
    <s v="Megawidget M"/>
    <x v="0"/>
    <x v="1"/>
    <n v="1.29"/>
    <n v="24"/>
    <n v="384"/>
    <x v="538"/>
  </r>
  <r>
    <n v="2847"/>
    <s v="Dawn"/>
    <s v="Townsend"/>
    <x v="0"/>
    <x v="0"/>
    <n v="60"/>
    <s v="Liphook Crescent"/>
    <s v="Uttoxeter"/>
    <x v="2"/>
    <s v="18/12/2020"/>
    <n v="71"/>
    <x v="2"/>
    <s v="Ultrathing V1"/>
    <x v="8"/>
    <x v="2"/>
    <n v="1.79"/>
    <n v="17"/>
    <n v="1207"/>
    <x v="726"/>
  </r>
  <r>
    <n v="2848"/>
    <s v="Barry"/>
    <s v="Hunt"/>
    <x v="1"/>
    <x v="1"/>
    <n v="30"/>
    <s v="Lipton Road"/>
    <s v="Halesworth"/>
    <x v="13"/>
    <d v="2020-02-06T00:00:00"/>
    <n v="17"/>
    <x v="5"/>
    <s v="Ultrathing V4"/>
    <x v="10"/>
    <x v="2"/>
    <n v="3.99"/>
    <n v="24"/>
    <n v="408"/>
    <x v="154"/>
  </r>
  <r>
    <n v="2849"/>
    <s v="Shanae"/>
    <s v="Rodriguez"/>
    <x v="0"/>
    <x v="0"/>
    <n v="60"/>
    <s v="Lisban Street"/>
    <s v="Consett"/>
    <x v="16"/>
    <s v="24/05/2022"/>
    <n v="46"/>
    <x v="3"/>
    <s v="Megawidget S"/>
    <x v="11"/>
    <x v="0"/>
    <n v="0.69"/>
    <n v="24"/>
    <n v="1104"/>
    <x v="177"/>
  </r>
  <r>
    <n v="2850"/>
    <s v="Porfirio"/>
    <s v="Beatty"/>
    <x v="1"/>
    <x v="1"/>
    <n v="60"/>
    <s v="Lisle Street"/>
    <s v="Chulmleigh"/>
    <x v="15"/>
    <d v="2022-12-11T00:00:00"/>
    <n v="84"/>
    <x v="4"/>
    <s v="Gigastuff"/>
    <x v="8"/>
    <x v="0"/>
    <n v="1.89"/>
    <n v="18"/>
    <n v="1512"/>
    <x v="124"/>
  </r>
  <r>
    <n v="2851"/>
    <s v="Benton"/>
    <s v="Hill"/>
    <x v="1"/>
    <x v="1"/>
    <n v="60"/>
    <s v="Lismore Road"/>
    <s v="Dalbeattie"/>
    <x v="3"/>
    <d v="2021-06-10T00:00:00"/>
    <n v="53"/>
    <x v="4"/>
    <s v="Gigastuff"/>
    <x v="2"/>
    <x v="1"/>
    <n v="1.89"/>
    <n v="18"/>
    <n v="954"/>
    <x v="946"/>
  </r>
  <r>
    <n v="2852"/>
    <s v="Sarina"/>
    <s v="Spence"/>
    <x v="0"/>
    <x v="0"/>
    <n v="90"/>
    <s v="Little Alie"/>
    <s v="Halesworth"/>
    <x v="13"/>
    <s v="13/03/2021"/>
    <n v="83"/>
    <x v="5"/>
    <s v="Ultrathing V4"/>
    <x v="5"/>
    <x v="1"/>
    <n v="3.99"/>
    <n v="24"/>
    <n v="1992"/>
    <x v="686"/>
  </r>
  <r>
    <n v="2853"/>
    <s v="Britney"/>
    <s v="Abrams"/>
    <x v="2"/>
    <x v="0"/>
    <n v="60"/>
    <s v="Little Bacon"/>
    <s v="Carterton"/>
    <x v="10"/>
    <d v="2020-01-03T00:00:00"/>
    <n v="51"/>
    <x v="6"/>
    <s v="Megawidget M"/>
    <x v="6"/>
    <x v="2"/>
    <n v="1.29"/>
    <n v="24"/>
    <n v="1224"/>
    <x v="869"/>
  </r>
  <r>
    <n v="2854"/>
    <s v="Jerry"/>
    <s v="Vann"/>
    <x v="1"/>
    <x v="1"/>
    <n v="30"/>
    <s v="Little Belgrave"/>
    <s v="Lancashire"/>
    <x v="21"/>
    <s v="23/11/2020"/>
    <n v="34"/>
    <x v="2"/>
    <s v="Ultrathing V1"/>
    <x v="7"/>
    <x v="2"/>
    <n v="1.79"/>
    <n v="17"/>
    <n v="578"/>
    <x v="502"/>
  </r>
  <r>
    <n v="2855"/>
    <s v="Marion"/>
    <s v="Mullins"/>
    <x v="1"/>
    <x v="1"/>
    <n v="60"/>
    <s v="Little Bolton"/>
    <s v="Sutton"/>
    <x v="2"/>
    <d v="2021-07-09T00:00:00"/>
    <n v="3"/>
    <x v="9"/>
    <s v="Ultrathing V3"/>
    <x v="0"/>
    <x v="1"/>
    <n v="3.39"/>
    <n v="24"/>
    <n v="72"/>
    <x v="234"/>
  </r>
  <r>
    <n v="2856"/>
    <s v="Carisa"/>
    <s v="Hurst"/>
    <x v="0"/>
    <x v="0"/>
    <n v="30"/>
    <s v="Little Cambridge"/>
    <s v="Norfolk"/>
    <x v="2"/>
    <d v="2020-01-11T00:00:00"/>
    <n v="28"/>
    <x v="1"/>
    <s v="Megawidget L"/>
    <x v="6"/>
    <x v="2"/>
    <n v="1.79"/>
    <n v="24"/>
    <n v="672"/>
    <x v="772"/>
  </r>
  <r>
    <n v="2857"/>
    <s v="Roscoe"/>
    <s v="Beltran"/>
    <x v="4"/>
    <x v="2"/>
    <n v="90"/>
    <s v="Little Century"/>
    <s v="Newtownards"/>
    <x v="2"/>
    <d v="2021-09-04T00:00:00"/>
    <n v="57"/>
    <x v="3"/>
    <s v="Megawidget S"/>
    <x v="9"/>
    <x v="1"/>
    <n v="0.69"/>
    <n v="24"/>
    <n v="1368"/>
    <x v="356"/>
  </r>
  <r>
    <n v="2858"/>
    <s v="Bruce"/>
    <s v="Nixon"/>
    <x v="1"/>
    <x v="1"/>
    <n v="30"/>
    <s v="Little Clarence"/>
    <s v="Northampton"/>
    <x v="2"/>
    <d v="2022-08-01T00:00:00"/>
    <n v="98"/>
    <x v="8"/>
    <s v="Superwossname"/>
    <x v="3"/>
    <x v="0"/>
    <n v="3.49"/>
    <n v="20"/>
    <n v="1960"/>
    <x v="932"/>
  </r>
  <r>
    <n v="2859"/>
    <s v="Tyree"/>
    <s v="Broussard"/>
    <x v="1"/>
    <x v="1"/>
    <n v="90"/>
    <s v="Little Collingwood"/>
    <s v="Tredegar"/>
    <x v="2"/>
    <d v="2021-04-04T00:00:00"/>
    <n v="59"/>
    <x v="7"/>
    <s v="Ultrathing V2"/>
    <x v="4"/>
    <x v="1"/>
    <n v="2.95"/>
    <n v="20"/>
    <n v="1180"/>
    <x v="855"/>
  </r>
  <r>
    <n v="2860"/>
    <s v="Daniel"/>
    <s v="Sanders"/>
    <x v="1"/>
    <x v="1"/>
    <n v="90"/>
    <s v="Little Coram"/>
    <s v="Stevenage"/>
    <x v="2"/>
    <s v="22/04/2022"/>
    <n v="31"/>
    <x v="4"/>
    <s v="Gigastuff"/>
    <x v="4"/>
    <x v="0"/>
    <n v="1.89"/>
    <n v="18"/>
    <n v="558"/>
    <x v="163"/>
  </r>
  <r>
    <n v="2861"/>
    <s v="Kermit"/>
    <s v="Kaufman"/>
    <x v="1"/>
    <x v="1"/>
    <n v="60"/>
    <s v="Little Dimocks"/>
    <s v="Bishopton"/>
    <x v="65"/>
    <d v="2021-05-11T00:00:00"/>
    <n v="33"/>
    <x v="6"/>
    <s v="Megawidget M"/>
    <x v="11"/>
    <x v="1"/>
    <n v="1.29"/>
    <n v="24"/>
    <n v="792"/>
    <x v="660"/>
  </r>
  <r>
    <n v="2862"/>
    <s v="Kerri"/>
    <s v="Mcgill"/>
    <x v="2"/>
    <x v="0"/>
    <n v="90"/>
    <s v="Little Drummond"/>
    <s v="Brampton"/>
    <x v="67"/>
    <s v="17/08/2022"/>
    <n v="98"/>
    <x v="5"/>
    <s v="Ultrathing V4"/>
    <x v="3"/>
    <x v="0"/>
    <n v="3.99"/>
    <n v="24"/>
    <n v="2352"/>
    <x v="593"/>
  </r>
  <r>
    <n v="2863"/>
    <s v="Vincent"/>
    <s v="Saenz"/>
    <x v="1"/>
    <x v="1"/>
    <n v="90"/>
    <s v="Little Ealing"/>
    <s v="Ledbury"/>
    <x v="21"/>
    <s v="29/03/2021"/>
    <n v="38"/>
    <x v="2"/>
    <s v="Ultrathing V1"/>
    <x v="5"/>
    <x v="1"/>
    <n v="1.79"/>
    <n v="17"/>
    <n v="646"/>
    <x v="161"/>
  </r>
  <r>
    <n v="2864"/>
    <s v="Will"/>
    <s v="Jorgensen"/>
    <x v="1"/>
    <x v="1"/>
    <n v="60"/>
    <s v="Little Grosvenor"/>
    <s v="Guildford"/>
    <x v="13"/>
    <s v="13/04/2022"/>
    <n v="30"/>
    <x v="3"/>
    <s v="Megawidget S"/>
    <x v="4"/>
    <x v="0"/>
    <n v="0.69"/>
    <n v="24"/>
    <n v="720"/>
    <x v="794"/>
  </r>
  <r>
    <n v="2865"/>
    <s v="James"/>
    <s v="Sosa"/>
    <x v="1"/>
    <x v="1"/>
    <n v="90"/>
    <s v="Little Grosvenor"/>
    <s v="Huntly"/>
    <x v="1"/>
    <d v="2021-02-06T00:00:00"/>
    <n v="29"/>
    <x v="3"/>
    <s v="Megawidget S"/>
    <x v="10"/>
    <x v="1"/>
    <n v="0.69"/>
    <n v="24"/>
    <n v="696"/>
    <x v="63"/>
  </r>
  <r>
    <n v="2866"/>
    <s v="Nancie"/>
    <s v="Knapp"/>
    <x v="2"/>
    <x v="0"/>
    <n v="30"/>
    <s v="Little Lant"/>
    <s v="Gloucestershire"/>
    <x v="17"/>
    <s v="29/06/2021"/>
    <n v="16"/>
    <x v="4"/>
    <s v="Gigastuff"/>
    <x v="2"/>
    <x v="1"/>
    <n v="1.89"/>
    <n v="18"/>
    <n v="288"/>
    <x v="838"/>
  </r>
  <r>
    <n v="2867"/>
    <s v="Jed"/>
    <s v="Sharp"/>
    <x v="1"/>
    <x v="1"/>
    <n v="60"/>
    <s v="Little Marlborough"/>
    <s v="Uckfield"/>
    <x v="2"/>
    <s v="18/12/2021"/>
    <n v="2"/>
    <x v="6"/>
    <s v="Megawidget M"/>
    <x v="8"/>
    <x v="1"/>
    <n v="1.29"/>
    <n v="24"/>
    <n v="48"/>
    <x v="728"/>
  </r>
  <r>
    <n v="2868"/>
    <s v="Robbyn"/>
    <s v="Mcdowell"/>
    <x v="0"/>
    <x v="0"/>
    <n v="60"/>
    <s v="Little Middlesex"/>
    <s v="Salcombe"/>
    <x v="2"/>
    <s v="14/05/2021"/>
    <n v="45"/>
    <x v="3"/>
    <s v="Megawidget S"/>
    <x v="11"/>
    <x v="1"/>
    <n v="0.69"/>
    <n v="24"/>
    <n v="1080"/>
    <x v="266"/>
  </r>
  <r>
    <n v="2869"/>
    <s v="Louetta"/>
    <s v="Kirby"/>
    <x v="0"/>
    <x v="0"/>
    <n v="30"/>
    <s v="Little Monro"/>
    <s v="Llanfechain"/>
    <x v="11"/>
    <d v="2021-09-04T00:00:00"/>
    <n v="14"/>
    <x v="4"/>
    <s v="Gigastuff"/>
    <x v="9"/>
    <x v="1"/>
    <n v="1.89"/>
    <n v="18"/>
    <n v="252"/>
    <x v="396"/>
  </r>
  <r>
    <n v="2870"/>
    <s v="Wanetta"/>
    <s v="Hines"/>
    <x v="0"/>
    <x v="0"/>
    <n v="90"/>
    <s v="Little Moorfields"/>
    <s v="Dorchester"/>
    <x v="3"/>
    <s v="28/05/2020"/>
    <n v="62"/>
    <x v="5"/>
    <s v="Ultrathing V4"/>
    <x v="11"/>
    <x v="2"/>
    <n v="3.99"/>
    <n v="24"/>
    <n v="1488"/>
    <x v="777"/>
  </r>
  <r>
    <n v="2871"/>
    <s v="Ramiro"/>
    <s v="Abraham"/>
    <x v="1"/>
    <x v="1"/>
    <n v="60"/>
    <s v="Little Newport"/>
    <s v="Coleraine"/>
    <x v="15"/>
    <s v="18/06/2022"/>
    <n v="81"/>
    <x v="3"/>
    <s v="Megawidget S"/>
    <x v="2"/>
    <x v="0"/>
    <n v="0.69"/>
    <n v="24"/>
    <n v="1944"/>
    <x v="551"/>
  </r>
  <r>
    <n v="2872"/>
    <s v="Chandra"/>
    <s v="Smart"/>
    <x v="2"/>
    <x v="0"/>
    <n v="30"/>
    <s v="Little Norris"/>
    <s v="Highbridge"/>
    <x v="1"/>
    <s v="18/12/2022"/>
    <n v="100"/>
    <x v="7"/>
    <s v="Ultrathing V2"/>
    <x v="8"/>
    <x v="0"/>
    <n v="2.95"/>
    <n v="20"/>
    <n v="2000"/>
    <x v="798"/>
  </r>
  <r>
    <n v="2873"/>
    <s v="Ela"/>
    <s v="Vance"/>
    <x v="5"/>
    <x v="2"/>
    <n v="90"/>
    <s v="Little Park"/>
    <s v="Corbridge"/>
    <x v="16"/>
    <d v="2020-07-09T00:00:00"/>
    <n v="38"/>
    <x v="2"/>
    <s v="Ultrathing V1"/>
    <x v="0"/>
    <x v="2"/>
    <n v="1.79"/>
    <n v="17"/>
    <n v="646"/>
    <x v="161"/>
  </r>
  <r>
    <n v="2874"/>
    <s v="Raymon"/>
    <s v="Hinkle"/>
    <x v="1"/>
    <x v="1"/>
    <n v="60"/>
    <s v="Little Portland"/>
    <s v="Isle Of Islay"/>
    <x v="21"/>
    <d v="2022-02-07T00:00:00"/>
    <n v="60"/>
    <x v="4"/>
    <s v="Gigastuff"/>
    <x v="10"/>
    <x v="0"/>
    <n v="1.89"/>
    <n v="18"/>
    <n v="1080"/>
    <x v="904"/>
  </r>
  <r>
    <n v="2875"/>
    <s v="Felicia"/>
    <s v="Poe"/>
    <x v="0"/>
    <x v="0"/>
    <n v="60"/>
    <s v="Little Randolph"/>
    <s v="Holyhead"/>
    <x v="1"/>
    <d v="2021-12-09T00:00:00"/>
    <n v="72"/>
    <x v="2"/>
    <s v="Ultrathing V1"/>
    <x v="8"/>
    <x v="1"/>
    <n v="1.79"/>
    <n v="17"/>
    <n v="1224"/>
    <x v="61"/>
  </r>
  <r>
    <n v="2876"/>
    <s v="Fernanda"/>
    <s v="Swan"/>
    <x v="2"/>
    <x v="0"/>
    <n v="60"/>
    <s v="Little Randolph"/>
    <s v="Ulceby"/>
    <x v="2"/>
    <d v="2022-09-01T00:00:00"/>
    <n v="102"/>
    <x v="1"/>
    <s v="Megawidget L"/>
    <x v="9"/>
    <x v="0"/>
    <n v="1.79"/>
    <n v="24"/>
    <n v="2448"/>
    <x v="689"/>
  </r>
  <r>
    <n v="2877"/>
    <s v="Adan"/>
    <s v="Harden"/>
    <x v="1"/>
    <x v="1"/>
    <n v="90"/>
    <s v="Little Somerset"/>
    <s v="Northampton"/>
    <x v="2"/>
    <s v="15/11/2022"/>
    <n v="103"/>
    <x v="8"/>
    <s v="Superwossname"/>
    <x v="7"/>
    <x v="0"/>
    <n v="3.49"/>
    <n v="20"/>
    <n v="2060"/>
    <x v="947"/>
  </r>
  <r>
    <n v="2878"/>
    <s v="Jc"/>
    <s v="Welsh"/>
    <x v="1"/>
    <x v="1"/>
    <n v="90"/>
    <s v="Little Tongue"/>
    <s v="Chipping Norton"/>
    <x v="18"/>
    <s v="28/03/2022"/>
    <n v="99"/>
    <x v="6"/>
    <s v="Megawidget M"/>
    <x v="5"/>
    <x v="0"/>
    <n v="1.29"/>
    <n v="24"/>
    <n v="2376"/>
    <x v="948"/>
  </r>
  <r>
    <n v="2879"/>
    <s v="Rupert"/>
    <s v="Winston"/>
    <x v="1"/>
    <x v="1"/>
    <n v="90"/>
    <s v="Little Tongue"/>
    <s v="Kidwelly"/>
    <x v="21"/>
    <s v="21/11/2021"/>
    <n v="9"/>
    <x v="3"/>
    <s v="Megawidget S"/>
    <x v="7"/>
    <x v="1"/>
    <n v="0.69"/>
    <n v="24"/>
    <n v="216"/>
    <x v="949"/>
  </r>
  <r>
    <n v="2880"/>
    <s v="Cheree"/>
    <s v="Purcell"/>
    <x v="2"/>
    <x v="0"/>
    <n v="90"/>
    <s v="Littlecombe"/>
    <s v="Dover"/>
    <x v="3"/>
    <s v="25/03/2021"/>
    <n v="9"/>
    <x v="8"/>
    <s v="Superwossname"/>
    <x v="5"/>
    <x v="1"/>
    <n v="3.49"/>
    <n v="20"/>
    <n v="180"/>
    <x v="198"/>
  </r>
  <r>
    <n v="2881"/>
    <s v="Deanna"/>
    <s v="Thurman"/>
    <x v="0"/>
    <x v="0"/>
    <n v="90"/>
    <s v="Littlecombe"/>
    <s v="Wadebridge"/>
    <x v="2"/>
    <d v="2021-02-12T00:00:00"/>
    <n v="8"/>
    <x v="4"/>
    <s v="Gigastuff"/>
    <x v="10"/>
    <x v="1"/>
    <n v="1.89"/>
    <n v="18"/>
    <n v="144"/>
    <x v="740"/>
  </r>
  <r>
    <n v="2882"/>
    <s v="Leon"/>
    <s v="Meza"/>
    <x v="1"/>
    <x v="1"/>
    <n v="30"/>
    <s v="Littleton Street"/>
    <s v="Rowland'S Castle"/>
    <x v="2"/>
    <s v="31/10/2022"/>
    <n v="73"/>
    <x v="7"/>
    <s v="Ultrathing V2"/>
    <x v="1"/>
    <x v="0"/>
    <n v="2.95"/>
    <n v="20"/>
    <n v="1460"/>
    <x v="512"/>
  </r>
  <r>
    <n v="2883"/>
    <s v="Dong"/>
    <s v="Pike"/>
    <x v="1"/>
    <x v="1"/>
    <n v="30"/>
    <s v="Littleton Villas"/>
    <s v="Wotton-Under-Edge"/>
    <x v="2"/>
    <s v="28/08/2021"/>
    <n v="38"/>
    <x v="3"/>
    <s v="Megawidget S"/>
    <x v="3"/>
    <x v="1"/>
    <n v="0.69"/>
    <n v="24"/>
    <n v="912"/>
    <x v="117"/>
  </r>
  <r>
    <n v="2884"/>
    <s v="Danial"/>
    <s v="Askew"/>
    <x v="1"/>
    <x v="1"/>
    <n v="30"/>
    <s v="Littlewood Close"/>
    <s v="Kirkby Stephen"/>
    <x v="21"/>
    <d v="2022-10-10T00:00:00"/>
    <n v="24"/>
    <x v="5"/>
    <s v="Ultrathing V4"/>
    <x v="1"/>
    <x v="0"/>
    <n v="3.99"/>
    <n v="24"/>
    <n v="576"/>
    <x v="454"/>
  </r>
  <r>
    <n v="2885"/>
    <s v="Domonique"/>
    <s v="Dewitt"/>
    <x v="0"/>
    <x v="0"/>
    <n v="60"/>
    <s v="Livermere Road"/>
    <s v="Isle Of Benbecula"/>
    <x v="21"/>
    <s v="28/08/2020"/>
    <n v="76"/>
    <x v="3"/>
    <s v="Megawidget S"/>
    <x v="3"/>
    <x v="2"/>
    <n v="0.69"/>
    <n v="24"/>
    <n v="1824"/>
    <x v="950"/>
  </r>
  <r>
    <n v="2886"/>
    <s v="Amal"/>
    <s v="Lyons"/>
    <x v="4"/>
    <x v="2"/>
    <n v="90"/>
    <s v="Liverpool Street"/>
    <s v="Betchworth"/>
    <x v="79"/>
    <d v="2021-08-07T00:00:00"/>
    <n v="64"/>
    <x v="6"/>
    <s v="Megawidget M"/>
    <x v="3"/>
    <x v="1"/>
    <n v="1.29"/>
    <n v="24"/>
    <n v="1536"/>
    <x v="419"/>
  </r>
  <r>
    <n v="2887"/>
    <s v="Haywood"/>
    <s v="Kerr"/>
    <x v="1"/>
    <x v="1"/>
    <n v="30"/>
    <s v="Liverpool Terrace"/>
    <s v="West Wickham"/>
    <x v="2"/>
    <s v="27/06/2022"/>
    <n v="36"/>
    <x v="2"/>
    <s v="Ultrathing V1"/>
    <x v="2"/>
    <x v="0"/>
    <n v="1.79"/>
    <n v="17"/>
    <n v="612"/>
    <x v="832"/>
  </r>
  <r>
    <n v="2888"/>
    <s v="Marc"/>
    <s v="Driver"/>
    <x v="1"/>
    <x v="1"/>
    <n v="60"/>
    <s v="LizaRoadStreet"/>
    <s v="Portland"/>
    <x v="2"/>
    <s v="17/07/2022"/>
    <n v="21"/>
    <x v="0"/>
    <s v="Hyperwotsit"/>
    <x v="0"/>
    <x v="0"/>
    <n v="2.0099999999999998"/>
    <n v="20"/>
    <n v="420"/>
    <x v="165"/>
  </r>
  <r>
    <n v="2889"/>
    <s v="Mickey"/>
    <s v="Baca"/>
    <x v="1"/>
    <x v="1"/>
    <n v="90"/>
    <s v="Lloyd Mews"/>
    <s v="Forest Row"/>
    <x v="17"/>
    <d v="2021-06-04T00:00:00"/>
    <n v="89"/>
    <x v="3"/>
    <s v="Megawidget S"/>
    <x v="2"/>
    <x v="1"/>
    <n v="0.69"/>
    <n v="24"/>
    <n v="2136"/>
    <x v="204"/>
  </r>
  <r>
    <n v="2890"/>
    <s v="Dulce"/>
    <s v="Nguyen"/>
    <x v="2"/>
    <x v="0"/>
    <n v="30"/>
    <s v="Lloyd'S Place"/>
    <s v="Lanark"/>
    <x v="21"/>
    <d v="2022-08-08T00:00:00"/>
    <n v="58"/>
    <x v="6"/>
    <s v="Megawidget M"/>
    <x v="3"/>
    <x v="0"/>
    <n v="1.29"/>
    <n v="24"/>
    <n v="1392"/>
    <x v="547"/>
  </r>
  <r>
    <n v="2891"/>
    <s v="Lakisha"/>
    <s v="Pereira"/>
    <x v="2"/>
    <x v="0"/>
    <n v="90"/>
    <s v="Lock Chase"/>
    <s v="Tarbert"/>
    <x v="2"/>
    <s v="28/09/2021"/>
    <n v="69"/>
    <x v="8"/>
    <s v="Superwossname"/>
    <x v="9"/>
    <x v="1"/>
    <n v="3.49"/>
    <n v="20"/>
    <n v="1380"/>
    <x v="596"/>
  </r>
  <r>
    <n v="2892"/>
    <s v="Andre"/>
    <s v="Ferris"/>
    <x v="1"/>
    <x v="1"/>
    <n v="60"/>
    <s v="Lock Square"/>
    <s v="Merseyside"/>
    <x v="2"/>
    <s v="18/06/2021"/>
    <n v="73"/>
    <x v="1"/>
    <s v="Megawidget L"/>
    <x v="2"/>
    <x v="1"/>
    <n v="1.79"/>
    <n v="24"/>
    <n v="1752"/>
    <x v="480"/>
  </r>
  <r>
    <n v="2893"/>
    <s v="Larae"/>
    <s v="Talley"/>
    <x v="2"/>
    <x v="0"/>
    <n v="60"/>
    <s v="Lockhart Street"/>
    <s v="Cwmbran"/>
    <x v="16"/>
    <d v="2021-10-04T00:00:00"/>
    <n v="78"/>
    <x v="3"/>
    <s v="Megawidget S"/>
    <x v="1"/>
    <x v="1"/>
    <n v="0.69"/>
    <n v="24"/>
    <n v="1872"/>
    <x v="713"/>
  </r>
  <r>
    <n v="2894"/>
    <s v="Eugene"/>
    <s v="Ivey"/>
    <x v="1"/>
    <x v="1"/>
    <n v="60"/>
    <s v="Lockwoods Cottages"/>
    <s v="Porthmadog"/>
    <x v="2"/>
    <s v="18/11/2020"/>
    <n v="8"/>
    <x v="1"/>
    <s v="Megawidget L"/>
    <x v="7"/>
    <x v="2"/>
    <n v="1.79"/>
    <n v="24"/>
    <n v="192"/>
    <x v="180"/>
  </r>
  <r>
    <n v="2895"/>
    <s v="Markus"/>
    <s v="Mobley"/>
    <x v="1"/>
    <x v="1"/>
    <n v="30"/>
    <s v="Loddiges Road"/>
    <s v="Berkshire"/>
    <x v="29"/>
    <d v="2021-09-10T00:00:00"/>
    <n v="53"/>
    <x v="7"/>
    <s v="Ultrathing V2"/>
    <x v="9"/>
    <x v="1"/>
    <n v="2.95"/>
    <n v="20"/>
    <n v="1060"/>
    <x v="516"/>
  </r>
  <r>
    <n v="2896"/>
    <s v="Eva"/>
    <s v="Bledsoe"/>
    <x v="0"/>
    <x v="0"/>
    <n v="90"/>
    <s v="Loder Street"/>
    <s v="Larne"/>
    <x v="21"/>
    <d v="2022-06-04T00:00:00"/>
    <n v="94"/>
    <x v="2"/>
    <s v="Ultrathing V1"/>
    <x v="2"/>
    <x v="0"/>
    <n v="1.79"/>
    <n v="17"/>
    <n v="1598"/>
    <x v="741"/>
  </r>
  <r>
    <n v="2897"/>
    <s v="Chere"/>
    <s v="Arnold"/>
    <x v="2"/>
    <x v="0"/>
    <n v="60"/>
    <s v="Lodge"/>
    <s v="Kirkcudbright"/>
    <x v="21"/>
    <s v="28/02/2021"/>
    <n v="11"/>
    <x v="0"/>
    <s v="Hyperwotsit"/>
    <x v="10"/>
    <x v="1"/>
    <n v="2.0099999999999998"/>
    <n v="20"/>
    <n v="220"/>
    <x v="749"/>
  </r>
  <r>
    <n v="2898"/>
    <s v="Cordie"/>
    <s v="Bowen"/>
    <x v="0"/>
    <x v="0"/>
    <n v="30"/>
    <s v="Lofting Road"/>
    <s v="East Cowes"/>
    <x v="44"/>
    <d v="2020-01-02T00:00:00"/>
    <n v="77"/>
    <x v="4"/>
    <s v="Gigastuff"/>
    <x v="6"/>
    <x v="2"/>
    <n v="1.89"/>
    <n v="18"/>
    <n v="1386"/>
    <x v="620"/>
  </r>
  <r>
    <n v="2899"/>
    <s v="Olin"/>
    <s v="Davenport"/>
    <x v="1"/>
    <x v="1"/>
    <n v="90"/>
    <s v="Loman Villas"/>
    <s v="Anstruther"/>
    <x v="47"/>
    <s v="18/02/2021"/>
    <n v="80"/>
    <x v="9"/>
    <s v="Ultrathing V3"/>
    <x v="10"/>
    <x v="1"/>
    <n v="3.39"/>
    <n v="24"/>
    <n v="1920"/>
    <x v="176"/>
  </r>
  <r>
    <n v="2900"/>
    <s v="Luna"/>
    <s v="Major"/>
    <x v="0"/>
    <x v="0"/>
    <n v="30"/>
    <s v="Lomas Buildings"/>
    <s v="Stowmarket"/>
    <x v="2"/>
    <d v="2022-07-04T00:00:00"/>
    <n v="83"/>
    <x v="4"/>
    <s v="Gigastuff"/>
    <x v="0"/>
    <x v="0"/>
    <n v="1.89"/>
    <n v="18"/>
    <n v="1494"/>
    <x v="90"/>
  </r>
  <r>
    <n v="2901"/>
    <s v="Spencer"/>
    <s v="Mcginnis"/>
    <x v="1"/>
    <x v="1"/>
    <n v="90"/>
    <s v="Lombardy Place"/>
    <s v="Alexandria"/>
    <x v="5"/>
    <d v="2022-11-03T00:00:00"/>
    <n v="103"/>
    <x v="0"/>
    <s v="Hyperwotsit"/>
    <x v="7"/>
    <x v="0"/>
    <n v="2.0099999999999998"/>
    <n v="20"/>
    <n v="2060"/>
    <x v="448"/>
  </r>
  <r>
    <n v="2902"/>
    <s v="Mason"/>
    <s v="Lucas"/>
    <x v="1"/>
    <x v="1"/>
    <n v="30"/>
    <s v="Londesborough Road"/>
    <s v="Ashby-De-La-Zouch"/>
    <x v="64"/>
    <s v="25/04/2021"/>
    <n v="44"/>
    <x v="9"/>
    <s v="Ultrathing V3"/>
    <x v="4"/>
    <x v="1"/>
    <n v="3.39"/>
    <n v="24"/>
    <n v="1056"/>
    <x v="605"/>
  </r>
  <r>
    <n v="2903"/>
    <s v="Erlene"/>
    <s v="Bates"/>
    <x v="0"/>
    <x v="0"/>
    <n v="30"/>
    <s v="London Passage"/>
    <s v="Eyemouth"/>
    <x v="17"/>
    <d v="2020-07-06T00:00:00"/>
    <n v="46"/>
    <x v="4"/>
    <s v="Gigastuff"/>
    <x v="0"/>
    <x v="2"/>
    <n v="1.89"/>
    <n v="18"/>
    <n v="828"/>
    <x v="223"/>
  </r>
  <r>
    <n v="2904"/>
    <s v="Darcy"/>
    <s v="Shields"/>
    <x v="2"/>
    <x v="0"/>
    <n v="90"/>
    <s v="London Place"/>
    <s v="Southport"/>
    <x v="2"/>
    <s v="26/04/2021"/>
    <n v="67"/>
    <x v="9"/>
    <s v="Ultrathing V3"/>
    <x v="4"/>
    <x v="1"/>
    <n v="3.39"/>
    <n v="24"/>
    <n v="1608"/>
    <x v="270"/>
  </r>
  <r>
    <n v="2905"/>
    <s v="Colby"/>
    <s v="Britt"/>
    <x v="5"/>
    <x v="2"/>
    <n v="60"/>
    <s v="London Terrace"/>
    <s v="Wokingham"/>
    <x v="2"/>
    <s v="15/07/2021"/>
    <n v="78"/>
    <x v="2"/>
    <s v="Ultrathing V1"/>
    <x v="0"/>
    <x v="1"/>
    <n v="1.79"/>
    <n v="17"/>
    <n v="1326"/>
    <x v="636"/>
  </r>
  <r>
    <n v="2906"/>
    <s v="Ezequiel"/>
    <s v="Read"/>
    <x v="1"/>
    <x v="1"/>
    <n v="90"/>
    <s v="Long Lane"/>
    <s v="Melton Constable"/>
    <x v="2"/>
    <s v="15/03/2021"/>
    <n v="25"/>
    <x v="8"/>
    <s v="Superwossname"/>
    <x v="5"/>
    <x v="1"/>
    <n v="3.49"/>
    <n v="20"/>
    <n v="500"/>
    <x v="764"/>
  </r>
  <r>
    <n v="2907"/>
    <s v="Abram"/>
    <s v="Sanford"/>
    <x v="1"/>
    <x v="1"/>
    <n v="90"/>
    <s v="Long Leys"/>
    <s v="County Down"/>
    <x v="16"/>
    <d v="2021-06-09T00:00:00"/>
    <n v="10"/>
    <x v="4"/>
    <s v="Gigastuff"/>
    <x v="2"/>
    <x v="1"/>
    <n v="1.89"/>
    <n v="18"/>
    <n v="180"/>
    <x v="427"/>
  </r>
  <r>
    <n v="2908"/>
    <s v="Allan"/>
    <s v="Forbes"/>
    <x v="1"/>
    <x v="1"/>
    <n v="90"/>
    <s v="Long Leys"/>
    <s v="Maesteg"/>
    <x v="2"/>
    <d v="2020-07-10T00:00:00"/>
    <n v="40"/>
    <x v="0"/>
    <s v="Hyperwotsit"/>
    <x v="0"/>
    <x v="2"/>
    <n v="2.0099999999999998"/>
    <n v="20"/>
    <n v="800"/>
    <x v="239"/>
  </r>
  <r>
    <n v="2909"/>
    <s v="Trent"/>
    <s v="Owens"/>
    <x v="1"/>
    <x v="1"/>
    <n v="30"/>
    <s v="Longfield Estate"/>
    <s v="Morpeth"/>
    <x v="2"/>
    <d v="2020-04-10T00:00:00"/>
    <n v="78"/>
    <x v="0"/>
    <s v="Hyperwotsit"/>
    <x v="4"/>
    <x v="2"/>
    <n v="2.0099999999999998"/>
    <n v="20"/>
    <n v="1560"/>
    <x v="643"/>
  </r>
  <r>
    <n v="2910"/>
    <s v="Wilfred"/>
    <s v="Gipson"/>
    <x v="1"/>
    <x v="1"/>
    <n v="60"/>
    <s v="LongfoRoadVillas"/>
    <s v="Southam"/>
    <x v="2"/>
    <d v="2022-10-10T00:00:00"/>
    <n v="5"/>
    <x v="0"/>
    <s v="Hyperwotsit"/>
    <x v="1"/>
    <x v="0"/>
    <n v="2.0099999999999998"/>
    <n v="20"/>
    <n v="100"/>
    <x v="645"/>
  </r>
  <r>
    <n v="2911"/>
    <s v="Son"/>
    <s v="Neff"/>
    <x v="0"/>
    <x v="0"/>
    <n v="60"/>
    <s v="Longly Road"/>
    <s v="Yarm"/>
    <x v="2"/>
    <d v="2021-12-05T00:00:00"/>
    <n v="7"/>
    <x v="1"/>
    <s v="Megawidget L"/>
    <x v="8"/>
    <x v="1"/>
    <n v="1.79"/>
    <n v="24"/>
    <n v="168"/>
    <x v="629"/>
  </r>
  <r>
    <n v="2912"/>
    <s v="Janise"/>
    <s v="Oleary"/>
    <x v="0"/>
    <x v="0"/>
    <n v="60"/>
    <s v="Longmead Road"/>
    <s v="Purfleet"/>
    <x v="2"/>
    <d v="2021-07-11T00:00:00"/>
    <n v="28"/>
    <x v="5"/>
    <s v="Ultrathing V4"/>
    <x v="0"/>
    <x v="1"/>
    <n v="3.99"/>
    <n v="24"/>
    <n v="672"/>
    <x v="951"/>
  </r>
  <r>
    <n v="2913"/>
    <s v="Agustin"/>
    <s v="Boston"/>
    <x v="1"/>
    <x v="1"/>
    <n v="90"/>
    <s v="Longmead Square"/>
    <s v="Brentwood"/>
    <x v="41"/>
    <d v="2020-01-04T00:00:00"/>
    <n v="22"/>
    <x v="6"/>
    <s v="Megawidget M"/>
    <x v="6"/>
    <x v="2"/>
    <n v="1.29"/>
    <n v="24"/>
    <n v="528"/>
    <x v="316"/>
  </r>
  <r>
    <n v="2915"/>
    <s v="Lynell"/>
    <s v="Blackburn"/>
    <x v="2"/>
    <x v="0"/>
    <n v="90"/>
    <s v="Longmead Square"/>
    <s v="Worksop"/>
    <x v="2"/>
    <s v="22/07/2022"/>
    <n v="7"/>
    <x v="2"/>
    <s v="Ultrathing V1"/>
    <x v="0"/>
    <x v="0"/>
    <n v="1.79"/>
    <n v="17"/>
    <n v="119"/>
    <x v="208"/>
  </r>
  <r>
    <n v="2916"/>
    <s v="Alexis"/>
    <s v="Nixon"/>
    <x v="1"/>
    <x v="1"/>
    <n v="90"/>
    <s v="Longmoore Street"/>
    <s v="Bishopton"/>
    <x v="65"/>
    <s v="28/07/2022"/>
    <n v="44"/>
    <x v="7"/>
    <s v="Ultrathing V2"/>
    <x v="0"/>
    <x v="0"/>
    <n v="2.95"/>
    <n v="20"/>
    <n v="880"/>
    <x v="766"/>
  </r>
  <r>
    <n v="2917"/>
    <s v="Richie"/>
    <s v="Barr"/>
    <x v="1"/>
    <x v="1"/>
    <n v="60"/>
    <s v="Longton Houses"/>
    <s v="Mallaig"/>
    <x v="2"/>
    <d v="2020-02-09T00:00:00"/>
    <n v="31"/>
    <x v="5"/>
    <s v="Ultrathing V4"/>
    <x v="10"/>
    <x v="2"/>
    <n v="3.99"/>
    <n v="24"/>
    <n v="744"/>
    <x v="781"/>
  </r>
  <r>
    <n v="2918"/>
    <s v="Silas"/>
    <s v="Sheldon"/>
    <x v="1"/>
    <x v="1"/>
    <n v="60"/>
    <s v="Lonsdale Square"/>
    <s v="Marazion"/>
    <x v="2"/>
    <d v="2022-10-08T00:00:00"/>
    <n v="72"/>
    <x v="6"/>
    <s v="Megawidget M"/>
    <x v="1"/>
    <x v="0"/>
    <n v="1.29"/>
    <n v="24"/>
    <n v="1728"/>
    <x v="249"/>
  </r>
  <r>
    <n v="2919"/>
    <s v="Na"/>
    <s v="Rocha"/>
    <x v="0"/>
    <x v="0"/>
    <n v="60"/>
    <s v="Loraine Cottages"/>
    <s v="Kinlochleven"/>
    <x v="21"/>
    <s v="15/04/2022"/>
    <n v="76"/>
    <x v="5"/>
    <s v="Ultrathing V4"/>
    <x v="4"/>
    <x v="0"/>
    <n v="3.99"/>
    <n v="24"/>
    <n v="1824"/>
    <x v="405"/>
  </r>
  <r>
    <n v="2920"/>
    <s v="Cristopher"/>
    <s v="Harden"/>
    <x v="1"/>
    <x v="1"/>
    <n v="30"/>
    <s v="LoRoadNelson"/>
    <s v="Stevenston"/>
    <x v="2"/>
    <d v="2020-12-05T00:00:00"/>
    <n v="28"/>
    <x v="6"/>
    <s v="Megawidget M"/>
    <x v="8"/>
    <x v="2"/>
    <n v="1.29"/>
    <n v="24"/>
    <n v="672"/>
    <x v="912"/>
  </r>
  <r>
    <n v="2921"/>
    <s v="Denny"/>
    <s v="Godwin"/>
    <x v="4"/>
    <x v="2"/>
    <n v="60"/>
    <s v="Lordship Road"/>
    <s v="Prestatyn"/>
    <x v="2"/>
    <s v="23/12/2022"/>
    <n v="21"/>
    <x v="4"/>
    <s v="Gigastuff"/>
    <x v="8"/>
    <x v="0"/>
    <n v="1.89"/>
    <n v="18"/>
    <n v="378"/>
    <x v="346"/>
  </r>
  <r>
    <n v="2922"/>
    <s v="Evangelina"/>
    <s v="Locke"/>
    <x v="2"/>
    <x v="0"/>
    <n v="60"/>
    <s v="Lordship Terrace"/>
    <s v="Sutton"/>
    <x v="2"/>
    <d v="2021-12-01T00:00:00"/>
    <n v="46"/>
    <x v="3"/>
    <s v="Megawidget S"/>
    <x v="8"/>
    <x v="1"/>
    <n v="0.69"/>
    <n v="24"/>
    <n v="1104"/>
    <x v="177"/>
  </r>
  <r>
    <n v="2923"/>
    <s v="Omer"/>
    <s v="Mora"/>
    <x v="1"/>
    <x v="1"/>
    <n v="30"/>
    <s v="Lorraine Place"/>
    <s v="Dawlish"/>
    <x v="3"/>
    <s v="21/01/2020"/>
    <n v="24"/>
    <x v="5"/>
    <s v="Ultrathing V4"/>
    <x v="6"/>
    <x v="2"/>
    <n v="3.99"/>
    <n v="24"/>
    <n v="576"/>
    <x v="454"/>
  </r>
  <r>
    <n v="2924"/>
    <s v="Jayson"/>
    <s v="Lockwood"/>
    <x v="1"/>
    <x v="1"/>
    <n v="60"/>
    <s v="Lorrimore Street"/>
    <s v="Romney Marsh"/>
    <x v="2"/>
    <s v="14/02/2020"/>
    <n v="16"/>
    <x v="6"/>
    <s v="Megawidget M"/>
    <x v="10"/>
    <x v="2"/>
    <n v="1.29"/>
    <n v="24"/>
    <n v="384"/>
    <x v="538"/>
  </r>
  <r>
    <n v="2925"/>
    <s v="Genesis"/>
    <s v="Davies"/>
    <x v="2"/>
    <x v="0"/>
    <n v="60"/>
    <s v="Loughborough Estate"/>
    <s v="Goodwick"/>
    <x v="17"/>
    <s v="30/10/2022"/>
    <n v="59"/>
    <x v="4"/>
    <s v="Gigastuff"/>
    <x v="1"/>
    <x v="0"/>
    <n v="1.89"/>
    <n v="18"/>
    <n v="1062"/>
    <x v="750"/>
  </r>
  <r>
    <n v="2926"/>
    <s v="Mardell"/>
    <s v="Eastman"/>
    <x v="0"/>
    <x v="0"/>
    <n v="30"/>
    <s v="Louisa Gardens"/>
    <s v="Pathhead"/>
    <x v="2"/>
    <s v="31/10/2021"/>
    <n v="36"/>
    <x v="0"/>
    <s v="Hyperwotsit"/>
    <x v="1"/>
    <x v="1"/>
    <n v="2.0099999999999998"/>
    <n v="20"/>
    <n v="720"/>
    <x v="325"/>
  </r>
  <r>
    <n v="2927"/>
    <s v="Lesley"/>
    <s v="Whalen"/>
    <x v="2"/>
    <x v="0"/>
    <n v="30"/>
    <s v="Louise Aumonier"/>
    <s v="Northwood"/>
    <x v="2"/>
    <s v="25/04/2022"/>
    <n v="29"/>
    <x v="1"/>
    <s v="Megawidget L"/>
    <x v="4"/>
    <x v="0"/>
    <n v="1.79"/>
    <n v="24"/>
    <n v="696"/>
    <x v="952"/>
  </r>
  <r>
    <n v="2928"/>
    <s v="James"/>
    <s v="Suarez"/>
    <x v="1"/>
    <x v="1"/>
    <n v="60"/>
    <s v="Love Walk"/>
    <s v="Stromness"/>
    <x v="2"/>
    <s v="31/01/2021"/>
    <n v="95"/>
    <x v="4"/>
    <s v="Gigastuff"/>
    <x v="6"/>
    <x v="1"/>
    <n v="1.89"/>
    <n v="18"/>
    <n v="1710"/>
    <x v="907"/>
  </r>
  <r>
    <n v="2929"/>
    <s v="Angle"/>
    <s v="Abel"/>
    <x v="2"/>
    <x v="0"/>
    <n v="90"/>
    <s v="Lovelace Green"/>
    <s v="West Glamorgan"/>
    <x v="2"/>
    <d v="2020-03-09T00:00:00"/>
    <n v="4"/>
    <x v="8"/>
    <s v="Superwossname"/>
    <x v="5"/>
    <x v="2"/>
    <n v="3.49"/>
    <n v="20"/>
    <n v="80"/>
    <x v="688"/>
  </r>
  <r>
    <n v="2930"/>
    <s v="Keven"/>
    <s v="Hull"/>
    <x v="1"/>
    <x v="1"/>
    <n v="60"/>
    <s v="Lovers Walk"/>
    <s v="Arundel"/>
    <x v="33"/>
    <s v="30/12/2021"/>
    <n v="73"/>
    <x v="1"/>
    <s v="Megawidget L"/>
    <x v="8"/>
    <x v="1"/>
    <n v="1.79"/>
    <n v="24"/>
    <n v="1752"/>
    <x v="480"/>
  </r>
  <r>
    <n v="2931"/>
    <s v="Grady"/>
    <s v="Santos"/>
    <x v="1"/>
    <x v="1"/>
    <n v="60"/>
    <s v="Low Hall"/>
    <s v="Daventry"/>
    <x v="3"/>
    <s v="23/08/2020"/>
    <n v="25"/>
    <x v="6"/>
    <s v="Megawidget M"/>
    <x v="3"/>
    <x v="2"/>
    <n v="1.29"/>
    <n v="24"/>
    <n v="600"/>
    <x v="130"/>
  </r>
  <r>
    <n v="2932"/>
    <s v="Devin"/>
    <s v="Cummings"/>
    <x v="1"/>
    <x v="1"/>
    <n v="30"/>
    <s v="Lower Agnes"/>
    <s v="Sutton"/>
    <x v="2"/>
    <s v="21/09/2020"/>
    <n v="84"/>
    <x v="6"/>
    <s v="Megawidget M"/>
    <x v="9"/>
    <x v="2"/>
    <n v="1.29"/>
    <n v="24"/>
    <n v="2016"/>
    <x v="68"/>
  </r>
  <r>
    <n v="2933"/>
    <s v="Rhett"/>
    <s v="Mcmullen"/>
    <x v="1"/>
    <x v="1"/>
    <n v="90"/>
    <s v="Lower Belgrave"/>
    <s v="Nelson"/>
    <x v="2"/>
    <s v="29/05/2022"/>
    <n v="16"/>
    <x v="5"/>
    <s v="Ultrathing V4"/>
    <x v="11"/>
    <x v="0"/>
    <n v="3.99"/>
    <n v="24"/>
    <n v="384"/>
    <x v="731"/>
  </r>
  <r>
    <n v="2934"/>
    <s v="Robert"/>
    <s v="Browne"/>
    <x v="1"/>
    <x v="1"/>
    <n v="90"/>
    <s v="Lower Chapman"/>
    <s v="Eye"/>
    <x v="17"/>
    <s v="18/12/2022"/>
    <n v="8"/>
    <x v="3"/>
    <s v="Megawidget S"/>
    <x v="8"/>
    <x v="0"/>
    <n v="0.69"/>
    <n v="24"/>
    <n v="192"/>
    <x v="213"/>
  </r>
  <r>
    <n v="2935"/>
    <s v="Miyoko"/>
    <s v="Beach"/>
    <x v="3"/>
    <x v="0"/>
    <n v="90"/>
    <s v="Lower Chester"/>
    <s v="Petersfield"/>
    <x v="2"/>
    <s v="21/04/2021"/>
    <n v="48"/>
    <x v="7"/>
    <s v="Ultrathing V2"/>
    <x v="4"/>
    <x v="1"/>
    <n v="2.95"/>
    <n v="20"/>
    <n v="960"/>
    <x v="953"/>
  </r>
  <r>
    <n v="2936"/>
    <s v="Guillermina"/>
    <s v="Grayson"/>
    <x v="2"/>
    <x v="0"/>
    <n v="90"/>
    <s v="Lower Cornwall"/>
    <s v="Woodhall Spa"/>
    <x v="2"/>
    <s v="21/02/2022"/>
    <n v="52"/>
    <x v="9"/>
    <s v="Ultrathing V3"/>
    <x v="10"/>
    <x v="0"/>
    <n v="3.39"/>
    <n v="24"/>
    <n v="1248"/>
    <x v="915"/>
  </r>
  <r>
    <n v="2937"/>
    <s v="Louella"/>
    <s v="Ballard"/>
    <x v="0"/>
    <x v="0"/>
    <n v="30"/>
    <s v="Lower Eglinton"/>
    <s v="Horsham"/>
    <x v="1"/>
    <d v="2022-05-07T00:00:00"/>
    <n v="105"/>
    <x v="0"/>
    <s v="Hyperwotsit"/>
    <x v="11"/>
    <x v="0"/>
    <n v="2.0099999999999998"/>
    <n v="20"/>
    <n v="2100"/>
    <x v="703"/>
  </r>
  <r>
    <n v="2938"/>
    <s v="Cherly"/>
    <s v="Weber"/>
    <x v="0"/>
    <x v="0"/>
    <n v="30"/>
    <s v="Lower Hall"/>
    <s v="Arthog"/>
    <x v="33"/>
    <d v="2020-01-08T00:00:00"/>
    <n v="53"/>
    <x v="0"/>
    <s v="Hyperwotsit"/>
    <x v="6"/>
    <x v="2"/>
    <n v="2.0099999999999998"/>
    <n v="20"/>
    <n v="1060"/>
    <x v="200"/>
  </r>
  <r>
    <n v="2939"/>
    <s v="Augustina"/>
    <s v="Wooten"/>
    <x v="0"/>
    <x v="0"/>
    <n v="30"/>
    <s v="Lower Kennington"/>
    <s v="Seaford"/>
    <x v="2"/>
    <d v="2021-03-01T00:00:00"/>
    <n v="15"/>
    <x v="6"/>
    <s v="Megawidget M"/>
    <x v="5"/>
    <x v="1"/>
    <n v="1.29"/>
    <n v="24"/>
    <n v="360"/>
    <x v="747"/>
  </r>
  <r>
    <n v="2940"/>
    <s v="Shelby"/>
    <s v="Cordero"/>
    <x v="1"/>
    <x v="1"/>
    <n v="90"/>
    <s v="Lower Mansfield"/>
    <s v="Treharris"/>
    <x v="2"/>
    <d v="2022-02-07T00:00:00"/>
    <n v="40"/>
    <x v="4"/>
    <s v="Gigastuff"/>
    <x v="10"/>
    <x v="0"/>
    <n v="1.89"/>
    <n v="18"/>
    <n v="720"/>
    <x v="939"/>
  </r>
  <r>
    <n v="2941"/>
    <s v="Tameika"/>
    <s v="Joyce"/>
    <x v="2"/>
    <x v="0"/>
    <n v="90"/>
    <s v="Lower Place"/>
    <s v="Renfrewshire"/>
    <x v="2"/>
    <d v="2022-06-11T00:00:00"/>
    <n v="72"/>
    <x v="0"/>
    <s v="Hyperwotsit"/>
    <x v="2"/>
    <x v="0"/>
    <n v="2.0099999999999998"/>
    <n v="20"/>
    <n v="1440"/>
    <x v="560"/>
  </r>
  <r>
    <n v="2942"/>
    <s v="Royce"/>
    <s v="Stovall"/>
    <x v="2"/>
    <x v="0"/>
    <n v="90"/>
    <s v="Lower Shadwell"/>
    <s v="Street"/>
    <x v="2"/>
    <s v="29/07/2020"/>
    <n v="63"/>
    <x v="6"/>
    <s v="Megawidget M"/>
    <x v="0"/>
    <x v="2"/>
    <n v="1.29"/>
    <n v="24"/>
    <n v="1512"/>
    <x v="375"/>
  </r>
  <r>
    <n v="2943"/>
    <s v="Morton"/>
    <s v="Cope"/>
    <x v="1"/>
    <x v="1"/>
    <n v="90"/>
    <s v="Lowman Road"/>
    <s v="Frinton-On-Sea"/>
    <x v="17"/>
    <d v="2020-06-04T00:00:00"/>
    <n v="51"/>
    <x v="6"/>
    <s v="Megawidget M"/>
    <x v="2"/>
    <x v="2"/>
    <n v="1.29"/>
    <n v="24"/>
    <n v="1224"/>
    <x v="869"/>
  </r>
  <r>
    <n v="2944"/>
    <s v="Eduardo"/>
    <s v="Horner"/>
    <x v="1"/>
    <x v="1"/>
    <n v="90"/>
    <s v="Lowther Gardens"/>
    <s v="Longhope"/>
    <x v="2"/>
    <s v="27/10/2020"/>
    <n v="33"/>
    <x v="2"/>
    <s v="Ultrathing V1"/>
    <x v="1"/>
    <x v="2"/>
    <n v="1.79"/>
    <n v="17"/>
    <n v="561"/>
    <x v="608"/>
  </r>
  <r>
    <n v="2945"/>
    <s v="Irvin"/>
    <s v="Calderon"/>
    <x v="1"/>
    <x v="1"/>
    <n v="30"/>
    <s v="Lowther Hill"/>
    <s v="Portland"/>
    <x v="2"/>
    <s v="15/12/2022"/>
    <n v="65"/>
    <x v="5"/>
    <s v="Ultrathing V4"/>
    <x v="8"/>
    <x v="0"/>
    <n v="3.99"/>
    <n v="24"/>
    <n v="1560"/>
    <x v="140"/>
  </r>
  <r>
    <n v="2946"/>
    <s v="Salvador"/>
    <s v="Roth"/>
    <x v="1"/>
    <x v="1"/>
    <n v="60"/>
    <s v="Lucey Way"/>
    <s v="Aughnacloy"/>
    <x v="24"/>
    <d v="2021-07-12T00:00:00"/>
    <n v="91"/>
    <x v="9"/>
    <s v="Ultrathing V3"/>
    <x v="0"/>
    <x v="1"/>
    <n v="3.39"/>
    <n v="24"/>
    <n v="2184"/>
    <x v="388"/>
  </r>
  <r>
    <n v="2947"/>
    <s v="Carlyn"/>
    <s v="Calloway"/>
    <x v="2"/>
    <x v="0"/>
    <n v="60"/>
    <s v="Lucey Way"/>
    <s v="Whitchurch"/>
    <x v="2"/>
    <d v="2020-12-03T00:00:00"/>
    <n v="37"/>
    <x v="7"/>
    <s v="Ultrathing V2"/>
    <x v="8"/>
    <x v="2"/>
    <n v="2.95"/>
    <n v="20"/>
    <n v="740"/>
    <x v="398"/>
  </r>
  <r>
    <n v="2948"/>
    <s v="Doyle"/>
    <s v="Snow"/>
    <x v="1"/>
    <x v="1"/>
    <n v="30"/>
    <s v="Ludgate Circus"/>
    <s v="Thornton-Cleveleys"/>
    <x v="2"/>
    <s v="29/05/2020"/>
    <n v="13"/>
    <x v="8"/>
    <s v="Superwossname"/>
    <x v="11"/>
    <x v="2"/>
    <n v="3.49"/>
    <n v="20"/>
    <n v="260"/>
    <x v="880"/>
  </r>
  <r>
    <n v="2949"/>
    <s v="Vera"/>
    <s v="Mcfarland"/>
    <x v="0"/>
    <x v="0"/>
    <n v="90"/>
    <s v="Ludgate Circus"/>
    <s v="Warwick"/>
    <x v="2"/>
    <s v="30/04/2020"/>
    <n v="17"/>
    <x v="8"/>
    <s v="Superwossname"/>
    <x v="4"/>
    <x v="2"/>
    <n v="3.49"/>
    <n v="20"/>
    <n v="340"/>
    <x v="669"/>
  </r>
  <r>
    <n v="2950"/>
    <s v="Delores"/>
    <s v="Bartley"/>
    <x v="2"/>
    <x v="0"/>
    <n v="60"/>
    <s v="Lukin Crescent"/>
    <s v="Ledbury"/>
    <x v="21"/>
    <d v="2021-11-07T00:00:00"/>
    <n v="5"/>
    <x v="3"/>
    <s v="Megawidget S"/>
    <x v="7"/>
    <x v="1"/>
    <n v="0.69"/>
    <n v="24"/>
    <n v="120"/>
    <x v="954"/>
  </r>
  <r>
    <n v="2951"/>
    <s v="Brad"/>
    <s v="Fournier"/>
    <x v="1"/>
    <x v="1"/>
    <n v="90"/>
    <s v="Lulworth Road"/>
    <s v="Fowey"/>
    <x v="17"/>
    <s v="16/05/2020"/>
    <n v="81"/>
    <x v="9"/>
    <s v="Ultrathing V3"/>
    <x v="11"/>
    <x v="2"/>
    <n v="3.39"/>
    <n v="24"/>
    <n v="1944"/>
    <x v="836"/>
  </r>
  <r>
    <n v="2952"/>
    <s v="Salvador"/>
    <s v="Ledford"/>
    <x v="1"/>
    <x v="1"/>
    <n v="60"/>
    <s v="Lundy Walk"/>
    <s v="Kirkby Stephen"/>
    <x v="21"/>
    <s v="28/12/2021"/>
    <n v="15"/>
    <x v="0"/>
    <s v="Hyperwotsit"/>
    <x v="8"/>
    <x v="1"/>
    <n v="2.0099999999999998"/>
    <n v="20"/>
    <n v="300"/>
    <x v="646"/>
  </r>
  <r>
    <n v="2953"/>
    <s v="Jordon"/>
    <s v="Bond"/>
    <x v="1"/>
    <x v="1"/>
    <n v="60"/>
    <s v="Lutheran Place"/>
    <s v="Moelfre"/>
    <x v="2"/>
    <d v="2021-10-06T00:00:00"/>
    <n v="66"/>
    <x v="2"/>
    <s v="Ultrathing V1"/>
    <x v="1"/>
    <x v="1"/>
    <n v="1.79"/>
    <n v="17"/>
    <n v="1122"/>
    <x v="771"/>
  </r>
  <r>
    <n v="2954"/>
    <s v="Moses"/>
    <s v="Simpson"/>
    <x v="1"/>
    <x v="1"/>
    <n v="60"/>
    <s v="Lutomer House"/>
    <s v="Carshalton"/>
    <x v="10"/>
    <s v="22/07/2020"/>
    <n v="27"/>
    <x v="9"/>
    <s v="Ultrathing V3"/>
    <x v="0"/>
    <x v="2"/>
    <n v="3.39"/>
    <n v="24"/>
    <n v="648"/>
    <x v="858"/>
  </r>
  <r>
    <n v="2955"/>
    <s v="Whitney"/>
    <s v="Ratliff"/>
    <x v="1"/>
    <x v="1"/>
    <n v="90"/>
    <s v="Luton House"/>
    <s v="Port Glasgow"/>
    <x v="2"/>
    <d v="2020-10-03T00:00:00"/>
    <n v="44"/>
    <x v="4"/>
    <s v="Gigastuff"/>
    <x v="1"/>
    <x v="2"/>
    <n v="1.89"/>
    <n v="18"/>
    <n v="792"/>
    <x v="613"/>
  </r>
  <r>
    <n v="2956"/>
    <s v="Bernie"/>
    <s v="Herrera"/>
    <x v="0"/>
    <x v="0"/>
    <n v="60"/>
    <s v="Luxemburg Gardens"/>
    <s v="Currie"/>
    <x v="16"/>
    <d v="2020-10-10T00:00:00"/>
    <n v="63"/>
    <x v="8"/>
    <s v="Superwossname"/>
    <x v="1"/>
    <x v="2"/>
    <n v="3.49"/>
    <n v="20"/>
    <n v="1260"/>
    <x v="435"/>
  </r>
  <r>
    <n v="2957"/>
    <s v="Kazuko"/>
    <s v="Kelley"/>
    <x v="0"/>
    <x v="0"/>
    <n v="90"/>
    <s v="LuxfoRoadStreet"/>
    <s v="Hunstanton"/>
    <x v="1"/>
    <s v="17/09/2021"/>
    <n v="79"/>
    <x v="7"/>
    <s v="Ultrathing V2"/>
    <x v="9"/>
    <x v="1"/>
    <n v="2.95"/>
    <n v="20"/>
    <n v="1580"/>
    <x v="822"/>
  </r>
  <r>
    <n v="2958"/>
    <s v="Norbert"/>
    <s v="Swift"/>
    <x v="1"/>
    <x v="1"/>
    <n v="90"/>
    <s v="Lyall Avenue"/>
    <s v="Newport"/>
    <x v="2"/>
    <s v="25/05/2022"/>
    <n v="53"/>
    <x v="6"/>
    <s v="Megawidget M"/>
    <x v="11"/>
    <x v="0"/>
    <n v="1.29"/>
    <n v="24"/>
    <n v="1272"/>
    <x v="841"/>
  </r>
  <r>
    <n v="2959"/>
    <s v="Randall"/>
    <s v="Crabtree"/>
    <x v="5"/>
    <x v="2"/>
    <n v="30"/>
    <s v="Lydden Road"/>
    <s v="Honiton"/>
    <x v="1"/>
    <s v="28/06/2020"/>
    <n v="52"/>
    <x v="5"/>
    <s v="Ultrathing V4"/>
    <x v="2"/>
    <x v="2"/>
    <n v="3.99"/>
    <n v="24"/>
    <n v="1248"/>
    <x v="839"/>
  </r>
  <r>
    <n v="2960"/>
    <s v="Aaron"/>
    <s v="Coffman"/>
    <x v="2"/>
    <x v="0"/>
    <n v="30"/>
    <s v="Lydia'S Cottages"/>
    <s v="Hailsham"/>
    <x v="13"/>
    <d v="2022-07-01T00:00:00"/>
    <n v="102"/>
    <x v="5"/>
    <s v="Ultrathing V4"/>
    <x v="0"/>
    <x v="0"/>
    <n v="3.99"/>
    <n v="24"/>
    <n v="2448"/>
    <x v="844"/>
  </r>
  <r>
    <n v="2961"/>
    <s v="Deneen"/>
    <s v="Patterson"/>
    <x v="2"/>
    <x v="0"/>
    <n v="60"/>
    <s v="Lydney Close"/>
    <s v="Llanerchymedd"/>
    <x v="11"/>
    <s v="13/05/2021"/>
    <n v="82"/>
    <x v="2"/>
    <s v="Ultrathing V1"/>
    <x v="11"/>
    <x v="1"/>
    <n v="1.79"/>
    <n v="17"/>
    <n v="1394"/>
    <x v="618"/>
  </r>
  <r>
    <n v="2962"/>
    <s v="Deneen"/>
    <s v="Lucas"/>
    <x v="2"/>
    <x v="0"/>
    <n v="90"/>
    <s v="Lympstone Gardens"/>
    <s v="Exmouth"/>
    <x v="17"/>
    <d v="2020-03-05T00:00:00"/>
    <n v="56"/>
    <x v="1"/>
    <s v="Megawidget L"/>
    <x v="5"/>
    <x v="2"/>
    <n v="1.79"/>
    <n v="24"/>
    <n v="1344"/>
    <x v="819"/>
  </r>
  <r>
    <n v="2963"/>
    <s v="Gino"/>
    <s v="Mcintosh"/>
    <x v="1"/>
    <x v="1"/>
    <n v="90"/>
    <s v="Lyn Mews"/>
    <s v="Talybont"/>
    <x v="2"/>
    <d v="2020-03-09T00:00:00"/>
    <n v="75"/>
    <x v="0"/>
    <s v="Hyperwotsit"/>
    <x v="5"/>
    <x v="2"/>
    <n v="2.0099999999999998"/>
    <n v="20"/>
    <n v="1500"/>
    <x v="20"/>
  </r>
  <r>
    <n v="2964"/>
    <s v="Jake"/>
    <s v="Aldridge"/>
    <x v="1"/>
    <x v="1"/>
    <n v="30"/>
    <s v="Lynbrook Close"/>
    <s v="Northamptonshire"/>
    <x v="2"/>
    <d v="2021-08-09T00:00:00"/>
    <n v="25"/>
    <x v="4"/>
    <s v="Gigastuff"/>
    <x v="3"/>
    <x v="1"/>
    <n v="1.89"/>
    <n v="18"/>
    <n v="450"/>
    <x v="792"/>
  </r>
  <r>
    <n v="2965"/>
    <s v="Ramiro"/>
    <s v="Kilgore"/>
    <x v="1"/>
    <x v="1"/>
    <n v="60"/>
    <s v="Lyndhurst Gardens"/>
    <s v="Wigston"/>
    <x v="2"/>
    <d v="2022-02-04T00:00:00"/>
    <n v="82"/>
    <x v="5"/>
    <s v="Ultrathing V4"/>
    <x v="10"/>
    <x v="0"/>
    <n v="3.99"/>
    <n v="24"/>
    <n v="1968"/>
    <x v="682"/>
  </r>
  <r>
    <n v="2966"/>
    <s v="Lulu"/>
    <s v="Gibson"/>
    <x v="0"/>
    <x v="0"/>
    <n v="30"/>
    <s v="Lyndhurst Road"/>
    <s v="Washington"/>
    <x v="2"/>
    <s v="13/09/2022"/>
    <n v="53"/>
    <x v="0"/>
    <s v="Hyperwotsit"/>
    <x v="9"/>
    <x v="0"/>
    <n v="2.0099999999999998"/>
    <n v="20"/>
    <n v="1060"/>
    <x v="200"/>
  </r>
  <r>
    <n v="2967"/>
    <s v="Tatum"/>
    <s v="Hammer"/>
    <x v="0"/>
    <x v="0"/>
    <n v="60"/>
    <s v="LynfoRoadTerrace"/>
    <s v="Wareham"/>
    <x v="2"/>
    <d v="2022-10-07T00:00:00"/>
    <n v="62"/>
    <x v="1"/>
    <s v="Megawidget L"/>
    <x v="1"/>
    <x v="0"/>
    <n v="1.79"/>
    <n v="24"/>
    <n v="1488"/>
    <x v="467"/>
  </r>
  <r>
    <n v="2968"/>
    <s v="Aletha"/>
    <s v="Patrick"/>
    <x v="0"/>
    <x v="0"/>
    <n v="60"/>
    <s v="Lynton Estate"/>
    <s v="Bedale"/>
    <x v="43"/>
    <d v="2022-01-04T00:00:00"/>
    <n v="83"/>
    <x v="6"/>
    <s v="Megawidget M"/>
    <x v="6"/>
    <x v="0"/>
    <n v="1.29"/>
    <n v="24"/>
    <n v="1992"/>
    <x v="294"/>
  </r>
  <r>
    <n v="2969"/>
    <s v="Murray"/>
    <s v="Lowe"/>
    <x v="1"/>
    <x v="1"/>
    <n v="60"/>
    <s v="Lynton Road"/>
    <s v="Cullompton"/>
    <x v="16"/>
    <s v="19/10/2020"/>
    <n v="52"/>
    <x v="8"/>
    <s v="Superwossname"/>
    <x v="1"/>
    <x v="2"/>
    <n v="3.49"/>
    <n v="20"/>
    <n v="1040"/>
    <x v="371"/>
  </r>
  <r>
    <n v="2970"/>
    <s v="Jefferey"/>
    <s v="Conway"/>
    <x v="1"/>
    <x v="1"/>
    <n v="60"/>
    <s v="Lynton Terrace"/>
    <s v="Eastleigh"/>
    <x v="44"/>
    <s v="20/09/2021"/>
    <n v="34"/>
    <x v="2"/>
    <s v="Ultrathing V1"/>
    <x v="9"/>
    <x v="1"/>
    <n v="1.79"/>
    <n v="17"/>
    <n v="578"/>
    <x v="502"/>
  </r>
  <r>
    <n v="2971"/>
    <s v="Linnea"/>
    <s v="Messer"/>
    <x v="0"/>
    <x v="0"/>
    <n v="60"/>
    <s v="Lyon Road"/>
    <s v="Orpington"/>
    <x v="2"/>
    <s v="24/03/2021"/>
    <n v="57"/>
    <x v="2"/>
    <s v="Ultrathing V1"/>
    <x v="5"/>
    <x v="1"/>
    <n v="1.79"/>
    <n v="17"/>
    <n v="969"/>
    <x v="489"/>
  </r>
  <r>
    <n v="2972"/>
    <s v="Alana"/>
    <s v="Rushing"/>
    <x v="2"/>
    <x v="0"/>
    <n v="30"/>
    <s v="Lyons Terrace"/>
    <s v="Robertsbridge"/>
    <x v="2"/>
    <s v="17/10/2022"/>
    <n v="85"/>
    <x v="0"/>
    <s v="Hyperwotsit"/>
    <x v="1"/>
    <x v="0"/>
    <n v="2.0099999999999998"/>
    <n v="20"/>
    <n v="1700"/>
    <x v="918"/>
  </r>
  <r>
    <n v="2973"/>
    <s v="Zachery"/>
    <s v="Thacker"/>
    <x v="1"/>
    <x v="1"/>
    <n v="60"/>
    <s v="Lyons Yard"/>
    <s v="Sandhurst"/>
    <x v="2"/>
    <s v="23/05/2021"/>
    <n v="87"/>
    <x v="8"/>
    <s v="Superwossname"/>
    <x v="11"/>
    <x v="1"/>
    <n v="3.49"/>
    <n v="20"/>
    <n v="1740"/>
    <x v="324"/>
  </r>
  <r>
    <n v="2974"/>
    <s v="Cammie"/>
    <s v="Thayer"/>
    <x v="0"/>
    <x v="0"/>
    <n v="60"/>
    <s v="Lysia Street"/>
    <s v="Harrow"/>
    <x v="1"/>
    <s v="18/06/2022"/>
    <n v="66"/>
    <x v="4"/>
    <s v="Gigastuff"/>
    <x v="2"/>
    <x v="0"/>
    <n v="1.89"/>
    <n v="18"/>
    <n v="1188"/>
    <x v="15"/>
  </r>
  <r>
    <n v="2975"/>
    <s v="Marcelino"/>
    <s v="Hart"/>
    <x v="1"/>
    <x v="1"/>
    <n v="30"/>
    <s v="Lytton Strachey"/>
    <s v="Okehampton"/>
    <x v="2"/>
    <s v="14/09/2020"/>
    <n v="65"/>
    <x v="1"/>
    <s v="Megawidget L"/>
    <x v="9"/>
    <x v="2"/>
    <n v="1.79"/>
    <n v="24"/>
    <n v="1560"/>
    <x v="455"/>
  </r>
  <r>
    <n v="2976"/>
    <s v="Andre"/>
    <s v="Healy"/>
    <x v="2"/>
    <x v="0"/>
    <n v="60"/>
    <s v="Macartney House"/>
    <s v="Cambridgeshire"/>
    <x v="10"/>
    <d v="2020-08-05T00:00:00"/>
    <n v="85"/>
    <x v="3"/>
    <s v="Megawidget S"/>
    <x v="3"/>
    <x v="2"/>
    <n v="0.69"/>
    <n v="24"/>
    <n v="2040"/>
    <x v="573"/>
  </r>
  <r>
    <n v="2977"/>
    <s v="Virginia"/>
    <s v="Abbott"/>
    <x v="0"/>
    <x v="0"/>
    <n v="30"/>
    <s v="Macartney House"/>
    <s v="Isle Of Skye"/>
    <x v="21"/>
    <s v="15/03/2021"/>
    <n v="50"/>
    <x v="1"/>
    <s v="Megawidget L"/>
    <x v="5"/>
    <x v="1"/>
    <n v="1.79"/>
    <n v="24"/>
    <n v="1200"/>
    <x v="19"/>
  </r>
  <r>
    <n v="2978"/>
    <s v="Jeana"/>
    <s v="Abrams"/>
    <x v="0"/>
    <x v="0"/>
    <n v="90"/>
    <s v="Macartney House"/>
    <s v="Llanon"/>
    <x v="11"/>
    <s v="29/06/2022"/>
    <n v="101"/>
    <x v="8"/>
    <s v="Superwossname"/>
    <x v="2"/>
    <x v="0"/>
    <n v="3.49"/>
    <n v="20"/>
    <n v="2020"/>
    <x v="955"/>
  </r>
  <r>
    <n v="2979"/>
    <s v="Neta"/>
    <s v="Gordon"/>
    <x v="0"/>
    <x v="0"/>
    <n v="90"/>
    <s v="Macaulay Way"/>
    <s v="Kirkwall"/>
    <x v="21"/>
    <s v="26/07/2021"/>
    <n v="28"/>
    <x v="8"/>
    <s v="Superwossname"/>
    <x v="0"/>
    <x v="1"/>
    <n v="3.49"/>
    <n v="20"/>
    <n v="560"/>
    <x v="825"/>
  </r>
  <r>
    <n v="2980"/>
    <s v="Hugo"/>
    <s v="Todd"/>
    <x v="1"/>
    <x v="1"/>
    <n v="90"/>
    <s v="Macclesfield Road"/>
    <s v="South Yorkshire"/>
    <x v="2"/>
    <s v="19/03/2022"/>
    <n v="80"/>
    <x v="1"/>
    <s v="Megawidget L"/>
    <x v="5"/>
    <x v="0"/>
    <n v="1.79"/>
    <n v="24"/>
    <n v="1920"/>
    <x v="956"/>
  </r>
  <r>
    <n v="2981"/>
    <s v="Jesse"/>
    <s v="Suarez"/>
    <x v="1"/>
    <x v="1"/>
    <n v="90"/>
    <s v="Macduff Road"/>
    <s v="Stalybridge"/>
    <x v="2"/>
    <d v="2020-08-10T00:00:00"/>
    <n v="26"/>
    <x v="9"/>
    <s v="Ultrathing V3"/>
    <x v="3"/>
    <x v="2"/>
    <n v="3.39"/>
    <n v="24"/>
    <n v="624"/>
    <x v="663"/>
  </r>
  <r>
    <n v="2982"/>
    <s v="Maple"/>
    <s v="Marino"/>
    <x v="2"/>
    <x v="0"/>
    <n v="90"/>
    <s v="Macduff Terrace"/>
    <s v="Burntisland"/>
    <x v="46"/>
    <d v="2022-04-02T00:00:00"/>
    <n v="16"/>
    <x v="8"/>
    <s v="Superwossname"/>
    <x v="4"/>
    <x v="0"/>
    <n v="3.49"/>
    <n v="20"/>
    <n v="320"/>
    <x v="730"/>
  </r>
  <r>
    <n v="2983"/>
    <s v="Wiley"/>
    <s v="King"/>
    <x v="1"/>
    <x v="1"/>
    <n v="60"/>
    <s v="Mackintosh Lane"/>
    <s v="Tillicoultry"/>
    <x v="2"/>
    <d v="2020-05-08T00:00:00"/>
    <n v="27"/>
    <x v="3"/>
    <s v="Megawidget S"/>
    <x v="11"/>
    <x v="2"/>
    <n v="0.69"/>
    <n v="24"/>
    <n v="648"/>
    <x v="884"/>
  </r>
  <r>
    <n v="2984"/>
    <s v="Jerrie"/>
    <s v="Nixon"/>
    <x v="3"/>
    <x v="0"/>
    <n v="60"/>
    <s v="Maconochies Road"/>
    <s v="Bourne"/>
    <x v="76"/>
    <s v="27/06/2022"/>
    <n v="65"/>
    <x v="4"/>
    <s v="Gigastuff"/>
    <x v="2"/>
    <x v="0"/>
    <n v="1.89"/>
    <n v="18"/>
    <n v="1170"/>
    <x v="389"/>
  </r>
  <r>
    <n v="2985"/>
    <s v="Earlie"/>
    <s v="Valencia"/>
    <x v="0"/>
    <x v="0"/>
    <n v="60"/>
    <s v="Magdalen Passage"/>
    <s v="Gainsborough"/>
    <x v="17"/>
    <d v="2022-02-02T00:00:00"/>
    <n v="17"/>
    <x v="4"/>
    <s v="Gigastuff"/>
    <x v="10"/>
    <x v="0"/>
    <n v="1.89"/>
    <n v="18"/>
    <n v="306"/>
    <x v="567"/>
  </r>
  <r>
    <n v="2986"/>
    <s v="Sanjuana"/>
    <s v="Gipson"/>
    <x v="2"/>
    <x v="0"/>
    <n v="30"/>
    <s v="Magnolia Place"/>
    <s v="Hungerford"/>
    <x v="1"/>
    <s v="21/08/2022"/>
    <n v="17"/>
    <x v="9"/>
    <s v="Ultrathing V3"/>
    <x v="3"/>
    <x v="0"/>
    <n v="3.39"/>
    <n v="24"/>
    <n v="408"/>
    <x v="473"/>
  </r>
  <r>
    <n v="2987"/>
    <s v="Danilo"/>
    <s v="Holder"/>
    <x v="1"/>
    <x v="1"/>
    <n v="60"/>
    <s v="Maguire Street"/>
    <s v="Burry Port"/>
    <x v="12"/>
    <s v="21/07/2020"/>
    <n v="46"/>
    <x v="6"/>
    <s v="Megawidget M"/>
    <x v="0"/>
    <x v="2"/>
    <n v="1.29"/>
    <n v="24"/>
    <n v="1104"/>
    <x v="199"/>
  </r>
  <r>
    <n v="2988"/>
    <s v="Loria"/>
    <s v="Beatty"/>
    <x v="2"/>
    <x v="0"/>
    <n v="60"/>
    <s v="Maidenhead Court"/>
    <s v="Berwick-Upon-Tweed"/>
    <x v="85"/>
    <s v="19/02/2021"/>
    <n v="16"/>
    <x v="9"/>
    <s v="Ultrathing V3"/>
    <x v="10"/>
    <x v="1"/>
    <n v="3.39"/>
    <n v="24"/>
    <n v="384"/>
    <x v="586"/>
  </r>
  <r>
    <n v="2989"/>
    <s v="Stacey"/>
    <s v="Barrow"/>
    <x v="1"/>
    <x v="1"/>
    <n v="90"/>
    <s v="Maismore Cottages"/>
    <s v="Barmouth"/>
    <x v="90"/>
    <s v="14/04/2022"/>
    <n v="47"/>
    <x v="2"/>
    <s v="Ultrathing V1"/>
    <x v="4"/>
    <x v="0"/>
    <n v="1.79"/>
    <n v="17"/>
    <n v="799"/>
    <x v="670"/>
  </r>
  <r>
    <n v="2992"/>
    <s v="Darren"/>
    <s v="Alston"/>
    <x v="1"/>
    <x v="1"/>
    <n v="90"/>
    <s v="Maize Row"/>
    <s v="Bridgend"/>
    <x v="41"/>
    <s v="21/04/2022"/>
    <n v="70"/>
    <x v="7"/>
    <s v="Ultrathing V2"/>
    <x v="4"/>
    <x v="0"/>
    <n v="2.95"/>
    <n v="20"/>
    <n v="1400"/>
    <x v="399"/>
  </r>
  <r>
    <n v="2993"/>
    <s v="Dewayne"/>
    <s v="Pittman"/>
    <x v="1"/>
    <x v="1"/>
    <n v="60"/>
    <s v="Maizel Street"/>
    <s v="Huntly"/>
    <x v="1"/>
    <s v="15/08/2022"/>
    <n v="105"/>
    <x v="8"/>
    <s v="Superwossname"/>
    <x v="3"/>
    <x v="0"/>
    <n v="3.49"/>
    <n v="20"/>
    <n v="2100"/>
    <x v="430"/>
  </r>
  <r>
    <n v="2994"/>
    <s v="Valerie"/>
    <s v="Mayer"/>
    <x v="3"/>
    <x v="0"/>
    <n v="90"/>
    <s v="Makepeace Road"/>
    <s v="Littleborough"/>
    <x v="11"/>
    <s v="31/12/2021"/>
    <n v="7"/>
    <x v="1"/>
    <s v="Megawidget L"/>
    <x v="8"/>
    <x v="1"/>
    <n v="1.79"/>
    <n v="24"/>
    <n v="168"/>
    <x v="629"/>
  </r>
  <r>
    <n v="2995"/>
    <s v="Lorrie"/>
    <s v="Deal"/>
    <x v="2"/>
    <x v="0"/>
    <n v="90"/>
    <s v="Malbrook Road"/>
    <s v="Gretna"/>
    <x v="13"/>
    <s v="16/08/2021"/>
    <n v="2"/>
    <x v="8"/>
    <s v="Superwossname"/>
    <x v="3"/>
    <x v="1"/>
    <n v="3.49"/>
    <n v="20"/>
    <n v="40"/>
    <x v="264"/>
  </r>
  <r>
    <n v="2996"/>
    <s v="Evelynn"/>
    <s v="Pollock"/>
    <x v="2"/>
    <x v="0"/>
    <n v="30"/>
    <s v="Malcolm Crescent"/>
    <s v="Aberystwyth"/>
    <x v="27"/>
    <d v="2022-10-11T00:00:00"/>
    <n v="4"/>
    <x v="4"/>
    <s v="Gigastuff"/>
    <x v="1"/>
    <x v="0"/>
    <n v="1.89"/>
    <n v="18"/>
    <n v="72"/>
    <x v="486"/>
  </r>
  <r>
    <n v="2997"/>
    <s v="Antonia"/>
    <s v="Blackmon"/>
    <x v="1"/>
    <x v="1"/>
    <n v="30"/>
    <s v="Maldon Road"/>
    <s v="Middlewich"/>
    <x v="2"/>
    <d v="2022-08-02T00:00:00"/>
    <n v="105"/>
    <x v="6"/>
    <s v="Megawidget M"/>
    <x v="3"/>
    <x v="0"/>
    <n v="1.29"/>
    <n v="24"/>
    <n v="2520"/>
    <x v="933"/>
  </r>
  <r>
    <n v="2998"/>
    <s v="Lloyd"/>
    <s v="Ladd"/>
    <x v="1"/>
    <x v="1"/>
    <n v="30"/>
    <s v="Maldon Road"/>
    <s v="Wigton"/>
    <x v="2"/>
    <s v="16/08/2022"/>
    <n v="22"/>
    <x v="2"/>
    <s v="Ultrathing V1"/>
    <x v="3"/>
    <x v="0"/>
    <n v="1.79"/>
    <n v="17"/>
    <n v="374"/>
    <x v="871"/>
  </r>
  <r>
    <n v="2999"/>
    <s v="Lynwood"/>
    <s v="Flynn"/>
    <x v="1"/>
    <x v="1"/>
    <n v="30"/>
    <s v="Malet Place"/>
    <s v="Broadstone"/>
    <x v="42"/>
    <s v="19/08/2022"/>
    <n v="92"/>
    <x v="8"/>
    <s v="Superwossname"/>
    <x v="3"/>
    <x v="0"/>
    <n v="3.49"/>
    <n v="20"/>
    <n v="1840"/>
    <x v="628"/>
  </r>
  <r>
    <n v="3000"/>
    <s v="Sarai"/>
    <s v="Dolan"/>
    <x v="0"/>
    <x v="0"/>
    <n v="60"/>
    <s v="Maley Avenue"/>
    <s v="Bungay"/>
    <x v="8"/>
    <s v="16/06/2022"/>
    <n v="87"/>
    <x v="2"/>
    <s v="Ultrathing V1"/>
    <x v="2"/>
    <x v="0"/>
    <n v="1.79"/>
    <n v="17"/>
    <n v="1479"/>
    <x v="700"/>
  </r>
  <r>
    <n v="3001"/>
    <s v="Palmer"/>
    <s v="Hatcher"/>
    <x v="1"/>
    <x v="1"/>
    <n v="90"/>
    <s v="MalfoRoadCourt"/>
    <s v="Llwyngwril"/>
    <x v="11"/>
    <s v="29/01/2020"/>
    <n v="13"/>
    <x v="6"/>
    <s v="Megawidget M"/>
    <x v="6"/>
    <x v="2"/>
    <n v="1.29"/>
    <n v="24"/>
    <n v="312"/>
    <x v="846"/>
  </r>
  <r>
    <n v="3002"/>
    <s v="Erasmo"/>
    <s v="Lyons"/>
    <x v="1"/>
    <x v="1"/>
    <n v="60"/>
    <s v="Mallams Mews"/>
    <s v="Bucknell"/>
    <x v="8"/>
    <s v="14/10/2020"/>
    <n v="34"/>
    <x v="4"/>
    <s v="Gigastuff"/>
    <x v="1"/>
    <x v="2"/>
    <n v="1.89"/>
    <n v="18"/>
    <n v="612"/>
    <x v="503"/>
  </r>
  <r>
    <n v="3003"/>
    <s v="Dwight"/>
    <s v="Winters"/>
    <x v="1"/>
    <x v="1"/>
    <n v="60"/>
    <s v="MallaRoadWay"/>
    <s v="Brackley"/>
    <x v="69"/>
    <s v="25/06/2022"/>
    <n v="38"/>
    <x v="3"/>
    <s v="Megawidget S"/>
    <x v="2"/>
    <x v="0"/>
    <n v="0.69"/>
    <n v="24"/>
    <n v="912"/>
    <x v="117"/>
  </r>
  <r>
    <n v="3004"/>
    <s v="Deandrea"/>
    <s v="Gibson"/>
    <x v="0"/>
    <x v="0"/>
    <n v="60"/>
    <s v="Mallet Road"/>
    <s v="Ballindalloch"/>
    <x v="0"/>
    <s v="22/09/2022"/>
    <n v="91"/>
    <x v="2"/>
    <s v="Ultrathing V1"/>
    <x v="9"/>
    <x v="0"/>
    <n v="1.79"/>
    <n v="17"/>
    <n v="1547"/>
    <x v="3"/>
  </r>
  <r>
    <n v="3005"/>
    <s v="Samira"/>
    <s v="King"/>
    <x v="3"/>
    <x v="0"/>
    <n v="60"/>
    <s v="MalloRoadStreet"/>
    <s v="Rowley Regis"/>
    <x v="2"/>
    <s v="19/07/2020"/>
    <n v="80"/>
    <x v="8"/>
    <s v="Superwossname"/>
    <x v="0"/>
    <x v="2"/>
    <n v="3.49"/>
    <n v="20"/>
    <n v="1600"/>
    <x v="704"/>
  </r>
  <r>
    <n v="3006"/>
    <s v="Latonya"/>
    <s v="Weaver"/>
    <x v="0"/>
    <x v="0"/>
    <n v="30"/>
    <s v="Malton Street"/>
    <s v="London"/>
    <x v="2"/>
    <d v="2020-12-06T00:00:00"/>
    <n v="7"/>
    <x v="9"/>
    <s v="Ultrathing V3"/>
    <x v="8"/>
    <x v="2"/>
    <n v="3.39"/>
    <n v="24"/>
    <n v="168"/>
    <x v="743"/>
  </r>
  <r>
    <n v="3007"/>
    <s v="Ashlyn"/>
    <s v="Blount"/>
    <x v="0"/>
    <x v="0"/>
    <n v="90"/>
    <s v="Maltravers Street"/>
    <s v="Crowthorne"/>
    <x v="16"/>
    <s v="18/06/2022"/>
    <n v="49"/>
    <x v="0"/>
    <s v="Hyperwotsit"/>
    <x v="2"/>
    <x v="0"/>
    <n v="2.0099999999999998"/>
    <n v="20"/>
    <n v="980"/>
    <x v="357"/>
  </r>
  <r>
    <n v="3008"/>
    <s v="Christeen"/>
    <s v="Case"/>
    <x v="2"/>
    <x v="0"/>
    <n v="60"/>
    <s v="Manbey Road"/>
    <s v="Berkshire"/>
    <x v="29"/>
    <d v="2022-12-03T00:00:00"/>
    <n v="23"/>
    <x v="7"/>
    <s v="Ultrathing V2"/>
    <x v="8"/>
    <x v="0"/>
    <n v="2.95"/>
    <n v="20"/>
    <n v="460"/>
    <x v="909"/>
  </r>
  <r>
    <n v="3009"/>
    <s v="Kallie"/>
    <s v="Goins"/>
    <x v="2"/>
    <x v="0"/>
    <n v="60"/>
    <s v="Manchester Place"/>
    <s v="Armagh"/>
    <x v="33"/>
    <s v="25/06/2020"/>
    <n v="69"/>
    <x v="0"/>
    <s v="Hyperwotsit"/>
    <x v="2"/>
    <x v="2"/>
    <n v="2.0099999999999998"/>
    <n v="20"/>
    <n v="1380"/>
    <x v="497"/>
  </r>
  <r>
    <n v="3010"/>
    <s v="Rachelle"/>
    <s v="Lyons"/>
    <x v="0"/>
    <x v="0"/>
    <n v="60"/>
    <s v="Manciple Street"/>
    <s v="Stroud"/>
    <x v="2"/>
    <d v="2022-12-05T00:00:00"/>
    <n v="4"/>
    <x v="3"/>
    <s v="Megawidget S"/>
    <x v="8"/>
    <x v="0"/>
    <n v="0.69"/>
    <n v="24"/>
    <n v="96"/>
    <x v="631"/>
  </r>
  <r>
    <n v="3011"/>
    <s v="Pamella"/>
    <s v="Pruitt"/>
    <x v="0"/>
    <x v="0"/>
    <n v="60"/>
    <s v="Mandela Way"/>
    <s v="Heywood"/>
    <x v="1"/>
    <d v="2022-05-02T00:00:00"/>
    <n v="5"/>
    <x v="2"/>
    <s v="Ultrathing V1"/>
    <x v="11"/>
    <x v="0"/>
    <n v="1.79"/>
    <n v="17"/>
    <n v="85"/>
    <x v="36"/>
  </r>
  <r>
    <n v="3012"/>
    <s v="Arnulfo"/>
    <s v="Lamb"/>
    <x v="1"/>
    <x v="1"/>
    <n v="60"/>
    <s v="Manette Street"/>
    <s v="Rochdale"/>
    <x v="2"/>
    <d v="2020-06-11T00:00:00"/>
    <n v="59"/>
    <x v="7"/>
    <s v="Ultrathing V2"/>
    <x v="2"/>
    <x v="2"/>
    <n v="2.95"/>
    <n v="20"/>
    <n v="1180"/>
    <x v="855"/>
  </r>
  <r>
    <n v="3013"/>
    <s v="Maisie"/>
    <s v="Ivey"/>
    <x v="2"/>
    <x v="0"/>
    <n v="30"/>
    <s v="Manette Street"/>
    <s v="Totland Bay"/>
    <x v="2"/>
    <s v="24/08/2022"/>
    <n v="22"/>
    <x v="0"/>
    <s v="Hyperwotsit"/>
    <x v="3"/>
    <x v="0"/>
    <n v="2.0099999999999998"/>
    <n v="20"/>
    <n v="440"/>
    <x v="650"/>
  </r>
  <r>
    <n v="3014"/>
    <s v="Anya"/>
    <s v="Hearn"/>
    <x v="2"/>
    <x v="0"/>
    <n v="60"/>
    <s v="Manks Place"/>
    <s v="Dunkeld"/>
    <x v="3"/>
    <s v="30/04/2021"/>
    <n v="54"/>
    <x v="0"/>
    <s v="Hyperwotsit"/>
    <x v="4"/>
    <x v="1"/>
    <n v="2.0099999999999998"/>
    <n v="20"/>
    <n v="1080"/>
    <x v="957"/>
  </r>
  <r>
    <n v="3015"/>
    <s v="Kendall"/>
    <s v="Pope"/>
    <x v="1"/>
    <x v="1"/>
    <n v="30"/>
    <s v="Manks Place"/>
    <s v="Lochgilphead"/>
    <x v="11"/>
    <s v="14/10/2021"/>
    <n v="83"/>
    <x v="6"/>
    <s v="Megawidget M"/>
    <x v="1"/>
    <x v="1"/>
    <n v="1.29"/>
    <n v="24"/>
    <n v="1992"/>
    <x v="294"/>
  </r>
  <r>
    <n v="3016"/>
    <s v="Franklin"/>
    <s v="Mcclellan"/>
    <x v="1"/>
    <x v="1"/>
    <n v="30"/>
    <s v="Manor Mews"/>
    <s v="Essex"/>
    <x v="17"/>
    <d v="2021-01-05T00:00:00"/>
    <n v="34"/>
    <x v="8"/>
    <s v="Superwossname"/>
    <x v="6"/>
    <x v="1"/>
    <n v="3.49"/>
    <n v="20"/>
    <n v="680"/>
    <x v="415"/>
  </r>
  <r>
    <n v="3017"/>
    <s v="Lawrence"/>
    <s v="Clarke"/>
    <x v="1"/>
    <x v="1"/>
    <n v="30"/>
    <s v="Manor Place"/>
    <s v="Middlewich"/>
    <x v="2"/>
    <d v="2020-08-04T00:00:00"/>
    <n v="74"/>
    <x v="0"/>
    <s v="Hyperwotsit"/>
    <x v="3"/>
    <x v="2"/>
    <n v="2.0099999999999998"/>
    <n v="20"/>
    <n v="1480"/>
    <x v="178"/>
  </r>
  <r>
    <n v="3018"/>
    <s v="Santiago"/>
    <s v="Boyce"/>
    <x v="1"/>
    <x v="1"/>
    <n v="30"/>
    <s v="Manor Rise"/>
    <s v="Coulsdon"/>
    <x v="16"/>
    <d v="2021-10-11T00:00:00"/>
    <n v="92"/>
    <x v="2"/>
    <s v="Ultrathing V1"/>
    <x v="1"/>
    <x v="1"/>
    <n v="1.79"/>
    <n v="17"/>
    <n v="1564"/>
    <x v="640"/>
  </r>
  <r>
    <n v="3019"/>
    <s v="Ross"/>
    <s v="Haynes"/>
    <x v="1"/>
    <x v="1"/>
    <n v="60"/>
    <s v="Manor Row"/>
    <s v="Fraserburgh"/>
    <x v="17"/>
    <s v="23/04/2020"/>
    <n v="78"/>
    <x v="9"/>
    <s v="Ultrathing V3"/>
    <x v="4"/>
    <x v="2"/>
    <n v="3.39"/>
    <n v="24"/>
    <n v="1872"/>
    <x v="353"/>
  </r>
  <r>
    <n v="3020"/>
    <s v="Antoine"/>
    <s v="Hensley"/>
    <x v="1"/>
    <x v="1"/>
    <n v="30"/>
    <s v="Manor Terrace"/>
    <s v="Castlewellan"/>
    <x v="10"/>
    <d v="2021-06-05T00:00:00"/>
    <n v="29"/>
    <x v="4"/>
    <s v="Gigastuff"/>
    <x v="2"/>
    <x v="1"/>
    <n v="1.89"/>
    <n v="18"/>
    <n v="522"/>
    <x v="673"/>
  </r>
  <r>
    <n v="3021"/>
    <s v="Rosalinda"/>
    <s v="Bouchard"/>
    <x v="0"/>
    <x v="0"/>
    <n v="60"/>
    <s v="Manorbrook"/>
    <s v="Bathgate"/>
    <x v="88"/>
    <s v="23/10/2020"/>
    <n v="62"/>
    <x v="6"/>
    <s v="Megawidget M"/>
    <x v="1"/>
    <x v="2"/>
    <n v="1.29"/>
    <n v="24"/>
    <n v="1488"/>
    <x v="343"/>
  </r>
  <r>
    <n v="3022"/>
    <s v="Domingo"/>
    <s v="Cruz"/>
    <x v="1"/>
    <x v="1"/>
    <n v="90"/>
    <s v="Manorside Close"/>
    <s v="Motherwell"/>
    <x v="2"/>
    <s v="15/02/2020"/>
    <n v="39"/>
    <x v="7"/>
    <s v="Ultrathing V2"/>
    <x v="10"/>
    <x v="2"/>
    <n v="2.95"/>
    <n v="20"/>
    <n v="780"/>
    <x v="145"/>
  </r>
  <r>
    <n v="3023"/>
    <s v="Carisa"/>
    <s v="Major"/>
    <x v="2"/>
    <x v="0"/>
    <n v="60"/>
    <s v="Manresa House"/>
    <s v="Hawes"/>
    <x v="1"/>
    <s v="21/03/2020"/>
    <n v="74"/>
    <x v="9"/>
    <s v="Ultrathing V3"/>
    <x v="5"/>
    <x v="2"/>
    <n v="3.39"/>
    <n v="24"/>
    <n v="1776"/>
    <x v="525"/>
  </r>
  <r>
    <n v="3024"/>
    <s v="Frances"/>
    <s v="Sanders"/>
    <x v="2"/>
    <x v="0"/>
    <n v="60"/>
    <s v="Mans Buildings"/>
    <s v="Beaworthy"/>
    <x v="39"/>
    <d v="2020-06-06T00:00:00"/>
    <n v="26"/>
    <x v="4"/>
    <s v="Gigastuff"/>
    <x v="2"/>
    <x v="2"/>
    <n v="1.89"/>
    <n v="18"/>
    <n v="468"/>
    <x v="607"/>
  </r>
  <r>
    <n v="3025"/>
    <s v="Barbar"/>
    <s v="Gillis"/>
    <x v="0"/>
    <x v="0"/>
    <n v="90"/>
    <s v="Mans Buildings"/>
    <s v="Nethy Bridge"/>
    <x v="2"/>
    <s v="27/11/2021"/>
    <n v="56"/>
    <x v="5"/>
    <s v="Ultrathing V4"/>
    <x v="7"/>
    <x v="1"/>
    <n v="3.99"/>
    <n v="24"/>
    <n v="1344"/>
    <x v="958"/>
  </r>
  <r>
    <n v="3026"/>
    <s v="Josephina"/>
    <s v="Lackey"/>
    <x v="0"/>
    <x v="0"/>
    <n v="30"/>
    <s v="Mans Court"/>
    <s v="Church Stretton"/>
    <x v="15"/>
    <s v="24/07/2022"/>
    <n v="103"/>
    <x v="9"/>
    <s v="Ultrathing V3"/>
    <x v="0"/>
    <x v="0"/>
    <n v="3.39"/>
    <n v="24"/>
    <n v="2472"/>
    <x v="656"/>
  </r>
  <r>
    <n v="3027"/>
    <s v="Juan"/>
    <s v="Erickson"/>
    <x v="1"/>
    <x v="1"/>
    <n v="90"/>
    <s v="Mansell Road"/>
    <s v="Newport"/>
    <x v="2"/>
    <s v="19/04/2021"/>
    <n v="43"/>
    <x v="7"/>
    <s v="Ultrathing V2"/>
    <x v="4"/>
    <x v="1"/>
    <n v="2.95"/>
    <n v="20"/>
    <n v="860"/>
    <x v="410"/>
  </r>
  <r>
    <n v="3028"/>
    <s v="Trey"/>
    <s v="Louis"/>
    <x v="1"/>
    <x v="1"/>
    <n v="60"/>
    <s v="Mansion Villas"/>
    <s v="Dunstable"/>
    <x v="3"/>
    <d v="2020-05-11T00:00:00"/>
    <n v="10"/>
    <x v="4"/>
    <s v="Gigastuff"/>
    <x v="11"/>
    <x v="2"/>
    <n v="1.89"/>
    <n v="18"/>
    <n v="180"/>
    <x v="427"/>
  </r>
  <r>
    <n v="3029"/>
    <s v="Monica"/>
    <s v="Sykes"/>
    <x v="2"/>
    <x v="0"/>
    <n v="30"/>
    <s v="Mantle Road"/>
    <s v="Londonderry"/>
    <x v="2"/>
    <s v="17/08/2021"/>
    <n v="44"/>
    <x v="2"/>
    <s v="Ultrathing V1"/>
    <x v="3"/>
    <x v="1"/>
    <n v="1.79"/>
    <n v="17"/>
    <n v="748"/>
    <x v="696"/>
  </r>
  <r>
    <n v="3030"/>
    <s v="Thurman"/>
    <s v="Stratton"/>
    <x v="1"/>
    <x v="1"/>
    <n v="60"/>
    <s v="Manvers Terrace"/>
    <s v="Cheshire"/>
    <x v="20"/>
    <s v="20/04/2022"/>
    <n v="9"/>
    <x v="2"/>
    <s v="Ultrathing V1"/>
    <x v="4"/>
    <x v="0"/>
    <n v="1.79"/>
    <n v="17"/>
    <n v="153"/>
    <x v="89"/>
  </r>
  <r>
    <n v="3031"/>
    <s v="Lonnie"/>
    <s v="Sands"/>
    <x v="1"/>
    <x v="1"/>
    <n v="30"/>
    <s v="Maple Road"/>
    <s v="Craigavon"/>
    <x v="16"/>
    <s v="28/06/2021"/>
    <n v="64"/>
    <x v="7"/>
    <s v="Ultrathing V2"/>
    <x v="2"/>
    <x v="1"/>
    <n v="2.95"/>
    <n v="20"/>
    <n v="1280"/>
    <x v="230"/>
  </r>
  <r>
    <n v="3032"/>
    <s v="Lowell"/>
    <s v="Thurman"/>
    <x v="1"/>
    <x v="1"/>
    <n v="30"/>
    <s v="Marcon Place"/>
    <s v="County Antrim"/>
    <x v="16"/>
    <s v="14/08/2022"/>
    <n v="92"/>
    <x v="1"/>
    <s v="Megawidget L"/>
    <x v="3"/>
    <x v="0"/>
    <n v="1.79"/>
    <n v="24"/>
    <n v="2208"/>
    <x v="797"/>
  </r>
  <r>
    <n v="3033"/>
    <s v="Dwain"/>
    <s v="Kenny"/>
    <x v="1"/>
    <x v="1"/>
    <n v="90"/>
    <s v="Marconi Road"/>
    <s v="Midhurst"/>
    <x v="2"/>
    <s v="18/05/2020"/>
    <n v="62"/>
    <x v="4"/>
    <s v="Gigastuff"/>
    <x v="11"/>
    <x v="2"/>
    <n v="1.89"/>
    <n v="18"/>
    <n v="1116"/>
    <x v="135"/>
  </r>
  <r>
    <n v="3034"/>
    <s v="Cameron"/>
    <s v="Pineda"/>
    <x v="1"/>
    <x v="1"/>
    <n v="60"/>
    <s v="Marcus Garvey"/>
    <s v="South Humberside"/>
    <x v="2"/>
    <d v="2021-06-04T00:00:00"/>
    <n v="81"/>
    <x v="7"/>
    <s v="Ultrathing V2"/>
    <x v="2"/>
    <x v="1"/>
    <n v="2.95"/>
    <n v="20"/>
    <n v="1620"/>
    <x v="540"/>
  </r>
  <r>
    <n v="3035"/>
    <s v="Nana"/>
    <s v="Hammer"/>
    <x v="0"/>
    <x v="0"/>
    <n v="60"/>
    <s v="Marden Road"/>
    <s v="Broxbourne"/>
    <x v="8"/>
    <s v="27/10/2022"/>
    <n v="41"/>
    <x v="8"/>
    <s v="Superwossname"/>
    <x v="1"/>
    <x v="0"/>
    <n v="3.49"/>
    <n v="20"/>
    <n v="820"/>
    <x v="232"/>
  </r>
  <r>
    <n v="3036"/>
    <s v="Ashley"/>
    <s v="Arrington"/>
    <x v="0"/>
    <x v="0"/>
    <n v="30"/>
    <s v="Margaret Gardner"/>
    <s v="Cumbria"/>
    <x v="16"/>
    <d v="2021-12-11T00:00:00"/>
    <n v="85"/>
    <x v="6"/>
    <s v="Megawidget M"/>
    <x v="8"/>
    <x v="1"/>
    <n v="1.29"/>
    <n v="24"/>
    <n v="2040"/>
    <x v="711"/>
  </r>
  <r>
    <n v="3037"/>
    <s v="Nickolas"/>
    <s v="Mora"/>
    <x v="1"/>
    <x v="1"/>
    <n v="60"/>
    <s v="Margery Terrace"/>
    <s v="Ferndale"/>
    <x v="17"/>
    <s v="23/01/2020"/>
    <n v="82"/>
    <x v="4"/>
    <s v="Gigastuff"/>
    <x v="6"/>
    <x v="2"/>
    <n v="1.89"/>
    <n v="18"/>
    <n v="1476"/>
    <x v="291"/>
  </r>
  <r>
    <n v="3038"/>
    <s v="Lashandra"/>
    <s v="Stanford"/>
    <x v="2"/>
    <x v="0"/>
    <n v="60"/>
    <s v="Margravine Road"/>
    <s v="Marlborough"/>
    <x v="2"/>
    <s v="25/02/2021"/>
    <n v="91"/>
    <x v="0"/>
    <s v="Hyperwotsit"/>
    <x v="10"/>
    <x v="1"/>
    <n v="2.0099999999999998"/>
    <n v="20"/>
    <n v="1820"/>
    <x v="716"/>
  </r>
  <r>
    <n v="3039"/>
    <s v="Sheryl"/>
    <s v="Ellis"/>
    <x v="0"/>
    <x v="0"/>
    <n v="90"/>
    <s v="Marian Way"/>
    <s v="Llanarth"/>
    <x v="11"/>
    <s v="20/12/2022"/>
    <n v="59"/>
    <x v="5"/>
    <s v="Ultrathing V4"/>
    <x v="8"/>
    <x v="0"/>
    <n v="3.99"/>
    <n v="24"/>
    <n v="1416"/>
    <x v="358"/>
  </r>
  <r>
    <n v="3040"/>
    <s v="Lynwood"/>
    <s v="Crockett"/>
    <x v="1"/>
    <x v="1"/>
    <n v="60"/>
    <s v="Mariner'S Buildings"/>
    <s v="Horley"/>
    <x v="1"/>
    <s v="13/10/2021"/>
    <n v="15"/>
    <x v="3"/>
    <s v="Megawidget S"/>
    <x v="1"/>
    <x v="1"/>
    <n v="0.69"/>
    <n v="24"/>
    <n v="360"/>
    <x v="532"/>
  </r>
  <r>
    <n v="3041"/>
    <s v="Barbie"/>
    <s v="Fry"/>
    <x v="0"/>
    <x v="0"/>
    <n v="60"/>
    <s v="Marius Road"/>
    <s v="Penrhyndeudraeth"/>
    <x v="2"/>
    <s v="15/10/2020"/>
    <n v="45"/>
    <x v="6"/>
    <s v="Megawidget M"/>
    <x v="1"/>
    <x v="2"/>
    <n v="1.29"/>
    <n v="24"/>
    <n v="1080"/>
    <x v="570"/>
  </r>
  <r>
    <n v="3042"/>
    <s v="Alvin"/>
    <s v="Wiseman"/>
    <x v="1"/>
    <x v="1"/>
    <n v="30"/>
    <s v="Mark Place"/>
    <s v="Abertillery"/>
    <x v="27"/>
    <s v="15/02/2022"/>
    <n v="3"/>
    <x v="6"/>
    <s v="Megawidget M"/>
    <x v="10"/>
    <x v="0"/>
    <n v="1.29"/>
    <n v="24"/>
    <n v="72"/>
    <x v="183"/>
  </r>
  <r>
    <n v="3043"/>
    <s v="Eleonora"/>
    <s v="Hester"/>
    <x v="2"/>
    <x v="0"/>
    <n v="30"/>
    <s v="Markfield Gardens"/>
    <s v="Newbiggin-By-The-Sea"/>
    <x v="2"/>
    <d v="2020-12-12T00:00:00"/>
    <n v="5"/>
    <x v="3"/>
    <s v="Megawidget S"/>
    <x v="8"/>
    <x v="2"/>
    <n v="0.69"/>
    <n v="24"/>
    <n v="120"/>
    <x v="954"/>
  </r>
  <r>
    <n v="3044"/>
    <s v="Wilford"/>
    <s v="Guzman"/>
    <x v="1"/>
    <x v="1"/>
    <n v="90"/>
    <s v="Markham Square"/>
    <s v="East Sussex"/>
    <x v="44"/>
    <d v="2022-09-06T00:00:00"/>
    <n v="67"/>
    <x v="4"/>
    <s v="Gigastuff"/>
    <x v="9"/>
    <x v="0"/>
    <n v="1.89"/>
    <n v="18"/>
    <n v="1206"/>
    <x v="827"/>
  </r>
  <r>
    <n v="3045"/>
    <s v="Dusty"/>
    <s v="Lewis"/>
    <x v="1"/>
    <x v="1"/>
    <n v="90"/>
    <s v="Markwell Close"/>
    <s v="Ferndale"/>
    <x v="17"/>
    <d v="2022-04-04T00:00:00"/>
    <n v="36"/>
    <x v="4"/>
    <s v="Gigastuff"/>
    <x v="4"/>
    <x v="0"/>
    <n v="1.89"/>
    <n v="18"/>
    <n v="648"/>
    <x v="150"/>
  </r>
  <r>
    <n v="3046"/>
    <s v="Angelika"/>
    <s v="Latham"/>
    <x v="2"/>
    <x v="0"/>
    <n v="90"/>
    <s v="Marlborough Parade"/>
    <s v="Isle Of Tiree"/>
    <x v="21"/>
    <s v="27/11/2022"/>
    <n v="7"/>
    <x v="6"/>
    <s v="Megawidget M"/>
    <x v="7"/>
    <x v="0"/>
    <n v="1.29"/>
    <n v="24"/>
    <n v="168"/>
    <x v="654"/>
  </r>
  <r>
    <n v="3047"/>
    <s v="Effie"/>
    <s v="Horn"/>
    <x v="2"/>
    <x v="0"/>
    <n v="90"/>
    <s v="Marlborough Road"/>
    <s v="Pontypool"/>
    <x v="2"/>
    <s v="22/08/2020"/>
    <n v="44"/>
    <x v="3"/>
    <s v="Megawidget S"/>
    <x v="3"/>
    <x v="2"/>
    <n v="0.69"/>
    <n v="24"/>
    <n v="1056"/>
    <x v="253"/>
  </r>
  <r>
    <n v="3048"/>
    <s v="Cleopatra"/>
    <s v="Marquez"/>
    <x v="2"/>
    <x v="0"/>
    <n v="60"/>
    <s v="Marlborough Terrace"/>
    <s v="New Tredegar"/>
    <x v="2"/>
    <d v="2022-01-06T00:00:00"/>
    <n v="23"/>
    <x v="0"/>
    <s v="Hyperwotsit"/>
    <x v="6"/>
    <x v="0"/>
    <n v="2.0099999999999998"/>
    <n v="20"/>
    <n v="460"/>
    <x v="917"/>
  </r>
  <r>
    <n v="3049"/>
    <s v="Frances"/>
    <s v="Cramer"/>
    <x v="0"/>
    <x v="0"/>
    <n v="30"/>
    <s v="Marleys Yard"/>
    <s v="Fakenham"/>
    <x v="17"/>
    <d v="2022-04-09T00:00:00"/>
    <n v="28"/>
    <x v="0"/>
    <s v="Hyperwotsit"/>
    <x v="4"/>
    <x v="0"/>
    <n v="2.0099999999999998"/>
    <n v="20"/>
    <n v="560"/>
    <x v="635"/>
  </r>
  <r>
    <n v="3051"/>
    <s v="Deangelo"/>
    <s v="Daley"/>
    <x v="1"/>
    <x v="1"/>
    <n v="60"/>
    <s v="Marmion Mews"/>
    <s v="Hinckley"/>
    <x v="1"/>
    <s v="28/05/2022"/>
    <n v="47"/>
    <x v="3"/>
    <s v="Megawidget S"/>
    <x v="11"/>
    <x v="0"/>
    <n v="0.69"/>
    <n v="24"/>
    <n v="1128"/>
    <x v="472"/>
  </r>
  <r>
    <n v="3052"/>
    <s v="Claude"/>
    <s v="Pham"/>
    <x v="2"/>
    <x v="0"/>
    <n v="60"/>
    <s v="Marmion Road"/>
    <s v="Upminster"/>
    <x v="2"/>
    <d v="2022-04-05T00:00:00"/>
    <n v="38"/>
    <x v="5"/>
    <s v="Ultrathing V4"/>
    <x v="4"/>
    <x v="0"/>
    <n v="3.99"/>
    <n v="24"/>
    <n v="912"/>
    <x v="244"/>
  </r>
  <r>
    <n v="3053"/>
    <s v="Normand"/>
    <s v="Wesley"/>
    <x v="1"/>
    <x v="1"/>
    <n v="30"/>
    <s v="Maroons Way"/>
    <s v="Daventry"/>
    <x v="3"/>
    <s v="18/01/2021"/>
    <n v="35"/>
    <x v="8"/>
    <s v="Superwossname"/>
    <x v="6"/>
    <x v="1"/>
    <n v="3.49"/>
    <n v="20"/>
    <n v="700"/>
    <x v="288"/>
  </r>
  <r>
    <n v="3054"/>
    <s v="Dara"/>
    <s v="Weir"/>
    <x v="3"/>
    <x v="0"/>
    <n v="30"/>
    <s v="Marriots Close"/>
    <s v="Darvel"/>
    <x v="3"/>
    <s v="15/04/2021"/>
    <n v="48"/>
    <x v="0"/>
    <s v="Hyperwotsit"/>
    <x v="4"/>
    <x v="1"/>
    <n v="2.0099999999999998"/>
    <n v="20"/>
    <n v="960"/>
    <x v="411"/>
  </r>
  <r>
    <n v="3055"/>
    <s v="Ezequiel"/>
    <s v="Mckenzie"/>
    <x v="1"/>
    <x v="1"/>
    <n v="60"/>
    <s v="Marsala Road"/>
    <s v="Horley"/>
    <x v="1"/>
    <s v="27/07/2020"/>
    <n v="60"/>
    <x v="3"/>
    <s v="Megawidget S"/>
    <x v="0"/>
    <x v="2"/>
    <n v="0.69"/>
    <n v="24"/>
    <n v="1440"/>
    <x v="261"/>
  </r>
  <r>
    <n v="3056"/>
    <s v="Kaila"/>
    <s v="Mcgraw"/>
    <x v="3"/>
    <x v="0"/>
    <n v="60"/>
    <s v="Marsh"/>
    <s v="Wadhurst"/>
    <x v="2"/>
    <s v="31/12/2020"/>
    <n v="85"/>
    <x v="3"/>
    <s v="Megawidget S"/>
    <x v="8"/>
    <x v="2"/>
    <n v="0.69"/>
    <n v="24"/>
    <n v="2040"/>
    <x v="573"/>
  </r>
  <r>
    <n v="3057"/>
    <s v="Vincenzo"/>
    <s v="Whitaker"/>
    <x v="1"/>
    <x v="1"/>
    <n v="30"/>
    <s v="Marsh Road"/>
    <s v="Dalry"/>
    <x v="3"/>
    <s v="25/04/2022"/>
    <n v="30"/>
    <x v="8"/>
    <s v="Superwossname"/>
    <x v="4"/>
    <x v="0"/>
    <n v="3.49"/>
    <n v="20"/>
    <n v="600"/>
    <x v="32"/>
  </r>
  <r>
    <n v="3058"/>
    <s v="Quincy"/>
    <s v="Stroud"/>
    <x v="1"/>
    <x v="1"/>
    <n v="30"/>
    <s v="Marsh Road"/>
    <s v="Monmouth"/>
    <x v="2"/>
    <d v="2020-06-12T00:00:00"/>
    <n v="71"/>
    <x v="5"/>
    <s v="Ultrathing V4"/>
    <x v="2"/>
    <x v="2"/>
    <n v="3.99"/>
    <n v="24"/>
    <n v="1704"/>
    <x v="530"/>
  </r>
  <r>
    <n v="3059"/>
    <s v="Deonna"/>
    <s v="Lane"/>
    <x v="0"/>
    <x v="0"/>
    <n v="60"/>
    <s v="Marshall Estate"/>
    <s v="Berkshire"/>
    <x v="29"/>
    <s v="28/02/2021"/>
    <n v="2"/>
    <x v="3"/>
    <s v="Megawidget S"/>
    <x v="10"/>
    <x v="1"/>
    <n v="0.69"/>
    <n v="24"/>
    <n v="48"/>
    <x v="852"/>
  </r>
  <r>
    <n v="3060"/>
    <s v="Clay"/>
    <s v="Ransom"/>
    <x v="1"/>
    <x v="1"/>
    <n v="60"/>
    <s v="Marshall Estate"/>
    <s v="Bordon"/>
    <x v="28"/>
    <s v="30/08/2021"/>
    <n v="61"/>
    <x v="3"/>
    <s v="Megawidget S"/>
    <x v="3"/>
    <x v="1"/>
    <n v="0.69"/>
    <n v="24"/>
    <n v="1464"/>
    <x v="585"/>
  </r>
  <r>
    <n v="3061"/>
    <s v="Edna"/>
    <s v="Willard"/>
    <x v="0"/>
    <x v="0"/>
    <n v="90"/>
    <s v="Marshalsea"/>
    <s v="Thornton-Cleveleys"/>
    <x v="2"/>
    <s v="19/02/2020"/>
    <n v="27"/>
    <x v="4"/>
    <s v="Gigastuff"/>
    <x v="10"/>
    <x v="2"/>
    <n v="1.89"/>
    <n v="18"/>
    <n v="486"/>
    <x v="306"/>
  </r>
  <r>
    <n v="3062"/>
    <s v="Adrian"/>
    <s v="Lilly"/>
    <x v="1"/>
    <x v="1"/>
    <n v="30"/>
    <s v="Marshalsea Road"/>
    <s v="Lochgelly"/>
    <x v="11"/>
    <s v="30/12/2020"/>
    <n v="34"/>
    <x v="3"/>
    <s v="Megawidget S"/>
    <x v="8"/>
    <x v="2"/>
    <n v="0.69"/>
    <n v="24"/>
    <n v="816"/>
    <x v="464"/>
  </r>
  <r>
    <n v="3063"/>
    <s v="Cleo"/>
    <s v="Swenson"/>
    <x v="2"/>
    <x v="0"/>
    <n v="90"/>
    <s v="Marshbrook Close"/>
    <s v="Godalming"/>
    <x v="17"/>
    <s v="18/02/2021"/>
    <n v="53"/>
    <x v="4"/>
    <s v="Gigastuff"/>
    <x v="10"/>
    <x v="1"/>
    <n v="1.89"/>
    <n v="18"/>
    <n v="954"/>
    <x v="946"/>
  </r>
  <r>
    <n v="3064"/>
    <s v="Lamont"/>
    <s v="Peoples"/>
    <x v="1"/>
    <x v="1"/>
    <n v="60"/>
    <s v="Marshgate Lane"/>
    <s v="Newcastleton"/>
    <x v="2"/>
    <s v="24/10/2020"/>
    <n v="73"/>
    <x v="2"/>
    <s v="Ultrathing V1"/>
    <x v="1"/>
    <x v="2"/>
    <n v="1.79"/>
    <n v="17"/>
    <n v="1241"/>
    <x v="557"/>
  </r>
  <r>
    <n v="3065"/>
    <s v="Laverne"/>
    <s v="Barajas"/>
    <x v="1"/>
    <x v="1"/>
    <n v="60"/>
    <s v="Marsland Road"/>
    <s v="Watlington"/>
    <x v="2"/>
    <d v="2022-07-06T00:00:00"/>
    <n v="85"/>
    <x v="7"/>
    <s v="Ultrathing V2"/>
    <x v="0"/>
    <x v="0"/>
    <n v="2.95"/>
    <n v="20"/>
    <n v="1700"/>
    <x v="344"/>
  </r>
  <r>
    <n v="3066"/>
    <s v="Hector"/>
    <s v="Griggs"/>
    <x v="1"/>
    <x v="1"/>
    <n v="30"/>
    <s v="Martha Terrace"/>
    <s v="Oxted"/>
    <x v="2"/>
    <s v="15/08/2021"/>
    <n v="44"/>
    <x v="5"/>
    <s v="Ultrathing V4"/>
    <x v="3"/>
    <x v="1"/>
    <n v="3.99"/>
    <n v="24"/>
    <n v="1056"/>
    <x v="424"/>
  </r>
  <r>
    <n v="3067"/>
    <s v="Clemente"/>
    <s v="Wiseman"/>
    <x v="1"/>
    <x v="1"/>
    <n v="30"/>
    <s v="Martin Way"/>
    <s v="Brampton"/>
    <x v="67"/>
    <s v="15/06/2021"/>
    <n v="27"/>
    <x v="6"/>
    <s v="Megawidget M"/>
    <x v="2"/>
    <x v="1"/>
    <n v="1.29"/>
    <n v="24"/>
    <n v="648"/>
    <x v="806"/>
  </r>
  <r>
    <n v="3068"/>
    <s v="Ambrose"/>
    <s v="Goins"/>
    <x v="1"/>
    <x v="1"/>
    <n v="60"/>
    <s v="Martineau Road"/>
    <s v="Tiverton"/>
    <x v="2"/>
    <s v="23/09/2021"/>
    <n v="24"/>
    <x v="4"/>
    <s v="Gigastuff"/>
    <x v="9"/>
    <x v="1"/>
    <n v="1.89"/>
    <n v="18"/>
    <n v="432"/>
    <x v="959"/>
  </r>
  <r>
    <n v="3069"/>
    <s v="Eugena"/>
    <s v="Stovall"/>
    <x v="0"/>
    <x v="0"/>
    <n v="90"/>
    <s v="Martins Brickfield"/>
    <s v="Dungannon"/>
    <x v="3"/>
    <s v="16/12/2021"/>
    <n v="91"/>
    <x v="9"/>
    <s v="Ultrathing V3"/>
    <x v="8"/>
    <x v="1"/>
    <n v="3.39"/>
    <n v="24"/>
    <n v="2184"/>
    <x v="388"/>
  </r>
  <r>
    <n v="3070"/>
    <s v="Chelsie"/>
    <s v="Whitaker"/>
    <x v="2"/>
    <x v="0"/>
    <n v="90"/>
    <s v="Marville Road"/>
    <s v="Perthshire"/>
    <x v="2"/>
    <d v="2021-10-12T00:00:00"/>
    <n v="88"/>
    <x v="3"/>
    <s v="Megawidget S"/>
    <x v="1"/>
    <x v="1"/>
    <n v="0.69"/>
    <n v="24"/>
    <n v="2112"/>
    <x v="697"/>
  </r>
  <r>
    <n v="3071"/>
    <s v="Retta"/>
    <s v="Dotson"/>
    <x v="2"/>
    <x v="0"/>
    <n v="60"/>
    <s v="Mary Datchelor"/>
    <s v="Choppington"/>
    <x v="18"/>
    <s v="17/09/2022"/>
    <n v="69"/>
    <x v="9"/>
    <s v="Ultrathing V3"/>
    <x v="9"/>
    <x v="0"/>
    <n v="3.39"/>
    <n v="24"/>
    <n v="1656"/>
    <x v="174"/>
  </r>
  <r>
    <n v="3072"/>
    <s v="Alvaro"/>
    <s v="Begay"/>
    <x v="1"/>
    <x v="1"/>
    <n v="30"/>
    <s v="Mary Rose"/>
    <s v="Eastleigh"/>
    <x v="44"/>
    <s v="20/08/2022"/>
    <n v="3"/>
    <x v="6"/>
    <s v="Megawidget M"/>
    <x v="3"/>
    <x v="0"/>
    <n v="1.29"/>
    <n v="24"/>
    <n v="72"/>
    <x v="183"/>
  </r>
  <r>
    <n v="3074"/>
    <s v="Bev"/>
    <s v="Vera"/>
    <x v="2"/>
    <x v="0"/>
    <n v="60"/>
    <s v="Mary Terrace"/>
    <s v="Prestatyn"/>
    <x v="2"/>
    <d v="2022-02-05T00:00:00"/>
    <n v="100"/>
    <x v="8"/>
    <s v="Superwossname"/>
    <x v="10"/>
    <x v="0"/>
    <n v="3.49"/>
    <n v="20"/>
    <n v="2000"/>
    <x v="960"/>
  </r>
  <r>
    <n v="3075"/>
    <s v="Salvador"/>
    <s v="Scott"/>
    <x v="1"/>
    <x v="1"/>
    <n v="60"/>
    <s v="Maryland Road"/>
    <s v="Ellesmere"/>
    <x v="17"/>
    <s v="25/11/2022"/>
    <n v="54"/>
    <x v="5"/>
    <s v="Ultrathing V4"/>
    <x v="7"/>
    <x v="0"/>
    <n v="3.99"/>
    <n v="24"/>
    <n v="1296"/>
    <x v="97"/>
  </r>
  <r>
    <n v="3076"/>
    <s v="Jacinto"/>
    <s v="Cannon"/>
    <x v="1"/>
    <x v="1"/>
    <n v="90"/>
    <s v="Marys Cottages"/>
    <s v="Cowes"/>
    <x v="16"/>
    <d v="2021-08-12T00:00:00"/>
    <n v="7"/>
    <x v="8"/>
    <s v="Superwossname"/>
    <x v="3"/>
    <x v="1"/>
    <n v="3.49"/>
    <n v="20"/>
    <n v="140"/>
    <x v="300"/>
  </r>
  <r>
    <n v="3077"/>
    <s v="Fabian"/>
    <s v="Chung"/>
    <x v="1"/>
    <x v="1"/>
    <n v="90"/>
    <s v="Mascotts Close"/>
    <s v="Cairndow"/>
    <x v="12"/>
    <s v="29/04/2020"/>
    <n v="80"/>
    <x v="5"/>
    <s v="Ultrathing V4"/>
    <x v="4"/>
    <x v="2"/>
    <n v="3.99"/>
    <n v="24"/>
    <n v="1920"/>
    <x v="592"/>
  </r>
  <r>
    <n v="3079"/>
    <s v="Kieth"/>
    <s v="Granger"/>
    <x v="1"/>
    <x v="1"/>
    <n v="60"/>
    <s v="Maskani Walk"/>
    <s v="Stornoway"/>
    <x v="2"/>
    <s v="27/06/2021"/>
    <n v="37"/>
    <x v="6"/>
    <s v="Megawidget M"/>
    <x v="2"/>
    <x v="1"/>
    <n v="1.29"/>
    <n v="24"/>
    <n v="888"/>
    <x v="292"/>
  </r>
  <r>
    <n v="3080"/>
    <s v="Griselda"/>
    <s v="Kramer"/>
    <x v="2"/>
    <x v="0"/>
    <n v="60"/>
    <s v="Maskelyne Close"/>
    <s v="Crediton"/>
    <x v="16"/>
    <s v="26/08/2021"/>
    <n v="38"/>
    <x v="6"/>
    <s v="Megawidget M"/>
    <x v="3"/>
    <x v="1"/>
    <n v="1.29"/>
    <n v="24"/>
    <n v="912"/>
    <x v="350"/>
  </r>
  <r>
    <n v="3081"/>
    <s v="Suzy"/>
    <s v="Bolden"/>
    <x v="2"/>
    <x v="0"/>
    <n v="90"/>
    <s v="Mason Close"/>
    <s v="West Sussex"/>
    <x v="2"/>
    <d v="2022-10-06T00:00:00"/>
    <n v="70"/>
    <x v="0"/>
    <s v="Hyperwotsit"/>
    <x v="1"/>
    <x v="0"/>
    <n v="2.0099999999999998"/>
    <n v="20"/>
    <n v="1400"/>
    <x v="507"/>
  </r>
  <r>
    <n v="3082"/>
    <s v="Geraldo"/>
    <s v="Mccarty"/>
    <x v="1"/>
    <x v="1"/>
    <n v="90"/>
    <s v="Masons Avenue"/>
    <s v="Lockerbie"/>
    <x v="11"/>
    <s v="23/07/2021"/>
    <n v="75"/>
    <x v="7"/>
    <s v="Ultrathing V2"/>
    <x v="0"/>
    <x v="1"/>
    <n v="2.95"/>
    <n v="20"/>
    <n v="1500"/>
    <x v="899"/>
  </r>
  <r>
    <n v="3083"/>
    <s v="Carlo"/>
    <s v="Smith"/>
    <x v="4"/>
    <x v="2"/>
    <n v="60"/>
    <s v="Mason'S Avenue"/>
    <s v="Warlingham"/>
    <x v="2"/>
    <s v="27/05/2021"/>
    <n v="68"/>
    <x v="6"/>
    <s v="Megawidget M"/>
    <x v="11"/>
    <x v="1"/>
    <n v="1.29"/>
    <n v="24"/>
    <n v="1632"/>
    <x v="778"/>
  </r>
  <r>
    <n v="3084"/>
    <s v="Denese"/>
    <s v="Boggs"/>
    <x v="2"/>
    <x v="0"/>
    <n v="90"/>
    <s v="Masons Court"/>
    <s v="Chinnor"/>
    <x v="18"/>
    <s v="17/10/2022"/>
    <n v="92"/>
    <x v="2"/>
    <s v="Ultrathing V1"/>
    <x v="1"/>
    <x v="0"/>
    <n v="1.79"/>
    <n v="17"/>
    <n v="1564"/>
    <x v="640"/>
  </r>
  <r>
    <n v="3085"/>
    <s v="Carmen"/>
    <s v="Avila"/>
    <x v="1"/>
    <x v="1"/>
    <n v="90"/>
    <s v="Masons Grove"/>
    <s v="Bourne End"/>
    <x v="76"/>
    <d v="2022-07-05T00:00:00"/>
    <n v="84"/>
    <x v="5"/>
    <s v="Ultrathing V4"/>
    <x v="0"/>
    <x v="0"/>
    <n v="3.99"/>
    <n v="24"/>
    <n v="2016"/>
    <x v="576"/>
  </r>
  <r>
    <n v="3086"/>
    <s v="Lucio"/>
    <s v="Irwin"/>
    <x v="1"/>
    <x v="1"/>
    <n v="60"/>
    <s v="Mason'S Grove"/>
    <s v="Midlothian"/>
    <x v="2"/>
    <d v="2020-11-07T00:00:00"/>
    <n v="72"/>
    <x v="0"/>
    <s v="Hyperwotsit"/>
    <x v="7"/>
    <x v="2"/>
    <n v="2.0099999999999998"/>
    <n v="20"/>
    <n v="1440"/>
    <x v="560"/>
  </r>
  <r>
    <n v="3087"/>
    <s v="Frankie"/>
    <s v="Kessler"/>
    <x v="1"/>
    <x v="1"/>
    <n v="90"/>
    <s v="Masons Place"/>
    <s v="Ross-On-Wye"/>
    <x v="2"/>
    <s v="24/12/2022"/>
    <n v="96"/>
    <x v="3"/>
    <s v="Megawidget S"/>
    <x v="8"/>
    <x v="0"/>
    <n v="0.69"/>
    <n v="24"/>
    <n v="2304"/>
    <x v="403"/>
  </r>
  <r>
    <n v="3088"/>
    <s v="Gemma"/>
    <s v="Suarez"/>
    <x v="0"/>
    <x v="0"/>
    <n v="90"/>
    <s v="Mason'S Place"/>
    <s v="Sidmouth"/>
    <x v="2"/>
    <s v="23/09/2021"/>
    <n v="27"/>
    <x v="9"/>
    <s v="Ultrathing V3"/>
    <x v="9"/>
    <x v="1"/>
    <n v="3.39"/>
    <n v="24"/>
    <n v="648"/>
    <x v="858"/>
  </r>
  <r>
    <n v="3089"/>
    <s v="Vannesa"/>
    <s v="Ellis"/>
    <x v="2"/>
    <x v="0"/>
    <n v="60"/>
    <s v="Mathew Court"/>
    <s v="Kendal"/>
    <x v="21"/>
    <d v="2022-07-08T00:00:00"/>
    <n v="39"/>
    <x v="1"/>
    <s v="Megawidget L"/>
    <x v="0"/>
    <x v="0"/>
    <n v="1.79"/>
    <n v="24"/>
    <n v="936"/>
    <x v="574"/>
  </r>
  <r>
    <n v="3090"/>
    <s v="Bret"/>
    <s v="Pryor"/>
    <x v="1"/>
    <x v="1"/>
    <n v="90"/>
    <s v="Matlock Villas"/>
    <s v="Castle Cary"/>
    <x v="10"/>
    <s v="24/09/2021"/>
    <n v="58"/>
    <x v="3"/>
    <s v="Megawidget S"/>
    <x v="9"/>
    <x v="1"/>
    <n v="0.69"/>
    <n v="24"/>
    <n v="1392"/>
    <x v="102"/>
  </r>
  <r>
    <n v="3091"/>
    <s v="Daren"/>
    <s v="Sheridan"/>
    <x v="1"/>
    <x v="1"/>
    <n v="90"/>
    <s v="Matsin Street"/>
    <s v="Cheddar"/>
    <x v="20"/>
    <s v="21/12/2021"/>
    <n v="54"/>
    <x v="8"/>
    <s v="Superwossname"/>
    <x v="8"/>
    <x v="1"/>
    <n v="3.49"/>
    <n v="20"/>
    <n v="1080"/>
    <x v="712"/>
  </r>
  <r>
    <n v="3092"/>
    <s v="Leroy"/>
    <s v="Springer"/>
    <x v="1"/>
    <x v="1"/>
    <n v="90"/>
    <s v="Matsin Street"/>
    <s v="Newton Abbot"/>
    <x v="2"/>
    <s v="27/01/2020"/>
    <n v="4"/>
    <x v="7"/>
    <s v="Ultrathing V2"/>
    <x v="6"/>
    <x v="2"/>
    <n v="2.95"/>
    <n v="20"/>
    <n v="80"/>
    <x v="192"/>
  </r>
  <r>
    <n v="3093"/>
    <s v="Gerry"/>
    <s v="Guzman"/>
    <x v="0"/>
    <x v="0"/>
    <n v="60"/>
    <s v="Matthews Buildings"/>
    <s v="Ravenglass"/>
    <x v="2"/>
    <s v="21/03/2021"/>
    <n v="66"/>
    <x v="2"/>
    <s v="Ultrathing V1"/>
    <x v="5"/>
    <x v="1"/>
    <n v="1.79"/>
    <n v="17"/>
    <n v="1122"/>
    <x v="771"/>
  </r>
  <r>
    <n v="3094"/>
    <s v="Sandy"/>
    <s v="Reyes"/>
    <x v="1"/>
    <x v="1"/>
    <n v="30"/>
    <s v="Mattison Road"/>
    <s v="Canterbury"/>
    <x v="10"/>
    <d v="2021-09-05T00:00:00"/>
    <n v="72"/>
    <x v="6"/>
    <s v="Megawidget M"/>
    <x v="9"/>
    <x v="1"/>
    <n v="1.29"/>
    <n v="24"/>
    <n v="1728"/>
    <x v="249"/>
  </r>
  <r>
    <n v="3095"/>
    <s v="Darcy"/>
    <s v="Mcclure"/>
    <x v="2"/>
    <x v="0"/>
    <n v="90"/>
    <s v="Maude Villas"/>
    <s v="Kent"/>
    <x v="21"/>
    <d v="2022-05-01T00:00:00"/>
    <n v="10"/>
    <x v="7"/>
    <s v="Ultrathing V2"/>
    <x v="11"/>
    <x v="0"/>
    <n v="2.95"/>
    <n v="20"/>
    <n v="200"/>
    <x v="809"/>
  </r>
  <r>
    <n v="3096"/>
    <s v="Romana"/>
    <s v="Marin"/>
    <x v="0"/>
    <x v="0"/>
    <n v="60"/>
    <s v="Maudlins Green"/>
    <s v="Windermere"/>
    <x v="2"/>
    <d v="2022-05-02T00:00:00"/>
    <n v="68"/>
    <x v="3"/>
    <s v="Megawidget S"/>
    <x v="11"/>
    <x v="0"/>
    <n v="0.69"/>
    <n v="24"/>
    <n v="1632"/>
    <x v="511"/>
  </r>
  <r>
    <n v="3097"/>
    <s v="Drew"/>
    <s v="Bruce"/>
    <x v="1"/>
    <x v="1"/>
    <n v="30"/>
    <s v="Maudsville Cottages"/>
    <s v="Sandbach"/>
    <x v="2"/>
    <s v="29/11/2020"/>
    <n v="40"/>
    <x v="3"/>
    <s v="Megawidget S"/>
    <x v="7"/>
    <x v="2"/>
    <n v="0.69"/>
    <n v="24"/>
    <n v="960"/>
    <x v="155"/>
  </r>
  <r>
    <n v="3098"/>
    <s v="Weldon"/>
    <s v="Delacruz"/>
    <x v="1"/>
    <x v="1"/>
    <n v="30"/>
    <s v="Maurice Street"/>
    <s v="Nottinghamshire"/>
    <x v="2"/>
    <s v="23/12/2020"/>
    <n v="48"/>
    <x v="8"/>
    <s v="Superwossname"/>
    <x v="8"/>
    <x v="2"/>
    <n v="3.49"/>
    <n v="20"/>
    <n v="960"/>
    <x v="961"/>
  </r>
  <r>
    <n v="3099"/>
    <s v="Allan"/>
    <s v="Rodgers"/>
    <x v="1"/>
    <x v="1"/>
    <n v="60"/>
    <s v="Mauritius Road"/>
    <s v="Horncastle"/>
    <x v="1"/>
    <s v="30/09/2022"/>
    <n v="83"/>
    <x v="7"/>
    <s v="Ultrathing V2"/>
    <x v="9"/>
    <x v="0"/>
    <n v="2.95"/>
    <n v="20"/>
    <n v="1660"/>
    <x v="148"/>
  </r>
  <r>
    <n v="3100"/>
    <s v="Raymundo"/>
    <s v="Sullivan"/>
    <x v="1"/>
    <x v="1"/>
    <n v="30"/>
    <s v="Mavis Walk"/>
    <s v="Waltham Abbey"/>
    <x v="2"/>
    <d v="2022-07-03T00:00:00"/>
    <n v="4"/>
    <x v="3"/>
    <s v="Megawidget S"/>
    <x v="0"/>
    <x v="0"/>
    <n v="0.69"/>
    <n v="24"/>
    <n v="96"/>
    <x v="631"/>
  </r>
  <r>
    <n v="3101"/>
    <s v="Melodi"/>
    <s v="Cates"/>
    <x v="2"/>
    <x v="0"/>
    <n v="30"/>
    <s v="Maxim Road"/>
    <s v="Cleator Moor"/>
    <x v="15"/>
    <s v="26/03/2022"/>
    <n v="53"/>
    <x v="8"/>
    <s v="Superwossname"/>
    <x v="5"/>
    <x v="0"/>
    <n v="3.49"/>
    <n v="20"/>
    <n v="1060"/>
    <x v="597"/>
  </r>
  <r>
    <n v="3102"/>
    <s v="Sheena"/>
    <s v="Cabrera"/>
    <x v="2"/>
    <x v="0"/>
    <n v="60"/>
    <s v="Maxwell Road"/>
    <s v="Lancashire"/>
    <x v="21"/>
    <d v="2020-01-02T00:00:00"/>
    <n v="51"/>
    <x v="7"/>
    <s v="Ultrathing V2"/>
    <x v="6"/>
    <x v="2"/>
    <n v="2.95"/>
    <n v="20"/>
    <n v="1020"/>
    <x v="563"/>
  </r>
  <r>
    <n v="3103"/>
    <s v="Mari"/>
    <s v="Bernard"/>
    <x v="0"/>
    <x v="0"/>
    <n v="90"/>
    <s v="Maxwell Road"/>
    <s v="Maghera"/>
    <x v="2"/>
    <d v="2020-02-12T00:00:00"/>
    <n v="52"/>
    <x v="5"/>
    <s v="Ultrathing V4"/>
    <x v="10"/>
    <x v="2"/>
    <n v="3.99"/>
    <n v="24"/>
    <n v="1248"/>
    <x v="839"/>
  </r>
  <r>
    <n v="3104"/>
    <s v="Randall"/>
    <s v="Cortes"/>
    <x v="1"/>
    <x v="1"/>
    <n v="60"/>
    <s v="Maybury Cottages"/>
    <s v="Fort Augustus"/>
    <x v="17"/>
    <s v="15/10/2021"/>
    <n v="41"/>
    <x v="6"/>
    <s v="Megawidget M"/>
    <x v="1"/>
    <x v="1"/>
    <n v="1.29"/>
    <n v="24"/>
    <n v="984"/>
    <x v="930"/>
  </r>
  <r>
    <n v="3105"/>
    <s v="Sherill"/>
    <s v="Delaney"/>
    <x v="0"/>
    <x v="0"/>
    <n v="60"/>
    <s v="Mayeswood Road"/>
    <s v="Gloucestershire"/>
    <x v="17"/>
    <s v="23/10/2022"/>
    <n v="94"/>
    <x v="0"/>
    <s v="Hyperwotsit"/>
    <x v="1"/>
    <x v="0"/>
    <n v="2.0099999999999998"/>
    <n v="20"/>
    <n v="1880"/>
    <x v="365"/>
  </r>
  <r>
    <n v="3106"/>
    <s v="Chara"/>
    <s v="Gilbert"/>
    <x v="2"/>
    <x v="0"/>
    <n v="60"/>
    <s v="Mayfair Gardens"/>
    <s v="Paignton"/>
    <x v="2"/>
    <s v="13/02/2020"/>
    <n v="85"/>
    <x v="9"/>
    <s v="Ultrathing V3"/>
    <x v="10"/>
    <x v="2"/>
    <n v="3.39"/>
    <n v="24"/>
    <n v="2040"/>
    <x v="222"/>
  </r>
  <r>
    <n v="3107"/>
    <s v="Josue"/>
    <s v="Denny"/>
    <x v="1"/>
    <x v="1"/>
    <n v="90"/>
    <s v="Mayfield Close"/>
    <s v="Holt"/>
    <x v="1"/>
    <d v="2022-05-05T00:00:00"/>
    <n v="77"/>
    <x v="2"/>
    <s v="Ultrathing V1"/>
    <x v="11"/>
    <x v="0"/>
    <n v="1.79"/>
    <n v="17"/>
    <n v="1309"/>
    <x v="79"/>
  </r>
  <r>
    <n v="3108"/>
    <s v="Loyce"/>
    <s v="Irving"/>
    <x v="0"/>
    <x v="0"/>
    <n v="90"/>
    <s v="Mayfield Road"/>
    <s v="Potters Bar"/>
    <x v="2"/>
    <d v="2022-11-12T00:00:00"/>
    <n v="99"/>
    <x v="9"/>
    <s v="Ultrathing V3"/>
    <x v="7"/>
    <x v="0"/>
    <n v="3.39"/>
    <n v="24"/>
    <n v="2376"/>
    <x v="962"/>
  </r>
  <r>
    <n v="3109"/>
    <s v="Chi"/>
    <s v="Knutson"/>
    <x v="1"/>
    <x v="1"/>
    <n v="60"/>
    <s v="Maygood Street"/>
    <s v="Tyne And Wear"/>
    <x v="2"/>
    <d v="2022-02-03T00:00:00"/>
    <n v="83"/>
    <x v="2"/>
    <s v="Ultrathing V1"/>
    <x v="10"/>
    <x v="0"/>
    <n v="1.79"/>
    <n v="17"/>
    <n v="1411"/>
    <x v="811"/>
  </r>
  <r>
    <n v="3110"/>
    <s v="Karla"/>
    <s v="David"/>
    <x v="2"/>
    <x v="0"/>
    <n v="90"/>
    <s v="Maynards Quay"/>
    <s v="Llangollen"/>
    <x v="11"/>
    <d v="2020-06-02T00:00:00"/>
    <n v="69"/>
    <x v="0"/>
    <s v="Hyperwotsit"/>
    <x v="2"/>
    <x v="2"/>
    <n v="2.0099999999999998"/>
    <n v="20"/>
    <n v="1380"/>
    <x v="497"/>
  </r>
  <r>
    <n v="3111"/>
    <s v="Jim"/>
    <s v="Lassiter"/>
    <x v="1"/>
    <x v="1"/>
    <n v="90"/>
    <s v="Mays  "/>
    <s v="Catterick Garrison"/>
    <x v="20"/>
    <s v="31/07/2021"/>
    <n v="25"/>
    <x v="4"/>
    <s v="Gigastuff"/>
    <x v="0"/>
    <x v="1"/>
    <n v="1.89"/>
    <n v="18"/>
    <n v="450"/>
    <x v="792"/>
  </r>
  <r>
    <n v="3112"/>
    <s v="Fabian"/>
    <s v="Sawyer"/>
    <x v="1"/>
    <x v="1"/>
    <n v="90"/>
    <s v="Maytree Walk"/>
    <s v="Richmond"/>
    <x v="2"/>
    <d v="2022-09-09T00:00:00"/>
    <n v="95"/>
    <x v="8"/>
    <s v="Superwossname"/>
    <x v="9"/>
    <x v="0"/>
    <n v="3.49"/>
    <n v="20"/>
    <n v="1900"/>
    <x v="963"/>
  </r>
  <r>
    <n v="3113"/>
    <s v="Man"/>
    <s v="Salter"/>
    <x v="1"/>
    <x v="1"/>
    <n v="30"/>
    <s v="Mayville Estate"/>
    <s v="Malmesbury"/>
    <x v="2"/>
    <s v="19/04/2020"/>
    <n v="84"/>
    <x v="9"/>
    <s v="Ultrathing V3"/>
    <x v="4"/>
    <x v="2"/>
    <n v="3.39"/>
    <n v="24"/>
    <n v="2016"/>
    <x v="367"/>
  </r>
  <r>
    <n v="3114"/>
    <s v="Queenie"/>
    <s v="Arrington"/>
    <x v="2"/>
    <x v="0"/>
    <n v="90"/>
    <s v="Maze Hill"/>
    <s v="Exeter"/>
    <x v="17"/>
    <d v="2021-04-07T00:00:00"/>
    <n v="58"/>
    <x v="8"/>
    <s v="Superwossname"/>
    <x v="4"/>
    <x v="1"/>
    <n v="3.49"/>
    <n v="20"/>
    <n v="1160"/>
    <x v="286"/>
  </r>
  <r>
    <n v="3116"/>
    <s v="Cesar"/>
    <s v="Hoskins"/>
    <x v="1"/>
    <x v="1"/>
    <n v="30"/>
    <s v="Mazow Road"/>
    <s v="Darvel"/>
    <x v="3"/>
    <s v="23/11/2022"/>
    <n v="44"/>
    <x v="9"/>
    <s v="Ultrathing V3"/>
    <x v="7"/>
    <x v="0"/>
    <n v="3.39"/>
    <n v="24"/>
    <n v="1056"/>
    <x v="605"/>
  </r>
  <r>
    <n v="3117"/>
    <s v="Ted"/>
    <s v="Blair"/>
    <x v="1"/>
    <x v="1"/>
    <n v="90"/>
    <s v="Mccall Crescent"/>
    <s v="Southam"/>
    <x v="2"/>
    <s v="14/10/2022"/>
    <n v="94"/>
    <x v="2"/>
    <s v="Ultrathing V1"/>
    <x v="1"/>
    <x v="0"/>
    <n v="1.79"/>
    <n v="17"/>
    <n v="1598"/>
    <x v="741"/>
  </r>
  <r>
    <n v="3118"/>
    <s v="Gregoria"/>
    <s v="Payne"/>
    <x v="0"/>
    <x v="0"/>
    <n v="30"/>
    <s v="Meadow Garth"/>
    <s v="Pathhead"/>
    <x v="2"/>
    <s v="25/08/2022"/>
    <n v="91"/>
    <x v="7"/>
    <s v="Ultrathing V2"/>
    <x v="3"/>
    <x v="0"/>
    <n v="2.95"/>
    <n v="20"/>
    <n v="1820"/>
    <x v="151"/>
  </r>
  <r>
    <n v="3119"/>
    <s v="Ladawn"/>
    <s v="Pierce"/>
    <x v="3"/>
    <x v="0"/>
    <n v="30"/>
    <s v="Meadway"/>
    <s v="Ripon"/>
    <x v="2"/>
    <s v="26/08/2022"/>
    <n v="7"/>
    <x v="3"/>
    <s v="Megawidget S"/>
    <x v="3"/>
    <x v="0"/>
    <n v="0.69"/>
    <n v="24"/>
    <n v="168"/>
    <x v="33"/>
  </r>
  <r>
    <n v="3120"/>
    <s v="Bryant"/>
    <s v="Stark"/>
    <x v="4"/>
    <x v="2"/>
    <n v="90"/>
    <s v="Meards Court"/>
    <s v="High Peak"/>
    <x v="1"/>
    <s v="14/04/2021"/>
    <n v="41"/>
    <x v="0"/>
    <s v="Hyperwotsit"/>
    <x v="4"/>
    <x v="1"/>
    <n v="2.0099999999999998"/>
    <n v="20"/>
    <n v="820"/>
    <x v="870"/>
  </r>
  <r>
    <n v="3121"/>
    <s v="Jayson"/>
    <s v="Meredith"/>
    <x v="1"/>
    <x v="1"/>
    <n v="60"/>
    <s v="Meard'S Court"/>
    <s v="Laurencekirk"/>
    <x v="21"/>
    <s v="27/11/2022"/>
    <n v="84"/>
    <x v="7"/>
    <s v="Ultrathing V2"/>
    <x v="7"/>
    <x v="0"/>
    <n v="2.95"/>
    <n v="20"/>
    <n v="1680"/>
    <x v="206"/>
  </r>
  <r>
    <n v="3122"/>
    <s v="Numbers"/>
    <s v="Moyer"/>
    <x v="1"/>
    <x v="1"/>
    <n v="30"/>
    <s v="Meards Street"/>
    <s v="Bushmills"/>
    <x v="12"/>
    <d v="2020-04-06T00:00:00"/>
    <n v="76"/>
    <x v="5"/>
    <s v="Ultrathing V4"/>
    <x v="4"/>
    <x v="2"/>
    <n v="3.99"/>
    <n v="24"/>
    <n v="1824"/>
    <x v="405"/>
  </r>
  <r>
    <n v="3123"/>
    <s v="Nicola"/>
    <s v="Sparks"/>
    <x v="0"/>
    <x v="0"/>
    <n v="30"/>
    <s v="Meards Street"/>
    <s v="Millom"/>
    <x v="2"/>
    <d v="2021-11-11T00:00:00"/>
    <n v="94"/>
    <x v="0"/>
    <s v="Hyperwotsit"/>
    <x v="7"/>
    <x v="1"/>
    <n v="2.0099999999999998"/>
    <n v="20"/>
    <n v="1880"/>
    <x v="365"/>
  </r>
  <r>
    <n v="3124"/>
    <s v="Tom"/>
    <s v="Daley"/>
    <x v="1"/>
    <x v="1"/>
    <n v="90"/>
    <s v="Mecklenburg Square"/>
    <s v="Lingfield"/>
    <x v="11"/>
    <d v="2020-08-07T00:00:00"/>
    <n v="23"/>
    <x v="5"/>
    <s v="Ultrathing V4"/>
    <x v="3"/>
    <x v="2"/>
    <n v="3.99"/>
    <n v="24"/>
    <n v="552"/>
    <x v="922"/>
  </r>
  <r>
    <n v="3125"/>
    <s v="Russel"/>
    <s v="Belcher"/>
    <x v="1"/>
    <x v="1"/>
    <n v="90"/>
    <s v="Medcalf Place"/>
    <s v="Ashby-De-La-Zouch"/>
    <x v="64"/>
    <d v="2022-05-03T00:00:00"/>
    <n v="18"/>
    <x v="6"/>
    <s v="Megawidget M"/>
    <x v="11"/>
    <x v="0"/>
    <n v="1.29"/>
    <n v="24"/>
    <n v="432"/>
    <x v="254"/>
  </r>
  <r>
    <n v="3126"/>
    <s v="Brenton"/>
    <s v="Anderson"/>
    <x v="1"/>
    <x v="1"/>
    <n v="90"/>
    <s v="Medfield Street"/>
    <s v="Gaerwen"/>
    <x v="17"/>
    <s v="24/12/2020"/>
    <n v="28"/>
    <x v="8"/>
    <s v="Superwossname"/>
    <x v="8"/>
    <x v="2"/>
    <n v="3.49"/>
    <n v="20"/>
    <n v="560"/>
    <x v="825"/>
  </r>
  <r>
    <n v="3127"/>
    <s v="Marcel"/>
    <s v="Day"/>
    <x v="1"/>
    <x v="1"/>
    <n v="30"/>
    <s v="Melbourne Place"/>
    <s v="Welling"/>
    <x v="2"/>
    <s v="16/09/2021"/>
    <n v="65"/>
    <x v="5"/>
    <s v="Ultrathing V4"/>
    <x v="9"/>
    <x v="1"/>
    <n v="3.99"/>
    <n v="24"/>
    <n v="1560"/>
    <x v="140"/>
  </r>
  <r>
    <n v="3128"/>
    <s v="Trinidad"/>
    <s v="Cochran"/>
    <x v="0"/>
    <x v="0"/>
    <n v="30"/>
    <s v="Melcombe Place"/>
    <s v="Harleston"/>
    <x v="13"/>
    <s v="23/08/2022"/>
    <n v="102"/>
    <x v="4"/>
    <s v="Gigastuff"/>
    <x v="3"/>
    <x v="0"/>
    <n v="1.89"/>
    <n v="18"/>
    <n v="1836"/>
    <x v="964"/>
  </r>
  <r>
    <n v="3129"/>
    <s v="Harold"/>
    <s v="Soto"/>
    <x v="4"/>
    <x v="2"/>
    <n v="90"/>
    <s v="MelfoRoadLallas"/>
    <s v="Tyne And Wear"/>
    <x v="2"/>
    <s v="21/12/2021"/>
    <n v="5"/>
    <x v="1"/>
    <s v="Megawidget L"/>
    <x v="8"/>
    <x v="1"/>
    <n v="1.79"/>
    <n v="24"/>
    <n v="120"/>
    <x v="373"/>
  </r>
  <r>
    <n v="3130"/>
    <s v="Otis"/>
    <s v="Farley"/>
    <x v="1"/>
    <x v="1"/>
    <n v="90"/>
    <s v="MelfoRoadRoad"/>
    <s v="Strathpeffer"/>
    <x v="2"/>
    <s v="26/04/2021"/>
    <n v="62"/>
    <x v="0"/>
    <s v="Hyperwotsit"/>
    <x v="4"/>
    <x v="1"/>
    <n v="2.0099999999999998"/>
    <n v="20"/>
    <n v="1240"/>
    <x v="632"/>
  </r>
  <r>
    <n v="3131"/>
    <s v="Derick"/>
    <s v="Blackman"/>
    <x v="1"/>
    <x v="1"/>
    <n v="60"/>
    <s v="Melina Place"/>
    <s v="Tranent"/>
    <x v="2"/>
    <s v="20/03/2022"/>
    <n v="13"/>
    <x v="1"/>
    <s v="Megawidget L"/>
    <x v="5"/>
    <x v="0"/>
    <n v="1.79"/>
    <n v="24"/>
    <n v="312"/>
    <x v="127"/>
  </r>
  <r>
    <n v="3132"/>
    <s v="Antonio"/>
    <s v="Posey"/>
    <x v="0"/>
    <x v="0"/>
    <n v="90"/>
    <s v="Mellick'S Place"/>
    <s v="Clevedon"/>
    <x v="15"/>
    <s v="30/11/2022"/>
    <n v="60"/>
    <x v="2"/>
    <s v="Ultrathing V1"/>
    <x v="7"/>
    <x v="0"/>
    <n v="1.79"/>
    <n v="17"/>
    <n v="1020"/>
    <x v="521"/>
  </r>
  <r>
    <n v="3133"/>
    <s v="Elden"/>
    <s v="Aguirre"/>
    <x v="1"/>
    <x v="1"/>
    <n v="60"/>
    <s v="Mellison Road"/>
    <s v="Pembroke Dock"/>
    <x v="2"/>
    <s v="30/07/2021"/>
    <n v="2"/>
    <x v="8"/>
    <s v="Superwossname"/>
    <x v="0"/>
    <x v="1"/>
    <n v="3.49"/>
    <n v="20"/>
    <n v="40"/>
    <x v="264"/>
  </r>
  <r>
    <n v="3134"/>
    <s v="Harley"/>
    <s v="Kyle"/>
    <x v="1"/>
    <x v="1"/>
    <n v="60"/>
    <s v="Mells Crescent"/>
    <s v="Gerrards Cross"/>
    <x v="17"/>
    <s v="25/09/2020"/>
    <n v="72"/>
    <x v="0"/>
    <s v="Hyperwotsit"/>
    <x v="9"/>
    <x v="2"/>
    <n v="2.0099999999999998"/>
    <n v="20"/>
    <n v="1440"/>
    <x v="560"/>
  </r>
  <r>
    <n v="3135"/>
    <s v="Felipe"/>
    <s v="Helton"/>
    <x v="1"/>
    <x v="1"/>
    <n v="90"/>
    <s v="Melon Ground"/>
    <s v="Ingatestone"/>
    <x v="35"/>
    <d v="2021-02-09T00:00:00"/>
    <n v="81"/>
    <x v="3"/>
    <s v="Megawidget S"/>
    <x v="10"/>
    <x v="1"/>
    <n v="0.69"/>
    <n v="24"/>
    <n v="1944"/>
    <x v="551"/>
  </r>
  <r>
    <n v="3136"/>
    <s v="Shanti"/>
    <s v="Buck"/>
    <x v="0"/>
    <x v="0"/>
    <n v="60"/>
    <s v="Melrose Avenue"/>
    <s v="Paignton"/>
    <x v="2"/>
    <d v="2021-06-07T00:00:00"/>
    <n v="82"/>
    <x v="3"/>
    <s v="Megawidget S"/>
    <x v="2"/>
    <x v="1"/>
    <n v="0.69"/>
    <n v="24"/>
    <n v="1968"/>
    <x v="594"/>
  </r>
  <r>
    <n v="3137"/>
    <s v="Reggie"/>
    <s v="Vance"/>
    <x v="1"/>
    <x v="1"/>
    <n v="90"/>
    <s v="Melton House"/>
    <s v="Buckie"/>
    <x v="8"/>
    <s v="26/07/2022"/>
    <n v="38"/>
    <x v="1"/>
    <s v="Megawidget L"/>
    <x v="0"/>
    <x v="0"/>
    <n v="1.79"/>
    <n v="24"/>
    <n v="912"/>
    <x v="17"/>
  </r>
  <r>
    <n v="3138"/>
    <s v="Christopher"/>
    <s v="Dudley"/>
    <x v="1"/>
    <x v="1"/>
    <n v="90"/>
    <s v="Melton Street"/>
    <s v="Great Missenden"/>
    <x v="57"/>
    <s v="27/04/2021"/>
    <n v="75"/>
    <x v="0"/>
    <s v="Hyperwotsit"/>
    <x v="4"/>
    <x v="1"/>
    <n v="2.0099999999999998"/>
    <n v="20"/>
    <n v="1500"/>
    <x v="20"/>
  </r>
  <r>
    <n v="3139"/>
    <s v="Toby"/>
    <s v="Esparza"/>
    <x v="1"/>
    <x v="1"/>
    <n v="60"/>
    <s v="Melville Gardens"/>
    <s v="Lairg"/>
    <x v="21"/>
    <s v="16/04/2022"/>
    <n v="55"/>
    <x v="9"/>
    <s v="Ultrathing V3"/>
    <x v="4"/>
    <x v="0"/>
    <n v="3.39"/>
    <n v="24"/>
    <n v="1320"/>
    <x v="679"/>
  </r>
  <r>
    <n v="3140"/>
    <s v="Edison"/>
    <s v="Fitzgerald"/>
    <x v="1"/>
    <x v="1"/>
    <n v="60"/>
    <s v="Melville Terrace"/>
    <s v="Bruton"/>
    <x v="8"/>
    <s v="29/07/2022"/>
    <n v="82"/>
    <x v="4"/>
    <s v="Gigastuff"/>
    <x v="0"/>
    <x v="0"/>
    <n v="1.89"/>
    <n v="18"/>
    <n v="1476"/>
    <x v="291"/>
  </r>
  <r>
    <n v="3141"/>
    <s v="Paul"/>
    <s v="Vigil"/>
    <x v="1"/>
    <x v="1"/>
    <n v="60"/>
    <s v="Melville Terrace"/>
    <s v="Wigton"/>
    <x v="2"/>
    <s v="27/03/2022"/>
    <n v="64"/>
    <x v="1"/>
    <s v="Megawidget L"/>
    <x v="5"/>
    <x v="0"/>
    <n v="1.79"/>
    <n v="24"/>
    <n v="1536"/>
    <x v="366"/>
  </r>
  <r>
    <n v="3142"/>
    <s v="Katherine"/>
    <s v="Cummings"/>
    <x v="2"/>
    <x v="0"/>
    <n v="60"/>
    <s v="Melyn Close"/>
    <s v="Roy Bridge"/>
    <x v="2"/>
    <s v="13/05/2022"/>
    <n v="57"/>
    <x v="3"/>
    <s v="Megawidget S"/>
    <x v="11"/>
    <x v="0"/>
    <n v="0.69"/>
    <n v="24"/>
    <n v="1368"/>
    <x v="356"/>
  </r>
  <r>
    <n v="3143"/>
    <s v="Reed"/>
    <s v="Mora"/>
    <x v="1"/>
    <x v="1"/>
    <n v="60"/>
    <s v="Memorial Avenue"/>
    <s v="Woodford Green"/>
    <x v="2"/>
    <s v="26/05/2022"/>
    <n v="97"/>
    <x v="5"/>
    <s v="Ultrathing V4"/>
    <x v="11"/>
    <x v="0"/>
    <n v="3.99"/>
    <n v="24"/>
    <n v="2328"/>
    <x v="823"/>
  </r>
  <r>
    <n v="3144"/>
    <s v="Maxie"/>
    <s v="Lee"/>
    <x v="2"/>
    <x v="0"/>
    <n v="90"/>
    <s v="Mendora Road"/>
    <s v="Calstock"/>
    <x v="55"/>
    <d v="2021-09-06T00:00:00"/>
    <n v="13"/>
    <x v="2"/>
    <s v="Ultrathing V1"/>
    <x v="9"/>
    <x v="1"/>
    <n v="1.79"/>
    <n v="17"/>
    <n v="221"/>
    <x v="877"/>
  </r>
  <r>
    <n v="3145"/>
    <s v="Adrianne"/>
    <s v="Fair"/>
    <x v="2"/>
    <x v="0"/>
    <n v="30"/>
    <s v="Menelik Road"/>
    <s v="Warlingham"/>
    <x v="2"/>
    <s v="22/03/2022"/>
    <n v="99"/>
    <x v="9"/>
    <s v="Ultrathing V3"/>
    <x v="5"/>
    <x v="0"/>
    <n v="3.39"/>
    <n v="24"/>
    <n v="2376"/>
    <x v="962"/>
  </r>
  <r>
    <n v="3146"/>
    <s v="Roy"/>
    <s v="Stout"/>
    <x v="1"/>
    <x v="1"/>
    <n v="30"/>
    <s v="Merbury Close"/>
    <s v="Maldon"/>
    <x v="2"/>
    <d v="2022-07-05T00:00:00"/>
    <n v="54"/>
    <x v="0"/>
    <s v="Hyperwotsit"/>
    <x v="0"/>
    <x v="0"/>
    <n v="2.0099999999999998"/>
    <n v="20"/>
    <n v="1080"/>
    <x v="957"/>
  </r>
  <r>
    <n v="3147"/>
    <s v="Leigh"/>
    <s v="Ramirez"/>
    <x v="1"/>
    <x v="1"/>
    <n v="30"/>
    <s v="Merceron Houses"/>
    <s v="Penarth"/>
    <x v="2"/>
    <s v="29/11/2020"/>
    <n v="62"/>
    <x v="1"/>
    <s v="Megawidget L"/>
    <x v="7"/>
    <x v="2"/>
    <n v="1.79"/>
    <n v="24"/>
    <n v="1488"/>
    <x v="467"/>
  </r>
  <r>
    <n v="3148"/>
    <s v="Meg"/>
    <s v="Shaw"/>
    <x v="0"/>
    <x v="0"/>
    <n v="90"/>
    <s v="Mercers Terrace"/>
    <s v="Isle Of Mannot"/>
    <x v="21"/>
    <s v="17/12/2021"/>
    <n v="15"/>
    <x v="7"/>
    <s v="Ultrathing V2"/>
    <x v="8"/>
    <x v="1"/>
    <n v="2.95"/>
    <n v="20"/>
    <n v="300"/>
    <x v="634"/>
  </r>
  <r>
    <n v="3149"/>
    <s v="Alfonso"/>
    <s v="Owens"/>
    <x v="1"/>
    <x v="1"/>
    <n v="60"/>
    <s v="Mercury Houses"/>
    <s v="North Humberside"/>
    <x v="2"/>
    <s v="20/07/2022"/>
    <n v="75"/>
    <x v="7"/>
    <s v="Ultrathing V2"/>
    <x v="0"/>
    <x v="0"/>
    <n v="2.95"/>
    <n v="20"/>
    <n v="1500"/>
    <x v="899"/>
  </r>
  <r>
    <n v="3150"/>
    <s v="Markus"/>
    <s v="Honeycutt"/>
    <x v="1"/>
    <x v="1"/>
    <n v="60"/>
    <s v="Mere Close"/>
    <s v="Bishop'S Stortford"/>
    <x v="65"/>
    <s v="29/11/2020"/>
    <n v="15"/>
    <x v="5"/>
    <s v="Ultrathing V4"/>
    <x v="7"/>
    <x v="2"/>
    <n v="3.99"/>
    <n v="24"/>
    <n v="360"/>
    <x v="447"/>
  </r>
  <r>
    <n v="3151"/>
    <s v="Armand"/>
    <s v="Sierra"/>
    <x v="1"/>
    <x v="1"/>
    <n v="60"/>
    <s v="Mere Close"/>
    <s v="Felixstowe"/>
    <x v="17"/>
    <s v="19/10/2020"/>
    <n v="50"/>
    <x v="3"/>
    <s v="Megawidget S"/>
    <x v="1"/>
    <x v="2"/>
    <n v="0.69"/>
    <n v="24"/>
    <n v="1200"/>
    <x v="11"/>
  </r>
  <r>
    <n v="3152"/>
    <s v="Willard"/>
    <s v="Rubio"/>
    <x v="1"/>
    <x v="1"/>
    <n v="30"/>
    <s v="Meredith Mews"/>
    <s v="Newcastle"/>
    <x v="2"/>
    <s v="21/06/2021"/>
    <n v="44"/>
    <x v="3"/>
    <s v="Megawidget S"/>
    <x v="2"/>
    <x v="1"/>
    <n v="0.69"/>
    <n v="24"/>
    <n v="1056"/>
    <x v="253"/>
  </r>
  <r>
    <n v="3153"/>
    <s v="Louella"/>
    <s v="Sylvester"/>
    <x v="2"/>
    <x v="0"/>
    <n v="30"/>
    <s v="Meretone Close"/>
    <s v="Lisburn"/>
    <x v="11"/>
    <d v="2020-10-12T00:00:00"/>
    <n v="53"/>
    <x v="8"/>
    <s v="Superwossname"/>
    <x v="1"/>
    <x v="2"/>
    <n v="3.49"/>
    <n v="20"/>
    <n v="1060"/>
    <x v="597"/>
  </r>
  <r>
    <n v="3154"/>
    <s v="Kasie"/>
    <s v="Reeves"/>
    <x v="0"/>
    <x v="0"/>
    <n v="60"/>
    <s v="Merganser Gardens"/>
    <s v="East Sussex"/>
    <x v="44"/>
    <s v="26/05/2021"/>
    <n v="89"/>
    <x v="9"/>
    <s v="Ultrathing V3"/>
    <x v="11"/>
    <x v="1"/>
    <n v="3.39"/>
    <n v="24"/>
    <n v="2136"/>
    <x v="26"/>
  </r>
  <r>
    <n v="3155"/>
    <s v="Howard"/>
    <s v="Hawkins"/>
    <x v="1"/>
    <x v="1"/>
    <n v="60"/>
    <s v="Merrington Road"/>
    <s v="Kinbrace"/>
    <x v="21"/>
    <s v="23/10/2021"/>
    <n v="67"/>
    <x v="3"/>
    <s v="Megawidget S"/>
    <x v="1"/>
    <x v="1"/>
    <n v="0.69"/>
    <n v="24"/>
    <n v="1608"/>
    <x v="457"/>
  </r>
  <r>
    <n v="3156"/>
    <s v="Leland"/>
    <s v="Blackman"/>
    <x v="1"/>
    <x v="1"/>
    <n v="30"/>
    <s v="Mersey Road"/>
    <s v="Haddington"/>
    <x v="13"/>
    <d v="2022-06-03T00:00:00"/>
    <n v="31"/>
    <x v="5"/>
    <s v="Ultrathing V4"/>
    <x v="2"/>
    <x v="0"/>
    <n v="3.99"/>
    <n v="24"/>
    <n v="744"/>
    <x v="781"/>
  </r>
  <r>
    <n v="3157"/>
    <s v="Bryan"/>
    <s v="Queen"/>
    <x v="1"/>
    <x v="1"/>
    <n v="90"/>
    <s v="Merton Villas"/>
    <s v="Woodbridge"/>
    <x v="2"/>
    <s v="14/08/2022"/>
    <n v="8"/>
    <x v="0"/>
    <s v="Hyperwotsit"/>
    <x v="3"/>
    <x v="0"/>
    <n v="2.0099999999999998"/>
    <n v="20"/>
    <n v="160"/>
    <x v="211"/>
  </r>
  <r>
    <n v="3158"/>
    <s v="Forrest"/>
    <s v="Bower"/>
    <x v="1"/>
    <x v="1"/>
    <n v="90"/>
    <s v="Messaline Avenue"/>
    <s v="Bures"/>
    <x v="8"/>
    <s v="16/12/2021"/>
    <n v="89"/>
    <x v="0"/>
    <s v="Hyperwotsit"/>
    <x v="8"/>
    <x v="1"/>
    <n v="2.0099999999999998"/>
    <n v="20"/>
    <n v="1780"/>
    <x v="785"/>
  </r>
  <r>
    <n v="3159"/>
    <s v="Yan"/>
    <s v="Delong"/>
    <x v="0"/>
    <x v="0"/>
    <n v="60"/>
    <s v="Messeter Place"/>
    <s v="Hillsborough"/>
    <x v="1"/>
    <d v="2020-10-03T00:00:00"/>
    <n v="58"/>
    <x v="9"/>
    <s v="Ultrathing V3"/>
    <x v="1"/>
    <x v="2"/>
    <n v="3.39"/>
    <n v="24"/>
    <n v="1392"/>
    <x v="655"/>
  </r>
  <r>
    <n v="3160"/>
    <s v="Whitney"/>
    <s v="Major"/>
    <x v="2"/>
    <x v="0"/>
    <n v="30"/>
    <s v="Meteor Street"/>
    <s v="Basingstoke"/>
    <x v="91"/>
    <s v="13/09/2021"/>
    <n v="2"/>
    <x v="0"/>
    <s v="Hyperwotsit"/>
    <x v="9"/>
    <x v="1"/>
    <n v="2.0099999999999998"/>
    <n v="20"/>
    <n v="40"/>
    <x v="156"/>
  </r>
  <r>
    <n v="3161"/>
    <s v="Erick"/>
    <s v="Gee"/>
    <x v="1"/>
    <x v="1"/>
    <n v="30"/>
    <s v="Methodist Free"/>
    <s v="Amersham"/>
    <x v="60"/>
    <s v="26/08/2021"/>
    <n v="74"/>
    <x v="2"/>
    <s v="Ultrathing V1"/>
    <x v="3"/>
    <x v="1"/>
    <n v="1.79"/>
    <n v="17"/>
    <n v="1258"/>
    <x v="965"/>
  </r>
  <r>
    <n v="3162"/>
    <s v="Norine"/>
    <s v="Andrade"/>
    <x v="2"/>
    <x v="0"/>
    <n v="90"/>
    <s v="Methodist Free"/>
    <s v="Essex"/>
    <x v="17"/>
    <d v="2021-01-02T00:00:00"/>
    <n v="6"/>
    <x v="6"/>
    <s v="Megawidget M"/>
    <x v="6"/>
    <x v="1"/>
    <n v="1.29"/>
    <n v="24"/>
    <n v="144"/>
    <x v="851"/>
  </r>
  <r>
    <n v="3163"/>
    <s v="Ricarda"/>
    <s v="Wall"/>
    <x v="4"/>
    <x v="2"/>
    <n v="90"/>
    <s v="Middle Lane"/>
    <s v="Lydbrook"/>
    <x v="2"/>
    <d v="2020-10-02T00:00:00"/>
    <n v="33"/>
    <x v="3"/>
    <s v="Megawidget S"/>
    <x v="1"/>
    <x v="2"/>
    <n v="0.69"/>
    <n v="24"/>
    <n v="792"/>
    <x v="442"/>
  </r>
  <r>
    <n v="3164"/>
    <s v="Nicholle"/>
    <s v="Huerta"/>
    <x v="3"/>
    <x v="0"/>
    <n v="90"/>
    <s v="Middle Road"/>
    <s v="Spean Bridge"/>
    <x v="2"/>
    <s v="27/10/2021"/>
    <n v="93"/>
    <x v="8"/>
    <s v="Superwossname"/>
    <x v="1"/>
    <x v="1"/>
    <n v="3.49"/>
    <n v="20"/>
    <n v="1860"/>
    <x v="579"/>
  </r>
  <r>
    <n v="3166"/>
    <s v="Ty"/>
    <s v="Weir"/>
    <x v="1"/>
    <x v="1"/>
    <n v="60"/>
    <s v="Middle Row"/>
    <s v="Hebden Bridge"/>
    <x v="1"/>
    <d v="2021-12-10T00:00:00"/>
    <n v="23"/>
    <x v="6"/>
    <s v="Megawidget M"/>
    <x v="8"/>
    <x v="1"/>
    <n v="1.29"/>
    <n v="24"/>
    <n v="552"/>
    <x v="595"/>
  </r>
  <r>
    <n v="3167"/>
    <s v="Jed"/>
    <s v="Blackmon"/>
    <x v="4"/>
    <x v="2"/>
    <n v="30"/>
    <s v="Middle Walk"/>
    <s v="Horsham"/>
    <x v="1"/>
    <d v="2022-08-01T00:00:00"/>
    <n v="4"/>
    <x v="8"/>
    <s v="Superwossname"/>
    <x v="3"/>
    <x v="0"/>
    <n v="3.49"/>
    <n v="20"/>
    <n v="80"/>
    <x v="688"/>
  </r>
  <r>
    <n v="3168"/>
    <s v="Robby"/>
    <s v="Khan"/>
    <x v="1"/>
    <x v="1"/>
    <n v="60"/>
    <s v="Middlesex Street"/>
    <s v="Alnwick"/>
    <x v="14"/>
    <s v="25/01/2021"/>
    <n v="5"/>
    <x v="4"/>
    <s v="Gigastuff"/>
    <x v="6"/>
    <x v="1"/>
    <n v="1.89"/>
    <n v="18"/>
    <n v="90"/>
    <x v="10"/>
  </r>
  <r>
    <n v="3169"/>
    <s v="Anabel"/>
    <s v="Wagner"/>
    <x v="0"/>
    <x v="0"/>
    <n v="30"/>
    <s v="Middleton Grove"/>
    <s v="Downpatrick"/>
    <x v="3"/>
    <d v="2022-07-10T00:00:00"/>
    <n v="26"/>
    <x v="7"/>
    <s v="Ultrathing V2"/>
    <x v="0"/>
    <x v="0"/>
    <n v="2.95"/>
    <n v="20"/>
    <n v="520"/>
    <x v="110"/>
  </r>
  <r>
    <n v="3170"/>
    <s v="Bradly"/>
    <s v="Grayson"/>
    <x v="1"/>
    <x v="1"/>
    <n v="30"/>
    <s v="Middleton Mews"/>
    <s v="Isle Of Mannot"/>
    <x v="21"/>
    <s v="18/06/2021"/>
    <n v="50"/>
    <x v="5"/>
    <s v="Ultrathing V4"/>
    <x v="2"/>
    <x v="1"/>
    <n v="3.99"/>
    <n v="24"/>
    <n v="1200"/>
    <x v="159"/>
  </r>
  <r>
    <n v="3171"/>
    <s v="Theron"/>
    <s v="Gustafson"/>
    <x v="1"/>
    <x v="1"/>
    <n v="30"/>
    <s v="Midland Parade"/>
    <s v="Aldershot"/>
    <x v="23"/>
    <s v="19/10/2022"/>
    <n v="101"/>
    <x v="6"/>
    <s v="Megawidget M"/>
    <x v="1"/>
    <x v="0"/>
    <n v="1.29"/>
    <n v="24"/>
    <n v="2424"/>
    <x v="775"/>
  </r>
  <r>
    <n v="3172"/>
    <s v="Alline"/>
    <s v="Sherman"/>
    <x v="0"/>
    <x v="0"/>
    <n v="60"/>
    <s v="Midland Road"/>
    <s v="Lochgilphead"/>
    <x v="11"/>
    <d v="2020-03-12T00:00:00"/>
    <n v="69"/>
    <x v="3"/>
    <s v="Megawidget S"/>
    <x v="5"/>
    <x v="2"/>
    <n v="0.69"/>
    <n v="24"/>
    <n v="1656"/>
    <x v="611"/>
  </r>
  <r>
    <n v="3173"/>
    <s v="Florencio"/>
    <s v="Gagne"/>
    <x v="1"/>
    <x v="1"/>
    <n v="90"/>
    <s v="Might   Bridge"/>
    <s v="Betchworth"/>
    <x v="79"/>
    <s v="21/02/2021"/>
    <n v="43"/>
    <x v="1"/>
    <s v="Megawidget L"/>
    <x v="10"/>
    <x v="1"/>
    <n v="1.79"/>
    <n v="24"/>
    <n v="1032"/>
    <x v="76"/>
  </r>
  <r>
    <n v="3174"/>
    <s v="Korey"/>
    <s v="Fitch"/>
    <x v="1"/>
    <x v="1"/>
    <n v="60"/>
    <s v="Milan Place"/>
    <s v="Letchworth Garden City"/>
    <x v="11"/>
    <d v="2021-09-08T00:00:00"/>
    <n v="37"/>
    <x v="2"/>
    <s v="Ultrathing V1"/>
    <x v="9"/>
    <x v="1"/>
    <n v="1.79"/>
    <n v="17"/>
    <n v="629"/>
    <x v="867"/>
  </r>
  <r>
    <n v="3175"/>
    <s v="Missy"/>
    <s v="Champagne"/>
    <x v="2"/>
    <x v="0"/>
    <n v="60"/>
    <s v="Milburn Terrace"/>
    <s v="Paisley"/>
    <x v="2"/>
    <d v="2020-06-09T00:00:00"/>
    <n v="39"/>
    <x v="2"/>
    <s v="Ultrathing V1"/>
    <x v="2"/>
    <x v="2"/>
    <n v="1.79"/>
    <n v="17"/>
    <n v="663"/>
    <x v="550"/>
  </r>
  <r>
    <n v="3176"/>
    <s v="Kasey"/>
    <s v="Gunter"/>
    <x v="0"/>
    <x v="0"/>
    <n v="30"/>
    <s v="Milburn Terrace"/>
    <s v="Rosewell"/>
    <x v="2"/>
    <s v="20/02/2022"/>
    <n v="35"/>
    <x v="6"/>
    <s v="Megawidget M"/>
    <x v="10"/>
    <x v="0"/>
    <n v="1.29"/>
    <n v="24"/>
    <n v="840"/>
    <x v="510"/>
  </r>
  <r>
    <n v="3177"/>
    <s v="Logan"/>
    <s v="Messer"/>
    <x v="1"/>
    <x v="1"/>
    <n v="90"/>
    <s v="Mildmay Road"/>
    <s v="Huddersfield"/>
    <x v="1"/>
    <s v="18/04/2021"/>
    <n v="87"/>
    <x v="9"/>
    <s v="Ultrathing V3"/>
    <x v="4"/>
    <x v="1"/>
    <n v="3.39"/>
    <n v="24"/>
    <n v="2088"/>
    <x v="351"/>
  </r>
  <r>
    <n v="3178"/>
    <s v="Sheri"/>
    <s v="Cornelius"/>
    <x v="2"/>
    <x v="0"/>
    <n v="30"/>
    <s v="Miles Terrace"/>
    <s v="St. Columb"/>
    <x v="2"/>
    <d v="2020-09-06T00:00:00"/>
    <n v="56"/>
    <x v="0"/>
    <s v="Hyperwotsit"/>
    <x v="9"/>
    <x v="2"/>
    <n v="2.0099999999999998"/>
    <n v="20"/>
    <n v="1120"/>
    <x v="428"/>
  </r>
  <r>
    <n v="3179"/>
    <s v="Junita"/>
    <s v="Lyles"/>
    <x v="0"/>
    <x v="0"/>
    <n v="90"/>
    <s v="Milfoil Street"/>
    <s v="Bewdley"/>
    <x v="56"/>
    <s v="28/11/2021"/>
    <n v="24"/>
    <x v="1"/>
    <s v="Megawidget L"/>
    <x v="7"/>
    <x v="1"/>
    <n v="1.79"/>
    <n v="24"/>
    <n v="576"/>
    <x v="837"/>
  </r>
  <r>
    <n v="3180"/>
    <s v="Shavon"/>
    <s v="Irvin"/>
    <x v="0"/>
    <x v="0"/>
    <n v="90"/>
    <s v="MilfoRoadLane"/>
    <s v="Bonnybridge"/>
    <x v="9"/>
    <s v="21/08/2021"/>
    <n v="51"/>
    <x v="9"/>
    <s v="Ultrathing V3"/>
    <x v="3"/>
    <x v="1"/>
    <n v="3.39"/>
    <n v="24"/>
    <n v="1224"/>
    <x v="804"/>
  </r>
  <r>
    <n v="3181"/>
    <s v="Angella"/>
    <s v="Gibbs"/>
    <x v="0"/>
    <x v="0"/>
    <n v="90"/>
    <s v="MilfoRoadLane"/>
    <s v="West Midlands"/>
    <x v="2"/>
    <d v="2022-09-01T00:00:00"/>
    <n v="78"/>
    <x v="5"/>
    <s v="Ultrathing V4"/>
    <x v="9"/>
    <x v="0"/>
    <n v="3.99"/>
    <n v="24"/>
    <n v="1872"/>
    <x v="651"/>
  </r>
  <r>
    <n v="3182"/>
    <s v="Dorthy"/>
    <s v="Sharpe"/>
    <x v="0"/>
    <x v="0"/>
    <n v="60"/>
    <s v="Mill House"/>
    <s v="Windlesham"/>
    <x v="2"/>
    <d v="2022-09-08T00:00:00"/>
    <n v="17"/>
    <x v="0"/>
    <s v="Hyperwotsit"/>
    <x v="9"/>
    <x v="0"/>
    <n v="2.0099999999999998"/>
    <n v="20"/>
    <n v="340"/>
    <x v="746"/>
  </r>
  <r>
    <n v="3183"/>
    <s v="Rigoberto"/>
    <s v="Glover"/>
    <x v="1"/>
    <x v="1"/>
    <n v="90"/>
    <s v="Mill Street"/>
    <s v="Kent"/>
    <x v="21"/>
    <s v="19/02/2021"/>
    <n v="23"/>
    <x v="3"/>
    <s v="Megawidget S"/>
    <x v="10"/>
    <x v="1"/>
    <n v="0.69"/>
    <n v="24"/>
    <n v="552"/>
    <x v="895"/>
  </r>
  <r>
    <n v="3184"/>
    <s v="Shiela"/>
    <s v="Bynum"/>
    <x v="0"/>
    <x v="0"/>
    <n v="60"/>
    <s v="Millbank"/>
    <s v="Llangefni"/>
    <x v="11"/>
    <s v="23/12/2021"/>
    <n v="69"/>
    <x v="3"/>
    <s v="Megawidget S"/>
    <x v="8"/>
    <x v="1"/>
    <n v="0.69"/>
    <n v="24"/>
    <n v="1656"/>
    <x v="611"/>
  </r>
  <r>
    <n v="3185"/>
    <s v="Sophie"/>
    <s v="Walls"/>
    <x v="5"/>
    <x v="2"/>
    <n v="30"/>
    <s v="Millbank Cottage"/>
    <s v="Suffolk"/>
    <x v="2"/>
    <s v="29/10/2020"/>
    <n v="7"/>
    <x v="6"/>
    <s v="Megawidget M"/>
    <x v="1"/>
    <x v="2"/>
    <n v="1.29"/>
    <n v="24"/>
    <n v="168"/>
    <x v="654"/>
  </r>
  <r>
    <n v="3186"/>
    <s v="Marcellus"/>
    <s v="Dwyer"/>
    <x v="1"/>
    <x v="1"/>
    <n v="30"/>
    <s v="Millbank Penitentiary"/>
    <s v="Londonderry"/>
    <x v="2"/>
    <s v="16/01/2020"/>
    <n v="33"/>
    <x v="2"/>
    <s v="Ultrathing V1"/>
    <x v="6"/>
    <x v="2"/>
    <n v="1.79"/>
    <n v="17"/>
    <n v="561"/>
    <x v="608"/>
  </r>
  <r>
    <n v="3187"/>
    <s v="Laurel"/>
    <s v="Gonzalez"/>
    <x v="0"/>
    <x v="0"/>
    <n v="90"/>
    <s v="Milledge Street"/>
    <s v="Lee-On-The-Solent"/>
    <x v="84"/>
    <d v="2020-01-10T00:00:00"/>
    <n v="35"/>
    <x v="0"/>
    <s v="Hyperwotsit"/>
    <x v="6"/>
    <x v="2"/>
    <n v="2.0099999999999998"/>
    <n v="20"/>
    <n v="700"/>
    <x v="626"/>
  </r>
  <r>
    <n v="3188"/>
    <s v="Estell"/>
    <s v="Leach"/>
    <x v="2"/>
    <x v="0"/>
    <n v="60"/>
    <s v="Millennium Place"/>
    <s v="Frinton-On-Sea"/>
    <x v="17"/>
    <d v="2021-10-01T00:00:00"/>
    <n v="31"/>
    <x v="9"/>
    <s v="Ultrathing V3"/>
    <x v="1"/>
    <x v="1"/>
    <n v="3.39"/>
    <n v="24"/>
    <n v="744"/>
    <x v="417"/>
  </r>
  <r>
    <n v="3189"/>
    <s v="Bennett"/>
    <s v="Hancock"/>
    <x v="1"/>
    <x v="1"/>
    <n v="60"/>
    <s v="Miller Street"/>
    <s v="Meifod"/>
    <x v="2"/>
    <d v="2021-10-12T00:00:00"/>
    <n v="3"/>
    <x v="4"/>
    <s v="Gigastuff"/>
    <x v="1"/>
    <x v="1"/>
    <n v="1.89"/>
    <n v="18"/>
    <n v="54"/>
    <x v="368"/>
  </r>
  <r>
    <n v="3190"/>
    <s v="Kenyetta"/>
    <s v="Rodriquez"/>
    <x v="0"/>
    <x v="0"/>
    <n v="90"/>
    <s v="Millers Terrace"/>
    <s v="Tyne And Wear"/>
    <x v="2"/>
    <s v="29/07/2020"/>
    <n v="82"/>
    <x v="9"/>
    <s v="Ultrathing V3"/>
    <x v="0"/>
    <x v="2"/>
    <n v="3.39"/>
    <n v="24"/>
    <n v="1968"/>
    <x v="758"/>
  </r>
  <r>
    <n v="3191"/>
    <s v="Danial"/>
    <s v="Walton"/>
    <x v="1"/>
    <x v="1"/>
    <n v="60"/>
    <s v="Millfield Lane"/>
    <s v="Ruislip"/>
    <x v="2"/>
    <s v="21/04/2021"/>
    <n v="89"/>
    <x v="2"/>
    <s v="Ultrathing V1"/>
    <x v="4"/>
    <x v="1"/>
    <n v="1.79"/>
    <n v="17"/>
    <n v="1513"/>
    <x v="387"/>
  </r>
  <r>
    <n v="3192"/>
    <s v="Denis"/>
    <s v="Villa"/>
    <x v="1"/>
    <x v="1"/>
    <n v="60"/>
    <s v="Millfield Place"/>
    <s v="Lingfield"/>
    <x v="11"/>
    <s v="27/11/2022"/>
    <n v="4"/>
    <x v="3"/>
    <s v="Megawidget S"/>
    <x v="7"/>
    <x v="0"/>
    <n v="0.69"/>
    <n v="24"/>
    <n v="96"/>
    <x v="631"/>
  </r>
  <r>
    <n v="3193"/>
    <s v="Davis"/>
    <s v="Snider"/>
    <x v="1"/>
    <x v="1"/>
    <n v="60"/>
    <s v="Mills Grove"/>
    <s v="Isle Of Tiree"/>
    <x v="21"/>
    <s v="26/10/2021"/>
    <n v="58"/>
    <x v="3"/>
    <s v="Megawidget S"/>
    <x v="1"/>
    <x v="1"/>
    <n v="0.69"/>
    <n v="24"/>
    <n v="1392"/>
    <x v="102"/>
  </r>
  <r>
    <n v="3194"/>
    <s v="Anne"/>
    <s v="Henson"/>
    <x v="0"/>
    <x v="0"/>
    <n v="90"/>
    <s v="Mills Row"/>
    <s v="Gerrards Cross"/>
    <x v="17"/>
    <d v="2020-11-01T00:00:00"/>
    <n v="23"/>
    <x v="9"/>
    <s v="Ultrathing V3"/>
    <x v="7"/>
    <x v="2"/>
    <n v="3.39"/>
    <n v="24"/>
    <n v="552"/>
    <x v="60"/>
  </r>
  <r>
    <n v="3195"/>
    <s v="Toney"/>
    <s v="Moses"/>
    <x v="1"/>
    <x v="1"/>
    <n v="30"/>
    <s v="Milman Road"/>
    <s v="Stonehouse"/>
    <x v="2"/>
    <s v="21/02/2021"/>
    <n v="30"/>
    <x v="2"/>
    <s v="Ultrathing V1"/>
    <x v="10"/>
    <x v="1"/>
    <n v="1.79"/>
    <n v="17"/>
    <n v="510"/>
    <x v="545"/>
  </r>
  <r>
    <n v="3196"/>
    <s v="Britni"/>
    <s v="Walker"/>
    <x v="2"/>
    <x v="0"/>
    <n v="60"/>
    <s v="Milmans Street"/>
    <s v="Brixham"/>
    <x v="92"/>
    <s v="23/02/2021"/>
    <n v="41"/>
    <x v="2"/>
    <s v="Ultrathing V1"/>
    <x v="10"/>
    <x v="1"/>
    <n v="1.79"/>
    <n v="17"/>
    <n v="697"/>
    <x v="725"/>
  </r>
  <r>
    <n v="3197"/>
    <s v="Liane"/>
    <s v="Chase"/>
    <x v="2"/>
    <x v="0"/>
    <n v="60"/>
    <s v="Milner Walk"/>
    <s v="Barnard Castle"/>
    <x v="90"/>
    <s v="16/08/2022"/>
    <n v="69"/>
    <x v="5"/>
    <s v="Ultrathing V4"/>
    <x v="3"/>
    <x v="0"/>
    <n v="3.99"/>
    <n v="24"/>
    <n v="1656"/>
    <x v="857"/>
  </r>
  <r>
    <n v="3198"/>
    <s v="Jules"/>
    <s v="Pierce"/>
    <x v="1"/>
    <x v="1"/>
    <n v="60"/>
    <s v="Milo Road"/>
    <s v="Rogart"/>
    <x v="2"/>
    <d v="2022-01-02T00:00:00"/>
    <n v="10"/>
    <x v="3"/>
    <s v="Megawidget S"/>
    <x v="6"/>
    <x v="0"/>
    <n v="0.69"/>
    <n v="24"/>
    <n v="240"/>
    <x v="103"/>
  </r>
  <r>
    <n v="3199"/>
    <s v="Jesusa"/>
    <s v="Ruiz"/>
    <x v="2"/>
    <x v="0"/>
    <n v="90"/>
    <s v="Mincing Lane"/>
    <s v="Rogart"/>
    <x v="2"/>
    <d v="2021-08-09T00:00:00"/>
    <n v="25"/>
    <x v="6"/>
    <s v="Megawidget M"/>
    <x v="3"/>
    <x v="1"/>
    <n v="1.29"/>
    <n v="24"/>
    <n v="600"/>
    <x v="130"/>
  </r>
  <r>
    <n v="3201"/>
    <s v="Alena"/>
    <s v="Kirkland"/>
    <x v="2"/>
    <x v="0"/>
    <n v="30"/>
    <s v="Minehead Road"/>
    <s v="Loanhead"/>
    <x v="11"/>
    <s v="25/07/2020"/>
    <n v="2"/>
    <x v="0"/>
    <s v="Hyperwotsit"/>
    <x v="0"/>
    <x v="2"/>
    <n v="2.0099999999999998"/>
    <n v="20"/>
    <n v="40"/>
    <x v="156"/>
  </r>
  <r>
    <n v="3202"/>
    <s v="Isaac"/>
    <s v="Minor"/>
    <x v="1"/>
    <x v="1"/>
    <n v="60"/>
    <s v="Minehead Road"/>
    <s v="North Walsham"/>
    <x v="2"/>
    <s v="13/03/2022"/>
    <n v="66"/>
    <x v="9"/>
    <s v="Ultrathing V3"/>
    <x v="5"/>
    <x v="0"/>
    <n v="3.39"/>
    <n v="24"/>
    <n v="1584"/>
    <x v="404"/>
  </r>
  <r>
    <n v="3203"/>
    <s v="Estefana"/>
    <s v="Betts"/>
    <x v="2"/>
    <x v="0"/>
    <n v="90"/>
    <s v="Minera Street"/>
    <s v="Llangammarch Wells"/>
    <x v="11"/>
    <d v="2021-01-01T00:00:00"/>
    <n v="5"/>
    <x v="2"/>
    <s v="Ultrathing V1"/>
    <x v="6"/>
    <x v="1"/>
    <n v="1.79"/>
    <n v="17"/>
    <n v="85"/>
    <x v="36"/>
  </r>
  <r>
    <n v="3204"/>
    <s v="Colby"/>
    <s v="Lusk"/>
    <x v="1"/>
    <x v="1"/>
    <n v="60"/>
    <s v="Minerva Terrace"/>
    <s v="Pentre"/>
    <x v="2"/>
    <s v="28/09/2020"/>
    <n v="11"/>
    <x v="2"/>
    <s v="Ultrathing V1"/>
    <x v="9"/>
    <x v="2"/>
    <n v="1.79"/>
    <n v="17"/>
    <n v="187"/>
    <x v="412"/>
  </r>
  <r>
    <n v="3205"/>
    <s v="Daryl"/>
    <s v="Conner"/>
    <x v="1"/>
    <x v="1"/>
    <n v="30"/>
    <s v="Minnow Street"/>
    <s v="Buckley"/>
    <x v="8"/>
    <s v="27/06/2020"/>
    <n v="43"/>
    <x v="4"/>
    <s v="Gigastuff"/>
    <x v="2"/>
    <x v="2"/>
    <n v="1.89"/>
    <n v="18"/>
    <n v="774"/>
    <x v="658"/>
  </r>
  <r>
    <n v="3206"/>
    <s v="Connie"/>
    <s v="Hargrove"/>
    <x v="1"/>
    <x v="1"/>
    <n v="90"/>
    <s v="Minnow Walk"/>
    <s v="East Sussex"/>
    <x v="44"/>
    <s v="26/08/2020"/>
    <n v="44"/>
    <x v="4"/>
    <s v="Gigastuff"/>
    <x v="3"/>
    <x v="2"/>
    <n v="1.89"/>
    <n v="18"/>
    <n v="792"/>
    <x v="613"/>
  </r>
  <r>
    <n v="3207"/>
    <s v="Carson"/>
    <s v="Rhodes"/>
    <x v="1"/>
    <x v="1"/>
    <n v="30"/>
    <s v="Minories"/>
    <s v="Llanerchymedd"/>
    <x v="11"/>
    <s v="30/07/2021"/>
    <n v="89"/>
    <x v="4"/>
    <s v="Gigastuff"/>
    <x v="0"/>
    <x v="1"/>
    <n v="1.89"/>
    <n v="18"/>
    <n v="1602"/>
    <x v="923"/>
  </r>
  <r>
    <n v="3208"/>
    <s v="Malcom"/>
    <s v="Sloan"/>
    <x v="1"/>
    <x v="1"/>
    <n v="90"/>
    <s v="Minosa Vale"/>
    <s v="St. Andrews"/>
    <x v="2"/>
    <s v="21/07/2020"/>
    <n v="72"/>
    <x v="5"/>
    <s v="Ultrathing V4"/>
    <x v="0"/>
    <x v="2"/>
    <n v="3.99"/>
    <n v="24"/>
    <n v="1728"/>
    <x v="554"/>
  </r>
  <r>
    <n v="3209"/>
    <s v="Regine"/>
    <s v="Santana"/>
    <x v="2"/>
    <x v="0"/>
    <n v="30"/>
    <s v="Mintern Close"/>
    <s v="Dunmow"/>
    <x v="3"/>
    <d v="2020-05-11T00:00:00"/>
    <n v="60"/>
    <x v="3"/>
    <s v="Megawidget S"/>
    <x v="11"/>
    <x v="2"/>
    <n v="0.69"/>
    <n v="24"/>
    <n v="1440"/>
    <x v="261"/>
  </r>
  <r>
    <n v="3210"/>
    <s v="Josh"/>
    <s v="Head"/>
    <x v="1"/>
    <x v="1"/>
    <n v="60"/>
    <s v="Minton Mews"/>
    <s v="Wells-Next-The-Sea"/>
    <x v="2"/>
    <d v="2021-02-08T00:00:00"/>
    <n v="91"/>
    <x v="7"/>
    <s v="Ultrathing V2"/>
    <x v="10"/>
    <x v="1"/>
    <n v="2.95"/>
    <n v="20"/>
    <n v="1820"/>
    <x v="151"/>
  </r>
  <r>
    <n v="3211"/>
    <s v="Keren"/>
    <s v="Castaneda"/>
    <x v="0"/>
    <x v="0"/>
    <n v="90"/>
    <s v="Mitcham Lane"/>
    <s v="Prudhoe"/>
    <x v="2"/>
    <s v="30/06/2022"/>
    <n v="80"/>
    <x v="4"/>
    <s v="Gigastuff"/>
    <x v="2"/>
    <x v="0"/>
    <n v="1.89"/>
    <n v="18"/>
    <n v="1440"/>
    <x v="75"/>
  </r>
  <r>
    <n v="3212"/>
    <s v="Ernest"/>
    <s v="Clayton"/>
    <x v="1"/>
    <x v="1"/>
    <n v="30"/>
    <s v="Mitchell"/>
    <s v="Bruton"/>
    <x v="8"/>
    <d v="2022-08-05T00:00:00"/>
    <n v="39"/>
    <x v="0"/>
    <s v="Hyperwotsit"/>
    <x v="3"/>
    <x v="0"/>
    <n v="2.0099999999999998"/>
    <n v="20"/>
    <n v="780"/>
    <x v="829"/>
  </r>
  <r>
    <n v="3213"/>
    <s v="Dale"/>
    <s v="Cote"/>
    <x v="0"/>
    <x v="0"/>
    <n v="90"/>
    <s v="Mitchison Road"/>
    <s v="St. Ives"/>
    <x v="2"/>
    <d v="2021-03-04T00:00:00"/>
    <n v="18"/>
    <x v="0"/>
    <s v="Hyperwotsit"/>
    <x v="5"/>
    <x v="1"/>
    <n v="2.0099999999999998"/>
    <n v="20"/>
    <n v="360"/>
    <x v="18"/>
  </r>
  <r>
    <n v="3214"/>
    <s v="Marianna"/>
    <s v="Petty"/>
    <x v="2"/>
    <x v="0"/>
    <n v="90"/>
    <s v="Mitre Court"/>
    <s v="Kidderminster"/>
    <x v="21"/>
    <s v="21/11/2022"/>
    <n v="19"/>
    <x v="6"/>
    <s v="Megawidget M"/>
    <x v="7"/>
    <x v="0"/>
    <n v="1.29"/>
    <n v="24"/>
    <n v="456"/>
    <x v="115"/>
  </r>
  <r>
    <n v="3215"/>
    <s v="Bulah"/>
    <s v="Marquez"/>
    <x v="4"/>
    <x v="2"/>
    <n v="90"/>
    <s v="Mitre Street"/>
    <s v="Haltwhistle"/>
    <x v="13"/>
    <s v="15/04/2021"/>
    <n v="26"/>
    <x v="3"/>
    <s v="Megawidget S"/>
    <x v="4"/>
    <x v="1"/>
    <n v="0.69"/>
    <n v="24"/>
    <n v="624"/>
    <x v="524"/>
  </r>
  <r>
    <n v="3216"/>
    <s v="Fidela"/>
    <s v="Bledsoe"/>
    <x v="2"/>
    <x v="0"/>
    <n v="90"/>
    <s v="Moat Drive"/>
    <s v="St. Leonards-On-Sea"/>
    <x v="2"/>
    <s v="23/06/2021"/>
    <n v="40"/>
    <x v="9"/>
    <s v="Ultrathing V3"/>
    <x v="2"/>
    <x v="1"/>
    <n v="3.39"/>
    <n v="24"/>
    <n v="960"/>
    <x v="228"/>
  </r>
  <r>
    <n v="3217"/>
    <s v="Rob"/>
    <s v="Rodriquez"/>
    <x v="1"/>
    <x v="1"/>
    <n v="90"/>
    <s v="Moat Place"/>
    <s v="Kilmarnock"/>
    <x v="21"/>
    <s v="18/02/2022"/>
    <n v="40"/>
    <x v="3"/>
    <s v="Megawidget S"/>
    <x v="10"/>
    <x v="0"/>
    <n v="0.69"/>
    <n v="24"/>
    <n v="960"/>
    <x v="155"/>
  </r>
  <r>
    <n v="3218"/>
    <s v="Barry"/>
    <s v="Dahl"/>
    <x v="1"/>
    <x v="1"/>
    <n v="30"/>
    <s v="Moberley Road"/>
    <s v="Biggleswade"/>
    <x v="26"/>
    <s v="24/12/2020"/>
    <n v="10"/>
    <x v="6"/>
    <s v="Megawidget M"/>
    <x v="8"/>
    <x v="2"/>
    <n v="1.29"/>
    <n v="24"/>
    <n v="240"/>
    <x v="172"/>
  </r>
  <r>
    <n v="3219"/>
    <s v="Aletha"/>
    <s v="Diamond"/>
    <x v="0"/>
    <x v="0"/>
    <n v="90"/>
    <s v="Moberley Road"/>
    <s v="Watchet"/>
    <x v="2"/>
    <d v="2020-12-10T00:00:00"/>
    <n v="78"/>
    <x v="8"/>
    <s v="Superwossname"/>
    <x v="8"/>
    <x v="2"/>
    <n v="3.49"/>
    <n v="20"/>
    <n v="1560"/>
    <x v="903"/>
  </r>
  <r>
    <n v="3220"/>
    <s v="Garret"/>
    <s v="Franklin"/>
    <x v="1"/>
    <x v="1"/>
    <n v="60"/>
    <s v="Moira"/>
    <s v="Neath"/>
    <x v="2"/>
    <d v="2020-07-10T00:00:00"/>
    <n v="41"/>
    <x v="4"/>
    <s v="Gigastuff"/>
    <x v="0"/>
    <x v="2"/>
    <n v="1.89"/>
    <n v="18"/>
    <n v="738"/>
    <x v="338"/>
  </r>
  <r>
    <n v="3221"/>
    <s v="Christian"/>
    <s v="Good"/>
    <x v="1"/>
    <x v="1"/>
    <n v="90"/>
    <s v="Molton Lane"/>
    <s v="West Midlands"/>
    <x v="2"/>
    <s v="23/12/2020"/>
    <n v="53"/>
    <x v="3"/>
    <s v="Megawidget S"/>
    <x v="8"/>
    <x v="2"/>
    <n v="0.69"/>
    <n v="24"/>
    <n v="1272"/>
    <x v="587"/>
  </r>
  <r>
    <n v="3222"/>
    <s v="Noel"/>
    <s v="Esparza"/>
    <x v="1"/>
    <x v="1"/>
    <n v="90"/>
    <s v="Monk Drive"/>
    <s v="Talybont"/>
    <x v="2"/>
    <s v="17/03/2022"/>
    <n v="50"/>
    <x v="8"/>
    <s v="Superwossname"/>
    <x v="5"/>
    <x v="0"/>
    <n v="3.49"/>
    <n v="20"/>
    <n v="1000"/>
    <x v="734"/>
  </r>
  <r>
    <n v="3223"/>
    <s v="Louie"/>
    <s v="Wray"/>
    <x v="2"/>
    <x v="0"/>
    <n v="30"/>
    <s v="Monkfrith Way"/>
    <s v="Bembridge"/>
    <x v="29"/>
    <s v="26/12/2021"/>
    <n v="18"/>
    <x v="7"/>
    <s v="Ultrathing V2"/>
    <x v="8"/>
    <x v="1"/>
    <n v="2.95"/>
    <n v="20"/>
    <n v="360"/>
    <x v="687"/>
  </r>
  <r>
    <n v="3224"/>
    <s v="Greg"/>
    <s v="Wiley"/>
    <x v="4"/>
    <x v="2"/>
    <n v="90"/>
    <s v="Monks Close"/>
    <s v="Maybole"/>
    <x v="2"/>
    <d v="2020-06-10T00:00:00"/>
    <n v="17"/>
    <x v="5"/>
    <s v="Ultrathing V4"/>
    <x v="2"/>
    <x v="2"/>
    <n v="3.99"/>
    <n v="24"/>
    <n v="408"/>
    <x v="154"/>
  </r>
  <r>
    <n v="3225"/>
    <s v="Amado"/>
    <s v="Vela"/>
    <x v="1"/>
    <x v="1"/>
    <n v="90"/>
    <s v="Monmouth Close"/>
    <s v="Loughborough"/>
    <x v="2"/>
    <s v="17/07/2021"/>
    <n v="16"/>
    <x v="0"/>
    <s v="Hyperwotsit"/>
    <x v="0"/>
    <x v="1"/>
    <n v="2.0099999999999998"/>
    <n v="20"/>
    <n v="320"/>
    <x v="12"/>
  </r>
  <r>
    <n v="3226"/>
    <s v="Roy"/>
    <s v="Joiner"/>
    <x v="1"/>
    <x v="1"/>
    <n v="60"/>
    <s v="Monster Place"/>
    <s v="Llwyngwril"/>
    <x v="11"/>
    <d v="2021-07-04T00:00:00"/>
    <n v="63"/>
    <x v="9"/>
    <s v="Ultrathing V3"/>
    <x v="0"/>
    <x v="1"/>
    <n v="3.39"/>
    <n v="24"/>
    <n v="1512"/>
    <x v="355"/>
  </r>
  <r>
    <n v="3227"/>
    <s v="Danilo"/>
    <s v="Ho"/>
    <x v="1"/>
    <x v="1"/>
    <n v="60"/>
    <s v="Montagu Mews"/>
    <s v="Crianlarich"/>
    <x v="16"/>
    <d v="2021-08-06T00:00:00"/>
    <n v="15"/>
    <x v="6"/>
    <s v="Megawidget M"/>
    <x v="3"/>
    <x v="1"/>
    <n v="1.29"/>
    <n v="24"/>
    <n v="360"/>
    <x v="747"/>
  </r>
  <r>
    <n v="3228"/>
    <s v="Vincent"/>
    <s v="Blake"/>
    <x v="1"/>
    <x v="1"/>
    <n v="60"/>
    <s v="Montague House"/>
    <s v="Aberystwyth"/>
    <x v="27"/>
    <d v="2022-09-09T00:00:00"/>
    <n v="9"/>
    <x v="6"/>
    <s v="Megawidget M"/>
    <x v="9"/>
    <x v="0"/>
    <n v="1.29"/>
    <n v="24"/>
    <n v="216"/>
    <x v="171"/>
  </r>
  <r>
    <n v="3229"/>
    <s v="Denis"/>
    <s v="Barker"/>
    <x v="1"/>
    <x v="1"/>
    <n v="30"/>
    <s v="Montague Place"/>
    <s v="Cleator Moor"/>
    <x v="15"/>
    <d v="2021-12-12T00:00:00"/>
    <n v="66"/>
    <x v="5"/>
    <s v="Ultrathing V4"/>
    <x v="8"/>
    <x v="1"/>
    <n v="3.99"/>
    <n v="24"/>
    <n v="1584"/>
    <x v="648"/>
  </r>
  <r>
    <n v="3230"/>
    <s v="Chang"/>
    <s v="Parra"/>
    <x v="2"/>
    <x v="0"/>
    <n v="60"/>
    <s v="Montague Terrace"/>
    <s v="Poulton-Le-Fylde"/>
    <x v="2"/>
    <s v="30/08/2022"/>
    <n v="92"/>
    <x v="8"/>
    <s v="Superwossname"/>
    <x v="3"/>
    <x v="0"/>
    <n v="3.49"/>
    <n v="20"/>
    <n v="1840"/>
    <x v="628"/>
  </r>
  <r>
    <n v="3231"/>
    <s v="Nu"/>
    <s v="Darling"/>
    <x v="0"/>
    <x v="0"/>
    <n v="30"/>
    <s v="Montefiore Street"/>
    <s v="Drybrook"/>
    <x v="3"/>
    <s v="28/10/2020"/>
    <n v="75"/>
    <x v="8"/>
    <s v="Superwossname"/>
    <x v="1"/>
    <x v="2"/>
    <n v="3.49"/>
    <n v="20"/>
    <n v="1500"/>
    <x v="133"/>
  </r>
  <r>
    <n v="3232"/>
    <s v="Theodore"/>
    <s v="Goldberg"/>
    <x v="1"/>
    <x v="1"/>
    <n v="30"/>
    <s v="Montego Close"/>
    <s v="Torquay"/>
    <x v="2"/>
    <s v="23/03/2020"/>
    <n v="4"/>
    <x v="0"/>
    <s v="Hyperwotsit"/>
    <x v="5"/>
    <x v="2"/>
    <n v="2.0099999999999998"/>
    <n v="20"/>
    <n v="80"/>
    <x v="763"/>
  </r>
  <r>
    <n v="3233"/>
    <s v="Kazuko"/>
    <s v="Dutton"/>
    <x v="0"/>
    <x v="0"/>
    <n v="90"/>
    <s v="Montpeleir Road"/>
    <s v="Cumbria"/>
    <x v="16"/>
    <d v="2021-01-10T00:00:00"/>
    <n v="74"/>
    <x v="9"/>
    <s v="Ultrathing V3"/>
    <x v="6"/>
    <x v="1"/>
    <n v="3.39"/>
    <n v="24"/>
    <n v="1776"/>
    <x v="525"/>
  </r>
  <r>
    <n v="3234"/>
    <s v="Hermina"/>
    <s v="Hargrove"/>
    <x v="0"/>
    <x v="0"/>
    <n v="30"/>
    <s v="Montpeleir Road"/>
    <s v="Gerrards Cross"/>
    <x v="17"/>
    <s v="29/09/2021"/>
    <n v="31"/>
    <x v="8"/>
    <s v="Superwossname"/>
    <x v="9"/>
    <x v="1"/>
    <n v="3.49"/>
    <n v="20"/>
    <n v="620"/>
    <x v="504"/>
  </r>
  <r>
    <n v="3235"/>
    <s v="Jarvis"/>
    <s v="Richmond"/>
    <x v="1"/>
    <x v="1"/>
    <n v="30"/>
    <s v="Montpelier Avenue"/>
    <s v="Dalton-In-Furness"/>
    <x v="3"/>
    <s v="20/09/2021"/>
    <n v="88"/>
    <x v="1"/>
    <s v="Megawidget L"/>
    <x v="9"/>
    <x v="1"/>
    <n v="1.79"/>
    <n v="24"/>
    <n v="2112"/>
    <x v="66"/>
  </r>
  <r>
    <n v="3236"/>
    <s v="Latasha"/>
    <s v="Walsh"/>
    <x v="0"/>
    <x v="0"/>
    <n v="60"/>
    <s v="Montpelier Avenue"/>
    <s v="Middlewich"/>
    <x v="2"/>
    <s v="19/09/2021"/>
    <n v="35"/>
    <x v="5"/>
    <s v="Ultrathing V4"/>
    <x v="9"/>
    <x v="1"/>
    <n v="3.99"/>
    <n v="24"/>
    <n v="840"/>
    <x v="182"/>
  </r>
  <r>
    <n v="3237"/>
    <s v="Kum"/>
    <s v="Buckner"/>
    <x v="0"/>
    <x v="0"/>
    <n v="30"/>
    <s v="Montpelier Row"/>
    <s v="Shifnal"/>
    <x v="2"/>
    <d v="2020-12-06T00:00:00"/>
    <n v="36"/>
    <x v="3"/>
    <s v="Megawidget S"/>
    <x v="8"/>
    <x v="2"/>
    <n v="0.69"/>
    <n v="24"/>
    <n v="864"/>
    <x v="729"/>
  </r>
  <r>
    <n v="3238"/>
    <s v="Jinny"/>
    <s v="Goff"/>
    <x v="3"/>
    <x v="0"/>
    <n v="60"/>
    <s v="Montpelier Square"/>
    <s v="Belper"/>
    <x v="73"/>
    <d v="2020-03-08T00:00:00"/>
    <n v="31"/>
    <x v="3"/>
    <s v="Megawidget S"/>
    <x v="5"/>
    <x v="2"/>
    <n v="0.69"/>
    <n v="24"/>
    <n v="744"/>
    <x v="53"/>
  </r>
  <r>
    <n v="3239"/>
    <s v="Miguel"/>
    <s v="Akins"/>
    <x v="1"/>
    <x v="1"/>
    <n v="90"/>
    <s v="Montserrat Close"/>
    <s v="Kirknewton"/>
    <x v="21"/>
    <s v="17/04/2020"/>
    <n v="44"/>
    <x v="6"/>
    <s v="Megawidget M"/>
    <x v="4"/>
    <x v="2"/>
    <n v="1.29"/>
    <n v="24"/>
    <n v="1056"/>
    <x v="422"/>
  </r>
  <r>
    <n v="3240"/>
    <s v="Lee"/>
    <s v="Diggs"/>
    <x v="1"/>
    <x v="1"/>
    <n v="60"/>
    <s v="Moor Lane"/>
    <s v="Exmouth"/>
    <x v="17"/>
    <d v="2022-02-06T00:00:00"/>
    <n v="45"/>
    <x v="8"/>
    <s v="Superwossname"/>
    <x v="10"/>
    <x v="0"/>
    <n v="3.49"/>
    <n v="20"/>
    <n v="900"/>
    <x v="413"/>
  </r>
  <r>
    <n v="3241"/>
    <s v="Graig"/>
    <s v="Marrero"/>
    <x v="1"/>
    <x v="1"/>
    <n v="30"/>
    <s v="Moorhouse Road"/>
    <s v="Poulton-Le-Fylde"/>
    <x v="2"/>
    <s v="20/06/2021"/>
    <n v="37"/>
    <x v="6"/>
    <s v="Megawidget M"/>
    <x v="2"/>
    <x v="1"/>
    <n v="1.29"/>
    <n v="24"/>
    <n v="888"/>
    <x v="292"/>
  </r>
  <r>
    <n v="3242"/>
    <s v="Angelo"/>
    <s v="Duncan"/>
    <x v="1"/>
    <x v="1"/>
    <n v="30"/>
    <s v="Moorland Road"/>
    <s v="Blackpool"/>
    <x v="65"/>
    <s v="16/08/2022"/>
    <n v="101"/>
    <x v="7"/>
    <s v="Ultrathing V2"/>
    <x v="3"/>
    <x v="0"/>
    <n v="2.95"/>
    <n v="20"/>
    <n v="2020"/>
    <x v="565"/>
  </r>
  <r>
    <n v="3243"/>
    <s v="Andria"/>
    <s v="Elder"/>
    <x v="0"/>
    <x v="0"/>
    <n v="60"/>
    <s v="Moors Alley"/>
    <s v="Guisborough"/>
    <x v="13"/>
    <d v="2020-12-06T00:00:00"/>
    <n v="28"/>
    <x v="8"/>
    <s v="Superwossname"/>
    <x v="8"/>
    <x v="2"/>
    <n v="3.49"/>
    <n v="20"/>
    <n v="560"/>
    <x v="825"/>
  </r>
  <r>
    <n v="3244"/>
    <s v="Michel"/>
    <s v="Boyd"/>
    <x v="1"/>
    <x v="1"/>
    <n v="60"/>
    <s v="Morkyns Walk"/>
    <s v="Larkhall"/>
    <x v="21"/>
    <d v="2022-03-10T00:00:00"/>
    <n v="94"/>
    <x v="4"/>
    <s v="Gigastuff"/>
    <x v="5"/>
    <x v="0"/>
    <n v="1.89"/>
    <n v="18"/>
    <n v="1692"/>
    <x v="617"/>
  </r>
  <r>
    <n v="3245"/>
    <s v="Rosendo"/>
    <s v="Dominguez"/>
    <x v="1"/>
    <x v="1"/>
    <n v="60"/>
    <s v="Morning Place"/>
    <s v="Dartmouth"/>
    <x v="3"/>
    <s v="28/07/2021"/>
    <n v="78"/>
    <x v="3"/>
    <s v="Megawidget S"/>
    <x v="0"/>
    <x v="1"/>
    <n v="0.69"/>
    <n v="24"/>
    <n v="1872"/>
    <x v="713"/>
  </r>
  <r>
    <n v="3246"/>
    <s v="Pauletta"/>
    <s v="Golden"/>
    <x v="0"/>
    <x v="0"/>
    <n v="30"/>
    <s v="Morpeth Road"/>
    <s v="South Brent"/>
    <x v="2"/>
    <s v="20/02/2021"/>
    <n v="5"/>
    <x v="8"/>
    <s v="Superwossname"/>
    <x v="10"/>
    <x v="1"/>
    <n v="3.49"/>
    <n v="20"/>
    <n v="100"/>
    <x v="71"/>
  </r>
  <r>
    <n v="3247"/>
    <s v="Trina"/>
    <s v="Conn"/>
    <x v="0"/>
    <x v="0"/>
    <n v="30"/>
    <s v="Morris Avenue"/>
    <s v="Exeter"/>
    <x v="17"/>
    <s v="30/08/2021"/>
    <n v="66"/>
    <x v="7"/>
    <s v="Ultrathing V2"/>
    <x v="3"/>
    <x v="1"/>
    <n v="2.95"/>
    <n v="20"/>
    <n v="1320"/>
    <x v="916"/>
  </r>
  <r>
    <n v="3248"/>
    <s v="Raul"/>
    <s v="Whaley"/>
    <x v="1"/>
    <x v="1"/>
    <n v="90"/>
    <s v="Morris Bishop"/>
    <s v="Henlow"/>
    <x v="1"/>
    <s v="15/01/2020"/>
    <n v="64"/>
    <x v="4"/>
    <s v="Gigastuff"/>
    <x v="6"/>
    <x v="2"/>
    <n v="1.89"/>
    <n v="18"/>
    <n v="1152"/>
    <x v="898"/>
  </r>
  <r>
    <n v="3249"/>
    <s v="Freddy"/>
    <s v="Pierre"/>
    <x v="1"/>
    <x v="1"/>
    <n v="90"/>
    <s v="Morris Buildings"/>
    <s v="London"/>
    <x v="2"/>
    <d v="2022-11-08T00:00:00"/>
    <n v="95"/>
    <x v="5"/>
    <s v="Ultrathing V4"/>
    <x v="7"/>
    <x v="0"/>
    <n v="3.99"/>
    <n v="24"/>
    <n v="2280"/>
    <x v="217"/>
  </r>
  <r>
    <n v="3250"/>
    <s v="Suk"/>
    <s v="Spicer"/>
    <x v="2"/>
    <x v="0"/>
    <n v="30"/>
    <s v="Morrison Buildings"/>
    <s v="Ballindalloch"/>
    <x v="0"/>
    <d v="2020-04-01T00:00:00"/>
    <n v="80"/>
    <x v="3"/>
    <s v="Megawidget S"/>
    <x v="4"/>
    <x v="2"/>
    <n v="0.69"/>
    <n v="24"/>
    <n v="1920"/>
    <x v="278"/>
  </r>
  <r>
    <n v="3251"/>
    <s v="Walker"/>
    <s v="Engle"/>
    <x v="1"/>
    <x v="1"/>
    <n v="30"/>
    <s v="Morston Gardens"/>
    <s v="Muir Of Ord"/>
    <x v="2"/>
    <s v="26/05/2020"/>
    <n v="77"/>
    <x v="2"/>
    <s v="Ultrathing V1"/>
    <x v="11"/>
    <x v="2"/>
    <n v="1.79"/>
    <n v="17"/>
    <n v="1309"/>
    <x v="79"/>
  </r>
  <r>
    <n v="3252"/>
    <s v="Anton"/>
    <s v="Felix"/>
    <x v="1"/>
    <x v="1"/>
    <n v="30"/>
    <s v="Morten Place"/>
    <s v="Moreton-In-Marsh"/>
    <x v="2"/>
    <s v="21/10/2022"/>
    <n v="65"/>
    <x v="0"/>
    <s v="Hyperwotsit"/>
    <x v="1"/>
    <x v="0"/>
    <n v="2.0099999999999998"/>
    <n v="20"/>
    <n v="1300"/>
    <x v="345"/>
  </r>
  <r>
    <n v="3253"/>
    <s v="Vena"/>
    <s v="Ogden"/>
    <x v="2"/>
    <x v="0"/>
    <n v="30"/>
    <s v="Mortham Street"/>
    <s v="Bungay"/>
    <x v="8"/>
    <s v="31/01/2021"/>
    <n v="54"/>
    <x v="3"/>
    <s v="Megawidget S"/>
    <x v="6"/>
    <x v="1"/>
    <n v="0.69"/>
    <n v="24"/>
    <n v="1296"/>
    <x v="309"/>
  </r>
  <r>
    <n v="3254"/>
    <s v="Eldridge"/>
    <s v="Marcus"/>
    <x v="1"/>
    <x v="1"/>
    <n v="30"/>
    <s v="Mortimer Terrace"/>
    <s v="Bromley"/>
    <x v="32"/>
    <s v="17/11/2020"/>
    <n v="17"/>
    <x v="0"/>
    <s v="Hyperwotsit"/>
    <x v="7"/>
    <x v="2"/>
    <n v="2.0099999999999998"/>
    <n v="20"/>
    <n v="340"/>
    <x v="746"/>
  </r>
  <r>
    <n v="3255"/>
    <s v="Mitchell"/>
    <s v="Honeycutt"/>
    <x v="1"/>
    <x v="1"/>
    <n v="30"/>
    <s v="Mortion Villas"/>
    <s v="Treharris"/>
    <x v="2"/>
    <s v="19/08/2022"/>
    <n v="7"/>
    <x v="4"/>
    <s v="Gigastuff"/>
    <x v="3"/>
    <x v="0"/>
    <n v="1.89"/>
    <n v="18"/>
    <n v="126"/>
    <x v="311"/>
  </r>
  <r>
    <n v="3256"/>
    <s v="Andre"/>
    <s v="Toney"/>
    <x v="1"/>
    <x v="1"/>
    <n v="90"/>
    <s v="Morton Place"/>
    <s v="Caernarfon"/>
    <x v="12"/>
    <s v="28/06/2021"/>
    <n v="21"/>
    <x v="2"/>
    <s v="Ultrathing V1"/>
    <x v="2"/>
    <x v="1"/>
    <n v="1.79"/>
    <n v="17"/>
    <n v="357"/>
    <x v="919"/>
  </r>
  <r>
    <n v="3257"/>
    <s v="Morgan"/>
    <s v="Gunn"/>
    <x v="1"/>
    <x v="1"/>
    <n v="60"/>
    <s v="Morton Terrace"/>
    <s v="Burton-On-Trent"/>
    <x v="12"/>
    <s v="29/10/2020"/>
    <n v="29"/>
    <x v="2"/>
    <s v="Ultrathing V1"/>
    <x v="1"/>
    <x v="2"/>
    <n v="1.79"/>
    <n v="17"/>
    <n v="493"/>
    <x v="481"/>
  </r>
  <r>
    <n v="3258"/>
    <s v="Georgina"/>
    <s v="Holland"/>
    <x v="0"/>
    <x v="0"/>
    <n v="30"/>
    <s v="Mortons Place"/>
    <s v="Maghera"/>
    <x v="2"/>
    <s v="22/02/2021"/>
    <n v="64"/>
    <x v="4"/>
    <s v="Gigastuff"/>
    <x v="10"/>
    <x v="1"/>
    <n v="1.89"/>
    <n v="18"/>
    <n v="1152"/>
    <x v="898"/>
  </r>
  <r>
    <n v="3259"/>
    <s v="Modesto"/>
    <s v="Hutchinson"/>
    <x v="1"/>
    <x v="1"/>
    <n v="90"/>
    <s v="Moscow Terrace"/>
    <s v="Bala"/>
    <x v="0"/>
    <d v="2021-02-01T00:00:00"/>
    <n v="90"/>
    <x v="3"/>
    <s v="Megawidget S"/>
    <x v="10"/>
    <x v="1"/>
    <n v="0.69"/>
    <n v="24"/>
    <n v="2160"/>
    <x v="714"/>
  </r>
  <r>
    <n v="3260"/>
    <s v="Tressie"/>
    <s v="Barrett"/>
    <x v="0"/>
    <x v="0"/>
    <n v="30"/>
    <s v="Moselle Close"/>
    <s v="Halkirk"/>
    <x v="13"/>
    <d v="2022-05-06T00:00:00"/>
    <n v="54"/>
    <x v="3"/>
    <s v="Megawidget S"/>
    <x v="11"/>
    <x v="0"/>
    <n v="0.69"/>
    <n v="24"/>
    <n v="1296"/>
    <x v="309"/>
  </r>
  <r>
    <n v="3261"/>
    <s v="Everett"/>
    <s v="Blackwell"/>
    <x v="1"/>
    <x v="1"/>
    <n v="90"/>
    <s v="Moselle Place"/>
    <s v="Kent"/>
    <x v="21"/>
    <s v="21/12/2021"/>
    <n v="77"/>
    <x v="4"/>
    <s v="Gigastuff"/>
    <x v="8"/>
    <x v="1"/>
    <n v="1.89"/>
    <n v="18"/>
    <n v="1386"/>
    <x v="620"/>
  </r>
  <r>
    <n v="3262"/>
    <s v="Shakita"/>
    <s v="Quinones"/>
    <x v="2"/>
    <x v="0"/>
    <n v="30"/>
    <s v="Mossington Gardens"/>
    <s v="West Wickham"/>
    <x v="2"/>
    <d v="2020-06-07T00:00:00"/>
    <n v="38"/>
    <x v="3"/>
    <s v="Megawidget S"/>
    <x v="2"/>
    <x v="2"/>
    <n v="0.69"/>
    <n v="24"/>
    <n v="912"/>
    <x v="117"/>
  </r>
  <r>
    <n v="3263"/>
    <s v="Jarrod"/>
    <s v="Crouch"/>
    <x v="1"/>
    <x v="1"/>
    <n v="30"/>
    <s v="Moss'S Buildings"/>
    <s v="South Brent"/>
    <x v="2"/>
    <s v="14/12/2022"/>
    <n v="56"/>
    <x v="6"/>
    <s v="Megawidget M"/>
    <x v="8"/>
    <x v="0"/>
    <n v="1.29"/>
    <n v="24"/>
    <n v="1344"/>
    <x v="707"/>
  </r>
  <r>
    <n v="3264"/>
    <s v="Thanh"/>
    <s v="Byrne"/>
    <x v="1"/>
    <x v="1"/>
    <n v="90"/>
    <s v="Mostyn Grove"/>
    <s v="Portstewart"/>
    <x v="2"/>
    <s v="17/01/2021"/>
    <n v="79"/>
    <x v="1"/>
    <s v="Megawidget L"/>
    <x v="6"/>
    <x v="1"/>
    <n v="1.79"/>
    <n v="24"/>
    <n v="1896"/>
    <x v="739"/>
  </r>
  <r>
    <n v="3265"/>
    <s v="Raymon"/>
    <s v="Cooper"/>
    <x v="1"/>
    <x v="1"/>
    <n v="60"/>
    <s v="Mother Kate"/>
    <s v="Inverurie"/>
    <x v="35"/>
    <d v="2020-02-04T00:00:00"/>
    <n v="18"/>
    <x v="8"/>
    <s v="Superwossname"/>
    <x v="10"/>
    <x v="2"/>
    <n v="3.49"/>
    <n v="20"/>
    <n v="360"/>
    <x v="24"/>
  </r>
  <r>
    <n v="3266"/>
    <s v="Fredrick"/>
    <s v="Holden"/>
    <x v="1"/>
    <x v="1"/>
    <n v="30"/>
    <s v="Mount"/>
    <s v="Blyth"/>
    <x v="7"/>
    <s v="26/07/2021"/>
    <n v="43"/>
    <x v="1"/>
    <s v="Megawidget L"/>
    <x v="0"/>
    <x v="1"/>
    <n v="1.79"/>
    <n v="24"/>
    <n v="1032"/>
    <x v="76"/>
  </r>
  <r>
    <n v="3267"/>
    <s v="Sade"/>
    <s v="Spencer"/>
    <x v="3"/>
    <x v="0"/>
    <n v="90"/>
    <s v="Mount Angelus"/>
    <s v="Peebles"/>
    <x v="2"/>
    <s v="26/05/2021"/>
    <n v="66"/>
    <x v="1"/>
    <s v="Megawidget L"/>
    <x v="11"/>
    <x v="1"/>
    <n v="1.79"/>
    <n v="24"/>
    <n v="1584"/>
    <x v="786"/>
  </r>
  <r>
    <n v="3268"/>
    <s v="Winifred"/>
    <s v="Lynn"/>
    <x v="0"/>
    <x v="0"/>
    <n v="90"/>
    <s v="Mount Ash"/>
    <s v="Pinner"/>
    <x v="2"/>
    <s v="14/02/2020"/>
    <n v="5"/>
    <x v="6"/>
    <s v="Megawidget M"/>
    <x v="10"/>
    <x v="2"/>
    <n v="1.29"/>
    <n v="24"/>
    <n v="120"/>
    <x v="966"/>
  </r>
  <r>
    <n v="3269"/>
    <s v="Malcolm"/>
    <s v="Tillman"/>
    <x v="1"/>
    <x v="1"/>
    <n v="60"/>
    <s v="Mount Avenue"/>
    <s v="Tamworth"/>
    <x v="2"/>
    <s v="24/01/2022"/>
    <n v="92"/>
    <x v="5"/>
    <s v="Ultrathing V4"/>
    <x v="6"/>
    <x v="0"/>
    <n v="3.99"/>
    <n v="24"/>
    <n v="2208"/>
    <x v="30"/>
  </r>
  <r>
    <n v="3270"/>
    <s v="Arnulfo"/>
    <s v="Sullivan"/>
    <x v="1"/>
    <x v="1"/>
    <n v="60"/>
    <s v="Mount Close"/>
    <s v="Fairbourne"/>
    <x v="17"/>
    <s v="17/08/2021"/>
    <n v="4"/>
    <x v="6"/>
    <s v="Megawidget M"/>
    <x v="3"/>
    <x v="1"/>
    <n v="1.29"/>
    <n v="24"/>
    <n v="96"/>
    <x v="879"/>
  </r>
  <r>
    <n v="3271"/>
    <s v="Tori"/>
    <s v="Cross"/>
    <x v="2"/>
    <x v="0"/>
    <n v="60"/>
    <s v="Mount Ephraim"/>
    <s v="Bacup"/>
    <x v="40"/>
    <d v="2020-03-12T00:00:00"/>
    <n v="6"/>
    <x v="7"/>
    <s v="Ultrathing V2"/>
    <x v="5"/>
    <x v="2"/>
    <n v="2.95"/>
    <n v="20"/>
    <n v="120"/>
    <x v="227"/>
  </r>
  <r>
    <n v="3272"/>
    <s v="Edwin"/>
    <s v="Ohara"/>
    <x v="1"/>
    <x v="1"/>
    <n v="60"/>
    <s v="Mount Row"/>
    <s v="Godstone"/>
    <x v="17"/>
    <d v="2022-06-12T00:00:00"/>
    <n v="99"/>
    <x v="8"/>
    <s v="Superwossname"/>
    <x v="2"/>
    <x v="0"/>
    <n v="3.49"/>
    <n v="20"/>
    <n v="1980"/>
    <x v="755"/>
  </r>
  <r>
    <n v="3273"/>
    <s v="Horace"/>
    <s v="Pack"/>
    <x v="1"/>
    <x v="1"/>
    <n v="30"/>
    <s v="Moyers Road"/>
    <s v="Wooler"/>
    <x v="2"/>
    <d v="2021-03-08T00:00:00"/>
    <n v="4"/>
    <x v="4"/>
    <s v="Gigastuff"/>
    <x v="5"/>
    <x v="1"/>
    <n v="1.89"/>
    <n v="18"/>
    <n v="72"/>
    <x v="486"/>
  </r>
  <r>
    <n v="3274"/>
    <s v="Hung"/>
    <s v="Irvin"/>
    <x v="1"/>
    <x v="1"/>
    <n v="30"/>
    <s v="Moyna Road"/>
    <s v="Newport Pagnell"/>
    <x v="2"/>
    <d v="2022-03-11T00:00:00"/>
    <n v="101"/>
    <x v="0"/>
    <s v="Hyperwotsit"/>
    <x v="5"/>
    <x v="0"/>
    <n v="2.0099999999999998"/>
    <n v="20"/>
    <n v="2020"/>
    <x v="305"/>
  </r>
  <r>
    <n v="3275"/>
    <s v="Sergio"/>
    <s v="Rich"/>
    <x v="1"/>
    <x v="1"/>
    <n v="30"/>
    <s v="Mozart Terrace"/>
    <s v="Heywood"/>
    <x v="1"/>
    <s v="22/07/2020"/>
    <n v="83"/>
    <x v="3"/>
    <s v="Megawidget S"/>
    <x v="0"/>
    <x v="2"/>
    <n v="0.69"/>
    <n v="24"/>
    <n v="1992"/>
    <x v="321"/>
  </r>
  <r>
    <n v="3276"/>
    <s v="Margarett"/>
    <s v="Briggs"/>
    <x v="0"/>
    <x v="0"/>
    <n v="30"/>
    <s v="Mulberry Business"/>
    <s v="Cockburnspath"/>
    <x v="15"/>
    <s v="21/08/2022"/>
    <n v="19"/>
    <x v="3"/>
    <s v="Megawidget S"/>
    <x v="3"/>
    <x v="0"/>
    <n v="0.69"/>
    <n v="24"/>
    <n v="456"/>
    <x v="69"/>
  </r>
  <r>
    <n v="3277"/>
    <s v="Leoma"/>
    <s v="Chacon"/>
    <x v="0"/>
    <x v="0"/>
    <n v="90"/>
    <s v="Mulberry Business"/>
    <s v="Keith"/>
    <x v="21"/>
    <d v="2020-05-10T00:00:00"/>
    <n v="24"/>
    <x v="4"/>
    <s v="Gigastuff"/>
    <x v="11"/>
    <x v="2"/>
    <n v="1.89"/>
    <n v="18"/>
    <n v="432"/>
    <x v="959"/>
  </r>
  <r>
    <n v="3278"/>
    <s v="Eartha"/>
    <s v="Dudley"/>
    <x v="2"/>
    <x v="0"/>
    <n v="90"/>
    <s v="Mulnath"/>
    <s v="Faversham"/>
    <x v="17"/>
    <d v="2020-05-01T00:00:00"/>
    <n v="49"/>
    <x v="9"/>
    <s v="Ultrathing V3"/>
    <x v="11"/>
    <x v="2"/>
    <n v="3.39"/>
    <n v="24"/>
    <n v="1176"/>
    <x v="459"/>
  </r>
  <r>
    <n v="3279"/>
    <s v="Percy"/>
    <s v="Diggs"/>
    <x v="1"/>
    <x v="1"/>
    <n v="30"/>
    <s v="Mulvaney Way"/>
    <s v="Lauder"/>
    <x v="21"/>
    <s v="17/10/2022"/>
    <n v="99"/>
    <x v="8"/>
    <s v="Superwossname"/>
    <x v="1"/>
    <x v="0"/>
    <n v="3.49"/>
    <n v="20"/>
    <n v="1980"/>
    <x v="755"/>
  </r>
  <r>
    <n v="3280"/>
    <s v="Ellis"/>
    <s v="Baez"/>
    <x v="1"/>
    <x v="1"/>
    <n v="60"/>
    <s v="Muncies Mews"/>
    <s v="Dundee"/>
    <x v="3"/>
    <d v="2022-10-09T00:00:00"/>
    <n v="70"/>
    <x v="1"/>
    <s v="Megawidget L"/>
    <x v="1"/>
    <x v="0"/>
    <n v="1.79"/>
    <n v="24"/>
    <n v="1680"/>
    <x v="561"/>
  </r>
  <r>
    <n v="3281"/>
    <s v="Rolland"/>
    <s v="Rutherford"/>
    <x v="1"/>
    <x v="1"/>
    <n v="90"/>
    <s v="Mundys Place"/>
    <s v="Belford"/>
    <x v="73"/>
    <s v="29/08/2022"/>
    <n v="62"/>
    <x v="7"/>
    <s v="Ultrathing V2"/>
    <x v="3"/>
    <x v="0"/>
    <n v="2.95"/>
    <n v="20"/>
    <n v="1240"/>
    <x v="776"/>
  </r>
  <r>
    <n v="3282"/>
    <s v="Elease"/>
    <s v="Manley"/>
    <x v="3"/>
    <x v="0"/>
    <n v="60"/>
    <s v="Munster Place"/>
    <s v="Haslemere"/>
    <x v="1"/>
    <s v="20/12/2020"/>
    <n v="59"/>
    <x v="8"/>
    <s v="Superwossname"/>
    <x v="8"/>
    <x v="2"/>
    <n v="3.49"/>
    <n v="20"/>
    <n v="1180"/>
    <x v="873"/>
  </r>
  <r>
    <n v="3283"/>
    <s v="Leisha"/>
    <s v="Cortes"/>
    <x v="5"/>
    <x v="2"/>
    <n v="30"/>
    <s v="Munster Place"/>
    <s v="Telford"/>
    <x v="2"/>
    <d v="2022-03-11T00:00:00"/>
    <n v="45"/>
    <x v="5"/>
    <s v="Ultrathing V4"/>
    <x v="5"/>
    <x v="0"/>
    <n v="3.99"/>
    <n v="24"/>
    <n v="1080"/>
    <x v="112"/>
  </r>
  <r>
    <n v="3284"/>
    <s v="Sharleen"/>
    <s v="Wall"/>
    <x v="0"/>
    <x v="0"/>
    <n v="90"/>
    <s v="Munster Road"/>
    <s v="Bath"/>
    <x v="68"/>
    <s v="19/07/2021"/>
    <n v="25"/>
    <x v="8"/>
    <s v="Superwossname"/>
    <x v="0"/>
    <x v="1"/>
    <n v="3.49"/>
    <n v="20"/>
    <n v="500"/>
    <x v="764"/>
  </r>
  <r>
    <n v="3285"/>
    <s v="Racheal"/>
    <s v="Whitfield"/>
    <x v="2"/>
    <x v="0"/>
    <n v="90"/>
    <s v="Munster Square"/>
    <s v="Marazion"/>
    <x v="2"/>
    <s v="17/10/2020"/>
    <n v="55"/>
    <x v="0"/>
    <s v="Hyperwotsit"/>
    <x v="1"/>
    <x v="2"/>
    <n v="2.0099999999999998"/>
    <n v="20"/>
    <n v="1100"/>
    <x v="432"/>
  </r>
  <r>
    <n v="3286"/>
    <s v="Bret"/>
    <s v="Simms"/>
    <x v="1"/>
    <x v="1"/>
    <n v="60"/>
    <s v="Murdock Street"/>
    <s v="Selkirk"/>
    <x v="2"/>
    <s v="31/01/2020"/>
    <n v="82"/>
    <x v="3"/>
    <s v="Megawidget S"/>
    <x v="6"/>
    <x v="2"/>
    <n v="0.69"/>
    <n v="24"/>
    <n v="1968"/>
    <x v="594"/>
  </r>
  <r>
    <n v="3287"/>
    <s v="Maximo"/>
    <s v="Hanson"/>
    <x v="1"/>
    <x v="1"/>
    <n v="60"/>
    <s v="Murray Mews"/>
    <s v="Leigh-On-Sea"/>
    <x v="11"/>
    <s v="25/01/2022"/>
    <n v="32"/>
    <x v="2"/>
    <s v="Ultrathing V1"/>
    <x v="6"/>
    <x v="0"/>
    <n v="1.79"/>
    <n v="17"/>
    <n v="544"/>
    <x v="544"/>
  </r>
  <r>
    <n v="3288"/>
    <s v="Kevin"/>
    <s v="Yeager"/>
    <x v="1"/>
    <x v="1"/>
    <n v="30"/>
    <s v="Musbury Street"/>
    <s v="Strathdon"/>
    <x v="2"/>
    <s v="23/03/2021"/>
    <n v="84"/>
    <x v="8"/>
    <s v="Superwossname"/>
    <x v="5"/>
    <x v="1"/>
    <n v="3.49"/>
    <n v="20"/>
    <n v="1680"/>
    <x v="816"/>
  </r>
  <r>
    <n v="3289"/>
    <s v="Stephnie"/>
    <s v="Mann"/>
    <x v="0"/>
    <x v="0"/>
    <n v="60"/>
    <s v="Musk Court"/>
    <s v="Burgess Hill"/>
    <x v="46"/>
    <d v="2021-12-02T00:00:00"/>
    <n v="33"/>
    <x v="3"/>
    <s v="Megawidget S"/>
    <x v="8"/>
    <x v="1"/>
    <n v="0.69"/>
    <n v="24"/>
    <n v="792"/>
    <x v="442"/>
  </r>
  <r>
    <n v="3290"/>
    <s v="Fredric"/>
    <s v="Reaves"/>
    <x v="1"/>
    <x v="1"/>
    <n v="90"/>
    <s v="Mutrix Road"/>
    <s v="Wylam"/>
    <x v="2"/>
    <d v="2020-03-11T00:00:00"/>
    <n v="22"/>
    <x v="6"/>
    <s v="Megawidget M"/>
    <x v="5"/>
    <x v="2"/>
    <n v="1.29"/>
    <n v="24"/>
    <n v="528"/>
    <x v="316"/>
  </r>
  <r>
    <n v="3291"/>
    <s v="Cinderella"/>
    <s v="Pritchard"/>
    <x v="2"/>
    <x v="0"/>
    <n v="90"/>
    <s v="Myatt Road"/>
    <s v="Par"/>
    <x v="2"/>
    <s v="26/10/2020"/>
    <n v="68"/>
    <x v="8"/>
    <s v="Superwossname"/>
    <x v="1"/>
    <x v="2"/>
    <n v="3.49"/>
    <n v="20"/>
    <n v="1360"/>
    <x v="721"/>
  </r>
  <r>
    <n v="3292"/>
    <s v="Ben"/>
    <s v="Cox"/>
    <x v="1"/>
    <x v="1"/>
    <n v="90"/>
    <s v="Myddelton Street"/>
    <s v="Peacehaven"/>
    <x v="2"/>
    <d v="2022-05-11T00:00:00"/>
    <n v="85"/>
    <x v="9"/>
    <s v="Ultrathing V3"/>
    <x v="11"/>
    <x v="0"/>
    <n v="3.39"/>
    <n v="24"/>
    <n v="2040"/>
    <x v="222"/>
  </r>
  <r>
    <n v="3293"/>
    <s v="Julieta"/>
    <s v="Bullard"/>
    <x v="0"/>
    <x v="0"/>
    <n v="90"/>
    <s v="Myers Lane"/>
    <s v="Ilfracombe"/>
    <x v="1"/>
    <d v="2022-09-02T00:00:00"/>
    <n v="4"/>
    <x v="3"/>
    <s v="Megawidget S"/>
    <x v="9"/>
    <x v="0"/>
    <n v="0.69"/>
    <n v="24"/>
    <n v="96"/>
    <x v="631"/>
  </r>
  <r>
    <n v="3294"/>
    <s v="Boris"/>
    <s v="Holland"/>
    <x v="1"/>
    <x v="1"/>
    <n v="30"/>
    <s v="Myers Lane"/>
    <s v="Sudbury"/>
    <x v="2"/>
    <s v="19/09/2022"/>
    <n v="95"/>
    <x v="5"/>
    <s v="Ultrathing V4"/>
    <x v="9"/>
    <x v="0"/>
    <n v="3.99"/>
    <n v="24"/>
    <n v="2280"/>
    <x v="217"/>
  </r>
  <r>
    <n v="3295"/>
    <s v="Candis"/>
    <s v="Mccain"/>
    <x v="2"/>
    <x v="0"/>
    <n v="30"/>
    <s v="Myrtle Lodge"/>
    <s v="Betws-Y-Coed"/>
    <x v="37"/>
    <s v="27/05/2022"/>
    <n v="86"/>
    <x v="0"/>
    <s v="Hyperwotsit"/>
    <x v="11"/>
    <x v="0"/>
    <n v="2.0099999999999998"/>
    <n v="20"/>
    <n v="1720"/>
    <x v="967"/>
  </r>
  <r>
    <n v="3296"/>
    <s v="Herma"/>
    <s v="Goldberg"/>
    <x v="0"/>
    <x v="0"/>
    <n v="90"/>
    <s v="Myrtle Walk"/>
    <s v="Strathaven"/>
    <x v="2"/>
    <d v="2021-12-03T00:00:00"/>
    <n v="40"/>
    <x v="2"/>
    <s v="Ultrathing V1"/>
    <x v="8"/>
    <x v="1"/>
    <n v="1.79"/>
    <n v="17"/>
    <n v="680"/>
    <x v="207"/>
  </r>
  <r>
    <n v="3297"/>
    <s v="Joel"/>
    <s v="Haskins"/>
    <x v="1"/>
    <x v="1"/>
    <n v="30"/>
    <s v="Myrtleberry Close"/>
    <s v="Leominster"/>
    <x v="11"/>
    <s v="20/07/2021"/>
    <n v="16"/>
    <x v="5"/>
    <s v="Ultrathing V4"/>
    <x v="0"/>
    <x v="1"/>
    <n v="3.99"/>
    <n v="24"/>
    <n v="384"/>
    <x v="731"/>
  </r>
  <r>
    <n v="3298"/>
    <s v="Jess"/>
    <s v="Daley"/>
    <x v="1"/>
    <x v="1"/>
    <n v="60"/>
    <s v="Nailour Street"/>
    <s v="Brackley"/>
    <x v="69"/>
    <s v="28/11/2020"/>
    <n v="43"/>
    <x v="4"/>
    <s v="Gigastuff"/>
    <x v="7"/>
    <x v="2"/>
    <n v="1.89"/>
    <n v="18"/>
    <n v="774"/>
    <x v="658"/>
  </r>
  <r>
    <n v="3299"/>
    <s v="Sanford"/>
    <s v="Zavala"/>
    <x v="1"/>
    <x v="1"/>
    <n v="60"/>
    <s v="Nairn Street"/>
    <s v="Orpington"/>
    <x v="2"/>
    <d v="2021-10-01T00:00:00"/>
    <n v="29"/>
    <x v="2"/>
    <s v="Ultrathing V1"/>
    <x v="1"/>
    <x v="1"/>
    <n v="1.79"/>
    <n v="17"/>
    <n v="493"/>
    <x v="481"/>
  </r>
  <r>
    <n v="3300"/>
    <s v="Sherrie"/>
    <s v="Martinez"/>
    <x v="2"/>
    <x v="0"/>
    <n v="60"/>
    <s v="Namur Terrace"/>
    <s v="Ardgay"/>
    <x v="70"/>
    <d v="2020-10-02T00:00:00"/>
    <n v="31"/>
    <x v="8"/>
    <s v="Superwossname"/>
    <x v="1"/>
    <x v="2"/>
    <n v="3.49"/>
    <n v="20"/>
    <n v="620"/>
    <x v="504"/>
  </r>
  <r>
    <n v="3301"/>
    <s v="Mallie"/>
    <s v="Pierson"/>
    <x v="2"/>
    <x v="0"/>
    <n v="30"/>
    <s v="Nansen Road"/>
    <s v="Greenhithe"/>
    <x v="13"/>
    <d v="2021-04-06T00:00:00"/>
    <n v="22"/>
    <x v="8"/>
    <s v="Superwossname"/>
    <x v="4"/>
    <x v="1"/>
    <n v="3.49"/>
    <n v="20"/>
    <n v="440"/>
    <x v="259"/>
  </r>
  <r>
    <n v="3302"/>
    <s v="Derek"/>
    <s v="Finley"/>
    <x v="1"/>
    <x v="1"/>
    <n v="90"/>
    <s v="Narigold Place"/>
    <s v="Warlingham"/>
    <x v="2"/>
    <d v="2022-07-10T00:00:00"/>
    <n v="24"/>
    <x v="2"/>
    <s v="Ultrathing V1"/>
    <x v="0"/>
    <x v="0"/>
    <n v="1.79"/>
    <n v="17"/>
    <n v="408"/>
    <x v="179"/>
  </r>
  <r>
    <n v="3303"/>
    <s v="Kenny"/>
    <s v="Oneal"/>
    <x v="1"/>
    <x v="1"/>
    <n v="60"/>
    <s v="Nascot Street"/>
    <s v="Lymington"/>
    <x v="2"/>
    <d v="2022-08-12T00:00:00"/>
    <n v="101"/>
    <x v="3"/>
    <s v="Megawidget S"/>
    <x v="3"/>
    <x v="0"/>
    <n v="0.69"/>
    <n v="24"/>
    <n v="2424"/>
    <x v="106"/>
  </r>
  <r>
    <n v="3304"/>
    <s v="Carrol"/>
    <s v="Groves"/>
    <x v="1"/>
    <x v="1"/>
    <n v="60"/>
    <s v="Nasmyth Street"/>
    <s v="Berkhamsted"/>
    <x v="29"/>
    <d v="2022-06-04T00:00:00"/>
    <n v="78"/>
    <x v="4"/>
    <s v="Gigastuff"/>
    <x v="2"/>
    <x v="0"/>
    <n v="1.89"/>
    <n v="18"/>
    <n v="1404"/>
    <x v="694"/>
  </r>
  <r>
    <n v="3305"/>
    <s v="Jerold"/>
    <s v="Porter"/>
    <x v="1"/>
    <x v="1"/>
    <n v="90"/>
    <s v="Natal Road"/>
    <s v="Llanfyllin"/>
    <x v="11"/>
    <s v="30/04/2022"/>
    <n v="87"/>
    <x v="5"/>
    <s v="Ultrathing V4"/>
    <x v="4"/>
    <x v="0"/>
    <n v="3.99"/>
    <n v="24"/>
    <n v="2088"/>
    <x v="744"/>
  </r>
  <r>
    <n v="3306"/>
    <s v="Corinne"/>
    <s v="Odonnell"/>
    <x v="2"/>
    <x v="0"/>
    <n v="90"/>
    <s v="Nathaniel Close"/>
    <s v="Epping"/>
    <x v="17"/>
    <d v="2022-10-06T00:00:00"/>
    <n v="91"/>
    <x v="4"/>
    <s v="Gigastuff"/>
    <x v="1"/>
    <x v="0"/>
    <n v="1.89"/>
    <n v="18"/>
    <n v="1638"/>
    <x v="968"/>
  </r>
  <r>
    <n v="3307"/>
    <s v="Michelle"/>
    <s v="Arnold"/>
    <x v="0"/>
    <x v="0"/>
    <n v="30"/>
    <s v="Naval Row"/>
    <s v="Beverley"/>
    <x v="37"/>
    <s v="16/07/2020"/>
    <n v="70"/>
    <x v="7"/>
    <s v="Ultrathing V2"/>
    <x v="0"/>
    <x v="2"/>
    <n v="2.95"/>
    <n v="20"/>
    <n v="1400"/>
    <x v="399"/>
  </r>
  <r>
    <n v="3308"/>
    <s v="Yessenia"/>
    <s v="Hightower"/>
    <x v="2"/>
    <x v="0"/>
    <n v="30"/>
    <s v="Navestock Close"/>
    <s v="Banwell"/>
    <x v="22"/>
    <s v="28/10/2020"/>
    <n v="71"/>
    <x v="5"/>
    <s v="Ultrathing V4"/>
    <x v="1"/>
    <x v="2"/>
    <n v="3.99"/>
    <n v="24"/>
    <n v="1704"/>
    <x v="530"/>
  </r>
  <r>
    <n v="3309"/>
    <s v="Karry"/>
    <s v="Cervantes"/>
    <x v="0"/>
    <x v="0"/>
    <n v="90"/>
    <s v="Navy Street"/>
    <s v="Sale"/>
    <x v="2"/>
    <s v="13/06/2021"/>
    <n v="27"/>
    <x v="2"/>
    <s v="Ultrathing V1"/>
    <x v="2"/>
    <x v="1"/>
    <n v="1.79"/>
    <n v="17"/>
    <n v="459"/>
    <x v="431"/>
  </r>
  <r>
    <n v="3310"/>
    <s v="Wyatt"/>
    <s v="Sykes"/>
    <x v="1"/>
    <x v="1"/>
    <n v="60"/>
    <s v="Neal Terrace"/>
    <s v="Derbyshire"/>
    <x v="3"/>
    <d v="2022-07-11T00:00:00"/>
    <n v="12"/>
    <x v="0"/>
    <s v="Hyperwotsit"/>
    <x v="0"/>
    <x v="0"/>
    <n v="2.0099999999999998"/>
    <n v="20"/>
    <n v="240"/>
    <x v="868"/>
  </r>
  <r>
    <n v="3311"/>
    <s v="Bryan"/>
    <s v="Johnston"/>
    <x v="1"/>
    <x v="1"/>
    <n v="30"/>
    <s v="Neals Dock"/>
    <s v="Hastings"/>
    <x v="1"/>
    <d v="2022-11-09T00:00:00"/>
    <n v="84"/>
    <x v="4"/>
    <s v="Gigastuff"/>
    <x v="7"/>
    <x v="0"/>
    <n v="1.89"/>
    <n v="18"/>
    <n v="1512"/>
    <x v="124"/>
  </r>
  <r>
    <n v="3312"/>
    <s v="Jeannette"/>
    <s v="Meyers"/>
    <x v="0"/>
    <x v="0"/>
    <n v="30"/>
    <s v="Near Acre"/>
    <s v="Llanbedr"/>
    <x v="11"/>
    <s v="26/07/2020"/>
    <n v="73"/>
    <x v="6"/>
    <s v="Megawidget M"/>
    <x v="0"/>
    <x v="2"/>
    <n v="1.29"/>
    <n v="24"/>
    <n v="1752"/>
    <x v="164"/>
  </r>
  <r>
    <n v="3313"/>
    <s v="Jone"/>
    <s v="Battle"/>
    <x v="0"/>
    <x v="0"/>
    <n v="30"/>
    <s v="Neckinger Estate"/>
    <s v="Robertsbridge"/>
    <x v="2"/>
    <s v="14/02/2022"/>
    <n v="4"/>
    <x v="2"/>
    <s v="Ultrathing V1"/>
    <x v="10"/>
    <x v="0"/>
    <n v="1.79"/>
    <n v="17"/>
    <n v="68"/>
    <x v="420"/>
  </r>
  <r>
    <n v="3314"/>
    <s v="Rickey"/>
    <s v="Hogan"/>
    <x v="1"/>
    <x v="1"/>
    <n v="30"/>
    <s v="Nelldale Road"/>
    <s v="Kent"/>
    <x v="21"/>
    <d v="2022-11-06T00:00:00"/>
    <n v="99"/>
    <x v="5"/>
    <s v="Ultrathing V4"/>
    <x v="7"/>
    <x v="0"/>
    <n v="3.99"/>
    <n v="24"/>
    <n v="2376"/>
    <x v="782"/>
  </r>
  <r>
    <n v="3315"/>
    <s v="Lashon"/>
    <s v="Hampton"/>
    <x v="2"/>
    <x v="0"/>
    <n v="30"/>
    <s v="Nesbit Road"/>
    <s v="Lochearnhead"/>
    <x v="11"/>
    <s v="28/12/2022"/>
    <n v="53"/>
    <x v="7"/>
    <s v="Ultrathing V2"/>
    <x v="8"/>
    <x v="0"/>
    <n v="2.95"/>
    <n v="20"/>
    <n v="1060"/>
    <x v="516"/>
  </r>
  <r>
    <n v="3316"/>
    <s v="Arlen"/>
    <s v="Eubanks"/>
    <x v="1"/>
    <x v="1"/>
    <n v="60"/>
    <s v="Nethercourt Avenue"/>
    <s v="Millom"/>
    <x v="2"/>
    <d v="2020-02-01T00:00:00"/>
    <n v="26"/>
    <x v="7"/>
    <s v="Ultrathing V2"/>
    <x v="10"/>
    <x v="2"/>
    <n v="2.95"/>
    <n v="20"/>
    <n v="520"/>
    <x v="110"/>
  </r>
  <r>
    <n v="3317"/>
    <s v="Sharmaine"/>
    <s v="Sheehan"/>
    <x v="0"/>
    <x v="0"/>
    <n v="90"/>
    <s v="Nethercourt Avenue"/>
    <s v="Windsor"/>
    <x v="2"/>
    <s v="18/12/2020"/>
    <n v="25"/>
    <x v="0"/>
    <s v="Hyperwotsit"/>
    <x v="8"/>
    <x v="2"/>
    <n v="2.0099999999999998"/>
    <n v="20"/>
    <n v="500"/>
    <x v="864"/>
  </r>
  <r>
    <n v="3318"/>
    <s v="Arletha"/>
    <s v="Bland"/>
    <x v="3"/>
    <x v="0"/>
    <n v="30"/>
    <s v="Netherwood Road"/>
    <s v="Gorebridge"/>
    <x v="17"/>
    <s v="19/08/2020"/>
    <n v="9"/>
    <x v="4"/>
    <s v="Gigastuff"/>
    <x v="3"/>
    <x v="2"/>
    <n v="1.89"/>
    <n v="18"/>
    <n v="162"/>
    <x v="890"/>
  </r>
  <r>
    <n v="3319"/>
    <s v="Anastacia"/>
    <s v="Quinn"/>
    <x v="2"/>
    <x v="0"/>
    <n v="60"/>
    <s v="Nettleton Court"/>
    <s v="Edenbridge"/>
    <x v="44"/>
    <s v="14/05/2020"/>
    <n v="43"/>
    <x v="1"/>
    <s v="Megawidget L"/>
    <x v="11"/>
    <x v="2"/>
    <n v="1.79"/>
    <n v="24"/>
    <n v="1032"/>
    <x v="76"/>
  </r>
  <r>
    <n v="3320"/>
    <s v="Imogene"/>
    <s v="Daugherty"/>
    <x v="2"/>
    <x v="0"/>
    <n v="60"/>
    <s v="Neville Close"/>
    <s v="Yateley"/>
    <x v="2"/>
    <s v="31/05/2021"/>
    <n v="95"/>
    <x v="8"/>
    <s v="Superwossname"/>
    <x v="11"/>
    <x v="1"/>
    <n v="3.49"/>
    <n v="20"/>
    <n v="1900"/>
    <x v="963"/>
  </r>
  <r>
    <n v="3321"/>
    <s v="Ellis"/>
    <s v="Sears"/>
    <x v="1"/>
    <x v="1"/>
    <n v="90"/>
    <s v="Nevis Road"/>
    <s v="Arbroath"/>
    <x v="58"/>
    <s v="26/04/2021"/>
    <n v="62"/>
    <x v="0"/>
    <s v="Hyperwotsit"/>
    <x v="4"/>
    <x v="1"/>
    <n v="2.0099999999999998"/>
    <n v="20"/>
    <n v="1240"/>
    <x v="632"/>
  </r>
  <r>
    <n v="3322"/>
    <s v="Rudy"/>
    <s v="Zapata"/>
    <x v="0"/>
    <x v="0"/>
    <n v="30"/>
    <s v="New Campden"/>
    <s v="Battle"/>
    <x v="31"/>
    <s v="23/08/2021"/>
    <n v="34"/>
    <x v="4"/>
    <s v="Gigastuff"/>
    <x v="3"/>
    <x v="1"/>
    <n v="1.89"/>
    <n v="18"/>
    <n v="612"/>
    <x v="503"/>
  </r>
  <r>
    <n v="3323"/>
    <s v="Pearly"/>
    <s v="Stokes"/>
    <x v="2"/>
    <x v="0"/>
    <n v="60"/>
    <s v="New Church"/>
    <s v="Prescot"/>
    <x v="2"/>
    <s v="22/09/2021"/>
    <n v="58"/>
    <x v="1"/>
    <s v="Megawidget L"/>
    <x v="9"/>
    <x v="1"/>
    <n v="1.79"/>
    <n v="24"/>
    <n v="1392"/>
    <x v="280"/>
  </r>
  <r>
    <n v="3324"/>
    <s v="Bryan"/>
    <s v="Kilgore"/>
    <x v="1"/>
    <x v="1"/>
    <n v="30"/>
    <s v="New Compton"/>
    <s v="Newcastle"/>
    <x v="2"/>
    <s v="22/11/2020"/>
    <n v="21"/>
    <x v="1"/>
    <s v="Megawidget L"/>
    <x v="7"/>
    <x v="2"/>
    <n v="1.79"/>
    <n v="24"/>
    <n v="504"/>
    <x v="409"/>
  </r>
  <r>
    <n v="3325"/>
    <s v="Clayton"/>
    <s v="Rowell"/>
    <x v="1"/>
    <x v="1"/>
    <n v="90"/>
    <s v="New Corn"/>
    <s v="Garve"/>
    <x v="17"/>
    <s v="25/03/2020"/>
    <n v="68"/>
    <x v="5"/>
    <s v="Ultrathing V4"/>
    <x v="5"/>
    <x v="2"/>
    <n v="3.99"/>
    <n v="24"/>
    <n v="1632"/>
    <x v="197"/>
  </r>
  <r>
    <n v="3326"/>
    <s v="Barney"/>
    <s v="Chandler"/>
    <x v="1"/>
    <x v="1"/>
    <n v="90"/>
    <s v="New Crane"/>
    <s v="Builth Wells"/>
    <x v="8"/>
    <s v="31/01/2021"/>
    <n v="14"/>
    <x v="4"/>
    <s v="Gigastuff"/>
    <x v="6"/>
    <x v="1"/>
    <n v="1.89"/>
    <n v="18"/>
    <n v="252"/>
    <x v="396"/>
  </r>
  <r>
    <n v="3327"/>
    <s v="Otha"/>
    <s v="Lackey"/>
    <x v="1"/>
    <x v="1"/>
    <n v="90"/>
    <s v="New Cross"/>
    <s v="Stranraer"/>
    <x v="2"/>
    <s v="19/01/2021"/>
    <n v="7"/>
    <x v="9"/>
    <s v="Ultrathing V3"/>
    <x v="6"/>
    <x v="1"/>
    <n v="3.39"/>
    <n v="24"/>
    <n v="168"/>
    <x v="743"/>
  </r>
  <r>
    <n v="3328"/>
    <s v="Miguelina"/>
    <s v="Hargrove"/>
    <x v="0"/>
    <x v="0"/>
    <n v="60"/>
    <s v="New Croxted"/>
    <s v="Marianglas"/>
    <x v="2"/>
    <s v="17/08/2021"/>
    <n v="8"/>
    <x v="6"/>
    <s v="Megawidget M"/>
    <x v="3"/>
    <x v="1"/>
    <n v="1.29"/>
    <n v="24"/>
    <n v="192"/>
    <x v="752"/>
  </r>
  <r>
    <n v="3329"/>
    <s v="Mandie"/>
    <s v="Sawyer"/>
    <x v="2"/>
    <x v="0"/>
    <n v="90"/>
    <s v="New Exchange"/>
    <s v="Hebden Bridge"/>
    <x v="1"/>
    <s v="26/07/2022"/>
    <n v="51"/>
    <x v="1"/>
    <s v="Megawidget L"/>
    <x v="0"/>
    <x v="0"/>
    <n v="1.79"/>
    <n v="24"/>
    <n v="1224"/>
    <x v="61"/>
  </r>
  <r>
    <n v="3330"/>
    <s v="Michell"/>
    <s v="Cates"/>
    <x v="2"/>
    <x v="0"/>
    <n v="30"/>
    <s v="New Exchange"/>
    <s v="Ventnor"/>
    <x v="2"/>
    <d v="2021-05-08T00:00:00"/>
    <n v="41"/>
    <x v="8"/>
    <s v="Superwossname"/>
    <x v="11"/>
    <x v="1"/>
    <n v="3.49"/>
    <n v="20"/>
    <n v="820"/>
    <x v="232"/>
  </r>
  <r>
    <n v="3331"/>
    <s v="Nichole"/>
    <s v="Whitney"/>
    <x v="0"/>
    <x v="0"/>
    <n v="90"/>
    <s v="New Mitre"/>
    <s v="Llandudno Junction"/>
    <x v="11"/>
    <s v="21/09/2021"/>
    <n v="49"/>
    <x v="6"/>
    <s v="Megawidget M"/>
    <x v="9"/>
    <x v="1"/>
    <n v="1.29"/>
    <n v="24"/>
    <n v="1176"/>
    <x v="56"/>
  </r>
  <r>
    <n v="3332"/>
    <s v="Humberto"/>
    <s v="Ferguson"/>
    <x v="1"/>
    <x v="1"/>
    <n v="30"/>
    <s v="New Quebec"/>
    <s v="Wedmore"/>
    <x v="2"/>
    <d v="2022-12-01T00:00:00"/>
    <n v="44"/>
    <x v="5"/>
    <s v="Ultrathing V4"/>
    <x v="8"/>
    <x v="0"/>
    <n v="3.99"/>
    <n v="24"/>
    <n v="1056"/>
    <x v="424"/>
  </r>
  <r>
    <n v="3333"/>
    <s v="Tomi"/>
    <s v="Meeks"/>
    <x v="2"/>
    <x v="0"/>
    <n v="60"/>
    <s v="New River"/>
    <s v="Church Stretton"/>
    <x v="15"/>
    <s v="22/05/2022"/>
    <n v="87"/>
    <x v="7"/>
    <s v="Ultrathing V2"/>
    <x v="11"/>
    <x v="0"/>
    <n v="2.95"/>
    <n v="20"/>
    <n v="1740"/>
    <x v="114"/>
  </r>
  <r>
    <n v="3334"/>
    <s v="Danyel"/>
    <s v="Sorensen"/>
    <x v="2"/>
    <x v="0"/>
    <n v="30"/>
    <s v="New Round"/>
    <s v="Stevenage"/>
    <x v="2"/>
    <d v="2020-11-07T00:00:00"/>
    <n v="7"/>
    <x v="4"/>
    <s v="Gigastuff"/>
    <x v="7"/>
    <x v="2"/>
    <n v="1.89"/>
    <n v="18"/>
    <n v="126"/>
    <x v="311"/>
  </r>
  <r>
    <n v="3335"/>
    <s v="Hilario"/>
    <s v="Feldman"/>
    <x v="1"/>
    <x v="1"/>
    <n v="60"/>
    <s v="New Terrace"/>
    <s v="Holmfirth"/>
    <x v="1"/>
    <s v="24/02/2021"/>
    <n v="42"/>
    <x v="6"/>
    <s v="Megawidget M"/>
    <x v="10"/>
    <x v="1"/>
    <n v="1.29"/>
    <n v="24"/>
    <n v="1008"/>
    <x v="162"/>
  </r>
  <r>
    <n v="3336"/>
    <s v="Kyong"/>
    <s v="Staley"/>
    <x v="0"/>
    <x v="0"/>
    <n v="30"/>
    <s v="New Tothill"/>
    <s v="Augher"/>
    <x v="24"/>
    <d v="2022-10-03T00:00:00"/>
    <n v="11"/>
    <x v="1"/>
    <s v="Megawidget L"/>
    <x v="1"/>
    <x v="0"/>
    <n v="1.79"/>
    <n v="24"/>
    <n v="264"/>
    <x v="54"/>
  </r>
  <r>
    <n v="3337"/>
    <s v="Carroll"/>
    <s v="Bauer"/>
    <x v="1"/>
    <x v="1"/>
    <n v="30"/>
    <s v="New Turville"/>
    <s v="Much Wenlock"/>
    <x v="2"/>
    <s v="29/01/2021"/>
    <n v="35"/>
    <x v="6"/>
    <s v="Megawidget M"/>
    <x v="6"/>
    <x v="1"/>
    <n v="1.29"/>
    <n v="24"/>
    <n v="840"/>
    <x v="510"/>
  </r>
  <r>
    <n v="3339"/>
    <s v="Jeanna"/>
    <s v="Tracy"/>
    <x v="2"/>
    <x v="0"/>
    <n v="60"/>
    <s v="New Wanstead"/>
    <s v="Shefford"/>
    <x v="2"/>
    <d v="2020-09-04T00:00:00"/>
    <n v="30"/>
    <x v="5"/>
    <s v="Ultrathing V4"/>
    <x v="9"/>
    <x v="2"/>
    <n v="3.99"/>
    <n v="24"/>
    <n v="720"/>
    <x v="231"/>
  </r>
  <r>
    <n v="3340"/>
    <s v="Jin"/>
    <s v="Bruner"/>
    <x v="2"/>
    <x v="0"/>
    <n v="60"/>
    <s v="Newark Street"/>
    <s v="Colwyn Bay"/>
    <x v="15"/>
    <s v="31/01/2022"/>
    <n v="45"/>
    <x v="9"/>
    <s v="Ultrathing V3"/>
    <x v="6"/>
    <x v="0"/>
    <n v="3.39"/>
    <n v="24"/>
    <n v="1080"/>
    <x v="814"/>
  </r>
  <r>
    <n v="3341"/>
    <s v="Otha"/>
    <s v="Mcclure"/>
    <x v="1"/>
    <x v="1"/>
    <n v="30"/>
    <s v="Newburgh Street"/>
    <s v="North Walsham"/>
    <x v="2"/>
    <d v="2021-06-02T00:00:00"/>
    <n v="17"/>
    <x v="9"/>
    <s v="Ultrathing V3"/>
    <x v="2"/>
    <x v="1"/>
    <n v="3.39"/>
    <n v="24"/>
    <n v="408"/>
    <x v="473"/>
  </r>
  <r>
    <n v="3342"/>
    <s v="Tisa"/>
    <s v="Ward"/>
    <x v="2"/>
    <x v="0"/>
    <n v="60"/>
    <s v="Newent Close"/>
    <s v="Saltburn-By-The-Sea"/>
    <x v="2"/>
    <s v="14/02/2021"/>
    <n v="19"/>
    <x v="0"/>
    <s v="Hyperwotsit"/>
    <x v="10"/>
    <x v="1"/>
    <n v="2.0099999999999998"/>
    <n v="20"/>
    <n v="380"/>
    <x v="44"/>
  </r>
  <r>
    <n v="3343"/>
    <s v="Thea"/>
    <s v="Small"/>
    <x v="3"/>
    <x v="0"/>
    <n v="30"/>
    <s v="Newhall Street"/>
    <s v="Stourbridge"/>
    <x v="2"/>
    <s v="15/04/2020"/>
    <n v="23"/>
    <x v="4"/>
    <s v="Gigastuff"/>
    <x v="4"/>
    <x v="2"/>
    <n v="1.89"/>
    <n v="18"/>
    <n v="414"/>
    <x v="683"/>
  </r>
  <r>
    <n v="3344"/>
    <s v="Herbert"/>
    <s v="Torres"/>
    <x v="1"/>
    <x v="1"/>
    <n v="60"/>
    <s v="Newhaven Road"/>
    <s v="Balerno"/>
    <x v="0"/>
    <d v="2022-02-01T00:00:00"/>
    <n v="79"/>
    <x v="3"/>
    <s v="Megawidget S"/>
    <x v="10"/>
    <x v="0"/>
    <n v="0.69"/>
    <n v="24"/>
    <n v="1896"/>
    <x v="706"/>
  </r>
  <r>
    <n v="3345"/>
    <s v="Mohammed"/>
    <s v="Askew"/>
    <x v="1"/>
    <x v="1"/>
    <n v="60"/>
    <s v="Newington Grove"/>
    <s v="Caldicot"/>
    <x v="12"/>
    <d v="2021-03-08T00:00:00"/>
    <n v="11"/>
    <x v="9"/>
    <s v="Ultrathing V3"/>
    <x v="5"/>
    <x v="1"/>
    <n v="3.39"/>
    <n v="24"/>
    <n v="264"/>
    <x v="376"/>
  </r>
  <r>
    <n v="3346"/>
    <s v="Trista"/>
    <s v="Mack"/>
    <x v="0"/>
    <x v="0"/>
    <n v="60"/>
    <s v="Newington Road"/>
    <s v="Eyemouth"/>
    <x v="17"/>
    <d v="2021-11-10T00:00:00"/>
    <n v="10"/>
    <x v="5"/>
    <s v="Ultrathing V4"/>
    <x v="7"/>
    <x v="1"/>
    <n v="3.99"/>
    <n v="24"/>
    <n v="240"/>
    <x v="285"/>
  </r>
  <r>
    <n v="3347"/>
    <s v="Xochitl"/>
    <s v="Witherspoon"/>
    <x v="0"/>
    <x v="0"/>
    <n v="90"/>
    <s v="Newland Street"/>
    <s v="Wokingham"/>
    <x v="2"/>
    <s v="19/11/2022"/>
    <n v="40"/>
    <x v="0"/>
    <s v="Hyperwotsit"/>
    <x v="7"/>
    <x v="0"/>
    <n v="2.0099999999999998"/>
    <n v="20"/>
    <n v="800"/>
    <x v="239"/>
  </r>
  <r>
    <n v="3348"/>
    <s v="Machelle"/>
    <s v="Aaron"/>
    <x v="0"/>
    <x v="0"/>
    <n v="30"/>
    <s v="Newman Court"/>
    <s v="Avon"/>
    <x v="24"/>
    <s v="31/05/2021"/>
    <n v="91"/>
    <x v="7"/>
    <s v="Ultrathing V2"/>
    <x v="11"/>
    <x v="1"/>
    <n v="2.95"/>
    <n v="20"/>
    <n v="1820"/>
    <x v="151"/>
  </r>
  <r>
    <n v="3349"/>
    <s v="Randi"/>
    <s v="Lara"/>
    <x v="2"/>
    <x v="0"/>
    <n v="30"/>
    <s v="Newman'S Mews"/>
    <s v="Waltham Abbey"/>
    <x v="2"/>
    <d v="2021-12-02T00:00:00"/>
    <n v="43"/>
    <x v="7"/>
    <s v="Ultrathing V2"/>
    <x v="8"/>
    <x v="1"/>
    <n v="2.95"/>
    <n v="20"/>
    <n v="860"/>
    <x v="410"/>
  </r>
  <r>
    <n v="3350"/>
    <s v="Tyrone"/>
    <s v="Huddleston"/>
    <x v="1"/>
    <x v="1"/>
    <n v="30"/>
    <s v="Newton Road"/>
    <s v="Penarth"/>
    <x v="2"/>
    <s v="14/07/2020"/>
    <n v="62"/>
    <x v="9"/>
    <s v="Ultrathing V3"/>
    <x v="0"/>
    <x v="2"/>
    <n v="3.39"/>
    <n v="24"/>
    <n v="1488"/>
    <x v="451"/>
  </r>
  <r>
    <n v="3351"/>
    <s v="Mindi"/>
    <s v="Griffith"/>
    <x v="2"/>
    <x v="0"/>
    <n v="30"/>
    <s v="Neylors Cottages"/>
    <s v="Northwood"/>
    <x v="2"/>
    <d v="2021-11-11T00:00:00"/>
    <n v="29"/>
    <x v="3"/>
    <s v="Megawidget S"/>
    <x v="7"/>
    <x v="1"/>
    <n v="0.69"/>
    <n v="24"/>
    <n v="696"/>
    <x v="63"/>
  </r>
  <r>
    <n v="3352"/>
    <s v="Curt"/>
    <s v="Olson"/>
    <x v="1"/>
    <x v="1"/>
    <n v="90"/>
    <s v="Nicholas Gardens"/>
    <s v="East Cowes"/>
    <x v="44"/>
    <s v="22/02/2020"/>
    <n v="2"/>
    <x v="5"/>
    <s v="Ultrathing V4"/>
    <x v="10"/>
    <x v="2"/>
    <n v="3.99"/>
    <n v="24"/>
    <n v="48"/>
    <x v="320"/>
  </r>
  <r>
    <n v="3353"/>
    <s v="Zina"/>
    <s v="Suarez"/>
    <x v="2"/>
    <x v="0"/>
    <n v="90"/>
    <s v="Nicholas Terrace"/>
    <s v="Craigavon"/>
    <x v="16"/>
    <s v="24/09/2022"/>
    <n v="21"/>
    <x v="5"/>
    <s v="Ultrathing V4"/>
    <x v="9"/>
    <x v="0"/>
    <n v="3.99"/>
    <n v="24"/>
    <n v="504"/>
    <x v="568"/>
  </r>
  <r>
    <n v="3354"/>
    <s v="Julian"/>
    <s v="Phillips"/>
    <x v="5"/>
    <x v="2"/>
    <n v="60"/>
    <s v="Nichols Green"/>
    <s v="Andover"/>
    <x v="4"/>
    <s v="16/10/2021"/>
    <n v="87"/>
    <x v="9"/>
    <s v="Ultrathing V3"/>
    <x v="1"/>
    <x v="1"/>
    <n v="3.39"/>
    <n v="24"/>
    <n v="2088"/>
    <x v="351"/>
  </r>
  <r>
    <n v="3355"/>
    <s v="Minnie"/>
    <s v="Velasquez"/>
    <x v="3"/>
    <x v="0"/>
    <n v="90"/>
    <s v="Nicoll'S Row"/>
    <s v="Wadhurst"/>
    <x v="2"/>
    <d v="2020-12-03T00:00:00"/>
    <n v="56"/>
    <x v="4"/>
    <s v="Gigastuff"/>
    <x v="8"/>
    <x v="2"/>
    <n v="1.89"/>
    <n v="18"/>
    <n v="1008"/>
    <x v="48"/>
  </r>
  <r>
    <n v="3356"/>
    <s v="Herta"/>
    <s v="Belcher"/>
    <x v="2"/>
    <x v="0"/>
    <n v="30"/>
    <s v="Nigeria Road"/>
    <s v="Staffordshire"/>
    <x v="2"/>
    <d v="2020-11-05T00:00:00"/>
    <n v="40"/>
    <x v="4"/>
    <s v="Gigastuff"/>
    <x v="7"/>
    <x v="2"/>
    <n v="1.89"/>
    <n v="18"/>
    <n v="720"/>
    <x v="939"/>
  </r>
  <r>
    <n v="3357"/>
    <s v="Fausto"/>
    <s v="Sinclair"/>
    <x v="1"/>
    <x v="1"/>
    <n v="30"/>
    <s v="Nightingale Road"/>
    <s v="Redhill"/>
    <x v="2"/>
    <s v="31/05/2022"/>
    <n v="72"/>
    <x v="5"/>
    <s v="Ultrathing V4"/>
    <x v="11"/>
    <x v="0"/>
    <n v="3.99"/>
    <n v="24"/>
    <n v="1728"/>
    <x v="554"/>
  </r>
  <r>
    <n v="3358"/>
    <s v="Lizette"/>
    <s v="Hughes"/>
    <x v="0"/>
    <x v="0"/>
    <n v="90"/>
    <s v="Nightingale Street"/>
    <s v="Stirling"/>
    <x v="2"/>
    <d v="2020-08-10T00:00:00"/>
    <n v="49"/>
    <x v="2"/>
    <s v="Ultrathing V1"/>
    <x v="3"/>
    <x v="2"/>
    <n v="1.79"/>
    <n v="17"/>
    <n v="833"/>
    <x v="273"/>
  </r>
  <r>
    <n v="3359"/>
    <s v="Yajaira"/>
    <s v="Paul"/>
    <x v="0"/>
    <x v="0"/>
    <n v="90"/>
    <s v="Nightingale Vale"/>
    <s v="Larbert"/>
    <x v="21"/>
    <d v="2021-10-06T00:00:00"/>
    <n v="15"/>
    <x v="4"/>
    <s v="Gigastuff"/>
    <x v="1"/>
    <x v="1"/>
    <n v="1.89"/>
    <n v="18"/>
    <n v="270"/>
    <x v="139"/>
  </r>
  <r>
    <n v="3360"/>
    <s v="Melony"/>
    <s v="Gross"/>
    <x v="0"/>
    <x v="0"/>
    <n v="30"/>
    <s v="Nile Path"/>
    <s v="Barry"/>
    <x v="53"/>
    <s v="23/05/2022"/>
    <n v="17"/>
    <x v="6"/>
    <s v="Megawidget M"/>
    <x v="11"/>
    <x v="0"/>
    <n v="1.29"/>
    <n v="24"/>
    <n v="408"/>
    <x v="492"/>
  </r>
  <r>
    <n v="3361"/>
    <s v="Rosendo"/>
    <s v="Levine"/>
    <x v="1"/>
    <x v="1"/>
    <n v="30"/>
    <s v="Nile Street"/>
    <s v="Epsom"/>
    <x v="17"/>
    <s v="27/10/2020"/>
    <n v="65"/>
    <x v="5"/>
    <s v="Ultrathing V4"/>
    <x v="1"/>
    <x v="2"/>
    <n v="3.99"/>
    <n v="24"/>
    <n v="1560"/>
    <x v="140"/>
  </r>
  <r>
    <n v="3363"/>
    <s v="Maryln"/>
    <s v="Glenn"/>
    <x v="2"/>
    <x v="0"/>
    <n v="90"/>
    <s v="Noel Road"/>
    <s v="Warlingham"/>
    <x v="2"/>
    <d v="2021-01-11T00:00:00"/>
    <n v="32"/>
    <x v="8"/>
    <s v="Superwossname"/>
    <x v="6"/>
    <x v="1"/>
    <n v="3.49"/>
    <n v="20"/>
    <n v="640"/>
    <x v="440"/>
  </r>
  <r>
    <n v="3364"/>
    <s v="Columbus"/>
    <s v="Pierson"/>
    <x v="1"/>
    <x v="1"/>
    <n v="30"/>
    <s v="Nora Gardens"/>
    <s v="Uttoxeter"/>
    <x v="2"/>
    <s v="26/05/2020"/>
    <n v="61"/>
    <x v="9"/>
    <s v="Ultrathing V3"/>
    <x v="11"/>
    <x v="2"/>
    <n v="3.39"/>
    <n v="24"/>
    <n v="1464"/>
    <x v="849"/>
  </r>
  <r>
    <n v="3365"/>
    <s v="Merle"/>
    <s v="Spears"/>
    <x v="1"/>
    <x v="1"/>
    <n v="60"/>
    <s v="Norbreck Gardens"/>
    <s v="Saffron Walden"/>
    <x v="2"/>
    <s v="15/03/2022"/>
    <n v="2"/>
    <x v="2"/>
    <s v="Ultrathing V1"/>
    <x v="5"/>
    <x v="0"/>
    <n v="1.79"/>
    <n v="17"/>
    <n v="34"/>
    <x v="614"/>
  </r>
  <r>
    <n v="3366"/>
    <s v="Nathaniel"/>
    <s v="Murdock"/>
    <x v="1"/>
    <x v="1"/>
    <n v="90"/>
    <s v="Norfolk Cottages"/>
    <s v="Cockermouth"/>
    <x v="15"/>
    <s v="20/01/2022"/>
    <n v="84"/>
    <x v="3"/>
    <s v="Megawidget S"/>
    <x v="6"/>
    <x v="0"/>
    <n v="0.69"/>
    <n v="24"/>
    <n v="2016"/>
    <x v="815"/>
  </r>
  <r>
    <n v="3367"/>
    <s v="Maple"/>
    <s v="Pierson"/>
    <x v="2"/>
    <x v="0"/>
    <n v="30"/>
    <s v="Norfolk Crescent"/>
    <s v="Frome"/>
    <x v="17"/>
    <s v="28/10/2022"/>
    <n v="82"/>
    <x v="9"/>
    <s v="Ultrathing V3"/>
    <x v="1"/>
    <x v="0"/>
    <n v="3.39"/>
    <n v="24"/>
    <n v="1968"/>
    <x v="758"/>
  </r>
  <r>
    <n v="3368"/>
    <s v="Lenard"/>
    <s v="Murray"/>
    <x v="1"/>
    <x v="1"/>
    <n v="30"/>
    <s v="Norfolk Green"/>
    <s v="Llwyngwril"/>
    <x v="11"/>
    <s v="27/04/2020"/>
    <n v="35"/>
    <x v="9"/>
    <s v="Ultrathing V3"/>
    <x v="4"/>
    <x v="2"/>
    <n v="3.39"/>
    <n v="24"/>
    <n v="840"/>
    <x v="395"/>
  </r>
  <r>
    <n v="3369"/>
    <s v="Hugo"/>
    <s v="Hudson"/>
    <x v="1"/>
    <x v="1"/>
    <n v="30"/>
    <s v="Norfolk Terrace"/>
    <s v="Rayleigh"/>
    <x v="2"/>
    <s v="15/02/2020"/>
    <n v="60"/>
    <x v="0"/>
    <s v="Hyperwotsit"/>
    <x v="10"/>
    <x v="2"/>
    <n v="2.0099999999999998"/>
    <n v="20"/>
    <n v="1200"/>
    <x v="378"/>
  </r>
  <r>
    <n v="3370"/>
    <s v="Mae"/>
    <s v="Hope"/>
    <x v="2"/>
    <x v="0"/>
    <n v="30"/>
    <s v="Norgrove Street"/>
    <s v="Glenrothes"/>
    <x v="17"/>
    <d v="2022-05-07T00:00:00"/>
    <n v="72"/>
    <x v="1"/>
    <s v="Megawidget L"/>
    <x v="11"/>
    <x v="0"/>
    <n v="1.79"/>
    <n v="24"/>
    <n v="1728"/>
    <x v="705"/>
  </r>
  <r>
    <n v="3371"/>
    <s v="Hollis"/>
    <s v="Frank"/>
    <x v="1"/>
    <x v="1"/>
    <n v="60"/>
    <s v="Norman Road"/>
    <s v="Haverfordwest"/>
    <x v="1"/>
    <d v="2020-06-05T00:00:00"/>
    <n v="33"/>
    <x v="6"/>
    <s v="Megawidget M"/>
    <x v="2"/>
    <x v="2"/>
    <n v="1.29"/>
    <n v="24"/>
    <n v="792"/>
    <x v="660"/>
  </r>
  <r>
    <n v="3372"/>
    <s v="Hugh"/>
    <s v="Prince"/>
    <x v="1"/>
    <x v="1"/>
    <n v="60"/>
    <s v="Normand Mews"/>
    <s v="Kent"/>
    <x v="21"/>
    <d v="2022-05-07T00:00:00"/>
    <n v="60"/>
    <x v="6"/>
    <s v="Megawidget M"/>
    <x v="11"/>
    <x v="0"/>
    <n v="1.29"/>
    <n v="24"/>
    <n v="1440"/>
    <x v="279"/>
  </r>
  <r>
    <n v="3373"/>
    <s v="Gregorio"/>
    <s v="Chappell"/>
    <x v="1"/>
    <x v="1"/>
    <n v="30"/>
    <s v="Normandy Place"/>
    <s v="Wigton"/>
    <x v="2"/>
    <s v="18/12/2020"/>
    <n v="13"/>
    <x v="4"/>
    <s v="Gigastuff"/>
    <x v="8"/>
    <x v="2"/>
    <n v="1.89"/>
    <n v="18"/>
    <n v="234"/>
    <x v="143"/>
  </r>
  <r>
    <n v="3374"/>
    <s v="Marina"/>
    <s v="Donnelly"/>
    <x v="2"/>
    <x v="0"/>
    <n v="90"/>
    <s v="Normans Close"/>
    <s v="Montrose"/>
    <x v="2"/>
    <s v="27/11/2022"/>
    <n v="64"/>
    <x v="7"/>
    <s v="Ultrathing V2"/>
    <x v="7"/>
    <x v="0"/>
    <n v="2.95"/>
    <n v="20"/>
    <n v="1280"/>
    <x v="230"/>
  </r>
  <r>
    <n v="3375"/>
    <s v="Adolph"/>
    <s v="Mccabe"/>
    <x v="1"/>
    <x v="1"/>
    <n v="30"/>
    <s v="Normans Close"/>
    <s v="Southport"/>
    <x v="2"/>
    <d v="2021-10-05T00:00:00"/>
    <n v="78"/>
    <x v="9"/>
    <s v="Ultrathing V3"/>
    <x v="1"/>
    <x v="1"/>
    <n v="3.39"/>
    <n v="24"/>
    <n v="1872"/>
    <x v="353"/>
  </r>
  <r>
    <n v="3376"/>
    <s v="Daniell"/>
    <s v="Meyers"/>
    <x v="2"/>
    <x v="0"/>
    <n v="30"/>
    <s v="Norris Rents"/>
    <s v="Dornoch"/>
    <x v="3"/>
    <d v="2022-03-04T00:00:00"/>
    <n v="68"/>
    <x v="7"/>
    <s v="Ultrathing V2"/>
    <x v="5"/>
    <x v="0"/>
    <n v="2.95"/>
    <n v="20"/>
    <n v="1360"/>
    <x v="370"/>
  </r>
  <r>
    <n v="3377"/>
    <s v="Mitch"/>
    <s v="Holbrook"/>
    <x v="1"/>
    <x v="1"/>
    <n v="30"/>
    <s v="North Buildings"/>
    <s v="Blyth"/>
    <x v="7"/>
    <d v="2022-02-02T00:00:00"/>
    <n v="30"/>
    <x v="3"/>
    <s v="Megawidget S"/>
    <x v="10"/>
    <x v="0"/>
    <n v="0.69"/>
    <n v="24"/>
    <n v="720"/>
    <x v="794"/>
  </r>
  <r>
    <n v="3378"/>
    <s v="Rachelle"/>
    <s v="Lowry"/>
    <x v="2"/>
    <x v="0"/>
    <n v="90"/>
    <s v="North Elder"/>
    <s v="Axminster"/>
    <x v="86"/>
    <d v="2020-02-10T00:00:00"/>
    <n v="43"/>
    <x v="6"/>
    <s v="Megawidget M"/>
    <x v="10"/>
    <x v="2"/>
    <n v="1.29"/>
    <n v="24"/>
    <n v="1032"/>
    <x v="27"/>
  </r>
  <r>
    <n v="3379"/>
    <s v="Rudolph"/>
    <s v="Mendoza"/>
    <x v="4"/>
    <x v="2"/>
    <n v="30"/>
    <s v="North End"/>
    <s v="Nelson"/>
    <x v="2"/>
    <d v="2020-05-07T00:00:00"/>
    <n v="76"/>
    <x v="7"/>
    <s v="Ultrathing V2"/>
    <x v="11"/>
    <x v="2"/>
    <n v="2.95"/>
    <n v="20"/>
    <n v="1520"/>
    <x v="429"/>
  </r>
  <r>
    <n v="3380"/>
    <s v="Chung"/>
    <s v="Gustafson"/>
    <x v="2"/>
    <x v="0"/>
    <n v="90"/>
    <s v="North Mews"/>
    <s v="Shifnal"/>
    <x v="2"/>
    <d v="2022-05-08T00:00:00"/>
    <n v="36"/>
    <x v="3"/>
    <s v="Megawidget S"/>
    <x v="11"/>
    <x v="0"/>
    <n v="0.69"/>
    <n v="24"/>
    <n v="864"/>
    <x v="729"/>
  </r>
  <r>
    <n v="3381"/>
    <s v="Malisa"/>
    <s v="Conklin"/>
    <x v="2"/>
    <x v="0"/>
    <n v="60"/>
    <s v="North Park"/>
    <s v="Kent"/>
    <x v="21"/>
    <d v="2020-02-02T00:00:00"/>
    <n v="31"/>
    <x v="2"/>
    <s v="Ultrathing V1"/>
    <x v="10"/>
    <x v="2"/>
    <n v="1.79"/>
    <n v="17"/>
    <n v="527"/>
    <x v="224"/>
  </r>
  <r>
    <n v="3382"/>
    <s v="Victoria"/>
    <s v="Romero"/>
    <x v="0"/>
    <x v="0"/>
    <n v="60"/>
    <s v="North Road"/>
    <s v="Alresford"/>
    <x v="14"/>
    <s v="16/10/2021"/>
    <n v="94"/>
    <x v="6"/>
    <s v="Megawidget M"/>
    <x v="1"/>
    <x v="1"/>
    <n v="1.29"/>
    <n v="24"/>
    <n v="2256"/>
    <x v="610"/>
  </r>
  <r>
    <n v="3383"/>
    <s v="Boyce"/>
    <s v="Pitts"/>
    <x v="1"/>
    <x v="1"/>
    <n v="30"/>
    <s v="Northampton Place"/>
    <s v="Acharacle"/>
    <x v="54"/>
    <d v="2022-02-01T00:00:00"/>
    <n v="97"/>
    <x v="8"/>
    <s v="Superwossname"/>
    <x v="10"/>
    <x v="0"/>
    <n v="3.49"/>
    <n v="20"/>
    <n v="1940"/>
    <x v="941"/>
  </r>
  <r>
    <n v="3384"/>
    <s v="Frederic"/>
    <s v="Lancaster"/>
    <x v="1"/>
    <x v="1"/>
    <n v="90"/>
    <s v="Northampton Terrace"/>
    <s v="Elland"/>
    <x v="45"/>
    <d v="2021-07-09T00:00:00"/>
    <n v="33"/>
    <x v="8"/>
    <s v="Superwossname"/>
    <x v="0"/>
    <x v="1"/>
    <n v="3.49"/>
    <n v="20"/>
    <n v="660"/>
    <x v="969"/>
  </r>
  <r>
    <n v="3385"/>
    <s v="Latonya"/>
    <s v="Allison"/>
    <x v="2"/>
    <x v="0"/>
    <n v="60"/>
    <s v="Northcote Road"/>
    <s v="Sowerby Bridge"/>
    <x v="2"/>
    <s v="30/03/2022"/>
    <n v="16"/>
    <x v="1"/>
    <s v="Megawidget L"/>
    <x v="5"/>
    <x v="0"/>
    <n v="1.79"/>
    <n v="24"/>
    <n v="384"/>
    <x v="441"/>
  </r>
  <r>
    <n v="3386"/>
    <s v="Rayford"/>
    <s v="Neff"/>
    <x v="1"/>
    <x v="1"/>
    <n v="90"/>
    <s v="Northcroft Terrace"/>
    <s v="Barnard Castle"/>
    <x v="90"/>
    <d v="2021-12-06T00:00:00"/>
    <n v="64"/>
    <x v="8"/>
    <s v="Superwossname"/>
    <x v="8"/>
    <x v="1"/>
    <n v="3.49"/>
    <n v="20"/>
    <n v="1280"/>
    <x v="149"/>
  </r>
  <r>
    <n v="3387"/>
    <s v="Shaun"/>
    <s v="Zuniga"/>
    <x v="1"/>
    <x v="1"/>
    <n v="90"/>
    <s v="Northern Outfall"/>
    <s v="Coniston"/>
    <x v="16"/>
    <d v="2021-07-10T00:00:00"/>
    <n v="51"/>
    <x v="2"/>
    <s v="Ultrathing V1"/>
    <x v="0"/>
    <x v="1"/>
    <n v="1.79"/>
    <n v="17"/>
    <n v="867"/>
    <x v="385"/>
  </r>
  <r>
    <n v="3388"/>
    <s v="Micheline"/>
    <s v="Lane"/>
    <x v="0"/>
    <x v="0"/>
    <n v="90"/>
    <s v="Norths Buildings"/>
    <s v="Norfolk"/>
    <x v="2"/>
    <d v="2022-01-08T00:00:00"/>
    <n v="32"/>
    <x v="0"/>
    <s v="Hyperwotsit"/>
    <x v="6"/>
    <x v="0"/>
    <n v="2.0099999999999998"/>
    <n v="20"/>
    <n v="640"/>
    <x v="315"/>
  </r>
  <r>
    <n v="3389"/>
    <s v="Lloyd"/>
    <s v="Kinney"/>
    <x v="1"/>
    <x v="1"/>
    <n v="30"/>
    <s v="Northumberland Avenue"/>
    <s v="Isle Of Rum"/>
    <x v="21"/>
    <d v="2021-08-06T00:00:00"/>
    <n v="24"/>
    <x v="0"/>
    <s v="Hyperwotsit"/>
    <x v="3"/>
    <x v="1"/>
    <n v="2.0099999999999998"/>
    <n v="20"/>
    <n v="480"/>
    <x v="46"/>
  </r>
  <r>
    <n v="3390"/>
    <s v="Rhett"/>
    <s v="Lara"/>
    <x v="1"/>
    <x v="1"/>
    <n v="90"/>
    <s v="Northview Crescent"/>
    <s v="Arlesey"/>
    <x v="48"/>
    <s v="21/08/2022"/>
    <n v="21"/>
    <x v="7"/>
    <s v="Ultrathing V2"/>
    <x v="3"/>
    <x v="0"/>
    <n v="2.95"/>
    <n v="20"/>
    <n v="420"/>
    <x v="774"/>
  </r>
  <r>
    <n v="3391"/>
    <s v="Mariette"/>
    <s v="Ogden"/>
    <x v="2"/>
    <x v="0"/>
    <n v="30"/>
    <s v="Northwood Gardens"/>
    <s v="Bagillt"/>
    <x v="40"/>
    <s v="27/07/2020"/>
    <n v="21"/>
    <x v="9"/>
    <s v="Ultrathing V3"/>
    <x v="0"/>
    <x v="2"/>
    <n v="3.39"/>
    <n v="24"/>
    <n v="504"/>
    <x v="715"/>
  </r>
  <r>
    <n v="3392"/>
    <s v="Alan"/>
    <s v="Hobbs"/>
    <x v="1"/>
    <x v="1"/>
    <n v="30"/>
    <s v="Norton Cottages"/>
    <s v="Kilgetty"/>
    <x v="21"/>
    <d v="2021-05-03T00:00:00"/>
    <n v="38"/>
    <x v="5"/>
    <s v="Ultrathing V4"/>
    <x v="11"/>
    <x v="1"/>
    <n v="3.99"/>
    <n v="24"/>
    <n v="912"/>
    <x v="244"/>
  </r>
  <r>
    <n v="3393"/>
    <s v="Linette"/>
    <s v="Numbers"/>
    <x v="0"/>
    <x v="0"/>
    <n v="60"/>
    <s v="Norton Street"/>
    <s v="Reigate"/>
    <x v="2"/>
    <d v="2021-06-08T00:00:00"/>
    <n v="36"/>
    <x v="1"/>
    <s v="Megawidget L"/>
    <x v="2"/>
    <x v="1"/>
    <n v="1.79"/>
    <n v="24"/>
    <n v="864"/>
    <x v="940"/>
  </r>
  <r>
    <n v="3394"/>
    <s v="Samual"/>
    <s v="Greenwood"/>
    <x v="1"/>
    <x v="1"/>
    <n v="30"/>
    <s v="Norval Green"/>
    <s v="Stromness"/>
    <x v="2"/>
    <d v="2021-07-12T00:00:00"/>
    <n v="12"/>
    <x v="4"/>
    <s v="Gigastuff"/>
    <x v="0"/>
    <x v="1"/>
    <n v="1.89"/>
    <n v="18"/>
    <n v="216"/>
    <x v="218"/>
  </r>
  <r>
    <n v="3395"/>
    <s v="Willa"/>
    <s v="Michel"/>
    <x v="2"/>
    <x v="0"/>
    <n v="60"/>
    <s v="Notley Street"/>
    <s v="Portrush"/>
    <x v="2"/>
    <d v="2021-10-10T00:00:00"/>
    <n v="83"/>
    <x v="1"/>
    <s v="Megawidget L"/>
    <x v="1"/>
    <x v="1"/>
    <n v="1.79"/>
    <n v="24"/>
    <n v="1992"/>
    <x v="970"/>
  </r>
  <r>
    <n v="3396"/>
    <s v="Maragret"/>
    <s v="Arthur"/>
    <x v="2"/>
    <x v="0"/>
    <n v="90"/>
    <s v="Nottige Place"/>
    <s v="Borth"/>
    <x v="28"/>
    <d v="2021-09-02T00:00:00"/>
    <n v="10"/>
    <x v="6"/>
    <s v="Megawidget M"/>
    <x v="9"/>
    <x v="1"/>
    <n v="1.29"/>
    <n v="24"/>
    <n v="240"/>
    <x v="172"/>
  </r>
  <r>
    <n v="3397"/>
    <s v="Rebeca"/>
    <s v="Dodge"/>
    <x v="0"/>
    <x v="0"/>
    <n v="60"/>
    <s v="Notting Barn"/>
    <s v="Honiton"/>
    <x v="1"/>
    <s v="23/09/2020"/>
    <n v="43"/>
    <x v="7"/>
    <s v="Ultrathing V2"/>
    <x v="9"/>
    <x v="2"/>
    <n v="2.95"/>
    <n v="20"/>
    <n v="860"/>
    <x v="410"/>
  </r>
  <r>
    <n v="3398"/>
    <s v="Broderick"/>
    <s v="Guzman"/>
    <x v="1"/>
    <x v="1"/>
    <n v="60"/>
    <s v="Nottingham Avenue"/>
    <s v="South Queensferry"/>
    <x v="2"/>
    <s v="26/01/2020"/>
    <n v="16"/>
    <x v="3"/>
    <s v="Megawidget S"/>
    <x v="6"/>
    <x v="2"/>
    <n v="0.69"/>
    <n v="24"/>
    <n v="384"/>
    <x v="189"/>
  </r>
  <r>
    <n v="3399"/>
    <s v="Kraig"/>
    <s v="Sanders"/>
    <x v="1"/>
    <x v="1"/>
    <n v="30"/>
    <s v="Nottingham Mews"/>
    <s v="Llandinam"/>
    <x v="11"/>
    <d v="2021-11-01T00:00:00"/>
    <n v="81"/>
    <x v="6"/>
    <s v="Megawidget M"/>
    <x v="7"/>
    <x v="1"/>
    <n v="1.29"/>
    <n v="24"/>
    <n v="1944"/>
    <x v="382"/>
  </r>
  <r>
    <n v="3400"/>
    <s v="Alita"/>
    <s v="Finn"/>
    <x v="4"/>
    <x v="2"/>
    <n v="60"/>
    <s v="Nottingham Terrace"/>
    <s v="Coleraine"/>
    <x v="15"/>
    <s v="23/04/2020"/>
    <n v="28"/>
    <x v="2"/>
    <s v="Ultrathing V1"/>
    <x v="4"/>
    <x v="2"/>
    <n v="1.79"/>
    <n v="17"/>
    <n v="476"/>
    <x v="194"/>
  </r>
  <r>
    <n v="3401"/>
    <s v="Judson"/>
    <s v="Tilley"/>
    <x v="1"/>
    <x v="1"/>
    <n v="60"/>
    <s v="Nuding Road"/>
    <s v="Armagh"/>
    <x v="33"/>
    <d v="2022-02-09T00:00:00"/>
    <n v="86"/>
    <x v="5"/>
    <s v="Ultrathing V4"/>
    <x v="10"/>
    <x v="0"/>
    <n v="3.99"/>
    <n v="24"/>
    <n v="2064"/>
    <x v="6"/>
  </r>
  <r>
    <n v="3402"/>
    <s v="Beth"/>
    <s v="Grubbs"/>
    <x v="2"/>
    <x v="0"/>
    <n v="60"/>
    <s v="Nun Court"/>
    <s v="Battle"/>
    <x v="31"/>
    <d v="2021-12-11T00:00:00"/>
    <n v="95"/>
    <x v="1"/>
    <s v="Megawidget L"/>
    <x v="8"/>
    <x v="1"/>
    <n v="1.79"/>
    <n v="24"/>
    <n v="2280"/>
    <x v="665"/>
  </r>
  <r>
    <n v="3403"/>
    <s v="Lincoln"/>
    <s v="Hooper"/>
    <x v="1"/>
    <x v="1"/>
    <n v="90"/>
    <s v="Nun Court"/>
    <s v="Chigwell"/>
    <x v="18"/>
    <s v="29/12/2020"/>
    <n v="63"/>
    <x v="3"/>
    <s v="Megawidget S"/>
    <x v="8"/>
    <x v="2"/>
    <n v="0.69"/>
    <n v="24"/>
    <n v="1512"/>
    <x v="50"/>
  </r>
  <r>
    <n v="3404"/>
    <s v="Alphonse"/>
    <s v="Hilton"/>
    <x v="1"/>
    <x v="1"/>
    <n v="90"/>
    <s v="Nunhead Cottages"/>
    <s v="Kidlington"/>
    <x v="21"/>
    <d v="2022-10-07T00:00:00"/>
    <n v="55"/>
    <x v="6"/>
    <s v="Megawidget M"/>
    <x v="1"/>
    <x v="0"/>
    <n v="1.29"/>
    <n v="24"/>
    <n v="1320"/>
    <x v="935"/>
  </r>
  <r>
    <n v="3405"/>
    <s v="Kenny"/>
    <s v="Steward"/>
    <x v="1"/>
    <x v="1"/>
    <n v="90"/>
    <s v="Nuns Head"/>
    <s v="Shropshire"/>
    <x v="2"/>
    <s v="27/06/2020"/>
    <n v="12"/>
    <x v="8"/>
    <s v="Superwossname"/>
    <x v="2"/>
    <x v="2"/>
    <n v="3.49"/>
    <n v="20"/>
    <n v="240"/>
    <x v="220"/>
  </r>
  <r>
    <n v="3406"/>
    <s v="Mertie"/>
    <s v="Stroud"/>
    <x v="0"/>
    <x v="0"/>
    <n v="60"/>
    <s v="Nursery Road"/>
    <s v="Lancashire"/>
    <x v="21"/>
    <d v="2021-04-03T00:00:00"/>
    <n v="29"/>
    <x v="3"/>
    <s v="Megawidget S"/>
    <x v="4"/>
    <x v="1"/>
    <n v="0.69"/>
    <n v="24"/>
    <n v="696"/>
    <x v="63"/>
  </r>
  <r>
    <n v="3407"/>
    <s v="Theola"/>
    <s v="Frye"/>
    <x v="0"/>
    <x v="0"/>
    <n v="90"/>
    <s v="Nye Bevan"/>
    <s v="Ulverston"/>
    <x v="2"/>
    <d v="2020-01-01T00:00:00"/>
    <n v="11"/>
    <x v="8"/>
    <s v="Superwossname"/>
    <x v="6"/>
    <x v="2"/>
    <n v="3.49"/>
    <n v="20"/>
    <n v="220"/>
    <x v="768"/>
  </r>
  <r>
    <n v="3408"/>
    <s v="Waylon"/>
    <s v="Sorensen"/>
    <x v="1"/>
    <x v="1"/>
    <n v="30"/>
    <s v="Oak Crescent"/>
    <s v="Isle Of Islay"/>
    <x v="21"/>
    <s v="27/02/2022"/>
    <n v="48"/>
    <x v="0"/>
    <s v="Hyperwotsit"/>
    <x v="10"/>
    <x v="0"/>
    <n v="2.0099999999999998"/>
    <n v="20"/>
    <n v="960"/>
    <x v="411"/>
  </r>
  <r>
    <n v="3409"/>
    <s v="Name"/>
    <s v="Kendall"/>
    <x v="2"/>
    <x v="0"/>
    <n v="30"/>
    <s v="Oak Lane"/>
    <s v="Humbie"/>
    <x v="1"/>
    <s v="13/06/2021"/>
    <n v="85"/>
    <x v="6"/>
    <s v="Megawidget M"/>
    <x v="2"/>
    <x v="1"/>
    <n v="1.29"/>
    <n v="24"/>
    <n v="2040"/>
    <x v="711"/>
  </r>
  <r>
    <n v="3410"/>
    <s v="Lindsay"/>
    <s v="Fitzgerald"/>
    <x v="1"/>
    <x v="1"/>
    <n v="30"/>
    <s v="Oak Street"/>
    <s v="Consett"/>
    <x v="16"/>
    <d v="2020-06-08T00:00:00"/>
    <n v="21"/>
    <x v="7"/>
    <s v="Ultrathing V2"/>
    <x v="2"/>
    <x v="2"/>
    <n v="2.95"/>
    <n v="20"/>
    <n v="420"/>
    <x v="774"/>
  </r>
  <r>
    <n v="3411"/>
    <s v="Jocelyn"/>
    <s v="Dunn"/>
    <x v="2"/>
    <x v="0"/>
    <n v="30"/>
    <s v="Oakbrook Villas"/>
    <s v="Louth"/>
    <x v="2"/>
    <d v="2022-07-05T00:00:00"/>
    <n v="79"/>
    <x v="8"/>
    <s v="Superwossname"/>
    <x v="0"/>
    <x v="0"/>
    <n v="3.49"/>
    <n v="20"/>
    <n v="1580"/>
    <x v="326"/>
  </r>
  <r>
    <n v="3412"/>
    <s v="Addie"/>
    <s v="Ortega"/>
    <x v="0"/>
    <x v="0"/>
    <n v="90"/>
    <s v="Oakdale Gardens"/>
    <s v="Isle Of Harris"/>
    <x v="21"/>
    <d v="2021-03-02T00:00:00"/>
    <n v="49"/>
    <x v="4"/>
    <s v="Gigastuff"/>
    <x v="5"/>
    <x v="1"/>
    <n v="1.89"/>
    <n v="18"/>
    <n v="882"/>
    <x v="680"/>
  </r>
  <r>
    <n v="3413"/>
    <s v="Alison"/>
    <s v="Finn"/>
    <x v="0"/>
    <x v="0"/>
    <n v="90"/>
    <s v="Oakey Street"/>
    <s v="Colyton"/>
    <x v="15"/>
    <s v="16/02/2020"/>
    <n v="2"/>
    <x v="6"/>
    <s v="Megawidget M"/>
    <x v="10"/>
    <x v="2"/>
    <n v="1.29"/>
    <n v="24"/>
    <n v="48"/>
    <x v="728"/>
  </r>
  <r>
    <n v="3414"/>
    <s v="Sheryll"/>
    <s v="Buckner"/>
    <x v="5"/>
    <x v="2"/>
    <n v="90"/>
    <s v="Oakfield Villas"/>
    <s v="Oakham"/>
    <x v="2"/>
    <s v="20/04/2022"/>
    <n v="80"/>
    <x v="6"/>
    <s v="Megawidget M"/>
    <x v="4"/>
    <x v="0"/>
    <n v="1.29"/>
    <n v="24"/>
    <n v="1920"/>
    <x v="205"/>
  </r>
  <r>
    <n v="3415"/>
    <s v="Filiberto"/>
    <s v="Holmes"/>
    <x v="1"/>
    <x v="1"/>
    <n v="30"/>
    <s v="Oakhall Place"/>
    <s v="Kelty"/>
    <x v="21"/>
    <s v="22/03/2020"/>
    <n v="69"/>
    <x v="6"/>
    <s v="Megawidget M"/>
    <x v="5"/>
    <x v="2"/>
    <n v="1.29"/>
    <n v="24"/>
    <n v="1656"/>
    <x v="476"/>
  </r>
  <r>
    <n v="3416"/>
    <s v="Neal"/>
    <s v="Boston"/>
    <x v="1"/>
    <x v="1"/>
    <n v="30"/>
    <s v="Oakham Street"/>
    <s v="Yelverton"/>
    <x v="2"/>
    <d v="2021-04-06T00:00:00"/>
    <n v="78"/>
    <x v="8"/>
    <s v="Superwossname"/>
    <x v="4"/>
    <x v="1"/>
    <n v="3.49"/>
    <n v="20"/>
    <n v="1560"/>
    <x v="903"/>
  </r>
  <r>
    <n v="3417"/>
    <s v="Cindy"/>
    <s v="Tyler"/>
    <x v="0"/>
    <x v="0"/>
    <n v="60"/>
    <s v="Oakhurst Close"/>
    <s v="Oldbury"/>
    <x v="2"/>
    <s v="16/02/2020"/>
    <n v="76"/>
    <x v="3"/>
    <s v="Megawidget S"/>
    <x v="10"/>
    <x v="2"/>
    <n v="0.69"/>
    <n v="24"/>
    <n v="1824"/>
    <x v="950"/>
  </r>
  <r>
    <n v="3418"/>
    <s v="Chanel"/>
    <s v="Lambert"/>
    <x v="0"/>
    <x v="0"/>
    <n v="60"/>
    <s v="Oakleaf Cottages"/>
    <s v="Isle Of North Uist"/>
    <x v="21"/>
    <s v="29/12/2022"/>
    <n v="103"/>
    <x v="1"/>
    <s v="Megawidget L"/>
    <x v="8"/>
    <x v="0"/>
    <n v="1.79"/>
    <n v="24"/>
    <n v="2472"/>
    <x v="971"/>
  </r>
  <r>
    <n v="3419"/>
    <s v="Stephenie"/>
    <s v="Frye"/>
    <x v="0"/>
    <x v="0"/>
    <n v="60"/>
    <s v="Oakley Avenue"/>
    <s v="Buxton"/>
    <x v="12"/>
    <s v="19/04/2022"/>
    <n v="81"/>
    <x v="3"/>
    <s v="Megawidget S"/>
    <x v="4"/>
    <x v="0"/>
    <n v="0.69"/>
    <n v="24"/>
    <n v="1944"/>
    <x v="551"/>
  </r>
  <r>
    <n v="3420"/>
    <s v="Jeffrey"/>
    <s v="Harvey"/>
    <x v="1"/>
    <x v="1"/>
    <n v="90"/>
    <s v="Oakley Crescent"/>
    <s v="Crumlin"/>
    <x v="16"/>
    <d v="2021-07-11T00:00:00"/>
    <n v="83"/>
    <x v="8"/>
    <s v="Superwossname"/>
    <x v="0"/>
    <x v="1"/>
    <n v="3.49"/>
    <n v="20"/>
    <n v="1660"/>
    <x v="14"/>
  </r>
  <r>
    <n v="3421"/>
    <s v="Wallace"/>
    <s v="Ward"/>
    <x v="1"/>
    <x v="1"/>
    <n v="30"/>
    <s v="Oakley Place"/>
    <s v="Whitchurch"/>
    <x v="2"/>
    <s v="25/02/2022"/>
    <n v="92"/>
    <x v="6"/>
    <s v="Megawidget M"/>
    <x v="10"/>
    <x v="0"/>
    <n v="1.29"/>
    <n v="24"/>
    <n v="2208"/>
    <x v="944"/>
  </r>
  <r>
    <n v="3422"/>
    <s v="Marlin"/>
    <s v="Ward"/>
    <x v="2"/>
    <x v="0"/>
    <n v="90"/>
    <s v="Oakley Street"/>
    <s v="Liphook"/>
    <x v="11"/>
    <d v="2022-01-09T00:00:00"/>
    <n v="73"/>
    <x v="0"/>
    <s v="Hyperwotsit"/>
    <x v="6"/>
    <x v="0"/>
    <n v="2.0099999999999998"/>
    <n v="20"/>
    <n v="1460"/>
    <x v="0"/>
  </r>
  <r>
    <n v="3423"/>
    <s v="Kristopher"/>
    <s v="Cody"/>
    <x v="1"/>
    <x v="1"/>
    <n v="30"/>
    <s v="Oakley Terrace"/>
    <s v="Immingham"/>
    <x v="35"/>
    <s v="23/08/2022"/>
    <n v="2"/>
    <x v="6"/>
    <s v="Megawidget M"/>
    <x v="3"/>
    <x v="0"/>
    <n v="1.29"/>
    <n v="24"/>
    <n v="48"/>
    <x v="728"/>
  </r>
  <r>
    <n v="3424"/>
    <s v="Tomika"/>
    <s v="Welch"/>
    <x v="4"/>
    <x v="2"/>
    <n v="30"/>
    <s v="Oakly Place"/>
    <s v="Perthshire"/>
    <x v="2"/>
    <s v="21/12/2020"/>
    <n v="34"/>
    <x v="3"/>
    <s v="Megawidget S"/>
    <x v="8"/>
    <x v="2"/>
    <n v="0.69"/>
    <n v="24"/>
    <n v="816"/>
    <x v="464"/>
  </r>
  <r>
    <n v="3425"/>
    <s v="Malcolm"/>
    <s v="Macdonald"/>
    <x v="1"/>
    <x v="1"/>
    <n v="60"/>
    <s v="Oakshaw Road"/>
    <s v="Blairgowrie"/>
    <x v="7"/>
    <s v="13/03/2020"/>
    <n v="58"/>
    <x v="2"/>
    <s v="Ultrathing V1"/>
    <x v="5"/>
    <x v="2"/>
    <n v="1.79"/>
    <n v="17"/>
    <n v="986"/>
    <x v="810"/>
  </r>
  <r>
    <n v="3426"/>
    <s v="Janessa"/>
    <s v="Pratt"/>
    <x v="2"/>
    <x v="0"/>
    <n v="90"/>
    <s v="Oakway"/>
    <s v="Westbury-On-Severn"/>
    <x v="2"/>
    <d v="2021-04-10T00:00:00"/>
    <n v="49"/>
    <x v="0"/>
    <s v="Hyperwotsit"/>
    <x v="4"/>
    <x v="1"/>
    <n v="2.0099999999999998"/>
    <n v="20"/>
    <n v="980"/>
    <x v="357"/>
  </r>
  <r>
    <n v="3427"/>
    <s v="Sammy"/>
    <s v="Rosen"/>
    <x v="1"/>
    <x v="1"/>
    <n v="30"/>
    <s v="Oban Close"/>
    <s v="Louth"/>
    <x v="2"/>
    <d v="2020-12-02T00:00:00"/>
    <n v="37"/>
    <x v="6"/>
    <s v="Megawidget M"/>
    <x v="8"/>
    <x v="2"/>
    <n v="1.29"/>
    <n v="24"/>
    <n v="888"/>
    <x v="292"/>
  </r>
  <r>
    <n v="3428"/>
    <s v="Enrique"/>
    <s v="Ball"/>
    <x v="1"/>
    <x v="1"/>
    <n v="60"/>
    <s v="Obelisk Yard"/>
    <s v="Llanwrtyd Wells"/>
    <x v="11"/>
    <d v="2020-11-04T00:00:00"/>
    <n v="20"/>
    <x v="1"/>
    <s v="Megawidget L"/>
    <x v="7"/>
    <x v="2"/>
    <n v="1.79"/>
    <n v="24"/>
    <n v="480"/>
    <x v="329"/>
  </r>
  <r>
    <n v="3429"/>
    <s v="Hilma"/>
    <s v="Xiong"/>
    <x v="2"/>
    <x v="0"/>
    <n v="30"/>
    <s v="Occupation Lane"/>
    <s v="Hamilton"/>
    <x v="13"/>
    <s v="31/12/2021"/>
    <n v="54"/>
    <x v="9"/>
    <s v="Ultrathing V3"/>
    <x v="8"/>
    <x v="1"/>
    <n v="3.39"/>
    <n v="24"/>
    <n v="1296"/>
    <x v="535"/>
  </r>
  <r>
    <n v="3430"/>
    <s v="Isidro"/>
    <s v="Schroeder"/>
    <x v="1"/>
    <x v="1"/>
    <n v="30"/>
    <s v="Occupation Road"/>
    <s v="East Sussex"/>
    <x v="44"/>
    <s v="13/02/2022"/>
    <n v="27"/>
    <x v="0"/>
    <s v="Hyperwotsit"/>
    <x v="10"/>
    <x v="0"/>
    <n v="2.0099999999999998"/>
    <n v="20"/>
    <n v="540"/>
    <x v="336"/>
  </r>
  <r>
    <n v="3431"/>
    <s v="Yolanda"/>
    <s v="Eastman"/>
    <x v="2"/>
    <x v="0"/>
    <n v="30"/>
    <s v="Ocean Street"/>
    <s v="Towcester"/>
    <x v="2"/>
    <s v="27/11/2020"/>
    <n v="65"/>
    <x v="7"/>
    <s v="Ultrathing V2"/>
    <x v="7"/>
    <x v="2"/>
    <n v="2.95"/>
    <n v="20"/>
    <n v="1300"/>
    <x v="445"/>
  </r>
  <r>
    <n v="3432"/>
    <s v="Julian"/>
    <s v="Beatty"/>
    <x v="1"/>
    <x v="1"/>
    <n v="60"/>
    <s v="Ockendon Road"/>
    <s v="Talsarnau"/>
    <x v="2"/>
    <d v="2022-02-06T00:00:00"/>
    <n v="56"/>
    <x v="1"/>
    <s v="Megawidget L"/>
    <x v="10"/>
    <x v="0"/>
    <n v="1.79"/>
    <n v="24"/>
    <n v="1344"/>
    <x v="819"/>
  </r>
  <r>
    <n v="3433"/>
    <s v="Dale"/>
    <s v="Witherspoon"/>
    <x v="2"/>
    <x v="0"/>
    <n v="90"/>
    <s v="Old Change"/>
    <s v="Huddersfield"/>
    <x v="1"/>
    <s v="22/09/2021"/>
    <n v="18"/>
    <x v="0"/>
    <s v="Hyperwotsit"/>
    <x v="9"/>
    <x v="1"/>
    <n v="2.0099999999999998"/>
    <n v="20"/>
    <n v="360"/>
    <x v="18"/>
  </r>
  <r>
    <n v="3434"/>
    <s v="Lisa"/>
    <s v="Francis"/>
    <x v="2"/>
    <x v="0"/>
    <n v="90"/>
    <s v="Old Chapel"/>
    <s v="Billingham"/>
    <x v="30"/>
    <d v="2020-07-09T00:00:00"/>
    <n v="32"/>
    <x v="6"/>
    <s v="Megawidget M"/>
    <x v="0"/>
    <x v="2"/>
    <n v="1.29"/>
    <n v="24"/>
    <n v="768"/>
    <x v="789"/>
  </r>
  <r>
    <n v="3435"/>
    <s v="Lance"/>
    <s v="Stein"/>
    <x v="1"/>
    <x v="1"/>
    <n v="30"/>
    <s v="Old College"/>
    <s v="Aberaeron"/>
    <x v="59"/>
    <d v="2020-02-01T00:00:00"/>
    <n v="8"/>
    <x v="8"/>
    <s v="Superwossname"/>
    <x v="10"/>
    <x v="2"/>
    <n v="3.49"/>
    <n v="20"/>
    <n v="160"/>
    <x v="612"/>
  </r>
  <r>
    <n v="3436"/>
    <s v="Jamie"/>
    <s v="Jefferson"/>
    <x v="1"/>
    <x v="1"/>
    <n v="30"/>
    <s v="Old King"/>
    <s v="Ross-Shire"/>
    <x v="2"/>
    <d v="2021-02-05T00:00:00"/>
    <n v="54"/>
    <x v="3"/>
    <s v="Megawidget S"/>
    <x v="10"/>
    <x v="1"/>
    <n v="0.69"/>
    <n v="24"/>
    <n v="1296"/>
    <x v="309"/>
  </r>
  <r>
    <n v="3437"/>
    <s v="Arlette"/>
    <s v="Bailey"/>
    <x v="0"/>
    <x v="0"/>
    <n v="60"/>
    <s v="Old Mitre"/>
    <s v="Tiverton"/>
    <x v="2"/>
    <s v="19/12/2021"/>
    <n v="50"/>
    <x v="1"/>
    <s v="Megawidget L"/>
    <x v="8"/>
    <x v="1"/>
    <n v="1.79"/>
    <n v="24"/>
    <n v="1200"/>
    <x v="19"/>
  </r>
  <r>
    <n v="3438"/>
    <s v="Ida"/>
    <s v="Gordon"/>
    <x v="2"/>
    <x v="0"/>
    <n v="90"/>
    <s v="Old Montague"/>
    <s v="Tadcaster"/>
    <x v="2"/>
    <d v="2021-07-09T00:00:00"/>
    <n v="42"/>
    <x v="7"/>
    <s v="Ultrathing V2"/>
    <x v="0"/>
    <x v="1"/>
    <n v="2.95"/>
    <n v="20"/>
    <n v="840"/>
    <x v="349"/>
  </r>
  <r>
    <n v="3439"/>
    <s v="Britt"/>
    <s v="Donnelly"/>
    <x v="2"/>
    <x v="0"/>
    <n v="90"/>
    <s v="Old Place"/>
    <s v="Southwell"/>
    <x v="2"/>
    <s v="15/04/2021"/>
    <n v="64"/>
    <x v="6"/>
    <s v="Megawidget M"/>
    <x v="4"/>
    <x v="1"/>
    <n v="1.29"/>
    <n v="24"/>
    <n v="1536"/>
    <x v="419"/>
  </r>
  <r>
    <n v="3440"/>
    <s v="Crystal"/>
    <s v="Oconnor"/>
    <x v="0"/>
    <x v="0"/>
    <n v="60"/>
    <s v="Old South"/>
    <s v="Conwy"/>
    <x v="16"/>
    <s v="18/09/2020"/>
    <n v="77"/>
    <x v="9"/>
    <s v="Ultrathing V3"/>
    <x v="9"/>
    <x v="2"/>
    <n v="3.39"/>
    <n v="24"/>
    <n v="1848"/>
    <x v="572"/>
  </r>
  <r>
    <n v="3441"/>
    <s v="Min"/>
    <s v="Wright"/>
    <x v="0"/>
    <x v="0"/>
    <n v="30"/>
    <s v="Old Swan"/>
    <s v="Banstead"/>
    <x v="0"/>
    <d v="2020-11-06T00:00:00"/>
    <n v="60"/>
    <x v="2"/>
    <s v="Ultrathing V1"/>
    <x v="7"/>
    <x v="2"/>
    <n v="1.79"/>
    <n v="17"/>
    <n v="1020"/>
    <x v="521"/>
  </r>
  <r>
    <n v="3442"/>
    <s v="Sydney"/>
    <s v="Sorensen"/>
    <x v="0"/>
    <x v="0"/>
    <n v="90"/>
    <s v="Oldacre Mews"/>
    <s v="Tyne And Wear"/>
    <x v="2"/>
    <s v="25/08/2021"/>
    <n v="14"/>
    <x v="6"/>
    <s v="Megawidget M"/>
    <x v="3"/>
    <x v="1"/>
    <n v="1.29"/>
    <n v="24"/>
    <n v="336"/>
    <x v="195"/>
  </r>
  <r>
    <n v="3443"/>
    <s v="Titus"/>
    <s v="Oneil"/>
    <x v="1"/>
    <x v="1"/>
    <n v="90"/>
    <s v="Oldbury Place"/>
    <s v="Bromyard"/>
    <x v="32"/>
    <d v="2020-09-01T00:00:00"/>
    <n v="78"/>
    <x v="4"/>
    <s v="Gigastuff"/>
    <x v="9"/>
    <x v="2"/>
    <n v="1.89"/>
    <n v="18"/>
    <n v="1404"/>
    <x v="694"/>
  </r>
  <r>
    <n v="3444"/>
    <s v="Carmelo"/>
    <s v="Stanley"/>
    <x v="1"/>
    <x v="1"/>
    <n v="90"/>
    <s v="Oldhill Street"/>
    <s v="Caldicot"/>
    <x v="12"/>
    <d v="2020-08-05T00:00:00"/>
    <n v="25"/>
    <x v="0"/>
    <s v="Hyperwotsit"/>
    <x v="3"/>
    <x v="2"/>
    <n v="2.0099999999999998"/>
    <n v="20"/>
    <n v="500"/>
    <x v="864"/>
  </r>
  <r>
    <n v="3445"/>
    <s v="Andra"/>
    <s v="Brandt"/>
    <x v="2"/>
    <x v="0"/>
    <n v="60"/>
    <s v="O'Leary Square"/>
    <s v="Lancashire"/>
    <x v="21"/>
    <s v="30/04/2021"/>
    <n v="90"/>
    <x v="2"/>
    <s v="Ultrathing V1"/>
    <x v="4"/>
    <x v="1"/>
    <n v="1.79"/>
    <n v="17"/>
    <n v="1530"/>
    <x v="630"/>
  </r>
  <r>
    <n v="3446"/>
    <s v="Jerry"/>
    <s v="Velasquez"/>
    <x v="0"/>
    <x v="0"/>
    <n v="90"/>
    <s v="O'Leary Square"/>
    <s v="Y Felinheli"/>
    <x v="2"/>
    <s v="15/02/2022"/>
    <n v="47"/>
    <x v="5"/>
    <s v="Ultrathing V4"/>
    <x v="10"/>
    <x v="0"/>
    <n v="3.99"/>
    <n v="24"/>
    <n v="1128"/>
    <x v="833"/>
  </r>
  <r>
    <n v="3447"/>
    <s v="Margarete"/>
    <s v="Swan"/>
    <x v="2"/>
    <x v="0"/>
    <n v="90"/>
    <s v="Ollgar Close"/>
    <s v="Berkeley"/>
    <x v="29"/>
    <d v="2020-01-11T00:00:00"/>
    <n v="13"/>
    <x v="8"/>
    <s v="Superwossname"/>
    <x v="6"/>
    <x v="2"/>
    <n v="3.49"/>
    <n v="20"/>
    <n v="260"/>
    <x v="880"/>
  </r>
  <r>
    <n v="3448"/>
    <s v="Forrest"/>
    <s v="Fischer"/>
    <x v="1"/>
    <x v="1"/>
    <n v="30"/>
    <s v="Olmar Street"/>
    <s v="Badminton"/>
    <x v="40"/>
    <s v="15/06/2020"/>
    <n v="80"/>
    <x v="8"/>
    <s v="Superwossname"/>
    <x v="2"/>
    <x v="2"/>
    <n v="3.49"/>
    <n v="20"/>
    <n v="1600"/>
    <x v="704"/>
  </r>
  <r>
    <n v="3449"/>
    <s v="Shakia"/>
    <s v="Manley"/>
    <x v="2"/>
    <x v="0"/>
    <n v="60"/>
    <s v="Olney Street"/>
    <s v="North Tawton"/>
    <x v="2"/>
    <s v="25/09/2020"/>
    <n v="8"/>
    <x v="6"/>
    <s v="Megawidget M"/>
    <x v="9"/>
    <x v="2"/>
    <n v="1.29"/>
    <n v="24"/>
    <n v="192"/>
    <x v="752"/>
  </r>
  <r>
    <n v="3450"/>
    <s v="Cory"/>
    <s v="Hamilton"/>
    <x v="1"/>
    <x v="1"/>
    <n v="30"/>
    <s v="Olney Street"/>
    <s v="Ingatestone"/>
    <x v="35"/>
    <d v="2022-10-01T00:00:00"/>
    <n v="21"/>
    <x v="1"/>
    <s v="Megawidget L"/>
    <x v="1"/>
    <x v="0"/>
    <n v="1.79"/>
    <n v="24"/>
    <n v="504"/>
    <x v="409"/>
  </r>
  <r>
    <n v="3451"/>
    <s v="Angelena"/>
    <s v="Flood"/>
    <x v="0"/>
    <x v="0"/>
    <n v="60"/>
    <s v="Olney Villa"/>
    <s v="Askam-In-Furness"/>
    <x v="52"/>
    <s v="17/12/2021"/>
    <n v="89"/>
    <x v="8"/>
    <s v="Superwossname"/>
    <x v="8"/>
    <x v="1"/>
    <n v="3.49"/>
    <n v="20"/>
    <n v="1780"/>
    <x v="854"/>
  </r>
  <r>
    <n v="3452"/>
    <s v="Beckie"/>
    <s v="Coker"/>
    <x v="0"/>
    <x v="0"/>
    <n v="90"/>
    <s v="Olney Villa"/>
    <s v="Leigh-On-Sea"/>
    <x v="11"/>
    <s v="27/12/2022"/>
    <n v="61"/>
    <x v="9"/>
    <s v="Ultrathing V3"/>
    <x v="8"/>
    <x v="0"/>
    <n v="3.39"/>
    <n v="24"/>
    <n v="1464"/>
    <x v="849"/>
  </r>
  <r>
    <n v="3453"/>
    <s v="Keli"/>
    <s v="Fountain"/>
    <x v="2"/>
    <x v="0"/>
    <n v="30"/>
    <s v="Olympia Mews"/>
    <s v="Darwen"/>
    <x v="3"/>
    <s v="25/12/2022"/>
    <n v="69"/>
    <x v="3"/>
    <s v="Megawidget S"/>
    <x v="8"/>
    <x v="0"/>
    <n v="0.69"/>
    <n v="24"/>
    <n v="1656"/>
    <x v="611"/>
  </r>
  <r>
    <n v="3454"/>
    <s v="Viva"/>
    <s v="Weir"/>
    <x v="2"/>
    <x v="0"/>
    <n v="30"/>
    <s v="Omega Close"/>
    <s v="Dunoon"/>
    <x v="3"/>
    <d v="2022-06-11T00:00:00"/>
    <n v="62"/>
    <x v="4"/>
    <s v="Gigastuff"/>
    <x v="2"/>
    <x v="0"/>
    <n v="1.89"/>
    <n v="18"/>
    <n v="1116"/>
    <x v="135"/>
  </r>
  <r>
    <n v="3455"/>
    <s v="Lorenzo"/>
    <s v="Nicholson"/>
    <x v="1"/>
    <x v="1"/>
    <n v="30"/>
    <s v="Omega Villas"/>
    <s v="Stanford-Le-Hope"/>
    <x v="2"/>
    <s v="22/07/2022"/>
    <n v="84"/>
    <x v="7"/>
    <s v="Ultrathing V2"/>
    <x v="0"/>
    <x v="0"/>
    <n v="2.95"/>
    <n v="20"/>
    <n v="1680"/>
    <x v="206"/>
  </r>
  <r>
    <n v="3456"/>
    <s v="Domingo"/>
    <s v="Gentry"/>
    <x v="1"/>
    <x v="1"/>
    <n v="90"/>
    <s v="One Tree"/>
    <s v="High Wycombe"/>
    <x v="1"/>
    <s v="23/09/2020"/>
    <n v="73"/>
    <x v="3"/>
    <s v="Megawidget S"/>
    <x v="9"/>
    <x v="2"/>
    <n v="0.69"/>
    <n v="24"/>
    <n v="1752"/>
    <x v="105"/>
  </r>
  <r>
    <n v="3457"/>
    <s v="Leia"/>
    <s v="Preston"/>
    <x v="0"/>
    <x v="0"/>
    <n v="30"/>
    <s v="Onega Gate"/>
    <s v="Marazion"/>
    <x v="2"/>
    <s v="25/04/2021"/>
    <n v="10"/>
    <x v="7"/>
    <s v="Ultrathing V2"/>
    <x v="4"/>
    <x v="1"/>
    <n v="2.95"/>
    <n v="20"/>
    <n v="200"/>
    <x v="809"/>
  </r>
  <r>
    <n v="3458"/>
    <s v="Calvin"/>
    <s v="Gardner"/>
    <x v="1"/>
    <x v="1"/>
    <n v="30"/>
    <s v="Onslow Square"/>
    <s v="Cupar"/>
    <x v="16"/>
    <d v="2021-10-08T00:00:00"/>
    <n v="76"/>
    <x v="1"/>
    <s v="Megawidget L"/>
    <x v="1"/>
    <x v="1"/>
    <n v="1.79"/>
    <n v="24"/>
    <n v="1824"/>
    <x v="678"/>
  </r>
  <r>
    <n v="3459"/>
    <s v="Wendell"/>
    <s v="Hand"/>
    <x v="1"/>
    <x v="1"/>
    <n v="60"/>
    <s v="OrchaRoadHill"/>
    <s v="Llandysul"/>
    <x v="11"/>
    <d v="2021-11-07T00:00:00"/>
    <n v="65"/>
    <x v="9"/>
    <s v="Ultrathing V3"/>
    <x v="7"/>
    <x v="1"/>
    <n v="3.39"/>
    <n v="24"/>
    <n v="1560"/>
    <x v="439"/>
  </r>
  <r>
    <n v="3460"/>
    <s v="Milagros"/>
    <s v="Field"/>
    <x v="2"/>
    <x v="0"/>
    <n v="60"/>
    <s v="Ordnance Crescent"/>
    <s v="Crowborough"/>
    <x v="16"/>
    <d v="2022-12-10T00:00:00"/>
    <n v="105"/>
    <x v="9"/>
    <s v="Ultrathing V3"/>
    <x v="8"/>
    <x v="0"/>
    <n v="3.39"/>
    <n v="24"/>
    <n v="2520"/>
    <x v="732"/>
  </r>
  <r>
    <n v="3462"/>
    <s v="Laurette"/>
    <s v="Vickers"/>
    <x v="2"/>
    <x v="0"/>
    <n v="60"/>
    <s v="OrfoRoadRoad"/>
    <s v="Tadcaster"/>
    <x v="2"/>
    <s v="17/08/2020"/>
    <n v="82"/>
    <x v="5"/>
    <s v="Ultrathing V4"/>
    <x v="3"/>
    <x v="2"/>
    <n v="3.99"/>
    <n v="24"/>
    <n v="1968"/>
    <x v="682"/>
  </r>
  <r>
    <n v="3463"/>
    <s v="Derrick"/>
    <s v="Pack"/>
    <x v="1"/>
    <x v="1"/>
    <n v="30"/>
    <s v="Orient Way"/>
    <s v="Congleton"/>
    <x v="15"/>
    <s v="15/05/2020"/>
    <n v="5"/>
    <x v="5"/>
    <s v="Ultrathing V4"/>
    <x v="11"/>
    <x v="2"/>
    <n v="3.99"/>
    <n v="24"/>
    <n v="120"/>
    <x v="64"/>
  </r>
  <r>
    <n v="3464"/>
    <s v="Micheline"/>
    <s v="Harden"/>
    <x v="3"/>
    <x v="0"/>
    <n v="90"/>
    <s v="Orlando Road"/>
    <s v="Padstow"/>
    <x v="2"/>
    <s v="23/05/2022"/>
    <n v="3"/>
    <x v="4"/>
    <s v="Gigastuff"/>
    <x v="11"/>
    <x v="0"/>
    <n v="1.89"/>
    <n v="18"/>
    <n v="54"/>
    <x v="368"/>
  </r>
  <r>
    <n v="3465"/>
    <s v="Ngoc"/>
    <s v="Bernal"/>
    <x v="3"/>
    <x v="0"/>
    <n v="60"/>
    <s v="Orleans Road"/>
    <s v="Hawes"/>
    <x v="1"/>
    <d v="2020-10-10T00:00:00"/>
    <n v="65"/>
    <x v="9"/>
    <s v="Ultrathing V3"/>
    <x v="1"/>
    <x v="2"/>
    <n v="3.39"/>
    <n v="24"/>
    <n v="1560"/>
    <x v="439"/>
  </r>
  <r>
    <n v="3466"/>
    <s v="Rosalind"/>
    <s v="Villa"/>
    <x v="2"/>
    <x v="0"/>
    <n v="90"/>
    <s v="Orleston Mews"/>
    <s v="Peterculter"/>
    <x v="2"/>
    <d v="2022-07-11T00:00:00"/>
    <n v="8"/>
    <x v="9"/>
    <s v="Ultrathing V3"/>
    <x v="0"/>
    <x v="0"/>
    <n v="3.39"/>
    <n v="24"/>
    <n v="192"/>
    <x v="402"/>
  </r>
  <r>
    <n v="3467"/>
    <s v="Kenneth"/>
    <s v="Valenzuela"/>
    <x v="1"/>
    <x v="1"/>
    <n v="90"/>
    <s v="Orleston Road"/>
    <s v="Poole"/>
    <x v="2"/>
    <s v="26/01/2020"/>
    <n v="85"/>
    <x v="4"/>
    <s v="Gigastuff"/>
    <x v="6"/>
    <x v="2"/>
    <n v="1.89"/>
    <n v="18"/>
    <n v="1530"/>
    <x v="16"/>
  </r>
  <r>
    <n v="3468"/>
    <s v="Emmanuel"/>
    <s v="Olsen"/>
    <x v="1"/>
    <x v="1"/>
    <n v="30"/>
    <s v="Ormand Passage"/>
    <s v="Antrim"/>
    <x v="58"/>
    <d v="2020-01-03T00:00:00"/>
    <n v="83"/>
    <x v="2"/>
    <s v="Ultrathing V1"/>
    <x v="6"/>
    <x v="2"/>
    <n v="1.79"/>
    <n v="17"/>
    <n v="1411"/>
    <x v="811"/>
  </r>
  <r>
    <n v="3469"/>
    <s v="Frederick"/>
    <s v="Donaldson"/>
    <x v="1"/>
    <x v="1"/>
    <n v="60"/>
    <s v="Ormand Passage"/>
    <s v="South Shields"/>
    <x v="2"/>
    <d v="2021-02-10T00:00:00"/>
    <n v="54"/>
    <x v="6"/>
    <s v="Megawidget M"/>
    <x v="10"/>
    <x v="1"/>
    <n v="1.29"/>
    <n v="24"/>
    <n v="1296"/>
    <x v="144"/>
  </r>
  <r>
    <n v="3470"/>
    <s v="Florinda"/>
    <s v="Owen"/>
    <x v="2"/>
    <x v="0"/>
    <n v="60"/>
    <s v="Ormanton Road"/>
    <s v="Usk"/>
    <x v="2"/>
    <d v="2021-09-07T00:00:00"/>
    <n v="3"/>
    <x v="3"/>
    <s v="Megawidget S"/>
    <x v="9"/>
    <x v="1"/>
    <n v="0.69"/>
    <n v="24"/>
    <n v="72"/>
    <x v="221"/>
  </r>
  <r>
    <n v="3471"/>
    <s v="Jude"/>
    <s v="Terry"/>
    <x v="1"/>
    <x v="1"/>
    <n v="60"/>
    <s v="Ormesby Close"/>
    <s v="Caernarfon"/>
    <x v="12"/>
    <d v="2022-12-02T00:00:00"/>
    <n v="77"/>
    <x v="8"/>
    <s v="Superwossname"/>
    <x v="8"/>
    <x v="0"/>
    <n v="3.49"/>
    <n v="20"/>
    <n v="1540"/>
    <x v="543"/>
  </r>
  <r>
    <n v="3472"/>
    <s v="Mark"/>
    <s v="Kearney"/>
    <x v="1"/>
    <x v="1"/>
    <n v="30"/>
    <s v="Ormsby Lodge"/>
    <s v="Newton Stewart"/>
    <x v="2"/>
    <d v="2022-11-09T00:00:00"/>
    <n v="88"/>
    <x v="7"/>
    <s v="Ultrathing V2"/>
    <x v="7"/>
    <x v="0"/>
    <n v="2.95"/>
    <n v="20"/>
    <n v="1760"/>
    <x v="113"/>
  </r>
  <r>
    <n v="3473"/>
    <s v="Mariana"/>
    <s v="Roe"/>
    <x v="0"/>
    <x v="0"/>
    <n v="60"/>
    <s v="Ormside Strect"/>
    <s v="Hillsborough"/>
    <x v="1"/>
    <s v="22/05/2022"/>
    <n v="5"/>
    <x v="5"/>
    <s v="Ultrathing V4"/>
    <x v="11"/>
    <x v="0"/>
    <n v="3.99"/>
    <n v="24"/>
    <n v="120"/>
    <x v="64"/>
  </r>
  <r>
    <n v="3474"/>
    <s v="Ben"/>
    <s v="Garrett"/>
    <x v="1"/>
    <x v="1"/>
    <n v="60"/>
    <s v="Orpen Walk"/>
    <s v="Kirkliston"/>
    <x v="21"/>
    <d v="2021-03-02T00:00:00"/>
    <n v="48"/>
    <x v="0"/>
    <s v="Hyperwotsit"/>
    <x v="5"/>
    <x v="1"/>
    <n v="2.0099999999999998"/>
    <n v="20"/>
    <n v="960"/>
    <x v="411"/>
  </r>
  <r>
    <n v="3475"/>
    <s v="Ngan"/>
    <s v="Prather"/>
    <x v="2"/>
    <x v="0"/>
    <n v="30"/>
    <s v="Orpington Road"/>
    <s v="Northallerton"/>
    <x v="2"/>
    <s v="21/02/2021"/>
    <n v="63"/>
    <x v="1"/>
    <s v="Megawidget L"/>
    <x v="10"/>
    <x v="1"/>
    <n v="1.79"/>
    <n v="24"/>
    <n v="1512"/>
    <x v="333"/>
  </r>
  <r>
    <n v="3476"/>
    <s v="Sterling"/>
    <s v="Finley"/>
    <x v="1"/>
    <x v="1"/>
    <n v="90"/>
    <s v="Orsett Place"/>
    <s v="Hessle"/>
    <x v="1"/>
    <s v="29/06/2021"/>
    <n v="7"/>
    <x v="4"/>
    <s v="Gigastuff"/>
    <x v="2"/>
    <x v="1"/>
    <n v="1.89"/>
    <n v="18"/>
    <n v="126"/>
    <x v="311"/>
  </r>
  <r>
    <n v="3477"/>
    <s v="Shizue"/>
    <s v="Teague"/>
    <x v="2"/>
    <x v="0"/>
    <n v="60"/>
    <s v="Osberton Road"/>
    <s v="Staffordshire"/>
    <x v="2"/>
    <d v="2021-09-04T00:00:00"/>
    <n v="29"/>
    <x v="8"/>
    <s v="Superwossname"/>
    <x v="9"/>
    <x v="1"/>
    <n v="3.49"/>
    <n v="20"/>
    <n v="580"/>
    <x v="295"/>
  </r>
  <r>
    <n v="3478"/>
    <s v="Alvaro"/>
    <s v="Benson"/>
    <x v="1"/>
    <x v="1"/>
    <n v="30"/>
    <s v="Osborn Gardens"/>
    <s v="Ingatestone"/>
    <x v="35"/>
    <s v="30/09/2020"/>
    <n v="7"/>
    <x v="0"/>
    <s v="Hyperwotsit"/>
    <x v="9"/>
    <x v="2"/>
    <n v="2.0099999999999998"/>
    <n v="20"/>
    <n v="140"/>
    <x v="522"/>
  </r>
  <r>
    <n v="3479"/>
    <s v="Franklin"/>
    <s v="Piper"/>
    <x v="1"/>
    <x v="1"/>
    <n v="30"/>
    <s v="Osborn Lane"/>
    <s v="Essex"/>
    <x v="17"/>
    <d v="2022-07-05T00:00:00"/>
    <n v="65"/>
    <x v="0"/>
    <s v="Hyperwotsit"/>
    <x v="0"/>
    <x v="0"/>
    <n v="2.0099999999999998"/>
    <n v="20"/>
    <n v="1300"/>
    <x v="345"/>
  </r>
  <r>
    <n v="3481"/>
    <s v="Cari"/>
    <s v="Akers"/>
    <x v="0"/>
    <x v="0"/>
    <n v="30"/>
    <s v="Osborne Mews"/>
    <s v="Llanon"/>
    <x v="11"/>
    <s v="21/08/2021"/>
    <n v="76"/>
    <x v="6"/>
    <s v="Megawidget M"/>
    <x v="3"/>
    <x v="1"/>
    <n v="1.29"/>
    <n v="24"/>
    <n v="1824"/>
    <x v="708"/>
  </r>
  <r>
    <n v="3482"/>
    <s v="Rupert"/>
    <s v="Watson"/>
    <x v="1"/>
    <x v="1"/>
    <n v="60"/>
    <s v="Osidge Lane"/>
    <s v="Epping"/>
    <x v="17"/>
    <s v="30/12/2020"/>
    <n v="13"/>
    <x v="1"/>
    <s v="Megawidget L"/>
    <x v="8"/>
    <x v="2"/>
    <n v="1.79"/>
    <n v="24"/>
    <n v="312"/>
    <x v="127"/>
  </r>
  <r>
    <n v="3483"/>
    <s v="Cinthia"/>
    <s v="Dodd"/>
    <x v="2"/>
    <x v="0"/>
    <n v="60"/>
    <s v="Osiers Road"/>
    <s v="Ilkeston"/>
    <x v="1"/>
    <s v="23/09/2020"/>
    <n v="36"/>
    <x v="9"/>
    <s v="Ultrathing V3"/>
    <x v="9"/>
    <x v="2"/>
    <n v="3.39"/>
    <n v="24"/>
    <n v="864"/>
    <x v="972"/>
  </r>
  <r>
    <n v="3484"/>
    <s v="Tim"/>
    <s v="Boyle"/>
    <x v="1"/>
    <x v="1"/>
    <n v="30"/>
    <s v="Ossington Street"/>
    <s v="Stratford-Upon-Avon"/>
    <x v="2"/>
    <d v="2021-07-09T00:00:00"/>
    <n v="65"/>
    <x v="4"/>
    <s v="Gigastuff"/>
    <x v="0"/>
    <x v="1"/>
    <n v="1.89"/>
    <n v="18"/>
    <n v="1170"/>
    <x v="389"/>
  </r>
  <r>
    <n v="3485"/>
    <s v="Shelly"/>
    <s v="Myrick"/>
    <x v="0"/>
    <x v="0"/>
    <n v="60"/>
    <s v="Ossulton Way"/>
    <s v="St. Bees"/>
    <x v="2"/>
    <d v="2020-02-10T00:00:00"/>
    <n v="63"/>
    <x v="4"/>
    <s v="Gigastuff"/>
    <x v="10"/>
    <x v="2"/>
    <n v="1.89"/>
    <n v="18"/>
    <n v="1134"/>
    <x v="751"/>
  </r>
  <r>
    <n v="3486"/>
    <s v="Glen"/>
    <s v="Bartlett"/>
    <x v="1"/>
    <x v="1"/>
    <n v="90"/>
    <s v="Ostend Place"/>
    <s v="Pudsey"/>
    <x v="2"/>
    <s v="25/08/2021"/>
    <n v="76"/>
    <x v="6"/>
    <s v="Megawidget M"/>
    <x v="3"/>
    <x v="1"/>
    <n v="1.29"/>
    <n v="24"/>
    <n v="1824"/>
    <x v="708"/>
  </r>
  <r>
    <n v="3487"/>
    <s v="Sang"/>
    <s v="Snell"/>
    <x v="1"/>
    <x v="1"/>
    <n v="90"/>
    <s v="Otterbourne Road"/>
    <s v="Southam"/>
    <x v="2"/>
    <s v="16/08/2022"/>
    <n v="37"/>
    <x v="8"/>
    <s v="Superwossname"/>
    <x v="3"/>
    <x v="0"/>
    <n v="3.49"/>
    <n v="20"/>
    <n v="740"/>
    <x v="99"/>
  </r>
  <r>
    <n v="3488"/>
    <s v="Marcela"/>
    <s v="Arnold"/>
    <x v="2"/>
    <x v="0"/>
    <n v="30"/>
    <s v="Otterburn Street"/>
    <s v="Omagh"/>
    <x v="2"/>
    <s v="22/05/2020"/>
    <n v="28"/>
    <x v="7"/>
    <s v="Ultrathing V2"/>
    <x v="11"/>
    <x v="2"/>
    <n v="2.95"/>
    <n v="20"/>
    <n v="560"/>
    <x v="546"/>
  </r>
  <r>
    <n v="3489"/>
    <s v="Sydney"/>
    <s v="Huynh"/>
    <x v="1"/>
    <x v="1"/>
    <n v="60"/>
    <s v="Oulton Road"/>
    <s v="Knebworth"/>
    <x v="21"/>
    <d v="2021-02-03T00:00:00"/>
    <n v="44"/>
    <x v="1"/>
    <s v="Megawidget L"/>
    <x v="10"/>
    <x v="1"/>
    <n v="1.79"/>
    <n v="24"/>
    <n v="1056"/>
    <x v="45"/>
  </r>
  <r>
    <n v="3490"/>
    <s v="Danae"/>
    <s v="Kilgore"/>
    <x v="0"/>
    <x v="0"/>
    <n v="60"/>
    <s v="Outer Circle"/>
    <s v="Norfolk"/>
    <x v="2"/>
    <s v="14/06/2022"/>
    <n v="25"/>
    <x v="4"/>
    <s v="Gigastuff"/>
    <x v="2"/>
    <x v="0"/>
    <n v="1.89"/>
    <n v="18"/>
    <n v="450"/>
    <x v="792"/>
  </r>
  <r>
    <n v="3491"/>
    <s v="Lean"/>
    <s v="Moore"/>
    <x v="3"/>
    <x v="0"/>
    <n v="60"/>
    <s v="Oval Place"/>
    <s v="Alnwick"/>
    <x v="14"/>
    <s v="30/11/2021"/>
    <n v="69"/>
    <x v="6"/>
    <s v="Megawidget M"/>
    <x v="7"/>
    <x v="1"/>
    <n v="1.29"/>
    <n v="24"/>
    <n v="1656"/>
    <x v="476"/>
  </r>
  <r>
    <n v="3492"/>
    <s v="Eugene"/>
    <s v="Berg"/>
    <x v="5"/>
    <x v="2"/>
    <n v="90"/>
    <s v="Over Place"/>
    <s v="Brixham"/>
    <x v="92"/>
    <s v="17/05/2021"/>
    <n v="10"/>
    <x v="0"/>
    <s v="Hyperwotsit"/>
    <x v="11"/>
    <x v="1"/>
    <n v="2.0099999999999998"/>
    <n v="20"/>
    <n v="200"/>
    <x v="753"/>
  </r>
  <r>
    <n v="3493"/>
    <s v="Jonah"/>
    <s v="Gallegos"/>
    <x v="1"/>
    <x v="1"/>
    <n v="90"/>
    <s v="Overlea Road"/>
    <s v="Burton-On-Trent"/>
    <x v="12"/>
    <d v="2021-10-07T00:00:00"/>
    <n v="20"/>
    <x v="6"/>
    <s v="Megawidget M"/>
    <x v="1"/>
    <x v="1"/>
    <n v="1.29"/>
    <n v="24"/>
    <n v="480"/>
    <x v="167"/>
  </r>
  <r>
    <n v="3494"/>
    <s v="Randall"/>
    <s v="Gibson"/>
    <x v="1"/>
    <x v="1"/>
    <n v="30"/>
    <s v="Overton Road"/>
    <s v="Halesworth"/>
    <x v="13"/>
    <s v="23/01/2021"/>
    <n v="73"/>
    <x v="8"/>
    <s v="Superwossname"/>
    <x v="6"/>
    <x v="1"/>
    <n v="3.49"/>
    <n v="20"/>
    <n v="1460"/>
    <x v="830"/>
  </r>
  <r>
    <n v="3495"/>
    <s v="Chris"/>
    <s v="Forbes"/>
    <x v="1"/>
    <x v="1"/>
    <n v="30"/>
    <s v="Owen Street"/>
    <s v="Kilbirnie"/>
    <x v="21"/>
    <s v="29/01/2021"/>
    <n v="59"/>
    <x v="3"/>
    <s v="Megawidget S"/>
    <x v="6"/>
    <x v="1"/>
    <n v="0.69"/>
    <n v="24"/>
    <n v="1416"/>
    <x v="383"/>
  </r>
  <r>
    <n v="3496"/>
    <s v="Marlin"/>
    <s v="Meeks"/>
    <x v="1"/>
    <x v="1"/>
    <n v="30"/>
    <s v="Owens Way"/>
    <s v="Hinckley"/>
    <x v="1"/>
    <s v="16/07/2021"/>
    <n v="65"/>
    <x v="5"/>
    <s v="Ultrathing V4"/>
    <x v="0"/>
    <x v="1"/>
    <n v="3.99"/>
    <n v="24"/>
    <n v="1560"/>
    <x v="140"/>
  </r>
  <r>
    <n v="3497"/>
    <s v="Santo"/>
    <s v="Elliott"/>
    <x v="1"/>
    <x v="1"/>
    <n v="90"/>
    <s v="OxfoRoad "/>
    <s v="Bury"/>
    <x v="12"/>
    <s v="17/01/2022"/>
    <n v="77"/>
    <x v="0"/>
    <s v="Hyperwotsit"/>
    <x v="6"/>
    <x v="0"/>
    <n v="2.0099999999999998"/>
    <n v="20"/>
    <n v="1540"/>
    <x v="779"/>
  </r>
  <r>
    <n v="3498"/>
    <s v="Jeraldine"/>
    <s v="Estrada"/>
    <x v="4"/>
    <x v="2"/>
    <n v="90"/>
    <s v="OxfoRoadCottages"/>
    <s v="Fowey"/>
    <x v="17"/>
    <d v="2020-06-01T00:00:00"/>
    <n v="74"/>
    <x v="3"/>
    <s v="Megawidget S"/>
    <x v="2"/>
    <x v="2"/>
    <n v="0.69"/>
    <n v="24"/>
    <n v="1776"/>
    <x v="894"/>
  </r>
  <r>
    <n v="3499"/>
    <s v="Lanny"/>
    <s v="Campos"/>
    <x v="1"/>
    <x v="1"/>
    <n v="30"/>
    <s v="OxfoRoadMews"/>
    <s v="Wemyss Bay"/>
    <x v="2"/>
    <d v="2020-10-06T00:00:00"/>
    <n v="41"/>
    <x v="3"/>
    <s v="Megawidget S"/>
    <x v="1"/>
    <x v="2"/>
    <n v="0.69"/>
    <n v="24"/>
    <n v="984"/>
    <x v="973"/>
  </r>
  <r>
    <n v="3500"/>
    <s v="Carin"/>
    <s v="Hughes"/>
    <x v="2"/>
    <x v="0"/>
    <n v="90"/>
    <s v="Oxleas"/>
    <s v="Ibstock"/>
    <x v="1"/>
    <d v="2021-01-05T00:00:00"/>
    <n v="5"/>
    <x v="3"/>
    <s v="Megawidget S"/>
    <x v="6"/>
    <x v="1"/>
    <n v="0.69"/>
    <n v="24"/>
    <n v="120"/>
    <x v="954"/>
  </r>
  <r>
    <n v="3501"/>
    <s v="Arvilla"/>
    <s v="Lara"/>
    <x v="2"/>
    <x v="0"/>
    <n v="90"/>
    <s v="Oxley Close"/>
    <s v="Brixham"/>
    <x v="92"/>
    <d v="2020-03-09T00:00:00"/>
    <n v="51"/>
    <x v="7"/>
    <s v="Ultrathing V2"/>
    <x v="5"/>
    <x v="2"/>
    <n v="2.95"/>
    <n v="20"/>
    <n v="1020"/>
    <x v="563"/>
  </r>
  <r>
    <n v="3502"/>
    <s v="Ashley"/>
    <s v="Lam"/>
    <x v="1"/>
    <x v="1"/>
    <n v="60"/>
    <s v="Oxley Place"/>
    <s v="Fraserburgh"/>
    <x v="17"/>
    <s v="23/01/2021"/>
    <n v="4"/>
    <x v="4"/>
    <s v="Gigastuff"/>
    <x v="6"/>
    <x v="1"/>
    <n v="1.89"/>
    <n v="18"/>
    <n v="72"/>
    <x v="486"/>
  </r>
  <r>
    <n v="3503"/>
    <s v="Judith"/>
    <s v="Kirkpatrick"/>
    <x v="0"/>
    <x v="0"/>
    <n v="90"/>
    <s v="Ozolins Way"/>
    <s v="Tetbury"/>
    <x v="2"/>
    <d v="2022-11-01T00:00:00"/>
    <n v="60"/>
    <x v="8"/>
    <s v="Superwossname"/>
    <x v="7"/>
    <x v="0"/>
    <n v="3.49"/>
    <n v="20"/>
    <n v="1200"/>
    <x v="384"/>
  </r>
  <r>
    <n v="3504"/>
    <s v="Jena"/>
    <s v="Laird"/>
    <x v="2"/>
    <x v="0"/>
    <n v="30"/>
    <s v="Paddington Street"/>
    <s v="Choppington"/>
    <x v="18"/>
    <d v="2022-04-04T00:00:00"/>
    <n v="72"/>
    <x v="2"/>
    <s v="Ultrathing V1"/>
    <x v="4"/>
    <x v="0"/>
    <n v="1.79"/>
    <n v="17"/>
    <n v="1224"/>
    <x v="61"/>
  </r>
  <r>
    <n v="3505"/>
    <s v="Alex"/>
    <s v="Johnson"/>
    <x v="1"/>
    <x v="1"/>
    <n v="90"/>
    <s v="Pagden Street"/>
    <s v="Blyth"/>
    <x v="7"/>
    <d v="2021-01-01T00:00:00"/>
    <n v="78"/>
    <x v="8"/>
    <s v="Superwossname"/>
    <x v="6"/>
    <x v="1"/>
    <n v="3.49"/>
    <n v="20"/>
    <n v="1560"/>
    <x v="903"/>
  </r>
  <r>
    <n v="3506"/>
    <s v="Kyung"/>
    <s v="Garrett"/>
    <x v="2"/>
    <x v="0"/>
    <n v="90"/>
    <s v="Pagents Sluice"/>
    <s v="Windlesham"/>
    <x v="2"/>
    <d v="2020-07-09T00:00:00"/>
    <n v="73"/>
    <x v="2"/>
    <s v="Ultrathing V1"/>
    <x v="0"/>
    <x v="2"/>
    <n v="1.79"/>
    <n v="17"/>
    <n v="1241"/>
    <x v="557"/>
  </r>
  <r>
    <n v="3507"/>
    <s v="Elsa"/>
    <s v="Castro"/>
    <x v="2"/>
    <x v="0"/>
    <n v="90"/>
    <s v="Paget Street"/>
    <s v="Middlesbrough"/>
    <x v="2"/>
    <s v="20/09/2021"/>
    <n v="48"/>
    <x v="6"/>
    <s v="Megawidget M"/>
    <x v="9"/>
    <x v="1"/>
    <n v="1.29"/>
    <n v="24"/>
    <n v="1152"/>
    <x v="487"/>
  </r>
  <r>
    <n v="3508"/>
    <s v="Len"/>
    <s v="Reeder"/>
    <x v="1"/>
    <x v="1"/>
    <n v="90"/>
    <s v="Pagnell Street"/>
    <s v="Harlech"/>
    <x v="13"/>
    <d v="2020-03-10T00:00:00"/>
    <n v="73"/>
    <x v="2"/>
    <s v="Ultrathing V1"/>
    <x v="5"/>
    <x v="2"/>
    <n v="1.79"/>
    <n v="17"/>
    <n v="1241"/>
    <x v="557"/>
  </r>
  <r>
    <n v="3509"/>
    <s v="Jospeh"/>
    <s v="Cooley"/>
    <x v="5"/>
    <x v="2"/>
    <n v="90"/>
    <s v="Paids Square"/>
    <s v="Antrim"/>
    <x v="58"/>
    <d v="2022-06-02T00:00:00"/>
    <n v="55"/>
    <x v="4"/>
    <s v="Gigastuff"/>
    <x v="2"/>
    <x v="0"/>
    <n v="1.89"/>
    <n v="18"/>
    <n v="990"/>
    <x v="638"/>
  </r>
  <r>
    <n v="3510"/>
    <s v="Ina"/>
    <s v="Westbrook"/>
    <x v="2"/>
    <x v="0"/>
    <n v="30"/>
    <s v="Paids Square"/>
    <s v="Gravesend"/>
    <x v="57"/>
    <d v="2021-12-03T00:00:00"/>
    <n v="2"/>
    <x v="4"/>
    <s v="Gigastuff"/>
    <x v="8"/>
    <x v="1"/>
    <n v="1.89"/>
    <n v="18"/>
    <n v="36"/>
    <x v="541"/>
  </r>
  <r>
    <n v="3511"/>
    <s v="Tad"/>
    <s v="Buchanan"/>
    <x v="1"/>
    <x v="1"/>
    <n v="30"/>
    <s v="Pakenham Close"/>
    <s v="Ilminster"/>
    <x v="35"/>
    <d v="2021-08-06T00:00:00"/>
    <n v="37"/>
    <x v="8"/>
    <s v="Superwossname"/>
    <x v="3"/>
    <x v="1"/>
    <n v="3.49"/>
    <n v="20"/>
    <n v="740"/>
    <x v="99"/>
  </r>
  <r>
    <n v="3512"/>
    <s v="Otha"/>
    <s v="Fontenot"/>
    <x v="1"/>
    <x v="1"/>
    <n v="60"/>
    <s v="Palace View"/>
    <s v="Annan"/>
    <x v="61"/>
    <s v="21/09/2020"/>
    <n v="81"/>
    <x v="9"/>
    <s v="Ultrathing V3"/>
    <x v="9"/>
    <x v="2"/>
    <n v="3.39"/>
    <n v="24"/>
    <n v="1944"/>
    <x v="836"/>
  </r>
  <r>
    <n v="3513"/>
    <s v="Leandro"/>
    <s v="Woodard"/>
    <x v="1"/>
    <x v="1"/>
    <n v="90"/>
    <s v="Palestine Grove"/>
    <s v="Bordon"/>
    <x v="28"/>
    <d v="2022-08-08T00:00:00"/>
    <n v="41"/>
    <x v="4"/>
    <s v="Gigastuff"/>
    <x v="3"/>
    <x v="0"/>
    <n v="1.89"/>
    <n v="18"/>
    <n v="738"/>
    <x v="338"/>
  </r>
  <r>
    <n v="3514"/>
    <s v="Adah"/>
    <s v="Beaver"/>
    <x v="2"/>
    <x v="0"/>
    <n v="30"/>
    <s v="Palewell Common"/>
    <s v="Waltham Cross"/>
    <x v="2"/>
    <s v="17/02/2022"/>
    <n v="95"/>
    <x v="7"/>
    <s v="Ultrathing V2"/>
    <x v="10"/>
    <x v="0"/>
    <n v="2.95"/>
    <n v="20"/>
    <n v="1900"/>
    <x v="108"/>
  </r>
  <r>
    <n v="3515"/>
    <s v="Brady"/>
    <s v="Rushing"/>
    <x v="1"/>
    <x v="1"/>
    <n v="60"/>
    <s v="Palm Close"/>
    <s v="Denbigh"/>
    <x v="3"/>
    <s v="19/11/2020"/>
    <n v="24"/>
    <x v="3"/>
    <s v="Megawidget S"/>
    <x v="7"/>
    <x v="2"/>
    <n v="0.69"/>
    <n v="24"/>
    <n v="576"/>
    <x v="215"/>
  </r>
  <r>
    <n v="3516"/>
    <s v="Zola"/>
    <s v="Prather"/>
    <x v="0"/>
    <x v="0"/>
    <n v="60"/>
    <s v="Palm Street"/>
    <s v="Isle Of Tiree"/>
    <x v="21"/>
    <d v="2022-04-07T00:00:00"/>
    <n v="48"/>
    <x v="0"/>
    <s v="Hyperwotsit"/>
    <x v="4"/>
    <x v="0"/>
    <n v="2.0099999999999998"/>
    <n v="20"/>
    <n v="960"/>
    <x v="411"/>
  </r>
  <r>
    <n v="3517"/>
    <s v="Lucio"/>
    <s v="Bernal"/>
    <x v="1"/>
    <x v="1"/>
    <n v="60"/>
    <s v="Palmer Place"/>
    <s v="Sheringham"/>
    <x v="2"/>
    <d v="2020-02-04T00:00:00"/>
    <n v="19"/>
    <x v="1"/>
    <s v="Megawidget L"/>
    <x v="10"/>
    <x v="2"/>
    <n v="1.79"/>
    <n v="24"/>
    <n v="456"/>
    <x v="845"/>
  </r>
  <r>
    <n v="3518"/>
    <s v="Ela"/>
    <s v="Hemphill"/>
    <x v="2"/>
    <x v="0"/>
    <n v="60"/>
    <s v="Palmer Place"/>
    <s v="Turriff"/>
    <x v="2"/>
    <s v="19/07/2020"/>
    <n v="36"/>
    <x v="8"/>
    <s v="Superwossname"/>
    <x v="0"/>
    <x v="2"/>
    <n v="3.49"/>
    <n v="20"/>
    <n v="720"/>
    <x v="719"/>
  </r>
  <r>
    <n v="3519"/>
    <s v="Denis"/>
    <s v="Napier"/>
    <x v="1"/>
    <x v="1"/>
    <n v="30"/>
    <s v="Palmers Rents"/>
    <s v="Battle"/>
    <x v="31"/>
    <s v="24/07/2020"/>
    <n v="44"/>
    <x v="3"/>
    <s v="Megawidget S"/>
    <x v="0"/>
    <x v="2"/>
    <n v="0.69"/>
    <n v="24"/>
    <n v="1056"/>
    <x v="253"/>
  </r>
  <r>
    <n v="3520"/>
    <s v="Dominique"/>
    <s v="Banks"/>
    <x v="1"/>
    <x v="1"/>
    <n v="60"/>
    <s v="Palmerston Way"/>
    <s v="Hitchin"/>
    <x v="1"/>
    <s v="21/10/2022"/>
    <n v="17"/>
    <x v="2"/>
    <s v="Ultrathing V1"/>
    <x v="1"/>
    <x v="0"/>
    <n v="1.79"/>
    <n v="17"/>
    <n v="289"/>
    <x v="491"/>
  </r>
  <r>
    <n v="3521"/>
    <s v="Lemuel"/>
    <s v="Winter"/>
    <x v="1"/>
    <x v="1"/>
    <n v="60"/>
    <s v="Pancras Street"/>
    <s v="Ilkley"/>
    <x v="1"/>
    <s v="27/07/2022"/>
    <n v="87"/>
    <x v="7"/>
    <s v="Ultrathing V2"/>
    <x v="0"/>
    <x v="0"/>
    <n v="2.95"/>
    <n v="20"/>
    <n v="1740"/>
    <x v="114"/>
  </r>
  <r>
    <n v="3522"/>
    <s v="Clair"/>
    <s v="Steiner"/>
    <x v="2"/>
    <x v="0"/>
    <n v="30"/>
    <s v="Panfield Road"/>
    <s v="Yelverton"/>
    <x v="2"/>
    <s v="27/01/2021"/>
    <n v="78"/>
    <x v="7"/>
    <s v="Ultrathing V2"/>
    <x v="6"/>
    <x v="1"/>
    <n v="2.95"/>
    <n v="20"/>
    <n v="1560"/>
    <x v="664"/>
  </r>
  <r>
    <n v="3523"/>
    <s v="Delilah"/>
    <s v="Driscoll"/>
    <x v="0"/>
    <x v="0"/>
    <n v="30"/>
    <s v="Panmure Close"/>
    <s v="Merriott"/>
    <x v="2"/>
    <d v="2021-12-11T00:00:00"/>
    <n v="32"/>
    <x v="0"/>
    <s v="Hyperwotsit"/>
    <x v="8"/>
    <x v="1"/>
    <n v="2.0099999999999998"/>
    <n v="20"/>
    <n v="640"/>
    <x v="315"/>
  </r>
  <r>
    <n v="3524"/>
    <s v="Delmar"/>
    <s v="Thorpe"/>
    <x v="1"/>
    <x v="1"/>
    <n v="30"/>
    <s v="Pansy Place"/>
    <s v="South Queensferry"/>
    <x v="2"/>
    <s v="13/04/2021"/>
    <n v="84"/>
    <x v="4"/>
    <s v="Gigastuff"/>
    <x v="4"/>
    <x v="1"/>
    <n v="1.89"/>
    <n v="18"/>
    <n v="1512"/>
    <x v="124"/>
  </r>
  <r>
    <n v="3525"/>
    <s v="Thora"/>
    <s v="Ellison"/>
    <x v="2"/>
    <x v="0"/>
    <n v="90"/>
    <s v="Pappys Place"/>
    <s v="Blackwood"/>
    <x v="7"/>
    <s v="19/01/2021"/>
    <n v="64"/>
    <x v="8"/>
    <s v="Superwossname"/>
    <x v="6"/>
    <x v="1"/>
    <n v="3.49"/>
    <n v="20"/>
    <n v="1280"/>
    <x v="149"/>
  </r>
  <r>
    <n v="3526"/>
    <s v="Renee"/>
    <s v="Cervantes"/>
    <x v="0"/>
    <x v="0"/>
    <n v="90"/>
    <s v="Pappys Place"/>
    <s v="South Humberside"/>
    <x v="2"/>
    <s v="23/05/2021"/>
    <n v="28"/>
    <x v="8"/>
    <s v="Superwossname"/>
    <x v="11"/>
    <x v="1"/>
    <n v="3.49"/>
    <n v="20"/>
    <n v="560"/>
    <x v="825"/>
  </r>
  <r>
    <n v="3527"/>
    <s v="Alphonso"/>
    <s v="Stevenson"/>
    <x v="1"/>
    <x v="1"/>
    <n v="90"/>
    <s v="Papworth Gardens"/>
    <s v="Tintagel"/>
    <x v="2"/>
    <s v="15/04/2021"/>
    <n v="90"/>
    <x v="0"/>
    <s v="Hyperwotsit"/>
    <x v="4"/>
    <x v="1"/>
    <n v="2.0099999999999998"/>
    <n v="20"/>
    <n v="1800"/>
    <x v="888"/>
  </r>
  <r>
    <n v="3528"/>
    <s v="Maranda"/>
    <s v="Sheridan"/>
    <x v="3"/>
    <x v="0"/>
    <n v="90"/>
    <s v="Parade"/>
    <s v="Broadstone"/>
    <x v="42"/>
    <s v="23/05/2022"/>
    <n v="77"/>
    <x v="2"/>
    <s v="Ultrathing V1"/>
    <x v="11"/>
    <x v="0"/>
    <n v="1.79"/>
    <n v="17"/>
    <n v="1309"/>
    <x v="79"/>
  </r>
  <r>
    <n v="3529"/>
    <s v="Aurora"/>
    <s v="Gagnon"/>
    <x v="2"/>
    <x v="0"/>
    <n v="60"/>
    <s v="Parade Terrace"/>
    <s v="Street"/>
    <x v="2"/>
    <d v="2020-01-10T00:00:00"/>
    <n v="19"/>
    <x v="5"/>
    <s v="Ultrathing V4"/>
    <x v="6"/>
    <x v="2"/>
    <n v="3.99"/>
    <n v="24"/>
    <n v="456"/>
    <x v="268"/>
  </r>
  <r>
    <n v="3530"/>
    <s v="Dorie"/>
    <s v="Yates"/>
    <x v="0"/>
    <x v="0"/>
    <n v="30"/>
    <s v="Paradise Court"/>
    <s v="Windlesham"/>
    <x v="2"/>
    <d v="2020-06-03T00:00:00"/>
    <n v="6"/>
    <x v="9"/>
    <s v="Ultrathing V3"/>
    <x v="2"/>
    <x v="2"/>
    <n v="3.39"/>
    <n v="24"/>
    <n v="144"/>
    <x v="553"/>
  </r>
  <r>
    <n v="3531"/>
    <s v="Celinda"/>
    <s v="Riddle"/>
    <x v="0"/>
    <x v="0"/>
    <n v="90"/>
    <s v="Paradise Place"/>
    <s v="St. Leonards-On-Sea"/>
    <x v="2"/>
    <d v="2021-08-12T00:00:00"/>
    <n v="26"/>
    <x v="5"/>
    <s v="Ultrathing V4"/>
    <x v="3"/>
    <x v="1"/>
    <n v="3.99"/>
    <n v="24"/>
    <n v="624"/>
    <x v="559"/>
  </r>
  <r>
    <n v="3532"/>
    <s v="Cruz"/>
    <s v="Ramsey"/>
    <x v="1"/>
    <x v="1"/>
    <n v="60"/>
    <s v="Paradise Terrace"/>
    <s v="Stevenston"/>
    <x v="2"/>
    <s v="27/06/2022"/>
    <n v="36"/>
    <x v="8"/>
    <s v="Superwossname"/>
    <x v="2"/>
    <x v="0"/>
    <n v="3.49"/>
    <n v="20"/>
    <n v="720"/>
    <x v="719"/>
  </r>
  <r>
    <n v="3533"/>
    <s v="Franchesca"/>
    <s v="White"/>
    <x v="0"/>
    <x v="0"/>
    <n v="90"/>
    <s v="Paradise Walk"/>
    <s v="Tyne And Wear"/>
    <x v="2"/>
    <s v="29/04/2021"/>
    <n v="79"/>
    <x v="3"/>
    <s v="Megawidget S"/>
    <x v="4"/>
    <x v="1"/>
    <n v="0.69"/>
    <n v="24"/>
    <n v="1896"/>
    <x v="706"/>
  </r>
  <r>
    <n v="3534"/>
    <s v="Leonard"/>
    <s v="Kilgore"/>
    <x v="1"/>
    <x v="1"/>
    <n v="30"/>
    <s v="Paragon Place"/>
    <s v="Welwyn"/>
    <x v="2"/>
    <s v="30/08/2022"/>
    <n v="94"/>
    <x v="7"/>
    <s v="Ultrathing V2"/>
    <x v="3"/>
    <x v="0"/>
    <n v="2.95"/>
    <n v="20"/>
    <n v="1880"/>
    <x v="911"/>
  </r>
  <r>
    <n v="3535"/>
    <s v="Wenona"/>
    <s v="Strickland"/>
    <x v="0"/>
    <x v="0"/>
    <n v="30"/>
    <s v="Parbury Road"/>
    <s v="Holywood"/>
    <x v="1"/>
    <s v="19/04/2020"/>
    <n v="11"/>
    <x v="4"/>
    <s v="Gigastuff"/>
    <x v="4"/>
    <x v="2"/>
    <n v="1.89"/>
    <n v="18"/>
    <n v="198"/>
    <x v="226"/>
  </r>
  <r>
    <n v="3536"/>
    <s v="Marquerite"/>
    <s v="Collier"/>
    <x v="0"/>
    <x v="0"/>
    <n v="60"/>
    <s v="Pardana Place"/>
    <s v="Brentwood"/>
    <x v="41"/>
    <s v="20/05/2020"/>
    <n v="64"/>
    <x v="0"/>
    <s v="Hyperwotsit"/>
    <x v="11"/>
    <x v="2"/>
    <n v="2.0099999999999998"/>
    <n v="20"/>
    <n v="1280"/>
    <x v="498"/>
  </r>
  <r>
    <n v="3537"/>
    <s v="Mary"/>
    <s v="Ybarra"/>
    <x v="1"/>
    <x v="1"/>
    <n v="30"/>
    <s v="Parfitt Close"/>
    <s v="Calstock"/>
    <x v="55"/>
    <s v="28/10/2021"/>
    <n v="56"/>
    <x v="8"/>
    <s v="Superwossname"/>
    <x v="1"/>
    <x v="1"/>
    <n v="3.49"/>
    <n v="20"/>
    <n v="1120"/>
    <x v="40"/>
  </r>
  <r>
    <n v="3538"/>
    <s v="Dayle"/>
    <s v="Keller"/>
    <x v="0"/>
    <x v="0"/>
    <n v="90"/>
    <s v="Parfitt Road"/>
    <s v="Andover"/>
    <x v="4"/>
    <d v="2021-08-07T00:00:00"/>
    <n v="53"/>
    <x v="9"/>
    <s v="Ultrathing V3"/>
    <x v="3"/>
    <x v="1"/>
    <n v="3.39"/>
    <n v="24"/>
    <n v="1272"/>
    <x v="770"/>
  </r>
  <r>
    <n v="3539"/>
    <s v="Israel"/>
    <s v="Petersen"/>
    <x v="1"/>
    <x v="1"/>
    <n v="90"/>
    <s v="Parish Stone"/>
    <s v="Gatwick"/>
    <x v="17"/>
    <s v="31/05/2021"/>
    <n v="62"/>
    <x v="8"/>
    <s v="Superwossname"/>
    <x v="11"/>
    <x v="1"/>
    <n v="3.49"/>
    <n v="20"/>
    <n v="1240"/>
    <x v="393"/>
  </r>
  <r>
    <n v="3540"/>
    <s v="Orville"/>
    <s v="Sweet"/>
    <x v="1"/>
    <x v="1"/>
    <n v="30"/>
    <s v="Parish Yard"/>
    <s v="West Byfleet"/>
    <x v="2"/>
    <s v="18/04/2020"/>
    <n v="39"/>
    <x v="1"/>
    <s v="Megawidget L"/>
    <x v="4"/>
    <x v="2"/>
    <n v="1.79"/>
    <n v="24"/>
    <n v="936"/>
    <x v="574"/>
  </r>
  <r>
    <n v="3541"/>
    <s v="Kevin"/>
    <s v="Mcclellan"/>
    <x v="1"/>
    <x v="1"/>
    <n v="90"/>
    <s v="Park"/>
    <s v="Brough"/>
    <x v="8"/>
    <s v="19/02/2021"/>
    <n v="73"/>
    <x v="5"/>
    <s v="Ultrathing V4"/>
    <x v="10"/>
    <x v="1"/>
    <n v="3.99"/>
    <n v="24"/>
    <n v="1752"/>
    <x v="277"/>
  </r>
  <r>
    <n v="3542"/>
    <s v="Arletha"/>
    <s v="Swanson"/>
    <x v="2"/>
    <x v="0"/>
    <n v="60"/>
    <s v="Park Close"/>
    <s v="Duns"/>
    <x v="3"/>
    <s v="23/11/2020"/>
    <n v="5"/>
    <x v="4"/>
    <s v="Gigastuff"/>
    <x v="7"/>
    <x v="2"/>
    <n v="1.89"/>
    <n v="18"/>
    <n v="90"/>
    <x v="10"/>
  </r>
  <r>
    <n v="3543"/>
    <s v="Ike"/>
    <s v="Byrd"/>
    <x v="1"/>
    <x v="1"/>
    <n v="30"/>
    <s v="Park Dairy"/>
    <s v="Isle Of Tiree"/>
    <x v="21"/>
    <s v="25/07/2022"/>
    <n v="52"/>
    <x v="0"/>
    <s v="Hyperwotsit"/>
    <x v="0"/>
    <x v="0"/>
    <n v="2.0099999999999998"/>
    <n v="20"/>
    <n v="1040"/>
    <x v="897"/>
  </r>
  <r>
    <n v="3544"/>
    <s v="Beata"/>
    <s v="Richter"/>
    <x v="2"/>
    <x v="0"/>
    <n v="90"/>
    <s v="Park Dwellings"/>
    <s v="Chester Le Street"/>
    <x v="20"/>
    <d v="2022-06-05T00:00:00"/>
    <n v="67"/>
    <x v="3"/>
    <s v="Megawidget S"/>
    <x v="2"/>
    <x v="0"/>
    <n v="0.69"/>
    <n v="24"/>
    <n v="1608"/>
    <x v="457"/>
  </r>
  <r>
    <n v="3545"/>
    <s v="Shalonda"/>
    <s v="Adams"/>
    <x v="0"/>
    <x v="0"/>
    <n v="30"/>
    <s v="Park Or "/>
    <s v="Melton Mowbray"/>
    <x v="2"/>
    <d v="2020-03-07T00:00:00"/>
    <n v="43"/>
    <x v="7"/>
    <s v="Ultrathing V2"/>
    <x v="5"/>
    <x v="2"/>
    <n v="2.95"/>
    <n v="20"/>
    <n v="860"/>
    <x v="410"/>
  </r>
  <r>
    <n v="3546"/>
    <s v="Jamison"/>
    <s v="Holden"/>
    <x v="1"/>
    <x v="1"/>
    <n v="60"/>
    <s v="Park Place"/>
    <s v="Dalmally"/>
    <x v="3"/>
    <s v="25/07/2021"/>
    <n v="65"/>
    <x v="4"/>
    <s v="Gigastuff"/>
    <x v="0"/>
    <x v="1"/>
    <n v="1.89"/>
    <n v="18"/>
    <n v="1170"/>
    <x v="389"/>
  </r>
  <r>
    <n v="3547"/>
    <s v="Dominga"/>
    <s v="Hankins"/>
    <x v="0"/>
    <x v="0"/>
    <n v="60"/>
    <s v="Park Road"/>
    <s v="Linlithgow"/>
    <x v="11"/>
    <s v="17/11/2022"/>
    <n v="75"/>
    <x v="9"/>
    <s v="Ultrathing V3"/>
    <x v="7"/>
    <x v="0"/>
    <n v="3.39"/>
    <n v="24"/>
    <n v="1800"/>
    <x v="146"/>
  </r>
  <r>
    <n v="3548"/>
    <s v="Agatha"/>
    <s v="Pelletier"/>
    <x v="2"/>
    <x v="0"/>
    <n v="30"/>
    <s v="Park Vista"/>
    <s v="Wingate"/>
    <x v="2"/>
    <d v="2020-05-08T00:00:00"/>
    <n v="28"/>
    <x v="8"/>
    <s v="Superwossname"/>
    <x v="11"/>
    <x v="2"/>
    <n v="3.49"/>
    <n v="20"/>
    <n v="560"/>
    <x v="825"/>
  </r>
  <r>
    <n v="3549"/>
    <s v="Everette"/>
    <s v="Pendleton"/>
    <x v="1"/>
    <x v="1"/>
    <n v="60"/>
    <s v="Park West"/>
    <s v="Ballater"/>
    <x v="0"/>
    <d v="2022-11-03T00:00:00"/>
    <n v="69"/>
    <x v="2"/>
    <s v="Ultrathing V1"/>
    <x v="7"/>
    <x v="0"/>
    <n v="1.79"/>
    <n v="17"/>
    <n v="1173"/>
    <x v="875"/>
  </r>
  <r>
    <n v="3550"/>
    <s v="Charmain"/>
    <s v="Rogers"/>
    <x v="2"/>
    <x v="0"/>
    <n v="30"/>
    <s v="Park West"/>
    <s v="Haywards Heath"/>
    <x v="1"/>
    <d v="2022-10-08T00:00:00"/>
    <n v="41"/>
    <x v="8"/>
    <s v="Superwossname"/>
    <x v="1"/>
    <x v="0"/>
    <n v="3.49"/>
    <n v="20"/>
    <n v="820"/>
    <x v="232"/>
  </r>
  <r>
    <n v="3551"/>
    <s v="Suellen"/>
    <s v="Tipton"/>
    <x v="2"/>
    <x v="0"/>
    <n v="90"/>
    <s v="Parkfield Terrace"/>
    <s v="Ambleside"/>
    <x v="77"/>
    <d v="2022-12-12T00:00:00"/>
    <n v="46"/>
    <x v="7"/>
    <s v="Ultrathing V2"/>
    <x v="8"/>
    <x v="0"/>
    <n v="2.95"/>
    <n v="20"/>
    <n v="920"/>
    <x v="681"/>
  </r>
  <r>
    <n v="3552"/>
    <s v="Romeo"/>
    <s v="King"/>
    <x v="1"/>
    <x v="1"/>
    <n v="90"/>
    <s v="Parkville Road"/>
    <s v="Staffordshire"/>
    <x v="2"/>
    <d v="2021-04-03T00:00:00"/>
    <n v="12"/>
    <x v="1"/>
    <s v="Megawidget L"/>
    <x v="4"/>
    <x v="1"/>
    <n v="1.79"/>
    <n v="24"/>
    <n v="288"/>
    <x v="322"/>
  </r>
  <r>
    <n v="3553"/>
    <s v="Clay"/>
    <s v="Mohr"/>
    <x v="1"/>
    <x v="1"/>
    <n v="30"/>
    <s v="Parmiter Industrial"/>
    <s v="Buckley"/>
    <x v="8"/>
    <s v="31/10/2020"/>
    <n v="49"/>
    <x v="6"/>
    <s v="Megawidget M"/>
    <x v="1"/>
    <x v="2"/>
    <n v="1.29"/>
    <n v="24"/>
    <n v="1176"/>
    <x v="56"/>
  </r>
  <r>
    <n v="3554"/>
    <s v="Marth"/>
    <s v="Ferrell"/>
    <x v="2"/>
    <x v="0"/>
    <n v="60"/>
    <s v="Parmiter Street"/>
    <s v="Llanon"/>
    <x v="11"/>
    <s v="23/08/2021"/>
    <n v="40"/>
    <x v="7"/>
    <s v="Ultrathing V2"/>
    <x v="3"/>
    <x v="1"/>
    <n v="2.95"/>
    <n v="20"/>
    <n v="800"/>
    <x v="974"/>
  </r>
  <r>
    <n v="3555"/>
    <s v="Ben"/>
    <s v="Dowdy"/>
    <x v="1"/>
    <x v="1"/>
    <n v="60"/>
    <s v="Parrs Place"/>
    <s v="Lymington"/>
    <x v="2"/>
    <d v="2020-11-05T00:00:00"/>
    <n v="74"/>
    <x v="5"/>
    <s v="Ultrathing V4"/>
    <x v="7"/>
    <x v="2"/>
    <n v="3.99"/>
    <n v="24"/>
    <n v="1776"/>
    <x v="122"/>
  </r>
  <r>
    <n v="3556"/>
    <s v="Ariane"/>
    <s v="Hogan"/>
    <x v="2"/>
    <x v="0"/>
    <n v="90"/>
    <s v="Parsonage"/>
    <s v="Llanfairfechan"/>
    <x v="11"/>
    <s v="13/11/2020"/>
    <n v="71"/>
    <x v="4"/>
    <s v="Gigastuff"/>
    <x v="7"/>
    <x v="2"/>
    <n v="1.89"/>
    <n v="18"/>
    <n v="1278"/>
    <x v="265"/>
  </r>
  <r>
    <n v="3557"/>
    <s v="Robin"/>
    <s v="Wilkerson"/>
    <x v="1"/>
    <x v="1"/>
    <n v="30"/>
    <s v="Parsons Court"/>
    <s v="Wylam"/>
    <x v="2"/>
    <s v="23/03/2020"/>
    <n v="58"/>
    <x v="3"/>
    <s v="Megawidget S"/>
    <x v="5"/>
    <x v="2"/>
    <n v="0.69"/>
    <n v="24"/>
    <n v="1392"/>
    <x v="102"/>
  </r>
  <r>
    <n v="3558"/>
    <s v="Jazmine"/>
    <s v="Rushing"/>
    <x v="0"/>
    <x v="0"/>
    <n v="60"/>
    <s v="Parterstia Place"/>
    <s v="Bourne End"/>
    <x v="76"/>
    <s v="30/03/2022"/>
    <n v="10"/>
    <x v="7"/>
    <s v="Ultrathing V2"/>
    <x v="5"/>
    <x v="0"/>
    <n v="2.95"/>
    <n v="20"/>
    <n v="200"/>
    <x v="809"/>
  </r>
  <r>
    <n v="3559"/>
    <s v="Roseanne"/>
    <s v="Childers"/>
    <x v="3"/>
    <x v="0"/>
    <n v="60"/>
    <s v="Partingdale Lane"/>
    <s v="Magherafelt"/>
    <x v="2"/>
    <s v="16/01/2021"/>
    <n v="37"/>
    <x v="0"/>
    <s v="Hyperwotsit"/>
    <x v="6"/>
    <x v="1"/>
    <n v="2.0099999999999998"/>
    <n v="20"/>
    <n v="740"/>
    <x v="885"/>
  </r>
  <r>
    <n v="3560"/>
    <s v="Sima"/>
    <s v="Moreno"/>
    <x v="0"/>
    <x v="0"/>
    <n v="60"/>
    <s v="Partridge Close"/>
    <s v="Currie"/>
    <x v="16"/>
    <d v="2022-06-05T00:00:00"/>
    <n v="60"/>
    <x v="9"/>
    <s v="Ultrathing V3"/>
    <x v="2"/>
    <x v="0"/>
    <n v="3.39"/>
    <n v="24"/>
    <n v="1440"/>
    <x v="101"/>
  </r>
  <r>
    <n v="3561"/>
    <s v="Paul"/>
    <s v="Worley"/>
    <x v="1"/>
    <x v="1"/>
    <n v="30"/>
    <s v="Partridge Close"/>
    <s v="Gwent"/>
    <x v="13"/>
    <s v="24/02/2020"/>
    <n v="20"/>
    <x v="3"/>
    <s v="Megawidget S"/>
    <x v="10"/>
    <x v="2"/>
    <n v="0.69"/>
    <n v="24"/>
    <n v="480"/>
    <x v="847"/>
  </r>
  <r>
    <n v="3562"/>
    <s v="Marcelo"/>
    <s v="Chandler"/>
    <x v="1"/>
    <x v="1"/>
    <n v="30"/>
    <s v="Pascal Street"/>
    <s v="Bruton"/>
    <x v="8"/>
    <s v="26/10/2021"/>
    <n v="75"/>
    <x v="7"/>
    <s v="Ultrathing V2"/>
    <x v="1"/>
    <x v="1"/>
    <n v="2.95"/>
    <n v="20"/>
    <n v="1500"/>
    <x v="899"/>
  </r>
  <r>
    <n v="3563"/>
    <s v="Rico"/>
    <s v="Burr"/>
    <x v="1"/>
    <x v="1"/>
    <n v="60"/>
    <s v="Pasley Road"/>
    <s v="Shotts"/>
    <x v="2"/>
    <s v="22/11/2020"/>
    <n v="11"/>
    <x v="2"/>
    <s v="Ultrathing V1"/>
    <x v="7"/>
    <x v="2"/>
    <n v="1.79"/>
    <n v="17"/>
    <n v="187"/>
    <x v="412"/>
  </r>
  <r>
    <n v="3564"/>
    <s v="Nelida"/>
    <s v="Randle"/>
    <x v="0"/>
    <x v="0"/>
    <n v="30"/>
    <s v="Pasquier Road"/>
    <s v="Choppington"/>
    <x v="18"/>
    <d v="2020-11-11T00:00:00"/>
    <n v="52"/>
    <x v="5"/>
    <s v="Ultrathing V4"/>
    <x v="7"/>
    <x v="2"/>
    <n v="3.99"/>
    <n v="24"/>
    <n v="1248"/>
    <x v="839"/>
  </r>
  <r>
    <n v="3565"/>
    <s v="Deana"/>
    <s v="Russell"/>
    <x v="3"/>
    <x v="0"/>
    <n v="90"/>
    <s v="Passfield Cottages"/>
    <s v="Thatcham"/>
    <x v="2"/>
    <s v="21/04/2020"/>
    <n v="6"/>
    <x v="2"/>
    <s v="Ultrathing V1"/>
    <x v="4"/>
    <x v="2"/>
    <n v="1.79"/>
    <n v="17"/>
    <n v="102"/>
    <x v="853"/>
  </r>
  <r>
    <n v="3566"/>
    <s v="Norine"/>
    <s v="Durham"/>
    <x v="0"/>
    <x v="0"/>
    <n v="60"/>
    <s v="Passfields Rents"/>
    <s v="Crediton"/>
    <x v="16"/>
    <d v="2020-08-06T00:00:00"/>
    <n v="85"/>
    <x v="6"/>
    <s v="Megawidget M"/>
    <x v="3"/>
    <x v="2"/>
    <n v="1.29"/>
    <n v="24"/>
    <n v="2040"/>
    <x v="711"/>
  </r>
  <r>
    <n v="3567"/>
    <s v="Lazaro"/>
    <s v="Morton"/>
    <x v="1"/>
    <x v="1"/>
    <n v="30"/>
    <s v="Paterson Street"/>
    <s v="Balerno"/>
    <x v="0"/>
    <s v="31/05/2022"/>
    <n v="63"/>
    <x v="7"/>
    <s v="Ultrathing V2"/>
    <x v="11"/>
    <x v="0"/>
    <n v="2.95"/>
    <n v="20"/>
    <n v="1260"/>
    <x v="842"/>
  </r>
  <r>
    <n v="3568"/>
    <s v="Shasta"/>
    <s v="Hayden"/>
    <x v="2"/>
    <x v="0"/>
    <n v="60"/>
    <s v="Paterson Street"/>
    <s v="Lytham St. Annes"/>
    <x v="2"/>
    <d v="2020-06-08T00:00:00"/>
    <n v="59"/>
    <x v="9"/>
    <s v="Ultrathing V3"/>
    <x v="2"/>
    <x v="2"/>
    <n v="3.39"/>
    <n v="24"/>
    <n v="1416"/>
    <x v="62"/>
  </r>
  <r>
    <n v="3569"/>
    <s v="Jule"/>
    <s v="Herbert"/>
    <x v="0"/>
    <x v="0"/>
    <n v="60"/>
    <s v="Patio Close"/>
    <s v="Falmouth"/>
    <x v="17"/>
    <s v="13/06/2020"/>
    <n v="20"/>
    <x v="1"/>
    <s v="Megawidget L"/>
    <x v="2"/>
    <x v="2"/>
    <n v="1.79"/>
    <n v="24"/>
    <n v="480"/>
    <x v="329"/>
  </r>
  <r>
    <n v="3570"/>
    <s v="Dona"/>
    <s v="Quinn"/>
    <x v="2"/>
    <x v="0"/>
    <n v="30"/>
    <s v="Patriot Square"/>
    <s v="Ascot"/>
    <x v="25"/>
    <s v="29/12/2022"/>
    <n v="90"/>
    <x v="8"/>
    <s v="Superwossname"/>
    <x v="8"/>
    <x v="0"/>
    <n v="3.49"/>
    <n v="20"/>
    <n v="1800"/>
    <x v="913"/>
  </r>
  <r>
    <n v="3571"/>
    <s v="Alexia"/>
    <s v="Franks"/>
    <x v="2"/>
    <x v="0"/>
    <n v="30"/>
    <s v="Patriot Street"/>
    <s v="Leamington Spa"/>
    <x v="21"/>
    <s v="30/08/2022"/>
    <n v="96"/>
    <x v="2"/>
    <s v="Ultrathing V1"/>
    <x v="3"/>
    <x v="0"/>
    <n v="1.79"/>
    <n v="17"/>
    <n v="1632"/>
    <x v="160"/>
  </r>
  <r>
    <n v="3572"/>
    <s v="Vanesa"/>
    <s v="Avila"/>
    <x v="4"/>
    <x v="2"/>
    <n v="90"/>
    <s v="Paulin Place"/>
    <s v="Trowbridge"/>
    <x v="2"/>
    <s v="16/03/2020"/>
    <n v="42"/>
    <x v="9"/>
    <s v="Ultrathing V3"/>
    <x v="5"/>
    <x v="2"/>
    <n v="3.39"/>
    <n v="24"/>
    <n v="1008"/>
    <x v="433"/>
  </r>
  <r>
    <n v="3573"/>
    <s v="Lyle"/>
    <s v="Leslie"/>
    <x v="1"/>
    <x v="1"/>
    <n v="30"/>
    <s v="Paul'S Bakehouse"/>
    <s v="Colchester"/>
    <x v="15"/>
    <s v="30/12/2021"/>
    <n v="58"/>
    <x v="8"/>
    <s v="Superwossname"/>
    <x v="8"/>
    <x v="1"/>
    <n v="3.49"/>
    <n v="20"/>
    <n v="1160"/>
    <x v="286"/>
  </r>
  <r>
    <n v="3574"/>
    <s v="Hyun"/>
    <s v="Sampson"/>
    <x v="0"/>
    <x v="0"/>
    <n v="30"/>
    <s v="Paul'S Chain"/>
    <s v="Castle Cary"/>
    <x v="10"/>
    <d v="2020-09-04T00:00:00"/>
    <n v="19"/>
    <x v="3"/>
    <s v="Megawidget S"/>
    <x v="9"/>
    <x v="2"/>
    <n v="0.69"/>
    <n v="24"/>
    <n v="456"/>
    <x v="69"/>
  </r>
  <r>
    <n v="3575"/>
    <s v="Toya"/>
    <s v="Burger"/>
    <x v="0"/>
    <x v="0"/>
    <n v="60"/>
    <s v="Pauls Square"/>
    <s v="Newent"/>
    <x v="2"/>
    <d v="2022-04-09T00:00:00"/>
    <n v="61"/>
    <x v="7"/>
    <s v="Ultrathing V2"/>
    <x v="4"/>
    <x v="0"/>
    <n v="2.95"/>
    <n v="20"/>
    <n v="1220"/>
    <x v="307"/>
  </r>
  <r>
    <n v="3576"/>
    <s v="Irwin"/>
    <s v="Higgins"/>
    <x v="1"/>
    <x v="1"/>
    <n v="30"/>
    <s v="Pauls Yard"/>
    <s v="Woking"/>
    <x v="2"/>
    <d v="2021-05-01T00:00:00"/>
    <n v="11"/>
    <x v="8"/>
    <s v="Superwossname"/>
    <x v="11"/>
    <x v="1"/>
    <n v="3.49"/>
    <n v="20"/>
    <n v="220"/>
    <x v="768"/>
  </r>
  <r>
    <n v="3577"/>
    <s v="Earl"/>
    <s v="Foote"/>
    <x v="1"/>
    <x v="1"/>
    <n v="30"/>
    <s v="Pavilion Street"/>
    <s v="Mitcheldean"/>
    <x v="2"/>
    <d v="2020-06-02T00:00:00"/>
    <n v="16"/>
    <x v="8"/>
    <s v="Superwossname"/>
    <x v="2"/>
    <x v="2"/>
    <n v="3.49"/>
    <n v="20"/>
    <n v="320"/>
    <x v="730"/>
  </r>
  <r>
    <n v="3578"/>
    <s v="Dave"/>
    <s v="Woodruff"/>
    <x v="1"/>
    <x v="1"/>
    <n v="30"/>
    <s v="Pavilion Street"/>
    <s v="Surbiton"/>
    <x v="2"/>
    <s v="23/03/2020"/>
    <n v="56"/>
    <x v="1"/>
    <s v="Megawidget L"/>
    <x v="5"/>
    <x v="2"/>
    <n v="1.79"/>
    <n v="24"/>
    <n v="1344"/>
    <x v="819"/>
  </r>
  <r>
    <n v="3579"/>
    <s v="Janis"/>
    <s v="Hancock"/>
    <x v="0"/>
    <x v="0"/>
    <n v="30"/>
    <s v="Paxtons Alley"/>
    <s v="Fivemiletown"/>
    <x v="17"/>
    <s v="17/02/2021"/>
    <n v="70"/>
    <x v="6"/>
    <s v="Megawidget M"/>
    <x v="10"/>
    <x v="1"/>
    <n v="1.29"/>
    <n v="24"/>
    <n v="1680"/>
    <x v="581"/>
  </r>
  <r>
    <n v="3580"/>
    <s v="Griselda"/>
    <s v="North"/>
    <x v="3"/>
    <x v="0"/>
    <n v="90"/>
    <s v="Paynes Farm"/>
    <s v="Rhayader"/>
    <x v="2"/>
    <d v="2021-03-10T00:00:00"/>
    <n v="39"/>
    <x v="7"/>
    <s v="Ultrathing V2"/>
    <x v="5"/>
    <x v="1"/>
    <n v="2.95"/>
    <n v="20"/>
    <n v="780"/>
    <x v="145"/>
  </r>
  <r>
    <n v="3581"/>
    <s v="Wilhelmina"/>
    <s v="Arellano"/>
    <x v="2"/>
    <x v="0"/>
    <n v="30"/>
    <s v="Paynes Walk"/>
    <s v="Walkerburn"/>
    <x v="2"/>
    <d v="2022-01-01T00:00:00"/>
    <n v="26"/>
    <x v="4"/>
    <s v="Gigastuff"/>
    <x v="6"/>
    <x v="0"/>
    <n v="1.89"/>
    <n v="18"/>
    <n v="468"/>
    <x v="607"/>
  </r>
  <r>
    <n v="3582"/>
    <s v="Cody"/>
    <s v="Hopper"/>
    <x v="1"/>
    <x v="1"/>
    <n v="30"/>
    <s v="Paynton Terrace"/>
    <s v="Caterham"/>
    <x v="10"/>
    <s v="29/01/2021"/>
    <n v="13"/>
    <x v="0"/>
    <s v="Hyperwotsit"/>
    <x v="6"/>
    <x v="1"/>
    <n v="2.0099999999999998"/>
    <n v="20"/>
    <n v="260"/>
    <x v="1"/>
  </r>
  <r>
    <n v="3583"/>
    <s v="Noella"/>
    <s v="Mims"/>
    <x v="0"/>
    <x v="0"/>
    <n v="30"/>
    <s v="Paynton Terrace"/>
    <s v="Erskine"/>
    <x v="17"/>
    <d v="2020-11-06T00:00:00"/>
    <n v="83"/>
    <x v="8"/>
    <s v="Superwossname"/>
    <x v="7"/>
    <x v="2"/>
    <n v="3.49"/>
    <n v="20"/>
    <n v="1660"/>
    <x v="14"/>
  </r>
  <r>
    <n v="3584"/>
    <s v="Harrison"/>
    <s v="Spencer"/>
    <x v="5"/>
    <x v="2"/>
    <n v="60"/>
    <s v="Peaches Wharf"/>
    <s v="Merseyside"/>
    <x v="2"/>
    <s v="15/04/2020"/>
    <n v="2"/>
    <x v="3"/>
    <s v="Megawidget S"/>
    <x v="4"/>
    <x v="2"/>
    <n v="0.69"/>
    <n v="24"/>
    <n v="48"/>
    <x v="852"/>
  </r>
  <r>
    <n v="3586"/>
    <s v="Stephan"/>
    <s v="Holloway"/>
    <x v="1"/>
    <x v="1"/>
    <n v="30"/>
    <s v="Peacock Place"/>
    <s v="Llanfyllin"/>
    <x v="11"/>
    <s v="15/12/2021"/>
    <n v="43"/>
    <x v="7"/>
    <s v="Ultrathing V2"/>
    <x v="8"/>
    <x v="1"/>
    <n v="2.95"/>
    <n v="20"/>
    <n v="860"/>
    <x v="410"/>
  </r>
  <r>
    <n v="3587"/>
    <s v="Audrea"/>
    <s v="Mccormick"/>
    <x v="2"/>
    <x v="0"/>
    <n v="60"/>
    <s v="Peacock Walk"/>
    <s v="Wiltshire"/>
    <x v="2"/>
    <s v="14/10/2022"/>
    <n v="22"/>
    <x v="7"/>
    <s v="Ultrathing V2"/>
    <x v="1"/>
    <x v="0"/>
    <n v="2.95"/>
    <n v="20"/>
    <n v="440"/>
    <x v="588"/>
  </r>
  <r>
    <n v="3588"/>
    <s v="Alfonso"/>
    <s v="Trent"/>
    <x v="1"/>
    <x v="1"/>
    <n v="90"/>
    <s v="Peacock Yard"/>
    <s v="Brynteg"/>
    <x v="8"/>
    <s v="13/06/2022"/>
    <n v="16"/>
    <x v="8"/>
    <s v="Superwossname"/>
    <x v="2"/>
    <x v="0"/>
    <n v="3.49"/>
    <n v="20"/>
    <n v="320"/>
    <x v="730"/>
  </r>
  <r>
    <n v="3589"/>
    <s v="Garrett"/>
    <s v="Thacker"/>
    <x v="1"/>
    <x v="1"/>
    <n v="60"/>
    <s v="Pearcefield Avenue"/>
    <s v="Dolwyddelan"/>
    <x v="3"/>
    <s v="14/12/2021"/>
    <n v="56"/>
    <x v="2"/>
    <s v="Ultrathing V1"/>
    <x v="8"/>
    <x v="1"/>
    <n v="1.79"/>
    <n v="17"/>
    <n v="952"/>
    <x v="169"/>
  </r>
  <r>
    <n v="3590"/>
    <s v="Travis"/>
    <s v="Person"/>
    <x v="2"/>
    <x v="0"/>
    <n v="60"/>
    <s v="Pearcroft Road"/>
    <s v="Ferryside"/>
    <x v="17"/>
    <s v="27/03/2022"/>
    <n v="31"/>
    <x v="6"/>
    <s v="Megawidget M"/>
    <x v="5"/>
    <x v="0"/>
    <n v="1.29"/>
    <n v="24"/>
    <n v="744"/>
    <x v="450"/>
  </r>
  <r>
    <n v="3591"/>
    <s v="Deanna"/>
    <s v="Light"/>
    <x v="0"/>
    <x v="0"/>
    <n v="90"/>
    <s v="Pearden Street"/>
    <s v="Wickford"/>
    <x v="2"/>
    <s v="27/04/2022"/>
    <n v="95"/>
    <x v="9"/>
    <s v="Ultrathing V3"/>
    <x v="4"/>
    <x v="0"/>
    <n v="3.39"/>
    <n v="24"/>
    <n v="2280"/>
    <x v="701"/>
  </r>
  <r>
    <n v="3592"/>
    <s v="Mi"/>
    <s v="Page"/>
    <x v="0"/>
    <x v="0"/>
    <n v="90"/>
    <s v="Pearl Close"/>
    <s v="Troon"/>
    <x v="2"/>
    <s v="23/01/2020"/>
    <n v="42"/>
    <x v="9"/>
    <s v="Ultrathing V3"/>
    <x v="6"/>
    <x v="2"/>
    <n v="3.39"/>
    <n v="24"/>
    <n v="1008"/>
    <x v="433"/>
  </r>
  <r>
    <n v="3593"/>
    <s v="Billy"/>
    <s v="Ellis"/>
    <x v="0"/>
    <x v="0"/>
    <n v="90"/>
    <s v="Pearsons Terrace"/>
    <s v="High Peak"/>
    <x v="1"/>
    <d v="2021-06-09T00:00:00"/>
    <n v="47"/>
    <x v="0"/>
    <s v="Hyperwotsit"/>
    <x v="2"/>
    <x v="1"/>
    <n v="2.0099999999999998"/>
    <n v="20"/>
    <n v="940"/>
    <x v="421"/>
  </r>
  <r>
    <n v="3594"/>
    <s v="Ricki"/>
    <s v="Roark"/>
    <x v="2"/>
    <x v="0"/>
    <n v="90"/>
    <s v="Peckett Square"/>
    <s v="West Yorkshire"/>
    <x v="2"/>
    <s v="14/12/2022"/>
    <n v="95"/>
    <x v="8"/>
    <s v="Superwossname"/>
    <x v="8"/>
    <x v="0"/>
    <n v="3.49"/>
    <n v="20"/>
    <n v="1900"/>
    <x v="963"/>
  </r>
  <r>
    <n v="3595"/>
    <s v="Pierre"/>
    <s v="Blount"/>
    <x v="1"/>
    <x v="1"/>
    <n v="60"/>
    <s v="PeckfoRoadPlace"/>
    <s v="Ashington"/>
    <x v="19"/>
    <s v="23/06/2021"/>
    <n v="59"/>
    <x v="3"/>
    <s v="Megawidget S"/>
    <x v="2"/>
    <x v="1"/>
    <n v="0.69"/>
    <n v="24"/>
    <n v="1416"/>
    <x v="383"/>
  </r>
  <r>
    <n v="3596"/>
    <s v="Trudi"/>
    <s v="Weir"/>
    <x v="2"/>
    <x v="0"/>
    <n v="90"/>
    <s v="Peckham Green"/>
    <s v="Lancashire"/>
    <x v="21"/>
    <d v="2021-02-08T00:00:00"/>
    <n v="47"/>
    <x v="0"/>
    <s v="Hyperwotsit"/>
    <x v="10"/>
    <x v="1"/>
    <n v="2.0099999999999998"/>
    <n v="20"/>
    <n v="940"/>
    <x v="421"/>
  </r>
  <r>
    <n v="3597"/>
    <s v="Jeraldine"/>
    <s v="Numbers"/>
    <x v="2"/>
    <x v="0"/>
    <n v="30"/>
    <s v="Peckham High"/>
    <s v="Ripley"/>
    <x v="2"/>
    <s v="28/06/2022"/>
    <n v="70"/>
    <x v="9"/>
    <s v="Ultrathing V3"/>
    <x v="2"/>
    <x v="0"/>
    <n v="3.39"/>
    <n v="24"/>
    <n v="1680"/>
    <x v="556"/>
  </r>
  <r>
    <n v="3598"/>
    <s v="Angelique"/>
    <s v="Pate"/>
    <x v="2"/>
    <x v="0"/>
    <n v="30"/>
    <s v="Peckham House"/>
    <s v="Orkney"/>
    <x v="2"/>
    <d v="2022-10-08T00:00:00"/>
    <n v="40"/>
    <x v="0"/>
    <s v="Hyperwotsit"/>
    <x v="1"/>
    <x v="0"/>
    <n v="2.0099999999999998"/>
    <n v="20"/>
    <n v="800"/>
    <x v="239"/>
  </r>
  <r>
    <n v="3599"/>
    <s v="Edmundo"/>
    <s v="Akins"/>
    <x v="1"/>
    <x v="1"/>
    <n v="60"/>
    <s v="Peckham Road"/>
    <s v="Ilkeston"/>
    <x v="1"/>
    <s v="30/10/2022"/>
    <n v="63"/>
    <x v="6"/>
    <s v="Megawidget M"/>
    <x v="1"/>
    <x v="0"/>
    <n v="1.29"/>
    <n v="24"/>
    <n v="1512"/>
    <x v="375"/>
  </r>
  <r>
    <n v="3600"/>
    <s v="Alphonso"/>
    <s v="Knight"/>
    <x v="1"/>
    <x v="1"/>
    <n v="30"/>
    <s v="Peckham Rye"/>
    <s v="Lasswade"/>
    <x v="21"/>
    <s v="16/05/2020"/>
    <n v="46"/>
    <x v="2"/>
    <s v="Ultrathing V1"/>
    <x v="11"/>
    <x v="2"/>
    <n v="1.79"/>
    <n v="17"/>
    <n v="782"/>
    <x v="38"/>
  </r>
  <r>
    <n v="3601"/>
    <s v="Denis"/>
    <s v="Callahan"/>
    <x v="5"/>
    <x v="2"/>
    <n v="90"/>
    <s v="Pedlars Walk"/>
    <s v="Trefriw"/>
    <x v="2"/>
    <d v="2020-10-11T00:00:00"/>
    <n v="5"/>
    <x v="4"/>
    <s v="Gigastuff"/>
    <x v="1"/>
    <x v="2"/>
    <n v="1.89"/>
    <n v="18"/>
    <n v="90"/>
    <x v="10"/>
  </r>
  <r>
    <n v="3602"/>
    <s v="Malik"/>
    <s v="Rangel"/>
    <x v="1"/>
    <x v="1"/>
    <n v="60"/>
    <s v="Peel Alley"/>
    <s v="Wimborne"/>
    <x v="2"/>
    <s v="17/01/2022"/>
    <n v="42"/>
    <x v="2"/>
    <s v="Ultrathing V1"/>
    <x v="6"/>
    <x v="0"/>
    <n v="1.79"/>
    <n v="17"/>
    <n v="714"/>
    <x v="188"/>
  </r>
  <r>
    <n v="3603"/>
    <s v="Whitney"/>
    <s v="Bird"/>
    <x v="1"/>
    <x v="1"/>
    <n v="60"/>
    <s v="Pelham Villas"/>
    <s v="Beith"/>
    <x v="73"/>
    <d v="2022-08-08T00:00:00"/>
    <n v="80"/>
    <x v="1"/>
    <s v="Megawidget L"/>
    <x v="3"/>
    <x v="0"/>
    <n v="1.79"/>
    <n v="24"/>
    <n v="1920"/>
    <x v="956"/>
  </r>
  <r>
    <n v="3604"/>
    <s v="Cody"/>
    <s v="Bouchard"/>
    <x v="1"/>
    <x v="1"/>
    <n v="90"/>
    <s v="Pellatt Grove"/>
    <s v="Barnsley"/>
    <x v="71"/>
    <d v="2020-01-04T00:00:00"/>
    <n v="4"/>
    <x v="9"/>
    <s v="Ultrathing V3"/>
    <x v="6"/>
    <x v="2"/>
    <n v="3.39"/>
    <n v="24"/>
    <n v="96"/>
    <x v="181"/>
  </r>
  <r>
    <n v="3605"/>
    <s v="Wilfredo"/>
    <s v="Daniel"/>
    <x v="1"/>
    <x v="1"/>
    <n v="30"/>
    <s v="Pellerin Road"/>
    <s v="Todmorden"/>
    <x v="2"/>
    <s v="18/07/2022"/>
    <n v="25"/>
    <x v="4"/>
    <s v="Gigastuff"/>
    <x v="0"/>
    <x v="0"/>
    <n v="1.89"/>
    <n v="18"/>
    <n v="450"/>
    <x v="792"/>
  </r>
  <r>
    <n v="3606"/>
    <s v="Otis"/>
    <s v="Lujan"/>
    <x v="1"/>
    <x v="1"/>
    <n v="60"/>
    <s v="Pellipar Close"/>
    <s v="Norfolk"/>
    <x v="2"/>
    <d v="2022-09-01T00:00:00"/>
    <n v="6"/>
    <x v="7"/>
    <s v="Ultrathing V2"/>
    <x v="9"/>
    <x v="0"/>
    <n v="2.95"/>
    <n v="20"/>
    <n v="120"/>
    <x v="227"/>
  </r>
  <r>
    <n v="3607"/>
    <s v="Lowell"/>
    <s v="Glenn"/>
    <x v="1"/>
    <x v="1"/>
    <n v="30"/>
    <s v="Pellipar Road"/>
    <s v="Denbigh"/>
    <x v="3"/>
    <s v="19/05/2022"/>
    <n v="44"/>
    <x v="0"/>
    <s v="Hyperwotsit"/>
    <x v="11"/>
    <x v="0"/>
    <n v="2.0099999999999998"/>
    <n v="20"/>
    <n v="880"/>
    <x v="529"/>
  </r>
  <r>
    <n v="3608"/>
    <s v="Janene"/>
    <s v="Huff"/>
    <x v="3"/>
    <x v="0"/>
    <n v="60"/>
    <s v="Pelly Road"/>
    <s v="Portland"/>
    <x v="2"/>
    <s v="17/09/2021"/>
    <n v="82"/>
    <x v="4"/>
    <s v="Gigastuff"/>
    <x v="9"/>
    <x v="1"/>
    <n v="1.89"/>
    <n v="18"/>
    <n v="1476"/>
    <x v="291"/>
  </r>
  <r>
    <n v="3609"/>
    <s v="Brenton"/>
    <s v="Dougherty"/>
    <x v="1"/>
    <x v="1"/>
    <n v="90"/>
    <s v="Pemberton Terrace"/>
    <s v="Immingham"/>
    <x v="35"/>
    <s v="13/05/2021"/>
    <n v="90"/>
    <x v="1"/>
    <s v="Megawidget L"/>
    <x v="11"/>
    <x v="1"/>
    <n v="1.79"/>
    <n v="24"/>
    <n v="2160"/>
    <x v="552"/>
  </r>
  <r>
    <n v="3610"/>
    <s v="Alphonse"/>
    <s v="Felix"/>
    <x v="1"/>
    <x v="1"/>
    <n v="30"/>
    <s v="Pembridge Square"/>
    <s v="Totland Bay"/>
    <x v="2"/>
    <d v="2022-07-05T00:00:00"/>
    <n v="51"/>
    <x v="3"/>
    <s v="Megawidget S"/>
    <x v="0"/>
    <x v="0"/>
    <n v="0.69"/>
    <n v="24"/>
    <n v="1224"/>
    <x v="237"/>
  </r>
  <r>
    <n v="3611"/>
    <s v="Elisha"/>
    <s v="Hawk"/>
    <x v="1"/>
    <x v="1"/>
    <n v="30"/>
    <s v="Pembroke Close"/>
    <s v="Kirknewton"/>
    <x v="21"/>
    <s v="30/10/2022"/>
    <n v="98"/>
    <x v="2"/>
    <s v="Ultrathing V1"/>
    <x v="1"/>
    <x v="0"/>
    <n v="1.79"/>
    <n v="17"/>
    <n v="1666"/>
    <x v="483"/>
  </r>
  <r>
    <n v="3612"/>
    <s v="Raymundo"/>
    <s v="Drake"/>
    <x v="1"/>
    <x v="1"/>
    <n v="90"/>
    <s v="Pembroke Square"/>
    <s v="Bridge Of Weir"/>
    <x v="41"/>
    <s v="20/06/2021"/>
    <n v="93"/>
    <x v="0"/>
    <s v="Hyperwotsit"/>
    <x v="2"/>
    <x v="1"/>
    <n v="2.0099999999999998"/>
    <n v="20"/>
    <n v="1860"/>
    <x v="727"/>
  </r>
  <r>
    <n v="3613"/>
    <s v="Cherlyn"/>
    <s v="Parson"/>
    <x v="0"/>
    <x v="0"/>
    <n v="60"/>
    <s v="Pembroke Villas"/>
    <s v="Braunton"/>
    <x v="67"/>
    <s v="22/05/2021"/>
    <n v="22"/>
    <x v="4"/>
    <s v="Gigastuff"/>
    <x v="11"/>
    <x v="1"/>
    <n v="1.89"/>
    <n v="18"/>
    <n v="396"/>
    <x v="600"/>
  </r>
  <r>
    <n v="3614"/>
    <s v="Madison"/>
    <s v="Rojas"/>
    <x v="0"/>
    <x v="0"/>
    <n v="30"/>
    <s v="Pembroke Walk"/>
    <s v="Hexham"/>
    <x v="1"/>
    <s v="26/10/2021"/>
    <n v="56"/>
    <x v="0"/>
    <s v="Hyperwotsit"/>
    <x v="1"/>
    <x v="1"/>
    <n v="2.0099999999999998"/>
    <n v="20"/>
    <n v="1120"/>
    <x v="428"/>
  </r>
  <r>
    <n v="3615"/>
    <s v="Cleora"/>
    <s v="Samuels"/>
    <x v="0"/>
    <x v="0"/>
    <n v="90"/>
    <s v="Pembury Close"/>
    <s v="Clitheroe"/>
    <x v="15"/>
    <s v="13/06/2021"/>
    <n v="43"/>
    <x v="9"/>
    <s v="Ultrathing V3"/>
    <x v="2"/>
    <x v="1"/>
    <n v="3.39"/>
    <n v="24"/>
    <n v="1032"/>
    <x v="840"/>
  </r>
  <r>
    <n v="3616"/>
    <s v="Rueben"/>
    <s v="Fry"/>
    <x v="1"/>
    <x v="1"/>
    <n v="30"/>
    <s v="Pendle Road"/>
    <s v="Beauly"/>
    <x v="39"/>
    <s v="31/05/2020"/>
    <n v="2"/>
    <x v="2"/>
    <s v="Ultrathing V1"/>
    <x v="11"/>
    <x v="2"/>
    <n v="1.79"/>
    <n v="17"/>
    <n v="34"/>
    <x v="614"/>
  </r>
  <r>
    <n v="3617"/>
    <s v="Columbus"/>
    <s v="Justice"/>
    <x v="1"/>
    <x v="1"/>
    <n v="90"/>
    <s v="Pendlestone Road"/>
    <s v="Orpington"/>
    <x v="2"/>
    <d v="2020-02-01T00:00:00"/>
    <n v="54"/>
    <x v="2"/>
    <s v="Ultrathing V1"/>
    <x v="10"/>
    <x v="2"/>
    <n v="1.79"/>
    <n v="17"/>
    <n v="918"/>
    <x v="137"/>
  </r>
  <r>
    <n v="3618"/>
    <s v="Nathanial"/>
    <s v="Charles"/>
    <x v="1"/>
    <x v="1"/>
    <n v="90"/>
    <s v="Pendrell Street"/>
    <s v="Kilmarnock"/>
    <x v="21"/>
    <d v="2022-04-08T00:00:00"/>
    <n v="90"/>
    <x v="7"/>
    <s v="Ultrathing V2"/>
    <x v="4"/>
    <x v="0"/>
    <n v="2.95"/>
    <n v="20"/>
    <n v="1800"/>
    <x v="929"/>
  </r>
  <r>
    <n v="3620"/>
    <s v="Rosella"/>
    <s v="Hendrickson"/>
    <x v="0"/>
    <x v="0"/>
    <n v="90"/>
    <s v="Pendrell Street"/>
    <s v="Alnwick"/>
    <x v="14"/>
    <s v="22/03/2020"/>
    <n v="21"/>
    <x v="5"/>
    <s v="Ultrathing V4"/>
    <x v="5"/>
    <x v="2"/>
    <n v="3.99"/>
    <n v="24"/>
    <n v="504"/>
    <x v="568"/>
  </r>
  <r>
    <n v="3621"/>
    <s v="Joanna"/>
    <s v="Valencia"/>
    <x v="2"/>
    <x v="0"/>
    <n v="90"/>
    <s v="Pendrell Street"/>
    <s v="Isle Of Harris"/>
    <x v="21"/>
    <d v="2020-03-07T00:00:00"/>
    <n v="42"/>
    <x v="3"/>
    <s v="Megawidget S"/>
    <x v="5"/>
    <x v="2"/>
    <n v="0.69"/>
    <n v="24"/>
    <n v="1008"/>
    <x v="667"/>
  </r>
  <r>
    <n v="3623"/>
    <s v="Jenna"/>
    <s v="Haines"/>
    <x v="0"/>
    <x v="0"/>
    <n v="30"/>
    <s v="Penfolds Cottages"/>
    <s v="Aldeburgh"/>
    <x v="83"/>
    <d v="2020-03-10T00:00:00"/>
    <n v="78"/>
    <x v="7"/>
    <s v="Ultrathing V2"/>
    <x v="5"/>
    <x v="2"/>
    <n v="2.95"/>
    <n v="20"/>
    <n v="1560"/>
    <x v="664"/>
  </r>
  <r>
    <n v="3624"/>
    <s v="Alishia"/>
    <s v="Correa"/>
    <x v="0"/>
    <x v="0"/>
    <n v="90"/>
    <s v="Penmartin Road"/>
    <s v="Brentwood"/>
    <x v="41"/>
    <s v="20/05/2020"/>
    <n v="33"/>
    <x v="9"/>
    <s v="Ultrathing V3"/>
    <x v="11"/>
    <x v="2"/>
    <n v="3.39"/>
    <n v="24"/>
    <n v="792"/>
    <x v="633"/>
  </r>
  <r>
    <n v="3625"/>
    <s v="Ali"/>
    <s v="Carroll"/>
    <x v="1"/>
    <x v="1"/>
    <n v="30"/>
    <s v="Pennell'S Court"/>
    <s v="Kent"/>
    <x v="21"/>
    <s v="13/01/2021"/>
    <n v="68"/>
    <x v="3"/>
    <s v="Megawidget S"/>
    <x v="6"/>
    <x v="1"/>
    <n v="0.69"/>
    <n v="24"/>
    <n v="1632"/>
    <x v="511"/>
  </r>
  <r>
    <n v="3626"/>
    <s v="Chantay"/>
    <s v="Lawrence"/>
    <x v="3"/>
    <x v="0"/>
    <n v="90"/>
    <s v="Pennell'S Court"/>
    <s v="Romney Marsh"/>
    <x v="2"/>
    <s v="19/04/2021"/>
    <n v="90"/>
    <x v="9"/>
    <s v="Ultrathing V3"/>
    <x v="4"/>
    <x v="1"/>
    <n v="3.39"/>
    <n v="24"/>
    <n v="2160"/>
    <x v="975"/>
  </r>
  <r>
    <n v="3627"/>
    <s v="Joey"/>
    <s v="Madison"/>
    <x v="1"/>
    <x v="1"/>
    <n v="30"/>
    <s v="Pennethorne Close"/>
    <s v="Prescot"/>
    <x v="2"/>
    <s v="14/12/2020"/>
    <n v="35"/>
    <x v="3"/>
    <s v="Megawidget S"/>
    <x v="8"/>
    <x v="2"/>
    <n v="0.69"/>
    <n v="24"/>
    <n v="840"/>
    <x v="536"/>
  </r>
  <r>
    <n v="3628"/>
    <s v="Willian"/>
    <s v="Grove"/>
    <x v="1"/>
    <x v="1"/>
    <n v="30"/>
    <s v="Pennifields"/>
    <s v="Augher"/>
    <x v="24"/>
    <d v="2020-03-05T00:00:00"/>
    <n v="33"/>
    <x v="8"/>
    <s v="Superwossname"/>
    <x v="5"/>
    <x v="2"/>
    <n v="3.49"/>
    <n v="20"/>
    <n v="660"/>
    <x v="969"/>
  </r>
  <r>
    <n v="3629"/>
    <s v="Belia"/>
    <s v="Atkinson"/>
    <x v="2"/>
    <x v="0"/>
    <n v="60"/>
    <s v="Pennington Cottages"/>
    <s v="Whyteleafe"/>
    <x v="2"/>
    <d v="2020-07-05T00:00:00"/>
    <n v="54"/>
    <x v="4"/>
    <s v="Gigastuff"/>
    <x v="0"/>
    <x v="2"/>
    <n v="1.89"/>
    <n v="18"/>
    <n v="972"/>
    <x v="196"/>
  </r>
  <r>
    <n v="3630"/>
    <s v="Julianne"/>
    <s v="Gould"/>
    <x v="3"/>
    <x v="0"/>
    <n v="90"/>
    <s v="Pennington Way"/>
    <s v="Aberlour"/>
    <x v="27"/>
    <s v="13/03/2020"/>
    <n v="15"/>
    <x v="7"/>
    <s v="Ultrathing V2"/>
    <x v="5"/>
    <x v="2"/>
    <n v="2.95"/>
    <n v="20"/>
    <n v="300"/>
    <x v="634"/>
  </r>
  <r>
    <n v="3631"/>
    <s v="Maryam"/>
    <s v="Forbes"/>
    <x v="2"/>
    <x v="0"/>
    <n v="30"/>
    <s v="Penrhyn Grove"/>
    <s v="Goole"/>
    <x v="17"/>
    <s v="23/07/2022"/>
    <n v="53"/>
    <x v="9"/>
    <s v="Ultrathing V3"/>
    <x v="0"/>
    <x v="0"/>
    <n v="3.39"/>
    <n v="24"/>
    <n v="1272"/>
    <x v="770"/>
  </r>
  <r>
    <n v="3632"/>
    <s v="Hugh"/>
    <s v="Booth"/>
    <x v="1"/>
    <x v="1"/>
    <n v="90"/>
    <s v="Pensbury Avenue"/>
    <s v="Solihull"/>
    <x v="2"/>
    <d v="2020-12-05T00:00:00"/>
    <n v="34"/>
    <x v="0"/>
    <s v="Hyperwotsit"/>
    <x v="8"/>
    <x v="2"/>
    <n v="2.0099999999999998"/>
    <n v="20"/>
    <n v="680"/>
    <x v="397"/>
  </r>
  <r>
    <n v="3633"/>
    <s v="Elroy"/>
    <s v="Wheeler"/>
    <x v="1"/>
    <x v="1"/>
    <n v="90"/>
    <s v="Pensbury Terrace"/>
    <s v="Caledon"/>
    <x v="12"/>
    <s v="22/06/2022"/>
    <n v="61"/>
    <x v="9"/>
    <s v="Ultrathing V3"/>
    <x v="2"/>
    <x v="0"/>
    <n v="3.39"/>
    <n v="24"/>
    <n v="1464"/>
    <x v="849"/>
  </r>
  <r>
    <n v="3634"/>
    <s v="Salvador"/>
    <s v="Mcgrath"/>
    <x v="1"/>
    <x v="1"/>
    <n v="90"/>
    <s v="Penshurst Road"/>
    <s v="East Sussex"/>
    <x v="44"/>
    <d v="2021-06-02T00:00:00"/>
    <n v="92"/>
    <x v="5"/>
    <s v="Ultrathing V4"/>
    <x v="2"/>
    <x v="1"/>
    <n v="3.99"/>
    <n v="24"/>
    <n v="2208"/>
    <x v="30"/>
  </r>
  <r>
    <n v="3635"/>
    <s v="Hildred"/>
    <s v="Frey"/>
    <x v="2"/>
    <x v="0"/>
    <n v="60"/>
    <s v="Pentland Gardens"/>
    <s v="Abertillery"/>
    <x v="27"/>
    <d v="2020-08-02T00:00:00"/>
    <n v="51"/>
    <x v="5"/>
    <s v="Ultrathing V4"/>
    <x v="3"/>
    <x v="2"/>
    <n v="3.99"/>
    <n v="24"/>
    <n v="1224"/>
    <x v="601"/>
  </r>
  <r>
    <n v="3636"/>
    <s v="Karisa"/>
    <s v="Clinton"/>
    <x v="0"/>
    <x v="0"/>
    <n v="90"/>
    <s v="Penton Green"/>
    <s v="Cleator Moor"/>
    <x v="15"/>
    <d v="2022-02-04T00:00:00"/>
    <n v="16"/>
    <x v="0"/>
    <s v="Hyperwotsit"/>
    <x v="10"/>
    <x v="0"/>
    <n v="2.0099999999999998"/>
    <n v="20"/>
    <n v="320"/>
    <x v="12"/>
  </r>
  <r>
    <n v="3637"/>
    <s v="Roseanna"/>
    <s v="Jackson"/>
    <x v="2"/>
    <x v="0"/>
    <n v="90"/>
    <s v="Penton Rise"/>
    <s v="Sutton"/>
    <x v="2"/>
    <s v="15/10/2020"/>
    <n v="10"/>
    <x v="2"/>
    <s v="Ultrathing V1"/>
    <x v="1"/>
    <x v="2"/>
    <n v="1.79"/>
    <n v="17"/>
    <n v="170"/>
    <x v="317"/>
  </r>
  <r>
    <n v="3638"/>
    <s v="Yu"/>
    <s v="Mccormick"/>
    <x v="0"/>
    <x v="0"/>
    <n v="60"/>
    <s v="Penton Villas"/>
    <s v="Cheltenham"/>
    <x v="20"/>
    <d v="2020-07-04T00:00:00"/>
    <n v="51"/>
    <x v="1"/>
    <s v="Megawidget L"/>
    <x v="0"/>
    <x v="2"/>
    <n v="1.79"/>
    <n v="24"/>
    <n v="1224"/>
    <x v="61"/>
  </r>
  <r>
    <n v="3639"/>
    <s v="Cecilia"/>
    <s v="Oneal"/>
    <x v="2"/>
    <x v="0"/>
    <n v="90"/>
    <s v="Penwortham Road"/>
    <s v="Felixstowe"/>
    <x v="17"/>
    <s v="25/02/2020"/>
    <n v="85"/>
    <x v="6"/>
    <s v="Megawidget M"/>
    <x v="10"/>
    <x v="2"/>
    <n v="1.29"/>
    <n v="24"/>
    <n v="2040"/>
    <x v="711"/>
  </r>
  <r>
    <n v="3641"/>
    <s v="Bobbie"/>
    <s v="Ritchie"/>
    <x v="1"/>
    <x v="1"/>
    <n v="60"/>
    <s v="Penwortham Road"/>
    <s v="Buckinghamshire"/>
    <x v="8"/>
    <s v="18/11/2022"/>
    <n v="57"/>
    <x v="7"/>
    <s v="Ultrathing V2"/>
    <x v="7"/>
    <x v="0"/>
    <n v="2.95"/>
    <n v="20"/>
    <n v="1140"/>
    <x v="501"/>
  </r>
  <r>
    <n v="3642"/>
    <s v="Carl"/>
    <s v="Doyle"/>
    <x v="1"/>
    <x v="1"/>
    <n v="90"/>
    <s v="Penynance Place"/>
    <s v="Nethy Bridge"/>
    <x v="2"/>
    <d v="2022-11-08T00:00:00"/>
    <n v="61"/>
    <x v="0"/>
    <s v="Hyperwotsit"/>
    <x v="7"/>
    <x v="0"/>
    <n v="2.0099999999999998"/>
    <n v="20"/>
    <n v="1220"/>
    <x v="817"/>
  </r>
  <r>
    <n v="3643"/>
    <s v="Vernon"/>
    <s v="Crump"/>
    <x v="1"/>
    <x v="1"/>
    <n v="90"/>
    <s v="Penywern Road"/>
    <s v="Watchet"/>
    <x v="2"/>
    <s v="19/05/2021"/>
    <n v="39"/>
    <x v="2"/>
    <s v="Ultrathing V1"/>
    <x v="11"/>
    <x v="1"/>
    <n v="1.79"/>
    <n v="17"/>
    <n v="663"/>
    <x v="550"/>
  </r>
  <r>
    <n v="3644"/>
    <s v="Joey"/>
    <s v="Michael"/>
    <x v="0"/>
    <x v="0"/>
    <n v="90"/>
    <s v="Peregrine Way"/>
    <s v="Gairloch"/>
    <x v="17"/>
    <d v="2022-01-12T00:00:00"/>
    <n v="86"/>
    <x v="0"/>
    <s v="Hyperwotsit"/>
    <x v="6"/>
    <x v="0"/>
    <n v="2.0099999999999998"/>
    <n v="20"/>
    <n v="1720"/>
    <x v="967"/>
  </r>
  <r>
    <n v="3646"/>
    <s v="Eddie"/>
    <s v="Shepherd"/>
    <x v="2"/>
    <x v="0"/>
    <n v="30"/>
    <s v="Perrymead Street"/>
    <s v="Denny"/>
    <x v="3"/>
    <s v="28/10/2021"/>
    <n v="50"/>
    <x v="8"/>
    <s v="Superwossname"/>
    <x v="1"/>
    <x v="1"/>
    <n v="3.49"/>
    <n v="20"/>
    <n v="1000"/>
    <x v="734"/>
  </r>
  <r>
    <n v="3647"/>
    <s v="Bert"/>
    <s v="Hollis"/>
    <x v="1"/>
    <x v="1"/>
    <n v="30"/>
    <s v="Peterborough Road"/>
    <s v="Eastleigh"/>
    <x v="44"/>
    <s v="19/04/2022"/>
    <n v="8"/>
    <x v="5"/>
    <s v="Ultrathing V4"/>
    <x v="4"/>
    <x v="0"/>
    <n v="3.99"/>
    <n v="24"/>
    <n v="192"/>
    <x v="539"/>
  </r>
  <r>
    <n v="3649"/>
    <s v="Foster"/>
    <s v="Frey"/>
    <x v="1"/>
    <x v="1"/>
    <n v="30"/>
    <s v="Petherton Road"/>
    <s v="Pontypridd"/>
    <x v="2"/>
    <s v="30/04/2020"/>
    <n v="9"/>
    <x v="2"/>
    <s v="Ultrathing V1"/>
    <x v="4"/>
    <x v="2"/>
    <n v="1.79"/>
    <n v="17"/>
    <n v="153"/>
    <x v="89"/>
  </r>
  <r>
    <n v="3650"/>
    <s v="Brinda"/>
    <s v="Dorsey"/>
    <x v="2"/>
    <x v="0"/>
    <n v="60"/>
    <s v="Tintern Avenue"/>
    <s v="Boscastle"/>
    <x v="28"/>
    <d v="2020-07-06T00:00:00"/>
    <n v="52"/>
    <x v="1"/>
    <s v="Megawidget L"/>
    <x v="0"/>
    <x v="2"/>
    <n v="1.79"/>
    <n v="24"/>
    <n v="1248"/>
    <x v="902"/>
  </r>
  <r>
    <n v="3651"/>
    <s v="Antione"/>
    <s v="Burt"/>
    <x v="1"/>
    <x v="1"/>
    <n v="90"/>
    <s v="Tisbury Court"/>
    <s v="West Sussex"/>
    <x v="2"/>
    <d v="2021-07-01T00:00:00"/>
    <n v="43"/>
    <x v="9"/>
    <s v="Ultrathing V3"/>
    <x v="0"/>
    <x v="1"/>
    <n v="3.39"/>
    <n v="24"/>
    <n v="1032"/>
    <x v="840"/>
  </r>
  <r>
    <n v="3652"/>
    <s v="Samual"/>
    <s v="Rubio"/>
    <x v="1"/>
    <x v="1"/>
    <n v="90"/>
    <s v="Tithe Court"/>
    <s v="Fareham"/>
    <x v="17"/>
    <s v="29/06/2021"/>
    <n v="44"/>
    <x v="9"/>
    <s v="Ultrathing V3"/>
    <x v="2"/>
    <x v="1"/>
    <n v="3.39"/>
    <n v="24"/>
    <n v="1056"/>
    <x v="605"/>
  </r>
  <r>
    <n v="3653"/>
    <s v="Tifany"/>
    <s v="Greene"/>
    <x v="2"/>
    <x v="0"/>
    <n v="60"/>
    <s v="Toby Lane"/>
    <s v="Blyth"/>
    <x v="7"/>
    <d v="2020-07-02T00:00:00"/>
    <n v="50"/>
    <x v="9"/>
    <s v="Ultrathing V3"/>
    <x v="0"/>
    <x v="2"/>
    <n v="3.39"/>
    <n v="24"/>
    <n v="1200"/>
    <x v="84"/>
  </r>
  <r>
    <n v="3654"/>
    <s v="Alden"/>
    <s v="Lanier"/>
    <x v="1"/>
    <x v="1"/>
    <n v="90"/>
    <s v="Tolhurst Street"/>
    <s v="Newcastleton"/>
    <x v="2"/>
    <s v="13/10/2022"/>
    <n v="82"/>
    <x v="1"/>
    <s v="Megawidget L"/>
    <x v="1"/>
    <x v="0"/>
    <n v="1.79"/>
    <n v="24"/>
    <n v="1968"/>
    <x v="976"/>
  </r>
  <r>
    <n v="3655"/>
    <s v="Edmund"/>
    <s v="Lilly"/>
    <x v="1"/>
    <x v="1"/>
    <n v="30"/>
    <s v="Tollbridge Close"/>
    <s v="Whyteleafe"/>
    <x v="2"/>
    <d v="2022-01-04T00:00:00"/>
    <n v="93"/>
    <x v="6"/>
    <s v="Megawidget M"/>
    <x v="6"/>
    <x v="0"/>
    <n v="1.29"/>
    <n v="24"/>
    <n v="2232"/>
    <x v="93"/>
  </r>
  <r>
    <n v="3656"/>
    <s v="Bernice"/>
    <s v="Poole"/>
    <x v="2"/>
    <x v="0"/>
    <n v="60"/>
    <s v="Tollgate Drive"/>
    <s v="Troon"/>
    <x v="2"/>
    <s v="19/01/2021"/>
    <n v="14"/>
    <x v="4"/>
    <s v="Gigastuff"/>
    <x v="6"/>
    <x v="1"/>
    <n v="1.89"/>
    <n v="18"/>
    <n v="252"/>
    <x v="396"/>
  </r>
  <r>
    <n v="3657"/>
    <s v="Eneida"/>
    <s v="Rosales"/>
    <x v="2"/>
    <x v="0"/>
    <n v="30"/>
    <s v="Tollington Villas"/>
    <s v="Matlock"/>
    <x v="2"/>
    <s v="14/11/2020"/>
    <n v="14"/>
    <x v="5"/>
    <s v="Ultrathing V4"/>
    <x v="7"/>
    <x v="2"/>
    <n v="3.99"/>
    <n v="24"/>
    <n v="336"/>
    <x v="276"/>
  </r>
  <r>
    <n v="3658"/>
    <s v="Janette"/>
    <s v="Spaulding"/>
    <x v="0"/>
    <x v="0"/>
    <n v="60"/>
    <s v="Tom Smith"/>
    <s v="Linlithgow"/>
    <x v="11"/>
    <s v="30/06/2022"/>
    <n v="25"/>
    <x v="2"/>
    <s v="Ultrathing V1"/>
    <x v="2"/>
    <x v="0"/>
    <n v="1.79"/>
    <n v="17"/>
    <n v="425"/>
    <x v="602"/>
  </r>
  <r>
    <n v="3659"/>
    <s v="Victor"/>
    <s v="Santos"/>
    <x v="1"/>
    <x v="1"/>
    <n v="90"/>
    <s v="Tomlins Grove"/>
    <s v="Consett"/>
    <x v="16"/>
    <d v="2021-04-05T00:00:00"/>
    <n v="44"/>
    <x v="3"/>
    <s v="Megawidget S"/>
    <x v="4"/>
    <x v="1"/>
    <n v="0.69"/>
    <n v="24"/>
    <n v="1056"/>
    <x v="253"/>
  </r>
  <r>
    <n v="3660"/>
    <s v="Elden"/>
    <s v="Mckay"/>
    <x v="1"/>
    <x v="1"/>
    <n v="90"/>
    <s v="Top House"/>
    <s v="Dumfries"/>
    <x v="3"/>
    <s v="16/06/2021"/>
    <n v="17"/>
    <x v="1"/>
    <s v="Megawidget L"/>
    <x v="2"/>
    <x v="1"/>
    <n v="1.79"/>
    <n v="24"/>
    <n v="408"/>
    <x v="179"/>
  </r>
  <r>
    <n v="3661"/>
    <s v="Vasiliki"/>
    <s v="Jarvis"/>
    <x v="2"/>
    <x v="0"/>
    <n v="90"/>
    <s v="Topaz Street"/>
    <s v="North Ferriby"/>
    <x v="2"/>
    <d v="2020-01-07T00:00:00"/>
    <n v="45"/>
    <x v="3"/>
    <s v="Megawidget S"/>
    <x v="6"/>
    <x v="2"/>
    <n v="0.69"/>
    <n v="24"/>
    <n v="1080"/>
    <x v="266"/>
  </r>
  <r>
    <n v="3662"/>
    <s v="Josh"/>
    <s v="Hickman"/>
    <x v="1"/>
    <x v="1"/>
    <n v="60"/>
    <s v="Topp Walk"/>
    <s v="Roy Bridge"/>
    <x v="2"/>
    <s v="22/04/2021"/>
    <n v="85"/>
    <x v="1"/>
    <s v="Megawidget L"/>
    <x v="4"/>
    <x v="1"/>
    <n v="1.79"/>
    <n v="24"/>
    <n v="2040"/>
    <x v="531"/>
  </r>
  <r>
    <n v="3663"/>
    <s v="Jesusita"/>
    <s v="Culver"/>
    <x v="0"/>
    <x v="0"/>
    <n v="30"/>
    <s v="Topsfield Parade"/>
    <s v="Abergele"/>
    <x v="27"/>
    <s v="18/04/2020"/>
    <n v="15"/>
    <x v="1"/>
    <s v="Megawidget L"/>
    <x v="4"/>
    <x v="2"/>
    <n v="1.79"/>
    <n v="24"/>
    <n v="360"/>
    <x v="474"/>
  </r>
  <r>
    <n v="3664"/>
    <s v="Veta"/>
    <s v="Stapleton"/>
    <x v="3"/>
    <x v="0"/>
    <n v="30"/>
    <s v="Torriano Terrace"/>
    <s v="Menai Bridge"/>
    <x v="2"/>
    <d v="2020-08-08T00:00:00"/>
    <n v="51"/>
    <x v="3"/>
    <s v="Megawidget S"/>
    <x v="3"/>
    <x v="2"/>
    <n v="0.69"/>
    <n v="24"/>
    <n v="1224"/>
    <x v="237"/>
  </r>
  <r>
    <n v="3665"/>
    <s v="Wilbert"/>
    <s v="Blevins"/>
    <x v="1"/>
    <x v="1"/>
    <n v="30"/>
    <s v="Torridge Gardens"/>
    <s v="Cheshire"/>
    <x v="20"/>
    <s v="27/02/2020"/>
    <n v="7"/>
    <x v="4"/>
    <s v="Gigastuff"/>
    <x v="10"/>
    <x v="2"/>
    <n v="1.89"/>
    <n v="18"/>
    <n v="126"/>
    <x v="311"/>
  </r>
  <r>
    <n v="3666"/>
    <s v="Ralph"/>
    <s v="Hollingsworth"/>
    <x v="1"/>
    <x v="1"/>
    <n v="30"/>
    <s v="Torrington Square"/>
    <s v="Solihull"/>
    <x v="2"/>
    <s v="16/02/2020"/>
    <n v="43"/>
    <x v="9"/>
    <s v="Ultrathing V3"/>
    <x v="10"/>
    <x v="2"/>
    <n v="3.39"/>
    <n v="24"/>
    <n v="1032"/>
    <x v="840"/>
  </r>
  <r>
    <n v="3667"/>
    <s v="Taisha"/>
    <s v="Witherspoon"/>
    <x v="0"/>
    <x v="0"/>
    <n v="60"/>
    <s v="Torrington Square"/>
    <s v="Winchelsea"/>
    <x v="2"/>
    <d v="2020-01-04T00:00:00"/>
    <n v="31"/>
    <x v="2"/>
    <s v="Ultrathing V1"/>
    <x v="6"/>
    <x v="2"/>
    <n v="1.79"/>
    <n v="17"/>
    <n v="527"/>
    <x v="224"/>
  </r>
  <r>
    <n v="3668"/>
    <s v="Millard"/>
    <s v="Louis"/>
    <x v="1"/>
    <x v="1"/>
    <n v="60"/>
    <s v="Torrs Terrace"/>
    <s v="Ballachulish"/>
    <x v="0"/>
    <d v="2021-11-08T00:00:00"/>
    <n v="92"/>
    <x v="2"/>
    <s v="Ultrathing V1"/>
    <x v="7"/>
    <x v="1"/>
    <n v="1.79"/>
    <n v="17"/>
    <n v="1564"/>
    <x v="640"/>
  </r>
  <r>
    <n v="3669"/>
    <s v="Bart"/>
    <s v="Dickinson"/>
    <x v="5"/>
    <x v="2"/>
    <n v="90"/>
    <s v="Torwood Road"/>
    <s v="Fortrose"/>
    <x v="17"/>
    <d v="2020-08-11T00:00:00"/>
    <n v="82"/>
    <x v="3"/>
    <s v="Megawidget S"/>
    <x v="3"/>
    <x v="2"/>
    <n v="0.69"/>
    <n v="24"/>
    <n v="1968"/>
    <x v="594"/>
  </r>
  <r>
    <n v="3670"/>
    <s v="Veronique"/>
    <s v="Sizemore"/>
    <x v="0"/>
    <x v="0"/>
    <n v="30"/>
    <s v="Totbill Side"/>
    <s v="Essex"/>
    <x v="17"/>
    <s v="26/02/2021"/>
    <n v="44"/>
    <x v="5"/>
    <s v="Ultrathing V4"/>
    <x v="10"/>
    <x v="1"/>
    <n v="3.99"/>
    <n v="24"/>
    <n v="1056"/>
    <x v="424"/>
  </r>
  <r>
    <n v="3671"/>
    <s v="Kristine"/>
    <s v="Benoit"/>
    <x v="2"/>
    <x v="0"/>
    <n v="90"/>
    <s v="Tottenham Street"/>
    <s v="North Berwick"/>
    <x v="2"/>
    <s v="14/07/2022"/>
    <n v="22"/>
    <x v="7"/>
    <s v="Ultrathing V2"/>
    <x v="0"/>
    <x v="0"/>
    <n v="2.95"/>
    <n v="20"/>
    <n v="440"/>
    <x v="588"/>
  </r>
  <r>
    <n v="3672"/>
    <s v="Petrina"/>
    <s v="Hale"/>
    <x v="0"/>
    <x v="0"/>
    <n v="30"/>
    <s v="Totty Street"/>
    <s v="Hailsham"/>
    <x v="13"/>
    <s v="20/01/2020"/>
    <n v="43"/>
    <x v="6"/>
    <s v="Megawidget M"/>
    <x v="6"/>
    <x v="2"/>
    <n v="1.29"/>
    <n v="24"/>
    <n v="1032"/>
    <x v="27"/>
  </r>
  <r>
    <n v="3673"/>
    <s v="Guillermina"/>
    <s v="Sprague"/>
    <x v="0"/>
    <x v="0"/>
    <n v="60"/>
    <s v="Tower Mews"/>
    <s v="Gravesend"/>
    <x v="57"/>
    <s v="27/10/2022"/>
    <n v="50"/>
    <x v="9"/>
    <s v="Ultrathing V3"/>
    <x v="1"/>
    <x v="0"/>
    <n v="3.39"/>
    <n v="24"/>
    <n v="1200"/>
    <x v="84"/>
  </r>
  <r>
    <n v="3674"/>
    <s v="Tomiko"/>
    <s v="Parra"/>
    <x v="3"/>
    <x v="0"/>
    <n v="30"/>
    <s v="Tower Road"/>
    <s v="Fishguard"/>
    <x v="17"/>
    <d v="2022-01-05T00:00:00"/>
    <n v="98"/>
    <x v="4"/>
    <s v="Gigastuff"/>
    <x v="6"/>
    <x v="0"/>
    <n v="1.89"/>
    <n v="18"/>
    <n v="1764"/>
    <x v="828"/>
  </r>
  <r>
    <n v="3675"/>
    <s v="Cleotilde"/>
    <s v="Ayala"/>
    <x v="2"/>
    <x v="0"/>
    <n v="30"/>
    <s v="Town Court"/>
    <s v="Dolgellau"/>
    <x v="3"/>
    <d v="2021-07-04T00:00:00"/>
    <n v="14"/>
    <x v="1"/>
    <s v="Megawidget L"/>
    <x v="0"/>
    <x v="1"/>
    <n v="1.79"/>
    <n v="24"/>
    <n v="336"/>
    <x v="250"/>
  </r>
  <r>
    <n v="3676"/>
    <s v="Maye"/>
    <s v="Newman"/>
    <x v="2"/>
    <x v="0"/>
    <n v="30"/>
    <s v="Townley Court"/>
    <s v="Worksop"/>
    <x v="2"/>
    <s v="14/01/2022"/>
    <n v="49"/>
    <x v="2"/>
    <s v="Ultrathing V1"/>
    <x v="6"/>
    <x v="0"/>
    <n v="1.79"/>
    <n v="17"/>
    <n v="833"/>
    <x v="273"/>
  </r>
  <r>
    <n v="3677"/>
    <s v="Connie"/>
    <s v="Bauer"/>
    <x v="1"/>
    <x v="1"/>
    <n v="60"/>
    <s v="Townsend Avenue"/>
    <s v="Taynuilt"/>
    <x v="2"/>
    <s v="19/04/2020"/>
    <n v="60"/>
    <x v="3"/>
    <s v="Megawidget S"/>
    <x v="4"/>
    <x v="2"/>
    <n v="0.69"/>
    <n v="24"/>
    <n v="1440"/>
    <x v="261"/>
  </r>
  <r>
    <n v="3678"/>
    <s v="Steve"/>
    <s v="Snell"/>
    <x v="1"/>
    <x v="1"/>
    <n v="60"/>
    <s v="Townshend Estate"/>
    <s v="North Walsham"/>
    <x v="2"/>
    <d v="2021-05-07T00:00:00"/>
    <n v="54"/>
    <x v="5"/>
    <s v="Ultrathing V4"/>
    <x v="11"/>
    <x v="1"/>
    <n v="3.99"/>
    <n v="24"/>
    <n v="1296"/>
    <x v="97"/>
  </r>
  <r>
    <n v="3679"/>
    <s v="Cherish"/>
    <s v="Butler"/>
    <x v="0"/>
    <x v="0"/>
    <n v="60"/>
    <s v="Townshend Estate"/>
    <s v="Purley"/>
    <x v="2"/>
    <d v="2021-06-03T00:00:00"/>
    <n v="38"/>
    <x v="5"/>
    <s v="Ultrathing V4"/>
    <x v="2"/>
    <x v="1"/>
    <n v="3.99"/>
    <n v="24"/>
    <n v="912"/>
    <x v="244"/>
  </r>
  <r>
    <n v="3680"/>
    <s v="Audra"/>
    <s v="Marrero"/>
    <x v="2"/>
    <x v="0"/>
    <n v="60"/>
    <s v="Townshend Road"/>
    <s v="Llandrindod Wells"/>
    <x v="11"/>
    <d v="2021-09-11T00:00:00"/>
    <n v="41"/>
    <x v="4"/>
    <s v="Gigastuff"/>
    <x v="9"/>
    <x v="1"/>
    <n v="1.89"/>
    <n v="18"/>
    <n v="738"/>
    <x v="338"/>
  </r>
  <r>
    <n v="3681"/>
    <s v="Keith"/>
    <s v="Hines"/>
    <x v="1"/>
    <x v="1"/>
    <n v="30"/>
    <s v="Toyne Way"/>
    <s v="Consett"/>
    <x v="16"/>
    <d v="2020-10-06T00:00:00"/>
    <n v="70"/>
    <x v="1"/>
    <s v="Megawidget L"/>
    <x v="1"/>
    <x v="2"/>
    <n v="1.79"/>
    <n v="24"/>
    <n v="1680"/>
    <x v="561"/>
  </r>
  <r>
    <n v="3682"/>
    <s v="Sherryl"/>
    <s v="Corbett"/>
    <x v="0"/>
    <x v="0"/>
    <n v="30"/>
    <s v="Trading Estate"/>
    <s v="Solihull"/>
    <x v="2"/>
    <d v="2020-06-05T00:00:00"/>
    <n v="44"/>
    <x v="5"/>
    <s v="Ultrathing V4"/>
    <x v="2"/>
    <x v="2"/>
    <n v="3.99"/>
    <n v="24"/>
    <n v="1056"/>
    <x v="424"/>
  </r>
  <r>
    <n v="3683"/>
    <s v="Cathey"/>
    <s v="Napier"/>
    <x v="2"/>
    <x v="0"/>
    <n v="90"/>
    <s v="Trafalgar Close"/>
    <s v="Melrose"/>
    <x v="2"/>
    <s v="22/10/2020"/>
    <n v="54"/>
    <x v="2"/>
    <s v="Ultrathing V1"/>
    <x v="1"/>
    <x v="2"/>
    <n v="1.79"/>
    <n v="17"/>
    <n v="918"/>
    <x v="137"/>
  </r>
  <r>
    <n v="3684"/>
    <s v="Florentina"/>
    <s v="Bolden"/>
    <x v="0"/>
    <x v="0"/>
    <n v="30"/>
    <s v="Trafalgar Square"/>
    <s v="Tighnabruaich"/>
    <x v="2"/>
    <d v="2020-01-10T00:00:00"/>
    <n v="59"/>
    <x v="5"/>
    <s v="Ultrathing V4"/>
    <x v="6"/>
    <x v="2"/>
    <n v="3.99"/>
    <n v="24"/>
    <n v="1416"/>
    <x v="358"/>
  </r>
  <r>
    <n v="3685"/>
    <s v="Chung"/>
    <s v="Shea"/>
    <x v="4"/>
    <x v="2"/>
    <n v="30"/>
    <s v="Transwell Street"/>
    <s v="Tewkesbury"/>
    <x v="2"/>
    <s v="21/05/2020"/>
    <n v="50"/>
    <x v="2"/>
    <s v="Ultrathing V1"/>
    <x v="11"/>
    <x v="2"/>
    <n v="1.79"/>
    <n v="17"/>
    <n v="850"/>
    <x v="301"/>
  </r>
  <r>
    <n v="3686"/>
    <s v="Hugo"/>
    <s v="Diaz"/>
    <x v="1"/>
    <x v="1"/>
    <n v="90"/>
    <s v="Travers Road"/>
    <s v="Dalkeith"/>
    <x v="3"/>
    <s v="15/01/2020"/>
    <n v="79"/>
    <x v="4"/>
    <s v="Gigastuff"/>
    <x v="6"/>
    <x v="2"/>
    <n v="1.89"/>
    <n v="18"/>
    <n v="1422"/>
    <x v="5"/>
  </r>
  <r>
    <n v="3687"/>
    <s v="Frances"/>
    <s v="Sims"/>
    <x v="1"/>
    <x v="1"/>
    <n v="90"/>
    <s v="Tredeqar Square"/>
    <s v="Dulverton"/>
    <x v="3"/>
    <d v="2022-10-04T00:00:00"/>
    <n v="96"/>
    <x v="7"/>
    <s v="Ultrathing V2"/>
    <x v="1"/>
    <x v="0"/>
    <n v="2.95"/>
    <n v="20"/>
    <n v="1920"/>
    <x v="977"/>
  </r>
  <r>
    <n v="3688"/>
    <s v="Parker"/>
    <s v="Pereira"/>
    <x v="1"/>
    <x v="1"/>
    <n v="30"/>
    <s v="Trederwen Road"/>
    <s v="Bathgate"/>
    <x v="88"/>
    <s v="21/12/2021"/>
    <n v="63"/>
    <x v="0"/>
    <s v="Hyperwotsit"/>
    <x v="8"/>
    <x v="1"/>
    <n v="2.0099999999999998"/>
    <n v="20"/>
    <n v="1260"/>
    <x v="41"/>
  </r>
  <r>
    <n v="3689"/>
    <s v="Dorian"/>
    <s v="Chin"/>
    <x v="1"/>
    <x v="1"/>
    <n v="60"/>
    <s v="Tregenna Close"/>
    <s v="Brynteg"/>
    <x v="8"/>
    <s v="27/03/2020"/>
    <n v="18"/>
    <x v="2"/>
    <s v="Ultrathing V1"/>
    <x v="5"/>
    <x v="2"/>
    <n v="1.79"/>
    <n v="17"/>
    <n v="306"/>
    <x v="889"/>
  </r>
  <r>
    <n v="3690"/>
    <s v="Alonzo"/>
    <s v="Banks"/>
    <x v="1"/>
    <x v="1"/>
    <n v="90"/>
    <s v="Trelawn Road"/>
    <s v="Callington"/>
    <x v="12"/>
    <d v="2020-02-12T00:00:00"/>
    <n v="76"/>
    <x v="9"/>
    <s v="Ultrathing V3"/>
    <x v="10"/>
    <x v="2"/>
    <n v="3.39"/>
    <n v="24"/>
    <n v="1824"/>
    <x v="590"/>
  </r>
  <r>
    <n v="3691"/>
    <s v="Roxana"/>
    <s v="Short"/>
    <x v="0"/>
    <x v="0"/>
    <n v="30"/>
    <s v="Trelieck Place"/>
    <s v="Newton Aycliffe"/>
    <x v="2"/>
    <s v="13/07/2022"/>
    <n v="42"/>
    <x v="6"/>
    <s v="Megawidget M"/>
    <x v="0"/>
    <x v="0"/>
    <n v="1.29"/>
    <n v="24"/>
    <n v="1008"/>
    <x v="162"/>
  </r>
  <r>
    <n v="3692"/>
    <s v="Maddie"/>
    <s v="Rangel"/>
    <x v="5"/>
    <x v="2"/>
    <n v="90"/>
    <s v="Trellick Place"/>
    <s v="Billingshurst"/>
    <x v="72"/>
    <s v="29/03/2022"/>
    <n v="22"/>
    <x v="2"/>
    <s v="Ultrathing V1"/>
    <x v="5"/>
    <x v="0"/>
    <n v="1.79"/>
    <n v="17"/>
    <n v="374"/>
    <x v="871"/>
  </r>
  <r>
    <n v="3693"/>
    <s v="Windy"/>
    <s v="Kidd"/>
    <x v="0"/>
    <x v="0"/>
    <n v="30"/>
    <s v="Trellis Square"/>
    <s v="Knaresborough"/>
    <x v="21"/>
    <s v="29/10/2022"/>
    <n v="47"/>
    <x v="8"/>
    <s v="Superwossname"/>
    <x v="1"/>
    <x v="0"/>
    <n v="3.49"/>
    <n v="20"/>
    <n v="940"/>
    <x v="937"/>
  </r>
  <r>
    <n v="3694"/>
    <s v="Rubi"/>
    <s v="Barton"/>
    <x v="0"/>
    <x v="0"/>
    <n v="30"/>
    <s v="Tremaine Road"/>
    <s v="Ringwood"/>
    <x v="2"/>
    <d v="2020-03-12T00:00:00"/>
    <n v="29"/>
    <x v="9"/>
    <s v="Ultrathing V3"/>
    <x v="5"/>
    <x v="2"/>
    <n v="3.39"/>
    <n v="24"/>
    <n v="696"/>
    <x v="709"/>
  </r>
  <r>
    <n v="3695"/>
    <s v="Nettie"/>
    <s v="Andrade"/>
    <x v="4"/>
    <x v="2"/>
    <n v="60"/>
    <s v="Trematon Place"/>
    <s v="Banbridge"/>
    <x v="0"/>
    <s v="20/10/2021"/>
    <n v="53"/>
    <x v="1"/>
    <s v="Megawidget L"/>
    <x v="1"/>
    <x v="1"/>
    <n v="1.79"/>
    <n v="24"/>
    <n v="1272"/>
    <x v="934"/>
  </r>
  <r>
    <n v="3696"/>
    <s v="Tamatha"/>
    <s v="Malone"/>
    <x v="2"/>
    <x v="0"/>
    <n v="30"/>
    <s v="Tremlett Grove"/>
    <s v="Saxmundham"/>
    <x v="2"/>
    <s v="16/01/2021"/>
    <n v="77"/>
    <x v="5"/>
    <s v="Ultrathing V4"/>
    <x v="6"/>
    <x v="1"/>
    <n v="3.99"/>
    <n v="24"/>
    <n v="1848"/>
    <x v="283"/>
  </r>
  <r>
    <n v="3697"/>
    <s v="Rigoberto"/>
    <s v="Hogan"/>
    <x v="1"/>
    <x v="1"/>
    <n v="30"/>
    <s v="Trenholme Close"/>
    <s v="Isle Of Canna"/>
    <x v="21"/>
    <s v="26/03/2020"/>
    <n v="61"/>
    <x v="0"/>
    <s v="Hyperwotsit"/>
    <x v="5"/>
    <x v="2"/>
    <n v="2.0099999999999998"/>
    <n v="20"/>
    <n v="1220"/>
    <x v="817"/>
  </r>
  <r>
    <n v="3698"/>
    <s v="Shizuko"/>
    <s v="Parr"/>
    <x v="0"/>
    <x v="0"/>
    <n v="60"/>
    <s v="Trenmar Gardens"/>
    <s v="Glenfinnan"/>
    <x v="17"/>
    <s v="25/10/2021"/>
    <n v="10"/>
    <x v="4"/>
    <s v="Gigastuff"/>
    <x v="1"/>
    <x v="1"/>
    <n v="1.89"/>
    <n v="18"/>
    <n v="180"/>
    <x v="427"/>
  </r>
  <r>
    <n v="3699"/>
    <s v="Etsuko"/>
    <s v="Curry"/>
    <x v="2"/>
    <x v="0"/>
    <n v="90"/>
    <s v="Tretawn Park"/>
    <s v="Newport"/>
    <x v="2"/>
    <d v="2020-11-02T00:00:00"/>
    <n v="12"/>
    <x v="2"/>
    <s v="Ultrathing V1"/>
    <x v="7"/>
    <x v="2"/>
    <n v="1.79"/>
    <n v="17"/>
    <n v="204"/>
    <x v="578"/>
  </r>
  <r>
    <n v="3700"/>
    <s v="Bradley"/>
    <s v="Mayo"/>
    <x v="1"/>
    <x v="1"/>
    <n v="60"/>
    <s v="Trevelyan Gardens"/>
    <s v="Fleetwood"/>
    <x v="17"/>
    <d v="2022-08-12T00:00:00"/>
    <n v="50"/>
    <x v="3"/>
    <s v="Megawidget S"/>
    <x v="3"/>
    <x v="0"/>
    <n v="0.69"/>
    <n v="24"/>
    <n v="1200"/>
    <x v="11"/>
  </r>
  <r>
    <n v="3701"/>
    <s v="Rosita"/>
    <s v="Eason"/>
    <x v="0"/>
    <x v="0"/>
    <n v="30"/>
    <s v="Trevelyan Terrace"/>
    <s v="Tadcaster"/>
    <x v="2"/>
    <s v="18/01/2020"/>
    <n v="43"/>
    <x v="6"/>
    <s v="Megawidget M"/>
    <x v="6"/>
    <x v="2"/>
    <n v="1.29"/>
    <n v="24"/>
    <n v="1032"/>
    <x v="27"/>
  </r>
  <r>
    <n v="3702"/>
    <s v="Loren"/>
    <s v="Dennison"/>
    <x v="1"/>
    <x v="1"/>
    <n v="30"/>
    <s v="Trident Place"/>
    <s v="Merthyr Tydfil"/>
    <x v="2"/>
    <d v="2020-02-04T00:00:00"/>
    <n v="23"/>
    <x v="8"/>
    <s v="Superwossname"/>
    <x v="10"/>
    <x v="2"/>
    <n v="3.49"/>
    <n v="20"/>
    <n v="460"/>
    <x v="485"/>
  </r>
  <r>
    <n v="3703"/>
    <s v="Jasper"/>
    <s v="Ritchie"/>
    <x v="1"/>
    <x v="1"/>
    <n v="30"/>
    <s v="Trigon Terrace"/>
    <s v="Northallerton"/>
    <x v="2"/>
    <s v="17/06/2022"/>
    <n v="55"/>
    <x v="7"/>
    <s v="Ultrathing V2"/>
    <x v="2"/>
    <x v="0"/>
    <n v="2.95"/>
    <n v="20"/>
    <n v="1100"/>
    <x v="216"/>
  </r>
  <r>
    <n v="3704"/>
    <s v="Dionna"/>
    <s v="Herring"/>
    <x v="2"/>
    <x v="0"/>
    <n v="60"/>
    <s v="Trinder Road"/>
    <s v="Hengoed"/>
    <x v="1"/>
    <s v="27/03/2022"/>
    <n v="71"/>
    <x v="5"/>
    <s v="Ultrathing V4"/>
    <x v="5"/>
    <x v="0"/>
    <n v="3.99"/>
    <n v="24"/>
    <n v="1704"/>
    <x v="530"/>
  </r>
  <r>
    <n v="3705"/>
    <s v="Danial"/>
    <s v="Ball"/>
    <x v="1"/>
    <x v="1"/>
    <n v="60"/>
    <s v="Trinity Mews"/>
    <s v="Taunton"/>
    <x v="2"/>
    <s v="26/12/2020"/>
    <n v="37"/>
    <x v="6"/>
    <s v="Megawidget M"/>
    <x v="8"/>
    <x v="2"/>
    <n v="1.29"/>
    <n v="24"/>
    <n v="888"/>
    <x v="292"/>
  </r>
  <r>
    <n v="3706"/>
    <s v="Shela"/>
    <s v="Rudolph"/>
    <x v="2"/>
    <x v="0"/>
    <n v="30"/>
    <s v="Trinity Place"/>
    <s v="Milltimber"/>
    <x v="2"/>
    <d v="2021-12-04T00:00:00"/>
    <n v="62"/>
    <x v="4"/>
    <s v="Gigastuff"/>
    <x v="8"/>
    <x v="1"/>
    <n v="1.89"/>
    <n v="18"/>
    <n v="1116"/>
    <x v="135"/>
  </r>
  <r>
    <n v="3707"/>
    <s v="Latarsha"/>
    <s v="Beal"/>
    <x v="0"/>
    <x v="0"/>
    <n v="90"/>
    <s v="Trinity Street"/>
    <s v="Mitcheldean"/>
    <x v="2"/>
    <s v="28/04/2020"/>
    <n v="63"/>
    <x v="9"/>
    <s v="Ultrathing V3"/>
    <x v="4"/>
    <x v="2"/>
    <n v="3.39"/>
    <n v="24"/>
    <n v="1512"/>
    <x v="355"/>
  </r>
  <r>
    <n v="3708"/>
    <s v="Karmen"/>
    <s v="Case"/>
    <x v="0"/>
    <x v="0"/>
    <n v="60"/>
    <s v="Trott Street"/>
    <s v="Walton-On-Thames"/>
    <x v="2"/>
    <d v="2020-10-07T00:00:00"/>
    <n v="13"/>
    <x v="4"/>
    <s v="Gigastuff"/>
    <x v="1"/>
    <x v="2"/>
    <n v="1.89"/>
    <n v="18"/>
    <n v="234"/>
    <x v="143"/>
  </r>
  <r>
    <n v="3710"/>
    <s v="Renna"/>
    <s v="Burns"/>
    <x v="2"/>
    <x v="0"/>
    <n v="90"/>
    <s v="Trumans Fields"/>
    <s v="Wallingford"/>
    <x v="2"/>
    <d v="2022-11-04T00:00:00"/>
    <n v="64"/>
    <x v="5"/>
    <s v="Ultrathing V4"/>
    <x v="7"/>
    <x v="0"/>
    <n v="3.99"/>
    <n v="24"/>
    <n v="1536"/>
    <x v="372"/>
  </r>
  <r>
    <n v="3712"/>
    <s v="Mackenzie"/>
    <s v="Parham"/>
    <x v="2"/>
    <x v="0"/>
    <n v="60"/>
    <s v="Truro Street"/>
    <s v="Dyffryn Ardudwy"/>
    <x v="44"/>
    <d v="2021-04-08T00:00:00"/>
    <n v="57"/>
    <x v="1"/>
    <s v="Megawidget L"/>
    <x v="4"/>
    <x v="1"/>
    <n v="1.79"/>
    <n v="24"/>
    <n v="1368"/>
    <x v="436"/>
  </r>
  <r>
    <n v="3713"/>
    <s v="Elisha"/>
    <s v="Robbins"/>
    <x v="1"/>
    <x v="1"/>
    <n v="60"/>
    <s v="Tryon Street"/>
    <s v="Chalfont St. Giles"/>
    <x v="20"/>
    <d v="2020-01-08T00:00:00"/>
    <n v="56"/>
    <x v="1"/>
    <s v="Megawidget L"/>
    <x v="6"/>
    <x v="2"/>
    <n v="1.79"/>
    <n v="24"/>
    <n v="1344"/>
    <x v="819"/>
  </r>
  <r>
    <n v="3714"/>
    <s v="Lionel"/>
    <s v="Rossi"/>
    <x v="1"/>
    <x v="1"/>
    <n v="30"/>
    <s v="Tryons Place"/>
    <s v="Ballynahinch"/>
    <x v="0"/>
    <d v="2021-10-11T00:00:00"/>
    <n v="62"/>
    <x v="5"/>
    <s v="Ultrathing V4"/>
    <x v="1"/>
    <x v="1"/>
    <n v="3.99"/>
    <n v="24"/>
    <n v="1488"/>
    <x v="777"/>
  </r>
  <r>
    <n v="3715"/>
    <s v="Galen"/>
    <s v="Saunders"/>
    <x v="1"/>
    <x v="1"/>
    <n v="60"/>
    <s v="Tudor House"/>
    <s v="West Bromwich"/>
    <x v="2"/>
    <d v="2022-03-01T00:00:00"/>
    <n v="21"/>
    <x v="3"/>
    <s v="Megawidget S"/>
    <x v="5"/>
    <x v="0"/>
    <n v="0.69"/>
    <n v="24"/>
    <n v="504"/>
    <x v="229"/>
  </r>
  <r>
    <n v="3716"/>
    <s v="Chase"/>
    <s v="Khan"/>
    <x v="5"/>
    <x v="2"/>
    <n v="90"/>
    <s v="Tufton Street"/>
    <s v="Prestonpans"/>
    <x v="2"/>
    <d v="2022-05-07T00:00:00"/>
    <n v="65"/>
    <x v="9"/>
    <s v="Ultrathing V3"/>
    <x v="11"/>
    <x v="0"/>
    <n v="3.39"/>
    <n v="24"/>
    <n v="1560"/>
    <x v="439"/>
  </r>
  <r>
    <n v="3717"/>
    <s v="Herbert"/>
    <s v="Butler"/>
    <x v="1"/>
    <x v="1"/>
    <n v="60"/>
    <s v="Tugboat Street"/>
    <s v="Rochdale"/>
    <x v="2"/>
    <s v="27/05/2021"/>
    <n v="4"/>
    <x v="8"/>
    <s v="Superwossname"/>
    <x v="11"/>
    <x v="1"/>
    <n v="3.49"/>
    <n v="20"/>
    <n v="80"/>
    <x v="688"/>
  </r>
  <r>
    <n v="3718"/>
    <s v="Jerry"/>
    <s v="Le"/>
    <x v="1"/>
    <x v="1"/>
    <n v="90"/>
    <s v="Tugboat Street"/>
    <s v="Treorchy"/>
    <x v="2"/>
    <d v="2022-09-11T00:00:00"/>
    <n v="49"/>
    <x v="5"/>
    <s v="Ultrathing V4"/>
    <x v="9"/>
    <x v="0"/>
    <n v="3.99"/>
    <n v="24"/>
    <n v="1176"/>
    <x v="908"/>
  </r>
  <r>
    <n v="3719"/>
    <s v="Veronika"/>
    <s v="Christensen"/>
    <x v="0"/>
    <x v="0"/>
    <n v="90"/>
    <s v="Tulletts Yard"/>
    <s v="Wotton-Under-Edge"/>
    <x v="2"/>
    <d v="2020-01-09T00:00:00"/>
    <n v="67"/>
    <x v="6"/>
    <s v="Megawidget M"/>
    <x v="6"/>
    <x v="2"/>
    <n v="1.29"/>
    <n v="24"/>
    <n v="1608"/>
    <x v="604"/>
  </r>
  <r>
    <n v="3720"/>
    <s v="Katie"/>
    <s v="Sparks"/>
    <x v="0"/>
    <x v="0"/>
    <n v="60"/>
    <s v="Turk Place"/>
    <s v="Kilbirnie"/>
    <x v="21"/>
    <d v="2022-01-01T00:00:00"/>
    <n v="68"/>
    <x v="2"/>
    <s v="Ultrathing V1"/>
    <x v="6"/>
    <x v="0"/>
    <n v="1.79"/>
    <n v="17"/>
    <n v="1156"/>
    <x v="21"/>
  </r>
  <r>
    <n v="3721"/>
    <s v="Harley"/>
    <s v="Brooks"/>
    <x v="1"/>
    <x v="1"/>
    <n v="60"/>
    <s v="Turk Street"/>
    <s v="Chigwell"/>
    <x v="18"/>
    <d v="2022-12-01T00:00:00"/>
    <n v="29"/>
    <x v="8"/>
    <s v="Superwossname"/>
    <x v="8"/>
    <x v="0"/>
    <n v="3.49"/>
    <n v="20"/>
    <n v="580"/>
    <x v="295"/>
  </r>
  <r>
    <n v="3722"/>
    <s v="Inez"/>
    <s v="Lowry"/>
    <x v="2"/>
    <x v="0"/>
    <n v="30"/>
    <s v="Turley Close"/>
    <s v="Inverness-Shire"/>
    <x v="35"/>
    <d v="2021-07-04T00:00:00"/>
    <n v="8"/>
    <x v="8"/>
    <s v="Superwossname"/>
    <x v="0"/>
    <x v="1"/>
    <n v="3.49"/>
    <n v="20"/>
    <n v="160"/>
    <x v="612"/>
  </r>
  <r>
    <n v="3723"/>
    <s v="Estefana"/>
    <s v="Addison"/>
    <x v="2"/>
    <x v="0"/>
    <n v="90"/>
    <s v="Turner Road"/>
    <s v="Sutton Coldfield"/>
    <x v="2"/>
    <d v="2020-08-03T00:00:00"/>
    <n v="71"/>
    <x v="2"/>
    <s v="Ultrathing V1"/>
    <x v="3"/>
    <x v="2"/>
    <n v="1.79"/>
    <n v="17"/>
    <n v="1207"/>
    <x v="726"/>
  </r>
  <r>
    <n v="3724"/>
    <s v="Sook"/>
    <s v="Kirkpatrick"/>
    <x v="0"/>
    <x v="0"/>
    <n v="60"/>
    <s v="Turners Buildings"/>
    <s v="Morecambe"/>
    <x v="2"/>
    <d v="2022-01-05T00:00:00"/>
    <n v="54"/>
    <x v="2"/>
    <s v="Ultrathing V1"/>
    <x v="6"/>
    <x v="0"/>
    <n v="1.79"/>
    <n v="17"/>
    <n v="918"/>
    <x v="137"/>
  </r>
  <r>
    <n v="3725"/>
    <s v="Tashia"/>
    <s v="Mata"/>
    <x v="0"/>
    <x v="0"/>
    <n v="60"/>
    <s v="Turners Court"/>
    <s v="Mitcham"/>
    <x v="2"/>
    <s v="24/03/2021"/>
    <n v="78"/>
    <x v="5"/>
    <s v="Ultrathing V4"/>
    <x v="5"/>
    <x v="1"/>
    <n v="3.99"/>
    <n v="24"/>
    <n v="1872"/>
    <x v="651"/>
  </r>
  <r>
    <n v="3726"/>
    <s v="Sherly"/>
    <s v="Nash"/>
    <x v="0"/>
    <x v="0"/>
    <n v="90"/>
    <s v="Turrett Grove"/>
    <s v="Hayle"/>
    <x v="1"/>
    <s v="23/10/2020"/>
    <n v="8"/>
    <x v="6"/>
    <s v="Megawidget M"/>
    <x v="1"/>
    <x v="2"/>
    <n v="1.29"/>
    <n v="24"/>
    <n v="192"/>
    <x v="752"/>
  </r>
  <r>
    <n v="3727"/>
    <s v="Thaddeus"/>
    <s v="Oneil"/>
    <x v="1"/>
    <x v="1"/>
    <n v="60"/>
    <s v="Turville Buildings"/>
    <s v="Loughborough"/>
    <x v="2"/>
    <d v="2021-04-12T00:00:00"/>
    <n v="19"/>
    <x v="2"/>
    <s v="Ultrathing V1"/>
    <x v="4"/>
    <x v="1"/>
    <n v="1.79"/>
    <n v="17"/>
    <n v="323"/>
    <x v="337"/>
  </r>
  <r>
    <n v="3728"/>
    <s v="Carol"/>
    <s v="Brock"/>
    <x v="1"/>
    <x v="1"/>
    <n v="60"/>
    <s v="Tusons Court"/>
    <s v="Llanbedr"/>
    <x v="11"/>
    <s v="22/11/2021"/>
    <n v="56"/>
    <x v="9"/>
    <s v="Ultrathing V3"/>
    <x v="7"/>
    <x v="1"/>
    <n v="3.39"/>
    <n v="24"/>
    <n v="1344"/>
    <x v="87"/>
  </r>
  <r>
    <n v="3729"/>
    <s v="Jessika"/>
    <s v="Curran"/>
    <x v="0"/>
    <x v="0"/>
    <n v="90"/>
    <s v="Tweed Cottages"/>
    <s v="Chesham"/>
    <x v="20"/>
    <d v="2022-03-09T00:00:00"/>
    <n v="10"/>
    <x v="8"/>
    <s v="Superwossname"/>
    <x v="5"/>
    <x v="0"/>
    <n v="3.49"/>
    <n v="20"/>
    <n v="200"/>
    <x v="859"/>
  </r>
  <r>
    <n v="3730"/>
    <s v="Abdul"/>
    <s v="Stroud"/>
    <x v="1"/>
    <x v="1"/>
    <n v="30"/>
    <s v="Twickenham Road"/>
    <s v="Brampton"/>
    <x v="67"/>
    <s v="27/05/2020"/>
    <n v="76"/>
    <x v="6"/>
    <s v="Megawidget M"/>
    <x v="11"/>
    <x v="2"/>
    <n v="1.29"/>
    <n v="24"/>
    <n v="1824"/>
    <x v="708"/>
  </r>
  <r>
    <n v="3731"/>
    <s v="Leoma"/>
    <s v="Duran"/>
    <x v="0"/>
    <x v="0"/>
    <n v="60"/>
    <s v="Twilley Street"/>
    <s v="Cairndow"/>
    <x v="12"/>
    <s v="30/01/2020"/>
    <n v="16"/>
    <x v="5"/>
    <s v="Ultrathing V4"/>
    <x v="6"/>
    <x v="2"/>
    <n v="3.99"/>
    <n v="24"/>
    <n v="384"/>
    <x v="731"/>
  </r>
  <r>
    <n v="3732"/>
    <s v="Dianna"/>
    <s v="Fleming"/>
    <x v="0"/>
    <x v="0"/>
    <n v="30"/>
    <s v="Twineham Green"/>
    <s v="Fakenham"/>
    <x v="17"/>
    <s v="19/08/2022"/>
    <n v="57"/>
    <x v="7"/>
    <s v="Ultrathing V2"/>
    <x v="3"/>
    <x v="0"/>
    <n v="2.95"/>
    <n v="20"/>
    <n v="1140"/>
    <x v="501"/>
  </r>
  <r>
    <n v="3733"/>
    <s v="Shandi"/>
    <s v="Spivey"/>
    <x v="2"/>
    <x v="0"/>
    <n v="90"/>
    <s v="Twisters Alley"/>
    <s v="Dunstable"/>
    <x v="3"/>
    <d v="2020-12-01T00:00:00"/>
    <n v="53"/>
    <x v="1"/>
    <s v="Megawidget L"/>
    <x v="8"/>
    <x v="2"/>
    <n v="1.79"/>
    <n v="24"/>
    <n v="1272"/>
    <x v="934"/>
  </r>
  <r>
    <n v="3734"/>
    <s v="Frank"/>
    <s v="Chin"/>
    <x v="1"/>
    <x v="1"/>
    <n v="90"/>
    <s v="TwyfoRoadCrescent"/>
    <s v="Tredegar"/>
    <x v="2"/>
    <s v="19/02/2020"/>
    <n v="20"/>
    <x v="3"/>
    <s v="Megawidget S"/>
    <x v="10"/>
    <x v="2"/>
    <n v="0.69"/>
    <n v="24"/>
    <n v="480"/>
    <x v="847"/>
  </r>
  <r>
    <n v="3735"/>
    <s v="Geraldo"/>
    <s v="Dahl"/>
    <x v="6"/>
    <x v="2"/>
    <n v="60"/>
    <s v="Tyburn Road"/>
    <s v="Ballymoney"/>
    <x v="0"/>
    <d v="2020-04-03T00:00:00"/>
    <n v="58"/>
    <x v="5"/>
    <s v="Ultrathing V4"/>
    <x v="4"/>
    <x v="2"/>
    <n v="3.99"/>
    <n v="24"/>
    <n v="1392"/>
    <x v="831"/>
  </r>
  <r>
    <n v="3736"/>
    <s v="Rick"/>
    <s v="Cole"/>
    <x v="1"/>
    <x v="1"/>
    <n v="90"/>
    <s v="Tyers Estate"/>
    <s v="Llanerchymedd"/>
    <x v="11"/>
    <d v="2020-06-06T00:00:00"/>
    <n v="41"/>
    <x v="0"/>
    <s v="Hyperwotsit"/>
    <x v="2"/>
    <x v="2"/>
    <n v="2.0099999999999998"/>
    <n v="20"/>
    <n v="820"/>
    <x v="870"/>
  </r>
  <r>
    <n v="3737"/>
    <s v="Wenona"/>
    <s v="Kruse"/>
    <x v="0"/>
    <x v="0"/>
    <n v="60"/>
    <s v="Tyler Close"/>
    <s v="Ravenglass"/>
    <x v="2"/>
    <d v="2021-10-05T00:00:00"/>
    <n v="58"/>
    <x v="1"/>
    <s v="Megawidget L"/>
    <x v="1"/>
    <x v="1"/>
    <n v="1.79"/>
    <n v="24"/>
    <n v="1392"/>
    <x v="280"/>
  </r>
  <r>
    <n v="3738"/>
    <s v="Yetta"/>
    <s v="Stephenson"/>
    <x v="0"/>
    <x v="0"/>
    <n v="30"/>
    <s v="Tyneham Road"/>
    <s v="Congleton"/>
    <x v="15"/>
    <s v="19/04/2020"/>
    <n v="69"/>
    <x v="2"/>
    <s v="Ultrathing V1"/>
    <x v="4"/>
    <x v="2"/>
    <n v="1.79"/>
    <n v="17"/>
    <n v="1173"/>
    <x v="875"/>
  </r>
  <r>
    <n v="3739"/>
    <s v="Tori"/>
    <s v="Conklin"/>
    <x v="2"/>
    <x v="0"/>
    <n v="60"/>
    <s v="Tyneham Road"/>
    <s v="Dronfield"/>
    <x v="3"/>
    <s v="20/08/2020"/>
    <n v="37"/>
    <x v="2"/>
    <s v="Ultrathing V1"/>
    <x v="3"/>
    <x v="2"/>
    <n v="1.79"/>
    <n v="17"/>
    <n v="629"/>
    <x v="867"/>
  </r>
  <r>
    <n v="3740"/>
    <s v="Reginald"/>
    <s v="Kyle"/>
    <x v="1"/>
    <x v="1"/>
    <n v="30"/>
    <s v="Tyneham Road"/>
    <s v="Kirkwall"/>
    <x v="21"/>
    <d v="2020-05-01T00:00:00"/>
    <n v="75"/>
    <x v="9"/>
    <s v="Ultrathing V3"/>
    <x v="11"/>
    <x v="2"/>
    <n v="3.39"/>
    <n v="24"/>
    <n v="1800"/>
    <x v="146"/>
  </r>
  <r>
    <n v="3741"/>
    <s v="Walton"/>
    <s v="Valle"/>
    <x v="1"/>
    <x v="1"/>
    <n v="60"/>
    <s v="Tynemouth Road"/>
    <s v="Innerleithen"/>
    <x v="35"/>
    <s v="19/09/2021"/>
    <n v="18"/>
    <x v="8"/>
    <s v="Superwossname"/>
    <x v="9"/>
    <x v="1"/>
    <n v="3.49"/>
    <n v="20"/>
    <n v="360"/>
    <x v="24"/>
  </r>
  <r>
    <n v="3742"/>
    <s v="Emil"/>
    <s v="Patton"/>
    <x v="1"/>
    <x v="1"/>
    <n v="30"/>
    <s v="Tyrone Road"/>
    <s v="Bamburgh"/>
    <x v="0"/>
    <d v="2022-09-04T00:00:00"/>
    <n v="8"/>
    <x v="6"/>
    <s v="Megawidget M"/>
    <x v="9"/>
    <x v="0"/>
    <n v="1.29"/>
    <n v="24"/>
    <n v="192"/>
    <x v="752"/>
  </r>
  <r>
    <n v="3743"/>
    <s v="Jessika"/>
    <s v="Stacy"/>
    <x v="0"/>
    <x v="0"/>
    <n v="60"/>
    <s v="Tyrwhitt Road"/>
    <s v="Knighton"/>
    <x v="21"/>
    <d v="2020-07-06T00:00:00"/>
    <n v="43"/>
    <x v="9"/>
    <s v="Ultrathing V3"/>
    <x v="0"/>
    <x v="2"/>
    <n v="3.39"/>
    <n v="24"/>
    <n v="1032"/>
    <x v="840"/>
  </r>
  <r>
    <n v="3744"/>
    <s v="Lowell"/>
    <s v="Rice"/>
    <x v="1"/>
    <x v="1"/>
    <n v="60"/>
    <s v="Tyrwhitt Road"/>
    <s v="Coldstream"/>
    <x v="15"/>
    <d v="2020-01-08T00:00:00"/>
    <n v="47"/>
    <x v="1"/>
    <s v="Megawidget L"/>
    <x v="6"/>
    <x v="2"/>
    <n v="1.79"/>
    <n v="24"/>
    <n v="1128"/>
    <x v="147"/>
  </r>
  <r>
    <n v="3745"/>
    <s v="Horacio"/>
    <s v="Mullen"/>
    <x v="1"/>
    <x v="1"/>
    <n v="30"/>
    <s v="Petley Road"/>
    <s v="Dorking"/>
    <x v="3"/>
    <s v="17/10/2022"/>
    <n v="3"/>
    <x v="1"/>
    <s v="Megawidget L"/>
    <x v="1"/>
    <x v="0"/>
    <n v="1.79"/>
    <n v="24"/>
    <n v="72"/>
    <x v="691"/>
  </r>
  <r>
    <n v="3746"/>
    <s v="Markus"/>
    <s v="Petersen"/>
    <x v="1"/>
    <x v="1"/>
    <n v="60"/>
    <s v="Pevensey Road"/>
    <s v="Gloucestershire"/>
    <x v="17"/>
    <s v="18/12/2022"/>
    <n v="62"/>
    <x v="9"/>
    <s v="Ultrathing V3"/>
    <x v="8"/>
    <x v="0"/>
    <n v="3.39"/>
    <n v="24"/>
    <n v="1488"/>
    <x v="451"/>
  </r>
  <r>
    <n v="3747"/>
    <s v="Houston"/>
    <s v="Light"/>
    <x v="1"/>
    <x v="1"/>
    <n v="60"/>
    <s v="Pewsey Close"/>
    <s v="Halifax"/>
    <x v="13"/>
    <s v="30/04/2021"/>
    <n v="58"/>
    <x v="0"/>
    <s v="Hyperwotsit"/>
    <x v="4"/>
    <x v="1"/>
    <n v="2.0099999999999998"/>
    <n v="20"/>
    <n v="1160"/>
    <x v="791"/>
  </r>
  <r>
    <n v="3748"/>
    <s v="Natosha"/>
    <s v="Gross"/>
    <x v="0"/>
    <x v="0"/>
    <n v="90"/>
    <s v="Phene Street"/>
    <s v="Dumbarton"/>
    <x v="3"/>
    <d v="2021-07-01T00:00:00"/>
    <n v="5"/>
    <x v="4"/>
    <s v="Gigastuff"/>
    <x v="0"/>
    <x v="1"/>
    <n v="1.89"/>
    <n v="18"/>
    <n v="90"/>
    <x v="10"/>
  </r>
  <r>
    <n v="3749"/>
    <s v="Candis"/>
    <s v="Mcfadden"/>
    <x v="0"/>
    <x v="0"/>
    <n v="90"/>
    <s v="Phene Street"/>
    <s v="Lynton"/>
    <x v="2"/>
    <d v="2022-04-05T00:00:00"/>
    <n v="36"/>
    <x v="8"/>
    <s v="Superwossname"/>
    <x v="4"/>
    <x v="0"/>
    <n v="3.49"/>
    <n v="20"/>
    <n v="720"/>
    <x v="719"/>
  </r>
  <r>
    <n v="3750"/>
    <s v="Andres"/>
    <s v="Vasquez"/>
    <x v="1"/>
    <x v="1"/>
    <n v="60"/>
    <s v="Pheonix Place"/>
    <s v="Hebden Bridge"/>
    <x v="1"/>
    <s v="13/04/2021"/>
    <n v="65"/>
    <x v="3"/>
    <s v="Megawidget S"/>
    <x v="4"/>
    <x v="1"/>
    <n v="0.69"/>
    <n v="24"/>
    <n v="1560"/>
    <x v="257"/>
  </r>
  <r>
    <n v="3751"/>
    <s v="Alicia"/>
    <s v="Alford"/>
    <x v="2"/>
    <x v="0"/>
    <n v="60"/>
    <s v="Philip Terrace"/>
    <s v="Kelty"/>
    <x v="21"/>
    <d v="2020-12-07T00:00:00"/>
    <n v="44"/>
    <x v="2"/>
    <s v="Ultrathing V1"/>
    <x v="8"/>
    <x v="2"/>
    <n v="1.79"/>
    <n v="17"/>
    <n v="748"/>
    <x v="696"/>
  </r>
  <r>
    <n v="3752"/>
    <s v="Bok"/>
    <s v="Brand"/>
    <x v="0"/>
    <x v="0"/>
    <n v="30"/>
    <s v="Philip Walk"/>
    <s v="Caersws"/>
    <x v="12"/>
    <d v="2022-11-02T00:00:00"/>
    <n v="63"/>
    <x v="0"/>
    <s v="Hyperwotsit"/>
    <x v="7"/>
    <x v="0"/>
    <n v="2.0099999999999998"/>
    <n v="20"/>
    <n v="1260"/>
    <x v="41"/>
  </r>
  <r>
    <n v="3753"/>
    <s v="Clarence"/>
    <s v="Nolan"/>
    <x v="2"/>
    <x v="0"/>
    <n v="60"/>
    <s v="Philipot Path"/>
    <s v="Swaffham"/>
    <x v="2"/>
    <s v="27/05/2021"/>
    <n v="7"/>
    <x v="1"/>
    <s v="Megawidget L"/>
    <x v="11"/>
    <x v="1"/>
    <n v="1.79"/>
    <n v="24"/>
    <n v="168"/>
    <x v="629"/>
  </r>
  <r>
    <n v="3754"/>
    <s v="Kyle"/>
    <s v="Ervin"/>
    <x v="1"/>
    <x v="1"/>
    <n v="60"/>
    <s v="Phillimore Gardens"/>
    <s v="Isle Of Skye"/>
    <x v="21"/>
    <d v="2021-10-06T00:00:00"/>
    <n v="27"/>
    <x v="2"/>
    <s v="Ultrathing V1"/>
    <x v="1"/>
    <x v="1"/>
    <n v="1.79"/>
    <n v="17"/>
    <n v="459"/>
    <x v="431"/>
  </r>
  <r>
    <n v="3755"/>
    <s v="Clarence"/>
    <s v="Buck"/>
    <x v="1"/>
    <x v="1"/>
    <n v="60"/>
    <s v="Phillimore Gardens"/>
    <s v="Sedbergh"/>
    <x v="2"/>
    <d v="2022-03-09T00:00:00"/>
    <n v="42"/>
    <x v="8"/>
    <s v="Superwossname"/>
    <x v="5"/>
    <x v="0"/>
    <n v="3.49"/>
    <n v="20"/>
    <n v="840"/>
    <x v="289"/>
  </r>
  <r>
    <n v="3756"/>
    <s v="Tish"/>
    <s v="Sheffield"/>
    <x v="0"/>
    <x v="0"/>
    <n v="90"/>
    <s v="Phillimore Place"/>
    <s v="Ullapool"/>
    <x v="2"/>
    <s v="14/08/2022"/>
    <n v="91"/>
    <x v="7"/>
    <s v="Ultrathing V2"/>
    <x v="3"/>
    <x v="0"/>
    <n v="2.95"/>
    <n v="20"/>
    <n v="1820"/>
    <x v="151"/>
  </r>
  <r>
    <n v="3757"/>
    <s v="Ladonna"/>
    <s v="Bourgeois"/>
    <x v="2"/>
    <x v="0"/>
    <n v="60"/>
    <s v="Phillips Buildings"/>
    <s v="Isle Of Harris"/>
    <x v="21"/>
    <s v="24/06/2021"/>
    <n v="38"/>
    <x v="6"/>
    <s v="Megawidget M"/>
    <x v="2"/>
    <x v="1"/>
    <n v="1.29"/>
    <n v="24"/>
    <n v="912"/>
    <x v="350"/>
  </r>
  <r>
    <n v="3758"/>
    <s v="Leone"/>
    <s v="Matos"/>
    <x v="0"/>
    <x v="0"/>
    <n v="60"/>
    <s v="Phillips Court"/>
    <s v="Strabane"/>
    <x v="2"/>
    <d v="2021-06-12T00:00:00"/>
    <n v="31"/>
    <x v="8"/>
    <s v="Superwossname"/>
    <x v="2"/>
    <x v="1"/>
    <n v="3.49"/>
    <n v="20"/>
    <n v="620"/>
    <x v="504"/>
  </r>
  <r>
    <n v="3759"/>
    <s v="Kurtis"/>
    <s v="Calloway"/>
    <x v="1"/>
    <x v="1"/>
    <n v="60"/>
    <s v="Phillips Place"/>
    <s v="County Durham"/>
    <x v="16"/>
    <d v="2020-01-05T00:00:00"/>
    <n v="30"/>
    <x v="0"/>
    <s v="Hyperwotsit"/>
    <x v="6"/>
    <x v="2"/>
    <n v="2.0099999999999998"/>
    <n v="20"/>
    <n v="600"/>
    <x v="978"/>
  </r>
  <r>
    <n v="3760"/>
    <s v="Kurt"/>
    <s v="Key"/>
    <x v="1"/>
    <x v="1"/>
    <n v="90"/>
    <s v="Phoenix Close"/>
    <s v="Linlithgow"/>
    <x v="11"/>
    <d v="2022-09-12T00:00:00"/>
    <n v="74"/>
    <x v="2"/>
    <s v="Ultrathing V1"/>
    <x v="9"/>
    <x v="0"/>
    <n v="1.79"/>
    <n v="17"/>
    <n v="1258"/>
    <x v="965"/>
  </r>
  <r>
    <n v="3761"/>
    <s v="Maranda"/>
    <s v="Best"/>
    <x v="2"/>
    <x v="0"/>
    <n v="60"/>
    <s v="Physic Place"/>
    <s v="County Durham"/>
    <x v="16"/>
    <s v="28/01/2021"/>
    <n v="7"/>
    <x v="1"/>
    <s v="Megawidget L"/>
    <x v="6"/>
    <x v="1"/>
    <n v="1.79"/>
    <n v="24"/>
    <n v="168"/>
    <x v="629"/>
  </r>
  <r>
    <n v="3762"/>
    <s v="Lyle"/>
    <s v="Davies"/>
    <x v="1"/>
    <x v="1"/>
    <n v="30"/>
    <s v="Piazza"/>
    <s v="Moreton-In-Marsh"/>
    <x v="2"/>
    <d v="2022-12-12T00:00:00"/>
    <n v="9"/>
    <x v="8"/>
    <s v="Superwossname"/>
    <x v="8"/>
    <x v="0"/>
    <n v="3.49"/>
    <n v="20"/>
    <n v="180"/>
    <x v="198"/>
  </r>
  <r>
    <n v="3763"/>
    <s v="Shirely"/>
    <s v="Sheets"/>
    <x v="2"/>
    <x v="0"/>
    <n v="60"/>
    <s v="Pickering Mews"/>
    <s v="Mauchline"/>
    <x v="2"/>
    <d v="2022-01-04T00:00:00"/>
    <n v="38"/>
    <x v="1"/>
    <s v="Megawidget L"/>
    <x v="6"/>
    <x v="0"/>
    <n v="1.79"/>
    <n v="24"/>
    <n v="912"/>
    <x v="17"/>
  </r>
  <r>
    <n v="3764"/>
    <s v="Rodrick"/>
    <s v="Draper"/>
    <x v="1"/>
    <x v="1"/>
    <n v="90"/>
    <s v="Pickering Place"/>
    <s v="Fleetwood"/>
    <x v="17"/>
    <s v="18/08/2022"/>
    <n v="72"/>
    <x v="8"/>
    <s v="Superwossname"/>
    <x v="3"/>
    <x v="0"/>
    <n v="3.49"/>
    <n v="20"/>
    <n v="1440"/>
    <x v="718"/>
  </r>
  <r>
    <n v="3765"/>
    <s v="Vernia"/>
    <s v="Compton"/>
    <x v="2"/>
    <x v="0"/>
    <n v="30"/>
    <s v="Pickets Street"/>
    <s v="Andover"/>
    <x v="4"/>
    <s v="13/08/2020"/>
    <n v="76"/>
    <x v="2"/>
    <s v="Ultrathing V1"/>
    <x v="3"/>
    <x v="2"/>
    <n v="1.79"/>
    <n v="17"/>
    <n v="1292"/>
    <x v="347"/>
  </r>
  <r>
    <n v="3766"/>
    <s v="Irving"/>
    <s v="Knutson"/>
    <x v="4"/>
    <x v="2"/>
    <n v="90"/>
    <s v="Pickets Street"/>
    <s v="Church Stretton"/>
    <x v="15"/>
    <s v="29/10/2021"/>
    <n v="78"/>
    <x v="9"/>
    <s v="Ultrathing V3"/>
    <x v="1"/>
    <x v="1"/>
    <n v="3.39"/>
    <n v="24"/>
    <n v="1872"/>
    <x v="353"/>
  </r>
  <r>
    <n v="3767"/>
    <s v="Jeanie"/>
    <s v="Mcghee"/>
    <x v="0"/>
    <x v="0"/>
    <n v="90"/>
    <s v="Pickfords Yard"/>
    <s v="St. Agnes"/>
    <x v="2"/>
    <s v="26/01/2020"/>
    <n v="3"/>
    <x v="9"/>
    <s v="Ultrathing V3"/>
    <x v="6"/>
    <x v="2"/>
    <n v="3.39"/>
    <n v="24"/>
    <n v="72"/>
    <x v="234"/>
  </r>
  <r>
    <n v="3768"/>
    <s v="Marshall"/>
    <s v="Lloyd"/>
    <x v="1"/>
    <x v="1"/>
    <n v="30"/>
    <s v="Pier Parade"/>
    <s v="Seaford"/>
    <x v="2"/>
    <s v="29/04/2020"/>
    <n v="71"/>
    <x v="9"/>
    <s v="Ultrathing V3"/>
    <x v="4"/>
    <x v="2"/>
    <n v="3.39"/>
    <n v="24"/>
    <n v="1704"/>
    <x v="979"/>
  </r>
  <r>
    <n v="3769"/>
    <s v="Terese"/>
    <s v="Ramirez"/>
    <x v="2"/>
    <x v="0"/>
    <n v="60"/>
    <s v="Piermont Green"/>
    <s v="Taunton"/>
    <x v="2"/>
    <s v="14/04/2020"/>
    <n v="71"/>
    <x v="4"/>
    <s v="Gigastuff"/>
    <x v="4"/>
    <x v="2"/>
    <n v="1.89"/>
    <n v="18"/>
    <n v="1278"/>
    <x v="265"/>
  </r>
  <r>
    <n v="3770"/>
    <s v="Nakesha"/>
    <s v="Costello"/>
    <x v="2"/>
    <x v="0"/>
    <n v="30"/>
    <s v="Pillar Box"/>
    <s v="Menai Bridge"/>
    <x v="2"/>
    <s v="21/10/2020"/>
    <n v="6"/>
    <x v="8"/>
    <s v="Superwossname"/>
    <x v="1"/>
    <x v="2"/>
    <n v="3.49"/>
    <n v="20"/>
    <n v="120"/>
    <x v="564"/>
  </r>
  <r>
    <n v="3771"/>
    <s v="Margarite"/>
    <s v="Vaughan"/>
    <x v="3"/>
    <x v="0"/>
    <n v="60"/>
    <s v="Pipemaker'S Alley"/>
    <s v="West Calder"/>
    <x v="2"/>
    <s v="26/07/2022"/>
    <n v="98"/>
    <x v="2"/>
    <s v="Ultrathing V1"/>
    <x v="0"/>
    <x v="0"/>
    <n v="1.79"/>
    <n v="17"/>
    <n v="1666"/>
    <x v="483"/>
  </r>
  <r>
    <n v="3772"/>
    <s v="Orlando"/>
    <s v="Babb"/>
    <x v="1"/>
    <x v="1"/>
    <n v="30"/>
    <s v="Pirie Street"/>
    <s v="Holmrook"/>
    <x v="1"/>
    <s v="18/04/2022"/>
    <n v="43"/>
    <x v="1"/>
    <s v="Megawidget L"/>
    <x v="4"/>
    <x v="0"/>
    <n v="1.79"/>
    <n v="24"/>
    <n v="1032"/>
    <x v="76"/>
  </r>
  <r>
    <n v="3773"/>
    <s v="Tamekia"/>
    <s v="Call"/>
    <x v="2"/>
    <x v="0"/>
    <n v="90"/>
    <s v="Pitfield Crescent"/>
    <s v="Montrose"/>
    <x v="2"/>
    <s v="17/08/2020"/>
    <n v="77"/>
    <x v="1"/>
    <s v="Megawidget L"/>
    <x v="3"/>
    <x v="2"/>
    <n v="1.79"/>
    <n v="24"/>
    <n v="1848"/>
    <x v="91"/>
  </r>
  <r>
    <n v="3774"/>
    <s v="Tracy"/>
    <s v="Light"/>
    <x v="1"/>
    <x v="1"/>
    <n v="60"/>
    <s v="Pitshanger Park"/>
    <s v="Wallington"/>
    <x v="2"/>
    <d v="2020-11-10T00:00:00"/>
    <n v="49"/>
    <x v="9"/>
    <s v="Ultrathing V3"/>
    <x v="7"/>
    <x v="2"/>
    <n v="3.39"/>
    <n v="24"/>
    <n v="1176"/>
    <x v="459"/>
  </r>
  <r>
    <n v="3775"/>
    <s v="Hal"/>
    <s v="Howe"/>
    <x v="6"/>
    <x v="2"/>
    <n v="30"/>
    <s v="Plant Terrace"/>
    <s v="Macduff"/>
    <x v="2"/>
    <s v="13/09/2021"/>
    <n v="25"/>
    <x v="6"/>
    <s v="Megawidget M"/>
    <x v="9"/>
    <x v="1"/>
    <n v="1.29"/>
    <n v="24"/>
    <n v="600"/>
    <x v="130"/>
  </r>
  <r>
    <n v="3776"/>
    <s v="Alonzo"/>
    <s v="Harmon"/>
    <x v="1"/>
    <x v="1"/>
    <n v="30"/>
    <s v="Plantain Place"/>
    <s v="Maryport"/>
    <x v="2"/>
    <s v="25/10/2020"/>
    <n v="76"/>
    <x v="0"/>
    <s v="Hyperwotsit"/>
    <x v="1"/>
    <x v="2"/>
    <n v="2.0099999999999998"/>
    <n v="20"/>
    <n v="1520"/>
    <x v="662"/>
  </r>
  <r>
    <n v="3777"/>
    <s v="Julianne"/>
    <s v="Delarosa"/>
    <x v="0"/>
    <x v="0"/>
    <n v="90"/>
    <s v="Plashet Grove"/>
    <s v="Aberdeenshire"/>
    <x v="36"/>
    <s v="28/05/2020"/>
    <n v="38"/>
    <x v="0"/>
    <s v="Hyperwotsit"/>
    <x v="11"/>
    <x v="2"/>
    <n v="2.0099999999999998"/>
    <n v="20"/>
    <n v="760"/>
    <x v="470"/>
  </r>
  <r>
    <n v="3778"/>
    <s v="Hien"/>
    <s v="Buchanan"/>
    <x v="2"/>
    <x v="0"/>
    <n v="30"/>
    <s v="Playfield Crescent"/>
    <s v="Exeter"/>
    <x v="17"/>
    <s v="29/11/2020"/>
    <n v="59"/>
    <x v="0"/>
    <s v="Hyperwotsit"/>
    <x v="7"/>
    <x v="2"/>
    <n v="2.0099999999999998"/>
    <n v="20"/>
    <n v="1180"/>
    <x v="642"/>
  </r>
  <r>
    <n v="3779"/>
    <s v="Luis"/>
    <s v="Dotson"/>
    <x v="1"/>
    <x v="1"/>
    <n v="60"/>
    <s v="PlayfoRoadRoad"/>
    <s v="Darvel"/>
    <x v="3"/>
    <s v="28/08/2020"/>
    <n v="12"/>
    <x v="0"/>
    <s v="Hyperwotsit"/>
    <x v="3"/>
    <x v="2"/>
    <n v="2.0099999999999998"/>
    <n v="20"/>
    <n v="240"/>
    <x v="868"/>
  </r>
  <r>
    <n v="3780"/>
    <s v="Britany"/>
    <s v="Sanford"/>
    <x v="0"/>
    <x v="0"/>
    <n v="30"/>
    <s v="PlayfoRoadRoad"/>
    <s v="Saundersfoot"/>
    <x v="2"/>
    <s v="20/05/2021"/>
    <n v="76"/>
    <x v="9"/>
    <s v="Ultrathing V3"/>
    <x v="11"/>
    <x v="1"/>
    <n v="3.39"/>
    <n v="24"/>
    <n v="1824"/>
    <x v="590"/>
  </r>
  <r>
    <n v="3781"/>
    <s v="Gisela"/>
    <s v="Luna"/>
    <x v="0"/>
    <x v="0"/>
    <n v="30"/>
    <s v="Pleasant Passage"/>
    <s v="Mallaig"/>
    <x v="2"/>
    <s v="13/04/2021"/>
    <n v="73"/>
    <x v="7"/>
    <s v="Ultrathing V2"/>
    <x v="4"/>
    <x v="1"/>
    <n v="2.95"/>
    <n v="20"/>
    <n v="1460"/>
    <x v="512"/>
  </r>
  <r>
    <n v="3782"/>
    <s v="Kaylee"/>
    <s v="Page"/>
    <x v="3"/>
    <x v="0"/>
    <n v="60"/>
    <s v="Plevna Road"/>
    <s v="Studley"/>
    <x v="2"/>
    <s v="14/02/2022"/>
    <n v="54"/>
    <x v="7"/>
    <s v="Ultrathing V2"/>
    <x v="10"/>
    <x v="0"/>
    <n v="2.95"/>
    <n v="20"/>
    <n v="1080"/>
    <x v="308"/>
  </r>
  <r>
    <n v="3783"/>
    <s v="Don"/>
    <s v="Romano"/>
    <x v="1"/>
    <x v="1"/>
    <n v="60"/>
    <s v="Plough Bridge"/>
    <s v="Betws-Y-Coed"/>
    <x v="37"/>
    <s v="24/09/2020"/>
    <n v="67"/>
    <x v="9"/>
    <s v="Ultrathing V3"/>
    <x v="9"/>
    <x v="2"/>
    <n v="3.39"/>
    <n v="24"/>
    <n v="1608"/>
    <x v="270"/>
  </r>
  <r>
    <n v="3784"/>
    <s v="Joya"/>
    <s v="Lewis"/>
    <x v="2"/>
    <x v="0"/>
    <n v="60"/>
    <s v="Plummers Cottages"/>
    <s v="Somerton"/>
    <x v="2"/>
    <s v="19/06/2020"/>
    <n v="7"/>
    <x v="3"/>
    <s v="Megawidget S"/>
    <x v="2"/>
    <x v="2"/>
    <n v="0.69"/>
    <n v="24"/>
    <n v="168"/>
    <x v="33"/>
  </r>
  <r>
    <n v="3785"/>
    <s v="Craig"/>
    <s v="Greenwood"/>
    <x v="1"/>
    <x v="1"/>
    <n v="90"/>
    <s v="Plumstead High"/>
    <s v="Lifton"/>
    <x v="11"/>
    <d v="2021-02-03T00:00:00"/>
    <n v="7"/>
    <x v="1"/>
    <s v="Megawidget L"/>
    <x v="10"/>
    <x v="1"/>
    <n v="1.79"/>
    <n v="24"/>
    <n v="168"/>
    <x v="629"/>
  </r>
  <r>
    <n v="3786"/>
    <s v="Ismael"/>
    <s v="Foley"/>
    <x v="1"/>
    <x v="1"/>
    <n v="60"/>
    <s v="Plymouth Road"/>
    <s v="Juniper Green"/>
    <x v="21"/>
    <d v="2020-04-08T00:00:00"/>
    <n v="32"/>
    <x v="4"/>
    <s v="Gigastuff"/>
    <x v="4"/>
    <x v="2"/>
    <n v="1.89"/>
    <n v="18"/>
    <n v="576"/>
    <x v="58"/>
  </r>
  <r>
    <n v="3787"/>
    <s v="Haydee"/>
    <s v="Snider"/>
    <x v="2"/>
    <x v="0"/>
    <n v="30"/>
    <s v="Plympton Avenue"/>
    <s v="Saxmundham"/>
    <x v="2"/>
    <s v="20/02/2020"/>
    <n v="54"/>
    <x v="7"/>
    <s v="Ultrathing V2"/>
    <x v="10"/>
    <x v="2"/>
    <n v="2.95"/>
    <n v="20"/>
    <n v="1080"/>
    <x v="308"/>
  </r>
  <r>
    <n v="3788"/>
    <s v="Percy"/>
    <s v="Turner"/>
    <x v="1"/>
    <x v="1"/>
    <n v="30"/>
    <s v="Poets Road"/>
    <s v="Hartlepool"/>
    <x v="1"/>
    <d v="2022-04-02T00:00:00"/>
    <n v="94"/>
    <x v="5"/>
    <s v="Ultrathing V4"/>
    <x v="4"/>
    <x v="0"/>
    <n v="3.99"/>
    <n v="24"/>
    <n v="2256"/>
    <x v="905"/>
  </r>
  <r>
    <n v="3789"/>
    <s v="Willa"/>
    <s v="Belanger"/>
    <x v="3"/>
    <x v="0"/>
    <n v="60"/>
    <s v="Point View"/>
    <s v="Berkshire"/>
    <x v="29"/>
    <d v="2021-03-10T00:00:00"/>
    <n v="77"/>
    <x v="4"/>
    <s v="Gigastuff"/>
    <x v="5"/>
    <x v="1"/>
    <n v="1.89"/>
    <n v="18"/>
    <n v="1386"/>
    <x v="620"/>
  </r>
  <r>
    <n v="3790"/>
    <s v="Kelsie"/>
    <s v="Chapman"/>
    <x v="3"/>
    <x v="0"/>
    <n v="30"/>
    <s v="Pole Hill"/>
    <s v="Kent"/>
    <x v="21"/>
    <d v="2021-04-01T00:00:00"/>
    <n v="74"/>
    <x v="9"/>
    <s v="Ultrathing V3"/>
    <x v="4"/>
    <x v="1"/>
    <n v="3.39"/>
    <n v="24"/>
    <n v="1776"/>
    <x v="525"/>
  </r>
  <r>
    <n v="3791"/>
    <s v="Rodrigo"/>
    <s v="Medrano"/>
    <x v="1"/>
    <x v="1"/>
    <n v="60"/>
    <s v="Polesden Gardens"/>
    <s v="Carmarthen"/>
    <x v="10"/>
    <s v="23/06/2020"/>
    <n v="75"/>
    <x v="7"/>
    <s v="Ultrathing V2"/>
    <x v="2"/>
    <x v="2"/>
    <n v="2.95"/>
    <n v="20"/>
    <n v="1500"/>
    <x v="899"/>
  </r>
  <r>
    <n v="3792"/>
    <s v="Colene"/>
    <s v="Krause"/>
    <x v="2"/>
    <x v="0"/>
    <n v="60"/>
    <s v="PollaRoadHouses"/>
    <s v="Calstock"/>
    <x v="55"/>
    <s v="13/01/2021"/>
    <n v="17"/>
    <x v="4"/>
    <s v="Gigastuff"/>
    <x v="6"/>
    <x v="1"/>
    <n v="1.89"/>
    <n v="18"/>
    <n v="306"/>
    <x v="567"/>
  </r>
  <r>
    <n v="3793"/>
    <s v="Jeana"/>
    <s v="Mckinnon"/>
    <x v="2"/>
    <x v="0"/>
    <n v="30"/>
    <s v="PollaRoadStreet"/>
    <s v="Church Stretton"/>
    <x v="15"/>
    <s v="19/08/2021"/>
    <n v="21"/>
    <x v="8"/>
    <s v="Superwossname"/>
    <x v="3"/>
    <x v="1"/>
    <n v="3.49"/>
    <n v="20"/>
    <n v="420"/>
    <x v="549"/>
  </r>
  <r>
    <n v="3794"/>
    <s v="Kelley"/>
    <s v="Goodwin"/>
    <x v="1"/>
    <x v="1"/>
    <n v="60"/>
    <s v="Polworth Road"/>
    <s v="Blaenau Ffestiniog"/>
    <x v="7"/>
    <s v="31/10/2020"/>
    <n v="10"/>
    <x v="9"/>
    <s v="Ultrathing V3"/>
    <x v="1"/>
    <x v="2"/>
    <n v="3.39"/>
    <n v="24"/>
    <n v="240"/>
    <x v="34"/>
  </r>
  <r>
    <n v="3795"/>
    <s v="Jaymie"/>
    <s v="Lee"/>
    <x v="2"/>
    <x v="0"/>
    <n v="90"/>
    <s v="Polworth Road"/>
    <s v="Stowmarket"/>
    <x v="2"/>
    <s v="23/05/2022"/>
    <n v="94"/>
    <x v="8"/>
    <s v="Superwossname"/>
    <x v="11"/>
    <x v="0"/>
    <n v="3.49"/>
    <n v="20"/>
    <n v="1880"/>
    <x v="980"/>
  </r>
  <r>
    <n v="3796"/>
    <s v="Alline"/>
    <s v="Cooper"/>
    <x v="0"/>
    <x v="0"/>
    <n v="90"/>
    <s v="Polygon Row"/>
    <s v="Bacup"/>
    <x v="40"/>
    <s v="29/10/2022"/>
    <n v="97"/>
    <x v="3"/>
    <s v="Megawidget S"/>
    <x v="1"/>
    <x v="0"/>
    <n v="0.69"/>
    <n v="24"/>
    <n v="2328"/>
    <x v="571"/>
  </r>
  <r>
    <n v="3797"/>
    <s v="Dario"/>
    <s v="Haskins"/>
    <x v="1"/>
    <x v="1"/>
    <n v="90"/>
    <s v="Pomell Way"/>
    <s v="Trowbridge"/>
    <x v="2"/>
    <d v="2021-02-06T00:00:00"/>
    <n v="20"/>
    <x v="1"/>
    <s v="Megawidget L"/>
    <x v="10"/>
    <x v="1"/>
    <n v="1.79"/>
    <n v="24"/>
    <n v="480"/>
    <x v="329"/>
  </r>
  <r>
    <n v="3798"/>
    <s v="Darline"/>
    <s v="Estes"/>
    <x v="2"/>
    <x v="0"/>
    <n v="30"/>
    <s v="Pond Farm"/>
    <s v="Ty Croes"/>
    <x v="2"/>
    <s v="30/07/2020"/>
    <n v="42"/>
    <x v="3"/>
    <s v="Megawidget S"/>
    <x v="0"/>
    <x v="2"/>
    <n v="0.69"/>
    <n v="24"/>
    <n v="1008"/>
    <x v="667"/>
  </r>
  <r>
    <n v="3799"/>
    <s v="Liana"/>
    <s v="Velasquez"/>
    <x v="2"/>
    <x v="0"/>
    <n v="90"/>
    <s v="Pond Terrace"/>
    <s v="Golspie"/>
    <x v="17"/>
    <d v="2020-06-12T00:00:00"/>
    <n v="80"/>
    <x v="1"/>
    <s v="Megawidget L"/>
    <x v="2"/>
    <x v="2"/>
    <n v="1.79"/>
    <n v="24"/>
    <n v="1920"/>
    <x v="956"/>
  </r>
  <r>
    <n v="3801"/>
    <s v="Ozella"/>
    <s v="Hampton"/>
    <x v="0"/>
    <x v="0"/>
    <n v="60"/>
    <s v="PonsaRoadRoad"/>
    <s v="West Bromwich"/>
    <x v="2"/>
    <s v="26/01/2022"/>
    <n v="66"/>
    <x v="8"/>
    <s v="Superwossname"/>
    <x v="6"/>
    <x v="0"/>
    <n v="3.49"/>
    <n v="20"/>
    <n v="1320"/>
    <x v="241"/>
  </r>
  <r>
    <n v="3802"/>
    <s v="Joan"/>
    <s v="Walsh"/>
    <x v="3"/>
    <x v="0"/>
    <n v="90"/>
    <s v="Pont Street"/>
    <s v="Ottery St. Mary"/>
    <x v="2"/>
    <s v="30/12/2022"/>
    <n v="26"/>
    <x v="7"/>
    <s v="Ultrathing V2"/>
    <x v="8"/>
    <x v="0"/>
    <n v="2.95"/>
    <n v="20"/>
    <n v="520"/>
    <x v="110"/>
  </r>
  <r>
    <n v="3803"/>
    <s v="Damon"/>
    <s v="Shepherd"/>
    <x v="1"/>
    <x v="1"/>
    <n v="60"/>
    <s v="Pooah Road"/>
    <s v="Sheringham"/>
    <x v="2"/>
    <s v="27/10/2021"/>
    <n v="14"/>
    <x v="2"/>
    <s v="Ultrathing V1"/>
    <x v="1"/>
    <x v="1"/>
    <n v="1.79"/>
    <n v="17"/>
    <n v="238"/>
    <x v="328"/>
  </r>
  <r>
    <n v="3804"/>
    <s v="Concepcion"/>
    <s v="Rosado"/>
    <x v="2"/>
    <x v="0"/>
    <n v="60"/>
    <s v="Pooles Lane"/>
    <s v="Middlewich"/>
    <x v="2"/>
    <d v="2020-05-11T00:00:00"/>
    <n v="81"/>
    <x v="9"/>
    <s v="Ultrathing V3"/>
    <x v="11"/>
    <x v="2"/>
    <n v="3.39"/>
    <n v="24"/>
    <n v="1944"/>
    <x v="836"/>
  </r>
  <r>
    <n v="3805"/>
    <s v="Derick"/>
    <s v="Shaver"/>
    <x v="1"/>
    <x v="1"/>
    <n v="90"/>
    <s v="Popes Head"/>
    <s v="Llandrindod Wells"/>
    <x v="11"/>
    <d v="2022-07-03T00:00:00"/>
    <n v="98"/>
    <x v="3"/>
    <s v="Megawidget S"/>
    <x v="0"/>
    <x v="0"/>
    <n v="0.69"/>
    <n v="24"/>
    <n v="2352"/>
    <x v="981"/>
  </r>
  <r>
    <n v="3806"/>
    <s v="Elliot"/>
    <s v="Cline"/>
    <x v="1"/>
    <x v="1"/>
    <n v="90"/>
    <s v="Poplar Close"/>
    <s v="Nuneaton"/>
    <x v="2"/>
    <d v="2020-07-08T00:00:00"/>
    <n v="62"/>
    <x v="7"/>
    <s v="Ultrathing V2"/>
    <x v="0"/>
    <x v="2"/>
    <n v="2.95"/>
    <n v="20"/>
    <n v="1240"/>
    <x v="776"/>
  </r>
  <r>
    <n v="3807"/>
    <s v="Lu"/>
    <s v="Longoria"/>
    <x v="0"/>
    <x v="0"/>
    <n v="60"/>
    <s v="Poplar Mews"/>
    <s v="Marianglas"/>
    <x v="2"/>
    <s v="26/02/2021"/>
    <n v="50"/>
    <x v="0"/>
    <s v="Hyperwotsit"/>
    <x v="10"/>
    <x v="1"/>
    <n v="2.0099999999999998"/>
    <n v="20"/>
    <n v="1000"/>
    <x v="671"/>
  </r>
  <r>
    <n v="3809"/>
    <s v="Walter"/>
    <s v="Kimball"/>
    <x v="1"/>
    <x v="1"/>
    <n v="90"/>
    <s v="Poppin'S Court"/>
    <s v="Swanley"/>
    <x v="2"/>
    <s v="27/10/2021"/>
    <n v="86"/>
    <x v="0"/>
    <s v="Hyperwotsit"/>
    <x v="1"/>
    <x v="1"/>
    <n v="2.0099999999999998"/>
    <n v="20"/>
    <n v="1720"/>
    <x v="967"/>
  </r>
  <r>
    <n v="3810"/>
    <s v="Eartha"/>
    <s v="Lambert"/>
    <x v="3"/>
    <x v="0"/>
    <n v="90"/>
    <s v="Port Street"/>
    <s v="Knebworth"/>
    <x v="21"/>
    <d v="2021-07-05T00:00:00"/>
    <n v="13"/>
    <x v="2"/>
    <s v="Ultrathing V1"/>
    <x v="0"/>
    <x v="1"/>
    <n v="1.79"/>
    <n v="17"/>
    <n v="221"/>
    <x v="877"/>
  </r>
  <r>
    <n v="3811"/>
    <s v="Ona"/>
    <s v="Platt"/>
    <x v="3"/>
    <x v="0"/>
    <n v="90"/>
    <s v="Porters Place"/>
    <s v="Llanwrtyd Wells"/>
    <x v="11"/>
    <d v="2020-03-02T00:00:00"/>
    <n v="71"/>
    <x v="4"/>
    <s v="Gigastuff"/>
    <x v="5"/>
    <x v="2"/>
    <n v="1.89"/>
    <n v="18"/>
    <n v="1278"/>
    <x v="265"/>
  </r>
  <r>
    <n v="3812"/>
    <s v="Brett"/>
    <s v="Moss"/>
    <x v="1"/>
    <x v="1"/>
    <n v="90"/>
    <s v="Portland Street"/>
    <s v="Campbeltown"/>
    <x v="10"/>
    <d v="2022-08-12T00:00:00"/>
    <n v="77"/>
    <x v="8"/>
    <s v="Superwossname"/>
    <x v="3"/>
    <x v="0"/>
    <n v="3.49"/>
    <n v="20"/>
    <n v="1540"/>
    <x v="543"/>
  </r>
  <r>
    <n v="3813"/>
    <s v="Howard"/>
    <s v="Camacho"/>
    <x v="1"/>
    <x v="1"/>
    <n v="90"/>
    <s v="Portobello Court"/>
    <s v="Didcot"/>
    <x v="3"/>
    <s v="13/05/2020"/>
    <n v="5"/>
    <x v="8"/>
    <s v="Superwossname"/>
    <x v="11"/>
    <x v="2"/>
    <n v="3.49"/>
    <n v="20"/>
    <n v="100"/>
    <x v="71"/>
  </r>
  <r>
    <n v="3814"/>
    <s v="Anjelica"/>
    <s v="Mcknight"/>
    <x v="2"/>
    <x v="0"/>
    <n v="90"/>
    <s v="Portobello Mews"/>
    <s v="Isle Of Gigha"/>
    <x v="21"/>
    <s v="14/05/2021"/>
    <n v="29"/>
    <x v="8"/>
    <s v="Superwossname"/>
    <x v="11"/>
    <x v="1"/>
    <n v="3.49"/>
    <n v="20"/>
    <n v="580"/>
    <x v="295"/>
  </r>
  <r>
    <n v="3815"/>
    <s v="Dante"/>
    <s v="Rutledge"/>
    <x v="1"/>
    <x v="1"/>
    <n v="60"/>
    <s v="Portree Close"/>
    <s v="Uttoxeter"/>
    <x v="2"/>
    <d v="2020-06-12T00:00:00"/>
    <n v="63"/>
    <x v="8"/>
    <s v="Superwossname"/>
    <x v="2"/>
    <x v="2"/>
    <n v="3.49"/>
    <n v="20"/>
    <n v="1260"/>
    <x v="435"/>
  </r>
  <r>
    <n v="3816"/>
    <s v="Shawanda"/>
    <s v="Crockett"/>
    <x v="0"/>
    <x v="0"/>
    <n v="60"/>
    <s v="Portree Street"/>
    <s v="Wincanton"/>
    <x v="2"/>
    <d v="2022-12-02T00:00:00"/>
    <n v="76"/>
    <x v="1"/>
    <s v="Megawidget L"/>
    <x v="8"/>
    <x v="0"/>
    <n v="1.79"/>
    <n v="24"/>
    <n v="1824"/>
    <x v="678"/>
  </r>
  <r>
    <n v="3817"/>
    <s v="Loralee"/>
    <s v="Gutierrez"/>
    <x v="2"/>
    <x v="0"/>
    <n v="30"/>
    <s v="Portsdown Road"/>
    <s v="Arrochar"/>
    <x v="33"/>
    <s v="26/03/2022"/>
    <n v="46"/>
    <x v="9"/>
    <s v="Ultrathing V3"/>
    <x v="5"/>
    <x v="0"/>
    <n v="3.39"/>
    <n v="24"/>
    <n v="1104"/>
    <x v="783"/>
  </r>
  <r>
    <n v="3818"/>
    <s v="Tracey"/>
    <s v="Brewster"/>
    <x v="1"/>
    <x v="1"/>
    <n v="90"/>
    <s v="Portsmouth Road"/>
    <s v="Waterlooville"/>
    <x v="2"/>
    <d v="2021-10-12T00:00:00"/>
    <n v="42"/>
    <x v="2"/>
    <s v="Ultrathing V1"/>
    <x v="1"/>
    <x v="1"/>
    <n v="1.79"/>
    <n v="17"/>
    <n v="714"/>
    <x v="188"/>
  </r>
  <r>
    <n v="3819"/>
    <s v="Alene"/>
    <s v="Rush"/>
    <x v="2"/>
    <x v="0"/>
    <n v="30"/>
    <s v="Potier Street"/>
    <s v="Darvel"/>
    <x v="3"/>
    <s v="13/12/2021"/>
    <n v="6"/>
    <x v="2"/>
    <s v="Ultrathing V1"/>
    <x v="8"/>
    <x v="1"/>
    <n v="1.79"/>
    <n v="17"/>
    <n v="102"/>
    <x v="853"/>
  </r>
  <r>
    <n v="3820"/>
    <s v="Bambi"/>
    <s v="Rose"/>
    <x v="2"/>
    <x v="0"/>
    <n v="30"/>
    <s v="Potters Court"/>
    <s v="Dollar"/>
    <x v="3"/>
    <s v="18/07/2020"/>
    <n v="67"/>
    <x v="8"/>
    <s v="Superwossname"/>
    <x v="0"/>
    <x v="2"/>
    <n v="3.49"/>
    <n v="20"/>
    <n v="1340"/>
    <x v="452"/>
  </r>
  <r>
    <n v="3821"/>
    <s v="Kyoko"/>
    <s v="Phelps"/>
    <x v="0"/>
    <x v="0"/>
    <n v="90"/>
    <s v="Potters Fields"/>
    <s v="Wylam"/>
    <x v="2"/>
    <s v="13/01/2022"/>
    <n v="46"/>
    <x v="8"/>
    <s v="Superwossname"/>
    <x v="6"/>
    <x v="0"/>
    <n v="3.49"/>
    <n v="20"/>
    <n v="920"/>
    <x v="166"/>
  </r>
  <r>
    <n v="3822"/>
    <s v="Rupert"/>
    <s v="Spangler"/>
    <x v="1"/>
    <x v="1"/>
    <n v="60"/>
    <s v="Potters Place"/>
    <s v="Chorley"/>
    <x v="18"/>
    <s v="24/06/2021"/>
    <n v="85"/>
    <x v="7"/>
    <s v="Ultrathing V2"/>
    <x v="2"/>
    <x v="1"/>
    <n v="2.95"/>
    <n v="20"/>
    <n v="1700"/>
    <x v="344"/>
  </r>
  <r>
    <n v="3823"/>
    <s v="Lai"/>
    <s v="Richardson"/>
    <x v="2"/>
    <x v="0"/>
    <n v="90"/>
    <s v="Pottery Cottage"/>
    <s v="Ilfracombe"/>
    <x v="1"/>
    <s v="28/05/2020"/>
    <n v="48"/>
    <x v="9"/>
    <s v="Ultrathing V3"/>
    <x v="11"/>
    <x v="2"/>
    <n v="3.39"/>
    <n v="24"/>
    <n v="1152"/>
    <x v="668"/>
  </r>
  <r>
    <n v="3824"/>
    <s v="Dwayne"/>
    <s v="Hagen"/>
    <x v="1"/>
    <x v="1"/>
    <n v="60"/>
    <s v="Pound Park"/>
    <s v="Petersfield"/>
    <x v="2"/>
    <s v="23/06/2020"/>
    <n v="66"/>
    <x v="7"/>
    <s v="Ultrathing V2"/>
    <x v="2"/>
    <x v="2"/>
    <n v="2.95"/>
    <n v="20"/>
    <n v="1320"/>
    <x v="916"/>
  </r>
  <r>
    <n v="3825"/>
    <s v="Beatriz"/>
    <s v="Gill"/>
    <x v="0"/>
    <x v="0"/>
    <n v="30"/>
    <s v="Povidence Cottages"/>
    <s v="Montacute"/>
    <x v="2"/>
    <d v="2021-05-05T00:00:00"/>
    <n v="17"/>
    <x v="1"/>
    <s v="Megawidget L"/>
    <x v="11"/>
    <x v="1"/>
    <n v="1.79"/>
    <n v="24"/>
    <n v="408"/>
    <x v="179"/>
  </r>
  <r>
    <n v="3826"/>
    <s v="Eladia"/>
    <s v="Velazquez"/>
    <x v="3"/>
    <x v="0"/>
    <n v="30"/>
    <s v="Powes Place"/>
    <s v="Donaghadee"/>
    <x v="3"/>
    <d v="2020-06-08T00:00:00"/>
    <n v="61"/>
    <x v="1"/>
    <s v="Megawidget L"/>
    <x v="2"/>
    <x v="2"/>
    <n v="1.79"/>
    <n v="24"/>
    <n v="1464"/>
    <x v="490"/>
  </r>
  <r>
    <n v="3827"/>
    <s v="Loretta"/>
    <s v="Khan"/>
    <x v="0"/>
    <x v="0"/>
    <n v="60"/>
    <s v="Powis Mews"/>
    <s v="St. Ives"/>
    <x v="2"/>
    <s v="18/04/2020"/>
    <n v="63"/>
    <x v="8"/>
    <s v="Superwossname"/>
    <x v="4"/>
    <x v="2"/>
    <n v="3.49"/>
    <n v="20"/>
    <n v="1260"/>
    <x v="435"/>
  </r>
  <r>
    <n v="3828"/>
    <s v="Yon"/>
    <s v="Cervantes"/>
    <x v="2"/>
    <x v="0"/>
    <n v="30"/>
    <s v="Pragnell Road"/>
    <s v="Drybrook"/>
    <x v="3"/>
    <d v="2021-03-06T00:00:00"/>
    <n v="17"/>
    <x v="6"/>
    <s v="Megawidget M"/>
    <x v="5"/>
    <x v="1"/>
    <n v="1.29"/>
    <n v="24"/>
    <n v="408"/>
    <x v="492"/>
  </r>
  <r>
    <n v="3830"/>
    <s v="Stacy"/>
    <s v="Marsh"/>
    <x v="5"/>
    <x v="2"/>
    <n v="90"/>
    <s v="Pragnell Road"/>
    <s v="East Cowes"/>
    <x v="44"/>
    <s v="30/01/2020"/>
    <n v="23"/>
    <x v="3"/>
    <s v="Megawidget S"/>
    <x v="6"/>
    <x v="2"/>
    <n v="0.69"/>
    <n v="24"/>
    <n v="552"/>
    <x v="895"/>
  </r>
  <r>
    <n v="3832"/>
    <s v="Kandace"/>
    <s v="Norman"/>
    <x v="3"/>
    <x v="0"/>
    <n v="30"/>
    <s v="Pratt Walk"/>
    <s v="Kirkwall"/>
    <x v="21"/>
    <s v="14/06/2022"/>
    <n v="68"/>
    <x v="5"/>
    <s v="Ultrathing V4"/>
    <x v="2"/>
    <x v="0"/>
    <n v="3.99"/>
    <n v="24"/>
    <n v="1632"/>
    <x v="197"/>
  </r>
  <r>
    <n v="3833"/>
    <s v="Christie"/>
    <s v="Jennings"/>
    <x v="0"/>
    <x v="0"/>
    <n v="90"/>
    <s v="Pratt Walk"/>
    <s v="Watchet"/>
    <x v="2"/>
    <s v="14/03/2021"/>
    <n v="38"/>
    <x v="1"/>
    <s v="Megawidget L"/>
    <x v="5"/>
    <x v="1"/>
    <n v="1.79"/>
    <n v="24"/>
    <n v="912"/>
    <x v="17"/>
  </r>
  <r>
    <n v="3834"/>
    <s v="Casie"/>
    <s v="Cassidy"/>
    <x v="2"/>
    <x v="0"/>
    <n v="90"/>
    <s v="Precinct Of "/>
    <s v="Northallerton"/>
    <x v="2"/>
    <s v="13/05/2021"/>
    <n v="68"/>
    <x v="5"/>
    <s v="Ultrathing V4"/>
    <x v="11"/>
    <x v="1"/>
    <n v="3.99"/>
    <n v="24"/>
    <n v="1632"/>
    <x v="197"/>
  </r>
  <r>
    <n v="3835"/>
    <s v="Cristy"/>
    <s v="Manuel"/>
    <x v="0"/>
    <x v="0"/>
    <n v="30"/>
    <s v="Preston Road"/>
    <s v="Stansted"/>
    <x v="2"/>
    <d v="2022-09-07T00:00:00"/>
    <n v="78"/>
    <x v="7"/>
    <s v="Ultrathing V2"/>
    <x v="9"/>
    <x v="0"/>
    <n v="2.95"/>
    <n v="20"/>
    <n v="1560"/>
    <x v="664"/>
  </r>
  <r>
    <n v="3836"/>
    <s v="Giuseppe"/>
    <s v="Martin"/>
    <x v="1"/>
    <x v="1"/>
    <n v="90"/>
    <s v="Price'S Street"/>
    <s v="Wisbech"/>
    <x v="2"/>
    <d v="2022-08-06T00:00:00"/>
    <n v="27"/>
    <x v="3"/>
    <s v="Megawidget S"/>
    <x v="3"/>
    <x v="0"/>
    <n v="0.69"/>
    <n v="24"/>
    <n v="648"/>
    <x v="884"/>
  </r>
  <r>
    <n v="3837"/>
    <s v="Leesa"/>
    <s v="Marin"/>
    <x v="2"/>
    <x v="0"/>
    <n v="90"/>
    <s v="Priestley Close"/>
    <s v="Wiltshire"/>
    <x v="2"/>
    <s v="29/12/2021"/>
    <n v="75"/>
    <x v="0"/>
    <s v="Hyperwotsit"/>
    <x v="8"/>
    <x v="1"/>
    <n v="2.0099999999999998"/>
    <n v="20"/>
    <n v="1500"/>
    <x v="20"/>
  </r>
  <r>
    <n v="3838"/>
    <s v="Brain"/>
    <s v="North"/>
    <x v="1"/>
    <x v="1"/>
    <n v="30"/>
    <s v="Priest'S Bridge"/>
    <s v="Wells"/>
    <x v="2"/>
    <d v="2022-11-09T00:00:00"/>
    <n v="91"/>
    <x v="7"/>
    <s v="Ultrathing V2"/>
    <x v="7"/>
    <x v="0"/>
    <n v="2.95"/>
    <n v="20"/>
    <n v="1820"/>
    <x v="151"/>
  </r>
  <r>
    <n v="3839"/>
    <s v="Cornelius"/>
    <s v="Mcnally"/>
    <x v="1"/>
    <x v="1"/>
    <n v="30"/>
    <s v="Primrose Cottages"/>
    <s v="Isle Of Jura"/>
    <x v="21"/>
    <s v="18/09/2022"/>
    <n v="10"/>
    <x v="9"/>
    <s v="Ultrathing V3"/>
    <x v="9"/>
    <x v="0"/>
    <n v="3.39"/>
    <n v="24"/>
    <n v="240"/>
    <x v="34"/>
  </r>
  <r>
    <n v="3840"/>
    <s v="Adrianna"/>
    <s v="Whaley"/>
    <x v="2"/>
    <x v="0"/>
    <n v="90"/>
    <s v="Prince Road"/>
    <s v="Romsey"/>
    <x v="2"/>
    <s v="13/08/2020"/>
    <n v="47"/>
    <x v="7"/>
    <s v="Ultrathing V2"/>
    <x v="3"/>
    <x v="2"/>
    <n v="2.95"/>
    <n v="20"/>
    <n v="940"/>
    <x v="542"/>
  </r>
  <r>
    <n v="3842"/>
    <s v="Jewell"/>
    <s v="Boyd"/>
    <x v="1"/>
    <x v="1"/>
    <n v="30"/>
    <s v="Prince'S Mews"/>
    <s v="Sandown"/>
    <x v="2"/>
    <s v="15/06/2021"/>
    <n v="94"/>
    <x v="3"/>
    <s v="Megawidget S"/>
    <x v="2"/>
    <x v="1"/>
    <n v="0.69"/>
    <n v="24"/>
    <n v="2256"/>
    <x v="914"/>
  </r>
  <r>
    <n v="3843"/>
    <s v="Randall"/>
    <s v="Sosa"/>
    <x v="1"/>
    <x v="1"/>
    <n v="90"/>
    <s v="Prince'S Street"/>
    <s v="Hyde"/>
    <x v="1"/>
    <s v="28/07/2022"/>
    <n v="40"/>
    <x v="1"/>
    <s v="Megawidget L"/>
    <x v="0"/>
    <x v="0"/>
    <n v="1.79"/>
    <n v="24"/>
    <n v="960"/>
    <x v="548"/>
  </r>
  <r>
    <n v="3844"/>
    <s v="Jim"/>
    <s v="Schulz"/>
    <x v="1"/>
    <x v="1"/>
    <n v="60"/>
    <s v="Princess May"/>
    <s v="Abingdon"/>
    <x v="27"/>
    <s v="29/11/2020"/>
    <n v="17"/>
    <x v="5"/>
    <s v="Ultrathing V4"/>
    <x v="7"/>
    <x v="2"/>
    <n v="3.99"/>
    <n v="24"/>
    <n v="408"/>
    <x v="154"/>
  </r>
  <r>
    <n v="3845"/>
    <s v="Lindsay"/>
    <s v="Bender"/>
    <x v="1"/>
    <x v="1"/>
    <n v="90"/>
    <s v="Printers Place"/>
    <s v="Sutton"/>
    <x v="2"/>
    <d v="2021-08-12T00:00:00"/>
    <n v="90"/>
    <x v="2"/>
    <s v="Ultrathing V1"/>
    <x v="3"/>
    <x v="1"/>
    <n v="1.79"/>
    <n v="17"/>
    <n v="1530"/>
    <x v="630"/>
  </r>
  <r>
    <n v="3846"/>
    <s v="Annalee"/>
    <s v="Schmidt"/>
    <x v="2"/>
    <x v="0"/>
    <n v="90"/>
    <s v="Printinghouse Lane"/>
    <s v="Berkhamsted"/>
    <x v="29"/>
    <d v="2021-03-05T00:00:00"/>
    <n v="11"/>
    <x v="5"/>
    <s v="Ultrathing V4"/>
    <x v="5"/>
    <x v="1"/>
    <n v="3.99"/>
    <n v="24"/>
    <n v="264"/>
    <x v="248"/>
  </r>
  <r>
    <n v="3847"/>
    <s v="Ted"/>
    <s v="Stein"/>
    <x v="1"/>
    <x v="1"/>
    <n v="90"/>
    <s v="Prior Street"/>
    <s v="Llanarth"/>
    <x v="11"/>
    <s v="27/03/2022"/>
    <n v="3"/>
    <x v="6"/>
    <s v="Megawidget M"/>
    <x v="5"/>
    <x v="0"/>
    <n v="1.29"/>
    <n v="24"/>
    <n v="72"/>
    <x v="183"/>
  </r>
  <r>
    <n v="3848"/>
    <s v="Loren"/>
    <s v="Rush"/>
    <x v="1"/>
    <x v="1"/>
    <n v="30"/>
    <s v="Priors Dean"/>
    <s v="Yeovil"/>
    <x v="2"/>
    <s v="17/05/2020"/>
    <n v="85"/>
    <x v="2"/>
    <s v="Ultrathing V1"/>
    <x v="11"/>
    <x v="2"/>
    <n v="1.79"/>
    <n v="17"/>
    <n v="1445"/>
    <x v="214"/>
  </r>
  <r>
    <n v="3849"/>
    <s v="Tad"/>
    <s v="Logan"/>
    <x v="1"/>
    <x v="1"/>
    <n v="90"/>
    <s v="Priory Avenue"/>
    <s v="Isle Of Bute"/>
    <x v="21"/>
    <s v="23/03/2020"/>
    <n v="67"/>
    <x v="3"/>
    <s v="Megawidget S"/>
    <x v="5"/>
    <x v="2"/>
    <n v="0.69"/>
    <n v="24"/>
    <n v="1608"/>
    <x v="457"/>
  </r>
  <r>
    <n v="3850"/>
    <s v="Rosena"/>
    <s v="Bonner"/>
    <x v="0"/>
    <x v="0"/>
    <n v="30"/>
    <s v="Priory Drive"/>
    <s v="South Queensferry"/>
    <x v="2"/>
    <s v="24/05/2022"/>
    <n v="44"/>
    <x v="3"/>
    <s v="Megawidget S"/>
    <x v="11"/>
    <x v="0"/>
    <n v="0.69"/>
    <n v="24"/>
    <n v="1056"/>
    <x v="253"/>
  </r>
  <r>
    <n v="3851"/>
    <s v="Lonny"/>
    <s v="Murray"/>
    <x v="1"/>
    <x v="1"/>
    <n v="60"/>
    <s v="Priory Green"/>
    <s v="Alness"/>
    <x v="14"/>
    <s v="17/04/2020"/>
    <n v="38"/>
    <x v="2"/>
    <s v="Ultrathing V1"/>
    <x v="4"/>
    <x v="2"/>
    <n v="1.79"/>
    <n v="17"/>
    <n v="646"/>
    <x v="161"/>
  </r>
  <r>
    <n v="3852"/>
    <s v="Augustina"/>
    <s v="May"/>
    <x v="2"/>
    <x v="0"/>
    <n v="90"/>
    <s v="Priory Lodge"/>
    <s v="Leatherhead"/>
    <x v="21"/>
    <d v="2022-02-12T00:00:00"/>
    <n v="81"/>
    <x v="4"/>
    <s v="Gigastuff"/>
    <x v="10"/>
    <x v="0"/>
    <n v="1.89"/>
    <n v="18"/>
    <n v="1458"/>
    <x v="416"/>
  </r>
  <r>
    <n v="3853"/>
    <s v="Lesa"/>
    <s v="Spence"/>
    <x v="0"/>
    <x v="0"/>
    <n v="60"/>
    <s v="Priory Lodge"/>
    <s v="Paisley"/>
    <x v="2"/>
    <s v="20/11/2021"/>
    <n v="6"/>
    <x v="8"/>
    <s v="Superwossname"/>
    <x v="7"/>
    <x v="1"/>
    <n v="3.49"/>
    <n v="20"/>
    <n v="120"/>
    <x v="564"/>
  </r>
  <r>
    <n v="3854"/>
    <s v="Elouise"/>
    <s v="Robison"/>
    <x v="2"/>
    <x v="0"/>
    <n v="90"/>
    <s v="Priscilla Street"/>
    <s v="Strathcarron"/>
    <x v="2"/>
    <s v="27/08/2022"/>
    <n v="102"/>
    <x v="3"/>
    <s v="Megawidget S"/>
    <x v="3"/>
    <x v="0"/>
    <n v="0.69"/>
    <n v="24"/>
    <n v="2448"/>
    <x v="982"/>
  </r>
  <r>
    <n v="3855"/>
    <s v="Boris"/>
    <s v="Clayton"/>
    <x v="1"/>
    <x v="1"/>
    <n v="60"/>
    <s v="Pritchard'S Road"/>
    <s v="Dunblane"/>
    <x v="3"/>
    <s v="21/12/2022"/>
    <n v="33"/>
    <x v="2"/>
    <s v="Ultrathing V1"/>
    <x v="8"/>
    <x v="0"/>
    <n v="1.79"/>
    <n v="17"/>
    <n v="561"/>
    <x v="608"/>
  </r>
  <r>
    <n v="3856"/>
    <s v="Ok"/>
    <s v="Cotton"/>
    <x v="0"/>
    <x v="0"/>
    <n v="90"/>
    <s v="Prospect Vale"/>
    <s v="Mitcham"/>
    <x v="2"/>
    <s v="30/09/2022"/>
    <n v="17"/>
    <x v="3"/>
    <s v="Megawidget S"/>
    <x v="9"/>
    <x v="0"/>
    <n v="0.69"/>
    <n v="24"/>
    <n v="408"/>
    <x v="506"/>
  </r>
  <r>
    <n v="3857"/>
    <s v="Marna"/>
    <s v="Rosas"/>
    <x v="2"/>
    <x v="0"/>
    <n v="90"/>
    <s v="Prujean Square"/>
    <s v="Bromsgrove"/>
    <x v="32"/>
    <s v="24/07/2022"/>
    <n v="99"/>
    <x v="8"/>
    <s v="Superwossname"/>
    <x v="0"/>
    <x v="0"/>
    <n v="3.49"/>
    <n v="20"/>
    <n v="1980"/>
    <x v="755"/>
  </r>
  <r>
    <n v="3858"/>
    <s v="Lilian"/>
    <s v="Maher"/>
    <x v="0"/>
    <x v="0"/>
    <n v="60"/>
    <s v="Prusom Street"/>
    <s v="Barnet"/>
    <x v="82"/>
    <d v="2022-06-01T00:00:00"/>
    <n v="89"/>
    <x v="7"/>
    <s v="Ultrathing V2"/>
    <x v="2"/>
    <x v="0"/>
    <n v="2.95"/>
    <n v="20"/>
    <n v="1780"/>
    <x v="25"/>
  </r>
  <r>
    <n v="3859"/>
    <s v="Modesto"/>
    <s v="Schultz"/>
    <x v="1"/>
    <x v="1"/>
    <n v="90"/>
    <s v="Pulham Avenue"/>
    <s v="Newmarket"/>
    <x v="2"/>
    <s v="26/11/2020"/>
    <n v="74"/>
    <x v="2"/>
    <s v="Ultrathing V1"/>
    <x v="7"/>
    <x v="2"/>
    <n v="1.79"/>
    <n v="17"/>
    <n v="1258"/>
    <x v="965"/>
  </r>
  <r>
    <n v="3860"/>
    <s v="Randa"/>
    <s v="Doherty"/>
    <x v="2"/>
    <x v="0"/>
    <n v="30"/>
    <s v="Purelake Mews"/>
    <s v="Newmarket"/>
    <x v="2"/>
    <s v="15/08/2021"/>
    <n v="65"/>
    <x v="9"/>
    <s v="Ultrathing V3"/>
    <x v="3"/>
    <x v="1"/>
    <n v="3.39"/>
    <n v="24"/>
    <n v="1560"/>
    <x v="439"/>
  </r>
  <r>
    <n v="3861"/>
    <s v="Britt"/>
    <s v="Spangler"/>
    <x v="4"/>
    <x v="2"/>
    <n v="60"/>
    <s v="Pursewardens Close"/>
    <s v="Arisaig"/>
    <x v="48"/>
    <s v="25/01/2020"/>
    <n v="81"/>
    <x v="4"/>
    <s v="Gigastuff"/>
    <x v="6"/>
    <x v="2"/>
    <n v="1.89"/>
    <n v="18"/>
    <n v="1458"/>
    <x v="416"/>
  </r>
  <r>
    <n v="3862"/>
    <s v="Teresita"/>
    <s v="Dailey"/>
    <x v="2"/>
    <x v="0"/>
    <n v="30"/>
    <s v="Putney High"/>
    <s v="Stoke-Sub-Hamdon"/>
    <x v="2"/>
    <s v="23/09/2020"/>
    <n v="66"/>
    <x v="1"/>
    <s v="Megawidget L"/>
    <x v="9"/>
    <x v="2"/>
    <n v="1.79"/>
    <n v="24"/>
    <n v="1584"/>
    <x v="786"/>
  </r>
  <r>
    <n v="3863"/>
    <s v="Earl"/>
    <s v="Koenig"/>
    <x v="1"/>
    <x v="1"/>
    <n v="30"/>
    <s v="Pycroft Way"/>
    <s v="Milford Haven"/>
    <x v="2"/>
    <s v="17/12/2021"/>
    <n v="47"/>
    <x v="6"/>
    <s v="Megawidget M"/>
    <x v="8"/>
    <x v="1"/>
    <n v="1.29"/>
    <n v="24"/>
    <n v="1128"/>
    <x v="508"/>
  </r>
  <r>
    <n v="3864"/>
    <s v="Bernetta"/>
    <s v="Obrien"/>
    <x v="2"/>
    <x v="0"/>
    <n v="90"/>
    <s v="Pyrland Road"/>
    <s v="East Sussex"/>
    <x v="44"/>
    <d v="2022-07-04T00:00:00"/>
    <n v="97"/>
    <x v="0"/>
    <s v="Hyperwotsit"/>
    <x v="0"/>
    <x v="0"/>
    <n v="2.0099999999999998"/>
    <n v="20"/>
    <n v="1940"/>
    <x v="123"/>
  </r>
  <r>
    <n v="3865"/>
    <s v="Graham"/>
    <s v="Dugan"/>
    <x v="1"/>
    <x v="1"/>
    <n v="90"/>
    <s v="Quaggy Walk"/>
    <s v="Lanarkshire"/>
    <x v="21"/>
    <s v="21/06/2020"/>
    <n v="42"/>
    <x v="6"/>
    <s v="Megawidget M"/>
    <x v="2"/>
    <x v="2"/>
    <n v="1.29"/>
    <n v="24"/>
    <n v="1008"/>
    <x v="162"/>
  </r>
  <r>
    <n v="3866"/>
    <s v="Raymond"/>
    <s v="Silva"/>
    <x v="1"/>
    <x v="1"/>
    <n v="60"/>
    <s v="Quainton Street"/>
    <s v="Lynmouth"/>
    <x v="2"/>
    <s v="17/12/2021"/>
    <n v="54"/>
    <x v="7"/>
    <s v="Ultrathing V2"/>
    <x v="8"/>
    <x v="1"/>
    <n v="2.95"/>
    <n v="20"/>
    <n v="1080"/>
    <x v="308"/>
  </r>
  <r>
    <n v="3867"/>
    <s v="Jonah"/>
    <s v="Sexton"/>
    <x v="1"/>
    <x v="1"/>
    <n v="60"/>
    <s v="Quakers Walk"/>
    <s v="Knighton"/>
    <x v="21"/>
    <s v="30/11/2020"/>
    <n v="18"/>
    <x v="4"/>
    <s v="Gigastuff"/>
    <x v="7"/>
    <x v="2"/>
    <n v="1.89"/>
    <n v="18"/>
    <n v="324"/>
    <x v="304"/>
  </r>
  <r>
    <n v="3868"/>
    <s v="Alfonso"/>
    <s v="Pierce"/>
    <x v="5"/>
    <x v="2"/>
    <n v="90"/>
    <s v="Quebec Way"/>
    <s v="Ferndale"/>
    <x v="17"/>
    <d v="2021-06-04T00:00:00"/>
    <n v="95"/>
    <x v="0"/>
    <s v="Hyperwotsit"/>
    <x v="2"/>
    <x v="1"/>
    <n v="2.0099999999999998"/>
    <n v="20"/>
    <n v="1900"/>
    <x v="136"/>
  </r>
  <r>
    <n v="3869"/>
    <s v="Alica"/>
    <s v="Bautista"/>
    <x v="0"/>
    <x v="0"/>
    <n v="60"/>
    <s v="Queen Ann"/>
    <s v="Ferndown"/>
    <x v="17"/>
    <s v="28/01/2021"/>
    <n v="33"/>
    <x v="5"/>
    <s v="Ultrathing V4"/>
    <x v="6"/>
    <x v="1"/>
    <n v="3.99"/>
    <n v="24"/>
    <n v="792"/>
    <x v="523"/>
  </r>
  <r>
    <n v="3870"/>
    <s v="Louis"/>
    <s v="Ewing"/>
    <x v="1"/>
    <x v="1"/>
    <n v="30"/>
    <s v="Queen Street"/>
    <s v="Perthshire"/>
    <x v="2"/>
    <d v="2021-01-05T00:00:00"/>
    <n v="42"/>
    <x v="0"/>
    <s v="Hyperwotsit"/>
    <x v="6"/>
    <x v="1"/>
    <n v="2.0099999999999998"/>
    <n v="20"/>
    <n v="840"/>
    <x v="272"/>
  </r>
  <r>
    <n v="3871"/>
    <s v="Marco"/>
    <s v="Snyder"/>
    <x v="1"/>
    <x v="1"/>
    <n v="60"/>
    <s v="Queens Arms"/>
    <s v="Strathcarron"/>
    <x v="2"/>
    <d v="2021-10-03T00:00:00"/>
    <n v="49"/>
    <x v="1"/>
    <s v="Megawidget L"/>
    <x v="1"/>
    <x v="1"/>
    <n v="1.79"/>
    <n v="24"/>
    <n v="1176"/>
    <x v="558"/>
  </r>
  <r>
    <n v="3872"/>
    <s v="Darron"/>
    <s v="Kane"/>
    <x v="1"/>
    <x v="1"/>
    <n v="60"/>
    <s v="Queens Crescent"/>
    <s v="Leek"/>
    <x v="21"/>
    <s v="24/09/2022"/>
    <n v="59"/>
    <x v="3"/>
    <s v="Megawidget S"/>
    <x v="9"/>
    <x v="0"/>
    <n v="0.69"/>
    <n v="24"/>
    <n v="1416"/>
    <x v="383"/>
  </r>
  <r>
    <n v="3873"/>
    <s v="Hong"/>
    <s v="Swift"/>
    <x v="1"/>
    <x v="1"/>
    <n v="90"/>
    <s v="Queen'S Place"/>
    <s v="Swaffham"/>
    <x v="2"/>
    <s v="17/03/2022"/>
    <n v="101"/>
    <x v="8"/>
    <s v="Superwossname"/>
    <x v="5"/>
    <x v="0"/>
    <n v="3.49"/>
    <n v="20"/>
    <n v="2020"/>
    <x v="955"/>
  </r>
  <r>
    <n v="3874"/>
    <s v="Gregorio"/>
    <s v="Coker"/>
    <x v="1"/>
    <x v="1"/>
    <n v="30"/>
    <s v="Queens Way"/>
    <s v="Broseley"/>
    <x v="49"/>
    <d v="2020-08-10T00:00:00"/>
    <n v="38"/>
    <x v="5"/>
    <s v="Ultrathing V4"/>
    <x v="3"/>
    <x v="2"/>
    <n v="3.99"/>
    <n v="24"/>
    <n v="912"/>
    <x v="244"/>
  </r>
  <r>
    <n v="3875"/>
    <s v="Byron"/>
    <s v="Donaldson"/>
    <x v="1"/>
    <x v="1"/>
    <n v="90"/>
    <s v="Queens Way"/>
    <s v="Denbigh"/>
    <x v="3"/>
    <s v="27/05/2021"/>
    <n v="36"/>
    <x v="7"/>
    <s v="Ultrathing V2"/>
    <x v="11"/>
    <x v="1"/>
    <n v="2.95"/>
    <n v="20"/>
    <n v="720"/>
    <x v="256"/>
  </r>
  <r>
    <n v="3876"/>
    <s v="Genaro"/>
    <s v="Foley"/>
    <x v="4"/>
    <x v="2"/>
    <n v="30"/>
    <s v="Queensferry Walk"/>
    <s v="Windlesham"/>
    <x v="2"/>
    <d v="2022-11-05T00:00:00"/>
    <n v="49"/>
    <x v="6"/>
    <s v="Megawidget M"/>
    <x v="7"/>
    <x v="0"/>
    <n v="1.29"/>
    <n v="24"/>
    <n v="1176"/>
    <x v="56"/>
  </r>
  <r>
    <n v="3877"/>
    <s v="Chad"/>
    <s v="Mcgill"/>
    <x v="1"/>
    <x v="1"/>
    <n v="30"/>
    <s v="Queensmere Road"/>
    <s v="Towcester"/>
    <x v="2"/>
    <d v="2022-06-09T00:00:00"/>
    <n v="35"/>
    <x v="9"/>
    <s v="Ultrathing V3"/>
    <x v="2"/>
    <x v="0"/>
    <n v="3.39"/>
    <n v="24"/>
    <n v="840"/>
    <x v="395"/>
  </r>
  <r>
    <n v="3878"/>
    <s v="Patrick"/>
    <s v="Saunders"/>
    <x v="1"/>
    <x v="1"/>
    <n v="60"/>
    <s v="Queensway"/>
    <s v="Banstead"/>
    <x v="0"/>
    <s v="22/12/2020"/>
    <n v="50"/>
    <x v="2"/>
    <s v="Ultrathing V1"/>
    <x v="8"/>
    <x v="2"/>
    <n v="1.79"/>
    <n v="17"/>
    <n v="850"/>
    <x v="301"/>
  </r>
  <r>
    <n v="3879"/>
    <s v="Louisa"/>
    <s v="Buckley"/>
    <x v="2"/>
    <x v="0"/>
    <n v="90"/>
    <s v="Quentin Place"/>
    <s v="Denny"/>
    <x v="3"/>
    <s v="15/02/2022"/>
    <n v="84"/>
    <x v="5"/>
    <s v="Ultrathing V4"/>
    <x v="10"/>
    <x v="0"/>
    <n v="3.99"/>
    <n v="24"/>
    <n v="2016"/>
    <x v="576"/>
  </r>
  <r>
    <n v="3880"/>
    <s v="Shantay"/>
    <s v="Skinner"/>
    <x v="0"/>
    <x v="0"/>
    <n v="60"/>
    <s v="Quilter Street"/>
    <s v="County Down"/>
    <x v="16"/>
    <s v="30/04/2022"/>
    <n v="73"/>
    <x v="2"/>
    <s v="Ultrathing V1"/>
    <x v="4"/>
    <x v="0"/>
    <n v="1.79"/>
    <n v="17"/>
    <n v="1241"/>
    <x v="557"/>
  </r>
  <r>
    <n v="3881"/>
    <s v="Billie"/>
    <s v="Franks"/>
    <x v="1"/>
    <x v="1"/>
    <n v="60"/>
    <s v="Radbourne Road"/>
    <s v="Aberdovey"/>
    <x v="36"/>
    <s v="25/09/2020"/>
    <n v="82"/>
    <x v="4"/>
    <s v="Gigastuff"/>
    <x v="9"/>
    <x v="2"/>
    <n v="1.89"/>
    <n v="18"/>
    <n v="1476"/>
    <x v="291"/>
  </r>
  <r>
    <n v="3882"/>
    <s v="Stan"/>
    <s v="Irvin"/>
    <x v="1"/>
    <x v="1"/>
    <n v="90"/>
    <s v="Radlet Avenue"/>
    <s v="Dolwyddelan"/>
    <x v="3"/>
    <s v="20/12/2021"/>
    <n v="41"/>
    <x v="5"/>
    <s v="Ultrathing V4"/>
    <x v="8"/>
    <x v="1"/>
    <n v="3.99"/>
    <n v="24"/>
    <n v="984"/>
    <x v="878"/>
  </r>
  <r>
    <n v="3883"/>
    <s v="Johnnie"/>
    <s v="Randle"/>
    <x v="0"/>
    <x v="0"/>
    <n v="60"/>
    <s v="Radnor Place"/>
    <s v="Fife"/>
    <x v="17"/>
    <s v="21/01/2020"/>
    <n v="21"/>
    <x v="5"/>
    <s v="Ultrathing V4"/>
    <x v="6"/>
    <x v="2"/>
    <n v="3.99"/>
    <n v="24"/>
    <n v="504"/>
    <x v="568"/>
  </r>
  <r>
    <n v="3884"/>
    <s v="Dotty"/>
    <s v="Paige"/>
    <x v="2"/>
    <x v="0"/>
    <n v="60"/>
    <s v="Raglan Cottage"/>
    <s v="Wilmslow"/>
    <x v="2"/>
    <d v="2021-12-02T00:00:00"/>
    <n v="8"/>
    <x v="4"/>
    <s v="Gigastuff"/>
    <x v="8"/>
    <x v="1"/>
    <n v="1.89"/>
    <n v="18"/>
    <n v="144"/>
    <x v="740"/>
  </r>
  <r>
    <n v="3885"/>
    <s v="Aleta"/>
    <s v="Hicks"/>
    <x v="0"/>
    <x v="0"/>
    <n v="30"/>
    <s v="Raglan Villas"/>
    <s v="Isle Of Cumbrae"/>
    <x v="21"/>
    <d v="2021-05-11T00:00:00"/>
    <n v="17"/>
    <x v="7"/>
    <s v="Ultrathing V2"/>
    <x v="11"/>
    <x v="1"/>
    <n v="2.95"/>
    <n v="20"/>
    <n v="340"/>
    <x v="505"/>
  </r>
  <r>
    <n v="3886"/>
    <s v="Maya"/>
    <s v="Hendrix"/>
    <x v="2"/>
    <x v="0"/>
    <n v="60"/>
    <s v="Rahere Street"/>
    <s v="Llanfairfechan"/>
    <x v="11"/>
    <d v="2022-08-07T00:00:00"/>
    <n v="39"/>
    <x v="2"/>
    <s v="Ultrathing V1"/>
    <x v="3"/>
    <x v="0"/>
    <n v="1.79"/>
    <n v="17"/>
    <n v="663"/>
    <x v="550"/>
  </r>
  <r>
    <n v="3887"/>
    <s v="Francesco"/>
    <s v="Browne"/>
    <x v="4"/>
    <x v="2"/>
    <n v="90"/>
    <s v="Railway Arcade"/>
    <s v="Dalbeattie"/>
    <x v="3"/>
    <d v="2022-05-02T00:00:00"/>
    <n v="81"/>
    <x v="4"/>
    <s v="Gigastuff"/>
    <x v="11"/>
    <x v="0"/>
    <n v="1.89"/>
    <n v="18"/>
    <n v="1458"/>
    <x v="416"/>
  </r>
  <r>
    <n v="3888"/>
    <s v="Billy"/>
    <s v="Pagan"/>
    <x v="1"/>
    <x v="1"/>
    <n v="90"/>
    <s v="Railway Grove"/>
    <s v="Longhope"/>
    <x v="2"/>
    <d v="2020-01-02T00:00:00"/>
    <n v="24"/>
    <x v="4"/>
    <s v="Gigastuff"/>
    <x v="6"/>
    <x v="2"/>
    <n v="1.89"/>
    <n v="18"/>
    <n v="432"/>
    <x v="959"/>
  </r>
  <r>
    <n v="3889"/>
    <s v="Anthony"/>
    <s v="Monroe"/>
    <x v="1"/>
    <x v="1"/>
    <n v="90"/>
    <s v="Railway Terrace"/>
    <s v="Melksham"/>
    <x v="2"/>
    <s v="21/04/2022"/>
    <n v="41"/>
    <x v="6"/>
    <s v="Megawidget M"/>
    <x v="4"/>
    <x v="0"/>
    <n v="1.29"/>
    <n v="24"/>
    <n v="984"/>
    <x v="930"/>
  </r>
  <r>
    <n v="3890"/>
    <s v="Vergie"/>
    <s v="Pugh"/>
    <x v="2"/>
    <x v="0"/>
    <n v="30"/>
    <s v="Raindeer Court"/>
    <s v="Kent"/>
    <x v="21"/>
    <d v="2020-01-12T00:00:00"/>
    <n v="78"/>
    <x v="2"/>
    <s v="Ultrathing V1"/>
    <x v="6"/>
    <x v="2"/>
    <n v="1.79"/>
    <n v="17"/>
    <n v="1326"/>
    <x v="636"/>
  </r>
  <r>
    <n v="3891"/>
    <s v="Zack"/>
    <s v="Mckenna"/>
    <x v="1"/>
    <x v="1"/>
    <n v="90"/>
    <s v="Ralph Street"/>
    <s v="Markfield"/>
    <x v="2"/>
    <s v="22/07/2020"/>
    <n v="70"/>
    <x v="3"/>
    <s v="Megawidget S"/>
    <x v="0"/>
    <x v="2"/>
    <n v="0.69"/>
    <n v="24"/>
    <n v="1680"/>
    <x v="500"/>
  </r>
  <r>
    <n v="3892"/>
    <s v="Bryant"/>
    <s v="Valenzuela"/>
    <x v="1"/>
    <x v="1"/>
    <n v="90"/>
    <s v="Ram Square"/>
    <s v="Cromer"/>
    <x v="16"/>
    <d v="2022-05-05T00:00:00"/>
    <n v="101"/>
    <x v="1"/>
    <s v="Megawidget L"/>
    <x v="11"/>
    <x v="0"/>
    <n v="1.79"/>
    <n v="24"/>
    <n v="2424"/>
    <x v="621"/>
  </r>
  <r>
    <n v="3893"/>
    <s v="Ulysses"/>
    <s v="Hartley"/>
    <x v="1"/>
    <x v="1"/>
    <n v="60"/>
    <s v="Ramillies Street"/>
    <s v="Yarmouth"/>
    <x v="2"/>
    <d v="2020-04-04T00:00:00"/>
    <n v="9"/>
    <x v="5"/>
    <s v="Ultrathing V4"/>
    <x v="4"/>
    <x v="2"/>
    <n v="3.99"/>
    <n v="24"/>
    <n v="216"/>
    <x v="584"/>
  </r>
  <r>
    <n v="3894"/>
    <s v="Lupe"/>
    <s v="Sierra"/>
    <x v="1"/>
    <x v="1"/>
    <n v="60"/>
    <s v="Rampton Close"/>
    <s v="South Petherton"/>
    <x v="2"/>
    <s v="16/02/2020"/>
    <n v="31"/>
    <x v="2"/>
    <s v="Ultrathing V1"/>
    <x v="10"/>
    <x v="2"/>
    <n v="1.79"/>
    <n v="17"/>
    <n v="527"/>
    <x v="224"/>
  </r>
  <r>
    <n v="3895"/>
    <s v="Tien"/>
    <s v="Gagnon"/>
    <x v="2"/>
    <x v="0"/>
    <n v="90"/>
    <s v="Ramsay Road"/>
    <s v="Lancashire"/>
    <x v="21"/>
    <s v="14/05/2020"/>
    <n v="64"/>
    <x v="8"/>
    <s v="Superwossname"/>
    <x v="11"/>
    <x v="2"/>
    <n v="3.49"/>
    <n v="20"/>
    <n v="1280"/>
    <x v="149"/>
  </r>
  <r>
    <n v="3896"/>
    <s v="Tresa"/>
    <s v="Tuttle"/>
    <x v="0"/>
    <x v="0"/>
    <n v="90"/>
    <s v="Ramsey Walk"/>
    <s v="South Queensferry"/>
    <x v="2"/>
    <s v="22/10/2022"/>
    <n v="88"/>
    <x v="7"/>
    <s v="Ultrathing V2"/>
    <x v="1"/>
    <x v="0"/>
    <n v="2.95"/>
    <n v="20"/>
    <n v="1760"/>
    <x v="113"/>
  </r>
  <r>
    <n v="3897"/>
    <s v="Shane"/>
    <s v="Winter"/>
    <x v="1"/>
    <x v="1"/>
    <n v="60"/>
    <s v="Randall Avenue"/>
    <s v="Minehead"/>
    <x v="2"/>
    <s v="22/09/2020"/>
    <n v="29"/>
    <x v="3"/>
    <s v="Megawidget S"/>
    <x v="9"/>
    <x v="2"/>
    <n v="0.69"/>
    <n v="24"/>
    <n v="696"/>
    <x v="63"/>
  </r>
  <r>
    <n v="3898"/>
    <s v="Santo"/>
    <s v="Rose"/>
    <x v="1"/>
    <x v="1"/>
    <n v="60"/>
    <s v="Randall Avenue"/>
    <s v="Telford"/>
    <x v="2"/>
    <s v="19/08/2021"/>
    <n v="28"/>
    <x v="8"/>
    <s v="Superwossname"/>
    <x v="3"/>
    <x v="1"/>
    <n v="3.49"/>
    <n v="20"/>
    <n v="560"/>
    <x v="825"/>
  </r>
  <r>
    <n v="3899"/>
    <s v="Caroll"/>
    <s v="Rodriguez"/>
    <x v="0"/>
    <x v="0"/>
    <n v="90"/>
    <s v="Randall Close"/>
    <s v="Shotts"/>
    <x v="2"/>
    <s v="19/03/2022"/>
    <n v="90"/>
    <x v="8"/>
    <s v="Superwossname"/>
    <x v="5"/>
    <x v="0"/>
    <n v="3.49"/>
    <n v="20"/>
    <n v="1800"/>
    <x v="913"/>
  </r>
  <r>
    <n v="3900"/>
    <s v="Louis"/>
    <s v="Woodward"/>
    <x v="1"/>
    <x v="1"/>
    <n v="30"/>
    <s v="Randall Place"/>
    <s v="Bromley"/>
    <x v="32"/>
    <d v="2020-12-05T00:00:00"/>
    <n v="9"/>
    <x v="5"/>
    <s v="Ultrathing V4"/>
    <x v="8"/>
    <x v="2"/>
    <n v="3.99"/>
    <n v="24"/>
    <n v="216"/>
    <x v="584"/>
  </r>
  <r>
    <n v="3901"/>
    <s v="Lorenzo"/>
    <s v="Brantley"/>
    <x v="1"/>
    <x v="1"/>
    <n v="30"/>
    <s v="Randall Place"/>
    <s v="Stornoway"/>
    <x v="2"/>
    <s v="14/11/2022"/>
    <n v="40"/>
    <x v="4"/>
    <s v="Gigastuff"/>
    <x v="7"/>
    <x v="0"/>
    <n v="1.89"/>
    <n v="18"/>
    <n v="720"/>
    <x v="939"/>
  </r>
  <r>
    <n v="3902"/>
    <s v="Millard"/>
    <s v="Cramer"/>
    <x v="1"/>
    <x v="1"/>
    <n v="30"/>
    <s v="Randells Road"/>
    <s v="Aboyne"/>
    <x v="63"/>
    <d v="2021-06-10T00:00:00"/>
    <n v="44"/>
    <x v="5"/>
    <s v="Ultrathing V4"/>
    <x v="2"/>
    <x v="1"/>
    <n v="3.99"/>
    <n v="24"/>
    <n v="1056"/>
    <x v="424"/>
  </r>
  <r>
    <n v="3903"/>
    <s v="Iraida"/>
    <s v="Andrade"/>
    <x v="0"/>
    <x v="0"/>
    <n v="30"/>
    <s v="Randisbourne Gardens"/>
    <s v="Sale"/>
    <x v="2"/>
    <s v="30/12/2020"/>
    <n v="80"/>
    <x v="9"/>
    <s v="Ultrathing V3"/>
    <x v="8"/>
    <x v="2"/>
    <n v="3.39"/>
    <n v="24"/>
    <n v="1920"/>
    <x v="176"/>
  </r>
  <r>
    <n v="3904"/>
    <s v="Rosita"/>
    <s v="Pierre"/>
    <x v="0"/>
    <x v="0"/>
    <n v="30"/>
    <s v="Randlesdown Road"/>
    <s v="Denbigh"/>
    <x v="3"/>
    <d v="2021-08-10T00:00:00"/>
    <n v="56"/>
    <x v="5"/>
    <s v="Ultrathing V4"/>
    <x v="3"/>
    <x v="1"/>
    <n v="3.99"/>
    <n v="24"/>
    <n v="1344"/>
    <x v="958"/>
  </r>
  <r>
    <n v="3905"/>
    <s v="King"/>
    <s v="Thompson"/>
    <x v="1"/>
    <x v="1"/>
    <n v="60"/>
    <s v="Randlesdown Road"/>
    <s v="Henley-In-Arden"/>
    <x v="1"/>
    <s v="13/11/2022"/>
    <n v="53"/>
    <x v="4"/>
    <s v="Gigastuff"/>
    <x v="7"/>
    <x v="0"/>
    <n v="1.89"/>
    <n v="18"/>
    <n v="954"/>
    <x v="946"/>
  </r>
  <r>
    <n v="3907"/>
    <s v="Marty"/>
    <s v="Sargent"/>
    <x v="2"/>
    <x v="0"/>
    <n v="60"/>
    <s v="Rankin Close"/>
    <s v="Portrush"/>
    <x v="2"/>
    <s v="30/04/2020"/>
    <n v="2"/>
    <x v="3"/>
    <s v="Megawidget S"/>
    <x v="4"/>
    <x v="2"/>
    <n v="0.69"/>
    <n v="24"/>
    <n v="48"/>
    <x v="852"/>
  </r>
  <r>
    <n v="3908"/>
    <s v="Adaline"/>
    <s v="Amos"/>
    <x v="2"/>
    <x v="0"/>
    <n v="30"/>
    <s v="Rannell Street"/>
    <s v="St. Neots"/>
    <x v="2"/>
    <d v="2022-11-08T00:00:00"/>
    <n v="102"/>
    <x v="6"/>
    <s v="Megawidget M"/>
    <x v="7"/>
    <x v="0"/>
    <n v="1.29"/>
    <n v="24"/>
    <n v="2448"/>
    <x v="526"/>
  </r>
  <r>
    <n v="3909"/>
    <s v="Quinton"/>
    <s v="Corona"/>
    <x v="1"/>
    <x v="1"/>
    <n v="60"/>
    <s v="Ratcliffe Square"/>
    <s v="Colintraive"/>
    <x v="15"/>
    <d v="2021-09-04T00:00:00"/>
    <n v="95"/>
    <x v="3"/>
    <s v="Megawidget S"/>
    <x v="9"/>
    <x v="1"/>
    <n v="0.69"/>
    <n v="24"/>
    <n v="2280"/>
    <x v="361"/>
  </r>
  <r>
    <n v="3910"/>
    <s v="Lashawn"/>
    <s v="Griffith"/>
    <x v="2"/>
    <x v="0"/>
    <n v="60"/>
    <s v="Rathgar Road"/>
    <s v="Arthog"/>
    <x v="33"/>
    <s v="28/05/2022"/>
    <n v="76"/>
    <x v="8"/>
    <s v="Superwossname"/>
    <x v="11"/>
    <x v="0"/>
    <n v="3.49"/>
    <n v="20"/>
    <n v="1520"/>
    <x v="808"/>
  </r>
  <r>
    <n v="3911"/>
    <s v="Flor"/>
    <s v="Beal"/>
    <x v="0"/>
    <x v="0"/>
    <n v="90"/>
    <s v="Raven Road"/>
    <s v="Criccieth"/>
    <x v="16"/>
    <d v="2021-02-12T00:00:00"/>
    <n v="33"/>
    <x v="9"/>
    <s v="Ultrathing V3"/>
    <x v="10"/>
    <x v="1"/>
    <n v="3.39"/>
    <n v="24"/>
    <n v="792"/>
    <x v="633"/>
  </r>
  <r>
    <n v="3912"/>
    <s v="Rodolfo"/>
    <s v="Dickerson"/>
    <x v="1"/>
    <x v="1"/>
    <n v="30"/>
    <s v="Ravensbourne Street"/>
    <s v="Yarm"/>
    <x v="2"/>
    <s v="30/05/2020"/>
    <n v="62"/>
    <x v="4"/>
    <s v="Gigastuff"/>
    <x v="11"/>
    <x v="2"/>
    <n v="1.89"/>
    <n v="18"/>
    <n v="1116"/>
    <x v="135"/>
  </r>
  <r>
    <n v="3913"/>
    <s v="Linwood"/>
    <s v="Farrell"/>
    <x v="1"/>
    <x v="1"/>
    <n v="60"/>
    <s v="Ravensdale Road"/>
    <s v="North Tawton"/>
    <x v="2"/>
    <d v="2021-10-12T00:00:00"/>
    <n v="94"/>
    <x v="7"/>
    <s v="Ultrathing V2"/>
    <x v="1"/>
    <x v="1"/>
    <n v="2.95"/>
    <n v="20"/>
    <n v="1880"/>
    <x v="911"/>
  </r>
  <r>
    <n v="3914"/>
    <s v="Keshia"/>
    <s v="Blanchard"/>
    <x v="0"/>
    <x v="0"/>
    <n v="60"/>
    <s v="Ravenswood Industrial"/>
    <s v="Minehead"/>
    <x v="2"/>
    <s v="15/08/2020"/>
    <n v="47"/>
    <x v="3"/>
    <s v="Megawidget S"/>
    <x v="3"/>
    <x v="2"/>
    <n v="0.69"/>
    <n v="24"/>
    <n v="1128"/>
    <x v="472"/>
  </r>
  <r>
    <n v="3915"/>
    <s v="Tyler"/>
    <s v="Lamb"/>
    <x v="0"/>
    <x v="0"/>
    <n v="90"/>
    <s v="Rawlings Street"/>
    <s v="Gerrards Cross"/>
    <x v="17"/>
    <s v="17/10/2020"/>
    <n v="83"/>
    <x v="7"/>
    <s v="Ultrathing V2"/>
    <x v="1"/>
    <x v="2"/>
    <n v="2.95"/>
    <n v="20"/>
    <n v="1660"/>
    <x v="148"/>
  </r>
  <r>
    <n v="3916"/>
    <s v="Cody"/>
    <s v="Staples"/>
    <x v="1"/>
    <x v="1"/>
    <n v="60"/>
    <s v="Ray Street"/>
    <s v="Wooler"/>
    <x v="2"/>
    <s v="30/10/2020"/>
    <n v="11"/>
    <x v="0"/>
    <s v="Hyperwotsit"/>
    <x v="1"/>
    <x v="2"/>
    <n v="2.0099999999999998"/>
    <n v="20"/>
    <n v="220"/>
    <x v="749"/>
  </r>
  <r>
    <n v="3917"/>
    <s v="Millard"/>
    <s v="Winn"/>
    <x v="1"/>
    <x v="1"/>
    <n v="90"/>
    <s v="Raymond Avenue"/>
    <s v="Edgware"/>
    <x v="44"/>
    <d v="2021-12-06T00:00:00"/>
    <n v="51"/>
    <x v="0"/>
    <s v="Hyperwotsit"/>
    <x v="8"/>
    <x v="1"/>
    <n v="2.0099999999999998"/>
    <n v="20"/>
    <n v="1020"/>
    <x v="983"/>
  </r>
  <r>
    <n v="3918"/>
    <s v="Janina"/>
    <s v="Childers"/>
    <x v="2"/>
    <x v="0"/>
    <n v="60"/>
    <s v="Raymond Buildings"/>
    <s v="Troon"/>
    <x v="2"/>
    <s v="26/12/2020"/>
    <n v="33"/>
    <x v="1"/>
    <s v="Megawidget L"/>
    <x v="8"/>
    <x v="2"/>
    <n v="1.79"/>
    <n v="24"/>
    <n v="792"/>
    <x v="860"/>
  </r>
  <r>
    <n v="3919"/>
    <s v="Ludivina"/>
    <s v="Gilliam"/>
    <x v="2"/>
    <x v="0"/>
    <n v="30"/>
    <s v="Raymouth Road"/>
    <s v="Eye"/>
    <x v="17"/>
    <d v="2020-10-02T00:00:00"/>
    <n v="73"/>
    <x v="5"/>
    <s v="Ultrathing V4"/>
    <x v="1"/>
    <x v="2"/>
    <n v="3.99"/>
    <n v="24"/>
    <n v="1752"/>
    <x v="277"/>
  </r>
  <r>
    <n v="3920"/>
    <s v="Tommie"/>
    <s v="Hogue"/>
    <x v="1"/>
    <x v="1"/>
    <n v="90"/>
    <s v="Rays Avenue"/>
    <s v="Rhosgoch"/>
    <x v="2"/>
    <d v="2022-10-03T00:00:00"/>
    <n v="12"/>
    <x v="5"/>
    <s v="Ultrathing V4"/>
    <x v="1"/>
    <x v="0"/>
    <n v="3.99"/>
    <n v="24"/>
    <n v="288"/>
    <x v="477"/>
  </r>
  <r>
    <n v="3921"/>
    <s v="Dean"/>
    <s v="Taylor"/>
    <x v="1"/>
    <x v="1"/>
    <n v="30"/>
    <s v="Reachview Close"/>
    <s v="Freshwater"/>
    <x v="17"/>
    <s v="28/09/2022"/>
    <n v="54"/>
    <x v="5"/>
    <s v="Ultrathing V4"/>
    <x v="9"/>
    <x v="0"/>
    <n v="3.99"/>
    <n v="24"/>
    <n v="1296"/>
    <x v="97"/>
  </r>
  <r>
    <n v="3922"/>
    <s v="Alphonso"/>
    <s v="Dyer"/>
    <x v="1"/>
    <x v="1"/>
    <n v="60"/>
    <s v="Rear Of "/>
    <s v="Welwyn"/>
    <x v="2"/>
    <d v="2022-03-09T00:00:00"/>
    <n v="76"/>
    <x v="0"/>
    <s v="Hyperwotsit"/>
    <x v="5"/>
    <x v="0"/>
    <n v="2.0099999999999998"/>
    <n v="20"/>
    <n v="1520"/>
    <x v="662"/>
  </r>
  <r>
    <n v="3923"/>
    <s v="Sanford"/>
    <s v="Strickland"/>
    <x v="1"/>
    <x v="1"/>
    <n v="90"/>
    <s v="Rebecca'S Place"/>
    <s v="London"/>
    <x v="2"/>
    <d v="2021-08-09T00:00:00"/>
    <n v="51"/>
    <x v="0"/>
    <s v="Hyperwotsit"/>
    <x v="3"/>
    <x v="1"/>
    <n v="2.0099999999999998"/>
    <n v="20"/>
    <n v="1020"/>
    <x v="983"/>
  </r>
  <r>
    <n v="3924"/>
    <s v="Len"/>
    <s v="Mcnally"/>
    <x v="1"/>
    <x v="1"/>
    <n v="30"/>
    <s v="Redcliffe Close"/>
    <s v="Tillicoultry"/>
    <x v="2"/>
    <d v="2022-11-08T00:00:00"/>
    <n v="19"/>
    <x v="5"/>
    <s v="Ultrathing V4"/>
    <x v="7"/>
    <x v="0"/>
    <n v="3.99"/>
    <n v="24"/>
    <n v="456"/>
    <x v="268"/>
  </r>
  <r>
    <n v="3925"/>
    <s v="Lloyd"/>
    <s v="Shannon"/>
    <x v="1"/>
    <x v="1"/>
    <n v="60"/>
    <s v="Redcliffe Mews"/>
    <s v="Hereford"/>
    <x v="1"/>
    <d v="2022-10-05T00:00:00"/>
    <n v="66"/>
    <x v="9"/>
    <s v="Ultrathing V3"/>
    <x v="1"/>
    <x v="0"/>
    <n v="3.39"/>
    <n v="24"/>
    <n v="1584"/>
    <x v="404"/>
  </r>
  <r>
    <n v="3926"/>
    <s v="Dusty"/>
    <s v="Townsend"/>
    <x v="2"/>
    <x v="0"/>
    <n v="30"/>
    <s v="Redcliffe Road"/>
    <s v="Coldstream"/>
    <x v="15"/>
    <s v="19/02/2021"/>
    <n v="66"/>
    <x v="8"/>
    <s v="Superwossname"/>
    <x v="10"/>
    <x v="1"/>
    <n v="3.49"/>
    <n v="20"/>
    <n v="1320"/>
    <x v="241"/>
  </r>
  <r>
    <n v="3927"/>
    <s v="Olin"/>
    <s v="Meeks"/>
    <x v="1"/>
    <x v="1"/>
    <n v="60"/>
    <s v="Redcross Street"/>
    <s v="Margate"/>
    <x v="2"/>
    <d v="2022-11-08T00:00:00"/>
    <n v="13"/>
    <x v="1"/>
    <s v="Megawidget L"/>
    <x v="7"/>
    <x v="0"/>
    <n v="1.79"/>
    <n v="24"/>
    <n v="312"/>
    <x v="127"/>
  </r>
  <r>
    <n v="3928"/>
    <s v="Korey"/>
    <s v="Randle"/>
    <x v="1"/>
    <x v="1"/>
    <n v="30"/>
    <s v="Redhall Terrace"/>
    <s v="Ravenglass"/>
    <x v="2"/>
    <s v="31/07/2020"/>
    <n v="51"/>
    <x v="3"/>
    <s v="Megawidget S"/>
    <x v="0"/>
    <x v="2"/>
    <n v="0.69"/>
    <n v="24"/>
    <n v="1224"/>
    <x v="237"/>
  </r>
  <r>
    <n v="3929"/>
    <s v="Ezra"/>
    <s v="Mccray"/>
    <x v="1"/>
    <x v="1"/>
    <n v="30"/>
    <s v="Redmans Road"/>
    <s v="Oldbury"/>
    <x v="2"/>
    <s v="14/05/2022"/>
    <n v="97"/>
    <x v="5"/>
    <s v="Ultrathing V4"/>
    <x v="11"/>
    <x v="0"/>
    <n v="3.99"/>
    <n v="24"/>
    <n v="2328"/>
    <x v="823"/>
  </r>
  <r>
    <n v="3930"/>
    <s v="Tamie"/>
    <s v="Shea"/>
    <x v="2"/>
    <x v="0"/>
    <n v="60"/>
    <s v="Redmead Lane"/>
    <s v="Iver"/>
    <x v="21"/>
    <d v="2020-10-10T00:00:00"/>
    <n v="6"/>
    <x v="6"/>
    <s v="Megawidget M"/>
    <x v="1"/>
    <x v="2"/>
    <n v="1.29"/>
    <n v="24"/>
    <n v="144"/>
    <x v="851"/>
  </r>
  <r>
    <n v="3931"/>
    <s v="Marquis"/>
    <s v="Rojas"/>
    <x v="1"/>
    <x v="1"/>
    <n v="90"/>
    <s v="Redvers Road"/>
    <s v="Essex"/>
    <x v="17"/>
    <d v="2022-08-01T00:00:00"/>
    <n v="25"/>
    <x v="8"/>
    <s v="Superwossname"/>
    <x v="3"/>
    <x v="0"/>
    <n v="3.49"/>
    <n v="20"/>
    <n v="500"/>
    <x v="764"/>
  </r>
  <r>
    <n v="3932"/>
    <s v="Mandi"/>
    <s v="Pitts"/>
    <x v="0"/>
    <x v="0"/>
    <n v="60"/>
    <s v="Redvers Road"/>
    <s v="London"/>
    <x v="2"/>
    <d v="2020-06-01T00:00:00"/>
    <n v="78"/>
    <x v="7"/>
    <s v="Ultrathing V2"/>
    <x v="2"/>
    <x v="2"/>
    <n v="2.95"/>
    <n v="20"/>
    <n v="1560"/>
    <x v="664"/>
  </r>
  <r>
    <n v="3933"/>
    <s v="Ellsworth"/>
    <s v="Nguyen"/>
    <x v="1"/>
    <x v="1"/>
    <n v="30"/>
    <s v="Redwood Close"/>
    <s v="Gorebridge"/>
    <x v="17"/>
    <s v="14/10/2020"/>
    <n v="68"/>
    <x v="1"/>
    <s v="Megawidget L"/>
    <x v="1"/>
    <x v="2"/>
    <n v="1.79"/>
    <n v="24"/>
    <n v="1632"/>
    <x v="160"/>
  </r>
  <r>
    <n v="3934"/>
    <s v="German"/>
    <s v="Oakley"/>
    <x v="1"/>
    <x v="1"/>
    <n v="60"/>
    <s v="Reece Mews"/>
    <s v="North Walsham"/>
    <x v="2"/>
    <s v="28/07/2020"/>
    <n v="84"/>
    <x v="8"/>
    <s v="Superwossname"/>
    <x v="0"/>
    <x v="2"/>
    <n v="3.49"/>
    <n v="20"/>
    <n v="1680"/>
    <x v="816"/>
  </r>
  <r>
    <n v="3935"/>
    <s v="Reggie"/>
    <s v="Hurst"/>
    <x v="1"/>
    <x v="1"/>
    <n v="30"/>
    <s v="Reedworth Street"/>
    <s v="Brough"/>
    <x v="8"/>
    <s v="15/05/2021"/>
    <n v="41"/>
    <x v="9"/>
    <s v="Ultrathing V3"/>
    <x v="11"/>
    <x v="1"/>
    <n v="3.39"/>
    <n v="24"/>
    <n v="984"/>
    <x v="348"/>
  </r>
  <r>
    <n v="3936"/>
    <s v="Trevor"/>
    <s v="Contreras"/>
    <x v="1"/>
    <x v="1"/>
    <n v="60"/>
    <s v="Reedworth Street"/>
    <s v="Hartlepool"/>
    <x v="1"/>
    <s v="20/06/2022"/>
    <n v="36"/>
    <x v="5"/>
    <s v="Ultrathing V4"/>
    <x v="2"/>
    <x v="0"/>
    <n v="3.99"/>
    <n v="24"/>
    <n v="864"/>
    <x v="236"/>
  </r>
  <r>
    <n v="3937"/>
    <s v="Roland"/>
    <s v="Tracy"/>
    <x v="1"/>
    <x v="1"/>
    <n v="30"/>
    <s v="Rees Row"/>
    <s v="Beverley"/>
    <x v="37"/>
    <d v="2022-02-06T00:00:00"/>
    <n v="22"/>
    <x v="3"/>
    <s v="Megawidget S"/>
    <x v="10"/>
    <x v="0"/>
    <n v="0.69"/>
    <n v="24"/>
    <n v="528"/>
    <x v="310"/>
  </r>
  <r>
    <n v="3938"/>
    <s v="Aline"/>
    <s v="Whitley"/>
    <x v="0"/>
    <x v="0"/>
    <n v="60"/>
    <s v="Regal Row"/>
    <s v="Leicestershire"/>
    <x v="84"/>
    <d v="2022-09-01T00:00:00"/>
    <n v="45"/>
    <x v="8"/>
    <s v="Superwossname"/>
    <x v="9"/>
    <x v="0"/>
    <n v="3.49"/>
    <n v="20"/>
    <n v="900"/>
    <x v="413"/>
  </r>
  <r>
    <n v="3939"/>
    <s v="Carolina"/>
    <s v="Benjamin"/>
    <x v="0"/>
    <x v="0"/>
    <n v="30"/>
    <s v="Regan Way"/>
    <s v="Rowley Regis"/>
    <x v="2"/>
    <s v="25/03/2021"/>
    <n v="32"/>
    <x v="1"/>
    <s v="Megawidget L"/>
    <x v="5"/>
    <x v="1"/>
    <n v="1.79"/>
    <n v="24"/>
    <n v="768"/>
    <x v="475"/>
  </r>
  <r>
    <n v="3940"/>
    <s v="Nyla"/>
    <s v="Nadeau"/>
    <x v="2"/>
    <x v="0"/>
    <n v="60"/>
    <s v="Regency Terrace"/>
    <s v="Hornchurch"/>
    <x v="1"/>
    <s v="26/11/2022"/>
    <n v="22"/>
    <x v="0"/>
    <s v="Hyperwotsit"/>
    <x v="7"/>
    <x v="0"/>
    <n v="2.0099999999999998"/>
    <n v="20"/>
    <n v="440"/>
    <x v="650"/>
  </r>
  <r>
    <n v="3941"/>
    <s v="Catina"/>
    <s v="Crowley"/>
    <x v="3"/>
    <x v="0"/>
    <n v="60"/>
    <s v="Regent Square"/>
    <s v="County Durham"/>
    <x v="16"/>
    <s v="15/02/2021"/>
    <n v="83"/>
    <x v="9"/>
    <s v="Ultrathing V3"/>
    <x v="10"/>
    <x v="1"/>
    <n v="3.39"/>
    <n v="24"/>
    <n v="1992"/>
    <x v="883"/>
  </r>
  <r>
    <n v="3942"/>
    <s v="Clifton"/>
    <s v="Felton"/>
    <x v="1"/>
    <x v="1"/>
    <n v="60"/>
    <s v="Regents Avenue"/>
    <s v="Fortrose"/>
    <x v="17"/>
    <s v="27/03/2021"/>
    <n v="9"/>
    <x v="1"/>
    <s v="Megawidget L"/>
    <x v="5"/>
    <x v="1"/>
    <n v="1.79"/>
    <n v="24"/>
    <n v="216"/>
    <x v="67"/>
  </r>
  <r>
    <n v="3943"/>
    <s v="Paz"/>
    <s v="Zamora"/>
    <x v="2"/>
    <x v="0"/>
    <n v="60"/>
    <s v="Regents Mews"/>
    <s v="Waterlooville"/>
    <x v="2"/>
    <s v="27/06/2022"/>
    <n v="55"/>
    <x v="1"/>
    <s v="Megawidget L"/>
    <x v="2"/>
    <x v="0"/>
    <n v="1.79"/>
    <n v="24"/>
    <n v="1320"/>
    <x v="290"/>
  </r>
  <r>
    <n v="3944"/>
    <s v="Shane"/>
    <s v="Negron"/>
    <x v="1"/>
    <x v="1"/>
    <n v="60"/>
    <s v="Regents Row"/>
    <s v="Belford"/>
    <x v="73"/>
    <s v="24/10/2021"/>
    <n v="4"/>
    <x v="1"/>
    <s v="Megawidget L"/>
    <x v="1"/>
    <x v="1"/>
    <n v="1.79"/>
    <n v="24"/>
    <n v="96"/>
    <x v="245"/>
  </r>
  <r>
    <n v="3945"/>
    <s v="Nelle"/>
    <s v="Stanford"/>
    <x v="2"/>
    <x v="0"/>
    <n v="90"/>
    <s v="Regents Wharf"/>
    <s v="Alva"/>
    <x v="77"/>
    <d v="2022-01-10T00:00:00"/>
    <n v="62"/>
    <x v="2"/>
    <s v="Ultrathing V1"/>
    <x v="6"/>
    <x v="0"/>
    <n v="1.79"/>
    <n v="17"/>
    <n v="1054"/>
    <x v="802"/>
  </r>
  <r>
    <n v="3946"/>
    <s v="Greg"/>
    <s v="Nava"/>
    <x v="1"/>
    <x v="1"/>
    <n v="30"/>
    <s v="Regina Road"/>
    <s v="Dronfield"/>
    <x v="3"/>
    <s v="26/08/2021"/>
    <n v="74"/>
    <x v="1"/>
    <s v="Megawidget L"/>
    <x v="3"/>
    <x v="1"/>
    <n v="1.79"/>
    <n v="24"/>
    <n v="1776"/>
    <x v="360"/>
  </r>
  <r>
    <n v="3947"/>
    <s v="Benton"/>
    <s v="Schultz"/>
    <x v="1"/>
    <x v="1"/>
    <n v="90"/>
    <s v="Regina Terrace"/>
    <s v="Llanbedr"/>
    <x v="11"/>
    <s v="22/03/2020"/>
    <n v="78"/>
    <x v="9"/>
    <s v="Ultrathing V3"/>
    <x v="5"/>
    <x v="2"/>
    <n v="3.39"/>
    <n v="24"/>
    <n v="1872"/>
    <x v="353"/>
  </r>
  <r>
    <n v="3948"/>
    <s v="Garland"/>
    <s v="Livingston"/>
    <x v="1"/>
    <x v="1"/>
    <n v="60"/>
    <s v="Reighton Road"/>
    <s v="Rosewell"/>
    <x v="2"/>
    <s v="17/03/2022"/>
    <n v="48"/>
    <x v="7"/>
    <s v="Ultrathing V2"/>
    <x v="5"/>
    <x v="0"/>
    <n v="2.95"/>
    <n v="20"/>
    <n v="960"/>
    <x v="953"/>
  </r>
  <r>
    <n v="3949"/>
    <s v="Dominique"/>
    <s v="Burch"/>
    <x v="1"/>
    <x v="1"/>
    <n v="30"/>
    <s v="Rendlesham Road"/>
    <s v="Bideford"/>
    <x v="26"/>
    <d v="2020-04-02T00:00:00"/>
    <n v="7"/>
    <x v="1"/>
    <s v="Megawidget L"/>
    <x v="4"/>
    <x v="2"/>
    <n v="1.79"/>
    <n v="24"/>
    <n v="168"/>
    <x v="629"/>
  </r>
  <r>
    <n v="3950"/>
    <s v="Arminda"/>
    <s v="Pearson"/>
    <x v="2"/>
    <x v="0"/>
    <n v="30"/>
    <s v="Rendlesham Road"/>
    <s v="Kirkcaldy"/>
    <x v="21"/>
    <s v="27/11/2020"/>
    <n v="40"/>
    <x v="6"/>
    <s v="Megawidget M"/>
    <x v="7"/>
    <x v="2"/>
    <n v="1.29"/>
    <n v="24"/>
    <n v="960"/>
    <x v="598"/>
  </r>
  <r>
    <n v="3951"/>
    <s v="Simona"/>
    <s v="Clarke"/>
    <x v="0"/>
    <x v="0"/>
    <n v="60"/>
    <s v="Renters Avenue"/>
    <s v="Gourock"/>
    <x v="17"/>
    <s v="28/10/2021"/>
    <n v="34"/>
    <x v="9"/>
    <s v="Ultrathing V3"/>
    <x v="1"/>
    <x v="1"/>
    <n v="3.39"/>
    <n v="24"/>
    <n v="816"/>
    <x v="738"/>
  </r>
  <r>
    <n v="3952"/>
    <s v="Chris"/>
    <s v="Leslie"/>
    <x v="1"/>
    <x v="1"/>
    <n v="90"/>
    <s v="Rephidim Street"/>
    <s v="Richmond"/>
    <x v="2"/>
    <s v="28/08/2021"/>
    <n v="92"/>
    <x v="9"/>
    <s v="Ultrathing V3"/>
    <x v="3"/>
    <x v="1"/>
    <n v="3.39"/>
    <n v="24"/>
    <n v="2208"/>
    <x v="528"/>
  </r>
  <r>
    <n v="3953"/>
    <s v="Fredericka"/>
    <s v="Mullins"/>
    <x v="3"/>
    <x v="0"/>
    <n v="90"/>
    <s v="Restons Crescent"/>
    <s v="Llangammarch Wells"/>
    <x v="11"/>
    <d v="2020-10-11T00:00:00"/>
    <n v="10"/>
    <x v="4"/>
    <s v="Gigastuff"/>
    <x v="1"/>
    <x v="2"/>
    <n v="1.89"/>
    <n v="18"/>
    <n v="180"/>
    <x v="427"/>
  </r>
  <r>
    <n v="3954"/>
    <s v="Karlene"/>
    <s v="Dillard"/>
    <x v="2"/>
    <x v="0"/>
    <n v="60"/>
    <s v="ReynaRoadDrive"/>
    <s v="St. Bees"/>
    <x v="2"/>
    <s v="13/12/2022"/>
    <n v="20"/>
    <x v="0"/>
    <s v="Hyperwotsit"/>
    <x v="8"/>
    <x v="0"/>
    <n v="2.0099999999999998"/>
    <n v="20"/>
    <n v="400"/>
    <x v="210"/>
  </r>
  <r>
    <n v="3955"/>
    <s v="Tam"/>
    <s v="Oliver"/>
    <x v="0"/>
    <x v="0"/>
    <n v="60"/>
    <s v="Reynolds Place"/>
    <s v="Ballymoney"/>
    <x v="0"/>
    <d v="2021-03-04T00:00:00"/>
    <n v="22"/>
    <x v="9"/>
    <s v="Ultrathing V3"/>
    <x v="5"/>
    <x v="1"/>
    <n v="3.39"/>
    <n v="24"/>
    <n v="528"/>
    <x v="625"/>
  </r>
  <r>
    <n v="3956"/>
    <s v="Danial"/>
    <s v="Hodge"/>
    <x v="1"/>
    <x v="1"/>
    <n v="60"/>
    <s v="Reynolds Road"/>
    <s v="Holywell"/>
    <x v="1"/>
    <s v="26/12/2020"/>
    <n v="32"/>
    <x v="7"/>
    <s v="Ultrathing V2"/>
    <x v="8"/>
    <x v="2"/>
    <n v="2.95"/>
    <n v="20"/>
    <n v="640"/>
    <x v="762"/>
  </r>
  <r>
    <n v="3957"/>
    <s v="Elwood"/>
    <s v="Lawson"/>
    <x v="1"/>
    <x v="1"/>
    <n v="90"/>
    <s v="Rezia Place"/>
    <s v="Essex"/>
    <x v="17"/>
    <d v="2020-03-04T00:00:00"/>
    <n v="61"/>
    <x v="9"/>
    <s v="Ultrathing V3"/>
    <x v="5"/>
    <x v="2"/>
    <n v="3.39"/>
    <n v="24"/>
    <n v="1464"/>
    <x v="849"/>
  </r>
  <r>
    <n v="3958"/>
    <s v="Dayna"/>
    <s v="Hendricks"/>
    <x v="2"/>
    <x v="0"/>
    <n v="90"/>
    <s v="Rezia Place"/>
    <s v="Wimborne"/>
    <x v="2"/>
    <d v="2021-04-10T00:00:00"/>
    <n v="19"/>
    <x v="1"/>
    <s v="Megawidget L"/>
    <x v="4"/>
    <x v="1"/>
    <n v="1.79"/>
    <n v="24"/>
    <n v="456"/>
    <x v="845"/>
  </r>
  <r>
    <n v="3959"/>
    <s v="Shemika"/>
    <s v="Sosa"/>
    <x v="2"/>
    <x v="0"/>
    <n v="60"/>
    <s v="Rhodes Well"/>
    <s v="Lutterworth"/>
    <x v="2"/>
    <s v="13/05/2021"/>
    <n v="13"/>
    <x v="1"/>
    <s v="Megawidget L"/>
    <x v="11"/>
    <x v="1"/>
    <n v="1.79"/>
    <n v="24"/>
    <n v="312"/>
    <x v="127"/>
  </r>
  <r>
    <n v="3960"/>
    <s v="Edra"/>
    <s v="Webber"/>
    <x v="2"/>
    <x v="0"/>
    <n v="30"/>
    <s v="Rhondda Grove"/>
    <s v="Armagh"/>
    <x v="33"/>
    <s v="20/06/2021"/>
    <n v="21"/>
    <x v="4"/>
    <s v="Gigastuff"/>
    <x v="2"/>
    <x v="1"/>
    <n v="1.89"/>
    <n v="18"/>
    <n v="378"/>
    <x v="346"/>
  </r>
  <r>
    <n v="3961"/>
    <s v="Rosalina"/>
    <s v="Bourgeois"/>
    <x v="0"/>
    <x v="0"/>
    <n v="60"/>
    <s v="Ricardo Street"/>
    <s v="Galashiels"/>
    <x v="17"/>
    <d v="2020-05-05T00:00:00"/>
    <n v="9"/>
    <x v="9"/>
    <s v="Ultrathing V3"/>
    <x v="11"/>
    <x v="2"/>
    <n v="3.39"/>
    <n v="24"/>
    <n v="216"/>
    <x v="984"/>
  </r>
  <r>
    <n v="3962"/>
    <s v="Manuela"/>
    <s v="Elliott"/>
    <x v="0"/>
    <x v="0"/>
    <n v="30"/>
    <s v="RichaRoadStreet"/>
    <s v="Portree"/>
    <x v="2"/>
    <d v="2021-08-12T00:00:00"/>
    <n v="43"/>
    <x v="1"/>
    <s v="Megawidget L"/>
    <x v="3"/>
    <x v="1"/>
    <n v="1.79"/>
    <n v="24"/>
    <n v="1032"/>
    <x v="76"/>
  </r>
  <r>
    <n v="3963"/>
    <s v="Lue"/>
    <s v="Gibbs"/>
    <x v="2"/>
    <x v="0"/>
    <n v="30"/>
    <s v="Richmond Grove"/>
    <s v="Tighnabruaich"/>
    <x v="2"/>
    <d v="2022-11-07T00:00:00"/>
    <n v="18"/>
    <x v="3"/>
    <s v="Megawidget S"/>
    <x v="7"/>
    <x v="0"/>
    <n v="0.69"/>
    <n v="24"/>
    <n v="432"/>
    <x v="8"/>
  </r>
  <r>
    <n v="3964"/>
    <s v="Lenita"/>
    <s v="Long"/>
    <x v="2"/>
    <x v="0"/>
    <n v="90"/>
    <s v="Richmond House"/>
    <s v="Princes Risborough"/>
    <x v="2"/>
    <d v="2022-12-10T00:00:00"/>
    <n v="95"/>
    <x v="9"/>
    <s v="Ultrathing V3"/>
    <x v="8"/>
    <x v="0"/>
    <n v="3.39"/>
    <n v="24"/>
    <n v="2280"/>
    <x v="701"/>
  </r>
  <r>
    <n v="3965"/>
    <s v="Bryan"/>
    <s v="Edmonds"/>
    <x v="1"/>
    <x v="1"/>
    <n v="90"/>
    <s v="Richmond House"/>
    <s v="Treorchy"/>
    <x v="2"/>
    <s v="29/04/2022"/>
    <n v="74"/>
    <x v="8"/>
    <s v="Superwossname"/>
    <x v="4"/>
    <x v="0"/>
    <n v="3.49"/>
    <n v="20"/>
    <n v="1480"/>
    <x v="603"/>
  </r>
  <r>
    <n v="3966"/>
    <s v="Julienne"/>
    <s v="Pina"/>
    <x v="2"/>
    <x v="0"/>
    <n v="90"/>
    <s v="Richmond Villas"/>
    <s v="Kinlochleven"/>
    <x v="21"/>
    <d v="2021-08-03T00:00:00"/>
    <n v="60"/>
    <x v="8"/>
    <s v="Superwossname"/>
    <x v="3"/>
    <x v="1"/>
    <n v="3.49"/>
    <n v="20"/>
    <n v="1200"/>
    <x v="384"/>
  </r>
  <r>
    <n v="3967"/>
    <s v="Sari"/>
    <s v="Fritz"/>
    <x v="0"/>
    <x v="0"/>
    <n v="30"/>
    <s v="Richmond Way"/>
    <s v="Otley"/>
    <x v="2"/>
    <s v="22/09/2020"/>
    <n v="46"/>
    <x v="4"/>
    <s v="Gigastuff"/>
    <x v="9"/>
    <x v="2"/>
    <n v="1.89"/>
    <n v="18"/>
    <n v="828"/>
    <x v="223"/>
  </r>
  <r>
    <n v="3968"/>
    <s v="Eloy"/>
    <s v="Lawrence"/>
    <x v="1"/>
    <x v="1"/>
    <n v="30"/>
    <s v="RickaRoadClose"/>
    <s v="Kent"/>
    <x v="21"/>
    <s v="13/12/2022"/>
    <n v="55"/>
    <x v="9"/>
    <s v="Ultrathing V3"/>
    <x v="8"/>
    <x v="0"/>
    <n v="3.39"/>
    <n v="24"/>
    <n v="1320"/>
    <x v="679"/>
  </r>
  <r>
    <n v="3969"/>
    <s v="Rhett"/>
    <s v="Link"/>
    <x v="1"/>
    <x v="1"/>
    <n v="90"/>
    <s v="RickyaRoadPath"/>
    <s v="Much Hadham"/>
    <x v="2"/>
    <d v="2020-06-10T00:00:00"/>
    <n v="20"/>
    <x v="3"/>
    <s v="Megawidget S"/>
    <x v="2"/>
    <x v="2"/>
    <n v="0.69"/>
    <n v="24"/>
    <n v="480"/>
    <x v="847"/>
  </r>
  <r>
    <n v="3970"/>
    <s v="Hubert"/>
    <s v="Arthur"/>
    <x v="1"/>
    <x v="1"/>
    <n v="60"/>
    <s v="Riddell Street"/>
    <s v="Kinbrace"/>
    <x v="21"/>
    <s v="21/05/2022"/>
    <n v="7"/>
    <x v="5"/>
    <s v="Ultrathing V4"/>
    <x v="11"/>
    <x v="0"/>
    <n v="3.99"/>
    <n v="24"/>
    <n v="168"/>
    <x v="499"/>
  </r>
  <r>
    <n v="3971"/>
    <s v="Oliver"/>
    <s v="Kirk"/>
    <x v="1"/>
    <x v="1"/>
    <n v="30"/>
    <s v="Rider Street"/>
    <s v="Crewkerne"/>
    <x v="16"/>
    <d v="2020-01-07T00:00:00"/>
    <n v="15"/>
    <x v="3"/>
    <s v="Megawidget S"/>
    <x v="6"/>
    <x v="2"/>
    <n v="0.69"/>
    <n v="24"/>
    <n v="360"/>
    <x v="532"/>
  </r>
  <r>
    <n v="3972"/>
    <s v="Jacob"/>
    <s v="Shirley"/>
    <x v="1"/>
    <x v="1"/>
    <n v="30"/>
    <s v="Ridgdale Street"/>
    <s v="Staffordshire"/>
    <x v="2"/>
    <d v="2021-01-09T00:00:00"/>
    <n v="10"/>
    <x v="7"/>
    <s v="Ultrathing V2"/>
    <x v="6"/>
    <x v="1"/>
    <n v="2.95"/>
    <n v="20"/>
    <n v="200"/>
    <x v="809"/>
  </r>
  <r>
    <n v="3973"/>
    <s v="Willodean"/>
    <s v="Maher"/>
    <x v="0"/>
    <x v="0"/>
    <n v="90"/>
    <s v="Ridgemount Close"/>
    <s v="Denbigh"/>
    <x v="3"/>
    <s v="26/04/2022"/>
    <n v="5"/>
    <x v="1"/>
    <s v="Megawidget L"/>
    <x v="4"/>
    <x v="0"/>
    <n v="1.79"/>
    <n v="24"/>
    <n v="120"/>
    <x v="373"/>
  </r>
  <r>
    <n v="3975"/>
    <s v="Chris"/>
    <s v="Talbot"/>
    <x v="1"/>
    <x v="1"/>
    <n v="30"/>
    <s v="Ridings Close"/>
    <s v="Macduff"/>
    <x v="2"/>
    <d v="2020-07-07T00:00:00"/>
    <n v="53"/>
    <x v="2"/>
    <s v="Ultrathing V1"/>
    <x v="0"/>
    <x v="2"/>
    <n v="1.79"/>
    <n v="17"/>
    <n v="901"/>
    <x v="460"/>
  </r>
  <r>
    <n v="3976"/>
    <s v="Corey"/>
    <s v="Crews"/>
    <x v="1"/>
    <x v="1"/>
    <n v="60"/>
    <s v="Ridler Place"/>
    <s v="Burnley"/>
    <x v="46"/>
    <s v="14/02/2022"/>
    <n v="88"/>
    <x v="3"/>
    <s v="Megawidget S"/>
    <x v="10"/>
    <x v="0"/>
    <n v="0.69"/>
    <n v="24"/>
    <n v="2112"/>
    <x v="697"/>
  </r>
  <r>
    <n v="3977"/>
    <s v="Renita"/>
    <s v="Bermudez"/>
    <x v="0"/>
    <x v="0"/>
    <n v="30"/>
    <s v="Riffel Road"/>
    <s v="Burry Port"/>
    <x v="12"/>
    <d v="2022-11-06T00:00:00"/>
    <n v="86"/>
    <x v="8"/>
    <s v="Superwossname"/>
    <x v="7"/>
    <x v="0"/>
    <n v="3.49"/>
    <n v="20"/>
    <n v="1720"/>
    <x v="86"/>
  </r>
  <r>
    <n v="3978"/>
    <s v="Torrie"/>
    <s v="Swanson"/>
    <x v="0"/>
    <x v="0"/>
    <n v="90"/>
    <s v="Rigault Road"/>
    <s v="Llanelli"/>
    <x v="11"/>
    <s v="25/09/2021"/>
    <n v="18"/>
    <x v="5"/>
    <s v="Ultrathing V4"/>
    <x v="9"/>
    <x v="1"/>
    <n v="3.99"/>
    <n v="24"/>
    <n v="432"/>
    <x v="985"/>
  </r>
  <r>
    <n v="3979"/>
    <s v="Cherri"/>
    <s v="Goodrich"/>
    <x v="0"/>
    <x v="0"/>
    <n v="30"/>
    <s v="Rigg Approach"/>
    <s v="Wrexham"/>
    <x v="2"/>
    <d v="2021-03-10T00:00:00"/>
    <n v="42"/>
    <x v="8"/>
    <s v="Superwossname"/>
    <x v="5"/>
    <x v="1"/>
    <n v="3.49"/>
    <n v="20"/>
    <n v="840"/>
    <x v="289"/>
  </r>
  <r>
    <n v="3980"/>
    <s v="Laquita"/>
    <s v="Valle"/>
    <x v="2"/>
    <x v="0"/>
    <n v="30"/>
    <s v="Rigge Place"/>
    <s v="Hawick"/>
    <x v="1"/>
    <s v="15/10/2022"/>
    <n v="56"/>
    <x v="7"/>
    <s v="Ultrathing V2"/>
    <x v="1"/>
    <x v="0"/>
    <n v="2.95"/>
    <n v="20"/>
    <n v="1120"/>
    <x v="986"/>
  </r>
  <r>
    <n v="3981"/>
    <s v="Myles"/>
    <s v="Baldwin"/>
    <x v="1"/>
    <x v="1"/>
    <n v="60"/>
    <s v="Ring Crescent"/>
    <s v="Sheringham"/>
    <x v="2"/>
    <s v="27/09/2020"/>
    <n v="26"/>
    <x v="5"/>
    <s v="Ultrathing V4"/>
    <x v="9"/>
    <x v="2"/>
    <n v="3.99"/>
    <n v="24"/>
    <n v="624"/>
    <x v="559"/>
  </r>
  <r>
    <n v="3982"/>
    <s v="May"/>
    <s v="Nash"/>
    <x v="2"/>
    <x v="0"/>
    <n v="90"/>
    <s v="Ringmer Avenue"/>
    <s v="Cranbrook"/>
    <x v="16"/>
    <d v="2020-08-08T00:00:00"/>
    <n v="54"/>
    <x v="4"/>
    <s v="Gigastuff"/>
    <x v="3"/>
    <x v="2"/>
    <n v="1.89"/>
    <n v="18"/>
    <n v="972"/>
    <x v="196"/>
  </r>
  <r>
    <n v="3983"/>
    <s v="Reginald"/>
    <s v="Schulz"/>
    <x v="1"/>
    <x v="1"/>
    <n v="90"/>
    <s v="Ringmer Gardens"/>
    <s v="Tyne And Wear"/>
    <x v="2"/>
    <s v="25/02/2020"/>
    <n v="37"/>
    <x v="6"/>
    <s v="Megawidget M"/>
    <x v="10"/>
    <x v="2"/>
    <n v="1.29"/>
    <n v="24"/>
    <n v="888"/>
    <x v="292"/>
  </r>
  <r>
    <n v="3984"/>
    <s v="Matthew"/>
    <s v="Pearce"/>
    <x v="1"/>
    <x v="1"/>
    <n v="60"/>
    <s v="Ringwood Gardens"/>
    <s v="Usk"/>
    <x v="2"/>
    <s v="29/10/2022"/>
    <n v="38"/>
    <x v="5"/>
    <s v="Ultrathing V4"/>
    <x v="1"/>
    <x v="0"/>
    <n v="3.99"/>
    <n v="24"/>
    <n v="912"/>
    <x v="244"/>
  </r>
  <r>
    <n v="3985"/>
    <s v="Refugio"/>
    <s v="Pope"/>
    <x v="0"/>
    <x v="0"/>
    <n v="30"/>
    <s v="Ripley Villas"/>
    <s v="Calstock"/>
    <x v="55"/>
    <s v="25/08/2020"/>
    <n v="17"/>
    <x v="6"/>
    <s v="Megawidget M"/>
    <x v="3"/>
    <x v="2"/>
    <n v="1.29"/>
    <n v="24"/>
    <n v="408"/>
    <x v="492"/>
  </r>
  <r>
    <n v="3986"/>
    <s v="Natashia"/>
    <s v="Benjamin"/>
    <x v="0"/>
    <x v="0"/>
    <n v="60"/>
    <s v="Ripplevale Grove"/>
    <s v="Huntly"/>
    <x v="1"/>
    <s v="18/04/2022"/>
    <n v="18"/>
    <x v="7"/>
    <s v="Ultrathing V2"/>
    <x v="4"/>
    <x v="0"/>
    <n v="2.95"/>
    <n v="20"/>
    <n v="360"/>
    <x v="687"/>
  </r>
  <r>
    <n v="3987"/>
    <s v="Rey"/>
    <s v="Gleason"/>
    <x v="1"/>
    <x v="1"/>
    <n v="90"/>
    <s v="Ritson Road"/>
    <s v="Bakewell"/>
    <x v="0"/>
    <s v="13/02/2021"/>
    <n v="94"/>
    <x v="8"/>
    <s v="Superwossname"/>
    <x v="10"/>
    <x v="1"/>
    <n v="3.49"/>
    <n v="20"/>
    <n v="1880"/>
    <x v="980"/>
  </r>
  <r>
    <n v="3988"/>
    <s v="Claudia"/>
    <s v="Tripp"/>
    <x v="2"/>
    <x v="0"/>
    <n v="90"/>
    <s v="Ritson Road"/>
    <s v="West Sussex"/>
    <x v="2"/>
    <s v="14/01/2021"/>
    <n v="47"/>
    <x v="2"/>
    <s v="Ultrathing V1"/>
    <x v="6"/>
    <x v="1"/>
    <n v="1.79"/>
    <n v="17"/>
    <n v="799"/>
    <x v="670"/>
  </r>
  <r>
    <n v="3989"/>
    <s v="Darwin"/>
    <s v="Stacy"/>
    <x v="5"/>
    <x v="2"/>
    <n v="60"/>
    <s v="River Close"/>
    <s v="Windlesham"/>
    <x v="2"/>
    <s v="16/06/2021"/>
    <n v="94"/>
    <x v="8"/>
    <s v="Superwossname"/>
    <x v="2"/>
    <x v="1"/>
    <n v="3.49"/>
    <n v="20"/>
    <n v="1880"/>
    <x v="980"/>
  </r>
  <r>
    <n v="3990"/>
    <s v="Oren"/>
    <s v="Baird"/>
    <x v="1"/>
    <x v="1"/>
    <n v="60"/>
    <s v="Riverside"/>
    <s v="Burton-On-Trent"/>
    <x v="12"/>
    <d v="2022-08-09T00:00:00"/>
    <n v="56"/>
    <x v="5"/>
    <s v="Ultrathing V4"/>
    <x v="3"/>
    <x v="0"/>
    <n v="3.99"/>
    <n v="24"/>
    <n v="1344"/>
    <x v="958"/>
  </r>
  <r>
    <n v="3991"/>
    <s v="Chet"/>
    <s v="Pope"/>
    <x v="1"/>
    <x v="1"/>
    <n v="90"/>
    <s v="Riverside Business"/>
    <s v="High Wycombe"/>
    <x v="1"/>
    <s v="16/11/2022"/>
    <n v="7"/>
    <x v="4"/>
    <s v="Gigastuff"/>
    <x v="7"/>
    <x v="0"/>
    <n v="1.89"/>
    <n v="18"/>
    <n v="126"/>
    <x v="311"/>
  </r>
  <r>
    <n v="3992"/>
    <s v="Shayne"/>
    <s v="Hinkle"/>
    <x v="0"/>
    <x v="0"/>
    <n v="60"/>
    <s v="Rlsdon Street"/>
    <s v="Chatham"/>
    <x v="20"/>
    <d v="2020-06-12T00:00:00"/>
    <n v="3"/>
    <x v="5"/>
    <s v="Ultrathing V4"/>
    <x v="2"/>
    <x v="2"/>
    <n v="3.99"/>
    <n v="24"/>
    <n v="72"/>
    <x v="379"/>
  </r>
  <r>
    <n v="3994"/>
    <s v="Zaida"/>
    <s v="Krause"/>
    <x v="0"/>
    <x v="0"/>
    <n v="30"/>
    <s v="Roberts Terrace"/>
    <s v="Norfolk"/>
    <x v="2"/>
    <s v="25/03/2022"/>
    <n v="6"/>
    <x v="4"/>
    <s v="Gigastuff"/>
    <x v="5"/>
    <x v="0"/>
    <n v="1.89"/>
    <n v="18"/>
    <n v="108"/>
    <x v="168"/>
  </r>
  <r>
    <n v="3995"/>
    <s v="Agnes"/>
    <s v="Hairston"/>
    <x v="0"/>
    <x v="0"/>
    <n v="60"/>
    <s v="Roberts Terrace"/>
    <s v="Smethwick"/>
    <x v="2"/>
    <s v="29/08/2021"/>
    <n v="68"/>
    <x v="8"/>
    <s v="Superwossname"/>
    <x v="3"/>
    <x v="1"/>
    <n v="3.49"/>
    <n v="20"/>
    <n v="1360"/>
    <x v="721"/>
  </r>
  <r>
    <n v="3996"/>
    <s v="Federico"/>
    <s v="Davies"/>
    <x v="1"/>
    <x v="1"/>
    <n v="30"/>
    <s v="Robertson Cottages"/>
    <s v="Cleator"/>
    <x v="15"/>
    <s v="16/04/2021"/>
    <n v="3"/>
    <x v="5"/>
    <s v="Ultrathing V4"/>
    <x v="4"/>
    <x v="1"/>
    <n v="3.99"/>
    <n v="24"/>
    <n v="72"/>
    <x v="379"/>
  </r>
  <r>
    <n v="3997"/>
    <s v="Brooks"/>
    <s v="Chatman"/>
    <x v="1"/>
    <x v="1"/>
    <n v="60"/>
    <s v="Robertson Cottages"/>
    <s v="Hassocks"/>
    <x v="1"/>
    <s v="26/07/2020"/>
    <n v="78"/>
    <x v="8"/>
    <s v="Superwossname"/>
    <x v="0"/>
    <x v="2"/>
    <n v="3.49"/>
    <n v="20"/>
    <n v="1560"/>
    <x v="903"/>
  </r>
  <r>
    <n v="3998"/>
    <s v="Tonya"/>
    <s v="Dupree"/>
    <x v="2"/>
    <x v="0"/>
    <n v="90"/>
    <s v="Robertsons Place"/>
    <s v="Rogart"/>
    <x v="2"/>
    <d v="2020-10-12T00:00:00"/>
    <n v="77"/>
    <x v="9"/>
    <s v="Ultrathing V3"/>
    <x v="1"/>
    <x v="2"/>
    <n v="3.39"/>
    <n v="24"/>
    <n v="1848"/>
    <x v="572"/>
  </r>
  <r>
    <n v="3999"/>
    <s v="Cornelius"/>
    <s v="French"/>
    <x v="1"/>
    <x v="1"/>
    <n v="90"/>
    <s v="Robsart Street"/>
    <s v="Bodorgan"/>
    <x v="62"/>
    <s v="30/06/2020"/>
    <n v="45"/>
    <x v="2"/>
    <s v="Ultrathing V1"/>
    <x v="2"/>
    <x v="2"/>
    <n v="1.79"/>
    <n v="17"/>
    <n v="765"/>
    <x v="446"/>
  </r>
  <r>
    <n v="4000"/>
    <s v="Sun"/>
    <s v="Kramer"/>
    <x v="0"/>
    <x v="0"/>
    <n v="60"/>
    <s v="Robson Road"/>
    <s v="Beauly"/>
    <x v="39"/>
    <s v="20/08/2020"/>
    <n v="59"/>
    <x v="1"/>
    <s v="Megawidget L"/>
    <x v="3"/>
    <x v="2"/>
    <n v="1.79"/>
    <n v="24"/>
    <n v="1416"/>
    <x v="394"/>
  </r>
  <r>
    <n v="4001"/>
    <s v="Johnie"/>
    <s v="Bellamy"/>
    <x v="1"/>
    <x v="1"/>
    <n v="60"/>
    <s v="Rock And"/>
    <s v="Bexleyheath"/>
    <x v="26"/>
    <d v="2020-03-12T00:00:00"/>
    <n v="11"/>
    <x v="7"/>
    <s v="Ultrathing V2"/>
    <x v="5"/>
    <x v="2"/>
    <n v="2.95"/>
    <n v="20"/>
    <n v="220"/>
    <x v="788"/>
  </r>
  <r>
    <n v="4002"/>
    <s v="Dawn"/>
    <s v="Purcell"/>
    <x v="3"/>
    <x v="0"/>
    <n v="30"/>
    <s v="Rock Hill"/>
    <s v="Norfolk"/>
    <x v="2"/>
    <d v="2022-12-08T00:00:00"/>
    <n v="73"/>
    <x v="2"/>
    <s v="Ultrathing V1"/>
    <x v="8"/>
    <x v="0"/>
    <n v="1.79"/>
    <n v="17"/>
    <n v="1241"/>
    <x v="557"/>
  </r>
  <r>
    <n v="4003"/>
    <s v="Lashonda"/>
    <s v="Numbers"/>
    <x v="2"/>
    <x v="0"/>
    <n v="90"/>
    <s v="Rock Street"/>
    <s v="Taunton"/>
    <x v="2"/>
    <d v="2022-08-12T00:00:00"/>
    <n v="46"/>
    <x v="7"/>
    <s v="Ultrathing V2"/>
    <x v="3"/>
    <x v="0"/>
    <n v="2.95"/>
    <n v="20"/>
    <n v="920"/>
    <x v="681"/>
  </r>
  <r>
    <n v="4004"/>
    <s v="Curt"/>
    <s v="Hurst"/>
    <x v="1"/>
    <x v="1"/>
    <n v="30"/>
    <s v="Rockbourne Road"/>
    <s v="Andover"/>
    <x v="4"/>
    <s v="17/01/2021"/>
    <n v="16"/>
    <x v="6"/>
    <s v="Megawidget M"/>
    <x v="6"/>
    <x v="1"/>
    <n v="1.29"/>
    <n v="24"/>
    <n v="384"/>
    <x v="538"/>
  </r>
  <r>
    <n v="4005"/>
    <s v="Marica"/>
    <s v="Ash"/>
    <x v="2"/>
    <x v="0"/>
    <n v="60"/>
    <s v="Rockbourne Road"/>
    <s v="Bath"/>
    <x v="68"/>
    <s v="14/02/2021"/>
    <n v="11"/>
    <x v="6"/>
    <s v="Megawidget M"/>
    <x v="10"/>
    <x v="1"/>
    <n v="1.29"/>
    <n v="24"/>
    <n v="264"/>
    <x v="377"/>
  </r>
  <r>
    <n v="4006"/>
    <s v="Angelo"/>
    <s v="Benson"/>
    <x v="0"/>
    <x v="0"/>
    <n v="90"/>
    <s v="Rockhall Road"/>
    <s v="Newcastle Emlyn"/>
    <x v="2"/>
    <s v="24/05/2021"/>
    <n v="72"/>
    <x v="1"/>
    <s v="Megawidget L"/>
    <x v="11"/>
    <x v="1"/>
    <n v="1.79"/>
    <n v="24"/>
    <n v="1728"/>
    <x v="705"/>
  </r>
  <r>
    <n v="4007"/>
    <s v="Kyong"/>
    <s v="Gary"/>
    <x v="4"/>
    <x v="2"/>
    <n v="30"/>
    <s v="Rockingham Close"/>
    <s v="Dunmow"/>
    <x v="3"/>
    <d v="2022-07-10T00:00:00"/>
    <n v="41"/>
    <x v="2"/>
    <s v="Ultrathing V1"/>
    <x v="0"/>
    <x v="0"/>
    <n v="1.79"/>
    <n v="17"/>
    <n v="697"/>
    <x v="725"/>
  </r>
  <r>
    <n v="4009"/>
    <s v="Janna"/>
    <s v="Johns"/>
    <x v="2"/>
    <x v="0"/>
    <n v="60"/>
    <s v="Rockland Road"/>
    <s v="Glenfinnan"/>
    <x v="17"/>
    <d v="2020-05-10T00:00:00"/>
    <n v="23"/>
    <x v="2"/>
    <s v="Ultrathing V1"/>
    <x v="11"/>
    <x v="2"/>
    <n v="1.79"/>
    <n v="17"/>
    <n v="391"/>
    <x v="354"/>
  </r>
  <r>
    <n v="4010"/>
    <s v="Ramon"/>
    <s v="Browne"/>
    <x v="1"/>
    <x v="1"/>
    <n v="90"/>
    <s v="Rocks Lane"/>
    <s v="Burford"/>
    <x v="46"/>
    <d v="2020-04-11T00:00:00"/>
    <n v="7"/>
    <x v="2"/>
    <s v="Ultrathing V1"/>
    <x v="4"/>
    <x v="2"/>
    <n v="1.79"/>
    <n v="17"/>
    <n v="119"/>
    <x v="208"/>
  </r>
  <r>
    <n v="4011"/>
    <s v="Leeanne"/>
    <s v="Mackey"/>
    <x v="0"/>
    <x v="0"/>
    <n v="30"/>
    <s v="Rocliffe Street"/>
    <s v="Louth"/>
    <x v="2"/>
    <s v="25/07/2020"/>
    <n v="76"/>
    <x v="1"/>
    <s v="Megawidget L"/>
    <x v="0"/>
    <x v="2"/>
    <n v="1.79"/>
    <n v="24"/>
    <n v="1824"/>
    <x v="678"/>
  </r>
  <r>
    <n v="4012"/>
    <s v="Lamonica"/>
    <s v="Barry"/>
    <x v="2"/>
    <x v="0"/>
    <n v="60"/>
    <s v="Roding Mews"/>
    <s v="Innerleithen"/>
    <x v="35"/>
    <d v="2022-10-04T00:00:00"/>
    <n v="12"/>
    <x v="0"/>
    <s v="Hyperwotsit"/>
    <x v="1"/>
    <x v="0"/>
    <n v="2.0099999999999998"/>
    <n v="20"/>
    <n v="240"/>
    <x v="868"/>
  </r>
  <r>
    <n v="4013"/>
    <s v="Fannie"/>
    <s v="Leslie"/>
    <x v="2"/>
    <x v="0"/>
    <n v="30"/>
    <s v="Rodway Road"/>
    <s v="East Grinstead"/>
    <x v="44"/>
    <s v="14/06/2021"/>
    <n v="25"/>
    <x v="8"/>
    <s v="Superwossname"/>
    <x v="2"/>
    <x v="1"/>
    <n v="3.49"/>
    <n v="20"/>
    <n v="500"/>
    <x v="764"/>
  </r>
  <r>
    <n v="4014"/>
    <s v="Jerald"/>
    <s v="Bourgeois"/>
    <x v="1"/>
    <x v="1"/>
    <n v="90"/>
    <s v="Roehampton Vale"/>
    <s v="Leamington Spa"/>
    <x v="21"/>
    <d v="2021-02-08T00:00:00"/>
    <n v="62"/>
    <x v="4"/>
    <s v="Gigastuff"/>
    <x v="10"/>
    <x v="1"/>
    <n v="1.89"/>
    <n v="18"/>
    <n v="1116"/>
    <x v="135"/>
  </r>
  <r>
    <n v="4015"/>
    <s v="Cathleen"/>
    <s v="Daly"/>
    <x v="2"/>
    <x v="0"/>
    <n v="90"/>
    <s v="Roger Street"/>
    <s v="Pembroke Dock"/>
    <x v="2"/>
    <s v="19/12/2022"/>
    <n v="65"/>
    <x v="3"/>
    <s v="Megawidget S"/>
    <x v="8"/>
    <x v="0"/>
    <n v="0.69"/>
    <n v="24"/>
    <n v="1560"/>
    <x v="257"/>
  </r>
  <r>
    <n v="4016"/>
    <s v="Paris"/>
    <s v="King"/>
    <x v="1"/>
    <x v="1"/>
    <n v="30"/>
    <s v="Rogers Court"/>
    <s v="Rowland'S Castle"/>
    <x v="2"/>
    <d v="2021-05-03T00:00:00"/>
    <n v="53"/>
    <x v="1"/>
    <s v="Megawidget L"/>
    <x v="11"/>
    <x v="1"/>
    <n v="1.79"/>
    <n v="24"/>
    <n v="1272"/>
    <x v="934"/>
  </r>
  <r>
    <n v="4017"/>
    <s v="Deshawn"/>
    <s v="Curry"/>
    <x v="1"/>
    <x v="1"/>
    <n v="60"/>
    <s v="Roland Grove"/>
    <s v="Appleby-In-Westmorland"/>
    <x v="58"/>
    <s v="29/08/2021"/>
    <n v="91"/>
    <x v="6"/>
    <s v="Megawidget M"/>
    <x v="3"/>
    <x v="1"/>
    <n v="1.29"/>
    <n v="24"/>
    <n v="2184"/>
    <x v="527"/>
  </r>
  <r>
    <n v="4018"/>
    <s v="Lynne"/>
    <s v="Burnette"/>
    <x v="3"/>
    <x v="0"/>
    <n v="60"/>
    <s v="Roland Road"/>
    <s v="Buckhurst Hill"/>
    <x v="8"/>
    <d v="2021-03-07T00:00:00"/>
    <n v="35"/>
    <x v="5"/>
    <s v="Ultrathing V4"/>
    <x v="5"/>
    <x v="1"/>
    <n v="3.99"/>
    <n v="24"/>
    <n v="840"/>
    <x v="182"/>
  </r>
  <r>
    <n v="4019"/>
    <s v="Shannon"/>
    <s v="Cody"/>
    <x v="0"/>
    <x v="0"/>
    <n v="30"/>
    <s v="Rolleston Terrace"/>
    <s v="Southwold"/>
    <x v="2"/>
    <s v="13/04/2020"/>
    <n v="71"/>
    <x v="0"/>
    <s v="Hyperwotsit"/>
    <x v="4"/>
    <x v="2"/>
    <n v="2.0099999999999998"/>
    <n v="20"/>
    <n v="1420"/>
    <x v="209"/>
  </r>
  <r>
    <n v="4020"/>
    <s v="Reinaldo"/>
    <s v="Engel"/>
    <x v="1"/>
    <x v="1"/>
    <n v="30"/>
    <s v="Rollscourt Avenue"/>
    <s v="Berkhamsted"/>
    <x v="29"/>
    <s v="26/05/2022"/>
    <n v="44"/>
    <x v="3"/>
    <s v="Megawidget S"/>
    <x v="11"/>
    <x v="0"/>
    <n v="0.69"/>
    <n v="24"/>
    <n v="1056"/>
    <x v="253"/>
  </r>
  <r>
    <n v="4021"/>
    <s v="Claretha"/>
    <s v="Wilson"/>
    <x v="0"/>
    <x v="0"/>
    <n v="30"/>
    <s v="Rollscourt Avenue"/>
    <s v="Settle"/>
    <x v="2"/>
    <d v="2020-04-12T00:00:00"/>
    <n v="82"/>
    <x v="0"/>
    <s v="Hyperwotsit"/>
    <x v="4"/>
    <x v="2"/>
    <n v="2.0099999999999998"/>
    <n v="20"/>
    <n v="1640"/>
    <x v="987"/>
  </r>
  <r>
    <n v="4022"/>
    <s v="Colin"/>
    <s v="Mcclellan"/>
    <x v="1"/>
    <x v="1"/>
    <n v="30"/>
    <s v="Roman Catholic"/>
    <s v="South Yorkshire"/>
    <x v="2"/>
    <s v="23/08/2021"/>
    <n v="41"/>
    <x v="7"/>
    <s v="Ultrathing V2"/>
    <x v="3"/>
    <x v="1"/>
    <n v="2.95"/>
    <n v="20"/>
    <n v="820"/>
    <x v="672"/>
  </r>
  <r>
    <n v="4023"/>
    <s v="Milton"/>
    <s v="Ritchie"/>
    <x v="1"/>
    <x v="1"/>
    <n v="60"/>
    <s v="Roman Close"/>
    <s v="Isle Of Lewis"/>
    <x v="21"/>
    <s v="20/10/2021"/>
    <n v="83"/>
    <x v="8"/>
    <s v="Superwossname"/>
    <x v="1"/>
    <x v="1"/>
    <n v="3.49"/>
    <n v="20"/>
    <n v="1660"/>
    <x v="14"/>
  </r>
  <r>
    <n v="4024"/>
    <s v="Orval"/>
    <s v="Wolfe"/>
    <x v="1"/>
    <x v="1"/>
    <n v="90"/>
    <s v="Roman Rise"/>
    <s v="Grange-Over-Sands"/>
    <x v="17"/>
    <s v="25/09/2021"/>
    <n v="16"/>
    <x v="3"/>
    <s v="Megawidget S"/>
    <x v="9"/>
    <x v="1"/>
    <n v="0.69"/>
    <n v="24"/>
    <n v="384"/>
    <x v="189"/>
  </r>
  <r>
    <n v="4025"/>
    <s v="Leroy"/>
    <s v="Dow"/>
    <x v="1"/>
    <x v="1"/>
    <n v="90"/>
    <s v="Roman Way"/>
    <s v="Hawes"/>
    <x v="1"/>
    <s v="29/10/2022"/>
    <n v="17"/>
    <x v="7"/>
    <s v="Ultrathing V2"/>
    <x v="1"/>
    <x v="0"/>
    <n v="2.95"/>
    <n v="20"/>
    <n v="340"/>
    <x v="505"/>
  </r>
  <r>
    <n v="4026"/>
    <s v="Felipe"/>
    <s v="Curtis"/>
    <x v="1"/>
    <x v="1"/>
    <n v="60"/>
    <s v="Romney Mews"/>
    <s v="Isle Of Gigha"/>
    <x v="21"/>
    <s v="22/05/2022"/>
    <n v="105"/>
    <x v="2"/>
    <s v="Ultrathing V1"/>
    <x v="11"/>
    <x v="0"/>
    <n v="1.79"/>
    <n v="17"/>
    <n v="1785"/>
    <x v="57"/>
  </r>
  <r>
    <n v="4027"/>
    <s v="Ted"/>
    <s v="Sumner"/>
    <x v="1"/>
    <x v="1"/>
    <n v="30"/>
    <s v="Romola Road"/>
    <s v="South Yorkshire"/>
    <x v="2"/>
    <s v="28/01/2020"/>
    <n v="20"/>
    <x v="7"/>
    <s v="Ultrathing V2"/>
    <x v="6"/>
    <x v="2"/>
    <n v="2.95"/>
    <n v="20"/>
    <n v="400"/>
    <x v="639"/>
  </r>
  <r>
    <n v="4028"/>
    <s v="Herb"/>
    <s v="Goldman"/>
    <x v="1"/>
    <x v="1"/>
    <n v="30"/>
    <s v="Ron Leighton"/>
    <s v="Westgate-On-Sea"/>
    <x v="2"/>
    <s v="28/03/2021"/>
    <n v="46"/>
    <x v="2"/>
    <s v="Ultrathing V1"/>
    <x v="5"/>
    <x v="1"/>
    <n v="1.79"/>
    <n v="17"/>
    <n v="782"/>
    <x v="38"/>
  </r>
  <r>
    <n v="4029"/>
    <s v="Maxine"/>
    <s v="Webb"/>
    <x v="2"/>
    <x v="0"/>
    <n v="60"/>
    <s v="Rookery Close"/>
    <s v="Bishop'S Stortford"/>
    <x v="65"/>
    <s v="18/04/2022"/>
    <n v="82"/>
    <x v="5"/>
    <s v="Ultrathing V4"/>
    <x v="4"/>
    <x v="0"/>
    <n v="3.99"/>
    <n v="24"/>
    <n v="1968"/>
    <x v="682"/>
  </r>
  <r>
    <n v="4030"/>
    <s v="Tammy"/>
    <s v="Metcalf"/>
    <x v="2"/>
    <x v="0"/>
    <n v="30"/>
    <s v="Rope Walk"/>
    <s v="Brockenhurst"/>
    <x v="32"/>
    <s v="26/05/2021"/>
    <n v="12"/>
    <x v="2"/>
    <s v="Ultrathing V1"/>
    <x v="11"/>
    <x v="1"/>
    <n v="1.79"/>
    <n v="17"/>
    <n v="204"/>
    <x v="578"/>
  </r>
  <r>
    <n v="4031"/>
    <s v="Xavier"/>
    <s v="Ali"/>
    <x v="1"/>
    <x v="1"/>
    <n v="30"/>
    <s v="Ropery Street"/>
    <s v="Uckfield"/>
    <x v="2"/>
    <d v="2022-03-03T00:00:00"/>
    <n v="63"/>
    <x v="8"/>
    <s v="Superwossname"/>
    <x v="5"/>
    <x v="0"/>
    <n v="3.49"/>
    <n v="20"/>
    <n v="1260"/>
    <x v="435"/>
  </r>
  <r>
    <n v="4032"/>
    <s v="Bobby"/>
    <s v="Amos"/>
    <x v="1"/>
    <x v="1"/>
    <n v="60"/>
    <s v="Rose Cottages"/>
    <s v="Broxburn"/>
    <x v="8"/>
    <s v="25/07/2022"/>
    <n v="48"/>
    <x v="4"/>
    <s v="Gigastuff"/>
    <x v="0"/>
    <x v="0"/>
    <n v="1.89"/>
    <n v="18"/>
    <n v="864"/>
    <x v="247"/>
  </r>
  <r>
    <n v="4033"/>
    <s v="Jen"/>
    <s v="Huynh"/>
    <x v="2"/>
    <x v="0"/>
    <n v="30"/>
    <s v="Rose Court"/>
    <s v="Askam-In-Furness"/>
    <x v="52"/>
    <s v="30/12/2021"/>
    <n v="23"/>
    <x v="8"/>
    <s v="Superwossname"/>
    <x v="8"/>
    <x v="1"/>
    <n v="3.49"/>
    <n v="20"/>
    <n v="460"/>
    <x v="485"/>
  </r>
  <r>
    <n v="4034"/>
    <s v="Kurt"/>
    <s v="Lowery"/>
    <x v="1"/>
    <x v="1"/>
    <n v="60"/>
    <s v="Rose Terrace"/>
    <s v="East Cowes"/>
    <x v="44"/>
    <d v="2021-02-09T00:00:00"/>
    <n v="90"/>
    <x v="7"/>
    <s v="Ultrathing V2"/>
    <x v="10"/>
    <x v="1"/>
    <n v="2.95"/>
    <n v="20"/>
    <n v="1800"/>
    <x v="929"/>
  </r>
  <r>
    <n v="4035"/>
    <s v="Colby"/>
    <s v="Olsen"/>
    <x v="2"/>
    <x v="0"/>
    <n v="60"/>
    <s v="Rosebank Road"/>
    <s v="Omagh"/>
    <x v="2"/>
    <d v="2021-05-03T00:00:00"/>
    <n v="6"/>
    <x v="2"/>
    <s v="Ultrathing V1"/>
    <x v="11"/>
    <x v="1"/>
    <n v="1.79"/>
    <n v="17"/>
    <n v="102"/>
    <x v="853"/>
  </r>
  <r>
    <n v="4036"/>
    <s v="Christoper"/>
    <s v="Street"/>
    <x v="1"/>
    <x v="1"/>
    <n v="30"/>
    <s v="Rosebank Walk"/>
    <s v="Coventry"/>
    <x v="16"/>
    <d v="2020-09-10T00:00:00"/>
    <n v="76"/>
    <x v="7"/>
    <s v="Ultrathing V2"/>
    <x v="9"/>
    <x v="2"/>
    <n v="2.95"/>
    <n v="20"/>
    <n v="1520"/>
    <x v="429"/>
  </r>
  <r>
    <n v="4037"/>
    <s v="Katia"/>
    <s v="Wilcox"/>
    <x v="0"/>
    <x v="0"/>
    <n v="30"/>
    <s v="Roseberry Villas"/>
    <s v="Riding Mill"/>
    <x v="2"/>
    <d v="2022-08-10T00:00:00"/>
    <n v="42"/>
    <x v="3"/>
    <s v="Megawidget S"/>
    <x v="3"/>
    <x v="0"/>
    <n v="0.69"/>
    <n v="24"/>
    <n v="1008"/>
    <x v="667"/>
  </r>
  <r>
    <n v="4038"/>
    <s v="Riley"/>
    <s v="Hodge"/>
    <x v="1"/>
    <x v="1"/>
    <n v="30"/>
    <s v="Rosebery Court"/>
    <s v="Craigavon"/>
    <x v="16"/>
    <d v="2020-09-08T00:00:00"/>
    <n v="14"/>
    <x v="2"/>
    <s v="Ultrathing V1"/>
    <x v="9"/>
    <x v="2"/>
    <n v="1.79"/>
    <n v="17"/>
    <n v="238"/>
    <x v="328"/>
  </r>
  <r>
    <n v="4039"/>
    <s v="Stan"/>
    <s v="Hartley"/>
    <x v="1"/>
    <x v="1"/>
    <n v="60"/>
    <s v="Rosebery Court"/>
    <s v="Porthcawl"/>
    <x v="2"/>
    <s v="13/07/2020"/>
    <n v="70"/>
    <x v="3"/>
    <s v="Megawidget S"/>
    <x v="0"/>
    <x v="2"/>
    <n v="0.69"/>
    <n v="24"/>
    <n v="1680"/>
    <x v="500"/>
  </r>
  <r>
    <n v="4040"/>
    <s v="Luba"/>
    <s v="Rowell"/>
    <x v="0"/>
    <x v="0"/>
    <n v="90"/>
    <s v="Rosebery Mews"/>
    <s v="Manningtree"/>
    <x v="2"/>
    <s v="17/04/2020"/>
    <n v="53"/>
    <x v="6"/>
    <s v="Megawidget M"/>
    <x v="4"/>
    <x v="2"/>
    <n v="1.29"/>
    <n v="24"/>
    <n v="1272"/>
    <x v="841"/>
  </r>
  <r>
    <n v="4041"/>
    <s v="Jimmie"/>
    <s v="Wynn"/>
    <x v="1"/>
    <x v="1"/>
    <n v="90"/>
    <s v="Rosehill Road"/>
    <s v="Turriff"/>
    <x v="2"/>
    <s v="31/12/2021"/>
    <n v="72"/>
    <x v="4"/>
    <s v="Gigastuff"/>
    <x v="8"/>
    <x v="1"/>
    <n v="1.89"/>
    <n v="18"/>
    <n v="1296"/>
    <x v="695"/>
  </r>
  <r>
    <n v="4044"/>
    <s v="Louella"/>
    <s v="Gibbons"/>
    <x v="0"/>
    <x v="0"/>
    <n v="60"/>
    <s v="Roseleys Terrace"/>
    <s v="Martock"/>
    <x v="2"/>
    <s v="22/03/2021"/>
    <n v="29"/>
    <x v="6"/>
    <s v="Megawidget M"/>
    <x v="5"/>
    <x v="1"/>
    <n v="1.29"/>
    <n v="24"/>
    <n v="696"/>
    <x v="92"/>
  </r>
  <r>
    <n v="4046"/>
    <s v="Glen"/>
    <s v="Walker"/>
    <x v="1"/>
    <x v="1"/>
    <n v="90"/>
    <s v="Rosemary Court"/>
    <s v="New Malden"/>
    <x v="2"/>
    <s v="21/09/2022"/>
    <n v="19"/>
    <x v="6"/>
    <s v="Megawidget M"/>
    <x v="9"/>
    <x v="0"/>
    <n v="1.29"/>
    <n v="24"/>
    <n v="456"/>
    <x v="115"/>
  </r>
  <r>
    <n v="4048"/>
    <s v="Roosevelt"/>
    <s v="Head"/>
    <x v="1"/>
    <x v="1"/>
    <n v="90"/>
    <s v="Rosemead"/>
    <s v="Washington"/>
    <x v="2"/>
    <s v="26/11/2021"/>
    <n v="57"/>
    <x v="5"/>
    <s v="Ultrathing V4"/>
    <x v="7"/>
    <x v="1"/>
    <n v="3.99"/>
    <n v="24"/>
    <n v="1368"/>
    <x v="462"/>
  </r>
  <r>
    <n v="4049"/>
    <s v="Diamond"/>
    <s v="Gee"/>
    <x v="0"/>
    <x v="0"/>
    <n v="90"/>
    <s v="Rosemont Avenue"/>
    <s v="Lairg"/>
    <x v="21"/>
    <d v="2021-09-04T00:00:00"/>
    <n v="94"/>
    <x v="4"/>
    <s v="Gigastuff"/>
    <x v="9"/>
    <x v="1"/>
    <n v="1.89"/>
    <n v="18"/>
    <n v="1692"/>
    <x v="617"/>
  </r>
  <r>
    <n v="4050"/>
    <s v="Isreal"/>
    <s v="Helton"/>
    <x v="1"/>
    <x v="1"/>
    <n v="30"/>
    <s v="Rosemount Road"/>
    <s v="Brockenhurst"/>
    <x v="32"/>
    <s v="14/09/2021"/>
    <n v="14"/>
    <x v="7"/>
    <s v="Ultrathing V2"/>
    <x v="9"/>
    <x v="1"/>
    <n v="2.95"/>
    <n v="20"/>
    <n v="280"/>
    <x v="72"/>
  </r>
  <r>
    <n v="4051"/>
    <s v="Rueben"/>
    <s v="Vaughn"/>
    <x v="1"/>
    <x v="1"/>
    <n v="90"/>
    <s v="Rosewood Gardens"/>
    <s v="Bishop'S Stortford"/>
    <x v="65"/>
    <s v="13/03/2022"/>
    <n v="102"/>
    <x v="8"/>
    <s v="Superwossname"/>
    <x v="5"/>
    <x v="0"/>
    <n v="3.49"/>
    <n v="20"/>
    <n v="2040"/>
    <x v="988"/>
  </r>
  <r>
    <n v="4052"/>
    <s v="Christian"/>
    <s v="Sherwood"/>
    <x v="1"/>
    <x v="1"/>
    <n v="60"/>
    <s v="Roslyn Terrace"/>
    <s v="Rossendale"/>
    <x v="2"/>
    <s v="18/01/2021"/>
    <n v="73"/>
    <x v="7"/>
    <s v="Ultrathing V2"/>
    <x v="6"/>
    <x v="1"/>
    <n v="2.95"/>
    <n v="20"/>
    <n v="1460"/>
    <x v="512"/>
  </r>
  <r>
    <n v="4053"/>
    <s v="Mikaela"/>
    <s v="Drummond"/>
    <x v="0"/>
    <x v="0"/>
    <n v="90"/>
    <s v="Rossitter Terrace"/>
    <s v="Skelmorlie"/>
    <x v="2"/>
    <d v="2022-02-01T00:00:00"/>
    <n v="10"/>
    <x v="9"/>
    <s v="Ultrathing V3"/>
    <x v="10"/>
    <x v="0"/>
    <n v="3.39"/>
    <n v="24"/>
    <n v="240"/>
    <x v="34"/>
  </r>
  <r>
    <n v="4054"/>
    <s v="Nia"/>
    <s v="Youngblood"/>
    <x v="0"/>
    <x v="0"/>
    <n v="30"/>
    <s v="Roupell Road"/>
    <s v="Bridgwater"/>
    <x v="41"/>
    <s v="27/10/2020"/>
    <n v="43"/>
    <x v="8"/>
    <s v="Superwossname"/>
    <x v="1"/>
    <x v="2"/>
    <n v="3.49"/>
    <n v="20"/>
    <n v="860"/>
    <x v="235"/>
  </r>
  <r>
    <n v="4055"/>
    <s v="Cristobal"/>
    <s v="Schultz"/>
    <x v="1"/>
    <x v="1"/>
    <n v="90"/>
    <s v="Roupell Road"/>
    <s v="Midhurst"/>
    <x v="2"/>
    <s v="15/11/2022"/>
    <n v="26"/>
    <x v="5"/>
    <s v="Ultrathing V4"/>
    <x v="7"/>
    <x v="0"/>
    <n v="3.99"/>
    <n v="24"/>
    <n v="624"/>
    <x v="559"/>
  </r>
  <r>
    <n v="4056"/>
    <s v="Rickey"/>
    <s v="Barnes"/>
    <x v="1"/>
    <x v="1"/>
    <n v="30"/>
    <s v="Roupell Street"/>
    <s v="Lifton"/>
    <x v="11"/>
    <d v="2021-01-09T00:00:00"/>
    <n v="67"/>
    <x v="6"/>
    <s v="Megawidget M"/>
    <x v="6"/>
    <x v="1"/>
    <n v="1.29"/>
    <n v="24"/>
    <n v="1608"/>
    <x v="604"/>
  </r>
  <r>
    <n v="4057"/>
    <s v="Jaleesa"/>
    <s v="Ortega"/>
    <x v="2"/>
    <x v="0"/>
    <n v="30"/>
    <s v="Routh Street"/>
    <s v="Betws-Y-Coed"/>
    <x v="37"/>
    <d v="2020-04-06T00:00:00"/>
    <n v="51"/>
    <x v="7"/>
    <s v="Ultrathing V2"/>
    <x v="4"/>
    <x v="2"/>
    <n v="2.95"/>
    <n v="20"/>
    <n v="1020"/>
    <x v="563"/>
  </r>
  <r>
    <n v="4058"/>
    <s v="Zachery"/>
    <s v="Vick"/>
    <x v="1"/>
    <x v="1"/>
    <n v="90"/>
    <s v="Rowan Close"/>
    <s v="Looe"/>
    <x v="2"/>
    <d v="2020-09-03T00:00:00"/>
    <n v="68"/>
    <x v="7"/>
    <s v="Ultrathing V2"/>
    <x v="9"/>
    <x v="2"/>
    <n v="2.95"/>
    <n v="20"/>
    <n v="1360"/>
    <x v="370"/>
  </r>
  <r>
    <n v="4059"/>
    <s v="Anissa"/>
    <s v="Temple"/>
    <x v="0"/>
    <x v="0"/>
    <n v="90"/>
    <s v="Rowland Grove"/>
    <s v="Settle"/>
    <x v="2"/>
    <d v="2021-03-05T00:00:00"/>
    <n v="6"/>
    <x v="7"/>
    <s v="Ultrathing V2"/>
    <x v="5"/>
    <x v="1"/>
    <n v="2.95"/>
    <n v="20"/>
    <n v="120"/>
    <x v="227"/>
  </r>
  <r>
    <n v="4060"/>
    <s v="Jerlene"/>
    <s v="Petty"/>
    <x v="2"/>
    <x v="0"/>
    <n v="30"/>
    <s v="Rowland Row"/>
    <s v="Colintraive"/>
    <x v="15"/>
    <s v="30/07/2021"/>
    <n v="44"/>
    <x v="8"/>
    <s v="Superwossname"/>
    <x v="0"/>
    <x v="1"/>
    <n v="3.49"/>
    <n v="20"/>
    <n v="880"/>
    <x v="327"/>
  </r>
  <r>
    <n v="4061"/>
    <s v="Janice"/>
    <s v="Howe"/>
    <x v="0"/>
    <x v="0"/>
    <n v="60"/>
    <s v="Rowley Street"/>
    <s v="Crook"/>
    <x v="16"/>
    <s v="20/08/2020"/>
    <n v="32"/>
    <x v="1"/>
    <s v="Megawidget L"/>
    <x v="3"/>
    <x v="2"/>
    <n v="1.79"/>
    <n v="24"/>
    <n v="768"/>
    <x v="475"/>
  </r>
  <r>
    <n v="4062"/>
    <s v="Lynwood"/>
    <s v="Askew"/>
    <x v="1"/>
    <x v="1"/>
    <n v="60"/>
    <s v="Rowley Way"/>
    <s v="Malmesbury"/>
    <x v="2"/>
    <d v="2021-09-03T00:00:00"/>
    <n v="25"/>
    <x v="8"/>
    <s v="Superwossname"/>
    <x v="9"/>
    <x v="1"/>
    <n v="3.49"/>
    <n v="20"/>
    <n v="500"/>
    <x v="764"/>
  </r>
  <r>
    <n v="4063"/>
    <s v="Linwood"/>
    <s v="Brooks"/>
    <x v="1"/>
    <x v="1"/>
    <n v="90"/>
    <s v="Rowley Way"/>
    <s v="Poulton-Le-Fylde"/>
    <x v="2"/>
    <s v="18/08/2021"/>
    <n v="89"/>
    <x v="9"/>
    <s v="Ultrathing V3"/>
    <x v="3"/>
    <x v="1"/>
    <n v="3.39"/>
    <n v="24"/>
    <n v="2136"/>
    <x v="26"/>
  </r>
  <r>
    <n v="4064"/>
    <s v="Jefferson"/>
    <s v="Fischer"/>
    <x v="1"/>
    <x v="1"/>
    <n v="60"/>
    <s v="Rowley Way"/>
    <s v="Todmorden"/>
    <x v="2"/>
    <s v="14/11/2020"/>
    <n v="18"/>
    <x v="6"/>
    <s v="Megawidget M"/>
    <x v="7"/>
    <x v="2"/>
    <n v="1.29"/>
    <n v="24"/>
    <n v="432"/>
    <x v="254"/>
  </r>
  <r>
    <n v="4065"/>
    <s v="Claud"/>
    <s v="Wilkins"/>
    <x v="1"/>
    <x v="1"/>
    <n v="60"/>
    <s v="Rowton Road"/>
    <s v="Broughton-In-Furness"/>
    <x v="8"/>
    <d v="2020-04-07T00:00:00"/>
    <n v="16"/>
    <x v="8"/>
    <s v="Superwossname"/>
    <x v="4"/>
    <x v="2"/>
    <n v="3.49"/>
    <n v="20"/>
    <n v="320"/>
    <x v="730"/>
  </r>
  <r>
    <n v="4066"/>
    <s v="Gala"/>
    <s v="Boudreaux"/>
    <x v="3"/>
    <x v="0"/>
    <n v="60"/>
    <s v="Roxburgh Terrace"/>
    <s v="Seaton"/>
    <x v="2"/>
    <s v="18/01/2021"/>
    <n v="48"/>
    <x v="9"/>
    <s v="Ultrathing V3"/>
    <x v="6"/>
    <x v="1"/>
    <n v="3.39"/>
    <n v="24"/>
    <n v="1152"/>
    <x v="668"/>
  </r>
  <r>
    <n v="4067"/>
    <s v="Milford"/>
    <s v="Bright"/>
    <x v="4"/>
    <x v="2"/>
    <n v="60"/>
    <s v="Roxby Place"/>
    <s v="Tadworth"/>
    <x v="2"/>
    <d v="2022-01-02T00:00:00"/>
    <n v="93"/>
    <x v="8"/>
    <s v="Superwossname"/>
    <x v="6"/>
    <x v="0"/>
    <n v="3.49"/>
    <n v="20"/>
    <n v="1860"/>
    <x v="579"/>
  </r>
  <r>
    <n v="4068"/>
    <s v="Rhoda"/>
    <s v="Clemons"/>
    <x v="0"/>
    <x v="0"/>
    <n v="60"/>
    <s v="Roxley Road"/>
    <s v="Kyle"/>
    <x v="21"/>
    <d v="2022-08-02T00:00:00"/>
    <n v="2"/>
    <x v="0"/>
    <s v="Hyperwotsit"/>
    <x v="3"/>
    <x v="0"/>
    <n v="2.0099999999999998"/>
    <n v="20"/>
    <n v="40"/>
    <x v="156"/>
  </r>
  <r>
    <n v="4069"/>
    <s v="Toya"/>
    <s v="Thacker"/>
    <x v="0"/>
    <x v="0"/>
    <n v="30"/>
    <s v="Roxwell Road"/>
    <s v="Suffolk"/>
    <x v="2"/>
    <s v="20/06/2020"/>
    <n v="12"/>
    <x v="6"/>
    <s v="Megawidget M"/>
    <x v="2"/>
    <x v="2"/>
    <n v="1.29"/>
    <n v="24"/>
    <n v="288"/>
    <x v="319"/>
  </r>
  <r>
    <n v="4070"/>
    <s v="Alfreda"/>
    <s v="Meyer"/>
    <x v="2"/>
    <x v="0"/>
    <n v="30"/>
    <s v="Roxwell Trading"/>
    <s v="Erskine"/>
    <x v="17"/>
    <d v="2021-09-08T00:00:00"/>
    <n v="29"/>
    <x v="7"/>
    <s v="Ultrathing V2"/>
    <x v="9"/>
    <x v="1"/>
    <n v="2.95"/>
    <n v="20"/>
    <n v="580"/>
    <x v="246"/>
  </r>
  <r>
    <n v="4071"/>
    <s v="Audrie"/>
    <s v="Lockwood"/>
    <x v="2"/>
    <x v="0"/>
    <n v="60"/>
    <s v="Roy Square"/>
    <s v="Rogart"/>
    <x v="2"/>
    <s v="23/11/2021"/>
    <n v="17"/>
    <x v="1"/>
    <s v="Megawidget L"/>
    <x v="7"/>
    <x v="1"/>
    <n v="1.79"/>
    <n v="24"/>
    <n v="408"/>
    <x v="179"/>
  </r>
  <r>
    <n v="4072"/>
    <s v="Ferdinand"/>
    <s v="Lyons"/>
    <x v="1"/>
    <x v="1"/>
    <n v="60"/>
    <s v="Royal College"/>
    <s v="Wadebridge"/>
    <x v="2"/>
    <s v="27/10/2020"/>
    <n v="4"/>
    <x v="5"/>
    <s v="Ultrathing V4"/>
    <x v="1"/>
    <x v="2"/>
    <n v="3.99"/>
    <n v="24"/>
    <n v="96"/>
    <x v="260"/>
  </r>
  <r>
    <n v="4073"/>
    <s v="Johnsie"/>
    <s v="Wyatt"/>
    <x v="0"/>
    <x v="0"/>
    <n v="90"/>
    <s v="Royal Mews"/>
    <s v="Spilsby"/>
    <x v="2"/>
    <s v="18/04/2022"/>
    <n v="75"/>
    <x v="7"/>
    <s v="Ultrathing V2"/>
    <x v="4"/>
    <x v="0"/>
    <n v="2.95"/>
    <n v="20"/>
    <n v="1500"/>
    <x v="899"/>
  </r>
  <r>
    <n v="4074"/>
    <s v="Lillie"/>
    <s v="Poe"/>
    <x v="2"/>
    <x v="0"/>
    <n v="90"/>
    <s v="Royal Naval"/>
    <s v="Sidcup"/>
    <x v="2"/>
    <s v="14/04/2021"/>
    <n v="40"/>
    <x v="3"/>
    <s v="Megawidget S"/>
    <x v="4"/>
    <x v="1"/>
    <n v="0.69"/>
    <n v="24"/>
    <n v="960"/>
    <x v="155"/>
  </r>
  <r>
    <n v="4075"/>
    <s v="Lesley"/>
    <s v="Perez"/>
    <x v="0"/>
    <x v="0"/>
    <n v="60"/>
    <s v="Royal Opera"/>
    <s v="Moor Row"/>
    <x v="2"/>
    <d v="2020-07-04T00:00:00"/>
    <n v="81"/>
    <x v="0"/>
    <s v="Hyperwotsit"/>
    <x v="0"/>
    <x v="2"/>
    <n v="2.0099999999999998"/>
    <n v="20"/>
    <n v="1620"/>
    <x v="116"/>
  </r>
  <r>
    <n v="4076"/>
    <s v="Ruben"/>
    <s v="Lund"/>
    <x v="1"/>
    <x v="1"/>
    <n v="30"/>
    <s v="Royal Road"/>
    <s v="Buckinghamshire"/>
    <x v="8"/>
    <s v="29/11/2020"/>
    <n v="41"/>
    <x v="5"/>
    <s v="Ultrathing V4"/>
    <x v="7"/>
    <x v="2"/>
    <n v="3.99"/>
    <n v="24"/>
    <n v="984"/>
    <x v="878"/>
  </r>
  <r>
    <n v="4077"/>
    <s v="Shala"/>
    <s v="Peacock"/>
    <x v="2"/>
    <x v="0"/>
    <n v="90"/>
    <s v="Royal Victor"/>
    <s v="Newport"/>
    <x v="2"/>
    <s v="14/05/2021"/>
    <n v="40"/>
    <x v="2"/>
    <s v="Ultrathing V1"/>
    <x v="11"/>
    <x v="1"/>
    <n v="1.79"/>
    <n v="17"/>
    <n v="680"/>
    <x v="207"/>
  </r>
  <r>
    <n v="4078"/>
    <s v="Yoshiko"/>
    <s v="Contreras"/>
    <x v="0"/>
    <x v="0"/>
    <n v="90"/>
    <s v="Royalty Mews"/>
    <s v="Skipton"/>
    <x v="2"/>
    <d v="2022-04-05T00:00:00"/>
    <n v="81"/>
    <x v="0"/>
    <s v="Hyperwotsit"/>
    <x v="4"/>
    <x v="0"/>
    <n v="2.0099999999999998"/>
    <n v="20"/>
    <n v="1620"/>
    <x v="116"/>
  </r>
  <r>
    <n v="4079"/>
    <s v="Misha"/>
    <s v="Colvin"/>
    <x v="2"/>
    <x v="0"/>
    <n v="90"/>
    <s v="Royle Crescent"/>
    <s v="Chard"/>
    <x v="20"/>
    <s v="24/01/2022"/>
    <n v="46"/>
    <x v="6"/>
    <s v="Megawidget M"/>
    <x v="6"/>
    <x v="0"/>
    <n v="1.29"/>
    <n v="24"/>
    <n v="1104"/>
    <x v="199"/>
  </r>
  <r>
    <n v="4080"/>
    <s v="Rowena"/>
    <s v="Elliot"/>
    <x v="0"/>
    <x v="0"/>
    <n v="90"/>
    <s v="Royston Street"/>
    <s v="Etchingham"/>
    <x v="17"/>
    <s v="22/03/2021"/>
    <n v="26"/>
    <x v="7"/>
    <s v="Ultrathing V2"/>
    <x v="5"/>
    <x v="1"/>
    <n v="2.95"/>
    <n v="20"/>
    <n v="520"/>
    <x v="110"/>
  </r>
  <r>
    <n v="4081"/>
    <s v="Joycelyn"/>
    <s v="Anthony"/>
    <x v="2"/>
    <x v="0"/>
    <n v="90"/>
    <s v="Ruckholt Close"/>
    <s v="Congleton"/>
    <x v="15"/>
    <s v="14/02/2022"/>
    <n v="5"/>
    <x v="8"/>
    <s v="Superwossname"/>
    <x v="10"/>
    <x v="0"/>
    <n v="3.49"/>
    <n v="20"/>
    <n v="100"/>
    <x v="71"/>
  </r>
  <r>
    <n v="4082"/>
    <s v="Phillip"/>
    <s v="Gomes"/>
    <x v="1"/>
    <x v="1"/>
    <n v="90"/>
    <s v="Ruckholt Road"/>
    <s v="Kent"/>
    <x v="21"/>
    <s v="25/06/2021"/>
    <n v="42"/>
    <x v="9"/>
    <s v="Ultrathing V3"/>
    <x v="2"/>
    <x v="1"/>
    <n v="3.39"/>
    <n v="24"/>
    <n v="1008"/>
    <x v="433"/>
  </r>
  <r>
    <n v="4083"/>
    <s v="Dirk"/>
    <s v="Mackey"/>
    <x v="1"/>
    <x v="1"/>
    <n v="90"/>
    <s v="Rugby Chambers"/>
    <s v="Romford"/>
    <x v="2"/>
    <d v="2022-03-11T00:00:00"/>
    <n v="67"/>
    <x v="4"/>
    <s v="Gigastuff"/>
    <x v="5"/>
    <x v="0"/>
    <n v="1.89"/>
    <n v="18"/>
    <n v="1206"/>
    <x v="827"/>
  </r>
  <r>
    <n v="4084"/>
    <s v="Erik"/>
    <s v="Lyon"/>
    <x v="1"/>
    <x v="1"/>
    <n v="30"/>
    <s v="Rumsey Mews"/>
    <s v="Hope Valley"/>
    <x v="1"/>
    <d v="2020-03-05T00:00:00"/>
    <n v="41"/>
    <x v="1"/>
    <s v="Megawidget L"/>
    <x v="5"/>
    <x v="2"/>
    <n v="1.79"/>
    <n v="24"/>
    <n v="984"/>
    <x v="989"/>
  </r>
  <r>
    <n v="4085"/>
    <s v="Tracy"/>
    <s v="Flanagan"/>
    <x v="2"/>
    <x v="0"/>
    <n v="90"/>
    <s v="Rupert Road"/>
    <s v="Harwich"/>
    <x v="1"/>
    <s v="31/05/2020"/>
    <n v="85"/>
    <x v="9"/>
    <s v="Ultrathing V3"/>
    <x v="11"/>
    <x v="2"/>
    <n v="3.39"/>
    <n v="24"/>
    <n v="2040"/>
    <x v="222"/>
  </r>
  <r>
    <n v="4086"/>
    <s v="Cassie"/>
    <s v="Sweet"/>
    <x v="2"/>
    <x v="0"/>
    <n v="90"/>
    <s v="Rush Hill"/>
    <s v="Crowborough"/>
    <x v="16"/>
    <d v="2020-07-04T00:00:00"/>
    <n v="42"/>
    <x v="6"/>
    <s v="Megawidget M"/>
    <x v="0"/>
    <x v="2"/>
    <n v="1.29"/>
    <n v="24"/>
    <n v="1008"/>
    <x v="162"/>
  </r>
  <r>
    <n v="4087"/>
    <s v="Jeremy"/>
    <s v="Cornelius"/>
    <x v="4"/>
    <x v="2"/>
    <n v="60"/>
    <s v="Rusham Road"/>
    <s v="Hayling Island"/>
    <x v="1"/>
    <s v="26/01/2022"/>
    <n v="100"/>
    <x v="3"/>
    <s v="Megawidget S"/>
    <x v="6"/>
    <x v="0"/>
    <n v="0.69"/>
    <n v="24"/>
    <n v="2400"/>
    <x v="444"/>
  </r>
  <r>
    <n v="4088"/>
    <s v="Jacinda"/>
    <s v="Lujan"/>
    <x v="0"/>
    <x v="0"/>
    <n v="90"/>
    <s v="Rushdene"/>
    <s v="Buckinghamshire"/>
    <x v="8"/>
    <s v="20/09/2022"/>
    <n v="103"/>
    <x v="8"/>
    <s v="Superwossname"/>
    <x v="9"/>
    <x v="0"/>
    <n v="3.49"/>
    <n v="20"/>
    <n v="2060"/>
    <x v="947"/>
  </r>
  <r>
    <n v="4089"/>
    <s v="Hung"/>
    <s v="Wolfe"/>
    <x v="1"/>
    <x v="1"/>
    <n v="30"/>
    <s v="Rushey Green"/>
    <s v="Fleet"/>
    <x v="17"/>
    <d v="2021-07-05T00:00:00"/>
    <n v="5"/>
    <x v="9"/>
    <s v="Ultrathing V3"/>
    <x v="0"/>
    <x v="1"/>
    <n v="3.39"/>
    <n v="24"/>
    <n v="120"/>
    <x v="674"/>
  </r>
  <r>
    <n v="4090"/>
    <s v="Orval"/>
    <s v="Daley"/>
    <x v="1"/>
    <x v="1"/>
    <n v="60"/>
    <s v="Rushmead"/>
    <s v="Sandwich"/>
    <x v="2"/>
    <d v="2020-02-11T00:00:00"/>
    <n v="39"/>
    <x v="5"/>
    <s v="Ultrathing V4"/>
    <x v="10"/>
    <x v="2"/>
    <n v="3.99"/>
    <n v="24"/>
    <n v="936"/>
    <x v="910"/>
  </r>
  <r>
    <n v="4091"/>
    <s v="Robyn"/>
    <s v="Bauer"/>
    <x v="0"/>
    <x v="0"/>
    <n v="30"/>
    <s v="Rushy Green"/>
    <s v="Crook"/>
    <x v="16"/>
    <d v="2022-01-11T00:00:00"/>
    <n v="10"/>
    <x v="1"/>
    <s v="Megawidget L"/>
    <x v="6"/>
    <x v="0"/>
    <n v="1.79"/>
    <n v="24"/>
    <n v="240"/>
    <x v="891"/>
  </r>
  <r>
    <n v="4092"/>
    <s v="Mayra"/>
    <s v="Winn"/>
    <x v="0"/>
    <x v="0"/>
    <n v="30"/>
    <s v="Ruskin Road"/>
    <s v="Orpington"/>
    <x v="2"/>
    <s v="20/09/2021"/>
    <n v="59"/>
    <x v="4"/>
    <s v="Gigastuff"/>
    <x v="9"/>
    <x v="1"/>
    <n v="1.89"/>
    <n v="18"/>
    <n v="1062"/>
    <x v="750"/>
  </r>
  <r>
    <n v="4093"/>
    <s v="Lamont"/>
    <s v="Boyce"/>
    <x v="1"/>
    <x v="1"/>
    <n v="60"/>
    <s v="Ruskin Street"/>
    <s v="Usk"/>
    <x v="2"/>
    <s v="21/08/2022"/>
    <n v="38"/>
    <x v="0"/>
    <s v="Hyperwotsit"/>
    <x v="3"/>
    <x v="0"/>
    <n v="2.0099999999999998"/>
    <n v="20"/>
    <n v="760"/>
    <x v="470"/>
  </r>
  <r>
    <n v="4094"/>
    <s v="Nona"/>
    <s v="Leal"/>
    <x v="5"/>
    <x v="2"/>
    <n v="90"/>
    <s v="Russel Court"/>
    <s v="Sanquhar"/>
    <x v="2"/>
    <s v="17/08/2021"/>
    <n v="78"/>
    <x v="4"/>
    <s v="Gigastuff"/>
    <x v="3"/>
    <x v="1"/>
    <n v="1.89"/>
    <n v="18"/>
    <n v="1404"/>
    <x v="694"/>
  </r>
  <r>
    <n v="4095"/>
    <s v="Cathryn"/>
    <s v="Friend"/>
    <x v="2"/>
    <x v="0"/>
    <n v="60"/>
    <s v="Russel Street"/>
    <s v="Peebles"/>
    <x v="2"/>
    <s v="29/01/2020"/>
    <n v="60"/>
    <x v="3"/>
    <s v="Megawidget S"/>
    <x v="6"/>
    <x v="2"/>
    <n v="0.69"/>
    <n v="24"/>
    <n v="1440"/>
    <x v="261"/>
  </r>
  <r>
    <n v="4096"/>
    <s v="Robt"/>
    <s v="Dennison"/>
    <x v="1"/>
    <x v="1"/>
    <n v="60"/>
    <s v="Russell Avenue"/>
    <s v="Broadstone"/>
    <x v="42"/>
    <s v="17/02/2022"/>
    <n v="105"/>
    <x v="0"/>
    <s v="Hyperwotsit"/>
    <x v="10"/>
    <x v="0"/>
    <n v="2.0099999999999998"/>
    <n v="20"/>
    <n v="2100"/>
    <x v="703"/>
  </r>
  <r>
    <n v="4097"/>
    <s v="Johnathon"/>
    <s v="Champagne"/>
    <x v="1"/>
    <x v="1"/>
    <n v="60"/>
    <s v="Russell Garderns"/>
    <s v="Tregaron"/>
    <x v="2"/>
    <d v="2022-03-09T00:00:00"/>
    <n v="32"/>
    <x v="9"/>
    <s v="Ultrathing V3"/>
    <x v="5"/>
    <x v="0"/>
    <n v="3.39"/>
    <n v="24"/>
    <n v="768"/>
    <x v="702"/>
  </r>
  <r>
    <n v="4098"/>
    <s v="Emilio"/>
    <s v="Edwards"/>
    <x v="1"/>
    <x v="1"/>
    <n v="60"/>
    <s v="Russell Lane"/>
    <s v="County Down"/>
    <x v="16"/>
    <s v="29/08/2022"/>
    <n v="56"/>
    <x v="8"/>
    <s v="Superwossname"/>
    <x v="3"/>
    <x v="0"/>
    <n v="3.49"/>
    <n v="20"/>
    <n v="1120"/>
    <x v="40"/>
  </r>
  <r>
    <n v="4099"/>
    <s v="Marcel"/>
    <s v="Mclean"/>
    <x v="1"/>
    <x v="1"/>
    <n v="30"/>
    <s v="Russia Court"/>
    <s v="Antrim"/>
    <x v="58"/>
    <s v="23/07/2020"/>
    <n v="42"/>
    <x v="4"/>
    <s v="Gigastuff"/>
    <x v="0"/>
    <x v="2"/>
    <n v="1.89"/>
    <n v="18"/>
    <n v="756"/>
    <x v="408"/>
  </r>
  <r>
    <n v="4100"/>
    <s v="Arturo"/>
    <s v="Aaron"/>
    <x v="1"/>
    <x v="1"/>
    <n v="30"/>
    <s v="Russia Row"/>
    <s v="Sunderland"/>
    <x v="2"/>
    <s v="26/01/2022"/>
    <n v="64"/>
    <x v="4"/>
    <s v="Gigastuff"/>
    <x v="6"/>
    <x v="0"/>
    <n v="1.89"/>
    <n v="18"/>
    <n v="1152"/>
    <x v="898"/>
  </r>
  <r>
    <n v="4101"/>
    <s v="Laine"/>
    <s v="Sparks"/>
    <x v="0"/>
    <x v="0"/>
    <n v="60"/>
    <s v="Rustic Walk"/>
    <s v="Brockenhurst"/>
    <x v="32"/>
    <s v="22/10/2021"/>
    <n v="54"/>
    <x v="4"/>
    <s v="Gigastuff"/>
    <x v="1"/>
    <x v="1"/>
    <n v="1.89"/>
    <n v="18"/>
    <n v="972"/>
    <x v="196"/>
  </r>
  <r>
    <n v="4102"/>
    <s v="Tanner"/>
    <s v="Myles"/>
    <x v="1"/>
    <x v="1"/>
    <n v="30"/>
    <s v="Ruston Street"/>
    <s v="Balerno"/>
    <x v="0"/>
    <s v="19/01/2020"/>
    <n v="28"/>
    <x v="1"/>
    <s v="Megawidget L"/>
    <x v="6"/>
    <x v="2"/>
    <n v="1.79"/>
    <n v="24"/>
    <n v="672"/>
    <x v="772"/>
  </r>
  <r>
    <n v="4103"/>
    <s v="Eloise"/>
    <s v="Mcgowan"/>
    <x v="0"/>
    <x v="0"/>
    <n v="60"/>
    <s v="Rutland Road"/>
    <s v="Pathhead"/>
    <x v="2"/>
    <s v="20/02/2020"/>
    <n v="55"/>
    <x v="1"/>
    <s v="Megawidget L"/>
    <x v="10"/>
    <x v="2"/>
    <n v="1.79"/>
    <n v="24"/>
    <n v="1320"/>
    <x v="290"/>
  </r>
  <r>
    <n v="4104"/>
    <s v="Marlon"/>
    <s v="Holland"/>
    <x v="1"/>
    <x v="1"/>
    <n v="60"/>
    <s v="Rutland Villas"/>
    <s v="Strathdon"/>
    <x v="2"/>
    <d v="2022-08-05T00:00:00"/>
    <n v="94"/>
    <x v="2"/>
    <s v="Ultrathing V1"/>
    <x v="3"/>
    <x v="0"/>
    <n v="1.79"/>
    <n v="17"/>
    <n v="1598"/>
    <x v="741"/>
  </r>
  <r>
    <n v="4105"/>
    <s v="Albertina"/>
    <s v="Chin"/>
    <x v="0"/>
    <x v="0"/>
    <n v="60"/>
    <s v="Rutland Walk"/>
    <s v="Peacehaven"/>
    <x v="2"/>
    <s v="27/09/2020"/>
    <n v="68"/>
    <x v="0"/>
    <s v="Hyperwotsit"/>
    <x v="9"/>
    <x v="2"/>
    <n v="2.0099999999999998"/>
    <n v="20"/>
    <n v="1360"/>
    <x v="271"/>
  </r>
  <r>
    <n v="4106"/>
    <s v="Anisa"/>
    <s v="Church"/>
    <x v="2"/>
    <x v="0"/>
    <n v="30"/>
    <s v="Rutland Wharf"/>
    <s v="Wooler"/>
    <x v="2"/>
    <d v="2021-05-11T00:00:00"/>
    <n v="53"/>
    <x v="7"/>
    <s v="Ultrathing V2"/>
    <x v="11"/>
    <x v="1"/>
    <n v="2.95"/>
    <n v="20"/>
    <n v="1060"/>
    <x v="516"/>
  </r>
  <r>
    <n v="4107"/>
    <s v="Roma"/>
    <s v="Erwin"/>
    <x v="2"/>
    <x v="0"/>
    <n v="30"/>
    <s v="Rutley Gardens"/>
    <s v="Wallington"/>
    <x v="2"/>
    <s v="20/11/2020"/>
    <n v="55"/>
    <x v="5"/>
    <s v="Ultrathing V4"/>
    <x v="7"/>
    <x v="2"/>
    <n v="3.99"/>
    <n v="24"/>
    <n v="1320"/>
    <x v="29"/>
  </r>
  <r>
    <n v="4108"/>
    <s v="Bernardo"/>
    <s v="Mueller"/>
    <x v="1"/>
    <x v="1"/>
    <n v="60"/>
    <s v="Rydal Lodge"/>
    <s v="Crumlin"/>
    <x v="16"/>
    <s v="21/11/2022"/>
    <n v="68"/>
    <x v="5"/>
    <s v="Ultrathing V4"/>
    <x v="7"/>
    <x v="0"/>
    <n v="3.99"/>
    <n v="24"/>
    <n v="1632"/>
    <x v="197"/>
  </r>
  <r>
    <n v="4109"/>
    <s v="Darnell"/>
    <s v="Gallo"/>
    <x v="1"/>
    <x v="1"/>
    <n v="30"/>
    <s v="Ryde Terrace"/>
    <s v="Aberlour"/>
    <x v="27"/>
    <s v="17/07/2022"/>
    <n v="103"/>
    <x v="6"/>
    <s v="Megawidget M"/>
    <x v="0"/>
    <x v="0"/>
    <n v="1.29"/>
    <n v="24"/>
    <n v="2472"/>
    <x v="990"/>
  </r>
  <r>
    <n v="4110"/>
    <s v="Brian"/>
    <s v="Quinn"/>
    <x v="1"/>
    <x v="1"/>
    <n v="60"/>
    <s v="Ryder Street"/>
    <s v="Hunstanton"/>
    <x v="1"/>
    <d v="2022-06-04T00:00:00"/>
    <n v="4"/>
    <x v="0"/>
    <s v="Hyperwotsit"/>
    <x v="2"/>
    <x v="0"/>
    <n v="2.0099999999999998"/>
    <n v="20"/>
    <n v="80"/>
    <x v="763"/>
  </r>
  <r>
    <n v="4111"/>
    <s v="Tod"/>
    <s v="Crouch"/>
    <x v="1"/>
    <x v="1"/>
    <n v="60"/>
    <s v="Ryders Terrace"/>
    <s v="Sturminster Newton"/>
    <x v="2"/>
    <s v="26/08/2021"/>
    <n v="66"/>
    <x v="5"/>
    <s v="Ultrathing V4"/>
    <x v="3"/>
    <x v="1"/>
    <n v="3.99"/>
    <n v="24"/>
    <n v="1584"/>
    <x v="648"/>
  </r>
  <r>
    <n v="4112"/>
    <s v="Emerson"/>
    <s v="Flint"/>
    <x v="1"/>
    <x v="1"/>
    <n v="30"/>
    <s v="Rydon Street"/>
    <s v="Denny"/>
    <x v="3"/>
    <d v="2021-04-04T00:00:00"/>
    <n v="16"/>
    <x v="0"/>
    <s v="Hyperwotsit"/>
    <x v="4"/>
    <x v="1"/>
    <n v="2.0099999999999998"/>
    <n v="20"/>
    <n v="320"/>
    <x v="12"/>
  </r>
  <r>
    <n v="4113"/>
    <s v="Roy"/>
    <s v="Sellers"/>
    <x v="1"/>
    <x v="1"/>
    <n v="30"/>
    <s v="Ryfold Road"/>
    <s v="Stevenage"/>
    <x v="2"/>
    <s v="27/10/2022"/>
    <n v="54"/>
    <x v="1"/>
    <s v="Megawidget L"/>
    <x v="1"/>
    <x v="0"/>
    <n v="1.79"/>
    <n v="24"/>
    <n v="1296"/>
    <x v="380"/>
  </r>
  <r>
    <n v="4114"/>
    <s v="Mauro"/>
    <s v="George"/>
    <x v="1"/>
    <x v="1"/>
    <n v="60"/>
    <s v="Rylett Crescent"/>
    <s v="Merthyr Tydfil"/>
    <x v="2"/>
    <d v="2021-07-12T00:00:00"/>
    <n v="25"/>
    <x v="8"/>
    <s v="Superwossname"/>
    <x v="0"/>
    <x v="1"/>
    <n v="3.49"/>
    <n v="20"/>
    <n v="500"/>
    <x v="764"/>
  </r>
  <r>
    <n v="4115"/>
    <s v="Lilla"/>
    <s v="Addison"/>
    <x v="0"/>
    <x v="0"/>
    <n v="30"/>
    <s v="Rylett Road"/>
    <s v="Tilbury"/>
    <x v="2"/>
    <s v="18/09/2022"/>
    <n v="84"/>
    <x v="7"/>
    <s v="Ultrathing V2"/>
    <x v="9"/>
    <x v="0"/>
    <n v="2.95"/>
    <n v="20"/>
    <n v="1680"/>
    <x v="206"/>
  </r>
  <r>
    <n v="4116"/>
    <s v="Jame"/>
    <s v="Bond"/>
    <x v="1"/>
    <x v="1"/>
    <n v="60"/>
    <s v="Rymer Street"/>
    <s v="Badminton"/>
    <x v="40"/>
    <s v="19/03/2021"/>
    <n v="64"/>
    <x v="7"/>
    <s v="Ultrathing V2"/>
    <x v="5"/>
    <x v="1"/>
    <n v="2.95"/>
    <n v="20"/>
    <n v="1280"/>
    <x v="230"/>
  </r>
  <r>
    <n v="4117"/>
    <s v="Alona"/>
    <s v="Sandoval"/>
    <x v="0"/>
    <x v="0"/>
    <n v="30"/>
    <s v="Saddlers Mews"/>
    <s v="Darvel"/>
    <x v="3"/>
    <s v="14/04/2020"/>
    <n v="33"/>
    <x v="2"/>
    <s v="Ultrathing V1"/>
    <x v="4"/>
    <x v="2"/>
    <n v="1.79"/>
    <n v="17"/>
    <n v="561"/>
    <x v="608"/>
  </r>
  <r>
    <n v="4118"/>
    <s v="Henry"/>
    <s v="Mckay"/>
    <x v="1"/>
    <x v="1"/>
    <n v="60"/>
    <s v="Salem Road"/>
    <s v="Sutton Coldfield"/>
    <x v="2"/>
    <s v="16/08/2020"/>
    <n v="12"/>
    <x v="2"/>
    <s v="Ultrathing V1"/>
    <x v="3"/>
    <x v="2"/>
    <n v="1.79"/>
    <n v="17"/>
    <n v="204"/>
    <x v="578"/>
  </r>
  <r>
    <n v="4119"/>
    <s v="Jenette"/>
    <s v="Haynes"/>
    <x v="2"/>
    <x v="0"/>
    <n v="60"/>
    <s v="Salisbury Crescent"/>
    <s v="Isles Of Scilly"/>
    <x v="21"/>
    <s v="27/05/2022"/>
    <n v="83"/>
    <x v="7"/>
    <s v="Ultrathing V2"/>
    <x v="11"/>
    <x v="0"/>
    <n v="2.95"/>
    <n v="20"/>
    <n v="1660"/>
    <x v="148"/>
  </r>
  <r>
    <n v="4120"/>
    <s v="Julius"/>
    <s v="Hairston"/>
    <x v="1"/>
    <x v="1"/>
    <n v="60"/>
    <s v="Salisbury Promenade"/>
    <s v="Stanford-Le-Hope"/>
    <x v="2"/>
    <s v="27/11/2022"/>
    <n v="76"/>
    <x v="3"/>
    <s v="Megawidget S"/>
    <x v="7"/>
    <x v="0"/>
    <n v="0.69"/>
    <n v="24"/>
    <n v="1824"/>
    <x v="950"/>
  </r>
  <r>
    <n v="4121"/>
    <s v="Morton"/>
    <s v="Bernard"/>
    <x v="1"/>
    <x v="1"/>
    <n v="30"/>
    <s v="Salisbury Road"/>
    <s v="Ayrshire"/>
    <x v="40"/>
    <d v="2020-02-05T00:00:00"/>
    <n v="59"/>
    <x v="6"/>
    <s v="Megawidget M"/>
    <x v="10"/>
    <x v="2"/>
    <n v="1.29"/>
    <n v="24"/>
    <n v="1416"/>
    <x v="471"/>
  </r>
  <r>
    <n v="4122"/>
    <s v="Garret"/>
    <s v="Nickerson"/>
    <x v="1"/>
    <x v="1"/>
    <n v="90"/>
    <s v="Salisbury Terrace"/>
    <s v="Hythe"/>
    <x v="1"/>
    <d v="2020-04-12T00:00:00"/>
    <n v="62"/>
    <x v="5"/>
    <s v="Ultrathing V4"/>
    <x v="4"/>
    <x v="2"/>
    <n v="3.99"/>
    <n v="24"/>
    <n v="1488"/>
    <x v="777"/>
  </r>
  <r>
    <n v="4124"/>
    <s v="Cathy"/>
    <s v="Timmons"/>
    <x v="0"/>
    <x v="0"/>
    <n v="30"/>
    <s v="Salmon Street"/>
    <s v="Llangammarch Wells"/>
    <x v="11"/>
    <s v="16/04/2020"/>
    <n v="61"/>
    <x v="4"/>
    <s v="Gigastuff"/>
    <x v="4"/>
    <x v="2"/>
    <n v="1.89"/>
    <n v="18"/>
    <n v="1098"/>
    <x v="363"/>
  </r>
  <r>
    <n v="4125"/>
    <s v="Judi"/>
    <s v="Oleary"/>
    <x v="0"/>
    <x v="0"/>
    <n v="30"/>
    <s v="Saltwood Grove"/>
    <s v="Gloucestershire"/>
    <x v="17"/>
    <d v="2021-08-05T00:00:00"/>
    <n v="55"/>
    <x v="3"/>
    <s v="Megawidget S"/>
    <x v="3"/>
    <x v="1"/>
    <n v="0.69"/>
    <n v="24"/>
    <n v="1320"/>
    <x v="65"/>
  </r>
  <r>
    <n v="4126"/>
    <s v="Kenny"/>
    <s v="Mcfadden"/>
    <x v="1"/>
    <x v="1"/>
    <n v="30"/>
    <s v="Salusbury Road"/>
    <s v="Leiston"/>
    <x v="11"/>
    <d v="2021-04-03T00:00:00"/>
    <n v="39"/>
    <x v="7"/>
    <s v="Ultrathing V2"/>
    <x v="4"/>
    <x v="1"/>
    <n v="2.95"/>
    <n v="20"/>
    <n v="780"/>
    <x v="145"/>
  </r>
  <r>
    <n v="4127"/>
    <s v="Danilo"/>
    <s v="Wesley"/>
    <x v="1"/>
    <x v="1"/>
    <n v="30"/>
    <s v="Salutation Alley"/>
    <s v="Oxted"/>
    <x v="2"/>
    <d v="2022-02-07T00:00:00"/>
    <n v="92"/>
    <x v="9"/>
    <s v="Ultrathing V3"/>
    <x v="10"/>
    <x v="0"/>
    <n v="3.39"/>
    <n v="24"/>
    <n v="2208"/>
    <x v="528"/>
  </r>
  <r>
    <n v="4128"/>
    <s v="Dave"/>
    <s v="Jeffers"/>
    <x v="5"/>
    <x v="2"/>
    <n v="60"/>
    <s v="Samantha Close"/>
    <s v="Isle Of Canna"/>
    <x v="21"/>
    <d v="2022-09-02T00:00:00"/>
    <n v="63"/>
    <x v="7"/>
    <s v="Ultrathing V2"/>
    <x v="9"/>
    <x v="0"/>
    <n v="2.95"/>
    <n v="20"/>
    <n v="1260"/>
    <x v="842"/>
  </r>
  <r>
    <n v="4129"/>
    <s v="Loren"/>
    <s v="Kenny"/>
    <x v="1"/>
    <x v="1"/>
    <n v="30"/>
    <s v="Samuel Johnson"/>
    <s v="Kilmarnock"/>
    <x v="21"/>
    <s v="15/03/2022"/>
    <n v="78"/>
    <x v="6"/>
    <s v="Megawidget M"/>
    <x v="5"/>
    <x v="0"/>
    <n v="1.29"/>
    <n v="24"/>
    <n v="1872"/>
    <x v="945"/>
  </r>
  <r>
    <n v="4130"/>
    <s v="Allena"/>
    <s v="Vigil"/>
    <x v="0"/>
    <x v="0"/>
    <n v="90"/>
    <s v="Sanctuary Buildings"/>
    <s v="Nairn"/>
    <x v="2"/>
    <s v="28/06/2022"/>
    <n v="33"/>
    <x v="4"/>
    <s v="Gigastuff"/>
    <x v="2"/>
    <x v="0"/>
    <n v="1.89"/>
    <n v="18"/>
    <n v="594"/>
    <x v="469"/>
  </r>
  <r>
    <n v="4131"/>
    <s v="Pauline"/>
    <s v="Clayton"/>
    <x v="0"/>
    <x v="0"/>
    <n v="30"/>
    <s v="Sandbrook Road"/>
    <s v="Dorset"/>
    <x v="3"/>
    <s v="24/04/2022"/>
    <n v="29"/>
    <x v="1"/>
    <s v="Megawidget L"/>
    <x v="4"/>
    <x v="0"/>
    <n v="1.79"/>
    <n v="24"/>
    <n v="696"/>
    <x v="952"/>
  </r>
  <r>
    <n v="4132"/>
    <s v="Ardis"/>
    <s v="Bloom"/>
    <x v="2"/>
    <x v="0"/>
    <n v="90"/>
    <s v="Sandell Street"/>
    <s v="North Humberside"/>
    <x v="2"/>
    <s v="16/09/2020"/>
    <n v="32"/>
    <x v="6"/>
    <s v="Megawidget M"/>
    <x v="9"/>
    <x v="2"/>
    <n v="1.29"/>
    <n v="24"/>
    <n v="768"/>
    <x v="789"/>
  </r>
  <r>
    <n v="4133"/>
    <s v="Chadwick"/>
    <s v="Oliver"/>
    <x v="1"/>
    <x v="1"/>
    <n v="90"/>
    <s v="Sanders Terrace"/>
    <s v="Liskeard"/>
    <x v="11"/>
    <s v="17/04/2020"/>
    <n v="48"/>
    <x v="6"/>
    <s v="Megawidget M"/>
    <x v="4"/>
    <x v="2"/>
    <n v="1.29"/>
    <n v="24"/>
    <n v="1152"/>
    <x v="487"/>
  </r>
  <r>
    <n v="4134"/>
    <s v="Leopoldo"/>
    <s v="Latham"/>
    <x v="1"/>
    <x v="1"/>
    <n v="30"/>
    <s v="Sandfield Terrace"/>
    <s v="Wadebridge"/>
    <x v="2"/>
    <s v="15/02/2020"/>
    <n v="69"/>
    <x v="6"/>
    <s v="Megawidget M"/>
    <x v="10"/>
    <x v="2"/>
    <n v="1.29"/>
    <n v="24"/>
    <n v="1656"/>
    <x v="476"/>
  </r>
  <r>
    <n v="4135"/>
    <s v="Deadra"/>
    <s v="Marquez"/>
    <x v="0"/>
    <x v="0"/>
    <n v="30"/>
    <s v="Sandgate Street"/>
    <s v="Isle Of Coll"/>
    <x v="21"/>
    <d v="2022-11-02T00:00:00"/>
    <n v="98"/>
    <x v="4"/>
    <s v="Gigastuff"/>
    <x v="7"/>
    <x v="0"/>
    <n v="1.89"/>
    <n v="18"/>
    <n v="1764"/>
    <x v="828"/>
  </r>
  <r>
    <n v="4136"/>
    <s v="Donny"/>
    <s v="Mckinley"/>
    <x v="1"/>
    <x v="1"/>
    <n v="30"/>
    <s v="Sandgate Street"/>
    <s v="Radstock"/>
    <x v="2"/>
    <d v="2020-06-11T00:00:00"/>
    <n v="39"/>
    <x v="3"/>
    <s v="Megawidget S"/>
    <x v="2"/>
    <x v="2"/>
    <n v="0.69"/>
    <n v="24"/>
    <n v="936"/>
    <x v="807"/>
  </r>
  <r>
    <n v="4137"/>
    <s v="Lowell"/>
    <s v="Mann"/>
    <x v="1"/>
    <x v="1"/>
    <n v="90"/>
    <s v="Sandhurst Parade"/>
    <s v="Hemel Hempstead"/>
    <x v="1"/>
    <d v="2020-09-08T00:00:00"/>
    <n v="82"/>
    <x v="2"/>
    <s v="Ultrathing V1"/>
    <x v="9"/>
    <x v="2"/>
    <n v="1.79"/>
    <n v="17"/>
    <n v="1394"/>
    <x v="618"/>
  </r>
  <r>
    <n v="4138"/>
    <s v="Merissa"/>
    <s v="Donovan"/>
    <x v="0"/>
    <x v="0"/>
    <n v="90"/>
    <s v="Sandhurst Parade"/>
    <s v="Spalding"/>
    <x v="2"/>
    <s v="18/04/2021"/>
    <n v="48"/>
    <x v="9"/>
    <s v="Ultrathing V3"/>
    <x v="4"/>
    <x v="1"/>
    <n v="3.39"/>
    <n v="24"/>
    <n v="1152"/>
    <x v="668"/>
  </r>
  <r>
    <n v="4139"/>
    <s v="Charley"/>
    <s v="Dwyer"/>
    <x v="1"/>
    <x v="1"/>
    <n v="60"/>
    <s v="Sandhurst Road"/>
    <s v="Ardrossan"/>
    <x v="70"/>
    <s v="21/06/2020"/>
    <n v="52"/>
    <x v="9"/>
    <s v="Ultrathing V3"/>
    <x v="2"/>
    <x v="2"/>
    <n v="3.39"/>
    <n v="24"/>
    <n v="1248"/>
    <x v="915"/>
  </r>
  <r>
    <n v="4140"/>
    <s v="Elise"/>
    <s v="Little"/>
    <x v="2"/>
    <x v="0"/>
    <n v="60"/>
    <s v="Sandringham Avenue"/>
    <s v="Barking"/>
    <x v="22"/>
    <s v="20/02/2020"/>
    <n v="68"/>
    <x v="6"/>
    <s v="Megawidget M"/>
    <x v="10"/>
    <x v="2"/>
    <n v="1.29"/>
    <n v="24"/>
    <n v="1632"/>
    <x v="778"/>
  </r>
  <r>
    <n v="4141"/>
    <s v="Venessa"/>
    <s v="Meier"/>
    <x v="2"/>
    <x v="0"/>
    <n v="90"/>
    <s v="Sandstone Road"/>
    <s v="Kendal"/>
    <x v="21"/>
    <d v="2021-07-06T00:00:00"/>
    <n v="24"/>
    <x v="0"/>
    <s v="Hyperwotsit"/>
    <x v="0"/>
    <x v="1"/>
    <n v="2.0099999999999998"/>
    <n v="20"/>
    <n v="480"/>
    <x v="46"/>
  </r>
  <r>
    <n v="4143"/>
    <s v="Parthenia"/>
    <s v="Holland"/>
    <x v="2"/>
    <x v="0"/>
    <n v="60"/>
    <s v="Sandstone Road"/>
    <s v="King'S Lynn"/>
    <x v="21"/>
    <s v="20/11/2021"/>
    <n v="47"/>
    <x v="6"/>
    <s v="Megawidget M"/>
    <x v="7"/>
    <x v="1"/>
    <n v="1.29"/>
    <n v="24"/>
    <n v="1128"/>
    <x v="508"/>
  </r>
  <r>
    <n v="4144"/>
    <s v="Sharron"/>
    <s v="Goff"/>
    <x v="2"/>
    <x v="0"/>
    <n v="90"/>
    <s v="Sandycroft"/>
    <s v="Princes Risborough"/>
    <x v="2"/>
    <s v="29/08/2021"/>
    <n v="80"/>
    <x v="5"/>
    <s v="Ultrathing V4"/>
    <x v="3"/>
    <x v="1"/>
    <n v="3.99"/>
    <n v="24"/>
    <n v="1920"/>
    <x v="592"/>
  </r>
  <r>
    <n v="4145"/>
    <s v="Clotilde"/>
    <s v="Goldberg"/>
    <x v="2"/>
    <x v="0"/>
    <n v="60"/>
    <s v="Sangora Road"/>
    <s v="Dunkeld"/>
    <x v="3"/>
    <d v="2022-07-11T00:00:00"/>
    <n v="45"/>
    <x v="4"/>
    <s v="Gigastuff"/>
    <x v="0"/>
    <x v="0"/>
    <n v="1.89"/>
    <n v="18"/>
    <n v="810"/>
    <x v="765"/>
  </r>
  <r>
    <n v="4146"/>
    <s v="Fletcher"/>
    <s v="Pruitt"/>
    <x v="1"/>
    <x v="1"/>
    <n v="30"/>
    <s v="Sansom Street"/>
    <s v="Brynteg"/>
    <x v="8"/>
    <d v="2022-03-08T00:00:00"/>
    <n v="46"/>
    <x v="4"/>
    <s v="Gigastuff"/>
    <x v="5"/>
    <x v="0"/>
    <n v="1.89"/>
    <n v="18"/>
    <n v="828"/>
    <x v="223"/>
  </r>
  <r>
    <n v="4147"/>
    <s v="Jill"/>
    <s v="Pack"/>
    <x v="0"/>
    <x v="0"/>
    <n v="60"/>
    <s v="Santos Road"/>
    <s v="Camborne"/>
    <x v="55"/>
    <d v="2021-12-09T00:00:00"/>
    <n v="12"/>
    <x v="4"/>
    <s v="Gigastuff"/>
    <x v="8"/>
    <x v="1"/>
    <n v="1.89"/>
    <n v="18"/>
    <n v="216"/>
    <x v="218"/>
  </r>
  <r>
    <n v="4148"/>
    <s v="Delphine"/>
    <s v="Hopper"/>
    <x v="2"/>
    <x v="0"/>
    <n v="30"/>
    <s v="Sarah Street"/>
    <s v="Hailsham"/>
    <x v="13"/>
    <d v="2020-01-04T00:00:00"/>
    <n v="49"/>
    <x v="5"/>
    <s v="Ultrathing V4"/>
    <x v="6"/>
    <x v="2"/>
    <n v="3.99"/>
    <n v="24"/>
    <n v="1176"/>
    <x v="908"/>
  </r>
  <r>
    <n v="4149"/>
    <s v="Bradly"/>
    <s v="Park"/>
    <x v="1"/>
    <x v="1"/>
    <n v="60"/>
    <s v="Sarah Terrace"/>
    <s v="Bakewell"/>
    <x v="0"/>
    <d v="2021-06-03T00:00:00"/>
    <n v="26"/>
    <x v="5"/>
    <s v="Ultrathing V4"/>
    <x v="2"/>
    <x v="1"/>
    <n v="3.99"/>
    <n v="24"/>
    <n v="624"/>
    <x v="559"/>
  </r>
  <r>
    <n v="4150"/>
    <s v="Floyd"/>
    <s v="Buckley"/>
    <x v="1"/>
    <x v="1"/>
    <n v="90"/>
    <s v="Sarah'S Place"/>
    <s v="Carmarthen"/>
    <x v="10"/>
    <d v="2022-08-12T00:00:00"/>
    <n v="51"/>
    <x v="4"/>
    <s v="Gigastuff"/>
    <x v="3"/>
    <x v="0"/>
    <n v="1.89"/>
    <n v="18"/>
    <n v="918"/>
    <x v="555"/>
  </r>
  <r>
    <n v="4151"/>
    <s v="Geri"/>
    <s v="Gorman"/>
    <x v="0"/>
    <x v="0"/>
    <n v="30"/>
    <s v="Sarah'S Place"/>
    <s v="Stroud"/>
    <x v="2"/>
    <s v="19/09/2020"/>
    <n v="7"/>
    <x v="2"/>
    <s v="Ultrathing V1"/>
    <x v="9"/>
    <x v="2"/>
    <n v="1.79"/>
    <n v="17"/>
    <n v="119"/>
    <x v="208"/>
  </r>
  <r>
    <n v="4152"/>
    <s v="Mathilde"/>
    <s v="Haley"/>
    <x v="2"/>
    <x v="0"/>
    <n v="60"/>
    <s v="Sardinia Street"/>
    <s v="Lightwater"/>
    <x v="11"/>
    <d v="2021-01-10T00:00:00"/>
    <n v="47"/>
    <x v="0"/>
    <s v="Hyperwotsit"/>
    <x v="6"/>
    <x v="1"/>
    <n v="2.0099999999999998"/>
    <n v="20"/>
    <n v="940"/>
    <x v="421"/>
  </r>
  <r>
    <n v="4153"/>
    <s v="Issac"/>
    <s v="Arnold"/>
    <x v="1"/>
    <x v="1"/>
    <n v="30"/>
    <s v="Sark Walk"/>
    <s v="Hornchurch"/>
    <x v="1"/>
    <s v="29/04/2020"/>
    <n v="73"/>
    <x v="9"/>
    <s v="Ultrathing V3"/>
    <x v="4"/>
    <x v="2"/>
    <n v="3.39"/>
    <n v="24"/>
    <n v="1752"/>
    <x v="152"/>
  </r>
  <r>
    <n v="4154"/>
    <s v="Necole"/>
    <s v="Chatman"/>
    <x v="0"/>
    <x v="0"/>
    <n v="30"/>
    <s v="Sarnell'S Court"/>
    <s v="Tregaron"/>
    <x v="2"/>
    <s v="22/11/2021"/>
    <n v="84"/>
    <x v="3"/>
    <s v="Megawidget S"/>
    <x v="7"/>
    <x v="1"/>
    <n v="0.69"/>
    <n v="24"/>
    <n v="2016"/>
    <x v="815"/>
  </r>
  <r>
    <n v="4155"/>
    <s v="Chang"/>
    <s v="Rodriguez"/>
    <x v="1"/>
    <x v="1"/>
    <n v="30"/>
    <s v="Saunders Ness"/>
    <s v="Canterbury"/>
    <x v="10"/>
    <d v="2021-10-09T00:00:00"/>
    <n v="31"/>
    <x v="1"/>
    <s v="Megawidget L"/>
    <x v="1"/>
    <x v="1"/>
    <n v="1.79"/>
    <n v="24"/>
    <n v="744"/>
    <x v="59"/>
  </r>
  <r>
    <n v="4156"/>
    <s v="Emilia"/>
    <s v="Rudd"/>
    <x v="2"/>
    <x v="0"/>
    <n v="90"/>
    <s v="Saunders Place"/>
    <s v="Pulborough"/>
    <x v="2"/>
    <s v="22/06/2021"/>
    <n v="43"/>
    <x v="8"/>
    <s v="Superwossname"/>
    <x v="2"/>
    <x v="1"/>
    <n v="3.49"/>
    <n v="20"/>
    <n v="860"/>
    <x v="235"/>
  </r>
  <r>
    <n v="4157"/>
    <s v="Peter"/>
    <s v="Rivera"/>
    <x v="1"/>
    <x v="1"/>
    <n v="30"/>
    <s v="Saville Place"/>
    <s v="Wells"/>
    <x v="2"/>
    <s v="30/01/2021"/>
    <n v="40"/>
    <x v="7"/>
    <s v="Ultrathing V2"/>
    <x v="6"/>
    <x v="1"/>
    <n v="2.95"/>
    <n v="20"/>
    <n v="800"/>
    <x v="974"/>
  </r>
  <r>
    <n v="4158"/>
    <s v="Fredricka"/>
    <s v="Holcomb"/>
    <x v="0"/>
    <x v="0"/>
    <n v="60"/>
    <s v="Savoy Street"/>
    <s v="Cleckheaton"/>
    <x v="15"/>
    <s v="17/02/2021"/>
    <n v="75"/>
    <x v="0"/>
    <s v="Hyperwotsit"/>
    <x v="10"/>
    <x v="1"/>
    <n v="2.0099999999999998"/>
    <n v="20"/>
    <n v="1500"/>
    <x v="20"/>
  </r>
  <r>
    <n v="4159"/>
    <s v="Anne"/>
    <s v="Burton"/>
    <x v="5"/>
    <x v="2"/>
    <n v="60"/>
    <s v="Sawley Road"/>
    <s v="Harleston"/>
    <x v="13"/>
    <s v="15/01/2021"/>
    <n v="76"/>
    <x v="4"/>
    <s v="Gigastuff"/>
    <x v="6"/>
    <x v="1"/>
    <n v="1.89"/>
    <n v="18"/>
    <n v="1368"/>
    <x v="233"/>
  </r>
  <r>
    <n v="4160"/>
    <s v="Timothy"/>
    <s v="Giles"/>
    <x v="1"/>
    <x v="1"/>
    <n v="60"/>
    <s v="Saxfield Street"/>
    <s v="New Malden"/>
    <x v="2"/>
    <s v="30/09/2021"/>
    <n v="47"/>
    <x v="3"/>
    <s v="Megawidget S"/>
    <x v="9"/>
    <x v="1"/>
    <n v="0.69"/>
    <n v="24"/>
    <n v="1128"/>
    <x v="472"/>
  </r>
  <r>
    <n v="4161"/>
    <s v="Junie"/>
    <s v="Eddy"/>
    <x v="2"/>
    <x v="0"/>
    <n v="30"/>
    <s v="Sayer Street"/>
    <s v="Tighnabruaich"/>
    <x v="2"/>
    <s v="25/12/2022"/>
    <n v="81"/>
    <x v="2"/>
    <s v="Ultrathing V1"/>
    <x v="8"/>
    <x v="0"/>
    <n v="1.79"/>
    <n v="17"/>
    <n v="1377"/>
    <x v="293"/>
  </r>
  <r>
    <n v="4162"/>
    <s v="Sindy"/>
    <s v="Avery"/>
    <x v="2"/>
    <x v="0"/>
    <n v="60"/>
    <s v="Sayes Street"/>
    <s v="Llanbedrgoch"/>
    <x v="11"/>
    <d v="2021-10-03T00:00:00"/>
    <n v="64"/>
    <x v="7"/>
    <s v="Ultrathing V2"/>
    <x v="1"/>
    <x v="1"/>
    <n v="2.95"/>
    <n v="20"/>
    <n v="1280"/>
    <x v="230"/>
  </r>
  <r>
    <n v="4163"/>
    <s v="Marti"/>
    <s v="Jones"/>
    <x v="0"/>
    <x v="0"/>
    <n v="60"/>
    <s v="Scala Street"/>
    <s v="Huddersfield"/>
    <x v="1"/>
    <d v="2021-10-11T00:00:00"/>
    <n v="67"/>
    <x v="6"/>
    <s v="Megawidget M"/>
    <x v="1"/>
    <x v="1"/>
    <n v="1.29"/>
    <n v="24"/>
    <n v="1608"/>
    <x v="604"/>
  </r>
  <r>
    <n v="4164"/>
    <s v="Josie"/>
    <s v="Hackett"/>
    <x v="2"/>
    <x v="0"/>
    <n v="90"/>
    <s v="Scarborough Street"/>
    <s v="Lancashire"/>
    <x v="21"/>
    <s v="14/09/2022"/>
    <n v="34"/>
    <x v="5"/>
    <s v="Ultrathing V4"/>
    <x v="9"/>
    <x v="0"/>
    <n v="3.99"/>
    <n v="24"/>
    <n v="816"/>
    <x v="692"/>
  </r>
  <r>
    <n v="4165"/>
    <s v="Zelda"/>
    <s v="Mckenzie"/>
    <x v="2"/>
    <x v="0"/>
    <n v="30"/>
    <s v="Scawen Road"/>
    <s v="Welling"/>
    <x v="2"/>
    <s v="14/09/2022"/>
    <n v="74"/>
    <x v="9"/>
    <s v="Ultrathing V3"/>
    <x v="9"/>
    <x v="0"/>
    <n v="3.39"/>
    <n v="24"/>
    <n v="1776"/>
    <x v="525"/>
  </r>
  <r>
    <n v="4166"/>
    <s v="Wanda"/>
    <s v="Barron"/>
    <x v="2"/>
    <x v="0"/>
    <n v="30"/>
    <s v="Scerapis"/>
    <s v="Portrush"/>
    <x v="2"/>
    <d v="2020-11-03T00:00:00"/>
    <n v="11"/>
    <x v="7"/>
    <s v="Ultrathing V2"/>
    <x v="7"/>
    <x v="2"/>
    <n v="2.95"/>
    <n v="20"/>
    <n v="220"/>
    <x v="788"/>
  </r>
  <r>
    <n v="4167"/>
    <s v="Philip"/>
    <s v="Guevara"/>
    <x v="1"/>
    <x v="1"/>
    <n v="90"/>
    <s v="School: William"/>
    <s v="Norfolk"/>
    <x v="2"/>
    <s v="29/03/2020"/>
    <n v="82"/>
    <x v="0"/>
    <s v="Hyperwotsit"/>
    <x v="5"/>
    <x v="2"/>
    <n v="2.0099999999999998"/>
    <n v="20"/>
    <n v="1640"/>
    <x v="987"/>
  </r>
  <r>
    <n v="4168"/>
    <s v="Quiana"/>
    <s v="Mccord"/>
    <x v="2"/>
    <x v="0"/>
    <n v="60"/>
    <s v="Scotch Court"/>
    <s v="Grantham"/>
    <x v="17"/>
    <s v="26/07/2020"/>
    <n v="41"/>
    <x v="1"/>
    <s v="Megawidget L"/>
    <x v="0"/>
    <x v="2"/>
    <n v="1.79"/>
    <n v="24"/>
    <n v="984"/>
    <x v="989"/>
  </r>
  <r>
    <n v="4169"/>
    <s v="Jody"/>
    <s v="Burroughs"/>
    <x v="2"/>
    <x v="0"/>
    <n v="60"/>
    <s v="Scotland Green"/>
    <s v="Prestatyn"/>
    <x v="2"/>
    <s v="25/05/2022"/>
    <n v="77"/>
    <x v="1"/>
    <s v="Megawidget L"/>
    <x v="11"/>
    <x v="0"/>
    <n v="1.79"/>
    <n v="24"/>
    <n v="1848"/>
    <x v="91"/>
  </r>
  <r>
    <n v="4170"/>
    <s v="Denisse"/>
    <s v="Sargent"/>
    <x v="3"/>
    <x v="0"/>
    <n v="60"/>
    <s v="Scottwell Drive"/>
    <s v="Port Glasgow"/>
    <x v="2"/>
    <s v="17/05/2020"/>
    <n v="55"/>
    <x v="6"/>
    <s v="Megawidget M"/>
    <x v="11"/>
    <x v="2"/>
    <n v="1.29"/>
    <n v="24"/>
    <n v="1320"/>
    <x v="935"/>
  </r>
  <r>
    <n v="4171"/>
    <s v="Olen"/>
    <s v="Hinton"/>
    <x v="1"/>
    <x v="1"/>
    <n v="30"/>
    <s v="Scrubs Lane"/>
    <s v="South Yorkshire"/>
    <x v="2"/>
    <d v="2021-03-12T00:00:00"/>
    <n v="11"/>
    <x v="2"/>
    <s v="Ultrathing V1"/>
    <x v="5"/>
    <x v="1"/>
    <n v="1.79"/>
    <n v="17"/>
    <n v="187"/>
    <x v="412"/>
  </r>
  <r>
    <n v="4172"/>
    <s v="Dane"/>
    <s v="Hodge"/>
    <x v="1"/>
    <x v="1"/>
    <n v="30"/>
    <s v="Sea Witch"/>
    <s v="Balerno"/>
    <x v="0"/>
    <s v="30/08/2022"/>
    <n v="11"/>
    <x v="5"/>
    <s v="Ultrathing V4"/>
    <x v="3"/>
    <x v="0"/>
    <n v="3.99"/>
    <n v="24"/>
    <n v="264"/>
    <x v="248"/>
  </r>
  <r>
    <n v="4173"/>
    <s v="Miranda"/>
    <s v="Woodard"/>
    <x v="2"/>
    <x v="0"/>
    <n v="90"/>
    <s v="Searle Place"/>
    <s v="Shropshire"/>
    <x v="2"/>
    <s v="24/08/2020"/>
    <n v="7"/>
    <x v="6"/>
    <s v="Megawidget M"/>
    <x v="3"/>
    <x v="2"/>
    <n v="1.29"/>
    <n v="24"/>
    <n v="168"/>
    <x v="654"/>
  </r>
  <r>
    <n v="4174"/>
    <s v="Sergio"/>
    <s v="Schwartz"/>
    <x v="1"/>
    <x v="1"/>
    <n v="30"/>
    <s v="Searls Terrace"/>
    <s v="Duns"/>
    <x v="3"/>
    <s v="27/09/2021"/>
    <n v="59"/>
    <x v="6"/>
    <s v="Megawidget M"/>
    <x v="9"/>
    <x v="1"/>
    <n v="1.29"/>
    <n v="24"/>
    <n v="1416"/>
    <x v="471"/>
  </r>
  <r>
    <n v="4175"/>
    <s v="Mackenzie"/>
    <s v="Drake"/>
    <x v="2"/>
    <x v="0"/>
    <n v="90"/>
    <s v="Sebert Road"/>
    <s v="Northamptonshire"/>
    <x v="2"/>
    <s v="21/09/2022"/>
    <n v="94"/>
    <x v="3"/>
    <s v="Megawidget S"/>
    <x v="9"/>
    <x v="0"/>
    <n v="0.69"/>
    <n v="24"/>
    <n v="2256"/>
    <x v="914"/>
  </r>
  <r>
    <n v="4176"/>
    <s v="Gala"/>
    <s v="Ferreira"/>
    <x v="2"/>
    <x v="0"/>
    <n v="60"/>
    <s v="Seeley Drive"/>
    <s v="Jarrow"/>
    <x v="21"/>
    <s v="30/03/2021"/>
    <n v="89"/>
    <x v="9"/>
    <s v="Ultrathing V3"/>
    <x v="5"/>
    <x v="1"/>
    <n v="3.39"/>
    <n v="24"/>
    <n v="2136"/>
    <x v="26"/>
  </r>
  <r>
    <n v="4177"/>
    <s v="Deandrea"/>
    <s v="Ladd"/>
    <x v="2"/>
    <x v="0"/>
    <n v="60"/>
    <s v="Seeley Drive"/>
    <s v="Spennymoor"/>
    <x v="2"/>
    <s v="20/07/2021"/>
    <n v="5"/>
    <x v="8"/>
    <s v="Superwossname"/>
    <x v="0"/>
    <x v="1"/>
    <n v="3.49"/>
    <n v="20"/>
    <n v="100"/>
    <x v="71"/>
  </r>
  <r>
    <n v="4178"/>
    <s v="Daren"/>
    <s v="Stanley"/>
    <x v="1"/>
    <x v="1"/>
    <n v="90"/>
    <s v="Sefton Street"/>
    <s v="Calne"/>
    <x v="12"/>
    <s v="17/08/2022"/>
    <n v="91"/>
    <x v="8"/>
    <s v="Superwossname"/>
    <x v="3"/>
    <x v="0"/>
    <n v="3.49"/>
    <n v="20"/>
    <n v="1820"/>
    <x v="991"/>
  </r>
  <r>
    <n v="4179"/>
    <s v="Cherryl"/>
    <s v="Irvin"/>
    <x v="2"/>
    <x v="0"/>
    <n v="90"/>
    <s v="Selbie Avenue"/>
    <s v="Isle Of Benbecula"/>
    <x v="21"/>
    <d v="2021-09-04T00:00:00"/>
    <n v="34"/>
    <x v="5"/>
    <s v="Ultrathing V4"/>
    <x v="9"/>
    <x v="1"/>
    <n v="3.99"/>
    <n v="24"/>
    <n v="816"/>
    <x v="692"/>
  </r>
  <r>
    <n v="4180"/>
    <s v="Orville"/>
    <s v="Pryor"/>
    <x v="1"/>
    <x v="1"/>
    <n v="90"/>
    <s v="Selborne Gardens"/>
    <s v="Ventnor"/>
    <x v="2"/>
    <d v="2022-07-11T00:00:00"/>
    <n v="87"/>
    <x v="5"/>
    <s v="Ultrathing V4"/>
    <x v="0"/>
    <x v="0"/>
    <n v="3.99"/>
    <n v="24"/>
    <n v="2088"/>
    <x v="744"/>
  </r>
  <r>
    <n v="4181"/>
    <s v="Paige"/>
    <s v="Bonilla"/>
    <x v="2"/>
    <x v="0"/>
    <n v="60"/>
    <s v="Selborne Walk"/>
    <s v="Cheltenham"/>
    <x v="20"/>
    <s v="18/12/2020"/>
    <n v="58"/>
    <x v="2"/>
    <s v="Ultrathing V1"/>
    <x v="8"/>
    <x v="2"/>
    <n v="1.79"/>
    <n v="17"/>
    <n v="986"/>
    <x v="810"/>
  </r>
  <r>
    <n v="4182"/>
    <s v="Willian"/>
    <s v="Hewitt"/>
    <x v="1"/>
    <x v="1"/>
    <n v="90"/>
    <s v="Selby Close"/>
    <s v="Barnsley"/>
    <x v="71"/>
    <s v="21/06/2021"/>
    <n v="93"/>
    <x v="8"/>
    <s v="Superwossname"/>
    <x v="2"/>
    <x v="1"/>
    <n v="3.49"/>
    <n v="20"/>
    <n v="1860"/>
    <x v="579"/>
  </r>
  <r>
    <n v="4183"/>
    <s v="Donita"/>
    <s v="Schmitt"/>
    <x v="2"/>
    <x v="0"/>
    <n v="60"/>
    <s v="Selby Mews"/>
    <s v="Castlewellan"/>
    <x v="10"/>
    <s v="29/04/2021"/>
    <n v="84"/>
    <x v="7"/>
    <s v="Ultrathing V2"/>
    <x v="4"/>
    <x v="1"/>
    <n v="2.95"/>
    <n v="20"/>
    <n v="1680"/>
    <x v="206"/>
  </r>
  <r>
    <n v="4184"/>
    <s v="Shaunta"/>
    <s v="Chen"/>
    <x v="0"/>
    <x v="0"/>
    <n v="90"/>
    <s v="Seldons Street"/>
    <s v="Kenilworth"/>
    <x v="21"/>
    <d v="2021-01-12T00:00:00"/>
    <n v="8"/>
    <x v="5"/>
    <s v="Ultrathing V4"/>
    <x v="6"/>
    <x v="1"/>
    <n v="3.99"/>
    <n v="24"/>
    <n v="192"/>
    <x v="539"/>
  </r>
  <r>
    <n v="4185"/>
    <s v="Valeri"/>
    <s v="Guzman"/>
    <x v="0"/>
    <x v="0"/>
    <n v="60"/>
    <s v="Selhurst Close"/>
    <s v="Boscastle"/>
    <x v="28"/>
    <s v="26/08/2021"/>
    <n v="80"/>
    <x v="8"/>
    <s v="Superwossname"/>
    <x v="3"/>
    <x v="1"/>
    <n v="3.49"/>
    <n v="20"/>
    <n v="1600"/>
    <x v="704"/>
  </r>
  <r>
    <n v="4186"/>
    <s v="Hipolito"/>
    <s v="Chin"/>
    <x v="1"/>
    <x v="1"/>
    <n v="60"/>
    <s v="Selina Place"/>
    <s v="Frome"/>
    <x v="17"/>
    <d v="2020-02-02T00:00:00"/>
    <n v="11"/>
    <x v="6"/>
    <s v="Megawidget M"/>
    <x v="10"/>
    <x v="2"/>
    <n v="1.29"/>
    <n v="24"/>
    <n v="264"/>
    <x v="377"/>
  </r>
  <r>
    <n v="4187"/>
    <s v="Lawrence"/>
    <s v="Guerra"/>
    <x v="3"/>
    <x v="0"/>
    <n v="30"/>
    <s v="Selkirk Road"/>
    <s v="Eye"/>
    <x v="17"/>
    <s v="23/06/2020"/>
    <n v="25"/>
    <x v="2"/>
    <s v="Ultrathing V1"/>
    <x v="2"/>
    <x v="2"/>
    <n v="1.79"/>
    <n v="17"/>
    <n v="425"/>
    <x v="602"/>
  </r>
  <r>
    <n v="4188"/>
    <s v="Miles"/>
    <s v="Barnett"/>
    <x v="1"/>
    <x v="1"/>
    <n v="30"/>
    <s v="Sennen Walk"/>
    <s v="Rossendale"/>
    <x v="2"/>
    <s v="25/07/2022"/>
    <n v="51"/>
    <x v="0"/>
    <s v="Hyperwotsit"/>
    <x v="0"/>
    <x v="0"/>
    <n v="2.0099999999999998"/>
    <n v="20"/>
    <n v="1020"/>
    <x v="983"/>
  </r>
  <r>
    <n v="4189"/>
    <s v="Dane"/>
    <s v="Gentry"/>
    <x v="1"/>
    <x v="1"/>
    <n v="60"/>
    <s v="Serbin Close"/>
    <s v="Bala"/>
    <x v="0"/>
    <s v="20/06/2021"/>
    <n v="31"/>
    <x v="1"/>
    <s v="Megawidget L"/>
    <x v="2"/>
    <x v="1"/>
    <n v="1.79"/>
    <n v="24"/>
    <n v="744"/>
    <x v="59"/>
  </r>
  <r>
    <n v="4190"/>
    <s v="Milagro"/>
    <s v="Adkins"/>
    <x v="2"/>
    <x v="0"/>
    <n v="90"/>
    <s v="Setchell Road"/>
    <s v="Havant"/>
    <x v="1"/>
    <d v="2020-06-06T00:00:00"/>
    <n v="33"/>
    <x v="3"/>
    <s v="Megawidget S"/>
    <x v="2"/>
    <x v="2"/>
    <n v="0.69"/>
    <n v="24"/>
    <n v="792"/>
    <x v="442"/>
  </r>
  <r>
    <n v="4191"/>
    <s v="Valentine"/>
    <s v="Martinez"/>
    <x v="2"/>
    <x v="0"/>
    <n v="30"/>
    <s v="Sewardstone Road"/>
    <s v="Chinnor"/>
    <x v="18"/>
    <s v="27/06/2021"/>
    <n v="35"/>
    <x v="4"/>
    <s v="Gigastuff"/>
    <x v="2"/>
    <x v="1"/>
    <n v="1.89"/>
    <n v="18"/>
    <n v="630"/>
    <x v="134"/>
  </r>
  <r>
    <n v="4192"/>
    <s v="Ray"/>
    <s v="Stinson"/>
    <x v="4"/>
    <x v="2"/>
    <n v="30"/>
    <s v="Seyer Road"/>
    <s v="Arundel"/>
    <x v="33"/>
    <s v="24/04/2021"/>
    <n v="48"/>
    <x v="5"/>
    <s v="Ultrathing V4"/>
    <x v="4"/>
    <x v="1"/>
    <n v="3.99"/>
    <n v="24"/>
    <n v="1152"/>
    <x v="720"/>
  </r>
  <r>
    <n v="4193"/>
    <s v="Lorita"/>
    <s v="Dean"/>
    <x v="2"/>
    <x v="0"/>
    <n v="60"/>
    <s v="Shacklewell Green"/>
    <s v="Rosewell"/>
    <x v="2"/>
    <d v="2022-01-08T00:00:00"/>
    <n v="74"/>
    <x v="8"/>
    <s v="Superwossname"/>
    <x v="6"/>
    <x v="0"/>
    <n v="3.49"/>
    <n v="20"/>
    <n v="1480"/>
    <x v="603"/>
  </r>
  <r>
    <n v="4194"/>
    <s v="Scot"/>
    <s v="Hooker"/>
    <x v="4"/>
    <x v="2"/>
    <n v="90"/>
    <s v="Shacklewell Green"/>
    <s v="Thame"/>
    <x v="2"/>
    <s v="26/12/2021"/>
    <n v="7"/>
    <x v="1"/>
    <s v="Megawidget L"/>
    <x v="8"/>
    <x v="1"/>
    <n v="1.79"/>
    <n v="24"/>
    <n v="168"/>
    <x v="629"/>
  </r>
  <r>
    <n v="4195"/>
    <s v="Janita"/>
    <s v="Patel"/>
    <x v="2"/>
    <x v="0"/>
    <n v="30"/>
    <s v="Shacklewell Lane"/>
    <s v="North Berwick"/>
    <x v="2"/>
    <s v="30/01/2021"/>
    <n v="23"/>
    <x v="0"/>
    <s v="Hyperwotsit"/>
    <x v="6"/>
    <x v="1"/>
    <n v="2.0099999999999998"/>
    <n v="20"/>
    <n v="460"/>
    <x v="917"/>
  </r>
  <r>
    <n v="4196"/>
    <s v="Jayson"/>
    <s v="Lugo"/>
    <x v="1"/>
    <x v="1"/>
    <n v="30"/>
    <s v="Shad Thames"/>
    <s v="Cleator Moor"/>
    <x v="15"/>
    <d v="2022-11-01T00:00:00"/>
    <n v="31"/>
    <x v="0"/>
    <s v="Hyperwotsit"/>
    <x v="7"/>
    <x v="0"/>
    <n v="2.0099999999999998"/>
    <n v="20"/>
    <n v="620"/>
    <x v="641"/>
  </r>
  <r>
    <n v="4197"/>
    <s v="Hai"/>
    <s v="Sheppard"/>
    <x v="1"/>
    <x v="1"/>
    <n v="60"/>
    <s v="Shadwell Gardens"/>
    <s v="Grantown-On-Spey"/>
    <x v="57"/>
    <s v="30/04/2021"/>
    <n v="47"/>
    <x v="5"/>
    <s v="Ultrathing V4"/>
    <x v="4"/>
    <x v="1"/>
    <n v="3.99"/>
    <n v="24"/>
    <n v="1128"/>
    <x v="833"/>
  </r>
  <r>
    <n v="4198"/>
    <s v="Neomi"/>
    <s v="Mcmullen"/>
    <x v="2"/>
    <x v="0"/>
    <n v="60"/>
    <s v="Shakespeare Road"/>
    <s v="Aberdeenshire"/>
    <x v="36"/>
    <s v="25/08/2020"/>
    <n v="29"/>
    <x v="6"/>
    <s v="Megawidget M"/>
    <x v="3"/>
    <x v="2"/>
    <n v="1.29"/>
    <n v="24"/>
    <n v="696"/>
    <x v="92"/>
  </r>
  <r>
    <n v="4199"/>
    <s v="Adrianne"/>
    <s v="Nadeau"/>
    <x v="2"/>
    <x v="0"/>
    <n v="60"/>
    <s v="Shakespeare Road"/>
    <s v="Beaumaris"/>
    <x v="39"/>
    <s v="27/03/2020"/>
    <n v="29"/>
    <x v="9"/>
    <s v="Ultrathing V3"/>
    <x v="5"/>
    <x v="2"/>
    <n v="3.39"/>
    <n v="24"/>
    <n v="696"/>
    <x v="709"/>
  </r>
  <r>
    <n v="4200"/>
    <s v="Roslyn"/>
    <s v="Durham"/>
    <x v="2"/>
    <x v="0"/>
    <n v="90"/>
    <s v="Shalfleet Drive"/>
    <s v="Kilmacolm"/>
    <x v="21"/>
    <s v="13/06/2022"/>
    <n v="28"/>
    <x v="8"/>
    <s v="Superwossname"/>
    <x v="2"/>
    <x v="0"/>
    <n v="3.49"/>
    <n v="20"/>
    <n v="560"/>
    <x v="825"/>
  </r>
  <r>
    <n v="4201"/>
    <s v="Sung"/>
    <s v="Tyler"/>
    <x v="1"/>
    <x v="1"/>
    <n v="60"/>
    <s v="Shand Street"/>
    <s v="Dundee"/>
    <x v="3"/>
    <s v="18/01/2022"/>
    <n v="39"/>
    <x v="7"/>
    <s v="Ultrathing V2"/>
    <x v="6"/>
    <x v="0"/>
    <n v="2.95"/>
    <n v="20"/>
    <n v="780"/>
    <x v="145"/>
  </r>
  <r>
    <n v="4202"/>
    <s v="Jesse"/>
    <s v="Hendrickson"/>
    <x v="2"/>
    <x v="0"/>
    <n v="30"/>
    <s v="Shannon Close"/>
    <s v="London"/>
    <x v="2"/>
    <s v="27/03/2020"/>
    <n v="19"/>
    <x v="9"/>
    <s v="Ultrathing V3"/>
    <x v="5"/>
    <x v="2"/>
    <n v="3.39"/>
    <n v="24"/>
    <n v="456"/>
    <x v="418"/>
  </r>
  <r>
    <n v="4203"/>
    <s v="Julian"/>
    <s v="Bland"/>
    <x v="1"/>
    <x v="1"/>
    <n v="90"/>
    <s v="Shannon Place"/>
    <s v="Newton Stewart"/>
    <x v="2"/>
    <s v="18/03/2020"/>
    <n v="32"/>
    <x v="2"/>
    <s v="Ultrathing V1"/>
    <x v="5"/>
    <x v="2"/>
    <n v="1.79"/>
    <n v="17"/>
    <n v="544"/>
    <x v="544"/>
  </r>
  <r>
    <n v="4204"/>
    <s v="Jae"/>
    <s v="Wilder"/>
    <x v="5"/>
    <x v="2"/>
    <n v="30"/>
    <s v="Sharon Road"/>
    <s v="Crumlin"/>
    <x v="16"/>
    <d v="2021-08-02T00:00:00"/>
    <n v="2"/>
    <x v="6"/>
    <s v="Megawidget M"/>
    <x v="3"/>
    <x v="1"/>
    <n v="1.29"/>
    <n v="24"/>
    <n v="48"/>
    <x v="728"/>
  </r>
  <r>
    <n v="4205"/>
    <s v="Marcellus"/>
    <s v="Avery"/>
    <x v="1"/>
    <x v="1"/>
    <n v="60"/>
    <s v="Sharsted Street"/>
    <s v="Mexborough"/>
    <x v="2"/>
    <s v="15/12/2020"/>
    <n v="34"/>
    <x v="4"/>
    <s v="Gigastuff"/>
    <x v="8"/>
    <x v="2"/>
    <n v="1.89"/>
    <n v="18"/>
    <n v="612"/>
    <x v="503"/>
  </r>
  <r>
    <n v="4206"/>
    <s v="Latricia"/>
    <s v="Weiss"/>
    <x v="0"/>
    <x v="0"/>
    <n v="60"/>
    <s v="Sharsted Villas"/>
    <s v="Colwyn Bay"/>
    <x v="15"/>
    <s v="28/02/2020"/>
    <n v="3"/>
    <x v="9"/>
    <s v="Ultrathing V3"/>
    <x v="10"/>
    <x v="2"/>
    <n v="3.39"/>
    <n v="24"/>
    <n v="72"/>
    <x v="234"/>
  </r>
  <r>
    <n v="4207"/>
    <s v="Lloyd"/>
    <s v="Kearney"/>
    <x v="1"/>
    <x v="1"/>
    <n v="60"/>
    <s v="Sheen Common"/>
    <s v="Kilgetty"/>
    <x v="21"/>
    <d v="2020-02-08T00:00:00"/>
    <n v="21"/>
    <x v="1"/>
    <s v="Megawidget L"/>
    <x v="10"/>
    <x v="2"/>
    <n v="1.79"/>
    <n v="24"/>
    <n v="504"/>
    <x v="409"/>
  </r>
  <r>
    <n v="4208"/>
    <s v="Willa"/>
    <s v="Cano"/>
    <x v="0"/>
    <x v="0"/>
    <n v="30"/>
    <s v="Sheen Grove"/>
    <s v="Egremont"/>
    <x v="45"/>
    <s v="17/04/2021"/>
    <n v="85"/>
    <x v="4"/>
    <s v="Gigastuff"/>
    <x v="4"/>
    <x v="1"/>
    <n v="1.89"/>
    <n v="18"/>
    <n v="1530"/>
    <x v="16"/>
  </r>
  <r>
    <n v="4209"/>
    <s v="Boyce"/>
    <s v="Cote"/>
    <x v="1"/>
    <x v="1"/>
    <n v="60"/>
    <s v="Sheen Grove"/>
    <s v="Woodstock"/>
    <x v="2"/>
    <s v="19/07/2022"/>
    <n v="15"/>
    <x v="0"/>
    <s v="Hyperwotsit"/>
    <x v="0"/>
    <x v="0"/>
    <n v="2.0099999999999998"/>
    <n v="20"/>
    <n v="300"/>
    <x v="646"/>
  </r>
  <r>
    <n v="4210"/>
    <s v="Cortez"/>
    <s v="Carson"/>
    <x v="1"/>
    <x v="1"/>
    <n v="60"/>
    <s v="Sheldon Road"/>
    <s v="Gatwick"/>
    <x v="17"/>
    <d v="2021-04-08T00:00:00"/>
    <n v="89"/>
    <x v="9"/>
    <s v="Ultrathing V3"/>
    <x v="4"/>
    <x v="1"/>
    <n v="3.39"/>
    <n v="24"/>
    <n v="2136"/>
    <x v="26"/>
  </r>
  <r>
    <n v="4211"/>
    <s v="Rory"/>
    <s v="Crews"/>
    <x v="1"/>
    <x v="1"/>
    <n v="90"/>
    <s v="Sheldon Road"/>
    <s v="Weston-Super-Mare"/>
    <x v="2"/>
    <s v="23/09/2021"/>
    <n v="77"/>
    <x v="8"/>
    <s v="Superwossname"/>
    <x v="9"/>
    <x v="1"/>
    <n v="3.49"/>
    <n v="20"/>
    <n v="1540"/>
    <x v="543"/>
  </r>
  <r>
    <n v="4212"/>
    <s v="Tommie"/>
    <s v="Rosales"/>
    <x v="1"/>
    <x v="1"/>
    <n v="30"/>
    <s v="Sheldrake Place"/>
    <s v="Henfield"/>
    <x v="1"/>
    <d v="2021-09-03T00:00:00"/>
    <n v="44"/>
    <x v="3"/>
    <s v="Megawidget S"/>
    <x v="9"/>
    <x v="1"/>
    <n v="0.69"/>
    <n v="24"/>
    <n v="1056"/>
    <x v="253"/>
  </r>
  <r>
    <n v="4213"/>
    <s v="Keshia"/>
    <s v="Arias"/>
    <x v="3"/>
    <x v="0"/>
    <n v="30"/>
    <s v="Shenlay Road"/>
    <s v="Havant"/>
    <x v="1"/>
    <d v="2022-07-12T00:00:00"/>
    <n v="98"/>
    <x v="6"/>
    <s v="Megawidget M"/>
    <x v="0"/>
    <x v="0"/>
    <n v="1.29"/>
    <n v="24"/>
    <n v="2352"/>
    <x v="992"/>
  </r>
  <r>
    <n v="4214"/>
    <s v="Sunni"/>
    <s v="Sprague"/>
    <x v="2"/>
    <x v="0"/>
    <n v="30"/>
    <s v="Shenlay Road"/>
    <s v="West Linton"/>
    <x v="2"/>
    <d v="2020-07-04T00:00:00"/>
    <n v="61"/>
    <x v="3"/>
    <s v="Megawidget S"/>
    <x v="0"/>
    <x v="2"/>
    <n v="0.69"/>
    <n v="24"/>
    <n v="1464"/>
    <x v="585"/>
  </r>
  <r>
    <n v="4215"/>
    <s v="Tristan"/>
    <s v="Beck"/>
    <x v="1"/>
    <x v="1"/>
    <n v="30"/>
    <s v="Shenley Road"/>
    <s v="Skelmorlie"/>
    <x v="2"/>
    <s v="14/03/2021"/>
    <n v="82"/>
    <x v="5"/>
    <s v="Ultrathing V4"/>
    <x v="5"/>
    <x v="1"/>
    <n v="3.99"/>
    <n v="24"/>
    <n v="1968"/>
    <x v="682"/>
  </r>
  <r>
    <n v="4216"/>
    <s v="Sherill"/>
    <s v="Lamb"/>
    <x v="2"/>
    <x v="0"/>
    <n v="30"/>
    <s v="Shepherdess Place"/>
    <s v="West Sussex"/>
    <x v="2"/>
    <s v="21/01/2020"/>
    <n v="40"/>
    <x v="4"/>
    <s v="Gigastuff"/>
    <x v="6"/>
    <x v="2"/>
    <n v="1.89"/>
    <n v="18"/>
    <n v="720"/>
    <x v="939"/>
  </r>
  <r>
    <n v="4217"/>
    <s v="Garfield"/>
    <s v="Deleon"/>
    <x v="1"/>
    <x v="1"/>
    <n v="90"/>
    <s v="Shepherd'S Leas"/>
    <s v="Maybole"/>
    <x v="2"/>
    <d v="2021-12-05T00:00:00"/>
    <n v="80"/>
    <x v="7"/>
    <s v="Ultrathing V2"/>
    <x v="8"/>
    <x v="1"/>
    <n v="2.95"/>
    <n v="20"/>
    <n v="1600"/>
    <x v="690"/>
  </r>
  <r>
    <n v="4218"/>
    <s v="Jimmie"/>
    <s v="Cohen"/>
    <x v="1"/>
    <x v="1"/>
    <n v="30"/>
    <s v="Shepperton Place"/>
    <s v="Aughnacloy"/>
    <x v="24"/>
    <s v="19/07/2021"/>
    <n v="52"/>
    <x v="1"/>
    <s v="Megawidget L"/>
    <x v="0"/>
    <x v="1"/>
    <n v="1.79"/>
    <n v="24"/>
    <n v="1248"/>
    <x v="902"/>
  </r>
  <r>
    <n v="4219"/>
    <s v="Edmund"/>
    <s v="Rossi"/>
    <x v="1"/>
    <x v="1"/>
    <n v="60"/>
    <s v="SherraRoadRoad"/>
    <s v="Sherborne"/>
    <x v="2"/>
    <s v="18/02/2022"/>
    <n v="65"/>
    <x v="6"/>
    <s v="Megawidget M"/>
    <x v="10"/>
    <x v="0"/>
    <n v="1.29"/>
    <n v="24"/>
    <n v="1560"/>
    <x v="993"/>
  </r>
  <r>
    <n v="4220"/>
    <s v="Darrick"/>
    <s v="Singer"/>
    <x v="1"/>
    <x v="1"/>
    <n v="30"/>
    <s v="Sherriff Road"/>
    <s v="Donaghadee"/>
    <x v="3"/>
    <s v="16/10/2020"/>
    <n v="33"/>
    <x v="3"/>
    <s v="Megawidget S"/>
    <x v="1"/>
    <x v="2"/>
    <n v="0.69"/>
    <n v="24"/>
    <n v="792"/>
    <x v="442"/>
  </r>
  <r>
    <n v="4221"/>
    <s v="Tuan"/>
    <s v="Vinson"/>
    <x v="4"/>
    <x v="2"/>
    <n v="30"/>
    <s v="Sherry Square"/>
    <s v="Cookstown"/>
    <x v="16"/>
    <d v="2020-09-04T00:00:00"/>
    <n v="84"/>
    <x v="4"/>
    <s v="Gigastuff"/>
    <x v="9"/>
    <x v="2"/>
    <n v="1.89"/>
    <n v="18"/>
    <n v="1512"/>
    <x v="124"/>
  </r>
  <r>
    <n v="4222"/>
    <s v="Judson"/>
    <s v="Tran"/>
    <x v="1"/>
    <x v="1"/>
    <n v="90"/>
    <s v="Shetland Road"/>
    <s v="Macduff"/>
    <x v="2"/>
    <s v="15/01/2021"/>
    <n v="67"/>
    <x v="3"/>
    <s v="Megawidget S"/>
    <x v="6"/>
    <x v="1"/>
    <n v="0.69"/>
    <n v="24"/>
    <n v="1608"/>
    <x v="457"/>
  </r>
  <r>
    <n v="4223"/>
    <s v="Caron"/>
    <s v="Gee"/>
    <x v="2"/>
    <x v="0"/>
    <n v="60"/>
    <s v="ShillingfoRoadStreet"/>
    <s v="Maybole"/>
    <x v="2"/>
    <s v="25/09/2020"/>
    <n v="30"/>
    <x v="9"/>
    <s v="Ultrathing V3"/>
    <x v="9"/>
    <x v="2"/>
    <n v="3.39"/>
    <n v="24"/>
    <n v="720"/>
    <x v="886"/>
  </r>
  <r>
    <n v="4224"/>
    <s v="Shantel"/>
    <s v="Montoya"/>
    <x v="5"/>
    <x v="2"/>
    <n v="60"/>
    <s v="Ship Court"/>
    <s v="Malpas"/>
    <x v="2"/>
    <d v="2022-06-09T00:00:00"/>
    <n v="19"/>
    <x v="4"/>
    <s v="Gigastuff"/>
    <x v="2"/>
    <x v="0"/>
    <n v="1.89"/>
    <n v="18"/>
    <n v="342"/>
    <x v="926"/>
  </r>
  <r>
    <n v="4225"/>
    <s v="Berenice"/>
    <s v="Goodwin"/>
    <x v="0"/>
    <x v="0"/>
    <n v="90"/>
    <s v="Shirehall Lane"/>
    <s v="Bourne"/>
    <x v="76"/>
    <d v="2020-01-02T00:00:00"/>
    <n v="71"/>
    <x v="1"/>
    <s v="Megawidget L"/>
    <x v="6"/>
    <x v="2"/>
    <n v="1.79"/>
    <n v="24"/>
    <n v="1704"/>
    <x v="77"/>
  </r>
  <r>
    <n v="4226"/>
    <s v="Fabian"/>
    <s v="Higgins"/>
    <x v="1"/>
    <x v="1"/>
    <n v="60"/>
    <s v="Shirehall Lane"/>
    <s v="Sturminster Newton"/>
    <x v="2"/>
    <s v="14/12/2020"/>
    <n v="9"/>
    <x v="2"/>
    <s v="Ultrathing V1"/>
    <x v="8"/>
    <x v="2"/>
    <n v="1.79"/>
    <n v="17"/>
    <n v="153"/>
    <x v="89"/>
  </r>
  <r>
    <n v="4227"/>
    <s v="Kenyetta"/>
    <s v="Covington"/>
    <x v="2"/>
    <x v="0"/>
    <n v="90"/>
    <s v="Shirland Mews"/>
    <s v="Stourport-On-Severn"/>
    <x v="2"/>
    <s v="18/09/2022"/>
    <n v="68"/>
    <x v="2"/>
    <s v="Ultrathing V1"/>
    <x v="9"/>
    <x v="0"/>
    <n v="1.79"/>
    <n v="17"/>
    <n v="1156"/>
    <x v="21"/>
  </r>
  <r>
    <n v="4228"/>
    <s v="Margeret"/>
    <s v="Nicholson"/>
    <x v="2"/>
    <x v="0"/>
    <n v="30"/>
    <s v="Shirland Villas"/>
    <s v="Wallington"/>
    <x v="2"/>
    <s v="26/11/2020"/>
    <n v="73"/>
    <x v="9"/>
    <s v="Ultrathing V3"/>
    <x v="7"/>
    <x v="2"/>
    <n v="3.39"/>
    <n v="24"/>
    <n v="1752"/>
    <x v="152"/>
  </r>
  <r>
    <n v="4229"/>
    <s v="Oren"/>
    <s v="Reed"/>
    <x v="1"/>
    <x v="1"/>
    <n v="90"/>
    <s v="Shirley Gardens"/>
    <s v="Stocksfield"/>
    <x v="2"/>
    <s v="22/10/2020"/>
    <n v="64"/>
    <x v="3"/>
    <s v="Megawidget S"/>
    <x v="1"/>
    <x v="2"/>
    <n v="0.69"/>
    <n v="24"/>
    <n v="1536"/>
    <x v="710"/>
  </r>
  <r>
    <n v="4230"/>
    <s v="Tish"/>
    <s v="Wells"/>
    <x v="2"/>
    <x v="0"/>
    <n v="30"/>
    <s v="Shirley Villas"/>
    <s v="Canonbie"/>
    <x v="10"/>
    <s v="21/03/2022"/>
    <n v="9"/>
    <x v="8"/>
    <s v="Superwossname"/>
    <x v="5"/>
    <x v="0"/>
    <n v="3.49"/>
    <n v="20"/>
    <n v="180"/>
    <x v="198"/>
  </r>
  <r>
    <n v="4231"/>
    <s v="Paul"/>
    <s v="Hayden"/>
    <x v="1"/>
    <x v="1"/>
    <n v="30"/>
    <s v="Shirley Villas"/>
    <s v="South Brent"/>
    <x v="2"/>
    <d v="2022-05-01T00:00:00"/>
    <n v="69"/>
    <x v="9"/>
    <s v="Ultrathing V3"/>
    <x v="11"/>
    <x v="0"/>
    <n v="3.39"/>
    <n v="24"/>
    <n v="1656"/>
    <x v="174"/>
  </r>
  <r>
    <n v="4232"/>
    <s v="Sonny"/>
    <s v="Dorsey"/>
    <x v="1"/>
    <x v="1"/>
    <n v="60"/>
    <s v="Shirlock Road"/>
    <s v="Newport"/>
    <x v="2"/>
    <d v="2020-07-08T00:00:00"/>
    <n v="64"/>
    <x v="5"/>
    <s v="Ultrathing V4"/>
    <x v="0"/>
    <x v="2"/>
    <n v="3.99"/>
    <n v="24"/>
    <n v="1536"/>
    <x v="372"/>
  </r>
  <r>
    <n v="4233"/>
    <s v="Martin"/>
    <s v="Eubanks"/>
    <x v="1"/>
    <x v="1"/>
    <n v="90"/>
    <s v="Shore Road"/>
    <s v="Swaffham"/>
    <x v="2"/>
    <d v="2022-06-10T00:00:00"/>
    <n v="27"/>
    <x v="1"/>
    <s v="Megawidget L"/>
    <x v="2"/>
    <x v="0"/>
    <n v="1.79"/>
    <n v="24"/>
    <n v="648"/>
    <x v="569"/>
  </r>
  <r>
    <n v="4234"/>
    <s v="Elene"/>
    <s v="Franco"/>
    <x v="2"/>
    <x v="0"/>
    <n v="30"/>
    <s v="Shorrolds Road"/>
    <s v="Alloa"/>
    <x v="81"/>
    <d v="2022-01-01T00:00:00"/>
    <n v="17"/>
    <x v="9"/>
    <s v="Ultrathing V3"/>
    <x v="6"/>
    <x v="0"/>
    <n v="3.39"/>
    <n v="24"/>
    <n v="408"/>
    <x v="473"/>
  </r>
  <r>
    <n v="4235"/>
    <s v="Clarita"/>
    <s v="Morrison"/>
    <x v="0"/>
    <x v="0"/>
    <n v="30"/>
    <s v="Shorter'S Court"/>
    <s v="Dalry"/>
    <x v="3"/>
    <s v="13/02/2022"/>
    <n v="5"/>
    <x v="4"/>
    <s v="Gigastuff"/>
    <x v="10"/>
    <x v="0"/>
    <n v="1.89"/>
    <n v="18"/>
    <n v="90"/>
    <x v="10"/>
  </r>
  <r>
    <n v="4236"/>
    <s v="Patty"/>
    <s v="Crouch"/>
    <x v="3"/>
    <x v="0"/>
    <n v="30"/>
    <s v="Shrapnel Road"/>
    <s v="South Humberside"/>
    <x v="2"/>
    <s v="19/01/2021"/>
    <n v="92"/>
    <x v="4"/>
    <s v="Gigastuff"/>
    <x v="6"/>
    <x v="1"/>
    <n v="1.89"/>
    <n v="18"/>
    <n v="1656"/>
    <x v="609"/>
  </r>
  <r>
    <n v="4237"/>
    <s v="Shelby"/>
    <s v="Bledsoe"/>
    <x v="2"/>
    <x v="0"/>
    <n v="30"/>
    <s v="Shrewsbury Villas"/>
    <s v="Tenterden"/>
    <x v="2"/>
    <s v="21/12/2020"/>
    <n v="82"/>
    <x v="0"/>
    <s v="Hyperwotsit"/>
    <x v="8"/>
    <x v="2"/>
    <n v="2.0099999999999998"/>
    <n v="20"/>
    <n v="1640"/>
    <x v="987"/>
  </r>
  <r>
    <n v="4238"/>
    <s v="Maggie"/>
    <s v="Gillespie"/>
    <x v="0"/>
    <x v="0"/>
    <n v="90"/>
    <s v="Shroton Street"/>
    <s v="Romsey"/>
    <x v="2"/>
    <d v="2021-05-09T00:00:00"/>
    <n v="9"/>
    <x v="6"/>
    <s v="Megawidget M"/>
    <x v="11"/>
    <x v="1"/>
    <n v="1.29"/>
    <n v="24"/>
    <n v="216"/>
    <x v="171"/>
  </r>
  <r>
    <n v="4239"/>
    <s v="Avery"/>
    <s v="Hatcher"/>
    <x v="1"/>
    <x v="1"/>
    <n v="30"/>
    <s v="Shrubbery Close"/>
    <s v="Waltham Abbey"/>
    <x v="2"/>
    <s v="17/09/2021"/>
    <n v="70"/>
    <x v="4"/>
    <s v="Gigastuff"/>
    <x v="9"/>
    <x v="1"/>
    <n v="1.89"/>
    <n v="18"/>
    <n v="1260"/>
    <x v="202"/>
  </r>
  <r>
    <n v="4240"/>
    <s v="Valentine"/>
    <s v="Forbes"/>
    <x v="1"/>
    <x v="1"/>
    <n v="60"/>
    <s v="Shrublands Close"/>
    <s v="Hitchin"/>
    <x v="1"/>
    <s v="13/04/2021"/>
    <n v="31"/>
    <x v="5"/>
    <s v="Ultrathing V4"/>
    <x v="4"/>
    <x v="1"/>
    <n v="3.99"/>
    <n v="24"/>
    <n v="744"/>
    <x v="781"/>
  </r>
  <r>
    <n v="4241"/>
    <s v="Shayla"/>
    <s v="Carter"/>
    <x v="2"/>
    <x v="0"/>
    <n v="60"/>
    <s v="Sibella Road"/>
    <s v="Castle Cary"/>
    <x v="10"/>
    <d v="2020-07-11T00:00:00"/>
    <n v="45"/>
    <x v="9"/>
    <s v="Ultrathing V3"/>
    <x v="0"/>
    <x v="2"/>
    <n v="3.39"/>
    <n v="24"/>
    <n v="1080"/>
    <x v="814"/>
  </r>
  <r>
    <n v="4242"/>
    <s v="Sol"/>
    <s v="Clemons"/>
    <x v="1"/>
    <x v="1"/>
    <n v="60"/>
    <s v="Sidcup Road"/>
    <s v="Jedburgh"/>
    <x v="21"/>
    <d v="2020-08-08T00:00:00"/>
    <n v="56"/>
    <x v="6"/>
    <s v="Megawidget M"/>
    <x v="3"/>
    <x v="2"/>
    <n v="1.29"/>
    <n v="24"/>
    <n v="1344"/>
    <x v="707"/>
  </r>
  <r>
    <n v="4243"/>
    <s v="Marlin"/>
    <s v="Haywood"/>
    <x v="1"/>
    <x v="1"/>
    <n v="30"/>
    <s v="Sidney Grove"/>
    <s v="Torrington"/>
    <x v="2"/>
    <s v="30/08/2021"/>
    <n v="26"/>
    <x v="8"/>
    <s v="Superwossname"/>
    <x v="3"/>
    <x v="1"/>
    <n v="3.49"/>
    <n v="20"/>
    <n v="520"/>
    <x v="111"/>
  </r>
  <r>
    <n v="4245"/>
    <s v="Kasey"/>
    <s v="Williams"/>
    <x v="1"/>
    <x v="1"/>
    <n v="90"/>
    <s v="Sidney Miller"/>
    <s v="Coatbridge"/>
    <x v="15"/>
    <s v="26/10/2021"/>
    <n v="15"/>
    <x v="4"/>
    <s v="Gigastuff"/>
    <x v="1"/>
    <x v="1"/>
    <n v="1.89"/>
    <n v="18"/>
    <n v="270"/>
    <x v="139"/>
  </r>
  <r>
    <n v="4246"/>
    <s v="Ernest"/>
    <s v="Velez"/>
    <x v="1"/>
    <x v="1"/>
    <n v="60"/>
    <s v="Silk Street"/>
    <s v="Woolacombe"/>
    <x v="2"/>
    <s v="30/07/2020"/>
    <n v="50"/>
    <x v="4"/>
    <s v="Gigastuff"/>
    <x v="0"/>
    <x v="2"/>
    <n v="1.89"/>
    <n v="18"/>
    <n v="900"/>
    <x v="157"/>
  </r>
  <r>
    <n v="4247"/>
    <s v="Gertha"/>
    <s v="Dukes"/>
    <x v="3"/>
    <x v="0"/>
    <n v="90"/>
    <s v="Silver Birch"/>
    <s v="Kinlochleven"/>
    <x v="21"/>
    <d v="2020-06-05T00:00:00"/>
    <n v="48"/>
    <x v="8"/>
    <s v="Superwossname"/>
    <x v="2"/>
    <x v="2"/>
    <n v="3.49"/>
    <n v="20"/>
    <n v="960"/>
    <x v="961"/>
  </r>
  <r>
    <n v="4248"/>
    <s v="Kaycee"/>
    <s v="Arrington"/>
    <x v="0"/>
    <x v="0"/>
    <n v="90"/>
    <s v="Simpson Place"/>
    <s v="Gunnislake"/>
    <x v="13"/>
    <s v="24/05/2021"/>
    <n v="43"/>
    <x v="6"/>
    <s v="Megawidget M"/>
    <x v="11"/>
    <x v="1"/>
    <n v="1.29"/>
    <n v="24"/>
    <n v="1032"/>
    <x v="27"/>
  </r>
  <r>
    <n v="4249"/>
    <s v="Damion"/>
    <s v="Langston"/>
    <x v="1"/>
    <x v="1"/>
    <n v="60"/>
    <s v="Simpson Street"/>
    <s v="Merseyside"/>
    <x v="2"/>
    <s v="27/07/2020"/>
    <n v="48"/>
    <x v="6"/>
    <s v="Megawidget M"/>
    <x v="0"/>
    <x v="2"/>
    <n v="1.29"/>
    <n v="24"/>
    <n v="1152"/>
    <x v="487"/>
  </r>
  <r>
    <n v="4250"/>
    <s v="Gabriela"/>
    <s v="Mendez"/>
    <x v="0"/>
    <x v="0"/>
    <n v="30"/>
    <s v="Sims Walk"/>
    <s v="Stirling"/>
    <x v="2"/>
    <s v="20/05/2020"/>
    <n v="77"/>
    <x v="7"/>
    <s v="Ultrathing V2"/>
    <x v="11"/>
    <x v="2"/>
    <n v="2.95"/>
    <n v="20"/>
    <n v="1540"/>
    <x v="9"/>
  </r>
  <r>
    <n v="4251"/>
    <s v="Ellyn"/>
    <s v="Mora"/>
    <x v="0"/>
    <x v="0"/>
    <n v="30"/>
    <s v="Single Place"/>
    <s v="Carterton"/>
    <x v="10"/>
    <s v="20/08/2022"/>
    <n v="62"/>
    <x v="7"/>
    <s v="Ultrathing V2"/>
    <x v="3"/>
    <x v="0"/>
    <n v="2.95"/>
    <n v="20"/>
    <n v="1240"/>
    <x v="776"/>
  </r>
  <r>
    <n v="4252"/>
    <s v="Roy"/>
    <s v="Holcomb"/>
    <x v="1"/>
    <x v="1"/>
    <n v="30"/>
    <s v="Singleton Street"/>
    <s v="Clevedon"/>
    <x v="15"/>
    <s v="19/03/2022"/>
    <n v="11"/>
    <x v="8"/>
    <s v="Superwossname"/>
    <x v="5"/>
    <x v="0"/>
    <n v="3.49"/>
    <n v="20"/>
    <n v="220"/>
    <x v="768"/>
  </r>
  <r>
    <n v="4253"/>
    <s v="Cecile"/>
    <s v="Evans"/>
    <x v="0"/>
    <x v="0"/>
    <n v="90"/>
    <s v="Sinnott Road"/>
    <s v="Gretna"/>
    <x v="13"/>
    <s v="27/08/2021"/>
    <n v="54"/>
    <x v="9"/>
    <s v="Ultrathing V3"/>
    <x v="3"/>
    <x v="1"/>
    <n v="3.39"/>
    <n v="24"/>
    <n v="1296"/>
    <x v="535"/>
  </r>
  <r>
    <n v="4254"/>
    <s v="Nelda"/>
    <s v="Hobbs"/>
    <x v="2"/>
    <x v="0"/>
    <n v="30"/>
    <s v="Sir Alexander"/>
    <s v="Southminster"/>
    <x v="2"/>
    <d v="2021-03-07T00:00:00"/>
    <n v="9"/>
    <x v="1"/>
    <s v="Megawidget L"/>
    <x v="5"/>
    <x v="1"/>
    <n v="1.79"/>
    <n v="24"/>
    <n v="216"/>
    <x v="67"/>
  </r>
  <r>
    <n v="4255"/>
    <s v="Theda"/>
    <s v="Livingston"/>
    <x v="2"/>
    <x v="0"/>
    <n v="60"/>
    <s v="Sispara Gardens"/>
    <s v="Blakeney"/>
    <x v="7"/>
    <s v="16/11/2022"/>
    <n v="71"/>
    <x v="2"/>
    <s v="Ultrathing V1"/>
    <x v="7"/>
    <x v="0"/>
    <n v="1.79"/>
    <n v="17"/>
    <n v="1207"/>
    <x v="726"/>
  </r>
  <r>
    <n v="4256"/>
    <s v="Hiedi"/>
    <s v="Jean"/>
    <x v="0"/>
    <x v="0"/>
    <n v="30"/>
    <s v="Six Acres"/>
    <s v="Woodstock"/>
    <x v="2"/>
    <s v="26/09/2020"/>
    <n v="23"/>
    <x v="7"/>
    <s v="Ultrathing V2"/>
    <x v="9"/>
    <x v="2"/>
    <n v="2.95"/>
    <n v="20"/>
    <n v="460"/>
    <x v="909"/>
  </r>
  <r>
    <n v="4257"/>
    <s v="Sandra"/>
    <s v="Blair"/>
    <x v="0"/>
    <x v="0"/>
    <n v="30"/>
    <s v="Skeena Hill"/>
    <s v="Clevedon"/>
    <x v="15"/>
    <s v="25/04/2020"/>
    <n v="66"/>
    <x v="3"/>
    <s v="Megawidget S"/>
    <x v="4"/>
    <x v="2"/>
    <n v="0.69"/>
    <n v="24"/>
    <n v="1584"/>
    <x v="158"/>
  </r>
  <r>
    <n v="4258"/>
    <s v="Casie"/>
    <s v="Raines"/>
    <x v="0"/>
    <x v="0"/>
    <n v="30"/>
    <s v="Skelton Court"/>
    <s v="Larkhall"/>
    <x v="21"/>
    <s v="17/10/2022"/>
    <n v="7"/>
    <x v="4"/>
    <s v="Gigastuff"/>
    <x v="1"/>
    <x v="0"/>
    <n v="1.89"/>
    <n v="18"/>
    <n v="126"/>
    <x v="311"/>
  </r>
  <r>
    <n v="4259"/>
    <s v="Camellia"/>
    <s v="Spence"/>
    <x v="2"/>
    <x v="0"/>
    <n v="30"/>
    <s v="Sketchley Gardens"/>
    <s v="Harpenden"/>
    <x v="13"/>
    <s v="14/09/2020"/>
    <n v="28"/>
    <x v="0"/>
    <s v="Hyperwotsit"/>
    <x v="9"/>
    <x v="2"/>
    <n v="2.0099999999999998"/>
    <n v="20"/>
    <n v="560"/>
    <x v="635"/>
  </r>
  <r>
    <n v="4260"/>
    <s v="Jeffry"/>
    <s v="Leblanc"/>
    <x v="6"/>
    <x v="2"/>
    <n v="90"/>
    <s v="Sketchley Gardens"/>
    <s v="Llangefni"/>
    <x v="11"/>
    <s v="27/12/2022"/>
    <n v="35"/>
    <x v="7"/>
    <s v="Ultrathing V2"/>
    <x v="8"/>
    <x v="0"/>
    <n v="2.95"/>
    <n v="20"/>
    <n v="700"/>
    <x v="676"/>
  </r>
  <r>
    <n v="4261"/>
    <s v="Melina"/>
    <s v="Thayer"/>
    <x v="3"/>
    <x v="0"/>
    <n v="60"/>
    <s v="Skiffington Close"/>
    <s v="Dalkeith"/>
    <x v="3"/>
    <d v="2020-07-03T00:00:00"/>
    <n v="74"/>
    <x v="6"/>
    <s v="Megawidget M"/>
    <x v="0"/>
    <x v="2"/>
    <n v="1.29"/>
    <n v="24"/>
    <n v="1776"/>
    <x v="803"/>
  </r>
  <r>
    <n v="4262"/>
    <s v="Roselyn"/>
    <s v="Godfrey"/>
    <x v="0"/>
    <x v="0"/>
    <n v="30"/>
    <s v="Skiffington Close"/>
    <s v="Petworth"/>
    <x v="2"/>
    <s v="16/05/2021"/>
    <n v="60"/>
    <x v="4"/>
    <s v="Gigastuff"/>
    <x v="11"/>
    <x v="1"/>
    <n v="1.89"/>
    <n v="18"/>
    <n v="1080"/>
    <x v="904"/>
  </r>
  <r>
    <n v="4263"/>
    <s v="Ricardo"/>
    <s v="Camp"/>
    <x v="1"/>
    <x v="1"/>
    <n v="60"/>
    <s v="Skipsey Avenue"/>
    <s v="East Grinstead"/>
    <x v="44"/>
    <d v="2021-03-05T00:00:00"/>
    <n v="65"/>
    <x v="9"/>
    <s v="Ultrathing V3"/>
    <x v="5"/>
    <x v="1"/>
    <n v="3.39"/>
    <n v="24"/>
    <n v="1560"/>
    <x v="439"/>
  </r>
  <r>
    <n v="4265"/>
    <s v="Tommie"/>
    <s v="Singer"/>
    <x v="1"/>
    <x v="1"/>
    <n v="30"/>
    <s v="Slade Gardens"/>
    <s v="Cranleigh"/>
    <x v="16"/>
    <s v="13/07/2021"/>
    <n v="38"/>
    <x v="5"/>
    <s v="Ultrathing V4"/>
    <x v="0"/>
    <x v="1"/>
    <n v="3.99"/>
    <n v="24"/>
    <n v="912"/>
    <x v="244"/>
  </r>
  <r>
    <n v="4266"/>
    <s v="Erin"/>
    <s v="Snell"/>
    <x v="1"/>
    <x v="1"/>
    <n v="90"/>
    <s v="Sladedale Road"/>
    <s v="Tighnabruaich"/>
    <x v="2"/>
    <s v="31/01/2020"/>
    <n v="70"/>
    <x v="3"/>
    <s v="Megawidget S"/>
    <x v="6"/>
    <x v="2"/>
    <n v="0.69"/>
    <n v="24"/>
    <n v="1680"/>
    <x v="500"/>
  </r>
  <r>
    <n v="4267"/>
    <s v="Quinn"/>
    <s v="Courtney"/>
    <x v="0"/>
    <x v="0"/>
    <n v="60"/>
    <s v="Slades Passage"/>
    <s v="Wigston"/>
    <x v="2"/>
    <d v="2021-12-02T00:00:00"/>
    <n v="72"/>
    <x v="7"/>
    <s v="Ultrathing V2"/>
    <x v="8"/>
    <x v="1"/>
    <n v="2.95"/>
    <n v="20"/>
    <n v="1440"/>
    <x v="994"/>
  </r>
  <r>
    <n v="4268"/>
    <s v="Russell"/>
    <s v="Conway"/>
    <x v="1"/>
    <x v="1"/>
    <n v="30"/>
    <s v="Slaughterhouse Lane"/>
    <s v="Tyn-Y-Gongl"/>
    <x v="2"/>
    <s v="28/03/2022"/>
    <n v="63"/>
    <x v="8"/>
    <s v="Superwossname"/>
    <x v="5"/>
    <x v="0"/>
    <n v="3.49"/>
    <n v="20"/>
    <n v="1260"/>
    <x v="435"/>
  </r>
  <r>
    <n v="4269"/>
    <s v="Wilford"/>
    <s v="Hilliard"/>
    <x v="1"/>
    <x v="1"/>
    <n v="30"/>
    <s v="Slough Court"/>
    <s v="Malpas"/>
    <x v="2"/>
    <d v="2022-12-07T00:00:00"/>
    <n v="46"/>
    <x v="3"/>
    <s v="Megawidget S"/>
    <x v="8"/>
    <x v="0"/>
    <n v="0.69"/>
    <n v="24"/>
    <n v="1104"/>
    <x v="177"/>
  </r>
  <r>
    <n v="4270"/>
    <s v="Leroy"/>
    <s v="Hayes"/>
    <x v="1"/>
    <x v="1"/>
    <n v="60"/>
    <s v="Slough Lane"/>
    <s v="Cowes"/>
    <x v="16"/>
    <s v="24/04/2021"/>
    <n v="6"/>
    <x v="4"/>
    <s v="Gigastuff"/>
    <x v="4"/>
    <x v="1"/>
    <n v="1.89"/>
    <n v="18"/>
    <n v="108"/>
    <x v="168"/>
  </r>
  <r>
    <n v="4271"/>
    <s v="Bernie"/>
    <s v="Boykin"/>
    <x v="1"/>
    <x v="1"/>
    <n v="60"/>
    <s v="Smart Street"/>
    <s v="Rossendale"/>
    <x v="2"/>
    <s v="22/01/2022"/>
    <n v="53"/>
    <x v="4"/>
    <s v="Gigastuff"/>
    <x v="6"/>
    <x v="0"/>
    <n v="1.89"/>
    <n v="18"/>
    <n v="954"/>
    <x v="946"/>
  </r>
  <r>
    <n v="4272"/>
    <s v="Laci"/>
    <s v="Snow"/>
    <x v="0"/>
    <x v="0"/>
    <n v="30"/>
    <s v="Smeaton Street"/>
    <s v="Walkerburn"/>
    <x v="2"/>
    <s v="14/12/2020"/>
    <n v="9"/>
    <x v="9"/>
    <s v="Ultrathing V3"/>
    <x v="8"/>
    <x v="2"/>
    <n v="3.39"/>
    <n v="24"/>
    <n v="216"/>
    <x v="984"/>
  </r>
  <r>
    <n v="4273"/>
    <s v="Albert"/>
    <s v="Samuels"/>
    <x v="0"/>
    <x v="0"/>
    <n v="30"/>
    <s v="Smith Close"/>
    <s v="Thornton-Cleveleys"/>
    <x v="2"/>
    <s v="26/03/2021"/>
    <n v="94"/>
    <x v="4"/>
    <s v="Gigastuff"/>
    <x v="5"/>
    <x v="1"/>
    <n v="1.89"/>
    <n v="18"/>
    <n v="1692"/>
    <x v="617"/>
  </r>
  <r>
    <n v="4274"/>
    <s v="Charles"/>
    <s v="Michaud"/>
    <x v="1"/>
    <x v="1"/>
    <n v="60"/>
    <s v="Smithfield Market"/>
    <s v="West Midlands"/>
    <x v="2"/>
    <s v="28/01/2022"/>
    <n v="6"/>
    <x v="0"/>
    <s v="Hyperwotsit"/>
    <x v="6"/>
    <x v="0"/>
    <n v="2.0099999999999998"/>
    <n v="20"/>
    <n v="120"/>
    <x v="42"/>
  </r>
  <r>
    <n v="4275"/>
    <s v="Hershel"/>
    <s v="Dennis"/>
    <x v="1"/>
    <x v="1"/>
    <n v="60"/>
    <s v="Smithies Road"/>
    <s v="Coulsdon"/>
    <x v="16"/>
    <s v="15/09/2020"/>
    <n v="73"/>
    <x v="6"/>
    <s v="Megawidget M"/>
    <x v="9"/>
    <x v="2"/>
    <n v="1.29"/>
    <n v="24"/>
    <n v="1752"/>
    <x v="164"/>
  </r>
  <r>
    <n v="4276"/>
    <s v="Mel"/>
    <s v="Larson"/>
    <x v="1"/>
    <x v="1"/>
    <n v="60"/>
    <s v="Smith'S Square"/>
    <s v="Castlederg"/>
    <x v="10"/>
    <s v="27/06/2021"/>
    <n v="23"/>
    <x v="0"/>
    <s v="Hyperwotsit"/>
    <x v="2"/>
    <x v="1"/>
    <n v="2.0099999999999998"/>
    <n v="20"/>
    <n v="460"/>
    <x v="917"/>
  </r>
  <r>
    <n v="4277"/>
    <s v="Lester"/>
    <s v="Barnes"/>
    <x v="1"/>
    <x v="1"/>
    <n v="30"/>
    <s v="Snead Street"/>
    <s v="Dunoon"/>
    <x v="3"/>
    <s v="23/09/2020"/>
    <n v="65"/>
    <x v="9"/>
    <s v="Ultrathing V3"/>
    <x v="9"/>
    <x v="2"/>
    <n v="3.39"/>
    <n v="24"/>
    <n v="1560"/>
    <x v="439"/>
  </r>
  <r>
    <n v="4278"/>
    <s v="Nicholas"/>
    <s v="Conley"/>
    <x v="5"/>
    <x v="2"/>
    <n v="60"/>
    <s v="Snells Park"/>
    <s v="Gairloch"/>
    <x v="17"/>
    <d v="2021-03-08T00:00:00"/>
    <n v="26"/>
    <x v="8"/>
    <s v="Superwossname"/>
    <x v="5"/>
    <x v="1"/>
    <n v="3.49"/>
    <n v="20"/>
    <n v="520"/>
    <x v="111"/>
  </r>
  <r>
    <n v="4279"/>
    <s v="Clay"/>
    <s v="Kraft"/>
    <x v="1"/>
    <x v="1"/>
    <n v="30"/>
    <s v="Snowdon Place"/>
    <s v="St. Ives"/>
    <x v="2"/>
    <s v="28/01/2021"/>
    <n v="12"/>
    <x v="5"/>
    <s v="Ultrathing V4"/>
    <x v="6"/>
    <x v="1"/>
    <n v="3.99"/>
    <n v="24"/>
    <n v="288"/>
    <x v="477"/>
  </r>
  <r>
    <n v="4280"/>
    <s v="Dung"/>
    <s v="Stern"/>
    <x v="0"/>
    <x v="0"/>
    <n v="30"/>
    <s v="Snowdown Close"/>
    <s v="Essex"/>
    <x v="17"/>
    <s v="17/06/2022"/>
    <n v="32"/>
    <x v="3"/>
    <s v="Megawidget S"/>
    <x v="2"/>
    <x v="0"/>
    <n v="0.69"/>
    <n v="24"/>
    <n v="768"/>
    <x v="282"/>
  </r>
  <r>
    <n v="4281"/>
    <s v="Deetta"/>
    <s v="Donovan"/>
    <x v="2"/>
    <x v="0"/>
    <n v="90"/>
    <s v="Snowsfields"/>
    <s v="Barmouth"/>
    <x v="90"/>
    <s v="18/10/2021"/>
    <n v="40"/>
    <x v="3"/>
    <s v="Megawidget S"/>
    <x v="1"/>
    <x v="1"/>
    <n v="0.69"/>
    <n v="24"/>
    <n v="960"/>
    <x v="155"/>
  </r>
  <r>
    <n v="4282"/>
    <s v="Chad"/>
    <s v="Lindsey"/>
    <x v="1"/>
    <x v="1"/>
    <n v="60"/>
    <s v="Socrates Place"/>
    <s v="Littlehampton"/>
    <x v="11"/>
    <s v="29/11/2021"/>
    <n v="19"/>
    <x v="1"/>
    <s v="Megawidget L"/>
    <x v="7"/>
    <x v="1"/>
    <n v="1.79"/>
    <n v="24"/>
    <n v="456"/>
    <x v="845"/>
  </r>
  <r>
    <n v="4283"/>
    <s v="Hilton"/>
    <s v="Rivas"/>
    <x v="1"/>
    <x v="1"/>
    <n v="90"/>
    <s v="Solent Road"/>
    <s v="Jedburgh"/>
    <x v="21"/>
    <s v="30/12/2022"/>
    <n v="27"/>
    <x v="1"/>
    <s v="Megawidget L"/>
    <x v="8"/>
    <x v="0"/>
    <n v="1.79"/>
    <n v="24"/>
    <n v="648"/>
    <x v="569"/>
  </r>
  <r>
    <n v="4284"/>
    <s v="Bobbie"/>
    <s v="Pratt"/>
    <x v="1"/>
    <x v="1"/>
    <n v="90"/>
    <s v="Soley Terrace"/>
    <s v="Torpoint"/>
    <x v="2"/>
    <s v="15/12/2020"/>
    <n v="64"/>
    <x v="2"/>
    <s v="Ultrathing V1"/>
    <x v="8"/>
    <x v="2"/>
    <n v="1.79"/>
    <n v="17"/>
    <n v="1088"/>
    <x v="98"/>
  </r>
  <r>
    <n v="4285"/>
    <s v="Katharine"/>
    <s v="Bonilla"/>
    <x v="4"/>
    <x v="2"/>
    <n v="90"/>
    <s v="Solomon Avenue"/>
    <s v="Keighley"/>
    <x v="21"/>
    <s v="19/12/2022"/>
    <n v="51"/>
    <x v="7"/>
    <s v="Ultrathing V2"/>
    <x v="8"/>
    <x v="0"/>
    <n v="2.95"/>
    <n v="20"/>
    <n v="1020"/>
    <x v="563"/>
  </r>
  <r>
    <n v="4286"/>
    <s v="Aurelio"/>
    <s v="Knutson"/>
    <x v="1"/>
    <x v="1"/>
    <n v="90"/>
    <s v="Solomon Avenue"/>
    <s v="Muir Of Ord"/>
    <x v="2"/>
    <s v="18/04/2021"/>
    <n v="12"/>
    <x v="7"/>
    <s v="Ultrathing V2"/>
    <x v="4"/>
    <x v="1"/>
    <n v="2.95"/>
    <n v="20"/>
    <n v="240"/>
    <x v="449"/>
  </r>
  <r>
    <n v="4287"/>
    <s v="Carolyn"/>
    <s v="Coulter"/>
    <x v="2"/>
    <x v="0"/>
    <n v="60"/>
    <s v="Solomons Buildings"/>
    <s v="Biggar"/>
    <x v="26"/>
    <d v="2022-04-02T00:00:00"/>
    <n v="53"/>
    <x v="5"/>
    <s v="Ultrathing V4"/>
    <x v="4"/>
    <x v="0"/>
    <n v="3.99"/>
    <n v="24"/>
    <n v="1272"/>
    <x v="534"/>
  </r>
  <r>
    <n v="4288"/>
    <s v="Fidel"/>
    <s v="Lay"/>
    <x v="1"/>
    <x v="1"/>
    <n v="60"/>
    <s v="SomerfoRoadStreet"/>
    <s v="Pinner"/>
    <x v="2"/>
    <s v="26/04/2020"/>
    <n v="34"/>
    <x v="6"/>
    <s v="Megawidget M"/>
    <x v="4"/>
    <x v="2"/>
    <n v="1.29"/>
    <n v="24"/>
    <n v="816"/>
    <x v="615"/>
  </r>
  <r>
    <n v="4289"/>
    <s v="Rayna"/>
    <s v="Wallace"/>
    <x v="0"/>
    <x v="0"/>
    <n v="90"/>
    <s v="Somers Villas"/>
    <s v="Kilgetty"/>
    <x v="21"/>
    <s v="17/08/2022"/>
    <n v="21"/>
    <x v="8"/>
    <s v="Superwossname"/>
    <x v="3"/>
    <x v="0"/>
    <n v="3.49"/>
    <n v="20"/>
    <n v="420"/>
    <x v="549"/>
  </r>
  <r>
    <n v="4290"/>
    <s v="Franchesca"/>
    <s v="Lilly"/>
    <x v="0"/>
    <x v="0"/>
    <n v="30"/>
    <s v="Somerset Cottages"/>
    <s v="Cranleigh"/>
    <x v="16"/>
    <s v="23/08/2020"/>
    <n v="78"/>
    <x v="3"/>
    <s v="Megawidget S"/>
    <x v="3"/>
    <x v="2"/>
    <n v="0.69"/>
    <n v="24"/>
    <n v="1872"/>
    <x v="713"/>
  </r>
  <r>
    <n v="4291"/>
    <s v="Chelsie"/>
    <s v="Chacon"/>
    <x v="2"/>
    <x v="0"/>
    <n v="60"/>
    <s v="Somerset Estate"/>
    <s v="Sleaford"/>
    <x v="2"/>
    <s v="13/03/2020"/>
    <n v="71"/>
    <x v="0"/>
    <s v="Hyperwotsit"/>
    <x v="5"/>
    <x v="2"/>
    <n v="2.0099999999999998"/>
    <n v="20"/>
    <n v="1420"/>
    <x v="209"/>
  </r>
  <r>
    <n v="4292"/>
    <s v="Natosha"/>
    <s v="Dickens"/>
    <x v="2"/>
    <x v="0"/>
    <n v="90"/>
    <s v="Somerset Road"/>
    <s v="Olney"/>
    <x v="2"/>
    <s v="19/08/2021"/>
    <n v="54"/>
    <x v="8"/>
    <s v="Superwossname"/>
    <x v="3"/>
    <x v="1"/>
    <n v="3.49"/>
    <n v="20"/>
    <n v="1080"/>
    <x v="712"/>
  </r>
  <r>
    <n v="4293"/>
    <s v="Ulysses"/>
    <s v="Lin"/>
    <x v="1"/>
    <x v="1"/>
    <n v="90"/>
    <s v="Somerset Street"/>
    <s v="Bridgend"/>
    <x v="41"/>
    <d v="2022-07-12T00:00:00"/>
    <n v="49"/>
    <x v="0"/>
    <s v="Hyperwotsit"/>
    <x v="0"/>
    <x v="0"/>
    <n v="2.0099999999999998"/>
    <n v="20"/>
    <n v="980"/>
    <x v="357"/>
  </r>
  <r>
    <n v="4294"/>
    <s v="Nohemi"/>
    <s v="Gipson"/>
    <x v="0"/>
    <x v="0"/>
    <n v="90"/>
    <s v="Somerville Road"/>
    <s v="Hebden Bridge"/>
    <x v="1"/>
    <s v="14/06/2020"/>
    <n v="8"/>
    <x v="4"/>
    <s v="Gigastuff"/>
    <x v="2"/>
    <x v="2"/>
    <n v="1.89"/>
    <n v="18"/>
    <n v="144"/>
    <x v="740"/>
  </r>
  <r>
    <n v="4295"/>
    <s v="Philip"/>
    <s v="Sams"/>
    <x v="6"/>
    <x v="2"/>
    <n v="30"/>
    <s v="Sounding Alley"/>
    <s v="Hawes"/>
    <x v="1"/>
    <d v="2020-12-10T00:00:00"/>
    <n v="26"/>
    <x v="1"/>
    <s v="Megawidget L"/>
    <x v="8"/>
    <x v="2"/>
    <n v="1.79"/>
    <n v="24"/>
    <n v="624"/>
    <x v="622"/>
  </r>
  <r>
    <n v="4296"/>
    <s v="Annalee"/>
    <s v="Rocha"/>
    <x v="2"/>
    <x v="0"/>
    <n v="30"/>
    <s v="South Africa"/>
    <s v="Coulsdon"/>
    <x v="16"/>
    <d v="2022-02-08T00:00:00"/>
    <n v="58"/>
    <x v="1"/>
    <s v="Megawidget L"/>
    <x v="10"/>
    <x v="0"/>
    <n v="1.79"/>
    <n v="24"/>
    <n v="1392"/>
    <x v="280"/>
  </r>
  <r>
    <n v="4297"/>
    <s v="Rickey"/>
    <s v="Braun"/>
    <x v="1"/>
    <x v="1"/>
    <n v="90"/>
    <s v="South Africa"/>
    <s v="Much Wenlock"/>
    <x v="2"/>
    <s v="15/05/2022"/>
    <n v="83"/>
    <x v="5"/>
    <s v="Ultrathing V4"/>
    <x v="11"/>
    <x v="0"/>
    <n v="3.99"/>
    <n v="24"/>
    <n v="1992"/>
    <x v="686"/>
  </r>
  <r>
    <n v="4298"/>
    <s v="Kermit"/>
    <s v="Kaplan"/>
    <x v="1"/>
    <x v="1"/>
    <n v="30"/>
    <s v="South Close"/>
    <s v="Peterlee"/>
    <x v="2"/>
    <d v="2022-01-10T00:00:00"/>
    <n v="58"/>
    <x v="5"/>
    <s v="Ultrathing V4"/>
    <x v="6"/>
    <x v="0"/>
    <n v="3.99"/>
    <n v="24"/>
    <n v="1392"/>
    <x v="831"/>
  </r>
  <r>
    <n v="4299"/>
    <s v="Izetta"/>
    <s v="Nelson"/>
    <x v="0"/>
    <x v="0"/>
    <n v="30"/>
    <s v="South Crescent"/>
    <s v="Cookstown"/>
    <x v="16"/>
    <s v="18/05/2021"/>
    <n v="44"/>
    <x v="0"/>
    <s v="Hyperwotsit"/>
    <x v="11"/>
    <x v="1"/>
    <n v="2.0099999999999998"/>
    <n v="20"/>
    <n v="880"/>
    <x v="529"/>
  </r>
  <r>
    <n v="4300"/>
    <s v="Asha"/>
    <s v="Serrano"/>
    <x v="2"/>
    <x v="0"/>
    <n v="30"/>
    <s v="South Elder"/>
    <s v="Kettering"/>
    <x v="21"/>
    <s v="25/04/2022"/>
    <n v="34"/>
    <x v="8"/>
    <s v="Superwossname"/>
    <x v="4"/>
    <x v="0"/>
    <n v="3.49"/>
    <n v="20"/>
    <n v="680"/>
    <x v="415"/>
  </r>
  <r>
    <n v="4301"/>
    <s v="Major"/>
    <s v="Hawkins"/>
    <x v="1"/>
    <x v="1"/>
    <n v="30"/>
    <s v="South Hill"/>
    <s v="Blandford Forum"/>
    <x v="7"/>
    <s v="14/10/2022"/>
    <n v="19"/>
    <x v="1"/>
    <s v="Megawidget L"/>
    <x v="1"/>
    <x v="0"/>
    <n v="1.79"/>
    <n v="24"/>
    <n v="456"/>
    <x v="845"/>
  </r>
  <r>
    <n v="4302"/>
    <s v="Moises"/>
    <s v="Connelly"/>
    <x v="1"/>
    <x v="1"/>
    <n v="90"/>
    <s v="South Molton"/>
    <s v="Burry Port"/>
    <x v="12"/>
    <d v="2020-09-08T00:00:00"/>
    <n v="44"/>
    <x v="6"/>
    <s v="Megawidget M"/>
    <x v="9"/>
    <x v="2"/>
    <n v="1.29"/>
    <n v="24"/>
    <n v="1056"/>
    <x v="422"/>
  </r>
  <r>
    <n v="4303"/>
    <s v="Ian"/>
    <s v="Villalobos"/>
    <x v="1"/>
    <x v="1"/>
    <n v="90"/>
    <s v="South Place"/>
    <s v="Dalwhinnie"/>
    <x v="3"/>
    <d v="2021-12-02T00:00:00"/>
    <n v="22"/>
    <x v="8"/>
    <s v="Superwossname"/>
    <x v="8"/>
    <x v="1"/>
    <n v="3.49"/>
    <n v="20"/>
    <n v="440"/>
    <x v="259"/>
  </r>
  <r>
    <n v="4304"/>
    <s v="Delmar"/>
    <s v="Burt"/>
    <x v="1"/>
    <x v="1"/>
    <n v="30"/>
    <s v="South Road"/>
    <s v="Matlock"/>
    <x v="2"/>
    <d v="2021-05-03T00:00:00"/>
    <n v="69"/>
    <x v="2"/>
    <s v="Ultrathing V1"/>
    <x v="11"/>
    <x v="1"/>
    <n v="1.79"/>
    <n v="17"/>
    <n v="1173"/>
    <x v="875"/>
  </r>
  <r>
    <n v="4305"/>
    <s v="Treasa"/>
    <s v="Winkler"/>
    <x v="0"/>
    <x v="0"/>
    <n v="60"/>
    <s v="South Tenter"/>
    <s v="County Durham"/>
    <x v="16"/>
    <d v="2021-05-06T00:00:00"/>
    <n v="16"/>
    <x v="3"/>
    <s v="Megawidget S"/>
    <x v="11"/>
    <x v="1"/>
    <n v="0.69"/>
    <n v="24"/>
    <n v="384"/>
    <x v="189"/>
  </r>
  <r>
    <n v="4306"/>
    <s v="Ronny"/>
    <s v="Mcgowan"/>
    <x v="1"/>
    <x v="1"/>
    <n v="30"/>
    <s v="South Tenter"/>
    <s v="Moor Row"/>
    <x v="2"/>
    <d v="2021-11-03T00:00:00"/>
    <n v="63"/>
    <x v="8"/>
    <s v="Superwossname"/>
    <x v="7"/>
    <x v="1"/>
    <n v="3.49"/>
    <n v="20"/>
    <n v="1260"/>
    <x v="435"/>
  </r>
  <r>
    <n v="4307"/>
    <s v="Landon"/>
    <s v="Martinez"/>
    <x v="1"/>
    <x v="1"/>
    <n v="60"/>
    <s v="South Terrace"/>
    <s v="Cullompton"/>
    <x v="16"/>
    <s v="28/10/2020"/>
    <n v="69"/>
    <x v="4"/>
    <s v="Gigastuff"/>
    <x v="1"/>
    <x v="2"/>
    <n v="1.89"/>
    <n v="18"/>
    <n v="1242"/>
    <x v="906"/>
  </r>
  <r>
    <n v="4308"/>
    <s v="Shaquana"/>
    <s v="Biggs"/>
    <x v="3"/>
    <x v="0"/>
    <n v="90"/>
    <s v="Southampton Mews"/>
    <s v="Hayling Island"/>
    <x v="1"/>
    <s v="15/03/2021"/>
    <n v="30"/>
    <x v="9"/>
    <s v="Ultrathing V3"/>
    <x v="5"/>
    <x v="1"/>
    <n v="3.39"/>
    <n v="24"/>
    <n v="720"/>
    <x v="886"/>
  </r>
  <r>
    <n v="4309"/>
    <s v="Victor"/>
    <s v="Flanagan"/>
    <x v="1"/>
    <x v="1"/>
    <n v="60"/>
    <s v="Southampton Place"/>
    <s v="County Fermanagh"/>
    <x v="16"/>
    <d v="2021-10-11T00:00:00"/>
    <n v="31"/>
    <x v="3"/>
    <s v="Megawidget S"/>
    <x v="1"/>
    <x v="1"/>
    <n v="0.69"/>
    <n v="24"/>
    <n v="744"/>
    <x v="53"/>
  </r>
  <r>
    <n v="4310"/>
    <s v="Lizabeth"/>
    <s v="Longoria"/>
    <x v="2"/>
    <x v="0"/>
    <n v="30"/>
    <s v="Southborough Terrace"/>
    <s v="Penicuik"/>
    <x v="2"/>
    <s v="31/01/2022"/>
    <n v="85"/>
    <x v="0"/>
    <s v="Hyperwotsit"/>
    <x v="6"/>
    <x v="0"/>
    <n v="2.0099999999999998"/>
    <n v="20"/>
    <n v="1700"/>
    <x v="918"/>
  </r>
  <r>
    <n v="4311"/>
    <s v="Donnetta"/>
    <s v="Coleman"/>
    <x v="2"/>
    <x v="0"/>
    <n v="90"/>
    <s v="Southbrook Road"/>
    <s v="Lampeter"/>
    <x v="21"/>
    <d v="2021-02-07T00:00:00"/>
    <n v="74"/>
    <x v="2"/>
    <s v="Ultrathing V1"/>
    <x v="10"/>
    <x v="1"/>
    <n v="1.79"/>
    <n v="17"/>
    <n v="1258"/>
    <x v="965"/>
  </r>
  <r>
    <n v="4312"/>
    <s v="Billy"/>
    <s v="Ochoa"/>
    <x v="1"/>
    <x v="1"/>
    <n v="90"/>
    <s v="Southdown Drive"/>
    <s v="Sleaford"/>
    <x v="2"/>
    <d v="2021-08-04T00:00:00"/>
    <n v="53"/>
    <x v="0"/>
    <s v="Hyperwotsit"/>
    <x v="3"/>
    <x v="1"/>
    <n v="2.0099999999999998"/>
    <n v="20"/>
    <n v="1060"/>
    <x v="200"/>
  </r>
  <r>
    <n v="4313"/>
    <s v="Hunter"/>
    <s v="Robbins"/>
    <x v="1"/>
    <x v="1"/>
    <n v="30"/>
    <s v="Southern Road"/>
    <s v="Kingston Upon Thames"/>
    <x v="21"/>
    <s v="27/03/2021"/>
    <n v="15"/>
    <x v="5"/>
    <s v="Ultrathing V4"/>
    <x v="5"/>
    <x v="1"/>
    <n v="3.99"/>
    <n v="24"/>
    <n v="360"/>
    <x v="447"/>
  </r>
  <r>
    <n v="4314"/>
    <s v="Sherlene"/>
    <s v="Wang"/>
    <x v="0"/>
    <x v="0"/>
    <n v="90"/>
    <s v="Southern Row"/>
    <s v="Rye"/>
    <x v="2"/>
    <s v="18/10/2022"/>
    <n v="7"/>
    <x v="3"/>
    <s v="Megawidget S"/>
    <x v="1"/>
    <x v="0"/>
    <n v="0.69"/>
    <n v="24"/>
    <n v="168"/>
    <x v="33"/>
  </r>
  <r>
    <n v="4315"/>
    <s v="Devon"/>
    <s v="Aragon"/>
    <x v="1"/>
    <x v="1"/>
    <n v="90"/>
    <s v="Southmoor Way"/>
    <s v="Rhosneigr"/>
    <x v="2"/>
    <d v="2021-10-01T00:00:00"/>
    <n v="2"/>
    <x v="5"/>
    <s v="Ultrathing V4"/>
    <x v="1"/>
    <x v="1"/>
    <n v="3.99"/>
    <n v="24"/>
    <n v="48"/>
    <x v="320"/>
  </r>
  <r>
    <n v="4316"/>
    <s v="Anderson"/>
    <s v="Dove"/>
    <x v="1"/>
    <x v="1"/>
    <n v="30"/>
    <s v="Southover"/>
    <s v="Kelso"/>
    <x v="21"/>
    <d v="2021-05-10T00:00:00"/>
    <n v="5"/>
    <x v="4"/>
    <s v="Gigastuff"/>
    <x v="11"/>
    <x v="1"/>
    <n v="1.89"/>
    <n v="18"/>
    <n v="90"/>
    <x v="10"/>
  </r>
  <r>
    <n v="4317"/>
    <s v="Armando"/>
    <s v="Kaplan"/>
    <x v="1"/>
    <x v="1"/>
    <n v="90"/>
    <s v="Southridge Place"/>
    <s v="Dyffryn Ardudwy"/>
    <x v="44"/>
    <s v="23/09/2022"/>
    <n v="45"/>
    <x v="9"/>
    <s v="Ultrathing V3"/>
    <x v="9"/>
    <x v="0"/>
    <n v="3.39"/>
    <n v="24"/>
    <n v="1080"/>
    <x v="814"/>
  </r>
  <r>
    <n v="4318"/>
    <s v="Shayne"/>
    <s v="Koch"/>
    <x v="1"/>
    <x v="1"/>
    <n v="90"/>
    <s v="Southwick Yard"/>
    <s v="Hayling Island"/>
    <x v="1"/>
    <d v="2021-07-04T00:00:00"/>
    <n v="32"/>
    <x v="5"/>
    <s v="Ultrathing V4"/>
    <x v="0"/>
    <x v="1"/>
    <n v="3.99"/>
    <n v="24"/>
    <n v="768"/>
    <x v="943"/>
  </r>
  <r>
    <n v="4319"/>
    <s v="Inger"/>
    <s v="Curran"/>
    <x v="2"/>
    <x v="0"/>
    <n v="30"/>
    <s v="Southwold Road"/>
    <s v="Dursley"/>
    <x v="44"/>
    <d v="2020-10-04T00:00:00"/>
    <n v="70"/>
    <x v="1"/>
    <s v="Megawidget L"/>
    <x v="1"/>
    <x v="2"/>
    <n v="1.79"/>
    <n v="24"/>
    <n v="1680"/>
    <x v="561"/>
  </r>
  <r>
    <n v="4320"/>
    <s v="Jordon"/>
    <s v="Lloyd"/>
    <x v="1"/>
    <x v="1"/>
    <n v="90"/>
    <s v="Spa Terrace"/>
    <s v="Skegness"/>
    <x v="2"/>
    <s v="21/08/2021"/>
    <n v="26"/>
    <x v="2"/>
    <s v="Ultrathing V1"/>
    <x v="3"/>
    <x v="1"/>
    <n v="1.79"/>
    <n v="17"/>
    <n v="442"/>
    <x v="723"/>
  </r>
  <r>
    <n v="4321"/>
    <s v="Galina"/>
    <s v="Horne"/>
    <x v="0"/>
    <x v="0"/>
    <n v="60"/>
    <s v="Spalding Road"/>
    <s v="Burton-On-Trent"/>
    <x v="12"/>
    <s v="14/07/2021"/>
    <n v="88"/>
    <x v="4"/>
    <s v="Gigastuff"/>
    <x v="0"/>
    <x v="1"/>
    <n v="1.89"/>
    <n v="18"/>
    <n v="1584"/>
    <x v="812"/>
  </r>
  <r>
    <n v="4322"/>
    <s v="Maisie"/>
    <s v="Cartwright"/>
    <x v="0"/>
    <x v="0"/>
    <n v="30"/>
    <s v="Spaniards Close"/>
    <s v="Cambridgeshire"/>
    <x v="10"/>
    <d v="2022-06-05T00:00:00"/>
    <n v="75"/>
    <x v="6"/>
    <s v="Megawidget M"/>
    <x v="2"/>
    <x v="0"/>
    <n v="1.29"/>
    <n v="24"/>
    <n v="1800"/>
    <x v="623"/>
  </r>
  <r>
    <n v="4323"/>
    <s v="Anthony"/>
    <s v="Wilkins"/>
    <x v="1"/>
    <x v="1"/>
    <n v="60"/>
    <s v="Spanish Close"/>
    <s v="Hungerford"/>
    <x v="1"/>
    <s v="27/02/2021"/>
    <n v="82"/>
    <x v="7"/>
    <s v="Ultrathing V2"/>
    <x v="10"/>
    <x v="1"/>
    <n v="2.95"/>
    <n v="20"/>
    <n v="1640"/>
    <x v="252"/>
  </r>
  <r>
    <n v="4324"/>
    <s v="Malcom"/>
    <s v="Willis"/>
    <x v="1"/>
    <x v="1"/>
    <n v="30"/>
    <s v="Sparrows Row"/>
    <s v="Arundel"/>
    <x v="33"/>
    <d v="2022-06-05T00:00:00"/>
    <n v="43"/>
    <x v="9"/>
    <s v="Ultrathing V3"/>
    <x v="2"/>
    <x v="0"/>
    <n v="3.39"/>
    <n v="24"/>
    <n v="1032"/>
    <x v="840"/>
  </r>
  <r>
    <n v="4325"/>
    <s v="Anastacia"/>
    <s v="Escobar"/>
    <x v="2"/>
    <x v="0"/>
    <n v="60"/>
    <s v="Sparta Street"/>
    <s v="Kent"/>
    <x v="21"/>
    <s v="18/05/2021"/>
    <n v="45"/>
    <x v="0"/>
    <s v="Hyperwotsit"/>
    <x v="11"/>
    <x v="1"/>
    <n v="2.0099999999999998"/>
    <n v="20"/>
    <n v="900"/>
    <x v="761"/>
  </r>
  <r>
    <n v="4326"/>
    <s v="Tyler"/>
    <s v="Casey"/>
    <x v="1"/>
    <x v="1"/>
    <n v="60"/>
    <s v="Spence Close"/>
    <s v="Congleton"/>
    <x v="15"/>
    <d v="2020-05-08T00:00:00"/>
    <n v="82"/>
    <x v="9"/>
    <s v="Ultrathing V3"/>
    <x v="11"/>
    <x v="2"/>
    <n v="3.39"/>
    <n v="24"/>
    <n v="1968"/>
    <x v="758"/>
  </r>
  <r>
    <n v="4327"/>
    <s v="Kenneth"/>
    <s v="Hall"/>
    <x v="1"/>
    <x v="1"/>
    <n v="90"/>
    <s v="Spezia Road"/>
    <s v="Princes Risborough"/>
    <x v="2"/>
    <d v="2021-09-09T00:00:00"/>
    <n v="62"/>
    <x v="6"/>
    <s v="Megawidget M"/>
    <x v="9"/>
    <x v="1"/>
    <n v="1.29"/>
    <n v="24"/>
    <n v="1488"/>
    <x v="343"/>
  </r>
  <r>
    <n v="4328"/>
    <s v="Sammy"/>
    <s v="Ledbetter"/>
    <x v="1"/>
    <x v="1"/>
    <n v="90"/>
    <s v="Spindrift Avenue"/>
    <s v="Sleaford"/>
    <x v="2"/>
    <s v="15/09/2020"/>
    <n v="6"/>
    <x v="5"/>
    <s v="Ultrathing V4"/>
    <x v="9"/>
    <x v="2"/>
    <n v="3.99"/>
    <n v="24"/>
    <n v="144"/>
    <x v="212"/>
  </r>
  <r>
    <n v="4329"/>
    <s v="Daniel"/>
    <s v="Dodson"/>
    <x v="1"/>
    <x v="1"/>
    <n v="90"/>
    <s v="Spirit Quay"/>
    <s v="Abingdon"/>
    <x v="27"/>
    <d v="2020-10-08T00:00:00"/>
    <n v="72"/>
    <x v="3"/>
    <s v="Megawidget S"/>
    <x v="1"/>
    <x v="2"/>
    <n v="0.69"/>
    <n v="24"/>
    <n v="1728"/>
    <x v="173"/>
  </r>
  <r>
    <n v="4330"/>
    <s v="Anja"/>
    <s v="Schmidt"/>
    <x v="0"/>
    <x v="0"/>
    <n v="90"/>
    <s v="Splendour Walk"/>
    <s v="Muir Of Ord"/>
    <x v="2"/>
    <s v="15/04/2020"/>
    <n v="75"/>
    <x v="9"/>
    <s v="Ultrathing V3"/>
    <x v="4"/>
    <x v="2"/>
    <n v="3.39"/>
    <n v="24"/>
    <n v="1800"/>
    <x v="146"/>
  </r>
  <r>
    <n v="4331"/>
    <s v="Tyler"/>
    <s v="Miles"/>
    <x v="3"/>
    <x v="0"/>
    <n v="90"/>
    <s v="Spondon Villas"/>
    <s v="Polegate"/>
    <x v="2"/>
    <s v="23/10/2020"/>
    <n v="9"/>
    <x v="4"/>
    <s v="Gigastuff"/>
    <x v="1"/>
    <x v="2"/>
    <n v="1.89"/>
    <n v="18"/>
    <n v="162"/>
    <x v="890"/>
  </r>
  <r>
    <n v="4332"/>
    <s v="Jordon"/>
    <s v="Negron"/>
    <x v="1"/>
    <x v="1"/>
    <n v="60"/>
    <s v="Spring Row"/>
    <s v="St. Ives"/>
    <x v="2"/>
    <d v="2022-04-04T00:00:00"/>
    <n v="99"/>
    <x v="2"/>
    <s v="Ultrathing V1"/>
    <x v="4"/>
    <x v="0"/>
    <n v="1.79"/>
    <n v="17"/>
    <n v="1683"/>
    <x v="616"/>
  </r>
  <r>
    <n v="4333"/>
    <s v="Lavona"/>
    <s v="Woody"/>
    <x v="0"/>
    <x v="0"/>
    <n v="60"/>
    <s v="Spring Street"/>
    <s v="Hastings"/>
    <x v="1"/>
    <s v="29/09/2020"/>
    <n v="3"/>
    <x v="4"/>
    <s v="Gigastuff"/>
    <x v="9"/>
    <x v="2"/>
    <n v="1.89"/>
    <n v="18"/>
    <n v="54"/>
    <x v="368"/>
  </r>
  <r>
    <n v="4335"/>
    <s v="Curtis"/>
    <s v="Nash"/>
    <x v="2"/>
    <x v="0"/>
    <n v="90"/>
    <s v="Springfield Road"/>
    <s v="Tipton"/>
    <x v="2"/>
    <d v="2021-01-10T00:00:00"/>
    <n v="17"/>
    <x v="8"/>
    <s v="Superwossname"/>
    <x v="6"/>
    <x v="1"/>
    <n v="3.49"/>
    <n v="20"/>
    <n v="340"/>
    <x v="669"/>
  </r>
  <r>
    <n v="4336"/>
    <s v="Marvella"/>
    <s v="Draper"/>
    <x v="0"/>
    <x v="0"/>
    <n v="30"/>
    <s v="Springfield Walk"/>
    <s v="Darvel"/>
    <x v="3"/>
    <d v="2020-02-09T00:00:00"/>
    <n v="53"/>
    <x v="8"/>
    <s v="Superwossname"/>
    <x v="10"/>
    <x v="2"/>
    <n v="3.49"/>
    <n v="20"/>
    <n v="1060"/>
    <x v="597"/>
  </r>
  <r>
    <n v="4337"/>
    <s v="Kacy"/>
    <s v="Quintana"/>
    <x v="2"/>
    <x v="0"/>
    <n v="60"/>
    <s v="Spur Road"/>
    <s v="Blaydon-On-Tyne"/>
    <x v="7"/>
    <d v="2021-07-06T00:00:00"/>
    <n v="32"/>
    <x v="4"/>
    <s v="Gigastuff"/>
    <x v="0"/>
    <x v="1"/>
    <n v="1.89"/>
    <n v="18"/>
    <n v="576"/>
    <x v="58"/>
  </r>
  <r>
    <n v="4338"/>
    <s v="Raina"/>
    <s v="Thacker"/>
    <x v="4"/>
    <x v="2"/>
    <n v="90"/>
    <s v="Squirrels Close"/>
    <s v="Isle Of Jura"/>
    <x v="21"/>
    <s v="15/12/2020"/>
    <n v="41"/>
    <x v="8"/>
    <s v="Superwossname"/>
    <x v="8"/>
    <x v="2"/>
    <n v="3.49"/>
    <n v="20"/>
    <n v="820"/>
    <x v="232"/>
  </r>
  <r>
    <n v="4339"/>
    <s v="Duane"/>
    <s v="Sargent"/>
    <x v="1"/>
    <x v="1"/>
    <n v="90"/>
    <s v="StreetAlbans"/>
    <s v="Warwick"/>
    <x v="2"/>
    <d v="2022-04-04T00:00:00"/>
    <n v="37"/>
    <x v="1"/>
    <s v="Megawidget L"/>
    <x v="4"/>
    <x v="0"/>
    <n v="1.79"/>
    <n v="24"/>
    <n v="888"/>
    <x v="677"/>
  </r>
  <r>
    <n v="4340"/>
    <s v="Annice"/>
    <s v="Dunlap"/>
    <x v="2"/>
    <x v="0"/>
    <n v="90"/>
    <s v="StreetAlbans'S"/>
    <s v="Newton Abbot"/>
    <x v="2"/>
    <d v="2021-04-11T00:00:00"/>
    <n v="13"/>
    <x v="4"/>
    <s v="Gigastuff"/>
    <x v="4"/>
    <x v="1"/>
    <n v="1.89"/>
    <n v="18"/>
    <n v="234"/>
    <x v="143"/>
  </r>
  <r>
    <n v="4341"/>
    <s v="Ismael"/>
    <s v="Cornett"/>
    <x v="4"/>
    <x v="2"/>
    <n v="60"/>
    <s v="StreetAlphege"/>
    <s v="Buckfastleigh"/>
    <x v="8"/>
    <s v="28/02/2020"/>
    <n v="42"/>
    <x v="9"/>
    <s v="Ultrathing V3"/>
    <x v="10"/>
    <x v="2"/>
    <n v="3.39"/>
    <n v="24"/>
    <n v="1008"/>
    <x v="433"/>
  </r>
  <r>
    <n v="4342"/>
    <s v="Blaine"/>
    <s v="Snider"/>
    <x v="1"/>
    <x v="1"/>
    <n v="90"/>
    <s v="StreetAntonys"/>
    <s v="Lutterworth"/>
    <x v="2"/>
    <d v="2021-02-07T00:00:00"/>
    <n v="73"/>
    <x v="4"/>
    <s v="Gigastuff"/>
    <x v="10"/>
    <x v="1"/>
    <n v="1.89"/>
    <n v="18"/>
    <n v="1314"/>
    <x v="520"/>
  </r>
  <r>
    <n v="4343"/>
    <s v="Corey"/>
    <s v="Allison"/>
    <x v="1"/>
    <x v="1"/>
    <n v="30"/>
    <s v="StreetAustell"/>
    <s v="Falmouth"/>
    <x v="17"/>
    <d v="2021-07-12T00:00:00"/>
    <n v="19"/>
    <x v="4"/>
    <s v="Gigastuff"/>
    <x v="0"/>
    <x v="1"/>
    <n v="1.89"/>
    <n v="18"/>
    <n v="342"/>
    <x v="926"/>
  </r>
  <r>
    <n v="4344"/>
    <s v="Malcolm"/>
    <s v="Mobley"/>
    <x v="1"/>
    <x v="1"/>
    <n v="90"/>
    <s v="StreetBenet"/>
    <s v="Cleator Moor"/>
    <x v="15"/>
    <d v="2021-12-12T00:00:00"/>
    <n v="7"/>
    <x v="0"/>
    <s v="Hyperwotsit"/>
    <x v="8"/>
    <x v="1"/>
    <n v="2.0099999999999998"/>
    <n v="20"/>
    <n v="140"/>
    <x v="522"/>
  </r>
  <r>
    <n v="4345"/>
    <s v="Shawn"/>
    <s v="Harden"/>
    <x v="0"/>
    <x v="0"/>
    <n v="30"/>
    <s v="StreetErmins"/>
    <s v="Totnes"/>
    <x v="2"/>
    <s v="19/08/2021"/>
    <n v="6"/>
    <x v="0"/>
    <s v="Hyperwotsit"/>
    <x v="3"/>
    <x v="1"/>
    <n v="2.0099999999999998"/>
    <n v="20"/>
    <n v="120"/>
    <x v="42"/>
  </r>
  <r>
    <n v="4346"/>
    <s v="Shona"/>
    <s v="Skinner"/>
    <x v="2"/>
    <x v="0"/>
    <n v="90"/>
    <s v="StreetEwen'S"/>
    <s v="Llanwrda"/>
    <x v="11"/>
    <s v="20/10/2021"/>
    <n v="71"/>
    <x v="4"/>
    <s v="Gigastuff"/>
    <x v="1"/>
    <x v="1"/>
    <n v="1.89"/>
    <n v="18"/>
    <n v="1278"/>
    <x v="265"/>
  </r>
  <r>
    <n v="4347"/>
    <s v="Willy"/>
    <s v="Roe"/>
    <x v="1"/>
    <x v="1"/>
    <n v="90"/>
    <s v="StreetFillan'S"/>
    <s v="Newport-On-Tay"/>
    <x v="2"/>
    <s v="21/11/2021"/>
    <n v="88"/>
    <x v="8"/>
    <s v="Superwossname"/>
    <x v="7"/>
    <x v="1"/>
    <n v="3.49"/>
    <n v="20"/>
    <n v="1760"/>
    <x v="995"/>
  </r>
  <r>
    <n v="4348"/>
    <s v="Jarrod"/>
    <s v="Winkler"/>
    <x v="1"/>
    <x v="1"/>
    <n v="30"/>
    <s v="StreetGabriels"/>
    <s v="Suffolk"/>
    <x v="2"/>
    <d v="2020-12-09T00:00:00"/>
    <n v="72"/>
    <x v="6"/>
    <s v="Megawidget M"/>
    <x v="8"/>
    <x v="2"/>
    <n v="1.29"/>
    <n v="24"/>
    <n v="1728"/>
    <x v="249"/>
  </r>
  <r>
    <n v="4349"/>
    <s v="Zachary"/>
    <s v="Dudley"/>
    <x v="1"/>
    <x v="1"/>
    <n v="90"/>
    <s v="StreetGoar"/>
    <s v="Dunkeld"/>
    <x v="3"/>
    <s v="28/08/2021"/>
    <n v="74"/>
    <x v="2"/>
    <s v="Ultrathing V1"/>
    <x v="3"/>
    <x v="1"/>
    <n v="1.79"/>
    <n v="17"/>
    <n v="1258"/>
    <x v="965"/>
  </r>
  <r>
    <n v="4350"/>
    <s v="Yong"/>
    <s v="Carlisle"/>
    <x v="1"/>
    <x v="1"/>
    <n v="30"/>
    <s v="StreetGoar"/>
    <s v="Muir Of Ord"/>
    <x v="2"/>
    <s v="22/11/2020"/>
    <n v="78"/>
    <x v="4"/>
    <s v="Gigastuff"/>
    <x v="7"/>
    <x v="2"/>
    <n v="1.89"/>
    <n v="18"/>
    <n v="1404"/>
    <x v="694"/>
  </r>
  <r>
    <n v="4351"/>
    <s v="Alden"/>
    <s v="Funk"/>
    <x v="1"/>
    <x v="1"/>
    <n v="30"/>
    <s v="StreetJames'"/>
    <s v="Havant"/>
    <x v="1"/>
    <d v="2020-12-10T00:00:00"/>
    <n v="73"/>
    <x v="6"/>
    <s v="Megawidget M"/>
    <x v="8"/>
    <x v="2"/>
    <n v="1.29"/>
    <n v="24"/>
    <n v="1752"/>
    <x v="164"/>
  </r>
  <r>
    <n v="4352"/>
    <s v="Ignacio"/>
    <s v="Sands"/>
    <x v="1"/>
    <x v="1"/>
    <n v="90"/>
    <s v="StreetJohn"/>
    <s v="Dunblane"/>
    <x v="3"/>
    <s v="19/09/2022"/>
    <n v="21"/>
    <x v="5"/>
    <s v="Ultrathing V4"/>
    <x v="9"/>
    <x v="0"/>
    <n v="3.99"/>
    <n v="24"/>
    <n v="504"/>
    <x v="568"/>
  </r>
  <r>
    <n v="4353"/>
    <s v="Drusilla"/>
    <s v="Boykin"/>
    <x v="0"/>
    <x v="0"/>
    <n v="30"/>
    <s v="StreetLouis"/>
    <s v="Lightwater"/>
    <x v="11"/>
    <s v="28/08/2021"/>
    <n v="34"/>
    <x v="4"/>
    <s v="Gigastuff"/>
    <x v="3"/>
    <x v="1"/>
    <n v="1.89"/>
    <n v="18"/>
    <n v="612"/>
    <x v="503"/>
  </r>
  <r>
    <n v="4354"/>
    <s v="Lindsey"/>
    <s v="Burnette"/>
    <x v="6"/>
    <x v="2"/>
    <n v="90"/>
    <s v="StreetLoys"/>
    <s v="Hassocks"/>
    <x v="1"/>
    <s v="31/05/2020"/>
    <n v="30"/>
    <x v="2"/>
    <s v="Ultrathing V1"/>
    <x v="11"/>
    <x v="2"/>
    <n v="1.79"/>
    <n v="17"/>
    <n v="510"/>
    <x v="545"/>
  </r>
  <r>
    <n v="4356"/>
    <s v="Nathanial"/>
    <s v="Ashby"/>
    <x v="1"/>
    <x v="1"/>
    <n v="30"/>
    <s v="StreetMarks"/>
    <s v="Isle Of Eigg"/>
    <x v="21"/>
    <s v="17/06/2022"/>
    <n v="95"/>
    <x v="9"/>
    <s v="Ultrathing V3"/>
    <x v="2"/>
    <x v="0"/>
    <n v="3.39"/>
    <n v="24"/>
    <n v="2280"/>
    <x v="701"/>
  </r>
  <r>
    <n v="4357"/>
    <s v="Macy"/>
    <s v="Ortega"/>
    <x v="0"/>
    <x v="0"/>
    <n v="60"/>
    <s v="StreetMartin"/>
    <s v="Renfrew"/>
    <x v="2"/>
    <s v="26/01/2020"/>
    <n v="47"/>
    <x v="4"/>
    <s v="Gigastuff"/>
    <x v="6"/>
    <x v="2"/>
    <n v="1.89"/>
    <n v="18"/>
    <n v="846"/>
    <x v="78"/>
  </r>
  <r>
    <n v="4358"/>
    <s v="Jarod"/>
    <s v="Stevens"/>
    <x v="1"/>
    <x v="1"/>
    <n v="30"/>
    <s v="StreetNicholas"/>
    <s v="West Bromwich"/>
    <x v="2"/>
    <s v="22/03/2022"/>
    <n v="100"/>
    <x v="5"/>
    <s v="Ultrathing V4"/>
    <x v="5"/>
    <x v="0"/>
    <n v="3.99"/>
    <n v="24"/>
    <n v="2400"/>
    <x v="861"/>
  </r>
  <r>
    <n v="4359"/>
    <s v="Rudolph"/>
    <s v="Stringer"/>
    <x v="1"/>
    <x v="1"/>
    <n v="30"/>
    <s v="StreetOlives"/>
    <s v="Kent"/>
    <x v="21"/>
    <d v="2020-03-07T00:00:00"/>
    <n v="55"/>
    <x v="2"/>
    <s v="Ultrathing V1"/>
    <x v="5"/>
    <x v="2"/>
    <n v="1.79"/>
    <n v="17"/>
    <n v="935"/>
    <x v="773"/>
  </r>
  <r>
    <n v="4360"/>
    <s v="Tameka"/>
    <s v="Grant"/>
    <x v="2"/>
    <x v="0"/>
    <n v="30"/>
    <s v="StreetOswalds"/>
    <s v="Talybont"/>
    <x v="2"/>
    <d v="2022-06-06T00:00:00"/>
    <n v="3"/>
    <x v="8"/>
    <s v="Superwossname"/>
    <x v="2"/>
    <x v="0"/>
    <n v="3.49"/>
    <n v="20"/>
    <n v="60"/>
    <x v="863"/>
  </r>
  <r>
    <n v="4361"/>
    <s v="Monet"/>
    <s v="Erickson"/>
    <x v="2"/>
    <x v="0"/>
    <n v="90"/>
    <s v="StreetPaul'S"/>
    <s v="Cleveland"/>
    <x v="15"/>
    <s v="26/06/2020"/>
    <n v="80"/>
    <x v="1"/>
    <s v="Megawidget L"/>
    <x v="2"/>
    <x v="2"/>
    <n v="1.79"/>
    <n v="24"/>
    <n v="1920"/>
    <x v="956"/>
  </r>
  <r>
    <n v="4362"/>
    <s v="Glenn"/>
    <s v="Ochoa"/>
    <x v="5"/>
    <x v="2"/>
    <n v="60"/>
    <s v="StreetSilas"/>
    <s v="Llangammarch Wells"/>
    <x v="11"/>
    <s v="13/08/2022"/>
    <n v="33"/>
    <x v="7"/>
    <s v="Ultrathing V2"/>
    <x v="3"/>
    <x v="0"/>
    <n v="2.95"/>
    <n v="20"/>
    <n v="660"/>
    <x v="242"/>
  </r>
  <r>
    <n v="4363"/>
    <s v="Ezra"/>
    <s v="Mcbride"/>
    <x v="1"/>
    <x v="1"/>
    <n v="90"/>
    <s v="StreetThomas'S"/>
    <s v="Beaworthy"/>
    <x v="39"/>
    <s v="20/06/2021"/>
    <n v="34"/>
    <x v="3"/>
    <s v="Megawidget S"/>
    <x v="2"/>
    <x v="1"/>
    <n v="0.69"/>
    <n v="24"/>
    <n v="816"/>
    <x v="464"/>
  </r>
  <r>
    <n v="4364"/>
    <s v="Heidy"/>
    <s v="Rowell"/>
    <x v="2"/>
    <x v="0"/>
    <n v="30"/>
    <s v="Stables"/>
    <s v="Mablethorpe"/>
    <x v="2"/>
    <s v="29/11/2021"/>
    <n v="77"/>
    <x v="5"/>
    <s v="Ultrathing V4"/>
    <x v="7"/>
    <x v="1"/>
    <n v="3.99"/>
    <n v="24"/>
    <n v="1848"/>
    <x v="283"/>
  </r>
  <r>
    <n v="4365"/>
    <s v="Clarita"/>
    <s v="Walsh"/>
    <x v="0"/>
    <x v="0"/>
    <n v="60"/>
    <s v="Stables"/>
    <s v="Surbiton"/>
    <x v="2"/>
    <s v="17/09/2022"/>
    <n v="32"/>
    <x v="3"/>
    <s v="Megawidget S"/>
    <x v="9"/>
    <x v="0"/>
    <n v="0.69"/>
    <n v="24"/>
    <n v="768"/>
    <x v="282"/>
  </r>
  <r>
    <n v="4366"/>
    <s v="Marva"/>
    <s v="Alston"/>
    <x v="2"/>
    <x v="0"/>
    <n v="60"/>
    <s v="Staces Terrace"/>
    <s v="Newent"/>
    <x v="2"/>
    <s v="19/08/2020"/>
    <n v="52"/>
    <x v="3"/>
    <s v="Megawidget S"/>
    <x v="3"/>
    <x v="2"/>
    <n v="0.69"/>
    <n v="24"/>
    <n v="1248"/>
    <x v="240"/>
  </r>
  <r>
    <n v="4367"/>
    <s v="Rosenda"/>
    <s v="Carter"/>
    <x v="2"/>
    <x v="0"/>
    <n v="30"/>
    <s v="StaffoRoadStreet"/>
    <s v="Bishops Castle"/>
    <x v="65"/>
    <d v="2021-04-10T00:00:00"/>
    <n v="86"/>
    <x v="4"/>
    <s v="Gigastuff"/>
    <x v="4"/>
    <x v="1"/>
    <n v="1.89"/>
    <n v="18"/>
    <n v="1548"/>
    <x v="787"/>
  </r>
  <r>
    <n v="4368"/>
    <s v="Terrance"/>
    <s v="Eastman"/>
    <x v="1"/>
    <x v="1"/>
    <n v="90"/>
    <s v="StamfoRoadGrove"/>
    <s v="Sheringham"/>
    <x v="2"/>
    <d v="2022-09-02T00:00:00"/>
    <n v="34"/>
    <x v="6"/>
    <s v="Megawidget M"/>
    <x v="9"/>
    <x v="0"/>
    <n v="1.29"/>
    <n v="24"/>
    <n v="816"/>
    <x v="615"/>
  </r>
  <r>
    <n v="4369"/>
    <s v="Tamera"/>
    <s v="Morrison"/>
    <x v="0"/>
    <x v="0"/>
    <n v="90"/>
    <s v="Stamp Place"/>
    <s v="Brampton"/>
    <x v="67"/>
    <s v="22/12/2021"/>
    <n v="11"/>
    <x v="3"/>
    <s v="Megawidget S"/>
    <x v="8"/>
    <x v="1"/>
    <n v="0.69"/>
    <n v="24"/>
    <n v="264"/>
    <x v="80"/>
  </r>
  <r>
    <n v="4370"/>
    <s v="Devorah"/>
    <s v="Stein"/>
    <x v="0"/>
    <x v="0"/>
    <n v="90"/>
    <s v="StanaRoadClose"/>
    <s v="Thatcham"/>
    <x v="2"/>
    <d v="2021-03-11T00:00:00"/>
    <n v="40"/>
    <x v="1"/>
    <s v="Megawidget L"/>
    <x v="5"/>
    <x v="1"/>
    <n v="1.79"/>
    <n v="24"/>
    <n v="960"/>
    <x v="548"/>
  </r>
  <r>
    <n v="4371"/>
    <s v="Misti"/>
    <s v="Black"/>
    <x v="2"/>
    <x v="0"/>
    <n v="90"/>
    <s v="Stanbridge Road"/>
    <s v="Fowey"/>
    <x v="17"/>
    <d v="2022-07-02T00:00:00"/>
    <n v="35"/>
    <x v="6"/>
    <s v="Megawidget M"/>
    <x v="0"/>
    <x v="0"/>
    <n v="1.29"/>
    <n v="24"/>
    <n v="840"/>
    <x v="510"/>
  </r>
  <r>
    <n v="4372"/>
    <s v="Devin"/>
    <s v="Bonilla"/>
    <x v="1"/>
    <x v="1"/>
    <n v="30"/>
    <s v="Stanhope Row"/>
    <s v="Isle Of Skye"/>
    <x v="21"/>
    <d v="2020-06-06T00:00:00"/>
    <n v="59"/>
    <x v="9"/>
    <s v="Ultrathing V3"/>
    <x v="2"/>
    <x v="2"/>
    <n v="3.39"/>
    <n v="24"/>
    <n v="1416"/>
    <x v="62"/>
  </r>
  <r>
    <n v="4373"/>
    <s v="Tony"/>
    <s v="Fritz"/>
    <x v="0"/>
    <x v="0"/>
    <n v="90"/>
    <s v="Stanhope Villas"/>
    <s v="Rowley Regis"/>
    <x v="2"/>
    <d v="2021-10-11T00:00:00"/>
    <n v="23"/>
    <x v="1"/>
    <s v="Megawidget L"/>
    <x v="1"/>
    <x v="1"/>
    <n v="1.79"/>
    <n v="24"/>
    <n v="552"/>
    <x v="769"/>
  </r>
  <r>
    <n v="4374"/>
    <s v="Dessie"/>
    <s v="Cormier"/>
    <x v="0"/>
    <x v="0"/>
    <n v="60"/>
    <s v="Stanlake Villas"/>
    <s v="Porthmadog"/>
    <x v="2"/>
    <s v="17/02/2021"/>
    <n v="68"/>
    <x v="0"/>
    <s v="Hyperwotsit"/>
    <x v="10"/>
    <x v="1"/>
    <n v="2.0099999999999998"/>
    <n v="20"/>
    <n v="1360"/>
    <x v="271"/>
  </r>
  <r>
    <n v="4375"/>
    <s v="Leilani"/>
    <s v="Bonilla"/>
    <x v="2"/>
    <x v="0"/>
    <n v="90"/>
    <s v="StannaRoadRoad"/>
    <s v="London"/>
    <x v="2"/>
    <s v="25/05/2021"/>
    <n v="89"/>
    <x v="4"/>
    <s v="Gigastuff"/>
    <x v="11"/>
    <x v="1"/>
    <n v="1.89"/>
    <n v="18"/>
    <n v="1602"/>
    <x v="923"/>
  </r>
  <r>
    <n v="4377"/>
    <s v="Cori"/>
    <s v="Staton"/>
    <x v="2"/>
    <x v="0"/>
    <n v="30"/>
    <s v="Stanstead Grove"/>
    <s v="Royston"/>
    <x v="2"/>
    <s v="16/07/2021"/>
    <n v="64"/>
    <x v="1"/>
    <s v="Megawidget L"/>
    <x v="0"/>
    <x v="1"/>
    <n v="1.79"/>
    <n v="24"/>
    <n v="1536"/>
    <x v="366"/>
  </r>
  <r>
    <n v="4378"/>
    <s v="Tracey"/>
    <s v="Finn"/>
    <x v="2"/>
    <x v="0"/>
    <n v="30"/>
    <s v="Staple Court"/>
    <s v="Coldstream"/>
    <x v="15"/>
    <d v="2021-08-02T00:00:00"/>
    <n v="75"/>
    <x v="8"/>
    <s v="Superwossname"/>
    <x v="3"/>
    <x v="1"/>
    <n v="3.49"/>
    <n v="20"/>
    <n v="1500"/>
    <x v="133"/>
  </r>
  <r>
    <n v="4379"/>
    <s v="Camilla"/>
    <s v="Harris"/>
    <x v="0"/>
    <x v="0"/>
    <n v="60"/>
    <s v="Staple Inn"/>
    <s v="Montacute"/>
    <x v="2"/>
    <d v="2021-02-08T00:00:00"/>
    <n v="61"/>
    <x v="3"/>
    <s v="Megawidget S"/>
    <x v="10"/>
    <x v="1"/>
    <n v="0.69"/>
    <n v="24"/>
    <n v="1464"/>
    <x v="585"/>
  </r>
  <r>
    <n v="4380"/>
    <s v="Geoffrey"/>
    <s v="Burke"/>
    <x v="1"/>
    <x v="1"/>
    <n v="30"/>
    <s v="Staple Street"/>
    <s v="Talybont"/>
    <x v="2"/>
    <d v="2020-07-02T00:00:00"/>
    <n v="57"/>
    <x v="2"/>
    <s v="Ultrathing V1"/>
    <x v="0"/>
    <x v="2"/>
    <n v="1.79"/>
    <n v="17"/>
    <n v="969"/>
    <x v="489"/>
  </r>
  <r>
    <n v="4381"/>
    <s v="Kendrick"/>
    <s v="Graham"/>
    <x v="1"/>
    <x v="1"/>
    <n v="30"/>
    <s v="Staplehurst Road"/>
    <s v="Okehampton"/>
    <x v="2"/>
    <s v="29/09/2021"/>
    <n v="41"/>
    <x v="8"/>
    <s v="Superwossname"/>
    <x v="9"/>
    <x v="1"/>
    <n v="3.49"/>
    <n v="20"/>
    <n v="820"/>
    <x v="232"/>
  </r>
  <r>
    <n v="4382"/>
    <s v="Danny"/>
    <s v="Phillips"/>
    <x v="1"/>
    <x v="1"/>
    <n v="60"/>
    <s v="Staples Corner"/>
    <s v="Cheshire"/>
    <x v="20"/>
    <d v="2022-07-08T00:00:00"/>
    <n v="55"/>
    <x v="7"/>
    <s v="Ultrathing V2"/>
    <x v="0"/>
    <x v="0"/>
    <n v="2.95"/>
    <n v="20"/>
    <n v="1100"/>
    <x v="216"/>
  </r>
  <r>
    <n v="4383"/>
    <s v="Reatha"/>
    <s v="Rouse"/>
    <x v="0"/>
    <x v="0"/>
    <n v="90"/>
    <s v="Star Alley"/>
    <s v="Denny"/>
    <x v="3"/>
    <s v="28/06/2021"/>
    <n v="78"/>
    <x v="0"/>
    <s v="Hyperwotsit"/>
    <x v="2"/>
    <x v="1"/>
    <n v="2.0099999999999998"/>
    <n v="20"/>
    <n v="1560"/>
    <x v="643"/>
  </r>
  <r>
    <n v="4384"/>
    <s v="Heide"/>
    <s v="Barrett"/>
    <x v="0"/>
    <x v="0"/>
    <n v="90"/>
    <s v="Star Of "/>
    <s v="Barrow-In-Furness"/>
    <x v="53"/>
    <d v="2020-01-02T00:00:00"/>
    <n v="21"/>
    <x v="8"/>
    <s v="Superwossname"/>
    <x v="6"/>
    <x v="2"/>
    <n v="3.49"/>
    <n v="20"/>
    <n v="420"/>
    <x v="549"/>
  </r>
  <r>
    <n v="4385"/>
    <s v="Joeann"/>
    <s v="Kirk"/>
    <x v="0"/>
    <x v="0"/>
    <n v="30"/>
    <s v="Star Yard"/>
    <s v="Crowthorne"/>
    <x v="16"/>
    <s v="27/05/2021"/>
    <n v="55"/>
    <x v="4"/>
    <s v="Gigastuff"/>
    <x v="11"/>
    <x v="1"/>
    <n v="1.89"/>
    <n v="18"/>
    <n v="990"/>
    <x v="638"/>
  </r>
  <r>
    <n v="4386"/>
    <s v="Genie"/>
    <s v="Rouse"/>
    <x v="2"/>
    <x v="0"/>
    <n v="30"/>
    <s v="Starfield Road"/>
    <s v="Banff"/>
    <x v="0"/>
    <d v="2021-03-07T00:00:00"/>
    <n v="28"/>
    <x v="2"/>
    <s v="Ultrathing V1"/>
    <x v="5"/>
    <x v="1"/>
    <n v="1.79"/>
    <n v="17"/>
    <n v="476"/>
    <x v="194"/>
  </r>
  <r>
    <n v="4387"/>
    <s v="Basilia"/>
    <s v="Arrington"/>
    <x v="2"/>
    <x v="0"/>
    <n v="60"/>
    <s v="States( ) Court"/>
    <s v="Wigston"/>
    <x v="2"/>
    <d v="2020-06-09T00:00:00"/>
    <n v="40"/>
    <x v="7"/>
    <s v="Ultrathing V2"/>
    <x v="2"/>
    <x v="2"/>
    <n v="2.95"/>
    <n v="20"/>
    <n v="800"/>
    <x v="974"/>
  </r>
  <r>
    <n v="4388"/>
    <s v="Taina"/>
    <s v="Engle"/>
    <x v="2"/>
    <x v="0"/>
    <n v="60"/>
    <s v="Station Chambers"/>
    <s v="Conwy"/>
    <x v="16"/>
    <d v="2022-06-02T00:00:00"/>
    <n v="14"/>
    <x v="0"/>
    <s v="Hyperwotsit"/>
    <x v="2"/>
    <x v="0"/>
    <n v="2.0099999999999998"/>
    <n v="20"/>
    <n v="280"/>
    <x v="22"/>
  </r>
  <r>
    <n v="4389"/>
    <s v="Jarod"/>
    <s v="Joiner"/>
    <x v="1"/>
    <x v="1"/>
    <n v="60"/>
    <s v="Station Estate"/>
    <s v="Kilwinning"/>
    <x v="21"/>
    <s v="25/01/2022"/>
    <n v="49"/>
    <x v="5"/>
    <s v="Ultrathing V4"/>
    <x v="6"/>
    <x v="0"/>
    <n v="3.99"/>
    <n v="24"/>
    <n v="1176"/>
    <x v="908"/>
  </r>
  <r>
    <n v="4390"/>
    <s v="Ailene"/>
    <s v="Stover"/>
    <x v="0"/>
    <x v="0"/>
    <n v="30"/>
    <s v="Station Garage"/>
    <s v="Downham Market"/>
    <x v="3"/>
    <s v="26/12/2022"/>
    <n v="68"/>
    <x v="5"/>
    <s v="Ultrathing V4"/>
    <x v="8"/>
    <x v="0"/>
    <n v="3.99"/>
    <n v="24"/>
    <n v="1632"/>
    <x v="197"/>
  </r>
  <r>
    <n v="4391"/>
    <s v="Ardath"/>
    <s v="Peters"/>
    <x v="2"/>
    <x v="0"/>
    <n v="60"/>
    <s v="Station Garage"/>
    <s v="Hockley"/>
    <x v="1"/>
    <s v="28/11/2022"/>
    <n v="28"/>
    <x v="0"/>
    <s v="Hyperwotsit"/>
    <x v="7"/>
    <x v="0"/>
    <n v="2.0099999999999998"/>
    <n v="20"/>
    <n v="560"/>
    <x v="635"/>
  </r>
  <r>
    <n v="4392"/>
    <s v="Leila"/>
    <s v="Brandon"/>
    <x v="2"/>
    <x v="0"/>
    <n v="90"/>
    <s v="Station Parade"/>
    <s v="Shefford"/>
    <x v="2"/>
    <d v="2021-10-08T00:00:00"/>
    <n v="75"/>
    <x v="8"/>
    <s v="Superwossname"/>
    <x v="1"/>
    <x v="1"/>
    <n v="3.49"/>
    <n v="20"/>
    <n v="1500"/>
    <x v="133"/>
  </r>
  <r>
    <n v="4394"/>
    <s v="Jacqui"/>
    <s v="Parra"/>
    <x v="0"/>
    <x v="0"/>
    <n v="90"/>
    <s v="Station Place"/>
    <s v="Northwich"/>
    <x v="2"/>
    <d v="2021-02-07T00:00:00"/>
    <n v="33"/>
    <x v="2"/>
    <s v="Ultrathing V1"/>
    <x v="10"/>
    <x v="1"/>
    <n v="1.79"/>
    <n v="17"/>
    <n v="561"/>
    <x v="608"/>
  </r>
  <r>
    <n v="4395"/>
    <s v="Kaylee"/>
    <s v="Robertson"/>
    <x v="3"/>
    <x v="0"/>
    <n v="90"/>
    <s v="Station Rise"/>
    <s v="Spean Bridge"/>
    <x v="2"/>
    <d v="2020-11-05T00:00:00"/>
    <n v="57"/>
    <x v="2"/>
    <s v="Ultrathing V1"/>
    <x v="7"/>
    <x v="2"/>
    <n v="1.79"/>
    <n v="17"/>
    <n v="969"/>
    <x v="489"/>
  </r>
  <r>
    <n v="4396"/>
    <s v="Jasmine"/>
    <s v="Hoover"/>
    <x v="3"/>
    <x v="0"/>
    <n v="90"/>
    <s v="Station Street"/>
    <s v="Lauder"/>
    <x v="21"/>
    <s v="20/10/2022"/>
    <n v="32"/>
    <x v="9"/>
    <s v="Ultrathing V3"/>
    <x v="1"/>
    <x v="0"/>
    <n v="3.39"/>
    <n v="24"/>
    <n v="768"/>
    <x v="702"/>
  </r>
  <r>
    <n v="4397"/>
    <s v="Kyle"/>
    <s v="Clark"/>
    <x v="1"/>
    <x v="1"/>
    <n v="30"/>
    <s v="Station Street"/>
    <s v="Surbiton"/>
    <x v="2"/>
    <s v="24/10/2021"/>
    <n v="81"/>
    <x v="1"/>
    <s v="Megawidget L"/>
    <x v="1"/>
    <x v="1"/>
    <n v="1.79"/>
    <n v="24"/>
    <n v="1944"/>
    <x v="125"/>
  </r>
  <r>
    <n v="4398"/>
    <s v="Leatha"/>
    <s v="Hale"/>
    <x v="0"/>
    <x v="0"/>
    <n v="60"/>
    <s v="Station Way"/>
    <s v="Sedbergh"/>
    <x v="2"/>
    <s v="23/02/2021"/>
    <n v="81"/>
    <x v="1"/>
    <s v="Megawidget L"/>
    <x v="10"/>
    <x v="1"/>
    <n v="1.79"/>
    <n v="24"/>
    <n v="1944"/>
    <x v="125"/>
  </r>
  <r>
    <n v="4399"/>
    <s v="Malia"/>
    <s v="Livingston"/>
    <x v="0"/>
    <x v="0"/>
    <n v="30"/>
    <s v="Station Way"/>
    <s v="South Humberside"/>
    <x v="2"/>
    <d v="2021-04-05T00:00:00"/>
    <n v="41"/>
    <x v="4"/>
    <s v="Gigastuff"/>
    <x v="4"/>
    <x v="1"/>
    <n v="1.89"/>
    <n v="18"/>
    <n v="738"/>
    <x v="338"/>
  </r>
  <r>
    <n v="4400"/>
    <s v="Jacinta"/>
    <s v="Hutchins"/>
    <x v="0"/>
    <x v="0"/>
    <n v="60"/>
    <s v="Steeds Road"/>
    <s v="Chigwell"/>
    <x v="18"/>
    <s v="19/10/2022"/>
    <n v="40"/>
    <x v="3"/>
    <s v="Megawidget S"/>
    <x v="1"/>
    <x v="0"/>
    <n v="0.69"/>
    <n v="24"/>
    <n v="960"/>
    <x v="155"/>
  </r>
  <r>
    <n v="4401"/>
    <s v="Eboni"/>
    <s v="Fulton"/>
    <x v="2"/>
    <x v="0"/>
    <n v="90"/>
    <s v="Steeles Road"/>
    <s v="Llangammarch Wells"/>
    <x v="11"/>
    <s v="24/04/2021"/>
    <n v="5"/>
    <x v="9"/>
    <s v="Ultrathing V3"/>
    <x v="4"/>
    <x v="1"/>
    <n v="3.39"/>
    <n v="24"/>
    <n v="120"/>
    <x v="674"/>
  </r>
  <r>
    <n v="4402"/>
    <s v="Leroy"/>
    <s v="Proctor"/>
    <x v="1"/>
    <x v="1"/>
    <n v="90"/>
    <s v="Steer Cottages"/>
    <s v="Clacton-On-Sea"/>
    <x v="15"/>
    <s v="24/10/2020"/>
    <n v="79"/>
    <x v="9"/>
    <s v="Ultrathing V3"/>
    <x v="1"/>
    <x v="2"/>
    <n v="3.39"/>
    <n v="24"/>
    <n v="1896"/>
    <x v="219"/>
  </r>
  <r>
    <n v="4403"/>
    <s v="Russel"/>
    <s v="Price"/>
    <x v="1"/>
    <x v="1"/>
    <n v="60"/>
    <s v="Stephen Court"/>
    <s v="Torrington"/>
    <x v="2"/>
    <s v="17/11/2021"/>
    <n v="67"/>
    <x v="8"/>
    <s v="Superwossname"/>
    <x v="7"/>
    <x v="1"/>
    <n v="3.49"/>
    <n v="20"/>
    <n v="1340"/>
    <x v="452"/>
  </r>
  <r>
    <n v="4404"/>
    <s v="Ralph"/>
    <s v="Koehler"/>
    <x v="1"/>
    <x v="1"/>
    <n v="90"/>
    <s v="Sterndale Place"/>
    <s v="Milltimber"/>
    <x v="2"/>
    <d v="2020-03-09T00:00:00"/>
    <n v="43"/>
    <x v="5"/>
    <s v="Ultrathing V4"/>
    <x v="5"/>
    <x v="2"/>
    <n v="3.99"/>
    <n v="24"/>
    <n v="1032"/>
    <x v="425"/>
  </r>
  <r>
    <n v="4406"/>
    <s v="Alvin"/>
    <s v="Guerra"/>
    <x v="1"/>
    <x v="1"/>
    <n v="60"/>
    <s v="Sternhill Lane"/>
    <s v="Blackburn"/>
    <x v="65"/>
    <d v="2022-06-09T00:00:00"/>
    <n v="66"/>
    <x v="1"/>
    <s v="Megawidget L"/>
    <x v="2"/>
    <x v="0"/>
    <n v="1.79"/>
    <n v="24"/>
    <n v="1584"/>
    <x v="786"/>
  </r>
  <r>
    <n v="4407"/>
    <s v="Laverne"/>
    <s v="Herndon"/>
    <x v="1"/>
    <x v="1"/>
    <n v="30"/>
    <s v="Stevedore Street"/>
    <s v="Stocksfield"/>
    <x v="2"/>
    <d v="2022-01-12T00:00:00"/>
    <n v="6"/>
    <x v="0"/>
    <s v="Hyperwotsit"/>
    <x v="6"/>
    <x v="0"/>
    <n v="2.0099999999999998"/>
    <n v="20"/>
    <n v="120"/>
    <x v="42"/>
  </r>
  <r>
    <n v="4408"/>
    <s v="Garrett"/>
    <s v="Finch"/>
    <x v="1"/>
    <x v="1"/>
    <n v="90"/>
    <s v="Stevenson Crescent"/>
    <s v="Meifod"/>
    <x v="2"/>
    <d v="2021-08-04T00:00:00"/>
    <n v="39"/>
    <x v="6"/>
    <s v="Megawidget M"/>
    <x v="3"/>
    <x v="1"/>
    <n v="1.29"/>
    <n v="24"/>
    <n v="936"/>
    <x v="299"/>
  </r>
  <r>
    <n v="4409"/>
    <s v="Kent"/>
    <s v="Roark"/>
    <x v="1"/>
    <x v="1"/>
    <n v="60"/>
    <s v="Steventon Road"/>
    <s v="Hope Valley"/>
    <x v="1"/>
    <s v="26/10/2022"/>
    <n v="73"/>
    <x v="7"/>
    <s v="Ultrathing V2"/>
    <x v="1"/>
    <x v="0"/>
    <n v="2.95"/>
    <n v="20"/>
    <n v="1460"/>
    <x v="512"/>
  </r>
  <r>
    <n v="4410"/>
    <s v="Hien"/>
    <s v="Bailey"/>
    <x v="0"/>
    <x v="0"/>
    <n v="90"/>
    <s v="StewaRoadRoad"/>
    <s v="Llanfyrnach"/>
    <x v="11"/>
    <d v="2022-03-08T00:00:00"/>
    <n v="22"/>
    <x v="6"/>
    <s v="Megawidget M"/>
    <x v="5"/>
    <x v="0"/>
    <n v="1.29"/>
    <n v="24"/>
    <n v="528"/>
    <x v="316"/>
  </r>
  <r>
    <n v="4411"/>
    <s v="Abdul"/>
    <s v="Hager"/>
    <x v="1"/>
    <x v="1"/>
    <n v="90"/>
    <s v="StewaRoadRoad"/>
    <s v="Strabane"/>
    <x v="2"/>
    <s v="20/03/2022"/>
    <n v="30"/>
    <x v="0"/>
    <s v="Hyperwotsit"/>
    <x v="5"/>
    <x v="0"/>
    <n v="2.0099999999999998"/>
    <n v="20"/>
    <n v="600"/>
    <x v="978"/>
  </r>
  <r>
    <n v="4412"/>
    <s v="Henry"/>
    <s v="Baldwin"/>
    <x v="1"/>
    <x v="1"/>
    <n v="90"/>
    <s v="Stewards Place"/>
    <s v="Cleethorpes"/>
    <x v="15"/>
    <d v="2021-03-06T00:00:00"/>
    <n v="56"/>
    <x v="6"/>
    <s v="Megawidget M"/>
    <x v="5"/>
    <x v="1"/>
    <n v="1.29"/>
    <n v="24"/>
    <n v="1344"/>
    <x v="707"/>
  </r>
  <r>
    <n v="4413"/>
    <s v="Kevin"/>
    <s v="Drake"/>
    <x v="1"/>
    <x v="1"/>
    <n v="30"/>
    <s v="Stewart Green"/>
    <s v="Isle Of Bute"/>
    <x v="21"/>
    <d v="2020-10-11T00:00:00"/>
    <n v="80"/>
    <x v="5"/>
    <s v="Ultrathing V4"/>
    <x v="1"/>
    <x v="2"/>
    <n v="3.99"/>
    <n v="24"/>
    <n v="1920"/>
    <x v="592"/>
  </r>
  <r>
    <n v="4414"/>
    <s v="Alvera"/>
    <s v="Gross"/>
    <x v="2"/>
    <x v="0"/>
    <n v="30"/>
    <s v="Stewarts Buildings"/>
    <s v="Royston"/>
    <x v="2"/>
    <s v="24/08/2020"/>
    <n v="18"/>
    <x v="2"/>
    <s v="Ultrathing V1"/>
    <x v="3"/>
    <x v="2"/>
    <n v="1.79"/>
    <n v="17"/>
    <n v="306"/>
    <x v="889"/>
  </r>
  <r>
    <n v="4416"/>
    <s v="Alethea"/>
    <s v="Herbert"/>
    <x v="2"/>
    <x v="0"/>
    <n v="60"/>
    <s v="Stewartsby Close"/>
    <s v="Lingfield"/>
    <x v="11"/>
    <d v="2022-05-01T00:00:00"/>
    <n v="58"/>
    <x v="7"/>
    <s v="Ultrathing V2"/>
    <x v="11"/>
    <x v="0"/>
    <n v="2.95"/>
    <n v="20"/>
    <n v="1160"/>
    <x v="141"/>
  </r>
  <r>
    <n v="4417"/>
    <s v="Kena"/>
    <s v="Murillo"/>
    <x v="0"/>
    <x v="0"/>
    <n v="60"/>
    <s v="Stockfield Road"/>
    <s v="Tarporley"/>
    <x v="2"/>
    <s v="29/08/2020"/>
    <n v="54"/>
    <x v="8"/>
    <s v="Superwossname"/>
    <x v="3"/>
    <x v="2"/>
    <n v="3.49"/>
    <n v="20"/>
    <n v="1080"/>
    <x v="712"/>
  </r>
  <r>
    <n v="4418"/>
    <s v="Colby"/>
    <s v="Reeder"/>
    <x v="1"/>
    <x v="1"/>
    <n v="60"/>
    <s v="Stockwell Lane"/>
    <s v="Wellington"/>
    <x v="2"/>
    <s v="15/08/2021"/>
    <n v="78"/>
    <x v="5"/>
    <s v="Ultrathing V4"/>
    <x v="3"/>
    <x v="1"/>
    <n v="3.99"/>
    <n v="24"/>
    <n v="1872"/>
    <x v="651"/>
  </r>
  <r>
    <n v="4419"/>
    <s v="Erasmo"/>
    <s v="Tapia"/>
    <x v="1"/>
    <x v="1"/>
    <n v="90"/>
    <s v="Stokes Road"/>
    <s v="Gravesend"/>
    <x v="57"/>
    <s v="17/09/2022"/>
    <n v="21"/>
    <x v="1"/>
    <s v="Megawidget L"/>
    <x v="9"/>
    <x v="0"/>
    <n v="1.79"/>
    <n v="24"/>
    <n v="504"/>
    <x v="409"/>
  </r>
  <r>
    <n v="4420"/>
    <s v="Benito"/>
    <s v="Hart"/>
    <x v="1"/>
    <x v="1"/>
    <n v="90"/>
    <s v="Stone Hall"/>
    <s v="Belvedere"/>
    <x v="73"/>
    <s v="19/07/2021"/>
    <n v="60"/>
    <x v="5"/>
    <s v="Ultrathing V4"/>
    <x v="0"/>
    <x v="1"/>
    <n v="3.99"/>
    <n v="24"/>
    <n v="1440"/>
    <x v="519"/>
  </r>
  <r>
    <n v="4421"/>
    <s v="Devorah"/>
    <s v="Babb"/>
    <x v="2"/>
    <x v="0"/>
    <n v="30"/>
    <s v="Stone Hall"/>
    <s v="Kilmacolm"/>
    <x v="21"/>
    <d v="2021-03-04T00:00:00"/>
    <n v="77"/>
    <x v="2"/>
    <s v="Ultrathing V1"/>
    <x v="5"/>
    <x v="1"/>
    <n v="1.79"/>
    <n v="17"/>
    <n v="1309"/>
    <x v="79"/>
  </r>
  <r>
    <n v="4422"/>
    <s v="Tonja"/>
    <s v="Sands"/>
    <x v="2"/>
    <x v="0"/>
    <n v="90"/>
    <s v="Stonechat Square"/>
    <s v="Fortrose"/>
    <x v="17"/>
    <s v="20/12/2021"/>
    <n v="24"/>
    <x v="1"/>
    <s v="Megawidget L"/>
    <x v="8"/>
    <x v="1"/>
    <n v="1.79"/>
    <n v="24"/>
    <n v="576"/>
    <x v="837"/>
  </r>
  <r>
    <n v="4423"/>
    <s v="Burl"/>
    <s v="Roberson"/>
    <x v="1"/>
    <x v="1"/>
    <n v="60"/>
    <s v="Stonells Road"/>
    <s v="Lydney"/>
    <x v="2"/>
    <s v="21/04/2022"/>
    <n v="46"/>
    <x v="9"/>
    <s v="Ultrathing V3"/>
    <x v="4"/>
    <x v="0"/>
    <n v="3.39"/>
    <n v="24"/>
    <n v="1104"/>
    <x v="783"/>
  </r>
  <r>
    <n v="4425"/>
    <s v="Dalila"/>
    <s v="Leblanc"/>
    <x v="3"/>
    <x v="0"/>
    <n v="60"/>
    <s v="Stork Road"/>
    <s v="Essex"/>
    <x v="17"/>
    <d v="2022-01-11T00:00:00"/>
    <n v="6"/>
    <x v="2"/>
    <s v="Ultrathing V1"/>
    <x v="6"/>
    <x v="0"/>
    <n v="1.79"/>
    <n v="17"/>
    <n v="102"/>
    <x v="853"/>
  </r>
  <r>
    <n v="4426"/>
    <s v="Adeline"/>
    <s v="Simpson"/>
    <x v="0"/>
    <x v="0"/>
    <n v="30"/>
    <s v="Stoughton Close"/>
    <s v="Nethy Bridge"/>
    <x v="2"/>
    <s v="17/08/2022"/>
    <n v="30"/>
    <x v="3"/>
    <s v="Megawidget S"/>
    <x v="3"/>
    <x v="0"/>
    <n v="0.69"/>
    <n v="24"/>
    <n v="720"/>
    <x v="794"/>
  </r>
  <r>
    <n v="4427"/>
    <s v="Karissa"/>
    <s v="Martinez"/>
    <x v="0"/>
    <x v="0"/>
    <n v="30"/>
    <s v="Stowe Road"/>
    <s v="Sanquhar"/>
    <x v="2"/>
    <s v="27/07/2021"/>
    <n v="6"/>
    <x v="6"/>
    <s v="Megawidget M"/>
    <x v="0"/>
    <x v="1"/>
    <n v="1.29"/>
    <n v="24"/>
    <n v="144"/>
    <x v="851"/>
  </r>
  <r>
    <n v="4428"/>
    <s v="Sybil"/>
    <s v="Webb"/>
    <x v="2"/>
    <x v="0"/>
    <n v="90"/>
    <s v="Stradbroke Road"/>
    <s v="Windlesham"/>
    <x v="2"/>
    <s v="28/12/2021"/>
    <n v="88"/>
    <x v="9"/>
    <s v="Ultrathing V3"/>
    <x v="8"/>
    <x v="1"/>
    <n v="3.39"/>
    <n v="24"/>
    <n v="2112"/>
    <x v="443"/>
  </r>
  <r>
    <n v="4429"/>
    <s v="Ammie"/>
    <s v="Cooper"/>
    <x v="0"/>
    <x v="0"/>
    <n v="60"/>
    <s v="Stradella Road"/>
    <s v="Llanfairfechan"/>
    <x v="11"/>
    <d v="2022-12-12T00:00:00"/>
    <n v="33"/>
    <x v="8"/>
    <s v="Superwossname"/>
    <x v="8"/>
    <x v="0"/>
    <n v="3.49"/>
    <n v="20"/>
    <n v="660"/>
    <x v="969"/>
  </r>
  <r>
    <n v="4430"/>
    <s v="Chang"/>
    <s v="Barton"/>
    <x v="1"/>
    <x v="1"/>
    <n v="30"/>
    <s v="Straightsmouth"/>
    <s v="Lutterworth"/>
    <x v="2"/>
    <d v="2022-02-12T00:00:00"/>
    <n v="26"/>
    <x v="2"/>
    <s v="Ultrathing V1"/>
    <x v="10"/>
    <x v="0"/>
    <n v="1.79"/>
    <n v="17"/>
    <n v="442"/>
    <x v="723"/>
  </r>
  <r>
    <n v="4431"/>
    <s v="Marcy"/>
    <s v="Cruz"/>
    <x v="0"/>
    <x v="0"/>
    <n v="90"/>
    <s v="Strand On "/>
    <s v="Exeter"/>
    <x v="17"/>
    <d v="2021-09-09T00:00:00"/>
    <n v="61"/>
    <x v="4"/>
    <s v="Gigastuff"/>
    <x v="9"/>
    <x v="1"/>
    <n v="1.89"/>
    <n v="18"/>
    <n v="1098"/>
    <x v="363"/>
  </r>
  <r>
    <n v="4432"/>
    <s v="Lucius"/>
    <s v="Cano"/>
    <x v="1"/>
    <x v="1"/>
    <n v="90"/>
    <s v="Strand On"/>
    <s v="Newport"/>
    <x v="2"/>
    <s v="27/03/2021"/>
    <n v="42"/>
    <x v="6"/>
    <s v="Megawidget M"/>
    <x v="5"/>
    <x v="1"/>
    <n v="1.29"/>
    <n v="24"/>
    <n v="1008"/>
    <x v="162"/>
  </r>
  <r>
    <n v="4433"/>
    <s v="Armanda"/>
    <s v="Hutchison"/>
    <x v="2"/>
    <x v="0"/>
    <n v="30"/>
    <s v="Strand West"/>
    <s v="Llangefni"/>
    <x v="11"/>
    <s v="25/05/2022"/>
    <n v="15"/>
    <x v="7"/>
    <s v="Ultrathing V2"/>
    <x v="11"/>
    <x v="0"/>
    <n v="2.95"/>
    <n v="20"/>
    <n v="300"/>
    <x v="634"/>
  </r>
  <r>
    <n v="4434"/>
    <s v="Lorriane"/>
    <s v="Meeks"/>
    <x v="2"/>
    <x v="0"/>
    <n v="30"/>
    <s v="Strangways Terrace"/>
    <s v="Hillsborough"/>
    <x v="1"/>
    <d v="2021-10-12T00:00:00"/>
    <n v="13"/>
    <x v="0"/>
    <s v="Hyperwotsit"/>
    <x v="1"/>
    <x v="1"/>
    <n v="2.0099999999999998"/>
    <n v="20"/>
    <n v="260"/>
    <x v="1"/>
  </r>
  <r>
    <n v="4435"/>
    <s v="Rolando"/>
    <s v="Obrien"/>
    <x v="1"/>
    <x v="1"/>
    <n v="30"/>
    <s v="StratfoRoadRoad"/>
    <s v="Fife"/>
    <x v="17"/>
    <d v="2022-08-10T00:00:00"/>
    <n v="54"/>
    <x v="0"/>
    <s v="Hyperwotsit"/>
    <x v="3"/>
    <x v="0"/>
    <n v="2.0099999999999998"/>
    <n v="20"/>
    <n v="1080"/>
    <x v="957"/>
  </r>
  <r>
    <n v="4436"/>
    <s v="Charlena"/>
    <s v="Hawk"/>
    <x v="2"/>
    <x v="0"/>
    <n v="60"/>
    <s v="Strathearn Cottages"/>
    <s v="Cwmbran"/>
    <x v="16"/>
    <s v="13/09/2021"/>
    <n v="7"/>
    <x v="0"/>
    <s v="Hyperwotsit"/>
    <x v="9"/>
    <x v="1"/>
    <n v="2.0099999999999998"/>
    <n v="20"/>
    <n v="140"/>
    <x v="522"/>
  </r>
  <r>
    <n v="4437"/>
    <s v="Malik"/>
    <s v="Byrd"/>
    <x v="1"/>
    <x v="1"/>
    <n v="30"/>
    <s v="Stratheden House"/>
    <s v="Bonnybridge"/>
    <x v="9"/>
    <s v="24/08/2021"/>
    <n v="15"/>
    <x v="3"/>
    <s v="Megawidget S"/>
    <x v="3"/>
    <x v="1"/>
    <n v="0.69"/>
    <n v="24"/>
    <n v="360"/>
    <x v="532"/>
  </r>
  <r>
    <n v="4438"/>
    <s v="Regine"/>
    <s v="Odell"/>
    <x v="0"/>
    <x v="0"/>
    <n v="60"/>
    <s v="Stratheden Villas"/>
    <s v="Fleet"/>
    <x v="17"/>
    <s v="24/08/2020"/>
    <n v="56"/>
    <x v="3"/>
    <s v="Megawidget S"/>
    <x v="3"/>
    <x v="2"/>
    <n v="0.69"/>
    <n v="24"/>
    <n v="1344"/>
    <x v="118"/>
  </r>
  <r>
    <n v="4439"/>
    <s v="Mitsuko"/>
    <s v="Peterson"/>
    <x v="2"/>
    <x v="0"/>
    <n v="60"/>
    <s v="Strathmore Terrace"/>
    <s v="Buxton"/>
    <x v="12"/>
    <s v="19/11/2022"/>
    <n v="103"/>
    <x v="8"/>
    <s v="Superwossname"/>
    <x v="7"/>
    <x v="0"/>
    <n v="3.49"/>
    <n v="20"/>
    <n v="2060"/>
    <x v="947"/>
  </r>
  <r>
    <n v="4440"/>
    <s v="Theo"/>
    <s v="Hammond"/>
    <x v="2"/>
    <x v="0"/>
    <n v="30"/>
    <s v="Strathnairn Street"/>
    <s v="Lytham St. Annes"/>
    <x v="2"/>
    <d v="2022-07-04T00:00:00"/>
    <n v="19"/>
    <x v="9"/>
    <s v="Ultrathing V3"/>
    <x v="0"/>
    <x v="0"/>
    <n v="3.39"/>
    <n v="24"/>
    <n v="456"/>
    <x v="418"/>
  </r>
  <r>
    <n v="4441"/>
    <s v="Tena"/>
    <s v="Walsh"/>
    <x v="0"/>
    <x v="0"/>
    <n v="60"/>
    <s v="Stratton Street"/>
    <s v="Cheadle"/>
    <x v="20"/>
    <d v="2020-05-07T00:00:00"/>
    <n v="62"/>
    <x v="1"/>
    <s v="Megawidget L"/>
    <x v="11"/>
    <x v="2"/>
    <n v="1.79"/>
    <n v="24"/>
    <n v="1488"/>
    <x v="467"/>
  </r>
  <r>
    <n v="4442"/>
    <s v="Venita"/>
    <s v="Dwyer"/>
    <x v="3"/>
    <x v="0"/>
    <n v="30"/>
    <s v="Streatfield Avenue"/>
    <s v="Aldershot"/>
    <x v="23"/>
    <d v="2020-07-01T00:00:00"/>
    <n v="38"/>
    <x v="7"/>
    <s v="Ultrathing V2"/>
    <x v="0"/>
    <x v="2"/>
    <n v="2.95"/>
    <n v="20"/>
    <n v="760"/>
    <x v="121"/>
  </r>
  <r>
    <n v="4443"/>
    <s v="Phoebe"/>
    <s v="Calhoun"/>
    <x v="2"/>
    <x v="0"/>
    <n v="60"/>
    <s v="Streatham Park"/>
    <s v="Saundersfoot"/>
    <x v="2"/>
    <s v="29/09/2021"/>
    <n v="90"/>
    <x v="3"/>
    <s v="Megawidget S"/>
    <x v="9"/>
    <x v="1"/>
    <n v="0.69"/>
    <n v="24"/>
    <n v="2160"/>
    <x v="714"/>
  </r>
  <r>
    <n v="4444"/>
    <s v="Victor"/>
    <s v="Velazquez"/>
    <x v="1"/>
    <x v="1"/>
    <n v="60"/>
    <s v="Streatham Place"/>
    <s v="Ballyclare"/>
    <x v="0"/>
    <d v="2022-05-12T00:00:00"/>
    <n v="17"/>
    <x v="5"/>
    <s v="Ultrathing V4"/>
    <x v="11"/>
    <x v="0"/>
    <n v="3.99"/>
    <n v="24"/>
    <n v="408"/>
    <x v="154"/>
  </r>
  <r>
    <n v="4445"/>
    <s v="Lore"/>
    <s v="Hathaway"/>
    <x v="0"/>
    <x v="0"/>
    <n v="90"/>
    <s v="Streetfield Mews"/>
    <s v="Harlech"/>
    <x v="13"/>
    <s v="31/07/2021"/>
    <n v="8"/>
    <x v="3"/>
    <s v="Megawidget S"/>
    <x v="0"/>
    <x v="1"/>
    <n v="0.69"/>
    <n v="24"/>
    <n v="192"/>
    <x v="213"/>
  </r>
  <r>
    <n v="4446"/>
    <s v="Rolf"/>
    <s v="James"/>
    <x v="1"/>
    <x v="1"/>
    <n v="30"/>
    <s v="Strode Close"/>
    <s v="St. Ives"/>
    <x v="2"/>
    <s v="26/05/2022"/>
    <n v="25"/>
    <x v="8"/>
    <s v="Superwossname"/>
    <x v="11"/>
    <x v="0"/>
    <n v="3.49"/>
    <n v="20"/>
    <n v="500"/>
    <x v="764"/>
  </r>
  <r>
    <n v="4447"/>
    <s v="Dawna"/>
    <s v="Zimmerman"/>
    <x v="0"/>
    <x v="0"/>
    <n v="60"/>
    <s v="Strode Road"/>
    <s v="Tywyn"/>
    <x v="2"/>
    <s v="15/03/2020"/>
    <n v="34"/>
    <x v="5"/>
    <s v="Ultrathing V4"/>
    <x v="5"/>
    <x v="2"/>
    <n v="3.99"/>
    <n v="24"/>
    <n v="816"/>
    <x v="692"/>
  </r>
  <r>
    <n v="4448"/>
    <s v="Un"/>
    <s v="Sheppard"/>
    <x v="2"/>
    <x v="0"/>
    <n v="60"/>
    <s v="Strone Road"/>
    <s v="Kidlington"/>
    <x v="21"/>
    <s v="27/01/2022"/>
    <n v="43"/>
    <x v="2"/>
    <s v="Ultrathing V1"/>
    <x v="6"/>
    <x v="0"/>
    <n v="1.79"/>
    <n v="17"/>
    <n v="731"/>
    <x v="996"/>
  </r>
  <r>
    <n v="4449"/>
    <s v="Billie"/>
    <s v="Hardin"/>
    <x v="0"/>
    <x v="0"/>
    <n v="30"/>
    <s v="Strone Road"/>
    <s v="Tranent"/>
    <x v="2"/>
    <d v="2020-06-10T00:00:00"/>
    <n v="67"/>
    <x v="6"/>
    <s v="Megawidget M"/>
    <x v="2"/>
    <x v="2"/>
    <n v="1.29"/>
    <n v="24"/>
    <n v="1608"/>
    <x v="604"/>
  </r>
  <r>
    <n v="4450"/>
    <s v="Rufus"/>
    <s v="Perkins"/>
    <x v="1"/>
    <x v="1"/>
    <n v="60"/>
    <s v="Stroud Road"/>
    <s v="Dromore"/>
    <x v="3"/>
    <s v="21/06/2022"/>
    <n v="105"/>
    <x v="0"/>
    <s v="Hyperwotsit"/>
    <x v="2"/>
    <x v="0"/>
    <n v="2.0099999999999998"/>
    <n v="20"/>
    <n v="2100"/>
    <x v="703"/>
  </r>
  <r>
    <n v="4451"/>
    <s v="Antionette"/>
    <s v="Bledsoe"/>
    <x v="2"/>
    <x v="0"/>
    <n v="90"/>
    <s v="Stuart Avenue"/>
    <s v="Edgware"/>
    <x v="44"/>
    <s v="28/06/2020"/>
    <n v="78"/>
    <x v="8"/>
    <s v="Superwossname"/>
    <x v="2"/>
    <x v="2"/>
    <n v="3.49"/>
    <n v="20"/>
    <n v="1560"/>
    <x v="903"/>
  </r>
  <r>
    <n v="4452"/>
    <s v="Melba"/>
    <s v="Hunter"/>
    <x v="0"/>
    <x v="0"/>
    <n v="90"/>
    <s v="Stucley Place"/>
    <s v="Polegate"/>
    <x v="2"/>
    <s v="30/05/2022"/>
    <n v="69"/>
    <x v="2"/>
    <s v="Ultrathing V1"/>
    <x v="11"/>
    <x v="0"/>
    <n v="1.79"/>
    <n v="17"/>
    <n v="1173"/>
    <x v="875"/>
  </r>
  <r>
    <n v="4453"/>
    <s v="Robbie"/>
    <s v="Hale"/>
    <x v="1"/>
    <x v="1"/>
    <n v="30"/>
    <s v="Studio Place"/>
    <s v="South Croydon"/>
    <x v="2"/>
    <s v="26/08/2021"/>
    <n v="11"/>
    <x v="0"/>
    <s v="Hyperwotsit"/>
    <x v="3"/>
    <x v="1"/>
    <n v="2.0099999999999998"/>
    <n v="20"/>
    <n v="220"/>
    <x v="749"/>
  </r>
  <r>
    <n v="4454"/>
    <s v="Milda"/>
    <s v="Barton"/>
    <x v="2"/>
    <x v="0"/>
    <n v="60"/>
    <s v="Studley Avenue"/>
    <s v="Midhurst"/>
    <x v="2"/>
    <s v="21/04/2020"/>
    <n v="65"/>
    <x v="1"/>
    <s v="Megawidget L"/>
    <x v="4"/>
    <x v="2"/>
    <n v="1.79"/>
    <n v="24"/>
    <n v="1560"/>
    <x v="455"/>
  </r>
  <r>
    <n v="4455"/>
    <s v="Marcy"/>
    <s v="Land"/>
    <x v="2"/>
    <x v="0"/>
    <n v="60"/>
    <s v="Sturdy Road"/>
    <s v="Ottery St. Mary"/>
    <x v="2"/>
    <d v="2020-10-11T00:00:00"/>
    <n v="16"/>
    <x v="3"/>
    <s v="Megawidget S"/>
    <x v="1"/>
    <x v="2"/>
    <n v="0.69"/>
    <n v="24"/>
    <n v="384"/>
    <x v="189"/>
  </r>
  <r>
    <n v="4456"/>
    <s v="Jospeh"/>
    <s v="Womack"/>
    <x v="1"/>
    <x v="1"/>
    <n v="60"/>
    <s v="Sturge Street"/>
    <s v="Hebden Bridge"/>
    <x v="1"/>
    <d v="2022-03-02T00:00:00"/>
    <n v="4"/>
    <x v="8"/>
    <s v="Superwossname"/>
    <x v="5"/>
    <x v="0"/>
    <n v="3.49"/>
    <n v="20"/>
    <n v="80"/>
    <x v="688"/>
  </r>
  <r>
    <n v="4457"/>
    <s v="Craig"/>
    <s v="Dudley"/>
    <x v="1"/>
    <x v="1"/>
    <n v="30"/>
    <s v="Sturry Street"/>
    <s v="Bridge Of Orchy"/>
    <x v="41"/>
    <s v="24/05/2020"/>
    <n v="54"/>
    <x v="5"/>
    <s v="Ultrathing V4"/>
    <x v="11"/>
    <x v="2"/>
    <n v="3.99"/>
    <n v="24"/>
    <n v="1296"/>
    <x v="97"/>
  </r>
  <r>
    <n v="4458"/>
    <s v="Rolland"/>
    <s v="Corbin"/>
    <x v="1"/>
    <x v="1"/>
    <n v="60"/>
    <s v="Sudbourne Road"/>
    <s v="Llandrindod Wells"/>
    <x v="11"/>
    <d v="2022-03-06T00:00:00"/>
    <n v="23"/>
    <x v="2"/>
    <s v="Ultrathing V1"/>
    <x v="5"/>
    <x v="0"/>
    <n v="1.79"/>
    <n v="17"/>
    <n v="391"/>
    <x v="354"/>
  </r>
  <r>
    <n v="4459"/>
    <s v="Joesph"/>
    <s v="Bartley"/>
    <x v="1"/>
    <x v="1"/>
    <n v="60"/>
    <s v="Sudbury"/>
    <s v="Cinderford"/>
    <x v="15"/>
    <d v="2021-06-09T00:00:00"/>
    <n v="89"/>
    <x v="3"/>
    <s v="Megawidget S"/>
    <x v="2"/>
    <x v="1"/>
    <n v="0.69"/>
    <n v="24"/>
    <n v="2136"/>
    <x v="204"/>
  </r>
  <r>
    <n v="4460"/>
    <s v="Thresa"/>
    <s v="Brewster"/>
    <x v="0"/>
    <x v="0"/>
    <n v="60"/>
    <s v="Suez Terrace"/>
    <s v="Ilkley"/>
    <x v="1"/>
    <d v="2022-11-08T00:00:00"/>
    <n v="41"/>
    <x v="8"/>
    <s v="Superwossname"/>
    <x v="7"/>
    <x v="0"/>
    <n v="3.49"/>
    <n v="20"/>
    <n v="820"/>
    <x v="232"/>
  </r>
  <r>
    <n v="4461"/>
    <s v="Ezekiel"/>
    <s v="Willis"/>
    <x v="1"/>
    <x v="1"/>
    <n v="90"/>
    <s v="Suffolk Park"/>
    <s v="Bognor Regis"/>
    <x v="62"/>
    <s v="28/11/2022"/>
    <n v="26"/>
    <x v="5"/>
    <s v="Ultrathing V4"/>
    <x v="7"/>
    <x v="0"/>
    <n v="3.99"/>
    <n v="24"/>
    <n v="624"/>
    <x v="559"/>
  </r>
  <r>
    <n v="4462"/>
    <s v="Mozell"/>
    <s v="Holder"/>
    <x v="0"/>
    <x v="0"/>
    <n v="30"/>
    <s v="Suffolk Road"/>
    <s v="Yarm"/>
    <x v="2"/>
    <s v="17/05/2020"/>
    <n v="68"/>
    <x v="7"/>
    <s v="Ultrathing V2"/>
    <x v="11"/>
    <x v="2"/>
    <n v="2.95"/>
    <n v="20"/>
    <n v="1360"/>
    <x v="370"/>
  </r>
  <r>
    <n v="4463"/>
    <s v="Dwight"/>
    <s v="Herrera"/>
    <x v="1"/>
    <x v="1"/>
    <n v="30"/>
    <s v="Sugar Loaf"/>
    <s v="Deeside"/>
    <x v="3"/>
    <s v="28/02/2020"/>
    <n v="16"/>
    <x v="5"/>
    <s v="Ultrathing V4"/>
    <x v="10"/>
    <x v="2"/>
    <n v="3.99"/>
    <n v="24"/>
    <n v="384"/>
    <x v="731"/>
  </r>
  <r>
    <n v="4464"/>
    <s v="Willie"/>
    <s v="Mcgraw"/>
    <x v="1"/>
    <x v="1"/>
    <n v="90"/>
    <s v="Sultan Road"/>
    <s v="Portree"/>
    <x v="2"/>
    <d v="2022-04-01T00:00:00"/>
    <n v="84"/>
    <x v="1"/>
    <s v="Megawidget L"/>
    <x v="4"/>
    <x v="0"/>
    <n v="1.79"/>
    <n v="24"/>
    <n v="2016"/>
    <x v="850"/>
  </r>
  <r>
    <n v="4465"/>
    <s v="Eartha"/>
    <s v="Hyatt"/>
    <x v="0"/>
    <x v="0"/>
    <n v="30"/>
    <s v="Sumatra Road"/>
    <s v="Beverley"/>
    <x v="37"/>
    <s v="15/12/2022"/>
    <n v="78"/>
    <x v="7"/>
    <s v="Ultrathing V2"/>
    <x v="8"/>
    <x v="0"/>
    <n v="2.95"/>
    <n v="20"/>
    <n v="1560"/>
    <x v="664"/>
  </r>
  <r>
    <n v="4467"/>
    <s v="Alfonso"/>
    <s v="Little"/>
    <x v="1"/>
    <x v="1"/>
    <n v="90"/>
    <s v="Summerfield Street"/>
    <s v="London"/>
    <x v="2"/>
    <s v="27/12/2021"/>
    <n v="26"/>
    <x v="6"/>
    <s v="Megawidget M"/>
    <x v="8"/>
    <x v="1"/>
    <n v="1.29"/>
    <n v="24"/>
    <n v="624"/>
    <x v="52"/>
  </r>
  <r>
    <n v="4468"/>
    <s v="Blaine"/>
    <s v="Putnam"/>
    <x v="1"/>
    <x v="1"/>
    <n v="90"/>
    <s v="Summers Row"/>
    <s v="Aberfeldy"/>
    <x v="36"/>
    <s v="27/11/2022"/>
    <n v="42"/>
    <x v="9"/>
    <s v="Ultrathing V3"/>
    <x v="7"/>
    <x v="0"/>
    <n v="3.39"/>
    <n v="24"/>
    <n v="1008"/>
    <x v="433"/>
  </r>
  <r>
    <n v="4469"/>
    <s v="Cesar"/>
    <s v="Oleary"/>
    <x v="1"/>
    <x v="1"/>
    <n v="90"/>
    <s v="Summers Town"/>
    <s v="Bourne End"/>
    <x v="76"/>
    <s v="20/02/2021"/>
    <n v="87"/>
    <x v="3"/>
    <s v="Megawidget S"/>
    <x v="10"/>
    <x v="1"/>
    <n v="0.69"/>
    <n v="24"/>
    <n v="2088"/>
    <x v="893"/>
  </r>
  <r>
    <n v="4470"/>
    <s v="Rena"/>
    <s v="Luna"/>
    <x v="0"/>
    <x v="0"/>
    <n v="90"/>
    <s v="Summerstown"/>
    <s v="Cornwall"/>
    <x v="16"/>
    <d v="2020-06-07T00:00:00"/>
    <n v="62"/>
    <x v="4"/>
    <s v="Gigastuff"/>
    <x v="2"/>
    <x v="2"/>
    <n v="1.89"/>
    <n v="18"/>
    <n v="1116"/>
    <x v="135"/>
  </r>
  <r>
    <n v="4471"/>
    <s v="Woodrow"/>
    <s v="Dennison"/>
    <x v="1"/>
    <x v="1"/>
    <n v="30"/>
    <s v="Sumner Avenue"/>
    <s v="Dymock"/>
    <x v="44"/>
    <s v="16/08/2021"/>
    <n v="13"/>
    <x v="2"/>
    <s v="Ultrathing V1"/>
    <x v="3"/>
    <x v="1"/>
    <n v="1.79"/>
    <n v="17"/>
    <n v="221"/>
    <x v="877"/>
  </r>
  <r>
    <n v="4472"/>
    <s v="Mitchell"/>
    <s v="Moyer"/>
    <x v="1"/>
    <x v="1"/>
    <n v="90"/>
    <s v="Sumner Estate"/>
    <s v="Barton-Upon-Humber"/>
    <x v="53"/>
    <s v="29/07/2020"/>
    <n v="18"/>
    <x v="6"/>
    <s v="Megawidget M"/>
    <x v="0"/>
    <x v="2"/>
    <n v="1.29"/>
    <n v="24"/>
    <n v="432"/>
    <x v="254"/>
  </r>
  <r>
    <n v="4473"/>
    <s v="Craig"/>
    <s v="Mendez"/>
    <x v="1"/>
    <x v="1"/>
    <n v="60"/>
    <s v="Sumner Street"/>
    <s v="Winchester"/>
    <x v="2"/>
    <d v="2022-10-08T00:00:00"/>
    <n v="70"/>
    <x v="0"/>
    <s v="Hyperwotsit"/>
    <x v="1"/>
    <x v="0"/>
    <n v="2.0099999999999998"/>
    <n v="20"/>
    <n v="1400"/>
    <x v="507"/>
  </r>
  <r>
    <n v="4474"/>
    <s v="Evie"/>
    <s v="Piper"/>
    <x v="2"/>
    <x v="0"/>
    <n v="30"/>
    <s v="Sun Cottages"/>
    <s v="Looe"/>
    <x v="2"/>
    <s v="28/11/2022"/>
    <n v="88"/>
    <x v="6"/>
    <s v="Megawidget M"/>
    <x v="7"/>
    <x v="0"/>
    <n v="1.29"/>
    <n v="24"/>
    <n v="2112"/>
    <x v="997"/>
  </r>
  <r>
    <n v="4475"/>
    <s v="Grant"/>
    <s v="Bonds"/>
    <x v="1"/>
    <x v="1"/>
    <n v="60"/>
    <s v="Sun Lane"/>
    <s v="Caersws"/>
    <x v="12"/>
    <s v="31/05/2021"/>
    <n v="79"/>
    <x v="6"/>
    <s v="Megawidget M"/>
    <x v="11"/>
    <x v="1"/>
    <n v="1.29"/>
    <n v="24"/>
    <n v="1896"/>
    <x v="74"/>
  </r>
  <r>
    <n v="4476"/>
    <s v="Jeanmarie"/>
    <s v="Bonilla"/>
    <x v="2"/>
    <x v="0"/>
    <n v="90"/>
    <s v="Sun Road"/>
    <s v="Dunstable"/>
    <x v="3"/>
    <s v="22/05/2022"/>
    <n v="72"/>
    <x v="2"/>
    <s v="Ultrathing V1"/>
    <x v="11"/>
    <x v="0"/>
    <n v="1.79"/>
    <n v="17"/>
    <n v="1224"/>
    <x v="61"/>
  </r>
  <r>
    <n v="4477"/>
    <s v="Quinn"/>
    <s v="Lancaster"/>
    <x v="1"/>
    <x v="1"/>
    <n v="60"/>
    <s v="Sun Tavern"/>
    <s v="Morecambe"/>
    <x v="2"/>
    <d v="2021-03-09T00:00:00"/>
    <n v="40"/>
    <x v="5"/>
    <s v="Ultrathing V4"/>
    <x v="5"/>
    <x v="1"/>
    <n v="3.99"/>
    <n v="24"/>
    <n v="960"/>
    <x v="582"/>
  </r>
  <r>
    <n v="4478"/>
    <s v="Ivana"/>
    <s v="Stout"/>
    <x v="2"/>
    <x v="0"/>
    <n v="30"/>
    <s v="Sun Tavern"/>
    <s v="South Yorkshire"/>
    <x v="2"/>
    <d v="2022-11-08T00:00:00"/>
    <n v="25"/>
    <x v="1"/>
    <s v="Megawidget L"/>
    <x v="7"/>
    <x v="0"/>
    <n v="1.79"/>
    <n v="24"/>
    <n v="600"/>
    <x v="437"/>
  </r>
  <r>
    <n v="4480"/>
    <s v="Wonda"/>
    <s v="Roberson"/>
    <x v="3"/>
    <x v="0"/>
    <n v="90"/>
    <s v="Sun Terrace"/>
    <s v="Colwyn Bay"/>
    <x v="15"/>
    <s v="16/10/2022"/>
    <n v="67"/>
    <x v="2"/>
    <s v="Ultrathing V1"/>
    <x v="1"/>
    <x v="0"/>
    <n v="1.79"/>
    <n v="17"/>
    <n v="1139"/>
    <x v="96"/>
  </r>
  <r>
    <n v="4481"/>
    <s v="Micah"/>
    <s v="Brandon"/>
    <x v="1"/>
    <x v="1"/>
    <n v="90"/>
    <s v="Sunbury Avenue"/>
    <s v="Halkirk"/>
    <x v="13"/>
    <d v="2021-11-10T00:00:00"/>
    <n v="81"/>
    <x v="0"/>
    <s v="Hyperwotsit"/>
    <x v="7"/>
    <x v="1"/>
    <n v="2.0099999999999998"/>
    <n v="20"/>
    <n v="1620"/>
    <x v="116"/>
  </r>
  <r>
    <n v="4482"/>
    <s v="Pete"/>
    <s v="Sutton"/>
    <x v="1"/>
    <x v="1"/>
    <n v="90"/>
    <s v="Sunbury Workshops"/>
    <s v="Choppington"/>
    <x v="18"/>
    <d v="2021-04-01T00:00:00"/>
    <n v="91"/>
    <x v="6"/>
    <s v="Megawidget M"/>
    <x v="4"/>
    <x v="1"/>
    <n v="1.29"/>
    <n v="24"/>
    <n v="2184"/>
    <x v="527"/>
  </r>
  <r>
    <n v="4483"/>
    <s v="Antony"/>
    <s v="Mcgowan"/>
    <x v="1"/>
    <x v="1"/>
    <n v="30"/>
    <s v="Sundew Avenue"/>
    <s v="Stevenston"/>
    <x v="2"/>
    <d v="2021-08-01T00:00:00"/>
    <n v="38"/>
    <x v="9"/>
    <s v="Ultrathing V3"/>
    <x v="3"/>
    <x v="1"/>
    <n v="3.39"/>
    <n v="24"/>
    <n v="912"/>
    <x v="107"/>
  </r>
  <r>
    <n v="4484"/>
    <s v="Cristopher"/>
    <s v="Farrell"/>
    <x v="1"/>
    <x v="1"/>
    <n v="90"/>
    <s v="Sunfield Cottages"/>
    <s v="Dulverton"/>
    <x v="3"/>
    <d v="2020-12-10T00:00:00"/>
    <n v="47"/>
    <x v="1"/>
    <s v="Megawidget L"/>
    <x v="8"/>
    <x v="2"/>
    <n v="1.79"/>
    <n v="24"/>
    <n v="1128"/>
    <x v="147"/>
  </r>
  <r>
    <n v="4485"/>
    <s v="Kristopher"/>
    <s v="Riddle"/>
    <x v="1"/>
    <x v="1"/>
    <n v="30"/>
    <s v="Sunny Crescent"/>
    <s v="Warminster"/>
    <x v="2"/>
    <s v="25/08/2020"/>
    <n v="63"/>
    <x v="2"/>
    <s v="Ultrathing V1"/>
    <x v="3"/>
    <x v="2"/>
    <n v="1.79"/>
    <n v="17"/>
    <n v="1071"/>
    <x v="341"/>
  </r>
  <r>
    <n v="4486"/>
    <s v="Darby"/>
    <s v="Parson"/>
    <x v="0"/>
    <x v="0"/>
    <n v="90"/>
    <s v="Sunnycroft"/>
    <s v="Middlesbrough"/>
    <x v="2"/>
    <d v="2021-02-03T00:00:00"/>
    <n v="61"/>
    <x v="9"/>
    <s v="Ultrathing V3"/>
    <x v="10"/>
    <x v="1"/>
    <n v="3.39"/>
    <n v="24"/>
    <n v="1464"/>
    <x v="849"/>
  </r>
  <r>
    <n v="4487"/>
    <s v="Shantel"/>
    <s v="Houser"/>
    <x v="0"/>
    <x v="0"/>
    <n v="30"/>
    <s v="Sunnycroft Road"/>
    <s v="Dunstable"/>
    <x v="3"/>
    <d v="2020-02-05T00:00:00"/>
    <n v="44"/>
    <x v="9"/>
    <s v="Ultrathing V3"/>
    <x v="10"/>
    <x v="2"/>
    <n v="3.39"/>
    <n v="24"/>
    <n v="1056"/>
    <x v="605"/>
  </r>
  <r>
    <n v="4488"/>
    <s v="Zella"/>
    <s v="Granger"/>
    <x v="0"/>
    <x v="0"/>
    <n v="30"/>
    <s v="Sunnydene Street"/>
    <s v="Wiltshire"/>
    <x v="2"/>
    <s v="13/11/2022"/>
    <n v="57"/>
    <x v="5"/>
    <s v="Ultrathing V4"/>
    <x v="7"/>
    <x v="0"/>
    <n v="3.99"/>
    <n v="24"/>
    <n v="1368"/>
    <x v="462"/>
  </r>
  <r>
    <n v="4489"/>
    <s v="Joesph"/>
    <s v="Hayes"/>
    <x v="1"/>
    <x v="1"/>
    <n v="30"/>
    <s v="Sunnyhill Road"/>
    <s v="Darlington"/>
    <x v="3"/>
    <s v="14/11/2021"/>
    <n v="57"/>
    <x v="1"/>
    <s v="Megawidget L"/>
    <x v="7"/>
    <x v="1"/>
    <n v="1.79"/>
    <n v="24"/>
    <n v="1368"/>
    <x v="436"/>
  </r>
  <r>
    <n v="4490"/>
    <s v="Chery"/>
    <s v="Maddox"/>
    <x v="3"/>
    <x v="0"/>
    <n v="90"/>
    <s v="Sunnyside"/>
    <s v="Lochgilphead"/>
    <x v="11"/>
    <s v="28/04/2020"/>
    <n v="68"/>
    <x v="8"/>
    <s v="Superwossname"/>
    <x v="4"/>
    <x v="2"/>
    <n v="3.49"/>
    <n v="20"/>
    <n v="1360"/>
    <x v="721"/>
  </r>
  <r>
    <n v="4491"/>
    <s v="Pearlene"/>
    <s v="Armstrong"/>
    <x v="2"/>
    <x v="0"/>
    <n v="90"/>
    <s v="Sunnyside Cottages"/>
    <s v="Buckingham"/>
    <x v="8"/>
    <d v="2022-02-11T00:00:00"/>
    <n v="12"/>
    <x v="5"/>
    <s v="Ultrathing V4"/>
    <x v="10"/>
    <x v="0"/>
    <n v="3.99"/>
    <n v="24"/>
    <n v="288"/>
    <x v="477"/>
  </r>
  <r>
    <n v="4492"/>
    <s v="Murray"/>
    <s v="Plummer"/>
    <x v="1"/>
    <x v="1"/>
    <n v="90"/>
    <s v="Sunset Road"/>
    <s v="Leek"/>
    <x v="21"/>
    <d v="2021-08-03T00:00:00"/>
    <n v="56"/>
    <x v="3"/>
    <s v="Megawidget S"/>
    <x v="3"/>
    <x v="1"/>
    <n v="0.69"/>
    <n v="24"/>
    <n v="1344"/>
    <x v="118"/>
  </r>
  <r>
    <n v="4493"/>
    <s v="Willian"/>
    <s v="Keller"/>
    <x v="1"/>
    <x v="1"/>
    <n v="60"/>
    <s v="Surrey Commercial"/>
    <s v="Moelfre"/>
    <x v="2"/>
    <s v="20/03/2022"/>
    <n v="56"/>
    <x v="5"/>
    <s v="Ultrathing V4"/>
    <x v="5"/>
    <x v="0"/>
    <n v="3.99"/>
    <n v="24"/>
    <n v="1344"/>
    <x v="958"/>
  </r>
  <r>
    <n v="4494"/>
    <s v="Mariano"/>
    <s v="Christie"/>
    <x v="1"/>
    <x v="1"/>
    <n v="90"/>
    <s v="Surrey Cottage"/>
    <s v="Devon"/>
    <x v="3"/>
    <s v="14/11/2022"/>
    <n v="97"/>
    <x v="9"/>
    <s v="Ultrathing V3"/>
    <x v="7"/>
    <x v="0"/>
    <n v="3.39"/>
    <n v="24"/>
    <n v="2328"/>
    <x v="998"/>
  </r>
  <r>
    <n v="4495"/>
    <s v="Tomika"/>
    <s v="Odonnell"/>
    <x v="3"/>
    <x v="0"/>
    <n v="60"/>
    <s v="Surrey Mews"/>
    <s v="Boston"/>
    <x v="28"/>
    <s v="18/02/2021"/>
    <n v="86"/>
    <x v="1"/>
    <s v="Megawidget L"/>
    <x v="10"/>
    <x v="1"/>
    <n v="1.79"/>
    <n v="24"/>
    <n v="2064"/>
    <x v="201"/>
  </r>
  <r>
    <n v="4497"/>
    <s v="Oren"/>
    <s v="Olsen"/>
    <x v="1"/>
    <x v="1"/>
    <n v="90"/>
    <s v="Sussex Gardens"/>
    <s v="Cradley Heath"/>
    <x v="16"/>
    <s v="24/06/2020"/>
    <n v="50"/>
    <x v="5"/>
    <s v="Ultrathing V4"/>
    <x v="2"/>
    <x v="2"/>
    <n v="3.99"/>
    <n v="24"/>
    <n v="1200"/>
    <x v="159"/>
  </r>
  <r>
    <n v="4499"/>
    <s v="Estella"/>
    <s v="Ragland"/>
    <x v="0"/>
    <x v="0"/>
    <n v="30"/>
    <s v="Sussex Terrace"/>
    <s v="Liss"/>
    <x v="11"/>
    <s v="27/01/2020"/>
    <n v="18"/>
    <x v="0"/>
    <s v="Hyperwotsit"/>
    <x v="6"/>
    <x v="2"/>
    <n v="2.0099999999999998"/>
    <n v="20"/>
    <n v="360"/>
    <x v="18"/>
  </r>
  <r>
    <n v="4500"/>
    <s v="Marcus"/>
    <s v="Vasquez"/>
    <x v="1"/>
    <x v="1"/>
    <n v="60"/>
    <s v="Sutherland Gardens"/>
    <s v="Weybridge"/>
    <x v="2"/>
    <d v="2022-05-09T00:00:00"/>
    <n v="63"/>
    <x v="2"/>
    <s v="Ultrathing V1"/>
    <x v="11"/>
    <x v="0"/>
    <n v="1.79"/>
    <n v="17"/>
    <n v="1071"/>
    <x v="341"/>
  </r>
  <r>
    <n v="4501"/>
    <s v="Alycia"/>
    <s v="Staples"/>
    <x v="0"/>
    <x v="0"/>
    <n v="90"/>
    <s v="Sutherland Street"/>
    <s v="Ashby-De-La-Zouch"/>
    <x v="64"/>
    <s v="30/08/2020"/>
    <n v="23"/>
    <x v="0"/>
    <s v="Hyperwotsit"/>
    <x v="3"/>
    <x v="2"/>
    <n v="2.0099999999999998"/>
    <n v="20"/>
    <n v="460"/>
    <x v="917"/>
  </r>
  <r>
    <n v="4502"/>
    <s v="Emmy"/>
    <s v="Ferguson"/>
    <x v="3"/>
    <x v="0"/>
    <n v="90"/>
    <s v="Sutton C+F931Rt"/>
    <s v="County Fermanagh"/>
    <x v="16"/>
    <d v="2021-02-09T00:00:00"/>
    <n v="27"/>
    <x v="2"/>
    <s v="Ultrathing V1"/>
    <x v="10"/>
    <x v="1"/>
    <n v="1.79"/>
    <n v="17"/>
    <n v="459"/>
    <x v="431"/>
  </r>
  <r>
    <n v="4503"/>
    <s v="Boyce"/>
    <s v="Tyson"/>
    <x v="1"/>
    <x v="1"/>
    <n v="30"/>
    <s v="Sutton Estate"/>
    <s v="Fort Augustus"/>
    <x v="17"/>
    <d v="2021-02-11T00:00:00"/>
    <n v="38"/>
    <x v="7"/>
    <s v="Ultrathing V2"/>
    <x v="10"/>
    <x v="1"/>
    <n v="2.95"/>
    <n v="20"/>
    <n v="760"/>
    <x v="121"/>
  </r>
  <r>
    <n v="4504"/>
    <s v="Marcellus"/>
    <s v="John"/>
    <x v="1"/>
    <x v="1"/>
    <n v="90"/>
    <s v="Sutton Row"/>
    <s v="Ballycastle"/>
    <x v="0"/>
    <d v="2020-11-05T00:00:00"/>
    <n v="21"/>
    <x v="0"/>
    <s v="Hyperwotsit"/>
    <x v="7"/>
    <x v="2"/>
    <n v="2.0099999999999998"/>
    <n v="20"/>
    <n v="420"/>
    <x v="165"/>
  </r>
  <r>
    <n v="4505"/>
    <s v="Jeffry"/>
    <s v="Childs"/>
    <x v="1"/>
    <x v="1"/>
    <n v="60"/>
    <s v="Swady Hill"/>
    <s v="Leicestershire"/>
    <x v="84"/>
    <s v="14/02/2021"/>
    <n v="2"/>
    <x v="7"/>
    <s v="Ultrathing V2"/>
    <x v="10"/>
    <x v="1"/>
    <n v="2.95"/>
    <n v="20"/>
    <n v="40"/>
    <x v="37"/>
  </r>
  <r>
    <n v="4506"/>
    <s v="Jennell"/>
    <s v="Vaughan"/>
    <x v="0"/>
    <x v="0"/>
    <n v="90"/>
    <s v="Swains Road"/>
    <s v="Taynuilt"/>
    <x v="2"/>
    <d v="2021-09-09T00:00:00"/>
    <n v="52"/>
    <x v="8"/>
    <s v="Superwossname"/>
    <x v="9"/>
    <x v="1"/>
    <n v="3.49"/>
    <n v="20"/>
    <n v="1040"/>
    <x v="371"/>
  </r>
  <r>
    <n v="4507"/>
    <s v="Shannon"/>
    <s v="Compton"/>
    <x v="1"/>
    <x v="1"/>
    <n v="60"/>
    <s v="Swallow Close"/>
    <s v="Kenley"/>
    <x v="21"/>
    <s v="21/06/2022"/>
    <n v="33"/>
    <x v="3"/>
    <s v="Megawidget S"/>
    <x v="2"/>
    <x v="0"/>
    <n v="0.69"/>
    <n v="24"/>
    <n v="792"/>
    <x v="442"/>
  </r>
  <r>
    <n v="4508"/>
    <s v="Christian"/>
    <s v="Lara"/>
    <x v="0"/>
    <x v="0"/>
    <n v="30"/>
    <s v="Swallow Drive"/>
    <s v="Ebbw Vale"/>
    <x v="44"/>
    <d v="2022-12-12T00:00:00"/>
    <n v="11"/>
    <x v="8"/>
    <s v="Superwossname"/>
    <x v="8"/>
    <x v="0"/>
    <n v="3.49"/>
    <n v="20"/>
    <n v="220"/>
    <x v="768"/>
  </r>
  <r>
    <n v="4509"/>
    <s v="Cristopher"/>
    <s v="Stanton"/>
    <x v="1"/>
    <x v="1"/>
    <n v="30"/>
    <s v="Swallow Gardens"/>
    <s v="Sidcup"/>
    <x v="2"/>
    <d v="2021-12-05T00:00:00"/>
    <n v="13"/>
    <x v="4"/>
    <s v="Gigastuff"/>
    <x v="8"/>
    <x v="1"/>
    <n v="1.89"/>
    <n v="18"/>
    <n v="234"/>
    <x v="143"/>
  </r>
  <r>
    <n v="4510"/>
    <s v="Doyle"/>
    <s v="Kessler"/>
    <x v="1"/>
    <x v="1"/>
    <n v="60"/>
    <s v="Swan Alley"/>
    <s v="Blaydon-On-Tyne"/>
    <x v="7"/>
    <s v="15/07/2022"/>
    <n v="43"/>
    <x v="8"/>
    <s v="Superwossname"/>
    <x v="0"/>
    <x v="0"/>
    <n v="3.49"/>
    <n v="20"/>
    <n v="860"/>
    <x v="235"/>
  </r>
  <r>
    <n v="4511"/>
    <s v="Numbers"/>
    <s v="Soto"/>
    <x v="1"/>
    <x v="1"/>
    <n v="90"/>
    <s v="Swan Lane"/>
    <s v="Chorley"/>
    <x v="18"/>
    <s v="27/08/2020"/>
    <n v="46"/>
    <x v="6"/>
    <s v="Megawidget M"/>
    <x v="3"/>
    <x v="2"/>
    <n v="1.29"/>
    <n v="24"/>
    <n v="1104"/>
    <x v="199"/>
  </r>
  <r>
    <n v="4512"/>
    <s v="Elmo"/>
    <s v="Mclaughlin"/>
    <x v="1"/>
    <x v="1"/>
    <n v="30"/>
    <s v="Swan Yard"/>
    <s v="Mayfield"/>
    <x v="2"/>
    <d v="2022-08-06T00:00:00"/>
    <n v="80"/>
    <x v="5"/>
    <s v="Ultrathing V4"/>
    <x v="3"/>
    <x v="0"/>
    <n v="3.99"/>
    <n v="24"/>
    <n v="1920"/>
    <x v="592"/>
  </r>
  <r>
    <n v="4513"/>
    <s v="Ja"/>
    <s v="Kimball"/>
    <x v="0"/>
    <x v="0"/>
    <n v="60"/>
    <s v="Swansland Gardens"/>
    <s v="Ayr"/>
    <x v="40"/>
    <s v="13/03/2021"/>
    <n v="58"/>
    <x v="0"/>
    <s v="Hyperwotsit"/>
    <x v="5"/>
    <x v="1"/>
    <n v="2.0099999999999998"/>
    <n v="20"/>
    <n v="1160"/>
    <x v="791"/>
  </r>
  <r>
    <n v="4514"/>
    <s v="Regina"/>
    <s v="Scruggs"/>
    <x v="0"/>
    <x v="0"/>
    <n v="90"/>
    <s v="Swansland Gardens"/>
    <s v="Caterham"/>
    <x v="10"/>
    <d v="2021-10-07T00:00:00"/>
    <n v="48"/>
    <x v="5"/>
    <s v="Ultrathing V4"/>
    <x v="1"/>
    <x v="1"/>
    <n v="3.99"/>
    <n v="24"/>
    <n v="1152"/>
    <x v="720"/>
  </r>
  <r>
    <n v="4515"/>
    <s v="Rodney"/>
    <s v="Begay"/>
    <x v="1"/>
    <x v="1"/>
    <n v="90"/>
    <s v="Sweden Gate"/>
    <s v="Crowthorne"/>
    <x v="16"/>
    <s v="17/03/2021"/>
    <n v="57"/>
    <x v="2"/>
    <s v="Ultrathing V1"/>
    <x v="5"/>
    <x v="1"/>
    <n v="1.79"/>
    <n v="17"/>
    <n v="969"/>
    <x v="489"/>
  </r>
  <r>
    <n v="4516"/>
    <s v="Zelma"/>
    <s v="Romero"/>
    <x v="2"/>
    <x v="0"/>
    <n v="30"/>
    <s v="Sweedland Court"/>
    <s v="Tintagel"/>
    <x v="2"/>
    <s v="22/12/2020"/>
    <n v="7"/>
    <x v="3"/>
    <s v="Megawidget S"/>
    <x v="8"/>
    <x v="2"/>
    <n v="0.69"/>
    <n v="24"/>
    <n v="168"/>
    <x v="33"/>
  </r>
  <r>
    <n v="4517"/>
    <s v="Glen"/>
    <s v="Mccoy"/>
    <x v="4"/>
    <x v="2"/>
    <n v="90"/>
    <s v="Swiss Villas"/>
    <s v="Lochgilphead"/>
    <x v="11"/>
    <s v="25/10/2022"/>
    <n v="21"/>
    <x v="8"/>
    <s v="Superwossname"/>
    <x v="1"/>
    <x v="0"/>
    <n v="3.49"/>
    <n v="20"/>
    <n v="420"/>
    <x v="549"/>
  </r>
  <r>
    <n v="4518"/>
    <s v="Randy"/>
    <s v="Booth"/>
    <x v="1"/>
    <x v="1"/>
    <n v="60"/>
    <s v="Sycamore Close"/>
    <s v="Essex"/>
    <x v="17"/>
    <s v="29/03/2021"/>
    <n v="95"/>
    <x v="3"/>
    <s v="Megawidget S"/>
    <x v="5"/>
    <x v="1"/>
    <n v="0.69"/>
    <n v="24"/>
    <n v="2280"/>
    <x v="361"/>
  </r>
  <r>
    <n v="4519"/>
    <s v="Yon"/>
    <s v="Costa"/>
    <x v="2"/>
    <x v="0"/>
    <n v="30"/>
    <s v="Sydney Cottages"/>
    <s v="Humbie"/>
    <x v="1"/>
    <d v="2022-05-10T00:00:00"/>
    <n v="74"/>
    <x v="9"/>
    <s v="Ultrathing V3"/>
    <x v="11"/>
    <x v="0"/>
    <n v="3.39"/>
    <n v="24"/>
    <n v="1776"/>
    <x v="525"/>
  </r>
  <r>
    <n v="4520"/>
    <s v="Garth"/>
    <s v="Sharpe"/>
    <x v="1"/>
    <x v="1"/>
    <n v="60"/>
    <s v="Sydney Street"/>
    <s v="Romford"/>
    <x v="2"/>
    <d v="2020-12-04T00:00:00"/>
    <n v="5"/>
    <x v="7"/>
    <s v="Ultrathing V2"/>
    <x v="8"/>
    <x v="2"/>
    <n v="2.95"/>
    <n v="20"/>
    <n v="100"/>
    <x v="826"/>
  </r>
  <r>
    <n v="4521"/>
    <s v="Hollis"/>
    <s v="Sheehan"/>
    <x v="1"/>
    <x v="1"/>
    <n v="60"/>
    <s v="Symons Street"/>
    <s v="County Antrim"/>
    <x v="16"/>
    <s v="18/12/2022"/>
    <n v="33"/>
    <x v="1"/>
    <s v="Megawidget L"/>
    <x v="8"/>
    <x v="0"/>
    <n v="1.79"/>
    <n v="24"/>
    <n v="792"/>
    <x v="860"/>
  </r>
  <r>
    <n v="4522"/>
    <s v="Roy"/>
    <s v="Cowan"/>
    <x v="2"/>
    <x v="0"/>
    <n v="90"/>
    <s v="Synagogue"/>
    <s v="Thornton-Cleveleys"/>
    <x v="2"/>
    <d v="2020-04-10T00:00:00"/>
    <n v="45"/>
    <x v="9"/>
    <s v="Ultrathing V3"/>
    <x v="4"/>
    <x v="2"/>
    <n v="3.39"/>
    <n v="24"/>
    <n v="1080"/>
    <x v="814"/>
  </r>
  <r>
    <n v="4523"/>
    <s v="Sang"/>
    <s v="Simon"/>
    <x v="1"/>
    <x v="1"/>
    <n v="60"/>
    <s v="Tabernacle Square"/>
    <s v="Ulverston"/>
    <x v="2"/>
    <s v="30/12/2021"/>
    <n v="61"/>
    <x v="2"/>
    <s v="Ultrathing V1"/>
    <x v="8"/>
    <x v="1"/>
    <n v="1.79"/>
    <n v="17"/>
    <n v="1037"/>
    <x v="81"/>
  </r>
  <r>
    <n v="4524"/>
    <s v="Stanton"/>
    <s v="Mcnair"/>
    <x v="1"/>
    <x v="1"/>
    <n v="90"/>
    <s v="Tachbrook Mews"/>
    <s v="Marianglas"/>
    <x v="2"/>
    <s v="22/08/2021"/>
    <n v="5"/>
    <x v="1"/>
    <s v="Megawidget L"/>
    <x v="3"/>
    <x v="1"/>
    <n v="1.79"/>
    <n v="24"/>
    <n v="120"/>
    <x v="373"/>
  </r>
  <r>
    <n v="4525"/>
    <s v="Eura"/>
    <s v="Horne"/>
    <x v="0"/>
    <x v="0"/>
    <n v="90"/>
    <s v="Tailworth Street"/>
    <s v="Llandeilo"/>
    <x v="11"/>
    <s v="28/07/2020"/>
    <n v="50"/>
    <x v="0"/>
    <s v="Hyperwotsit"/>
    <x v="0"/>
    <x v="2"/>
    <n v="2.0099999999999998"/>
    <n v="20"/>
    <n v="1000"/>
    <x v="671"/>
  </r>
  <r>
    <n v="4526"/>
    <s v="Jere"/>
    <s v="Geiger"/>
    <x v="1"/>
    <x v="1"/>
    <n v="60"/>
    <s v="Talfour Road"/>
    <s v="Llanrhystud"/>
    <x v="11"/>
    <d v="2021-05-08T00:00:00"/>
    <n v="47"/>
    <x v="2"/>
    <s v="Ultrathing V1"/>
    <x v="11"/>
    <x v="1"/>
    <n v="1.79"/>
    <n v="17"/>
    <n v="799"/>
    <x v="670"/>
  </r>
  <r>
    <n v="4527"/>
    <s v="Santo"/>
    <s v="Bates"/>
    <x v="1"/>
    <x v="1"/>
    <n v="30"/>
    <s v="Tamar Street"/>
    <s v="South Ockendon"/>
    <x v="2"/>
    <d v="2020-06-03T00:00:00"/>
    <n v="34"/>
    <x v="4"/>
    <s v="Gigastuff"/>
    <x v="2"/>
    <x v="2"/>
    <n v="1.89"/>
    <n v="18"/>
    <n v="612"/>
    <x v="503"/>
  </r>
  <r>
    <n v="4528"/>
    <s v="Winifred"/>
    <s v="Thompson"/>
    <x v="2"/>
    <x v="0"/>
    <n v="30"/>
    <s v="Tanfield Court"/>
    <s v="Isle Of Colonsay"/>
    <x v="21"/>
    <s v="16/03/2022"/>
    <n v="76"/>
    <x v="7"/>
    <s v="Ultrathing V2"/>
    <x v="5"/>
    <x v="0"/>
    <n v="2.95"/>
    <n v="20"/>
    <n v="1520"/>
    <x v="429"/>
  </r>
  <r>
    <n v="4529"/>
    <s v="Solomon"/>
    <s v="Friend"/>
    <x v="1"/>
    <x v="1"/>
    <n v="90"/>
    <s v="Tangle Tree"/>
    <s v="Redruth"/>
    <x v="2"/>
    <s v="16/10/2022"/>
    <n v="43"/>
    <x v="7"/>
    <s v="Ultrathing V2"/>
    <x v="1"/>
    <x v="0"/>
    <n v="2.95"/>
    <n v="20"/>
    <n v="860"/>
    <x v="410"/>
  </r>
  <r>
    <n v="4530"/>
    <s v="Daphne"/>
    <s v="Camacho"/>
    <x v="5"/>
    <x v="2"/>
    <n v="60"/>
    <s v="Tanhurst Walk"/>
    <s v="Motherwell"/>
    <x v="2"/>
    <s v="27/01/2021"/>
    <n v="88"/>
    <x v="5"/>
    <s v="Ultrathing V4"/>
    <x v="6"/>
    <x v="1"/>
    <n v="3.99"/>
    <n v="24"/>
    <n v="2112"/>
    <x v="999"/>
  </r>
  <r>
    <n v="4531"/>
    <s v="Rhett"/>
    <s v="Harrington"/>
    <x v="1"/>
    <x v="1"/>
    <n v="30"/>
    <s v="Tankerton Houses"/>
    <s v="Yeovil"/>
    <x v="2"/>
    <d v="2022-12-12T00:00:00"/>
    <n v="52"/>
    <x v="8"/>
    <s v="Superwossname"/>
    <x v="8"/>
    <x v="0"/>
    <n v="3.49"/>
    <n v="20"/>
    <n v="1040"/>
    <x v="371"/>
  </r>
  <r>
    <n v="4532"/>
    <s v="Yee"/>
    <s v="Albright"/>
    <x v="0"/>
    <x v="0"/>
    <n v="90"/>
    <s v="Tankerville Road"/>
    <s v="Dalmally"/>
    <x v="3"/>
    <s v="22/07/2021"/>
    <n v="79"/>
    <x v="9"/>
    <s v="Ultrathing V3"/>
    <x v="0"/>
    <x v="1"/>
    <n v="3.39"/>
    <n v="24"/>
    <n v="1896"/>
    <x v="219"/>
  </r>
  <r>
    <n v="4533"/>
    <s v="Delmer"/>
    <s v="Drew"/>
    <x v="1"/>
    <x v="1"/>
    <n v="90"/>
    <s v="Tant Avenue"/>
    <s v="Gairloch"/>
    <x v="17"/>
    <s v="16/03/2020"/>
    <n v="73"/>
    <x v="2"/>
    <s v="Ultrathing V1"/>
    <x v="5"/>
    <x v="2"/>
    <n v="1.79"/>
    <n v="17"/>
    <n v="1241"/>
    <x v="557"/>
  </r>
  <r>
    <n v="4535"/>
    <s v="Guy"/>
    <s v="Ibarra"/>
    <x v="1"/>
    <x v="1"/>
    <n v="90"/>
    <s v="Tariff Road"/>
    <s v="Llangammarch Wells"/>
    <x v="11"/>
    <s v="17/02/2022"/>
    <n v="96"/>
    <x v="2"/>
    <s v="Ultrathing V1"/>
    <x v="10"/>
    <x v="0"/>
    <n v="1.79"/>
    <n v="17"/>
    <n v="1632"/>
    <x v="160"/>
  </r>
  <r>
    <n v="4536"/>
    <s v="Chung"/>
    <s v="Hart"/>
    <x v="1"/>
    <x v="1"/>
    <n v="90"/>
    <s v="Tarnwood Park"/>
    <s v="Musselburgh"/>
    <x v="2"/>
    <s v="21/10/2022"/>
    <n v="56"/>
    <x v="7"/>
    <s v="Ultrathing V2"/>
    <x v="1"/>
    <x v="0"/>
    <n v="2.95"/>
    <n v="20"/>
    <n v="1120"/>
    <x v="986"/>
  </r>
  <r>
    <n v="4537"/>
    <s v="Brendon"/>
    <s v="Brewster"/>
    <x v="1"/>
    <x v="1"/>
    <n v="30"/>
    <s v="Tarragon Close"/>
    <s v="New Tredegar"/>
    <x v="2"/>
    <d v="2021-04-03T00:00:00"/>
    <n v="93"/>
    <x v="1"/>
    <s v="Megawidget L"/>
    <x v="4"/>
    <x v="1"/>
    <n v="1.79"/>
    <n v="24"/>
    <n v="2232"/>
    <x v="1000"/>
  </r>
  <r>
    <n v="4538"/>
    <s v="Ashanti"/>
    <s v="Knox"/>
    <x v="2"/>
    <x v="0"/>
    <n v="90"/>
    <s v="Tarver Road"/>
    <s v="Keith"/>
    <x v="21"/>
    <s v="20/05/2020"/>
    <n v="72"/>
    <x v="2"/>
    <s v="Ultrathing V1"/>
    <x v="11"/>
    <x v="2"/>
    <n v="1.79"/>
    <n v="17"/>
    <n v="1224"/>
    <x v="61"/>
  </r>
  <r>
    <n v="4539"/>
    <s v="Belinda"/>
    <s v="Hobson"/>
    <x v="3"/>
    <x v="0"/>
    <n v="60"/>
    <s v="Tash Street"/>
    <s v="Manningtree"/>
    <x v="2"/>
    <s v="21/07/2020"/>
    <n v="9"/>
    <x v="7"/>
    <s v="Ultrathing V2"/>
    <x v="0"/>
    <x v="2"/>
    <n v="2.95"/>
    <n v="20"/>
    <n v="180"/>
    <x v="488"/>
  </r>
  <r>
    <n v="4540"/>
    <s v="Michelle"/>
    <s v="Kerr"/>
    <x v="2"/>
    <x v="0"/>
    <n v="90"/>
    <s v="Tatnell Road"/>
    <s v="Clitheroe"/>
    <x v="15"/>
    <s v="22/03/2020"/>
    <n v="46"/>
    <x v="8"/>
    <s v="Superwossname"/>
    <x v="5"/>
    <x v="2"/>
    <n v="3.49"/>
    <n v="20"/>
    <n v="920"/>
    <x v="166"/>
  </r>
  <r>
    <n v="4541"/>
    <s v="Wayne"/>
    <s v="Parsons"/>
    <x v="1"/>
    <x v="1"/>
    <n v="90"/>
    <s v="Tatnell Road"/>
    <s v="Deal"/>
    <x v="3"/>
    <s v="16/11/2022"/>
    <n v="72"/>
    <x v="4"/>
    <s v="Gigastuff"/>
    <x v="7"/>
    <x v="0"/>
    <n v="1.89"/>
    <n v="18"/>
    <n v="1296"/>
    <x v="695"/>
  </r>
  <r>
    <n v="4543"/>
    <s v="Lorena"/>
    <s v="Navarro"/>
    <x v="0"/>
    <x v="0"/>
    <n v="60"/>
    <s v="Tattersall Close"/>
    <s v="Liss"/>
    <x v="11"/>
    <s v="19/06/2022"/>
    <n v="84"/>
    <x v="2"/>
    <s v="Ultrathing V1"/>
    <x v="2"/>
    <x v="0"/>
    <n v="1.79"/>
    <n v="17"/>
    <n v="1428"/>
    <x v="599"/>
  </r>
  <r>
    <n v="4544"/>
    <s v="Jenni"/>
    <s v="Wooten"/>
    <x v="0"/>
    <x v="0"/>
    <n v="60"/>
    <s v="Tattle Court"/>
    <s v="Llangollen"/>
    <x v="11"/>
    <d v="2022-12-09T00:00:00"/>
    <n v="3"/>
    <x v="5"/>
    <s v="Ultrathing V4"/>
    <x v="8"/>
    <x v="0"/>
    <n v="3.99"/>
    <n v="24"/>
    <n v="72"/>
    <x v="379"/>
  </r>
  <r>
    <n v="4545"/>
    <s v="Wayne"/>
    <s v="Hamm"/>
    <x v="1"/>
    <x v="1"/>
    <n v="60"/>
    <s v="Taunton Avenue"/>
    <s v="South Brent"/>
    <x v="2"/>
    <d v="2020-04-08T00:00:00"/>
    <n v="14"/>
    <x v="5"/>
    <s v="Ultrathing V4"/>
    <x v="4"/>
    <x v="2"/>
    <n v="3.99"/>
    <n v="24"/>
    <n v="336"/>
    <x v="276"/>
  </r>
  <r>
    <n v="4546"/>
    <s v="Terrell"/>
    <s v="Wallace"/>
    <x v="1"/>
    <x v="1"/>
    <n v="60"/>
    <s v="Taunton Place"/>
    <s v="Cambridgeshire"/>
    <x v="10"/>
    <s v="20/02/2020"/>
    <n v="36"/>
    <x v="2"/>
    <s v="Ultrathing V1"/>
    <x v="10"/>
    <x v="2"/>
    <n v="1.79"/>
    <n v="17"/>
    <n v="612"/>
    <x v="832"/>
  </r>
  <r>
    <n v="4547"/>
    <s v="Hobert"/>
    <s v="Soto"/>
    <x v="1"/>
    <x v="1"/>
    <n v="90"/>
    <s v="Taverners Way"/>
    <s v="Corsham"/>
    <x v="16"/>
    <d v="2020-08-05T00:00:00"/>
    <n v="78"/>
    <x v="9"/>
    <s v="Ultrathing V3"/>
    <x v="3"/>
    <x v="2"/>
    <n v="3.39"/>
    <n v="24"/>
    <n v="1872"/>
    <x v="353"/>
  </r>
  <r>
    <n v="4548"/>
    <s v="Alyse"/>
    <s v="Thayer"/>
    <x v="2"/>
    <x v="0"/>
    <n v="90"/>
    <s v="Taybridge Road"/>
    <s v="West Calder"/>
    <x v="2"/>
    <s v="30/09/2022"/>
    <n v="9"/>
    <x v="7"/>
    <s v="Ultrathing V2"/>
    <x v="9"/>
    <x v="0"/>
    <n v="2.95"/>
    <n v="20"/>
    <n v="180"/>
    <x v="488"/>
  </r>
  <r>
    <n v="4549"/>
    <s v="Latia"/>
    <s v="Corbett"/>
    <x v="2"/>
    <x v="0"/>
    <n v="30"/>
    <s v="Taylor Close"/>
    <s v="Chipping Norton"/>
    <x v="18"/>
    <s v="14/03/2021"/>
    <n v="50"/>
    <x v="1"/>
    <s v="Megawidget L"/>
    <x v="5"/>
    <x v="1"/>
    <n v="1.79"/>
    <n v="24"/>
    <n v="1200"/>
    <x v="19"/>
  </r>
  <r>
    <n v="4550"/>
    <s v="Kelvin"/>
    <s v="Hanson"/>
    <x v="1"/>
    <x v="1"/>
    <n v="30"/>
    <s v="Taylors Buildings"/>
    <s v="Llanfyrnach"/>
    <x v="11"/>
    <s v="30/06/2021"/>
    <n v="55"/>
    <x v="3"/>
    <s v="Megawidget S"/>
    <x v="2"/>
    <x v="1"/>
    <n v="0.69"/>
    <n v="24"/>
    <n v="1320"/>
    <x v="65"/>
  </r>
  <r>
    <n v="4551"/>
    <s v="Sonny"/>
    <s v="Bruno"/>
    <x v="1"/>
    <x v="1"/>
    <n v="30"/>
    <s v="Taylors Cottages"/>
    <s v="Street"/>
    <x v="2"/>
    <s v="17/08/2020"/>
    <n v="33"/>
    <x v="4"/>
    <s v="Gigastuff"/>
    <x v="3"/>
    <x v="2"/>
    <n v="1.89"/>
    <n v="18"/>
    <n v="594"/>
    <x v="469"/>
  </r>
  <r>
    <n v="4552"/>
    <s v="Lashawnda"/>
    <s v="Ladner"/>
    <x v="2"/>
    <x v="0"/>
    <n v="30"/>
    <s v="Tayport Close"/>
    <s v="Kidderminster"/>
    <x v="21"/>
    <s v="15/08/2020"/>
    <n v="18"/>
    <x v="1"/>
    <s v="Megawidget L"/>
    <x v="3"/>
    <x v="2"/>
    <n v="1.79"/>
    <n v="24"/>
    <n v="432"/>
    <x v="39"/>
  </r>
  <r>
    <n v="4553"/>
    <s v="Vivien"/>
    <s v="Downs"/>
    <x v="2"/>
    <x v="0"/>
    <n v="60"/>
    <s v="Teale Street"/>
    <s v="Sutton Coldfield"/>
    <x v="2"/>
    <d v="2021-04-04T00:00:00"/>
    <n v="83"/>
    <x v="3"/>
    <s v="Megawidget S"/>
    <x v="4"/>
    <x v="1"/>
    <n v="0.69"/>
    <n v="24"/>
    <n v="1992"/>
    <x v="321"/>
  </r>
  <r>
    <n v="4554"/>
    <s v="Debbie"/>
    <s v="Stafford"/>
    <x v="0"/>
    <x v="0"/>
    <n v="60"/>
    <s v="Tehidy Villas"/>
    <s v="Banchory"/>
    <x v="0"/>
    <d v="2020-03-01T00:00:00"/>
    <n v="66"/>
    <x v="2"/>
    <s v="Ultrathing V1"/>
    <x v="5"/>
    <x v="2"/>
    <n v="1.79"/>
    <n v="17"/>
    <n v="1122"/>
    <x v="771"/>
  </r>
  <r>
    <n v="4555"/>
    <s v="Racquel"/>
    <s v="Hemphill"/>
    <x v="3"/>
    <x v="0"/>
    <n v="30"/>
    <s v="Teignmouth Close"/>
    <s v="Bideford"/>
    <x v="26"/>
    <d v="2021-07-02T00:00:00"/>
    <n v="8"/>
    <x v="8"/>
    <s v="Superwossname"/>
    <x v="0"/>
    <x v="1"/>
    <n v="3.49"/>
    <n v="20"/>
    <n v="160"/>
    <x v="612"/>
  </r>
  <r>
    <n v="4556"/>
    <s v="Linsey"/>
    <s v="Saunders"/>
    <x v="2"/>
    <x v="0"/>
    <n v="90"/>
    <s v="Telfer Close"/>
    <s v="Prestonpans"/>
    <x v="2"/>
    <d v="2021-06-07T00:00:00"/>
    <n v="30"/>
    <x v="7"/>
    <s v="Ultrathing V2"/>
    <x v="2"/>
    <x v="1"/>
    <n v="2.95"/>
    <n v="20"/>
    <n v="600"/>
    <x v="406"/>
  </r>
  <r>
    <n v="4557"/>
    <s v="Jung"/>
    <s v="Holder"/>
    <x v="0"/>
    <x v="0"/>
    <n v="60"/>
    <s v="Templar Street"/>
    <s v="Wishaw"/>
    <x v="2"/>
    <d v="2020-03-10T00:00:00"/>
    <n v="38"/>
    <x v="3"/>
    <s v="Megawidget S"/>
    <x v="5"/>
    <x v="2"/>
    <n v="0.69"/>
    <n v="24"/>
    <n v="912"/>
    <x v="117"/>
  </r>
  <r>
    <n v="4558"/>
    <s v="Trudi"/>
    <s v="Hardy"/>
    <x v="0"/>
    <x v="0"/>
    <n v="30"/>
    <s v="Temple Buildings"/>
    <s v="Burnley"/>
    <x v="46"/>
    <s v="22/12/2021"/>
    <n v="13"/>
    <x v="5"/>
    <s v="Ultrathing V4"/>
    <x v="8"/>
    <x v="1"/>
    <n v="3.99"/>
    <n v="24"/>
    <n v="312"/>
    <x v="647"/>
  </r>
  <r>
    <n v="4559"/>
    <s v="Shonda"/>
    <s v="Mccormick"/>
    <x v="2"/>
    <x v="0"/>
    <n v="90"/>
    <s v="Temple Place"/>
    <s v="Verwood"/>
    <x v="2"/>
    <s v="20/09/2021"/>
    <n v="50"/>
    <x v="1"/>
    <s v="Megawidget L"/>
    <x v="9"/>
    <x v="1"/>
    <n v="1.79"/>
    <n v="24"/>
    <n v="1200"/>
    <x v="19"/>
  </r>
  <r>
    <n v="4560"/>
    <s v="Margarito"/>
    <s v="Louis"/>
    <x v="1"/>
    <x v="1"/>
    <n v="60"/>
    <s v="Temple Villas"/>
    <s v="Forest Row"/>
    <x v="17"/>
    <s v="16/11/2021"/>
    <n v="5"/>
    <x v="6"/>
    <s v="Megawidget M"/>
    <x v="7"/>
    <x v="1"/>
    <n v="1.29"/>
    <n v="24"/>
    <n v="120"/>
    <x v="966"/>
  </r>
  <r>
    <n v="4561"/>
    <s v="Lisandra"/>
    <s v="Arroyo"/>
    <x v="0"/>
    <x v="0"/>
    <n v="30"/>
    <s v="Templeman Road"/>
    <s v="Gretna"/>
    <x v="13"/>
    <d v="2021-03-04T00:00:00"/>
    <n v="39"/>
    <x v="0"/>
    <s v="Hyperwotsit"/>
    <x v="5"/>
    <x v="1"/>
    <n v="2.0099999999999998"/>
    <n v="20"/>
    <n v="780"/>
    <x v="829"/>
  </r>
  <r>
    <n v="4562"/>
    <s v="Ronald"/>
    <s v="Mckinney"/>
    <x v="1"/>
    <x v="1"/>
    <n v="90"/>
    <s v="Tenby Close"/>
    <s v="Kingsbridge"/>
    <x v="21"/>
    <s v="15/09/2021"/>
    <n v="76"/>
    <x v="3"/>
    <s v="Megawidget S"/>
    <x v="9"/>
    <x v="1"/>
    <n v="0.69"/>
    <n v="24"/>
    <n v="1824"/>
    <x v="950"/>
  </r>
  <r>
    <n v="4564"/>
    <s v="Otis"/>
    <s v="Stroud"/>
    <x v="1"/>
    <x v="1"/>
    <n v="90"/>
    <s v="Tenby Road"/>
    <s v="Hamilton"/>
    <x v="13"/>
    <d v="2022-01-06T00:00:00"/>
    <n v="95"/>
    <x v="2"/>
    <s v="Ultrathing V1"/>
    <x v="6"/>
    <x v="0"/>
    <n v="1.79"/>
    <n v="17"/>
    <n v="1615"/>
    <x v="693"/>
  </r>
  <r>
    <n v="4566"/>
    <s v="Woodrow"/>
    <s v="Grant"/>
    <x v="1"/>
    <x v="1"/>
    <n v="60"/>
    <s v="Tench Street"/>
    <s v="East Cowes"/>
    <x v="44"/>
    <s v="14/05/2022"/>
    <n v="33"/>
    <x v="3"/>
    <s v="Megawidget S"/>
    <x v="11"/>
    <x v="0"/>
    <n v="0.69"/>
    <n v="24"/>
    <n v="792"/>
    <x v="442"/>
  </r>
  <r>
    <n v="4567"/>
    <s v="Ray"/>
    <s v="Horton"/>
    <x v="1"/>
    <x v="1"/>
    <n v="90"/>
    <s v="Tenison Court"/>
    <s v="Oswestry"/>
    <x v="2"/>
    <d v="2021-01-09T00:00:00"/>
    <n v="61"/>
    <x v="2"/>
    <s v="Ultrathing V1"/>
    <x v="6"/>
    <x v="1"/>
    <n v="1.79"/>
    <n v="17"/>
    <n v="1037"/>
    <x v="81"/>
  </r>
  <r>
    <n v="4568"/>
    <s v="Sabrina"/>
    <s v="Crowe"/>
    <x v="2"/>
    <x v="0"/>
    <n v="90"/>
    <s v="Tenter Ground"/>
    <s v="Surrey"/>
    <x v="2"/>
    <s v="28/03/2022"/>
    <n v="87"/>
    <x v="9"/>
    <s v="Ultrathing V3"/>
    <x v="5"/>
    <x v="0"/>
    <n v="3.39"/>
    <n v="24"/>
    <n v="2088"/>
    <x v="351"/>
  </r>
  <r>
    <n v="4569"/>
    <s v="Doug"/>
    <s v="Mackey"/>
    <x v="1"/>
    <x v="1"/>
    <n v="30"/>
    <s v="Tenterden Gardens"/>
    <s v="Burntisland"/>
    <x v="46"/>
    <d v="2020-03-09T00:00:00"/>
    <n v="24"/>
    <x v="0"/>
    <s v="Hyperwotsit"/>
    <x v="5"/>
    <x v="2"/>
    <n v="2.0099999999999998"/>
    <n v="20"/>
    <n v="480"/>
    <x v="46"/>
  </r>
  <r>
    <n v="4570"/>
    <s v="Kevin"/>
    <s v="Coffman"/>
    <x v="1"/>
    <x v="1"/>
    <n v="60"/>
    <s v="Teresa Walk"/>
    <s v="Alnwick"/>
    <x v="14"/>
    <d v="2020-01-01T00:00:00"/>
    <n v="16"/>
    <x v="1"/>
    <s v="Megawidget L"/>
    <x v="6"/>
    <x v="2"/>
    <n v="1.79"/>
    <n v="24"/>
    <n v="384"/>
    <x v="441"/>
  </r>
  <r>
    <n v="4571"/>
    <s v="Kendall"/>
    <s v="Fournier"/>
    <x v="1"/>
    <x v="1"/>
    <n v="30"/>
    <s v="Terrace Houses"/>
    <s v="County Durham"/>
    <x v="16"/>
    <s v="29/12/2022"/>
    <n v="93"/>
    <x v="9"/>
    <s v="Ultrathing V3"/>
    <x v="8"/>
    <x v="0"/>
    <n v="3.39"/>
    <n v="24"/>
    <n v="2232"/>
    <x v="186"/>
  </r>
  <r>
    <n v="4572"/>
    <s v="Lindsey"/>
    <s v="Moser"/>
    <x v="0"/>
    <x v="0"/>
    <n v="90"/>
    <s v="Terrace Villas"/>
    <s v="Accrington"/>
    <x v="63"/>
    <s v="17/09/2022"/>
    <n v="98"/>
    <x v="8"/>
    <s v="Superwossname"/>
    <x v="9"/>
    <x v="0"/>
    <n v="3.49"/>
    <n v="20"/>
    <n v="1960"/>
    <x v="932"/>
  </r>
  <r>
    <n v="4573"/>
    <s v="Louella"/>
    <s v="Cowan"/>
    <x v="0"/>
    <x v="0"/>
    <n v="30"/>
    <s v="Terrapin Road"/>
    <s v="Beaumaris"/>
    <x v="39"/>
    <s v="21/12/2021"/>
    <n v="11"/>
    <x v="3"/>
    <s v="Megawidget S"/>
    <x v="8"/>
    <x v="1"/>
    <n v="0.69"/>
    <n v="24"/>
    <n v="264"/>
    <x v="80"/>
  </r>
  <r>
    <n v="4574"/>
    <s v="Kareem"/>
    <s v="Beal"/>
    <x v="1"/>
    <x v="1"/>
    <n v="90"/>
    <s v="Tewkesbury Road"/>
    <s v="Porthmadog"/>
    <x v="2"/>
    <s v="18/07/2020"/>
    <n v="43"/>
    <x v="2"/>
    <s v="Ultrathing V1"/>
    <x v="0"/>
    <x v="2"/>
    <n v="1.79"/>
    <n v="17"/>
    <n v="731"/>
    <x v="996"/>
  </r>
  <r>
    <n v="4575"/>
    <s v="Jon"/>
    <s v="Fitch"/>
    <x v="1"/>
    <x v="1"/>
    <n v="30"/>
    <s v="Tewkesbury Road"/>
    <s v="Portsmouth"/>
    <x v="2"/>
    <s v="13/08/2020"/>
    <n v="66"/>
    <x v="4"/>
    <s v="Gigastuff"/>
    <x v="3"/>
    <x v="2"/>
    <n v="1.89"/>
    <n v="18"/>
    <n v="1188"/>
    <x v="15"/>
  </r>
  <r>
    <n v="4576"/>
    <s v="Ernest"/>
    <s v="Gabriel"/>
    <x v="1"/>
    <x v="1"/>
    <n v="30"/>
    <s v="Tewkesbury Terrace"/>
    <s v="Faversham"/>
    <x v="17"/>
    <s v="15/06/2022"/>
    <n v="74"/>
    <x v="0"/>
    <s v="Hyperwotsit"/>
    <x v="2"/>
    <x v="0"/>
    <n v="2.0099999999999998"/>
    <n v="20"/>
    <n v="1480"/>
    <x v="178"/>
  </r>
  <r>
    <n v="4577"/>
    <s v="Laura"/>
    <s v="Mckenzie"/>
    <x v="2"/>
    <x v="0"/>
    <n v="30"/>
    <s v="Thackeray Avenue"/>
    <s v="Llandrindod Wells"/>
    <x v="11"/>
    <s v="24/12/2021"/>
    <n v="22"/>
    <x v="3"/>
    <s v="Megawidget S"/>
    <x v="8"/>
    <x v="1"/>
    <n v="0.69"/>
    <n v="24"/>
    <n v="528"/>
    <x v="310"/>
  </r>
  <r>
    <n v="4578"/>
    <s v="Tomoko"/>
    <s v="Houser"/>
    <x v="0"/>
    <x v="0"/>
    <n v="30"/>
    <s v="Thackeray Close"/>
    <s v="Southwold"/>
    <x v="2"/>
    <s v="22/02/2022"/>
    <n v="25"/>
    <x v="3"/>
    <s v="Megawidget S"/>
    <x v="10"/>
    <x v="0"/>
    <n v="0.69"/>
    <n v="24"/>
    <n v="600"/>
    <x v="340"/>
  </r>
  <r>
    <n v="4579"/>
    <s v="Judson"/>
    <s v="Corona"/>
    <x v="1"/>
    <x v="1"/>
    <n v="30"/>
    <s v="Thames Street"/>
    <s v="Llanfyllin"/>
    <x v="11"/>
    <s v="21/07/2021"/>
    <n v="72"/>
    <x v="2"/>
    <s v="Ultrathing V1"/>
    <x v="0"/>
    <x v="1"/>
    <n v="1.79"/>
    <n v="17"/>
    <n v="1224"/>
    <x v="61"/>
  </r>
  <r>
    <n v="4580"/>
    <s v="Darwin"/>
    <s v="Cline"/>
    <x v="1"/>
    <x v="1"/>
    <n v="60"/>
    <s v="Thames Street"/>
    <s v="Stone"/>
    <x v="2"/>
    <d v="2020-05-05T00:00:00"/>
    <n v="70"/>
    <x v="6"/>
    <s v="Megawidget M"/>
    <x v="11"/>
    <x v="2"/>
    <n v="1.29"/>
    <n v="24"/>
    <n v="1680"/>
    <x v="581"/>
  </r>
  <r>
    <n v="4581"/>
    <s v="Bruno"/>
    <s v="Cummins"/>
    <x v="1"/>
    <x v="1"/>
    <n v="30"/>
    <s v="Thameside Industrial"/>
    <s v="Ferndale"/>
    <x v="17"/>
    <s v="25/11/2020"/>
    <n v="57"/>
    <x v="3"/>
    <s v="Megawidget S"/>
    <x v="7"/>
    <x v="2"/>
    <n v="0.69"/>
    <n v="24"/>
    <n v="1368"/>
    <x v="356"/>
  </r>
  <r>
    <n v="4582"/>
    <s v="Tommie"/>
    <s v="Stone"/>
    <x v="1"/>
    <x v="1"/>
    <n v="30"/>
    <s v="Thane Villas"/>
    <s v="Pentre"/>
    <x v="2"/>
    <s v="22/01/2022"/>
    <n v="26"/>
    <x v="2"/>
    <s v="Ultrathing V1"/>
    <x v="6"/>
    <x v="0"/>
    <n v="1.79"/>
    <n v="17"/>
    <n v="442"/>
    <x v="723"/>
  </r>
  <r>
    <n v="4583"/>
    <s v="Marin"/>
    <s v="Washburn"/>
    <x v="2"/>
    <x v="0"/>
    <n v="90"/>
    <s v="Thanet Cottages"/>
    <s v="Hayling Island"/>
    <x v="1"/>
    <d v="2020-07-09T00:00:00"/>
    <n v="79"/>
    <x v="1"/>
    <s v="Megawidget L"/>
    <x v="0"/>
    <x v="2"/>
    <n v="1.79"/>
    <n v="24"/>
    <n v="1896"/>
    <x v="739"/>
  </r>
  <r>
    <n v="4584"/>
    <s v="Minta"/>
    <s v="Hess"/>
    <x v="2"/>
    <x v="0"/>
    <n v="30"/>
    <s v="Thanet Street"/>
    <s v="Castlederg"/>
    <x v="10"/>
    <s v="16/02/2022"/>
    <n v="74"/>
    <x v="0"/>
    <s v="Hyperwotsit"/>
    <x v="10"/>
    <x v="0"/>
    <n v="2.0099999999999998"/>
    <n v="20"/>
    <n v="1480"/>
    <x v="178"/>
  </r>
  <r>
    <n v="4585"/>
    <s v="Margart"/>
    <s v="Summers"/>
    <x v="0"/>
    <x v="0"/>
    <n v="60"/>
    <s v="Thatchouse Court"/>
    <s v="Crediton"/>
    <x v="16"/>
    <d v="2020-02-03T00:00:00"/>
    <n v="44"/>
    <x v="6"/>
    <s v="Megawidget M"/>
    <x v="10"/>
    <x v="2"/>
    <n v="1.29"/>
    <n v="24"/>
    <n v="1056"/>
    <x v="422"/>
  </r>
  <r>
    <n v="4587"/>
    <s v="Elliot"/>
    <s v="Kirkpatrick"/>
    <x v="1"/>
    <x v="1"/>
    <n v="30"/>
    <s v="Thatchouse Court"/>
    <s v="Thatcham"/>
    <x v="2"/>
    <s v="31/05/2022"/>
    <n v="76"/>
    <x v="7"/>
    <s v="Ultrathing V2"/>
    <x v="11"/>
    <x v="0"/>
    <n v="2.95"/>
    <n v="20"/>
    <n v="1520"/>
    <x v="429"/>
  </r>
  <r>
    <n v="4588"/>
    <s v="Elton"/>
    <s v="Gomes"/>
    <x v="1"/>
    <x v="1"/>
    <n v="60"/>
    <s v="Thaxted Road"/>
    <s v="Kilwinning"/>
    <x v="21"/>
    <s v="21/05/2020"/>
    <n v="49"/>
    <x v="4"/>
    <s v="Gigastuff"/>
    <x v="11"/>
    <x v="2"/>
    <n v="1.89"/>
    <n v="18"/>
    <n v="882"/>
    <x v="680"/>
  </r>
  <r>
    <n v="4589"/>
    <s v="Humberto"/>
    <s v="Frye"/>
    <x v="1"/>
    <x v="1"/>
    <n v="30"/>
    <s v="Thayer Street"/>
    <s v="Machynlleth"/>
    <x v="2"/>
    <s v="13/03/2021"/>
    <n v="81"/>
    <x v="5"/>
    <s v="Ultrathing V4"/>
    <x v="5"/>
    <x v="1"/>
    <n v="3.99"/>
    <n v="24"/>
    <n v="1944"/>
    <x v="799"/>
  </r>
  <r>
    <n v="4590"/>
    <s v="Sherlene"/>
    <s v="Drummond"/>
    <x v="2"/>
    <x v="0"/>
    <n v="30"/>
    <s v="The Alders"/>
    <s v="Tetbury"/>
    <x v="2"/>
    <s v="14/01/2022"/>
    <n v="69"/>
    <x v="1"/>
    <s v="Megawidget L"/>
    <x v="6"/>
    <x v="0"/>
    <n v="1.79"/>
    <n v="24"/>
    <n v="1656"/>
    <x v="138"/>
  </r>
  <r>
    <n v="4591"/>
    <s v="Dick"/>
    <s v="Copeland"/>
    <x v="1"/>
    <x v="1"/>
    <n v="30"/>
    <s v="The Brookdales"/>
    <s v="Nuneaton"/>
    <x v="2"/>
    <d v="2020-09-12T00:00:00"/>
    <n v="74"/>
    <x v="9"/>
    <s v="Ultrathing V3"/>
    <x v="9"/>
    <x v="2"/>
    <n v="3.39"/>
    <n v="24"/>
    <n v="1776"/>
    <x v="525"/>
  </r>
  <r>
    <n v="4592"/>
    <s v="Randi"/>
    <s v="Link"/>
    <x v="0"/>
    <x v="0"/>
    <n v="60"/>
    <s v="The Byeway"/>
    <s v="Strome Ferry"/>
    <x v="2"/>
    <d v="2020-07-01T00:00:00"/>
    <n v="36"/>
    <x v="2"/>
    <s v="Ultrathing V1"/>
    <x v="0"/>
    <x v="2"/>
    <n v="1.79"/>
    <n v="17"/>
    <n v="612"/>
    <x v="832"/>
  </r>
  <r>
    <n v="4593"/>
    <s v="Ignacio"/>
    <s v="Connors"/>
    <x v="1"/>
    <x v="1"/>
    <n v="60"/>
    <s v="The Castle"/>
    <s v="Hockley"/>
    <x v="1"/>
    <s v="29/10/2020"/>
    <n v="47"/>
    <x v="2"/>
    <s v="Ultrathing V1"/>
    <x v="1"/>
    <x v="2"/>
    <n v="1.79"/>
    <n v="17"/>
    <n v="799"/>
    <x v="670"/>
  </r>
  <r>
    <n v="4594"/>
    <s v="Glayds"/>
    <s v="Jeffers"/>
    <x v="2"/>
    <x v="0"/>
    <n v="60"/>
    <s v="The Causeway"/>
    <s v="Broseley"/>
    <x v="49"/>
    <s v="23/12/2021"/>
    <n v="43"/>
    <x v="0"/>
    <s v="Hyperwotsit"/>
    <x v="8"/>
    <x v="1"/>
    <n v="2.0099999999999998"/>
    <n v="20"/>
    <n v="860"/>
    <x v="109"/>
  </r>
  <r>
    <n v="4595"/>
    <s v="Jama"/>
    <s v="Heller"/>
    <x v="2"/>
    <x v="0"/>
    <n v="60"/>
    <s v="The City"/>
    <s v="Llanidloes"/>
    <x v="11"/>
    <s v="23/01/2020"/>
    <n v="23"/>
    <x v="0"/>
    <s v="Hyperwotsit"/>
    <x v="6"/>
    <x v="2"/>
    <n v="2.0099999999999998"/>
    <n v="20"/>
    <n v="460"/>
    <x v="917"/>
  </r>
  <r>
    <n v="4596"/>
    <s v="Ellis"/>
    <s v="Harvey"/>
    <x v="2"/>
    <x v="0"/>
    <n v="30"/>
    <s v="The Concourse"/>
    <s v="Bewdley"/>
    <x v="56"/>
    <s v="16/01/2020"/>
    <n v="63"/>
    <x v="9"/>
    <s v="Ultrathing V3"/>
    <x v="6"/>
    <x v="2"/>
    <n v="3.39"/>
    <n v="24"/>
    <n v="1512"/>
    <x v="355"/>
  </r>
  <r>
    <n v="4597"/>
    <s v="Julianne"/>
    <s v="Vargas"/>
    <x v="2"/>
    <x v="0"/>
    <n v="60"/>
    <s v="The Curiosities"/>
    <s v="Ilfracombe"/>
    <x v="1"/>
    <s v="23/05/2021"/>
    <n v="33"/>
    <x v="5"/>
    <s v="Ultrathing V4"/>
    <x v="11"/>
    <x v="1"/>
    <n v="3.99"/>
    <n v="24"/>
    <n v="792"/>
    <x v="523"/>
  </r>
  <r>
    <n v="4598"/>
    <s v="Virgil"/>
    <s v="Joyce"/>
    <x v="0"/>
    <x v="0"/>
    <n v="60"/>
    <s v="The Dell"/>
    <s v="Dunblane"/>
    <x v="3"/>
    <s v="23/08/2022"/>
    <n v="24"/>
    <x v="1"/>
    <s v="Megawidget L"/>
    <x v="3"/>
    <x v="0"/>
    <n v="1.79"/>
    <n v="24"/>
    <n v="576"/>
    <x v="837"/>
  </r>
  <r>
    <n v="4599"/>
    <s v="Dante"/>
    <s v="Wise"/>
    <x v="1"/>
    <x v="1"/>
    <n v="90"/>
    <s v="The Galleries"/>
    <s v="Llangefni"/>
    <x v="11"/>
    <d v="2021-08-12T00:00:00"/>
    <n v="67"/>
    <x v="7"/>
    <s v="Ultrathing V2"/>
    <x v="3"/>
    <x v="1"/>
    <n v="2.95"/>
    <n v="20"/>
    <n v="1340"/>
    <x v="659"/>
  </r>
  <r>
    <n v="4600"/>
    <s v="Nereida"/>
    <s v="Nance"/>
    <x v="2"/>
    <x v="0"/>
    <n v="30"/>
    <s v="The Grangeway"/>
    <s v="Ware"/>
    <x v="2"/>
    <s v="26/10/2020"/>
    <n v="61"/>
    <x v="1"/>
    <s v="Megawidget L"/>
    <x v="1"/>
    <x v="2"/>
    <n v="1.79"/>
    <n v="24"/>
    <n v="1464"/>
    <x v="490"/>
  </r>
  <r>
    <n v="4601"/>
    <s v="Haywood"/>
    <s v="Hackett"/>
    <x v="1"/>
    <x v="1"/>
    <n v="30"/>
    <s v="The Hale"/>
    <s v="Glossop"/>
    <x v="17"/>
    <s v="13/01/2021"/>
    <n v="78"/>
    <x v="3"/>
    <s v="Megawidget S"/>
    <x v="6"/>
    <x v="1"/>
    <n v="0.69"/>
    <n v="24"/>
    <n v="1872"/>
    <x v="713"/>
  </r>
  <r>
    <n v="4602"/>
    <s v="Freddie"/>
    <s v="Stringer"/>
    <x v="1"/>
    <x v="1"/>
    <n v="30"/>
    <s v="The Hawthorns"/>
    <s v="Humbie"/>
    <x v="1"/>
    <s v="16/06/2020"/>
    <n v="85"/>
    <x v="3"/>
    <s v="Megawidget S"/>
    <x v="2"/>
    <x v="2"/>
    <n v="0.69"/>
    <n v="24"/>
    <n v="2040"/>
    <x v="573"/>
  </r>
  <r>
    <n v="4603"/>
    <s v="Berry"/>
    <s v="Herring"/>
    <x v="1"/>
    <x v="1"/>
    <n v="90"/>
    <s v="The Homesteads"/>
    <s v="Melton Mowbray"/>
    <x v="2"/>
    <d v="2022-02-02T00:00:00"/>
    <n v="59"/>
    <x v="4"/>
    <s v="Gigastuff"/>
    <x v="10"/>
    <x v="0"/>
    <n v="1.89"/>
    <n v="18"/>
    <n v="1062"/>
    <x v="750"/>
  </r>
  <r>
    <n v="4604"/>
    <s v="Brad"/>
    <s v="Hughes"/>
    <x v="1"/>
    <x v="1"/>
    <n v="60"/>
    <s v="The Keep"/>
    <s v="Dulas"/>
    <x v="3"/>
    <d v="2020-03-07T00:00:00"/>
    <n v="10"/>
    <x v="4"/>
    <s v="Gigastuff"/>
    <x v="5"/>
    <x v="2"/>
    <n v="1.89"/>
    <n v="18"/>
    <n v="180"/>
    <x v="427"/>
  </r>
  <r>
    <n v="4605"/>
    <s v="Len"/>
    <s v="Murillo"/>
    <x v="1"/>
    <x v="1"/>
    <n v="30"/>
    <s v="The Larches"/>
    <s v="Sleaford"/>
    <x v="2"/>
    <d v="2020-06-06T00:00:00"/>
    <n v="42"/>
    <x v="0"/>
    <s v="Hyperwotsit"/>
    <x v="2"/>
    <x v="2"/>
    <n v="2.0099999999999998"/>
    <n v="20"/>
    <n v="840"/>
    <x v="272"/>
  </r>
  <r>
    <n v="4606"/>
    <s v="Shakita"/>
    <s v="Newell"/>
    <x v="4"/>
    <x v="2"/>
    <n v="60"/>
    <s v="The Laurels"/>
    <s v="Henlow"/>
    <x v="1"/>
    <d v="2022-04-06T00:00:00"/>
    <n v="33"/>
    <x v="4"/>
    <s v="Gigastuff"/>
    <x v="4"/>
    <x v="0"/>
    <n v="1.89"/>
    <n v="18"/>
    <n v="594"/>
    <x v="469"/>
  </r>
  <r>
    <n v="4607"/>
    <s v="Jude"/>
    <s v="Sutherland"/>
    <x v="1"/>
    <x v="1"/>
    <n v="90"/>
    <s v="The Laurels"/>
    <s v="Moreton-In-Marsh"/>
    <x v="2"/>
    <s v="13/01/2022"/>
    <n v="16"/>
    <x v="2"/>
    <s v="Ultrathing V1"/>
    <x v="6"/>
    <x v="0"/>
    <n v="1.79"/>
    <n v="17"/>
    <n v="272"/>
    <x v="359"/>
  </r>
  <r>
    <n v="4608"/>
    <s v="Coy"/>
    <s v="Reese"/>
    <x v="1"/>
    <x v="1"/>
    <n v="90"/>
    <s v="The Lincolns"/>
    <s v="Walton On The Naze"/>
    <x v="2"/>
    <s v="18/03/2020"/>
    <n v="65"/>
    <x v="7"/>
    <s v="Ultrathing V2"/>
    <x v="5"/>
    <x v="2"/>
    <n v="2.95"/>
    <n v="20"/>
    <n v="1300"/>
    <x v="445"/>
  </r>
  <r>
    <n v="4609"/>
    <s v="Heath"/>
    <s v="Donahue"/>
    <x v="1"/>
    <x v="1"/>
    <n v="60"/>
    <s v="The London"/>
    <s v="Bedale"/>
    <x v="43"/>
    <s v="17/06/2020"/>
    <n v="13"/>
    <x v="3"/>
    <s v="Megawidget S"/>
    <x v="2"/>
    <x v="2"/>
    <n v="0.69"/>
    <n v="24"/>
    <n v="312"/>
    <x v="296"/>
  </r>
  <r>
    <n v="4610"/>
    <s v="Ira"/>
    <s v="Busby"/>
    <x v="1"/>
    <x v="1"/>
    <n v="60"/>
    <s v="The Moorings"/>
    <s v="Aldeburgh"/>
    <x v="83"/>
    <s v="14/04/2021"/>
    <n v="69"/>
    <x v="2"/>
    <s v="Ultrathing V1"/>
    <x v="4"/>
    <x v="1"/>
    <n v="1.79"/>
    <n v="17"/>
    <n v="1173"/>
    <x v="875"/>
  </r>
  <r>
    <n v="4611"/>
    <s v="Chae"/>
    <s v="Putnam"/>
    <x v="0"/>
    <x v="0"/>
    <n v="60"/>
    <s v="The Moorings"/>
    <s v="Tredegar"/>
    <x v="2"/>
    <s v="29/04/2021"/>
    <n v="45"/>
    <x v="6"/>
    <s v="Megawidget M"/>
    <x v="4"/>
    <x v="1"/>
    <n v="1.29"/>
    <n v="24"/>
    <n v="1080"/>
    <x v="570"/>
  </r>
  <r>
    <n v="4612"/>
    <s v="Elizabeth"/>
    <s v="Farris"/>
    <x v="0"/>
    <x v="0"/>
    <n v="90"/>
    <s v="The Opening"/>
    <s v="Goole"/>
    <x v="17"/>
    <s v="22/07/2022"/>
    <n v="66"/>
    <x v="7"/>
    <s v="Ultrathing V2"/>
    <x v="0"/>
    <x v="0"/>
    <n v="2.95"/>
    <n v="20"/>
    <n v="1320"/>
    <x v="916"/>
  </r>
  <r>
    <n v="4613"/>
    <s v="Ferdinand"/>
    <s v="Rodrigues"/>
    <x v="1"/>
    <x v="1"/>
    <n v="60"/>
    <s v="The Oval"/>
    <s v="Amlwch"/>
    <x v="4"/>
    <s v="18/01/2022"/>
    <n v="55"/>
    <x v="2"/>
    <s v="Ultrathing V1"/>
    <x v="6"/>
    <x v="0"/>
    <n v="1.79"/>
    <n v="17"/>
    <n v="935"/>
    <x v="773"/>
  </r>
  <r>
    <n v="4614"/>
    <s v="Georgetta"/>
    <s v="Chacon"/>
    <x v="2"/>
    <x v="0"/>
    <n v="60"/>
    <s v="The Pavement"/>
    <s v="Orpington"/>
    <x v="2"/>
    <d v="2021-03-02T00:00:00"/>
    <n v="45"/>
    <x v="6"/>
    <s v="Megawidget M"/>
    <x v="5"/>
    <x v="1"/>
    <n v="1.29"/>
    <n v="24"/>
    <n v="1080"/>
    <x v="570"/>
  </r>
  <r>
    <n v="4615"/>
    <s v="Dana"/>
    <s v="Lawrence"/>
    <x v="1"/>
    <x v="1"/>
    <n v="90"/>
    <s v="The Platt"/>
    <s v="Eastleigh"/>
    <x v="44"/>
    <d v="2022-10-09T00:00:00"/>
    <n v="92"/>
    <x v="1"/>
    <s v="Megawidget L"/>
    <x v="1"/>
    <x v="0"/>
    <n v="1.79"/>
    <n v="24"/>
    <n v="2208"/>
    <x v="797"/>
  </r>
  <r>
    <n v="4616"/>
    <s v="Dion"/>
    <s v="Griffith"/>
    <x v="1"/>
    <x v="1"/>
    <n v="60"/>
    <s v="The Royal"/>
    <s v="Menai Bridge"/>
    <x v="2"/>
    <s v="30/12/2020"/>
    <n v="68"/>
    <x v="7"/>
    <s v="Ultrathing V2"/>
    <x v="8"/>
    <x v="2"/>
    <n v="2.95"/>
    <n v="20"/>
    <n v="1360"/>
    <x v="370"/>
  </r>
  <r>
    <n v="4617"/>
    <s v="Cinthia"/>
    <s v="Mcneal"/>
    <x v="0"/>
    <x v="0"/>
    <n v="30"/>
    <s v="The Sanctuary"/>
    <s v="Kirkwall"/>
    <x v="21"/>
    <s v="16/02/2021"/>
    <n v="28"/>
    <x v="4"/>
    <s v="Gigastuff"/>
    <x v="10"/>
    <x v="1"/>
    <n v="1.89"/>
    <n v="18"/>
    <n v="504"/>
    <x v="756"/>
  </r>
  <r>
    <n v="4618"/>
    <s v="Eldridge"/>
    <s v="Foley"/>
    <x v="6"/>
    <x v="2"/>
    <n v="60"/>
    <s v="The Sandlings"/>
    <s v="Clitheroe"/>
    <x v="15"/>
    <s v="26/03/2020"/>
    <n v="12"/>
    <x v="2"/>
    <s v="Ultrathing V1"/>
    <x v="5"/>
    <x v="2"/>
    <n v="1.79"/>
    <n v="17"/>
    <n v="204"/>
    <x v="578"/>
  </r>
  <r>
    <n v="4619"/>
    <s v="Julio"/>
    <s v="Shaffer"/>
    <x v="4"/>
    <x v="2"/>
    <n v="90"/>
    <s v="The View"/>
    <s v="Uckfield"/>
    <x v="2"/>
    <s v="19/02/2020"/>
    <n v="47"/>
    <x v="4"/>
    <s v="Gigastuff"/>
    <x v="10"/>
    <x v="2"/>
    <n v="1.89"/>
    <n v="18"/>
    <n v="846"/>
    <x v="78"/>
  </r>
  <r>
    <n v="4620"/>
    <s v="Dee"/>
    <s v="Gomes"/>
    <x v="1"/>
    <x v="1"/>
    <n v="30"/>
    <s v="The Vineries"/>
    <s v="Menstrie"/>
    <x v="2"/>
    <d v="2020-09-05T00:00:00"/>
    <n v="4"/>
    <x v="7"/>
    <s v="Ultrathing V2"/>
    <x v="9"/>
    <x v="2"/>
    <n v="2.95"/>
    <n v="20"/>
    <n v="80"/>
    <x v="192"/>
  </r>
  <r>
    <n v="4621"/>
    <s v="Sherie"/>
    <s v="Hagan"/>
    <x v="0"/>
    <x v="0"/>
    <n v="30"/>
    <s v="The Wells"/>
    <s v="Pinner"/>
    <x v="2"/>
    <s v="13/06/2020"/>
    <n v="23"/>
    <x v="6"/>
    <s v="Megawidget M"/>
    <x v="2"/>
    <x v="2"/>
    <n v="1.29"/>
    <n v="24"/>
    <n v="552"/>
    <x v="595"/>
  </r>
  <r>
    <n v="4622"/>
    <s v="Clayton"/>
    <s v="Hernandez"/>
    <x v="1"/>
    <x v="1"/>
    <n v="90"/>
    <s v="Theobald Road"/>
    <s v="Castle Cary"/>
    <x v="10"/>
    <d v="2022-04-06T00:00:00"/>
    <n v="32"/>
    <x v="3"/>
    <s v="Megawidget S"/>
    <x v="4"/>
    <x v="0"/>
    <n v="0.69"/>
    <n v="24"/>
    <n v="768"/>
    <x v="282"/>
  </r>
  <r>
    <n v="4623"/>
    <s v="Grisel"/>
    <s v="Silva"/>
    <x v="3"/>
    <x v="0"/>
    <n v="60"/>
    <s v="Theobalds Cottages"/>
    <s v="Kilbirnie"/>
    <x v="21"/>
    <s v="16/04/2022"/>
    <n v="48"/>
    <x v="9"/>
    <s v="Ultrathing V3"/>
    <x v="4"/>
    <x v="0"/>
    <n v="3.39"/>
    <n v="24"/>
    <n v="1152"/>
    <x v="668"/>
  </r>
  <r>
    <n v="4624"/>
    <s v="Mose"/>
    <s v="Gonzales"/>
    <x v="1"/>
    <x v="1"/>
    <n v="90"/>
    <s v="Theodore Road"/>
    <s v="Sandringham"/>
    <x v="2"/>
    <d v="2020-10-03T00:00:00"/>
    <n v="22"/>
    <x v="2"/>
    <s v="Ultrathing V1"/>
    <x v="1"/>
    <x v="2"/>
    <n v="1.79"/>
    <n v="17"/>
    <n v="374"/>
    <x v="871"/>
  </r>
  <r>
    <n v="4625"/>
    <s v="Rhett"/>
    <s v="Douglas"/>
    <x v="1"/>
    <x v="1"/>
    <n v="90"/>
    <s v="Theodore Road"/>
    <s v="Thurso"/>
    <x v="2"/>
    <s v="18/09/2020"/>
    <n v="43"/>
    <x v="5"/>
    <s v="Ultrathing V4"/>
    <x v="9"/>
    <x v="2"/>
    <n v="3.99"/>
    <n v="24"/>
    <n v="1032"/>
    <x v="425"/>
  </r>
  <r>
    <n v="4626"/>
    <s v="Nestor"/>
    <s v="Guthrie"/>
    <x v="1"/>
    <x v="1"/>
    <n v="30"/>
    <s v="Theresa Road"/>
    <s v="County Down"/>
    <x v="16"/>
    <s v="20/04/2021"/>
    <n v="71"/>
    <x v="1"/>
    <s v="Megawidget L"/>
    <x v="4"/>
    <x v="1"/>
    <n v="1.79"/>
    <n v="24"/>
    <n v="1704"/>
    <x v="77"/>
  </r>
  <r>
    <n v="4627"/>
    <s v="Fabian"/>
    <s v="Wood"/>
    <x v="1"/>
    <x v="1"/>
    <n v="90"/>
    <s v="ThetfoRoadCottages"/>
    <s v="Sevenoaks"/>
    <x v="2"/>
    <d v="2020-12-05T00:00:00"/>
    <n v="21"/>
    <x v="2"/>
    <s v="Ultrathing V1"/>
    <x v="8"/>
    <x v="2"/>
    <n v="1.79"/>
    <n v="17"/>
    <n v="357"/>
    <x v="919"/>
  </r>
  <r>
    <n v="4628"/>
    <s v="Carlota"/>
    <s v="Inman"/>
    <x v="0"/>
    <x v="0"/>
    <n v="60"/>
    <s v="Thirlmere Road"/>
    <s v="Stansted"/>
    <x v="2"/>
    <s v="26/07/2020"/>
    <n v="62"/>
    <x v="5"/>
    <s v="Ultrathing V4"/>
    <x v="0"/>
    <x v="2"/>
    <n v="3.99"/>
    <n v="24"/>
    <n v="1488"/>
    <x v="777"/>
  </r>
  <r>
    <n v="4629"/>
    <s v="Juliana"/>
    <s v="Joyce"/>
    <x v="0"/>
    <x v="0"/>
    <n v="60"/>
    <s v="Thirza Place"/>
    <s v="Bushmills"/>
    <x v="12"/>
    <s v="21/04/2021"/>
    <n v="18"/>
    <x v="5"/>
    <s v="Ultrathing V4"/>
    <x v="4"/>
    <x v="1"/>
    <n v="3.99"/>
    <n v="24"/>
    <n v="432"/>
    <x v="985"/>
  </r>
  <r>
    <n v="4630"/>
    <s v="Coreen"/>
    <s v="Britton"/>
    <x v="2"/>
    <x v="0"/>
    <n v="90"/>
    <s v="Thistlebrook"/>
    <s v="Isle Of Islay"/>
    <x v="21"/>
    <s v="18/05/2021"/>
    <n v="73"/>
    <x v="9"/>
    <s v="Ultrathing V3"/>
    <x v="11"/>
    <x v="1"/>
    <n v="3.39"/>
    <n v="24"/>
    <n v="1752"/>
    <x v="152"/>
  </r>
  <r>
    <n v="4631"/>
    <s v="Caitlyn"/>
    <s v="Joyner"/>
    <x v="4"/>
    <x v="2"/>
    <n v="30"/>
    <s v="Thistlewaite Road"/>
    <s v="Talsarnau"/>
    <x v="2"/>
    <d v="2021-06-04T00:00:00"/>
    <n v="60"/>
    <x v="2"/>
    <s v="Ultrathing V1"/>
    <x v="2"/>
    <x v="1"/>
    <n v="1.79"/>
    <n v="17"/>
    <n v="1020"/>
    <x v="521"/>
  </r>
  <r>
    <n v="4632"/>
    <s v="Cecille"/>
    <s v="Correa"/>
    <x v="0"/>
    <x v="0"/>
    <n v="90"/>
    <s v="Thomas Cottages"/>
    <s v="Colyton"/>
    <x v="15"/>
    <s v="30/03/2021"/>
    <n v="62"/>
    <x v="0"/>
    <s v="Hyperwotsit"/>
    <x v="5"/>
    <x v="1"/>
    <n v="2.0099999999999998"/>
    <n v="20"/>
    <n v="1240"/>
    <x v="632"/>
  </r>
  <r>
    <n v="4633"/>
    <s v="Asha"/>
    <s v="Stephenson"/>
    <x v="0"/>
    <x v="0"/>
    <n v="60"/>
    <s v="Thomas'S Passage"/>
    <s v="Newtonmore"/>
    <x v="2"/>
    <s v="26/07/2020"/>
    <n v="47"/>
    <x v="1"/>
    <s v="Megawidget L"/>
    <x v="0"/>
    <x v="2"/>
    <n v="1.79"/>
    <n v="24"/>
    <n v="1128"/>
    <x v="147"/>
  </r>
  <r>
    <n v="4634"/>
    <s v="Dani"/>
    <s v="Rodriguez"/>
    <x v="0"/>
    <x v="0"/>
    <n v="30"/>
    <s v="Thornbury"/>
    <s v="Hebden Bridge"/>
    <x v="1"/>
    <d v="2020-03-03T00:00:00"/>
    <n v="14"/>
    <x v="5"/>
    <s v="Ultrathing V4"/>
    <x v="5"/>
    <x v="2"/>
    <n v="3.99"/>
    <n v="24"/>
    <n v="336"/>
    <x v="276"/>
  </r>
  <r>
    <n v="4636"/>
    <s v="Jeanne"/>
    <s v="Benavides"/>
    <x v="2"/>
    <x v="0"/>
    <n v="90"/>
    <s v="Thornbury Close"/>
    <s v="Jarrow"/>
    <x v="21"/>
    <s v="14/10/2021"/>
    <n v="81"/>
    <x v="2"/>
    <s v="Ultrathing V1"/>
    <x v="1"/>
    <x v="1"/>
    <n v="1.79"/>
    <n v="17"/>
    <n v="1377"/>
    <x v="293"/>
  </r>
  <r>
    <n v="4637"/>
    <s v="Emile"/>
    <s v="Chavez"/>
    <x v="1"/>
    <x v="1"/>
    <n v="90"/>
    <s v="Thorndike Close"/>
    <s v="Llanfairfechan"/>
    <x v="11"/>
    <s v="26/07/2021"/>
    <n v="42"/>
    <x v="6"/>
    <s v="Megawidget M"/>
    <x v="0"/>
    <x v="1"/>
    <n v="1.29"/>
    <n v="24"/>
    <n v="1008"/>
    <x v="162"/>
  </r>
  <r>
    <n v="4638"/>
    <s v="Kera"/>
    <s v="Harden"/>
    <x v="2"/>
    <x v="0"/>
    <n v="60"/>
    <s v="Thorngate Road"/>
    <s v="Hornchurch"/>
    <x v="1"/>
    <d v="2022-03-06T00:00:00"/>
    <n v="69"/>
    <x v="5"/>
    <s v="Ultrathing V4"/>
    <x v="5"/>
    <x v="0"/>
    <n v="3.99"/>
    <n v="24"/>
    <n v="1656"/>
    <x v="857"/>
  </r>
  <r>
    <n v="4639"/>
    <s v="Donn"/>
    <s v="Jorgensen"/>
    <x v="1"/>
    <x v="1"/>
    <n v="90"/>
    <s v="Thorngrove Road"/>
    <s v="Dunmow"/>
    <x v="3"/>
    <s v="22/05/2021"/>
    <n v="38"/>
    <x v="7"/>
    <s v="Ultrathing V2"/>
    <x v="11"/>
    <x v="1"/>
    <n v="2.95"/>
    <n v="20"/>
    <n v="760"/>
    <x v="121"/>
  </r>
  <r>
    <n v="4640"/>
    <s v="Isiah"/>
    <s v="Benoit"/>
    <x v="1"/>
    <x v="1"/>
    <n v="90"/>
    <s v="Thornhill Street"/>
    <s v="Harlech"/>
    <x v="13"/>
    <d v="2022-07-02T00:00:00"/>
    <n v="38"/>
    <x v="6"/>
    <s v="Megawidget M"/>
    <x v="0"/>
    <x v="0"/>
    <n v="1.29"/>
    <n v="24"/>
    <n v="912"/>
    <x v="350"/>
  </r>
  <r>
    <n v="4641"/>
    <s v="Sanjuana"/>
    <s v="Lord"/>
    <x v="2"/>
    <x v="0"/>
    <n v="30"/>
    <s v="Thornley Place"/>
    <s v="Colchester"/>
    <x v="15"/>
    <s v="25/06/2020"/>
    <n v="76"/>
    <x v="3"/>
    <s v="Megawidget S"/>
    <x v="2"/>
    <x v="2"/>
    <n v="0.69"/>
    <n v="24"/>
    <n v="1824"/>
    <x v="950"/>
  </r>
  <r>
    <n v="4642"/>
    <s v="Penelope"/>
    <s v="Cook"/>
    <x v="2"/>
    <x v="0"/>
    <n v="30"/>
    <s v="Thornwood Close"/>
    <s v="Nottinghamshire"/>
    <x v="2"/>
    <s v="26/08/2020"/>
    <n v="60"/>
    <x v="7"/>
    <s v="Ultrathing V2"/>
    <x v="3"/>
    <x v="2"/>
    <n v="2.95"/>
    <n v="20"/>
    <n v="1200"/>
    <x v="1001"/>
  </r>
  <r>
    <n v="4643"/>
    <s v="Alease"/>
    <s v="Betts"/>
    <x v="2"/>
    <x v="0"/>
    <n v="30"/>
    <s v="Thoydon Road"/>
    <s v="Port Isaac"/>
    <x v="2"/>
    <s v="19/03/2022"/>
    <n v="79"/>
    <x v="4"/>
    <s v="Gigastuff"/>
    <x v="5"/>
    <x v="0"/>
    <n v="1.89"/>
    <n v="18"/>
    <n v="1422"/>
    <x v="5"/>
  </r>
  <r>
    <n v="4644"/>
    <s v="Elayne"/>
    <s v="Elder"/>
    <x v="2"/>
    <x v="0"/>
    <n v="30"/>
    <s v="Thrale Street"/>
    <s v="Rowland'S Castle"/>
    <x v="2"/>
    <s v="13/09/2021"/>
    <n v="8"/>
    <x v="1"/>
    <s v="Megawidget L"/>
    <x v="9"/>
    <x v="1"/>
    <n v="1.79"/>
    <n v="24"/>
    <n v="192"/>
    <x v="180"/>
  </r>
  <r>
    <n v="4645"/>
    <s v="Chi"/>
    <s v="Mora"/>
    <x v="1"/>
    <x v="1"/>
    <n v="90"/>
    <s v="Thrawl Street"/>
    <s v="Isle Of Harris"/>
    <x v="21"/>
    <s v="25/01/2021"/>
    <n v="68"/>
    <x v="8"/>
    <s v="Superwossname"/>
    <x v="6"/>
    <x v="1"/>
    <n v="3.49"/>
    <n v="20"/>
    <n v="1360"/>
    <x v="721"/>
  </r>
  <r>
    <n v="4646"/>
    <s v="Cory"/>
    <s v="Ochoa"/>
    <x v="1"/>
    <x v="1"/>
    <n v="90"/>
    <s v="Three Crane"/>
    <s v="Dungannon"/>
    <x v="3"/>
    <d v="2021-07-02T00:00:00"/>
    <n v="37"/>
    <x v="3"/>
    <s v="Megawidget S"/>
    <x v="0"/>
    <x v="1"/>
    <n v="0.69"/>
    <n v="24"/>
    <n v="888"/>
    <x v="562"/>
  </r>
  <r>
    <n v="4647"/>
    <s v="Rivka"/>
    <s v="Bridges"/>
    <x v="2"/>
    <x v="0"/>
    <n v="90"/>
    <s v="Three Cups"/>
    <s v="West Bromwich"/>
    <x v="2"/>
    <s v="25/02/2021"/>
    <n v="68"/>
    <x v="2"/>
    <s v="Ultrathing V1"/>
    <x v="10"/>
    <x v="1"/>
    <n v="1.79"/>
    <n v="17"/>
    <n v="1156"/>
    <x v="21"/>
  </r>
  <r>
    <n v="4648"/>
    <s v="Charles"/>
    <s v="Holden"/>
    <x v="1"/>
    <x v="1"/>
    <n v="30"/>
    <s v="Three Tuns"/>
    <s v="Leigh-On-Sea"/>
    <x v="11"/>
    <s v="14/09/2022"/>
    <n v="55"/>
    <x v="5"/>
    <s v="Ultrathing V4"/>
    <x v="9"/>
    <x v="0"/>
    <n v="3.99"/>
    <n v="24"/>
    <n v="1320"/>
    <x v="29"/>
  </r>
  <r>
    <n v="4649"/>
    <s v="Madie"/>
    <s v="Pratt"/>
    <x v="0"/>
    <x v="0"/>
    <n v="30"/>
    <s v="Three Tuns"/>
    <s v="Nottinghamshire"/>
    <x v="2"/>
    <d v="2022-07-08T00:00:00"/>
    <n v="13"/>
    <x v="6"/>
    <s v="Megawidget M"/>
    <x v="0"/>
    <x v="0"/>
    <n v="1.29"/>
    <n v="24"/>
    <n v="312"/>
    <x v="846"/>
  </r>
  <r>
    <n v="4650"/>
    <s v="Alice"/>
    <s v="Fontenot"/>
    <x v="2"/>
    <x v="0"/>
    <n v="60"/>
    <s v="Three Turks"/>
    <s v="Holywood"/>
    <x v="1"/>
    <s v="18/04/2022"/>
    <n v="67"/>
    <x v="1"/>
    <s v="Megawidget L"/>
    <x v="4"/>
    <x v="0"/>
    <n v="1.79"/>
    <n v="24"/>
    <n v="1608"/>
    <x v="865"/>
  </r>
  <r>
    <n v="4651"/>
    <s v="Chantel"/>
    <s v="Malone"/>
    <x v="0"/>
    <x v="0"/>
    <n v="90"/>
    <s v="Throgmorton Chambers"/>
    <s v="Doune"/>
    <x v="3"/>
    <s v="27/01/2020"/>
    <n v="51"/>
    <x v="8"/>
    <s v="Superwossname"/>
    <x v="6"/>
    <x v="2"/>
    <n v="3.49"/>
    <n v="20"/>
    <n v="1020"/>
    <x v="126"/>
  </r>
  <r>
    <n v="4652"/>
    <s v="Sang"/>
    <s v="Patton"/>
    <x v="0"/>
    <x v="0"/>
    <n v="90"/>
    <s v="Throwley Close"/>
    <s v="Battle"/>
    <x v="31"/>
    <s v="14/11/2022"/>
    <n v="4"/>
    <x v="9"/>
    <s v="Ultrathing V3"/>
    <x v="7"/>
    <x v="0"/>
    <n v="3.39"/>
    <n v="24"/>
    <n v="96"/>
    <x v="181"/>
  </r>
  <r>
    <n v="4653"/>
    <s v="Melida"/>
    <s v="Mobley"/>
    <x v="2"/>
    <x v="0"/>
    <n v="60"/>
    <s v="Thurliegh Road"/>
    <s v="Melrose"/>
    <x v="2"/>
    <s v="15/09/2020"/>
    <n v="19"/>
    <x v="1"/>
    <s v="Megawidget L"/>
    <x v="9"/>
    <x v="2"/>
    <n v="1.79"/>
    <n v="24"/>
    <n v="456"/>
    <x v="845"/>
  </r>
  <r>
    <n v="4654"/>
    <s v="Phylis"/>
    <s v="Lee"/>
    <x v="2"/>
    <x v="0"/>
    <n v="30"/>
    <s v="Thurliegh Road"/>
    <s v="Taunton"/>
    <x v="2"/>
    <d v="2021-10-08T00:00:00"/>
    <n v="48"/>
    <x v="7"/>
    <s v="Ultrathing V2"/>
    <x v="1"/>
    <x v="1"/>
    <n v="2.95"/>
    <n v="20"/>
    <n v="960"/>
    <x v="953"/>
  </r>
  <r>
    <n v="4655"/>
    <s v="Elanor"/>
    <s v="Ambrose"/>
    <x v="0"/>
    <x v="0"/>
    <n v="60"/>
    <s v="Thurloe Place"/>
    <s v="Tredegar"/>
    <x v="2"/>
    <s v="30/10/2021"/>
    <n v="69"/>
    <x v="2"/>
    <s v="Ultrathing V1"/>
    <x v="1"/>
    <x v="1"/>
    <n v="1.79"/>
    <n v="17"/>
    <n v="1173"/>
    <x v="875"/>
  </r>
  <r>
    <n v="4656"/>
    <s v="Latarsha"/>
    <s v="Vogt"/>
    <x v="4"/>
    <x v="2"/>
    <n v="90"/>
    <s v="Thursa Terrace"/>
    <s v="London"/>
    <x v="2"/>
    <d v="2020-01-12T00:00:00"/>
    <n v="57"/>
    <x v="9"/>
    <s v="Ultrathing V3"/>
    <x v="6"/>
    <x v="2"/>
    <n v="3.39"/>
    <n v="24"/>
    <n v="1368"/>
    <x v="313"/>
  </r>
  <r>
    <n v="4657"/>
    <s v="Oscar"/>
    <s v="Sewell"/>
    <x v="1"/>
    <x v="1"/>
    <n v="90"/>
    <s v="Thurso Street"/>
    <s v="Corby"/>
    <x v="16"/>
    <d v="2022-09-04T00:00:00"/>
    <n v="35"/>
    <x v="2"/>
    <s v="Ultrathing V1"/>
    <x v="9"/>
    <x v="0"/>
    <n v="1.79"/>
    <n v="17"/>
    <n v="595"/>
    <x v="386"/>
  </r>
  <r>
    <n v="4658"/>
    <s v="Jospeh"/>
    <s v="Cummins"/>
    <x v="1"/>
    <x v="1"/>
    <n v="30"/>
    <s v="Thyra Grove"/>
    <s v="Y Felinheli"/>
    <x v="2"/>
    <d v="2021-12-09T00:00:00"/>
    <n v="77"/>
    <x v="3"/>
    <s v="Megawidget S"/>
    <x v="8"/>
    <x v="1"/>
    <n v="0.69"/>
    <n v="24"/>
    <n v="1848"/>
    <x v="330"/>
  </r>
  <r>
    <n v="4659"/>
    <s v="Lane"/>
    <s v="Guy"/>
    <x v="1"/>
    <x v="1"/>
    <n v="90"/>
    <s v="Tichborne Street"/>
    <s v="Immingham"/>
    <x v="35"/>
    <s v="25/08/2020"/>
    <n v="74"/>
    <x v="1"/>
    <s v="Megawidget L"/>
    <x v="3"/>
    <x v="2"/>
    <n v="1.79"/>
    <n v="24"/>
    <n v="1776"/>
    <x v="360"/>
  </r>
  <r>
    <n v="4660"/>
    <s v="Jospeh"/>
    <s v="Ash"/>
    <x v="1"/>
    <x v="1"/>
    <n v="60"/>
    <s v="Tichborne Street"/>
    <s v="Stowmarket"/>
    <x v="2"/>
    <d v="2020-04-09T00:00:00"/>
    <n v="43"/>
    <x v="7"/>
    <s v="Ultrathing V2"/>
    <x v="4"/>
    <x v="2"/>
    <n v="2.95"/>
    <n v="20"/>
    <n v="860"/>
    <x v="410"/>
  </r>
  <r>
    <n v="4661"/>
    <s v="Will"/>
    <s v="Grove"/>
    <x v="1"/>
    <x v="1"/>
    <n v="60"/>
    <s v="Tidbury Street"/>
    <s v="Belper"/>
    <x v="73"/>
    <d v="2020-02-12T00:00:00"/>
    <n v="32"/>
    <x v="7"/>
    <s v="Ultrathing V2"/>
    <x v="10"/>
    <x v="2"/>
    <n v="2.95"/>
    <n v="20"/>
    <n v="640"/>
    <x v="762"/>
  </r>
  <r>
    <n v="4662"/>
    <s v="Garland"/>
    <s v="Murphy"/>
    <x v="1"/>
    <x v="1"/>
    <n v="60"/>
    <s v="Tiger Public"/>
    <s v="Beckermet"/>
    <x v="43"/>
    <d v="2020-01-06T00:00:00"/>
    <n v="29"/>
    <x v="2"/>
    <s v="Ultrathing V1"/>
    <x v="6"/>
    <x v="2"/>
    <n v="1.79"/>
    <n v="17"/>
    <n v="493"/>
    <x v="481"/>
  </r>
  <r>
    <n v="4663"/>
    <s v="Bo"/>
    <s v="Evans"/>
    <x v="1"/>
    <x v="1"/>
    <n v="30"/>
    <s v="Tilbury Close"/>
    <s v="Berwick-Upon-Tweed"/>
    <x v="85"/>
    <s v="27/05/2022"/>
    <n v="92"/>
    <x v="5"/>
    <s v="Ultrathing V4"/>
    <x v="11"/>
    <x v="0"/>
    <n v="3.99"/>
    <n v="24"/>
    <n v="2208"/>
    <x v="30"/>
  </r>
  <r>
    <n v="4664"/>
    <s v="Emory"/>
    <s v="Mendoza"/>
    <x v="1"/>
    <x v="1"/>
    <n v="60"/>
    <s v="Tilia Walk"/>
    <s v="Clackmannan"/>
    <x v="15"/>
    <s v="18/12/2021"/>
    <n v="93"/>
    <x v="7"/>
    <s v="Ultrathing V2"/>
    <x v="8"/>
    <x v="1"/>
    <n v="2.95"/>
    <n v="20"/>
    <n v="1860"/>
    <x v="757"/>
  </r>
  <r>
    <n v="4665"/>
    <s v="Mitch"/>
    <s v="Draper"/>
    <x v="1"/>
    <x v="1"/>
    <n v="60"/>
    <s v="Tilice Road"/>
    <s v="Barmouth"/>
    <x v="90"/>
    <d v="2022-06-07T00:00:00"/>
    <n v="56"/>
    <x v="0"/>
    <s v="Hyperwotsit"/>
    <x v="2"/>
    <x v="0"/>
    <n v="2.0099999999999998"/>
    <n v="20"/>
    <n v="1120"/>
    <x v="428"/>
  </r>
  <r>
    <n v="4666"/>
    <s v="Hai"/>
    <s v="Reyes"/>
    <x v="6"/>
    <x v="2"/>
    <n v="30"/>
    <s v="Tillett Close"/>
    <s v="Buckfastleigh"/>
    <x v="8"/>
    <s v="24/05/2020"/>
    <n v="13"/>
    <x v="9"/>
    <s v="Ultrathing V3"/>
    <x v="11"/>
    <x v="2"/>
    <n v="3.39"/>
    <n v="24"/>
    <n v="312"/>
    <x v="407"/>
  </r>
  <r>
    <n v="4667"/>
    <s v="Florentino"/>
    <s v="Rubin"/>
    <x v="1"/>
    <x v="1"/>
    <n v="30"/>
    <s v="Tilling Road"/>
    <s v="Wallingford"/>
    <x v="2"/>
    <d v="2021-05-04T00:00:00"/>
    <n v="46"/>
    <x v="0"/>
    <s v="Hyperwotsit"/>
    <x v="11"/>
    <x v="1"/>
    <n v="2.0099999999999998"/>
    <n v="20"/>
    <n v="920"/>
    <x v="1002"/>
  </r>
  <r>
    <n v="4668"/>
    <s v="Brooke"/>
    <s v="Vazquez"/>
    <x v="0"/>
    <x v="0"/>
    <n v="30"/>
    <s v="Tilney Gardens"/>
    <s v="Llanfyrnach"/>
    <x v="11"/>
    <s v="16/10/2022"/>
    <n v="13"/>
    <x v="7"/>
    <s v="Ultrathing V2"/>
    <x v="1"/>
    <x v="0"/>
    <n v="2.95"/>
    <n v="20"/>
    <n v="260"/>
    <x v="70"/>
  </r>
  <r>
    <n v="4669"/>
    <s v="Estell"/>
    <s v="Esposito"/>
    <x v="0"/>
    <x v="0"/>
    <n v="30"/>
    <s v="Tilney Street"/>
    <s v="Poulton-Le-Fylde"/>
    <x v="2"/>
    <s v="16/04/2020"/>
    <n v="63"/>
    <x v="7"/>
    <s v="Ultrathing V2"/>
    <x v="4"/>
    <x v="2"/>
    <n v="2.95"/>
    <n v="20"/>
    <n v="1260"/>
    <x v="842"/>
  </r>
  <r>
    <n v="4670"/>
    <s v="Kayce"/>
    <s v="Weaver"/>
    <x v="0"/>
    <x v="0"/>
    <n v="90"/>
    <s v="Tilson Road"/>
    <s v="Cowes"/>
    <x v="16"/>
    <d v="2021-11-10T00:00:00"/>
    <n v="32"/>
    <x v="2"/>
    <s v="Ultrathing V1"/>
    <x v="7"/>
    <x v="1"/>
    <n v="1.79"/>
    <n v="17"/>
    <n v="544"/>
    <x v="544"/>
  </r>
  <r>
    <n v="4671"/>
    <s v="Maynard"/>
    <s v="Mccray"/>
    <x v="1"/>
    <x v="1"/>
    <n v="60"/>
    <s v="Tilston Close"/>
    <s v="Highbridge"/>
    <x v="1"/>
    <d v="2022-01-12T00:00:00"/>
    <n v="60"/>
    <x v="2"/>
    <s v="Ultrathing V1"/>
    <x v="6"/>
    <x v="0"/>
    <n v="1.79"/>
    <n v="17"/>
    <n v="1020"/>
    <x v="521"/>
  </r>
  <r>
    <n v="4672"/>
    <s v="Ivan"/>
    <s v="Milligan"/>
    <x v="1"/>
    <x v="1"/>
    <n v="30"/>
    <s v="Timber Pond"/>
    <s v="Dover"/>
    <x v="3"/>
    <d v="2021-02-07T00:00:00"/>
    <n v="33"/>
    <x v="4"/>
    <s v="Gigastuff"/>
    <x v="10"/>
    <x v="1"/>
    <n v="1.89"/>
    <n v="18"/>
    <n v="594"/>
    <x v="469"/>
  </r>
  <r>
    <n v="4673"/>
    <s v="Damian"/>
    <s v="Downing"/>
    <x v="1"/>
    <x v="1"/>
    <n v="90"/>
    <s v="Time Square"/>
    <s v="Bucknell"/>
    <x v="8"/>
    <s v="30/04/2021"/>
    <n v="31"/>
    <x v="5"/>
    <s v="Ultrathing V4"/>
    <x v="4"/>
    <x v="1"/>
    <n v="3.99"/>
    <n v="24"/>
    <n v="744"/>
    <x v="781"/>
  </r>
  <r>
    <n v="4674"/>
    <s v="Micaela"/>
    <s v="Winkler"/>
    <x v="0"/>
    <x v="0"/>
    <n v="60"/>
    <s v="Timothy Road"/>
    <s v="Inverkeithing"/>
    <x v="35"/>
    <d v="2022-12-11T00:00:00"/>
    <n v="35"/>
    <x v="4"/>
    <s v="Gigastuff"/>
    <x v="8"/>
    <x v="0"/>
    <n v="1.89"/>
    <n v="18"/>
    <n v="630"/>
    <x v="134"/>
  </r>
  <r>
    <n v="4675"/>
    <s v="Emilee"/>
    <s v="Merrill"/>
    <x v="0"/>
    <x v="0"/>
    <n v="60"/>
    <s v="Tysons Yard"/>
    <s v="Elland"/>
    <x v="45"/>
    <d v="2021-05-08T00:00:00"/>
    <n v="89"/>
    <x v="1"/>
    <s v="Megawidget L"/>
    <x v="11"/>
    <x v="1"/>
    <n v="1.79"/>
    <n v="24"/>
    <n v="2136"/>
    <x v="1003"/>
  </r>
  <r>
    <n v="4676"/>
    <s v="Ethelyn"/>
    <s v="Cherry"/>
    <x v="0"/>
    <x v="0"/>
    <n v="90"/>
    <s v="Tysson Cottages"/>
    <s v="Cirencester"/>
    <x v="15"/>
    <s v="18/03/2022"/>
    <n v="22"/>
    <x v="4"/>
    <s v="Gigastuff"/>
    <x v="5"/>
    <x v="0"/>
    <n v="1.89"/>
    <n v="18"/>
    <n v="396"/>
    <x v="600"/>
  </r>
  <r>
    <n v="4677"/>
    <s v="Cris"/>
    <s v="Longoria"/>
    <x v="2"/>
    <x v="0"/>
    <n v="60"/>
    <s v="Tyville Road"/>
    <s v="Llandeilo"/>
    <x v="11"/>
    <s v="20/04/2022"/>
    <n v="15"/>
    <x v="4"/>
    <s v="Gigastuff"/>
    <x v="4"/>
    <x v="0"/>
    <n v="1.89"/>
    <n v="18"/>
    <n v="270"/>
    <x v="139"/>
  </r>
  <r>
    <n v="4678"/>
    <s v="Danial"/>
    <s v="Meier"/>
    <x v="1"/>
    <x v="1"/>
    <n v="90"/>
    <s v="Uamvar Street"/>
    <s v="Bampton"/>
    <x v="0"/>
    <s v="13/12/2022"/>
    <n v="102"/>
    <x v="1"/>
    <s v="Megawidget L"/>
    <x v="8"/>
    <x v="0"/>
    <n v="1.79"/>
    <n v="24"/>
    <n v="2448"/>
    <x v="689"/>
  </r>
  <r>
    <n v="4679"/>
    <s v="Roxann"/>
    <s v="Sellers"/>
    <x v="0"/>
    <x v="0"/>
    <n v="90"/>
    <s v="Udall Street"/>
    <s v="West Glamorgan"/>
    <x v="2"/>
    <s v="25/02/2020"/>
    <n v="63"/>
    <x v="8"/>
    <s v="Superwossname"/>
    <x v="10"/>
    <x v="2"/>
    <n v="3.49"/>
    <n v="20"/>
    <n v="1260"/>
    <x v="435"/>
  </r>
  <r>
    <n v="4680"/>
    <s v="Trena"/>
    <s v="Savage"/>
    <x v="2"/>
    <x v="0"/>
    <n v="60"/>
    <s v="Uffington Road"/>
    <s v="Halifax"/>
    <x v="13"/>
    <d v="2021-05-05T00:00:00"/>
    <n v="90"/>
    <x v="6"/>
    <s v="Megawidget M"/>
    <x v="11"/>
    <x v="1"/>
    <n v="1.29"/>
    <n v="24"/>
    <n v="2160"/>
    <x v="876"/>
  </r>
  <r>
    <n v="4681"/>
    <s v="Pauletta"/>
    <s v="Darnell"/>
    <x v="2"/>
    <x v="0"/>
    <n v="90"/>
    <s v="Ulster Place"/>
    <s v="Beaworthy"/>
    <x v="39"/>
    <s v="22/11/2020"/>
    <n v="85"/>
    <x v="2"/>
    <s v="Ultrathing V1"/>
    <x v="7"/>
    <x v="2"/>
    <n v="1.79"/>
    <n v="17"/>
    <n v="1445"/>
    <x v="214"/>
  </r>
  <r>
    <n v="4682"/>
    <s v="Sid"/>
    <s v="Yazzie"/>
    <x v="1"/>
    <x v="1"/>
    <n v="60"/>
    <s v="Ulverston Road"/>
    <s v="Skelmorlie"/>
    <x v="2"/>
    <s v="16/12/2021"/>
    <n v="57"/>
    <x v="1"/>
    <s v="Megawidget L"/>
    <x v="8"/>
    <x v="1"/>
    <n v="1.79"/>
    <n v="24"/>
    <n v="1368"/>
    <x v="436"/>
  </r>
  <r>
    <n v="4683"/>
    <s v="Kimi"/>
    <s v="Richter"/>
    <x v="3"/>
    <x v="0"/>
    <n v="30"/>
    <s v="Umbria Street"/>
    <s v="Heywood"/>
    <x v="1"/>
    <s v="27/06/2020"/>
    <n v="53"/>
    <x v="8"/>
    <s v="Superwossname"/>
    <x v="2"/>
    <x v="2"/>
    <n v="3.49"/>
    <n v="20"/>
    <n v="1060"/>
    <x v="597"/>
  </r>
  <r>
    <n v="4684"/>
    <s v="Michel"/>
    <s v="Graham"/>
    <x v="1"/>
    <x v="1"/>
    <n v="60"/>
    <s v="Underhill Passage"/>
    <s v="Renfrew"/>
    <x v="2"/>
    <s v="23/04/2021"/>
    <n v="67"/>
    <x v="0"/>
    <s v="Hyperwotsit"/>
    <x v="4"/>
    <x v="1"/>
    <n v="2.0099999999999998"/>
    <n v="20"/>
    <n v="1340"/>
    <x v="142"/>
  </r>
  <r>
    <n v="4685"/>
    <s v="Josefine"/>
    <s v="Pineda"/>
    <x v="2"/>
    <x v="0"/>
    <n v="90"/>
    <s v="Undine Street"/>
    <s v="Crowborough"/>
    <x v="16"/>
    <d v="2021-09-01T00:00:00"/>
    <n v="28"/>
    <x v="2"/>
    <s v="Ultrathing V1"/>
    <x v="9"/>
    <x v="1"/>
    <n v="1.79"/>
    <n v="17"/>
    <n v="476"/>
    <x v="194"/>
  </r>
  <r>
    <n v="4686"/>
    <s v="Refugio"/>
    <s v="Boone"/>
    <x v="1"/>
    <x v="1"/>
    <n v="60"/>
    <s v="Unicorn Court"/>
    <s v="Dukinfield"/>
    <x v="3"/>
    <s v="19/10/2020"/>
    <n v="45"/>
    <x v="5"/>
    <s v="Ultrathing V4"/>
    <x v="1"/>
    <x v="2"/>
    <n v="3.99"/>
    <n v="24"/>
    <n v="1080"/>
    <x v="112"/>
  </r>
  <r>
    <n v="4687"/>
    <s v="Tabetha"/>
    <s v="Mccord"/>
    <x v="0"/>
    <x v="0"/>
    <n v="60"/>
    <s v="Union Cottages"/>
    <s v="Romford"/>
    <x v="2"/>
    <s v="14/06/2021"/>
    <n v="12"/>
    <x v="6"/>
    <s v="Megawidget M"/>
    <x v="2"/>
    <x v="1"/>
    <n v="1.29"/>
    <n v="24"/>
    <n v="288"/>
    <x v="319"/>
  </r>
  <r>
    <n v="4688"/>
    <s v="Bud"/>
    <s v="Dubois"/>
    <x v="1"/>
    <x v="1"/>
    <n v="90"/>
    <s v="Union Workhouse"/>
    <s v="Jarrow"/>
    <x v="21"/>
    <d v="2020-08-12T00:00:00"/>
    <n v="49"/>
    <x v="9"/>
    <s v="Ultrathing V3"/>
    <x v="3"/>
    <x v="2"/>
    <n v="3.39"/>
    <n v="24"/>
    <n v="1176"/>
    <x v="459"/>
  </r>
  <r>
    <n v="4689"/>
    <s v="Ethelyn"/>
    <s v="Pope"/>
    <x v="0"/>
    <x v="0"/>
    <n v="90"/>
    <s v="Upchurch Close"/>
    <s v="Gourock"/>
    <x v="17"/>
    <d v="2020-01-02T00:00:00"/>
    <n v="32"/>
    <x v="8"/>
    <s v="Superwossname"/>
    <x v="6"/>
    <x v="2"/>
    <n v="3.49"/>
    <n v="20"/>
    <n v="640"/>
    <x v="440"/>
  </r>
  <r>
    <n v="4690"/>
    <s v="Maricruz"/>
    <s v="Hall"/>
    <x v="2"/>
    <x v="0"/>
    <n v="30"/>
    <s v="Upcott Street"/>
    <s v="Merthyr Tydfil"/>
    <x v="2"/>
    <s v="13/10/2022"/>
    <n v="93"/>
    <x v="3"/>
    <s v="Megawidget S"/>
    <x v="1"/>
    <x v="0"/>
    <n v="0.69"/>
    <n v="24"/>
    <n v="2232"/>
    <x v="717"/>
  </r>
  <r>
    <n v="4691"/>
    <s v="Caren"/>
    <s v="Wesley"/>
    <x v="2"/>
    <x v="0"/>
    <n v="90"/>
    <s v="Upgrove Manor"/>
    <s v="Innerleithen"/>
    <x v="35"/>
    <s v="15/08/2021"/>
    <n v="36"/>
    <x v="6"/>
    <s v="Megawidget M"/>
    <x v="3"/>
    <x v="1"/>
    <n v="1.29"/>
    <n v="24"/>
    <n v="864"/>
    <x v="73"/>
  </r>
  <r>
    <n v="4693"/>
    <s v="Archie"/>
    <s v="Moreland"/>
    <x v="1"/>
    <x v="1"/>
    <n v="30"/>
    <s v="Upper Avenue"/>
    <s v="Coldstream"/>
    <x v="15"/>
    <d v="2021-06-02T00:00:00"/>
    <n v="25"/>
    <x v="0"/>
    <s v="Hyperwotsit"/>
    <x v="2"/>
    <x v="1"/>
    <n v="2.0099999999999998"/>
    <n v="20"/>
    <n v="500"/>
    <x v="864"/>
  </r>
  <r>
    <n v="4694"/>
    <s v="Nenita"/>
    <s v="Winkler"/>
    <x v="2"/>
    <x v="0"/>
    <n v="30"/>
    <s v="Upper Avenue"/>
    <s v="Snodland"/>
    <x v="2"/>
    <s v="30/08/2020"/>
    <n v="7"/>
    <x v="0"/>
    <s v="Hyperwotsit"/>
    <x v="3"/>
    <x v="2"/>
    <n v="2.0099999999999998"/>
    <n v="20"/>
    <n v="140"/>
    <x v="522"/>
  </r>
  <r>
    <n v="4695"/>
    <s v="Johnathon"/>
    <s v="Choi"/>
    <x v="1"/>
    <x v="1"/>
    <n v="90"/>
    <s v="Upper Berkeley"/>
    <s v="Dover"/>
    <x v="3"/>
    <s v="28/04/2022"/>
    <n v="4"/>
    <x v="5"/>
    <s v="Ultrathing V4"/>
    <x v="4"/>
    <x v="0"/>
    <n v="3.99"/>
    <n v="24"/>
    <n v="96"/>
    <x v="260"/>
  </r>
  <r>
    <n v="4696"/>
    <s v="Eugene"/>
    <s v="Herman"/>
    <x v="1"/>
    <x v="1"/>
    <n v="90"/>
    <s v="Upper Boston"/>
    <s v="Wadhurst"/>
    <x v="2"/>
    <s v="30/09/2022"/>
    <n v="3"/>
    <x v="1"/>
    <s v="Megawidget L"/>
    <x v="9"/>
    <x v="0"/>
    <n v="1.79"/>
    <n v="24"/>
    <n v="72"/>
    <x v="691"/>
  </r>
  <r>
    <n v="4697"/>
    <s v="Tim"/>
    <s v="Stuart"/>
    <x v="1"/>
    <x v="1"/>
    <n v="60"/>
    <s v="Upper Chenies"/>
    <s v="Dolwyddelan"/>
    <x v="3"/>
    <s v="13/06/2020"/>
    <n v="9"/>
    <x v="2"/>
    <s v="Ultrathing V1"/>
    <x v="2"/>
    <x v="2"/>
    <n v="1.79"/>
    <n v="17"/>
    <n v="153"/>
    <x v="89"/>
  </r>
  <r>
    <n v="4698"/>
    <s v="Nelida"/>
    <s v="Gagne"/>
    <x v="2"/>
    <x v="0"/>
    <n v="60"/>
    <s v="Upper Chenies"/>
    <s v="Lowestoft"/>
    <x v="2"/>
    <d v="2021-08-04T00:00:00"/>
    <n v="31"/>
    <x v="5"/>
    <s v="Ultrathing V4"/>
    <x v="3"/>
    <x v="1"/>
    <n v="3.99"/>
    <n v="24"/>
    <n v="744"/>
    <x v="781"/>
  </r>
  <r>
    <n v="4699"/>
    <s v="Ludie"/>
    <s v="Hutchins"/>
    <x v="2"/>
    <x v="0"/>
    <n v="30"/>
    <s v="Upper Coleshill"/>
    <s v="Frome"/>
    <x v="17"/>
    <s v="19/01/2022"/>
    <n v="99"/>
    <x v="3"/>
    <s v="Megawidget S"/>
    <x v="6"/>
    <x v="0"/>
    <n v="0.69"/>
    <n v="24"/>
    <n v="2376"/>
    <x v="1004"/>
  </r>
  <r>
    <n v="4700"/>
    <s v="Guadalupe"/>
    <s v="Block"/>
    <x v="3"/>
    <x v="0"/>
    <n v="60"/>
    <s v="Upper College"/>
    <s v="Llanfairfechan"/>
    <x v="11"/>
    <s v="24/12/2022"/>
    <n v="39"/>
    <x v="3"/>
    <s v="Megawidget S"/>
    <x v="8"/>
    <x v="0"/>
    <n v="0.69"/>
    <n v="24"/>
    <n v="936"/>
    <x v="807"/>
  </r>
  <r>
    <n v="4701"/>
    <s v="Janina"/>
    <s v="Fair"/>
    <x v="0"/>
    <x v="0"/>
    <n v="90"/>
    <s v="Upper Corrington"/>
    <s v="Cromer"/>
    <x v="16"/>
    <s v="30/03/2021"/>
    <n v="39"/>
    <x v="6"/>
    <s v="Megawidget M"/>
    <x v="5"/>
    <x v="1"/>
    <n v="1.29"/>
    <n v="24"/>
    <n v="936"/>
    <x v="299"/>
  </r>
  <r>
    <n v="4702"/>
    <s v="Hang"/>
    <s v="Wyatt"/>
    <x v="3"/>
    <x v="0"/>
    <n v="60"/>
    <s v="Upper Craven"/>
    <s v="Berriedale"/>
    <x v="29"/>
    <s v="25/11/2022"/>
    <n v="19"/>
    <x v="6"/>
    <s v="Megawidget M"/>
    <x v="7"/>
    <x v="0"/>
    <n v="1.29"/>
    <n v="24"/>
    <n v="456"/>
    <x v="115"/>
  </r>
  <r>
    <n v="4703"/>
    <s v="Reginald"/>
    <s v="Cortes"/>
    <x v="1"/>
    <x v="1"/>
    <n v="30"/>
    <s v="Upper Gloucester"/>
    <s v="Nottinghamshire"/>
    <x v="2"/>
    <s v="24/03/2020"/>
    <n v="17"/>
    <x v="3"/>
    <s v="Megawidget S"/>
    <x v="5"/>
    <x v="2"/>
    <n v="0.69"/>
    <n v="24"/>
    <n v="408"/>
    <x v="506"/>
  </r>
  <r>
    <n v="4704"/>
    <s v="Anthony"/>
    <s v="Obrien"/>
    <x v="1"/>
    <x v="1"/>
    <n v="60"/>
    <s v="Upper Grange"/>
    <s v="Gerrards Cross"/>
    <x v="17"/>
    <d v="2020-03-08T00:00:00"/>
    <n v="7"/>
    <x v="1"/>
    <s v="Megawidget L"/>
    <x v="5"/>
    <x v="2"/>
    <n v="1.79"/>
    <n v="24"/>
    <n v="168"/>
    <x v="629"/>
  </r>
  <r>
    <n v="4706"/>
    <s v="Dimple"/>
    <s v="Lynch"/>
    <x v="2"/>
    <x v="0"/>
    <n v="30"/>
    <s v="Upper Hartland"/>
    <s v="Stockbridge"/>
    <x v="2"/>
    <s v="31/01/2021"/>
    <n v="4"/>
    <x v="6"/>
    <s v="Megawidget M"/>
    <x v="6"/>
    <x v="1"/>
    <n v="1.29"/>
    <n v="24"/>
    <n v="96"/>
    <x v="879"/>
  </r>
  <r>
    <n v="4707"/>
    <s v="Dave"/>
    <s v="Nixon"/>
    <x v="1"/>
    <x v="1"/>
    <n v="90"/>
    <s v="Upper Holland"/>
    <s v="Colchester"/>
    <x v="15"/>
    <d v="2020-01-02T00:00:00"/>
    <n v="41"/>
    <x v="6"/>
    <s v="Megawidget M"/>
    <x v="6"/>
    <x v="2"/>
    <n v="1.29"/>
    <n v="24"/>
    <n v="984"/>
    <x v="930"/>
  </r>
  <r>
    <n v="4708"/>
    <s v="Thaddeus"/>
    <s v="Hogan"/>
    <x v="1"/>
    <x v="1"/>
    <n v="30"/>
    <s v="Upper Islington"/>
    <s v="Betws-Y-Coed"/>
    <x v="37"/>
    <s v="14/01/2020"/>
    <n v="26"/>
    <x v="0"/>
    <s v="Hyperwotsit"/>
    <x v="6"/>
    <x v="2"/>
    <n v="2.0099999999999998"/>
    <n v="20"/>
    <n v="520"/>
    <x v="862"/>
  </r>
  <r>
    <n v="4709"/>
    <s v="Corey"/>
    <s v="Byrne"/>
    <x v="1"/>
    <x v="1"/>
    <n v="90"/>
    <s v="Upper Lismore"/>
    <s v="Wigton"/>
    <x v="2"/>
    <s v="19/04/2021"/>
    <n v="92"/>
    <x v="0"/>
    <s v="Hyperwotsit"/>
    <x v="4"/>
    <x v="1"/>
    <n v="2.0099999999999998"/>
    <n v="20"/>
    <n v="1840"/>
    <x v="297"/>
  </r>
  <r>
    <n v="4710"/>
    <s v="Victor"/>
    <s v="Kenney"/>
    <x v="1"/>
    <x v="1"/>
    <n v="60"/>
    <s v="Upper Market"/>
    <s v="Llanfairfechan"/>
    <x v="11"/>
    <d v="2022-03-06T00:00:00"/>
    <n v="76"/>
    <x v="6"/>
    <s v="Megawidget M"/>
    <x v="5"/>
    <x v="0"/>
    <n v="1.29"/>
    <n v="24"/>
    <n v="1824"/>
    <x v="708"/>
  </r>
  <r>
    <n v="4711"/>
    <s v="Abe"/>
    <s v="Macdonald"/>
    <x v="1"/>
    <x v="1"/>
    <n v="90"/>
    <s v="Upper Montagu"/>
    <s v="Llandrindod Wells"/>
    <x v="11"/>
    <s v="27/05/2020"/>
    <n v="65"/>
    <x v="2"/>
    <s v="Ultrathing V1"/>
    <x v="11"/>
    <x v="2"/>
    <n v="1.79"/>
    <n v="17"/>
    <n v="1105"/>
    <x v="742"/>
  </r>
  <r>
    <n v="4712"/>
    <s v="Fernanda"/>
    <s v="Honeycutt"/>
    <x v="0"/>
    <x v="0"/>
    <n v="30"/>
    <s v="Upper Montague"/>
    <s v="Fordingbridge"/>
    <x v="17"/>
    <d v="2020-12-12T00:00:00"/>
    <n v="22"/>
    <x v="1"/>
    <s v="Megawidget L"/>
    <x v="8"/>
    <x v="2"/>
    <n v="1.79"/>
    <n v="24"/>
    <n v="528"/>
    <x v="533"/>
  </r>
  <r>
    <n v="4713"/>
    <s v="Teddy"/>
    <s v="Holbrook"/>
    <x v="1"/>
    <x v="1"/>
    <n v="60"/>
    <s v="Upper Mount"/>
    <s v="Gullane"/>
    <x v="13"/>
    <s v="29/11/2020"/>
    <n v="53"/>
    <x v="7"/>
    <s v="Ultrathing V2"/>
    <x v="7"/>
    <x v="2"/>
    <n v="2.95"/>
    <n v="20"/>
    <n v="1060"/>
    <x v="516"/>
  </r>
  <r>
    <n v="4714"/>
    <s v="Monty"/>
    <s v="Barry"/>
    <x v="1"/>
    <x v="1"/>
    <n v="30"/>
    <s v="Upper Ogle"/>
    <s v="Woodford Green"/>
    <x v="2"/>
    <d v="2021-11-05T00:00:00"/>
    <n v="16"/>
    <x v="9"/>
    <s v="Ultrathing V3"/>
    <x v="7"/>
    <x v="1"/>
    <n v="3.39"/>
    <n v="24"/>
    <n v="384"/>
    <x v="586"/>
  </r>
  <r>
    <n v="4715"/>
    <s v="Teresita"/>
    <s v="Hoskins"/>
    <x v="0"/>
    <x v="0"/>
    <n v="30"/>
    <s v="Upper Randall"/>
    <s v="Fleet"/>
    <x v="17"/>
    <s v="22/11/2022"/>
    <n v="4"/>
    <x v="0"/>
    <s v="Hyperwotsit"/>
    <x v="7"/>
    <x v="0"/>
    <n v="2.0099999999999998"/>
    <n v="20"/>
    <n v="80"/>
    <x v="763"/>
  </r>
  <r>
    <n v="4716"/>
    <s v="Myrtle"/>
    <s v="Aldridge"/>
    <x v="2"/>
    <x v="0"/>
    <n v="30"/>
    <s v="Upper Rathbone"/>
    <s v="Holsworthy"/>
    <x v="1"/>
    <s v="29/04/2020"/>
    <n v="43"/>
    <x v="8"/>
    <s v="Superwossname"/>
    <x v="4"/>
    <x v="2"/>
    <n v="3.49"/>
    <n v="20"/>
    <n v="860"/>
    <x v="235"/>
  </r>
  <r>
    <n v="4717"/>
    <s v="Ignacio"/>
    <s v="Irvin"/>
    <x v="1"/>
    <x v="1"/>
    <n v="30"/>
    <s v="Upper Smith"/>
    <s v="Llanrwst"/>
    <x v="11"/>
    <s v="23/06/2021"/>
    <n v="86"/>
    <x v="4"/>
    <s v="Gigastuff"/>
    <x v="2"/>
    <x v="1"/>
    <n v="1.89"/>
    <n v="18"/>
    <n v="1548"/>
    <x v="787"/>
  </r>
  <r>
    <n v="4718"/>
    <s v="Robt"/>
    <s v="Sears"/>
    <x v="1"/>
    <x v="1"/>
    <n v="60"/>
    <s v="Upper Storer"/>
    <s v="Hook"/>
    <x v="1"/>
    <d v="2022-09-06T00:00:00"/>
    <n v="70"/>
    <x v="7"/>
    <s v="Ultrathing V2"/>
    <x v="9"/>
    <x v="0"/>
    <n v="2.95"/>
    <n v="20"/>
    <n v="1400"/>
    <x v="399"/>
  </r>
  <r>
    <n v="4719"/>
    <s v="Agustin"/>
    <s v="Kent"/>
    <x v="1"/>
    <x v="1"/>
    <n v="90"/>
    <s v="Upper Street"/>
    <s v="Lanark"/>
    <x v="21"/>
    <s v="18/11/2022"/>
    <n v="91"/>
    <x v="5"/>
    <s v="Ultrathing V4"/>
    <x v="7"/>
    <x v="0"/>
    <n v="3.99"/>
    <n v="24"/>
    <n v="2184"/>
    <x v="494"/>
  </r>
  <r>
    <n v="4720"/>
    <s v="Major"/>
    <s v="Mann"/>
    <x v="5"/>
    <x v="2"/>
    <n v="60"/>
    <s v="Upper Terrace"/>
    <s v="Swaffham"/>
    <x v="2"/>
    <s v="30/12/2021"/>
    <n v="49"/>
    <x v="8"/>
    <s v="Superwossname"/>
    <x v="8"/>
    <x v="1"/>
    <n v="3.49"/>
    <n v="20"/>
    <n v="980"/>
    <x v="13"/>
  </r>
  <r>
    <n v="4721"/>
    <s v="Rolando"/>
    <s v="Merritt"/>
    <x v="4"/>
    <x v="2"/>
    <n v="60"/>
    <s v="Upper Walthamstow"/>
    <s v="Arlesey"/>
    <x v="48"/>
    <d v="2022-09-01T00:00:00"/>
    <n v="2"/>
    <x v="8"/>
    <s v="Superwossname"/>
    <x v="9"/>
    <x v="0"/>
    <n v="3.49"/>
    <n v="20"/>
    <n v="40"/>
    <x v="264"/>
  </r>
  <r>
    <n v="4722"/>
    <s v="Darius"/>
    <s v="Bolton"/>
    <x v="1"/>
    <x v="1"/>
    <n v="90"/>
    <s v="Upper Walthamstow"/>
    <s v="East Molesey"/>
    <x v="44"/>
    <d v="2022-09-02T00:00:00"/>
    <n v="14"/>
    <x v="8"/>
    <s v="Superwossname"/>
    <x v="9"/>
    <x v="0"/>
    <n v="3.49"/>
    <n v="20"/>
    <n v="280"/>
    <x v="35"/>
  </r>
  <r>
    <n v="4723"/>
    <s v="Royal"/>
    <s v="Mckay"/>
    <x v="1"/>
    <x v="1"/>
    <n v="60"/>
    <s v="Upper Whistler"/>
    <s v="Bishopton"/>
    <x v="65"/>
    <d v="2021-11-04T00:00:00"/>
    <n v="83"/>
    <x v="8"/>
    <s v="Superwossname"/>
    <x v="7"/>
    <x v="1"/>
    <n v="3.49"/>
    <n v="20"/>
    <n v="1660"/>
    <x v="14"/>
  </r>
  <r>
    <n v="4724"/>
    <s v="Phyllis"/>
    <s v="Bolton"/>
    <x v="0"/>
    <x v="0"/>
    <n v="30"/>
    <s v="Upper Woodland"/>
    <s v="Brackley"/>
    <x v="69"/>
    <d v="2021-11-10T00:00:00"/>
    <n v="92"/>
    <x v="3"/>
    <s v="Megawidget S"/>
    <x v="7"/>
    <x v="1"/>
    <n v="0.69"/>
    <n v="24"/>
    <n v="2208"/>
    <x v="82"/>
  </r>
  <r>
    <n v="4725"/>
    <s v="Tamar"/>
    <s v="Nixon"/>
    <x v="3"/>
    <x v="0"/>
    <n v="90"/>
    <s v="Uverdale Road"/>
    <s v="Heanor"/>
    <x v="1"/>
    <d v="2022-04-03T00:00:00"/>
    <n v="9"/>
    <x v="4"/>
    <s v="Gigastuff"/>
    <x v="4"/>
    <x v="0"/>
    <n v="1.89"/>
    <n v="18"/>
    <n v="162"/>
    <x v="890"/>
  </r>
  <r>
    <n v="4726"/>
    <s v="Shalon"/>
    <s v="Champion"/>
    <x v="3"/>
    <x v="0"/>
    <n v="60"/>
    <s v="Vale Lane"/>
    <s v="Dunbeath"/>
    <x v="3"/>
    <s v="13/04/2021"/>
    <n v="87"/>
    <x v="8"/>
    <s v="Superwossname"/>
    <x v="4"/>
    <x v="1"/>
    <n v="3.49"/>
    <n v="20"/>
    <n v="1740"/>
    <x v="324"/>
  </r>
  <r>
    <n v="4727"/>
    <s v="Nedra"/>
    <s v="Bradley"/>
    <x v="2"/>
    <x v="0"/>
    <n v="90"/>
    <s v="Vale Parade"/>
    <s v="Londonderry"/>
    <x v="2"/>
    <d v="2021-02-08T00:00:00"/>
    <n v="83"/>
    <x v="2"/>
    <s v="Ultrathing V1"/>
    <x v="10"/>
    <x v="1"/>
    <n v="1.79"/>
    <n v="17"/>
    <n v="1411"/>
    <x v="811"/>
  </r>
  <r>
    <n v="4728"/>
    <s v="Mitchell"/>
    <s v="Woodruff"/>
    <x v="4"/>
    <x v="2"/>
    <n v="60"/>
    <s v="Vale Parade"/>
    <s v="Somerton"/>
    <x v="2"/>
    <d v="2021-03-08T00:00:00"/>
    <n v="25"/>
    <x v="8"/>
    <s v="Superwossname"/>
    <x v="5"/>
    <x v="1"/>
    <n v="3.49"/>
    <n v="20"/>
    <n v="500"/>
    <x v="764"/>
  </r>
  <r>
    <n v="4729"/>
    <s v="Jerome"/>
    <s v="Rivera"/>
    <x v="1"/>
    <x v="1"/>
    <n v="30"/>
    <s v="Valmar Road"/>
    <s v="Ripon"/>
    <x v="2"/>
    <d v="2020-01-05T00:00:00"/>
    <n v="29"/>
    <x v="1"/>
    <s v="Megawidget L"/>
    <x v="6"/>
    <x v="2"/>
    <n v="1.79"/>
    <n v="24"/>
    <n v="696"/>
    <x v="952"/>
  </r>
  <r>
    <n v="4730"/>
    <s v="Thomas"/>
    <s v="Blair"/>
    <x v="1"/>
    <x v="1"/>
    <n v="30"/>
    <s v="Vant Road"/>
    <s v="Kirkby-In-Furness"/>
    <x v="21"/>
    <d v="2022-08-07T00:00:00"/>
    <n v="17"/>
    <x v="1"/>
    <s v="Megawidget L"/>
    <x v="3"/>
    <x v="0"/>
    <n v="1.79"/>
    <n v="24"/>
    <n v="408"/>
    <x v="179"/>
  </r>
  <r>
    <n v="4731"/>
    <s v="Velia"/>
    <s v="Weber"/>
    <x v="0"/>
    <x v="0"/>
    <n v="30"/>
    <s v="Varden Close"/>
    <s v="Solihull"/>
    <x v="2"/>
    <d v="2021-04-02T00:00:00"/>
    <n v="35"/>
    <x v="9"/>
    <s v="Ultrathing V3"/>
    <x v="4"/>
    <x v="1"/>
    <n v="3.39"/>
    <n v="24"/>
    <n v="840"/>
    <x v="395"/>
  </r>
  <r>
    <n v="4732"/>
    <s v="Lise"/>
    <s v="Minor"/>
    <x v="2"/>
    <x v="0"/>
    <n v="90"/>
    <s v="Vardens Road"/>
    <s v="Shepton Mallet"/>
    <x v="2"/>
    <d v="2020-06-09T00:00:00"/>
    <n v="61"/>
    <x v="5"/>
    <s v="Ultrathing V4"/>
    <x v="2"/>
    <x v="2"/>
    <n v="3.99"/>
    <n v="24"/>
    <n v="1464"/>
    <x v="515"/>
  </r>
  <r>
    <n v="4734"/>
    <s v="Daron"/>
    <s v="Nunez"/>
    <x v="5"/>
    <x v="2"/>
    <n v="60"/>
    <s v="Varley Parade"/>
    <s v="Neath"/>
    <x v="2"/>
    <d v="2020-03-10T00:00:00"/>
    <n v="24"/>
    <x v="5"/>
    <s v="Ultrathing V4"/>
    <x v="5"/>
    <x v="2"/>
    <n v="3.99"/>
    <n v="24"/>
    <n v="576"/>
    <x v="454"/>
  </r>
  <r>
    <n v="4735"/>
    <s v="Stanley"/>
    <s v="Pruitt"/>
    <x v="1"/>
    <x v="1"/>
    <n v="30"/>
    <s v="Varley Road"/>
    <s v="Wimborne"/>
    <x v="2"/>
    <d v="2021-11-12T00:00:00"/>
    <n v="72"/>
    <x v="4"/>
    <s v="Gigastuff"/>
    <x v="7"/>
    <x v="1"/>
    <n v="1.89"/>
    <n v="18"/>
    <n v="1296"/>
    <x v="695"/>
  </r>
  <r>
    <n v="4736"/>
    <s v="Gonzalo"/>
    <s v="Contreras"/>
    <x v="1"/>
    <x v="1"/>
    <n v="30"/>
    <s v="Varna Road"/>
    <s v="Chepstow"/>
    <x v="20"/>
    <d v="2022-01-10T00:00:00"/>
    <n v="22"/>
    <x v="1"/>
    <s v="Megawidget L"/>
    <x v="6"/>
    <x v="0"/>
    <n v="1.79"/>
    <n v="24"/>
    <n v="528"/>
    <x v="533"/>
  </r>
  <r>
    <n v="4737"/>
    <s v="Roy"/>
    <s v="Byers"/>
    <x v="1"/>
    <x v="1"/>
    <n v="60"/>
    <s v="Vauban Street"/>
    <s v="Immingham"/>
    <x v="35"/>
    <s v="21/06/2020"/>
    <n v="41"/>
    <x v="2"/>
    <s v="Ultrathing V1"/>
    <x v="2"/>
    <x v="2"/>
    <n v="1.79"/>
    <n v="17"/>
    <n v="697"/>
    <x v="725"/>
  </r>
  <r>
    <n v="4738"/>
    <s v="Vikki"/>
    <s v="Nieves"/>
    <x v="3"/>
    <x v="0"/>
    <n v="90"/>
    <s v="Vaughan Estate"/>
    <s v="Ayr"/>
    <x v="40"/>
    <s v="15/02/2022"/>
    <n v="14"/>
    <x v="0"/>
    <s v="Hyperwotsit"/>
    <x v="10"/>
    <x v="0"/>
    <n v="2.0099999999999998"/>
    <n v="20"/>
    <n v="280"/>
    <x v="22"/>
  </r>
  <r>
    <n v="4739"/>
    <s v="Liliana"/>
    <s v="Helms"/>
    <x v="2"/>
    <x v="0"/>
    <n v="90"/>
    <s v="Vaughan Road"/>
    <s v="Dunstable"/>
    <x v="3"/>
    <d v="2022-01-10T00:00:00"/>
    <n v="94"/>
    <x v="5"/>
    <s v="Ultrathing V4"/>
    <x v="6"/>
    <x v="0"/>
    <n v="3.99"/>
    <n v="24"/>
    <n v="2256"/>
    <x v="905"/>
  </r>
  <r>
    <n v="4740"/>
    <s v="Micah"/>
    <s v="Tackett"/>
    <x v="0"/>
    <x v="0"/>
    <n v="30"/>
    <s v="Venue Street"/>
    <s v="Kilmacolm"/>
    <x v="21"/>
    <d v="2020-07-11T00:00:00"/>
    <n v="51"/>
    <x v="6"/>
    <s v="Megawidget M"/>
    <x v="0"/>
    <x v="2"/>
    <n v="1.29"/>
    <n v="24"/>
    <n v="1224"/>
    <x v="869"/>
  </r>
  <r>
    <n v="4741"/>
    <s v="Melodie"/>
    <s v="Erwin"/>
    <x v="0"/>
    <x v="0"/>
    <n v="60"/>
    <s v="Vernon Mews"/>
    <s v="Knighton"/>
    <x v="21"/>
    <s v="15/02/2020"/>
    <n v="24"/>
    <x v="1"/>
    <s v="Megawidget L"/>
    <x v="10"/>
    <x v="2"/>
    <n v="1.79"/>
    <n v="24"/>
    <n v="576"/>
    <x v="837"/>
  </r>
  <r>
    <n v="4742"/>
    <s v="Ahmad"/>
    <s v="Shea"/>
    <x v="1"/>
    <x v="1"/>
    <n v="90"/>
    <s v="Verulam Buildings"/>
    <s v="South Glamorgan"/>
    <x v="2"/>
    <d v="2020-10-04T00:00:00"/>
    <n v="76"/>
    <x v="2"/>
    <s v="Ultrathing V1"/>
    <x v="1"/>
    <x v="2"/>
    <n v="1.79"/>
    <n v="17"/>
    <n v="1292"/>
    <x v="347"/>
  </r>
  <r>
    <n v="4743"/>
    <s v="Kellie"/>
    <s v="Ewing"/>
    <x v="3"/>
    <x v="0"/>
    <n v="90"/>
    <s v="Verulam Terrace"/>
    <s v="Leatherhead"/>
    <x v="21"/>
    <s v="27/10/2020"/>
    <n v="20"/>
    <x v="0"/>
    <s v="Hyperwotsit"/>
    <x v="1"/>
    <x v="2"/>
    <n v="2.0099999999999998"/>
    <n v="20"/>
    <n v="400"/>
    <x v="210"/>
  </r>
  <r>
    <n v="4744"/>
    <s v="Shantae"/>
    <s v="Jarvis"/>
    <x v="0"/>
    <x v="0"/>
    <n v="90"/>
    <s v="Vibart Gardens"/>
    <s v="Campbeltown"/>
    <x v="10"/>
    <s v="22/03/2022"/>
    <n v="28"/>
    <x v="5"/>
    <s v="Ultrathing V4"/>
    <x v="5"/>
    <x v="0"/>
    <n v="3.99"/>
    <n v="24"/>
    <n v="672"/>
    <x v="951"/>
  </r>
  <r>
    <n v="4745"/>
    <s v="Ali"/>
    <s v="Lundy"/>
    <x v="1"/>
    <x v="1"/>
    <n v="60"/>
    <s v="Vicarage"/>
    <s v="Ottery St. Mary"/>
    <x v="2"/>
    <d v="2021-01-04T00:00:00"/>
    <n v="44"/>
    <x v="2"/>
    <s v="Ultrathing V1"/>
    <x v="6"/>
    <x v="1"/>
    <n v="1.79"/>
    <n v="17"/>
    <n v="748"/>
    <x v="696"/>
  </r>
  <r>
    <n v="4746"/>
    <s v="Antwan"/>
    <s v="Story"/>
    <x v="1"/>
    <x v="1"/>
    <n v="60"/>
    <s v="Vicarage Lane"/>
    <s v="Oswestry"/>
    <x v="2"/>
    <s v="20/07/2022"/>
    <n v="62"/>
    <x v="6"/>
    <s v="Megawidget M"/>
    <x v="0"/>
    <x v="0"/>
    <n v="1.29"/>
    <n v="24"/>
    <n v="1488"/>
    <x v="343"/>
  </r>
  <r>
    <n v="4747"/>
    <s v="Sharleen"/>
    <s v="Polk"/>
    <x v="0"/>
    <x v="0"/>
    <n v="90"/>
    <s v="Vicarage Parade"/>
    <s v="Bridgwater"/>
    <x v="41"/>
    <s v="20/03/2022"/>
    <n v="10"/>
    <x v="6"/>
    <s v="Megawidget M"/>
    <x v="5"/>
    <x v="0"/>
    <n v="1.29"/>
    <n v="24"/>
    <n v="240"/>
    <x v="172"/>
  </r>
  <r>
    <n v="4748"/>
    <s v="Lloyd"/>
    <s v="Crain"/>
    <x v="1"/>
    <x v="1"/>
    <n v="90"/>
    <s v="Vicarage Street"/>
    <s v="Hawes"/>
    <x v="1"/>
    <s v="28/05/2021"/>
    <n v="94"/>
    <x v="5"/>
    <s v="Ultrathing V4"/>
    <x v="11"/>
    <x v="1"/>
    <n v="3.99"/>
    <n v="24"/>
    <n v="2256"/>
    <x v="905"/>
  </r>
  <r>
    <n v="4749"/>
    <s v="Crista"/>
    <s v="Waters"/>
    <x v="0"/>
    <x v="0"/>
    <n v="90"/>
    <s v="Vicarage Way"/>
    <s v="Egremont"/>
    <x v="45"/>
    <d v="2022-10-03T00:00:00"/>
    <n v="11"/>
    <x v="4"/>
    <s v="Gigastuff"/>
    <x v="1"/>
    <x v="0"/>
    <n v="1.89"/>
    <n v="18"/>
    <n v="198"/>
    <x v="226"/>
  </r>
  <r>
    <n v="4750"/>
    <s v="Kristofer"/>
    <s v="Dawson"/>
    <x v="1"/>
    <x v="1"/>
    <n v="90"/>
    <s v="Viceroy Close"/>
    <s v="Cleckheaton"/>
    <x v="15"/>
    <s v="22/11/2021"/>
    <n v="73"/>
    <x v="9"/>
    <s v="Ultrathing V3"/>
    <x v="7"/>
    <x v="1"/>
    <n v="3.39"/>
    <n v="24"/>
    <n v="1752"/>
    <x v="152"/>
  </r>
  <r>
    <n v="4752"/>
    <s v="Keira"/>
    <s v="Goins"/>
    <x v="0"/>
    <x v="0"/>
    <n v="90"/>
    <s v="Victoria Gardens"/>
    <s v="Donaghadee"/>
    <x v="3"/>
    <d v="2020-06-12T00:00:00"/>
    <n v="7"/>
    <x v="8"/>
    <s v="Superwossname"/>
    <x v="2"/>
    <x v="2"/>
    <n v="3.49"/>
    <n v="20"/>
    <n v="140"/>
    <x v="300"/>
  </r>
  <r>
    <n v="4753"/>
    <s v="Wendell"/>
    <s v="Winkler"/>
    <x v="1"/>
    <x v="1"/>
    <n v="30"/>
    <s v="Victoria Green"/>
    <s v="Tewkesbury"/>
    <x v="2"/>
    <s v="31/12/2022"/>
    <n v="104"/>
    <x v="1"/>
    <s v="Megawidget L"/>
    <x v="8"/>
    <x v="0"/>
    <n v="1.79"/>
    <n v="24"/>
    <n v="2496"/>
    <x v="1005"/>
  </r>
  <r>
    <n v="4754"/>
    <s v="Lillie"/>
    <s v="Walter"/>
    <x v="2"/>
    <x v="0"/>
    <n v="90"/>
    <s v="Victoria Park"/>
    <s v="Glogue"/>
    <x v="17"/>
    <d v="2021-01-09T00:00:00"/>
    <n v="38"/>
    <x v="8"/>
    <s v="Superwossname"/>
    <x v="6"/>
    <x v="1"/>
    <n v="3.49"/>
    <n v="20"/>
    <n v="760"/>
    <x v="85"/>
  </r>
  <r>
    <n v="4755"/>
    <s v="Elisa"/>
    <s v="Simons"/>
    <x v="0"/>
    <x v="0"/>
    <n v="90"/>
    <s v="Victoria Rise"/>
    <s v="Pentraeth"/>
    <x v="2"/>
    <s v="25/11/2022"/>
    <n v="55"/>
    <x v="9"/>
    <s v="Ultrathing V3"/>
    <x v="7"/>
    <x v="0"/>
    <n v="3.39"/>
    <n v="24"/>
    <n v="1320"/>
    <x v="679"/>
  </r>
  <r>
    <n v="4756"/>
    <s v="Royce"/>
    <s v="Wooten"/>
    <x v="4"/>
    <x v="2"/>
    <n v="30"/>
    <s v="Victoxla Road"/>
    <s v="Skegness"/>
    <x v="2"/>
    <s v="14/03/2022"/>
    <n v="81"/>
    <x v="4"/>
    <s v="Gigastuff"/>
    <x v="5"/>
    <x v="0"/>
    <n v="1.89"/>
    <n v="18"/>
    <n v="1458"/>
    <x v="416"/>
  </r>
  <r>
    <n v="4757"/>
    <s v="Slyvia"/>
    <s v="Justice"/>
    <x v="3"/>
    <x v="0"/>
    <n v="30"/>
    <s v="Vie Villas"/>
    <s v="Montacute"/>
    <x v="2"/>
    <s v="22/01/2022"/>
    <n v="37"/>
    <x v="3"/>
    <s v="Megawidget S"/>
    <x v="6"/>
    <x v="0"/>
    <n v="0.69"/>
    <n v="24"/>
    <n v="888"/>
    <x v="562"/>
  </r>
  <r>
    <n v="4758"/>
    <s v="Rigoberto"/>
    <s v="Greene"/>
    <x v="1"/>
    <x v="1"/>
    <n v="30"/>
    <s v="Vigo Lane"/>
    <s v="Burgess Hill"/>
    <x v="46"/>
    <s v="20/12/2022"/>
    <n v="26"/>
    <x v="2"/>
    <s v="Ultrathing V1"/>
    <x v="8"/>
    <x v="0"/>
    <n v="1.79"/>
    <n v="17"/>
    <n v="442"/>
    <x v="723"/>
  </r>
  <r>
    <n v="4759"/>
    <s v="Gale"/>
    <s v="Galvan"/>
    <x v="1"/>
    <x v="1"/>
    <n v="90"/>
    <s v="Village Mount"/>
    <s v="Wokingham"/>
    <x v="2"/>
    <s v="17/08/2021"/>
    <n v="49"/>
    <x v="2"/>
    <s v="Ultrathing V1"/>
    <x v="3"/>
    <x v="1"/>
    <n v="1.79"/>
    <n v="17"/>
    <n v="833"/>
    <x v="273"/>
  </r>
  <r>
    <n v="4760"/>
    <s v="Raphael"/>
    <s v="Bender"/>
    <x v="1"/>
    <x v="1"/>
    <n v="90"/>
    <s v="Villas"/>
    <s v="Cowbridge"/>
    <x v="16"/>
    <d v="2021-03-07T00:00:00"/>
    <n v="18"/>
    <x v="5"/>
    <s v="Ultrathing V4"/>
    <x v="5"/>
    <x v="1"/>
    <n v="3.99"/>
    <n v="24"/>
    <n v="432"/>
    <x v="985"/>
  </r>
  <r>
    <n v="4761"/>
    <s v="Eloy"/>
    <s v="Avery"/>
    <x v="1"/>
    <x v="1"/>
    <n v="90"/>
    <s v="Vince Street"/>
    <s v="Wokingham"/>
    <x v="2"/>
    <s v="15/08/2021"/>
    <n v="50"/>
    <x v="0"/>
    <s v="Hyperwotsit"/>
    <x v="3"/>
    <x v="1"/>
    <n v="2.0099999999999998"/>
    <n v="20"/>
    <n v="1000"/>
    <x v="671"/>
  </r>
  <r>
    <n v="4762"/>
    <s v="Tyesha"/>
    <s v="Kirk"/>
    <x v="4"/>
    <x v="2"/>
    <n v="90"/>
    <s v="Vincent Mews"/>
    <s v="County Antrim"/>
    <x v="16"/>
    <s v="19/04/2022"/>
    <n v="54"/>
    <x v="0"/>
    <s v="Hyperwotsit"/>
    <x v="4"/>
    <x v="0"/>
    <n v="2.0099999999999998"/>
    <n v="20"/>
    <n v="1080"/>
    <x v="957"/>
  </r>
  <r>
    <n v="4763"/>
    <s v="Idalia"/>
    <s v="Reeder"/>
    <x v="2"/>
    <x v="0"/>
    <n v="90"/>
    <s v="Vincent Road"/>
    <s v="Pulborough"/>
    <x v="2"/>
    <d v="2021-10-02T00:00:00"/>
    <n v="73"/>
    <x v="9"/>
    <s v="Ultrathing V3"/>
    <x v="1"/>
    <x v="1"/>
    <n v="3.39"/>
    <n v="24"/>
    <n v="1752"/>
    <x v="152"/>
  </r>
  <r>
    <n v="4764"/>
    <s v="Lura"/>
    <s v="Edmonds"/>
    <x v="2"/>
    <x v="0"/>
    <n v="60"/>
    <s v="Vincent Row"/>
    <s v="Bishop'S Stortford"/>
    <x v="65"/>
    <s v="27/07/2021"/>
    <n v="46"/>
    <x v="3"/>
    <s v="Megawidget S"/>
    <x v="0"/>
    <x v="1"/>
    <n v="0.69"/>
    <n v="24"/>
    <n v="1104"/>
    <x v="177"/>
  </r>
  <r>
    <n v="4765"/>
    <s v="Ashley"/>
    <s v="Le"/>
    <x v="1"/>
    <x v="1"/>
    <n v="30"/>
    <s v="Vine Street"/>
    <s v="Dalbeattie"/>
    <x v="3"/>
    <s v="29/10/2020"/>
    <n v="4"/>
    <x v="3"/>
    <s v="Megawidget S"/>
    <x v="1"/>
    <x v="2"/>
    <n v="0.69"/>
    <n v="24"/>
    <n v="96"/>
    <x v="631"/>
  </r>
  <r>
    <n v="4766"/>
    <s v="Oralia"/>
    <s v="Blanco"/>
    <x v="0"/>
    <x v="0"/>
    <n v="60"/>
    <s v="Vinegar Street"/>
    <s v="Dartmouth"/>
    <x v="3"/>
    <s v="16/02/2020"/>
    <n v="82"/>
    <x v="4"/>
    <s v="Gigastuff"/>
    <x v="10"/>
    <x v="2"/>
    <n v="1.89"/>
    <n v="18"/>
    <n v="1476"/>
    <x v="291"/>
  </r>
  <r>
    <n v="4767"/>
    <s v="Art"/>
    <s v="Walls"/>
    <x v="4"/>
    <x v="2"/>
    <n v="90"/>
    <s v="Vineries Bank"/>
    <s v="Holt"/>
    <x v="1"/>
    <d v="2022-01-04T00:00:00"/>
    <n v="80"/>
    <x v="6"/>
    <s v="Megawidget M"/>
    <x v="6"/>
    <x v="0"/>
    <n v="1.29"/>
    <n v="24"/>
    <n v="1920"/>
    <x v="205"/>
  </r>
  <r>
    <n v="4768"/>
    <s v="Cesar"/>
    <s v="Sweet"/>
    <x v="1"/>
    <x v="1"/>
    <n v="90"/>
    <s v="VineyaRoadClose"/>
    <s v="Newport-On-Tay"/>
    <x v="2"/>
    <s v="22/09/2020"/>
    <n v="64"/>
    <x v="8"/>
    <s v="Superwossname"/>
    <x v="9"/>
    <x v="2"/>
    <n v="3.49"/>
    <n v="20"/>
    <n v="1280"/>
    <x v="149"/>
  </r>
  <r>
    <n v="4769"/>
    <s v="Shon"/>
    <s v="Ham"/>
    <x v="4"/>
    <x v="2"/>
    <n v="90"/>
    <s v="Violet Road"/>
    <s v="Polegate"/>
    <x v="2"/>
    <d v="2020-04-03T00:00:00"/>
    <n v="82"/>
    <x v="3"/>
    <s v="Megawidget S"/>
    <x v="4"/>
    <x v="2"/>
    <n v="0.69"/>
    <n v="24"/>
    <n v="1968"/>
    <x v="594"/>
  </r>
  <r>
    <n v="4770"/>
    <s v="Lavinia"/>
    <s v="Smart"/>
    <x v="0"/>
    <x v="0"/>
    <n v="30"/>
    <s v="Violet Villa"/>
    <s v="Balerno"/>
    <x v="0"/>
    <s v="21/08/2022"/>
    <n v="42"/>
    <x v="0"/>
    <s v="Hyperwotsit"/>
    <x v="3"/>
    <x v="0"/>
    <n v="2.0099999999999998"/>
    <n v="20"/>
    <n v="840"/>
    <x v="272"/>
  </r>
  <r>
    <n v="4771"/>
    <s v="Percy"/>
    <s v="Leonard"/>
    <x v="1"/>
    <x v="1"/>
    <n v="90"/>
    <s v="Vivian Way"/>
    <s v="Hailsham"/>
    <x v="13"/>
    <s v="23/06/2022"/>
    <n v="29"/>
    <x v="1"/>
    <s v="Megawidget L"/>
    <x v="2"/>
    <x v="0"/>
    <n v="1.79"/>
    <n v="24"/>
    <n v="696"/>
    <x v="952"/>
  </r>
  <r>
    <n v="4772"/>
    <s v="Seth"/>
    <s v="Mackey"/>
    <x v="1"/>
    <x v="1"/>
    <n v="60"/>
    <s v="Vyner Road"/>
    <s v="Poole"/>
    <x v="2"/>
    <d v="2021-09-07T00:00:00"/>
    <n v="15"/>
    <x v="3"/>
    <s v="Megawidget S"/>
    <x v="9"/>
    <x v="1"/>
    <n v="0.69"/>
    <n v="24"/>
    <n v="360"/>
    <x v="532"/>
  </r>
  <r>
    <n v="4773"/>
    <s v="Leonard"/>
    <s v="Cordero"/>
    <x v="1"/>
    <x v="1"/>
    <n v="60"/>
    <s v="Waddington Street"/>
    <s v="Kyle"/>
    <x v="21"/>
    <d v="2021-04-06T00:00:00"/>
    <n v="63"/>
    <x v="2"/>
    <s v="Ultrathing V1"/>
    <x v="4"/>
    <x v="1"/>
    <n v="1.79"/>
    <n v="17"/>
    <n v="1071"/>
    <x v="341"/>
  </r>
  <r>
    <n v="4774"/>
    <s v="Alva"/>
    <s v="Murillo"/>
    <x v="1"/>
    <x v="1"/>
    <n v="60"/>
    <s v="Waddington Way"/>
    <s v="Killin"/>
    <x v="21"/>
    <s v="15/06/2021"/>
    <n v="18"/>
    <x v="6"/>
    <s v="Megawidget M"/>
    <x v="2"/>
    <x v="1"/>
    <n v="1.29"/>
    <n v="24"/>
    <n v="432"/>
    <x v="254"/>
  </r>
  <r>
    <n v="4775"/>
    <s v="Anabel"/>
    <s v="Villegas"/>
    <x v="2"/>
    <x v="0"/>
    <n v="60"/>
    <s v="Wade House"/>
    <s v="Stalybridge"/>
    <x v="2"/>
    <s v="15/04/2020"/>
    <n v="48"/>
    <x v="6"/>
    <s v="Megawidget M"/>
    <x v="4"/>
    <x v="2"/>
    <n v="1.29"/>
    <n v="24"/>
    <n v="1152"/>
    <x v="487"/>
  </r>
  <r>
    <n v="4777"/>
    <s v="Garfield"/>
    <s v="Finch"/>
    <x v="1"/>
    <x v="1"/>
    <n v="60"/>
    <s v="Wadham Avenue"/>
    <s v="Marlow"/>
    <x v="2"/>
    <s v="30/08/2021"/>
    <n v="25"/>
    <x v="0"/>
    <s v="Hyperwotsit"/>
    <x v="3"/>
    <x v="1"/>
    <n v="2.0099999999999998"/>
    <n v="20"/>
    <n v="500"/>
    <x v="864"/>
  </r>
  <r>
    <n v="4778"/>
    <s v="Rosann"/>
    <s v="Craft"/>
    <x v="2"/>
    <x v="0"/>
    <n v="90"/>
    <s v="Wadhurst"/>
    <s v="Letchworth Garden City"/>
    <x v="11"/>
    <d v="2022-10-06T00:00:00"/>
    <n v="51"/>
    <x v="8"/>
    <s v="Superwossname"/>
    <x v="1"/>
    <x v="0"/>
    <n v="3.49"/>
    <n v="20"/>
    <n v="1020"/>
    <x v="126"/>
  </r>
  <r>
    <n v="4779"/>
    <s v="Efren"/>
    <s v="Santana"/>
    <x v="1"/>
    <x v="1"/>
    <n v="60"/>
    <s v="Wagners Buildings"/>
    <s v="Chorley"/>
    <x v="18"/>
    <d v="2021-09-10T00:00:00"/>
    <n v="44"/>
    <x v="7"/>
    <s v="Ultrathing V2"/>
    <x v="9"/>
    <x v="1"/>
    <n v="2.95"/>
    <n v="20"/>
    <n v="880"/>
    <x v="766"/>
  </r>
  <r>
    <n v="4780"/>
    <s v="Guillermo"/>
    <s v="Sullivan"/>
    <x v="1"/>
    <x v="1"/>
    <n v="30"/>
    <s v="Wagstaff Buildings"/>
    <s v="Hailsham"/>
    <x v="13"/>
    <d v="2020-03-08T00:00:00"/>
    <n v="9"/>
    <x v="2"/>
    <s v="Ultrathing V1"/>
    <x v="5"/>
    <x v="2"/>
    <n v="1.79"/>
    <n v="17"/>
    <n v="153"/>
    <x v="89"/>
  </r>
  <r>
    <n v="4781"/>
    <s v="Ricky"/>
    <s v="Villarreal"/>
    <x v="1"/>
    <x v="1"/>
    <n v="60"/>
    <s v="Wake Street"/>
    <s v="Walton On The Naze"/>
    <x v="2"/>
    <s v="26/09/2021"/>
    <n v="68"/>
    <x v="1"/>
    <s v="Megawidget L"/>
    <x v="9"/>
    <x v="1"/>
    <n v="1.79"/>
    <n v="24"/>
    <n v="1632"/>
    <x v="160"/>
  </r>
  <r>
    <n v="4782"/>
    <s v="Lucinda"/>
    <s v="Oliver"/>
    <x v="2"/>
    <x v="0"/>
    <n v="60"/>
    <s v="Wakefield Place"/>
    <s v="Isle Of Islay"/>
    <x v="21"/>
    <s v="26/11/2021"/>
    <n v="80"/>
    <x v="1"/>
    <s v="Megawidget L"/>
    <x v="7"/>
    <x v="1"/>
    <n v="1.79"/>
    <n v="24"/>
    <n v="1920"/>
    <x v="956"/>
  </r>
  <r>
    <n v="4783"/>
    <s v="Efrain"/>
    <s v="Burke"/>
    <x v="1"/>
    <x v="1"/>
    <n v="60"/>
    <s v="Wakeham Street"/>
    <s v="Bacup"/>
    <x v="40"/>
    <s v="21/08/2020"/>
    <n v="47"/>
    <x v="6"/>
    <s v="Megawidget M"/>
    <x v="3"/>
    <x v="2"/>
    <n v="1.29"/>
    <n v="24"/>
    <n v="1128"/>
    <x v="508"/>
  </r>
  <r>
    <n v="4784"/>
    <s v="Kristi"/>
    <s v="Caron"/>
    <x v="3"/>
    <x v="0"/>
    <n v="30"/>
    <s v="Wakley Street"/>
    <s v="Tyn-Y-Gongl"/>
    <x v="2"/>
    <s v="30/12/2021"/>
    <n v="8"/>
    <x v="5"/>
    <s v="Ultrathing V4"/>
    <x v="8"/>
    <x v="1"/>
    <n v="3.99"/>
    <n v="24"/>
    <n v="192"/>
    <x v="539"/>
  </r>
  <r>
    <n v="4785"/>
    <s v="Jewell"/>
    <s v="Suarez"/>
    <x v="1"/>
    <x v="1"/>
    <n v="30"/>
    <s v="Walberswick Street"/>
    <s v="Prestonpans"/>
    <x v="2"/>
    <s v="18/12/2021"/>
    <n v="95"/>
    <x v="7"/>
    <s v="Ultrathing V2"/>
    <x v="8"/>
    <x v="1"/>
    <n v="2.95"/>
    <n v="20"/>
    <n v="1900"/>
    <x v="108"/>
  </r>
  <r>
    <n v="4787"/>
    <s v="Gabriel"/>
    <s v="Plummer"/>
    <x v="1"/>
    <x v="1"/>
    <n v="60"/>
    <s v="Walbutton Road"/>
    <s v="Clacton-On-Sea"/>
    <x v="15"/>
    <s v="15/12/2020"/>
    <n v="3"/>
    <x v="7"/>
    <s v="Ultrathing V2"/>
    <x v="8"/>
    <x v="2"/>
    <n v="2.95"/>
    <n v="20"/>
    <n v="60"/>
    <x v="258"/>
  </r>
  <r>
    <n v="4788"/>
    <s v="Melania"/>
    <s v="Sanchez"/>
    <x v="2"/>
    <x v="0"/>
    <n v="30"/>
    <s v="Walcombe Avenue"/>
    <s v="Essex"/>
    <x v="17"/>
    <s v="28/12/2021"/>
    <n v="86"/>
    <x v="1"/>
    <s v="Megawidget L"/>
    <x v="8"/>
    <x v="1"/>
    <n v="1.79"/>
    <n v="24"/>
    <n v="2064"/>
    <x v="201"/>
  </r>
  <r>
    <n v="4789"/>
    <s v="Lucila"/>
    <s v="Kirkpatrick"/>
    <x v="2"/>
    <x v="0"/>
    <n v="90"/>
    <s v="Waldeck Grove"/>
    <s v="Alness"/>
    <x v="14"/>
    <s v="26/05/2021"/>
    <n v="46"/>
    <x v="6"/>
    <s v="Megawidget M"/>
    <x v="11"/>
    <x v="1"/>
    <n v="1.29"/>
    <n v="24"/>
    <n v="1104"/>
    <x v="199"/>
  </r>
  <r>
    <n v="4790"/>
    <s v="Sadie"/>
    <s v="Parra"/>
    <x v="0"/>
    <x v="0"/>
    <n v="30"/>
    <s v="Walden Way"/>
    <s v="St. Bees"/>
    <x v="2"/>
    <d v="2021-05-08T00:00:00"/>
    <n v="94"/>
    <x v="0"/>
    <s v="Hyperwotsit"/>
    <x v="11"/>
    <x v="1"/>
    <n v="2.0099999999999998"/>
    <n v="20"/>
    <n v="1880"/>
    <x v="365"/>
  </r>
  <r>
    <n v="4792"/>
    <s v="Otto"/>
    <s v="Burroughs"/>
    <x v="1"/>
    <x v="1"/>
    <n v="30"/>
    <s v="Walham Rise"/>
    <s v="Ilfracombe"/>
    <x v="1"/>
    <s v="27/10/2022"/>
    <n v="51"/>
    <x v="9"/>
    <s v="Ultrathing V3"/>
    <x v="1"/>
    <x v="0"/>
    <n v="3.39"/>
    <n v="24"/>
    <n v="1224"/>
    <x v="804"/>
  </r>
  <r>
    <n v="4793"/>
    <s v="Thanh"/>
    <s v="Levine"/>
    <x v="2"/>
    <x v="0"/>
    <n v="60"/>
    <s v="Wallaces Yard"/>
    <s v="Cheadle"/>
    <x v="20"/>
    <s v="24/11/2022"/>
    <n v="79"/>
    <x v="3"/>
    <s v="Megawidget S"/>
    <x v="7"/>
    <x v="0"/>
    <n v="0.69"/>
    <n v="24"/>
    <n v="1896"/>
    <x v="706"/>
  </r>
  <r>
    <n v="4794"/>
    <s v="Joeann"/>
    <s v="Clark"/>
    <x v="0"/>
    <x v="0"/>
    <n v="30"/>
    <s v="Wallgrave Terrace"/>
    <s v="Fairbourne"/>
    <x v="17"/>
    <s v="17/11/2020"/>
    <n v="4"/>
    <x v="4"/>
    <s v="Gigastuff"/>
    <x v="7"/>
    <x v="2"/>
    <n v="1.89"/>
    <n v="18"/>
    <n v="72"/>
    <x v="486"/>
  </r>
  <r>
    <n v="4795"/>
    <s v="Wilmer"/>
    <s v="Schmitt"/>
    <x v="1"/>
    <x v="1"/>
    <n v="60"/>
    <s v="Walls Terrace"/>
    <s v="Boncath"/>
    <x v="9"/>
    <s v="28/08/2022"/>
    <n v="26"/>
    <x v="7"/>
    <s v="Ultrathing V2"/>
    <x v="3"/>
    <x v="0"/>
    <n v="2.95"/>
    <n v="20"/>
    <n v="520"/>
    <x v="110"/>
  </r>
  <r>
    <n v="4796"/>
    <s v="Alleen"/>
    <s v="Beatty"/>
    <x v="0"/>
    <x v="0"/>
    <n v="90"/>
    <s v="Wallside"/>
    <s v="Ringwood"/>
    <x v="2"/>
    <s v="23/09/2020"/>
    <n v="65"/>
    <x v="8"/>
    <s v="Superwossname"/>
    <x v="9"/>
    <x v="2"/>
    <n v="3.49"/>
    <n v="20"/>
    <n v="1300"/>
    <x v="334"/>
  </r>
  <r>
    <n v="4797"/>
    <s v="Camille"/>
    <s v="Ziegler"/>
    <x v="3"/>
    <x v="0"/>
    <n v="90"/>
    <s v="Walmer Gardens"/>
    <s v="Innerleithen"/>
    <x v="35"/>
    <s v="21/02/2022"/>
    <n v="22"/>
    <x v="8"/>
    <s v="Superwossname"/>
    <x v="10"/>
    <x v="0"/>
    <n v="3.49"/>
    <n v="20"/>
    <n v="440"/>
    <x v="259"/>
  </r>
  <r>
    <n v="4798"/>
    <s v="Rosalyn"/>
    <s v="Parks"/>
    <x v="0"/>
    <x v="0"/>
    <n v="90"/>
    <s v="Walmer Place"/>
    <s v="Portstewart"/>
    <x v="2"/>
    <d v="2021-01-03T00:00:00"/>
    <n v="63"/>
    <x v="6"/>
    <s v="Megawidget M"/>
    <x v="6"/>
    <x v="1"/>
    <n v="1.29"/>
    <n v="24"/>
    <n v="1512"/>
    <x v="375"/>
  </r>
  <r>
    <n v="4799"/>
    <s v="Harriett"/>
    <s v="Landry"/>
    <x v="0"/>
    <x v="0"/>
    <n v="30"/>
    <s v="Walnut Court"/>
    <s v="Strabane"/>
    <x v="2"/>
    <s v="26/07/2021"/>
    <n v="66"/>
    <x v="2"/>
    <s v="Ultrathing V1"/>
    <x v="0"/>
    <x v="1"/>
    <n v="1.79"/>
    <n v="17"/>
    <n v="1122"/>
    <x v="771"/>
  </r>
  <r>
    <n v="4800"/>
    <s v="Kami"/>
    <s v="Harris"/>
    <x v="2"/>
    <x v="0"/>
    <n v="90"/>
    <s v="Walnut Gardens"/>
    <s v="London"/>
    <x v="2"/>
    <s v="17/02/2020"/>
    <n v="52"/>
    <x v="4"/>
    <s v="Gigastuff"/>
    <x v="10"/>
    <x v="2"/>
    <n v="1.89"/>
    <n v="18"/>
    <n v="936"/>
    <x v="381"/>
  </r>
  <r>
    <n v="4801"/>
    <s v="Jayme"/>
    <s v="Henry"/>
    <x v="0"/>
    <x v="0"/>
    <n v="90"/>
    <s v="Walnut Tree"/>
    <s v="Latheron"/>
    <x v="21"/>
    <s v="15/11/2020"/>
    <n v="63"/>
    <x v="1"/>
    <s v="Megawidget L"/>
    <x v="7"/>
    <x v="2"/>
    <n v="1.79"/>
    <n v="24"/>
    <n v="1512"/>
    <x v="333"/>
  </r>
  <r>
    <n v="4802"/>
    <s v="Shaina"/>
    <s v="Stapleton"/>
    <x v="3"/>
    <x v="0"/>
    <n v="90"/>
    <s v="Walpole Mews"/>
    <s v="Montrose"/>
    <x v="2"/>
    <s v="27/03/2021"/>
    <n v="90"/>
    <x v="2"/>
    <s v="Ultrathing V1"/>
    <x v="5"/>
    <x v="1"/>
    <n v="1.79"/>
    <n v="17"/>
    <n v="1530"/>
    <x v="630"/>
  </r>
  <r>
    <n v="4803"/>
    <s v="Damion"/>
    <s v="Thacker"/>
    <x v="1"/>
    <x v="1"/>
    <n v="90"/>
    <s v="Walters Way"/>
    <s v="Hunstanton"/>
    <x v="1"/>
    <s v="22/11/2021"/>
    <n v="33"/>
    <x v="0"/>
    <s v="Hyperwotsit"/>
    <x v="7"/>
    <x v="1"/>
    <n v="2.0099999999999998"/>
    <n v="20"/>
    <n v="660"/>
    <x v="745"/>
  </r>
  <r>
    <n v="4804"/>
    <s v="Estell"/>
    <s v="Sweeney"/>
    <x v="2"/>
    <x v="0"/>
    <n v="60"/>
    <s v="Waltham Park"/>
    <s v="Glastonbury"/>
    <x v="17"/>
    <d v="2020-10-11T00:00:00"/>
    <n v="23"/>
    <x v="9"/>
    <s v="Ultrathing V3"/>
    <x v="1"/>
    <x v="2"/>
    <n v="3.39"/>
    <n v="24"/>
    <n v="552"/>
    <x v="60"/>
  </r>
  <r>
    <n v="4805"/>
    <s v="Ervin"/>
    <s v="Hughes"/>
    <x v="1"/>
    <x v="1"/>
    <n v="60"/>
    <s v="Walton Villas"/>
    <s v="Totnes"/>
    <x v="2"/>
    <s v="21/05/2021"/>
    <n v="88"/>
    <x v="5"/>
    <s v="Ultrathing V4"/>
    <x v="11"/>
    <x v="1"/>
    <n v="3.99"/>
    <n v="24"/>
    <n v="2112"/>
    <x v="999"/>
  </r>
  <r>
    <n v="4806"/>
    <s v="Saran"/>
    <s v="Richardson"/>
    <x v="0"/>
    <x v="0"/>
    <n v="90"/>
    <s v="Walworth Villas"/>
    <s v="Luton"/>
    <x v="2"/>
    <d v="2020-07-09T00:00:00"/>
    <n v="4"/>
    <x v="3"/>
    <s v="Megawidget S"/>
    <x v="0"/>
    <x v="2"/>
    <n v="0.69"/>
    <n v="24"/>
    <n v="96"/>
    <x v="631"/>
  </r>
  <r>
    <n v="4807"/>
    <s v="Otis"/>
    <s v="Voss"/>
    <x v="1"/>
    <x v="1"/>
    <n v="90"/>
    <s v="Wandsworth Enterprise"/>
    <s v="Milnthorpe"/>
    <x v="2"/>
    <s v="27/02/2021"/>
    <n v="21"/>
    <x v="4"/>
    <s v="Gigastuff"/>
    <x v="10"/>
    <x v="1"/>
    <n v="1.89"/>
    <n v="18"/>
    <n v="378"/>
    <x v="346"/>
  </r>
  <r>
    <n v="4808"/>
    <s v="Cathy"/>
    <s v="Blair"/>
    <x v="2"/>
    <x v="0"/>
    <n v="60"/>
    <s v="Wandsworth Road"/>
    <s v="Colintraive"/>
    <x v="15"/>
    <s v="22/01/2020"/>
    <n v="42"/>
    <x v="1"/>
    <s v="Megawidget L"/>
    <x v="6"/>
    <x v="2"/>
    <n v="1.79"/>
    <n v="24"/>
    <n v="1008"/>
    <x v="185"/>
  </r>
  <r>
    <n v="4809"/>
    <s v="Wiley"/>
    <s v="Caron"/>
    <x v="1"/>
    <x v="1"/>
    <n v="90"/>
    <s v="Warberry Road"/>
    <s v="Cumbria"/>
    <x v="16"/>
    <d v="2021-01-07T00:00:00"/>
    <n v="12"/>
    <x v="2"/>
    <s v="Ultrathing V1"/>
    <x v="6"/>
    <x v="1"/>
    <n v="1.79"/>
    <n v="17"/>
    <n v="204"/>
    <x v="578"/>
  </r>
  <r>
    <n v="4810"/>
    <s v="Sean"/>
    <s v="Medrano"/>
    <x v="1"/>
    <x v="1"/>
    <n v="60"/>
    <s v="Warburton Close"/>
    <s v="South Croydon"/>
    <x v="2"/>
    <s v="16/04/2022"/>
    <n v="88"/>
    <x v="3"/>
    <s v="Megawidget S"/>
    <x v="4"/>
    <x v="0"/>
    <n v="0.69"/>
    <n v="24"/>
    <n v="2112"/>
    <x v="697"/>
  </r>
  <r>
    <n v="4811"/>
    <s v="Kim"/>
    <s v="Albert"/>
    <x v="1"/>
    <x v="1"/>
    <n v="60"/>
    <s v="WaRoadHall"/>
    <s v="Ferndown"/>
    <x v="17"/>
    <s v="17/10/2021"/>
    <n v="50"/>
    <x v="7"/>
    <s v="Ultrathing V2"/>
    <x v="1"/>
    <x v="1"/>
    <n v="2.95"/>
    <n v="20"/>
    <n v="1000"/>
    <x v="364"/>
  </r>
  <r>
    <n v="4812"/>
    <s v="Maybell"/>
    <s v="Hebert"/>
    <x v="0"/>
    <x v="0"/>
    <n v="60"/>
    <s v="WaRoadRoad"/>
    <s v="Alston"/>
    <x v="74"/>
    <d v="2022-12-10T00:00:00"/>
    <n v="45"/>
    <x v="2"/>
    <s v="Ultrathing V1"/>
    <x v="8"/>
    <x v="0"/>
    <n v="1.79"/>
    <n v="17"/>
    <n v="765"/>
    <x v="446"/>
  </r>
  <r>
    <n v="4813"/>
    <s v="Arron"/>
    <s v="Guthrie"/>
    <x v="1"/>
    <x v="1"/>
    <n v="60"/>
    <s v="Wardalls Gardens"/>
    <s v="Hartfield"/>
    <x v="1"/>
    <s v="23/10/2022"/>
    <n v="14"/>
    <x v="9"/>
    <s v="Ultrathing V3"/>
    <x v="1"/>
    <x v="0"/>
    <n v="3.39"/>
    <n v="24"/>
    <n v="336"/>
    <x v="759"/>
  </r>
  <r>
    <n v="4814"/>
    <s v="Lia"/>
    <s v="Rivera"/>
    <x v="0"/>
    <x v="0"/>
    <n v="60"/>
    <s v="Wardley Street"/>
    <s v="Troon"/>
    <x v="2"/>
    <s v="14/04/2021"/>
    <n v="16"/>
    <x v="7"/>
    <s v="Ultrathing V2"/>
    <x v="4"/>
    <x v="1"/>
    <n v="2.95"/>
    <n v="20"/>
    <n v="320"/>
    <x v="925"/>
  </r>
  <r>
    <n v="4815"/>
    <s v="Annamaria"/>
    <s v="Lim"/>
    <x v="0"/>
    <x v="0"/>
    <n v="30"/>
    <s v="Wards Cottages"/>
    <s v="Wincanton"/>
    <x v="2"/>
    <d v="2021-06-06T00:00:00"/>
    <n v="20"/>
    <x v="0"/>
    <s v="Hyperwotsit"/>
    <x v="2"/>
    <x v="1"/>
    <n v="2.0099999999999998"/>
    <n v="20"/>
    <n v="400"/>
    <x v="210"/>
  </r>
  <r>
    <n v="4816"/>
    <s v="Emory"/>
    <s v="English"/>
    <x v="1"/>
    <x v="1"/>
    <n v="90"/>
    <s v="Warley Road"/>
    <s v="Kilmacolm"/>
    <x v="21"/>
    <s v="25/09/2022"/>
    <n v="60"/>
    <x v="9"/>
    <s v="Ultrathing V3"/>
    <x v="9"/>
    <x v="0"/>
    <n v="3.39"/>
    <n v="24"/>
    <n v="1440"/>
    <x v="101"/>
  </r>
  <r>
    <n v="4817"/>
    <s v="Mason"/>
    <s v="Steiner"/>
    <x v="1"/>
    <x v="1"/>
    <n v="30"/>
    <s v="Warley Street"/>
    <s v="Humbie"/>
    <x v="1"/>
    <s v="22/11/2022"/>
    <n v="2"/>
    <x v="6"/>
    <s v="Megawidget M"/>
    <x v="7"/>
    <x v="0"/>
    <n v="1.29"/>
    <n v="24"/>
    <n v="48"/>
    <x v="728"/>
  </r>
  <r>
    <n v="4818"/>
    <s v="Kendall"/>
    <s v="Pope"/>
    <x v="1"/>
    <x v="1"/>
    <n v="60"/>
    <s v="Warner Road"/>
    <s v="Clackmannan"/>
    <x v="15"/>
    <d v="2022-02-04T00:00:00"/>
    <n v="23"/>
    <x v="1"/>
    <s v="Megawidget L"/>
    <x v="10"/>
    <x v="0"/>
    <n v="1.79"/>
    <n v="24"/>
    <n v="552"/>
    <x v="769"/>
  </r>
  <r>
    <n v="4819"/>
    <s v="Hoyt"/>
    <s v="Rice"/>
    <x v="1"/>
    <x v="1"/>
    <n v="90"/>
    <s v="Warner Road"/>
    <s v="Padstow"/>
    <x v="2"/>
    <s v="20/08/2022"/>
    <n v="4"/>
    <x v="7"/>
    <s v="Ultrathing V2"/>
    <x v="3"/>
    <x v="0"/>
    <n v="2.95"/>
    <n v="20"/>
    <n v="80"/>
    <x v="192"/>
  </r>
  <r>
    <n v="4820"/>
    <s v="Lizbeth"/>
    <s v="Roark"/>
    <x v="2"/>
    <x v="0"/>
    <n v="90"/>
    <s v="Warwick Grove"/>
    <s v="Surrey"/>
    <x v="2"/>
    <s v="20/02/2022"/>
    <n v="5"/>
    <x v="2"/>
    <s v="Ultrathing V1"/>
    <x v="10"/>
    <x v="0"/>
    <n v="1.79"/>
    <n v="17"/>
    <n v="85"/>
    <x v="36"/>
  </r>
  <r>
    <n v="4821"/>
    <s v="Elden"/>
    <s v="Lyons"/>
    <x v="1"/>
    <x v="1"/>
    <n v="60"/>
    <s v="Warwick House"/>
    <s v="Inveraray"/>
    <x v="35"/>
    <s v="19/05/2021"/>
    <n v="29"/>
    <x v="4"/>
    <s v="Gigastuff"/>
    <x v="11"/>
    <x v="1"/>
    <n v="1.89"/>
    <n v="18"/>
    <n v="522"/>
    <x v="673"/>
  </r>
  <r>
    <n v="4822"/>
    <s v="Marina"/>
    <s v="Spencer"/>
    <x v="2"/>
    <x v="0"/>
    <n v="30"/>
    <s v="Warwick Villas"/>
    <s v="High Wycombe"/>
    <x v="1"/>
    <s v="13/05/2022"/>
    <n v="61"/>
    <x v="5"/>
    <s v="Ultrathing V4"/>
    <x v="11"/>
    <x v="0"/>
    <n v="3.99"/>
    <n v="24"/>
    <n v="1464"/>
    <x v="515"/>
  </r>
  <r>
    <n v="4823"/>
    <s v="Weldon"/>
    <s v="Mcleod"/>
    <x v="1"/>
    <x v="1"/>
    <n v="90"/>
    <s v="Washington Street"/>
    <s v="Rhyl"/>
    <x v="2"/>
    <d v="2020-12-09T00:00:00"/>
    <n v="4"/>
    <x v="5"/>
    <s v="Ultrathing V4"/>
    <x v="8"/>
    <x v="2"/>
    <n v="3.99"/>
    <n v="24"/>
    <n v="96"/>
    <x v="260"/>
  </r>
  <r>
    <n v="4824"/>
    <s v="Gita"/>
    <s v="Best"/>
    <x v="0"/>
    <x v="0"/>
    <n v="60"/>
    <s v="Water Mews"/>
    <s v="Thetford"/>
    <x v="2"/>
    <s v="17/12/2020"/>
    <n v="69"/>
    <x v="0"/>
    <s v="Hyperwotsit"/>
    <x v="8"/>
    <x v="2"/>
    <n v="2.0099999999999998"/>
    <n v="20"/>
    <n v="1380"/>
    <x v="497"/>
  </r>
  <r>
    <n v="4825"/>
    <s v="Isaiah"/>
    <s v="Coates"/>
    <x v="1"/>
    <x v="1"/>
    <n v="60"/>
    <s v="Water Street"/>
    <s v="Dolgellau"/>
    <x v="3"/>
    <s v="13/07/2022"/>
    <n v="88"/>
    <x v="5"/>
    <s v="Ultrathing V4"/>
    <x v="0"/>
    <x v="0"/>
    <n v="3.99"/>
    <n v="24"/>
    <n v="2112"/>
    <x v="999"/>
  </r>
  <r>
    <n v="4826"/>
    <s v="Von"/>
    <s v="Baca"/>
    <x v="1"/>
    <x v="1"/>
    <n v="60"/>
    <s v="Waterden Road"/>
    <s v="Hassocks"/>
    <x v="1"/>
    <s v="26/01/2020"/>
    <n v="35"/>
    <x v="8"/>
    <s v="Superwossname"/>
    <x v="6"/>
    <x v="2"/>
    <n v="3.49"/>
    <n v="20"/>
    <n v="700"/>
    <x v="288"/>
  </r>
  <r>
    <n v="4827"/>
    <s v="Erin"/>
    <s v="Michael"/>
    <x v="2"/>
    <x v="0"/>
    <n v="30"/>
    <s v="Watergate Street"/>
    <s v="Stroud"/>
    <x v="2"/>
    <d v="2020-08-09T00:00:00"/>
    <n v="15"/>
    <x v="9"/>
    <s v="Ultrathing V3"/>
    <x v="3"/>
    <x v="2"/>
    <n v="3.39"/>
    <n v="24"/>
    <n v="360"/>
    <x v="274"/>
  </r>
  <r>
    <n v="4828"/>
    <s v="Maida"/>
    <s v="Mccarty"/>
    <x v="2"/>
    <x v="0"/>
    <n v="90"/>
    <s v="Waterlow Road"/>
    <s v="Amlwch"/>
    <x v="4"/>
    <s v="18/10/2021"/>
    <n v="49"/>
    <x v="5"/>
    <s v="Ultrathing V4"/>
    <x v="1"/>
    <x v="1"/>
    <n v="3.99"/>
    <n v="24"/>
    <n v="1176"/>
    <x v="908"/>
  </r>
  <r>
    <n v="4829"/>
    <s v="August"/>
    <s v="Pittman"/>
    <x v="1"/>
    <x v="1"/>
    <n v="60"/>
    <s v="Waterlow Terrace"/>
    <s v="Camborne"/>
    <x v="55"/>
    <d v="2021-06-05T00:00:00"/>
    <n v="37"/>
    <x v="3"/>
    <s v="Megawidget S"/>
    <x v="2"/>
    <x v="1"/>
    <n v="0.69"/>
    <n v="24"/>
    <n v="888"/>
    <x v="562"/>
  </r>
  <r>
    <n v="4830"/>
    <s v="Brunilda"/>
    <s v="Leary"/>
    <x v="0"/>
    <x v="0"/>
    <n v="30"/>
    <s v="Watermint Quay"/>
    <s v="Jarrow"/>
    <x v="21"/>
    <d v="2022-06-02T00:00:00"/>
    <n v="36"/>
    <x v="2"/>
    <s v="Ultrathing V1"/>
    <x v="2"/>
    <x v="0"/>
    <n v="1.79"/>
    <n v="17"/>
    <n v="612"/>
    <x v="832"/>
  </r>
  <r>
    <n v="4831"/>
    <s v="Reuben"/>
    <s v="Grady"/>
    <x v="1"/>
    <x v="1"/>
    <n v="30"/>
    <s v="Waterside"/>
    <s v="Earlston"/>
    <x v="44"/>
    <d v="2021-02-04T00:00:00"/>
    <n v="55"/>
    <x v="2"/>
    <s v="Ultrathing V1"/>
    <x v="10"/>
    <x v="1"/>
    <n v="1.79"/>
    <n v="17"/>
    <n v="935"/>
    <x v="773"/>
  </r>
  <r>
    <n v="4832"/>
    <s v="Lauren"/>
    <s v="Prather"/>
    <x v="1"/>
    <x v="1"/>
    <n v="90"/>
    <s v="WatfoRoadWay"/>
    <s v="Port Talbot"/>
    <x v="2"/>
    <d v="2022-08-10T00:00:00"/>
    <n v="46"/>
    <x v="7"/>
    <s v="Ultrathing V2"/>
    <x v="3"/>
    <x v="0"/>
    <n v="2.95"/>
    <n v="20"/>
    <n v="920"/>
    <x v="681"/>
  </r>
  <r>
    <n v="4833"/>
    <s v="Gail"/>
    <s v="Bullard"/>
    <x v="1"/>
    <x v="1"/>
    <n v="90"/>
    <s v="Watling Gardens"/>
    <s v="Blaydon-On-Tyne"/>
    <x v="7"/>
    <s v="17/11/2022"/>
    <n v="11"/>
    <x v="9"/>
    <s v="Ultrathing V3"/>
    <x v="7"/>
    <x v="0"/>
    <n v="3.39"/>
    <n v="24"/>
    <n v="264"/>
    <x v="376"/>
  </r>
  <r>
    <n v="4834"/>
    <s v="Gino"/>
    <s v="Montoya"/>
    <x v="1"/>
    <x v="1"/>
    <n v="90"/>
    <s v="Watlins Terrace"/>
    <s v="Rochester"/>
    <x v="2"/>
    <d v="2022-07-10T00:00:00"/>
    <n v="79"/>
    <x v="7"/>
    <s v="Ultrathing V2"/>
    <x v="0"/>
    <x v="0"/>
    <n v="2.95"/>
    <n v="20"/>
    <n v="1580"/>
    <x v="822"/>
  </r>
  <r>
    <n v="4835"/>
    <s v="Derek"/>
    <s v="Dumas"/>
    <x v="1"/>
    <x v="1"/>
    <n v="90"/>
    <s v="Watson Mews"/>
    <s v="Aberfeldy"/>
    <x v="36"/>
    <s v="13/12/2021"/>
    <n v="77"/>
    <x v="7"/>
    <s v="Ultrathing V2"/>
    <x v="8"/>
    <x v="1"/>
    <n v="2.95"/>
    <n v="20"/>
    <n v="1540"/>
    <x v="9"/>
  </r>
  <r>
    <n v="4836"/>
    <s v="Bethany"/>
    <s v="Baldwin"/>
    <x v="2"/>
    <x v="0"/>
    <n v="90"/>
    <s v="Wattisfield Road"/>
    <s v="Ramsgate"/>
    <x v="2"/>
    <d v="2022-09-04T00:00:00"/>
    <n v="24"/>
    <x v="4"/>
    <s v="Gigastuff"/>
    <x v="9"/>
    <x v="0"/>
    <n v="1.89"/>
    <n v="18"/>
    <n v="432"/>
    <x v="959"/>
  </r>
  <r>
    <n v="4837"/>
    <s v="Edris"/>
    <s v="Hawkins"/>
    <x v="0"/>
    <x v="0"/>
    <n v="90"/>
    <s v="Waveney Avenue"/>
    <s v="South Shields"/>
    <x v="2"/>
    <s v="28/09/2022"/>
    <n v="33"/>
    <x v="5"/>
    <s v="Ultrathing V4"/>
    <x v="9"/>
    <x v="0"/>
    <n v="3.99"/>
    <n v="24"/>
    <n v="792"/>
    <x v="523"/>
  </r>
  <r>
    <n v="4839"/>
    <s v="Palmer"/>
    <s v="Darling"/>
    <x v="6"/>
    <x v="2"/>
    <n v="90"/>
    <s v="Waverley Terrace"/>
    <s v="Lancaster"/>
    <x v="21"/>
    <s v="13/08/2020"/>
    <n v="59"/>
    <x v="2"/>
    <s v="Ultrathing V1"/>
    <x v="3"/>
    <x v="2"/>
    <n v="1.79"/>
    <n v="17"/>
    <n v="1003"/>
    <x v="438"/>
  </r>
  <r>
    <n v="4840"/>
    <s v="Serena"/>
    <s v="Bower"/>
    <x v="3"/>
    <x v="0"/>
    <n v="30"/>
    <s v="Waverton Road"/>
    <s v="Kent"/>
    <x v="21"/>
    <s v="13/01/2022"/>
    <n v="7"/>
    <x v="3"/>
    <s v="Megawidget S"/>
    <x v="6"/>
    <x v="0"/>
    <n v="0.69"/>
    <n v="24"/>
    <n v="168"/>
    <x v="33"/>
  </r>
  <r>
    <n v="4841"/>
    <s v="Judy"/>
    <s v="Rushing"/>
    <x v="2"/>
    <x v="0"/>
    <n v="60"/>
    <s v="Wayfield Link"/>
    <s v="Prestonpans"/>
    <x v="2"/>
    <d v="2021-04-05T00:00:00"/>
    <n v="75"/>
    <x v="4"/>
    <s v="Gigastuff"/>
    <x v="4"/>
    <x v="1"/>
    <n v="1.89"/>
    <n v="18"/>
    <n v="1350"/>
    <x v="23"/>
  </r>
  <r>
    <n v="4842"/>
    <s v="Teena"/>
    <s v="Myers"/>
    <x v="2"/>
    <x v="0"/>
    <n v="90"/>
    <s v="Webbs Lane"/>
    <s v="Bourne"/>
    <x v="76"/>
    <d v="2022-03-02T00:00:00"/>
    <n v="54"/>
    <x v="9"/>
    <s v="Ultrathing V3"/>
    <x v="5"/>
    <x v="0"/>
    <n v="3.39"/>
    <n v="24"/>
    <n v="1296"/>
    <x v="535"/>
  </r>
  <r>
    <n v="4843"/>
    <s v="Dennis"/>
    <s v="Perkins"/>
    <x v="1"/>
    <x v="1"/>
    <n v="90"/>
    <s v="Webbs Yard"/>
    <s v="Gloucestershire"/>
    <x v="17"/>
    <s v="22/05/2022"/>
    <n v="78"/>
    <x v="7"/>
    <s v="Ultrathing V2"/>
    <x v="11"/>
    <x v="0"/>
    <n v="2.95"/>
    <n v="20"/>
    <n v="1560"/>
    <x v="664"/>
  </r>
  <r>
    <n v="4844"/>
    <s v="Reagan"/>
    <s v="Bliss"/>
    <x v="0"/>
    <x v="0"/>
    <n v="90"/>
    <s v="Wedgwood Walk"/>
    <s v="Saffron Walden"/>
    <x v="2"/>
    <s v="20/01/2022"/>
    <n v="46"/>
    <x v="8"/>
    <s v="Superwossname"/>
    <x v="6"/>
    <x v="0"/>
    <n v="3.49"/>
    <n v="20"/>
    <n v="920"/>
    <x v="166"/>
  </r>
  <r>
    <n v="4845"/>
    <s v="Sherwood"/>
    <s v="Stanton"/>
    <x v="4"/>
    <x v="2"/>
    <n v="90"/>
    <s v="Weedon Terrace"/>
    <s v="Portrush"/>
    <x v="2"/>
    <d v="2021-06-07T00:00:00"/>
    <n v="6"/>
    <x v="5"/>
    <s v="Ultrathing V4"/>
    <x v="2"/>
    <x v="1"/>
    <n v="3.99"/>
    <n v="24"/>
    <n v="144"/>
    <x v="212"/>
  </r>
  <r>
    <n v="4846"/>
    <s v="Gino"/>
    <s v="Burt"/>
    <x v="1"/>
    <x v="1"/>
    <n v="90"/>
    <s v="Weekley Square"/>
    <s v="Criccieth"/>
    <x v="16"/>
    <d v="2021-07-07T00:00:00"/>
    <n v="53"/>
    <x v="1"/>
    <s v="Megawidget L"/>
    <x v="0"/>
    <x v="1"/>
    <n v="1.79"/>
    <n v="24"/>
    <n v="1272"/>
    <x v="934"/>
  </r>
  <r>
    <n v="4847"/>
    <s v="Felton"/>
    <s v="Bautista"/>
    <x v="1"/>
    <x v="1"/>
    <n v="60"/>
    <s v="Weimar Street"/>
    <s v="Bishops Castle"/>
    <x v="65"/>
    <s v="26/09/2022"/>
    <n v="50"/>
    <x v="7"/>
    <s v="Ultrathing V2"/>
    <x v="9"/>
    <x v="0"/>
    <n v="2.95"/>
    <n v="20"/>
    <n v="1000"/>
    <x v="364"/>
  </r>
  <r>
    <n v="4848"/>
    <s v="Dong"/>
    <s v="Dye"/>
    <x v="1"/>
    <x v="1"/>
    <n v="90"/>
    <s v="Weir Hall"/>
    <s v="Lancashire"/>
    <x v="21"/>
    <s v="28/03/2020"/>
    <n v="19"/>
    <x v="7"/>
    <s v="Ultrathing V2"/>
    <x v="5"/>
    <x v="2"/>
    <n v="2.95"/>
    <n v="20"/>
    <n v="380"/>
    <x v="391"/>
  </r>
  <r>
    <n v="4849"/>
    <s v="Elton"/>
    <s v="Mcclendon"/>
    <x v="1"/>
    <x v="1"/>
    <n v="90"/>
    <s v="Welbeck Way"/>
    <s v="Surrey"/>
    <x v="2"/>
    <s v="19/10/2020"/>
    <n v="70"/>
    <x v="2"/>
    <s v="Ultrathing V1"/>
    <x v="1"/>
    <x v="2"/>
    <n v="1.79"/>
    <n v="17"/>
    <n v="1190"/>
    <x v="281"/>
  </r>
  <r>
    <n v="4850"/>
    <s v="Georgine"/>
    <s v="Holmes"/>
    <x v="4"/>
    <x v="2"/>
    <n v="60"/>
    <s v="WelfoRoadClose"/>
    <s v="Pentraeth"/>
    <x v="2"/>
    <s v="19/03/2021"/>
    <n v="2"/>
    <x v="0"/>
    <s v="Hyperwotsit"/>
    <x v="5"/>
    <x v="1"/>
    <n v="2.0099999999999998"/>
    <n v="20"/>
    <n v="40"/>
    <x v="156"/>
  </r>
  <r>
    <n v="4851"/>
    <s v="Mickie"/>
    <s v="Maurer"/>
    <x v="0"/>
    <x v="0"/>
    <n v="90"/>
    <s v="Welham Terrace"/>
    <s v="Haddington"/>
    <x v="13"/>
    <d v="2021-02-04T00:00:00"/>
    <n v="7"/>
    <x v="9"/>
    <s v="Ultrathing V3"/>
    <x v="10"/>
    <x v="1"/>
    <n v="3.39"/>
    <n v="24"/>
    <n v="168"/>
    <x v="743"/>
  </r>
  <r>
    <n v="4852"/>
    <s v="Floyd"/>
    <s v="Weston"/>
    <x v="1"/>
    <x v="1"/>
    <n v="90"/>
    <s v="Wellesley Street"/>
    <s v="Lampeter"/>
    <x v="21"/>
    <s v="29/08/2020"/>
    <n v="57"/>
    <x v="2"/>
    <s v="Ultrathing V1"/>
    <x v="3"/>
    <x v="2"/>
    <n v="1.79"/>
    <n v="17"/>
    <n v="969"/>
    <x v="489"/>
  </r>
  <r>
    <n v="4853"/>
    <s v="Merlin"/>
    <s v="Hyde"/>
    <x v="1"/>
    <x v="1"/>
    <n v="90"/>
    <s v="Wellfield Road"/>
    <s v="Stonehouse"/>
    <x v="2"/>
    <s v="14/08/2022"/>
    <n v="90"/>
    <x v="1"/>
    <s v="Megawidget L"/>
    <x v="3"/>
    <x v="0"/>
    <n v="1.79"/>
    <n v="24"/>
    <n v="2160"/>
    <x v="552"/>
  </r>
  <r>
    <n v="4854"/>
    <s v="Alethia"/>
    <s v="Grace"/>
    <x v="0"/>
    <x v="0"/>
    <n v="90"/>
    <s v="Welling Place"/>
    <s v="Penrith"/>
    <x v="2"/>
    <s v="27/02/2021"/>
    <n v="46"/>
    <x v="8"/>
    <s v="Superwossname"/>
    <x v="10"/>
    <x v="1"/>
    <n v="3.49"/>
    <n v="20"/>
    <n v="920"/>
    <x v="166"/>
  </r>
  <r>
    <n v="4855"/>
    <s v="Juliette"/>
    <s v="Rich"/>
    <x v="0"/>
    <x v="0"/>
    <n v="90"/>
    <s v="Welling Place"/>
    <s v="South Petherton"/>
    <x v="2"/>
    <d v="2020-01-10T00:00:00"/>
    <n v="79"/>
    <x v="6"/>
    <s v="Megawidget M"/>
    <x v="6"/>
    <x v="2"/>
    <n v="1.29"/>
    <n v="24"/>
    <n v="1896"/>
    <x v="74"/>
  </r>
  <r>
    <n v="4856"/>
    <s v="Francina"/>
    <s v="Wilkes"/>
    <x v="0"/>
    <x v="0"/>
    <n v="60"/>
    <s v="Wellington Cottages"/>
    <s v="Montacute"/>
    <x v="2"/>
    <s v="14/05/2020"/>
    <n v="73"/>
    <x v="5"/>
    <s v="Ultrathing V4"/>
    <x v="11"/>
    <x v="2"/>
    <n v="3.99"/>
    <n v="24"/>
    <n v="1752"/>
    <x v="277"/>
  </r>
  <r>
    <n v="4857"/>
    <s v="Hong"/>
    <s v="Darling"/>
    <x v="1"/>
    <x v="1"/>
    <n v="60"/>
    <s v="Wellington Place"/>
    <s v="Rayleigh"/>
    <x v="2"/>
    <d v="2020-09-07T00:00:00"/>
    <n v="81"/>
    <x v="6"/>
    <s v="Megawidget M"/>
    <x v="9"/>
    <x v="2"/>
    <n v="1.29"/>
    <n v="24"/>
    <n v="1944"/>
    <x v="382"/>
  </r>
  <r>
    <n v="4858"/>
    <s v="Carlton"/>
    <s v="Bernal"/>
    <x v="1"/>
    <x v="1"/>
    <n v="60"/>
    <s v="Wenlock Road"/>
    <s v="Chorley"/>
    <x v="18"/>
    <s v="15/03/2021"/>
    <n v="43"/>
    <x v="3"/>
    <s v="Megawidget S"/>
    <x v="5"/>
    <x v="1"/>
    <n v="0.69"/>
    <n v="24"/>
    <n v="1032"/>
    <x v="722"/>
  </r>
  <r>
    <n v="4859"/>
    <s v="Jacalyn"/>
    <s v="Clayton"/>
    <x v="3"/>
    <x v="0"/>
    <n v="30"/>
    <s v="Wentbrook House"/>
    <s v="Keith"/>
    <x v="21"/>
    <s v="13/08/2022"/>
    <n v="93"/>
    <x v="3"/>
    <s v="Megawidget S"/>
    <x v="3"/>
    <x v="0"/>
    <n v="0.69"/>
    <n v="24"/>
    <n v="2232"/>
    <x v="717"/>
  </r>
  <r>
    <n v="4860"/>
    <s v="Brooks"/>
    <s v="Rosenberg"/>
    <x v="1"/>
    <x v="1"/>
    <n v="30"/>
    <s v="Wentland Close"/>
    <s v="Bourne End"/>
    <x v="76"/>
    <s v="22/05/2020"/>
    <n v="46"/>
    <x v="6"/>
    <s v="Megawidget M"/>
    <x v="11"/>
    <x v="2"/>
    <n v="1.29"/>
    <n v="24"/>
    <n v="1104"/>
    <x v="199"/>
  </r>
  <r>
    <n v="4861"/>
    <s v="Carylon"/>
    <s v="Mccabe"/>
    <x v="2"/>
    <x v="0"/>
    <n v="90"/>
    <s v="Wentworth Close"/>
    <s v="Newnham"/>
    <x v="2"/>
    <d v="2022-07-03T00:00:00"/>
    <n v="7"/>
    <x v="0"/>
    <s v="Hyperwotsit"/>
    <x v="0"/>
    <x v="0"/>
    <n v="2.0099999999999998"/>
    <n v="20"/>
    <n v="140"/>
    <x v="522"/>
  </r>
  <r>
    <n v="4862"/>
    <s v="Nidia"/>
    <s v="Culver"/>
    <x v="0"/>
    <x v="0"/>
    <n v="30"/>
    <s v="Wernbrook Street"/>
    <s v="Worcester Park"/>
    <x v="2"/>
    <s v="13/06/2021"/>
    <n v="91"/>
    <x v="7"/>
    <s v="Ultrathing V2"/>
    <x v="2"/>
    <x v="1"/>
    <n v="2.95"/>
    <n v="20"/>
    <n v="1820"/>
    <x v="151"/>
  </r>
  <r>
    <n v="4863"/>
    <s v="Celestina"/>
    <s v="Dowdy"/>
    <x v="0"/>
    <x v="0"/>
    <n v="90"/>
    <s v="West Arbour"/>
    <s v="Lymington"/>
    <x v="2"/>
    <s v="31/01/2020"/>
    <n v="2"/>
    <x v="1"/>
    <s v="Megawidget L"/>
    <x v="6"/>
    <x v="2"/>
    <n v="1.79"/>
    <n v="24"/>
    <n v="48"/>
    <x v="318"/>
  </r>
  <r>
    <n v="4864"/>
    <s v="Deeanna"/>
    <s v="Sherwood"/>
    <x v="0"/>
    <x v="0"/>
    <n v="90"/>
    <s v="West Cromwell"/>
    <s v="Snodland"/>
    <x v="2"/>
    <d v="2022-04-11T00:00:00"/>
    <n v="25"/>
    <x v="0"/>
    <s v="Hyperwotsit"/>
    <x v="4"/>
    <x v="0"/>
    <n v="2.0099999999999998"/>
    <n v="20"/>
    <n v="500"/>
    <x v="864"/>
  </r>
  <r>
    <n v="4865"/>
    <s v="Walker"/>
    <s v="Cates"/>
    <x v="1"/>
    <x v="1"/>
    <n v="30"/>
    <s v="West Ella"/>
    <s v="London"/>
    <x v="2"/>
    <s v="24/11/2021"/>
    <n v="58"/>
    <x v="9"/>
    <s v="Ultrathing V3"/>
    <x v="7"/>
    <x v="1"/>
    <n v="3.39"/>
    <n v="24"/>
    <n v="1392"/>
    <x v="655"/>
  </r>
  <r>
    <n v="4866"/>
    <s v="Brook"/>
    <s v="Rhoades"/>
    <x v="2"/>
    <x v="0"/>
    <n v="30"/>
    <s v="West Grove"/>
    <s v="Chulmleigh"/>
    <x v="15"/>
    <s v="15/12/2020"/>
    <n v="66"/>
    <x v="8"/>
    <s v="Superwossname"/>
    <x v="8"/>
    <x v="2"/>
    <n v="3.49"/>
    <n v="20"/>
    <n v="1320"/>
    <x v="241"/>
  </r>
  <r>
    <n v="4867"/>
    <s v="Alden"/>
    <s v="Blankenship"/>
    <x v="1"/>
    <x v="1"/>
    <n v="30"/>
    <s v="West House"/>
    <s v="Llanwrda"/>
    <x v="11"/>
    <s v="26/08/2022"/>
    <n v="97"/>
    <x v="9"/>
    <s v="Ultrathing V3"/>
    <x v="3"/>
    <x v="0"/>
    <n v="3.39"/>
    <n v="24"/>
    <n v="2328"/>
    <x v="998"/>
  </r>
  <r>
    <n v="4868"/>
    <s v="Jestine"/>
    <s v="Christiansen"/>
    <x v="2"/>
    <x v="0"/>
    <n v="60"/>
    <s v="West Lane"/>
    <s v="Newton Abbot"/>
    <x v="2"/>
    <s v="20/07/2020"/>
    <n v="81"/>
    <x v="3"/>
    <s v="Megawidget S"/>
    <x v="0"/>
    <x v="2"/>
    <n v="0.69"/>
    <n v="24"/>
    <n v="1944"/>
    <x v="551"/>
  </r>
  <r>
    <n v="4869"/>
    <s v="Lavonda"/>
    <s v="Wall"/>
    <x v="0"/>
    <x v="0"/>
    <n v="90"/>
    <s v="West Mews"/>
    <s v="Southwold"/>
    <x v="2"/>
    <s v="26/06/2021"/>
    <n v="6"/>
    <x v="7"/>
    <s v="Ultrathing V2"/>
    <x v="2"/>
    <x v="1"/>
    <n v="2.95"/>
    <n v="20"/>
    <n v="120"/>
    <x v="227"/>
  </r>
  <r>
    <n v="4870"/>
    <s v="Marlon"/>
    <s v="Cantu"/>
    <x v="1"/>
    <x v="1"/>
    <n v="90"/>
    <s v="West Smithfield"/>
    <s v="Beccles"/>
    <x v="39"/>
    <d v="2020-12-05T00:00:00"/>
    <n v="23"/>
    <x v="1"/>
    <s v="Megawidget L"/>
    <x v="8"/>
    <x v="2"/>
    <n v="1.79"/>
    <n v="24"/>
    <n v="552"/>
    <x v="769"/>
  </r>
  <r>
    <n v="4871"/>
    <s v="Sumiko"/>
    <s v="Cannon"/>
    <x v="2"/>
    <x v="0"/>
    <n v="60"/>
    <s v="West Temple"/>
    <s v="Pevensey"/>
    <x v="2"/>
    <s v="15/07/2021"/>
    <n v="52"/>
    <x v="0"/>
    <s v="Hyperwotsit"/>
    <x v="0"/>
    <x v="1"/>
    <n v="2.0099999999999998"/>
    <n v="20"/>
    <n v="1040"/>
    <x v="897"/>
  </r>
  <r>
    <n v="4872"/>
    <s v="Mitchell"/>
    <s v="Christian"/>
    <x v="0"/>
    <x v="0"/>
    <n v="60"/>
    <s v="West View"/>
    <s v="Walton-On-Thames"/>
    <x v="2"/>
    <s v="17/04/2021"/>
    <n v="21"/>
    <x v="2"/>
    <s v="Ultrathing V1"/>
    <x v="4"/>
    <x v="1"/>
    <n v="1.79"/>
    <n v="17"/>
    <n v="357"/>
    <x v="919"/>
  </r>
  <r>
    <n v="4873"/>
    <s v="Earnest"/>
    <s v="Dolan"/>
    <x v="1"/>
    <x v="1"/>
    <n v="90"/>
    <s v="West Warwick"/>
    <s v="Pulborough"/>
    <x v="2"/>
    <d v="2020-05-10T00:00:00"/>
    <n v="27"/>
    <x v="1"/>
    <s v="Megawidget L"/>
    <x v="11"/>
    <x v="2"/>
    <n v="1.79"/>
    <n v="24"/>
    <n v="648"/>
    <x v="569"/>
  </r>
  <r>
    <n v="4874"/>
    <s v="Flavia"/>
    <s v="Marrero"/>
    <x v="2"/>
    <x v="0"/>
    <n v="60"/>
    <s v="Westbere Road"/>
    <s v="Westgate-On-Sea"/>
    <x v="2"/>
    <s v="22/09/2021"/>
    <n v="84"/>
    <x v="2"/>
    <s v="Ultrathing V1"/>
    <x v="9"/>
    <x v="1"/>
    <n v="1.79"/>
    <n v="17"/>
    <n v="1428"/>
    <x v="599"/>
  </r>
  <r>
    <n v="4875"/>
    <s v="Mariann"/>
    <s v="Blankenship"/>
    <x v="2"/>
    <x v="0"/>
    <n v="90"/>
    <s v="Westbourne Park"/>
    <s v="Alford"/>
    <x v="38"/>
    <s v="19/10/2022"/>
    <n v="95"/>
    <x v="8"/>
    <s v="Superwossname"/>
    <x v="1"/>
    <x v="0"/>
    <n v="3.49"/>
    <n v="20"/>
    <n v="1900"/>
    <x v="963"/>
  </r>
  <r>
    <n v="4876"/>
    <s v="Arnoldo"/>
    <s v="Dawson"/>
    <x v="5"/>
    <x v="2"/>
    <n v="30"/>
    <s v="Westbrook"/>
    <s v="Tiverton"/>
    <x v="2"/>
    <s v="25/10/2022"/>
    <n v="22"/>
    <x v="2"/>
    <s v="Ultrathing V1"/>
    <x v="1"/>
    <x v="0"/>
    <n v="1.79"/>
    <n v="17"/>
    <n v="374"/>
    <x v="871"/>
  </r>
  <r>
    <n v="4877"/>
    <s v="Fatima"/>
    <s v="Rosas"/>
    <x v="2"/>
    <x v="0"/>
    <n v="30"/>
    <s v="Westbury Road"/>
    <s v="Lydney"/>
    <x v="2"/>
    <s v="14/05/2022"/>
    <n v="33"/>
    <x v="1"/>
    <s v="Megawidget L"/>
    <x v="11"/>
    <x v="0"/>
    <n v="1.79"/>
    <n v="24"/>
    <n v="792"/>
    <x v="860"/>
  </r>
  <r>
    <n v="4878"/>
    <s v="Dwana"/>
    <s v="Arellano"/>
    <x v="0"/>
    <x v="0"/>
    <n v="60"/>
    <s v="Westcombe Park"/>
    <s v="Ballindalloch"/>
    <x v="0"/>
    <s v="29/05/2020"/>
    <n v="53"/>
    <x v="7"/>
    <s v="Ultrathing V2"/>
    <x v="11"/>
    <x v="2"/>
    <n v="2.95"/>
    <n v="20"/>
    <n v="1060"/>
    <x v="516"/>
  </r>
  <r>
    <n v="4880"/>
    <s v="Marti"/>
    <s v="Richardson"/>
    <x v="0"/>
    <x v="0"/>
    <n v="30"/>
    <s v="Westcroft Square"/>
    <s v="Henley-In-Arden"/>
    <x v="1"/>
    <s v="27/06/2021"/>
    <n v="72"/>
    <x v="8"/>
    <s v="Superwossname"/>
    <x v="2"/>
    <x v="1"/>
    <n v="3.49"/>
    <n v="20"/>
    <n v="1440"/>
    <x v="718"/>
  </r>
  <r>
    <n v="4881"/>
    <s v="Elmo"/>
    <s v="Stubbs"/>
    <x v="1"/>
    <x v="1"/>
    <n v="60"/>
    <s v="Westdown Road"/>
    <s v="Kirriemuir"/>
    <x v="21"/>
    <d v="2021-02-12T00:00:00"/>
    <n v="78"/>
    <x v="5"/>
    <s v="Ultrathing V4"/>
    <x v="10"/>
    <x v="1"/>
    <n v="3.99"/>
    <n v="24"/>
    <n v="1872"/>
    <x v="651"/>
  </r>
  <r>
    <n v="4882"/>
    <s v="Federico"/>
    <s v="Barker"/>
    <x v="1"/>
    <x v="1"/>
    <n v="90"/>
    <s v="Westferry Road"/>
    <s v="St. Ives"/>
    <x v="2"/>
    <s v="31/05/2021"/>
    <n v="2"/>
    <x v="2"/>
    <s v="Ultrathing V1"/>
    <x v="11"/>
    <x v="1"/>
    <n v="1.79"/>
    <n v="17"/>
    <n v="34"/>
    <x v="614"/>
  </r>
  <r>
    <n v="4883"/>
    <s v="Oren"/>
    <s v="Gore"/>
    <x v="1"/>
    <x v="1"/>
    <n v="30"/>
    <s v="Westminster Street"/>
    <s v="Ballymena"/>
    <x v="0"/>
    <d v="2021-09-03T00:00:00"/>
    <n v="25"/>
    <x v="8"/>
    <s v="Superwossname"/>
    <x v="9"/>
    <x v="1"/>
    <n v="3.49"/>
    <n v="20"/>
    <n v="500"/>
    <x v="764"/>
  </r>
  <r>
    <n v="4884"/>
    <s v="Zachery"/>
    <s v="Foreman"/>
    <x v="1"/>
    <x v="1"/>
    <n v="60"/>
    <s v="Westmount Road"/>
    <s v="Hitchin"/>
    <x v="1"/>
    <d v="2021-05-09T00:00:00"/>
    <n v="6"/>
    <x v="2"/>
    <s v="Ultrathing V1"/>
    <x v="11"/>
    <x v="1"/>
    <n v="1.79"/>
    <n v="17"/>
    <n v="102"/>
    <x v="853"/>
  </r>
  <r>
    <n v="4885"/>
    <s v="Yuriko"/>
    <s v="Boone"/>
    <x v="0"/>
    <x v="0"/>
    <n v="30"/>
    <s v="Weston Yard"/>
    <s v="Chinnor"/>
    <x v="18"/>
    <s v="15/11/2020"/>
    <n v="72"/>
    <x v="3"/>
    <s v="Megawidget S"/>
    <x v="7"/>
    <x v="2"/>
    <n v="0.69"/>
    <n v="24"/>
    <n v="1728"/>
    <x v="173"/>
  </r>
  <r>
    <n v="4886"/>
    <s v="Ahmed"/>
    <s v="Wills"/>
    <x v="1"/>
    <x v="1"/>
    <n v="60"/>
    <s v="Westport Street"/>
    <s v="Abergavenny"/>
    <x v="36"/>
    <s v="14/01/2020"/>
    <n v="30"/>
    <x v="3"/>
    <s v="Megawidget S"/>
    <x v="6"/>
    <x v="2"/>
    <n v="0.69"/>
    <n v="24"/>
    <n v="720"/>
    <x v="794"/>
  </r>
  <r>
    <n v="4887"/>
    <s v="Mackenzie"/>
    <s v="Pennington"/>
    <x v="3"/>
    <x v="0"/>
    <n v="30"/>
    <s v="Westrow"/>
    <s v="Bo'Ness"/>
    <x v="9"/>
    <s v="27/09/2020"/>
    <n v="62"/>
    <x v="5"/>
    <s v="Ultrathing V4"/>
    <x v="9"/>
    <x v="2"/>
    <n v="3.99"/>
    <n v="24"/>
    <n v="1488"/>
    <x v="777"/>
  </r>
  <r>
    <n v="4888"/>
    <s v="Eusebia"/>
    <s v="Granger"/>
    <x v="2"/>
    <x v="0"/>
    <n v="90"/>
    <s v="Westrow"/>
    <s v="Shoreham-By-Sea"/>
    <x v="2"/>
    <s v="31/12/2020"/>
    <n v="82"/>
    <x v="0"/>
    <s v="Hyperwotsit"/>
    <x v="8"/>
    <x v="2"/>
    <n v="2.0099999999999998"/>
    <n v="20"/>
    <n v="1640"/>
    <x v="987"/>
  </r>
  <r>
    <n v="4889"/>
    <s v="Oliver"/>
    <s v="Brooks"/>
    <x v="1"/>
    <x v="1"/>
    <n v="30"/>
    <s v="Westway Close"/>
    <s v="Caterham"/>
    <x v="10"/>
    <s v="16/02/2022"/>
    <n v="82"/>
    <x v="3"/>
    <s v="Megawidget S"/>
    <x v="10"/>
    <x v="0"/>
    <n v="0.69"/>
    <n v="24"/>
    <n v="1968"/>
    <x v="594"/>
  </r>
  <r>
    <n v="4890"/>
    <s v="Ilana"/>
    <s v="Vinson"/>
    <x v="2"/>
    <x v="0"/>
    <n v="30"/>
    <s v="Weymouth Avenue"/>
    <s v="Leamington Spa"/>
    <x v="21"/>
    <s v="24/11/2022"/>
    <n v="99"/>
    <x v="6"/>
    <s v="Megawidget M"/>
    <x v="7"/>
    <x v="0"/>
    <n v="1.29"/>
    <n v="24"/>
    <n v="2376"/>
    <x v="948"/>
  </r>
  <r>
    <n v="4891"/>
    <s v="Donovan"/>
    <s v="Feldman"/>
    <x v="1"/>
    <x v="1"/>
    <n v="30"/>
    <s v="Weymouth Terrace"/>
    <s v="Dunkeld"/>
    <x v="3"/>
    <d v="2020-02-07T00:00:00"/>
    <n v="2"/>
    <x v="0"/>
    <s v="Hyperwotsit"/>
    <x v="10"/>
    <x v="2"/>
    <n v="2.0099999999999998"/>
    <n v="20"/>
    <n v="40"/>
    <x v="156"/>
  </r>
  <r>
    <n v="4892"/>
    <s v="Marty"/>
    <s v="Walden"/>
    <x v="1"/>
    <x v="1"/>
    <n v="90"/>
    <s v="Wharncliffe Gardens"/>
    <s v="Billingshurst"/>
    <x v="72"/>
    <d v="2020-04-07T00:00:00"/>
    <n v="45"/>
    <x v="1"/>
    <s v="Megawidget L"/>
    <x v="4"/>
    <x v="2"/>
    <n v="1.79"/>
    <n v="24"/>
    <n v="1080"/>
    <x v="414"/>
  </r>
  <r>
    <n v="4893"/>
    <s v="Karmen"/>
    <s v="Correa"/>
    <x v="2"/>
    <x v="0"/>
    <n v="30"/>
    <s v="Wharncliffe Street"/>
    <s v="Fakenham"/>
    <x v="17"/>
    <s v="24/08/2021"/>
    <n v="14"/>
    <x v="3"/>
    <s v="Megawidget S"/>
    <x v="3"/>
    <x v="1"/>
    <n v="0.69"/>
    <n v="24"/>
    <n v="336"/>
    <x v="754"/>
  </r>
  <r>
    <n v="4894"/>
    <s v="Edgardo"/>
    <s v="Dorsey"/>
    <x v="1"/>
    <x v="1"/>
    <n v="60"/>
    <s v="Wharncliffe Street"/>
    <s v="Falmouth"/>
    <x v="17"/>
    <s v="14/04/2020"/>
    <n v="38"/>
    <x v="4"/>
    <s v="Gigastuff"/>
    <x v="4"/>
    <x v="2"/>
    <n v="1.89"/>
    <n v="18"/>
    <n v="684"/>
    <x v="843"/>
  </r>
  <r>
    <n v="4895"/>
    <s v="Nathanael"/>
    <s v="Malone"/>
    <x v="1"/>
    <x v="1"/>
    <n v="30"/>
    <s v="Wheatsheaf Alley"/>
    <s v="Southwold"/>
    <x v="2"/>
    <d v="2020-03-07T00:00:00"/>
    <n v="67"/>
    <x v="5"/>
    <s v="Ultrathing V4"/>
    <x v="5"/>
    <x v="2"/>
    <n v="3.99"/>
    <n v="24"/>
    <n v="1608"/>
    <x v="619"/>
  </r>
  <r>
    <n v="4896"/>
    <s v="Lady"/>
    <s v="Hebert"/>
    <x v="0"/>
    <x v="0"/>
    <n v="90"/>
    <s v="Wheatsheaf Wharf"/>
    <s v="Melrose"/>
    <x v="2"/>
    <s v="20/02/2022"/>
    <n v="102"/>
    <x v="2"/>
    <s v="Ultrathing V1"/>
    <x v="10"/>
    <x v="0"/>
    <n v="1.79"/>
    <n v="17"/>
    <n v="1734"/>
    <x v="881"/>
  </r>
  <r>
    <n v="4897"/>
    <s v="Kip"/>
    <s v="Ballard"/>
    <x v="1"/>
    <x v="1"/>
    <n v="90"/>
    <s v="Whetstone Close"/>
    <s v="Riding Mill"/>
    <x v="2"/>
    <s v="20/03/2022"/>
    <n v="32"/>
    <x v="0"/>
    <s v="Hyperwotsit"/>
    <x v="5"/>
    <x v="0"/>
    <n v="2.0099999999999998"/>
    <n v="20"/>
    <n v="640"/>
    <x v="315"/>
  </r>
  <r>
    <n v="4898"/>
    <s v="Abraham"/>
    <s v="Castaneda"/>
    <x v="1"/>
    <x v="1"/>
    <n v="30"/>
    <s v="Whinchat Road"/>
    <s v="Denny"/>
    <x v="3"/>
    <d v="2022-05-06T00:00:00"/>
    <n v="103"/>
    <x v="6"/>
    <s v="Megawidget M"/>
    <x v="11"/>
    <x v="0"/>
    <n v="1.29"/>
    <n v="24"/>
    <n v="2472"/>
    <x v="990"/>
  </r>
  <r>
    <n v="4899"/>
    <s v="Bryan"/>
    <s v="Hubbard"/>
    <x v="1"/>
    <x v="1"/>
    <n v="90"/>
    <s v="Whinyates Road"/>
    <s v="Aberdare"/>
    <x v="59"/>
    <d v="2022-09-02T00:00:00"/>
    <n v="105"/>
    <x v="6"/>
    <s v="Megawidget M"/>
    <x v="9"/>
    <x v="0"/>
    <n v="1.29"/>
    <n v="24"/>
    <n v="2520"/>
    <x v="933"/>
  </r>
  <r>
    <n v="4900"/>
    <s v="Tomeka"/>
    <s v="Vasquez"/>
    <x v="2"/>
    <x v="0"/>
    <n v="90"/>
    <s v="Whitby Road"/>
    <s v="South Croydon"/>
    <x v="2"/>
    <s v="22/04/2021"/>
    <n v="17"/>
    <x v="4"/>
    <s v="Gigastuff"/>
    <x v="4"/>
    <x v="1"/>
    <n v="1.89"/>
    <n v="18"/>
    <n v="306"/>
    <x v="567"/>
  </r>
  <r>
    <n v="4901"/>
    <s v="Kenya"/>
    <s v="Koehler"/>
    <x v="0"/>
    <x v="0"/>
    <n v="90"/>
    <s v="White Boys"/>
    <s v="Garndolbenmaen"/>
    <x v="17"/>
    <d v="2020-01-07T00:00:00"/>
    <n v="58"/>
    <x v="9"/>
    <s v="Ultrathing V3"/>
    <x v="6"/>
    <x v="2"/>
    <n v="3.39"/>
    <n v="24"/>
    <n v="1392"/>
    <x v="655"/>
  </r>
  <r>
    <n v="4903"/>
    <s v="Jaunita"/>
    <s v="Powers"/>
    <x v="2"/>
    <x v="0"/>
    <n v="90"/>
    <s v="White Cottage"/>
    <s v="Cleethorpes"/>
    <x v="15"/>
    <s v="25/03/2020"/>
    <n v="20"/>
    <x v="4"/>
    <s v="Gigastuff"/>
    <x v="5"/>
    <x v="2"/>
    <n v="1.89"/>
    <n v="18"/>
    <n v="360"/>
    <x v="824"/>
  </r>
  <r>
    <n v="4904"/>
    <s v="Drusilla"/>
    <s v="Kirby"/>
    <x v="0"/>
    <x v="0"/>
    <n v="30"/>
    <s v="White Hart"/>
    <s v="Perranporth"/>
    <x v="2"/>
    <d v="2021-01-08T00:00:00"/>
    <n v="23"/>
    <x v="6"/>
    <s v="Megawidget M"/>
    <x v="6"/>
    <x v="1"/>
    <n v="1.29"/>
    <n v="24"/>
    <n v="552"/>
    <x v="595"/>
  </r>
  <r>
    <n v="4905"/>
    <s v="Will"/>
    <s v="Whitehead"/>
    <x v="1"/>
    <x v="1"/>
    <n v="90"/>
    <s v="White Kennet"/>
    <s v="Peterculter"/>
    <x v="2"/>
    <s v="28/07/2022"/>
    <n v="11"/>
    <x v="8"/>
    <s v="Superwossname"/>
    <x v="0"/>
    <x v="0"/>
    <n v="3.49"/>
    <n v="20"/>
    <n v="220"/>
    <x v="768"/>
  </r>
  <r>
    <n v="4906"/>
    <s v="Roberto"/>
    <s v="Fink"/>
    <x v="0"/>
    <x v="0"/>
    <n v="30"/>
    <s v="White Post"/>
    <s v="Kelty"/>
    <x v="21"/>
    <s v="23/06/2021"/>
    <n v="89"/>
    <x v="4"/>
    <s v="Gigastuff"/>
    <x v="2"/>
    <x v="1"/>
    <n v="1.89"/>
    <n v="18"/>
    <n v="1602"/>
    <x v="923"/>
  </r>
  <r>
    <n v="4907"/>
    <s v="Garth"/>
    <s v="Hadley"/>
    <x v="1"/>
    <x v="1"/>
    <n v="90"/>
    <s v="Whitebeam Close"/>
    <s v="Ashby-De-La-Zouch"/>
    <x v="64"/>
    <s v="13/08/2021"/>
    <n v="58"/>
    <x v="9"/>
    <s v="Ultrathing V3"/>
    <x v="3"/>
    <x v="1"/>
    <n v="3.39"/>
    <n v="24"/>
    <n v="1392"/>
    <x v="655"/>
  </r>
  <r>
    <n v="4908"/>
    <s v="Broderick"/>
    <s v="Hamlin"/>
    <x v="1"/>
    <x v="1"/>
    <n v="90"/>
    <s v="Whitebeam Close"/>
    <s v="Ferryside"/>
    <x v="17"/>
    <s v="28/01/2022"/>
    <n v="50"/>
    <x v="4"/>
    <s v="Gigastuff"/>
    <x v="6"/>
    <x v="0"/>
    <n v="1.89"/>
    <n v="18"/>
    <n v="900"/>
    <x v="157"/>
  </r>
  <r>
    <n v="4909"/>
    <s v="Albert"/>
    <s v="Macdonald"/>
    <x v="2"/>
    <x v="0"/>
    <n v="60"/>
    <s v="Whitechapel Union"/>
    <s v="Bideford"/>
    <x v="26"/>
    <d v="2020-11-08T00:00:00"/>
    <n v="43"/>
    <x v="3"/>
    <s v="Megawidget S"/>
    <x v="7"/>
    <x v="2"/>
    <n v="0.69"/>
    <n v="24"/>
    <n v="1032"/>
    <x v="722"/>
  </r>
  <r>
    <n v="4910"/>
    <s v="Reggie"/>
    <s v="Coon"/>
    <x v="1"/>
    <x v="1"/>
    <n v="60"/>
    <s v="Whitecombe Court"/>
    <s v="Chipping Norton"/>
    <x v="18"/>
    <s v="14/01/2022"/>
    <n v="50"/>
    <x v="6"/>
    <s v="Megawidget M"/>
    <x v="6"/>
    <x v="0"/>
    <n v="1.29"/>
    <n v="24"/>
    <n v="1200"/>
    <x v="652"/>
  </r>
  <r>
    <n v="4911"/>
    <s v="Tennie"/>
    <s v="Lawrence"/>
    <x v="5"/>
    <x v="2"/>
    <n v="30"/>
    <s v="Whitefriars Wharf"/>
    <s v="Halesowen"/>
    <x v="13"/>
    <s v="30/05/2021"/>
    <n v="93"/>
    <x v="4"/>
    <s v="Gigastuff"/>
    <x v="11"/>
    <x v="1"/>
    <n v="1.89"/>
    <n v="18"/>
    <n v="1674"/>
    <x v="537"/>
  </r>
  <r>
    <n v="4912"/>
    <s v="Willis"/>
    <s v="Sanford"/>
    <x v="1"/>
    <x v="1"/>
    <n v="30"/>
    <s v="Whitehall Yard"/>
    <s v="Holt"/>
    <x v="1"/>
    <s v="14/02/2021"/>
    <n v="52"/>
    <x v="6"/>
    <s v="Megawidget M"/>
    <x v="10"/>
    <x v="1"/>
    <n v="1.29"/>
    <n v="24"/>
    <n v="1248"/>
    <x v="119"/>
  </r>
  <r>
    <n v="4913"/>
    <s v="Marisela"/>
    <s v="Ledford"/>
    <x v="2"/>
    <x v="0"/>
    <n v="60"/>
    <s v="Whiteheads Grove"/>
    <s v="Innerleithen"/>
    <x v="35"/>
    <s v="27/08/2020"/>
    <n v="79"/>
    <x v="4"/>
    <s v="Gigastuff"/>
    <x v="3"/>
    <x v="2"/>
    <n v="1.89"/>
    <n v="18"/>
    <n v="1422"/>
    <x v="5"/>
  </r>
  <r>
    <n v="4914"/>
    <s v="Chandra"/>
    <s v="Jarvis"/>
    <x v="3"/>
    <x v="0"/>
    <n v="30"/>
    <s v="Whitehorse Street"/>
    <s v="Ardrossan"/>
    <x v="70"/>
    <d v="2022-10-07T00:00:00"/>
    <n v="94"/>
    <x v="2"/>
    <s v="Ultrathing V1"/>
    <x v="1"/>
    <x v="0"/>
    <n v="1.79"/>
    <n v="17"/>
    <n v="1598"/>
    <x v="741"/>
  </r>
  <r>
    <n v="4915"/>
    <s v="Lyman"/>
    <s v="Whaley"/>
    <x v="1"/>
    <x v="1"/>
    <n v="30"/>
    <s v="Whitehorse Yard"/>
    <s v="Merseyside"/>
    <x v="2"/>
    <d v="2021-09-03T00:00:00"/>
    <n v="10"/>
    <x v="2"/>
    <s v="Ultrathing V1"/>
    <x v="9"/>
    <x v="1"/>
    <n v="1.79"/>
    <n v="17"/>
    <n v="170"/>
    <x v="317"/>
  </r>
  <r>
    <n v="4916"/>
    <s v="Noah"/>
    <s v="Villegas"/>
    <x v="1"/>
    <x v="1"/>
    <n v="30"/>
    <s v="Whitehouse Way"/>
    <s v="Caterham"/>
    <x v="10"/>
    <s v="13/08/2021"/>
    <n v="18"/>
    <x v="3"/>
    <s v="Megawidget S"/>
    <x v="3"/>
    <x v="1"/>
    <n v="0.69"/>
    <n v="24"/>
    <n v="432"/>
    <x v="8"/>
  </r>
  <r>
    <n v="4917"/>
    <s v="Hollie"/>
    <s v="Mcghee"/>
    <x v="4"/>
    <x v="2"/>
    <n v="60"/>
    <s v="Whitelegg Road"/>
    <s v="Westcliff-On-Sea"/>
    <x v="2"/>
    <s v="13/08/2022"/>
    <n v="91"/>
    <x v="7"/>
    <s v="Ultrathing V2"/>
    <x v="3"/>
    <x v="0"/>
    <n v="2.95"/>
    <n v="20"/>
    <n v="1820"/>
    <x v="151"/>
  </r>
  <r>
    <n v="4918"/>
    <s v="Robby"/>
    <s v="Grayson"/>
    <x v="4"/>
    <x v="2"/>
    <n v="90"/>
    <s v="White'S Row"/>
    <s v="Ottery St. Mary"/>
    <x v="2"/>
    <d v="2020-06-02T00:00:00"/>
    <n v="24"/>
    <x v="2"/>
    <s v="Ultrathing V1"/>
    <x v="2"/>
    <x v="2"/>
    <n v="1.79"/>
    <n v="17"/>
    <n v="408"/>
    <x v="179"/>
  </r>
  <r>
    <n v="4919"/>
    <s v="Malia"/>
    <s v="Forrest"/>
    <x v="0"/>
    <x v="0"/>
    <n v="90"/>
    <s v="Whitfield Place"/>
    <s v="Alexandria"/>
    <x v="5"/>
    <s v="26/03/2021"/>
    <n v="78"/>
    <x v="1"/>
    <s v="Megawidget L"/>
    <x v="5"/>
    <x v="1"/>
    <n v="1.79"/>
    <n v="24"/>
    <n v="1872"/>
    <x v="100"/>
  </r>
  <r>
    <n v="4920"/>
    <s v="Vonnie"/>
    <s v="Joseph"/>
    <x v="2"/>
    <x v="0"/>
    <n v="60"/>
    <s v="Whitley Villas"/>
    <s v="Kingsbridge"/>
    <x v="21"/>
    <s v="24/01/2021"/>
    <n v="20"/>
    <x v="1"/>
    <s v="Megawidget L"/>
    <x v="6"/>
    <x v="1"/>
    <n v="1.79"/>
    <n v="24"/>
    <n v="480"/>
    <x v="329"/>
  </r>
  <r>
    <n v="4921"/>
    <s v="Chantay"/>
    <s v="Wright"/>
    <x v="2"/>
    <x v="0"/>
    <n v="90"/>
    <s v="Whittaker Way"/>
    <s v="Haverhill"/>
    <x v="1"/>
    <d v="2022-05-08T00:00:00"/>
    <n v="11"/>
    <x v="0"/>
    <s v="Hyperwotsit"/>
    <x v="11"/>
    <x v="0"/>
    <n v="2.0099999999999998"/>
    <n v="20"/>
    <n v="220"/>
    <x v="749"/>
  </r>
  <r>
    <n v="4922"/>
    <s v="Yael"/>
    <s v="Gold"/>
    <x v="2"/>
    <x v="0"/>
    <n v="60"/>
    <s v="Whittaker Way"/>
    <s v="Lydney"/>
    <x v="2"/>
    <d v="2021-05-11T00:00:00"/>
    <n v="9"/>
    <x v="2"/>
    <s v="Ultrathing V1"/>
    <x v="11"/>
    <x v="1"/>
    <n v="1.79"/>
    <n v="17"/>
    <n v="153"/>
    <x v="89"/>
  </r>
  <r>
    <n v="4923"/>
    <s v="Arnulfo"/>
    <s v="Bush"/>
    <x v="1"/>
    <x v="1"/>
    <n v="60"/>
    <s v="Whitwell Road"/>
    <s v="Lanark"/>
    <x v="21"/>
    <d v="2020-07-04T00:00:00"/>
    <n v="63"/>
    <x v="1"/>
    <s v="Megawidget L"/>
    <x v="0"/>
    <x v="2"/>
    <n v="1.79"/>
    <n v="24"/>
    <n v="1512"/>
    <x v="333"/>
  </r>
  <r>
    <n v="4924"/>
    <s v="Carly"/>
    <s v="Krause"/>
    <x v="2"/>
    <x v="0"/>
    <n v="30"/>
    <s v="Wickam Street"/>
    <s v="Renfrew"/>
    <x v="2"/>
    <s v="17/02/2022"/>
    <n v="85"/>
    <x v="8"/>
    <s v="Superwossname"/>
    <x v="10"/>
    <x v="0"/>
    <n v="3.49"/>
    <n v="20"/>
    <n v="1700"/>
    <x v="47"/>
  </r>
  <r>
    <n v="4925"/>
    <s v="Susana"/>
    <s v="Skinner"/>
    <x v="3"/>
    <x v="0"/>
    <n v="60"/>
    <s v="WickfoRoadWay"/>
    <s v="Farnborough"/>
    <x v="17"/>
    <d v="2022-08-05T00:00:00"/>
    <n v="104"/>
    <x v="5"/>
    <s v="Ultrathing V4"/>
    <x v="3"/>
    <x v="0"/>
    <n v="3.99"/>
    <n v="24"/>
    <n v="2496"/>
    <x v="269"/>
  </r>
  <r>
    <n v="4926"/>
    <s v="Vinnie"/>
    <s v="Voss"/>
    <x v="0"/>
    <x v="0"/>
    <n v="90"/>
    <s v="Wickham Court"/>
    <s v="Kent"/>
    <x v="21"/>
    <d v="2021-01-01T00:00:00"/>
    <n v="13"/>
    <x v="1"/>
    <s v="Megawidget L"/>
    <x v="6"/>
    <x v="1"/>
    <n v="1.79"/>
    <n v="24"/>
    <n v="312"/>
    <x v="127"/>
  </r>
  <r>
    <n v="4927"/>
    <s v="Anita"/>
    <s v="Feliciano"/>
    <x v="2"/>
    <x v="0"/>
    <n v="60"/>
    <s v="Wickham Gardens"/>
    <s v="Tighnabruaich"/>
    <x v="2"/>
    <s v="17/12/2021"/>
    <n v="7"/>
    <x v="8"/>
    <s v="Superwossname"/>
    <x v="8"/>
    <x v="1"/>
    <n v="3.49"/>
    <n v="20"/>
    <n v="140"/>
    <x v="300"/>
  </r>
  <r>
    <n v="4928"/>
    <s v="Tequila"/>
    <s v="Kirkland"/>
    <x v="2"/>
    <x v="0"/>
    <n v="60"/>
    <s v="Wickham Lane"/>
    <s v="Newton Stewart"/>
    <x v="2"/>
    <s v="13/09/2021"/>
    <n v="38"/>
    <x v="4"/>
    <s v="Gigastuff"/>
    <x v="9"/>
    <x v="1"/>
    <n v="1.89"/>
    <n v="18"/>
    <n v="684"/>
    <x v="843"/>
  </r>
  <r>
    <n v="4929"/>
    <s v="Thresa"/>
    <s v="Mccall"/>
    <x v="0"/>
    <x v="0"/>
    <n v="90"/>
    <s v="Wickham Mews"/>
    <s v="Fleet"/>
    <x v="17"/>
    <d v="2020-02-11T00:00:00"/>
    <n v="8"/>
    <x v="4"/>
    <s v="Gigastuff"/>
    <x v="10"/>
    <x v="2"/>
    <n v="1.89"/>
    <n v="18"/>
    <n v="144"/>
    <x v="740"/>
  </r>
  <r>
    <n v="4930"/>
    <s v="Man"/>
    <s v="Madison"/>
    <x v="1"/>
    <x v="1"/>
    <n v="90"/>
    <s v="Wickham Mews"/>
    <s v="Frinton-On-Sea"/>
    <x v="17"/>
    <s v="28/09/2022"/>
    <n v="88"/>
    <x v="6"/>
    <s v="Megawidget M"/>
    <x v="9"/>
    <x v="0"/>
    <n v="1.29"/>
    <n v="24"/>
    <n v="2112"/>
    <x v="997"/>
  </r>
  <r>
    <n v="4931"/>
    <s v="Pamala"/>
    <s v="Hull"/>
    <x v="0"/>
    <x v="0"/>
    <n v="60"/>
    <s v="Wickham Place"/>
    <s v="Shanklin"/>
    <x v="2"/>
    <d v="2020-07-03T00:00:00"/>
    <n v="22"/>
    <x v="1"/>
    <s v="Megawidget L"/>
    <x v="0"/>
    <x v="2"/>
    <n v="1.79"/>
    <n v="24"/>
    <n v="528"/>
    <x v="533"/>
  </r>
  <r>
    <n v="4932"/>
    <s v="Dustin"/>
    <s v="Maddox"/>
    <x v="1"/>
    <x v="1"/>
    <n v="60"/>
    <s v="Wickham Street"/>
    <s v="Dorset"/>
    <x v="3"/>
    <s v="14/10/2020"/>
    <n v="81"/>
    <x v="4"/>
    <s v="Gigastuff"/>
    <x v="1"/>
    <x v="2"/>
    <n v="1.89"/>
    <n v="18"/>
    <n v="1458"/>
    <x v="416"/>
  </r>
  <r>
    <n v="4933"/>
    <s v="Ethan"/>
    <s v="Murray"/>
    <x v="1"/>
    <x v="1"/>
    <n v="60"/>
    <s v="Wicks Rents"/>
    <s v="Caersws"/>
    <x v="12"/>
    <d v="2021-10-11T00:00:00"/>
    <n v="69"/>
    <x v="4"/>
    <s v="Gigastuff"/>
    <x v="1"/>
    <x v="1"/>
    <n v="1.89"/>
    <n v="18"/>
    <n v="1242"/>
    <x v="906"/>
  </r>
  <r>
    <n v="4934"/>
    <s v="Lakiesha"/>
    <s v="Hawk"/>
    <x v="2"/>
    <x v="0"/>
    <n v="30"/>
    <s v="Widdenham Road"/>
    <s v="Longhope"/>
    <x v="2"/>
    <s v="30/05/2022"/>
    <n v="88"/>
    <x v="6"/>
    <s v="Megawidget M"/>
    <x v="11"/>
    <x v="0"/>
    <n v="1.29"/>
    <n v="24"/>
    <n v="2112"/>
    <x v="997"/>
  </r>
  <r>
    <n v="4935"/>
    <s v="Jerri"/>
    <s v="Major"/>
    <x v="0"/>
    <x v="0"/>
    <n v="90"/>
    <s v="Widecombe Way"/>
    <s v="Trefriw"/>
    <x v="2"/>
    <d v="2022-06-05T00:00:00"/>
    <n v="79"/>
    <x v="5"/>
    <s v="Ultrathing V4"/>
    <x v="2"/>
    <x v="0"/>
    <n v="3.99"/>
    <n v="24"/>
    <n v="1896"/>
    <x v="94"/>
  </r>
  <r>
    <n v="4936"/>
    <s v="Amy"/>
    <s v="Osborne"/>
    <x v="0"/>
    <x v="0"/>
    <n v="30"/>
    <s v="Wightman Road"/>
    <s v="Olney"/>
    <x v="2"/>
    <d v="2022-07-01T00:00:00"/>
    <n v="100"/>
    <x v="9"/>
    <s v="Ultrathing V3"/>
    <x v="0"/>
    <x v="0"/>
    <n v="3.39"/>
    <n v="24"/>
    <n v="2400"/>
    <x v="1006"/>
  </r>
  <r>
    <n v="4937"/>
    <s v="Pauline"/>
    <s v="Hodges"/>
    <x v="3"/>
    <x v="0"/>
    <n v="60"/>
    <s v="Wigton Place"/>
    <s v="Newquay"/>
    <x v="2"/>
    <d v="2022-10-01T00:00:00"/>
    <n v="94"/>
    <x v="9"/>
    <s v="Ultrathing V3"/>
    <x v="1"/>
    <x v="0"/>
    <n v="3.39"/>
    <n v="24"/>
    <n v="2256"/>
    <x v="657"/>
  </r>
  <r>
    <n v="4938"/>
    <s v="Beckie"/>
    <s v="Bush"/>
    <x v="0"/>
    <x v="0"/>
    <n v="30"/>
    <s v="Wild Court"/>
    <s v="Delabole"/>
    <x v="3"/>
    <d v="2020-01-02T00:00:00"/>
    <n v="13"/>
    <x v="6"/>
    <s v="Megawidget M"/>
    <x v="6"/>
    <x v="2"/>
    <n v="1.29"/>
    <n v="24"/>
    <n v="312"/>
    <x v="846"/>
  </r>
  <r>
    <n v="4939"/>
    <s v="Louann"/>
    <s v="Vincent"/>
    <x v="0"/>
    <x v="0"/>
    <n v="90"/>
    <s v="Wildcroft Road"/>
    <s v="Ellesmere"/>
    <x v="17"/>
    <d v="2022-03-09T00:00:00"/>
    <n v="59"/>
    <x v="9"/>
    <s v="Ultrathing V3"/>
    <x v="5"/>
    <x v="0"/>
    <n v="3.39"/>
    <n v="24"/>
    <n v="1416"/>
    <x v="62"/>
  </r>
  <r>
    <n v="4940"/>
    <s v="Kristin"/>
    <s v="Mcneill"/>
    <x v="0"/>
    <x v="0"/>
    <n v="30"/>
    <s v="Wilderness Lane"/>
    <s v="Whitehaven"/>
    <x v="2"/>
    <s v="29/01/2020"/>
    <n v="78"/>
    <x v="7"/>
    <s v="Ultrathing V2"/>
    <x v="6"/>
    <x v="2"/>
    <n v="2.95"/>
    <n v="20"/>
    <n v="1560"/>
    <x v="664"/>
  </r>
  <r>
    <n v="4941"/>
    <s v="Mable"/>
    <s v="Geiger"/>
    <x v="0"/>
    <x v="0"/>
    <n v="60"/>
    <s v="Wilds Buildings"/>
    <s v="Dorking"/>
    <x v="3"/>
    <d v="2022-01-11T00:00:00"/>
    <n v="19"/>
    <x v="5"/>
    <s v="Ultrathing V4"/>
    <x v="6"/>
    <x v="0"/>
    <n v="3.99"/>
    <n v="24"/>
    <n v="456"/>
    <x v="268"/>
  </r>
  <r>
    <n v="4942"/>
    <s v="Georgeanna"/>
    <s v="Benoit"/>
    <x v="0"/>
    <x v="0"/>
    <n v="30"/>
    <s v="Wilfrid Street"/>
    <s v="Chepstow"/>
    <x v="20"/>
    <s v="23/01/2020"/>
    <n v="75"/>
    <x v="4"/>
    <s v="Gigastuff"/>
    <x v="6"/>
    <x v="2"/>
    <n v="1.89"/>
    <n v="18"/>
    <n v="1350"/>
    <x v="23"/>
  </r>
  <r>
    <n v="4943"/>
    <s v="Luanna"/>
    <s v="Eaton"/>
    <x v="2"/>
    <x v="0"/>
    <n v="60"/>
    <s v="Willcott Road"/>
    <s v="Eye"/>
    <x v="17"/>
    <s v="28/02/2022"/>
    <n v="58"/>
    <x v="8"/>
    <s v="Superwossname"/>
    <x v="10"/>
    <x v="0"/>
    <n v="3.49"/>
    <n v="20"/>
    <n v="1160"/>
    <x v="286"/>
  </r>
  <r>
    <n v="4944"/>
    <s v="Willie"/>
    <s v="Fuentes"/>
    <x v="2"/>
    <x v="0"/>
    <n v="60"/>
    <s v="William Bonney"/>
    <s v="Lochwinnoch"/>
    <x v="11"/>
    <s v="24/09/2022"/>
    <n v="87"/>
    <x v="0"/>
    <s v="Hyperwotsit"/>
    <x v="9"/>
    <x v="0"/>
    <n v="2.0099999999999998"/>
    <n v="20"/>
    <n v="1740"/>
    <x v="184"/>
  </r>
  <r>
    <n v="4945"/>
    <s v="Edwardo"/>
    <s v="Fink"/>
    <x v="1"/>
    <x v="1"/>
    <n v="90"/>
    <s v="William Booth"/>
    <s v="Ilkeston"/>
    <x v="1"/>
    <d v="2022-03-03T00:00:00"/>
    <n v="18"/>
    <x v="8"/>
    <s v="Superwossname"/>
    <x v="5"/>
    <x v="0"/>
    <n v="3.49"/>
    <n v="20"/>
    <n v="360"/>
    <x v="24"/>
  </r>
  <r>
    <n v="4946"/>
    <s v="Patricia"/>
    <s v="Tran"/>
    <x v="2"/>
    <x v="0"/>
    <n v="90"/>
    <s v="William Mews"/>
    <s v="Forres"/>
    <x v="17"/>
    <d v="2022-03-01T00:00:00"/>
    <n v="104"/>
    <x v="2"/>
    <s v="Ultrathing V1"/>
    <x v="5"/>
    <x v="0"/>
    <n v="1.79"/>
    <n v="17"/>
    <n v="1768"/>
    <x v="458"/>
  </r>
  <r>
    <n v="4947"/>
    <s v="Elliott"/>
    <s v="Yeager"/>
    <x v="1"/>
    <x v="1"/>
    <n v="60"/>
    <s v="William Morley"/>
    <s v="Melton Mowbray"/>
    <x v="2"/>
    <d v="2021-07-09T00:00:00"/>
    <n v="79"/>
    <x v="7"/>
    <s v="Ultrathing V2"/>
    <x v="0"/>
    <x v="1"/>
    <n v="2.95"/>
    <n v="20"/>
    <n v="1580"/>
    <x v="822"/>
  </r>
  <r>
    <n v="4948"/>
    <s v="Velda"/>
    <s v="Hooks"/>
    <x v="0"/>
    <x v="0"/>
    <n v="30"/>
    <s v="William Road"/>
    <s v="Usk"/>
    <x v="2"/>
    <s v="18/07/2021"/>
    <n v="40"/>
    <x v="9"/>
    <s v="Ultrathing V3"/>
    <x v="0"/>
    <x v="1"/>
    <n v="3.39"/>
    <n v="24"/>
    <n v="960"/>
    <x v="228"/>
  </r>
  <r>
    <n v="4949"/>
    <s v="Cassie"/>
    <s v="Barrett"/>
    <x v="2"/>
    <x v="0"/>
    <n v="90"/>
    <s v="Williams Alley"/>
    <s v="Hamilton"/>
    <x v="13"/>
    <d v="2021-04-04T00:00:00"/>
    <n v="52"/>
    <x v="2"/>
    <s v="Ultrathing V1"/>
    <x v="4"/>
    <x v="1"/>
    <n v="1.79"/>
    <n v="17"/>
    <n v="884"/>
    <x v="1007"/>
  </r>
  <r>
    <n v="4950"/>
    <s v="Carolynn"/>
    <s v="Dillon"/>
    <x v="2"/>
    <x v="0"/>
    <n v="30"/>
    <s v="Williams Place"/>
    <s v="Isle Of Skye"/>
    <x v="21"/>
    <d v="2022-07-01T00:00:00"/>
    <n v="98"/>
    <x v="4"/>
    <s v="Gigastuff"/>
    <x v="0"/>
    <x v="0"/>
    <n v="1.89"/>
    <n v="18"/>
    <n v="1764"/>
    <x v="828"/>
  </r>
  <r>
    <n v="4951"/>
    <s v="Melani"/>
    <s v="Sloan"/>
    <x v="3"/>
    <x v="0"/>
    <n v="90"/>
    <s v="Willingdon Road"/>
    <s v="Isle Of Coll"/>
    <x v="21"/>
    <s v="22/03/2021"/>
    <n v="75"/>
    <x v="9"/>
    <s v="Ultrathing V3"/>
    <x v="5"/>
    <x v="1"/>
    <n v="3.39"/>
    <n v="24"/>
    <n v="1800"/>
    <x v="146"/>
  </r>
  <r>
    <n v="4952"/>
    <s v="Susan"/>
    <s v="Donnelly"/>
    <x v="2"/>
    <x v="0"/>
    <n v="30"/>
    <s v="Willington Villas"/>
    <s v="Great Missenden"/>
    <x v="57"/>
    <d v="2020-02-07T00:00:00"/>
    <n v="51"/>
    <x v="8"/>
    <s v="Superwossname"/>
    <x v="10"/>
    <x v="2"/>
    <n v="3.49"/>
    <n v="20"/>
    <n v="1020"/>
    <x v="126"/>
  </r>
  <r>
    <n v="4953"/>
    <s v="Cinderella"/>
    <s v="Madison"/>
    <x v="0"/>
    <x v="0"/>
    <n v="60"/>
    <s v="Willman Green"/>
    <s v="Ayrshire"/>
    <x v="40"/>
    <d v="2022-07-02T00:00:00"/>
    <n v="40"/>
    <x v="0"/>
    <s v="Hyperwotsit"/>
    <x v="0"/>
    <x v="0"/>
    <n v="2.0099999999999998"/>
    <n v="20"/>
    <n v="800"/>
    <x v="239"/>
  </r>
  <r>
    <n v="4954"/>
    <s v="Carey"/>
    <s v="Cummins"/>
    <x v="1"/>
    <x v="1"/>
    <n v="30"/>
    <s v="Willow Court"/>
    <s v="Cranleigh"/>
    <x v="16"/>
    <d v="2021-01-07T00:00:00"/>
    <n v="63"/>
    <x v="8"/>
    <s v="Superwossname"/>
    <x v="6"/>
    <x v="1"/>
    <n v="3.49"/>
    <n v="20"/>
    <n v="1260"/>
    <x v="435"/>
  </r>
  <r>
    <n v="4955"/>
    <s v="Winnie"/>
    <s v="Tobin"/>
    <x v="3"/>
    <x v="0"/>
    <n v="90"/>
    <s v="Willow Farm"/>
    <s v="Haywards Heath"/>
    <x v="1"/>
    <s v="26/04/2020"/>
    <n v="4"/>
    <x v="1"/>
    <s v="Megawidget L"/>
    <x v="4"/>
    <x v="2"/>
    <n v="1.79"/>
    <n v="24"/>
    <n v="96"/>
    <x v="245"/>
  </r>
  <r>
    <n v="4956"/>
    <s v="Laurence"/>
    <s v="Shook"/>
    <x v="1"/>
    <x v="1"/>
    <n v="60"/>
    <s v="Willow Terrace"/>
    <s v="Clydebank"/>
    <x v="15"/>
    <s v="25/04/2020"/>
    <n v="36"/>
    <x v="6"/>
    <s v="Megawidget M"/>
    <x v="4"/>
    <x v="2"/>
    <n v="1.29"/>
    <n v="24"/>
    <n v="864"/>
    <x v="73"/>
  </r>
  <r>
    <n v="4957"/>
    <s v="Flor"/>
    <s v="Farley"/>
    <x v="2"/>
    <x v="0"/>
    <n v="90"/>
    <s v="Willow View"/>
    <s v="Tarbert"/>
    <x v="2"/>
    <d v="2020-04-03T00:00:00"/>
    <n v="80"/>
    <x v="0"/>
    <s v="Hyperwotsit"/>
    <x v="4"/>
    <x v="2"/>
    <n v="2.0099999999999998"/>
    <n v="20"/>
    <n v="1600"/>
    <x v="1008"/>
  </r>
  <r>
    <n v="4958"/>
    <s v="Caterina"/>
    <s v="Tatum"/>
    <x v="2"/>
    <x v="0"/>
    <n v="90"/>
    <s v="Willow Walk"/>
    <s v="Newport"/>
    <x v="2"/>
    <s v="27/02/2020"/>
    <n v="61"/>
    <x v="5"/>
    <s v="Ultrathing V4"/>
    <x v="10"/>
    <x v="2"/>
    <n v="3.99"/>
    <n v="24"/>
    <n v="1464"/>
    <x v="515"/>
  </r>
  <r>
    <n v="4959"/>
    <s v="Rogelio"/>
    <s v="Perez"/>
    <x v="1"/>
    <x v="1"/>
    <n v="60"/>
    <s v="Willow Wood"/>
    <s v="Isle Of Mull"/>
    <x v="21"/>
    <s v="22/06/2020"/>
    <n v="6"/>
    <x v="6"/>
    <s v="Megawidget M"/>
    <x v="2"/>
    <x v="2"/>
    <n v="1.29"/>
    <n v="24"/>
    <n v="144"/>
    <x v="851"/>
  </r>
  <r>
    <n v="4961"/>
    <s v="Kareem"/>
    <s v="Sands"/>
    <x v="1"/>
    <x v="1"/>
    <n v="90"/>
    <s v="Willson Place"/>
    <s v="Roy Bridge"/>
    <x v="2"/>
    <d v="2021-11-08T00:00:00"/>
    <n v="17"/>
    <x v="4"/>
    <s v="Gigastuff"/>
    <x v="7"/>
    <x v="1"/>
    <n v="1.89"/>
    <n v="18"/>
    <n v="306"/>
    <x v="567"/>
  </r>
  <r>
    <n v="4962"/>
    <s v="Pearl"/>
    <s v="England"/>
    <x v="0"/>
    <x v="0"/>
    <n v="90"/>
    <s v="Wilmer Lea"/>
    <s v="Romford"/>
    <x v="2"/>
    <s v="29/06/2022"/>
    <n v="43"/>
    <x v="6"/>
    <s v="Megawidget M"/>
    <x v="2"/>
    <x v="0"/>
    <n v="1.29"/>
    <n v="24"/>
    <n v="1032"/>
    <x v="27"/>
  </r>
  <r>
    <n v="4963"/>
    <s v="Ariana"/>
    <s v="Hooks"/>
    <x v="4"/>
    <x v="2"/>
    <n v="60"/>
    <s v="Wilmer Place"/>
    <s v="Holmrook"/>
    <x v="1"/>
    <s v="29/10/2020"/>
    <n v="61"/>
    <x v="9"/>
    <s v="Ultrathing V3"/>
    <x v="1"/>
    <x v="2"/>
    <n v="3.39"/>
    <n v="24"/>
    <n v="1464"/>
    <x v="849"/>
  </r>
  <r>
    <n v="4964"/>
    <s v="Elvis"/>
    <s v="Bell"/>
    <x v="1"/>
    <x v="1"/>
    <n v="90"/>
    <s v="Wilmot House"/>
    <s v="Boat Of Garten"/>
    <x v="7"/>
    <d v="2022-04-11T00:00:00"/>
    <n v="104"/>
    <x v="4"/>
    <s v="Gigastuff"/>
    <x v="4"/>
    <x v="0"/>
    <n v="1.89"/>
    <n v="18"/>
    <n v="1872"/>
    <x v="262"/>
  </r>
  <r>
    <n v="4965"/>
    <s v="Antonia"/>
    <s v="May"/>
    <x v="1"/>
    <x v="1"/>
    <n v="30"/>
    <s v="Wilmot Street"/>
    <s v="Etchingham"/>
    <x v="17"/>
    <s v="26/03/2022"/>
    <n v="91"/>
    <x v="3"/>
    <s v="Megawidget S"/>
    <x v="5"/>
    <x v="0"/>
    <n v="0.69"/>
    <n v="24"/>
    <n v="2184"/>
    <x v="805"/>
  </r>
  <r>
    <n v="4966"/>
    <s v="Benjamin"/>
    <s v="Rubin"/>
    <x v="1"/>
    <x v="1"/>
    <n v="90"/>
    <s v="Wilmott'S Buildings"/>
    <s v="Heathfield"/>
    <x v="1"/>
    <s v="17/12/2022"/>
    <n v="69"/>
    <x v="2"/>
    <s v="Ultrathing V1"/>
    <x v="8"/>
    <x v="0"/>
    <n v="1.79"/>
    <n v="17"/>
    <n v="1173"/>
    <x v="875"/>
  </r>
  <r>
    <n v="4967"/>
    <s v="Samantha"/>
    <s v="Bond"/>
    <x v="2"/>
    <x v="0"/>
    <n v="60"/>
    <s v="Wilmott'S Buildings"/>
    <s v="Rye"/>
    <x v="2"/>
    <d v="2020-04-05T00:00:00"/>
    <n v="54"/>
    <x v="5"/>
    <s v="Ultrathing V4"/>
    <x v="4"/>
    <x v="2"/>
    <n v="3.99"/>
    <n v="24"/>
    <n v="1296"/>
    <x v="97"/>
  </r>
  <r>
    <n v="4968"/>
    <s v="Synthia"/>
    <s v="Burton"/>
    <x v="2"/>
    <x v="0"/>
    <n v="60"/>
    <s v="Wilmount Street"/>
    <s v="Acharacle"/>
    <x v="54"/>
    <s v="24/08/2020"/>
    <n v="58"/>
    <x v="3"/>
    <s v="Megawidget S"/>
    <x v="3"/>
    <x v="2"/>
    <n v="0.69"/>
    <n v="24"/>
    <n v="1392"/>
    <x v="102"/>
  </r>
  <r>
    <n v="4969"/>
    <s v="Alvin"/>
    <s v="Cantu"/>
    <x v="1"/>
    <x v="1"/>
    <n v="30"/>
    <s v="Wilson Place"/>
    <s v="Frizington"/>
    <x v="17"/>
    <d v="2020-05-07T00:00:00"/>
    <n v="2"/>
    <x v="1"/>
    <s v="Megawidget L"/>
    <x v="11"/>
    <x v="2"/>
    <n v="1.79"/>
    <n v="24"/>
    <n v="48"/>
    <x v="318"/>
  </r>
  <r>
    <n v="4970"/>
    <s v="Nelson"/>
    <s v="Jacob"/>
    <x v="1"/>
    <x v="1"/>
    <n v="90"/>
    <s v="Wilson Terrace"/>
    <s v="Peterhead"/>
    <x v="2"/>
    <s v="24/05/2021"/>
    <n v="13"/>
    <x v="3"/>
    <s v="Megawidget S"/>
    <x v="11"/>
    <x v="1"/>
    <n v="0.69"/>
    <n v="24"/>
    <n v="312"/>
    <x v="296"/>
  </r>
  <r>
    <n v="4971"/>
    <s v="Lauretta"/>
    <s v="Fischer"/>
    <x v="0"/>
    <x v="0"/>
    <n v="60"/>
    <s v="Wilton Crescent"/>
    <s v="Omagh"/>
    <x v="2"/>
    <s v="18/02/2022"/>
    <n v="10"/>
    <x v="8"/>
    <s v="Superwossname"/>
    <x v="10"/>
    <x v="0"/>
    <n v="3.49"/>
    <n v="20"/>
    <n v="200"/>
    <x v="859"/>
  </r>
  <r>
    <n v="4972"/>
    <s v="Jamey"/>
    <s v="Ragland"/>
    <x v="2"/>
    <x v="0"/>
    <n v="90"/>
    <s v="Wilton Row"/>
    <s v="Lingfield"/>
    <x v="11"/>
    <d v="2022-08-06T00:00:00"/>
    <n v="29"/>
    <x v="5"/>
    <s v="Ultrathing V4"/>
    <x v="3"/>
    <x v="0"/>
    <n v="3.99"/>
    <n v="24"/>
    <n v="696"/>
    <x v="748"/>
  </r>
  <r>
    <n v="4973"/>
    <s v="Gaston"/>
    <s v="Finch"/>
    <x v="1"/>
    <x v="1"/>
    <n v="90"/>
    <s v="Wimbolt Street"/>
    <s v="Isle Of Jura"/>
    <x v="21"/>
    <d v="2021-12-09T00:00:00"/>
    <n v="61"/>
    <x v="5"/>
    <s v="Ultrathing V4"/>
    <x v="8"/>
    <x v="1"/>
    <n v="3.99"/>
    <n v="24"/>
    <n v="1464"/>
    <x v="515"/>
  </r>
  <r>
    <n v="4974"/>
    <s v="Dortha"/>
    <s v="Dumas"/>
    <x v="2"/>
    <x v="0"/>
    <n v="30"/>
    <s v="Wimborne Drive"/>
    <s v="Worcester Park"/>
    <x v="2"/>
    <d v="2022-10-02T00:00:00"/>
    <n v="51"/>
    <x v="3"/>
    <s v="Megawidget S"/>
    <x v="1"/>
    <x v="0"/>
    <n v="0.69"/>
    <n v="24"/>
    <n v="1224"/>
    <x v="237"/>
  </r>
  <r>
    <n v="4975"/>
    <s v="Bill"/>
    <s v="Ambrose"/>
    <x v="1"/>
    <x v="1"/>
    <n v="30"/>
    <s v="Winchfield Road"/>
    <s v="Knaresborough"/>
    <x v="21"/>
    <s v="19/06/2020"/>
    <n v="47"/>
    <x v="0"/>
    <s v="Hyperwotsit"/>
    <x v="2"/>
    <x v="2"/>
    <n v="2.0099999999999998"/>
    <n v="20"/>
    <n v="940"/>
    <x v="421"/>
  </r>
  <r>
    <n v="4976"/>
    <s v="Lyle"/>
    <s v="Stovall"/>
    <x v="1"/>
    <x v="1"/>
    <n v="30"/>
    <s v="Windermere Road"/>
    <s v="Castlewellan"/>
    <x v="10"/>
    <s v="28/04/2021"/>
    <n v="2"/>
    <x v="2"/>
    <s v="Ultrathing V1"/>
    <x v="4"/>
    <x v="1"/>
    <n v="1.79"/>
    <n v="17"/>
    <n v="34"/>
    <x v="614"/>
  </r>
  <r>
    <n v="4977"/>
    <s v="Chuck"/>
    <s v="Goldman"/>
    <x v="1"/>
    <x v="1"/>
    <n v="60"/>
    <s v="Windermere Road"/>
    <s v="Welwyn"/>
    <x v="2"/>
    <d v="2022-09-12T00:00:00"/>
    <n v="100"/>
    <x v="9"/>
    <s v="Ultrathing V3"/>
    <x v="9"/>
    <x v="0"/>
    <n v="3.39"/>
    <n v="24"/>
    <n v="2400"/>
    <x v="1006"/>
  </r>
  <r>
    <n v="4978"/>
    <s v="Tod"/>
    <s v="Schmidt"/>
    <x v="1"/>
    <x v="1"/>
    <n v="30"/>
    <s v="Windmill Lane"/>
    <s v="Bacup"/>
    <x v="40"/>
    <s v="27/08/2020"/>
    <n v="34"/>
    <x v="2"/>
    <s v="Ultrathing V1"/>
    <x v="3"/>
    <x v="2"/>
    <n v="1.79"/>
    <n v="17"/>
    <n v="578"/>
    <x v="502"/>
  </r>
  <r>
    <n v="4979"/>
    <s v="Shirley"/>
    <s v="Ross"/>
    <x v="1"/>
    <x v="1"/>
    <n v="60"/>
    <s v="Windsor Cottages"/>
    <s v="Paignton"/>
    <x v="2"/>
    <s v="27/04/2022"/>
    <n v="23"/>
    <x v="4"/>
    <s v="Gigastuff"/>
    <x v="4"/>
    <x v="0"/>
    <n v="1.89"/>
    <n v="18"/>
    <n v="414"/>
    <x v="683"/>
  </r>
  <r>
    <n v="4980"/>
    <s v="Linh"/>
    <s v="Akers"/>
    <x v="0"/>
    <x v="0"/>
    <n v="30"/>
    <s v="Windsor Court"/>
    <s v="Bungay"/>
    <x v="8"/>
    <d v="2020-05-06T00:00:00"/>
    <n v="37"/>
    <x v="3"/>
    <s v="Megawidget S"/>
    <x v="11"/>
    <x v="2"/>
    <n v="0.69"/>
    <n v="24"/>
    <n v="888"/>
    <x v="562"/>
  </r>
  <r>
    <n v="4981"/>
    <s v="Jamel"/>
    <s v="Perkins"/>
    <x v="1"/>
    <x v="1"/>
    <n v="60"/>
    <s v="Windsor Mews"/>
    <s v="Walkerburn"/>
    <x v="2"/>
    <s v="27/03/2022"/>
    <n v="95"/>
    <x v="4"/>
    <s v="Gigastuff"/>
    <x v="5"/>
    <x v="0"/>
    <n v="1.89"/>
    <n v="18"/>
    <n v="1710"/>
    <x v="907"/>
  </r>
  <r>
    <n v="4982"/>
    <s v="Casandra"/>
    <s v="David"/>
    <x v="2"/>
    <x v="0"/>
    <n v="60"/>
    <s v="Windsor Road"/>
    <s v="Merseyside"/>
    <x v="2"/>
    <d v="2020-12-01T00:00:00"/>
    <n v="44"/>
    <x v="8"/>
    <s v="Superwossname"/>
    <x v="8"/>
    <x v="2"/>
    <n v="3.49"/>
    <n v="20"/>
    <n v="880"/>
    <x v="327"/>
  </r>
  <r>
    <n v="4983"/>
    <s v="Magen"/>
    <s v="Pratt"/>
    <x v="2"/>
    <x v="0"/>
    <n v="30"/>
    <s v="Windsor Villas"/>
    <s v="Portstewart"/>
    <x v="2"/>
    <s v="18/09/2020"/>
    <n v="43"/>
    <x v="1"/>
    <s v="Megawidget L"/>
    <x v="9"/>
    <x v="2"/>
    <n v="1.79"/>
    <n v="24"/>
    <n v="1032"/>
    <x v="76"/>
  </r>
  <r>
    <n v="4984"/>
    <s v="Waldo"/>
    <s v="Sims"/>
    <x v="6"/>
    <x v="2"/>
    <n v="90"/>
    <s v="Windsor Way"/>
    <s v="Lynmouth"/>
    <x v="2"/>
    <s v="30/07/2020"/>
    <n v="8"/>
    <x v="0"/>
    <s v="Hyperwotsit"/>
    <x v="0"/>
    <x v="2"/>
    <n v="2.0099999999999998"/>
    <n v="20"/>
    <n v="160"/>
    <x v="211"/>
  </r>
  <r>
    <n v="4985"/>
    <s v="Vina"/>
    <s v="Lake"/>
    <x v="0"/>
    <x v="0"/>
    <n v="90"/>
    <s v="Windyridge Close"/>
    <s v="Canterbury"/>
    <x v="10"/>
    <s v="27/07/2021"/>
    <n v="80"/>
    <x v="0"/>
    <s v="Hyperwotsit"/>
    <x v="0"/>
    <x v="1"/>
    <n v="2.0099999999999998"/>
    <n v="20"/>
    <n v="1600"/>
    <x v="1008"/>
  </r>
  <r>
    <n v="4986"/>
    <s v="Matthew"/>
    <s v="Werner"/>
    <x v="1"/>
    <x v="1"/>
    <n v="30"/>
    <s v="WingfoRoadRoad"/>
    <s v="Lewes"/>
    <x v="11"/>
    <s v="19/04/2020"/>
    <n v="70"/>
    <x v="6"/>
    <s v="Megawidget M"/>
    <x v="4"/>
    <x v="2"/>
    <n v="1.29"/>
    <n v="24"/>
    <n v="1680"/>
    <x v="581"/>
  </r>
  <r>
    <n v="4987"/>
    <s v="Linsey"/>
    <s v="Dejesus"/>
    <x v="2"/>
    <x v="0"/>
    <n v="30"/>
    <s v="Wingrave Road"/>
    <s v="Bromsgrove"/>
    <x v="32"/>
    <s v="13/09/2020"/>
    <n v="66"/>
    <x v="3"/>
    <s v="Megawidget S"/>
    <x v="9"/>
    <x v="2"/>
    <n v="0.69"/>
    <n v="24"/>
    <n v="1584"/>
    <x v="158"/>
  </r>
  <r>
    <n v="4988"/>
    <s v="Ophelia"/>
    <s v="Duvall"/>
    <x v="2"/>
    <x v="0"/>
    <n v="60"/>
    <s v="Wingrave Road"/>
    <s v="Knighton"/>
    <x v="21"/>
    <s v="20/02/2022"/>
    <n v="92"/>
    <x v="5"/>
    <s v="Ultrathing V4"/>
    <x v="10"/>
    <x v="0"/>
    <n v="3.99"/>
    <n v="24"/>
    <n v="2208"/>
    <x v="30"/>
  </r>
  <r>
    <n v="4989"/>
    <s v="Gwen"/>
    <s v="Sylvester"/>
    <x v="2"/>
    <x v="0"/>
    <n v="30"/>
    <s v="Winnington Road"/>
    <s v="Chard"/>
    <x v="20"/>
    <s v="18/06/2021"/>
    <n v="73"/>
    <x v="7"/>
    <s v="Ultrathing V2"/>
    <x v="2"/>
    <x v="1"/>
    <n v="2.95"/>
    <n v="20"/>
    <n v="1460"/>
    <x v="512"/>
  </r>
  <r>
    <n v="4990"/>
    <s v="Johnnie"/>
    <s v="Begay"/>
    <x v="4"/>
    <x v="2"/>
    <n v="60"/>
    <s v="Winslow Road"/>
    <s v="Kidlington"/>
    <x v="21"/>
    <s v="13/01/2022"/>
    <n v="12"/>
    <x v="2"/>
    <s v="Ultrathing V1"/>
    <x v="6"/>
    <x v="0"/>
    <n v="1.79"/>
    <n v="17"/>
    <n v="204"/>
    <x v="578"/>
  </r>
  <r>
    <n v="4991"/>
    <s v="Jimmie"/>
    <s v="Krause"/>
    <x v="1"/>
    <x v="1"/>
    <n v="90"/>
    <s v="Winterwell Road"/>
    <s v="Hinckley"/>
    <x v="1"/>
    <s v="20/04/2021"/>
    <n v="27"/>
    <x v="7"/>
    <s v="Ultrathing V2"/>
    <x v="4"/>
    <x v="1"/>
    <n v="2.95"/>
    <n v="20"/>
    <n v="540"/>
    <x v="675"/>
  </r>
  <r>
    <n v="4993"/>
    <s v="Necole"/>
    <s v="Oconnell"/>
    <x v="2"/>
    <x v="0"/>
    <n v="90"/>
    <s v="Witcombe Street"/>
    <s v="Goodwick"/>
    <x v="17"/>
    <s v="21/03/2020"/>
    <n v="14"/>
    <x v="8"/>
    <s v="Superwossname"/>
    <x v="5"/>
    <x v="2"/>
    <n v="3.49"/>
    <n v="20"/>
    <n v="280"/>
    <x v="35"/>
  </r>
  <r>
    <n v="4994"/>
    <s v="Lennie"/>
    <s v="Numbers"/>
    <x v="2"/>
    <x v="0"/>
    <n v="60"/>
    <s v="Withycombe Road"/>
    <s v="Kinross"/>
    <x v="21"/>
    <s v="14/03/2020"/>
    <n v="17"/>
    <x v="4"/>
    <s v="Gigastuff"/>
    <x v="5"/>
    <x v="2"/>
    <n v="1.89"/>
    <n v="18"/>
    <n v="306"/>
    <x v="567"/>
  </r>
  <r>
    <n v="4996"/>
    <s v="Claretta"/>
    <s v="Oneil"/>
    <x v="2"/>
    <x v="0"/>
    <n v="90"/>
    <s v="Witney Path"/>
    <s v="North Tawton"/>
    <x v="2"/>
    <s v="30/06/2022"/>
    <n v="46"/>
    <x v="6"/>
    <s v="Megawidget M"/>
    <x v="2"/>
    <x v="0"/>
    <n v="1.29"/>
    <n v="24"/>
    <n v="1104"/>
    <x v="199"/>
  </r>
  <r>
    <n v="4997"/>
    <s v="Stewart"/>
    <s v="Levine"/>
    <x v="1"/>
    <x v="1"/>
    <n v="60"/>
    <s v="Woburn"/>
    <s v="Shanklin"/>
    <x v="2"/>
    <s v="26/11/2020"/>
    <n v="60"/>
    <x v="7"/>
    <s v="Ultrathing V2"/>
    <x v="7"/>
    <x v="2"/>
    <n v="2.95"/>
    <n v="20"/>
    <n v="1200"/>
    <x v="1001"/>
  </r>
  <r>
    <n v="4998"/>
    <s v="James"/>
    <s v="Cooke"/>
    <x v="1"/>
    <x v="1"/>
    <n v="60"/>
    <s v="Woburn Close"/>
    <s v="Immingham"/>
    <x v="35"/>
    <d v="2021-08-09T00:00:00"/>
    <n v="56"/>
    <x v="1"/>
    <s v="Megawidget L"/>
    <x v="3"/>
    <x v="1"/>
    <n v="1.79"/>
    <n v="24"/>
    <n v="1344"/>
    <x v="819"/>
  </r>
  <r>
    <n v="4999"/>
    <s v="Hoa"/>
    <s v="Sprague"/>
    <x v="3"/>
    <x v="0"/>
    <n v="60"/>
    <s v="Wolsey Road"/>
    <s v="West Midlands"/>
    <x v="2"/>
    <d v="2021-10-04T00:00:00"/>
    <n v="53"/>
    <x v="9"/>
    <s v="Ultrathing V3"/>
    <x v="1"/>
    <x v="1"/>
    <n v="3.39"/>
    <n v="24"/>
    <n v="1272"/>
    <x v="770"/>
  </r>
  <r>
    <n v="5000"/>
    <s v="Rey"/>
    <s v="Bryant"/>
    <x v="1"/>
    <x v="1"/>
    <n v="90"/>
    <s v="Wontner Close"/>
    <s v="Ellesmere"/>
    <x v="17"/>
    <d v="2021-02-03T00:00:00"/>
    <n v="47"/>
    <x v="6"/>
    <s v="Megawidget M"/>
    <x v="10"/>
    <x v="1"/>
    <n v="1.29"/>
    <n v="24"/>
    <n v="1128"/>
    <x v="508"/>
  </r>
  <r>
    <n v="5001"/>
    <s v="Karon"/>
    <s v="Rasmussen"/>
    <x v="2"/>
    <x v="0"/>
    <n v="90"/>
    <s v="Wontner Close"/>
    <s v="Newbridge"/>
    <x v="2"/>
    <s v="14/10/2020"/>
    <n v="34"/>
    <x v="5"/>
    <s v="Ultrathing V4"/>
    <x v="1"/>
    <x v="2"/>
    <n v="3.99"/>
    <n v="24"/>
    <n v="816"/>
    <x v="692"/>
  </r>
  <r>
    <n v="5002"/>
    <s v="Milo"/>
    <s v="Stubbs"/>
    <x v="1"/>
    <x v="1"/>
    <n v="90"/>
    <s v="Wood Lane"/>
    <s v="Newport"/>
    <x v="2"/>
    <s v="19/10/2021"/>
    <n v="19"/>
    <x v="0"/>
    <s v="Hyperwotsit"/>
    <x v="1"/>
    <x v="1"/>
    <n v="2.0099999999999998"/>
    <n v="20"/>
    <n v="380"/>
    <x v="44"/>
  </r>
  <r>
    <n v="5003"/>
    <s v="Beatriz"/>
    <s v="Workman"/>
    <x v="2"/>
    <x v="0"/>
    <n v="30"/>
    <s v="Wood Lane"/>
    <s v="Withernsea"/>
    <x v="2"/>
    <d v="2021-10-03T00:00:00"/>
    <n v="83"/>
    <x v="3"/>
    <s v="Megawidget S"/>
    <x v="1"/>
    <x v="1"/>
    <n v="0.69"/>
    <n v="24"/>
    <n v="1992"/>
    <x v="321"/>
  </r>
  <r>
    <n v="5004"/>
    <s v="Willodean"/>
    <s v="Frost"/>
    <x v="3"/>
    <x v="0"/>
    <n v="30"/>
    <s v="Wood Lawn"/>
    <s v="Beckermet"/>
    <x v="43"/>
    <s v="15/06/2022"/>
    <n v="62"/>
    <x v="1"/>
    <s v="Megawidget L"/>
    <x v="2"/>
    <x v="0"/>
    <n v="1.79"/>
    <n v="24"/>
    <n v="1488"/>
    <x v="467"/>
  </r>
  <r>
    <n v="5005"/>
    <s v="Salley"/>
    <s v="Cummings"/>
    <x v="2"/>
    <x v="0"/>
    <n v="30"/>
    <s v="Wood Vale"/>
    <s v="Buxton"/>
    <x v="12"/>
    <s v="16/06/2020"/>
    <n v="60"/>
    <x v="1"/>
    <s v="Megawidget L"/>
    <x v="2"/>
    <x v="2"/>
    <n v="1.79"/>
    <n v="24"/>
    <n v="1440"/>
    <x v="51"/>
  </r>
  <r>
    <n v="5007"/>
    <s v="Andres"/>
    <s v="Price"/>
    <x v="4"/>
    <x v="2"/>
    <n v="90"/>
    <s v="Woodberry Avenue"/>
    <s v="Egremont"/>
    <x v="45"/>
    <d v="2020-03-04T00:00:00"/>
    <n v="33"/>
    <x v="7"/>
    <s v="Ultrathing V2"/>
    <x v="5"/>
    <x v="2"/>
    <n v="2.95"/>
    <n v="20"/>
    <n v="660"/>
    <x v="242"/>
  </r>
  <r>
    <n v="5008"/>
    <s v="Thaddeus"/>
    <s v="Charles"/>
    <x v="1"/>
    <x v="1"/>
    <n v="60"/>
    <s v="Woodbine Villas"/>
    <s v="Tyne And Wear"/>
    <x v="2"/>
    <d v="2022-09-01T00:00:00"/>
    <n v="81"/>
    <x v="2"/>
    <s v="Ultrathing V1"/>
    <x v="9"/>
    <x v="0"/>
    <n v="1.79"/>
    <n v="17"/>
    <n v="1377"/>
    <x v="293"/>
  </r>
  <r>
    <n v="5009"/>
    <s v="Gussie"/>
    <s v="Frey"/>
    <x v="2"/>
    <x v="0"/>
    <n v="30"/>
    <s v="Woodbourne Avenue"/>
    <s v="Paignton"/>
    <x v="2"/>
    <s v="29/11/2022"/>
    <n v="30"/>
    <x v="8"/>
    <s v="Superwossname"/>
    <x v="7"/>
    <x v="0"/>
    <n v="3.49"/>
    <n v="20"/>
    <n v="600"/>
    <x v="32"/>
  </r>
  <r>
    <n v="5010"/>
    <s v="Alleen"/>
    <s v="Sterling"/>
    <x v="2"/>
    <x v="0"/>
    <n v="60"/>
    <s v="Woodbourne Close"/>
    <s v="Rowland'S Castle"/>
    <x v="2"/>
    <s v="16/07/2022"/>
    <n v="4"/>
    <x v="6"/>
    <s v="Megawidget M"/>
    <x v="0"/>
    <x v="0"/>
    <n v="1.29"/>
    <n v="24"/>
    <n v="96"/>
    <x v="879"/>
  </r>
  <r>
    <n v="5011"/>
    <s v="Kendall"/>
    <s v="Patrick"/>
    <x v="1"/>
    <x v="1"/>
    <n v="60"/>
    <s v="Woodbridge Close"/>
    <s v="Fakenham"/>
    <x v="17"/>
    <s v="23/01/2021"/>
    <n v="30"/>
    <x v="4"/>
    <s v="Gigastuff"/>
    <x v="6"/>
    <x v="1"/>
    <n v="1.89"/>
    <n v="18"/>
    <n v="540"/>
    <x v="882"/>
  </r>
  <r>
    <n v="5012"/>
    <s v="Janine"/>
    <s v="Maurer"/>
    <x v="3"/>
    <x v="0"/>
    <n v="90"/>
    <s v="Woodend"/>
    <s v="Esher"/>
    <x v="17"/>
    <s v="24/01/2022"/>
    <n v="21"/>
    <x v="5"/>
    <s v="Ultrathing V4"/>
    <x v="6"/>
    <x v="0"/>
    <n v="3.99"/>
    <n v="24"/>
    <n v="504"/>
    <x v="568"/>
  </r>
  <r>
    <n v="5013"/>
    <s v="Hector"/>
    <s v="Garrett"/>
    <x v="1"/>
    <x v="1"/>
    <n v="90"/>
    <s v="Woodfall Road"/>
    <s v="Kidderminster"/>
    <x v="21"/>
    <s v="29/07/2020"/>
    <n v="26"/>
    <x v="4"/>
    <s v="Gigastuff"/>
    <x v="0"/>
    <x v="2"/>
    <n v="1.89"/>
    <n v="18"/>
    <n v="468"/>
    <x v="607"/>
  </r>
  <r>
    <n v="5014"/>
    <s v="Wilfred"/>
    <s v="Helton"/>
    <x v="1"/>
    <x v="1"/>
    <n v="30"/>
    <s v="Woodfarrs"/>
    <s v="Exmouth"/>
    <x v="17"/>
    <d v="2022-03-07T00:00:00"/>
    <n v="55"/>
    <x v="2"/>
    <s v="Ultrathing V1"/>
    <x v="5"/>
    <x v="0"/>
    <n v="1.79"/>
    <n v="17"/>
    <n v="935"/>
    <x v="773"/>
  </r>
  <r>
    <n v="5015"/>
    <s v="Nickolas"/>
    <s v="Koch"/>
    <x v="1"/>
    <x v="1"/>
    <n v="90"/>
    <s v="Woodfield Crescent"/>
    <s v="Dolgellau"/>
    <x v="3"/>
    <d v="2020-05-06T00:00:00"/>
    <n v="29"/>
    <x v="8"/>
    <s v="Superwossname"/>
    <x v="11"/>
    <x v="2"/>
    <n v="3.49"/>
    <n v="20"/>
    <n v="580"/>
    <x v="295"/>
  </r>
  <r>
    <n v="5016"/>
    <s v="Cristine"/>
    <s v="Payton"/>
    <x v="0"/>
    <x v="0"/>
    <n v="30"/>
    <s v="Woodgrange Avenue"/>
    <s v="Llansantffraid"/>
    <x v="11"/>
    <s v="24/09/2022"/>
    <n v="28"/>
    <x v="1"/>
    <s v="Megawidget L"/>
    <x v="9"/>
    <x v="0"/>
    <n v="1.79"/>
    <n v="24"/>
    <n v="672"/>
    <x v="772"/>
  </r>
  <r>
    <n v="5017"/>
    <s v="Frankie"/>
    <s v="Fox"/>
    <x v="2"/>
    <x v="0"/>
    <n v="60"/>
    <s v="Woodham Court"/>
    <s v="Alresford"/>
    <x v="14"/>
    <d v="2021-03-01T00:00:00"/>
    <n v="94"/>
    <x v="4"/>
    <s v="Gigastuff"/>
    <x v="5"/>
    <x v="1"/>
    <n v="1.89"/>
    <n v="18"/>
    <n v="1692"/>
    <x v="617"/>
  </r>
  <r>
    <n v="5018"/>
    <s v="Palmira"/>
    <s v="Dill"/>
    <x v="2"/>
    <x v="0"/>
    <n v="60"/>
    <s v="Woodheyes Road"/>
    <s v="St. Andrews"/>
    <x v="2"/>
    <s v="20/01/2020"/>
    <n v="40"/>
    <x v="9"/>
    <s v="Ultrathing V3"/>
    <x v="6"/>
    <x v="2"/>
    <n v="3.39"/>
    <n v="24"/>
    <n v="960"/>
    <x v="228"/>
  </r>
  <r>
    <n v="5019"/>
    <s v="Orville"/>
    <s v="Joseph"/>
    <x v="1"/>
    <x v="1"/>
    <n v="90"/>
    <s v="Woodhurst Road"/>
    <s v="Penicuik"/>
    <x v="2"/>
    <d v="2020-05-09T00:00:00"/>
    <n v="55"/>
    <x v="2"/>
    <s v="Ultrathing V1"/>
    <x v="11"/>
    <x v="2"/>
    <n v="1.79"/>
    <n v="17"/>
    <n v="935"/>
    <x v="773"/>
  </r>
  <r>
    <n v="5020"/>
    <s v="Deane"/>
    <s v="Souza"/>
    <x v="2"/>
    <x v="0"/>
    <n v="30"/>
    <s v="Woodland Close"/>
    <s v="Bradford-On-Avon"/>
    <x v="67"/>
    <s v="24/07/2020"/>
    <n v="45"/>
    <x v="6"/>
    <s v="Megawidget M"/>
    <x v="0"/>
    <x v="2"/>
    <n v="1.29"/>
    <n v="24"/>
    <n v="1080"/>
    <x v="570"/>
  </r>
  <r>
    <n v="5021"/>
    <s v="Sabrina"/>
    <s v="Pagan"/>
    <x v="0"/>
    <x v="0"/>
    <n v="30"/>
    <s v="Woodland Close"/>
    <s v="Isle Of Coll"/>
    <x v="21"/>
    <s v="15/08/2021"/>
    <n v="24"/>
    <x v="3"/>
    <s v="Megawidget S"/>
    <x v="3"/>
    <x v="1"/>
    <n v="0.69"/>
    <n v="24"/>
    <n v="576"/>
    <x v="215"/>
  </r>
  <r>
    <n v="5022"/>
    <s v="Hayden"/>
    <s v="Blackwell"/>
    <x v="1"/>
    <x v="1"/>
    <n v="30"/>
    <s v="Woodmans Mews"/>
    <s v="Prudhoe"/>
    <x v="2"/>
    <s v="24/12/2021"/>
    <n v="40"/>
    <x v="7"/>
    <s v="Ultrathing V2"/>
    <x v="8"/>
    <x v="1"/>
    <n v="2.95"/>
    <n v="20"/>
    <n v="800"/>
    <x v="974"/>
  </r>
  <r>
    <n v="5023"/>
    <s v="Cher"/>
    <s v="Spencer"/>
    <x v="0"/>
    <x v="0"/>
    <n v="30"/>
    <s v="Woodman'S Place"/>
    <s v="Romney Marsh"/>
    <x v="2"/>
    <d v="2022-12-11T00:00:00"/>
    <n v="30"/>
    <x v="4"/>
    <s v="Gigastuff"/>
    <x v="8"/>
    <x v="0"/>
    <n v="1.89"/>
    <n v="18"/>
    <n v="540"/>
    <x v="882"/>
  </r>
  <r>
    <n v="5024"/>
    <s v="Murray"/>
    <s v="Branch"/>
    <x v="1"/>
    <x v="1"/>
    <n v="90"/>
    <s v="Woods Court"/>
    <s v="Ringwood"/>
    <x v="2"/>
    <s v="17/07/2020"/>
    <n v="2"/>
    <x v="2"/>
    <s v="Ultrathing V1"/>
    <x v="0"/>
    <x v="2"/>
    <n v="1.79"/>
    <n v="17"/>
    <n v="34"/>
    <x v="614"/>
  </r>
  <r>
    <n v="5025"/>
    <s v="Ike"/>
    <s v="Milligan"/>
    <x v="1"/>
    <x v="1"/>
    <n v="90"/>
    <s v="Woods Court"/>
    <s v="Sturminster Newton"/>
    <x v="2"/>
    <d v="2021-05-06T00:00:00"/>
    <n v="7"/>
    <x v="1"/>
    <s v="Megawidget L"/>
    <x v="11"/>
    <x v="1"/>
    <n v="1.79"/>
    <n v="24"/>
    <n v="168"/>
    <x v="629"/>
  </r>
  <r>
    <n v="5026"/>
    <s v="Violette"/>
    <s v="Dickey"/>
    <x v="2"/>
    <x v="0"/>
    <n v="90"/>
    <s v="Woodside Grange"/>
    <s v="Rochester"/>
    <x v="2"/>
    <s v="20/07/2022"/>
    <n v="60"/>
    <x v="8"/>
    <s v="Superwossname"/>
    <x v="0"/>
    <x v="0"/>
    <n v="3.49"/>
    <n v="20"/>
    <n v="1200"/>
    <x v="384"/>
  </r>
  <r>
    <n v="5027"/>
    <s v="Thomas"/>
    <s v="Fritz"/>
    <x v="1"/>
    <x v="1"/>
    <n v="60"/>
    <s v="Woodside Grange"/>
    <s v="Sandbach"/>
    <x v="2"/>
    <d v="2020-12-01T00:00:00"/>
    <n v="81"/>
    <x v="9"/>
    <s v="Ultrathing V3"/>
    <x v="8"/>
    <x v="2"/>
    <n v="3.39"/>
    <n v="24"/>
    <n v="1944"/>
    <x v="836"/>
  </r>
  <r>
    <n v="5028"/>
    <s v="Minta"/>
    <s v="Caldwell"/>
    <x v="0"/>
    <x v="0"/>
    <n v="30"/>
    <s v="Woodside Grove"/>
    <s v="Mitcheldean"/>
    <x v="2"/>
    <d v="2020-05-12T00:00:00"/>
    <n v="36"/>
    <x v="1"/>
    <s v="Megawidget L"/>
    <x v="11"/>
    <x v="2"/>
    <n v="1.79"/>
    <n v="24"/>
    <n v="864"/>
    <x v="940"/>
  </r>
  <r>
    <n v="5029"/>
    <s v="Nathaniel"/>
    <s v="Bruno"/>
    <x v="1"/>
    <x v="1"/>
    <n v="60"/>
    <s v="Woodville House"/>
    <s v="Iver"/>
    <x v="21"/>
    <s v="26/05/2021"/>
    <n v="65"/>
    <x v="8"/>
    <s v="Superwossname"/>
    <x v="11"/>
    <x v="1"/>
    <n v="3.49"/>
    <n v="20"/>
    <n v="1300"/>
    <x v="334"/>
  </r>
  <r>
    <n v="5030"/>
    <s v="Mendy"/>
    <s v="Dewitt"/>
    <x v="0"/>
    <x v="0"/>
    <n v="90"/>
    <s v="Woodville Road"/>
    <s v="Alexandria"/>
    <x v="5"/>
    <d v="2021-10-02T00:00:00"/>
    <n v="62"/>
    <x v="3"/>
    <s v="Megawidget S"/>
    <x v="1"/>
    <x v="1"/>
    <n v="0.69"/>
    <n v="24"/>
    <n v="1488"/>
    <x v="637"/>
  </r>
  <r>
    <n v="5031"/>
    <s v="Benito"/>
    <s v="Little"/>
    <x v="1"/>
    <x v="1"/>
    <n v="60"/>
    <s v="Woodville Street"/>
    <s v="Isle Of Bute"/>
    <x v="21"/>
    <s v="30/08/2020"/>
    <n v="36"/>
    <x v="7"/>
    <s v="Ultrathing V2"/>
    <x v="3"/>
    <x v="2"/>
    <n v="2.95"/>
    <n v="20"/>
    <n v="720"/>
    <x v="256"/>
  </r>
  <r>
    <n v="5032"/>
    <s v="Colby"/>
    <s v="Vela"/>
    <x v="5"/>
    <x v="2"/>
    <n v="90"/>
    <s v="WoodwaRoadTerrace"/>
    <s v="Abergavenny"/>
    <x v="36"/>
    <d v="2020-10-05T00:00:00"/>
    <n v="34"/>
    <x v="3"/>
    <s v="Megawidget S"/>
    <x v="1"/>
    <x v="2"/>
    <n v="0.69"/>
    <n v="24"/>
    <n v="816"/>
    <x v="464"/>
  </r>
  <r>
    <n v="5033"/>
    <s v="Abram"/>
    <s v="Darby"/>
    <x v="1"/>
    <x v="1"/>
    <n v="60"/>
    <s v="Woolf Close"/>
    <s v="Latheron"/>
    <x v="21"/>
    <s v="25/05/2021"/>
    <n v="78"/>
    <x v="4"/>
    <s v="Gigastuff"/>
    <x v="11"/>
    <x v="1"/>
    <n v="1.89"/>
    <n v="18"/>
    <n v="1404"/>
    <x v="694"/>
  </r>
  <r>
    <n v="5034"/>
    <s v="Trinidad"/>
    <s v="Lanier"/>
    <x v="2"/>
    <x v="0"/>
    <n v="30"/>
    <s v="Woolneigh Street"/>
    <s v="Barnsley"/>
    <x v="71"/>
    <d v="2022-04-06T00:00:00"/>
    <n v="42"/>
    <x v="3"/>
    <s v="Megawidget S"/>
    <x v="4"/>
    <x v="0"/>
    <n v="0.69"/>
    <n v="24"/>
    <n v="1008"/>
    <x v="667"/>
  </r>
  <r>
    <n v="5035"/>
    <s v="Rocky"/>
    <s v="Leon"/>
    <x v="1"/>
    <x v="1"/>
    <n v="30"/>
    <s v="Woolridge Way"/>
    <s v="Glenfinnan"/>
    <x v="17"/>
    <d v="2021-05-12T00:00:00"/>
    <n v="13"/>
    <x v="9"/>
    <s v="Ultrathing V3"/>
    <x v="11"/>
    <x v="1"/>
    <n v="3.39"/>
    <n v="24"/>
    <n v="312"/>
    <x v="407"/>
  </r>
  <r>
    <n v="5036"/>
    <s v="Loma"/>
    <s v="Glover"/>
    <x v="0"/>
    <x v="0"/>
    <n v="90"/>
    <s v="Woolstaplers Way"/>
    <s v="Prestatyn"/>
    <x v="2"/>
    <d v="2021-08-05T00:00:00"/>
    <n v="80"/>
    <x v="7"/>
    <s v="Ultrathing V2"/>
    <x v="3"/>
    <x v="1"/>
    <n v="2.95"/>
    <n v="20"/>
    <n v="1600"/>
    <x v="690"/>
  </r>
  <r>
    <n v="5037"/>
    <s v="Ray"/>
    <s v="Mcdonald"/>
    <x v="0"/>
    <x v="0"/>
    <n v="30"/>
    <s v="Woolwich Manor"/>
    <s v="Larkhall"/>
    <x v="21"/>
    <s v="28/07/2022"/>
    <n v="105"/>
    <x v="0"/>
    <s v="Hyperwotsit"/>
    <x v="0"/>
    <x v="0"/>
    <n v="2.0099999999999998"/>
    <n v="20"/>
    <n v="2100"/>
    <x v="703"/>
  </r>
  <r>
    <n v="5038"/>
    <s v="Foster"/>
    <s v="Thorne"/>
    <x v="1"/>
    <x v="1"/>
    <n v="30"/>
    <s v="Worcester Cottages"/>
    <s v="Canonbie"/>
    <x v="10"/>
    <d v="2021-06-01T00:00:00"/>
    <n v="53"/>
    <x v="8"/>
    <s v="Superwossname"/>
    <x v="2"/>
    <x v="1"/>
    <n v="3.49"/>
    <n v="20"/>
    <n v="1060"/>
    <x v="597"/>
  </r>
  <r>
    <n v="5039"/>
    <s v="Jesus"/>
    <s v="Hewitt"/>
    <x v="0"/>
    <x v="0"/>
    <n v="90"/>
    <s v="Worcester Street"/>
    <s v="Rushden"/>
    <x v="2"/>
    <d v="2021-12-09T00:00:00"/>
    <n v="91"/>
    <x v="7"/>
    <s v="Ultrathing V2"/>
    <x v="8"/>
    <x v="1"/>
    <n v="2.95"/>
    <n v="20"/>
    <n v="1820"/>
    <x v="151"/>
  </r>
  <r>
    <n v="5040"/>
    <s v="Sanford"/>
    <s v="Ferrell"/>
    <x v="1"/>
    <x v="1"/>
    <n v="60"/>
    <s v="Wordsworth Avenue"/>
    <s v="Crymych"/>
    <x v="16"/>
    <s v="15/12/2021"/>
    <n v="83"/>
    <x v="6"/>
    <s v="Megawidget M"/>
    <x v="8"/>
    <x v="1"/>
    <n v="1.29"/>
    <n v="24"/>
    <n v="1992"/>
    <x v="294"/>
  </r>
  <r>
    <n v="5041"/>
    <s v="Karl"/>
    <s v="Duffy"/>
    <x v="1"/>
    <x v="1"/>
    <n v="90"/>
    <s v="Wordsworth Walk"/>
    <s v="Westgate-On-Sea"/>
    <x v="2"/>
    <s v="19/01/2020"/>
    <n v="83"/>
    <x v="9"/>
    <s v="Ultrathing V3"/>
    <x v="6"/>
    <x v="2"/>
    <n v="3.39"/>
    <n v="24"/>
    <n v="1992"/>
    <x v="883"/>
  </r>
  <r>
    <n v="5042"/>
    <s v="Lauren"/>
    <s v="Stanley"/>
    <x v="0"/>
    <x v="0"/>
    <n v="60"/>
    <s v="Worland Road"/>
    <s v="Buckhurst Hill"/>
    <x v="8"/>
    <s v="23/04/2020"/>
    <n v="72"/>
    <x v="1"/>
    <s v="Megawidget L"/>
    <x v="4"/>
    <x v="2"/>
    <n v="1.79"/>
    <n v="24"/>
    <n v="1728"/>
    <x v="705"/>
  </r>
  <r>
    <n v="5043"/>
    <s v="Evan"/>
    <s v="Lott"/>
    <x v="1"/>
    <x v="1"/>
    <n v="30"/>
    <s v="Worley'S Court"/>
    <s v="Aberlour"/>
    <x v="27"/>
    <s v="30/09/2021"/>
    <n v="66"/>
    <x v="4"/>
    <s v="Gigastuff"/>
    <x v="9"/>
    <x v="1"/>
    <n v="1.89"/>
    <n v="18"/>
    <n v="1188"/>
    <x v="15"/>
  </r>
  <r>
    <n v="5044"/>
    <s v="Jonathon"/>
    <s v="Felix"/>
    <x v="1"/>
    <x v="1"/>
    <n v="90"/>
    <s v="Worsley Bridge"/>
    <s v="Heanor"/>
    <x v="1"/>
    <d v="2021-03-06T00:00:00"/>
    <n v="47"/>
    <x v="4"/>
    <s v="Gigastuff"/>
    <x v="5"/>
    <x v="1"/>
    <n v="1.89"/>
    <n v="18"/>
    <n v="846"/>
    <x v="78"/>
  </r>
  <r>
    <n v="5045"/>
    <s v="Ammie"/>
    <s v="Boyle"/>
    <x v="2"/>
    <x v="0"/>
    <n v="30"/>
    <s v="Worsley Road"/>
    <s v="Chulmleigh"/>
    <x v="15"/>
    <s v="13/11/2021"/>
    <n v="8"/>
    <x v="3"/>
    <s v="Megawidget S"/>
    <x v="7"/>
    <x v="1"/>
    <n v="0.69"/>
    <n v="24"/>
    <n v="192"/>
    <x v="213"/>
  </r>
  <r>
    <n v="5046"/>
    <s v="Marion"/>
    <s v="Trotter"/>
    <x v="1"/>
    <x v="1"/>
    <n v="60"/>
    <s v="Worsopp Drive"/>
    <s v="Thurso"/>
    <x v="2"/>
    <d v="2020-11-08T00:00:00"/>
    <n v="20"/>
    <x v="8"/>
    <s v="Superwossname"/>
    <x v="7"/>
    <x v="2"/>
    <n v="3.49"/>
    <n v="20"/>
    <n v="400"/>
    <x v="577"/>
  </r>
  <r>
    <n v="5048"/>
    <s v="Thao"/>
    <s v="Cleveland"/>
    <x v="0"/>
    <x v="0"/>
    <n v="30"/>
    <s v="Wrekin Road"/>
    <s v="Burnham-On-Crouch"/>
    <x v="46"/>
    <s v="24/02/2020"/>
    <n v="36"/>
    <x v="9"/>
    <s v="Ultrathing V3"/>
    <x v="10"/>
    <x v="2"/>
    <n v="3.39"/>
    <n v="24"/>
    <n v="864"/>
    <x v="972"/>
  </r>
  <r>
    <n v="5049"/>
    <s v="Coleman"/>
    <s v="Koehler"/>
    <x v="1"/>
    <x v="1"/>
    <n v="90"/>
    <s v="Wren Avenue"/>
    <s v="Dunbeath"/>
    <x v="3"/>
    <s v="26/10/2022"/>
    <n v="50"/>
    <x v="6"/>
    <s v="Megawidget M"/>
    <x v="1"/>
    <x v="0"/>
    <n v="1.29"/>
    <n v="24"/>
    <n v="1200"/>
    <x v="652"/>
  </r>
  <r>
    <n v="5050"/>
    <s v="Tesha"/>
    <s v="Cardenas"/>
    <x v="4"/>
    <x v="2"/>
    <n v="60"/>
    <s v="Wren Cottages"/>
    <s v="Warlingham"/>
    <x v="2"/>
    <d v="2022-01-01T00:00:00"/>
    <n v="28"/>
    <x v="5"/>
    <s v="Ultrathing V4"/>
    <x v="6"/>
    <x v="0"/>
    <n v="3.99"/>
    <n v="24"/>
    <n v="672"/>
    <x v="951"/>
  </r>
  <r>
    <n v="5051"/>
    <s v="Rae"/>
    <s v="Wilkerson"/>
    <x v="2"/>
    <x v="0"/>
    <n v="60"/>
    <s v="Wren Path"/>
    <s v="Dover"/>
    <x v="3"/>
    <s v="23/01/2021"/>
    <n v="75"/>
    <x v="6"/>
    <s v="Megawidget M"/>
    <x v="6"/>
    <x v="1"/>
    <n v="1.29"/>
    <n v="24"/>
    <n v="1800"/>
    <x v="623"/>
  </r>
  <r>
    <n v="5052"/>
    <s v="Del"/>
    <s v="Benoit"/>
    <x v="1"/>
    <x v="1"/>
    <n v="30"/>
    <s v="Wren Street"/>
    <s v="Newquay"/>
    <x v="2"/>
    <s v="23/02/2022"/>
    <n v="12"/>
    <x v="6"/>
    <s v="Megawidget M"/>
    <x v="10"/>
    <x v="0"/>
    <n v="1.29"/>
    <n v="24"/>
    <n v="288"/>
    <x v="319"/>
  </r>
  <r>
    <n v="5053"/>
    <s v="Mario"/>
    <s v="Thomason"/>
    <x v="2"/>
    <x v="0"/>
    <n v="90"/>
    <s v="Wrestlers Court"/>
    <s v="Brecon"/>
    <x v="67"/>
    <s v="27/01/2021"/>
    <n v="74"/>
    <x v="1"/>
    <s v="Megawidget L"/>
    <x v="6"/>
    <x v="1"/>
    <n v="1.79"/>
    <n v="24"/>
    <n v="1776"/>
    <x v="360"/>
  </r>
  <r>
    <n v="5054"/>
    <s v="Hoyt"/>
    <s v="Ball"/>
    <x v="1"/>
    <x v="1"/>
    <n v="60"/>
    <s v="Wrigglesworth Street"/>
    <s v="South Molton"/>
    <x v="2"/>
    <d v="2020-12-01T00:00:00"/>
    <n v="55"/>
    <x v="1"/>
    <s v="Megawidget L"/>
    <x v="8"/>
    <x v="2"/>
    <n v="1.79"/>
    <n v="24"/>
    <n v="1320"/>
    <x v="290"/>
  </r>
  <r>
    <n v="5055"/>
    <s v="Lien"/>
    <s v="Maldonado"/>
    <x v="0"/>
    <x v="0"/>
    <n v="90"/>
    <s v="Wrights Buildings"/>
    <s v="Stourbridge"/>
    <x v="2"/>
    <d v="2022-04-05T00:00:00"/>
    <n v="8"/>
    <x v="4"/>
    <s v="Gigastuff"/>
    <x v="4"/>
    <x v="0"/>
    <n v="1.89"/>
    <n v="18"/>
    <n v="144"/>
    <x v="740"/>
  </r>
  <r>
    <n v="5056"/>
    <s v="Angila"/>
    <s v="Dawson"/>
    <x v="3"/>
    <x v="0"/>
    <n v="60"/>
    <s v="Wright'S Buildings"/>
    <s v="Bala"/>
    <x v="0"/>
    <d v="2020-05-09T00:00:00"/>
    <n v="36"/>
    <x v="0"/>
    <s v="Hyperwotsit"/>
    <x v="11"/>
    <x v="2"/>
    <n v="2.0099999999999998"/>
    <n v="20"/>
    <n v="720"/>
    <x v="325"/>
  </r>
  <r>
    <n v="5057"/>
    <s v="Eula"/>
    <s v="Merrill"/>
    <x v="0"/>
    <x v="0"/>
    <n v="30"/>
    <s v="Wrights Cottages"/>
    <s v="Godstone"/>
    <x v="17"/>
    <s v="14/02/2022"/>
    <n v="22"/>
    <x v="2"/>
    <s v="Ultrathing V1"/>
    <x v="10"/>
    <x v="0"/>
    <n v="1.79"/>
    <n v="17"/>
    <n v="374"/>
    <x v="871"/>
  </r>
  <r>
    <n v="5058"/>
    <s v="Zane"/>
    <s v="Donovan"/>
    <x v="1"/>
    <x v="1"/>
    <n v="90"/>
    <s v="Wrights Place"/>
    <s v="Llwyngwril"/>
    <x v="11"/>
    <d v="2020-03-08T00:00:00"/>
    <n v="58"/>
    <x v="0"/>
    <s v="Hyperwotsit"/>
    <x v="5"/>
    <x v="2"/>
    <n v="2.0099999999999998"/>
    <n v="20"/>
    <n v="1160"/>
    <x v="791"/>
  </r>
  <r>
    <n v="5059"/>
    <s v="Oren"/>
    <s v="Salas"/>
    <x v="1"/>
    <x v="1"/>
    <n v="30"/>
    <s v="Wrights Place"/>
    <s v="Wilmslow"/>
    <x v="2"/>
    <s v="26/02/2022"/>
    <n v="50"/>
    <x v="6"/>
    <s v="Megawidget M"/>
    <x v="10"/>
    <x v="0"/>
    <n v="1.29"/>
    <n v="24"/>
    <n v="1200"/>
    <x v="652"/>
  </r>
  <r>
    <n v="5060"/>
    <s v="Avery"/>
    <s v="Katz"/>
    <x v="0"/>
    <x v="0"/>
    <n v="60"/>
    <s v="Wroughton Road"/>
    <s v="West Yorkshire"/>
    <x v="2"/>
    <s v="13/09/2021"/>
    <n v="63"/>
    <x v="2"/>
    <s v="Ultrathing V1"/>
    <x v="9"/>
    <x v="1"/>
    <n v="1.79"/>
    <n v="17"/>
    <n v="1071"/>
    <x v="341"/>
  </r>
  <r>
    <n v="5061"/>
    <s v="Anh"/>
    <s v="Bruner"/>
    <x v="0"/>
    <x v="0"/>
    <n v="30"/>
    <s v="Wroxton Road"/>
    <s v="Pewsey"/>
    <x v="2"/>
    <d v="2021-02-01T00:00:00"/>
    <n v="20"/>
    <x v="5"/>
    <s v="Ultrathing V4"/>
    <x v="10"/>
    <x v="1"/>
    <n v="3.99"/>
    <n v="24"/>
    <n v="480"/>
    <x v="423"/>
  </r>
  <r>
    <n v="5062"/>
    <s v="Daryl"/>
    <s v="Lee"/>
    <x v="1"/>
    <x v="1"/>
    <n v="60"/>
    <s v="Wycombe Gardens"/>
    <s v="Ballynahinch"/>
    <x v="0"/>
    <s v="17/09/2021"/>
    <n v="51"/>
    <x v="2"/>
    <s v="Ultrathing V1"/>
    <x v="9"/>
    <x v="1"/>
    <n v="1.79"/>
    <n v="17"/>
    <n v="867"/>
    <x v="385"/>
  </r>
  <r>
    <n v="5063"/>
    <s v="Edmond"/>
    <s v="Triplett"/>
    <x v="1"/>
    <x v="1"/>
    <n v="60"/>
    <s v="Wyld'S Rents"/>
    <s v="Huntly"/>
    <x v="1"/>
    <d v="2021-12-02T00:00:00"/>
    <n v="86"/>
    <x v="6"/>
    <s v="Megawidget M"/>
    <x v="8"/>
    <x v="1"/>
    <n v="1.29"/>
    <n v="24"/>
    <n v="2064"/>
    <x v="666"/>
  </r>
  <r>
    <n v="5064"/>
    <s v="Dewitt"/>
    <s v="Dawkins"/>
    <x v="1"/>
    <x v="1"/>
    <n v="90"/>
    <s v="Wymans Cottages"/>
    <s v="Tilbury"/>
    <x v="2"/>
    <s v="14/08/2022"/>
    <n v="39"/>
    <x v="0"/>
    <s v="Hyperwotsit"/>
    <x v="3"/>
    <x v="0"/>
    <n v="2.0099999999999998"/>
    <n v="20"/>
    <n v="780"/>
    <x v="829"/>
  </r>
  <r>
    <n v="5065"/>
    <s v="Ka"/>
    <s v="Rosen"/>
    <x v="2"/>
    <x v="0"/>
    <n v="90"/>
    <s v="Wymond Street"/>
    <s v="Dunbar"/>
    <x v="3"/>
    <d v="2021-06-05T00:00:00"/>
    <n v="86"/>
    <x v="6"/>
    <s v="Megawidget M"/>
    <x v="2"/>
    <x v="1"/>
    <n v="1.29"/>
    <n v="24"/>
    <n v="2064"/>
    <x v="666"/>
  </r>
  <r>
    <n v="5066"/>
    <s v="Season"/>
    <s v="Pierre"/>
    <x v="2"/>
    <x v="0"/>
    <n v="30"/>
    <s v="Wymond Street"/>
    <s v="South Yorkshire"/>
    <x v="2"/>
    <s v="14/07/2022"/>
    <n v="52"/>
    <x v="5"/>
    <s v="Ultrathing V4"/>
    <x v="0"/>
    <x v="0"/>
    <n v="3.99"/>
    <n v="24"/>
    <n v="1248"/>
    <x v="839"/>
  </r>
  <r>
    <n v="5067"/>
    <s v="Yong"/>
    <s v="Griffith"/>
    <x v="1"/>
    <x v="1"/>
    <n v="90"/>
    <s v="Wymondham Court"/>
    <s v="Nethy Bridge"/>
    <x v="2"/>
    <d v="2020-08-08T00:00:00"/>
    <n v="39"/>
    <x v="5"/>
    <s v="Ultrathing V4"/>
    <x v="3"/>
    <x v="2"/>
    <n v="3.99"/>
    <n v="24"/>
    <n v="936"/>
    <x v="910"/>
  </r>
  <r>
    <n v="5068"/>
    <s v="Denisse"/>
    <s v="Miller"/>
    <x v="2"/>
    <x v="0"/>
    <n v="90"/>
    <s v="Wyndham Road"/>
    <s v="Ballycastle"/>
    <x v="0"/>
    <s v="28/05/2021"/>
    <n v="95"/>
    <x v="2"/>
    <s v="Ultrathing V1"/>
    <x v="11"/>
    <x v="1"/>
    <n v="1.79"/>
    <n v="17"/>
    <n v="1615"/>
    <x v="693"/>
  </r>
  <r>
    <n v="5069"/>
    <s v="Aisha"/>
    <s v="Grimm"/>
    <x v="2"/>
    <x v="0"/>
    <n v="30"/>
    <s v="Wyneham Road"/>
    <s v="Louth"/>
    <x v="2"/>
    <d v="2022-03-08T00:00:00"/>
    <n v="81"/>
    <x v="9"/>
    <s v="Ultrathing V3"/>
    <x v="5"/>
    <x v="0"/>
    <n v="3.39"/>
    <n v="24"/>
    <n v="1944"/>
    <x v="836"/>
  </r>
  <r>
    <n v="5070"/>
    <s v="Domenic"/>
    <s v="Castaneda"/>
    <x v="1"/>
    <x v="1"/>
    <n v="60"/>
    <s v="WynfoRoadWay"/>
    <s v="Bakewell"/>
    <x v="0"/>
    <s v="27/09/2020"/>
    <n v="64"/>
    <x v="2"/>
    <s v="Ultrathing V1"/>
    <x v="9"/>
    <x v="2"/>
    <n v="1.79"/>
    <n v="17"/>
    <n v="1088"/>
    <x v="98"/>
  </r>
  <r>
    <n v="5071"/>
    <s v="Rodney"/>
    <s v="Wade"/>
    <x v="1"/>
    <x v="1"/>
    <n v="90"/>
    <s v="Wynne Road"/>
    <s v="Felixstowe"/>
    <x v="17"/>
    <s v="24/05/2022"/>
    <n v="42"/>
    <x v="2"/>
    <s v="Ultrathing V1"/>
    <x v="11"/>
    <x v="0"/>
    <n v="1.79"/>
    <n v="17"/>
    <n v="714"/>
    <x v="188"/>
  </r>
  <r>
    <n v="5072"/>
    <s v="Alysia"/>
    <s v="Cordero"/>
    <x v="0"/>
    <x v="0"/>
    <n v="30"/>
    <s v="WynyaRoadTerrace"/>
    <s v="Lybster"/>
    <x v="2"/>
    <s v="18/11/2020"/>
    <n v="20"/>
    <x v="4"/>
    <s v="Gigastuff"/>
    <x v="7"/>
    <x v="2"/>
    <n v="1.89"/>
    <n v="18"/>
    <n v="360"/>
    <x v="824"/>
  </r>
  <r>
    <n v="5074"/>
    <s v="Willard"/>
    <s v="Darling"/>
    <x v="1"/>
    <x v="1"/>
    <n v="30"/>
    <s v="Wythens Walk"/>
    <s v="Clydebank"/>
    <x v="15"/>
    <d v="2020-02-11T00:00:00"/>
    <n v="39"/>
    <x v="5"/>
    <s v="Ultrathing V4"/>
    <x v="10"/>
    <x v="2"/>
    <n v="3.99"/>
    <n v="24"/>
    <n v="936"/>
    <x v="910"/>
  </r>
  <r>
    <n v="5075"/>
    <s v="Zachary"/>
    <s v="Fink"/>
    <x v="5"/>
    <x v="2"/>
    <n v="90"/>
    <s v="Wythens Walk"/>
    <s v="Oxfordshire"/>
    <x v="2"/>
    <s v="17/08/2021"/>
    <n v="88"/>
    <x v="5"/>
    <s v="Ultrathing V4"/>
    <x v="3"/>
    <x v="1"/>
    <n v="3.99"/>
    <n v="24"/>
    <n v="2112"/>
    <x v="999"/>
  </r>
  <r>
    <n v="5076"/>
    <s v="Ressie"/>
    <s v="Sykes"/>
    <x v="3"/>
    <x v="0"/>
    <n v="30"/>
    <s v="Wythfield Road"/>
    <s v="West Yorkshire"/>
    <x v="2"/>
    <d v="2020-07-04T00:00:00"/>
    <n v="15"/>
    <x v="7"/>
    <s v="Ultrathing V2"/>
    <x v="0"/>
    <x v="2"/>
    <n v="2.95"/>
    <n v="20"/>
    <n v="300"/>
    <x v="634"/>
  </r>
  <r>
    <n v="5078"/>
    <s v="Darcey"/>
    <s v="Herrera"/>
    <x v="0"/>
    <x v="0"/>
    <n v="90"/>
    <s v="Wyvil Street"/>
    <s v="Leominster"/>
    <x v="11"/>
    <d v="2022-06-02T00:00:00"/>
    <n v="98"/>
    <x v="3"/>
    <s v="Megawidget S"/>
    <x v="2"/>
    <x v="0"/>
    <n v="0.69"/>
    <n v="24"/>
    <n v="2352"/>
    <x v="981"/>
  </r>
  <r>
    <n v="5079"/>
    <s v="Valentine"/>
    <s v="Ware"/>
    <x v="1"/>
    <x v="1"/>
    <n v="90"/>
    <s v="Wyvis Street"/>
    <s v="Lampeter"/>
    <x v="21"/>
    <s v="26/12/2020"/>
    <n v="44"/>
    <x v="8"/>
    <s v="Superwossname"/>
    <x v="8"/>
    <x v="2"/>
    <n v="3.49"/>
    <n v="20"/>
    <n v="880"/>
    <x v="327"/>
  </r>
  <r>
    <n v="5080"/>
    <s v="Kenia"/>
    <s v="Chin"/>
    <x v="2"/>
    <x v="0"/>
    <n v="60"/>
    <s v="Xaverier Street"/>
    <s v="Holywell"/>
    <x v="1"/>
    <s v="28/04/2022"/>
    <n v="87"/>
    <x v="2"/>
    <s v="Ultrathing V1"/>
    <x v="4"/>
    <x v="0"/>
    <n v="1.79"/>
    <n v="17"/>
    <n v="1479"/>
    <x v="700"/>
  </r>
  <r>
    <n v="5081"/>
    <s v="Nida"/>
    <s v="Ruiz"/>
    <x v="2"/>
    <x v="0"/>
    <n v="90"/>
    <s v="Yarmouth Place"/>
    <s v="St. Andrews"/>
    <x v="2"/>
    <s v="26/02/2020"/>
    <n v="76"/>
    <x v="8"/>
    <s v="Superwossname"/>
    <x v="10"/>
    <x v="2"/>
    <n v="3.49"/>
    <n v="20"/>
    <n v="1520"/>
    <x v="808"/>
  </r>
  <r>
    <n v="5082"/>
    <s v="Christie"/>
    <s v="Sheffield"/>
    <x v="2"/>
    <x v="0"/>
    <n v="60"/>
    <s v="Yeldham Road"/>
    <s v="Carnforth"/>
    <x v="10"/>
    <s v="26/07/2021"/>
    <n v="50"/>
    <x v="0"/>
    <s v="Hyperwotsit"/>
    <x v="0"/>
    <x v="1"/>
    <n v="2.0099999999999998"/>
    <n v="20"/>
    <n v="1000"/>
    <x v="671"/>
  </r>
  <r>
    <n v="5083"/>
    <s v="Marlon"/>
    <s v="Hope"/>
    <x v="1"/>
    <x v="1"/>
    <n v="90"/>
    <s v="Yeldham Road"/>
    <s v="Poulton-Le-Fylde"/>
    <x v="2"/>
    <s v="23/08/2021"/>
    <n v="87"/>
    <x v="4"/>
    <s v="Gigastuff"/>
    <x v="3"/>
    <x v="1"/>
    <n v="1.89"/>
    <n v="18"/>
    <n v="1566"/>
    <x v="95"/>
  </r>
  <r>
    <n v="5084"/>
    <s v="Erwin"/>
    <s v="Metz"/>
    <x v="1"/>
    <x v="1"/>
    <n v="30"/>
    <s v="Yeomans Row"/>
    <s v="Denbigh"/>
    <x v="3"/>
    <d v="2020-05-02T00:00:00"/>
    <n v="43"/>
    <x v="8"/>
    <s v="Superwossname"/>
    <x v="11"/>
    <x v="2"/>
    <n v="3.49"/>
    <n v="20"/>
    <n v="860"/>
    <x v="235"/>
  </r>
  <r>
    <n v="5085"/>
    <s v="Scotty"/>
    <s v="Norton"/>
    <x v="1"/>
    <x v="1"/>
    <n v="60"/>
    <s v="Yew"/>
    <s v="Berkeley"/>
    <x v="29"/>
    <s v="22/05/2021"/>
    <n v="29"/>
    <x v="1"/>
    <s v="Megawidget L"/>
    <x v="11"/>
    <x v="1"/>
    <n v="1.79"/>
    <n v="24"/>
    <n v="696"/>
    <x v="952"/>
  </r>
  <r>
    <n v="5086"/>
    <s v="Carroll"/>
    <s v="Lyon"/>
    <x v="1"/>
    <x v="1"/>
    <n v="90"/>
    <s v="York Gate"/>
    <s v="Brockenhurst"/>
    <x v="32"/>
    <s v="26/10/2020"/>
    <n v="56"/>
    <x v="4"/>
    <s v="Gigastuff"/>
    <x v="1"/>
    <x v="2"/>
    <n v="1.89"/>
    <n v="18"/>
    <n v="1008"/>
    <x v="48"/>
  </r>
  <r>
    <n v="5087"/>
    <s v="Mario"/>
    <s v="Rojas"/>
    <x v="1"/>
    <x v="1"/>
    <n v="30"/>
    <s v="York Gate"/>
    <s v="Goole"/>
    <x v="17"/>
    <s v="18/03/2020"/>
    <n v="49"/>
    <x v="6"/>
    <s v="Megawidget M"/>
    <x v="5"/>
    <x v="2"/>
    <n v="1.29"/>
    <n v="24"/>
    <n v="1176"/>
    <x v="56"/>
  </r>
  <r>
    <n v="5088"/>
    <s v="Odette"/>
    <s v="Friedman"/>
    <x v="2"/>
    <x v="0"/>
    <n v="60"/>
    <s v="York Gate"/>
    <s v="Sandown"/>
    <x v="2"/>
    <s v="21/11/2020"/>
    <n v="32"/>
    <x v="5"/>
    <s v="Ultrathing V4"/>
    <x v="7"/>
    <x v="2"/>
    <n v="3.99"/>
    <n v="24"/>
    <n v="768"/>
    <x v="943"/>
  </r>
  <r>
    <n v="5089"/>
    <s v="Claris"/>
    <s v="Franco"/>
    <x v="3"/>
    <x v="0"/>
    <n v="60"/>
    <s v="York Hill"/>
    <s v="Kinbrace"/>
    <x v="21"/>
    <s v="13/08/2022"/>
    <n v="88"/>
    <x v="7"/>
    <s v="Ultrathing V2"/>
    <x v="3"/>
    <x v="0"/>
    <n v="2.95"/>
    <n v="20"/>
    <n v="1760"/>
    <x v="113"/>
  </r>
  <r>
    <n v="5090"/>
    <s v="Joanna"/>
    <s v="Goode"/>
    <x v="2"/>
    <x v="0"/>
    <n v="90"/>
    <s v="York Place"/>
    <s v="Leamington Spa"/>
    <x v="21"/>
    <s v="27/04/2022"/>
    <n v="76"/>
    <x v="1"/>
    <s v="Megawidget L"/>
    <x v="4"/>
    <x v="0"/>
    <n v="1.79"/>
    <n v="24"/>
    <n v="1824"/>
    <x v="678"/>
  </r>
  <r>
    <n v="5091"/>
    <s v="Tory"/>
    <s v="Baez"/>
    <x v="0"/>
    <x v="0"/>
    <n v="30"/>
    <s v="York Row"/>
    <s v="Chatham"/>
    <x v="20"/>
    <d v="2021-03-02T00:00:00"/>
    <n v="44"/>
    <x v="0"/>
    <s v="Hyperwotsit"/>
    <x v="5"/>
    <x v="1"/>
    <n v="2.0099999999999998"/>
    <n v="20"/>
    <n v="880"/>
    <x v="529"/>
  </r>
  <r>
    <n v="5092"/>
    <s v="Seymour"/>
    <s v="Otto"/>
    <x v="1"/>
    <x v="1"/>
    <n v="30"/>
    <s v="York Street"/>
    <s v="Yeovil"/>
    <x v="2"/>
    <d v="2022-02-07T00:00:00"/>
    <n v="58"/>
    <x v="8"/>
    <s v="Superwossname"/>
    <x v="10"/>
    <x v="0"/>
    <n v="3.49"/>
    <n v="20"/>
    <n v="1160"/>
    <x v="286"/>
  </r>
  <r>
    <n v="5093"/>
    <s v="Alia"/>
    <s v="Mcqueen"/>
    <x v="2"/>
    <x v="0"/>
    <n v="60"/>
    <s v="York Terrace"/>
    <s v="Perthshire"/>
    <x v="2"/>
    <d v="2020-04-03T00:00:00"/>
    <n v="49"/>
    <x v="4"/>
    <s v="Gigastuff"/>
    <x v="4"/>
    <x v="2"/>
    <n v="1.89"/>
    <n v="18"/>
    <n v="882"/>
    <x v="680"/>
  </r>
  <r>
    <n v="5094"/>
    <s v="Everette"/>
    <s v="Mcfarland"/>
    <x v="1"/>
    <x v="1"/>
    <n v="60"/>
    <s v="Yorke Crescent"/>
    <s v="Watchet"/>
    <x v="2"/>
    <d v="2022-06-06T00:00:00"/>
    <n v="34"/>
    <x v="8"/>
    <s v="Superwossname"/>
    <x v="2"/>
    <x v="0"/>
    <n v="3.49"/>
    <n v="20"/>
    <n v="680"/>
    <x v="415"/>
  </r>
  <r>
    <n v="5095"/>
    <s v="Julius"/>
    <s v="Christiansen"/>
    <x v="1"/>
    <x v="1"/>
    <n v="60"/>
    <s v="Youngs Cottages"/>
    <s v="Dornoch"/>
    <x v="3"/>
    <s v="19/07/2021"/>
    <n v="26"/>
    <x v="9"/>
    <s v="Ultrathing V3"/>
    <x v="0"/>
    <x v="1"/>
    <n v="3.39"/>
    <n v="24"/>
    <n v="624"/>
    <x v="663"/>
  </r>
  <r>
    <n v="5096"/>
    <s v="Horace"/>
    <s v="Montgomery"/>
    <x v="1"/>
    <x v="1"/>
    <n v="90"/>
    <s v="Youngs Passage"/>
    <s v="Addlestone"/>
    <x v="54"/>
    <s v="26/02/2020"/>
    <n v="42"/>
    <x v="1"/>
    <s v="Megawidget L"/>
    <x v="10"/>
    <x v="2"/>
    <n v="1.79"/>
    <n v="24"/>
    <n v="1008"/>
    <x v="185"/>
  </r>
  <r>
    <n v="5097"/>
    <s v="Mac"/>
    <s v="Charles"/>
    <x v="1"/>
    <x v="1"/>
    <n v="90"/>
    <s v="Yukon Road"/>
    <s v="Faringdon"/>
    <x v="17"/>
    <s v="29/03/2020"/>
    <n v="57"/>
    <x v="1"/>
    <s v="Megawidget L"/>
    <x v="5"/>
    <x v="2"/>
    <n v="1.79"/>
    <n v="24"/>
    <n v="1368"/>
    <x v="436"/>
  </r>
  <r>
    <n v="5098"/>
    <s v="Bonnie"/>
    <s v="Whitaker"/>
    <x v="0"/>
    <x v="0"/>
    <n v="90"/>
    <s v="Yukon Road"/>
    <s v="Wimborne"/>
    <x v="2"/>
    <s v="20/10/2021"/>
    <n v="2"/>
    <x v="6"/>
    <s v="Megawidget M"/>
    <x v="1"/>
    <x v="1"/>
    <n v="1.29"/>
    <n v="24"/>
    <n v="48"/>
    <x v="728"/>
  </r>
  <r>
    <n v="5099"/>
    <s v="Daren"/>
    <s v="Bolden"/>
    <x v="1"/>
    <x v="1"/>
    <n v="60"/>
    <s v="Zoffany Street"/>
    <s v="Wingate"/>
    <x v="2"/>
    <d v="2022-02-08T00:00:00"/>
    <n v="72"/>
    <x v="8"/>
    <s v="Superwossname"/>
    <x v="10"/>
    <x v="0"/>
    <n v="3.49"/>
    <n v="20"/>
    <n v="1440"/>
    <x v="7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4E52B8-D07F-4FA5-A1ED-CAB5D1A6489F}" name="Pivo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3:C36" firstHeaderRow="1" firstDataRow="1" firstDataCol="1"/>
  <pivotFields count="19">
    <pivotField showAll="0"/>
    <pivotField showAll="0"/>
    <pivotField showAll="0"/>
    <pivotField showAll="0"/>
    <pivotField showAll="0"/>
    <pivotField showAll="0"/>
    <pivotField showAll="0"/>
    <pivotField showAll="0"/>
    <pivotField showAll="0">
      <items count="94">
        <item x="36"/>
        <item x="51"/>
        <item x="83"/>
        <item x="88"/>
        <item x="54"/>
        <item x="34"/>
        <item x="69"/>
        <item x="9"/>
        <item x="25"/>
        <item x="43"/>
        <item x="86"/>
        <item x="75"/>
        <item x="10"/>
        <item x="0"/>
        <item x="30"/>
        <item x="46"/>
        <item x="20"/>
        <item x="65"/>
        <item x="89"/>
        <item h="1" x="16"/>
        <item x="29"/>
        <item x="70"/>
        <item x="81"/>
        <item x="47"/>
        <item x="18"/>
        <item x="82"/>
        <item x="71"/>
        <item x="39"/>
        <item x="26"/>
        <item x="78"/>
        <item x="14"/>
        <item x="7"/>
        <item x="38"/>
        <item x="5"/>
        <item x="45"/>
        <item x="92"/>
        <item x="1"/>
        <item x="4"/>
        <item x="49"/>
        <item h="1" x="21"/>
        <item x="56"/>
        <item x="17"/>
        <item x="90"/>
        <item x="66"/>
        <item x="48"/>
        <item x="6"/>
        <item x="85"/>
        <item x="58"/>
        <item x="28"/>
        <item x="60"/>
        <item x="41"/>
        <item x="80"/>
        <item x="87"/>
        <item x="35"/>
        <item x="44"/>
        <item x="40"/>
        <item x="73"/>
        <item x="57"/>
        <item x="67"/>
        <item x="27"/>
        <item x="24"/>
        <item x="52"/>
        <item x="63"/>
        <item x="76"/>
        <item x="62"/>
        <item x="15"/>
        <item x="68"/>
        <item x="37"/>
        <item x="3"/>
        <item x="53"/>
        <item x="33"/>
        <item x="23"/>
        <item x="64"/>
        <item x="22"/>
        <item x="55"/>
        <item x="74"/>
        <item x="61"/>
        <item x="91"/>
        <item x="84"/>
        <item x="79"/>
        <item x="8"/>
        <item x="42"/>
        <item x="72"/>
        <item x="19"/>
        <item x="13"/>
        <item x="77"/>
        <item h="1" x="2"/>
        <item x="59"/>
        <item x="31"/>
        <item x="11"/>
        <item x="32"/>
        <item h="1" x="12"/>
        <item x="50"/>
        <item t="default"/>
      </items>
    </pivotField>
    <pivotField showAll="0"/>
    <pivotField showAll="0"/>
    <pivotField showAll="0"/>
    <pivotField showAll="0"/>
    <pivotField axis="axisRow" showAll="0">
      <items count="13">
        <item x="6"/>
        <item x="10"/>
        <item x="5"/>
        <item x="4"/>
        <item x="11"/>
        <item x="2"/>
        <item x="0"/>
        <item x="3"/>
        <item x="9"/>
        <item x="1"/>
        <item x="7"/>
        <item x="8"/>
        <item t="default"/>
      </items>
    </pivotField>
    <pivotField showAll="0">
      <items count="4">
        <item x="2"/>
        <item x="1"/>
        <item x="0"/>
        <item t="default"/>
      </items>
    </pivotField>
    <pivotField showAll="0"/>
    <pivotField showAll="0"/>
    <pivotField showAll="0"/>
    <pivotField dataField="1" showAll="0"/>
  </pivotFields>
  <rowFields count="1">
    <field x="13"/>
  </rowFields>
  <rowItems count="13">
    <i>
      <x/>
    </i>
    <i>
      <x v="1"/>
    </i>
    <i>
      <x v="2"/>
    </i>
    <i>
      <x v="3"/>
    </i>
    <i>
      <x v="4"/>
    </i>
    <i>
      <x v="5"/>
    </i>
    <i>
      <x v="6"/>
    </i>
    <i>
      <x v="7"/>
    </i>
    <i>
      <x v="8"/>
    </i>
    <i>
      <x v="9"/>
    </i>
    <i>
      <x v="10"/>
    </i>
    <i>
      <x v="11"/>
    </i>
    <i t="grand">
      <x/>
    </i>
  </rowItems>
  <colItems count="1">
    <i/>
  </colItems>
  <dataFields count="1">
    <dataField name="Sum of Sales Values" fld="18" baseField="0" baseItem="0" numFmtId="44"/>
  </dataFields>
  <formats count="2">
    <format dxfId="15">
      <pivotArea outline="0" collapsedLevelsAreSubtotals="1" fieldPosition="0"/>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09FA23-ED06-4600-B5BC-3646B4E9FF5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F18" firstHeaderRow="1" firstDataRow="2" firstDataCol="1"/>
  <pivotFields count="31">
    <pivotField showAll="0"/>
    <pivotField showAll="0"/>
    <pivotField showAll="0"/>
    <pivotField showAll="0"/>
    <pivotField showAll="0"/>
    <pivotField showAll="0"/>
    <pivotField showAll="0"/>
    <pivotField showAll="0"/>
    <pivotField showAll="0">
      <items count="82">
        <item x="43"/>
        <item x="30"/>
        <item x="54"/>
        <item x="79"/>
        <item x="77"/>
        <item x="41"/>
        <item x="5"/>
        <item x="69"/>
        <item x="46"/>
        <item x="55"/>
        <item x="6"/>
        <item x="0"/>
        <item x="47"/>
        <item x="25"/>
        <item x="12"/>
        <item x="57"/>
        <item x="11"/>
        <item x="50"/>
        <item x="58"/>
        <item x="53"/>
        <item x="39"/>
        <item x="63"/>
        <item x="62"/>
        <item x="16"/>
        <item x="19"/>
        <item x="24"/>
        <item x="80"/>
        <item x="70"/>
        <item x="66"/>
        <item x="78"/>
        <item x="1"/>
        <item x="2"/>
        <item x="60"/>
        <item x="14"/>
        <item x="10"/>
        <item x="67"/>
        <item x="38"/>
        <item x="26"/>
        <item x="65"/>
        <item x="32"/>
        <item x="17"/>
        <item x="42"/>
        <item x="23"/>
        <item x="52"/>
        <item x="56"/>
        <item x="27"/>
        <item x="35"/>
        <item x="51"/>
        <item x="61"/>
        <item x="40"/>
        <item x="29"/>
        <item x="18"/>
        <item x="31"/>
        <item x="36"/>
        <item x="71"/>
        <item x="68"/>
        <item x="13"/>
        <item x="75"/>
        <item x="22"/>
        <item x="7"/>
        <item x="34"/>
        <item x="20"/>
        <item x="15"/>
        <item x="37"/>
        <item x="64"/>
        <item x="59"/>
        <item x="49"/>
        <item x="73"/>
        <item x="74"/>
        <item x="4"/>
        <item x="72"/>
        <item x="45"/>
        <item x="44"/>
        <item x="9"/>
        <item x="3"/>
        <item x="33"/>
        <item x="76"/>
        <item x="8"/>
        <item x="48"/>
        <item x="21"/>
        <item x="28"/>
        <item t="default"/>
      </items>
    </pivotField>
    <pivotField numFmtId="164" showAll="0">
      <items count="827">
        <item x="143"/>
        <item x="458"/>
        <item x="275"/>
        <item x="274"/>
        <item x="698"/>
        <item x="188"/>
        <item x="570"/>
        <item x="590"/>
        <item x="547"/>
        <item x="624"/>
        <item x="660"/>
        <item x="410"/>
        <item x="530"/>
        <item x="71"/>
        <item x="503"/>
        <item x="101"/>
        <item x="607"/>
        <item x="442"/>
        <item x="75"/>
        <item x="771"/>
        <item x="517"/>
        <item x="451"/>
        <item x="95"/>
        <item x="659"/>
        <item x="633"/>
        <item x="416"/>
        <item x="803"/>
        <item x="157"/>
        <item x="758"/>
        <item x="532"/>
        <item x="807"/>
        <item x="440"/>
        <item x="652"/>
        <item x="790"/>
        <item x="793"/>
        <item x="182"/>
        <item x="610"/>
        <item x="197"/>
        <item x="781"/>
        <item x="133"/>
        <item x="311"/>
        <item x="107"/>
        <item x="365"/>
        <item x="703"/>
        <item x="555"/>
        <item x="24"/>
        <item x="36"/>
        <item x="243"/>
        <item x="97"/>
        <item x="589"/>
        <item x="229"/>
        <item x="754"/>
        <item x="816"/>
        <item x="37"/>
        <item x="502"/>
        <item x="139"/>
        <item x="466"/>
        <item x="314"/>
        <item x="815"/>
        <item x="775"/>
        <item x="631"/>
        <item x="433"/>
        <item x="321"/>
        <item x="692"/>
        <item x="380"/>
        <item x="737"/>
        <item x="206"/>
        <item x="186"/>
        <item x="180"/>
        <item x="108"/>
        <item x="281"/>
        <item x="43"/>
        <item x="325"/>
        <item x="154"/>
        <item x="585"/>
        <item x="252"/>
        <item x="359"/>
        <item x="284"/>
        <item x="136"/>
        <item x="648"/>
        <item x="98"/>
        <item x="709"/>
        <item x="672"/>
        <item x="362"/>
        <item x="10"/>
        <item x="387"/>
        <item x="408"/>
        <item x="41"/>
        <item x="125"/>
        <item x="341"/>
        <item x="88"/>
        <item x="459"/>
        <item x="267"/>
        <item x="488"/>
        <item x="819"/>
        <item x="473"/>
        <item x="823"/>
        <item x="636"/>
        <item x="605"/>
        <item x="375"/>
        <item x="334"/>
        <item x="712"/>
        <item x="302"/>
        <item x="524"/>
        <item x="138"/>
        <item x="673"/>
        <item x="543"/>
        <item x="151"/>
        <item x="339"/>
        <item x="467"/>
        <item x="504"/>
        <item x="700"/>
        <item x="592"/>
        <item x="427"/>
        <item x="156"/>
        <item x="118"/>
        <item x="247"/>
        <item x="774"/>
        <item x="248"/>
        <item x="148"/>
        <item x="604"/>
        <item x="46"/>
        <item x="420"/>
        <item x="706"/>
        <item x="755"/>
        <item x="529"/>
        <item x="463"/>
        <item x="383"/>
        <item x="280"/>
        <item x="345"/>
        <item x="369"/>
        <item x="352"/>
        <item x="770"/>
        <item x="116"/>
        <item x="135"/>
        <item x="726"/>
        <item x="289"/>
        <item x="581"/>
        <item x="120"/>
        <item x="395"/>
        <item x="584"/>
        <item x="84"/>
        <item x="121"/>
        <item x="3"/>
        <item x="548"/>
        <item x="386"/>
        <item x="707"/>
        <item x="205"/>
        <item x="730"/>
        <item x="16"/>
        <item x="626"/>
        <item x="720"/>
        <item x="141"/>
        <item x="328"/>
        <item x="818"/>
        <item x="105"/>
        <item x="522"/>
        <item x="342"/>
        <item x="452"/>
        <item x="348"/>
        <item x="306"/>
        <item x="56"/>
        <item x="25"/>
        <item x="110"/>
        <item x="57"/>
        <item x="137"/>
        <item x="776"/>
        <item x="405"/>
        <item x="189"/>
        <item x="222"/>
        <item x="304"/>
        <item x="474"/>
        <item x="60"/>
        <item x="475"/>
        <item x="481"/>
        <item x="329"/>
        <item x="805"/>
        <item x="22"/>
        <item x="769"/>
        <item x="772"/>
        <item x="165"/>
        <item x="542"/>
        <item x="389"/>
        <item x="227"/>
        <item x="354"/>
        <item x="560"/>
        <item x="23"/>
        <item x="168"/>
        <item x="318"/>
        <item x="246"/>
        <item x="537"/>
        <item x="544"/>
        <item x="296"/>
        <item x="379"/>
        <item x="791"/>
        <item x="501"/>
        <item x="553"/>
        <item x="428"/>
        <item x="401"/>
        <item x="757"/>
        <item x="166"/>
        <item x="106"/>
        <item x="642"/>
        <item x="593"/>
        <item x="147"/>
        <item x="513"/>
        <item x="404"/>
        <item x="230"/>
        <item x="371"/>
        <item x="312"/>
        <item x="378"/>
        <item x="194"/>
        <item x="601"/>
        <item x="258"/>
        <item x="261"/>
        <item x="49"/>
        <item x="242"/>
        <item x="382"/>
        <item x="142"/>
        <item x="699"/>
        <item x="393"/>
        <item x="19"/>
        <item x="209"/>
        <item x="639"/>
        <item x="153"/>
        <item x="145"/>
        <item x="273"/>
        <item x="715"/>
        <item x="44"/>
        <item x="349"/>
        <item x="207"/>
        <item x="650"/>
        <item x="29"/>
        <item x="614"/>
        <item x="460"/>
        <item x="511"/>
        <item x="677"/>
        <item x="169"/>
        <item x="439"/>
        <item x="162"/>
        <item x="564"/>
        <item x="225"/>
        <item x="66"/>
        <item x="6"/>
        <item x="641"/>
        <item x="70"/>
        <item x="711"/>
        <item x="109"/>
        <item x="519"/>
        <item x="438"/>
        <item x="687"/>
        <item x="30"/>
        <item x="203"/>
        <item x="195"/>
        <item x="176"/>
        <item x="743"/>
        <item x="797"/>
        <item x="645"/>
        <item x="373"/>
        <item x="637"/>
        <item x="747"/>
        <item x="545"/>
        <item x="617"/>
        <item x="17"/>
        <item x="824"/>
        <item x="394"/>
        <item x="423"/>
        <item x="249"/>
        <item x="484"/>
        <item x="802"/>
        <item x="200"/>
        <item x="55"/>
        <item x="402"/>
        <item x="527"/>
        <item x="9"/>
        <item x="811"/>
        <item x="283"/>
        <item x="734"/>
        <item x="651"/>
        <item x="360"/>
        <item x="285"/>
        <item x="411"/>
        <item x="678"/>
        <item x="293"/>
        <item x="67"/>
        <item x="240"/>
        <item x="32"/>
        <item x="68"/>
        <item x="264"/>
        <item x="53"/>
        <item x="126"/>
        <item x="512"/>
        <item x="742"/>
        <item x="588"/>
        <item x="444"/>
        <item x="146"/>
        <item x="471"/>
        <item x="528"/>
        <item x="269"/>
        <item x="760"/>
        <item x="77"/>
        <item x="381"/>
        <item x="292"/>
        <item x="577"/>
        <item x="718"/>
        <item x="647"/>
        <item x="123"/>
        <item x="736"/>
        <item x="611"/>
        <item x="716"/>
        <item x="324"/>
        <item x="569"/>
        <item x="90"/>
        <item x="52"/>
        <item x="702"/>
        <item x="233"/>
        <item x="418"/>
        <item x="572"/>
        <item x="456"/>
        <item x="96"/>
        <item x="629"/>
        <item x="457"/>
        <item x="81"/>
        <item x="514"/>
        <item x="634"/>
        <item x="701"/>
        <item x="14"/>
        <item x="236"/>
        <item x="366"/>
        <item x="582"/>
        <item x="72"/>
        <item x="799"/>
        <item x="322"/>
        <item x="638"/>
        <item x="337"/>
        <item x="565"/>
        <item x="7"/>
        <item x="414"/>
        <item x="546"/>
        <item x="422"/>
        <item x="432"/>
        <item x="190"/>
        <item x="766"/>
        <item x="158"/>
        <item x="551"/>
        <item x="437"/>
        <item x="658"/>
        <item x="759"/>
        <item x="562"/>
        <item x="671"/>
        <item x="616"/>
        <item x="367"/>
        <item x="336"/>
        <item x="744"/>
        <item x="338"/>
        <item x="485"/>
        <item x="461"/>
        <item x="74"/>
        <item x="782"/>
        <item x="751"/>
        <item x="54"/>
        <item x="619"/>
        <item x="620"/>
        <item x="603"/>
        <item x="680"/>
        <item x="417"/>
        <item x="167"/>
        <item x="779"/>
        <item x="403"/>
        <item x="646"/>
        <item x="556"/>
        <item x="446"/>
        <item x="705"/>
        <item x="376"/>
        <item x="749"/>
        <item x="665"/>
        <item x="426"/>
        <item x="796"/>
        <item x="686"/>
        <item x="595"/>
        <item x="492"/>
        <item x="763"/>
        <item x="820"/>
        <item x="215"/>
        <item x="18"/>
        <item x="28"/>
        <item x="821"/>
        <item x="783"/>
        <item x="490"/>
        <item x="326"/>
        <item x="795"/>
        <item x="319"/>
        <item x="523"/>
        <item x="583"/>
        <item x="253"/>
        <item x="91"/>
        <item x="697"/>
        <item x="370"/>
        <item x="202"/>
        <item x="372"/>
        <item x="358"/>
        <item x="424"/>
        <item x="495"/>
        <item x="740"/>
        <item x="735"/>
        <item x="784"/>
        <item x="257"/>
        <item x="80"/>
        <item x="12"/>
        <item x="454"/>
        <item x="574"/>
        <item x="299"/>
        <item x="435"/>
        <item x="191"/>
        <item x="220"/>
        <item x="445"/>
        <item x="290"/>
        <item x="317"/>
        <item x="656"/>
        <item x="655"/>
        <item x="539"/>
        <item x="801"/>
        <item x="479"/>
        <item x="630"/>
        <item x="313"/>
        <item x="213"/>
        <item x="738"/>
        <item x="531"/>
        <item x="35"/>
        <item x="676"/>
        <item x="127"/>
        <item x="323"/>
        <item x="50"/>
        <item x="450"/>
        <item x="316"/>
        <item x="764"/>
        <item x="717"/>
        <item x="251"/>
        <item x="356"/>
        <item x="561"/>
        <item x="277"/>
        <item x="436"/>
        <item x="58"/>
        <item x="498"/>
        <item x="343"/>
        <item x="612"/>
        <item x="160"/>
        <item x="303"/>
        <item x="788"/>
        <item x="286"/>
        <item x="26"/>
        <item x="500"/>
        <item x="172"/>
        <item x="183"/>
        <item x="535"/>
        <item x="103"/>
        <item x="331"/>
        <item x="295"/>
        <item x="434"/>
        <item x="741"/>
        <item x="762"/>
        <item x="493"/>
        <item x="748"/>
        <item x="496"/>
        <item x="724"/>
        <item x="219"/>
        <item x="228"/>
        <item x="155"/>
        <item x="455"/>
        <item x="566"/>
        <item x="357"/>
        <item x="59"/>
        <item x="690"/>
        <item x="100"/>
        <item x="622"/>
        <item x="390"/>
        <item x="279"/>
        <item x="8"/>
        <item x="685"/>
        <item x="447"/>
        <item x="214"/>
        <item x="729"/>
        <item x="470"/>
        <item x="62"/>
        <item x="173"/>
        <item x="505"/>
        <item x="27"/>
        <item x="13"/>
        <item x="579"/>
        <item x="392"/>
        <item x="822"/>
        <item x="509"/>
        <item x="425"/>
        <item x="765"/>
        <item x="480"/>
        <item x="808"/>
        <item x="625"/>
        <item x="515"/>
        <item x="149"/>
        <item x="406"/>
        <item x="722"/>
        <item x="11"/>
        <item x="731"/>
        <item x="287"/>
        <item x="51"/>
        <item x="507"/>
        <item x="674"/>
        <item x="265"/>
        <item x="42"/>
        <item x="587"/>
        <item x="232"/>
        <item x="308"/>
        <item x="510"/>
        <item x="64"/>
        <item x="812"/>
        <item x="82"/>
        <item x="421"/>
        <item x="333"/>
        <item x="785"/>
        <item x="262"/>
        <item x="429"/>
        <item x="196"/>
        <item x="767"/>
        <item x="413"/>
        <item x="351"/>
        <item x="441"/>
        <item x="794"/>
        <item x="61"/>
        <item x="506"/>
        <item x="346"/>
        <item x="483"/>
        <item x="668"/>
        <item x="693"/>
        <item x="129"/>
        <item x="268"/>
        <item x="119"/>
        <item x="550"/>
        <item x="388"/>
        <item x="568"/>
        <item x="670"/>
        <item x="761"/>
        <item x="245"/>
        <item x="65"/>
        <item x="112"/>
        <item x="407"/>
        <item x="5"/>
        <item x="263"/>
        <item x="271"/>
        <item x="259"/>
        <item x="777"/>
        <item x="310"/>
        <item x="86"/>
        <item x="216"/>
        <item x="710"/>
        <item x="679"/>
        <item x="79"/>
        <item x="681"/>
        <item x="725"/>
        <item x="164"/>
        <item x="45"/>
        <item x="689"/>
        <item x="199"/>
        <item x="654"/>
        <item x="657"/>
        <item x="150"/>
        <item x="92"/>
        <item x="708"/>
        <item x="309"/>
        <item x="15"/>
        <item x="666"/>
        <item x="69"/>
        <item x="40"/>
        <item x="305"/>
        <item x="752"/>
        <item x="415"/>
        <item x="431"/>
        <item x="753"/>
        <item x="508"/>
        <item x="756"/>
        <item x="653"/>
        <item x="300"/>
        <item x="217"/>
        <item x="688"/>
        <item x="131"/>
        <item x="472"/>
        <item x="575"/>
        <item x="825"/>
        <item x="558"/>
        <item x="557"/>
        <item x="727"/>
        <item x="786"/>
        <item x="231"/>
        <item x="294"/>
        <item x="486"/>
        <item x="161"/>
        <item x="297"/>
        <item x="792"/>
        <item x="465"/>
        <item x="33"/>
        <item x="330"/>
        <item x="559"/>
        <item x="174"/>
        <item x="130"/>
        <item x="396"/>
        <item x="347"/>
        <item x="733"/>
        <item x="695"/>
        <item x="632"/>
        <item x="635"/>
        <item x="430"/>
        <item x="723"/>
        <item x="787"/>
        <item x="412"/>
        <item x="477"/>
        <item x="780"/>
        <item x="443"/>
        <item x="768"/>
        <item x="746"/>
        <item x="114"/>
        <item x="719"/>
        <item x="494"/>
        <item x="814"/>
        <item x="750"/>
        <item x="239"/>
        <item x="2"/>
        <item x="525"/>
        <item x="63"/>
        <item x="571"/>
        <item x="608"/>
        <item x="491"/>
        <item x="453"/>
        <item x="669"/>
        <item x="609"/>
        <item x="192"/>
        <item x="361"/>
        <item x="540"/>
        <item x="478"/>
        <item x="789"/>
        <item x="39"/>
        <item x="198"/>
        <item x="171"/>
        <item x="476"/>
        <item x="315"/>
        <item x="272"/>
        <item x="813"/>
        <item x="184"/>
        <item x="76"/>
        <item x="332"/>
        <item x="115"/>
        <item x="487"/>
        <item x="499"/>
        <item x="567"/>
        <item x="806"/>
        <item x="397"/>
        <item x="235"/>
        <item x="211"/>
        <item x="241"/>
        <item x="111"/>
        <item x="320"/>
        <item x="85"/>
        <item x="204"/>
        <item x="34"/>
        <item x="661"/>
        <item x="21"/>
        <item x="113"/>
        <item x="640"/>
        <item x="298"/>
        <item x="185"/>
        <item x="250"/>
        <item x="307"/>
        <item x="400"/>
        <item x="643"/>
        <item x="260"/>
        <item x="778"/>
        <item x="745"/>
        <item x="327"/>
        <item x="591"/>
        <item x="469"/>
        <item x="682"/>
        <item x="664"/>
        <item x="102"/>
        <item x="278"/>
        <item x="596"/>
        <item x="140"/>
        <item x="377"/>
        <item x="223"/>
        <item x="598"/>
        <item x="732"/>
        <item x="597"/>
        <item x="627"/>
        <item x="134"/>
        <item x="810"/>
        <item x="800"/>
        <item x="179"/>
        <item x="208"/>
        <item x="364"/>
        <item x="254"/>
        <item x="244"/>
        <item x="468"/>
        <item x="497"/>
        <item x="0"/>
        <item x="462"/>
        <item x="773"/>
        <item x="578"/>
        <item x="684"/>
        <item x="177"/>
        <item x="563"/>
        <item x="541"/>
        <item x="163"/>
        <item x="124"/>
        <item x="675"/>
        <item x="78"/>
        <item x="804"/>
        <item x="621"/>
        <item x="187"/>
        <item x="4"/>
        <item x="549"/>
        <item x="210"/>
        <item x="628"/>
        <item x="234"/>
        <item x="270"/>
        <item x="193"/>
        <item x="704"/>
        <item x="350"/>
        <item x="599"/>
        <item x="663"/>
        <item x="739"/>
        <item x="482"/>
        <item x="291"/>
        <item x="385"/>
        <item x="518"/>
        <item x="170"/>
        <item x="618"/>
        <item x="602"/>
        <item x="368"/>
        <item x="144"/>
        <item x="288"/>
        <item x="178"/>
        <item x="489"/>
        <item x="83"/>
        <item x="521"/>
        <item x="520"/>
        <item x="798"/>
        <item x="419"/>
        <item x="201"/>
        <item x="623"/>
        <item x="38"/>
        <item x="282"/>
        <item x="538"/>
        <item x="93"/>
        <item x="554"/>
        <item x="94"/>
        <item x="256"/>
        <item x="31"/>
        <item x="728"/>
        <item x="391"/>
        <item x="73"/>
        <item x="809"/>
        <item x="20"/>
        <item x="363"/>
        <item x="526"/>
        <item x="218"/>
        <item x="399"/>
        <item x="266"/>
        <item x="226"/>
        <item x="721"/>
        <item x="212"/>
        <item x="613"/>
        <item x="117"/>
        <item x="181"/>
        <item x="600"/>
        <item x="398"/>
        <item x="276"/>
        <item x="594"/>
        <item x="99"/>
        <item x="344"/>
        <item x="448"/>
        <item x="374"/>
        <item x="615"/>
        <item x="384"/>
        <item x="104"/>
        <item x="606"/>
        <item x="691"/>
        <item x="128"/>
        <item x="1"/>
        <item x="667"/>
        <item x="696"/>
        <item x="580"/>
        <item x="409"/>
        <item x="355"/>
        <item x="175"/>
        <item x="644"/>
        <item x="335"/>
        <item x="47"/>
        <item x="714"/>
        <item x="713"/>
        <item x="576"/>
        <item x="48"/>
        <item x="221"/>
        <item x="533"/>
        <item x="649"/>
        <item x="132"/>
        <item x="464"/>
        <item x="122"/>
        <item x="224"/>
        <item x="353"/>
        <item x="534"/>
        <item x="817"/>
        <item x="340"/>
        <item x="694"/>
        <item x="662"/>
        <item x="89"/>
        <item x="301"/>
        <item x="573"/>
        <item x="255"/>
        <item x="238"/>
        <item x="683"/>
        <item x="237"/>
        <item x="516"/>
        <item x="159"/>
        <item x="552"/>
        <item x="152"/>
        <item x="586"/>
        <item x="449"/>
        <item x="87"/>
        <item x="536"/>
        <item t="default"/>
      </items>
    </pivotField>
    <pivotField showAll="0">
      <items count="4">
        <item x="1"/>
        <item x="2"/>
        <item x="0"/>
        <item t="default"/>
      </items>
    </pivotField>
    <pivotField axis="axisRow" showAll="0">
      <items count="13">
        <item x="6"/>
        <item x="11"/>
        <item x="2"/>
        <item x="7"/>
        <item x="9"/>
        <item x="8"/>
        <item x="0"/>
        <item x="10"/>
        <item x="5"/>
        <item x="1"/>
        <item x="4"/>
        <item x="3"/>
        <item t="default"/>
      </items>
    </pivotField>
    <pivotField showAll="0"/>
    <pivotField numFmtId="165" showAll="0"/>
    <pivotField showAll="0"/>
    <pivotField showAll="0"/>
    <pivotField dataField="1" showAll="0"/>
    <pivotField numFmtId="165" showAll="0"/>
    <pivotField numFmtId="165" showAll="0"/>
    <pivotField numFmtId="165" showAll="0"/>
    <pivotField numFmtId="165" showAll="0"/>
    <pivotField numFmtId="165" showAll="0"/>
    <pivotField numFmtId="10" showAll="0"/>
    <pivotField numFmtId="165" showAll="0"/>
    <pivotField numFmtId="4" showAll="0"/>
    <pivotField numFmtId="165" showAll="0"/>
    <pivotField showAll="0">
      <items count="4">
        <item x="1"/>
        <item x="0"/>
        <item x="2"/>
        <item t="default"/>
      </items>
    </pivotField>
    <pivotField axis="axisCol" showAll="0">
      <items count="4">
        <item x="0"/>
        <item x="1"/>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1"/>
  </rowFields>
  <rowItems count="13">
    <i>
      <x/>
    </i>
    <i>
      <x v="1"/>
    </i>
    <i>
      <x v="2"/>
    </i>
    <i>
      <x v="3"/>
    </i>
    <i>
      <x v="4"/>
    </i>
    <i>
      <x v="5"/>
    </i>
    <i>
      <x v="6"/>
    </i>
    <i>
      <x v="7"/>
    </i>
    <i>
      <x v="8"/>
    </i>
    <i>
      <x v="9"/>
    </i>
    <i>
      <x v="10"/>
    </i>
    <i>
      <x v="11"/>
    </i>
    <i t="grand">
      <x/>
    </i>
  </rowItems>
  <colFields count="1">
    <field x="27"/>
  </colFields>
  <colItems count="4">
    <i>
      <x/>
    </i>
    <i>
      <x v="1"/>
    </i>
    <i>
      <x v="2"/>
    </i>
    <i t="grand">
      <x/>
    </i>
  </colItems>
  <dataFields count="1">
    <dataField name="Sum of  Sales Volu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96E6BF-08AB-4533-BD98-39781DBCAAE5}" name="PivotTable1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3:N68" firstHeaderRow="1" firstDataRow="2" firstDataCol="1"/>
  <pivotFields count="19">
    <pivotField showAll="0"/>
    <pivotField showAll="0"/>
    <pivotField showAll="0"/>
    <pivotField showAll="0">
      <items count="8">
        <item x="4"/>
        <item x="2"/>
        <item x="1"/>
        <item x="0"/>
        <item x="3"/>
        <item x="5"/>
        <item x="6"/>
        <item t="default"/>
      </items>
    </pivotField>
    <pivotField showAll="0">
      <items count="4">
        <item x="0"/>
        <item x="1"/>
        <item x="2"/>
        <item t="default"/>
      </items>
    </pivotField>
    <pivotField showAll="0"/>
    <pivotField showAll="0"/>
    <pivotField showAll="0"/>
    <pivotField showAll="0">
      <items count="94">
        <item h="1" x="36"/>
        <item h="1" x="51"/>
        <item x="83"/>
        <item h="1" x="88"/>
        <item h="1" x="54"/>
        <item h="1" x="34"/>
        <item h="1" x="69"/>
        <item h="1" x="9"/>
        <item h="1" x="25"/>
        <item h="1" x="43"/>
        <item h="1" x="86"/>
        <item h="1" x="75"/>
        <item h="1" x="10"/>
        <item h="1" x="0"/>
        <item h="1" x="30"/>
        <item h="1" x="46"/>
        <item h="1" x="20"/>
        <item h="1" x="65"/>
        <item h="1" x="89"/>
        <item h="1" x="16"/>
        <item h="1" x="29"/>
        <item h="1" x="70"/>
        <item h="1" x="81"/>
        <item h="1" x="47"/>
        <item h="1" x="18"/>
        <item h="1" x="82"/>
        <item h="1" x="71"/>
        <item h="1" x="39"/>
        <item h="1" x="26"/>
        <item h="1" x="78"/>
        <item h="1" x="14"/>
        <item h="1" x="7"/>
        <item h="1" x="38"/>
        <item h="1" x="5"/>
        <item h="1" x="45"/>
        <item h="1" x="92"/>
        <item h="1" x="1"/>
        <item h="1" x="4"/>
        <item h="1" x="49"/>
        <item h="1" x="21"/>
        <item h="1" x="56"/>
        <item h="1" x="17"/>
        <item h="1" x="90"/>
        <item h="1" x="66"/>
        <item h="1" x="48"/>
        <item h="1" x="6"/>
        <item h="1" x="85"/>
        <item h="1" x="58"/>
        <item h="1" x="28"/>
        <item h="1" x="60"/>
        <item h="1" x="41"/>
        <item h="1" x="80"/>
        <item h="1" x="87"/>
        <item h="1" x="35"/>
        <item h="1" x="44"/>
        <item h="1" x="40"/>
        <item h="1" x="73"/>
        <item h="1" x="57"/>
        <item h="1" x="67"/>
        <item h="1" x="27"/>
        <item h="1" x="24"/>
        <item h="1" x="52"/>
        <item h="1" x="63"/>
        <item h="1" x="76"/>
        <item h="1" x="62"/>
        <item h="1" x="15"/>
        <item h="1" x="68"/>
        <item h="1" x="37"/>
        <item h="1" x="3"/>
        <item h="1" x="53"/>
        <item h="1" x="33"/>
        <item h="1" x="23"/>
        <item h="1" x="64"/>
        <item h="1" x="22"/>
        <item h="1" x="55"/>
        <item h="1" x="74"/>
        <item h="1" x="61"/>
        <item h="1" x="91"/>
        <item h="1" x="84"/>
        <item h="1" x="79"/>
        <item h="1" x="8"/>
        <item h="1" x="42"/>
        <item h="1" x="72"/>
        <item h="1" x="19"/>
        <item h="1" x="13"/>
        <item h="1" x="77"/>
        <item h="1" x="2"/>
        <item h="1" x="59"/>
        <item h="1" x="31"/>
        <item h="1" x="11"/>
        <item h="1" x="32"/>
        <item h="1" x="12"/>
        <item h="1" x="50"/>
        <item t="default"/>
      </items>
    </pivotField>
    <pivotField showAll="0"/>
    <pivotField showAll="0"/>
    <pivotField showAll="0">
      <items count="11">
        <item x="3"/>
        <item x="6"/>
        <item x="1"/>
        <item x="0"/>
        <item x="2"/>
        <item x="7"/>
        <item x="9"/>
        <item x="5"/>
        <item x="4"/>
        <item x="8"/>
        <item t="default"/>
      </items>
    </pivotField>
    <pivotField showAll="0"/>
    <pivotField axis="axisCol" showAll="0">
      <items count="13">
        <item x="6"/>
        <item x="10"/>
        <item x="5"/>
        <item x="4"/>
        <item x="11"/>
        <item x="2"/>
        <item x="0"/>
        <item x="3"/>
        <item x="9"/>
        <item x="1"/>
        <item x="7"/>
        <item x="8"/>
        <item t="default"/>
      </items>
    </pivotField>
    <pivotField axis="axisRow" showAll="0">
      <items count="4">
        <item x="2"/>
        <item x="1"/>
        <item x="0"/>
        <item t="default"/>
      </items>
    </pivotField>
    <pivotField showAll="0"/>
    <pivotField showAll="0"/>
    <pivotField showAll="0"/>
    <pivotField dataField="1" showAll="0">
      <items count="1010">
        <item x="852"/>
        <item x="221"/>
        <item x="614"/>
        <item x="728"/>
        <item x="631"/>
        <item x="541"/>
        <item x="156"/>
        <item x="954"/>
        <item x="318"/>
        <item x="931"/>
        <item x="183"/>
        <item x="456"/>
        <item x="368"/>
        <item x="33"/>
        <item x="37"/>
        <item x="684"/>
        <item x="420"/>
        <item x="879"/>
        <item x="691"/>
        <item x="213"/>
        <item x="486"/>
        <item x="264"/>
        <item x="949"/>
        <item x="36"/>
        <item x="966"/>
        <item x="763"/>
        <item x="872"/>
        <item x="103"/>
        <item x="10"/>
        <item x="245"/>
        <item x="258"/>
        <item x="80"/>
        <item x="853"/>
        <item x="851"/>
        <item x="320"/>
        <item x="128"/>
        <item x="645"/>
        <item x="168"/>
        <item x="863"/>
        <item x="208"/>
        <item x="373"/>
        <item x="296"/>
        <item x="654"/>
        <item x="754"/>
        <item x="192"/>
        <item x="311"/>
        <item x="42"/>
        <item x="661"/>
        <item x="234"/>
        <item x="752"/>
        <item x="532"/>
        <item x="466"/>
        <item x="189"/>
        <item x="740"/>
        <item x="89"/>
        <item x="171"/>
        <item x="688"/>
        <item x="522"/>
        <item x="506"/>
        <item x="379"/>
        <item x="826"/>
        <item x="8"/>
        <item x="629"/>
        <item x="317"/>
        <item x="890"/>
        <item x="172"/>
        <item x="69"/>
        <item x="211"/>
        <item x="181"/>
        <item x="847"/>
        <item x="412"/>
        <item x="427"/>
        <item x="377"/>
        <item x="180"/>
        <item x="229"/>
        <item x="71"/>
        <item x="227"/>
        <item x="936"/>
        <item x="310"/>
        <item x="578"/>
        <item x="319"/>
        <item x="226"/>
        <item x="895"/>
        <item x="260"/>
        <item x="67"/>
        <item x="877"/>
        <item x="215"/>
        <item x="753"/>
        <item x="846"/>
        <item x="674"/>
        <item x="218"/>
        <item x="518"/>
        <item x="340"/>
        <item x="564"/>
        <item x="328"/>
        <item x="891"/>
        <item x="524"/>
        <item x="195"/>
        <item x="749"/>
        <item x="143"/>
        <item x="884"/>
        <item x="760"/>
        <item x="800"/>
        <item x="747"/>
        <item x="255"/>
        <item x="54"/>
        <item x="396"/>
        <item x="64"/>
        <item x="63"/>
        <item x="868"/>
        <item x="359"/>
        <item x="553"/>
        <item x="300"/>
        <item x="538"/>
        <item x="794"/>
        <item x="139"/>
        <item x="53"/>
        <item x="322"/>
        <item x="491"/>
        <item x="1"/>
        <item x="492"/>
        <item x="282"/>
        <item x="488"/>
        <item x="838"/>
        <item x="442"/>
        <item x="889"/>
        <item x="254"/>
        <item x="612"/>
        <item x="127"/>
        <item x="22"/>
        <item x="464"/>
        <item x="743"/>
        <item x="212"/>
        <item x="337"/>
        <item x="567"/>
        <item x="536"/>
        <item x="115"/>
        <item x="809"/>
        <item x="729"/>
        <item x="250"/>
        <item x="646"/>
        <item x="801"/>
        <item x="304"/>
        <item x="562"/>
        <item x="167"/>
        <item x="198"/>
        <item x="117"/>
        <item x="919"/>
        <item x="12"/>
        <item x="474"/>
        <item x="807"/>
        <item x="926"/>
        <item x="788"/>
        <item x="332"/>
        <item x="402"/>
        <item x="155"/>
        <item x="871"/>
        <item x="499"/>
        <item x="973"/>
        <item x="824"/>
        <item x="316"/>
        <item x="746"/>
        <item x="441"/>
        <item x="667"/>
        <item x="859"/>
        <item x="354"/>
        <item x="449"/>
        <item x="722"/>
        <item x="595"/>
        <item x="346"/>
        <item x="18"/>
        <item x="253"/>
        <item x="179"/>
        <item x="984"/>
        <item x="266"/>
        <item x="600"/>
        <item x="602"/>
        <item x="177"/>
        <item x="44"/>
        <item x="539"/>
        <item x="70"/>
        <item x="768"/>
        <item x="39"/>
        <item x="130"/>
        <item x="472"/>
        <item x="683"/>
        <item x="723"/>
        <item x="780"/>
        <item x="210"/>
        <item x="52"/>
        <item x="225"/>
        <item x="34"/>
        <item x="845"/>
        <item x="959"/>
        <item x="431"/>
        <item x="72"/>
        <item x="11"/>
        <item x="806"/>
        <item x="220"/>
        <item x="165"/>
        <item x="237"/>
        <item x="792"/>
        <item x="194"/>
        <item x="329"/>
        <item x="240"/>
        <item x="584"/>
        <item x="912"/>
        <item x="587"/>
        <item x="481"/>
        <item x="650"/>
        <item x="607"/>
        <item x="634"/>
        <item x="309"/>
        <item x="376"/>
        <item x="92"/>
        <item x="409"/>
        <item x="880"/>
        <item x="65"/>
        <item x="545"/>
        <item x="306"/>
        <item x="917"/>
        <item x="118"/>
        <item x="796"/>
        <item x="224"/>
        <item x="356"/>
        <item x="925"/>
        <item x="533"/>
        <item x="756"/>
        <item x="285"/>
        <item x="450"/>
        <item x="102"/>
        <item x="46"/>
        <item x="544"/>
        <item x="928"/>
        <item x="383"/>
        <item x="35"/>
        <item x="673"/>
        <item x="769"/>
        <item x="789"/>
        <item x="261"/>
        <item x="505"/>
        <item x="608"/>
        <item x="864"/>
        <item x="585"/>
        <item x="882"/>
        <item x="660"/>
        <item x="637"/>
        <item x="837"/>
        <item x="502"/>
        <item x="50"/>
        <item x="862"/>
        <item x="517"/>
        <item x="615"/>
        <item x="248"/>
        <item x="163"/>
        <item x="407"/>
        <item x="710"/>
        <item x="687"/>
        <item x="386"/>
        <item x="437"/>
        <item x="257"/>
        <item x="510"/>
        <item x="336"/>
        <item x="58"/>
        <item x="158"/>
        <item x="832"/>
        <item x="457"/>
        <item x="73"/>
        <item x="730"/>
        <item x="622"/>
        <item x="391"/>
        <item x="469"/>
        <item x="635"/>
        <item x="867"/>
        <item x="511"/>
        <item x="759"/>
        <item x="611"/>
        <item x="292"/>
        <item x="477"/>
        <item x="161"/>
        <item x="503"/>
        <item x="500"/>
        <item x="569"/>
        <item x="243"/>
        <item x="335"/>
        <item x="350"/>
        <item x="639"/>
        <item x="669"/>
        <item x="550"/>
        <item x="134"/>
        <item x="173"/>
        <item x="772"/>
        <item x="978"/>
        <item x="299"/>
        <item x="105"/>
        <item x="207"/>
        <item x="274"/>
        <item x="150"/>
        <item x="894"/>
        <item x="598"/>
        <item x="774"/>
        <item x="314"/>
        <item x="647"/>
        <item x="952"/>
        <item x="641"/>
        <item x="725"/>
        <item x="24"/>
        <item x="950"/>
        <item x="28"/>
        <item x="930"/>
        <item x="330"/>
        <item x="188"/>
        <item x="315"/>
        <item x="713"/>
        <item x="843"/>
        <item x="588"/>
        <item x="162"/>
        <item x="586"/>
        <item x="706"/>
        <item x="996"/>
        <item x="278"/>
        <item x="606"/>
        <item x="745"/>
        <item x="27"/>
        <item x="59"/>
        <item x="696"/>
        <item x="276"/>
        <item x="551"/>
        <item x="909"/>
        <item x="594"/>
        <item x="939"/>
        <item x="422"/>
        <item x="397"/>
        <item x="446"/>
        <item x="321"/>
        <item x="475"/>
        <item x="473"/>
        <item x="815"/>
        <item x="570"/>
        <item x="338"/>
        <item x="577"/>
        <item x="38"/>
        <item x="626"/>
        <item x="573"/>
        <item x="866"/>
        <item x="860"/>
        <item x="434"/>
        <item x="199"/>
        <item x="408"/>
        <item x="670"/>
        <item x="447"/>
        <item x="893"/>
        <item x="325"/>
        <item x="508"/>
        <item x="697"/>
        <item x="362"/>
        <item x="658"/>
        <item x="390"/>
        <item x="549"/>
        <item x="204"/>
        <item x="191"/>
        <item x="487"/>
        <item x="885"/>
        <item x="714"/>
        <item x="273"/>
        <item x="613"/>
        <item x="736"/>
        <item x="805"/>
        <item x="56"/>
        <item x="301"/>
        <item x="82"/>
        <item x="470"/>
        <item x="765"/>
        <item x="731"/>
        <item x="110"/>
        <item x="259"/>
        <item x="717"/>
        <item x="418"/>
        <item x="940"/>
        <item x="652"/>
        <item x="385"/>
        <item x="914"/>
        <item x="223"/>
        <item x="829"/>
        <item x="361"/>
        <item x="869"/>
        <item x="1007"/>
        <item x="677"/>
        <item x="403"/>
        <item x="675"/>
        <item x="78"/>
        <item x="485"/>
        <item x="571"/>
        <item x="239"/>
        <item x="119"/>
        <item x="460"/>
        <item x="981"/>
        <item x="331"/>
        <item x="154"/>
        <item x="17"/>
        <item x="247"/>
        <item x="1004"/>
        <item x="841"/>
        <item x="137"/>
        <item x="870"/>
        <item x="546"/>
        <item x="444"/>
        <item x="680"/>
        <item x="144"/>
        <item x="106"/>
        <item x="773"/>
        <item x="190"/>
        <item x="574"/>
        <item x="272"/>
        <item x="982"/>
        <item x="157"/>
        <item x="935"/>
        <item x="169"/>
        <item x="715"/>
        <item x="246"/>
        <item x="548"/>
        <item x="4"/>
        <item x="985"/>
        <item x="109"/>
        <item x="707"/>
        <item x="489"/>
        <item x="555"/>
        <item x="287"/>
        <item x="764"/>
        <item x="989"/>
        <item x="589"/>
        <item x="810"/>
        <item x="529"/>
        <item x="381"/>
        <item x="406"/>
        <item x="625"/>
        <item x="438"/>
        <item x="547"/>
        <item x="946"/>
        <item x="185"/>
        <item x="761"/>
        <item x="111"/>
        <item x="268"/>
        <item x="521"/>
        <item x="471"/>
        <item x="43"/>
        <item x="196"/>
        <item x="76"/>
        <item x="1002"/>
        <item x="81"/>
        <item x="279"/>
        <item x="638"/>
        <item x="60"/>
        <item x="302"/>
        <item x="802"/>
        <item x="762"/>
        <item x="942"/>
        <item x="421"/>
        <item x="45"/>
        <item x="48"/>
        <item x="423"/>
        <item x="341"/>
        <item x="343"/>
        <item x="411"/>
        <item x="414"/>
        <item x="920"/>
        <item x="242"/>
        <item x="98"/>
        <item x="375"/>
        <item x="813"/>
        <item x="825"/>
        <item x="357"/>
        <item x="132"/>
        <item x="742"/>
        <item x="419"/>
        <item x="303"/>
        <item x="750"/>
        <item x="771"/>
        <item x="671"/>
        <item x="568"/>
        <item x="993"/>
        <item x="147"/>
        <item x="295"/>
        <item x="120"/>
        <item x="96"/>
        <item x="904"/>
        <item x="7"/>
        <item x="983"/>
        <item x="312"/>
        <item x="676"/>
        <item x="21"/>
        <item x="604"/>
        <item x="363"/>
        <item x="897"/>
        <item x="32"/>
        <item x="875"/>
        <item x="558"/>
        <item x="778"/>
        <item x="135"/>
        <item x="663"/>
        <item x="256"/>
        <item x="281"/>
        <item x="200"/>
        <item x="476"/>
        <item x="751"/>
        <item x="19"/>
        <item x="726"/>
        <item x="504"/>
        <item x="581"/>
        <item x="957"/>
        <item x="898"/>
        <item x="398"/>
        <item x="61"/>
        <item x="858"/>
        <item x="795"/>
        <item x="922"/>
        <item x="432"/>
        <item x="389"/>
        <item x="557"/>
        <item x="249"/>
        <item x="440"/>
        <item x="902"/>
        <item x="121"/>
        <item x="15"/>
        <item x="428"/>
        <item x="965"/>
        <item x="164"/>
        <item x="934"/>
        <item x="55"/>
        <item x="827"/>
        <item x="465"/>
        <item x="803"/>
        <item x="392"/>
        <item x="454"/>
        <item x="145"/>
        <item x="969"/>
        <item x="347"/>
        <item x="698"/>
        <item x="380"/>
        <item x="623"/>
        <item x="791"/>
        <item x="79"/>
        <item x="906"/>
        <item x="708"/>
        <item x="709"/>
        <item x="974"/>
        <item x="290"/>
        <item x="642"/>
        <item x="415"/>
        <item x="636"/>
        <item x="202"/>
        <item x="735"/>
        <item x="724"/>
        <item x="699"/>
        <item x="819"/>
        <item x="378"/>
        <item x="945"/>
        <item x="265"/>
        <item x="672"/>
        <item x="175"/>
        <item x="886"/>
        <item x="288"/>
        <item x="74"/>
        <item x="436"/>
        <item x="695"/>
        <item x="817"/>
        <item x="293"/>
        <item x="205"/>
        <item x="349"/>
        <item x="520"/>
        <item x="559"/>
        <item x="280"/>
        <item x="632"/>
        <item x="618"/>
        <item x="382"/>
        <item x="719"/>
        <item x="733"/>
        <item x="417"/>
        <item x="811"/>
        <item x="41"/>
        <item x="394"/>
        <item x="410"/>
        <item x="900"/>
        <item x="23"/>
        <item x="599"/>
        <item x="294"/>
        <item x="498"/>
        <item x="51"/>
        <item x="99"/>
        <item x="233"/>
        <item x="214"/>
        <item x="766"/>
        <item x="68"/>
        <item x="702"/>
        <item x="345"/>
        <item x="267"/>
        <item x="620"/>
        <item x="490"/>
        <item x="711"/>
        <item x="700"/>
        <item x="85"/>
        <item x="339"/>
        <item x="694"/>
        <item x="401"/>
        <item x="666"/>
        <item x="467"/>
        <item x="509"/>
        <item x="951"/>
        <item x="633"/>
        <item x="5"/>
        <item x="142"/>
        <item x="453"/>
        <item x="333"/>
        <item x="387"/>
        <item x="681"/>
        <item x="75"/>
        <item x="49"/>
        <item x="997"/>
        <item x="271"/>
        <item x="630"/>
        <item x="366"/>
        <item x="820"/>
        <item x="416"/>
        <item x="738"/>
        <item x="3"/>
        <item x="542"/>
        <item x="497"/>
        <item x="748"/>
        <item x="876"/>
        <item x="291"/>
        <item x="478"/>
        <item x="455"/>
        <item x="640"/>
        <item x="507"/>
        <item x="527"/>
        <item x="90"/>
        <item x="953"/>
        <item x="786"/>
        <item x="395"/>
        <item x="944"/>
        <item x="209"/>
        <item x="124"/>
        <item x="741"/>
        <item x="232"/>
        <item x="231"/>
        <item x="865"/>
        <item x="93"/>
        <item x="693"/>
        <item x="896"/>
        <item x="16"/>
        <item x="560"/>
        <item x="610"/>
        <item x="160"/>
        <item x="787"/>
        <item x="972"/>
        <item x="289"/>
        <item x="0"/>
        <item x="818"/>
        <item x="364"/>
        <item x="653"/>
        <item x="95"/>
        <item x="138"/>
        <item x="781"/>
        <item x="178"/>
        <item x="483"/>
        <item x="812"/>
        <item x="235"/>
        <item x="938"/>
        <item x="561"/>
        <item x="563"/>
        <item x="616"/>
        <item x="20"/>
        <item x="923"/>
        <item x="992"/>
        <item x="644"/>
        <item x="77"/>
        <item x="662"/>
        <item x="591"/>
        <item x="943"/>
        <item x="948"/>
        <item x="892"/>
        <item x="327"/>
        <item x="129"/>
        <item x="107"/>
        <item x="705"/>
        <item x="779"/>
        <item x="968"/>
        <item x="881"/>
        <item x="775"/>
        <item x="516"/>
        <item x="609"/>
        <item x="193"/>
        <item x="643"/>
        <item x="480"/>
        <item x="413"/>
        <item x="526"/>
        <item x="523"/>
        <item x="537"/>
        <item x="458"/>
        <item x="514"/>
        <item x="767"/>
        <item x="360"/>
        <item x="308"/>
        <item x="990"/>
        <item x="57"/>
        <item x="617"/>
        <item x="166"/>
        <item x="1008"/>
        <item x="2"/>
        <item x="907"/>
        <item x="216"/>
        <item x="933"/>
        <item x="228"/>
        <item x="692"/>
        <item x="116"/>
        <item x="678"/>
        <item x="737"/>
        <item x="937"/>
        <item x="987"/>
        <item x="986"/>
        <item x="91"/>
        <item x="828"/>
        <item x="348"/>
        <item x="784"/>
        <item x="961"/>
        <item x="100"/>
        <item x="182"/>
        <item x="501"/>
        <item x="342"/>
        <item x="739"/>
        <item x="187"/>
        <item x="918"/>
        <item x="433"/>
        <item x="13"/>
        <item x="141"/>
        <item x="956"/>
        <item x="236"/>
        <item x="967"/>
        <item x="964"/>
        <item x="125"/>
        <item x="855"/>
        <item x="734"/>
        <item x="184"/>
        <item x="840"/>
        <item x="513"/>
        <item x="976"/>
        <item x="170"/>
        <item x="262"/>
        <item x="1001"/>
        <item x="835"/>
        <item x="126"/>
        <item x="970"/>
        <item x="31"/>
        <item x="785"/>
        <item x="605"/>
        <item x="307"/>
        <item x="850"/>
        <item x="888"/>
        <item x="371"/>
        <item x="244"/>
        <item x="531"/>
        <item x="776"/>
        <item x="716"/>
        <item x="814"/>
        <item x="201"/>
        <item x="297"/>
        <item x="597"/>
        <item x="842"/>
        <item x="910"/>
        <item x="727"/>
        <item x="783"/>
        <item x="712"/>
        <item x="230"/>
        <item x="365"/>
        <item x="66"/>
        <item x="136"/>
        <item x="1003"/>
        <item x="580"/>
        <item x="582"/>
        <item x="445"/>
        <item x="298"/>
        <item x="821"/>
        <item x="552"/>
        <item x="916"/>
        <item x="123"/>
        <item x="668"/>
        <item x="40"/>
        <item x="924"/>
        <item x="878"/>
        <item x="797"/>
        <item x="659"/>
        <item x="284"/>
        <item x="203"/>
        <item x="459"/>
        <item x="1000"/>
        <item x="370"/>
        <item x="461"/>
        <item x="275"/>
        <item x="153"/>
        <item x="286"/>
        <item x="305"/>
        <item x="84"/>
        <item x="627"/>
        <item x="665"/>
        <item x="425"/>
        <item x="873"/>
        <item x="399"/>
        <item x="448"/>
        <item x="804"/>
        <item x="384"/>
        <item x="131"/>
        <item x="479"/>
        <item x="424"/>
        <item x="703"/>
        <item x="915"/>
        <item x="994"/>
        <item x="921"/>
        <item x="482"/>
        <item x="624"/>
        <item x="512"/>
        <item x="112"/>
        <item x="770"/>
        <item x="393"/>
        <item x="621"/>
        <item x="583"/>
        <item x="689"/>
        <item x="535"/>
        <item x="435"/>
        <item x="463"/>
        <item x="971"/>
        <item x="899"/>
        <item x="149"/>
        <item x="1005"/>
        <item x="679"/>
        <item x="429"/>
        <item x="833"/>
        <item x="901"/>
        <item x="334"/>
        <item x="9"/>
        <item x="87"/>
        <item x="720"/>
        <item x="664"/>
        <item x="241"/>
        <item x="313"/>
        <item x="822"/>
        <item x="452"/>
        <item x="908"/>
        <item x="655"/>
        <item x="690"/>
        <item x="721"/>
        <item x="540"/>
        <item x="159"/>
        <item x="62"/>
        <item x="596"/>
        <item x="252"/>
        <item x="101"/>
        <item x="601"/>
        <item x="251"/>
        <item x="148"/>
        <item x="848"/>
        <item x="206"/>
        <item x="849"/>
        <item x="839"/>
        <item x="344"/>
        <item x="718"/>
        <item x="451"/>
        <item x="495"/>
        <item x="534"/>
        <item x="830"/>
        <item x="355"/>
        <item x="114"/>
        <item x="603"/>
        <item x="97"/>
        <item x="113"/>
        <item x="133"/>
        <item x="25"/>
        <item x="29"/>
        <item x="439"/>
        <item x="808"/>
        <item x="929"/>
        <item x="958"/>
        <item x="151"/>
        <item x="404"/>
        <item x="543"/>
        <item x="834"/>
        <item x="903"/>
        <item x="270"/>
        <item x="462"/>
        <item x="757"/>
        <item x="326"/>
        <item x="496"/>
        <item x="911"/>
        <item x="831"/>
        <item x="704"/>
        <item x="108"/>
        <item x="174"/>
        <item x="358"/>
        <item x="83"/>
        <item x="977"/>
        <item x="556"/>
        <item x="484"/>
        <item x="263"/>
        <item x="519"/>
        <item x="979"/>
        <item x="323"/>
        <item x="14"/>
        <item x="856"/>
        <item x="515"/>
        <item x="369"/>
        <item x="816"/>
        <item x="798"/>
        <item x="47"/>
        <item x="777"/>
        <item x="152"/>
        <item x="565"/>
        <item x="86"/>
        <item x="374"/>
        <item x="525"/>
        <item x="566"/>
        <item x="324"/>
        <item x="400"/>
        <item x="146"/>
        <item x="372"/>
        <item x="426"/>
        <item x="995"/>
        <item x="590"/>
        <item x="854"/>
        <item x="140"/>
        <item x="572"/>
        <item x="913"/>
        <item x="648"/>
        <item x="353"/>
        <item x="991"/>
        <item x="619"/>
        <item x="628"/>
        <item x="219"/>
        <item x="579"/>
        <item x="176"/>
        <item x="197"/>
        <item x="980"/>
        <item x="836"/>
        <item x="857"/>
        <item x="963"/>
        <item x="758"/>
        <item x="104"/>
        <item x="883"/>
        <item x="941"/>
        <item x="530"/>
        <item x="367"/>
        <item x="932"/>
        <item x="554"/>
        <item x="755"/>
        <item x="222"/>
        <item x="960"/>
        <item x="277"/>
        <item x="238"/>
        <item x="955"/>
        <item x="351"/>
        <item x="122"/>
        <item x="988"/>
        <item x="443"/>
        <item x="790"/>
        <item x="947"/>
        <item x="26"/>
        <item x="887"/>
        <item x="405"/>
        <item x="975"/>
        <item x="430"/>
        <item x="283"/>
        <item x="388"/>
        <item x="651"/>
        <item x="528"/>
        <item x="94"/>
        <item x="186"/>
        <item x="657"/>
        <item x="592"/>
        <item x="701"/>
        <item x="799"/>
        <item x="352"/>
        <item x="682"/>
        <item x="998"/>
        <item x="686"/>
        <item x="685"/>
        <item x="576"/>
        <item x="962"/>
        <item x="1006"/>
        <item x="88"/>
        <item x="493"/>
        <item x="6"/>
        <item x="744"/>
        <item x="656"/>
        <item x="999"/>
        <item x="793"/>
        <item x="468"/>
        <item x="732"/>
        <item x="575"/>
        <item x="494"/>
        <item x="30"/>
        <item x="874"/>
        <item x="905"/>
        <item x="217"/>
        <item x="927"/>
        <item x="823"/>
        <item x="593"/>
        <item x="782"/>
        <item x="861"/>
        <item x="844"/>
        <item x="269"/>
        <item x="649"/>
        <item t="default"/>
      </items>
    </pivotField>
  </pivotFields>
  <rowFields count="1">
    <field x="14"/>
  </rowFields>
  <rowItems count="4">
    <i>
      <x/>
    </i>
    <i>
      <x v="1"/>
    </i>
    <i>
      <x v="2"/>
    </i>
    <i t="grand">
      <x/>
    </i>
  </rowItems>
  <colFields count="1">
    <field x="13"/>
  </colFields>
  <colItems count="13">
    <i>
      <x/>
    </i>
    <i>
      <x v="1"/>
    </i>
    <i>
      <x v="2"/>
    </i>
    <i>
      <x v="3"/>
    </i>
    <i>
      <x v="4"/>
    </i>
    <i>
      <x v="5"/>
    </i>
    <i>
      <x v="6"/>
    </i>
    <i>
      <x v="7"/>
    </i>
    <i>
      <x v="8"/>
    </i>
    <i>
      <x v="9"/>
    </i>
    <i>
      <x v="10"/>
    </i>
    <i>
      <x v="11"/>
    </i>
    <i t="grand">
      <x/>
    </i>
  </colItems>
  <dataFields count="1">
    <dataField name="Sum of Sales Values" fld="18" baseField="0" baseItem="0"/>
  </dataFields>
  <chartFormats count="48">
    <chartFormat chart="5" format="0" series="1">
      <pivotArea type="data" outline="0" fieldPosition="0">
        <references count="2">
          <reference field="4294967294" count="1" selected="0">
            <x v="0"/>
          </reference>
          <reference field="13" count="1" selected="0">
            <x v="0"/>
          </reference>
        </references>
      </pivotArea>
    </chartFormat>
    <chartFormat chart="5" format="1" series="1">
      <pivotArea type="data" outline="0" fieldPosition="0">
        <references count="2">
          <reference field="4294967294" count="1" selected="0">
            <x v="0"/>
          </reference>
          <reference field="13" count="1" selected="0">
            <x v="1"/>
          </reference>
        </references>
      </pivotArea>
    </chartFormat>
    <chartFormat chart="5" format="2" series="1">
      <pivotArea type="data" outline="0" fieldPosition="0">
        <references count="2">
          <reference field="4294967294" count="1" selected="0">
            <x v="0"/>
          </reference>
          <reference field="13" count="1" selected="0">
            <x v="2"/>
          </reference>
        </references>
      </pivotArea>
    </chartFormat>
    <chartFormat chart="5" format="3" series="1">
      <pivotArea type="data" outline="0" fieldPosition="0">
        <references count="2">
          <reference field="4294967294" count="1" selected="0">
            <x v="0"/>
          </reference>
          <reference field="13" count="1" selected="0">
            <x v="3"/>
          </reference>
        </references>
      </pivotArea>
    </chartFormat>
    <chartFormat chart="5" format="4" series="1">
      <pivotArea type="data" outline="0" fieldPosition="0">
        <references count="2">
          <reference field="4294967294" count="1" selected="0">
            <x v="0"/>
          </reference>
          <reference field="13" count="1" selected="0">
            <x v="4"/>
          </reference>
        </references>
      </pivotArea>
    </chartFormat>
    <chartFormat chart="5" format="5" series="1">
      <pivotArea type="data" outline="0" fieldPosition="0">
        <references count="2">
          <reference field="4294967294" count="1" selected="0">
            <x v="0"/>
          </reference>
          <reference field="13" count="1" selected="0">
            <x v="5"/>
          </reference>
        </references>
      </pivotArea>
    </chartFormat>
    <chartFormat chart="5" format="6" series="1">
      <pivotArea type="data" outline="0" fieldPosition="0">
        <references count="2">
          <reference field="4294967294" count="1" selected="0">
            <x v="0"/>
          </reference>
          <reference field="13" count="1" selected="0">
            <x v="6"/>
          </reference>
        </references>
      </pivotArea>
    </chartFormat>
    <chartFormat chart="5" format="7" series="1">
      <pivotArea type="data" outline="0" fieldPosition="0">
        <references count="2">
          <reference field="4294967294" count="1" selected="0">
            <x v="0"/>
          </reference>
          <reference field="13" count="1" selected="0">
            <x v="7"/>
          </reference>
        </references>
      </pivotArea>
    </chartFormat>
    <chartFormat chart="5" format="8" series="1">
      <pivotArea type="data" outline="0" fieldPosition="0">
        <references count="2">
          <reference field="4294967294" count="1" selected="0">
            <x v="0"/>
          </reference>
          <reference field="13" count="1" selected="0">
            <x v="8"/>
          </reference>
        </references>
      </pivotArea>
    </chartFormat>
    <chartFormat chart="5" format="9" series="1">
      <pivotArea type="data" outline="0" fieldPosition="0">
        <references count="2">
          <reference field="4294967294" count="1" selected="0">
            <x v="0"/>
          </reference>
          <reference field="13" count="1" selected="0">
            <x v="9"/>
          </reference>
        </references>
      </pivotArea>
    </chartFormat>
    <chartFormat chart="5" format="10" series="1">
      <pivotArea type="data" outline="0" fieldPosition="0">
        <references count="2">
          <reference field="4294967294" count="1" selected="0">
            <x v="0"/>
          </reference>
          <reference field="13" count="1" selected="0">
            <x v="10"/>
          </reference>
        </references>
      </pivotArea>
    </chartFormat>
    <chartFormat chart="5" format="11" series="1">
      <pivotArea type="data" outline="0" fieldPosition="0">
        <references count="2">
          <reference field="4294967294" count="1" selected="0">
            <x v="0"/>
          </reference>
          <reference field="13" count="1" selected="0">
            <x v="11"/>
          </reference>
        </references>
      </pivotArea>
    </chartFormat>
    <chartFormat chart="5" format="12">
      <pivotArea type="data" outline="0" fieldPosition="0">
        <references count="3">
          <reference field="4294967294" count="1" selected="0">
            <x v="0"/>
          </reference>
          <reference field="13" count="1" selected="0">
            <x v="0"/>
          </reference>
          <reference field="14" count="1" selected="0">
            <x v="1"/>
          </reference>
        </references>
      </pivotArea>
    </chartFormat>
    <chartFormat chart="5" format="13">
      <pivotArea type="data" outline="0" fieldPosition="0">
        <references count="3">
          <reference field="4294967294" count="1" selected="0">
            <x v="0"/>
          </reference>
          <reference field="13" count="1" selected="0">
            <x v="0"/>
          </reference>
          <reference field="14" count="1" selected="0">
            <x v="0"/>
          </reference>
        </references>
      </pivotArea>
    </chartFormat>
    <chartFormat chart="5" format="14">
      <pivotArea type="data" outline="0" fieldPosition="0">
        <references count="3">
          <reference field="4294967294" count="1" selected="0">
            <x v="0"/>
          </reference>
          <reference field="13" count="1" selected="0">
            <x v="0"/>
          </reference>
          <reference field="14" count="1" selected="0">
            <x v="2"/>
          </reference>
        </references>
      </pivotArea>
    </chartFormat>
    <chartFormat chart="5" format="15">
      <pivotArea type="data" outline="0" fieldPosition="0">
        <references count="3">
          <reference field="4294967294" count="1" selected="0">
            <x v="0"/>
          </reference>
          <reference field="13" count="1" selected="0">
            <x v="1"/>
          </reference>
          <reference field="14" count="1" selected="0">
            <x v="0"/>
          </reference>
        </references>
      </pivotArea>
    </chartFormat>
    <chartFormat chart="5" format="16">
      <pivotArea type="data" outline="0" fieldPosition="0">
        <references count="3">
          <reference field="4294967294" count="1" selected="0">
            <x v="0"/>
          </reference>
          <reference field="13" count="1" selected="0">
            <x v="1"/>
          </reference>
          <reference field="14" count="1" selected="0">
            <x v="1"/>
          </reference>
        </references>
      </pivotArea>
    </chartFormat>
    <chartFormat chart="5" format="17">
      <pivotArea type="data" outline="0" fieldPosition="0">
        <references count="3">
          <reference field="4294967294" count="1" selected="0">
            <x v="0"/>
          </reference>
          <reference field="13" count="1" selected="0">
            <x v="1"/>
          </reference>
          <reference field="14" count="1" selected="0">
            <x v="2"/>
          </reference>
        </references>
      </pivotArea>
    </chartFormat>
    <chartFormat chart="5" format="18">
      <pivotArea type="data" outline="0" fieldPosition="0">
        <references count="3">
          <reference field="4294967294" count="1" selected="0">
            <x v="0"/>
          </reference>
          <reference field="13" count="1" selected="0">
            <x v="2"/>
          </reference>
          <reference field="14" count="1" selected="0">
            <x v="0"/>
          </reference>
        </references>
      </pivotArea>
    </chartFormat>
    <chartFormat chart="5" format="19">
      <pivotArea type="data" outline="0" fieldPosition="0">
        <references count="3">
          <reference field="4294967294" count="1" selected="0">
            <x v="0"/>
          </reference>
          <reference field="13" count="1" selected="0">
            <x v="2"/>
          </reference>
          <reference field="14" count="1" selected="0">
            <x v="1"/>
          </reference>
        </references>
      </pivotArea>
    </chartFormat>
    <chartFormat chart="5" format="20">
      <pivotArea type="data" outline="0" fieldPosition="0">
        <references count="3">
          <reference field="4294967294" count="1" selected="0">
            <x v="0"/>
          </reference>
          <reference field="13" count="1" selected="0">
            <x v="2"/>
          </reference>
          <reference field="14" count="1" selected="0">
            <x v="2"/>
          </reference>
        </references>
      </pivotArea>
    </chartFormat>
    <chartFormat chart="5" format="21">
      <pivotArea type="data" outline="0" fieldPosition="0">
        <references count="3">
          <reference field="4294967294" count="1" selected="0">
            <x v="0"/>
          </reference>
          <reference field="13" count="1" selected="0">
            <x v="3"/>
          </reference>
          <reference field="14" count="1" selected="0">
            <x v="0"/>
          </reference>
        </references>
      </pivotArea>
    </chartFormat>
    <chartFormat chart="5" format="22">
      <pivotArea type="data" outline="0" fieldPosition="0">
        <references count="3">
          <reference field="4294967294" count="1" selected="0">
            <x v="0"/>
          </reference>
          <reference field="13" count="1" selected="0">
            <x v="3"/>
          </reference>
          <reference field="14" count="1" selected="0">
            <x v="1"/>
          </reference>
        </references>
      </pivotArea>
    </chartFormat>
    <chartFormat chart="5" format="23">
      <pivotArea type="data" outline="0" fieldPosition="0">
        <references count="3">
          <reference field="4294967294" count="1" selected="0">
            <x v="0"/>
          </reference>
          <reference field="13" count="1" selected="0">
            <x v="3"/>
          </reference>
          <reference field="14" count="1" selected="0">
            <x v="2"/>
          </reference>
        </references>
      </pivotArea>
    </chartFormat>
    <chartFormat chart="5" format="24">
      <pivotArea type="data" outline="0" fieldPosition="0">
        <references count="3">
          <reference field="4294967294" count="1" selected="0">
            <x v="0"/>
          </reference>
          <reference field="13" count="1" selected="0">
            <x v="4"/>
          </reference>
          <reference field="14" count="1" selected="0">
            <x v="0"/>
          </reference>
        </references>
      </pivotArea>
    </chartFormat>
    <chartFormat chart="5" format="25">
      <pivotArea type="data" outline="0" fieldPosition="0">
        <references count="3">
          <reference field="4294967294" count="1" selected="0">
            <x v="0"/>
          </reference>
          <reference field="13" count="1" selected="0">
            <x v="4"/>
          </reference>
          <reference field="14" count="1" selected="0">
            <x v="1"/>
          </reference>
        </references>
      </pivotArea>
    </chartFormat>
    <chartFormat chart="5" format="26">
      <pivotArea type="data" outline="0" fieldPosition="0">
        <references count="3">
          <reference field="4294967294" count="1" selected="0">
            <x v="0"/>
          </reference>
          <reference field="13" count="1" selected="0">
            <x v="4"/>
          </reference>
          <reference field="14" count="1" selected="0">
            <x v="2"/>
          </reference>
        </references>
      </pivotArea>
    </chartFormat>
    <chartFormat chart="5" format="27">
      <pivotArea type="data" outline="0" fieldPosition="0">
        <references count="3">
          <reference field="4294967294" count="1" selected="0">
            <x v="0"/>
          </reference>
          <reference field="13" count="1" selected="0">
            <x v="5"/>
          </reference>
          <reference field="14" count="1" selected="0">
            <x v="0"/>
          </reference>
        </references>
      </pivotArea>
    </chartFormat>
    <chartFormat chart="5" format="28">
      <pivotArea type="data" outline="0" fieldPosition="0">
        <references count="3">
          <reference field="4294967294" count="1" selected="0">
            <x v="0"/>
          </reference>
          <reference field="13" count="1" selected="0">
            <x v="5"/>
          </reference>
          <reference field="14" count="1" selected="0">
            <x v="1"/>
          </reference>
        </references>
      </pivotArea>
    </chartFormat>
    <chartFormat chart="5" format="29">
      <pivotArea type="data" outline="0" fieldPosition="0">
        <references count="3">
          <reference field="4294967294" count="1" selected="0">
            <x v="0"/>
          </reference>
          <reference field="13" count="1" selected="0">
            <x v="5"/>
          </reference>
          <reference field="14" count="1" selected="0">
            <x v="2"/>
          </reference>
        </references>
      </pivotArea>
    </chartFormat>
    <chartFormat chart="5" format="30">
      <pivotArea type="data" outline="0" fieldPosition="0">
        <references count="3">
          <reference field="4294967294" count="1" selected="0">
            <x v="0"/>
          </reference>
          <reference field="13" count="1" selected="0">
            <x v="6"/>
          </reference>
          <reference field="14" count="1" selected="0">
            <x v="0"/>
          </reference>
        </references>
      </pivotArea>
    </chartFormat>
    <chartFormat chart="5" format="31">
      <pivotArea type="data" outline="0" fieldPosition="0">
        <references count="3">
          <reference field="4294967294" count="1" selected="0">
            <x v="0"/>
          </reference>
          <reference field="13" count="1" selected="0">
            <x v="6"/>
          </reference>
          <reference field="14" count="1" selected="0">
            <x v="1"/>
          </reference>
        </references>
      </pivotArea>
    </chartFormat>
    <chartFormat chart="5" format="32">
      <pivotArea type="data" outline="0" fieldPosition="0">
        <references count="3">
          <reference field="4294967294" count="1" selected="0">
            <x v="0"/>
          </reference>
          <reference field="13" count="1" selected="0">
            <x v="6"/>
          </reference>
          <reference field="14" count="1" selected="0">
            <x v="2"/>
          </reference>
        </references>
      </pivotArea>
    </chartFormat>
    <chartFormat chart="5" format="33">
      <pivotArea type="data" outline="0" fieldPosition="0">
        <references count="3">
          <reference field="4294967294" count="1" selected="0">
            <x v="0"/>
          </reference>
          <reference field="13" count="1" selected="0">
            <x v="7"/>
          </reference>
          <reference field="14" count="1" selected="0">
            <x v="0"/>
          </reference>
        </references>
      </pivotArea>
    </chartFormat>
    <chartFormat chart="5" format="34">
      <pivotArea type="data" outline="0" fieldPosition="0">
        <references count="3">
          <reference field="4294967294" count="1" selected="0">
            <x v="0"/>
          </reference>
          <reference field="13" count="1" selected="0">
            <x v="7"/>
          </reference>
          <reference field="14" count="1" selected="0">
            <x v="1"/>
          </reference>
        </references>
      </pivotArea>
    </chartFormat>
    <chartFormat chart="5" format="35">
      <pivotArea type="data" outline="0" fieldPosition="0">
        <references count="3">
          <reference field="4294967294" count="1" selected="0">
            <x v="0"/>
          </reference>
          <reference field="13" count="1" selected="0">
            <x v="7"/>
          </reference>
          <reference field="14" count="1" selected="0">
            <x v="2"/>
          </reference>
        </references>
      </pivotArea>
    </chartFormat>
    <chartFormat chart="5" format="36">
      <pivotArea type="data" outline="0" fieldPosition="0">
        <references count="3">
          <reference field="4294967294" count="1" selected="0">
            <x v="0"/>
          </reference>
          <reference field="13" count="1" selected="0">
            <x v="8"/>
          </reference>
          <reference field="14" count="1" selected="0">
            <x v="0"/>
          </reference>
        </references>
      </pivotArea>
    </chartFormat>
    <chartFormat chart="5" format="37">
      <pivotArea type="data" outline="0" fieldPosition="0">
        <references count="3">
          <reference field="4294967294" count="1" selected="0">
            <x v="0"/>
          </reference>
          <reference field="13" count="1" selected="0">
            <x v="8"/>
          </reference>
          <reference field="14" count="1" selected="0">
            <x v="1"/>
          </reference>
        </references>
      </pivotArea>
    </chartFormat>
    <chartFormat chart="5" format="38">
      <pivotArea type="data" outline="0" fieldPosition="0">
        <references count="3">
          <reference field="4294967294" count="1" selected="0">
            <x v="0"/>
          </reference>
          <reference field="13" count="1" selected="0">
            <x v="8"/>
          </reference>
          <reference field="14" count="1" selected="0">
            <x v="2"/>
          </reference>
        </references>
      </pivotArea>
    </chartFormat>
    <chartFormat chart="5" format="39">
      <pivotArea type="data" outline="0" fieldPosition="0">
        <references count="3">
          <reference field="4294967294" count="1" selected="0">
            <x v="0"/>
          </reference>
          <reference field="13" count="1" selected="0">
            <x v="9"/>
          </reference>
          <reference field="14" count="1" selected="0">
            <x v="0"/>
          </reference>
        </references>
      </pivotArea>
    </chartFormat>
    <chartFormat chart="5" format="40">
      <pivotArea type="data" outline="0" fieldPosition="0">
        <references count="3">
          <reference field="4294967294" count="1" selected="0">
            <x v="0"/>
          </reference>
          <reference field="13" count="1" selected="0">
            <x v="9"/>
          </reference>
          <reference field="14" count="1" selected="0">
            <x v="1"/>
          </reference>
        </references>
      </pivotArea>
    </chartFormat>
    <chartFormat chart="5" format="41">
      <pivotArea type="data" outline="0" fieldPosition="0">
        <references count="3">
          <reference field="4294967294" count="1" selected="0">
            <x v="0"/>
          </reference>
          <reference field="13" count="1" selected="0">
            <x v="9"/>
          </reference>
          <reference field="14" count="1" selected="0">
            <x v="2"/>
          </reference>
        </references>
      </pivotArea>
    </chartFormat>
    <chartFormat chart="5" format="42">
      <pivotArea type="data" outline="0" fieldPosition="0">
        <references count="3">
          <reference field="4294967294" count="1" selected="0">
            <x v="0"/>
          </reference>
          <reference field="13" count="1" selected="0">
            <x v="10"/>
          </reference>
          <reference field="14" count="1" selected="0">
            <x v="0"/>
          </reference>
        </references>
      </pivotArea>
    </chartFormat>
    <chartFormat chart="5" format="43">
      <pivotArea type="data" outline="0" fieldPosition="0">
        <references count="3">
          <reference field="4294967294" count="1" selected="0">
            <x v="0"/>
          </reference>
          <reference field="13" count="1" selected="0">
            <x v="10"/>
          </reference>
          <reference field="14" count="1" selected="0">
            <x v="1"/>
          </reference>
        </references>
      </pivotArea>
    </chartFormat>
    <chartFormat chart="5" format="44">
      <pivotArea type="data" outline="0" fieldPosition="0">
        <references count="3">
          <reference field="4294967294" count="1" selected="0">
            <x v="0"/>
          </reference>
          <reference field="13" count="1" selected="0">
            <x v="10"/>
          </reference>
          <reference field="14" count="1" selected="0">
            <x v="2"/>
          </reference>
        </references>
      </pivotArea>
    </chartFormat>
    <chartFormat chart="5" format="45">
      <pivotArea type="data" outline="0" fieldPosition="0">
        <references count="3">
          <reference field="4294967294" count="1" selected="0">
            <x v="0"/>
          </reference>
          <reference field="13" count="1" selected="0">
            <x v="11"/>
          </reference>
          <reference field="14" count="1" selected="0">
            <x v="0"/>
          </reference>
        </references>
      </pivotArea>
    </chartFormat>
    <chartFormat chart="5" format="46">
      <pivotArea type="data" outline="0" fieldPosition="0">
        <references count="3">
          <reference field="4294967294" count="1" selected="0">
            <x v="0"/>
          </reference>
          <reference field="13" count="1" selected="0">
            <x v="11"/>
          </reference>
          <reference field="14" count="1" selected="0">
            <x v="1"/>
          </reference>
        </references>
      </pivotArea>
    </chartFormat>
    <chartFormat chart="5" format="47">
      <pivotArea type="data" outline="0" fieldPosition="0">
        <references count="3">
          <reference field="4294967294" count="1" selected="0">
            <x v="0"/>
          </reference>
          <reference field="13" count="1" selected="0">
            <x v="11"/>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2AE119-F852-474A-8E7F-6AC942276365}"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4:O59" firstHeaderRow="1" firstDataRow="2" firstDataCol="1"/>
  <pivotFields count="4">
    <pivotField showAll="0"/>
    <pivotField axis="axisCol" showAll="0">
      <items count="14">
        <item x="1"/>
        <item x="2"/>
        <item x="3"/>
        <item x="4"/>
        <item x="5"/>
        <item x="6"/>
        <item x="7"/>
        <item x="8"/>
        <item x="9"/>
        <item x="10"/>
        <item x="11"/>
        <item x="12"/>
        <item x="0"/>
        <item t="default"/>
      </items>
    </pivotField>
    <pivotField axis="axisRow" showAll="0">
      <items count="14">
        <item x="1"/>
        <item x="2"/>
        <item x="3"/>
        <item x="4"/>
        <item x="5"/>
        <item x="6"/>
        <item x="7"/>
        <item x="8"/>
        <item x="9"/>
        <item x="10"/>
        <item x="11"/>
        <item x="12"/>
        <item x="0"/>
        <item t="default"/>
      </items>
    </pivotField>
    <pivotField dataField="1" showAll="0">
      <items count="146">
        <item x="102"/>
        <item x="112"/>
        <item x="8"/>
        <item x="13"/>
        <item x="99"/>
        <item x="11"/>
        <item x="28"/>
        <item x="46"/>
        <item x="111"/>
        <item x="30"/>
        <item x="43"/>
        <item x="106"/>
        <item x="134"/>
        <item x="9"/>
        <item x="12"/>
        <item x="122"/>
        <item x="124"/>
        <item x="107"/>
        <item x="62"/>
        <item x="29"/>
        <item x="53"/>
        <item x="74"/>
        <item x="18"/>
        <item x="86"/>
        <item x="23"/>
        <item x="117"/>
        <item x="75"/>
        <item x="45"/>
        <item x="83"/>
        <item x="79"/>
        <item x="54"/>
        <item x="119"/>
        <item x="123"/>
        <item x="135"/>
        <item x="80"/>
        <item x="33"/>
        <item x="130"/>
        <item x="113"/>
        <item x="55"/>
        <item x="116"/>
        <item x="101"/>
        <item x="60"/>
        <item x="68"/>
        <item x="139"/>
        <item x="27"/>
        <item x="103"/>
        <item x="118"/>
        <item x="133"/>
        <item x="128"/>
        <item x="22"/>
        <item x="51"/>
        <item x="137"/>
        <item x="38"/>
        <item x="120"/>
        <item x="19"/>
        <item x="36"/>
        <item x="61"/>
        <item x="143"/>
        <item x="17"/>
        <item x="40"/>
        <item x="94"/>
        <item x="16"/>
        <item x="96"/>
        <item x="70"/>
        <item x="57"/>
        <item x="39"/>
        <item x="132"/>
        <item x="21"/>
        <item x="100"/>
        <item x="32"/>
        <item x="5"/>
        <item x="50"/>
        <item x="76"/>
        <item x="44"/>
        <item x="42"/>
        <item x="3"/>
        <item x="121"/>
        <item x="105"/>
        <item x="72"/>
        <item x="141"/>
        <item x="15"/>
        <item x="85"/>
        <item x="140"/>
        <item x="25"/>
        <item x="48"/>
        <item x="31"/>
        <item x="90"/>
        <item x="115"/>
        <item x="89"/>
        <item x="97"/>
        <item x="81"/>
        <item x="82"/>
        <item x="10"/>
        <item x="7"/>
        <item x="52"/>
        <item x="138"/>
        <item x="14"/>
        <item x="66"/>
        <item x="49"/>
        <item x="87"/>
        <item x="4"/>
        <item x="58"/>
        <item x="37"/>
        <item x="65"/>
        <item x="92"/>
        <item x="126"/>
        <item x="125"/>
        <item x="129"/>
        <item x="26"/>
        <item x="20"/>
        <item x="41"/>
        <item x="24"/>
        <item x="110"/>
        <item x="2"/>
        <item x="34"/>
        <item x="142"/>
        <item x="114"/>
        <item x="47"/>
        <item x="98"/>
        <item x="69"/>
        <item x="77"/>
        <item x="95"/>
        <item x="109"/>
        <item x="91"/>
        <item x="136"/>
        <item x="88"/>
        <item x="67"/>
        <item x="56"/>
        <item x="144"/>
        <item x="84"/>
        <item x="78"/>
        <item x="63"/>
        <item x="127"/>
        <item x="59"/>
        <item x="73"/>
        <item x="108"/>
        <item x="64"/>
        <item x="71"/>
        <item x="35"/>
        <item x="131"/>
        <item x="104"/>
        <item x="93"/>
        <item x="6"/>
        <item x="1"/>
        <item x="0"/>
        <item t="default"/>
      </items>
    </pivotField>
  </pivotFields>
  <rowFields count="1">
    <field x="2"/>
  </rowFields>
  <rowItems count="14">
    <i>
      <x/>
    </i>
    <i>
      <x v="1"/>
    </i>
    <i>
      <x v="2"/>
    </i>
    <i>
      <x v="3"/>
    </i>
    <i>
      <x v="4"/>
    </i>
    <i>
      <x v="5"/>
    </i>
    <i>
      <x v="6"/>
    </i>
    <i>
      <x v="7"/>
    </i>
    <i>
      <x v="8"/>
    </i>
    <i>
      <x v="9"/>
    </i>
    <i>
      <x v="10"/>
    </i>
    <i>
      <x v="11"/>
    </i>
    <i>
      <x v="12"/>
    </i>
    <i t="grand">
      <x/>
    </i>
  </rowItems>
  <colFields count="1">
    <field x="1"/>
  </colFields>
  <colItems count="14">
    <i>
      <x/>
    </i>
    <i>
      <x v="1"/>
    </i>
    <i>
      <x v="2"/>
    </i>
    <i>
      <x v="3"/>
    </i>
    <i>
      <x v="4"/>
    </i>
    <i>
      <x v="5"/>
    </i>
    <i>
      <x v="6"/>
    </i>
    <i>
      <x v="7"/>
    </i>
    <i>
      <x v="8"/>
    </i>
    <i>
      <x v="9"/>
    </i>
    <i>
      <x v="10"/>
    </i>
    <i>
      <x v="11"/>
    </i>
    <i>
      <x v="12"/>
    </i>
    <i t="grand">
      <x/>
    </i>
  </colItems>
  <dataFields count="1">
    <dataField name="Sum of Sales Per Month" fld="3" baseField="3" baseItem="14"/>
  </dataFields>
  <chartFormats count="13">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1" format="5" series="1">
      <pivotArea type="data" outline="0" fieldPosition="0">
        <references count="2">
          <reference field="4294967294" count="1" selected="0">
            <x v="0"/>
          </reference>
          <reference field="1" count="1" selected="0">
            <x v="5"/>
          </reference>
        </references>
      </pivotArea>
    </chartFormat>
    <chartFormat chart="1" format="6" series="1">
      <pivotArea type="data" outline="0" fieldPosition="0">
        <references count="2">
          <reference field="4294967294" count="1" selected="0">
            <x v="0"/>
          </reference>
          <reference field="1" count="1" selected="0">
            <x v="6"/>
          </reference>
        </references>
      </pivotArea>
    </chartFormat>
    <chartFormat chart="1" format="7" series="1">
      <pivotArea type="data" outline="0" fieldPosition="0">
        <references count="2">
          <reference field="4294967294" count="1" selected="0">
            <x v="0"/>
          </reference>
          <reference field="1" count="1" selected="0">
            <x v="7"/>
          </reference>
        </references>
      </pivotArea>
    </chartFormat>
    <chartFormat chart="1" format="8" series="1">
      <pivotArea type="data" outline="0" fieldPosition="0">
        <references count="2">
          <reference field="4294967294" count="1" selected="0">
            <x v="0"/>
          </reference>
          <reference field="1" count="1" selected="0">
            <x v="8"/>
          </reference>
        </references>
      </pivotArea>
    </chartFormat>
    <chartFormat chart="1" format="9" series="1">
      <pivotArea type="data" outline="0" fieldPosition="0">
        <references count="2">
          <reference field="4294967294" count="1" selected="0">
            <x v="0"/>
          </reference>
          <reference field="1" count="1" selected="0">
            <x v="9"/>
          </reference>
        </references>
      </pivotArea>
    </chartFormat>
    <chartFormat chart="1" format="10" series="1">
      <pivotArea type="data" outline="0" fieldPosition="0">
        <references count="2">
          <reference field="4294967294" count="1" selected="0">
            <x v="0"/>
          </reference>
          <reference field="1" count="1" selected="0">
            <x v="10"/>
          </reference>
        </references>
      </pivotArea>
    </chartFormat>
    <chartFormat chart="1" format="11" series="1">
      <pivotArea type="data" outline="0" fieldPosition="0">
        <references count="2">
          <reference field="4294967294" count="1" selected="0">
            <x v="0"/>
          </reference>
          <reference field="1" count="1" selected="0">
            <x v="11"/>
          </reference>
        </references>
      </pivotArea>
    </chartFormat>
    <chartFormat chart="1" format="12" series="1">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C65A8E-5F11-49E5-903C-7EABD49FE21A}"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A5:E19" firstHeaderRow="1" firstDataRow="2" firstDataCol="1"/>
  <pivotFields count="31">
    <pivotField showAll="0"/>
    <pivotField showAll="0"/>
    <pivotField showAll="0"/>
    <pivotField showAll="0"/>
    <pivotField showAll="0"/>
    <pivotField showAll="0"/>
    <pivotField showAll="0"/>
    <pivotField showAll="0"/>
    <pivotField showAll="0"/>
    <pivotField numFmtId="164" showAll="0">
      <items count="827">
        <item x="143"/>
        <item x="458"/>
        <item x="275"/>
        <item x="274"/>
        <item x="698"/>
        <item x="188"/>
        <item x="570"/>
        <item x="590"/>
        <item x="547"/>
        <item x="624"/>
        <item x="660"/>
        <item x="410"/>
        <item x="530"/>
        <item x="71"/>
        <item x="503"/>
        <item x="101"/>
        <item x="607"/>
        <item x="442"/>
        <item x="75"/>
        <item x="771"/>
        <item x="517"/>
        <item x="451"/>
        <item x="95"/>
        <item x="659"/>
        <item x="633"/>
        <item x="416"/>
        <item x="803"/>
        <item x="157"/>
        <item x="758"/>
        <item x="532"/>
        <item x="807"/>
        <item x="440"/>
        <item x="652"/>
        <item x="790"/>
        <item x="793"/>
        <item x="182"/>
        <item x="610"/>
        <item x="197"/>
        <item x="781"/>
        <item x="133"/>
        <item x="311"/>
        <item x="107"/>
        <item x="365"/>
        <item x="703"/>
        <item x="555"/>
        <item x="24"/>
        <item x="36"/>
        <item x="243"/>
        <item x="97"/>
        <item x="589"/>
        <item x="229"/>
        <item x="754"/>
        <item x="816"/>
        <item x="37"/>
        <item x="502"/>
        <item x="139"/>
        <item x="466"/>
        <item x="314"/>
        <item x="815"/>
        <item x="775"/>
        <item x="631"/>
        <item x="433"/>
        <item x="321"/>
        <item x="692"/>
        <item x="380"/>
        <item x="737"/>
        <item x="206"/>
        <item x="186"/>
        <item x="180"/>
        <item x="108"/>
        <item x="281"/>
        <item x="43"/>
        <item x="325"/>
        <item x="154"/>
        <item x="585"/>
        <item x="252"/>
        <item x="359"/>
        <item x="284"/>
        <item x="136"/>
        <item x="648"/>
        <item x="98"/>
        <item x="709"/>
        <item x="672"/>
        <item x="362"/>
        <item x="10"/>
        <item x="387"/>
        <item x="408"/>
        <item x="41"/>
        <item x="125"/>
        <item x="341"/>
        <item x="88"/>
        <item x="459"/>
        <item x="267"/>
        <item x="488"/>
        <item x="819"/>
        <item x="473"/>
        <item x="823"/>
        <item x="636"/>
        <item x="605"/>
        <item x="375"/>
        <item x="334"/>
        <item x="712"/>
        <item x="302"/>
        <item x="524"/>
        <item x="138"/>
        <item x="673"/>
        <item x="543"/>
        <item x="151"/>
        <item x="339"/>
        <item x="467"/>
        <item x="504"/>
        <item x="700"/>
        <item x="592"/>
        <item x="427"/>
        <item x="156"/>
        <item x="118"/>
        <item x="247"/>
        <item x="774"/>
        <item x="248"/>
        <item x="148"/>
        <item x="604"/>
        <item x="46"/>
        <item x="420"/>
        <item x="706"/>
        <item x="755"/>
        <item x="529"/>
        <item x="463"/>
        <item x="383"/>
        <item x="280"/>
        <item x="345"/>
        <item x="369"/>
        <item x="352"/>
        <item x="770"/>
        <item x="116"/>
        <item x="135"/>
        <item x="726"/>
        <item x="289"/>
        <item x="581"/>
        <item x="120"/>
        <item x="395"/>
        <item x="584"/>
        <item x="84"/>
        <item x="121"/>
        <item x="3"/>
        <item x="548"/>
        <item x="386"/>
        <item x="707"/>
        <item x="205"/>
        <item x="730"/>
        <item x="16"/>
        <item x="626"/>
        <item x="720"/>
        <item x="141"/>
        <item x="328"/>
        <item x="818"/>
        <item x="105"/>
        <item x="522"/>
        <item x="342"/>
        <item x="452"/>
        <item x="348"/>
        <item x="306"/>
        <item x="56"/>
        <item x="25"/>
        <item x="110"/>
        <item x="57"/>
        <item x="137"/>
        <item x="776"/>
        <item x="405"/>
        <item x="189"/>
        <item x="222"/>
        <item x="304"/>
        <item x="474"/>
        <item x="60"/>
        <item x="475"/>
        <item x="481"/>
        <item x="329"/>
        <item x="805"/>
        <item x="22"/>
        <item x="769"/>
        <item x="772"/>
        <item x="165"/>
        <item x="542"/>
        <item x="389"/>
        <item x="227"/>
        <item x="354"/>
        <item x="560"/>
        <item x="23"/>
        <item x="168"/>
        <item x="318"/>
        <item x="246"/>
        <item x="537"/>
        <item x="544"/>
        <item x="296"/>
        <item x="379"/>
        <item x="791"/>
        <item x="501"/>
        <item x="553"/>
        <item x="428"/>
        <item x="401"/>
        <item x="757"/>
        <item x="166"/>
        <item x="106"/>
        <item x="642"/>
        <item x="593"/>
        <item x="147"/>
        <item x="513"/>
        <item x="404"/>
        <item x="230"/>
        <item x="371"/>
        <item x="312"/>
        <item x="378"/>
        <item x="194"/>
        <item x="601"/>
        <item x="258"/>
        <item x="261"/>
        <item x="49"/>
        <item x="242"/>
        <item x="382"/>
        <item x="142"/>
        <item x="699"/>
        <item x="393"/>
        <item x="19"/>
        <item x="209"/>
        <item x="639"/>
        <item x="153"/>
        <item x="145"/>
        <item x="273"/>
        <item x="715"/>
        <item x="44"/>
        <item x="349"/>
        <item x="207"/>
        <item x="650"/>
        <item x="29"/>
        <item x="614"/>
        <item x="460"/>
        <item x="511"/>
        <item x="677"/>
        <item x="169"/>
        <item x="439"/>
        <item x="162"/>
        <item x="564"/>
        <item x="225"/>
        <item x="66"/>
        <item x="6"/>
        <item x="641"/>
        <item x="70"/>
        <item x="711"/>
        <item x="109"/>
        <item x="519"/>
        <item x="438"/>
        <item x="687"/>
        <item x="30"/>
        <item x="203"/>
        <item x="195"/>
        <item x="176"/>
        <item x="743"/>
        <item x="797"/>
        <item x="645"/>
        <item x="373"/>
        <item x="637"/>
        <item x="747"/>
        <item x="545"/>
        <item x="617"/>
        <item x="17"/>
        <item x="824"/>
        <item x="394"/>
        <item x="423"/>
        <item x="249"/>
        <item x="484"/>
        <item x="802"/>
        <item x="200"/>
        <item x="55"/>
        <item x="402"/>
        <item x="527"/>
        <item x="9"/>
        <item x="811"/>
        <item x="283"/>
        <item x="734"/>
        <item x="651"/>
        <item x="360"/>
        <item x="285"/>
        <item x="411"/>
        <item x="678"/>
        <item x="293"/>
        <item x="67"/>
        <item x="240"/>
        <item x="32"/>
        <item x="68"/>
        <item x="264"/>
        <item x="53"/>
        <item x="126"/>
        <item x="512"/>
        <item x="742"/>
        <item x="588"/>
        <item x="444"/>
        <item x="146"/>
        <item x="471"/>
        <item x="528"/>
        <item x="269"/>
        <item x="760"/>
        <item x="77"/>
        <item x="381"/>
        <item x="292"/>
        <item x="577"/>
        <item x="718"/>
        <item x="647"/>
        <item x="123"/>
        <item x="736"/>
        <item x="611"/>
        <item x="716"/>
        <item x="324"/>
        <item x="569"/>
        <item x="90"/>
        <item x="52"/>
        <item x="702"/>
        <item x="233"/>
        <item x="418"/>
        <item x="572"/>
        <item x="456"/>
        <item x="96"/>
        <item x="629"/>
        <item x="457"/>
        <item x="81"/>
        <item x="514"/>
        <item x="634"/>
        <item x="701"/>
        <item x="14"/>
        <item x="236"/>
        <item x="366"/>
        <item x="582"/>
        <item x="72"/>
        <item x="799"/>
        <item x="322"/>
        <item x="638"/>
        <item x="337"/>
        <item x="565"/>
        <item x="7"/>
        <item x="414"/>
        <item x="546"/>
        <item x="422"/>
        <item x="432"/>
        <item x="190"/>
        <item x="766"/>
        <item x="158"/>
        <item x="551"/>
        <item x="437"/>
        <item x="658"/>
        <item x="759"/>
        <item x="562"/>
        <item x="671"/>
        <item x="616"/>
        <item x="367"/>
        <item x="336"/>
        <item x="744"/>
        <item x="338"/>
        <item x="485"/>
        <item x="461"/>
        <item x="74"/>
        <item x="782"/>
        <item x="751"/>
        <item x="54"/>
        <item x="619"/>
        <item x="620"/>
        <item x="603"/>
        <item x="680"/>
        <item x="417"/>
        <item x="167"/>
        <item x="779"/>
        <item x="403"/>
        <item x="646"/>
        <item x="556"/>
        <item x="446"/>
        <item x="705"/>
        <item x="376"/>
        <item x="749"/>
        <item x="665"/>
        <item x="426"/>
        <item x="796"/>
        <item x="686"/>
        <item x="595"/>
        <item x="492"/>
        <item x="763"/>
        <item x="820"/>
        <item x="215"/>
        <item x="18"/>
        <item x="28"/>
        <item x="821"/>
        <item x="783"/>
        <item x="490"/>
        <item x="326"/>
        <item x="795"/>
        <item x="319"/>
        <item x="523"/>
        <item x="583"/>
        <item x="253"/>
        <item x="91"/>
        <item x="697"/>
        <item x="370"/>
        <item x="202"/>
        <item x="372"/>
        <item x="358"/>
        <item x="424"/>
        <item x="495"/>
        <item x="740"/>
        <item x="735"/>
        <item x="784"/>
        <item x="257"/>
        <item x="80"/>
        <item x="12"/>
        <item x="454"/>
        <item x="574"/>
        <item x="299"/>
        <item x="435"/>
        <item x="191"/>
        <item x="220"/>
        <item x="445"/>
        <item x="290"/>
        <item x="317"/>
        <item x="656"/>
        <item x="655"/>
        <item x="539"/>
        <item x="801"/>
        <item x="479"/>
        <item x="630"/>
        <item x="313"/>
        <item x="213"/>
        <item x="738"/>
        <item x="531"/>
        <item x="35"/>
        <item x="676"/>
        <item x="127"/>
        <item x="323"/>
        <item x="50"/>
        <item x="450"/>
        <item x="316"/>
        <item x="764"/>
        <item x="717"/>
        <item x="251"/>
        <item x="356"/>
        <item x="561"/>
        <item x="277"/>
        <item x="436"/>
        <item x="58"/>
        <item x="498"/>
        <item x="343"/>
        <item x="612"/>
        <item x="160"/>
        <item x="303"/>
        <item x="788"/>
        <item x="286"/>
        <item x="26"/>
        <item x="500"/>
        <item x="172"/>
        <item x="183"/>
        <item x="535"/>
        <item x="103"/>
        <item x="331"/>
        <item x="295"/>
        <item x="434"/>
        <item x="741"/>
        <item x="762"/>
        <item x="493"/>
        <item x="748"/>
        <item x="496"/>
        <item x="724"/>
        <item x="219"/>
        <item x="228"/>
        <item x="155"/>
        <item x="455"/>
        <item x="566"/>
        <item x="357"/>
        <item x="59"/>
        <item x="690"/>
        <item x="100"/>
        <item x="622"/>
        <item x="390"/>
        <item x="279"/>
        <item x="8"/>
        <item x="685"/>
        <item x="447"/>
        <item x="214"/>
        <item x="729"/>
        <item x="470"/>
        <item x="62"/>
        <item x="173"/>
        <item x="505"/>
        <item x="27"/>
        <item x="13"/>
        <item x="579"/>
        <item x="392"/>
        <item x="822"/>
        <item x="509"/>
        <item x="425"/>
        <item x="765"/>
        <item x="480"/>
        <item x="808"/>
        <item x="625"/>
        <item x="515"/>
        <item x="149"/>
        <item x="406"/>
        <item x="722"/>
        <item x="11"/>
        <item x="731"/>
        <item x="287"/>
        <item x="51"/>
        <item x="507"/>
        <item x="674"/>
        <item x="265"/>
        <item x="42"/>
        <item x="587"/>
        <item x="232"/>
        <item x="308"/>
        <item x="510"/>
        <item x="64"/>
        <item x="812"/>
        <item x="82"/>
        <item x="421"/>
        <item x="333"/>
        <item x="785"/>
        <item x="262"/>
        <item x="429"/>
        <item x="196"/>
        <item x="767"/>
        <item x="413"/>
        <item x="351"/>
        <item x="441"/>
        <item x="794"/>
        <item x="61"/>
        <item x="506"/>
        <item x="346"/>
        <item x="483"/>
        <item x="668"/>
        <item x="693"/>
        <item x="129"/>
        <item x="268"/>
        <item x="119"/>
        <item x="550"/>
        <item x="388"/>
        <item x="568"/>
        <item x="670"/>
        <item x="761"/>
        <item x="245"/>
        <item x="65"/>
        <item x="112"/>
        <item x="407"/>
        <item x="5"/>
        <item x="263"/>
        <item x="271"/>
        <item x="259"/>
        <item x="777"/>
        <item x="310"/>
        <item x="86"/>
        <item x="216"/>
        <item x="710"/>
        <item x="679"/>
        <item x="79"/>
        <item x="681"/>
        <item x="725"/>
        <item x="164"/>
        <item x="45"/>
        <item x="689"/>
        <item x="199"/>
        <item x="654"/>
        <item x="657"/>
        <item x="150"/>
        <item x="92"/>
        <item x="708"/>
        <item x="309"/>
        <item x="15"/>
        <item x="666"/>
        <item x="69"/>
        <item x="40"/>
        <item x="305"/>
        <item x="752"/>
        <item x="415"/>
        <item x="431"/>
        <item x="753"/>
        <item x="508"/>
        <item x="756"/>
        <item x="653"/>
        <item x="300"/>
        <item x="217"/>
        <item x="688"/>
        <item x="131"/>
        <item x="472"/>
        <item x="575"/>
        <item x="825"/>
        <item x="558"/>
        <item x="557"/>
        <item x="727"/>
        <item x="786"/>
        <item x="231"/>
        <item x="294"/>
        <item x="486"/>
        <item x="161"/>
        <item x="297"/>
        <item x="792"/>
        <item x="465"/>
        <item x="33"/>
        <item x="330"/>
        <item x="559"/>
        <item x="174"/>
        <item x="130"/>
        <item x="396"/>
        <item x="347"/>
        <item x="733"/>
        <item x="695"/>
        <item x="632"/>
        <item x="635"/>
        <item x="430"/>
        <item x="723"/>
        <item x="787"/>
        <item x="412"/>
        <item x="477"/>
        <item x="780"/>
        <item x="443"/>
        <item x="768"/>
        <item x="746"/>
        <item x="114"/>
        <item x="719"/>
        <item x="494"/>
        <item x="814"/>
        <item x="750"/>
        <item x="239"/>
        <item x="2"/>
        <item x="525"/>
        <item x="63"/>
        <item x="571"/>
        <item x="608"/>
        <item x="491"/>
        <item x="453"/>
        <item x="669"/>
        <item x="609"/>
        <item x="192"/>
        <item x="361"/>
        <item x="540"/>
        <item x="478"/>
        <item x="789"/>
        <item x="39"/>
        <item x="198"/>
        <item x="171"/>
        <item x="476"/>
        <item x="315"/>
        <item x="272"/>
        <item x="813"/>
        <item x="184"/>
        <item x="76"/>
        <item x="332"/>
        <item x="115"/>
        <item x="487"/>
        <item x="499"/>
        <item x="567"/>
        <item x="806"/>
        <item x="397"/>
        <item x="235"/>
        <item x="211"/>
        <item x="241"/>
        <item x="111"/>
        <item x="320"/>
        <item x="85"/>
        <item x="204"/>
        <item x="34"/>
        <item x="661"/>
        <item x="21"/>
        <item x="113"/>
        <item x="640"/>
        <item x="298"/>
        <item x="185"/>
        <item x="250"/>
        <item x="307"/>
        <item x="400"/>
        <item x="643"/>
        <item x="260"/>
        <item x="778"/>
        <item x="745"/>
        <item x="327"/>
        <item x="591"/>
        <item x="469"/>
        <item x="682"/>
        <item x="664"/>
        <item x="102"/>
        <item x="278"/>
        <item x="596"/>
        <item x="140"/>
        <item x="377"/>
        <item x="223"/>
        <item x="598"/>
        <item x="732"/>
        <item x="597"/>
        <item x="627"/>
        <item x="134"/>
        <item x="810"/>
        <item x="800"/>
        <item x="179"/>
        <item x="208"/>
        <item x="364"/>
        <item x="254"/>
        <item x="244"/>
        <item x="468"/>
        <item x="497"/>
        <item x="0"/>
        <item x="462"/>
        <item x="773"/>
        <item x="578"/>
        <item x="684"/>
        <item x="177"/>
        <item x="563"/>
        <item x="541"/>
        <item x="163"/>
        <item x="124"/>
        <item x="675"/>
        <item x="78"/>
        <item x="804"/>
        <item x="621"/>
        <item x="187"/>
        <item x="4"/>
        <item x="549"/>
        <item x="210"/>
        <item x="628"/>
        <item x="234"/>
        <item x="270"/>
        <item x="193"/>
        <item x="704"/>
        <item x="350"/>
        <item x="599"/>
        <item x="663"/>
        <item x="739"/>
        <item x="482"/>
        <item x="291"/>
        <item x="385"/>
        <item x="518"/>
        <item x="170"/>
        <item x="618"/>
        <item x="602"/>
        <item x="368"/>
        <item x="144"/>
        <item x="288"/>
        <item x="178"/>
        <item x="489"/>
        <item x="83"/>
        <item x="521"/>
        <item x="520"/>
        <item x="798"/>
        <item x="419"/>
        <item x="201"/>
        <item x="623"/>
        <item x="38"/>
        <item x="282"/>
        <item x="538"/>
        <item x="93"/>
        <item x="554"/>
        <item x="94"/>
        <item x="256"/>
        <item x="31"/>
        <item x="728"/>
        <item x="391"/>
        <item x="73"/>
        <item x="809"/>
        <item x="20"/>
        <item x="363"/>
        <item x="526"/>
        <item x="218"/>
        <item x="399"/>
        <item x="266"/>
        <item x="226"/>
        <item x="721"/>
        <item x="212"/>
        <item x="613"/>
        <item x="117"/>
        <item x="181"/>
        <item x="600"/>
        <item x="398"/>
        <item x="276"/>
        <item x="594"/>
        <item x="99"/>
        <item x="344"/>
        <item x="448"/>
        <item x="374"/>
        <item x="615"/>
        <item x="384"/>
        <item x="104"/>
        <item x="606"/>
        <item x="691"/>
        <item x="128"/>
        <item x="1"/>
        <item x="667"/>
        <item x="696"/>
        <item x="580"/>
        <item x="409"/>
        <item x="355"/>
        <item x="175"/>
        <item x="644"/>
        <item x="335"/>
        <item x="47"/>
        <item x="714"/>
        <item x="713"/>
        <item x="576"/>
        <item x="48"/>
        <item x="221"/>
        <item x="533"/>
        <item x="649"/>
        <item x="132"/>
        <item x="464"/>
        <item x="122"/>
        <item x="224"/>
        <item x="353"/>
        <item x="534"/>
        <item x="817"/>
        <item x="340"/>
        <item x="694"/>
        <item x="662"/>
        <item x="89"/>
        <item x="301"/>
        <item x="573"/>
        <item x="255"/>
        <item x="238"/>
        <item x="683"/>
        <item x="237"/>
        <item x="516"/>
        <item x="159"/>
        <item x="552"/>
        <item x="152"/>
        <item x="586"/>
        <item x="449"/>
        <item x="87"/>
        <item x="536"/>
        <item t="default"/>
      </items>
    </pivotField>
    <pivotField showAll="0">
      <items count="4">
        <item x="1"/>
        <item x="2"/>
        <item x="0"/>
        <item t="default"/>
      </items>
    </pivotField>
    <pivotField axis="axisRow" showAll="0">
      <items count="13">
        <item x="6"/>
        <item x="11"/>
        <item x="2"/>
        <item x="7"/>
        <item x="9"/>
        <item x="8"/>
        <item x="0"/>
        <item x="10"/>
        <item x="5"/>
        <item x="1"/>
        <item x="4"/>
        <item x="3"/>
        <item t="default"/>
      </items>
    </pivotField>
    <pivotField showAll="0"/>
    <pivotField numFmtId="165" showAll="0"/>
    <pivotField showAll="0"/>
    <pivotField showAll="0"/>
    <pivotField dataField="1" showAll="0"/>
    <pivotField numFmtId="165" showAll="0"/>
    <pivotField numFmtId="165" showAll="0"/>
    <pivotField numFmtId="165" showAll="0"/>
    <pivotField numFmtId="165" showAll="0"/>
    <pivotField numFmtId="165" showAll="0"/>
    <pivotField numFmtId="10" showAll="0"/>
    <pivotField numFmtId="165" showAll="0"/>
    <pivotField numFmtId="4" showAll="0"/>
    <pivotField numFmtId="165" showAll="0"/>
    <pivotField axis="axisCol" showAll="0">
      <items count="4">
        <item x="1"/>
        <item x="0"/>
        <item x="2"/>
        <item t="default"/>
      </items>
    </pivotField>
    <pivotField showAll="0">
      <items count="4">
        <item x="0"/>
        <item x="1"/>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1"/>
  </rowFields>
  <rowItems count="13">
    <i>
      <x/>
    </i>
    <i>
      <x v="1"/>
    </i>
    <i>
      <x v="2"/>
    </i>
    <i>
      <x v="3"/>
    </i>
    <i>
      <x v="4"/>
    </i>
    <i>
      <x v="5"/>
    </i>
    <i>
      <x v="6"/>
    </i>
    <i>
      <x v="7"/>
    </i>
    <i>
      <x v="8"/>
    </i>
    <i>
      <x v="9"/>
    </i>
    <i>
      <x v="10"/>
    </i>
    <i>
      <x v="11"/>
    </i>
    <i t="grand">
      <x/>
    </i>
  </rowItems>
  <colFields count="1">
    <field x="26"/>
  </colFields>
  <colItems count="4">
    <i>
      <x/>
    </i>
    <i>
      <x v="1"/>
    </i>
    <i>
      <x v="2"/>
    </i>
    <i t="grand">
      <x/>
    </i>
  </colItems>
  <dataFields count="1">
    <dataField name="Sum of  Sales Volume" fld="16" baseField="0" baseItem="0" numFmtId="44"/>
  </dataFields>
  <formats count="3">
    <format dxfId="2">
      <pivotArea outline="0" collapsedLevelsAreSubtotals="1" fieldPosition="0"/>
    </format>
    <format dxfId="1">
      <pivotArea dataOnly="0" labelOnly="1" fieldPosition="0">
        <references count="1">
          <reference field="26" count="0"/>
        </references>
      </pivotArea>
    </format>
    <format dxfId="0">
      <pivotArea dataOnly="0" labelOnly="1" grandCol="1" outline="0" fieldPosition="0"/>
    </format>
  </formats>
  <chartFormats count="3">
    <chartFormat chart="41" format="0" series="1">
      <pivotArea type="data" outline="0" fieldPosition="0">
        <references count="2">
          <reference field="4294967294" count="1" selected="0">
            <x v="0"/>
          </reference>
          <reference field="26" count="1" selected="0">
            <x v="0"/>
          </reference>
        </references>
      </pivotArea>
    </chartFormat>
    <chartFormat chart="41" format="1" series="1">
      <pivotArea type="data" outline="0" fieldPosition="0">
        <references count="2">
          <reference field="4294967294" count="1" selected="0">
            <x v="0"/>
          </reference>
          <reference field="26" count="1" selected="0">
            <x v="1"/>
          </reference>
        </references>
      </pivotArea>
    </chartFormat>
    <chartFormat chart="41" format="2" series="1">
      <pivotArea type="data" outline="0" fieldPosition="0">
        <references count="2">
          <reference field="4294967294" count="1" selected="0">
            <x v="0"/>
          </reference>
          <reference field="2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1A42109-4C60-49DE-829E-D72CA83F4968}" sourceName="Year">
  <pivotTables>
    <pivotTable tabId="22" name="PivotTable1"/>
  </pivotTables>
  <data>
    <tabular pivotCacheId="1003937685">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7A5AD3E-362A-4684-A147-36761164618B}" sourceName="Year">
  <pivotTables>
    <pivotTable tabId="24" name="PivotTable7"/>
  </pivotTables>
  <data>
    <tabular pivotCacheId="1003937685">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2D37F552-B8F0-47CC-94FB-03289731F036}" sourceName="Product">
  <pivotTables>
    <pivotTable tabId="24" name="PivotTable7"/>
  </pivotTables>
  <data>
    <tabular pivotCacheId="1003937685">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36B5E492-B6D2-4D95-89DD-55C78033F4A8}" sourceName="Year ">
  <pivotTables>
    <pivotTable tabId="24" name="PivotTable13"/>
  </pivotTables>
  <data>
    <tabular pivotCacheId="2072278276">
      <items count="13">
        <i x="1" s="1"/>
        <i x="2" s="1"/>
        <i x="3" s="1"/>
        <i x="4" s="1"/>
        <i x="5" s="1"/>
        <i x="6" s="1"/>
        <i x="7" s="1"/>
        <i x="8" s="1"/>
        <i x="9" s="1"/>
        <i x="10" s="1"/>
        <i x="11" s="1"/>
        <i x="1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0976D146-12C2-410E-919C-0F4FBACB3051}" sourceName="Product">
  <pivotTables>
    <pivotTable tabId="24" name="PivotTable14"/>
  </pivotTables>
  <data>
    <tabular pivotCacheId="1746458498">
      <items count="10">
        <i x="3" s="1"/>
        <i x="6" s="1"/>
        <i x="1" s="1"/>
        <i x="0" s="1"/>
        <i x="2" s="1"/>
        <i x="7" s="1"/>
        <i x="9" s="1"/>
        <i x="5" s="1"/>
        <i x="4" s="1"/>
        <i x="8"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921DBCD-6B93-4B4E-B627-B9BB8ED64B95}" sourceName="Month">
  <pivotTables>
    <pivotTable tabId="24" name="PivotTable14"/>
  </pivotTables>
  <data>
    <tabular pivotCacheId="1746458498">
      <items count="12">
        <i x="6" s="1"/>
        <i x="10" s="1"/>
        <i x="5" s="1"/>
        <i x="4" s="1"/>
        <i x="11" s="1"/>
        <i x="2" s="1"/>
        <i x="0" s="1"/>
        <i x="3" s="1"/>
        <i x="9" s="1"/>
        <i x="1" s="1"/>
        <i x="7" s="1"/>
        <i x="8"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t_Code_Area" xr10:uid="{6F02DB93-FDAF-4DAF-968D-90DD04C7AB86}" sourceName="Post Code Area">
  <pivotTables>
    <pivotTable tabId="22" name="PivotTable15"/>
  </pivotTables>
  <data>
    <tabular pivotCacheId="1746458498">
      <items count="93">
        <i x="36" s="1"/>
        <i x="51" s="1"/>
        <i x="83" s="1"/>
        <i x="88" s="1"/>
        <i x="54" s="1"/>
        <i x="34" s="1"/>
        <i x="69" s="1"/>
        <i x="9" s="1"/>
        <i x="25" s="1"/>
        <i x="43" s="1"/>
        <i x="86" s="1"/>
        <i x="75" s="1"/>
        <i x="10" s="1"/>
        <i x="0" s="1"/>
        <i x="30" s="1"/>
        <i x="46" s="1"/>
        <i x="20" s="1"/>
        <i x="65" s="1"/>
        <i x="89" s="1"/>
        <i x="16"/>
        <i x="29" s="1"/>
        <i x="70" s="1"/>
        <i x="81" s="1"/>
        <i x="47" s="1"/>
        <i x="18" s="1"/>
        <i x="82" s="1"/>
        <i x="71" s="1"/>
        <i x="39" s="1"/>
        <i x="26" s="1"/>
        <i x="78" s="1"/>
        <i x="14" s="1"/>
        <i x="7" s="1"/>
        <i x="38" s="1"/>
        <i x="5" s="1"/>
        <i x="45" s="1"/>
        <i x="92" s="1"/>
        <i x="1" s="1"/>
        <i x="4" s="1"/>
        <i x="49" s="1"/>
        <i x="21"/>
        <i x="56" s="1"/>
        <i x="17" s="1"/>
        <i x="90" s="1"/>
        <i x="66" s="1"/>
        <i x="48" s="1"/>
        <i x="6" s="1"/>
        <i x="85" s="1"/>
        <i x="58" s="1"/>
        <i x="28" s="1"/>
        <i x="60" s="1"/>
        <i x="41" s="1"/>
        <i x="80" s="1"/>
        <i x="87" s="1"/>
        <i x="35" s="1"/>
        <i x="44" s="1"/>
        <i x="40" s="1"/>
        <i x="73" s="1"/>
        <i x="57" s="1"/>
        <i x="67" s="1"/>
        <i x="27" s="1"/>
        <i x="24" s="1"/>
        <i x="52" s="1"/>
        <i x="63" s="1"/>
        <i x="76" s="1"/>
        <i x="62" s="1"/>
        <i x="15" s="1"/>
        <i x="68" s="1"/>
        <i x="37" s="1"/>
        <i x="3" s="1"/>
        <i x="53" s="1"/>
        <i x="33" s="1"/>
        <i x="23" s="1"/>
        <i x="64" s="1"/>
        <i x="22" s="1"/>
        <i x="55" s="1"/>
        <i x="74" s="1"/>
        <i x="61" s="1"/>
        <i x="91" s="1"/>
        <i x="84" s="1"/>
        <i x="79" s="1"/>
        <i x="8" s="1"/>
        <i x="42" s="1"/>
        <i x="72" s="1"/>
        <i x="19" s="1"/>
        <i x="13" s="1"/>
        <i x="77" s="1"/>
        <i x="2"/>
        <i x="59" s="1"/>
        <i x="31" s="1"/>
        <i x="11" s="1"/>
        <i x="32" s="1"/>
        <i x="12"/>
        <i x="5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1E591E39-AD13-4AD3-A430-B22F8CC05133}" sourceName="Year">
  <pivotTables>
    <pivotTable tabId="22" name="PivotTable15"/>
  </pivotTables>
  <data>
    <tabular pivotCacheId="1746458498">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D6ECC54-E80F-4B59-9796-D74BCBE08387}" cache="Slicer_Year" caption="Year" rowHeight="234950"/>
  <slicer name="Post Code Area" xr10:uid="{EB57C352-742F-4181-B09D-FCB2484FDB61}" cache="Slicer_Post_Code_Area" caption="Post Code Area" columnCount="9" rowHeight="234950"/>
  <slicer name="Year 2" xr10:uid="{3A77183A-150C-41E7-9E39-DA53A945EEBB}" cache="Slicer_Year3" caption="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C2DF468-48E9-4308-BC6F-FB292FC0F7FA}" cache="Slicer_Year1" caption="Year" rowHeight="234950"/>
  <slicer name="Product" xr10:uid="{C8826668-390F-4353-9653-1D8381A04F19}" cache="Slicer_Product" caption="Product" rowHeight="234950"/>
  <slicer name="Year " xr10:uid="{99A832FB-7639-4BBB-90AD-4272370564C1}" cache="Slicer_Year2" caption="Year " rowHeight="234950"/>
  <slicer name="Product 1" xr10:uid="{2E9B9655-D030-4ADD-A5B3-EB7DD8BF4EA1}" cache="Slicer_Product1" caption="Product" rowHeight="234950"/>
  <slicer name="Month" xr10:uid="{7E9CB70F-D4CC-4E93-BF81-3AA38C42A34D}" cache="Slicer_Month" caption="Month"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F02CF4-349D-4D10-A908-577B3A66955D}" name="Table2" displayName="Table2" ref="A1:P4953" totalsRowShown="0" headerRowDxfId="83" dataDxfId="82">
  <autoFilter ref="A1:P4953" xr:uid="{2B901409-D391-433C-8A0E-B3B411B632DB}"/>
  <tableColumns count="16">
    <tableColumn id="1" xr3:uid="{C8C4AAF9-3932-469C-AC5A-C2AF0BC8E974}" name="Id"/>
    <tableColumn id="2" xr3:uid="{EECDB7C3-DBBB-44EE-9649-3317B2A5A44E}" name="First Name"/>
    <tableColumn id="3" xr3:uid="{A80356D6-96E9-407D-B0AC-9359F71A825B}" name="Last Name"/>
    <tableColumn id="4" xr3:uid="{BF134631-6C1D-4C64-9F18-438A44D8C553}" name="Title"/>
    <tableColumn id="5" xr3:uid="{331471A0-A139-47B2-8809-FFEDFBA2D24C}" name="Gender"/>
    <tableColumn id="6" xr3:uid="{4E6F5D1B-86BA-4782-B4B3-834FF68A2859}" name="Credit"/>
    <tableColumn id="7" xr3:uid="{F0B0520A-9180-471F-BC5D-F021A53E59A7}" name="Street"/>
    <tableColumn id="8" xr3:uid="{48254E0E-EA1C-494A-B363-FAA704374E97}" name="Town"/>
    <tableColumn id="9" xr3:uid="{CB94D410-6362-4069-B9EA-E478E80E8D8B}" name="Post Code Area"/>
    <tableColumn id="10" xr3:uid="{5577DBBF-979D-4922-9D67-F773EF4CEE6D}" name="Order Date" dataDxfId="81"/>
    <tableColumn id="11" xr3:uid="{965514E1-0C27-429F-9EAA-84CA55AD426F}" name="Quantity"/>
    <tableColumn id="12" xr3:uid="{0791044E-58C1-4654-A090-CAC8E7A01E92}" name="Product"/>
    <tableColumn id="13" xr3:uid="{9963BB1C-0B56-4C23-A3CA-FC2CE9A30844}" name="Blanks ">
      <calculatedColumnFormula>COUNTBLANK(A2:L2)</calculatedColumnFormula>
    </tableColumn>
    <tableColumn id="14" xr3:uid="{1BB61A11-9C9B-4D20-8891-8F23DC8EC08F}" name="Street2" dataDxfId="80"/>
    <tableColumn id="15" xr3:uid="{309B3F28-6661-4FB0-A9A0-6EACE693E2A7}" name="Street 2" dataDxfId="79"/>
    <tableColumn id="16" xr3:uid="{C17546BA-3769-4341-BE0B-ECA3DE2034CE}" name="COUNT" dataDxfId="78">
      <calculatedColumnFormula>LEN(O2)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4BCA25F-903F-4EE8-94F8-2595A0373945}" name="Table3" displayName="Table3" ref="D2:G12" totalsRowShown="0" headerRowDxfId="77" dataDxfId="75" headerRowBorderDxfId="76" tableBorderDxfId="74">
  <autoFilter ref="D2:G12" xr:uid="{54BCA25F-903F-4EE8-94F8-2595A0373945}"/>
  <tableColumns count="4">
    <tableColumn id="1" xr3:uid="{8B604DC8-4A78-4215-8068-C7BF47312A28}" name="Code" dataDxfId="73"/>
    <tableColumn id="2" xr3:uid="{88AEEC92-20E1-4128-9065-8A1A5735BBC3}" name="Item" dataDxfId="72"/>
    <tableColumn id="3" xr3:uid="{83BCF2B8-B3E1-45A9-8C4A-729652CCEAB4}" name="Cost" dataDxfId="71"/>
    <tableColumn id="4" xr3:uid="{3F1C1879-56F7-4F8E-BE2D-ACB44115AF6A}" name="Case Size" dataDxfId="7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884BD3-4F6D-4C10-9D2A-6F7F71BE7D73}" name="Table6" displayName="Table6" ref="A1:S4953" totalsRowShown="0" headerRowDxfId="69" headerRowBorderDxfId="68" tableBorderDxfId="67">
  <autoFilter ref="A1:S4953" xr:uid="{36884BD3-4F6D-4C10-9D2A-6F7F71BE7D73}"/>
  <tableColumns count="19">
    <tableColumn id="1" xr3:uid="{250502BA-7BF6-441C-9606-0BEFC9BAE651}" name="Id" dataDxfId="66"/>
    <tableColumn id="2" xr3:uid="{152A8DC5-3EF6-41D8-BBB1-BEA6DFA2653C}" name="First Name" dataDxfId="65"/>
    <tableColumn id="3" xr3:uid="{A5529373-F4DF-468A-893D-EE697B92D189}" name="Last Name" dataDxfId="64"/>
    <tableColumn id="4" xr3:uid="{A367E37C-C110-4EF6-BC63-C68253382F2B}" name="Title" dataDxfId="63"/>
    <tableColumn id="5" xr3:uid="{393933EE-67BB-440A-BB44-ECCC8F22BF6E}" name="Gender" dataDxfId="62">
      <calculatedColumnFormula>IF(OR(D2="Mrs", D2="Miss", D2="Ms"), "F", IF(OR(D2="Mr"), "M", IF(OR(D2="Dr", D2="Prof", D2="Rev"), "M/F", "")))</calculatedColumnFormula>
    </tableColumn>
    <tableColumn id="6" xr3:uid="{E9524259-1840-4036-9842-EC2788710AD0}" name="Credit" dataDxfId="61"/>
    <tableColumn id="7" xr3:uid="{3F540A4E-886D-454F-AF7E-F405F4C61ABC}" name="Street" dataDxfId="60"/>
    <tableColumn id="8" xr3:uid="{2EAEDCA6-27A2-4397-81EF-353D7D3817EA}" name="Town" dataDxfId="59"/>
    <tableColumn id="9" xr3:uid="{B7CC4E5C-10BD-4F77-86AD-50689C02F90B}" name="Post Code Area" dataDxfId="58"/>
    <tableColumn id="10" xr3:uid="{2A2C374C-4E06-4CA8-B3F3-1C380E3E1246}" name="Order Date" dataDxfId="57"/>
    <tableColumn id="11" xr3:uid="{1AE880A0-813C-40AE-9C0F-1BA95977504B}" name="Quantity" dataDxfId="56"/>
    <tableColumn id="12" xr3:uid="{F3524D3B-8689-4263-B5EB-81878E16DD43}" name="Product" dataDxfId="55"/>
    <tableColumn id="13" xr3:uid="{CB66769B-28E6-43FA-8C70-BD363BDBFEA8}" name="Item" dataDxfId="54">
      <calculatedColumnFormula>VLOOKUP(Table6[[#This Row],[Product]],Table3[],2)</calculatedColumnFormula>
    </tableColumn>
    <tableColumn id="14" xr3:uid="{248EC938-31DA-4BD5-83FC-940BF07CFB4C}" name="Month" dataDxfId="53">
      <calculatedColumnFormula>TEXT(J2,"mmm")</calculatedColumnFormula>
    </tableColumn>
    <tableColumn id="15" xr3:uid="{2608ABDB-4860-438F-8AB6-E9767231A3EC}" name="Year" dataDxfId="52">
      <calculatedColumnFormula>YEAR(J2)</calculatedColumnFormula>
    </tableColumn>
    <tableColumn id="16" xr3:uid="{9600290D-4C43-4C1D-981A-1C10BD62BDE9}" name="Cost" dataDxfId="51">
      <calculatedColumnFormula>VLOOKUP(Table6[[#This Row],[Product]],Table3[],3)</calculatedColumnFormula>
    </tableColumn>
    <tableColumn id="17" xr3:uid="{9E6D4EF7-8DD6-44B5-BE05-7353C6F5AB9A}" name="Case" dataDxfId="50">
      <calculatedColumnFormula>VLOOKUP(Table6[[#This Row],[Product]],Table3[],4)</calculatedColumnFormula>
    </tableColumn>
    <tableColumn id="18" xr3:uid="{9694A3DD-562F-48D1-940F-E37DD697A446}" name="Total Sales" dataDxfId="49">
      <calculatedColumnFormula>Table6[[#This Row],[Quantity]]*Table6[[#This Row],[Case]]</calculatedColumnFormula>
    </tableColumn>
    <tableColumn id="19" xr3:uid="{CF565328-943E-4473-B070-A5EF8B691ED1}" name="Sales Values" dataDxfId="48">
      <calculatedColumnFormula>Table6[[#This Row],[Total Sales]]*Table6[[#This Row],[Cost]]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2150F3-9188-43E9-9D71-4F9725A52F1D}" name="Table1" displayName="Table1" ref="A1:AD1479" totalsRowShown="0">
  <autoFilter ref="A1:AD1479" xr:uid="{492150F3-9188-43E9-9D71-4F9725A52F1D}"/>
  <tableColumns count="30">
    <tableColumn id="1" xr3:uid="{99E857D6-537D-4077-BB01-3B3A76AF7B5E}" name="Id"/>
    <tableColumn id="2" xr3:uid="{E65E15D7-D108-4739-B9A7-C25E1AEBD738}" name="First Name"/>
    <tableColumn id="3" xr3:uid="{C63D475A-7882-4EEE-AB90-6EC5AE455248}" name="Last Name"/>
    <tableColumn id="4" xr3:uid="{7D158987-BF44-470C-9447-4208D243B384}" name="Title"/>
    <tableColumn id="5" xr3:uid="{6BE7F1DA-18D9-4B1C-AED7-145049754667}" name="Gender"/>
    <tableColumn id="6" xr3:uid="{D81264A1-34CF-4DCC-9755-F86919320DE0}" name="Credit"/>
    <tableColumn id="7" xr3:uid="{FB08EFB7-9F43-4EEF-AEB9-3D6D488B3C67}" name="Street"/>
    <tableColumn id="8" xr3:uid="{DC0558EB-EC5B-4053-907A-69722333CBC5}" name="Town"/>
    <tableColumn id="9" xr3:uid="{747FB196-BF77-4FBD-B03D-29E32B825186}" name="Post Code Area"/>
    <tableColumn id="10" xr3:uid="{EC95CAA8-6CE5-4749-B252-CC33A8792AB6}" name="Order Date" dataDxfId="47" totalsRowDxfId="46"/>
    <tableColumn id="13" xr3:uid="{59E76982-FB86-4D39-8782-E21521CE4301}" name="Year" dataDxfId="45" totalsRowDxfId="44">
      <calculatedColumnFormula>TEXT(J2, "yyyy")</calculatedColumnFormula>
    </tableColumn>
    <tableColumn id="14" xr3:uid="{8E60EC06-E9BC-42BC-AD9D-F8B29743A151}" name="Month" dataDxfId="43" totalsRowDxfId="42">
      <calculatedColumnFormula>TEXT(J2, "mmm")</calculatedColumnFormula>
    </tableColumn>
    <tableColumn id="11" xr3:uid="{D52BF040-EE9F-4F1E-8629-21AA15D632FB}" name="Quantity"/>
    <tableColumn id="15" xr3:uid="{08662524-5A7D-4B3B-9862-BDC55E7483FB}" name="Cost" dataDxfId="41" totalsRowDxfId="40">
      <calculatedColumnFormula>VLOOKUP(AD2,Codes,3)</calculatedColumnFormula>
    </tableColumn>
    <tableColumn id="19" xr3:uid="{6C41B3A3-B919-49ED-B3D2-B60C23E44C8A}" name="Case Size" dataDxfId="39">
      <calculatedColumnFormula>VLOOKUP(AD2,Codes,4)</calculatedColumnFormula>
    </tableColumn>
    <tableColumn id="24" xr3:uid="{C999527F-A040-4520-A7FA-7E4FB99B5378}" name="Delivery"/>
    <tableColumn id="16" xr3:uid="{F6274B6E-5B83-4DB5-BC2D-79FBD2A1C195}" name=" Sales Volume" dataDxfId="38" totalsRowDxfId="37">
      <calculatedColumnFormula>Table1[[#This Row],[Quantity]]*Table1[[#This Row],[Case Size]]</calculatedColumnFormula>
    </tableColumn>
    <tableColumn id="17" xr3:uid="{082888E6-41EB-418D-A5F1-E4C30D11021F}" name="Sales Values" dataDxfId="36" totalsRowDxfId="35">
      <calculatedColumnFormula>Table1[[#This Row],[ Sales Volume]]*Table1[[#This Row],[Cost]]</calculatedColumnFormula>
    </tableColumn>
    <tableColumn id="18" xr3:uid="{7A72E4C0-149E-43CB-AB83-471143B805C3}" name="Manufacturing Cost" dataDxfId="34" totalsRowDxfId="33">
      <calculatedColumnFormula>Table1[[#This Row],[Sales Values]]-(Table1[[#This Row],[Sales Values]]*0.25)</calculatedColumnFormula>
    </tableColumn>
    <tableColumn id="20" xr3:uid="{EF9D3C83-EE87-4CC3-A564-7D6429949D32}" name="Production Cost" dataDxfId="32" totalsRowDxfId="31">
      <calculatedColumnFormula>Table1[[#This Row],[Manufacturing Cost]]-Table1[[#This Row],[Delivery Cost]]</calculatedColumnFormula>
    </tableColumn>
    <tableColumn id="21" xr3:uid="{E81A6925-2632-4371-8CFF-1FDC93DF042B}" name="Delivery Cost" dataDxfId="30" totalsRowDxfId="29">
      <calculatedColumnFormula>Table1[[#This Row],[Quantity]]*Table1[[#This Row],[Delivery]]</calculatedColumnFormula>
    </tableColumn>
    <tableColumn id="23" xr3:uid="{9D7AF5DF-6E62-4DAE-987E-A958160984A2}" name="Profit" dataDxfId="28" totalsRowDxfId="27">
      <calculatedColumnFormula>Table1[[#This Row],[Sales Values]]-Table1[[#This Row],[Manufacturing Cost]]</calculatedColumnFormula>
    </tableColumn>
    <tableColumn id="26" xr3:uid="{F43DADBE-51AA-40EE-8289-DC04E48539BB}" name="Profit Margin" dataDxfId="26" totalsRowDxfId="25">
      <calculatedColumnFormula>Table1[[#This Row],[Profit]]/Table1[[#This Row],[Sales Values]]</calculatedColumnFormula>
    </tableColumn>
    <tableColumn id="27" xr3:uid="{D9D812FF-544E-4B3B-9DE2-0C723C740BFD}" name="Delivery Flat rate" dataDxfId="24" totalsRowDxfId="23"/>
    <tableColumn id="30" xr3:uid="{A79545A7-9E07-4BA2-B173-6E8CC84C3E14}" name="Discount" dataDxfId="22" totalsRowDxfId="21">
      <calculatedColumnFormula>IF(AND(Table1[[#This Row],[Quantity]]&gt;20,Table1[[#This Row],[Quantity]]&lt;=50),3%,IF(AND(Table1[[#This Row],[Quantity]]&gt;50,Table1[[#This Row],[Quantity]]&lt;=100),5%,IF(Table1[[#This Row],[Quantity]]&gt;100,7%,0)))</calculatedColumnFormula>
    </tableColumn>
    <tableColumn id="29" xr3:uid="{E4ABD15E-EC2C-4CCF-80F8-2348C945B59F}" name="Discounted Sales" dataDxfId="20">
      <calculatedColumnFormula>Table1[[#This Row],[Sales Values]]*(1-Table1[[#This Row],[Discount]])</calculatedColumnFormula>
    </tableColumn>
    <tableColumn id="25" xr3:uid="{907C2949-5106-4B97-91C7-9B4DB1067090}" name="5% Increase" dataDxfId="19">
      <calculatedColumnFormula>Table1[[#This Row],[Sales Values]]+(Table1[[#This Row],[Sales Values]]*1.05%)</calculatedColumnFormula>
    </tableColumn>
    <tableColumn id="28" xr3:uid="{C452FF01-2250-40BB-BB9E-DF99B0C85669}" name="5% Increase2" dataDxfId="18">
      <calculatedColumnFormula>Table1[[#This Row],[Sales Values]]*1.05</calculatedColumnFormula>
    </tableColumn>
    <tableColumn id="22" xr3:uid="{3355302E-0A08-4204-8971-61113EBD1A8B}" name="Item" dataDxfId="17" totalsRowDxfId="16">
      <calculatedColumnFormula>VLOOKUP(AD2,Codes,2)</calculatedColumnFormula>
    </tableColumn>
    <tableColumn id="12" xr3:uid="{F6A9E793-D98E-4D82-A831-9627C1A197CD}" name="Product"/>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F2ABA0-FDDA-487E-99E2-A7EC35C508D7}" name="Table15" displayName="Table15" ref="A3:G13" totalsRowShown="0">
  <tableColumns count="7">
    <tableColumn id="1" xr3:uid="{84FFAA83-C2D8-4098-BDA7-E2776161D5DB}" name="No"/>
    <tableColumn id="2" xr3:uid="{D370990D-3656-432B-81D6-31DC34F66AAC}" name="Description"/>
    <tableColumn id="3" xr3:uid="{EFF50DD0-D0F2-4194-9C01-4055F18B67AB}" name="Test Data"/>
    <tableColumn id="4" xr3:uid="{E5AC8319-E9E2-4131-9FD1-ABEE940C83F4}" name="Expected Result"/>
    <tableColumn id="5" xr3:uid="{0BFC2D6D-5F88-40E8-ADEE-5ACC3724F7E5}" name="Actual Result"/>
    <tableColumn id="6" xr3:uid="{4CB12032-7A6A-47F1-B2EC-FBF0875209E9}" name="Pass/Fail"/>
    <tableColumn id="7" xr3:uid="{25ECA8BD-1803-4A27-B465-FA7EB59B7D55}" name="Note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11.xml"/><Relationship Id="rId4"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D2B2F-BB48-4CB9-ABD5-6F882C9D3878}">
  <sheetPr codeName="Sheet11"/>
  <dimension ref="W13"/>
  <sheetViews>
    <sheetView showGridLines="0" tabSelected="1" zoomScaleNormal="100" workbookViewId="0">
      <selection activeCell="V3" sqref="V3"/>
    </sheetView>
  </sheetViews>
  <sheetFormatPr defaultRowHeight="14.4" x14ac:dyDescent="0.3"/>
  <sheetData>
    <row r="13" spans="23:23" x14ac:dyDescent="0.3">
      <c r="W13" t="s">
        <v>15047</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742EB-6F36-4B2F-B334-2B9ECFA4AF19}">
  <sheetPr codeName="Sheet10"/>
  <dimension ref="A1:X27"/>
  <sheetViews>
    <sheetView showGridLines="0" workbookViewId="0">
      <selection activeCell="A2" sqref="A2:B2"/>
    </sheetView>
  </sheetViews>
  <sheetFormatPr defaultRowHeight="14.4" x14ac:dyDescent="0.3"/>
  <cols>
    <col min="10" max="12" width="8.88671875" customWidth="1"/>
  </cols>
  <sheetData>
    <row r="1" spans="1:24" x14ac:dyDescent="0.3">
      <c r="A1" s="72" t="s">
        <v>15325</v>
      </c>
      <c r="B1" s="70"/>
      <c r="C1" s="70"/>
      <c r="D1" s="70"/>
      <c r="E1" s="70"/>
      <c r="F1" s="70"/>
      <c r="G1" s="70"/>
      <c r="H1" s="70"/>
      <c r="I1" s="70"/>
      <c r="J1" s="70"/>
      <c r="K1" s="75" t="s">
        <v>15352</v>
      </c>
      <c r="L1" s="2"/>
      <c r="M1" s="2"/>
      <c r="N1" s="2"/>
      <c r="O1" s="2"/>
      <c r="P1" s="2"/>
      <c r="Q1" s="2"/>
      <c r="R1" s="76" t="s">
        <v>15365</v>
      </c>
      <c r="S1" s="71"/>
      <c r="T1" s="71"/>
      <c r="U1" s="71"/>
      <c r="V1" s="71"/>
      <c r="W1" s="71"/>
      <c r="X1" s="71"/>
    </row>
    <row r="2" spans="1:24" x14ac:dyDescent="0.3">
      <c r="A2" s="77" t="s">
        <v>15326</v>
      </c>
      <c r="B2" s="77"/>
      <c r="C2" s="70"/>
      <c r="D2" s="70"/>
      <c r="E2" s="70"/>
      <c r="F2" s="70"/>
      <c r="G2" s="70"/>
      <c r="H2" s="70"/>
      <c r="I2" s="70"/>
      <c r="J2" s="70"/>
      <c r="K2" s="2"/>
      <c r="L2" s="2" t="s">
        <v>15356</v>
      </c>
      <c r="M2" s="2"/>
      <c r="N2" s="2"/>
      <c r="O2" s="2"/>
      <c r="P2" s="2"/>
      <c r="Q2" s="2"/>
      <c r="R2" s="71"/>
      <c r="S2" s="71"/>
      <c r="T2" s="71"/>
      <c r="U2" s="71"/>
      <c r="V2" s="71"/>
      <c r="W2" s="71"/>
      <c r="X2" s="71"/>
    </row>
    <row r="3" spans="1:24" x14ac:dyDescent="0.3">
      <c r="A3" s="70"/>
      <c r="B3" s="70" t="s">
        <v>15329</v>
      </c>
      <c r="C3" s="70"/>
      <c r="D3" s="70"/>
      <c r="E3" s="70"/>
      <c r="F3" s="70"/>
      <c r="G3" s="70"/>
      <c r="H3" s="70"/>
      <c r="I3" s="70"/>
      <c r="J3" s="70"/>
      <c r="K3" s="2"/>
      <c r="L3" s="2" t="s">
        <v>15357</v>
      </c>
      <c r="M3" s="2"/>
      <c r="N3" s="2"/>
      <c r="O3" s="2"/>
      <c r="P3" s="2"/>
      <c r="Q3" s="2"/>
      <c r="R3" s="71"/>
      <c r="S3" s="71"/>
      <c r="T3" s="71"/>
      <c r="U3" s="71"/>
      <c r="V3" s="71"/>
      <c r="W3" s="71"/>
      <c r="X3" s="71"/>
    </row>
    <row r="4" spans="1:24" x14ac:dyDescent="0.3">
      <c r="A4" s="70"/>
      <c r="B4" s="70" t="s">
        <v>15327</v>
      </c>
      <c r="C4" s="70"/>
      <c r="D4" s="70"/>
      <c r="E4" s="70"/>
      <c r="F4" s="70"/>
      <c r="G4" s="70"/>
      <c r="H4" s="70"/>
      <c r="I4" s="70"/>
      <c r="J4" s="70"/>
      <c r="K4" s="2"/>
      <c r="L4" s="2" t="s">
        <v>15353</v>
      </c>
      <c r="M4" s="2"/>
      <c r="N4" s="2"/>
      <c r="O4" s="2"/>
      <c r="P4" s="2"/>
      <c r="Q4" s="2"/>
      <c r="R4" s="71"/>
      <c r="S4" s="71"/>
      <c r="T4" s="71"/>
      <c r="U4" s="71"/>
      <c r="V4" s="71"/>
      <c r="W4" s="71"/>
      <c r="X4" s="71"/>
    </row>
    <row r="5" spans="1:24" x14ac:dyDescent="0.3">
      <c r="A5" s="70"/>
      <c r="B5" s="70" t="s">
        <v>15328</v>
      </c>
      <c r="C5" s="70"/>
      <c r="D5" s="70"/>
      <c r="E5" s="70"/>
      <c r="F5" s="70"/>
      <c r="G5" s="70"/>
      <c r="H5" s="70"/>
      <c r="I5" s="70"/>
      <c r="J5" s="70"/>
      <c r="K5" s="2"/>
      <c r="L5" s="2" t="s">
        <v>15358</v>
      </c>
      <c r="M5" s="2"/>
      <c r="N5" s="2"/>
      <c r="O5" s="2"/>
      <c r="P5" s="2"/>
      <c r="Q5" s="2"/>
      <c r="R5" s="71"/>
      <c r="S5" s="71"/>
      <c r="T5" s="71"/>
      <c r="U5" s="71"/>
      <c r="V5" s="71"/>
      <c r="W5" s="71"/>
      <c r="X5" s="71"/>
    </row>
    <row r="6" spans="1:24" x14ac:dyDescent="0.3">
      <c r="A6" s="70"/>
      <c r="B6" s="70" t="s">
        <v>15330</v>
      </c>
      <c r="C6" s="70"/>
      <c r="D6" s="70"/>
      <c r="E6" s="70"/>
      <c r="F6" s="70"/>
      <c r="G6" s="70"/>
      <c r="H6" s="70"/>
      <c r="I6" s="70"/>
      <c r="J6" s="70"/>
      <c r="K6" s="2"/>
      <c r="L6" s="2" t="s">
        <v>15354</v>
      </c>
      <c r="M6" s="2"/>
      <c r="N6" s="2"/>
      <c r="O6" s="2"/>
      <c r="P6" s="2"/>
      <c r="Q6" s="2"/>
      <c r="R6" s="71"/>
      <c r="S6" s="71"/>
      <c r="T6" s="71"/>
      <c r="U6" s="71"/>
      <c r="V6" s="71"/>
      <c r="W6" s="71"/>
      <c r="X6" s="71"/>
    </row>
    <row r="7" spans="1:24" x14ac:dyDescent="0.3">
      <c r="A7" s="70"/>
      <c r="B7" s="70" t="s">
        <v>15331</v>
      </c>
      <c r="C7" s="70"/>
      <c r="D7" s="70"/>
      <c r="E7" s="70"/>
      <c r="F7" s="70"/>
      <c r="G7" s="70"/>
      <c r="H7" s="70"/>
      <c r="I7" s="70"/>
      <c r="J7" s="70"/>
      <c r="K7" s="2"/>
      <c r="L7" s="2" t="s">
        <v>15359</v>
      </c>
      <c r="M7" s="2"/>
      <c r="N7" s="2"/>
      <c r="O7" s="2"/>
      <c r="P7" s="2"/>
      <c r="Q7" s="2"/>
      <c r="R7" s="71"/>
      <c r="S7" s="71"/>
      <c r="T7" s="71"/>
      <c r="U7" s="71"/>
      <c r="V7" s="71"/>
      <c r="W7" s="71"/>
      <c r="X7" s="71"/>
    </row>
    <row r="8" spans="1:24" x14ac:dyDescent="0.3">
      <c r="A8" s="77" t="s">
        <v>15338</v>
      </c>
      <c r="B8" s="77"/>
      <c r="C8" s="70"/>
      <c r="D8" s="70"/>
      <c r="E8" s="70"/>
      <c r="F8" s="70"/>
      <c r="G8" s="70"/>
      <c r="H8" s="70"/>
      <c r="I8" s="70"/>
      <c r="J8" s="70"/>
      <c r="K8" s="2"/>
      <c r="L8" s="2" t="s">
        <v>15355</v>
      </c>
      <c r="M8" s="2"/>
      <c r="N8" s="2"/>
      <c r="O8" s="2"/>
      <c r="P8" s="2"/>
      <c r="Q8" s="2"/>
      <c r="R8" s="71"/>
      <c r="S8" s="71"/>
      <c r="T8" s="71"/>
      <c r="U8" s="71"/>
      <c r="V8" s="71"/>
      <c r="W8" s="71"/>
      <c r="X8" s="71"/>
    </row>
    <row r="9" spans="1:24" x14ac:dyDescent="0.3">
      <c r="A9" s="70"/>
      <c r="B9" s="70" t="s">
        <v>15332</v>
      </c>
      <c r="C9" s="70"/>
      <c r="D9" s="70"/>
      <c r="E9" s="70"/>
      <c r="F9" s="70"/>
      <c r="G9" s="70"/>
      <c r="H9" s="70"/>
      <c r="I9" s="70"/>
      <c r="J9" s="70"/>
      <c r="K9" s="2"/>
      <c r="L9" s="2" t="s">
        <v>15360</v>
      </c>
      <c r="M9" s="2"/>
      <c r="N9" s="2"/>
      <c r="O9" s="2"/>
      <c r="P9" s="2"/>
      <c r="Q9" s="2"/>
      <c r="R9" s="71"/>
      <c r="S9" s="71"/>
      <c r="T9" s="71"/>
      <c r="U9" s="71"/>
      <c r="V9" s="71"/>
      <c r="W9" s="71"/>
      <c r="X9" s="71"/>
    </row>
    <row r="10" spans="1:24" x14ac:dyDescent="0.3">
      <c r="A10" s="70"/>
      <c r="B10" s="70" t="s">
        <v>15333</v>
      </c>
      <c r="C10" s="70"/>
      <c r="D10" s="70"/>
      <c r="E10" s="70"/>
      <c r="F10" s="70"/>
      <c r="G10" s="70"/>
      <c r="H10" s="70"/>
      <c r="I10" s="70"/>
      <c r="J10" s="70"/>
      <c r="K10" s="2"/>
      <c r="L10" s="2" t="s">
        <v>15361</v>
      </c>
      <c r="M10" s="2"/>
      <c r="N10" s="2"/>
      <c r="O10" s="2"/>
      <c r="P10" s="2"/>
      <c r="Q10" s="2"/>
      <c r="R10" s="71"/>
      <c r="S10" s="71"/>
      <c r="T10" s="71"/>
      <c r="U10" s="71"/>
      <c r="V10" s="71"/>
      <c r="W10" s="71"/>
      <c r="X10" s="71"/>
    </row>
    <row r="11" spans="1:24" x14ac:dyDescent="0.3">
      <c r="A11" s="70"/>
      <c r="B11" s="70" t="s">
        <v>15334</v>
      </c>
      <c r="C11" s="70"/>
      <c r="D11" s="70"/>
      <c r="E11" s="70"/>
      <c r="F11" s="70"/>
      <c r="G11" s="70"/>
      <c r="H11" s="70"/>
      <c r="I11" s="70"/>
      <c r="J11" s="70"/>
      <c r="K11" s="2"/>
      <c r="L11" s="2" t="s">
        <v>15362</v>
      </c>
      <c r="M11" s="2"/>
      <c r="N11" s="2"/>
      <c r="O11" s="2"/>
      <c r="P11" s="2"/>
      <c r="Q11" s="2"/>
      <c r="R11" s="71"/>
      <c r="S11" s="71"/>
      <c r="T11" s="71"/>
      <c r="U11" s="71"/>
      <c r="V11" s="71"/>
      <c r="W11" s="71"/>
      <c r="X11" s="71"/>
    </row>
    <row r="12" spans="1:24" x14ac:dyDescent="0.3">
      <c r="A12" s="70"/>
      <c r="B12" s="70" t="s">
        <v>15335</v>
      </c>
      <c r="C12" s="70"/>
      <c r="D12" s="70"/>
      <c r="E12" s="70"/>
      <c r="F12" s="70"/>
      <c r="G12" s="70"/>
      <c r="H12" s="70"/>
      <c r="I12" s="70"/>
      <c r="J12" s="70"/>
      <c r="K12" s="2"/>
      <c r="L12" s="2"/>
      <c r="M12" s="2"/>
      <c r="N12" s="2"/>
      <c r="O12" s="2"/>
      <c r="P12" s="2"/>
      <c r="Q12" s="2"/>
      <c r="R12" s="71"/>
      <c r="S12" s="71"/>
      <c r="T12" s="71"/>
      <c r="U12" s="71"/>
      <c r="V12" s="71"/>
      <c r="W12" s="71"/>
      <c r="X12" s="71"/>
    </row>
    <row r="13" spans="1:24" x14ac:dyDescent="0.3">
      <c r="A13" s="70"/>
      <c r="B13" s="70"/>
      <c r="C13" s="70" t="s">
        <v>15336</v>
      </c>
      <c r="D13" s="70"/>
      <c r="E13" s="70"/>
      <c r="F13" s="70"/>
      <c r="G13" s="70"/>
      <c r="H13" s="70"/>
      <c r="I13" s="70"/>
      <c r="J13" s="70"/>
      <c r="K13" s="2"/>
      <c r="L13" s="2"/>
      <c r="M13" s="2"/>
      <c r="N13" s="2"/>
      <c r="O13" s="2"/>
      <c r="P13" s="2"/>
      <c r="Q13" s="2"/>
      <c r="R13" s="71"/>
      <c r="S13" s="71"/>
      <c r="T13" s="71"/>
      <c r="U13" s="71"/>
      <c r="V13" s="71"/>
      <c r="W13" s="71"/>
      <c r="X13" s="71"/>
    </row>
    <row r="14" spans="1:24" x14ac:dyDescent="0.3">
      <c r="A14" s="70"/>
      <c r="B14" s="70"/>
      <c r="C14" s="70" t="s">
        <v>15337</v>
      </c>
      <c r="D14" s="70"/>
      <c r="E14" s="70"/>
      <c r="F14" s="70"/>
      <c r="G14" s="70"/>
      <c r="H14" s="70"/>
      <c r="I14" s="70"/>
      <c r="J14" s="70"/>
      <c r="K14" s="2"/>
      <c r="L14" s="2"/>
      <c r="M14" s="2"/>
      <c r="N14" s="2"/>
      <c r="O14" s="2"/>
      <c r="P14" s="2"/>
      <c r="Q14" s="2"/>
      <c r="R14" s="71"/>
      <c r="S14" s="71"/>
      <c r="T14" s="71"/>
      <c r="U14" s="71"/>
      <c r="V14" s="71"/>
      <c r="W14" s="71"/>
      <c r="X14" s="71"/>
    </row>
    <row r="15" spans="1:24" x14ac:dyDescent="0.3">
      <c r="A15" s="73" t="s">
        <v>15339</v>
      </c>
      <c r="B15" s="73"/>
      <c r="C15" s="74"/>
      <c r="D15" s="74"/>
      <c r="E15" s="74"/>
      <c r="F15" s="70"/>
      <c r="G15" s="70"/>
      <c r="H15" s="70"/>
      <c r="I15" s="70"/>
      <c r="J15" s="70"/>
      <c r="K15" s="2"/>
      <c r="L15" s="2"/>
      <c r="M15" s="2"/>
      <c r="N15" s="2"/>
      <c r="O15" s="2"/>
      <c r="P15" s="2"/>
      <c r="Q15" s="2"/>
      <c r="R15" s="71"/>
      <c r="S15" s="71"/>
      <c r="T15" s="71"/>
      <c r="U15" s="71"/>
      <c r="V15" s="71"/>
      <c r="W15" s="71"/>
      <c r="X15" s="71"/>
    </row>
    <row r="16" spans="1:24" x14ac:dyDescent="0.3">
      <c r="A16" s="70"/>
      <c r="B16" s="74" t="s">
        <v>15340</v>
      </c>
      <c r="C16" s="70"/>
      <c r="D16" s="70"/>
      <c r="E16" s="70"/>
      <c r="F16" s="70"/>
      <c r="G16" s="70"/>
      <c r="H16" s="70"/>
      <c r="I16" s="70"/>
      <c r="J16" s="70"/>
      <c r="K16" s="75" t="s">
        <v>15364</v>
      </c>
      <c r="L16" s="2"/>
      <c r="M16" s="2"/>
      <c r="N16" s="2"/>
      <c r="O16" s="2"/>
      <c r="P16" s="2"/>
      <c r="Q16" s="2"/>
      <c r="R16" s="71"/>
      <c r="S16" s="71"/>
      <c r="T16" s="71"/>
      <c r="U16" s="71"/>
      <c r="V16" s="71"/>
      <c r="W16" s="71"/>
      <c r="X16" s="71"/>
    </row>
    <row r="17" spans="1:24" x14ac:dyDescent="0.3">
      <c r="A17" s="70"/>
      <c r="B17" s="70" t="s">
        <v>15341</v>
      </c>
      <c r="C17" s="70"/>
      <c r="D17" s="70"/>
      <c r="E17" s="70"/>
      <c r="F17" s="70"/>
      <c r="G17" s="70"/>
      <c r="H17" s="70"/>
      <c r="I17" s="70"/>
      <c r="J17" s="70"/>
      <c r="K17" s="2"/>
      <c r="L17" s="2" t="s">
        <v>15366</v>
      </c>
      <c r="M17" s="2"/>
      <c r="N17" s="2"/>
      <c r="O17" s="2"/>
      <c r="P17" s="2"/>
      <c r="Q17" s="2"/>
      <c r="R17" s="71"/>
      <c r="S17" s="71"/>
      <c r="T17" s="71"/>
      <c r="U17" s="71"/>
      <c r="V17" s="71"/>
      <c r="W17" s="71"/>
      <c r="X17" s="71"/>
    </row>
    <row r="18" spans="1:24" x14ac:dyDescent="0.3">
      <c r="A18" s="70"/>
      <c r="B18" s="70" t="s">
        <v>15342</v>
      </c>
      <c r="C18" s="70"/>
      <c r="D18" s="70"/>
      <c r="E18" s="70"/>
      <c r="F18" s="70"/>
      <c r="G18" s="70"/>
      <c r="H18" s="70"/>
      <c r="I18" s="70"/>
      <c r="J18" s="70"/>
      <c r="K18" s="2"/>
      <c r="L18" s="2"/>
      <c r="M18" s="2"/>
      <c r="N18" s="2"/>
      <c r="O18" s="2"/>
      <c r="P18" s="2"/>
      <c r="Q18" s="2"/>
      <c r="R18" s="71"/>
      <c r="S18" s="71"/>
      <c r="T18" s="71"/>
      <c r="U18" s="71"/>
      <c r="V18" s="71"/>
      <c r="W18" s="71"/>
      <c r="X18" s="71"/>
    </row>
    <row r="19" spans="1:24" x14ac:dyDescent="0.3">
      <c r="A19" s="70"/>
      <c r="B19" s="70" t="s">
        <v>15343</v>
      </c>
      <c r="C19" s="70"/>
      <c r="D19" s="70"/>
      <c r="E19" s="70"/>
      <c r="F19" s="70"/>
      <c r="G19" s="70"/>
      <c r="H19" s="70"/>
      <c r="I19" s="70"/>
      <c r="J19" s="70"/>
      <c r="K19" s="2"/>
      <c r="L19" s="2" t="s">
        <v>15363</v>
      </c>
      <c r="M19" s="2"/>
      <c r="N19" s="2"/>
      <c r="O19" s="2"/>
      <c r="P19" s="2"/>
      <c r="Q19" s="2"/>
      <c r="R19" s="71"/>
      <c r="S19" s="71"/>
      <c r="T19" s="71"/>
      <c r="U19" s="71"/>
      <c r="V19" s="71"/>
      <c r="W19" s="71"/>
      <c r="X19" s="71"/>
    </row>
    <row r="20" spans="1:24" x14ac:dyDescent="0.3">
      <c r="A20" s="73" t="s">
        <v>15344</v>
      </c>
      <c r="B20" s="70"/>
      <c r="C20" s="70"/>
      <c r="D20" s="70"/>
      <c r="E20" s="70"/>
      <c r="F20" s="70"/>
      <c r="G20" s="70"/>
      <c r="H20" s="70"/>
      <c r="I20" s="70"/>
      <c r="J20" s="70"/>
      <c r="K20" s="2"/>
      <c r="L20" s="2" t="s">
        <v>15368</v>
      </c>
      <c r="M20" s="2"/>
      <c r="N20" s="2"/>
      <c r="O20" s="2"/>
      <c r="P20" s="2"/>
      <c r="Q20" s="2"/>
      <c r="R20" s="71"/>
      <c r="S20" s="71"/>
      <c r="T20" s="71"/>
      <c r="U20" s="71"/>
      <c r="V20" s="71"/>
      <c r="W20" s="71"/>
      <c r="X20" s="71"/>
    </row>
    <row r="21" spans="1:24" x14ac:dyDescent="0.3">
      <c r="A21" s="70"/>
      <c r="B21" s="70" t="s">
        <v>15345</v>
      </c>
      <c r="C21" s="70"/>
      <c r="D21" s="70"/>
      <c r="E21" s="70"/>
      <c r="F21" s="70"/>
      <c r="G21" s="70"/>
      <c r="H21" s="70"/>
      <c r="I21" s="70"/>
      <c r="J21" s="70"/>
      <c r="K21" s="2"/>
      <c r="L21" s="2"/>
      <c r="M21" s="2"/>
      <c r="N21" s="2"/>
      <c r="O21" s="2"/>
      <c r="P21" s="2"/>
      <c r="Q21" s="2"/>
      <c r="R21" s="71"/>
      <c r="S21" s="71"/>
      <c r="T21" s="71"/>
      <c r="U21" s="71"/>
      <c r="V21" s="71"/>
      <c r="W21" s="71"/>
      <c r="X21" s="71"/>
    </row>
    <row r="22" spans="1:24" x14ac:dyDescent="0.3">
      <c r="A22" s="70"/>
      <c r="B22" s="70"/>
      <c r="C22" s="70" t="s">
        <v>15346</v>
      </c>
      <c r="D22" s="70"/>
      <c r="E22" s="70"/>
      <c r="F22" s="70"/>
      <c r="G22" s="70"/>
      <c r="H22" s="70"/>
      <c r="I22" s="70"/>
      <c r="J22" s="70"/>
      <c r="K22" s="2"/>
      <c r="L22" s="2" t="s">
        <v>15367</v>
      </c>
      <c r="M22" s="2"/>
      <c r="N22" s="2"/>
      <c r="O22" s="2"/>
      <c r="P22" s="2"/>
      <c r="Q22" s="2"/>
      <c r="R22" s="71"/>
      <c r="S22" s="71"/>
      <c r="T22" s="71"/>
      <c r="U22" s="71"/>
      <c r="V22" s="71"/>
      <c r="W22" s="71"/>
      <c r="X22" s="71"/>
    </row>
    <row r="23" spans="1:24" x14ac:dyDescent="0.3">
      <c r="A23" s="70"/>
      <c r="B23" s="70" t="s">
        <v>15347</v>
      </c>
      <c r="C23" s="70"/>
      <c r="D23" s="70"/>
      <c r="E23" s="70"/>
      <c r="F23" s="70"/>
      <c r="G23" s="70"/>
      <c r="H23" s="70"/>
      <c r="I23" s="70"/>
      <c r="J23" s="70"/>
      <c r="K23" s="2"/>
      <c r="L23" s="2"/>
      <c r="M23" s="2"/>
      <c r="N23" s="2"/>
      <c r="O23" s="2"/>
      <c r="P23" s="2"/>
      <c r="Q23" s="2"/>
      <c r="R23" s="71"/>
      <c r="S23" s="71"/>
      <c r="T23" s="71"/>
      <c r="U23" s="71"/>
      <c r="V23" s="71"/>
      <c r="W23" s="71"/>
      <c r="X23" s="71"/>
    </row>
    <row r="24" spans="1:24" x14ac:dyDescent="0.3">
      <c r="A24" s="73" t="s">
        <v>15348</v>
      </c>
      <c r="B24" s="70"/>
      <c r="C24" s="70"/>
      <c r="D24" s="70"/>
      <c r="E24" s="70"/>
      <c r="F24" s="70"/>
      <c r="G24" s="70"/>
      <c r="H24" s="70"/>
      <c r="I24" s="70"/>
      <c r="J24" s="70"/>
      <c r="K24" s="2"/>
      <c r="L24" s="2"/>
      <c r="M24" s="2"/>
      <c r="N24" s="2"/>
      <c r="O24" s="2"/>
      <c r="P24" s="2"/>
      <c r="Q24" s="2"/>
      <c r="R24" s="71"/>
      <c r="S24" s="71"/>
      <c r="T24" s="71"/>
      <c r="U24" s="71"/>
      <c r="V24" s="71"/>
      <c r="W24" s="71"/>
      <c r="X24" s="71"/>
    </row>
    <row r="25" spans="1:24" x14ac:dyDescent="0.3">
      <c r="A25" s="70"/>
      <c r="B25" s="70" t="s">
        <v>15349</v>
      </c>
      <c r="C25" s="70"/>
      <c r="D25" s="70"/>
      <c r="E25" s="70"/>
      <c r="F25" s="70"/>
      <c r="G25" s="70"/>
      <c r="H25" s="70"/>
      <c r="I25" s="70"/>
      <c r="J25" s="70"/>
      <c r="K25" s="2"/>
      <c r="L25" s="2"/>
      <c r="M25" s="2"/>
      <c r="N25" s="2"/>
      <c r="O25" s="2"/>
      <c r="P25" s="2"/>
      <c r="Q25" s="2"/>
      <c r="R25" s="71"/>
      <c r="S25" s="71"/>
      <c r="T25" s="71"/>
      <c r="U25" s="71"/>
      <c r="V25" s="71"/>
      <c r="W25" s="71"/>
      <c r="X25" s="71"/>
    </row>
    <row r="26" spans="1:24" x14ac:dyDescent="0.3">
      <c r="A26" s="70"/>
      <c r="B26" s="70" t="s">
        <v>15350</v>
      </c>
      <c r="C26" s="70"/>
      <c r="D26" s="70"/>
      <c r="E26" s="70"/>
      <c r="F26" s="70"/>
      <c r="G26" s="70"/>
      <c r="H26" s="70"/>
      <c r="I26" s="70"/>
      <c r="J26" s="70"/>
      <c r="K26" s="2"/>
      <c r="L26" s="2"/>
      <c r="M26" s="2"/>
      <c r="N26" s="2"/>
      <c r="O26" s="2"/>
      <c r="P26" s="2"/>
      <c r="Q26" s="2"/>
      <c r="R26" s="71"/>
      <c r="S26" s="71"/>
      <c r="T26" s="71"/>
      <c r="U26" s="71"/>
      <c r="V26" s="71"/>
      <c r="W26" s="71"/>
      <c r="X26" s="71"/>
    </row>
    <row r="27" spans="1:24" x14ac:dyDescent="0.3">
      <c r="A27" s="70"/>
      <c r="B27" s="70"/>
      <c r="C27" s="70" t="s">
        <v>15351</v>
      </c>
      <c r="D27" s="70"/>
      <c r="E27" s="70"/>
      <c r="F27" s="70"/>
      <c r="G27" s="70"/>
      <c r="H27" s="70"/>
      <c r="I27" s="70"/>
      <c r="J27" s="70"/>
      <c r="K27" s="2"/>
      <c r="L27" s="2"/>
      <c r="M27" s="2"/>
      <c r="N27" s="2"/>
      <c r="O27" s="2"/>
      <c r="P27" s="2"/>
      <c r="Q27" s="2"/>
      <c r="R27" s="71"/>
      <c r="S27" s="71"/>
      <c r="T27" s="71"/>
      <c r="U27" s="71"/>
      <c r="V27" s="71"/>
      <c r="W27" s="71"/>
      <c r="X27" s="71"/>
    </row>
  </sheetData>
  <mergeCells count="2">
    <mergeCell ref="A2:B2"/>
    <mergeCell ref="A8:B8"/>
  </mergeCells>
  <phoneticPr fontId="4"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104"/>
  <sheetViews>
    <sheetView workbookViewId="0">
      <pane ySplit="1" topLeftCell="A2" activePane="bottomLeft" state="frozen"/>
      <selection pane="bottomLeft" activeCell="N3" sqref="N3"/>
    </sheetView>
  </sheetViews>
  <sheetFormatPr defaultRowHeight="14.4" x14ac:dyDescent="0.3"/>
  <cols>
    <col min="7" max="7" width="12.6640625" customWidth="1"/>
    <col min="8" max="8" width="10.77734375" customWidth="1"/>
    <col min="10" max="10" width="13.5546875" customWidth="1"/>
    <col min="13" max="13" width="12.5546875" customWidth="1"/>
  </cols>
  <sheetData>
    <row r="1" spans="1:16" x14ac:dyDescent="0.3">
      <c r="A1" t="s">
        <v>0</v>
      </c>
      <c r="B1" t="s">
        <v>1</v>
      </c>
      <c r="C1" t="s">
        <v>2</v>
      </c>
      <c r="D1" t="s">
        <v>3</v>
      </c>
      <c r="E1" t="s">
        <v>4</v>
      </c>
      <c r="F1" t="s">
        <v>5</v>
      </c>
      <c r="G1" t="s">
        <v>6</v>
      </c>
      <c r="H1" t="s">
        <v>7</v>
      </c>
      <c r="I1" t="s">
        <v>8</v>
      </c>
      <c r="J1" t="s">
        <v>9</v>
      </c>
      <c r="K1" t="s">
        <v>10</v>
      </c>
      <c r="L1" t="s">
        <v>11</v>
      </c>
      <c r="M1" t="s">
        <v>12</v>
      </c>
      <c r="N1" t="s">
        <v>10414</v>
      </c>
    </row>
    <row r="2" spans="1:16" x14ac:dyDescent="0.3">
      <c r="A2">
        <v>1</v>
      </c>
      <c r="B2" t="s">
        <v>13</v>
      </c>
      <c r="C2" t="s">
        <v>14</v>
      </c>
      <c r="D2" t="s">
        <v>15</v>
      </c>
      <c r="E2" t="s">
        <v>16</v>
      </c>
      <c r="F2">
        <v>30</v>
      </c>
      <c r="G2" t="s">
        <v>17</v>
      </c>
      <c r="H2" t="s">
        <v>18</v>
      </c>
      <c r="I2" t="s">
        <v>19</v>
      </c>
      <c r="J2" s="1">
        <v>44754</v>
      </c>
      <c r="K2">
        <v>73</v>
      </c>
      <c r="L2" t="s">
        <v>20</v>
      </c>
      <c r="M2" s="1">
        <v>44273</v>
      </c>
      <c r="N2">
        <f t="shared" ref="N2:N65" si="0">COUNTBLANK(A2:L2)</f>
        <v>0</v>
      </c>
    </row>
    <row r="3" spans="1:16" x14ac:dyDescent="0.3">
      <c r="A3">
        <v>2</v>
      </c>
      <c r="B3" t="s">
        <v>21</v>
      </c>
      <c r="C3" t="s">
        <v>22</v>
      </c>
      <c r="D3" t="s">
        <v>15</v>
      </c>
      <c r="E3" t="s">
        <v>16</v>
      </c>
      <c r="F3">
        <v>60</v>
      </c>
      <c r="G3" t="s">
        <v>23</v>
      </c>
      <c r="H3" t="s">
        <v>24</v>
      </c>
      <c r="I3" t="s">
        <v>25</v>
      </c>
      <c r="J3" s="1">
        <v>44865</v>
      </c>
      <c r="K3">
        <v>13</v>
      </c>
      <c r="L3" t="s">
        <v>20</v>
      </c>
      <c r="N3">
        <f t="shared" si="0"/>
        <v>0</v>
      </c>
    </row>
    <row r="4" spans="1:16" x14ac:dyDescent="0.3">
      <c r="A4">
        <v>3</v>
      </c>
      <c r="B4" t="s">
        <v>26</v>
      </c>
      <c r="C4" t="s">
        <v>27</v>
      </c>
      <c r="D4" t="s">
        <v>28</v>
      </c>
      <c r="E4" t="s">
        <v>29</v>
      </c>
      <c r="F4">
        <v>90</v>
      </c>
      <c r="G4" t="s">
        <v>30</v>
      </c>
      <c r="H4" t="s">
        <v>31</v>
      </c>
      <c r="I4" t="s">
        <v>32</v>
      </c>
      <c r="J4" s="1">
        <v>44348</v>
      </c>
      <c r="K4">
        <v>75</v>
      </c>
      <c r="L4" t="s">
        <v>33</v>
      </c>
      <c r="N4">
        <f t="shared" si="0"/>
        <v>0</v>
      </c>
      <c r="P4" s="4" t="s">
        <v>13618</v>
      </c>
    </row>
    <row r="5" spans="1:16" x14ac:dyDescent="0.3">
      <c r="A5">
        <v>4</v>
      </c>
      <c r="B5" t="s">
        <v>34</v>
      </c>
      <c r="C5" t="s">
        <v>35</v>
      </c>
      <c r="D5" t="s">
        <v>28</v>
      </c>
      <c r="E5" t="s">
        <v>29</v>
      </c>
      <c r="F5">
        <v>60</v>
      </c>
      <c r="G5" t="s">
        <v>36</v>
      </c>
      <c r="H5" t="s">
        <v>37</v>
      </c>
      <c r="I5" t="s">
        <v>38</v>
      </c>
      <c r="J5" s="1">
        <v>44796</v>
      </c>
      <c r="K5">
        <v>91</v>
      </c>
      <c r="L5" t="s">
        <v>39</v>
      </c>
      <c r="N5">
        <f t="shared" si="0"/>
        <v>0</v>
      </c>
    </row>
    <row r="6" spans="1:16" x14ac:dyDescent="0.3">
      <c r="A6" s="2">
        <v>5</v>
      </c>
      <c r="B6" s="2" t="s">
        <v>40</v>
      </c>
      <c r="C6" s="2"/>
      <c r="D6" s="2" t="s">
        <v>41</v>
      </c>
      <c r="E6" s="2" t="s">
        <v>16</v>
      </c>
      <c r="F6" s="2">
        <v>30</v>
      </c>
      <c r="G6" s="2" t="s">
        <v>42</v>
      </c>
      <c r="H6" s="2" t="s">
        <v>43</v>
      </c>
      <c r="I6" s="2" t="s">
        <v>44</v>
      </c>
      <c r="J6" s="3">
        <v>44424</v>
      </c>
      <c r="K6" s="2">
        <v>3</v>
      </c>
      <c r="L6" s="2" t="s">
        <v>45</v>
      </c>
      <c r="M6" s="2"/>
      <c r="N6" s="2">
        <f t="shared" si="0"/>
        <v>1</v>
      </c>
    </row>
    <row r="7" spans="1:16" x14ac:dyDescent="0.3">
      <c r="A7" s="2">
        <v>6</v>
      </c>
      <c r="B7" s="2" t="s">
        <v>46</v>
      </c>
      <c r="C7" s="2"/>
      <c r="D7" s="2" t="s">
        <v>28</v>
      </c>
      <c r="E7" s="2" t="s">
        <v>29</v>
      </c>
      <c r="F7" s="2">
        <v>90</v>
      </c>
      <c r="G7" s="2" t="s">
        <v>47</v>
      </c>
      <c r="H7" s="2" t="s">
        <v>48</v>
      </c>
      <c r="I7" s="2" t="s">
        <v>25</v>
      </c>
      <c r="J7" s="3">
        <v>43966</v>
      </c>
      <c r="K7" s="2">
        <v>12</v>
      </c>
      <c r="L7" s="2" t="s">
        <v>45</v>
      </c>
      <c r="M7" s="2"/>
      <c r="N7" s="2">
        <f t="shared" si="0"/>
        <v>1</v>
      </c>
    </row>
    <row r="8" spans="1:16" x14ac:dyDescent="0.3">
      <c r="A8">
        <v>7</v>
      </c>
      <c r="B8" t="s">
        <v>49</v>
      </c>
      <c r="C8" t="s">
        <v>50</v>
      </c>
      <c r="D8" t="s">
        <v>51</v>
      </c>
      <c r="E8" t="s">
        <v>16</v>
      </c>
      <c r="F8">
        <v>30</v>
      </c>
      <c r="G8" t="s">
        <v>52</v>
      </c>
      <c r="H8" t="s">
        <v>53</v>
      </c>
      <c r="I8" t="s">
        <v>32</v>
      </c>
      <c r="J8" s="1">
        <v>44681</v>
      </c>
      <c r="K8">
        <v>104</v>
      </c>
      <c r="L8" t="s">
        <v>54</v>
      </c>
      <c r="N8">
        <f t="shared" si="0"/>
        <v>0</v>
      </c>
    </row>
    <row r="9" spans="1:16" x14ac:dyDescent="0.3">
      <c r="A9">
        <v>8</v>
      </c>
      <c r="B9" t="s">
        <v>55</v>
      </c>
      <c r="C9" t="s">
        <v>56</v>
      </c>
      <c r="D9" t="s">
        <v>28</v>
      </c>
      <c r="E9" t="s">
        <v>29</v>
      </c>
      <c r="F9">
        <v>60</v>
      </c>
      <c r="G9" t="s">
        <v>57</v>
      </c>
      <c r="H9" t="s">
        <v>58</v>
      </c>
      <c r="I9" t="s">
        <v>59</v>
      </c>
      <c r="J9" s="1">
        <v>44651</v>
      </c>
      <c r="K9">
        <v>79</v>
      </c>
      <c r="L9" t="s">
        <v>45</v>
      </c>
      <c r="N9">
        <f t="shared" si="0"/>
        <v>0</v>
      </c>
    </row>
    <row r="10" spans="1:16" x14ac:dyDescent="0.3">
      <c r="A10">
        <v>9</v>
      </c>
      <c r="B10" t="s">
        <v>60</v>
      </c>
      <c r="C10" t="s">
        <v>61</v>
      </c>
      <c r="D10" t="s">
        <v>15</v>
      </c>
      <c r="E10" t="s">
        <v>16</v>
      </c>
      <c r="F10">
        <v>90</v>
      </c>
      <c r="G10" t="s">
        <v>62</v>
      </c>
      <c r="H10" t="s">
        <v>63</v>
      </c>
      <c r="I10" t="s">
        <v>32</v>
      </c>
      <c r="J10" s="1">
        <v>44417</v>
      </c>
      <c r="K10">
        <v>86</v>
      </c>
      <c r="L10" t="s">
        <v>64</v>
      </c>
      <c r="N10">
        <f t="shared" si="0"/>
        <v>0</v>
      </c>
    </row>
    <row r="11" spans="1:16" x14ac:dyDescent="0.3">
      <c r="A11">
        <v>10</v>
      </c>
      <c r="B11" t="s">
        <v>65</v>
      </c>
      <c r="C11" t="s">
        <v>66</v>
      </c>
      <c r="D11" t="s">
        <v>41</v>
      </c>
      <c r="E11" t="s">
        <v>16</v>
      </c>
      <c r="F11">
        <v>90</v>
      </c>
      <c r="G11" t="s">
        <v>67</v>
      </c>
      <c r="H11" t="s">
        <v>68</v>
      </c>
      <c r="I11" t="s">
        <v>69</v>
      </c>
      <c r="J11" s="1">
        <v>43854</v>
      </c>
      <c r="K11">
        <v>66</v>
      </c>
      <c r="L11" t="s">
        <v>70</v>
      </c>
      <c r="N11">
        <f t="shared" si="0"/>
        <v>0</v>
      </c>
    </row>
    <row r="12" spans="1:16" x14ac:dyDescent="0.3">
      <c r="A12">
        <v>11</v>
      </c>
      <c r="B12" t="s">
        <v>71</v>
      </c>
      <c r="C12" t="s">
        <v>72</v>
      </c>
      <c r="D12" t="s">
        <v>51</v>
      </c>
      <c r="E12" t="s">
        <v>16</v>
      </c>
      <c r="F12">
        <v>90</v>
      </c>
      <c r="G12" t="s">
        <v>73</v>
      </c>
      <c r="H12" t="s">
        <v>74</v>
      </c>
      <c r="I12" t="s">
        <v>32</v>
      </c>
      <c r="J12" s="1">
        <v>44030</v>
      </c>
      <c r="K12">
        <v>18</v>
      </c>
      <c r="L12" t="s">
        <v>54</v>
      </c>
      <c r="N12">
        <f t="shared" si="0"/>
        <v>0</v>
      </c>
    </row>
    <row r="13" spans="1:16" x14ac:dyDescent="0.3">
      <c r="A13">
        <v>12</v>
      </c>
      <c r="B13" t="s">
        <v>75</v>
      </c>
      <c r="C13" t="s">
        <v>76</v>
      </c>
      <c r="D13" t="s">
        <v>28</v>
      </c>
      <c r="E13" t="s">
        <v>29</v>
      </c>
      <c r="F13">
        <v>30</v>
      </c>
      <c r="G13" t="s">
        <v>77</v>
      </c>
      <c r="H13" t="s">
        <v>78</v>
      </c>
      <c r="I13" t="s">
        <v>79</v>
      </c>
      <c r="J13" s="1">
        <v>44512</v>
      </c>
      <c r="K13">
        <v>77</v>
      </c>
      <c r="L13" t="s">
        <v>80</v>
      </c>
      <c r="N13">
        <f t="shared" si="0"/>
        <v>0</v>
      </c>
    </row>
    <row r="14" spans="1:16" x14ac:dyDescent="0.3">
      <c r="A14">
        <v>13</v>
      </c>
      <c r="B14" t="s">
        <v>81</v>
      </c>
      <c r="C14" t="s">
        <v>82</v>
      </c>
      <c r="D14" t="s">
        <v>15</v>
      </c>
      <c r="E14" t="s">
        <v>16</v>
      </c>
      <c r="F14">
        <v>30</v>
      </c>
      <c r="G14" t="s">
        <v>83</v>
      </c>
      <c r="H14" t="s">
        <v>84</v>
      </c>
      <c r="I14" t="s">
        <v>32</v>
      </c>
      <c r="J14" s="1">
        <v>44025</v>
      </c>
      <c r="K14">
        <v>5</v>
      </c>
      <c r="L14" t="s">
        <v>45</v>
      </c>
      <c r="N14">
        <f t="shared" si="0"/>
        <v>0</v>
      </c>
    </row>
    <row r="15" spans="1:16" x14ac:dyDescent="0.3">
      <c r="A15">
        <v>14</v>
      </c>
      <c r="B15" t="s">
        <v>85</v>
      </c>
      <c r="C15" t="s">
        <v>86</v>
      </c>
      <c r="D15" t="s">
        <v>28</v>
      </c>
      <c r="E15" t="s">
        <v>29</v>
      </c>
      <c r="F15">
        <v>60</v>
      </c>
      <c r="G15" t="s">
        <v>87</v>
      </c>
      <c r="H15" t="s">
        <v>88</v>
      </c>
      <c r="I15" t="s">
        <v>89</v>
      </c>
      <c r="J15" s="1">
        <v>44282</v>
      </c>
      <c r="K15">
        <v>50</v>
      </c>
      <c r="L15" t="s">
        <v>54</v>
      </c>
      <c r="N15">
        <f t="shared" si="0"/>
        <v>0</v>
      </c>
    </row>
    <row r="16" spans="1:16" x14ac:dyDescent="0.3">
      <c r="A16">
        <v>15</v>
      </c>
      <c r="B16" t="s">
        <v>90</v>
      </c>
      <c r="C16" t="s">
        <v>91</v>
      </c>
      <c r="D16" t="s">
        <v>92</v>
      </c>
      <c r="E16" t="s">
        <v>29</v>
      </c>
      <c r="F16">
        <v>60</v>
      </c>
      <c r="G16" t="s">
        <v>93</v>
      </c>
      <c r="H16" t="s">
        <v>94</v>
      </c>
      <c r="I16" t="s">
        <v>95</v>
      </c>
      <c r="J16" s="1">
        <v>44773</v>
      </c>
      <c r="K16">
        <v>16</v>
      </c>
      <c r="L16" t="s">
        <v>20</v>
      </c>
      <c r="N16">
        <f t="shared" si="0"/>
        <v>0</v>
      </c>
    </row>
    <row r="17" spans="1:14" x14ac:dyDescent="0.3">
      <c r="A17">
        <v>16</v>
      </c>
      <c r="B17" t="s">
        <v>96</v>
      </c>
      <c r="C17" t="s">
        <v>97</v>
      </c>
      <c r="D17" t="s">
        <v>28</v>
      </c>
      <c r="E17" t="s">
        <v>29</v>
      </c>
      <c r="F17">
        <v>30</v>
      </c>
      <c r="G17" t="s">
        <v>98</v>
      </c>
      <c r="H17" t="s">
        <v>99</v>
      </c>
      <c r="I17" t="s">
        <v>100</v>
      </c>
      <c r="J17" s="1">
        <v>44548</v>
      </c>
      <c r="K17">
        <v>49</v>
      </c>
      <c r="L17" t="s">
        <v>101</v>
      </c>
      <c r="N17">
        <f t="shared" si="0"/>
        <v>0</v>
      </c>
    </row>
    <row r="18" spans="1:14" x14ac:dyDescent="0.3">
      <c r="A18">
        <v>17</v>
      </c>
      <c r="B18" t="s">
        <v>102</v>
      </c>
      <c r="C18" t="s">
        <v>103</v>
      </c>
      <c r="D18" t="s">
        <v>28</v>
      </c>
      <c r="E18" t="s">
        <v>29</v>
      </c>
      <c r="F18">
        <v>90</v>
      </c>
      <c r="G18" t="s">
        <v>104</v>
      </c>
      <c r="H18" t="s">
        <v>105</v>
      </c>
      <c r="I18" t="s">
        <v>32</v>
      </c>
      <c r="J18" s="1">
        <v>44160</v>
      </c>
      <c r="K18">
        <v>83</v>
      </c>
      <c r="L18" t="s">
        <v>101</v>
      </c>
      <c r="N18">
        <f t="shared" si="0"/>
        <v>0</v>
      </c>
    </row>
    <row r="19" spans="1:14" x14ac:dyDescent="0.3">
      <c r="A19">
        <v>18</v>
      </c>
      <c r="B19" t="s">
        <v>106</v>
      </c>
      <c r="C19" t="s">
        <v>107</v>
      </c>
      <c r="D19" t="s">
        <v>28</v>
      </c>
      <c r="E19" t="s">
        <v>29</v>
      </c>
      <c r="F19">
        <v>90</v>
      </c>
      <c r="G19" t="s">
        <v>108</v>
      </c>
      <c r="H19" t="s">
        <v>109</v>
      </c>
      <c r="I19" t="s">
        <v>110</v>
      </c>
      <c r="J19" s="1">
        <v>44281</v>
      </c>
      <c r="K19">
        <v>66</v>
      </c>
      <c r="L19" t="s">
        <v>45</v>
      </c>
      <c r="N19">
        <f t="shared" si="0"/>
        <v>0</v>
      </c>
    </row>
    <row r="20" spans="1:14" x14ac:dyDescent="0.3">
      <c r="A20">
        <v>19</v>
      </c>
      <c r="B20" t="s">
        <v>111</v>
      </c>
      <c r="C20" t="s">
        <v>112</v>
      </c>
      <c r="D20" t="s">
        <v>28</v>
      </c>
      <c r="E20" t="s">
        <v>29</v>
      </c>
      <c r="F20">
        <v>90</v>
      </c>
      <c r="G20" t="s">
        <v>113</v>
      </c>
      <c r="H20" t="s">
        <v>114</v>
      </c>
      <c r="I20" t="s">
        <v>38</v>
      </c>
      <c r="J20" s="1">
        <v>44455</v>
      </c>
      <c r="K20">
        <v>85</v>
      </c>
      <c r="L20" t="s">
        <v>45</v>
      </c>
      <c r="N20">
        <f t="shared" si="0"/>
        <v>0</v>
      </c>
    </row>
    <row r="21" spans="1:14" x14ac:dyDescent="0.3">
      <c r="A21">
        <v>20</v>
      </c>
      <c r="B21" t="s">
        <v>115</v>
      </c>
      <c r="C21" t="s">
        <v>116</v>
      </c>
      <c r="D21" t="s">
        <v>117</v>
      </c>
      <c r="E21" t="s">
        <v>29</v>
      </c>
      <c r="F21">
        <v>30</v>
      </c>
      <c r="G21" t="s">
        <v>118</v>
      </c>
      <c r="H21" t="s">
        <v>119</v>
      </c>
      <c r="I21" t="s">
        <v>32</v>
      </c>
      <c r="J21" s="1">
        <v>44272</v>
      </c>
      <c r="K21">
        <v>38</v>
      </c>
      <c r="L21" t="s">
        <v>33</v>
      </c>
      <c r="N21">
        <f t="shared" si="0"/>
        <v>0</v>
      </c>
    </row>
    <row r="22" spans="1:14" x14ac:dyDescent="0.3">
      <c r="A22">
        <v>21</v>
      </c>
      <c r="B22" t="s">
        <v>120</v>
      </c>
      <c r="C22" t="s">
        <v>121</v>
      </c>
      <c r="D22" t="s">
        <v>15</v>
      </c>
      <c r="E22" t="s">
        <v>16</v>
      </c>
      <c r="F22">
        <v>90</v>
      </c>
      <c r="G22" t="s">
        <v>122</v>
      </c>
      <c r="H22" t="s">
        <v>123</v>
      </c>
      <c r="I22" t="s">
        <v>124</v>
      </c>
      <c r="J22" s="1">
        <v>44202</v>
      </c>
      <c r="K22">
        <v>18</v>
      </c>
      <c r="L22" t="s">
        <v>20</v>
      </c>
      <c r="N22">
        <f t="shared" si="0"/>
        <v>0</v>
      </c>
    </row>
    <row r="23" spans="1:14" x14ac:dyDescent="0.3">
      <c r="A23">
        <v>22</v>
      </c>
      <c r="B23" t="s">
        <v>125</v>
      </c>
      <c r="C23" t="s">
        <v>126</v>
      </c>
      <c r="D23" t="s">
        <v>28</v>
      </c>
      <c r="E23" t="s">
        <v>29</v>
      </c>
      <c r="F23">
        <v>60</v>
      </c>
      <c r="G23" t="s">
        <v>127</v>
      </c>
      <c r="H23" t="s">
        <v>128</v>
      </c>
      <c r="I23" t="s">
        <v>129</v>
      </c>
      <c r="J23" s="1">
        <v>44595</v>
      </c>
      <c r="K23">
        <v>50</v>
      </c>
      <c r="L23" t="s">
        <v>33</v>
      </c>
      <c r="N23">
        <f t="shared" si="0"/>
        <v>0</v>
      </c>
    </row>
    <row r="24" spans="1:14" x14ac:dyDescent="0.3">
      <c r="A24">
        <v>23</v>
      </c>
      <c r="B24" t="s">
        <v>130</v>
      </c>
      <c r="C24" t="s">
        <v>131</v>
      </c>
      <c r="D24" t="s">
        <v>28</v>
      </c>
      <c r="E24" t="s">
        <v>29</v>
      </c>
      <c r="F24">
        <v>60</v>
      </c>
      <c r="G24" t="s">
        <v>132</v>
      </c>
      <c r="H24" t="s">
        <v>133</v>
      </c>
      <c r="I24" t="s">
        <v>124</v>
      </c>
      <c r="J24" s="1">
        <v>43944</v>
      </c>
      <c r="K24">
        <v>75</v>
      </c>
      <c r="L24" t="s">
        <v>20</v>
      </c>
      <c r="N24">
        <f t="shared" si="0"/>
        <v>0</v>
      </c>
    </row>
    <row r="25" spans="1:14" x14ac:dyDescent="0.3">
      <c r="A25">
        <v>24</v>
      </c>
      <c r="B25" t="s">
        <v>134</v>
      </c>
      <c r="C25" t="s">
        <v>135</v>
      </c>
      <c r="D25" t="s">
        <v>28</v>
      </c>
      <c r="E25" t="s">
        <v>29</v>
      </c>
      <c r="F25">
        <v>60</v>
      </c>
      <c r="G25" t="s">
        <v>136</v>
      </c>
      <c r="H25" t="s">
        <v>137</v>
      </c>
      <c r="I25" t="s">
        <v>32</v>
      </c>
      <c r="J25" s="1">
        <v>44818</v>
      </c>
      <c r="K25">
        <v>68</v>
      </c>
      <c r="L25" t="s">
        <v>39</v>
      </c>
      <c r="N25">
        <f t="shared" si="0"/>
        <v>0</v>
      </c>
    </row>
    <row r="26" spans="1:14" x14ac:dyDescent="0.3">
      <c r="A26">
        <v>25</v>
      </c>
      <c r="B26" t="s">
        <v>138</v>
      </c>
      <c r="C26" t="s">
        <v>139</v>
      </c>
      <c r="D26" t="s">
        <v>28</v>
      </c>
      <c r="E26" t="s">
        <v>29</v>
      </c>
      <c r="F26">
        <v>30</v>
      </c>
      <c r="G26" t="s">
        <v>140</v>
      </c>
      <c r="H26" t="s">
        <v>141</v>
      </c>
      <c r="I26" t="s">
        <v>32</v>
      </c>
      <c r="J26" s="1">
        <v>44490</v>
      </c>
      <c r="K26">
        <v>14</v>
      </c>
      <c r="L26" t="s">
        <v>20</v>
      </c>
      <c r="N26">
        <f t="shared" si="0"/>
        <v>0</v>
      </c>
    </row>
    <row r="27" spans="1:14" x14ac:dyDescent="0.3">
      <c r="A27">
        <v>26</v>
      </c>
      <c r="B27" t="s">
        <v>138</v>
      </c>
      <c r="C27" t="s">
        <v>139</v>
      </c>
      <c r="D27" t="s">
        <v>28</v>
      </c>
      <c r="E27" t="s">
        <v>29</v>
      </c>
      <c r="F27">
        <v>30</v>
      </c>
      <c r="G27" t="s">
        <v>140</v>
      </c>
      <c r="H27" t="s">
        <v>141</v>
      </c>
      <c r="I27" t="s">
        <v>32</v>
      </c>
      <c r="J27" s="1">
        <v>44490</v>
      </c>
      <c r="K27">
        <v>14</v>
      </c>
      <c r="L27" t="s">
        <v>20</v>
      </c>
      <c r="N27">
        <f t="shared" si="0"/>
        <v>0</v>
      </c>
    </row>
    <row r="28" spans="1:14" x14ac:dyDescent="0.3">
      <c r="A28">
        <v>27</v>
      </c>
      <c r="B28" t="s">
        <v>142</v>
      </c>
      <c r="C28" t="s">
        <v>143</v>
      </c>
      <c r="D28" t="s">
        <v>15</v>
      </c>
      <c r="E28" t="s">
        <v>16</v>
      </c>
      <c r="F28">
        <v>90</v>
      </c>
      <c r="G28" t="s">
        <v>144</v>
      </c>
      <c r="H28" t="s">
        <v>145</v>
      </c>
      <c r="I28" t="s">
        <v>146</v>
      </c>
      <c r="J28" s="1">
        <v>44374</v>
      </c>
      <c r="K28">
        <v>75</v>
      </c>
      <c r="L28" t="s">
        <v>45</v>
      </c>
      <c r="N28">
        <f t="shared" si="0"/>
        <v>0</v>
      </c>
    </row>
    <row r="29" spans="1:14" x14ac:dyDescent="0.3">
      <c r="A29">
        <v>28</v>
      </c>
      <c r="B29" t="s">
        <v>147</v>
      </c>
      <c r="C29" t="s">
        <v>148</v>
      </c>
      <c r="D29" t="s">
        <v>15</v>
      </c>
      <c r="E29" t="s">
        <v>16</v>
      </c>
      <c r="F29">
        <v>30</v>
      </c>
      <c r="G29" t="s">
        <v>149</v>
      </c>
      <c r="H29" t="s">
        <v>150</v>
      </c>
      <c r="I29" t="s">
        <v>110</v>
      </c>
      <c r="J29" s="1">
        <v>44466</v>
      </c>
      <c r="K29">
        <v>18</v>
      </c>
      <c r="L29" t="s">
        <v>101</v>
      </c>
      <c r="N29">
        <f t="shared" si="0"/>
        <v>0</v>
      </c>
    </row>
    <row r="30" spans="1:14" x14ac:dyDescent="0.3">
      <c r="A30">
        <v>29</v>
      </c>
      <c r="B30" t="s">
        <v>151</v>
      </c>
      <c r="C30" t="s">
        <v>152</v>
      </c>
      <c r="D30" t="s">
        <v>51</v>
      </c>
      <c r="E30" t="s">
        <v>16</v>
      </c>
      <c r="F30">
        <v>30</v>
      </c>
      <c r="G30" t="s">
        <v>153</v>
      </c>
      <c r="H30" t="s">
        <v>154</v>
      </c>
      <c r="I30" t="s">
        <v>25</v>
      </c>
      <c r="J30" s="1">
        <v>44901</v>
      </c>
      <c r="K30">
        <v>89</v>
      </c>
      <c r="L30" t="s">
        <v>80</v>
      </c>
      <c r="N30">
        <f t="shared" si="0"/>
        <v>0</v>
      </c>
    </row>
    <row r="31" spans="1:14" x14ac:dyDescent="0.3">
      <c r="A31">
        <v>30</v>
      </c>
      <c r="B31" t="s">
        <v>155</v>
      </c>
      <c r="C31" t="s">
        <v>156</v>
      </c>
      <c r="D31" t="s">
        <v>28</v>
      </c>
      <c r="E31" t="s">
        <v>29</v>
      </c>
      <c r="F31">
        <v>90</v>
      </c>
      <c r="G31" t="s">
        <v>157</v>
      </c>
      <c r="H31" t="s">
        <v>158</v>
      </c>
      <c r="I31" t="s">
        <v>32</v>
      </c>
      <c r="J31" s="1">
        <v>44313</v>
      </c>
      <c r="K31">
        <v>89</v>
      </c>
      <c r="L31" t="s">
        <v>159</v>
      </c>
      <c r="N31">
        <f t="shared" si="0"/>
        <v>0</v>
      </c>
    </row>
    <row r="32" spans="1:14" x14ac:dyDescent="0.3">
      <c r="A32">
        <v>31</v>
      </c>
      <c r="B32" t="s">
        <v>160</v>
      </c>
      <c r="C32" t="s">
        <v>161</v>
      </c>
      <c r="D32" t="s">
        <v>28</v>
      </c>
      <c r="E32" t="s">
        <v>29</v>
      </c>
      <c r="F32">
        <v>60</v>
      </c>
      <c r="G32" t="s">
        <v>162</v>
      </c>
      <c r="H32" t="s">
        <v>163</v>
      </c>
      <c r="I32" t="s">
        <v>164</v>
      </c>
      <c r="J32" s="1">
        <v>44402</v>
      </c>
      <c r="K32">
        <v>43</v>
      </c>
      <c r="L32" t="s">
        <v>70</v>
      </c>
      <c r="N32">
        <f t="shared" si="0"/>
        <v>0</v>
      </c>
    </row>
    <row r="33" spans="1:14" x14ac:dyDescent="0.3">
      <c r="A33">
        <v>32</v>
      </c>
      <c r="B33" t="s">
        <v>165</v>
      </c>
      <c r="C33" t="s">
        <v>166</v>
      </c>
      <c r="D33" t="s">
        <v>15</v>
      </c>
      <c r="E33" t="s">
        <v>16</v>
      </c>
      <c r="F33">
        <v>60</v>
      </c>
      <c r="G33" t="s">
        <v>167</v>
      </c>
      <c r="H33" t="s">
        <v>168</v>
      </c>
      <c r="I33" t="s">
        <v>32</v>
      </c>
      <c r="J33" s="1">
        <v>44266</v>
      </c>
      <c r="K33">
        <v>37</v>
      </c>
      <c r="L33" t="s">
        <v>45</v>
      </c>
      <c r="N33">
        <f t="shared" si="0"/>
        <v>0</v>
      </c>
    </row>
    <row r="34" spans="1:14" x14ac:dyDescent="0.3">
      <c r="A34">
        <v>33</v>
      </c>
      <c r="B34" t="s">
        <v>169</v>
      </c>
      <c r="C34" t="s">
        <v>170</v>
      </c>
      <c r="D34" t="s">
        <v>15</v>
      </c>
      <c r="E34" t="s">
        <v>16</v>
      </c>
      <c r="F34">
        <v>90</v>
      </c>
      <c r="G34" t="s">
        <v>171</v>
      </c>
      <c r="H34" t="s">
        <v>172</v>
      </c>
      <c r="I34" t="s">
        <v>173</v>
      </c>
      <c r="J34" s="1">
        <v>44540</v>
      </c>
      <c r="K34">
        <v>55</v>
      </c>
      <c r="L34" t="s">
        <v>64</v>
      </c>
      <c r="N34">
        <f t="shared" si="0"/>
        <v>0</v>
      </c>
    </row>
    <row r="35" spans="1:14" x14ac:dyDescent="0.3">
      <c r="A35">
        <v>34</v>
      </c>
      <c r="B35" t="s">
        <v>174</v>
      </c>
      <c r="C35" t="s">
        <v>175</v>
      </c>
      <c r="D35" t="s">
        <v>51</v>
      </c>
      <c r="E35" t="s">
        <v>16</v>
      </c>
      <c r="F35">
        <v>60</v>
      </c>
      <c r="G35" t="s">
        <v>176</v>
      </c>
      <c r="H35" t="s">
        <v>177</v>
      </c>
      <c r="I35" t="s">
        <v>178</v>
      </c>
      <c r="J35" s="1">
        <v>44354</v>
      </c>
      <c r="K35">
        <v>92</v>
      </c>
      <c r="L35" t="s">
        <v>64</v>
      </c>
      <c r="N35">
        <f t="shared" si="0"/>
        <v>0</v>
      </c>
    </row>
    <row r="36" spans="1:14" x14ac:dyDescent="0.3">
      <c r="A36">
        <v>35</v>
      </c>
      <c r="B36" t="s">
        <v>179</v>
      </c>
      <c r="C36" t="s">
        <v>180</v>
      </c>
      <c r="D36" t="s">
        <v>28</v>
      </c>
      <c r="E36" t="s">
        <v>29</v>
      </c>
      <c r="F36">
        <v>60</v>
      </c>
      <c r="G36" t="s">
        <v>181</v>
      </c>
      <c r="H36" t="s">
        <v>182</v>
      </c>
      <c r="I36" t="s">
        <v>32</v>
      </c>
      <c r="J36" s="1">
        <v>44577</v>
      </c>
      <c r="K36">
        <v>105</v>
      </c>
      <c r="L36" t="s">
        <v>45</v>
      </c>
      <c r="N36">
        <f t="shared" si="0"/>
        <v>0</v>
      </c>
    </row>
    <row r="37" spans="1:14" x14ac:dyDescent="0.3">
      <c r="A37">
        <v>36</v>
      </c>
      <c r="B37" t="s">
        <v>183</v>
      </c>
      <c r="C37" t="s">
        <v>184</v>
      </c>
      <c r="D37" t="s">
        <v>28</v>
      </c>
      <c r="E37" t="s">
        <v>29</v>
      </c>
      <c r="F37">
        <v>30</v>
      </c>
      <c r="G37" t="s">
        <v>185</v>
      </c>
      <c r="H37" t="s">
        <v>186</v>
      </c>
      <c r="I37" t="s">
        <v>187</v>
      </c>
      <c r="J37" s="1">
        <v>44036</v>
      </c>
      <c r="K37">
        <v>30</v>
      </c>
      <c r="L37" t="s">
        <v>101</v>
      </c>
      <c r="N37">
        <f t="shared" si="0"/>
        <v>0</v>
      </c>
    </row>
    <row r="38" spans="1:14" x14ac:dyDescent="0.3">
      <c r="A38">
        <v>37</v>
      </c>
      <c r="B38" t="s">
        <v>188</v>
      </c>
      <c r="C38" t="s">
        <v>189</v>
      </c>
      <c r="D38" t="s">
        <v>28</v>
      </c>
      <c r="E38" t="s">
        <v>29</v>
      </c>
      <c r="F38">
        <v>90</v>
      </c>
      <c r="G38" t="s">
        <v>190</v>
      </c>
      <c r="H38" t="s">
        <v>191</v>
      </c>
      <c r="I38" t="s">
        <v>89</v>
      </c>
      <c r="J38" s="1">
        <v>43982</v>
      </c>
      <c r="K38">
        <v>7</v>
      </c>
      <c r="L38" t="s">
        <v>54</v>
      </c>
      <c r="N38">
        <f t="shared" si="0"/>
        <v>0</v>
      </c>
    </row>
    <row r="39" spans="1:14" x14ac:dyDescent="0.3">
      <c r="A39">
        <v>38</v>
      </c>
      <c r="B39" t="s">
        <v>192</v>
      </c>
      <c r="C39" t="s">
        <v>193</v>
      </c>
      <c r="D39" t="s">
        <v>15</v>
      </c>
      <c r="E39" t="s">
        <v>16</v>
      </c>
      <c r="F39">
        <v>90</v>
      </c>
      <c r="G39" t="s">
        <v>194</v>
      </c>
      <c r="H39" t="s">
        <v>195</v>
      </c>
      <c r="I39" t="s">
        <v>187</v>
      </c>
      <c r="J39" s="1">
        <v>44049</v>
      </c>
      <c r="K39">
        <v>10</v>
      </c>
      <c r="L39" t="s">
        <v>159</v>
      </c>
      <c r="N39">
        <f t="shared" si="0"/>
        <v>0</v>
      </c>
    </row>
    <row r="40" spans="1:14" x14ac:dyDescent="0.3">
      <c r="A40">
        <v>39</v>
      </c>
      <c r="B40" t="s">
        <v>196</v>
      </c>
      <c r="C40" t="s">
        <v>197</v>
      </c>
      <c r="D40" t="s">
        <v>28</v>
      </c>
      <c r="E40" t="s">
        <v>29</v>
      </c>
      <c r="F40">
        <v>30</v>
      </c>
      <c r="G40" t="s">
        <v>198</v>
      </c>
      <c r="H40" t="s">
        <v>199</v>
      </c>
      <c r="I40" t="s">
        <v>32</v>
      </c>
      <c r="J40" s="1">
        <v>44190</v>
      </c>
      <c r="K40">
        <v>14</v>
      </c>
      <c r="L40" t="s">
        <v>101</v>
      </c>
      <c r="N40">
        <f t="shared" si="0"/>
        <v>0</v>
      </c>
    </row>
    <row r="41" spans="1:14" x14ac:dyDescent="0.3">
      <c r="A41">
        <v>40</v>
      </c>
      <c r="B41" t="s">
        <v>200</v>
      </c>
      <c r="C41" t="s">
        <v>201</v>
      </c>
      <c r="D41" t="s">
        <v>51</v>
      </c>
      <c r="E41" t="s">
        <v>16</v>
      </c>
      <c r="F41">
        <v>30</v>
      </c>
      <c r="G41" t="s">
        <v>202</v>
      </c>
      <c r="H41" t="s">
        <v>203</v>
      </c>
      <c r="I41" t="s">
        <v>32</v>
      </c>
      <c r="J41" s="1">
        <v>43853</v>
      </c>
      <c r="K41">
        <v>5</v>
      </c>
      <c r="L41" t="s">
        <v>39</v>
      </c>
      <c r="N41">
        <f t="shared" si="0"/>
        <v>0</v>
      </c>
    </row>
    <row r="42" spans="1:14" x14ac:dyDescent="0.3">
      <c r="A42">
        <v>41</v>
      </c>
      <c r="B42" t="s">
        <v>204</v>
      </c>
      <c r="C42" t="s">
        <v>205</v>
      </c>
      <c r="D42" t="s">
        <v>28</v>
      </c>
      <c r="E42" t="s">
        <v>29</v>
      </c>
      <c r="F42">
        <v>60</v>
      </c>
      <c r="G42" t="s">
        <v>206</v>
      </c>
      <c r="H42" t="s">
        <v>207</v>
      </c>
      <c r="I42" t="s">
        <v>208</v>
      </c>
      <c r="J42" s="1">
        <v>44897</v>
      </c>
      <c r="K42">
        <v>2</v>
      </c>
      <c r="L42" t="s">
        <v>80</v>
      </c>
      <c r="N42">
        <f t="shared" si="0"/>
        <v>0</v>
      </c>
    </row>
    <row r="43" spans="1:14" x14ac:dyDescent="0.3">
      <c r="A43">
        <v>42</v>
      </c>
      <c r="B43" t="s">
        <v>209</v>
      </c>
      <c r="C43" t="s">
        <v>210</v>
      </c>
      <c r="D43" t="s">
        <v>28</v>
      </c>
      <c r="E43" t="s">
        <v>29</v>
      </c>
      <c r="F43">
        <v>90</v>
      </c>
      <c r="G43" t="s">
        <v>211</v>
      </c>
      <c r="H43" t="s">
        <v>212</v>
      </c>
      <c r="I43" t="s">
        <v>213</v>
      </c>
      <c r="J43" s="1">
        <v>44101</v>
      </c>
      <c r="K43">
        <v>46</v>
      </c>
      <c r="L43" t="s">
        <v>39</v>
      </c>
      <c r="N43">
        <f t="shared" si="0"/>
        <v>0</v>
      </c>
    </row>
    <row r="44" spans="1:14" x14ac:dyDescent="0.3">
      <c r="A44">
        <v>43</v>
      </c>
      <c r="B44" t="s">
        <v>214</v>
      </c>
      <c r="C44" t="s">
        <v>215</v>
      </c>
      <c r="D44" t="s">
        <v>28</v>
      </c>
      <c r="E44" t="s">
        <v>29</v>
      </c>
      <c r="F44">
        <v>90</v>
      </c>
      <c r="G44" t="s">
        <v>216</v>
      </c>
      <c r="H44" t="s">
        <v>217</v>
      </c>
      <c r="I44" t="s">
        <v>124</v>
      </c>
      <c r="J44" s="1">
        <v>44030</v>
      </c>
      <c r="K44">
        <v>18</v>
      </c>
      <c r="L44" t="s">
        <v>33</v>
      </c>
      <c r="N44">
        <f t="shared" si="0"/>
        <v>0</v>
      </c>
    </row>
    <row r="45" spans="1:14" x14ac:dyDescent="0.3">
      <c r="A45">
        <v>44</v>
      </c>
      <c r="B45" t="s">
        <v>218</v>
      </c>
      <c r="C45" t="s">
        <v>219</v>
      </c>
      <c r="D45" t="s">
        <v>28</v>
      </c>
      <c r="E45" t="s">
        <v>29</v>
      </c>
      <c r="F45">
        <v>60</v>
      </c>
      <c r="G45" t="s">
        <v>220</v>
      </c>
      <c r="H45" t="s">
        <v>221</v>
      </c>
      <c r="I45" t="s">
        <v>32</v>
      </c>
      <c r="J45" s="1">
        <v>44346</v>
      </c>
      <c r="K45">
        <v>56</v>
      </c>
      <c r="L45" t="s">
        <v>101</v>
      </c>
      <c r="N45">
        <f t="shared" si="0"/>
        <v>0</v>
      </c>
    </row>
    <row r="46" spans="1:14" x14ac:dyDescent="0.3">
      <c r="A46">
        <v>45</v>
      </c>
      <c r="B46" t="s">
        <v>222</v>
      </c>
      <c r="C46" t="s">
        <v>152</v>
      </c>
      <c r="D46" t="s">
        <v>28</v>
      </c>
      <c r="E46" t="s">
        <v>29</v>
      </c>
      <c r="F46">
        <v>60</v>
      </c>
      <c r="G46" t="s">
        <v>223</v>
      </c>
      <c r="H46" t="s">
        <v>224</v>
      </c>
      <c r="I46" t="s">
        <v>124</v>
      </c>
      <c r="J46" s="1">
        <v>44127</v>
      </c>
      <c r="K46">
        <v>63</v>
      </c>
      <c r="L46" t="s">
        <v>20</v>
      </c>
      <c r="N46">
        <f t="shared" si="0"/>
        <v>0</v>
      </c>
    </row>
    <row r="47" spans="1:14" x14ac:dyDescent="0.3">
      <c r="A47">
        <v>46</v>
      </c>
      <c r="B47" t="s">
        <v>142</v>
      </c>
      <c r="C47" t="s">
        <v>225</v>
      </c>
      <c r="D47" t="s">
        <v>41</v>
      </c>
      <c r="E47" t="s">
        <v>16</v>
      </c>
      <c r="F47">
        <v>30</v>
      </c>
      <c r="G47" t="s">
        <v>226</v>
      </c>
      <c r="H47" t="s">
        <v>227</v>
      </c>
      <c r="I47" t="s">
        <v>178</v>
      </c>
      <c r="J47" s="1">
        <v>44829</v>
      </c>
      <c r="K47">
        <v>6</v>
      </c>
      <c r="L47" t="s">
        <v>20</v>
      </c>
      <c r="N47">
        <f t="shared" si="0"/>
        <v>0</v>
      </c>
    </row>
    <row r="48" spans="1:14" x14ac:dyDescent="0.3">
      <c r="A48">
        <v>47</v>
      </c>
      <c r="B48" t="s">
        <v>228</v>
      </c>
      <c r="C48" t="s">
        <v>229</v>
      </c>
      <c r="D48" t="s">
        <v>28</v>
      </c>
      <c r="E48" t="s">
        <v>29</v>
      </c>
      <c r="F48">
        <v>30</v>
      </c>
      <c r="G48" t="s">
        <v>230</v>
      </c>
      <c r="H48" t="s">
        <v>231</v>
      </c>
      <c r="I48" t="s">
        <v>178</v>
      </c>
      <c r="J48" s="1">
        <v>44199</v>
      </c>
      <c r="K48">
        <v>31</v>
      </c>
      <c r="L48" t="s">
        <v>80</v>
      </c>
      <c r="N48">
        <f t="shared" si="0"/>
        <v>0</v>
      </c>
    </row>
    <row r="49" spans="1:14" x14ac:dyDescent="0.3">
      <c r="A49">
        <v>48</v>
      </c>
      <c r="B49" t="s">
        <v>232</v>
      </c>
      <c r="C49" t="s">
        <v>233</v>
      </c>
      <c r="D49" t="s">
        <v>51</v>
      </c>
      <c r="E49" t="s">
        <v>16</v>
      </c>
      <c r="F49">
        <v>30</v>
      </c>
      <c r="G49" t="s">
        <v>234</v>
      </c>
      <c r="H49" t="s">
        <v>235</v>
      </c>
      <c r="I49" t="s">
        <v>146</v>
      </c>
      <c r="J49" s="1">
        <v>44706</v>
      </c>
      <c r="K49">
        <v>19</v>
      </c>
      <c r="L49" t="s">
        <v>20</v>
      </c>
      <c r="N49">
        <f t="shared" si="0"/>
        <v>0</v>
      </c>
    </row>
    <row r="50" spans="1:14" x14ac:dyDescent="0.3">
      <c r="A50">
        <v>49</v>
      </c>
      <c r="B50" t="s">
        <v>236</v>
      </c>
      <c r="C50" t="s">
        <v>237</v>
      </c>
      <c r="D50" t="s">
        <v>51</v>
      </c>
      <c r="E50" t="s">
        <v>16</v>
      </c>
      <c r="F50">
        <v>90</v>
      </c>
      <c r="G50" t="s">
        <v>238</v>
      </c>
      <c r="H50" t="s">
        <v>239</v>
      </c>
      <c r="I50" t="s">
        <v>240</v>
      </c>
      <c r="J50" s="1">
        <v>43941</v>
      </c>
      <c r="K50">
        <v>44</v>
      </c>
      <c r="L50" t="s">
        <v>33</v>
      </c>
      <c r="N50">
        <f t="shared" si="0"/>
        <v>0</v>
      </c>
    </row>
    <row r="51" spans="1:14" x14ac:dyDescent="0.3">
      <c r="A51">
        <v>50</v>
      </c>
      <c r="B51" t="s">
        <v>241</v>
      </c>
      <c r="C51" t="s">
        <v>242</v>
      </c>
      <c r="D51" t="s">
        <v>15</v>
      </c>
      <c r="E51" t="s">
        <v>16</v>
      </c>
      <c r="F51">
        <v>90</v>
      </c>
      <c r="G51" t="s">
        <v>243</v>
      </c>
      <c r="H51" t="s">
        <v>244</v>
      </c>
      <c r="I51" t="s">
        <v>240</v>
      </c>
      <c r="J51" s="1">
        <v>44071</v>
      </c>
      <c r="K51">
        <v>5</v>
      </c>
      <c r="L51" t="s">
        <v>45</v>
      </c>
      <c r="N51">
        <f t="shared" si="0"/>
        <v>0</v>
      </c>
    </row>
    <row r="52" spans="1:14" x14ac:dyDescent="0.3">
      <c r="A52">
        <v>51</v>
      </c>
      <c r="B52" t="s">
        <v>245</v>
      </c>
      <c r="C52" t="s">
        <v>246</v>
      </c>
      <c r="D52" t="s">
        <v>28</v>
      </c>
      <c r="E52" t="s">
        <v>29</v>
      </c>
      <c r="F52">
        <v>30</v>
      </c>
      <c r="G52" t="s">
        <v>247</v>
      </c>
      <c r="H52" t="s">
        <v>248</v>
      </c>
      <c r="I52" t="s">
        <v>178</v>
      </c>
      <c r="J52" s="1">
        <v>44374</v>
      </c>
      <c r="K52">
        <v>24</v>
      </c>
      <c r="L52" t="s">
        <v>20</v>
      </c>
      <c r="N52">
        <f t="shared" si="0"/>
        <v>0</v>
      </c>
    </row>
    <row r="53" spans="1:14" x14ac:dyDescent="0.3">
      <c r="A53">
        <v>52</v>
      </c>
      <c r="B53" t="s">
        <v>249</v>
      </c>
      <c r="C53" t="s">
        <v>66</v>
      </c>
      <c r="D53" t="s">
        <v>28</v>
      </c>
      <c r="E53" t="s">
        <v>29</v>
      </c>
      <c r="F53">
        <v>30</v>
      </c>
      <c r="G53" t="s">
        <v>250</v>
      </c>
      <c r="H53" t="s">
        <v>251</v>
      </c>
      <c r="I53" t="s">
        <v>146</v>
      </c>
      <c r="J53" s="1">
        <v>44084</v>
      </c>
      <c r="K53">
        <v>85</v>
      </c>
      <c r="L53" t="s">
        <v>101</v>
      </c>
      <c r="N53">
        <f t="shared" si="0"/>
        <v>0</v>
      </c>
    </row>
    <row r="54" spans="1:14" x14ac:dyDescent="0.3">
      <c r="A54">
        <v>53</v>
      </c>
      <c r="B54" t="s">
        <v>252</v>
      </c>
      <c r="C54" t="s">
        <v>253</v>
      </c>
      <c r="D54" t="s">
        <v>15</v>
      </c>
      <c r="E54" t="s">
        <v>16</v>
      </c>
      <c r="F54">
        <v>30</v>
      </c>
      <c r="G54" t="s">
        <v>254</v>
      </c>
      <c r="H54" t="s">
        <v>255</v>
      </c>
      <c r="I54" t="s">
        <v>32</v>
      </c>
      <c r="J54" s="1">
        <v>43895</v>
      </c>
      <c r="K54">
        <v>56</v>
      </c>
      <c r="L54" t="s">
        <v>45</v>
      </c>
      <c r="N54">
        <f t="shared" si="0"/>
        <v>0</v>
      </c>
    </row>
    <row r="55" spans="1:14" x14ac:dyDescent="0.3">
      <c r="A55">
        <v>54</v>
      </c>
      <c r="B55" t="s">
        <v>256</v>
      </c>
      <c r="C55" t="s">
        <v>257</v>
      </c>
      <c r="D55" t="s">
        <v>117</v>
      </c>
      <c r="E55" t="s">
        <v>29</v>
      </c>
      <c r="F55">
        <v>30</v>
      </c>
      <c r="G55" t="s">
        <v>254</v>
      </c>
      <c r="H55" t="s">
        <v>258</v>
      </c>
      <c r="I55" t="s">
        <v>32</v>
      </c>
      <c r="J55" s="1">
        <v>44451</v>
      </c>
      <c r="K55">
        <v>77</v>
      </c>
      <c r="L55" t="s">
        <v>80</v>
      </c>
      <c r="N55">
        <f t="shared" si="0"/>
        <v>0</v>
      </c>
    </row>
    <row r="56" spans="1:14" x14ac:dyDescent="0.3">
      <c r="A56">
        <v>55</v>
      </c>
      <c r="B56" t="s">
        <v>259</v>
      </c>
      <c r="C56" t="s">
        <v>260</v>
      </c>
      <c r="D56" t="s">
        <v>28</v>
      </c>
      <c r="E56" t="s">
        <v>29</v>
      </c>
      <c r="F56">
        <v>60</v>
      </c>
      <c r="G56" t="s">
        <v>261</v>
      </c>
      <c r="H56" t="s">
        <v>262</v>
      </c>
      <c r="I56" t="s">
        <v>110</v>
      </c>
      <c r="J56" s="1">
        <v>44050</v>
      </c>
      <c r="K56">
        <v>39</v>
      </c>
      <c r="L56" t="s">
        <v>101</v>
      </c>
      <c r="N56">
        <f t="shared" si="0"/>
        <v>0</v>
      </c>
    </row>
    <row r="57" spans="1:14" x14ac:dyDescent="0.3">
      <c r="A57">
        <v>56</v>
      </c>
      <c r="B57" t="s">
        <v>263</v>
      </c>
      <c r="C57" t="s">
        <v>264</v>
      </c>
      <c r="D57" t="s">
        <v>51</v>
      </c>
      <c r="E57" t="s">
        <v>16</v>
      </c>
      <c r="F57">
        <v>30</v>
      </c>
      <c r="G57" t="s">
        <v>265</v>
      </c>
      <c r="H57" t="s">
        <v>266</v>
      </c>
      <c r="I57" t="s">
        <v>32</v>
      </c>
      <c r="J57" s="1">
        <v>43908</v>
      </c>
      <c r="K57">
        <v>63</v>
      </c>
      <c r="L57" t="s">
        <v>54</v>
      </c>
      <c r="N57">
        <f t="shared" si="0"/>
        <v>0</v>
      </c>
    </row>
    <row r="58" spans="1:14" x14ac:dyDescent="0.3">
      <c r="A58">
        <v>57</v>
      </c>
      <c r="B58" t="s">
        <v>267</v>
      </c>
      <c r="C58" t="s">
        <v>268</v>
      </c>
      <c r="D58" t="s">
        <v>28</v>
      </c>
      <c r="E58" t="s">
        <v>29</v>
      </c>
      <c r="F58">
        <v>90</v>
      </c>
      <c r="G58" t="s">
        <v>269</v>
      </c>
      <c r="H58" t="s">
        <v>270</v>
      </c>
      <c r="I58" t="s">
        <v>187</v>
      </c>
      <c r="J58" s="1">
        <v>44590</v>
      </c>
      <c r="K58">
        <v>60</v>
      </c>
      <c r="L58" t="s">
        <v>33</v>
      </c>
      <c r="N58">
        <f t="shared" si="0"/>
        <v>0</v>
      </c>
    </row>
    <row r="59" spans="1:14" x14ac:dyDescent="0.3">
      <c r="A59">
        <v>58</v>
      </c>
      <c r="B59" t="s">
        <v>271</v>
      </c>
      <c r="C59" t="s">
        <v>272</v>
      </c>
      <c r="D59" t="s">
        <v>15</v>
      </c>
      <c r="E59" t="s">
        <v>273</v>
      </c>
      <c r="F59">
        <v>90</v>
      </c>
      <c r="G59" t="s">
        <v>274</v>
      </c>
      <c r="H59" t="s">
        <v>275</v>
      </c>
      <c r="I59" t="s">
        <v>32</v>
      </c>
      <c r="J59" s="1">
        <v>44375</v>
      </c>
      <c r="K59">
        <v>26</v>
      </c>
      <c r="L59" t="s">
        <v>70</v>
      </c>
      <c r="N59">
        <f t="shared" si="0"/>
        <v>0</v>
      </c>
    </row>
    <row r="60" spans="1:14" x14ac:dyDescent="0.3">
      <c r="A60">
        <v>59</v>
      </c>
      <c r="B60" t="s">
        <v>276</v>
      </c>
      <c r="C60" t="s">
        <v>277</v>
      </c>
      <c r="D60" t="s">
        <v>15</v>
      </c>
      <c r="E60" t="s">
        <v>16</v>
      </c>
      <c r="F60">
        <v>30</v>
      </c>
      <c r="G60" t="s">
        <v>278</v>
      </c>
      <c r="H60" t="s">
        <v>279</v>
      </c>
      <c r="I60" t="s">
        <v>213</v>
      </c>
      <c r="J60" s="1">
        <v>44612</v>
      </c>
      <c r="K60">
        <v>31</v>
      </c>
      <c r="L60" t="s">
        <v>54</v>
      </c>
      <c r="N60">
        <f t="shared" si="0"/>
        <v>0</v>
      </c>
    </row>
    <row r="61" spans="1:14" x14ac:dyDescent="0.3">
      <c r="A61">
        <v>60</v>
      </c>
      <c r="B61" t="s">
        <v>280</v>
      </c>
      <c r="C61" t="s">
        <v>281</v>
      </c>
      <c r="D61" t="s">
        <v>51</v>
      </c>
      <c r="E61" t="s">
        <v>282</v>
      </c>
      <c r="F61">
        <v>30</v>
      </c>
      <c r="G61" t="s">
        <v>283</v>
      </c>
      <c r="H61" t="s">
        <v>284</v>
      </c>
      <c r="I61" t="s">
        <v>146</v>
      </c>
      <c r="J61" s="1">
        <v>44645</v>
      </c>
      <c r="K61">
        <v>50</v>
      </c>
      <c r="L61" t="s">
        <v>54</v>
      </c>
      <c r="N61">
        <f t="shared" si="0"/>
        <v>0</v>
      </c>
    </row>
    <row r="62" spans="1:14" x14ac:dyDescent="0.3">
      <c r="A62" s="2">
        <v>61</v>
      </c>
      <c r="B62" s="2" t="s">
        <v>285</v>
      </c>
      <c r="C62" s="2" t="s">
        <v>286</v>
      </c>
      <c r="D62" s="2"/>
      <c r="E62" s="2" t="s">
        <v>16</v>
      </c>
      <c r="F62" s="2">
        <v>30</v>
      </c>
      <c r="G62" s="2" t="s">
        <v>287</v>
      </c>
      <c r="H62" s="2" t="s">
        <v>288</v>
      </c>
      <c r="I62" s="2" t="s">
        <v>32</v>
      </c>
      <c r="J62" s="3">
        <v>44211</v>
      </c>
      <c r="K62" s="2">
        <v>31</v>
      </c>
      <c r="L62" s="2" t="s">
        <v>39</v>
      </c>
      <c r="M62" s="2"/>
      <c r="N62" s="2">
        <f t="shared" si="0"/>
        <v>1</v>
      </c>
    </row>
    <row r="63" spans="1:14" x14ac:dyDescent="0.3">
      <c r="A63">
        <v>62</v>
      </c>
      <c r="B63" t="s">
        <v>289</v>
      </c>
      <c r="C63" t="s">
        <v>290</v>
      </c>
      <c r="D63" t="s">
        <v>51</v>
      </c>
      <c r="E63" t="s">
        <v>291</v>
      </c>
      <c r="F63">
        <v>90</v>
      </c>
      <c r="G63" t="s">
        <v>292</v>
      </c>
      <c r="H63" t="s">
        <v>293</v>
      </c>
      <c r="I63" t="s">
        <v>294</v>
      </c>
      <c r="J63" s="1">
        <v>44445</v>
      </c>
      <c r="K63">
        <v>11</v>
      </c>
      <c r="L63" t="s">
        <v>33</v>
      </c>
      <c r="N63">
        <f t="shared" si="0"/>
        <v>0</v>
      </c>
    </row>
    <row r="64" spans="1:14" x14ac:dyDescent="0.3">
      <c r="A64">
        <v>63</v>
      </c>
      <c r="B64" t="s">
        <v>295</v>
      </c>
      <c r="C64" t="s">
        <v>296</v>
      </c>
      <c r="D64" t="s">
        <v>28</v>
      </c>
      <c r="E64" t="s">
        <v>29</v>
      </c>
      <c r="F64">
        <v>60</v>
      </c>
      <c r="G64" t="s">
        <v>297</v>
      </c>
      <c r="H64" t="s">
        <v>298</v>
      </c>
      <c r="I64" t="s">
        <v>25</v>
      </c>
      <c r="J64" s="1">
        <v>44714</v>
      </c>
      <c r="K64">
        <v>28</v>
      </c>
      <c r="L64" t="s">
        <v>159</v>
      </c>
      <c r="N64">
        <f t="shared" si="0"/>
        <v>0</v>
      </c>
    </row>
    <row r="65" spans="1:14" x14ac:dyDescent="0.3">
      <c r="A65">
        <v>64</v>
      </c>
      <c r="B65" t="s">
        <v>299</v>
      </c>
      <c r="C65" t="s">
        <v>300</v>
      </c>
      <c r="D65" t="s">
        <v>41</v>
      </c>
      <c r="E65" t="s">
        <v>16</v>
      </c>
      <c r="F65">
        <v>60</v>
      </c>
      <c r="G65" t="s">
        <v>301</v>
      </c>
      <c r="H65" t="s">
        <v>302</v>
      </c>
      <c r="I65" t="s">
        <v>303</v>
      </c>
      <c r="J65" s="1">
        <v>43922</v>
      </c>
      <c r="K65">
        <v>49</v>
      </c>
      <c r="L65" t="s">
        <v>70</v>
      </c>
      <c r="N65">
        <f t="shared" si="0"/>
        <v>0</v>
      </c>
    </row>
    <row r="66" spans="1:14" x14ac:dyDescent="0.3">
      <c r="A66">
        <v>65</v>
      </c>
      <c r="B66" t="s">
        <v>304</v>
      </c>
      <c r="C66" t="s">
        <v>305</v>
      </c>
      <c r="D66" t="s">
        <v>51</v>
      </c>
      <c r="E66" t="s">
        <v>16</v>
      </c>
      <c r="F66">
        <v>60</v>
      </c>
      <c r="G66" t="s">
        <v>306</v>
      </c>
      <c r="H66" t="s">
        <v>307</v>
      </c>
      <c r="I66" t="s">
        <v>32</v>
      </c>
      <c r="J66" s="1">
        <v>44792</v>
      </c>
      <c r="K66">
        <v>105</v>
      </c>
      <c r="L66" t="s">
        <v>39</v>
      </c>
      <c r="N66">
        <f t="shared" ref="N66:N129" si="1">COUNTBLANK(A66:L66)</f>
        <v>0</v>
      </c>
    </row>
    <row r="67" spans="1:14" x14ac:dyDescent="0.3">
      <c r="A67">
        <v>66</v>
      </c>
      <c r="B67" t="s">
        <v>308</v>
      </c>
      <c r="C67" t="s">
        <v>309</v>
      </c>
      <c r="D67" t="s">
        <v>51</v>
      </c>
      <c r="E67" t="s">
        <v>16</v>
      </c>
      <c r="F67">
        <v>90</v>
      </c>
      <c r="G67" t="s">
        <v>310</v>
      </c>
      <c r="H67" t="s">
        <v>311</v>
      </c>
      <c r="I67" t="s">
        <v>32</v>
      </c>
      <c r="J67" s="1">
        <v>44425</v>
      </c>
      <c r="K67">
        <v>32</v>
      </c>
      <c r="L67" t="s">
        <v>45</v>
      </c>
      <c r="N67">
        <f t="shared" si="1"/>
        <v>0</v>
      </c>
    </row>
    <row r="68" spans="1:14" x14ac:dyDescent="0.3">
      <c r="A68">
        <v>67</v>
      </c>
      <c r="B68" t="s">
        <v>312</v>
      </c>
      <c r="C68" t="s">
        <v>313</v>
      </c>
      <c r="D68" t="s">
        <v>41</v>
      </c>
      <c r="E68" t="s">
        <v>16</v>
      </c>
      <c r="F68">
        <v>90</v>
      </c>
      <c r="G68" t="s">
        <v>314</v>
      </c>
      <c r="H68" t="s">
        <v>315</v>
      </c>
      <c r="I68" t="s">
        <v>32</v>
      </c>
      <c r="J68" s="1">
        <v>44024</v>
      </c>
      <c r="K68">
        <v>31</v>
      </c>
      <c r="L68" t="s">
        <v>33</v>
      </c>
      <c r="N68">
        <f t="shared" si="1"/>
        <v>0</v>
      </c>
    </row>
    <row r="69" spans="1:14" x14ac:dyDescent="0.3">
      <c r="A69">
        <v>68</v>
      </c>
      <c r="B69" t="s">
        <v>316</v>
      </c>
      <c r="C69" t="s">
        <v>317</v>
      </c>
      <c r="D69" t="s">
        <v>15</v>
      </c>
      <c r="E69" t="s">
        <v>16</v>
      </c>
      <c r="F69">
        <v>30</v>
      </c>
      <c r="G69" t="s">
        <v>318</v>
      </c>
      <c r="H69" t="s">
        <v>319</v>
      </c>
      <c r="I69" t="s">
        <v>208</v>
      </c>
      <c r="J69" s="1">
        <v>44110</v>
      </c>
      <c r="K69">
        <v>23</v>
      </c>
      <c r="L69" t="s">
        <v>159</v>
      </c>
      <c r="N69">
        <f t="shared" si="1"/>
        <v>0</v>
      </c>
    </row>
    <row r="70" spans="1:14" x14ac:dyDescent="0.3">
      <c r="A70">
        <v>69</v>
      </c>
      <c r="B70" t="s">
        <v>320</v>
      </c>
      <c r="C70" t="s">
        <v>321</v>
      </c>
      <c r="D70" t="s">
        <v>15</v>
      </c>
      <c r="E70" t="s">
        <v>16</v>
      </c>
      <c r="F70">
        <v>60</v>
      </c>
      <c r="G70" t="s">
        <v>318</v>
      </c>
      <c r="H70" t="s">
        <v>322</v>
      </c>
      <c r="I70" t="s">
        <v>32</v>
      </c>
      <c r="J70" s="1">
        <v>43845</v>
      </c>
      <c r="K70">
        <v>51</v>
      </c>
      <c r="L70" t="s">
        <v>33</v>
      </c>
      <c r="N70">
        <f t="shared" si="1"/>
        <v>0</v>
      </c>
    </row>
    <row r="71" spans="1:14" x14ac:dyDescent="0.3">
      <c r="A71">
        <v>70</v>
      </c>
      <c r="B71" t="s">
        <v>323</v>
      </c>
      <c r="C71" t="s">
        <v>324</v>
      </c>
      <c r="D71" t="s">
        <v>28</v>
      </c>
      <c r="E71" t="s">
        <v>29</v>
      </c>
      <c r="F71">
        <v>60</v>
      </c>
      <c r="G71" t="s">
        <v>325</v>
      </c>
      <c r="H71" t="s">
        <v>326</v>
      </c>
      <c r="I71" t="s">
        <v>25</v>
      </c>
      <c r="J71" s="1">
        <v>44084</v>
      </c>
      <c r="K71">
        <v>59</v>
      </c>
      <c r="L71" t="s">
        <v>159</v>
      </c>
      <c r="N71">
        <f t="shared" si="1"/>
        <v>0</v>
      </c>
    </row>
    <row r="72" spans="1:14" x14ac:dyDescent="0.3">
      <c r="A72">
        <v>71</v>
      </c>
      <c r="B72" t="s">
        <v>327</v>
      </c>
      <c r="C72" t="s">
        <v>328</v>
      </c>
      <c r="D72" t="s">
        <v>51</v>
      </c>
      <c r="E72" t="s">
        <v>16</v>
      </c>
      <c r="F72">
        <v>60</v>
      </c>
      <c r="G72" t="s">
        <v>329</v>
      </c>
      <c r="H72" t="s">
        <v>330</v>
      </c>
      <c r="I72" t="s">
        <v>32</v>
      </c>
      <c r="J72" s="1">
        <v>44465</v>
      </c>
      <c r="K72">
        <v>37</v>
      </c>
      <c r="L72" t="s">
        <v>45</v>
      </c>
      <c r="N72">
        <f t="shared" si="1"/>
        <v>0</v>
      </c>
    </row>
    <row r="73" spans="1:14" x14ac:dyDescent="0.3">
      <c r="A73">
        <v>72</v>
      </c>
      <c r="B73" t="s">
        <v>331</v>
      </c>
      <c r="C73" t="s">
        <v>332</v>
      </c>
      <c r="D73" t="s">
        <v>51</v>
      </c>
      <c r="E73" t="s">
        <v>16</v>
      </c>
      <c r="F73">
        <v>90</v>
      </c>
      <c r="G73" t="s">
        <v>333</v>
      </c>
      <c r="H73" t="s">
        <v>334</v>
      </c>
      <c r="I73" t="s">
        <v>124</v>
      </c>
      <c r="J73" s="1">
        <v>43929</v>
      </c>
      <c r="K73">
        <v>29</v>
      </c>
      <c r="L73" t="s">
        <v>54</v>
      </c>
      <c r="N73">
        <f t="shared" si="1"/>
        <v>0</v>
      </c>
    </row>
    <row r="74" spans="1:14" x14ac:dyDescent="0.3">
      <c r="A74">
        <v>73</v>
      </c>
      <c r="B74" t="s">
        <v>335</v>
      </c>
      <c r="C74" t="s">
        <v>336</v>
      </c>
      <c r="D74" t="s">
        <v>28</v>
      </c>
      <c r="E74" t="s">
        <v>29</v>
      </c>
      <c r="F74">
        <v>90</v>
      </c>
      <c r="G74" t="s">
        <v>337</v>
      </c>
      <c r="H74" t="s">
        <v>338</v>
      </c>
      <c r="I74" t="s">
        <v>173</v>
      </c>
      <c r="J74" s="1">
        <v>44347</v>
      </c>
      <c r="K74">
        <v>83</v>
      </c>
      <c r="L74" t="s">
        <v>101</v>
      </c>
      <c r="N74">
        <f t="shared" si="1"/>
        <v>0</v>
      </c>
    </row>
    <row r="75" spans="1:14" x14ac:dyDescent="0.3">
      <c r="A75">
        <v>74</v>
      </c>
      <c r="B75" t="s">
        <v>339</v>
      </c>
      <c r="C75" t="s">
        <v>340</v>
      </c>
      <c r="D75" t="s">
        <v>28</v>
      </c>
      <c r="E75" t="s">
        <v>29</v>
      </c>
      <c r="F75">
        <v>30</v>
      </c>
      <c r="G75" t="s">
        <v>341</v>
      </c>
      <c r="H75" t="s">
        <v>342</v>
      </c>
      <c r="I75" t="s">
        <v>25</v>
      </c>
      <c r="J75" s="1">
        <v>44641</v>
      </c>
      <c r="K75">
        <v>5</v>
      </c>
      <c r="L75" t="s">
        <v>64</v>
      </c>
      <c r="N75">
        <f t="shared" si="1"/>
        <v>0</v>
      </c>
    </row>
    <row r="76" spans="1:14" x14ac:dyDescent="0.3">
      <c r="A76">
        <v>75</v>
      </c>
      <c r="B76" t="s">
        <v>343</v>
      </c>
      <c r="C76" t="s">
        <v>344</v>
      </c>
      <c r="D76" t="s">
        <v>28</v>
      </c>
      <c r="E76" t="s">
        <v>29</v>
      </c>
      <c r="F76">
        <v>90</v>
      </c>
      <c r="G76" t="s">
        <v>345</v>
      </c>
      <c r="H76" t="s">
        <v>346</v>
      </c>
      <c r="I76" t="s">
        <v>32</v>
      </c>
      <c r="J76" s="1">
        <v>44145</v>
      </c>
      <c r="K76">
        <v>55</v>
      </c>
      <c r="L76" t="s">
        <v>54</v>
      </c>
      <c r="N76">
        <f t="shared" si="1"/>
        <v>0</v>
      </c>
    </row>
    <row r="77" spans="1:14" x14ac:dyDescent="0.3">
      <c r="A77">
        <v>76</v>
      </c>
      <c r="B77" t="s">
        <v>347</v>
      </c>
      <c r="C77" t="s">
        <v>348</v>
      </c>
      <c r="D77" t="s">
        <v>51</v>
      </c>
      <c r="E77" t="s">
        <v>16</v>
      </c>
      <c r="F77">
        <v>30</v>
      </c>
      <c r="G77" t="s">
        <v>349</v>
      </c>
      <c r="H77" t="s">
        <v>350</v>
      </c>
      <c r="I77" t="s">
        <v>25</v>
      </c>
      <c r="J77" s="1">
        <v>44827</v>
      </c>
      <c r="K77">
        <v>88</v>
      </c>
      <c r="L77" t="s">
        <v>33</v>
      </c>
      <c r="N77">
        <f t="shared" si="1"/>
        <v>0</v>
      </c>
    </row>
    <row r="78" spans="1:14" x14ac:dyDescent="0.3">
      <c r="A78">
        <v>77</v>
      </c>
      <c r="B78" t="s">
        <v>351</v>
      </c>
      <c r="C78" t="s">
        <v>352</v>
      </c>
      <c r="D78" t="s">
        <v>15</v>
      </c>
      <c r="E78" t="s">
        <v>16</v>
      </c>
      <c r="F78">
        <v>60</v>
      </c>
      <c r="G78" t="s">
        <v>353</v>
      </c>
      <c r="H78" t="s">
        <v>123</v>
      </c>
      <c r="I78" t="s">
        <v>124</v>
      </c>
      <c r="J78" s="1">
        <v>44035</v>
      </c>
      <c r="K78">
        <v>9</v>
      </c>
      <c r="L78" t="s">
        <v>33</v>
      </c>
      <c r="N78">
        <f t="shared" si="1"/>
        <v>0</v>
      </c>
    </row>
    <row r="79" spans="1:14" x14ac:dyDescent="0.3">
      <c r="A79">
        <v>78</v>
      </c>
      <c r="B79" t="s">
        <v>134</v>
      </c>
      <c r="C79" t="s">
        <v>354</v>
      </c>
      <c r="D79" t="s">
        <v>28</v>
      </c>
      <c r="E79" t="s">
        <v>29</v>
      </c>
      <c r="F79">
        <v>90</v>
      </c>
      <c r="G79" t="s">
        <v>355</v>
      </c>
      <c r="H79" t="s">
        <v>356</v>
      </c>
      <c r="I79" t="s">
        <v>178</v>
      </c>
      <c r="J79" s="1">
        <v>44152</v>
      </c>
      <c r="K79">
        <v>84</v>
      </c>
      <c r="L79" t="s">
        <v>70</v>
      </c>
      <c r="N79">
        <f t="shared" si="1"/>
        <v>0</v>
      </c>
    </row>
    <row r="80" spans="1:14" x14ac:dyDescent="0.3">
      <c r="A80">
        <v>79</v>
      </c>
      <c r="B80" t="s">
        <v>357</v>
      </c>
      <c r="C80" t="s">
        <v>358</v>
      </c>
      <c r="D80" t="s">
        <v>51</v>
      </c>
      <c r="E80" t="s">
        <v>16</v>
      </c>
      <c r="F80">
        <v>30</v>
      </c>
      <c r="G80" t="s">
        <v>359</v>
      </c>
      <c r="H80" t="s">
        <v>360</v>
      </c>
      <c r="I80" t="s">
        <v>25</v>
      </c>
      <c r="J80" s="1">
        <v>44115</v>
      </c>
      <c r="K80">
        <v>19</v>
      </c>
      <c r="L80" t="s">
        <v>54</v>
      </c>
      <c r="N80">
        <f t="shared" si="1"/>
        <v>0</v>
      </c>
    </row>
    <row r="81" spans="1:14" x14ac:dyDescent="0.3">
      <c r="A81">
        <v>80</v>
      </c>
      <c r="B81" t="s">
        <v>34</v>
      </c>
      <c r="C81" t="s">
        <v>361</v>
      </c>
      <c r="D81" t="s">
        <v>28</v>
      </c>
      <c r="E81" t="s">
        <v>29</v>
      </c>
      <c r="F81">
        <v>90</v>
      </c>
      <c r="G81" t="s">
        <v>362</v>
      </c>
      <c r="H81" t="s">
        <v>363</v>
      </c>
      <c r="I81" t="s">
        <v>110</v>
      </c>
      <c r="J81" s="1">
        <v>44118</v>
      </c>
      <c r="K81">
        <v>13</v>
      </c>
      <c r="L81" t="s">
        <v>80</v>
      </c>
      <c r="N81">
        <f t="shared" si="1"/>
        <v>0</v>
      </c>
    </row>
    <row r="82" spans="1:14" x14ac:dyDescent="0.3">
      <c r="A82" s="2">
        <v>81</v>
      </c>
      <c r="B82" s="2" t="s">
        <v>364</v>
      </c>
      <c r="C82" s="2" t="s">
        <v>365</v>
      </c>
      <c r="D82" s="2" t="s">
        <v>41</v>
      </c>
      <c r="E82" s="2" t="s">
        <v>16</v>
      </c>
      <c r="F82" s="2">
        <v>90</v>
      </c>
      <c r="G82" s="2" t="s">
        <v>362</v>
      </c>
      <c r="H82" s="2"/>
      <c r="I82" s="2" t="s">
        <v>366</v>
      </c>
      <c r="J82" s="3">
        <v>44479</v>
      </c>
      <c r="K82" s="2">
        <v>4</v>
      </c>
      <c r="L82" s="2" t="s">
        <v>39</v>
      </c>
      <c r="M82" s="2"/>
      <c r="N82" s="2">
        <f t="shared" si="1"/>
        <v>1</v>
      </c>
    </row>
    <row r="83" spans="1:14" x14ac:dyDescent="0.3">
      <c r="A83">
        <v>82</v>
      </c>
      <c r="B83" t="s">
        <v>367</v>
      </c>
      <c r="C83" t="s">
        <v>368</v>
      </c>
      <c r="D83" t="s">
        <v>28</v>
      </c>
      <c r="E83" t="s">
        <v>29</v>
      </c>
      <c r="F83">
        <v>90</v>
      </c>
      <c r="G83" t="s">
        <v>369</v>
      </c>
      <c r="H83" t="s">
        <v>370</v>
      </c>
      <c r="I83" t="s">
        <v>32</v>
      </c>
      <c r="J83" s="1">
        <v>44202</v>
      </c>
      <c r="K83">
        <v>5</v>
      </c>
      <c r="L83" t="s">
        <v>101</v>
      </c>
      <c r="N83">
        <f t="shared" si="1"/>
        <v>0</v>
      </c>
    </row>
    <row r="84" spans="1:14" x14ac:dyDescent="0.3">
      <c r="A84">
        <v>83</v>
      </c>
      <c r="B84" t="s">
        <v>371</v>
      </c>
      <c r="C84" t="s">
        <v>372</v>
      </c>
      <c r="D84" t="s">
        <v>28</v>
      </c>
      <c r="E84" t="s">
        <v>29</v>
      </c>
      <c r="F84">
        <v>60</v>
      </c>
      <c r="G84" t="s">
        <v>373</v>
      </c>
      <c r="H84" t="s">
        <v>374</v>
      </c>
      <c r="I84" t="s">
        <v>25</v>
      </c>
      <c r="J84" s="1">
        <v>44484</v>
      </c>
      <c r="K84">
        <v>14</v>
      </c>
      <c r="L84" t="s">
        <v>80</v>
      </c>
      <c r="N84">
        <f t="shared" si="1"/>
        <v>0</v>
      </c>
    </row>
    <row r="85" spans="1:14" x14ac:dyDescent="0.3">
      <c r="A85">
        <v>84</v>
      </c>
      <c r="B85" t="s">
        <v>375</v>
      </c>
      <c r="C85" t="s">
        <v>376</v>
      </c>
      <c r="D85" t="s">
        <v>28</v>
      </c>
      <c r="E85" t="s">
        <v>29</v>
      </c>
      <c r="F85">
        <v>30</v>
      </c>
      <c r="G85" t="s">
        <v>377</v>
      </c>
      <c r="H85" t="s">
        <v>378</v>
      </c>
      <c r="I85" t="s">
        <v>146</v>
      </c>
      <c r="J85" s="1">
        <v>44191</v>
      </c>
      <c r="K85">
        <v>36</v>
      </c>
      <c r="L85" t="s">
        <v>70</v>
      </c>
      <c r="N85">
        <f t="shared" si="1"/>
        <v>0</v>
      </c>
    </row>
    <row r="86" spans="1:14" x14ac:dyDescent="0.3">
      <c r="A86">
        <v>85</v>
      </c>
      <c r="B86" t="s">
        <v>379</v>
      </c>
      <c r="C86" t="s">
        <v>380</v>
      </c>
      <c r="D86" t="s">
        <v>51</v>
      </c>
      <c r="E86" t="s">
        <v>16</v>
      </c>
      <c r="F86">
        <v>30</v>
      </c>
      <c r="G86" t="s">
        <v>381</v>
      </c>
      <c r="H86" t="s">
        <v>382</v>
      </c>
      <c r="I86" t="s">
        <v>32</v>
      </c>
      <c r="J86" s="1">
        <v>43944</v>
      </c>
      <c r="K86">
        <v>79</v>
      </c>
      <c r="L86" t="s">
        <v>70</v>
      </c>
      <c r="N86">
        <f t="shared" si="1"/>
        <v>0</v>
      </c>
    </row>
    <row r="87" spans="1:14" x14ac:dyDescent="0.3">
      <c r="A87">
        <v>86</v>
      </c>
      <c r="B87" t="s">
        <v>383</v>
      </c>
      <c r="C87" t="s">
        <v>384</v>
      </c>
      <c r="D87" t="s">
        <v>51</v>
      </c>
      <c r="E87" t="s">
        <v>16</v>
      </c>
      <c r="F87">
        <v>60</v>
      </c>
      <c r="G87" t="s">
        <v>385</v>
      </c>
      <c r="H87" t="s">
        <v>386</v>
      </c>
      <c r="I87" t="s">
        <v>294</v>
      </c>
      <c r="J87" s="1">
        <v>44141</v>
      </c>
      <c r="K87">
        <v>80</v>
      </c>
      <c r="L87" t="s">
        <v>45</v>
      </c>
      <c r="N87">
        <f t="shared" si="1"/>
        <v>0</v>
      </c>
    </row>
    <row r="88" spans="1:14" x14ac:dyDescent="0.3">
      <c r="A88">
        <v>87</v>
      </c>
      <c r="B88" t="s">
        <v>387</v>
      </c>
      <c r="C88" t="s">
        <v>388</v>
      </c>
      <c r="D88" t="s">
        <v>92</v>
      </c>
      <c r="E88" t="s">
        <v>16</v>
      </c>
      <c r="F88">
        <v>30</v>
      </c>
      <c r="G88" t="s">
        <v>385</v>
      </c>
      <c r="H88" t="s">
        <v>389</v>
      </c>
      <c r="I88" t="s">
        <v>32</v>
      </c>
      <c r="J88" s="1">
        <v>44473</v>
      </c>
      <c r="K88">
        <v>43</v>
      </c>
      <c r="L88" t="s">
        <v>33</v>
      </c>
      <c r="N88">
        <f t="shared" si="1"/>
        <v>0</v>
      </c>
    </row>
    <row r="89" spans="1:14" x14ac:dyDescent="0.3">
      <c r="A89">
        <v>88</v>
      </c>
      <c r="B89" t="s">
        <v>390</v>
      </c>
      <c r="C89" t="s">
        <v>391</v>
      </c>
      <c r="D89" t="s">
        <v>28</v>
      </c>
      <c r="E89" t="s">
        <v>29</v>
      </c>
      <c r="F89">
        <v>30</v>
      </c>
      <c r="G89" t="s">
        <v>392</v>
      </c>
      <c r="H89" t="s">
        <v>393</v>
      </c>
      <c r="I89" t="s">
        <v>32</v>
      </c>
      <c r="J89" s="1">
        <v>44171</v>
      </c>
      <c r="K89">
        <v>85</v>
      </c>
      <c r="L89" t="s">
        <v>45</v>
      </c>
      <c r="N89">
        <f t="shared" si="1"/>
        <v>0</v>
      </c>
    </row>
    <row r="90" spans="1:14" x14ac:dyDescent="0.3">
      <c r="A90">
        <v>89</v>
      </c>
      <c r="B90" t="s">
        <v>106</v>
      </c>
      <c r="C90" t="s">
        <v>394</v>
      </c>
      <c r="D90" t="s">
        <v>28</v>
      </c>
      <c r="E90" t="s">
        <v>29</v>
      </c>
      <c r="F90">
        <v>30</v>
      </c>
      <c r="G90" t="s">
        <v>395</v>
      </c>
      <c r="H90" t="s">
        <v>396</v>
      </c>
      <c r="I90" t="s">
        <v>32</v>
      </c>
      <c r="J90" s="1">
        <v>43922</v>
      </c>
      <c r="K90">
        <v>71</v>
      </c>
      <c r="L90" t="s">
        <v>33</v>
      </c>
      <c r="N90">
        <f t="shared" si="1"/>
        <v>0</v>
      </c>
    </row>
    <row r="91" spans="1:14" x14ac:dyDescent="0.3">
      <c r="A91">
        <v>90</v>
      </c>
      <c r="B91" t="s">
        <v>397</v>
      </c>
      <c r="C91" t="s">
        <v>398</v>
      </c>
      <c r="D91" t="s">
        <v>51</v>
      </c>
      <c r="E91" t="s">
        <v>16</v>
      </c>
      <c r="F91">
        <v>90</v>
      </c>
      <c r="G91" t="s">
        <v>399</v>
      </c>
      <c r="H91" t="s">
        <v>400</v>
      </c>
      <c r="I91" t="s">
        <v>401</v>
      </c>
      <c r="J91" s="1">
        <v>44084</v>
      </c>
      <c r="K91">
        <v>47</v>
      </c>
      <c r="L91" t="s">
        <v>45</v>
      </c>
      <c r="N91">
        <f t="shared" si="1"/>
        <v>0</v>
      </c>
    </row>
    <row r="92" spans="1:14" x14ac:dyDescent="0.3">
      <c r="A92">
        <v>91</v>
      </c>
      <c r="B92" t="s">
        <v>402</v>
      </c>
      <c r="C92" t="s">
        <v>403</v>
      </c>
      <c r="D92" t="s">
        <v>15</v>
      </c>
      <c r="E92" t="s">
        <v>16</v>
      </c>
      <c r="F92">
        <v>30</v>
      </c>
      <c r="G92" t="s">
        <v>404</v>
      </c>
      <c r="H92" t="s">
        <v>405</v>
      </c>
      <c r="I92" t="s">
        <v>32</v>
      </c>
      <c r="J92" s="1">
        <v>43997</v>
      </c>
      <c r="K92">
        <v>77</v>
      </c>
      <c r="L92" t="s">
        <v>39</v>
      </c>
      <c r="N92">
        <f t="shared" si="1"/>
        <v>0</v>
      </c>
    </row>
    <row r="93" spans="1:14" x14ac:dyDescent="0.3">
      <c r="A93">
        <v>92</v>
      </c>
      <c r="B93" t="s">
        <v>116</v>
      </c>
      <c r="C93" t="s">
        <v>406</v>
      </c>
      <c r="D93" t="s">
        <v>28</v>
      </c>
      <c r="E93" t="s">
        <v>29</v>
      </c>
      <c r="F93">
        <v>90</v>
      </c>
      <c r="G93" t="s">
        <v>407</v>
      </c>
      <c r="H93" t="s">
        <v>408</v>
      </c>
      <c r="I93" t="s">
        <v>25</v>
      </c>
      <c r="J93" s="1">
        <v>44160</v>
      </c>
      <c r="K93">
        <v>11</v>
      </c>
      <c r="L93" t="s">
        <v>54</v>
      </c>
      <c r="N93">
        <f t="shared" si="1"/>
        <v>0</v>
      </c>
    </row>
    <row r="94" spans="1:14" x14ac:dyDescent="0.3">
      <c r="A94">
        <v>93</v>
      </c>
      <c r="B94" t="s">
        <v>409</v>
      </c>
      <c r="C94" t="s">
        <v>410</v>
      </c>
      <c r="D94" t="s">
        <v>51</v>
      </c>
      <c r="E94" t="s">
        <v>16</v>
      </c>
      <c r="F94">
        <v>30</v>
      </c>
      <c r="G94" t="s">
        <v>411</v>
      </c>
      <c r="H94" t="s">
        <v>412</v>
      </c>
      <c r="I94" t="s">
        <v>187</v>
      </c>
      <c r="J94" s="1">
        <v>44091</v>
      </c>
      <c r="K94">
        <v>61</v>
      </c>
      <c r="L94" t="s">
        <v>39</v>
      </c>
      <c r="N94">
        <f t="shared" si="1"/>
        <v>0</v>
      </c>
    </row>
    <row r="95" spans="1:14" x14ac:dyDescent="0.3">
      <c r="A95">
        <v>94</v>
      </c>
      <c r="B95" t="s">
        <v>413</v>
      </c>
      <c r="C95" t="s">
        <v>414</v>
      </c>
      <c r="D95" t="s">
        <v>15</v>
      </c>
      <c r="E95" t="s">
        <v>16</v>
      </c>
      <c r="F95">
        <v>90</v>
      </c>
      <c r="G95" t="s">
        <v>415</v>
      </c>
      <c r="H95" t="s">
        <v>416</v>
      </c>
      <c r="I95" t="s">
        <v>32</v>
      </c>
      <c r="J95" s="1">
        <v>44707</v>
      </c>
      <c r="K95">
        <v>92</v>
      </c>
      <c r="L95" t="s">
        <v>54</v>
      </c>
      <c r="N95">
        <f t="shared" si="1"/>
        <v>0</v>
      </c>
    </row>
    <row r="96" spans="1:14" x14ac:dyDescent="0.3">
      <c r="A96">
        <v>95</v>
      </c>
      <c r="B96" t="s">
        <v>417</v>
      </c>
      <c r="C96" t="s">
        <v>418</v>
      </c>
      <c r="D96" t="s">
        <v>51</v>
      </c>
      <c r="E96" t="s">
        <v>16</v>
      </c>
      <c r="F96">
        <v>30</v>
      </c>
      <c r="G96" t="s">
        <v>419</v>
      </c>
      <c r="H96" t="s">
        <v>420</v>
      </c>
      <c r="I96" t="s">
        <v>32</v>
      </c>
      <c r="J96" s="1">
        <v>44823</v>
      </c>
      <c r="K96">
        <v>81</v>
      </c>
      <c r="L96" t="s">
        <v>101</v>
      </c>
      <c r="N96">
        <f t="shared" si="1"/>
        <v>0</v>
      </c>
    </row>
    <row r="97" spans="1:14" x14ac:dyDescent="0.3">
      <c r="A97">
        <v>96</v>
      </c>
      <c r="B97" t="s">
        <v>421</v>
      </c>
      <c r="C97" t="s">
        <v>422</v>
      </c>
      <c r="D97" t="s">
        <v>51</v>
      </c>
      <c r="E97" t="s">
        <v>16</v>
      </c>
      <c r="F97">
        <v>60</v>
      </c>
      <c r="G97" t="s">
        <v>423</v>
      </c>
      <c r="H97" t="s">
        <v>424</v>
      </c>
      <c r="I97" t="s">
        <v>425</v>
      </c>
      <c r="J97" s="1">
        <v>44746</v>
      </c>
      <c r="K97">
        <v>50</v>
      </c>
      <c r="L97" t="s">
        <v>159</v>
      </c>
      <c r="N97">
        <f t="shared" si="1"/>
        <v>0</v>
      </c>
    </row>
    <row r="98" spans="1:14" x14ac:dyDescent="0.3">
      <c r="A98">
        <v>97</v>
      </c>
      <c r="B98" t="s">
        <v>426</v>
      </c>
      <c r="C98" t="s">
        <v>427</v>
      </c>
      <c r="D98" t="s">
        <v>15</v>
      </c>
      <c r="E98" t="s">
        <v>16</v>
      </c>
      <c r="F98">
        <v>30</v>
      </c>
      <c r="G98" t="s">
        <v>428</v>
      </c>
      <c r="H98" t="s">
        <v>429</v>
      </c>
      <c r="I98" t="s">
        <v>32</v>
      </c>
      <c r="J98" s="1">
        <v>44218</v>
      </c>
      <c r="K98">
        <v>38</v>
      </c>
      <c r="L98" t="s">
        <v>101</v>
      </c>
      <c r="N98">
        <f t="shared" si="1"/>
        <v>0</v>
      </c>
    </row>
    <row r="99" spans="1:14" x14ac:dyDescent="0.3">
      <c r="A99">
        <v>98</v>
      </c>
      <c r="B99" t="s">
        <v>430</v>
      </c>
      <c r="C99" t="s">
        <v>232</v>
      </c>
      <c r="D99" t="s">
        <v>28</v>
      </c>
      <c r="E99" t="s">
        <v>29</v>
      </c>
      <c r="F99">
        <v>30</v>
      </c>
      <c r="G99" t="s">
        <v>431</v>
      </c>
      <c r="H99" t="s">
        <v>432</v>
      </c>
      <c r="I99" t="s">
        <v>32</v>
      </c>
      <c r="J99" s="1">
        <v>44616</v>
      </c>
      <c r="K99">
        <v>86</v>
      </c>
      <c r="L99" t="s">
        <v>101</v>
      </c>
      <c r="N99">
        <f t="shared" si="1"/>
        <v>0</v>
      </c>
    </row>
    <row r="100" spans="1:14" x14ac:dyDescent="0.3">
      <c r="A100">
        <v>99</v>
      </c>
      <c r="B100" t="s">
        <v>433</v>
      </c>
      <c r="C100" t="s">
        <v>434</v>
      </c>
      <c r="D100" t="s">
        <v>28</v>
      </c>
      <c r="E100" t="s">
        <v>29</v>
      </c>
      <c r="F100">
        <v>30</v>
      </c>
      <c r="G100" t="s">
        <v>435</v>
      </c>
      <c r="H100" t="s">
        <v>436</v>
      </c>
      <c r="I100" t="s">
        <v>32</v>
      </c>
      <c r="J100" s="1">
        <v>44050</v>
      </c>
      <c r="K100">
        <v>56</v>
      </c>
      <c r="L100" t="s">
        <v>159</v>
      </c>
      <c r="N100">
        <f t="shared" si="1"/>
        <v>0</v>
      </c>
    </row>
    <row r="101" spans="1:14" x14ac:dyDescent="0.3">
      <c r="A101">
        <v>100</v>
      </c>
      <c r="B101" t="s">
        <v>437</v>
      </c>
      <c r="C101" t="s">
        <v>438</v>
      </c>
      <c r="D101" t="s">
        <v>15</v>
      </c>
      <c r="E101" t="s">
        <v>16</v>
      </c>
      <c r="F101">
        <v>90</v>
      </c>
      <c r="G101" t="s">
        <v>439</v>
      </c>
      <c r="H101" t="s">
        <v>440</v>
      </c>
      <c r="I101" t="s">
        <v>25</v>
      </c>
      <c r="J101" s="1">
        <v>44178</v>
      </c>
      <c r="K101">
        <v>85</v>
      </c>
      <c r="L101" t="s">
        <v>64</v>
      </c>
      <c r="N101">
        <f t="shared" si="1"/>
        <v>0</v>
      </c>
    </row>
    <row r="102" spans="1:14" x14ac:dyDescent="0.3">
      <c r="A102">
        <v>101</v>
      </c>
      <c r="B102" t="s">
        <v>68</v>
      </c>
      <c r="C102" t="s">
        <v>441</v>
      </c>
      <c r="D102" t="s">
        <v>51</v>
      </c>
      <c r="E102" t="s">
        <v>16</v>
      </c>
      <c r="F102">
        <v>30</v>
      </c>
      <c r="G102" t="s">
        <v>442</v>
      </c>
      <c r="H102" t="s">
        <v>443</v>
      </c>
      <c r="I102" t="s">
        <v>294</v>
      </c>
      <c r="J102" s="1">
        <v>44891</v>
      </c>
      <c r="K102">
        <v>9</v>
      </c>
      <c r="L102" t="s">
        <v>39</v>
      </c>
      <c r="N102">
        <f t="shared" si="1"/>
        <v>0</v>
      </c>
    </row>
    <row r="103" spans="1:14" x14ac:dyDescent="0.3">
      <c r="A103">
        <v>102</v>
      </c>
      <c r="B103" t="s">
        <v>444</v>
      </c>
      <c r="C103" t="s">
        <v>445</v>
      </c>
      <c r="D103" t="s">
        <v>51</v>
      </c>
      <c r="E103" t="s">
        <v>16</v>
      </c>
      <c r="F103">
        <v>90</v>
      </c>
      <c r="G103" t="s">
        <v>446</v>
      </c>
      <c r="H103" t="s">
        <v>447</v>
      </c>
      <c r="I103" t="s">
        <v>32</v>
      </c>
      <c r="J103" s="1">
        <v>44703</v>
      </c>
      <c r="K103">
        <v>83</v>
      </c>
      <c r="L103" t="s">
        <v>45</v>
      </c>
      <c r="N103">
        <f t="shared" si="1"/>
        <v>0</v>
      </c>
    </row>
    <row r="104" spans="1:14" x14ac:dyDescent="0.3">
      <c r="A104">
        <v>103</v>
      </c>
      <c r="B104" t="s">
        <v>448</v>
      </c>
      <c r="C104" t="s">
        <v>449</v>
      </c>
      <c r="D104" t="s">
        <v>15</v>
      </c>
      <c r="E104" t="s">
        <v>16</v>
      </c>
      <c r="F104">
        <v>60</v>
      </c>
      <c r="G104" t="s">
        <v>450</v>
      </c>
      <c r="H104" t="s">
        <v>451</v>
      </c>
      <c r="I104" t="s">
        <v>294</v>
      </c>
      <c r="J104" s="1">
        <v>44784</v>
      </c>
      <c r="K104">
        <v>49</v>
      </c>
      <c r="L104" t="s">
        <v>70</v>
      </c>
      <c r="N104">
        <f t="shared" si="1"/>
        <v>0</v>
      </c>
    </row>
    <row r="105" spans="1:14" x14ac:dyDescent="0.3">
      <c r="A105">
        <v>104</v>
      </c>
      <c r="B105" t="s">
        <v>452</v>
      </c>
      <c r="C105" t="s">
        <v>453</v>
      </c>
      <c r="D105" t="s">
        <v>28</v>
      </c>
      <c r="E105" t="s">
        <v>29</v>
      </c>
      <c r="F105">
        <v>30</v>
      </c>
      <c r="G105" t="s">
        <v>454</v>
      </c>
      <c r="H105" t="s">
        <v>455</v>
      </c>
      <c r="I105" t="s">
        <v>187</v>
      </c>
      <c r="J105" s="1">
        <v>44243</v>
      </c>
      <c r="K105">
        <v>77</v>
      </c>
      <c r="L105" t="s">
        <v>33</v>
      </c>
      <c r="N105">
        <f t="shared" si="1"/>
        <v>0</v>
      </c>
    </row>
    <row r="106" spans="1:14" x14ac:dyDescent="0.3">
      <c r="A106">
        <v>105</v>
      </c>
      <c r="B106" t="s">
        <v>456</v>
      </c>
      <c r="C106" t="s">
        <v>457</v>
      </c>
      <c r="D106" t="s">
        <v>15</v>
      </c>
      <c r="E106" t="s">
        <v>16</v>
      </c>
      <c r="F106">
        <v>90</v>
      </c>
      <c r="G106" t="s">
        <v>454</v>
      </c>
      <c r="H106" t="s">
        <v>458</v>
      </c>
      <c r="I106" t="s">
        <v>294</v>
      </c>
      <c r="J106" s="1">
        <v>44755</v>
      </c>
      <c r="K106">
        <v>29</v>
      </c>
      <c r="L106" t="s">
        <v>70</v>
      </c>
      <c r="N106">
        <f t="shared" si="1"/>
        <v>0</v>
      </c>
    </row>
    <row r="107" spans="1:14" x14ac:dyDescent="0.3">
      <c r="A107">
        <v>106</v>
      </c>
      <c r="B107" t="s">
        <v>459</v>
      </c>
      <c r="C107" t="s">
        <v>460</v>
      </c>
      <c r="D107" t="s">
        <v>51</v>
      </c>
      <c r="E107" t="s">
        <v>16</v>
      </c>
      <c r="F107">
        <v>30</v>
      </c>
      <c r="G107" t="s">
        <v>461</v>
      </c>
      <c r="H107" t="s">
        <v>462</v>
      </c>
      <c r="I107" t="s">
        <v>32</v>
      </c>
      <c r="J107" s="1">
        <v>44636</v>
      </c>
      <c r="K107">
        <v>93</v>
      </c>
      <c r="L107" t="s">
        <v>70</v>
      </c>
      <c r="N107">
        <f t="shared" si="1"/>
        <v>0</v>
      </c>
    </row>
    <row r="108" spans="1:14" x14ac:dyDescent="0.3">
      <c r="A108">
        <v>107</v>
      </c>
      <c r="B108" t="s">
        <v>463</v>
      </c>
      <c r="C108" t="s">
        <v>464</v>
      </c>
      <c r="D108" t="s">
        <v>15</v>
      </c>
      <c r="E108" t="s">
        <v>16</v>
      </c>
      <c r="F108">
        <v>60</v>
      </c>
      <c r="G108" t="s">
        <v>465</v>
      </c>
      <c r="H108" t="s">
        <v>466</v>
      </c>
      <c r="I108" t="s">
        <v>187</v>
      </c>
      <c r="J108" s="1">
        <v>44153</v>
      </c>
      <c r="K108">
        <v>79</v>
      </c>
      <c r="L108" t="s">
        <v>64</v>
      </c>
      <c r="N108">
        <f t="shared" si="1"/>
        <v>0</v>
      </c>
    </row>
    <row r="109" spans="1:14" x14ac:dyDescent="0.3">
      <c r="A109">
        <v>108</v>
      </c>
      <c r="B109" t="s">
        <v>467</v>
      </c>
      <c r="C109" t="s">
        <v>468</v>
      </c>
      <c r="D109" t="s">
        <v>51</v>
      </c>
      <c r="E109" t="s">
        <v>16</v>
      </c>
      <c r="F109">
        <v>60</v>
      </c>
      <c r="G109" t="s">
        <v>469</v>
      </c>
      <c r="H109" t="s">
        <v>470</v>
      </c>
      <c r="I109" t="s">
        <v>32</v>
      </c>
      <c r="J109" s="1">
        <v>44400</v>
      </c>
      <c r="K109">
        <v>87</v>
      </c>
      <c r="L109" t="s">
        <v>45</v>
      </c>
      <c r="N109">
        <f t="shared" si="1"/>
        <v>0</v>
      </c>
    </row>
    <row r="110" spans="1:14" x14ac:dyDescent="0.3">
      <c r="A110">
        <v>109</v>
      </c>
      <c r="B110" t="s">
        <v>471</v>
      </c>
      <c r="C110" t="s">
        <v>472</v>
      </c>
      <c r="D110" t="s">
        <v>28</v>
      </c>
      <c r="E110" t="s">
        <v>29</v>
      </c>
      <c r="F110">
        <v>30</v>
      </c>
      <c r="G110" t="s">
        <v>473</v>
      </c>
      <c r="H110" t="s">
        <v>474</v>
      </c>
      <c r="I110" t="s">
        <v>475</v>
      </c>
      <c r="J110" s="1">
        <v>44622</v>
      </c>
      <c r="K110">
        <v>67</v>
      </c>
      <c r="L110" t="s">
        <v>39</v>
      </c>
      <c r="N110">
        <f t="shared" si="1"/>
        <v>0</v>
      </c>
    </row>
    <row r="111" spans="1:14" x14ac:dyDescent="0.3">
      <c r="A111">
        <v>110</v>
      </c>
      <c r="B111" t="s">
        <v>476</v>
      </c>
      <c r="C111" t="s">
        <v>477</v>
      </c>
      <c r="D111" t="s">
        <v>28</v>
      </c>
      <c r="E111" t="s">
        <v>29</v>
      </c>
      <c r="F111">
        <v>60</v>
      </c>
      <c r="G111" t="s">
        <v>478</v>
      </c>
      <c r="H111" t="s">
        <v>479</v>
      </c>
      <c r="I111" t="s">
        <v>303</v>
      </c>
      <c r="J111" s="1">
        <v>44274</v>
      </c>
      <c r="K111">
        <v>54</v>
      </c>
      <c r="L111" t="s">
        <v>64</v>
      </c>
      <c r="N111">
        <f t="shared" si="1"/>
        <v>0</v>
      </c>
    </row>
    <row r="112" spans="1:14" x14ac:dyDescent="0.3">
      <c r="A112">
        <v>111</v>
      </c>
      <c r="B112" t="s">
        <v>480</v>
      </c>
      <c r="C112" t="s">
        <v>481</v>
      </c>
      <c r="D112" t="s">
        <v>51</v>
      </c>
      <c r="E112" t="s">
        <v>16</v>
      </c>
      <c r="F112">
        <v>60</v>
      </c>
      <c r="G112" t="s">
        <v>482</v>
      </c>
      <c r="H112" t="s">
        <v>483</v>
      </c>
      <c r="I112" t="s">
        <v>32</v>
      </c>
      <c r="J112" s="1">
        <v>43834</v>
      </c>
      <c r="K112">
        <v>64</v>
      </c>
      <c r="L112" t="s">
        <v>39</v>
      </c>
      <c r="N112">
        <f t="shared" si="1"/>
        <v>0</v>
      </c>
    </row>
    <row r="113" spans="1:14" x14ac:dyDescent="0.3">
      <c r="A113">
        <v>112</v>
      </c>
      <c r="B113" t="s">
        <v>484</v>
      </c>
      <c r="C113" t="s">
        <v>485</v>
      </c>
      <c r="D113" t="s">
        <v>28</v>
      </c>
      <c r="E113" t="s">
        <v>29</v>
      </c>
      <c r="F113">
        <v>30</v>
      </c>
      <c r="G113" t="s">
        <v>486</v>
      </c>
      <c r="H113" t="s">
        <v>487</v>
      </c>
      <c r="I113" t="s">
        <v>32</v>
      </c>
      <c r="J113" s="1">
        <v>43896</v>
      </c>
      <c r="K113">
        <v>37</v>
      </c>
      <c r="L113" t="s">
        <v>101</v>
      </c>
      <c r="N113">
        <f t="shared" si="1"/>
        <v>0</v>
      </c>
    </row>
    <row r="114" spans="1:14" x14ac:dyDescent="0.3">
      <c r="A114">
        <v>113</v>
      </c>
      <c r="B114" t="s">
        <v>484</v>
      </c>
      <c r="C114" t="s">
        <v>485</v>
      </c>
      <c r="D114" t="s">
        <v>28</v>
      </c>
      <c r="E114" t="s">
        <v>29</v>
      </c>
      <c r="F114">
        <v>30</v>
      </c>
      <c r="G114" t="s">
        <v>486</v>
      </c>
      <c r="H114" t="s">
        <v>487</v>
      </c>
      <c r="I114" t="s">
        <v>32</v>
      </c>
      <c r="J114" s="1">
        <v>43896</v>
      </c>
      <c r="K114">
        <v>37</v>
      </c>
      <c r="L114" t="s">
        <v>101</v>
      </c>
      <c r="N114">
        <f t="shared" si="1"/>
        <v>0</v>
      </c>
    </row>
    <row r="115" spans="1:14" x14ac:dyDescent="0.3">
      <c r="A115">
        <v>114</v>
      </c>
      <c r="B115" t="s">
        <v>488</v>
      </c>
      <c r="C115" t="s">
        <v>489</v>
      </c>
      <c r="D115" t="s">
        <v>51</v>
      </c>
      <c r="E115" t="s">
        <v>16</v>
      </c>
      <c r="F115">
        <v>90</v>
      </c>
      <c r="G115" t="s">
        <v>490</v>
      </c>
      <c r="H115" t="s">
        <v>491</v>
      </c>
      <c r="I115" t="s">
        <v>32</v>
      </c>
      <c r="J115" s="1">
        <v>43944</v>
      </c>
      <c r="K115">
        <v>78</v>
      </c>
      <c r="L115" t="s">
        <v>33</v>
      </c>
      <c r="N115">
        <f t="shared" si="1"/>
        <v>0</v>
      </c>
    </row>
    <row r="116" spans="1:14" x14ac:dyDescent="0.3">
      <c r="A116">
        <v>115</v>
      </c>
      <c r="B116" t="s">
        <v>492</v>
      </c>
      <c r="C116" t="s">
        <v>493</v>
      </c>
      <c r="D116" t="s">
        <v>51</v>
      </c>
      <c r="E116" t="s">
        <v>16</v>
      </c>
      <c r="F116">
        <v>90</v>
      </c>
      <c r="G116" t="s">
        <v>494</v>
      </c>
      <c r="H116" t="s">
        <v>495</v>
      </c>
      <c r="I116" t="s">
        <v>173</v>
      </c>
      <c r="J116" s="1">
        <v>44699</v>
      </c>
      <c r="K116">
        <v>60</v>
      </c>
      <c r="L116" t="s">
        <v>159</v>
      </c>
      <c r="N116">
        <f t="shared" si="1"/>
        <v>0</v>
      </c>
    </row>
    <row r="117" spans="1:14" x14ac:dyDescent="0.3">
      <c r="A117">
        <v>116</v>
      </c>
      <c r="B117" t="s">
        <v>496</v>
      </c>
      <c r="C117" t="s">
        <v>290</v>
      </c>
      <c r="D117" t="s">
        <v>28</v>
      </c>
      <c r="E117" t="s">
        <v>29</v>
      </c>
      <c r="F117">
        <v>90</v>
      </c>
      <c r="G117" t="s">
        <v>497</v>
      </c>
      <c r="H117" t="s">
        <v>498</v>
      </c>
      <c r="I117" t="s">
        <v>32</v>
      </c>
      <c r="J117" s="1">
        <v>44235</v>
      </c>
      <c r="K117">
        <v>58</v>
      </c>
      <c r="L117" t="s">
        <v>54</v>
      </c>
      <c r="N117">
        <f t="shared" si="1"/>
        <v>0</v>
      </c>
    </row>
    <row r="118" spans="1:14" x14ac:dyDescent="0.3">
      <c r="A118">
        <v>117</v>
      </c>
      <c r="B118" t="s">
        <v>499</v>
      </c>
      <c r="C118" t="s">
        <v>500</v>
      </c>
      <c r="D118" t="s">
        <v>51</v>
      </c>
      <c r="E118" t="s">
        <v>16</v>
      </c>
      <c r="F118">
        <v>90</v>
      </c>
      <c r="G118" t="s">
        <v>501</v>
      </c>
      <c r="H118" t="s">
        <v>502</v>
      </c>
      <c r="I118" t="s">
        <v>294</v>
      </c>
      <c r="J118" s="1">
        <v>44604</v>
      </c>
      <c r="K118">
        <v>10</v>
      </c>
      <c r="L118" t="s">
        <v>54</v>
      </c>
      <c r="N118">
        <f t="shared" si="1"/>
        <v>0</v>
      </c>
    </row>
    <row r="119" spans="1:14" x14ac:dyDescent="0.3">
      <c r="A119">
        <v>118</v>
      </c>
      <c r="B119" t="s">
        <v>503</v>
      </c>
      <c r="C119" t="s">
        <v>504</v>
      </c>
      <c r="D119" t="s">
        <v>28</v>
      </c>
      <c r="E119" t="s">
        <v>29</v>
      </c>
      <c r="F119">
        <v>30</v>
      </c>
      <c r="G119" t="s">
        <v>505</v>
      </c>
      <c r="H119" t="s">
        <v>506</v>
      </c>
      <c r="I119" t="s">
        <v>32</v>
      </c>
      <c r="J119" s="1">
        <v>44494</v>
      </c>
      <c r="K119">
        <v>70</v>
      </c>
      <c r="L119" t="s">
        <v>64</v>
      </c>
      <c r="N119">
        <f t="shared" si="1"/>
        <v>0</v>
      </c>
    </row>
    <row r="120" spans="1:14" x14ac:dyDescent="0.3">
      <c r="A120">
        <v>119</v>
      </c>
      <c r="B120" t="s">
        <v>507</v>
      </c>
      <c r="C120" t="s">
        <v>508</v>
      </c>
      <c r="D120" t="s">
        <v>28</v>
      </c>
      <c r="E120" t="s">
        <v>29</v>
      </c>
      <c r="F120">
        <v>30</v>
      </c>
      <c r="G120" t="s">
        <v>509</v>
      </c>
      <c r="H120" t="s">
        <v>510</v>
      </c>
      <c r="I120" t="s">
        <v>32</v>
      </c>
      <c r="J120" s="1">
        <v>44273</v>
      </c>
      <c r="K120">
        <v>73</v>
      </c>
      <c r="L120" t="s">
        <v>54</v>
      </c>
      <c r="N120">
        <f t="shared" si="1"/>
        <v>0</v>
      </c>
    </row>
    <row r="121" spans="1:14" x14ac:dyDescent="0.3">
      <c r="A121">
        <v>120</v>
      </c>
      <c r="B121" t="s">
        <v>511</v>
      </c>
      <c r="C121" t="s">
        <v>512</v>
      </c>
      <c r="D121" t="s">
        <v>28</v>
      </c>
      <c r="E121" t="s">
        <v>29</v>
      </c>
      <c r="F121">
        <v>60</v>
      </c>
      <c r="G121" t="s">
        <v>513</v>
      </c>
      <c r="H121" t="s">
        <v>514</v>
      </c>
      <c r="I121" t="s">
        <v>19</v>
      </c>
      <c r="J121" s="1">
        <v>44853</v>
      </c>
      <c r="K121">
        <v>101</v>
      </c>
      <c r="L121" t="s">
        <v>54</v>
      </c>
      <c r="N121">
        <f t="shared" si="1"/>
        <v>0</v>
      </c>
    </row>
    <row r="122" spans="1:14" x14ac:dyDescent="0.3">
      <c r="A122">
        <v>121</v>
      </c>
      <c r="B122" t="s">
        <v>515</v>
      </c>
      <c r="C122" t="s">
        <v>516</v>
      </c>
      <c r="D122" t="s">
        <v>15</v>
      </c>
      <c r="E122" t="s">
        <v>16</v>
      </c>
      <c r="F122">
        <v>60</v>
      </c>
      <c r="G122" t="s">
        <v>517</v>
      </c>
      <c r="H122" t="s">
        <v>518</v>
      </c>
      <c r="I122" t="s">
        <v>32</v>
      </c>
      <c r="J122" s="1">
        <v>43975</v>
      </c>
      <c r="K122">
        <v>38</v>
      </c>
      <c r="L122" t="s">
        <v>159</v>
      </c>
      <c r="N122">
        <f t="shared" si="1"/>
        <v>0</v>
      </c>
    </row>
    <row r="123" spans="1:14" x14ac:dyDescent="0.3">
      <c r="A123">
        <v>122</v>
      </c>
      <c r="B123" t="s">
        <v>519</v>
      </c>
      <c r="C123" t="s">
        <v>520</v>
      </c>
      <c r="D123" t="s">
        <v>15</v>
      </c>
      <c r="E123" t="s">
        <v>16</v>
      </c>
      <c r="F123">
        <v>60</v>
      </c>
      <c r="G123" t="s">
        <v>521</v>
      </c>
      <c r="H123" t="s">
        <v>522</v>
      </c>
      <c r="I123" t="s">
        <v>32</v>
      </c>
      <c r="J123" s="1">
        <v>44912</v>
      </c>
      <c r="K123">
        <v>95</v>
      </c>
      <c r="L123" t="s">
        <v>80</v>
      </c>
      <c r="N123">
        <f t="shared" si="1"/>
        <v>0</v>
      </c>
    </row>
    <row r="124" spans="1:14" x14ac:dyDescent="0.3">
      <c r="A124">
        <v>123</v>
      </c>
      <c r="B124" t="s">
        <v>523</v>
      </c>
      <c r="C124" t="s">
        <v>524</v>
      </c>
      <c r="D124" t="s">
        <v>15</v>
      </c>
      <c r="E124" t="s">
        <v>16</v>
      </c>
      <c r="F124">
        <v>60</v>
      </c>
      <c r="G124" t="s">
        <v>525</v>
      </c>
      <c r="H124" t="s">
        <v>526</v>
      </c>
      <c r="I124" t="s">
        <v>32</v>
      </c>
      <c r="J124" s="1">
        <v>44084</v>
      </c>
      <c r="K124">
        <v>43</v>
      </c>
      <c r="L124" t="s">
        <v>20</v>
      </c>
      <c r="N124">
        <f t="shared" si="1"/>
        <v>0</v>
      </c>
    </row>
    <row r="125" spans="1:14" x14ac:dyDescent="0.3">
      <c r="A125">
        <v>124</v>
      </c>
      <c r="B125" t="s">
        <v>527</v>
      </c>
      <c r="C125" t="s">
        <v>528</v>
      </c>
      <c r="D125" t="s">
        <v>28</v>
      </c>
      <c r="E125" t="s">
        <v>29</v>
      </c>
      <c r="F125">
        <v>90</v>
      </c>
      <c r="G125" t="s">
        <v>529</v>
      </c>
      <c r="H125" t="s">
        <v>530</v>
      </c>
      <c r="I125" t="s">
        <v>124</v>
      </c>
      <c r="J125" s="1">
        <v>44369</v>
      </c>
      <c r="K125">
        <v>26</v>
      </c>
      <c r="L125" t="s">
        <v>80</v>
      </c>
      <c r="N125">
        <f t="shared" si="1"/>
        <v>0</v>
      </c>
    </row>
    <row r="126" spans="1:14" x14ac:dyDescent="0.3">
      <c r="A126">
        <v>125</v>
      </c>
      <c r="B126" t="s">
        <v>531</v>
      </c>
      <c r="C126" t="s">
        <v>532</v>
      </c>
      <c r="D126" t="s">
        <v>51</v>
      </c>
      <c r="E126" t="s">
        <v>16</v>
      </c>
      <c r="F126">
        <v>90</v>
      </c>
      <c r="G126" t="s">
        <v>533</v>
      </c>
      <c r="H126" t="s">
        <v>534</v>
      </c>
      <c r="I126" t="s">
        <v>32</v>
      </c>
      <c r="J126" s="1">
        <v>43905</v>
      </c>
      <c r="K126">
        <v>26</v>
      </c>
      <c r="L126" t="s">
        <v>101</v>
      </c>
      <c r="N126">
        <f t="shared" si="1"/>
        <v>0</v>
      </c>
    </row>
    <row r="127" spans="1:14" x14ac:dyDescent="0.3">
      <c r="A127">
        <v>126</v>
      </c>
      <c r="B127" t="s">
        <v>535</v>
      </c>
      <c r="C127" t="s">
        <v>536</v>
      </c>
      <c r="D127" t="s">
        <v>28</v>
      </c>
      <c r="E127" t="s">
        <v>29</v>
      </c>
      <c r="F127">
        <v>30</v>
      </c>
      <c r="G127" t="s">
        <v>537</v>
      </c>
      <c r="H127" t="s">
        <v>538</v>
      </c>
      <c r="I127" t="s">
        <v>32</v>
      </c>
      <c r="J127" s="1">
        <v>44199</v>
      </c>
      <c r="K127">
        <v>45</v>
      </c>
      <c r="L127" t="s">
        <v>64</v>
      </c>
      <c r="N127">
        <f t="shared" si="1"/>
        <v>0</v>
      </c>
    </row>
    <row r="128" spans="1:14" x14ac:dyDescent="0.3">
      <c r="A128">
        <v>127</v>
      </c>
      <c r="B128" t="s">
        <v>539</v>
      </c>
      <c r="C128" t="s">
        <v>540</v>
      </c>
      <c r="D128" t="s">
        <v>15</v>
      </c>
      <c r="E128" t="s">
        <v>16</v>
      </c>
      <c r="F128">
        <v>30</v>
      </c>
      <c r="G128" t="s">
        <v>541</v>
      </c>
      <c r="H128" t="s">
        <v>31</v>
      </c>
      <c r="I128" t="s">
        <v>32</v>
      </c>
      <c r="J128" s="1">
        <v>44887</v>
      </c>
      <c r="K128">
        <v>88</v>
      </c>
      <c r="L128" t="s">
        <v>80</v>
      </c>
      <c r="N128">
        <f t="shared" si="1"/>
        <v>0</v>
      </c>
    </row>
    <row r="129" spans="1:14" x14ac:dyDescent="0.3">
      <c r="A129">
        <v>128</v>
      </c>
      <c r="B129" t="s">
        <v>542</v>
      </c>
      <c r="C129" t="s">
        <v>543</v>
      </c>
      <c r="D129" t="s">
        <v>15</v>
      </c>
      <c r="E129" t="s">
        <v>16</v>
      </c>
      <c r="F129">
        <v>60</v>
      </c>
      <c r="G129" t="s">
        <v>544</v>
      </c>
      <c r="H129" t="s">
        <v>545</v>
      </c>
      <c r="I129" t="s">
        <v>173</v>
      </c>
      <c r="J129" s="1">
        <v>44584</v>
      </c>
      <c r="K129">
        <v>87</v>
      </c>
      <c r="L129" t="s">
        <v>80</v>
      </c>
      <c r="N129">
        <f t="shared" si="1"/>
        <v>0</v>
      </c>
    </row>
    <row r="130" spans="1:14" x14ac:dyDescent="0.3">
      <c r="A130">
        <v>129</v>
      </c>
      <c r="B130" t="s">
        <v>546</v>
      </c>
      <c r="C130" t="s">
        <v>547</v>
      </c>
      <c r="D130" t="s">
        <v>51</v>
      </c>
      <c r="E130" t="s">
        <v>16</v>
      </c>
      <c r="F130">
        <v>30</v>
      </c>
      <c r="G130" t="s">
        <v>548</v>
      </c>
      <c r="H130" t="s">
        <v>549</v>
      </c>
      <c r="I130" t="s">
        <v>425</v>
      </c>
      <c r="J130" s="1">
        <v>44804</v>
      </c>
      <c r="K130">
        <v>19</v>
      </c>
      <c r="L130" t="s">
        <v>70</v>
      </c>
      <c r="N130">
        <f t="shared" ref="N130:N193" si="2">COUNTBLANK(A130:L130)</f>
        <v>0</v>
      </c>
    </row>
    <row r="131" spans="1:14" x14ac:dyDescent="0.3">
      <c r="A131">
        <v>130</v>
      </c>
      <c r="B131" t="s">
        <v>550</v>
      </c>
      <c r="C131" t="s">
        <v>551</v>
      </c>
      <c r="D131" t="s">
        <v>28</v>
      </c>
      <c r="E131" t="s">
        <v>29</v>
      </c>
      <c r="F131">
        <v>30</v>
      </c>
      <c r="G131" t="s">
        <v>552</v>
      </c>
      <c r="H131" t="s">
        <v>553</v>
      </c>
      <c r="I131" t="s">
        <v>554</v>
      </c>
      <c r="J131" s="1">
        <v>44813</v>
      </c>
      <c r="K131">
        <v>81</v>
      </c>
      <c r="L131" t="s">
        <v>20</v>
      </c>
      <c r="N131">
        <f t="shared" si="2"/>
        <v>0</v>
      </c>
    </row>
    <row r="132" spans="1:14" x14ac:dyDescent="0.3">
      <c r="A132">
        <v>131</v>
      </c>
      <c r="B132" t="s">
        <v>555</v>
      </c>
      <c r="C132" t="s">
        <v>556</v>
      </c>
      <c r="D132" t="s">
        <v>28</v>
      </c>
      <c r="E132" t="s">
        <v>29</v>
      </c>
      <c r="F132">
        <v>30</v>
      </c>
      <c r="G132" t="s">
        <v>557</v>
      </c>
      <c r="H132" t="s">
        <v>558</v>
      </c>
      <c r="I132" t="s">
        <v>32</v>
      </c>
      <c r="J132" s="1">
        <v>44280</v>
      </c>
      <c r="K132">
        <v>38</v>
      </c>
      <c r="L132" t="s">
        <v>54</v>
      </c>
      <c r="N132">
        <f t="shared" si="2"/>
        <v>0</v>
      </c>
    </row>
    <row r="133" spans="1:14" x14ac:dyDescent="0.3">
      <c r="A133">
        <v>132</v>
      </c>
      <c r="B133" t="s">
        <v>559</v>
      </c>
      <c r="C133" t="s">
        <v>560</v>
      </c>
      <c r="D133" t="s">
        <v>51</v>
      </c>
      <c r="E133" t="s">
        <v>16</v>
      </c>
      <c r="F133">
        <v>30</v>
      </c>
      <c r="G133" t="s">
        <v>561</v>
      </c>
      <c r="H133" t="s">
        <v>562</v>
      </c>
      <c r="I133" t="s">
        <v>187</v>
      </c>
      <c r="J133" s="1">
        <v>43852</v>
      </c>
      <c r="K133">
        <v>56</v>
      </c>
      <c r="L133" t="s">
        <v>54</v>
      </c>
      <c r="N133">
        <f t="shared" si="2"/>
        <v>0</v>
      </c>
    </row>
    <row r="134" spans="1:14" x14ac:dyDescent="0.3">
      <c r="A134">
        <v>133</v>
      </c>
      <c r="B134" t="s">
        <v>563</v>
      </c>
      <c r="C134" t="s">
        <v>564</v>
      </c>
      <c r="D134" t="s">
        <v>28</v>
      </c>
      <c r="E134" t="s">
        <v>29</v>
      </c>
      <c r="F134">
        <v>60</v>
      </c>
      <c r="G134" t="s">
        <v>565</v>
      </c>
      <c r="H134" t="s">
        <v>566</v>
      </c>
      <c r="I134" t="s">
        <v>110</v>
      </c>
      <c r="J134" s="1">
        <v>43864</v>
      </c>
      <c r="K134">
        <v>52</v>
      </c>
      <c r="L134" t="s">
        <v>70</v>
      </c>
      <c r="N134">
        <f t="shared" si="2"/>
        <v>0</v>
      </c>
    </row>
    <row r="135" spans="1:14" x14ac:dyDescent="0.3">
      <c r="A135">
        <v>134</v>
      </c>
      <c r="B135" t="s">
        <v>567</v>
      </c>
      <c r="C135" t="s">
        <v>568</v>
      </c>
      <c r="D135" t="s">
        <v>28</v>
      </c>
      <c r="E135" t="s">
        <v>29</v>
      </c>
      <c r="F135">
        <v>30</v>
      </c>
      <c r="G135" t="s">
        <v>569</v>
      </c>
      <c r="H135" t="s">
        <v>570</v>
      </c>
      <c r="I135" t="s">
        <v>187</v>
      </c>
      <c r="J135" s="1">
        <v>44748</v>
      </c>
      <c r="K135">
        <v>25</v>
      </c>
      <c r="L135" t="s">
        <v>159</v>
      </c>
      <c r="N135">
        <f t="shared" si="2"/>
        <v>0</v>
      </c>
    </row>
    <row r="136" spans="1:14" x14ac:dyDescent="0.3">
      <c r="A136">
        <v>135</v>
      </c>
      <c r="B136" t="s">
        <v>571</v>
      </c>
      <c r="C136" t="s">
        <v>572</v>
      </c>
      <c r="D136" t="s">
        <v>15</v>
      </c>
      <c r="E136" t="s">
        <v>16</v>
      </c>
      <c r="F136">
        <v>60</v>
      </c>
      <c r="G136" t="s">
        <v>573</v>
      </c>
      <c r="H136" t="s">
        <v>574</v>
      </c>
      <c r="I136" t="s">
        <v>575</v>
      </c>
      <c r="J136" s="1">
        <v>43922</v>
      </c>
      <c r="K136">
        <v>38</v>
      </c>
      <c r="L136" t="s">
        <v>80</v>
      </c>
      <c r="N136">
        <f t="shared" si="2"/>
        <v>0</v>
      </c>
    </row>
    <row r="137" spans="1:14" x14ac:dyDescent="0.3">
      <c r="A137">
        <v>136</v>
      </c>
      <c r="B137" t="s">
        <v>576</v>
      </c>
      <c r="C137" t="s">
        <v>577</v>
      </c>
      <c r="D137" t="s">
        <v>28</v>
      </c>
      <c r="E137" t="s">
        <v>29</v>
      </c>
      <c r="F137">
        <v>60</v>
      </c>
      <c r="G137" t="s">
        <v>578</v>
      </c>
      <c r="H137" t="s">
        <v>579</v>
      </c>
      <c r="I137" t="s">
        <v>32</v>
      </c>
      <c r="J137" s="1">
        <v>44359</v>
      </c>
      <c r="K137">
        <v>74</v>
      </c>
      <c r="L137" t="s">
        <v>64</v>
      </c>
      <c r="N137">
        <f t="shared" si="2"/>
        <v>0</v>
      </c>
    </row>
    <row r="138" spans="1:14" x14ac:dyDescent="0.3">
      <c r="A138">
        <v>137</v>
      </c>
      <c r="B138" t="s">
        <v>580</v>
      </c>
      <c r="C138" t="s">
        <v>581</v>
      </c>
      <c r="D138" t="s">
        <v>28</v>
      </c>
      <c r="E138" t="s">
        <v>29</v>
      </c>
      <c r="F138">
        <v>60</v>
      </c>
      <c r="G138" t="s">
        <v>582</v>
      </c>
      <c r="H138" t="s">
        <v>583</v>
      </c>
      <c r="I138" t="s">
        <v>32</v>
      </c>
      <c r="J138" s="1">
        <v>44671</v>
      </c>
      <c r="K138">
        <v>97</v>
      </c>
      <c r="L138" t="s">
        <v>20</v>
      </c>
      <c r="N138">
        <f t="shared" si="2"/>
        <v>0</v>
      </c>
    </row>
    <row r="139" spans="1:14" x14ac:dyDescent="0.3">
      <c r="A139">
        <v>138</v>
      </c>
      <c r="B139" t="s">
        <v>584</v>
      </c>
      <c r="C139" t="s">
        <v>585</v>
      </c>
      <c r="D139" t="s">
        <v>15</v>
      </c>
      <c r="E139" t="s">
        <v>16</v>
      </c>
      <c r="F139">
        <v>30</v>
      </c>
      <c r="G139" t="s">
        <v>586</v>
      </c>
      <c r="H139" t="s">
        <v>587</v>
      </c>
      <c r="I139" t="s">
        <v>25</v>
      </c>
      <c r="J139" s="1">
        <v>44581</v>
      </c>
      <c r="K139">
        <v>84</v>
      </c>
      <c r="L139" t="s">
        <v>45</v>
      </c>
      <c r="N139">
        <f t="shared" si="2"/>
        <v>0</v>
      </c>
    </row>
    <row r="140" spans="1:14" x14ac:dyDescent="0.3">
      <c r="A140">
        <v>139</v>
      </c>
      <c r="B140" t="s">
        <v>588</v>
      </c>
      <c r="C140" t="s">
        <v>589</v>
      </c>
      <c r="D140" t="s">
        <v>28</v>
      </c>
      <c r="E140" t="s">
        <v>29</v>
      </c>
      <c r="F140">
        <v>90</v>
      </c>
      <c r="G140" t="s">
        <v>590</v>
      </c>
      <c r="H140" t="s">
        <v>591</v>
      </c>
      <c r="I140" t="s">
        <v>32</v>
      </c>
      <c r="J140" s="1">
        <v>44223</v>
      </c>
      <c r="K140">
        <v>91</v>
      </c>
      <c r="L140" t="s">
        <v>39</v>
      </c>
      <c r="N140">
        <f t="shared" si="2"/>
        <v>0</v>
      </c>
    </row>
    <row r="141" spans="1:14" x14ac:dyDescent="0.3">
      <c r="A141">
        <v>140</v>
      </c>
      <c r="B141" t="s">
        <v>592</v>
      </c>
      <c r="C141" t="s">
        <v>593</v>
      </c>
      <c r="D141" t="s">
        <v>28</v>
      </c>
      <c r="E141" t="s">
        <v>29</v>
      </c>
      <c r="F141">
        <v>60</v>
      </c>
      <c r="G141" t="s">
        <v>594</v>
      </c>
      <c r="H141" t="s">
        <v>595</v>
      </c>
      <c r="I141" t="s">
        <v>124</v>
      </c>
      <c r="J141" s="1">
        <v>44386</v>
      </c>
      <c r="K141">
        <v>23</v>
      </c>
      <c r="L141" t="s">
        <v>159</v>
      </c>
      <c r="N141">
        <f t="shared" si="2"/>
        <v>0</v>
      </c>
    </row>
    <row r="142" spans="1:14" x14ac:dyDescent="0.3">
      <c r="A142">
        <v>141</v>
      </c>
      <c r="B142" t="s">
        <v>596</v>
      </c>
      <c r="C142" t="s">
        <v>597</v>
      </c>
      <c r="D142" t="s">
        <v>28</v>
      </c>
      <c r="E142" t="s">
        <v>29</v>
      </c>
      <c r="F142">
        <v>90</v>
      </c>
      <c r="G142" t="s">
        <v>598</v>
      </c>
      <c r="H142" t="s">
        <v>599</v>
      </c>
      <c r="I142" t="s">
        <v>32</v>
      </c>
      <c r="J142" s="1">
        <v>43877</v>
      </c>
      <c r="K142">
        <v>81</v>
      </c>
      <c r="L142" t="s">
        <v>33</v>
      </c>
      <c r="N142">
        <f t="shared" si="2"/>
        <v>0</v>
      </c>
    </row>
    <row r="143" spans="1:14" x14ac:dyDescent="0.3">
      <c r="A143">
        <v>142</v>
      </c>
      <c r="B143" t="s">
        <v>600</v>
      </c>
      <c r="C143" t="s">
        <v>601</v>
      </c>
      <c r="D143" t="s">
        <v>15</v>
      </c>
      <c r="E143" t="s">
        <v>16</v>
      </c>
      <c r="F143">
        <v>30</v>
      </c>
      <c r="G143" t="s">
        <v>602</v>
      </c>
      <c r="H143" t="s">
        <v>603</v>
      </c>
      <c r="I143" t="s">
        <v>187</v>
      </c>
      <c r="J143" s="1">
        <v>43949</v>
      </c>
      <c r="K143">
        <v>51</v>
      </c>
      <c r="L143" t="s">
        <v>101</v>
      </c>
      <c r="N143">
        <f t="shared" si="2"/>
        <v>0</v>
      </c>
    </row>
    <row r="144" spans="1:14" x14ac:dyDescent="0.3">
      <c r="A144">
        <v>143</v>
      </c>
      <c r="B144" t="s">
        <v>604</v>
      </c>
      <c r="C144" t="s">
        <v>605</v>
      </c>
      <c r="D144" t="s">
        <v>51</v>
      </c>
      <c r="E144" t="s">
        <v>16</v>
      </c>
      <c r="F144">
        <v>30</v>
      </c>
      <c r="G144" t="s">
        <v>606</v>
      </c>
      <c r="H144" t="s">
        <v>607</v>
      </c>
      <c r="I144" t="s">
        <v>32</v>
      </c>
      <c r="J144" s="1">
        <v>44150</v>
      </c>
      <c r="K144">
        <v>13</v>
      </c>
      <c r="L144" t="s">
        <v>33</v>
      </c>
      <c r="N144">
        <f t="shared" si="2"/>
        <v>0</v>
      </c>
    </row>
    <row r="145" spans="1:14" x14ac:dyDescent="0.3">
      <c r="A145">
        <v>144</v>
      </c>
      <c r="B145" t="s">
        <v>608</v>
      </c>
      <c r="C145" t="s">
        <v>609</v>
      </c>
      <c r="D145" t="s">
        <v>15</v>
      </c>
      <c r="E145" t="s">
        <v>16</v>
      </c>
      <c r="F145">
        <v>30</v>
      </c>
      <c r="G145" t="s">
        <v>610</v>
      </c>
      <c r="H145" t="s">
        <v>611</v>
      </c>
      <c r="I145" t="s">
        <v>32</v>
      </c>
      <c r="J145" s="1">
        <v>43925</v>
      </c>
      <c r="K145">
        <v>12</v>
      </c>
      <c r="L145" t="s">
        <v>54</v>
      </c>
      <c r="N145">
        <f t="shared" si="2"/>
        <v>0</v>
      </c>
    </row>
    <row r="146" spans="1:14" x14ac:dyDescent="0.3">
      <c r="A146">
        <v>145</v>
      </c>
      <c r="B146" t="s">
        <v>612</v>
      </c>
      <c r="C146" t="s">
        <v>613</v>
      </c>
      <c r="D146" t="s">
        <v>28</v>
      </c>
      <c r="E146" t="s">
        <v>29</v>
      </c>
      <c r="F146">
        <v>30</v>
      </c>
      <c r="G146" t="s">
        <v>614</v>
      </c>
      <c r="H146" t="s">
        <v>615</v>
      </c>
      <c r="I146" t="s">
        <v>32</v>
      </c>
      <c r="J146" s="1">
        <v>44713</v>
      </c>
      <c r="K146">
        <v>101</v>
      </c>
      <c r="L146" t="s">
        <v>39</v>
      </c>
      <c r="N146">
        <f t="shared" si="2"/>
        <v>0</v>
      </c>
    </row>
    <row r="147" spans="1:14" x14ac:dyDescent="0.3">
      <c r="A147">
        <v>146</v>
      </c>
      <c r="B147" t="s">
        <v>616</v>
      </c>
      <c r="C147" t="s">
        <v>617</v>
      </c>
      <c r="D147" t="s">
        <v>28</v>
      </c>
      <c r="E147" t="s">
        <v>29</v>
      </c>
      <c r="F147">
        <v>30</v>
      </c>
      <c r="G147" t="s">
        <v>618</v>
      </c>
      <c r="H147" t="s">
        <v>619</v>
      </c>
      <c r="I147" t="s">
        <v>187</v>
      </c>
      <c r="J147" s="1">
        <v>44725</v>
      </c>
      <c r="K147">
        <v>25</v>
      </c>
      <c r="L147" t="s">
        <v>70</v>
      </c>
      <c r="N147">
        <f t="shared" si="2"/>
        <v>0</v>
      </c>
    </row>
    <row r="148" spans="1:14" x14ac:dyDescent="0.3">
      <c r="A148">
        <v>147</v>
      </c>
      <c r="B148" t="s">
        <v>179</v>
      </c>
      <c r="C148" t="s">
        <v>620</v>
      </c>
      <c r="D148" t="s">
        <v>621</v>
      </c>
      <c r="E148" t="s">
        <v>29</v>
      </c>
      <c r="F148">
        <v>30</v>
      </c>
      <c r="G148" t="s">
        <v>622</v>
      </c>
      <c r="H148" t="s">
        <v>623</v>
      </c>
      <c r="I148" t="s">
        <v>32</v>
      </c>
      <c r="J148" s="1">
        <v>44846</v>
      </c>
      <c r="K148">
        <v>71</v>
      </c>
      <c r="L148" t="s">
        <v>80</v>
      </c>
      <c r="N148">
        <f t="shared" si="2"/>
        <v>0</v>
      </c>
    </row>
    <row r="149" spans="1:14" x14ac:dyDescent="0.3">
      <c r="A149">
        <v>148</v>
      </c>
      <c r="B149" t="s">
        <v>624</v>
      </c>
      <c r="C149" t="s">
        <v>625</v>
      </c>
      <c r="D149" t="s">
        <v>28</v>
      </c>
      <c r="E149" t="s">
        <v>29</v>
      </c>
      <c r="F149">
        <v>60</v>
      </c>
      <c r="G149" t="s">
        <v>626</v>
      </c>
      <c r="H149" t="s">
        <v>627</v>
      </c>
      <c r="I149" t="s">
        <v>294</v>
      </c>
      <c r="J149" s="1">
        <v>44499</v>
      </c>
      <c r="K149">
        <v>58</v>
      </c>
      <c r="L149" t="s">
        <v>45</v>
      </c>
      <c r="N149">
        <f t="shared" si="2"/>
        <v>0</v>
      </c>
    </row>
    <row r="150" spans="1:14" x14ac:dyDescent="0.3">
      <c r="A150">
        <v>149</v>
      </c>
      <c r="B150" t="s">
        <v>628</v>
      </c>
      <c r="C150" t="s">
        <v>629</v>
      </c>
      <c r="D150" t="s">
        <v>15</v>
      </c>
      <c r="E150" t="s">
        <v>16</v>
      </c>
      <c r="F150">
        <v>60</v>
      </c>
      <c r="G150" t="s">
        <v>630</v>
      </c>
      <c r="H150" t="s">
        <v>203</v>
      </c>
      <c r="I150" t="s">
        <v>32</v>
      </c>
      <c r="J150" s="1">
        <v>43928</v>
      </c>
      <c r="K150">
        <v>75</v>
      </c>
      <c r="L150" t="s">
        <v>101</v>
      </c>
      <c r="N150">
        <f t="shared" si="2"/>
        <v>0</v>
      </c>
    </row>
    <row r="151" spans="1:14" x14ac:dyDescent="0.3">
      <c r="A151">
        <v>150</v>
      </c>
      <c r="B151" t="s">
        <v>631</v>
      </c>
      <c r="C151" t="s">
        <v>632</v>
      </c>
      <c r="D151" t="s">
        <v>51</v>
      </c>
      <c r="E151" t="s">
        <v>16</v>
      </c>
      <c r="F151">
        <v>60</v>
      </c>
      <c r="G151" t="s">
        <v>633</v>
      </c>
      <c r="H151" t="s">
        <v>634</v>
      </c>
      <c r="I151" t="s">
        <v>32</v>
      </c>
      <c r="J151" s="1">
        <v>44167</v>
      </c>
      <c r="K151">
        <v>72</v>
      </c>
      <c r="L151" t="s">
        <v>39</v>
      </c>
      <c r="N151">
        <f t="shared" si="2"/>
        <v>0</v>
      </c>
    </row>
    <row r="152" spans="1:14" x14ac:dyDescent="0.3">
      <c r="A152">
        <v>151</v>
      </c>
      <c r="B152" t="s">
        <v>347</v>
      </c>
      <c r="C152" t="s">
        <v>635</v>
      </c>
      <c r="D152" t="s">
        <v>15</v>
      </c>
      <c r="E152" t="s">
        <v>273</v>
      </c>
      <c r="F152">
        <v>90</v>
      </c>
      <c r="G152" t="s">
        <v>636</v>
      </c>
      <c r="H152" t="s">
        <v>637</v>
      </c>
      <c r="I152" t="s">
        <v>32</v>
      </c>
      <c r="J152" s="1">
        <v>44374</v>
      </c>
      <c r="K152">
        <v>35</v>
      </c>
      <c r="L152" t="s">
        <v>45</v>
      </c>
      <c r="N152">
        <f t="shared" si="2"/>
        <v>0</v>
      </c>
    </row>
    <row r="153" spans="1:14" x14ac:dyDescent="0.3">
      <c r="A153">
        <v>152</v>
      </c>
      <c r="B153" t="s">
        <v>638</v>
      </c>
      <c r="C153" t="s">
        <v>639</v>
      </c>
      <c r="D153" t="s">
        <v>51</v>
      </c>
      <c r="E153" t="s">
        <v>16</v>
      </c>
      <c r="F153">
        <v>30</v>
      </c>
      <c r="G153" t="s">
        <v>640</v>
      </c>
      <c r="H153" t="s">
        <v>641</v>
      </c>
      <c r="I153" t="s">
        <v>294</v>
      </c>
      <c r="J153" s="1">
        <v>44136</v>
      </c>
      <c r="K153">
        <v>62</v>
      </c>
      <c r="L153" t="s">
        <v>45</v>
      </c>
      <c r="N153">
        <f t="shared" si="2"/>
        <v>0</v>
      </c>
    </row>
    <row r="154" spans="1:14" x14ac:dyDescent="0.3">
      <c r="A154">
        <v>153</v>
      </c>
      <c r="B154" t="s">
        <v>642</v>
      </c>
      <c r="C154" t="s">
        <v>97</v>
      </c>
      <c r="D154" t="s">
        <v>15</v>
      </c>
      <c r="E154" t="s">
        <v>16</v>
      </c>
      <c r="F154">
        <v>90</v>
      </c>
      <c r="G154" t="s">
        <v>643</v>
      </c>
      <c r="H154" t="s">
        <v>644</v>
      </c>
      <c r="I154" t="s">
        <v>645</v>
      </c>
      <c r="J154" s="1">
        <v>44565</v>
      </c>
      <c r="K154">
        <v>95</v>
      </c>
      <c r="L154" t="s">
        <v>20</v>
      </c>
      <c r="N154">
        <f t="shared" si="2"/>
        <v>0</v>
      </c>
    </row>
    <row r="155" spans="1:14" x14ac:dyDescent="0.3">
      <c r="A155">
        <v>154</v>
      </c>
      <c r="B155" t="s">
        <v>646</v>
      </c>
      <c r="C155" t="s">
        <v>647</v>
      </c>
      <c r="D155" t="s">
        <v>28</v>
      </c>
      <c r="E155" t="s">
        <v>29</v>
      </c>
      <c r="F155">
        <v>30</v>
      </c>
      <c r="G155" t="s">
        <v>648</v>
      </c>
      <c r="H155" t="s">
        <v>649</v>
      </c>
      <c r="I155" t="s">
        <v>240</v>
      </c>
      <c r="J155" s="1">
        <v>43902</v>
      </c>
      <c r="K155">
        <v>54</v>
      </c>
      <c r="L155" t="s">
        <v>39</v>
      </c>
      <c r="N155">
        <f t="shared" si="2"/>
        <v>0</v>
      </c>
    </row>
    <row r="156" spans="1:14" x14ac:dyDescent="0.3">
      <c r="A156">
        <v>155</v>
      </c>
      <c r="B156" t="s">
        <v>650</v>
      </c>
      <c r="C156" t="s">
        <v>651</v>
      </c>
      <c r="D156" t="s">
        <v>15</v>
      </c>
      <c r="E156" t="s">
        <v>16</v>
      </c>
      <c r="F156">
        <v>60</v>
      </c>
      <c r="G156" t="s">
        <v>648</v>
      </c>
      <c r="H156" t="s">
        <v>652</v>
      </c>
      <c r="I156" t="s">
        <v>32</v>
      </c>
      <c r="J156" s="1">
        <v>44196</v>
      </c>
      <c r="K156">
        <v>69</v>
      </c>
      <c r="L156" t="s">
        <v>33</v>
      </c>
      <c r="N156">
        <f t="shared" si="2"/>
        <v>0</v>
      </c>
    </row>
    <row r="157" spans="1:14" x14ac:dyDescent="0.3">
      <c r="A157">
        <v>156</v>
      </c>
      <c r="B157" t="s">
        <v>653</v>
      </c>
      <c r="C157" t="s">
        <v>585</v>
      </c>
      <c r="D157" t="s">
        <v>28</v>
      </c>
      <c r="E157" t="s">
        <v>29</v>
      </c>
      <c r="F157">
        <v>60</v>
      </c>
      <c r="G157" t="s">
        <v>654</v>
      </c>
      <c r="H157" t="s">
        <v>655</v>
      </c>
      <c r="I157" t="s">
        <v>32</v>
      </c>
      <c r="J157" s="1">
        <v>43989</v>
      </c>
      <c r="K157">
        <v>15</v>
      </c>
      <c r="L157" t="s">
        <v>45</v>
      </c>
      <c r="N157">
        <f t="shared" si="2"/>
        <v>0</v>
      </c>
    </row>
    <row r="158" spans="1:14" x14ac:dyDescent="0.3">
      <c r="A158">
        <v>157</v>
      </c>
      <c r="B158" t="s">
        <v>656</v>
      </c>
      <c r="C158" t="s">
        <v>657</v>
      </c>
      <c r="D158" t="s">
        <v>51</v>
      </c>
      <c r="E158" t="s">
        <v>16</v>
      </c>
      <c r="F158">
        <v>90</v>
      </c>
      <c r="G158" t="s">
        <v>658</v>
      </c>
      <c r="H158" t="s">
        <v>659</v>
      </c>
      <c r="I158" t="s">
        <v>32</v>
      </c>
      <c r="J158" s="1">
        <v>44411</v>
      </c>
      <c r="K158">
        <v>65</v>
      </c>
      <c r="L158" t="s">
        <v>64</v>
      </c>
      <c r="N158">
        <f t="shared" si="2"/>
        <v>0</v>
      </c>
    </row>
    <row r="159" spans="1:14" x14ac:dyDescent="0.3">
      <c r="A159">
        <v>158</v>
      </c>
      <c r="B159" t="s">
        <v>660</v>
      </c>
      <c r="C159" t="s">
        <v>661</v>
      </c>
      <c r="D159" t="s">
        <v>28</v>
      </c>
      <c r="E159" t="s">
        <v>29</v>
      </c>
      <c r="F159">
        <v>90</v>
      </c>
      <c r="G159" t="s">
        <v>662</v>
      </c>
      <c r="H159" t="s">
        <v>663</v>
      </c>
      <c r="I159" t="s">
        <v>32</v>
      </c>
      <c r="J159" s="1">
        <v>44090</v>
      </c>
      <c r="K159">
        <v>54</v>
      </c>
      <c r="L159" t="s">
        <v>39</v>
      </c>
      <c r="N159">
        <f t="shared" si="2"/>
        <v>0</v>
      </c>
    </row>
    <row r="160" spans="1:14" x14ac:dyDescent="0.3">
      <c r="A160">
        <v>159</v>
      </c>
      <c r="B160" t="s">
        <v>664</v>
      </c>
      <c r="C160" t="s">
        <v>665</v>
      </c>
      <c r="D160" t="s">
        <v>51</v>
      </c>
      <c r="E160" t="s">
        <v>16</v>
      </c>
      <c r="F160">
        <v>30</v>
      </c>
      <c r="G160" t="s">
        <v>666</v>
      </c>
      <c r="H160" t="s">
        <v>667</v>
      </c>
      <c r="I160" t="s">
        <v>25</v>
      </c>
      <c r="J160" s="1">
        <v>44613</v>
      </c>
      <c r="K160">
        <v>58</v>
      </c>
      <c r="L160" t="s">
        <v>80</v>
      </c>
      <c r="N160">
        <f t="shared" si="2"/>
        <v>0</v>
      </c>
    </row>
    <row r="161" spans="1:14" x14ac:dyDescent="0.3">
      <c r="A161">
        <v>160</v>
      </c>
      <c r="B161" t="s">
        <v>668</v>
      </c>
      <c r="C161" t="s">
        <v>669</v>
      </c>
      <c r="D161" t="s">
        <v>28</v>
      </c>
      <c r="E161" t="s">
        <v>29</v>
      </c>
      <c r="F161">
        <v>60</v>
      </c>
      <c r="G161" t="s">
        <v>670</v>
      </c>
      <c r="H161" t="s">
        <v>549</v>
      </c>
      <c r="I161" t="s">
        <v>425</v>
      </c>
      <c r="J161" s="1">
        <v>44877</v>
      </c>
      <c r="K161">
        <v>43</v>
      </c>
      <c r="L161" t="s">
        <v>20</v>
      </c>
      <c r="N161">
        <f t="shared" si="2"/>
        <v>0</v>
      </c>
    </row>
    <row r="162" spans="1:14" x14ac:dyDescent="0.3">
      <c r="A162">
        <v>161</v>
      </c>
      <c r="B162" t="s">
        <v>671</v>
      </c>
      <c r="C162" t="s">
        <v>672</v>
      </c>
      <c r="D162" t="s">
        <v>15</v>
      </c>
      <c r="E162" t="s">
        <v>16</v>
      </c>
      <c r="F162">
        <v>30</v>
      </c>
      <c r="G162" t="s">
        <v>673</v>
      </c>
      <c r="H162" t="s">
        <v>674</v>
      </c>
      <c r="I162" t="s">
        <v>32</v>
      </c>
      <c r="J162" s="1">
        <v>44881</v>
      </c>
      <c r="K162">
        <v>67</v>
      </c>
      <c r="L162" t="s">
        <v>20</v>
      </c>
      <c r="N162">
        <f t="shared" si="2"/>
        <v>0</v>
      </c>
    </row>
    <row r="163" spans="1:14" x14ac:dyDescent="0.3">
      <c r="A163">
        <v>162</v>
      </c>
      <c r="B163" t="s">
        <v>675</v>
      </c>
      <c r="C163" t="s">
        <v>676</v>
      </c>
      <c r="D163" t="s">
        <v>28</v>
      </c>
      <c r="E163" t="s">
        <v>29</v>
      </c>
      <c r="F163">
        <v>30</v>
      </c>
      <c r="G163" t="s">
        <v>677</v>
      </c>
      <c r="H163" t="s">
        <v>678</v>
      </c>
      <c r="I163" t="s">
        <v>32</v>
      </c>
      <c r="J163" s="1">
        <v>44494</v>
      </c>
      <c r="K163">
        <v>87</v>
      </c>
      <c r="L163" t="s">
        <v>80</v>
      </c>
      <c r="N163">
        <f t="shared" si="2"/>
        <v>0</v>
      </c>
    </row>
    <row r="164" spans="1:14" x14ac:dyDescent="0.3">
      <c r="A164">
        <v>163</v>
      </c>
      <c r="B164" t="s">
        <v>679</v>
      </c>
      <c r="C164" t="s">
        <v>680</v>
      </c>
      <c r="D164" t="s">
        <v>28</v>
      </c>
      <c r="E164" t="s">
        <v>29</v>
      </c>
      <c r="F164">
        <v>90</v>
      </c>
      <c r="G164" t="s">
        <v>681</v>
      </c>
      <c r="H164" t="s">
        <v>682</v>
      </c>
      <c r="I164" t="s">
        <v>32</v>
      </c>
      <c r="J164" s="1">
        <v>44121</v>
      </c>
      <c r="K164">
        <v>13</v>
      </c>
      <c r="L164" t="s">
        <v>45</v>
      </c>
      <c r="N164">
        <f t="shared" si="2"/>
        <v>0</v>
      </c>
    </row>
    <row r="165" spans="1:14" x14ac:dyDescent="0.3">
      <c r="A165">
        <v>164</v>
      </c>
      <c r="B165" t="s">
        <v>683</v>
      </c>
      <c r="C165" t="s">
        <v>445</v>
      </c>
      <c r="D165" t="s">
        <v>28</v>
      </c>
      <c r="E165" t="s">
        <v>29</v>
      </c>
      <c r="F165">
        <v>60</v>
      </c>
      <c r="G165" t="s">
        <v>684</v>
      </c>
      <c r="H165" t="s">
        <v>685</v>
      </c>
      <c r="I165" t="s">
        <v>686</v>
      </c>
      <c r="J165" s="1">
        <v>43985</v>
      </c>
      <c r="K165">
        <v>54</v>
      </c>
      <c r="L165" t="s">
        <v>70</v>
      </c>
      <c r="N165">
        <f t="shared" si="2"/>
        <v>0</v>
      </c>
    </row>
    <row r="166" spans="1:14" x14ac:dyDescent="0.3">
      <c r="A166">
        <v>165</v>
      </c>
      <c r="B166" t="s">
        <v>687</v>
      </c>
      <c r="C166" t="s">
        <v>688</v>
      </c>
      <c r="D166" t="s">
        <v>51</v>
      </c>
      <c r="E166" t="s">
        <v>16</v>
      </c>
      <c r="F166">
        <v>60</v>
      </c>
      <c r="G166" t="s">
        <v>689</v>
      </c>
      <c r="H166" t="s">
        <v>690</v>
      </c>
      <c r="I166" t="s">
        <v>32</v>
      </c>
      <c r="J166" s="1">
        <v>44255</v>
      </c>
      <c r="K166">
        <v>39</v>
      </c>
      <c r="L166" t="s">
        <v>80</v>
      </c>
      <c r="N166">
        <f t="shared" si="2"/>
        <v>0</v>
      </c>
    </row>
    <row r="167" spans="1:14" x14ac:dyDescent="0.3">
      <c r="A167">
        <v>166</v>
      </c>
      <c r="B167" t="s">
        <v>691</v>
      </c>
      <c r="C167" t="s">
        <v>692</v>
      </c>
      <c r="D167" t="s">
        <v>28</v>
      </c>
      <c r="E167" t="s">
        <v>29</v>
      </c>
      <c r="F167">
        <v>30</v>
      </c>
      <c r="G167" t="s">
        <v>693</v>
      </c>
      <c r="H167" t="s">
        <v>694</v>
      </c>
      <c r="I167" t="s">
        <v>32</v>
      </c>
      <c r="J167" s="1">
        <v>44019</v>
      </c>
      <c r="K167">
        <v>75</v>
      </c>
      <c r="L167" t="s">
        <v>159</v>
      </c>
      <c r="N167">
        <f t="shared" si="2"/>
        <v>0</v>
      </c>
    </row>
    <row r="168" spans="1:14" x14ac:dyDescent="0.3">
      <c r="A168">
        <v>167</v>
      </c>
      <c r="B168" t="s">
        <v>695</v>
      </c>
      <c r="C168" t="s">
        <v>696</v>
      </c>
      <c r="D168" t="s">
        <v>51</v>
      </c>
      <c r="E168" t="s">
        <v>16</v>
      </c>
      <c r="F168">
        <v>30</v>
      </c>
      <c r="G168" t="s">
        <v>697</v>
      </c>
      <c r="H168" t="s">
        <v>698</v>
      </c>
      <c r="I168" t="s">
        <v>213</v>
      </c>
      <c r="J168" s="1">
        <v>44022</v>
      </c>
      <c r="K168">
        <v>47</v>
      </c>
      <c r="L168" t="s">
        <v>33</v>
      </c>
      <c r="N168">
        <f t="shared" si="2"/>
        <v>0</v>
      </c>
    </row>
    <row r="169" spans="1:14" x14ac:dyDescent="0.3">
      <c r="A169">
        <v>168</v>
      </c>
      <c r="B169" t="s">
        <v>699</v>
      </c>
      <c r="C169" t="s">
        <v>700</v>
      </c>
      <c r="D169" t="s">
        <v>28</v>
      </c>
      <c r="E169" t="s">
        <v>29</v>
      </c>
      <c r="F169">
        <v>60</v>
      </c>
      <c r="G169" t="s">
        <v>701</v>
      </c>
      <c r="H169" t="s">
        <v>702</v>
      </c>
      <c r="I169" t="s">
        <v>703</v>
      </c>
      <c r="J169" s="1">
        <v>44743</v>
      </c>
      <c r="K169">
        <v>83</v>
      </c>
      <c r="L169" t="s">
        <v>80</v>
      </c>
      <c r="N169">
        <f t="shared" si="2"/>
        <v>0</v>
      </c>
    </row>
    <row r="170" spans="1:14" x14ac:dyDescent="0.3">
      <c r="A170">
        <v>169</v>
      </c>
      <c r="B170" t="s">
        <v>704</v>
      </c>
      <c r="C170" t="s">
        <v>705</v>
      </c>
      <c r="D170" t="s">
        <v>51</v>
      </c>
      <c r="E170" t="s">
        <v>16</v>
      </c>
      <c r="F170">
        <v>60</v>
      </c>
      <c r="G170" t="s">
        <v>706</v>
      </c>
      <c r="H170" t="s">
        <v>163</v>
      </c>
      <c r="I170" t="s">
        <v>164</v>
      </c>
      <c r="J170" s="1">
        <v>44405</v>
      </c>
      <c r="K170">
        <v>64</v>
      </c>
      <c r="L170" t="s">
        <v>101</v>
      </c>
      <c r="N170">
        <f t="shared" si="2"/>
        <v>0</v>
      </c>
    </row>
    <row r="171" spans="1:14" x14ac:dyDescent="0.3">
      <c r="A171">
        <v>170</v>
      </c>
      <c r="B171" t="s">
        <v>707</v>
      </c>
      <c r="C171" t="s">
        <v>708</v>
      </c>
      <c r="D171" t="s">
        <v>28</v>
      </c>
      <c r="E171" t="s">
        <v>29</v>
      </c>
      <c r="F171">
        <v>30</v>
      </c>
      <c r="G171" t="s">
        <v>709</v>
      </c>
      <c r="H171" t="s">
        <v>710</v>
      </c>
      <c r="I171" t="s">
        <v>187</v>
      </c>
      <c r="J171" s="1">
        <v>44495</v>
      </c>
      <c r="K171">
        <v>36</v>
      </c>
      <c r="L171" t="s">
        <v>45</v>
      </c>
      <c r="N171">
        <f t="shared" si="2"/>
        <v>0</v>
      </c>
    </row>
    <row r="172" spans="1:14" x14ac:dyDescent="0.3">
      <c r="A172">
        <v>171</v>
      </c>
      <c r="B172" t="s">
        <v>711</v>
      </c>
      <c r="C172" t="s">
        <v>82</v>
      </c>
      <c r="D172" t="s">
        <v>28</v>
      </c>
      <c r="E172" t="s">
        <v>29</v>
      </c>
      <c r="F172">
        <v>30</v>
      </c>
      <c r="G172" t="s">
        <v>712</v>
      </c>
      <c r="H172" t="s">
        <v>713</v>
      </c>
      <c r="I172" t="s">
        <v>146</v>
      </c>
      <c r="J172" s="1">
        <v>44252</v>
      </c>
      <c r="K172">
        <v>36</v>
      </c>
      <c r="L172" t="s">
        <v>45</v>
      </c>
      <c r="N172">
        <f t="shared" si="2"/>
        <v>0</v>
      </c>
    </row>
    <row r="173" spans="1:14" x14ac:dyDescent="0.3">
      <c r="A173">
        <v>172</v>
      </c>
      <c r="B173" t="s">
        <v>714</v>
      </c>
      <c r="C173" t="s">
        <v>715</v>
      </c>
      <c r="D173" t="s">
        <v>28</v>
      </c>
      <c r="E173" t="s">
        <v>29</v>
      </c>
      <c r="F173">
        <v>30</v>
      </c>
      <c r="G173" t="s">
        <v>712</v>
      </c>
      <c r="H173" t="s">
        <v>716</v>
      </c>
      <c r="I173" t="s">
        <v>32</v>
      </c>
      <c r="J173" s="1">
        <v>44294</v>
      </c>
      <c r="K173">
        <v>91</v>
      </c>
      <c r="L173" t="s">
        <v>80</v>
      </c>
      <c r="N173">
        <f t="shared" si="2"/>
        <v>0</v>
      </c>
    </row>
    <row r="174" spans="1:14" x14ac:dyDescent="0.3">
      <c r="A174">
        <v>173</v>
      </c>
      <c r="B174" t="s">
        <v>717</v>
      </c>
      <c r="C174" t="s">
        <v>718</v>
      </c>
      <c r="D174" t="s">
        <v>51</v>
      </c>
      <c r="E174" t="s">
        <v>16</v>
      </c>
      <c r="F174">
        <v>60</v>
      </c>
      <c r="G174" t="s">
        <v>719</v>
      </c>
      <c r="H174" t="s">
        <v>720</v>
      </c>
      <c r="I174" t="s">
        <v>686</v>
      </c>
      <c r="J174" s="1">
        <v>44720</v>
      </c>
      <c r="K174">
        <v>73</v>
      </c>
      <c r="L174" t="s">
        <v>159</v>
      </c>
      <c r="N174">
        <f t="shared" si="2"/>
        <v>0</v>
      </c>
    </row>
    <row r="175" spans="1:14" x14ac:dyDescent="0.3">
      <c r="A175">
        <v>174</v>
      </c>
      <c r="B175" t="s">
        <v>721</v>
      </c>
      <c r="C175" t="s">
        <v>722</v>
      </c>
      <c r="D175" t="s">
        <v>28</v>
      </c>
      <c r="E175" t="s">
        <v>29</v>
      </c>
      <c r="F175">
        <v>60</v>
      </c>
      <c r="G175" t="s">
        <v>723</v>
      </c>
      <c r="H175" t="s">
        <v>724</v>
      </c>
      <c r="I175" t="s">
        <v>240</v>
      </c>
      <c r="J175" s="1">
        <v>44849</v>
      </c>
      <c r="K175">
        <v>52</v>
      </c>
      <c r="L175" t="s">
        <v>70</v>
      </c>
      <c r="N175">
        <f t="shared" si="2"/>
        <v>0</v>
      </c>
    </row>
    <row r="176" spans="1:14" x14ac:dyDescent="0.3">
      <c r="A176">
        <v>175</v>
      </c>
      <c r="B176" t="s">
        <v>725</v>
      </c>
      <c r="C176" t="s">
        <v>242</v>
      </c>
      <c r="D176" t="s">
        <v>28</v>
      </c>
      <c r="E176" t="s">
        <v>29</v>
      </c>
      <c r="F176">
        <v>60</v>
      </c>
      <c r="G176" t="s">
        <v>723</v>
      </c>
      <c r="H176" t="s">
        <v>726</v>
      </c>
      <c r="I176" t="s">
        <v>32</v>
      </c>
      <c r="J176" s="1">
        <v>44766</v>
      </c>
      <c r="K176">
        <v>94</v>
      </c>
      <c r="L176" t="s">
        <v>33</v>
      </c>
      <c r="N176">
        <f t="shared" si="2"/>
        <v>0</v>
      </c>
    </row>
    <row r="177" spans="1:14" x14ac:dyDescent="0.3">
      <c r="A177">
        <v>176</v>
      </c>
      <c r="B177" t="s">
        <v>727</v>
      </c>
      <c r="C177" t="s">
        <v>728</v>
      </c>
      <c r="D177" t="s">
        <v>28</v>
      </c>
      <c r="E177" t="s">
        <v>29</v>
      </c>
      <c r="F177">
        <v>90</v>
      </c>
      <c r="G177" t="s">
        <v>729</v>
      </c>
      <c r="H177" t="s">
        <v>730</v>
      </c>
      <c r="I177" t="s">
        <v>187</v>
      </c>
      <c r="J177" s="1">
        <v>44484</v>
      </c>
      <c r="K177">
        <v>17</v>
      </c>
      <c r="L177" t="s">
        <v>64</v>
      </c>
      <c r="N177">
        <f t="shared" si="2"/>
        <v>0</v>
      </c>
    </row>
    <row r="178" spans="1:14" x14ac:dyDescent="0.3">
      <c r="A178">
        <v>177</v>
      </c>
      <c r="B178" t="s">
        <v>731</v>
      </c>
      <c r="C178" t="s">
        <v>732</v>
      </c>
      <c r="D178" t="s">
        <v>28</v>
      </c>
      <c r="E178" t="s">
        <v>29</v>
      </c>
      <c r="F178">
        <v>60</v>
      </c>
      <c r="G178" t="s">
        <v>733</v>
      </c>
      <c r="H178" t="s">
        <v>734</v>
      </c>
      <c r="I178" t="s">
        <v>32</v>
      </c>
      <c r="J178" s="1">
        <v>43835</v>
      </c>
      <c r="K178">
        <v>40</v>
      </c>
      <c r="L178" t="s">
        <v>54</v>
      </c>
      <c r="N178">
        <f t="shared" si="2"/>
        <v>0</v>
      </c>
    </row>
    <row r="179" spans="1:14" x14ac:dyDescent="0.3">
      <c r="A179">
        <v>178</v>
      </c>
      <c r="B179" t="s">
        <v>735</v>
      </c>
      <c r="C179" t="s">
        <v>736</v>
      </c>
      <c r="D179" t="s">
        <v>28</v>
      </c>
      <c r="E179" t="s">
        <v>29</v>
      </c>
      <c r="F179">
        <v>60</v>
      </c>
      <c r="G179" t="s">
        <v>737</v>
      </c>
      <c r="H179" t="s">
        <v>738</v>
      </c>
      <c r="I179" t="s">
        <v>38</v>
      </c>
      <c r="J179" s="1">
        <v>44222</v>
      </c>
      <c r="K179">
        <v>2</v>
      </c>
      <c r="L179" t="s">
        <v>20</v>
      </c>
      <c r="N179">
        <f t="shared" si="2"/>
        <v>0</v>
      </c>
    </row>
    <row r="180" spans="1:14" x14ac:dyDescent="0.3">
      <c r="A180">
        <v>179</v>
      </c>
      <c r="B180" t="s">
        <v>739</v>
      </c>
      <c r="C180" t="s">
        <v>740</v>
      </c>
      <c r="D180" t="s">
        <v>51</v>
      </c>
      <c r="E180" t="s">
        <v>16</v>
      </c>
      <c r="F180">
        <v>30</v>
      </c>
      <c r="G180" t="s">
        <v>741</v>
      </c>
      <c r="H180" t="s">
        <v>742</v>
      </c>
      <c r="I180" t="s">
        <v>124</v>
      </c>
      <c r="J180" s="1">
        <v>44311</v>
      </c>
      <c r="K180">
        <v>50</v>
      </c>
      <c r="L180" t="s">
        <v>45</v>
      </c>
      <c r="N180">
        <f t="shared" si="2"/>
        <v>0</v>
      </c>
    </row>
    <row r="181" spans="1:14" x14ac:dyDescent="0.3">
      <c r="A181">
        <v>180</v>
      </c>
      <c r="B181" t="s">
        <v>743</v>
      </c>
      <c r="C181" t="s">
        <v>744</v>
      </c>
      <c r="D181" t="s">
        <v>28</v>
      </c>
      <c r="E181" t="s">
        <v>29</v>
      </c>
      <c r="F181">
        <v>60</v>
      </c>
      <c r="G181" t="s">
        <v>745</v>
      </c>
      <c r="H181" t="s">
        <v>746</v>
      </c>
      <c r="I181" t="s">
        <v>32</v>
      </c>
      <c r="J181" s="1">
        <v>43991</v>
      </c>
      <c r="K181">
        <v>66</v>
      </c>
      <c r="L181" t="s">
        <v>54</v>
      </c>
      <c r="N181">
        <f t="shared" si="2"/>
        <v>0</v>
      </c>
    </row>
    <row r="182" spans="1:14" x14ac:dyDescent="0.3">
      <c r="A182">
        <v>181</v>
      </c>
      <c r="B182" t="s">
        <v>747</v>
      </c>
      <c r="C182" t="s">
        <v>748</v>
      </c>
      <c r="D182" t="s">
        <v>28</v>
      </c>
      <c r="E182" t="s">
        <v>29</v>
      </c>
      <c r="F182">
        <v>90</v>
      </c>
      <c r="G182" t="s">
        <v>749</v>
      </c>
      <c r="H182" t="s">
        <v>750</v>
      </c>
      <c r="I182" t="s">
        <v>25</v>
      </c>
      <c r="J182" s="1">
        <v>44887</v>
      </c>
      <c r="K182">
        <v>50</v>
      </c>
      <c r="L182" t="s">
        <v>64</v>
      </c>
      <c r="N182">
        <f t="shared" si="2"/>
        <v>0</v>
      </c>
    </row>
    <row r="183" spans="1:14" x14ac:dyDescent="0.3">
      <c r="A183">
        <v>182</v>
      </c>
      <c r="B183" t="s">
        <v>751</v>
      </c>
      <c r="C183" t="s">
        <v>752</v>
      </c>
      <c r="D183" t="s">
        <v>28</v>
      </c>
      <c r="E183" t="s">
        <v>29</v>
      </c>
      <c r="F183">
        <v>90</v>
      </c>
      <c r="G183" t="s">
        <v>753</v>
      </c>
      <c r="H183" t="s">
        <v>754</v>
      </c>
      <c r="I183" t="s">
        <v>25</v>
      </c>
      <c r="J183" s="1">
        <v>44872</v>
      </c>
      <c r="K183">
        <v>96</v>
      </c>
      <c r="L183" t="s">
        <v>39</v>
      </c>
      <c r="N183">
        <f t="shared" si="2"/>
        <v>0</v>
      </c>
    </row>
    <row r="184" spans="1:14" x14ac:dyDescent="0.3">
      <c r="A184">
        <v>183</v>
      </c>
      <c r="B184" t="s">
        <v>755</v>
      </c>
      <c r="C184" t="s">
        <v>756</v>
      </c>
      <c r="D184" t="s">
        <v>28</v>
      </c>
      <c r="E184" t="s">
        <v>29</v>
      </c>
      <c r="F184">
        <v>30</v>
      </c>
      <c r="G184" t="s">
        <v>757</v>
      </c>
      <c r="H184" t="s">
        <v>462</v>
      </c>
      <c r="I184" t="s">
        <v>32</v>
      </c>
      <c r="J184" s="1">
        <v>44779</v>
      </c>
      <c r="K184">
        <v>38</v>
      </c>
      <c r="L184" t="s">
        <v>39</v>
      </c>
      <c r="N184">
        <f t="shared" si="2"/>
        <v>0</v>
      </c>
    </row>
    <row r="185" spans="1:14" x14ac:dyDescent="0.3">
      <c r="A185">
        <v>184</v>
      </c>
      <c r="B185" t="s">
        <v>758</v>
      </c>
      <c r="C185" t="s">
        <v>759</v>
      </c>
      <c r="D185" t="s">
        <v>51</v>
      </c>
      <c r="E185" t="s">
        <v>16</v>
      </c>
      <c r="F185">
        <v>60</v>
      </c>
      <c r="G185" t="s">
        <v>760</v>
      </c>
      <c r="H185" t="s">
        <v>627</v>
      </c>
      <c r="I185" t="s">
        <v>294</v>
      </c>
      <c r="J185" s="1">
        <v>43881</v>
      </c>
      <c r="K185">
        <v>42</v>
      </c>
      <c r="L185" t="s">
        <v>70</v>
      </c>
      <c r="N185">
        <f t="shared" si="2"/>
        <v>0</v>
      </c>
    </row>
    <row r="186" spans="1:14" x14ac:dyDescent="0.3">
      <c r="A186">
        <v>185</v>
      </c>
      <c r="B186" t="s">
        <v>761</v>
      </c>
      <c r="C186" t="s">
        <v>762</v>
      </c>
      <c r="D186" t="s">
        <v>15</v>
      </c>
      <c r="E186" t="s">
        <v>16</v>
      </c>
      <c r="F186">
        <v>60</v>
      </c>
      <c r="G186" t="s">
        <v>763</v>
      </c>
      <c r="H186" t="s">
        <v>764</v>
      </c>
      <c r="I186" t="s">
        <v>32</v>
      </c>
      <c r="J186" s="1">
        <v>44347</v>
      </c>
      <c r="K186">
        <v>31</v>
      </c>
      <c r="L186" t="s">
        <v>45</v>
      </c>
      <c r="N186">
        <f t="shared" si="2"/>
        <v>0</v>
      </c>
    </row>
    <row r="187" spans="1:14" x14ac:dyDescent="0.3">
      <c r="A187">
        <v>186</v>
      </c>
      <c r="B187" t="s">
        <v>765</v>
      </c>
      <c r="C187" t="s">
        <v>766</v>
      </c>
      <c r="D187" t="s">
        <v>28</v>
      </c>
      <c r="E187" t="s">
        <v>29</v>
      </c>
      <c r="F187">
        <v>60</v>
      </c>
      <c r="G187" t="s">
        <v>767</v>
      </c>
      <c r="H187" t="s">
        <v>768</v>
      </c>
      <c r="I187" t="s">
        <v>124</v>
      </c>
      <c r="J187" s="1">
        <v>44198</v>
      </c>
      <c r="K187">
        <v>18</v>
      </c>
      <c r="L187" t="s">
        <v>20</v>
      </c>
      <c r="N187">
        <f t="shared" si="2"/>
        <v>0</v>
      </c>
    </row>
    <row r="188" spans="1:14" x14ac:dyDescent="0.3">
      <c r="A188">
        <v>187</v>
      </c>
      <c r="B188" t="s">
        <v>769</v>
      </c>
      <c r="C188" t="s">
        <v>770</v>
      </c>
      <c r="D188" t="s">
        <v>51</v>
      </c>
      <c r="E188" t="s">
        <v>16</v>
      </c>
      <c r="F188">
        <v>30</v>
      </c>
      <c r="G188" t="s">
        <v>771</v>
      </c>
      <c r="H188" t="s">
        <v>772</v>
      </c>
      <c r="I188" t="s">
        <v>32</v>
      </c>
      <c r="J188" s="1">
        <v>43943</v>
      </c>
      <c r="K188">
        <v>73</v>
      </c>
      <c r="L188" t="s">
        <v>70</v>
      </c>
      <c r="N188">
        <f t="shared" si="2"/>
        <v>0</v>
      </c>
    </row>
    <row r="189" spans="1:14" x14ac:dyDescent="0.3">
      <c r="A189">
        <v>188</v>
      </c>
      <c r="B189" t="s">
        <v>773</v>
      </c>
      <c r="C189" t="s">
        <v>774</v>
      </c>
      <c r="D189" t="s">
        <v>28</v>
      </c>
      <c r="E189" t="s">
        <v>29</v>
      </c>
      <c r="F189">
        <v>30</v>
      </c>
      <c r="G189" t="s">
        <v>775</v>
      </c>
      <c r="H189" t="s">
        <v>776</v>
      </c>
      <c r="I189" t="s">
        <v>777</v>
      </c>
      <c r="J189" s="1">
        <v>44557</v>
      </c>
      <c r="K189">
        <v>44</v>
      </c>
      <c r="L189" t="s">
        <v>33</v>
      </c>
      <c r="N189">
        <f t="shared" si="2"/>
        <v>0</v>
      </c>
    </row>
    <row r="190" spans="1:14" x14ac:dyDescent="0.3">
      <c r="A190">
        <v>189</v>
      </c>
      <c r="B190" t="s">
        <v>778</v>
      </c>
      <c r="C190" t="s">
        <v>779</v>
      </c>
      <c r="D190" t="s">
        <v>28</v>
      </c>
      <c r="E190" t="s">
        <v>29</v>
      </c>
      <c r="F190">
        <v>60</v>
      </c>
      <c r="G190" t="s">
        <v>780</v>
      </c>
      <c r="H190" t="s">
        <v>781</v>
      </c>
      <c r="I190" t="s">
        <v>294</v>
      </c>
      <c r="J190" s="1">
        <v>44049</v>
      </c>
      <c r="K190">
        <v>21</v>
      </c>
      <c r="L190" t="s">
        <v>20</v>
      </c>
      <c r="N190">
        <f t="shared" si="2"/>
        <v>0</v>
      </c>
    </row>
    <row r="191" spans="1:14" x14ac:dyDescent="0.3">
      <c r="A191">
        <v>190</v>
      </c>
      <c r="B191" t="s">
        <v>782</v>
      </c>
      <c r="C191" t="s">
        <v>783</v>
      </c>
      <c r="D191" t="s">
        <v>41</v>
      </c>
      <c r="E191" t="s">
        <v>16</v>
      </c>
      <c r="F191">
        <v>90</v>
      </c>
      <c r="G191" t="s">
        <v>784</v>
      </c>
      <c r="H191" t="s">
        <v>443</v>
      </c>
      <c r="I191" t="s">
        <v>294</v>
      </c>
      <c r="J191" s="1">
        <v>44054</v>
      </c>
      <c r="K191">
        <v>46</v>
      </c>
      <c r="L191" t="s">
        <v>101</v>
      </c>
      <c r="N191">
        <f t="shared" si="2"/>
        <v>0</v>
      </c>
    </row>
    <row r="192" spans="1:14" x14ac:dyDescent="0.3">
      <c r="A192">
        <v>191</v>
      </c>
      <c r="B192" t="s">
        <v>785</v>
      </c>
      <c r="C192" t="s">
        <v>121</v>
      </c>
      <c r="D192" t="s">
        <v>28</v>
      </c>
      <c r="E192" t="s">
        <v>29</v>
      </c>
      <c r="F192">
        <v>30</v>
      </c>
      <c r="G192" t="s">
        <v>786</v>
      </c>
      <c r="H192" t="s">
        <v>538</v>
      </c>
      <c r="I192" t="s">
        <v>32</v>
      </c>
      <c r="J192" s="1">
        <v>43946</v>
      </c>
      <c r="K192">
        <v>20</v>
      </c>
      <c r="L192" t="s">
        <v>70</v>
      </c>
      <c r="N192">
        <f t="shared" si="2"/>
        <v>0</v>
      </c>
    </row>
    <row r="193" spans="1:14" x14ac:dyDescent="0.3">
      <c r="A193">
        <v>192</v>
      </c>
      <c r="B193" t="s">
        <v>787</v>
      </c>
      <c r="C193" t="s">
        <v>788</v>
      </c>
      <c r="D193" t="s">
        <v>28</v>
      </c>
      <c r="E193" t="s">
        <v>29</v>
      </c>
      <c r="F193">
        <v>30</v>
      </c>
      <c r="G193" t="s">
        <v>789</v>
      </c>
      <c r="H193" t="s">
        <v>378</v>
      </c>
      <c r="I193" t="s">
        <v>146</v>
      </c>
      <c r="J193" s="1">
        <v>44417</v>
      </c>
      <c r="K193">
        <v>6</v>
      </c>
      <c r="L193" t="s">
        <v>45</v>
      </c>
      <c r="N193">
        <f t="shared" si="2"/>
        <v>0</v>
      </c>
    </row>
    <row r="194" spans="1:14" x14ac:dyDescent="0.3">
      <c r="A194">
        <v>193</v>
      </c>
      <c r="B194" t="s">
        <v>790</v>
      </c>
      <c r="C194" t="s">
        <v>791</v>
      </c>
      <c r="D194" t="s">
        <v>117</v>
      </c>
      <c r="E194" t="s">
        <v>16</v>
      </c>
      <c r="F194">
        <v>90</v>
      </c>
      <c r="G194" t="s">
        <v>792</v>
      </c>
      <c r="H194" t="s">
        <v>793</v>
      </c>
      <c r="I194" t="s">
        <v>178</v>
      </c>
      <c r="J194" s="1">
        <v>44348</v>
      </c>
      <c r="K194">
        <v>38</v>
      </c>
      <c r="L194" t="s">
        <v>33</v>
      </c>
      <c r="N194">
        <f t="shared" ref="N194:N257" si="3">COUNTBLANK(A194:L194)</f>
        <v>0</v>
      </c>
    </row>
    <row r="195" spans="1:14" x14ac:dyDescent="0.3">
      <c r="A195">
        <v>194</v>
      </c>
      <c r="B195" t="s">
        <v>794</v>
      </c>
      <c r="C195" t="s">
        <v>795</v>
      </c>
      <c r="D195" t="s">
        <v>51</v>
      </c>
      <c r="E195" t="s">
        <v>16</v>
      </c>
      <c r="F195">
        <v>30</v>
      </c>
      <c r="G195" t="s">
        <v>796</v>
      </c>
      <c r="H195" t="s">
        <v>288</v>
      </c>
      <c r="I195" t="s">
        <v>32</v>
      </c>
      <c r="J195" s="1">
        <v>43965</v>
      </c>
      <c r="K195">
        <v>56</v>
      </c>
      <c r="L195" t="s">
        <v>39</v>
      </c>
      <c r="N195">
        <f t="shared" si="3"/>
        <v>0</v>
      </c>
    </row>
    <row r="196" spans="1:14" x14ac:dyDescent="0.3">
      <c r="A196">
        <v>195</v>
      </c>
      <c r="B196" t="s">
        <v>797</v>
      </c>
      <c r="C196" t="s">
        <v>798</v>
      </c>
      <c r="D196" t="s">
        <v>15</v>
      </c>
      <c r="E196" t="s">
        <v>16</v>
      </c>
      <c r="F196">
        <v>90</v>
      </c>
      <c r="G196" t="s">
        <v>799</v>
      </c>
      <c r="H196" t="s">
        <v>781</v>
      </c>
      <c r="I196" t="s">
        <v>294</v>
      </c>
      <c r="J196" s="1">
        <v>44449</v>
      </c>
      <c r="K196">
        <v>88</v>
      </c>
      <c r="L196" t="s">
        <v>20</v>
      </c>
      <c r="N196">
        <f t="shared" si="3"/>
        <v>0</v>
      </c>
    </row>
    <row r="197" spans="1:14" x14ac:dyDescent="0.3">
      <c r="A197">
        <v>196</v>
      </c>
      <c r="B197" t="s">
        <v>800</v>
      </c>
      <c r="C197" t="s">
        <v>317</v>
      </c>
      <c r="D197" t="s">
        <v>28</v>
      </c>
      <c r="E197" t="s">
        <v>29</v>
      </c>
      <c r="F197">
        <v>60</v>
      </c>
      <c r="G197" t="s">
        <v>801</v>
      </c>
      <c r="H197" t="s">
        <v>802</v>
      </c>
      <c r="I197" t="s">
        <v>294</v>
      </c>
      <c r="J197" s="1">
        <v>44500</v>
      </c>
      <c r="K197">
        <v>9</v>
      </c>
      <c r="L197" t="s">
        <v>70</v>
      </c>
      <c r="N197">
        <f t="shared" si="3"/>
        <v>0</v>
      </c>
    </row>
    <row r="198" spans="1:14" x14ac:dyDescent="0.3">
      <c r="A198">
        <v>197</v>
      </c>
      <c r="B198" t="s">
        <v>803</v>
      </c>
      <c r="C198" t="s">
        <v>804</v>
      </c>
      <c r="D198" t="s">
        <v>28</v>
      </c>
      <c r="E198" t="s">
        <v>29</v>
      </c>
      <c r="F198">
        <v>90</v>
      </c>
      <c r="G198" t="s">
        <v>805</v>
      </c>
      <c r="H198" t="s">
        <v>806</v>
      </c>
      <c r="I198" t="s">
        <v>178</v>
      </c>
      <c r="J198" s="1">
        <v>44536</v>
      </c>
      <c r="K198">
        <v>38</v>
      </c>
      <c r="L198" t="s">
        <v>33</v>
      </c>
      <c r="N198">
        <f t="shared" si="3"/>
        <v>0</v>
      </c>
    </row>
    <row r="199" spans="1:14" x14ac:dyDescent="0.3">
      <c r="A199">
        <v>198</v>
      </c>
      <c r="B199" t="s">
        <v>807</v>
      </c>
      <c r="C199" t="s">
        <v>808</v>
      </c>
      <c r="D199" t="s">
        <v>117</v>
      </c>
      <c r="E199" t="s">
        <v>29</v>
      </c>
      <c r="F199">
        <v>60</v>
      </c>
      <c r="G199" t="s">
        <v>809</v>
      </c>
      <c r="H199" t="s">
        <v>810</v>
      </c>
      <c r="I199" t="s">
        <v>32</v>
      </c>
      <c r="J199" s="1">
        <v>44565</v>
      </c>
      <c r="K199">
        <v>10</v>
      </c>
      <c r="L199" t="s">
        <v>70</v>
      </c>
      <c r="N199">
        <f t="shared" si="3"/>
        <v>0</v>
      </c>
    </row>
    <row r="200" spans="1:14" x14ac:dyDescent="0.3">
      <c r="A200">
        <v>199</v>
      </c>
      <c r="B200" t="s">
        <v>811</v>
      </c>
      <c r="C200" t="s">
        <v>812</v>
      </c>
      <c r="D200" t="s">
        <v>28</v>
      </c>
      <c r="E200" t="s">
        <v>29</v>
      </c>
      <c r="F200">
        <v>30</v>
      </c>
      <c r="G200" t="s">
        <v>813</v>
      </c>
      <c r="H200" t="s">
        <v>814</v>
      </c>
      <c r="I200" t="s">
        <v>124</v>
      </c>
      <c r="J200" s="1">
        <v>44494</v>
      </c>
      <c r="K200">
        <v>72</v>
      </c>
      <c r="L200" t="s">
        <v>54</v>
      </c>
      <c r="N200">
        <f t="shared" si="3"/>
        <v>0</v>
      </c>
    </row>
    <row r="201" spans="1:14" x14ac:dyDescent="0.3">
      <c r="A201">
        <v>200</v>
      </c>
      <c r="B201" t="s">
        <v>815</v>
      </c>
      <c r="C201" t="s">
        <v>816</v>
      </c>
      <c r="D201" t="s">
        <v>15</v>
      </c>
      <c r="E201" t="s">
        <v>16</v>
      </c>
      <c r="F201">
        <v>60</v>
      </c>
      <c r="G201" t="s">
        <v>817</v>
      </c>
      <c r="H201" t="s">
        <v>818</v>
      </c>
      <c r="I201" t="s">
        <v>819</v>
      </c>
      <c r="J201" s="1">
        <v>44531</v>
      </c>
      <c r="K201">
        <v>69</v>
      </c>
      <c r="L201" t="s">
        <v>159</v>
      </c>
      <c r="N201">
        <f t="shared" si="3"/>
        <v>0</v>
      </c>
    </row>
    <row r="202" spans="1:14" x14ac:dyDescent="0.3">
      <c r="A202">
        <v>201</v>
      </c>
      <c r="B202" t="s">
        <v>820</v>
      </c>
      <c r="C202" t="s">
        <v>821</v>
      </c>
      <c r="D202" t="s">
        <v>28</v>
      </c>
      <c r="E202" t="s">
        <v>29</v>
      </c>
      <c r="F202">
        <v>90</v>
      </c>
      <c r="G202" t="s">
        <v>822</v>
      </c>
      <c r="H202" t="s">
        <v>823</v>
      </c>
      <c r="I202" t="s">
        <v>187</v>
      </c>
      <c r="J202" s="1">
        <v>44584</v>
      </c>
      <c r="K202">
        <v>80</v>
      </c>
      <c r="L202" t="s">
        <v>39</v>
      </c>
      <c r="N202">
        <f t="shared" si="3"/>
        <v>0</v>
      </c>
    </row>
    <row r="203" spans="1:14" x14ac:dyDescent="0.3">
      <c r="A203">
        <v>202</v>
      </c>
      <c r="B203" t="s">
        <v>824</v>
      </c>
      <c r="C203" t="s">
        <v>825</v>
      </c>
      <c r="D203" t="s">
        <v>28</v>
      </c>
      <c r="E203" t="s">
        <v>29</v>
      </c>
      <c r="F203">
        <v>30</v>
      </c>
      <c r="G203" t="s">
        <v>826</v>
      </c>
      <c r="H203" t="s">
        <v>827</v>
      </c>
      <c r="I203" t="s">
        <v>124</v>
      </c>
      <c r="J203" s="1">
        <v>44352</v>
      </c>
      <c r="K203">
        <v>80</v>
      </c>
      <c r="L203" t="s">
        <v>159</v>
      </c>
      <c r="N203">
        <f t="shared" si="3"/>
        <v>0</v>
      </c>
    </row>
    <row r="204" spans="1:14" x14ac:dyDescent="0.3">
      <c r="A204" s="2">
        <v>203</v>
      </c>
      <c r="B204" s="2" t="s">
        <v>828</v>
      </c>
      <c r="C204" s="2" t="s">
        <v>829</v>
      </c>
      <c r="D204" s="2" t="s">
        <v>28</v>
      </c>
      <c r="E204" s="2" t="s">
        <v>29</v>
      </c>
      <c r="F204" s="2">
        <v>90</v>
      </c>
      <c r="G204" s="2" t="s">
        <v>830</v>
      </c>
      <c r="H204" s="2"/>
      <c r="I204" s="2" t="s">
        <v>366</v>
      </c>
      <c r="J204" s="3">
        <v>44916</v>
      </c>
      <c r="K204" s="2">
        <v>4</v>
      </c>
      <c r="L204" s="2" t="s">
        <v>101</v>
      </c>
      <c r="M204" s="2"/>
      <c r="N204" s="2">
        <f t="shared" si="3"/>
        <v>1</v>
      </c>
    </row>
    <row r="205" spans="1:14" x14ac:dyDescent="0.3">
      <c r="A205">
        <v>204</v>
      </c>
      <c r="B205" t="s">
        <v>831</v>
      </c>
      <c r="C205" t="s">
        <v>832</v>
      </c>
      <c r="D205" t="s">
        <v>28</v>
      </c>
      <c r="E205" t="s">
        <v>29</v>
      </c>
      <c r="F205">
        <v>30</v>
      </c>
      <c r="G205" t="s">
        <v>833</v>
      </c>
      <c r="H205" t="s">
        <v>834</v>
      </c>
      <c r="I205" t="s">
        <v>32</v>
      </c>
      <c r="J205" s="1">
        <v>44823</v>
      </c>
      <c r="K205">
        <v>50</v>
      </c>
      <c r="L205" t="s">
        <v>45</v>
      </c>
      <c r="N205">
        <f t="shared" si="3"/>
        <v>0</v>
      </c>
    </row>
    <row r="206" spans="1:14" x14ac:dyDescent="0.3">
      <c r="A206">
        <v>205</v>
      </c>
      <c r="B206" t="s">
        <v>835</v>
      </c>
      <c r="C206" t="s">
        <v>836</v>
      </c>
      <c r="D206" t="s">
        <v>51</v>
      </c>
      <c r="E206" t="s">
        <v>16</v>
      </c>
      <c r="F206">
        <v>60</v>
      </c>
      <c r="G206" t="s">
        <v>837</v>
      </c>
      <c r="H206" t="s">
        <v>838</v>
      </c>
      <c r="I206" t="s">
        <v>839</v>
      </c>
      <c r="J206" s="1">
        <v>44065</v>
      </c>
      <c r="K206">
        <v>19</v>
      </c>
      <c r="L206" t="s">
        <v>20</v>
      </c>
      <c r="N206">
        <f t="shared" si="3"/>
        <v>0</v>
      </c>
    </row>
    <row r="207" spans="1:14" x14ac:dyDescent="0.3">
      <c r="A207">
        <v>206</v>
      </c>
      <c r="B207" t="s">
        <v>840</v>
      </c>
      <c r="C207" t="s">
        <v>841</v>
      </c>
      <c r="D207" t="s">
        <v>28</v>
      </c>
      <c r="E207" t="s">
        <v>29</v>
      </c>
      <c r="F207">
        <v>30</v>
      </c>
      <c r="G207" t="s">
        <v>837</v>
      </c>
      <c r="H207" t="s">
        <v>842</v>
      </c>
      <c r="I207" t="s">
        <v>32</v>
      </c>
      <c r="J207" s="1">
        <v>44261</v>
      </c>
      <c r="K207">
        <v>46</v>
      </c>
      <c r="L207" t="s">
        <v>54</v>
      </c>
      <c r="N207">
        <f t="shared" si="3"/>
        <v>0</v>
      </c>
    </row>
    <row r="208" spans="1:14" x14ac:dyDescent="0.3">
      <c r="A208">
        <v>207</v>
      </c>
      <c r="B208" t="s">
        <v>843</v>
      </c>
      <c r="C208" t="s">
        <v>844</v>
      </c>
      <c r="D208" t="s">
        <v>51</v>
      </c>
      <c r="E208" t="s">
        <v>16</v>
      </c>
      <c r="F208">
        <v>90</v>
      </c>
      <c r="G208" t="s">
        <v>845</v>
      </c>
      <c r="H208" t="s">
        <v>447</v>
      </c>
      <c r="I208" t="s">
        <v>32</v>
      </c>
      <c r="J208" s="1">
        <v>44524</v>
      </c>
      <c r="K208">
        <v>74</v>
      </c>
      <c r="L208" t="s">
        <v>20</v>
      </c>
      <c r="N208">
        <f t="shared" si="3"/>
        <v>0</v>
      </c>
    </row>
    <row r="209" spans="1:14" x14ac:dyDescent="0.3">
      <c r="A209">
        <v>208</v>
      </c>
      <c r="B209" t="s">
        <v>846</v>
      </c>
      <c r="C209" t="s">
        <v>847</v>
      </c>
      <c r="D209" t="s">
        <v>28</v>
      </c>
      <c r="E209" t="s">
        <v>29</v>
      </c>
      <c r="F209">
        <v>60</v>
      </c>
      <c r="G209" t="s">
        <v>848</v>
      </c>
      <c r="H209" t="s">
        <v>849</v>
      </c>
      <c r="I209" t="s">
        <v>124</v>
      </c>
      <c r="J209" s="1">
        <v>43844</v>
      </c>
      <c r="K209">
        <v>17</v>
      </c>
      <c r="L209" t="s">
        <v>33</v>
      </c>
      <c r="N209">
        <f t="shared" si="3"/>
        <v>0</v>
      </c>
    </row>
    <row r="210" spans="1:14" x14ac:dyDescent="0.3">
      <c r="A210">
        <v>209</v>
      </c>
      <c r="B210" t="s">
        <v>850</v>
      </c>
      <c r="C210" t="s">
        <v>851</v>
      </c>
      <c r="D210" t="s">
        <v>15</v>
      </c>
      <c r="E210" t="s">
        <v>16</v>
      </c>
      <c r="F210">
        <v>60</v>
      </c>
      <c r="G210" t="s">
        <v>852</v>
      </c>
      <c r="H210" t="s">
        <v>853</v>
      </c>
      <c r="I210" t="s">
        <v>32</v>
      </c>
      <c r="J210" s="1">
        <v>44758</v>
      </c>
      <c r="K210">
        <v>8</v>
      </c>
      <c r="L210" t="s">
        <v>33</v>
      </c>
      <c r="N210">
        <f t="shared" si="3"/>
        <v>0</v>
      </c>
    </row>
    <row r="211" spans="1:14" x14ac:dyDescent="0.3">
      <c r="A211">
        <v>210</v>
      </c>
      <c r="B211" t="s">
        <v>854</v>
      </c>
      <c r="C211" t="s">
        <v>855</v>
      </c>
      <c r="D211" t="s">
        <v>51</v>
      </c>
      <c r="E211" t="s">
        <v>16</v>
      </c>
      <c r="F211">
        <v>60</v>
      </c>
      <c r="G211" t="s">
        <v>856</v>
      </c>
      <c r="H211" t="s">
        <v>702</v>
      </c>
      <c r="I211" t="s">
        <v>703</v>
      </c>
      <c r="J211" s="1">
        <v>44813</v>
      </c>
      <c r="K211">
        <v>4</v>
      </c>
      <c r="L211" t="s">
        <v>159</v>
      </c>
      <c r="N211">
        <f t="shared" si="3"/>
        <v>0</v>
      </c>
    </row>
    <row r="212" spans="1:14" x14ac:dyDescent="0.3">
      <c r="A212">
        <v>211</v>
      </c>
      <c r="B212" t="s">
        <v>857</v>
      </c>
      <c r="C212" t="s">
        <v>858</v>
      </c>
      <c r="D212" t="s">
        <v>51</v>
      </c>
      <c r="E212" t="s">
        <v>16</v>
      </c>
      <c r="F212">
        <v>30</v>
      </c>
      <c r="G212" t="s">
        <v>859</v>
      </c>
      <c r="H212" t="s">
        <v>860</v>
      </c>
      <c r="I212" t="s">
        <v>861</v>
      </c>
      <c r="J212" s="1">
        <v>44397</v>
      </c>
      <c r="K212">
        <v>35</v>
      </c>
      <c r="L212" t="s">
        <v>64</v>
      </c>
      <c r="N212">
        <f t="shared" si="3"/>
        <v>0</v>
      </c>
    </row>
    <row r="213" spans="1:14" x14ac:dyDescent="0.3">
      <c r="A213">
        <v>212</v>
      </c>
      <c r="B213" t="s">
        <v>862</v>
      </c>
      <c r="C213" t="s">
        <v>653</v>
      </c>
      <c r="D213" t="s">
        <v>15</v>
      </c>
      <c r="E213" t="s">
        <v>16</v>
      </c>
      <c r="F213">
        <v>30</v>
      </c>
      <c r="G213" t="s">
        <v>863</v>
      </c>
      <c r="H213" t="s">
        <v>864</v>
      </c>
      <c r="I213" t="s">
        <v>19</v>
      </c>
      <c r="J213" s="1">
        <v>44175</v>
      </c>
      <c r="K213">
        <v>3</v>
      </c>
      <c r="L213" t="s">
        <v>70</v>
      </c>
      <c r="N213">
        <f t="shared" si="3"/>
        <v>0</v>
      </c>
    </row>
    <row r="214" spans="1:14" x14ac:dyDescent="0.3">
      <c r="A214">
        <v>213</v>
      </c>
      <c r="B214" t="s">
        <v>865</v>
      </c>
      <c r="C214" t="s">
        <v>866</v>
      </c>
      <c r="D214" t="s">
        <v>28</v>
      </c>
      <c r="E214" t="s">
        <v>29</v>
      </c>
      <c r="F214">
        <v>90</v>
      </c>
      <c r="G214" t="s">
        <v>867</v>
      </c>
      <c r="H214" t="s">
        <v>868</v>
      </c>
      <c r="I214" t="s">
        <v>32</v>
      </c>
      <c r="J214" s="1">
        <v>44462</v>
      </c>
      <c r="K214">
        <v>87</v>
      </c>
      <c r="L214" t="s">
        <v>20</v>
      </c>
      <c r="N214">
        <f t="shared" si="3"/>
        <v>0</v>
      </c>
    </row>
    <row r="215" spans="1:14" x14ac:dyDescent="0.3">
      <c r="A215">
        <v>214</v>
      </c>
      <c r="B215" t="s">
        <v>869</v>
      </c>
      <c r="C215" t="s">
        <v>870</v>
      </c>
      <c r="D215" t="s">
        <v>28</v>
      </c>
      <c r="E215" t="s">
        <v>29</v>
      </c>
      <c r="F215">
        <v>60</v>
      </c>
      <c r="G215" t="s">
        <v>871</v>
      </c>
      <c r="H215" t="s">
        <v>466</v>
      </c>
      <c r="I215" t="s">
        <v>187</v>
      </c>
      <c r="J215" s="1">
        <v>44518</v>
      </c>
      <c r="K215">
        <v>42</v>
      </c>
      <c r="L215" t="s">
        <v>33</v>
      </c>
      <c r="N215">
        <f t="shared" si="3"/>
        <v>0</v>
      </c>
    </row>
    <row r="216" spans="1:14" x14ac:dyDescent="0.3">
      <c r="A216">
        <v>215</v>
      </c>
      <c r="B216" t="s">
        <v>872</v>
      </c>
      <c r="C216" t="s">
        <v>873</v>
      </c>
      <c r="D216" t="s">
        <v>28</v>
      </c>
      <c r="E216" t="s">
        <v>29</v>
      </c>
      <c r="F216">
        <v>60</v>
      </c>
      <c r="G216" t="s">
        <v>874</v>
      </c>
      <c r="H216" t="s">
        <v>875</v>
      </c>
      <c r="I216" t="s">
        <v>187</v>
      </c>
      <c r="J216" s="1">
        <v>44819</v>
      </c>
      <c r="K216">
        <v>93</v>
      </c>
      <c r="L216" t="s">
        <v>159</v>
      </c>
      <c r="N216">
        <f t="shared" si="3"/>
        <v>0</v>
      </c>
    </row>
    <row r="217" spans="1:14" x14ac:dyDescent="0.3">
      <c r="A217">
        <v>216</v>
      </c>
      <c r="B217" t="s">
        <v>782</v>
      </c>
      <c r="C217" t="s">
        <v>441</v>
      </c>
      <c r="D217" t="s">
        <v>51</v>
      </c>
      <c r="E217" t="s">
        <v>16</v>
      </c>
      <c r="F217">
        <v>60</v>
      </c>
      <c r="G217" t="s">
        <v>876</v>
      </c>
      <c r="H217" t="s">
        <v>877</v>
      </c>
      <c r="I217" t="s">
        <v>32</v>
      </c>
      <c r="J217" s="1">
        <v>44651</v>
      </c>
      <c r="K217">
        <v>100</v>
      </c>
      <c r="L217" t="s">
        <v>45</v>
      </c>
      <c r="N217">
        <f t="shared" si="3"/>
        <v>0</v>
      </c>
    </row>
    <row r="218" spans="1:14" x14ac:dyDescent="0.3">
      <c r="A218">
        <v>217</v>
      </c>
      <c r="B218" t="s">
        <v>878</v>
      </c>
      <c r="C218" t="s">
        <v>879</v>
      </c>
      <c r="D218" t="s">
        <v>28</v>
      </c>
      <c r="E218" t="s">
        <v>29</v>
      </c>
      <c r="F218">
        <v>30</v>
      </c>
      <c r="G218" t="s">
        <v>880</v>
      </c>
      <c r="H218" t="s">
        <v>881</v>
      </c>
      <c r="I218" t="s">
        <v>178</v>
      </c>
      <c r="J218" s="1">
        <v>44382</v>
      </c>
      <c r="K218">
        <v>42</v>
      </c>
      <c r="L218" t="s">
        <v>39</v>
      </c>
      <c r="N218">
        <f t="shared" si="3"/>
        <v>0</v>
      </c>
    </row>
    <row r="219" spans="1:14" x14ac:dyDescent="0.3">
      <c r="A219">
        <v>218</v>
      </c>
      <c r="B219" t="s">
        <v>882</v>
      </c>
      <c r="C219" t="s">
        <v>883</v>
      </c>
      <c r="D219" t="s">
        <v>28</v>
      </c>
      <c r="E219" t="s">
        <v>29</v>
      </c>
      <c r="F219">
        <v>90</v>
      </c>
      <c r="G219" t="s">
        <v>884</v>
      </c>
      <c r="H219" t="s">
        <v>885</v>
      </c>
      <c r="I219" t="s">
        <v>886</v>
      </c>
      <c r="J219" s="1">
        <v>44582</v>
      </c>
      <c r="K219">
        <v>92</v>
      </c>
      <c r="L219" t="s">
        <v>64</v>
      </c>
      <c r="N219">
        <f t="shared" si="3"/>
        <v>0</v>
      </c>
    </row>
    <row r="220" spans="1:14" x14ac:dyDescent="0.3">
      <c r="A220">
        <v>219</v>
      </c>
      <c r="B220" t="s">
        <v>887</v>
      </c>
      <c r="C220" t="s">
        <v>888</v>
      </c>
      <c r="D220" t="s">
        <v>28</v>
      </c>
      <c r="E220" t="s">
        <v>29</v>
      </c>
      <c r="F220">
        <v>60</v>
      </c>
      <c r="G220" t="s">
        <v>889</v>
      </c>
      <c r="H220" t="s">
        <v>890</v>
      </c>
      <c r="I220" t="s">
        <v>178</v>
      </c>
      <c r="J220" s="1">
        <v>44653</v>
      </c>
      <c r="K220">
        <v>100</v>
      </c>
      <c r="L220" t="s">
        <v>45</v>
      </c>
      <c r="N220">
        <f t="shared" si="3"/>
        <v>0</v>
      </c>
    </row>
    <row r="221" spans="1:14" x14ac:dyDescent="0.3">
      <c r="A221">
        <v>220</v>
      </c>
      <c r="B221" t="s">
        <v>891</v>
      </c>
      <c r="C221" t="s">
        <v>892</v>
      </c>
      <c r="D221" t="s">
        <v>28</v>
      </c>
      <c r="E221" t="s">
        <v>29</v>
      </c>
      <c r="F221">
        <v>90</v>
      </c>
      <c r="G221" t="s">
        <v>893</v>
      </c>
      <c r="H221" t="s">
        <v>894</v>
      </c>
      <c r="I221" t="s">
        <v>38</v>
      </c>
      <c r="J221" s="1">
        <v>44542</v>
      </c>
      <c r="K221">
        <v>16</v>
      </c>
      <c r="L221" t="s">
        <v>54</v>
      </c>
      <c r="N221">
        <f t="shared" si="3"/>
        <v>0</v>
      </c>
    </row>
    <row r="222" spans="1:14" x14ac:dyDescent="0.3">
      <c r="A222">
        <v>221</v>
      </c>
      <c r="B222" t="s">
        <v>895</v>
      </c>
      <c r="C222" t="s">
        <v>896</v>
      </c>
      <c r="D222" t="s">
        <v>51</v>
      </c>
      <c r="E222" t="s">
        <v>16</v>
      </c>
      <c r="F222">
        <v>30</v>
      </c>
      <c r="G222" t="s">
        <v>897</v>
      </c>
      <c r="H222" t="s">
        <v>898</v>
      </c>
      <c r="I222" t="s">
        <v>32</v>
      </c>
      <c r="J222" s="1">
        <v>44507</v>
      </c>
      <c r="K222">
        <v>24</v>
      </c>
      <c r="L222" t="s">
        <v>101</v>
      </c>
      <c r="N222">
        <f t="shared" si="3"/>
        <v>0</v>
      </c>
    </row>
    <row r="223" spans="1:14" x14ac:dyDescent="0.3">
      <c r="A223">
        <v>222</v>
      </c>
      <c r="B223" t="s">
        <v>899</v>
      </c>
      <c r="C223" t="s">
        <v>644</v>
      </c>
      <c r="D223" t="s">
        <v>28</v>
      </c>
      <c r="E223" t="s">
        <v>29</v>
      </c>
      <c r="F223">
        <v>30</v>
      </c>
      <c r="G223" t="s">
        <v>900</v>
      </c>
      <c r="H223" t="s">
        <v>901</v>
      </c>
      <c r="I223" t="s">
        <v>146</v>
      </c>
      <c r="J223" s="1">
        <v>44726</v>
      </c>
      <c r="K223">
        <v>25</v>
      </c>
      <c r="L223" t="s">
        <v>80</v>
      </c>
      <c r="N223">
        <f t="shared" si="3"/>
        <v>0</v>
      </c>
    </row>
    <row r="224" spans="1:14" x14ac:dyDescent="0.3">
      <c r="A224">
        <v>223</v>
      </c>
      <c r="B224" t="s">
        <v>188</v>
      </c>
      <c r="C224" t="s">
        <v>902</v>
      </c>
      <c r="D224" t="s">
        <v>117</v>
      </c>
      <c r="E224" t="s">
        <v>29</v>
      </c>
      <c r="F224">
        <v>90</v>
      </c>
      <c r="G224" t="s">
        <v>903</v>
      </c>
      <c r="H224" t="s">
        <v>904</v>
      </c>
      <c r="I224" t="s">
        <v>32</v>
      </c>
      <c r="J224" s="1">
        <v>44517</v>
      </c>
      <c r="K224">
        <v>4</v>
      </c>
      <c r="L224" t="s">
        <v>80</v>
      </c>
      <c r="N224">
        <f t="shared" si="3"/>
        <v>0</v>
      </c>
    </row>
    <row r="225" spans="1:14" x14ac:dyDescent="0.3">
      <c r="A225">
        <v>224</v>
      </c>
      <c r="B225" t="s">
        <v>905</v>
      </c>
      <c r="C225" t="s">
        <v>906</v>
      </c>
      <c r="D225" t="s">
        <v>28</v>
      </c>
      <c r="E225" t="s">
        <v>29</v>
      </c>
      <c r="F225">
        <v>60</v>
      </c>
      <c r="G225" t="s">
        <v>907</v>
      </c>
      <c r="H225" t="s">
        <v>908</v>
      </c>
      <c r="I225" t="s">
        <v>575</v>
      </c>
      <c r="J225" s="1">
        <v>44728</v>
      </c>
      <c r="K225">
        <v>103</v>
      </c>
      <c r="L225" t="s">
        <v>39</v>
      </c>
      <c r="N225">
        <f t="shared" si="3"/>
        <v>0</v>
      </c>
    </row>
    <row r="226" spans="1:14" x14ac:dyDescent="0.3">
      <c r="A226">
        <v>225</v>
      </c>
      <c r="B226" t="s">
        <v>909</v>
      </c>
      <c r="C226" t="s">
        <v>910</v>
      </c>
      <c r="D226" t="s">
        <v>51</v>
      </c>
      <c r="E226" t="s">
        <v>16</v>
      </c>
      <c r="F226">
        <v>30</v>
      </c>
      <c r="G226" t="s">
        <v>911</v>
      </c>
      <c r="H226" t="s">
        <v>912</v>
      </c>
      <c r="I226" t="s">
        <v>913</v>
      </c>
      <c r="J226" s="1">
        <v>44334</v>
      </c>
      <c r="K226">
        <v>28</v>
      </c>
      <c r="L226" t="s">
        <v>39</v>
      </c>
      <c r="N226">
        <f t="shared" si="3"/>
        <v>0</v>
      </c>
    </row>
    <row r="227" spans="1:14" x14ac:dyDescent="0.3">
      <c r="A227">
        <v>226</v>
      </c>
      <c r="B227" t="s">
        <v>914</v>
      </c>
      <c r="C227" t="s">
        <v>915</v>
      </c>
      <c r="D227" t="s">
        <v>28</v>
      </c>
      <c r="E227" t="s">
        <v>29</v>
      </c>
      <c r="F227">
        <v>30</v>
      </c>
      <c r="G227" t="s">
        <v>916</v>
      </c>
      <c r="H227" t="s">
        <v>917</v>
      </c>
      <c r="I227" t="s">
        <v>32</v>
      </c>
      <c r="J227" s="1">
        <v>44802</v>
      </c>
      <c r="K227">
        <v>14</v>
      </c>
      <c r="L227" t="s">
        <v>70</v>
      </c>
      <c r="N227">
        <f t="shared" si="3"/>
        <v>0</v>
      </c>
    </row>
    <row r="228" spans="1:14" x14ac:dyDescent="0.3">
      <c r="A228">
        <v>227</v>
      </c>
      <c r="B228" t="s">
        <v>918</v>
      </c>
      <c r="C228" t="s">
        <v>189</v>
      </c>
      <c r="D228" t="s">
        <v>15</v>
      </c>
      <c r="E228" t="s">
        <v>16</v>
      </c>
      <c r="F228">
        <v>30</v>
      </c>
      <c r="G228" t="s">
        <v>919</v>
      </c>
      <c r="H228" t="s">
        <v>920</v>
      </c>
      <c r="I228" t="s">
        <v>178</v>
      </c>
      <c r="J228" s="1">
        <v>44544</v>
      </c>
      <c r="K228">
        <v>54</v>
      </c>
      <c r="L228" t="s">
        <v>45</v>
      </c>
      <c r="N228">
        <f t="shared" si="3"/>
        <v>0</v>
      </c>
    </row>
    <row r="229" spans="1:14" x14ac:dyDescent="0.3">
      <c r="A229">
        <v>228</v>
      </c>
      <c r="B229" t="s">
        <v>921</v>
      </c>
      <c r="C229" t="s">
        <v>922</v>
      </c>
      <c r="D229" t="s">
        <v>28</v>
      </c>
      <c r="E229" t="s">
        <v>29</v>
      </c>
      <c r="F229">
        <v>30</v>
      </c>
      <c r="G229" t="s">
        <v>923</v>
      </c>
      <c r="H229" t="s">
        <v>924</v>
      </c>
      <c r="I229" t="s">
        <v>32</v>
      </c>
      <c r="J229" s="1">
        <v>44815</v>
      </c>
      <c r="K229">
        <v>68</v>
      </c>
      <c r="L229" t="s">
        <v>64</v>
      </c>
      <c r="N229">
        <f t="shared" si="3"/>
        <v>0</v>
      </c>
    </row>
    <row r="230" spans="1:14" x14ac:dyDescent="0.3">
      <c r="A230">
        <v>229</v>
      </c>
      <c r="B230" t="s">
        <v>452</v>
      </c>
      <c r="C230" t="s">
        <v>925</v>
      </c>
      <c r="D230" t="s">
        <v>28</v>
      </c>
      <c r="E230" t="s">
        <v>29</v>
      </c>
      <c r="F230">
        <v>60</v>
      </c>
      <c r="G230" t="s">
        <v>926</v>
      </c>
      <c r="H230" t="s">
        <v>927</v>
      </c>
      <c r="I230" t="s">
        <v>129</v>
      </c>
      <c r="J230" s="1">
        <v>44158</v>
      </c>
      <c r="K230">
        <v>9</v>
      </c>
      <c r="L230" t="s">
        <v>101</v>
      </c>
      <c r="N230">
        <f t="shared" si="3"/>
        <v>0</v>
      </c>
    </row>
    <row r="231" spans="1:14" x14ac:dyDescent="0.3">
      <c r="A231">
        <v>230</v>
      </c>
      <c r="B231" t="s">
        <v>928</v>
      </c>
      <c r="C231" t="s">
        <v>929</v>
      </c>
      <c r="D231" t="s">
        <v>28</v>
      </c>
      <c r="E231" t="s">
        <v>29</v>
      </c>
      <c r="F231">
        <v>30</v>
      </c>
      <c r="G231" t="s">
        <v>930</v>
      </c>
      <c r="H231" t="s">
        <v>742</v>
      </c>
      <c r="I231" t="s">
        <v>124</v>
      </c>
      <c r="J231" s="1">
        <v>44897</v>
      </c>
      <c r="K231">
        <v>46</v>
      </c>
      <c r="L231" t="s">
        <v>70</v>
      </c>
      <c r="N231">
        <f t="shared" si="3"/>
        <v>0</v>
      </c>
    </row>
    <row r="232" spans="1:14" x14ac:dyDescent="0.3">
      <c r="A232">
        <v>231</v>
      </c>
      <c r="B232" t="s">
        <v>492</v>
      </c>
      <c r="C232" t="s">
        <v>931</v>
      </c>
      <c r="D232" t="s">
        <v>28</v>
      </c>
      <c r="E232" t="s">
        <v>29</v>
      </c>
      <c r="F232">
        <v>60</v>
      </c>
      <c r="G232" t="s">
        <v>932</v>
      </c>
      <c r="H232" t="s">
        <v>933</v>
      </c>
      <c r="I232" t="s">
        <v>934</v>
      </c>
      <c r="J232" s="1">
        <v>44214</v>
      </c>
      <c r="K232">
        <v>53</v>
      </c>
      <c r="L232" t="s">
        <v>20</v>
      </c>
      <c r="N232">
        <f t="shared" si="3"/>
        <v>0</v>
      </c>
    </row>
    <row r="233" spans="1:14" x14ac:dyDescent="0.3">
      <c r="A233">
        <v>232</v>
      </c>
      <c r="B233" t="s">
        <v>935</v>
      </c>
      <c r="C233" t="s">
        <v>936</v>
      </c>
      <c r="D233" t="s">
        <v>28</v>
      </c>
      <c r="E233" t="s">
        <v>29</v>
      </c>
      <c r="F233">
        <v>30</v>
      </c>
      <c r="G233" t="s">
        <v>937</v>
      </c>
      <c r="H233" t="s">
        <v>938</v>
      </c>
      <c r="I233" t="s">
        <v>25</v>
      </c>
      <c r="J233" s="1">
        <v>43959</v>
      </c>
      <c r="K233">
        <v>20</v>
      </c>
      <c r="L233" t="s">
        <v>70</v>
      </c>
      <c r="N233">
        <f t="shared" si="3"/>
        <v>0</v>
      </c>
    </row>
    <row r="234" spans="1:14" x14ac:dyDescent="0.3">
      <c r="A234">
        <v>233</v>
      </c>
      <c r="B234" t="s">
        <v>939</v>
      </c>
      <c r="C234" t="s">
        <v>940</v>
      </c>
      <c r="D234" t="s">
        <v>15</v>
      </c>
      <c r="E234" t="s">
        <v>16</v>
      </c>
      <c r="F234">
        <v>30</v>
      </c>
      <c r="G234" t="s">
        <v>941</v>
      </c>
      <c r="H234" t="s">
        <v>942</v>
      </c>
      <c r="I234" t="s">
        <v>32</v>
      </c>
      <c r="J234" s="1">
        <v>44635</v>
      </c>
      <c r="K234">
        <v>55</v>
      </c>
      <c r="L234" t="s">
        <v>64</v>
      </c>
      <c r="N234">
        <f t="shared" si="3"/>
        <v>0</v>
      </c>
    </row>
    <row r="235" spans="1:14" x14ac:dyDescent="0.3">
      <c r="A235">
        <v>234</v>
      </c>
      <c r="B235" t="s">
        <v>943</v>
      </c>
      <c r="C235" t="s">
        <v>944</v>
      </c>
      <c r="D235" t="s">
        <v>92</v>
      </c>
      <c r="E235" t="s">
        <v>29</v>
      </c>
      <c r="F235">
        <v>30</v>
      </c>
      <c r="G235" t="s">
        <v>945</v>
      </c>
      <c r="H235" t="s">
        <v>946</v>
      </c>
      <c r="I235" t="s">
        <v>947</v>
      </c>
      <c r="J235" s="1">
        <v>44299</v>
      </c>
      <c r="K235">
        <v>86</v>
      </c>
      <c r="L235" t="s">
        <v>33</v>
      </c>
      <c r="N235">
        <f t="shared" si="3"/>
        <v>0</v>
      </c>
    </row>
    <row r="236" spans="1:14" x14ac:dyDescent="0.3">
      <c r="A236">
        <v>235</v>
      </c>
      <c r="B236" t="s">
        <v>948</v>
      </c>
      <c r="C236" t="s">
        <v>949</v>
      </c>
      <c r="D236" t="s">
        <v>28</v>
      </c>
      <c r="E236" t="s">
        <v>29</v>
      </c>
      <c r="F236">
        <v>60</v>
      </c>
      <c r="G236" t="s">
        <v>950</v>
      </c>
      <c r="H236" t="s">
        <v>951</v>
      </c>
      <c r="I236" t="s">
        <v>95</v>
      </c>
      <c r="J236" s="1">
        <v>44219</v>
      </c>
      <c r="K236">
        <v>70</v>
      </c>
      <c r="L236" t="s">
        <v>45</v>
      </c>
      <c r="N236">
        <f t="shared" si="3"/>
        <v>0</v>
      </c>
    </row>
    <row r="237" spans="1:14" x14ac:dyDescent="0.3">
      <c r="A237">
        <v>236</v>
      </c>
      <c r="B237" t="s">
        <v>952</v>
      </c>
      <c r="C237" t="s">
        <v>953</v>
      </c>
      <c r="D237" t="s">
        <v>15</v>
      </c>
      <c r="E237" t="s">
        <v>16</v>
      </c>
      <c r="F237">
        <v>60</v>
      </c>
      <c r="G237" t="s">
        <v>954</v>
      </c>
      <c r="H237" t="s">
        <v>908</v>
      </c>
      <c r="I237" t="s">
        <v>575</v>
      </c>
      <c r="J237" s="1">
        <v>44836</v>
      </c>
      <c r="K237">
        <v>2</v>
      </c>
      <c r="L237" t="s">
        <v>80</v>
      </c>
      <c r="N237">
        <f t="shared" si="3"/>
        <v>0</v>
      </c>
    </row>
    <row r="238" spans="1:14" x14ac:dyDescent="0.3">
      <c r="A238">
        <v>237</v>
      </c>
      <c r="B238" t="s">
        <v>68</v>
      </c>
      <c r="C238" t="s">
        <v>955</v>
      </c>
      <c r="D238" t="s">
        <v>51</v>
      </c>
      <c r="E238" t="s">
        <v>16</v>
      </c>
      <c r="F238">
        <v>90</v>
      </c>
      <c r="G238" t="s">
        <v>956</v>
      </c>
      <c r="H238" t="s">
        <v>957</v>
      </c>
      <c r="I238" t="s">
        <v>95</v>
      </c>
      <c r="J238" s="1">
        <v>44580</v>
      </c>
      <c r="K238">
        <v>99</v>
      </c>
      <c r="L238" t="s">
        <v>20</v>
      </c>
      <c r="N238">
        <f t="shared" si="3"/>
        <v>0</v>
      </c>
    </row>
    <row r="239" spans="1:14" x14ac:dyDescent="0.3">
      <c r="A239">
        <v>238</v>
      </c>
      <c r="B239" t="s">
        <v>958</v>
      </c>
      <c r="C239" t="s">
        <v>928</v>
      </c>
      <c r="D239" t="s">
        <v>15</v>
      </c>
      <c r="E239" t="s">
        <v>16</v>
      </c>
      <c r="F239">
        <v>90</v>
      </c>
      <c r="G239" t="s">
        <v>959</v>
      </c>
      <c r="H239" t="s">
        <v>408</v>
      </c>
      <c r="I239" t="s">
        <v>25</v>
      </c>
      <c r="J239" s="1">
        <v>44164</v>
      </c>
      <c r="K239">
        <v>30</v>
      </c>
      <c r="L239" t="s">
        <v>101</v>
      </c>
      <c r="N239">
        <f t="shared" si="3"/>
        <v>0</v>
      </c>
    </row>
    <row r="240" spans="1:14" x14ac:dyDescent="0.3">
      <c r="A240">
        <v>239</v>
      </c>
      <c r="B240" t="s">
        <v>960</v>
      </c>
      <c r="C240" t="s">
        <v>961</v>
      </c>
      <c r="D240" t="s">
        <v>28</v>
      </c>
      <c r="E240" t="s">
        <v>29</v>
      </c>
      <c r="F240">
        <v>60</v>
      </c>
      <c r="G240" t="s">
        <v>962</v>
      </c>
      <c r="H240" t="s">
        <v>963</v>
      </c>
      <c r="I240" t="s">
        <v>25</v>
      </c>
      <c r="J240" s="1">
        <v>44416</v>
      </c>
      <c r="K240">
        <v>89</v>
      </c>
      <c r="L240" t="s">
        <v>54</v>
      </c>
      <c r="N240">
        <f t="shared" si="3"/>
        <v>0</v>
      </c>
    </row>
    <row r="241" spans="1:14" x14ac:dyDescent="0.3">
      <c r="A241">
        <v>240</v>
      </c>
      <c r="B241" t="s">
        <v>960</v>
      </c>
      <c r="C241" t="s">
        <v>961</v>
      </c>
      <c r="D241" t="s">
        <v>28</v>
      </c>
      <c r="E241" t="s">
        <v>29</v>
      </c>
      <c r="F241">
        <v>60</v>
      </c>
      <c r="G241" t="s">
        <v>962</v>
      </c>
      <c r="H241" t="s">
        <v>963</v>
      </c>
      <c r="I241" t="s">
        <v>25</v>
      </c>
      <c r="J241" s="1">
        <v>44416</v>
      </c>
      <c r="K241">
        <v>89</v>
      </c>
      <c r="L241" t="s">
        <v>54</v>
      </c>
      <c r="N241">
        <f t="shared" si="3"/>
        <v>0</v>
      </c>
    </row>
    <row r="242" spans="1:14" x14ac:dyDescent="0.3">
      <c r="A242">
        <v>241</v>
      </c>
      <c r="B242" t="s">
        <v>964</v>
      </c>
      <c r="C242" t="s">
        <v>335</v>
      </c>
      <c r="D242" t="s">
        <v>28</v>
      </c>
      <c r="E242" t="s">
        <v>29</v>
      </c>
      <c r="F242">
        <v>60</v>
      </c>
      <c r="G242" t="s">
        <v>965</v>
      </c>
      <c r="H242" t="s">
        <v>966</v>
      </c>
      <c r="I242" t="s">
        <v>187</v>
      </c>
      <c r="J242" s="1">
        <v>44677</v>
      </c>
      <c r="K242">
        <v>80</v>
      </c>
      <c r="L242" t="s">
        <v>70</v>
      </c>
      <c r="N242">
        <f t="shared" si="3"/>
        <v>0</v>
      </c>
    </row>
    <row r="243" spans="1:14" x14ac:dyDescent="0.3">
      <c r="A243">
        <v>242</v>
      </c>
      <c r="B243" t="s">
        <v>967</v>
      </c>
      <c r="C243" t="s">
        <v>968</v>
      </c>
      <c r="D243" t="s">
        <v>51</v>
      </c>
      <c r="E243" t="s">
        <v>16</v>
      </c>
      <c r="F243">
        <v>30</v>
      </c>
      <c r="G243" t="s">
        <v>969</v>
      </c>
      <c r="H243" t="s">
        <v>970</v>
      </c>
      <c r="I243" t="s">
        <v>187</v>
      </c>
      <c r="J243" s="1">
        <v>44516</v>
      </c>
      <c r="K243">
        <v>42</v>
      </c>
      <c r="L243" t="s">
        <v>39</v>
      </c>
      <c r="N243">
        <f t="shared" si="3"/>
        <v>0</v>
      </c>
    </row>
    <row r="244" spans="1:14" x14ac:dyDescent="0.3">
      <c r="A244">
        <v>243</v>
      </c>
      <c r="B244" t="s">
        <v>971</v>
      </c>
      <c r="C244" t="s">
        <v>972</v>
      </c>
      <c r="D244" t="s">
        <v>51</v>
      </c>
      <c r="E244" t="s">
        <v>16</v>
      </c>
      <c r="F244">
        <v>60</v>
      </c>
      <c r="G244" t="s">
        <v>973</v>
      </c>
      <c r="H244" t="s">
        <v>974</v>
      </c>
      <c r="I244" t="s">
        <v>32</v>
      </c>
      <c r="J244" s="1">
        <v>44063</v>
      </c>
      <c r="K244">
        <v>84</v>
      </c>
      <c r="L244" t="s">
        <v>80</v>
      </c>
      <c r="N244">
        <f t="shared" si="3"/>
        <v>0</v>
      </c>
    </row>
    <row r="245" spans="1:14" x14ac:dyDescent="0.3">
      <c r="A245">
        <v>244</v>
      </c>
      <c r="B245" t="s">
        <v>975</v>
      </c>
      <c r="C245" t="s">
        <v>976</v>
      </c>
      <c r="D245" t="s">
        <v>28</v>
      </c>
      <c r="E245" t="s">
        <v>29</v>
      </c>
      <c r="F245">
        <v>30</v>
      </c>
      <c r="G245" t="s">
        <v>977</v>
      </c>
      <c r="H245" t="s">
        <v>978</v>
      </c>
      <c r="I245" t="s">
        <v>294</v>
      </c>
      <c r="J245" s="1">
        <v>43923</v>
      </c>
      <c r="K245">
        <v>80</v>
      </c>
      <c r="L245" t="s">
        <v>70</v>
      </c>
      <c r="N245">
        <f t="shared" si="3"/>
        <v>0</v>
      </c>
    </row>
    <row r="246" spans="1:14" x14ac:dyDescent="0.3">
      <c r="A246">
        <v>245</v>
      </c>
      <c r="B246" t="s">
        <v>979</v>
      </c>
      <c r="C246" t="s">
        <v>940</v>
      </c>
      <c r="D246" t="s">
        <v>28</v>
      </c>
      <c r="E246" t="s">
        <v>29</v>
      </c>
      <c r="F246">
        <v>60</v>
      </c>
      <c r="G246" t="s">
        <v>980</v>
      </c>
      <c r="H246" t="s">
        <v>981</v>
      </c>
      <c r="I246" t="s">
        <v>32</v>
      </c>
      <c r="J246" s="1">
        <v>44609</v>
      </c>
      <c r="K246">
        <v>40</v>
      </c>
      <c r="L246" t="s">
        <v>39</v>
      </c>
      <c r="N246">
        <f t="shared" si="3"/>
        <v>0</v>
      </c>
    </row>
    <row r="247" spans="1:14" x14ac:dyDescent="0.3">
      <c r="A247">
        <v>246</v>
      </c>
      <c r="B247" t="s">
        <v>982</v>
      </c>
      <c r="C247" t="s">
        <v>983</v>
      </c>
      <c r="D247" t="s">
        <v>28</v>
      </c>
      <c r="E247" t="s">
        <v>29</v>
      </c>
      <c r="F247">
        <v>90</v>
      </c>
      <c r="G247" t="s">
        <v>984</v>
      </c>
      <c r="H247" t="s">
        <v>985</v>
      </c>
      <c r="I247" t="s">
        <v>38</v>
      </c>
      <c r="J247" s="1">
        <v>44093</v>
      </c>
      <c r="K247">
        <v>7</v>
      </c>
      <c r="L247" t="s">
        <v>39</v>
      </c>
      <c r="N247">
        <f t="shared" si="3"/>
        <v>0</v>
      </c>
    </row>
    <row r="248" spans="1:14" x14ac:dyDescent="0.3">
      <c r="A248">
        <v>247</v>
      </c>
      <c r="B248" t="s">
        <v>986</v>
      </c>
      <c r="C248" t="s">
        <v>987</v>
      </c>
      <c r="D248" t="s">
        <v>28</v>
      </c>
      <c r="E248" t="s">
        <v>29</v>
      </c>
      <c r="F248">
        <v>60</v>
      </c>
      <c r="G248" t="s">
        <v>988</v>
      </c>
      <c r="H248" t="s">
        <v>989</v>
      </c>
      <c r="I248" t="s">
        <v>124</v>
      </c>
      <c r="J248" s="1">
        <v>43846</v>
      </c>
      <c r="K248">
        <v>71</v>
      </c>
      <c r="L248" t="s">
        <v>20</v>
      </c>
      <c r="N248">
        <f t="shared" si="3"/>
        <v>0</v>
      </c>
    </row>
    <row r="249" spans="1:14" x14ac:dyDescent="0.3">
      <c r="A249">
        <v>248</v>
      </c>
      <c r="B249" t="s">
        <v>990</v>
      </c>
      <c r="C249" t="s">
        <v>991</v>
      </c>
      <c r="D249" t="s">
        <v>28</v>
      </c>
      <c r="E249" t="s">
        <v>29</v>
      </c>
      <c r="F249">
        <v>90</v>
      </c>
      <c r="G249" t="s">
        <v>992</v>
      </c>
      <c r="H249" t="s">
        <v>993</v>
      </c>
      <c r="I249" t="s">
        <v>32</v>
      </c>
      <c r="J249" s="1">
        <v>44272</v>
      </c>
      <c r="K249">
        <v>20</v>
      </c>
      <c r="L249" t="s">
        <v>20</v>
      </c>
      <c r="N249">
        <f t="shared" si="3"/>
        <v>0</v>
      </c>
    </row>
    <row r="250" spans="1:14" x14ac:dyDescent="0.3">
      <c r="A250">
        <v>249</v>
      </c>
      <c r="B250" t="s">
        <v>994</v>
      </c>
      <c r="C250" t="s">
        <v>995</v>
      </c>
      <c r="D250" t="s">
        <v>28</v>
      </c>
      <c r="E250" t="s">
        <v>29</v>
      </c>
      <c r="F250">
        <v>30</v>
      </c>
      <c r="G250" t="s">
        <v>996</v>
      </c>
      <c r="H250" t="s">
        <v>997</v>
      </c>
      <c r="I250" t="s">
        <v>110</v>
      </c>
      <c r="J250" s="1">
        <v>44826</v>
      </c>
      <c r="K250">
        <v>8</v>
      </c>
      <c r="L250" t="s">
        <v>20</v>
      </c>
      <c r="N250">
        <f t="shared" si="3"/>
        <v>0</v>
      </c>
    </row>
    <row r="251" spans="1:14" x14ac:dyDescent="0.3">
      <c r="A251">
        <v>250</v>
      </c>
      <c r="B251" t="s">
        <v>998</v>
      </c>
      <c r="C251" t="s">
        <v>999</v>
      </c>
      <c r="D251" t="s">
        <v>51</v>
      </c>
      <c r="E251" t="s">
        <v>16</v>
      </c>
      <c r="F251">
        <v>30</v>
      </c>
      <c r="G251" t="s">
        <v>1000</v>
      </c>
      <c r="H251" t="s">
        <v>1001</v>
      </c>
      <c r="I251" t="s">
        <v>32</v>
      </c>
      <c r="J251" s="1">
        <v>44450</v>
      </c>
      <c r="K251">
        <v>6</v>
      </c>
      <c r="L251" t="s">
        <v>64</v>
      </c>
      <c r="N251">
        <f t="shared" si="3"/>
        <v>0</v>
      </c>
    </row>
    <row r="252" spans="1:14" x14ac:dyDescent="0.3">
      <c r="A252">
        <v>251</v>
      </c>
      <c r="B252" t="s">
        <v>1002</v>
      </c>
      <c r="C252" t="s">
        <v>1003</v>
      </c>
      <c r="D252" t="s">
        <v>28</v>
      </c>
      <c r="E252" t="s">
        <v>29</v>
      </c>
      <c r="F252">
        <v>90</v>
      </c>
      <c r="G252" t="s">
        <v>1004</v>
      </c>
      <c r="H252" t="s">
        <v>1005</v>
      </c>
      <c r="I252" t="s">
        <v>178</v>
      </c>
      <c r="J252" s="1">
        <v>44108</v>
      </c>
      <c r="K252">
        <v>8</v>
      </c>
      <c r="L252" t="s">
        <v>54</v>
      </c>
      <c r="N252">
        <f t="shared" si="3"/>
        <v>0</v>
      </c>
    </row>
    <row r="253" spans="1:14" x14ac:dyDescent="0.3">
      <c r="A253">
        <v>252</v>
      </c>
      <c r="B253" t="s">
        <v>1006</v>
      </c>
      <c r="C253" t="s">
        <v>955</v>
      </c>
      <c r="D253" t="s">
        <v>41</v>
      </c>
      <c r="E253" t="s">
        <v>16</v>
      </c>
      <c r="F253">
        <v>90</v>
      </c>
      <c r="G253" t="s">
        <v>1007</v>
      </c>
      <c r="H253" t="s">
        <v>1008</v>
      </c>
      <c r="I253" t="s">
        <v>32</v>
      </c>
      <c r="J253" s="1">
        <v>44308</v>
      </c>
      <c r="K253">
        <v>32</v>
      </c>
      <c r="L253" t="s">
        <v>45</v>
      </c>
      <c r="N253">
        <f t="shared" si="3"/>
        <v>0</v>
      </c>
    </row>
    <row r="254" spans="1:14" x14ac:dyDescent="0.3">
      <c r="A254">
        <v>253</v>
      </c>
      <c r="B254" t="s">
        <v>1006</v>
      </c>
      <c r="C254" t="s">
        <v>955</v>
      </c>
      <c r="D254" t="s">
        <v>41</v>
      </c>
      <c r="E254" t="s">
        <v>16</v>
      </c>
      <c r="F254">
        <v>90</v>
      </c>
      <c r="G254" t="s">
        <v>1007</v>
      </c>
      <c r="H254" t="s">
        <v>1008</v>
      </c>
      <c r="I254" t="s">
        <v>32</v>
      </c>
      <c r="J254" s="1">
        <v>44308</v>
      </c>
      <c r="K254">
        <v>32</v>
      </c>
      <c r="L254" t="s">
        <v>45</v>
      </c>
      <c r="N254">
        <f t="shared" si="3"/>
        <v>0</v>
      </c>
    </row>
    <row r="255" spans="1:14" x14ac:dyDescent="0.3">
      <c r="A255">
        <v>254</v>
      </c>
      <c r="B255" t="s">
        <v>1009</v>
      </c>
      <c r="C255" t="s">
        <v>1010</v>
      </c>
      <c r="D255" t="s">
        <v>28</v>
      </c>
      <c r="E255" t="s">
        <v>29</v>
      </c>
      <c r="F255">
        <v>90</v>
      </c>
      <c r="G255" t="s">
        <v>1007</v>
      </c>
      <c r="H255" t="s">
        <v>1011</v>
      </c>
      <c r="I255" t="s">
        <v>32</v>
      </c>
      <c r="J255" s="1">
        <v>44710</v>
      </c>
      <c r="K255">
        <v>85</v>
      </c>
      <c r="L255" t="s">
        <v>39</v>
      </c>
      <c r="N255">
        <f t="shared" si="3"/>
        <v>0</v>
      </c>
    </row>
    <row r="256" spans="1:14" x14ac:dyDescent="0.3">
      <c r="A256">
        <v>255</v>
      </c>
      <c r="B256" t="s">
        <v>1012</v>
      </c>
      <c r="C256" t="s">
        <v>1013</v>
      </c>
      <c r="D256" t="s">
        <v>15</v>
      </c>
      <c r="E256" t="s">
        <v>16</v>
      </c>
      <c r="F256">
        <v>60</v>
      </c>
      <c r="G256" t="s">
        <v>1014</v>
      </c>
      <c r="H256" t="s">
        <v>641</v>
      </c>
      <c r="I256" t="s">
        <v>294</v>
      </c>
      <c r="J256" s="1">
        <v>44838</v>
      </c>
      <c r="K256">
        <v>24</v>
      </c>
      <c r="L256" t="s">
        <v>54</v>
      </c>
      <c r="N256">
        <f t="shared" si="3"/>
        <v>0</v>
      </c>
    </row>
    <row r="257" spans="1:14" x14ac:dyDescent="0.3">
      <c r="A257">
        <v>256</v>
      </c>
      <c r="B257" t="s">
        <v>1015</v>
      </c>
      <c r="C257" t="s">
        <v>1016</v>
      </c>
      <c r="D257" t="s">
        <v>28</v>
      </c>
      <c r="E257" t="s">
        <v>29</v>
      </c>
      <c r="F257">
        <v>90</v>
      </c>
      <c r="G257" t="s">
        <v>1017</v>
      </c>
      <c r="H257" t="s">
        <v>1018</v>
      </c>
      <c r="I257" t="s">
        <v>294</v>
      </c>
      <c r="J257" s="1">
        <v>43929</v>
      </c>
      <c r="K257">
        <v>55</v>
      </c>
      <c r="L257" t="s">
        <v>80</v>
      </c>
      <c r="N257">
        <f t="shared" si="3"/>
        <v>0</v>
      </c>
    </row>
    <row r="258" spans="1:14" x14ac:dyDescent="0.3">
      <c r="A258">
        <v>257</v>
      </c>
      <c r="B258" t="s">
        <v>1019</v>
      </c>
      <c r="C258" t="s">
        <v>1020</v>
      </c>
      <c r="D258" t="s">
        <v>28</v>
      </c>
      <c r="E258" t="s">
        <v>29</v>
      </c>
      <c r="F258">
        <v>90</v>
      </c>
      <c r="G258" t="s">
        <v>1021</v>
      </c>
      <c r="H258" t="s">
        <v>1022</v>
      </c>
      <c r="I258" t="s">
        <v>164</v>
      </c>
      <c r="J258" s="1">
        <v>44887</v>
      </c>
      <c r="K258">
        <v>95</v>
      </c>
      <c r="L258" t="s">
        <v>64</v>
      </c>
      <c r="N258">
        <f t="shared" ref="N258:N321" si="4">COUNTBLANK(A258:L258)</f>
        <v>0</v>
      </c>
    </row>
    <row r="259" spans="1:14" x14ac:dyDescent="0.3">
      <c r="A259">
        <v>258</v>
      </c>
      <c r="B259" t="s">
        <v>1023</v>
      </c>
      <c r="C259" t="s">
        <v>1024</v>
      </c>
      <c r="D259" t="s">
        <v>28</v>
      </c>
      <c r="E259" t="s">
        <v>29</v>
      </c>
      <c r="F259">
        <v>60</v>
      </c>
      <c r="G259" t="s">
        <v>1025</v>
      </c>
      <c r="H259" t="s">
        <v>1026</v>
      </c>
      <c r="I259" t="s">
        <v>32</v>
      </c>
      <c r="J259" s="1">
        <v>43856</v>
      </c>
      <c r="K259">
        <v>12</v>
      </c>
      <c r="L259" t="s">
        <v>45</v>
      </c>
      <c r="N259">
        <f t="shared" si="4"/>
        <v>0</v>
      </c>
    </row>
    <row r="260" spans="1:14" x14ac:dyDescent="0.3">
      <c r="A260">
        <v>259</v>
      </c>
      <c r="B260" t="s">
        <v>1027</v>
      </c>
      <c r="C260" t="s">
        <v>564</v>
      </c>
      <c r="D260" t="s">
        <v>28</v>
      </c>
      <c r="E260" t="s">
        <v>29</v>
      </c>
      <c r="F260">
        <v>60</v>
      </c>
      <c r="G260" t="s">
        <v>1028</v>
      </c>
      <c r="H260" t="s">
        <v>641</v>
      </c>
      <c r="I260" t="s">
        <v>294</v>
      </c>
      <c r="J260" s="1">
        <v>43846</v>
      </c>
      <c r="K260">
        <v>79</v>
      </c>
      <c r="L260" t="s">
        <v>159</v>
      </c>
      <c r="N260">
        <f t="shared" si="4"/>
        <v>0</v>
      </c>
    </row>
    <row r="261" spans="1:14" x14ac:dyDescent="0.3">
      <c r="A261">
        <v>260</v>
      </c>
      <c r="B261" t="s">
        <v>1029</v>
      </c>
      <c r="C261" t="s">
        <v>1030</v>
      </c>
      <c r="D261" t="s">
        <v>15</v>
      </c>
      <c r="E261" t="s">
        <v>16</v>
      </c>
      <c r="F261">
        <v>30</v>
      </c>
      <c r="G261" t="s">
        <v>1028</v>
      </c>
      <c r="H261" t="s">
        <v>393</v>
      </c>
      <c r="I261" t="s">
        <v>32</v>
      </c>
      <c r="J261" s="1">
        <v>44653</v>
      </c>
      <c r="K261">
        <v>12</v>
      </c>
      <c r="L261" t="s">
        <v>101</v>
      </c>
      <c r="N261">
        <f t="shared" si="4"/>
        <v>0</v>
      </c>
    </row>
    <row r="262" spans="1:14" x14ac:dyDescent="0.3">
      <c r="A262">
        <v>261</v>
      </c>
      <c r="B262" t="s">
        <v>1031</v>
      </c>
      <c r="C262" t="s">
        <v>1032</v>
      </c>
      <c r="D262" t="s">
        <v>28</v>
      </c>
      <c r="E262" t="s">
        <v>29</v>
      </c>
      <c r="F262">
        <v>60</v>
      </c>
      <c r="G262" t="s">
        <v>1033</v>
      </c>
      <c r="H262" t="s">
        <v>1034</v>
      </c>
      <c r="I262" t="s">
        <v>1035</v>
      </c>
      <c r="J262" s="1">
        <v>44021</v>
      </c>
      <c r="K262">
        <v>3</v>
      </c>
      <c r="L262" t="s">
        <v>54</v>
      </c>
      <c r="N262">
        <f t="shared" si="4"/>
        <v>0</v>
      </c>
    </row>
    <row r="263" spans="1:14" x14ac:dyDescent="0.3">
      <c r="A263">
        <v>262</v>
      </c>
      <c r="B263" t="s">
        <v>1036</v>
      </c>
      <c r="C263" t="s">
        <v>1037</v>
      </c>
      <c r="D263" t="s">
        <v>28</v>
      </c>
      <c r="E263" t="s">
        <v>29</v>
      </c>
      <c r="F263">
        <v>30</v>
      </c>
      <c r="G263" t="s">
        <v>1038</v>
      </c>
      <c r="H263" t="s">
        <v>1039</v>
      </c>
      <c r="I263" t="s">
        <v>25</v>
      </c>
      <c r="J263" s="1">
        <v>44819</v>
      </c>
      <c r="K263">
        <v>85</v>
      </c>
      <c r="L263" t="s">
        <v>159</v>
      </c>
      <c r="N263">
        <f t="shared" si="4"/>
        <v>0</v>
      </c>
    </row>
    <row r="264" spans="1:14" x14ac:dyDescent="0.3">
      <c r="A264">
        <v>263</v>
      </c>
      <c r="B264" t="s">
        <v>1040</v>
      </c>
      <c r="C264" t="s">
        <v>1041</v>
      </c>
      <c r="D264" t="s">
        <v>15</v>
      </c>
      <c r="E264" t="s">
        <v>16</v>
      </c>
      <c r="F264">
        <v>30</v>
      </c>
      <c r="G264" t="s">
        <v>1038</v>
      </c>
      <c r="H264" t="s">
        <v>1042</v>
      </c>
      <c r="I264" t="s">
        <v>32</v>
      </c>
      <c r="J264" s="1">
        <v>44681</v>
      </c>
      <c r="K264">
        <v>46</v>
      </c>
      <c r="L264" t="s">
        <v>45</v>
      </c>
      <c r="N264">
        <f t="shared" si="4"/>
        <v>0</v>
      </c>
    </row>
    <row r="265" spans="1:14" x14ac:dyDescent="0.3">
      <c r="A265">
        <v>264</v>
      </c>
      <c r="B265" t="s">
        <v>1043</v>
      </c>
      <c r="C265" t="s">
        <v>1044</v>
      </c>
      <c r="D265" t="s">
        <v>15</v>
      </c>
      <c r="E265" t="s">
        <v>16</v>
      </c>
      <c r="F265">
        <v>30</v>
      </c>
      <c r="G265" t="s">
        <v>1045</v>
      </c>
      <c r="H265" t="s">
        <v>378</v>
      </c>
      <c r="I265" t="s">
        <v>146</v>
      </c>
      <c r="J265" s="1">
        <v>44525</v>
      </c>
      <c r="K265">
        <v>68</v>
      </c>
      <c r="L265" t="s">
        <v>33</v>
      </c>
      <c r="N265">
        <f t="shared" si="4"/>
        <v>0</v>
      </c>
    </row>
    <row r="266" spans="1:14" x14ac:dyDescent="0.3">
      <c r="A266">
        <v>265</v>
      </c>
      <c r="B266" t="s">
        <v>1046</v>
      </c>
      <c r="C266" t="s">
        <v>1047</v>
      </c>
      <c r="D266" t="s">
        <v>117</v>
      </c>
      <c r="E266" t="s">
        <v>16</v>
      </c>
      <c r="F266">
        <v>30</v>
      </c>
      <c r="G266" t="s">
        <v>1048</v>
      </c>
      <c r="H266" t="s">
        <v>443</v>
      </c>
      <c r="I266" t="s">
        <v>294</v>
      </c>
      <c r="J266" s="1">
        <v>44018</v>
      </c>
      <c r="K266">
        <v>31</v>
      </c>
      <c r="L266" t="s">
        <v>39</v>
      </c>
      <c r="N266">
        <f t="shared" si="4"/>
        <v>0</v>
      </c>
    </row>
    <row r="267" spans="1:14" x14ac:dyDescent="0.3">
      <c r="A267">
        <v>266</v>
      </c>
      <c r="B267" t="s">
        <v>1049</v>
      </c>
      <c r="C267" t="s">
        <v>1050</v>
      </c>
      <c r="D267" t="s">
        <v>28</v>
      </c>
      <c r="E267" t="s">
        <v>29</v>
      </c>
      <c r="F267">
        <v>30</v>
      </c>
      <c r="G267" t="s">
        <v>1051</v>
      </c>
      <c r="H267" t="s">
        <v>1052</v>
      </c>
      <c r="I267" t="s">
        <v>32</v>
      </c>
      <c r="J267" s="1">
        <v>44453</v>
      </c>
      <c r="K267">
        <v>49</v>
      </c>
      <c r="L267" t="s">
        <v>54</v>
      </c>
      <c r="N267">
        <f t="shared" si="4"/>
        <v>0</v>
      </c>
    </row>
    <row r="268" spans="1:14" x14ac:dyDescent="0.3">
      <c r="A268">
        <v>267</v>
      </c>
      <c r="B268" t="s">
        <v>1053</v>
      </c>
      <c r="C268" t="s">
        <v>1054</v>
      </c>
      <c r="D268" t="s">
        <v>51</v>
      </c>
      <c r="E268" t="s">
        <v>16</v>
      </c>
      <c r="F268">
        <v>60</v>
      </c>
      <c r="G268" t="s">
        <v>1055</v>
      </c>
      <c r="H268" t="s">
        <v>1056</v>
      </c>
      <c r="I268" t="s">
        <v>129</v>
      </c>
      <c r="J268" s="1">
        <v>44235</v>
      </c>
      <c r="K268">
        <v>11</v>
      </c>
      <c r="L268" t="s">
        <v>45</v>
      </c>
      <c r="N268">
        <f t="shared" si="4"/>
        <v>0</v>
      </c>
    </row>
    <row r="269" spans="1:14" x14ac:dyDescent="0.3">
      <c r="A269">
        <v>268</v>
      </c>
      <c r="B269" t="s">
        <v>1057</v>
      </c>
      <c r="C269" t="s">
        <v>1058</v>
      </c>
      <c r="D269" t="s">
        <v>51</v>
      </c>
      <c r="E269" t="s">
        <v>16</v>
      </c>
      <c r="F269">
        <v>60</v>
      </c>
      <c r="G269" t="s">
        <v>1059</v>
      </c>
      <c r="H269" t="s">
        <v>1060</v>
      </c>
      <c r="I269" t="s">
        <v>38</v>
      </c>
      <c r="J269" s="1">
        <v>43973</v>
      </c>
      <c r="K269">
        <v>6</v>
      </c>
      <c r="L269" t="s">
        <v>80</v>
      </c>
      <c r="N269">
        <f t="shared" si="4"/>
        <v>0</v>
      </c>
    </row>
    <row r="270" spans="1:14" x14ac:dyDescent="0.3">
      <c r="A270">
        <v>269</v>
      </c>
      <c r="B270" t="s">
        <v>1061</v>
      </c>
      <c r="C270" t="s">
        <v>1062</v>
      </c>
      <c r="D270" t="s">
        <v>15</v>
      </c>
      <c r="E270" t="s">
        <v>16</v>
      </c>
      <c r="F270">
        <v>90</v>
      </c>
      <c r="G270" t="s">
        <v>1063</v>
      </c>
      <c r="H270" t="s">
        <v>1064</v>
      </c>
      <c r="I270" t="s">
        <v>886</v>
      </c>
      <c r="J270" s="1">
        <v>44134</v>
      </c>
      <c r="K270">
        <v>14</v>
      </c>
      <c r="L270" t="s">
        <v>70</v>
      </c>
      <c r="N270">
        <f t="shared" si="4"/>
        <v>0</v>
      </c>
    </row>
    <row r="271" spans="1:14" x14ac:dyDescent="0.3">
      <c r="A271">
        <v>270</v>
      </c>
      <c r="B271" t="s">
        <v>1065</v>
      </c>
      <c r="C271" t="s">
        <v>1066</v>
      </c>
      <c r="D271" t="s">
        <v>28</v>
      </c>
      <c r="E271" t="s">
        <v>29</v>
      </c>
      <c r="F271">
        <v>30</v>
      </c>
      <c r="G271" t="s">
        <v>1067</v>
      </c>
      <c r="H271" t="s">
        <v>293</v>
      </c>
      <c r="I271" t="s">
        <v>294</v>
      </c>
      <c r="J271" s="1">
        <v>44014</v>
      </c>
      <c r="K271">
        <v>40</v>
      </c>
      <c r="L271" t="s">
        <v>159</v>
      </c>
      <c r="N271">
        <f t="shared" si="4"/>
        <v>0</v>
      </c>
    </row>
    <row r="272" spans="1:14" x14ac:dyDescent="0.3">
      <c r="A272">
        <v>271</v>
      </c>
      <c r="B272" t="s">
        <v>1068</v>
      </c>
      <c r="C272" t="s">
        <v>800</v>
      </c>
      <c r="D272" t="s">
        <v>15</v>
      </c>
      <c r="E272" t="s">
        <v>16</v>
      </c>
      <c r="F272">
        <v>30</v>
      </c>
      <c r="G272" t="s">
        <v>1069</v>
      </c>
      <c r="H272" t="s">
        <v>1070</v>
      </c>
      <c r="I272" t="s">
        <v>32</v>
      </c>
      <c r="J272" s="1">
        <v>43978</v>
      </c>
      <c r="K272">
        <v>21</v>
      </c>
      <c r="L272" t="s">
        <v>54</v>
      </c>
      <c r="N272">
        <f t="shared" si="4"/>
        <v>0</v>
      </c>
    </row>
    <row r="273" spans="1:14" x14ac:dyDescent="0.3">
      <c r="A273">
        <v>272</v>
      </c>
      <c r="B273" t="s">
        <v>1071</v>
      </c>
      <c r="C273" t="s">
        <v>1072</v>
      </c>
      <c r="D273" t="s">
        <v>51</v>
      </c>
      <c r="E273" t="s">
        <v>16</v>
      </c>
      <c r="F273">
        <v>60</v>
      </c>
      <c r="G273" t="s">
        <v>1073</v>
      </c>
      <c r="H273" t="s">
        <v>981</v>
      </c>
      <c r="I273" t="s">
        <v>32</v>
      </c>
      <c r="J273" s="1">
        <v>44682</v>
      </c>
      <c r="K273">
        <v>64</v>
      </c>
      <c r="L273" t="s">
        <v>80</v>
      </c>
      <c r="N273">
        <f t="shared" si="4"/>
        <v>0</v>
      </c>
    </row>
    <row r="274" spans="1:14" x14ac:dyDescent="0.3">
      <c r="A274">
        <v>273</v>
      </c>
      <c r="B274" t="s">
        <v>1074</v>
      </c>
      <c r="C274" t="s">
        <v>1075</v>
      </c>
      <c r="D274" t="s">
        <v>15</v>
      </c>
      <c r="E274" t="s">
        <v>16</v>
      </c>
      <c r="F274">
        <v>90</v>
      </c>
      <c r="G274" t="s">
        <v>1076</v>
      </c>
      <c r="H274" t="s">
        <v>1077</v>
      </c>
      <c r="I274" t="s">
        <v>1078</v>
      </c>
      <c r="J274" s="1">
        <v>44450</v>
      </c>
      <c r="K274">
        <v>30</v>
      </c>
      <c r="L274" t="s">
        <v>64</v>
      </c>
      <c r="N274">
        <f t="shared" si="4"/>
        <v>0</v>
      </c>
    </row>
    <row r="275" spans="1:14" x14ac:dyDescent="0.3">
      <c r="A275">
        <v>274</v>
      </c>
      <c r="B275" t="s">
        <v>1079</v>
      </c>
      <c r="C275" t="s">
        <v>1080</v>
      </c>
      <c r="D275" t="s">
        <v>51</v>
      </c>
      <c r="E275" t="s">
        <v>16</v>
      </c>
      <c r="F275">
        <v>60</v>
      </c>
      <c r="G275" t="s">
        <v>1081</v>
      </c>
      <c r="H275" t="s">
        <v>1082</v>
      </c>
      <c r="I275" t="s">
        <v>1083</v>
      </c>
      <c r="J275" s="1">
        <v>44769</v>
      </c>
      <c r="K275">
        <v>41</v>
      </c>
      <c r="L275" t="s">
        <v>101</v>
      </c>
      <c r="N275">
        <f t="shared" si="4"/>
        <v>0</v>
      </c>
    </row>
    <row r="276" spans="1:14" x14ac:dyDescent="0.3">
      <c r="A276">
        <v>275</v>
      </c>
      <c r="B276" t="s">
        <v>1084</v>
      </c>
      <c r="C276" t="s">
        <v>1085</v>
      </c>
      <c r="D276" t="s">
        <v>15</v>
      </c>
      <c r="E276" t="s">
        <v>16</v>
      </c>
      <c r="F276">
        <v>90</v>
      </c>
      <c r="G276" t="s">
        <v>1086</v>
      </c>
      <c r="H276" t="s">
        <v>1087</v>
      </c>
      <c r="I276" t="s">
        <v>554</v>
      </c>
      <c r="J276" s="1">
        <v>44908</v>
      </c>
      <c r="K276">
        <v>27</v>
      </c>
      <c r="L276" t="s">
        <v>64</v>
      </c>
      <c r="N276">
        <f t="shared" si="4"/>
        <v>0</v>
      </c>
    </row>
    <row r="277" spans="1:14" x14ac:dyDescent="0.3">
      <c r="A277">
        <v>276</v>
      </c>
      <c r="B277" t="s">
        <v>1088</v>
      </c>
      <c r="C277" t="s">
        <v>1089</v>
      </c>
      <c r="D277" t="s">
        <v>51</v>
      </c>
      <c r="E277" t="s">
        <v>16</v>
      </c>
      <c r="F277">
        <v>90</v>
      </c>
      <c r="G277" t="s">
        <v>1090</v>
      </c>
      <c r="H277" t="s">
        <v>1091</v>
      </c>
      <c r="I277" t="s">
        <v>32</v>
      </c>
      <c r="J277" s="1">
        <v>44413</v>
      </c>
      <c r="K277">
        <v>58</v>
      </c>
      <c r="L277" t="s">
        <v>54</v>
      </c>
      <c r="N277">
        <f t="shared" si="4"/>
        <v>0</v>
      </c>
    </row>
    <row r="278" spans="1:14" x14ac:dyDescent="0.3">
      <c r="A278">
        <v>277</v>
      </c>
      <c r="B278" t="s">
        <v>1092</v>
      </c>
      <c r="C278" t="s">
        <v>1093</v>
      </c>
      <c r="D278" t="s">
        <v>15</v>
      </c>
      <c r="E278" t="s">
        <v>16</v>
      </c>
      <c r="F278">
        <v>30</v>
      </c>
      <c r="G278" t="s">
        <v>1094</v>
      </c>
      <c r="H278" t="s">
        <v>1095</v>
      </c>
      <c r="I278" t="s">
        <v>178</v>
      </c>
      <c r="J278" s="1">
        <v>44480</v>
      </c>
      <c r="K278">
        <v>3</v>
      </c>
      <c r="L278" t="s">
        <v>159</v>
      </c>
      <c r="N278">
        <f t="shared" si="4"/>
        <v>0</v>
      </c>
    </row>
    <row r="279" spans="1:14" x14ac:dyDescent="0.3">
      <c r="A279">
        <v>278</v>
      </c>
      <c r="B279" t="s">
        <v>1096</v>
      </c>
      <c r="C279" t="s">
        <v>1097</v>
      </c>
      <c r="D279" t="s">
        <v>28</v>
      </c>
      <c r="E279" t="s">
        <v>29</v>
      </c>
      <c r="F279">
        <v>30</v>
      </c>
      <c r="G279" t="s">
        <v>1098</v>
      </c>
      <c r="H279" t="s">
        <v>1099</v>
      </c>
      <c r="I279" t="s">
        <v>25</v>
      </c>
      <c r="J279" s="1">
        <v>44360</v>
      </c>
      <c r="K279">
        <v>38</v>
      </c>
      <c r="L279" t="s">
        <v>159</v>
      </c>
      <c r="N279">
        <f t="shared" si="4"/>
        <v>0</v>
      </c>
    </row>
    <row r="280" spans="1:14" x14ac:dyDescent="0.3">
      <c r="A280">
        <v>279</v>
      </c>
      <c r="B280" t="s">
        <v>1100</v>
      </c>
      <c r="C280" t="s">
        <v>1101</v>
      </c>
      <c r="D280" t="s">
        <v>51</v>
      </c>
      <c r="E280" t="s">
        <v>16</v>
      </c>
      <c r="F280">
        <v>30</v>
      </c>
      <c r="G280" t="s">
        <v>1102</v>
      </c>
      <c r="H280" t="s">
        <v>1103</v>
      </c>
      <c r="I280" t="s">
        <v>25</v>
      </c>
      <c r="J280" s="1">
        <v>44561</v>
      </c>
      <c r="K280">
        <v>43</v>
      </c>
      <c r="L280" t="s">
        <v>101</v>
      </c>
      <c r="N280">
        <f t="shared" si="4"/>
        <v>0</v>
      </c>
    </row>
    <row r="281" spans="1:14" x14ac:dyDescent="0.3">
      <c r="A281">
        <v>280</v>
      </c>
      <c r="B281" t="s">
        <v>1104</v>
      </c>
      <c r="C281" t="s">
        <v>1105</v>
      </c>
      <c r="D281" t="s">
        <v>28</v>
      </c>
      <c r="E281" t="s">
        <v>29</v>
      </c>
      <c r="F281">
        <v>60</v>
      </c>
      <c r="G281" t="s">
        <v>1106</v>
      </c>
      <c r="H281" t="s">
        <v>1107</v>
      </c>
      <c r="I281" t="s">
        <v>32</v>
      </c>
      <c r="J281" s="1">
        <v>44305</v>
      </c>
      <c r="K281">
        <v>36</v>
      </c>
      <c r="L281" t="s">
        <v>64</v>
      </c>
      <c r="N281">
        <f t="shared" si="4"/>
        <v>0</v>
      </c>
    </row>
    <row r="282" spans="1:14" x14ac:dyDescent="0.3">
      <c r="A282">
        <v>281</v>
      </c>
      <c r="B282" t="s">
        <v>1108</v>
      </c>
      <c r="C282" t="s">
        <v>1109</v>
      </c>
      <c r="D282" t="s">
        <v>28</v>
      </c>
      <c r="E282" t="s">
        <v>29</v>
      </c>
      <c r="F282">
        <v>60</v>
      </c>
      <c r="G282" t="s">
        <v>1110</v>
      </c>
      <c r="H282" t="s">
        <v>1111</v>
      </c>
      <c r="I282" t="s">
        <v>32</v>
      </c>
      <c r="J282" s="1">
        <v>44204</v>
      </c>
      <c r="K282">
        <v>51</v>
      </c>
      <c r="L282" t="s">
        <v>54</v>
      </c>
      <c r="N282">
        <f t="shared" si="4"/>
        <v>0</v>
      </c>
    </row>
    <row r="283" spans="1:14" x14ac:dyDescent="0.3">
      <c r="A283">
        <v>282</v>
      </c>
      <c r="B283" t="s">
        <v>1112</v>
      </c>
      <c r="C283" t="s">
        <v>1113</v>
      </c>
      <c r="D283" t="s">
        <v>51</v>
      </c>
      <c r="E283" t="s">
        <v>16</v>
      </c>
      <c r="F283">
        <v>60</v>
      </c>
      <c r="G283" t="s">
        <v>1114</v>
      </c>
      <c r="H283" t="s">
        <v>1115</v>
      </c>
      <c r="I283" t="s">
        <v>32</v>
      </c>
      <c r="J283" s="1">
        <v>44578</v>
      </c>
      <c r="K283">
        <v>86</v>
      </c>
      <c r="L283" t="s">
        <v>159</v>
      </c>
      <c r="N283">
        <f t="shared" si="4"/>
        <v>0</v>
      </c>
    </row>
    <row r="284" spans="1:14" x14ac:dyDescent="0.3">
      <c r="A284">
        <v>283</v>
      </c>
      <c r="B284" t="s">
        <v>1116</v>
      </c>
      <c r="C284" t="s">
        <v>1117</v>
      </c>
      <c r="D284" t="s">
        <v>28</v>
      </c>
      <c r="E284" t="s">
        <v>29</v>
      </c>
      <c r="F284">
        <v>30</v>
      </c>
      <c r="G284" t="s">
        <v>1118</v>
      </c>
      <c r="H284" t="s">
        <v>1119</v>
      </c>
      <c r="I284" t="s">
        <v>240</v>
      </c>
      <c r="J284" s="1">
        <v>44416</v>
      </c>
      <c r="K284">
        <v>6</v>
      </c>
      <c r="L284" t="s">
        <v>80</v>
      </c>
      <c r="N284">
        <f t="shared" si="4"/>
        <v>0</v>
      </c>
    </row>
    <row r="285" spans="1:14" x14ac:dyDescent="0.3">
      <c r="A285">
        <v>284</v>
      </c>
      <c r="B285" t="s">
        <v>1120</v>
      </c>
      <c r="C285" t="s">
        <v>1121</v>
      </c>
      <c r="D285" t="s">
        <v>28</v>
      </c>
      <c r="E285" t="s">
        <v>29</v>
      </c>
      <c r="F285">
        <v>60</v>
      </c>
      <c r="G285" t="s">
        <v>1122</v>
      </c>
      <c r="H285" t="s">
        <v>917</v>
      </c>
      <c r="I285" t="s">
        <v>32</v>
      </c>
      <c r="J285" s="1">
        <v>44372</v>
      </c>
      <c r="K285">
        <v>40</v>
      </c>
      <c r="L285" t="s">
        <v>20</v>
      </c>
      <c r="N285">
        <f t="shared" si="4"/>
        <v>0</v>
      </c>
    </row>
    <row r="286" spans="1:14" x14ac:dyDescent="0.3">
      <c r="A286">
        <v>285</v>
      </c>
      <c r="B286" t="s">
        <v>1123</v>
      </c>
      <c r="C286" t="s">
        <v>657</v>
      </c>
      <c r="D286" t="s">
        <v>51</v>
      </c>
      <c r="E286" t="s">
        <v>16</v>
      </c>
      <c r="F286">
        <v>90</v>
      </c>
      <c r="G286" t="s">
        <v>1124</v>
      </c>
      <c r="H286" t="s">
        <v>1125</v>
      </c>
      <c r="I286" t="s">
        <v>1126</v>
      </c>
      <c r="J286" s="1">
        <v>44053</v>
      </c>
      <c r="K286">
        <v>52</v>
      </c>
      <c r="L286" t="s">
        <v>54</v>
      </c>
      <c r="N286">
        <f t="shared" si="4"/>
        <v>0</v>
      </c>
    </row>
    <row r="287" spans="1:14" x14ac:dyDescent="0.3">
      <c r="A287">
        <v>286</v>
      </c>
      <c r="B287" t="s">
        <v>437</v>
      </c>
      <c r="C287" t="s">
        <v>770</v>
      </c>
      <c r="D287" t="s">
        <v>15</v>
      </c>
      <c r="E287" t="s">
        <v>16</v>
      </c>
      <c r="F287">
        <v>30</v>
      </c>
      <c r="G287" t="s">
        <v>1127</v>
      </c>
      <c r="H287" t="s">
        <v>1018</v>
      </c>
      <c r="I287" t="s">
        <v>294</v>
      </c>
      <c r="J287" s="1">
        <v>44261</v>
      </c>
      <c r="K287">
        <v>66</v>
      </c>
      <c r="L287" t="s">
        <v>101</v>
      </c>
      <c r="N287">
        <f t="shared" si="4"/>
        <v>0</v>
      </c>
    </row>
    <row r="288" spans="1:14" x14ac:dyDescent="0.3">
      <c r="A288">
        <v>287</v>
      </c>
      <c r="B288" t="s">
        <v>1128</v>
      </c>
      <c r="C288" t="s">
        <v>1129</v>
      </c>
      <c r="D288" t="s">
        <v>28</v>
      </c>
      <c r="E288" t="s">
        <v>29</v>
      </c>
      <c r="F288">
        <v>60</v>
      </c>
      <c r="G288" t="s">
        <v>1130</v>
      </c>
      <c r="H288" t="s">
        <v>1131</v>
      </c>
      <c r="I288" t="s">
        <v>32</v>
      </c>
      <c r="J288" s="1">
        <v>44509</v>
      </c>
      <c r="K288">
        <v>41</v>
      </c>
      <c r="L288" t="s">
        <v>101</v>
      </c>
      <c r="N288">
        <f t="shared" si="4"/>
        <v>0</v>
      </c>
    </row>
    <row r="289" spans="1:14" x14ac:dyDescent="0.3">
      <c r="A289">
        <v>288</v>
      </c>
      <c r="B289" t="s">
        <v>1132</v>
      </c>
      <c r="C289" t="s">
        <v>1133</v>
      </c>
      <c r="D289" t="s">
        <v>28</v>
      </c>
      <c r="E289" t="s">
        <v>29</v>
      </c>
      <c r="F289">
        <v>30</v>
      </c>
      <c r="G289" t="s">
        <v>1134</v>
      </c>
      <c r="H289" t="s">
        <v>1135</v>
      </c>
      <c r="I289" t="s">
        <v>38</v>
      </c>
      <c r="J289" s="1">
        <v>44515</v>
      </c>
      <c r="K289">
        <v>33</v>
      </c>
      <c r="L289" t="s">
        <v>80</v>
      </c>
      <c r="N289">
        <f t="shared" si="4"/>
        <v>0</v>
      </c>
    </row>
    <row r="290" spans="1:14" x14ac:dyDescent="0.3">
      <c r="A290">
        <v>289</v>
      </c>
      <c r="B290" t="s">
        <v>1136</v>
      </c>
      <c r="C290" t="s">
        <v>1137</v>
      </c>
      <c r="D290" t="s">
        <v>51</v>
      </c>
      <c r="E290" t="s">
        <v>16</v>
      </c>
      <c r="F290">
        <v>90</v>
      </c>
      <c r="G290" t="s">
        <v>1134</v>
      </c>
      <c r="H290" t="s">
        <v>1138</v>
      </c>
      <c r="I290" t="s">
        <v>124</v>
      </c>
      <c r="J290" s="1">
        <v>44805</v>
      </c>
      <c r="K290">
        <v>29</v>
      </c>
      <c r="L290" t="s">
        <v>20</v>
      </c>
      <c r="N290">
        <f t="shared" si="4"/>
        <v>0</v>
      </c>
    </row>
    <row r="291" spans="1:14" x14ac:dyDescent="0.3">
      <c r="A291">
        <v>290</v>
      </c>
      <c r="B291" t="s">
        <v>1139</v>
      </c>
      <c r="C291" t="s">
        <v>1140</v>
      </c>
      <c r="D291" t="s">
        <v>15</v>
      </c>
      <c r="E291" t="s">
        <v>16</v>
      </c>
      <c r="F291">
        <v>30</v>
      </c>
      <c r="G291" t="s">
        <v>1141</v>
      </c>
      <c r="H291" t="s">
        <v>1142</v>
      </c>
      <c r="I291" t="s">
        <v>38</v>
      </c>
      <c r="J291" s="1">
        <v>44862</v>
      </c>
      <c r="K291">
        <v>38</v>
      </c>
      <c r="L291" t="s">
        <v>64</v>
      </c>
      <c r="N291">
        <f t="shared" si="4"/>
        <v>0</v>
      </c>
    </row>
    <row r="292" spans="1:14" x14ac:dyDescent="0.3">
      <c r="A292">
        <v>291</v>
      </c>
      <c r="B292" t="s">
        <v>843</v>
      </c>
      <c r="C292" t="s">
        <v>394</v>
      </c>
      <c r="D292" t="s">
        <v>15</v>
      </c>
      <c r="E292" t="s">
        <v>16</v>
      </c>
      <c r="F292">
        <v>60</v>
      </c>
      <c r="G292" t="s">
        <v>1143</v>
      </c>
      <c r="H292" t="s">
        <v>951</v>
      </c>
      <c r="I292" t="s">
        <v>95</v>
      </c>
      <c r="J292" s="1">
        <v>44622</v>
      </c>
      <c r="K292">
        <v>4</v>
      </c>
      <c r="L292" t="s">
        <v>33</v>
      </c>
      <c r="N292">
        <f t="shared" si="4"/>
        <v>0</v>
      </c>
    </row>
    <row r="293" spans="1:14" x14ac:dyDescent="0.3">
      <c r="A293">
        <v>292</v>
      </c>
      <c r="B293" t="s">
        <v>843</v>
      </c>
      <c r="C293" t="s">
        <v>394</v>
      </c>
      <c r="D293" t="s">
        <v>15</v>
      </c>
      <c r="E293" t="s">
        <v>16</v>
      </c>
      <c r="F293">
        <v>60</v>
      </c>
      <c r="G293" t="s">
        <v>1143</v>
      </c>
      <c r="H293" t="s">
        <v>951</v>
      </c>
      <c r="I293" t="s">
        <v>95</v>
      </c>
      <c r="J293" s="1">
        <v>44622</v>
      </c>
      <c r="K293">
        <v>4</v>
      </c>
      <c r="L293" t="s">
        <v>33</v>
      </c>
      <c r="N293">
        <f t="shared" si="4"/>
        <v>0</v>
      </c>
    </row>
    <row r="294" spans="1:14" x14ac:dyDescent="0.3">
      <c r="A294">
        <v>293</v>
      </c>
      <c r="B294" t="s">
        <v>1144</v>
      </c>
      <c r="C294" t="s">
        <v>1145</v>
      </c>
      <c r="D294" t="s">
        <v>117</v>
      </c>
      <c r="E294" t="s">
        <v>16</v>
      </c>
      <c r="F294">
        <v>60</v>
      </c>
      <c r="G294" t="s">
        <v>1146</v>
      </c>
      <c r="H294" t="s">
        <v>182</v>
      </c>
      <c r="I294" t="s">
        <v>32</v>
      </c>
      <c r="J294" s="1">
        <v>44733</v>
      </c>
      <c r="K294">
        <v>29</v>
      </c>
      <c r="L294" t="s">
        <v>80</v>
      </c>
      <c r="N294">
        <f t="shared" si="4"/>
        <v>0</v>
      </c>
    </row>
    <row r="295" spans="1:14" x14ac:dyDescent="0.3">
      <c r="A295">
        <v>294</v>
      </c>
      <c r="B295" t="s">
        <v>1147</v>
      </c>
      <c r="C295" t="s">
        <v>1148</v>
      </c>
      <c r="D295" t="s">
        <v>28</v>
      </c>
      <c r="E295" t="s">
        <v>29</v>
      </c>
      <c r="F295">
        <v>30</v>
      </c>
      <c r="G295" t="s">
        <v>1149</v>
      </c>
      <c r="H295" t="s">
        <v>1150</v>
      </c>
      <c r="I295" t="s">
        <v>32</v>
      </c>
      <c r="J295" s="1">
        <v>44023</v>
      </c>
      <c r="K295">
        <v>48</v>
      </c>
      <c r="L295" t="s">
        <v>45</v>
      </c>
      <c r="N295">
        <f t="shared" si="4"/>
        <v>0</v>
      </c>
    </row>
    <row r="296" spans="1:14" x14ac:dyDescent="0.3">
      <c r="A296">
        <v>295</v>
      </c>
      <c r="B296" t="s">
        <v>1151</v>
      </c>
      <c r="C296" t="s">
        <v>1152</v>
      </c>
      <c r="D296" t="s">
        <v>15</v>
      </c>
      <c r="E296" t="s">
        <v>16</v>
      </c>
      <c r="F296">
        <v>30</v>
      </c>
      <c r="G296" t="s">
        <v>1153</v>
      </c>
      <c r="H296" t="s">
        <v>917</v>
      </c>
      <c r="I296" t="s">
        <v>32</v>
      </c>
      <c r="J296" s="1">
        <v>44625</v>
      </c>
      <c r="K296">
        <v>11</v>
      </c>
      <c r="L296" t="s">
        <v>64</v>
      </c>
      <c r="N296">
        <f t="shared" si="4"/>
        <v>0</v>
      </c>
    </row>
    <row r="297" spans="1:14" x14ac:dyDescent="0.3">
      <c r="A297">
        <v>296</v>
      </c>
      <c r="B297" t="s">
        <v>34</v>
      </c>
      <c r="C297" t="s">
        <v>1154</v>
      </c>
      <c r="D297" t="s">
        <v>28</v>
      </c>
      <c r="E297" t="s">
        <v>29</v>
      </c>
      <c r="F297">
        <v>30</v>
      </c>
      <c r="G297" t="s">
        <v>1155</v>
      </c>
      <c r="H297" t="s">
        <v>1156</v>
      </c>
      <c r="I297" t="s">
        <v>1157</v>
      </c>
      <c r="J297" s="1">
        <v>44863</v>
      </c>
      <c r="K297">
        <v>72</v>
      </c>
      <c r="L297" t="s">
        <v>70</v>
      </c>
      <c r="N297">
        <f t="shared" si="4"/>
        <v>0</v>
      </c>
    </row>
    <row r="298" spans="1:14" x14ac:dyDescent="0.3">
      <c r="A298">
        <v>297</v>
      </c>
      <c r="B298" t="s">
        <v>1158</v>
      </c>
      <c r="C298" t="s">
        <v>1159</v>
      </c>
      <c r="D298" t="s">
        <v>28</v>
      </c>
      <c r="E298" t="s">
        <v>29</v>
      </c>
      <c r="F298">
        <v>60</v>
      </c>
      <c r="G298" t="s">
        <v>1155</v>
      </c>
      <c r="H298" t="s">
        <v>1160</v>
      </c>
      <c r="I298" t="s">
        <v>25</v>
      </c>
      <c r="J298" s="1">
        <v>44018</v>
      </c>
      <c r="K298">
        <v>14</v>
      </c>
      <c r="L298" t="s">
        <v>33</v>
      </c>
      <c r="N298">
        <f t="shared" si="4"/>
        <v>0</v>
      </c>
    </row>
    <row r="299" spans="1:14" x14ac:dyDescent="0.3">
      <c r="A299">
        <v>298</v>
      </c>
      <c r="B299" t="s">
        <v>1161</v>
      </c>
      <c r="C299" t="s">
        <v>1162</v>
      </c>
      <c r="D299" t="s">
        <v>41</v>
      </c>
      <c r="E299" t="s">
        <v>16</v>
      </c>
      <c r="F299">
        <v>30</v>
      </c>
      <c r="G299" t="s">
        <v>1163</v>
      </c>
      <c r="H299" t="s">
        <v>1164</v>
      </c>
      <c r="I299" t="s">
        <v>89</v>
      </c>
      <c r="J299" s="1">
        <v>44701</v>
      </c>
      <c r="K299">
        <v>70</v>
      </c>
      <c r="L299" t="s">
        <v>101</v>
      </c>
      <c r="N299">
        <f t="shared" si="4"/>
        <v>0</v>
      </c>
    </row>
    <row r="300" spans="1:14" x14ac:dyDescent="0.3">
      <c r="A300">
        <v>299</v>
      </c>
      <c r="B300" t="s">
        <v>1165</v>
      </c>
      <c r="C300" t="s">
        <v>1166</v>
      </c>
      <c r="D300" t="s">
        <v>41</v>
      </c>
      <c r="E300" t="s">
        <v>16</v>
      </c>
      <c r="F300">
        <v>30</v>
      </c>
      <c r="G300" t="s">
        <v>1167</v>
      </c>
      <c r="H300" t="s">
        <v>1168</v>
      </c>
      <c r="I300" t="s">
        <v>32</v>
      </c>
      <c r="J300" s="1">
        <v>43913</v>
      </c>
      <c r="K300">
        <v>82</v>
      </c>
      <c r="L300" t="s">
        <v>80</v>
      </c>
      <c r="N300">
        <f t="shared" si="4"/>
        <v>0</v>
      </c>
    </row>
    <row r="301" spans="1:14" x14ac:dyDescent="0.3">
      <c r="A301">
        <v>300</v>
      </c>
      <c r="B301" t="s">
        <v>1169</v>
      </c>
      <c r="C301" t="s">
        <v>1170</v>
      </c>
      <c r="D301" t="s">
        <v>28</v>
      </c>
      <c r="E301" t="s">
        <v>29</v>
      </c>
      <c r="F301">
        <v>60</v>
      </c>
      <c r="G301" t="s">
        <v>1171</v>
      </c>
      <c r="H301" t="s">
        <v>534</v>
      </c>
      <c r="I301" t="s">
        <v>32</v>
      </c>
      <c r="J301" s="1">
        <v>44493</v>
      </c>
      <c r="K301">
        <v>44</v>
      </c>
      <c r="L301" t="s">
        <v>54</v>
      </c>
      <c r="N301">
        <f t="shared" si="4"/>
        <v>0</v>
      </c>
    </row>
    <row r="302" spans="1:14" x14ac:dyDescent="0.3">
      <c r="A302">
        <v>301</v>
      </c>
      <c r="B302" t="s">
        <v>1169</v>
      </c>
      <c r="C302" t="s">
        <v>1170</v>
      </c>
      <c r="D302" t="s">
        <v>28</v>
      </c>
      <c r="E302" t="s">
        <v>29</v>
      </c>
      <c r="F302">
        <v>60</v>
      </c>
      <c r="G302" t="s">
        <v>1171</v>
      </c>
      <c r="H302" t="s">
        <v>534</v>
      </c>
      <c r="I302" t="s">
        <v>32</v>
      </c>
      <c r="J302" s="1">
        <v>44493</v>
      </c>
      <c r="K302">
        <v>44</v>
      </c>
      <c r="L302" t="s">
        <v>54</v>
      </c>
      <c r="N302">
        <f t="shared" si="4"/>
        <v>0</v>
      </c>
    </row>
    <row r="303" spans="1:14" x14ac:dyDescent="0.3">
      <c r="A303">
        <v>302</v>
      </c>
      <c r="B303" t="s">
        <v>612</v>
      </c>
      <c r="C303" t="s">
        <v>1172</v>
      </c>
      <c r="D303" t="s">
        <v>28</v>
      </c>
      <c r="E303" t="s">
        <v>29</v>
      </c>
      <c r="F303">
        <v>90</v>
      </c>
      <c r="G303" t="s">
        <v>1171</v>
      </c>
      <c r="H303" t="s">
        <v>1173</v>
      </c>
      <c r="I303" t="s">
        <v>32</v>
      </c>
      <c r="J303" s="1">
        <v>44256</v>
      </c>
      <c r="K303">
        <v>18</v>
      </c>
      <c r="L303" t="s">
        <v>70</v>
      </c>
      <c r="N303">
        <f t="shared" si="4"/>
        <v>0</v>
      </c>
    </row>
    <row r="304" spans="1:14" x14ac:dyDescent="0.3">
      <c r="A304">
        <v>303</v>
      </c>
      <c r="B304" t="s">
        <v>1174</v>
      </c>
      <c r="C304" t="s">
        <v>1175</v>
      </c>
      <c r="D304" t="s">
        <v>15</v>
      </c>
      <c r="E304" t="s">
        <v>16</v>
      </c>
      <c r="F304">
        <v>30</v>
      </c>
      <c r="G304" t="s">
        <v>1176</v>
      </c>
      <c r="H304" t="s">
        <v>1177</v>
      </c>
      <c r="I304" t="s">
        <v>32</v>
      </c>
      <c r="J304" s="1">
        <v>44160</v>
      </c>
      <c r="K304">
        <v>8</v>
      </c>
      <c r="L304" t="s">
        <v>80</v>
      </c>
      <c r="N304">
        <f t="shared" si="4"/>
        <v>0</v>
      </c>
    </row>
    <row r="305" spans="1:14" x14ac:dyDescent="0.3">
      <c r="A305">
        <v>304</v>
      </c>
      <c r="B305" t="s">
        <v>1178</v>
      </c>
      <c r="C305" t="s">
        <v>1179</v>
      </c>
      <c r="D305" t="s">
        <v>51</v>
      </c>
      <c r="E305" t="s">
        <v>16</v>
      </c>
      <c r="F305">
        <v>90</v>
      </c>
      <c r="G305" t="s">
        <v>1180</v>
      </c>
      <c r="H305" t="s">
        <v>702</v>
      </c>
      <c r="I305" t="s">
        <v>703</v>
      </c>
      <c r="J305" s="1">
        <v>44857</v>
      </c>
      <c r="K305">
        <v>5</v>
      </c>
      <c r="L305" t="s">
        <v>39</v>
      </c>
      <c r="N305">
        <f t="shared" si="4"/>
        <v>0</v>
      </c>
    </row>
    <row r="306" spans="1:14" x14ac:dyDescent="0.3">
      <c r="A306">
        <v>305</v>
      </c>
      <c r="B306" t="s">
        <v>1181</v>
      </c>
      <c r="C306" t="s">
        <v>1182</v>
      </c>
      <c r="D306" t="s">
        <v>15</v>
      </c>
      <c r="E306" t="s">
        <v>16</v>
      </c>
      <c r="F306">
        <v>90</v>
      </c>
      <c r="G306" t="s">
        <v>1183</v>
      </c>
      <c r="H306" t="s">
        <v>1184</v>
      </c>
      <c r="I306" t="s">
        <v>886</v>
      </c>
      <c r="J306" s="1">
        <v>44891</v>
      </c>
      <c r="K306">
        <v>36</v>
      </c>
      <c r="L306" t="s">
        <v>80</v>
      </c>
      <c r="N306">
        <f t="shared" si="4"/>
        <v>0</v>
      </c>
    </row>
    <row r="307" spans="1:14" x14ac:dyDescent="0.3">
      <c r="A307">
        <v>306</v>
      </c>
      <c r="B307" t="s">
        <v>935</v>
      </c>
      <c r="C307" t="s">
        <v>196</v>
      </c>
      <c r="D307" t="s">
        <v>28</v>
      </c>
      <c r="E307" t="s">
        <v>29</v>
      </c>
      <c r="F307">
        <v>30</v>
      </c>
      <c r="G307" t="s">
        <v>1185</v>
      </c>
      <c r="H307" t="s">
        <v>1186</v>
      </c>
      <c r="I307" t="s">
        <v>32</v>
      </c>
      <c r="J307" s="1">
        <v>44042</v>
      </c>
      <c r="K307">
        <v>65</v>
      </c>
      <c r="L307" t="s">
        <v>54</v>
      </c>
      <c r="N307">
        <f t="shared" si="4"/>
        <v>0</v>
      </c>
    </row>
    <row r="308" spans="1:14" x14ac:dyDescent="0.3">
      <c r="A308">
        <v>307</v>
      </c>
      <c r="B308" t="s">
        <v>1187</v>
      </c>
      <c r="C308" t="s">
        <v>1188</v>
      </c>
      <c r="D308" t="s">
        <v>28</v>
      </c>
      <c r="E308" t="s">
        <v>29</v>
      </c>
      <c r="F308">
        <v>30</v>
      </c>
      <c r="G308" t="s">
        <v>1189</v>
      </c>
      <c r="H308" t="s">
        <v>1190</v>
      </c>
      <c r="I308" t="s">
        <v>173</v>
      </c>
      <c r="J308" s="1">
        <v>44681</v>
      </c>
      <c r="K308">
        <v>3</v>
      </c>
      <c r="L308" t="s">
        <v>80</v>
      </c>
      <c r="N308">
        <f t="shared" si="4"/>
        <v>0</v>
      </c>
    </row>
    <row r="309" spans="1:14" x14ac:dyDescent="0.3">
      <c r="A309">
        <v>308</v>
      </c>
      <c r="B309" t="s">
        <v>1191</v>
      </c>
      <c r="C309" t="s">
        <v>1192</v>
      </c>
      <c r="D309" t="s">
        <v>28</v>
      </c>
      <c r="E309" t="s">
        <v>29</v>
      </c>
      <c r="F309">
        <v>90</v>
      </c>
      <c r="G309" t="s">
        <v>1193</v>
      </c>
      <c r="H309" t="s">
        <v>1194</v>
      </c>
      <c r="I309" t="s">
        <v>38</v>
      </c>
      <c r="J309" s="1">
        <v>44556</v>
      </c>
      <c r="K309">
        <v>22</v>
      </c>
      <c r="L309" t="s">
        <v>101</v>
      </c>
      <c r="N309">
        <f t="shared" si="4"/>
        <v>0</v>
      </c>
    </row>
    <row r="310" spans="1:14" x14ac:dyDescent="0.3">
      <c r="A310">
        <v>309</v>
      </c>
      <c r="B310" t="s">
        <v>1195</v>
      </c>
      <c r="C310" t="s">
        <v>1196</v>
      </c>
      <c r="D310" t="s">
        <v>15</v>
      </c>
      <c r="E310" t="s">
        <v>16</v>
      </c>
      <c r="F310">
        <v>90</v>
      </c>
      <c r="G310" t="s">
        <v>1197</v>
      </c>
      <c r="H310" t="s">
        <v>1198</v>
      </c>
      <c r="I310" t="s">
        <v>1199</v>
      </c>
      <c r="J310" s="1">
        <v>44298</v>
      </c>
      <c r="K310">
        <v>4</v>
      </c>
      <c r="L310" t="s">
        <v>64</v>
      </c>
      <c r="N310">
        <f t="shared" si="4"/>
        <v>0</v>
      </c>
    </row>
    <row r="311" spans="1:14" x14ac:dyDescent="0.3">
      <c r="A311">
        <v>310</v>
      </c>
      <c r="B311" t="s">
        <v>1200</v>
      </c>
      <c r="C311" t="s">
        <v>441</v>
      </c>
      <c r="D311" t="s">
        <v>28</v>
      </c>
      <c r="E311" t="s">
        <v>29</v>
      </c>
      <c r="F311">
        <v>60</v>
      </c>
      <c r="G311" t="s">
        <v>1201</v>
      </c>
      <c r="H311" t="s">
        <v>1202</v>
      </c>
      <c r="I311" t="s">
        <v>32</v>
      </c>
      <c r="J311" s="1">
        <v>44534</v>
      </c>
      <c r="K311">
        <v>60</v>
      </c>
      <c r="L311" t="s">
        <v>54</v>
      </c>
      <c r="N311">
        <f t="shared" si="4"/>
        <v>0</v>
      </c>
    </row>
    <row r="312" spans="1:14" x14ac:dyDescent="0.3">
      <c r="A312">
        <v>311</v>
      </c>
      <c r="B312" t="s">
        <v>1203</v>
      </c>
      <c r="C312" t="s">
        <v>1204</v>
      </c>
      <c r="D312" t="s">
        <v>51</v>
      </c>
      <c r="E312" t="s">
        <v>16</v>
      </c>
      <c r="F312">
        <v>60</v>
      </c>
      <c r="G312" t="s">
        <v>1205</v>
      </c>
      <c r="H312" t="s">
        <v>1206</v>
      </c>
      <c r="I312" t="s">
        <v>294</v>
      </c>
      <c r="J312" s="1">
        <v>44359</v>
      </c>
      <c r="K312">
        <v>4</v>
      </c>
      <c r="L312" t="s">
        <v>159</v>
      </c>
      <c r="N312">
        <f t="shared" si="4"/>
        <v>0</v>
      </c>
    </row>
    <row r="313" spans="1:14" x14ac:dyDescent="0.3">
      <c r="A313">
        <v>312</v>
      </c>
      <c r="B313" t="s">
        <v>1207</v>
      </c>
      <c r="C313" t="s">
        <v>1208</v>
      </c>
      <c r="D313" t="s">
        <v>28</v>
      </c>
      <c r="E313" t="s">
        <v>29</v>
      </c>
      <c r="F313">
        <v>90</v>
      </c>
      <c r="G313" t="s">
        <v>1209</v>
      </c>
      <c r="H313" t="s">
        <v>1210</v>
      </c>
      <c r="I313" t="s">
        <v>294</v>
      </c>
      <c r="J313" s="1">
        <v>44920</v>
      </c>
      <c r="K313">
        <v>104</v>
      </c>
      <c r="L313" t="s">
        <v>45</v>
      </c>
      <c r="N313">
        <f t="shared" si="4"/>
        <v>0</v>
      </c>
    </row>
    <row r="314" spans="1:14" x14ac:dyDescent="0.3">
      <c r="A314">
        <v>313</v>
      </c>
      <c r="B314" t="s">
        <v>1211</v>
      </c>
      <c r="C314" t="s">
        <v>1212</v>
      </c>
      <c r="D314" t="s">
        <v>28</v>
      </c>
      <c r="E314" t="s">
        <v>29</v>
      </c>
      <c r="F314">
        <v>30</v>
      </c>
      <c r="G314" t="s">
        <v>1213</v>
      </c>
      <c r="H314" t="s">
        <v>1214</v>
      </c>
      <c r="I314" t="s">
        <v>32</v>
      </c>
      <c r="J314" s="1">
        <v>43953</v>
      </c>
      <c r="K314">
        <v>82</v>
      </c>
      <c r="L314" t="s">
        <v>101</v>
      </c>
      <c r="N314">
        <f t="shared" si="4"/>
        <v>0</v>
      </c>
    </row>
    <row r="315" spans="1:14" x14ac:dyDescent="0.3">
      <c r="A315">
        <v>314</v>
      </c>
      <c r="B315" t="s">
        <v>1215</v>
      </c>
      <c r="C315" t="s">
        <v>1216</v>
      </c>
      <c r="D315" t="s">
        <v>51</v>
      </c>
      <c r="E315" t="s">
        <v>16</v>
      </c>
      <c r="F315">
        <v>90</v>
      </c>
      <c r="G315" t="s">
        <v>1217</v>
      </c>
      <c r="H315" t="s">
        <v>1218</v>
      </c>
      <c r="I315" t="s">
        <v>294</v>
      </c>
      <c r="J315" s="1">
        <v>44899</v>
      </c>
      <c r="K315">
        <v>2</v>
      </c>
      <c r="L315" t="s">
        <v>101</v>
      </c>
      <c r="N315">
        <f t="shared" si="4"/>
        <v>0</v>
      </c>
    </row>
    <row r="316" spans="1:14" x14ac:dyDescent="0.3">
      <c r="A316">
        <v>315</v>
      </c>
      <c r="B316" t="s">
        <v>1129</v>
      </c>
      <c r="C316" t="s">
        <v>1219</v>
      </c>
      <c r="D316" t="s">
        <v>28</v>
      </c>
      <c r="E316" t="s">
        <v>29</v>
      </c>
      <c r="F316">
        <v>90</v>
      </c>
      <c r="G316" t="s">
        <v>1220</v>
      </c>
      <c r="H316" t="s">
        <v>1221</v>
      </c>
      <c r="I316" t="s">
        <v>124</v>
      </c>
      <c r="J316" s="1">
        <v>44249</v>
      </c>
      <c r="K316">
        <v>71</v>
      </c>
      <c r="L316" t="s">
        <v>45</v>
      </c>
      <c r="N316">
        <f t="shared" si="4"/>
        <v>0</v>
      </c>
    </row>
    <row r="317" spans="1:14" x14ac:dyDescent="0.3">
      <c r="A317">
        <v>316</v>
      </c>
      <c r="B317" t="s">
        <v>846</v>
      </c>
      <c r="C317" t="s">
        <v>1222</v>
      </c>
      <c r="D317" t="s">
        <v>28</v>
      </c>
      <c r="E317" t="s">
        <v>29</v>
      </c>
      <c r="F317">
        <v>90</v>
      </c>
      <c r="G317" t="s">
        <v>1223</v>
      </c>
      <c r="H317" t="s">
        <v>1224</v>
      </c>
      <c r="I317" t="s">
        <v>25</v>
      </c>
      <c r="J317" s="1">
        <v>44036</v>
      </c>
      <c r="K317">
        <v>75</v>
      </c>
      <c r="L317" t="s">
        <v>33</v>
      </c>
      <c r="N317">
        <f t="shared" si="4"/>
        <v>0</v>
      </c>
    </row>
    <row r="318" spans="1:14" x14ac:dyDescent="0.3">
      <c r="A318">
        <v>317</v>
      </c>
      <c r="B318" t="s">
        <v>1225</v>
      </c>
      <c r="C318" t="s">
        <v>1226</v>
      </c>
      <c r="D318" t="s">
        <v>28</v>
      </c>
      <c r="E318" t="s">
        <v>29</v>
      </c>
      <c r="F318">
        <v>90</v>
      </c>
      <c r="G318" t="s">
        <v>1227</v>
      </c>
      <c r="H318" t="s">
        <v>1228</v>
      </c>
      <c r="I318" t="s">
        <v>25</v>
      </c>
      <c r="J318" s="1">
        <v>44758</v>
      </c>
      <c r="K318">
        <v>45</v>
      </c>
      <c r="L318" t="s">
        <v>54</v>
      </c>
      <c r="N318">
        <f t="shared" si="4"/>
        <v>0</v>
      </c>
    </row>
    <row r="319" spans="1:14" x14ac:dyDescent="0.3">
      <c r="A319">
        <v>318</v>
      </c>
      <c r="B319" t="s">
        <v>1229</v>
      </c>
      <c r="C319" t="s">
        <v>1230</v>
      </c>
      <c r="D319" t="s">
        <v>28</v>
      </c>
      <c r="E319" t="s">
        <v>29</v>
      </c>
      <c r="F319">
        <v>30</v>
      </c>
      <c r="G319" t="s">
        <v>1231</v>
      </c>
      <c r="H319" t="s">
        <v>1232</v>
      </c>
      <c r="I319" t="s">
        <v>1233</v>
      </c>
      <c r="J319" s="1">
        <v>44724</v>
      </c>
      <c r="K319">
        <v>86</v>
      </c>
      <c r="L319" t="s">
        <v>39</v>
      </c>
      <c r="N319">
        <f t="shared" si="4"/>
        <v>0</v>
      </c>
    </row>
    <row r="320" spans="1:14" x14ac:dyDescent="0.3">
      <c r="A320">
        <v>319</v>
      </c>
      <c r="B320" t="s">
        <v>1234</v>
      </c>
      <c r="C320" t="s">
        <v>500</v>
      </c>
      <c r="D320" t="s">
        <v>28</v>
      </c>
      <c r="E320" t="s">
        <v>29</v>
      </c>
      <c r="F320">
        <v>60</v>
      </c>
      <c r="G320" t="s">
        <v>1235</v>
      </c>
      <c r="H320" t="s">
        <v>99</v>
      </c>
      <c r="I320" t="s">
        <v>100</v>
      </c>
      <c r="J320" s="1">
        <v>44838</v>
      </c>
      <c r="K320">
        <v>19</v>
      </c>
      <c r="L320" t="s">
        <v>64</v>
      </c>
      <c r="N320">
        <f t="shared" si="4"/>
        <v>0</v>
      </c>
    </row>
    <row r="321" spans="1:14" x14ac:dyDescent="0.3">
      <c r="A321">
        <v>320</v>
      </c>
      <c r="B321" t="s">
        <v>1236</v>
      </c>
      <c r="C321" t="s">
        <v>1237</v>
      </c>
      <c r="D321" t="s">
        <v>51</v>
      </c>
      <c r="E321" t="s">
        <v>16</v>
      </c>
      <c r="F321">
        <v>90</v>
      </c>
      <c r="G321" t="s">
        <v>1238</v>
      </c>
      <c r="H321" t="s">
        <v>746</v>
      </c>
      <c r="I321" t="s">
        <v>32</v>
      </c>
      <c r="J321" s="1">
        <v>44358</v>
      </c>
      <c r="K321">
        <v>85</v>
      </c>
      <c r="L321" t="s">
        <v>45</v>
      </c>
      <c r="N321">
        <f t="shared" si="4"/>
        <v>0</v>
      </c>
    </row>
    <row r="322" spans="1:14" x14ac:dyDescent="0.3">
      <c r="A322">
        <v>321</v>
      </c>
      <c r="B322" t="s">
        <v>1239</v>
      </c>
      <c r="C322" t="s">
        <v>1240</v>
      </c>
      <c r="D322" t="s">
        <v>28</v>
      </c>
      <c r="E322" t="s">
        <v>29</v>
      </c>
      <c r="F322">
        <v>90</v>
      </c>
      <c r="G322" t="s">
        <v>1241</v>
      </c>
      <c r="H322" t="s">
        <v>1242</v>
      </c>
      <c r="I322" t="s">
        <v>38</v>
      </c>
      <c r="J322" s="1">
        <v>44625</v>
      </c>
      <c r="K322">
        <v>104</v>
      </c>
      <c r="L322" t="s">
        <v>64</v>
      </c>
      <c r="N322">
        <f t="shared" ref="N322:N385" si="5">COUNTBLANK(A322:L322)</f>
        <v>0</v>
      </c>
    </row>
    <row r="323" spans="1:14" x14ac:dyDescent="0.3">
      <c r="A323">
        <v>322</v>
      </c>
      <c r="B323" t="s">
        <v>1243</v>
      </c>
      <c r="C323" t="s">
        <v>1244</v>
      </c>
      <c r="D323" t="s">
        <v>28</v>
      </c>
      <c r="E323" t="s">
        <v>29</v>
      </c>
      <c r="F323">
        <v>30</v>
      </c>
      <c r="G323" t="s">
        <v>1245</v>
      </c>
      <c r="H323" t="s">
        <v>145</v>
      </c>
      <c r="I323" t="s">
        <v>146</v>
      </c>
      <c r="J323" s="1">
        <v>43887</v>
      </c>
      <c r="K323">
        <v>18</v>
      </c>
      <c r="L323" t="s">
        <v>70</v>
      </c>
      <c r="N323">
        <f t="shared" si="5"/>
        <v>0</v>
      </c>
    </row>
    <row r="324" spans="1:14" x14ac:dyDescent="0.3">
      <c r="A324">
        <v>323</v>
      </c>
      <c r="B324" t="s">
        <v>1246</v>
      </c>
      <c r="C324" t="s">
        <v>1247</v>
      </c>
      <c r="D324" t="s">
        <v>28</v>
      </c>
      <c r="E324" t="s">
        <v>29</v>
      </c>
      <c r="F324">
        <v>60</v>
      </c>
      <c r="G324" t="s">
        <v>1248</v>
      </c>
      <c r="H324" t="s">
        <v>1249</v>
      </c>
      <c r="I324" t="s">
        <v>146</v>
      </c>
      <c r="J324" s="1">
        <v>44006</v>
      </c>
      <c r="K324">
        <v>67</v>
      </c>
      <c r="L324" t="s">
        <v>159</v>
      </c>
      <c r="N324">
        <f t="shared" si="5"/>
        <v>0</v>
      </c>
    </row>
    <row r="325" spans="1:14" x14ac:dyDescent="0.3">
      <c r="A325">
        <v>324</v>
      </c>
      <c r="B325" t="s">
        <v>1250</v>
      </c>
      <c r="C325" t="s">
        <v>1251</v>
      </c>
      <c r="D325" t="s">
        <v>51</v>
      </c>
      <c r="E325" t="s">
        <v>16</v>
      </c>
      <c r="F325">
        <v>30</v>
      </c>
      <c r="G325" t="s">
        <v>1252</v>
      </c>
      <c r="H325" t="s">
        <v>1253</v>
      </c>
      <c r="I325" t="s">
        <v>32</v>
      </c>
      <c r="J325" s="1">
        <v>44573</v>
      </c>
      <c r="K325">
        <v>68</v>
      </c>
      <c r="L325" t="s">
        <v>20</v>
      </c>
      <c r="N325">
        <f t="shared" si="5"/>
        <v>0</v>
      </c>
    </row>
    <row r="326" spans="1:14" x14ac:dyDescent="0.3">
      <c r="A326">
        <v>325</v>
      </c>
      <c r="B326" t="s">
        <v>1250</v>
      </c>
      <c r="C326" t="s">
        <v>1251</v>
      </c>
      <c r="D326" t="s">
        <v>51</v>
      </c>
      <c r="E326" t="s">
        <v>16</v>
      </c>
      <c r="F326">
        <v>30</v>
      </c>
      <c r="G326" t="s">
        <v>1252</v>
      </c>
      <c r="H326" t="s">
        <v>1253</v>
      </c>
      <c r="I326" t="s">
        <v>32</v>
      </c>
      <c r="J326" s="1">
        <v>44573</v>
      </c>
      <c r="K326">
        <v>68</v>
      </c>
      <c r="L326" t="s">
        <v>20</v>
      </c>
      <c r="N326">
        <f t="shared" si="5"/>
        <v>0</v>
      </c>
    </row>
    <row r="327" spans="1:14" x14ac:dyDescent="0.3">
      <c r="A327">
        <v>326</v>
      </c>
      <c r="B327" t="s">
        <v>1254</v>
      </c>
      <c r="C327" t="s">
        <v>948</v>
      </c>
      <c r="D327" t="s">
        <v>15</v>
      </c>
      <c r="E327" t="s">
        <v>16</v>
      </c>
      <c r="F327">
        <v>60</v>
      </c>
      <c r="G327" t="s">
        <v>1255</v>
      </c>
      <c r="H327" t="s">
        <v>1256</v>
      </c>
      <c r="I327" t="s">
        <v>32</v>
      </c>
      <c r="J327" s="1">
        <v>44561</v>
      </c>
      <c r="K327">
        <v>54</v>
      </c>
      <c r="L327" t="s">
        <v>70</v>
      </c>
      <c r="N327">
        <f t="shared" si="5"/>
        <v>0</v>
      </c>
    </row>
    <row r="328" spans="1:14" x14ac:dyDescent="0.3">
      <c r="A328">
        <v>327</v>
      </c>
      <c r="B328" t="s">
        <v>752</v>
      </c>
      <c r="C328" t="s">
        <v>394</v>
      </c>
      <c r="D328" t="s">
        <v>28</v>
      </c>
      <c r="E328" t="s">
        <v>29</v>
      </c>
      <c r="F328">
        <v>60</v>
      </c>
      <c r="G328" t="s">
        <v>1257</v>
      </c>
      <c r="H328" t="s">
        <v>1258</v>
      </c>
      <c r="I328" t="s">
        <v>32</v>
      </c>
      <c r="J328" s="1">
        <v>44817</v>
      </c>
      <c r="K328">
        <v>42</v>
      </c>
      <c r="L328" t="s">
        <v>20</v>
      </c>
      <c r="N328">
        <f t="shared" si="5"/>
        <v>0</v>
      </c>
    </row>
    <row r="329" spans="1:14" x14ac:dyDescent="0.3">
      <c r="A329">
        <v>328</v>
      </c>
      <c r="B329" t="s">
        <v>351</v>
      </c>
      <c r="C329" t="s">
        <v>1259</v>
      </c>
      <c r="D329" t="s">
        <v>51</v>
      </c>
      <c r="E329" t="s">
        <v>16</v>
      </c>
      <c r="F329">
        <v>30</v>
      </c>
      <c r="G329" t="s">
        <v>1260</v>
      </c>
      <c r="H329" t="s">
        <v>1261</v>
      </c>
      <c r="I329" t="s">
        <v>32</v>
      </c>
      <c r="J329" s="1">
        <v>44820</v>
      </c>
      <c r="K329">
        <v>86</v>
      </c>
      <c r="L329" t="s">
        <v>101</v>
      </c>
      <c r="N329">
        <f t="shared" si="5"/>
        <v>0</v>
      </c>
    </row>
    <row r="330" spans="1:14" x14ac:dyDescent="0.3">
      <c r="A330">
        <v>329</v>
      </c>
      <c r="B330" t="s">
        <v>1262</v>
      </c>
      <c r="C330" t="s">
        <v>1263</v>
      </c>
      <c r="D330" t="s">
        <v>28</v>
      </c>
      <c r="E330" t="s">
        <v>29</v>
      </c>
      <c r="F330">
        <v>60</v>
      </c>
      <c r="G330" t="s">
        <v>1264</v>
      </c>
      <c r="H330" t="s">
        <v>1265</v>
      </c>
      <c r="I330" t="s">
        <v>32</v>
      </c>
      <c r="J330" s="1">
        <v>43939</v>
      </c>
      <c r="K330">
        <v>49</v>
      </c>
      <c r="L330" t="s">
        <v>39</v>
      </c>
      <c r="N330">
        <f t="shared" si="5"/>
        <v>0</v>
      </c>
    </row>
    <row r="331" spans="1:14" x14ac:dyDescent="0.3">
      <c r="A331">
        <v>330</v>
      </c>
      <c r="B331" t="s">
        <v>1266</v>
      </c>
      <c r="C331" t="s">
        <v>1267</v>
      </c>
      <c r="D331" t="s">
        <v>51</v>
      </c>
      <c r="E331" t="s">
        <v>16</v>
      </c>
      <c r="F331">
        <v>90</v>
      </c>
      <c r="G331" t="s">
        <v>1268</v>
      </c>
      <c r="H331" t="s">
        <v>1269</v>
      </c>
      <c r="I331" t="s">
        <v>187</v>
      </c>
      <c r="J331" s="1">
        <v>44622</v>
      </c>
      <c r="K331">
        <v>15</v>
      </c>
      <c r="L331" t="s">
        <v>159</v>
      </c>
      <c r="N331">
        <f t="shared" si="5"/>
        <v>0</v>
      </c>
    </row>
    <row r="332" spans="1:14" x14ac:dyDescent="0.3">
      <c r="A332">
        <v>331</v>
      </c>
      <c r="B332" t="s">
        <v>559</v>
      </c>
      <c r="C332" t="s">
        <v>1270</v>
      </c>
      <c r="D332" t="s">
        <v>51</v>
      </c>
      <c r="E332" t="s">
        <v>16</v>
      </c>
      <c r="F332">
        <v>60</v>
      </c>
      <c r="G332" t="s">
        <v>1271</v>
      </c>
      <c r="H332" t="s">
        <v>1272</v>
      </c>
      <c r="I332" t="s">
        <v>59</v>
      </c>
      <c r="J332" s="1">
        <v>44413</v>
      </c>
      <c r="K332">
        <v>42</v>
      </c>
      <c r="L332" t="s">
        <v>64</v>
      </c>
      <c r="N332">
        <f t="shared" si="5"/>
        <v>0</v>
      </c>
    </row>
    <row r="333" spans="1:14" x14ac:dyDescent="0.3">
      <c r="A333">
        <v>332</v>
      </c>
      <c r="B333" t="s">
        <v>1273</v>
      </c>
      <c r="C333" t="s">
        <v>1274</v>
      </c>
      <c r="D333" t="s">
        <v>28</v>
      </c>
      <c r="E333" t="s">
        <v>29</v>
      </c>
      <c r="F333">
        <v>60</v>
      </c>
      <c r="G333" t="s">
        <v>1275</v>
      </c>
      <c r="H333" t="s">
        <v>1276</v>
      </c>
      <c r="I333" t="s">
        <v>32</v>
      </c>
      <c r="J333" s="1">
        <v>43886</v>
      </c>
      <c r="K333">
        <v>36</v>
      </c>
      <c r="L333" t="s">
        <v>80</v>
      </c>
      <c r="N333">
        <f t="shared" si="5"/>
        <v>0</v>
      </c>
    </row>
    <row r="334" spans="1:14" x14ac:dyDescent="0.3">
      <c r="A334">
        <v>333</v>
      </c>
      <c r="B334" t="s">
        <v>1277</v>
      </c>
      <c r="C334" t="s">
        <v>1278</v>
      </c>
      <c r="D334" t="s">
        <v>51</v>
      </c>
      <c r="E334" t="s">
        <v>16</v>
      </c>
      <c r="F334">
        <v>90</v>
      </c>
      <c r="G334" t="s">
        <v>1279</v>
      </c>
      <c r="H334" t="s">
        <v>1280</v>
      </c>
      <c r="I334" t="s">
        <v>95</v>
      </c>
      <c r="J334" s="1">
        <v>44749</v>
      </c>
      <c r="K334">
        <v>14</v>
      </c>
      <c r="L334" t="s">
        <v>64</v>
      </c>
      <c r="N334">
        <f t="shared" si="5"/>
        <v>0</v>
      </c>
    </row>
    <row r="335" spans="1:14" x14ac:dyDescent="0.3">
      <c r="A335">
        <v>334</v>
      </c>
      <c r="B335" t="s">
        <v>1281</v>
      </c>
      <c r="C335" t="s">
        <v>1282</v>
      </c>
      <c r="D335" t="s">
        <v>28</v>
      </c>
      <c r="E335" t="s">
        <v>29</v>
      </c>
      <c r="F335">
        <v>60</v>
      </c>
      <c r="G335" t="s">
        <v>1283</v>
      </c>
      <c r="H335" t="s">
        <v>1284</v>
      </c>
      <c r="I335" t="s">
        <v>32</v>
      </c>
      <c r="J335" s="1">
        <v>43841</v>
      </c>
      <c r="K335">
        <v>73</v>
      </c>
      <c r="L335" t="s">
        <v>64</v>
      </c>
      <c r="N335">
        <f t="shared" si="5"/>
        <v>0</v>
      </c>
    </row>
    <row r="336" spans="1:14" x14ac:dyDescent="0.3">
      <c r="A336">
        <v>335</v>
      </c>
      <c r="B336" t="s">
        <v>1285</v>
      </c>
      <c r="C336" t="s">
        <v>1286</v>
      </c>
      <c r="D336" t="s">
        <v>15</v>
      </c>
      <c r="E336" t="s">
        <v>16</v>
      </c>
      <c r="F336">
        <v>90</v>
      </c>
      <c r="G336" t="s">
        <v>1287</v>
      </c>
      <c r="H336" t="s">
        <v>1214</v>
      </c>
      <c r="I336" t="s">
        <v>32</v>
      </c>
      <c r="J336" s="1">
        <v>44318</v>
      </c>
      <c r="K336">
        <v>80</v>
      </c>
      <c r="L336" t="s">
        <v>54</v>
      </c>
      <c r="N336">
        <f t="shared" si="5"/>
        <v>0</v>
      </c>
    </row>
    <row r="337" spans="1:14" x14ac:dyDescent="0.3">
      <c r="A337">
        <v>336</v>
      </c>
      <c r="B337" t="s">
        <v>1288</v>
      </c>
      <c r="C337" t="s">
        <v>365</v>
      </c>
      <c r="D337" t="s">
        <v>15</v>
      </c>
      <c r="E337" t="s">
        <v>16</v>
      </c>
      <c r="F337">
        <v>30</v>
      </c>
      <c r="G337" t="s">
        <v>1289</v>
      </c>
      <c r="H337" t="s">
        <v>637</v>
      </c>
      <c r="I337" t="s">
        <v>32</v>
      </c>
      <c r="J337" s="1">
        <v>43833</v>
      </c>
      <c r="K337">
        <v>60</v>
      </c>
      <c r="L337" t="s">
        <v>70</v>
      </c>
      <c r="N337">
        <f t="shared" si="5"/>
        <v>0</v>
      </c>
    </row>
    <row r="338" spans="1:14" x14ac:dyDescent="0.3">
      <c r="A338">
        <v>337</v>
      </c>
      <c r="B338" t="s">
        <v>1290</v>
      </c>
      <c r="C338" t="s">
        <v>111</v>
      </c>
      <c r="D338" t="s">
        <v>15</v>
      </c>
      <c r="E338" t="s">
        <v>16</v>
      </c>
      <c r="F338">
        <v>60</v>
      </c>
      <c r="G338" t="s">
        <v>1291</v>
      </c>
      <c r="H338" t="s">
        <v>1292</v>
      </c>
      <c r="I338" t="s">
        <v>32</v>
      </c>
      <c r="J338" s="1">
        <v>44482</v>
      </c>
      <c r="K338">
        <v>58</v>
      </c>
      <c r="L338" t="s">
        <v>33</v>
      </c>
      <c r="N338">
        <f t="shared" si="5"/>
        <v>0</v>
      </c>
    </row>
    <row r="339" spans="1:14" x14ac:dyDescent="0.3">
      <c r="A339">
        <v>338</v>
      </c>
      <c r="B339" t="s">
        <v>1293</v>
      </c>
      <c r="C339" t="s">
        <v>26</v>
      </c>
      <c r="D339" t="s">
        <v>51</v>
      </c>
      <c r="E339" t="s">
        <v>16</v>
      </c>
      <c r="F339">
        <v>30</v>
      </c>
      <c r="G339" t="s">
        <v>1294</v>
      </c>
      <c r="H339" t="s">
        <v>1295</v>
      </c>
      <c r="I339" t="s">
        <v>32</v>
      </c>
      <c r="J339" s="1">
        <v>44344</v>
      </c>
      <c r="K339">
        <v>70</v>
      </c>
      <c r="L339" t="s">
        <v>39</v>
      </c>
      <c r="N339">
        <f t="shared" si="5"/>
        <v>0</v>
      </c>
    </row>
    <row r="340" spans="1:14" x14ac:dyDescent="0.3">
      <c r="A340">
        <v>339</v>
      </c>
      <c r="B340" t="s">
        <v>1296</v>
      </c>
      <c r="C340" t="s">
        <v>1297</v>
      </c>
      <c r="D340" t="s">
        <v>28</v>
      </c>
      <c r="E340" t="s">
        <v>29</v>
      </c>
      <c r="F340">
        <v>30</v>
      </c>
      <c r="G340" t="s">
        <v>1298</v>
      </c>
      <c r="H340" t="s">
        <v>1299</v>
      </c>
      <c r="I340" t="s">
        <v>1199</v>
      </c>
      <c r="J340" s="1">
        <v>44170</v>
      </c>
      <c r="K340">
        <v>55</v>
      </c>
      <c r="L340" t="s">
        <v>54</v>
      </c>
      <c r="N340">
        <f t="shared" si="5"/>
        <v>0</v>
      </c>
    </row>
    <row r="341" spans="1:14" x14ac:dyDescent="0.3">
      <c r="A341">
        <v>340</v>
      </c>
      <c r="B341" t="s">
        <v>1300</v>
      </c>
      <c r="C341" t="s">
        <v>1301</v>
      </c>
      <c r="D341" t="s">
        <v>28</v>
      </c>
      <c r="E341" t="s">
        <v>29</v>
      </c>
      <c r="F341">
        <v>90</v>
      </c>
      <c r="G341" t="s">
        <v>1302</v>
      </c>
      <c r="H341" t="s">
        <v>1261</v>
      </c>
      <c r="I341" t="s">
        <v>32</v>
      </c>
      <c r="J341" s="1">
        <v>44383</v>
      </c>
      <c r="K341">
        <v>32</v>
      </c>
      <c r="L341" t="s">
        <v>54</v>
      </c>
      <c r="N341">
        <f t="shared" si="5"/>
        <v>0</v>
      </c>
    </row>
    <row r="342" spans="1:14" x14ac:dyDescent="0.3">
      <c r="A342">
        <v>341</v>
      </c>
      <c r="B342" t="s">
        <v>1303</v>
      </c>
      <c r="C342" t="s">
        <v>1304</v>
      </c>
      <c r="D342" t="s">
        <v>41</v>
      </c>
      <c r="E342" t="s">
        <v>16</v>
      </c>
      <c r="F342">
        <v>30</v>
      </c>
      <c r="G342" t="s">
        <v>1305</v>
      </c>
      <c r="H342" t="s">
        <v>1306</v>
      </c>
      <c r="I342" t="s">
        <v>32</v>
      </c>
      <c r="J342" s="1">
        <v>44123</v>
      </c>
      <c r="K342">
        <v>77</v>
      </c>
      <c r="L342" t="s">
        <v>64</v>
      </c>
      <c r="N342">
        <f t="shared" si="5"/>
        <v>0</v>
      </c>
    </row>
    <row r="343" spans="1:14" x14ac:dyDescent="0.3">
      <c r="A343">
        <v>342</v>
      </c>
      <c r="B343" t="s">
        <v>1307</v>
      </c>
      <c r="C343" t="s">
        <v>1308</v>
      </c>
      <c r="D343" t="s">
        <v>28</v>
      </c>
      <c r="E343" t="s">
        <v>29</v>
      </c>
      <c r="F343">
        <v>30</v>
      </c>
      <c r="G343" t="s">
        <v>1309</v>
      </c>
      <c r="H343" t="s">
        <v>1310</v>
      </c>
      <c r="I343" t="s">
        <v>1311</v>
      </c>
      <c r="J343" s="1">
        <v>43861</v>
      </c>
      <c r="K343">
        <v>57</v>
      </c>
      <c r="L343" t="s">
        <v>101</v>
      </c>
      <c r="N343">
        <f t="shared" si="5"/>
        <v>0</v>
      </c>
    </row>
    <row r="344" spans="1:14" x14ac:dyDescent="0.3">
      <c r="A344">
        <v>343</v>
      </c>
      <c r="B344" t="s">
        <v>1312</v>
      </c>
      <c r="C344" t="s">
        <v>1313</v>
      </c>
      <c r="D344" t="s">
        <v>28</v>
      </c>
      <c r="E344" t="s">
        <v>29</v>
      </c>
      <c r="F344">
        <v>90</v>
      </c>
      <c r="G344" t="s">
        <v>1314</v>
      </c>
      <c r="H344" t="s">
        <v>1315</v>
      </c>
      <c r="I344" t="s">
        <v>32</v>
      </c>
      <c r="J344" s="1">
        <v>44304</v>
      </c>
      <c r="K344">
        <v>5</v>
      </c>
      <c r="L344" t="s">
        <v>64</v>
      </c>
      <c r="N344">
        <f t="shared" si="5"/>
        <v>0</v>
      </c>
    </row>
    <row r="345" spans="1:14" x14ac:dyDescent="0.3">
      <c r="A345">
        <v>344</v>
      </c>
      <c r="B345" t="s">
        <v>1316</v>
      </c>
      <c r="C345" t="s">
        <v>1317</v>
      </c>
      <c r="D345" t="s">
        <v>28</v>
      </c>
      <c r="E345" t="s">
        <v>29</v>
      </c>
      <c r="F345">
        <v>60</v>
      </c>
      <c r="G345" t="s">
        <v>1314</v>
      </c>
      <c r="H345" t="s">
        <v>1318</v>
      </c>
      <c r="I345" t="s">
        <v>32</v>
      </c>
      <c r="J345" s="1">
        <v>44275</v>
      </c>
      <c r="K345">
        <v>10</v>
      </c>
      <c r="L345" t="s">
        <v>64</v>
      </c>
      <c r="N345">
        <f t="shared" si="5"/>
        <v>0</v>
      </c>
    </row>
    <row r="346" spans="1:14" x14ac:dyDescent="0.3">
      <c r="A346">
        <v>345</v>
      </c>
      <c r="B346" t="s">
        <v>1319</v>
      </c>
      <c r="C346" t="s">
        <v>1320</v>
      </c>
      <c r="D346" t="s">
        <v>15</v>
      </c>
      <c r="E346" t="s">
        <v>16</v>
      </c>
      <c r="F346">
        <v>90</v>
      </c>
      <c r="G346" t="s">
        <v>1321</v>
      </c>
      <c r="H346" t="s">
        <v>978</v>
      </c>
      <c r="I346" t="s">
        <v>294</v>
      </c>
      <c r="J346" s="1">
        <v>44258</v>
      </c>
      <c r="K346">
        <v>58</v>
      </c>
      <c r="L346" t="s">
        <v>101</v>
      </c>
      <c r="N346">
        <f t="shared" si="5"/>
        <v>0</v>
      </c>
    </row>
    <row r="347" spans="1:14" x14ac:dyDescent="0.3">
      <c r="A347">
        <v>346</v>
      </c>
      <c r="B347" t="s">
        <v>1322</v>
      </c>
      <c r="C347" t="s">
        <v>1323</v>
      </c>
      <c r="D347" t="s">
        <v>15</v>
      </c>
      <c r="E347" t="s">
        <v>16</v>
      </c>
      <c r="F347">
        <v>60</v>
      </c>
      <c r="G347" t="s">
        <v>1324</v>
      </c>
      <c r="H347" t="s">
        <v>1325</v>
      </c>
      <c r="I347" t="s">
        <v>187</v>
      </c>
      <c r="J347" s="1">
        <v>44790</v>
      </c>
      <c r="K347">
        <v>105</v>
      </c>
      <c r="L347" t="s">
        <v>54</v>
      </c>
      <c r="N347">
        <f t="shared" si="5"/>
        <v>0</v>
      </c>
    </row>
    <row r="348" spans="1:14" x14ac:dyDescent="0.3">
      <c r="A348">
        <v>347</v>
      </c>
      <c r="B348" t="s">
        <v>1326</v>
      </c>
      <c r="C348" t="s">
        <v>1327</v>
      </c>
      <c r="D348" t="s">
        <v>28</v>
      </c>
      <c r="E348" t="s">
        <v>29</v>
      </c>
      <c r="F348">
        <v>30</v>
      </c>
      <c r="G348" t="s">
        <v>1328</v>
      </c>
      <c r="H348" t="s">
        <v>1329</v>
      </c>
      <c r="I348" t="s">
        <v>95</v>
      </c>
      <c r="J348" s="1">
        <v>43898</v>
      </c>
      <c r="K348">
        <v>84</v>
      </c>
      <c r="L348" t="s">
        <v>45</v>
      </c>
      <c r="N348">
        <f t="shared" si="5"/>
        <v>0</v>
      </c>
    </row>
    <row r="349" spans="1:14" x14ac:dyDescent="0.3">
      <c r="A349">
        <v>348</v>
      </c>
      <c r="B349" t="s">
        <v>616</v>
      </c>
      <c r="C349" t="s">
        <v>1330</v>
      </c>
      <c r="D349" t="s">
        <v>28</v>
      </c>
      <c r="E349" t="s">
        <v>29</v>
      </c>
      <c r="F349">
        <v>60</v>
      </c>
      <c r="G349" t="s">
        <v>1331</v>
      </c>
      <c r="H349" t="s">
        <v>1332</v>
      </c>
      <c r="I349" t="s">
        <v>32</v>
      </c>
      <c r="J349" s="1">
        <v>43937</v>
      </c>
      <c r="K349">
        <v>35</v>
      </c>
      <c r="L349" t="s">
        <v>101</v>
      </c>
      <c r="N349">
        <f t="shared" si="5"/>
        <v>0</v>
      </c>
    </row>
    <row r="350" spans="1:14" x14ac:dyDescent="0.3">
      <c r="A350">
        <v>349</v>
      </c>
      <c r="B350" t="s">
        <v>1333</v>
      </c>
      <c r="C350" t="s">
        <v>1334</v>
      </c>
      <c r="D350" t="s">
        <v>28</v>
      </c>
      <c r="E350" t="s">
        <v>29</v>
      </c>
      <c r="F350">
        <v>90</v>
      </c>
      <c r="G350" t="s">
        <v>1335</v>
      </c>
      <c r="H350" t="s">
        <v>1336</v>
      </c>
      <c r="I350" t="s">
        <v>129</v>
      </c>
      <c r="J350" s="1">
        <v>44853</v>
      </c>
      <c r="K350">
        <v>42</v>
      </c>
      <c r="L350" t="s">
        <v>101</v>
      </c>
      <c r="N350">
        <f t="shared" si="5"/>
        <v>0</v>
      </c>
    </row>
    <row r="351" spans="1:14" x14ac:dyDescent="0.3">
      <c r="A351">
        <v>350</v>
      </c>
      <c r="B351" t="s">
        <v>1337</v>
      </c>
      <c r="C351" t="s">
        <v>1338</v>
      </c>
      <c r="D351" t="s">
        <v>28</v>
      </c>
      <c r="E351" t="s">
        <v>29</v>
      </c>
      <c r="F351">
        <v>60</v>
      </c>
      <c r="G351" t="s">
        <v>1339</v>
      </c>
      <c r="H351" t="s">
        <v>199</v>
      </c>
      <c r="I351" t="s">
        <v>32</v>
      </c>
      <c r="J351" s="1">
        <v>44900</v>
      </c>
      <c r="K351">
        <v>55</v>
      </c>
      <c r="L351" t="s">
        <v>33</v>
      </c>
      <c r="N351">
        <f t="shared" si="5"/>
        <v>0</v>
      </c>
    </row>
    <row r="352" spans="1:14" x14ac:dyDescent="0.3">
      <c r="A352">
        <v>351</v>
      </c>
      <c r="B352" t="s">
        <v>1340</v>
      </c>
      <c r="C352" t="s">
        <v>1341</v>
      </c>
      <c r="D352" t="s">
        <v>41</v>
      </c>
      <c r="E352" t="s">
        <v>16</v>
      </c>
      <c r="F352">
        <v>30</v>
      </c>
      <c r="G352" t="s">
        <v>1342</v>
      </c>
      <c r="H352" t="s">
        <v>1343</v>
      </c>
      <c r="I352" t="s">
        <v>294</v>
      </c>
      <c r="J352" s="1">
        <v>44451</v>
      </c>
      <c r="K352">
        <v>82</v>
      </c>
      <c r="L352" t="s">
        <v>45</v>
      </c>
      <c r="N352">
        <f t="shared" si="5"/>
        <v>0</v>
      </c>
    </row>
    <row r="353" spans="1:14" x14ac:dyDescent="0.3">
      <c r="A353">
        <v>352</v>
      </c>
      <c r="B353" t="s">
        <v>1344</v>
      </c>
      <c r="C353" t="s">
        <v>1345</v>
      </c>
      <c r="D353" t="s">
        <v>15</v>
      </c>
      <c r="E353" t="s">
        <v>16</v>
      </c>
      <c r="F353">
        <v>60</v>
      </c>
      <c r="G353" t="s">
        <v>1346</v>
      </c>
      <c r="H353" t="s">
        <v>1347</v>
      </c>
      <c r="I353" t="s">
        <v>32</v>
      </c>
      <c r="J353" s="1">
        <v>44806</v>
      </c>
      <c r="K353">
        <v>37</v>
      </c>
      <c r="L353" t="s">
        <v>70</v>
      </c>
      <c r="N353">
        <f t="shared" si="5"/>
        <v>0</v>
      </c>
    </row>
    <row r="354" spans="1:14" x14ac:dyDescent="0.3">
      <c r="A354">
        <v>353</v>
      </c>
      <c r="B354" t="s">
        <v>800</v>
      </c>
      <c r="C354" t="s">
        <v>1348</v>
      </c>
      <c r="D354" t="s">
        <v>28</v>
      </c>
      <c r="E354" t="s">
        <v>29</v>
      </c>
      <c r="F354">
        <v>30</v>
      </c>
      <c r="G354" t="s">
        <v>1349</v>
      </c>
      <c r="H354" t="s">
        <v>1350</v>
      </c>
      <c r="I354" t="s">
        <v>32</v>
      </c>
      <c r="J354" s="1">
        <v>44189</v>
      </c>
      <c r="K354">
        <v>81</v>
      </c>
      <c r="L354" t="s">
        <v>39</v>
      </c>
      <c r="N354">
        <f t="shared" si="5"/>
        <v>0</v>
      </c>
    </row>
    <row r="355" spans="1:14" x14ac:dyDescent="0.3">
      <c r="A355">
        <v>354</v>
      </c>
      <c r="B355" t="s">
        <v>1351</v>
      </c>
      <c r="C355" t="s">
        <v>1352</v>
      </c>
      <c r="D355" t="s">
        <v>28</v>
      </c>
      <c r="E355" t="s">
        <v>29</v>
      </c>
      <c r="F355">
        <v>60</v>
      </c>
      <c r="G355" t="s">
        <v>1353</v>
      </c>
      <c r="H355" t="s">
        <v>1354</v>
      </c>
      <c r="I355" t="s">
        <v>294</v>
      </c>
      <c r="J355" s="1">
        <v>44470</v>
      </c>
      <c r="K355">
        <v>52</v>
      </c>
      <c r="L355" t="s">
        <v>54</v>
      </c>
      <c r="N355">
        <f t="shared" si="5"/>
        <v>0</v>
      </c>
    </row>
    <row r="356" spans="1:14" x14ac:dyDescent="0.3">
      <c r="A356">
        <v>355</v>
      </c>
      <c r="B356" t="s">
        <v>1355</v>
      </c>
      <c r="C356" t="s">
        <v>1356</v>
      </c>
      <c r="D356" t="s">
        <v>15</v>
      </c>
      <c r="E356" t="s">
        <v>16</v>
      </c>
      <c r="F356">
        <v>60</v>
      </c>
      <c r="G356" t="s">
        <v>1357</v>
      </c>
      <c r="H356" t="s">
        <v>1358</v>
      </c>
      <c r="I356" t="s">
        <v>1359</v>
      </c>
      <c r="J356" s="1">
        <v>44015</v>
      </c>
      <c r="K356">
        <v>83</v>
      </c>
      <c r="L356" t="s">
        <v>70</v>
      </c>
      <c r="N356">
        <f t="shared" si="5"/>
        <v>0</v>
      </c>
    </row>
    <row r="357" spans="1:14" x14ac:dyDescent="0.3">
      <c r="A357">
        <v>356</v>
      </c>
      <c r="B357" t="s">
        <v>1360</v>
      </c>
      <c r="C357" t="s">
        <v>1361</v>
      </c>
      <c r="D357" t="s">
        <v>51</v>
      </c>
      <c r="E357" t="s">
        <v>16</v>
      </c>
      <c r="F357">
        <v>30</v>
      </c>
      <c r="G357" t="s">
        <v>1357</v>
      </c>
      <c r="H357" t="s">
        <v>1362</v>
      </c>
      <c r="I357" t="s">
        <v>178</v>
      </c>
      <c r="J357" s="1">
        <v>43851</v>
      </c>
      <c r="K357">
        <v>29</v>
      </c>
      <c r="L357" t="s">
        <v>101</v>
      </c>
      <c r="N357">
        <f t="shared" si="5"/>
        <v>0</v>
      </c>
    </row>
    <row r="358" spans="1:14" x14ac:dyDescent="0.3">
      <c r="A358">
        <v>357</v>
      </c>
      <c r="B358" t="s">
        <v>1363</v>
      </c>
      <c r="C358" t="s">
        <v>1364</v>
      </c>
      <c r="D358" t="s">
        <v>28</v>
      </c>
      <c r="E358" t="s">
        <v>29</v>
      </c>
      <c r="F358">
        <v>90</v>
      </c>
      <c r="G358" t="s">
        <v>1365</v>
      </c>
      <c r="H358" t="s">
        <v>1366</v>
      </c>
      <c r="I358" t="s">
        <v>1367</v>
      </c>
      <c r="J358" s="1">
        <v>44727</v>
      </c>
      <c r="K358">
        <v>71</v>
      </c>
      <c r="L358" t="s">
        <v>45</v>
      </c>
      <c r="N358">
        <f t="shared" si="5"/>
        <v>0</v>
      </c>
    </row>
    <row r="359" spans="1:14" x14ac:dyDescent="0.3">
      <c r="A359">
        <v>358</v>
      </c>
      <c r="B359" t="s">
        <v>1368</v>
      </c>
      <c r="C359" t="s">
        <v>367</v>
      </c>
      <c r="D359" t="s">
        <v>15</v>
      </c>
      <c r="E359" t="s">
        <v>16</v>
      </c>
      <c r="F359">
        <v>90</v>
      </c>
      <c r="G359" t="s">
        <v>1369</v>
      </c>
      <c r="H359" t="s">
        <v>1370</v>
      </c>
      <c r="I359" t="s">
        <v>32</v>
      </c>
      <c r="J359" s="1">
        <v>44926</v>
      </c>
      <c r="K359">
        <v>13</v>
      </c>
      <c r="L359" t="s">
        <v>54</v>
      </c>
      <c r="N359">
        <f t="shared" si="5"/>
        <v>0</v>
      </c>
    </row>
    <row r="360" spans="1:14" x14ac:dyDescent="0.3">
      <c r="A360">
        <v>359</v>
      </c>
      <c r="B360" t="s">
        <v>1371</v>
      </c>
      <c r="C360" t="s">
        <v>1372</v>
      </c>
      <c r="D360" t="s">
        <v>28</v>
      </c>
      <c r="E360" t="s">
        <v>29</v>
      </c>
      <c r="F360">
        <v>90</v>
      </c>
      <c r="G360" t="s">
        <v>1373</v>
      </c>
      <c r="H360" t="s">
        <v>1374</v>
      </c>
      <c r="I360" t="s">
        <v>294</v>
      </c>
      <c r="J360" s="1">
        <v>44430</v>
      </c>
      <c r="K360">
        <v>92</v>
      </c>
      <c r="L360" t="s">
        <v>20</v>
      </c>
      <c r="N360">
        <f t="shared" si="5"/>
        <v>0</v>
      </c>
    </row>
    <row r="361" spans="1:14" x14ac:dyDescent="0.3">
      <c r="A361">
        <v>360</v>
      </c>
      <c r="B361" t="s">
        <v>1375</v>
      </c>
      <c r="C361" t="s">
        <v>1376</v>
      </c>
      <c r="D361" t="s">
        <v>28</v>
      </c>
      <c r="E361" t="s">
        <v>29</v>
      </c>
      <c r="F361">
        <v>30</v>
      </c>
      <c r="G361" t="s">
        <v>1377</v>
      </c>
      <c r="H361" t="s">
        <v>1378</v>
      </c>
      <c r="I361" t="s">
        <v>32</v>
      </c>
      <c r="J361" s="1">
        <v>44860</v>
      </c>
      <c r="K361">
        <v>55</v>
      </c>
      <c r="L361" t="s">
        <v>101</v>
      </c>
      <c r="N361">
        <f t="shared" si="5"/>
        <v>0</v>
      </c>
    </row>
    <row r="362" spans="1:14" x14ac:dyDescent="0.3">
      <c r="A362">
        <v>361</v>
      </c>
      <c r="B362" t="s">
        <v>1379</v>
      </c>
      <c r="C362" t="s">
        <v>1380</v>
      </c>
      <c r="D362" t="s">
        <v>28</v>
      </c>
      <c r="E362" t="s">
        <v>29</v>
      </c>
      <c r="F362">
        <v>90</v>
      </c>
      <c r="G362" t="s">
        <v>1381</v>
      </c>
      <c r="H362" t="s">
        <v>1382</v>
      </c>
      <c r="I362" t="s">
        <v>32</v>
      </c>
      <c r="J362" s="1">
        <v>43962</v>
      </c>
      <c r="K362">
        <v>39</v>
      </c>
      <c r="L362" t="s">
        <v>70</v>
      </c>
      <c r="N362">
        <f t="shared" si="5"/>
        <v>0</v>
      </c>
    </row>
    <row r="363" spans="1:14" x14ac:dyDescent="0.3">
      <c r="A363">
        <v>362</v>
      </c>
      <c r="B363" t="s">
        <v>1383</v>
      </c>
      <c r="C363" t="s">
        <v>1384</v>
      </c>
      <c r="D363" t="s">
        <v>28</v>
      </c>
      <c r="E363" t="s">
        <v>29</v>
      </c>
      <c r="F363">
        <v>60</v>
      </c>
      <c r="G363" t="s">
        <v>1385</v>
      </c>
      <c r="H363" t="s">
        <v>957</v>
      </c>
      <c r="I363" t="s">
        <v>95</v>
      </c>
      <c r="J363" s="1">
        <v>44042</v>
      </c>
      <c r="K363">
        <v>7</v>
      </c>
      <c r="L363" t="s">
        <v>101</v>
      </c>
      <c r="N363">
        <f t="shared" si="5"/>
        <v>0</v>
      </c>
    </row>
    <row r="364" spans="1:14" x14ac:dyDescent="0.3">
      <c r="A364">
        <v>363</v>
      </c>
      <c r="B364" t="s">
        <v>879</v>
      </c>
      <c r="C364" t="s">
        <v>1386</v>
      </c>
      <c r="D364" t="s">
        <v>621</v>
      </c>
      <c r="E364" t="s">
        <v>29</v>
      </c>
      <c r="F364">
        <v>60</v>
      </c>
      <c r="G364" t="s">
        <v>1387</v>
      </c>
      <c r="H364" t="s">
        <v>1388</v>
      </c>
      <c r="I364" t="s">
        <v>32</v>
      </c>
      <c r="J364" s="1">
        <v>44131</v>
      </c>
      <c r="K364">
        <v>50</v>
      </c>
      <c r="L364" t="s">
        <v>39</v>
      </c>
      <c r="N364">
        <f t="shared" si="5"/>
        <v>0</v>
      </c>
    </row>
    <row r="365" spans="1:14" x14ac:dyDescent="0.3">
      <c r="A365">
        <v>364</v>
      </c>
      <c r="B365" t="s">
        <v>1389</v>
      </c>
      <c r="C365" t="s">
        <v>1390</v>
      </c>
      <c r="D365" t="s">
        <v>41</v>
      </c>
      <c r="E365" t="s">
        <v>16</v>
      </c>
      <c r="F365">
        <v>30</v>
      </c>
      <c r="G365" t="s">
        <v>1387</v>
      </c>
      <c r="H365" t="s">
        <v>1391</v>
      </c>
      <c r="I365" t="s">
        <v>32</v>
      </c>
      <c r="J365" s="1">
        <v>44105</v>
      </c>
      <c r="K365">
        <v>27</v>
      </c>
      <c r="L365" t="s">
        <v>101</v>
      </c>
      <c r="N365">
        <f t="shared" si="5"/>
        <v>0</v>
      </c>
    </row>
    <row r="366" spans="1:14" x14ac:dyDescent="0.3">
      <c r="A366">
        <v>365</v>
      </c>
      <c r="B366" t="s">
        <v>1392</v>
      </c>
      <c r="C366" t="s">
        <v>883</v>
      </c>
      <c r="D366" t="s">
        <v>28</v>
      </c>
      <c r="E366" t="s">
        <v>29</v>
      </c>
      <c r="F366">
        <v>30</v>
      </c>
      <c r="G366" t="s">
        <v>1393</v>
      </c>
      <c r="H366" t="s">
        <v>1394</v>
      </c>
      <c r="I366" t="s">
        <v>1199</v>
      </c>
      <c r="J366" s="1">
        <v>43889</v>
      </c>
      <c r="K366">
        <v>55</v>
      </c>
      <c r="L366" t="s">
        <v>101</v>
      </c>
      <c r="N366">
        <f t="shared" si="5"/>
        <v>0</v>
      </c>
    </row>
    <row r="367" spans="1:14" x14ac:dyDescent="0.3">
      <c r="A367">
        <v>366</v>
      </c>
      <c r="B367" t="s">
        <v>1395</v>
      </c>
      <c r="C367" t="s">
        <v>1396</v>
      </c>
      <c r="D367" t="s">
        <v>15</v>
      </c>
      <c r="E367" t="s">
        <v>16</v>
      </c>
      <c r="F367">
        <v>60</v>
      </c>
      <c r="G367" t="s">
        <v>1397</v>
      </c>
      <c r="H367" t="s">
        <v>534</v>
      </c>
      <c r="I367" t="s">
        <v>32</v>
      </c>
      <c r="J367" s="1">
        <v>44895</v>
      </c>
      <c r="K367">
        <v>80</v>
      </c>
      <c r="L367" t="s">
        <v>39</v>
      </c>
      <c r="N367">
        <f t="shared" si="5"/>
        <v>0</v>
      </c>
    </row>
    <row r="368" spans="1:14" x14ac:dyDescent="0.3">
      <c r="A368">
        <v>367</v>
      </c>
      <c r="B368" t="s">
        <v>1398</v>
      </c>
      <c r="C368" t="s">
        <v>1399</v>
      </c>
      <c r="D368" t="s">
        <v>15</v>
      </c>
      <c r="E368" t="s">
        <v>16</v>
      </c>
      <c r="F368">
        <v>90</v>
      </c>
      <c r="G368" t="s">
        <v>1400</v>
      </c>
      <c r="H368" t="s">
        <v>1401</v>
      </c>
      <c r="I368" t="s">
        <v>1402</v>
      </c>
      <c r="J368" s="1">
        <v>44297</v>
      </c>
      <c r="K368">
        <v>34</v>
      </c>
      <c r="L368" t="s">
        <v>80</v>
      </c>
      <c r="N368">
        <f t="shared" si="5"/>
        <v>0</v>
      </c>
    </row>
    <row r="369" spans="1:14" x14ac:dyDescent="0.3">
      <c r="A369">
        <v>368</v>
      </c>
      <c r="B369" t="s">
        <v>1403</v>
      </c>
      <c r="C369" t="s">
        <v>281</v>
      </c>
      <c r="D369" t="s">
        <v>28</v>
      </c>
      <c r="E369" t="s">
        <v>29</v>
      </c>
      <c r="F369">
        <v>60</v>
      </c>
      <c r="G369" t="s">
        <v>1404</v>
      </c>
      <c r="H369" t="s">
        <v>458</v>
      </c>
      <c r="I369" t="s">
        <v>294</v>
      </c>
      <c r="J369" s="1">
        <v>43924</v>
      </c>
      <c r="K369">
        <v>49</v>
      </c>
      <c r="L369" t="s">
        <v>101</v>
      </c>
      <c r="N369">
        <f t="shared" si="5"/>
        <v>0</v>
      </c>
    </row>
    <row r="370" spans="1:14" x14ac:dyDescent="0.3">
      <c r="A370">
        <v>369</v>
      </c>
      <c r="B370" t="s">
        <v>1405</v>
      </c>
      <c r="C370" t="s">
        <v>1406</v>
      </c>
      <c r="D370" t="s">
        <v>28</v>
      </c>
      <c r="E370" t="s">
        <v>29</v>
      </c>
      <c r="F370">
        <v>60</v>
      </c>
      <c r="G370" t="s">
        <v>1407</v>
      </c>
      <c r="H370" t="s">
        <v>1408</v>
      </c>
      <c r="I370" t="s">
        <v>1083</v>
      </c>
      <c r="J370" s="1">
        <v>44166</v>
      </c>
      <c r="K370">
        <v>18</v>
      </c>
      <c r="L370" t="s">
        <v>45</v>
      </c>
      <c r="N370">
        <f t="shared" si="5"/>
        <v>0</v>
      </c>
    </row>
    <row r="371" spans="1:14" x14ac:dyDescent="0.3">
      <c r="A371">
        <v>370</v>
      </c>
      <c r="B371" t="s">
        <v>1409</v>
      </c>
      <c r="C371" t="s">
        <v>1410</v>
      </c>
      <c r="D371" t="s">
        <v>28</v>
      </c>
      <c r="E371" t="s">
        <v>29</v>
      </c>
      <c r="F371">
        <v>30</v>
      </c>
      <c r="G371" t="s">
        <v>1411</v>
      </c>
      <c r="H371" t="s">
        <v>1412</v>
      </c>
      <c r="I371" t="s">
        <v>1413</v>
      </c>
      <c r="J371" s="1">
        <v>44865</v>
      </c>
      <c r="K371">
        <v>101</v>
      </c>
      <c r="L371" t="s">
        <v>20</v>
      </c>
      <c r="N371">
        <f t="shared" si="5"/>
        <v>0</v>
      </c>
    </row>
    <row r="372" spans="1:14" x14ac:dyDescent="0.3">
      <c r="A372">
        <v>371</v>
      </c>
      <c r="B372" t="s">
        <v>1414</v>
      </c>
      <c r="C372" t="s">
        <v>1415</v>
      </c>
      <c r="D372" t="s">
        <v>28</v>
      </c>
      <c r="E372" t="s">
        <v>29</v>
      </c>
      <c r="F372">
        <v>60</v>
      </c>
      <c r="G372" t="s">
        <v>1416</v>
      </c>
      <c r="H372" t="s">
        <v>1417</v>
      </c>
      <c r="I372" t="s">
        <v>32</v>
      </c>
      <c r="J372" s="1">
        <v>44369</v>
      </c>
      <c r="K372">
        <v>72</v>
      </c>
      <c r="L372" t="s">
        <v>70</v>
      </c>
      <c r="N372">
        <f t="shared" si="5"/>
        <v>0</v>
      </c>
    </row>
    <row r="373" spans="1:14" x14ac:dyDescent="0.3">
      <c r="A373">
        <v>372</v>
      </c>
      <c r="B373" t="s">
        <v>1234</v>
      </c>
      <c r="C373" t="s">
        <v>1418</v>
      </c>
      <c r="D373" t="s">
        <v>28</v>
      </c>
      <c r="E373" t="s">
        <v>29</v>
      </c>
      <c r="F373">
        <v>30</v>
      </c>
      <c r="G373" t="s">
        <v>1419</v>
      </c>
      <c r="H373" t="s">
        <v>105</v>
      </c>
      <c r="I373" t="s">
        <v>32</v>
      </c>
      <c r="J373" s="1">
        <v>44051</v>
      </c>
      <c r="K373">
        <v>80</v>
      </c>
      <c r="L373" t="s">
        <v>45</v>
      </c>
      <c r="N373">
        <f t="shared" si="5"/>
        <v>0</v>
      </c>
    </row>
    <row r="374" spans="1:14" x14ac:dyDescent="0.3">
      <c r="A374">
        <v>373</v>
      </c>
      <c r="B374" t="s">
        <v>1420</v>
      </c>
      <c r="C374" t="s">
        <v>870</v>
      </c>
      <c r="D374" t="s">
        <v>15</v>
      </c>
      <c r="E374" t="s">
        <v>16</v>
      </c>
      <c r="F374">
        <v>90</v>
      </c>
      <c r="G374" t="s">
        <v>1421</v>
      </c>
      <c r="H374" t="s">
        <v>1422</v>
      </c>
      <c r="I374" t="s">
        <v>575</v>
      </c>
      <c r="J374" s="1">
        <v>44813</v>
      </c>
      <c r="K374">
        <v>27</v>
      </c>
      <c r="L374" t="s">
        <v>45</v>
      </c>
      <c r="N374">
        <f t="shared" si="5"/>
        <v>0</v>
      </c>
    </row>
    <row r="375" spans="1:14" x14ac:dyDescent="0.3">
      <c r="A375">
        <v>374</v>
      </c>
      <c r="B375" t="s">
        <v>1423</v>
      </c>
      <c r="C375" t="s">
        <v>1424</v>
      </c>
      <c r="D375" t="s">
        <v>51</v>
      </c>
      <c r="E375" t="s">
        <v>16</v>
      </c>
      <c r="F375">
        <v>30</v>
      </c>
      <c r="G375" t="s">
        <v>1425</v>
      </c>
      <c r="H375" t="s">
        <v>1426</v>
      </c>
      <c r="I375" t="s">
        <v>32</v>
      </c>
      <c r="J375" s="1">
        <v>44920</v>
      </c>
      <c r="K375">
        <v>61</v>
      </c>
      <c r="L375" t="s">
        <v>80</v>
      </c>
      <c r="N375">
        <f t="shared" si="5"/>
        <v>0</v>
      </c>
    </row>
    <row r="376" spans="1:14" x14ac:dyDescent="0.3">
      <c r="A376">
        <v>375</v>
      </c>
      <c r="B376" t="s">
        <v>1427</v>
      </c>
      <c r="C376" t="s">
        <v>1428</v>
      </c>
      <c r="D376" t="s">
        <v>28</v>
      </c>
      <c r="E376" t="s">
        <v>29</v>
      </c>
      <c r="F376">
        <v>90</v>
      </c>
      <c r="G376" t="s">
        <v>1429</v>
      </c>
      <c r="H376" t="s">
        <v>1430</v>
      </c>
      <c r="I376" t="s">
        <v>32</v>
      </c>
      <c r="J376" s="1">
        <v>44646</v>
      </c>
      <c r="K376">
        <v>54</v>
      </c>
      <c r="L376" t="s">
        <v>80</v>
      </c>
      <c r="N376">
        <f t="shared" si="5"/>
        <v>0</v>
      </c>
    </row>
    <row r="377" spans="1:14" x14ac:dyDescent="0.3">
      <c r="A377">
        <v>376</v>
      </c>
      <c r="B377" t="s">
        <v>1431</v>
      </c>
      <c r="C377" t="s">
        <v>1432</v>
      </c>
      <c r="D377" t="s">
        <v>51</v>
      </c>
      <c r="E377" t="s">
        <v>16</v>
      </c>
      <c r="F377">
        <v>90</v>
      </c>
      <c r="G377" t="s">
        <v>1433</v>
      </c>
      <c r="H377" t="s">
        <v>1434</v>
      </c>
      <c r="I377" t="s">
        <v>1435</v>
      </c>
      <c r="J377" s="1">
        <v>44698</v>
      </c>
      <c r="K377">
        <v>26</v>
      </c>
      <c r="L377" t="s">
        <v>101</v>
      </c>
      <c r="N377">
        <f t="shared" si="5"/>
        <v>0</v>
      </c>
    </row>
    <row r="378" spans="1:14" x14ac:dyDescent="0.3">
      <c r="A378">
        <v>377</v>
      </c>
      <c r="B378" t="s">
        <v>1436</v>
      </c>
      <c r="C378" t="s">
        <v>257</v>
      </c>
      <c r="D378" t="s">
        <v>28</v>
      </c>
      <c r="E378" t="s">
        <v>29</v>
      </c>
      <c r="F378">
        <v>90</v>
      </c>
      <c r="G378" t="s">
        <v>1437</v>
      </c>
      <c r="H378" t="s">
        <v>827</v>
      </c>
      <c r="I378" t="s">
        <v>124</v>
      </c>
      <c r="J378" s="1">
        <v>44617</v>
      </c>
      <c r="K378">
        <v>54</v>
      </c>
      <c r="L378" t="s">
        <v>54</v>
      </c>
      <c r="N378">
        <f t="shared" si="5"/>
        <v>0</v>
      </c>
    </row>
    <row r="379" spans="1:14" x14ac:dyDescent="0.3">
      <c r="A379" s="2">
        <v>378</v>
      </c>
      <c r="B379" s="2" t="s">
        <v>1438</v>
      </c>
      <c r="C379" s="2" t="s">
        <v>1439</v>
      </c>
      <c r="D379" s="2" t="s">
        <v>15</v>
      </c>
      <c r="E379" s="2" t="s">
        <v>16</v>
      </c>
      <c r="F379" s="2"/>
      <c r="G379" s="2" t="s">
        <v>1440</v>
      </c>
      <c r="H379" s="2" t="s">
        <v>88</v>
      </c>
      <c r="I379" s="2" t="s">
        <v>89</v>
      </c>
      <c r="J379" s="3">
        <v>44420</v>
      </c>
      <c r="K379" s="2">
        <v>84</v>
      </c>
      <c r="L379" s="2" t="s">
        <v>20</v>
      </c>
      <c r="M379" s="2"/>
      <c r="N379" s="2">
        <f t="shared" si="5"/>
        <v>1</v>
      </c>
    </row>
    <row r="380" spans="1:14" x14ac:dyDescent="0.3">
      <c r="A380">
        <v>379</v>
      </c>
      <c r="B380" t="s">
        <v>1441</v>
      </c>
      <c r="C380" t="s">
        <v>1442</v>
      </c>
      <c r="D380" t="s">
        <v>41</v>
      </c>
      <c r="E380" t="s">
        <v>16</v>
      </c>
      <c r="F380">
        <v>60</v>
      </c>
      <c r="G380" t="s">
        <v>1443</v>
      </c>
      <c r="H380" t="s">
        <v>1444</v>
      </c>
      <c r="I380" t="s">
        <v>1199</v>
      </c>
      <c r="J380" s="1">
        <v>44710</v>
      </c>
      <c r="K380">
        <v>22</v>
      </c>
      <c r="L380" t="s">
        <v>54</v>
      </c>
      <c r="N380">
        <f t="shared" si="5"/>
        <v>0</v>
      </c>
    </row>
    <row r="381" spans="1:14" x14ac:dyDescent="0.3">
      <c r="A381">
        <v>380</v>
      </c>
      <c r="B381" t="s">
        <v>1445</v>
      </c>
      <c r="C381" t="s">
        <v>1446</v>
      </c>
      <c r="D381" t="s">
        <v>28</v>
      </c>
      <c r="E381" t="s">
        <v>29</v>
      </c>
      <c r="F381">
        <v>30</v>
      </c>
      <c r="G381" t="s">
        <v>1447</v>
      </c>
      <c r="H381" t="s">
        <v>1448</v>
      </c>
      <c r="I381" t="s">
        <v>1449</v>
      </c>
      <c r="J381" s="1">
        <v>44546</v>
      </c>
      <c r="K381">
        <v>7</v>
      </c>
      <c r="L381" t="s">
        <v>45</v>
      </c>
      <c r="N381">
        <f t="shared" si="5"/>
        <v>0</v>
      </c>
    </row>
    <row r="382" spans="1:14" x14ac:dyDescent="0.3">
      <c r="A382">
        <v>381</v>
      </c>
      <c r="B382" t="s">
        <v>1450</v>
      </c>
      <c r="C382" t="s">
        <v>1451</v>
      </c>
      <c r="D382" t="s">
        <v>51</v>
      </c>
      <c r="E382" t="s">
        <v>16</v>
      </c>
      <c r="F382">
        <v>60</v>
      </c>
      <c r="G382" t="s">
        <v>1452</v>
      </c>
      <c r="H382" t="s">
        <v>1453</v>
      </c>
      <c r="I382" t="s">
        <v>1454</v>
      </c>
      <c r="J382" s="1">
        <v>44633</v>
      </c>
      <c r="K382">
        <v>48</v>
      </c>
      <c r="L382" t="s">
        <v>33</v>
      </c>
      <c r="N382">
        <f t="shared" si="5"/>
        <v>0</v>
      </c>
    </row>
    <row r="383" spans="1:14" x14ac:dyDescent="0.3">
      <c r="A383">
        <v>382</v>
      </c>
      <c r="B383" t="s">
        <v>1455</v>
      </c>
      <c r="C383" t="s">
        <v>700</v>
      </c>
      <c r="D383" t="s">
        <v>51</v>
      </c>
      <c r="E383" t="s">
        <v>16</v>
      </c>
      <c r="F383">
        <v>90</v>
      </c>
      <c r="G383" t="s">
        <v>1456</v>
      </c>
      <c r="H383" t="s">
        <v>1457</v>
      </c>
      <c r="I383" t="s">
        <v>187</v>
      </c>
      <c r="J383" s="1">
        <v>43899</v>
      </c>
      <c r="K383">
        <v>57</v>
      </c>
      <c r="L383" t="s">
        <v>159</v>
      </c>
      <c r="N383">
        <f t="shared" si="5"/>
        <v>0</v>
      </c>
    </row>
    <row r="384" spans="1:14" x14ac:dyDescent="0.3">
      <c r="A384">
        <v>383</v>
      </c>
      <c r="B384" t="s">
        <v>1458</v>
      </c>
      <c r="C384" t="s">
        <v>1459</v>
      </c>
      <c r="D384" t="s">
        <v>28</v>
      </c>
      <c r="E384" t="s">
        <v>29</v>
      </c>
      <c r="F384">
        <v>90</v>
      </c>
      <c r="G384" t="s">
        <v>1460</v>
      </c>
      <c r="H384" t="s">
        <v>663</v>
      </c>
      <c r="I384" t="s">
        <v>32</v>
      </c>
      <c r="J384" s="1">
        <v>44135</v>
      </c>
      <c r="K384">
        <v>75</v>
      </c>
      <c r="L384" t="s">
        <v>54</v>
      </c>
      <c r="N384">
        <f t="shared" si="5"/>
        <v>0</v>
      </c>
    </row>
    <row r="385" spans="1:14" x14ac:dyDescent="0.3">
      <c r="A385">
        <v>384</v>
      </c>
      <c r="B385" t="s">
        <v>1019</v>
      </c>
      <c r="C385" t="s">
        <v>1461</v>
      </c>
      <c r="D385" t="s">
        <v>28</v>
      </c>
      <c r="E385" t="s">
        <v>29</v>
      </c>
      <c r="F385">
        <v>60</v>
      </c>
      <c r="G385" t="s">
        <v>1462</v>
      </c>
      <c r="H385" t="s">
        <v>1463</v>
      </c>
      <c r="I385" t="s">
        <v>19</v>
      </c>
      <c r="J385" s="1">
        <v>44707</v>
      </c>
      <c r="K385">
        <v>37</v>
      </c>
      <c r="L385" t="s">
        <v>101</v>
      </c>
      <c r="N385">
        <f t="shared" si="5"/>
        <v>0</v>
      </c>
    </row>
    <row r="386" spans="1:14" x14ac:dyDescent="0.3">
      <c r="A386">
        <v>385</v>
      </c>
      <c r="B386" t="s">
        <v>1464</v>
      </c>
      <c r="C386" t="s">
        <v>1465</v>
      </c>
      <c r="D386" t="s">
        <v>28</v>
      </c>
      <c r="E386" t="s">
        <v>29</v>
      </c>
      <c r="F386">
        <v>90</v>
      </c>
      <c r="G386" t="s">
        <v>1466</v>
      </c>
      <c r="H386" t="s">
        <v>993</v>
      </c>
      <c r="I386" t="s">
        <v>32</v>
      </c>
      <c r="J386" s="1">
        <v>44644</v>
      </c>
      <c r="K386">
        <v>32</v>
      </c>
      <c r="L386" t="s">
        <v>20</v>
      </c>
      <c r="N386">
        <f t="shared" ref="N386:N449" si="6">COUNTBLANK(A386:L386)</f>
        <v>0</v>
      </c>
    </row>
    <row r="387" spans="1:14" x14ac:dyDescent="0.3">
      <c r="A387">
        <v>386</v>
      </c>
      <c r="B387" t="s">
        <v>1467</v>
      </c>
      <c r="C387" t="s">
        <v>1468</v>
      </c>
      <c r="D387" t="s">
        <v>28</v>
      </c>
      <c r="E387" t="s">
        <v>29</v>
      </c>
      <c r="F387">
        <v>90</v>
      </c>
      <c r="G387" t="s">
        <v>1469</v>
      </c>
      <c r="H387" t="s">
        <v>1378</v>
      </c>
      <c r="I387" t="s">
        <v>32</v>
      </c>
      <c r="J387" s="1">
        <v>44388</v>
      </c>
      <c r="K387">
        <v>22</v>
      </c>
      <c r="L387" t="s">
        <v>70</v>
      </c>
      <c r="N387">
        <f t="shared" si="6"/>
        <v>0</v>
      </c>
    </row>
    <row r="388" spans="1:14" x14ac:dyDescent="0.3">
      <c r="A388">
        <v>387</v>
      </c>
      <c r="B388" t="s">
        <v>1470</v>
      </c>
      <c r="C388" t="s">
        <v>1471</v>
      </c>
      <c r="D388" t="s">
        <v>28</v>
      </c>
      <c r="E388" t="s">
        <v>29</v>
      </c>
      <c r="F388">
        <v>60</v>
      </c>
      <c r="G388" t="s">
        <v>1472</v>
      </c>
      <c r="H388" t="s">
        <v>1473</v>
      </c>
      <c r="I388" t="s">
        <v>38</v>
      </c>
      <c r="J388" s="1">
        <v>43885</v>
      </c>
      <c r="K388">
        <v>10</v>
      </c>
      <c r="L388" t="s">
        <v>39</v>
      </c>
      <c r="N388">
        <f t="shared" si="6"/>
        <v>0</v>
      </c>
    </row>
    <row r="389" spans="1:14" x14ac:dyDescent="0.3">
      <c r="A389">
        <v>388</v>
      </c>
      <c r="B389" t="s">
        <v>1474</v>
      </c>
      <c r="C389" t="s">
        <v>1475</v>
      </c>
      <c r="D389" t="s">
        <v>15</v>
      </c>
      <c r="E389" t="s">
        <v>16</v>
      </c>
      <c r="F389">
        <v>60</v>
      </c>
      <c r="G389" t="s">
        <v>1476</v>
      </c>
      <c r="H389" t="s">
        <v>1477</v>
      </c>
      <c r="I389" t="s">
        <v>1478</v>
      </c>
      <c r="J389" s="1">
        <v>44305</v>
      </c>
      <c r="K389">
        <v>2</v>
      </c>
      <c r="L389" t="s">
        <v>33</v>
      </c>
      <c r="N389">
        <f t="shared" si="6"/>
        <v>0</v>
      </c>
    </row>
    <row r="390" spans="1:14" x14ac:dyDescent="0.3">
      <c r="A390">
        <v>389</v>
      </c>
      <c r="B390" t="s">
        <v>1479</v>
      </c>
      <c r="C390" t="s">
        <v>1480</v>
      </c>
      <c r="D390" t="s">
        <v>15</v>
      </c>
      <c r="E390" t="s">
        <v>16</v>
      </c>
      <c r="F390">
        <v>60</v>
      </c>
      <c r="G390" t="s">
        <v>1481</v>
      </c>
      <c r="H390" t="s">
        <v>1482</v>
      </c>
      <c r="I390" t="s">
        <v>1483</v>
      </c>
      <c r="J390" s="1">
        <v>44447</v>
      </c>
      <c r="K390">
        <v>12</v>
      </c>
      <c r="L390" t="s">
        <v>70</v>
      </c>
      <c r="N390">
        <f t="shared" si="6"/>
        <v>0</v>
      </c>
    </row>
    <row r="391" spans="1:14" x14ac:dyDescent="0.3">
      <c r="A391">
        <v>390</v>
      </c>
      <c r="B391" t="s">
        <v>1484</v>
      </c>
      <c r="C391" t="s">
        <v>1485</v>
      </c>
      <c r="D391" t="s">
        <v>15</v>
      </c>
      <c r="E391" t="s">
        <v>16</v>
      </c>
      <c r="F391">
        <v>30</v>
      </c>
      <c r="G391" t="s">
        <v>1481</v>
      </c>
      <c r="H391" t="s">
        <v>1486</v>
      </c>
      <c r="I391" t="s">
        <v>32</v>
      </c>
      <c r="J391" s="1">
        <v>44684</v>
      </c>
      <c r="K391">
        <v>42</v>
      </c>
      <c r="L391" t="s">
        <v>101</v>
      </c>
      <c r="N391">
        <f t="shared" si="6"/>
        <v>0</v>
      </c>
    </row>
    <row r="392" spans="1:14" x14ac:dyDescent="0.3">
      <c r="A392">
        <v>391</v>
      </c>
      <c r="B392" t="s">
        <v>1487</v>
      </c>
      <c r="C392" t="s">
        <v>1488</v>
      </c>
      <c r="D392" t="s">
        <v>15</v>
      </c>
      <c r="E392" t="s">
        <v>16</v>
      </c>
      <c r="F392">
        <v>30</v>
      </c>
      <c r="G392" t="s">
        <v>1489</v>
      </c>
      <c r="H392" t="s">
        <v>1490</v>
      </c>
      <c r="I392" t="s">
        <v>294</v>
      </c>
      <c r="J392" s="1">
        <v>44701</v>
      </c>
      <c r="K392">
        <v>2</v>
      </c>
      <c r="L392" t="s">
        <v>64</v>
      </c>
      <c r="N392">
        <f t="shared" si="6"/>
        <v>0</v>
      </c>
    </row>
    <row r="393" spans="1:14" x14ac:dyDescent="0.3">
      <c r="A393">
        <v>392</v>
      </c>
      <c r="B393" t="s">
        <v>1491</v>
      </c>
      <c r="C393" t="s">
        <v>1492</v>
      </c>
      <c r="D393" t="s">
        <v>51</v>
      </c>
      <c r="E393" t="s">
        <v>16</v>
      </c>
      <c r="F393">
        <v>90</v>
      </c>
      <c r="G393" t="s">
        <v>1493</v>
      </c>
      <c r="H393" t="s">
        <v>1494</v>
      </c>
      <c r="I393" t="s">
        <v>32</v>
      </c>
      <c r="J393" s="1">
        <v>44386</v>
      </c>
      <c r="K393">
        <v>83</v>
      </c>
      <c r="L393" t="s">
        <v>54</v>
      </c>
      <c r="N393">
        <f t="shared" si="6"/>
        <v>0</v>
      </c>
    </row>
    <row r="394" spans="1:14" x14ac:dyDescent="0.3">
      <c r="A394">
        <v>393</v>
      </c>
      <c r="B394" t="s">
        <v>1495</v>
      </c>
      <c r="C394" t="s">
        <v>1496</v>
      </c>
      <c r="D394" t="s">
        <v>51</v>
      </c>
      <c r="E394" t="s">
        <v>16</v>
      </c>
      <c r="F394">
        <v>60</v>
      </c>
      <c r="G394" t="s">
        <v>1497</v>
      </c>
      <c r="H394" t="s">
        <v>738</v>
      </c>
      <c r="I394" t="s">
        <v>38</v>
      </c>
      <c r="J394" s="1">
        <v>44011</v>
      </c>
      <c r="K394">
        <v>36</v>
      </c>
      <c r="L394" t="s">
        <v>45</v>
      </c>
      <c r="N394">
        <f t="shared" si="6"/>
        <v>0</v>
      </c>
    </row>
    <row r="395" spans="1:14" x14ac:dyDescent="0.3">
      <c r="A395">
        <v>394</v>
      </c>
      <c r="B395" t="s">
        <v>1498</v>
      </c>
      <c r="C395" t="s">
        <v>752</v>
      </c>
      <c r="D395" t="s">
        <v>28</v>
      </c>
      <c r="E395" t="s">
        <v>29</v>
      </c>
      <c r="F395">
        <v>90</v>
      </c>
      <c r="G395" t="s">
        <v>1499</v>
      </c>
      <c r="H395" t="s">
        <v>1242</v>
      </c>
      <c r="I395" t="s">
        <v>38</v>
      </c>
      <c r="J395" s="1">
        <v>44189</v>
      </c>
      <c r="K395">
        <v>12</v>
      </c>
      <c r="L395" t="s">
        <v>33</v>
      </c>
      <c r="N395">
        <f t="shared" si="6"/>
        <v>0</v>
      </c>
    </row>
    <row r="396" spans="1:14" x14ac:dyDescent="0.3">
      <c r="A396">
        <v>395</v>
      </c>
      <c r="B396" t="s">
        <v>1500</v>
      </c>
      <c r="C396" t="s">
        <v>1501</v>
      </c>
      <c r="D396" t="s">
        <v>28</v>
      </c>
      <c r="E396" t="s">
        <v>29</v>
      </c>
      <c r="F396">
        <v>30</v>
      </c>
      <c r="G396" t="s">
        <v>1502</v>
      </c>
      <c r="H396" t="s">
        <v>288</v>
      </c>
      <c r="I396" t="s">
        <v>32</v>
      </c>
      <c r="J396" s="1">
        <v>44876</v>
      </c>
      <c r="K396">
        <v>98</v>
      </c>
      <c r="L396" t="s">
        <v>80</v>
      </c>
      <c r="N396">
        <f t="shared" si="6"/>
        <v>0</v>
      </c>
    </row>
    <row r="397" spans="1:14" x14ac:dyDescent="0.3">
      <c r="A397">
        <v>396</v>
      </c>
      <c r="B397" t="s">
        <v>1503</v>
      </c>
      <c r="C397" t="s">
        <v>500</v>
      </c>
      <c r="D397" t="s">
        <v>92</v>
      </c>
      <c r="E397" t="s">
        <v>29</v>
      </c>
      <c r="F397">
        <v>60</v>
      </c>
      <c r="G397" t="s">
        <v>1504</v>
      </c>
      <c r="H397" t="s">
        <v>1505</v>
      </c>
      <c r="I397" t="s">
        <v>32</v>
      </c>
      <c r="J397" s="1">
        <v>44842</v>
      </c>
      <c r="K397">
        <v>87</v>
      </c>
      <c r="L397" t="s">
        <v>101</v>
      </c>
      <c r="N397">
        <f t="shared" si="6"/>
        <v>0</v>
      </c>
    </row>
    <row r="398" spans="1:14" x14ac:dyDescent="0.3">
      <c r="A398">
        <v>397</v>
      </c>
      <c r="B398" t="s">
        <v>1506</v>
      </c>
      <c r="C398" t="s">
        <v>639</v>
      </c>
      <c r="D398" t="s">
        <v>51</v>
      </c>
      <c r="E398" t="s">
        <v>16</v>
      </c>
      <c r="F398">
        <v>60</v>
      </c>
      <c r="G398" t="s">
        <v>1507</v>
      </c>
      <c r="H398" t="s">
        <v>1508</v>
      </c>
      <c r="I398" t="s">
        <v>32</v>
      </c>
      <c r="J398" s="1">
        <v>43983</v>
      </c>
      <c r="K398">
        <v>36</v>
      </c>
      <c r="L398" t="s">
        <v>20</v>
      </c>
      <c r="N398">
        <f t="shared" si="6"/>
        <v>0</v>
      </c>
    </row>
    <row r="399" spans="1:14" x14ac:dyDescent="0.3">
      <c r="A399">
        <v>398</v>
      </c>
      <c r="B399" t="s">
        <v>1509</v>
      </c>
      <c r="C399" t="s">
        <v>1510</v>
      </c>
      <c r="D399" t="s">
        <v>28</v>
      </c>
      <c r="E399" t="s">
        <v>29</v>
      </c>
      <c r="F399">
        <v>90</v>
      </c>
      <c r="G399" t="s">
        <v>1511</v>
      </c>
      <c r="H399" t="s">
        <v>1512</v>
      </c>
      <c r="I399" t="s">
        <v>25</v>
      </c>
      <c r="J399" s="1">
        <v>44537</v>
      </c>
      <c r="K399">
        <v>79</v>
      </c>
      <c r="L399" t="s">
        <v>101</v>
      </c>
      <c r="N399">
        <f t="shared" si="6"/>
        <v>0</v>
      </c>
    </row>
    <row r="400" spans="1:14" x14ac:dyDescent="0.3">
      <c r="A400">
        <v>399</v>
      </c>
      <c r="B400" t="s">
        <v>1513</v>
      </c>
      <c r="C400" t="s">
        <v>836</v>
      </c>
      <c r="D400" t="s">
        <v>15</v>
      </c>
      <c r="E400" t="s">
        <v>16</v>
      </c>
      <c r="F400">
        <v>60</v>
      </c>
      <c r="G400" t="s">
        <v>1514</v>
      </c>
      <c r="H400" t="s">
        <v>1515</v>
      </c>
      <c r="I400" t="s">
        <v>124</v>
      </c>
      <c r="J400" s="1">
        <v>44019</v>
      </c>
      <c r="K400">
        <v>66</v>
      </c>
      <c r="L400" t="s">
        <v>101</v>
      </c>
      <c r="N400">
        <f t="shared" si="6"/>
        <v>0</v>
      </c>
    </row>
    <row r="401" spans="1:14" x14ac:dyDescent="0.3">
      <c r="A401">
        <v>400</v>
      </c>
      <c r="B401" t="s">
        <v>1516</v>
      </c>
      <c r="C401" t="s">
        <v>1517</v>
      </c>
      <c r="D401" t="s">
        <v>51</v>
      </c>
      <c r="E401" t="s">
        <v>16</v>
      </c>
      <c r="F401">
        <v>30</v>
      </c>
      <c r="G401" t="s">
        <v>1518</v>
      </c>
      <c r="H401" t="s">
        <v>1519</v>
      </c>
      <c r="I401" t="s">
        <v>32</v>
      </c>
      <c r="J401" s="1">
        <v>44024</v>
      </c>
      <c r="K401">
        <v>44</v>
      </c>
      <c r="L401" t="s">
        <v>101</v>
      </c>
      <c r="N401">
        <f t="shared" si="6"/>
        <v>0</v>
      </c>
    </row>
    <row r="402" spans="1:14" x14ac:dyDescent="0.3">
      <c r="A402">
        <v>401</v>
      </c>
      <c r="B402" t="s">
        <v>1520</v>
      </c>
      <c r="C402" t="s">
        <v>1521</v>
      </c>
      <c r="D402" t="s">
        <v>15</v>
      </c>
      <c r="E402" t="s">
        <v>16</v>
      </c>
      <c r="F402">
        <v>90</v>
      </c>
      <c r="G402" t="s">
        <v>1522</v>
      </c>
      <c r="H402" t="s">
        <v>1523</v>
      </c>
      <c r="I402" t="s">
        <v>32</v>
      </c>
      <c r="J402" s="1">
        <v>44540</v>
      </c>
      <c r="K402">
        <v>14</v>
      </c>
      <c r="L402" t="s">
        <v>39</v>
      </c>
      <c r="N402">
        <f t="shared" si="6"/>
        <v>0</v>
      </c>
    </row>
    <row r="403" spans="1:14" x14ac:dyDescent="0.3">
      <c r="A403">
        <v>402</v>
      </c>
      <c r="B403" t="s">
        <v>1524</v>
      </c>
      <c r="C403" t="s">
        <v>380</v>
      </c>
      <c r="D403" t="s">
        <v>51</v>
      </c>
      <c r="E403" t="s">
        <v>16</v>
      </c>
      <c r="F403">
        <v>60</v>
      </c>
      <c r="G403" t="s">
        <v>1525</v>
      </c>
      <c r="H403" t="s">
        <v>1526</v>
      </c>
      <c r="I403" t="s">
        <v>173</v>
      </c>
      <c r="J403" s="1">
        <v>43876</v>
      </c>
      <c r="K403">
        <v>58</v>
      </c>
      <c r="L403" t="s">
        <v>54</v>
      </c>
      <c r="N403">
        <f t="shared" si="6"/>
        <v>0</v>
      </c>
    </row>
    <row r="404" spans="1:14" x14ac:dyDescent="0.3">
      <c r="A404">
        <v>403</v>
      </c>
      <c r="B404" t="s">
        <v>1527</v>
      </c>
      <c r="C404" t="s">
        <v>1528</v>
      </c>
      <c r="D404" t="s">
        <v>41</v>
      </c>
      <c r="E404" t="s">
        <v>16</v>
      </c>
      <c r="F404">
        <v>60</v>
      </c>
      <c r="G404" t="s">
        <v>1529</v>
      </c>
      <c r="H404" t="s">
        <v>1530</v>
      </c>
      <c r="I404" t="s">
        <v>32</v>
      </c>
      <c r="J404" s="1">
        <v>44559</v>
      </c>
      <c r="K404">
        <v>42</v>
      </c>
      <c r="L404" t="s">
        <v>64</v>
      </c>
      <c r="N404">
        <f t="shared" si="6"/>
        <v>0</v>
      </c>
    </row>
    <row r="405" spans="1:14" x14ac:dyDescent="0.3">
      <c r="A405">
        <v>404</v>
      </c>
      <c r="B405" t="s">
        <v>1531</v>
      </c>
      <c r="C405" t="s">
        <v>1532</v>
      </c>
      <c r="D405" t="s">
        <v>51</v>
      </c>
      <c r="E405" t="s">
        <v>16</v>
      </c>
      <c r="F405">
        <v>90</v>
      </c>
      <c r="G405" t="s">
        <v>1533</v>
      </c>
      <c r="H405" t="s">
        <v>1534</v>
      </c>
      <c r="I405" t="s">
        <v>32</v>
      </c>
      <c r="J405" s="1">
        <v>44774</v>
      </c>
      <c r="K405">
        <v>20</v>
      </c>
      <c r="L405" t="s">
        <v>33</v>
      </c>
      <c r="N405">
        <f t="shared" si="6"/>
        <v>0</v>
      </c>
    </row>
    <row r="406" spans="1:14" x14ac:dyDescent="0.3">
      <c r="A406">
        <v>405</v>
      </c>
      <c r="B406" t="s">
        <v>1363</v>
      </c>
      <c r="C406" t="s">
        <v>1535</v>
      </c>
      <c r="D406" t="s">
        <v>28</v>
      </c>
      <c r="E406" t="s">
        <v>29</v>
      </c>
      <c r="F406">
        <v>60</v>
      </c>
      <c r="G406" t="s">
        <v>1536</v>
      </c>
      <c r="H406" t="s">
        <v>1537</v>
      </c>
      <c r="I406" t="s">
        <v>294</v>
      </c>
      <c r="J406" s="1">
        <v>44642</v>
      </c>
      <c r="K406">
        <v>77</v>
      </c>
      <c r="L406" t="s">
        <v>54</v>
      </c>
      <c r="N406">
        <f t="shared" si="6"/>
        <v>0</v>
      </c>
    </row>
    <row r="407" spans="1:14" x14ac:dyDescent="0.3">
      <c r="A407">
        <v>406</v>
      </c>
      <c r="B407" t="s">
        <v>1538</v>
      </c>
      <c r="C407" t="s">
        <v>1539</v>
      </c>
      <c r="D407" t="s">
        <v>15</v>
      </c>
      <c r="E407" t="s">
        <v>16</v>
      </c>
      <c r="F407">
        <v>90</v>
      </c>
      <c r="G407" t="s">
        <v>1540</v>
      </c>
      <c r="H407" t="s">
        <v>1541</v>
      </c>
      <c r="I407" t="s">
        <v>32</v>
      </c>
      <c r="J407" s="1">
        <v>44557</v>
      </c>
      <c r="K407">
        <v>20</v>
      </c>
      <c r="L407" t="s">
        <v>159</v>
      </c>
      <c r="N407">
        <f t="shared" si="6"/>
        <v>0</v>
      </c>
    </row>
    <row r="408" spans="1:14" x14ac:dyDescent="0.3">
      <c r="A408">
        <v>407</v>
      </c>
      <c r="B408" t="s">
        <v>1542</v>
      </c>
      <c r="C408" t="s">
        <v>1543</v>
      </c>
      <c r="D408" t="s">
        <v>41</v>
      </c>
      <c r="E408" t="s">
        <v>16</v>
      </c>
      <c r="F408">
        <v>60</v>
      </c>
      <c r="G408" t="s">
        <v>1544</v>
      </c>
      <c r="H408" t="s">
        <v>951</v>
      </c>
      <c r="I408" t="s">
        <v>95</v>
      </c>
      <c r="J408" s="1">
        <v>44369</v>
      </c>
      <c r="K408">
        <v>40</v>
      </c>
      <c r="L408" t="s">
        <v>54</v>
      </c>
      <c r="N408">
        <f t="shared" si="6"/>
        <v>0</v>
      </c>
    </row>
    <row r="409" spans="1:14" x14ac:dyDescent="0.3">
      <c r="A409">
        <v>408</v>
      </c>
      <c r="B409" t="s">
        <v>1545</v>
      </c>
      <c r="C409" t="s">
        <v>1546</v>
      </c>
      <c r="D409" t="s">
        <v>15</v>
      </c>
      <c r="E409" t="s">
        <v>16</v>
      </c>
      <c r="F409">
        <v>90</v>
      </c>
      <c r="G409" t="s">
        <v>1547</v>
      </c>
      <c r="H409" t="s">
        <v>1548</v>
      </c>
      <c r="I409" t="s">
        <v>1549</v>
      </c>
      <c r="J409" s="1">
        <v>44467</v>
      </c>
      <c r="K409">
        <v>21</v>
      </c>
      <c r="L409" t="s">
        <v>70</v>
      </c>
      <c r="N409">
        <f t="shared" si="6"/>
        <v>0</v>
      </c>
    </row>
    <row r="410" spans="1:14" x14ac:dyDescent="0.3">
      <c r="A410">
        <v>409</v>
      </c>
      <c r="B410" t="s">
        <v>1550</v>
      </c>
      <c r="C410" t="s">
        <v>1551</v>
      </c>
      <c r="D410" t="s">
        <v>51</v>
      </c>
      <c r="E410" t="s">
        <v>16</v>
      </c>
      <c r="F410">
        <v>60</v>
      </c>
      <c r="G410" t="s">
        <v>1552</v>
      </c>
      <c r="H410" t="s">
        <v>1064</v>
      </c>
      <c r="I410" t="s">
        <v>886</v>
      </c>
      <c r="J410" s="1">
        <v>43959</v>
      </c>
      <c r="K410">
        <v>63</v>
      </c>
      <c r="L410" t="s">
        <v>33</v>
      </c>
      <c r="N410">
        <f t="shared" si="6"/>
        <v>0</v>
      </c>
    </row>
    <row r="411" spans="1:14" x14ac:dyDescent="0.3">
      <c r="A411">
        <v>410</v>
      </c>
      <c r="B411" t="s">
        <v>1553</v>
      </c>
      <c r="C411" t="s">
        <v>1554</v>
      </c>
      <c r="D411" t="s">
        <v>28</v>
      </c>
      <c r="E411" t="s">
        <v>29</v>
      </c>
      <c r="F411">
        <v>90</v>
      </c>
      <c r="G411" t="s">
        <v>1555</v>
      </c>
      <c r="H411" t="s">
        <v>1556</v>
      </c>
      <c r="I411" t="s">
        <v>1311</v>
      </c>
      <c r="J411" s="1">
        <v>44887</v>
      </c>
      <c r="K411">
        <v>65</v>
      </c>
      <c r="L411" t="s">
        <v>101</v>
      </c>
      <c r="N411">
        <f t="shared" si="6"/>
        <v>0</v>
      </c>
    </row>
    <row r="412" spans="1:14" x14ac:dyDescent="0.3">
      <c r="A412">
        <v>411</v>
      </c>
      <c r="B412" t="s">
        <v>1557</v>
      </c>
      <c r="C412" t="s">
        <v>1558</v>
      </c>
      <c r="D412" t="s">
        <v>15</v>
      </c>
      <c r="E412" t="s">
        <v>16</v>
      </c>
      <c r="F412">
        <v>60</v>
      </c>
      <c r="G412" t="s">
        <v>1559</v>
      </c>
      <c r="H412" t="s">
        <v>641</v>
      </c>
      <c r="I412" t="s">
        <v>294</v>
      </c>
      <c r="J412" s="1">
        <v>44165</v>
      </c>
      <c r="K412">
        <v>71</v>
      </c>
      <c r="L412" t="s">
        <v>54</v>
      </c>
      <c r="N412">
        <f t="shared" si="6"/>
        <v>0</v>
      </c>
    </row>
    <row r="413" spans="1:14" x14ac:dyDescent="0.3">
      <c r="A413">
        <v>412</v>
      </c>
      <c r="B413" t="s">
        <v>1560</v>
      </c>
      <c r="C413" t="s">
        <v>1561</v>
      </c>
      <c r="D413" t="s">
        <v>15</v>
      </c>
      <c r="E413" t="s">
        <v>16</v>
      </c>
      <c r="F413">
        <v>30</v>
      </c>
      <c r="G413" t="s">
        <v>1562</v>
      </c>
      <c r="H413" t="s">
        <v>641</v>
      </c>
      <c r="I413" t="s">
        <v>294</v>
      </c>
      <c r="J413" s="1">
        <v>44243</v>
      </c>
      <c r="K413">
        <v>27</v>
      </c>
      <c r="L413" t="s">
        <v>20</v>
      </c>
      <c r="N413">
        <f t="shared" si="6"/>
        <v>0</v>
      </c>
    </row>
    <row r="414" spans="1:14" x14ac:dyDescent="0.3">
      <c r="A414">
        <v>413</v>
      </c>
      <c r="B414" t="s">
        <v>1563</v>
      </c>
      <c r="C414" t="s">
        <v>1564</v>
      </c>
      <c r="D414" t="s">
        <v>51</v>
      </c>
      <c r="E414" t="s">
        <v>16</v>
      </c>
      <c r="F414">
        <v>90</v>
      </c>
      <c r="G414" t="s">
        <v>1565</v>
      </c>
      <c r="H414" t="s">
        <v>877</v>
      </c>
      <c r="I414" t="s">
        <v>32</v>
      </c>
      <c r="J414" s="1">
        <v>44589</v>
      </c>
      <c r="K414">
        <v>19</v>
      </c>
      <c r="L414" t="s">
        <v>39</v>
      </c>
      <c r="N414">
        <f t="shared" si="6"/>
        <v>0</v>
      </c>
    </row>
    <row r="415" spans="1:14" x14ac:dyDescent="0.3">
      <c r="A415">
        <v>414</v>
      </c>
      <c r="B415" t="s">
        <v>476</v>
      </c>
      <c r="C415" t="s">
        <v>1566</v>
      </c>
      <c r="D415" t="s">
        <v>28</v>
      </c>
      <c r="E415" t="s">
        <v>29</v>
      </c>
      <c r="F415">
        <v>90</v>
      </c>
      <c r="G415" t="s">
        <v>1567</v>
      </c>
      <c r="H415" t="s">
        <v>1568</v>
      </c>
      <c r="I415" t="s">
        <v>32</v>
      </c>
      <c r="J415" s="1">
        <v>43997</v>
      </c>
      <c r="K415">
        <v>30</v>
      </c>
      <c r="L415" t="s">
        <v>64</v>
      </c>
      <c r="N415">
        <f t="shared" si="6"/>
        <v>0</v>
      </c>
    </row>
    <row r="416" spans="1:14" x14ac:dyDescent="0.3">
      <c r="A416">
        <v>415</v>
      </c>
      <c r="B416" t="s">
        <v>1569</v>
      </c>
      <c r="C416" t="s">
        <v>1251</v>
      </c>
      <c r="D416" t="s">
        <v>15</v>
      </c>
      <c r="E416" t="s">
        <v>16</v>
      </c>
      <c r="F416">
        <v>30</v>
      </c>
      <c r="G416" t="s">
        <v>1570</v>
      </c>
      <c r="H416" t="s">
        <v>1571</v>
      </c>
      <c r="I416" t="s">
        <v>110</v>
      </c>
      <c r="J416" s="1">
        <v>44766</v>
      </c>
      <c r="K416">
        <v>41</v>
      </c>
      <c r="L416" t="s">
        <v>45</v>
      </c>
      <c r="N416">
        <f t="shared" si="6"/>
        <v>0</v>
      </c>
    </row>
    <row r="417" spans="1:14" x14ac:dyDescent="0.3">
      <c r="A417">
        <v>416</v>
      </c>
      <c r="B417" t="s">
        <v>1572</v>
      </c>
      <c r="C417" t="s">
        <v>1573</v>
      </c>
      <c r="D417" t="s">
        <v>28</v>
      </c>
      <c r="E417" t="s">
        <v>29</v>
      </c>
      <c r="F417">
        <v>30</v>
      </c>
      <c r="G417" t="s">
        <v>1574</v>
      </c>
      <c r="H417" t="s">
        <v>1575</v>
      </c>
      <c r="I417" t="s">
        <v>1576</v>
      </c>
      <c r="J417" s="1">
        <v>44021</v>
      </c>
      <c r="K417">
        <v>38</v>
      </c>
      <c r="L417" t="s">
        <v>159</v>
      </c>
      <c r="N417">
        <f t="shared" si="6"/>
        <v>0</v>
      </c>
    </row>
    <row r="418" spans="1:14" x14ac:dyDescent="0.3">
      <c r="A418">
        <v>417</v>
      </c>
      <c r="B418" t="s">
        <v>1577</v>
      </c>
      <c r="C418" t="s">
        <v>1578</v>
      </c>
      <c r="D418" t="s">
        <v>15</v>
      </c>
      <c r="E418" t="s">
        <v>16</v>
      </c>
      <c r="F418">
        <v>30</v>
      </c>
      <c r="G418" t="s">
        <v>1579</v>
      </c>
      <c r="H418" t="s">
        <v>1095</v>
      </c>
      <c r="I418" t="s">
        <v>178</v>
      </c>
      <c r="J418" s="1">
        <v>44592</v>
      </c>
      <c r="K418">
        <v>31</v>
      </c>
      <c r="L418" t="s">
        <v>39</v>
      </c>
      <c r="N418">
        <f t="shared" si="6"/>
        <v>0</v>
      </c>
    </row>
    <row r="419" spans="1:14" x14ac:dyDescent="0.3">
      <c r="A419">
        <v>418</v>
      </c>
      <c r="B419" t="s">
        <v>1580</v>
      </c>
      <c r="C419" t="s">
        <v>1581</v>
      </c>
      <c r="D419" t="s">
        <v>41</v>
      </c>
      <c r="E419" t="s">
        <v>16</v>
      </c>
      <c r="F419">
        <v>30</v>
      </c>
      <c r="G419" t="s">
        <v>1582</v>
      </c>
      <c r="H419" t="s">
        <v>1583</v>
      </c>
      <c r="I419" t="s">
        <v>178</v>
      </c>
      <c r="J419" s="1">
        <v>43950</v>
      </c>
      <c r="K419">
        <v>5</v>
      </c>
      <c r="L419" t="s">
        <v>101</v>
      </c>
      <c r="N419">
        <f t="shared" si="6"/>
        <v>0</v>
      </c>
    </row>
    <row r="420" spans="1:14" x14ac:dyDescent="0.3">
      <c r="A420">
        <v>419</v>
      </c>
      <c r="B420" t="s">
        <v>1584</v>
      </c>
      <c r="C420" t="s">
        <v>1585</v>
      </c>
      <c r="D420" t="s">
        <v>15</v>
      </c>
      <c r="E420" t="s">
        <v>16</v>
      </c>
      <c r="F420">
        <v>30</v>
      </c>
      <c r="G420" t="s">
        <v>1586</v>
      </c>
      <c r="H420" t="s">
        <v>1587</v>
      </c>
      <c r="I420" t="s">
        <v>32</v>
      </c>
      <c r="J420" s="1">
        <v>43997</v>
      </c>
      <c r="K420">
        <v>37</v>
      </c>
      <c r="L420" t="s">
        <v>70</v>
      </c>
      <c r="N420">
        <f t="shared" si="6"/>
        <v>0</v>
      </c>
    </row>
    <row r="421" spans="1:14" x14ac:dyDescent="0.3">
      <c r="A421">
        <v>420</v>
      </c>
      <c r="B421" t="s">
        <v>1506</v>
      </c>
      <c r="C421" t="s">
        <v>1588</v>
      </c>
      <c r="D421" t="s">
        <v>15</v>
      </c>
      <c r="E421" t="s">
        <v>16</v>
      </c>
      <c r="F421">
        <v>90</v>
      </c>
      <c r="G421" t="s">
        <v>1589</v>
      </c>
      <c r="H421" t="s">
        <v>1590</v>
      </c>
      <c r="I421" t="s">
        <v>32</v>
      </c>
      <c r="J421" s="1">
        <v>44223</v>
      </c>
      <c r="K421">
        <v>66</v>
      </c>
      <c r="L421" t="s">
        <v>20</v>
      </c>
      <c r="N421">
        <f t="shared" si="6"/>
        <v>0</v>
      </c>
    </row>
    <row r="422" spans="1:14" x14ac:dyDescent="0.3">
      <c r="A422">
        <v>421</v>
      </c>
      <c r="B422" t="s">
        <v>1591</v>
      </c>
      <c r="C422" t="s">
        <v>1592</v>
      </c>
      <c r="D422" t="s">
        <v>15</v>
      </c>
      <c r="E422" t="s">
        <v>16</v>
      </c>
      <c r="F422">
        <v>90</v>
      </c>
      <c r="G422" t="s">
        <v>1593</v>
      </c>
      <c r="H422" t="s">
        <v>1594</v>
      </c>
      <c r="I422" t="s">
        <v>178</v>
      </c>
      <c r="J422" s="1">
        <v>44403</v>
      </c>
      <c r="K422">
        <v>32</v>
      </c>
      <c r="L422" t="s">
        <v>20</v>
      </c>
      <c r="N422">
        <f t="shared" si="6"/>
        <v>0</v>
      </c>
    </row>
    <row r="423" spans="1:14" x14ac:dyDescent="0.3">
      <c r="A423">
        <v>422</v>
      </c>
      <c r="B423" t="s">
        <v>1595</v>
      </c>
      <c r="C423" t="s">
        <v>1596</v>
      </c>
      <c r="D423" t="s">
        <v>15</v>
      </c>
      <c r="E423" t="s">
        <v>16</v>
      </c>
      <c r="F423">
        <v>60</v>
      </c>
      <c r="G423" t="s">
        <v>1597</v>
      </c>
      <c r="H423" t="s">
        <v>1598</v>
      </c>
      <c r="I423" t="s">
        <v>32</v>
      </c>
      <c r="J423" s="1">
        <v>44450</v>
      </c>
      <c r="K423">
        <v>25</v>
      </c>
      <c r="L423" t="s">
        <v>54</v>
      </c>
      <c r="N423">
        <f t="shared" si="6"/>
        <v>0</v>
      </c>
    </row>
    <row r="424" spans="1:14" x14ac:dyDescent="0.3">
      <c r="A424">
        <v>423</v>
      </c>
      <c r="B424" t="s">
        <v>1290</v>
      </c>
      <c r="C424" t="s">
        <v>1599</v>
      </c>
      <c r="D424" t="s">
        <v>51</v>
      </c>
      <c r="E424" t="s">
        <v>16</v>
      </c>
      <c r="F424">
        <v>30</v>
      </c>
      <c r="G424" t="s">
        <v>1600</v>
      </c>
      <c r="H424" t="s">
        <v>1601</v>
      </c>
      <c r="I424" t="s">
        <v>32</v>
      </c>
      <c r="J424" s="1">
        <v>44353</v>
      </c>
      <c r="K424">
        <v>63</v>
      </c>
      <c r="L424" t="s">
        <v>39</v>
      </c>
      <c r="N424">
        <f t="shared" si="6"/>
        <v>0</v>
      </c>
    </row>
    <row r="425" spans="1:14" x14ac:dyDescent="0.3">
      <c r="A425">
        <v>424</v>
      </c>
      <c r="B425" t="s">
        <v>1602</v>
      </c>
      <c r="C425" t="s">
        <v>1603</v>
      </c>
      <c r="D425" t="s">
        <v>15</v>
      </c>
      <c r="E425" t="s">
        <v>16</v>
      </c>
      <c r="F425">
        <v>90</v>
      </c>
      <c r="G425" t="s">
        <v>1604</v>
      </c>
      <c r="H425" t="s">
        <v>1605</v>
      </c>
      <c r="I425" t="s">
        <v>32</v>
      </c>
      <c r="J425" s="1">
        <v>44864</v>
      </c>
      <c r="K425">
        <v>99</v>
      </c>
      <c r="L425" t="s">
        <v>45</v>
      </c>
      <c r="N425">
        <f t="shared" si="6"/>
        <v>0</v>
      </c>
    </row>
    <row r="426" spans="1:14" x14ac:dyDescent="0.3">
      <c r="A426">
        <v>425</v>
      </c>
      <c r="B426" t="s">
        <v>1606</v>
      </c>
      <c r="C426" t="s">
        <v>1607</v>
      </c>
      <c r="D426" t="s">
        <v>28</v>
      </c>
      <c r="E426" t="s">
        <v>29</v>
      </c>
      <c r="F426">
        <v>60</v>
      </c>
      <c r="G426" t="s">
        <v>1608</v>
      </c>
      <c r="H426" t="s">
        <v>1609</v>
      </c>
      <c r="I426" t="s">
        <v>32</v>
      </c>
      <c r="J426" s="1">
        <v>44093</v>
      </c>
      <c r="K426">
        <v>62</v>
      </c>
      <c r="L426" t="s">
        <v>70</v>
      </c>
      <c r="N426">
        <f t="shared" si="6"/>
        <v>0</v>
      </c>
    </row>
    <row r="427" spans="1:14" x14ac:dyDescent="0.3">
      <c r="A427">
        <v>426</v>
      </c>
      <c r="B427" t="s">
        <v>1610</v>
      </c>
      <c r="C427" t="s">
        <v>1030</v>
      </c>
      <c r="D427" t="s">
        <v>28</v>
      </c>
      <c r="E427" t="s">
        <v>29</v>
      </c>
      <c r="F427">
        <v>90</v>
      </c>
      <c r="G427" t="s">
        <v>1611</v>
      </c>
      <c r="H427" t="s">
        <v>1612</v>
      </c>
      <c r="I427" t="s">
        <v>240</v>
      </c>
      <c r="J427" s="1">
        <v>44236</v>
      </c>
      <c r="K427">
        <v>85</v>
      </c>
      <c r="L427" t="s">
        <v>80</v>
      </c>
      <c r="N427">
        <f t="shared" si="6"/>
        <v>0</v>
      </c>
    </row>
    <row r="428" spans="1:14" x14ac:dyDescent="0.3">
      <c r="A428">
        <v>427</v>
      </c>
      <c r="B428" t="s">
        <v>1613</v>
      </c>
      <c r="C428" t="s">
        <v>1614</v>
      </c>
      <c r="D428" t="s">
        <v>28</v>
      </c>
      <c r="E428" t="s">
        <v>29</v>
      </c>
      <c r="F428">
        <v>60</v>
      </c>
      <c r="G428" t="s">
        <v>1611</v>
      </c>
      <c r="H428" t="s">
        <v>1615</v>
      </c>
      <c r="I428" t="s">
        <v>32</v>
      </c>
      <c r="J428" s="1">
        <v>44140</v>
      </c>
      <c r="K428">
        <v>10</v>
      </c>
      <c r="L428" t="s">
        <v>39</v>
      </c>
      <c r="N428">
        <f t="shared" si="6"/>
        <v>0</v>
      </c>
    </row>
    <row r="429" spans="1:14" x14ac:dyDescent="0.3">
      <c r="A429">
        <v>428</v>
      </c>
      <c r="B429" t="s">
        <v>1616</v>
      </c>
      <c r="C429" t="s">
        <v>1617</v>
      </c>
      <c r="D429" t="s">
        <v>15</v>
      </c>
      <c r="E429" t="s">
        <v>16</v>
      </c>
      <c r="F429">
        <v>60</v>
      </c>
      <c r="G429" t="s">
        <v>1618</v>
      </c>
      <c r="H429" t="s">
        <v>1619</v>
      </c>
      <c r="I429" t="s">
        <v>44</v>
      </c>
      <c r="J429" s="1">
        <v>43950</v>
      </c>
      <c r="K429">
        <v>65</v>
      </c>
      <c r="L429" t="s">
        <v>20</v>
      </c>
      <c r="N429">
        <f t="shared" si="6"/>
        <v>0</v>
      </c>
    </row>
    <row r="430" spans="1:14" x14ac:dyDescent="0.3">
      <c r="A430">
        <v>429</v>
      </c>
      <c r="B430" t="s">
        <v>371</v>
      </c>
      <c r="C430" t="s">
        <v>1296</v>
      </c>
      <c r="D430" t="s">
        <v>28</v>
      </c>
      <c r="E430" t="s">
        <v>29</v>
      </c>
      <c r="F430">
        <v>90</v>
      </c>
      <c r="G430" t="s">
        <v>1620</v>
      </c>
      <c r="H430" t="s">
        <v>1621</v>
      </c>
      <c r="I430" t="s">
        <v>146</v>
      </c>
      <c r="J430" s="1">
        <v>44535</v>
      </c>
      <c r="K430">
        <v>82</v>
      </c>
      <c r="L430" t="s">
        <v>101</v>
      </c>
      <c r="N430">
        <f t="shared" si="6"/>
        <v>0</v>
      </c>
    </row>
    <row r="431" spans="1:14" x14ac:dyDescent="0.3">
      <c r="A431">
        <v>430</v>
      </c>
      <c r="B431" t="s">
        <v>1622</v>
      </c>
      <c r="C431" t="s">
        <v>1623</v>
      </c>
      <c r="D431" t="s">
        <v>28</v>
      </c>
      <c r="E431" t="s">
        <v>29</v>
      </c>
      <c r="F431">
        <v>60</v>
      </c>
      <c r="G431" t="s">
        <v>1624</v>
      </c>
      <c r="H431" t="s">
        <v>1625</v>
      </c>
      <c r="I431" t="s">
        <v>32</v>
      </c>
      <c r="J431" s="1">
        <v>44622</v>
      </c>
      <c r="K431">
        <v>21</v>
      </c>
      <c r="L431" t="s">
        <v>45</v>
      </c>
      <c r="N431">
        <f t="shared" si="6"/>
        <v>0</v>
      </c>
    </row>
    <row r="432" spans="1:14" x14ac:dyDescent="0.3">
      <c r="A432">
        <v>431</v>
      </c>
      <c r="B432" t="s">
        <v>1626</v>
      </c>
      <c r="C432" t="s">
        <v>1627</v>
      </c>
      <c r="D432" t="s">
        <v>51</v>
      </c>
      <c r="E432" t="s">
        <v>16</v>
      </c>
      <c r="F432">
        <v>60</v>
      </c>
      <c r="G432" t="s">
        <v>1628</v>
      </c>
      <c r="H432" t="s">
        <v>1629</v>
      </c>
      <c r="I432" t="s">
        <v>32</v>
      </c>
      <c r="J432" s="1">
        <v>44597</v>
      </c>
      <c r="K432">
        <v>19</v>
      </c>
      <c r="L432" t="s">
        <v>20</v>
      </c>
      <c r="N432">
        <f t="shared" si="6"/>
        <v>0</v>
      </c>
    </row>
    <row r="433" spans="1:14" x14ac:dyDescent="0.3">
      <c r="A433">
        <v>432</v>
      </c>
      <c r="B433" t="s">
        <v>1630</v>
      </c>
      <c r="C433" t="s">
        <v>708</v>
      </c>
      <c r="D433" t="s">
        <v>28</v>
      </c>
      <c r="E433" t="s">
        <v>29</v>
      </c>
      <c r="F433">
        <v>60</v>
      </c>
      <c r="G433" t="s">
        <v>1631</v>
      </c>
      <c r="H433" t="s">
        <v>1632</v>
      </c>
      <c r="I433" t="s">
        <v>32</v>
      </c>
      <c r="J433" s="1">
        <v>44694</v>
      </c>
      <c r="K433">
        <v>76</v>
      </c>
      <c r="L433" t="s">
        <v>39</v>
      </c>
      <c r="N433">
        <f t="shared" si="6"/>
        <v>0</v>
      </c>
    </row>
    <row r="434" spans="1:14" x14ac:dyDescent="0.3">
      <c r="A434">
        <v>433</v>
      </c>
      <c r="B434" t="s">
        <v>179</v>
      </c>
      <c r="C434" t="s">
        <v>357</v>
      </c>
      <c r="D434" t="s">
        <v>28</v>
      </c>
      <c r="E434" t="s">
        <v>29</v>
      </c>
      <c r="F434">
        <v>90</v>
      </c>
      <c r="G434" t="s">
        <v>1633</v>
      </c>
      <c r="H434" t="s">
        <v>750</v>
      </c>
      <c r="I434" t="s">
        <v>25</v>
      </c>
      <c r="J434" s="1">
        <v>44461</v>
      </c>
      <c r="K434">
        <v>41</v>
      </c>
      <c r="L434" t="s">
        <v>159</v>
      </c>
      <c r="N434">
        <f t="shared" si="6"/>
        <v>0</v>
      </c>
    </row>
    <row r="435" spans="1:14" x14ac:dyDescent="0.3">
      <c r="A435">
        <v>434</v>
      </c>
      <c r="B435" t="s">
        <v>1634</v>
      </c>
      <c r="C435" t="s">
        <v>1635</v>
      </c>
      <c r="D435" t="s">
        <v>28</v>
      </c>
      <c r="E435" t="s">
        <v>29</v>
      </c>
      <c r="F435">
        <v>60</v>
      </c>
      <c r="G435" t="s">
        <v>1636</v>
      </c>
      <c r="H435" t="s">
        <v>137</v>
      </c>
      <c r="I435" t="s">
        <v>32</v>
      </c>
      <c r="J435" s="1">
        <v>44911</v>
      </c>
      <c r="K435">
        <v>42</v>
      </c>
      <c r="L435" t="s">
        <v>80</v>
      </c>
      <c r="N435">
        <f t="shared" si="6"/>
        <v>0</v>
      </c>
    </row>
    <row r="436" spans="1:14" x14ac:dyDescent="0.3">
      <c r="A436">
        <v>435</v>
      </c>
      <c r="B436" t="s">
        <v>1637</v>
      </c>
      <c r="C436" t="s">
        <v>1638</v>
      </c>
      <c r="D436" t="s">
        <v>28</v>
      </c>
      <c r="E436" t="s">
        <v>29</v>
      </c>
      <c r="F436">
        <v>30</v>
      </c>
      <c r="G436" t="s">
        <v>1639</v>
      </c>
      <c r="H436" t="s">
        <v>498</v>
      </c>
      <c r="I436" t="s">
        <v>32</v>
      </c>
      <c r="J436" s="1">
        <v>44645</v>
      </c>
      <c r="K436">
        <v>38</v>
      </c>
      <c r="L436" t="s">
        <v>70</v>
      </c>
      <c r="N436">
        <f t="shared" si="6"/>
        <v>0</v>
      </c>
    </row>
    <row r="437" spans="1:14" x14ac:dyDescent="0.3">
      <c r="A437">
        <v>436</v>
      </c>
      <c r="B437" t="s">
        <v>1640</v>
      </c>
      <c r="C437" t="s">
        <v>1641</v>
      </c>
      <c r="D437" t="s">
        <v>51</v>
      </c>
      <c r="E437" t="s">
        <v>16</v>
      </c>
      <c r="F437">
        <v>30</v>
      </c>
      <c r="G437" t="s">
        <v>1642</v>
      </c>
      <c r="H437" t="s">
        <v>1643</v>
      </c>
      <c r="I437" t="s">
        <v>124</v>
      </c>
      <c r="J437" s="1">
        <v>44343</v>
      </c>
      <c r="K437">
        <v>87</v>
      </c>
      <c r="L437" t="s">
        <v>159</v>
      </c>
      <c r="N437">
        <f t="shared" si="6"/>
        <v>0</v>
      </c>
    </row>
    <row r="438" spans="1:14" x14ac:dyDescent="0.3">
      <c r="A438">
        <v>437</v>
      </c>
      <c r="B438" t="s">
        <v>1644</v>
      </c>
      <c r="C438" t="s">
        <v>1645</v>
      </c>
      <c r="D438" t="s">
        <v>41</v>
      </c>
      <c r="E438" t="s">
        <v>16</v>
      </c>
      <c r="F438">
        <v>90</v>
      </c>
      <c r="G438" t="s">
        <v>1646</v>
      </c>
      <c r="H438" t="s">
        <v>1647</v>
      </c>
      <c r="I438" t="s">
        <v>554</v>
      </c>
      <c r="J438" s="1">
        <v>44709</v>
      </c>
      <c r="K438">
        <v>96</v>
      </c>
      <c r="L438" t="s">
        <v>159</v>
      </c>
      <c r="N438">
        <f t="shared" si="6"/>
        <v>0</v>
      </c>
    </row>
    <row r="439" spans="1:14" x14ac:dyDescent="0.3">
      <c r="A439">
        <v>438</v>
      </c>
      <c r="B439" t="s">
        <v>1648</v>
      </c>
      <c r="C439" t="s">
        <v>1649</v>
      </c>
      <c r="D439" t="s">
        <v>41</v>
      </c>
      <c r="E439" t="s">
        <v>16</v>
      </c>
      <c r="F439">
        <v>30</v>
      </c>
      <c r="G439" t="s">
        <v>1650</v>
      </c>
      <c r="H439" t="s">
        <v>1651</v>
      </c>
      <c r="I439" t="s">
        <v>1652</v>
      </c>
      <c r="J439" s="1">
        <v>44425</v>
      </c>
      <c r="K439">
        <v>79</v>
      </c>
      <c r="L439" t="s">
        <v>101</v>
      </c>
      <c r="N439">
        <f t="shared" si="6"/>
        <v>0</v>
      </c>
    </row>
    <row r="440" spans="1:14" x14ac:dyDescent="0.3">
      <c r="A440">
        <v>439</v>
      </c>
      <c r="B440" t="s">
        <v>1653</v>
      </c>
      <c r="C440" t="s">
        <v>1654</v>
      </c>
      <c r="D440" t="s">
        <v>92</v>
      </c>
      <c r="E440" t="s">
        <v>16</v>
      </c>
      <c r="F440">
        <v>30</v>
      </c>
      <c r="G440" t="s">
        <v>1655</v>
      </c>
      <c r="H440" t="s">
        <v>1656</v>
      </c>
      <c r="I440" t="s">
        <v>187</v>
      </c>
      <c r="J440" s="1">
        <v>44102</v>
      </c>
      <c r="K440">
        <v>78</v>
      </c>
      <c r="L440" t="s">
        <v>159</v>
      </c>
      <c r="N440">
        <f t="shared" si="6"/>
        <v>0</v>
      </c>
    </row>
    <row r="441" spans="1:14" x14ac:dyDescent="0.3">
      <c r="A441">
        <v>440</v>
      </c>
      <c r="B441" t="s">
        <v>1657</v>
      </c>
      <c r="C441" t="s">
        <v>1658</v>
      </c>
      <c r="D441" t="s">
        <v>28</v>
      </c>
      <c r="E441" t="s">
        <v>29</v>
      </c>
      <c r="F441">
        <v>60</v>
      </c>
      <c r="G441" t="s">
        <v>1659</v>
      </c>
      <c r="H441" t="s">
        <v>1660</v>
      </c>
      <c r="I441" t="s">
        <v>32</v>
      </c>
      <c r="J441" s="1">
        <v>44760</v>
      </c>
      <c r="K441">
        <v>23</v>
      </c>
      <c r="L441" t="s">
        <v>39</v>
      </c>
      <c r="N441">
        <f t="shared" si="6"/>
        <v>0</v>
      </c>
    </row>
    <row r="442" spans="1:14" x14ac:dyDescent="0.3">
      <c r="A442" s="2">
        <v>441</v>
      </c>
      <c r="B442" s="2" t="s">
        <v>1661</v>
      </c>
      <c r="C442" s="2" t="s">
        <v>1662</v>
      </c>
      <c r="D442" s="2" t="s">
        <v>28</v>
      </c>
      <c r="E442" s="2" t="s">
        <v>29</v>
      </c>
      <c r="F442" s="2">
        <v>60</v>
      </c>
      <c r="G442" s="2" t="s">
        <v>1663</v>
      </c>
      <c r="H442" s="2" t="s">
        <v>1477</v>
      </c>
      <c r="I442" s="2" t="s">
        <v>1478</v>
      </c>
      <c r="J442" s="3">
        <v>44340</v>
      </c>
      <c r="K442" s="2"/>
      <c r="L442" s="2" t="s">
        <v>80</v>
      </c>
      <c r="M442" s="2"/>
      <c r="N442" s="2">
        <f t="shared" si="6"/>
        <v>1</v>
      </c>
    </row>
    <row r="443" spans="1:14" x14ac:dyDescent="0.3">
      <c r="A443">
        <v>442</v>
      </c>
      <c r="B443" t="s">
        <v>1664</v>
      </c>
      <c r="C443" t="s">
        <v>1665</v>
      </c>
      <c r="D443" t="s">
        <v>15</v>
      </c>
      <c r="E443" t="s">
        <v>16</v>
      </c>
      <c r="F443">
        <v>60</v>
      </c>
      <c r="G443" t="s">
        <v>1666</v>
      </c>
      <c r="H443" t="s">
        <v>1667</v>
      </c>
      <c r="I443" t="s">
        <v>32</v>
      </c>
      <c r="J443" s="1">
        <v>44288</v>
      </c>
      <c r="K443">
        <v>63</v>
      </c>
      <c r="L443" t="s">
        <v>159</v>
      </c>
      <c r="N443">
        <f t="shared" si="6"/>
        <v>0</v>
      </c>
    </row>
    <row r="444" spans="1:14" x14ac:dyDescent="0.3">
      <c r="A444">
        <v>443</v>
      </c>
      <c r="B444" t="s">
        <v>1668</v>
      </c>
      <c r="C444" t="s">
        <v>1669</v>
      </c>
      <c r="D444" t="s">
        <v>15</v>
      </c>
      <c r="E444" t="s">
        <v>16</v>
      </c>
      <c r="F444">
        <v>30</v>
      </c>
      <c r="G444" t="s">
        <v>1670</v>
      </c>
      <c r="H444" t="s">
        <v>1022</v>
      </c>
      <c r="I444" t="s">
        <v>164</v>
      </c>
      <c r="J444" s="1">
        <v>44348</v>
      </c>
      <c r="K444">
        <v>22</v>
      </c>
      <c r="L444" t="s">
        <v>70</v>
      </c>
      <c r="N444">
        <f t="shared" si="6"/>
        <v>0</v>
      </c>
    </row>
    <row r="445" spans="1:14" x14ac:dyDescent="0.3">
      <c r="A445">
        <v>444</v>
      </c>
      <c r="B445" t="s">
        <v>1671</v>
      </c>
      <c r="C445" t="s">
        <v>1672</v>
      </c>
      <c r="D445" t="s">
        <v>28</v>
      </c>
      <c r="E445" t="s">
        <v>29</v>
      </c>
      <c r="F445">
        <v>90</v>
      </c>
      <c r="G445" t="s">
        <v>1673</v>
      </c>
      <c r="H445" t="s">
        <v>1674</v>
      </c>
      <c r="I445" t="s">
        <v>25</v>
      </c>
      <c r="J445" s="1">
        <v>43891</v>
      </c>
      <c r="K445">
        <v>57</v>
      </c>
      <c r="L445" t="s">
        <v>54</v>
      </c>
      <c r="N445">
        <f t="shared" si="6"/>
        <v>0</v>
      </c>
    </row>
    <row r="446" spans="1:14" x14ac:dyDescent="0.3">
      <c r="A446">
        <v>445</v>
      </c>
      <c r="B446" t="s">
        <v>1675</v>
      </c>
      <c r="C446" t="s">
        <v>722</v>
      </c>
      <c r="D446" t="s">
        <v>15</v>
      </c>
      <c r="E446" t="s">
        <v>16</v>
      </c>
      <c r="F446">
        <v>90</v>
      </c>
      <c r="G446" t="s">
        <v>1676</v>
      </c>
      <c r="H446" t="s">
        <v>655</v>
      </c>
      <c r="I446" t="s">
        <v>32</v>
      </c>
      <c r="J446" s="1">
        <v>44885</v>
      </c>
      <c r="K446">
        <v>49</v>
      </c>
      <c r="L446" t="s">
        <v>20</v>
      </c>
      <c r="N446">
        <f t="shared" si="6"/>
        <v>0</v>
      </c>
    </row>
    <row r="447" spans="1:14" x14ac:dyDescent="0.3">
      <c r="A447">
        <v>446</v>
      </c>
      <c r="B447" t="s">
        <v>1677</v>
      </c>
      <c r="C447" t="s">
        <v>1678</v>
      </c>
      <c r="D447" t="s">
        <v>28</v>
      </c>
      <c r="E447" t="s">
        <v>29</v>
      </c>
      <c r="F447">
        <v>60</v>
      </c>
      <c r="G447" t="s">
        <v>1679</v>
      </c>
      <c r="H447" t="s">
        <v>1680</v>
      </c>
      <c r="I447" t="s">
        <v>19</v>
      </c>
      <c r="J447" s="1">
        <v>44021</v>
      </c>
      <c r="K447">
        <v>50</v>
      </c>
      <c r="L447" t="s">
        <v>159</v>
      </c>
      <c r="N447">
        <f t="shared" si="6"/>
        <v>0</v>
      </c>
    </row>
    <row r="448" spans="1:14" x14ac:dyDescent="0.3">
      <c r="A448">
        <v>447</v>
      </c>
      <c r="B448" t="s">
        <v>1681</v>
      </c>
      <c r="C448" t="s">
        <v>1682</v>
      </c>
      <c r="D448" t="s">
        <v>51</v>
      </c>
      <c r="E448" t="s">
        <v>16</v>
      </c>
      <c r="F448">
        <v>90</v>
      </c>
      <c r="G448" t="s">
        <v>1683</v>
      </c>
      <c r="H448" t="s">
        <v>685</v>
      </c>
      <c r="I448" t="s">
        <v>686</v>
      </c>
      <c r="J448" s="1">
        <v>44150</v>
      </c>
      <c r="K448">
        <v>59</v>
      </c>
      <c r="L448" t="s">
        <v>64</v>
      </c>
      <c r="N448">
        <f t="shared" si="6"/>
        <v>0</v>
      </c>
    </row>
    <row r="449" spans="1:14" x14ac:dyDescent="0.3">
      <c r="A449">
        <v>448</v>
      </c>
      <c r="B449" t="s">
        <v>1684</v>
      </c>
      <c r="C449" t="s">
        <v>1685</v>
      </c>
      <c r="D449" t="s">
        <v>28</v>
      </c>
      <c r="E449" t="s">
        <v>29</v>
      </c>
      <c r="F449">
        <v>60</v>
      </c>
      <c r="G449" t="s">
        <v>1686</v>
      </c>
      <c r="H449" t="s">
        <v>510</v>
      </c>
      <c r="I449" t="s">
        <v>32</v>
      </c>
      <c r="J449" s="1">
        <v>44106</v>
      </c>
      <c r="K449">
        <v>16</v>
      </c>
      <c r="L449" t="s">
        <v>39</v>
      </c>
      <c r="N449">
        <f t="shared" si="6"/>
        <v>0</v>
      </c>
    </row>
    <row r="450" spans="1:14" x14ac:dyDescent="0.3">
      <c r="A450">
        <v>449</v>
      </c>
      <c r="B450" t="s">
        <v>1687</v>
      </c>
      <c r="C450" t="s">
        <v>1688</v>
      </c>
      <c r="D450" t="s">
        <v>117</v>
      </c>
      <c r="E450" t="s">
        <v>29</v>
      </c>
      <c r="F450">
        <v>90</v>
      </c>
      <c r="G450" t="s">
        <v>1689</v>
      </c>
      <c r="H450" t="s">
        <v>1690</v>
      </c>
      <c r="I450" t="s">
        <v>208</v>
      </c>
      <c r="J450" s="1">
        <v>43846</v>
      </c>
      <c r="K450">
        <v>74</v>
      </c>
      <c r="L450" t="s">
        <v>33</v>
      </c>
      <c r="N450">
        <f t="shared" ref="N450:N513" si="7">COUNTBLANK(A450:L450)</f>
        <v>0</v>
      </c>
    </row>
    <row r="451" spans="1:14" x14ac:dyDescent="0.3">
      <c r="A451">
        <v>450</v>
      </c>
      <c r="B451" t="s">
        <v>1691</v>
      </c>
      <c r="C451" t="s">
        <v>1692</v>
      </c>
      <c r="D451" t="s">
        <v>15</v>
      </c>
      <c r="E451" t="s">
        <v>16</v>
      </c>
      <c r="F451">
        <v>90</v>
      </c>
      <c r="G451" t="s">
        <v>1693</v>
      </c>
      <c r="H451" t="s">
        <v>1694</v>
      </c>
      <c r="I451" t="s">
        <v>32</v>
      </c>
      <c r="J451" s="1">
        <v>44630</v>
      </c>
      <c r="K451">
        <v>95</v>
      </c>
      <c r="L451" t="s">
        <v>54</v>
      </c>
      <c r="N451">
        <f t="shared" si="7"/>
        <v>0</v>
      </c>
    </row>
    <row r="452" spans="1:14" x14ac:dyDescent="0.3">
      <c r="A452">
        <v>451</v>
      </c>
      <c r="B452" t="s">
        <v>1695</v>
      </c>
      <c r="C452" t="s">
        <v>1696</v>
      </c>
      <c r="D452" t="s">
        <v>51</v>
      </c>
      <c r="E452" t="s">
        <v>16</v>
      </c>
      <c r="F452">
        <v>60</v>
      </c>
      <c r="G452" t="s">
        <v>1697</v>
      </c>
      <c r="H452" t="s">
        <v>1556</v>
      </c>
      <c r="I452" t="s">
        <v>1311</v>
      </c>
      <c r="J452" s="1">
        <v>44524</v>
      </c>
      <c r="K452">
        <v>34</v>
      </c>
      <c r="L452" t="s">
        <v>33</v>
      </c>
      <c r="N452">
        <f t="shared" si="7"/>
        <v>0</v>
      </c>
    </row>
    <row r="453" spans="1:14" x14ac:dyDescent="0.3">
      <c r="A453">
        <v>452</v>
      </c>
      <c r="B453" t="s">
        <v>1657</v>
      </c>
      <c r="C453" t="s">
        <v>1698</v>
      </c>
      <c r="D453" t="s">
        <v>28</v>
      </c>
      <c r="E453" t="s">
        <v>29</v>
      </c>
      <c r="F453">
        <v>30</v>
      </c>
      <c r="G453" t="s">
        <v>1697</v>
      </c>
      <c r="H453" t="s">
        <v>1473</v>
      </c>
      <c r="I453" t="s">
        <v>38</v>
      </c>
      <c r="J453" s="1">
        <v>43887</v>
      </c>
      <c r="K453">
        <v>61</v>
      </c>
      <c r="L453" t="s">
        <v>45</v>
      </c>
      <c r="N453">
        <f t="shared" si="7"/>
        <v>0</v>
      </c>
    </row>
    <row r="454" spans="1:14" x14ac:dyDescent="0.3">
      <c r="A454">
        <v>453</v>
      </c>
      <c r="B454" t="s">
        <v>1699</v>
      </c>
      <c r="C454" t="s">
        <v>1700</v>
      </c>
      <c r="D454" t="s">
        <v>28</v>
      </c>
      <c r="E454" t="s">
        <v>29</v>
      </c>
      <c r="F454">
        <v>30</v>
      </c>
      <c r="G454" t="s">
        <v>1701</v>
      </c>
      <c r="H454" t="s">
        <v>685</v>
      </c>
      <c r="I454" t="s">
        <v>686</v>
      </c>
      <c r="J454" s="1">
        <v>44550</v>
      </c>
      <c r="K454">
        <v>36</v>
      </c>
      <c r="L454" t="s">
        <v>64</v>
      </c>
      <c r="N454">
        <f t="shared" si="7"/>
        <v>0</v>
      </c>
    </row>
    <row r="455" spans="1:14" x14ac:dyDescent="0.3">
      <c r="A455">
        <v>454</v>
      </c>
      <c r="B455" t="s">
        <v>1702</v>
      </c>
      <c r="C455" t="s">
        <v>1703</v>
      </c>
      <c r="D455" t="s">
        <v>51</v>
      </c>
      <c r="E455" t="s">
        <v>16</v>
      </c>
      <c r="F455">
        <v>60</v>
      </c>
      <c r="G455" t="s">
        <v>1704</v>
      </c>
      <c r="H455" t="s">
        <v>1177</v>
      </c>
      <c r="I455" t="s">
        <v>32</v>
      </c>
      <c r="J455" s="1">
        <v>44239</v>
      </c>
      <c r="K455">
        <v>50</v>
      </c>
      <c r="L455" t="s">
        <v>80</v>
      </c>
      <c r="N455">
        <f t="shared" si="7"/>
        <v>0</v>
      </c>
    </row>
    <row r="456" spans="1:14" x14ac:dyDescent="0.3">
      <c r="A456">
        <v>455</v>
      </c>
      <c r="B456" t="s">
        <v>1705</v>
      </c>
      <c r="C456" t="s">
        <v>1706</v>
      </c>
      <c r="D456" t="s">
        <v>15</v>
      </c>
      <c r="E456" t="s">
        <v>16</v>
      </c>
      <c r="F456">
        <v>30</v>
      </c>
      <c r="G456" t="s">
        <v>1707</v>
      </c>
      <c r="H456" t="s">
        <v>1708</v>
      </c>
      <c r="I456" t="s">
        <v>124</v>
      </c>
      <c r="J456" s="1">
        <v>44743</v>
      </c>
      <c r="K456">
        <v>94</v>
      </c>
      <c r="L456" t="s">
        <v>20</v>
      </c>
      <c r="N456">
        <f t="shared" si="7"/>
        <v>0</v>
      </c>
    </row>
    <row r="457" spans="1:14" x14ac:dyDescent="0.3">
      <c r="A457">
        <v>456</v>
      </c>
      <c r="B457" t="s">
        <v>1709</v>
      </c>
      <c r="C457" t="s">
        <v>1710</v>
      </c>
      <c r="D457" t="s">
        <v>51</v>
      </c>
      <c r="E457" t="s">
        <v>16</v>
      </c>
      <c r="F457">
        <v>90</v>
      </c>
      <c r="G457" t="s">
        <v>1711</v>
      </c>
      <c r="H457" t="s">
        <v>1712</v>
      </c>
      <c r="I457" t="s">
        <v>187</v>
      </c>
      <c r="J457" s="1">
        <v>43852</v>
      </c>
      <c r="K457">
        <v>64</v>
      </c>
      <c r="L457" t="s">
        <v>33</v>
      </c>
      <c r="N457">
        <f t="shared" si="7"/>
        <v>0</v>
      </c>
    </row>
    <row r="458" spans="1:14" x14ac:dyDescent="0.3">
      <c r="A458">
        <v>457</v>
      </c>
      <c r="B458" t="s">
        <v>1713</v>
      </c>
      <c r="C458" t="s">
        <v>1714</v>
      </c>
      <c r="D458" t="s">
        <v>15</v>
      </c>
      <c r="E458" t="s">
        <v>16</v>
      </c>
      <c r="F458">
        <v>60</v>
      </c>
      <c r="G458" t="s">
        <v>1715</v>
      </c>
      <c r="H458" t="s">
        <v>1716</v>
      </c>
      <c r="I458" t="s">
        <v>425</v>
      </c>
      <c r="J458" s="1">
        <v>44246</v>
      </c>
      <c r="K458">
        <v>84</v>
      </c>
      <c r="L458" t="s">
        <v>159</v>
      </c>
      <c r="N458">
        <f t="shared" si="7"/>
        <v>0</v>
      </c>
    </row>
    <row r="459" spans="1:14" x14ac:dyDescent="0.3">
      <c r="A459">
        <v>458</v>
      </c>
      <c r="B459" t="s">
        <v>642</v>
      </c>
      <c r="C459" t="s">
        <v>1717</v>
      </c>
      <c r="D459" t="s">
        <v>28</v>
      </c>
      <c r="E459" t="s">
        <v>29</v>
      </c>
      <c r="F459">
        <v>90</v>
      </c>
      <c r="G459" t="s">
        <v>1718</v>
      </c>
      <c r="H459" t="s">
        <v>1719</v>
      </c>
      <c r="I459" t="s">
        <v>38</v>
      </c>
      <c r="J459" s="1">
        <v>44847</v>
      </c>
      <c r="K459">
        <v>89</v>
      </c>
      <c r="L459" t="s">
        <v>54</v>
      </c>
      <c r="N459">
        <f t="shared" si="7"/>
        <v>0</v>
      </c>
    </row>
    <row r="460" spans="1:14" x14ac:dyDescent="0.3">
      <c r="A460">
        <v>459</v>
      </c>
      <c r="B460" t="s">
        <v>1720</v>
      </c>
      <c r="C460" t="s">
        <v>1721</v>
      </c>
      <c r="D460" t="s">
        <v>15</v>
      </c>
      <c r="E460" t="s">
        <v>16</v>
      </c>
      <c r="F460">
        <v>30</v>
      </c>
      <c r="G460" t="s">
        <v>1722</v>
      </c>
      <c r="H460" t="s">
        <v>1723</v>
      </c>
      <c r="I460" t="s">
        <v>173</v>
      </c>
      <c r="J460" s="1">
        <v>44105</v>
      </c>
      <c r="K460">
        <v>3</v>
      </c>
      <c r="L460" t="s">
        <v>45</v>
      </c>
      <c r="N460">
        <f t="shared" si="7"/>
        <v>0</v>
      </c>
    </row>
    <row r="461" spans="1:14" x14ac:dyDescent="0.3">
      <c r="A461">
        <v>460</v>
      </c>
      <c r="B461" t="s">
        <v>1724</v>
      </c>
      <c r="C461" t="s">
        <v>629</v>
      </c>
      <c r="D461" t="s">
        <v>15</v>
      </c>
      <c r="E461" t="s">
        <v>16</v>
      </c>
      <c r="F461">
        <v>60</v>
      </c>
      <c r="G461" t="s">
        <v>1725</v>
      </c>
      <c r="H461" t="s">
        <v>105</v>
      </c>
      <c r="I461" t="s">
        <v>32</v>
      </c>
      <c r="J461" s="1">
        <v>44013</v>
      </c>
      <c r="K461">
        <v>67</v>
      </c>
      <c r="L461" t="s">
        <v>20</v>
      </c>
      <c r="N461">
        <f t="shared" si="7"/>
        <v>0</v>
      </c>
    </row>
    <row r="462" spans="1:14" x14ac:dyDescent="0.3">
      <c r="A462">
        <v>461</v>
      </c>
      <c r="B462" t="s">
        <v>1726</v>
      </c>
      <c r="C462" t="s">
        <v>1727</v>
      </c>
      <c r="D462" t="s">
        <v>51</v>
      </c>
      <c r="E462" t="s">
        <v>16</v>
      </c>
      <c r="F462">
        <v>30</v>
      </c>
      <c r="G462" t="s">
        <v>1728</v>
      </c>
      <c r="H462" t="s">
        <v>1729</v>
      </c>
      <c r="I462" t="s">
        <v>32</v>
      </c>
      <c r="J462" s="1">
        <v>44829</v>
      </c>
      <c r="K462">
        <v>72</v>
      </c>
      <c r="L462" t="s">
        <v>159</v>
      </c>
      <c r="N462">
        <f t="shared" si="7"/>
        <v>0</v>
      </c>
    </row>
    <row r="463" spans="1:14" x14ac:dyDescent="0.3">
      <c r="A463">
        <v>462</v>
      </c>
      <c r="B463" t="s">
        <v>188</v>
      </c>
      <c r="C463" t="s">
        <v>1730</v>
      </c>
      <c r="D463" t="s">
        <v>15</v>
      </c>
      <c r="E463" t="s">
        <v>16</v>
      </c>
      <c r="F463">
        <v>30</v>
      </c>
      <c r="G463" t="s">
        <v>1731</v>
      </c>
      <c r="H463" t="s">
        <v>1732</v>
      </c>
      <c r="I463" t="s">
        <v>1733</v>
      </c>
      <c r="J463" s="1">
        <v>44775</v>
      </c>
      <c r="K463">
        <v>4</v>
      </c>
      <c r="L463" t="s">
        <v>64</v>
      </c>
      <c r="N463">
        <f t="shared" si="7"/>
        <v>0</v>
      </c>
    </row>
    <row r="464" spans="1:14" x14ac:dyDescent="0.3">
      <c r="A464">
        <v>463</v>
      </c>
      <c r="B464" t="s">
        <v>1734</v>
      </c>
      <c r="C464" t="s">
        <v>770</v>
      </c>
      <c r="D464" t="s">
        <v>28</v>
      </c>
      <c r="E464" t="s">
        <v>29</v>
      </c>
      <c r="F464">
        <v>30</v>
      </c>
      <c r="G464" t="s">
        <v>1735</v>
      </c>
      <c r="H464" t="s">
        <v>818</v>
      </c>
      <c r="I464" t="s">
        <v>819</v>
      </c>
      <c r="J464" s="1">
        <v>44213</v>
      </c>
      <c r="K464">
        <v>68</v>
      </c>
      <c r="L464" t="s">
        <v>80</v>
      </c>
      <c r="N464">
        <f t="shared" si="7"/>
        <v>0</v>
      </c>
    </row>
    <row r="465" spans="1:14" x14ac:dyDescent="0.3">
      <c r="A465">
        <v>464</v>
      </c>
      <c r="B465" t="s">
        <v>1736</v>
      </c>
      <c r="C465" t="s">
        <v>1737</v>
      </c>
      <c r="D465" t="s">
        <v>15</v>
      </c>
      <c r="E465" t="s">
        <v>16</v>
      </c>
      <c r="F465">
        <v>30</v>
      </c>
      <c r="G465" t="s">
        <v>1738</v>
      </c>
      <c r="H465" t="s">
        <v>1739</v>
      </c>
      <c r="I465" t="s">
        <v>32</v>
      </c>
      <c r="J465" s="1">
        <v>43935</v>
      </c>
      <c r="K465">
        <v>52</v>
      </c>
      <c r="L465" t="s">
        <v>101</v>
      </c>
      <c r="N465">
        <f t="shared" si="7"/>
        <v>0</v>
      </c>
    </row>
    <row r="466" spans="1:14" x14ac:dyDescent="0.3">
      <c r="A466">
        <v>465</v>
      </c>
      <c r="B466" t="s">
        <v>1740</v>
      </c>
      <c r="C466" t="s">
        <v>1741</v>
      </c>
      <c r="D466" t="s">
        <v>15</v>
      </c>
      <c r="E466" t="s">
        <v>16</v>
      </c>
      <c r="F466">
        <v>90</v>
      </c>
      <c r="G466" t="s">
        <v>1742</v>
      </c>
      <c r="H466" t="s">
        <v>1743</v>
      </c>
      <c r="I466" t="s">
        <v>1744</v>
      </c>
      <c r="J466" s="1">
        <v>44865</v>
      </c>
      <c r="K466">
        <v>64</v>
      </c>
      <c r="L466" t="s">
        <v>64</v>
      </c>
      <c r="N466">
        <f t="shared" si="7"/>
        <v>0</v>
      </c>
    </row>
    <row r="467" spans="1:14" x14ac:dyDescent="0.3">
      <c r="A467">
        <v>466</v>
      </c>
      <c r="B467" t="s">
        <v>1745</v>
      </c>
      <c r="C467" t="s">
        <v>1746</v>
      </c>
      <c r="D467" t="s">
        <v>15</v>
      </c>
      <c r="E467" t="s">
        <v>16</v>
      </c>
      <c r="F467">
        <v>60</v>
      </c>
      <c r="G467" t="s">
        <v>1742</v>
      </c>
      <c r="H467" t="s">
        <v>1747</v>
      </c>
      <c r="I467" t="s">
        <v>294</v>
      </c>
      <c r="J467" s="1">
        <v>44562</v>
      </c>
      <c r="K467">
        <v>5</v>
      </c>
      <c r="L467" t="s">
        <v>33</v>
      </c>
      <c r="N467">
        <f t="shared" si="7"/>
        <v>0</v>
      </c>
    </row>
    <row r="468" spans="1:14" x14ac:dyDescent="0.3">
      <c r="A468">
        <v>467</v>
      </c>
      <c r="B468" t="s">
        <v>1748</v>
      </c>
      <c r="C468" t="s">
        <v>1749</v>
      </c>
      <c r="D468" t="s">
        <v>28</v>
      </c>
      <c r="E468" t="s">
        <v>29</v>
      </c>
      <c r="F468">
        <v>30</v>
      </c>
      <c r="G468" t="s">
        <v>1750</v>
      </c>
      <c r="H468" t="s">
        <v>1751</v>
      </c>
      <c r="I468" t="s">
        <v>32</v>
      </c>
      <c r="J468" s="1">
        <v>44701</v>
      </c>
      <c r="K468">
        <v>102</v>
      </c>
      <c r="L468" t="s">
        <v>80</v>
      </c>
      <c r="N468">
        <f t="shared" si="7"/>
        <v>0</v>
      </c>
    </row>
    <row r="469" spans="1:14" x14ac:dyDescent="0.3">
      <c r="A469">
        <v>468</v>
      </c>
      <c r="B469" t="s">
        <v>1752</v>
      </c>
      <c r="C469" t="s">
        <v>22</v>
      </c>
      <c r="D469" t="s">
        <v>15</v>
      </c>
      <c r="E469" t="s">
        <v>16</v>
      </c>
      <c r="F469">
        <v>90</v>
      </c>
      <c r="G469" t="s">
        <v>1753</v>
      </c>
      <c r="H469" t="s">
        <v>1754</v>
      </c>
      <c r="I469" t="s">
        <v>25</v>
      </c>
      <c r="J469" s="1">
        <v>44884</v>
      </c>
      <c r="K469">
        <v>50</v>
      </c>
      <c r="L469" t="s">
        <v>39</v>
      </c>
      <c r="N469">
        <f t="shared" si="7"/>
        <v>0</v>
      </c>
    </row>
    <row r="470" spans="1:14" x14ac:dyDescent="0.3">
      <c r="A470">
        <v>469</v>
      </c>
      <c r="B470" t="s">
        <v>1755</v>
      </c>
      <c r="C470" t="s">
        <v>1756</v>
      </c>
      <c r="D470" t="s">
        <v>28</v>
      </c>
      <c r="E470" t="s">
        <v>29</v>
      </c>
      <c r="F470">
        <v>30</v>
      </c>
      <c r="G470" t="s">
        <v>1753</v>
      </c>
      <c r="H470" t="s">
        <v>1757</v>
      </c>
      <c r="I470" t="s">
        <v>294</v>
      </c>
      <c r="J470" s="1">
        <v>44857</v>
      </c>
      <c r="K470">
        <v>68</v>
      </c>
      <c r="L470" t="s">
        <v>80</v>
      </c>
      <c r="N470">
        <f t="shared" si="7"/>
        <v>0</v>
      </c>
    </row>
    <row r="471" spans="1:14" x14ac:dyDescent="0.3">
      <c r="A471">
        <v>470</v>
      </c>
      <c r="B471" t="s">
        <v>1758</v>
      </c>
      <c r="C471" t="s">
        <v>1759</v>
      </c>
      <c r="D471" t="s">
        <v>15</v>
      </c>
      <c r="E471" t="s">
        <v>16</v>
      </c>
      <c r="F471">
        <v>60</v>
      </c>
      <c r="G471" t="s">
        <v>1760</v>
      </c>
      <c r="H471" t="s">
        <v>1761</v>
      </c>
      <c r="I471" t="s">
        <v>38</v>
      </c>
      <c r="J471" s="1">
        <v>44165</v>
      </c>
      <c r="K471">
        <v>63</v>
      </c>
      <c r="L471" t="s">
        <v>70</v>
      </c>
      <c r="N471">
        <f t="shared" si="7"/>
        <v>0</v>
      </c>
    </row>
    <row r="472" spans="1:14" x14ac:dyDescent="0.3">
      <c r="A472">
        <v>471</v>
      </c>
      <c r="B472" t="s">
        <v>1191</v>
      </c>
      <c r="C472" t="s">
        <v>1762</v>
      </c>
      <c r="D472" t="s">
        <v>28</v>
      </c>
      <c r="E472" t="s">
        <v>29</v>
      </c>
      <c r="F472">
        <v>60</v>
      </c>
      <c r="G472" t="s">
        <v>1763</v>
      </c>
      <c r="H472" t="s">
        <v>1764</v>
      </c>
      <c r="I472" t="s">
        <v>124</v>
      </c>
      <c r="J472" s="1">
        <v>43889</v>
      </c>
      <c r="K472">
        <v>11</v>
      </c>
      <c r="L472" t="s">
        <v>159</v>
      </c>
      <c r="N472">
        <f t="shared" si="7"/>
        <v>0</v>
      </c>
    </row>
    <row r="473" spans="1:14" x14ac:dyDescent="0.3">
      <c r="A473">
        <v>472</v>
      </c>
      <c r="B473" t="s">
        <v>1765</v>
      </c>
      <c r="C473" t="s">
        <v>1766</v>
      </c>
      <c r="D473" t="s">
        <v>28</v>
      </c>
      <c r="E473" t="s">
        <v>29</v>
      </c>
      <c r="F473">
        <v>90</v>
      </c>
      <c r="G473" t="s">
        <v>1767</v>
      </c>
      <c r="H473" t="s">
        <v>1768</v>
      </c>
      <c r="I473" t="s">
        <v>32</v>
      </c>
      <c r="J473" s="1">
        <v>44532</v>
      </c>
      <c r="K473">
        <v>11</v>
      </c>
      <c r="L473" t="s">
        <v>70</v>
      </c>
      <c r="N473">
        <f t="shared" si="7"/>
        <v>0</v>
      </c>
    </row>
    <row r="474" spans="1:14" x14ac:dyDescent="0.3">
      <c r="A474">
        <v>473</v>
      </c>
      <c r="B474" t="s">
        <v>1769</v>
      </c>
      <c r="C474" t="s">
        <v>1770</v>
      </c>
      <c r="D474" t="s">
        <v>28</v>
      </c>
      <c r="E474" t="s">
        <v>29</v>
      </c>
      <c r="F474">
        <v>30</v>
      </c>
      <c r="G474" t="s">
        <v>1771</v>
      </c>
      <c r="H474" t="s">
        <v>1772</v>
      </c>
      <c r="I474" t="s">
        <v>178</v>
      </c>
      <c r="J474" s="1">
        <v>44055</v>
      </c>
      <c r="K474">
        <v>60</v>
      </c>
      <c r="L474" t="s">
        <v>20</v>
      </c>
      <c r="N474">
        <f t="shared" si="7"/>
        <v>0</v>
      </c>
    </row>
    <row r="475" spans="1:14" x14ac:dyDescent="0.3">
      <c r="A475">
        <v>474</v>
      </c>
      <c r="B475" t="s">
        <v>1773</v>
      </c>
      <c r="C475" t="s">
        <v>1774</v>
      </c>
      <c r="D475" t="s">
        <v>15</v>
      </c>
      <c r="E475" t="s">
        <v>16</v>
      </c>
      <c r="F475">
        <v>30</v>
      </c>
      <c r="G475" t="s">
        <v>1775</v>
      </c>
      <c r="H475" t="s">
        <v>99</v>
      </c>
      <c r="I475" t="s">
        <v>100</v>
      </c>
      <c r="J475" s="1">
        <v>43969</v>
      </c>
      <c r="K475">
        <v>37</v>
      </c>
      <c r="L475" t="s">
        <v>101</v>
      </c>
      <c r="N475">
        <f t="shared" si="7"/>
        <v>0</v>
      </c>
    </row>
    <row r="476" spans="1:14" x14ac:dyDescent="0.3">
      <c r="A476">
        <v>475</v>
      </c>
      <c r="B476" t="s">
        <v>1158</v>
      </c>
      <c r="C476" t="s">
        <v>1776</v>
      </c>
      <c r="D476" t="s">
        <v>28</v>
      </c>
      <c r="E476" t="s">
        <v>29</v>
      </c>
      <c r="F476">
        <v>90</v>
      </c>
      <c r="G476" t="s">
        <v>1777</v>
      </c>
      <c r="H476" t="s">
        <v>1453</v>
      </c>
      <c r="I476" t="s">
        <v>1454</v>
      </c>
      <c r="J476" s="1">
        <v>43907</v>
      </c>
      <c r="K476">
        <v>79</v>
      </c>
      <c r="L476" t="s">
        <v>45</v>
      </c>
      <c r="N476">
        <f t="shared" si="7"/>
        <v>0</v>
      </c>
    </row>
    <row r="477" spans="1:14" x14ac:dyDescent="0.3">
      <c r="A477">
        <v>476</v>
      </c>
      <c r="B477" t="s">
        <v>1778</v>
      </c>
      <c r="C477" t="s">
        <v>1779</v>
      </c>
      <c r="D477" t="s">
        <v>15</v>
      </c>
      <c r="E477" t="s">
        <v>16</v>
      </c>
      <c r="F477">
        <v>60</v>
      </c>
      <c r="G477" t="s">
        <v>1780</v>
      </c>
      <c r="H477" t="s">
        <v>1781</v>
      </c>
      <c r="I477" t="s">
        <v>32</v>
      </c>
      <c r="J477" s="1">
        <v>44724</v>
      </c>
      <c r="K477">
        <v>3</v>
      </c>
      <c r="L477" t="s">
        <v>64</v>
      </c>
      <c r="N477">
        <f t="shared" si="7"/>
        <v>0</v>
      </c>
    </row>
    <row r="478" spans="1:14" x14ac:dyDescent="0.3">
      <c r="A478">
        <v>477</v>
      </c>
      <c r="B478" t="s">
        <v>1782</v>
      </c>
      <c r="C478" t="s">
        <v>1783</v>
      </c>
      <c r="D478" t="s">
        <v>28</v>
      </c>
      <c r="E478" t="s">
        <v>29</v>
      </c>
      <c r="F478">
        <v>60</v>
      </c>
      <c r="G478" t="s">
        <v>1784</v>
      </c>
      <c r="H478" t="s">
        <v>1785</v>
      </c>
      <c r="I478" t="s">
        <v>32</v>
      </c>
      <c r="J478" s="1">
        <v>44817</v>
      </c>
      <c r="K478">
        <v>54</v>
      </c>
      <c r="L478" t="s">
        <v>33</v>
      </c>
      <c r="N478">
        <f t="shared" si="7"/>
        <v>0</v>
      </c>
    </row>
    <row r="479" spans="1:14" x14ac:dyDescent="0.3">
      <c r="A479">
        <v>478</v>
      </c>
      <c r="B479" t="s">
        <v>1741</v>
      </c>
      <c r="C479" t="s">
        <v>1786</v>
      </c>
      <c r="D479" t="s">
        <v>28</v>
      </c>
      <c r="E479" t="s">
        <v>29</v>
      </c>
      <c r="F479">
        <v>60</v>
      </c>
      <c r="G479" t="s">
        <v>1787</v>
      </c>
      <c r="H479" t="s">
        <v>270</v>
      </c>
      <c r="I479" t="s">
        <v>187</v>
      </c>
      <c r="J479" s="1">
        <v>44127</v>
      </c>
      <c r="K479">
        <v>83</v>
      </c>
      <c r="L479" t="s">
        <v>101</v>
      </c>
      <c r="N479">
        <f t="shared" si="7"/>
        <v>0</v>
      </c>
    </row>
    <row r="480" spans="1:14" x14ac:dyDescent="0.3">
      <c r="A480">
        <v>479</v>
      </c>
      <c r="B480" t="s">
        <v>1788</v>
      </c>
      <c r="C480" t="s">
        <v>1789</v>
      </c>
      <c r="D480" t="s">
        <v>28</v>
      </c>
      <c r="E480" t="s">
        <v>29</v>
      </c>
      <c r="F480">
        <v>30</v>
      </c>
      <c r="G480" t="s">
        <v>1790</v>
      </c>
      <c r="H480" t="s">
        <v>1791</v>
      </c>
      <c r="I480" t="s">
        <v>32</v>
      </c>
      <c r="J480" s="1">
        <v>44562</v>
      </c>
      <c r="K480">
        <v>21</v>
      </c>
      <c r="L480" t="s">
        <v>54</v>
      </c>
      <c r="N480">
        <f t="shared" si="7"/>
        <v>0</v>
      </c>
    </row>
    <row r="481" spans="1:14" x14ac:dyDescent="0.3">
      <c r="A481">
        <v>480</v>
      </c>
      <c r="B481" t="s">
        <v>1792</v>
      </c>
      <c r="C481" t="s">
        <v>1793</v>
      </c>
      <c r="D481" t="s">
        <v>28</v>
      </c>
      <c r="E481" t="s">
        <v>1794</v>
      </c>
      <c r="F481">
        <v>90</v>
      </c>
      <c r="G481" t="s">
        <v>1795</v>
      </c>
      <c r="H481" t="s">
        <v>1796</v>
      </c>
      <c r="I481" t="s">
        <v>178</v>
      </c>
      <c r="J481" s="1">
        <v>44733</v>
      </c>
      <c r="K481">
        <v>52</v>
      </c>
      <c r="L481" t="s">
        <v>45</v>
      </c>
      <c r="N481">
        <f t="shared" si="7"/>
        <v>0</v>
      </c>
    </row>
    <row r="482" spans="1:14" x14ac:dyDescent="0.3">
      <c r="A482">
        <v>481</v>
      </c>
      <c r="B482" t="s">
        <v>1797</v>
      </c>
      <c r="C482" t="s">
        <v>1798</v>
      </c>
      <c r="D482" t="s">
        <v>51</v>
      </c>
      <c r="E482" t="s">
        <v>16</v>
      </c>
      <c r="F482">
        <v>60</v>
      </c>
      <c r="G482" t="s">
        <v>1799</v>
      </c>
      <c r="H482" t="s">
        <v>1800</v>
      </c>
      <c r="I482" t="s">
        <v>32</v>
      </c>
      <c r="J482" s="1">
        <v>44477</v>
      </c>
      <c r="K482">
        <v>81</v>
      </c>
      <c r="L482" t="s">
        <v>70</v>
      </c>
      <c r="N482">
        <f t="shared" si="7"/>
        <v>0</v>
      </c>
    </row>
    <row r="483" spans="1:14" x14ac:dyDescent="0.3">
      <c r="A483">
        <v>482</v>
      </c>
      <c r="B483" t="s">
        <v>1801</v>
      </c>
      <c r="C483" t="s">
        <v>1802</v>
      </c>
      <c r="D483" t="s">
        <v>51</v>
      </c>
      <c r="E483" t="s">
        <v>16</v>
      </c>
      <c r="F483">
        <v>90</v>
      </c>
      <c r="G483" t="s">
        <v>1803</v>
      </c>
      <c r="H483" t="s">
        <v>1804</v>
      </c>
      <c r="I483" t="s">
        <v>32</v>
      </c>
      <c r="J483" s="1">
        <v>44039</v>
      </c>
      <c r="K483">
        <v>14</v>
      </c>
      <c r="L483" t="s">
        <v>101</v>
      </c>
      <c r="N483">
        <f t="shared" si="7"/>
        <v>0</v>
      </c>
    </row>
    <row r="484" spans="1:14" x14ac:dyDescent="0.3">
      <c r="A484">
        <v>483</v>
      </c>
      <c r="B484" t="s">
        <v>1805</v>
      </c>
      <c r="C484" t="s">
        <v>1806</v>
      </c>
      <c r="D484" t="s">
        <v>28</v>
      </c>
      <c r="E484" t="s">
        <v>29</v>
      </c>
      <c r="F484">
        <v>90</v>
      </c>
      <c r="G484" t="s">
        <v>1807</v>
      </c>
      <c r="H484" t="s">
        <v>1808</v>
      </c>
      <c r="I484" t="s">
        <v>124</v>
      </c>
      <c r="J484" s="1">
        <v>43875</v>
      </c>
      <c r="K484">
        <v>8</v>
      </c>
      <c r="L484" t="s">
        <v>33</v>
      </c>
      <c r="N484">
        <f t="shared" si="7"/>
        <v>0</v>
      </c>
    </row>
    <row r="485" spans="1:14" x14ac:dyDescent="0.3">
      <c r="A485">
        <v>484</v>
      </c>
      <c r="B485" t="s">
        <v>1809</v>
      </c>
      <c r="C485" t="s">
        <v>1810</v>
      </c>
      <c r="D485" t="s">
        <v>28</v>
      </c>
      <c r="E485" t="s">
        <v>29</v>
      </c>
      <c r="F485">
        <v>30</v>
      </c>
      <c r="G485" t="s">
        <v>1811</v>
      </c>
      <c r="H485" t="s">
        <v>1785</v>
      </c>
      <c r="I485" t="s">
        <v>32</v>
      </c>
      <c r="J485" s="1">
        <v>44124</v>
      </c>
      <c r="K485">
        <v>16</v>
      </c>
      <c r="L485" t="s">
        <v>20</v>
      </c>
      <c r="N485">
        <f t="shared" si="7"/>
        <v>0</v>
      </c>
    </row>
    <row r="486" spans="1:14" x14ac:dyDescent="0.3">
      <c r="A486">
        <v>485</v>
      </c>
      <c r="B486" t="s">
        <v>1812</v>
      </c>
      <c r="C486" t="s">
        <v>1813</v>
      </c>
      <c r="D486" t="s">
        <v>28</v>
      </c>
      <c r="E486" t="s">
        <v>29</v>
      </c>
      <c r="F486">
        <v>90</v>
      </c>
      <c r="G486" t="s">
        <v>1814</v>
      </c>
      <c r="H486" t="s">
        <v>1815</v>
      </c>
      <c r="I486" t="s">
        <v>32</v>
      </c>
      <c r="J486" s="1">
        <v>43955</v>
      </c>
      <c r="K486">
        <v>59</v>
      </c>
      <c r="L486" t="s">
        <v>54</v>
      </c>
      <c r="N486">
        <f t="shared" si="7"/>
        <v>0</v>
      </c>
    </row>
    <row r="487" spans="1:14" x14ac:dyDescent="0.3">
      <c r="A487">
        <v>486</v>
      </c>
      <c r="B487" t="s">
        <v>1816</v>
      </c>
      <c r="C487" t="s">
        <v>1817</v>
      </c>
      <c r="D487" t="s">
        <v>15</v>
      </c>
      <c r="E487" t="s">
        <v>16</v>
      </c>
      <c r="F487">
        <v>60</v>
      </c>
      <c r="G487" t="s">
        <v>1818</v>
      </c>
      <c r="H487" t="s">
        <v>1819</v>
      </c>
      <c r="I487" t="s">
        <v>89</v>
      </c>
      <c r="J487" s="1">
        <v>43831</v>
      </c>
      <c r="K487">
        <v>60</v>
      </c>
      <c r="L487" t="s">
        <v>101</v>
      </c>
      <c r="N487">
        <f t="shared" si="7"/>
        <v>0</v>
      </c>
    </row>
    <row r="488" spans="1:14" x14ac:dyDescent="0.3">
      <c r="A488">
        <v>487</v>
      </c>
      <c r="B488" t="s">
        <v>1820</v>
      </c>
      <c r="C488" t="s">
        <v>1821</v>
      </c>
      <c r="D488" t="s">
        <v>28</v>
      </c>
      <c r="E488" t="s">
        <v>29</v>
      </c>
      <c r="F488">
        <v>30</v>
      </c>
      <c r="G488" t="s">
        <v>1822</v>
      </c>
      <c r="H488" t="s">
        <v>1823</v>
      </c>
      <c r="I488" t="s">
        <v>1824</v>
      </c>
      <c r="J488" s="1">
        <v>44316</v>
      </c>
      <c r="K488">
        <v>51</v>
      </c>
      <c r="L488" t="s">
        <v>39</v>
      </c>
      <c r="N488">
        <f t="shared" si="7"/>
        <v>0</v>
      </c>
    </row>
    <row r="489" spans="1:14" x14ac:dyDescent="0.3">
      <c r="A489">
        <v>488</v>
      </c>
      <c r="B489" t="s">
        <v>1825</v>
      </c>
      <c r="C489" t="s">
        <v>1826</v>
      </c>
      <c r="D489" t="s">
        <v>51</v>
      </c>
      <c r="E489" t="s">
        <v>16</v>
      </c>
      <c r="F489">
        <v>30</v>
      </c>
      <c r="G489" t="s">
        <v>1822</v>
      </c>
      <c r="H489" t="s">
        <v>1827</v>
      </c>
      <c r="I489" t="s">
        <v>25</v>
      </c>
      <c r="J489" s="1">
        <v>44398</v>
      </c>
      <c r="K489">
        <v>13</v>
      </c>
      <c r="L489" t="s">
        <v>33</v>
      </c>
      <c r="N489">
        <f t="shared" si="7"/>
        <v>0</v>
      </c>
    </row>
    <row r="490" spans="1:14" x14ac:dyDescent="0.3">
      <c r="A490">
        <v>489</v>
      </c>
      <c r="B490" t="s">
        <v>1828</v>
      </c>
      <c r="C490" t="s">
        <v>1829</v>
      </c>
      <c r="D490" t="s">
        <v>28</v>
      </c>
      <c r="E490" t="s">
        <v>29</v>
      </c>
      <c r="F490">
        <v>90</v>
      </c>
      <c r="G490" t="s">
        <v>1822</v>
      </c>
      <c r="H490" t="s">
        <v>1830</v>
      </c>
      <c r="I490" t="s">
        <v>32</v>
      </c>
      <c r="J490" s="1">
        <v>44660</v>
      </c>
      <c r="K490">
        <v>13</v>
      </c>
      <c r="L490" t="s">
        <v>54</v>
      </c>
      <c r="N490">
        <f t="shared" si="7"/>
        <v>0</v>
      </c>
    </row>
    <row r="491" spans="1:14" x14ac:dyDescent="0.3">
      <c r="A491">
        <v>490</v>
      </c>
      <c r="B491" t="s">
        <v>1831</v>
      </c>
      <c r="C491" t="s">
        <v>1832</v>
      </c>
      <c r="D491" t="s">
        <v>28</v>
      </c>
      <c r="E491" t="s">
        <v>29</v>
      </c>
      <c r="F491">
        <v>30</v>
      </c>
      <c r="G491" t="s">
        <v>1833</v>
      </c>
      <c r="H491" t="s">
        <v>1834</v>
      </c>
      <c r="I491" t="s">
        <v>32</v>
      </c>
      <c r="J491" s="1">
        <v>43889</v>
      </c>
      <c r="K491">
        <v>35</v>
      </c>
      <c r="L491" t="s">
        <v>39</v>
      </c>
      <c r="N491">
        <f t="shared" si="7"/>
        <v>0</v>
      </c>
    </row>
    <row r="492" spans="1:14" x14ac:dyDescent="0.3">
      <c r="A492">
        <v>491</v>
      </c>
      <c r="B492" t="s">
        <v>1326</v>
      </c>
      <c r="C492" t="s">
        <v>1835</v>
      </c>
      <c r="D492" t="s">
        <v>28</v>
      </c>
      <c r="E492" t="s">
        <v>29</v>
      </c>
      <c r="F492">
        <v>90</v>
      </c>
      <c r="G492" t="s">
        <v>1836</v>
      </c>
      <c r="H492" t="s">
        <v>1837</v>
      </c>
      <c r="I492" t="s">
        <v>173</v>
      </c>
      <c r="J492" s="1">
        <v>44836</v>
      </c>
      <c r="K492">
        <v>89</v>
      </c>
      <c r="L492" t="s">
        <v>39</v>
      </c>
      <c r="N492">
        <f t="shared" si="7"/>
        <v>0</v>
      </c>
    </row>
    <row r="493" spans="1:14" x14ac:dyDescent="0.3">
      <c r="A493">
        <v>492</v>
      </c>
      <c r="B493" t="s">
        <v>1838</v>
      </c>
      <c r="C493" t="s">
        <v>1480</v>
      </c>
      <c r="D493" t="s">
        <v>28</v>
      </c>
      <c r="E493" t="s">
        <v>29</v>
      </c>
      <c r="F493">
        <v>30</v>
      </c>
      <c r="G493" t="s">
        <v>1836</v>
      </c>
      <c r="H493" t="s">
        <v>138</v>
      </c>
      <c r="I493" t="s">
        <v>294</v>
      </c>
      <c r="J493" s="1">
        <v>44214</v>
      </c>
      <c r="K493">
        <v>91</v>
      </c>
      <c r="L493" t="s">
        <v>159</v>
      </c>
      <c r="N493">
        <f t="shared" si="7"/>
        <v>0</v>
      </c>
    </row>
    <row r="494" spans="1:14" x14ac:dyDescent="0.3">
      <c r="A494">
        <v>493</v>
      </c>
      <c r="B494" t="s">
        <v>1839</v>
      </c>
      <c r="C494" t="s">
        <v>1840</v>
      </c>
      <c r="D494" t="s">
        <v>15</v>
      </c>
      <c r="E494" t="s">
        <v>16</v>
      </c>
      <c r="F494">
        <v>90</v>
      </c>
      <c r="G494" t="s">
        <v>1841</v>
      </c>
      <c r="H494" t="s">
        <v>1660</v>
      </c>
      <c r="I494" t="s">
        <v>32</v>
      </c>
      <c r="J494" s="1">
        <v>44799</v>
      </c>
      <c r="K494">
        <v>65</v>
      </c>
      <c r="L494" t="s">
        <v>45</v>
      </c>
      <c r="N494">
        <f t="shared" si="7"/>
        <v>0</v>
      </c>
    </row>
    <row r="495" spans="1:14" x14ac:dyDescent="0.3">
      <c r="A495">
        <v>494</v>
      </c>
      <c r="B495" t="s">
        <v>1842</v>
      </c>
      <c r="C495" t="s">
        <v>1843</v>
      </c>
      <c r="D495" t="s">
        <v>51</v>
      </c>
      <c r="E495" t="s">
        <v>16</v>
      </c>
      <c r="F495">
        <v>30</v>
      </c>
      <c r="G495" t="s">
        <v>1844</v>
      </c>
      <c r="H495" t="s">
        <v>1845</v>
      </c>
      <c r="I495" t="s">
        <v>294</v>
      </c>
      <c r="J495" s="1">
        <v>44911</v>
      </c>
      <c r="K495">
        <v>18</v>
      </c>
      <c r="L495" t="s">
        <v>159</v>
      </c>
      <c r="N495">
        <f t="shared" si="7"/>
        <v>0</v>
      </c>
    </row>
    <row r="496" spans="1:14" x14ac:dyDescent="0.3">
      <c r="A496">
        <v>495</v>
      </c>
      <c r="B496" t="s">
        <v>256</v>
      </c>
      <c r="C496" t="s">
        <v>1846</v>
      </c>
      <c r="D496" t="s">
        <v>28</v>
      </c>
      <c r="E496" t="s">
        <v>29</v>
      </c>
      <c r="F496">
        <v>30</v>
      </c>
      <c r="G496" t="s">
        <v>1847</v>
      </c>
      <c r="H496" t="s">
        <v>1848</v>
      </c>
      <c r="I496" t="s">
        <v>839</v>
      </c>
      <c r="J496" s="1">
        <v>44786</v>
      </c>
      <c r="K496">
        <v>19</v>
      </c>
      <c r="L496" t="s">
        <v>80</v>
      </c>
      <c r="N496">
        <f t="shared" si="7"/>
        <v>0</v>
      </c>
    </row>
    <row r="497" spans="1:14" x14ac:dyDescent="0.3">
      <c r="A497">
        <v>496</v>
      </c>
      <c r="B497" t="s">
        <v>1849</v>
      </c>
      <c r="C497" t="s">
        <v>1637</v>
      </c>
      <c r="D497" t="s">
        <v>28</v>
      </c>
      <c r="E497" t="s">
        <v>29</v>
      </c>
      <c r="F497">
        <v>30</v>
      </c>
      <c r="G497" t="s">
        <v>1847</v>
      </c>
      <c r="H497" t="s">
        <v>1077</v>
      </c>
      <c r="I497" t="s">
        <v>1078</v>
      </c>
      <c r="J497" s="1">
        <v>44132</v>
      </c>
      <c r="K497">
        <v>57</v>
      </c>
      <c r="L497" t="s">
        <v>20</v>
      </c>
      <c r="N497">
        <f t="shared" si="7"/>
        <v>0</v>
      </c>
    </row>
    <row r="498" spans="1:14" x14ac:dyDescent="0.3">
      <c r="A498">
        <v>497</v>
      </c>
      <c r="B498" t="s">
        <v>1850</v>
      </c>
      <c r="C498" t="s">
        <v>1851</v>
      </c>
      <c r="D498" t="s">
        <v>28</v>
      </c>
      <c r="E498" t="s">
        <v>29</v>
      </c>
      <c r="F498">
        <v>60</v>
      </c>
      <c r="G498" t="s">
        <v>1852</v>
      </c>
      <c r="H498" t="s">
        <v>545</v>
      </c>
      <c r="I498" t="s">
        <v>173</v>
      </c>
      <c r="J498" s="1">
        <v>44229</v>
      </c>
      <c r="K498">
        <v>62</v>
      </c>
      <c r="L498" t="s">
        <v>101</v>
      </c>
      <c r="N498">
        <f t="shared" si="7"/>
        <v>0</v>
      </c>
    </row>
    <row r="499" spans="1:14" x14ac:dyDescent="0.3">
      <c r="A499">
        <v>498</v>
      </c>
      <c r="B499" t="s">
        <v>375</v>
      </c>
      <c r="C499" t="s">
        <v>1853</v>
      </c>
      <c r="D499" t="s">
        <v>28</v>
      </c>
      <c r="E499" t="s">
        <v>29</v>
      </c>
      <c r="F499">
        <v>30</v>
      </c>
      <c r="G499" t="s">
        <v>1854</v>
      </c>
      <c r="H499" t="s">
        <v>1855</v>
      </c>
      <c r="I499" t="s">
        <v>25</v>
      </c>
      <c r="J499" s="1">
        <v>44799</v>
      </c>
      <c r="K499">
        <v>59</v>
      </c>
      <c r="L499" t="s">
        <v>33</v>
      </c>
      <c r="N499">
        <f t="shared" si="7"/>
        <v>0</v>
      </c>
    </row>
    <row r="500" spans="1:14" x14ac:dyDescent="0.3">
      <c r="A500">
        <v>499</v>
      </c>
      <c r="B500" t="s">
        <v>1856</v>
      </c>
      <c r="C500" t="s">
        <v>1857</v>
      </c>
      <c r="D500" t="s">
        <v>51</v>
      </c>
      <c r="E500" t="s">
        <v>16</v>
      </c>
      <c r="F500">
        <v>90</v>
      </c>
      <c r="G500" t="s">
        <v>1858</v>
      </c>
      <c r="H500" t="s">
        <v>1859</v>
      </c>
      <c r="I500" t="s">
        <v>89</v>
      </c>
      <c r="J500" s="1">
        <v>43944</v>
      </c>
      <c r="K500">
        <v>35</v>
      </c>
      <c r="L500" t="s">
        <v>159</v>
      </c>
      <c r="N500">
        <f t="shared" si="7"/>
        <v>0</v>
      </c>
    </row>
    <row r="501" spans="1:14" x14ac:dyDescent="0.3">
      <c r="A501">
        <v>500</v>
      </c>
      <c r="B501" t="s">
        <v>1860</v>
      </c>
      <c r="C501" t="s">
        <v>1861</v>
      </c>
      <c r="D501" t="s">
        <v>28</v>
      </c>
      <c r="E501" t="s">
        <v>29</v>
      </c>
      <c r="F501">
        <v>60</v>
      </c>
      <c r="G501" t="s">
        <v>1858</v>
      </c>
      <c r="H501" t="s">
        <v>1862</v>
      </c>
      <c r="I501" t="s">
        <v>187</v>
      </c>
      <c r="J501" s="1">
        <v>44110</v>
      </c>
      <c r="K501">
        <v>14</v>
      </c>
      <c r="L501" t="s">
        <v>45</v>
      </c>
      <c r="N501">
        <f t="shared" si="7"/>
        <v>0</v>
      </c>
    </row>
    <row r="502" spans="1:14" x14ac:dyDescent="0.3">
      <c r="A502">
        <v>501</v>
      </c>
      <c r="B502" t="s">
        <v>357</v>
      </c>
      <c r="C502" t="s">
        <v>1863</v>
      </c>
      <c r="D502" t="s">
        <v>28</v>
      </c>
      <c r="E502" t="s">
        <v>29</v>
      </c>
      <c r="F502">
        <v>30</v>
      </c>
      <c r="G502" t="s">
        <v>1858</v>
      </c>
      <c r="H502" t="s">
        <v>1864</v>
      </c>
      <c r="I502" t="s">
        <v>294</v>
      </c>
      <c r="J502" s="1">
        <v>43987</v>
      </c>
      <c r="K502">
        <v>46</v>
      </c>
      <c r="L502" t="s">
        <v>45</v>
      </c>
      <c r="N502">
        <f t="shared" si="7"/>
        <v>0</v>
      </c>
    </row>
    <row r="503" spans="1:14" x14ac:dyDescent="0.3">
      <c r="A503">
        <v>502</v>
      </c>
      <c r="B503" t="s">
        <v>1865</v>
      </c>
      <c r="C503" t="s">
        <v>1866</v>
      </c>
      <c r="D503" t="s">
        <v>51</v>
      </c>
      <c r="E503" t="s">
        <v>16</v>
      </c>
      <c r="F503">
        <v>90</v>
      </c>
      <c r="G503" t="s">
        <v>1867</v>
      </c>
      <c r="H503" t="s">
        <v>1868</v>
      </c>
      <c r="I503" t="s">
        <v>1869</v>
      </c>
      <c r="J503" s="1">
        <v>44535</v>
      </c>
      <c r="K503">
        <v>34</v>
      </c>
      <c r="L503" t="s">
        <v>20</v>
      </c>
      <c r="N503">
        <f t="shared" si="7"/>
        <v>0</v>
      </c>
    </row>
    <row r="504" spans="1:14" x14ac:dyDescent="0.3">
      <c r="A504">
        <v>503</v>
      </c>
      <c r="B504" t="s">
        <v>1389</v>
      </c>
      <c r="C504" t="s">
        <v>1870</v>
      </c>
      <c r="D504" t="s">
        <v>51</v>
      </c>
      <c r="E504" t="s">
        <v>16</v>
      </c>
      <c r="F504">
        <v>30</v>
      </c>
      <c r="G504" t="s">
        <v>1871</v>
      </c>
      <c r="H504" t="s">
        <v>1872</v>
      </c>
      <c r="I504" t="s">
        <v>124</v>
      </c>
      <c r="J504" s="1">
        <v>44705</v>
      </c>
      <c r="K504">
        <v>37</v>
      </c>
      <c r="L504" t="s">
        <v>80</v>
      </c>
      <c r="N504">
        <f t="shared" si="7"/>
        <v>0</v>
      </c>
    </row>
    <row r="505" spans="1:14" x14ac:dyDescent="0.3">
      <c r="A505">
        <v>504</v>
      </c>
      <c r="B505" t="s">
        <v>1873</v>
      </c>
      <c r="C505" t="s">
        <v>1874</v>
      </c>
      <c r="D505" t="s">
        <v>51</v>
      </c>
      <c r="E505" t="s">
        <v>16</v>
      </c>
      <c r="F505">
        <v>60</v>
      </c>
      <c r="G505" t="s">
        <v>1875</v>
      </c>
      <c r="H505" t="s">
        <v>1876</v>
      </c>
      <c r="I505" t="s">
        <v>32</v>
      </c>
      <c r="J505" s="1">
        <v>44833</v>
      </c>
      <c r="K505">
        <v>54</v>
      </c>
      <c r="L505" t="s">
        <v>70</v>
      </c>
      <c r="N505">
        <f t="shared" si="7"/>
        <v>0</v>
      </c>
    </row>
    <row r="506" spans="1:14" x14ac:dyDescent="0.3">
      <c r="A506">
        <v>505</v>
      </c>
      <c r="B506" t="s">
        <v>1877</v>
      </c>
      <c r="C506" t="s">
        <v>1878</v>
      </c>
      <c r="D506" t="s">
        <v>28</v>
      </c>
      <c r="E506" t="s">
        <v>29</v>
      </c>
      <c r="F506">
        <v>30</v>
      </c>
      <c r="G506" t="s">
        <v>1879</v>
      </c>
      <c r="H506" t="s">
        <v>1880</v>
      </c>
      <c r="I506" t="s">
        <v>32</v>
      </c>
      <c r="J506" s="1">
        <v>44460</v>
      </c>
      <c r="K506">
        <v>70</v>
      </c>
      <c r="L506" t="s">
        <v>80</v>
      </c>
      <c r="N506">
        <f t="shared" si="7"/>
        <v>0</v>
      </c>
    </row>
    <row r="507" spans="1:14" x14ac:dyDescent="0.3">
      <c r="A507">
        <v>506</v>
      </c>
      <c r="B507" t="s">
        <v>1881</v>
      </c>
      <c r="C507" t="s">
        <v>1882</v>
      </c>
      <c r="D507" t="s">
        <v>28</v>
      </c>
      <c r="E507" t="s">
        <v>29</v>
      </c>
      <c r="F507">
        <v>30</v>
      </c>
      <c r="G507" t="s">
        <v>1883</v>
      </c>
      <c r="H507" t="s">
        <v>1884</v>
      </c>
      <c r="I507" t="s">
        <v>1885</v>
      </c>
      <c r="J507" s="1">
        <v>44483</v>
      </c>
      <c r="K507">
        <v>49</v>
      </c>
      <c r="L507" t="s">
        <v>101</v>
      </c>
      <c r="N507">
        <f t="shared" si="7"/>
        <v>0</v>
      </c>
    </row>
    <row r="508" spans="1:14" x14ac:dyDescent="0.3">
      <c r="A508">
        <v>507</v>
      </c>
      <c r="B508" t="s">
        <v>1886</v>
      </c>
      <c r="C508" t="s">
        <v>928</v>
      </c>
      <c r="D508" t="s">
        <v>51</v>
      </c>
      <c r="E508" t="s">
        <v>16</v>
      </c>
      <c r="F508">
        <v>60</v>
      </c>
      <c r="G508" t="s">
        <v>1887</v>
      </c>
      <c r="H508" t="s">
        <v>1888</v>
      </c>
      <c r="I508" t="s">
        <v>1889</v>
      </c>
      <c r="J508" s="1">
        <v>44440</v>
      </c>
      <c r="K508">
        <v>54</v>
      </c>
      <c r="L508" t="s">
        <v>70</v>
      </c>
      <c r="N508">
        <f t="shared" si="7"/>
        <v>0</v>
      </c>
    </row>
    <row r="509" spans="1:14" x14ac:dyDescent="0.3">
      <c r="A509">
        <v>508</v>
      </c>
      <c r="B509" t="s">
        <v>1890</v>
      </c>
      <c r="C509" t="s">
        <v>1891</v>
      </c>
      <c r="D509" t="s">
        <v>51</v>
      </c>
      <c r="E509" t="s">
        <v>16</v>
      </c>
      <c r="F509">
        <v>60</v>
      </c>
      <c r="G509" t="s">
        <v>1892</v>
      </c>
      <c r="H509" t="s">
        <v>1893</v>
      </c>
      <c r="I509" t="s">
        <v>294</v>
      </c>
      <c r="J509" s="1">
        <v>44572</v>
      </c>
      <c r="K509">
        <v>81</v>
      </c>
      <c r="L509" t="s">
        <v>20</v>
      </c>
      <c r="N509">
        <f t="shared" si="7"/>
        <v>0</v>
      </c>
    </row>
    <row r="510" spans="1:14" x14ac:dyDescent="0.3">
      <c r="A510">
        <v>509</v>
      </c>
      <c r="B510" t="s">
        <v>747</v>
      </c>
      <c r="C510" t="s">
        <v>1894</v>
      </c>
      <c r="D510" t="s">
        <v>28</v>
      </c>
      <c r="E510" t="s">
        <v>29</v>
      </c>
      <c r="F510">
        <v>60</v>
      </c>
      <c r="G510" t="s">
        <v>1895</v>
      </c>
      <c r="H510" t="s">
        <v>1896</v>
      </c>
      <c r="I510" t="s">
        <v>294</v>
      </c>
      <c r="J510" s="1">
        <v>44705</v>
      </c>
      <c r="K510">
        <v>103</v>
      </c>
      <c r="L510" t="s">
        <v>80</v>
      </c>
      <c r="N510">
        <f t="shared" si="7"/>
        <v>0</v>
      </c>
    </row>
    <row r="511" spans="1:14" x14ac:dyDescent="0.3">
      <c r="A511">
        <v>510</v>
      </c>
      <c r="B511" t="s">
        <v>1897</v>
      </c>
      <c r="C511" t="s">
        <v>1898</v>
      </c>
      <c r="D511" t="s">
        <v>51</v>
      </c>
      <c r="E511" t="s">
        <v>16</v>
      </c>
      <c r="F511">
        <v>90</v>
      </c>
      <c r="G511" t="s">
        <v>1899</v>
      </c>
      <c r="H511" t="s">
        <v>607</v>
      </c>
      <c r="I511" t="s">
        <v>32</v>
      </c>
      <c r="J511" s="1">
        <v>44344</v>
      </c>
      <c r="K511">
        <v>45</v>
      </c>
      <c r="L511" t="s">
        <v>80</v>
      </c>
      <c r="N511">
        <f t="shared" si="7"/>
        <v>0</v>
      </c>
    </row>
    <row r="512" spans="1:14" x14ac:dyDescent="0.3">
      <c r="A512">
        <v>511</v>
      </c>
      <c r="B512" t="s">
        <v>1900</v>
      </c>
      <c r="C512" t="s">
        <v>1901</v>
      </c>
      <c r="D512" t="s">
        <v>15</v>
      </c>
      <c r="E512" t="s">
        <v>16</v>
      </c>
      <c r="F512">
        <v>90</v>
      </c>
      <c r="G512" t="s">
        <v>1902</v>
      </c>
      <c r="H512" t="s">
        <v>1382</v>
      </c>
      <c r="I512" t="s">
        <v>32</v>
      </c>
      <c r="J512" s="1">
        <v>44223</v>
      </c>
      <c r="K512">
        <v>50</v>
      </c>
      <c r="L512" t="s">
        <v>54</v>
      </c>
      <c r="N512">
        <f t="shared" si="7"/>
        <v>0</v>
      </c>
    </row>
    <row r="513" spans="1:14" x14ac:dyDescent="0.3">
      <c r="A513">
        <v>512</v>
      </c>
      <c r="B513" t="s">
        <v>1903</v>
      </c>
      <c r="C513" t="s">
        <v>1010</v>
      </c>
      <c r="D513" t="s">
        <v>15</v>
      </c>
      <c r="E513" t="s">
        <v>16</v>
      </c>
      <c r="F513">
        <v>60</v>
      </c>
      <c r="G513" t="s">
        <v>1904</v>
      </c>
      <c r="H513" t="s">
        <v>1905</v>
      </c>
      <c r="I513" t="s">
        <v>187</v>
      </c>
      <c r="J513" s="1">
        <v>44471</v>
      </c>
      <c r="K513">
        <v>8</v>
      </c>
      <c r="L513" t="s">
        <v>159</v>
      </c>
      <c r="N513">
        <f t="shared" si="7"/>
        <v>0</v>
      </c>
    </row>
    <row r="514" spans="1:14" x14ac:dyDescent="0.3">
      <c r="A514">
        <v>513</v>
      </c>
      <c r="B514" t="s">
        <v>1906</v>
      </c>
      <c r="C514" t="s">
        <v>1907</v>
      </c>
      <c r="D514" t="s">
        <v>51</v>
      </c>
      <c r="E514" t="s">
        <v>16</v>
      </c>
      <c r="F514">
        <v>30</v>
      </c>
      <c r="G514" t="s">
        <v>1908</v>
      </c>
      <c r="H514" t="s">
        <v>1052</v>
      </c>
      <c r="I514" t="s">
        <v>32</v>
      </c>
      <c r="J514" s="1">
        <v>44870</v>
      </c>
      <c r="K514">
        <v>73</v>
      </c>
      <c r="L514" t="s">
        <v>70</v>
      </c>
      <c r="N514">
        <f t="shared" ref="N514:N577" si="8">COUNTBLANK(A514:L514)</f>
        <v>0</v>
      </c>
    </row>
    <row r="515" spans="1:14" x14ac:dyDescent="0.3">
      <c r="A515">
        <v>514</v>
      </c>
      <c r="B515" t="s">
        <v>1909</v>
      </c>
      <c r="C515" t="s">
        <v>229</v>
      </c>
      <c r="D515" t="s">
        <v>28</v>
      </c>
      <c r="E515" t="s">
        <v>29</v>
      </c>
      <c r="F515">
        <v>60</v>
      </c>
      <c r="G515" t="s">
        <v>1910</v>
      </c>
      <c r="H515" t="s">
        <v>1911</v>
      </c>
      <c r="I515" t="s">
        <v>32</v>
      </c>
      <c r="J515" s="1">
        <v>44892</v>
      </c>
      <c r="K515">
        <v>96</v>
      </c>
      <c r="L515" t="s">
        <v>54</v>
      </c>
      <c r="N515">
        <f t="shared" si="8"/>
        <v>0</v>
      </c>
    </row>
    <row r="516" spans="1:14" x14ac:dyDescent="0.3">
      <c r="A516">
        <v>515</v>
      </c>
      <c r="B516" t="s">
        <v>1912</v>
      </c>
      <c r="C516" t="s">
        <v>1913</v>
      </c>
      <c r="D516" t="s">
        <v>51</v>
      </c>
      <c r="E516" t="s">
        <v>16</v>
      </c>
      <c r="F516">
        <v>30</v>
      </c>
      <c r="G516" t="s">
        <v>1914</v>
      </c>
      <c r="H516" t="s">
        <v>1915</v>
      </c>
      <c r="I516" t="s">
        <v>19</v>
      </c>
      <c r="J516" s="1">
        <v>43994</v>
      </c>
      <c r="K516">
        <v>5</v>
      </c>
      <c r="L516" t="s">
        <v>64</v>
      </c>
      <c r="N516">
        <f t="shared" si="8"/>
        <v>0</v>
      </c>
    </row>
    <row r="517" spans="1:14" x14ac:dyDescent="0.3">
      <c r="A517">
        <v>516</v>
      </c>
      <c r="B517" t="s">
        <v>375</v>
      </c>
      <c r="C517" t="s">
        <v>844</v>
      </c>
      <c r="D517" t="s">
        <v>28</v>
      </c>
      <c r="E517" t="s">
        <v>29</v>
      </c>
      <c r="F517">
        <v>90</v>
      </c>
      <c r="G517" t="s">
        <v>1916</v>
      </c>
      <c r="H517" t="s">
        <v>487</v>
      </c>
      <c r="I517" t="s">
        <v>32</v>
      </c>
      <c r="J517" s="1">
        <v>44567</v>
      </c>
      <c r="K517">
        <v>66</v>
      </c>
      <c r="L517" t="s">
        <v>159</v>
      </c>
      <c r="N517">
        <f t="shared" si="8"/>
        <v>0</v>
      </c>
    </row>
    <row r="518" spans="1:14" x14ac:dyDescent="0.3">
      <c r="A518">
        <v>517</v>
      </c>
      <c r="B518" t="s">
        <v>1917</v>
      </c>
      <c r="C518" t="s">
        <v>1918</v>
      </c>
      <c r="D518" t="s">
        <v>15</v>
      </c>
      <c r="E518" t="s">
        <v>16</v>
      </c>
      <c r="F518">
        <v>60</v>
      </c>
      <c r="G518" t="s">
        <v>1919</v>
      </c>
      <c r="H518" t="s">
        <v>1920</v>
      </c>
      <c r="I518" t="s">
        <v>1921</v>
      </c>
      <c r="J518" s="1">
        <v>43974</v>
      </c>
      <c r="K518">
        <v>75</v>
      </c>
      <c r="L518" t="s">
        <v>20</v>
      </c>
      <c r="N518">
        <f t="shared" si="8"/>
        <v>0</v>
      </c>
    </row>
    <row r="519" spans="1:14" x14ac:dyDescent="0.3">
      <c r="A519">
        <v>518</v>
      </c>
      <c r="B519" t="s">
        <v>1922</v>
      </c>
      <c r="C519" t="s">
        <v>1923</v>
      </c>
      <c r="D519" t="s">
        <v>15</v>
      </c>
      <c r="E519" t="s">
        <v>16</v>
      </c>
      <c r="F519">
        <v>90</v>
      </c>
      <c r="G519" t="s">
        <v>1924</v>
      </c>
      <c r="H519" t="s">
        <v>34</v>
      </c>
      <c r="I519" t="s">
        <v>1454</v>
      </c>
      <c r="J519" s="1">
        <v>44533</v>
      </c>
      <c r="K519">
        <v>45</v>
      </c>
      <c r="L519" t="s">
        <v>80</v>
      </c>
      <c r="N519">
        <f t="shared" si="8"/>
        <v>0</v>
      </c>
    </row>
    <row r="520" spans="1:14" x14ac:dyDescent="0.3">
      <c r="A520">
        <v>519</v>
      </c>
      <c r="B520" t="s">
        <v>1925</v>
      </c>
      <c r="C520" t="s">
        <v>601</v>
      </c>
      <c r="D520" t="s">
        <v>41</v>
      </c>
      <c r="E520" t="s">
        <v>16</v>
      </c>
      <c r="F520">
        <v>60</v>
      </c>
      <c r="G520" t="s">
        <v>1926</v>
      </c>
      <c r="H520" t="s">
        <v>1927</v>
      </c>
      <c r="I520" t="s">
        <v>100</v>
      </c>
      <c r="J520" s="1">
        <v>44577</v>
      </c>
      <c r="K520">
        <v>76</v>
      </c>
      <c r="L520" t="s">
        <v>64</v>
      </c>
      <c r="N520">
        <f t="shared" si="8"/>
        <v>0</v>
      </c>
    </row>
    <row r="521" spans="1:14" x14ac:dyDescent="0.3">
      <c r="A521">
        <v>520</v>
      </c>
      <c r="B521" t="s">
        <v>1928</v>
      </c>
      <c r="C521" t="s">
        <v>1929</v>
      </c>
      <c r="D521" t="s">
        <v>28</v>
      </c>
      <c r="E521" t="s">
        <v>29</v>
      </c>
      <c r="F521">
        <v>60</v>
      </c>
      <c r="G521" t="s">
        <v>1930</v>
      </c>
      <c r="H521" t="s">
        <v>1931</v>
      </c>
      <c r="I521" t="s">
        <v>32</v>
      </c>
      <c r="J521" s="1">
        <v>44866</v>
      </c>
      <c r="K521">
        <v>30</v>
      </c>
      <c r="L521" t="s">
        <v>80</v>
      </c>
      <c r="N521">
        <f t="shared" si="8"/>
        <v>0</v>
      </c>
    </row>
    <row r="522" spans="1:14" x14ac:dyDescent="0.3">
      <c r="A522">
        <v>521</v>
      </c>
      <c r="B522" t="s">
        <v>531</v>
      </c>
      <c r="C522" t="s">
        <v>1932</v>
      </c>
      <c r="D522" t="s">
        <v>51</v>
      </c>
      <c r="E522" t="s">
        <v>16</v>
      </c>
      <c r="F522">
        <v>30</v>
      </c>
      <c r="G522" t="s">
        <v>1933</v>
      </c>
      <c r="H522" t="s">
        <v>416</v>
      </c>
      <c r="I522" t="s">
        <v>32</v>
      </c>
      <c r="J522" s="1">
        <v>44388</v>
      </c>
      <c r="K522">
        <v>13</v>
      </c>
      <c r="L522" t="s">
        <v>159</v>
      </c>
      <c r="N522">
        <f t="shared" si="8"/>
        <v>0</v>
      </c>
    </row>
    <row r="523" spans="1:14" x14ac:dyDescent="0.3">
      <c r="A523">
        <v>522</v>
      </c>
      <c r="B523" t="s">
        <v>1934</v>
      </c>
      <c r="C523" t="s">
        <v>1935</v>
      </c>
      <c r="D523" t="s">
        <v>51</v>
      </c>
      <c r="E523" t="s">
        <v>16</v>
      </c>
      <c r="F523">
        <v>60</v>
      </c>
      <c r="G523" t="s">
        <v>1936</v>
      </c>
      <c r="H523" t="s">
        <v>1937</v>
      </c>
      <c r="I523" t="s">
        <v>25</v>
      </c>
      <c r="J523" s="1">
        <v>44917</v>
      </c>
      <c r="K523">
        <v>42</v>
      </c>
      <c r="L523" t="s">
        <v>45</v>
      </c>
      <c r="N523">
        <f t="shared" si="8"/>
        <v>0</v>
      </c>
    </row>
    <row r="524" spans="1:14" x14ac:dyDescent="0.3">
      <c r="A524">
        <v>523</v>
      </c>
      <c r="B524" t="s">
        <v>1938</v>
      </c>
      <c r="C524" t="s">
        <v>468</v>
      </c>
      <c r="D524" t="s">
        <v>15</v>
      </c>
      <c r="E524" t="s">
        <v>16</v>
      </c>
      <c r="F524">
        <v>90</v>
      </c>
      <c r="G524" t="s">
        <v>1939</v>
      </c>
      <c r="H524" t="s">
        <v>1940</v>
      </c>
      <c r="I524" t="s">
        <v>294</v>
      </c>
      <c r="J524" s="1">
        <v>44306</v>
      </c>
      <c r="K524">
        <v>21</v>
      </c>
      <c r="L524" t="s">
        <v>33</v>
      </c>
      <c r="N524">
        <f t="shared" si="8"/>
        <v>0</v>
      </c>
    </row>
    <row r="525" spans="1:14" x14ac:dyDescent="0.3">
      <c r="A525">
        <v>524</v>
      </c>
      <c r="B525" t="s">
        <v>1079</v>
      </c>
      <c r="C525" t="s">
        <v>1941</v>
      </c>
      <c r="D525" t="s">
        <v>15</v>
      </c>
      <c r="E525" t="s">
        <v>16</v>
      </c>
      <c r="F525">
        <v>60</v>
      </c>
      <c r="G525" t="s">
        <v>1942</v>
      </c>
      <c r="H525" t="s">
        <v>251</v>
      </c>
      <c r="I525" t="s">
        <v>146</v>
      </c>
      <c r="J525" s="1">
        <v>44906</v>
      </c>
      <c r="K525">
        <v>66</v>
      </c>
      <c r="L525" t="s">
        <v>70</v>
      </c>
      <c r="N525">
        <f t="shared" si="8"/>
        <v>0</v>
      </c>
    </row>
    <row r="526" spans="1:14" x14ac:dyDescent="0.3">
      <c r="A526">
        <v>525</v>
      </c>
      <c r="B526" t="s">
        <v>1943</v>
      </c>
      <c r="C526" t="s">
        <v>286</v>
      </c>
      <c r="D526" t="s">
        <v>51</v>
      </c>
      <c r="E526" t="s">
        <v>16</v>
      </c>
      <c r="F526">
        <v>30</v>
      </c>
      <c r="G526" t="s">
        <v>1944</v>
      </c>
      <c r="H526" t="s">
        <v>1945</v>
      </c>
      <c r="I526" t="s">
        <v>32</v>
      </c>
      <c r="J526" s="1">
        <v>44295</v>
      </c>
      <c r="K526">
        <v>43</v>
      </c>
      <c r="L526" t="s">
        <v>80</v>
      </c>
      <c r="N526">
        <f t="shared" si="8"/>
        <v>0</v>
      </c>
    </row>
    <row r="527" spans="1:14" x14ac:dyDescent="0.3">
      <c r="A527">
        <v>526</v>
      </c>
      <c r="B527" t="s">
        <v>1946</v>
      </c>
      <c r="C527" t="s">
        <v>309</v>
      </c>
      <c r="D527" t="s">
        <v>28</v>
      </c>
      <c r="E527" t="s">
        <v>29</v>
      </c>
      <c r="F527">
        <v>60</v>
      </c>
      <c r="G527" t="s">
        <v>1947</v>
      </c>
      <c r="H527" t="s">
        <v>1948</v>
      </c>
      <c r="I527" t="s">
        <v>25</v>
      </c>
      <c r="J527" s="1">
        <v>44264</v>
      </c>
      <c r="K527">
        <v>56</v>
      </c>
      <c r="L527" t="s">
        <v>54</v>
      </c>
      <c r="N527">
        <f t="shared" si="8"/>
        <v>0</v>
      </c>
    </row>
    <row r="528" spans="1:14" x14ac:dyDescent="0.3">
      <c r="A528">
        <v>527</v>
      </c>
      <c r="B528" t="s">
        <v>1949</v>
      </c>
      <c r="C528" t="s">
        <v>1950</v>
      </c>
      <c r="D528" t="s">
        <v>51</v>
      </c>
      <c r="E528" t="s">
        <v>16</v>
      </c>
      <c r="F528">
        <v>30</v>
      </c>
      <c r="G528" t="s">
        <v>1951</v>
      </c>
      <c r="H528" t="s">
        <v>1952</v>
      </c>
      <c r="I528" t="s">
        <v>32</v>
      </c>
      <c r="J528" s="1">
        <v>44131</v>
      </c>
      <c r="K528">
        <v>48</v>
      </c>
      <c r="L528" t="s">
        <v>20</v>
      </c>
      <c r="N528">
        <f t="shared" si="8"/>
        <v>0</v>
      </c>
    </row>
    <row r="529" spans="1:14" x14ac:dyDescent="0.3">
      <c r="A529">
        <v>528</v>
      </c>
      <c r="B529" t="s">
        <v>1953</v>
      </c>
      <c r="C529" t="s">
        <v>1954</v>
      </c>
      <c r="D529" t="s">
        <v>51</v>
      </c>
      <c r="E529" t="s">
        <v>16</v>
      </c>
      <c r="F529">
        <v>90</v>
      </c>
      <c r="G529" t="s">
        <v>1955</v>
      </c>
      <c r="H529" t="s">
        <v>1956</v>
      </c>
      <c r="I529" t="s">
        <v>32</v>
      </c>
      <c r="J529" s="1">
        <v>44657</v>
      </c>
      <c r="K529">
        <v>11</v>
      </c>
      <c r="L529" t="s">
        <v>39</v>
      </c>
      <c r="N529">
        <f t="shared" si="8"/>
        <v>0</v>
      </c>
    </row>
    <row r="530" spans="1:14" x14ac:dyDescent="0.3">
      <c r="A530">
        <v>529</v>
      </c>
      <c r="B530" t="s">
        <v>1953</v>
      </c>
      <c r="C530" t="s">
        <v>1954</v>
      </c>
      <c r="D530" t="s">
        <v>51</v>
      </c>
      <c r="E530" t="s">
        <v>16</v>
      </c>
      <c r="F530">
        <v>90</v>
      </c>
      <c r="G530" t="s">
        <v>1955</v>
      </c>
      <c r="H530" t="s">
        <v>1956</v>
      </c>
      <c r="I530" t="s">
        <v>32</v>
      </c>
      <c r="J530" s="1">
        <v>44657</v>
      </c>
      <c r="K530">
        <v>11</v>
      </c>
      <c r="L530" t="s">
        <v>39</v>
      </c>
      <c r="N530">
        <f t="shared" si="8"/>
        <v>0</v>
      </c>
    </row>
    <row r="531" spans="1:14" x14ac:dyDescent="0.3">
      <c r="A531">
        <v>530</v>
      </c>
      <c r="B531" t="s">
        <v>1678</v>
      </c>
      <c r="C531" t="s">
        <v>1957</v>
      </c>
      <c r="D531" t="s">
        <v>28</v>
      </c>
      <c r="E531" t="s">
        <v>29</v>
      </c>
      <c r="F531">
        <v>90</v>
      </c>
      <c r="G531" t="s">
        <v>1958</v>
      </c>
      <c r="H531" t="s">
        <v>1764</v>
      </c>
      <c r="I531" t="s">
        <v>124</v>
      </c>
      <c r="J531" s="1">
        <v>43930</v>
      </c>
      <c r="K531">
        <v>45</v>
      </c>
      <c r="L531" t="s">
        <v>101</v>
      </c>
      <c r="N531">
        <f t="shared" si="8"/>
        <v>0</v>
      </c>
    </row>
    <row r="532" spans="1:14" x14ac:dyDescent="0.3">
      <c r="A532">
        <v>531</v>
      </c>
      <c r="B532" t="s">
        <v>1959</v>
      </c>
      <c r="C532" t="s">
        <v>1432</v>
      </c>
      <c r="D532" t="s">
        <v>15</v>
      </c>
      <c r="E532" t="s">
        <v>16</v>
      </c>
      <c r="F532">
        <v>60</v>
      </c>
      <c r="G532" t="s">
        <v>1960</v>
      </c>
      <c r="H532" t="s">
        <v>31</v>
      </c>
      <c r="I532" t="s">
        <v>32</v>
      </c>
      <c r="J532" s="1">
        <v>43916</v>
      </c>
      <c r="K532">
        <v>45</v>
      </c>
      <c r="L532" t="s">
        <v>33</v>
      </c>
      <c r="N532">
        <f t="shared" si="8"/>
        <v>0</v>
      </c>
    </row>
    <row r="533" spans="1:14" x14ac:dyDescent="0.3">
      <c r="A533">
        <v>532</v>
      </c>
      <c r="B533" t="s">
        <v>1961</v>
      </c>
      <c r="C533" t="s">
        <v>50</v>
      </c>
      <c r="D533" t="s">
        <v>51</v>
      </c>
      <c r="E533" t="s">
        <v>16</v>
      </c>
      <c r="F533">
        <v>30</v>
      </c>
      <c r="G533" t="s">
        <v>1960</v>
      </c>
      <c r="H533" t="s">
        <v>491</v>
      </c>
      <c r="I533" t="s">
        <v>32</v>
      </c>
      <c r="J533" s="1">
        <v>44179</v>
      </c>
      <c r="K533">
        <v>54</v>
      </c>
      <c r="L533" t="s">
        <v>54</v>
      </c>
      <c r="N533">
        <f t="shared" si="8"/>
        <v>0</v>
      </c>
    </row>
    <row r="534" spans="1:14" x14ac:dyDescent="0.3">
      <c r="A534">
        <v>533</v>
      </c>
      <c r="B534" t="s">
        <v>1962</v>
      </c>
      <c r="C534" t="s">
        <v>1963</v>
      </c>
      <c r="D534" t="s">
        <v>15</v>
      </c>
      <c r="E534" t="s">
        <v>16</v>
      </c>
      <c r="F534">
        <v>30</v>
      </c>
      <c r="G534" t="s">
        <v>1964</v>
      </c>
      <c r="H534" t="s">
        <v>1965</v>
      </c>
      <c r="I534" t="s">
        <v>32</v>
      </c>
      <c r="J534" s="1">
        <v>44445</v>
      </c>
      <c r="K534">
        <v>34</v>
      </c>
      <c r="L534" t="s">
        <v>101</v>
      </c>
      <c r="N534">
        <f t="shared" si="8"/>
        <v>0</v>
      </c>
    </row>
    <row r="535" spans="1:14" x14ac:dyDescent="0.3">
      <c r="A535">
        <v>534</v>
      </c>
      <c r="B535" t="s">
        <v>1966</v>
      </c>
      <c r="C535" t="s">
        <v>1967</v>
      </c>
      <c r="D535" t="s">
        <v>15</v>
      </c>
      <c r="E535" t="s">
        <v>16</v>
      </c>
      <c r="F535">
        <v>90</v>
      </c>
      <c r="G535" t="s">
        <v>1968</v>
      </c>
      <c r="H535" t="s">
        <v>1969</v>
      </c>
      <c r="I535" t="s">
        <v>32</v>
      </c>
      <c r="J535" s="1">
        <v>43982</v>
      </c>
      <c r="K535">
        <v>81</v>
      </c>
      <c r="L535" t="s">
        <v>45</v>
      </c>
      <c r="N535">
        <f t="shared" si="8"/>
        <v>0</v>
      </c>
    </row>
    <row r="536" spans="1:14" x14ac:dyDescent="0.3">
      <c r="A536">
        <v>535</v>
      </c>
      <c r="B536" t="s">
        <v>1970</v>
      </c>
      <c r="C536" t="s">
        <v>1971</v>
      </c>
      <c r="D536" t="s">
        <v>51</v>
      </c>
      <c r="E536" t="s">
        <v>16</v>
      </c>
      <c r="F536">
        <v>60</v>
      </c>
      <c r="G536" t="s">
        <v>1972</v>
      </c>
      <c r="H536" t="s">
        <v>1973</v>
      </c>
      <c r="I536" t="s">
        <v>110</v>
      </c>
      <c r="J536" s="1">
        <v>44556</v>
      </c>
      <c r="K536">
        <v>22</v>
      </c>
      <c r="L536" t="s">
        <v>70</v>
      </c>
      <c r="N536">
        <f t="shared" si="8"/>
        <v>0</v>
      </c>
    </row>
    <row r="537" spans="1:14" x14ac:dyDescent="0.3">
      <c r="A537">
        <v>536</v>
      </c>
      <c r="B537" t="s">
        <v>1974</v>
      </c>
      <c r="C537" t="s">
        <v>368</v>
      </c>
      <c r="D537" t="s">
        <v>51</v>
      </c>
      <c r="E537" t="s">
        <v>16</v>
      </c>
      <c r="F537">
        <v>90</v>
      </c>
      <c r="G537" t="s">
        <v>1975</v>
      </c>
      <c r="H537" t="s">
        <v>1530</v>
      </c>
      <c r="I537" t="s">
        <v>32</v>
      </c>
      <c r="J537" s="1">
        <v>44860</v>
      </c>
      <c r="K537">
        <v>31</v>
      </c>
      <c r="L537" t="s">
        <v>159</v>
      </c>
      <c r="N537">
        <f t="shared" si="8"/>
        <v>0</v>
      </c>
    </row>
    <row r="538" spans="1:14" x14ac:dyDescent="0.3">
      <c r="A538">
        <v>537</v>
      </c>
      <c r="B538" t="s">
        <v>1337</v>
      </c>
      <c r="C538" t="s">
        <v>1446</v>
      </c>
      <c r="D538" t="s">
        <v>28</v>
      </c>
      <c r="E538" t="s">
        <v>29</v>
      </c>
      <c r="F538">
        <v>90</v>
      </c>
      <c r="G538" t="s">
        <v>1976</v>
      </c>
      <c r="H538" t="s">
        <v>1977</v>
      </c>
      <c r="I538" t="s">
        <v>124</v>
      </c>
      <c r="J538" s="1">
        <v>44615</v>
      </c>
      <c r="K538">
        <v>19</v>
      </c>
      <c r="L538" t="s">
        <v>159</v>
      </c>
      <c r="N538">
        <f t="shared" si="8"/>
        <v>0</v>
      </c>
    </row>
    <row r="539" spans="1:14" x14ac:dyDescent="0.3">
      <c r="A539">
        <v>538</v>
      </c>
      <c r="B539" t="s">
        <v>1978</v>
      </c>
      <c r="C539" t="s">
        <v>1979</v>
      </c>
      <c r="D539" t="s">
        <v>41</v>
      </c>
      <c r="E539" t="s">
        <v>16</v>
      </c>
      <c r="F539">
        <v>90</v>
      </c>
      <c r="G539" t="s">
        <v>1980</v>
      </c>
      <c r="H539" t="s">
        <v>1981</v>
      </c>
      <c r="I539" t="s">
        <v>187</v>
      </c>
      <c r="J539" s="1">
        <v>43869</v>
      </c>
      <c r="K539">
        <v>73</v>
      </c>
      <c r="L539" t="s">
        <v>20</v>
      </c>
      <c r="N539">
        <f t="shared" si="8"/>
        <v>0</v>
      </c>
    </row>
    <row r="540" spans="1:14" x14ac:dyDescent="0.3">
      <c r="A540">
        <v>539</v>
      </c>
      <c r="B540" t="s">
        <v>1982</v>
      </c>
      <c r="C540" t="s">
        <v>361</v>
      </c>
      <c r="D540" t="s">
        <v>28</v>
      </c>
      <c r="E540" t="s">
        <v>29</v>
      </c>
      <c r="F540">
        <v>60</v>
      </c>
      <c r="G540" t="s">
        <v>1983</v>
      </c>
      <c r="H540" t="s">
        <v>1473</v>
      </c>
      <c r="I540" t="s">
        <v>38</v>
      </c>
      <c r="J540" s="1">
        <v>44292</v>
      </c>
      <c r="K540">
        <v>95</v>
      </c>
      <c r="L540" t="s">
        <v>20</v>
      </c>
      <c r="N540">
        <f t="shared" si="8"/>
        <v>0</v>
      </c>
    </row>
    <row r="541" spans="1:14" x14ac:dyDescent="0.3">
      <c r="A541">
        <v>540</v>
      </c>
      <c r="B541" t="s">
        <v>1984</v>
      </c>
      <c r="C541" t="s">
        <v>1985</v>
      </c>
      <c r="D541" t="s">
        <v>51</v>
      </c>
      <c r="E541" t="s">
        <v>16</v>
      </c>
      <c r="F541">
        <v>30</v>
      </c>
      <c r="G541" t="s">
        <v>1986</v>
      </c>
      <c r="H541" t="s">
        <v>1987</v>
      </c>
      <c r="I541" t="s">
        <v>19</v>
      </c>
      <c r="J541" s="1">
        <v>44221</v>
      </c>
      <c r="K541">
        <v>64</v>
      </c>
      <c r="L541" t="s">
        <v>70</v>
      </c>
      <c r="N541">
        <f t="shared" si="8"/>
        <v>0</v>
      </c>
    </row>
    <row r="542" spans="1:14" x14ac:dyDescent="0.3">
      <c r="A542">
        <v>541</v>
      </c>
      <c r="B542" t="s">
        <v>1988</v>
      </c>
      <c r="C542" t="s">
        <v>1989</v>
      </c>
      <c r="D542" t="s">
        <v>15</v>
      </c>
      <c r="E542" t="s">
        <v>16</v>
      </c>
      <c r="F542">
        <v>90</v>
      </c>
      <c r="G542" t="s">
        <v>1990</v>
      </c>
      <c r="H542" t="s">
        <v>1473</v>
      </c>
      <c r="I542" t="s">
        <v>38</v>
      </c>
      <c r="J542" s="1">
        <v>44839</v>
      </c>
      <c r="K542">
        <v>54</v>
      </c>
      <c r="L542" t="s">
        <v>33</v>
      </c>
      <c r="N542">
        <f t="shared" si="8"/>
        <v>0</v>
      </c>
    </row>
    <row r="543" spans="1:14" x14ac:dyDescent="0.3">
      <c r="A543">
        <v>542</v>
      </c>
      <c r="B543" t="s">
        <v>1991</v>
      </c>
      <c r="C543" t="s">
        <v>1662</v>
      </c>
      <c r="D543" t="s">
        <v>28</v>
      </c>
      <c r="E543" t="s">
        <v>29</v>
      </c>
      <c r="F543">
        <v>60</v>
      </c>
      <c r="G543" t="s">
        <v>1990</v>
      </c>
      <c r="H543" t="s">
        <v>1992</v>
      </c>
      <c r="I543" t="s">
        <v>32</v>
      </c>
      <c r="J543" s="1">
        <v>43965</v>
      </c>
      <c r="K543">
        <v>4</v>
      </c>
      <c r="L543" t="s">
        <v>39</v>
      </c>
      <c r="N543">
        <f t="shared" si="8"/>
        <v>0</v>
      </c>
    </row>
    <row r="544" spans="1:14" x14ac:dyDescent="0.3">
      <c r="A544">
        <v>543</v>
      </c>
      <c r="B544" t="s">
        <v>1993</v>
      </c>
      <c r="C544" t="s">
        <v>1994</v>
      </c>
      <c r="D544" t="s">
        <v>41</v>
      </c>
      <c r="E544" t="s">
        <v>16</v>
      </c>
      <c r="F544">
        <v>60</v>
      </c>
      <c r="G544" t="s">
        <v>1995</v>
      </c>
      <c r="H544" t="s">
        <v>1996</v>
      </c>
      <c r="I544" t="s">
        <v>208</v>
      </c>
      <c r="J544" s="1">
        <v>44913</v>
      </c>
      <c r="K544">
        <v>29</v>
      </c>
      <c r="L544" t="s">
        <v>101</v>
      </c>
      <c r="N544">
        <f t="shared" si="8"/>
        <v>0</v>
      </c>
    </row>
    <row r="545" spans="1:14" x14ac:dyDescent="0.3">
      <c r="A545">
        <v>544</v>
      </c>
      <c r="B545" t="s">
        <v>990</v>
      </c>
      <c r="C545" t="s">
        <v>1997</v>
      </c>
      <c r="D545" t="s">
        <v>28</v>
      </c>
      <c r="E545" t="s">
        <v>29</v>
      </c>
      <c r="F545">
        <v>90</v>
      </c>
      <c r="G545" t="s">
        <v>1995</v>
      </c>
      <c r="H545" t="s">
        <v>827</v>
      </c>
      <c r="I545" t="s">
        <v>124</v>
      </c>
      <c r="J545" s="1">
        <v>44732</v>
      </c>
      <c r="K545">
        <v>80</v>
      </c>
      <c r="L545" t="s">
        <v>54</v>
      </c>
      <c r="N545">
        <f t="shared" si="8"/>
        <v>0</v>
      </c>
    </row>
    <row r="546" spans="1:14" x14ac:dyDescent="0.3">
      <c r="A546">
        <v>545</v>
      </c>
      <c r="B546" t="s">
        <v>1998</v>
      </c>
      <c r="C546" t="s">
        <v>1999</v>
      </c>
      <c r="D546" t="s">
        <v>28</v>
      </c>
      <c r="E546" t="s">
        <v>29</v>
      </c>
      <c r="F546">
        <v>90</v>
      </c>
      <c r="G546" t="s">
        <v>2000</v>
      </c>
      <c r="H546" t="s">
        <v>288</v>
      </c>
      <c r="I546" t="s">
        <v>32</v>
      </c>
      <c r="J546" s="1">
        <v>44336</v>
      </c>
      <c r="K546">
        <v>61</v>
      </c>
      <c r="L546" t="s">
        <v>39</v>
      </c>
      <c r="N546">
        <f t="shared" si="8"/>
        <v>0</v>
      </c>
    </row>
    <row r="547" spans="1:14" x14ac:dyDescent="0.3">
      <c r="A547">
        <v>546</v>
      </c>
      <c r="B547" t="s">
        <v>2001</v>
      </c>
      <c r="C547" t="s">
        <v>76</v>
      </c>
      <c r="D547" t="s">
        <v>28</v>
      </c>
      <c r="E547" t="s">
        <v>29</v>
      </c>
      <c r="F547">
        <v>90</v>
      </c>
      <c r="G547" t="s">
        <v>2002</v>
      </c>
      <c r="H547" t="s">
        <v>447</v>
      </c>
      <c r="I547" t="s">
        <v>32</v>
      </c>
      <c r="J547" s="1">
        <v>44500</v>
      </c>
      <c r="K547">
        <v>3</v>
      </c>
      <c r="L547" t="s">
        <v>159</v>
      </c>
      <c r="N547">
        <f t="shared" si="8"/>
        <v>0</v>
      </c>
    </row>
    <row r="548" spans="1:14" x14ac:dyDescent="0.3">
      <c r="A548" s="2">
        <v>547</v>
      </c>
      <c r="B548" s="2" t="s">
        <v>2003</v>
      </c>
      <c r="C548" s="2"/>
      <c r="D548" s="2" t="s">
        <v>15</v>
      </c>
      <c r="E548" s="2" t="s">
        <v>16</v>
      </c>
      <c r="F548" s="2">
        <v>90</v>
      </c>
      <c r="G548" s="2" t="s">
        <v>2004</v>
      </c>
      <c r="H548" s="2" t="s">
        <v>1719</v>
      </c>
      <c r="I548" s="2" t="s">
        <v>38</v>
      </c>
      <c r="J548" s="3">
        <v>44154</v>
      </c>
      <c r="K548" s="2">
        <v>13</v>
      </c>
      <c r="L548" s="2" t="s">
        <v>39</v>
      </c>
      <c r="M548" s="2"/>
      <c r="N548" s="2">
        <f t="shared" si="8"/>
        <v>1</v>
      </c>
    </row>
    <row r="549" spans="1:14" x14ac:dyDescent="0.3">
      <c r="A549">
        <v>548</v>
      </c>
      <c r="B549" t="s">
        <v>2005</v>
      </c>
      <c r="C549" t="s">
        <v>2006</v>
      </c>
      <c r="D549" t="s">
        <v>15</v>
      </c>
      <c r="E549" t="s">
        <v>16</v>
      </c>
      <c r="F549">
        <v>60</v>
      </c>
      <c r="G549" t="s">
        <v>2007</v>
      </c>
      <c r="H549" t="s">
        <v>2008</v>
      </c>
      <c r="I549" t="s">
        <v>129</v>
      </c>
      <c r="J549" s="1">
        <v>44421</v>
      </c>
      <c r="K549">
        <v>47</v>
      </c>
      <c r="L549" t="s">
        <v>20</v>
      </c>
      <c r="N549">
        <f t="shared" si="8"/>
        <v>0</v>
      </c>
    </row>
    <row r="550" spans="1:14" x14ac:dyDescent="0.3">
      <c r="A550">
        <v>549</v>
      </c>
      <c r="B550" t="s">
        <v>2009</v>
      </c>
      <c r="C550" t="s">
        <v>2010</v>
      </c>
      <c r="D550" t="s">
        <v>28</v>
      </c>
      <c r="E550" t="s">
        <v>29</v>
      </c>
      <c r="F550">
        <v>30</v>
      </c>
      <c r="G550" t="s">
        <v>2011</v>
      </c>
      <c r="H550" t="s">
        <v>2012</v>
      </c>
      <c r="I550" t="s">
        <v>32</v>
      </c>
      <c r="J550" s="1">
        <v>44775</v>
      </c>
      <c r="K550">
        <v>44</v>
      </c>
      <c r="L550" t="s">
        <v>70</v>
      </c>
      <c r="N550">
        <f t="shared" si="8"/>
        <v>0</v>
      </c>
    </row>
    <row r="551" spans="1:14" x14ac:dyDescent="0.3">
      <c r="A551">
        <v>550</v>
      </c>
      <c r="B551" t="s">
        <v>2013</v>
      </c>
      <c r="C551" t="s">
        <v>2014</v>
      </c>
      <c r="D551" t="s">
        <v>15</v>
      </c>
      <c r="E551" t="s">
        <v>16</v>
      </c>
      <c r="F551">
        <v>90</v>
      </c>
      <c r="G551" t="s">
        <v>2015</v>
      </c>
      <c r="H551" t="s">
        <v>881</v>
      </c>
      <c r="I551" t="s">
        <v>178</v>
      </c>
      <c r="J551" s="1">
        <v>44908</v>
      </c>
      <c r="K551">
        <v>20</v>
      </c>
      <c r="L551" t="s">
        <v>64</v>
      </c>
      <c r="N551">
        <f t="shared" si="8"/>
        <v>0</v>
      </c>
    </row>
    <row r="552" spans="1:14" x14ac:dyDescent="0.3">
      <c r="A552">
        <v>551</v>
      </c>
      <c r="B552" t="s">
        <v>2016</v>
      </c>
      <c r="C552" t="s">
        <v>2017</v>
      </c>
      <c r="D552" t="s">
        <v>51</v>
      </c>
      <c r="E552" t="s">
        <v>16</v>
      </c>
      <c r="F552">
        <v>60</v>
      </c>
      <c r="G552" t="s">
        <v>2015</v>
      </c>
      <c r="H552" t="s">
        <v>1052</v>
      </c>
      <c r="I552" t="s">
        <v>32</v>
      </c>
      <c r="J552" s="1">
        <v>44020</v>
      </c>
      <c r="K552">
        <v>44</v>
      </c>
      <c r="L552" t="s">
        <v>64</v>
      </c>
      <c r="N552">
        <f t="shared" si="8"/>
        <v>0</v>
      </c>
    </row>
    <row r="553" spans="1:14" x14ac:dyDescent="0.3">
      <c r="A553">
        <v>552</v>
      </c>
      <c r="B553" t="s">
        <v>2018</v>
      </c>
      <c r="C553" t="s">
        <v>2019</v>
      </c>
      <c r="D553" t="s">
        <v>28</v>
      </c>
      <c r="E553" t="s">
        <v>29</v>
      </c>
      <c r="F553">
        <v>30</v>
      </c>
      <c r="G553" t="s">
        <v>2020</v>
      </c>
      <c r="H553" t="s">
        <v>2021</v>
      </c>
      <c r="I553" t="s">
        <v>2022</v>
      </c>
      <c r="J553" s="1">
        <v>44611</v>
      </c>
      <c r="K553">
        <v>56</v>
      </c>
      <c r="L553" t="s">
        <v>101</v>
      </c>
      <c r="N553">
        <f t="shared" si="8"/>
        <v>0</v>
      </c>
    </row>
    <row r="554" spans="1:14" x14ac:dyDescent="0.3">
      <c r="A554">
        <v>553</v>
      </c>
      <c r="B554" t="s">
        <v>2023</v>
      </c>
      <c r="C554" t="s">
        <v>2024</v>
      </c>
      <c r="D554" t="s">
        <v>15</v>
      </c>
      <c r="E554" t="s">
        <v>16</v>
      </c>
      <c r="F554">
        <v>90</v>
      </c>
      <c r="G554" t="s">
        <v>2025</v>
      </c>
      <c r="H554" t="s">
        <v>2026</v>
      </c>
      <c r="I554" t="s">
        <v>1078</v>
      </c>
      <c r="J554" s="1">
        <v>43965</v>
      </c>
      <c r="K554">
        <v>43</v>
      </c>
      <c r="L554" t="s">
        <v>64</v>
      </c>
      <c r="N554">
        <f t="shared" si="8"/>
        <v>0</v>
      </c>
    </row>
    <row r="555" spans="1:14" x14ac:dyDescent="0.3">
      <c r="A555">
        <v>554</v>
      </c>
      <c r="B555" t="s">
        <v>2027</v>
      </c>
      <c r="C555" t="s">
        <v>2028</v>
      </c>
      <c r="D555" t="s">
        <v>28</v>
      </c>
      <c r="E555" t="s">
        <v>29</v>
      </c>
      <c r="F555">
        <v>60</v>
      </c>
      <c r="G555" t="s">
        <v>2029</v>
      </c>
      <c r="H555" t="s">
        <v>530</v>
      </c>
      <c r="I555" t="s">
        <v>124</v>
      </c>
      <c r="J555" s="1">
        <v>44864</v>
      </c>
      <c r="K555">
        <v>85</v>
      </c>
      <c r="L555" t="s">
        <v>80</v>
      </c>
      <c r="N555">
        <f t="shared" si="8"/>
        <v>0</v>
      </c>
    </row>
    <row r="556" spans="1:14" x14ac:dyDescent="0.3">
      <c r="A556">
        <v>555</v>
      </c>
      <c r="B556" t="s">
        <v>555</v>
      </c>
      <c r="C556" t="s">
        <v>2030</v>
      </c>
      <c r="D556" t="s">
        <v>28</v>
      </c>
      <c r="E556" t="s">
        <v>29</v>
      </c>
      <c r="F556">
        <v>60</v>
      </c>
      <c r="G556" t="s">
        <v>2031</v>
      </c>
      <c r="H556" t="s">
        <v>2032</v>
      </c>
      <c r="I556" t="s">
        <v>173</v>
      </c>
      <c r="J556" s="1">
        <v>44775</v>
      </c>
      <c r="K556">
        <v>104</v>
      </c>
      <c r="L556" t="s">
        <v>80</v>
      </c>
      <c r="N556">
        <f t="shared" si="8"/>
        <v>0</v>
      </c>
    </row>
    <row r="557" spans="1:14" x14ac:dyDescent="0.3">
      <c r="A557">
        <v>556</v>
      </c>
      <c r="B557" t="s">
        <v>1741</v>
      </c>
      <c r="C557" t="s">
        <v>2033</v>
      </c>
      <c r="D557" t="s">
        <v>28</v>
      </c>
      <c r="E557" t="s">
        <v>29</v>
      </c>
      <c r="F557">
        <v>90</v>
      </c>
      <c r="G557" t="s">
        <v>2034</v>
      </c>
      <c r="H557" t="s">
        <v>2035</v>
      </c>
      <c r="I557" t="s">
        <v>32</v>
      </c>
      <c r="J557" s="1">
        <v>44153</v>
      </c>
      <c r="K557">
        <v>10</v>
      </c>
      <c r="L557" t="s">
        <v>45</v>
      </c>
      <c r="N557">
        <f t="shared" si="8"/>
        <v>0</v>
      </c>
    </row>
    <row r="558" spans="1:14" x14ac:dyDescent="0.3">
      <c r="A558">
        <v>557</v>
      </c>
      <c r="B558" t="s">
        <v>2036</v>
      </c>
      <c r="C558" t="s">
        <v>2037</v>
      </c>
      <c r="D558" t="s">
        <v>51</v>
      </c>
      <c r="E558" t="s">
        <v>16</v>
      </c>
      <c r="F558">
        <v>90</v>
      </c>
      <c r="G558" t="s">
        <v>2038</v>
      </c>
      <c r="H558" t="s">
        <v>2039</v>
      </c>
      <c r="I558" t="s">
        <v>1199</v>
      </c>
      <c r="J558" s="1">
        <v>44765</v>
      </c>
      <c r="K558">
        <v>56</v>
      </c>
      <c r="L558" t="s">
        <v>20</v>
      </c>
      <c r="N558">
        <f t="shared" si="8"/>
        <v>0</v>
      </c>
    </row>
    <row r="559" spans="1:14" x14ac:dyDescent="0.3">
      <c r="A559">
        <v>558</v>
      </c>
      <c r="B559" t="s">
        <v>2036</v>
      </c>
      <c r="C559" t="s">
        <v>2037</v>
      </c>
      <c r="D559" t="s">
        <v>51</v>
      </c>
      <c r="E559" t="s">
        <v>16</v>
      </c>
      <c r="F559">
        <v>90</v>
      </c>
      <c r="G559" t="s">
        <v>2038</v>
      </c>
      <c r="H559" t="s">
        <v>2039</v>
      </c>
      <c r="I559" t="s">
        <v>1199</v>
      </c>
      <c r="J559" s="1">
        <v>44765</v>
      </c>
      <c r="K559">
        <v>56</v>
      </c>
      <c r="L559" t="s">
        <v>20</v>
      </c>
      <c r="N559">
        <f t="shared" si="8"/>
        <v>0</v>
      </c>
    </row>
    <row r="560" spans="1:14" x14ac:dyDescent="0.3">
      <c r="A560">
        <v>559</v>
      </c>
      <c r="B560" t="s">
        <v>2040</v>
      </c>
      <c r="C560" t="s">
        <v>2041</v>
      </c>
      <c r="D560" t="s">
        <v>41</v>
      </c>
      <c r="E560" t="s">
        <v>16</v>
      </c>
      <c r="F560">
        <v>30</v>
      </c>
      <c r="G560" t="s">
        <v>2042</v>
      </c>
      <c r="H560" t="s">
        <v>1568</v>
      </c>
      <c r="I560" t="s">
        <v>32</v>
      </c>
      <c r="J560" s="1">
        <v>44843</v>
      </c>
      <c r="K560">
        <v>76</v>
      </c>
      <c r="L560" t="s">
        <v>80</v>
      </c>
      <c r="N560">
        <f t="shared" si="8"/>
        <v>0</v>
      </c>
    </row>
    <row r="561" spans="1:14" x14ac:dyDescent="0.3">
      <c r="A561">
        <v>560</v>
      </c>
      <c r="B561" t="s">
        <v>2043</v>
      </c>
      <c r="C561" t="s">
        <v>1145</v>
      </c>
      <c r="D561" t="s">
        <v>28</v>
      </c>
      <c r="E561" t="s">
        <v>29</v>
      </c>
      <c r="F561">
        <v>60</v>
      </c>
      <c r="G561" t="s">
        <v>2044</v>
      </c>
      <c r="H561" t="s">
        <v>2045</v>
      </c>
      <c r="I561" t="s">
        <v>38</v>
      </c>
      <c r="J561" s="1">
        <v>44564</v>
      </c>
      <c r="K561">
        <v>105</v>
      </c>
      <c r="L561" t="s">
        <v>101</v>
      </c>
      <c r="N561">
        <f t="shared" si="8"/>
        <v>0</v>
      </c>
    </row>
    <row r="562" spans="1:14" x14ac:dyDescent="0.3">
      <c r="A562">
        <v>561</v>
      </c>
      <c r="B562" t="s">
        <v>2046</v>
      </c>
      <c r="C562" t="s">
        <v>2047</v>
      </c>
      <c r="D562" t="s">
        <v>28</v>
      </c>
      <c r="E562" t="s">
        <v>29</v>
      </c>
      <c r="F562">
        <v>30</v>
      </c>
      <c r="G562" t="s">
        <v>2048</v>
      </c>
      <c r="H562" t="s">
        <v>2049</v>
      </c>
      <c r="I562" t="s">
        <v>32</v>
      </c>
      <c r="J562" s="1">
        <v>44075</v>
      </c>
      <c r="K562">
        <v>81</v>
      </c>
      <c r="L562" t="s">
        <v>20</v>
      </c>
      <c r="N562">
        <f t="shared" si="8"/>
        <v>0</v>
      </c>
    </row>
    <row r="563" spans="1:14" x14ac:dyDescent="0.3">
      <c r="A563">
        <v>562</v>
      </c>
      <c r="B563" t="s">
        <v>2050</v>
      </c>
      <c r="C563" t="s">
        <v>2051</v>
      </c>
      <c r="D563" t="s">
        <v>28</v>
      </c>
      <c r="E563" t="s">
        <v>29</v>
      </c>
      <c r="F563">
        <v>90</v>
      </c>
      <c r="G563" t="s">
        <v>2052</v>
      </c>
      <c r="H563" t="s">
        <v>2053</v>
      </c>
      <c r="I563" t="s">
        <v>187</v>
      </c>
      <c r="J563" s="1">
        <v>44139</v>
      </c>
      <c r="K563">
        <v>27</v>
      </c>
      <c r="L563" t="s">
        <v>39</v>
      </c>
      <c r="N563">
        <f t="shared" si="8"/>
        <v>0</v>
      </c>
    </row>
    <row r="564" spans="1:14" x14ac:dyDescent="0.3">
      <c r="A564">
        <v>563</v>
      </c>
      <c r="B564" t="s">
        <v>1383</v>
      </c>
      <c r="C564" t="s">
        <v>2054</v>
      </c>
      <c r="D564" t="s">
        <v>28</v>
      </c>
      <c r="E564" t="s">
        <v>29</v>
      </c>
      <c r="F564">
        <v>90</v>
      </c>
      <c r="G564" t="s">
        <v>2055</v>
      </c>
      <c r="H564" t="s">
        <v>2056</v>
      </c>
      <c r="I564" t="s">
        <v>32</v>
      </c>
      <c r="J564" s="1">
        <v>44104</v>
      </c>
      <c r="K564">
        <v>55</v>
      </c>
      <c r="L564" t="s">
        <v>20</v>
      </c>
      <c r="N564">
        <f t="shared" si="8"/>
        <v>0</v>
      </c>
    </row>
    <row r="565" spans="1:14" x14ac:dyDescent="0.3">
      <c r="A565">
        <v>564</v>
      </c>
      <c r="B565" t="s">
        <v>2057</v>
      </c>
      <c r="C565" t="s">
        <v>2043</v>
      </c>
      <c r="D565" t="s">
        <v>51</v>
      </c>
      <c r="E565" t="s">
        <v>16</v>
      </c>
      <c r="F565">
        <v>60</v>
      </c>
      <c r="G565" t="s">
        <v>2058</v>
      </c>
      <c r="H565" t="s">
        <v>2059</v>
      </c>
      <c r="I565" t="s">
        <v>146</v>
      </c>
      <c r="J565" s="1">
        <v>44429</v>
      </c>
      <c r="K565">
        <v>42</v>
      </c>
      <c r="L565" t="s">
        <v>159</v>
      </c>
      <c r="N565">
        <f t="shared" si="8"/>
        <v>0</v>
      </c>
    </row>
    <row r="566" spans="1:14" x14ac:dyDescent="0.3">
      <c r="A566">
        <v>565</v>
      </c>
      <c r="B566" t="s">
        <v>2060</v>
      </c>
      <c r="C566" t="s">
        <v>161</v>
      </c>
      <c r="D566" t="s">
        <v>15</v>
      </c>
      <c r="E566" t="s">
        <v>16</v>
      </c>
      <c r="F566">
        <v>60</v>
      </c>
      <c r="G566" t="s">
        <v>2061</v>
      </c>
      <c r="H566" t="s">
        <v>2062</v>
      </c>
      <c r="I566" t="s">
        <v>187</v>
      </c>
      <c r="J566" s="1">
        <v>44319</v>
      </c>
      <c r="K566">
        <v>20</v>
      </c>
      <c r="L566" t="s">
        <v>20</v>
      </c>
      <c r="N566">
        <f t="shared" si="8"/>
        <v>0</v>
      </c>
    </row>
    <row r="567" spans="1:14" x14ac:dyDescent="0.3">
      <c r="A567">
        <v>566</v>
      </c>
      <c r="B567" t="s">
        <v>2063</v>
      </c>
      <c r="C567" t="s">
        <v>2064</v>
      </c>
      <c r="D567" t="s">
        <v>28</v>
      </c>
      <c r="E567" t="s">
        <v>29</v>
      </c>
      <c r="F567">
        <v>60</v>
      </c>
      <c r="G567" t="s">
        <v>2065</v>
      </c>
      <c r="H567" t="s">
        <v>2066</v>
      </c>
      <c r="I567" t="s">
        <v>294</v>
      </c>
      <c r="J567" s="1">
        <v>44301</v>
      </c>
      <c r="K567">
        <v>86</v>
      </c>
      <c r="L567" t="s">
        <v>54</v>
      </c>
      <c r="N567">
        <f t="shared" si="8"/>
        <v>0</v>
      </c>
    </row>
    <row r="568" spans="1:14" x14ac:dyDescent="0.3">
      <c r="A568">
        <v>567</v>
      </c>
      <c r="B568" t="s">
        <v>2067</v>
      </c>
      <c r="C568" t="s">
        <v>715</v>
      </c>
      <c r="D568" t="s">
        <v>15</v>
      </c>
      <c r="E568" t="s">
        <v>16</v>
      </c>
      <c r="F568">
        <v>60</v>
      </c>
      <c r="G568" t="s">
        <v>2068</v>
      </c>
      <c r="H568" t="s">
        <v>2069</v>
      </c>
      <c r="I568" t="s">
        <v>1035</v>
      </c>
      <c r="J568" s="1">
        <v>44850</v>
      </c>
      <c r="K568">
        <v>37</v>
      </c>
      <c r="L568" t="s">
        <v>80</v>
      </c>
      <c r="N568">
        <f t="shared" si="8"/>
        <v>0</v>
      </c>
    </row>
    <row r="569" spans="1:14" x14ac:dyDescent="0.3">
      <c r="A569">
        <v>568</v>
      </c>
      <c r="B569" t="s">
        <v>2070</v>
      </c>
      <c r="C569" t="s">
        <v>2071</v>
      </c>
      <c r="D569" t="s">
        <v>51</v>
      </c>
      <c r="E569" t="s">
        <v>16</v>
      </c>
      <c r="F569">
        <v>60</v>
      </c>
      <c r="G569" t="s">
        <v>2068</v>
      </c>
      <c r="H569" t="s">
        <v>2072</v>
      </c>
      <c r="I569" t="s">
        <v>32</v>
      </c>
      <c r="J569" s="1">
        <v>44085</v>
      </c>
      <c r="K569">
        <v>63</v>
      </c>
      <c r="L569" t="s">
        <v>101</v>
      </c>
      <c r="N569">
        <f t="shared" si="8"/>
        <v>0</v>
      </c>
    </row>
    <row r="570" spans="1:14" x14ac:dyDescent="0.3">
      <c r="A570">
        <v>569</v>
      </c>
      <c r="B570" t="s">
        <v>2073</v>
      </c>
      <c r="C570" t="s">
        <v>2074</v>
      </c>
      <c r="D570" t="s">
        <v>28</v>
      </c>
      <c r="E570" t="s">
        <v>29</v>
      </c>
      <c r="F570">
        <v>30</v>
      </c>
      <c r="G570" t="s">
        <v>2075</v>
      </c>
      <c r="H570" t="s">
        <v>2076</v>
      </c>
      <c r="I570" t="s">
        <v>2077</v>
      </c>
      <c r="J570" s="1">
        <v>44521</v>
      </c>
      <c r="K570">
        <v>43</v>
      </c>
      <c r="L570" t="s">
        <v>70</v>
      </c>
      <c r="N570">
        <f t="shared" si="8"/>
        <v>0</v>
      </c>
    </row>
    <row r="571" spans="1:14" x14ac:dyDescent="0.3">
      <c r="A571">
        <v>570</v>
      </c>
      <c r="B571" t="s">
        <v>2078</v>
      </c>
      <c r="C571" t="s">
        <v>1656</v>
      </c>
      <c r="D571" t="s">
        <v>28</v>
      </c>
      <c r="E571" t="s">
        <v>29</v>
      </c>
      <c r="F571">
        <v>60</v>
      </c>
      <c r="G571" t="s">
        <v>2079</v>
      </c>
      <c r="H571" t="s">
        <v>2080</v>
      </c>
      <c r="I571" t="s">
        <v>124</v>
      </c>
      <c r="J571" s="1">
        <v>44162</v>
      </c>
      <c r="K571">
        <v>57</v>
      </c>
      <c r="L571" t="s">
        <v>33</v>
      </c>
      <c r="N571">
        <f t="shared" si="8"/>
        <v>0</v>
      </c>
    </row>
    <row r="572" spans="1:14" x14ac:dyDescent="0.3">
      <c r="A572">
        <v>571</v>
      </c>
      <c r="B572" t="s">
        <v>2081</v>
      </c>
      <c r="C572" t="s">
        <v>2082</v>
      </c>
      <c r="D572" t="s">
        <v>15</v>
      </c>
      <c r="E572" t="s">
        <v>16</v>
      </c>
      <c r="F572">
        <v>90</v>
      </c>
      <c r="G572" t="s">
        <v>2083</v>
      </c>
      <c r="H572" t="s">
        <v>2084</v>
      </c>
      <c r="I572" t="s">
        <v>294</v>
      </c>
      <c r="J572" s="1">
        <v>44621</v>
      </c>
      <c r="K572">
        <v>25</v>
      </c>
      <c r="L572" t="s">
        <v>33</v>
      </c>
      <c r="N572">
        <f t="shared" si="8"/>
        <v>0</v>
      </c>
    </row>
    <row r="573" spans="1:14" x14ac:dyDescent="0.3">
      <c r="A573">
        <v>572</v>
      </c>
      <c r="B573" t="s">
        <v>1147</v>
      </c>
      <c r="C573" t="s">
        <v>367</v>
      </c>
      <c r="D573" t="s">
        <v>28</v>
      </c>
      <c r="E573" t="s">
        <v>29</v>
      </c>
      <c r="F573">
        <v>90</v>
      </c>
      <c r="G573" t="s">
        <v>2085</v>
      </c>
      <c r="H573" t="s">
        <v>405</v>
      </c>
      <c r="I573" t="s">
        <v>32</v>
      </c>
      <c r="J573" s="1">
        <v>44815</v>
      </c>
      <c r="K573">
        <v>59</v>
      </c>
      <c r="L573" t="s">
        <v>39</v>
      </c>
      <c r="N573">
        <f t="shared" si="8"/>
        <v>0</v>
      </c>
    </row>
    <row r="574" spans="1:14" x14ac:dyDescent="0.3">
      <c r="A574">
        <v>573</v>
      </c>
      <c r="B574" t="s">
        <v>2086</v>
      </c>
      <c r="C574" t="s">
        <v>1554</v>
      </c>
      <c r="D574" t="s">
        <v>28</v>
      </c>
      <c r="E574" t="s">
        <v>29</v>
      </c>
      <c r="F574">
        <v>90</v>
      </c>
      <c r="G574" t="s">
        <v>2087</v>
      </c>
      <c r="H574" t="s">
        <v>579</v>
      </c>
      <c r="I574" t="s">
        <v>32</v>
      </c>
      <c r="J574" s="1">
        <v>44559</v>
      </c>
      <c r="K574">
        <v>65</v>
      </c>
      <c r="L574" t="s">
        <v>159</v>
      </c>
      <c r="N574">
        <f t="shared" si="8"/>
        <v>0</v>
      </c>
    </row>
    <row r="575" spans="1:14" x14ac:dyDescent="0.3">
      <c r="A575">
        <v>574</v>
      </c>
      <c r="B575" t="s">
        <v>2088</v>
      </c>
      <c r="C575" t="s">
        <v>2089</v>
      </c>
      <c r="D575" t="s">
        <v>28</v>
      </c>
      <c r="E575" t="s">
        <v>29</v>
      </c>
      <c r="F575">
        <v>60</v>
      </c>
      <c r="G575" t="s">
        <v>2090</v>
      </c>
      <c r="H575" t="s">
        <v>63</v>
      </c>
      <c r="I575" t="s">
        <v>32</v>
      </c>
      <c r="J575" s="1">
        <v>44104</v>
      </c>
      <c r="K575">
        <v>84</v>
      </c>
      <c r="L575" t="s">
        <v>159</v>
      </c>
      <c r="N575">
        <f t="shared" si="8"/>
        <v>0</v>
      </c>
    </row>
    <row r="576" spans="1:14" x14ac:dyDescent="0.3">
      <c r="A576">
        <v>575</v>
      </c>
      <c r="B576" t="s">
        <v>1296</v>
      </c>
      <c r="C576" t="s">
        <v>2091</v>
      </c>
      <c r="D576" t="s">
        <v>28</v>
      </c>
      <c r="E576" t="s">
        <v>29</v>
      </c>
      <c r="F576">
        <v>90</v>
      </c>
      <c r="G576" t="s">
        <v>2092</v>
      </c>
      <c r="H576" t="s">
        <v>2093</v>
      </c>
      <c r="I576" t="s">
        <v>32</v>
      </c>
      <c r="J576" s="1">
        <v>44150</v>
      </c>
      <c r="K576">
        <v>32</v>
      </c>
      <c r="L576" t="s">
        <v>101</v>
      </c>
      <c r="N576">
        <f t="shared" si="8"/>
        <v>0</v>
      </c>
    </row>
    <row r="577" spans="1:14" x14ac:dyDescent="0.3">
      <c r="A577">
        <v>576</v>
      </c>
      <c r="B577" t="s">
        <v>2094</v>
      </c>
      <c r="C577" t="s">
        <v>2095</v>
      </c>
      <c r="D577" t="s">
        <v>51</v>
      </c>
      <c r="E577" t="s">
        <v>16</v>
      </c>
      <c r="F577">
        <v>30</v>
      </c>
      <c r="G577" t="s">
        <v>2096</v>
      </c>
      <c r="H577" t="s">
        <v>2097</v>
      </c>
      <c r="I577" t="s">
        <v>178</v>
      </c>
      <c r="J577" s="1">
        <v>44414</v>
      </c>
      <c r="K577">
        <v>16</v>
      </c>
      <c r="L577" t="s">
        <v>33</v>
      </c>
      <c r="N577">
        <f t="shared" si="8"/>
        <v>0</v>
      </c>
    </row>
    <row r="578" spans="1:14" x14ac:dyDescent="0.3">
      <c r="A578">
        <v>577</v>
      </c>
      <c r="B578" t="s">
        <v>2098</v>
      </c>
      <c r="C578" t="s">
        <v>629</v>
      </c>
      <c r="D578" t="s">
        <v>28</v>
      </c>
      <c r="E578" t="s">
        <v>29</v>
      </c>
      <c r="F578">
        <v>90</v>
      </c>
      <c r="G578" t="s">
        <v>2099</v>
      </c>
      <c r="H578" t="s">
        <v>2100</v>
      </c>
      <c r="I578" t="s">
        <v>819</v>
      </c>
      <c r="J578" s="1">
        <v>44524</v>
      </c>
      <c r="K578">
        <v>33</v>
      </c>
      <c r="L578" t="s">
        <v>54</v>
      </c>
      <c r="N578">
        <f t="shared" ref="N578:N641" si="9">COUNTBLANK(A578:L578)</f>
        <v>0</v>
      </c>
    </row>
    <row r="579" spans="1:14" x14ac:dyDescent="0.3">
      <c r="A579">
        <v>578</v>
      </c>
      <c r="B579" t="s">
        <v>2101</v>
      </c>
      <c r="C579" t="s">
        <v>705</v>
      </c>
      <c r="D579" t="s">
        <v>28</v>
      </c>
      <c r="E579" t="s">
        <v>29</v>
      </c>
      <c r="F579">
        <v>90</v>
      </c>
      <c r="G579" t="s">
        <v>2102</v>
      </c>
      <c r="H579" t="s">
        <v>498</v>
      </c>
      <c r="I579" t="s">
        <v>32</v>
      </c>
      <c r="J579" s="1">
        <v>44795</v>
      </c>
      <c r="K579">
        <v>44</v>
      </c>
      <c r="L579" t="s">
        <v>101</v>
      </c>
      <c r="N579">
        <f t="shared" si="9"/>
        <v>0</v>
      </c>
    </row>
    <row r="580" spans="1:14" x14ac:dyDescent="0.3">
      <c r="A580">
        <v>579</v>
      </c>
      <c r="B580" t="s">
        <v>2103</v>
      </c>
      <c r="C580" t="s">
        <v>589</v>
      </c>
      <c r="D580" t="s">
        <v>51</v>
      </c>
      <c r="E580" t="s">
        <v>16</v>
      </c>
      <c r="F580">
        <v>60</v>
      </c>
      <c r="G580" t="s">
        <v>2104</v>
      </c>
      <c r="H580" t="s">
        <v>2105</v>
      </c>
      <c r="I580" t="s">
        <v>110</v>
      </c>
      <c r="J580" s="1">
        <v>44320</v>
      </c>
      <c r="K580">
        <v>88</v>
      </c>
      <c r="L580" t="s">
        <v>159</v>
      </c>
      <c r="N580">
        <f t="shared" si="9"/>
        <v>0</v>
      </c>
    </row>
    <row r="581" spans="1:14" x14ac:dyDescent="0.3">
      <c r="A581">
        <v>580</v>
      </c>
      <c r="B581" t="s">
        <v>2106</v>
      </c>
      <c r="C581" t="s">
        <v>2107</v>
      </c>
      <c r="D581" t="s">
        <v>28</v>
      </c>
      <c r="E581" t="s">
        <v>29</v>
      </c>
      <c r="F581">
        <v>60</v>
      </c>
      <c r="G581" t="s">
        <v>2108</v>
      </c>
      <c r="H581" t="s">
        <v>2109</v>
      </c>
      <c r="I581" t="s">
        <v>32</v>
      </c>
      <c r="J581" s="1">
        <v>44674</v>
      </c>
      <c r="K581">
        <v>70</v>
      </c>
      <c r="L581" t="s">
        <v>101</v>
      </c>
      <c r="N581">
        <f t="shared" si="9"/>
        <v>0</v>
      </c>
    </row>
    <row r="582" spans="1:14" x14ac:dyDescent="0.3">
      <c r="A582">
        <v>581</v>
      </c>
      <c r="B582" t="s">
        <v>2110</v>
      </c>
      <c r="C582" t="s">
        <v>1703</v>
      </c>
      <c r="D582" t="s">
        <v>28</v>
      </c>
      <c r="E582" t="s">
        <v>29</v>
      </c>
      <c r="F582">
        <v>60</v>
      </c>
      <c r="G582" t="s">
        <v>2111</v>
      </c>
      <c r="H582" t="s">
        <v>48</v>
      </c>
      <c r="I582" t="s">
        <v>25</v>
      </c>
      <c r="J582" s="1">
        <v>44785</v>
      </c>
      <c r="K582">
        <v>42</v>
      </c>
      <c r="L582" t="s">
        <v>33</v>
      </c>
      <c r="N582">
        <f t="shared" si="9"/>
        <v>0</v>
      </c>
    </row>
    <row r="583" spans="1:14" x14ac:dyDescent="0.3">
      <c r="A583">
        <v>582</v>
      </c>
      <c r="B583" t="s">
        <v>2112</v>
      </c>
      <c r="C583" t="s">
        <v>2113</v>
      </c>
      <c r="D583" t="s">
        <v>51</v>
      </c>
      <c r="E583" t="s">
        <v>16</v>
      </c>
      <c r="F583">
        <v>90</v>
      </c>
      <c r="G583" t="s">
        <v>2114</v>
      </c>
      <c r="H583" t="s">
        <v>105</v>
      </c>
      <c r="I583" t="s">
        <v>32</v>
      </c>
      <c r="J583" s="1">
        <v>44894</v>
      </c>
      <c r="K583">
        <v>100</v>
      </c>
      <c r="L583" t="s">
        <v>54</v>
      </c>
      <c r="N583">
        <f t="shared" si="9"/>
        <v>0</v>
      </c>
    </row>
    <row r="584" spans="1:14" x14ac:dyDescent="0.3">
      <c r="A584">
        <v>583</v>
      </c>
      <c r="B584" t="s">
        <v>2115</v>
      </c>
      <c r="C584" t="s">
        <v>1596</v>
      </c>
      <c r="D584" t="s">
        <v>117</v>
      </c>
      <c r="E584" t="s">
        <v>29</v>
      </c>
      <c r="F584">
        <v>90</v>
      </c>
      <c r="G584" t="s">
        <v>2116</v>
      </c>
      <c r="H584" t="s">
        <v>2117</v>
      </c>
      <c r="I584" t="s">
        <v>886</v>
      </c>
      <c r="J584" s="1">
        <v>43921</v>
      </c>
      <c r="K584">
        <v>65</v>
      </c>
      <c r="L584" t="s">
        <v>80</v>
      </c>
      <c r="N584">
        <f t="shared" si="9"/>
        <v>0</v>
      </c>
    </row>
    <row r="585" spans="1:14" x14ac:dyDescent="0.3">
      <c r="A585">
        <v>584</v>
      </c>
      <c r="B585" t="s">
        <v>2118</v>
      </c>
      <c r="C585" t="s">
        <v>2119</v>
      </c>
      <c r="D585" t="s">
        <v>28</v>
      </c>
      <c r="E585" t="s">
        <v>29</v>
      </c>
      <c r="F585">
        <v>30</v>
      </c>
      <c r="G585" t="s">
        <v>2120</v>
      </c>
      <c r="H585" t="s">
        <v>2121</v>
      </c>
      <c r="I585" t="s">
        <v>38</v>
      </c>
      <c r="J585" s="1">
        <v>44427</v>
      </c>
      <c r="K585">
        <v>7</v>
      </c>
      <c r="L585" t="s">
        <v>45</v>
      </c>
      <c r="N585">
        <f t="shared" si="9"/>
        <v>0</v>
      </c>
    </row>
    <row r="586" spans="1:14" x14ac:dyDescent="0.3">
      <c r="A586">
        <v>585</v>
      </c>
      <c r="B586" t="s">
        <v>1423</v>
      </c>
      <c r="C586" t="s">
        <v>139</v>
      </c>
      <c r="D586" t="s">
        <v>51</v>
      </c>
      <c r="E586" t="s">
        <v>16</v>
      </c>
      <c r="F586">
        <v>90</v>
      </c>
      <c r="G586" t="s">
        <v>2122</v>
      </c>
      <c r="H586" t="s">
        <v>2123</v>
      </c>
      <c r="I586" t="s">
        <v>187</v>
      </c>
      <c r="J586" s="1">
        <v>44463</v>
      </c>
      <c r="K586">
        <v>46</v>
      </c>
      <c r="L586" t="s">
        <v>101</v>
      </c>
      <c r="N586">
        <f t="shared" si="9"/>
        <v>0</v>
      </c>
    </row>
    <row r="587" spans="1:14" x14ac:dyDescent="0.3">
      <c r="A587">
        <v>586</v>
      </c>
      <c r="B587" t="s">
        <v>2124</v>
      </c>
      <c r="C587" t="s">
        <v>2125</v>
      </c>
      <c r="D587" t="s">
        <v>15</v>
      </c>
      <c r="E587" t="s">
        <v>16</v>
      </c>
      <c r="F587">
        <v>30</v>
      </c>
      <c r="G587" t="s">
        <v>2126</v>
      </c>
      <c r="H587" t="s">
        <v>2127</v>
      </c>
      <c r="I587" t="s">
        <v>32</v>
      </c>
      <c r="J587" s="1">
        <v>44853</v>
      </c>
      <c r="K587">
        <v>86</v>
      </c>
      <c r="L587" t="s">
        <v>64</v>
      </c>
      <c r="N587">
        <f t="shared" si="9"/>
        <v>0</v>
      </c>
    </row>
    <row r="588" spans="1:14" x14ac:dyDescent="0.3">
      <c r="A588">
        <v>587</v>
      </c>
      <c r="B588" t="s">
        <v>2128</v>
      </c>
      <c r="C588" t="s">
        <v>1496</v>
      </c>
      <c r="D588" t="s">
        <v>28</v>
      </c>
      <c r="E588" t="s">
        <v>29</v>
      </c>
      <c r="F588">
        <v>90</v>
      </c>
      <c r="G588" t="s">
        <v>2129</v>
      </c>
      <c r="H588" t="s">
        <v>2130</v>
      </c>
      <c r="I588" t="s">
        <v>32</v>
      </c>
      <c r="J588" s="1">
        <v>44166</v>
      </c>
      <c r="K588">
        <v>45</v>
      </c>
      <c r="L588" t="s">
        <v>39</v>
      </c>
      <c r="N588">
        <f t="shared" si="9"/>
        <v>0</v>
      </c>
    </row>
    <row r="589" spans="1:14" x14ac:dyDescent="0.3">
      <c r="A589">
        <v>588</v>
      </c>
      <c r="B589" t="s">
        <v>2131</v>
      </c>
      <c r="C589" t="s">
        <v>2132</v>
      </c>
      <c r="D589" t="s">
        <v>15</v>
      </c>
      <c r="E589" t="s">
        <v>16</v>
      </c>
      <c r="F589">
        <v>30</v>
      </c>
      <c r="G589" t="s">
        <v>2129</v>
      </c>
      <c r="H589" t="s">
        <v>2133</v>
      </c>
      <c r="I589" t="s">
        <v>32</v>
      </c>
      <c r="J589" s="1">
        <v>44762</v>
      </c>
      <c r="K589">
        <v>15</v>
      </c>
      <c r="L589" t="s">
        <v>64</v>
      </c>
      <c r="N589">
        <f t="shared" si="9"/>
        <v>0</v>
      </c>
    </row>
    <row r="590" spans="1:14" x14ac:dyDescent="0.3">
      <c r="A590">
        <v>589</v>
      </c>
      <c r="B590" t="s">
        <v>2134</v>
      </c>
      <c r="C590" t="s">
        <v>2135</v>
      </c>
      <c r="D590" t="s">
        <v>15</v>
      </c>
      <c r="E590" t="s">
        <v>16</v>
      </c>
      <c r="F590">
        <v>30</v>
      </c>
      <c r="G590" t="s">
        <v>2136</v>
      </c>
      <c r="H590" t="s">
        <v>2137</v>
      </c>
      <c r="I590" t="s">
        <v>187</v>
      </c>
      <c r="J590" s="1">
        <v>44860</v>
      </c>
      <c r="K590">
        <v>103</v>
      </c>
      <c r="L590" t="s">
        <v>20</v>
      </c>
      <c r="N590">
        <f t="shared" si="9"/>
        <v>0</v>
      </c>
    </row>
    <row r="591" spans="1:14" x14ac:dyDescent="0.3">
      <c r="A591">
        <v>590</v>
      </c>
      <c r="B591" t="s">
        <v>2138</v>
      </c>
      <c r="C591" t="s">
        <v>2139</v>
      </c>
      <c r="D591" t="s">
        <v>28</v>
      </c>
      <c r="E591" t="s">
        <v>29</v>
      </c>
      <c r="F591">
        <v>60</v>
      </c>
      <c r="G591" t="s">
        <v>2140</v>
      </c>
      <c r="H591" t="s">
        <v>2141</v>
      </c>
      <c r="I591" t="s">
        <v>1078</v>
      </c>
      <c r="J591" s="1">
        <v>43989</v>
      </c>
      <c r="K591">
        <v>12</v>
      </c>
      <c r="L591" t="s">
        <v>80</v>
      </c>
      <c r="N591">
        <f t="shared" si="9"/>
        <v>0</v>
      </c>
    </row>
    <row r="592" spans="1:14" x14ac:dyDescent="0.3">
      <c r="A592">
        <v>591</v>
      </c>
      <c r="B592" t="s">
        <v>2142</v>
      </c>
      <c r="C592" t="s">
        <v>2143</v>
      </c>
      <c r="D592" t="s">
        <v>28</v>
      </c>
      <c r="E592" t="s">
        <v>29</v>
      </c>
      <c r="F592">
        <v>30</v>
      </c>
      <c r="G592" t="s">
        <v>2144</v>
      </c>
      <c r="H592" t="s">
        <v>1077</v>
      </c>
      <c r="I592" t="s">
        <v>1078</v>
      </c>
      <c r="J592" s="1">
        <v>43953</v>
      </c>
      <c r="K592">
        <v>56</v>
      </c>
      <c r="L592" t="s">
        <v>101</v>
      </c>
      <c r="N592">
        <f t="shared" si="9"/>
        <v>0</v>
      </c>
    </row>
    <row r="593" spans="1:14" x14ac:dyDescent="0.3">
      <c r="A593">
        <v>592</v>
      </c>
      <c r="B593" t="s">
        <v>755</v>
      </c>
      <c r="C593" t="s">
        <v>2145</v>
      </c>
      <c r="D593" t="s">
        <v>28</v>
      </c>
      <c r="E593" t="s">
        <v>29</v>
      </c>
      <c r="F593">
        <v>30</v>
      </c>
      <c r="G593" t="s">
        <v>2146</v>
      </c>
      <c r="H593" t="s">
        <v>1512</v>
      </c>
      <c r="I593" t="s">
        <v>25</v>
      </c>
      <c r="J593" s="1">
        <v>44726</v>
      </c>
      <c r="K593">
        <v>31</v>
      </c>
      <c r="L593" t="s">
        <v>70</v>
      </c>
      <c r="N593">
        <f t="shared" si="9"/>
        <v>0</v>
      </c>
    </row>
    <row r="594" spans="1:14" x14ac:dyDescent="0.3">
      <c r="A594">
        <v>593</v>
      </c>
      <c r="B594" t="s">
        <v>2147</v>
      </c>
      <c r="C594" t="s">
        <v>2148</v>
      </c>
      <c r="D594" t="s">
        <v>28</v>
      </c>
      <c r="E594" t="s">
        <v>29</v>
      </c>
      <c r="F594">
        <v>30</v>
      </c>
      <c r="G594" t="s">
        <v>2149</v>
      </c>
      <c r="H594" t="s">
        <v>1855</v>
      </c>
      <c r="I594" t="s">
        <v>25</v>
      </c>
      <c r="J594" s="1">
        <v>44620</v>
      </c>
      <c r="K594">
        <v>58</v>
      </c>
      <c r="L594" t="s">
        <v>45</v>
      </c>
      <c r="N594">
        <f t="shared" si="9"/>
        <v>0</v>
      </c>
    </row>
    <row r="595" spans="1:14" x14ac:dyDescent="0.3">
      <c r="A595">
        <v>594</v>
      </c>
      <c r="B595" t="s">
        <v>2150</v>
      </c>
      <c r="C595" t="s">
        <v>1471</v>
      </c>
      <c r="D595" t="s">
        <v>117</v>
      </c>
      <c r="E595" t="s">
        <v>16</v>
      </c>
      <c r="F595">
        <v>30</v>
      </c>
      <c r="G595" t="s">
        <v>2151</v>
      </c>
      <c r="H595" t="s">
        <v>2152</v>
      </c>
      <c r="I595" t="s">
        <v>32</v>
      </c>
      <c r="J595" s="1">
        <v>43936</v>
      </c>
      <c r="K595">
        <v>62</v>
      </c>
      <c r="L595" t="s">
        <v>159</v>
      </c>
      <c r="N595">
        <f t="shared" si="9"/>
        <v>0</v>
      </c>
    </row>
    <row r="596" spans="1:14" x14ac:dyDescent="0.3">
      <c r="A596">
        <v>595</v>
      </c>
      <c r="B596" t="s">
        <v>2153</v>
      </c>
      <c r="C596" t="s">
        <v>2154</v>
      </c>
      <c r="D596" t="s">
        <v>28</v>
      </c>
      <c r="E596" t="s">
        <v>29</v>
      </c>
      <c r="F596">
        <v>60</v>
      </c>
      <c r="G596" t="s">
        <v>2155</v>
      </c>
      <c r="H596" t="s">
        <v>2156</v>
      </c>
      <c r="I596" t="s">
        <v>32</v>
      </c>
      <c r="J596" s="1">
        <v>44873</v>
      </c>
      <c r="K596">
        <v>67</v>
      </c>
      <c r="L596" t="s">
        <v>101</v>
      </c>
      <c r="N596">
        <f t="shared" si="9"/>
        <v>0</v>
      </c>
    </row>
    <row r="597" spans="1:14" x14ac:dyDescent="0.3">
      <c r="A597">
        <v>596</v>
      </c>
      <c r="B597" t="s">
        <v>2157</v>
      </c>
      <c r="C597" t="s">
        <v>2158</v>
      </c>
      <c r="D597" t="s">
        <v>15</v>
      </c>
      <c r="E597" t="s">
        <v>16</v>
      </c>
      <c r="F597">
        <v>90</v>
      </c>
      <c r="G597" t="s">
        <v>2159</v>
      </c>
      <c r="H597" t="s">
        <v>912</v>
      </c>
      <c r="I597" t="s">
        <v>913</v>
      </c>
      <c r="J597" s="1">
        <v>44242</v>
      </c>
      <c r="K597">
        <v>87</v>
      </c>
      <c r="L597" t="s">
        <v>70</v>
      </c>
      <c r="N597">
        <f t="shared" si="9"/>
        <v>0</v>
      </c>
    </row>
    <row r="598" spans="1:14" x14ac:dyDescent="0.3">
      <c r="A598">
        <v>597</v>
      </c>
      <c r="B598" t="s">
        <v>2160</v>
      </c>
      <c r="C598" t="s">
        <v>2161</v>
      </c>
      <c r="D598" t="s">
        <v>51</v>
      </c>
      <c r="E598" t="s">
        <v>16</v>
      </c>
      <c r="F598">
        <v>30</v>
      </c>
      <c r="G598" t="s">
        <v>2162</v>
      </c>
      <c r="H598" t="s">
        <v>2163</v>
      </c>
      <c r="I598" t="s">
        <v>1824</v>
      </c>
      <c r="J598" s="1">
        <v>44223</v>
      </c>
      <c r="K598">
        <v>24</v>
      </c>
      <c r="L598" t="s">
        <v>64</v>
      </c>
      <c r="N598">
        <f t="shared" si="9"/>
        <v>0</v>
      </c>
    </row>
    <row r="599" spans="1:14" x14ac:dyDescent="0.3">
      <c r="A599">
        <v>598</v>
      </c>
      <c r="B599" t="s">
        <v>2164</v>
      </c>
      <c r="C599" t="s">
        <v>1913</v>
      </c>
      <c r="D599" t="s">
        <v>92</v>
      </c>
      <c r="E599" t="s">
        <v>16</v>
      </c>
      <c r="F599">
        <v>30</v>
      </c>
      <c r="G599" t="s">
        <v>2165</v>
      </c>
      <c r="H599" t="s">
        <v>1969</v>
      </c>
      <c r="I599" t="s">
        <v>32</v>
      </c>
      <c r="J599" s="1">
        <v>44821</v>
      </c>
      <c r="K599">
        <v>77</v>
      </c>
      <c r="L599" t="s">
        <v>54</v>
      </c>
      <c r="N599">
        <f t="shared" si="9"/>
        <v>0</v>
      </c>
    </row>
    <row r="600" spans="1:14" x14ac:dyDescent="0.3">
      <c r="A600">
        <v>599</v>
      </c>
      <c r="B600" t="s">
        <v>2166</v>
      </c>
      <c r="C600" t="s">
        <v>2167</v>
      </c>
      <c r="D600" t="s">
        <v>28</v>
      </c>
      <c r="E600" t="s">
        <v>29</v>
      </c>
      <c r="F600">
        <v>60</v>
      </c>
      <c r="G600" t="s">
        <v>2168</v>
      </c>
      <c r="H600" t="s">
        <v>2169</v>
      </c>
      <c r="I600" t="s">
        <v>32</v>
      </c>
      <c r="J600" s="1">
        <v>44805</v>
      </c>
      <c r="K600">
        <v>65</v>
      </c>
      <c r="L600" t="s">
        <v>33</v>
      </c>
      <c r="N600">
        <f t="shared" si="9"/>
        <v>0</v>
      </c>
    </row>
    <row r="601" spans="1:14" x14ac:dyDescent="0.3">
      <c r="A601">
        <v>600</v>
      </c>
      <c r="B601" t="s">
        <v>2170</v>
      </c>
      <c r="C601" t="s">
        <v>653</v>
      </c>
      <c r="D601" t="s">
        <v>15</v>
      </c>
      <c r="E601" t="s">
        <v>16</v>
      </c>
      <c r="F601">
        <v>90</v>
      </c>
      <c r="G601" t="s">
        <v>2171</v>
      </c>
      <c r="H601" t="s">
        <v>2172</v>
      </c>
      <c r="I601" t="s">
        <v>32</v>
      </c>
      <c r="J601" s="1">
        <v>44304</v>
      </c>
      <c r="K601">
        <v>6</v>
      </c>
      <c r="L601" t="s">
        <v>54</v>
      </c>
      <c r="N601">
        <f t="shared" si="9"/>
        <v>0</v>
      </c>
    </row>
    <row r="602" spans="1:14" x14ac:dyDescent="0.3">
      <c r="A602">
        <v>601</v>
      </c>
      <c r="B602" t="s">
        <v>2173</v>
      </c>
      <c r="C602" t="s">
        <v>2174</v>
      </c>
      <c r="D602" t="s">
        <v>51</v>
      </c>
      <c r="E602" t="s">
        <v>16</v>
      </c>
      <c r="F602">
        <v>90</v>
      </c>
      <c r="G602" t="s">
        <v>2175</v>
      </c>
      <c r="H602" t="s">
        <v>1768</v>
      </c>
      <c r="I602" t="s">
        <v>32</v>
      </c>
      <c r="J602" s="1">
        <v>43884</v>
      </c>
      <c r="K602">
        <v>67</v>
      </c>
      <c r="L602" t="s">
        <v>54</v>
      </c>
      <c r="N602">
        <f t="shared" si="9"/>
        <v>0</v>
      </c>
    </row>
    <row r="603" spans="1:14" x14ac:dyDescent="0.3">
      <c r="A603">
        <v>602</v>
      </c>
      <c r="B603" t="s">
        <v>2176</v>
      </c>
      <c r="C603" t="s">
        <v>2177</v>
      </c>
      <c r="D603" t="s">
        <v>15</v>
      </c>
      <c r="E603" t="s">
        <v>16</v>
      </c>
      <c r="F603">
        <v>60</v>
      </c>
      <c r="G603" t="s">
        <v>2178</v>
      </c>
      <c r="H603" t="s">
        <v>2179</v>
      </c>
      <c r="I603" t="s">
        <v>294</v>
      </c>
      <c r="J603" s="1">
        <v>44045</v>
      </c>
      <c r="K603">
        <v>59</v>
      </c>
      <c r="L603" t="s">
        <v>33</v>
      </c>
      <c r="N603">
        <f t="shared" si="9"/>
        <v>0</v>
      </c>
    </row>
    <row r="604" spans="1:14" x14ac:dyDescent="0.3">
      <c r="A604">
        <v>603</v>
      </c>
      <c r="B604" t="s">
        <v>2180</v>
      </c>
      <c r="C604" t="s">
        <v>2181</v>
      </c>
      <c r="D604" t="s">
        <v>51</v>
      </c>
      <c r="E604" t="s">
        <v>16</v>
      </c>
      <c r="F604">
        <v>60</v>
      </c>
      <c r="G604" t="s">
        <v>2182</v>
      </c>
      <c r="H604" t="s">
        <v>2183</v>
      </c>
      <c r="I604" t="s">
        <v>124</v>
      </c>
      <c r="J604" s="1">
        <v>44234</v>
      </c>
      <c r="K604">
        <v>35</v>
      </c>
      <c r="L604" t="s">
        <v>64</v>
      </c>
      <c r="N604">
        <f t="shared" si="9"/>
        <v>0</v>
      </c>
    </row>
    <row r="605" spans="1:14" x14ac:dyDescent="0.3">
      <c r="A605">
        <v>604</v>
      </c>
      <c r="B605" t="s">
        <v>2184</v>
      </c>
      <c r="C605" t="s">
        <v>812</v>
      </c>
      <c r="D605" t="s">
        <v>28</v>
      </c>
      <c r="E605" t="s">
        <v>29</v>
      </c>
      <c r="F605">
        <v>90</v>
      </c>
      <c r="G605" t="s">
        <v>2185</v>
      </c>
      <c r="H605" t="s">
        <v>2186</v>
      </c>
      <c r="I605" t="s">
        <v>187</v>
      </c>
      <c r="J605" s="1">
        <v>44176</v>
      </c>
      <c r="K605">
        <v>56</v>
      </c>
      <c r="L605" t="s">
        <v>20</v>
      </c>
      <c r="N605">
        <f t="shared" si="9"/>
        <v>0</v>
      </c>
    </row>
    <row r="606" spans="1:14" x14ac:dyDescent="0.3">
      <c r="A606">
        <v>605</v>
      </c>
      <c r="B606" t="s">
        <v>2187</v>
      </c>
      <c r="C606" t="s">
        <v>2089</v>
      </c>
      <c r="D606" t="s">
        <v>51</v>
      </c>
      <c r="E606" t="s">
        <v>16</v>
      </c>
      <c r="F606">
        <v>60</v>
      </c>
      <c r="G606" t="s">
        <v>2185</v>
      </c>
      <c r="H606" t="s">
        <v>690</v>
      </c>
      <c r="I606" t="s">
        <v>32</v>
      </c>
      <c r="J606" s="1">
        <v>44856</v>
      </c>
      <c r="K606">
        <v>104</v>
      </c>
      <c r="L606" t="s">
        <v>39</v>
      </c>
      <c r="N606">
        <f t="shared" si="9"/>
        <v>0</v>
      </c>
    </row>
    <row r="607" spans="1:14" x14ac:dyDescent="0.3">
      <c r="A607">
        <v>606</v>
      </c>
      <c r="B607" t="s">
        <v>249</v>
      </c>
      <c r="C607" t="s">
        <v>2188</v>
      </c>
      <c r="D607" t="s">
        <v>51</v>
      </c>
      <c r="E607" t="s">
        <v>16</v>
      </c>
      <c r="F607">
        <v>90</v>
      </c>
      <c r="G607" t="s">
        <v>2189</v>
      </c>
      <c r="H607" t="s">
        <v>2121</v>
      </c>
      <c r="I607" t="s">
        <v>38</v>
      </c>
      <c r="J607" s="1">
        <v>44102</v>
      </c>
      <c r="K607">
        <v>51</v>
      </c>
      <c r="L607" t="s">
        <v>54</v>
      </c>
      <c r="N607">
        <f t="shared" si="9"/>
        <v>0</v>
      </c>
    </row>
    <row r="608" spans="1:14" x14ac:dyDescent="0.3">
      <c r="A608">
        <v>607</v>
      </c>
      <c r="B608" t="s">
        <v>1991</v>
      </c>
      <c r="C608" t="s">
        <v>655</v>
      </c>
      <c r="D608" t="s">
        <v>28</v>
      </c>
      <c r="E608" t="s">
        <v>29</v>
      </c>
      <c r="F608">
        <v>60</v>
      </c>
      <c r="G608" t="s">
        <v>2189</v>
      </c>
      <c r="H608" t="s">
        <v>2190</v>
      </c>
      <c r="I608" t="s">
        <v>32</v>
      </c>
      <c r="J608" s="1">
        <v>44185</v>
      </c>
      <c r="K608">
        <v>64</v>
      </c>
      <c r="L608" t="s">
        <v>39</v>
      </c>
      <c r="N608">
        <f t="shared" si="9"/>
        <v>0</v>
      </c>
    </row>
    <row r="609" spans="1:14" x14ac:dyDescent="0.3">
      <c r="A609">
        <v>608</v>
      </c>
      <c r="B609" t="s">
        <v>2191</v>
      </c>
      <c r="C609" t="s">
        <v>770</v>
      </c>
      <c r="D609" t="s">
        <v>28</v>
      </c>
      <c r="E609" t="s">
        <v>29</v>
      </c>
      <c r="F609">
        <v>30</v>
      </c>
      <c r="G609" t="s">
        <v>2192</v>
      </c>
      <c r="H609" t="s">
        <v>177</v>
      </c>
      <c r="I609" t="s">
        <v>178</v>
      </c>
      <c r="J609" s="1">
        <v>44016</v>
      </c>
      <c r="K609">
        <v>49</v>
      </c>
      <c r="L609" t="s">
        <v>159</v>
      </c>
      <c r="N609">
        <f t="shared" si="9"/>
        <v>0</v>
      </c>
    </row>
    <row r="610" spans="1:14" x14ac:dyDescent="0.3">
      <c r="A610">
        <v>609</v>
      </c>
      <c r="B610" t="s">
        <v>650</v>
      </c>
      <c r="C610" t="s">
        <v>1773</v>
      </c>
      <c r="D610" t="s">
        <v>51</v>
      </c>
      <c r="E610" t="s">
        <v>16</v>
      </c>
      <c r="F610">
        <v>60</v>
      </c>
      <c r="G610" t="s">
        <v>2193</v>
      </c>
      <c r="H610" t="s">
        <v>2194</v>
      </c>
      <c r="I610" t="s">
        <v>32</v>
      </c>
      <c r="J610" s="1">
        <v>43881</v>
      </c>
      <c r="K610">
        <v>53</v>
      </c>
      <c r="L610" t="s">
        <v>39</v>
      </c>
      <c r="N610">
        <f t="shared" si="9"/>
        <v>0</v>
      </c>
    </row>
    <row r="611" spans="1:14" x14ac:dyDescent="0.3">
      <c r="A611">
        <v>610</v>
      </c>
      <c r="B611" t="s">
        <v>85</v>
      </c>
      <c r="C611" t="s">
        <v>2195</v>
      </c>
      <c r="D611" t="s">
        <v>28</v>
      </c>
      <c r="E611" t="s">
        <v>29</v>
      </c>
      <c r="F611">
        <v>90</v>
      </c>
      <c r="G611" t="s">
        <v>2196</v>
      </c>
      <c r="H611" t="s">
        <v>2021</v>
      </c>
      <c r="I611" t="s">
        <v>2022</v>
      </c>
      <c r="J611" s="1">
        <v>44761</v>
      </c>
      <c r="K611">
        <v>100</v>
      </c>
      <c r="L611" t="s">
        <v>20</v>
      </c>
      <c r="N611">
        <f t="shared" si="9"/>
        <v>0</v>
      </c>
    </row>
    <row r="612" spans="1:14" x14ac:dyDescent="0.3">
      <c r="A612">
        <v>611</v>
      </c>
      <c r="B612" t="s">
        <v>2197</v>
      </c>
      <c r="C612" t="s">
        <v>2198</v>
      </c>
      <c r="D612" t="s">
        <v>28</v>
      </c>
      <c r="E612" t="s">
        <v>29</v>
      </c>
      <c r="F612">
        <v>90</v>
      </c>
      <c r="G612" t="s">
        <v>2196</v>
      </c>
      <c r="H612" t="s">
        <v>2199</v>
      </c>
      <c r="I612" t="s">
        <v>32</v>
      </c>
      <c r="J612" s="1">
        <v>43901</v>
      </c>
      <c r="K612">
        <v>57</v>
      </c>
      <c r="L612" t="s">
        <v>64</v>
      </c>
      <c r="N612">
        <f t="shared" si="9"/>
        <v>0</v>
      </c>
    </row>
    <row r="613" spans="1:14" x14ac:dyDescent="0.3">
      <c r="A613">
        <v>612</v>
      </c>
      <c r="B613" t="s">
        <v>2200</v>
      </c>
      <c r="C613" t="s">
        <v>457</v>
      </c>
      <c r="D613" t="s">
        <v>28</v>
      </c>
      <c r="E613" t="s">
        <v>29</v>
      </c>
      <c r="F613">
        <v>60</v>
      </c>
      <c r="G613" t="s">
        <v>2201</v>
      </c>
      <c r="H613" t="s">
        <v>545</v>
      </c>
      <c r="I613" t="s">
        <v>173</v>
      </c>
      <c r="J613" s="1">
        <v>44419</v>
      </c>
      <c r="K613">
        <v>46</v>
      </c>
      <c r="L613" t="s">
        <v>64</v>
      </c>
      <c r="N613">
        <f t="shared" si="9"/>
        <v>0</v>
      </c>
    </row>
    <row r="614" spans="1:14" x14ac:dyDescent="0.3">
      <c r="A614">
        <v>613</v>
      </c>
      <c r="B614" t="s">
        <v>2202</v>
      </c>
      <c r="C614" t="s">
        <v>2203</v>
      </c>
      <c r="D614" t="s">
        <v>92</v>
      </c>
      <c r="E614" t="s">
        <v>16</v>
      </c>
      <c r="F614">
        <v>30</v>
      </c>
      <c r="G614" t="s">
        <v>2204</v>
      </c>
      <c r="H614" t="s">
        <v>1583</v>
      </c>
      <c r="I614" t="s">
        <v>178</v>
      </c>
      <c r="J614" s="1">
        <v>44284</v>
      </c>
      <c r="K614">
        <v>34</v>
      </c>
      <c r="L614" t="s">
        <v>54</v>
      </c>
      <c r="N614">
        <f t="shared" si="9"/>
        <v>0</v>
      </c>
    </row>
    <row r="615" spans="1:14" x14ac:dyDescent="0.3">
      <c r="A615">
        <v>614</v>
      </c>
      <c r="B615" t="s">
        <v>2205</v>
      </c>
      <c r="C615" t="s">
        <v>2198</v>
      </c>
      <c r="D615" t="s">
        <v>51</v>
      </c>
      <c r="E615" t="s">
        <v>16</v>
      </c>
      <c r="F615">
        <v>30</v>
      </c>
      <c r="G615" t="s">
        <v>2204</v>
      </c>
      <c r="H615" t="s">
        <v>1318</v>
      </c>
      <c r="I615" t="s">
        <v>32</v>
      </c>
      <c r="J615" s="1">
        <v>43882</v>
      </c>
      <c r="K615">
        <v>75</v>
      </c>
      <c r="L615" t="s">
        <v>39</v>
      </c>
      <c r="N615">
        <f t="shared" si="9"/>
        <v>0</v>
      </c>
    </row>
    <row r="616" spans="1:14" x14ac:dyDescent="0.3">
      <c r="A616">
        <v>615</v>
      </c>
      <c r="B616" t="s">
        <v>2206</v>
      </c>
      <c r="C616" t="s">
        <v>2207</v>
      </c>
      <c r="D616" t="s">
        <v>28</v>
      </c>
      <c r="E616" t="s">
        <v>29</v>
      </c>
      <c r="F616">
        <v>30</v>
      </c>
      <c r="G616" t="s">
        <v>2208</v>
      </c>
      <c r="H616" t="s">
        <v>720</v>
      </c>
      <c r="I616" t="s">
        <v>686</v>
      </c>
      <c r="J616" s="1">
        <v>44774</v>
      </c>
      <c r="K616">
        <v>82</v>
      </c>
      <c r="L616" t="s">
        <v>80</v>
      </c>
      <c r="N616">
        <f t="shared" si="9"/>
        <v>0</v>
      </c>
    </row>
    <row r="617" spans="1:14" x14ac:dyDescent="0.3">
      <c r="A617">
        <v>616</v>
      </c>
      <c r="B617" t="s">
        <v>2206</v>
      </c>
      <c r="C617" t="s">
        <v>2207</v>
      </c>
      <c r="D617" t="s">
        <v>28</v>
      </c>
      <c r="E617" t="s">
        <v>29</v>
      </c>
      <c r="F617">
        <v>30</v>
      </c>
      <c r="G617" t="s">
        <v>2208</v>
      </c>
      <c r="H617" t="s">
        <v>720</v>
      </c>
      <c r="I617" t="s">
        <v>686</v>
      </c>
      <c r="J617" s="1">
        <v>44774</v>
      </c>
      <c r="K617">
        <v>82</v>
      </c>
      <c r="L617" t="s">
        <v>80</v>
      </c>
      <c r="N617">
        <f t="shared" si="9"/>
        <v>0</v>
      </c>
    </row>
    <row r="618" spans="1:14" x14ac:dyDescent="0.3">
      <c r="A618">
        <v>617</v>
      </c>
      <c r="B618" t="s">
        <v>2209</v>
      </c>
      <c r="C618" t="s">
        <v>2210</v>
      </c>
      <c r="D618" t="s">
        <v>28</v>
      </c>
      <c r="E618" t="s">
        <v>29</v>
      </c>
      <c r="F618">
        <v>30</v>
      </c>
      <c r="G618" t="s">
        <v>2211</v>
      </c>
      <c r="H618" t="s">
        <v>2212</v>
      </c>
      <c r="I618" t="s">
        <v>32</v>
      </c>
      <c r="J618" s="1">
        <v>43875</v>
      </c>
      <c r="K618">
        <v>25</v>
      </c>
      <c r="L618" t="s">
        <v>33</v>
      </c>
      <c r="N618">
        <f t="shared" si="9"/>
        <v>0</v>
      </c>
    </row>
    <row r="619" spans="1:14" x14ac:dyDescent="0.3">
      <c r="A619">
        <v>618</v>
      </c>
      <c r="B619" t="s">
        <v>2213</v>
      </c>
      <c r="C619" t="s">
        <v>1985</v>
      </c>
      <c r="D619" t="s">
        <v>28</v>
      </c>
      <c r="E619" t="s">
        <v>29</v>
      </c>
      <c r="F619">
        <v>90</v>
      </c>
      <c r="G619" t="s">
        <v>2214</v>
      </c>
      <c r="H619" t="s">
        <v>137</v>
      </c>
      <c r="I619" t="s">
        <v>32</v>
      </c>
      <c r="J619" s="1">
        <v>44724</v>
      </c>
      <c r="K619">
        <v>6</v>
      </c>
      <c r="L619" t="s">
        <v>33</v>
      </c>
      <c r="N619">
        <f t="shared" si="9"/>
        <v>0</v>
      </c>
    </row>
    <row r="620" spans="1:14" x14ac:dyDescent="0.3">
      <c r="A620">
        <v>619</v>
      </c>
      <c r="B620" t="s">
        <v>496</v>
      </c>
      <c r="C620" t="s">
        <v>1950</v>
      </c>
      <c r="D620" t="s">
        <v>28</v>
      </c>
      <c r="E620" t="s">
        <v>29</v>
      </c>
      <c r="F620">
        <v>60</v>
      </c>
      <c r="G620" t="s">
        <v>2215</v>
      </c>
      <c r="H620" t="s">
        <v>1747</v>
      </c>
      <c r="I620" t="s">
        <v>294</v>
      </c>
      <c r="J620" s="1">
        <v>43875</v>
      </c>
      <c r="K620">
        <v>78</v>
      </c>
      <c r="L620" t="s">
        <v>33</v>
      </c>
      <c r="N620">
        <f t="shared" si="9"/>
        <v>0</v>
      </c>
    </row>
    <row r="621" spans="1:14" x14ac:dyDescent="0.3">
      <c r="A621">
        <v>620</v>
      </c>
      <c r="B621" t="s">
        <v>134</v>
      </c>
      <c r="C621" t="s">
        <v>2216</v>
      </c>
      <c r="D621" t="s">
        <v>28</v>
      </c>
      <c r="E621" t="s">
        <v>29</v>
      </c>
      <c r="F621">
        <v>60</v>
      </c>
      <c r="G621" t="s">
        <v>2217</v>
      </c>
      <c r="H621" t="s">
        <v>2218</v>
      </c>
      <c r="I621" t="s">
        <v>173</v>
      </c>
      <c r="J621" s="1">
        <v>44196</v>
      </c>
      <c r="K621">
        <v>10</v>
      </c>
      <c r="L621" t="s">
        <v>39</v>
      </c>
      <c r="N621">
        <f t="shared" si="9"/>
        <v>0</v>
      </c>
    </row>
    <row r="622" spans="1:14" x14ac:dyDescent="0.3">
      <c r="A622">
        <v>621</v>
      </c>
      <c r="B622" t="s">
        <v>2219</v>
      </c>
      <c r="C622" t="s">
        <v>2220</v>
      </c>
      <c r="D622" t="s">
        <v>15</v>
      </c>
      <c r="E622" t="s">
        <v>16</v>
      </c>
      <c r="F622">
        <v>90</v>
      </c>
      <c r="G622" t="s">
        <v>2221</v>
      </c>
      <c r="H622" t="s">
        <v>1325</v>
      </c>
      <c r="I622" t="s">
        <v>187</v>
      </c>
      <c r="J622" s="1">
        <v>44802</v>
      </c>
      <c r="K622">
        <v>46</v>
      </c>
      <c r="L622" t="s">
        <v>101</v>
      </c>
      <c r="N622">
        <f t="shared" si="9"/>
        <v>0</v>
      </c>
    </row>
    <row r="623" spans="1:14" x14ac:dyDescent="0.3">
      <c r="A623">
        <v>622</v>
      </c>
      <c r="B623" t="s">
        <v>2222</v>
      </c>
      <c r="C623" t="s">
        <v>2223</v>
      </c>
      <c r="D623" t="s">
        <v>51</v>
      </c>
      <c r="E623" t="s">
        <v>16</v>
      </c>
      <c r="F623">
        <v>90</v>
      </c>
      <c r="G623" t="s">
        <v>2224</v>
      </c>
      <c r="H623" t="s">
        <v>641</v>
      </c>
      <c r="I623" t="s">
        <v>294</v>
      </c>
      <c r="J623" s="1">
        <v>44494</v>
      </c>
      <c r="K623">
        <v>62</v>
      </c>
      <c r="L623" t="s">
        <v>33</v>
      </c>
      <c r="N623">
        <f t="shared" si="9"/>
        <v>0</v>
      </c>
    </row>
    <row r="624" spans="1:14" x14ac:dyDescent="0.3">
      <c r="A624">
        <v>623</v>
      </c>
      <c r="B624" t="s">
        <v>2225</v>
      </c>
      <c r="C624" t="s">
        <v>944</v>
      </c>
      <c r="D624" t="s">
        <v>15</v>
      </c>
      <c r="E624" t="s">
        <v>16</v>
      </c>
      <c r="F624">
        <v>60</v>
      </c>
      <c r="G624" t="s">
        <v>2226</v>
      </c>
      <c r="H624" t="s">
        <v>2227</v>
      </c>
      <c r="I624" t="s">
        <v>38</v>
      </c>
      <c r="J624" s="1">
        <v>44739</v>
      </c>
      <c r="K624">
        <v>16</v>
      </c>
      <c r="L624" t="s">
        <v>33</v>
      </c>
      <c r="N624">
        <f t="shared" si="9"/>
        <v>0</v>
      </c>
    </row>
    <row r="625" spans="1:14" x14ac:dyDescent="0.3">
      <c r="A625">
        <v>624</v>
      </c>
      <c r="B625" t="s">
        <v>1074</v>
      </c>
      <c r="C625" t="s">
        <v>2228</v>
      </c>
      <c r="D625" t="s">
        <v>15</v>
      </c>
      <c r="E625" t="s">
        <v>16</v>
      </c>
      <c r="F625">
        <v>30</v>
      </c>
      <c r="G625" t="s">
        <v>2229</v>
      </c>
      <c r="H625" t="s">
        <v>2230</v>
      </c>
      <c r="I625" t="s">
        <v>32</v>
      </c>
      <c r="J625" s="1">
        <v>44676</v>
      </c>
      <c r="K625">
        <v>89</v>
      </c>
      <c r="L625" t="s">
        <v>64</v>
      </c>
      <c r="N625">
        <f t="shared" si="9"/>
        <v>0</v>
      </c>
    </row>
    <row r="626" spans="1:14" x14ac:dyDescent="0.3">
      <c r="A626">
        <v>625</v>
      </c>
      <c r="B626" t="s">
        <v>2231</v>
      </c>
      <c r="C626" t="s">
        <v>804</v>
      </c>
      <c r="D626" t="s">
        <v>28</v>
      </c>
      <c r="E626" t="s">
        <v>29</v>
      </c>
      <c r="F626">
        <v>60</v>
      </c>
      <c r="G626" t="s">
        <v>2232</v>
      </c>
      <c r="H626" t="s">
        <v>2233</v>
      </c>
      <c r="I626" t="s">
        <v>187</v>
      </c>
      <c r="J626" s="1">
        <v>44746</v>
      </c>
      <c r="K626">
        <v>33</v>
      </c>
      <c r="L626" t="s">
        <v>45</v>
      </c>
      <c r="N626">
        <f t="shared" si="9"/>
        <v>0</v>
      </c>
    </row>
    <row r="627" spans="1:14" x14ac:dyDescent="0.3">
      <c r="A627">
        <v>626</v>
      </c>
      <c r="B627" t="s">
        <v>2234</v>
      </c>
      <c r="C627" t="s">
        <v>1020</v>
      </c>
      <c r="D627" t="s">
        <v>15</v>
      </c>
      <c r="E627" t="s">
        <v>16</v>
      </c>
      <c r="F627">
        <v>60</v>
      </c>
      <c r="G627" t="s">
        <v>2235</v>
      </c>
      <c r="H627" t="s">
        <v>2236</v>
      </c>
      <c r="I627" t="s">
        <v>2237</v>
      </c>
      <c r="J627" s="1">
        <v>43922</v>
      </c>
      <c r="K627">
        <v>38</v>
      </c>
      <c r="L627" t="s">
        <v>20</v>
      </c>
      <c r="N627">
        <f t="shared" si="9"/>
        <v>0</v>
      </c>
    </row>
    <row r="628" spans="1:14" x14ac:dyDescent="0.3">
      <c r="A628">
        <v>627</v>
      </c>
      <c r="B628" t="s">
        <v>2238</v>
      </c>
      <c r="C628" t="s">
        <v>410</v>
      </c>
      <c r="D628" t="s">
        <v>51</v>
      </c>
      <c r="E628" t="s">
        <v>16</v>
      </c>
      <c r="F628">
        <v>90</v>
      </c>
      <c r="G628" t="s">
        <v>2239</v>
      </c>
      <c r="H628" t="s">
        <v>2240</v>
      </c>
      <c r="I628" t="s">
        <v>32</v>
      </c>
      <c r="J628" s="1">
        <v>44216</v>
      </c>
      <c r="K628">
        <v>59</v>
      </c>
      <c r="L628" t="s">
        <v>70</v>
      </c>
      <c r="N628">
        <f t="shared" si="9"/>
        <v>0</v>
      </c>
    </row>
    <row r="629" spans="1:14" x14ac:dyDescent="0.3">
      <c r="A629">
        <v>628</v>
      </c>
      <c r="B629" t="s">
        <v>2241</v>
      </c>
      <c r="C629" t="s">
        <v>438</v>
      </c>
      <c r="D629" t="s">
        <v>51</v>
      </c>
      <c r="E629" t="s">
        <v>16</v>
      </c>
      <c r="F629">
        <v>30</v>
      </c>
      <c r="G629" t="s">
        <v>2242</v>
      </c>
      <c r="H629" t="s">
        <v>2243</v>
      </c>
      <c r="I629" t="s">
        <v>32</v>
      </c>
      <c r="J629" s="1">
        <v>44852</v>
      </c>
      <c r="K629">
        <v>47</v>
      </c>
      <c r="L629" t="s">
        <v>54</v>
      </c>
      <c r="N629">
        <f t="shared" si="9"/>
        <v>0</v>
      </c>
    </row>
    <row r="630" spans="1:14" x14ac:dyDescent="0.3">
      <c r="A630">
        <v>629</v>
      </c>
      <c r="B630" t="s">
        <v>2244</v>
      </c>
      <c r="C630" t="s">
        <v>1766</v>
      </c>
      <c r="D630" t="s">
        <v>28</v>
      </c>
      <c r="E630" t="s">
        <v>29</v>
      </c>
      <c r="F630">
        <v>60</v>
      </c>
      <c r="G630" t="s">
        <v>2245</v>
      </c>
      <c r="H630" t="s">
        <v>667</v>
      </c>
      <c r="I630" t="s">
        <v>25</v>
      </c>
      <c r="J630" s="1">
        <v>44339</v>
      </c>
      <c r="K630">
        <v>17</v>
      </c>
      <c r="L630" t="s">
        <v>159</v>
      </c>
      <c r="N630">
        <f t="shared" si="9"/>
        <v>0</v>
      </c>
    </row>
    <row r="631" spans="1:14" x14ac:dyDescent="0.3">
      <c r="A631">
        <v>630</v>
      </c>
      <c r="B631" t="s">
        <v>2246</v>
      </c>
      <c r="C631" t="s">
        <v>2247</v>
      </c>
      <c r="D631" t="s">
        <v>92</v>
      </c>
      <c r="E631" t="s">
        <v>29</v>
      </c>
      <c r="F631">
        <v>60</v>
      </c>
      <c r="G631" t="s">
        <v>2248</v>
      </c>
      <c r="H631" t="s">
        <v>34</v>
      </c>
      <c r="I631" t="s">
        <v>1454</v>
      </c>
      <c r="J631" s="1">
        <v>44867</v>
      </c>
      <c r="K631">
        <v>15</v>
      </c>
      <c r="L631" t="s">
        <v>33</v>
      </c>
      <c r="N631">
        <f t="shared" si="9"/>
        <v>0</v>
      </c>
    </row>
    <row r="632" spans="1:14" x14ac:dyDescent="0.3">
      <c r="A632">
        <v>631</v>
      </c>
      <c r="B632" t="s">
        <v>2249</v>
      </c>
      <c r="C632" t="s">
        <v>2188</v>
      </c>
      <c r="D632" t="s">
        <v>28</v>
      </c>
      <c r="E632" t="s">
        <v>29</v>
      </c>
      <c r="F632">
        <v>60</v>
      </c>
      <c r="G632" t="s">
        <v>2248</v>
      </c>
      <c r="H632" t="s">
        <v>2250</v>
      </c>
      <c r="I632" t="s">
        <v>187</v>
      </c>
      <c r="J632" s="1">
        <v>44408</v>
      </c>
      <c r="K632">
        <v>32</v>
      </c>
      <c r="L632" t="s">
        <v>33</v>
      </c>
      <c r="N632">
        <f t="shared" si="9"/>
        <v>0</v>
      </c>
    </row>
    <row r="633" spans="1:14" x14ac:dyDescent="0.3">
      <c r="A633">
        <v>632</v>
      </c>
      <c r="B633" t="s">
        <v>2251</v>
      </c>
      <c r="C633" t="s">
        <v>2252</v>
      </c>
      <c r="D633" t="s">
        <v>28</v>
      </c>
      <c r="E633" t="s">
        <v>29</v>
      </c>
      <c r="F633">
        <v>30</v>
      </c>
      <c r="G633" t="s">
        <v>2248</v>
      </c>
      <c r="H633" t="s">
        <v>615</v>
      </c>
      <c r="I633" t="s">
        <v>32</v>
      </c>
      <c r="J633" s="1">
        <v>43854</v>
      </c>
      <c r="K633">
        <v>25</v>
      </c>
      <c r="L633" t="s">
        <v>159</v>
      </c>
      <c r="N633">
        <f t="shared" si="9"/>
        <v>0</v>
      </c>
    </row>
    <row r="634" spans="1:14" x14ac:dyDescent="0.3">
      <c r="A634">
        <v>633</v>
      </c>
      <c r="B634" t="s">
        <v>2253</v>
      </c>
      <c r="C634" t="s">
        <v>2254</v>
      </c>
      <c r="D634" t="s">
        <v>92</v>
      </c>
      <c r="E634" t="s">
        <v>29</v>
      </c>
      <c r="F634">
        <v>30</v>
      </c>
      <c r="G634" t="s">
        <v>2255</v>
      </c>
      <c r="H634" t="s">
        <v>708</v>
      </c>
      <c r="I634" t="s">
        <v>294</v>
      </c>
      <c r="J634" s="1">
        <v>44126</v>
      </c>
      <c r="K634">
        <v>37</v>
      </c>
      <c r="L634" t="s">
        <v>70</v>
      </c>
      <c r="N634">
        <f t="shared" si="9"/>
        <v>0</v>
      </c>
    </row>
    <row r="635" spans="1:14" x14ac:dyDescent="0.3">
      <c r="A635">
        <v>634</v>
      </c>
      <c r="B635" t="s">
        <v>2256</v>
      </c>
      <c r="C635" t="s">
        <v>2257</v>
      </c>
      <c r="D635" t="s">
        <v>28</v>
      </c>
      <c r="E635" t="s">
        <v>29</v>
      </c>
      <c r="F635">
        <v>60</v>
      </c>
      <c r="G635" t="s">
        <v>2258</v>
      </c>
      <c r="H635" t="s">
        <v>674</v>
      </c>
      <c r="I635" t="s">
        <v>32</v>
      </c>
      <c r="J635" s="1">
        <v>43916</v>
      </c>
      <c r="K635">
        <v>78</v>
      </c>
      <c r="L635" t="s">
        <v>159</v>
      </c>
      <c r="N635">
        <f t="shared" si="9"/>
        <v>0</v>
      </c>
    </row>
    <row r="636" spans="1:14" x14ac:dyDescent="0.3">
      <c r="A636">
        <v>635</v>
      </c>
      <c r="B636" t="s">
        <v>2259</v>
      </c>
      <c r="C636" t="s">
        <v>106</v>
      </c>
      <c r="D636" t="s">
        <v>28</v>
      </c>
      <c r="E636" t="s">
        <v>29</v>
      </c>
      <c r="F636">
        <v>30</v>
      </c>
      <c r="G636" t="s">
        <v>2260</v>
      </c>
      <c r="H636" t="s">
        <v>2261</v>
      </c>
      <c r="I636" t="s">
        <v>32</v>
      </c>
      <c r="J636" s="1">
        <v>44867</v>
      </c>
      <c r="K636">
        <v>69</v>
      </c>
      <c r="L636" t="s">
        <v>70</v>
      </c>
      <c r="N636">
        <f t="shared" si="9"/>
        <v>0</v>
      </c>
    </row>
    <row r="637" spans="1:14" x14ac:dyDescent="0.3">
      <c r="A637">
        <v>636</v>
      </c>
      <c r="B637" t="s">
        <v>2262</v>
      </c>
      <c r="C637" t="s">
        <v>2263</v>
      </c>
      <c r="D637" t="s">
        <v>15</v>
      </c>
      <c r="E637" t="s">
        <v>16</v>
      </c>
      <c r="F637">
        <v>60</v>
      </c>
      <c r="G637" t="s">
        <v>2264</v>
      </c>
      <c r="H637" t="s">
        <v>2265</v>
      </c>
      <c r="I637" t="s">
        <v>1083</v>
      </c>
      <c r="J637" s="1">
        <v>44844</v>
      </c>
      <c r="K637">
        <v>65</v>
      </c>
      <c r="L637" t="s">
        <v>45</v>
      </c>
      <c r="N637">
        <f t="shared" si="9"/>
        <v>0</v>
      </c>
    </row>
    <row r="638" spans="1:14" x14ac:dyDescent="0.3">
      <c r="A638">
        <v>637</v>
      </c>
      <c r="B638" t="s">
        <v>2213</v>
      </c>
      <c r="C638" t="s">
        <v>2266</v>
      </c>
      <c r="D638" t="s">
        <v>28</v>
      </c>
      <c r="E638" t="s">
        <v>29</v>
      </c>
      <c r="F638">
        <v>60</v>
      </c>
      <c r="G638" t="s">
        <v>2264</v>
      </c>
      <c r="H638" t="s">
        <v>2267</v>
      </c>
      <c r="I638" t="s">
        <v>124</v>
      </c>
      <c r="J638" s="1">
        <v>43929</v>
      </c>
      <c r="K638">
        <v>12</v>
      </c>
      <c r="L638" t="s">
        <v>64</v>
      </c>
      <c r="N638">
        <f t="shared" si="9"/>
        <v>0</v>
      </c>
    </row>
    <row r="639" spans="1:14" x14ac:dyDescent="0.3">
      <c r="A639">
        <v>638</v>
      </c>
      <c r="B639" t="s">
        <v>2268</v>
      </c>
      <c r="C639" t="s">
        <v>2269</v>
      </c>
      <c r="D639" t="s">
        <v>51</v>
      </c>
      <c r="E639" t="s">
        <v>16</v>
      </c>
      <c r="F639">
        <v>90</v>
      </c>
      <c r="G639" t="s">
        <v>2270</v>
      </c>
      <c r="H639" t="s">
        <v>2271</v>
      </c>
      <c r="I639" t="s">
        <v>208</v>
      </c>
      <c r="J639" s="1">
        <v>43879</v>
      </c>
      <c r="K639">
        <v>40</v>
      </c>
      <c r="L639" t="s">
        <v>101</v>
      </c>
      <c r="N639">
        <f t="shared" si="9"/>
        <v>0</v>
      </c>
    </row>
    <row r="640" spans="1:14" x14ac:dyDescent="0.3">
      <c r="A640">
        <v>639</v>
      </c>
      <c r="B640" t="s">
        <v>2272</v>
      </c>
      <c r="C640" t="s">
        <v>2273</v>
      </c>
      <c r="D640" t="s">
        <v>15</v>
      </c>
      <c r="E640" t="s">
        <v>16</v>
      </c>
      <c r="F640">
        <v>90</v>
      </c>
      <c r="G640" t="s">
        <v>2274</v>
      </c>
      <c r="H640" t="s">
        <v>1956</v>
      </c>
      <c r="I640" t="s">
        <v>32</v>
      </c>
      <c r="J640" s="1">
        <v>44847</v>
      </c>
      <c r="K640">
        <v>98</v>
      </c>
      <c r="L640" t="s">
        <v>33</v>
      </c>
      <c r="N640">
        <f t="shared" si="9"/>
        <v>0</v>
      </c>
    </row>
    <row r="641" spans="1:14" x14ac:dyDescent="0.3">
      <c r="A641">
        <v>640</v>
      </c>
      <c r="B641" t="s">
        <v>2275</v>
      </c>
      <c r="C641" t="s">
        <v>2276</v>
      </c>
      <c r="D641" t="s">
        <v>28</v>
      </c>
      <c r="E641" t="s">
        <v>29</v>
      </c>
      <c r="F641">
        <v>30</v>
      </c>
      <c r="G641" t="s">
        <v>2277</v>
      </c>
      <c r="H641" t="s">
        <v>2109</v>
      </c>
      <c r="I641" t="s">
        <v>32</v>
      </c>
      <c r="J641" s="1">
        <v>44273</v>
      </c>
      <c r="K641">
        <v>59</v>
      </c>
      <c r="L641" t="s">
        <v>33</v>
      </c>
      <c r="N641">
        <f t="shared" si="9"/>
        <v>0</v>
      </c>
    </row>
    <row r="642" spans="1:14" x14ac:dyDescent="0.3">
      <c r="A642">
        <v>641</v>
      </c>
      <c r="B642" t="s">
        <v>2278</v>
      </c>
      <c r="C642" t="s">
        <v>2279</v>
      </c>
      <c r="D642" t="s">
        <v>28</v>
      </c>
      <c r="E642" t="s">
        <v>29</v>
      </c>
      <c r="F642">
        <v>30</v>
      </c>
      <c r="G642" t="s">
        <v>2280</v>
      </c>
      <c r="H642" t="s">
        <v>1568</v>
      </c>
      <c r="I642" t="s">
        <v>32</v>
      </c>
      <c r="J642" s="1">
        <v>44665</v>
      </c>
      <c r="K642">
        <v>73</v>
      </c>
      <c r="L642" t="s">
        <v>33</v>
      </c>
      <c r="N642">
        <f t="shared" ref="N642:N705" si="10">COUNTBLANK(A642:L642)</f>
        <v>0</v>
      </c>
    </row>
    <row r="643" spans="1:14" x14ac:dyDescent="0.3">
      <c r="A643">
        <v>642</v>
      </c>
      <c r="B643" t="s">
        <v>2281</v>
      </c>
      <c r="C643" t="s">
        <v>2282</v>
      </c>
      <c r="D643" t="s">
        <v>28</v>
      </c>
      <c r="E643" t="s">
        <v>29</v>
      </c>
      <c r="F643">
        <v>30</v>
      </c>
      <c r="G643" t="s">
        <v>2283</v>
      </c>
      <c r="H643" t="s">
        <v>2284</v>
      </c>
      <c r="I643" t="s">
        <v>32</v>
      </c>
      <c r="J643" s="1">
        <v>44428</v>
      </c>
      <c r="K643">
        <v>58</v>
      </c>
      <c r="L643" t="s">
        <v>45</v>
      </c>
      <c r="N643">
        <f t="shared" si="10"/>
        <v>0</v>
      </c>
    </row>
    <row r="644" spans="1:14" x14ac:dyDescent="0.3">
      <c r="A644">
        <v>643</v>
      </c>
      <c r="B644" t="s">
        <v>2285</v>
      </c>
      <c r="C644" t="s">
        <v>2286</v>
      </c>
      <c r="D644" t="s">
        <v>15</v>
      </c>
      <c r="E644" t="s">
        <v>16</v>
      </c>
      <c r="F644">
        <v>30</v>
      </c>
      <c r="G644" t="s">
        <v>2287</v>
      </c>
      <c r="H644" t="s">
        <v>2288</v>
      </c>
      <c r="I644" t="s">
        <v>32</v>
      </c>
      <c r="J644" s="1">
        <v>44159</v>
      </c>
      <c r="K644">
        <v>29</v>
      </c>
      <c r="L644" t="s">
        <v>39</v>
      </c>
      <c r="N644">
        <f t="shared" si="10"/>
        <v>0</v>
      </c>
    </row>
    <row r="645" spans="1:14" x14ac:dyDescent="0.3">
      <c r="A645">
        <v>644</v>
      </c>
      <c r="B645" t="s">
        <v>2289</v>
      </c>
      <c r="C645" t="s">
        <v>1461</v>
      </c>
      <c r="D645" t="s">
        <v>28</v>
      </c>
      <c r="E645" t="s">
        <v>29</v>
      </c>
      <c r="F645">
        <v>60</v>
      </c>
      <c r="G645" t="s">
        <v>2290</v>
      </c>
      <c r="H645" t="s">
        <v>2291</v>
      </c>
      <c r="I645" t="s">
        <v>25</v>
      </c>
      <c r="J645" s="1">
        <v>44680</v>
      </c>
      <c r="K645">
        <v>61</v>
      </c>
      <c r="L645" t="s">
        <v>101</v>
      </c>
      <c r="N645">
        <f t="shared" si="10"/>
        <v>0</v>
      </c>
    </row>
    <row r="646" spans="1:14" x14ac:dyDescent="0.3">
      <c r="A646">
        <v>645</v>
      </c>
      <c r="B646" t="s">
        <v>2292</v>
      </c>
      <c r="C646" t="s">
        <v>2293</v>
      </c>
      <c r="D646" t="s">
        <v>28</v>
      </c>
      <c r="E646" t="s">
        <v>29</v>
      </c>
      <c r="F646">
        <v>30</v>
      </c>
      <c r="G646" t="s">
        <v>2290</v>
      </c>
      <c r="H646" t="s">
        <v>2294</v>
      </c>
      <c r="I646" t="s">
        <v>32</v>
      </c>
      <c r="J646" s="1">
        <v>44000</v>
      </c>
      <c r="K646">
        <v>68</v>
      </c>
      <c r="L646" t="s">
        <v>33</v>
      </c>
      <c r="N646">
        <f t="shared" si="10"/>
        <v>0</v>
      </c>
    </row>
    <row r="647" spans="1:14" x14ac:dyDescent="0.3">
      <c r="A647">
        <v>646</v>
      </c>
      <c r="B647" t="s">
        <v>2295</v>
      </c>
      <c r="C647" t="s">
        <v>2296</v>
      </c>
      <c r="D647" t="s">
        <v>15</v>
      </c>
      <c r="E647" t="s">
        <v>16</v>
      </c>
      <c r="F647">
        <v>90</v>
      </c>
      <c r="G647" t="s">
        <v>2297</v>
      </c>
      <c r="H647" t="s">
        <v>1732</v>
      </c>
      <c r="I647" t="s">
        <v>1733</v>
      </c>
      <c r="J647" s="1">
        <v>44710</v>
      </c>
      <c r="K647">
        <v>67</v>
      </c>
      <c r="L647" t="s">
        <v>101</v>
      </c>
      <c r="N647">
        <f t="shared" si="10"/>
        <v>0</v>
      </c>
    </row>
    <row r="648" spans="1:14" x14ac:dyDescent="0.3">
      <c r="A648">
        <v>647</v>
      </c>
      <c r="B648" t="s">
        <v>2298</v>
      </c>
      <c r="C648" t="s">
        <v>1581</v>
      </c>
      <c r="D648" t="s">
        <v>28</v>
      </c>
      <c r="E648" t="s">
        <v>29</v>
      </c>
      <c r="F648">
        <v>30</v>
      </c>
      <c r="G648" t="s">
        <v>2299</v>
      </c>
      <c r="H648" t="s">
        <v>1598</v>
      </c>
      <c r="I648" t="s">
        <v>32</v>
      </c>
      <c r="J648" s="1">
        <v>44715</v>
      </c>
      <c r="K648">
        <v>98</v>
      </c>
      <c r="L648" t="s">
        <v>39</v>
      </c>
      <c r="N648">
        <f t="shared" si="10"/>
        <v>0</v>
      </c>
    </row>
    <row r="649" spans="1:14" x14ac:dyDescent="0.3">
      <c r="A649">
        <v>648</v>
      </c>
      <c r="B649" t="s">
        <v>2300</v>
      </c>
      <c r="C649" t="s">
        <v>2301</v>
      </c>
      <c r="D649" t="s">
        <v>15</v>
      </c>
      <c r="E649" t="s">
        <v>16</v>
      </c>
      <c r="F649">
        <v>30</v>
      </c>
      <c r="G649" t="s">
        <v>2302</v>
      </c>
      <c r="H649" t="s">
        <v>1785</v>
      </c>
      <c r="I649" t="s">
        <v>32</v>
      </c>
      <c r="J649" s="1">
        <v>44901</v>
      </c>
      <c r="K649">
        <v>97</v>
      </c>
      <c r="L649" t="s">
        <v>80</v>
      </c>
      <c r="N649">
        <f t="shared" si="10"/>
        <v>0</v>
      </c>
    </row>
    <row r="650" spans="1:14" x14ac:dyDescent="0.3">
      <c r="A650">
        <v>649</v>
      </c>
      <c r="B650" t="s">
        <v>2303</v>
      </c>
      <c r="C650" t="s">
        <v>556</v>
      </c>
      <c r="D650" t="s">
        <v>28</v>
      </c>
      <c r="E650" t="s">
        <v>29</v>
      </c>
      <c r="F650">
        <v>90</v>
      </c>
      <c r="G650" t="s">
        <v>2304</v>
      </c>
      <c r="H650" t="s">
        <v>2305</v>
      </c>
      <c r="I650" t="s">
        <v>25</v>
      </c>
      <c r="J650" s="1">
        <v>43921</v>
      </c>
      <c r="K650">
        <v>23</v>
      </c>
      <c r="L650" t="s">
        <v>101</v>
      </c>
      <c r="N650">
        <f t="shared" si="10"/>
        <v>0</v>
      </c>
    </row>
    <row r="651" spans="1:14" x14ac:dyDescent="0.3">
      <c r="A651">
        <v>650</v>
      </c>
      <c r="B651" t="s">
        <v>2234</v>
      </c>
      <c r="C651" t="s">
        <v>2306</v>
      </c>
      <c r="D651" t="s">
        <v>51</v>
      </c>
      <c r="E651" t="s">
        <v>16</v>
      </c>
      <c r="F651">
        <v>60</v>
      </c>
      <c r="G651" t="s">
        <v>2307</v>
      </c>
      <c r="H651" t="s">
        <v>928</v>
      </c>
      <c r="I651" t="s">
        <v>38</v>
      </c>
      <c r="J651" s="1">
        <v>44725</v>
      </c>
      <c r="K651">
        <v>101</v>
      </c>
      <c r="L651" t="s">
        <v>54</v>
      </c>
      <c r="N651">
        <f t="shared" si="10"/>
        <v>0</v>
      </c>
    </row>
    <row r="652" spans="1:14" x14ac:dyDescent="0.3">
      <c r="A652">
        <v>651</v>
      </c>
      <c r="B652" t="s">
        <v>2308</v>
      </c>
      <c r="C652" t="s">
        <v>2309</v>
      </c>
      <c r="D652" t="s">
        <v>51</v>
      </c>
      <c r="E652" t="s">
        <v>16</v>
      </c>
      <c r="F652">
        <v>30</v>
      </c>
      <c r="G652" t="s">
        <v>2310</v>
      </c>
      <c r="H652" t="s">
        <v>2311</v>
      </c>
      <c r="I652" t="s">
        <v>32</v>
      </c>
      <c r="J652" s="1">
        <v>44608</v>
      </c>
      <c r="K652">
        <v>22</v>
      </c>
      <c r="L652" t="s">
        <v>70</v>
      </c>
      <c r="N652">
        <f t="shared" si="10"/>
        <v>0</v>
      </c>
    </row>
    <row r="653" spans="1:14" x14ac:dyDescent="0.3">
      <c r="A653">
        <v>652</v>
      </c>
      <c r="B653" t="s">
        <v>2312</v>
      </c>
      <c r="C653" t="s">
        <v>1585</v>
      </c>
      <c r="D653" t="s">
        <v>28</v>
      </c>
      <c r="E653" t="s">
        <v>29</v>
      </c>
      <c r="F653">
        <v>60</v>
      </c>
      <c r="G653" t="s">
        <v>2313</v>
      </c>
      <c r="H653" t="s">
        <v>634</v>
      </c>
      <c r="I653" t="s">
        <v>32</v>
      </c>
      <c r="J653" s="1">
        <v>44772</v>
      </c>
      <c r="K653">
        <v>4</v>
      </c>
      <c r="L653" t="s">
        <v>45</v>
      </c>
      <c r="N653">
        <f t="shared" si="10"/>
        <v>0</v>
      </c>
    </row>
    <row r="654" spans="1:14" x14ac:dyDescent="0.3">
      <c r="A654">
        <v>653</v>
      </c>
      <c r="B654" t="s">
        <v>2314</v>
      </c>
      <c r="C654" t="s">
        <v>940</v>
      </c>
      <c r="D654" t="s">
        <v>15</v>
      </c>
      <c r="E654" t="s">
        <v>16</v>
      </c>
      <c r="F654">
        <v>90</v>
      </c>
      <c r="G654" t="s">
        <v>2315</v>
      </c>
      <c r="H654" t="s">
        <v>702</v>
      </c>
      <c r="I654" t="s">
        <v>703</v>
      </c>
      <c r="J654" s="1">
        <v>44431</v>
      </c>
      <c r="K654">
        <v>59</v>
      </c>
      <c r="L654" t="s">
        <v>159</v>
      </c>
      <c r="N654">
        <f t="shared" si="10"/>
        <v>0</v>
      </c>
    </row>
    <row r="655" spans="1:14" x14ac:dyDescent="0.3">
      <c r="A655">
        <v>654</v>
      </c>
      <c r="B655" t="s">
        <v>2316</v>
      </c>
      <c r="C655" t="s">
        <v>2317</v>
      </c>
      <c r="D655" t="s">
        <v>41</v>
      </c>
      <c r="E655" t="s">
        <v>16</v>
      </c>
      <c r="F655">
        <v>30</v>
      </c>
      <c r="G655" t="s">
        <v>2318</v>
      </c>
      <c r="H655" t="s">
        <v>1077</v>
      </c>
      <c r="I655" t="s">
        <v>1078</v>
      </c>
      <c r="J655" s="1">
        <v>44502</v>
      </c>
      <c r="K655">
        <v>74</v>
      </c>
      <c r="L655" t="s">
        <v>33</v>
      </c>
      <c r="N655">
        <f t="shared" si="10"/>
        <v>0</v>
      </c>
    </row>
    <row r="656" spans="1:14" x14ac:dyDescent="0.3">
      <c r="A656">
        <v>655</v>
      </c>
      <c r="B656" t="s">
        <v>1470</v>
      </c>
      <c r="C656" t="s">
        <v>2319</v>
      </c>
      <c r="D656" t="s">
        <v>28</v>
      </c>
      <c r="E656" t="s">
        <v>29</v>
      </c>
      <c r="F656">
        <v>60</v>
      </c>
      <c r="G656" t="s">
        <v>2320</v>
      </c>
      <c r="H656" t="s">
        <v>2321</v>
      </c>
      <c r="I656" t="s">
        <v>129</v>
      </c>
      <c r="J656" s="1">
        <v>44667</v>
      </c>
      <c r="K656">
        <v>96</v>
      </c>
      <c r="L656" t="s">
        <v>39</v>
      </c>
      <c r="N656">
        <f t="shared" si="10"/>
        <v>0</v>
      </c>
    </row>
    <row r="657" spans="1:14" x14ac:dyDescent="0.3">
      <c r="A657">
        <v>656</v>
      </c>
      <c r="B657" t="s">
        <v>2322</v>
      </c>
      <c r="C657" t="s">
        <v>2323</v>
      </c>
      <c r="D657" t="s">
        <v>15</v>
      </c>
      <c r="E657" t="s">
        <v>16</v>
      </c>
      <c r="F657">
        <v>60</v>
      </c>
      <c r="G657" t="s">
        <v>2324</v>
      </c>
      <c r="H657" t="s">
        <v>2325</v>
      </c>
      <c r="I657" t="s">
        <v>173</v>
      </c>
      <c r="J657" s="1">
        <v>43946</v>
      </c>
      <c r="K657">
        <v>48</v>
      </c>
      <c r="L657" t="s">
        <v>70</v>
      </c>
      <c r="N657">
        <f t="shared" si="10"/>
        <v>0</v>
      </c>
    </row>
    <row r="658" spans="1:14" x14ac:dyDescent="0.3">
      <c r="A658">
        <v>657</v>
      </c>
      <c r="B658" t="s">
        <v>2326</v>
      </c>
      <c r="C658" t="s">
        <v>152</v>
      </c>
      <c r="D658" t="s">
        <v>15</v>
      </c>
      <c r="E658" t="s">
        <v>16</v>
      </c>
      <c r="F658">
        <v>60</v>
      </c>
      <c r="G658" t="s">
        <v>2324</v>
      </c>
      <c r="H658" t="s">
        <v>1292</v>
      </c>
      <c r="I658" t="s">
        <v>32</v>
      </c>
      <c r="J658" s="1">
        <v>43836</v>
      </c>
      <c r="K658">
        <v>13</v>
      </c>
      <c r="L658" t="s">
        <v>20</v>
      </c>
      <c r="N658">
        <f t="shared" si="10"/>
        <v>0</v>
      </c>
    </row>
    <row r="659" spans="1:14" x14ac:dyDescent="0.3">
      <c r="A659">
        <v>658</v>
      </c>
      <c r="B659" t="s">
        <v>743</v>
      </c>
      <c r="C659" t="s">
        <v>2327</v>
      </c>
      <c r="D659" t="s">
        <v>28</v>
      </c>
      <c r="E659" t="s">
        <v>29</v>
      </c>
      <c r="F659">
        <v>60</v>
      </c>
      <c r="G659" t="s">
        <v>2328</v>
      </c>
      <c r="H659" t="s">
        <v>2329</v>
      </c>
      <c r="I659" t="s">
        <v>2330</v>
      </c>
      <c r="J659" s="1">
        <v>44473</v>
      </c>
      <c r="K659">
        <v>50</v>
      </c>
      <c r="L659" t="s">
        <v>64</v>
      </c>
      <c r="N659">
        <f t="shared" si="10"/>
        <v>0</v>
      </c>
    </row>
    <row r="660" spans="1:14" x14ac:dyDescent="0.3">
      <c r="A660">
        <v>659</v>
      </c>
      <c r="B660" t="s">
        <v>2331</v>
      </c>
      <c r="C660" t="s">
        <v>2332</v>
      </c>
      <c r="D660" t="s">
        <v>51</v>
      </c>
      <c r="E660" t="s">
        <v>16</v>
      </c>
      <c r="F660">
        <v>30</v>
      </c>
      <c r="G660" t="s">
        <v>2333</v>
      </c>
      <c r="H660" t="s">
        <v>2334</v>
      </c>
      <c r="I660" t="s">
        <v>32</v>
      </c>
      <c r="J660" s="1">
        <v>43969</v>
      </c>
      <c r="K660">
        <v>9</v>
      </c>
      <c r="L660" t="s">
        <v>80</v>
      </c>
      <c r="N660">
        <f t="shared" si="10"/>
        <v>0</v>
      </c>
    </row>
    <row r="661" spans="1:14" x14ac:dyDescent="0.3">
      <c r="A661">
        <v>660</v>
      </c>
      <c r="B661" t="s">
        <v>2335</v>
      </c>
      <c r="C661" t="s">
        <v>2336</v>
      </c>
      <c r="D661" t="s">
        <v>28</v>
      </c>
      <c r="E661" t="s">
        <v>29</v>
      </c>
      <c r="F661">
        <v>90</v>
      </c>
      <c r="G661" t="s">
        <v>2337</v>
      </c>
      <c r="H661" t="s">
        <v>2338</v>
      </c>
      <c r="I661" t="s">
        <v>240</v>
      </c>
      <c r="J661" s="1">
        <v>44677</v>
      </c>
      <c r="K661">
        <v>60</v>
      </c>
      <c r="L661" t="s">
        <v>70</v>
      </c>
      <c r="N661">
        <f t="shared" si="10"/>
        <v>0</v>
      </c>
    </row>
    <row r="662" spans="1:14" x14ac:dyDescent="0.3">
      <c r="A662">
        <v>661</v>
      </c>
      <c r="B662" t="s">
        <v>642</v>
      </c>
      <c r="C662" t="s">
        <v>2339</v>
      </c>
      <c r="D662" t="s">
        <v>41</v>
      </c>
      <c r="E662" t="s">
        <v>16</v>
      </c>
      <c r="F662">
        <v>90</v>
      </c>
      <c r="G662" t="s">
        <v>2340</v>
      </c>
      <c r="H662" t="s">
        <v>2341</v>
      </c>
      <c r="I662" t="s">
        <v>2342</v>
      </c>
      <c r="J662" s="1">
        <v>44792</v>
      </c>
      <c r="K662">
        <v>57</v>
      </c>
      <c r="L662" t="s">
        <v>39</v>
      </c>
      <c r="N662">
        <f t="shared" si="10"/>
        <v>0</v>
      </c>
    </row>
    <row r="663" spans="1:14" x14ac:dyDescent="0.3">
      <c r="A663">
        <v>662</v>
      </c>
      <c r="B663" t="s">
        <v>2343</v>
      </c>
      <c r="C663" t="s">
        <v>2344</v>
      </c>
      <c r="D663" t="s">
        <v>15</v>
      </c>
      <c r="E663" t="s">
        <v>16</v>
      </c>
      <c r="F663">
        <v>30</v>
      </c>
      <c r="G663" t="s">
        <v>2345</v>
      </c>
      <c r="H663" t="s">
        <v>389</v>
      </c>
      <c r="I663" t="s">
        <v>32</v>
      </c>
      <c r="J663" s="1">
        <v>43974</v>
      </c>
      <c r="K663">
        <v>24</v>
      </c>
      <c r="L663" t="s">
        <v>54</v>
      </c>
      <c r="N663">
        <f t="shared" si="10"/>
        <v>0</v>
      </c>
    </row>
    <row r="664" spans="1:14" x14ac:dyDescent="0.3">
      <c r="A664">
        <v>663</v>
      </c>
      <c r="B664" t="s">
        <v>2346</v>
      </c>
      <c r="C664" t="s">
        <v>1080</v>
      </c>
      <c r="D664" t="s">
        <v>28</v>
      </c>
      <c r="E664" t="s">
        <v>29</v>
      </c>
      <c r="F664">
        <v>90</v>
      </c>
      <c r="G664" t="s">
        <v>2347</v>
      </c>
      <c r="H664" t="s">
        <v>2348</v>
      </c>
      <c r="I664" t="s">
        <v>32</v>
      </c>
      <c r="J664" s="1">
        <v>44110</v>
      </c>
      <c r="K664">
        <v>61</v>
      </c>
      <c r="L664" t="s">
        <v>33</v>
      </c>
      <c r="N664">
        <f t="shared" si="10"/>
        <v>0</v>
      </c>
    </row>
    <row r="665" spans="1:14" x14ac:dyDescent="0.3">
      <c r="A665">
        <v>664</v>
      </c>
      <c r="B665" t="s">
        <v>276</v>
      </c>
      <c r="C665" t="s">
        <v>2349</v>
      </c>
      <c r="D665" t="s">
        <v>15</v>
      </c>
      <c r="E665" t="s">
        <v>16</v>
      </c>
      <c r="F665">
        <v>60</v>
      </c>
      <c r="G665" t="s">
        <v>2350</v>
      </c>
      <c r="H665" t="s">
        <v>2351</v>
      </c>
      <c r="I665" t="s">
        <v>32</v>
      </c>
      <c r="J665" s="1">
        <v>44060</v>
      </c>
      <c r="K665">
        <v>84</v>
      </c>
      <c r="L665" t="s">
        <v>45</v>
      </c>
      <c r="N665">
        <f t="shared" si="10"/>
        <v>0</v>
      </c>
    </row>
    <row r="666" spans="1:14" x14ac:dyDescent="0.3">
      <c r="A666">
        <v>665</v>
      </c>
      <c r="B666" t="s">
        <v>2352</v>
      </c>
      <c r="C666" t="s">
        <v>1840</v>
      </c>
      <c r="D666" t="s">
        <v>15</v>
      </c>
      <c r="E666" t="s">
        <v>16</v>
      </c>
      <c r="F666">
        <v>30</v>
      </c>
      <c r="G666" t="s">
        <v>2353</v>
      </c>
      <c r="H666" t="s">
        <v>2354</v>
      </c>
      <c r="I666" t="s">
        <v>178</v>
      </c>
      <c r="J666" s="1">
        <v>44675</v>
      </c>
      <c r="K666">
        <v>17</v>
      </c>
      <c r="L666" t="s">
        <v>39</v>
      </c>
      <c r="N666">
        <f t="shared" si="10"/>
        <v>0</v>
      </c>
    </row>
    <row r="667" spans="1:14" x14ac:dyDescent="0.3">
      <c r="A667">
        <v>666</v>
      </c>
      <c r="B667" t="s">
        <v>1065</v>
      </c>
      <c r="C667" t="s">
        <v>2355</v>
      </c>
      <c r="D667" t="s">
        <v>28</v>
      </c>
      <c r="E667" t="s">
        <v>29</v>
      </c>
      <c r="F667">
        <v>30</v>
      </c>
      <c r="G667" t="s">
        <v>2356</v>
      </c>
      <c r="H667" t="s">
        <v>2357</v>
      </c>
      <c r="I667" t="s">
        <v>32</v>
      </c>
      <c r="J667" s="1">
        <v>44386</v>
      </c>
      <c r="K667">
        <v>75</v>
      </c>
      <c r="L667" t="s">
        <v>33</v>
      </c>
      <c r="N667">
        <f t="shared" si="10"/>
        <v>0</v>
      </c>
    </row>
    <row r="668" spans="1:14" x14ac:dyDescent="0.3">
      <c r="A668">
        <v>667</v>
      </c>
      <c r="B668" t="s">
        <v>2358</v>
      </c>
      <c r="C668" t="s">
        <v>2359</v>
      </c>
      <c r="D668" t="s">
        <v>28</v>
      </c>
      <c r="E668" t="s">
        <v>29</v>
      </c>
      <c r="F668">
        <v>30</v>
      </c>
      <c r="G668" t="s">
        <v>2360</v>
      </c>
      <c r="H668" t="s">
        <v>2361</v>
      </c>
      <c r="I668" t="s">
        <v>110</v>
      </c>
      <c r="J668" s="1">
        <v>44378</v>
      </c>
      <c r="K668">
        <v>66</v>
      </c>
      <c r="L668" t="s">
        <v>54</v>
      </c>
      <c r="N668">
        <f t="shared" si="10"/>
        <v>0</v>
      </c>
    </row>
    <row r="669" spans="1:14" x14ac:dyDescent="0.3">
      <c r="A669">
        <v>668</v>
      </c>
      <c r="B669" t="s">
        <v>2335</v>
      </c>
      <c r="C669" t="s">
        <v>2362</v>
      </c>
      <c r="D669" t="s">
        <v>28</v>
      </c>
      <c r="E669" t="s">
        <v>29</v>
      </c>
      <c r="F669">
        <v>90</v>
      </c>
      <c r="G669" t="s">
        <v>2363</v>
      </c>
      <c r="H669" t="s">
        <v>1732</v>
      </c>
      <c r="I669" t="s">
        <v>1733</v>
      </c>
      <c r="J669" s="1">
        <v>44385</v>
      </c>
      <c r="K669">
        <v>17</v>
      </c>
      <c r="L669" t="s">
        <v>70</v>
      </c>
      <c r="N669">
        <f t="shared" si="10"/>
        <v>0</v>
      </c>
    </row>
    <row r="670" spans="1:14" x14ac:dyDescent="0.3">
      <c r="A670">
        <v>669</v>
      </c>
      <c r="B670" t="s">
        <v>2364</v>
      </c>
      <c r="C670" t="s">
        <v>2365</v>
      </c>
      <c r="D670" t="s">
        <v>28</v>
      </c>
      <c r="E670" t="s">
        <v>29</v>
      </c>
      <c r="F670">
        <v>30</v>
      </c>
      <c r="G670" t="s">
        <v>2363</v>
      </c>
      <c r="H670" t="s">
        <v>2366</v>
      </c>
      <c r="I670" t="s">
        <v>1367</v>
      </c>
      <c r="J670" s="1">
        <v>44439</v>
      </c>
      <c r="K670">
        <v>37</v>
      </c>
      <c r="L670" t="s">
        <v>80</v>
      </c>
      <c r="N670">
        <f t="shared" si="10"/>
        <v>0</v>
      </c>
    </row>
    <row r="671" spans="1:14" x14ac:dyDescent="0.3">
      <c r="A671">
        <v>670</v>
      </c>
      <c r="B671" t="s">
        <v>2367</v>
      </c>
      <c r="C671" t="s">
        <v>2368</v>
      </c>
      <c r="D671" t="s">
        <v>28</v>
      </c>
      <c r="E671" t="s">
        <v>29</v>
      </c>
      <c r="F671">
        <v>30</v>
      </c>
      <c r="G671" t="s">
        <v>2369</v>
      </c>
      <c r="H671" t="s">
        <v>951</v>
      </c>
      <c r="I671" t="s">
        <v>95</v>
      </c>
      <c r="J671" s="1">
        <v>44014</v>
      </c>
      <c r="K671">
        <v>84</v>
      </c>
      <c r="L671" t="s">
        <v>159</v>
      </c>
      <c r="N671">
        <f t="shared" si="10"/>
        <v>0</v>
      </c>
    </row>
    <row r="672" spans="1:14" x14ac:dyDescent="0.3">
      <c r="A672">
        <v>671</v>
      </c>
      <c r="B672" t="s">
        <v>2370</v>
      </c>
      <c r="C672" t="s">
        <v>2371</v>
      </c>
      <c r="D672" t="s">
        <v>51</v>
      </c>
      <c r="E672" t="s">
        <v>16</v>
      </c>
      <c r="F672">
        <v>30</v>
      </c>
      <c r="G672" t="s">
        <v>2372</v>
      </c>
      <c r="H672" t="s">
        <v>2373</v>
      </c>
      <c r="I672" t="s">
        <v>32</v>
      </c>
      <c r="J672" s="1">
        <v>44034</v>
      </c>
      <c r="K672">
        <v>9</v>
      </c>
      <c r="L672" t="s">
        <v>80</v>
      </c>
      <c r="N672">
        <f t="shared" si="10"/>
        <v>0</v>
      </c>
    </row>
    <row r="673" spans="1:14" x14ac:dyDescent="0.3">
      <c r="A673">
        <v>672</v>
      </c>
      <c r="B673" t="s">
        <v>2374</v>
      </c>
      <c r="C673" t="s">
        <v>1356</v>
      </c>
      <c r="D673" t="s">
        <v>51</v>
      </c>
      <c r="E673" t="s">
        <v>16</v>
      </c>
      <c r="F673">
        <v>60</v>
      </c>
      <c r="G673" t="s">
        <v>2375</v>
      </c>
      <c r="H673" t="s">
        <v>2376</v>
      </c>
      <c r="I673" t="s">
        <v>32</v>
      </c>
      <c r="J673" s="1">
        <v>43898</v>
      </c>
      <c r="K673">
        <v>10</v>
      </c>
      <c r="L673" t="s">
        <v>159</v>
      </c>
      <c r="N673">
        <f t="shared" si="10"/>
        <v>0</v>
      </c>
    </row>
    <row r="674" spans="1:14" x14ac:dyDescent="0.3">
      <c r="A674">
        <v>673</v>
      </c>
      <c r="B674" t="s">
        <v>2377</v>
      </c>
      <c r="C674" t="s">
        <v>2378</v>
      </c>
      <c r="D674" t="s">
        <v>41</v>
      </c>
      <c r="E674" t="s">
        <v>16</v>
      </c>
      <c r="F674">
        <v>30</v>
      </c>
      <c r="G674" t="s">
        <v>2379</v>
      </c>
      <c r="H674" t="s">
        <v>2380</v>
      </c>
      <c r="I674" t="s">
        <v>173</v>
      </c>
      <c r="J674" s="1">
        <v>44074</v>
      </c>
      <c r="K674">
        <v>76</v>
      </c>
      <c r="L674" t="s">
        <v>39</v>
      </c>
      <c r="N674">
        <f t="shared" si="10"/>
        <v>0</v>
      </c>
    </row>
    <row r="675" spans="1:14" x14ac:dyDescent="0.3">
      <c r="A675">
        <v>674</v>
      </c>
      <c r="B675" t="s">
        <v>2381</v>
      </c>
      <c r="C675" t="s">
        <v>2382</v>
      </c>
      <c r="D675" t="s">
        <v>28</v>
      </c>
      <c r="E675" t="s">
        <v>29</v>
      </c>
      <c r="F675">
        <v>30</v>
      </c>
      <c r="G675" t="s">
        <v>2383</v>
      </c>
      <c r="H675" t="s">
        <v>641</v>
      </c>
      <c r="I675" t="s">
        <v>294</v>
      </c>
      <c r="J675" s="1">
        <v>44826</v>
      </c>
      <c r="K675">
        <v>7</v>
      </c>
      <c r="L675" t="s">
        <v>45</v>
      </c>
      <c r="N675">
        <f t="shared" si="10"/>
        <v>0</v>
      </c>
    </row>
    <row r="676" spans="1:14" x14ac:dyDescent="0.3">
      <c r="A676">
        <v>675</v>
      </c>
      <c r="B676" t="s">
        <v>2384</v>
      </c>
      <c r="C676" t="s">
        <v>2385</v>
      </c>
      <c r="D676" t="s">
        <v>28</v>
      </c>
      <c r="E676" t="s">
        <v>29</v>
      </c>
      <c r="F676">
        <v>60</v>
      </c>
      <c r="G676" t="s">
        <v>2386</v>
      </c>
      <c r="H676" t="s">
        <v>2387</v>
      </c>
      <c r="I676" t="s">
        <v>146</v>
      </c>
      <c r="J676" s="1">
        <v>44881</v>
      </c>
      <c r="K676">
        <v>101</v>
      </c>
      <c r="L676" t="s">
        <v>159</v>
      </c>
      <c r="N676">
        <f t="shared" si="10"/>
        <v>0</v>
      </c>
    </row>
    <row r="677" spans="1:14" x14ac:dyDescent="0.3">
      <c r="A677">
        <v>676</v>
      </c>
      <c r="B677" t="s">
        <v>2388</v>
      </c>
      <c r="C677" t="s">
        <v>2389</v>
      </c>
      <c r="D677" t="s">
        <v>28</v>
      </c>
      <c r="E677" t="s">
        <v>29</v>
      </c>
      <c r="F677">
        <v>60</v>
      </c>
      <c r="G677" t="s">
        <v>2390</v>
      </c>
      <c r="H677" t="s">
        <v>1619</v>
      </c>
      <c r="I677" t="s">
        <v>44</v>
      </c>
      <c r="J677" s="1">
        <v>44290</v>
      </c>
      <c r="K677">
        <v>61</v>
      </c>
      <c r="L677" t="s">
        <v>101</v>
      </c>
      <c r="N677">
        <f t="shared" si="10"/>
        <v>0</v>
      </c>
    </row>
    <row r="678" spans="1:14" x14ac:dyDescent="0.3">
      <c r="A678">
        <v>677</v>
      </c>
      <c r="B678" t="s">
        <v>2391</v>
      </c>
      <c r="C678" t="s">
        <v>2392</v>
      </c>
      <c r="D678" t="s">
        <v>15</v>
      </c>
      <c r="E678" t="s">
        <v>16</v>
      </c>
      <c r="F678">
        <v>30</v>
      </c>
      <c r="G678" t="s">
        <v>2390</v>
      </c>
      <c r="H678" t="s">
        <v>2393</v>
      </c>
      <c r="I678" t="s">
        <v>1449</v>
      </c>
      <c r="J678" s="1">
        <v>44457</v>
      </c>
      <c r="K678">
        <v>91</v>
      </c>
      <c r="L678" t="s">
        <v>64</v>
      </c>
      <c r="N678">
        <f t="shared" si="10"/>
        <v>0</v>
      </c>
    </row>
    <row r="679" spans="1:14" x14ac:dyDescent="0.3">
      <c r="A679">
        <v>678</v>
      </c>
      <c r="B679" t="s">
        <v>2394</v>
      </c>
      <c r="C679" t="s">
        <v>2395</v>
      </c>
      <c r="D679" t="s">
        <v>15</v>
      </c>
      <c r="E679" t="s">
        <v>16</v>
      </c>
      <c r="F679">
        <v>30</v>
      </c>
      <c r="G679" t="s">
        <v>2396</v>
      </c>
      <c r="H679" t="s">
        <v>2397</v>
      </c>
      <c r="I679" t="s">
        <v>187</v>
      </c>
      <c r="J679" s="1">
        <v>44721</v>
      </c>
      <c r="K679">
        <v>86</v>
      </c>
      <c r="L679" t="s">
        <v>80</v>
      </c>
      <c r="N679">
        <f t="shared" si="10"/>
        <v>0</v>
      </c>
    </row>
    <row r="680" spans="1:14" x14ac:dyDescent="0.3">
      <c r="A680">
        <v>679</v>
      </c>
      <c r="B680" t="s">
        <v>2398</v>
      </c>
      <c r="C680" t="s">
        <v>2399</v>
      </c>
      <c r="D680" t="s">
        <v>28</v>
      </c>
      <c r="E680" t="s">
        <v>29</v>
      </c>
      <c r="F680">
        <v>90</v>
      </c>
      <c r="G680" t="s">
        <v>2400</v>
      </c>
      <c r="H680" t="s">
        <v>2401</v>
      </c>
      <c r="I680" t="s">
        <v>178</v>
      </c>
      <c r="J680" s="1">
        <v>44358</v>
      </c>
      <c r="K680">
        <v>60</v>
      </c>
      <c r="L680" t="s">
        <v>54</v>
      </c>
      <c r="N680">
        <f t="shared" si="10"/>
        <v>0</v>
      </c>
    </row>
    <row r="681" spans="1:14" x14ac:dyDescent="0.3">
      <c r="A681">
        <v>680</v>
      </c>
      <c r="B681" t="s">
        <v>2402</v>
      </c>
      <c r="C681" t="s">
        <v>1863</v>
      </c>
      <c r="D681" t="s">
        <v>28</v>
      </c>
      <c r="E681" t="s">
        <v>29</v>
      </c>
      <c r="F681">
        <v>60</v>
      </c>
      <c r="G681" t="s">
        <v>2403</v>
      </c>
      <c r="H681" t="s">
        <v>2404</v>
      </c>
      <c r="I681" t="s">
        <v>886</v>
      </c>
      <c r="J681" s="1">
        <v>44337</v>
      </c>
      <c r="K681">
        <v>68</v>
      </c>
      <c r="L681" t="s">
        <v>159</v>
      </c>
      <c r="N681">
        <f t="shared" si="10"/>
        <v>0</v>
      </c>
    </row>
    <row r="682" spans="1:14" x14ac:dyDescent="0.3">
      <c r="A682">
        <v>681</v>
      </c>
      <c r="B682" t="s">
        <v>2405</v>
      </c>
      <c r="C682" t="s">
        <v>2406</v>
      </c>
      <c r="D682" t="s">
        <v>28</v>
      </c>
      <c r="E682" t="s">
        <v>29</v>
      </c>
      <c r="F682">
        <v>90</v>
      </c>
      <c r="G682" t="s">
        <v>2407</v>
      </c>
      <c r="H682" t="s">
        <v>2408</v>
      </c>
      <c r="I682" t="s">
        <v>187</v>
      </c>
      <c r="J682" s="1">
        <v>44463</v>
      </c>
      <c r="K682">
        <v>61</v>
      </c>
      <c r="L682" t="s">
        <v>33</v>
      </c>
      <c r="N682">
        <f t="shared" si="10"/>
        <v>0</v>
      </c>
    </row>
    <row r="683" spans="1:14" x14ac:dyDescent="0.3">
      <c r="A683">
        <v>682</v>
      </c>
      <c r="B683" t="s">
        <v>2409</v>
      </c>
      <c r="C683" t="s">
        <v>2410</v>
      </c>
      <c r="D683" t="s">
        <v>28</v>
      </c>
      <c r="E683" t="s">
        <v>29</v>
      </c>
      <c r="F683">
        <v>90</v>
      </c>
      <c r="G683" t="s">
        <v>2407</v>
      </c>
      <c r="H683" t="s">
        <v>2411</v>
      </c>
      <c r="I683" t="s">
        <v>25</v>
      </c>
      <c r="J683" s="1">
        <v>44535</v>
      </c>
      <c r="K683">
        <v>69</v>
      </c>
      <c r="L683" t="s">
        <v>20</v>
      </c>
      <c r="N683">
        <f t="shared" si="10"/>
        <v>0</v>
      </c>
    </row>
    <row r="684" spans="1:14" x14ac:dyDescent="0.3">
      <c r="A684">
        <v>683</v>
      </c>
      <c r="B684" t="s">
        <v>2412</v>
      </c>
      <c r="C684" t="s">
        <v>2413</v>
      </c>
      <c r="D684" t="s">
        <v>28</v>
      </c>
      <c r="E684" t="s">
        <v>29</v>
      </c>
      <c r="F684">
        <v>60</v>
      </c>
      <c r="G684" t="s">
        <v>2414</v>
      </c>
      <c r="H684" t="s">
        <v>451</v>
      </c>
      <c r="I684" t="s">
        <v>294</v>
      </c>
      <c r="J684" s="1">
        <v>44292</v>
      </c>
      <c r="K684">
        <v>27</v>
      </c>
      <c r="L684" t="s">
        <v>45</v>
      </c>
      <c r="N684">
        <f t="shared" si="10"/>
        <v>0</v>
      </c>
    </row>
    <row r="685" spans="1:14" x14ac:dyDescent="0.3">
      <c r="A685">
        <v>684</v>
      </c>
      <c r="B685" t="s">
        <v>2415</v>
      </c>
      <c r="C685" t="s">
        <v>2416</v>
      </c>
      <c r="D685" t="s">
        <v>28</v>
      </c>
      <c r="E685" t="s">
        <v>29</v>
      </c>
      <c r="F685">
        <v>30</v>
      </c>
      <c r="G685" t="s">
        <v>2417</v>
      </c>
      <c r="H685" t="s">
        <v>2418</v>
      </c>
      <c r="I685" t="s">
        <v>32</v>
      </c>
      <c r="J685" s="1">
        <v>44379</v>
      </c>
      <c r="K685">
        <v>64</v>
      </c>
      <c r="L685" t="s">
        <v>20</v>
      </c>
      <c r="N685">
        <f t="shared" si="10"/>
        <v>0</v>
      </c>
    </row>
    <row r="686" spans="1:14" x14ac:dyDescent="0.3">
      <c r="A686">
        <v>685</v>
      </c>
      <c r="B686" t="s">
        <v>2419</v>
      </c>
      <c r="C686" t="s">
        <v>1286</v>
      </c>
      <c r="D686" t="s">
        <v>15</v>
      </c>
      <c r="E686" t="s">
        <v>16</v>
      </c>
      <c r="F686">
        <v>90</v>
      </c>
      <c r="G686" t="s">
        <v>2420</v>
      </c>
      <c r="H686" t="s">
        <v>1977</v>
      </c>
      <c r="I686" t="s">
        <v>124</v>
      </c>
      <c r="J686" s="1">
        <v>44039</v>
      </c>
      <c r="K686">
        <v>7</v>
      </c>
      <c r="L686" t="s">
        <v>64</v>
      </c>
      <c r="N686">
        <f t="shared" si="10"/>
        <v>0</v>
      </c>
    </row>
    <row r="687" spans="1:14" x14ac:dyDescent="0.3">
      <c r="A687">
        <v>686</v>
      </c>
      <c r="B687" t="s">
        <v>2421</v>
      </c>
      <c r="C687" t="s">
        <v>2422</v>
      </c>
      <c r="D687" t="s">
        <v>51</v>
      </c>
      <c r="E687" t="s">
        <v>16</v>
      </c>
      <c r="F687">
        <v>90</v>
      </c>
      <c r="G687" t="s">
        <v>2423</v>
      </c>
      <c r="H687" t="s">
        <v>491</v>
      </c>
      <c r="I687" t="s">
        <v>32</v>
      </c>
      <c r="J687" s="1">
        <v>44548</v>
      </c>
      <c r="K687">
        <v>70</v>
      </c>
      <c r="L687" t="s">
        <v>54</v>
      </c>
      <c r="N687">
        <f t="shared" si="10"/>
        <v>0</v>
      </c>
    </row>
    <row r="688" spans="1:14" x14ac:dyDescent="0.3">
      <c r="A688">
        <v>687</v>
      </c>
      <c r="B688" t="s">
        <v>2424</v>
      </c>
      <c r="C688" t="s">
        <v>1669</v>
      </c>
      <c r="D688" t="s">
        <v>28</v>
      </c>
      <c r="E688" t="s">
        <v>29</v>
      </c>
      <c r="F688">
        <v>90</v>
      </c>
      <c r="G688" t="s">
        <v>2425</v>
      </c>
      <c r="H688" t="s">
        <v>776</v>
      </c>
      <c r="I688" t="s">
        <v>777</v>
      </c>
      <c r="J688" s="1">
        <v>44064</v>
      </c>
      <c r="K688">
        <v>57</v>
      </c>
      <c r="L688" t="s">
        <v>80</v>
      </c>
      <c r="N688">
        <f t="shared" si="10"/>
        <v>0</v>
      </c>
    </row>
    <row r="689" spans="1:14" x14ac:dyDescent="0.3">
      <c r="A689">
        <v>688</v>
      </c>
      <c r="B689" t="s">
        <v>2426</v>
      </c>
      <c r="C689" t="s">
        <v>2427</v>
      </c>
      <c r="D689" t="s">
        <v>28</v>
      </c>
      <c r="E689" t="s">
        <v>29</v>
      </c>
      <c r="F689">
        <v>60</v>
      </c>
      <c r="G689" t="s">
        <v>2425</v>
      </c>
      <c r="H689" t="s">
        <v>502</v>
      </c>
      <c r="I689" t="s">
        <v>294</v>
      </c>
      <c r="J689" s="1">
        <v>44662</v>
      </c>
      <c r="K689">
        <v>42</v>
      </c>
      <c r="L689" t="s">
        <v>45</v>
      </c>
      <c r="N689">
        <f t="shared" si="10"/>
        <v>0</v>
      </c>
    </row>
    <row r="690" spans="1:14" x14ac:dyDescent="0.3">
      <c r="A690">
        <v>689</v>
      </c>
      <c r="B690" t="s">
        <v>905</v>
      </c>
      <c r="C690" t="s">
        <v>2428</v>
      </c>
      <c r="D690" t="s">
        <v>28</v>
      </c>
      <c r="E690" t="s">
        <v>29</v>
      </c>
      <c r="F690">
        <v>60</v>
      </c>
      <c r="G690" t="s">
        <v>2429</v>
      </c>
      <c r="H690" t="s">
        <v>2341</v>
      </c>
      <c r="I690" t="s">
        <v>2342</v>
      </c>
      <c r="J690" s="1">
        <v>44320</v>
      </c>
      <c r="K690">
        <v>24</v>
      </c>
      <c r="L690" t="s">
        <v>64</v>
      </c>
      <c r="N690">
        <f t="shared" si="10"/>
        <v>0</v>
      </c>
    </row>
    <row r="691" spans="1:14" x14ac:dyDescent="0.3">
      <c r="A691">
        <v>690</v>
      </c>
      <c r="B691" t="s">
        <v>2430</v>
      </c>
      <c r="C691" t="s">
        <v>2431</v>
      </c>
      <c r="D691" t="s">
        <v>28</v>
      </c>
      <c r="E691" t="s">
        <v>29</v>
      </c>
      <c r="F691">
        <v>30</v>
      </c>
      <c r="G691" t="s">
        <v>2432</v>
      </c>
      <c r="H691" t="s">
        <v>18</v>
      </c>
      <c r="I691" t="s">
        <v>19</v>
      </c>
      <c r="J691" s="1">
        <v>44783</v>
      </c>
      <c r="K691">
        <v>82</v>
      </c>
      <c r="L691" t="s">
        <v>45</v>
      </c>
      <c r="N691">
        <f t="shared" si="10"/>
        <v>0</v>
      </c>
    </row>
    <row r="692" spans="1:14" x14ac:dyDescent="0.3">
      <c r="A692">
        <v>691</v>
      </c>
      <c r="B692" t="s">
        <v>2433</v>
      </c>
      <c r="C692" t="s">
        <v>2434</v>
      </c>
      <c r="D692" t="s">
        <v>51</v>
      </c>
      <c r="E692" t="s">
        <v>16</v>
      </c>
      <c r="F692">
        <v>30</v>
      </c>
      <c r="G692" t="s">
        <v>2435</v>
      </c>
      <c r="H692" t="s">
        <v>2436</v>
      </c>
      <c r="I692" t="s">
        <v>294</v>
      </c>
      <c r="J692" s="1">
        <v>44729</v>
      </c>
      <c r="K692">
        <v>34</v>
      </c>
      <c r="L692" t="s">
        <v>39</v>
      </c>
      <c r="N692">
        <f t="shared" si="10"/>
        <v>0</v>
      </c>
    </row>
    <row r="693" spans="1:14" x14ac:dyDescent="0.3">
      <c r="A693">
        <v>692</v>
      </c>
      <c r="B693" t="s">
        <v>2437</v>
      </c>
      <c r="C693" t="s">
        <v>2438</v>
      </c>
      <c r="D693" t="s">
        <v>28</v>
      </c>
      <c r="E693" t="s">
        <v>29</v>
      </c>
      <c r="F693">
        <v>30</v>
      </c>
      <c r="G693" t="s">
        <v>2435</v>
      </c>
      <c r="H693" t="s">
        <v>311</v>
      </c>
      <c r="I693" t="s">
        <v>32</v>
      </c>
      <c r="J693" s="1">
        <v>44117</v>
      </c>
      <c r="K693">
        <v>34</v>
      </c>
      <c r="L693" t="s">
        <v>45</v>
      </c>
      <c r="N693">
        <f t="shared" si="10"/>
        <v>0</v>
      </c>
    </row>
    <row r="694" spans="1:14" x14ac:dyDescent="0.3">
      <c r="A694">
        <v>693</v>
      </c>
      <c r="B694" t="s">
        <v>2439</v>
      </c>
      <c r="C694" t="s">
        <v>1154</v>
      </c>
      <c r="D694" t="s">
        <v>15</v>
      </c>
      <c r="E694" t="s">
        <v>16</v>
      </c>
      <c r="F694">
        <v>90</v>
      </c>
      <c r="G694" t="s">
        <v>2440</v>
      </c>
      <c r="H694" t="s">
        <v>2441</v>
      </c>
      <c r="I694" t="s">
        <v>1199</v>
      </c>
      <c r="J694" s="1">
        <v>44154</v>
      </c>
      <c r="K694">
        <v>11</v>
      </c>
      <c r="L694" t="s">
        <v>39</v>
      </c>
      <c r="N694">
        <f t="shared" si="10"/>
        <v>0</v>
      </c>
    </row>
    <row r="695" spans="1:14" x14ac:dyDescent="0.3">
      <c r="A695">
        <v>694</v>
      </c>
      <c r="B695" t="s">
        <v>2442</v>
      </c>
      <c r="C695" t="s">
        <v>1935</v>
      </c>
      <c r="D695" t="s">
        <v>92</v>
      </c>
      <c r="E695" t="s">
        <v>16</v>
      </c>
      <c r="F695">
        <v>90</v>
      </c>
      <c r="G695" t="s">
        <v>2443</v>
      </c>
      <c r="H695" t="s">
        <v>2444</v>
      </c>
      <c r="I695" t="s">
        <v>32</v>
      </c>
      <c r="J695" s="1">
        <v>43909</v>
      </c>
      <c r="K695">
        <v>85</v>
      </c>
      <c r="L695" t="s">
        <v>39</v>
      </c>
      <c r="N695">
        <f t="shared" si="10"/>
        <v>0</v>
      </c>
    </row>
    <row r="696" spans="1:14" x14ac:dyDescent="0.3">
      <c r="A696">
        <v>695</v>
      </c>
      <c r="B696" t="s">
        <v>2445</v>
      </c>
      <c r="C696" t="s">
        <v>1251</v>
      </c>
      <c r="D696" t="s">
        <v>28</v>
      </c>
      <c r="E696" t="s">
        <v>29</v>
      </c>
      <c r="F696">
        <v>90</v>
      </c>
      <c r="G696" t="s">
        <v>2446</v>
      </c>
      <c r="H696" t="s">
        <v>2447</v>
      </c>
      <c r="I696" t="s">
        <v>1869</v>
      </c>
      <c r="J696" s="1">
        <v>44175</v>
      </c>
      <c r="K696">
        <v>20</v>
      </c>
      <c r="L696" t="s">
        <v>20</v>
      </c>
      <c r="N696">
        <f t="shared" si="10"/>
        <v>0</v>
      </c>
    </row>
    <row r="697" spans="1:14" x14ac:dyDescent="0.3">
      <c r="A697">
        <v>696</v>
      </c>
      <c r="B697" t="s">
        <v>2448</v>
      </c>
      <c r="C697" t="s">
        <v>2449</v>
      </c>
      <c r="D697" t="s">
        <v>28</v>
      </c>
      <c r="E697" t="s">
        <v>29</v>
      </c>
      <c r="F697">
        <v>30</v>
      </c>
      <c r="G697" t="s">
        <v>2450</v>
      </c>
      <c r="H697" t="s">
        <v>1845</v>
      </c>
      <c r="I697" t="s">
        <v>294</v>
      </c>
      <c r="J697" s="1">
        <v>44516</v>
      </c>
      <c r="K697">
        <v>31</v>
      </c>
      <c r="L697" t="s">
        <v>101</v>
      </c>
      <c r="N697">
        <f t="shared" si="10"/>
        <v>0</v>
      </c>
    </row>
    <row r="698" spans="1:14" x14ac:dyDescent="0.3">
      <c r="A698">
        <v>697</v>
      </c>
      <c r="B698" t="s">
        <v>2206</v>
      </c>
      <c r="C698" t="s">
        <v>2451</v>
      </c>
      <c r="D698" t="s">
        <v>28</v>
      </c>
      <c r="E698" t="s">
        <v>29</v>
      </c>
      <c r="F698">
        <v>90</v>
      </c>
      <c r="G698" t="s">
        <v>2450</v>
      </c>
      <c r="H698" t="s">
        <v>275</v>
      </c>
      <c r="I698" t="s">
        <v>32</v>
      </c>
      <c r="J698" s="1">
        <v>44322</v>
      </c>
      <c r="K698">
        <v>18</v>
      </c>
      <c r="L698" t="s">
        <v>33</v>
      </c>
      <c r="N698">
        <f t="shared" si="10"/>
        <v>0</v>
      </c>
    </row>
    <row r="699" spans="1:14" x14ac:dyDescent="0.3">
      <c r="A699">
        <v>698</v>
      </c>
      <c r="B699" t="s">
        <v>2452</v>
      </c>
      <c r="C699" t="s">
        <v>2453</v>
      </c>
      <c r="D699" t="s">
        <v>15</v>
      </c>
      <c r="E699" t="s">
        <v>16</v>
      </c>
      <c r="F699">
        <v>90</v>
      </c>
      <c r="G699" t="s">
        <v>2454</v>
      </c>
      <c r="H699" t="s">
        <v>2336</v>
      </c>
      <c r="I699" t="s">
        <v>32</v>
      </c>
      <c r="J699" s="1">
        <v>44620</v>
      </c>
      <c r="K699">
        <v>10</v>
      </c>
      <c r="L699" t="s">
        <v>54</v>
      </c>
      <c r="N699">
        <f t="shared" si="10"/>
        <v>0</v>
      </c>
    </row>
    <row r="700" spans="1:14" x14ac:dyDescent="0.3">
      <c r="A700">
        <v>699</v>
      </c>
      <c r="B700" t="s">
        <v>2455</v>
      </c>
      <c r="C700" t="s">
        <v>1710</v>
      </c>
      <c r="D700" t="s">
        <v>51</v>
      </c>
      <c r="E700" t="s">
        <v>16</v>
      </c>
      <c r="F700">
        <v>30</v>
      </c>
      <c r="G700" t="s">
        <v>2456</v>
      </c>
      <c r="H700" t="s">
        <v>641</v>
      </c>
      <c r="I700" t="s">
        <v>294</v>
      </c>
      <c r="J700" s="1">
        <v>44925</v>
      </c>
      <c r="K700">
        <v>17</v>
      </c>
      <c r="L700" t="s">
        <v>80</v>
      </c>
      <c r="N700">
        <f t="shared" si="10"/>
        <v>0</v>
      </c>
    </row>
    <row r="701" spans="1:14" x14ac:dyDescent="0.3">
      <c r="A701">
        <v>700</v>
      </c>
      <c r="B701" t="s">
        <v>2457</v>
      </c>
      <c r="C701" t="s">
        <v>2458</v>
      </c>
      <c r="D701" t="s">
        <v>51</v>
      </c>
      <c r="E701" t="s">
        <v>16</v>
      </c>
      <c r="F701">
        <v>30</v>
      </c>
      <c r="G701" t="s">
        <v>2459</v>
      </c>
      <c r="H701" t="s">
        <v>346</v>
      </c>
      <c r="I701" t="s">
        <v>32</v>
      </c>
      <c r="J701" s="1">
        <v>43985</v>
      </c>
      <c r="K701">
        <v>44</v>
      </c>
      <c r="L701" t="s">
        <v>70</v>
      </c>
      <c r="N701">
        <f t="shared" si="10"/>
        <v>0</v>
      </c>
    </row>
    <row r="702" spans="1:14" x14ac:dyDescent="0.3">
      <c r="A702">
        <v>701</v>
      </c>
      <c r="B702" t="s">
        <v>2460</v>
      </c>
      <c r="C702" t="s">
        <v>2461</v>
      </c>
      <c r="D702" t="s">
        <v>51</v>
      </c>
      <c r="E702" t="s">
        <v>16</v>
      </c>
      <c r="F702">
        <v>90</v>
      </c>
      <c r="G702" t="s">
        <v>2462</v>
      </c>
      <c r="H702" t="s">
        <v>2049</v>
      </c>
      <c r="I702" t="s">
        <v>32</v>
      </c>
      <c r="J702" s="1">
        <v>44887</v>
      </c>
      <c r="K702">
        <v>53</v>
      </c>
      <c r="L702" t="s">
        <v>39</v>
      </c>
      <c r="N702">
        <f t="shared" si="10"/>
        <v>0</v>
      </c>
    </row>
    <row r="703" spans="1:14" x14ac:dyDescent="0.3">
      <c r="A703">
        <v>702</v>
      </c>
      <c r="B703" t="s">
        <v>2463</v>
      </c>
      <c r="C703" t="s">
        <v>1573</v>
      </c>
      <c r="D703" t="s">
        <v>15</v>
      </c>
      <c r="E703" t="s">
        <v>16</v>
      </c>
      <c r="F703">
        <v>60</v>
      </c>
      <c r="G703" t="s">
        <v>2464</v>
      </c>
      <c r="H703" t="s">
        <v>1845</v>
      </c>
      <c r="I703" t="s">
        <v>294</v>
      </c>
      <c r="J703" s="1">
        <v>44775</v>
      </c>
      <c r="K703">
        <v>17</v>
      </c>
      <c r="L703" t="s">
        <v>54</v>
      </c>
      <c r="N703">
        <f t="shared" si="10"/>
        <v>0</v>
      </c>
    </row>
    <row r="704" spans="1:14" x14ac:dyDescent="0.3">
      <c r="A704">
        <v>703</v>
      </c>
      <c r="B704" t="s">
        <v>2465</v>
      </c>
      <c r="C704" t="s">
        <v>653</v>
      </c>
      <c r="D704" t="s">
        <v>51</v>
      </c>
      <c r="E704" t="s">
        <v>16</v>
      </c>
      <c r="F704">
        <v>90</v>
      </c>
      <c r="G704" t="s">
        <v>2466</v>
      </c>
      <c r="H704" t="s">
        <v>641</v>
      </c>
      <c r="I704" t="s">
        <v>294</v>
      </c>
      <c r="J704" s="1">
        <v>43882</v>
      </c>
      <c r="K704">
        <v>70</v>
      </c>
      <c r="L704" t="s">
        <v>20</v>
      </c>
      <c r="N704">
        <f t="shared" si="10"/>
        <v>0</v>
      </c>
    </row>
    <row r="705" spans="1:14" x14ac:dyDescent="0.3">
      <c r="A705">
        <v>704</v>
      </c>
      <c r="B705" t="s">
        <v>200</v>
      </c>
      <c r="C705" t="s">
        <v>2467</v>
      </c>
      <c r="D705" t="s">
        <v>15</v>
      </c>
      <c r="E705" t="s">
        <v>16</v>
      </c>
      <c r="F705">
        <v>30</v>
      </c>
      <c r="G705" t="s">
        <v>2468</v>
      </c>
      <c r="H705" t="s">
        <v>2469</v>
      </c>
      <c r="I705" t="s">
        <v>32</v>
      </c>
      <c r="J705" s="1">
        <v>44571</v>
      </c>
      <c r="K705">
        <v>78</v>
      </c>
      <c r="L705" t="s">
        <v>159</v>
      </c>
      <c r="N705">
        <f t="shared" si="10"/>
        <v>0</v>
      </c>
    </row>
    <row r="706" spans="1:14" x14ac:dyDescent="0.3">
      <c r="A706">
        <v>705</v>
      </c>
      <c r="B706" t="s">
        <v>2470</v>
      </c>
      <c r="C706" t="s">
        <v>2471</v>
      </c>
      <c r="D706" t="s">
        <v>28</v>
      </c>
      <c r="E706" t="s">
        <v>29</v>
      </c>
      <c r="F706">
        <v>90</v>
      </c>
      <c r="G706" t="s">
        <v>2472</v>
      </c>
      <c r="H706" t="s">
        <v>123</v>
      </c>
      <c r="I706" t="s">
        <v>124</v>
      </c>
      <c r="J706" s="1">
        <v>44420</v>
      </c>
      <c r="K706">
        <v>47</v>
      </c>
      <c r="L706" t="s">
        <v>70</v>
      </c>
      <c r="N706">
        <f t="shared" ref="N706:N769" si="11">COUNTBLANK(A706:L706)</f>
        <v>0</v>
      </c>
    </row>
    <row r="707" spans="1:14" x14ac:dyDescent="0.3">
      <c r="A707">
        <v>706</v>
      </c>
      <c r="B707" t="s">
        <v>2473</v>
      </c>
      <c r="C707" t="s">
        <v>2474</v>
      </c>
      <c r="D707" t="s">
        <v>51</v>
      </c>
      <c r="E707" t="s">
        <v>16</v>
      </c>
      <c r="F707">
        <v>90</v>
      </c>
      <c r="G707" t="s">
        <v>2475</v>
      </c>
      <c r="H707" t="s">
        <v>2476</v>
      </c>
      <c r="I707" t="s">
        <v>38</v>
      </c>
      <c r="J707" s="1">
        <v>44673</v>
      </c>
      <c r="K707">
        <v>87</v>
      </c>
      <c r="L707" t="s">
        <v>20</v>
      </c>
      <c r="N707">
        <f t="shared" si="11"/>
        <v>0</v>
      </c>
    </row>
    <row r="708" spans="1:14" x14ac:dyDescent="0.3">
      <c r="A708">
        <v>707</v>
      </c>
      <c r="B708" t="s">
        <v>2477</v>
      </c>
      <c r="C708" t="s">
        <v>1979</v>
      </c>
      <c r="D708" t="s">
        <v>28</v>
      </c>
      <c r="E708" t="s">
        <v>29</v>
      </c>
      <c r="F708">
        <v>90</v>
      </c>
      <c r="G708" t="s">
        <v>2478</v>
      </c>
      <c r="H708" t="s">
        <v>2479</v>
      </c>
      <c r="I708" t="s">
        <v>1233</v>
      </c>
      <c r="J708" s="1">
        <v>44439</v>
      </c>
      <c r="K708">
        <v>88</v>
      </c>
      <c r="L708" t="s">
        <v>39</v>
      </c>
      <c r="N708">
        <f t="shared" si="11"/>
        <v>0</v>
      </c>
    </row>
    <row r="709" spans="1:14" x14ac:dyDescent="0.3">
      <c r="A709">
        <v>708</v>
      </c>
      <c r="B709" t="s">
        <v>2480</v>
      </c>
      <c r="C709" t="s">
        <v>2174</v>
      </c>
      <c r="D709" t="s">
        <v>28</v>
      </c>
      <c r="E709" t="s">
        <v>29</v>
      </c>
      <c r="F709">
        <v>90</v>
      </c>
      <c r="G709" t="s">
        <v>2478</v>
      </c>
      <c r="H709" t="s">
        <v>641</v>
      </c>
      <c r="I709" t="s">
        <v>294</v>
      </c>
      <c r="J709" s="1">
        <v>44691</v>
      </c>
      <c r="K709">
        <v>100</v>
      </c>
      <c r="L709" t="s">
        <v>54</v>
      </c>
      <c r="N709">
        <f t="shared" si="11"/>
        <v>0</v>
      </c>
    </row>
    <row r="710" spans="1:14" x14ac:dyDescent="0.3">
      <c r="A710">
        <v>709</v>
      </c>
      <c r="B710" t="s">
        <v>2481</v>
      </c>
      <c r="C710" t="s">
        <v>580</v>
      </c>
      <c r="D710" t="s">
        <v>51</v>
      </c>
      <c r="E710" t="s">
        <v>16</v>
      </c>
      <c r="F710">
        <v>90</v>
      </c>
      <c r="G710" t="s">
        <v>2482</v>
      </c>
      <c r="H710" t="s">
        <v>2483</v>
      </c>
      <c r="I710" t="s">
        <v>1199</v>
      </c>
      <c r="J710" s="1">
        <v>44424</v>
      </c>
      <c r="K710">
        <v>35</v>
      </c>
      <c r="L710" t="s">
        <v>70</v>
      </c>
      <c r="N710">
        <f t="shared" si="11"/>
        <v>0</v>
      </c>
    </row>
    <row r="711" spans="1:14" x14ac:dyDescent="0.3">
      <c r="A711">
        <v>710</v>
      </c>
      <c r="B711" t="s">
        <v>2484</v>
      </c>
      <c r="C711" t="s">
        <v>2485</v>
      </c>
      <c r="D711" t="s">
        <v>15</v>
      </c>
      <c r="E711" t="s">
        <v>16</v>
      </c>
      <c r="F711">
        <v>30</v>
      </c>
      <c r="G711" t="s">
        <v>2486</v>
      </c>
      <c r="H711" t="s">
        <v>1712</v>
      </c>
      <c r="I711" t="s">
        <v>187</v>
      </c>
      <c r="J711" s="1">
        <v>44336</v>
      </c>
      <c r="K711">
        <v>45</v>
      </c>
      <c r="L711" t="s">
        <v>64</v>
      </c>
      <c r="N711">
        <f t="shared" si="11"/>
        <v>0</v>
      </c>
    </row>
    <row r="712" spans="1:14" x14ac:dyDescent="0.3">
      <c r="A712">
        <v>711</v>
      </c>
      <c r="B712" t="s">
        <v>2487</v>
      </c>
      <c r="C712" t="s">
        <v>2488</v>
      </c>
      <c r="D712" t="s">
        <v>41</v>
      </c>
      <c r="E712" t="s">
        <v>16</v>
      </c>
      <c r="F712">
        <v>60</v>
      </c>
      <c r="G712" t="s">
        <v>2489</v>
      </c>
      <c r="H712" t="s">
        <v>2490</v>
      </c>
      <c r="I712" t="s">
        <v>32</v>
      </c>
      <c r="J712" s="1">
        <v>44783</v>
      </c>
      <c r="K712">
        <v>68</v>
      </c>
      <c r="L712" t="s">
        <v>54</v>
      </c>
      <c r="N712">
        <f t="shared" si="11"/>
        <v>0</v>
      </c>
    </row>
    <row r="713" spans="1:14" x14ac:dyDescent="0.3">
      <c r="A713">
        <v>712</v>
      </c>
      <c r="B713" t="s">
        <v>2491</v>
      </c>
      <c r="C713" t="s">
        <v>2492</v>
      </c>
      <c r="D713" t="s">
        <v>28</v>
      </c>
      <c r="E713" t="s">
        <v>29</v>
      </c>
      <c r="F713">
        <v>60</v>
      </c>
      <c r="G713" t="s">
        <v>2493</v>
      </c>
      <c r="H713" t="s">
        <v>2494</v>
      </c>
      <c r="I713" t="s">
        <v>25</v>
      </c>
      <c r="J713" s="1">
        <v>44605</v>
      </c>
      <c r="K713">
        <v>73</v>
      </c>
      <c r="L713" t="s">
        <v>80</v>
      </c>
      <c r="N713">
        <f t="shared" si="11"/>
        <v>0</v>
      </c>
    </row>
    <row r="714" spans="1:14" x14ac:dyDescent="0.3">
      <c r="A714">
        <v>713</v>
      </c>
      <c r="B714" t="s">
        <v>2495</v>
      </c>
      <c r="C714" t="s">
        <v>2496</v>
      </c>
      <c r="D714" t="s">
        <v>28</v>
      </c>
      <c r="E714" t="s">
        <v>29</v>
      </c>
      <c r="F714">
        <v>90</v>
      </c>
      <c r="G714" t="s">
        <v>2497</v>
      </c>
      <c r="H714" t="s">
        <v>2498</v>
      </c>
      <c r="I714" t="s">
        <v>913</v>
      </c>
      <c r="J714" s="1">
        <v>44567</v>
      </c>
      <c r="K714">
        <v>12</v>
      </c>
      <c r="L714" t="s">
        <v>101</v>
      </c>
      <c r="N714">
        <f t="shared" si="11"/>
        <v>0</v>
      </c>
    </row>
    <row r="715" spans="1:14" x14ac:dyDescent="0.3">
      <c r="A715">
        <v>714</v>
      </c>
      <c r="B715" t="s">
        <v>794</v>
      </c>
      <c r="C715" t="s">
        <v>2499</v>
      </c>
      <c r="D715" t="s">
        <v>15</v>
      </c>
      <c r="E715" t="s">
        <v>16</v>
      </c>
      <c r="F715">
        <v>30</v>
      </c>
      <c r="G715" t="s">
        <v>2500</v>
      </c>
      <c r="H715" t="s">
        <v>734</v>
      </c>
      <c r="I715" t="s">
        <v>32</v>
      </c>
      <c r="J715" s="1">
        <v>44914</v>
      </c>
      <c r="K715">
        <v>59</v>
      </c>
      <c r="L715" t="s">
        <v>159</v>
      </c>
      <c r="N715">
        <f t="shared" si="11"/>
        <v>0</v>
      </c>
    </row>
    <row r="716" spans="1:14" x14ac:dyDescent="0.3">
      <c r="A716">
        <v>715</v>
      </c>
      <c r="B716" t="s">
        <v>2501</v>
      </c>
      <c r="C716" t="s">
        <v>2071</v>
      </c>
      <c r="D716" t="s">
        <v>28</v>
      </c>
      <c r="E716" t="s">
        <v>29</v>
      </c>
      <c r="F716">
        <v>90</v>
      </c>
      <c r="G716" t="s">
        <v>2502</v>
      </c>
      <c r="H716" t="s">
        <v>2503</v>
      </c>
      <c r="I716" t="s">
        <v>187</v>
      </c>
      <c r="J716" s="1">
        <v>44722</v>
      </c>
      <c r="K716">
        <v>10</v>
      </c>
      <c r="L716" t="s">
        <v>39</v>
      </c>
      <c r="N716">
        <f t="shared" si="11"/>
        <v>0</v>
      </c>
    </row>
    <row r="717" spans="1:14" x14ac:dyDescent="0.3">
      <c r="A717">
        <v>716</v>
      </c>
      <c r="B717" t="s">
        <v>2504</v>
      </c>
      <c r="C717" t="s">
        <v>2505</v>
      </c>
      <c r="D717" t="s">
        <v>51</v>
      </c>
      <c r="E717" t="s">
        <v>16</v>
      </c>
      <c r="F717">
        <v>30</v>
      </c>
      <c r="G717" t="s">
        <v>2502</v>
      </c>
      <c r="H717" t="s">
        <v>2506</v>
      </c>
      <c r="I717" t="s">
        <v>32</v>
      </c>
      <c r="J717" s="1">
        <v>44860</v>
      </c>
      <c r="K717">
        <v>95</v>
      </c>
      <c r="L717" t="s">
        <v>64</v>
      </c>
      <c r="N717">
        <f t="shared" si="11"/>
        <v>0</v>
      </c>
    </row>
    <row r="718" spans="1:14" x14ac:dyDescent="0.3">
      <c r="A718">
        <v>717</v>
      </c>
      <c r="B718" t="s">
        <v>21</v>
      </c>
      <c r="C718" t="s">
        <v>2507</v>
      </c>
      <c r="D718" t="s">
        <v>51</v>
      </c>
      <c r="E718" t="s">
        <v>291</v>
      </c>
      <c r="F718">
        <v>90</v>
      </c>
      <c r="G718" t="s">
        <v>2508</v>
      </c>
      <c r="H718" t="s">
        <v>2509</v>
      </c>
      <c r="I718" t="s">
        <v>32</v>
      </c>
      <c r="J718" s="1">
        <v>44197</v>
      </c>
      <c r="K718">
        <v>71</v>
      </c>
      <c r="L718" t="s">
        <v>45</v>
      </c>
      <c r="N718">
        <f t="shared" si="11"/>
        <v>0</v>
      </c>
    </row>
    <row r="719" spans="1:14" x14ac:dyDescent="0.3">
      <c r="A719">
        <v>718</v>
      </c>
      <c r="B719" t="s">
        <v>2510</v>
      </c>
      <c r="C719" t="s">
        <v>1380</v>
      </c>
      <c r="D719" t="s">
        <v>92</v>
      </c>
      <c r="E719" t="s">
        <v>29</v>
      </c>
      <c r="F719">
        <v>90</v>
      </c>
      <c r="G719" t="s">
        <v>2511</v>
      </c>
      <c r="H719" t="s">
        <v>2512</v>
      </c>
      <c r="I719" t="s">
        <v>32</v>
      </c>
      <c r="J719" s="1">
        <v>44803</v>
      </c>
      <c r="K719">
        <v>54</v>
      </c>
      <c r="L719" t="s">
        <v>64</v>
      </c>
      <c r="N719">
        <f t="shared" si="11"/>
        <v>0</v>
      </c>
    </row>
    <row r="720" spans="1:14" x14ac:dyDescent="0.3">
      <c r="A720">
        <v>719</v>
      </c>
      <c r="B720" t="s">
        <v>2513</v>
      </c>
      <c r="C720" t="s">
        <v>1662</v>
      </c>
      <c r="D720" t="s">
        <v>51</v>
      </c>
      <c r="E720" t="s">
        <v>16</v>
      </c>
      <c r="F720">
        <v>30</v>
      </c>
      <c r="G720" t="s">
        <v>2514</v>
      </c>
      <c r="H720" t="s">
        <v>698</v>
      </c>
      <c r="I720" t="s">
        <v>213</v>
      </c>
      <c r="J720" s="1">
        <v>44810</v>
      </c>
      <c r="K720">
        <v>103</v>
      </c>
      <c r="L720" t="s">
        <v>45</v>
      </c>
      <c r="N720">
        <f t="shared" si="11"/>
        <v>0</v>
      </c>
    </row>
    <row r="721" spans="1:14" x14ac:dyDescent="0.3">
      <c r="A721">
        <v>720</v>
      </c>
      <c r="B721" t="s">
        <v>2364</v>
      </c>
      <c r="C721" t="s">
        <v>2515</v>
      </c>
      <c r="D721" t="s">
        <v>28</v>
      </c>
      <c r="E721" t="s">
        <v>29</v>
      </c>
      <c r="F721">
        <v>30</v>
      </c>
      <c r="G721" t="s">
        <v>2514</v>
      </c>
      <c r="H721" t="s">
        <v>2516</v>
      </c>
      <c r="I721" t="s">
        <v>32</v>
      </c>
      <c r="J721" s="1">
        <v>44476</v>
      </c>
      <c r="K721">
        <v>35</v>
      </c>
      <c r="L721" t="s">
        <v>39</v>
      </c>
      <c r="N721">
        <f t="shared" si="11"/>
        <v>0</v>
      </c>
    </row>
    <row r="722" spans="1:14" x14ac:dyDescent="0.3">
      <c r="A722">
        <v>721</v>
      </c>
      <c r="B722" t="s">
        <v>2517</v>
      </c>
      <c r="C722" t="s">
        <v>2518</v>
      </c>
      <c r="D722" t="s">
        <v>15</v>
      </c>
      <c r="E722" t="s">
        <v>16</v>
      </c>
      <c r="F722">
        <v>30</v>
      </c>
      <c r="G722" t="s">
        <v>2519</v>
      </c>
      <c r="H722" t="s">
        <v>641</v>
      </c>
      <c r="I722" t="s">
        <v>294</v>
      </c>
      <c r="J722" s="1">
        <v>44887</v>
      </c>
      <c r="K722">
        <v>39</v>
      </c>
      <c r="L722" t="s">
        <v>159</v>
      </c>
      <c r="N722">
        <f t="shared" si="11"/>
        <v>0</v>
      </c>
    </row>
    <row r="723" spans="1:14" x14ac:dyDescent="0.3">
      <c r="A723">
        <v>722</v>
      </c>
      <c r="B723" t="s">
        <v>2520</v>
      </c>
      <c r="C723" t="s">
        <v>2521</v>
      </c>
      <c r="D723" t="s">
        <v>28</v>
      </c>
      <c r="E723" t="s">
        <v>29</v>
      </c>
      <c r="F723">
        <v>90</v>
      </c>
      <c r="G723" t="s">
        <v>2522</v>
      </c>
      <c r="H723" t="s">
        <v>1119</v>
      </c>
      <c r="I723" t="s">
        <v>240</v>
      </c>
      <c r="J723" s="1">
        <v>44647</v>
      </c>
      <c r="K723">
        <v>83</v>
      </c>
      <c r="L723" t="s">
        <v>70</v>
      </c>
      <c r="N723">
        <f t="shared" si="11"/>
        <v>0</v>
      </c>
    </row>
    <row r="724" spans="1:14" x14ac:dyDescent="0.3">
      <c r="A724">
        <v>723</v>
      </c>
      <c r="B724" t="s">
        <v>2523</v>
      </c>
      <c r="C724" t="s">
        <v>2524</v>
      </c>
      <c r="D724" t="s">
        <v>28</v>
      </c>
      <c r="E724" t="s">
        <v>29</v>
      </c>
      <c r="F724">
        <v>60</v>
      </c>
      <c r="G724" t="s">
        <v>2525</v>
      </c>
      <c r="H724" t="s">
        <v>2526</v>
      </c>
      <c r="I724" t="s">
        <v>95</v>
      </c>
      <c r="J724" s="1">
        <v>44592</v>
      </c>
      <c r="K724">
        <v>61</v>
      </c>
      <c r="L724" t="s">
        <v>64</v>
      </c>
      <c r="N724">
        <f t="shared" si="11"/>
        <v>0</v>
      </c>
    </row>
    <row r="725" spans="1:14" x14ac:dyDescent="0.3">
      <c r="A725">
        <v>724</v>
      </c>
      <c r="B725" t="s">
        <v>2527</v>
      </c>
      <c r="C725" t="s">
        <v>2528</v>
      </c>
      <c r="D725" t="s">
        <v>28</v>
      </c>
      <c r="E725" t="s">
        <v>29</v>
      </c>
      <c r="F725">
        <v>60</v>
      </c>
      <c r="G725" t="s">
        <v>2529</v>
      </c>
      <c r="H725" t="s">
        <v>2530</v>
      </c>
      <c r="I725" t="s">
        <v>32</v>
      </c>
      <c r="J725" s="1">
        <v>44308</v>
      </c>
      <c r="K725">
        <v>53</v>
      </c>
      <c r="L725" t="s">
        <v>80</v>
      </c>
      <c r="N725">
        <f t="shared" si="11"/>
        <v>0</v>
      </c>
    </row>
    <row r="726" spans="1:14" x14ac:dyDescent="0.3">
      <c r="A726">
        <v>725</v>
      </c>
      <c r="B726" t="s">
        <v>2531</v>
      </c>
      <c r="C726" t="s">
        <v>647</v>
      </c>
      <c r="D726" t="s">
        <v>41</v>
      </c>
      <c r="E726" t="s">
        <v>16</v>
      </c>
      <c r="F726">
        <v>60</v>
      </c>
      <c r="G726" t="s">
        <v>2532</v>
      </c>
      <c r="H726" t="s">
        <v>2533</v>
      </c>
      <c r="I726" t="s">
        <v>2534</v>
      </c>
      <c r="J726" s="1">
        <v>44361</v>
      </c>
      <c r="K726">
        <v>15</v>
      </c>
      <c r="L726" t="s">
        <v>101</v>
      </c>
      <c r="N726">
        <f t="shared" si="11"/>
        <v>0</v>
      </c>
    </row>
    <row r="727" spans="1:14" x14ac:dyDescent="0.3">
      <c r="A727">
        <v>726</v>
      </c>
      <c r="B727" t="s">
        <v>2445</v>
      </c>
      <c r="C727" t="s">
        <v>2344</v>
      </c>
      <c r="D727" t="s">
        <v>28</v>
      </c>
      <c r="E727" t="s">
        <v>29</v>
      </c>
      <c r="F727">
        <v>60</v>
      </c>
      <c r="G727" t="s">
        <v>2535</v>
      </c>
      <c r="H727" t="s">
        <v>2536</v>
      </c>
      <c r="I727" t="s">
        <v>124</v>
      </c>
      <c r="J727" s="1">
        <v>44174</v>
      </c>
      <c r="K727">
        <v>58</v>
      </c>
      <c r="L727" t="s">
        <v>45</v>
      </c>
      <c r="N727">
        <f t="shared" si="11"/>
        <v>0</v>
      </c>
    </row>
    <row r="728" spans="1:14" x14ac:dyDescent="0.3">
      <c r="A728">
        <v>727</v>
      </c>
      <c r="B728" t="s">
        <v>2537</v>
      </c>
      <c r="C728" t="s">
        <v>1148</v>
      </c>
      <c r="D728" t="s">
        <v>51</v>
      </c>
      <c r="E728" t="s">
        <v>16</v>
      </c>
      <c r="F728">
        <v>30</v>
      </c>
      <c r="G728" t="s">
        <v>2538</v>
      </c>
      <c r="H728" t="s">
        <v>2539</v>
      </c>
      <c r="I728" t="s">
        <v>178</v>
      </c>
      <c r="J728" s="1">
        <v>44702</v>
      </c>
      <c r="K728">
        <v>35</v>
      </c>
      <c r="L728" t="s">
        <v>101</v>
      </c>
      <c r="N728">
        <f t="shared" si="11"/>
        <v>0</v>
      </c>
    </row>
    <row r="729" spans="1:14" x14ac:dyDescent="0.3">
      <c r="A729">
        <v>728</v>
      </c>
      <c r="B729" t="s">
        <v>237</v>
      </c>
      <c r="C729" t="s">
        <v>268</v>
      </c>
      <c r="D729" t="s">
        <v>28</v>
      </c>
      <c r="E729" t="s">
        <v>29</v>
      </c>
      <c r="F729">
        <v>30</v>
      </c>
      <c r="G729" t="s">
        <v>2538</v>
      </c>
      <c r="H729" t="s">
        <v>2183</v>
      </c>
      <c r="I729" t="s">
        <v>124</v>
      </c>
      <c r="J729" s="1">
        <v>44676</v>
      </c>
      <c r="K729">
        <v>7</v>
      </c>
      <c r="L729" t="s">
        <v>80</v>
      </c>
      <c r="N729">
        <f t="shared" si="11"/>
        <v>0</v>
      </c>
    </row>
    <row r="730" spans="1:14" x14ac:dyDescent="0.3">
      <c r="A730">
        <v>729</v>
      </c>
      <c r="B730" t="s">
        <v>2540</v>
      </c>
      <c r="C730" t="s">
        <v>2017</v>
      </c>
      <c r="D730" t="s">
        <v>28</v>
      </c>
      <c r="E730" t="s">
        <v>29</v>
      </c>
      <c r="F730">
        <v>60</v>
      </c>
      <c r="G730" t="s">
        <v>2541</v>
      </c>
      <c r="H730" t="s">
        <v>2542</v>
      </c>
      <c r="I730" t="s">
        <v>2543</v>
      </c>
      <c r="J730" s="1">
        <v>44601</v>
      </c>
      <c r="K730">
        <v>60</v>
      </c>
      <c r="L730" t="s">
        <v>64</v>
      </c>
      <c r="N730">
        <f t="shared" si="11"/>
        <v>0</v>
      </c>
    </row>
    <row r="731" spans="1:14" x14ac:dyDescent="0.3">
      <c r="A731">
        <v>730</v>
      </c>
      <c r="B731" t="s">
        <v>2544</v>
      </c>
      <c r="C731" t="s">
        <v>2515</v>
      </c>
      <c r="D731" t="s">
        <v>51</v>
      </c>
      <c r="E731" t="s">
        <v>16</v>
      </c>
      <c r="F731">
        <v>90</v>
      </c>
      <c r="G731" t="s">
        <v>2545</v>
      </c>
      <c r="H731" t="s">
        <v>1837</v>
      </c>
      <c r="I731" t="s">
        <v>173</v>
      </c>
      <c r="J731" s="1">
        <v>44228</v>
      </c>
      <c r="K731">
        <v>52</v>
      </c>
      <c r="L731" t="s">
        <v>70</v>
      </c>
      <c r="N731">
        <f t="shared" si="11"/>
        <v>0</v>
      </c>
    </row>
    <row r="732" spans="1:14" x14ac:dyDescent="0.3">
      <c r="A732">
        <v>731</v>
      </c>
      <c r="B732" t="s">
        <v>2546</v>
      </c>
      <c r="C732" t="s">
        <v>2547</v>
      </c>
      <c r="D732" t="s">
        <v>15</v>
      </c>
      <c r="E732" t="s">
        <v>16</v>
      </c>
      <c r="F732">
        <v>60</v>
      </c>
      <c r="G732" t="s">
        <v>2548</v>
      </c>
      <c r="H732" t="s">
        <v>1768</v>
      </c>
      <c r="I732" t="s">
        <v>32</v>
      </c>
      <c r="J732" s="1">
        <v>44031</v>
      </c>
      <c r="K732">
        <v>73</v>
      </c>
      <c r="L732" t="s">
        <v>45</v>
      </c>
      <c r="N732">
        <f t="shared" si="11"/>
        <v>0</v>
      </c>
    </row>
    <row r="733" spans="1:14" x14ac:dyDescent="0.3">
      <c r="A733">
        <v>732</v>
      </c>
      <c r="B733" t="s">
        <v>2549</v>
      </c>
      <c r="C733" t="s">
        <v>2550</v>
      </c>
      <c r="D733" t="s">
        <v>15</v>
      </c>
      <c r="E733" t="s">
        <v>16</v>
      </c>
      <c r="F733">
        <v>60</v>
      </c>
      <c r="G733" t="s">
        <v>2551</v>
      </c>
      <c r="H733" t="s">
        <v>2552</v>
      </c>
      <c r="I733" t="s">
        <v>32</v>
      </c>
      <c r="J733" s="1">
        <v>44842</v>
      </c>
      <c r="K733">
        <v>17</v>
      </c>
      <c r="L733" t="s">
        <v>54</v>
      </c>
      <c r="N733">
        <f t="shared" si="11"/>
        <v>0</v>
      </c>
    </row>
    <row r="734" spans="1:14" x14ac:dyDescent="0.3">
      <c r="A734">
        <v>733</v>
      </c>
      <c r="B734" t="s">
        <v>683</v>
      </c>
      <c r="C734" t="s">
        <v>2553</v>
      </c>
      <c r="D734" t="s">
        <v>28</v>
      </c>
      <c r="E734" t="s">
        <v>29</v>
      </c>
      <c r="F734">
        <v>30</v>
      </c>
      <c r="G734" t="s">
        <v>2554</v>
      </c>
      <c r="H734" t="s">
        <v>2555</v>
      </c>
      <c r="I734" t="s">
        <v>32</v>
      </c>
      <c r="J734" s="1">
        <v>44681</v>
      </c>
      <c r="K734">
        <v>87</v>
      </c>
      <c r="L734" t="s">
        <v>20</v>
      </c>
      <c r="N734">
        <f t="shared" si="11"/>
        <v>0</v>
      </c>
    </row>
    <row r="735" spans="1:14" x14ac:dyDescent="0.3">
      <c r="A735">
        <v>734</v>
      </c>
      <c r="B735" t="s">
        <v>2556</v>
      </c>
      <c r="C735" t="s">
        <v>2557</v>
      </c>
      <c r="D735" t="s">
        <v>28</v>
      </c>
      <c r="E735" t="s">
        <v>29</v>
      </c>
      <c r="F735">
        <v>60</v>
      </c>
      <c r="G735" t="s">
        <v>2558</v>
      </c>
      <c r="H735" t="s">
        <v>2559</v>
      </c>
      <c r="I735" t="s">
        <v>124</v>
      </c>
      <c r="J735" s="1">
        <v>44073</v>
      </c>
      <c r="K735">
        <v>60</v>
      </c>
      <c r="L735" t="s">
        <v>39</v>
      </c>
      <c r="N735">
        <f t="shared" si="11"/>
        <v>0</v>
      </c>
    </row>
    <row r="736" spans="1:14" x14ac:dyDescent="0.3">
      <c r="A736">
        <v>735</v>
      </c>
      <c r="B736" t="s">
        <v>2560</v>
      </c>
      <c r="C736" t="s">
        <v>2561</v>
      </c>
      <c r="D736" t="s">
        <v>15</v>
      </c>
      <c r="E736" t="s">
        <v>16</v>
      </c>
      <c r="F736">
        <v>60</v>
      </c>
      <c r="G736" t="s">
        <v>2558</v>
      </c>
      <c r="H736" t="s">
        <v>1519</v>
      </c>
      <c r="I736" t="s">
        <v>32</v>
      </c>
      <c r="J736" s="1">
        <v>43920</v>
      </c>
      <c r="K736">
        <v>50</v>
      </c>
      <c r="L736" t="s">
        <v>45</v>
      </c>
      <c r="N736">
        <f t="shared" si="11"/>
        <v>0</v>
      </c>
    </row>
    <row r="737" spans="1:14" x14ac:dyDescent="0.3">
      <c r="A737">
        <v>736</v>
      </c>
      <c r="B737" t="s">
        <v>2562</v>
      </c>
      <c r="C737" t="s">
        <v>2563</v>
      </c>
      <c r="D737" t="s">
        <v>28</v>
      </c>
      <c r="E737" t="s">
        <v>29</v>
      </c>
      <c r="F737">
        <v>90</v>
      </c>
      <c r="G737" t="s">
        <v>2564</v>
      </c>
      <c r="H737" t="s">
        <v>781</v>
      </c>
      <c r="I737" t="s">
        <v>294</v>
      </c>
      <c r="J737" s="1">
        <v>44139</v>
      </c>
      <c r="K737">
        <v>32</v>
      </c>
      <c r="L737" t="s">
        <v>101</v>
      </c>
      <c r="N737">
        <f t="shared" si="11"/>
        <v>0</v>
      </c>
    </row>
    <row r="738" spans="1:14" x14ac:dyDescent="0.3">
      <c r="A738">
        <v>737</v>
      </c>
      <c r="B738" t="s">
        <v>2565</v>
      </c>
      <c r="C738" t="s">
        <v>2566</v>
      </c>
      <c r="D738" t="s">
        <v>28</v>
      </c>
      <c r="E738" t="s">
        <v>29</v>
      </c>
      <c r="F738">
        <v>30</v>
      </c>
      <c r="G738" t="s">
        <v>2567</v>
      </c>
      <c r="H738" t="s">
        <v>781</v>
      </c>
      <c r="I738" t="s">
        <v>294</v>
      </c>
      <c r="J738" s="1">
        <v>43998</v>
      </c>
      <c r="K738">
        <v>44</v>
      </c>
      <c r="L738" t="s">
        <v>70</v>
      </c>
      <c r="N738">
        <f t="shared" si="11"/>
        <v>0</v>
      </c>
    </row>
    <row r="739" spans="1:14" x14ac:dyDescent="0.3">
      <c r="A739">
        <v>738</v>
      </c>
      <c r="B739" t="s">
        <v>2568</v>
      </c>
      <c r="C739" t="s">
        <v>394</v>
      </c>
      <c r="D739" t="s">
        <v>15</v>
      </c>
      <c r="E739" t="s">
        <v>16</v>
      </c>
      <c r="F739">
        <v>30</v>
      </c>
      <c r="G739" t="s">
        <v>2569</v>
      </c>
      <c r="H739" t="s">
        <v>2570</v>
      </c>
      <c r="I739" t="s">
        <v>32</v>
      </c>
      <c r="J739" s="1">
        <v>44190</v>
      </c>
      <c r="K739">
        <v>62</v>
      </c>
      <c r="L739" t="s">
        <v>33</v>
      </c>
      <c r="N739">
        <f t="shared" si="11"/>
        <v>0</v>
      </c>
    </row>
    <row r="740" spans="1:14" x14ac:dyDescent="0.3">
      <c r="A740">
        <v>739</v>
      </c>
      <c r="B740" t="s">
        <v>2571</v>
      </c>
      <c r="C740" t="s">
        <v>2572</v>
      </c>
      <c r="D740" t="s">
        <v>15</v>
      </c>
      <c r="E740" t="s">
        <v>16</v>
      </c>
      <c r="F740">
        <v>30</v>
      </c>
      <c r="G740" t="s">
        <v>2573</v>
      </c>
      <c r="H740" t="s">
        <v>2137</v>
      </c>
      <c r="I740" t="s">
        <v>187</v>
      </c>
      <c r="J740" s="1">
        <v>44136</v>
      </c>
      <c r="K740">
        <v>7</v>
      </c>
      <c r="L740" t="s">
        <v>20</v>
      </c>
      <c r="N740">
        <f t="shared" si="11"/>
        <v>0</v>
      </c>
    </row>
    <row r="741" spans="1:14" x14ac:dyDescent="0.3">
      <c r="A741">
        <v>740</v>
      </c>
      <c r="B741" t="s">
        <v>2574</v>
      </c>
      <c r="C741" t="s">
        <v>2575</v>
      </c>
      <c r="D741" t="s">
        <v>28</v>
      </c>
      <c r="E741" t="s">
        <v>29</v>
      </c>
      <c r="F741">
        <v>30</v>
      </c>
      <c r="G741" t="s">
        <v>2576</v>
      </c>
      <c r="H741" t="s">
        <v>2577</v>
      </c>
      <c r="I741" t="s">
        <v>645</v>
      </c>
      <c r="J741" s="1">
        <v>44612</v>
      </c>
      <c r="K741">
        <v>33</v>
      </c>
      <c r="L741" t="s">
        <v>64</v>
      </c>
      <c r="N741">
        <f t="shared" si="11"/>
        <v>0</v>
      </c>
    </row>
    <row r="742" spans="1:14" x14ac:dyDescent="0.3">
      <c r="A742">
        <v>741</v>
      </c>
      <c r="B742" t="s">
        <v>2520</v>
      </c>
      <c r="C742" t="s">
        <v>107</v>
      </c>
      <c r="D742" t="s">
        <v>28</v>
      </c>
      <c r="E742" t="s">
        <v>29</v>
      </c>
      <c r="F742">
        <v>60</v>
      </c>
      <c r="G742" t="s">
        <v>2578</v>
      </c>
      <c r="H742" t="s">
        <v>2579</v>
      </c>
      <c r="I742" t="s">
        <v>425</v>
      </c>
      <c r="J742" s="1">
        <v>44603</v>
      </c>
      <c r="K742">
        <v>70</v>
      </c>
      <c r="L742" t="s">
        <v>54</v>
      </c>
      <c r="N742">
        <f t="shared" si="11"/>
        <v>0</v>
      </c>
    </row>
    <row r="743" spans="1:14" x14ac:dyDescent="0.3">
      <c r="A743">
        <v>742</v>
      </c>
      <c r="B743" t="s">
        <v>2580</v>
      </c>
      <c r="C743" t="s">
        <v>2581</v>
      </c>
      <c r="D743" t="s">
        <v>51</v>
      </c>
      <c r="E743" t="s">
        <v>16</v>
      </c>
      <c r="F743">
        <v>60</v>
      </c>
      <c r="G743" t="s">
        <v>2582</v>
      </c>
      <c r="H743" t="s">
        <v>2583</v>
      </c>
      <c r="I743" t="s">
        <v>32</v>
      </c>
      <c r="J743" s="1">
        <v>44496</v>
      </c>
      <c r="K743">
        <v>58</v>
      </c>
      <c r="L743" t="s">
        <v>33</v>
      </c>
      <c r="N743">
        <f t="shared" si="11"/>
        <v>0</v>
      </c>
    </row>
    <row r="744" spans="1:14" x14ac:dyDescent="0.3">
      <c r="A744">
        <v>743</v>
      </c>
      <c r="B744" t="s">
        <v>2584</v>
      </c>
      <c r="C744" t="s">
        <v>2585</v>
      </c>
      <c r="D744" t="s">
        <v>28</v>
      </c>
      <c r="E744" t="s">
        <v>29</v>
      </c>
      <c r="F744">
        <v>60</v>
      </c>
      <c r="G744" t="s">
        <v>2586</v>
      </c>
      <c r="H744" t="s">
        <v>2587</v>
      </c>
      <c r="I744" t="s">
        <v>124</v>
      </c>
      <c r="J744" s="1">
        <v>44747</v>
      </c>
      <c r="K744">
        <v>81</v>
      </c>
      <c r="L744" t="s">
        <v>45</v>
      </c>
      <c r="N744">
        <f t="shared" si="11"/>
        <v>0</v>
      </c>
    </row>
    <row r="745" spans="1:14" x14ac:dyDescent="0.3">
      <c r="A745">
        <v>744</v>
      </c>
      <c r="B745" t="s">
        <v>2588</v>
      </c>
      <c r="C745" t="s">
        <v>2589</v>
      </c>
      <c r="D745" t="s">
        <v>15</v>
      </c>
      <c r="E745" t="s">
        <v>16</v>
      </c>
      <c r="F745">
        <v>90</v>
      </c>
      <c r="G745" t="s">
        <v>2590</v>
      </c>
      <c r="H745" t="s">
        <v>2591</v>
      </c>
      <c r="I745" t="s">
        <v>38</v>
      </c>
      <c r="J745" s="1">
        <v>44219</v>
      </c>
      <c r="K745">
        <v>72</v>
      </c>
      <c r="L745" t="s">
        <v>159</v>
      </c>
      <c r="N745">
        <f t="shared" si="11"/>
        <v>0</v>
      </c>
    </row>
    <row r="746" spans="1:14" x14ac:dyDescent="0.3">
      <c r="A746">
        <v>745</v>
      </c>
      <c r="B746" t="s">
        <v>308</v>
      </c>
      <c r="C746" t="s">
        <v>2553</v>
      </c>
      <c r="D746" t="s">
        <v>15</v>
      </c>
      <c r="E746" t="s">
        <v>16</v>
      </c>
      <c r="F746">
        <v>60</v>
      </c>
      <c r="G746" t="s">
        <v>2592</v>
      </c>
      <c r="H746" t="s">
        <v>139</v>
      </c>
      <c r="I746" t="s">
        <v>2593</v>
      </c>
      <c r="J746" s="1">
        <v>44248</v>
      </c>
      <c r="K746">
        <v>26</v>
      </c>
      <c r="L746" t="s">
        <v>54</v>
      </c>
      <c r="N746">
        <f t="shared" si="11"/>
        <v>0</v>
      </c>
    </row>
    <row r="747" spans="1:14" x14ac:dyDescent="0.3">
      <c r="A747">
        <v>746</v>
      </c>
      <c r="B747" t="s">
        <v>249</v>
      </c>
      <c r="C747" t="s">
        <v>2594</v>
      </c>
      <c r="D747" t="s">
        <v>28</v>
      </c>
      <c r="E747" t="s">
        <v>29</v>
      </c>
      <c r="F747">
        <v>60</v>
      </c>
      <c r="G747" t="s">
        <v>2595</v>
      </c>
      <c r="H747" t="s">
        <v>904</v>
      </c>
      <c r="I747" t="s">
        <v>32</v>
      </c>
      <c r="J747" s="1">
        <v>44502</v>
      </c>
      <c r="K747">
        <v>11</v>
      </c>
      <c r="L747" t="s">
        <v>70</v>
      </c>
      <c r="N747">
        <f t="shared" si="11"/>
        <v>0</v>
      </c>
    </row>
    <row r="748" spans="1:14" x14ac:dyDescent="0.3">
      <c r="A748">
        <v>747</v>
      </c>
      <c r="B748" t="s">
        <v>2596</v>
      </c>
      <c r="C748" t="s">
        <v>2597</v>
      </c>
      <c r="D748" t="s">
        <v>51</v>
      </c>
      <c r="E748" t="s">
        <v>16</v>
      </c>
      <c r="F748">
        <v>90</v>
      </c>
      <c r="G748" t="s">
        <v>2598</v>
      </c>
      <c r="H748" t="s">
        <v>2599</v>
      </c>
      <c r="I748" t="s">
        <v>25</v>
      </c>
      <c r="J748" s="1">
        <v>44861</v>
      </c>
      <c r="K748">
        <v>9</v>
      </c>
      <c r="L748" t="s">
        <v>80</v>
      </c>
      <c r="N748">
        <f t="shared" si="11"/>
        <v>0</v>
      </c>
    </row>
    <row r="749" spans="1:14" x14ac:dyDescent="0.3">
      <c r="A749">
        <v>748</v>
      </c>
      <c r="B749" t="s">
        <v>2600</v>
      </c>
      <c r="C749" t="s">
        <v>2601</v>
      </c>
      <c r="D749" t="s">
        <v>51</v>
      </c>
      <c r="E749" t="s">
        <v>16</v>
      </c>
      <c r="F749">
        <v>30</v>
      </c>
      <c r="G749" t="s">
        <v>2602</v>
      </c>
      <c r="H749" t="s">
        <v>2603</v>
      </c>
      <c r="I749" t="s">
        <v>2604</v>
      </c>
      <c r="J749" s="1">
        <v>44169</v>
      </c>
      <c r="K749">
        <v>74</v>
      </c>
      <c r="L749" t="s">
        <v>159</v>
      </c>
      <c r="N749">
        <f t="shared" si="11"/>
        <v>0</v>
      </c>
    </row>
    <row r="750" spans="1:14" x14ac:dyDescent="0.3">
      <c r="A750">
        <v>749</v>
      </c>
      <c r="B750" t="s">
        <v>2605</v>
      </c>
      <c r="C750" t="s">
        <v>2606</v>
      </c>
      <c r="D750" t="s">
        <v>28</v>
      </c>
      <c r="E750" t="s">
        <v>29</v>
      </c>
      <c r="F750">
        <v>90</v>
      </c>
      <c r="G750" t="s">
        <v>2607</v>
      </c>
      <c r="H750" t="s">
        <v>2608</v>
      </c>
      <c r="I750" t="s">
        <v>38</v>
      </c>
      <c r="J750" s="1">
        <v>44812</v>
      </c>
      <c r="K750">
        <v>102</v>
      </c>
      <c r="L750" t="s">
        <v>70</v>
      </c>
      <c r="N750">
        <f t="shared" si="11"/>
        <v>0</v>
      </c>
    </row>
    <row r="751" spans="1:14" x14ac:dyDescent="0.3">
      <c r="A751">
        <v>750</v>
      </c>
      <c r="B751" t="s">
        <v>1262</v>
      </c>
      <c r="C751" t="s">
        <v>1154</v>
      </c>
      <c r="D751" t="s">
        <v>28</v>
      </c>
      <c r="E751" t="s">
        <v>29</v>
      </c>
      <c r="F751">
        <v>90</v>
      </c>
      <c r="G751" t="s">
        <v>2609</v>
      </c>
      <c r="H751" t="s">
        <v>235</v>
      </c>
      <c r="I751" t="s">
        <v>146</v>
      </c>
      <c r="J751" s="1">
        <v>44626</v>
      </c>
      <c r="K751">
        <v>91</v>
      </c>
      <c r="L751" t="s">
        <v>70</v>
      </c>
      <c r="N751">
        <f t="shared" si="11"/>
        <v>0</v>
      </c>
    </row>
    <row r="752" spans="1:14" x14ac:dyDescent="0.3">
      <c r="A752">
        <v>751</v>
      </c>
      <c r="B752" t="s">
        <v>2200</v>
      </c>
      <c r="C752" t="s">
        <v>76</v>
      </c>
      <c r="D752" t="s">
        <v>28</v>
      </c>
      <c r="E752" t="s">
        <v>29</v>
      </c>
      <c r="F752">
        <v>30</v>
      </c>
      <c r="G752" t="s">
        <v>2610</v>
      </c>
      <c r="H752" t="s">
        <v>530</v>
      </c>
      <c r="I752" t="s">
        <v>124</v>
      </c>
      <c r="J752" s="1">
        <v>44577</v>
      </c>
      <c r="K752">
        <v>105</v>
      </c>
      <c r="L752" t="s">
        <v>45</v>
      </c>
      <c r="N752">
        <f t="shared" si="11"/>
        <v>0</v>
      </c>
    </row>
    <row r="753" spans="1:14" x14ac:dyDescent="0.3">
      <c r="A753">
        <v>752</v>
      </c>
      <c r="B753" t="s">
        <v>948</v>
      </c>
      <c r="C753" t="s">
        <v>2611</v>
      </c>
      <c r="D753" t="s">
        <v>28</v>
      </c>
      <c r="E753" t="s">
        <v>29</v>
      </c>
      <c r="F753">
        <v>30</v>
      </c>
      <c r="G753" t="s">
        <v>2612</v>
      </c>
      <c r="H753" t="s">
        <v>2613</v>
      </c>
      <c r="I753" t="s">
        <v>32</v>
      </c>
      <c r="J753" s="1">
        <v>44540</v>
      </c>
      <c r="K753">
        <v>92</v>
      </c>
      <c r="L753" t="s">
        <v>159</v>
      </c>
      <c r="N753">
        <f t="shared" si="11"/>
        <v>0</v>
      </c>
    </row>
    <row r="754" spans="1:14" x14ac:dyDescent="0.3">
      <c r="A754">
        <v>753</v>
      </c>
      <c r="B754" t="s">
        <v>2614</v>
      </c>
      <c r="C754" t="s">
        <v>1861</v>
      </c>
      <c r="D754" t="s">
        <v>51</v>
      </c>
      <c r="E754" t="s">
        <v>16</v>
      </c>
      <c r="F754">
        <v>30</v>
      </c>
      <c r="G754" t="s">
        <v>2615</v>
      </c>
      <c r="H754" t="s">
        <v>2616</v>
      </c>
      <c r="I754" t="s">
        <v>886</v>
      </c>
      <c r="J754" s="1">
        <v>44923</v>
      </c>
      <c r="K754">
        <v>88</v>
      </c>
      <c r="L754" t="s">
        <v>39</v>
      </c>
      <c r="N754">
        <f t="shared" si="11"/>
        <v>0</v>
      </c>
    </row>
    <row r="755" spans="1:14" x14ac:dyDescent="0.3">
      <c r="A755">
        <v>754</v>
      </c>
      <c r="B755" t="s">
        <v>2617</v>
      </c>
      <c r="C755" t="s">
        <v>2618</v>
      </c>
      <c r="D755" t="s">
        <v>28</v>
      </c>
      <c r="E755" t="s">
        <v>29</v>
      </c>
      <c r="F755">
        <v>90</v>
      </c>
      <c r="G755" t="s">
        <v>2619</v>
      </c>
      <c r="H755" t="s">
        <v>823</v>
      </c>
      <c r="I755" t="s">
        <v>187</v>
      </c>
      <c r="J755" s="1">
        <v>44238</v>
      </c>
      <c r="K755">
        <v>39</v>
      </c>
      <c r="L755" t="s">
        <v>70</v>
      </c>
      <c r="N755">
        <f t="shared" si="11"/>
        <v>0</v>
      </c>
    </row>
    <row r="756" spans="1:14" x14ac:dyDescent="0.3">
      <c r="A756">
        <v>755</v>
      </c>
      <c r="B756" t="s">
        <v>1144</v>
      </c>
      <c r="C756" t="s">
        <v>61</v>
      </c>
      <c r="D756" t="s">
        <v>51</v>
      </c>
      <c r="E756" t="s">
        <v>16</v>
      </c>
      <c r="F756">
        <v>60</v>
      </c>
      <c r="G756" t="s">
        <v>2620</v>
      </c>
      <c r="H756" t="s">
        <v>942</v>
      </c>
      <c r="I756" t="s">
        <v>32</v>
      </c>
      <c r="J756" s="1">
        <v>44764</v>
      </c>
      <c r="K756">
        <v>47</v>
      </c>
      <c r="L756" t="s">
        <v>33</v>
      </c>
      <c r="N756">
        <f t="shared" si="11"/>
        <v>0</v>
      </c>
    </row>
    <row r="757" spans="1:14" x14ac:dyDescent="0.3">
      <c r="A757">
        <v>756</v>
      </c>
      <c r="B757" t="s">
        <v>1376</v>
      </c>
      <c r="C757" t="s">
        <v>1010</v>
      </c>
      <c r="D757" t="s">
        <v>28</v>
      </c>
      <c r="E757" t="s">
        <v>29</v>
      </c>
      <c r="F757">
        <v>30</v>
      </c>
      <c r="G757" t="s">
        <v>2621</v>
      </c>
      <c r="H757" t="s">
        <v>2622</v>
      </c>
      <c r="I757" t="s">
        <v>294</v>
      </c>
      <c r="J757" s="1">
        <v>44116</v>
      </c>
      <c r="K757">
        <v>16</v>
      </c>
      <c r="L757" t="s">
        <v>54</v>
      </c>
      <c r="N757">
        <f t="shared" si="11"/>
        <v>0</v>
      </c>
    </row>
    <row r="758" spans="1:14" x14ac:dyDescent="0.3">
      <c r="A758">
        <v>757</v>
      </c>
      <c r="B758" t="s">
        <v>2623</v>
      </c>
      <c r="C758" t="s">
        <v>2210</v>
      </c>
      <c r="D758" t="s">
        <v>51</v>
      </c>
      <c r="E758" t="s">
        <v>16</v>
      </c>
      <c r="F758">
        <v>60</v>
      </c>
      <c r="G758" t="s">
        <v>2621</v>
      </c>
      <c r="H758" t="s">
        <v>2624</v>
      </c>
      <c r="I758" t="s">
        <v>32</v>
      </c>
      <c r="J758" s="1">
        <v>44129</v>
      </c>
      <c r="K758">
        <v>32</v>
      </c>
      <c r="L758" t="s">
        <v>20</v>
      </c>
      <c r="N758">
        <f t="shared" si="11"/>
        <v>0</v>
      </c>
    </row>
    <row r="759" spans="1:14" x14ac:dyDescent="0.3">
      <c r="A759">
        <v>758</v>
      </c>
      <c r="B759" t="s">
        <v>2625</v>
      </c>
      <c r="C759" t="s">
        <v>593</v>
      </c>
      <c r="D759" t="s">
        <v>51</v>
      </c>
      <c r="E759" t="s">
        <v>16</v>
      </c>
      <c r="F759">
        <v>60</v>
      </c>
      <c r="G759" t="s">
        <v>2626</v>
      </c>
      <c r="H759" t="s">
        <v>738</v>
      </c>
      <c r="I759" t="s">
        <v>38</v>
      </c>
      <c r="J759" s="1">
        <v>44098</v>
      </c>
      <c r="K759">
        <v>59</v>
      </c>
      <c r="L759" t="s">
        <v>33</v>
      </c>
      <c r="N759">
        <f t="shared" si="11"/>
        <v>0</v>
      </c>
    </row>
    <row r="760" spans="1:14" x14ac:dyDescent="0.3">
      <c r="A760">
        <v>759</v>
      </c>
      <c r="B760" t="s">
        <v>2627</v>
      </c>
      <c r="C760" t="s">
        <v>1211</v>
      </c>
      <c r="D760" t="s">
        <v>15</v>
      </c>
      <c r="E760" t="s">
        <v>16</v>
      </c>
      <c r="F760">
        <v>30</v>
      </c>
      <c r="G760" t="s">
        <v>2628</v>
      </c>
      <c r="H760" t="s">
        <v>2629</v>
      </c>
      <c r="I760" t="s">
        <v>95</v>
      </c>
      <c r="J760" s="1">
        <v>43966</v>
      </c>
      <c r="K760">
        <v>20</v>
      </c>
      <c r="L760" t="s">
        <v>70</v>
      </c>
      <c r="N760">
        <f t="shared" si="11"/>
        <v>0</v>
      </c>
    </row>
    <row r="761" spans="1:14" x14ac:dyDescent="0.3">
      <c r="A761">
        <v>760</v>
      </c>
      <c r="B761" t="s">
        <v>2630</v>
      </c>
      <c r="C761" t="s">
        <v>2631</v>
      </c>
      <c r="D761" t="s">
        <v>51</v>
      </c>
      <c r="E761" t="s">
        <v>273</v>
      </c>
      <c r="F761">
        <v>90</v>
      </c>
      <c r="G761" t="s">
        <v>2632</v>
      </c>
      <c r="H761" t="s">
        <v>2633</v>
      </c>
      <c r="I761" t="s">
        <v>32</v>
      </c>
      <c r="J761" s="1">
        <v>44631</v>
      </c>
      <c r="K761">
        <v>105</v>
      </c>
      <c r="L761" t="s">
        <v>54</v>
      </c>
      <c r="N761">
        <f t="shared" si="11"/>
        <v>0</v>
      </c>
    </row>
    <row r="762" spans="1:14" x14ac:dyDescent="0.3">
      <c r="A762">
        <v>761</v>
      </c>
      <c r="B762" t="s">
        <v>2634</v>
      </c>
      <c r="C762" t="s">
        <v>2635</v>
      </c>
      <c r="D762" t="s">
        <v>15</v>
      </c>
      <c r="E762" t="s">
        <v>16</v>
      </c>
      <c r="F762">
        <v>90</v>
      </c>
      <c r="G762" t="s">
        <v>2636</v>
      </c>
      <c r="H762" t="s">
        <v>2156</v>
      </c>
      <c r="I762" t="s">
        <v>32</v>
      </c>
      <c r="J762" s="1">
        <v>44775</v>
      </c>
      <c r="K762">
        <v>44</v>
      </c>
      <c r="L762" t="s">
        <v>20</v>
      </c>
      <c r="N762">
        <f t="shared" si="11"/>
        <v>0</v>
      </c>
    </row>
    <row r="763" spans="1:14" x14ac:dyDescent="0.3">
      <c r="A763">
        <v>762</v>
      </c>
      <c r="B763" t="s">
        <v>2605</v>
      </c>
      <c r="C763" t="s">
        <v>2637</v>
      </c>
      <c r="D763" t="s">
        <v>28</v>
      </c>
      <c r="E763" t="s">
        <v>29</v>
      </c>
      <c r="F763">
        <v>90</v>
      </c>
      <c r="G763" t="s">
        <v>2638</v>
      </c>
      <c r="H763" t="s">
        <v>2062</v>
      </c>
      <c r="I763" t="s">
        <v>187</v>
      </c>
      <c r="J763" s="1">
        <v>44030</v>
      </c>
      <c r="K763">
        <v>36</v>
      </c>
      <c r="L763" t="s">
        <v>80</v>
      </c>
      <c r="N763">
        <f t="shared" si="11"/>
        <v>0</v>
      </c>
    </row>
    <row r="764" spans="1:14" x14ac:dyDescent="0.3">
      <c r="A764">
        <v>763</v>
      </c>
      <c r="B764" t="s">
        <v>2639</v>
      </c>
      <c r="C764" t="s">
        <v>2640</v>
      </c>
      <c r="D764" t="s">
        <v>28</v>
      </c>
      <c r="E764" t="s">
        <v>29</v>
      </c>
      <c r="F764">
        <v>90</v>
      </c>
      <c r="G764" t="s">
        <v>2641</v>
      </c>
      <c r="H764" t="s">
        <v>1605</v>
      </c>
      <c r="I764" t="s">
        <v>32</v>
      </c>
      <c r="J764" s="1">
        <v>44732</v>
      </c>
      <c r="K764">
        <v>18</v>
      </c>
      <c r="L764" t="s">
        <v>70</v>
      </c>
      <c r="N764">
        <f t="shared" si="11"/>
        <v>0</v>
      </c>
    </row>
    <row r="765" spans="1:14" x14ac:dyDescent="0.3">
      <c r="A765">
        <v>764</v>
      </c>
      <c r="B765" t="s">
        <v>2642</v>
      </c>
      <c r="C765" t="s">
        <v>2643</v>
      </c>
      <c r="D765" t="s">
        <v>15</v>
      </c>
      <c r="E765" t="s">
        <v>16</v>
      </c>
      <c r="F765">
        <v>30</v>
      </c>
      <c r="G765" t="s">
        <v>2644</v>
      </c>
      <c r="H765" t="s">
        <v>2645</v>
      </c>
      <c r="I765" t="s">
        <v>32</v>
      </c>
      <c r="J765" s="1">
        <v>44410</v>
      </c>
      <c r="K765">
        <v>71</v>
      </c>
      <c r="L765" t="s">
        <v>64</v>
      </c>
      <c r="N765">
        <f t="shared" si="11"/>
        <v>0</v>
      </c>
    </row>
    <row r="766" spans="1:14" x14ac:dyDescent="0.3">
      <c r="A766">
        <v>765</v>
      </c>
      <c r="B766" t="s">
        <v>2646</v>
      </c>
      <c r="C766" t="s">
        <v>2647</v>
      </c>
      <c r="D766" t="s">
        <v>51</v>
      </c>
      <c r="E766" t="s">
        <v>16</v>
      </c>
      <c r="F766">
        <v>60</v>
      </c>
      <c r="G766" t="s">
        <v>2648</v>
      </c>
      <c r="H766" t="s">
        <v>2649</v>
      </c>
      <c r="I766" t="s">
        <v>32</v>
      </c>
      <c r="J766" s="1">
        <v>44591</v>
      </c>
      <c r="K766">
        <v>85</v>
      </c>
      <c r="L766" t="s">
        <v>33</v>
      </c>
      <c r="N766">
        <f t="shared" si="11"/>
        <v>0</v>
      </c>
    </row>
    <row r="767" spans="1:14" x14ac:dyDescent="0.3">
      <c r="A767">
        <v>766</v>
      </c>
      <c r="B767" t="s">
        <v>2326</v>
      </c>
      <c r="C767" t="s">
        <v>2650</v>
      </c>
      <c r="D767" t="s">
        <v>92</v>
      </c>
      <c r="E767" t="s">
        <v>16</v>
      </c>
      <c r="F767">
        <v>90</v>
      </c>
      <c r="G767" t="s">
        <v>2651</v>
      </c>
      <c r="H767" t="s">
        <v>275</v>
      </c>
      <c r="I767" t="s">
        <v>32</v>
      </c>
      <c r="J767" s="1">
        <v>44696</v>
      </c>
      <c r="K767">
        <v>66</v>
      </c>
      <c r="L767" t="s">
        <v>101</v>
      </c>
      <c r="N767">
        <f t="shared" si="11"/>
        <v>0</v>
      </c>
    </row>
    <row r="768" spans="1:14" x14ac:dyDescent="0.3">
      <c r="A768">
        <v>767</v>
      </c>
      <c r="B768" t="s">
        <v>2652</v>
      </c>
      <c r="C768" t="s">
        <v>2653</v>
      </c>
      <c r="D768" t="s">
        <v>28</v>
      </c>
      <c r="E768" t="s">
        <v>29</v>
      </c>
      <c r="F768">
        <v>60</v>
      </c>
      <c r="G768" t="s">
        <v>2654</v>
      </c>
      <c r="H768" t="s">
        <v>2655</v>
      </c>
      <c r="I768" t="s">
        <v>1083</v>
      </c>
      <c r="J768" s="1">
        <v>43940</v>
      </c>
      <c r="K768">
        <v>15</v>
      </c>
      <c r="L768" t="s">
        <v>54</v>
      </c>
      <c r="N768">
        <f t="shared" si="11"/>
        <v>0</v>
      </c>
    </row>
    <row r="769" spans="1:14" x14ac:dyDescent="0.3">
      <c r="A769">
        <v>768</v>
      </c>
      <c r="B769" t="s">
        <v>2656</v>
      </c>
      <c r="C769" t="s">
        <v>2207</v>
      </c>
      <c r="D769" t="s">
        <v>15</v>
      </c>
      <c r="E769" t="s">
        <v>16</v>
      </c>
      <c r="F769">
        <v>90</v>
      </c>
      <c r="G769" t="s">
        <v>2657</v>
      </c>
      <c r="H769" t="s">
        <v>2658</v>
      </c>
      <c r="I769" t="s">
        <v>173</v>
      </c>
      <c r="J769" s="1">
        <v>44839</v>
      </c>
      <c r="K769">
        <v>57</v>
      </c>
      <c r="L769" t="s">
        <v>20</v>
      </c>
      <c r="N769">
        <f t="shared" si="11"/>
        <v>0</v>
      </c>
    </row>
    <row r="770" spans="1:14" x14ac:dyDescent="0.3">
      <c r="A770">
        <v>769</v>
      </c>
      <c r="B770" t="s">
        <v>2659</v>
      </c>
      <c r="C770" t="s">
        <v>2269</v>
      </c>
      <c r="D770" t="s">
        <v>51</v>
      </c>
      <c r="E770" t="s">
        <v>16</v>
      </c>
      <c r="F770">
        <v>30</v>
      </c>
      <c r="G770" t="s">
        <v>2660</v>
      </c>
      <c r="H770" t="s">
        <v>2661</v>
      </c>
      <c r="I770" t="s">
        <v>187</v>
      </c>
      <c r="J770" s="1">
        <v>44064</v>
      </c>
      <c r="K770">
        <v>46</v>
      </c>
      <c r="L770" t="s">
        <v>54</v>
      </c>
      <c r="N770">
        <f t="shared" ref="N770:N833" si="12">COUNTBLANK(A770:L770)</f>
        <v>0</v>
      </c>
    </row>
    <row r="771" spans="1:14" x14ac:dyDescent="0.3">
      <c r="A771">
        <v>770</v>
      </c>
      <c r="B771" t="s">
        <v>624</v>
      </c>
      <c r="C771" t="s">
        <v>593</v>
      </c>
      <c r="D771" t="s">
        <v>28</v>
      </c>
      <c r="E771" t="s">
        <v>29</v>
      </c>
      <c r="F771">
        <v>30</v>
      </c>
      <c r="G771" t="s">
        <v>2662</v>
      </c>
      <c r="H771" t="s">
        <v>534</v>
      </c>
      <c r="I771" t="s">
        <v>32</v>
      </c>
      <c r="J771" s="1">
        <v>44075</v>
      </c>
      <c r="K771">
        <v>22</v>
      </c>
      <c r="L771" t="s">
        <v>33</v>
      </c>
      <c r="N771">
        <f t="shared" si="12"/>
        <v>0</v>
      </c>
    </row>
    <row r="772" spans="1:14" x14ac:dyDescent="0.3">
      <c r="A772">
        <v>771</v>
      </c>
      <c r="B772" t="s">
        <v>2491</v>
      </c>
      <c r="C772" t="s">
        <v>2663</v>
      </c>
      <c r="D772" t="s">
        <v>28</v>
      </c>
      <c r="E772" t="s">
        <v>29</v>
      </c>
      <c r="F772">
        <v>90</v>
      </c>
      <c r="G772" t="s">
        <v>2662</v>
      </c>
      <c r="H772" t="s">
        <v>2664</v>
      </c>
      <c r="I772" t="s">
        <v>32</v>
      </c>
      <c r="J772" s="1">
        <v>44643</v>
      </c>
      <c r="K772">
        <v>50</v>
      </c>
      <c r="L772" t="s">
        <v>54</v>
      </c>
      <c r="N772">
        <f t="shared" si="12"/>
        <v>0</v>
      </c>
    </row>
    <row r="773" spans="1:14" x14ac:dyDescent="0.3">
      <c r="A773">
        <v>772</v>
      </c>
      <c r="B773" t="s">
        <v>2665</v>
      </c>
      <c r="C773" t="s">
        <v>2246</v>
      </c>
      <c r="D773" t="s">
        <v>28</v>
      </c>
      <c r="E773" t="s">
        <v>29</v>
      </c>
      <c r="F773">
        <v>90</v>
      </c>
      <c r="G773" t="s">
        <v>2666</v>
      </c>
      <c r="H773" t="s">
        <v>2667</v>
      </c>
      <c r="I773" t="s">
        <v>187</v>
      </c>
      <c r="J773" s="1">
        <v>44107</v>
      </c>
      <c r="K773">
        <v>53</v>
      </c>
      <c r="L773" t="s">
        <v>64</v>
      </c>
      <c r="N773">
        <f t="shared" si="12"/>
        <v>0</v>
      </c>
    </row>
    <row r="774" spans="1:14" x14ac:dyDescent="0.3">
      <c r="A774">
        <v>773</v>
      </c>
      <c r="B774" t="s">
        <v>2668</v>
      </c>
      <c r="C774" t="s">
        <v>2669</v>
      </c>
      <c r="D774" t="s">
        <v>15</v>
      </c>
      <c r="E774" t="s">
        <v>16</v>
      </c>
      <c r="F774">
        <v>90</v>
      </c>
      <c r="G774" t="s">
        <v>2670</v>
      </c>
      <c r="H774" t="s">
        <v>2671</v>
      </c>
      <c r="I774" t="s">
        <v>1157</v>
      </c>
      <c r="J774" s="1">
        <v>44396</v>
      </c>
      <c r="K774">
        <v>61</v>
      </c>
      <c r="L774" t="s">
        <v>45</v>
      </c>
      <c r="N774">
        <f t="shared" si="12"/>
        <v>0</v>
      </c>
    </row>
    <row r="775" spans="1:14" x14ac:dyDescent="0.3">
      <c r="A775">
        <v>774</v>
      </c>
      <c r="B775" t="s">
        <v>511</v>
      </c>
      <c r="C775" t="s">
        <v>2223</v>
      </c>
      <c r="D775" t="s">
        <v>51</v>
      </c>
      <c r="E775" t="s">
        <v>16</v>
      </c>
      <c r="F775">
        <v>90</v>
      </c>
      <c r="G775" t="s">
        <v>2672</v>
      </c>
      <c r="H775" t="s">
        <v>2673</v>
      </c>
      <c r="I775" t="s">
        <v>19</v>
      </c>
      <c r="J775" s="1">
        <v>44778</v>
      </c>
      <c r="K775">
        <v>54</v>
      </c>
      <c r="L775" t="s">
        <v>159</v>
      </c>
      <c r="N775">
        <f t="shared" si="12"/>
        <v>0</v>
      </c>
    </row>
    <row r="776" spans="1:14" x14ac:dyDescent="0.3">
      <c r="A776">
        <v>775</v>
      </c>
      <c r="B776" t="s">
        <v>2674</v>
      </c>
      <c r="C776" t="s">
        <v>995</v>
      </c>
      <c r="D776" t="s">
        <v>15</v>
      </c>
      <c r="E776" t="s">
        <v>16</v>
      </c>
      <c r="F776">
        <v>60</v>
      </c>
      <c r="G776" t="s">
        <v>2675</v>
      </c>
      <c r="H776" t="s">
        <v>2676</v>
      </c>
      <c r="I776" t="s">
        <v>32</v>
      </c>
      <c r="J776" s="1">
        <v>44458</v>
      </c>
      <c r="K776">
        <v>3</v>
      </c>
      <c r="L776" t="s">
        <v>45</v>
      </c>
      <c r="N776">
        <f t="shared" si="12"/>
        <v>0</v>
      </c>
    </row>
    <row r="777" spans="1:14" x14ac:dyDescent="0.3">
      <c r="A777">
        <v>776</v>
      </c>
      <c r="B777" t="s">
        <v>1239</v>
      </c>
      <c r="C777" t="s">
        <v>2677</v>
      </c>
      <c r="D777" t="s">
        <v>28</v>
      </c>
      <c r="E777" t="s">
        <v>29</v>
      </c>
      <c r="F777">
        <v>90</v>
      </c>
      <c r="G777" t="s">
        <v>2675</v>
      </c>
      <c r="H777" t="s">
        <v>2678</v>
      </c>
      <c r="I777" t="s">
        <v>32</v>
      </c>
      <c r="J777" s="1">
        <v>44014</v>
      </c>
      <c r="K777">
        <v>35</v>
      </c>
      <c r="L777" t="s">
        <v>54</v>
      </c>
      <c r="N777">
        <f t="shared" si="12"/>
        <v>0</v>
      </c>
    </row>
    <row r="778" spans="1:14" x14ac:dyDescent="0.3">
      <c r="A778">
        <v>777</v>
      </c>
      <c r="B778" t="s">
        <v>2679</v>
      </c>
      <c r="C778" t="s">
        <v>464</v>
      </c>
      <c r="D778" t="s">
        <v>28</v>
      </c>
      <c r="E778" t="s">
        <v>29</v>
      </c>
      <c r="F778">
        <v>90</v>
      </c>
      <c r="G778" t="s">
        <v>2680</v>
      </c>
      <c r="H778" t="s">
        <v>2681</v>
      </c>
      <c r="I778" t="s">
        <v>686</v>
      </c>
      <c r="J778" s="1">
        <v>44607</v>
      </c>
      <c r="K778">
        <v>11</v>
      </c>
      <c r="L778" t="s">
        <v>64</v>
      </c>
      <c r="N778">
        <f t="shared" si="12"/>
        <v>0</v>
      </c>
    </row>
    <row r="779" spans="1:14" x14ac:dyDescent="0.3">
      <c r="A779">
        <v>778</v>
      </c>
      <c r="B779" t="s">
        <v>2682</v>
      </c>
      <c r="C779" t="s">
        <v>2683</v>
      </c>
      <c r="D779" t="s">
        <v>28</v>
      </c>
      <c r="E779" t="s">
        <v>29</v>
      </c>
      <c r="F779">
        <v>30</v>
      </c>
      <c r="G779" t="s">
        <v>2684</v>
      </c>
      <c r="H779" t="s">
        <v>2685</v>
      </c>
      <c r="I779" t="s">
        <v>32</v>
      </c>
      <c r="J779" s="1">
        <v>44826</v>
      </c>
      <c r="K779">
        <v>93</v>
      </c>
      <c r="L779" t="s">
        <v>45</v>
      </c>
      <c r="N779">
        <f t="shared" si="12"/>
        <v>0</v>
      </c>
    </row>
    <row r="780" spans="1:14" x14ac:dyDescent="0.3">
      <c r="A780">
        <v>779</v>
      </c>
      <c r="B780" t="s">
        <v>891</v>
      </c>
      <c r="C780" t="s">
        <v>2686</v>
      </c>
      <c r="D780" t="s">
        <v>28</v>
      </c>
      <c r="E780" t="s">
        <v>29</v>
      </c>
      <c r="F780">
        <v>90</v>
      </c>
      <c r="G780" t="s">
        <v>2687</v>
      </c>
      <c r="H780" t="s">
        <v>2688</v>
      </c>
      <c r="I780" t="s">
        <v>1199</v>
      </c>
      <c r="J780" s="1">
        <v>43934</v>
      </c>
      <c r="K780">
        <v>16</v>
      </c>
      <c r="L780" t="s">
        <v>70</v>
      </c>
      <c r="N780">
        <f t="shared" si="12"/>
        <v>0</v>
      </c>
    </row>
    <row r="781" spans="1:14" x14ac:dyDescent="0.3">
      <c r="A781">
        <v>780</v>
      </c>
      <c r="B781" t="s">
        <v>2689</v>
      </c>
      <c r="C781" t="s">
        <v>2690</v>
      </c>
      <c r="D781" t="s">
        <v>51</v>
      </c>
      <c r="E781" t="s">
        <v>16</v>
      </c>
      <c r="F781">
        <v>60</v>
      </c>
      <c r="G781" t="s">
        <v>2691</v>
      </c>
      <c r="H781" t="s">
        <v>1347</v>
      </c>
      <c r="I781" t="s">
        <v>32</v>
      </c>
      <c r="J781" s="1">
        <v>43940</v>
      </c>
      <c r="K781">
        <v>8</v>
      </c>
      <c r="L781" t="s">
        <v>64</v>
      </c>
      <c r="N781">
        <f t="shared" si="12"/>
        <v>0</v>
      </c>
    </row>
    <row r="782" spans="1:14" x14ac:dyDescent="0.3">
      <c r="A782">
        <v>781</v>
      </c>
      <c r="B782" t="s">
        <v>600</v>
      </c>
      <c r="C782" t="s">
        <v>2692</v>
      </c>
      <c r="D782" t="s">
        <v>15</v>
      </c>
      <c r="E782" t="s">
        <v>16</v>
      </c>
      <c r="F782">
        <v>30</v>
      </c>
      <c r="G782" t="s">
        <v>2693</v>
      </c>
      <c r="H782" t="s">
        <v>1819</v>
      </c>
      <c r="I782" t="s">
        <v>89</v>
      </c>
      <c r="J782" s="1">
        <v>44175</v>
      </c>
      <c r="K782">
        <v>17</v>
      </c>
      <c r="L782" t="s">
        <v>70</v>
      </c>
      <c r="N782">
        <f t="shared" si="12"/>
        <v>0</v>
      </c>
    </row>
    <row r="783" spans="1:14" x14ac:dyDescent="0.3">
      <c r="A783">
        <v>782</v>
      </c>
      <c r="B783" t="s">
        <v>2694</v>
      </c>
      <c r="C783" t="s">
        <v>2695</v>
      </c>
      <c r="D783" t="s">
        <v>15</v>
      </c>
      <c r="E783" t="s">
        <v>16</v>
      </c>
      <c r="F783">
        <v>30</v>
      </c>
      <c r="G783" t="s">
        <v>2693</v>
      </c>
      <c r="H783" t="s">
        <v>2696</v>
      </c>
      <c r="I783" t="s">
        <v>95</v>
      </c>
      <c r="J783" s="1">
        <v>44841</v>
      </c>
      <c r="K783">
        <v>81</v>
      </c>
      <c r="L783" t="s">
        <v>80</v>
      </c>
      <c r="N783">
        <f t="shared" si="12"/>
        <v>0</v>
      </c>
    </row>
    <row r="784" spans="1:14" x14ac:dyDescent="0.3">
      <c r="A784">
        <v>783</v>
      </c>
      <c r="B784" t="s">
        <v>914</v>
      </c>
      <c r="C784" t="s">
        <v>2697</v>
      </c>
      <c r="D784" t="s">
        <v>28</v>
      </c>
      <c r="E784" t="s">
        <v>29</v>
      </c>
      <c r="F784">
        <v>90</v>
      </c>
      <c r="G784" t="s">
        <v>2698</v>
      </c>
      <c r="H784" t="s">
        <v>1391</v>
      </c>
      <c r="I784" t="s">
        <v>32</v>
      </c>
      <c r="J784" s="1">
        <v>44343</v>
      </c>
      <c r="K784">
        <v>2</v>
      </c>
      <c r="L784" t="s">
        <v>45</v>
      </c>
      <c r="N784">
        <f t="shared" si="12"/>
        <v>0</v>
      </c>
    </row>
    <row r="785" spans="1:14" x14ac:dyDescent="0.3">
      <c r="A785">
        <v>784</v>
      </c>
      <c r="B785" t="s">
        <v>2699</v>
      </c>
      <c r="C785" t="s">
        <v>795</v>
      </c>
      <c r="D785" t="s">
        <v>28</v>
      </c>
      <c r="E785" t="s">
        <v>29</v>
      </c>
      <c r="F785">
        <v>60</v>
      </c>
      <c r="G785" t="s">
        <v>2700</v>
      </c>
      <c r="H785" t="s">
        <v>1629</v>
      </c>
      <c r="I785" t="s">
        <v>32</v>
      </c>
      <c r="J785" s="1">
        <v>44571</v>
      </c>
      <c r="K785">
        <v>47</v>
      </c>
      <c r="L785" t="s">
        <v>80</v>
      </c>
      <c r="N785">
        <f t="shared" si="12"/>
        <v>0</v>
      </c>
    </row>
    <row r="786" spans="1:14" x14ac:dyDescent="0.3">
      <c r="A786">
        <v>785</v>
      </c>
      <c r="B786" t="s">
        <v>2701</v>
      </c>
      <c r="C786" t="s">
        <v>1093</v>
      </c>
      <c r="D786" t="s">
        <v>28</v>
      </c>
      <c r="E786" t="s">
        <v>29</v>
      </c>
      <c r="F786">
        <v>90</v>
      </c>
      <c r="G786" t="s">
        <v>2702</v>
      </c>
      <c r="H786" t="s">
        <v>2703</v>
      </c>
      <c r="I786" t="s">
        <v>32</v>
      </c>
      <c r="J786" s="1">
        <v>43991</v>
      </c>
      <c r="K786">
        <v>13</v>
      </c>
      <c r="L786" t="s">
        <v>80</v>
      </c>
      <c r="N786">
        <f t="shared" si="12"/>
        <v>0</v>
      </c>
    </row>
    <row r="787" spans="1:14" x14ac:dyDescent="0.3">
      <c r="A787">
        <v>786</v>
      </c>
      <c r="B787" t="s">
        <v>2704</v>
      </c>
      <c r="C787" t="s">
        <v>1410</v>
      </c>
      <c r="D787" t="s">
        <v>15</v>
      </c>
      <c r="E787" t="s">
        <v>16</v>
      </c>
      <c r="F787">
        <v>30</v>
      </c>
      <c r="G787" t="s">
        <v>2705</v>
      </c>
      <c r="H787" t="s">
        <v>2706</v>
      </c>
      <c r="I787" t="s">
        <v>294</v>
      </c>
      <c r="J787" s="1">
        <v>44558</v>
      </c>
      <c r="K787">
        <v>54</v>
      </c>
      <c r="L787" t="s">
        <v>45</v>
      </c>
      <c r="N787">
        <f t="shared" si="12"/>
        <v>0</v>
      </c>
    </row>
    <row r="788" spans="1:14" x14ac:dyDescent="0.3">
      <c r="A788">
        <v>787</v>
      </c>
      <c r="B788" t="s">
        <v>2707</v>
      </c>
      <c r="C788" t="s">
        <v>2708</v>
      </c>
      <c r="D788" t="s">
        <v>15</v>
      </c>
      <c r="E788" t="s">
        <v>16</v>
      </c>
      <c r="F788">
        <v>90</v>
      </c>
      <c r="G788" t="s">
        <v>2709</v>
      </c>
      <c r="H788" t="s">
        <v>2710</v>
      </c>
      <c r="I788" t="s">
        <v>294</v>
      </c>
      <c r="J788" s="1">
        <v>44426</v>
      </c>
      <c r="K788">
        <v>11</v>
      </c>
      <c r="L788" t="s">
        <v>64</v>
      </c>
      <c r="N788">
        <f t="shared" si="12"/>
        <v>0</v>
      </c>
    </row>
    <row r="789" spans="1:14" x14ac:dyDescent="0.3">
      <c r="A789">
        <v>788</v>
      </c>
      <c r="B789" t="s">
        <v>2711</v>
      </c>
      <c r="C789" t="s">
        <v>653</v>
      </c>
      <c r="D789" t="s">
        <v>51</v>
      </c>
      <c r="E789" t="s">
        <v>16</v>
      </c>
      <c r="F789">
        <v>60</v>
      </c>
      <c r="G789" t="s">
        <v>2712</v>
      </c>
      <c r="H789" t="s">
        <v>2713</v>
      </c>
      <c r="I789" t="s">
        <v>38</v>
      </c>
      <c r="J789" s="1">
        <v>44595</v>
      </c>
      <c r="K789">
        <v>77</v>
      </c>
      <c r="L789" t="s">
        <v>101</v>
      </c>
      <c r="N789">
        <f t="shared" si="12"/>
        <v>0</v>
      </c>
    </row>
    <row r="790" spans="1:14" x14ac:dyDescent="0.3">
      <c r="A790">
        <v>789</v>
      </c>
      <c r="B790" t="s">
        <v>2714</v>
      </c>
      <c r="C790" t="s">
        <v>2715</v>
      </c>
      <c r="D790" t="s">
        <v>51</v>
      </c>
      <c r="E790" t="s">
        <v>16</v>
      </c>
      <c r="F790">
        <v>90</v>
      </c>
      <c r="G790" t="s">
        <v>2716</v>
      </c>
      <c r="H790" t="s">
        <v>2717</v>
      </c>
      <c r="I790" t="s">
        <v>1889</v>
      </c>
      <c r="J790" s="1">
        <v>44655</v>
      </c>
      <c r="K790">
        <v>32</v>
      </c>
      <c r="L790" t="s">
        <v>39</v>
      </c>
      <c r="N790">
        <f t="shared" si="12"/>
        <v>0</v>
      </c>
    </row>
    <row r="791" spans="1:14" x14ac:dyDescent="0.3">
      <c r="A791">
        <v>790</v>
      </c>
      <c r="B791" t="s">
        <v>2714</v>
      </c>
      <c r="C791" t="s">
        <v>2715</v>
      </c>
      <c r="D791" t="s">
        <v>51</v>
      </c>
      <c r="E791" t="s">
        <v>16</v>
      </c>
      <c r="F791">
        <v>90</v>
      </c>
      <c r="G791" t="s">
        <v>2716</v>
      </c>
      <c r="H791" t="s">
        <v>2717</v>
      </c>
      <c r="I791" t="s">
        <v>1889</v>
      </c>
      <c r="J791" s="1">
        <v>44655</v>
      </c>
      <c r="K791">
        <v>32</v>
      </c>
      <c r="L791" t="s">
        <v>39</v>
      </c>
      <c r="N791">
        <f t="shared" si="12"/>
        <v>0</v>
      </c>
    </row>
    <row r="792" spans="1:14" x14ac:dyDescent="0.3">
      <c r="A792">
        <v>791</v>
      </c>
      <c r="B792" t="s">
        <v>2718</v>
      </c>
      <c r="C792" t="s">
        <v>2719</v>
      </c>
      <c r="D792" t="s">
        <v>15</v>
      </c>
      <c r="E792" t="s">
        <v>16</v>
      </c>
      <c r="F792">
        <v>90</v>
      </c>
      <c r="G792" t="s">
        <v>2716</v>
      </c>
      <c r="H792" t="s">
        <v>2720</v>
      </c>
      <c r="I792" t="s">
        <v>32</v>
      </c>
      <c r="J792" s="1">
        <v>44490</v>
      </c>
      <c r="K792">
        <v>10</v>
      </c>
      <c r="L792" t="s">
        <v>64</v>
      </c>
      <c r="N792">
        <f t="shared" si="12"/>
        <v>0</v>
      </c>
    </row>
    <row r="793" spans="1:14" x14ac:dyDescent="0.3">
      <c r="A793">
        <v>792</v>
      </c>
      <c r="B793" t="s">
        <v>2721</v>
      </c>
      <c r="C793" t="s">
        <v>2722</v>
      </c>
      <c r="D793" t="s">
        <v>28</v>
      </c>
      <c r="E793" t="s">
        <v>29</v>
      </c>
      <c r="F793">
        <v>30</v>
      </c>
      <c r="G793" t="s">
        <v>2723</v>
      </c>
      <c r="H793" t="s">
        <v>2724</v>
      </c>
      <c r="I793" t="s">
        <v>32</v>
      </c>
      <c r="J793" s="1">
        <v>44080</v>
      </c>
      <c r="K793">
        <v>30</v>
      </c>
      <c r="L793" t="s">
        <v>39</v>
      </c>
      <c r="N793">
        <f t="shared" si="12"/>
        <v>0</v>
      </c>
    </row>
    <row r="794" spans="1:14" x14ac:dyDescent="0.3">
      <c r="A794">
        <v>793</v>
      </c>
      <c r="B794" t="s">
        <v>1531</v>
      </c>
      <c r="C794" t="s">
        <v>581</v>
      </c>
      <c r="D794" t="s">
        <v>51</v>
      </c>
      <c r="E794" t="s">
        <v>16</v>
      </c>
      <c r="F794">
        <v>60</v>
      </c>
      <c r="G794" t="s">
        <v>2725</v>
      </c>
      <c r="H794" t="s">
        <v>2494</v>
      </c>
      <c r="I794" t="s">
        <v>25</v>
      </c>
      <c r="J794" s="1">
        <v>44833</v>
      </c>
      <c r="K794">
        <v>34</v>
      </c>
      <c r="L794" t="s">
        <v>20</v>
      </c>
      <c r="N794">
        <f t="shared" si="12"/>
        <v>0</v>
      </c>
    </row>
    <row r="795" spans="1:14" x14ac:dyDescent="0.3">
      <c r="A795">
        <v>794</v>
      </c>
      <c r="B795" t="s">
        <v>1467</v>
      </c>
      <c r="C795" t="s">
        <v>1356</v>
      </c>
      <c r="D795" t="s">
        <v>28</v>
      </c>
      <c r="E795" t="s">
        <v>29</v>
      </c>
      <c r="F795">
        <v>60</v>
      </c>
      <c r="G795" t="s">
        <v>2726</v>
      </c>
      <c r="H795" t="s">
        <v>2727</v>
      </c>
      <c r="I795" t="s">
        <v>2330</v>
      </c>
      <c r="J795" s="1">
        <v>44604</v>
      </c>
      <c r="K795">
        <v>28</v>
      </c>
      <c r="L795" t="s">
        <v>80</v>
      </c>
      <c r="N795">
        <f t="shared" si="12"/>
        <v>0</v>
      </c>
    </row>
    <row r="796" spans="1:14" x14ac:dyDescent="0.3">
      <c r="A796">
        <v>795</v>
      </c>
      <c r="B796" t="s">
        <v>2728</v>
      </c>
      <c r="C796" t="s">
        <v>106</v>
      </c>
      <c r="D796" t="s">
        <v>28</v>
      </c>
      <c r="E796" t="s">
        <v>29</v>
      </c>
      <c r="F796">
        <v>90</v>
      </c>
      <c r="G796" t="s">
        <v>2729</v>
      </c>
      <c r="H796" t="s">
        <v>1194</v>
      </c>
      <c r="I796" t="s">
        <v>38</v>
      </c>
      <c r="J796" s="1">
        <v>44793</v>
      </c>
      <c r="K796">
        <v>58</v>
      </c>
      <c r="L796" t="s">
        <v>70</v>
      </c>
      <c r="N796">
        <f t="shared" si="12"/>
        <v>0</v>
      </c>
    </row>
    <row r="797" spans="1:14" x14ac:dyDescent="0.3">
      <c r="A797">
        <v>796</v>
      </c>
      <c r="B797" t="s">
        <v>2730</v>
      </c>
      <c r="C797" t="s">
        <v>2731</v>
      </c>
      <c r="D797" t="s">
        <v>15</v>
      </c>
      <c r="E797" t="s">
        <v>16</v>
      </c>
      <c r="F797">
        <v>30</v>
      </c>
      <c r="G797" t="s">
        <v>2732</v>
      </c>
      <c r="H797" t="s">
        <v>2733</v>
      </c>
      <c r="I797" t="s">
        <v>25</v>
      </c>
      <c r="J797" s="1">
        <v>43855</v>
      </c>
      <c r="K797">
        <v>40</v>
      </c>
      <c r="L797" t="s">
        <v>33</v>
      </c>
      <c r="N797">
        <f t="shared" si="12"/>
        <v>0</v>
      </c>
    </row>
    <row r="798" spans="1:14" x14ac:dyDescent="0.3">
      <c r="A798">
        <v>797</v>
      </c>
      <c r="B798" t="s">
        <v>2734</v>
      </c>
      <c r="C798" t="s">
        <v>2735</v>
      </c>
      <c r="D798" t="s">
        <v>15</v>
      </c>
      <c r="E798" t="s">
        <v>16</v>
      </c>
      <c r="F798">
        <v>90</v>
      </c>
      <c r="G798" t="s">
        <v>2736</v>
      </c>
      <c r="H798" t="s">
        <v>2737</v>
      </c>
      <c r="I798" t="s">
        <v>32</v>
      </c>
      <c r="J798" s="1">
        <v>44235</v>
      </c>
      <c r="K798">
        <v>21</v>
      </c>
      <c r="L798" t="s">
        <v>101</v>
      </c>
      <c r="N798">
        <f t="shared" si="12"/>
        <v>0</v>
      </c>
    </row>
    <row r="799" spans="1:14" x14ac:dyDescent="0.3">
      <c r="A799">
        <v>798</v>
      </c>
      <c r="B799" t="s">
        <v>563</v>
      </c>
      <c r="C799" t="s">
        <v>2738</v>
      </c>
      <c r="D799" t="s">
        <v>28</v>
      </c>
      <c r="E799" t="s">
        <v>29</v>
      </c>
      <c r="F799">
        <v>90</v>
      </c>
      <c r="G799" t="s">
        <v>2739</v>
      </c>
      <c r="H799" t="s">
        <v>2329</v>
      </c>
      <c r="I799" t="s">
        <v>2330</v>
      </c>
      <c r="J799" s="1">
        <v>44182</v>
      </c>
      <c r="K799">
        <v>11</v>
      </c>
      <c r="L799" t="s">
        <v>159</v>
      </c>
      <c r="N799">
        <f t="shared" si="12"/>
        <v>0</v>
      </c>
    </row>
    <row r="800" spans="1:14" x14ac:dyDescent="0.3">
      <c r="A800">
        <v>799</v>
      </c>
      <c r="B800" t="s">
        <v>2740</v>
      </c>
      <c r="C800" t="s">
        <v>175</v>
      </c>
      <c r="D800" t="s">
        <v>28</v>
      </c>
      <c r="E800" t="s">
        <v>29</v>
      </c>
      <c r="F800">
        <v>60</v>
      </c>
      <c r="G800" t="s">
        <v>2741</v>
      </c>
      <c r="H800" t="s">
        <v>2742</v>
      </c>
      <c r="I800" t="s">
        <v>124</v>
      </c>
      <c r="J800" s="1">
        <v>44478</v>
      </c>
      <c r="K800">
        <v>39</v>
      </c>
      <c r="L800" t="s">
        <v>39</v>
      </c>
      <c r="N800">
        <f t="shared" si="12"/>
        <v>0</v>
      </c>
    </row>
    <row r="801" spans="1:14" x14ac:dyDescent="0.3">
      <c r="A801">
        <v>800</v>
      </c>
      <c r="B801" t="s">
        <v>2743</v>
      </c>
      <c r="C801" t="s">
        <v>2041</v>
      </c>
      <c r="D801" t="s">
        <v>28</v>
      </c>
      <c r="E801" t="s">
        <v>29</v>
      </c>
      <c r="F801">
        <v>30</v>
      </c>
      <c r="G801" t="s">
        <v>2744</v>
      </c>
      <c r="H801" t="s">
        <v>2745</v>
      </c>
      <c r="I801" t="s">
        <v>32</v>
      </c>
      <c r="J801" s="1">
        <v>44443</v>
      </c>
      <c r="K801">
        <v>71</v>
      </c>
      <c r="L801" t="s">
        <v>20</v>
      </c>
      <c r="N801">
        <f t="shared" si="12"/>
        <v>0</v>
      </c>
    </row>
    <row r="802" spans="1:14" x14ac:dyDescent="0.3">
      <c r="A802">
        <v>801</v>
      </c>
      <c r="B802" t="s">
        <v>2746</v>
      </c>
      <c r="C802" t="s">
        <v>2747</v>
      </c>
      <c r="D802" t="s">
        <v>51</v>
      </c>
      <c r="E802" t="s">
        <v>16</v>
      </c>
      <c r="F802">
        <v>30</v>
      </c>
      <c r="G802" t="s">
        <v>2748</v>
      </c>
      <c r="H802" t="s">
        <v>2749</v>
      </c>
      <c r="I802" t="s">
        <v>187</v>
      </c>
      <c r="J802" s="1">
        <v>44381</v>
      </c>
      <c r="K802">
        <v>71</v>
      </c>
      <c r="L802" t="s">
        <v>20</v>
      </c>
      <c r="N802">
        <f t="shared" si="12"/>
        <v>0</v>
      </c>
    </row>
    <row r="803" spans="1:14" x14ac:dyDescent="0.3">
      <c r="A803">
        <v>802</v>
      </c>
      <c r="B803" t="s">
        <v>2750</v>
      </c>
      <c r="C803" t="s">
        <v>2751</v>
      </c>
      <c r="D803" t="s">
        <v>28</v>
      </c>
      <c r="E803" t="s">
        <v>29</v>
      </c>
      <c r="F803">
        <v>90</v>
      </c>
      <c r="G803" t="s">
        <v>2752</v>
      </c>
      <c r="H803" t="s">
        <v>2753</v>
      </c>
      <c r="I803" t="s">
        <v>124</v>
      </c>
      <c r="J803" s="1">
        <v>43876</v>
      </c>
      <c r="K803">
        <v>81</v>
      </c>
      <c r="L803" t="s">
        <v>54</v>
      </c>
      <c r="N803">
        <f t="shared" si="12"/>
        <v>0</v>
      </c>
    </row>
    <row r="804" spans="1:14" x14ac:dyDescent="0.3">
      <c r="A804">
        <v>803</v>
      </c>
      <c r="B804" t="s">
        <v>2754</v>
      </c>
      <c r="C804" t="s">
        <v>1641</v>
      </c>
      <c r="D804" t="s">
        <v>15</v>
      </c>
      <c r="E804" t="s">
        <v>16</v>
      </c>
      <c r="F804">
        <v>30</v>
      </c>
      <c r="G804" t="s">
        <v>2755</v>
      </c>
      <c r="H804" t="s">
        <v>1621</v>
      </c>
      <c r="I804" t="s">
        <v>146</v>
      </c>
      <c r="J804" s="1">
        <v>44617</v>
      </c>
      <c r="K804">
        <v>18</v>
      </c>
      <c r="L804" t="s">
        <v>70</v>
      </c>
      <c r="N804">
        <f t="shared" si="12"/>
        <v>0</v>
      </c>
    </row>
    <row r="805" spans="1:14" x14ac:dyDescent="0.3">
      <c r="A805">
        <v>804</v>
      </c>
      <c r="B805" t="s">
        <v>2756</v>
      </c>
      <c r="C805" t="s">
        <v>2757</v>
      </c>
      <c r="D805" t="s">
        <v>51</v>
      </c>
      <c r="E805" t="s">
        <v>16</v>
      </c>
      <c r="F805">
        <v>30</v>
      </c>
      <c r="G805" t="s">
        <v>2758</v>
      </c>
      <c r="H805" t="s">
        <v>2759</v>
      </c>
      <c r="I805" t="s">
        <v>32</v>
      </c>
      <c r="J805" s="1">
        <v>44227</v>
      </c>
      <c r="K805">
        <v>90</v>
      </c>
      <c r="L805" t="s">
        <v>33</v>
      </c>
      <c r="N805">
        <f t="shared" si="12"/>
        <v>0</v>
      </c>
    </row>
    <row r="806" spans="1:14" x14ac:dyDescent="0.3">
      <c r="A806">
        <v>805</v>
      </c>
      <c r="B806" t="s">
        <v>2760</v>
      </c>
      <c r="C806" t="s">
        <v>2761</v>
      </c>
      <c r="D806" t="s">
        <v>51</v>
      </c>
      <c r="E806" t="s">
        <v>16</v>
      </c>
      <c r="F806">
        <v>30</v>
      </c>
      <c r="G806" t="s">
        <v>2762</v>
      </c>
      <c r="H806" t="s">
        <v>2763</v>
      </c>
      <c r="I806" t="s">
        <v>294</v>
      </c>
      <c r="J806" s="1">
        <v>44409</v>
      </c>
      <c r="K806">
        <v>68</v>
      </c>
      <c r="L806" t="s">
        <v>33</v>
      </c>
      <c r="N806">
        <f t="shared" si="12"/>
        <v>0</v>
      </c>
    </row>
    <row r="807" spans="1:14" x14ac:dyDescent="0.3">
      <c r="A807">
        <v>806</v>
      </c>
      <c r="B807" t="s">
        <v>2764</v>
      </c>
      <c r="C807" t="s">
        <v>783</v>
      </c>
      <c r="D807" t="s">
        <v>41</v>
      </c>
      <c r="E807" t="s">
        <v>16</v>
      </c>
      <c r="F807">
        <v>30</v>
      </c>
      <c r="G807" t="s">
        <v>2765</v>
      </c>
      <c r="H807" t="s">
        <v>2766</v>
      </c>
      <c r="I807" t="s">
        <v>294</v>
      </c>
      <c r="J807" s="1">
        <v>44252</v>
      </c>
      <c r="K807">
        <v>52</v>
      </c>
      <c r="L807" t="s">
        <v>70</v>
      </c>
      <c r="N807">
        <f t="shared" si="12"/>
        <v>0</v>
      </c>
    </row>
    <row r="808" spans="1:14" x14ac:dyDescent="0.3">
      <c r="A808">
        <v>807</v>
      </c>
      <c r="B808" t="s">
        <v>990</v>
      </c>
      <c r="C808" t="s">
        <v>1658</v>
      </c>
      <c r="D808" t="s">
        <v>28</v>
      </c>
      <c r="E808" t="s">
        <v>29</v>
      </c>
      <c r="F808">
        <v>90</v>
      </c>
      <c r="G808" t="s">
        <v>2767</v>
      </c>
      <c r="H808" t="s">
        <v>2768</v>
      </c>
      <c r="I808" t="s">
        <v>554</v>
      </c>
      <c r="J808" s="1">
        <v>44361</v>
      </c>
      <c r="K808">
        <v>16</v>
      </c>
      <c r="L808" t="s">
        <v>39</v>
      </c>
      <c r="N808">
        <f t="shared" si="12"/>
        <v>0</v>
      </c>
    </row>
    <row r="809" spans="1:14" x14ac:dyDescent="0.3">
      <c r="A809">
        <v>808</v>
      </c>
      <c r="B809" t="s">
        <v>2769</v>
      </c>
      <c r="C809" t="s">
        <v>2770</v>
      </c>
      <c r="D809" t="s">
        <v>15</v>
      </c>
      <c r="E809" t="s">
        <v>16</v>
      </c>
      <c r="F809">
        <v>90</v>
      </c>
      <c r="G809" t="s">
        <v>2771</v>
      </c>
      <c r="H809" t="s">
        <v>2772</v>
      </c>
      <c r="I809" t="s">
        <v>32</v>
      </c>
      <c r="J809" s="1">
        <v>44648</v>
      </c>
      <c r="K809">
        <v>6</v>
      </c>
      <c r="L809" t="s">
        <v>159</v>
      </c>
      <c r="N809">
        <f t="shared" si="12"/>
        <v>0</v>
      </c>
    </row>
    <row r="810" spans="1:14" x14ac:dyDescent="0.3">
      <c r="A810">
        <v>809</v>
      </c>
      <c r="B810" t="s">
        <v>1978</v>
      </c>
      <c r="C810" t="s">
        <v>2773</v>
      </c>
      <c r="D810" t="s">
        <v>15</v>
      </c>
      <c r="E810" t="s">
        <v>16</v>
      </c>
      <c r="F810">
        <v>60</v>
      </c>
      <c r="G810" t="s">
        <v>2774</v>
      </c>
      <c r="H810" t="s">
        <v>667</v>
      </c>
      <c r="I810" t="s">
        <v>25</v>
      </c>
      <c r="J810" s="1">
        <v>44232</v>
      </c>
      <c r="K810">
        <v>2</v>
      </c>
      <c r="L810" t="s">
        <v>64</v>
      </c>
      <c r="N810">
        <f t="shared" si="12"/>
        <v>0</v>
      </c>
    </row>
    <row r="811" spans="1:14" x14ac:dyDescent="0.3">
      <c r="A811">
        <v>810</v>
      </c>
      <c r="B811" t="s">
        <v>2775</v>
      </c>
      <c r="C811" t="s">
        <v>2776</v>
      </c>
      <c r="D811" t="s">
        <v>51</v>
      </c>
      <c r="E811" t="s">
        <v>16</v>
      </c>
      <c r="F811">
        <v>30</v>
      </c>
      <c r="G811" t="s">
        <v>2777</v>
      </c>
      <c r="H811" t="s">
        <v>1430</v>
      </c>
      <c r="I811" t="s">
        <v>32</v>
      </c>
      <c r="J811" s="1">
        <v>44882</v>
      </c>
      <c r="K811">
        <v>24</v>
      </c>
      <c r="L811" t="s">
        <v>20</v>
      </c>
      <c r="N811">
        <f t="shared" si="12"/>
        <v>0</v>
      </c>
    </row>
    <row r="812" spans="1:14" x14ac:dyDescent="0.3">
      <c r="A812">
        <v>811</v>
      </c>
      <c r="B812" t="s">
        <v>824</v>
      </c>
      <c r="C812" t="s">
        <v>143</v>
      </c>
      <c r="D812" t="s">
        <v>28</v>
      </c>
      <c r="E812" t="s">
        <v>29</v>
      </c>
      <c r="F812">
        <v>30</v>
      </c>
      <c r="G812" t="s">
        <v>2778</v>
      </c>
      <c r="H812" t="s">
        <v>652</v>
      </c>
      <c r="I812" t="s">
        <v>32</v>
      </c>
      <c r="J812" s="1">
        <v>44480</v>
      </c>
      <c r="K812">
        <v>72</v>
      </c>
      <c r="L812" t="s">
        <v>64</v>
      </c>
      <c r="N812">
        <f t="shared" si="12"/>
        <v>0</v>
      </c>
    </row>
    <row r="813" spans="1:14" x14ac:dyDescent="0.3">
      <c r="A813">
        <v>812</v>
      </c>
      <c r="B813" t="s">
        <v>2779</v>
      </c>
      <c r="C813" t="s">
        <v>481</v>
      </c>
      <c r="D813" t="s">
        <v>28</v>
      </c>
      <c r="E813" t="s">
        <v>29</v>
      </c>
      <c r="F813">
        <v>60</v>
      </c>
      <c r="G813" t="s">
        <v>2780</v>
      </c>
      <c r="H813" t="s">
        <v>2781</v>
      </c>
      <c r="I813" t="s">
        <v>129</v>
      </c>
      <c r="J813" s="1">
        <v>44061</v>
      </c>
      <c r="K813">
        <v>51</v>
      </c>
      <c r="L813" t="s">
        <v>45</v>
      </c>
      <c r="N813">
        <f t="shared" si="12"/>
        <v>0</v>
      </c>
    </row>
    <row r="814" spans="1:14" x14ac:dyDescent="0.3">
      <c r="A814">
        <v>813</v>
      </c>
      <c r="B814" t="s">
        <v>2782</v>
      </c>
      <c r="C814" t="s">
        <v>520</v>
      </c>
      <c r="D814" t="s">
        <v>28</v>
      </c>
      <c r="E814" t="s">
        <v>29</v>
      </c>
      <c r="F814">
        <v>30</v>
      </c>
      <c r="G814" t="s">
        <v>2783</v>
      </c>
      <c r="H814" t="s">
        <v>48</v>
      </c>
      <c r="I814" t="s">
        <v>25</v>
      </c>
      <c r="J814" s="1">
        <v>44715</v>
      </c>
      <c r="K814">
        <v>70</v>
      </c>
      <c r="L814" t="s">
        <v>159</v>
      </c>
      <c r="N814">
        <f t="shared" si="12"/>
        <v>0</v>
      </c>
    </row>
    <row r="815" spans="1:14" x14ac:dyDescent="0.3">
      <c r="A815">
        <v>814</v>
      </c>
      <c r="B815" t="s">
        <v>2784</v>
      </c>
      <c r="C815" t="s">
        <v>2785</v>
      </c>
      <c r="D815" t="s">
        <v>28</v>
      </c>
      <c r="E815" t="s">
        <v>29</v>
      </c>
      <c r="F815">
        <v>30</v>
      </c>
      <c r="G815" t="s">
        <v>2786</v>
      </c>
      <c r="H815" t="s">
        <v>2787</v>
      </c>
      <c r="I815" t="s">
        <v>32</v>
      </c>
      <c r="J815" s="1">
        <v>44679</v>
      </c>
      <c r="K815">
        <v>46</v>
      </c>
      <c r="L815" t="s">
        <v>54</v>
      </c>
      <c r="N815">
        <f t="shared" si="12"/>
        <v>0</v>
      </c>
    </row>
    <row r="816" spans="1:14" x14ac:dyDescent="0.3">
      <c r="A816">
        <v>815</v>
      </c>
      <c r="B816" t="s">
        <v>2788</v>
      </c>
      <c r="C816" t="s">
        <v>2789</v>
      </c>
      <c r="D816" t="s">
        <v>28</v>
      </c>
      <c r="E816" t="s">
        <v>29</v>
      </c>
      <c r="F816">
        <v>60</v>
      </c>
      <c r="G816" t="s">
        <v>2790</v>
      </c>
      <c r="H816" t="s">
        <v>2791</v>
      </c>
      <c r="I816" t="s">
        <v>178</v>
      </c>
      <c r="J816" s="1">
        <v>44312</v>
      </c>
      <c r="K816">
        <v>73</v>
      </c>
      <c r="L816" t="s">
        <v>39</v>
      </c>
      <c r="N816">
        <f t="shared" si="12"/>
        <v>0</v>
      </c>
    </row>
    <row r="817" spans="1:14" x14ac:dyDescent="0.3">
      <c r="A817">
        <v>816</v>
      </c>
      <c r="B817" t="s">
        <v>2792</v>
      </c>
      <c r="C817" t="s">
        <v>2793</v>
      </c>
      <c r="D817" t="s">
        <v>15</v>
      </c>
      <c r="E817" t="s">
        <v>16</v>
      </c>
      <c r="F817">
        <v>60</v>
      </c>
      <c r="G817" t="s">
        <v>2794</v>
      </c>
      <c r="H817" t="s">
        <v>2795</v>
      </c>
      <c r="I817" t="s">
        <v>38</v>
      </c>
      <c r="J817" s="1">
        <v>44056</v>
      </c>
      <c r="K817">
        <v>49</v>
      </c>
      <c r="L817" t="s">
        <v>33</v>
      </c>
      <c r="N817">
        <f t="shared" si="12"/>
        <v>0</v>
      </c>
    </row>
    <row r="818" spans="1:14" x14ac:dyDescent="0.3">
      <c r="A818">
        <v>817</v>
      </c>
      <c r="B818" t="s">
        <v>2796</v>
      </c>
      <c r="C818" t="s">
        <v>2797</v>
      </c>
      <c r="D818" t="s">
        <v>28</v>
      </c>
      <c r="E818" t="s">
        <v>29</v>
      </c>
      <c r="F818">
        <v>30</v>
      </c>
      <c r="G818" t="s">
        <v>2798</v>
      </c>
      <c r="H818" t="s">
        <v>2799</v>
      </c>
      <c r="I818" t="s">
        <v>32</v>
      </c>
      <c r="J818" s="1">
        <v>44030</v>
      </c>
      <c r="K818">
        <v>26</v>
      </c>
      <c r="L818" t="s">
        <v>64</v>
      </c>
      <c r="N818">
        <f t="shared" si="12"/>
        <v>0</v>
      </c>
    </row>
    <row r="819" spans="1:14" x14ac:dyDescent="0.3">
      <c r="A819">
        <v>818</v>
      </c>
      <c r="B819" t="s">
        <v>2800</v>
      </c>
      <c r="C819" t="s">
        <v>2203</v>
      </c>
      <c r="D819" t="s">
        <v>92</v>
      </c>
      <c r="E819" t="s">
        <v>16</v>
      </c>
      <c r="F819">
        <v>30</v>
      </c>
      <c r="G819" t="s">
        <v>2801</v>
      </c>
      <c r="H819" t="s">
        <v>1615</v>
      </c>
      <c r="I819" t="s">
        <v>32</v>
      </c>
      <c r="J819" s="1">
        <v>44736</v>
      </c>
      <c r="K819">
        <v>11</v>
      </c>
      <c r="L819" t="s">
        <v>45</v>
      </c>
      <c r="N819">
        <f t="shared" si="12"/>
        <v>0</v>
      </c>
    </row>
    <row r="820" spans="1:14" x14ac:dyDescent="0.3">
      <c r="A820">
        <v>819</v>
      </c>
      <c r="B820" t="s">
        <v>2802</v>
      </c>
      <c r="C820" t="s">
        <v>983</v>
      </c>
      <c r="D820" t="s">
        <v>51</v>
      </c>
      <c r="E820" t="s">
        <v>16</v>
      </c>
      <c r="F820">
        <v>60</v>
      </c>
      <c r="G820" t="s">
        <v>2803</v>
      </c>
      <c r="H820" t="s">
        <v>2804</v>
      </c>
      <c r="I820" t="s">
        <v>124</v>
      </c>
      <c r="J820" s="1">
        <v>44891</v>
      </c>
      <c r="K820">
        <v>36</v>
      </c>
      <c r="L820" t="s">
        <v>20</v>
      </c>
      <c r="N820">
        <f t="shared" si="12"/>
        <v>0</v>
      </c>
    </row>
    <row r="821" spans="1:14" x14ac:dyDescent="0.3">
      <c r="A821">
        <v>820</v>
      </c>
      <c r="B821" t="s">
        <v>2805</v>
      </c>
      <c r="C821" t="s">
        <v>2806</v>
      </c>
      <c r="D821" t="s">
        <v>28</v>
      </c>
      <c r="E821" t="s">
        <v>29</v>
      </c>
      <c r="F821">
        <v>90</v>
      </c>
      <c r="G821" t="s">
        <v>2807</v>
      </c>
      <c r="H821" t="s">
        <v>1568</v>
      </c>
      <c r="I821" t="s">
        <v>32</v>
      </c>
      <c r="J821" s="1">
        <v>44157</v>
      </c>
      <c r="K821">
        <v>72</v>
      </c>
      <c r="L821" t="s">
        <v>20</v>
      </c>
      <c r="N821">
        <f t="shared" si="12"/>
        <v>0</v>
      </c>
    </row>
    <row r="822" spans="1:14" x14ac:dyDescent="0.3">
      <c r="A822">
        <v>821</v>
      </c>
      <c r="B822" t="s">
        <v>2808</v>
      </c>
      <c r="C822" t="s">
        <v>2809</v>
      </c>
      <c r="D822" t="s">
        <v>15</v>
      </c>
      <c r="E822" t="s">
        <v>16</v>
      </c>
      <c r="F822">
        <v>60</v>
      </c>
      <c r="G822" t="s">
        <v>2810</v>
      </c>
      <c r="H822" t="s">
        <v>2811</v>
      </c>
      <c r="I822" t="s">
        <v>32</v>
      </c>
      <c r="J822" s="1">
        <v>44734</v>
      </c>
      <c r="K822">
        <v>70</v>
      </c>
      <c r="L822" t="s">
        <v>33</v>
      </c>
      <c r="N822">
        <f t="shared" si="12"/>
        <v>0</v>
      </c>
    </row>
    <row r="823" spans="1:14" x14ac:dyDescent="0.3">
      <c r="A823">
        <v>822</v>
      </c>
      <c r="B823" t="s">
        <v>2812</v>
      </c>
      <c r="C823" t="s">
        <v>2813</v>
      </c>
      <c r="D823" t="s">
        <v>51</v>
      </c>
      <c r="E823" t="s">
        <v>16</v>
      </c>
      <c r="F823">
        <v>60</v>
      </c>
      <c r="G823" t="s">
        <v>2814</v>
      </c>
      <c r="H823" t="s">
        <v>2667</v>
      </c>
      <c r="I823" t="s">
        <v>187</v>
      </c>
      <c r="J823" s="1">
        <v>44837</v>
      </c>
      <c r="K823">
        <v>40</v>
      </c>
      <c r="L823" t="s">
        <v>101</v>
      </c>
      <c r="N823">
        <f t="shared" si="12"/>
        <v>0</v>
      </c>
    </row>
    <row r="824" spans="1:14" x14ac:dyDescent="0.3">
      <c r="A824">
        <v>823</v>
      </c>
      <c r="B824" t="s">
        <v>2815</v>
      </c>
      <c r="C824" t="s">
        <v>2816</v>
      </c>
      <c r="D824" t="s">
        <v>28</v>
      </c>
      <c r="E824" t="s">
        <v>29</v>
      </c>
      <c r="F824">
        <v>90</v>
      </c>
      <c r="G824" t="s">
        <v>2817</v>
      </c>
      <c r="H824" t="s">
        <v>2818</v>
      </c>
      <c r="I824" t="s">
        <v>32</v>
      </c>
      <c r="J824" s="1">
        <v>44904</v>
      </c>
      <c r="K824">
        <v>37</v>
      </c>
      <c r="L824" t="s">
        <v>54</v>
      </c>
      <c r="N824">
        <f t="shared" si="12"/>
        <v>0</v>
      </c>
    </row>
    <row r="825" spans="1:14" x14ac:dyDescent="0.3">
      <c r="A825">
        <v>824</v>
      </c>
      <c r="B825" t="s">
        <v>2819</v>
      </c>
      <c r="C825" t="s">
        <v>2820</v>
      </c>
      <c r="D825" t="s">
        <v>28</v>
      </c>
      <c r="E825" t="s">
        <v>29</v>
      </c>
      <c r="F825">
        <v>60</v>
      </c>
      <c r="G825" t="s">
        <v>2821</v>
      </c>
      <c r="H825" t="s">
        <v>2822</v>
      </c>
      <c r="I825" t="s">
        <v>32</v>
      </c>
      <c r="J825" s="1">
        <v>44815</v>
      </c>
      <c r="K825">
        <v>96</v>
      </c>
      <c r="L825" t="s">
        <v>54</v>
      </c>
      <c r="N825">
        <f t="shared" si="12"/>
        <v>0</v>
      </c>
    </row>
    <row r="826" spans="1:14" x14ac:dyDescent="0.3">
      <c r="A826">
        <v>825</v>
      </c>
      <c r="B826" t="s">
        <v>2823</v>
      </c>
      <c r="C826" t="s">
        <v>2824</v>
      </c>
      <c r="D826" t="s">
        <v>15</v>
      </c>
      <c r="E826" t="s">
        <v>16</v>
      </c>
      <c r="F826">
        <v>30</v>
      </c>
      <c r="G826" t="s">
        <v>2825</v>
      </c>
      <c r="H826" t="s">
        <v>1206</v>
      </c>
      <c r="I826" t="s">
        <v>294</v>
      </c>
      <c r="J826" s="1">
        <v>44300</v>
      </c>
      <c r="K826">
        <v>51</v>
      </c>
      <c r="L826" t="s">
        <v>80</v>
      </c>
      <c r="N826">
        <f t="shared" si="12"/>
        <v>0</v>
      </c>
    </row>
    <row r="827" spans="1:14" x14ac:dyDescent="0.3">
      <c r="A827">
        <v>826</v>
      </c>
      <c r="B827" t="s">
        <v>2308</v>
      </c>
      <c r="C827" t="s">
        <v>2826</v>
      </c>
      <c r="D827" t="s">
        <v>51</v>
      </c>
      <c r="E827" t="s">
        <v>16</v>
      </c>
      <c r="F827">
        <v>30</v>
      </c>
      <c r="G827" t="s">
        <v>2827</v>
      </c>
      <c r="H827" t="s">
        <v>702</v>
      </c>
      <c r="I827" t="s">
        <v>703</v>
      </c>
      <c r="J827" s="1">
        <v>43928</v>
      </c>
      <c r="K827">
        <v>64</v>
      </c>
      <c r="L827" t="s">
        <v>101</v>
      </c>
      <c r="N827">
        <f t="shared" si="12"/>
        <v>0</v>
      </c>
    </row>
    <row r="828" spans="1:14" x14ac:dyDescent="0.3">
      <c r="A828">
        <v>827</v>
      </c>
      <c r="B828" t="s">
        <v>2828</v>
      </c>
      <c r="C828" t="s">
        <v>2829</v>
      </c>
      <c r="D828" t="s">
        <v>28</v>
      </c>
      <c r="E828" t="s">
        <v>29</v>
      </c>
      <c r="F828">
        <v>90</v>
      </c>
      <c r="G828" t="s">
        <v>2830</v>
      </c>
      <c r="H828" t="s">
        <v>2831</v>
      </c>
      <c r="I828" t="s">
        <v>32</v>
      </c>
      <c r="J828" s="1">
        <v>44080</v>
      </c>
      <c r="K828">
        <v>6</v>
      </c>
      <c r="L828" t="s">
        <v>101</v>
      </c>
      <c r="N828">
        <f t="shared" si="12"/>
        <v>0</v>
      </c>
    </row>
    <row r="829" spans="1:14" x14ac:dyDescent="0.3">
      <c r="A829">
        <v>828</v>
      </c>
      <c r="B829" t="s">
        <v>2682</v>
      </c>
      <c r="C829" t="s">
        <v>2832</v>
      </c>
      <c r="D829" t="s">
        <v>28</v>
      </c>
      <c r="E829" t="s">
        <v>29</v>
      </c>
      <c r="F829">
        <v>60</v>
      </c>
      <c r="G829" t="s">
        <v>2833</v>
      </c>
      <c r="H829" t="s">
        <v>2834</v>
      </c>
      <c r="I829" t="s">
        <v>19</v>
      </c>
      <c r="J829" s="1">
        <v>44577</v>
      </c>
      <c r="K829">
        <v>101</v>
      </c>
      <c r="L829" t="s">
        <v>80</v>
      </c>
      <c r="N829">
        <f t="shared" si="12"/>
        <v>0</v>
      </c>
    </row>
    <row r="830" spans="1:14" x14ac:dyDescent="0.3">
      <c r="A830">
        <v>829</v>
      </c>
      <c r="B830" t="s">
        <v>2835</v>
      </c>
      <c r="C830" t="s">
        <v>1737</v>
      </c>
      <c r="D830" t="s">
        <v>28</v>
      </c>
      <c r="E830" t="s">
        <v>29</v>
      </c>
      <c r="F830">
        <v>90</v>
      </c>
      <c r="G830" t="s">
        <v>2836</v>
      </c>
      <c r="H830" t="s">
        <v>2250</v>
      </c>
      <c r="I830" t="s">
        <v>187</v>
      </c>
      <c r="J830" s="1">
        <v>44669</v>
      </c>
      <c r="K830">
        <v>4</v>
      </c>
      <c r="L830" t="s">
        <v>80</v>
      </c>
      <c r="N830">
        <f t="shared" si="12"/>
        <v>0</v>
      </c>
    </row>
    <row r="831" spans="1:14" x14ac:dyDescent="0.3">
      <c r="A831">
        <v>830</v>
      </c>
      <c r="B831" t="s">
        <v>2837</v>
      </c>
      <c r="C831" t="s">
        <v>2838</v>
      </c>
      <c r="D831" t="s">
        <v>28</v>
      </c>
      <c r="E831" t="s">
        <v>29</v>
      </c>
      <c r="F831">
        <v>90</v>
      </c>
      <c r="G831" t="s">
        <v>2839</v>
      </c>
      <c r="H831" t="s">
        <v>266</v>
      </c>
      <c r="I831" t="s">
        <v>32</v>
      </c>
      <c r="J831" s="1">
        <v>44924</v>
      </c>
      <c r="K831">
        <v>6</v>
      </c>
      <c r="L831" t="s">
        <v>33</v>
      </c>
      <c r="N831">
        <f t="shared" si="12"/>
        <v>0</v>
      </c>
    </row>
    <row r="832" spans="1:14" x14ac:dyDescent="0.3">
      <c r="A832">
        <v>831</v>
      </c>
      <c r="B832" t="s">
        <v>2840</v>
      </c>
      <c r="C832" t="s">
        <v>2841</v>
      </c>
      <c r="D832" t="s">
        <v>28</v>
      </c>
      <c r="E832" t="s">
        <v>29</v>
      </c>
      <c r="F832">
        <v>30</v>
      </c>
      <c r="G832" t="s">
        <v>2842</v>
      </c>
      <c r="H832" t="s">
        <v>1142</v>
      </c>
      <c r="I832" t="s">
        <v>38</v>
      </c>
      <c r="J832" s="1">
        <v>44444</v>
      </c>
      <c r="K832">
        <v>73</v>
      </c>
      <c r="L832" t="s">
        <v>20</v>
      </c>
      <c r="N832">
        <f t="shared" si="12"/>
        <v>0</v>
      </c>
    </row>
    <row r="833" spans="1:14" x14ac:dyDescent="0.3">
      <c r="A833">
        <v>832</v>
      </c>
      <c r="B833" t="s">
        <v>2843</v>
      </c>
      <c r="C833" t="s">
        <v>2844</v>
      </c>
      <c r="D833" t="s">
        <v>92</v>
      </c>
      <c r="E833" t="s">
        <v>16</v>
      </c>
      <c r="F833">
        <v>90</v>
      </c>
      <c r="G833" t="s">
        <v>2845</v>
      </c>
      <c r="H833" t="s">
        <v>2846</v>
      </c>
      <c r="I833" t="s">
        <v>32</v>
      </c>
      <c r="J833" s="1">
        <v>44410</v>
      </c>
      <c r="K833">
        <v>63</v>
      </c>
      <c r="L833" t="s">
        <v>64</v>
      </c>
      <c r="N833">
        <f t="shared" si="12"/>
        <v>0</v>
      </c>
    </row>
    <row r="834" spans="1:14" x14ac:dyDescent="0.3">
      <c r="A834">
        <v>833</v>
      </c>
      <c r="B834" t="s">
        <v>2665</v>
      </c>
      <c r="C834" t="s">
        <v>143</v>
      </c>
      <c r="D834" t="s">
        <v>28</v>
      </c>
      <c r="E834" t="s">
        <v>29</v>
      </c>
      <c r="F834">
        <v>30</v>
      </c>
      <c r="G834" t="s">
        <v>2847</v>
      </c>
      <c r="H834" t="s">
        <v>2848</v>
      </c>
      <c r="I834" t="s">
        <v>129</v>
      </c>
      <c r="J834" s="1">
        <v>43901</v>
      </c>
      <c r="K834">
        <v>17</v>
      </c>
      <c r="L834" t="s">
        <v>45</v>
      </c>
      <c r="N834">
        <f t="shared" ref="N834:N897" si="13">COUNTBLANK(A834:L834)</f>
        <v>0</v>
      </c>
    </row>
    <row r="835" spans="1:14" x14ac:dyDescent="0.3">
      <c r="A835">
        <v>834</v>
      </c>
      <c r="B835" t="s">
        <v>2849</v>
      </c>
      <c r="C835" t="s">
        <v>193</v>
      </c>
      <c r="D835" t="s">
        <v>28</v>
      </c>
      <c r="E835" t="s">
        <v>29</v>
      </c>
      <c r="F835">
        <v>60</v>
      </c>
      <c r="G835" t="s">
        <v>2850</v>
      </c>
      <c r="H835" t="s">
        <v>2851</v>
      </c>
      <c r="I835" t="s">
        <v>32</v>
      </c>
      <c r="J835" s="1">
        <v>44322</v>
      </c>
      <c r="K835">
        <v>21</v>
      </c>
      <c r="L835" t="s">
        <v>64</v>
      </c>
      <c r="N835">
        <f t="shared" si="13"/>
        <v>0</v>
      </c>
    </row>
    <row r="836" spans="1:14" x14ac:dyDescent="0.3">
      <c r="A836">
        <v>835</v>
      </c>
      <c r="B836" t="s">
        <v>2852</v>
      </c>
      <c r="C836" t="s">
        <v>2853</v>
      </c>
      <c r="D836" t="s">
        <v>15</v>
      </c>
      <c r="E836" t="s">
        <v>16</v>
      </c>
      <c r="F836">
        <v>90</v>
      </c>
      <c r="G836" t="s">
        <v>2854</v>
      </c>
      <c r="H836" t="s">
        <v>2855</v>
      </c>
      <c r="I836" t="s">
        <v>110</v>
      </c>
      <c r="J836" s="1">
        <v>44701</v>
      </c>
      <c r="K836">
        <v>5</v>
      </c>
      <c r="L836" t="s">
        <v>101</v>
      </c>
      <c r="N836">
        <f t="shared" si="13"/>
        <v>0</v>
      </c>
    </row>
    <row r="837" spans="1:14" x14ac:dyDescent="0.3">
      <c r="A837">
        <v>836</v>
      </c>
      <c r="B837" t="s">
        <v>1985</v>
      </c>
      <c r="C837" t="s">
        <v>2856</v>
      </c>
      <c r="D837" t="s">
        <v>28</v>
      </c>
      <c r="E837" t="s">
        <v>29</v>
      </c>
      <c r="F837">
        <v>30</v>
      </c>
      <c r="G837" t="s">
        <v>2857</v>
      </c>
      <c r="H837" t="s">
        <v>248</v>
      </c>
      <c r="I837" t="s">
        <v>178</v>
      </c>
      <c r="J837" s="1">
        <v>44002</v>
      </c>
      <c r="K837">
        <v>77</v>
      </c>
      <c r="L837" t="s">
        <v>39</v>
      </c>
      <c r="N837">
        <f t="shared" si="13"/>
        <v>0</v>
      </c>
    </row>
    <row r="838" spans="1:14" x14ac:dyDescent="0.3">
      <c r="A838">
        <v>837</v>
      </c>
      <c r="B838" t="s">
        <v>990</v>
      </c>
      <c r="C838" t="s">
        <v>2858</v>
      </c>
      <c r="D838" t="s">
        <v>28</v>
      </c>
      <c r="E838" t="s">
        <v>29</v>
      </c>
      <c r="F838">
        <v>60</v>
      </c>
      <c r="G838" t="s">
        <v>2859</v>
      </c>
      <c r="H838" t="s">
        <v>2860</v>
      </c>
      <c r="I838" t="s">
        <v>32</v>
      </c>
      <c r="J838" s="1">
        <v>44355</v>
      </c>
      <c r="K838">
        <v>9</v>
      </c>
      <c r="L838" t="s">
        <v>33</v>
      </c>
      <c r="N838">
        <f t="shared" si="13"/>
        <v>0</v>
      </c>
    </row>
    <row r="839" spans="1:14" x14ac:dyDescent="0.3">
      <c r="A839">
        <v>838</v>
      </c>
      <c r="B839" t="s">
        <v>2861</v>
      </c>
      <c r="C839" t="s">
        <v>2862</v>
      </c>
      <c r="D839" t="s">
        <v>51</v>
      </c>
      <c r="E839" t="s">
        <v>16</v>
      </c>
      <c r="F839">
        <v>90</v>
      </c>
      <c r="G839" t="s">
        <v>2863</v>
      </c>
      <c r="H839" t="s">
        <v>2864</v>
      </c>
      <c r="I839" t="s">
        <v>187</v>
      </c>
      <c r="J839" s="1">
        <v>44113</v>
      </c>
      <c r="K839">
        <v>18</v>
      </c>
      <c r="L839" t="s">
        <v>20</v>
      </c>
      <c r="N839">
        <f t="shared" si="13"/>
        <v>0</v>
      </c>
    </row>
    <row r="840" spans="1:14" x14ac:dyDescent="0.3">
      <c r="A840">
        <v>839</v>
      </c>
      <c r="B840" t="s">
        <v>2865</v>
      </c>
      <c r="C840" t="s">
        <v>2866</v>
      </c>
      <c r="D840" t="s">
        <v>51</v>
      </c>
      <c r="E840" t="s">
        <v>16</v>
      </c>
      <c r="F840">
        <v>90</v>
      </c>
      <c r="G840" t="s">
        <v>2867</v>
      </c>
      <c r="H840" t="s">
        <v>1022</v>
      </c>
      <c r="I840" t="s">
        <v>164</v>
      </c>
      <c r="J840" s="1">
        <v>44108</v>
      </c>
      <c r="K840">
        <v>4</v>
      </c>
      <c r="L840" t="s">
        <v>64</v>
      </c>
      <c r="N840">
        <f t="shared" si="13"/>
        <v>0</v>
      </c>
    </row>
    <row r="841" spans="1:14" x14ac:dyDescent="0.3">
      <c r="A841">
        <v>840</v>
      </c>
      <c r="B841" t="s">
        <v>2868</v>
      </c>
      <c r="C841" t="s">
        <v>2161</v>
      </c>
      <c r="D841" t="s">
        <v>51</v>
      </c>
      <c r="E841" t="s">
        <v>16</v>
      </c>
      <c r="F841">
        <v>30</v>
      </c>
      <c r="G841" t="s">
        <v>2869</v>
      </c>
      <c r="H841" t="s">
        <v>730</v>
      </c>
      <c r="I841" t="s">
        <v>187</v>
      </c>
      <c r="J841" s="1">
        <v>43923</v>
      </c>
      <c r="K841">
        <v>84</v>
      </c>
      <c r="L841" t="s">
        <v>70</v>
      </c>
      <c r="N841">
        <f t="shared" si="13"/>
        <v>0</v>
      </c>
    </row>
    <row r="842" spans="1:14" x14ac:dyDescent="0.3">
      <c r="A842">
        <v>841</v>
      </c>
      <c r="B842" t="s">
        <v>2870</v>
      </c>
      <c r="C842" t="s">
        <v>2518</v>
      </c>
      <c r="D842" t="s">
        <v>51</v>
      </c>
      <c r="E842" t="s">
        <v>16</v>
      </c>
      <c r="F842">
        <v>90</v>
      </c>
      <c r="G842" t="s">
        <v>2871</v>
      </c>
      <c r="H842" t="s">
        <v>2872</v>
      </c>
      <c r="I842" t="s">
        <v>294</v>
      </c>
      <c r="J842" s="1">
        <v>44215</v>
      </c>
      <c r="K842">
        <v>23</v>
      </c>
      <c r="L842" t="s">
        <v>39</v>
      </c>
      <c r="N842">
        <f t="shared" si="13"/>
        <v>0</v>
      </c>
    </row>
    <row r="843" spans="1:14" x14ac:dyDescent="0.3">
      <c r="A843">
        <v>842</v>
      </c>
      <c r="B843" t="s">
        <v>2873</v>
      </c>
      <c r="C843" t="s">
        <v>2874</v>
      </c>
      <c r="D843" t="s">
        <v>51</v>
      </c>
      <c r="E843" t="s">
        <v>16</v>
      </c>
      <c r="F843">
        <v>90</v>
      </c>
      <c r="G843" t="s">
        <v>2871</v>
      </c>
      <c r="H843" t="s">
        <v>2875</v>
      </c>
      <c r="I843" t="s">
        <v>32</v>
      </c>
      <c r="J843" s="1">
        <v>44507</v>
      </c>
      <c r="K843">
        <v>27</v>
      </c>
      <c r="L843" t="s">
        <v>33</v>
      </c>
      <c r="N843">
        <f t="shared" si="13"/>
        <v>0</v>
      </c>
    </row>
    <row r="844" spans="1:14" x14ac:dyDescent="0.3">
      <c r="A844">
        <v>843</v>
      </c>
      <c r="B844" t="s">
        <v>1019</v>
      </c>
      <c r="C844" t="s">
        <v>86</v>
      </c>
      <c r="D844" t="s">
        <v>28</v>
      </c>
      <c r="E844" t="s">
        <v>29</v>
      </c>
      <c r="F844">
        <v>90</v>
      </c>
      <c r="G844" t="s">
        <v>2876</v>
      </c>
      <c r="H844" t="s">
        <v>2877</v>
      </c>
      <c r="I844" t="s">
        <v>2878</v>
      </c>
      <c r="J844" s="1">
        <v>44259</v>
      </c>
      <c r="K844">
        <v>59</v>
      </c>
      <c r="L844" t="s">
        <v>159</v>
      </c>
      <c r="N844">
        <f t="shared" si="13"/>
        <v>0</v>
      </c>
    </row>
    <row r="845" spans="1:14" x14ac:dyDescent="0.3">
      <c r="A845">
        <v>844</v>
      </c>
      <c r="B845" t="s">
        <v>2879</v>
      </c>
      <c r="C845" t="s">
        <v>2880</v>
      </c>
      <c r="D845" t="s">
        <v>15</v>
      </c>
      <c r="E845" t="s">
        <v>16</v>
      </c>
      <c r="F845">
        <v>30</v>
      </c>
      <c r="G845" t="s">
        <v>2881</v>
      </c>
      <c r="H845" t="s">
        <v>978</v>
      </c>
      <c r="I845" t="s">
        <v>294</v>
      </c>
      <c r="J845" s="1">
        <v>44608</v>
      </c>
      <c r="K845">
        <v>99</v>
      </c>
      <c r="L845" t="s">
        <v>20</v>
      </c>
      <c r="N845">
        <f t="shared" si="13"/>
        <v>0</v>
      </c>
    </row>
    <row r="846" spans="1:14" x14ac:dyDescent="0.3">
      <c r="A846">
        <v>845</v>
      </c>
      <c r="B846" t="s">
        <v>2882</v>
      </c>
      <c r="C846" t="s">
        <v>2883</v>
      </c>
      <c r="D846" t="s">
        <v>51</v>
      </c>
      <c r="E846" t="s">
        <v>16</v>
      </c>
      <c r="F846">
        <v>60</v>
      </c>
      <c r="G846" t="s">
        <v>2884</v>
      </c>
      <c r="H846" t="s">
        <v>405</v>
      </c>
      <c r="I846" t="s">
        <v>32</v>
      </c>
      <c r="J846" s="1">
        <v>44789</v>
      </c>
      <c r="K846">
        <v>22</v>
      </c>
      <c r="L846" t="s">
        <v>33</v>
      </c>
      <c r="N846">
        <f t="shared" si="13"/>
        <v>0</v>
      </c>
    </row>
    <row r="847" spans="1:14" x14ac:dyDescent="0.3">
      <c r="A847">
        <v>846</v>
      </c>
      <c r="B847" t="s">
        <v>2086</v>
      </c>
      <c r="C847" t="s">
        <v>2885</v>
      </c>
      <c r="D847" t="s">
        <v>28</v>
      </c>
      <c r="E847" t="s">
        <v>29</v>
      </c>
      <c r="F847">
        <v>90</v>
      </c>
      <c r="G847" t="s">
        <v>2886</v>
      </c>
      <c r="H847" t="s">
        <v>2012</v>
      </c>
      <c r="I847" t="s">
        <v>32</v>
      </c>
      <c r="J847" s="1">
        <v>44568</v>
      </c>
      <c r="K847">
        <v>45</v>
      </c>
      <c r="L847" t="s">
        <v>70</v>
      </c>
      <c r="N847">
        <f t="shared" si="13"/>
        <v>0</v>
      </c>
    </row>
    <row r="848" spans="1:14" x14ac:dyDescent="0.3">
      <c r="A848">
        <v>847</v>
      </c>
      <c r="B848" t="s">
        <v>2887</v>
      </c>
      <c r="C848" t="s">
        <v>2888</v>
      </c>
      <c r="D848" t="s">
        <v>28</v>
      </c>
      <c r="E848" t="s">
        <v>29</v>
      </c>
      <c r="F848">
        <v>90</v>
      </c>
      <c r="G848" t="s">
        <v>2889</v>
      </c>
      <c r="H848" t="s">
        <v>2890</v>
      </c>
      <c r="I848" t="s">
        <v>32</v>
      </c>
      <c r="J848" s="1">
        <v>44905</v>
      </c>
      <c r="K848">
        <v>25</v>
      </c>
      <c r="L848" t="s">
        <v>70</v>
      </c>
      <c r="N848">
        <f t="shared" si="13"/>
        <v>0</v>
      </c>
    </row>
    <row r="849" spans="1:14" x14ac:dyDescent="0.3">
      <c r="A849">
        <v>848</v>
      </c>
      <c r="B849" t="s">
        <v>2891</v>
      </c>
      <c r="C849" t="s">
        <v>1304</v>
      </c>
      <c r="D849" t="s">
        <v>28</v>
      </c>
      <c r="E849" t="s">
        <v>29</v>
      </c>
      <c r="F849">
        <v>60</v>
      </c>
      <c r="G849" t="s">
        <v>2892</v>
      </c>
      <c r="H849" t="s">
        <v>2893</v>
      </c>
      <c r="I849" t="s">
        <v>32</v>
      </c>
      <c r="J849" s="1">
        <v>44343</v>
      </c>
      <c r="K849">
        <v>11</v>
      </c>
      <c r="L849" t="s">
        <v>39</v>
      </c>
      <c r="N849">
        <f t="shared" si="13"/>
        <v>0</v>
      </c>
    </row>
    <row r="850" spans="1:14" x14ac:dyDescent="0.3">
      <c r="A850">
        <v>849</v>
      </c>
      <c r="B850" t="s">
        <v>2894</v>
      </c>
      <c r="C850" t="s">
        <v>728</v>
      </c>
      <c r="D850" t="s">
        <v>15</v>
      </c>
      <c r="E850" t="s">
        <v>16</v>
      </c>
      <c r="F850">
        <v>60</v>
      </c>
      <c r="G850" t="s">
        <v>2895</v>
      </c>
      <c r="H850" t="s">
        <v>2896</v>
      </c>
      <c r="I850" t="s">
        <v>110</v>
      </c>
      <c r="J850" s="1">
        <v>44855</v>
      </c>
      <c r="K850">
        <v>53</v>
      </c>
      <c r="L850" t="s">
        <v>64</v>
      </c>
      <c r="N850">
        <f t="shared" si="13"/>
        <v>0</v>
      </c>
    </row>
    <row r="851" spans="1:14" x14ac:dyDescent="0.3">
      <c r="A851">
        <v>850</v>
      </c>
      <c r="B851" t="s">
        <v>2897</v>
      </c>
      <c r="C851" t="s">
        <v>2898</v>
      </c>
      <c r="D851" t="s">
        <v>51</v>
      </c>
      <c r="E851" t="s">
        <v>16</v>
      </c>
      <c r="F851">
        <v>60</v>
      </c>
      <c r="G851" t="s">
        <v>2899</v>
      </c>
      <c r="H851" t="s">
        <v>963</v>
      </c>
      <c r="I851" t="s">
        <v>25</v>
      </c>
      <c r="J851" s="1">
        <v>44511</v>
      </c>
      <c r="K851">
        <v>64</v>
      </c>
      <c r="L851" t="s">
        <v>70</v>
      </c>
      <c r="N851">
        <f t="shared" si="13"/>
        <v>0</v>
      </c>
    </row>
    <row r="852" spans="1:14" x14ac:dyDescent="0.3">
      <c r="A852">
        <v>851</v>
      </c>
      <c r="B852" t="s">
        <v>2897</v>
      </c>
      <c r="C852" t="s">
        <v>2898</v>
      </c>
      <c r="D852" t="s">
        <v>51</v>
      </c>
      <c r="E852" t="s">
        <v>16</v>
      </c>
      <c r="F852">
        <v>60</v>
      </c>
      <c r="G852" t="s">
        <v>2899</v>
      </c>
      <c r="H852" t="s">
        <v>963</v>
      </c>
      <c r="I852" t="s">
        <v>25</v>
      </c>
      <c r="J852" s="1">
        <v>44511</v>
      </c>
      <c r="K852">
        <v>64</v>
      </c>
      <c r="L852" t="s">
        <v>70</v>
      </c>
      <c r="N852">
        <f t="shared" si="13"/>
        <v>0</v>
      </c>
    </row>
    <row r="853" spans="1:14" x14ac:dyDescent="0.3">
      <c r="A853">
        <v>852</v>
      </c>
      <c r="B853" t="s">
        <v>2900</v>
      </c>
      <c r="C853" t="s">
        <v>620</v>
      </c>
      <c r="D853" t="s">
        <v>51</v>
      </c>
      <c r="E853" t="s">
        <v>16</v>
      </c>
      <c r="F853">
        <v>30</v>
      </c>
      <c r="G853" t="s">
        <v>2901</v>
      </c>
      <c r="H853" t="s">
        <v>2902</v>
      </c>
      <c r="I853" t="s">
        <v>32</v>
      </c>
      <c r="J853" s="1">
        <v>44710</v>
      </c>
      <c r="K853">
        <v>64</v>
      </c>
      <c r="L853" t="s">
        <v>20</v>
      </c>
      <c r="N853">
        <f t="shared" si="13"/>
        <v>0</v>
      </c>
    </row>
    <row r="854" spans="1:14" x14ac:dyDescent="0.3">
      <c r="A854">
        <v>853</v>
      </c>
      <c r="B854" t="s">
        <v>922</v>
      </c>
      <c r="C854" t="s">
        <v>2903</v>
      </c>
      <c r="D854" t="s">
        <v>28</v>
      </c>
      <c r="E854" t="s">
        <v>29</v>
      </c>
      <c r="F854">
        <v>90</v>
      </c>
      <c r="G854" t="s">
        <v>2904</v>
      </c>
      <c r="H854" t="s">
        <v>43</v>
      </c>
      <c r="I854" t="s">
        <v>44</v>
      </c>
      <c r="J854" s="1">
        <v>44693</v>
      </c>
      <c r="K854">
        <v>97</v>
      </c>
      <c r="L854" t="s">
        <v>54</v>
      </c>
      <c r="N854">
        <f t="shared" si="13"/>
        <v>0</v>
      </c>
    </row>
    <row r="855" spans="1:14" x14ac:dyDescent="0.3">
      <c r="A855">
        <v>854</v>
      </c>
      <c r="B855" t="s">
        <v>1262</v>
      </c>
      <c r="C855" t="s">
        <v>2905</v>
      </c>
      <c r="D855" t="s">
        <v>28</v>
      </c>
      <c r="E855" t="s">
        <v>29</v>
      </c>
      <c r="F855">
        <v>60</v>
      </c>
      <c r="G855" t="s">
        <v>2904</v>
      </c>
      <c r="H855" t="s">
        <v>1001</v>
      </c>
      <c r="I855" t="s">
        <v>32</v>
      </c>
      <c r="J855" s="1">
        <v>44180</v>
      </c>
      <c r="K855">
        <v>77</v>
      </c>
      <c r="L855" t="s">
        <v>159</v>
      </c>
      <c r="N855">
        <f t="shared" si="13"/>
        <v>0</v>
      </c>
    </row>
    <row r="856" spans="1:14" x14ac:dyDescent="0.3">
      <c r="A856">
        <v>855</v>
      </c>
      <c r="B856" t="s">
        <v>2906</v>
      </c>
      <c r="C856" t="s">
        <v>1044</v>
      </c>
      <c r="D856" t="s">
        <v>28</v>
      </c>
      <c r="E856" t="s">
        <v>29</v>
      </c>
      <c r="F856">
        <v>60</v>
      </c>
      <c r="G856" t="s">
        <v>2907</v>
      </c>
      <c r="H856" t="s">
        <v>2908</v>
      </c>
      <c r="I856" t="s">
        <v>25</v>
      </c>
      <c r="J856" s="1">
        <v>44502</v>
      </c>
      <c r="K856">
        <v>44</v>
      </c>
      <c r="L856" t="s">
        <v>101</v>
      </c>
      <c r="N856">
        <f t="shared" si="13"/>
        <v>0</v>
      </c>
    </row>
    <row r="857" spans="1:14" x14ac:dyDescent="0.3">
      <c r="A857">
        <v>856</v>
      </c>
      <c r="B857" t="s">
        <v>1140</v>
      </c>
      <c r="C857" t="s">
        <v>2909</v>
      </c>
      <c r="D857" t="s">
        <v>28</v>
      </c>
      <c r="E857" t="s">
        <v>29</v>
      </c>
      <c r="F857">
        <v>30</v>
      </c>
      <c r="G857" t="s">
        <v>2910</v>
      </c>
      <c r="H857" t="s">
        <v>2447</v>
      </c>
      <c r="I857" t="s">
        <v>1869</v>
      </c>
      <c r="J857" s="1">
        <v>44254</v>
      </c>
      <c r="K857">
        <v>64</v>
      </c>
      <c r="L857" t="s">
        <v>20</v>
      </c>
      <c r="N857">
        <f t="shared" si="13"/>
        <v>0</v>
      </c>
    </row>
    <row r="858" spans="1:14" x14ac:dyDescent="0.3">
      <c r="A858">
        <v>857</v>
      </c>
      <c r="B858" t="s">
        <v>2911</v>
      </c>
      <c r="C858" t="s">
        <v>2912</v>
      </c>
      <c r="D858" t="s">
        <v>51</v>
      </c>
      <c r="E858" t="s">
        <v>16</v>
      </c>
      <c r="F858">
        <v>90</v>
      </c>
      <c r="G858" t="s">
        <v>2910</v>
      </c>
      <c r="H858" t="s">
        <v>2913</v>
      </c>
      <c r="I858" t="s">
        <v>1035</v>
      </c>
      <c r="J858" s="1">
        <v>43989</v>
      </c>
      <c r="K858">
        <v>85</v>
      </c>
      <c r="L858" t="s">
        <v>54</v>
      </c>
      <c r="N858">
        <f t="shared" si="13"/>
        <v>0</v>
      </c>
    </row>
    <row r="859" spans="1:14" x14ac:dyDescent="0.3">
      <c r="A859">
        <v>858</v>
      </c>
      <c r="B859" t="s">
        <v>2914</v>
      </c>
      <c r="C859" t="s">
        <v>2915</v>
      </c>
      <c r="D859" t="s">
        <v>28</v>
      </c>
      <c r="E859" t="s">
        <v>29</v>
      </c>
      <c r="F859">
        <v>60</v>
      </c>
      <c r="G859" t="s">
        <v>2916</v>
      </c>
      <c r="H859" t="s">
        <v>2917</v>
      </c>
      <c r="I859" t="s">
        <v>95</v>
      </c>
      <c r="J859" s="1">
        <v>43884</v>
      </c>
      <c r="K859">
        <v>39</v>
      </c>
      <c r="L859" t="s">
        <v>33</v>
      </c>
      <c r="N859">
        <f t="shared" si="13"/>
        <v>0</v>
      </c>
    </row>
    <row r="860" spans="1:14" x14ac:dyDescent="0.3">
      <c r="A860">
        <v>859</v>
      </c>
      <c r="B860" t="s">
        <v>1140</v>
      </c>
      <c r="C860" t="s">
        <v>139</v>
      </c>
      <c r="D860" t="s">
        <v>51</v>
      </c>
      <c r="E860" t="s">
        <v>16</v>
      </c>
      <c r="F860">
        <v>60</v>
      </c>
      <c r="G860" t="s">
        <v>2918</v>
      </c>
      <c r="H860" t="s">
        <v>1077</v>
      </c>
      <c r="I860" t="s">
        <v>1078</v>
      </c>
      <c r="J860" s="1">
        <v>44220</v>
      </c>
      <c r="K860">
        <v>90</v>
      </c>
      <c r="L860" t="s">
        <v>64</v>
      </c>
      <c r="N860">
        <f t="shared" si="13"/>
        <v>0</v>
      </c>
    </row>
    <row r="861" spans="1:14" x14ac:dyDescent="0.3">
      <c r="A861">
        <v>860</v>
      </c>
      <c r="B861" t="s">
        <v>2919</v>
      </c>
      <c r="C861" t="s">
        <v>2920</v>
      </c>
      <c r="D861" t="s">
        <v>28</v>
      </c>
      <c r="E861" t="s">
        <v>29</v>
      </c>
      <c r="F861">
        <v>60</v>
      </c>
      <c r="G861" t="s">
        <v>2921</v>
      </c>
      <c r="H861" t="s">
        <v>698</v>
      </c>
      <c r="I861" t="s">
        <v>213</v>
      </c>
      <c r="J861" s="1">
        <v>44781</v>
      </c>
      <c r="K861">
        <v>42</v>
      </c>
      <c r="L861" t="s">
        <v>101</v>
      </c>
      <c r="N861">
        <f t="shared" si="13"/>
        <v>0</v>
      </c>
    </row>
    <row r="862" spans="1:14" x14ac:dyDescent="0.3">
      <c r="A862">
        <v>861</v>
      </c>
      <c r="B862" t="s">
        <v>2922</v>
      </c>
      <c r="C862" t="s">
        <v>2923</v>
      </c>
      <c r="D862" t="s">
        <v>15</v>
      </c>
      <c r="E862" t="s">
        <v>16</v>
      </c>
      <c r="F862">
        <v>60</v>
      </c>
      <c r="G862" t="s">
        <v>2924</v>
      </c>
      <c r="H862" t="s">
        <v>2925</v>
      </c>
      <c r="I862" t="s">
        <v>32</v>
      </c>
      <c r="J862" s="1">
        <v>44434</v>
      </c>
      <c r="K862">
        <v>84</v>
      </c>
      <c r="L862" t="s">
        <v>64</v>
      </c>
      <c r="N862">
        <f t="shared" si="13"/>
        <v>0</v>
      </c>
    </row>
    <row r="863" spans="1:14" x14ac:dyDescent="0.3">
      <c r="A863">
        <v>862</v>
      </c>
      <c r="B863" t="s">
        <v>2926</v>
      </c>
      <c r="C863" t="s">
        <v>1301</v>
      </c>
      <c r="D863" t="s">
        <v>15</v>
      </c>
      <c r="E863" t="s">
        <v>16</v>
      </c>
      <c r="F863">
        <v>60</v>
      </c>
      <c r="G863" t="s">
        <v>2927</v>
      </c>
      <c r="H863" t="s">
        <v>802</v>
      </c>
      <c r="I863" t="s">
        <v>294</v>
      </c>
      <c r="J863" s="1">
        <v>44345</v>
      </c>
      <c r="K863">
        <v>54</v>
      </c>
      <c r="L863" t="s">
        <v>64</v>
      </c>
      <c r="N863">
        <f t="shared" si="13"/>
        <v>0</v>
      </c>
    </row>
    <row r="864" spans="1:14" x14ac:dyDescent="0.3">
      <c r="A864">
        <v>863</v>
      </c>
      <c r="B864" t="s">
        <v>725</v>
      </c>
      <c r="C864" t="s">
        <v>2928</v>
      </c>
      <c r="D864" t="s">
        <v>28</v>
      </c>
      <c r="E864" t="s">
        <v>29</v>
      </c>
      <c r="F864">
        <v>30</v>
      </c>
      <c r="G864" t="s">
        <v>2929</v>
      </c>
      <c r="H864" t="s">
        <v>1537</v>
      </c>
      <c r="I864" t="s">
        <v>294</v>
      </c>
      <c r="J864" s="1">
        <v>44694</v>
      </c>
      <c r="K864">
        <v>87</v>
      </c>
      <c r="L864" t="s">
        <v>101</v>
      </c>
      <c r="N864">
        <f t="shared" si="13"/>
        <v>0</v>
      </c>
    </row>
    <row r="865" spans="1:14" x14ac:dyDescent="0.3">
      <c r="A865">
        <v>864</v>
      </c>
      <c r="B865" t="s">
        <v>441</v>
      </c>
      <c r="C865" t="s">
        <v>2467</v>
      </c>
      <c r="D865" t="s">
        <v>28</v>
      </c>
      <c r="E865" t="s">
        <v>29</v>
      </c>
      <c r="F865">
        <v>30</v>
      </c>
      <c r="G865" t="s">
        <v>2930</v>
      </c>
      <c r="H865" t="s">
        <v>2931</v>
      </c>
      <c r="I865" t="s">
        <v>32</v>
      </c>
      <c r="J865" s="1">
        <v>44267</v>
      </c>
      <c r="K865">
        <v>20</v>
      </c>
      <c r="L865" t="s">
        <v>101</v>
      </c>
      <c r="N865">
        <f t="shared" si="13"/>
        <v>0</v>
      </c>
    </row>
    <row r="866" spans="1:14" x14ac:dyDescent="0.3">
      <c r="A866">
        <v>865</v>
      </c>
      <c r="B866" t="s">
        <v>2932</v>
      </c>
      <c r="C866" t="s">
        <v>2431</v>
      </c>
      <c r="D866" t="s">
        <v>28</v>
      </c>
      <c r="E866" t="s">
        <v>29</v>
      </c>
      <c r="F866">
        <v>90</v>
      </c>
      <c r="G866" t="s">
        <v>2933</v>
      </c>
      <c r="H866" t="s">
        <v>2934</v>
      </c>
      <c r="I866" t="s">
        <v>32</v>
      </c>
      <c r="J866" s="1">
        <v>44149</v>
      </c>
      <c r="K866">
        <v>12</v>
      </c>
      <c r="L866" t="s">
        <v>39</v>
      </c>
      <c r="N866">
        <f t="shared" si="13"/>
        <v>0</v>
      </c>
    </row>
    <row r="867" spans="1:14" x14ac:dyDescent="0.3">
      <c r="A867">
        <v>866</v>
      </c>
      <c r="B867" t="s">
        <v>2935</v>
      </c>
      <c r="C867" t="s">
        <v>2936</v>
      </c>
      <c r="D867" t="s">
        <v>51</v>
      </c>
      <c r="E867" t="s">
        <v>16</v>
      </c>
      <c r="F867">
        <v>60</v>
      </c>
      <c r="G867" t="s">
        <v>2937</v>
      </c>
      <c r="H867" t="s">
        <v>1859</v>
      </c>
      <c r="I867" t="s">
        <v>89</v>
      </c>
      <c r="J867" s="1">
        <v>43889</v>
      </c>
      <c r="K867">
        <v>70</v>
      </c>
      <c r="L867" t="s">
        <v>33</v>
      </c>
      <c r="N867">
        <f t="shared" si="13"/>
        <v>0</v>
      </c>
    </row>
    <row r="868" spans="1:14" x14ac:dyDescent="0.3">
      <c r="A868">
        <v>867</v>
      </c>
      <c r="B868" t="s">
        <v>2938</v>
      </c>
      <c r="C868" t="s">
        <v>2939</v>
      </c>
      <c r="D868" t="s">
        <v>51</v>
      </c>
      <c r="E868" t="s">
        <v>16</v>
      </c>
      <c r="F868">
        <v>90</v>
      </c>
      <c r="G868" t="s">
        <v>2940</v>
      </c>
      <c r="H868" t="s">
        <v>1827</v>
      </c>
      <c r="I868" t="s">
        <v>25</v>
      </c>
      <c r="J868" s="1">
        <v>44047</v>
      </c>
      <c r="K868">
        <v>79</v>
      </c>
      <c r="L868" t="s">
        <v>64</v>
      </c>
      <c r="N868">
        <f t="shared" si="13"/>
        <v>0</v>
      </c>
    </row>
    <row r="869" spans="1:14" x14ac:dyDescent="0.3">
      <c r="A869">
        <v>868</v>
      </c>
      <c r="B869" t="s">
        <v>2941</v>
      </c>
      <c r="C869" t="s">
        <v>2942</v>
      </c>
      <c r="D869" t="s">
        <v>28</v>
      </c>
      <c r="E869" t="s">
        <v>29</v>
      </c>
      <c r="F869">
        <v>60</v>
      </c>
      <c r="G869" t="s">
        <v>2943</v>
      </c>
      <c r="H869" t="s">
        <v>912</v>
      </c>
      <c r="I869" t="s">
        <v>913</v>
      </c>
      <c r="J869" s="1">
        <v>44910</v>
      </c>
      <c r="K869">
        <v>93</v>
      </c>
      <c r="L869" t="s">
        <v>101</v>
      </c>
      <c r="N869">
        <f t="shared" si="13"/>
        <v>0</v>
      </c>
    </row>
    <row r="870" spans="1:14" x14ac:dyDescent="0.3">
      <c r="A870">
        <v>869</v>
      </c>
      <c r="B870" t="s">
        <v>2944</v>
      </c>
      <c r="C870" t="s">
        <v>2945</v>
      </c>
      <c r="D870" t="s">
        <v>15</v>
      </c>
      <c r="E870" t="s">
        <v>16</v>
      </c>
      <c r="F870">
        <v>90</v>
      </c>
      <c r="G870" t="s">
        <v>2946</v>
      </c>
      <c r="H870" t="s">
        <v>641</v>
      </c>
      <c r="I870" t="s">
        <v>294</v>
      </c>
      <c r="J870" s="1">
        <v>44908</v>
      </c>
      <c r="K870">
        <v>48</v>
      </c>
      <c r="L870" t="s">
        <v>20</v>
      </c>
      <c r="N870">
        <f t="shared" si="13"/>
        <v>0</v>
      </c>
    </row>
    <row r="871" spans="1:14" x14ac:dyDescent="0.3">
      <c r="A871">
        <v>870</v>
      </c>
      <c r="B871" t="s">
        <v>2947</v>
      </c>
      <c r="C871" t="s">
        <v>2948</v>
      </c>
      <c r="D871" t="s">
        <v>28</v>
      </c>
      <c r="E871" t="s">
        <v>29</v>
      </c>
      <c r="F871">
        <v>90</v>
      </c>
      <c r="G871" t="s">
        <v>2949</v>
      </c>
      <c r="H871" t="s">
        <v>2950</v>
      </c>
      <c r="I871" t="s">
        <v>38</v>
      </c>
      <c r="J871" s="1">
        <v>44777</v>
      </c>
      <c r="K871">
        <v>47</v>
      </c>
      <c r="L871" t="s">
        <v>159</v>
      </c>
      <c r="N871">
        <f t="shared" si="13"/>
        <v>0</v>
      </c>
    </row>
    <row r="872" spans="1:14" x14ac:dyDescent="0.3">
      <c r="A872">
        <v>871</v>
      </c>
      <c r="B872" t="s">
        <v>2951</v>
      </c>
      <c r="C872" t="s">
        <v>1334</v>
      </c>
      <c r="D872" t="s">
        <v>28</v>
      </c>
      <c r="E872" t="s">
        <v>29</v>
      </c>
      <c r="F872">
        <v>30</v>
      </c>
      <c r="G872" t="s">
        <v>2952</v>
      </c>
      <c r="H872" t="s">
        <v>2953</v>
      </c>
      <c r="I872" t="s">
        <v>124</v>
      </c>
      <c r="J872" s="1">
        <v>44466</v>
      </c>
      <c r="K872">
        <v>52</v>
      </c>
      <c r="L872" t="s">
        <v>54</v>
      </c>
      <c r="N872">
        <f t="shared" si="13"/>
        <v>0</v>
      </c>
    </row>
    <row r="873" spans="1:14" x14ac:dyDescent="0.3">
      <c r="A873">
        <v>872</v>
      </c>
      <c r="B873" t="s">
        <v>2954</v>
      </c>
      <c r="C873" t="s">
        <v>2955</v>
      </c>
      <c r="D873" t="s">
        <v>51</v>
      </c>
      <c r="E873" t="s">
        <v>16</v>
      </c>
      <c r="F873">
        <v>60</v>
      </c>
      <c r="G873" t="s">
        <v>2956</v>
      </c>
      <c r="H873" t="s">
        <v>1667</v>
      </c>
      <c r="I873" t="s">
        <v>32</v>
      </c>
      <c r="J873" s="1">
        <v>43976</v>
      </c>
      <c r="K873">
        <v>73</v>
      </c>
      <c r="L873" t="s">
        <v>39</v>
      </c>
      <c r="N873">
        <f t="shared" si="13"/>
        <v>0</v>
      </c>
    </row>
    <row r="874" spans="1:14" x14ac:dyDescent="0.3">
      <c r="A874">
        <v>873</v>
      </c>
      <c r="B874" t="s">
        <v>2406</v>
      </c>
      <c r="C874" t="s">
        <v>816</v>
      </c>
      <c r="D874" t="s">
        <v>28</v>
      </c>
      <c r="E874" t="s">
        <v>29</v>
      </c>
      <c r="F874">
        <v>90</v>
      </c>
      <c r="G874" t="s">
        <v>2957</v>
      </c>
      <c r="H874" t="s">
        <v>1168</v>
      </c>
      <c r="I874" t="s">
        <v>32</v>
      </c>
      <c r="J874" s="1">
        <v>44117</v>
      </c>
      <c r="K874">
        <v>9</v>
      </c>
      <c r="L874" t="s">
        <v>33</v>
      </c>
      <c r="N874">
        <f t="shared" si="13"/>
        <v>0</v>
      </c>
    </row>
    <row r="875" spans="1:14" x14ac:dyDescent="0.3">
      <c r="A875">
        <v>874</v>
      </c>
      <c r="B875" t="s">
        <v>2958</v>
      </c>
      <c r="C875" t="s">
        <v>394</v>
      </c>
      <c r="D875" t="s">
        <v>15</v>
      </c>
      <c r="E875" t="s">
        <v>16</v>
      </c>
      <c r="F875">
        <v>30</v>
      </c>
      <c r="G875" t="s">
        <v>2959</v>
      </c>
      <c r="H875" t="s">
        <v>1625</v>
      </c>
      <c r="I875" t="s">
        <v>32</v>
      </c>
      <c r="J875" s="1">
        <v>44419</v>
      </c>
      <c r="K875">
        <v>41</v>
      </c>
      <c r="L875" t="s">
        <v>159</v>
      </c>
      <c r="N875">
        <f t="shared" si="13"/>
        <v>0</v>
      </c>
    </row>
    <row r="876" spans="1:14" x14ac:dyDescent="0.3">
      <c r="A876">
        <v>875</v>
      </c>
      <c r="B876" t="s">
        <v>2960</v>
      </c>
      <c r="C876" t="s">
        <v>2385</v>
      </c>
      <c r="D876" t="s">
        <v>28</v>
      </c>
      <c r="E876" t="s">
        <v>29</v>
      </c>
      <c r="F876">
        <v>60</v>
      </c>
      <c r="G876" t="s">
        <v>2961</v>
      </c>
      <c r="H876" t="s">
        <v>2294</v>
      </c>
      <c r="I876" t="s">
        <v>32</v>
      </c>
      <c r="J876" s="1">
        <v>44887</v>
      </c>
      <c r="K876">
        <v>21</v>
      </c>
      <c r="L876" t="s">
        <v>45</v>
      </c>
      <c r="N876">
        <f t="shared" si="13"/>
        <v>0</v>
      </c>
    </row>
    <row r="877" spans="1:14" x14ac:dyDescent="0.3">
      <c r="A877">
        <v>876</v>
      </c>
      <c r="B877" t="s">
        <v>2962</v>
      </c>
      <c r="C877" t="s">
        <v>2963</v>
      </c>
      <c r="D877" t="s">
        <v>28</v>
      </c>
      <c r="E877" t="s">
        <v>29</v>
      </c>
      <c r="F877">
        <v>90</v>
      </c>
      <c r="G877" t="s">
        <v>2964</v>
      </c>
      <c r="H877" t="s">
        <v>2965</v>
      </c>
      <c r="I877" t="s">
        <v>25</v>
      </c>
      <c r="J877" s="1">
        <v>44334</v>
      </c>
      <c r="K877">
        <v>86</v>
      </c>
      <c r="L877" t="s">
        <v>33</v>
      </c>
      <c r="N877">
        <f t="shared" si="13"/>
        <v>0</v>
      </c>
    </row>
    <row r="878" spans="1:14" x14ac:dyDescent="0.3">
      <c r="A878">
        <v>877</v>
      </c>
      <c r="B878" t="s">
        <v>2966</v>
      </c>
      <c r="C878" t="s">
        <v>1546</v>
      </c>
      <c r="D878" t="s">
        <v>51</v>
      </c>
      <c r="E878" t="s">
        <v>16</v>
      </c>
      <c r="F878">
        <v>30</v>
      </c>
      <c r="G878" t="s">
        <v>2967</v>
      </c>
      <c r="H878" t="s">
        <v>2076</v>
      </c>
      <c r="I878" t="s">
        <v>2077</v>
      </c>
      <c r="J878" s="1">
        <v>44019</v>
      </c>
      <c r="K878">
        <v>70</v>
      </c>
      <c r="L878" t="s">
        <v>70</v>
      </c>
      <c r="N878">
        <f t="shared" si="13"/>
        <v>0</v>
      </c>
    </row>
    <row r="879" spans="1:14" x14ac:dyDescent="0.3">
      <c r="A879">
        <v>878</v>
      </c>
      <c r="B879" t="s">
        <v>106</v>
      </c>
      <c r="C879" t="s">
        <v>1656</v>
      </c>
      <c r="D879" t="s">
        <v>621</v>
      </c>
      <c r="E879" t="s">
        <v>29</v>
      </c>
      <c r="F879">
        <v>60</v>
      </c>
      <c r="G879" t="s">
        <v>2968</v>
      </c>
      <c r="H879" t="s">
        <v>2759</v>
      </c>
      <c r="I879" t="s">
        <v>32</v>
      </c>
      <c r="J879" s="1">
        <v>44486</v>
      </c>
      <c r="K879">
        <v>40</v>
      </c>
      <c r="L879" t="s">
        <v>64</v>
      </c>
      <c r="N879">
        <f t="shared" si="13"/>
        <v>0</v>
      </c>
    </row>
    <row r="880" spans="1:14" x14ac:dyDescent="0.3">
      <c r="A880">
        <v>879</v>
      </c>
      <c r="B880" t="s">
        <v>2969</v>
      </c>
      <c r="C880" t="s">
        <v>2970</v>
      </c>
      <c r="D880" t="s">
        <v>51</v>
      </c>
      <c r="E880" t="s">
        <v>16</v>
      </c>
      <c r="F880">
        <v>90</v>
      </c>
      <c r="G880" t="s">
        <v>2971</v>
      </c>
      <c r="H880" t="s">
        <v>2972</v>
      </c>
      <c r="I880" t="s">
        <v>32</v>
      </c>
      <c r="J880" s="1">
        <v>44381</v>
      </c>
      <c r="K880">
        <v>74</v>
      </c>
      <c r="L880" t="s">
        <v>80</v>
      </c>
      <c r="N880">
        <f t="shared" si="13"/>
        <v>0</v>
      </c>
    </row>
    <row r="881" spans="1:14" x14ac:dyDescent="0.3">
      <c r="A881">
        <v>880</v>
      </c>
      <c r="B881" t="s">
        <v>2973</v>
      </c>
      <c r="C881" t="s">
        <v>1392</v>
      </c>
      <c r="D881" t="s">
        <v>15</v>
      </c>
      <c r="E881" t="s">
        <v>16</v>
      </c>
      <c r="F881">
        <v>60</v>
      </c>
      <c r="G881" t="s">
        <v>2974</v>
      </c>
      <c r="H881" t="s">
        <v>2975</v>
      </c>
      <c r="I881" t="s">
        <v>146</v>
      </c>
      <c r="J881" s="1">
        <v>44538</v>
      </c>
      <c r="K881">
        <v>66</v>
      </c>
      <c r="L881" t="s">
        <v>159</v>
      </c>
      <c r="N881">
        <f t="shared" si="13"/>
        <v>0</v>
      </c>
    </row>
    <row r="882" spans="1:14" x14ac:dyDescent="0.3">
      <c r="A882">
        <v>881</v>
      </c>
      <c r="B882" t="s">
        <v>2976</v>
      </c>
      <c r="C882" t="s">
        <v>2977</v>
      </c>
      <c r="D882" t="s">
        <v>28</v>
      </c>
      <c r="E882" t="s">
        <v>29</v>
      </c>
      <c r="F882">
        <v>60</v>
      </c>
      <c r="G882" t="s">
        <v>2978</v>
      </c>
      <c r="H882" t="s">
        <v>2341</v>
      </c>
      <c r="I882" t="s">
        <v>2342</v>
      </c>
      <c r="J882" s="1">
        <v>43925</v>
      </c>
      <c r="K882">
        <v>35</v>
      </c>
      <c r="L882" t="s">
        <v>54</v>
      </c>
      <c r="N882">
        <f t="shared" si="13"/>
        <v>0</v>
      </c>
    </row>
    <row r="883" spans="1:14" x14ac:dyDescent="0.3">
      <c r="A883">
        <v>882</v>
      </c>
      <c r="B883" t="s">
        <v>2979</v>
      </c>
      <c r="C883" t="s">
        <v>2980</v>
      </c>
      <c r="D883" t="s">
        <v>51</v>
      </c>
      <c r="E883" t="s">
        <v>16</v>
      </c>
      <c r="F883">
        <v>30</v>
      </c>
      <c r="G883" t="s">
        <v>2981</v>
      </c>
      <c r="H883" t="s">
        <v>2982</v>
      </c>
      <c r="I883" t="s">
        <v>2983</v>
      </c>
      <c r="J883" s="1">
        <v>44633</v>
      </c>
      <c r="K883">
        <v>59</v>
      </c>
      <c r="L883" t="s">
        <v>70</v>
      </c>
      <c r="N883">
        <f t="shared" si="13"/>
        <v>0</v>
      </c>
    </row>
    <row r="884" spans="1:14" x14ac:dyDescent="0.3">
      <c r="A884">
        <v>883</v>
      </c>
      <c r="B884" t="s">
        <v>2984</v>
      </c>
      <c r="C884" t="s">
        <v>2985</v>
      </c>
      <c r="D884" t="s">
        <v>28</v>
      </c>
      <c r="E884" t="s">
        <v>29</v>
      </c>
      <c r="F884">
        <v>30</v>
      </c>
      <c r="G884" t="s">
        <v>2986</v>
      </c>
      <c r="H884" t="s">
        <v>2987</v>
      </c>
      <c r="I884" t="s">
        <v>32</v>
      </c>
      <c r="J884" s="1">
        <v>44650</v>
      </c>
      <c r="K884">
        <v>20</v>
      </c>
      <c r="L884" t="s">
        <v>101</v>
      </c>
      <c r="N884">
        <f t="shared" si="13"/>
        <v>0</v>
      </c>
    </row>
    <row r="885" spans="1:14" x14ac:dyDescent="0.3">
      <c r="A885">
        <v>884</v>
      </c>
      <c r="B885" t="s">
        <v>2988</v>
      </c>
      <c r="C885" t="s">
        <v>305</v>
      </c>
      <c r="D885" t="s">
        <v>51</v>
      </c>
      <c r="E885" t="s">
        <v>16</v>
      </c>
      <c r="F885">
        <v>30</v>
      </c>
      <c r="G885" t="s">
        <v>2989</v>
      </c>
      <c r="H885" t="s">
        <v>2990</v>
      </c>
      <c r="I885" t="s">
        <v>38</v>
      </c>
      <c r="J885" s="1">
        <v>44359</v>
      </c>
      <c r="K885">
        <v>42</v>
      </c>
      <c r="L885" t="s">
        <v>159</v>
      </c>
      <c r="N885">
        <f t="shared" si="13"/>
        <v>0</v>
      </c>
    </row>
    <row r="886" spans="1:14" x14ac:dyDescent="0.3">
      <c r="A886">
        <v>885</v>
      </c>
      <c r="B886" t="s">
        <v>82</v>
      </c>
      <c r="C886" t="s">
        <v>2991</v>
      </c>
      <c r="D886" t="s">
        <v>28</v>
      </c>
      <c r="E886" t="s">
        <v>29</v>
      </c>
      <c r="F886">
        <v>30</v>
      </c>
      <c r="G886" t="s">
        <v>2992</v>
      </c>
      <c r="H886" t="s">
        <v>2993</v>
      </c>
      <c r="I886" t="s">
        <v>32</v>
      </c>
      <c r="J886" s="1">
        <v>44769</v>
      </c>
      <c r="K886">
        <v>99</v>
      </c>
      <c r="L886" t="s">
        <v>45</v>
      </c>
      <c r="N886">
        <f t="shared" si="13"/>
        <v>0</v>
      </c>
    </row>
    <row r="887" spans="1:14" x14ac:dyDescent="0.3">
      <c r="A887">
        <v>886</v>
      </c>
      <c r="B887" t="s">
        <v>2994</v>
      </c>
      <c r="C887" t="s">
        <v>2995</v>
      </c>
      <c r="D887" t="s">
        <v>28</v>
      </c>
      <c r="E887" t="s">
        <v>29</v>
      </c>
      <c r="F887">
        <v>60</v>
      </c>
      <c r="G887" t="s">
        <v>2996</v>
      </c>
      <c r="H887" t="s">
        <v>2997</v>
      </c>
      <c r="I887" t="s">
        <v>32</v>
      </c>
      <c r="J887" s="1">
        <v>44222</v>
      </c>
      <c r="K887">
        <v>13</v>
      </c>
      <c r="L887" t="s">
        <v>20</v>
      </c>
      <c r="N887">
        <f t="shared" si="13"/>
        <v>0</v>
      </c>
    </row>
    <row r="888" spans="1:14" x14ac:dyDescent="0.3">
      <c r="A888">
        <v>887</v>
      </c>
      <c r="B888" t="s">
        <v>2013</v>
      </c>
      <c r="C888" t="s">
        <v>2998</v>
      </c>
      <c r="D888" t="s">
        <v>51</v>
      </c>
      <c r="E888" t="s">
        <v>16</v>
      </c>
      <c r="F888">
        <v>90</v>
      </c>
      <c r="G888" t="s">
        <v>2999</v>
      </c>
      <c r="H888" t="s">
        <v>1221</v>
      </c>
      <c r="I888" t="s">
        <v>124</v>
      </c>
      <c r="J888" s="1">
        <v>44597</v>
      </c>
      <c r="K888">
        <v>76</v>
      </c>
      <c r="L888" t="s">
        <v>39</v>
      </c>
      <c r="N888">
        <f t="shared" si="13"/>
        <v>0</v>
      </c>
    </row>
    <row r="889" spans="1:14" x14ac:dyDescent="0.3">
      <c r="A889">
        <v>888</v>
      </c>
      <c r="B889" t="s">
        <v>3000</v>
      </c>
      <c r="C889" t="s">
        <v>644</v>
      </c>
      <c r="D889" t="s">
        <v>15</v>
      </c>
      <c r="E889" t="s">
        <v>16</v>
      </c>
      <c r="F889">
        <v>30</v>
      </c>
      <c r="G889" t="s">
        <v>3001</v>
      </c>
      <c r="H889" t="s">
        <v>3002</v>
      </c>
      <c r="I889" t="s">
        <v>32</v>
      </c>
      <c r="J889" s="1">
        <v>44890</v>
      </c>
      <c r="K889">
        <v>9</v>
      </c>
      <c r="L889" t="s">
        <v>64</v>
      </c>
      <c r="N889">
        <f t="shared" si="13"/>
        <v>0</v>
      </c>
    </row>
    <row r="890" spans="1:14" x14ac:dyDescent="0.3">
      <c r="A890">
        <v>889</v>
      </c>
      <c r="B890" t="s">
        <v>3003</v>
      </c>
      <c r="C890" t="s">
        <v>2813</v>
      </c>
      <c r="D890" t="s">
        <v>51</v>
      </c>
      <c r="E890" t="s">
        <v>16</v>
      </c>
      <c r="F890">
        <v>30</v>
      </c>
      <c r="G890" t="s">
        <v>3004</v>
      </c>
      <c r="H890" t="s">
        <v>2199</v>
      </c>
      <c r="I890" t="s">
        <v>32</v>
      </c>
      <c r="J890" s="1">
        <v>43873</v>
      </c>
      <c r="K890">
        <v>28</v>
      </c>
      <c r="L890" t="s">
        <v>80</v>
      </c>
      <c r="N890">
        <f t="shared" si="13"/>
        <v>0</v>
      </c>
    </row>
    <row r="891" spans="1:14" x14ac:dyDescent="0.3">
      <c r="A891">
        <v>890</v>
      </c>
      <c r="B891" t="s">
        <v>3005</v>
      </c>
      <c r="C891" t="s">
        <v>1627</v>
      </c>
      <c r="D891" t="s">
        <v>28</v>
      </c>
      <c r="E891" t="s">
        <v>29</v>
      </c>
      <c r="F891">
        <v>30</v>
      </c>
      <c r="G891" t="s">
        <v>3006</v>
      </c>
      <c r="H891" t="s">
        <v>3007</v>
      </c>
      <c r="I891" t="s">
        <v>554</v>
      </c>
      <c r="J891" s="1">
        <v>44422</v>
      </c>
      <c r="K891">
        <v>72</v>
      </c>
      <c r="L891" t="s">
        <v>54</v>
      </c>
      <c r="N891">
        <f t="shared" si="13"/>
        <v>0</v>
      </c>
    </row>
    <row r="892" spans="1:14" x14ac:dyDescent="0.3">
      <c r="A892">
        <v>891</v>
      </c>
      <c r="B892" t="s">
        <v>3008</v>
      </c>
      <c r="C892" t="s">
        <v>3009</v>
      </c>
      <c r="D892" t="s">
        <v>28</v>
      </c>
      <c r="E892" t="s">
        <v>29</v>
      </c>
      <c r="F892">
        <v>90</v>
      </c>
      <c r="G892" t="s">
        <v>3006</v>
      </c>
      <c r="H892" t="s">
        <v>3010</v>
      </c>
      <c r="I892" t="s">
        <v>187</v>
      </c>
      <c r="J892" s="1">
        <v>44603</v>
      </c>
      <c r="K892">
        <v>29</v>
      </c>
      <c r="L892" t="s">
        <v>54</v>
      </c>
      <c r="N892">
        <f t="shared" si="13"/>
        <v>0</v>
      </c>
    </row>
    <row r="893" spans="1:14" x14ac:dyDescent="0.3">
      <c r="A893">
        <v>892</v>
      </c>
      <c r="B893" t="s">
        <v>2721</v>
      </c>
      <c r="C893" t="s">
        <v>3011</v>
      </c>
      <c r="D893" t="s">
        <v>28</v>
      </c>
      <c r="E893" t="s">
        <v>29</v>
      </c>
      <c r="F893">
        <v>90</v>
      </c>
      <c r="G893" t="s">
        <v>3012</v>
      </c>
      <c r="H893" t="s">
        <v>2512</v>
      </c>
      <c r="I893" t="s">
        <v>32</v>
      </c>
      <c r="J893" s="1">
        <v>44300</v>
      </c>
      <c r="K893">
        <v>61</v>
      </c>
      <c r="L893" t="s">
        <v>54</v>
      </c>
      <c r="N893">
        <f t="shared" si="13"/>
        <v>0</v>
      </c>
    </row>
    <row r="894" spans="1:14" x14ac:dyDescent="0.3">
      <c r="A894">
        <v>893</v>
      </c>
      <c r="B894" t="s">
        <v>3013</v>
      </c>
      <c r="C894" t="s">
        <v>3014</v>
      </c>
      <c r="D894" t="s">
        <v>51</v>
      </c>
      <c r="E894" t="s">
        <v>16</v>
      </c>
      <c r="F894">
        <v>90</v>
      </c>
      <c r="G894" t="s">
        <v>3015</v>
      </c>
      <c r="H894" t="s">
        <v>275</v>
      </c>
      <c r="I894" t="s">
        <v>32</v>
      </c>
      <c r="J894" s="1">
        <v>44186</v>
      </c>
      <c r="K894">
        <v>16</v>
      </c>
      <c r="L894" t="s">
        <v>159</v>
      </c>
      <c r="N894">
        <f t="shared" si="13"/>
        <v>0</v>
      </c>
    </row>
    <row r="895" spans="1:14" x14ac:dyDescent="0.3">
      <c r="A895">
        <v>894</v>
      </c>
      <c r="B895" t="s">
        <v>2426</v>
      </c>
      <c r="C895" t="s">
        <v>3016</v>
      </c>
      <c r="D895" t="s">
        <v>28</v>
      </c>
      <c r="E895" t="s">
        <v>3017</v>
      </c>
      <c r="F895">
        <v>30</v>
      </c>
      <c r="G895" t="s">
        <v>3018</v>
      </c>
      <c r="H895" t="s">
        <v>1837</v>
      </c>
      <c r="I895" t="s">
        <v>173</v>
      </c>
      <c r="J895" s="1">
        <v>44852</v>
      </c>
      <c r="K895">
        <v>53</v>
      </c>
      <c r="L895" t="s">
        <v>54</v>
      </c>
      <c r="N895">
        <f t="shared" si="13"/>
        <v>0</v>
      </c>
    </row>
    <row r="896" spans="1:14" x14ac:dyDescent="0.3">
      <c r="A896">
        <v>895</v>
      </c>
      <c r="B896" t="s">
        <v>1745</v>
      </c>
      <c r="C896" t="s">
        <v>3019</v>
      </c>
      <c r="D896" t="s">
        <v>15</v>
      </c>
      <c r="E896" t="s">
        <v>16</v>
      </c>
      <c r="F896">
        <v>60</v>
      </c>
      <c r="G896" t="s">
        <v>3020</v>
      </c>
      <c r="H896" t="s">
        <v>1168</v>
      </c>
      <c r="I896" t="s">
        <v>32</v>
      </c>
      <c r="J896" s="1">
        <v>43940</v>
      </c>
      <c r="K896">
        <v>38</v>
      </c>
      <c r="L896" t="s">
        <v>80</v>
      </c>
      <c r="N896">
        <f t="shared" si="13"/>
        <v>0</v>
      </c>
    </row>
    <row r="897" spans="1:14" x14ac:dyDescent="0.3">
      <c r="A897">
        <v>896</v>
      </c>
      <c r="B897" t="s">
        <v>3021</v>
      </c>
      <c r="C897" t="s">
        <v>3022</v>
      </c>
      <c r="D897" t="s">
        <v>28</v>
      </c>
      <c r="E897" t="s">
        <v>29</v>
      </c>
      <c r="F897">
        <v>90</v>
      </c>
      <c r="G897" t="s">
        <v>3023</v>
      </c>
      <c r="H897" t="s">
        <v>3024</v>
      </c>
      <c r="I897" t="s">
        <v>32</v>
      </c>
      <c r="J897" s="1">
        <v>44408</v>
      </c>
      <c r="K897">
        <v>38</v>
      </c>
      <c r="L897" t="s">
        <v>33</v>
      </c>
      <c r="N897">
        <f t="shared" si="13"/>
        <v>0</v>
      </c>
    </row>
    <row r="898" spans="1:14" x14ac:dyDescent="0.3">
      <c r="A898">
        <v>897</v>
      </c>
      <c r="B898" t="s">
        <v>3025</v>
      </c>
      <c r="C898" t="s">
        <v>3026</v>
      </c>
      <c r="D898" t="s">
        <v>51</v>
      </c>
      <c r="E898" t="s">
        <v>16</v>
      </c>
      <c r="F898">
        <v>60</v>
      </c>
      <c r="G898" t="s">
        <v>3027</v>
      </c>
      <c r="H898" t="s">
        <v>2447</v>
      </c>
      <c r="I898" t="s">
        <v>1869</v>
      </c>
      <c r="J898" s="1">
        <v>44034</v>
      </c>
      <c r="K898">
        <v>22</v>
      </c>
      <c r="L898" t="s">
        <v>80</v>
      </c>
      <c r="N898">
        <f t="shared" ref="N898:N961" si="14">COUNTBLANK(A898:L898)</f>
        <v>0</v>
      </c>
    </row>
    <row r="899" spans="1:14" x14ac:dyDescent="0.3">
      <c r="A899">
        <v>898</v>
      </c>
      <c r="B899" t="s">
        <v>3028</v>
      </c>
      <c r="C899" t="s">
        <v>3029</v>
      </c>
      <c r="D899" t="s">
        <v>15</v>
      </c>
      <c r="E899" t="s">
        <v>16</v>
      </c>
      <c r="F899">
        <v>30</v>
      </c>
      <c r="G899" t="s">
        <v>3030</v>
      </c>
      <c r="H899" t="s">
        <v>1103</v>
      </c>
      <c r="I899" t="s">
        <v>25</v>
      </c>
      <c r="J899" s="1">
        <v>44000</v>
      </c>
      <c r="K899">
        <v>55</v>
      </c>
      <c r="L899" t="s">
        <v>54</v>
      </c>
      <c r="N899">
        <f t="shared" si="14"/>
        <v>0</v>
      </c>
    </row>
    <row r="900" spans="1:14" x14ac:dyDescent="0.3">
      <c r="A900">
        <v>899</v>
      </c>
      <c r="B900" t="s">
        <v>3031</v>
      </c>
      <c r="C900" t="s">
        <v>1439</v>
      </c>
      <c r="D900" t="s">
        <v>51</v>
      </c>
      <c r="E900" t="s">
        <v>16</v>
      </c>
      <c r="F900">
        <v>30</v>
      </c>
      <c r="G900" t="s">
        <v>3032</v>
      </c>
      <c r="H900" t="s">
        <v>3033</v>
      </c>
      <c r="I900" t="s">
        <v>32</v>
      </c>
      <c r="J900" s="1">
        <v>44651</v>
      </c>
      <c r="K900">
        <v>63</v>
      </c>
      <c r="L900" t="s">
        <v>159</v>
      </c>
      <c r="N900">
        <f t="shared" si="14"/>
        <v>0</v>
      </c>
    </row>
    <row r="901" spans="1:14" x14ac:dyDescent="0.3">
      <c r="A901">
        <v>900</v>
      </c>
      <c r="B901" t="s">
        <v>3034</v>
      </c>
      <c r="C901" t="s">
        <v>1748</v>
      </c>
      <c r="D901" t="s">
        <v>51</v>
      </c>
      <c r="E901" t="s">
        <v>16</v>
      </c>
      <c r="F901">
        <v>30</v>
      </c>
      <c r="G901" t="s">
        <v>3035</v>
      </c>
      <c r="H901" t="s">
        <v>3036</v>
      </c>
      <c r="I901" t="s">
        <v>32</v>
      </c>
      <c r="J901" s="1">
        <v>44499</v>
      </c>
      <c r="K901">
        <v>57</v>
      </c>
      <c r="L901" t="s">
        <v>70</v>
      </c>
      <c r="N901">
        <f t="shared" si="14"/>
        <v>0</v>
      </c>
    </row>
    <row r="902" spans="1:14" x14ac:dyDescent="0.3">
      <c r="A902">
        <v>901</v>
      </c>
      <c r="B902" t="s">
        <v>1312</v>
      </c>
      <c r="C902" t="s">
        <v>3037</v>
      </c>
      <c r="D902" t="s">
        <v>28</v>
      </c>
      <c r="E902" t="s">
        <v>29</v>
      </c>
      <c r="F902">
        <v>90</v>
      </c>
      <c r="G902" t="s">
        <v>3038</v>
      </c>
      <c r="H902" t="s">
        <v>2163</v>
      </c>
      <c r="I902" t="s">
        <v>1824</v>
      </c>
      <c r="J902" s="1">
        <v>44558</v>
      </c>
      <c r="K902">
        <v>76</v>
      </c>
      <c r="L902" t="s">
        <v>159</v>
      </c>
      <c r="N902">
        <f t="shared" si="14"/>
        <v>0</v>
      </c>
    </row>
    <row r="903" spans="1:14" x14ac:dyDescent="0.3">
      <c r="A903">
        <v>902</v>
      </c>
      <c r="B903" t="s">
        <v>3039</v>
      </c>
      <c r="C903" t="s">
        <v>700</v>
      </c>
      <c r="D903" t="s">
        <v>15</v>
      </c>
      <c r="E903" t="s">
        <v>16</v>
      </c>
      <c r="F903">
        <v>90</v>
      </c>
      <c r="G903" t="s">
        <v>3040</v>
      </c>
      <c r="H903" t="s">
        <v>3041</v>
      </c>
      <c r="I903" t="s">
        <v>124</v>
      </c>
      <c r="J903" s="1">
        <v>44215</v>
      </c>
      <c r="K903">
        <v>32</v>
      </c>
      <c r="L903" t="s">
        <v>101</v>
      </c>
      <c r="N903">
        <f t="shared" si="14"/>
        <v>0</v>
      </c>
    </row>
    <row r="904" spans="1:14" x14ac:dyDescent="0.3">
      <c r="A904">
        <v>903</v>
      </c>
      <c r="B904" t="s">
        <v>3042</v>
      </c>
      <c r="C904" t="s">
        <v>2349</v>
      </c>
      <c r="D904" t="s">
        <v>15</v>
      </c>
      <c r="E904" t="s">
        <v>16</v>
      </c>
      <c r="F904">
        <v>30</v>
      </c>
      <c r="G904" t="s">
        <v>3043</v>
      </c>
      <c r="H904" t="s">
        <v>3044</v>
      </c>
      <c r="I904" t="s">
        <v>1413</v>
      </c>
      <c r="J904" s="1">
        <v>44370</v>
      </c>
      <c r="K904">
        <v>54</v>
      </c>
      <c r="L904" t="s">
        <v>80</v>
      </c>
      <c r="N904">
        <f t="shared" si="14"/>
        <v>0</v>
      </c>
    </row>
    <row r="905" spans="1:14" x14ac:dyDescent="0.3">
      <c r="A905">
        <v>904</v>
      </c>
      <c r="B905" t="s">
        <v>3045</v>
      </c>
      <c r="C905" t="s">
        <v>3046</v>
      </c>
      <c r="D905" t="s">
        <v>51</v>
      </c>
      <c r="E905" t="s">
        <v>16</v>
      </c>
      <c r="F905">
        <v>90</v>
      </c>
      <c r="G905" t="s">
        <v>3047</v>
      </c>
      <c r="H905" t="s">
        <v>248</v>
      </c>
      <c r="I905" t="s">
        <v>178</v>
      </c>
      <c r="J905" s="1">
        <v>44697</v>
      </c>
      <c r="K905">
        <v>90</v>
      </c>
      <c r="L905" t="s">
        <v>45</v>
      </c>
      <c r="N905">
        <f t="shared" si="14"/>
        <v>0</v>
      </c>
    </row>
    <row r="906" spans="1:14" x14ac:dyDescent="0.3">
      <c r="A906">
        <v>905</v>
      </c>
      <c r="B906" t="s">
        <v>3048</v>
      </c>
      <c r="C906" t="s">
        <v>2635</v>
      </c>
      <c r="D906" t="s">
        <v>51</v>
      </c>
      <c r="E906" t="s">
        <v>16</v>
      </c>
      <c r="F906">
        <v>60</v>
      </c>
      <c r="G906" t="s">
        <v>3049</v>
      </c>
      <c r="H906" t="s">
        <v>720</v>
      </c>
      <c r="I906" t="s">
        <v>686</v>
      </c>
      <c r="J906" s="1">
        <v>44857</v>
      </c>
      <c r="K906">
        <v>48</v>
      </c>
      <c r="L906" t="s">
        <v>39</v>
      </c>
      <c r="N906">
        <f t="shared" si="14"/>
        <v>0</v>
      </c>
    </row>
    <row r="907" spans="1:14" x14ac:dyDescent="0.3">
      <c r="A907">
        <v>906</v>
      </c>
      <c r="B907" t="s">
        <v>3050</v>
      </c>
      <c r="C907" t="s">
        <v>3051</v>
      </c>
      <c r="D907" t="s">
        <v>28</v>
      </c>
      <c r="E907" t="s">
        <v>29</v>
      </c>
      <c r="F907">
        <v>60</v>
      </c>
      <c r="G907" t="s">
        <v>3052</v>
      </c>
      <c r="H907" t="s">
        <v>3053</v>
      </c>
      <c r="I907" t="s">
        <v>32</v>
      </c>
      <c r="J907" s="1">
        <v>44344</v>
      </c>
      <c r="K907">
        <v>18</v>
      </c>
      <c r="L907" t="s">
        <v>54</v>
      </c>
      <c r="N907">
        <f t="shared" si="14"/>
        <v>0</v>
      </c>
    </row>
    <row r="908" spans="1:14" x14ac:dyDescent="0.3">
      <c r="A908">
        <v>907</v>
      </c>
      <c r="B908" t="s">
        <v>3054</v>
      </c>
      <c r="C908" t="s">
        <v>2434</v>
      </c>
      <c r="D908" t="s">
        <v>51</v>
      </c>
      <c r="E908" t="s">
        <v>16</v>
      </c>
      <c r="F908">
        <v>30</v>
      </c>
      <c r="G908" t="s">
        <v>3055</v>
      </c>
      <c r="H908" t="s">
        <v>3056</v>
      </c>
      <c r="I908" t="s">
        <v>187</v>
      </c>
      <c r="J908" s="1">
        <v>44146</v>
      </c>
      <c r="K908">
        <v>17</v>
      </c>
      <c r="L908" t="s">
        <v>33</v>
      </c>
      <c r="N908">
        <f t="shared" si="14"/>
        <v>0</v>
      </c>
    </row>
    <row r="909" spans="1:14" x14ac:dyDescent="0.3">
      <c r="A909">
        <v>908</v>
      </c>
      <c r="B909" t="s">
        <v>862</v>
      </c>
      <c r="C909" t="s">
        <v>3057</v>
      </c>
      <c r="D909" t="s">
        <v>51</v>
      </c>
      <c r="E909" t="s">
        <v>16</v>
      </c>
      <c r="F909">
        <v>30</v>
      </c>
      <c r="G909" t="s">
        <v>3058</v>
      </c>
      <c r="H909" t="s">
        <v>3059</v>
      </c>
      <c r="I909" t="s">
        <v>187</v>
      </c>
      <c r="J909" s="1">
        <v>44753</v>
      </c>
      <c r="K909">
        <v>80</v>
      </c>
      <c r="L909" t="s">
        <v>64</v>
      </c>
      <c r="N909">
        <f t="shared" si="14"/>
        <v>0</v>
      </c>
    </row>
    <row r="910" spans="1:14" x14ac:dyDescent="0.3">
      <c r="A910">
        <v>909</v>
      </c>
      <c r="B910" t="s">
        <v>862</v>
      </c>
      <c r="C910" t="s">
        <v>3057</v>
      </c>
      <c r="D910" t="s">
        <v>51</v>
      </c>
      <c r="E910" t="s">
        <v>16</v>
      </c>
      <c r="F910">
        <v>30</v>
      </c>
      <c r="G910" t="s">
        <v>3058</v>
      </c>
      <c r="H910" t="s">
        <v>3059</v>
      </c>
      <c r="I910" t="s">
        <v>187</v>
      </c>
      <c r="J910" s="1">
        <v>44753</v>
      </c>
      <c r="K910">
        <v>80</v>
      </c>
      <c r="L910" t="s">
        <v>64</v>
      </c>
      <c r="N910">
        <f t="shared" si="14"/>
        <v>0</v>
      </c>
    </row>
    <row r="911" spans="1:14" x14ac:dyDescent="0.3">
      <c r="A911">
        <v>910</v>
      </c>
      <c r="B911" t="s">
        <v>1856</v>
      </c>
      <c r="C911" t="s">
        <v>3060</v>
      </c>
      <c r="D911" t="s">
        <v>51</v>
      </c>
      <c r="E911" t="s">
        <v>16</v>
      </c>
      <c r="F911">
        <v>30</v>
      </c>
      <c r="G911" t="s">
        <v>3061</v>
      </c>
      <c r="H911" t="s">
        <v>6</v>
      </c>
      <c r="I911" t="s">
        <v>32</v>
      </c>
      <c r="J911" s="1">
        <v>44442</v>
      </c>
      <c r="K911">
        <v>87</v>
      </c>
      <c r="L911" t="s">
        <v>80</v>
      </c>
      <c r="N911">
        <f t="shared" si="14"/>
        <v>0</v>
      </c>
    </row>
    <row r="912" spans="1:14" x14ac:dyDescent="0.3">
      <c r="A912">
        <v>911</v>
      </c>
      <c r="B912" t="s">
        <v>3062</v>
      </c>
      <c r="C912" t="s">
        <v>1414</v>
      </c>
      <c r="D912" t="s">
        <v>28</v>
      </c>
      <c r="E912" t="s">
        <v>29</v>
      </c>
      <c r="F912">
        <v>30</v>
      </c>
      <c r="G912" t="s">
        <v>3063</v>
      </c>
      <c r="H912" t="s">
        <v>3064</v>
      </c>
      <c r="I912" t="s">
        <v>32</v>
      </c>
      <c r="J912" s="1">
        <v>44122</v>
      </c>
      <c r="K912">
        <v>20</v>
      </c>
      <c r="L912" t="s">
        <v>20</v>
      </c>
      <c r="N912">
        <f t="shared" si="14"/>
        <v>0</v>
      </c>
    </row>
    <row r="913" spans="1:14" x14ac:dyDescent="0.3">
      <c r="A913">
        <v>912</v>
      </c>
      <c r="B913" t="s">
        <v>3065</v>
      </c>
      <c r="C913" t="s">
        <v>3066</v>
      </c>
      <c r="D913" t="s">
        <v>28</v>
      </c>
      <c r="E913" t="s">
        <v>29</v>
      </c>
      <c r="F913">
        <v>30</v>
      </c>
      <c r="G913" t="s">
        <v>3067</v>
      </c>
      <c r="H913" t="s">
        <v>1221</v>
      </c>
      <c r="I913" t="s">
        <v>124</v>
      </c>
      <c r="J913" s="1">
        <v>44672</v>
      </c>
      <c r="K913">
        <v>98</v>
      </c>
      <c r="L913" t="s">
        <v>64</v>
      </c>
      <c r="N913">
        <f t="shared" si="14"/>
        <v>0</v>
      </c>
    </row>
    <row r="914" spans="1:14" x14ac:dyDescent="0.3">
      <c r="A914">
        <v>913</v>
      </c>
      <c r="B914" t="s">
        <v>3068</v>
      </c>
      <c r="C914" t="s">
        <v>3019</v>
      </c>
      <c r="D914" t="s">
        <v>41</v>
      </c>
      <c r="E914" t="s">
        <v>16</v>
      </c>
      <c r="F914">
        <v>60</v>
      </c>
      <c r="G914" t="s">
        <v>3069</v>
      </c>
      <c r="H914" t="s">
        <v>3070</v>
      </c>
      <c r="I914" t="s">
        <v>575</v>
      </c>
      <c r="J914" s="1">
        <v>43966</v>
      </c>
      <c r="K914">
        <v>82</v>
      </c>
      <c r="L914" t="s">
        <v>54</v>
      </c>
      <c r="N914">
        <f t="shared" si="14"/>
        <v>0</v>
      </c>
    </row>
    <row r="915" spans="1:14" x14ac:dyDescent="0.3">
      <c r="A915">
        <v>914</v>
      </c>
      <c r="B915" t="s">
        <v>1169</v>
      </c>
      <c r="C915" t="s">
        <v>3071</v>
      </c>
      <c r="D915" t="s">
        <v>28</v>
      </c>
      <c r="E915" t="s">
        <v>29</v>
      </c>
      <c r="F915">
        <v>60</v>
      </c>
      <c r="G915" t="s">
        <v>3072</v>
      </c>
      <c r="H915" t="s">
        <v>1011</v>
      </c>
      <c r="I915" t="s">
        <v>32</v>
      </c>
      <c r="J915" s="1">
        <v>43897</v>
      </c>
      <c r="K915">
        <v>64</v>
      </c>
      <c r="L915" t="s">
        <v>101</v>
      </c>
      <c r="N915">
        <f t="shared" si="14"/>
        <v>0</v>
      </c>
    </row>
    <row r="916" spans="1:14" x14ac:dyDescent="0.3">
      <c r="A916">
        <v>915</v>
      </c>
      <c r="B916" t="s">
        <v>3073</v>
      </c>
      <c r="C916" t="s">
        <v>3074</v>
      </c>
      <c r="D916" t="s">
        <v>28</v>
      </c>
      <c r="E916" t="s">
        <v>29</v>
      </c>
      <c r="F916">
        <v>90</v>
      </c>
      <c r="G916" t="s">
        <v>3075</v>
      </c>
      <c r="H916" t="s">
        <v>109</v>
      </c>
      <c r="I916" t="s">
        <v>110</v>
      </c>
      <c r="J916" s="1">
        <v>44063</v>
      </c>
      <c r="K916">
        <v>23</v>
      </c>
      <c r="L916" t="s">
        <v>70</v>
      </c>
      <c r="N916">
        <f t="shared" si="14"/>
        <v>0</v>
      </c>
    </row>
    <row r="917" spans="1:14" x14ac:dyDescent="0.3">
      <c r="A917">
        <v>916</v>
      </c>
      <c r="B917" t="s">
        <v>3076</v>
      </c>
      <c r="C917" t="s">
        <v>3077</v>
      </c>
      <c r="D917" t="s">
        <v>51</v>
      </c>
      <c r="E917" t="s">
        <v>16</v>
      </c>
      <c r="F917">
        <v>90</v>
      </c>
      <c r="G917" t="s">
        <v>3078</v>
      </c>
      <c r="H917" t="s">
        <v>518</v>
      </c>
      <c r="I917" t="s">
        <v>32</v>
      </c>
      <c r="J917" s="1">
        <v>44113</v>
      </c>
      <c r="K917">
        <v>69</v>
      </c>
      <c r="L917" t="s">
        <v>101</v>
      </c>
      <c r="N917">
        <f t="shared" si="14"/>
        <v>0</v>
      </c>
    </row>
    <row r="918" spans="1:14" x14ac:dyDescent="0.3">
      <c r="A918">
        <v>917</v>
      </c>
      <c r="B918" t="s">
        <v>3079</v>
      </c>
      <c r="C918" t="s">
        <v>783</v>
      </c>
      <c r="D918" t="s">
        <v>15</v>
      </c>
      <c r="E918" t="s">
        <v>16</v>
      </c>
      <c r="F918">
        <v>60</v>
      </c>
      <c r="G918" t="s">
        <v>3080</v>
      </c>
      <c r="H918" t="s">
        <v>350</v>
      </c>
      <c r="I918" t="s">
        <v>25</v>
      </c>
      <c r="J918" s="1">
        <v>44751</v>
      </c>
      <c r="K918">
        <v>79</v>
      </c>
      <c r="L918" t="s">
        <v>45</v>
      </c>
      <c r="N918">
        <f t="shared" si="14"/>
        <v>0</v>
      </c>
    </row>
    <row r="919" spans="1:14" x14ac:dyDescent="0.3">
      <c r="A919">
        <v>918</v>
      </c>
      <c r="B919" t="s">
        <v>3081</v>
      </c>
      <c r="C919" t="s">
        <v>300</v>
      </c>
      <c r="D919" t="s">
        <v>15</v>
      </c>
      <c r="E919" t="s">
        <v>16</v>
      </c>
      <c r="F919">
        <v>30</v>
      </c>
      <c r="G919" t="s">
        <v>3082</v>
      </c>
      <c r="H919" t="s">
        <v>652</v>
      </c>
      <c r="I919" t="s">
        <v>32</v>
      </c>
      <c r="J919" s="1">
        <v>44807</v>
      </c>
      <c r="K919">
        <v>49</v>
      </c>
      <c r="L919" t="s">
        <v>33</v>
      </c>
      <c r="N919">
        <f t="shared" si="14"/>
        <v>0</v>
      </c>
    </row>
    <row r="920" spans="1:14" x14ac:dyDescent="0.3">
      <c r="A920">
        <v>919</v>
      </c>
      <c r="B920" t="s">
        <v>3083</v>
      </c>
      <c r="C920" t="s">
        <v>3084</v>
      </c>
      <c r="D920" t="s">
        <v>28</v>
      </c>
      <c r="E920" t="s">
        <v>3085</v>
      </c>
      <c r="F920">
        <v>60</v>
      </c>
      <c r="G920" t="s">
        <v>3086</v>
      </c>
      <c r="H920" t="s">
        <v>1206</v>
      </c>
      <c r="I920" t="s">
        <v>294</v>
      </c>
      <c r="J920" s="1">
        <v>44519</v>
      </c>
      <c r="K920">
        <v>21</v>
      </c>
      <c r="L920" t="s">
        <v>54</v>
      </c>
      <c r="N920">
        <f t="shared" si="14"/>
        <v>0</v>
      </c>
    </row>
    <row r="921" spans="1:14" x14ac:dyDescent="0.3">
      <c r="A921">
        <v>920</v>
      </c>
      <c r="B921" t="s">
        <v>1678</v>
      </c>
      <c r="C921" t="s">
        <v>3087</v>
      </c>
      <c r="D921" t="s">
        <v>28</v>
      </c>
      <c r="E921" t="s">
        <v>29</v>
      </c>
      <c r="F921">
        <v>30</v>
      </c>
      <c r="G921" t="s">
        <v>3088</v>
      </c>
      <c r="H921" t="s">
        <v>154</v>
      </c>
      <c r="I921" t="s">
        <v>25</v>
      </c>
      <c r="J921" s="1">
        <v>44543</v>
      </c>
      <c r="K921">
        <v>53</v>
      </c>
      <c r="L921" t="s">
        <v>101</v>
      </c>
      <c r="N921">
        <f t="shared" si="14"/>
        <v>0</v>
      </c>
    </row>
    <row r="922" spans="1:14" x14ac:dyDescent="0.3">
      <c r="A922">
        <v>921</v>
      </c>
      <c r="B922" t="s">
        <v>3089</v>
      </c>
      <c r="C922" t="s">
        <v>3090</v>
      </c>
      <c r="D922" t="s">
        <v>28</v>
      </c>
      <c r="E922" t="s">
        <v>29</v>
      </c>
      <c r="F922">
        <v>30</v>
      </c>
      <c r="G922" t="s">
        <v>3091</v>
      </c>
      <c r="H922" t="s">
        <v>3092</v>
      </c>
      <c r="I922" t="s">
        <v>886</v>
      </c>
      <c r="J922" s="1">
        <v>44921</v>
      </c>
      <c r="K922">
        <v>40</v>
      </c>
      <c r="L922" t="s">
        <v>70</v>
      </c>
      <c r="N922">
        <f t="shared" si="14"/>
        <v>0</v>
      </c>
    </row>
    <row r="923" spans="1:14" x14ac:dyDescent="0.3">
      <c r="A923">
        <v>922</v>
      </c>
      <c r="B923" t="s">
        <v>542</v>
      </c>
      <c r="C923" t="s">
        <v>2431</v>
      </c>
      <c r="D923" t="s">
        <v>15</v>
      </c>
      <c r="E923" t="s">
        <v>16</v>
      </c>
      <c r="F923">
        <v>90</v>
      </c>
      <c r="G923" t="s">
        <v>3093</v>
      </c>
      <c r="H923" t="s">
        <v>818</v>
      </c>
      <c r="I923" t="s">
        <v>819</v>
      </c>
      <c r="J923" s="1">
        <v>44118</v>
      </c>
      <c r="K923">
        <v>84</v>
      </c>
      <c r="L923" t="s">
        <v>39</v>
      </c>
      <c r="N923">
        <f t="shared" si="14"/>
        <v>0</v>
      </c>
    </row>
    <row r="924" spans="1:14" x14ac:dyDescent="0.3">
      <c r="A924">
        <v>923</v>
      </c>
      <c r="B924" t="s">
        <v>3094</v>
      </c>
      <c r="C924" t="s">
        <v>3095</v>
      </c>
      <c r="D924" t="s">
        <v>51</v>
      </c>
      <c r="E924" t="s">
        <v>16</v>
      </c>
      <c r="F924">
        <v>30</v>
      </c>
      <c r="G924" t="s">
        <v>3096</v>
      </c>
      <c r="H924" t="s">
        <v>579</v>
      </c>
      <c r="I924" t="s">
        <v>32</v>
      </c>
      <c r="J924" s="1">
        <v>44646</v>
      </c>
      <c r="K924">
        <v>100</v>
      </c>
      <c r="L924" t="s">
        <v>54</v>
      </c>
      <c r="N924">
        <f t="shared" si="14"/>
        <v>0</v>
      </c>
    </row>
    <row r="925" spans="1:14" x14ac:dyDescent="0.3">
      <c r="A925">
        <v>924</v>
      </c>
      <c r="B925" t="s">
        <v>3097</v>
      </c>
      <c r="C925" t="s">
        <v>3098</v>
      </c>
      <c r="D925" t="s">
        <v>28</v>
      </c>
      <c r="E925" t="s">
        <v>29</v>
      </c>
      <c r="F925">
        <v>60</v>
      </c>
      <c r="G925" t="s">
        <v>3099</v>
      </c>
      <c r="H925" t="s">
        <v>3100</v>
      </c>
      <c r="I925" t="s">
        <v>32</v>
      </c>
      <c r="J925" s="1">
        <v>44047</v>
      </c>
      <c r="K925">
        <v>72</v>
      </c>
      <c r="L925" t="s">
        <v>64</v>
      </c>
      <c r="N925">
        <f t="shared" si="14"/>
        <v>0</v>
      </c>
    </row>
    <row r="926" spans="1:14" x14ac:dyDescent="0.3">
      <c r="A926">
        <v>925</v>
      </c>
      <c r="B926" t="s">
        <v>3101</v>
      </c>
      <c r="C926" t="s">
        <v>3102</v>
      </c>
      <c r="D926" t="s">
        <v>28</v>
      </c>
      <c r="E926" t="s">
        <v>29</v>
      </c>
      <c r="F926">
        <v>90</v>
      </c>
      <c r="G926" t="s">
        <v>3099</v>
      </c>
      <c r="H926" t="s">
        <v>1150</v>
      </c>
      <c r="I926" t="s">
        <v>32</v>
      </c>
      <c r="J926" s="1">
        <v>44521</v>
      </c>
      <c r="K926">
        <v>92</v>
      </c>
      <c r="L926" t="s">
        <v>54</v>
      </c>
      <c r="N926">
        <f t="shared" si="14"/>
        <v>0</v>
      </c>
    </row>
    <row r="927" spans="1:14" x14ac:dyDescent="0.3">
      <c r="A927">
        <v>926</v>
      </c>
      <c r="B927" t="s">
        <v>3103</v>
      </c>
      <c r="C927" t="s">
        <v>878</v>
      </c>
      <c r="D927" t="s">
        <v>15</v>
      </c>
      <c r="E927" t="s">
        <v>16</v>
      </c>
      <c r="F927">
        <v>30</v>
      </c>
      <c r="G927" t="s">
        <v>3104</v>
      </c>
      <c r="H927" t="s">
        <v>191</v>
      </c>
      <c r="I927" t="s">
        <v>89</v>
      </c>
      <c r="J927" s="1">
        <v>44087</v>
      </c>
      <c r="K927">
        <v>22</v>
      </c>
      <c r="L927" t="s">
        <v>45</v>
      </c>
      <c r="N927">
        <f t="shared" si="14"/>
        <v>0</v>
      </c>
    </row>
    <row r="928" spans="1:14" x14ac:dyDescent="0.3">
      <c r="A928">
        <v>927</v>
      </c>
      <c r="B928" t="s">
        <v>3105</v>
      </c>
      <c r="C928" t="s">
        <v>3106</v>
      </c>
      <c r="D928" t="s">
        <v>15</v>
      </c>
      <c r="E928" t="s">
        <v>16</v>
      </c>
      <c r="F928">
        <v>30</v>
      </c>
      <c r="G928" t="s">
        <v>3107</v>
      </c>
      <c r="H928" t="s">
        <v>1864</v>
      </c>
      <c r="I928" t="s">
        <v>294</v>
      </c>
      <c r="J928" s="1">
        <v>44078</v>
      </c>
      <c r="K928">
        <v>35</v>
      </c>
      <c r="L928" t="s">
        <v>64</v>
      </c>
      <c r="N928">
        <f t="shared" si="14"/>
        <v>0</v>
      </c>
    </row>
    <row r="929" spans="1:14" x14ac:dyDescent="0.3">
      <c r="A929">
        <v>928</v>
      </c>
      <c r="B929" t="s">
        <v>3108</v>
      </c>
      <c r="C929" t="s">
        <v>3109</v>
      </c>
      <c r="D929" t="s">
        <v>15</v>
      </c>
      <c r="E929" t="s">
        <v>16</v>
      </c>
      <c r="F929">
        <v>90</v>
      </c>
      <c r="G929" t="s">
        <v>3110</v>
      </c>
      <c r="H929" t="s">
        <v>2676</v>
      </c>
      <c r="I929" t="s">
        <v>32</v>
      </c>
      <c r="J929" s="1">
        <v>44170</v>
      </c>
      <c r="K929">
        <v>51</v>
      </c>
      <c r="L929" t="s">
        <v>64</v>
      </c>
      <c r="N929">
        <f t="shared" si="14"/>
        <v>0</v>
      </c>
    </row>
    <row r="930" spans="1:14" x14ac:dyDescent="0.3">
      <c r="A930">
        <v>929</v>
      </c>
      <c r="B930" t="s">
        <v>3111</v>
      </c>
      <c r="C930" t="s">
        <v>508</v>
      </c>
      <c r="D930" t="s">
        <v>28</v>
      </c>
      <c r="E930" t="s">
        <v>29</v>
      </c>
      <c r="F930">
        <v>60</v>
      </c>
      <c r="G930" t="s">
        <v>3112</v>
      </c>
      <c r="H930" t="s">
        <v>1519</v>
      </c>
      <c r="I930" t="s">
        <v>32</v>
      </c>
      <c r="J930" s="1">
        <v>43931</v>
      </c>
      <c r="K930">
        <v>34</v>
      </c>
      <c r="L930" t="s">
        <v>33</v>
      </c>
      <c r="N930">
        <f t="shared" si="14"/>
        <v>0</v>
      </c>
    </row>
    <row r="931" spans="1:14" x14ac:dyDescent="0.3">
      <c r="A931">
        <v>930</v>
      </c>
      <c r="B931" t="s">
        <v>3113</v>
      </c>
      <c r="C931" t="s">
        <v>3114</v>
      </c>
      <c r="D931" t="s">
        <v>28</v>
      </c>
      <c r="E931" t="s">
        <v>29</v>
      </c>
      <c r="F931">
        <v>90</v>
      </c>
      <c r="G931" t="s">
        <v>3115</v>
      </c>
      <c r="H931" t="s">
        <v>3116</v>
      </c>
      <c r="I931" t="s">
        <v>32</v>
      </c>
      <c r="J931" s="1">
        <v>43983</v>
      </c>
      <c r="K931">
        <v>11</v>
      </c>
      <c r="L931" t="s">
        <v>159</v>
      </c>
      <c r="N931">
        <f t="shared" si="14"/>
        <v>0</v>
      </c>
    </row>
    <row r="932" spans="1:14" x14ac:dyDescent="0.3">
      <c r="A932">
        <v>931</v>
      </c>
      <c r="B932" t="s">
        <v>3117</v>
      </c>
      <c r="C932" t="s">
        <v>3118</v>
      </c>
      <c r="D932" t="s">
        <v>28</v>
      </c>
      <c r="E932" t="s">
        <v>29</v>
      </c>
      <c r="F932">
        <v>30</v>
      </c>
      <c r="G932" t="s">
        <v>3119</v>
      </c>
      <c r="H932" t="s">
        <v>279</v>
      </c>
      <c r="I932" t="s">
        <v>213</v>
      </c>
      <c r="J932" s="1">
        <v>44751</v>
      </c>
      <c r="K932">
        <v>31</v>
      </c>
      <c r="L932" t="s">
        <v>159</v>
      </c>
      <c r="N932">
        <f t="shared" si="14"/>
        <v>0</v>
      </c>
    </row>
    <row r="933" spans="1:14" x14ac:dyDescent="0.3">
      <c r="A933">
        <v>932</v>
      </c>
      <c r="B933" t="s">
        <v>596</v>
      </c>
      <c r="C933" t="s">
        <v>3120</v>
      </c>
      <c r="D933" t="s">
        <v>28</v>
      </c>
      <c r="E933" t="s">
        <v>29</v>
      </c>
      <c r="F933">
        <v>60</v>
      </c>
      <c r="G933" t="s">
        <v>3121</v>
      </c>
      <c r="H933" t="s">
        <v>3122</v>
      </c>
      <c r="I933" t="s">
        <v>1035</v>
      </c>
      <c r="J933" s="1">
        <v>44498</v>
      </c>
      <c r="K933">
        <v>85</v>
      </c>
      <c r="L933" t="s">
        <v>54</v>
      </c>
      <c r="N933">
        <f t="shared" si="14"/>
        <v>0</v>
      </c>
    </row>
    <row r="934" spans="1:14" x14ac:dyDescent="0.3">
      <c r="A934">
        <v>933</v>
      </c>
      <c r="B934" t="s">
        <v>2399</v>
      </c>
      <c r="C934" t="s">
        <v>253</v>
      </c>
      <c r="D934" t="s">
        <v>28</v>
      </c>
      <c r="E934" t="s">
        <v>29</v>
      </c>
      <c r="F934">
        <v>30</v>
      </c>
      <c r="G934" t="s">
        <v>3123</v>
      </c>
      <c r="H934" t="s">
        <v>2393</v>
      </c>
      <c r="I934" t="s">
        <v>1449</v>
      </c>
      <c r="J934" s="1">
        <v>44614</v>
      </c>
      <c r="K934">
        <v>25</v>
      </c>
      <c r="L934" t="s">
        <v>39</v>
      </c>
      <c r="N934">
        <f t="shared" si="14"/>
        <v>0</v>
      </c>
    </row>
    <row r="935" spans="1:14" x14ac:dyDescent="0.3">
      <c r="A935">
        <v>934</v>
      </c>
      <c r="B935" t="s">
        <v>3124</v>
      </c>
      <c r="C935" t="s">
        <v>3014</v>
      </c>
      <c r="D935" t="s">
        <v>28</v>
      </c>
      <c r="E935" t="s">
        <v>29</v>
      </c>
      <c r="F935">
        <v>30</v>
      </c>
      <c r="G935" t="s">
        <v>3125</v>
      </c>
      <c r="H935" t="s">
        <v>3126</v>
      </c>
      <c r="I935" t="s">
        <v>32</v>
      </c>
      <c r="J935" s="1">
        <v>44188</v>
      </c>
      <c r="K935">
        <v>10</v>
      </c>
      <c r="L935" t="s">
        <v>39</v>
      </c>
      <c r="N935">
        <f t="shared" si="14"/>
        <v>0</v>
      </c>
    </row>
    <row r="936" spans="1:14" x14ac:dyDescent="0.3">
      <c r="A936">
        <v>935</v>
      </c>
      <c r="B936" t="s">
        <v>2142</v>
      </c>
      <c r="C936" t="s">
        <v>3127</v>
      </c>
      <c r="D936" t="s">
        <v>28</v>
      </c>
      <c r="E936" t="s">
        <v>29</v>
      </c>
      <c r="F936">
        <v>30</v>
      </c>
      <c r="G936" t="s">
        <v>3128</v>
      </c>
      <c r="H936" t="s">
        <v>1426</v>
      </c>
      <c r="I936" t="s">
        <v>32</v>
      </c>
      <c r="J936" s="1">
        <v>44356</v>
      </c>
      <c r="K936">
        <v>17</v>
      </c>
      <c r="L936" t="s">
        <v>70</v>
      </c>
      <c r="N936">
        <f t="shared" si="14"/>
        <v>0</v>
      </c>
    </row>
    <row r="937" spans="1:14" x14ac:dyDescent="0.3">
      <c r="A937">
        <v>936</v>
      </c>
      <c r="B937" t="s">
        <v>3129</v>
      </c>
      <c r="C937" t="s">
        <v>3130</v>
      </c>
      <c r="D937" t="s">
        <v>51</v>
      </c>
      <c r="E937" t="s">
        <v>16</v>
      </c>
      <c r="F937">
        <v>30</v>
      </c>
      <c r="G937" t="s">
        <v>3131</v>
      </c>
      <c r="H937" t="s">
        <v>2348</v>
      </c>
      <c r="I937" t="s">
        <v>32</v>
      </c>
      <c r="J937" s="1">
        <v>44775</v>
      </c>
      <c r="K937">
        <v>74</v>
      </c>
      <c r="L937" t="s">
        <v>101</v>
      </c>
      <c r="N937">
        <f t="shared" si="14"/>
        <v>0</v>
      </c>
    </row>
    <row r="938" spans="1:14" x14ac:dyDescent="0.3">
      <c r="A938">
        <v>937</v>
      </c>
      <c r="B938" t="s">
        <v>3132</v>
      </c>
      <c r="C938" t="s">
        <v>1817</v>
      </c>
      <c r="D938" t="s">
        <v>51</v>
      </c>
      <c r="E938" t="s">
        <v>16</v>
      </c>
      <c r="F938">
        <v>90</v>
      </c>
      <c r="G938" t="s">
        <v>3133</v>
      </c>
      <c r="H938" t="s">
        <v>3134</v>
      </c>
      <c r="I938" t="s">
        <v>294</v>
      </c>
      <c r="J938" s="1">
        <v>44199</v>
      </c>
      <c r="K938">
        <v>37</v>
      </c>
      <c r="L938" t="s">
        <v>54</v>
      </c>
      <c r="N938">
        <f t="shared" si="14"/>
        <v>0</v>
      </c>
    </row>
    <row r="939" spans="1:14" x14ac:dyDescent="0.3">
      <c r="A939">
        <v>938</v>
      </c>
      <c r="B939" t="s">
        <v>1748</v>
      </c>
      <c r="C939" t="s">
        <v>1696</v>
      </c>
      <c r="D939" t="s">
        <v>28</v>
      </c>
      <c r="E939" t="s">
        <v>29</v>
      </c>
      <c r="F939">
        <v>90</v>
      </c>
      <c r="G939" t="s">
        <v>3135</v>
      </c>
      <c r="H939" t="s">
        <v>2655</v>
      </c>
      <c r="I939" t="s">
        <v>1083</v>
      </c>
      <c r="J939" s="1">
        <v>43873</v>
      </c>
      <c r="K939">
        <v>67</v>
      </c>
      <c r="L939" t="s">
        <v>70</v>
      </c>
      <c r="N939">
        <f t="shared" si="14"/>
        <v>0</v>
      </c>
    </row>
    <row r="940" spans="1:14" x14ac:dyDescent="0.3">
      <c r="A940">
        <v>939</v>
      </c>
      <c r="B940" t="s">
        <v>3136</v>
      </c>
      <c r="C940" t="s">
        <v>3137</v>
      </c>
      <c r="D940" t="s">
        <v>15</v>
      </c>
      <c r="E940" t="s">
        <v>16</v>
      </c>
      <c r="F940">
        <v>60</v>
      </c>
      <c r="G940" t="s">
        <v>3138</v>
      </c>
      <c r="H940" t="s">
        <v>139</v>
      </c>
      <c r="I940" t="s">
        <v>2593</v>
      </c>
      <c r="J940" s="1">
        <v>44259</v>
      </c>
      <c r="K940">
        <v>9</v>
      </c>
      <c r="L940" t="s">
        <v>39</v>
      </c>
      <c r="N940">
        <f t="shared" si="14"/>
        <v>0</v>
      </c>
    </row>
    <row r="941" spans="1:14" x14ac:dyDescent="0.3">
      <c r="A941">
        <v>940</v>
      </c>
      <c r="B941" t="s">
        <v>1312</v>
      </c>
      <c r="C941" t="s">
        <v>1989</v>
      </c>
      <c r="D941" t="s">
        <v>28</v>
      </c>
      <c r="E941" t="s">
        <v>29</v>
      </c>
      <c r="F941">
        <v>30</v>
      </c>
      <c r="G941" t="s">
        <v>3139</v>
      </c>
      <c r="H941" t="s">
        <v>2418</v>
      </c>
      <c r="I941" t="s">
        <v>32</v>
      </c>
      <c r="J941" s="1">
        <v>43984</v>
      </c>
      <c r="K941">
        <v>40</v>
      </c>
      <c r="L941" t="s">
        <v>101</v>
      </c>
      <c r="N941">
        <f t="shared" si="14"/>
        <v>0</v>
      </c>
    </row>
    <row r="942" spans="1:14" x14ac:dyDescent="0.3">
      <c r="A942">
        <v>941</v>
      </c>
      <c r="B942" t="s">
        <v>3140</v>
      </c>
      <c r="C942" t="s">
        <v>3141</v>
      </c>
      <c r="D942" t="s">
        <v>28</v>
      </c>
      <c r="E942" t="s">
        <v>29</v>
      </c>
      <c r="F942">
        <v>30</v>
      </c>
      <c r="G942" t="s">
        <v>3142</v>
      </c>
      <c r="H942" t="s">
        <v>1848</v>
      </c>
      <c r="I942" t="s">
        <v>839</v>
      </c>
      <c r="J942" s="1">
        <v>44696</v>
      </c>
      <c r="K942">
        <v>44</v>
      </c>
      <c r="L942" t="s">
        <v>159</v>
      </c>
      <c r="N942">
        <f t="shared" si="14"/>
        <v>0</v>
      </c>
    </row>
    <row r="943" spans="1:14" x14ac:dyDescent="0.3">
      <c r="A943">
        <v>942</v>
      </c>
      <c r="B943" t="s">
        <v>2153</v>
      </c>
      <c r="C943" t="s">
        <v>3143</v>
      </c>
      <c r="D943" t="s">
        <v>28</v>
      </c>
      <c r="E943" t="s">
        <v>29</v>
      </c>
      <c r="F943">
        <v>30</v>
      </c>
      <c r="G943" t="s">
        <v>3144</v>
      </c>
      <c r="H943" t="s">
        <v>2720</v>
      </c>
      <c r="I943" t="s">
        <v>32</v>
      </c>
      <c r="J943" s="1">
        <v>44458</v>
      </c>
      <c r="K943">
        <v>50</v>
      </c>
      <c r="L943" t="s">
        <v>159</v>
      </c>
      <c r="N943">
        <f t="shared" si="14"/>
        <v>0</v>
      </c>
    </row>
    <row r="944" spans="1:14" x14ac:dyDescent="0.3">
      <c r="A944">
        <v>943</v>
      </c>
      <c r="B944" t="s">
        <v>3145</v>
      </c>
      <c r="C944" t="s">
        <v>3146</v>
      </c>
      <c r="D944" t="s">
        <v>15</v>
      </c>
      <c r="E944" t="s">
        <v>16</v>
      </c>
      <c r="F944">
        <v>90</v>
      </c>
      <c r="G944" t="s">
        <v>3147</v>
      </c>
      <c r="H944" t="s">
        <v>3148</v>
      </c>
      <c r="I944" t="s">
        <v>146</v>
      </c>
      <c r="J944" s="1">
        <v>43986</v>
      </c>
      <c r="K944">
        <v>19</v>
      </c>
      <c r="L944" t="s">
        <v>101</v>
      </c>
      <c r="N944">
        <f t="shared" si="14"/>
        <v>0</v>
      </c>
    </row>
    <row r="945" spans="1:14" x14ac:dyDescent="0.3">
      <c r="A945">
        <v>944</v>
      </c>
      <c r="B945" t="s">
        <v>3149</v>
      </c>
      <c r="C945" t="s">
        <v>688</v>
      </c>
      <c r="D945" t="s">
        <v>28</v>
      </c>
      <c r="E945" t="s">
        <v>29</v>
      </c>
      <c r="F945">
        <v>90</v>
      </c>
      <c r="G945" t="s">
        <v>3150</v>
      </c>
      <c r="H945" t="s">
        <v>3151</v>
      </c>
      <c r="I945" t="s">
        <v>32</v>
      </c>
      <c r="J945" s="1">
        <v>44194</v>
      </c>
      <c r="K945">
        <v>26</v>
      </c>
      <c r="L945" t="s">
        <v>45</v>
      </c>
      <c r="N945">
        <f t="shared" si="14"/>
        <v>0</v>
      </c>
    </row>
    <row r="946" spans="1:14" x14ac:dyDescent="0.3">
      <c r="A946">
        <v>945</v>
      </c>
      <c r="B946" t="s">
        <v>3152</v>
      </c>
      <c r="C946" t="s">
        <v>210</v>
      </c>
      <c r="D946" t="s">
        <v>51</v>
      </c>
      <c r="E946" t="s">
        <v>16</v>
      </c>
      <c r="F946">
        <v>60</v>
      </c>
      <c r="G946" t="s">
        <v>3153</v>
      </c>
      <c r="H946" t="s">
        <v>1391</v>
      </c>
      <c r="I946" t="s">
        <v>32</v>
      </c>
      <c r="J946" s="1">
        <v>44712</v>
      </c>
      <c r="K946">
        <v>13</v>
      </c>
      <c r="L946" t="s">
        <v>45</v>
      </c>
      <c r="N946">
        <f t="shared" si="14"/>
        <v>0</v>
      </c>
    </row>
    <row r="947" spans="1:14" x14ac:dyDescent="0.3">
      <c r="A947">
        <v>946</v>
      </c>
      <c r="B947" t="s">
        <v>3154</v>
      </c>
      <c r="C947" t="s">
        <v>3155</v>
      </c>
      <c r="D947" t="s">
        <v>15</v>
      </c>
      <c r="E947" t="s">
        <v>16</v>
      </c>
      <c r="F947">
        <v>90</v>
      </c>
      <c r="G947" t="s">
        <v>3156</v>
      </c>
      <c r="H947" t="s">
        <v>3157</v>
      </c>
      <c r="I947" t="s">
        <v>32</v>
      </c>
      <c r="J947" s="1">
        <v>44174</v>
      </c>
      <c r="K947">
        <v>33</v>
      </c>
      <c r="L947" t="s">
        <v>39</v>
      </c>
      <c r="N947">
        <f t="shared" si="14"/>
        <v>0</v>
      </c>
    </row>
    <row r="948" spans="1:14" x14ac:dyDescent="0.3">
      <c r="A948">
        <v>947</v>
      </c>
      <c r="B948" t="s">
        <v>3158</v>
      </c>
      <c r="C948" t="s">
        <v>3159</v>
      </c>
      <c r="D948" t="s">
        <v>28</v>
      </c>
      <c r="E948" t="s">
        <v>29</v>
      </c>
      <c r="F948">
        <v>90</v>
      </c>
      <c r="G948" t="s">
        <v>3160</v>
      </c>
      <c r="H948" t="s">
        <v>3161</v>
      </c>
      <c r="I948" t="s">
        <v>32</v>
      </c>
      <c r="J948" s="1">
        <v>44412</v>
      </c>
      <c r="K948">
        <v>92</v>
      </c>
      <c r="L948" t="s">
        <v>45</v>
      </c>
      <c r="N948">
        <f t="shared" si="14"/>
        <v>0</v>
      </c>
    </row>
    <row r="949" spans="1:14" x14ac:dyDescent="0.3">
      <c r="A949">
        <v>948</v>
      </c>
      <c r="B949" t="s">
        <v>1897</v>
      </c>
      <c r="C949" t="s">
        <v>3162</v>
      </c>
      <c r="D949" t="s">
        <v>15</v>
      </c>
      <c r="E949" t="s">
        <v>16</v>
      </c>
      <c r="F949">
        <v>90</v>
      </c>
      <c r="G949" t="s">
        <v>3163</v>
      </c>
      <c r="H949" t="s">
        <v>1001</v>
      </c>
      <c r="I949" t="s">
        <v>32</v>
      </c>
      <c r="J949" s="1">
        <v>44115</v>
      </c>
      <c r="K949">
        <v>75</v>
      </c>
      <c r="L949" t="s">
        <v>39</v>
      </c>
      <c r="N949">
        <f t="shared" si="14"/>
        <v>0</v>
      </c>
    </row>
    <row r="950" spans="1:14" x14ac:dyDescent="0.3">
      <c r="A950">
        <v>949</v>
      </c>
      <c r="B950" t="s">
        <v>1296</v>
      </c>
      <c r="C950" t="s">
        <v>3164</v>
      </c>
      <c r="D950" t="s">
        <v>15</v>
      </c>
      <c r="E950" t="s">
        <v>16</v>
      </c>
      <c r="F950">
        <v>60</v>
      </c>
      <c r="G950" t="s">
        <v>3163</v>
      </c>
      <c r="H950" t="s">
        <v>3165</v>
      </c>
      <c r="I950" t="s">
        <v>32</v>
      </c>
      <c r="J950" s="1">
        <v>44214</v>
      </c>
      <c r="K950">
        <v>75</v>
      </c>
      <c r="L950" t="s">
        <v>159</v>
      </c>
      <c r="N950">
        <f t="shared" si="14"/>
        <v>0</v>
      </c>
    </row>
    <row r="951" spans="1:14" x14ac:dyDescent="0.3">
      <c r="A951">
        <v>950</v>
      </c>
      <c r="B951" t="s">
        <v>3166</v>
      </c>
      <c r="C951" t="s">
        <v>3167</v>
      </c>
      <c r="D951" t="s">
        <v>28</v>
      </c>
      <c r="E951" t="s">
        <v>29</v>
      </c>
      <c r="F951">
        <v>90</v>
      </c>
      <c r="G951" t="s">
        <v>3168</v>
      </c>
      <c r="H951" t="s">
        <v>3169</v>
      </c>
      <c r="I951" t="s">
        <v>110</v>
      </c>
      <c r="J951" s="1">
        <v>44708</v>
      </c>
      <c r="K951">
        <v>2</v>
      </c>
      <c r="L951" t="s">
        <v>64</v>
      </c>
      <c r="N951">
        <f t="shared" si="14"/>
        <v>0</v>
      </c>
    </row>
    <row r="952" spans="1:14" x14ac:dyDescent="0.3">
      <c r="A952">
        <v>951</v>
      </c>
      <c r="B952" t="s">
        <v>3170</v>
      </c>
      <c r="C952" t="s">
        <v>3171</v>
      </c>
      <c r="D952" t="s">
        <v>28</v>
      </c>
      <c r="E952" t="s">
        <v>29</v>
      </c>
      <c r="F952">
        <v>60</v>
      </c>
      <c r="G952" t="s">
        <v>3172</v>
      </c>
      <c r="H952" t="s">
        <v>860</v>
      </c>
      <c r="I952" t="s">
        <v>861</v>
      </c>
      <c r="J952" s="1">
        <v>44499</v>
      </c>
      <c r="K952">
        <v>30</v>
      </c>
      <c r="L952" t="s">
        <v>64</v>
      </c>
      <c r="N952">
        <f t="shared" si="14"/>
        <v>0</v>
      </c>
    </row>
    <row r="953" spans="1:14" x14ac:dyDescent="0.3">
      <c r="A953">
        <v>952</v>
      </c>
      <c r="B953" t="s">
        <v>1671</v>
      </c>
      <c r="C953" t="s">
        <v>3173</v>
      </c>
      <c r="D953" t="s">
        <v>28</v>
      </c>
      <c r="E953" t="s">
        <v>3085</v>
      </c>
      <c r="F953">
        <v>90</v>
      </c>
      <c r="G953" t="s">
        <v>3172</v>
      </c>
      <c r="H953" t="s">
        <v>1632</v>
      </c>
      <c r="I953" t="s">
        <v>32</v>
      </c>
      <c r="J953" s="1">
        <v>44346</v>
      </c>
      <c r="K953">
        <v>71</v>
      </c>
      <c r="L953" t="s">
        <v>64</v>
      </c>
      <c r="N953">
        <f t="shared" si="14"/>
        <v>0</v>
      </c>
    </row>
    <row r="954" spans="1:14" x14ac:dyDescent="0.3">
      <c r="A954">
        <v>953</v>
      </c>
      <c r="B954" t="s">
        <v>857</v>
      </c>
      <c r="C954" t="s">
        <v>86</v>
      </c>
      <c r="D954" t="s">
        <v>15</v>
      </c>
      <c r="E954" t="s">
        <v>16</v>
      </c>
      <c r="F954">
        <v>60</v>
      </c>
      <c r="G954" t="s">
        <v>3174</v>
      </c>
      <c r="H954" t="s">
        <v>3175</v>
      </c>
      <c r="I954" t="s">
        <v>1233</v>
      </c>
      <c r="J954" s="1">
        <v>44737</v>
      </c>
      <c r="K954">
        <v>94</v>
      </c>
      <c r="L954" t="s">
        <v>70</v>
      </c>
      <c r="N954">
        <f t="shared" si="14"/>
        <v>0</v>
      </c>
    </row>
    <row r="955" spans="1:14" x14ac:dyDescent="0.3">
      <c r="A955">
        <v>954</v>
      </c>
      <c r="B955" t="s">
        <v>3176</v>
      </c>
      <c r="C955" t="s">
        <v>3177</v>
      </c>
      <c r="D955" t="s">
        <v>28</v>
      </c>
      <c r="E955" t="s">
        <v>29</v>
      </c>
      <c r="F955">
        <v>60</v>
      </c>
      <c r="G955" t="s">
        <v>3178</v>
      </c>
      <c r="H955" t="s">
        <v>3179</v>
      </c>
      <c r="I955" t="s">
        <v>187</v>
      </c>
      <c r="J955" s="1">
        <v>43876</v>
      </c>
      <c r="K955">
        <v>69</v>
      </c>
      <c r="L955" t="s">
        <v>54</v>
      </c>
      <c r="N955">
        <f t="shared" si="14"/>
        <v>0</v>
      </c>
    </row>
    <row r="956" spans="1:14" x14ac:dyDescent="0.3">
      <c r="A956">
        <v>955</v>
      </c>
      <c r="B956" t="s">
        <v>3180</v>
      </c>
      <c r="C956" t="s">
        <v>3181</v>
      </c>
      <c r="D956" t="s">
        <v>28</v>
      </c>
      <c r="E956" t="s">
        <v>29</v>
      </c>
      <c r="F956">
        <v>90</v>
      </c>
      <c r="G956" t="s">
        <v>3182</v>
      </c>
      <c r="H956" t="s">
        <v>3183</v>
      </c>
      <c r="I956" t="s">
        <v>32</v>
      </c>
      <c r="J956" s="1">
        <v>43932</v>
      </c>
      <c r="K956">
        <v>8</v>
      </c>
      <c r="L956" t="s">
        <v>101</v>
      </c>
      <c r="N956">
        <f t="shared" si="14"/>
        <v>0</v>
      </c>
    </row>
    <row r="957" spans="1:14" x14ac:dyDescent="0.3">
      <c r="A957">
        <v>956</v>
      </c>
      <c r="B957" t="s">
        <v>165</v>
      </c>
      <c r="C957" t="s">
        <v>1338</v>
      </c>
      <c r="D957" t="s">
        <v>51</v>
      </c>
      <c r="E957" t="s">
        <v>16</v>
      </c>
      <c r="F957">
        <v>90</v>
      </c>
      <c r="G957" t="s">
        <v>3184</v>
      </c>
      <c r="H957" t="s">
        <v>412</v>
      </c>
      <c r="I957" t="s">
        <v>187</v>
      </c>
      <c r="J957" s="1">
        <v>44357</v>
      </c>
      <c r="K957">
        <v>33</v>
      </c>
      <c r="L957" t="s">
        <v>45</v>
      </c>
      <c r="N957">
        <f t="shared" si="14"/>
        <v>0</v>
      </c>
    </row>
    <row r="958" spans="1:14" x14ac:dyDescent="0.3">
      <c r="A958">
        <v>957</v>
      </c>
      <c r="B958" t="s">
        <v>3185</v>
      </c>
      <c r="C958" t="s">
        <v>3186</v>
      </c>
      <c r="D958" t="s">
        <v>51</v>
      </c>
      <c r="E958" t="s">
        <v>16</v>
      </c>
      <c r="F958">
        <v>90</v>
      </c>
      <c r="G958" t="s">
        <v>3187</v>
      </c>
      <c r="H958" t="s">
        <v>1632</v>
      </c>
      <c r="I958" t="s">
        <v>32</v>
      </c>
      <c r="J958" s="1">
        <v>44749</v>
      </c>
      <c r="K958">
        <v>44</v>
      </c>
      <c r="L958" t="s">
        <v>45</v>
      </c>
      <c r="N958">
        <f t="shared" si="14"/>
        <v>0</v>
      </c>
    </row>
    <row r="959" spans="1:14" x14ac:dyDescent="0.3">
      <c r="A959">
        <v>958</v>
      </c>
      <c r="B959" t="s">
        <v>3188</v>
      </c>
      <c r="C959" t="s">
        <v>3189</v>
      </c>
      <c r="D959" t="s">
        <v>15</v>
      </c>
      <c r="E959" t="s">
        <v>16</v>
      </c>
      <c r="F959">
        <v>30</v>
      </c>
      <c r="G959" t="s">
        <v>3190</v>
      </c>
      <c r="H959" t="s">
        <v>1741</v>
      </c>
      <c r="I959" t="s">
        <v>173</v>
      </c>
      <c r="J959" s="1">
        <v>44910</v>
      </c>
      <c r="K959">
        <v>2</v>
      </c>
      <c r="L959" t="s">
        <v>39</v>
      </c>
      <c r="N959">
        <f t="shared" si="14"/>
        <v>0</v>
      </c>
    </row>
    <row r="960" spans="1:14" x14ac:dyDescent="0.3">
      <c r="A960">
        <v>959</v>
      </c>
      <c r="B960" t="s">
        <v>3191</v>
      </c>
      <c r="C960" t="s">
        <v>3192</v>
      </c>
      <c r="D960" t="s">
        <v>41</v>
      </c>
      <c r="E960" t="s">
        <v>16</v>
      </c>
      <c r="F960">
        <v>30</v>
      </c>
      <c r="G960" t="s">
        <v>3193</v>
      </c>
      <c r="H960" t="s">
        <v>3194</v>
      </c>
      <c r="I960" t="s">
        <v>819</v>
      </c>
      <c r="J960" s="1">
        <v>44417</v>
      </c>
      <c r="K960">
        <v>10</v>
      </c>
      <c r="L960" t="s">
        <v>45</v>
      </c>
      <c r="N960">
        <f t="shared" si="14"/>
        <v>0</v>
      </c>
    </row>
    <row r="961" spans="1:14" x14ac:dyDescent="0.3">
      <c r="A961">
        <v>960</v>
      </c>
      <c r="B961" t="s">
        <v>3195</v>
      </c>
      <c r="C961" t="s">
        <v>1461</v>
      </c>
      <c r="D961" t="s">
        <v>15</v>
      </c>
      <c r="E961" t="s">
        <v>16</v>
      </c>
      <c r="F961">
        <v>30</v>
      </c>
      <c r="G961" t="s">
        <v>3196</v>
      </c>
      <c r="H961" t="s">
        <v>3197</v>
      </c>
      <c r="I961" t="s">
        <v>32</v>
      </c>
      <c r="J961" s="1">
        <v>43950</v>
      </c>
      <c r="K961">
        <v>34</v>
      </c>
      <c r="L961" t="s">
        <v>70</v>
      </c>
      <c r="N961">
        <f t="shared" si="14"/>
        <v>0</v>
      </c>
    </row>
    <row r="962" spans="1:14" x14ac:dyDescent="0.3">
      <c r="A962">
        <v>961</v>
      </c>
      <c r="B962" t="s">
        <v>3198</v>
      </c>
      <c r="C962" t="s">
        <v>1923</v>
      </c>
      <c r="D962" t="s">
        <v>15</v>
      </c>
      <c r="E962" t="s">
        <v>16</v>
      </c>
      <c r="F962">
        <v>60</v>
      </c>
      <c r="G962" t="s">
        <v>3199</v>
      </c>
      <c r="H962" t="s">
        <v>3200</v>
      </c>
      <c r="I962" t="s">
        <v>32</v>
      </c>
      <c r="J962" s="1">
        <v>44385</v>
      </c>
      <c r="K962">
        <v>34</v>
      </c>
      <c r="L962" t="s">
        <v>33</v>
      </c>
      <c r="N962">
        <f t="shared" ref="N962:N1025" si="15">COUNTBLANK(A962:L962)</f>
        <v>0</v>
      </c>
    </row>
    <row r="963" spans="1:14" x14ac:dyDescent="0.3">
      <c r="A963">
        <v>962</v>
      </c>
      <c r="B963" t="s">
        <v>1058</v>
      </c>
      <c r="C963" t="s">
        <v>3201</v>
      </c>
      <c r="D963" t="s">
        <v>28</v>
      </c>
      <c r="E963" t="s">
        <v>29</v>
      </c>
      <c r="F963">
        <v>90</v>
      </c>
      <c r="G963" t="s">
        <v>3202</v>
      </c>
      <c r="H963" t="s">
        <v>3203</v>
      </c>
      <c r="I963" t="s">
        <v>32</v>
      </c>
      <c r="J963" s="1">
        <v>44620</v>
      </c>
      <c r="K963">
        <v>75</v>
      </c>
      <c r="L963" t="s">
        <v>159</v>
      </c>
      <c r="N963">
        <f t="shared" si="15"/>
        <v>0</v>
      </c>
    </row>
    <row r="964" spans="1:14" x14ac:dyDescent="0.3">
      <c r="A964">
        <v>963</v>
      </c>
      <c r="B964" t="s">
        <v>3204</v>
      </c>
      <c r="C964" t="s">
        <v>2064</v>
      </c>
      <c r="D964" t="s">
        <v>28</v>
      </c>
      <c r="E964" t="s">
        <v>29</v>
      </c>
      <c r="F964">
        <v>90</v>
      </c>
      <c r="G964" t="s">
        <v>3205</v>
      </c>
      <c r="H964" t="s">
        <v>3206</v>
      </c>
      <c r="I964" t="s">
        <v>1199</v>
      </c>
      <c r="J964" s="1">
        <v>44775</v>
      </c>
      <c r="K964">
        <v>73</v>
      </c>
      <c r="L964" t="s">
        <v>70</v>
      </c>
      <c r="N964">
        <f t="shared" si="15"/>
        <v>0</v>
      </c>
    </row>
    <row r="965" spans="1:14" x14ac:dyDescent="0.3">
      <c r="A965">
        <v>964</v>
      </c>
      <c r="B965" t="s">
        <v>1909</v>
      </c>
      <c r="C965" t="s">
        <v>2866</v>
      </c>
      <c r="D965" t="s">
        <v>28</v>
      </c>
      <c r="E965" t="s">
        <v>29</v>
      </c>
      <c r="F965">
        <v>90</v>
      </c>
      <c r="G965" t="s">
        <v>3207</v>
      </c>
      <c r="H965" t="s">
        <v>3208</v>
      </c>
      <c r="I965" t="s">
        <v>32</v>
      </c>
      <c r="J965" s="1">
        <v>44907</v>
      </c>
      <c r="K965">
        <v>95</v>
      </c>
      <c r="L965" t="s">
        <v>20</v>
      </c>
      <c r="N965">
        <f t="shared" si="15"/>
        <v>0</v>
      </c>
    </row>
    <row r="966" spans="1:14" x14ac:dyDescent="0.3">
      <c r="A966">
        <v>965</v>
      </c>
      <c r="B966" t="s">
        <v>3209</v>
      </c>
      <c r="C966" t="s">
        <v>3210</v>
      </c>
      <c r="D966" t="s">
        <v>15</v>
      </c>
      <c r="E966" t="s">
        <v>16</v>
      </c>
      <c r="F966">
        <v>60</v>
      </c>
      <c r="G966" t="s">
        <v>3211</v>
      </c>
      <c r="H966" t="s">
        <v>3212</v>
      </c>
      <c r="I966" t="s">
        <v>25</v>
      </c>
      <c r="J966" s="1">
        <v>44071</v>
      </c>
      <c r="K966">
        <v>82</v>
      </c>
      <c r="L966" t="s">
        <v>80</v>
      </c>
      <c r="N966">
        <f t="shared" si="15"/>
        <v>0</v>
      </c>
    </row>
    <row r="967" spans="1:14" x14ac:dyDescent="0.3">
      <c r="A967">
        <v>966</v>
      </c>
      <c r="B967" t="s">
        <v>3213</v>
      </c>
      <c r="C967" t="s">
        <v>2496</v>
      </c>
      <c r="D967" t="s">
        <v>15</v>
      </c>
      <c r="E967" t="s">
        <v>16</v>
      </c>
      <c r="F967">
        <v>60</v>
      </c>
      <c r="G967" t="s">
        <v>3214</v>
      </c>
      <c r="H967" t="s">
        <v>3215</v>
      </c>
      <c r="I967" t="s">
        <v>32</v>
      </c>
      <c r="J967" s="1">
        <v>44580</v>
      </c>
      <c r="K967">
        <v>73</v>
      </c>
      <c r="L967" t="s">
        <v>39</v>
      </c>
      <c r="N967">
        <f t="shared" si="15"/>
        <v>0</v>
      </c>
    </row>
    <row r="968" spans="1:14" x14ac:dyDescent="0.3">
      <c r="A968">
        <v>967</v>
      </c>
      <c r="B968" t="s">
        <v>3216</v>
      </c>
      <c r="C968" t="s">
        <v>3217</v>
      </c>
      <c r="D968" t="s">
        <v>28</v>
      </c>
      <c r="E968" t="s">
        <v>29</v>
      </c>
      <c r="F968">
        <v>90</v>
      </c>
      <c r="G968" t="s">
        <v>3218</v>
      </c>
      <c r="H968" t="s">
        <v>3219</v>
      </c>
      <c r="I968" t="s">
        <v>3220</v>
      </c>
      <c r="J968" s="1">
        <v>44000</v>
      </c>
      <c r="K968">
        <v>33</v>
      </c>
      <c r="L968" t="s">
        <v>39</v>
      </c>
      <c r="N968">
        <f t="shared" si="15"/>
        <v>0</v>
      </c>
    </row>
    <row r="969" spans="1:14" x14ac:dyDescent="0.3">
      <c r="A969">
        <v>968</v>
      </c>
      <c r="B969" t="s">
        <v>3221</v>
      </c>
      <c r="C969" t="s">
        <v>3222</v>
      </c>
      <c r="D969" t="s">
        <v>15</v>
      </c>
      <c r="E969" t="s">
        <v>16</v>
      </c>
      <c r="F969">
        <v>90</v>
      </c>
      <c r="G969" t="s">
        <v>3223</v>
      </c>
      <c r="H969" t="s">
        <v>3224</v>
      </c>
      <c r="I969" t="s">
        <v>2022</v>
      </c>
      <c r="J969" s="1">
        <v>44825</v>
      </c>
      <c r="K969">
        <v>99</v>
      </c>
      <c r="L969" t="s">
        <v>39</v>
      </c>
      <c r="N969">
        <f t="shared" si="15"/>
        <v>0</v>
      </c>
    </row>
    <row r="970" spans="1:14" x14ac:dyDescent="0.3">
      <c r="A970">
        <v>969</v>
      </c>
      <c r="B970" t="s">
        <v>3221</v>
      </c>
      <c r="C970" t="s">
        <v>3222</v>
      </c>
      <c r="D970" t="s">
        <v>15</v>
      </c>
      <c r="E970" t="s">
        <v>16</v>
      </c>
      <c r="F970">
        <v>90</v>
      </c>
      <c r="G970" t="s">
        <v>3223</v>
      </c>
      <c r="H970" t="s">
        <v>3224</v>
      </c>
      <c r="I970" t="s">
        <v>2022</v>
      </c>
      <c r="J970" s="1">
        <v>44825</v>
      </c>
      <c r="K970">
        <v>99</v>
      </c>
      <c r="L970" t="s">
        <v>39</v>
      </c>
      <c r="N970">
        <f t="shared" si="15"/>
        <v>0</v>
      </c>
    </row>
    <row r="971" spans="1:14" x14ac:dyDescent="0.3">
      <c r="A971">
        <v>970</v>
      </c>
      <c r="B971" t="s">
        <v>3225</v>
      </c>
      <c r="C971" t="s">
        <v>3226</v>
      </c>
      <c r="D971" t="s">
        <v>15</v>
      </c>
      <c r="E971" t="s">
        <v>16</v>
      </c>
      <c r="F971">
        <v>90</v>
      </c>
      <c r="G971" t="s">
        <v>3227</v>
      </c>
      <c r="H971" t="s">
        <v>3228</v>
      </c>
      <c r="I971" t="s">
        <v>294</v>
      </c>
      <c r="J971" s="1">
        <v>44821</v>
      </c>
      <c r="K971">
        <v>94</v>
      </c>
      <c r="L971" t="s">
        <v>45</v>
      </c>
      <c r="N971">
        <f t="shared" si="15"/>
        <v>0</v>
      </c>
    </row>
    <row r="972" spans="1:14" x14ac:dyDescent="0.3">
      <c r="A972">
        <v>971</v>
      </c>
      <c r="B972" t="s">
        <v>1140</v>
      </c>
      <c r="C972" t="s">
        <v>1219</v>
      </c>
      <c r="D972" t="s">
        <v>28</v>
      </c>
      <c r="E972" t="s">
        <v>29</v>
      </c>
      <c r="F972">
        <v>90</v>
      </c>
      <c r="G972" t="s">
        <v>3229</v>
      </c>
      <c r="H972" t="s">
        <v>510</v>
      </c>
      <c r="I972" t="s">
        <v>32</v>
      </c>
      <c r="J972" s="1">
        <v>43904</v>
      </c>
      <c r="K972">
        <v>4</v>
      </c>
      <c r="L972" t="s">
        <v>64</v>
      </c>
      <c r="N972">
        <f t="shared" si="15"/>
        <v>0</v>
      </c>
    </row>
    <row r="973" spans="1:14" x14ac:dyDescent="0.3">
      <c r="A973">
        <v>972</v>
      </c>
      <c r="B973" t="s">
        <v>3230</v>
      </c>
      <c r="C973" t="s">
        <v>2355</v>
      </c>
      <c r="D973" t="s">
        <v>41</v>
      </c>
      <c r="E973" t="s">
        <v>16</v>
      </c>
      <c r="F973">
        <v>90</v>
      </c>
      <c r="G973" t="s">
        <v>3231</v>
      </c>
      <c r="H973" t="s">
        <v>1430</v>
      </c>
      <c r="I973" t="s">
        <v>32</v>
      </c>
      <c r="J973" s="1">
        <v>44706</v>
      </c>
      <c r="K973">
        <v>85</v>
      </c>
      <c r="L973" t="s">
        <v>39</v>
      </c>
      <c r="N973">
        <f t="shared" si="15"/>
        <v>0</v>
      </c>
    </row>
    <row r="974" spans="1:14" x14ac:dyDescent="0.3">
      <c r="A974">
        <v>973</v>
      </c>
      <c r="B974" t="s">
        <v>3232</v>
      </c>
      <c r="C974" t="s">
        <v>1013</v>
      </c>
      <c r="D974" t="s">
        <v>28</v>
      </c>
      <c r="E974" t="s">
        <v>29</v>
      </c>
      <c r="F974">
        <v>60</v>
      </c>
      <c r="G974" t="s">
        <v>3233</v>
      </c>
      <c r="H974" t="s">
        <v>3234</v>
      </c>
      <c r="I974" t="s">
        <v>25</v>
      </c>
      <c r="J974" s="1">
        <v>44724</v>
      </c>
      <c r="K974">
        <v>26</v>
      </c>
      <c r="L974" t="s">
        <v>64</v>
      </c>
      <c r="N974">
        <f t="shared" si="15"/>
        <v>0</v>
      </c>
    </row>
    <row r="975" spans="1:14" x14ac:dyDescent="0.3">
      <c r="A975">
        <v>974</v>
      </c>
      <c r="B975" t="s">
        <v>3235</v>
      </c>
      <c r="C975" t="s">
        <v>2815</v>
      </c>
      <c r="D975" t="s">
        <v>15</v>
      </c>
      <c r="E975" t="s">
        <v>16</v>
      </c>
      <c r="F975">
        <v>60</v>
      </c>
      <c r="G975" t="s">
        <v>3233</v>
      </c>
      <c r="H975" t="s">
        <v>3236</v>
      </c>
      <c r="I975" t="s">
        <v>32</v>
      </c>
      <c r="J975" s="1">
        <v>44074</v>
      </c>
      <c r="K975">
        <v>82</v>
      </c>
      <c r="L975" t="s">
        <v>80</v>
      </c>
      <c r="N975">
        <f t="shared" si="15"/>
        <v>0</v>
      </c>
    </row>
    <row r="976" spans="1:14" x14ac:dyDescent="0.3">
      <c r="A976">
        <v>975</v>
      </c>
      <c r="B976" t="s">
        <v>1445</v>
      </c>
      <c r="C976" t="s">
        <v>2575</v>
      </c>
      <c r="D976" t="s">
        <v>28</v>
      </c>
      <c r="E976" t="s">
        <v>29</v>
      </c>
      <c r="F976">
        <v>90</v>
      </c>
      <c r="G976" t="s">
        <v>3237</v>
      </c>
      <c r="H976" t="s">
        <v>3238</v>
      </c>
      <c r="I976" t="s">
        <v>173</v>
      </c>
      <c r="J976" s="1">
        <v>44826</v>
      </c>
      <c r="K976">
        <v>95</v>
      </c>
      <c r="L976" t="s">
        <v>64</v>
      </c>
      <c r="N976">
        <f t="shared" si="15"/>
        <v>0</v>
      </c>
    </row>
    <row r="977" spans="1:14" x14ac:dyDescent="0.3">
      <c r="A977">
        <v>976</v>
      </c>
      <c r="B977" t="s">
        <v>964</v>
      </c>
      <c r="C977" t="s">
        <v>438</v>
      </c>
      <c r="D977" t="s">
        <v>28</v>
      </c>
      <c r="E977" t="s">
        <v>29</v>
      </c>
      <c r="F977">
        <v>30</v>
      </c>
      <c r="G977" t="s">
        <v>3239</v>
      </c>
      <c r="H977" t="s">
        <v>3240</v>
      </c>
      <c r="I977" t="s">
        <v>187</v>
      </c>
      <c r="J977" s="1">
        <v>44210</v>
      </c>
      <c r="K977">
        <v>23</v>
      </c>
      <c r="L977" t="s">
        <v>70</v>
      </c>
      <c r="N977">
        <f t="shared" si="15"/>
        <v>0</v>
      </c>
    </row>
    <row r="978" spans="1:14" x14ac:dyDescent="0.3">
      <c r="A978">
        <v>977</v>
      </c>
      <c r="B978" t="s">
        <v>209</v>
      </c>
      <c r="C978" t="s">
        <v>605</v>
      </c>
      <c r="D978" t="s">
        <v>28</v>
      </c>
      <c r="E978" t="s">
        <v>29</v>
      </c>
      <c r="F978">
        <v>60</v>
      </c>
      <c r="G978" t="s">
        <v>3241</v>
      </c>
      <c r="H978" t="s">
        <v>3242</v>
      </c>
      <c r="I978" t="s">
        <v>32</v>
      </c>
      <c r="J978" s="1">
        <v>44371</v>
      </c>
      <c r="K978">
        <v>32</v>
      </c>
      <c r="L978" t="s">
        <v>45</v>
      </c>
      <c r="N978">
        <f t="shared" si="15"/>
        <v>0</v>
      </c>
    </row>
    <row r="979" spans="1:14" x14ac:dyDescent="0.3">
      <c r="A979">
        <v>978</v>
      </c>
      <c r="B979" t="s">
        <v>3243</v>
      </c>
      <c r="C979" t="s">
        <v>1685</v>
      </c>
      <c r="D979" t="s">
        <v>28</v>
      </c>
      <c r="E979" t="s">
        <v>29</v>
      </c>
      <c r="F979">
        <v>60</v>
      </c>
      <c r="G979" t="s">
        <v>3244</v>
      </c>
      <c r="H979" t="s">
        <v>3245</v>
      </c>
      <c r="I979" t="s">
        <v>32</v>
      </c>
      <c r="J979" s="1">
        <v>44501</v>
      </c>
      <c r="K979">
        <v>82</v>
      </c>
      <c r="L979" t="s">
        <v>39</v>
      </c>
      <c r="N979">
        <f t="shared" si="15"/>
        <v>0</v>
      </c>
    </row>
    <row r="980" spans="1:14" x14ac:dyDescent="0.3">
      <c r="A980">
        <v>979</v>
      </c>
      <c r="B980" t="s">
        <v>3246</v>
      </c>
      <c r="C980" t="s">
        <v>1994</v>
      </c>
      <c r="D980" t="s">
        <v>28</v>
      </c>
      <c r="E980" t="s">
        <v>29</v>
      </c>
      <c r="F980">
        <v>30</v>
      </c>
      <c r="G980" t="s">
        <v>3247</v>
      </c>
      <c r="H980" t="s">
        <v>3248</v>
      </c>
      <c r="I980" t="s">
        <v>38</v>
      </c>
      <c r="J980" s="1">
        <v>44556</v>
      </c>
      <c r="K980">
        <v>67</v>
      </c>
      <c r="L980" t="s">
        <v>64</v>
      </c>
      <c r="N980">
        <f t="shared" si="15"/>
        <v>0</v>
      </c>
    </row>
    <row r="981" spans="1:14" x14ac:dyDescent="0.3">
      <c r="A981">
        <v>980</v>
      </c>
      <c r="B981" t="s">
        <v>267</v>
      </c>
      <c r="C981" t="s">
        <v>1721</v>
      </c>
      <c r="D981" t="s">
        <v>28</v>
      </c>
      <c r="E981" t="s">
        <v>29</v>
      </c>
      <c r="F981">
        <v>90</v>
      </c>
      <c r="G981" t="s">
        <v>3249</v>
      </c>
      <c r="H981" t="s">
        <v>3250</v>
      </c>
      <c r="I981" t="s">
        <v>32</v>
      </c>
      <c r="J981" s="1">
        <v>44057</v>
      </c>
      <c r="K981">
        <v>38</v>
      </c>
      <c r="L981" t="s">
        <v>54</v>
      </c>
      <c r="N981">
        <f t="shared" si="15"/>
        <v>0</v>
      </c>
    </row>
    <row r="982" spans="1:14" x14ac:dyDescent="0.3">
      <c r="A982">
        <v>981</v>
      </c>
      <c r="B982" t="s">
        <v>375</v>
      </c>
      <c r="C982" t="s">
        <v>3251</v>
      </c>
      <c r="D982" t="s">
        <v>28</v>
      </c>
      <c r="E982" t="s">
        <v>29</v>
      </c>
      <c r="F982">
        <v>90</v>
      </c>
      <c r="G982" t="s">
        <v>3252</v>
      </c>
      <c r="H982" t="s">
        <v>1751</v>
      </c>
      <c r="I982" t="s">
        <v>32</v>
      </c>
      <c r="J982" s="1">
        <v>44502</v>
      </c>
      <c r="K982">
        <v>77</v>
      </c>
      <c r="L982" t="s">
        <v>45</v>
      </c>
      <c r="N982">
        <f t="shared" si="15"/>
        <v>0</v>
      </c>
    </row>
    <row r="983" spans="1:14" x14ac:dyDescent="0.3">
      <c r="A983">
        <v>982</v>
      </c>
      <c r="B983" t="s">
        <v>2984</v>
      </c>
      <c r="C983" t="s">
        <v>3253</v>
      </c>
      <c r="D983" t="s">
        <v>28</v>
      </c>
      <c r="E983" t="s">
        <v>29</v>
      </c>
      <c r="F983">
        <v>60</v>
      </c>
      <c r="G983" t="s">
        <v>3254</v>
      </c>
      <c r="H983" t="s">
        <v>2230</v>
      </c>
      <c r="I983" t="s">
        <v>32</v>
      </c>
      <c r="J983" s="1">
        <v>44765</v>
      </c>
      <c r="K983">
        <v>11</v>
      </c>
      <c r="L983" t="s">
        <v>70</v>
      </c>
      <c r="N983">
        <f t="shared" si="15"/>
        <v>0</v>
      </c>
    </row>
    <row r="984" spans="1:14" x14ac:dyDescent="0.3">
      <c r="A984">
        <v>983</v>
      </c>
      <c r="B984" t="s">
        <v>507</v>
      </c>
      <c r="C984" t="s">
        <v>229</v>
      </c>
      <c r="D984" t="s">
        <v>28</v>
      </c>
      <c r="E984" t="s">
        <v>29</v>
      </c>
      <c r="F984">
        <v>60</v>
      </c>
      <c r="G984" t="s">
        <v>3255</v>
      </c>
      <c r="H984" t="s">
        <v>2804</v>
      </c>
      <c r="I984" t="s">
        <v>124</v>
      </c>
      <c r="J984" s="1">
        <v>44708</v>
      </c>
      <c r="K984">
        <v>101</v>
      </c>
      <c r="L984" t="s">
        <v>33</v>
      </c>
      <c r="N984">
        <f t="shared" si="15"/>
        <v>0</v>
      </c>
    </row>
    <row r="985" spans="1:14" x14ac:dyDescent="0.3">
      <c r="A985">
        <v>984</v>
      </c>
      <c r="B985" t="s">
        <v>3256</v>
      </c>
      <c r="C985" t="s">
        <v>138</v>
      </c>
      <c r="D985" t="s">
        <v>28</v>
      </c>
      <c r="E985" t="s">
        <v>29</v>
      </c>
      <c r="F985">
        <v>30</v>
      </c>
      <c r="G985" t="s">
        <v>3257</v>
      </c>
      <c r="H985" t="s">
        <v>3197</v>
      </c>
      <c r="I985" t="s">
        <v>32</v>
      </c>
      <c r="J985" s="1">
        <v>44315</v>
      </c>
      <c r="K985">
        <v>26</v>
      </c>
      <c r="L985" t="s">
        <v>33</v>
      </c>
      <c r="N985">
        <f t="shared" si="15"/>
        <v>0</v>
      </c>
    </row>
    <row r="986" spans="1:14" x14ac:dyDescent="0.3">
      <c r="A986">
        <v>985</v>
      </c>
      <c r="B986" t="s">
        <v>1200</v>
      </c>
      <c r="C986" t="s">
        <v>3258</v>
      </c>
      <c r="D986" t="s">
        <v>92</v>
      </c>
      <c r="E986" t="s">
        <v>29</v>
      </c>
      <c r="F986">
        <v>90</v>
      </c>
      <c r="G986" t="s">
        <v>3259</v>
      </c>
      <c r="H986" t="s">
        <v>137</v>
      </c>
      <c r="I986" t="s">
        <v>32</v>
      </c>
      <c r="J986" s="1">
        <v>44827</v>
      </c>
      <c r="K986">
        <v>70</v>
      </c>
      <c r="L986" t="s">
        <v>159</v>
      </c>
      <c r="N986">
        <f t="shared" si="15"/>
        <v>0</v>
      </c>
    </row>
    <row r="987" spans="1:14" x14ac:dyDescent="0.3">
      <c r="A987">
        <v>986</v>
      </c>
      <c r="B987" t="s">
        <v>1776</v>
      </c>
      <c r="C987" t="s">
        <v>2091</v>
      </c>
      <c r="D987" t="s">
        <v>28</v>
      </c>
      <c r="E987" t="s">
        <v>29</v>
      </c>
      <c r="F987">
        <v>90</v>
      </c>
      <c r="G987" t="s">
        <v>3260</v>
      </c>
      <c r="H987" t="s">
        <v>3261</v>
      </c>
      <c r="I987" t="s">
        <v>124</v>
      </c>
      <c r="J987" s="1">
        <v>44796</v>
      </c>
      <c r="K987">
        <v>72</v>
      </c>
      <c r="L987" t="s">
        <v>54</v>
      </c>
      <c r="N987">
        <f t="shared" si="15"/>
        <v>0</v>
      </c>
    </row>
    <row r="988" spans="1:14" x14ac:dyDescent="0.3">
      <c r="A988">
        <v>987</v>
      </c>
      <c r="B988" t="s">
        <v>3262</v>
      </c>
      <c r="C988" t="s">
        <v>858</v>
      </c>
      <c r="D988" t="s">
        <v>28</v>
      </c>
      <c r="E988" t="s">
        <v>29</v>
      </c>
      <c r="F988">
        <v>90</v>
      </c>
      <c r="G988" t="s">
        <v>3260</v>
      </c>
      <c r="H988" t="s">
        <v>3263</v>
      </c>
      <c r="I988" t="s">
        <v>32</v>
      </c>
      <c r="J988" s="1">
        <v>44613</v>
      </c>
      <c r="K988">
        <v>7</v>
      </c>
      <c r="L988" t="s">
        <v>54</v>
      </c>
      <c r="N988">
        <f t="shared" si="15"/>
        <v>0</v>
      </c>
    </row>
    <row r="989" spans="1:14" x14ac:dyDescent="0.3">
      <c r="A989">
        <v>988</v>
      </c>
      <c r="B989" t="s">
        <v>3264</v>
      </c>
      <c r="C989" t="s">
        <v>3265</v>
      </c>
      <c r="D989" t="s">
        <v>15</v>
      </c>
      <c r="E989" t="s">
        <v>16</v>
      </c>
      <c r="F989">
        <v>90</v>
      </c>
      <c r="G989" t="s">
        <v>3266</v>
      </c>
      <c r="H989" t="s">
        <v>3267</v>
      </c>
      <c r="I989" t="s">
        <v>124</v>
      </c>
      <c r="J989" s="1">
        <v>44027</v>
      </c>
      <c r="K989">
        <v>50</v>
      </c>
      <c r="L989" t="s">
        <v>39</v>
      </c>
      <c r="N989">
        <f t="shared" si="15"/>
        <v>0</v>
      </c>
    </row>
    <row r="990" spans="1:14" x14ac:dyDescent="0.3">
      <c r="A990">
        <v>989</v>
      </c>
      <c r="B990" t="s">
        <v>3268</v>
      </c>
      <c r="C990" t="s">
        <v>3269</v>
      </c>
      <c r="D990" t="s">
        <v>51</v>
      </c>
      <c r="E990" t="s">
        <v>16</v>
      </c>
      <c r="F990">
        <v>90</v>
      </c>
      <c r="G990" t="s">
        <v>3270</v>
      </c>
      <c r="H990" t="s">
        <v>3271</v>
      </c>
      <c r="I990" t="s">
        <v>173</v>
      </c>
      <c r="J990" s="1">
        <v>44000</v>
      </c>
      <c r="K990">
        <v>65</v>
      </c>
      <c r="L990" t="s">
        <v>80</v>
      </c>
      <c r="N990">
        <f t="shared" si="15"/>
        <v>0</v>
      </c>
    </row>
    <row r="991" spans="1:14" x14ac:dyDescent="0.3">
      <c r="A991">
        <v>990</v>
      </c>
      <c r="B991" t="s">
        <v>3272</v>
      </c>
      <c r="C991" t="s">
        <v>3273</v>
      </c>
      <c r="D991" t="s">
        <v>51</v>
      </c>
      <c r="E991" t="s">
        <v>16</v>
      </c>
      <c r="F991">
        <v>90</v>
      </c>
      <c r="G991" t="s">
        <v>3270</v>
      </c>
      <c r="H991" t="s">
        <v>3274</v>
      </c>
      <c r="I991" t="s">
        <v>32</v>
      </c>
      <c r="J991" s="1">
        <v>44098</v>
      </c>
      <c r="K991">
        <v>10</v>
      </c>
      <c r="L991" t="s">
        <v>70</v>
      </c>
      <c r="N991">
        <f t="shared" si="15"/>
        <v>0</v>
      </c>
    </row>
    <row r="992" spans="1:14" x14ac:dyDescent="0.3">
      <c r="A992">
        <v>991</v>
      </c>
      <c r="B992" t="s">
        <v>375</v>
      </c>
      <c r="C992" t="s">
        <v>3275</v>
      </c>
      <c r="D992" t="s">
        <v>28</v>
      </c>
      <c r="E992" t="s">
        <v>3276</v>
      </c>
      <c r="F992">
        <v>90</v>
      </c>
      <c r="G992" t="s">
        <v>3277</v>
      </c>
      <c r="H992" t="s">
        <v>2267</v>
      </c>
      <c r="I992" t="s">
        <v>124</v>
      </c>
      <c r="J992" s="1">
        <v>44712</v>
      </c>
      <c r="K992">
        <v>75</v>
      </c>
      <c r="L992" t="s">
        <v>70</v>
      </c>
      <c r="N992">
        <f t="shared" si="15"/>
        <v>0</v>
      </c>
    </row>
    <row r="993" spans="1:14" x14ac:dyDescent="0.3">
      <c r="A993">
        <v>992</v>
      </c>
      <c r="B993" t="s">
        <v>3278</v>
      </c>
      <c r="C993" t="s">
        <v>3279</v>
      </c>
      <c r="D993" t="s">
        <v>15</v>
      </c>
      <c r="E993" t="s">
        <v>16</v>
      </c>
      <c r="F993">
        <v>60</v>
      </c>
      <c r="G993" t="s">
        <v>3280</v>
      </c>
      <c r="H993" t="s">
        <v>3197</v>
      </c>
      <c r="I993" t="s">
        <v>32</v>
      </c>
      <c r="J993" s="1">
        <v>44716</v>
      </c>
      <c r="K993">
        <v>100</v>
      </c>
      <c r="L993" t="s">
        <v>33</v>
      </c>
      <c r="N993">
        <f t="shared" si="15"/>
        <v>0</v>
      </c>
    </row>
    <row r="994" spans="1:14" x14ac:dyDescent="0.3">
      <c r="A994">
        <v>993</v>
      </c>
      <c r="B994" t="s">
        <v>3281</v>
      </c>
      <c r="C994" t="s">
        <v>3282</v>
      </c>
      <c r="D994" t="s">
        <v>41</v>
      </c>
      <c r="E994" t="s">
        <v>16</v>
      </c>
      <c r="F994">
        <v>90</v>
      </c>
      <c r="G994" t="s">
        <v>3283</v>
      </c>
      <c r="H994" t="s">
        <v>3284</v>
      </c>
      <c r="I994" t="s">
        <v>32</v>
      </c>
      <c r="J994" s="1">
        <v>44460</v>
      </c>
      <c r="K994">
        <v>83</v>
      </c>
      <c r="L994" t="s">
        <v>54</v>
      </c>
      <c r="N994">
        <f t="shared" si="15"/>
        <v>0</v>
      </c>
    </row>
    <row r="995" spans="1:14" x14ac:dyDescent="0.3">
      <c r="A995">
        <v>994</v>
      </c>
      <c r="B995" t="s">
        <v>3285</v>
      </c>
      <c r="C995" t="s">
        <v>3286</v>
      </c>
      <c r="D995" t="s">
        <v>51</v>
      </c>
      <c r="E995" t="s">
        <v>16</v>
      </c>
      <c r="F995">
        <v>90</v>
      </c>
      <c r="G995" t="s">
        <v>3287</v>
      </c>
      <c r="H995" t="s">
        <v>3288</v>
      </c>
      <c r="I995" t="s">
        <v>32</v>
      </c>
      <c r="J995" s="1">
        <v>44558</v>
      </c>
      <c r="K995">
        <v>22</v>
      </c>
      <c r="L995" t="s">
        <v>159</v>
      </c>
      <c r="N995">
        <f t="shared" si="15"/>
        <v>0</v>
      </c>
    </row>
    <row r="996" spans="1:14" x14ac:dyDescent="0.3">
      <c r="A996">
        <v>995</v>
      </c>
      <c r="B996" t="s">
        <v>3289</v>
      </c>
      <c r="C996" t="s">
        <v>2795</v>
      </c>
      <c r="D996" t="s">
        <v>28</v>
      </c>
      <c r="E996" t="s">
        <v>29</v>
      </c>
      <c r="F996">
        <v>90</v>
      </c>
      <c r="G996" t="s">
        <v>3290</v>
      </c>
      <c r="H996" t="s">
        <v>3291</v>
      </c>
      <c r="I996" t="s">
        <v>124</v>
      </c>
      <c r="J996" s="1">
        <v>44119</v>
      </c>
      <c r="K996">
        <v>35</v>
      </c>
      <c r="L996" t="s">
        <v>20</v>
      </c>
      <c r="N996">
        <f t="shared" si="15"/>
        <v>0</v>
      </c>
    </row>
    <row r="997" spans="1:14" x14ac:dyDescent="0.3">
      <c r="A997">
        <v>996</v>
      </c>
      <c r="B997" t="s">
        <v>3292</v>
      </c>
      <c r="C997" t="s">
        <v>2941</v>
      </c>
      <c r="D997" t="s">
        <v>28</v>
      </c>
      <c r="E997" t="s">
        <v>29</v>
      </c>
      <c r="F997">
        <v>30</v>
      </c>
      <c r="G997" t="s">
        <v>3293</v>
      </c>
      <c r="H997" t="s">
        <v>2401</v>
      </c>
      <c r="I997" t="s">
        <v>178</v>
      </c>
      <c r="J997" s="1">
        <v>44405</v>
      </c>
      <c r="K997">
        <v>47</v>
      </c>
      <c r="L997" t="s">
        <v>54</v>
      </c>
      <c r="N997">
        <f t="shared" si="15"/>
        <v>0</v>
      </c>
    </row>
    <row r="998" spans="1:14" x14ac:dyDescent="0.3">
      <c r="A998">
        <v>997</v>
      </c>
      <c r="B998" t="s">
        <v>125</v>
      </c>
      <c r="C998" t="s">
        <v>3294</v>
      </c>
      <c r="D998" t="s">
        <v>28</v>
      </c>
      <c r="E998" t="s">
        <v>29</v>
      </c>
      <c r="F998">
        <v>60</v>
      </c>
      <c r="G998" t="s">
        <v>3295</v>
      </c>
      <c r="H998" t="s">
        <v>3296</v>
      </c>
      <c r="I998" t="s">
        <v>32</v>
      </c>
      <c r="J998" s="1">
        <v>44171</v>
      </c>
      <c r="K998">
        <v>76</v>
      </c>
      <c r="L998" t="s">
        <v>64</v>
      </c>
      <c r="N998">
        <f t="shared" si="15"/>
        <v>0</v>
      </c>
    </row>
    <row r="999" spans="1:14" x14ac:dyDescent="0.3">
      <c r="A999">
        <v>998</v>
      </c>
      <c r="B999" t="s">
        <v>1027</v>
      </c>
      <c r="C999" t="s">
        <v>3297</v>
      </c>
      <c r="D999" t="s">
        <v>28</v>
      </c>
      <c r="E999" t="s">
        <v>29</v>
      </c>
      <c r="F999">
        <v>90</v>
      </c>
      <c r="G999" t="s">
        <v>3298</v>
      </c>
      <c r="H999" t="s">
        <v>3299</v>
      </c>
      <c r="I999" t="s">
        <v>32</v>
      </c>
      <c r="J999" s="1">
        <v>44783</v>
      </c>
      <c r="K999">
        <v>79</v>
      </c>
      <c r="L999" t="s">
        <v>64</v>
      </c>
      <c r="N999">
        <f t="shared" si="15"/>
        <v>0</v>
      </c>
    </row>
    <row r="1000" spans="1:14" x14ac:dyDescent="0.3">
      <c r="A1000">
        <v>999</v>
      </c>
      <c r="B1000" t="s">
        <v>3300</v>
      </c>
      <c r="C1000" t="s">
        <v>3301</v>
      </c>
      <c r="D1000" t="s">
        <v>28</v>
      </c>
      <c r="E1000" t="s">
        <v>29</v>
      </c>
      <c r="F1000">
        <v>30</v>
      </c>
      <c r="G1000" t="s">
        <v>3302</v>
      </c>
      <c r="H1000" t="s">
        <v>3303</v>
      </c>
      <c r="I1000" t="s">
        <v>294</v>
      </c>
      <c r="J1000" s="1">
        <v>44289</v>
      </c>
      <c r="K1000">
        <v>4</v>
      </c>
      <c r="L1000" t="s">
        <v>159</v>
      </c>
      <c r="N1000">
        <f t="shared" si="15"/>
        <v>0</v>
      </c>
    </row>
    <row r="1001" spans="1:14" x14ac:dyDescent="0.3">
      <c r="A1001">
        <v>1000</v>
      </c>
      <c r="B1001" t="s">
        <v>3304</v>
      </c>
      <c r="C1001" t="s">
        <v>86</v>
      </c>
      <c r="D1001" t="s">
        <v>15</v>
      </c>
      <c r="E1001" t="s">
        <v>16</v>
      </c>
      <c r="F1001">
        <v>60</v>
      </c>
      <c r="G1001" t="s">
        <v>3305</v>
      </c>
      <c r="H1001" t="s">
        <v>3122</v>
      </c>
      <c r="I1001" t="s">
        <v>1035</v>
      </c>
      <c r="J1001" s="1">
        <v>44101</v>
      </c>
      <c r="K1001">
        <v>69</v>
      </c>
      <c r="L1001" t="s">
        <v>80</v>
      </c>
      <c r="N1001">
        <f t="shared" si="15"/>
        <v>0</v>
      </c>
    </row>
    <row r="1002" spans="1:14" x14ac:dyDescent="0.3">
      <c r="A1002">
        <v>1001</v>
      </c>
      <c r="B1002" t="s">
        <v>357</v>
      </c>
      <c r="C1002" t="s">
        <v>156</v>
      </c>
      <c r="D1002" t="s">
        <v>41</v>
      </c>
      <c r="E1002" t="s">
        <v>16</v>
      </c>
      <c r="F1002">
        <v>90</v>
      </c>
      <c r="G1002" t="s">
        <v>3306</v>
      </c>
      <c r="H1002" t="s">
        <v>3307</v>
      </c>
      <c r="I1002" t="s">
        <v>32</v>
      </c>
      <c r="J1002" s="1">
        <v>44551</v>
      </c>
      <c r="K1002">
        <v>92</v>
      </c>
      <c r="L1002" t="s">
        <v>101</v>
      </c>
      <c r="N1002">
        <f t="shared" si="15"/>
        <v>0</v>
      </c>
    </row>
    <row r="1003" spans="1:14" x14ac:dyDescent="0.3">
      <c r="A1003">
        <v>1002</v>
      </c>
      <c r="B1003" t="s">
        <v>3308</v>
      </c>
      <c r="C1003" t="s">
        <v>728</v>
      </c>
      <c r="D1003" t="s">
        <v>15</v>
      </c>
      <c r="E1003" t="s">
        <v>16</v>
      </c>
      <c r="F1003">
        <v>60</v>
      </c>
      <c r="G1003" t="s">
        <v>3309</v>
      </c>
      <c r="H1003" t="s">
        <v>440</v>
      </c>
      <c r="I1003" t="s">
        <v>25</v>
      </c>
      <c r="J1003" s="1">
        <v>44137</v>
      </c>
      <c r="K1003">
        <v>31</v>
      </c>
      <c r="L1003" t="s">
        <v>80</v>
      </c>
      <c r="N1003">
        <f t="shared" si="15"/>
        <v>0</v>
      </c>
    </row>
    <row r="1004" spans="1:14" x14ac:dyDescent="0.3">
      <c r="A1004">
        <v>1003</v>
      </c>
      <c r="B1004" t="s">
        <v>3310</v>
      </c>
      <c r="C1004" t="s">
        <v>3311</v>
      </c>
      <c r="D1004" t="s">
        <v>28</v>
      </c>
      <c r="E1004" t="s">
        <v>29</v>
      </c>
      <c r="F1004">
        <v>30</v>
      </c>
      <c r="G1004" t="s">
        <v>3312</v>
      </c>
      <c r="H1004" t="s">
        <v>255</v>
      </c>
      <c r="I1004" t="s">
        <v>32</v>
      </c>
      <c r="J1004" s="1">
        <v>44299</v>
      </c>
      <c r="K1004">
        <v>7</v>
      </c>
      <c r="L1004" t="s">
        <v>33</v>
      </c>
      <c r="N1004">
        <f t="shared" si="15"/>
        <v>0</v>
      </c>
    </row>
    <row r="1005" spans="1:14" x14ac:dyDescent="0.3">
      <c r="A1005">
        <v>1004</v>
      </c>
      <c r="B1005" t="s">
        <v>3313</v>
      </c>
      <c r="C1005" t="s">
        <v>3314</v>
      </c>
      <c r="D1005" t="s">
        <v>28</v>
      </c>
      <c r="E1005" t="s">
        <v>29</v>
      </c>
      <c r="F1005">
        <v>90</v>
      </c>
      <c r="G1005" t="s">
        <v>3315</v>
      </c>
      <c r="H1005" t="s">
        <v>3316</v>
      </c>
      <c r="I1005" t="s">
        <v>32</v>
      </c>
      <c r="J1005" s="1">
        <v>44863</v>
      </c>
      <c r="K1005">
        <v>67</v>
      </c>
      <c r="L1005" t="s">
        <v>39</v>
      </c>
      <c r="N1005">
        <f t="shared" si="15"/>
        <v>0</v>
      </c>
    </row>
    <row r="1006" spans="1:14" x14ac:dyDescent="0.3">
      <c r="A1006">
        <v>1005</v>
      </c>
      <c r="B1006" t="s">
        <v>668</v>
      </c>
      <c r="C1006" t="s">
        <v>641</v>
      </c>
      <c r="D1006" t="s">
        <v>28</v>
      </c>
      <c r="E1006" t="s">
        <v>29</v>
      </c>
      <c r="F1006">
        <v>30</v>
      </c>
      <c r="G1006" t="s">
        <v>3317</v>
      </c>
      <c r="H1006" t="s">
        <v>405</v>
      </c>
      <c r="I1006" t="s">
        <v>32</v>
      </c>
      <c r="J1006" s="1">
        <v>44470</v>
      </c>
      <c r="K1006">
        <v>90</v>
      </c>
      <c r="L1006" t="s">
        <v>39</v>
      </c>
      <c r="N1006">
        <f t="shared" si="15"/>
        <v>0</v>
      </c>
    </row>
    <row r="1007" spans="1:14" x14ac:dyDescent="0.3">
      <c r="A1007">
        <v>1006</v>
      </c>
      <c r="B1007" t="s">
        <v>3318</v>
      </c>
      <c r="C1007" t="s">
        <v>870</v>
      </c>
      <c r="D1007" t="s">
        <v>51</v>
      </c>
      <c r="E1007" t="s">
        <v>16</v>
      </c>
      <c r="F1007">
        <v>60</v>
      </c>
      <c r="G1007" t="s">
        <v>3319</v>
      </c>
      <c r="H1007" t="s">
        <v>3320</v>
      </c>
      <c r="I1007" t="s">
        <v>32</v>
      </c>
      <c r="J1007" s="1">
        <v>44206</v>
      </c>
      <c r="K1007">
        <v>4</v>
      </c>
      <c r="L1007" t="s">
        <v>54</v>
      </c>
      <c r="N1007">
        <f t="shared" si="15"/>
        <v>0</v>
      </c>
    </row>
    <row r="1008" spans="1:14" x14ac:dyDescent="0.3">
      <c r="A1008">
        <v>1007</v>
      </c>
      <c r="B1008" t="s">
        <v>3321</v>
      </c>
      <c r="C1008" t="s">
        <v>3322</v>
      </c>
      <c r="D1008" t="s">
        <v>15</v>
      </c>
      <c r="E1008" t="s">
        <v>16</v>
      </c>
      <c r="F1008">
        <v>30</v>
      </c>
      <c r="G1008" t="s">
        <v>3323</v>
      </c>
      <c r="H1008" t="s">
        <v>3324</v>
      </c>
      <c r="I1008" t="s">
        <v>32</v>
      </c>
      <c r="J1008" s="1">
        <v>44773</v>
      </c>
      <c r="K1008">
        <v>62</v>
      </c>
      <c r="L1008" t="s">
        <v>20</v>
      </c>
      <c r="N1008">
        <f t="shared" si="15"/>
        <v>0</v>
      </c>
    </row>
    <row r="1009" spans="1:14" x14ac:dyDescent="0.3">
      <c r="A1009">
        <v>1008</v>
      </c>
      <c r="B1009" t="s">
        <v>1569</v>
      </c>
      <c r="C1009" t="s">
        <v>3325</v>
      </c>
      <c r="D1009" t="s">
        <v>15</v>
      </c>
      <c r="E1009" t="s">
        <v>16</v>
      </c>
      <c r="F1009">
        <v>60</v>
      </c>
      <c r="G1009" t="s">
        <v>3326</v>
      </c>
      <c r="H1009" t="s">
        <v>3274</v>
      </c>
      <c r="I1009" t="s">
        <v>32</v>
      </c>
      <c r="J1009" s="1">
        <v>44058</v>
      </c>
      <c r="K1009">
        <v>29</v>
      </c>
      <c r="L1009" t="s">
        <v>54</v>
      </c>
      <c r="N1009">
        <f t="shared" si="15"/>
        <v>0</v>
      </c>
    </row>
    <row r="1010" spans="1:14" x14ac:dyDescent="0.3">
      <c r="A1010">
        <v>1009</v>
      </c>
      <c r="B1010" t="s">
        <v>3327</v>
      </c>
      <c r="C1010" t="s">
        <v>1243</v>
      </c>
      <c r="D1010" t="s">
        <v>51</v>
      </c>
      <c r="E1010" t="s">
        <v>16</v>
      </c>
      <c r="F1010">
        <v>90</v>
      </c>
      <c r="G1010" t="s">
        <v>3328</v>
      </c>
      <c r="H1010" t="s">
        <v>123</v>
      </c>
      <c r="I1010" t="s">
        <v>124</v>
      </c>
      <c r="J1010" s="1">
        <v>44067</v>
      </c>
      <c r="K1010">
        <v>58</v>
      </c>
      <c r="L1010" t="s">
        <v>33</v>
      </c>
      <c r="N1010">
        <f t="shared" si="15"/>
        <v>0</v>
      </c>
    </row>
    <row r="1011" spans="1:14" x14ac:dyDescent="0.3">
      <c r="A1011">
        <v>1010</v>
      </c>
      <c r="B1011" t="s">
        <v>3329</v>
      </c>
      <c r="C1011" t="s">
        <v>3330</v>
      </c>
      <c r="D1011" t="s">
        <v>28</v>
      </c>
      <c r="E1011" t="s">
        <v>29</v>
      </c>
      <c r="F1011">
        <v>30</v>
      </c>
      <c r="G1011" t="s">
        <v>3331</v>
      </c>
      <c r="H1011" t="s">
        <v>1768</v>
      </c>
      <c r="I1011" t="s">
        <v>32</v>
      </c>
      <c r="J1011" s="1">
        <v>44006</v>
      </c>
      <c r="K1011">
        <v>42</v>
      </c>
      <c r="L1011" t="s">
        <v>64</v>
      </c>
      <c r="N1011">
        <f t="shared" si="15"/>
        <v>0</v>
      </c>
    </row>
    <row r="1012" spans="1:14" x14ac:dyDescent="0.3">
      <c r="A1012">
        <v>1011</v>
      </c>
      <c r="B1012" t="s">
        <v>3332</v>
      </c>
      <c r="C1012" t="s">
        <v>2888</v>
      </c>
      <c r="D1012" t="s">
        <v>15</v>
      </c>
      <c r="E1012" t="s">
        <v>16</v>
      </c>
      <c r="F1012">
        <v>60</v>
      </c>
      <c r="G1012" t="s">
        <v>3333</v>
      </c>
      <c r="H1012" t="s">
        <v>3334</v>
      </c>
      <c r="I1012" t="s">
        <v>32</v>
      </c>
      <c r="J1012" s="1">
        <v>44718</v>
      </c>
      <c r="K1012">
        <v>21</v>
      </c>
      <c r="L1012" t="s">
        <v>20</v>
      </c>
      <c r="N1012">
        <f t="shared" si="15"/>
        <v>0</v>
      </c>
    </row>
    <row r="1013" spans="1:14" x14ac:dyDescent="0.3">
      <c r="A1013">
        <v>1012</v>
      </c>
      <c r="B1013" t="s">
        <v>3335</v>
      </c>
      <c r="C1013" t="s">
        <v>3336</v>
      </c>
      <c r="D1013" t="s">
        <v>28</v>
      </c>
      <c r="E1013" t="s">
        <v>29</v>
      </c>
      <c r="F1013">
        <v>60</v>
      </c>
      <c r="G1013" t="s">
        <v>3337</v>
      </c>
      <c r="H1013" t="s">
        <v>2325</v>
      </c>
      <c r="I1013" t="s">
        <v>173</v>
      </c>
      <c r="J1013" s="1">
        <v>44584</v>
      </c>
      <c r="K1013">
        <v>33</v>
      </c>
      <c r="L1013" t="s">
        <v>159</v>
      </c>
      <c r="N1013">
        <f t="shared" si="15"/>
        <v>0</v>
      </c>
    </row>
    <row r="1014" spans="1:14" x14ac:dyDescent="0.3">
      <c r="A1014">
        <v>1013</v>
      </c>
      <c r="B1014" t="s">
        <v>1027</v>
      </c>
      <c r="C1014" t="s">
        <v>3338</v>
      </c>
      <c r="D1014" t="s">
        <v>28</v>
      </c>
      <c r="E1014" t="s">
        <v>29</v>
      </c>
      <c r="F1014">
        <v>60</v>
      </c>
      <c r="G1014" t="s">
        <v>3339</v>
      </c>
      <c r="H1014" t="s">
        <v>78</v>
      </c>
      <c r="I1014" t="s">
        <v>79</v>
      </c>
      <c r="J1014" s="1">
        <v>44059</v>
      </c>
      <c r="K1014">
        <v>15</v>
      </c>
      <c r="L1014" t="s">
        <v>80</v>
      </c>
      <c r="N1014">
        <f t="shared" si="15"/>
        <v>0</v>
      </c>
    </row>
    <row r="1015" spans="1:14" x14ac:dyDescent="0.3">
      <c r="A1015">
        <v>1014</v>
      </c>
      <c r="B1015" t="s">
        <v>3340</v>
      </c>
      <c r="C1015" t="s">
        <v>3341</v>
      </c>
      <c r="D1015" t="s">
        <v>15</v>
      </c>
      <c r="E1015" t="s">
        <v>16</v>
      </c>
      <c r="F1015">
        <v>60</v>
      </c>
      <c r="G1015" t="s">
        <v>3342</v>
      </c>
      <c r="H1015" t="s">
        <v>3343</v>
      </c>
      <c r="I1015" t="s">
        <v>1199</v>
      </c>
      <c r="J1015" s="1">
        <v>44060</v>
      </c>
      <c r="K1015">
        <v>57</v>
      </c>
      <c r="L1015" t="s">
        <v>39</v>
      </c>
      <c r="N1015">
        <f t="shared" si="15"/>
        <v>0</v>
      </c>
    </row>
    <row r="1016" spans="1:14" x14ac:dyDescent="0.3">
      <c r="A1016">
        <v>1015</v>
      </c>
      <c r="B1016" t="s">
        <v>2919</v>
      </c>
      <c r="C1016" t="s">
        <v>2428</v>
      </c>
      <c r="D1016" t="s">
        <v>28</v>
      </c>
      <c r="E1016" t="s">
        <v>29</v>
      </c>
      <c r="F1016">
        <v>60</v>
      </c>
      <c r="G1016" t="s">
        <v>3342</v>
      </c>
      <c r="H1016" t="s">
        <v>966</v>
      </c>
      <c r="I1016" t="s">
        <v>187</v>
      </c>
      <c r="J1016" s="1">
        <v>44048</v>
      </c>
      <c r="K1016">
        <v>50</v>
      </c>
      <c r="L1016" t="s">
        <v>33</v>
      </c>
      <c r="N1016">
        <f t="shared" si="15"/>
        <v>0</v>
      </c>
    </row>
    <row r="1017" spans="1:14" x14ac:dyDescent="0.3">
      <c r="A1017">
        <v>1016</v>
      </c>
      <c r="B1017" t="s">
        <v>2919</v>
      </c>
      <c r="C1017" t="s">
        <v>2428</v>
      </c>
      <c r="D1017" t="s">
        <v>28</v>
      </c>
      <c r="E1017" t="s">
        <v>29</v>
      </c>
      <c r="F1017">
        <v>60</v>
      </c>
      <c r="G1017" t="s">
        <v>3342</v>
      </c>
      <c r="H1017" t="s">
        <v>966</v>
      </c>
      <c r="I1017" t="s">
        <v>187</v>
      </c>
      <c r="J1017" s="1">
        <v>44048</v>
      </c>
      <c r="K1017">
        <v>50</v>
      </c>
      <c r="L1017" t="s">
        <v>33</v>
      </c>
      <c r="N1017">
        <f t="shared" si="15"/>
        <v>0</v>
      </c>
    </row>
    <row r="1018" spans="1:14" x14ac:dyDescent="0.3">
      <c r="A1018">
        <v>1017</v>
      </c>
      <c r="B1018" t="s">
        <v>65</v>
      </c>
      <c r="C1018" t="s">
        <v>1756</v>
      </c>
      <c r="D1018" t="s">
        <v>51</v>
      </c>
      <c r="E1018" t="s">
        <v>16</v>
      </c>
      <c r="F1018">
        <v>90</v>
      </c>
      <c r="G1018" t="s">
        <v>3344</v>
      </c>
      <c r="H1018" t="s">
        <v>2012</v>
      </c>
      <c r="I1018" t="s">
        <v>32</v>
      </c>
      <c r="J1018" s="1">
        <v>43952</v>
      </c>
      <c r="K1018">
        <v>47</v>
      </c>
      <c r="L1018" t="s">
        <v>70</v>
      </c>
      <c r="N1018">
        <f t="shared" si="15"/>
        <v>0</v>
      </c>
    </row>
    <row r="1019" spans="1:14" x14ac:dyDescent="0.3">
      <c r="A1019">
        <v>1018</v>
      </c>
      <c r="B1019" t="s">
        <v>3345</v>
      </c>
      <c r="C1019" t="s">
        <v>3346</v>
      </c>
      <c r="D1019" t="s">
        <v>28</v>
      </c>
      <c r="E1019" t="s">
        <v>29</v>
      </c>
      <c r="F1019">
        <v>30</v>
      </c>
      <c r="G1019" t="s">
        <v>3347</v>
      </c>
      <c r="H1019" t="s">
        <v>1011</v>
      </c>
      <c r="I1019" t="s">
        <v>32</v>
      </c>
      <c r="J1019" s="1">
        <v>43972</v>
      </c>
      <c r="K1019">
        <v>51</v>
      </c>
      <c r="L1019" t="s">
        <v>80</v>
      </c>
      <c r="N1019">
        <f t="shared" si="15"/>
        <v>0</v>
      </c>
    </row>
    <row r="1020" spans="1:14" x14ac:dyDescent="0.3">
      <c r="A1020">
        <v>1019</v>
      </c>
      <c r="B1020" t="s">
        <v>2398</v>
      </c>
      <c r="C1020" t="s">
        <v>3348</v>
      </c>
      <c r="D1020" t="s">
        <v>28</v>
      </c>
      <c r="E1020" t="s">
        <v>29</v>
      </c>
      <c r="F1020">
        <v>30</v>
      </c>
      <c r="G1020" t="s">
        <v>3349</v>
      </c>
      <c r="H1020" t="s">
        <v>1512</v>
      </c>
      <c r="I1020" t="s">
        <v>25</v>
      </c>
      <c r="J1020" s="1">
        <v>44120</v>
      </c>
      <c r="K1020">
        <v>74</v>
      </c>
      <c r="L1020" t="s">
        <v>101</v>
      </c>
      <c r="N1020">
        <f t="shared" si="15"/>
        <v>0</v>
      </c>
    </row>
    <row r="1021" spans="1:14" x14ac:dyDescent="0.3">
      <c r="A1021">
        <v>1020</v>
      </c>
      <c r="B1021" t="s">
        <v>2840</v>
      </c>
      <c r="C1021" t="s">
        <v>3350</v>
      </c>
      <c r="D1021" t="s">
        <v>28</v>
      </c>
      <c r="E1021" t="s">
        <v>29</v>
      </c>
      <c r="F1021">
        <v>90</v>
      </c>
      <c r="G1021" t="s">
        <v>3349</v>
      </c>
      <c r="H1021" t="s">
        <v>3351</v>
      </c>
      <c r="I1021" t="s">
        <v>32</v>
      </c>
      <c r="J1021" s="1">
        <v>44174</v>
      </c>
      <c r="K1021">
        <v>44</v>
      </c>
      <c r="L1021" t="s">
        <v>45</v>
      </c>
      <c r="N1021">
        <f t="shared" si="15"/>
        <v>0</v>
      </c>
    </row>
    <row r="1022" spans="1:14" x14ac:dyDescent="0.3">
      <c r="A1022">
        <v>1021</v>
      </c>
      <c r="B1022" t="s">
        <v>1225</v>
      </c>
      <c r="C1022" t="s">
        <v>3352</v>
      </c>
      <c r="D1022" t="s">
        <v>28</v>
      </c>
      <c r="E1022" t="s">
        <v>29</v>
      </c>
      <c r="F1022">
        <v>30</v>
      </c>
      <c r="G1022" t="s">
        <v>3353</v>
      </c>
      <c r="H1022" t="s">
        <v>3161</v>
      </c>
      <c r="I1022" t="s">
        <v>32</v>
      </c>
      <c r="J1022" s="1">
        <v>44817</v>
      </c>
      <c r="K1022">
        <v>28</v>
      </c>
      <c r="L1022" t="s">
        <v>20</v>
      </c>
      <c r="N1022">
        <f t="shared" si="15"/>
        <v>0</v>
      </c>
    </row>
    <row r="1023" spans="1:14" x14ac:dyDescent="0.3">
      <c r="A1023">
        <v>1022</v>
      </c>
      <c r="B1023" t="s">
        <v>3117</v>
      </c>
      <c r="C1023" t="s">
        <v>3354</v>
      </c>
      <c r="D1023" t="s">
        <v>28</v>
      </c>
      <c r="E1023" t="s">
        <v>29</v>
      </c>
      <c r="F1023">
        <v>90</v>
      </c>
      <c r="G1023" t="s">
        <v>3355</v>
      </c>
      <c r="H1023" t="s">
        <v>3356</v>
      </c>
      <c r="I1023" t="s">
        <v>32</v>
      </c>
      <c r="J1023" s="1">
        <v>44063</v>
      </c>
      <c r="K1023">
        <v>78</v>
      </c>
      <c r="L1023" t="s">
        <v>39</v>
      </c>
      <c r="N1023">
        <f t="shared" si="15"/>
        <v>0</v>
      </c>
    </row>
    <row r="1024" spans="1:14" x14ac:dyDescent="0.3">
      <c r="A1024">
        <v>1023</v>
      </c>
      <c r="B1024" t="s">
        <v>2556</v>
      </c>
      <c r="C1024" t="s">
        <v>3357</v>
      </c>
      <c r="D1024" t="s">
        <v>28</v>
      </c>
      <c r="E1024" t="s">
        <v>29</v>
      </c>
      <c r="F1024">
        <v>30</v>
      </c>
      <c r="G1024" t="s">
        <v>3358</v>
      </c>
      <c r="H1024" t="s">
        <v>3024</v>
      </c>
      <c r="I1024" t="s">
        <v>32</v>
      </c>
      <c r="J1024" s="1">
        <v>44012</v>
      </c>
      <c r="K1024">
        <v>80</v>
      </c>
      <c r="L1024" t="s">
        <v>70</v>
      </c>
      <c r="N1024">
        <f t="shared" si="15"/>
        <v>0</v>
      </c>
    </row>
    <row r="1025" spans="1:14" x14ac:dyDescent="0.3">
      <c r="A1025">
        <v>1024</v>
      </c>
      <c r="B1025" t="s">
        <v>2540</v>
      </c>
      <c r="C1025" t="s">
        <v>3359</v>
      </c>
      <c r="D1025" t="s">
        <v>28</v>
      </c>
      <c r="E1025" t="s">
        <v>29</v>
      </c>
      <c r="F1025">
        <v>90</v>
      </c>
      <c r="G1025" t="s">
        <v>3360</v>
      </c>
      <c r="H1025" t="s">
        <v>3361</v>
      </c>
      <c r="I1025" t="s">
        <v>95</v>
      </c>
      <c r="J1025" s="1">
        <v>44769</v>
      </c>
      <c r="K1025">
        <v>74</v>
      </c>
      <c r="L1025" t="s">
        <v>80</v>
      </c>
      <c r="N1025">
        <f t="shared" si="15"/>
        <v>0</v>
      </c>
    </row>
    <row r="1026" spans="1:14" x14ac:dyDescent="0.3">
      <c r="A1026">
        <v>1025</v>
      </c>
      <c r="B1026" t="s">
        <v>3362</v>
      </c>
      <c r="C1026" t="s">
        <v>3363</v>
      </c>
      <c r="D1026" t="s">
        <v>28</v>
      </c>
      <c r="E1026" t="s">
        <v>29</v>
      </c>
      <c r="F1026">
        <v>60</v>
      </c>
      <c r="G1026" t="s">
        <v>3364</v>
      </c>
      <c r="H1026" t="s">
        <v>3365</v>
      </c>
      <c r="I1026" t="s">
        <v>146</v>
      </c>
      <c r="J1026" s="1">
        <v>44738</v>
      </c>
      <c r="K1026">
        <v>62</v>
      </c>
      <c r="L1026" t="s">
        <v>54</v>
      </c>
      <c r="N1026">
        <f t="shared" ref="N1026:N1089" si="16">COUNTBLANK(A1026:L1026)</f>
        <v>0</v>
      </c>
    </row>
    <row r="1027" spans="1:14" x14ac:dyDescent="0.3">
      <c r="A1027">
        <v>1026</v>
      </c>
      <c r="B1027" t="s">
        <v>3366</v>
      </c>
      <c r="C1027" t="s">
        <v>783</v>
      </c>
      <c r="D1027" t="s">
        <v>621</v>
      </c>
      <c r="E1027" t="s">
        <v>29</v>
      </c>
      <c r="F1027">
        <v>30</v>
      </c>
      <c r="G1027" t="s">
        <v>3367</v>
      </c>
      <c r="H1027" t="s">
        <v>139</v>
      </c>
      <c r="I1027" t="s">
        <v>2593</v>
      </c>
      <c r="J1027" s="1">
        <v>44513</v>
      </c>
      <c r="K1027">
        <v>55</v>
      </c>
      <c r="L1027" t="s">
        <v>45</v>
      </c>
      <c r="N1027">
        <f t="shared" si="16"/>
        <v>0</v>
      </c>
    </row>
    <row r="1028" spans="1:14" x14ac:dyDescent="0.3">
      <c r="A1028">
        <v>1027</v>
      </c>
      <c r="B1028" t="s">
        <v>3368</v>
      </c>
      <c r="C1028" t="s">
        <v>3369</v>
      </c>
      <c r="D1028" t="s">
        <v>51</v>
      </c>
      <c r="E1028" t="s">
        <v>16</v>
      </c>
      <c r="F1028">
        <v>90</v>
      </c>
      <c r="G1028" t="s">
        <v>3367</v>
      </c>
      <c r="H1028" t="s">
        <v>2516</v>
      </c>
      <c r="I1028" t="s">
        <v>32</v>
      </c>
      <c r="J1028" s="1">
        <v>44526</v>
      </c>
      <c r="K1028">
        <v>20</v>
      </c>
      <c r="L1028" t="s">
        <v>80</v>
      </c>
      <c r="N1028">
        <f t="shared" si="16"/>
        <v>0</v>
      </c>
    </row>
    <row r="1029" spans="1:14" x14ac:dyDescent="0.3">
      <c r="A1029">
        <v>1028</v>
      </c>
      <c r="B1029" t="s">
        <v>3370</v>
      </c>
      <c r="C1029" t="s">
        <v>3371</v>
      </c>
      <c r="D1029" t="s">
        <v>28</v>
      </c>
      <c r="E1029" t="s">
        <v>29</v>
      </c>
      <c r="F1029">
        <v>60</v>
      </c>
      <c r="G1029" t="s">
        <v>3372</v>
      </c>
      <c r="H1029" t="s">
        <v>3373</v>
      </c>
      <c r="I1029" t="s">
        <v>32</v>
      </c>
      <c r="J1029" s="1">
        <v>44221</v>
      </c>
      <c r="K1029">
        <v>92</v>
      </c>
      <c r="L1029" t="s">
        <v>39</v>
      </c>
      <c r="N1029">
        <f t="shared" si="16"/>
        <v>0</v>
      </c>
    </row>
    <row r="1030" spans="1:14" x14ac:dyDescent="0.3">
      <c r="A1030">
        <v>1029</v>
      </c>
      <c r="B1030" t="s">
        <v>3374</v>
      </c>
      <c r="C1030" t="s">
        <v>3375</v>
      </c>
      <c r="D1030" t="s">
        <v>15</v>
      </c>
      <c r="E1030" t="s">
        <v>16</v>
      </c>
      <c r="F1030">
        <v>60</v>
      </c>
      <c r="G1030" t="s">
        <v>3376</v>
      </c>
      <c r="H1030" t="s">
        <v>3377</v>
      </c>
      <c r="I1030" t="s">
        <v>32</v>
      </c>
      <c r="J1030" s="1">
        <v>44703</v>
      </c>
      <c r="K1030">
        <v>58</v>
      </c>
      <c r="L1030" t="s">
        <v>45</v>
      </c>
      <c r="N1030">
        <f t="shared" si="16"/>
        <v>0</v>
      </c>
    </row>
    <row r="1031" spans="1:14" x14ac:dyDescent="0.3">
      <c r="A1031">
        <v>1030</v>
      </c>
      <c r="B1031" t="s">
        <v>3378</v>
      </c>
      <c r="C1031" t="s">
        <v>3379</v>
      </c>
      <c r="D1031" t="s">
        <v>51</v>
      </c>
      <c r="E1031" t="s">
        <v>16</v>
      </c>
      <c r="F1031">
        <v>90</v>
      </c>
      <c r="G1031" t="s">
        <v>3380</v>
      </c>
      <c r="H1031" t="s">
        <v>1347</v>
      </c>
      <c r="I1031" t="s">
        <v>32</v>
      </c>
      <c r="J1031" s="1">
        <v>44827</v>
      </c>
      <c r="K1031">
        <v>51</v>
      </c>
      <c r="L1031" t="s">
        <v>39</v>
      </c>
      <c r="N1031">
        <f t="shared" si="16"/>
        <v>0</v>
      </c>
    </row>
    <row r="1032" spans="1:14" x14ac:dyDescent="0.3">
      <c r="A1032">
        <v>1031</v>
      </c>
      <c r="B1032" t="s">
        <v>3381</v>
      </c>
      <c r="C1032" t="s">
        <v>3382</v>
      </c>
      <c r="D1032" t="s">
        <v>51</v>
      </c>
      <c r="E1032" t="s">
        <v>16</v>
      </c>
      <c r="F1032">
        <v>90</v>
      </c>
      <c r="G1032" t="s">
        <v>3383</v>
      </c>
      <c r="H1032" t="s">
        <v>3384</v>
      </c>
      <c r="I1032" t="s">
        <v>32</v>
      </c>
      <c r="J1032" s="1">
        <v>44549</v>
      </c>
      <c r="K1032">
        <v>31</v>
      </c>
      <c r="L1032" t="s">
        <v>20</v>
      </c>
      <c r="N1032">
        <f t="shared" si="16"/>
        <v>0</v>
      </c>
    </row>
    <row r="1033" spans="1:14" x14ac:dyDescent="0.3">
      <c r="A1033">
        <v>1032</v>
      </c>
      <c r="B1033" t="s">
        <v>460</v>
      </c>
      <c r="C1033" t="s">
        <v>3385</v>
      </c>
      <c r="D1033" t="s">
        <v>28</v>
      </c>
      <c r="E1033" t="s">
        <v>29</v>
      </c>
      <c r="F1033">
        <v>60</v>
      </c>
      <c r="G1033" t="s">
        <v>3386</v>
      </c>
      <c r="H1033" t="s">
        <v>3387</v>
      </c>
      <c r="I1033" t="s">
        <v>2878</v>
      </c>
      <c r="J1033" s="1">
        <v>44783</v>
      </c>
      <c r="K1033">
        <v>12</v>
      </c>
      <c r="L1033" t="s">
        <v>70</v>
      </c>
      <c r="N1033">
        <f t="shared" si="16"/>
        <v>0</v>
      </c>
    </row>
    <row r="1034" spans="1:14" x14ac:dyDescent="0.3">
      <c r="A1034">
        <v>1033</v>
      </c>
      <c r="B1034" t="s">
        <v>3388</v>
      </c>
      <c r="C1034" t="s">
        <v>3389</v>
      </c>
      <c r="D1034" t="s">
        <v>51</v>
      </c>
      <c r="E1034" t="s">
        <v>16</v>
      </c>
      <c r="F1034">
        <v>60</v>
      </c>
      <c r="G1034" t="s">
        <v>3390</v>
      </c>
      <c r="H1034" t="s">
        <v>3391</v>
      </c>
      <c r="I1034" t="s">
        <v>3392</v>
      </c>
      <c r="J1034" s="1">
        <v>44720</v>
      </c>
      <c r="K1034">
        <v>65</v>
      </c>
      <c r="L1034" t="s">
        <v>54</v>
      </c>
      <c r="N1034">
        <f t="shared" si="16"/>
        <v>0</v>
      </c>
    </row>
    <row r="1035" spans="1:14" x14ac:dyDescent="0.3">
      <c r="A1035">
        <v>1034</v>
      </c>
      <c r="B1035" t="s">
        <v>3393</v>
      </c>
      <c r="C1035" t="s">
        <v>3394</v>
      </c>
      <c r="D1035" t="s">
        <v>51</v>
      </c>
      <c r="E1035" t="s">
        <v>16</v>
      </c>
      <c r="F1035">
        <v>30</v>
      </c>
      <c r="G1035" t="s">
        <v>3395</v>
      </c>
      <c r="H1035" t="s">
        <v>3396</v>
      </c>
      <c r="I1035" t="s">
        <v>32</v>
      </c>
      <c r="J1035" s="1">
        <v>44740</v>
      </c>
      <c r="K1035">
        <v>96</v>
      </c>
      <c r="L1035" t="s">
        <v>39</v>
      </c>
      <c r="N1035">
        <f t="shared" si="16"/>
        <v>0</v>
      </c>
    </row>
    <row r="1036" spans="1:14" x14ac:dyDescent="0.3">
      <c r="A1036">
        <v>1035</v>
      </c>
      <c r="B1036" t="s">
        <v>3397</v>
      </c>
      <c r="C1036" t="s">
        <v>406</v>
      </c>
      <c r="D1036" t="s">
        <v>28</v>
      </c>
      <c r="E1036" t="s">
        <v>29</v>
      </c>
      <c r="F1036">
        <v>90</v>
      </c>
      <c r="G1036" t="s">
        <v>3398</v>
      </c>
      <c r="H1036" t="s">
        <v>3399</v>
      </c>
      <c r="I1036" t="s">
        <v>124</v>
      </c>
      <c r="J1036" s="1">
        <v>44304</v>
      </c>
      <c r="K1036">
        <v>32</v>
      </c>
      <c r="L1036" t="s">
        <v>33</v>
      </c>
      <c r="N1036">
        <f t="shared" si="16"/>
        <v>0</v>
      </c>
    </row>
    <row r="1037" spans="1:14" x14ac:dyDescent="0.3">
      <c r="A1037">
        <v>1036</v>
      </c>
      <c r="B1037" t="s">
        <v>3400</v>
      </c>
      <c r="C1037" t="s">
        <v>1226</v>
      </c>
      <c r="D1037" t="s">
        <v>51</v>
      </c>
      <c r="E1037" t="s">
        <v>16</v>
      </c>
      <c r="F1037">
        <v>90</v>
      </c>
      <c r="G1037" t="s">
        <v>3401</v>
      </c>
      <c r="H1037" t="s">
        <v>3402</v>
      </c>
      <c r="I1037" t="s">
        <v>32</v>
      </c>
      <c r="J1037" s="1">
        <v>43902</v>
      </c>
      <c r="K1037">
        <v>47</v>
      </c>
      <c r="L1037" t="s">
        <v>54</v>
      </c>
      <c r="N1037">
        <f t="shared" si="16"/>
        <v>0</v>
      </c>
    </row>
    <row r="1038" spans="1:14" x14ac:dyDescent="0.3">
      <c r="A1038">
        <v>1037</v>
      </c>
      <c r="B1038" t="s">
        <v>3403</v>
      </c>
      <c r="C1038" t="s">
        <v>3014</v>
      </c>
      <c r="D1038" t="s">
        <v>51</v>
      </c>
      <c r="E1038" t="s">
        <v>16</v>
      </c>
      <c r="F1038">
        <v>60</v>
      </c>
      <c r="G1038" t="s">
        <v>3404</v>
      </c>
      <c r="H1038" t="s">
        <v>3405</v>
      </c>
      <c r="I1038" t="s">
        <v>32</v>
      </c>
      <c r="J1038" s="1">
        <v>44221</v>
      </c>
      <c r="K1038">
        <v>59</v>
      </c>
      <c r="L1038" t="s">
        <v>20</v>
      </c>
      <c r="N1038">
        <f t="shared" si="16"/>
        <v>0</v>
      </c>
    </row>
    <row r="1039" spans="1:14" x14ac:dyDescent="0.3">
      <c r="A1039">
        <v>1038</v>
      </c>
      <c r="B1039" t="s">
        <v>3406</v>
      </c>
      <c r="C1039" t="s">
        <v>3407</v>
      </c>
      <c r="D1039" t="s">
        <v>51</v>
      </c>
      <c r="E1039" t="s">
        <v>16</v>
      </c>
      <c r="F1039">
        <v>60</v>
      </c>
      <c r="G1039" t="s">
        <v>3408</v>
      </c>
      <c r="H1039" t="s">
        <v>3409</v>
      </c>
      <c r="I1039" t="s">
        <v>95</v>
      </c>
      <c r="J1039" s="1">
        <v>44581</v>
      </c>
      <c r="K1039">
        <v>74</v>
      </c>
      <c r="L1039" t="s">
        <v>64</v>
      </c>
      <c r="N1039">
        <f t="shared" si="16"/>
        <v>0</v>
      </c>
    </row>
    <row r="1040" spans="1:14" x14ac:dyDescent="0.3">
      <c r="A1040">
        <v>1039</v>
      </c>
      <c r="B1040" t="s">
        <v>3410</v>
      </c>
      <c r="C1040" t="s">
        <v>2751</v>
      </c>
      <c r="D1040" t="s">
        <v>28</v>
      </c>
      <c r="E1040" t="s">
        <v>29</v>
      </c>
      <c r="F1040">
        <v>30</v>
      </c>
      <c r="G1040" t="s">
        <v>3408</v>
      </c>
      <c r="H1040" t="s">
        <v>412</v>
      </c>
      <c r="I1040" t="s">
        <v>187</v>
      </c>
      <c r="J1040" s="1">
        <v>44498</v>
      </c>
      <c r="K1040">
        <v>11</v>
      </c>
      <c r="L1040" t="s">
        <v>45</v>
      </c>
      <c r="N1040">
        <f t="shared" si="16"/>
        <v>0</v>
      </c>
    </row>
    <row r="1041" spans="1:14" x14ac:dyDescent="0.3">
      <c r="A1041">
        <v>1040</v>
      </c>
      <c r="B1041" t="s">
        <v>2234</v>
      </c>
      <c r="C1041" t="s">
        <v>3120</v>
      </c>
      <c r="D1041" t="s">
        <v>15</v>
      </c>
      <c r="E1041" t="s">
        <v>16</v>
      </c>
      <c r="F1041">
        <v>30</v>
      </c>
      <c r="G1041" t="s">
        <v>3411</v>
      </c>
      <c r="H1041" t="s">
        <v>522</v>
      </c>
      <c r="I1041" t="s">
        <v>32</v>
      </c>
      <c r="J1041" s="1">
        <v>43996</v>
      </c>
      <c r="K1041">
        <v>26</v>
      </c>
      <c r="L1041" t="s">
        <v>80</v>
      </c>
      <c r="N1041">
        <f t="shared" si="16"/>
        <v>0</v>
      </c>
    </row>
    <row r="1042" spans="1:14" x14ac:dyDescent="0.3">
      <c r="A1042" s="2">
        <v>1041</v>
      </c>
      <c r="B1042" s="2" t="s">
        <v>3412</v>
      </c>
      <c r="C1042" s="2" t="s">
        <v>3413</v>
      </c>
      <c r="D1042" s="2" t="s">
        <v>51</v>
      </c>
      <c r="E1042" s="2" t="s">
        <v>16</v>
      </c>
      <c r="F1042" s="2">
        <v>60</v>
      </c>
      <c r="G1042" s="2" t="s">
        <v>3414</v>
      </c>
      <c r="H1042" s="2" t="s">
        <v>458</v>
      </c>
      <c r="I1042" s="2" t="s">
        <v>294</v>
      </c>
      <c r="J1042" s="2"/>
      <c r="K1042" s="2">
        <v>58</v>
      </c>
      <c r="L1042" s="2" t="s">
        <v>20</v>
      </c>
      <c r="M1042" s="2"/>
      <c r="N1042" s="2">
        <f t="shared" si="16"/>
        <v>1</v>
      </c>
    </row>
    <row r="1043" spans="1:14" x14ac:dyDescent="0.3">
      <c r="A1043">
        <v>1042</v>
      </c>
      <c r="B1043" t="s">
        <v>3415</v>
      </c>
      <c r="C1043" t="s">
        <v>3416</v>
      </c>
      <c r="D1043" t="s">
        <v>15</v>
      </c>
      <c r="E1043" t="s">
        <v>16</v>
      </c>
      <c r="F1043">
        <v>60</v>
      </c>
      <c r="G1043" t="s">
        <v>3417</v>
      </c>
      <c r="H1043" t="s">
        <v>3418</v>
      </c>
      <c r="I1043" t="s">
        <v>32</v>
      </c>
      <c r="J1043" s="1">
        <v>44789</v>
      </c>
      <c r="K1043">
        <v>65</v>
      </c>
      <c r="L1043" t="s">
        <v>54</v>
      </c>
      <c r="N1043">
        <f t="shared" si="16"/>
        <v>0</v>
      </c>
    </row>
    <row r="1044" spans="1:14" x14ac:dyDescent="0.3">
      <c r="A1044">
        <v>1043</v>
      </c>
      <c r="B1044" t="s">
        <v>2424</v>
      </c>
      <c r="C1044" t="s">
        <v>3419</v>
      </c>
      <c r="D1044" t="s">
        <v>28</v>
      </c>
      <c r="E1044" t="s">
        <v>29</v>
      </c>
      <c r="F1044">
        <v>30</v>
      </c>
      <c r="G1044" t="s">
        <v>3420</v>
      </c>
      <c r="H1044" t="s">
        <v>3421</v>
      </c>
      <c r="I1044" t="s">
        <v>25</v>
      </c>
      <c r="J1044" s="1">
        <v>44835</v>
      </c>
      <c r="K1044">
        <v>78</v>
      </c>
      <c r="L1044" t="s">
        <v>20</v>
      </c>
      <c r="N1044">
        <f t="shared" si="16"/>
        <v>0</v>
      </c>
    </row>
    <row r="1045" spans="1:14" x14ac:dyDescent="0.3">
      <c r="A1045">
        <v>1044</v>
      </c>
      <c r="B1045" t="s">
        <v>2941</v>
      </c>
      <c r="C1045" t="s">
        <v>3422</v>
      </c>
      <c r="D1045" t="s">
        <v>28</v>
      </c>
      <c r="E1045" t="s">
        <v>29</v>
      </c>
      <c r="F1045">
        <v>30</v>
      </c>
      <c r="G1045" t="s">
        <v>3423</v>
      </c>
      <c r="H1045" t="s">
        <v>3424</v>
      </c>
      <c r="I1045" t="s">
        <v>32</v>
      </c>
      <c r="J1045" s="1">
        <v>44120</v>
      </c>
      <c r="K1045">
        <v>63</v>
      </c>
      <c r="L1045" t="s">
        <v>54</v>
      </c>
      <c r="N1045">
        <f t="shared" si="16"/>
        <v>0</v>
      </c>
    </row>
    <row r="1046" spans="1:14" x14ac:dyDescent="0.3">
      <c r="A1046">
        <v>1045</v>
      </c>
      <c r="B1046" t="s">
        <v>3425</v>
      </c>
      <c r="C1046" t="s">
        <v>3426</v>
      </c>
      <c r="D1046" t="s">
        <v>15</v>
      </c>
      <c r="E1046" t="s">
        <v>16</v>
      </c>
      <c r="F1046">
        <v>30</v>
      </c>
      <c r="G1046" t="s">
        <v>3427</v>
      </c>
      <c r="H1046" t="s">
        <v>3428</v>
      </c>
      <c r="I1046" t="s">
        <v>38</v>
      </c>
      <c r="J1046" s="1">
        <v>44784</v>
      </c>
      <c r="K1046">
        <v>100</v>
      </c>
      <c r="L1046" t="s">
        <v>39</v>
      </c>
      <c r="N1046">
        <f t="shared" si="16"/>
        <v>0</v>
      </c>
    </row>
    <row r="1047" spans="1:14" x14ac:dyDescent="0.3">
      <c r="A1047">
        <v>1046</v>
      </c>
      <c r="B1047" t="s">
        <v>3429</v>
      </c>
      <c r="C1047" t="s">
        <v>3430</v>
      </c>
      <c r="D1047" t="s">
        <v>28</v>
      </c>
      <c r="E1047" t="s">
        <v>29</v>
      </c>
      <c r="F1047">
        <v>30</v>
      </c>
      <c r="G1047" t="s">
        <v>3431</v>
      </c>
      <c r="H1047" t="s">
        <v>2681</v>
      </c>
      <c r="I1047" t="s">
        <v>686</v>
      </c>
      <c r="J1047" s="1">
        <v>43955</v>
      </c>
      <c r="K1047">
        <v>5</v>
      </c>
      <c r="L1047" t="s">
        <v>20</v>
      </c>
      <c r="N1047">
        <f t="shared" si="16"/>
        <v>0</v>
      </c>
    </row>
    <row r="1048" spans="1:14" x14ac:dyDescent="0.3">
      <c r="A1048">
        <v>1047</v>
      </c>
      <c r="B1048" t="s">
        <v>1677</v>
      </c>
      <c r="C1048" t="s">
        <v>1222</v>
      </c>
      <c r="D1048" t="s">
        <v>28</v>
      </c>
      <c r="E1048" t="s">
        <v>29</v>
      </c>
      <c r="F1048">
        <v>90</v>
      </c>
      <c r="G1048" t="s">
        <v>3432</v>
      </c>
      <c r="H1048" t="s">
        <v>3433</v>
      </c>
      <c r="I1048" t="s">
        <v>1199</v>
      </c>
      <c r="J1048" s="1">
        <v>44098</v>
      </c>
      <c r="K1048">
        <v>18</v>
      </c>
      <c r="L1048" t="s">
        <v>159</v>
      </c>
      <c r="N1048">
        <f t="shared" si="16"/>
        <v>0</v>
      </c>
    </row>
    <row r="1049" spans="1:14" x14ac:dyDescent="0.3">
      <c r="A1049">
        <v>1048</v>
      </c>
      <c r="B1049" t="s">
        <v>3434</v>
      </c>
      <c r="C1049" t="s">
        <v>3435</v>
      </c>
      <c r="D1049" t="s">
        <v>51</v>
      </c>
      <c r="E1049" t="s">
        <v>16</v>
      </c>
      <c r="F1049">
        <v>60</v>
      </c>
      <c r="G1049" t="s">
        <v>3436</v>
      </c>
      <c r="H1049" t="s">
        <v>3437</v>
      </c>
      <c r="I1049" t="s">
        <v>100</v>
      </c>
      <c r="J1049" s="1">
        <v>44397</v>
      </c>
      <c r="K1049">
        <v>17</v>
      </c>
      <c r="L1049" t="s">
        <v>54</v>
      </c>
      <c r="N1049">
        <f t="shared" si="16"/>
        <v>0</v>
      </c>
    </row>
    <row r="1050" spans="1:14" x14ac:dyDescent="0.3">
      <c r="A1050">
        <v>1049</v>
      </c>
      <c r="B1050" t="s">
        <v>3438</v>
      </c>
      <c r="C1050" t="s">
        <v>3439</v>
      </c>
      <c r="D1050" t="s">
        <v>28</v>
      </c>
      <c r="E1050" t="s">
        <v>29</v>
      </c>
      <c r="F1050">
        <v>30</v>
      </c>
      <c r="G1050" t="s">
        <v>3440</v>
      </c>
      <c r="H1050" t="s">
        <v>2629</v>
      </c>
      <c r="I1050" t="s">
        <v>95</v>
      </c>
      <c r="J1050" s="1">
        <v>44775</v>
      </c>
      <c r="K1050">
        <v>7</v>
      </c>
      <c r="L1050" t="s">
        <v>64</v>
      </c>
      <c r="N1050">
        <f t="shared" si="16"/>
        <v>0</v>
      </c>
    </row>
    <row r="1051" spans="1:14" x14ac:dyDescent="0.3">
      <c r="A1051">
        <v>1050</v>
      </c>
      <c r="B1051" t="s">
        <v>3441</v>
      </c>
      <c r="C1051" t="s">
        <v>2174</v>
      </c>
      <c r="D1051" t="s">
        <v>28</v>
      </c>
      <c r="E1051" t="s">
        <v>29</v>
      </c>
      <c r="F1051">
        <v>30</v>
      </c>
      <c r="G1051" t="s">
        <v>3442</v>
      </c>
      <c r="H1051" t="s">
        <v>2218</v>
      </c>
      <c r="I1051" t="s">
        <v>173</v>
      </c>
      <c r="J1051" s="1">
        <v>44139</v>
      </c>
      <c r="K1051">
        <v>15</v>
      </c>
      <c r="L1051" t="s">
        <v>20</v>
      </c>
      <c r="N1051">
        <f t="shared" si="16"/>
        <v>0</v>
      </c>
    </row>
    <row r="1052" spans="1:14" x14ac:dyDescent="0.3">
      <c r="A1052">
        <v>1051</v>
      </c>
      <c r="B1052" t="s">
        <v>3443</v>
      </c>
      <c r="C1052" t="s">
        <v>3444</v>
      </c>
      <c r="D1052" t="s">
        <v>28</v>
      </c>
      <c r="E1052" t="s">
        <v>29</v>
      </c>
      <c r="F1052">
        <v>30</v>
      </c>
      <c r="G1052" t="s">
        <v>3445</v>
      </c>
      <c r="H1052" t="s">
        <v>3446</v>
      </c>
      <c r="I1052" t="s">
        <v>32</v>
      </c>
      <c r="J1052" s="1">
        <v>44378</v>
      </c>
      <c r="K1052">
        <v>13</v>
      </c>
      <c r="L1052" t="s">
        <v>64</v>
      </c>
      <c r="N1052">
        <f t="shared" si="16"/>
        <v>0</v>
      </c>
    </row>
    <row r="1053" spans="1:14" x14ac:dyDescent="0.3">
      <c r="A1053">
        <v>1052</v>
      </c>
      <c r="B1053" t="s">
        <v>1657</v>
      </c>
      <c r="C1053" t="s">
        <v>3447</v>
      </c>
      <c r="D1053" t="s">
        <v>28</v>
      </c>
      <c r="E1053" t="s">
        <v>29</v>
      </c>
      <c r="F1053">
        <v>90</v>
      </c>
      <c r="G1053" t="s">
        <v>3448</v>
      </c>
      <c r="H1053" t="s">
        <v>3449</v>
      </c>
      <c r="I1053" t="s">
        <v>187</v>
      </c>
      <c r="J1053" s="1">
        <v>44287</v>
      </c>
      <c r="K1053">
        <v>66</v>
      </c>
      <c r="L1053" t="s">
        <v>64</v>
      </c>
      <c r="N1053">
        <f t="shared" si="16"/>
        <v>0</v>
      </c>
    </row>
    <row r="1054" spans="1:14" x14ac:dyDescent="0.3">
      <c r="A1054">
        <v>1053</v>
      </c>
      <c r="B1054" t="s">
        <v>3450</v>
      </c>
      <c r="C1054" t="s">
        <v>2254</v>
      </c>
      <c r="D1054" t="s">
        <v>51</v>
      </c>
      <c r="E1054" t="s">
        <v>16</v>
      </c>
      <c r="F1054">
        <v>60</v>
      </c>
      <c r="G1054" t="s">
        <v>3448</v>
      </c>
      <c r="H1054" t="s">
        <v>3134</v>
      </c>
      <c r="I1054" t="s">
        <v>294</v>
      </c>
      <c r="J1054" s="1">
        <v>44536</v>
      </c>
      <c r="K1054">
        <v>5</v>
      </c>
      <c r="L1054" t="s">
        <v>45</v>
      </c>
      <c r="N1054">
        <f t="shared" si="16"/>
        <v>0</v>
      </c>
    </row>
    <row r="1055" spans="1:14" x14ac:dyDescent="0.3">
      <c r="A1055">
        <v>1054</v>
      </c>
      <c r="B1055" t="s">
        <v>3451</v>
      </c>
      <c r="C1055" t="s">
        <v>492</v>
      </c>
      <c r="D1055" t="s">
        <v>51</v>
      </c>
      <c r="E1055" t="s">
        <v>16</v>
      </c>
      <c r="F1055">
        <v>60</v>
      </c>
      <c r="G1055" t="s">
        <v>3452</v>
      </c>
      <c r="H1055" t="s">
        <v>579</v>
      </c>
      <c r="I1055" t="s">
        <v>32</v>
      </c>
      <c r="J1055" s="1">
        <v>44683</v>
      </c>
      <c r="K1055">
        <v>105</v>
      </c>
      <c r="L1055" t="s">
        <v>64</v>
      </c>
      <c r="N1055">
        <f t="shared" si="16"/>
        <v>0</v>
      </c>
    </row>
    <row r="1056" spans="1:14" x14ac:dyDescent="0.3">
      <c r="A1056">
        <v>1055</v>
      </c>
      <c r="B1056" t="s">
        <v>3453</v>
      </c>
      <c r="C1056" t="s">
        <v>3454</v>
      </c>
      <c r="D1056" t="s">
        <v>15</v>
      </c>
      <c r="E1056" t="s">
        <v>16</v>
      </c>
      <c r="F1056">
        <v>90</v>
      </c>
      <c r="G1056" t="s">
        <v>3455</v>
      </c>
      <c r="H1056" t="s">
        <v>1660</v>
      </c>
      <c r="I1056" t="s">
        <v>32</v>
      </c>
      <c r="J1056" s="1">
        <v>44233</v>
      </c>
      <c r="K1056">
        <v>22</v>
      </c>
      <c r="L1056" t="s">
        <v>20</v>
      </c>
      <c r="N1056">
        <f t="shared" si="16"/>
        <v>0</v>
      </c>
    </row>
    <row r="1057" spans="1:14" x14ac:dyDescent="0.3">
      <c r="A1057">
        <v>1056</v>
      </c>
      <c r="B1057" t="s">
        <v>3456</v>
      </c>
      <c r="C1057" t="s">
        <v>3457</v>
      </c>
      <c r="D1057" t="s">
        <v>51</v>
      </c>
      <c r="E1057" t="s">
        <v>16</v>
      </c>
      <c r="F1057">
        <v>90</v>
      </c>
      <c r="G1057" t="s">
        <v>3458</v>
      </c>
      <c r="H1057" t="s">
        <v>3459</v>
      </c>
      <c r="I1057" t="s">
        <v>178</v>
      </c>
      <c r="J1057" s="1">
        <v>43989</v>
      </c>
      <c r="K1057">
        <v>78</v>
      </c>
      <c r="L1057" t="s">
        <v>64</v>
      </c>
      <c r="N1057">
        <f t="shared" si="16"/>
        <v>0</v>
      </c>
    </row>
    <row r="1058" spans="1:14" x14ac:dyDescent="0.3">
      <c r="A1058">
        <v>1057</v>
      </c>
      <c r="B1058" t="s">
        <v>3460</v>
      </c>
      <c r="C1058" t="s">
        <v>1685</v>
      </c>
      <c r="D1058" t="s">
        <v>28</v>
      </c>
      <c r="E1058" t="s">
        <v>29</v>
      </c>
      <c r="F1058">
        <v>30</v>
      </c>
      <c r="G1058" t="s">
        <v>3461</v>
      </c>
      <c r="H1058" t="s">
        <v>3462</v>
      </c>
      <c r="I1058" t="s">
        <v>32</v>
      </c>
      <c r="J1058" s="1">
        <v>44782</v>
      </c>
      <c r="K1058">
        <v>63</v>
      </c>
      <c r="L1058" t="s">
        <v>20</v>
      </c>
      <c r="N1058">
        <f t="shared" si="16"/>
        <v>0</v>
      </c>
    </row>
    <row r="1059" spans="1:14" x14ac:dyDescent="0.3">
      <c r="A1059">
        <v>1058</v>
      </c>
      <c r="B1059" t="s">
        <v>3463</v>
      </c>
      <c r="C1059" t="s">
        <v>3464</v>
      </c>
      <c r="D1059" t="s">
        <v>28</v>
      </c>
      <c r="E1059" t="s">
        <v>29</v>
      </c>
      <c r="F1059">
        <v>30</v>
      </c>
      <c r="G1059" t="s">
        <v>3465</v>
      </c>
      <c r="H1059" t="s">
        <v>3466</v>
      </c>
      <c r="I1059" t="s">
        <v>32</v>
      </c>
      <c r="J1059" s="1">
        <v>44550</v>
      </c>
      <c r="K1059">
        <v>83</v>
      </c>
      <c r="L1059" t="s">
        <v>101</v>
      </c>
      <c r="N1059">
        <f t="shared" si="16"/>
        <v>0</v>
      </c>
    </row>
    <row r="1060" spans="1:14" x14ac:dyDescent="0.3">
      <c r="A1060">
        <v>1059</v>
      </c>
      <c r="B1060" t="s">
        <v>909</v>
      </c>
      <c r="C1060" t="s">
        <v>3467</v>
      </c>
      <c r="D1060" t="s">
        <v>15</v>
      </c>
      <c r="E1060" t="s">
        <v>16</v>
      </c>
      <c r="F1060">
        <v>30</v>
      </c>
      <c r="G1060" t="s">
        <v>3468</v>
      </c>
      <c r="H1060" t="s">
        <v>2117</v>
      </c>
      <c r="I1060" t="s">
        <v>886</v>
      </c>
      <c r="J1060" s="1">
        <v>44743</v>
      </c>
      <c r="K1060">
        <v>42</v>
      </c>
      <c r="L1060" t="s">
        <v>159</v>
      </c>
      <c r="N1060">
        <f t="shared" si="16"/>
        <v>0</v>
      </c>
    </row>
    <row r="1061" spans="1:14" x14ac:dyDescent="0.3">
      <c r="A1061">
        <v>1060</v>
      </c>
      <c r="B1061" t="s">
        <v>3469</v>
      </c>
      <c r="C1061" t="s">
        <v>1132</v>
      </c>
      <c r="D1061" t="s">
        <v>28</v>
      </c>
      <c r="E1061" t="s">
        <v>29</v>
      </c>
      <c r="F1061">
        <v>60</v>
      </c>
      <c r="G1061" t="s">
        <v>3470</v>
      </c>
      <c r="H1061" t="s">
        <v>3437</v>
      </c>
      <c r="I1061" t="s">
        <v>100</v>
      </c>
      <c r="J1061" s="1">
        <v>44248</v>
      </c>
      <c r="K1061">
        <v>35</v>
      </c>
      <c r="L1061" t="s">
        <v>54</v>
      </c>
      <c r="N1061">
        <f t="shared" si="16"/>
        <v>0</v>
      </c>
    </row>
    <row r="1062" spans="1:14" x14ac:dyDescent="0.3">
      <c r="A1062">
        <v>1061</v>
      </c>
      <c r="B1062" t="s">
        <v>3471</v>
      </c>
      <c r="C1062" t="s">
        <v>2858</v>
      </c>
      <c r="D1062" t="s">
        <v>15</v>
      </c>
      <c r="E1062" t="s">
        <v>16</v>
      </c>
      <c r="F1062">
        <v>90</v>
      </c>
      <c r="G1062" t="s">
        <v>3472</v>
      </c>
      <c r="H1062" t="s">
        <v>3473</v>
      </c>
      <c r="I1062" t="s">
        <v>1199</v>
      </c>
      <c r="J1062" s="1">
        <v>44016</v>
      </c>
      <c r="K1062">
        <v>75</v>
      </c>
      <c r="L1062" t="s">
        <v>159</v>
      </c>
      <c r="N1062">
        <f t="shared" si="16"/>
        <v>0</v>
      </c>
    </row>
    <row r="1063" spans="1:14" x14ac:dyDescent="0.3">
      <c r="A1063">
        <v>1062</v>
      </c>
      <c r="B1063" t="s">
        <v>1828</v>
      </c>
      <c r="C1063" t="s">
        <v>3474</v>
      </c>
      <c r="D1063" t="s">
        <v>28</v>
      </c>
      <c r="E1063" t="s">
        <v>29</v>
      </c>
      <c r="F1063">
        <v>30</v>
      </c>
      <c r="G1063" t="s">
        <v>3475</v>
      </c>
      <c r="H1063" t="s">
        <v>966</v>
      </c>
      <c r="I1063" t="s">
        <v>187</v>
      </c>
      <c r="J1063" s="1">
        <v>43977</v>
      </c>
      <c r="K1063">
        <v>83</v>
      </c>
      <c r="L1063" t="s">
        <v>80</v>
      </c>
      <c r="N1063">
        <f t="shared" si="16"/>
        <v>0</v>
      </c>
    </row>
    <row r="1064" spans="1:14" x14ac:dyDescent="0.3">
      <c r="A1064">
        <v>1063</v>
      </c>
      <c r="B1064" t="s">
        <v>1828</v>
      </c>
      <c r="C1064" t="s">
        <v>3474</v>
      </c>
      <c r="D1064" t="s">
        <v>28</v>
      </c>
      <c r="E1064" t="s">
        <v>29</v>
      </c>
      <c r="F1064">
        <v>30</v>
      </c>
      <c r="G1064" t="s">
        <v>3475</v>
      </c>
      <c r="H1064" t="s">
        <v>966</v>
      </c>
      <c r="I1064" t="s">
        <v>187</v>
      </c>
      <c r="J1064" s="1">
        <v>43977</v>
      </c>
      <c r="K1064">
        <v>83</v>
      </c>
      <c r="L1064" t="s">
        <v>80</v>
      </c>
      <c r="N1064">
        <f t="shared" si="16"/>
        <v>0</v>
      </c>
    </row>
    <row r="1065" spans="1:14" x14ac:dyDescent="0.3">
      <c r="A1065">
        <v>1064</v>
      </c>
      <c r="B1065" t="s">
        <v>3476</v>
      </c>
      <c r="C1065" t="s">
        <v>1714</v>
      </c>
      <c r="D1065" t="s">
        <v>51</v>
      </c>
      <c r="E1065" t="s">
        <v>16</v>
      </c>
      <c r="F1065">
        <v>90</v>
      </c>
      <c r="G1065" t="s">
        <v>3477</v>
      </c>
      <c r="H1065" t="s">
        <v>455</v>
      </c>
      <c r="I1065" t="s">
        <v>187</v>
      </c>
      <c r="J1065" s="1">
        <v>44645</v>
      </c>
      <c r="K1065">
        <v>25</v>
      </c>
      <c r="L1065" t="s">
        <v>80</v>
      </c>
      <c r="N1065">
        <f t="shared" si="16"/>
        <v>0</v>
      </c>
    </row>
    <row r="1066" spans="1:14" x14ac:dyDescent="0.3">
      <c r="A1066">
        <v>1065</v>
      </c>
      <c r="B1066" t="s">
        <v>3478</v>
      </c>
      <c r="C1066" t="s">
        <v>3350</v>
      </c>
      <c r="D1066" t="s">
        <v>28</v>
      </c>
      <c r="E1066" t="s">
        <v>29</v>
      </c>
      <c r="F1066">
        <v>90</v>
      </c>
      <c r="G1066" t="s">
        <v>3479</v>
      </c>
      <c r="H1066" t="s">
        <v>3480</v>
      </c>
      <c r="I1066" t="s">
        <v>187</v>
      </c>
      <c r="J1066" s="1">
        <v>44159</v>
      </c>
      <c r="K1066">
        <v>68</v>
      </c>
      <c r="L1066" t="s">
        <v>54</v>
      </c>
      <c r="N1066">
        <f t="shared" si="16"/>
        <v>0</v>
      </c>
    </row>
    <row r="1067" spans="1:14" x14ac:dyDescent="0.3">
      <c r="A1067">
        <v>1066</v>
      </c>
      <c r="B1067" t="s">
        <v>390</v>
      </c>
      <c r="C1067" t="s">
        <v>2181</v>
      </c>
      <c r="D1067" t="s">
        <v>28</v>
      </c>
      <c r="E1067" t="s">
        <v>29</v>
      </c>
      <c r="F1067">
        <v>60</v>
      </c>
      <c r="G1067" t="s">
        <v>3481</v>
      </c>
      <c r="H1067" t="s">
        <v>3482</v>
      </c>
      <c r="I1067" t="s">
        <v>25</v>
      </c>
      <c r="J1067" s="1">
        <v>44012</v>
      </c>
      <c r="K1067">
        <v>50</v>
      </c>
      <c r="L1067" t="s">
        <v>70</v>
      </c>
      <c r="N1067">
        <f t="shared" si="16"/>
        <v>0</v>
      </c>
    </row>
    <row r="1068" spans="1:14" x14ac:dyDescent="0.3">
      <c r="A1068">
        <v>1067</v>
      </c>
      <c r="B1068" t="s">
        <v>3483</v>
      </c>
      <c r="C1068" t="s">
        <v>844</v>
      </c>
      <c r="D1068" t="s">
        <v>28</v>
      </c>
      <c r="E1068" t="s">
        <v>29</v>
      </c>
      <c r="F1068">
        <v>30</v>
      </c>
      <c r="G1068" t="s">
        <v>3484</v>
      </c>
      <c r="H1068" t="s">
        <v>2393</v>
      </c>
      <c r="I1068" t="s">
        <v>1449</v>
      </c>
      <c r="J1068" s="1">
        <v>44104</v>
      </c>
      <c r="K1068">
        <v>66</v>
      </c>
      <c r="L1068" t="s">
        <v>70</v>
      </c>
      <c r="N1068">
        <f t="shared" si="16"/>
        <v>0</v>
      </c>
    </row>
    <row r="1069" spans="1:14" x14ac:dyDescent="0.3">
      <c r="A1069">
        <v>1068</v>
      </c>
      <c r="B1069" t="s">
        <v>3453</v>
      </c>
      <c r="C1069" t="s">
        <v>3485</v>
      </c>
      <c r="D1069" t="s">
        <v>15</v>
      </c>
      <c r="E1069" t="s">
        <v>16</v>
      </c>
      <c r="F1069">
        <v>60</v>
      </c>
      <c r="G1069" t="s">
        <v>3486</v>
      </c>
      <c r="H1069" t="s">
        <v>3487</v>
      </c>
      <c r="I1069" t="s">
        <v>294</v>
      </c>
      <c r="J1069" s="1">
        <v>44797</v>
      </c>
      <c r="K1069">
        <v>97</v>
      </c>
      <c r="L1069" t="s">
        <v>39</v>
      </c>
      <c r="N1069">
        <f t="shared" si="16"/>
        <v>0</v>
      </c>
    </row>
    <row r="1070" spans="1:14" x14ac:dyDescent="0.3">
      <c r="A1070">
        <v>1069</v>
      </c>
      <c r="B1070" t="s">
        <v>1677</v>
      </c>
      <c r="C1070" t="s">
        <v>3488</v>
      </c>
      <c r="D1070" t="s">
        <v>28</v>
      </c>
      <c r="E1070" t="s">
        <v>29</v>
      </c>
      <c r="F1070">
        <v>60</v>
      </c>
      <c r="G1070" t="s">
        <v>3489</v>
      </c>
      <c r="H1070" t="s">
        <v>2579</v>
      </c>
      <c r="I1070" t="s">
        <v>425</v>
      </c>
      <c r="J1070" s="1">
        <v>44101</v>
      </c>
      <c r="K1070">
        <v>4</v>
      </c>
      <c r="L1070" t="s">
        <v>54</v>
      </c>
      <c r="N1070">
        <f t="shared" si="16"/>
        <v>0</v>
      </c>
    </row>
    <row r="1071" spans="1:14" x14ac:dyDescent="0.3">
      <c r="A1071">
        <v>1070</v>
      </c>
      <c r="B1071" t="s">
        <v>3490</v>
      </c>
      <c r="C1071" t="s">
        <v>82</v>
      </c>
      <c r="D1071" t="s">
        <v>15</v>
      </c>
      <c r="E1071" t="s">
        <v>16</v>
      </c>
      <c r="F1071">
        <v>30</v>
      </c>
      <c r="G1071" t="s">
        <v>3491</v>
      </c>
      <c r="H1071" t="s">
        <v>3267</v>
      </c>
      <c r="I1071" t="s">
        <v>124</v>
      </c>
      <c r="J1071" s="1">
        <v>44435</v>
      </c>
      <c r="K1071">
        <v>81</v>
      </c>
      <c r="L1071" t="s">
        <v>54</v>
      </c>
      <c r="N1071">
        <f t="shared" si="16"/>
        <v>0</v>
      </c>
    </row>
    <row r="1072" spans="1:14" x14ac:dyDescent="0.3">
      <c r="A1072">
        <v>1071</v>
      </c>
      <c r="B1072" t="s">
        <v>3492</v>
      </c>
      <c r="C1072" t="s">
        <v>3493</v>
      </c>
      <c r="D1072" t="s">
        <v>41</v>
      </c>
      <c r="E1072" t="s">
        <v>16</v>
      </c>
      <c r="F1072">
        <v>60</v>
      </c>
      <c r="G1072" t="s">
        <v>3494</v>
      </c>
      <c r="H1072" t="s">
        <v>3495</v>
      </c>
      <c r="I1072" t="s">
        <v>1083</v>
      </c>
      <c r="J1072" s="1">
        <v>44325</v>
      </c>
      <c r="K1072">
        <v>7</v>
      </c>
      <c r="L1072" t="s">
        <v>70</v>
      </c>
      <c r="N1072">
        <f t="shared" si="16"/>
        <v>0</v>
      </c>
    </row>
    <row r="1073" spans="1:14" x14ac:dyDescent="0.3">
      <c r="A1073">
        <v>1072</v>
      </c>
      <c r="B1073" t="s">
        <v>2520</v>
      </c>
      <c r="C1073" t="s">
        <v>3496</v>
      </c>
      <c r="D1073" t="s">
        <v>28</v>
      </c>
      <c r="E1073" t="s">
        <v>29</v>
      </c>
      <c r="F1073">
        <v>30</v>
      </c>
      <c r="G1073" t="s">
        <v>3497</v>
      </c>
      <c r="H1073" t="s">
        <v>3498</v>
      </c>
      <c r="I1073" t="s">
        <v>32</v>
      </c>
      <c r="J1073" s="1">
        <v>44054</v>
      </c>
      <c r="K1073">
        <v>58</v>
      </c>
      <c r="L1073" t="s">
        <v>159</v>
      </c>
      <c r="N1073">
        <f t="shared" si="16"/>
        <v>0</v>
      </c>
    </row>
    <row r="1074" spans="1:14" x14ac:dyDescent="0.3">
      <c r="A1074">
        <v>1073</v>
      </c>
      <c r="B1074" t="s">
        <v>3444</v>
      </c>
      <c r="C1074" t="s">
        <v>332</v>
      </c>
      <c r="D1074" t="s">
        <v>28</v>
      </c>
      <c r="E1074" t="s">
        <v>29</v>
      </c>
      <c r="F1074">
        <v>90</v>
      </c>
      <c r="G1074" t="s">
        <v>3499</v>
      </c>
      <c r="H1074" t="s">
        <v>3500</v>
      </c>
      <c r="I1074" t="s">
        <v>25</v>
      </c>
      <c r="J1074" s="1">
        <v>44725</v>
      </c>
      <c r="K1074">
        <v>65</v>
      </c>
      <c r="L1074" t="s">
        <v>33</v>
      </c>
      <c r="N1074">
        <f t="shared" si="16"/>
        <v>0</v>
      </c>
    </row>
    <row r="1075" spans="1:14" x14ac:dyDescent="0.3">
      <c r="A1075">
        <v>1074</v>
      </c>
      <c r="B1075" t="s">
        <v>3501</v>
      </c>
      <c r="C1075" t="s">
        <v>3447</v>
      </c>
      <c r="D1075" t="s">
        <v>28</v>
      </c>
      <c r="E1075" t="s">
        <v>29</v>
      </c>
      <c r="F1075">
        <v>30</v>
      </c>
      <c r="G1075" t="s">
        <v>3502</v>
      </c>
      <c r="H1075" t="s">
        <v>1601</v>
      </c>
      <c r="I1075" t="s">
        <v>32</v>
      </c>
      <c r="J1075" s="1">
        <v>43906</v>
      </c>
      <c r="K1075">
        <v>73</v>
      </c>
      <c r="L1075" t="s">
        <v>64</v>
      </c>
      <c r="N1075">
        <f t="shared" si="16"/>
        <v>0</v>
      </c>
    </row>
    <row r="1076" spans="1:14" x14ac:dyDescent="0.3">
      <c r="A1076">
        <v>1075</v>
      </c>
      <c r="B1076" t="s">
        <v>3503</v>
      </c>
      <c r="C1076" t="s">
        <v>3504</v>
      </c>
      <c r="D1076" t="s">
        <v>15</v>
      </c>
      <c r="E1076" t="s">
        <v>16</v>
      </c>
      <c r="F1076">
        <v>90</v>
      </c>
      <c r="G1076" t="s">
        <v>3505</v>
      </c>
      <c r="H1076" t="s">
        <v>3506</v>
      </c>
      <c r="I1076" t="s">
        <v>124</v>
      </c>
      <c r="J1076" s="1">
        <v>44677</v>
      </c>
      <c r="K1076">
        <v>105</v>
      </c>
      <c r="L1076" t="s">
        <v>45</v>
      </c>
      <c r="N1076">
        <f t="shared" si="16"/>
        <v>0</v>
      </c>
    </row>
    <row r="1077" spans="1:14" x14ac:dyDescent="0.3">
      <c r="A1077">
        <v>1076</v>
      </c>
      <c r="B1077" t="s">
        <v>3507</v>
      </c>
      <c r="C1077" t="s">
        <v>281</v>
      </c>
      <c r="D1077" t="s">
        <v>15</v>
      </c>
      <c r="E1077" t="s">
        <v>16</v>
      </c>
      <c r="F1077">
        <v>90</v>
      </c>
      <c r="G1077" t="s">
        <v>3508</v>
      </c>
      <c r="H1077" t="s">
        <v>1269</v>
      </c>
      <c r="I1077" t="s">
        <v>187</v>
      </c>
      <c r="J1077" s="1">
        <v>43958</v>
      </c>
      <c r="K1077">
        <v>45</v>
      </c>
      <c r="L1077" t="s">
        <v>80</v>
      </c>
      <c r="N1077">
        <f t="shared" si="16"/>
        <v>0</v>
      </c>
    </row>
    <row r="1078" spans="1:14" x14ac:dyDescent="0.3">
      <c r="A1078">
        <v>1077</v>
      </c>
      <c r="B1078" t="s">
        <v>1356</v>
      </c>
      <c r="C1078" t="s">
        <v>3509</v>
      </c>
      <c r="D1078" t="s">
        <v>28</v>
      </c>
      <c r="E1078" t="s">
        <v>29</v>
      </c>
      <c r="F1078">
        <v>60</v>
      </c>
      <c r="G1078" t="s">
        <v>3510</v>
      </c>
      <c r="H1078" t="s">
        <v>3511</v>
      </c>
      <c r="I1078" t="s">
        <v>32</v>
      </c>
      <c r="J1078" s="1">
        <v>44758</v>
      </c>
      <c r="K1078">
        <v>103</v>
      </c>
      <c r="L1078" t="s">
        <v>159</v>
      </c>
      <c r="N1078">
        <f t="shared" si="16"/>
        <v>0</v>
      </c>
    </row>
    <row r="1079" spans="1:14" x14ac:dyDescent="0.3">
      <c r="A1079">
        <v>1078</v>
      </c>
      <c r="B1079" t="s">
        <v>3512</v>
      </c>
      <c r="C1079" t="s">
        <v>3513</v>
      </c>
      <c r="D1079" t="s">
        <v>51</v>
      </c>
      <c r="E1079" t="s">
        <v>16</v>
      </c>
      <c r="F1079">
        <v>90</v>
      </c>
      <c r="G1079" t="s">
        <v>3514</v>
      </c>
      <c r="H1079" t="s">
        <v>3161</v>
      </c>
      <c r="I1079" t="s">
        <v>32</v>
      </c>
      <c r="J1079" s="1">
        <v>44453</v>
      </c>
      <c r="K1079">
        <v>94</v>
      </c>
      <c r="L1079" t="s">
        <v>159</v>
      </c>
      <c r="N1079">
        <f t="shared" si="16"/>
        <v>0</v>
      </c>
    </row>
    <row r="1080" spans="1:14" x14ac:dyDescent="0.3">
      <c r="A1080">
        <v>1079</v>
      </c>
      <c r="B1080" t="s">
        <v>3515</v>
      </c>
      <c r="C1080" t="s">
        <v>1384</v>
      </c>
      <c r="D1080" t="s">
        <v>28</v>
      </c>
      <c r="E1080" t="s">
        <v>29</v>
      </c>
      <c r="F1080">
        <v>60</v>
      </c>
      <c r="G1080" t="s">
        <v>3516</v>
      </c>
      <c r="H1080" t="s">
        <v>3517</v>
      </c>
      <c r="I1080" t="s">
        <v>2543</v>
      </c>
      <c r="J1080" s="1">
        <v>44864</v>
      </c>
      <c r="K1080">
        <v>7</v>
      </c>
      <c r="L1080" t="s">
        <v>20</v>
      </c>
      <c r="N1080">
        <f t="shared" si="16"/>
        <v>0</v>
      </c>
    </row>
    <row r="1081" spans="1:14" x14ac:dyDescent="0.3">
      <c r="A1081">
        <v>1080</v>
      </c>
      <c r="B1081" t="s">
        <v>3518</v>
      </c>
      <c r="C1081" t="s">
        <v>3519</v>
      </c>
      <c r="D1081" t="s">
        <v>41</v>
      </c>
      <c r="E1081" t="s">
        <v>16</v>
      </c>
      <c r="F1081">
        <v>60</v>
      </c>
      <c r="G1081" t="s">
        <v>3520</v>
      </c>
      <c r="H1081" t="s">
        <v>933</v>
      </c>
      <c r="I1081" t="s">
        <v>934</v>
      </c>
      <c r="J1081" s="1">
        <v>44133</v>
      </c>
      <c r="K1081">
        <v>43</v>
      </c>
      <c r="L1081" t="s">
        <v>45</v>
      </c>
      <c r="N1081">
        <f t="shared" si="16"/>
        <v>0</v>
      </c>
    </row>
    <row r="1082" spans="1:14" x14ac:dyDescent="0.3">
      <c r="A1082">
        <v>1081</v>
      </c>
      <c r="B1082" t="s">
        <v>3521</v>
      </c>
      <c r="C1082" t="s">
        <v>3522</v>
      </c>
      <c r="D1082" t="s">
        <v>15</v>
      </c>
      <c r="E1082" t="s">
        <v>16</v>
      </c>
      <c r="F1082">
        <v>90</v>
      </c>
      <c r="G1082" t="s">
        <v>3523</v>
      </c>
      <c r="H1082" t="s">
        <v>1969</v>
      </c>
      <c r="I1082" t="s">
        <v>32</v>
      </c>
      <c r="J1082" s="1">
        <v>44403</v>
      </c>
      <c r="K1082">
        <v>50</v>
      </c>
      <c r="L1082" t="s">
        <v>33</v>
      </c>
      <c r="N1082">
        <f t="shared" si="16"/>
        <v>0</v>
      </c>
    </row>
    <row r="1083" spans="1:14" x14ac:dyDescent="0.3">
      <c r="A1083">
        <v>1082</v>
      </c>
      <c r="B1083" t="s">
        <v>1748</v>
      </c>
      <c r="C1083" t="s">
        <v>2770</v>
      </c>
      <c r="D1083" t="s">
        <v>28</v>
      </c>
      <c r="E1083" t="s">
        <v>29</v>
      </c>
      <c r="F1083">
        <v>60</v>
      </c>
      <c r="G1083" t="s">
        <v>3524</v>
      </c>
      <c r="H1083" t="s">
        <v>2555</v>
      </c>
      <c r="I1083" t="s">
        <v>32</v>
      </c>
      <c r="J1083" s="1">
        <v>44549</v>
      </c>
      <c r="K1083">
        <v>6</v>
      </c>
      <c r="L1083" t="s">
        <v>159</v>
      </c>
      <c r="N1083">
        <f t="shared" si="16"/>
        <v>0</v>
      </c>
    </row>
    <row r="1084" spans="1:14" x14ac:dyDescent="0.3">
      <c r="A1084">
        <v>1083</v>
      </c>
      <c r="B1084" t="s">
        <v>3525</v>
      </c>
      <c r="C1084" t="s">
        <v>1131</v>
      </c>
      <c r="D1084" t="s">
        <v>51</v>
      </c>
      <c r="E1084" t="s">
        <v>16</v>
      </c>
      <c r="F1084">
        <v>30</v>
      </c>
      <c r="G1084" t="s">
        <v>3526</v>
      </c>
      <c r="H1084" t="s">
        <v>2848</v>
      </c>
      <c r="I1084" t="s">
        <v>129</v>
      </c>
      <c r="J1084" s="1">
        <v>43834</v>
      </c>
      <c r="K1084">
        <v>38</v>
      </c>
      <c r="L1084" t="s">
        <v>20</v>
      </c>
      <c r="N1084">
        <f t="shared" si="16"/>
        <v>0</v>
      </c>
    </row>
    <row r="1085" spans="1:14" x14ac:dyDescent="0.3">
      <c r="A1085">
        <v>1084</v>
      </c>
      <c r="B1085" t="s">
        <v>3525</v>
      </c>
      <c r="C1085" t="s">
        <v>1131</v>
      </c>
      <c r="D1085" t="s">
        <v>51</v>
      </c>
      <c r="E1085" t="s">
        <v>16</v>
      </c>
      <c r="F1085">
        <v>30</v>
      </c>
      <c r="G1085" t="s">
        <v>3526</v>
      </c>
      <c r="H1085" t="s">
        <v>2848</v>
      </c>
      <c r="I1085" t="s">
        <v>129</v>
      </c>
      <c r="J1085" s="1">
        <v>43834</v>
      </c>
      <c r="K1085">
        <v>38</v>
      </c>
      <c r="L1085" t="s">
        <v>20</v>
      </c>
      <c r="N1085">
        <f t="shared" si="16"/>
        <v>0</v>
      </c>
    </row>
    <row r="1086" spans="1:14" x14ac:dyDescent="0.3">
      <c r="A1086">
        <v>1085</v>
      </c>
      <c r="B1086" t="s">
        <v>2837</v>
      </c>
      <c r="C1086" t="s">
        <v>3527</v>
      </c>
      <c r="D1086" t="s">
        <v>28</v>
      </c>
      <c r="E1086" t="s">
        <v>29</v>
      </c>
      <c r="F1086">
        <v>60</v>
      </c>
      <c r="G1086" t="s">
        <v>3528</v>
      </c>
      <c r="H1086" t="s">
        <v>3506</v>
      </c>
      <c r="I1086" t="s">
        <v>124</v>
      </c>
      <c r="J1086" s="1">
        <v>43833</v>
      </c>
      <c r="K1086">
        <v>75</v>
      </c>
      <c r="L1086" t="s">
        <v>45</v>
      </c>
      <c r="N1086">
        <f t="shared" si="16"/>
        <v>0</v>
      </c>
    </row>
    <row r="1087" spans="1:14" x14ac:dyDescent="0.3">
      <c r="A1087">
        <v>1086</v>
      </c>
      <c r="B1087" t="s">
        <v>237</v>
      </c>
      <c r="C1087" t="s">
        <v>3529</v>
      </c>
      <c r="D1087" t="s">
        <v>28</v>
      </c>
      <c r="E1087" t="s">
        <v>29</v>
      </c>
      <c r="F1087">
        <v>90</v>
      </c>
      <c r="G1087" t="s">
        <v>3530</v>
      </c>
      <c r="H1087" t="s">
        <v>3531</v>
      </c>
      <c r="I1087" t="s">
        <v>32</v>
      </c>
      <c r="J1087" s="1">
        <v>44848</v>
      </c>
      <c r="K1087">
        <v>42</v>
      </c>
      <c r="L1087" t="s">
        <v>101</v>
      </c>
      <c r="N1087">
        <f t="shared" si="16"/>
        <v>0</v>
      </c>
    </row>
    <row r="1088" spans="1:14" x14ac:dyDescent="0.3">
      <c r="A1088">
        <v>1087</v>
      </c>
      <c r="B1088" t="s">
        <v>3532</v>
      </c>
      <c r="C1088" t="s">
        <v>2309</v>
      </c>
      <c r="D1088" t="s">
        <v>28</v>
      </c>
      <c r="E1088" t="s">
        <v>29</v>
      </c>
      <c r="F1088">
        <v>60</v>
      </c>
      <c r="G1088" t="s">
        <v>3533</v>
      </c>
      <c r="H1088" t="s">
        <v>3534</v>
      </c>
      <c r="I1088" t="s">
        <v>19</v>
      </c>
      <c r="J1088" s="1">
        <v>44275</v>
      </c>
      <c r="K1088">
        <v>54</v>
      </c>
      <c r="L1088" t="s">
        <v>54</v>
      </c>
      <c r="N1088">
        <f t="shared" si="16"/>
        <v>0</v>
      </c>
    </row>
    <row r="1089" spans="1:14" x14ac:dyDescent="0.3">
      <c r="A1089">
        <v>1088</v>
      </c>
      <c r="B1089" t="s">
        <v>2106</v>
      </c>
      <c r="C1089" t="s">
        <v>3535</v>
      </c>
      <c r="D1089" t="s">
        <v>28</v>
      </c>
      <c r="E1089" t="s">
        <v>29</v>
      </c>
      <c r="F1089">
        <v>60</v>
      </c>
      <c r="G1089" t="s">
        <v>3536</v>
      </c>
      <c r="H1089" t="s">
        <v>2925</v>
      </c>
      <c r="I1089" t="s">
        <v>32</v>
      </c>
      <c r="J1089" s="1">
        <v>44002</v>
      </c>
      <c r="K1089">
        <v>22</v>
      </c>
      <c r="L1089" t="s">
        <v>54</v>
      </c>
      <c r="N1089">
        <f t="shared" si="16"/>
        <v>0</v>
      </c>
    </row>
    <row r="1090" spans="1:14" x14ac:dyDescent="0.3">
      <c r="A1090">
        <v>1089</v>
      </c>
      <c r="B1090" t="s">
        <v>3537</v>
      </c>
      <c r="C1090" t="s">
        <v>3538</v>
      </c>
      <c r="D1090" t="s">
        <v>28</v>
      </c>
      <c r="E1090" t="s">
        <v>29</v>
      </c>
      <c r="F1090">
        <v>60</v>
      </c>
      <c r="G1090" t="s">
        <v>3539</v>
      </c>
      <c r="H1090" t="s">
        <v>1674</v>
      </c>
      <c r="I1090" t="s">
        <v>25</v>
      </c>
      <c r="J1090" s="1">
        <v>44684</v>
      </c>
      <c r="K1090">
        <v>74</v>
      </c>
      <c r="L1090" t="s">
        <v>33</v>
      </c>
      <c r="N1090">
        <f t="shared" ref="N1090:N1153" si="17">COUNTBLANK(A1090:L1090)</f>
        <v>0</v>
      </c>
    </row>
    <row r="1091" spans="1:14" x14ac:dyDescent="0.3">
      <c r="A1091">
        <v>1090</v>
      </c>
      <c r="B1091" t="s">
        <v>3540</v>
      </c>
      <c r="C1091" t="s">
        <v>1578</v>
      </c>
      <c r="D1091" t="s">
        <v>28</v>
      </c>
      <c r="E1091" t="s">
        <v>29</v>
      </c>
      <c r="F1091">
        <v>30</v>
      </c>
      <c r="G1091" t="s">
        <v>3539</v>
      </c>
      <c r="H1091" t="s">
        <v>3541</v>
      </c>
      <c r="I1091" t="s">
        <v>32</v>
      </c>
      <c r="J1091" s="1">
        <v>44738</v>
      </c>
      <c r="K1091">
        <v>96</v>
      </c>
      <c r="L1091" t="s">
        <v>159</v>
      </c>
      <c r="N1091">
        <f t="shared" si="17"/>
        <v>0</v>
      </c>
    </row>
    <row r="1092" spans="1:14" x14ac:dyDescent="0.3">
      <c r="A1092">
        <v>1091</v>
      </c>
      <c r="B1092" t="s">
        <v>1383</v>
      </c>
      <c r="C1092" t="s">
        <v>3542</v>
      </c>
      <c r="D1092" t="s">
        <v>28</v>
      </c>
      <c r="E1092" t="s">
        <v>29</v>
      </c>
      <c r="F1092">
        <v>30</v>
      </c>
      <c r="G1092" t="s">
        <v>3543</v>
      </c>
      <c r="H1092" t="s">
        <v>412</v>
      </c>
      <c r="I1092" t="s">
        <v>187</v>
      </c>
      <c r="J1092" s="1">
        <v>44415</v>
      </c>
      <c r="K1092">
        <v>94</v>
      </c>
      <c r="L1092" t="s">
        <v>20</v>
      </c>
      <c r="N1092">
        <f t="shared" si="17"/>
        <v>0</v>
      </c>
    </row>
    <row r="1093" spans="1:14" x14ac:dyDescent="0.3">
      <c r="A1093">
        <v>1092</v>
      </c>
      <c r="B1093" t="s">
        <v>3544</v>
      </c>
      <c r="C1093" t="s">
        <v>2951</v>
      </c>
      <c r="D1093" t="s">
        <v>28</v>
      </c>
      <c r="E1093" t="s">
        <v>29</v>
      </c>
      <c r="F1093">
        <v>90</v>
      </c>
      <c r="G1093" t="s">
        <v>3543</v>
      </c>
      <c r="H1093" t="s">
        <v>3545</v>
      </c>
      <c r="I1093" t="s">
        <v>32</v>
      </c>
      <c r="J1093" s="1">
        <v>44011</v>
      </c>
      <c r="K1093">
        <v>35</v>
      </c>
      <c r="L1093" t="s">
        <v>64</v>
      </c>
      <c r="N1093">
        <f t="shared" si="17"/>
        <v>0</v>
      </c>
    </row>
    <row r="1094" spans="1:14" x14ac:dyDescent="0.3">
      <c r="A1094">
        <v>1093</v>
      </c>
      <c r="B1094" t="s">
        <v>2922</v>
      </c>
      <c r="C1094" t="s">
        <v>3546</v>
      </c>
      <c r="D1094" t="s">
        <v>51</v>
      </c>
      <c r="E1094" t="s">
        <v>16</v>
      </c>
      <c r="F1094">
        <v>90</v>
      </c>
      <c r="G1094" t="s">
        <v>3547</v>
      </c>
      <c r="H1094" t="s">
        <v>68</v>
      </c>
      <c r="I1094" t="s">
        <v>69</v>
      </c>
      <c r="J1094" s="1">
        <v>44436</v>
      </c>
      <c r="K1094">
        <v>81</v>
      </c>
      <c r="L1094" t="s">
        <v>70</v>
      </c>
      <c r="N1094">
        <f t="shared" si="17"/>
        <v>0</v>
      </c>
    </row>
    <row r="1095" spans="1:14" x14ac:dyDescent="0.3">
      <c r="A1095">
        <v>1094</v>
      </c>
      <c r="B1095" t="s">
        <v>3548</v>
      </c>
      <c r="C1095" t="s">
        <v>3549</v>
      </c>
      <c r="D1095" t="s">
        <v>28</v>
      </c>
      <c r="E1095" t="s">
        <v>29</v>
      </c>
      <c r="F1095">
        <v>60</v>
      </c>
      <c r="G1095" t="s">
        <v>3550</v>
      </c>
      <c r="H1095" t="s">
        <v>3551</v>
      </c>
      <c r="I1095" t="s">
        <v>32</v>
      </c>
      <c r="J1095" s="1">
        <v>44917</v>
      </c>
      <c r="K1095">
        <v>66</v>
      </c>
      <c r="L1095" t="s">
        <v>54</v>
      </c>
      <c r="N1095">
        <f t="shared" si="17"/>
        <v>0</v>
      </c>
    </row>
    <row r="1096" spans="1:14" x14ac:dyDescent="0.3">
      <c r="A1096">
        <v>1095</v>
      </c>
      <c r="B1096" t="s">
        <v>249</v>
      </c>
      <c r="C1096" t="s">
        <v>3552</v>
      </c>
      <c r="D1096" t="s">
        <v>28</v>
      </c>
      <c r="E1096" t="s">
        <v>29</v>
      </c>
      <c r="F1096">
        <v>60</v>
      </c>
      <c r="G1096" t="s">
        <v>3553</v>
      </c>
      <c r="H1096" t="s">
        <v>3554</v>
      </c>
      <c r="I1096" t="s">
        <v>32</v>
      </c>
      <c r="J1096" s="1">
        <v>44704</v>
      </c>
      <c r="K1096">
        <v>67</v>
      </c>
      <c r="L1096" t="s">
        <v>80</v>
      </c>
      <c r="N1096">
        <f t="shared" si="17"/>
        <v>0</v>
      </c>
    </row>
    <row r="1097" spans="1:14" x14ac:dyDescent="0.3">
      <c r="A1097">
        <v>1096</v>
      </c>
      <c r="B1097" t="s">
        <v>3555</v>
      </c>
      <c r="C1097" t="s">
        <v>3556</v>
      </c>
      <c r="D1097" t="s">
        <v>51</v>
      </c>
      <c r="E1097" t="s">
        <v>16</v>
      </c>
      <c r="F1097">
        <v>30</v>
      </c>
      <c r="G1097" t="s">
        <v>3557</v>
      </c>
      <c r="H1097" t="s">
        <v>3558</v>
      </c>
      <c r="I1097" t="s">
        <v>32</v>
      </c>
      <c r="J1097" s="1">
        <v>44140</v>
      </c>
      <c r="K1097">
        <v>18</v>
      </c>
      <c r="L1097" t="s">
        <v>33</v>
      </c>
      <c r="N1097">
        <f t="shared" si="17"/>
        <v>0</v>
      </c>
    </row>
    <row r="1098" spans="1:14" x14ac:dyDescent="0.3">
      <c r="A1098">
        <v>1097</v>
      </c>
      <c r="B1098" t="s">
        <v>3559</v>
      </c>
      <c r="C1098" t="s">
        <v>3560</v>
      </c>
      <c r="D1098" t="s">
        <v>15</v>
      </c>
      <c r="E1098" t="s">
        <v>16</v>
      </c>
      <c r="F1098">
        <v>60</v>
      </c>
      <c r="G1098" t="s">
        <v>3561</v>
      </c>
      <c r="H1098" t="s">
        <v>698</v>
      </c>
      <c r="I1098" t="s">
        <v>213</v>
      </c>
      <c r="J1098" s="1">
        <v>44607</v>
      </c>
      <c r="K1098">
        <v>63</v>
      </c>
      <c r="L1098" t="s">
        <v>39</v>
      </c>
      <c r="N1098">
        <f t="shared" si="17"/>
        <v>0</v>
      </c>
    </row>
    <row r="1099" spans="1:14" x14ac:dyDescent="0.3">
      <c r="A1099">
        <v>1098</v>
      </c>
      <c r="B1099" t="s">
        <v>3073</v>
      </c>
      <c r="C1099" t="s">
        <v>3560</v>
      </c>
      <c r="D1099" t="s">
        <v>28</v>
      </c>
      <c r="E1099" t="s">
        <v>29</v>
      </c>
      <c r="F1099">
        <v>30</v>
      </c>
      <c r="G1099" t="s">
        <v>3562</v>
      </c>
      <c r="H1099" t="s">
        <v>2993</v>
      </c>
      <c r="I1099" t="s">
        <v>32</v>
      </c>
      <c r="J1099" s="1">
        <v>44918</v>
      </c>
      <c r="K1099">
        <v>66</v>
      </c>
      <c r="L1099" t="s">
        <v>54</v>
      </c>
      <c r="N1099">
        <f t="shared" si="17"/>
        <v>0</v>
      </c>
    </row>
    <row r="1100" spans="1:14" x14ac:dyDescent="0.3">
      <c r="A1100">
        <v>1099</v>
      </c>
      <c r="B1100" t="s">
        <v>3563</v>
      </c>
      <c r="C1100" t="s">
        <v>3564</v>
      </c>
      <c r="D1100" t="s">
        <v>28</v>
      </c>
      <c r="E1100" t="s">
        <v>3565</v>
      </c>
      <c r="F1100">
        <v>90</v>
      </c>
      <c r="G1100" t="s">
        <v>3566</v>
      </c>
      <c r="H1100" t="s">
        <v>1605</v>
      </c>
      <c r="I1100" t="s">
        <v>32</v>
      </c>
      <c r="J1100" s="1">
        <v>44379</v>
      </c>
      <c r="K1100">
        <v>33</v>
      </c>
      <c r="L1100" t="s">
        <v>70</v>
      </c>
      <c r="N1100">
        <f t="shared" si="17"/>
        <v>0</v>
      </c>
    </row>
    <row r="1101" spans="1:14" x14ac:dyDescent="0.3">
      <c r="A1101">
        <v>1100</v>
      </c>
      <c r="B1101" t="s">
        <v>3567</v>
      </c>
      <c r="C1101" t="s">
        <v>1113</v>
      </c>
      <c r="D1101" t="s">
        <v>92</v>
      </c>
      <c r="E1101" t="s">
        <v>29</v>
      </c>
      <c r="F1101">
        <v>30</v>
      </c>
      <c r="G1101" t="s">
        <v>3568</v>
      </c>
      <c r="H1101" t="s">
        <v>3203</v>
      </c>
      <c r="I1101" t="s">
        <v>32</v>
      </c>
      <c r="J1101" s="1">
        <v>44369</v>
      </c>
      <c r="K1101">
        <v>8</v>
      </c>
      <c r="L1101" t="s">
        <v>39</v>
      </c>
      <c r="N1101">
        <f t="shared" si="17"/>
        <v>0</v>
      </c>
    </row>
    <row r="1102" spans="1:14" x14ac:dyDescent="0.3">
      <c r="A1102">
        <v>1101</v>
      </c>
      <c r="B1102" t="s">
        <v>2078</v>
      </c>
      <c r="C1102" t="s">
        <v>3569</v>
      </c>
      <c r="D1102" t="s">
        <v>28</v>
      </c>
      <c r="E1102" t="s">
        <v>29</v>
      </c>
      <c r="F1102">
        <v>60</v>
      </c>
      <c r="G1102" t="s">
        <v>3570</v>
      </c>
      <c r="H1102" t="s">
        <v>3571</v>
      </c>
      <c r="I1102" t="s">
        <v>32</v>
      </c>
      <c r="J1102" s="1">
        <v>44729</v>
      </c>
      <c r="K1102">
        <v>76</v>
      </c>
      <c r="L1102" t="s">
        <v>20</v>
      </c>
      <c r="N1102">
        <f t="shared" si="17"/>
        <v>0</v>
      </c>
    </row>
    <row r="1103" spans="1:14" x14ac:dyDescent="0.3">
      <c r="A1103">
        <v>1102</v>
      </c>
      <c r="B1103" t="s">
        <v>3572</v>
      </c>
      <c r="C1103" t="s">
        <v>272</v>
      </c>
      <c r="D1103" t="s">
        <v>28</v>
      </c>
      <c r="E1103" t="s">
        <v>29</v>
      </c>
      <c r="F1103">
        <v>60</v>
      </c>
      <c r="G1103" t="s">
        <v>3573</v>
      </c>
      <c r="H1103" t="s">
        <v>3551</v>
      </c>
      <c r="I1103" t="s">
        <v>32</v>
      </c>
      <c r="J1103" s="1">
        <v>44080</v>
      </c>
      <c r="K1103">
        <v>39</v>
      </c>
      <c r="L1103" t="s">
        <v>70</v>
      </c>
      <c r="N1103">
        <f t="shared" si="17"/>
        <v>0</v>
      </c>
    </row>
    <row r="1104" spans="1:14" x14ac:dyDescent="0.3">
      <c r="A1104">
        <v>1103</v>
      </c>
      <c r="B1104" t="s">
        <v>3574</v>
      </c>
      <c r="C1104" t="s">
        <v>3575</v>
      </c>
      <c r="D1104" t="s">
        <v>15</v>
      </c>
      <c r="E1104" t="s">
        <v>16</v>
      </c>
      <c r="F1104">
        <v>90</v>
      </c>
      <c r="G1104" t="s">
        <v>3576</v>
      </c>
      <c r="H1104" t="s">
        <v>3577</v>
      </c>
      <c r="I1104" t="s">
        <v>32</v>
      </c>
      <c r="J1104" s="1">
        <v>44589</v>
      </c>
      <c r="K1104">
        <v>46</v>
      </c>
      <c r="L1104" t="s">
        <v>54</v>
      </c>
      <c r="N1104">
        <f t="shared" si="17"/>
        <v>0</v>
      </c>
    </row>
    <row r="1105" spans="1:14" x14ac:dyDescent="0.3">
      <c r="A1105">
        <v>1104</v>
      </c>
      <c r="B1105" t="s">
        <v>948</v>
      </c>
      <c r="C1105" t="s">
        <v>683</v>
      </c>
      <c r="D1105" t="s">
        <v>28</v>
      </c>
      <c r="E1105" t="s">
        <v>29</v>
      </c>
      <c r="F1105">
        <v>60</v>
      </c>
      <c r="G1105" t="s">
        <v>3578</v>
      </c>
      <c r="H1105" t="s">
        <v>3579</v>
      </c>
      <c r="I1105" t="s">
        <v>1576</v>
      </c>
      <c r="J1105" s="1">
        <v>44203</v>
      </c>
      <c r="K1105">
        <v>26</v>
      </c>
      <c r="L1105" t="s">
        <v>159</v>
      </c>
      <c r="N1105">
        <f t="shared" si="17"/>
        <v>0</v>
      </c>
    </row>
    <row r="1106" spans="1:14" x14ac:dyDescent="0.3">
      <c r="A1106">
        <v>1105</v>
      </c>
      <c r="B1106" t="s">
        <v>3580</v>
      </c>
      <c r="C1106" t="s">
        <v>3581</v>
      </c>
      <c r="D1106" t="s">
        <v>51</v>
      </c>
      <c r="E1106" t="s">
        <v>16</v>
      </c>
      <c r="F1106">
        <v>60</v>
      </c>
      <c r="G1106" t="s">
        <v>3582</v>
      </c>
      <c r="H1106" t="s">
        <v>2512</v>
      </c>
      <c r="I1106" t="s">
        <v>32</v>
      </c>
      <c r="J1106" s="1">
        <v>44454</v>
      </c>
      <c r="K1106">
        <v>29</v>
      </c>
      <c r="L1106" t="s">
        <v>20</v>
      </c>
      <c r="N1106">
        <f t="shared" si="17"/>
        <v>0</v>
      </c>
    </row>
    <row r="1107" spans="1:14" x14ac:dyDescent="0.3">
      <c r="A1107">
        <v>1106</v>
      </c>
      <c r="B1107" t="s">
        <v>3583</v>
      </c>
      <c r="C1107" t="s">
        <v>3584</v>
      </c>
      <c r="D1107" t="s">
        <v>28</v>
      </c>
      <c r="E1107" t="s">
        <v>29</v>
      </c>
      <c r="F1107">
        <v>60</v>
      </c>
      <c r="G1107" t="s">
        <v>3585</v>
      </c>
      <c r="H1107" t="s">
        <v>2329</v>
      </c>
      <c r="I1107" t="s">
        <v>2330</v>
      </c>
      <c r="J1107" s="1">
        <v>44013</v>
      </c>
      <c r="K1107">
        <v>78</v>
      </c>
      <c r="L1107" t="s">
        <v>80</v>
      </c>
      <c r="N1107">
        <f t="shared" si="17"/>
        <v>0</v>
      </c>
    </row>
    <row r="1108" spans="1:14" x14ac:dyDescent="0.3">
      <c r="A1108">
        <v>1107</v>
      </c>
      <c r="B1108" t="s">
        <v>3586</v>
      </c>
      <c r="C1108" t="s">
        <v>1313</v>
      </c>
      <c r="D1108" t="s">
        <v>51</v>
      </c>
      <c r="E1108" t="s">
        <v>16</v>
      </c>
      <c r="F1108">
        <v>30</v>
      </c>
      <c r="G1108" t="s">
        <v>3587</v>
      </c>
      <c r="H1108" t="s">
        <v>2397</v>
      </c>
      <c r="I1108" t="s">
        <v>187</v>
      </c>
      <c r="J1108" s="1">
        <v>44299</v>
      </c>
      <c r="K1108">
        <v>95</v>
      </c>
      <c r="L1108" t="s">
        <v>33</v>
      </c>
      <c r="N1108">
        <f t="shared" si="17"/>
        <v>0</v>
      </c>
    </row>
    <row r="1109" spans="1:14" x14ac:dyDescent="0.3">
      <c r="A1109">
        <v>1108</v>
      </c>
      <c r="B1109" t="s">
        <v>3588</v>
      </c>
      <c r="C1109" t="s">
        <v>3589</v>
      </c>
      <c r="D1109" t="s">
        <v>28</v>
      </c>
      <c r="E1109" t="s">
        <v>29</v>
      </c>
      <c r="F1109">
        <v>60</v>
      </c>
      <c r="G1109" t="s">
        <v>3590</v>
      </c>
      <c r="H1109" t="s">
        <v>1210</v>
      </c>
      <c r="I1109" t="s">
        <v>294</v>
      </c>
      <c r="J1109" s="1">
        <v>43892</v>
      </c>
      <c r="K1109">
        <v>10</v>
      </c>
      <c r="L1109" t="s">
        <v>54</v>
      </c>
      <c r="N1109">
        <f t="shared" si="17"/>
        <v>0</v>
      </c>
    </row>
    <row r="1110" spans="1:14" x14ac:dyDescent="0.3">
      <c r="A1110">
        <v>1109</v>
      </c>
      <c r="B1110" t="s">
        <v>2837</v>
      </c>
      <c r="C1110" t="s">
        <v>3591</v>
      </c>
      <c r="D1110" t="s">
        <v>28</v>
      </c>
      <c r="E1110" t="s">
        <v>29</v>
      </c>
      <c r="F1110">
        <v>30</v>
      </c>
      <c r="G1110" t="s">
        <v>3592</v>
      </c>
      <c r="H1110" t="s">
        <v>3593</v>
      </c>
      <c r="I1110" t="s">
        <v>124</v>
      </c>
      <c r="J1110" s="1">
        <v>44004</v>
      </c>
      <c r="K1110">
        <v>35</v>
      </c>
      <c r="L1110" t="s">
        <v>45</v>
      </c>
      <c r="N1110">
        <f t="shared" si="17"/>
        <v>0</v>
      </c>
    </row>
    <row r="1111" spans="1:14" x14ac:dyDescent="0.3">
      <c r="A1111">
        <v>1110</v>
      </c>
      <c r="B1111" t="s">
        <v>2381</v>
      </c>
      <c r="C1111" t="s">
        <v>3594</v>
      </c>
      <c r="D1111" t="s">
        <v>28</v>
      </c>
      <c r="E1111" t="s">
        <v>29</v>
      </c>
      <c r="F1111">
        <v>60</v>
      </c>
      <c r="G1111" t="s">
        <v>3595</v>
      </c>
      <c r="H1111" t="s">
        <v>3596</v>
      </c>
      <c r="I1111" t="s">
        <v>32</v>
      </c>
      <c r="J1111" s="1">
        <v>44233</v>
      </c>
      <c r="K1111">
        <v>86</v>
      </c>
      <c r="L1111" t="s">
        <v>70</v>
      </c>
      <c r="N1111">
        <f t="shared" si="17"/>
        <v>0</v>
      </c>
    </row>
    <row r="1112" spans="1:14" x14ac:dyDescent="0.3">
      <c r="A1112">
        <v>1111</v>
      </c>
      <c r="B1112" t="s">
        <v>3597</v>
      </c>
      <c r="C1112" t="s">
        <v>1192</v>
      </c>
      <c r="D1112" t="s">
        <v>51</v>
      </c>
      <c r="E1112" t="s">
        <v>16</v>
      </c>
      <c r="F1112">
        <v>90</v>
      </c>
      <c r="G1112" t="s">
        <v>3598</v>
      </c>
      <c r="H1112" t="s">
        <v>641</v>
      </c>
      <c r="I1112" t="s">
        <v>294</v>
      </c>
      <c r="J1112" s="1">
        <v>44502</v>
      </c>
      <c r="K1112">
        <v>30</v>
      </c>
      <c r="L1112" t="s">
        <v>80</v>
      </c>
      <c r="N1112">
        <f t="shared" si="17"/>
        <v>0</v>
      </c>
    </row>
    <row r="1113" spans="1:14" x14ac:dyDescent="0.3">
      <c r="A1113">
        <v>1112</v>
      </c>
      <c r="B1113" t="s">
        <v>3599</v>
      </c>
      <c r="C1113" t="s">
        <v>3600</v>
      </c>
      <c r="D1113" t="s">
        <v>28</v>
      </c>
      <c r="E1113" t="s">
        <v>29</v>
      </c>
      <c r="F1113">
        <v>30</v>
      </c>
      <c r="G1113" t="s">
        <v>3601</v>
      </c>
      <c r="H1113" t="s">
        <v>1905</v>
      </c>
      <c r="I1113" t="s">
        <v>187</v>
      </c>
      <c r="J1113" s="1">
        <v>43838</v>
      </c>
      <c r="K1113">
        <v>4</v>
      </c>
      <c r="L1113" t="s">
        <v>80</v>
      </c>
      <c r="N1113">
        <f t="shared" si="17"/>
        <v>0</v>
      </c>
    </row>
    <row r="1114" spans="1:14" x14ac:dyDescent="0.3">
      <c r="A1114">
        <v>1113</v>
      </c>
      <c r="B1114" t="s">
        <v>2642</v>
      </c>
      <c r="C1114" t="s">
        <v>3602</v>
      </c>
      <c r="D1114" t="s">
        <v>28</v>
      </c>
      <c r="E1114" t="s">
        <v>29</v>
      </c>
      <c r="F1114">
        <v>30</v>
      </c>
      <c r="G1114" t="s">
        <v>3603</v>
      </c>
      <c r="H1114" t="s">
        <v>2291</v>
      </c>
      <c r="I1114" t="s">
        <v>25</v>
      </c>
      <c r="J1114" s="1">
        <v>43897</v>
      </c>
      <c r="K1114">
        <v>42</v>
      </c>
      <c r="L1114" t="s">
        <v>54</v>
      </c>
      <c r="N1114">
        <f t="shared" si="17"/>
        <v>0</v>
      </c>
    </row>
    <row r="1115" spans="1:14" x14ac:dyDescent="0.3">
      <c r="A1115">
        <v>1114</v>
      </c>
      <c r="B1115" t="s">
        <v>3604</v>
      </c>
      <c r="C1115" t="s">
        <v>3605</v>
      </c>
      <c r="D1115" t="s">
        <v>28</v>
      </c>
      <c r="E1115" t="s">
        <v>29</v>
      </c>
      <c r="F1115">
        <v>90</v>
      </c>
      <c r="G1115" t="s">
        <v>3606</v>
      </c>
      <c r="H1115" t="s">
        <v>1940</v>
      </c>
      <c r="I1115" t="s">
        <v>294</v>
      </c>
      <c r="J1115" s="1">
        <v>44514</v>
      </c>
      <c r="K1115">
        <v>31</v>
      </c>
      <c r="L1115" t="s">
        <v>70</v>
      </c>
      <c r="N1115">
        <f t="shared" si="17"/>
        <v>0</v>
      </c>
    </row>
    <row r="1116" spans="1:14" x14ac:dyDescent="0.3">
      <c r="A1116">
        <v>1115</v>
      </c>
      <c r="B1116" t="s">
        <v>3607</v>
      </c>
      <c r="C1116" t="s">
        <v>3608</v>
      </c>
      <c r="D1116" t="s">
        <v>28</v>
      </c>
      <c r="E1116" t="s">
        <v>29</v>
      </c>
      <c r="F1116">
        <v>90</v>
      </c>
      <c r="G1116" t="s">
        <v>3609</v>
      </c>
      <c r="H1116" t="s">
        <v>3610</v>
      </c>
      <c r="I1116" t="s">
        <v>32</v>
      </c>
      <c r="J1116" s="1">
        <v>44849</v>
      </c>
      <c r="K1116">
        <v>48</v>
      </c>
      <c r="L1116" t="s">
        <v>159</v>
      </c>
      <c r="N1116">
        <f t="shared" si="17"/>
        <v>0</v>
      </c>
    </row>
    <row r="1117" spans="1:14" x14ac:dyDescent="0.3">
      <c r="A1117">
        <v>1116</v>
      </c>
      <c r="B1117" t="s">
        <v>3611</v>
      </c>
      <c r="C1117" t="s">
        <v>3612</v>
      </c>
      <c r="D1117" t="s">
        <v>28</v>
      </c>
      <c r="E1117" t="s">
        <v>29</v>
      </c>
      <c r="F1117">
        <v>90</v>
      </c>
      <c r="G1117" t="s">
        <v>3613</v>
      </c>
      <c r="H1117" t="s">
        <v>526</v>
      </c>
      <c r="I1117" t="s">
        <v>32</v>
      </c>
      <c r="J1117" s="1">
        <v>44877</v>
      </c>
      <c r="K1117">
        <v>62</v>
      </c>
      <c r="L1117" t="s">
        <v>70</v>
      </c>
      <c r="N1117">
        <f t="shared" si="17"/>
        <v>0</v>
      </c>
    </row>
    <row r="1118" spans="1:14" x14ac:dyDescent="0.3">
      <c r="A1118">
        <v>1117</v>
      </c>
      <c r="B1118" t="s">
        <v>714</v>
      </c>
      <c r="C1118" t="s">
        <v>3614</v>
      </c>
      <c r="D1118" t="s">
        <v>28</v>
      </c>
      <c r="E1118" t="s">
        <v>29</v>
      </c>
      <c r="F1118">
        <v>90</v>
      </c>
      <c r="G1118" t="s">
        <v>3615</v>
      </c>
      <c r="H1118" t="s">
        <v>396</v>
      </c>
      <c r="I1118" t="s">
        <v>32</v>
      </c>
      <c r="J1118" s="1">
        <v>43925</v>
      </c>
      <c r="K1118">
        <v>17</v>
      </c>
      <c r="L1118" t="s">
        <v>101</v>
      </c>
      <c r="N1118">
        <f t="shared" si="17"/>
        <v>0</v>
      </c>
    </row>
    <row r="1119" spans="1:14" x14ac:dyDescent="0.3">
      <c r="A1119">
        <v>1118</v>
      </c>
      <c r="B1119" t="s">
        <v>3616</v>
      </c>
      <c r="C1119" t="s">
        <v>3617</v>
      </c>
      <c r="D1119" t="s">
        <v>28</v>
      </c>
      <c r="E1119" t="s">
        <v>29</v>
      </c>
      <c r="F1119">
        <v>90</v>
      </c>
      <c r="G1119" t="s">
        <v>3618</v>
      </c>
      <c r="H1119" t="s">
        <v>3619</v>
      </c>
      <c r="I1119" t="s">
        <v>575</v>
      </c>
      <c r="J1119" s="1">
        <v>43961</v>
      </c>
      <c r="K1119">
        <v>47</v>
      </c>
      <c r="L1119" t="s">
        <v>39</v>
      </c>
      <c r="N1119">
        <f t="shared" si="17"/>
        <v>0</v>
      </c>
    </row>
    <row r="1120" spans="1:14" x14ac:dyDescent="0.3">
      <c r="A1120">
        <v>1119</v>
      </c>
      <c r="B1120" t="s">
        <v>3620</v>
      </c>
      <c r="C1120" t="s">
        <v>3621</v>
      </c>
      <c r="D1120" t="s">
        <v>15</v>
      </c>
      <c r="E1120" t="s">
        <v>16</v>
      </c>
      <c r="F1120">
        <v>60</v>
      </c>
      <c r="G1120" t="s">
        <v>3622</v>
      </c>
      <c r="H1120" t="s">
        <v>772</v>
      </c>
      <c r="I1120" t="s">
        <v>32</v>
      </c>
      <c r="J1120" s="1">
        <v>43834</v>
      </c>
      <c r="K1120">
        <v>50</v>
      </c>
      <c r="L1120" t="s">
        <v>20</v>
      </c>
      <c r="N1120">
        <f t="shared" si="17"/>
        <v>0</v>
      </c>
    </row>
    <row r="1121" spans="1:14" x14ac:dyDescent="0.3">
      <c r="A1121">
        <v>1120</v>
      </c>
      <c r="B1121" t="s">
        <v>3623</v>
      </c>
      <c r="C1121" t="s">
        <v>3624</v>
      </c>
      <c r="D1121" t="s">
        <v>28</v>
      </c>
      <c r="E1121" t="s">
        <v>29</v>
      </c>
      <c r="F1121">
        <v>90</v>
      </c>
      <c r="G1121" t="s">
        <v>3625</v>
      </c>
      <c r="H1121" t="s">
        <v>901</v>
      </c>
      <c r="I1121" t="s">
        <v>146</v>
      </c>
      <c r="J1121" s="1">
        <v>43850</v>
      </c>
      <c r="K1121">
        <v>34</v>
      </c>
      <c r="L1121" t="s">
        <v>80</v>
      </c>
      <c r="N1121">
        <f t="shared" si="17"/>
        <v>0</v>
      </c>
    </row>
    <row r="1122" spans="1:14" x14ac:dyDescent="0.3">
      <c r="A1122">
        <v>1121</v>
      </c>
      <c r="B1122" t="s">
        <v>3626</v>
      </c>
      <c r="C1122" t="s">
        <v>2939</v>
      </c>
      <c r="D1122" t="s">
        <v>51</v>
      </c>
      <c r="E1122" t="s">
        <v>16</v>
      </c>
      <c r="F1122">
        <v>30</v>
      </c>
      <c r="G1122" t="s">
        <v>3627</v>
      </c>
      <c r="H1122" t="s">
        <v>3628</v>
      </c>
      <c r="I1122" t="s">
        <v>32</v>
      </c>
      <c r="J1122" s="1">
        <v>44548</v>
      </c>
      <c r="K1122">
        <v>86</v>
      </c>
      <c r="L1122" t="s">
        <v>54</v>
      </c>
      <c r="N1122">
        <f t="shared" si="17"/>
        <v>0</v>
      </c>
    </row>
    <row r="1123" spans="1:14" x14ac:dyDescent="0.3">
      <c r="A1123">
        <v>1122</v>
      </c>
      <c r="B1123" t="s">
        <v>3629</v>
      </c>
      <c r="C1123" t="s">
        <v>3630</v>
      </c>
      <c r="D1123" t="s">
        <v>51</v>
      </c>
      <c r="E1123" t="s">
        <v>16</v>
      </c>
      <c r="F1123">
        <v>60</v>
      </c>
      <c r="G1123" t="s">
        <v>3631</v>
      </c>
      <c r="H1123" t="s">
        <v>3632</v>
      </c>
      <c r="I1123" t="s">
        <v>32</v>
      </c>
      <c r="J1123" s="1">
        <v>44814</v>
      </c>
      <c r="K1123">
        <v>60</v>
      </c>
      <c r="L1123" t="s">
        <v>20</v>
      </c>
      <c r="N1123">
        <f t="shared" si="17"/>
        <v>0</v>
      </c>
    </row>
    <row r="1124" spans="1:14" x14ac:dyDescent="0.3">
      <c r="A1124">
        <v>1123</v>
      </c>
      <c r="B1124" t="s">
        <v>3633</v>
      </c>
      <c r="C1124" t="s">
        <v>836</v>
      </c>
      <c r="D1124" t="s">
        <v>117</v>
      </c>
      <c r="E1124" t="s">
        <v>16</v>
      </c>
      <c r="F1124">
        <v>90</v>
      </c>
      <c r="G1124" t="s">
        <v>3634</v>
      </c>
      <c r="H1124" t="s">
        <v>3635</v>
      </c>
      <c r="I1124" t="s">
        <v>1157</v>
      </c>
      <c r="J1124" s="1">
        <v>44205</v>
      </c>
      <c r="K1124">
        <v>26</v>
      </c>
      <c r="L1124" t="s">
        <v>45</v>
      </c>
      <c r="N1124">
        <f t="shared" si="17"/>
        <v>0</v>
      </c>
    </row>
    <row r="1125" spans="1:14" x14ac:dyDescent="0.3">
      <c r="A1125">
        <v>1124</v>
      </c>
      <c r="B1125" t="s">
        <v>1427</v>
      </c>
      <c r="C1125" t="s">
        <v>2826</v>
      </c>
      <c r="D1125" t="s">
        <v>28</v>
      </c>
      <c r="E1125" t="s">
        <v>29</v>
      </c>
      <c r="F1125">
        <v>90</v>
      </c>
      <c r="G1125" t="s">
        <v>3636</v>
      </c>
      <c r="H1125" t="s">
        <v>3637</v>
      </c>
      <c r="I1125" t="s">
        <v>38</v>
      </c>
      <c r="J1125" s="1">
        <v>43934</v>
      </c>
      <c r="K1125">
        <v>70</v>
      </c>
      <c r="L1125" t="s">
        <v>45</v>
      </c>
      <c r="N1125">
        <f t="shared" si="17"/>
        <v>0</v>
      </c>
    </row>
    <row r="1126" spans="1:14" x14ac:dyDescent="0.3">
      <c r="A1126">
        <v>1125</v>
      </c>
      <c r="B1126" t="s">
        <v>3638</v>
      </c>
      <c r="C1126" t="s">
        <v>639</v>
      </c>
      <c r="D1126" t="s">
        <v>51</v>
      </c>
      <c r="E1126" t="s">
        <v>16</v>
      </c>
      <c r="F1126">
        <v>30</v>
      </c>
      <c r="G1126" t="s">
        <v>3639</v>
      </c>
      <c r="H1126" t="s">
        <v>3640</v>
      </c>
      <c r="I1126" t="s">
        <v>187</v>
      </c>
      <c r="J1126" s="1">
        <v>44892</v>
      </c>
      <c r="K1126">
        <v>41</v>
      </c>
      <c r="L1126" t="s">
        <v>80</v>
      </c>
      <c r="N1126">
        <f t="shared" si="17"/>
        <v>0</v>
      </c>
    </row>
    <row r="1127" spans="1:14" x14ac:dyDescent="0.3">
      <c r="A1127">
        <v>1126</v>
      </c>
      <c r="B1127" t="s">
        <v>3641</v>
      </c>
      <c r="C1127" t="s">
        <v>1471</v>
      </c>
      <c r="D1127" t="s">
        <v>15</v>
      </c>
      <c r="E1127" t="s">
        <v>16</v>
      </c>
      <c r="F1127">
        <v>90</v>
      </c>
      <c r="G1127" t="s">
        <v>3642</v>
      </c>
      <c r="H1127" t="s">
        <v>458</v>
      </c>
      <c r="I1127" t="s">
        <v>294</v>
      </c>
      <c r="J1127" s="1">
        <v>44209</v>
      </c>
      <c r="K1127">
        <v>13</v>
      </c>
      <c r="L1127" t="s">
        <v>45</v>
      </c>
      <c r="N1127">
        <f t="shared" si="17"/>
        <v>0</v>
      </c>
    </row>
    <row r="1128" spans="1:14" x14ac:dyDescent="0.3">
      <c r="A1128">
        <v>1127</v>
      </c>
      <c r="B1128" t="s">
        <v>1010</v>
      </c>
      <c r="C1128" t="s">
        <v>821</v>
      </c>
      <c r="D1128" t="s">
        <v>28</v>
      </c>
      <c r="E1128" t="s">
        <v>29</v>
      </c>
      <c r="F1128">
        <v>60</v>
      </c>
      <c r="G1128" t="s">
        <v>3643</v>
      </c>
      <c r="H1128" t="s">
        <v>806</v>
      </c>
      <c r="I1128" t="s">
        <v>178</v>
      </c>
      <c r="J1128" s="1">
        <v>44424</v>
      </c>
      <c r="K1128">
        <v>13</v>
      </c>
      <c r="L1128" t="s">
        <v>20</v>
      </c>
      <c r="N1128">
        <f t="shared" si="17"/>
        <v>0</v>
      </c>
    </row>
    <row r="1129" spans="1:14" x14ac:dyDescent="0.3">
      <c r="A1129">
        <v>1128</v>
      </c>
      <c r="B1129" t="s">
        <v>3644</v>
      </c>
      <c r="C1129" t="s">
        <v>2643</v>
      </c>
      <c r="D1129" t="s">
        <v>28</v>
      </c>
      <c r="E1129" t="s">
        <v>29</v>
      </c>
      <c r="F1129">
        <v>60</v>
      </c>
      <c r="G1129" t="s">
        <v>3645</v>
      </c>
      <c r="H1129" t="s">
        <v>3646</v>
      </c>
      <c r="I1129" t="s">
        <v>32</v>
      </c>
      <c r="J1129" s="1">
        <v>44444</v>
      </c>
      <c r="K1129">
        <v>23</v>
      </c>
      <c r="L1129" t="s">
        <v>70</v>
      </c>
      <c r="N1129">
        <f t="shared" si="17"/>
        <v>0</v>
      </c>
    </row>
    <row r="1130" spans="1:14" x14ac:dyDescent="0.3">
      <c r="A1130">
        <v>1129</v>
      </c>
      <c r="B1130" t="s">
        <v>1637</v>
      </c>
      <c r="C1130" t="s">
        <v>3647</v>
      </c>
      <c r="D1130" t="s">
        <v>28</v>
      </c>
      <c r="E1130" t="s">
        <v>29</v>
      </c>
      <c r="F1130">
        <v>90</v>
      </c>
      <c r="G1130" t="s">
        <v>3648</v>
      </c>
      <c r="H1130" t="s">
        <v>416</v>
      </c>
      <c r="I1130" t="s">
        <v>32</v>
      </c>
      <c r="J1130" s="1">
        <v>43863</v>
      </c>
      <c r="K1130">
        <v>11</v>
      </c>
      <c r="L1130" t="s">
        <v>159</v>
      </c>
      <c r="N1130">
        <f t="shared" si="17"/>
        <v>0</v>
      </c>
    </row>
    <row r="1131" spans="1:14" x14ac:dyDescent="0.3">
      <c r="A1131">
        <v>1130</v>
      </c>
      <c r="B1131" t="s">
        <v>3649</v>
      </c>
      <c r="C1131" t="s">
        <v>1278</v>
      </c>
      <c r="D1131" t="s">
        <v>15</v>
      </c>
      <c r="E1131" t="s">
        <v>16</v>
      </c>
      <c r="F1131">
        <v>30</v>
      </c>
      <c r="G1131" t="s">
        <v>3650</v>
      </c>
      <c r="H1131" t="s">
        <v>3651</v>
      </c>
      <c r="I1131" t="s">
        <v>294</v>
      </c>
      <c r="J1131" s="1">
        <v>43991</v>
      </c>
      <c r="K1131">
        <v>31</v>
      </c>
      <c r="L1131" t="s">
        <v>159</v>
      </c>
      <c r="N1131">
        <f t="shared" si="17"/>
        <v>0</v>
      </c>
    </row>
    <row r="1132" spans="1:14" x14ac:dyDescent="0.3">
      <c r="A1132">
        <v>1131</v>
      </c>
      <c r="B1132" t="s">
        <v>831</v>
      </c>
      <c r="C1132" t="s">
        <v>3652</v>
      </c>
      <c r="D1132" t="s">
        <v>28</v>
      </c>
      <c r="E1132" t="s">
        <v>29</v>
      </c>
      <c r="F1132">
        <v>90</v>
      </c>
      <c r="G1132" t="s">
        <v>3653</v>
      </c>
      <c r="H1132" t="s">
        <v>1115</v>
      </c>
      <c r="I1132" t="s">
        <v>32</v>
      </c>
      <c r="J1132" s="1">
        <v>44389</v>
      </c>
      <c r="K1132">
        <v>70</v>
      </c>
      <c r="L1132" t="s">
        <v>70</v>
      </c>
      <c r="N1132">
        <f t="shared" si="17"/>
        <v>0</v>
      </c>
    </row>
    <row r="1133" spans="1:14" x14ac:dyDescent="0.3">
      <c r="A1133">
        <v>1132</v>
      </c>
      <c r="B1133" t="s">
        <v>1812</v>
      </c>
      <c r="C1133" t="s">
        <v>3243</v>
      </c>
      <c r="D1133" t="s">
        <v>28</v>
      </c>
      <c r="E1133" t="s">
        <v>29</v>
      </c>
      <c r="F1133">
        <v>90</v>
      </c>
      <c r="G1133" t="s">
        <v>3654</v>
      </c>
      <c r="H1133" t="s">
        <v>3373</v>
      </c>
      <c r="I1133" t="s">
        <v>32</v>
      </c>
      <c r="J1133" s="1">
        <v>44848</v>
      </c>
      <c r="K1133">
        <v>31</v>
      </c>
      <c r="L1133" t="s">
        <v>70</v>
      </c>
      <c r="N1133">
        <f t="shared" si="17"/>
        <v>0</v>
      </c>
    </row>
    <row r="1134" spans="1:14" x14ac:dyDescent="0.3">
      <c r="A1134">
        <v>1133</v>
      </c>
      <c r="B1134" t="s">
        <v>1812</v>
      </c>
      <c r="C1134" t="s">
        <v>3243</v>
      </c>
      <c r="D1134" t="s">
        <v>28</v>
      </c>
      <c r="E1134" t="s">
        <v>29</v>
      </c>
      <c r="F1134">
        <v>90</v>
      </c>
      <c r="G1134" t="s">
        <v>3654</v>
      </c>
      <c r="H1134" t="s">
        <v>3373</v>
      </c>
      <c r="I1134" t="s">
        <v>32</v>
      </c>
      <c r="J1134" s="1">
        <v>44848</v>
      </c>
      <c r="K1134">
        <v>31</v>
      </c>
      <c r="L1134" t="s">
        <v>70</v>
      </c>
      <c r="N1134">
        <f t="shared" si="17"/>
        <v>0</v>
      </c>
    </row>
    <row r="1135" spans="1:14" x14ac:dyDescent="0.3">
      <c r="A1135">
        <v>1134</v>
      </c>
      <c r="B1135" t="s">
        <v>3655</v>
      </c>
      <c r="C1135" t="s">
        <v>1737</v>
      </c>
      <c r="D1135" t="s">
        <v>28</v>
      </c>
      <c r="E1135" t="s">
        <v>29</v>
      </c>
      <c r="F1135">
        <v>30</v>
      </c>
      <c r="G1135" t="s">
        <v>3656</v>
      </c>
      <c r="H1135" t="s">
        <v>3657</v>
      </c>
      <c r="I1135" t="s">
        <v>294</v>
      </c>
      <c r="J1135" s="1">
        <v>44047</v>
      </c>
      <c r="K1135">
        <v>2</v>
      </c>
      <c r="L1135" t="s">
        <v>80</v>
      </c>
      <c r="N1135">
        <f t="shared" si="17"/>
        <v>0</v>
      </c>
    </row>
    <row r="1136" spans="1:14" x14ac:dyDescent="0.3">
      <c r="A1136">
        <v>1135</v>
      </c>
      <c r="B1136" t="s">
        <v>3441</v>
      </c>
      <c r="C1136" t="s">
        <v>1345</v>
      </c>
      <c r="D1136" t="s">
        <v>28</v>
      </c>
      <c r="E1136" t="s">
        <v>29</v>
      </c>
      <c r="F1136">
        <v>60</v>
      </c>
      <c r="G1136" t="s">
        <v>3658</v>
      </c>
      <c r="H1136" t="s">
        <v>3659</v>
      </c>
      <c r="I1136" t="s">
        <v>3660</v>
      </c>
      <c r="J1136" s="1">
        <v>44494</v>
      </c>
      <c r="K1136">
        <v>29</v>
      </c>
      <c r="L1136" t="s">
        <v>45</v>
      </c>
      <c r="N1136">
        <f t="shared" si="17"/>
        <v>0</v>
      </c>
    </row>
    <row r="1137" spans="1:14" x14ac:dyDescent="0.3">
      <c r="A1137">
        <v>1136</v>
      </c>
      <c r="B1137" t="s">
        <v>2110</v>
      </c>
      <c r="C1137" t="s">
        <v>3159</v>
      </c>
      <c r="D1137" t="s">
        <v>28</v>
      </c>
      <c r="E1137" t="s">
        <v>29</v>
      </c>
      <c r="F1137">
        <v>90</v>
      </c>
      <c r="G1137" t="s">
        <v>3661</v>
      </c>
      <c r="H1137" t="s">
        <v>163</v>
      </c>
      <c r="I1137" t="s">
        <v>164</v>
      </c>
      <c r="J1137" s="1">
        <v>44774</v>
      </c>
      <c r="K1137">
        <v>30</v>
      </c>
      <c r="L1137" t="s">
        <v>39</v>
      </c>
      <c r="N1137">
        <f t="shared" si="17"/>
        <v>0</v>
      </c>
    </row>
    <row r="1138" spans="1:14" x14ac:dyDescent="0.3">
      <c r="A1138">
        <v>1137</v>
      </c>
      <c r="B1138" t="s">
        <v>1569</v>
      </c>
      <c r="C1138" t="s">
        <v>3662</v>
      </c>
      <c r="D1138" t="s">
        <v>51</v>
      </c>
      <c r="E1138" t="s">
        <v>16</v>
      </c>
      <c r="F1138">
        <v>60</v>
      </c>
      <c r="G1138" t="s">
        <v>3663</v>
      </c>
      <c r="H1138" t="s">
        <v>2218</v>
      </c>
      <c r="I1138" t="s">
        <v>173</v>
      </c>
      <c r="J1138" s="1">
        <v>44801</v>
      </c>
      <c r="K1138">
        <v>32</v>
      </c>
      <c r="L1138" t="s">
        <v>45</v>
      </c>
      <c r="N1138">
        <f t="shared" si="17"/>
        <v>0</v>
      </c>
    </row>
    <row r="1139" spans="1:14" x14ac:dyDescent="0.3">
      <c r="A1139">
        <v>1138</v>
      </c>
      <c r="B1139" t="s">
        <v>2209</v>
      </c>
      <c r="C1139" t="s">
        <v>3664</v>
      </c>
      <c r="D1139" t="s">
        <v>28</v>
      </c>
      <c r="E1139" t="s">
        <v>29</v>
      </c>
      <c r="F1139">
        <v>60</v>
      </c>
      <c r="G1139" t="s">
        <v>3665</v>
      </c>
      <c r="H1139" t="s">
        <v>3666</v>
      </c>
      <c r="I1139" t="s">
        <v>1483</v>
      </c>
      <c r="J1139" s="1">
        <v>44120</v>
      </c>
      <c r="K1139">
        <v>14</v>
      </c>
      <c r="L1139" t="s">
        <v>70</v>
      </c>
      <c r="N1139">
        <f t="shared" si="17"/>
        <v>0</v>
      </c>
    </row>
    <row r="1140" spans="1:14" x14ac:dyDescent="0.3">
      <c r="A1140">
        <v>1139</v>
      </c>
      <c r="B1140" t="s">
        <v>3667</v>
      </c>
      <c r="C1140" t="s">
        <v>3668</v>
      </c>
      <c r="D1140" t="s">
        <v>28</v>
      </c>
      <c r="E1140" t="s">
        <v>29</v>
      </c>
      <c r="F1140">
        <v>90</v>
      </c>
      <c r="G1140" t="s">
        <v>3669</v>
      </c>
      <c r="H1140" t="s">
        <v>3670</v>
      </c>
      <c r="I1140" t="s">
        <v>3671</v>
      </c>
      <c r="J1140" s="1">
        <v>44017</v>
      </c>
      <c r="K1140">
        <v>34</v>
      </c>
      <c r="L1140" t="s">
        <v>101</v>
      </c>
      <c r="N1140">
        <f t="shared" si="17"/>
        <v>0</v>
      </c>
    </row>
    <row r="1141" spans="1:14" x14ac:dyDescent="0.3">
      <c r="A1141">
        <v>1140</v>
      </c>
      <c r="B1141" t="s">
        <v>3672</v>
      </c>
      <c r="C1141" t="s">
        <v>2635</v>
      </c>
      <c r="D1141" t="s">
        <v>28</v>
      </c>
      <c r="E1141" t="s">
        <v>29</v>
      </c>
      <c r="F1141">
        <v>60</v>
      </c>
      <c r="G1141" t="s">
        <v>3669</v>
      </c>
      <c r="H1141" t="s">
        <v>3673</v>
      </c>
      <c r="I1141" t="s">
        <v>777</v>
      </c>
      <c r="J1141" s="1">
        <v>44461</v>
      </c>
      <c r="K1141">
        <v>43</v>
      </c>
      <c r="L1141" t="s">
        <v>33</v>
      </c>
      <c r="N1141">
        <f t="shared" si="17"/>
        <v>0</v>
      </c>
    </row>
    <row r="1142" spans="1:14" x14ac:dyDescent="0.3">
      <c r="A1142">
        <v>1141</v>
      </c>
      <c r="B1142" t="s">
        <v>3674</v>
      </c>
      <c r="C1142" t="s">
        <v>3621</v>
      </c>
      <c r="D1142" t="s">
        <v>15</v>
      </c>
      <c r="E1142" t="s">
        <v>16</v>
      </c>
      <c r="F1142">
        <v>60</v>
      </c>
      <c r="G1142" t="s">
        <v>3675</v>
      </c>
      <c r="H1142" t="s">
        <v>2321</v>
      </c>
      <c r="I1142" t="s">
        <v>129</v>
      </c>
      <c r="J1142" s="1">
        <v>43846</v>
      </c>
      <c r="K1142">
        <v>4</v>
      </c>
      <c r="L1142" t="s">
        <v>159</v>
      </c>
      <c r="N1142">
        <f t="shared" si="17"/>
        <v>0</v>
      </c>
    </row>
    <row r="1143" spans="1:14" x14ac:dyDescent="0.3">
      <c r="A1143">
        <v>1142</v>
      </c>
      <c r="B1143" t="s">
        <v>3518</v>
      </c>
      <c r="C1143" t="s">
        <v>3676</v>
      </c>
      <c r="D1143" t="s">
        <v>15</v>
      </c>
      <c r="E1143" t="s">
        <v>16</v>
      </c>
      <c r="F1143">
        <v>90</v>
      </c>
      <c r="G1143" t="s">
        <v>3677</v>
      </c>
      <c r="H1143" t="s">
        <v>3678</v>
      </c>
      <c r="I1143" t="s">
        <v>32</v>
      </c>
      <c r="J1143" s="1">
        <v>44514</v>
      </c>
      <c r="K1143">
        <v>5</v>
      </c>
      <c r="L1143" t="s">
        <v>159</v>
      </c>
      <c r="N1143">
        <f t="shared" si="17"/>
        <v>0</v>
      </c>
    </row>
    <row r="1144" spans="1:14" x14ac:dyDescent="0.3">
      <c r="A1144">
        <v>1143</v>
      </c>
      <c r="B1144" t="s">
        <v>3679</v>
      </c>
      <c r="C1144" t="s">
        <v>3680</v>
      </c>
      <c r="D1144" t="s">
        <v>51</v>
      </c>
      <c r="E1144" t="s">
        <v>16</v>
      </c>
      <c r="F1144">
        <v>60</v>
      </c>
      <c r="G1144" t="s">
        <v>3681</v>
      </c>
      <c r="H1144" t="s">
        <v>3682</v>
      </c>
      <c r="I1144" t="s">
        <v>178</v>
      </c>
      <c r="J1144" s="1">
        <v>44547</v>
      </c>
      <c r="K1144">
        <v>22</v>
      </c>
      <c r="L1144" t="s">
        <v>159</v>
      </c>
      <c r="N1144">
        <f t="shared" si="17"/>
        <v>0</v>
      </c>
    </row>
    <row r="1145" spans="1:14" x14ac:dyDescent="0.3">
      <c r="A1145">
        <v>1144</v>
      </c>
      <c r="B1145" t="s">
        <v>2223</v>
      </c>
      <c r="C1145" t="s">
        <v>2382</v>
      </c>
      <c r="D1145" t="s">
        <v>28</v>
      </c>
      <c r="E1145" t="s">
        <v>29</v>
      </c>
      <c r="F1145">
        <v>30</v>
      </c>
      <c r="G1145" t="s">
        <v>3683</v>
      </c>
      <c r="H1145" t="s">
        <v>1333</v>
      </c>
      <c r="I1145" t="s">
        <v>294</v>
      </c>
      <c r="J1145" s="1">
        <v>43887</v>
      </c>
      <c r="K1145">
        <v>80</v>
      </c>
      <c r="L1145" t="s">
        <v>64</v>
      </c>
      <c r="N1145">
        <f t="shared" si="17"/>
        <v>0</v>
      </c>
    </row>
    <row r="1146" spans="1:14" x14ac:dyDescent="0.3">
      <c r="A1146">
        <v>1145</v>
      </c>
      <c r="B1146" t="s">
        <v>3684</v>
      </c>
      <c r="C1146" t="s">
        <v>655</v>
      </c>
      <c r="D1146" t="s">
        <v>51</v>
      </c>
      <c r="E1146" t="s">
        <v>16</v>
      </c>
      <c r="F1146">
        <v>30</v>
      </c>
      <c r="G1146" t="s">
        <v>3685</v>
      </c>
      <c r="H1146" t="s">
        <v>1741</v>
      </c>
      <c r="I1146" t="s">
        <v>173</v>
      </c>
      <c r="J1146" s="1">
        <v>44147</v>
      </c>
      <c r="K1146">
        <v>27</v>
      </c>
      <c r="L1146" t="s">
        <v>80</v>
      </c>
      <c r="N1146">
        <f t="shared" si="17"/>
        <v>0</v>
      </c>
    </row>
    <row r="1147" spans="1:14" x14ac:dyDescent="0.3">
      <c r="A1147">
        <v>1146</v>
      </c>
      <c r="B1147" t="s">
        <v>3580</v>
      </c>
      <c r="C1147" t="s">
        <v>3686</v>
      </c>
      <c r="D1147" t="s">
        <v>51</v>
      </c>
      <c r="E1147" t="s">
        <v>16</v>
      </c>
      <c r="F1147">
        <v>90</v>
      </c>
      <c r="G1147" t="s">
        <v>3687</v>
      </c>
      <c r="H1147" t="s">
        <v>1103</v>
      </c>
      <c r="I1147" t="s">
        <v>25</v>
      </c>
      <c r="J1147" s="1">
        <v>44485</v>
      </c>
      <c r="K1147">
        <v>35</v>
      </c>
      <c r="L1147" t="s">
        <v>80</v>
      </c>
      <c r="N1147">
        <f t="shared" si="17"/>
        <v>0</v>
      </c>
    </row>
    <row r="1148" spans="1:14" x14ac:dyDescent="0.3">
      <c r="A1148">
        <v>1147</v>
      </c>
      <c r="B1148" t="s">
        <v>3688</v>
      </c>
      <c r="C1148" t="s">
        <v>3689</v>
      </c>
      <c r="D1148" t="s">
        <v>28</v>
      </c>
      <c r="E1148" t="s">
        <v>29</v>
      </c>
      <c r="F1148">
        <v>30</v>
      </c>
      <c r="G1148" t="s">
        <v>3687</v>
      </c>
      <c r="H1148" t="s">
        <v>641</v>
      </c>
      <c r="I1148" t="s">
        <v>294</v>
      </c>
      <c r="J1148" s="1">
        <v>44374</v>
      </c>
      <c r="K1148">
        <v>37</v>
      </c>
      <c r="L1148" t="s">
        <v>33</v>
      </c>
      <c r="N1148">
        <f t="shared" si="17"/>
        <v>0</v>
      </c>
    </row>
    <row r="1149" spans="1:14" x14ac:dyDescent="0.3">
      <c r="A1149">
        <v>1148</v>
      </c>
      <c r="B1149" t="s">
        <v>3690</v>
      </c>
      <c r="C1149" t="s">
        <v>1658</v>
      </c>
      <c r="D1149" t="s">
        <v>15</v>
      </c>
      <c r="E1149" t="s">
        <v>16</v>
      </c>
      <c r="F1149">
        <v>60</v>
      </c>
      <c r="G1149" t="s">
        <v>3691</v>
      </c>
      <c r="H1149" t="s">
        <v>708</v>
      </c>
      <c r="I1149" t="s">
        <v>294</v>
      </c>
      <c r="J1149" s="1">
        <v>44469</v>
      </c>
      <c r="K1149">
        <v>76</v>
      </c>
      <c r="L1149" t="s">
        <v>33</v>
      </c>
      <c r="N1149">
        <f t="shared" si="17"/>
        <v>0</v>
      </c>
    </row>
    <row r="1150" spans="1:14" x14ac:dyDescent="0.3">
      <c r="A1150">
        <v>1149</v>
      </c>
      <c r="B1150" t="s">
        <v>3692</v>
      </c>
      <c r="C1150" t="s">
        <v>2939</v>
      </c>
      <c r="D1150" t="s">
        <v>41</v>
      </c>
      <c r="E1150" t="s">
        <v>16</v>
      </c>
      <c r="F1150">
        <v>90</v>
      </c>
      <c r="G1150" t="s">
        <v>3693</v>
      </c>
      <c r="H1150" t="s">
        <v>2925</v>
      </c>
      <c r="I1150" t="s">
        <v>32</v>
      </c>
      <c r="J1150" s="1">
        <v>44701</v>
      </c>
      <c r="K1150">
        <v>19</v>
      </c>
      <c r="L1150" t="s">
        <v>80</v>
      </c>
      <c r="N1150">
        <f t="shared" si="17"/>
        <v>0</v>
      </c>
    </row>
    <row r="1151" spans="1:14" x14ac:dyDescent="0.3">
      <c r="A1151">
        <v>1150</v>
      </c>
      <c r="B1151" t="s">
        <v>1159</v>
      </c>
      <c r="C1151" t="s">
        <v>2518</v>
      </c>
      <c r="D1151" t="s">
        <v>92</v>
      </c>
      <c r="E1151" t="s">
        <v>29</v>
      </c>
      <c r="F1151">
        <v>90</v>
      </c>
      <c r="G1151" t="s">
        <v>3694</v>
      </c>
      <c r="H1151" t="s">
        <v>3695</v>
      </c>
      <c r="I1151" t="s">
        <v>173</v>
      </c>
      <c r="J1151" s="1">
        <v>44038</v>
      </c>
      <c r="K1151">
        <v>39</v>
      </c>
      <c r="L1151" t="s">
        <v>70</v>
      </c>
      <c r="N1151">
        <f t="shared" si="17"/>
        <v>0</v>
      </c>
    </row>
    <row r="1152" spans="1:14" x14ac:dyDescent="0.3">
      <c r="A1152">
        <v>1151</v>
      </c>
      <c r="B1152" t="s">
        <v>3696</v>
      </c>
      <c r="C1152" t="s">
        <v>1424</v>
      </c>
      <c r="D1152" t="s">
        <v>15</v>
      </c>
      <c r="E1152" t="s">
        <v>16</v>
      </c>
      <c r="F1152">
        <v>90</v>
      </c>
      <c r="G1152" t="s">
        <v>3697</v>
      </c>
      <c r="H1152" t="s">
        <v>3698</v>
      </c>
      <c r="I1152" t="s">
        <v>294</v>
      </c>
      <c r="J1152" s="1">
        <v>44037</v>
      </c>
      <c r="K1152">
        <v>9</v>
      </c>
      <c r="L1152" t="s">
        <v>70</v>
      </c>
      <c r="N1152">
        <f t="shared" si="17"/>
        <v>0</v>
      </c>
    </row>
    <row r="1153" spans="1:14" x14ac:dyDescent="0.3">
      <c r="A1153">
        <v>1152</v>
      </c>
      <c r="B1153" t="s">
        <v>3699</v>
      </c>
      <c r="C1153" t="s">
        <v>3700</v>
      </c>
      <c r="D1153" t="s">
        <v>15</v>
      </c>
      <c r="E1153" t="s">
        <v>16</v>
      </c>
      <c r="F1153">
        <v>60</v>
      </c>
      <c r="G1153" t="s">
        <v>3701</v>
      </c>
      <c r="H1153" t="s">
        <v>3702</v>
      </c>
      <c r="I1153" t="s">
        <v>25</v>
      </c>
      <c r="J1153" s="1">
        <v>44101</v>
      </c>
      <c r="K1153">
        <v>55</v>
      </c>
      <c r="L1153" t="s">
        <v>159</v>
      </c>
      <c r="N1153">
        <f t="shared" si="17"/>
        <v>0</v>
      </c>
    </row>
    <row r="1154" spans="1:14" x14ac:dyDescent="0.3">
      <c r="A1154">
        <v>1153</v>
      </c>
      <c r="B1154" t="s">
        <v>3626</v>
      </c>
      <c r="C1154" t="s">
        <v>3029</v>
      </c>
      <c r="D1154" t="s">
        <v>51</v>
      </c>
      <c r="E1154" t="s">
        <v>16</v>
      </c>
      <c r="F1154">
        <v>90</v>
      </c>
      <c r="G1154" t="s">
        <v>3703</v>
      </c>
      <c r="H1154" t="s">
        <v>3506</v>
      </c>
      <c r="I1154" t="s">
        <v>124</v>
      </c>
      <c r="J1154" s="1">
        <v>44386</v>
      </c>
      <c r="K1154">
        <v>92</v>
      </c>
      <c r="L1154" t="s">
        <v>20</v>
      </c>
      <c r="N1154">
        <f t="shared" ref="N1154:N1217" si="18">COUNTBLANK(A1154:L1154)</f>
        <v>0</v>
      </c>
    </row>
    <row r="1155" spans="1:14" x14ac:dyDescent="0.3">
      <c r="A1155">
        <v>1154</v>
      </c>
      <c r="B1155" t="s">
        <v>3704</v>
      </c>
      <c r="C1155" t="s">
        <v>35</v>
      </c>
      <c r="D1155" t="s">
        <v>51</v>
      </c>
      <c r="E1155" t="s">
        <v>16</v>
      </c>
      <c r="F1155">
        <v>30</v>
      </c>
      <c r="G1155" t="s">
        <v>3705</v>
      </c>
      <c r="H1155" t="s">
        <v>3635</v>
      </c>
      <c r="I1155" t="s">
        <v>1157</v>
      </c>
      <c r="J1155" s="1">
        <v>44281</v>
      </c>
      <c r="K1155">
        <v>45</v>
      </c>
      <c r="L1155" t="s">
        <v>54</v>
      </c>
      <c r="N1155">
        <f t="shared" si="18"/>
        <v>0</v>
      </c>
    </row>
    <row r="1156" spans="1:14" x14ac:dyDescent="0.3">
      <c r="A1156">
        <v>1155</v>
      </c>
      <c r="B1156" t="s">
        <v>3706</v>
      </c>
      <c r="C1156" t="s">
        <v>3707</v>
      </c>
      <c r="D1156" t="s">
        <v>28</v>
      </c>
      <c r="E1156" t="s">
        <v>29</v>
      </c>
      <c r="F1156">
        <v>60</v>
      </c>
      <c r="G1156" t="s">
        <v>3708</v>
      </c>
      <c r="H1156" t="s">
        <v>3291</v>
      </c>
      <c r="I1156" t="s">
        <v>124</v>
      </c>
      <c r="J1156" s="1">
        <v>44637</v>
      </c>
      <c r="K1156">
        <v>35</v>
      </c>
      <c r="L1156" t="s">
        <v>39</v>
      </c>
      <c r="N1156">
        <f t="shared" si="18"/>
        <v>0</v>
      </c>
    </row>
    <row r="1157" spans="1:14" x14ac:dyDescent="0.3">
      <c r="A1157">
        <v>1156</v>
      </c>
      <c r="B1157" t="s">
        <v>3709</v>
      </c>
      <c r="C1157" t="s">
        <v>1877</v>
      </c>
      <c r="D1157" t="s">
        <v>51</v>
      </c>
      <c r="E1157" t="s">
        <v>16</v>
      </c>
      <c r="F1157">
        <v>60</v>
      </c>
      <c r="G1157" t="s">
        <v>3710</v>
      </c>
      <c r="H1157" t="s">
        <v>370</v>
      </c>
      <c r="I1157" t="s">
        <v>32</v>
      </c>
      <c r="J1157" s="1">
        <v>44792</v>
      </c>
      <c r="K1157">
        <v>34</v>
      </c>
      <c r="L1157" t="s">
        <v>101</v>
      </c>
      <c r="N1157">
        <f t="shared" si="18"/>
        <v>0</v>
      </c>
    </row>
    <row r="1158" spans="1:14" x14ac:dyDescent="0.3">
      <c r="A1158">
        <v>1157</v>
      </c>
      <c r="B1158" t="s">
        <v>3711</v>
      </c>
      <c r="C1158" t="s">
        <v>3712</v>
      </c>
      <c r="D1158" t="s">
        <v>28</v>
      </c>
      <c r="E1158" t="s">
        <v>29</v>
      </c>
      <c r="F1158">
        <v>30</v>
      </c>
      <c r="G1158" t="s">
        <v>3710</v>
      </c>
      <c r="H1158" t="s">
        <v>3713</v>
      </c>
      <c r="I1158" t="s">
        <v>32</v>
      </c>
      <c r="J1158" s="1">
        <v>44238</v>
      </c>
      <c r="K1158">
        <v>27</v>
      </c>
      <c r="L1158" t="s">
        <v>20</v>
      </c>
      <c r="N1158">
        <f t="shared" si="18"/>
        <v>0</v>
      </c>
    </row>
    <row r="1159" spans="1:14" x14ac:dyDescent="0.3">
      <c r="A1159">
        <v>1158</v>
      </c>
      <c r="B1159" t="s">
        <v>3714</v>
      </c>
      <c r="C1159" t="s">
        <v>2844</v>
      </c>
      <c r="D1159" t="s">
        <v>28</v>
      </c>
      <c r="E1159" t="s">
        <v>29</v>
      </c>
      <c r="F1159">
        <v>90</v>
      </c>
      <c r="G1159" t="s">
        <v>3715</v>
      </c>
      <c r="H1159" t="s">
        <v>330</v>
      </c>
      <c r="I1159" t="s">
        <v>32</v>
      </c>
      <c r="J1159" s="1">
        <v>44213</v>
      </c>
      <c r="K1159">
        <v>49</v>
      </c>
      <c r="L1159" t="s">
        <v>45</v>
      </c>
      <c r="N1159">
        <f t="shared" si="18"/>
        <v>0</v>
      </c>
    </row>
    <row r="1160" spans="1:14" x14ac:dyDescent="0.3">
      <c r="A1160">
        <v>1159</v>
      </c>
      <c r="B1160" t="s">
        <v>3716</v>
      </c>
      <c r="C1160" t="s">
        <v>3717</v>
      </c>
      <c r="D1160" t="s">
        <v>51</v>
      </c>
      <c r="E1160" t="s">
        <v>16</v>
      </c>
      <c r="F1160">
        <v>30</v>
      </c>
      <c r="G1160" t="s">
        <v>3718</v>
      </c>
      <c r="H1160" t="s">
        <v>2629</v>
      </c>
      <c r="I1160" t="s">
        <v>95</v>
      </c>
      <c r="J1160" s="1">
        <v>44162</v>
      </c>
      <c r="K1160">
        <v>46</v>
      </c>
      <c r="L1160" t="s">
        <v>80</v>
      </c>
      <c r="N1160">
        <f t="shared" si="18"/>
        <v>0</v>
      </c>
    </row>
    <row r="1161" spans="1:14" x14ac:dyDescent="0.3">
      <c r="A1161">
        <v>1160</v>
      </c>
      <c r="B1161" t="s">
        <v>1881</v>
      </c>
      <c r="C1161" t="s">
        <v>3719</v>
      </c>
      <c r="D1161" t="s">
        <v>28</v>
      </c>
      <c r="E1161" t="s">
        <v>29</v>
      </c>
      <c r="F1161">
        <v>30</v>
      </c>
      <c r="G1161" t="s">
        <v>3720</v>
      </c>
      <c r="H1161" t="s">
        <v>2212</v>
      </c>
      <c r="I1161" t="s">
        <v>32</v>
      </c>
      <c r="J1161" s="1">
        <v>44296</v>
      </c>
      <c r="K1161">
        <v>82</v>
      </c>
      <c r="L1161" t="s">
        <v>64</v>
      </c>
      <c r="N1161">
        <f t="shared" si="18"/>
        <v>0</v>
      </c>
    </row>
    <row r="1162" spans="1:14" x14ac:dyDescent="0.3">
      <c r="A1162">
        <v>1161</v>
      </c>
      <c r="B1162" t="s">
        <v>3721</v>
      </c>
      <c r="C1162" t="s">
        <v>3722</v>
      </c>
      <c r="D1162" t="s">
        <v>51</v>
      </c>
      <c r="E1162" t="s">
        <v>16</v>
      </c>
      <c r="F1162">
        <v>60</v>
      </c>
      <c r="G1162" t="s">
        <v>3723</v>
      </c>
      <c r="H1162" t="s">
        <v>3724</v>
      </c>
      <c r="I1162" t="s">
        <v>1078</v>
      </c>
      <c r="J1162" s="1">
        <v>44823</v>
      </c>
      <c r="K1162">
        <v>86</v>
      </c>
      <c r="L1162" t="s">
        <v>39</v>
      </c>
      <c r="N1162">
        <f t="shared" si="18"/>
        <v>0</v>
      </c>
    </row>
    <row r="1163" spans="1:14" x14ac:dyDescent="0.3">
      <c r="A1163">
        <v>1162</v>
      </c>
      <c r="B1163" t="s">
        <v>503</v>
      </c>
      <c r="C1163" t="s">
        <v>791</v>
      </c>
      <c r="D1163" t="s">
        <v>51</v>
      </c>
      <c r="E1163" t="s">
        <v>16</v>
      </c>
      <c r="F1163">
        <v>30</v>
      </c>
      <c r="G1163" t="s">
        <v>3725</v>
      </c>
      <c r="H1163" t="s">
        <v>2265</v>
      </c>
      <c r="I1163" t="s">
        <v>1083</v>
      </c>
      <c r="J1163" s="1">
        <v>44756</v>
      </c>
      <c r="K1163">
        <v>50</v>
      </c>
      <c r="L1163" t="s">
        <v>33</v>
      </c>
      <c r="N1163">
        <f t="shared" si="18"/>
        <v>0</v>
      </c>
    </row>
    <row r="1164" spans="1:14" x14ac:dyDescent="0.3">
      <c r="A1164">
        <v>1163</v>
      </c>
      <c r="B1164" t="s">
        <v>3726</v>
      </c>
      <c r="C1164" t="s">
        <v>3727</v>
      </c>
      <c r="D1164" t="s">
        <v>15</v>
      </c>
      <c r="E1164" t="s">
        <v>16</v>
      </c>
      <c r="F1164">
        <v>90</v>
      </c>
      <c r="G1164" t="s">
        <v>3728</v>
      </c>
      <c r="H1164" t="s">
        <v>746</v>
      </c>
      <c r="I1164" t="s">
        <v>32</v>
      </c>
      <c r="J1164" s="1">
        <v>44609</v>
      </c>
      <c r="K1164">
        <v>29</v>
      </c>
      <c r="L1164" t="s">
        <v>20</v>
      </c>
      <c r="N1164">
        <f t="shared" si="18"/>
        <v>0</v>
      </c>
    </row>
    <row r="1165" spans="1:14" x14ac:dyDescent="0.3">
      <c r="A1165">
        <v>1164</v>
      </c>
      <c r="B1165" t="s">
        <v>504</v>
      </c>
      <c r="C1165" t="s">
        <v>1415</v>
      </c>
      <c r="D1165" t="s">
        <v>28</v>
      </c>
      <c r="E1165" t="s">
        <v>29</v>
      </c>
      <c r="F1165">
        <v>60</v>
      </c>
      <c r="G1165" t="s">
        <v>3729</v>
      </c>
      <c r="H1165" t="s">
        <v>3730</v>
      </c>
      <c r="I1165" t="s">
        <v>32</v>
      </c>
      <c r="J1165" s="1">
        <v>44432</v>
      </c>
      <c r="K1165">
        <v>18</v>
      </c>
      <c r="L1165" t="s">
        <v>101</v>
      </c>
      <c r="N1165">
        <f t="shared" si="18"/>
        <v>0</v>
      </c>
    </row>
    <row r="1166" spans="1:14" x14ac:dyDescent="0.3">
      <c r="A1166">
        <v>1165</v>
      </c>
      <c r="B1166" t="s">
        <v>3731</v>
      </c>
      <c r="C1166" t="s">
        <v>3732</v>
      </c>
      <c r="D1166" t="s">
        <v>28</v>
      </c>
      <c r="E1166" t="s">
        <v>29</v>
      </c>
      <c r="F1166">
        <v>60</v>
      </c>
      <c r="G1166" t="s">
        <v>3733</v>
      </c>
      <c r="H1166" t="s">
        <v>2934</v>
      </c>
      <c r="I1166" t="s">
        <v>32</v>
      </c>
      <c r="J1166" s="1">
        <v>44265</v>
      </c>
      <c r="K1166">
        <v>59</v>
      </c>
      <c r="L1166" t="s">
        <v>70</v>
      </c>
      <c r="N1166">
        <f t="shared" si="18"/>
        <v>0</v>
      </c>
    </row>
    <row r="1167" spans="1:14" x14ac:dyDescent="0.3">
      <c r="A1167">
        <v>1166</v>
      </c>
      <c r="B1167" t="s">
        <v>994</v>
      </c>
      <c r="C1167" t="s">
        <v>2269</v>
      </c>
      <c r="D1167" t="s">
        <v>28</v>
      </c>
      <c r="E1167" t="s">
        <v>29</v>
      </c>
      <c r="F1167">
        <v>60</v>
      </c>
      <c r="G1167" t="s">
        <v>3734</v>
      </c>
      <c r="H1167" t="s">
        <v>1156</v>
      </c>
      <c r="I1167" t="s">
        <v>1157</v>
      </c>
      <c r="J1167" s="1">
        <v>44094</v>
      </c>
      <c r="K1167">
        <v>23</v>
      </c>
      <c r="L1167" t="s">
        <v>45</v>
      </c>
      <c r="N1167">
        <f t="shared" si="18"/>
        <v>0</v>
      </c>
    </row>
    <row r="1168" spans="1:14" x14ac:dyDescent="0.3">
      <c r="A1168">
        <v>1167</v>
      </c>
      <c r="B1168" t="s">
        <v>1970</v>
      </c>
      <c r="C1168" t="s">
        <v>3735</v>
      </c>
      <c r="D1168" t="s">
        <v>51</v>
      </c>
      <c r="E1168" t="s">
        <v>16</v>
      </c>
      <c r="F1168">
        <v>30</v>
      </c>
      <c r="G1168" t="s">
        <v>3736</v>
      </c>
      <c r="H1168" t="s">
        <v>2678</v>
      </c>
      <c r="I1168" t="s">
        <v>32</v>
      </c>
      <c r="J1168" s="1">
        <v>44792</v>
      </c>
      <c r="K1168">
        <v>3</v>
      </c>
      <c r="L1168" t="s">
        <v>20</v>
      </c>
      <c r="N1168">
        <f t="shared" si="18"/>
        <v>0</v>
      </c>
    </row>
    <row r="1169" spans="1:14" x14ac:dyDescent="0.3">
      <c r="A1169">
        <v>1168</v>
      </c>
      <c r="B1169" t="s">
        <v>3737</v>
      </c>
      <c r="C1169" t="s">
        <v>3738</v>
      </c>
      <c r="D1169" t="s">
        <v>15</v>
      </c>
      <c r="E1169" t="s">
        <v>16</v>
      </c>
      <c r="F1169">
        <v>30</v>
      </c>
      <c r="G1169" t="s">
        <v>3739</v>
      </c>
      <c r="H1169" t="s">
        <v>1590</v>
      </c>
      <c r="I1169" t="s">
        <v>32</v>
      </c>
      <c r="J1169" s="1">
        <v>44141</v>
      </c>
      <c r="K1169">
        <v>34</v>
      </c>
      <c r="L1169" t="s">
        <v>70</v>
      </c>
      <c r="N1169">
        <f t="shared" si="18"/>
        <v>0</v>
      </c>
    </row>
    <row r="1170" spans="1:14" x14ac:dyDescent="0.3">
      <c r="A1170">
        <v>1169</v>
      </c>
      <c r="B1170" t="s">
        <v>3740</v>
      </c>
      <c r="C1170" t="s">
        <v>2028</v>
      </c>
      <c r="D1170" t="s">
        <v>15</v>
      </c>
      <c r="E1170" t="s">
        <v>16</v>
      </c>
      <c r="F1170">
        <v>60</v>
      </c>
      <c r="G1170" t="s">
        <v>3741</v>
      </c>
      <c r="H1170" t="s">
        <v>1056</v>
      </c>
      <c r="I1170" t="s">
        <v>129</v>
      </c>
      <c r="J1170" s="1">
        <v>44632</v>
      </c>
      <c r="K1170">
        <v>98</v>
      </c>
      <c r="L1170" t="s">
        <v>159</v>
      </c>
      <c r="N1170">
        <f t="shared" si="18"/>
        <v>0</v>
      </c>
    </row>
    <row r="1171" spans="1:14" x14ac:dyDescent="0.3">
      <c r="A1171">
        <v>1170</v>
      </c>
      <c r="B1171" t="s">
        <v>3740</v>
      </c>
      <c r="C1171" t="s">
        <v>2028</v>
      </c>
      <c r="D1171" t="s">
        <v>15</v>
      </c>
      <c r="E1171" t="s">
        <v>16</v>
      </c>
      <c r="F1171">
        <v>60</v>
      </c>
      <c r="G1171" t="s">
        <v>3741</v>
      </c>
      <c r="H1171" t="s">
        <v>1056</v>
      </c>
      <c r="I1171" t="s">
        <v>129</v>
      </c>
      <c r="J1171" s="1">
        <v>44632</v>
      </c>
      <c r="K1171">
        <v>98</v>
      </c>
      <c r="L1171" t="s">
        <v>159</v>
      </c>
      <c r="N1171">
        <f t="shared" si="18"/>
        <v>0</v>
      </c>
    </row>
    <row r="1172" spans="1:14" x14ac:dyDescent="0.3">
      <c r="A1172">
        <v>1171</v>
      </c>
      <c r="B1172" t="s">
        <v>3742</v>
      </c>
      <c r="C1172" t="s">
        <v>1204</v>
      </c>
      <c r="D1172" t="s">
        <v>28</v>
      </c>
      <c r="E1172" t="s">
        <v>29</v>
      </c>
      <c r="F1172">
        <v>30</v>
      </c>
      <c r="G1172" t="s">
        <v>3743</v>
      </c>
      <c r="H1172" t="s">
        <v>2199</v>
      </c>
      <c r="I1172" t="s">
        <v>32</v>
      </c>
      <c r="J1172" s="1">
        <v>44030</v>
      </c>
      <c r="K1172">
        <v>51</v>
      </c>
      <c r="L1172" t="s">
        <v>33</v>
      </c>
      <c r="N1172">
        <f t="shared" si="18"/>
        <v>0</v>
      </c>
    </row>
    <row r="1173" spans="1:14" x14ac:dyDescent="0.3">
      <c r="A1173">
        <v>1172</v>
      </c>
      <c r="B1173" t="s">
        <v>1058</v>
      </c>
      <c r="C1173" t="s">
        <v>3744</v>
      </c>
      <c r="D1173" t="s">
        <v>28</v>
      </c>
      <c r="E1173" t="s">
        <v>29</v>
      </c>
      <c r="F1173">
        <v>60</v>
      </c>
      <c r="G1173" t="s">
        <v>3745</v>
      </c>
      <c r="H1173" t="s">
        <v>3746</v>
      </c>
      <c r="I1173" t="s">
        <v>32</v>
      </c>
      <c r="J1173" s="1">
        <v>44575</v>
      </c>
      <c r="K1173">
        <v>83</v>
      </c>
      <c r="L1173" t="s">
        <v>64</v>
      </c>
      <c r="N1173">
        <f t="shared" si="18"/>
        <v>0</v>
      </c>
    </row>
    <row r="1174" spans="1:14" x14ac:dyDescent="0.3">
      <c r="A1174">
        <v>1173</v>
      </c>
      <c r="B1174" t="s">
        <v>3747</v>
      </c>
      <c r="C1174" t="s">
        <v>3748</v>
      </c>
      <c r="D1174" t="s">
        <v>15</v>
      </c>
      <c r="E1174" t="s">
        <v>16</v>
      </c>
      <c r="F1174">
        <v>30</v>
      </c>
      <c r="G1174" t="s">
        <v>3745</v>
      </c>
      <c r="H1174" t="s">
        <v>868</v>
      </c>
      <c r="I1174" t="s">
        <v>32</v>
      </c>
      <c r="J1174" s="1">
        <v>44573</v>
      </c>
      <c r="K1174">
        <v>71</v>
      </c>
      <c r="L1174" t="s">
        <v>64</v>
      </c>
      <c r="N1174">
        <f t="shared" si="18"/>
        <v>0</v>
      </c>
    </row>
    <row r="1175" spans="1:14" x14ac:dyDescent="0.3">
      <c r="A1175">
        <v>1174</v>
      </c>
      <c r="B1175" t="s">
        <v>3749</v>
      </c>
      <c r="C1175" t="s">
        <v>3750</v>
      </c>
      <c r="D1175" t="s">
        <v>15</v>
      </c>
      <c r="E1175" t="s">
        <v>16</v>
      </c>
      <c r="F1175">
        <v>90</v>
      </c>
      <c r="G1175" t="s">
        <v>3751</v>
      </c>
      <c r="H1175" t="s">
        <v>1804</v>
      </c>
      <c r="I1175" t="s">
        <v>32</v>
      </c>
      <c r="J1175" s="1">
        <v>44612</v>
      </c>
      <c r="K1175">
        <v>81</v>
      </c>
      <c r="L1175" t="s">
        <v>20</v>
      </c>
      <c r="N1175">
        <f t="shared" si="18"/>
        <v>0</v>
      </c>
    </row>
    <row r="1176" spans="1:14" x14ac:dyDescent="0.3">
      <c r="A1176">
        <v>1175</v>
      </c>
      <c r="B1176" t="s">
        <v>922</v>
      </c>
      <c r="C1176" t="s">
        <v>2941</v>
      </c>
      <c r="D1176" t="s">
        <v>28</v>
      </c>
      <c r="E1176" t="s">
        <v>29</v>
      </c>
      <c r="F1176">
        <v>30</v>
      </c>
      <c r="G1176" t="s">
        <v>3752</v>
      </c>
      <c r="H1176" t="s">
        <v>2311</v>
      </c>
      <c r="I1176" t="s">
        <v>32</v>
      </c>
      <c r="J1176" s="1">
        <v>43860</v>
      </c>
      <c r="K1176">
        <v>47</v>
      </c>
      <c r="L1176" t="s">
        <v>39</v>
      </c>
      <c r="N1176">
        <f t="shared" si="18"/>
        <v>0</v>
      </c>
    </row>
    <row r="1177" spans="1:14" x14ac:dyDescent="0.3">
      <c r="A1177">
        <v>1176</v>
      </c>
      <c r="B1177" t="s">
        <v>1065</v>
      </c>
      <c r="C1177" t="s">
        <v>2203</v>
      </c>
      <c r="D1177" t="s">
        <v>28</v>
      </c>
      <c r="E1177" t="s">
        <v>29</v>
      </c>
      <c r="F1177">
        <v>60</v>
      </c>
      <c r="G1177" t="s">
        <v>3753</v>
      </c>
      <c r="H1177" t="s">
        <v>3754</v>
      </c>
      <c r="I1177" t="s">
        <v>124</v>
      </c>
      <c r="J1177" s="1">
        <v>43866</v>
      </c>
      <c r="K1177">
        <v>14</v>
      </c>
      <c r="L1177" t="s">
        <v>80</v>
      </c>
      <c r="N1177">
        <f t="shared" si="18"/>
        <v>0</v>
      </c>
    </row>
    <row r="1178" spans="1:14" x14ac:dyDescent="0.3">
      <c r="A1178">
        <v>1177</v>
      </c>
      <c r="B1178" t="s">
        <v>1030</v>
      </c>
      <c r="C1178" t="s">
        <v>2683</v>
      </c>
      <c r="D1178" t="s">
        <v>28</v>
      </c>
      <c r="E1178" t="s">
        <v>29</v>
      </c>
      <c r="F1178">
        <v>90</v>
      </c>
      <c r="G1178" t="s">
        <v>3755</v>
      </c>
      <c r="H1178" t="s">
        <v>3756</v>
      </c>
      <c r="I1178" t="s">
        <v>178</v>
      </c>
      <c r="J1178" s="1">
        <v>44003</v>
      </c>
      <c r="K1178">
        <v>14</v>
      </c>
      <c r="L1178" t="s">
        <v>33</v>
      </c>
      <c r="N1178">
        <f t="shared" si="18"/>
        <v>0</v>
      </c>
    </row>
    <row r="1179" spans="1:14" x14ac:dyDescent="0.3">
      <c r="A1179">
        <v>1178</v>
      </c>
      <c r="B1179" t="s">
        <v>3757</v>
      </c>
      <c r="C1179" t="s">
        <v>1116</v>
      </c>
      <c r="D1179" t="s">
        <v>15</v>
      </c>
      <c r="E1179" t="s">
        <v>16</v>
      </c>
      <c r="F1179">
        <v>90</v>
      </c>
      <c r="G1179" t="s">
        <v>3758</v>
      </c>
      <c r="H1179" t="s">
        <v>3759</v>
      </c>
      <c r="I1179" t="s">
        <v>3760</v>
      </c>
      <c r="J1179" s="1">
        <v>44839</v>
      </c>
      <c r="K1179">
        <v>30</v>
      </c>
      <c r="L1179" t="s">
        <v>39</v>
      </c>
      <c r="N1179">
        <f t="shared" si="18"/>
        <v>0</v>
      </c>
    </row>
    <row r="1180" spans="1:14" x14ac:dyDescent="0.3">
      <c r="A1180">
        <v>1179</v>
      </c>
      <c r="B1180" t="s">
        <v>3761</v>
      </c>
      <c r="C1180" t="s">
        <v>3314</v>
      </c>
      <c r="D1180" t="s">
        <v>15</v>
      </c>
      <c r="E1180" t="s">
        <v>16</v>
      </c>
      <c r="F1180">
        <v>90</v>
      </c>
      <c r="G1180" t="s">
        <v>3762</v>
      </c>
      <c r="H1180" t="s">
        <v>985</v>
      </c>
      <c r="I1180" t="s">
        <v>38</v>
      </c>
      <c r="J1180" s="1">
        <v>44709</v>
      </c>
      <c r="K1180">
        <v>99</v>
      </c>
      <c r="L1180" t="s">
        <v>20</v>
      </c>
      <c r="N1180">
        <f t="shared" si="18"/>
        <v>0</v>
      </c>
    </row>
    <row r="1181" spans="1:14" x14ac:dyDescent="0.3">
      <c r="A1181">
        <v>1180</v>
      </c>
      <c r="B1181" t="s">
        <v>592</v>
      </c>
      <c r="C1181" t="s">
        <v>3763</v>
      </c>
      <c r="D1181" t="s">
        <v>28</v>
      </c>
      <c r="E1181" t="s">
        <v>29</v>
      </c>
      <c r="F1181">
        <v>60</v>
      </c>
      <c r="G1181" t="s">
        <v>3762</v>
      </c>
      <c r="H1181" t="s">
        <v>3764</v>
      </c>
      <c r="I1181" t="s">
        <v>32</v>
      </c>
      <c r="J1181" s="1">
        <v>44222</v>
      </c>
      <c r="K1181">
        <v>19</v>
      </c>
      <c r="L1181" t="s">
        <v>20</v>
      </c>
      <c r="N1181">
        <f t="shared" si="18"/>
        <v>0</v>
      </c>
    </row>
    <row r="1182" spans="1:14" x14ac:dyDescent="0.3">
      <c r="A1182">
        <v>1181</v>
      </c>
      <c r="B1182" t="s">
        <v>3765</v>
      </c>
      <c r="C1182" t="s">
        <v>3354</v>
      </c>
      <c r="D1182" t="s">
        <v>51</v>
      </c>
      <c r="E1182" t="s">
        <v>16</v>
      </c>
      <c r="F1182">
        <v>30</v>
      </c>
      <c r="G1182" t="s">
        <v>3766</v>
      </c>
      <c r="H1182" t="s">
        <v>938</v>
      </c>
      <c r="I1182" t="s">
        <v>25</v>
      </c>
      <c r="J1182" s="1">
        <v>44106</v>
      </c>
      <c r="K1182">
        <v>68</v>
      </c>
      <c r="L1182" t="s">
        <v>39</v>
      </c>
      <c r="N1182">
        <f t="shared" si="18"/>
        <v>0</v>
      </c>
    </row>
    <row r="1183" spans="1:14" x14ac:dyDescent="0.3">
      <c r="A1183">
        <v>1182</v>
      </c>
      <c r="B1183" t="s">
        <v>1403</v>
      </c>
      <c r="C1183" t="s">
        <v>3767</v>
      </c>
      <c r="D1183" t="s">
        <v>621</v>
      </c>
      <c r="E1183" t="s">
        <v>29</v>
      </c>
      <c r="F1183">
        <v>90</v>
      </c>
      <c r="G1183" t="s">
        <v>3768</v>
      </c>
      <c r="H1183" t="s">
        <v>1206</v>
      </c>
      <c r="I1183" t="s">
        <v>294</v>
      </c>
      <c r="J1183" s="1">
        <v>44459</v>
      </c>
      <c r="K1183">
        <v>40</v>
      </c>
      <c r="L1183" t="s">
        <v>64</v>
      </c>
      <c r="N1183">
        <f t="shared" si="18"/>
        <v>0</v>
      </c>
    </row>
    <row r="1184" spans="1:14" x14ac:dyDescent="0.3">
      <c r="A1184">
        <v>1183</v>
      </c>
      <c r="B1184" t="s">
        <v>1985</v>
      </c>
      <c r="C1184" t="s">
        <v>3447</v>
      </c>
      <c r="D1184" t="s">
        <v>28</v>
      </c>
      <c r="E1184" t="s">
        <v>29</v>
      </c>
      <c r="F1184">
        <v>30</v>
      </c>
      <c r="G1184" t="s">
        <v>3769</v>
      </c>
      <c r="H1184" t="s">
        <v>3770</v>
      </c>
      <c r="I1184" t="s">
        <v>32</v>
      </c>
      <c r="J1184" s="1">
        <v>43839</v>
      </c>
      <c r="K1184">
        <v>18</v>
      </c>
      <c r="L1184" t="s">
        <v>80</v>
      </c>
      <c r="N1184">
        <f t="shared" si="18"/>
        <v>0</v>
      </c>
    </row>
    <row r="1185" spans="1:14" x14ac:dyDescent="0.3">
      <c r="A1185" s="2">
        <v>1184</v>
      </c>
      <c r="B1185" s="2"/>
      <c r="C1185" s="2" t="s">
        <v>1424</v>
      </c>
      <c r="D1185" s="2" t="s">
        <v>41</v>
      </c>
      <c r="E1185" s="2" t="s">
        <v>16</v>
      </c>
      <c r="F1185" s="2">
        <v>30</v>
      </c>
      <c r="G1185" s="2" t="s">
        <v>3771</v>
      </c>
      <c r="H1185" s="2" t="s">
        <v>2671</v>
      </c>
      <c r="I1185" s="2" t="s">
        <v>1157</v>
      </c>
      <c r="J1185" s="3">
        <v>44191</v>
      </c>
      <c r="K1185" s="2">
        <v>23</v>
      </c>
      <c r="L1185" s="2" t="s">
        <v>20</v>
      </c>
      <c r="M1185" s="2"/>
      <c r="N1185" s="2">
        <f t="shared" si="18"/>
        <v>1</v>
      </c>
    </row>
    <row r="1186" spans="1:14" x14ac:dyDescent="0.3">
      <c r="A1186">
        <v>1185</v>
      </c>
      <c r="B1186" t="s">
        <v>3772</v>
      </c>
      <c r="C1186" t="s">
        <v>1806</v>
      </c>
      <c r="D1186" t="s">
        <v>15</v>
      </c>
      <c r="E1186" t="s">
        <v>16</v>
      </c>
      <c r="F1186">
        <v>90</v>
      </c>
      <c r="G1186" t="s">
        <v>3773</v>
      </c>
      <c r="H1186" t="s">
        <v>3774</v>
      </c>
      <c r="I1186" t="s">
        <v>187</v>
      </c>
      <c r="J1186" s="1">
        <v>44247</v>
      </c>
      <c r="K1186">
        <v>75</v>
      </c>
      <c r="L1186" t="s">
        <v>33</v>
      </c>
      <c r="N1186">
        <f t="shared" si="18"/>
        <v>0</v>
      </c>
    </row>
    <row r="1187" spans="1:14" x14ac:dyDescent="0.3">
      <c r="A1187">
        <v>1186</v>
      </c>
      <c r="B1187" t="s">
        <v>3775</v>
      </c>
      <c r="C1187" t="s">
        <v>3776</v>
      </c>
      <c r="D1187" t="s">
        <v>15</v>
      </c>
      <c r="E1187" t="s">
        <v>16</v>
      </c>
      <c r="F1187">
        <v>90</v>
      </c>
      <c r="G1187" t="s">
        <v>3777</v>
      </c>
      <c r="H1187" t="s">
        <v>1228</v>
      </c>
      <c r="I1187" t="s">
        <v>25</v>
      </c>
      <c r="J1187" s="1">
        <v>44569</v>
      </c>
      <c r="K1187">
        <v>36</v>
      </c>
      <c r="L1187" t="s">
        <v>80</v>
      </c>
      <c r="N1187">
        <f t="shared" si="18"/>
        <v>0</v>
      </c>
    </row>
    <row r="1188" spans="1:14" x14ac:dyDescent="0.3">
      <c r="A1188">
        <v>1187</v>
      </c>
      <c r="B1188" t="s">
        <v>3778</v>
      </c>
      <c r="C1188" t="s">
        <v>3779</v>
      </c>
      <c r="D1188" t="s">
        <v>15</v>
      </c>
      <c r="E1188" t="s">
        <v>16</v>
      </c>
      <c r="F1188">
        <v>60</v>
      </c>
      <c r="G1188" t="s">
        <v>3780</v>
      </c>
      <c r="H1188" t="s">
        <v>1508</v>
      </c>
      <c r="I1188" t="s">
        <v>32</v>
      </c>
      <c r="J1188" s="1">
        <v>44377</v>
      </c>
      <c r="K1188">
        <v>2</v>
      </c>
      <c r="L1188" t="s">
        <v>20</v>
      </c>
      <c r="N1188">
        <f t="shared" si="18"/>
        <v>0</v>
      </c>
    </row>
    <row r="1189" spans="1:14" x14ac:dyDescent="0.3">
      <c r="A1189">
        <v>1188</v>
      </c>
      <c r="B1189" t="s">
        <v>3781</v>
      </c>
      <c r="C1189" t="s">
        <v>2643</v>
      </c>
      <c r="D1189" t="s">
        <v>41</v>
      </c>
      <c r="E1189" t="s">
        <v>16</v>
      </c>
      <c r="F1189">
        <v>60</v>
      </c>
      <c r="G1189" t="s">
        <v>3782</v>
      </c>
      <c r="H1189" t="s">
        <v>3783</v>
      </c>
      <c r="I1189" t="s">
        <v>124</v>
      </c>
      <c r="J1189" s="1">
        <v>44813</v>
      </c>
      <c r="K1189">
        <v>4</v>
      </c>
      <c r="L1189" t="s">
        <v>101</v>
      </c>
      <c r="N1189">
        <f t="shared" si="18"/>
        <v>0</v>
      </c>
    </row>
    <row r="1190" spans="1:14" x14ac:dyDescent="0.3">
      <c r="A1190">
        <v>1189</v>
      </c>
      <c r="B1190" t="s">
        <v>3784</v>
      </c>
      <c r="C1190" t="s">
        <v>3785</v>
      </c>
      <c r="D1190" t="s">
        <v>51</v>
      </c>
      <c r="E1190" t="s">
        <v>16</v>
      </c>
      <c r="F1190">
        <v>60</v>
      </c>
      <c r="G1190" t="s">
        <v>3786</v>
      </c>
      <c r="H1190" t="s">
        <v>2447</v>
      </c>
      <c r="I1190" t="s">
        <v>1869</v>
      </c>
      <c r="J1190" s="1">
        <v>44594</v>
      </c>
      <c r="K1190">
        <v>20</v>
      </c>
      <c r="L1190" t="s">
        <v>20</v>
      </c>
      <c r="N1190">
        <f t="shared" si="18"/>
        <v>0</v>
      </c>
    </row>
    <row r="1191" spans="1:14" x14ac:dyDescent="0.3">
      <c r="A1191">
        <v>1190</v>
      </c>
      <c r="B1191" t="s">
        <v>3787</v>
      </c>
      <c r="C1191" t="s">
        <v>256</v>
      </c>
      <c r="D1191" t="s">
        <v>28</v>
      </c>
      <c r="E1191" t="s">
        <v>29</v>
      </c>
      <c r="F1191">
        <v>30</v>
      </c>
      <c r="G1191" t="s">
        <v>3788</v>
      </c>
      <c r="H1191" t="s">
        <v>2917</v>
      </c>
      <c r="I1191" t="s">
        <v>95</v>
      </c>
      <c r="J1191" s="1">
        <v>44916</v>
      </c>
      <c r="K1191">
        <v>31</v>
      </c>
      <c r="L1191" t="s">
        <v>70</v>
      </c>
      <c r="N1191">
        <f t="shared" si="18"/>
        <v>0</v>
      </c>
    </row>
    <row r="1192" spans="1:14" x14ac:dyDescent="0.3">
      <c r="A1192">
        <v>1191</v>
      </c>
      <c r="B1192" t="s">
        <v>2721</v>
      </c>
      <c r="C1192" t="s">
        <v>1607</v>
      </c>
      <c r="D1192" t="s">
        <v>621</v>
      </c>
      <c r="E1192" t="s">
        <v>29</v>
      </c>
      <c r="F1192">
        <v>60</v>
      </c>
      <c r="G1192" t="s">
        <v>3789</v>
      </c>
      <c r="H1192" t="s">
        <v>3790</v>
      </c>
      <c r="I1192" t="s">
        <v>32</v>
      </c>
      <c r="J1192" s="1">
        <v>43922</v>
      </c>
      <c r="K1192">
        <v>38</v>
      </c>
      <c r="L1192" t="s">
        <v>20</v>
      </c>
      <c r="N1192">
        <f t="shared" si="18"/>
        <v>0</v>
      </c>
    </row>
    <row r="1193" spans="1:14" x14ac:dyDescent="0.3">
      <c r="A1193">
        <v>1192</v>
      </c>
      <c r="B1193" t="s">
        <v>3791</v>
      </c>
      <c r="C1193" t="s">
        <v>727</v>
      </c>
      <c r="D1193" t="s">
        <v>28</v>
      </c>
      <c r="E1193" t="s">
        <v>29</v>
      </c>
      <c r="F1193">
        <v>90</v>
      </c>
      <c r="G1193" t="s">
        <v>3792</v>
      </c>
      <c r="H1193" t="s">
        <v>3793</v>
      </c>
      <c r="I1193" t="s">
        <v>173</v>
      </c>
      <c r="J1193" s="1">
        <v>44901</v>
      </c>
      <c r="K1193">
        <v>97</v>
      </c>
      <c r="L1193" t="s">
        <v>20</v>
      </c>
      <c r="N1193">
        <f t="shared" si="18"/>
        <v>0</v>
      </c>
    </row>
    <row r="1194" spans="1:14" x14ac:dyDescent="0.3">
      <c r="A1194">
        <v>1193</v>
      </c>
      <c r="B1194" t="s">
        <v>3794</v>
      </c>
      <c r="C1194" t="s">
        <v>1692</v>
      </c>
      <c r="D1194" t="s">
        <v>28</v>
      </c>
      <c r="E1194" t="s">
        <v>29</v>
      </c>
      <c r="F1194">
        <v>30</v>
      </c>
      <c r="G1194" t="s">
        <v>3795</v>
      </c>
      <c r="H1194" t="s">
        <v>3396</v>
      </c>
      <c r="I1194" t="s">
        <v>32</v>
      </c>
      <c r="J1194" s="1">
        <v>44890</v>
      </c>
      <c r="K1194">
        <v>102</v>
      </c>
      <c r="L1194" t="s">
        <v>33</v>
      </c>
      <c r="N1194">
        <f t="shared" si="18"/>
        <v>0</v>
      </c>
    </row>
    <row r="1195" spans="1:14" x14ac:dyDescent="0.3">
      <c r="A1195">
        <v>1194</v>
      </c>
      <c r="B1195" t="s">
        <v>3796</v>
      </c>
      <c r="C1195" t="s">
        <v>3797</v>
      </c>
      <c r="D1195" t="s">
        <v>51</v>
      </c>
      <c r="E1195" t="s">
        <v>16</v>
      </c>
      <c r="F1195">
        <v>90</v>
      </c>
      <c r="G1195" t="s">
        <v>3798</v>
      </c>
      <c r="H1195" t="s">
        <v>3799</v>
      </c>
      <c r="I1195" t="s">
        <v>32</v>
      </c>
      <c r="J1195" s="1">
        <v>44152</v>
      </c>
      <c r="K1195">
        <v>80</v>
      </c>
      <c r="L1195" t="s">
        <v>80</v>
      </c>
      <c r="N1195">
        <f t="shared" si="18"/>
        <v>0</v>
      </c>
    </row>
    <row r="1196" spans="1:14" x14ac:dyDescent="0.3">
      <c r="A1196">
        <v>1195</v>
      </c>
      <c r="B1196" t="s">
        <v>3800</v>
      </c>
      <c r="C1196" t="s">
        <v>309</v>
      </c>
      <c r="D1196" t="s">
        <v>15</v>
      </c>
      <c r="E1196" t="s">
        <v>16</v>
      </c>
      <c r="F1196">
        <v>60</v>
      </c>
      <c r="G1196" t="s">
        <v>3801</v>
      </c>
      <c r="H1196" t="s">
        <v>615</v>
      </c>
      <c r="I1196" t="s">
        <v>32</v>
      </c>
      <c r="J1196" s="1">
        <v>44131</v>
      </c>
      <c r="K1196">
        <v>3</v>
      </c>
      <c r="L1196" t="s">
        <v>33</v>
      </c>
      <c r="N1196">
        <f t="shared" si="18"/>
        <v>0</v>
      </c>
    </row>
    <row r="1197" spans="1:14" x14ac:dyDescent="0.3">
      <c r="A1197">
        <v>1196</v>
      </c>
      <c r="B1197" t="s">
        <v>3802</v>
      </c>
      <c r="C1197" t="s">
        <v>3803</v>
      </c>
      <c r="D1197" t="s">
        <v>51</v>
      </c>
      <c r="E1197" t="s">
        <v>16</v>
      </c>
      <c r="F1197">
        <v>60</v>
      </c>
      <c r="G1197" t="s">
        <v>3804</v>
      </c>
      <c r="H1197" t="s">
        <v>298</v>
      </c>
      <c r="I1197" t="s">
        <v>25</v>
      </c>
      <c r="J1197" s="1">
        <v>44394</v>
      </c>
      <c r="K1197">
        <v>73</v>
      </c>
      <c r="L1197" t="s">
        <v>54</v>
      </c>
      <c r="N1197">
        <f t="shared" si="18"/>
        <v>0</v>
      </c>
    </row>
    <row r="1198" spans="1:14" x14ac:dyDescent="0.3">
      <c r="A1198">
        <v>1197</v>
      </c>
      <c r="B1198" t="s">
        <v>3805</v>
      </c>
      <c r="C1198" t="s">
        <v>3806</v>
      </c>
      <c r="D1198" t="s">
        <v>28</v>
      </c>
      <c r="E1198" t="s">
        <v>29</v>
      </c>
      <c r="F1198">
        <v>60</v>
      </c>
      <c r="G1198" t="s">
        <v>3807</v>
      </c>
      <c r="H1198" t="s">
        <v>3206</v>
      </c>
      <c r="I1198" t="s">
        <v>1199</v>
      </c>
      <c r="J1198" s="1">
        <v>44187</v>
      </c>
      <c r="K1198">
        <v>84</v>
      </c>
      <c r="L1198" t="s">
        <v>159</v>
      </c>
      <c r="N1198">
        <f t="shared" si="18"/>
        <v>0</v>
      </c>
    </row>
    <row r="1199" spans="1:14" x14ac:dyDescent="0.3">
      <c r="A1199">
        <v>1198</v>
      </c>
      <c r="B1199" t="s">
        <v>2184</v>
      </c>
      <c r="C1199" t="s">
        <v>3808</v>
      </c>
      <c r="D1199" t="s">
        <v>28</v>
      </c>
      <c r="E1199" t="s">
        <v>29</v>
      </c>
      <c r="F1199">
        <v>30</v>
      </c>
      <c r="G1199" t="s">
        <v>3809</v>
      </c>
      <c r="H1199" t="s">
        <v>3810</v>
      </c>
      <c r="I1199" t="s">
        <v>32</v>
      </c>
      <c r="J1199" s="1">
        <v>44594</v>
      </c>
      <c r="K1199">
        <v>60</v>
      </c>
      <c r="L1199" t="s">
        <v>20</v>
      </c>
      <c r="N1199">
        <f t="shared" si="18"/>
        <v>0</v>
      </c>
    </row>
    <row r="1200" spans="1:14" x14ac:dyDescent="0.3">
      <c r="A1200">
        <v>1199</v>
      </c>
      <c r="B1200" t="s">
        <v>3811</v>
      </c>
      <c r="C1200" t="s">
        <v>3812</v>
      </c>
      <c r="D1200" t="s">
        <v>28</v>
      </c>
      <c r="E1200" t="s">
        <v>29</v>
      </c>
      <c r="F1200">
        <v>90</v>
      </c>
      <c r="G1200" t="s">
        <v>3813</v>
      </c>
      <c r="H1200" t="s">
        <v>3814</v>
      </c>
      <c r="I1200" t="s">
        <v>32</v>
      </c>
      <c r="J1200" s="1">
        <v>44425</v>
      </c>
      <c r="K1200">
        <v>20</v>
      </c>
      <c r="L1200" t="s">
        <v>101</v>
      </c>
      <c r="N1200">
        <f t="shared" si="18"/>
        <v>0</v>
      </c>
    </row>
    <row r="1201" spans="1:14" x14ac:dyDescent="0.3">
      <c r="A1201">
        <v>1200</v>
      </c>
      <c r="B1201" t="s">
        <v>3815</v>
      </c>
      <c r="C1201" t="s">
        <v>2037</v>
      </c>
      <c r="D1201" t="s">
        <v>15</v>
      </c>
      <c r="E1201" t="s">
        <v>16</v>
      </c>
      <c r="F1201">
        <v>60</v>
      </c>
      <c r="G1201" t="s">
        <v>3816</v>
      </c>
      <c r="H1201" t="s">
        <v>3817</v>
      </c>
      <c r="I1201" t="s">
        <v>32</v>
      </c>
      <c r="J1201" s="1">
        <v>44811</v>
      </c>
      <c r="K1201">
        <v>34</v>
      </c>
      <c r="L1201" t="s">
        <v>64</v>
      </c>
      <c r="N1201">
        <f t="shared" si="18"/>
        <v>0</v>
      </c>
    </row>
    <row r="1202" spans="1:14" x14ac:dyDescent="0.3">
      <c r="A1202">
        <v>1201</v>
      </c>
      <c r="B1202" t="s">
        <v>3818</v>
      </c>
      <c r="C1202" t="s">
        <v>1585</v>
      </c>
      <c r="D1202" t="s">
        <v>51</v>
      </c>
      <c r="E1202" t="s">
        <v>16</v>
      </c>
      <c r="F1202">
        <v>30</v>
      </c>
      <c r="G1202" t="s">
        <v>3819</v>
      </c>
      <c r="H1202" t="s">
        <v>1284</v>
      </c>
      <c r="I1202" t="s">
        <v>32</v>
      </c>
      <c r="J1202" s="1">
        <v>44607</v>
      </c>
      <c r="K1202">
        <v>95</v>
      </c>
      <c r="L1202" t="s">
        <v>39</v>
      </c>
      <c r="N1202">
        <f t="shared" si="18"/>
        <v>0</v>
      </c>
    </row>
    <row r="1203" spans="1:14" x14ac:dyDescent="0.3">
      <c r="A1203">
        <v>1202</v>
      </c>
      <c r="B1203" t="s">
        <v>3820</v>
      </c>
      <c r="C1203" t="s">
        <v>161</v>
      </c>
      <c r="D1203" t="s">
        <v>15</v>
      </c>
      <c r="E1203" t="s">
        <v>16</v>
      </c>
      <c r="F1203">
        <v>60</v>
      </c>
      <c r="G1203" t="s">
        <v>3821</v>
      </c>
      <c r="H1203" t="s">
        <v>3822</v>
      </c>
      <c r="I1203" t="s">
        <v>1454</v>
      </c>
      <c r="J1203" s="1">
        <v>44841</v>
      </c>
      <c r="K1203">
        <v>48</v>
      </c>
      <c r="L1203" t="s">
        <v>33</v>
      </c>
      <c r="N1203">
        <f t="shared" si="18"/>
        <v>0</v>
      </c>
    </row>
    <row r="1204" spans="1:14" x14ac:dyDescent="0.3">
      <c r="A1204">
        <v>1203</v>
      </c>
      <c r="B1204" t="s">
        <v>3823</v>
      </c>
      <c r="C1204" t="s">
        <v>3824</v>
      </c>
      <c r="D1204" t="s">
        <v>51</v>
      </c>
      <c r="E1204" t="s">
        <v>16</v>
      </c>
      <c r="F1204">
        <v>60</v>
      </c>
      <c r="G1204" t="s">
        <v>3825</v>
      </c>
      <c r="H1204" t="s">
        <v>3826</v>
      </c>
      <c r="I1204" t="s">
        <v>20</v>
      </c>
      <c r="J1204" s="1">
        <v>43966</v>
      </c>
      <c r="K1204">
        <v>78</v>
      </c>
      <c r="L1204" t="s">
        <v>45</v>
      </c>
      <c r="N1204">
        <f t="shared" si="18"/>
        <v>0</v>
      </c>
    </row>
    <row r="1205" spans="1:14" x14ac:dyDescent="0.3">
      <c r="A1205">
        <v>1204</v>
      </c>
      <c r="B1205" t="s">
        <v>3827</v>
      </c>
      <c r="C1205" t="s">
        <v>669</v>
      </c>
      <c r="D1205" t="s">
        <v>51</v>
      </c>
      <c r="E1205" t="s">
        <v>16</v>
      </c>
      <c r="F1205">
        <v>30</v>
      </c>
      <c r="G1205" t="s">
        <v>3828</v>
      </c>
      <c r="H1205" t="s">
        <v>2380</v>
      </c>
      <c r="I1205" t="s">
        <v>173</v>
      </c>
      <c r="J1205" s="1">
        <v>44422</v>
      </c>
      <c r="K1205">
        <v>23</v>
      </c>
      <c r="L1205" t="s">
        <v>45</v>
      </c>
      <c r="N1205">
        <f t="shared" si="18"/>
        <v>0</v>
      </c>
    </row>
    <row r="1206" spans="1:14" x14ac:dyDescent="0.3">
      <c r="A1206">
        <v>1205</v>
      </c>
      <c r="B1206" t="s">
        <v>3496</v>
      </c>
      <c r="C1206" t="s">
        <v>3829</v>
      </c>
      <c r="D1206" t="s">
        <v>28</v>
      </c>
      <c r="E1206" t="s">
        <v>29</v>
      </c>
      <c r="F1206">
        <v>30</v>
      </c>
      <c r="G1206" t="s">
        <v>3830</v>
      </c>
      <c r="H1206" t="s">
        <v>1362</v>
      </c>
      <c r="I1206" t="s">
        <v>178</v>
      </c>
      <c r="J1206" s="1">
        <v>44536</v>
      </c>
      <c r="K1206">
        <v>21</v>
      </c>
      <c r="L1206" t="s">
        <v>70</v>
      </c>
      <c r="N1206">
        <f t="shared" si="18"/>
        <v>0</v>
      </c>
    </row>
    <row r="1207" spans="1:14" x14ac:dyDescent="0.3">
      <c r="A1207">
        <v>1206</v>
      </c>
      <c r="B1207" t="s">
        <v>1503</v>
      </c>
      <c r="C1207" t="s">
        <v>3831</v>
      </c>
      <c r="D1207" t="s">
        <v>28</v>
      </c>
      <c r="E1207" t="s">
        <v>29</v>
      </c>
      <c r="F1207">
        <v>90</v>
      </c>
      <c r="G1207" t="s">
        <v>3830</v>
      </c>
      <c r="H1207" t="s">
        <v>3059</v>
      </c>
      <c r="I1207" t="s">
        <v>187</v>
      </c>
      <c r="J1207" s="1">
        <v>44620</v>
      </c>
      <c r="K1207">
        <v>39</v>
      </c>
      <c r="L1207" t="s">
        <v>80</v>
      </c>
      <c r="N1207">
        <f t="shared" si="18"/>
        <v>0</v>
      </c>
    </row>
    <row r="1208" spans="1:14" x14ac:dyDescent="0.3">
      <c r="A1208">
        <v>1207</v>
      </c>
      <c r="B1208" t="s">
        <v>3832</v>
      </c>
      <c r="C1208" t="s">
        <v>1688</v>
      </c>
      <c r="D1208" t="s">
        <v>51</v>
      </c>
      <c r="E1208" t="s">
        <v>16</v>
      </c>
      <c r="F1208">
        <v>30</v>
      </c>
      <c r="G1208" t="s">
        <v>3833</v>
      </c>
      <c r="H1208" t="s">
        <v>3834</v>
      </c>
      <c r="I1208" t="s">
        <v>32</v>
      </c>
      <c r="J1208" s="1">
        <v>44062</v>
      </c>
      <c r="K1208">
        <v>72</v>
      </c>
      <c r="L1208" t="s">
        <v>45</v>
      </c>
      <c r="N1208">
        <f t="shared" si="18"/>
        <v>0</v>
      </c>
    </row>
    <row r="1209" spans="1:14" x14ac:dyDescent="0.3">
      <c r="A1209">
        <v>1208</v>
      </c>
      <c r="B1209" t="s">
        <v>3835</v>
      </c>
      <c r="C1209" t="s">
        <v>3836</v>
      </c>
      <c r="D1209" t="s">
        <v>28</v>
      </c>
      <c r="E1209" t="s">
        <v>29</v>
      </c>
      <c r="F1209">
        <v>60</v>
      </c>
      <c r="G1209" t="s">
        <v>3837</v>
      </c>
      <c r="H1209" t="s">
        <v>2577</v>
      </c>
      <c r="I1209" t="s">
        <v>645</v>
      </c>
      <c r="J1209" s="1">
        <v>44267</v>
      </c>
      <c r="K1209">
        <v>66</v>
      </c>
      <c r="L1209" t="s">
        <v>64</v>
      </c>
      <c r="N1209">
        <f t="shared" si="18"/>
        <v>0</v>
      </c>
    </row>
    <row r="1210" spans="1:14" x14ac:dyDescent="0.3">
      <c r="A1210">
        <v>1209</v>
      </c>
      <c r="B1210" t="s">
        <v>3838</v>
      </c>
      <c r="C1210" t="s">
        <v>3839</v>
      </c>
      <c r="D1210" t="s">
        <v>51</v>
      </c>
      <c r="E1210" t="s">
        <v>16</v>
      </c>
      <c r="F1210">
        <v>90</v>
      </c>
      <c r="G1210" t="s">
        <v>3840</v>
      </c>
      <c r="H1210" t="s">
        <v>2056</v>
      </c>
      <c r="I1210" t="s">
        <v>32</v>
      </c>
      <c r="J1210" s="1">
        <v>44899</v>
      </c>
      <c r="K1210">
        <v>70</v>
      </c>
      <c r="L1210" t="s">
        <v>80</v>
      </c>
      <c r="N1210">
        <f t="shared" si="18"/>
        <v>0</v>
      </c>
    </row>
    <row r="1211" spans="1:14" x14ac:dyDescent="0.3">
      <c r="A1211">
        <v>1210</v>
      </c>
      <c r="B1211" t="s">
        <v>3841</v>
      </c>
      <c r="C1211" t="s">
        <v>50</v>
      </c>
      <c r="D1211" t="s">
        <v>41</v>
      </c>
      <c r="E1211" t="s">
        <v>16</v>
      </c>
      <c r="F1211">
        <v>30</v>
      </c>
      <c r="G1211" t="s">
        <v>3842</v>
      </c>
      <c r="H1211" t="s">
        <v>1190</v>
      </c>
      <c r="I1211" t="s">
        <v>173</v>
      </c>
      <c r="J1211" s="1">
        <v>44280</v>
      </c>
      <c r="K1211">
        <v>44</v>
      </c>
      <c r="L1211" t="s">
        <v>39</v>
      </c>
      <c r="N1211">
        <f t="shared" si="18"/>
        <v>0</v>
      </c>
    </row>
    <row r="1212" spans="1:14" x14ac:dyDescent="0.3">
      <c r="A1212">
        <v>1211</v>
      </c>
      <c r="B1212" t="s">
        <v>130</v>
      </c>
      <c r="C1212" t="s">
        <v>3843</v>
      </c>
      <c r="D1212" t="s">
        <v>28</v>
      </c>
      <c r="E1212" t="s">
        <v>29</v>
      </c>
      <c r="F1212">
        <v>60</v>
      </c>
      <c r="G1212" t="s">
        <v>3842</v>
      </c>
      <c r="H1212" t="s">
        <v>2733</v>
      </c>
      <c r="I1212" t="s">
        <v>25</v>
      </c>
      <c r="J1212" s="1">
        <v>43906</v>
      </c>
      <c r="K1212">
        <v>79</v>
      </c>
      <c r="L1212" t="s">
        <v>64</v>
      </c>
      <c r="N1212">
        <f t="shared" si="18"/>
        <v>0</v>
      </c>
    </row>
    <row r="1213" spans="1:14" x14ac:dyDescent="0.3">
      <c r="A1213">
        <v>1212</v>
      </c>
      <c r="B1213" t="s">
        <v>3844</v>
      </c>
      <c r="C1213" t="s">
        <v>3845</v>
      </c>
      <c r="D1213" t="s">
        <v>15</v>
      </c>
      <c r="E1213" t="s">
        <v>16</v>
      </c>
      <c r="F1213">
        <v>90</v>
      </c>
      <c r="G1213" t="s">
        <v>3846</v>
      </c>
      <c r="H1213" t="s">
        <v>1712</v>
      </c>
      <c r="I1213" t="s">
        <v>187</v>
      </c>
      <c r="J1213" s="1">
        <v>44321</v>
      </c>
      <c r="K1213">
        <v>88</v>
      </c>
      <c r="L1213" t="s">
        <v>54</v>
      </c>
      <c r="N1213">
        <f t="shared" si="18"/>
        <v>0</v>
      </c>
    </row>
    <row r="1214" spans="1:14" x14ac:dyDescent="0.3">
      <c r="A1214">
        <v>1213</v>
      </c>
      <c r="B1214" t="s">
        <v>3847</v>
      </c>
      <c r="C1214" t="s">
        <v>3848</v>
      </c>
      <c r="D1214" t="s">
        <v>15</v>
      </c>
      <c r="E1214" t="s">
        <v>16</v>
      </c>
      <c r="F1214">
        <v>60</v>
      </c>
      <c r="G1214" t="s">
        <v>3849</v>
      </c>
      <c r="H1214" t="s">
        <v>1772</v>
      </c>
      <c r="I1214" t="s">
        <v>178</v>
      </c>
      <c r="J1214" s="1">
        <v>43866</v>
      </c>
      <c r="K1214">
        <v>31</v>
      </c>
      <c r="L1214" t="s">
        <v>54</v>
      </c>
      <c r="N1214">
        <f t="shared" si="18"/>
        <v>0</v>
      </c>
    </row>
    <row r="1215" spans="1:14" x14ac:dyDescent="0.3">
      <c r="A1215">
        <v>1214</v>
      </c>
      <c r="B1215" t="s">
        <v>1337</v>
      </c>
      <c r="C1215" t="s">
        <v>3474</v>
      </c>
      <c r="D1215" t="s">
        <v>28</v>
      </c>
      <c r="E1215" t="s">
        <v>29</v>
      </c>
      <c r="F1215">
        <v>90</v>
      </c>
      <c r="G1215" t="s">
        <v>3850</v>
      </c>
      <c r="H1215" t="s">
        <v>3851</v>
      </c>
      <c r="I1215" t="s">
        <v>32</v>
      </c>
      <c r="J1215" s="1">
        <v>44582</v>
      </c>
      <c r="K1215">
        <v>31</v>
      </c>
      <c r="L1215" t="s">
        <v>45</v>
      </c>
      <c r="N1215">
        <f t="shared" si="18"/>
        <v>0</v>
      </c>
    </row>
    <row r="1216" spans="1:14" x14ac:dyDescent="0.3">
      <c r="A1216">
        <v>1215</v>
      </c>
      <c r="B1216" t="s">
        <v>3852</v>
      </c>
      <c r="C1216" t="s">
        <v>2995</v>
      </c>
      <c r="D1216" t="s">
        <v>15</v>
      </c>
      <c r="E1216" t="s">
        <v>16</v>
      </c>
      <c r="F1216">
        <v>30</v>
      </c>
      <c r="G1216" t="s">
        <v>3853</v>
      </c>
      <c r="H1216" t="s">
        <v>3854</v>
      </c>
      <c r="I1216" t="s">
        <v>38</v>
      </c>
      <c r="J1216" s="1">
        <v>44025</v>
      </c>
      <c r="K1216">
        <v>66</v>
      </c>
      <c r="L1216" t="s">
        <v>70</v>
      </c>
      <c r="N1216">
        <f t="shared" si="18"/>
        <v>0</v>
      </c>
    </row>
    <row r="1217" spans="1:14" x14ac:dyDescent="0.3">
      <c r="A1217">
        <v>1216</v>
      </c>
      <c r="B1217" t="s">
        <v>3855</v>
      </c>
      <c r="C1217" t="s">
        <v>2923</v>
      </c>
      <c r="D1217" t="s">
        <v>28</v>
      </c>
      <c r="E1217" t="s">
        <v>29</v>
      </c>
      <c r="F1217">
        <v>30</v>
      </c>
      <c r="G1217" t="s">
        <v>3856</v>
      </c>
      <c r="H1217" t="s">
        <v>2645</v>
      </c>
      <c r="I1217" t="s">
        <v>32</v>
      </c>
      <c r="J1217" s="1">
        <v>43844</v>
      </c>
      <c r="K1217">
        <v>8</v>
      </c>
      <c r="L1217" t="s">
        <v>80</v>
      </c>
      <c r="N1217">
        <f t="shared" si="18"/>
        <v>0</v>
      </c>
    </row>
    <row r="1218" spans="1:14" x14ac:dyDescent="0.3">
      <c r="A1218">
        <v>1217</v>
      </c>
      <c r="B1218" t="s">
        <v>3857</v>
      </c>
      <c r="C1218" t="s">
        <v>2427</v>
      </c>
      <c r="D1218" t="s">
        <v>51</v>
      </c>
      <c r="E1218" t="s">
        <v>16</v>
      </c>
      <c r="F1218">
        <v>30</v>
      </c>
      <c r="G1218" t="s">
        <v>3858</v>
      </c>
      <c r="H1218" t="s">
        <v>3859</v>
      </c>
      <c r="I1218" t="s">
        <v>124</v>
      </c>
      <c r="J1218" s="1">
        <v>44095</v>
      </c>
      <c r="K1218">
        <v>11</v>
      </c>
      <c r="L1218" t="s">
        <v>33</v>
      </c>
      <c r="N1218">
        <f t="shared" ref="N1218:N1281" si="19">COUNTBLANK(A1218:L1218)</f>
        <v>0</v>
      </c>
    </row>
    <row r="1219" spans="1:14" x14ac:dyDescent="0.3">
      <c r="A1219">
        <v>1218</v>
      </c>
      <c r="B1219" t="s">
        <v>3860</v>
      </c>
      <c r="C1219" t="s">
        <v>1999</v>
      </c>
      <c r="D1219" t="s">
        <v>15</v>
      </c>
      <c r="E1219" t="s">
        <v>16</v>
      </c>
      <c r="F1219">
        <v>30</v>
      </c>
      <c r="G1219" t="s">
        <v>3861</v>
      </c>
      <c r="H1219" t="s">
        <v>3862</v>
      </c>
      <c r="I1219" t="s">
        <v>2543</v>
      </c>
      <c r="J1219" s="1">
        <v>44301</v>
      </c>
      <c r="K1219">
        <v>50</v>
      </c>
      <c r="L1219" t="s">
        <v>80</v>
      </c>
      <c r="N1219">
        <f t="shared" si="19"/>
        <v>0</v>
      </c>
    </row>
    <row r="1220" spans="1:14" x14ac:dyDescent="0.3">
      <c r="A1220">
        <v>1219</v>
      </c>
      <c r="B1220" t="s">
        <v>3863</v>
      </c>
      <c r="C1220" t="s">
        <v>3864</v>
      </c>
      <c r="D1220" t="s">
        <v>92</v>
      </c>
      <c r="E1220" t="s">
        <v>16</v>
      </c>
      <c r="F1220">
        <v>30</v>
      </c>
      <c r="G1220" t="s">
        <v>3865</v>
      </c>
      <c r="H1220" t="s">
        <v>3866</v>
      </c>
      <c r="I1220" t="s">
        <v>32</v>
      </c>
      <c r="J1220" s="1">
        <v>44048</v>
      </c>
      <c r="K1220">
        <v>75</v>
      </c>
      <c r="L1220" t="s">
        <v>101</v>
      </c>
      <c r="N1220">
        <f t="shared" si="19"/>
        <v>0</v>
      </c>
    </row>
    <row r="1221" spans="1:14" x14ac:dyDescent="0.3">
      <c r="A1221">
        <v>1220</v>
      </c>
      <c r="B1221" t="s">
        <v>3867</v>
      </c>
      <c r="C1221" t="s">
        <v>3222</v>
      </c>
      <c r="D1221" t="s">
        <v>28</v>
      </c>
      <c r="E1221" t="s">
        <v>29</v>
      </c>
      <c r="F1221">
        <v>60</v>
      </c>
      <c r="G1221" t="s">
        <v>3868</v>
      </c>
      <c r="H1221" t="s">
        <v>424</v>
      </c>
      <c r="I1221" t="s">
        <v>425</v>
      </c>
      <c r="J1221" s="1">
        <v>44713</v>
      </c>
      <c r="K1221">
        <v>68</v>
      </c>
      <c r="L1221" t="s">
        <v>45</v>
      </c>
      <c r="N1221">
        <f t="shared" si="19"/>
        <v>0</v>
      </c>
    </row>
    <row r="1222" spans="1:14" x14ac:dyDescent="0.3">
      <c r="A1222">
        <v>1221</v>
      </c>
      <c r="B1222" t="s">
        <v>711</v>
      </c>
      <c r="C1222" t="s">
        <v>180</v>
      </c>
      <c r="D1222" t="s">
        <v>28</v>
      </c>
      <c r="E1222" t="s">
        <v>29</v>
      </c>
      <c r="F1222">
        <v>90</v>
      </c>
      <c r="G1222" t="s">
        <v>3869</v>
      </c>
      <c r="H1222" t="s">
        <v>3870</v>
      </c>
      <c r="I1222" t="s">
        <v>124</v>
      </c>
      <c r="J1222" s="1">
        <v>44251</v>
      </c>
      <c r="K1222">
        <v>76</v>
      </c>
      <c r="L1222" t="s">
        <v>33</v>
      </c>
      <c r="N1222">
        <f t="shared" si="19"/>
        <v>0</v>
      </c>
    </row>
    <row r="1223" spans="1:14" x14ac:dyDescent="0.3">
      <c r="A1223">
        <v>1222</v>
      </c>
      <c r="B1223" t="s">
        <v>3871</v>
      </c>
      <c r="C1223" t="s">
        <v>3872</v>
      </c>
      <c r="D1223" t="s">
        <v>28</v>
      </c>
      <c r="E1223" t="s">
        <v>29</v>
      </c>
      <c r="F1223">
        <v>90</v>
      </c>
      <c r="G1223" t="s">
        <v>3873</v>
      </c>
      <c r="H1223" t="s">
        <v>1764</v>
      </c>
      <c r="I1223" t="s">
        <v>124</v>
      </c>
      <c r="J1223" s="1">
        <v>44503</v>
      </c>
      <c r="K1223">
        <v>14</v>
      </c>
      <c r="L1223" t="s">
        <v>20</v>
      </c>
      <c r="N1223">
        <f t="shared" si="19"/>
        <v>0</v>
      </c>
    </row>
    <row r="1224" spans="1:14" x14ac:dyDescent="0.3">
      <c r="A1224">
        <v>1223</v>
      </c>
      <c r="B1224" t="s">
        <v>3874</v>
      </c>
      <c r="C1224" t="s">
        <v>1599</v>
      </c>
      <c r="D1224" t="s">
        <v>15</v>
      </c>
      <c r="E1224" t="s">
        <v>16</v>
      </c>
      <c r="F1224">
        <v>90</v>
      </c>
      <c r="G1224" t="s">
        <v>3875</v>
      </c>
      <c r="H1224" t="s">
        <v>3876</v>
      </c>
      <c r="I1224" t="s">
        <v>32</v>
      </c>
      <c r="J1224" s="1">
        <v>43870</v>
      </c>
      <c r="K1224">
        <v>79</v>
      </c>
      <c r="L1224" t="s">
        <v>39</v>
      </c>
      <c r="N1224">
        <f t="shared" si="19"/>
        <v>0</v>
      </c>
    </row>
    <row r="1225" spans="1:14" x14ac:dyDescent="0.3">
      <c r="A1225">
        <v>1224</v>
      </c>
      <c r="B1225" t="s">
        <v>3877</v>
      </c>
      <c r="C1225" t="s">
        <v>1058</v>
      </c>
      <c r="D1225" t="s">
        <v>15</v>
      </c>
      <c r="E1225" t="s">
        <v>16</v>
      </c>
      <c r="F1225">
        <v>30</v>
      </c>
      <c r="G1225" t="s">
        <v>3878</v>
      </c>
      <c r="H1225" t="s">
        <v>1945</v>
      </c>
      <c r="I1225" t="s">
        <v>32</v>
      </c>
      <c r="J1225" s="1">
        <v>44029</v>
      </c>
      <c r="K1225">
        <v>77</v>
      </c>
      <c r="L1225" t="s">
        <v>54</v>
      </c>
      <c r="N1225">
        <f t="shared" si="19"/>
        <v>0</v>
      </c>
    </row>
    <row r="1226" spans="1:14" x14ac:dyDescent="0.3">
      <c r="A1226">
        <v>1225</v>
      </c>
      <c r="B1226" t="s">
        <v>3877</v>
      </c>
      <c r="C1226" t="s">
        <v>1058</v>
      </c>
      <c r="D1226" t="s">
        <v>15</v>
      </c>
      <c r="E1226" t="s">
        <v>16</v>
      </c>
      <c r="F1226">
        <v>30</v>
      </c>
      <c r="G1226" t="s">
        <v>3878</v>
      </c>
      <c r="H1226" t="s">
        <v>1945</v>
      </c>
      <c r="I1226" t="s">
        <v>32</v>
      </c>
      <c r="J1226" s="1">
        <v>44029</v>
      </c>
      <c r="K1226">
        <v>77</v>
      </c>
      <c r="L1226" t="s">
        <v>54</v>
      </c>
      <c r="N1226">
        <f t="shared" si="19"/>
        <v>0</v>
      </c>
    </row>
    <row r="1227" spans="1:14" x14ac:dyDescent="0.3">
      <c r="A1227">
        <v>1226</v>
      </c>
      <c r="B1227" t="s">
        <v>309</v>
      </c>
      <c r="C1227" t="s">
        <v>3460</v>
      </c>
      <c r="D1227" t="s">
        <v>28</v>
      </c>
      <c r="E1227" t="s">
        <v>29</v>
      </c>
      <c r="F1227">
        <v>90</v>
      </c>
      <c r="G1227" t="s">
        <v>3879</v>
      </c>
      <c r="H1227" t="s">
        <v>2965</v>
      </c>
      <c r="I1227" t="s">
        <v>25</v>
      </c>
      <c r="J1227" s="1">
        <v>44240</v>
      </c>
      <c r="K1227">
        <v>87</v>
      </c>
      <c r="L1227" t="s">
        <v>39</v>
      </c>
      <c r="N1227">
        <f t="shared" si="19"/>
        <v>0</v>
      </c>
    </row>
    <row r="1228" spans="1:14" x14ac:dyDescent="0.3">
      <c r="A1228">
        <v>1227</v>
      </c>
      <c r="B1228" t="s">
        <v>3880</v>
      </c>
      <c r="C1228" t="s">
        <v>788</v>
      </c>
      <c r="D1228" t="s">
        <v>28</v>
      </c>
      <c r="E1228" t="s">
        <v>29</v>
      </c>
      <c r="F1228">
        <v>60</v>
      </c>
      <c r="G1228" t="s">
        <v>3881</v>
      </c>
      <c r="H1228" t="s">
        <v>3882</v>
      </c>
      <c r="I1228" t="s">
        <v>38</v>
      </c>
      <c r="J1228" s="1">
        <v>44434</v>
      </c>
      <c r="K1228">
        <v>95</v>
      </c>
      <c r="L1228" t="s">
        <v>159</v>
      </c>
      <c r="N1228">
        <f t="shared" si="19"/>
        <v>0</v>
      </c>
    </row>
    <row r="1229" spans="1:14" x14ac:dyDescent="0.3">
      <c r="A1229">
        <v>1228</v>
      </c>
      <c r="B1229" t="s">
        <v>3883</v>
      </c>
      <c r="C1229" t="s">
        <v>3884</v>
      </c>
      <c r="D1229" t="s">
        <v>51</v>
      </c>
      <c r="E1229" t="s">
        <v>16</v>
      </c>
      <c r="F1229">
        <v>60</v>
      </c>
      <c r="G1229" t="s">
        <v>3885</v>
      </c>
      <c r="H1229" t="s">
        <v>279</v>
      </c>
      <c r="I1229" t="s">
        <v>213</v>
      </c>
      <c r="J1229" s="1">
        <v>44072</v>
      </c>
      <c r="K1229">
        <v>32</v>
      </c>
      <c r="L1229" t="s">
        <v>159</v>
      </c>
      <c r="N1229">
        <f t="shared" si="19"/>
        <v>0</v>
      </c>
    </row>
    <row r="1230" spans="1:14" x14ac:dyDescent="0.3">
      <c r="A1230">
        <v>1229</v>
      </c>
      <c r="B1230" t="s">
        <v>3886</v>
      </c>
      <c r="C1230" t="s">
        <v>3887</v>
      </c>
      <c r="D1230" t="s">
        <v>51</v>
      </c>
      <c r="E1230" t="s">
        <v>16</v>
      </c>
      <c r="F1230">
        <v>90</v>
      </c>
      <c r="G1230" t="s">
        <v>3888</v>
      </c>
      <c r="H1230" t="s">
        <v>400</v>
      </c>
      <c r="I1230" t="s">
        <v>401</v>
      </c>
      <c r="J1230" s="1">
        <v>44563</v>
      </c>
      <c r="K1230">
        <v>46</v>
      </c>
      <c r="L1230" t="s">
        <v>70</v>
      </c>
      <c r="N1230">
        <f t="shared" si="19"/>
        <v>0</v>
      </c>
    </row>
    <row r="1231" spans="1:14" x14ac:dyDescent="0.3">
      <c r="A1231">
        <v>1230</v>
      </c>
      <c r="B1231" t="s">
        <v>3889</v>
      </c>
      <c r="C1231" t="s">
        <v>3588</v>
      </c>
      <c r="D1231" t="s">
        <v>51</v>
      </c>
      <c r="E1231" t="s">
        <v>16</v>
      </c>
      <c r="F1231">
        <v>60</v>
      </c>
      <c r="G1231" t="s">
        <v>3890</v>
      </c>
      <c r="H1231" t="s">
        <v>3891</v>
      </c>
      <c r="I1231" t="s">
        <v>124</v>
      </c>
      <c r="J1231" s="1">
        <v>44004</v>
      </c>
      <c r="K1231">
        <v>30</v>
      </c>
      <c r="L1231" t="s">
        <v>101</v>
      </c>
      <c r="N1231">
        <f t="shared" si="19"/>
        <v>0</v>
      </c>
    </row>
    <row r="1232" spans="1:14" x14ac:dyDescent="0.3">
      <c r="A1232">
        <v>1231</v>
      </c>
      <c r="B1232" t="s">
        <v>3889</v>
      </c>
      <c r="C1232" t="s">
        <v>3588</v>
      </c>
      <c r="D1232" t="s">
        <v>51</v>
      </c>
      <c r="E1232" t="s">
        <v>16</v>
      </c>
      <c r="F1232">
        <v>60</v>
      </c>
      <c r="G1232" t="s">
        <v>3890</v>
      </c>
      <c r="H1232" t="s">
        <v>3891</v>
      </c>
      <c r="I1232" t="s">
        <v>124</v>
      </c>
      <c r="J1232" s="1">
        <v>44004</v>
      </c>
      <c r="K1232">
        <v>30</v>
      </c>
      <c r="L1232" t="s">
        <v>101</v>
      </c>
      <c r="N1232">
        <f t="shared" si="19"/>
        <v>0</v>
      </c>
    </row>
    <row r="1233" spans="1:14" x14ac:dyDescent="0.3">
      <c r="A1233">
        <v>1232</v>
      </c>
      <c r="B1233" t="s">
        <v>3140</v>
      </c>
      <c r="C1233" t="s">
        <v>3892</v>
      </c>
      <c r="D1233" t="s">
        <v>28</v>
      </c>
      <c r="E1233" t="s">
        <v>29</v>
      </c>
      <c r="F1233">
        <v>90</v>
      </c>
      <c r="G1233" t="s">
        <v>3893</v>
      </c>
      <c r="H1233" t="s">
        <v>3894</v>
      </c>
      <c r="I1233" t="s">
        <v>110</v>
      </c>
      <c r="J1233" s="1">
        <v>44575</v>
      </c>
      <c r="K1233">
        <v>105</v>
      </c>
      <c r="L1233" t="s">
        <v>20</v>
      </c>
      <c r="N1233">
        <f t="shared" si="19"/>
        <v>0</v>
      </c>
    </row>
    <row r="1234" spans="1:14" x14ac:dyDescent="0.3">
      <c r="A1234">
        <v>1233</v>
      </c>
      <c r="B1234" t="s">
        <v>3895</v>
      </c>
      <c r="C1234" t="s">
        <v>1588</v>
      </c>
      <c r="D1234" t="s">
        <v>15</v>
      </c>
      <c r="E1234" t="s">
        <v>16</v>
      </c>
      <c r="F1234">
        <v>90</v>
      </c>
      <c r="G1234" t="s">
        <v>3896</v>
      </c>
      <c r="H1234" t="s">
        <v>3897</v>
      </c>
      <c r="I1234" t="s">
        <v>3898</v>
      </c>
      <c r="J1234" s="1">
        <v>44391</v>
      </c>
      <c r="K1234">
        <v>2</v>
      </c>
      <c r="L1234" t="s">
        <v>33</v>
      </c>
      <c r="N1234">
        <f t="shared" si="19"/>
        <v>0</v>
      </c>
    </row>
    <row r="1235" spans="1:14" x14ac:dyDescent="0.3">
      <c r="A1235">
        <v>1234</v>
      </c>
      <c r="B1235" t="s">
        <v>3899</v>
      </c>
      <c r="C1235" t="s">
        <v>3900</v>
      </c>
      <c r="D1235" t="s">
        <v>15</v>
      </c>
      <c r="E1235" t="s">
        <v>16</v>
      </c>
      <c r="F1235">
        <v>30</v>
      </c>
      <c r="G1235" t="s">
        <v>3901</v>
      </c>
      <c r="H1235" t="s">
        <v>123</v>
      </c>
      <c r="I1235" t="s">
        <v>124</v>
      </c>
      <c r="J1235" s="1">
        <v>44219</v>
      </c>
      <c r="K1235">
        <v>33</v>
      </c>
      <c r="L1235" t="s">
        <v>39</v>
      </c>
      <c r="N1235">
        <f t="shared" si="19"/>
        <v>0</v>
      </c>
    </row>
    <row r="1236" spans="1:14" x14ac:dyDescent="0.3">
      <c r="A1236">
        <v>1235</v>
      </c>
      <c r="B1236" t="s">
        <v>3902</v>
      </c>
      <c r="C1236" t="s">
        <v>976</v>
      </c>
      <c r="D1236" t="s">
        <v>28</v>
      </c>
      <c r="E1236" t="s">
        <v>29</v>
      </c>
      <c r="F1236">
        <v>90</v>
      </c>
      <c r="G1236" t="s">
        <v>3903</v>
      </c>
      <c r="H1236" t="s">
        <v>3041</v>
      </c>
      <c r="I1236" t="s">
        <v>124</v>
      </c>
      <c r="J1236" s="1">
        <v>44555</v>
      </c>
      <c r="K1236">
        <v>80</v>
      </c>
      <c r="L1236" t="s">
        <v>101</v>
      </c>
      <c r="N1236">
        <f t="shared" si="19"/>
        <v>0</v>
      </c>
    </row>
    <row r="1237" spans="1:14" x14ac:dyDescent="0.3">
      <c r="A1237">
        <v>1236</v>
      </c>
      <c r="B1237" t="s">
        <v>3904</v>
      </c>
      <c r="C1237" t="s">
        <v>3905</v>
      </c>
      <c r="D1237" t="s">
        <v>92</v>
      </c>
      <c r="E1237" t="s">
        <v>16</v>
      </c>
      <c r="F1237">
        <v>30</v>
      </c>
      <c r="G1237" t="s">
        <v>3906</v>
      </c>
      <c r="H1237" t="s">
        <v>2172</v>
      </c>
      <c r="I1237" t="s">
        <v>32</v>
      </c>
      <c r="J1237" s="1">
        <v>43888</v>
      </c>
      <c r="K1237">
        <v>8</v>
      </c>
      <c r="L1237" t="s">
        <v>101</v>
      </c>
      <c r="N1237">
        <f t="shared" si="19"/>
        <v>0</v>
      </c>
    </row>
    <row r="1238" spans="1:14" x14ac:dyDescent="0.3">
      <c r="A1238">
        <v>1237</v>
      </c>
      <c r="B1238" t="s">
        <v>3124</v>
      </c>
      <c r="C1238" t="s">
        <v>3907</v>
      </c>
      <c r="D1238" t="s">
        <v>28</v>
      </c>
      <c r="E1238" t="s">
        <v>29</v>
      </c>
      <c r="F1238">
        <v>90</v>
      </c>
      <c r="G1238" t="s">
        <v>3908</v>
      </c>
      <c r="H1238" t="s">
        <v>1505</v>
      </c>
      <c r="I1238" t="s">
        <v>32</v>
      </c>
      <c r="J1238" s="1">
        <v>44177</v>
      </c>
      <c r="K1238">
        <v>72</v>
      </c>
      <c r="L1238" t="s">
        <v>33</v>
      </c>
      <c r="N1238">
        <f t="shared" si="19"/>
        <v>0</v>
      </c>
    </row>
    <row r="1239" spans="1:14" x14ac:dyDescent="0.3">
      <c r="A1239">
        <v>1238</v>
      </c>
      <c r="B1239" t="s">
        <v>994</v>
      </c>
      <c r="C1239" t="s">
        <v>2485</v>
      </c>
      <c r="D1239" t="s">
        <v>28</v>
      </c>
      <c r="E1239" t="s">
        <v>29</v>
      </c>
      <c r="F1239">
        <v>60</v>
      </c>
      <c r="G1239" t="s">
        <v>3908</v>
      </c>
      <c r="H1239" t="s">
        <v>3909</v>
      </c>
      <c r="I1239" t="s">
        <v>32</v>
      </c>
      <c r="J1239" s="1">
        <v>44899</v>
      </c>
      <c r="K1239">
        <v>79</v>
      </c>
      <c r="L1239" t="s">
        <v>54</v>
      </c>
      <c r="N1239">
        <f t="shared" si="19"/>
        <v>0</v>
      </c>
    </row>
    <row r="1240" spans="1:14" x14ac:dyDescent="0.3">
      <c r="A1240">
        <v>1239</v>
      </c>
      <c r="B1240" t="s">
        <v>3910</v>
      </c>
      <c r="C1240" t="s">
        <v>3911</v>
      </c>
      <c r="D1240" t="s">
        <v>28</v>
      </c>
      <c r="E1240" t="s">
        <v>29</v>
      </c>
      <c r="F1240">
        <v>90</v>
      </c>
      <c r="G1240" t="s">
        <v>3912</v>
      </c>
      <c r="H1240" t="s">
        <v>2498</v>
      </c>
      <c r="I1240" t="s">
        <v>913</v>
      </c>
      <c r="J1240" s="1">
        <v>44512</v>
      </c>
      <c r="K1240">
        <v>74</v>
      </c>
      <c r="L1240" t="s">
        <v>33</v>
      </c>
      <c r="N1240">
        <f t="shared" si="19"/>
        <v>0</v>
      </c>
    </row>
    <row r="1241" spans="1:14" x14ac:dyDescent="0.3">
      <c r="A1241">
        <v>1240</v>
      </c>
      <c r="B1241" t="s">
        <v>2605</v>
      </c>
      <c r="C1241" t="s">
        <v>3913</v>
      </c>
      <c r="D1241" t="s">
        <v>15</v>
      </c>
      <c r="E1241" t="s">
        <v>16</v>
      </c>
      <c r="F1241">
        <v>90</v>
      </c>
      <c r="G1241" t="s">
        <v>3914</v>
      </c>
      <c r="H1241" t="s">
        <v>3915</v>
      </c>
      <c r="I1241" t="s">
        <v>173</v>
      </c>
      <c r="J1241" s="1">
        <v>44480</v>
      </c>
      <c r="K1241">
        <v>28</v>
      </c>
      <c r="L1241" t="s">
        <v>159</v>
      </c>
      <c r="N1241">
        <f t="shared" si="19"/>
        <v>0</v>
      </c>
    </row>
    <row r="1242" spans="1:14" x14ac:dyDescent="0.3">
      <c r="A1242">
        <v>1241</v>
      </c>
      <c r="B1242" t="s">
        <v>3916</v>
      </c>
      <c r="C1242" t="s">
        <v>3917</v>
      </c>
      <c r="D1242" t="s">
        <v>15</v>
      </c>
      <c r="E1242" t="s">
        <v>16</v>
      </c>
      <c r="F1242">
        <v>90</v>
      </c>
      <c r="G1242" t="s">
        <v>3918</v>
      </c>
      <c r="H1242" t="s">
        <v>302</v>
      </c>
      <c r="I1242" t="s">
        <v>303</v>
      </c>
      <c r="J1242" s="1">
        <v>44876</v>
      </c>
      <c r="K1242">
        <v>38</v>
      </c>
      <c r="L1242" t="s">
        <v>159</v>
      </c>
      <c r="N1242">
        <f t="shared" si="19"/>
        <v>0</v>
      </c>
    </row>
    <row r="1243" spans="1:14" x14ac:dyDescent="0.3">
      <c r="A1243">
        <v>1242</v>
      </c>
      <c r="B1243" t="s">
        <v>3919</v>
      </c>
      <c r="C1243" t="s">
        <v>3920</v>
      </c>
      <c r="D1243" t="s">
        <v>51</v>
      </c>
      <c r="E1243" t="s">
        <v>16</v>
      </c>
      <c r="F1243">
        <v>30</v>
      </c>
      <c r="G1243" t="s">
        <v>3921</v>
      </c>
      <c r="H1243" t="s">
        <v>2284</v>
      </c>
      <c r="I1243" t="s">
        <v>32</v>
      </c>
      <c r="J1243" s="1">
        <v>44083</v>
      </c>
      <c r="K1243">
        <v>22</v>
      </c>
      <c r="L1243" t="s">
        <v>80</v>
      </c>
      <c r="N1243">
        <f t="shared" si="19"/>
        <v>0</v>
      </c>
    </row>
    <row r="1244" spans="1:14" x14ac:dyDescent="0.3">
      <c r="A1244">
        <v>1243</v>
      </c>
      <c r="B1244" t="s">
        <v>1236</v>
      </c>
      <c r="C1244" t="s">
        <v>3922</v>
      </c>
      <c r="D1244" t="s">
        <v>15</v>
      </c>
      <c r="E1244" t="s">
        <v>16</v>
      </c>
      <c r="F1244">
        <v>90</v>
      </c>
      <c r="G1244" t="s">
        <v>3923</v>
      </c>
      <c r="H1244" t="s">
        <v>1716</v>
      </c>
      <c r="I1244" t="s">
        <v>425</v>
      </c>
      <c r="J1244" s="1">
        <v>43831</v>
      </c>
      <c r="K1244">
        <v>14</v>
      </c>
      <c r="L1244" t="s">
        <v>39</v>
      </c>
      <c r="N1244">
        <f t="shared" si="19"/>
        <v>0</v>
      </c>
    </row>
    <row r="1245" spans="1:14" x14ac:dyDescent="0.3">
      <c r="A1245">
        <v>1244</v>
      </c>
      <c r="B1245" t="s">
        <v>3924</v>
      </c>
      <c r="C1245" t="s">
        <v>2928</v>
      </c>
      <c r="D1245" t="s">
        <v>15</v>
      </c>
      <c r="E1245" t="s">
        <v>16</v>
      </c>
      <c r="F1245">
        <v>90</v>
      </c>
      <c r="G1245" t="s">
        <v>3925</v>
      </c>
      <c r="H1245" t="s">
        <v>726</v>
      </c>
      <c r="I1245" t="s">
        <v>32</v>
      </c>
      <c r="J1245" s="1">
        <v>44001</v>
      </c>
      <c r="K1245">
        <v>29</v>
      </c>
      <c r="L1245" t="s">
        <v>70</v>
      </c>
      <c r="N1245">
        <f t="shared" si="19"/>
        <v>0</v>
      </c>
    </row>
    <row r="1246" spans="1:14" x14ac:dyDescent="0.3">
      <c r="A1246">
        <v>1245</v>
      </c>
      <c r="B1246" t="s">
        <v>1327</v>
      </c>
      <c r="C1246" t="s">
        <v>3357</v>
      </c>
      <c r="D1246" t="s">
        <v>28</v>
      </c>
      <c r="E1246" t="s">
        <v>29</v>
      </c>
      <c r="F1246">
        <v>60</v>
      </c>
      <c r="G1246" t="s">
        <v>3926</v>
      </c>
      <c r="H1246" t="s">
        <v>3224</v>
      </c>
      <c r="I1246" t="s">
        <v>2022</v>
      </c>
      <c r="J1246" s="1">
        <v>44583</v>
      </c>
      <c r="K1246">
        <v>54</v>
      </c>
      <c r="L1246" t="s">
        <v>33</v>
      </c>
      <c r="N1246">
        <f t="shared" si="19"/>
        <v>0</v>
      </c>
    </row>
    <row r="1247" spans="1:14" x14ac:dyDescent="0.3">
      <c r="A1247">
        <v>1246</v>
      </c>
      <c r="B1247" t="s">
        <v>3927</v>
      </c>
      <c r="C1247" t="s">
        <v>3928</v>
      </c>
      <c r="D1247" t="s">
        <v>117</v>
      </c>
      <c r="E1247" t="s">
        <v>29</v>
      </c>
      <c r="F1247">
        <v>90</v>
      </c>
      <c r="G1247" t="s">
        <v>3929</v>
      </c>
      <c r="H1247" t="s">
        <v>890</v>
      </c>
      <c r="I1247" t="s">
        <v>178</v>
      </c>
      <c r="J1247" s="1">
        <v>44911</v>
      </c>
      <c r="K1247">
        <v>19</v>
      </c>
      <c r="L1247" t="s">
        <v>80</v>
      </c>
      <c r="N1247">
        <f t="shared" si="19"/>
        <v>0</v>
      </c>
    </row>
    <row r="1248" spans="1:14" x14ac:dyDescent="0.3">
      <c r="A1248">
        <v>1247</v>
      </c>
      <c r="B1248" t="s">
        <v>774</v>
      </c>
      <c r="C1248" t="s">
        <v>3930</v>
      </c>
      <c r="D1248" t="s">
        <v>28</v>
      </c>
      <c r="E1248" t="s">
        <v>29</v>
      </c>
      <c r="F1248">
        <v>30</v>
      </c>
      <c r="G1248" t="s">
        <v>3931</v>
      </c>
      <c r="H1248" t="s">
        <v>3932</v>
      </c>
      <c r="I1248" t="s">
        <v>32</v>
      </c>
      <c r="J1248" s="1">
        <v>44308</v>
      </c>
      <c r="K1248">
        <v>56</v>
      </c>
      <c r="L1248" t="s">
        <v>70</v>
      </c>
      <c r="N1248">
        <f t="shared" si="19"/>
        <v>0</v>
      </c>
    </row>
    <row r="1249" spans="1:14" x14ac:dyDescent="0.3">
      <c r="A1249">
        <v>1248</v>
      </c>
      <c r="B1249" t="s">
        <v>2086</v>
      </c>
      <c r="C1249" t="s">
        <v>3933</v>
      </c>
      <c r="D1249" t="s">
        <v>28</v>
      </c>
      <c r="E1249" t="s">
        <v>29</v>
      </c>
      <c r="F1249">
        <v>90</v>
      </c>
      <c r="G1249" t="s">
        <v>3934</v>
      </c>
      <c r="H1249" t="s">
        <v>776</v>
      </c>
      <c r="I1249" t="s">
        <v>777</v>
      </c>
      <c r="J1249" s="1">
        <v>44890</v>
      </c>
      <c r="K1249">
        <v>93</v>
      </c>
      <c r="L1249" t="s">
        <v>70</v>
      </c>
      <c r="N1249">
        <f t="shared" si="19"/>
        <v>0</v>
      </c>
    </row>
    <row r="1250" spans="1:14" x14ac:dyDescent="0.3">
      <c r="A1250">
        <v>1249</v>
      </c>
      <c r="B1250" t="s">
        <v>2412</v>
      </c>
      <c r="C1250" t="s">
        <v>3935</v>
      </c>
      <c r="D1250" t="s">
        <v>28</v>
      </c>
      <c r="E1250" t="s">
        <v>29</v>
      </c>
      <c r="F1250">
        <v>30</v>
      </c>
      <c r="G1250" t="s">
        <v>3936</v>
      </c>
      <c r="H1250" t="s">
        <v>1940</v>
      </c>
      <c r="I1250" t="s">
        <v>294</v>
      </c>
      <c r="J1250" s="1">
        <v>44115</v>
      </c>
      <c r="K1250">
        <v>75</v>
      </c>
      <c r="L1250" t="s">
        <v>101</v>
      </c>
      <c r="N1250">
        <f t="shared" si="19"/>
        <v>0</v>
      </c>
    </row>
    <row r="1251" spans="1:14" x14ac:dyDescent="0.3">
      <c r="A1251">
        <v>1250</v>
      </c>
      <c r="B1251" t="s">
        <v>3937</v>
      </c>
      <c r="C1251" t="s">
        <v>3938</v>
      </c>
      <c r="D1251" t="s">
        <v>51</v>
      </c>
      <c r="E1251" t="s">
        <v>16</v>
      </c>
      <c r="F1251">
        <v>90</v>
      </c>
      <c r="G1251" t="s">
        <v>3939</v>
      </c>
      <c r="H1251" t="s">
        <v>24</v>
      </c>
      <c r="I1251" t="s">
        <v>25</v>
      </c>
      <c r="J1251" s="1">
        <v>43853</v>
      </c>
      <c r="K1251">
        <v>76</v>
      </c>
      <c r="L1251" t="s">
        <v>70</v>
      </c>
      <c r="N1251">
        <f t="shared" si="19"/>
        <v>0</v>
      </c>
    </row>
    <row r="1252" spans="1:14" x14ac:dyDescent="0.3">
      <c r="A1252">
        <v>1251</v>
      </c>
      <c r="B1252" t="s">
        <v>3937</v>
      </c>
      <c r="C1252" t="s">
        <v>3938</v>
      </c>
      <c r="D1252" t="s">
        <v>51</v>
      </c>
      <c r="E1252" t="s">
        <v>16</v>
      </c>
      <c r="F1252">
        <v>90</v>
      </c>
      <c r="G1252" t="s">
        <v>3939</v>
      </c>
      <c r="H1252" t="s">
        <v>24</v>
      </c>
      <c r="I1252" t="s">
        <v>25</v>
      </c>
      <c r="J1252" s="1">
        <v>43853</v>
      </c>
      <c r="K1252">
        <v>76</v>
      </c>
      <c r="L1252" t="s">
        <v>70</v>
      </c>
      <c r="N1252">
        <f t="shared" si="19"/>
        <v>0</v>
      </c>
    </row>
    <row r="1253" spans="1:14" x14ac:dyDescent="0.3">
      <c r="A1253">
        <v>1252</v>
      </c>
      <c r="B1253" t="s">
        <v>3940</v>
      </c>
      <c r="C1253" t="s">
        <v>3941</v>
      </c>
      <c r="D1253" t="s">
        <v>28</v>
      </c>
      <c r="E1253" t="s">
        <v>29</v>
      </c>
      <c r="F1253">
        <v>30</v>
      </c>
      <c r="G1253" t="s">
        <v>3939</v>
      </c>
      <c r="H1253" t="s">
        <v>3942</v>
      </c>
      <c r="I1253" t="s">
        <v>294</v>
      </c>
      <c r="J1253" s="1">
        <v>44367</v>
      </c>
      <c r="K1253">
        <v>87</v>
      </c>
      <c r="L1253" t="s">
        <v>80</v>
      </c>
      <c r="N1253">
        <f t="shared" si="19"/>
        <v>0</v>
      </c>
    </row>
    <row r="1254" spans="1:14" x14ac:dyDescent="0.3">
      <c r="A1254">
        <v>1253</v>
      </c>
      <c r="B1254" t="s">
        <v>3943</v>
      </c>
      <c r="C1254" t="s">
        <v>3944</v>
      </c>
      <c r="D1254" t="s">
        <v>28</v>
      </c>
      <c r="E1254" t="s">
        <v>29</v>
      </c>
      <c r="F1254">
        <v>90</v>
      </c>
      <c r="G1254" t="s">
        <v>3945</v>
      </c>
      <c r="H1254" t="s">
        <v>3044</v>
      </c>
      <c r="I1254" t="s">
        <v>1413</v>
      </c>
      <c r="J1254" s="1">
        <v>44675</v>
      </c>
      <c r="K1254">
        <v>29</v>
      </c>
      <c r="L1254" t="s">
        <v>159</v>
      </c>
      <c r="N1254">
        <f t="shared" si="19"/>
        <v>0</v>
      </c>
    </row>
    <row r="1255" spans="1:14" x14ac:dyDescent="0.3">
      <c r="A1255">
        <v>1254</v>
      </c>
      <c r="B1255" t="s">
        <v>3946</v>
      </c>
      <c r="C1255" t="s">
        <v>3947</v>
      </c>
      <c r="D1255" t="s">
        <v>28</v>
      </c>
      <c r="E1255" t="s">
        <v>29</v>
      </c>
      <c r="F1255">
        <v>60</v>
      </c>
      <c r="G1255" t="s">
        <v>3948</v>
      </c>
      <c r="H1255" t="s">
        <v>1956</v>
      </c>
      <c r="I1255" t="s">
        <v>32</v>
      </c>
      <c r="J1255" s="1">
        <v>44610</v>
      </c>
      <c r="K1255">
        <v>64</v>
      </c>
      <c r="L1255" t="s">
        <v>54</v>
      </c>
      <c r="N1255">
        <f t="shared" si="19"/>
        <v>0</v>
      </c>
    </row>
    <row r="1256" spans="1:14" x14ac:dyDescent="0.3">
      <c r="A1256">
        <v>1255</v>
      </c>
      <c r="B1256" t="s">
        <v>3949</v>
      </c>
      <c r="C1256" t="s">
        <v>3744</v>
      </c>
      <c r="D1256" t="s">
        <v>15</v>
      </c>
      <c r="E1256" t="s">
        <v>16</v>
      </c>
      <c r="F1256">
        <v>60</v>
      </c>
      <c r="G1256" t="s">
        <v>3950</v>
      </c>
      <c r="H1256" t="s">
        <v>3951</v>
      </c>
      <c r="I1256" t="s">
        <v>1576</v>
      </c>
      <c r="J1256" s="1">
        <v>44580</v>
      </c>
      <c r="K1256">
        <v>31</v>
      </c>
      <c r="L1256" t="s">
        <v>54</v>
      </c>
      <c r="N1256">
        <f t="shared" si="19"/>
        <v>0</v>
      </c>
    </row>
    <row r="1257" spans="1:14" x14ac:dyDescent="0.3">
      <c r="A1257">
        <v>1256</v>
      </c>
      <c r="B1257" t="s">
        <v>3952</v>
      </c>
      <c r="C1257" t="s">
        <v>3953</v>
      </c>
      <c r="D1257" t="s">
        <v>28</v>
      </c>
      <c r="E1257" t="s">
        <v>29</v>
      </c>
      <c r="F1257">
        <v>30</v>
      </c>
      <c r="G1257" t="s">
        <v>3954</v>
      </c>
      <c r="H1257" t="s">
        <v>1457</v>
      </c>
      <c r="I1257" t="s">
        <v>187</v>
      </c>
      <c r="J1257" s="1">
        <v>44405</v>
      </c>
      <c r="K1257">
        <v>85</v>
      </c>
      <c r="L1257" t="s">
        <v>70</v>
      </c>
      <c r="N1257">
        <f t="shared" si="19"/>
        <v>0</v>
      </c>
    </row>
    <row r="1258" spans="1:14" x14ac:dyDescent="0.3">
      <c r="A1258">
        <v>1257</v>
      </c>
      <c r="B1258" t="s">
        <v>3955</v>
      </c>
      <c r="C1258" t="s">
        <v>3956</v>
      </c>
      <c r="D1258" t="s">
        <v>41</v>
      </c>
      <c r="E1258" t="s">
        <v>16</v>
      </c>
      <c r="F1258">
        <v>90</v>
      </c>
      <c r="G1258" t="s">
        <v>3957</v>
      </c>
      <c r="H1258" t="s">
        <v>3958</v>
      </c>
      <c r="I1258" t="s">
        <v>32</v>
      </c>
      <c r="J1258" s="1">
        <v>44694</v>
      </c>
      <c r="K1258">
        <v>36</v>
      </c>
      <c r="L1258" t="s">
        <v>45</v>
      </c>
      <c r="N1258">
        <f t="shared" si="19"/>
        <v>0</v>
      </c>
    </row>
    <row r="1259" spans="1:14" x14ac:dyDescent="0.3">
      <c r="A1259">
        <v>1258</v>
      </c>
      <c r="B1259" t="s">
        <v>3959</v>
      </c>
      <c r="C1259" t="s">
        <v>422</v>
      </c>
      <c r="D1259" t="s">
        <v>28</v>
      </c>
      <c r="E1259" t="s">
        <v>29</v>
      </c>
      <c r="F1259">
        <v>90</v>
      </c>
      <c r="G1259" t="s">
        <v>3960</v>
      </c>
      <c r="H1259" t="s">
        <v>2893</v>
      </c>
      <c r="I1259" t="s">
        <v>32</v>
      </c>
      <c r="J1259" s="1">
        <v>44395</v>
      </c>
      <c r="K1259">
        <v>54</v>
      </c>
      <c r="L1259" t="s">
        <v>101</v>
      </c>
      <c r="N1259">
        <f t="shared" si="19"/>
        <v>0</v>
      </c>
    </row>
    <row r="1260" spans="1:14" x14ac:dyDescent="0.3">
      <c r="A1260">
        <v>1259</v>
      </c>
      <c r="B1260" t="s">
        <v>179</v>
      </c>
      <c r="C1260" t="s">
        <v>1179</v>
      </c>
      <c r="D1260" t="s">
        <v>28</v>
      </c>
      <c r="E1260" t="s">
        <v>29</v>
      </c>
      <c r="F1260">
        <v>30</v>
      </c>
      <c r="G1260" t="s">
        <v>3961</v>
      </c>
      <c r="H1260" t="s">
        <v>1374</v>
      </c>
      <c r="I1260" t="s">
        <v>294</v>
      </c>
      <c r="J1260" s="1">
        <v>43910</v>
      </c>
      <c r="K1260">
        <v>38</v>
      </c>
      <c r="L1260" t="s">
        <v>101</v>
      </c>
      <c r="N1260">
        <f t="shared" si="19"/>
        <v>0</v>
      </c>
    </row>
    <row r="1261" spans="1:14" x14ac:dyDescent="0.3">
      <c r="A1261">
        <v>1260</v>
      </c>
      <c r="B1261" t="s">
        <v>3962</v>
      </c>
      <c r="C1261" t="s">
        <v>281</v>
      </c>
      <c r="D1261" t="s">
        <v>28</v>
      </c>
      <c r="E1261" t="s">
        <v>29</v>
      </c>
      <c r="F1261">
        <v>30</v>
      </c>
      <c r="G1261" t="s">
        <v>3961</v>
      </c>
      <c r="H1261" t="s">
        <v>2633</v>
      </c>
      <c r="I1261" t="s">
        <v>32</v>
      </c>
      <c r="J1261" s="1">
        <v>44522</v>
      </c>
      <c r="K1261">
        <v>35</v>
      </c>
      <c r="L1261" t="s">
        <v>39</v>
      </c>
      <c r="N1261">
        <f t="shared" si="19"/>
        <v>0</v>
      </c>
    </row>
    <row r="1262" spans="1:14" x14ac:dyDescent="0.3">
      <c r="A1262">
        <v>1261</v>
      </c>
      <c r="B1262" t="s">
        <v>3963</v>
      </c>
      <c r="C1262" t="s">
        <v>1010</v>
      </c>
      <c r="D1262" t="s">
        <v>51</v>
      </c>
      <c r="E1262" t="s">
        <v>16</v>
      </c>
      <c r="F1262">
        <v>90</v>
      </c>
      <c r="G1262" t="s">
        <v>3964</v>
      </c>
      <c r="H1262" t="s">
        <v>849</v>
      </c>
      <c r="I1262" t="s">
        <v>124</v>
      </c>
      <c r="J1262" s="1">
        <v>44469</v>
      </c>
      <c r="K1262">
        <v>26</v>
      </c>
      <c r="L1262" t="s">
        <v>70</v>
      </c>
      <c r="N1262">
        <f t="shared" si="19"/>
        <v>0</v>
      </c>
    </row>
    <row r="1263" spans="1:14" x14ac:dyDescent="0.3">
      <c r="A1263">
        <v>1262</v>
      </c>
      <c r="B1263" t="s">
        <v>3740</v>
      </c>
      <c r="C1263" t="s">
        <v>3965</v>
      </c>
      <c r="D1263" t="s">
        <v>15</v>
      </c>
      <c r="E1263" t="s">
        <v>16</v>
      </c>
      <c r="F1263">
        <v>60</v>
      </c>
      <c r="G1263" t="s">
        <v>3966</v>
      </c>
      <c r="H1263" t="s">
        <v>363</v>
      </c>
      <c r="I1263" t="s">
        <v>110</v>
      </c>
      <c r="J1263" s="1">
        <v>43977</v>
      </c>
      <c r="K1263">
        <v>78</v>
      </c>
      <c r="L1263" t="s">
        <v>54</v>
      </c>
      <c r="N1263">
        <f t="shared" si="19"/>
        <v>0</v>
      </c>
    </row>
    <row r="1264" spans="1:14" x14ac:dyDescent="0.3">
      <c r="A1264">
        <v>1263</v>
      </c>
      <c r="B1264" t="s">
        <v>3967</v>
      </c>
      <c r="C1264" t="s">
        <v>3968</v>
      </c>
      <c r="D1264" t="s">
        <v>28</v>
      </c>
      <c r="E1264" t="s">
        <v>29</v>
      </c>
      <c r="F1264">
        <v>90</v>
      </c>
      <c r="G1264" t="s">
        <v>3969</v>
      </c>
      <c r="H1264" t="s">
        <v>84</v>
      </c>
      <c r="I1264" t="s">
        <v>32</v>
      </c>
      <c r="J1264" s="1">
        <v>44858</v>
      </c>
      <c r="K1264">
        <v>90</v>
      </c>
      <c r="L1264" t="s">
        <v>54</v>
      </c>
      <c r="N1264">
        <f t="shared" si="19"/>
        <v>0</v>
      </c>
    </row>
    <row r="1265" spans="1:14" x14ac:dyDescent="0.3">
      <c r="A1265">
        <v>1264</v>
      </c>
      <c r="B1265" t="s">
        <v>3970</v>
      </c>
      <c r="C1265" t="s">
        <v>3971</v>
      </c>
      <c r="D1265" t="s">
        <v>15</v>
      </c>
      <c r="E1265" t="s">
        <v>16</v>
      </c>
      <c r="F1265">
        <v>60</v>
      </c>
      <c r="G1265" t="s">
        <v>3972</v>
      </c>
      <c r="H1265" t="s">
        <v>1034</v>
      </c>
      <c r="I1265" t="s">
        <v>1035</v>
      </c>
      <c r="J1265" s="1">
        <v>44093</v>
      </c>
      <c r="K1265">
        <v>85</v>
      </c>
      <c r="L1265" t="s">
        <v>39</v>
      </c>
      <c r="N1265">
        <f t="shared" si="19"/>
        <v>0</v>
      </c>
    </row>
    <row r="1266" spans="1:14" x14ac:dyDescent="0.3">
      <c r="A1266">
        <v>1265</v>
      </c>
      <c r="B1266" t="s">
        <v>3973</v>
      </c>
      <c r="C1266" t="s">
        <v>3009</v>
      </c>
      <c r="D1266" t="s">
        <v>28</v>
      </c>
      <c r="E1266" t="s">
        <v>29</v>
      </c>
      <c r="F1266">
        <v>90</v>
      </c>
      <c r="G1266" t="s">
        <v>3974</v>
      </c>
      <c r="H1266" t="s">
        <v>1218</v>
      </c>
      <c r="I1266" t="s">
        <v>294</v>
      </c>
      <c r="J1266" s="1">
        <v>44676</v>
      </c>
      <c r="K1266">
        <v>77</v>
      </c>
      <c r="L1266" t="s">
        <v>101</v>
      </c>
      <c r="N1266">
        <f t="shared" si="19"/>
        <v>0</v>
      </c>
    </row>
    <row r="1267" spans="1:14" x14ac:dyDescent="0.3">
      <c r="A1267">
        <v>1266</v>
      </c>
      <c r="B1267" t="s">
        <v>1458</v>
      </c>
      <c r="C1267" t="s">
        <v>3581</v>
      </c>
      <c r="D1267" t="s">
        <v>28</v>
      </c>
      <c r="E1267" t="s">
        <v>29</v>
      </c>
      <c r="F1267">
        <v>30</v>
      </c>
      <c r="G1267" t="s">
        <v>3975</v>
      </c>
      <c r="H1267" t="s">
        <v>3976</v>
      </c>
      <c r="I1267" t="s">
        <v>173</v>
      </c>
      <c r="J1267" s="1">
        <v>44712</v>
      </c>
      <c r="K1267">
        <v>37</v>
      </c>
      <c r="L1267" t="s">
        <v>80</v>
      </c>
      <c r="N1267">
        <f t="shared" si="19"/>
        <v>0</v>
      </c>
    </row>
    <row r="1268" spans="1:14" x14ac:dyDescent="0.3">
      <c r="A1268">
        <v>1267</v>
      </c>
      <c r="B1268" t="s">
        <v>3977</v>
      </c>
      <c r="C1268" t="s">
        <v>2635</v>
      </c>
      <c r="D1268" t="s">
        <v>15</v>
      </c>
      <c r="E1268" t="s">
        <v>16</v>
      </c>
      <c r="F1268">
        <v>30</v>
      </c>
      <c r="G1268" t="s">
        <v>3978</v>
      </c>
      <c r="H1268" t="s">
        <v>2121</v>
      </c>
      <c r="I1268" t="s">
        <v>38</v>
      </c>
      <c r="J1268" s="1">
        <v>44051</v>
      </c>
      <c r="K1268">
        <v>43</v>
      </c>
      <c r="L1268" t="s">
        <v>70</v>
      </c>
      <c r="N1268">
        <f t="shared" si="19"/>
        <v>0</v>
      </c>
    </row>
    <row r="1269" spans="1:14" x14ac:dyDescent="0.3">
      <c r="A1269">
        <v>1268</v>
      </c>
      <c r="B1269" t="s">
        <v>3979</v>
      </c>
      <c r="C1269" t="s">
        <v>3201</v>
      </c>
      <c r="D1269" t="s">
        <v>15</v>
      </c>
      <c r="E1269" t="s">
        <v>16</v>
      </c>
      <c r="F1269">
        <v>30</v>
      </c>
      <c r="G1269" t="s">
        <v>3980</v>
      </c>
      <c r="H1269" t="s">
        <v>2633</v>
      </c>
      <c r="I1269" t="s">
        <v>32</v>
      </c>
      <c r="J1269" s="1">
        <v>44781</v>
      </c>
      <c r="K1269">
        <v>21</v>
      </c>
      <c r="L1269" t="s">
        <v>159</v>
      </c>
      <c r="N1269">
        <f t="shared" si="19"/>
        <v>0</v>
      </c>
    </row>
    <row r="1270" spans="1:14" x14ac:dyDescent="0.3">
      <c r="A1270">
        <v>1269</v>
      </c>
      <c r="B1270" t="s">
        <v>3981</v>
      </c>
      <c r="C1270" t="s">
        <v>3111</v>
      </c>
      <c r="D1270" t="s">
        <v>51</v>
      </c>
      <c r="E1270" t="s">
        <v>16</v>
      </c>
      <c r="F1270">
        <v>30</v>
      </c>
      <c r="G1270" t="s">
        <v>3982</v>
      </c>
      <c r="H1270" t="s">
        <v>288</v>
      </c>
      <c r="I1270" t="s">
        <v>32</v>
      </c>
      <c r="J1270" s="1">
        <v>44550</v>
      </c>
      <c r="K1270">
        <v>91</v>
      </c>
      <c r="L1270" t="s">
        <v>20</v>
      </c>
      <c r="N1270">
        <f t="shared" si="19"/>
        <v>0</v>
      </c>
    </row>
    <row r="1271" spans="1:14" x14ac:dyDescent="0.3">
      <c r="A1271">
        <v>1270</v>
      </c>
      <c r="B1271" t="s">
        <v>2103</v>
      </c>
      <c r="C1271" t="s">
        <v>1066</v>
      </c>
      <c r="D1271" t="s">
        <v>92</v>
      </c>
      <c r="E1271" t="s">
        <v>16</v>
      </c>
      <c r="F1271">
        <v>30</v>
      </c>
      <c r="G1271" t="s">
        <v>3983</v>
      </c>
      <c r="H1271" t="s">
        <v>3984</v>
      </c>
      <c r="I1271" t="s">
        <v>32</v>
      </c>
      <c r="J1271" s="1">
        <v>44144</v>
      </c>
      <c r="K1271">
        <v>38</v>
      </c>
      <c r="L1271" t="s">
        <v>70</v>
      </c>
      <c r="N1271">
        <f t="shared" si="19"/>
        <v>0</v>
      </c>
    </row>
    <row r="1272" spans="1:14" x14ac:dyDescent="0.3">
      <c r="A1272">
        <v>1271</v>
      </c>
      <c r="B1272" t="s">
        <v>3985</v>
      </c>
      <c r="C1272" t="s">
        <v>2091</v>
      </c>
      <c r="D1272" t="s">
        <v>15</v>
      </c>
      <c r="E1272" t="s">
        <v>16</v>
      </c>
      <c r="F1272">
        <v>30</v>
      </c>
      <c r="G1272" t="s">
        <v>3986</v>
      </c>
      <c r="H1272" t="s">
        <v>3987</v>
      </c>
      <c r="I1272" t="s">
        <v>554</v>
      </c>
      <c r="J1272" s="1">
        <v>44087</v>
      </c>
      <c r="K1272">
        <v>26</v>
      </c>
      <c r="L1272" t="s">
        <v>70</v>
      </c>
      <c r="N1272">
        <f t="shared" si="19"/>
        <v>0</v>
      </c>
    </row>
    <row r="1273" spans="1:14" x14ac:dyDescent="0.3">
      <c r="A1273">
        <v>1272</v>
      </c>
      <c r="B1273" t="s">
        <v>3988</v>
      </c>
      <c r="C1273" t="s">
        <v>3989</v>
      </c>
      <c r="D1273" t="s">
        <v>51</v>
      </c>
      <c r="E1273" t="s">
        <v>16</v>
      </c>
      <c r="F1273">
        <v>90</v>
      </c>
      <c r="G1273" t="s">
        <v>3990</v>
      </c>
      <c r="H1273" t="s">
        <v>3991</v>
      </c>
      <c r="I1273" t="s">
        <v>32</v>
      </c>
      <c r="J1273" s="1">
        <v>44033</v>
      </c>
      <c r="K1273">
        <v>50</v>
      </c>
      <c r="L1273" t="s">
        <v>64</v>
      </c>
      <c r="N1273">
        <f t="shared" si="19"/>
        <v>0</v>
      </c>
    </row>
    <row r="1274" spans="1:14" x14ac:dyDescent="0.3">
      <c r="A1274">
        <v>1273</v>
      </c>
      <c r="B1274" t="s">
        <v>3992</v>
      </c>
      <c r="C1274" t="s">
        <v>313</v>
      </c>
      <c r="D1274" t="s">
        <v>28</v>
      </c>
      <c r="E1274" t="s">
        <v>29</v>
      </c>
      <c r="F1274">
        <v>30</v>
      </c>
      <c r="G1274" t="s">
        <v>3993</v>
      </c>
      <c r="H1274" t="s">
        <v>2603</v>
      </c>
      <c r="I1274" t="s">
        <v>2604</v>
      </c>
      <c r="J1274" s="1">
        <v>44408</v>
      </c>
      <c r="K1274">
        <v>18</v>
      </c>
      <c r="L1274" t="s">
        <v>101</v>
      </c>
      <c r="N1274">
        <f t="shared" si="19"/>
        <v>0</v>
      </c>
    </row>
    <row r="1275" spans="1:14" x14ac:dyDescent="0.3">
      <c r="A1275">
        <v>1274</v>
      </c>
      <c r="B1275" t="s">
        <v>3994</v>
      </c>
      <c r="C1275" t="s">
        <v>3843</v>
      </c>
      <c r="D1275" t="s">
        <v>15</v>
      </c>
      <c r="E1275" t="s">
        <v>16</v>
      </c>
      <c r="F1275">
        <v>30</v>
      </c>
      <c r="G1275" t="s">
        <v>3995</v>
      </c>
      <c r="H1275" t="s">
        <v>3996</v>
      </c>
      <c r="I1275" t="s">
        <v>294</v>
      </c>
      <c r="J1275" s="1">
        <v>44242</v>
      </c>
      <c r="K1275">
        <v>59</v>
      </c>
      <c r="L1275" t="s">
        <v>70</v>
      </c>
      <c r="N1275">
        <f t="shared" si="19"/>
        <v>0</v>
      </c>
    </row>
    <row r="1276" spans="1:14" x14ac:dyDescent="0.3">
      <c r="A1276">
        <v>1275</v>
      </c>
      <c r="B1276" t="s">
        <v>2251</v>
      </c>
      <c r="C1276" t="s">
        <v>3997</v>
      </c>
      <c r="D1276" t="s">
        <v>28</v>
      </c>
      <c r="E1276" t="s">
        <v>3276</v>
      </c>
      <c r="F1276">
        <v>30</v>
      </c>
      <c r="G1276" t="s">
        <v>3998</v>
      </c>
      <c r="H1276" t="s">
        <v>641</v>
      </c>
      <c r="I1276" t="s">
        <v>294</v>
      </c>
      <c r="J1276" s="1">
        <v>44325</v>
      </c>
      <c r="K1276">
        <v>86</v>
      </c>
      <c r="L1276" t="s">
        <v>39</v>
      </c>
      <c r="N1276">
        <f t="shared" si="19"/>
        <v>0</v>
      </c>
    </row>
    <row r="1277" spans="1:14" x14ac:dyDescent="0.3">
      <c r="A1277">
        <v>1276</v>
      </c>
      <c r="B1277" t="s">
        <v>3999</v>
      </c>
      <c r="C1277" t="s">
        <v>4000</v>
      </c>
      <c r="D1277" t="s">
        <v>28</v>
      </c>
      <c r="E1277" t="s">
        <v>29</v>
      </c>
      <c r="F1277">
        <v>30</v>
      </c>
      <c r="G1277" t="s">
        <v>4001</v>
      </c>
      <c r="H1277" t="s">
        <v>1434</v>
      </c>
      <c r="I1277" t="s">
        <v>1435</v>
      </c>
      <c r="J1277" s="1">
        <v>44876</v>
      </c>
      <c r="K1277">
        <v>2</v>
      </c>
      <c r="L1277" t="s">
        <v>80</v>
      </c>
      <c r="N1277">
        <f t="shared" si="19"/>
        <v>0</v>
      </c>
    </row>
    <row r="1278" spans="1:14" x14ac:dyDescent="0.3">
      <c r="A1278">
        <v>1277</v>
      </c>
      <c r="B1278" t="s">
        <v>4002</v>
      </c>
      <c r="C1278" t="s">
        <v>1097</v>
      </c>
      <c r="D1278" t="s">
        <v>51</v>
      </c>
      <c r="E1278" t="s">
        <v>16</v>
      </c>
      <c r="F1278">
        <v>90</v>
      </c>
      <c r="G1278" t="s">
        <v>4003</v>
      </c>
      <c r="H1278" t="s">
        <v>2026</v>
      </c>
      <c r="I1278" t="s">
        <v>1078</v>
      </c>
      <c r="J1278" s="1">
        <v>44868</v>
      </c>
      <c r="K1278">
        <v>19</v>
      </c>
      <c r="L1278" t="s">
        <v>39</v>
      </c>
      <c r="N1278">
        <f t="shared" si="19"/>
        <v>0</v>
      </c>
    </row>
    <row r="1279" spans="1:14" x14ac:dyDescent="0.3">
      <c r="A1279">
        <v>1278</v>
      </c>
      <c r="B1279" t="s">
        <v>4004</v>
      </c>
      <c r="C1279" t="s">
        <v>4005</v>
      </c>
      <c r="D1279" t="s">
        <v>28</v>
      </c>
      <c r="E1279" t="s">
        <v>29</v>
      </c>
      <c r="F1279">
        <v>30</v>
      </c>
      <c r="G1279" t="s">
        <v>4006</v>
      </c>
      <c r="H1279" t="s">
        <v>4007</v>
      </c>
      <c r="I1279" t="s">
        <v>294</v>
      </c>
      <c r="J1279" s="1">
        <v>44387</v>
      </c>
      <c r="K1279">
        <v>22</v>
      </c>
      <c r="L1279" t="s">
        <v>101</v>
      </c>
      <c r="N1279">
        <f t="shared" si="19"/>
        <v>0</v>
      </c>
    </row>
    <row r="1280" spans="1:14" x14ac:dyDescent="0.3">
      <c r="A1280">
        <v>1279</v>
      </c>
      <c r="B1280" t="s">
        <v>4008</v>
      </c>
      <c r="C1280" t="s">
        <v>4009</v>
      </c>
      <c r="D1280" t="s">
        <v>28</v>
      </c>
      <c r="E1280" t="s">
        <v>29</v>
      </c>
      <c r="F1280">
        <v>30</v>
      </c>
      <c r="G1280" t="s">
        <v>4010</v>
      </c>
      <c r="H1280" t="s">
        <v>4011</v>
      </c>
      <c r="I1280" t="s">
        <v>32</v>
      </c>
      <c r="J1280" s="1">
        <v>43925</v>
      </c>
      <c r="K1280">
        <v>79</v>
      </c>
      <c r="L1280" t="s">
        <v>45</v>
      </c>
      <c r="N1280">
        <f t="shared" si="19"/>
        <v>0</v>
      </c>
    </row>
    <row r="1281" spans="1:14" x14ac:dyDescent="0.3">
      <c r="A1281">
        <v>1280</v>
      </c>
      <c r="B1281" t="s">
        <v>222</v>
      </c>
      <c r="C1281" t="s">
        <v>3447</v>
      </c>
      <c r="D1281" t="s">
        <v>28</v>
      </c>
      <c r="E1281" t="s">
        <v>29</v>
      </c>
      <c r="F1281">
        <v>90</v>
      </c>
      <c r="G1281" t="s">
        <v>4012</v>
      </c>
      <c r="H1281" t="s">
        <v>4007</v>
      </c>
      <c r="I1281" t="s">
        <v>294</v>
      </c>
      <c r="J1281" s="1">
        <v>44790</v>
      </c>
      <c r="K1281">
        <v>93</v>
      </c>
      <c r="L1281" t="s">
        <v>54</v>
      </c>
      <c r="N1281">
        <f t="shared" si="19"/>
        <v>0</v>
      </c>
    </row>
    <row r="1282" spans="1:14" x14ac:dyDescent="0.3">
      <c r="A1282">
        <v>1281</v>
      </c>
      <c r="B1282" t="s">
        <v>4013</v>
      </c>
      <c r="C1282" t="s">
        <v>4014</v>
      </c>
      <c r="D1282" t="s">
        <v>15</v>
      </c>
      <c r="E1282" t="s">
        <v>16</v>
      </c>
      <c r="F1282">
        <v>30</v>
      </c>
      <c r="G1282" t="s">
        <v>4015</v>
      </c>
      <c r="H1282" t="s">
        <v>3002</v>
      </c>
      <c r="I1282" t="s">
        <v>32</v>
      </c>
      <c r="J1282" s="1">
        <v>44829</v>
      </c>
      <c r="K1282">
        <v>57</v>
      </c>
      <c r="L1282" t="s">
        <v>70</v>
      </c>
      <c r="N1282">
        <f t="shared" ref="N1282:N1345" si="20">COUNTBLANK(A1282:L1282)</f>
        <v>0</v>
      </c>
    </row>
    <row r="1283" spans="1:14" x14ac:dyDescent="0.3">
      <c r="A1283">
        <v>1282</v>
      </c>
      <c r="B1283" t="s">
        <v>4016</v>
      </c>
      <c r="C1283" t="s">
        <v>1826</v>
      </c>
      <c r="D1283" t="s">
        <v>28</v>
      </c>
      <c r="E1283" t="s">
        <v>29</v>
      </c>
      <c r="F1283">
        <v>60</v>
      </c>
      <c r="G1283" t="s">
        <v>4017</v>
      </c>
      <c r="H1283" t="s">
        <v>3384</v>
      </c>
      <c r="I1283" t="s">
        <v>32</v>
      </c>
      <c r="J1283" s="1">
        <v>44086</v>
      </c>
      <c r="K1283">
        <v>72</v>
      </c>
      <c r="L1283" t="s">
        <v>101</v>
      </c>
      <c r="N1283">
        <f t="shared" si="20"/>
        <v>0</v>
      </c>
    </row>
    <row r="1284" spans="1:14" x14ac:dyDescent="0.3">
      <c r="A1284">
        <v>1283</v>
      </c>
      <c r="B1284" t="s">
        <v>4018</v>
      </c>
      <c r="C1284" t="s">
        <v>2980</v>
      </c>
      <c r="D1284" t="s">
        <v>28</v>
      </c>
      <c r="E1284" t="s">
        <v>29</v>
      </c>
      <c r="F1284">
        <v>60</v>
      </c>
      <c r="G1284" t="s">
        <v>4019</v>
      </c>
      <c r="H1284" t="s">
        <v>4020</v>
      </c>
      <c r="I1284" t="s">
        <v>173</v>
      </c>
      <c r="J1284" s="1">
        <v>44354</v>
      </c>
      <c r="K1284">
        <v>71</v>
      </c>
      <c r="L1284" t="s">
        <v>20</v>
      </c>
      <c r="N1284">
        <f t="shared" si="20"/>
        <v>0</v>
      </c>
    </row>
    <row r="1285" spans="1:14" x14ac:dyDescent="0.3">
      <c r="A1285">
        <v>1284</v>
      </c>
      <c r="B1285" t="s">
        <v>4021</v>
      </c>
      <c r="C1285" t="s">
        <v>1263</v>
      </c>
      <c r="D1285" t="s">
        <v>15</v>
      </c>
      <c r="E1285" t="s">
        <v>16</v>
      </c>
      <c r="F1285">
        <v>30</v>
      </c>
      <c r="G1285" t="s">
        <v>4022</v>
      </c>
      <c r="H1285" t="s">
        <v>3480</v>
      </c>
      <c r="I1285" t="s">
        <v>187</v>
      </c>
      <c r="J1285" s="1">
        <v>44283</v>
      </c>
      <c r="K1285">
        <v>58</v>
      </c>
      <c r="L1285" t="s">
        <v>159</v>
      </c>
      <c r="N1285">
        <f t="shared" si="20"/>
        <v>0</v>
      </c>
    </row>
    <row r="1286" spans="1:14" x14ac:dyDescent="0.3">
      <c r="A1286">
        <v>1285</v>
      </c>
      <c r="B1286" t="s">
        <v>4023</v>
      </c>
      <c r="C1286" t="s">
        <v>3201</v>
      </c>
      <c r="D1286" t="s">
        <v>28</v>
      </c>
      <c r="E1286" t="s">
        <v>29</v>
      </c>
      <c r="F1286">
        <v>90</v>
      </c>
      <c r="G1286" t="s">
        <v>4024</v>
      </c>
      <c r="H1286" t="s">
        <v>1901</v>
      </c>
      <c r="I1286" t="s">
        <v>178</v>
      </c>
      <c r="J1286" s="1">
        <v>43837</v>
      </c>
      <c r="K1286">
        <v>54</v>
      </c>
      <c r="L1286" t="s">
        <v>64</v>
      </c>
      <c r="N1286">
        <f t="shared" si="20"/>
        <v>0</v>
      </c>
    </row>
    <row r="1287" spans="1:14" x14ac:dyDescent="0.3">
      <c r="A1287">
        <v>1286</v>
      </c>
      <c r="B1287" t="s">
        <v>4025</v>
      </c>
      <c r="C1287" t="s">
        <v>4026</v>
      </c>
      <c r="D1287" t="s">
        <v>51</v>
      </c>
      <c r="E1287" t="s">
        <v>16</v>
      </c>
      <c r="F1287">
        <v>30</v>
      </c>
      <c r="G1287" t="s">
        <v>4027</v>
      </c>
      <c r="H1287" t="s">
        <v>4028</v>
      </c>
      <c r="I1287" t="s">
        <v>32</v>
      </c>
      <c r="J1287" s="1">
        <v>44700</v>
      </c>
      <c r="K1287">
        <v>36</v>
      </c>
      <c r="L1287" t="s">
        <v>101</v>
      </c>
      <c r="N1287">
        <f t="shared" si="20"/>
        <v>0</v>
      </c>
    </row>
    <row r="1288" spans="1:14" x14ac:dyDescent="0.3">
      <c r="A1288">
        <v>1287</v>
      </c>
      <c r="B1288" t="s">
        <v>1200</v>
      </c>
      <c r="C1288" t="s">
        <v>4029</v>
      </c>
      <c r="D1288" t="s">
        <v>28</v>
      </c>
      <c r="E1288" t="s">
        <v>29</v>
      </c>
      <c r="F1288">
        <v>60</v>
      </c>
      <c r="G1288" t="s">
        <v>4027</v>
      </c>
      <c r="H1288" t="s">
        <v>4030</v>
      </c>
      <c r="I1288" t="s">
        <v>32</v>
      </c>
      <c r="J1288" s="1">
        <v>44740</v>
      </c>
      <c r="K1288">
        <v>84</v>
      </c>
      <c r="L1288" t="s">
        <v>80</v>
      </c>
      <c r="N1288">
        <f t="shared" si="20"/>
        <v>0</v>
      </c>
    </row>
    <row r="1289" spans="1:14" x14ac:dyDescent="0.3">
      <c r="A1289">
        <v>1288</v>
      </c>
      <c r="B1289" t="s">
        <v>4031</v>
      </c>
      <c r="C1289" t="s">
        <v>4032</v>
      </c>
      <c r="D1289" t="s">
        <v>28</v>
      </c>
      <c r="E1289" t="s">
        <v>29</v>
      </c>
      <c r="F1289">
        <v>90</v>
      </c>
      <c r="G1289" t="s">
        <v>4033</v>
      </c>
      <c r="H1289" t="s">
        <v>4034</v>
      </c>
      <c r="I1289" t="s">
        <v>178</v>
      </c>
      <c r="J1289" s="1">
        <v>44507</v>
      </c>
      <c r="K1289">
        <v>48</v>
      </c>
      <c r="L1289" t="s">
        <v>64</v>
      </c>
      <c r="N1289">
        <f t="shared" si="20"/>
        <v>0</v>
      </c>
    </row>
    <row r="1290" spans="1:14" x14ac:dyDescent="0.3">
      <c r="A1290">
        <v>1289</v>
      </c>
      <c r="B1290" t="s">
        <v>1886</v>
      </c>
      <c r="C1290" t="s">
        <v>4035</v>
      </c>
      <c r="D1290" t="s">
        <v>15</v>
      </c>
      <c r="E1290" t="s">
        <v>16</v>
      </c>
      <c r="F1290">
        <v>30</v>
      </c>
      <c r="G1290" t="s">
        <v>4036</v>
      </c>
      <c r="H1290" t="s">
        <v>221</v>
      </c>
      <c r="I1290" t="s">
        <v>32</v>
      </c>
      <c r="J1290" s="1">
        <v>44609</v>
      </c>
      <c r="K1290">
        <v>68</v>
      </c>
      <c r="L1290" t="s">
        <v>101</v>
      </c>
      <c r="N1290">
        <f t="shared" si="20"/>
        <v>0</v>
      </c>
    </row>
    <row r="1291" spans="1:14" x14ac:dyDescent="0.3">
      <c r="A1291">
        <v>1290</v>
      </c>
      <c r="B1291" t="s">
        <v>2823</v>
      </c>
      <c r="C1291" t="s">
        <v>4037</v>
      </c>
      <c r="D1291" t="s">
        <v>15</v>
      </c>
      <c r="E1291" t="s">
        <v>16</v>
      </c>
      <c r="F1291">
        <v>30</v>
      </c>
      <c r="G1291" t="s">
        <v>4038</v>
      </c>
      <c r="H1291" t="s">
        <v>4039</v>
      </c>
      <c r="I1291" t="s">
        <v>32</v>
      </c>
      <c r="J1291" s="1">
        <v>44166</v>
      </c>
      <c r="K1291">
        <v>25</v>
      </c>
      <c r="L1291" t="s">
        <v>70</v>
      </c>
      <c r="N1291">
        <f t="shared" si="20"/>
        <v>0</v>
      </c>
    </row>
    <row r="1292" spans="1:14" x14ac:dyDescent="0.3">
      <c r="A1292">
        <v>1291</v>
      </c>
      <c r="B1292" t="s">
        <v>2951</v>
      </c>
      <c r="C1292" t="s">
        <v>489</v>
      </c>
      <c r="D1292" t="s">
        <v>28</v>
      </c>
      <c r="E1292" t="s">
        <v>29</v>
      </c>
      <c r="F1292">
        <v>60</v>
      </c>
      <c r="G1292" t="s">
        <v>4040</v>
      </c>
      <c r="H1292" t="s">
        <v>1115</v>
      </c>
      <c r="I1292" t="s">
        <v>32</v>
      </c>
      <c r="J1292" s="1">
        <v>43959</v>
      </c>
      <c r="K1292">
        <v>39</v>
      </c>
      <c r="L1292" t="s">
        <v>70</v>
      </c>
      <c r="N1292">
        <f t="shared" si="20"/>
        <v>0</v>
      </c>
    </row>
    <row r="1293" spans="1:14" x14ac:dyDescent="0.3">
      <c r="A1293">
        <v>1292</v>
      </c>
      <c r="B1293" t="s">
        <v>4041</v>
      </c>
      <c r="C1293" t="s">
        <v>4042</v>
      </c>
      <c r="D1293" t="s">
        <v>15</v>
      </c>
      <c r="E1293" t="s">
        <v>16</v>
      </c>
      <c r="F1293">
        <v>60</v>
      </c>
      <c r="G1293" t="s">
        <v>4043</v>
      </c>
      <c r="H1293" t="s">
        <v>3361</v>
      </c>
      <c r="I1293" t="s">
        <v>95</v>
      </c>
      <c r="J1293" s="1">
        <v>43864</v>
      </c>
      <c r="K1293">
        <v>67</v>
      </c>
      <c r="L1293" t="s">
        <v>70</v>
      </c>
      <c r="N1293">
        <f t="shared" si="20"/>
        <v>0</v>
      </c>
    </row>
    <row r="1294" spans="1:14" x14ac:dyDescent="0.3">
      <c r="A1294">
        <v>1293</v>
      </c>
      <c r="B1294" t="s">
        <v>4044</v>
      </c>
      <c r="C1294" t="s">
        <v>4045</v>
      </c>
      <c r="D1294" t="s">
        <v>51</v>
      </c>
      <c r="E1294" t="s">
        <v>16</v>
      </c>
      <c r="F1294">
        <v>30</v>
      </c>
      <c r="G1294" t="s">
        <v>4043</v>
      </c>
      <c r="H1294" t="s">
        <v>4046</v>
      </c>
      <c r="I1294" t="s">
        <v>173</v>
      </c>
      <c r="J1294" s="1">
        <v>43949</v>
      </c>
      <c r="K1294">
        <v>43</v>
      </c>
      <c r="L1294" t="s">
        <v>54</v>
      </c>
      <c r="N1294">
        <f t="shared" si="20"/>
        <v>0</v>
      </c>
    </row>
    <row r="1295" spans="1:14" x14ac:dyDescent="0.3">
      <c r="A1295">
        <v>1294</v>
      </c>
      <c r="B1295" t="s">
        <v>3952</v>
      </c>
      <c r="C1295" t="s">
        <v>4047</v>
      </c>
      <c r="D1295" t="s">
        <v>28</v>
      </c>
      <c r="E1295" t="s">
        <v>29</v>
      </c>
      <c r="F1295">
        <v>90</v>
      </c>
      <c r="G1295" t="s">
        <v>4048</v>
      </c>
      <c r="H1295" t="s">
        <v>4049</v>
      </c>
      <c r="I1295" t="s">
        <v>32</v>
      </c>
      <c r="J1295" s="1">
        <v>43892</v>
      </c>
      <c r="K1295">
        <v>31</v>
      </c>
      <c r="L1295" t="s">
        <v>54</v>
      </c>
      <c r="N1295">
        <f t="shared" si="20"/>
        <v>0</v>
      </c>
    </row>
    <row r="1296" spans="1:14" x14ac:dyDescent="0.3">
      <c r="A1296">
        <v>1295</v>
      </c>
      <c r="B1296" t="s">
        <v>218</v>
      </c>
      <c r="C1296" t="s">
        <v>4050</v>
      </c>
      <c r="D1296" t="s">
        <v>28</v>
      </c>
      <c r="E1296" t="s">
        <v>29</v>
      </c>
      <c r="F1296">
        <v>90</v>
      </c>
      <c r="G1296" t="s">
        <v>4051</v>
      </c>
      <c r="H1296" t="s">
        <v>2530</v>
      </c>
      <c r="I1296" t="s">
        <v>32</v>
      </c>
      <c r="J1296" s="1">
        <v>44288</v>
      </c>
      <c r="K1296">
        <v>64</v>
      </c>
      <c r="L1296" t="s">
        <v>54</v>
      </c>
      <c r="N1296">
        <f t="shared" si="20"/>
        <v>0</v>
      </c>
    </row>
    <row r="1297" spans="1:14" x14ac:dyDescent="0.3">
      <c r="A1297">
        <v>1296</v>
      </c>
      <c r="B1297" t="s">
        <v>4052</v>
      </c>
      <c r="C1297" t="s">
        <v>2154</v>
      </c>
      <c r="D1297" t="s">
        <v>28</v>
      </c>
      <c r="E1297" t="s">
        <v>29</v>
      </c>
      <c r="F1297">
        <v>90</v>
      </c>
      <c r="G1297" t="s">
        <v>4053</v>
      </c>
      <c r="H1297" t="s">
        <v>491</v>
      </c>
      <c r="I1297" t="s">
        <v>32</v>
      </c>
      <c r="J1297" s="1">
        <v>43915</v>
      </c>
      <c r="K1297">
        <v>60</v>
      </c>
      <c r="L1297" t="s">
        <v>101</v>
      </c>
      <c r="N1297">
        <f t="shared" si="20"/>
        <v>0</v>
      </c>
    </row>
    <row r="1298" spans="1:14" x14ac:dyDescent="0.3">
      <c r="A1298">
        <v>1297</v>
      </c>
      <c r="B1298" t="s">
        <v>4054</v>
      </c>
      <c r="C1298" t="s">
        <v>86</v>
      </c>
      <c r="D1298" t="s">
        <v>51</v>
      </c>
      <c r="E1298" t="s">
        <v>16</v>
      </c>
      <c r="F1298">
        <v>30</v>
      </c>
      <c r="G1298" t="s">
        <v>4055</v>
      </c>
      <c r="H1298" t="s">
        <v>4056</v>
      </c>
      <c r="I1298" t="s">
        <v>124</v>
      </c>
      <c r="J1298" s="1">
        <v>44213</v>
      </c>
      <c r="K1298">
        <v>5</v>
      </c>
      <c r="L1298" t="s">
        <v>20</v>
      </c>
      <c r="N1298">
        <f t="shared" si="20"/>
        <v>0</v>
      </c>
    </row>
    <row r="1299" spans="1:14" x14ac:dyDescent="0.3">
      <c r="A1299">
        <v>1298</v>
      </c>
      <c r="B1299" t="s">
        <v>887</v>
      </c>
      <c r="C1299" t="s">
        <v>3300</v>
      </c>
      <c r="D1299" t="s">
        <v>28</v>
      </c>
      <c r="E1299" t="s">
        <v>29</v>
      </c>
      <c r="F1299">
        <v>90</v>
      </c>
      <c r="G1299" t="s">
        <v>4057</v>
      </c>
      <c r="H1299" t="s">
        <v>1827</v>
      </c>
      <c r="I1299" t="s">
        <v>25</v>
      </c>
      <c r="J1299" s="1">
        <v>44464</v>
      </c>
      <c r="K1299">
        <v>26</v>
      </c>
      <c r="L1299" t="s">
        <v>39</v>
      </c>
      <c r="N1299">
        <f t="shared" si="20"/>
        <v>0</v>
      </c>
    </row>
    <row r="1300" spans="1:14" x14ac:dyDescent="0.3">
      <c r="A1300">
        <v>1299</v>
      </c>
      <c r="B1300" t="s">
        <v>4058</v>
      </c>
      <c r="C1300" t="s">
        <v>4059</v>
      </c>
      <c r="D1300" t="s">
        <v>15</v>
      </c>
      <c r="E1300" t="s">
        <v>16</v>
      </c>
      <c r="F1300">
        <v>60</v>
      </c>
      <c r="G1300" t="s">
        <v>4060</v>
      </c>
      <c r="H1300" t="s">
        <v>1482</v>
      </c>
      <c r="I1300" t="s">
        <v>1483</v>
      </c>
      <c r="J1300" s="1">
        <v>44331</v>
      </c>
      <c r="K1300">
        <v>25</v>
      </c>
      <c r="L1300" t="s">
        <v>64</v>
      </c>
      <c r="N1300">
        <f t="shared" si="20"/>
        <v>0</v>
      </c>
    </row>
    <row r="1301" spans="1:14" x14ac:dyDescent="0.3">
      <c r="A1301">
        <v>1300</v>
      </c>
      <c r="B1301" t="s">
        <v>4061</v>
      </c>
      <c r="C1301" t="s">
        <v>1765</v>
      </c>
      <c r="D1301" t="s">
        <v>51</v>
      </c>
      <c r="E1301" t="s">
        <v>16</v>
      </c>
      <c r="F1301">
        <v>30</v>
      </c>
      <c r="G1301" t="s">
        <v>4060</v>
      </c>
      <c r="H1301" t="s">
        <v>1261</v>
      </c>
      <c r="I1301" t="s">
        <v>32</v>
      </c>
      <c r="J1301" s="1">
        <v>44276</v>
      </c>
      <c r="K1301">
        <v>5</v>
      </c>
      <c r="L1301" t="s">
        <v>20</v>
      </c>
      <c r="N1301">
        <f t="shared" si="20"/>
        <v>0</v>
      </c>
    </row>
    <row r="1302" spans="1:14" x14ac:dyDescent="0.3">
      <c r="A1302">
        <v>1301</v>
      </c>
      <c r="B1302" t="s">
        <v>4062</v>
      </c>
      <c r="C1302" t="s">
        <v>2747</v>
      </c>
      <c r="D1302" t="s">
        <v>51</v>
      </c>
      <c r="E1302" t="s">
        <v>16</v>
      </c>
      <c r="F1302">
        <v>90</v>
      </c>
      <c r="G1302" t="s">
        <v>4063</v>
      </c>
      <c r="H1302" t="s">
        <v>587</v>
      </c>
      <c r="I1302" t="s">
        <v>25</v>
      </c>
      <c r="J1302" s="1">
        <v>44588</v>
      </c>
      <c r="K1302">
        <v>41</v>
      </c>
      <c r="L1302" t="s">
        <v>39</v>
      </c>
      <c r="N1302">
        <f t="shared" si="20"/>
        <v>0</v>
      </c>
    </row>
    <row r="1303" spans="1:14" x14ac:dyDescent="0.3">
      <c r="A1303">
        <v>1302</v>
      </c>
      <c r="B1303" t="s">
        <v>4064</v>
      </c>
      <c r="C1303" t="s">
        <v>3911</v>
      </c>
      <c r="D1303" t="s">
        <v>15</v>
      </c>
      <c r="E1303" t="s">
        <v>16</v>
      </c>
      <c r="F1303">
        <v>90</v>
      </c>
      <c r="G1303" t="s">
        <v>4065</v>
      </c>
      <c r="H1303" t="s">
        <v>4066</v>
      </c>
      <c r="I1303" t="s">
        <v>4067</v>
      </c>
      <c r="J1303" s="1">
        <v>44009</v>
      </c>
      <c r="K1303">
        <v>71</v>
      </c>
      <c r="L1303" t="s">
        <v>39</v>
      </c>
      <c r="N1303">
        <f t="shared" si="20"/>
        <v>0</v>
      </c>
    </row>
    <row r="1304" spans="1:14" x14ac:dyDescent="0.3">
      <c r="A1304">
        <v>1303</v>
      </c>
      <c r="B1304" t="s">
        <v>4068</v>
      </c>
      <c r="C1304" t="s">
        <v>4069</v>
      </c>
      <c r="D1304" t="s">
        <v>28</v>
      </c>
      <c r="E1304" t="s">
        <v>29</v>
      </c>
      <c r="F1304">
        <v>90</v>
      </c>
      <c r="G1304" t="s">
        <v>4070</v>
      </c>
      <c r="H1304" t="s">
        <v>4071</v>
      </c>
      <c r="I1304" t="s">
        <v>886</v>
      </c>
      <c r="J1304" s="1">
        <v>44404</v>
      </c>
      <c r="K1304">
        <v>56</v>
      </c>
      <c r="L1304" t="s">
        <v>45</v>
      </c>
      <c r="N1304">
        <f t="shared" si="20"/>
        <v>0</v>
      </c>
    </row>
    <row r="1305" spans="1:14" x14ac:dyDescent="0.3">
      <c r="A1305">
        <v>1304</v>
      </c>
      <c r="B1305" t="s">
        <v>4072</v>
      </c>
      <c r="C1305" t="s">
        <v>1270</v>
      </c>
      <c r="D1305" t="s">
        <v>28</v>
      </c>
      <c r="E1305" t="s">
        <v>29</v>
      </c>
      <c r="F1305">
        <v>60</v>
      </c>
      <c r="G1305" t="s">
        <v>4073</v>
      </c>
      <c r="H1305" t="s">
        <v>4074</v>
      </c>
      <c r="I1305" t="s">
        <v>19</v>
      </c>
      <c r="J1305" s="1">
        <v>44363</v>
      </c>
      <c r="K1305">
        <v>54</v>
      </c>
      <c r="L1305" t="s">
        <v>64</v>
      </c>
      <c r="N1305">
        <f t="shared" si="20"/>
        <v>0</v>
      </c>
    </row>
    <row r="1306" spans="1:14" x14ac:dyDescent="0.3">
      <c r="A1306">
        <v>1305</v>
      </c>
      <c r="B1306" t="s">
        <v>2840</v>
      </c>
      <c r="C1306" t="s">
        <v>4075</v>
      </c>
      <c r="D1306" t="s">
        <v>28</v>
      </c>
      <c r="E1306" t="s">
        <v>29</v>
      </c>
      <c r="F1306">
        <v>60</v>
      </c>
      <c r="G1306" t="s">
        <v>4076</v>
      </c>
      <c r="H1306" t="s">
        <v>4077</v>
      </c>
      <c r="I1306" t="s">
        <v>554</v>
      </c>
      <c r="J1306" s="1">
        <v>44247</v>
      </c>
      <c r="K1306">
        <v>93</v>
      </c>
      <c r="L1306" t="s">
        <v>20</v>
      </c>
      <c r="N1306">
        <f t="shared" si="20"/>
        <v>0</v>
      </c>
    </row>
    <row r="1307" spans="1:14" x14ac:dyDescent="0.3">
      <c r="A1307">
        <v>1306</v>
      </c>
      <c r="B1307" t="s">
        <v>4078</v>
      </c>
      <c r="C1307" t="s">
        <v>4079</v>
      </c>
      <c r="D1307" t="s">
        <v>28</v>
      </c>
      <c r="E1307" t="s">
        <v>29</v>
      </c>
      <c r="F1307">
        <v>60</v>
      </c>
      <c r="G1307" t="s">
        <v>4080</v>
      </c>
      <c r="H1307" t="s">
        <v>4081</v>
      </c>
      <c r="I1307" t="s">
        <v>32</v>
      </c>
      <c r="J1307" s="1">
        <v>44808</v>
      </c>
      <c r="K1307">
        <v>97</v>
      </c>
      <c r="L1307" t="s">
        <v>80</v>
      </c>
      <c r="N1307">
        <f t="shared" si="20"/>
        <v>0</v>
      </c>
    </row>
    <row r="1308" spans="1:14" x14ac:dyDescent="0.3">
      <c r="A1308">
        <v>1307</v>
      </c>
      <c r="B1308" t="s">
        <v>4082</v>
      </c>
      <c r="C1308" t="s">
        <v>4083</v>
      </c>
      <c r="D1308" t="s">
        <v>51</v>
      </c>
      <c r="E1308" t="s">
        <v>16</v>
      </c>
      <c r="F1308">
        <v>60</v>
      </c>
      <c r="G1308" t="s">
        <v>4084</v>
      </c>
      <c r="H1308" t="s">
        <v>4085</v>
      </c>
      <c r="I1308" t="s">
        <v>240</v>
      </c>
      <c r="J1308" s="1">
        <v>44910</v>
      </c>
      <c r="K1308">
        <v>2</v>
      </c>
      <c r="L1308" t="s">
        <v>70</v>
      </c>
      <c r="N1308">
        <f t="shared" si="20"/>
        <v>0</v>
      </c>
    </row>
    <row r="1309" spans="1:14" x14ac:dyDescent="0.3">
      <c r="A1309">
        <v>1308</v>
      </c>
      <c r="B1309" t="s">
        <v>631</v>
      </c>
      <c r="C1309" t="s">
        <v>1573</v>
      </c>
      <c r="D1309" t="s">
        <v>15</v>
      </c>
      <c r="E1309" t="s">
        <v>16</v>
      </c>
      <c r="F1309">
        <v>60</v>
      </c>
      <c r="G1309" t="s">
        <v>4086</v>
      </c>
      <c r="H1309" t="s">
        <v>3854</v>
      </c>
      <c r="I1309" t="s">
        <v>38</v>
      </c>
      <c r="J1309" s="1">
        <v>43840</v>
      </c>
      <c r="K1309">
        <v>67</v>
      </c>
      <c r="L1309" t="s">
        <v>80</v>
      </c>
      <c r="N1309">
        <f t="shared" si="20"/>
        <v>0</v>
      </c>
    </row>
    <row r="1310" spans="1:14" x14ac:dyDescent="0.3">
      <c r="A1310">
        <v>1309</v>
      </c>
      <c r="B1310" t="s">
        <v>4087</v>
      </c>
      <c r="C1310" t="s">
        <v>4088</v>
      </c>
      <c r="D1310" t="s">
        <v>51</v>
      </c>
      <c r="E1310" t="s">
        <v>16</v>
      </c>
      <c r="F1310">
        <v>60</v>
      </c>
      <c r="G1310" t="s">
        <v>4089</v>
      </c>
      <c r="H1310" t="s">
        <v>4090</v>
      </c>
      <c r="I1310" t="s">
        <v>32</v>
      </c>
      <c r="J1310" s="1">
        <v>44460</v>
      </c>
      <c r="K1310">
        <v>71</v>
      </c>
      <c r="L1310" t="s">
        <v>64</v>
      </c>
      <c r="N1310">
        <f t="shared" si="20"/>
        <v>0</v>
      </c>
    </row>
    <row r="1311" spans="1:14" x14ac:dyDescent="0.3">
      <c r="A1311">
        <v>1310</v>
      </c>
      <c r="B1311" t="s">
        <v>4091</v>
      </c>
      <c r="C1311" t="s">
        <v>4092</v>
      </c>
      <c r="D1311" t="s">
        <v>28</v>
      </c>
      <c r="E1311" t="s">
        <v>29</v>
      </c>
      <c r="F1311">
        <v>60</v>
      </c>
      <c r="G1311" t="s">
        <v>4093</v>
      </c>
      <c r="H1311" t="s">
        <v>3637</v>
      </c>
      <c r="I1311" t="s">
        <v>38</v>
      </c>
      <c r="J1311" s="1">
        <v>43869</v>
      </c>
      <c r="K1311">
        <v>36</v>
      </c>
      <c r="L1311" t="s">
        <v>54</v>
      </c>
      <c r="N1311">
        <f t="shared" si="20"/>
        <v>0</v>
      </c>
    </row>
    <row r="1312" spans="1:14" x14ac:dyDescent="0.3">
      <c r="A1312">
        <v>1311</v>
      </c>
      <c r="B1312" t="s">
        <v>4094</v>
      </c>
      <c r="C1312" t="s">
        <v>4095</v>
      </c>
      <c r="D1312" t="s">
        <v>28</v>
      </c>
      <c r="E1312" t="s">
        <v>29</v>
      </c>
      <c r="F1312">
        <v>90</v>
      </c>
      <c r="G1312" t="s">
        <v>4096</v>
      </c>
      <c r="H1312" t="s">
        <v>3261</v>
      </c>
      <c r="I1312" t="s">
        <v>124</v>
      </c>
      <c r="J1312" s="1">
        <v>43929</v>
      </c>
      <c r="K1312">
        <v>16</v>
      </c>
      <c r="L1312" t="s">
        <v>101</v>
      </c>
      <c r="N1312">
        <f t="shared" si="20"/>
        <v>0</v>
      </c>
    </row>
    <row r="1313" spans="1:14" x14ac:dyDescent="0.3">
      <c r="A1313">
        <v>1312</v>
      </c>
      <c r="B1313" t="s">
        <v>2285</v>
      </c>
      <c r="C1313" t="s">
        <v>4035</v>
      </c>
      <c r="D1313" t="s">
        <v>15</v>
      </c>
      <c r="E1313" t="s">
        <v>16</v>
      </c>
      <c r="F1313">
        <v>60</v>
      </c>
      <c r="G1313" t="s">
        <v>4097</v>
      </c>
      <c r="H1313" t="s">
        <v>4098</v>
      </c>
      <c r="I1313" t="s">
        <v>1889</v>
      </c>
      <c r="J1313" s="1">
        <v>44352</v>
      </c>
      <c r="K1313">
        <v>14</v>
      </c>
      <c r="L1313" t="s">
        <v>20</v>
      </c>
      <c r="N1313">
        <f t="shared" si="20"/>
        <v>0</v>
      </c>
    </row>
    <row r="1314" spans="1:14" x14ac:dyDescent="0.3">
      <c r="A1314">
        <v>1313</v>
      </c>
      <c r="B1314" t="s">
        <v>4099</v>
      </c>
      <c r="C1314" t="s">
        <v>2273</v>
      </c>
      <c r="D1314" t="s">
        <v>28</v>
      </c>
      <c r="E1314" t="s">
        <v>29</v>
      </c>
      <c r="F1314">
        <v>90</v>
      </c>
      <c r="G1314" t="s">
        <v>4097</v>
      </c>
      <c r="H1314" t="s">
        <v>4100</v>
      </c>
      <c r="I1314" t="s">
        <v>294</v>
      </c>
      <c r="J1314" s="1">
        <v>44641</v>
      </c>
      <c r="K1314">
        <v>100</v>
      </c>
      <c r="L1314" t="s">
        <v>54</v>
      </c>
      <c r="N1314">
        <f t="shared" si="20"/>
        <v>0</v>
      </c>
    </row>
    <row r="1315" spans="1:14" x14ac:dyDescent="0.3">
      <c r="A1315">
        <v>1314</v>
      </c>
      <c r="B1315" t="s">
        <v>4101</v>
      </c>
      <c r="C1315" t="s">
        <v>4102</v>
      </c>
      <c r="D1315" t="s">
        <v>15</v>
      </c>
      <c r="E1315" t="s">
        <v>16</v>
      </c>
      <c r="F1315">
        <v>60</v>
      </c>
      <c r="G1315" t="s">
        <v>4103</v>
      </c>
      <c r="H1315" t="s">
        <v>1772</v>
      </c>
      <c r="I1315" t="s">
        <v>178</v>
      </c>
      <c r="J1315" s="1">
        <v>44891</v>
      </c>
      <c r="K1315">
        <v>39</v>
      </c>
      <c r="L1315" t="s">
        <v>159</v>
      </c>
      <c r="N1315">
        <f t="shared" si="20"/>
        <v>0</v>
      </c>
    </row>
    <row r="1316" spans="1:14" x14ac:dyDescent="0.3">
      <c r="A1316">
        <v>1315</v>
      </c>
      <c r="B1316" t="s">
        <v>4104</v>
      </c>
      <c r="C1316" t="s">
        <v>2471</v>
      </c>
      <c r="D1316" t="s">
        <v>15</v>
      </c>
      <c r="E1316" t="s">
        <v>16</v>
      </c>
      <c r="F1316">
        <v>30</v>
      </c>
      <c r="G1316" t="s">
        <v>4105</v>
      </c>
      <c r="H1316" t="s">
        <v>1156</v>
      </c>
      <c r="I1316" t="s">
        <v>1157</v>
      </c>
      <c r="J1316" s="1">
        <v>44501</v>
      </c>
      <c r="K1316">
        <v>16</v>
      </c>
      <c r="L1316" t="s">
        <v>64</v>
      </c>
      <c r="N1316">
        <f t="shared" si="20"/>
        <v>0</v>
      </c>
    </row>
    <row r="1317" spans="1:14" x14ac:dyDescent="0.3">
      <c r="A1317">
        <v>1316</v>
      </c>
      <c r="B1317" t="s">
        <v>335</v>
      </c>
      <c r="C1317" t="s">
        <v>589</v>
      </c>
      <c r="D1317" t="s">
        <v>28</v>
      </c>
      <c r="E1317" t="s">
        <v>29</v>
      </c>
      <c r="F1317">
        <v>90</v>
      </c>
      <c r="G1317" t="s">
        <v>4106</v>
      </c>
      <c r="H1317" t="s">
        <v>1042</v>
      </c>
      <c r="I1317" t="s">
        <v>32</v>
      </c>
      <c r="J1317" s="1">
        <v>44646</v>
      </c>
      <c r="K1317">
        <v>105</v>
      </c>
      <c r="L1317" t="s">
        <v>159</v>
      </c>
      <c r="N1317">
        <f t="shared" si="20"/>
        <v>0</v>
      </c>
    </row>
    <row r="1318" spans="1:14" x14ac:dyDescent="0.3">
      <c r="A1318">
        <v>1317</v>
      </c>
      <c r="B1318" t="s">
        <v>2843</v>
      </c>
      <c r="C1318" t="s">
        <v>1877</v>
      </c>
      <c r="D1318" t="s">
        <v>51</v>
      </c>
      <c r="E1318" t="s">
        <v>16</v>
      </c>
      <c r="F1318">
        <v>30</v>
      </c>
      <c r="G1318" t="s">
        <v>4107</v>
      </c>
      <c r="H1318" t="s">
        <v>4108</v>
      </c>
      <c r="I1318" t="s">
        <v>1454</v>
      </c>
      <c r="J1318" s="1">
        <v>44724</v>
      </c>
      <c r="K1318">
        <v>105</v>
      </c>
      <c r="L1318" t="s">
        <v>39</v>
      </c>
      <c r="N1318">
        <f t="shared" si="20"/>
        <v>0</v>
      </c>
    </row>
    <row r="1319" spans="1:14" x14ac:dyDescent="0.3">
      <c r="A1319">
        <v>1318</v>
      </c>
      <c r="B1319" t="s">
        <v>4109</v>
      </c>
      <c r="C1319" t="s">
        <v>1075</v>
      </c>
      <c r="D1319" t="s">
        <v>15</v>
      </c>
      <c r="E1319" t="s">
        <v>16</v>
      </c>
      <c r="F1319">
        <v>30</v>
      </c>
      <c r="G1319" t="s">
        <v>4110</v>
      </c>
      <c r="H1319" t="s">
        <v>4111</v>
      </c>
      <c r="I1319" t="s">
        <v>95</v>
      </c>
      <c r="J1319" s="1">
        <v>44525</v>
      </c>
      <c r="K1319">
        <v>25</v>
      </c>
      <c r="L1319" t="s">
        <v>159</v>
      </c>
      <c r="N1319">
        <f t="shared" si="20"/>
        <v>0</v>
      </c>
    </row>
    <row r="1320" spans="1:14" x14ac:dyDescent="0.3">
      <c r="A1320">
        <v>1319</v>
      </c>
      <c r="B1320" t="s">
        <v>4112</v>
      </c>
      <c r="C1320" t="s">
        <v>4113</v>
      </c>
      <c r="D1320" t="s">
        <v>28</v>
      </c>
      <c r="E1320" t="s">
        <v>29</v>
      </c>
      <c r="F1320">
        <v>30</v>
      </c>
      <c r="G1320" t="s">
        <v>4114</v>
      </c>
      <c r="H1320" t="s">
        <v>2053</v>
      </c>
      <c r="I1320" t="s">
        <v>187</v>
      </c>
      <c r="J1320" s="1">
        <v>44168</v>
      </c>
      <c r="K1320">
        <v>4</v>
      </c>
      <c r="L1320" t="s">
        <v>33</v>
      </c>
      <c r="N1320">
        <f t="shared" si="20"/>
        <v>0</v>
      </c>
    </row>
    <row r="1321" spans="1:14" x14ac:dyDescent="0.3">
      <c r="A1321">
        <v>1320</v>
      </c>
      <c r="B1321" t="s">
        <v>4115</v>
      </c>
      <c r="C1321" t="s">
        <v>4116</v>
      </c>
      <c r="D1321" t="s">
        <v>28</v>
      </c>
      <c r="E1321" t="s">
        <v>29</v>
      </c>
      <c r="F1321">
        <v>90</v>
      </c>
      <c r="G1321" t="s">
        <v>4117</v>
      </c>
      <c r="H1321" t="s">
        <v>203</v>
      </c>
      <c r="I1321" t="s">
        <v>32</v>
      </c>
      <c r="J1321" s="1">
        <v>44740</v>
      </c>
      <c r="K1321">
        <v>85</v>
      </c>
      <c r="L1321" t="s">
        <v>159</v>
      </c>
      <c r="N1321">
        <f t="shared" si="20"/>
        <v>0</v>
      </c>
    </row>
    <row r="1322" spans="1:14" x14ac:dyDescent="0.3">
      <c r="A1322">
        <v>1321</v>
      </c>
      <c r="B1322" t="s">
        <v>4118</v>
      </c>
      <c r="C1322" t="s">
        <v>2010</v>
      </c>
      <c r="D1322" t="s">
        <v>28</v>
      </c>
      <c r="E1322" t="s">
        <v>29</v>
      </c>
      <c r="F1322">
        <v>90</v>
      </c>
      <c r="G1322" t="s">
        <v>4119</v>
      </c>
      <c r="H1322" t="s">
        <v>2633</v>
      </c>
      <c r="I1322" t="s">
        <v>32</v>
      </c>
      <c r="J1322" s="1">
        <v>44675</v>
      </c>
      <c r="K1322">
        <v>81</v>
      </c>
      <c r="L1322" t="s">
        <v>54</v>
      </c>
      <c r="N1322">
        <f t="shared" si="20"/>
        <v>0</v>
      </c>
    </row>
    <row r="1323" spans="1:14" x14ac:dyDescent="0.3">
      <c r="A1323">
        <v>1322</v>
      </c>
      <c r="B1323" t="s">
        <v>4120</v>
      </c>
      <c r="C1323" t="s">
        <v>4121</v>
      </c>
      <c r="D1323" t="s">
        <v>51</v>
      </c>
      <c r="E1323" t="s">
        <v>16</v>
      </c>
      <c r="F1323">
        <v>90</v>
      </c>
      <c r="G1323" t="s">
        <v>4122</v>
      </c>
      <c r="H1323" t="s">
        <v>4123</v>
      </c>
      <c r="I1323" t="s">
        <v>187</v>
      </c>
      <c r="J1323" s="1">
        <v>44722</v>
      </c>
      <c r="K1323">
        <v>74</v>
      </c>
      <c r="L1323" t="s">
        <v>45</v>
      </c>
      <c r="N1323">
        <f t="shared" si="20"/>
        <v>0</v>
      </c>
    </row>
    <row r="1324" spans="1:14" x14ac:dyDescent="0.3">
      <c r="A1324">
        <v>1323</v>
      </c>
      <c r="B1324" t="s">
        <v>4124</v>
      </c>
      <c r="C1324" t="s">
        <v>1214</v>
      </c>
      <c r="D1324" t="s">
        <v>51</v>
      </c>
      <c r="E1324" t="s">
        <v>16</v>
      </c>
      <c r="F1324">
        <v>90</v>
      </c>
      <c r="G1324" t="s">
        <v>4125</v>
      </c>
      <c r="H1324" t="s">
        <v>558</v>
      </c>
      <c r="I1324" t="s">
        <v>32</v>
      </c>
      <c r="J1324" s="1">
        <v>44506</v>
      </c>
      <c r="K1324">
        <v>4</v>
      </c>
      <c r="L1324" t="s">
        <v>64</v>
      </c>
      <c r="N1324">
        <f t="shared" si="20"/>
        <v>0</v>
      </c>
    </row>
    <row r="1325" spans="1:14" x14ac:dyDescent="0.3">
      <c r="A1325">
        <v>1324</v>
      </c>
      <c r="B1325" t="s">
        <v>4126</v>
      </c>
      <c r="C1325" t="s">
        <v>683</v>
      </c>
      <c r="D1325" t="s">
        <v>28</v>
      </c>
      <c r="E1325" t="s">
        <v>29</v>
      </c>
      <c r="F1325">
        <v>30</v>
      </c>
      <c r="G1325" t="s">
        <v>4127</v>
      </c>
      <c r="H1325" t="s">
        <v>2117</v>
      </c>
      <c r="I1325" t="s">
        <v>886</v>
      </c>
      <c r="J1325" s="1">
        <v>44385</v>
      </c>
      <c r="K1325">
        <v>93</v>
      </c>
      <c r="L1325" t="s">
        <v>70</v>
      </c>
      <c r="N1325">
        <f t="shared" si="20"/>
        <v>0</v>
      </c>
    </row>
    <row r="1326" spans="1:14" x14ac:dyDescent="0.3">
      <c r="A1326">
        <v>1325</v>
      </c>
      <c r="B1326" t="s">
        <v>4128</v>
      </c>
      <c r="C1326" t="s">
        <v>143</v>
      </c>
      <c r="D1326" t="s">
        <v>15</v>
      </c>
      <c r="E1326" t="s">
        <v>16</v>
      </c>
      <c r="F1326">
        <v>30</v>
      </c>
      <c r="G1326" t="s">
        <v>4129</v>
      </c>
      <c r="H1326" t="s">
        <v>2066</v>
      </c>
      <c r="I1326" t="s">
        <v>294</v>
      </c>
      <c r="J1326" s="1">
        <v>44040</v>
      </c>
      <c r="K1326">
        <v>82</v>
      </c>
      <c r="L1326" t="s">
        <v>101</v>
      </c>
      <c r="N1326">
        <f t="shared" si="20"/>
        <v>0</v>
      </c>
    </row>
    <row r="1327" spans="1:14" x14ac:dyDescent="0.3">
      <c r="A1327">
        <v>1326</v>
      </c>
      <c r="B1327" t="s">
        <v>4130</v>
      </c>
      <c r="C1327" t="s">
        <v>4131</v>
      </c>
      <c r="D1327" t="s">
        <v>51</v>
      </c>
      <c r="E1327" t="s">
        <v>16</v>
      </c>
      <c r="F1327">
        <v>30</v>
      </c>
      <c r="G1327" t="s">
        <v>4132</v>
      </c>
      <c r="H1327" t="s">
        <v>4133</v>
      </c>
      <c r="I1327" t="s">
        <v>32</v>
      </c>
      <c r="J1327" s="1">
        <v>44331</v>
      </c>
      <c r="K1327">
        <v>20</v>
      </c>
      <c r="L1327" t="s">
        <v>33</v>
      </c>
      <c r="N1327">
        <f t="shared" si="20"/>
        <v>0</v>
      </c>
    </row>
    <row r="1328" spans="1:14" x14ac:dyDescent="0.3">
      <c r="A1328">
        <v>1327</v>
      </c>
      <c r="B1328" t="s">
        <v>4130</v>
      </c>
      <c r="C1328" t="s">
        <v>4131</v>
      </c>
      <c r="D1328" t="s">
        <v>51</v>
      </c>
      <c r="E1328" t="s">
        <v>16</v>
      </c>
      <c r="F1328">
        <v>30</v>
      </c>
      <c r="G1328" t="s">
        <v>4132</v>
      </c>
      <c r="H1328" t="s">
        <v>4133</v>
      </c>
      <c r="I1328" t="s">
        <v>32</v>
      </c>
      <c r="J1328" s="1">
        <v>44331</v>
      </c>
      <c r="K1328">
        <v>20</v>
      </c>
      <c r="L1328" t="s">
        <v>33</v>
      </c>
      <c r="N1328">
        <f t="shared" si="20"/>
        <v>0</v>
      </c>
    </row>
    <row r="1329" spans="1:14" x14ac:dyDescent="0.3">
      <c r="A1329">
        <v>1328</v>
      </c>
      <c r="B1329" t="s">
        <v>4134</v>
      </c>
      <c r="C1329" t="s">
        <v>4135</v>
      </c>
      <c r="D1329" t="s">
        <v>28</v>
      </c>
      <c r="E1329" t="s">
        <v>29</v>
      </c>
      <c r="F1329">
        <v>60</v>
      </c>
      <c r="G1329" t="s">
        <v>4136</v>
      </c>
      <c r="H1329" t="s">
        <v>3610</v>
      </c>
      <c r="I1329" t="s">
        <v>32</v>
      </c>
      <c r="J1329" s="1">
        <v>44709</v>
      </c>
      <c r="K1329">
        <v>50</v>
      </c>
      <c r="L1329" t="s">
        <v>101</v>
      </c>
      <c r="N1329">
        <f t="shared" si="20"/>
        <v>0</v>
      </c>
    </row>
    <row r="1330" spans="1:14" x14ac:dyDescent="0.3">
      <c r="A1330">
        <v>1329</v>
      </c>
      <c r="B1330" t="s">
        <v>3544</v>
      </c>
      <c r="C1330" t="s">
        <v>4137</v>
      </c>
      <c r="D1330" t="s">
        <v>28</v>
      </c>
      <c r="E1330" t="s">
        <v>29</v>
      </c>
      <c r="F1330">
        <v>60</v>
      </c>
      <c r="G1330" t="s">
        <v>4138</v>
      </c>
      <c r="H1330" t="s">
        <v>137</v>
      </c>
      <c r="I1330" t="s">
        <v>32</v>
      </c>
      <c r="J1330" s="1">
        <v>43996</v>
      </c>
      <c r="K1330">
        <v>14</v>
      </c>
      <c r="L1330" t="s">
        <v>33</v>
      </c>
      <c r="N1330">
        <f t="shared" si="20"/>
        <v>0</v>
      </c>
    </row>
    <row r="1331" spans="1:14" x14ac:dyDescent="0.3">
      <c r="A1331">
        <v>1330</v>
      </c>
      <c r="B1331" t="s">
        <v>4139</v>
      </c>
      <c r="C1331" t="s">
        <v>692</v>
      </c>
      <c r="D1331" t="s">
        <v>51</v>
      </c>
      <c r="E1331" t="s">
        <v>16</v>
      </c>
      <c r="F1331">
        <v>90</v>
      </c>
      <c r="G1331" t="s">
        <v>4140</v>
      </c>
      <c r="H1331" t="s">
        <v>2141</v>
      </c>
      <c r="I1331" t="s">
        <v>1078</v>
      </c>
      <c r="J1331" s="1">
        <v>43906</v>
      </c>
      <c r="K1331">
        <v>71</v>
      </c>
      <c r="L1331" t="s">
        <v>33</v>
      </c>
      <c r="N1331">
        <f t="shared" si="20"/>
        <v>0</v>
      </c>
    </row>
    <row r="1332" spans="1:14" x14ac:dyDescent="0.3">
      <c r="A1332">
        <v>1331</v>
      </c>
      <c r="B1332" t="s">
        <v>1363</v>
      </c>
      <c r="C1332" t="s">
        <v>4137</v>
      </c>
      <c r="D1332" t="s">
        <v>28</v>
      </c>
      <c r="E1332" t="s">
        <v>29</v>
      </c>
      <c r="F1332">
        <v>90</v>
      </c>
      <c r="G1332" t="s">
        <v>4140</v>
      </c>
      <c r="H1332" t="s">
        <v>1674</v>
      </c>
      <c r="I1332" t="s">
        <v>25</v>
      </c>
      <c r="J1332" s="1">
        <v>44364</v>
      </c>
      <c r="K1332">
        <v>8</v>
      </c>
      <c r="L1332" t="s">
        <v>64</v>
      </c>
      <c r="N1332">
        <f t="shared" si="20"/>
        <v>0</v>
      </c>
    </row>
    <row r="1333" spans="1:14" x14ac:dyDescent="0.3">
      <c r="A1333">
        <v>1332</v>
      </c>
      <c r="B1333" t="s">
        <v>1695</v>
      </c>
      <c r="C1333" t="s">
        <v>3189</v>
      </c>
      <c r="D1333" t="s">
        <v>15</v>
      </c>
      <c r="E1333" t="s">
        <v>16</v>
      </c>
      <c r="F1333">
        <v>90</v>
      </c>
      <c r="G1333" t="s">
        <v>4141</v>
      </c>
      <c r="H1333" t="s">
        <v>6</v>
      </c>
      <c r="I1333" t="s">
        <v>32</v>
      </c>
      <c r="J1333" s="1">
        <v>44056</v>
      </c>
      <c r="K1333">
        <v>77</v>
      </c>
      <c r="L1333" t="s">
        <v>70</v>
      </c>
      <c r="N1333">
        <f t="shared" si="20"/>
        <v>0</v>
      </c>
    </row>
    <row r="1334" spans="1:14" x14ac:dyDescent="0.3">
      <c r="A1334">
        <v>1333</v>
      </c>
      <c r="B1334" t="s">
        <v>4142</v>
      </c>
      <c r="C1334" t="s">
        <v>4143</v>
      </c>
      <c r="D1334" t="s">
        <v>15</v>
      </c>
      <c r="E1334" t="s">
        <v>16</v>
      </c>
      <c r="F1334">
        <v>60</v>
      </c>
      <c r="G1334" t="s">
        <v>4144</v>
      </c>
      <c r="H1334" t="s">
        <v>4145</v>
      </c>
      <c r="I1334" t="s">
        <v>32</v>
      </c>
      <c r="J1334" s="1">
        <v>44069</v>
      </c>
      <c r="K1334">
        <v>46</v>
      </c>
      <c r="L1334" t="s">
        <v>45</v>
      </c>
      <c r="N1334">
        <f t="shared" si="20"/>
        <v>0</v>
      </c>
    </row>
    <row r="1335" spans="1:14" x14ac:dyDescent="0.3">
      <c r="A1335">
        <v>1334</v>
      </c>
      <c r="B1335" t="s">
        <v>4146</v>
      </c>
      <c r="C1335" t="s">
        <v>987</v>
      </c>
      <c r="D1335" t="s">
        <v>51</v>
      </c>
      <c r="E1335" t="s">
        <v>16</v>
      </c>
      <c r="F1335">
        <v>30</v>
      </c>
      <c r="G1335" t="s">
        <v>4147</v>
      </c>
      <c r="H1335" t="s">
        <v>2908</v>
      </c>
      <c r="I1335" t="s">
        <v>25</v>
      </c>
      <c r="J1335" s="1">
        <v>43865</v>
      </c>
      <c r="K1335">
        <v>17</v>
      </c>
      <c r="L1335" t="s">
        <v>54</v>
      </c>
      <c r="N1335">
        <f t="shared" si="20"/>
        <v>0</v>
      </c>
    </row>
    <row r="1336" spans="1:14" x14ac:dyDescent="0.3">
      <c r="A1336">
        <v>1335</v>
      </c>
      <c r="B1336" t="s">
        <v>4148</v>
      </c>
      <c r="C1336" t="s">
        <v>4149</v>
      </c>
      <c r="D1336" t="s">
        <v>51</v>
      </c>
      <c r="E1336" t="s">
        <v>16</v>
      </c>
      <c r="F1336">
        <v>90</v>
      </c>
      <c r="G1336" t="s">
        <v>4150</v>
      </c>
      <c r="H1336" t="s">
        <v>2972</v>
      </c>
      <c r="I1336" t="s">
        <v>32</v>
      </c>
      <c r="J1336" s="1">
        <v>44760</v>
      </c>
      <c r="K1336">
        <v>35</v>
      </c>
      <c r="L1336" t="s">
        <v>33</v>
      </c>
      <c r="N1336">
        <f t="shared" si="20"/>
        <v>0</v>
      </c>
    </row>
    <row r="1337" spans="1:14" x14ac:dyDescent="0.3">
      <c r="A1337">
        <v>1336</v>
      </c>
      <c r="B1337" t="s">
        <v>4148</v>
      </c>
      <c r="C1337" t="s">
        <v>4149</v>
      </c>
      <c r="D1337" t="s">
        <v>51</v>
      </c>
      <c r="E1337" t="s">
        <v>16</v>
      </c>
      <c r="F1337">
        <v>90</v>
      </c>
      <c r="G1337" t="s">
        <v>4150</v>
      </c>
      <c r="H1337" t="s">
        <v>2972</v>
      </c>
      <c r="I1337" t="s">
        <v>32</v>
      </c>
      <c r="J1337" s="1">
        <v>44760</v>
      </c>
      <c r="K1337">
        <v>35</v>
      </c>
      <c r="L1337" t="s">
        <v>33</v>
      </c>
      <c r="N1337">
        <f t="shared" si="20"/>
        <v>0</v>
      </c>
    </row>
    <row r="1338" spans="1:14" x14ac:dyDescent="0.3">
      <c r="A1338">
        <v>1337</v>
      </c>
      <c r="B1338" t="s">
        <v>4151</v>
      </c>
      <c r="C1338" t="s">
        <v>1470</v>
      </c>
      <c r="D1338" t="s">
        <v>51</v>
      </c>
      <c r="E1338" t="s">
        <v>16</v>
      </c>
      <c r="F1338">
        <v>30</v>
      </c>
      <c r="G1338" t="s">
        <v>4152</v>
      </c>
      <c r="H1338" t="s">
        <v>2032</v>
      </c>
      <c r="I1338" t="s">
        <v>173</v>
      </c>
      <c r="J1338" s="1">
        <v>44070</v>
      </c>
      <c r="K1338">
        <v>51</v>
      </c>
      <c r="L1338" t="s">
        <v>39</v>
      </c>
      <c r="N1338">
        <f t="shared" si="20"/>
        <v>0</v>
      </c>
    </row>
    <row r="1339" spans="1:14" x14ac:dyDescent="0.3">
      <c r="A1339">
        <v>1338</v>
      </c>
      <c r="B1339" t="s">
        <v>1703</v>
      </c>
      <c r="C1339" t="s">
        <v>4153</v>
      </c>
      <c r="D1339" t="s">
        <v>92</v>
      </c>
      <c r="E1339" t="s">
        <v>29</v>
      </c>
      <c r="F1339">
        <v>90</v>
      </c>
      <c r="G1339" t="s">
        <v>4154</v>
      </c>
      <c r="H1339" t="s">
        <v>2026</v>
      </c>
      <c r="I1339" t="s">
        <v>1078</v>
      </c>
      <c r="J1339" s="1">
        <v>44618</v>
      </c>
      <c r="K1339">
        <v>96</v>
      </c>
      <c r="L1339" t="s">
        <v>45</v>
      </c>
      <c r="N1339">
        <f t="shared" si="20"/>
        <v>0</v>
      </c>
    </row>
    <row r="1340" spans="1:14" x14ac:dyDescent="0.3">
      <c r="A1340">
        <v>1339</v>
      </c>
      <c r="B1340" t="s">
        <v>4155</v>
      </c>
      <c r="C1340" t="s">
        <v>4156</v>
      </c>
      <c r="D1340" t="s">
        <v>28</v>
      </c>
      <c r="E1340" t="s">
        <v>29</v>
      </c>
      <c r="F1340">
        <v>60</v>
      </c>
      <c r="G1340" t="s">
        <v>4157</v>
      </c>
      <c r="H1340" t="s">
        <v>4158</v>
      </c>
      <c r="I1340" t="s">
        <v>32</v>
      </c>
      <c r="J1340" s="1">
        <v>44476</v>
      </c>
      <c r="K1340">
        <v>7</v>
      </c>
      <c r="L1340" t="s">
        <v>54</v>
      </c>
      <c r="N1340">
        <f t="shared" si="20"/>
        <v>0</v>
      </c>
    </row>
    <row r="1341" spans="1:14" x14ac:dyDescent="0.3">
      <c r="A1341">
        <v>1340</v>
      </c>
      <c r="B1341" t="s">
        <v>4159</v>
      </c>
      <c r="C1341" t="s">
        <v>1485</v>
      </c>
      <c r="D1341" t="s">
        <v>15</v>
      </c>
      <c r="E1341" t="s">
        <v>16</v>
      </c>
      <c r="F1341">
        <v>60</v>
      </c>
      <c r="G1341" t="s">
        <v>4160</v>
      </c>
      <c r="H1341" t="s">
        <v>4161</v>
      </c>
      <c r="I1341" t="s">
        <v>32</v>
      </c>
      <c r="J1341" s="1">
        <v>44431</v>
      </c>
      <c r="K1341">
        <v>95</v>
      </c>
      <c r="L1341" t="s">
        <v>20</v>
      </c>
      <c r="N1341">
        <f t="shared" si="20"/>
        <v>0</v>
      </c>
    </row>
    <row r="1342" spans="1:14" x14ac:dyDescent="0.3">
      <c r="A1342">
        <v>1341</v>
      </c>
      <c r="B1342" t="s">
        <v>3992</v>
      </c>
      <c r="C1342" t="s">
        <v>1635</v>
      </c>
      <c r="D1342" t="s">
        <v>28</v>
      </c>
      <c r="E1342" t="s">
        <v>29</v>
      </c>
      <c r="F1342">
        <v>90</v>
      </c>
      <c r="G1342" t="s">
        <v>4162</v>
      </c>
      <c r="H1342" t="s">
        <v>2154</v>
      </c>
      <c r="I1342" t="s">
        <v>124</v>
      </c>
      <c r="J1342" s="1">
        <v>44683</v>
      </c>
      <c r="K1342">
        <v>82</v>
      </c>
      <c r="L1342" t="s">
        <v>101</v>
      </c>
      <c r="N1342">
        <f t="shared" si="20"/>
        <v>0</v>
      </c>
    </row>
    <row r="1343" spans="1:14" x14ac:dyDescent="0.3">
      <c r="A1343">
        <v>1342</v>
      </c>
      <c r="B1343" t="s">
        <v>4163</v>
      </c>
      <c r="C1343" t="s">
        <v>1727</v>
      </c>
      <c r="D1343" t="s">
        <v>15</v>
      </c>
      <c r="E1343" t="s">
        <v>16</v>
      </c>
      <c r="F1343">
        <v>30</v>
      </c>
      <c r="G1343" t="s">
        <v>4164</v>
      </c>
      <c r="H1343" t="s">
        <v>84</v>
      </c>
      <c r="I1343" t="s">
        <v>32</v>
      </c>
      <c r="J1343" s="1">
        <v>44712</v>
      </c>
      <c r="K1343">
        <v>70</v>
      </c>
      <c r="L1343" t="s">
        <v>20</v>
      </c>
      <c r="N1343">
        <f t="shared" si="20"/>
        <v>0</v>
      </c>
    </row>
    <row r="1344" spans="1:14" x14ac:dyDescent="0.3">
      <c r="A1344">
        <v>1343</v>
      </c>
      <c r="B1344" t="s">
        <v>2331</v>
      </c>
      <c r="C1344" t="s">
        <v>4165</v>
      </c>
      <c r="D1344" t="s">
        <v>15</v>
      </c>
      <c r="E1344" t="s">
        <v>16</v>
      </c>
      <c r="F1344">
        <v>90</v>
      </c>
      <c r="G1344" t="s">
        <v>4166</v>
      </c>
      <c r="H1344" t="s">
        <v>3511</v>
      </c>
      <c r="I1344" t="s">
        <v>32</v>
      </c>
      <c r="J1344" s="1">
        <v>43856</v>
      </c>
      <c r="K1344">
        <v>5</v>
      </c>
      <c r="L1344" t="s">
        <v>20</v>
      </c>
      <c r="N1344">
        <f t="shared" si="20"/>
        <v>0</v>
      </c>
    </row>
    <row r="1345" spans="1:14" x14ac:dyDescent="0.3">
      <c r="A1345">
        <v>1344</v>
      </c>
      <c r="B1345" t="s">
        <v>4167</v>
      </c>
      <c r="C1345" t="s">
        <v>4168</v>
      </c>
      <c r="D1345" t="s">
        <v>28</v>
      </c>
      <c r="E1345" t="s">
        <v>29</v>
      </c>
      <c r="F1345">
        <v>30</v>
      </c>
      <c r="G1345" t="s">
        <v>4169</v>
      </c>
      <c r="H1345" t="s">
        <v>3053</v>
      </c>
      <c r="I1345" t="s">
        <v>32</v>
      </c>
      <c r="J1345" s="1">
        <v>44617</v>
      </c>
      <c r="K1345">
        <v>72</v>
      </c>
      <c r="L1345" t="s">
        <v>64</v>
      </c>
      <c r="N1345">
        <f t="shared" si="20"/>
        <v>0</v>
      </c>
    </row>
    <row r="1346" spans="1:14" x14ac:dyDescent="0.3">
      <c r="A1346">
        <v>1345</v>
      </c>
      <c r="B1346" t="s">
        <v>4170</v>
      </c>
      <c r="C1346" t="s">
        <v>286</v>
      </c>
      <c r="D1346" t="s">
        <v>28</v>
      </c>
      <c r="E1346" t="s">
        <v>29</v>
      </c>
      <c r="F1346">
        <v>90</v>
      </c>
      <c r="G1346" t="s">
        <v>4171</v>
      </c>
      <c r="H1346" t="s">
        <v>1430</v>
      </c>
      <c r="I1346" t="s">
        <v>32</v>
      </c>
      <c r="J1346" s="1">
        <v>44426</v>
      </c>
      <c r="K1346">
        <v>22</v>
      </c>
      <c r="L1346" t="s">
        <v>159</v>
      </c>
      <c r="N1346">
        <f t="shared" ref="N1346:N1409" si="21">COUNTBLANK(A1346:L1346)</f>
        <v>0</v>
      </c>
    </row>
    <row r="1347" spans="1:14" x14ac:dyDescent="0.3">
      <c r="A1347">
        <v>1346</v>
      </c>
      <c r="B1347" t="s">
        <v>4172</v>
      </c>
      <c r="C1347" t="s">
        <v>4173</v>
      </c>
      <c r="D1347" t="s">
        <v>51</v>
      </c>
      <c r="E1347" t="s">
        <v>16</v>
      </c>
      <c r="F1347">
        <v>60</v>
      </c>
      <c r="G1347" t="s">
        <v>4174</v>
      </c>
      <c r="H1347" t="s">
        <v>4175</v>
      </c>
      <c r="I1347" t="s">
        <v>25</v>
      </c>
      <c r="J1347" s="1">
        <v>44778</v>
      </c>
      <c r="K1347">
        <v>82</v>
      </c>
      <c r="L1347" t="s">
        <v>39</v>
      </c>
      <c r="N1347">
        <f t="shared" si="21"/>
        <v>0</v>
      </c>
    </row>
    <row r="1348" spans="1:14" x14ac:dyDescent="0.3">
      <c r="A1348">
        <v>1347</v>
      </c>
      <c r="B1348" t="s">
        <v>4176</v>
      </c>
      <c r="C1348" t="s">
        <v>2874</v>
      </c>
      <c r="D1348" t="s">
        <v>51</v>
      </c>
      <c r="E1348" t="s">
        <v>16</v>
      </c>
      <c r="F1348">
        <v>30</v>
      </c>
      <c r="G1348" t="s">
        <v>4177</v>
      </c>
      <c r="H1348" t="s">
        <v>864</v>
      </c>
      <c r="I1348" t="s">
        <v>19</v>
      </c>
      <c r="J1348" s="1">
        <v>44510</v>
      </c>
      <c r="K1348">
        <v>7</v>
      </c>
      <c r="L1348" t="s">
        <v>39</v>
      </c>
      <c r="N1348">
        <f t="shared" si="21"/>
        <v>0</v>
      </c>
    </row>
    <row r="1349" spans="1:14" x14ac:dyDescent="0.3">
      <c r="A1349">
        <v>1348</v>
      </c>
      <c r="B1349" t="s">
        <v>4178</v>
      </c>
      <c r="C1349" t="s">
        <v>3345</v>
      </c>
      <c r="D1349" t="s">
        <v>15</v>
      </c>
      <c r="E1349" t="s">
        <v>16</v>
      </c>
      <c r="F1349">
        <v>60</v>
      </c>
      <c r="G1349" t="s">
        <v>4179</v>
      </c>
      <c r="H1349" t="s">
        <v>4180</v>
      </c>
      <c r="I1349" t="s">
        <v>187</v>
      </c>
      <c r="J1349" s="1">
        <v>43950</v>
      </c>
      <c r="K1349">
        <v>74</v>
      </c>
      <c r="L1349" t="s">
        <v>33</v>
      </c>
      <c r="N1349">
        <f t="shared" si="21"/>
        <v>0</v>
      </c>
    </row>
    <row r="1350" spans="1:14" x14ac:dyDescent="0.3">
      <c r="A1350">
        <v>1349</v>
      </c>
      <c r="B1350" t="s">
        <v>2134</v>
      </c>
      <c r="C1350" t="s">
        <v>4181</v>
      </c>
      <c r="D1350" t="s">
        <v>15</v>
      </c>
      <c r="E1350" t="s">
        <v>16</v>
      </c>
      <c r="F1350">
        <v>30</v>
      </c>
      <c r="G1350" t="s">
        <v>4179</v>
      </c>
      <c r="H1350" t="s">
        <v>4182</v>
      </c>
      <c r="I1350" t="s">
        <v>32</v>
      </c>
      <c r="J1350" s="1">
        <v>44060</v>
      </c>
      <c r="K1350">
        <v>73</v>
      </c>
      <c r="L1350" t="s">
        <v>80</v>
      </c>
      <c r="N1350">
        <f t="shared" si="21"/>
        <v>0</v>
      </c>
    </row>
    <row r="1351" spans="1:14" x14ac:dyDescent="0.3">
      <c r="A1351">
        <v>1350</v>
      </c>
      <c r="B1351" t="s">
        <v>4183</v>
      </c>
      <c r="C1351" t="s">
        <v>4059</v>
      </c>
      <c r="D1351" t="s">
        <v>15</v>
      </c>
      <c r="E1351" t="s">
        <v>16</v>
      </c>
      <c r="F1351">
        <v>90</v>
      </c>
      <c r="G1351" t="s">
        <v>4184</v>
      </c>
      <c r="H1351" t="s">
        <v>1103</v>
      </c>
      <c r="I1351" t="s">
        <v>25</v>
      </c>
      <c r="J1351" s="1">
        <v>43981</v>
      </c>
      <c r="K1351">
        <v>42</v>
      </c>
      <c r="L1351" t="s">
        <v>64</v>
      </c>
      <c r="N1351">
        <f t="shared" si="21"/>
        <v>0</v>
      </c>
    </row>
    <row r="1352" spans="1:14" x14ac:dyDescent="0.3">
      <c r="A1352">
        <v>1351</v>
      </c>
      <c r="B1352" t="s">
        <v>4185</v>
      </c>
      <c r="C1352" t="s">
        <v>4186</v>
      </c>
      <c r="D1352" t="s">
        <v>28</v>
      </c>
      <c r="E1352" t="s">
        <v>29</v>
      </c>
      <c r="F1352">
        <v>90</v>
      </c>
      <c r="G1352" t="s">
        <v>4187</v>
      </c>
      <c r="H1352" t="s">
        <v>2130</v>
      </c>
      <c r="I1352" t="s">
        <v>32</v>
      </c>
      <c r="J1352" s="1">
        <v>44192</v>
      </c>
      <c r="K1352">
        <v>22</v>
      </c>
      <c r="L1352" t="s">
        <v>33</v>
      </c>
      <c r="N1352">
        <f t="shared" si="21"/>
        <v>0</v>
      </c>
    </row>
    <row r="1353" spans="1:14" x14ac:dyDescent="0.3">
      <c r="A1353">
        <v>1352</v>
      </c>
      <c r="B1353" t="s">
        <v>4188</v>
      </c>
      <c r="C1353" t="s">
        <v>427</v>
      </c>
      <c r="D1353" t="s">
        <v>51</v>
      </c>
      <c r="E1353" t="s">
        <v>16</v>
      </c>
      <c r="F1353">
        <v>60</v>
      </c>
      <c r="G1353" t="s">
        <v>4189</v>
      </c>
      <c r="H1353" t="s">
        <v>1505</v>
      </c>
      <c r="I1353" t="s">
        <v>32</v>
      </c>
      <c r="J1353" s="1">
        <v>44511</v>
      </c>
      <c r="K1353">
        <v>49</v>
      </c>
      <c r="L1353" t="s">
        <v>101</v>
      </c>
      <c r="N1353">
        <f t="shared" si="21"/>
        <v>0</v>
      </c>
    </row>
    <row r="1354" spans="1:14" x14ac:dyDescent="0.3">
      <c r="A1354">
        <v>1353</v>
      </c>
      <c r="B1354" t="s">
        <v>4190</v>
      </c>
      <c r="C1354" t="s">
        <v>4191</v>
      </c>
      <c r="D1354" t="s">
        <v>15</v>
      </c>
      <c r="E1354" t="s">
        <v>16</v>
      </c>
      <c r="F1354">
        <v>30</v>
      </c>
      <c r="G1354" t="s">
        <v>4192</v>
      </c>
      <c r="H1354" t="s">
        <v>420</v>
      </c>
      <c r="I1354" t="s">
        <v>32</v>
      </c>
      <c r="J1354" s="1">
        <v>44396</v>
      </c>
      <c r="K1354">
        <v>46</v>
      </c>
      <c r="L1354" t="s">
        <v>54</v>
      </c>
      <c r="N1354">
        <f t="shared" si="21"/>
        <v>0</v>
      </c>
    </row>
    <row r="1355" spans="1:14" x14ac:dyDescent="0.3">
      <c r="A1355">
        <v>1354</v>
      </c>
      <c r="B1355" t="s">
        <v>4193</v>
      </c>
      <c r="C1355" t="s">
        <v>4194</v>
      </c>
      <c r="D1355" t="s">
        <v>28</v>
      </c>
      <c r="E1355" t="s">
        <v>29</v>
      </c>
      <c r="F1355">
        <v>90</v>
      </c>
      <c r="G1355" t="s">
        <v>4195</v>
      </c>
      <c r="H1355" t="s">
        <v>4196</v>
      </c>
      <c r="I1355" t="s">
        <v>240</v>
      </c>
      <c r="J1355" s="1">
        <v>44159</v>
      </c>
      <c r="K1355">
        <v>34</v>
      </c>
      <c r="L1355" t="s">
        <v>159</v>
      </c>
      <c r="N1355">
        <f t="shared" si="21"/>
        <v>0</v>
      </c>
    </row>
    <row r="1356" spans="1:14" x14ac:dyDescent="0.3">
      <c r="A1356">
        <v>1355</v>
      </c>
      <c r="B1356" t="s">
        <v>4197</v>
      </c>
      <c r="C1356" t="s">
        <v>3146</v>
      </c>
      <c r="D1356" t="s">
        <v>15</v>
      </c>
      <c r="E1356" t="s">
        <v>16</v>
      </c>
      <c r="F1356">
        <v>90</v>
      </c>
      <c r="G1356" t="s">
        <v>4198</v>
      </c>
      <c r="H1356" t="s">
        <v>2877</v>
      </c>
      <c r="I1356" t="s">
        <v>2878</v>
      </c>
      <c r="J1356" s="1">
        <v>44129</v>
      </c>
      <c r="K1356">
        <v>8</v>
      </c>
      <c r="L1356" t="s">
        <v>159</v>
      </c>
      <c r="N1356">
        <f t="shared" si="21"/>
        <v>0</v>
      </c>
    </row>
    <row r="1357" spans="1:14" x14ac:dyDescent="0.3">
      <c r="A1357">
        <v>1356</v>
      </c>
      <c r="B1357" t="s">
        <v>2147</v>
      </c>
      <c r="C1357" t="s">
        <v>1023</v>
      </c>
      <c r="D1357" t="s">
        <v>117</v>
      </c>
      <c r="E1357" t="s">
        <v>29</v>
      </c>
      <c r="F1357">
        <v>30</v>
      </c>
      <c r="G1357" t="s">
        <v>4199</v>
      </c>
      <c r="H1357" t="s">
        <v>3421</v>
      </c>
      <c r="I1357" t="s">
        <v>25</v>
      </c>
      <c r="J1357" s="1">
        <v>44006</v>
      </c>
      <c r="K1357">
        <v>3</v>
      </c>
      <c r="L1357" t="s">
        <v>70</v>
      </c>
      <c r="N1357">
        <f t="shared" si="21"/>
        <v>0</v>
      </c>
    </row>
    <row r="1358" spans="1:14" x14ac:dyDescent="0.3">
      <c r="A1358">
        <v>1357</v>
      </c>
      <c r="B1358" t="s">
        <v>4200</v>
      </c>
      <c r="C1358" t="s">
        <v>2095</v>
      </c>
      <c r="D1358" t="s">
        <v>15</v>
      </c>
      <c r="E1358" t="s">
        <v>16</v>
      </c>
      <c r="F1358">
        <v>30</v>
      </c>
      <c r="G1358" t="s">
        <v>4201</v>
      </c>
      <c r="H1358" t="s">
        <v>2727</v>
      </c>
      <c r="I1358" t="s">
        <v>2330</v>
      </c>
      <c r="J1358" s="1">
        <v>43964</v>
      </c>
      <c r="K1358">
        <v>55</v>
      </c>
      <c r="L1358" t="s">
        <v>101</v>
      </c>
      <c r="N1358">
        <f t="shared" si="21"/>
        <v>0</v>
      </c>
    </row>
    <row r="1359" spans="1:14" x14ac:dyDescent="0.3">
      <c r="A1359" s="2">
        <v>1358</v>
      </c>
      <c r="B1359" s="2" t="s">
        <v>4185</v>
      </c>
      <c r="C1359" s="2"/>
      <c r="D1359" s="2" t="s">
        <v>28</v>
      </c>
      <c r="E1359" s="2" t="s">
        <v>29</v>
      </c>
      <c r="F1359" s="2">
        <v>30</v>
      </c>
      <c r="G1359" s="2" t="s">
        <v>4202</v>
      </c>
      <c r="H1359" s="2" t="s">
        <v>4203</v>
      </c>
      <c r="I1359" s="2" t="s">
        <v>208</v>
      </c>
      <c r="J1359" s="3">
        <v>44228</v>
      </c>
      <c r="K1359" s="2">
        <v>24</v>
      </c>
      <c r="L1359" s="2" t="s">
        <v>64</v>
      </c>
      <c r="M1359" s="2"/>
      <c r="N1359" s="2">
        <f t="shared" si="21"/>
        <v>1</v>
      </c>
    </row>
    <row r="1360" spans="1:14" x14ac:dyDescent="0.3">
      <c r="A1360">
        <v>1359</v>
      </c>
      <c r="B1360" t="s">
        <v>130</v>
      </c>
      <c r="C1360" t="s">
        <v>3362</v>
      </c>
      <c r="D1360" t="s">
        <v>28</v>
      </c>
      <c r="E1360" t="s">
        <v>29</v>
      </c>
      <c r="F1360">
        <v>30</v>
      </c>
      <c r="G1360" t="s">
        <v>4204</v>
      </c>
      <c r="H1360" t="s">
        <v>2220</v>
      </c>
      <c r="I1360" t="s">
        <v>1889</v>
      </c>
      <c r="J1360" s="1">
        <v>44694</v>
      </c>
      <c r="K1360">
        <v>55</v>
      </c>
      <c r="L1360" t="s">
        <v>45</v>
      </c>
      <c r="N1360">
        <f t="shared" si="21"/>
        <v>0</v>
      </c>
    </row>
    <row r="1361" spans="1:14" x14ac:dyDescent="0.3">
      <c r="A1361">
        <v>1360</v>
      </c>
      <c r="B1361" t="s">
        <v>1096</v>
      </c>
      <c r="C1361" t="s">
        <v>4205</v>
      </c>
      <c r="D1361" t="s">
        <v>28</v>
      </c>
      <c r="E1361" t="s">
        <v>29</v>
      </c>
      <c r="F1361">
        <v>60</v>
      </c>
      <c r="G1361" t="s">
        <v>4206</v>
      </c>
      <c r="H1361" t="s">
        <v>2338</v>
      </c>
      <c r="I1361" t="s">
        <v>240</v>
      </c>
      <c r="J1361" s="1">
        <v>44704</v>
      </c>
      <c r="K1361">
        <v>70</v>
      </c>
      <c r="L1361" t="s">
        <v>80</v>
      </c>
      <c r="N1361">
        <f t="shared" si="21"/>
        <v>0</v>
      </c>
    </row>
    <row r="1362" spans="1:14" x14ac:dyDescent="0.3">
      <c r="A1362">
        <v>1361</v>
      </c>
      <c r="B1362" t="s">
        <v>2094</v>
      </c>
      <c r="C1362" t="s">
        <v>170</v>
      </c>
      <c r="D1362" t="s">
        <v>51</v>
      </c>
      <c r="E1362" t="s">
        <v>16</v>
      </c>
      <c r="F1362">
        <v>90</v>
      </c>
      <c r="G1362" t="s">
        <v>4207</v>
      </c>
      <c r="H1362" t="s">
        <v>4208</v>
      </c>
      <c r="I1362" t="s">
        <v>44</v>
      </c>
      <c r="J1362" s="1">
        <v>44169</v>
      </c>
      <c r="K1362">
        <v>79</v>
      </c>
      <c r="L1362" t="s">
        <v>33</v>
      </c>
      <c r="N1362">
        <f t="shared" si="21"/>
        <v>0</v>
      </c>
    </row>
    <row r="1363" spans="1:14" x14ac:dyDescent="0.3">
      <c r="A1363">
        <v>1362</v>
      </c>
      <c r="B1363" t="s">
        <v>3711</v>
      </c>
      <c r="C1363" t="s">
        <v>2135</v>
      </c>
      <c r="D1363" t="s">
        <v>28</v>
      </c>
      <c r="E1363" t="s">
        <v>29</v>
      </c>
      <c r="F1363">
        <v>30</v>
      </c>
      <c r="G1363" t="s">
        <v>4209</v>
      </c>
      <c r="H1363" t="s">
        <v>3059</v>
      </c>
      <c r="I1363" t="s">
        <v>187</v>
      </c>
      <c r="J1363" s="1">
        <v>44876</v>
      </c>
      <c r="K1363">
        <v>50</v>
      </c>
      <c r="L1363" t="s">
        <v>20</v>
      </c>
      <c r="N1363">
        <f t="shared" si="21"/>
        <v>0</v>
      </c>
    </row>
    <row r="1364" spans="1:14" x14ac:dyDescent="0.3">
      <c r="A1364">
        <v>1363</v>
      </c>
      <c r="B1364" t="s">
        <v>4210</v>
      </c>
      <c r="C1364" t="s">
        <v>2635</v>
      </c>
      <c r="D1364" t="s">
        <v>51</v>
      </c>
      <c r="E1364" t="s">
        <v>16</v>
      </c>
      <c r="F1364">
        <v>30</v>
      </c>
      <c r="G1364" t="s">
        <v>4211</v>
      </c>
      <c r="H1364" t="s">
        <v>3212</v>
      </c>
      <c r="I1364" t="s">
        <v>25</v>
      </c>
      <c r="J1364" s="1">
        <v>44302</v>
      </c>
      <c r="K1364">
        <v>8</v>
      </c>
      <c r="L1364" t="s">
        <v>45</v>
      </c>
      <c r="N1364">
        <f t="shared" si="21"/>
        <v>0</v>
      </c>
    </row>
    <row r="1365" spans="1:14" x14ac:dyDescent="0.3">
      <c r="A1365">
        <v>1364</v>
      </c>
      <c r="B1365" t="s">
        <v>4212</v>
      </c>
      <c r="C1365" t="s">
        <v>1963</v>
      </c>
      <c r="D1365" t="s">
        <v>92</v>
      </c>
      <c r="E1365" t="s">
        <v>16</v>
      </c>
      <c r="F1365">
        <v>90</v>
      </c>
      <c r="G1365" t="s">
        <v>4213</v>
      </c>
      <c r="H1365" t="s">
        <v>4098</v>
      </c>
      <c r="I1365" t="s">
        <v>1889</v>
      </c>
      <c r="J1365" s="1">
        <v>44684</v>
      </c>
      <c r="K1365">
        <v>21</v>
      </c>
      <c r="L1365" t="s">
        <v>159</v>
      </c>
      <c r="N1365">
        <f t="shared" si="21"/>
        <v>0</v>
      </c>
    </row>
    <row r="1366" spans="1:14" x14ac:dyDescent="0.3">
      <c r="A1366">
        <v>1365</v>
      </c>
      <c r="B1366" t="s">
        <v>1352</v>
      </c>
      <c r="C1366" t="s">
        <v>3057</v>
      </c>
      <c r="D1366" t="s">
        <v>28</v>
      </c>
      <c r="E1366" t="s">
        <v>29</v>
      </c>
      <c r="F1366">
        <v>90</v>
      </c>
      <c r="G1366" t="s">
        <v>4213</v>
      </c>
      <c r="H1366" t="s">
        <v>4214</v>
      </c>
      <c r="I1366" t="s">
        <v>187</v>
      </c>
      <c r="J1366" s="1">
        <v>44294</v>
      </c>
      <c r="K1366">
        <v>76</v>
      </c>
      <c r="L1366" t="s">
        <v>33</v>
      </c>
      <c r="N1366">
        <f t="shared" si="21"/>
        <v>0</v>
      </c>
    </row>
    <row r="1367" spans="1:14" x14ac:dyDescent="0.3">
      <c r="A1367">
        <v>1366</v>
      </c>
      <c r="B1367" t="s">
        <v>4215</v>
      </c>
      <c r="C1367" t="s">
        <v>4216</v>
      </c>
      <c r="D1367" t="s">
        <v>51</v>
      </c>
      <c r="E1367" t="s">
        <v>16</v>
      </c>
      <c r="F1367">
        <v>30</v>
      </c>
      <c r="G1367" t="s">
        <v>4217</v>
      </c>
      <c r="H1367" t="s">
        <v>326</v>
      </c>
      <c r="I1367" t="s">
        <v>25</v>
      </c>
      <c r="J1367" s="1">
        <v>44279</v>
      </c>
      <c r="K1367">
        <v>12</v>
      </c>
      <c r="L1367" t="s">
        <v>101</v>
      </c>
      <c r="N1367">
        <f t="shared" si="21"/>
        <v>0</v>
      </c>
    </row>
    <row r="1368" spans="1:14" x14ac:dyDescent="0.3">
      <c r="A1368">
        <v>1367</v>
      </c>
      <c r="B1368" t="s">
        <v>4218</v>
      </c>
      <c r="C1368" t="s">
        <v>825</v>
      </c>
      <c r="D1368" t="s">
        <v>28</v>
      </c>
      <c r="E1368" t="s">
        <v>3565</v>
      </c>
      <c r="F1368">
        <v>90</v>
      </c>
      <c r="G1368" t="s">
        <v>4219</v>
      </c>
      <c r="H1368" t="s">
        <v>4220</v>
      </c>
      <c r="I1368" t="s">
        <v>2543</v>
      </c>
      <c r="J1368" s="1">
        <v>44496</v>
      </c>
      <c r="K1368">
        <v>94</v>
      </c>
      <c r="L1368" t="s">
        <v>39</v>
      </c>
      <c r="N1368">
        <f t="shared" si="21"/>
        <v>0</v>
      </c>
    </row>
    <row r="1369" spans="1:14" x14ac:dyDescent="0.3">
      <c r="A1369">
        <v>1368</v>
      </c>
      <c r="B1369" t="s">
        <v>4221</v>
      </c>
      <c r="C1369" t="s">
        <v>4222</v>
      </c>
      <c r="D1369" t="s">
        <v>41</v>
      </c>
      <c r="E1369" t="s">
        <v>16</v>
      </c>
      <c r="F1369">
        <v>30</v>
      </c>
      <c r="G1369" t="s">
        <v>4223</v>
      </c>
      <c r="H1369" t="s">
        <v>2494</v>
      </c>
      <c r="I1369" t="s">
        <v>25</v>
      </c>
      <c r="J1369" s="1">
        <v>44304</v>
      </c>
      <c r="K1369">
        <v>68</v>
      </c>
      <c r="L1369" t="s">
        <v>45</v>
      </c>
      <c r="N1369">
        <f t="shared" si="21"/>
        <v>0</v>
      </c>
    </row>
    <row r="1370" spans="1:14" x14ac:dyDescent="0.3">
      <c r="A1370">
        <v>1369</v>
      </c>
      <c r="B1370" t="s">
        <v>4221</v>
      </c>
      <c r="C1370" t="s">
        <v>4222</v>
      </c>
      <c r="D1370" t="s">
        <v>41</v>
      </c>
      <c r="E1370" t="s">
        <v>16</v>
      </c>
      <c r="F1370">
        <v>30</v>
      </c>
      <c r="G1370" t="s">
        <v>4223</v>
      </c>
      <c r="H1370" t="s">
        <v>2494</v>
      </c>
      <c r="I1370" t="s">
        <v>25</v>
      </c>
      <c r="J1370" s="1">
        <v>44304</v>
      </c>
      <c r="K1370">
        <v>68</v>
      </c>
      <c r="L1370" t="s">
        <v>45</v>
      </c>
      <c r="N1370">
        <f t="shared" si="21"/>
        <v>0</v>
      </c>
    </row>
    <row r="1371" spans="1:14" x14ac:dyDescent="0.3">
      <c r="A1371">
        <v>1370</v>
      </c>
      <c r="B1371" t="s">
        <v>4224</v>
      </c>
      <c r="C1371" t="s">
        <v>2858</v>
      </c>
      <c r="D1371" t="s">
        <v>28</v>
      </c>
      <c r="E1371" t="s">
        <v>29</v>
      </c>
      <c r="F1371">
        <v>30</v>
      </c>
      <c r="G1371" t="s">
        <v>4225</v>
      </c>
      <c r="H1371" t="s">
        <v>2361</v>
      </c>
      <c r="I1371" t="s">
        <v>110</v>
      </c>
      <c r="J1371" s="1">
        <v>44809</v>
      </c>
      <c r="K1371">
        <v>48</v>
      </c>
      <c r="L1371" t="s">
        <v>159</v>
      </c>
      <c r="N1371">
        <f t="shared" si="21"/>
        <v>0</v>
      </c>
    </row>
    <row r="1372" spans="1:14" x14ac:dyDescent="0.3">
      <c r="A1372">
        <v>1371</v>
      </c>
      <c r="B1372" t="s">
        <v>241</v>
      </c>
      <c r="C1372" t="s">
        <v>4226</v>
      </c>
      <c r="D1372" t="s">
        <v>51</v>
      </c>
      <c r="E1372" t="s">
        <v>16</v>
      </c>
      <c r="F1372">
        <v>30</v>
      </c>
      <c r="G1372" t="s">
        <v>4227</v>
      </c>
      <c r="H1372" t="s">
        <v>2441</v>
      </c>
      <c r="I1372" t="s">
        <v>1199</v>
      </c>
      <c r="J1372" s="1">
        <v>43957</v>
      </c>
      <c r="K1372">
        <v>18</v>
      </c>
      <c r="L1372" t="s">
        <v>159</v>
      </c>
      <c r="N1372">
        <f t="shared" si="21"/>
        <v>0</v>
      </c>
    </row>
    <row r="1373" spans="1:14" x14ac:dyDescent="0.3">
      <c r="A1373">
        <v>1372</v>
      </c>
      <c r="B1373" t="s">
        <v>3180</v>
      </c>
      <c r="C1373" t="s">
        <v>3845</v>
      </c>
      <c r="D1373" t="s">
        <v>28</v>
      </c>
      <c r="E1373" t="s">
        <v>29</v>
      </c>
      <c r="F1373">
        <v>30</v>
      </c>
      <c r="G1373" t="s">
        <v>4228</v>
      </c>
      <c r="H1373" t="s">
        <v>1206</v>
      </c>
      <c r="I1373" t="s">
        <v>294</v>
      </c>
      <c r="J1373" s="1">
        <v>44214</v>
      </c>
      <c r="K1373">
        <v>56</v>
      </c>
      <c r="L1373" t="s">
        <v>20</v>
      </c>
      <c r="N1373">
        <f t="shared" si="21"/>
        <v>0</v>
      </c>
    </row>
    <row r="1374" spans="1:14" x14ac:dyDescent="0.3">
      <c r="A1374">
        <v>1373</v>
      </c>
      <c r="B1374" t="s">
        <v>4229</v>
      </c>
      <c r="C1374" t="s">
        <v>3297</v>
      </c>
      <c r="D1374" t="s">
        <v>51</v>
      </c>
      <c r="E1374" t="s">
        <v>16</v>
      </c>
      <c r="F1374">
        <v>60</v>
      </c>
      <c r="G1374" t="s">
        <v>4230</v>
      </c>
      <c r="H1374" t="s">
        <v>2890</v>
      </c>
      <c r="I1374" t="s">
        <v>32</v>
      </c>
      <c r="J1374" s="1">
        <v>44341</v>
      </c>
      <c r="K1374">
        <v>19</v>
      </c>
      <c r="L1374" t="s">
        <v>39</v>
      </c>
      <c r="N1374">
        <f t="shared" si="21"/>
        <v>0</v>
      </c>
    </row>
    <row r="1375" spans="1:14" x14ac:dyDescent="0.3">
      <c r="A1375">
        <v>1374</v>
      </c>
      <c r="B1375" t="s">
        <v>4231</v>
      </c>
      <c r="C1375" t="s">
        <v>2669</v>
      </c>
      <c r="D1375" t="s">
        <v>51</v>
      </c>
      <c r="E1375" t="s">
        <v>16</v>
      </c>
      <c r="F1375">
        <v>60</v>
      </c>
      <c r="G1375" t="s">
        <v>4232</v>
      </c>
      <c r="H1375" t="s">
        <v>3666</v>
      </c>
      <c r="I1375" t="s">
        <v>1483</v>
      </c>
      <c r="J1375" s="1">
        <v>44526</v>
      </c>
      <c r="K1375">
        <v>65</v>
      </c>
      <c r="L1375" t="s">
        <v>39</v>
      </c>
      <c r="N1375">
        <f t="shared" si="21"/>
        <v>0</v>
      </c>
    </row>
    <row r="1376" spans="1:14" x14ac:dyDescent="0.3">
      <c r="A1376">
        <v>1375</v>
      </c>
      <c r="B1376" t="s">
        <v>4233</v>
      </c>
      <c r="C1376" t="s">
        <v>4234</v>
      </c>
      <c r="D1376" t="s">
        <v>28</v>
      </c>
      <c r="E1376" t="s">
        <v>29</v>
      </c>
      <c r="F1376">
        <v>30</v>
      </c>
      <c r="G1376" t="s">
        <v>4235</v>
      </c>
      <c r="H1376" t="s">
        <v>2127</v>
      </c>
      <c r="I1376" t="s">
        <v>32</v>
      </c>
      <c r="J1376" s="1">
        <v>44558</v>
      </c>
      <c r="K1376">
        <v>6</v>
      </c>
      <c r="L1376" t="s">
        <v>101</v>
      </c>
      <c r="N1376">
        <f t="shared" si="21"/>
        <v>0</v>
      </c>
    </row>
    <row r="1377" spans="1:14" x14ac:dyDescent="0.3">
      <c r="A1377">
        <v>1376</v>
      </c>
      <c r="B1377" t="s">
        <v>4236</v>
      </c>
      <c r="C1377" t="s">
        <v>4237</v>
      </c>
      <c r="D1377" t="s">
        <v>15</v>
      </c>
      <c r="E1377" t="s">
        <v>16</v>
      </c>
      <c r="F1377">
        <v>30</v>
      </c>
      <c r="G1377" t="s">
        <v>4238</v>
      </c>
      <c r="H1377" t="s">
        <v>4196</v>
      </c>
      <c r="I1377" t="s">
        <v>240</v>
      </c>
      <c r="J1377" s="1">
        <v>44123</v>
      </c>
      <c r="K1377">
        <v>51</v>
      </c>
      <c r="L1377" t="s">
        <v>64</v>
      </c>
      <c r="N1377">
        <f t="shared" si="21"/>
        <v>0</v>
      </c>
    </row>
    <row r="1378" spans="1:14" x14ac:dyDescent="0.3">
      <c r="A1378">
        <v>1377</v>
      </c>
      <c r="B1378" t="s">
        <v>4236</v>
      </c>
      <c r="C1378" t="s">
        <v>4237</v>
      </c>
      <c r="D1378" t="s">
        <v>15</v>
      </c>
      <c r="E1378" t="s">
        <v>16</v>
      </c>
      <c r="F1378">
        <v>30</v>
      </c>
      <c r="G1378" t="s">
        <v>4238</v>
      </c>
      <c r="H1378" t="s">
        <v>4196</v>
      </c>
      <c r="I1378" t="s">
        <v>240</v>
      </c>
      <c r="J1378" s="1">
        <v>44123</v>
      </c>
      <c r="K1378">
        <v>51</v>
      </c>
      <c r="L1378" t="s">
        <v>64</v>
      </c>
      <c r="N1378">
        <f t="shared" si="21"/>
        <v>0</v>
      </c>
    </row>
    <row r="1379" spans="1:14" x14ac:dyDescent="0.3">
      <c r="A1379">
        <v>1378</v>
      </c>
      <c r="B1379" t="s">
        <v>4239</v>
      </c>
      <c r="C1379" t="s">
        <v>2389</v>
      </c>
      <c r="D1379" t="s">
        <v>28</v>
      </c>
      <c r="E1379" t="s">
        <v>29</v>
      </c>
      <c r="F1379">
        <v>30</v>
      </c>
      <c r="G1379" t="s">
        <v>4240</v>
      </c>
      <c r="H1379" t="s">
        <v>637</v>
      </c>
      <c r="I1379" t="s">
        <v>32</v>
      </c>
      <c r="J1379" s="1">
        <v>44275</v>
      </c>
      <c r="K1379">
        <v>51</v>
      </c>
      <c r="L1379" t="s">
        <v>64</v>
      </c>
      <c r="N1379">
        <f t="shared" si="21"/>
        <v>0</v>
      </c>
    </row>
    <row r="1380" spans="1:14" x14ac:dyDescent="0.3">
      <c r="A1380">
        <v>1379</v>
      </c>
      <c r="B1380" t="s">
        <v>4241</v>
      </c>
      <c r="C1380" t="s">
        <v>4242</v>
      </c>
      <c r="D1380" t="s">
        <v>51</v>
      </c>
      <c r="E1380" t="s">
        <v>16</v>
      </c>
      <c r="F1380">
        <v>90</v>
      </c>
      <c r="G1380" t="s">
        <v>4243</v>
      </c>
      <c r="H1380" t="s">
        <v>1336</v>
      </c>
      <c r="I1380" t="s">
        <v>129</v>
      </c>
      <c r="J1380" s="1">
        <v>43975</v>
      </c>
      <c r="K1380">
        <v>18</v>
      </c>
      <c r="L1380" t="s">
        <v>20</v>
      </c>
      <c r="N1380">
        <f t="shared" si="21"/>
        <v>0</v>
      </c>
    </row>
    <row r="1381" spans="1:14" x14ac:dyDescent="0.3">
      <c r="A1381">
        <v>1380</v>
      </c>
      <c r="B1381" t="s">
        <v>4244</v>
      </c>
      <c r="C1381" t="s">
        <v>3686</v>
      </c>
      <c r="D1381" t="s">
        <v>15</v>
      </c>
      <c r="E1381" t="s">
        <v>16</v>
      </c>
      <c r="F1381">
        <v>90</v>
      </c>
      <c r="G1381" t="s">
        <v>4245</v>
      </c>
      <c r="H1381" t="s">
        <v>1412</v>
      </c>
      <c r="I1381" t="s">
        <v>1413</v>
      </c>
      <c r="J1381" s="1">
        <v>44574</v>
      </c>
      <c r="K1381">
        <v>7</v>
      </c>
      <c r="L1381" t="s">
        <v>159</v>
      </c>
      <c r="N1381">
        <f t="shared" si="21"/>
        <v>0</v>
      </c>
    </row>
    <row r="1382" spans="1:14" x14ac:dyDescent="0.3">
      <c r="A1382">
        <v>1381</v>
      </c>
      <c r="B1382" t="s">
        <v>4246</v>
      </c>
      <c r="C1382" t="s">
        <v>460</v>
      </c>
      <c r="D1382" t="s">
        <v>51</v>
      </c>
      <c r="E1382" t="s">
        <v>16</v>
      </c>
      <c r="F1382">
        <v>30</v>
      </c>
      <c r="G1382" t="s">
        <v>4245</v>
      </c>
      <c r="H1382" t="s">
        <v>793</v>
      </c>
      <c r="I1382" t="s">
        <v>178</v>
      </c>
      <c r="J1382" s="1">
        <v>44325</v>
      </c>
      <c r="K1382">
        <v>15</v>
      </c>
      <c r="L1382" t="s">
        <v>54</v>
      </c>
      <c r="N1382">
        <f t="shared" si="21"/>
        <v>0</v>
      </c>
    </row>
    <row r="1383" spans="1:14" x14ac:dyDescent="0.3">
      <c r="A1383">
        <v>1382</v>
      </c>
      <c r="B1383" t="s">
        <v>4247</v>
      </c>
      <c r="C1383" t="s">
        <v>2653</v>
      </c>
      <c r="D1383" t="s">
        <v>51</v>
      </c>
      <c r="E1383" t="s">
        <v>16</v>
      </c>
      <c r="F1383">
        <v>30</v>
      </c>
      <c r="G1383" t="s">
        <v>4248</v>
      </c>
      <c r="H1383" t="s">
        <v>3473</v>
      </c>
      <c r="I1383" t="s">
        <v>1199</v>
      </c>
      <c r="J1383" s="1">
        <v>43988</v>
      </c>
      <c r="K1383">
        <v>46</v>
      </c>
      <c r="L1383" t="s">
        <v>39</v>
      </c>
      <c r="N1383">
        <f t="shared" si="21"/>
        <v>0</v>
      </c>
    </row>
    <row r="1384" spans="1:14" x14ac:dyDescent="0.3">
      <c r="A1384">
        <v>1383</v>
      </c>
      <c r="B1384" t="s">
        <v>2849</v>
      </c>
      <c r="C1384" t="s">
        <v>4191</v>
      </c>
      <c r="D1384" t="s">
        <v>28</v>
      </c>
      <c r="E1384" t="s">
        <v>29</v>
      </c>
      <c r="F1384">
        <v>30</v>
      </c>
      <c r="G1384" t="s">
        <v>4249</v>
      </c>
      <c r="H1384" t="s">
        <v>1530</v>
      </c>
      <c r="I1384" t="s">
        <v>32</v>
      </c>
      <c r="J1384" s="1">
        <v>44740</v>
      </c>
      <c r="K1384">
        <v>87</v>
      </c>
      <c r="L1384" t="s">
        <v>64</v>
      </c>
      <c r="N1384">
        <f t="shared" si="21"/>
        <v>0</v>
      </c>
    </row>
    <row r="1385" spans="1:14" x14ac:dyDescent="0.3">
      <c r="A1385">
        <v>1384</v>
      </c>
      <c r="B1385" t="s">
        <v>4250</v>
      </c>
      <c r="C1385" t="s">
        <v>4251</v>
      </c>
      <c r="D1385" t="s">
        <v>28</v>
      </c>
      <c r="E1385" t="s">
        <v>29</v>
      </c>
      <c r="F1385">
        <v>90</v>
      </c>
      <c r="G1385" t="s">
        <v>4252</v>
      </c>
      <c r="H1385" t="s">
        <v>526</v>
      </c>
      <c r="I1385" t="s">
        <v>32</v>
      </c>
      <c r="J1385" s="1">
        <v>44895</v>
      </c>
      <c r="K1385">
        <v>8</v>
      </c>
      <c r="L1385" t="s">
        <v>20</v>
      </c>
      <c r="N1385">
        <f t="shared" si="21"/>
        <v>0</v>
      </c>
    </row>
    <row r="1386" spans="1:14" x14ac:dyDescent="0.3">
      <c r="A1386">
        <v>1385</v>
      </c>
      <c r="B1386" t="s">
        <v>4253</v>
      </c>
      <c r="C1386" t="s">
        <v>4254</v>
      </c>
      <c r="D1386" t="s">
        <v>51</v>
      </c>
      <c r="E1386" t="s">
        <v>16</v>
      </c>
      <c r="F1386">
        <v>90</v>
      </c>
      <c r="G1386" t="s">
        <v>4255</v>
      </c>
      <c r="H1386" t="s">
        <v>4256</v>
      </c>
      <c r="I1386" t="s">
        <v>1454</v>
      </c>
      <c r="J1386" s="1">
        <v>43951</v>
      </c>
      <c r="K1386">
        <v>33</v>
      </c>
      <c r="L1386" t="s">
        <v>20</v>
      </c>
      <c r="N1386">
        <f t="shared" si="21"/>
        <v>0</v>
      </c>
    </row>
    <row r="1387" spans="1:14" x14ac:dyDescent="0.3">
      <c r="A1387">
        <v>1386</v>
      </c>
      <c r="B1387" t="s">
        <v>4257</v>
      </c>
      <c r="C1387" t="s">
        <v>4258</v>
      </c>
      <c r="D1387" t="s">
        <v>28</v>
      </c>
      <c r="E1387" t="s">
        <v>29</v>
      </c>
      <c r="F1387">
        <v>90</v>
      </c>
      <c r="G1387" t="s">
        <v>4259</v>
      </c>
      <c r="H1387" t="s">
        <v>1482</v>
      </c>
      <c r="I1387" t="s">
        <v>1483</v>
      </c>
      <c r="J1387" s="1">
        <v>44045</v>
      </c>
      <c r="K1387">
        <v>17</v>
      </c>
      <c r="L1387" t="s">
        <v>20</v>
      </c>
      <c r="N1387">
        <f t="shared" si="21"/>
        <v>0</v>
      </c>
    </row>
    <row r="1388" spans="1:14" x14ac:dyDescent="0.3">
      <c r="A1388">
        <v>1387</v>
      </c>
      <c r="B1388" t="s">
        <v>4260</v>
      </c>
      <c r="C1388" t="s">
        <v>4261</v>
      </c>
      <c r="D1388" t="s">
        <v>28</v>
      </c>
      <c r="E1388" t="s">
        <v>29</v>
      </c>
      <c r="F1388">
        <v>30</v>
      </c>
      <c r="G1388" t="s">
        <v>4262</v>
      </c>
      <c r="H1388" t="s">
        <v>1276</v>
      </c>
      <c r="I1388" t="s">
        <v>32</v>
      </c>
      <c r="J1388" s="1">
        <v>44577</v>
      </c>
      <c r="K1388">
        <v>15</v>
      </c>
      <c r="L1388" t="s">
        <v>54</v>
      </c>
      <c r="N1388">
        <f t="shared" si="21"/>
        <v>0</v>
      </c>
    </row>
    <row r="1389" spans="1:14" x14ac:dyDescent="0.3">
      <c r="A1389">
        <v>1388</v>
      </c>
      <c r="B1389" t="s">
        <v>4263</v>
      </c>
      <c r="C1389" t="s">
        <v>4264</v>
      </c>
      <c r="D1389" t="s">
        <v>92</v>
      </c>
      <c r="E1389" t="s">
        <v>16</v>
      </c>
      <c r="F1389">
        <v>60</v>
      </c>
      <c r="G1389" t="s">
        <v>4265</v>
      </c>
      <c r="H1389" t="s">
        <v>4266</v>
      </c>
      <c r="I1389" t="s">
        <v>25</v>
      </c>
      <c r="J1389" s="1">
        <v>44252</v>
      </c>
      <c r="K1389">
        <v>80</v>
      </c>
      <c r="L1389" t="s">
        <v>159</v>
      </c>
      <c r="N1389">
        <f t="shared" si="21"/>
        <v>0</v>
      </c>
    </row>
    <row r="1390" spans="1:14" x14ac:dyDescent="0.3">
      <c r="A1390">
        <v>1389</v>
      </c>
      <c r="B1390" t="s">
        <v>3065</v>
      </c>
      <c r="C1390" t="s">
        <v>2019</v>
      </c>
      <c r="D1390" t="s">
        <v>28</v>
      </c>
      <c r="E1390" t="s">
        <v>29</v>
      </c>
      <c r="F1390">
        <v>60</v>
      </c>
      <c r="G1390" t="s">
        <v>4267</v>
      </c>
      <c r="H1390" t="s">
        <v>3036</v>
      </c>
      <c r="I1390" t="s">
        <v>32</v>
      </c>
      <c r="J1390" s="1">
        <v>44006</v>
      </c>
      <c r="K1390">
        <v>15</v>
      </c>
      <c r="L1390" t="s">
        <v>70</v>
      </c>
      <c r="N1390">
        <f t="shared" si="21"/>
        <v>0</v>
      </c>
    </row>
    <row r="1391" spans="1:14" x14ac:dyDescent="0.3">
      <c r="A1391">
        <v>1390</v>
      </c>
      <c r="B1391" t="s">
        <v>4268</v>
      </c>
      <c r="C1391" t="s">
        <v>4269</v>
      </c>
      <c r="D1391" t="s">
        <v>51</v>
      </c>
      <c r="E1391" t="s">
        <v>16</v>
      </c>
      <c r="F1391">
        <v>60</v>
      </c>
      <c r="G1391" t="s">
        <v>4270</v>
      </c>
      <c r="H1391" t="s">
        <v>724</v>
      </c>
      <c r="I1391" t="s">
        <v>240</v>
      </c>
      <c r="J1391" s="1">
        <v>44782</v>
      </c>
      <c r="K1391">
        <v>51</v>
      </c>
      <c r="L1391" t="s">
        <v>45</v>
      </c>
      <c r="N1391">
        <f t="shared" si="21"/>
        <v>0</v>
      </c>
    </row>
    <row r="1392" spans="1:14" x14ac:dyDescent="0.3">
      <c r="A1392">
        <v>1391</v>
      </c>
      <c r="B1392" t="s">
        <v>115</v>
      </c>
      <c r="C1392" t="s">
        <v>131</v>
      </c>
      <c r="D1392" t="s">
        <v>28</v>
      </c>
      <c r="E1392" t="s">
        <v>29</v>
      </c>
      <c r="F1392">
        <v>60</v>
      </c>
      <c r="G1392" t="s">
        <v>4271</v>
      </c>
      <c r="H1392" t="s">
        <v>4272</v>
      </c>
      <c r="I1392" t="s">
        <v>1652</v>
      </c>
      <c r="J1392" s="1">
        <v>44227</v>
      </c>
      <c r="K1392">
        <v>79</v>
      </c>
      <c r="L1392" t="s">
        <v>33</v>
      </c>
      <c r="N1392">
        <f t="shared" si="21"/>
        <v>0</v>
      </c>
    </row>
    <row r="1393" spans="1:14" x14ac:dyDescent="0.3">
      <c r="A1393">
        <v>1392</v>
      </c>
      <c r="B1393" t="s">
        <v>1165</v>
      </c>
      <c r="C1393" t="s">
        <v>4273</v>
      </c>
      <c r="D1393" t="s">
        <v>15</v>
      </c>
      <c r="E1393" t="s">
        <v>16</v>
      </c>
      <c r="F1393">
        <v>90</v>
      </c>
      <c r="G1393" t="s">
        <v>4274</v>
      </c>
      <c r="H1393" t="s">
        <v>3307</v>
      </c>
      <c r="I1393" t="s">
        <v>32</v>
      </c>
      <c r="J1393" s="1">
        <v>44525</v>
      </c>
      <c r="K1393">
        <v>23</v>
      </c>
      <c r="L1393" t="s">
        <v>70</v>
      </c>
      <c r="N1393">
        <f t="shared" si="21"/>
        <v>0</v>
      </c>
    </row>
    <row r="1394" spans="1:14" x14ac:dyDescent="0.3">
      <c r="A1394">
        <v>1393</v>
      </c>
      <c r="B1394" t="s">
        <v>4275</v>
      </c>
      <c r="C1394" t="s">
        <v>2874</v>
      </c>
      <c r="D1394" t="s">
        <v>15</v>
      </c>
      <c r="E1394" t="s">
        <v>16</v>
      </c>
      <c r="F1394">
        <v>60</v>
      </c>
      <c r="G1394" t="s">
        <v>4276</v>
      </c>
      <c r="H1394" t="s">
        <v>4277</v>
      </c>
      <c r="I1394" t="s">
        <v>32</v>
      </c>
      <c r="J1394" s="1">
        <v>44926</v>
      </c>
      <c r="K1394">
        <v>94</v>
      </c>
      <c r="L1394" t="s">
        <v>33</v>
      </c>
      <c r="N1394">
        <f t="shared" si="21"/>
        <v>0</v>
      </c>
    </row>
    <row r="1395" spans="1:14" x14ac:dyDescent="0.3">
      <c r="A1395">
        <v>1394</v>
      </c>
      <c r="B1395" t="s">
        <v>4278</v>
      </c>
      <c r="C1395" t="s">
        <v>1748</v>
      </c>
      <c r="D1395" t="s">
        <v>28</v>
      </c>
      <c r="E1395" t="s">
        <v>29</v>
      </c>
      <c r="F1395">
        <v>90</v>
      </c>
      <c r="G1395" t="s">
        <v>4279</v>
      </c>
      <c r="H1395" t="s">
        <v>938</v>
      </c>
      <c r="I1395" t="s">
        <v>25</v>
      </c>
      <c r="J1395" s="1">
        <v>44260</v>
      </c>
      <c r="K1395">
        <v>43</v>
      </c>
      <c r="L1395" t="s">
        <v>64</v>
      </c>
      <c r="N1395">
        <f t="shared" si="21"/>
        <v>0</v>
      </c>
    </row>
    <row r="1396" spans="1:14" x14ac:dyDescent="0.3">
      <c r="A1396">
        <v>1395</v>
      </c>
      <c r="B1396" t="s">
        <v>4280</v>
      </c>
      <c r="C1396" t="s">
        <v>4281</v>
      </c>
      <c r="D1396" t="s">
        <v>51</v>
      </c>
      <c r="E1396" t="s">
        <v>16</v>
      </c>
      <c r="F1396">
        <v>90</v>
      </c>
      <c r="G1396" t="s">
        <v>4282</v>
      </c>
      <c r="H1396" t="s">
        <v>4283</v>
      </c>
      <c r="I1396" t="s">
        <v>178</v>
      </c>
      <c r="J1396" s="1">
        <v>44015</v>
      </c>
      <c r="K1396">
        <v>29</v>
      </c>
      <c r="L1396" t="s">
        <v>64</v>
      </c>
      <c r="N1396">
        <f t="shared" si="21"/>
        <v>0</v>
      </c>
    </row>
    <row r="1397" spans="1:14" x14ac:dyDescent="0.3">
      <c r="A1397">
        <v>1396</v>
      </c>
      <c r="B1397" t="s">
        <v>2256</v>
      </c>
      <c r="C1397" t="s">
        <v>2282</v>
      </c>
      <c r="D1397" t="s">
        <v>92</v>
      </c>
      <c r="E1397" t="s">
        <v>29</v>
      </c>
      <c r="F1397">
        <v>30</v>
      </c>
      <c r="G1397" t="s">
        <v>4284</v>
      </c>
      <c r="H1397" t="s">
        <v>4285</v>
      </c>
      <c r="I1397" t="s">
        <v>124</v>
      </c>
      <c r="J1397" s="1">
        <v>44024</v>
      </c>
      <c r="K1397">
        <v>11</v>
      </c>
      <c r="L1397" t="s">
        <v>20</v>
      </c>
      <c r="N1397">
        <f t="shared" si="21"/>
        <v>0</v>
      </c>
    </row>
    <row r="1398" spans="1:14" x14ac:dyDescent="0.3">
      <c r="A1398">
        <v>1397</v>
      </c>
      <c r="B1398" t="s">
        <v>4286</v>
      </c>
      <c r="C1398" t="s">
        <v>4287</v>
      </c>
      <c r="D1398" t="s">
        <v>28</v>
      </c>
      <c r="E1398" t="s">
        <v>29</v>
      </c>
      <c r="F1398">
        <v>60</v>
      </c>
      <c r="G1398" t="s">
        <v>4288</v>
      </c>
      <c r="H1398" t="s">
        <v>4289</v>
      </c>
      <c r="I1398" t="s">
        <v>32</v>
      </c>
      <c r="J1398" s="1">
        <v>44194</v>
      </c>
      <c r="K1398">
        <v>57</v>
      </c>
      <c r="L1398" t="s">
        <v>70</v>
      </c>
      <c r="N1398">
        <f t="shared" si="21"/>
        <v>0</v>
      </c>
    </row>
    <row r="1399" spans="1:14" x14ac:dyDescent="0.3">
      <c r="A1399">
        <v>1398</v>
      </c>
      <c r="B1399" t="s">
        <v>4290</v>
      </c>
      <c r="C1399" t="s">
        <v>4291</v>
      </c>
      <c r="D1399" t="s">
        <v>15</v>
      </c>
      <c r="E1399" t="s">
        <v>16</v>
      </c>
      <c r="F1399">
        <v>60</v>
      </c>
      <c r="G1399" t="s">
        <v>4292</v>
      </c>
      <c r="H1399" t="s">
        <v>4293</v>
      </c>
      <c r="I1399" t="s">
        <v>38</v>
      </c>
      <c r="J1399" s="1">
        <v>44699</v>
      </c>
      <c r="K1399">
        <v>89</v>
      </c>
      <c r="L1399" t="s">
        <v>39</v>
      </c>
      <c r="N1399">
        <f t="shared" si="21"/>
        <v>0</v>
      </c>
    </row>
    <row r="1400" spans="1:14" x14ac:dyDescent="0.3">
      <c r="A1400">
        <v>1399</v>
      </c>
      <c r="B1400" t="s">
        <v>4294</v>
      </c>
      <c r="C1400" t="s">
        <v>1700</v>
      </c>
      <c r="D1400" t="s">
        <v>51</v>
      </c>
      <c r="E1400" t="s">
        <v>16</v>
      </c>
      <c r="F1400">
        <v>90</v>
      </c>
      <c r="G1400" t="s">
        <v>4295</v>
      </c>
      <c r="H1400" t="s">
        <v>363</v>
      </c>
      <c r="I1400" t="s">
        <v>110</v>
      </c>
      <c r="J1400" s="1">
        <v>44419</v>
      </c>
      <c r="K1400">
        <v>59</v>
      </c>
      <c r="L1400" t="s">
        <v>45</v>
      </c>
      <c r="N1400">
        <f t="shared" si="21"/>
        <v>0</v>
      </c>
    </row>
    <row r="1401" spans="1:14" x14ac:dyDescent="0.3">
      <c r="A1401">
        <v>1400</v>
      </c>
      <c r="B1401" t="s">
        <v>4296</v>
      </c>
      <c r="C1401" t="s">
        <v>4297</v>
      </c>
      <c r="D1401" t="s">
        <v>28</v>
      </c>
      <c r="E1401" t="s">
        <v>29</v>
      </c>
      <c r="F1401">
        <v>90</v>
      </c>
      <c r="G1401" t="s">
        <v>4298</v>
      </c>
      <c r="H1401" t="s">
        <v>4299</v>
      </c>
      <c r="I1401" t="s">
        <v>32</v>
      </c>
      <c r="J1401" s="1">
        <v>44312</v>
      </c>
      <c r="K1401">
        <v>7</v>
      </c>
      <c r="L1401" t="s">
        <v>54</v>
      </c>
      <c r="N1401">
        <f t="shared" si="21"/>
        <v>0</v>
      </c>
    </row>
    <row r="1402" spans="1:14" x14ac:dyDescent="0.3">
      <c r="A1402">
        <v>1401</v>
      </c>
      <c r="B1402" t="s">
        <v>2050</v>
      </c>
      <c r="C1402" t="s">
        <v>3177</v>
      </c>
      <c r="D1402" t="s">
        <v>28</v>
      </c>
      <c r="E1402" t="s">
        <v>29</v>
      </c>
      <c r="F1402">
        <v>60</v>
      </c>
      <c r="G1402" t="s">
        <v>4300</v>
      </c>
      <c r="H1402" t="s">
        <v>3446</v>
      </c>
      <c r="I1402" t="s">
        <v>32</v>
      </c>
      <c r="J1402" s="1">
        <v>44166</v>
      </c>
      <c r="K1402">
        <v>15</v>
      </c>
      <c r="L1402" t="s">
        <v>159</v>
      </c>
      <c r="N1402">
        <f t="shared" si="21"/>
        <v>0</v>
      </c>
    </row>
    <row r="1403" spans="1:14" x14ac:dyDescent="0.3">
      <c r="A1403">
        <v>1402</v>
      </c>
      <c r="B1403" t="s">
        <v>4301</v>
      </c>
      <c r="C1403" t="s">
        <v>605</v>
      </c>
      <c r="D1403" t="s">
        <v>28</v>
      </c>
      <c r="E1403" t="s">
        <v>29</v>
      </c>
      <c r="F1403">
        <v>60</v>
      </c>
      <c r="G1403" t="s">
        <v>4302</v>
      </c>
      <c r="H1403" t="s">
        <v>2953</v>
      </c>
      <c r="I1403" t="s">
        <v>124</v>
      </c>
      <c r="J1403" s="1">
        <v>44854</v>
      </c>
      <c r="K1403">
        <v>69</v>
      </c>
      <c r="L1403" t="s">
        <v>20</v>
      </c>
      <c r="N1403">
        <f t="shared" si="21"/>
        <v>0</v>
      </c>
    </row>
    <row r="1404" spans="1:14" x14ac:dyDescent="0.3">
      <c r="A1404">
        <v>1403</v>
      </c>
      <c r="B1404" t="s">
        <v>4303</v>
      </c>
      <c r="C1404" t="s">
        <v>841</v>
      </c>
      <c r="D1404" t="s">
        <v>15</v>
      </c>
      <c r="E1404" t="s">
        <v>16</v>
      </c>
      <c r="F1404">
        <v>30</v>
      </c>
      <c r="G1404" t="s">
        <v>4304</v>
      </c>
      <c r="H1404" t="s">
        <v>3487</v>
      </c>
      <c r="I1404" t="s">
        <v>294</v>
      </c>
      <c r="J1404" s="1">
        <v>44590</v>
      </c>
      <c r="K1404">
        <v>98</v>
      </c>
      <c r="L1404" t="s">
        <v>80</v>
      </c>
      <c r="N1404">
        <f t="shared" si="21"/>
        <v>0</v>
      </c>
    </row>
    <row r="1405" spans="1:14" x14ac:dyDescent="0.3">
      <c r="A1405">
        <v>1404</v>
      </c>
      <c r="B1405" t="s">
        <v>657</v>
      </c>
      <c r="C1405" t="s">
        <v>879</v>
      </c>
      <c r="D1405" t="s">
        <v>28</v>
      </c>
      <c r="E1405" t="s">
        <v>29</v>
      </c>
      <c r="F1405">
        <v>90</v>
      </c>
      <c r="G1405" t="s">
        <v>4305</v>
      </c>
      <c r="H1405" t="s">
        <v>4098</v>
      </c>
      <c r="I1405" t="s">
        <v>1889</v>
      </c>
      <c r="J1405" s="1">
        <v>44611</v>
      </c>
      <c r="K1405">
        <v>63</v>
      </c>
      <c r="L1405" t="s">
        <v>45</v>
      </c>
      <c r="N1405">
        <f t="shared" si="21"/>
        <v>0</v>
      </c>
    </row>
    <row r="1406" spans="1:14" x14ac:dyDescent="0.3">
      <c r="A1406">
        <v>1405</v>
      </c>
      <c r="B1406" t="s">
        <v>4306</v>
      </c>
      <c r="C1406" t="s">
        <v>4307</v>
      </c>
      <c r="D1406" t="s">
        <v>28</v>
      </c>
      <c r="E1406" t="s">
        <v>29</v>
      </c>
      <c r="F1406">
        <v>30</v>
      </c>
      <c r="G1406" t="s">
        <v>4308</v>
      </c>
      <c r="H1406" t="s">
        <v>2069</v>
      </c>
      <c r="I1406" t="s">
        <v>1035</v>
      </c>
      <c r="J1406" s="1">
        <v>44329</v>
      </c>
      <c r="K1406">
        <v>20</v>
      </c>
      <c r="L1406" t="s">
        <v>159</v>
      </c>
      <c r="N1406">
        <f t="shared" si="21"/>
        <v>0</v>
      </c>
    </row>
    <row r="1407" spans="1:14" x14ac:dyDescent="0.3">
      <c r="A1407">
        <v>1406</v>
      </c>
      <c r="B1407" t="s">
        <v>4309</v>
      </c>
      <c r="C1407" t="s">
        <v>3071</v>
      </c>
      <c r="D1407" t="s">
        <v>41</v>
      </c>
      <c r="E1407" t="s">
        <v>16</v>
      </c>
      <c r="F1407">
        <v>60</v>
      </c>
      <c r="G1407" t="s">
        <v>4310</v>
      </c>
      <c r="H1407" t="s">
        <v>4311</v>
      </c>
      <c r="I1407" t="s">
        <v>32</v>
      </c>
      <c r="J1407" s="1">
        <v>44408</v>
      </c>
      <c r="K1407">
        <v>72</v>
      </c>
      <c r="L1407" t="s">
        <v>101</v>
      </c>
      <c r="N1407">
        <f t="shared" si="21"/>
        <v>0</v>
      </c>
    </row>
    <row r="1408" spans="1:14" x14ac:dyDescent="0.3">
      <c r="A1408">
        <v>1407</v>
      </c>
      <c r="B1408" t="s">
        <v>1849</v>
      </c>
      <c r="C1408" t="s">
        <v>2915</v>
      </c>
      <c r="D1408" t="s">
        <v>28</v>
      </c>
      <c r="E1408" t="s">
        <v>29</v>
      </c>
      <c r="F1408">
        <v>30</v>
      </c>
      <c r="G1408" t="s">
        <v>4312</v>
      </c>
      <c r="H1408" t="s">
        <v>2673</v>
      </c>
      <c r="I1408" t="s">
        <v>19</v>
      </c>
      <c r="J1408" s="1">
        <v>44841</v>
      </c>
      <c r="K1408">
        <v>83</v>
      </c>
      <c r="L1408" t="s">
        <v>80</v>
      </c>
      <c r="N1408">
        <f t="shared" si="21"/>
        <v>0</v>
      </c>
    </row>
    <row r="1409" spans="1:14" x14ac:dyDescent="0.3">
      <c r="A1409">
        <v>1408</v>
      </c>
      <c r="B1409" t="s">
        <v>4313</v>
      </c>
      <c r="C1409" t="s">
        <v>4314</v>
      </c>
      <c r="D1409" t="s">
        <v>41</v>
      </c>
      <c r="E1409" t="s">
        <v>16</v>
      </c>
      <c r="F1409">
        <v>60</v>
      </c>
      <c r="G1409" t="s">
        <v>4312</v>
      </c>
      <c r="H1409" t="s">
        <v>2972</v>
      </c>
      <c r="I1409" t="s">
        <v>32</v>
      </c>
      <c r="J1409" s="1">
        <v>44910</v>
      </c>
      <c r="K1409">
        <v>79</v>
      </c>
      <c r="L1409" t="s">
        <v>64</v>
      </c>
      <c r="N1409">
        <f t="shared" si="21"/>
        <v>0</v>
      </c>
    </row>
    <row r="1410" spans="1:14" x14ac:dyDescent="0.3">
      <c r="A1410">
        <v>1409</v>
      </c>
      <c r="B1410" t="s">
        <v>4313</v>
      </c>
      <c r="C1410" t="s">
        <v>4314</v>
      </c>
      <c r="D1410" t="s">
        <v>41</v>
      </c>
      <c r="E1410" t="s">
        <v>16</v>
      </c>
      <c r="F1410">
        <v>60</v>
      </c>
      <c r="G1410" t="s">
        <v>4312</v>
      </c>
      <c r="H1410" t="s">
        <v>2972</v>
      </c>
      <c r="I1410" t="s">
        <v>32</v>
      </c>
      <c r="J1410" s="1">
        <v>44910</v>
      </c>
      <c r="K1410">
        <v>79</v>
      </c>
      <c r="L1410" t="s">
        <v>64</v>
      </c>
      <c r="N1410">
        <f t="shared" ref="N1410:N1473" si="22">COUNTBLANK(A1410:L1410)</f>
        <v>0</v>
      </c>
    </row>
    <row r="1411" spans="1:14" x14ac:dyDescent="0.3">
      <c r="A1411">
        <v>1410</v>
      </c>
      <c r="B1411" t="s">
        <v>4315</v>
      </c>
      <c r="C1411" t="s">
        <v>4316</v>
      </c>
      <c r="D1411" t="s">
        <v>28</v>
      </c>
      <c r="E1411" t="s">
        <v>29</v>
      </c>
      <c r="F1411">
        <v>90</v>
      </c>
      <c r="G1411" t="s">
        <v>4312</v>
      </c>
      <c r="H1411" t="s">
        <v>4317</v>
      </c>
      <c r="I1411" t="s">
        <v>32</v>
      </c>
      <c r="J1411" s="1">
        <v>44605</v>
      </c>
      <c r="K1411">
        <v>8</v>
      </c>
      <c r="L1411" t="s">
        <v>70</v>
      </c>
      <c r="N1411">
        <f t="shared" si="22"/>
        <v>0</v>
      </c>
    </row>
    <row r="1412" spans="1:14" x14ac:dyDescent="0.3">
      <c r="A1412">
        <v>1411</v>
      </c>
      <c r="B1412" t="s">
        <v>4072</v>
      </c>
      <c r="C1412" t="s">
        <v>4318</v>
      </c>
      <c r="D1412" t="s">
        <v>28</v>
      </c>
      <c r="E1412" t="s">
        <v>29</v>
      </c>
      <c r="F1412">
        <v>90</v>
      </c>
      <c r="G1412" t="s">
        <v>4319</v>
      </c>
      <c r="H1412" t="s">
        <v>4320</v>
      </c>
      <c r="I1412" t="s">
        <v>240</v>
      </c>
      <c r="J1412" s="1">
        <v>44072</v>
      </c>
      <c r="K1412">
        <v>76</v>
      </c>
      <c r="L1412" t="s">
        <v>39</v>
      </c>
      <c r="N1412">
        <f t="shared" si="22"/>
        <v>0</v>
      </c>
    </row>
    <row r="1413" spans="1:14" x14ac:dyDescent="0.3">
      <c r="A1413">
        <v>1412</v>
      </c>
      <c r="B1413" t="s">
        <v>4321</v>
      </c>
      <c r="C1413" t="s">
        <v>4322</v>
      </c>
      <c r="D1413" t="s">
        <v>15</v>
      </c>
      <c r="E1413" t="s">
        <v>16</v>
      </c>
      <c r="F1413">
        <v>30</v>
      </c>
      <c r="G1413" t="s">
        <v>4323</v>
      </c>
      <c r="H1413" t="s">
        <v>3764</v>
      </c>
      <c r="I1413" t="s">
        <v>32</v>
      </c>
      <c r="J1413" s="1">
        <v>44485</v>
      </c>
      <c r="K1413">
        <v>84</v>
      </c>
      <c r="L1413" t="s">
        <v>159</v>
      </c>
      <c r="N1413">
        <f t="shared" si="22"/>
        <v>0</v>
      </c>
    </row>
    <row r="1414" spans="1:14" x14ac:dyDescent="0.3">
      <c r="A1414">
        <v>1413</v>
      </c>
      <c r="B1414" t="s">
        <v>1300</v>
      </c>
      <c r="C1414" t="s">
        <v>4324</v>
      </c>
      <c r="D1414" t="s">
        <v>28</v>
      </c>
      <c r="E1414" t="s">
        <v>29</v>
      </c>
      <c r="F1414">
        <v>60</v>
      </c>
      <c r="G1414" t="s">
        <v>4325</v>
      </c>
      <c r="H1414" t="s">
        <v>4326</v>
      </c>
      <c r="I1414" t="s">
        <v>1078</v>
      </c>
      <c r="J1414" s="1">
        <v>44006</v>
      </c>
      <c r="K1414">
        <v>78</v>
      </c>
      <c r="L1414" t="s">
        <v>20</v>
      </c>
      <c r="N1414">
        <f t="shared" si="22"/>
        <v>0</v>
      </c>
    </row>
    <row r="1415" spans="1:14" x14ac:dyDescent="0.3">
      <c r="A1415">
        <v>1414</v>
      </c>
      <c r="B1415" t="s">
        <v>4327</v>
      </c>
      <c r="C1415" t="s">
        <v>143</v>
      </c>
      <c r="D1415" t="s">
        <v>51</v>
      </c>
      <c r="E1415" t="s">
        <v>16</v>
      </c>
      <c r="F1415">
        <v>60</v>
      </c>
      <c r="G1415" t="s">
        <v>4328</v>
      </c>
      <c r="H1415" t="s">
        <v>4046</v>
      </c>
      <c r="I1415" t="s">
        <v>173</v>
      </c>
      <c r="J1415" s="1">
        <v>44023</v>
      </c>
      <c r="K1415">
        <v>30</v>
      </c>
      <c r="L1415" t="s">
        <v>80</v>
      </c>
      <c r="N1415">
        <f t="shared" si="22"/>
        <v>0</v>
      </c>
    </row>
    <row r="1416" spans="1:14" x14ac:dyDescent="0.3">
      <c r="A1416">
        <v>1415</v>
      </c>
      <c r="B1416" t="s">
        <v>4329</v>
      </c>
      <c r="C1416" t="s">
        <v>477</v>
      </c>
      <c r="D1416" t="s">
        <v>28</v>
      </c>
      <c r="E1416" t="s">
        <v>29</v>
      </c>
      <c r="F1416">
        <v>60</v>
      </c>
      <c r="G1416" t="s">
        <v>4328</v>
      </c>
      <c r="H1416" t="s">
        <v>4330</v>
      </c>
      <c r="I1416" t="s">
        <v>187</v>
      </c>
      <c r="J1416" s="1">
        <v>44706</v>
      </c>
      <c r="K1416">
        <v>83</v>
      </c>
      <c r="L1416" t="s">
        <v>64</v>
      </c>
      <c r="N1416">
        <f t="shared" si="22"/>
        <v>0</v>
      </c>
    </row>
    <row r="1417" spans="1:14" x14ac:dyDescent="0.3">
      <c r="A1417">
        <v>1416</v>
      </c>
      <c r="B1417" t="s">
        <v>4329</v>
      </c>
      <c r="C1417" t="s">
        <v>477</v>
      </c>
      <c r="D1417" t="s">
        <v>28</v>
      </c>
      <c r="E1417" t="s">
        <v>29</v>
      </c>
      <c r="F1417">
        <v>60</v>
      </c>
      <c r="G1417" t="s">
        <v>4328</v>
      </c>
      <c r="H1417" t="s">
        <v>4330</v>
      </c>
      <c r="I1417" t="s">
        <v>187</v>
      </c>
      <c r="J1417" s="1">
        <v>44706</v>
      </c>
      <c r="K1417">
        <v>83</v>
      </c>
      <c r="L1417" t="s">
        <v>64</v>
      </c>
      <c r="N1417">
        <f t="shared" si="22"/>
        <v>0</v>
      </c>
    </row>
    <row r="1418" spans="1:14" x14ac:dyDescent="0.3">
      <c r="A1418">
        <v>1417</v>
      </c>
      <c r="B1418" t="s">
        <v>4331</v>
      </c>
      <c r="C1418" t="s">
        <v>2281</v>
      </c>
      <c r="D1418" t="s">
        <v>15</v>
      </c>
      <c r="E1418" t="s">
        <v>16</v>
      </c>
      <c r="F1418">
        <v>60</v>
      </c>
      <c r="G1418" t="s">
        <v>4332</v>
      </c>
      <c r="H1418" t="s">
        <v>4203</v>
      </c>
      <c r="I1418" t="s">
        <v>208</v>
      </c>
      <c r="J1418" s="1">
        <v>44268</v>
      </c>
      <c r="K1418">
        <v>62</v>
      </c>
      <c r="L1418" t="s">
        <v>70</v>
      </c>
      <c r="N1418">
        <f t="shared" si="22"/>
        <v>0</v>
      </c>
    </row>
    <row r="1419" spans="1:14" x14ac:dyDescent="0.3">
      <c r="A1419">
        <v>1418</v>
      </c>
      <c r="B1419" t="s">
        <v>2549</v>
      </c>
      <c r="C1419" t="s">
        <v>1058</v>
      </c>
      <c r="D1419" t="s">
        <v>41</v>
      </c>
      <c r="E1419" t="s">
        <v>16</v>
      </c>
      <c r="F1419">
        <v>30</v>
      </c>
      <c r="G1419" t="s">
        <v>4333</v>
      </c>
      <c r="H1419" t="s">
        <v>4334</v>
      </c>
      <c r="I1419" t="s">
        <v>1199</v>
      </c>
      <c r="J1419" s="1">
        <v>44527</v>
      </c>
      <c r="K1419">
        <v>10</v>
      </c>
      <c r="L1419" t="s">
        <v>20</v>
      </c>
      <c r="N1419">
        <f t="shared" si="22"/>
        <v>0</v>
      </c>
    </row>
    <row r="1420" spans="1:14" x14ac:dyDescent="0.3">
      <c r="A1420">
        <v>1419</v>
      </c>
      <c r="B1420" t="s">
        <v>4335</v>
      </c>
      <c r="C1420" t="s">
        <v>1546</v>
      </c>
      <c r="D1420" t="s">
        <v>15</v>
      </c>
      <c r="E1420" t="s">
        <v>16</v>
      </c>
      <c r="F1420">
        <v>60</v>
      </c>
      <c r="G1420" t="s">
        <v>4336</v>
      </c>
      <c r="H1420" t="s">
        <v>4337</v>
      </c>
      <c r="I1420" t="s">
        <v>25</v>
      </c>
      <c r="J1420" s="1">
        <v>44085</v>
      </c>
      <c r="K1420">
        <v>14</v>
      </c>
      <c r="L1420" t="s">
        <v>54</v>
      </c>
      <c r="N1420">
        <f t="shared" si="22"/>
        <v>0</v>
      </c>
    </row>
    <row r="1421" spans="1:14" x14ac:dyDescent="0.3">
      <c r="A1421">
        <v>1420</v>
      </c>
      <c r="B1421" t="s">
        <v>3335</v>
      </c>
      <c r="C1421" t="s">
        <v>1656</v>
      </c>
      <c r="D1421" t="s">
        <v>28</v>
      </c>
      <c r="E1421" t="s">
        <v>29</v>
      </c>
      <c r="F1421">
        <v>30</v>
      </c>
      <c r="G1421" t="s">
        <v>4338</v>
      </c>
      <c r="H1421" t="s">
        <v>217</v>
      </c>
      <c r="I1421" t="s">
        <v>124</v>
      </c>
      <c r="J1421" s="1">
        <v>44625</v>
      </c>
      <c r="K1421">
        <v>99</v>
      </c>
      <c r="L1421" t="s">
        <v>101</v>
      </c>
      <c r="N1421">
        <f t="shared" si="22"/>
        <v>0</v>
      </c>
    </row>
    <row r="1422" spans="1:14" x14ac:dyDescent="0.3">
      <c r="A1422">
        <v>1421</v>
      </c>
      <c r="B1422" t="s">
        <v>4339</v>
      </c>
      <c r="C1422" t="s">
        <v>4340</v>
      </c>
      <c r="D1422" t="s">
        <v>15</v>
      </c>
      <c r="E1422" t="s">
        <v>16</v>
      </c>
      <c r="F1422">
        <v>30</v>
      </c>
      <c r="G1422" t="s">
        <v>4341</v>
      </c>
      <c r="H1422" t="s">
        <v>2498</v>
      </c>
      <c r="I1422" t="s">
        <v>913</v>
      </c>
      <c r="J1422" s="1">
        <v>44047</v>
      </c>
      <c r="K1422">
        <v>60</v>
      </c>
      <c r="L1422" t="s">
        <v>20</v>
      </c>
      <c r="N1422">
        <f t="shared" si="22"/>
        <v>0</v>
      </c>
    </row>
    <row r="1423" spans="1:14" x14ac:dyDescent="0.3">
      <c r="A1423">
        <v>1422</v>
      </c>
      <c r="B1423" t="s">
        <v>1946</v>
      </c>
      <c r="C1423" t="s">
        <v>4342</v>
      </c>
      <c r="D1423" t="s">
        <v>28</v>
      </c>
      <c r="E1423" t="s">
        <v>29</v>
      </c>
      <c r="F1423">
        <v>30</v>
      </c>
      <c r="G1423" t="s">
        <v>4343</v>
      </c>
      <c r="H1423" t="s">
        <v>570</v>
      </c>
      <c r="I1423" t="s">
        <v>187</v>
      </c>
      <c r="J1423" s="1">
        <v>44137</v>
      </c>
      <c r="K1423">
        <v>28</v>
      </c>
      <c r="L1423" t="s">
        <v>45</v>
      </c>
      <c r="N1423">
        <f t="shared" si="22"/>
        <v>0</v>
      </c>
    </row>
    <row r="1424" spans="1:14" x14ac:dyDescent="0.3">
      <c r="A1424">
        <v>1423</v>
      </c>
      <c r="B1424" t="s">
        <v>1550</v>
      </c>
      <c r="C1424" t="s">
        <v>2276</v>
      </c>
      <c r="D1424" t="s">
        <v>28</v>
      </c>
      <c r="E1424" t="s">
        <v>29</v>
      </c>
      <c r="F1424">
        <v>90</v>
      </c>
      <c r="G1424" t="s">
        <v>4344</v>
      </c>
      <c r="H1424" t="s">
        <v>2917</v>
      </c>
      <c r="I1424" t="s">
        <v>95</v>
      </c>
      <c r="J1424" s="1">
        <v>44345</v>
      </c>
      <c r="K1424">
        <v>76</v>
      </c>
      <c r="L1424" t="s">
        <v>64</v>
      </c>
      <c r="N1424">
        <f t="shared" si="22"/>
        <v>0</v>
      </c>
    </row>
    <row r="1425" spans="1:14" x14ac:dyDescent="0.3">
      <c r="A1425">
        <v>1424</v>
      </c>
      <c r="B1425" t="s">
        <v>4345</v>
      </c>
      <c r="C1425" t="s">
        <v>1121</v>
      </c>
      <c r="D1425" t="s">
        <v>51</v>
      </c>
      <c r="E1425" t="s">
        <v>16</v>
      </c>
      <c r="F1425">
        <v>90</v>
      </c>
      <c r="G1425" t="s">
        <v>4346</v>
      </c>
      <c r="H1425" t="s">
        <v>3870</v>
      </c>
      <c r="I1425" t="s">
        <v>124</v>
      </c>
      <c r="J1425" s="1">
        <v>44151</v>
      </c>
      <c r="K1425">
        <v>51</v>
      </c>
      <c r="L1425" t="s">
        <v>80</v>
      </c>
      <c r="N1425">
        <f t="shared" si="22"/>
        <v>0</v>
      </c>
    </row>
    <row r="1426" spans="1:14" x14ac:dyDescent="0.3">
      <c r="A1426">
        <v>1425</v>
      </c>
      <c r="B1426" t="s">
        <v>4347</v>
      </c>
      <c r="C1426" t="s">
        <v>2198</v>
      </c>
      <c r="D1426" t="s">
        <v>41</v>
      </c>
      <c r="E1426" t="s">
        <v>16</v>
      </c>
      <c r="F1426">
        <v>30</v>
      </c>
      <c r="G1426" t="s">
        <v>4348</v>
      </c>
      <c r="H1426" t="s">
        <v>319</v>
      </c>
      <c r="I1426" t="s">
        <v>208</v>
      </c>
      <c r="J1426" s="1">
        <v>44886</v>
      </c>
      <c r="K1426">
        <v>67</v>
      </c>
      <c r="L1426" t="s">
        <v>54</v>
      </c>
      <c r="N1426">
        <f t="shared" si="22"/>
        <v>0</v>
      </c>
    </row>
    <row r="1427" spans="1:14" x14ac:dyDescent="0.3">
      <c r="A1427">
        <v>1426</v>
      </c>
      <c r="B1427" t="s">
        <v>4349</v>
      </c>
      <c r="C1427" t="s">
        <v>2928</v>
      </c>
      <c r="D1427" t="s">
        <v>15</v>
      </c>
      <c r="E1427" t="s">
        <v>16</v>
      </c>
      <c r="F1427">
        <v>30</v>
      </c>
      <c r="G1427" t="s">
        <v>4350</v>
      </c>
      <c r="H1427" t="s">
        <v>510</v>
      </c>
      <c r="I1427" t="s">
        <v>32</v>
      </c>
      <c r="J1427" s="1">
        <v>44031</v>
      </c>
      <c r="K1427">
        <v>61</v>
      </c>
      <c r="L1427" t="s">
        <v>80</v>
      </c>
      <c r="N1427">
        <f t="shared" si="22"/>
        <v>0</v>
      </c>
    </row>
    <row r="1428" spans="1:14" x14ac:dyDescent="0.3">
      <c r="A1428">
        <v>1427</v>
      </c>
      <c r="B1428" t="s">
        <v>4351</v>
      </c>
      <c r="C1428" t="s">
        <v>4352</v>
      </c>
      <c r="D1428" t="s">
        <v>15</v>
      </c>
      <c r="E1428" t="s">
        <v>16</v>
      </c>
      <c r="F1428">
        <v>60</v>
      </c>
      <c r="G1428" t="s">
        <v>4353</v>
      </c>
      <c r="H1428" t="s">
        <v>928</v>
      </c>
      <c r="I1428" t="s">
        <v>38</v>
      </c>
      <c r="J1428" s="1">
        <v>44063</v>
      </c>
      <c r="K1428">
        <v>29</v>
      </c>
      <c r="L1428" t="s">
        <v>54</v>
      </c>
      <c r="N1428">
        <f t="shared" si="22"/>
        <v>0</v>
      </c>
    </row>
    <row r="1429" spans="1:14" x14ac:dyDescent="0.3">
      <c r="A1429" s="2">
        <v>1428</v>
      </c>
      <c r="B1429" s="2" t="s">
        <v>4354</v>
      </c>
      <c r="C1429" s="2"/>
      <c r="D1429" s="2" t="s">
        <v>15</v>
      </c>
      <c r="E1429" s="2" t="s">
        <v>16</v>
      </c>
      <c r="F1429" s="2">
        <v>90</v>
      </c>
      <c r="G1429" s="2" t="s">
        <v>4355</v>
      </c>
      <c r="H1429" s="2" t="s">
        <v>2117</v>
      </c>
      <c r="I1429" s="2" t="s">
        <v>886</v>
      </c>
      <c r="J1429" s="3">
        <v>44903</v>
      </c>
      <c r="K1429" s="2">
        <v>28</v>
      </c>
      <c r="L1429" s="2" t="s">
        <v>45</v>
      </c>
      <c r="M1429" s="2"/>
      <c r="N1429" s="2">
        <f t="shared" si="22"/>
        <v>1</v>
      </c>
    </row>
    <row r="1430" spans="1:14" x14ac:dyDescent="0.3">
      <c r="A1430">
        <v>1429</v>
      </c>
      <c r="B1430" t="s">
        <v>1886</v>
      </c>
      <c r="C1430" t="s">
        <v>4356</v>
      </c>
      <c r="D1430" t="s">
        <v>51</v>
      </c>
      <c r="E1430" t="s">
        <v>16</v>
      </c>
      <c r="F1430">
        <v>60</v>
      </c>
      <c r="G1430" t="s">
        <v>4357</v>
      </c>
      <c r="H1430" t="s">
        <v>4358</v>
      </c>
      <c r="I1430" t="s">
        <v>146</v>
      </c>
      <c r="J1430" s="1">
        <v>44910</v>
      </c>
      <c r="K1430">
        <v>71</v>
      </c>
      <c r="L1430" t="s">
        <v>39</v>
      </c>
      <c r="N1430">
        <f t="shared" si="22"/>
        <v>0</v>
      </c>
    </row>
    <row r="1431" spans="1:14" x14ac:dyDescent="0.3">
      <c r="A1431">
        <v>1430</v>
      </c>
      <c r="B1431" t="s">
        <v>4359</v>
      </c>
      <c r="C1431" t="s">
        <v>376</v>
      </c>
      <c r="D1431" t="s">
        <v>28</v>
      </c>
      <c r="E1431" t="s">
        <v>29</v>
      </c>
      <c r="F1431">
        <v>90</v>
      </c>
      <c r="G1431" t="s">
        <v>4360</v>
      </c>
      <c r="H1431" t="s">
        <v>4361</v>
      </c>
      <c r="I1431" t="s">
        <v>4362</v>
      </c>
      <c r="J1431" s="1">
        <v>44460</v>
      </c>
      <c r="K1431">
        <v>85</v>
      </c>
      <c r="L1431" t="s">
        <v>54</v>
      </c>
      <c r="N1431">
        <f t="shared" si="22"/>
        <v>0</v>
      </c>
    </row>
    <row r="1432" spans="1:14" x14ac:dyDescent="0.3">
      <c r="A1432">
        <v>1431</v>
      </c>
      <c r="B1432" t="s">
        <v>4363</v>
      </c>
      <c r="C1432" t="s">
        <v>2188</v>
      </c>
      <c r="D1432" t="s">
        <v>28</v>
      </c>
      <c r="E1432" t="s">
        <v>29</v>
      </c>
      <c r="F1432">
        <v>60</v>
      </c>
      <c r="G1432" t="s">
        <v>4364</v>
      </c>
      <c r="H1432" t="s">
        <v>2875</v>
      </c>
      <c r="I1432" t="s">
        <v>32</v>
      </c>
      <c r="J1432" s="1">
        <v>44787</v>
      </c>
      <c r="K1432">
        <v>105</v>
      </c>
      <c r="L1432" t="s">
        <v>45</v>
      </c>
      <c r="N1432">
        <f t="shared" si="22"/>
        <v>0</v>
      </c>
    </row>
    <row r="1433" spans="1:14" x14ac:dyDescent="0.3">
      <c r="A1433">
        <v>1432</v>
      </c>
      <c r="B1433" t="s">
        <v>4365</v>
      </c>
      <c r="C1433" t="s">
        <v>4366</v>
      </c>
      <c r="D1433" t="s">
        <v>28</v>
      </c>
      <c r="E1433" t="s">
        <v>29</v>
      </c>
      <c r="F1433">
        <v>90</v>
      </c>
      <c r="G1433" t="s">
        <v>4367</v>
      </c>
      <c r="H1433" t="s">
        <v>1362</v>
      </c>
      <c r="I1433" t="s">
        <v>178</v>
      </c>
      <c r="J1433" s="1">
        <v>44801</v>
      </c>
      <c r="K1433">
        <v>93</v>
      </c>
      <c r="L1433" t="s">
        <v>80</v>
      </c>
      <c r="N1433">
        <f t="shared" si="22"/>
        <v>0</v>
      </c>
    </row>
    <row r="1434" spans="1:14" x14ac:dyDescent="0.3">
      <c r="A1434">
        <v>1433</v>
      </c>
      <c r="B1434" t="s">
        <v>4368</v>
      </c>
      <c r="C1434" t="s">
        <v>3237</v>
      </c>
      <c r="D1434" t="s">
        <v>28</v>
      </c>
      <c r="E1434" t="s">
        <v>29</v>
      </c>
      <c r="F1434">
        <v>90</v>
      </c>
      <c r="G1434" t="s">
        <v>4369</v>
      </c>
      <c r="H1434" t="s">
        <v>195</v>
      </c>
      <c r="I1434" t="s">
        <v>187</v>
      </c>
      <c r="J1434" s="1">
        <v>43920</v>
      </c>
      <c r="K1434">
        <v>59</v>
      </c>
      <c r="L1434" t="s">
        <v>159</v>
      </c>
      <c r="N1434">
        <f t="shared" si="22"/>
        <v>0</v>
      </c>
    </row>
    <row r="1435" spans="1:14" x14ac:dyDescent="0.3">
      <c r="A1435">
        <v>1434</v>
      </c>
      <c r="B1435" t="s">
        <v>4370</v>
      </c>
      <c r="C1435" t="s">
        <v>197</v>
      </c>
      <c r="D1435" t="s">
        <v>51</v>
      </c>
      <c r="E1435" t="s">
        <v>16</v>
      </c>
      <c r="F1435">
        <v>30</v>
      </c>
      <c r="G1435" t="s">
        <v>4371</v>
      </c>
      <c r="H1435" t="s">
        <v>3951</v>
      </c>
      <c r="I1435" t="s">
        <v>1576</v>
      </c>
      <c r="J1435" s="1">
        <v>44662</v>
      </c>
      <c r="K1435">
        <v>76</v>
      </c>
      <c r="L1435" t="s">
        <v>33</v>
      </c>
      <c r="N1435">
        <f t="shared" si="22"/>
        <v>0</v>
      </c>
    </row>
    <row r="1436" spans="1:14" x14ac:dyDescent="0.3">
      <c r="A1436">
        <v>1435</v>
      </c>
      <c r="B1436" t="s">
        <v>4372</v>
      </c>
      <c r="C1436" t="s">
        <v>4373</v>
      </c>
      <c r="D1436" t="s">
        <v>28</v>
      </c>
      <c r="E1436" t="s">
        <v>29</v>
      </c>
      <c r="F1436">
        <v>60</v>
      </c>
      <c r="G1436" t="s">
        <v>4374</v>
      </c>
      <c r="H1436" t="s">
        <v>641</v>
      </c>
      <c r="I1436" t="s">
        <v>294</v>
      </c>
      <c r="J1436" s="1">
        <v>44899</v>
      </c>
      <c r="K1436">
        <v>59</v>
      </c>
      <c r="L1436" t="s">
        <v>159</v>
      </c>
      <c r="N1436">
        <f t="shared" si="22"/>
        <v>0</v>
      </c>
    </row>
    <row r="1437" spans="1:14" x14ac:dyDescent="0.3">
      <c r="A1437">
        <v>1436</v>
      </c>
      <c r="B1437" t="s">
        <v>4375</v>
      </c>
      <c r="C1437" t="s">
        <v>4376</v>
      </c>
      <c r="D1437" t="s">
        <v>28</v>
      </c>
      <c r="E1437" t="s">
        <v>29</v>
      </c>
      <c r="F1437">
        <v>30</v>
      </c>
      <c r="G1437" t="s">
        <v>4377</v>
      </c>
      <c r="H1437" t="s">
        <v>3236</v>
      </c>
      <c r="I1437" t="s">
        <v>32</v>
      </c>
      <c r="J1437" s="1">
        <v>43906</v>
      </c>
      <c r="K1437">
        <v>2</v>
      </c>
      <c r="L1437" t="s">
        <v>33</v>
      </c>
      <c r="N1437">
        <f t="shared" si="22"/>
        <v>0</v>
      </c>
    </row>
    <row r="1438" spans="1:14" x14ac:dyDescent="0.3">
      <c r="A1438">
        <v>1437</v>
      </c>
      <c r="B1438" t="s">
        <v>4378</v>
      </c>
      <c r="C1438" t="s">
        <v>4379</v>
      </c>
      <c r="D1438" t="s">
        <v>28</v>
      </c>
      <c r="E1438" t="s">
        <v>29</v>
      </c>
      <c r="F1438">
        <v>30</v>
      </c>
      <c r="G1438" t="s">
        <v>4380</v>
      </c>
      <c r="H1438" t="s">
        <v>4381</v>
      </c>
      <c r="I1438" t="s">
        <v>886</v>
      </c>
      <c r="J1438" s="1">
        <v>44520</v>
      </c>
      <c r="K1438">
        <v>71</v>
      </c>
      <c r="L1438" t="s">
        <v>20</v>
      </c>
      <c r="N1438">
        <f t="shared" si="22"/>
        <v>0</v>
      </c>
    </row>
    <row r="1439" spans="1:14" x14ac:dyDescent="0.3">
      <c r="A1439">
        <v>1438</v>
      </c>
      <c r="B1439" t="s">
        <v>4382</v>
      </c>
      <c r="C1439" t="s">
        <v>1665</v>
      </c>
      <c r="D1439" t="s">
        <v>51</v>
      </c>
      <c r="E1439" t="s">
        <v>16</v>
      </c>
      <c r="F1439">
        <v>30</v>
      </c>
      <c r="G1439" t="s">
        <v>4383</v>
      </c>
      <c r="H1439" t="s">
        <v>154</v>
      </c>
      <c r="I1439" t="s">
        <v>25</v>
      </c>
      <c r="J1439" s="1">
        <v>44009</v>
      </c>
      <c r="K1439">
        <v>30</v>
      </c>
      <c r="L1439" t="s">
        <v>101</v>
      </c>
      <c r="N1439">
        <f t="shared" si="22"/>
        <v>0</v>
      </c>
    </row>
    <row r="1440" spans="1:14" x14ac:dyDescent="0.3">
      <c r="A1440">
        <v>1439</v>
      </c>
      <c r="B1440" t="s">
        <v>1246</v>
      </c>
      <c r="C1440" t="s">
        <v>4384</v>
      </c>
      <c r="D1440" t="s">
        <v>28</v>
      </c>
      <c r="E1440" t="s">
        <v>29</v>
      </c>
      <c r="F1440">
        <v>90</v>
      </c>
      <c r="G1440" t="s">
        <v>4385</v>
      </c>
      <c r="H1440" t="s">
        <v>4386</v>
      </c>
      <c r="I1440" t="s">
        <v>32</v>
      </c>
      <c r="J1440" s="1">
        <v>43833</v>
      </c>
      <c r="K1440">
        <v>55</v>
      </c>
      <c r="L1440" t="s">
        <v>80</v>
      </c>
      <c r="N1440">
        <f t="shared" si="22"/>
        <v>0</v>
      </c>
    </row>
    <row r="1441" spans="1:14" x14ac:dyDescent="0.3">
      <c r="A1441">
        <v>1440</v>
      </c>
      <c r="B1441" t="s">
        <v>90</v>
      </c>
      <c r="C1441" t="s">
        <v>4387</v>
      </c>
      <c r="D1441" t="s">
        <v>51</v>
      </c>
      <c r="E1441" t="s">
        <v>16</v>
      </c>
      <c r="F1441">
        <v>60</v>
      </c>
      <c r="G1441" t="s">
        <v>4388</v>
      </c>
      <c r="H1441" t="s">
        <v>4389</v>
      </c>
      <c r="I1441" t="s">
        <v>32</v>
      </c>
      <c r="J1441" s="1">
        <v>44206</v>
      </c>
      <c r="K1441">
        <v>82</v>
      </c>
      <c r="L1441" t="s">
        <v>159</v>
      </c>
      <c r="N1441">
        <f t="shared" si="22"/>
        <v>0</v>
      </c>
    </row>
    <row r="1442" spans="1:14" x14ac:dyDescent="0.3">
      <c r="A1442">
        <v>1441</v>
      </c>
      <c r="B1442" t="s">
        <v>4390</v>
      </c>
      <c r="C1442" t="s">
        <v>4324</v>
      </c>
      <c r="D1442" t="s">
        <v>28</v>
      </c>
      <c r="E1442" t="s">
        <v>29</v>
      </c>
      <c r="F1442">
        <v>60</v>
      </c>
      <c r="G1442" t="s">
        <v>4391</v>
      </c>
      <c r="H1442" t="s">
        <v>137</v>
      </c>
      <c r="I1442" t="s">
        <v>32</v>
      </c>
      <c r="J1442" s="1">
        <v>44764</v>
      </c>
      <c r="K1442">
        <v>35</v>
      </c>
      <c r="L1442" t="s">
        <v>64</v>
      </c>
      <c r="N1442">
        <f t="shared" si="22"/>
        <v>0</v>
      </c>
    </row>
    <row r="1443" spans="1:14" x14ac:dyDescent="0.3">
      <c r="A1443">
        <v>1442</v>
      </c>
      <c r="B1443" t="s">
        <v>4392</v>
      </c>
      <c r="C1443" t="s">
        <v>4393</v>
      </c>
      <c r="D1443" t="s">
        <v>117</v>
      </c>
      <c r="E1443" t="s">
        <v>29</v>
      </c>
      <c r="F1443">
        <v>90</v>
      </c>
      <c r="G1443" t="s">
        <v>4394</v>
      </c>
      <c r="H1443" t="s">
        <v>2890</v>
      </c>
      <c r="I1443" t="s">
        <v>32</v>
      </c>
      <c r="J1443" s="1">
        <v>44892</v>
      </c>
      <c r="K1443">
        <v>32</v>
      </c>
      <c r="L1443" t="s">
        <v>45</v>
      </c>
      <c r="N1443">
        <f t="shared" si="22"/>
        <v>0</v>
      </c>
    </row>
    <row r="1444" spans="1:14" x14ac:dyDescent="0.3">
      <c r="A1444">
        <v>1443</v>
      </c>
      <c r="B1444" t="s">
        <v>4395</v>
      </c>
      <c r="C1444" t="s">
        <v>4396</v>
      </c>
      <c r="D1444" t="s">
        <v>28</v>
      </c>
      <c r="E1444" t="s">
        <v>29</v>
      </c>
      <c r="F1444">
        <v>30</v>
      </c>
      <c r="G1444" t="s">
        <v>4397</v>
      </c>
      <c r="H1444" t="s">
        <v>1186</v>
      </c>
      <c r="I1444" t="s">
        <v>32</v>
      </c>
      <c r="J1444" s="1">
        <v>44846</v>
      </c>
      <c r="K1444">
        <v>13</v>
      </c>
      <c r="L1444" t="s">
        <v>54</v>
      </c>
      <c r="N1444">
        <f t="shared" si="22"/>
        <v>0</v>
      </c>
    </row>
    <row r="1445" spans="1:14" x14ac:dyDescent="0.3">
      <c r="A1445">
        <v>1444</v>
      </c>
      <c r="B1445" t="s">
        <v>1116</v>
      </c>
      <c r="C1445" t="s">
        <v>375</v>
      </c>
      <c r="D1445" t="s">
        <v>28</v>
      </c>
      <c r="E1445" t="s">
        <v>29</v>
      </c>
      <c r="F1445">
        <v>90</v>
      </c>
      <c r="G1445" t="s">
        <v>4398</v>
      </c>
      <c r="H1445" t="s">
        <v>3897</v>
      </c>
      <c r="I1445" t="s">
        <v>3898</v>
      </c>
      <c r="J1445" s="1">
        <v>43999</v>
      </c>
      <c r="K1445">
        <v>14</v>
      </c>
      <c r="L1445" t="s">
        <v>159</v>
      </c>
      <c r="N1445">
        <f t="shared" si="22"/>
        <v>0</v>
      </c>
    </row>
    <row r="1446" spans="1:14" x14ac:dyDescent="0.3">
      <c r="A1446">
        <v>1445</v>
      </c>
      <c r="B1446" t="s">
        <v>1405</v>
      </c>
      <c r="C1446" t="s">
        <v>4399</v>
      </c>
      <c r="D1446" t="s">
        <v>28</v>
      </c>
      <c r="E1446" t="s">
        <v>29</v>
      </c>
      <c r="F1446">
        <v>30</v>
      </c>
      <c r="G1446" t="s">
        <v>4400</v>
      </c>
      <c r="H1446" t="s">
        <v>3242</v>
      </c>
      <c r="I1446" t="s">
        <v>32</v>
      </c>
      <c r="J1446" s="1">
        <v>44606</v>
      </c>
      <c r="K1446">
        <v>5</v>
      </c>
      <c r="L1446" t="s">
        <v>159</v>
      </c>
      <c r="N1446">
        <f t="shared" si="22"/>
        <v>0</v>
      </c>
    </row>
    <row r="1447" spans="1:14" x14ac:dyDescent="0.3">
      <c r="A1447">
        <v>1446</v>
      </c>
      <c r="B1447" t="s">
        <v>4401</v>
      </c>
      <c r="C1447" t="s">
        <v>4402</v>
      </c>
      <c r="D1447" t="s">
        <v>28</v>
      </c>
      <c r="E1447" t="s">
        <v>29</v>
      </c>
      <c r="F1447">
        <v>30</v>
      </c>
      <c r="G1447" t="s">
        <v>4403</v>
      </c>
      <c r="H1447" t="s">
        <v>4404</v>
      </c>
      <c r="I1447" t="s">
        <v>32</v>
      </c>
      <c r="J1447" s="1">
        <v>44383</v>
      </c>
      <c r="K1447">
        <v>15</v>
      </c>
      <c r="L1447" t="s">
        <v>39</v>
      </c>
      <c r="N1447">
        <f t="shared" si="22"/>
        <v>0</v>
      </c>
    </row>
    <row r="1448" spans="1:14" x14ac:dyDescent="0.3">
      <c r="A1448">
        <v>1447</v>
      </c>
      <c r="B1448" t="s">
        <v>4405</v>
      </c>
      <c r="C1448" t="s">
        <v>4156</v>
      </c>
      <c r="D1448" t="s">
        <v>15</v>
      </c>
      <c r="E1448" t="s">
        <v>16</v>
      </c>
      <c r="F1448">
        <v>60</v>
      </c>
      <c r="G1448" t="s">
        <v>4406</v>
      </c>
      <c r="H1448" t="s">
        <v>3462</v>
      </c>
      <c r="I1448" t="s">
        <v>32</v>
      </c>
      <c r="J1448" s="1">
        <v>44614</v>
      </c>
      <c r="K1448">
        <v>2</v>
      </c>
      <c r="L1448" t="s">
        <v>64</v>
      </c>
      <c r="N1448">
        <f t="shared" si="22"/>
        <v>0</v>
      </c>
    </row>
    <row r="1449" spans="1:14" x14ac:dyDescent="0.3">
      <c r="A1449">
        <v>1448</v>
      </c>
      <c r="B1449" t="s">
        <v>4407</v>
      </c>
      <c r="C1449" t="s">
        <v>2298</v>
      </c>
      <c r="D1449" t="s">
        <v>41</v>
      </c>
      <c r="E1449" t="s">
        <v>16</v>
      </c>
      <c r="F1449">
        <v>30</v>
      </c>
      <c r="G1449" t="s">
        <v>4408</v>
      </c>
      <c r="H1449" t="s">
        <v>4409</v>
      </c>
      <c r="I1449" t="s">
        <v>294</v>
      </c>
      <c r="J1449" s="1">
        <v>44229</v>
      </c>
      <c r="K1449">
        <v>34</v>
      </c>
      <c r="L1449" t="s">
        <v>20</v>
      </c>
      <c r="N1449">
        <f t="shared" si="22"/>
        <v>0</v>
      </c>
    </row>
    <row r="1450" spans="1:14" x14ac:dyDescent="0.3">
      <c r="A1450">
        <v>1449</v>
      </c>
      <c r="B1450" t="s">
        <v>1333</v>
      </c>
      <c r="C1450" t="s">
        <v>4410</v>
      </c>
      <c r="D1450" t="s">
        <v>51</v>
      </c>
      <c r="E1450" t="s">
        <v>16</v>
      </c>
      <c r="F1450">
        <v>30</v>
      </c>
      <c r="G1450" t="s">
        <v>4408</v>
      </c>
      <c r="H1450" t="s">
        <v>924</v>
      </c>
      <c r="I1450" t="s">
        <v>32</v>
      </c>
      <c r="J1450" s="1">
        <v>43910</v>
      </c>
      <c r="K1450">
        <v>41</v>
      </c>
      <c r="L1450" t="s">
        <v>159</v>
      </c>
      <c r="N1450">
        <f t="shared" si="22"/>
        <v>0</v>
      </c>
    </row>
    <row r="1451" spans="1:14" x14ac:dyDescent="0.3">
      <c r="A1451">
        <v>1450</v>
      </c>
      <c r="B1451" t="s">
        <v>4411</v>
      </c>
      <c r="C1451" t="s">
        <v>1330</v>
      </c>
      <c r="D1451" t="s">
        <v>28</v>
      </c>
      <c r="E1451" t="s">
        <v>29</v>
      </c>
      <c r="F1451">
        <v>30</v>
      </c>
      <c r="G1451" t="s">
        <v>4412</v>
      </c>
      <c r="H1451" t="s">
        <v>4413</v>
      </c>
      <c r="I1451" t="s">
        <v>32</v>
      </c>
      <c r="J1451" s="1">
        <v>44081</v>
      </c>
      <c r="K1451">
        <v>45</v>
      </c>
      <c r="L1451" t="s">
        <v>20</v>
      </c>
      <c r="N1451">
        <f t="shared" si="22"/>
        <v>0</v>
      </c>
    </row>
    <row r="1452" spans="1:14" x14ac:dyDescent="0.3">
      <c r="A1452">
        <v>1451</v>
      </c>
      <c r="B1452" t="s">
        <v>4414</v>
      </c>
      <c r="C1452" t="s">
        <v>3051</v>
      </c>
      <c r="D1452" t="s">
        <v>28</v>
      </c>
      <c r="E1452" t="s">
        <v>29</v>
      </c>
      <c r="F1452">
        <v>30</v>
      </c>
      <c r="G1452" t="s">
        <v>4412</v>
      </c>
      <c r="H1452" t="s">
        <v>4415</v>
      </c>
      <c r="I1452" t="s">
        <v>32</v>
      </c>
      <c r="J1452" s="1">
        <v>44149</v>
      </c>
      <c r="K1452">
        <v>32</v>
      </c>
      <c r="L1452" t="s">
        <v>80</v>
      </c>
      <c r="N1452">
        <f t="shared" si="22"/>
        <v>0</v>
      </c>
    </row>
    <row r="1453" spans="1:14" x14ac:dyDescent="0.3">
      <c r="A1453">
        <v>1452</v>
      </c>
      <c r="B1453" t="s">
        <v>1187</v>
      </c>
      <c r="C1453" t="s">
        <v>4416</v>
      </c>
      <c r="D1453" t="s">
        <v>28</v>
      </c>
      <c r="E1453" t="s">
        <v>29</v>
      </c>
      <c r="F1453">
        <v>60</v>
      </c>
      <c r="G1453" t="s">
        <v>4417</v>
      </c>
      <c r="H1453" t="s">
        <v>734</v>
      </c>
      <c r="I1453" t="s">
        <v>32</v>
      </c>
      <c r="J1453" s="1">
        <v>44871</v>
      </c>
      <c r="K1453">
        <v>4</v>
      </c>
      <c r="L1453" t="s">
        <v>20</v>
      </c>
      <c r="N1453">
        <f t="shared" si="22"/>
        <v>0</v>
      </c>
    </row>
    <row r="1454" spans="1:14" x14ac:dyDescent="0.3">
      <c r="A1454">
        <v>1453</v>
      </c>
      <c r="B1454" t="s">
        <v>4418</v>
      </c>
      <c r="C1454" t="s">
        <v>2561</v>
      </c>
      <c r="D1454" t="s">
        <v>15</v>
      </c>
      <c r="E1454" t="s">
        <v>16</v>
      </c>
      <c r="F1454">
        <v>60</v>
      </c>
      <c r="G1454" t="s">
        <v>4417</v>
      </c>
      <c r="H1454" t="s">
        <v>2987</v>
      </c>
      <c r="I1454" t="s">
        <v>32</v>
      </c>
      <c r="J1454" s="1">
        <v>44413</v>
      </c>
      <c r="K1454">
        <v>22</v>
      </c>
      <c r="L1454" t="s">
        <v>20</v>
      </c>
      <c r="N1454">
        <f t="shared" si="22"/>
        <v>0</v>
      </c>
    </row>
    <row r="1455" spans="1:14" x14ac:dyDescent="0.3">
      <c r="A1455">
        <v>1454</v>
      </c>
      <c r="B1455" t="s">
        <v>4419</v>
      </c>
      <c r="C1455" t="s">
        <v>4420</v>
      </c>
      <c r="D1455" t="s">
        <v>15</v>
      </c>
      <c r="E1455" t="s">
        <v>16</v>
      </c>
      <c r="F1455">
        <v>60</v>
      </c>
      <c r="G1455" t="s">
        <v>4421</v>
      </c>
      <c r="H1455" t="s">
        <v>2179</v>
      </c>
      <c r="I1455" t="s">
        <v>294</v>
      </c>
      <c r="J1455" s="1">
        <v>44877</v>
      </c>
      <c r="K1455">
        <v>41</v>
      </c>
      <c r="L1455" t="s">
        <v>39</v>
      </c>
      <c r="N1455">
        <f t="shared" si="22"/>
        <v>0</v>
      </c>
    </row>
    <row r="1456" spans="1:14" x14ac:dyDescent="0.3">
      <c r="A1456">
        <v>1455</v>
      </c>
      <c r="B1456" t="s">
        <v>2906</v>
      </c>
      <c r="C1456" t="s">
        <v>4422</v>
      </c>
      <c r="D1456" t="s">
        <v>28</v>
      </c>
      <c r="E1456" t="s">
        <v>29</v>
      </c>
      <c r="F1456">
        <v>60</v>
      </c>
      <c r="G1456" t="s">
        <v>4423</v>
      </c>
      <c r="H1456" t="s">
        <v>4424</v>
      </c>
      <c r="I1456" t="s">
        <v>25</v>
      </c>
      <c r="J1456" s="1">
        <v>43859</v>
      </c>
      <c r="K1456">
        <v>12</v>
      </c>
      <c r="L1456" t="s">
        <v>33</v>
      </c>
      <c r="N1456">
        <f t="shared" si="22"/>
        <v>0</v>
      </c>
    </row>
    <row r="1457" spans="1:14" x14ac:dyDescent="0.3">
      <c r="A1457">
        <v>1456</v>
      </c>
      <c r="B1457" t="s">
        <v>3927</v>
      </c>
      <c r="C1457" t="s">
        <v>4425</v>
      </c>
      <c r="D1457" t="s">
        <v>28</v>
      </c>
      <c r="E1457" t="s">
        <v>29</v>
      </c>
      <c r="F1457">
        <v>30</v>
      </c>
      <c r="G1457" t="s">
        <v>4426</v>
      </c>
      <c r="H1457" t="s">
        <v>912</v>
      </c>
      <c r="I1457" t="s">
        <v>913</v>
      </c>
      <c r="J1457" s="1">
        <v>44638</v>
      </c>
      <c r="K1457">
        <v>14</v>
      </c>
      <c r="L1457" t="s">
        <v>39</v>
      </c>
      <c r="N1457">
        <f t="shared" si="22"/>
        <v>0</v>
      </c>
    </row>
    <row r="1458" spans="1:14" x14ac:dyDescent="0.3">
      <c r="A1458">
        <v>1457</v>
      </c>
      <c r="B1458" t="s">
        <v>4427</v>
      </c>
      <c r="C1458" t="s">
        <v>2912</v>
      </c>
      <c r="D1458" t="s">
        <v>15</v>
      </c>
      <c r="E1458" t="s">
        <v>16</v>
      </c>
      <c r="F1458">
        <v>60</v>
      </c>
      <c r="G1458" t="s">
        <v>4428</v>
      </c>
      <c r="H1458" t="s">
        <v>587</v>
      </c>
      <c r="I1458" t="s">
        <v>25</v>
      </c>
      <c r="J1458" s="1">
        <v>44448</v>
      </c>
      <c r="K1458">
        <v>74</v>
      </c>
      <c r="L1458" t="s">
        <v>20</v>
      </c>
      <c r="N1458">
        <f t="shared" si="22"/>
        <v>0</v>
      </c>
    </row>
    <row r="1459" spans="1:14" x14ac:dyDescent="0.3">
      <c r="A1459">
        <v>1458</v>
      </c>
      <c r="B1459" t="s">
        <v>2837</v>
      </c>
      <c r="C1459" t="s">
        <v>3314</v>
      </c>
      <c r="D1459" t="s">
        <v>28</v>
      </c>
      <c r="E1459" t="s">
        <v>29</v>
      </c>
      <c r="F1459">
        <v>90</v>
      </c>
      <c r="G1459" t="s">
        <v>4429</v>
      </c>
      <c r="H1459" t="s">
        <v>2265</v>
      </c>
      <c r="I1459" t="s">
        <v>1083</v>
      </c>
      <c r="J1459" s="1">
        <v>44363</v>
      </c>
      <c r="K1459">
        <v>25</v>
      </c>
      <c r="L1459" t="s">
        <v>101</v>
      </c>
      <c r="N1459">
        <f t="shared" si="22"/>
        <v>0</v>
      </c>
    </row>
    <row r="1460" spans="1:14" x14ac:dyDescent="0.3">
      <c r="A1460">
        <v>1459</v>
      </c>
      <c r="B1460" t="s">
        <v>4430</v>
      </c>
      <c r="C1460" t="s">
        <v>2575</v>
      </c>
      <c r="D1460" t="s">
        <v>28</v>
      </c>
      <c r="E1460" t="s">
        <v>29</v>
      </c>
      <c r="F1460">
        <v>30</v>
      </c>
      <c r="G1460" t="s">
        <v>4431</v>
      </c>
      <c r="H1460" t="s">
        <v>4432</v>
      </c>
      <c r="I1460" t="s">
        <v>32</v>
      </c>
      <c r="J1460" s="1">
        <v>43933</v>
      </c>
      <c r="K1460">
        <v>45</v>
      </c>
      <c r="L1460" t="s">
        <v>45</v>
      </c>
      <c r="N1460">
        <f t="shared" si="22"/>
        <v>0</v>
      </c>
    </row>
    <row r="1461" spans="1:14" x14ac:dyDescent="0.3">
      <c r="A1461">
        <v>1460</v>
      </c>
      <c r="B1461" t="s">
        <v>2746</v>
      </c>
      <c r="C1461" t="s">
        <v>1789</v>
      </c>
      <c r="D1461" t="s">
        <v>51</v>
      </c>
      <c r="E1461" t="s">
        <v>16</v>
      </c>
      <c r="F1461">
        <v>30</v>
      </c>
      <c r="G1461" t="s">
        <v>4433</v>
      </c>
      <c r="H1461" t="s">
        <v>2559</v>
      </c>
      <c r="I1461" t="s">
        <v>124</v>
      </c>
      <c r="J1461" s="1">
        <v>44208</v>
      </c>
      <c r="K1461">
        <v>80</v>
      </c>
      <c r="L1461" t="s">
        <v>45</v>
      </c>
      <c r="N1461">
        <f t="shared" si="22"/>
        <v>0</v>
      </c>
    </row>
    <row r="1462" spans="1:14" x14ac:dyDescent="0.3">
      <c r="A1462">
        <v>1461</v>
      </c>
      <c r="B1462" t="s">
        <v>2050</v>
      </c>
      <c r="C1462" t="s">
        <v>4434</v>
      </c>
      <c r="D1462" t="s">
        <v>92</v>
      </c>
      <c r="E1462" t="s">
        <v>29</v>
      </c>
      <c r="F1462">
        <v>30</v>
      </c>
      <c r="G1462" t="s">
        <v>4435</v>
      </c>
      <c r="H1462" t="s">
        <v>3713</v>
      </c>
      <c r="I1462" t="s">
        <v>32</v>
      </c>
      <c r="J1462" s="1">
        <v>43960</v>
      </c>
      <c r="K1462">
        <v>5</v>
      </c>
      <c r="L1462" t="s">
        <v>33</v>
      </c>
      <c r="N1462">
        <f t="shared" si="22"/>
        <v>0</v>
      </c>
    </row>
    <row r="1463" spans="1:14" x14ac:dyDescent="0.3">
      <c r="A1463">
        <v>1462</v>
      </c>
      <c r="B1463" t="s">
        <v>4436</v>
      </c>
      <c r="C1463" t="s">
        <v>489</v>
      </c>
      <c r="D1463" t="s">
        <v>15</v>
      </c>
      <c r="E1463" t="s">
        <v>16</v>
      </c>
      <c r="F1463">
        <v>30</v>
      </c>
      <c r="G1463" t="s">
        <v>4437</v>
      </c>
      <c r="H1463" t="s">
        <v>1401</v>
      </c>
      <c r="I1463" t="s">
        <v>1402</v>
      </c>
      <c r="J1463" s="1">
        <v>44663</v>
      </c>
      <c r="K1463">
        <v>63</v>
      </c>
      <c r="L1463" t="s">
        <v>20</v>
      </c>
      <c r="N1463">
        <f t="shared" si="22"/>
        <v>0</v>
      </c>
    </row>
    <row r="1464" spans="1:14" x14ac:dyDescent="0.3">
      <c r="A1464">
        <v>1463</v>
      </c>
      <c r="B1464" t="s">
        <v>4438</v>
      </c>
      <c r="C1464" t="s">
        <v>4439</v>
      </c>
      <c r="D1464" t="s">
        <v>28</v>
      </c>
      <c r="E1464" t="s">
        <v>29</v>
      </c>
      <c r="F1464">
        <v>90</v>
      </c>
      <c r="G1464" t="s">
        <v>4440</v>
      </c>
      <c r="H1464" t="s">
        <v>4441</v>
      </c>
      <c r="I1464" t="s">
        <v>146</v>
      </c>
      <c r="J1464" s="1">
        <v>44509</v>
      </c>
      <c r="K1464">
        <v>76</v>
      </c>
      <c r="L1464" t="s">
        <v>33</v>
      </c>
      <c r="N1464">
        <f t="shared" si="22"/>
        <v>0</v>
      </c>
    </row>
    <row r="1465" spans="1:14" x14ac:dyDescent="0.3">
      <c r="A1465">
        <v>1464</v>
      </c>
      <c r="B1465" t="s">
        <v>4094</v>
      </c>
      <c r="C1465" t="s">
        <v>1623</v>
      </c>
      <c r="D1465" t="s">
        <v>28</v>
      </c>
      <c r="E1465" t="s">
        <v>29</v>
      </c>
      <c r="F1465">
        <v>60</v>
      </c>
      <c r="G1465" t="s">
        <v>4442</v>
      </c>
      <c r="H1465" t="s">
        <v>2972</v>
      </c>
      <c r="I1465" t="s">
        <v>32</v>
      </c>
      <c r="J1465" s="1">
        <v>44255</v>
      </c>
      <c r="K1465">
        <v>80</v>
      </c>
      <c r="L1465" t="s">
        <v>54</v>
      </c>
      <c r="N1465">
        <f t="shared" si="22"/>
        <v>0</v>
      </c>
    </row>
    <row r="1466" spans="1:14" x14ac:dyDescent="0.3">
      <c r="A1466">
        <v>1465</v>
      </c>
      <c r="B1466" t="s">
        <v>3688</v>
      </c>
      <c r="C1466" t="s">
        <v>3917</v>
      </c>
      <c r="D1466" t="s">
        <v>28</v>
      </c>
      <c r="E1466" t="s">
        <v>29</v>
      </c>
      <c r="F1466">
        <v>60</v>
      </c>
      <c r="G1466" t="s">
        <v>4443</v>
      </c>
      <c r="H1466" t="s">
        <v>698</v>
      </c>
      <c r="I1466" t="s">
        <v>213</v>
      </c>
      <c r="J1466" s="1">
        <v>44473</v>
      </c>
      <c r="K1466">
        <v>79</v>
      </c>
      <c r="L1466" t="s">
        <v>159</v>
      </c>
      <c r="N1466">
        <f t="shared" si="22"/>
        <v>0</v>
      </c>
    </row>
    <row r="1467" spans="1:14" x14ac:dyDescent="0.3">
      <c r="A1467">
        <v>1466</v>
      </c>
      <c r="B1467" t="s">
        <v>2138</v>
      </c>
      <c r="C1467" t="s">
        <v>4444</v>
      </c>
      <c r="D1467" t="s">
        <v>28</v>
      </c>
      <c r="E1467" t="s">
        <v>29</v>
      </c>
      <c r="F1467">
        <v>60</v>
      </c>
      <c r="G1467" t="s">
        <v>4445</v>
      </c>
      <c r="H1467" t="s">
        <v>3059</v>
      </c>
      <c r="I1467" t="s">
        <v>187</v>
      </c>
      <c r="J1467" s="1">
        <v>44811</v>
      </c>
      <c r="K1467">
        <v>47</v>
      </c>
      <c r="L1467" t="s">
        <v>70</v>
      </c>
      <c r="N1467">
        <f t="shared" si="22"/>
        <v>0</v>
      </c>
    </row>
    <row r="1468" spans="1:14" x14ac:dyDescent="0.3">
      <c r="A1468">
        <v>1467</v>
      </c>
      <c r="B1468" t="s">
        <v>2138</v>
      </c>
      <c r="C1468" t="s">
        <v>4444</v>
      </c>
      <c r="D1468" t="s">
        <v>28</v>
      </c>
      <c r="E1468" t="s">
        <v>29</v>
      </c>
      <c r="F1468">
        <v>60</v>
      </c>
      <c r="G1468" t="s">
        <v>4445</v>
      </c>
      <c r="H1468" t="s">
        <v>3059</v>
      </c>
      <c r="I1468" t="s">
        <v>187</v>
      </c>
      <c r="J1468" s="1">
        <v>44811</v>
      </c>
      <c r="K1468">
        <v>47</v>
      </c>
      <c r="L1468" t="s">
        <v>70</v>
      </c>
      <c r="N1468">
        <f t="shared" si="22"/>
        <v>0</v>
      </c>
    </row>
    <row r="1469" spans="1:14" x14ac:dyDescent="0.3">
      <c r="A1469">
        <v>1468</v>
      </c>
      <c r="B1469" t="s">
        <v>4446</v>
      </c>
      <c r="C1469" t="s">
        <v>3447</v>
      </c>
      <c r="D1469" t="s">
        <v>51</v>
      </c>
      <c r="E1469" t="s">
        <v>16</v>
      </c>
      <c r="F1469">
        <v>90</v>
      </c>
      <c r="G1469" t="s">
        <v>4447</v>
      </c>
      <c r="H1469" t="s">
        <v>4448</v>
      </c>
      <c r="I1469" t="s">
        <v>124</v>
      </c>
      <c r="J1469" s="1">
        <v>44231</v>
      </c>
      <c r="K1469">
        <v>14</v>
      </c>
      <c r="L1469" t="s">
        <v>70</v>
      </c>
      <c r="N1469">
        <f t="shared" si="22"/>
        <v>0</v>
      </c>
    </row>
    <row r="1470" spans="1:14" x14ac:dyDescent="0.3">
      <c r="A1470">
        <v>1469</v>
      </c>
      <c r="B1470" t="s">
        <v>2900</v>
      </c>
      <c r="C1470" t="s">
        <v>2618</v>
      </c>
      <c r="D1470" t="s">
        <v>15</v>
      </c>
      <c r="E1470" t="s">
        <v>16</v>
      </c>
      <c r="F1470">
        <v>60</v>
      </c>
      <c r="G1470" t="s">
        <v>4449</v>
      </c>
      <c r="H1470" t="s">
        <v>3571</v>
      </c>
      <c r="I1470" t="s">
        <v>32</v>
      </c>
      <c r="J1470" s="1">
        <v>43955</v>
      </c>
      <c r="K1470">
        <v>34</v>
      </c>
      <c r="L1470" t="s">
        <v>80</v>
      </c>
      <c r="N1470">
        <f t="shared" si="22"/>
        <v>0</v>
      </c>
    </row>
    <row r="1471" spans="1:14" x14ac:dyDescent="0.3">
      <c r="A1471">
        <v>1470</v>
      </c>
      <c r="B1471" t="s">
        <v>4450</v>
      </c>
      <c r="C1471" t="s">
        <v>3314</v>
      </c>
      <c r="D1471" t="s">
        <v>15</v>
      </c>
      <c r="E1471" t="s">
        <v>16</v>
      </c>
      <c r="F1471">
        <v>60</v>
      </c>
      <c r="G1471" t="s">
        <v>4449</v>
      </c>
      <c r="H1471" t="s">
        <v>4451</v>
      </c>
      <c r="I1471" t="s">
        <v>32</v>
      </c>
      <c r="J1471" s="1">
        <v>44109</v>
      </c>
      <c r="K1471">
        <v>8</v>
      </c>
      <c r="L1471" t="s">
        <v>80</v>
      </c>
      <c r="N1471">
        <f t="shared" si="22"/>
        <v>0</v>
      </c>
    </row>
    <row r="1472" spans="1:14" x14ac:dyDescent="0.3">
      <c r="A1472">
        <v>1471</v>
      </c>
      <c r="B1472" t="s">
        <v>4452</v>
      </c>
      <c r="C1472" t="s">
        <v>4261</v>
      </c>
      <c r="D1472" t="s">
        <v>28</v>
      </c>
      <c r="E1472" t="s">
        <v>29</v>
      </c>
      <c r="F1472">
        <v>90</v>
      </c>
      <c r="G1472" t="s">
        <v>4453</v>
      </c>
      <c r="H1472" t="s">
        <v>3203</v>
      </c>
      <c r="I1472" t="s">
        <v>32</v>
      </c>
      <c r="J1472" s="1">
        <v>44235</v>
      </c>
      <c r="K1472">
        <v>31</v>
      </c>
      <c r="L1472" t="s">
        <v>159</v>
      </c>
      <c r="N1472">
        <f t="shared" si="22"/>
        <v>0</v>
      </c>
    </row>
    <row r="1473" spans="1:14" x14ac:dyDescent="0.3">
      <c r="A1473">
        <v>1472</v>
      </c>
      <c r="B1473" t="s">
        <v>2312</v>
      </c>
      <c r="C1473" t="s">
        <v>434</v>
      </c>
      <c r="D1473" t="s">
        <v>28</v>
      </c>
      <c r="E1473" t="s">
        <v>29</v>
      </c>
      <c r="F1473">
        <v>30</v>
      </c>
      <c r="G1473" t="s">
        <v>4454</v>
      </c>
      <c r="H1473" t="s">
        <v>2768</v>
      </c>
      <c r="I1473" t="s">
        <v>554</v>
      </c>
      <c r="J1473" s="1">
        <v>43942</v>
      </c>
      <c r="K1473">
        <v>18</v>
      </c>
      <c r="L1473" t="s">
        <v>20</v>
      </c>
      <c r="N1473">
        <f t="shared" si="22"/>
        <v>0</v>
      </c>
    </row>
    <row r="1474" spans="1:14" x14ac:dyDescent="0.3">
      <c r="A1474">
        <v>1473</v>
      </c>
      <c r="B1474" t="s">
        <v>4455</v>
      </c>
      <c r="C1474" t="s">
        <v>4456</v>
      </c>
      <c r="D1474" t="s">
        <v>15</v>
      </c>
      <c r="E1474" t="s">
        <v>16</v>
      </c>
      <c r="F1474">
        <v>90</v>
      </c>
      <c r="G1474" t="s">
        <v>4457</v>
      </c>
      <c r="H1474" t="s">
        <v>1422</v>
      </c>
      <c r="I1474" t="s">
        <v>575</v>
      </c>
      <c r="J1474" s="1">
        <v>44081</v>
      </c>
      <c r="K1474">
        <v>44</v>
      </c>
      <c r="L1474" t="s">
        <v>80</v>
      </c>
      <c r="N1474">
        <f t="shared" ref="N1474:N1537" si="23">COUNTBLANK(A1474:L1474)</f>
        <v>0</v>
      </c>
    </row>
    <row r="1475" spans="1:14" x14ac:dyDescent="0.3">
      <c r="A1475">
        <v>1474</v>
      </c>
      <c r="B1475" t="s">
        <v>4458</v>
      </c>
      <c r="C1475" t="s">
        <v>688</v>
      </c>
      <c r="D1475" t="s">
        <v>41</v>
      </c>
      <c r="E1475" t="s">
        <v>16</v>
      </c>
      <c r="F1475">
        <v>60</v>
      </c>
      <c r="G1475" t="s">
        <v>4459</v>
      </c>
      <c r="H1475" t="s">
        <v>2444</v>
      </c>
      <c r="I1475" t="s">
        <v>32</v>
      </c>
      <c r="J1475" s="1">
        <v>43933</v>
      </c>
      <c r="K1475">
        <v>64</v>
      </c>
      <c r="L1475" t="s">
        <v>70</v>
      </c>
      <c r="N1475">
        <f t="shared" si="23"/>
        <v>0</v>
      </c>
    </row>
    <row r="1476" spans="1:14" x14ac:dyDescent="0.3">
      <c r="A1476">
        <v>1475</v>
      </c>
      <c r="B1476" t="s">
        <v>4460</v>
      </c>
      <c r="C1476" t="s">
        <v>4461</v>
      </c>
      <c r="D1476" t="s">
        <v>28</v>
      </c>
      <c r="E1476" t="s">
        <v>29</v>
      </c>
      <c r="F1476">
        <v>30</v>
      </c>
      <c r="G1476" t="s">
        <v>4462</v>
      </c>
      <c r="H1476" t="s">
        <v>4463</v>
      </c>
      <c r="I1476" t="s">
        <v>32</v>
      </c>
      <c r="J1476" s="1">
        <v>44830</v>
      </c>
      <c r="K1476">
        <v>79</v>
      </c>
      <c r="L1476" t="s">
        <v>20</v>
      </c>
      <c r="N1476">
        <f t="shared" si="23"/>
        <v>0</v>
      </c>
    </row>
    <row r="1477" spans="1:14" x14ac:dyDescent="0.3">
      <c r="A1477">
        <v>1476</v>
      </c>
      <c r="B1477" t="s">
        <v>3013</v>
      </c>
      <c r="C1477" t="s">
        <v>4464</v>
      </c>
      <c r="D1477" t="s">
        <v>51</v>
      </c>
      <c r="E1477" t="s">
        <v>16</v>
      </c>
      <c r="F1477">
        <v>60</v>
      </c>
      <c r="G1477" t="s">
        <v>4465</v>
      </c>
      <c r="H1477" t="s">
        <v>334</v>
      </c>
      <c r="I1477" t="s">
        <v>124</v>
      </c>
      <c r="J1477" s="1">
        <v>44748</v>
      </c>
      <c r="K1477">
        <v>11</v>
      </c>
      <c r="L1477" t="s">
        <v>101</v>
      </c>
      <c r="N1477">
        <f t="shared" si="23"/>
        <v>0</v>
      </c>
    </row>
    <row r="1478" spans="1:14" x14ac:dyDescent="0.3">
      <c r="A1478">
        <v>1477</v>
      </c>
      <c r="B1478" t="s">
        <v>4466</v>
      </c>
      <c r="C1478" t="s">
        <v>804</v>
      </c>
      <c r="D1478" t="s">
        <v>51</v>
      </c>
      <c r="E1478" t="s">
        <v>16</v>
      </c>
      <c r="F1478">
        <v>30</v>
      </c>
      <c r="G1478" t="s">
        <v>4467</v>
      </c>
      <c r="H1478" t="s">
        <v>1519</v>
      </c>
      <c r="I1478" t="s">
        <v>32</v>
      </c>
      <c r="J1478" s="1">
        <v>44571</v>
      </c>
      <c r="K1478">
        <v>41</v>
      </c>
      <c r="L1478" t="s">
        <v>80</v>
      </c>
      <c r="N1478">
        <f t="shared" si="23"/>
        <v>0</v>
      </c>
    </row>
    <row r="1479" spans="1:14" x14ac:dyDescent="0.3">
      <c r="A1479">
        <v>1478</v>
      </c>
      <c r="B1479" t="s">
        <v>960</v>
      </c>
      <c r="C1479" t="s">
        <v>225</v>
      </c>
      <c r="D1479" t="s">
        <v>28</v>
      </c>
      <c r="E1479" t="s">
        <v>29</v>
      </c>
      <c r="F1479">
        <v>90</v>
      </c>
      <c r="G1479" t="s">
        <v>4468</v>
      </c>
      <c r="H1479" t="s">
        <v>346</v>
      </c>
      <c r="I1479" t="s">
        <v>32</v>
      </c>
      <c r="J1479" s="1">
        <v>44009</v>
      </c>
      <c r="K1479">
        <v>23</v>
      </c>
      <c r="L1479" t="s">
        <v>45</v>
      </c>
      <c r="N1479">
        <f t="shared" si="23"/>
        <v>0</v>
      </c>
    </row>
    <row r="1480" spans="1:14" x14ac:dyDescent="0.3">
      <c r="A1480">
        <v>1479</v>
      </c>
      <c r="B1480" t="s">
        <v>3706</v>
      </c>
      <c r="C1480" t="s">
        <v>4469</v>
      </c>
      <c r="D1480" t="s">
        <v>28</v>
      </c>
      <c r="E1480" t="s">
        <v>29</v>
      </c>
      <c r="F1480">
        <v>90</v>
      </c>
      <c r="G1480" t="s">
        <v>4470</v>
      </c>
      <c r="H1480" t="s">
        <v>1754</v>
      </c>
      <c r="I1480" t="s">
        <v>25</v>
      </c>
      <c r="J1480" s="1">
        <v>44189</v>
      </c>
      <c r="K1480">
        <v>77</v>
      </c>
      <c r="L1480" t="s">
        <v>64</v>
      </c>
      <c r="N1480">
        <f t="shared" si="23"/>
        <v>0</v>
      </c>
    </row>
    <row r="1481" spans="1:14" x14ac:dyDescent="0.3">
      <c r="A1481">
        <v>1480</v>
      </c>
      <c r="B1481" t="s">
        <v>4471</v>
      </c>
      <c r="C1481" t="s">
        <v>3591</v>
      </c>
      <c r="D1481" t="s">
        <v>15</v>
      </c>
      <c r="E1481" t="s">
        <v>16</v>
      </c>
      <c r="F1481">
        <v>30</v>
      </c>
      <c r="G1481" t="s">
        <v>4472</v>
      </c>
      <c r="H1481" t="s">
        <v>981</v>
      </c>
      <c r="I1481" t="s">
        <v>32</v>
      </c>
      <c r="J1481" s="1">
        <v>44800</v>
      </c>
      <c r="K1481">
        <v>23</v>
      </c>
      <c r="L1481" t="s">
        <v>33</v>
      </c>
      <c r="N1481">
        <f t="shared" si="23"/>
        <v>0</v>
      </c>
    </row>
    <row r="1482" spans="1:14" x14ac:dyDescent="0.3">
      <c r="A1482">
        <v>1481</v>
      </c>
      <c r="B1482" t="s">
        <v>289</v>
      </c>
      <c r="C1482" t="s">
        <v>4473</v>
      </c>
      <c r="D1482" t="s">
        <v>15</v>
      </c>
      <c r="E1482" t="s">
        <v>16</v>
      </c>
      <c r="F1482">
        <v>60</v>
      </c>
      <c r="G1482" t="s">
        <v>4474</v>
      </c>
      <c r="H1482" t="s">
        <v>3951</v>
      </c>
      <c r="I1482" t="s">
        <v>1576</v>
      </c>
      <c r="J1482" s="1">
        <v>43891</v>
      </c>
      <c r="K1482">
        <v>70</v>
      </c>
      <c r="L1482" t="s">
        <v>20</v>
      </c>
      <c r="N1482">
        <f t="shared" si="23"/>
        <v>0</v>
      </c>
    </row>
    <row r="1483" spans="1:14" x14ac:dyDescent="0.3">
      <c r="A1483">
        <v>1482</v>
      </c>
      <c r="B1483" t="s">
        <v>4475</v>
      </c>
      <c r="C1483" t="s">
        <v>4476</v>
      </c>
      <c r="D1483" t="s">
        <v>51</v>
      </c>
      <c r="E1483" t="s">
        <v>16</v>
      </c>
      <c r="F1483">
        <v>60</v>
      </c>
      <c r="G1483" t="s">
        <v>4477</v>
      </c>
      <c r="H1483" t="s">
        <v>4478</v>
      </c>
      <c r="I1483" t="s">
        <v>777</v>
      </c>
      <c r="J1483" s="1">
        <v>43966</v>
      </c>
      <c r="K1483">
        <v>76</v>
      </c>
      <c r="L1483" t="s">
        <v>80</v>
      </c>
      <c r="N1483">
        <f t="shared" si="23"/>
        <v>0</v>
      </c>
    </row>
    <row r="1484" spans="1:14" x14ac:dyDescent="0.3">
      <c r="A1484">
        <v>1483</v>
      </c>
      <c r="B1484" t="s">
        <v>1672</v>
      </c>
      <c r="C1484" t="s">
        <v>1649</v>
      </c>
      <c r="D1484" t="s">
        <v>28</v>
      </c>
      <c r="E1484" t="s">
        <v>29</v>
      </c>
      <c r="F1484">
        <v>60</v>
      </c>
      <c r="G1484" t="s">
        <v>4477</v>
      </c>
      <c r="H1484" t="s">
        <v>4479</v>
      </c>
      <c r="I1484" t="s">
        <v>32</v>
      </c>
      <c r="J1484" s="1">
        <v>44271</v>
      </c>
      <c r="K1484">
        <v>2</v>
      </c>
      <c r="L1484" t="s">
        <v>80</v>
      </c>
      <c r="N1484">
        <f t="shared" si="23"/>
        <v>0</v>
      </c>
    </row>
    <row r="1485" spans="1:14" x14ac:dyDescent="0.3">
      <c r="A1485">
        <v>1484</v>
      </c>
      <c r="B1485" t="s">
        <v>4480</v>
      </c>
      <c r="C1485" t="s">
        <v>4481</v>
      </c>
      <c r="D1485" t="s">
        <v>51</v>
      </c>
      <c r="E1485" t="s">
        <v>16</v>
      </c>
      <c r="F1485">
        <v>60</v>
      </c>
      <c r="G1485" t="s">
        <v>4482</v>
      </c>
      <c r="H1485" t="s">
        <v>2512</v>
      </c>
      <c r="I1485" t="s">
        <v>32</v>
      </c>
      <c r="J1485" s="1">
        <v>44431</v>
      </c>
      <c r="K1485">
        <v>53</v>
      </c>
      <c r="L1485" t="s">
        <v>159</v>
      </c>
      <c r="N1485">
        <f t="shared" si="23"/>
        <v>0</v>
      </c>
    </row>
    <row r="1486" spans="1:14" x14ac:dyDescent="0.3">
      <c r="A1486">
        <v>1485</v>
      </c>
      <c r="B1486" t="s">
        <v>4244</v>
      </c>
      <c r="C1486" t="s">
        <v>2148</v>
      </c>
      <c r="D1486" t="s">
        <v>92</v>
      </c>
      <c r="E1486" t="s">
        <v>16</v>
      </c>
      <c r="F1486">
        <v>90</v>
      </c>
      <c r="G1486" t="s">
        <v>4483</v>
      </c>
      <c r="H1486" t="s">
        <v>4484</v>
      </c>
      <c r="I1486" t="s">
        <v>32</v>
      </c>
      <c r="J1486" s="1">
        <v>44884</v>
      </c>
      <c r="K1486">
        <v>93</v>
      </c>
      <c r="L1486" t="s">
        <v>80</v>
      </c>
      <c r="N1486">
        <f t="shared" si="23"/>
        <v>0</v>
      </c>
    </row>
    <row r="1487" spans="1:14" x14ac:dyDescent="0.3">
      <c r="A1487">
        <v>1486</v>
      </c>
      <c r="B1487" t="s">
        <v>2001</v>
      </c>
      <c r="C1487" t="s">
        <v>4485</v>
      </c>
      <c r="D1487" t="s">
        <v>51</v>
      </c>
      <c r="E1487" t="s">
        <v>291</v>
      </c>
      <c r="F1487">
        <v>30</v>
      </c>
      <c r="G1487" t="s">
        <v>4486</v>
      </c>
      <c r="H1487" t="s">
        <v>4463</v>
      </c>
      <c r="I1487" t="s">
        <v>32</v>
      </c>
      <c r="J1487" s="1">
        <v>43845</v>
      </c>
      <c r="K1487">
        <v>66</v>
      </c>
      <c r="L1487" t="s">
        <v>39</v>
      </c>
      <c r="N1487">
        <f t="shared" si="23"/>
        <v>0</v>
      </c>
    </row>
    <row r="1488" spans="1:14" x14ac:dyDescent="0.3">
      <c r="A1488">
        <v>1487</v>
      </c>
      <c r="B1488" t="s">
        <v>2001</v>
      </c>
      <c r="C1488" t="s">
        <v>4485</v>
      </c>
      <c r="D1488" t="s">
        <v>51</v>
      </c>
      <c r="E1488" t="s">
        <v>291</v>
      </c>
      <c r="F1488">
        <v>30</v>
      </c>
      <c r="G1488" t="s">
        <v>4486</v>
      </c>
      <c r="H1488" t="s">
        <v>4463</v>
      </c>
      <c r="I1488" t="s">
        <v>32</v>
      </c>
      <c r="J1488" s="1">
        <v>43845</v>
      </c>
      <c r="K1488">
        <v>66</v>
      </c>
      <c r="L1488" t="s">
        <v>39</v>
      </c>
      <c r="N1488">
        <f t="shared" si="23"/>
        <v>0</v>
      </c>
    </row>
    <row r="1489" spans="1:14" x14ac:dyDescent="0.3">
      <c r="A1489">
        <v>1488</v>
      </c>
      <c r="B1489" t="s">
        <v>4487</v>
      </c>
      <c r="C1489" t="s">
        <v>4216</v>
      </c>
      <c r="D1489" t="s">
        <v>15</v>
      </c>
      <c r="E1489" t="s">
        <v>16</v>
      </c>
      <c r="F1489">
        <v>30</v>
      </c>
      <c r="G1489" t="s">
        <v>4488</v>
      </c>
      <c r="H1489" t="s">
        <v>2436</v>
      </c>
      <c r="I1489" t="s">
        <v>294</v>
      </c>
      <c r="J1489" s="1">
        <v>44717</v>
      </c>
      <c r="K1489">
        <v>28</v>
      </c>
      <c r="L1489" t="s">
        <v>33</v>
      </c>
      <c r="N1489">
        <f t="shared" si="23"/>
        <v>0</v>
      </c>
    </row>
    <row r="1490" spans="1:14" x14ac:dyDescent="0.3">
      <c r="A1490">
        <v>1489</v>
      </c>
      <c r="B1490" t="s">
        <v>4489</v>
      </c>
      <c r="C1490" t="s">
        <v>4490</v>
      </c>
      <c r="D1490" t="s">
        <v>28</v>
      </c>
      <c r="E1490" t="s">
        <v>29</v>
      </c>
      <c r="F1490">
        <v>90</v>
      </c>
      <c r="G1490" t="s">
        <v>4491</v>
      </c>
      <c r="H1490" t="s">
        <v>1082</v>
      </c>
      <c r="I1490" t="s">
        <v>1083</v>
      </c>
      <c r="J1490" s="1">
        <v>44188</v>
      </c>
      <c r="K1490">
        <v>58</v>
      </c>
      <c r="L1490" t="s">
        <v>80</v>
      </c>
      <c r="N1490">
        <f t="shared" si="23"/>
        <v>0</v>
      </c>
    </row>
    <row r="1491" spans="1:14" x14ac:dyDescent="0.3">
      <c r="A1491">
        <v>1490</v>
      </c>
      <c r="B1491" t="s">
        <v>3811</v>
      </c>
      <c r="C1491" t="s">
        <v>4261</v>
      </c>
      <c r="D1491" t="s">
        <v>28</v>
      </c>
      <c r="E1491" t="s">
        <v>29</v>
      </c>
      <c r="F1491">
        <v>90</v>
      </c>
      <c r="G1491" t="s">
        <v>4492</v>
      </c>
      <c r="H1491" t="s">
        <v>4493</v>
      </c>
      <c r="I1491" t="s">
        <v>32</v>
      </c>
      <c r="J1491" s="1">
        <v>44156</v>
      </c>
      <c r="K1491">
        <v>55</v>
      </c>
      <c r="L1491" t="s">
        <v>39</v>
      </c>
      <c r="N1491">
        <f t="shared" si="23"/>
        <v>0</v>
      </c>
    </row>
    <row r="1492" spans="1:14" x14ac:dyDescent="0.3">
      <c r="A1492">
        <v>1491</v>
      </c>
      <c r="B1492" t="s">
        <v>3811</v>
      </c>
      <c r="C1492" t="s">
        <v>4261</v>
      </c>
      <c r="D1492" t="s">
        <v>28</v>
      </c>
      <c r="E1492" t="s">
        <v>29</v>
      </c>
      <c r="F1492">
        <v>90</v>
      </c>
      <c r="G1492" t="s">
        <v>4492</v>
      </c>
      <c r="H1492" t="s">
        <v>4493</v>
      </c>
      <c r="I1492" t="s">
        <v>32</v>
      </c>
      <c r="J1492" s="1">
        <v>44156</v>
      </c>
      <c r="K1492">
        <v>55</v>
      </c>
      <c r="L1492" t="s">
        <v>39</v>
      </c>
      <c r="N1492">
        <f t="shared" si="23"/>
        <v>0</v>
      </c>
    </row>
    <row r="1493" spans="1:14" x14ac:dyDescent="0.3">
      <c r="A1493">
        <v>1492</v>
      </c>
      <c r="B1493" t="s">
        <v>4494</v>
      </c>
      <c r="C1493" t="s">
        <v>4495</v>
      </c>
      <c r="D1493" t="s">
        <v>28</v>
      </c>
      <c r="E1493" t="s">
        <v>29</v>
      </c>
      <c r="F1493">
        <v>60</v>
      </c>
      <c r="G1493" t="s">
        <v>4496</v>
      </c>
      <c r="H1493" t="s">
        <v>1056</v>
      </c>
      <c r="I1493" t="s">
        <v>129</v>
      </c>
      <c r="J1493" s="1">
        <v>44861</v>
      </c>
      <c r="K1493">
        <v>45</v>
      </c>
      <c r="L1493" t="s">
        <v>80</v>
      </c>
      <c r="N1493">
        <f t="shared" si="23"/>
        <v>0</v>
      </c>
    </row>
    <row r="1494" spans="1:14" x14ac:dyDescent="0.3">
      <c r="A1494">
        <v>1493</v>
      </c>
      <c r="B1494" t="s">
        <v>4497</v>
      </c>
      <c r="C1494" t="s">
        <v>888</v>
      </c>
      <c r="D1494" t="s">
        <v>41</v>
      </c>
      <c r="E1494" t="s">
        <v>16</v>
      </c>
      <c r="F1494">
        <v>30</v>
      </c>
      <c r="G1494" t="s">
        <v>4498</v>
      </c>
      <c r="H1494" t="s">
        <v>2045</v>
      </c>
      <c r="I1494" t="s">
        <v>38</v>
      </c>
      <c r="J1494" s="1">
        <v>44268</v>
      </c>
      <c r="K1494">
        <v>47</v>
      </c>
      <c r="L1494" t="s">
        <v>45</v>
      </c>
      <c r="N1494">
        <f t="shared" si="23"/>
        <v>0</v>
      </c>
    </row>
    <row r="1495" spans="1:14" x14ac:dyDescent="0.3">
      <c r="A1495">
        <v>1494</v>
      </c>
      <c r="B1495" t="s">
        <v>4499</v>
      </c>
      <c r="C1495" t="s">
        <v>372</v>
      </c>
      <c r="D1495" t="s">
        <v>28</v>
      </c>
      <c r="E1495" t="s">
        <v>29</v>
      </c>
      <c r="F1495">
        <v>60</v>
      </c>
      <c r="G1495" t="s">
        <v>4500</v>
      </c>
      <c r="H1495" t="s">
        <v>3473</v>
      </c>
      <c r="I1495" t="s">
        <v>1199</v>
      </c>
      <c r="J1495" s="1">
        <v>44320</v>
      </c>
      <c r="K1495">
        <v>21</v>
      </c>
      <c r="L1495" t="s">
        <v>70</v>
      </c>
      <c r="N1495">
        <f t="shared" si="23"/>
        <v>0</v>
      </c>
    </row>
    <row r="1496" spans="1:14" x14ac:dyDescent="0.3">
      <c r="A1496">
        <v>1495</v>
      </c>
      <c r="B1496" t="s">
        <v>683</v>
      </c>
      <c r="C1496" t="s">
        <v>4501</v>
      </c>
      <c r="D1496" t="s">
        <v>28</v>
      </c>
      <c r="E1496" t="s">
        <v>29</v>
      </c>
      <c r="F1496">
        <v>30</v>
      </c>
      <c r="G1496" t="s">
        <v>4502</v>
      </c>
      <c r="H1496" t="s">
        <v>4503</v>
      </c>
      <c r="I1496" t="s">
        <v>425</v>
      </c>
      <c r="J1496" s="1">
        <v>44301</v>
      </c>
      <c r="K1496">
        <v>35</v>
      </c>
      <c r="L1496" t="s">
        <v>20</v>
      </c>
      <c r="N1496">
        <f t="shared" si="23"/>
        <v>0</v>
      </c>
    </row>
    <row r="1497" spans="1:14" x14ac:dyDescent="0.3">
      <c r="A1497">
        <v>1496</v>
      </c>
      <c r="B1497" t="s">
        <v>2455</v>
      </c>
      <c r="C1497" t="s">
        <v>4504</v>
      </c>
      <c r="D1497" t="s">
        <v>51</v>
      </c>
      <c r="E1497" t="s">
        <v>16</v>
      </c>
      <c r="F1497">
        <v>60</v>
      </c>
      <c r="G1497" t="s">
        <v>4505</v>
      </c>
      <c r="H1497" t="s">
        <v>1206</v>
      </c>
      <c r="I1497" t="s">
        <v>294</v>
      </c>
      <c r="J1497" s="1">
        <v>43968</v>
      </c>
      <c r="K1497">
        <v>16</v>
      </c>
      <c r="L1497" t="s">
        <v>33</v>
      </c>
      <c r="N1497">
        <f t="shared" si="23"/>
        <v>0</v>
      </c>
    </row>
    <row r="1498" spans="1:14" x14ac:dyDescent="0.3">
      <c r="A1498">
        <v>1497</v>
      </c>
      <c r="B1498" t="s">
        <v>4506</v>
      </c>
      <c r="C1498" t="s">
        <v>3776</v>
      </c>
      <c r="D1498" t="s">
        <v>51</v>
      </c>
      <c r="E1498" t="s">
        <v>16</v>
      </c>
      <c r="F1498">
        <v>90</v>
      </c>
      <c r="G1498" t="s">
        <v>4507</v>
      </c>
      <c r="H1498" t="s">
        <v>4508</v>
      </c>
      <c r="I1498" t="s">
        <v>32</v>
      </c>
      <c r="J1498" s="1">
        <v>44462</v>
      </c>
      <c r="K1498">
        <v>38</v>
      </c>
      <c r="L1498" t="s">
        <v>39</v>
      </c>
      <c r="N1498">
        <f t="shared" si="23"/>
        <v>0</v>
      </c>
    </row>
    <row r="1499" spans="1:14" x14ac:dyDescent="0.3">
      <c r="A1499">
        <v>1498</v>
      </c>
      <c r="B1499" t="s">
        <v>4509</v>
      </c>
      <c r="C1499" t="s">
        <v>1627</v>
      </c>
      <c r="D1499" t="s">
        <v>28</v>
      </c>
      <c r="E1499" t="s">
        <v>29</v>
      </c>
      <c r="F1499">
        <v>30</v>
      </c>
      <c r="G1499" t="s">
        <v>4510</v>
      </c>
      <c r="H1499" t="s">
        <v>1206</v>
      </c>
      <c r="I1499" t="s">
        <v>294</v>
      </c>
      <c r="J1499" s="1">
        <v>44798</v>
      </c>
      <c r="K1499">
        <v>16</v>
      </c>
      <c r="L1499" t="s">
        <v>101</v>
      </c>
      <c r="N1499">
        <f t="shared" si="23"/>
        <v>0</v>
      </c>
    </row>
    <row r="1500" spans="1:14" x14ac:dyDescent="0.3">
      <c r="A1500">
        <v>1499</v>
      </c>
      <c r="B1500" t="s">
        <v>3313</v>
      </c>
      <c r="C1500" t="s">
        <v>3624</v>
      </c>
      <c r="D1500" t="s">
        <v>28</v>
      </c>
      <c r="E1500" t="s">
        <v>29</v>
      </c>
      <c r="F1500">
        <v>60</v>
      </c>
      <c r="G1500" t="s">
        <v>4511</v>
      </c>
      <c r="H1500" t="s">
        <v>1184</v>
      </c>
      <c r="I1500" t="s">
        <v>886</v>
      </c>
      <c r="J1500" s="1">
        <v>44898</v>
      </c>
      <c r="K1500">
        <v>97</v>
      </c>
      <c r="L1500" t="s">
        <v>54</v>
      </c>
      <c r="N1500">
        <f t="shared" si="23"/>
        <v>0</v>
      </c>
    </row>
    <row r="1501" spans="1:14" x14ac:dyDescent="0.3">
      <c r="A1501">
        <v>1500</v>
      </c>
      <c r="B1501" t="s">
        <v>3381</v>
      </c>
      <c r="C1501" t="s">
        <v>4512</v>
      </c>
      <c r="D1501" t="s">
        <v>51</v>
      </c>
      <c r="E1501" t="s">
        <v>16</v>
      </c>
      <c r="F1501">
        <v>90</v>
      </c>
      <c r="G1501" t="s">
        <v>4513</v>
      </c>
      <c r="H1501" t="s">
        <v>827</v>
      </c>
      <c r="I1501" t="s">
        <v>124</v>
      </c>
      <c r="J1501" s="1">
        <v>44660</v>
      </c>
      <c r="K1501">
        <v>29</v>
      </c>
      <c r="L1501" t="s">
        <v>70</v>
      </c>
      <c r="N1501">
        <f t="shared" si="23"/>
        <v>0</v>
      </c>
    </row>
    <row r="1502" spans="1:14" x14ac:dyDescent="0.3">
      <c r="A1502">
        <v>1501</v>
      </c>
      <c r="B1502" t="s">
        <v>1591</v>
      </c>
      <c r="C1502" t="s">
        <v>219</v>
      </c>
      <c r="D1502" t="s">
        <v>28</v>
      </c>
      <c r="E1502" t="s">
        <v>29</v>
      </c>
      <c r="F1502">
        <v>90</v>
      </c>
      <c r="G1502" t="s">
        <v>4514</v>
      </c>
      <c r="H1502" t="s">
        <v>3208</v>
      </c>
      <c r="I1502" t="s">
        <v>32</v>
      </c>
      <c r="J1502" s="1">
        <v>44051</v>
      </c>
      <c r="K1502">
        <v>19</v>
      </c>
      <c r="L1502" t="s">
        <v>159</v>
      </c>
      <c r="N1502">
        <f t="shared" si="23"/>
        <v>0</v>
      </c>
    </row>
    <row r="1503" spans="1:14" x14ac:dyDescent="0.3">
      <c r="A1503">
        <v>1502</v>
      </c>
      <c r="B1503" t="s">
        <v>2815</v>
      </c>
      <c r="C1503" t="s">
        <v>543</v>
      </c>
      <c r="D1503" t="s">
        <v>28</v>
      </c>
      <c r="E1503" t="s">
        <v>29</v>
      </c>
      <c r="F1503">
        <v>90</v>
      </c>
      <c r="G1503" t="s">
        <v>4515</v>
      </c>
      <c r="H1503" t="s">
        <v>2795</v>
      </c>
      <c r="I1503" t="s">
        <v>38</v>
      </c>
      <c r="J1503" s="1">
        <v>44007</v>
      </c>
      <c r="K1503">
        <v>40</v>
      </c>
      <c r="L1503" t="s">
        <v>20</v>
      </c>
      <c r="N1503">
        <f t="shared" si="23"/>
        <v>0</v>
      </c>
    </row>
    <row r="1504" spans="1:14" x14ac:dyDescent="0.3">
      <c r="A1504">
        <v>1503</v>
      </c>
      <c r="B1504" t="s">
        <v>994</v>
      </c>
      <c r="C1504" t="s">
        <v>1774</v>
      </c>
      <c r="D1504" t="s">
        <v>117</v>
      </c>
      <c r="E1504" t="s">
        <v>29</v>
      </c>
      <c r="F1504">
        <v>90</v>
      </c>
      <c r="G1504" t="s">
        <v>4516</v>
      </c>
      <c r="H1504" t="s">
        <v>4517</v>
      </c>
      <c r="I1504" t="s">
        <v>173</v>
      </c>
      <c r="J1504" s="1">
        <v>44134</v>
      </c>
      <c r="K1504">
        <v>27</v>
      </c>
      <c r="L1504" t="s">
        <v>39</v>
      </c>
      <c r="N1504">
        <f t="shared" si="23"/>
        <v>0</v>
      </c>
    </row>
    <row r="1505" spans="1:14" x14ac:dyDescent="0.3">
      <c r="A1505">
        <v>1504</v>
      </c>
      <c r="B1505" t="s">
        <v>800</v>
      </c>
      <c r="C1505" t="s">
        <v>4518</v>
      </c>
      <c r="D1505" t="s">
        <v>28</v>
      </c>
      <c r="E1505" t="s">
        <v>29</v>
      </c>
      <c r="F1505">
        <v>30</v>
      </c>
      <c r="G1505" t="s">
        <v>4519</v>
      </c>
      <c r="H1505" t="s">
        <v>4520</v>
      </c>
      <c r="I1505" t="s">
        <v>32</v>
      </c>
      <c r="J1505" s="1">
        <v>44247</v>
      </c>
      <c r="K1505">
        <v>17</v>
      </c>
      <c r="L1505" t="s">
        <v>45</v>
      </c>
      <c r="N1505">
        <f t="shared" si="23"/>
        <v>0</v>
      </c>
    </row>
    <row r="1506" spans="1:14" x14ac:dyDescent="0.3">
      <c r="A1506">
        <v>1505</v>
      </c>
      <c r="B1506" t="s">
        <v>4521</v>
      </c>
      <c r="C1506" t="s">
        <v>4522</v>
      </c>
      <c r="D1506" t="s">
        <v>51</v>
      </c>
      <c r="E1506" t="s">
        <v>16</v>
      </c>
      <c r="F1506">
        <v>90</v>
      </c>
      <c r="G1506" t="s">
        <v>4523</v>
      </c>
      <c r="H1506" t="s">
        <v>1168</v>
      </c>
      <c r="I1506" t="s">
        <v>32</v>
      </c>
      <c r="J1506" s="1">
        <v>44168</v>
      </c>
      <c r="K1506">
        <v>69</v>
      </c>
      <c r="L1506" t="s">
        <v>54</v>
      </c>
      <c r="N1506">
        <f t="shared" si="23"/>
        <v>0</v>
      </c>
    </row>
    <row r="1507" spans="1:14" x14ac:dyDescent="0.3">
      <c r="A1507">
        <v>1506</v>
      </c>
      <c r="B1507" t="s">
        <v>4524</v>
      </c>
      <c r="C1507" t="s">
        <v>2298</v>
      </c>
      <c r="D1507" t="s">
        <v>15</v>
      </c>
      <c r="E1507" t="s">
        <v>16</v>
      </c>
      <c r="F1507">
        <v>60</v>
      </c>
      <c r="G1507" t="s">
        <v>4525</v>
      </c>
      <c r="H1507" t="s">
        <v>3044</v>
      </c>
      <c r="I1507" t="s">
        <v>1413</v>
      </c>
      <c r="J1507" s="1">
        <v>44350</v>
      </c>
      <c r="K1507">
        <v>65</v>
      </c>
      <c r="L1507" t="s">
        <v>54</v>
      </c>
      <c r="N1507">
        <f t="shared" si="23"/>
        <v>0</v>
      </c>
    </row>
    <row r="1508" spans="1:14" x14ac:dyDescent="0.3">
      <c r="A1508">
        <v>1507</v>
      </c>
      <c r="B1508" t="s">
        <v>2203</v>
      </c>
      <c r="C1508" t="s">
        <v>1614</v>
      </c>
      <c r="D1508" t="s">
        <v>51</v>
      </c>
      <c r="E1508" t="s">
        <v>16</v>
      </c>
      <c r="F1508">
        <v>30</v>
      </c>
      <c r="G1508" t="s">
        <v>4526</v>
      </c>
      <c r="H1508" t="s">
        <v>4527</v>
      </c>
      <c r="I1508" t="s">
        <v>32</v>
      </c>
      <c r="J1508" s="1">
        <v>44367</v>
      </c>
      <c r="K1508">
        <v>47</v>
      </c>
      <c r="L1508" t="s">
        <v>33</v>
      </c>
      <c r="N1508">
        <f t="shared" si="23"/>
        <v>0</v>
      </c>
    </row>
    <row r="1509" spans="1:14" x14ac:dyDescent="0.3">
      <c r="A1509">
        <v>1508</v>
      </c>
      <c r="B1509" t="s">
        <v>2203</v>
      </c>
      <c r="C1509" t="s">
        <v>1614</v>
      </c>
      <c r="D1509" t="s">
        <v>51</v>
      </c>
      <c r="E1509" t="s">
        <v>16</v>
      </c>
      <c r="F1509">
        <v>30</v>
      </c>
      <c r="G1509" t="s">
        <v>4526</v>
      </c>
      <c r="H1509" t="s">
        <v>4527</v>
      </c>
      <c r="I1509" t="s">
        <v>32</v>
      </c>
      <c r="J1509" s="1">
        <v>44367</v>
      </c>
      <c r="K1509">
        <v>47</v>
      </c>
      <c r="L1509" t="s">
        <v>33</v>
      </c>
      <c r="N1509">
        <f t="shared" si="23"/>
        <v>0</v>
      </c>
    </row>
    <row r="1510" spans="1:14" x14ac:dyDescent="0.3">
      <c r="A1510">
        <v>1509</v>
      </c>
      <c r="B1510" t="s">
        <v>3503</v>
      </c>
      <c r="C1510" t="s">
        <v>4528</v>
      </c>
      <c r="D1510" t="s">
        <v>51</v>
      </c>
      <c r="E1510" t="s">
        <v>16</v>
      </c>
      <c r="F1510">
        <v>90</v>
      </c>
      <c r="G1510" t="s">
        <v>4529</v>
      </c>
      <c r="H1510" t="s">
        <v>2154</v>
      </c>
      <c r="I1510" t="s">
        <v>124</v>
      </c>
      <c r="J1510" s="1">
        <v>44651</v>
      </c>
      <c r="K1510">
        <v>22</v>
      </c>
      <c r="L1510" t="s">
        <v>45</v>
      </c>
      <c r="N1510">
        <f t="shared" si="23"/>
        <v>0</v>
      </c>
    </row>
    <row r="1511" spans="1:14" x14ac:dyDescent="0.3">
      <c r="A1511">
        <v>1510</v>
      </c>
      <c r="B1511" t="s">
        <v>4008</v>
      </c>
      <c r="C1511" t="s">
        <v>2823</v>
      </c>
      <c r="D1511" t="s">
        <v>28</v>
      </c>
      <c r="E1511" t="s">
        <v>29</v>
      </c>
      <c r="F1511">
        <v>90</v>
      </c>
      <c r="G1511" t="s">
        <v>4530</v>
      </c>
      <c r="H1511" t="s">
        <v>838</v>
      </c>
      <c r="I1511" t="s">
        <v>839</v>
      </c>
      <c r="J1511" s="1">
        <v>43963</v>
      </c>
      <c r="K1511">
        <v>4</v>
      </c>
      <c r="L1511" t="s">
        <v>80</v>
      </c>
      <c r="N1511">
        <f t="shared" si="23"/>
        <v>0</v>
      </c>
    </row>
    <row r="1512" spans="1:14" x14ac:dyDescent="0.3">
      <c r="A1512">
        <v>1511</v>
      </c>
      <c r="B1512" t="s">
        <v>1262</v>
      </c>
      <c r="C1512" t="s">
        <v>4531</v>
      </c>
      <c r="D1512" t="s">
        <v>28</v>
      </c>
      <c r="E1512" t="s">
        <v>29</v>
      </c>
      <c r="F1512">
        <v>60</v>
      </c>
      <c r="G1512" t="s">
        <v>4532</v>
      </c>
      <c r="H1512" t="s">
        <v>1625</v>
      </c>
      <c r="I1512" t="s">
        <v>32</v>
      </c>
      <c r="J1512" s="1">
        <v>43929</v>
      </c>
      <c r="K1512">
        <v>21</v>
      </c>
      <c r="L1512" t="s">
        <v>80</v>
      </c>
      <c r="N1512">
        <f t="shared" si="23"/>
        <v>0</v>
      </c>
    </row>
    <row r="1513" spans="1:14" x14ac:dyDescent="0.3">
      <c r="A1513">
        <v>1512</v>
      </c>
      <c r="B1513" t="s">
        <v>4533</v>
      </c>
      <c r="C1513" t="s">
        <v>4534</v>
      </c>
      <c r="D1513" t="s">
        <v>15</v>
      </c>
      <c r="E1513" t="s">
        <v>16</v>
      </c>
      <c r="F1513">
        <v>90</v>
      </c>
      <c r="G1513" t="s">
        <v>4535</v>
      </c>
      <c r="H1513" t="s">
        <v>534</v>
      </c>
      <c r="I1513" t="s">
        <v>32</v>
      </c>
      <c r="J1513" s="1">
        <v>44064</v>
      </c>
      <c r="K1513">
        <v>48</v>
      </c>
      <c r="L1513" t="s">
        <v>64</v>
      </c>
      <c r="N1513">
        <f t="shared" si="23"/>
        <v>0</v>
      </c>
    </row>
    <row r="1514" spans="1:14" x14ac:dyDescent="0.3">
      <c r="A1514">
        <v>1513</v>
      </c>
      <c r="B1514" t="s">
        <v>4536</v>
      </c>
      <c r="C1514" t="s">
        <v>4537</v>
      </c>
      <c r="D1514" t="s">
        <v>28</v>
      </c>
      <c r="E1514" t="s">
        <v>29</v>
      </c>
      <c r="F1514">
        <v>90</v>
      </c>
      <c r="G1514" t="s">
        <v>4538</v>
      </c>
      <c r="H1514" t="s">
        <v>3670</v>
      </c>
      <c r="I1514" t="s">
        <v>3671</v>
      </c>
      <c r="J1514" s="1">
        <v>44576</v>
      </c>
      <c r="K1514">
        <v>101</v>
      </c>
      <c r="L1514" t="s">
        <v>70</v>
      </c>
      <c r="N1514">
        <f t="shared" si="23"/>
        <v>0</v>
      </c>
    </row>
    <row r="1515" spans="1:14" x14ac:dyDescent="0.3">
      <c r="A1515">
        <v>1514</v>
      </c>
      <c r="B1515" t="s">
        <v>1801</v>
      </c>
      <c r="C1515" t="s">
        <v>4539</v>
      </c>
      <c r="D1515" t="s">
        <v>51</v>
      </c>
      <c r="E1515" t="s">
        <v>16</v>
      </c>
      <c r="F1515">
        <v>90</v>
      </c>
      <c r="G1515" t="s">
        <v>4540</v>
      </c>
      <c r="H1515" t="s">
        <v>4541</v>
      </c>
      <c r="I1515" t="s">
        <v>89</v>
      </c>
      <c r="J1515" s="1">
        <v>44070</v>
      </c>
      <c r="K1515">
        <v>36</v>
      </c>
      <c r="L1515" t="s">
        <v>64</v>
      </c>
      <c r="N1515">
        <f t="shared" si="23"/>
        <v>0</v>
      </c>
    </row>
    <row r="1516" spans="1:14" x14ac:dyDescent="0.3">
      <c r="A1516">
        <v>1515</v>
      </c>
      <c r="B1516" t="s">
        <v>380</v>
      </c>
      <c r="C1516" t="s">
        <v>2448</v>
      </c>
      <c r="D1516" t="s">
        <v>28</v>
      </c>
      <c r="E1516" t="s">
        <v>29</v>
      </c>
      <c r="F1516">
        <v>90</v>
      </c>
      <c r="G1516" t="s">
        <v>4542</v>
      </c>
      <c r="H1516" t="s">
        <v>4543</v>
      </c>
      <c r="I1516" t="s">
        <v>173</v>
      </c>
      <c r="J1516" s="1">
        <v>43936</v>
      </c>
      <c r="K1516">
        <v>62</v>
      </c>
      <c r="L1516" t="s">
        <v>80</v>
      </c>
      <c r="N1516">
        <f t="shared" si="23"/>
        <v>0</v>
      </c>
    </row>
    <row r="1517" spans="1:14" x14ac:dyDescent="0.3">
      <c r="A1517">
        <v>1516</v>
      </c>
      <c r="B1517" t="s">
        <v>3268</v>
      </c>
      <c r="C1517" t="s">
        <v>2692</v>
      </c>
      <c r="D1517" t="s">
        <v>51</v>
      </c>
      <c r="E1517" t="s">
        <v>16</v>
      </c>
      <c r="F1517">
        <v>30</v>
      </c>
      <c r="G1517" t="s">
        <v>4544</v>
      </c>
      <c r="H1517" t="s">
        <v>1940</v>
      </c>
      <c r="I1517" t="s">
        <v>294</v>
      </c>
      <c r="J1517" s="1">
        <v>43904</v>
      </c>
      <c r="K1517">
        <v>25</v>
      </c>
      <c r="L1517" t="s">
        <v>80</v>
      </c>
      <c r="N1517">
        <f t="shared" si="23"/>
        <v>0</v>
      </c>
    </row>
    <row r="1518" spans="1:14" x14ac:dyDescent="0.3">
      <c r="A1518">
        <v>1517</v>
      </c>
      <c r="B1518" t="s">
        <v>4545</v>
      </c>
      <c r="C1518" t="s">
        <v>3173</v>
      </c>
      <c r="D1518" t="s">
        <v>15</v>
      </c>
      <c r="E1518" t="s">
        <v>16</v>
      </c>
      <c r="F1518">
        <v>60</v>
      </c>
      <c r="G1518" t="s">
        <v>4546</v>
      </c>
      <c r="H1518" t="s">
        <v>4520</v>
      </c>
      <c r="I1518" t="s">
        <v>32</v>
      </c>
      <c r="J1518" s="1">
        <v>44360</v>
      </c>
      <c r="K1518">
        <v>17</v>
      </c>
      <c r="L1518" t="s">
        <v>101</v>
      </c>
      <c r="N1518">
        <f t="shared" si="23"/>
        <v>0</v>
      </c>
    </row>
    <row r="1519" spans="1:14" x14ac:dyDescent="0.3">
      <c r="A1519">
        <v>1518</v>
      </c>
      <c r="B1519" t="s">
        <v>4547</v>
      </c>
      <c r="C1519" t="s">
        <v>4548</v>
      </c>
      <c r="D1519" t="s">
        <v>15</v>
      </c>
      <c r="E1519" t="s">
        <v>16</v>
      </c>
      <c r="F1519">
        <v>30</v>
      </c>
      <c r="G1519" t="s">
        <v>4549</v>
      </c>
      <c r="H1519" t="s">
        <v>1284</v>
      </c>
      <c r="I1519" t="s">
        <v>32</v>
      </c>
      <c r="J1519" s="1">
        <v>44834</v>
      </c>
      <c r="K1519">
        <v>45</v>
      </c>
      <c r="L1519" t="s">
        <v>33</v>
      </c>
      <c r="N1519">
        <f t="shared" si="23"/>
        <v>0</v>
      </c>
    </row>
    <row r="1520" spans="1:14" x14ac:dyDescent="0.3">
      <c r="A1520">
        <v>1519</v>
      </c>
      <c r="B1520" t="s">
        <v>4550</v>
      </c>
      <c r="C1520" t="s">
        <v>372</v>
      </c>
      <c r="D1520" t="s">
        <v>28</v>
      </c>
      <c r="E1520" t="s">
        <v>29</v>
      </c>
      <c r="F1520">
        <v>30</v>
      </c>
      <c r="G1520" t="s">
        <v>4551</v>
      </c>
      <c r="H1520" t="s">
        <v>4552</v>
      </c>
      <c r="I1520" t="s">
        <v>38</v>
      </c>
      <c r="J1520" s="1">
        <v>44162</v>
      </c>
      <c r="K1520">
        <v>58</v>
      </c>
      <c r="L1520" t="s">
        <v>70</v>
      </c>
      <c r="N1520">
        <f t="shared" si="23"/>
        <v>0</v>
      </c>
    </row>
    <row r="1521" spans="1:14" x14ac:dyDescent="0.3">
      <c r="A1521">
        <v>1520</v>
      </c>
      <c r="B1521" t="s">
        <v>263</v>
      </c>
      <c r="C1521" t="s">
        <v>4512</v>
      </c>
      <c r="D1521" t="s">
        <v>51</v>
      </c>
      <c r="E1521" t="s">
        <v>16</v>
      </c>
      <c r="F1521">
        <v>60</v>
      </c>
      <c r="G1521" t="s">
        <v>4553</v>
      </c>
      <c r="H1521" t="s">
        <v>2069</v>
      </c>
      <c r="I1521" t="s">
        <v>1035</v>
      </c>
      <c r="J1521" s="1">
        <v>44114</v>
      </c>
      <c r="K1521">
        <v>33</v>
      </c>
      <c r="L1521" t="s">
        <v>20</v>
      </c>
      <c r="N1521">
        <f t="shared" si="23"/>
        <v>0</v>
      </c>
    </row>
    <row r="1522" spans="1:14" x14ac:dyDescent="0.3">
      <c r="A1522">
        <v>1521</v>
      </c>
      <c r="B1522" t="s">
        <v>4554</v>
      </c>
      <c r="C1522" t="s">
        <v>1891</v>
      </c>
      <c r="D1522" t="s">
        <v>51</v>
      </c>
      <c r="E1522" t="s">
        <v>16</v>
      </c>
      <c r="F1522">
        <v>60</v>
      </c>
      <c r="G1522" t="s">
        <v>4555</v>
      </c>
      <c r="H1522" t="s">
        <v>1160</v>
      </c>
      <c r="I1522" t="s">
        <v>25</v>
      </c>
      <c r="J1522" s="1">
        <v>44385</v>
      </c>
      <c r="K1522">
        <v>62</v>
      </c>
      <c r="L1522" t="s">
        <v>64</v>
      </c>
      <c r="N1522">
        <f t="shared" si="23"/>
        <v>0</v>
      </c>
    </row>
    <row r="1523" spans="1:14" x14ac:dyDescent="0.3">
      <c r="A1523">
        <v>1522</v>
      </c>
      <c r="B1523" t="s">
        <v>4556</v>
      </c>
      <c r="C1523" t="s">
        <v>3366</v>
      </c>
      <c r="D1523" t="s">
        <v>15</v>
      </c>
      <c r="E1523" t="s">
        <v>16</v>
      </c>
      <c r="F1523">
        <v>60</v>
      </c>
      <c r="G1523" t="s">
        <v>4557</v>
      </c>
      <c r="H1523" t="s">
        <v>1781</v>
      </c>
      <c r="I1523" t="s">
        <v>32</v>
      </c>
      <c r="J1523" s="1">
        <v>44362</v>
      </c>
      <c r="K1523">
        <v>48</v>
      </c>
      <c r="L1523" t="s">
        <v>20</v>
      </c>
      <c r="N1523">
        <f t="shared" si="23"/>
        <v>0</v>
      </c>
    </row>
    <row r="1524" spans="1:14" x14ac:dyDescent="0.3">
      <c r="A1524">
        <v>1523</v>
      </c>
      <c r="B1524" t="s">
        <v>1313</v>
      </c>
      <c r="C1524" t="s">
        <v>4558</v>
      </c>
      <c r="D1524" t="s">
        <v>28</v>
      </c>
      <c r="E1524" t="s">
        <v>29</v>
      </c>
      <c r="F1524">
        <v>30</v>
      </c>
      <c r="G1524" t="s">
        <v>4559</v>
      </c>
      <c r="H1524" t="s">
        <v>3730</v>
      </c>
      <c r="I1524" t="s">
        <v>32</v>
      </c>
      <c r="J1524" s="1">
        <v>44184</v>
      </c>
      <c r="K1524">
        <v>36</v>
      </c>
      <c r="L1524" t="s">
        <v>101</v>
      </c>
      <c r="N1524">
        <f t="shared" si="23"/>
        <v>0</v>
      </c>
    </row>
    <row r="1525" spans="1:14" x14ac:dyDescent="0.3">
      <c r="A1525">
        <v>1524</v>
      </c>
      <c r="B1525" t="s">
        <v>4560</v>
      </c>
      <c r="C1525" t="s">
        <v>4561</v>
      </c>
      <c r="D1525" t="s">
        <v>51</v>
      </c>
      <c r="E1525" t="s">
        <v>16</v>
      </c>
      <c r="F1525">
        <v>60</v>
      </c>
      <c r="G1525" t="s">
        <v>4562</v>
      </c>
      <c r="H1525" t="s">
        <v>4563</v>
      </c>
      <c r="I1525" t="s">
        <v>1824</v>
      </c>
      <c r="J1525" s="1">
        <v>43989</v>
      </c>
      <c r="K1525">
        <v>68</v>
      </c>
      <c r="L1525" t="s">
        <v>70</v>
      </c>
      <c r="N1525">
        <f t="shared" si="23"/>
        <v>0</v>
      </c>
    </row>
    <row r="1526" spans="1:14" x14ac:dyDescent="0.3">
      <c r="A1526">
        <v>1525</v>
      </c>
      <c r="B1526" t="s">
        <v>4564</v>
      </c>
      <c r="C1526" t="s">
        <v>1211</v>
      </c>
      <c r="D1526" t="s">
        <v>51</v>
      </c>
      <c r="E1526" t="s">
        <v>16</v>
      </c>
      <c r="F1526">
        <v>60</v>
      </c>
      <c r="G1526" t="s">
        <v>4565</v>
      </c>
      <c r="H1526" t="s">
        <v>2008</v>
      </c>
      <c r="I1526" t="s">
        <v>129</v>
      </c>
      <c r="J1526" s="1">
        <v>44856</v>
      </c>
      <c r="K1526">
        <v>77</v>
      </c>
      <c r="L1526" t="s">
        <v>20</v>
      </c>
      <c r="N1526">
        <f t="shared" si="23"/>
        <v>0</v>
      </c>
    </row>
    <row r="1527" spans="1:14" x14ac:dyDescent="0.3">
      <c r="A1527">
        <v>1526</v>
      </c>
      <c r="B1527" t="s">
        <v>3616</v>
      </c>
      <c r="C1527" t="s">
        <v>1967</v>
      </c>
      <c r="D1527" t="s">
        <v>28</v>
      </c>
      <c r="E1527" t="s">
        <v>29</v>
      </c>
      <c r="F1527">
        <v>30</v>
      </c>
      <c r="G1527" t="s">
        <v>4566</v>
      </c>
      <c r="H1527" t="s">
        <v>4567</v>
      </c>
      <c r="I1527" t="s">
        <v>38</v>
      </c>
      <c r="J1527" s="1">
        <v>44471</v>
      </c>
      <c r="K1527">
        <v>8</v>
      </c>
      <c r="L1527" t="s">
        <v>54</v>
      </c>
      <c r="N1527">
        <f t="shared" si="23"/>
        <v>0</v>
      </c>
    </row>
    <row r="1528" spans="1:14" x14ac:dyDescent="0.3">
      <c r="A1528">
        <v>1527</v>
      </c>
      <c r="B1528" t="s">
        <v>1793</v>
      </c>
      <c r="C1528" t="s">
        <v>481</v>
      </c>
      <c r="D1528" t="s">
        <v>28</v>
      </c>
      <c r="E1528" t="s">
        <v>29</v>
      </c>
      <c r="F1528">
        <v>90</v>
      </c>
      <c r="G1528" t="s">
        <v>4568</v>
      </c>
      <c r="H1528" t="s">
        <v>137</v>
      </c>
      <c r="I1528" t="s">
        <v>32</v>
      </c>
      <c r="J1528" s="1">
        <v>44322</v>
      </c>
      <c r="K1528">
        <v>48</v>
      </c>
      <c r="L1528" t="s">
        <v>54</v>
      </c>
      <c r="N1528">
        <f t="shared" si="23"/>
        <v>0</v>
      </c>
    </row>
    <row r="1529" spans="1:14" x14ac:dyDescent="0.3">
      <c r="A1529">
        <v>1528</v>
      </c>
      <c r="B1529" t="s">
        <v>4569</v>
      </c>
      <c r="C1529" t="s">
        <v>4570</v>
      </c>
      <c r="D1529" t="s">
        <v>28</v>
      </c>
      <c r="E1529" t="s">
        <v>29</v>
      </c>
      <c r="F1529">
        <v>30</v>
      </c>
      <c r="G1529" t="s">
        <v>4571</v>
      </c>
      <c r="H1529" t="s">
        <v>1920</v>
      </c>
      <c r="I1529" t="s">
        <v>1921</v>
      </c>
      <c r="J1529" s="1">
        <v>44486</v>
      </c>
      <c r="K1529">
        <v>31</v>
      </c>
      <c r="L1529" t="s">
        <v>64</v>
      </c>
      <c r="N1529">
        <f t="shared" si="23"/>
        <v>0</v>
      </c>
    </row>
    <row r="1530" spans="1:14" x14ac:dyDescent="0.3">
      <c r="A1530">
        <v>1529</v>
      </c>
      <c r="B1530" t="s">
        <v>4572</v>
      </c>
      <c r="C1530" t="s">
        <v>1101</v>
      </c>
      <c r="D1530" t="s">
        <v>28</v>
      </c>
      <c r="E1530" t="s">
        <v>29</v>
      </c>
      <c r="F1530">
        <v>30</v>
      </c>
      <c r="G1530" t="s">
        <v>4573</v>
      </c>
      <c r="H1530" t="s">
        <v>1494</v>
      </c>
      <c r="I1530" t="s">
        <v>32</v>
      </c>
      <c r="J1530" s="1">
        <v>43840</v>
      </c>
      <c r="K1530">
        <v>32</v>
      </c>
      <c r="L1530" t="s">
        <v>54</v>
      </c>
      <c r="N1530">
        <f t="shared" si="23"/>
        <v>0</v>
      </c>
    </row>
    <row r="1531" spans="1:14" x14ac:dyDescent="0.3">
      <c r="A1531">
        <v>1530</v>
      </c>
      <c r="B1531" t="s">
        <v>3787</v>
      </c>
      <c r="C1531" t="s">
        <v>4574</v>
      </c>
      <c r="D1531" t="s">
        <v>28</v>
      </c>
      <c r="E1531" t="s">
        <v>29</v>
      </c>
      <c r="F1531">
        <v>30</v>
      </c>
      <c r="G1531" t="s">
        <v>4575</v>
      </c>
      <c r="H1531" t="s">
        <v>1206</v>
      </c>
      <c r="I1531" t="s">
        <v>294</v>
      </c>
      <c r="J1531" s="1">
        <v>43887</v>
      </c>
      <c r="K1531">
        <v>26</v>
      </c>
      <c r="L1531" t="s">
        <v>45</v>
      </c>
      <c r="N1531">
        <f t="shared" si="23"/>
        <v>0</v>
      </c>
    </row>
    <row r="1532" spans="1:14" x14ac:dyDescent="0.3">
      <c r="A1532">
        <v>1531</v>
      </c>
      <c r="B1532" t="s">
        <v>4576</v>
      </c>
      <c r="C1532" t="s">
        <v>4577</v>
      </c>
      <c r="D1532" t="s">
        <v>51</v>
      </c>
      <c r="E1532" t="s">
        <v>16</v>
      </c>
      <c r="F1532">
        <v>30</v>
      </c>
      <c r="G1532" t="s">
        <v>4578</v>
      </c>
      <c r="H1532" t="s">
        <v>4463</v>
      </c>
      <c r="I1532" t="s">
        <v>32</v>
      </c>
      <c r="J1532" s="1">
        <v>44432</v>
      </c>
      <c r="K1532">
        <v>66</v>
      </c>
      <c r="L1532" t="s">
        <v>64</v>
      </c>
      <c r="N1532">
        <f t="shared" si="23"/>
        <v>0</v>
      </c>
    </row>
    <row r="1533" spans="1:14" x14ac:dyDescent="0.3">
      <c r="A1533">
        <v>1532</v>
      </c>
      <c r="B1533" t="s">
        <v>4579</v>
      </c>
      <c r="C1533" t="s">
        <v>4580</v>
      </c>
      <c r="D1533" t="s">
        <v>51</v>
      </c>
      <c r="E1533" t="s">
        <v>16</v>
      </c>
      <c r="F1533">
        <v>30</v>
      </c>
      <c r="G1533" t="s">
        <v>4581</v>
      </c>
      <c r="H1533" t="s">
        <v>1210</v>
      </c>
      <c r="I1533" t="s">
        <v>294</v>
      </c>
      <c r="J1533" s="1">
        <v>44858</v>
      </c>
      <c r="K1533">
        <v>99</v>
      </c>
      <c r="L1533" t="s">
        <v>64</v>
      </c>
      <c r="N1533">
        <f t="shared" si="23"/>
        <v>0</v>
      </c>
    </row>
    <row r="1534" spans="1:14" x14ac:dyDescent="0.3">
      <c r="A1534">
        <v>1533</v>
      </c>
      <c r="B1534" t="s">
        <v>1572</v>
      </c>
      <c r="C1534" t="s">
        <v>2722</v>
      </c>
      <c r="D1534" t="s">
        <v>28</v>
      </c>
      <c r="E1534" t="s">
        <v>29</v>
      </c>
      <c r="F1534">
        <v>30</v>
      </c>
      <c r="G1534" t="s">
        <v>4582</v>
      </c>
      <c r="H1534" t="s">
        <v>1952</v>
      </c>
      <c r="I1534" t="s">
        <v>32</v>
      </c>
      <c r="J1534" s="1">
        <v>44092</v>
      </c>
      <c r="K1534">
        <v>46</v>
      </c>
      <c r="L1534" t="s">
        <v>159</v>
      </c>
      <c r="N1534">
        <f t="shared" si="23"/>
        <v>0</v>
      </c>
    </row>
    <row r="1535" spans="1:14" x14ac:dyDescent="0.3">
      <c r="A1535">
        <v>1534</v>
      </c>
      <c r="B1535" t="s">
        <v>3170</v>
      </c>
      <c r="C1535" t="s">
        <v>4583</v>
      </c>
      <c r="D1535" t="s">
        <v>51</v>
      </c>
      <c r="E1535" t="s">
        <v>16</v>
      </c>
      <c r="F1535">
        <v>90</v>
      </c>
      <c r="G1535" t="s">
        <v>4584</v>
      </c>
      <c r="H1535" t="s">
        <v>4585</v>
      </c>
      <c r="I1535" t="s">
        <v>25</v>
      </c>
      <c r="J1535" s="1">
        <v>44136</v>
      </c>
      <c r="K1535">
        <v>83</v>
      </c>
      <c r="L1535" t="s">
        <v>20</v>
      </c>
      <c r="N1535">
        <f t="shared" si="23"/>
        <v>0</v>
      </c>
    </row>
    <row r="1536" spans="1:14" x14ac:dyDescent="0.3">
      <c r="A1536">
        <v>1535</v>
      </c>
      <c r="B1536" t="s">
        <v>1379</v>
      </c>
      <c r="C1536" t="s">
        <v>873</v>
      </c>
      <c r="D1536" t="s">
        <v>28</v>
      </c>
      <c r="E1536" t="s">
        <v>29</v>
      </c>
      <c r="F1536">
        <v>90</v>
      </c>
      <c r="G1536" t="s">
        <v>4586</v>
      </c>
      <c r="H1536" t="s">
        <v>4587</v>
      </c>
      <c r="I1536" t="s">
        <v>32</v>
      </c>
      <c r="J1536" s="1">
        <v>44180</v>
      </c>
      <c r="K1536">
        <v>21</v>
      </c>
      <c r="L1536" t="s">
        <v>80</v>
      </c>
      <c r="N1536">
        <f t="shared" si="23"/>
        <v>0</v>
      </c>
    </row>
    <row r="1537" spans="1:14" x14ac:dyDescent="0.3">
      <c r="A1537">
        <v>1536</v>
      </c>
      <c r="B1537" t="s">
        <v>4588</v>
      </c>
      <c r="C1537" t="s">
        <v>2349</v>
      </c>
      <c r="D1537" t="s">
        <v>15</v>
      </c>
      <c r="E1537" t="s">
        <v>16</v>
      </c>
      <c r="F1537">
        <v>60</v>
      </c>
      <c r="G1537" t="s">
        <v>4589</v>
      </c>
      <c r="H1537" t="s">
        <v>818</v>
      </c>
      <c r="I1537" t="s">
        <v>819</v>
      </c>
      <c r="J1537" s="1">
        <v>44876</v>
      </c>
      <c r="K1537">
        <v>62</v>
      </c>
      <c r="L1537" t="s">
        <v>20</v>
      </c>
      <c r="N1537">
        <f t="shared" si="23"/>
        <v>0</v>
      </c>
    </row>
    <row r="1538" spans="1:14" x14ac:dyDescent="0.3">
      <c r="A1538">
        <v>1537</v>
      </c>
      <c r="B1538" t="s">
        <v>4590</v>
      </c>
      <c r="C1538" t="s">
        <v>4591</v>
      </c>
      <c r="D1538" t="s">
        <v>15</v>
      </c>
      <c r="E1538" t="s">
        <v>16</v>
      </c>
      <c r="F1538">
        <v>90</v>
      </c>
      <c r="G1538" t="s">
        <v>4592</v>
      </c>
      <c r="H1538" t="s">
        <v>3242</v>
      </c>
      <c r="I1538" t="s">
        <v>32</v>
      </c>
      <c r="J1538" s="1">
        <v>44132</v>
      </c>
      <c r="K1538">
        <v>34</v>
      </c>
      <c r="L1538" t="s">
        <v>70</v>
      </c>
      <c r="N1538">
        <f t="shared" ref="N1538:N1601" si="24">COUNTBLANK(A1538:L1538)</f>
        <v>0</v>
      </c>
    </row>
    <row r="1539" spans="1:14" x14ac:dyDescent="0.3">
      <c r="A1539">
        <v>1538</v>
      </c>
      <c r="B1539" t="s">
        <v>1909</v>
      </c>
      <c r="C1539" t="s">
        <v>2127</v>
      </c>
      <c r="D1539" t="s">
        <v>28</v>
      </c>
      <c r="E1539" t="s">
        <v>29</v>
      </c>
      <c r="F1539">
        <v>90</v>
      </c>
      <c r="G1539" t="s">
        <v>4593</v>
      </c>
      <c r="H1539" t="s">
        <v>4594</v>
      </c>
      <c r="I1539" t="s">
        <v>38</v>
      </c>
      <c r="J1539" s="1">
        <v>44873</v>
      </c>
      <c r="K1539">
        <v>89</v>
      </c>
      <c r="L1539" t="s">
        <v>20</v>
      </c>
      <c r="N1539">
        <f t="shared" si="24"/>
        <v>0</v>
      </c>
    </row>
    <row r="1540" spans="1:14" x14ac:dyDescent="0.3">
      <c r="A1540">
        <v>1539</v>
      </c>
      <c r="B1540" t="s">
        <v>1234</v>
      </c>
      <c r="C1540" t="s">
        <v>1874</v>
      </c>
      <c r="D1540" t="s">
        <v>28</v>
      </c>
      <c r="E1540" t="s">
        <v>29</v>
      </c>
      <c r="F1540">
        <v>60</v>
      </c>
      <c r="G1540" t="s">
        <v>4595</v>
      </c>
      <c r="H1540" t="s">
        <v>2742</v>
      </c>
      <c r="I1540" t="s">
        <v>124</v>
      </c>
      <c r="J1540" s="1">
        <v>44837</v>
      </c>
      <c r="K1540">
        <v>60</v>
      </c>
      <c r="L1540" t="s">
        <v>70</v>
      </c>
      <c r="N1540">
        <f t="shared" si="24"/>
        <v>0</v>
      </c>
    </row>
    <row r="1541" spans="1:14" x14ac:dyDescent="0.3">
      <c r="A1541">
        <v>1540</v>
      </c>
      <c r="B1541" t="s">
        <v>4596</v>
      </c>
      <c r="C1541" t="s">
        <v>4079</v>
      </c>
      <c r="D1541" t="s">
        <v>28</v>
      </c>
      <c r="E1541" t="s">
        <v>29</v>
      </c>
      <c r="F1541">
        <v>90</v>
      </c>
      <c r="G1541" t="s">
        <v>4597</v>
      </c>
      <c r="H1541" t="s">
        <v>4598</v>
      </c>
      <c r="I1541" t="s">
        <v>187</v>
      </c>
      <c r="J1541" s="1">
        <v>43963</v>
      </c>
      <c r="K1541">
        <v>72</v>
      </c>
      <c r="L1541" t="s">
        <v>20</v>
      </c>
      <c r="N1541">
        <f t="shared" si="24"/>
        <v>0</v>
      </c>
    </row>
    <row r="1542" spans="1:14" x14ac:dyDescent="0.3">
      <c r="A1542">
        <v>1541</v>
      </c>
      <c r="B1542" t="s">
        <v>4596</v>
      </c>
      <c r="C1542" t="s">
        <v>4079</v>
      </c>
      <c r="D1542" t="s">
        <v>28</v>
      </c>
      <c r="E1542" t="s">
        <v>29</v>
      </c>
      <c r="F1542">
        <v>90</v>
      </c>
      <c r="G1542" t="s">
        <v>4597</v>
      </c>
      <c r="H1542" t="s">
        <v>4598</v>
      </c>
      <c r="I1542" t="s">
        <v>187</v>
      </c>
      <c r="J1542" s="1">
        <v>43963</v>
      </c>
      <c r="K1542">
        <v>72</v>
      </c>
      <c r="L1542" t="s">
        <v>20</v>
      </c>
      <c r="N1542">
        <f t="shared" si="24"/>
        <v>0</v>
      </c>
    </row>
    <row r="1543" spans="1:14" x14ac:dyDescent="0.3">
      <c r="A1543">
        <v>1542</v>
      </c>
      <c r="B1543" t="s">
        <v>4599</v>
      </c>
      <c r="C1543" t="s">
        <v>4600</v>
      </c>
      <c r="D1543" t="s">
        <v>28</v>
      </c>
      <c r="E1543" t="s">
        <v>29</v>
      </c>
      <c r="F1543">
        <v>30</v>
      </c>
      <c r="G1543" t="s">
        <v>4601</v>
      </c>
      <c r="H1543" t="s">
        <v>4090</v>
      </c>
      <c r="I1543" t="s">
        <v>32</v>
      </c>
      <c r="J1543" s="1">
        <v>44687</v>
      </c>
      <c r="K1543">
        <v>66</v>
      </c>
      <c r="L1543" t="s">
        <v>33</v>
      </c>
      <c r="N1543">
        <f t="shared" si="24"/>
        <v>0</v>
      </c>
    </row>
    <row r="1544" spans="1:14" x14ac:dyDescent="0.3">
      <c r="A1544">
        <v>1543</v>
      </c>
      <c r="B1544" t="s">
        <v>4602</v>
      </c>
      <c r="C1544" t="s">
        <v>4603</v>
      </c>
      <c r="D1544" t="s">
        <v>15</v>
      </c>
      <c r="E1544" t="s">
        <v>16</v>
      </c>
      <c r="F1544">
        <v>30</v>
      </c>
      <c r="G1544" t="s">
        <v>4604</v>
      </c>
      <c r="H1544" t="s">
        <v>849</v>
      </c>
      <c r="I1544" t="s">
        <v>124</v>
      </c>
      <c r="J1544" s="1">
        <v>44331</v>
      </c>
      <c r="K1544">
        <v>86</v>
      </c>
      <c r="L1544" t="s">
        <v>45</v>
      </c>
      <c r="N1544">
        <f t="shared" si="24"/>
        <v>0</v>
      </c>
    </row>
    <row r="1545" spans="1:14" x14ac:dyDescent="0.3">
      <c r="A1545">
        <v>1544</v>
      </c>
      <c r="B1545" t="s">
        <v>4605</v>
      </c>
      <c r="C1545" t="s">
        <v>1829</v>
      </c>
      <c r="D1545" t="s">
        <v>621</v>
      </c>
      <c r="E1545" t="s">
        <v>29</v>
      </c>
      <c r="F1545">
        <v>30</v>
      </c>
      <c r="G1545" t="s">
        <v>4606</v>
      </c>
      <c r="H1545" t="s">
        <v>4607</v>
      </c>
      <c r="I1545" t="s">
        <v>25</v>
      </c>
      <c r="J1545" s="1">
        <v>44555</v>
      </c>
      <c r="K1545">
        <v>11</v>
      </c>
      <c r="L1545" t="s">
        <v>80</v>
      </c>
      <c r="N1545">
        <f t="shared" si="24"/>
        <v>0</v>
      </c>
    </row>
    <row r="1546" spans="1:14" x14ac:dyDescent="0.3">
      <c r="A1546">
        <v>1545</v>
      </c>
      <c r="B1546" t="s">
        <v>4608</v>
      </c>
      <c r="C1546" t="s">
        <v>4609</v>
      </c>
      <c r="D1546" t="s">
        <v>15</v>
      </c>
      <c r="E1546" t="s">
        <v>16</v>
      </c>
      <c r="F1546">
        <v>60</v>
      </c>
      <c r="G1546" t="s">
        <v>4610</v>
      </c>
      <c r="H1546" t="s">
        <v>4611</v>
      </c>
      <c r="I1546" t="s">
        <v>38</v>
      </c>
      <c r="J1546" s="1">
        <v>44807</v>
      </c>
      <c r="K1546">
        <v>73</v>
      </c>
      <c r="L1546" t="s">
        <v>159</v>
      </c>
      <c r="N1546">
        <f t="shared" si="24"/>
        <v>0</v>
      </c>
    </row>
    <row r="1547" spans="1:14" x14ac:dyDescent="0.3">
      <c r="A1547">
        <v>1546</v>
      </c>
      <c r="B1547" t="s">
        <v>4612</v>
      </c>
      <c r="C1547" t="s">
        <v>516</v>
      </c>
      <c r="D1547" t="s">
        <v>51</v>
      </c>
      <c r="E1547" t="s">
        <v>16</v>
      </c>
      <c r="F1547">
        <v>90</v>
      </c>
      <c r="G1547" t="s">
        <v>4613</v>
      </c>
      <c r="H1547" t="s">
        <v>378</v>
      </c>
      <c r="I1547" t="s">
        <v>146</v>
      </c>
      <c r="J1547" s="1">
        <v>44463</v>
      </c>
      <c r="K1547">
        <v>29</v>
      </c>
      <c r="L1547" t="s">
        <v>39</v>
      </c>
      <c r="N1547">
        <f t="shared" si="24"/>
        <v>0</v>
      </c>
    </row>
    <row r="1548" spans="1:14" x14ac:dyDescent="0.3">
      <c r="A1548">
        <v>1547</v>
      </c>
      <c r="B1548" t="s">
        <v>4614</v>
      </c>
      <c r="C1548" t="s">
        <v>4615</v>
      </c>
      <c r="D1548" t="s">
        <v>51</v>
      </c>
      <c r="E1548" t="s">
        <v>16</v>
      </c>
      <c r="F1548">
        <v>90</v>
      </c>
      <c r="G1548" t="s">
        <v>4616</v>
      </c>
      <c r="H1548" t="s">
        <v>2890</v>
      </c>
      <c r="I1548" t="s">
        <v>32</v>
      </c>
      <c r="J1548" s="1">
        <v>44531</v>
      </c>
      <c r="K1548">
        <v>62</v>
      </c>
      <c r="L1548" t="s">
        <v>80</v>
      </c>
      <c r="N1548">
        <f t="shared" si="24"/>
        <v>0</v>
      </c>
    </row>
    <row r="1549" spans="1:14" x14ac:dyDescent="0.3">
      <c r="A1549">
        <v>1548</v>
      </c>
      <c r="B1549" t="s">
        <v>51</v>
      </c>
      <c r="C1549" t="s">
        <v>66</v>
      </c>
      <c r="D1549" t="s">
        <v>15</v>
      </c>
      <c r="E1549" t="s">
        <v>16</v>
      </c>
      <c r="F1549">
        <v>30</v>
      </c>
      <c r="G1549" t="s">
        <v>4617</v>
      </c>
      <c r="H1549" t="s">
        <v>2341</v>
      </c>
      <c r="I1549" t="s">
        <v>2342</v>
      </c>
      <c r="J1549" s="1">
        <v>44164</v>
      </c>
      <c r="K1549">
        <v>83</v>
      </c>
      <c r="L1549" t="s">
        <v>54</v>
      </c>
      <c r="N1549">
        <f t="shared" si="24"/>
        <v>0</v>
      </c>
    </row>
    <row r="1550" spans="1:14" x14ac:dyDescent="0.3">
      <c r="A1550">
        <v>1549</v>
      </c>
      <c r="B1550" t="s">
        <v>4618</v>
      </c>
      <c r="C1550" t="s">
        <v>4619</v>
      </c>
      <c r="D1550" t="s">
        <v>28</v>
      </c>
      <c r="E1550" t="s">
        <v>29</v>
      </c>
      <c r="F1550">
        <v>90</v>
      </c>
      <c r="G1550" t="s">
        <v>4620</v>
      </c>
      <c r="H1550" t="s">
        <v>4621</v>
      </c>
      <c r="I1550" t="s">
        <v>178</v>
      </c>
      <c r="J1550" s="1">
        <v>44143</v>
      </c>
      <c r="K1550">
        <v>80</v>
      </c>
      <c r="L1550" t="s">
        <v>159</v>
      </c>
      <c r="N1550">
        <f t="shared" si="24"/>
        <v>0</v>
      </c>
    </row>
    <row r="1551" spans="1:14" x14ac:dyDescent="0.3">
      <c r="A1551">
        <v>1550</v>
      </c>
      <c r="B1551" t="s">
        <v>4622</v>
      </c>
      <c r="C1551" t="s">
        <v>4623</v>
      </c>
      <c r="D1551" t="s">
        <v>15</v>
      </c>
      <c r="E1551" t="s">
        <v>16</v>
      </c>
      <c r="F1551">
        <v>30</v>
      </c>
      <c r="G1551" t="s">
        <v>4624</v>
      </c>
      <c r="H1551" t="s">
        <v>4214</v>
      </c>
      <c r="I1551" t="s">
        <v>187</v>
      </c>
      <c r="J1551" s="1">
        <v>44734</v>
      </c>
      <c r="K1551">
        <v>16</v>
      </c>
      <c r="L1551" t="s">
        <v>20</v>
      </c>
      <c r="N1551">
        <f t="shared" si="24"/>
        <v>0</v>
      </c>
    </row>
    <row r="1552" spans="1:14" x14ac:dyDescent="0.3">
      <c r="A1552">
        <v>1551</v>
      </c>
      <c r="B1552" t="s">
        <v>4625</v>
      </c>
      <c r="C1552" t="s">
        <v>4626</v>
      </c>
      <c r="D1552" t="s">
        <v>41</v>
      </c>
      <c r="E1552" t="s">
        <v>16</v>
      </c>
      <c r="F1552">
        <v>30</v>
      </c>
      <c r="G1552" t="s">
        <v>4627</v>
      </c>
      <c r="H1552" t="s">
        <v>2325</v>
      </c>
      <c r="I1552" t="s">
        <v>173</v>
      </c>
      <c r="J1552" s="1">
        <v>43983</v>
      </c>
      <c r="K1552">
        <v>42</v>
      </c>
      <c r="L1552" t="s">
        <v>101</v>
      </c>
      <c r="N1552">
        <f t="shared" si="24"/>
        <v>0</v>
      </c>
    </row>
    <row r="1553" spans="1:14" x14ac:dyDescent="0.3">
      <c r="A1553">
        <v>1552</v>
      </c>
      <c r="B1553" t="s">
        <v>4628</v>
      </c>
      <c r="C1553" t="s">
        <v>4629</v>
      </c>
      <c r="D1553" t="s">
        <v>28</v>
      </c>
      <c r="E1553" t="s">
        <v>29</v>
      </c>
      <c r="F1553">
        <v>90</v>
      </c>
      <c r="G1553" t="s">
        <v>4630</v>
      </c>
      <c r="H1553" t="s">
        <v>4631</v>
      </c>
      <c r="I1553" t="s">
        <v>187</v>
      </c>
      <c r="J1553" s="1">
        <v>43989</v>
      </c>
      <c r="K1553">
        <v>34</v>
      </c>
      <c r="L1553" t="s">
        <v>80</v>
      </c>
      <c r="N1553">
        <f t="shared" si="24"/>
        <v>0</v>
      </c>
    </row>
    <row r="1554" spans="1:14" x14ac:dyDescent="0.3">
      <c r="A1554">
        <v>1553</v>
      </c>
      <c r="B1554" t="s">
        <v>3221</v>
      </c>
      <c r="C1554" t="s">
        <v>4632</v>
      </c>
      <c r="D1554" t="s">
        <v>51</v>
      </c>
      <c r="E1554" t="s">
        <v>16</v>
      </c>
      <c r="F1554">
        <v>60</v>
      </c>
      <c r="G1554" t="s">
        <v>4633</v>
      </c>
      <c r="H1554" t="s">
        <v>3024</v>
      </c>
      <c r="I1554" t="s">
        <v>32</v>
      </c>
      <c r="J1554" s="1">
        <v>44796</v>
      </c>
      <c r="K1554">
        <v>81</v>
      </c>
      <c r="L1554" t="s">
        <v>33</v>
      </c>
      <c r="N1554">
        <f t="shared" si="24"/>
        <v>0</v>
      </c>
    </row>
    <row r="1555" spans="1:14" x14ac:dyDescent="0.3">
      <c r="A1555">
        <v>1554</v>
      </c>
      <c r="B1555" t="s">
        <v>4634</v>
      </c>
      <c r="C1555" t="s">
        <v>4635</v>
      </c>
      <c r="D1555" t="s">
        <v>51</v>
      </c>
      <c r="E1555" t="s">
        <v>16</v>
      </c>
      <c r="F1555">
        <v>90</v>
      </c>
      <c r="G1555" t="s">
        <v>4636</v>
      </c>
      <c r="H1555" t="s">
        <v>3932</v>
      </c>
      <c r="I1555" t="s">
        <v>32</v>
      </c>
      <c r="J1555" s="1">
        <v>44394</v>
      </c>
      <c r="K1555">
        <v>23</v>
      </c>
      <c r="L1555" t="s">
        <v>70</v>
      </c>
      <c r="N1555">
        <f t="shared" si="24"/>
        <v>0</v>
      </c>
    </row>
    <row r="1556" spans="1:14" x14ac:dyDescent="0.3">
      <c r="A1556">
        <v>1555</v>
      </c>
      <c r="B1556" t="s">
        <v>3597</v>
      </c>
      <c r="C1556" t="s">
        <v>4637</v>
      </c>
      <c r="D1556" t="s">
        <v>28</v>
      </c>
      <c r="E1556" t="s">
        <v>29</v>
      </c>
      <c r="F1556">
        <v>90</v>
      </c>
      <c r="G1556" t="s">
        <v>4638</v>
      </c>
      <c r="H1556" t="s">
        <v>172</v>
      </c>
      <c r="I1556" t="s">
        <v>173</v>
      </c>
      <c r="J1556" s="1">
        <v>44266</v>
      </c>
      <c r="K1556">
        <v>55</v>
      </c>
      <c r="L1556" t="s">
        <v>80</v>
      </c>
      <c r="N1556">
        <f t="shared" si="24"/>
        <v>0</v>
      </c>
    </row>
    <row r="1557" spans="1:14" x14ac:dyDescent="0.3">
      <c r="A1557">
        <v>1556</v>
      </c>
      <c r="B1557" t="s">
        <v>4639</v>
      </c>
      <c r="C1557" t="s">
        <v>4640</v>
      </c>
      <c r="D1557" t="s">
        <v>51</v>
      </c>
      <c r="E1557" t="s">
        <v>16</v>
      </c>
      <c r="F1557">
        <v>30</v>
      </c>
      <c r="G1557" t="s">
        <v>4641</v>
      </c>
      <c r="H1557" t="s">
        <v>3437</v>
      </c>
      <c r="I1557" t="s">
        <v>100</v>
      </c>
      <c r="J1557" s="1">
        <v>44669</v>
      </c>
      <c r="K1557">
        <v>32</v>
      </c>
      <c r="L1557" t="s">
        <v>70</v>
      </c>
      <c r="N1557">
        <f t="shared" si="24"/>
        <v>0</v>
      </c>
    </row>
    <row r="1558" spans="1:14" x14ac:dyDescent="0.3">
      <c r="A1558">
        <v>1557</v>
      </c>
      <c r="B1558" t="s">
        <v>4642</v>
      </c>
      <c r="C1558" t="s">
        <v>3900</v>
      </c>
      <c r="D1558" t="s">
        <v>51</v>
      </c>
      <c r="E1558" t="s">
        <v>16</v>
      </c>
      <c r="F1558">
        <v>60</v>
      </c>
      <c r="G1558" t="s">
        <v>4643</v>
      </c>
      <c r="H1558" t="s">
        <v>4389</v>
      </c>
      <c r="I1558" t="s">
        <v>32</v>
      </c>
      <c r="J1558" s="1">
        <v>44910</v>
      </c>
      <c r="K1558">
        <v>40</v>
      </c>
      <c r="L1558" t="s">
        <v>159</v>
      </c>
      <c r="N1558">
        <f t="shared" si="24"/>
        <v>0</v>
      </c>
    </row>
    <row r="1559" spans="1:14" x14ac:dyDescent="0.3">
      <c r="A1559">
        <v>1558</v>
      </c>
      <c r="B1559" t="s">
        <v>785</v>
      </c>
      <c r="C1559" t="s">
        <v>4644</v>
      </c>
      <c r="D1559" t="s">
        <v>28</v>
      </c>
      <c r="E1559" t="s">
        <v>29</v>
      </c>
      <c r="F1559">
        <v>90</v>
      </c>
      <c r="G1559" t="s">
        <v>4645</v>
      </c>
      <c r="H1559" t="s">
        <v>1647</v>
      </c>
      <c r="I1559" t="s">
        <v>554</v>
      </c>
      <c r="J1559" s="1">
        <v>44861</v>
      </c>
      <c r="K1559">
        <v>75</v>
      </c>
      <c r="L1559" t="s">
        <v>64</v>
      </c>
      <c r="N1559">
        <f t="shared" si="24"/>
        <v>0</v>
      </c>
    </row>
    <row r="1560" spans="1:14" x14ac:dyDescent="0.3">
      <c r="A1560">
        <v>1559</v>
      </c>
      <c r="B1560" t="s">
        <v>3050</v>
      </c>
      <c r="C1560" t="s">
        <v>4422</v>
      </c>
      <c r="D1560" t="s">
        <v>28</v>
      </c>
      <c r="E1560" t="s">
        <v>29</v>
      </c>
      <c r="F1560">
        <v>30</v>
      </c>
      <c r="G1560" t="s">
        <v>4646</v>
      </c>
      <c r="H1560" t="s">
        <v>1987</v>
      </c>
      <c r="I1560" t="s">
        <v>19</v>
      </c>
      <c r="J1560" s="1">
        <v>44147</v>
      </c>
      <c r="K1560">
        <v>71</v>
      </c>
      <c r="L1560" t="s">
        <v>80</v>
      </c>
      <c r="N1560">
        <f t="shared" si="24"/>
        <v>0</v>
      </c>
    </row>
    <row r="1561" spans="1:14" x14ac:dyDescent="0.3">
      <c r="A1561">
        <v>1560</v>
      </c>
      <c r="B1561" t="s">
        <v>4647</v>
      </c>
      <c r="C1561" t="s">
        <v>4481</v>
      </c>
      <c r="D1561" t="s">
        <v>28</v>
      </c>
      <c r="E1561" t="s">
        <v>29</v>
      </c>
      <c r="F1561">
        <v>30</v>
      </c>
      <c r="G1561" t="s">
        <v>4648</v>
      </c>
      <c r="H1561" t="s">
        <v>3274</v>
      </c>
      <c r="I1561" t="s">
        <v>32</v>
      </c>
      <c r="J1561" s="1">
        <v>44660</v>
      </c>
      <c r="K1561">
        <v>57</v>
      </c>
      <c r="L1561" t="s">
        <v>39</v>
      </c>
      <c r="N1561">
        <f t="shared" si="24"/>
        <v>0</v>
      </c>
    </row>
    <row r="1562" spans="1:14" x14ac:dyDescent="0.3">
      <c r="A1562">
        <v>1561</v>
      </c>
      <c r="B1562" t="s">
        <v>4649</v>
      </c>
      <c r="C1562" t="s">
        <v>2385</v>
      </c>
      <c r="D1562" t="s">
        <v>28</v>
      </c>
      <c r="E1562" t="s">
        <v>29</v>
      </c>
      <c r="F1562">
        <v>60</v>
      </c>
      <c r="G1562" t="s">
        <v>4650</v>
      </c>
      <c r="H1562" t="s">
        <v>4651</v>
      </c>
      <c r="I1562" t="s">
        <v>32</v>
      </c>
      <c r="J1562" s="1">
        <v>44732</v>
      </c>
      <c r="K1562">
        <v>39</v>
      </c>
      <c r="L1562" t="s">
        <v>80</v>
      </c>
      <c r="N1562">
        <f t="shared" si="24"/>
        <v>0</v>
      </c>
    </row>
    <row r="1563" spans="1:14" x14ac:dyDescent="0.3">
      <c r="A1563">
        <v>1562</v>
      </c>
      <c r="B1563" t="s">
        <v>4652</v>
      </c>
      <c r="C1563" t="s">
        <v>4653</v>
      </c>
      <c r="D1563" t="s">
        <v>28</v>
      </c>
      <c r="E1563" t="s">
        <v>29</v>
      </c>
      <c r="F1563">
        <v>90</v>
      </c>
      <c r="G1563" t="s">
        <v>4654</v>
      </c>
      <c r="H1563" t="s">
        <v>4655</v>
      </c>
      <c r="I1563" t="s">
        <v>32</v>
      </c>
      <c r="J1563" s="1">
        <v>44175</v>
      </c>
      <c r="K1563">
        <v>46</v>
      </c>
      <c r="L1563" t="s">
        <v>39</v>
      </c>
      <c r="N1563">
        <f t="shared" si="24"/>
        <v>0</v>
      </c>
    </row>
    <row r="1564" spans="1:14" x14ac:dyDescent="0.3">
      <c r="A1564">
        <v>1563</v>
      </c>
      <c r="B1564" t="s">
        <v>4656</v>
      </c>
      <c r="C1564" t="s">
        <v>3469</v>
      </c>
      <c r="D1564" t="s">
        <v>15</v>
      </c>
      <c r="E1564" t="s">
        <v>16</v>
      </c>
      <c r="F1564">
        <v>90</v>
      </c>
      <c r="G1564" t="s">
        <v>4657</v>
      </c>
      <c r="H1564" t="s">
        <v>1690</v>
      </c>
      <c r="I1564" t="s">
        <v>208</v>
      </c>
      <c r="J1564" s="1">
        <v>44429</v>
      </c>
      <c r="K1564">
        <v>19</v>
      </c>
      <c r="L1564" t="s">
        <v>54</v>
      </c>
      <c r="N1564">
        <f t="shared" si="24"/>
        <v>0</v>
      </c>
    </row>
    <row r="1565" spans="1:14" x14ac:dyDescent="0.3">
      <c r="A1565">
        <v>1564</v>
      </c>
      <c r="B1565" t="s">
        <v>4658</v>
      </c>
      <c r="C1565" t="s">
        <v>788</v>
      </c>
      <c r="D1565" t="s">
        <v>15</v>
      </c>
      <c r="E1565" t="s">
        <v>16</v>
      </c>
      <c r="F1565">
        <v>30</v>
      </c>
      <c r="G1565" t="s">
        <v>4659</v>
      </c>
      <c r="H1565" t="s">
        <v>429</v>
      </c>
      <c r="I1565" t="s">
        <v>32</v>
      </c>
      <c r="J1565" s="1">
        <v>44051</v>
      </c>
      <c r="K1565">
        <v>69</v>
      </c>
      <c r="L1565" t="s">
        <v>20</v>
      </c>
      <c r="N1565">
        <f t="shared" si="24"/>
        <v>0</v>
      </c>
    </row>
    <row r="1566" spans="1:14" x14ac:dyDescent="0.3">
      <c r="A1566">
        <v>1565</v>
      </c>
      <c r="B1566" t="s">
        <v>4660</v>
      </c>
      <c r="C1566" t="s">
        <v>4425</v>
      </c>
      <c r="D1566" t="s">
        <v>51</v>
      </c>
      <c r="E1566" t="s">
        <v>16</v>
      </c>
      <c r="F1566">
        <v>30</v>
      </c>
      <c r="G1566" t="s">
        <v>4661</v>
      </c>
      <c r="H1566" t="s">
        <v>4662</v>
      </c>
      <c r="I1566" t="s">
        <v>32</v>
      </c>
      <c r="J1566" s="1">
        <v>44166</v>
      </c>
      <c r="K1566">
        <v>50</v>
      </c>
      <c r="L1566" t="s">
        <v>33</v>
      </c>
      <c r="N1566">
        <f t="shared" si="24"/>
        <v>0</v>
      </c>
    </row>
    <row r="1567" spans="1:14" x14ac:dyDescent="0.3">
      <c r="A1567">
        <v>1566</v>
      </c>
      <c r="B1567" t="s">
        <v>4663</v>
      </c>
      <c r="C1567" t="s">
        <v>4664</v>
      </c>
      <c r="D1567" t="s">
        <v>28</v>
      </c>
      <c r="E1567" t="s">
        <v>29</v>
      </c>
      <c r="F1567">
        <v>90</v>
      </c>
      <c r="G1567" t="s">
        <v>4665</v>
      </c>
      <c r="H1567" t="s">
        <v>4074</v>
      </c>
      <c r="I1567" t="s">
        <v>19</v>
      </c>
      <c r="J1567" s="1">
        <v>44116</v>
      </c>
      <c r="K1567">
        <v>15</v>
      </c>
      <c r="L1567" t="s">
        <v>20</v>
      </c>
      <c r="N1567">
        <f t="shared" si="24"/>
        <v>0</v>
      </c>
    </row>
    <row r="1568" spans="1:14" x14ac:dyDescent="0.3">
      <c r="A1568">
        <v>1567</v>
      </c>
      <c r="B1568" t="s">
        <v>3871</v>
      </c>
      <c r="C1568" t="s">
        <v>4473</v>
      </c>
      <c r="D1568" t="s">
        <v>28</v>
      </c>
      <c r="E1568" t="s">
        <v>29</v>
      </c>
      <c r="F1568">
        <v>60</v>
      </c>
      <c r="G1568" t="s">
        <v>4666</v>
      </c>
      <c r="H1568" t="s">
        <v>4667</v>
      </c>
      <c r="I1568" t="s">
        <v>4668</v>
      </c>
      <c r="J1568" s="1">
        <v>44565</v>
      </c>
      <c r="K1568">
        <v>48</v>
      </c>
      <c r="L1568" t="s">
        <v>64</v>
      </c>
      <c r="N1568">
        <f t="shared" si="24"/>
        <v>0</v>
      </c>
    </row>
    <row r="1569" spans="1:14" x14ac:dyDescent="0.3">
      <c r="A1569">
        <v>1568</v>
      </c>
      <c r="B1569" t="s">
        <v>2938</v>
      </c>
      <c r="C1569" t="s">
        <v>3748</v>
      </c>
      <c r="D1569" t="s">
        <v>51</v>
      </c>
      <c r="E1569" t="s">
        <v>16</v>
      </c>
      <c r="F1569">
        <v>30</v>
      </c>
      <c r="G1569" t="s">
        <v>4666</v>
      </c>
      <c r="H1569" t="s">
        <v>4669</v>
      </c>
      <c r="I1569" t="s">
        <v>187</v>
      </c>
      <c r="J1569" s="1">
        <v>44164</v>
      </c>
      <c r="K1569">
        <v>47</v>
      </c>
      <c r="L1569" t="s">
        <v>159</v>
      </c>
      <c r="N1569">
        <f t="shared" si="24"/>
        <v>0</v>
      </c>
    </row>
    <row r="1570" spans="1:14" x14ac:dyDescent="0.3">
      <c r="A1570">
        <v>1569</v>
      </c>
      <c r="B1570" t="s">
        <v>4670</v>
      </c>
      <c r="C1570" t="s">
        <v>4671</v>
      </c>
      <c r="D1570" t="s">
        <v>28</v>
      </c>
      <c r="E1570" t="s">
        <v>29</v>
      </c>
      <c r="F1570">
        <v>90</v>
      </c>
      <c r="G1570" t="s">
        <v>4672</v>
      </c>
      <c r="H1570" t="s">
        <v>4673</v>
      </c>
      <c r="I1570" t="s">
        <v>294</v>
      </c>
      <c r="J1570" s="1">
        <v>44454</v>
      </c>
      <c r="K1570">
        <v>58</v>
      </c>
      <c r="L1570" t="s">
        <v>20</v>
      </c>
      <c r="N1570">
        <f t="shared" si="24"/>
        <v>0</v>
      </c>
    </row>
    <row r="1571" spans="1:14" x14ac:dyDescent="0.3">
      <c r="A1571">
        <v>1570</v>
      </c>
      <c r="B1571" t="s">
        <v>484</v>
      </c>
      <c r="C1571" t="s">
        <v>718</v>
      </c>
      <c r="D1571" t="s">
        <v>15</v>
      </c>
      <c r="E1571" t="s">
        <v>16</v>
      </c>
      <c r="F1571">
        <v>60</v>
      </c>
      <c r="G1571" t="s">
        <v>4674</v>
      </c>
      <c r="H1571" t="s">
        <v>4675</v>
      </c>
      <c r="I1571" t="s">
        <v>178</v>
      </c>
      <c r="J1571" s="1">
        <v>43918</v>
      </c>
      <c r="K1571">
        <v>28</v>
      </c>
      <c r="L1571" t="s">
        <v>39</v>
      </c>
      <c r="N1571">
        <f t="shared" si="24"/>
        <v>0</v>
      </c>
    </row>
    <row r="1572" spans="1:14" x14ac:dyDescent="0.3">
      <c r="A1572">
        <v>1571</v>
      </c>
      <c r="B1572" t="s">
        <v>4676</v>
      </c>
      <c r="C1572" t="s">
        <v>131</v>
      </c>
      <c r="D1572" t="s">
        <v>51</v>
      </c>
      <c r="E1572" t="s">
        <v>16</v>
      </c>
      <c r="F1572">
        <v>60</v>
      </c>
      <c r="G1572" t="s">
        <v>4677</v>
      </c>
      <c r="H1572" t="s">
        <v>4678</v>
      </c>
      <c r="I1572" t="s">
        <v>886</v>
      </c>
      <c r="J1572" s="1">
        <v>44788</v>
      </c>
      <c r="K1572">
        <v>79</v>
      </c>
      <c r="L1572" t="s">
        <v>64</v>
      </c>
      <c r="N1572">
        <f t="shared" si="24"/>
        <v>0</v>
      </c>
    </row>
    <row r="1573" spans="1:14" x14ac:dyDescent="0.3">
      <c r="A1573">
        <v>1572</v>
      </c>
      <c r="B1573" t="s">
        <v>2424</v>
      </c>
      <c r="C1573" t="s">
        <v>4679</v>
      </c>
      <c r="D1573" t="s">
        <v>28</v>
      </c>
      <c r="E1573" t="s">
        <v>29</v>
      </c>
      <c r="F1573">
        <v>90</v>
      </c>
      <c r="G1573" t="s">
        <v>4677</v>
      </c>
      <c r="H1573" t="s">
        <v>3678</v>
      </c>
      <c r="I1573" t="s">
        <v>32</v>
      </c>
      <c r="J1573" s="1">
        <v>44637</v>
      </c>
      <c r="K1573">
        <v>79</v>
      </c>
      <c r="L1573" t="s">
        <v>33</v>
      </c>
      <c r="N1573">
        <f t="shared" si="24"/>
        <v>0</v>
      </c>
    </row>
    <row r="1574" spans="1:14" x14ac:dyDescent="0.3">
      <c r="A1574">
        <v>1573</v>
      </c>
      <c r="B1574" t="s">
        <v>4680</v>
      </c>
      <c r="C1574" t="s">
        <v>4681</v>
      </c>
      <c r="D1574" t="s">
        <v>15</v>
      </c>
      <c r="E1574" t="s">
        <v>16</v>
      </c>
      <c r="F1574">
        <v>30</v>
      </c>
      <c r="G1574" t="s">
        <v>4682</v>
      </c>
      <c r="H1574" t="s">
        <v>4683</v>
      </c>
      <c r="I1574" t="s">
        <v>178</v>
      </c>
      <c r="J1574" s="1">
        <v>44130</v>
      </c>
      <c r="K1574">
        <v>55</v>
      </c>
      <c r="L1574" t="s">
        <v>39</v>
      </c>
      <c r="N1574">
        <f t="shared" si="24"/>
        <v>0</v>
      </c>
    </row>
    <row r="1575" spans="1:14" x14ac:dyDescent="0.3">
      <c r="A1575">
        <v>1574</v>
      </c>
      <c r="B1575" t="s">
        <v>397</v>
      </c>
      <c r="C1575" t="s">
        <v>4684</v>
      </c>
      <c r="D1575" t="s">
        <v>41</v>
      </c>
      <c r="E1575" t="s">
        <v>16</v>
      </c>
      <c r="F1575">
        <v>90</v>
      </c>
      <c r="G1575" t="s">
        <v>4685</v>
      </c>
      <c r="H1575" t="s">
        <v>3666</v>
      </c>
      <c r="I1575" t="s">
        <v>1483</v>
      </c>
      <c r="J1575" s="1">
        <v>44096</v>
      </c>
      <c r="K1575">
        <v>4</v>
      </c>
      <c r="L1575" t="s">
        <v>45</v>
      </c>
      <c r="N1575">
        <f t="shared" si="24"/>
        <v>0</v>
      </c>
    </row>
    <row r="1576" spans="1:14" x14ac:dyDescent="0.3">
      <c r="A1576">
        <v>1575</v>
      </c>
      <c r="B1576" t="s">
        <v>4686</v>
      </c>
      <c r="C1576" t="s">
        <v>1857</v>
      </c>
      <c r="D1576" t="s">
        <v>51</v>
      </c>
      <c r="E1576" t="s">
        <v>16</v>
      </c>
      <c r="F1576">
        <v>90</v>
      </c>
      <c r="G1576" t="s">
        <v>4687</v>
      </c>
      <c r="H1576" t="s">
        <v>2008</v>
      </c>
      <c r="I1576" t="s">
        <v>129</v>
      </c>
      <c r="J1576" s="1">
        <v>44311</v>
      </c>
      <c r="K1576">
        <v>80</v>
      </c>
      <c r="L1576" t="s">
        <v>45</v>
      </c>
      <c r="N1576">
        <f t="shared" si="24"/>
        <v>0</v>
      </c>
    </row>
    <row r="1577" spans="1:14" x14ac:dyDescent="0.3">
      <c r="A1577">
        <v>1576</v>
      </c>
      <c r="B1577" t="s">
        <v>4688</v>
      </c>
      <c r="C1577" t="s">
        <v>368</v>
      </c>
      <c r="D1577" t="s">
        <v>15</v>
      </c>
      <c r="E1577" t="s">
        <v>16</v>
      </c>
      <c r="F1577">
        <v>60</v>
      </c>
      <c r="G1577" t="s">
        <v>4689</v>
      </c>
      <c r="H1577" t="s">
        <v>3288</v>
      </c>
      <c r="I1577" t="s">
        <v>32</v>
      </c>
      <c r="J1577" s="1">
        <v>44799</v>
      </c>
      <c r="K1577">
        <v>17</v>
      </c>
      <c r="L1577" t="s">
        <v>20</v>
      </c>
      <c r="N1577">
        <f t="shared" si="24"/>
        <v>0</v>
      </c>
    </row>
    <row r="1578" spans="1:14" x14ac:dyDescent="0.3">
      <c r="A1578">
        <v>1577</v>
      </c>
      <c r="B1578" t="s">
        <v>4690</v>
      </c>
      <c r="C1578" t="s">
        <v>1766</v>
      </c>
      <c r="D1578" t="s">
        <v>28</v>
      </c>
      <c r="E1578" t="s">
        <v>29</v>
      </c>
      <c r="F1578">
        <v>30</v>
      </c>
      <c r="G1578" t="s">
        <v>4691</v>
      </c>
      <c r="H1578" t="s">
        <v>4272</v>
      </c>
      <c r="I1578" t="s">
        <v>1652</v>
      </c>
      <c r="J1578" s="1">
        <v>44785</v>
      </c>
      <c r="K1578">
        <v>17</v>
      </c>
      <c r="L1578" t="s">
        <v>159</v>
      </c>
      <c r="N1578">
        <f t="shared" si="24"/>
        <v>0</v>
      </c>
    </row>
    <row r="1579" spans="1:14" x14ac:dyDescent="0.3">
      <c r="A1579">
        <v>1578</v>
      </c>
      <c r="B1579" t="s">
        <v>1281</v>
      </c>
      <c r="C1579" t="s">
        <v>3927</v>
      </c>
      <c r="D1579" t="s">
        <v>15</v>
      </c>
      <c r="E1579" t="s">
        <v>16</v>
      </c>
      <c r="F1579">
        <v>90</v>
      </c>
      <c r="G1579" t="s">
        <v>4692</v>
      </c>
      <c r="H1579" t="s">
        <v>114</v>
      </c>
      <c r="I1579" t="s">
        <v>38</v>
      </c>
      <c r="J1579" s="1">
        <v>44105</v>
      </c>
      <c r="K1579">
        <v>49</v>
      </c>
      <c r="L1579" t="s">
        <v>39</v>
      </c>
      <c r="N1579">
        <f t="shared" si="24"/>
        <v>0</v>
      </c>
    </row>
    <row r="1580" spans="1:14" x14ac:dyDescent="0.3">
      <c r="A1580">
        <v>1579</v>
      </c>
      <c r="B1580" t="s">
        <v>4693</v>
      </c>
      <c r="C1580" t="s">
        <v>1979</v>
      </c>
      <c r="D1580" t="s">
        <v>15</v>
      </c>
      <c r="E1580" t="s">
        <v>16</v>
      </c>
      <c r="F1580">
        <v>60</v>
      </c>
      <c r="G1580" t="s">
        <v>4692</v>
      </c>
      <c r="H1580" t="s">
        <v>1299</v>
      </c>
      <c r="I1580" t="s">
        <v>1199</v>
      </c>
      <c r="J1580" s="1">
        <v>44328</v>
      </c>
      <c r="K1580">
        <v>62</v>
      </c>
      <c r="L1580" t="s">
        <v>54</v>
      </c>
      <c r="N1580">
        <f t="shared" si="24"/>
        <v>0</v>
      </c>
    </row>
    <row r="1581" spans="1:14" x14ac:dyDescent="0.3">
      <c r="A1581">
        <v>1580</v>
      </c>
      <c r="B1581" t="s">
        <v>4694</v>
      </c>
      <c r="C1581" t="s">
        <v>4695</v>
      </c>
      <c r="D1581" t="s">
        <v>41</v>
      </c>
      <c r="E1581" t="s">
        <v>16</v>
      </c>
      <c r="F1581">
        <v>30</v>
      </c>
      <c r="G1581" t="s">
        <v>4696</v>
      </c>
      <c r="H1581" t="s">
        <v>1256</v>
      </c>
      <c r="I1581" t="s">
        <v>32</v>
      </c>
      <c r="J1581" s="1">
        <v>44279</v>
      </c>
      <c r="K1581">
        <v>11</v>
      </c>
      <c r="L1581" t="s">
        <v>33</v>
      </c>
      <c r="N1581">
        <f t="shared" si="24"/>
        <v>0</v>
      </c>
    </row>
    <row r="1582" spans="1:14" x14ac:dyDescent="0.3">
      <c r="A1582">
        <v>1581</v>
      </c>
      <c r="B1582" t="s">
        <v>4697</v>
      </c>
      <c r="C1582" t="s">
        <v>1698</v>
      </c>
      <c r="D1582" t="s">
        <v>28</v>
      </c>
      <c r="E1582" t="s">
        <v>29</v>
      </c>
      <c r="F1582">
        <v>60</v>
      </c>
      <c r="G1582" t="s">
        <v>4698</v>
      </c>
      <c r="H1582" t="s">
        <v>4699</v>
      </c>
      <c r="I1582" t="s">
        <v>32</v>
      </c>
      <c r="J1582" s="1">
        <v>43917</v>
      </c>
      <c r="K1582">
        <v>25</v>
      </c>
      <c r="L1582" t="s">
        <v>45</v>
      </c>
      <c r="N1582">
        <f t="shared" si="24"/>
        <v>0</v>
      </c>
    </row>
    <row r="1583" spans="1:14" x14ac:dyDescent="0.3">
      <c r="A1583">
        <v>1582</v>
      </c>
      <c r="B1583" t="s">
        <v>862</v>
      </c>
      <c r="C1583" t="s">
        <v>728</v>
      </c>
      <c r="D1583" t="s">
        <v>15</v>
      </c>
      <c r="E1583" t="s">
        <v>16</v>
      </c>
      <c r="F1583">
        <v>60</v>
      </c>
      <c r="G1583" t="s">
        <v>4700</v>
      </c>
      <c r="H1583" t="s">
        <v>1366</v>
      </c>
      <c r="I1583" t="s">
        <v>1367</v>
      </c>
      <c r="J1583" s="1">
        <v>43968</v>
      </c>
      <c r="K1583">
        <v>29</v>
      </c>
      <c r="L1583" t="s">
        <v>80</v>
      </c>
      <c r="N1583">
        <f t="shared" si="24"/>
        <v>0</v>
      </c>
    </row>
    <row r="1584" spans="1:14" x14ac:dyDescent="0.3">
      <c r="A1584">
        <v>1583</v>
      </c>
      <c r="B1584" t="s">
        <v>4701</v>
      </c>
      <c r="C1584" t="s">
        <v>732</v>
      </c>
      <c r="D1584" t="s">
        <v>41</v>
      </c>
      <c r="E1584" t="s">
        <v>16</v>
      </c>
      <c r="F1584">
        <v>60</v>
      </c>
      <c r="G1584" t="s">
        <v>4702</v>
      </c>
      <c r="H1584" t="s">
        <v>3531</v>
      </c>
      <c r="I1584" t="s">
        <v>32</v>
      </c>
      <c r="J1584" s="1">
        <v>43879</v>
      </c>
      <c r="K1584">
        <v>60</v>
      </c>
      <c r="L1584" t="s">
        <v>54</v>
      </c>
      <c r="N1584">
        <f t="shared" si="24"/>
        <v>0</v>
      </c>
    </row>
    <row r="1585" spans="1:14" x14ac:dyDescent="0.3">
      <c r="A1585">
        <v>1584</v>
      </c>
      <c r="B1585" t="s">
        <v>4703</v>
      </c>
      <c r="C1585" t="s">
        <v>3426</v>
      </c>
      <c r="D1585" t="s">
        <v>28</v>
      </c>
      <c r="E1585" t="s">
        <v>29</v>
      </c>
      <c r="F1585">
        <v>30</v>
      </c>
      <c r="G1585" t="s">
        <v>4704</v>
      </c>
      <c r="H1585" t="s">
        <v>3882</v>
      </c>
      <c r="I1585" t="s">
        <v>38</v>
      </c>
      <c r="J1585" s="1">
        <v>44667</v>
      </c>
      <c r="K1585">
        <v>11</v>
      </c>
      <c r="L1585" t="s">
        <v>54</v>
      </c>
      <c r="N1585">
        <f t="shared" si="24"/>
        <v>0</v>
      </c>
    </row>
    <row r="1586" spans="1:14" x14ac:dyDescent="0.3">
      <c r="A1586">
        <v>1585</v>
      </c>
      <c r="B1586" t="s">
        <v>4705</v>
      </c>
      <c r="C1586" t="s">
        <v>4706</v>
      </c>
      <c r="D1586" t="s">
        <v>15</v>
      </c>
      <c r="E1586" t="s">
        <v>16</v>
      </c>
      <c r="F1586">
        <v>90</v>
      </c>
      <c r="G1586" t="s">
        <v>4704</v>
      </c>
      <c r="H1586" t="s">
        <v>4358</v>
      </c>
      <c r="I1586" t="s">
        <v>146</v>
      </c>
      <c r="J1586" s="1">
        <v>44695</v>
      </c>
      <c r="K1586">
        <v>51</v>
      </c>
      <c r="L1586" t="s">
        <v>39</v>
      </c>
      <c r="N1586">
        <f t="shared" si="24"/>
        <v>0</v>
      </c>
    </row>
    <row r="1587" spans="1:14" x14ac:dyDescent="0.3">
      <c r="A1587">
        <v>1586</v>
      </c>
      <c r="B1587" t="s">
        <v>4625</v>
      </c>
      <c r="C1587" t="s">
        <v>2382</v>
      </c>
      <c r="D1587" t="s">
        <v>92</v>
      </c>
      <c r="E1587" t="s">
        <v>29</v>
      </c>
      <c r="F1587">
        <v>60</v>
      </c>
      <c r="G1587" t="s">
        <v>4707</v>
      </c>
      <c r="H1587" t="s">
        <v>2603</v>
      </c>
      <c r="I1587" t="s">
        <v>2604</v>
      </c>
      <c r="J1587" s="1">
        <v>44197</v>
      </c>
      <c r="K1587">
        <v>21</v>
      </c>
      <c r="L1587" t="s">
        <v>45</v>
      </c>
      <c r="N1587">
        <f t="shared" si="24"/>
        <v>0</v>
      </c>
    </row>
    <row r="1588" spans="1:14" x14ac:dyDescent="0.3">
      <c r="A1588">
        <v>1587</v>
      </c>
      <c r="B1588" t="s">
        <v>4708</v>
      </c>
      <c r="C1588" t="s">
        <v>1216</v>
      </c>
      <c r="D1588" t="s">
        <v>51</v>
      </c>
      <c r="E1588" t="s">
        <v>16</v>
      </c>
      <c r="F1588">
        <v>30</v>
      </c>
      <c r="G1588" t="s">
        <v>4709</v>
      </c>
      <c r="H1588" t="s">
        <v>3183</v>
      </c>
      <c r="I1588" t="s">
        <v>32</v>
      </c>
      <c r="J1588" s="1">
        <v>44501</v>
      </c>
      <c r="K1588">
        <v>9</v>
      </c>
      <c r="L1588" t="s">
        <v>64</v>
      </c>
      <c r="N1588">
        <f t="shared" si="24"/>
        <v>0</v>
      </c>
    </row>
    <row r="1589" spans="1:14" x14ac:dyDescent="0.3">
      <c r="A1589">
        <v>1588</v>
      </c>
      <c r="B1589" t="s">
        <v>4710</v>
      </c>
      <c r="C1589" t="s">
        <v>1678</v>
      </c>
      <c r="D1589" t="s">
        <v>15</v>
      </c>
      <c r="E1589" t="s">
        <v>16</v>
      </c>
      <c r="F1589">
        <v>30</v>
      </c>
      <c r="G1589" t="s">
        <v>4711</v>
      </c>
      <c r="H1589" t="s">
        <v>3405</v>
      </c>
      <c r="I1589" t="s">
        <v>32</v>
      </c>
      <c r="J1589" s="1">
        <v>44677</v>
      </c>
      <c r="K1589">
        <v>104</v>
      </c>
      <c r="L1589" t="s">
        <v>159</v>
      </c>
      <c r="N1589">
        <f t="shared" si="24"/>
        <v>0</v>
      </c>
    </row>
    <row r="1590" spans="1:14" x14ac:dyDescent="0.3">
      <c r="A1590">
        <v>1589</v>
      </c>
      <c r="B1590" t="s">
        <v>3013</v>
      </c>
      <c r="C1590" t="s">
        <v>1037</v>
      </c>
      <c r="D1590" t="s">
        <v>51</v>
      </c>
      <c r="E1590" t="s">
        <v>16</v>
      </c>
      <c r="F1590">
        <v>90</v>
      </c>
      <c r="G1590" t="s">
        <v>4712</v>
      </c>
      <c r="H1590" t="s">
        <v>4713</v>
      </c>
      <c r="I1590" t="s">
        <v>294</v>
      </c>
      <c r="J1590" s="1">
        <v>44665</v>
      </c>
      <c r="K1590">
        <v>84</v>
      </c>
      <c r="L1590" t="s">
        <v>39</v>
      </c>
      <c r="N1590">
        <f t="shared" si="24"/>
        <v>0</v>
      </c>
    </row>
    <row r="1591" spans="1:14" x14ac:dyDescent="0.3">
      <c r="A1591">
        <v>1590</v>
      </c>
      <c r="B1591" t="s">
        <v>4714</v>
      </c>
      <c r="C1591" t="s">
        <v>3258</v>
      </c>
      <c r="D1591" t="s">
        <v>15</v>
      </c>
      <c r="E1591" t="s">
        <v>16</v>
      </c>
      <c r="F1591">
        <v>30</v>
      </c>
      <c r="G1591" t="s">
        <v>4715</v>
      </c>
      <c r="H1591" t="s">
        <v>2872</v>
      </c>
      <c r="I1591" t="s">
        <v>294</v>
      </c>
      <c r="J1591" s="1">
        <v>44824</v>
      </c>
      <c r="K1591">
        <v>30</v>
      </c>
      <c r="L1591" t="s">
        <v>54</v>
      </c>
      <c r="N1591">
        <f t="shared" si="24"/>
        <v>0</v>
      </c>
    </row>
    <row r="1592" spans="1:14" x14ac:dyDescent="0.3">
      <c r="A1592">
        <v>1591</v>
      </c>
      <c r="B1592" t="s">
        <v>4716</v>
      </c>
      <c r="C1592" t="s">
        <v>1273</v>
      </c>
      <c r="D1592" t="s">
        <v>41</v>
      </c>
      <c r="E1592" t="s">
        <v>16</v>
      </c>
      <c r="F1592">
        <v>90</v>
      </c>
      <c r="G1592" t="s">
        <v>4717</v>
      </c>
      <c r="H1592" t="s">
        <v>4718</v>
      </c>
      <c r="I1592" t="s">
        <v>32</v>
      </c>
      <c r="J1592" s="1">
        <v>44528</v>
      </c>
      <c r="K1592">
        <v>71</v>
      </c>
      <c r="L1592" t="s">
        <v>70</v>
      </c>
      <c r="N1592">
        <f t="shared" si="24"/>
        <v>0</v>
      </c>
    </row>
    <row r="1593" spans="1:14" x14ac:dyDescent="0.3">
      <c r="A1593">
        <v>1592</v>
      </c>
      <c r="B1593" t="s">
        <v>4719</v>
      </c>
      <c r="C1593" t="s">
        <v>3265</v>
      </c>
      <c r="D1593" t="s">
        <v>51</v>
      </c>
      <c r="E1593" t="s">
        <v>16</v>
      </c>
      <c r="F1593">
        <v>90</v>
      </c>
      <c r="G1593" t="s">
        <v>4720</v>
      </c>
      <c r="H1593" t="s">
        <v>927</v>
      </c>
      <c r="I1593" t="s">
        <v>129</v>
      </c>
      <c r="J1593" s="1">
        <v>44171</v>
      </c>
      <c r="K1593">
        <v>45</v>
      </c>
      <c r="L1593" t="s">
        <v>64</v>
      </c>
      <c r="N1593">
        <f t="shared" si="24"/>
        <v>0</v>
      </c>
    </row>
    <row r="1594" spans="1:14" x14ac:dyDescent="0.3">
      <c r="A1594">
        <v>1593</v>
      </c>
      <c r="B1594" t="s">
        <v>4721</v>
      </c>
      <c r="C1594" t="s">
        <v>4722</v>
      </c>
      <c r="D1594" t="s">
        <v>28</v>
      </c>
      <c r="E1594" t="s">
        <v>29</v>
      </c>
      <c r="F1594">
        <v>30</v>
      </c>
      <c r="G1594" t="s">
        <v>4723</v>
      </c>
      <c r="H1594" t="s">
        <v>1272</v>
      </c>
      <c r="I1594" t="s">
        <v>59</v>
      </c>
      <c r="J1594" s="1">
        <v>44528</v>
      </c>
      <c r="K1594">
        <v>65</v>
      </c>
      <c r="L1594" t="s">
        <v>159</v>
      </c>
      <c r="N1594">
        <f t="shared" si="24"/>
        <v>0</v>
      </c>
    </row>
    <row r="1595" spans="1:14" x14ac:dyDescent="0.3">
      <c r="A1595">
        <v>1594</v>
      </c>
      <c r="B1595" t="s">
        <v>4724</v>
      </c>
      <c r="C1595" t="s">
        <v>4725</v>
      </c>
      <c r="D1595" t="s">
        <v>28</v>
      </c>
      <c r="E1595" t="s">
        <v>29</v>
      </c>
      <c r="F1595">
        <v>30</v>
      </c>
      <c r="G1595" t="s">
        <v>4723</v>
      </c>
      <c r="H1595" t="s">
        <v>1647</v>
      </c>
      <c r="I1595" t="s">
        <v>554</v>
      </c>
      <c r="J1595" s="1">
        <v>44236</v>
      </c>
      <c r="K1595">
        <v>61</v>
      </c>
      <c r="L1595" t="s">
        <v>45</v>
      </c>
      <c r="N1595">
        <f t="shared" si="24"/>
        <v>0</v>
      </c>
    </row>
    <row r="1596" spans="1:14" x14ac:dyDescent="0.3">
      <c r="A1596">
        <v>1595</v>
      </c>
      <c r="B1596" t="s">
        <v>4726</v>
      </c>
      <c r="C1596" t="s">
        <v>4727</v>
      </c>
      <c r="D1596" t="s">
        <v>15</v>
      </c>
      <c r="E1596" t="s">
        <v>16</v>
      </c>
      <c r="F1596">
        <v>60</v>
      </c>
      <c r="G1596" t="s">
        <v>4728</v>
      </c>
      <c r="H1596" t="s">
        <v>4729</v>
      </c>
      <c r="I1596" t="s">
        <v>32</v>
      </c>
      <c r="J1596" s="1">
        <v>44559</v>
      </c>
      <c r="K1596">
        <v>30</v>
      </c>
      <c r="L1596" t="s">
        <v>70</v>
      </c>
      <c r="N1596">
        <f t="shared" si="24"/>
        <v>0</v>
      </c>
    </row>
    <row r="1597" spans="1:14" x14ac:dyDescent="0.3">
      <c r="A1597">
        <v>1596</v>
      </c>
      <c r="B1597" t="s">
        <v>4730</v>
      </c>
      <c r="C1597" t="s">
        <v>4490</v>
      </c>
      <c r="D1597" t="s">
        <v>41</v>
      </c>
      <c r="E1597" t="s">
        <v>16</v>
      </c>
      <c r="F1597">
        <v>90</v>
      </c>
      <c r="G1597" t="s">
        <v>4731</v>
      </c>
      <c r="H1597" t="s">
        <v>2753</v>
      </c>
      <c r="I1597" t="s">
        <v>124</v>
      </c>
      <c r="J1597" s="1">
        <v>44123</v>
      </c>
      <c r="K1597">
        <v>62</v>
      </c>
      <c r="L1597" t="s">
        <v>101</v>
      </c>
      <c r="N1597">
        <f t="shared" si="24"/>
        <v>0</v>
      </c>
    </row>
    <row r="1598" spans="1:14" x14ac:dyDescent="0.3">
      <c r="A1598">
        <v>1597</v>
      </c>
      <c r="B1598" t="s">
        <v>3515</v>
      </c>
      <c r="C1598" t="s">
        <v>4732</v>
      </c>
      <c r="D1598" t="s">
        <v>28</v>
      </c>
      <c r="E1598" t="s">
        <v>29</v>
      </c>
      <c r="F1598">
        <v>90</v>
      </c>
      <c r="G1598" t="s">
        <v>4733</v>
      </c>
      <c r="H1598" t="s">
        <v>714</v>
      </c>
      <c r="I1598" t="s">
        <v>38</v>
      </c>
      <c r="J1598" s="1">
        <v>44231</v>
      </c>
      <c r="K1598">
        <v>92</v>
      </c>
      <c r="L1598" t="s">
        <v>33</v>
      </c>
      <c r="N1598">
        <f t="shared" si="24"/>
        <v>0</v>
      </c>
    </row>
    <row r="1599" spans="1:14" x14ac:dyDescent="0.3">
      <c r="A1599">
        <v>1598</v>
      </c>
      <c r="B1599" t="s">
        <v>4734</v>
      </c>
      <c r="C1599" t="s">
        <v>2697</v>
      </c>
      <c r="D1599" t="s">
        <v>51</v>
      </c>
      <c r="E1599" t="s">
        <v>16</v>
      </c>
      <c r="F1599">
        <v>30</v>
      </c>
      <c r="G1599" t="s">
        <v>4735</v>
      </c>
      <c r="H1599" t="s">
        <v>1872</v>
      </c>
      <c r="I1599" t="s">
        <v>124</v>
      </c>
      <c r="J1599" s="1">
        <v>44891</v>
      </c>
      <c r="K1599">
        <v>100</v>
      </c>
      <c r="L1599" t="s">
        <v>80</v>
      </c>
      <c r="N1599">
        <f t="shared" si="24"/>
        <v>0</v>
      </c>
    </row>
    <row r="1600" spans="1:14" x14ac:dyDescent="0.3">
      <c r="A1600">
        <v>1599</v>
      </c>
      <c r="B1600" t="s">
        <v>492</v>
      </c>
      <c r="C1600" t="s">
        <v>2030</v>
      </c>
      <c r="D1600" t="s">
        <v>28</v>
      </c>
      <c r="E1600" t="s">
        <v>29</v>
      </c>
      <c r="F1600">
        <v>90</v>
      </c>
      <c r="G1600" t="s">
        <v>4735</v>
      </c>
      <c r="H1600" t="s">
        <v>716</v>
      </c>
      <c r="I1600" t="s">
        <v>32</v>
      </c>
      <c r="J1600" s="1">
        <v>44198</v>
      </c>
      <c r="K1600">
        <v>93</v>
      </c>
      <c r="L1600" t="s">
        <v>159</v>
      </c>
      <c r="N1600">
        <f t="shared" si="24"/>
        <v>0</v>
      </c>
    </row>
    <row r="1601" spans="1:14" x14ac:dyDescent="0.3">
      <c r="A1601">
        <v>1600</v>
      </c>
      <c r="B1601" t="s">
        <v>665</v>
      </c>
      <c r="C1601" t="s">
        <v>2941</v>
      </c>
      <c r="D1601" t="s">
        <v>28</v>
      </c>
      <c r="E1601" t="s">
        <v>29</v>
      </c>
      <c r="F1601">
        <v>90</v>
      </c>
      <c r="G1601" t="s">
        <v>4736</v>
      </c>
      <c r="H1601" t="s">
        <v>2559</v>
      </c>
      <c r="I1601" t="s">
        <v>124</v>
      </c>
      <c r="J1601" s="1">
        <v>44724</v>
      </c>
      <c r="K1601">
        <v>81</v>
      </c>
      <c r="L1601" t="s">
        <v>64</v>
      </c>
      <c r="N1601">
        <f t="shared" si="24"/>
        <v>0</v>
      </c>
    </row>
    <row r="1602" spans="1:14" x14ac:dyDescent="0.3">
      <c r="A1602">
        <v>1601</v>
      </c>
      <c r="B1602" t="s">
        <v>4737</v>
      </c>
      <c r="C1602" t="s">
        <v>3022</v>
      </c>
      <c r="D1602" t="s">
        <v>28</v>
      </c>
      <c r="E1602" t="s">
        <v>29</v>
      </c>
      <c r="F1602">
        <v>30</v>
      </c>
      <c r="G1602" t="s">
        <v>4738</v>
      </c>
      <c r="H1602" t="s">
        <v>4739</v>
      </c>
      <c r="I1602" t="s">
        <v>59</v>
      </c>
      <c r="J1602" s="1">
        <v>44002</v>
      </c>
      <c r="K1602">
        <v>47</v>
      </c>
      <c r="L1602" t="s">
        <v>20</v>
      </c>
      <c r="N1602">
        <f t="shared" ref="N1602:N1665" si="25">COUNTBLANK(A1602:L1602)</f>
        <v>0</v>
      </c>
    </row>
    <row r="1603" spans="1:14" x14ac:dyDescent="0.3">
      <c r="A1603">
        <v>1602</v>
      </c>
      <c r="B1603" t="s">
        <v>4740</v>
      </c>
      <c r="C1603" t="s">
        <v>3253</v>
      </c>
      <c r="D1603" t="s">
        <v>15</v>
      </c>
      <c r="E1603" t="s">
        <v>16</v>
      </c>
      <c r="F1603">
        <v>60</v>
      </c>
      <c r="G1603" t="s">
        <v>4741</v>
      </c>
      <c r="H1603" t="s">
        <v>3197</v>
      </c>
      <c r="I1603" t="s">
        <v>32</v>
      </c>
      <c r="J1603" s="1">
        <v>44773</v>
      </c>
      <c r="K1603">
        <v>28</v>
      </c>
      <c r="L1603" t="s">
        <v>54</v>
      </c>
      <c r="N1603">
        <f t="shared" si="25"/>
        <v>0</v>
      </c>
    </row>
    <row r="1604" spans="1:14" x14ac:dyDescent="0.3">
      <c r="A1604">
        <v>1603</v>
      </c>
      <c r="B1604" t="s">
        <v>4742</v>
      </c>
      <c r="C1604" t="s">
        <v>4743</v>
      </c>
      <c r="D1604" t="s">
        <v>15</v>
      </c>
      <c r="E1604" t="s">
        <v>16</v>
      </c>
      <c r="F1604">
        <v>60</v>
      </c>
      <c r="G1604" t="s">
        <v>4744</v>
      </c>
      <c r="H1604" t="s">
        <v>4386</v>
      </c>
      <c r="I1604" t="s">
        <v>32</v>
      </c>
      <c r="J1604" s="1">
        <v>44025</v>
      </c>
      <c r="K1604">
        <v>8</v>
      </c>
      <c r="L1604" t="s">
        <v>64</v>
      </c>
      <c r="N1604">
        <f t="shared" si="25"/>
        <v>0</v>
      </c>
    </row>
    <row r="1605" spans="1:14" x14ac:dyDescent="0.3">
      <c r="A1605">
        <v>1604</v>
      </c>
      <c r="B1605" t="s">
        <v>3607</v>
      </c>
      <c r="C1605" t="s">
        <v>2806</v>
      </c>
      <c r="D1605" t="s">
        <v>28</v>
      </c>
      <c r="E1605" t="s">
        <v>29</v>
      </c>
      <c r="F1605">
        <v>30</v>
      </c>
      <c r="G1605" t="s">
        <v>4745</v>
      </c>
      <c r="H1605" t="s">
        <v>429</v>
      </c>
      <c r="I1605" t="s">
        <v>32</v>
      </c>
      <c r="J1605" s="1">
        <v>43976</v>
      </c>
      <c r="K1605">
        <v>20</v>
      </c>
      <c r="L1605" t="s">
        <v>39</v>
      </c>
      <c r="N1605">
        <f t="shared" si="25"/>
        <v>0</v>
      </c>
    </row>
    <row r="1606" spans="1:14" x14ac:dyDescent="0.3">
      <c r="A1606">
        <v>1605</v>
      </c>
      <c r="B1606" t="s">
        <v>2206</v>
      </c>
      <c r="C1606" t="s">
        <v>4083</v>
      </c>
      <c r="D1606" t="s">
        <v>28</v>
      </c>
      <c r="E1606" t="s">
        <v>29</v>
      </c>
      <c r="F1606">
        <v>30</v>
      </c>
      <c r="G1606" t="s">
        <v>4746</v>
      </c>
      <c r="H1606" t="s">
        <v>2703</v>
      </c>
      <c r="I1606" t="s">
        <v>32</v>
      </c>
      <c r="J1606" s="1">
        <v>44608</v>
      </c>
      <c r="K1606">
        <v>80</v>
      </c>
      <c r="L1606" t="s">
        <v>64</v>
      </c>
      <c r="N1606">
        <f t="shared" si="25"/>
        <v>0</v>
      </c>
    </row>
    <row r="1607" spans="1:14" x14ac:dyDescent="0.3">
      <c r="A1607">
        <v>1606</v>
      </c>
      <c r="B1607" t="s">
        <v>2540</v>
      </c>
      <c r="C1607" t="s">
        <v>3928</v>
      </c>
      <c r="D1607" t="s">
        <v>28</v>
      </c>
      <c r="E1607" t="s">
        <v>29</v>
      </c>
      <c r="F1607">
        <v>30</v>
      </c>
      <c r="G1607" t="s">
        <v>4747</v>
      </c>
      <c r="H1607" t="s">
        <v>4748</v>
      </c>
      <c r="I1607" t="s">
        <v>32</v>
      </c>
      <c r="J1607" s="1">
        <v>44029</v>
      </c>
      <c r="K1607">
        <v>2</v>
      </c>
      <c r="L1607" t="s">
        <v>33</v>
      </c>
      <c r="N1607">
        <f t="shared" si="25"/>
        <v>0</v>
      </c>
    </row>
    <row r="1608" spans="1:14" x14ac:dyDescent="0.3">
      <c r="A1608">
        <v>1607</v>
      </c>
      <c r="B1608" t="s">
        <v>4749</v>
      </c>
      <c r="C1608" t="s">
        <v>4750</v>
      </c>
      <c r="D1608" t="s">
        <v>51</v>
      </c>
      <c r="E1608" t="s">
        <v>16</v>
      </c>
      <c r="F1608">
        <v>30</v>
      </c>
      <c r="G1608" t="s">
        <v>4751</v>
      </c>
      <c r="H1608" t="s">
        <v>1694</v>
      </c>
      <c r="I1608" t="s">
        <v>32</v>
      </c>
      <c r="J1608" s="1">
        <v>44302</v>
      </c>
      <c r="K1608">
        <v>44</v>
      </c>
      <c r="L1608" t="s">
        <v>33</v>
      </c>
      <c r="N1608">
        <f t="shared" si="25"/>
        <v>0</v>
      </c>
    </row>
    <row r="1609" spans="1:14" x14ac:dyDescent="0.3">
      <c r="A1609">
        <v>1608</v>
      </c>
      <c r="B1609" t="s">
        <v>4752</v>
      </c>
      <c r="C1609" t="s">
        <v>4753</v>
      </c>
      <c r="D1609" t="s">
        <v>51</v>
      </c>
      <c r="E1609" t="s">
        <v>16</v>
      </c>
      <c r="F1609">
        <v>60</v>
      </c>
      <c r="G1609" t="s">
        <v>4754</v>
      </c>
      <c r="H1609" t="s">
        <v>3976</v>
      </c>
      <c r="I1609" t="s">
        <v>173</v>
      </c>
      <c r="J1609" s="1">
        <v>44031</v>
      </c>
      <c r="K1609">
        <v>7</v>
      </c>
      <c r="L1609" t="s">
        <v>64</v>
      </c>
      <c r="N1609">
        <f t="shared" si="25"/>
        <v>0</v>
      </c>
    </row>
    <row r="1610" spans="1:14" x14ac:dyDescent="0.3">
      <c r="A1610">
        <v>1609</v>
      </c>
      <c r="B1610" t="s">
        <v>4499</v>
      </c>
      <c r="C1610" t="s">
        <v>4755</v>
      </c>
      <c r="D1610" t="s">
        <v>28</v>
      </c>
      <c r="E1610" t="s">
        <v>29</v>
      </c>
      <c r="F1610">
        <v>30</v>
      </c>
      <c r="G1610" t="s">
        <v>4756</v>
      </c>
      <c r="H1610" t="s">
        <v>2341</v>
      </c>
      <c r="I1610" t="s">
        <v>2342</v>
      </c>
      <c r="J1610" s="1">
        <v>44859</v>
      </c>
      <c r="K1610">
        <v>97</v>
      </c>
      <c r="L1610" t="s">
        <v>20</v>
      </c>
      <c r="N1610">
        <f t="shared" si="25"/>
        <v>0</v>
      </c>
    </row>
    <row r="1611" spans="1:14" x14ac:dyDescent="0.3">
      <c r="A1611">
        <v>1610</v>
      </c>
      <c r="B1611" t="s">
        <v>4757</v>
      </c>
      <c r="C1611" t="s">
        <v>464</v>
      </c>
      <c r="D1611" t="s">
        <v>28</v>
      </c>
      <c r="E1611" t="s">
        <v>29</v>
      </c>
      <c r="F1611">
        <v>90</v>
      </c>
      <c r="G1611" t="s">
        <v>4758</v>
      </c>
      <c r="H1611" t="s">
        <v>195</v>
      </c>
      <c r="I1611" t="s">
        <v>187</v>
      </c>
      <c r="J1611" s="1">
        <v>44909</v>
      </c>
      <c r="K1611">
        <v>56</v>
      </c>
      <c r="L1611" t="s">
        <v>159</v>
      </c>
      <c r="N1611">
        <f t="shared" si="25"/>
        <v>0</v>
      </c>
    </row>
    <row r="1612" spans="1:14" x14ac:dyDescent="0.3">
      <c r="A1612">
        <v>1611</v>
      </c>
      <c r="B1612" t="s">
        <v>4759</v>
      </c>
      <c r="C1612" t="s">
        <v>3527</v>
      </c>
      <c r="D1612" t="s">
        <v>51</v>
      </c>
      <c r="E1612" t="s">
        <v>16</v>
      </c>
      <c r="F1612">
        <v>30</v>
      </c>
      <c r="G1612" t="s">
        <v>4758</v>
      </c>
      <c r="H1612" t="s">
        <v>4760</v>
      </c>
      <c r="I1612" t="s">
        <v>32</v>
      </c>
      <c r="J1612" s="1">
        <v>44438</v>
      </c>
      <c r="K1612">
        <v>62</v>
      </c>
      <c r="L1612" t="s">
        <v>39</v>
      </c>
      <c r="N1612">
        <f t="shared" si="25"/>
        <v>0</v>
      </c>
    </row>
    <row r="1613" spans="1:14" x14ac:dyDescent="0.3">
      <c r="A1613">
        <v>1612</v>
      </c>
      <c r="B1613" t="s">
        <v>4761</v>
      </c>
      <c r="C1613" t="s">
        <v>4762</v>
      </c>
      <c r="D1613" t="s">
        <v>15</v>
      </c>
      <c r="E1613" t="s">
        <v>16</v>
      </c>
      <c r="F1613">
        <v>90</v>
      </c>
      <c r="G1613" t="s">
        <v>4763</v>
      </c>
      <c r="H1613" t="s">
        <v>1034</v>
      </c>
      <c r="I1613" t="s">
        <v>1035</v>
      </c>
      <c r="J1613" s="1">
        <v>44911</v>
      </c>
      <c r="K1613">
        <v>42</v>
      </c>
      <c r="L1613" t="s">
        <v>64</v>
      </c>
      <c r="N1613">
        <f t="shared" si="25"/>
        <v>0</v>
      </c>
    </row>
    <row r="1614" spans="1:14" x14ac:dyDescent="0.3">
      <c r="A1614">
        <v>1613</v>
      </c>
      <c r="B1614" t="s">
        <v>304</v>
      </c>
      <c r="C1614" t="s">
        <v>1175</v>
      </c>
      <c r="D1614" t="s">
        <v>15</v>
      </c>
      <c r="E1614" t="s">
        <v>16</v>
      </c>
      <c r="F1614">
        <v>90</v>
      </c>
      <c r="G1614" t="s">
        <v>4764</v>
      </c>
      <c r="H1614" t="s">
        <v>3466</v>
      </c>
      <c r="I1614" t="s">
        <v>32</v>
      </c>
      <c r="J1614" s="1">
        <v>44860</v>
      </c>
      <c r="K1614">
        <v>45</v>
      </c>
      <c r="L1614" t="s">
        <v>20</v>
      </c>
      <c r="N1614">
        <f t="shared" si="25"/>
        <v>0</v>
      </c>
    </row>
    <row r="1615" spans="1:14" x14ac:dyDescent="0.3">
      <c r="A1615">
        <v>1614</v>
      </c>
      <c r="B1615" t="s">
        <v>4765</v>
      </c>
      <c r="C1615" t="s">
        <v>4766</v>
      </c>
      <c r="D1615" t="s">
        <v>15</v>
      </c>
      <c r="E1615" t="s">
        <v>16</v>
      </c>
      <c r="F1615">
        <v>90</v>
      </c>
      <c r="G1615" t="s">
        <v>4767</v>
      </c>
      <c r="H1615" t="s">
        <v>1018</v>
      </c>
      <c r="I1615" t="s">
        <v>294</v>
      </c>
      <c r="J1615" s="1">
        <v>44123</v>
      </c>
      <c r="K1615">
        <v>60</v>
      </c>
      <c r="L1615" t="s">
        <v>33</v>
      </c>
      <c r="N1615">
        <f t="shared" si="25"/>
        <v>0</v>
      </c>
    </row>
    <row r="1616" spans="1:14" x14ac:dyDescent="0.3">
      <c r="A1616">
        <v>1615</v>
      </c>
      <c r="B1616" t="s">
        <v>4768</v>
      </c>
      <c r="C1616" t="s">
        <v>1918</v>
      </c>
      <c r="D1616" t="s">
        <v>28</v>
      </c>
      <c r="E1616" t="s">
        <v>29</v>
      </c>
      <c r="F1616">
        <v>60</v>
      </c>
      <c r="G1616" t="s">
        <v>4769</v>
      </c>
      <c r="H1616" t="s">
        <v>4770</v>
      </c>
      <c r="I1616" t="s">
        <v>294</v>
      </c>
      <c r="J1616" s="1">
        <v>43964</v>
      </c>
      <c r="K1616">
        <v>36</v>
      </c>
      <c r="L1616" t="s">
        <v>70</v>
      </c>
      <c r="N1616">
        <f t="shared" si="25"/>
        <v>0</v>
      </c>
    </row>
    <row r="1617" spans="1:14" x14ac:dyDescent="0.3">
      <c r="A1617">
        <v>1616</v>
      </c>
      <c r="B1617" t="s">
        <v>4771</v>
      </c>
      <c r="C1617" t="s">
        <v>672</v>
      </c>
      <c r="D1617" t="s">
        <v>28</v>
      </c>
      <c r="E1617" t="s">
        <v>29</v>
      </c>
      <c r="F1617">
        <v>30</v>
      </c>
      <c r="G1617" t="s">
        <v>4769</v>
      </c>
      <c r="H1617" t="s">
        <v>917</v>
      </c>
      <c r="I1617" t="s">
        <v>32</v>
      </c>
      <c r="J1617" s="1">
        <v>44103</v>
      </c>
      <c r="K1617">
        <v>30</v>
      </c>
      <c r="L1617" t="s">
        <v>39</v>
      </c>
      <c r="N1617">
        <f t="shared" si="25"/>
        <v>0</v>
      </c>
    </row>
    <row r="1618" spans="1:14" x14ac:dyDescent="0.3">
      <c r="A1618">
        <v>1617</v>
      </c>
      <c r="B1618" t="s">
        <v>4772</v>
      </c>
      <c r="C1618" t="s">
        <v>2246</v>
      </c>
      <c r="D1618" t="s">
        <v>41</v>
      </c>
      <c r="E1618" t="s">
        <v>16</v>
      </c>
      <c r="F1618">
        <v>90</v>
      </c>
      <c r="G1618" t="s">
        <v>4773</v>
      </c>
      <c r="H1618" t="s">
        <v>530</v>
      </c>
      <c r="I1618" t="s">
        <v>124</v>
      </c>
      <c r="J1618" s="1">
        <v>43877</v>
      </c>
      <c r="K1618">
        <v>19</v>
      </c>
      <c r="L1618" t="s">
        <v>70</v>
      </c>
      <c r="N1618">
        <f t="shared" si="25"/>
        <v>0</v>
      </c>
    </row>
    <row r="1619" spans="1:14" x14ac:dyDescent="0.3">
      <c r="A1619">
        <v>1618</v>
      </c>
      <c r="B1619" t="s">
        <v>3572</v>
      </c>
      <c r="C1619" t="s">
        <v>76</v>
      </c>
      <c r="D1619" t="s">
        <v>28</v>
      </c>
      <c r="E1619" t="s">
        <v>29</v>
      </c>
      <c r="F1619">
        <v>30</v>
      </c>
      <c r="G1619" t="s">
        <v>4773</v>
      </c>
      <c r="H1619" t="s">
        <v>1042</v>
      </c>
      <c r="I1619" t="s">
        <v>32</v>
      </c>
      <c r="J1619" s="1">
        <v>44472</v>
      </c>
      <c r="K1619">
        <v>79</v>
      </c>
      <c r="L1619" t="s">
        <v>39</v>
      </c>
      <c r="N1619">
        <f t="shared" si="25"/>
        <v>0</v>
      </c>
    </row>
    <row r="1620" spans="1:14" x14ac:dyDescent="0.3">
      <c r="A1620">
        <v>1619</v>
      </c>
      <c r="B1620" t="s">
        <v>3013</v>
      </c>
      <c r="C1620" t="s">
        <v>644</v>
      </c>
      <c r="D1620" t="s">
        <v>51</v>
      </c>
      <c r="E1620" t="s">
        <v>16</v>
      </c>
      <c r="F1620">
        <v>30</v>
      </c>
      <c r="G1620" t="s">
        <v>4774</v>
      </c>
      <c r="H1620" t="s">
        <v>4683</v>
      </c>
      <c r="I1620" t="s">
        <v>178</v>
      </c>
      <c r="J1620" s="1">
        <v>44200</v>
      </c>
      <c r="K1620">
        <v>84</v>
      </c>
      <c r="L1620" t="s">
        <v>39</v>
      </c>
      <c r="N1620">
        <f t="shared" si="25"/>
        <v>0</v>
      </c>
    </row>
    <row r="1621" spans="1:14" x14ac:dyDescent="0.3">
      <c r="A1621">
        <v>1620</v>
      </c>
      <c r="B1621" t="s">
        <v>4775</v>
      </c>
      <c r="C1621" t="s">
        <v>3913</v>
      </c>
      <c r="D1621" t="s">
        <v>28</v>
      </c>
      <c r="E1621" t="s">
        <v>29</v>
      </c>
      <c r="F1621">
        <v>90</v>
      </c>
      <c r="G1621" t="s">
        <v>4776</v>
      </c>
      <c r="H1621" t="s">
        <v>1761</v>
      </c>
      <c r="I1621" t="s">
        <v>38</v>
      </c>
      <c r="J1621" s="1">
        <v>44274</v>
      </c>
      <c r="K1621">
        <v>74</v>
      </c>
      <c r="L1621" t="s">
        <v>70</v>
      </c>
      <c r="N1621">
        <f t="shared" si="25"/>
        <v>0</v>
      </c>
    </row>
    <row r="1622" spans="1:14" x14ac:dyDescent="0.3">
      <c r="A1622">
        <v>1621</v>
      </c>
      <c r="B1622" t="s">
        <v>641</v>
      </c>
      <c r="C1622" t="s">
        <v>4777</v>
      </c>
      <c r="D1622" t="s">
        <v>28</v>
      </c>
      <c r="E1622" t="s">
        <v>29</v>
      </c>
      <c r="F1622">
        <v>60</v>
      </c>
      <c r="G1622" t="s">
        <v>4778</v>
      </c>
      <c r="H1622" t="s">
        <v>4779</v>
      </c>
      <c r="I1622" t="s">
        <v>686</v>
      </c>
      <c r="J1622" s="1">
        <v>44726</v>
      </c>
      <c r="K1622">
        <v>45</v>
      </c>
      <c r="L1622" t="s">
        <v>80</v>
      </c>
      <c r="N1622">
        <f t="shared" si="25"/>
        <v>0</v>
      </c>
    </row>
    <row r="1623" spans="1:14" x14ac:dyDescent="0.3">
      <c r="A1623">
        <v>1622</v>
      </c>
      <c r="B1623" t="s">
        <v>4780</v>
      </c>
      <c r="C1623" t="s">
        <v>112</v>
      </c>
      <c r="D1623" t="s">
        <v>28</v>
      </c>
      <c r="E1623" t="s">
        <v>29</v>
      </c>
      <c r="F1623">
        <v>30</v>
      </c>
      <c r="G1623" t="s">
        <v>4781</v>
      </c>
      <c r="H1623" t="s">
        <v>3730</v>
      </c>
      <c r="I1623" t="s">
        <v>32</v>
      </c>
      <c r="J1623" s="1">
        <v>43969</v>
      </c>
      <c r="K1623">
        <v>51</v>
      </c>
      <c r="L1623" t="s">
        <v>159</v>
      </c>
      <c r="N1623">
        <f t="shared" si="25"/>
        <v>0</v>
      </c>
    </row>
    <row r="1624" spans="1:14" x14ac:dyDescent="0.3">
      <c r="A1624">
        <v>1623</v>
      </c>
      <c r="B1624" t="s">
        <v>2571</v>
      </c>
      <c r="C1624" t="s">
        <v>4782</v>
      </c>
      <c r="D1624" t="s">
        <v>28</v>
      </c>
      <c r="E1624" t="s">
        <v>29</v>
      </c>
      <c r="F1624">
        <v>30</v>
      </c>
      <c r="G1624" t="s">
        <v>4783</v>
      </c>
      <c r="H1624" t="s">
        <v>1772</v>
      </c>
      <c r="I1624" t="s">
        <v>178</v>
      </c>
      <c r="J1624" s="1">
        <v>44022</v>
      </c>
      <c r="K1624">
        <v>75</v>
      </c>
      <c r="L1624" t="s">
        <v>39</v>
      </c>
      <c r="N1624">
        <f t="shared" si="25"/>
        <v>0</v>
      </c>
    </row>
    <row r="1625" spans="1:14" x14ac:dyDescent="0.3">
      <c r="A1625">
        <v>1624</v>
      </c>
      <c r="B1625" t="s">
        <v>2523</v>
      </c>
      <c r="C1625" t="s">
        <v>597</v>
      </c>
      <c r="D1625" t="s">
        <v>28</v>
      </c>
      <c r="E1625" t="s">
        <v>29</v>
      </c>
      <c r="F1625">
        <v>90</v>
      </c>
      <c r="G1625" t="s">
        <v>4784</v>
      </c>
      <c r="H1625" t="s">
        <v>2498</v>
      </c>
      <c r="I1625" t="s">
        <v>913</v>
      </c>
      <c r="J1625" s="1">
        <v>44856</v>
      </c>
      <c r="K1625">
        <v>94</v>
      </c>
      <c r="L1625" t="s">
        <v>159</v>
      </c>
      <c r="N1625">
        <f t="shared" si="25"/>
        <v>0</v>
      </c>
    </row>
    <row r="1626" spans="1:14" x14ac:dyDescent="0.3">
      <c r="A1626">
        <v>1625</v>
      </c>
      <c r="B1626" t="s">
        <v>4499</v>
      </c>
      <c r="C1626" t="s">
        <v>2809</v>
      </c>
      <c r="D1626" t="s">
        <v>28</v>
      </c>
      <c r="E1626" t="s">
        <v>29</v>
      </c>
      <c r="F1626">
        <v>30</v>
      </c>
      <c r="G1626" t="s">
        <v>4785</v>
      </c>
      <c r="H1626" t="s">
        <v>1587</v>
      </c>
      <c r="I1626" t="s">
        <v>32</v>
      </c>
      <c r="J1626" s="1">
        <v>43857</v>
      </c>
      <c r="K1626">
        <v>17</v>
      </c>
      <c r="L1626" t="s">
        <v>64</v>
      </c>
      <c r="N1626">
        <f t="shared" si="25"/>
        <v>0</v>
      </c>
    </row>
    <row r="1627" spans="1:14" x14ac:dyDescent="0.3">
      <c r="A1627">
        <v>1626</v>
      </c>
      <c r="B1627" t="s">
        <v>1700</v>
      </c>
      <c r="C1627" t="s">
        <v>4786</v>
      </c>
      <c r="D1627" t="s">
        <v>117</v>
      </c>
      <c r="E1627" t="s">
        <v>29</v>
      </c>
      <c r="F1627">
        <v>90</v>
      </c>
      <c r="G1627" t="s">
        <v>4787</v>
      </c>
      <c r="H1627" t="s">
        <v>4182</v>
      </c>
      <c r="I1627" t="s">
        <v>32</v>
      </c>
      <c r="J1627" s="1">
        <v>44877</v>
      </c>
      <c r="K1627">
        <v>67</v>
      </c>
      <c r="L1627" t="s">
        <v>39</v>
      </c>
      <c r="N1627">
        <f t="shared" si="25"/>
        <v>0</v>
      </c>
    </row>
    <row r="1628" spans="1:14" x14ac:dyDescent="0.3">
      <c r="A1628">
        <v>1627</v>
      </c>
      <c r="B1628" t="s">
        <v>2142</v>
      </c>
      <c r="C1628" t="s">
        <v>1641</v>
      </c>
      <c r="D1628" t="s">
        <v>28</v>
      </c>
      <c r="E1628" t="s">
        <v>29</v>
      </c>
      <c r="F1628">
        <v>90</v>
      </c>
      <c r="G1628" t="s">
        <v>4788</v>
      </c>
      <c r="H1628" t="s">
        <v>2791</v>
      </c>
      <c r="I1628" t="s">
        <v>178</v>
      </c>
      <c r="J1628" s="1">
        <v>44672</v>
      </c>
      <c r="K1628">
        <v>57</v>
      </c>
      <c r="L1628" t="s">
        <v>159</v>
      </c>
      <c r="N1628">
        <f t="shared" si="25"/>
        <v>0</v>
      </c>
    </row>
    <row r="1629" spans="1:14" x14ac:dyDescent="0.3">
      <c r="A1629">
        <v>1628</v>
      </c>
      <c r="B1629" t="s">
        <v>4789</v>
      </c>
      <c r="C1629" t="s">
        <v>4790</v>
      </c>
      <c r="D1629" t="s">
        <v>41</v>
      </c>
      <c r="E1629" t="s">
        <v>16</v>
      </c>
      <c r="F1629">
        <v>90</v>
      </c>
      <c r="G1629" t="s">
        <v>4791</v>
      </c>
      <c r="H1629" t="s">
        <v>1948</v>
      </c>
      <c r="I1629" t="s">
        <v>25</v>
      </c>
      <c r="J1629" s="1">
        <v>44851</v>
      </c>
      <c r="K1629">
        <v>91</v>
      </c>
      <c r="L1629" t="s">
        <v>54</v>
      </c>
      <c r="N1629">
        <f t="shared" si="25"/>
        <v>0</v>
      </c>
    </row>
    <row r="1630" spans="1:14" x14ac:dyDescent="0.3">
      <c r="A1630">
        <v>1629</v>
      </c>
      <c r="B1630" t="s">
        <v>2701</v>
      </c>
      <c r="C1630" t="s">
        <v>4792</v>
      </c>
      <c r="D1630" t="s">
        <v>28</v>
      </c>
      <c r="E1630" t="s">
        <v>29</v>
      </c>
      <c r="F1630">
        <v>60</v>
      </c>
      <c r="G1630" t="s">
        <v>4793</v>
      </c>
      <c r="H1630" t="s">
        <v>4794</v>
      </c>
      <c r="I1630" t="s">
        <v>32</v>
      </c>
      <c r="J1630" s="1">
        <v>44221</v>
      </c>
      <c r="K1630">
        <v>85</v>
      </c>
      <c r="L1630" t="s">
        <v>70</v>
      </c>
      <c r="N1630">
        <f t="shared" si="25"/>
        <v>0</v>
      </c>
    </row>
    <row r="1631" spans="1:14" x14ac:dyDescent="0.3">
      <c r="A1631">
        <v>1630</v>
      </c>
      <c r="B1631" t="s">
        <v>4247</v>
      </c>
      <c r="C1631" t="s">
        <v>4795</v>
      </c>
      <c r="D1631" t="s">
        <v>41</v>
      </c>
      <c r="E1631" t="s">
        <v>16</v>
      </c>
      <c r="F1631">
        <v>60</v>
      </c>
      <c r="G1631" t="s">
        <v>4796</v>
      </c>
      <c r="H1631" t="s">
        <v>3793</v>
      </c>
      <c r="I1631" t="s">
        <v>173</v>
      </c>
      <c r="J1631" s="1">
        <v>43896</v>
      </c>
      <c r="K1631">
        <v>68</v>
      </c>
      <c r="L1631" t="s">
        <v>33</v>
      </c>
      <c r="N1631">
        <f t="shared" si="25"/>
        <v>0</v>
      </c>
    </row>
    <row r="1632" spans="1:14" x14ac:dyDescent="0.3">
      <c r="A1632">
        <v>1631</v>
      </c>
      <c r="B1632" t="s">
        <v>1399</v>
      </c>
      <c r="C1632" t="s">
        <v>4797</v>
      </c>
      <c r="D1632" t="s">
        <v>28</v>
      </c>
      <c r="E1632" t="s">
        <v>29</v>
      </c>
      <c r="F1632">
        <v>60</v>
      </c>
      <c r="G1632" t="s">
        <v>4798</v>
      </c>
      <c r="H1632" t="s">
        <v>4799</v>
      </c>
      <c r="I1632" t="s">
        <v>25</v>
      </c>
      <c r="J1632" s="1">
        <v>44374</v>
      </c>
      <c r="K1632">
        <v>15</v>
      </c>
      <c r="L1632" t="s">
        <v>159</v>
      </c>
      <c r="N1632">
        <f t="shared" si="25"/>
        <v>0</v>
      </c>
    </row>
    <row r="1633" spans="1:14" x14ac:dyDescent="0.3">
      <c r="A1633">
        <v>1632</v>
      </c>
      <c r="B1633" t="s">
        <v>4800</v>
      </c>
      <c r="C1633" t="s">
        <v>961</v>
      </c>
      <c r="D1633" t="s">
        <v>15</v>
      </c>
      <c r="E1633" t="s">
        <v>16</v>
      </c>
      <c r="F1633">
        <v>60</v>
      </c>
      <c r="G1633" t="s">
        <v>4801</v>
      </c>
      <c r="H1633" t="s">
        <v>3126</v>
      </c>
      <c r="I1633" t="s">
        <v>32</v>
      </c>
      <c r="J1633" s="1">
        <v>44102</v>
      </c>
      <c r="K1633">
        <v>18</v>
      </c>
      <c r="L1633" t="s">
        <v>159</v>
      </c>
      <c r="N1633">
        <f t="shared" si="25"/>
        <v>0</v>
      </c>
    </row>
    <row r="1634" spans="1:14" x14ac:dyDescent="0.3">
      <c r="A1634" s="2">
        <v>1633</v>
      </c>
      <c r="B1634" s="2" t="s">
        <v>4802</v>
      </c>
      <c r="C1634" s="2" t="s">
        <v>4803</v>
      </c>
      <c r="D1634" s="2" t="s">
        <v>15</v>
      </c>
      <c r="E1634" s="2" t="s">
        <v>16</v>
      </c>
      <c r="F1634" s="2">
        <v>30</v>
      </c>
      <c r="G1634" s="2" t="s">
        <v>4804</v>
      </c>
      <c r="H1634" s="2"/>
      <c r="I1634" s="2" t="s">
        <v>366</v>
      </c>
      <c r="J1634" s="3">
        <v>43955</v>
      </c>
      <c r="K1634" s="2">
        <v>85</v>
      </c>
      <c r="L1634" s="2" t="s">
        <v>64</v>
      </c>
      <c r="M1634" s="2"/>
      <c r="N1634" s="2">
        <f t="shared" si="25"/>
        <v>1</v>
      </c>
    </row>
    <row r="1635" spans="1:14" x14ac:dyDescent="0.3">
      <c r="A1635">
        <v>1634</v>
      </c>
      <c r="B1635" t="s">
        <v>4805</v>
      </c>
      <c r="C1635" t="s">
        <v>1786</v>
      </c>
      <c r="D1635" t="s">
        <v>28</v>
      </c>
      <c r="E1635" t="s">
        <v>29</v>
      </c>
      <c r="F1635">
        <v>30</v>
      </c>
      <c r="G1635" t="s">
        <v>4806</v>
      </c>
      <c r="H1635" t="s">
        <v>4807</v>
      </c>
      <c r="I1635" t="s">
        <v>32</v>
      </c>
      <c r="J1635" s="1">
        <v>44793</v>
      </c>
      <c r="K1635">
        <v>14</v>
      </c>
      <c r="L1635" t="s">
        <v>101</v>
      </c>
      <c r="N1635">
        <f t="shared" si="25"/>
        <v>0</v>
      </c>
    </row>
    <row r="1636" spans="1:14" x14ac:dyDescent="0.3">
      <c r="A1636">
        <v>1635</v>
      </c>
      <c r="B1636" t="s">
        <v>4808</v>
      </c>
      <c r="C1636" t="s">
        <v>4005</v>
      </c>
      <c r="D1636" t="s">
        <v>15</v>
      </c>
      <c r="E1636" t="s">
        <v>16</v>
      </c>
      <c r="F1636">
        <v>90</v>
      </c>
      <c r="G1636" t="s">
        <v>4806</v>
      </c>
      <c r="H1636" t="s">
        <v>487</v>
      </c>
      <c r="I1636" t="s">
        <v>32</v>
      </c>
      <c r="J1636" s="1">
        <v>44028</v>
      </c>
      <c r="K1636">
        <v>8</v>
      </c>
      <c r="L1636" t="s">
        <v>45</v>
      </c>
      <c r="N1636">
        <f t="shared" si="25"/>
        <v>0</v>
      </c>
    </row>
    <row r="1637" spans="1:14" x14ac:dyDescent="0.3">
      <c r="A1637">
        <v>1636</v>
      </c>
      <c r="B1637" t="s">
        <v>4809</v>
      </c>
      <c r="C1637" t="s">
        <v>564</v>
      </c>
      <c r="D1637" t="s">
        <v>51</v>
      </c>
      <c r="E1637" t="s">
        <v>16</v>
      </c>
      <c r="F1637">
        <v>90</v>
      </c>
      <c r="G1637" t="s">
        <v>4810</v>
      </c>
      <c r="H1637" t="s">
        <v>2163</v>
      </c>
      <c r="I1637" t="s">
        <v>1824</v>
      </c>
      <c r="J1637" s="1">
        <v>44660</v>
      </c>
      <c r="K1637">
        <v>12</v>
      </c>
      <c r="L1637" t="s">
        <v>33</v>
      </c>
      <c r="N1637">
        <f t="shared" si="25"/>
        <v>0</v>
      </c>
    </row>
    <row r="1638" spans="1:14" x14ac:dyDescent="0.3">
      <c r="A1638">
        <v>1637</v>
      </c>
      <c r="B1638" t="s">
        <v>1009</v>
      </c>
      <c r="C1638" t="s">
        <v>4811</v>
      </c>
      <c r="D1638" t="s">
        <v>28</v>
      </c>
      <c r="E1638" t="s">
        <v>29</v>
      </c>
      <c r="F1638">
        <v>30</v>
      </c>
      <c r="G1638" t="s">
        <v>4812</v>
      </c>
      <c r="H1638" t="s">
        <v>1426</v>
      </c>
      <c r="I1638" t="s">
        <v>32</v>
      </c>
      <c r="J1638" s="1">
        <v>44385</v>
      </c>
      <c r="K1638">
        <v>25</v>
      </c>
      <c r="L1638" t="s">
        <v>159</v>
      </c>
      <c r="N1638">
        <f t="shared" si="25"/>
        <v>0</v>
      </c>
    </row>
    <row r="1639" spans="1:14" x14ac:dyDescent="0.3">
      <c r="A1639">
        <v>1638</v>
      </c>
      <c r="B1639" t="s">
        <v>4094</v>
      </c>
      <c r="C1639" t="s">
        <v>4813</v>
      </c>
      <c r="D1639" t="s">
        <v>28</v>
      </c>
      <c r="E1639" t="s">
        <v>29</v>
      </c>
      <c r="F1639">
        <v>30</v>
      </c>
      <c r="G1639" t="s">
        <v>4814</v>
      </c>
      <c r="H1639" t="s">
        <v>1764</v>
      </c>
      <c r="I1639" t="s">
        <v>124</v>
      </c>
      <c r="J1639" s="1">
        <v>44084</v>
      </c>
      <c r="K1639">
        <v>27</v>
      </c>
      <c r="L1639" t="s">
        <v>70</v>
      </c>
      <c r="N1639">
        <f t="shared" si="25"/>
        <v>0</v>
      </c>
    </row>
    <row r="1640" spans="1:14" x14ac:dyDescent="0.3">
      <c r="A1640">
        <v>1639</v>
      </c>
      <c r="B1640" t="s">
        <v>4815</v>
      </c>
      <c r="C1640" t="s">
        <v>1251</v>
      </c>
      <c r="D1640" t="s">
        <v>28</v>
      </c>
      <c r="E1640" t="s">
        <v>29</v>
      </c>
      <c r="F1640">
        <v>90</v>
      </c>
      <c r="G1640" t="s">
        <v>149</v>
      </c>
      <c r="H1640" t="s">
        <v>1948</v>
      </c>
      <c r="I1640" t="s">
        <v>25</v>
      </c>
      <c r="J1640" s="1">
        <v>44410</v>
      </c>
      <c r="K1640">
        <v>39</v>
      </c>
      <c r="L1640" t="s">
        <v>54</v>
      </c>
      <c r="N1640">
        <f t="shared" si="25"/>
        <v>0</v>
      </c>
    </row>
    <row r="1641" spans="1:14" x14ac:dyDescent="0.3">
      <c r="A1641">
        <v>1640</v>
      </c>
      <c r="B1641" t="s">
        <v>527</v>
      </c>
      <c r="C1641" t="s">
        <v>4291</v>
      </c>
      <c r="D1641" t="s">
        <v>28</v>
      </c>
      <c r="E1641" t="s">
        <v>29</v>
      </c>
      <c r="F1641">
        <v>60</v>
      </c>
      <c r="G1641" t="s">
        <v>4816</v>
      </c>
      <c r="H1641" t="s">
        <v>4326</v>
      </c>
      <c r="I1641" t="s">
        <v>1078</v>
      </c>
      <c r="J1641" s="1">
        <v>44346</v>
      </c>
      <c r="K1641">
        <v>76</v>
      </c>
      <c r="L1641" t="s">
        <v>101</v>
      </c>
      <c r="N1641">
        <f t="shared" si="25"/>
        <v>0</v>
      </c>
    </row>
    <row r="1642" spans="1:14" x14ac:dyDescent="0.3">
      <c r="A1642">
        <v>1641</v>
      </c>
      <c r="B1642" t="s">
        <v>4817</v>
      </c>
      <c r="C1642" t="s">
        <v>925</v>
      </c>
      <c r="D1642" t="s">
        <v>15</v>
      </c>
      <c r="E1642" t="s">
        <v>16</v>
      </c>
      <c r="F1642">
        <v>30</v>
      </c>
      <c r="G1642" t="s">
        <v>4818</v>
      </c>
      <c r="H1642" t="s">
        <v>1530</v>
      </c>
      <c r="I1642" t="s">
        <v>32</v>
      </c>
      <c r="J1642" s="1">
        <v>43946</v>
      </c>
      <c r="K1642">
        <v>78</v>
      </c>
      <c r="L1642" t="s">
        <v>39</v>
      </c>
      <c r="N1642">
        <f t="shared" si="25"/>
        <v>0</v>
      </c>
    </row>
    <row r="1643" spans="1:14" x14ac:dyDescent="0.3">
      <c r="A1643">
        <v>1642</v>
      </c>
      <c r="B1643" t="s">
        <v>3089</v>
      </c>
      <c r="C1643" t="s">
        <v>4819</v>
      </c>
      <c r="D1643" t="s">
        <v>28</v>
      </c>
      <c r="E1643" t="s">
        <v>29</v>
      </c>
      <c r="F1643">
        <v>60</v>
      </c>
      <c r="G1643" t="s">
        <v>4820</v>
      </c>
      <c r="H1643" t="s">
        <v>1210</v>
      </c>
      <c r="I1643" t="s">
        <v>294</v>
      </c>
      <c r="J1643" s="1">
        <v>43945</v>
      </c>
      <c r="K1643">
        <v>70</v>
      </c>
      <c r="L1643" t="s">
        <v>20</v>
      </c>
      <c r="N1643">
        <f t="shared" si="25"/>
        <v>0</v>
      </c>
    </row>
    <row r="1644" spans="1:14" x14ac:dyDescent="0.3">
      <c r="A1644">
        <v>1643</v>
      </c>
      <c r="B1644" t="s">
        <v>4821</v>
      </c>
      <c r="C1644" t="s">
        <v>2028</v>
      </c>
      <c r="D1644" t="s">
        <v>51</v>
      </c>
      <c r="E1644" t="s">
        <v>16</v>
      </c>
      <c r="F1644">
        <v>90</v>
      </c>
      <c r="G1644" t="s">
        <v>4822</v>
      </c>
      <c r="H1644" t="s">
        <v>1855</v>
      </c>
      <c r="I1644" t="s">
        <v>25</v>
      </c>
      <c r="J1644" s="1">
        <v>44474</v>
      </c>
      <c r="K1644">
        <v>10</v>
      </c>
      <c r="L1644" t="s">
        <v>80</v>
      </c>
      <c r="N1644">
        <f t="shared" si="25"/>
        <v>0</v>
      </c>
    </row>
    <row r="1645" spans="1:14" x14ac:dyDescent="0.3">
      <c r="A1645">
        <v>1644</v>
      </c>
      <c r="B1645" t="s">
        <v>4823</v>
      </c>
      <c r="C1645" t="s">
        <v>1041</v>
      </c>
      <c r="D1645" t="s">
        <v>15</v>
      </c>
      <c r="E1645" t="s">
        <v>16</v>
      </c>
      <c r="F1645">
        <v>60</v>
      </c>
      <c r="G1645" t="s">
        <v>4824</v>
      </c>
      <c r="H1645" t="s">
        <v>4825</v>
      </c>
      <c r="I1645" t="s">
        <v>32</v>
      </c>
      <c r="J1645" s="1">
        <v>44463</v>
      </c>
      <c r="K1645">
        <v>55</v>
      </c>
      <c r="L1645" t="s">
        <v>45</v>
      </c>
      <c r="N1645">
        <f t="shared" si="25"/>
        <v>0</v>
      </c>
    </row>
    <row r="1646" spans="1:14" x14ac:dyDescent="0.3">
      <c r="A1646">
        <v>1645</v>
      </c>
      <c r="B1646" t="s">
        <v>4826</v>
      </c>
      <c r="C1646" t="s">
        <v>4045</v>
      </c>
      <c r="D1646" t="s">
        <v>51</v>
      </c>
      <c r="E1646" t="s">
        <v>16</v>
      </c>
      <c r="F1646">
        <v>60</v>
      </c>
      <c r="G1646" t="s">
        <v>4827</v>
      </c>
      <c r="H1646" t="s">
        <v>4527</v>
      </c>
      <c r="I1646" t="s">
        <v>32</v>
      </c>
      <c r="J1646" s="1">
        <v>44743</v>
      </c>
      <c r="K1646">
        <v>58</v>
      </c>
      <c r="L1646" t="s">
        <v>39</v>
      </c>
      <c r="N1646">
        <f t="shared" si="25"/>
        <v>0</v>
      </c>
    </row>
    <row r="1647" spans="1:14" x14ac:dyDescent="0.3">
      <c r="A1647">
        <v>1646</v>
      </c>
      <c r="B1647" t="s">
        <v>4828</v>
      </c>
      <c r="C1647" t="s">
        <v>4829</v>
      </c>
      <c r="D1647" t="s">
        <v>15</v>
      </c>
      <c r="E1647" t="s">
        <v>16</v>
      </c>
      <c r="F1647">
        <v>30</v>
      </c>
      <c r="G1647" t="s">
        <v>4830</v>
      </c>
      <c r="H1647" t="s">
        <v>1590</v>
      </c>
      <c r="I1647" t="s">
        <v>32</v>
      </c>
      <c r="J1647" s="1">
        <v>44307</v>
      </c>
      <c r="K1647">
        <v>45</v>
      </c>
      <c r="L1647" t="s">
        <v>33</v>
      </c>
      <c r="N1647">
        <f t="shared" si="25"/>
        <v>0</v>
      </c>
    </row>
    <row r="1648" spans="1:14" x14ac:dyDescent="0.3">
      <c r="A1648">
        <v>1647</v>
      </c>
      <c r="B1648" t="s">
        <v>3844</v>
      </c>
      <c r="C1648" t="s">
        <v>1592</v>
      </c>
      <c r="D1648" t="s">
        <v>51</v>
      </c>
      <c r="E1648" t="s">
        <v>16</v>
      </c>
      <c r="F1648">
        <v>60</v>
      </c>
      <c r="G1648" t="s">
        <v>4831</v>
      </c>
      <c r="H1648" t="s">
        <v>587</v>
      </c>
      <c r="I1648" t="s">
        <v>25</v>
      </c>
      <c r="J1648" s="1">
        <v>43907</v>
      </c>
      <c r="K1648">
        <v>11</v>
      </c>
      <c r="L1648" t="s">
        <v>159</v>
      </c>
      <c r="N1648">
        <f t="shared" si="25"/>
        <v>0</v>
      </c>
    </row>
    <row r="1649" spans="1:14" x14ac:dyDescent="0.3">
      <c r="A1649">
        <v>1648</v>
      </c>
      <c r="B1649" t="s">
        <v>3548</v>
      </c>
      <c r="C1649" t="s">
        <v>1627</v>
      </c>
      <c r="D1649" t="s">
        <v>28</v>
      </c>
      <c r="E1649" t="s">
        <v>29</v>
      </c>
      <c r="F1649">
        <v>30</v>
      </c>
      <c r="G1649" t="s">
        <v>4832</v>
      </c>
      <c r="H1649" t="s">
        <v>2633</v>
      </c>
      <c r="I1649" t="s">
        <v>32</v>
      </c>
      <c r="J1649" s="1">
        <v>44298</v>
      </c>
      <c r="K1649">
        <v>8</v>
      </c>
      <c r="L1649" t="s">
        <v>80</v>
      </c>
      <c r="N1649">
        <f t="shared" si="25"/>
        <v>0</v>
      </c>
    </row>
    <row r="1650" spans="1:14" x14ac:dyDescent="0.3">
      <c r="A1650">
        <v>1649</v>
      </c>
      <c r="B1650" t="s">
        <v>4833</v>
      </c>
      <c r="C1650" t="s">
        <v>597</v>
      </c>
      <c r="D1650" t="s">
        <v>51</v>
      </c>
      <c r="E1650" t="s">
        <v>16</v>
      </c>
      <c r="F1650">
        <v>30</v>
      </c>
      <c r="G1650" t="s">
        <v>4834</v>
      </c>
      <c r="H1650" t="s">
        <v>4835</v>
      </c>
      <c r="I1650" t="s">
        <v>32</v>
      </c>
      <c r="J1650" s="1">
        <v>44610</v>
      </c>
      <c r="K1650">
        <v>25</v>
      </c>
      <c r="L1650" t="s">
        <v>33</v>
      </c>
      <c r="N1650">
        <f t="shared" si="25"/>
        <v>0</v>
      </c>
    </row>
    <row r="1651" spans="1:14" x14ac:dyDescent="0.3">
      <c r="A1651">
        <v>1650</v>
      </c>
      <c r="B1651" t="s">
        <v>2947</v>
      </c>
      <c r="C1651" t="s">
        <v>4836</v>
      </c>
      <c r="D1651" t="s">
        <v>28</v>
      </c>
      <c r="E1651" t="s">
        <v>29</v>
      </c>
      <c r="F1651">
        <v>90</v>
      </c>
      <c r="G1651" t="s">
        <v>4837</v>
      </c>
      <c r="H1651" t="s">
        <v>1336</v>
      </c>
      <c r="I1651" t="s">
        <v>129</v>
      </c>
      <c r="J1651" s="1">
        <v>44242</v>
      </c>
      <c r="K1651">
        <v>47</v>
      </c>
      <c r="L1651" t="s">
        <v>70</v>
      </c>
      <c r="N1651">
        <f t="shared" si="25"/>
        <v>0</v>
      </c>
    </row>
    <row r="1652" spans="1:14" x14ac:dyDescent="0.3">
      <c r="A1652">
        <v>1651</v>
      </c>
      <c r="B1652" t="s">
        <v>2225</v>
      </c>
      <c r="C1652" t="s">
        <v>3750</v>
      </c>
      <c r="D1652" t="s">
        <v>15</v>
      </c>
      <c r="E1652" t="s">
        <v>16</v>
      </c>
      <c r="F1652">
        <v>30</v>
      </c>
      <c r="G1652" t="s">
        <v>4838</v>
      </c>
      <c r="H1652" t="s">
        <v>2685</v>
      </c>
      <c r="I1652" t="s">
        <v>32</v>
      </c>
      <c r="J1652" s="1">
        <v>44828</v>
      </c>
      <c r="K1652">
        <v>43</v>
      </c>
      <c r="L1652" t="s">
        <v>33</v>
      </c>
      <c r="N1652">
        <f t="shared" si="25"/>
        <v>0</v>
      </c>
    </row>
    <row r="1653" spans="1:14" x14ac:dyDescent="0.3">
      <c r="A1653">
        <v>1652</v>
      </c>
      <c r="B1653" t="s">
        <v>4839</v>
      </c>
      <c r="C1653" t="s">
        <v>2332</v>
      </c>
      <c r="D1653" t="s">
        <v>15</v>
      </c>
      <c r="E1653" t="s">
        <v>16</v>
      </c>
      <c r="F1653">
        <v>30</v>
      </c>
      <c r="G1653" t="s">
        <v>4840</v>
      </c>
      <c r="H1653" t="s">
        <v>3619</v>
      </c>
      <c r="I1653" t="s">
        <v>575</v>
      </c>
      <c r="J1653" s="1">
        <v>44709</v>
      </c>
      <c r="K1653">
        <v>61</v>
      </c>
      <c r="L1653" t="s">
        <v>64</v>
      </c>
      <c r="N1653">
        <f t="shared" si="25"/>
        <v>0</v>
      </c>
    </row>
    <row r="1654" spans="1:14" x14ac:dyDescent="0.3">
      <c r="A1654">
        <v>1653</v>
      </c>
      <c r="B1654" t="s">
        <v>1170</v>
      </c>
      <c r="C1654" t="s">
        <v>3884</v>
      </c>
      <c r="D1654" t="s">
        <v>28</v>
      </c>
      <c r="E1654" t="s">
        <v>29</v>
      </c>
      <c r="F1654">
        <v>90</v>
      </c>
      <c r="G1654" t="s">
        <v>4841</v>
      </c>
      <c r="H1654" t="s">
        <v>3531</v>
      </c>
      <c r="I1654" t="s">
        <v>32</v>
      </c>
      <c r="J1654" s="1">
        <v>44173</v>
      </c>
      <c r="K1654">
        <v>83</v>
      </c>
      <c r="L1654" t="s">
        <v>39</v>
      </c>
      <c r="N1654">
        <f t="shared" si="25"/>
        <v>0</v>
      </c>
    </row>
    <row r="1655" spans="1:14" x14ac:dyDescent="0.3">
      <c r="A1655">
        <v>1654</v>
      </c>
      <c r="B1655" t="s">
        <v>3476</v>
      </c>
      <c r="C1655" t="s">
        <v>4842</v>
      </c>
      <c r="D1655" t="s">
        <v>51</v>
      </c>
      <c r="E1655" t="s">
        <v>16</v>
      </c>
      <c r="F1655">
        <v>60</v>
      </c>
      <c r="G1655" t="s">
        <v>4843</v>
      </c>
      <c r="H1655" t="s">
        <v>2896</v>
      </c>
      <c r="I1655" t="s">
        <v>110</v>
      </c>
      <c r="J1655" s="1">
        <v>44412</v>
      </c>
      <c r="K1655">
        <v>88</v>
      </c>
      <c r="L1655" t="s">
        <v>45</v>
      </c>
      <c r="N1655">
        <f t="shared" si="25"/>
        <v>0</v>
      </c>
    </row>
    <row r="1656" spans="1:14" x14ac:dyDescent="0.3">
      <c r="A1656">
        <v>1655</v>
      </c>
      <c r="B1656" t="s">
        <v>4844</v>
      </c>
      <c r="C1656" t="s">
        <v>4845</v>
      </c>
      <c r="D1656" t="s">
        <v>28</v>
      </c>
      <c r="E1656" t="s">
        <v>29</v>
      </c>
      <c r="F1656">
        <v>60</v>
      </c>
      <c r="G1656" t="s">
        <v>4846</v>
      </c>
      <c r="H1656" t="s">
        <v>487</v>
      </c>
      <c r="I1656" t="s">
        <v>32</v>
      </c>
      <c r="J1656" s="1">
        <v>44539</v>
      </c>
      <c r="K1656">
        <v>74</v>
      </c>
      <c r="L1656" t="s">
        <v>101</v>
      </c>
      <c r="N1656">
        <f t="shared" si="25"/>
        <v>0</v>
      </c>
    </row>
    <row r="1657" spans="1:14" x14ac:dyDescent="0.3">
      <c r="A1657">
        <v>1656</v>
      </c>
      <c r="B1657" t="s">
        <v>3105</v>
      </c>
      <c r="C1657" t="s">
        <v>4847</v>
      </c>
      <c r="D1657" t="s">
        <v>51</v>
      </c>
      <c r="E1657" t="s">
        <v>16</v>
      </c>
      <c r="F1657">
        <v>60</v>
      </c>
      <c r="G1657" t="s">
        <v>4848</v>
      </c>
      <c r="H1657" t="s">
        <v>4849</v>
      </c>
      <c r="I1657" t="s">
        <v>294</v>
      </c>
      <c r="J1657" s="1">
        <v>44078</v>
      </c>
      <c r="K1657">
        <v>42</v>
      </c>
      <c r="L1657" t="s">
        <v>45</v>
      </c>
      <c r="N1657">
        <f t="shared" si="25"/>
        <v>0</v>
      </c>
    </row>
    <row r="1658" spans="1:14" x14ac:dyDescent="0.3">
      <c r="A1658">
        <v>1657</v>
      </c>
      <c r="B1658" t="s">
        <v>2231</v>
      </c>
      <c r="C1658" t="s">
        <v>2722</v>
      </c>
      <c r="D1658" t="s">
        <v>28</v>
      </c>
      <c r="E1658" t="s">
        <v>29</v>
      </c>
      <c r="F1658">
        <v>60</v>
      </c>
      <c r="G1658" t="s">
        <v>4850</v>
      </c>
      <c r="H1658" t="s">
        <v>4851</v>
      </c>
      <c r="I1658" t="s">
        <v>2543</v>
      </c>
      <c r="J1658" s="1">
        <v>44899</v>
      </c>
      <c r="K1658">
        <v>91</v>
      </c>
      <c r="L1658" t="s">
        <v>20</v>
      </c>
      <c r="N1658">
        <f t="shared" si="25"/>
        <v>0</v>
      </c>
    </row>
    <row r="1659" spans="1:14" x14ac:dyDescent="0.3">
      <c r="A1659">
        <v>1658</v>
      </c>
      <c r="B1659" t="s">
        <v>960</v>
      </c>
      <c r="C1659" t="s">
        <v>3953</v>
      </c>
      <c r="D1659" t="s">
        <v>28</v>
      </c>
      <c r="E1659" t="s">
        <v>29</v>
      </c>
      <c r="F1659">
        <v>30</v>
      </c>
      <c r="G1659" t="s">
        <v>4852</v>
      </c>
      <c r="H1659" t="s">
        <v>4853</v>
      </c>
      <c r="I1659" t="s">
        <v>178</v>
      </c>
      <c r="J1659" s="1">
        <v>44583</v>
      </c>
      <c r="K1659">
        <v>24</v>
      </c>
      <c r="L1659" t="s">
        <v>159</v>
      </c>
      <c r="N1659">
        <f t="shared" si="25"/>
        <v>0</v>
      </c>
    </row>
    <row r="1660" spans="1:14" x14ac:dyDescent="0.3">
      <c r="A1660">
        <v>1659</v>
      </c>
      <c r="B1660" t="s">
        <v>665</v>
      </c>
      <c r="C1660" t="s">
        <v>3419</v>
      </c>
      <c r="D1660" t="s">
        <v>28</v>
      </c>
      <c r="E1660" t="s">
        <v>29</v>
      </c>
      <c r="F1660">
        <v>30</v>
      </c>
      <c r="G1660" t="s">
        <v>4854</v>
      </c>
      <c r="H1660" t="s">
        <v>432</v>
      </c>
      <c r="I1660" t="s">
        <v>32</v>
      </c>
      <c r="J1660" s="1">
        <v>44823</v>
      </c>
      <c r="K1660">
        <v>72</v>
      </c>
      <c r="L1660" t="s">
        <v>70</v>
      </c>
      <c r="N1660">
        <f t="shared" si="25"/>
        <v>0</v>
      </c>
    </row>
    <row r="1661" spans="1:14" x14ac:dyDescent="0.3">
      <c r="A1661">
        <v>1660</v>
      </c>
      <c r="B1661" t="s">
        <v>4855</v>
      </c>
      <c r="C1661" t="s">
        <v>264</v>
      </c>
      <c r="D1661" t="s">
        <v>15</v>
      </c>
      <c r="E1661" t="s">
        <v>16</v>
      </c>
      <c r="F1661">
        <v>90</v>
      </c>
      <c r="G1661" t="s">
        <v>4856</v>
      </c>
      <c r="H1661" t="s">
        <v>2902</v>
      </c>
      <c r="I1661" t="s">
        <v>32</v>
      </c>
      <c r="J1661" s="1">
        <v>43857</v>
      </c>
      <c r="K1661">
        <v>35</v>
      </c>
      <c r="L1661" t="s">
        <v>33</v>
      </c>
      <c r="N1661">
        <f t="shared" si="25"/>
        <v>0</v>
      </c>
    </row>
    <row r="1662" spans="1:14" x14ac:dyDescent="0.3">
      <c r="A1662">
        <v>1661</v>
      </c>
      <c r="B1662" t="s">
        <v>4857</v>
      </c>
      <c r="C1662" t="s">
        <v>4858</v>
      </c>
      <c r="D1662" t="s">
        <v>41</v>
      </c>
      <c r="E1662" t="s">
        <v>16</v>
      </c>
      <c r="F1662">
        <v>60</v>
      </c>
      <c r="G1662" t="s">
        <v>4859</v>
      </c>
      <c r="H1662" t="s">
        <v>4860</v>
      </c>
      <c r="I1662" t="s">
        <v>32</v>
      </c>
      <c r="J1662" s="1">
        <v>44669</v>
      </c>
      <c r="K1662">
        <v>15</v>
      </c>
      <c r="L1662" t="s">
        <v>54</v>
      </c>
      <c r="N1662">
        <f t="shared" si="25"/>
        <v>0</v>
      </c>
    </row>
    <row r="1663" spans="1:14" x14ac:dyDescent="0.3">
      <c r="A1663">
        <v>1662</v>
      </c>
      <c r="B1663" t="s">
        <v>179</v>
      </c>
      <c r="C1663" t="s">
        <v>4861</v>
      </c>
      <c r="D1663" t="s">
        <v>28</v>
      </c>
      <c r="E1663" t="s">
        <v>29</v>
      </c>
      <c r="F1663">
        <v>60</v>
      </c>
      <c r="G1663" t="s">
        <v>4862</v>
      </c>
      <c r="H1663" t="s">
        <v>4863</v>
      </c>
      <c r="I1663" t="s">
        <v>32</v>
      </c>
      <c r="J1663" s="1">
        <v>44573</v>
      </c>
      <c r="K1663">
        <v>11</v>
      </c>
      <c r="L1663" t="s">
        <v>101</v>
      </c>
      <c r="N1663">
        <f t="shared" si="25"/>
        <v>0</v>
      </c>
    </row>
    <row r="1664" spans="1:14" x14ac:dyDescent="0.3">
      <c r="A1664" s="2">
        <v>1663</v>
      </c>
      <c r="B1664" s="2" t="s">
        <v>4864</v>
      </c>
      <c r="C1664" s="2" t="s">
        <v>4865</v>
      </c>
      <c r="D1664" s="2" t="s">
        <v>51</v>
      </c>
      <c r="E1664" s="2" t="s">
        <v>16</v>
      </c>
      <c r="F1664" s="2">
        <v>30</v>
      </c>
      <c r="G1664" s="2" t="s">
        <v>4866</v>
      </c>
      <c r="H1664" s="2" t="s">
        <v>4867</v>
      </c>
      <c r="I1664" s="2" t="s">
        <v>294</v>
      </c>
      <c r="J1664" s="2"/>
      <c r="K1664" s="2">
        <v>3</v>
      </c>
      <c r="L1664" s="2" t="s">
        <v>64</v>
      </c>
      <c r="M1664" s="2"/>
      <c r="N1664" s="2">
        <f t="shared" si="25"/>
        <v>1</v>
      </c>
    </row>
    <row r="1665" spans="1:14" x14ac:dyDescent="0.3">
      <c r="A1665">
        <v>1664</v>
      </c>
      <c r="B1665" t="s">
        <v>4868</v>
      </c>
      <c r="C1665" t="s">
        <v>3439</v>
      </c>
      <c r="D1665" t="s">
        <v>41</v>
      </c>
      <c r="E1665" t="s">
        <v>16</v>
      </c>
      <c r="F1665">
        <v>60</v>
      </c>
      <c r="G1665" t="s">
        <v>4869</v>
      </c>
      <c r="H1665" t="s">
        <v>4870</v>
      </c>
      <c r="I1665" t="s">
        <v>146</v>
      </c>
      <c r="J1665" s="1">
        <v>44841</v>
      </c>
      <c r="K1665">
        <v>86</v>
      </c>
      <c r="L1665" t="s">
        <v>64</v>
      </c>
      <c r="N1665">
        <f t="shared" si="25"/>
        <v>0</v>
      </c>
    </row>
    <row r="1666" spans="1:14" x14ac:dyDescent="0.3">
      <c r="A1666">
        <v>1665</v>
      </c>
      <c r="B1666" t="s">
        <v>4871</v>
      </c>
      <c r="C1666" t="s">
        <v>2326</v>
      </c>
      <c r="D1666" t="s">
        <v>51</v>
      </c>
      <c r="E1666" t="s">
        <v>16</v>
      </c>
      <c r="F1666">
        <v>90</v>
      </c>
      <c r="G1666" t="s">
        <v>4872</v>
      </c>
      <c r="H1666" t="s">
        <v>3551</v>
      </c>
      <c r="I1666" t="s">
        <v>32</v>
      </c>
      <c r="J1666" s="1">
        <v>43951</v>
      </c>
      <c r="K1666">
        <v>46</v>
      </c>
      <c r="L1666" t="s">
        <v>159</v>
      </c>
      <c r="N1666">
        <f t="shared" ref="N1666:N1729" si="26">COUNTBLANK(A1666:L1666)</f>
        <v>0</v>
      </c>
    </row>
    <row r="1667" spans="1:14" x14ac:dyDescent="0.3">
      <c r="A1667">
        <v>1666</v>
      </c>
      <c r="B1667" t="s">
        <v>4554</v>
      </c>
      <c r="C1667" t="s">
        <v>816</v>
      </c>
      <c r="D1667" t="s">
        <v>15</v>
      </c>
      <c r="E1667" t="s">
        <v>16</v>
      </c>
      <c r="F1667">
        <v>90</v>
      </c>
      <c r="G1667" t="s">
        <v>4873</v>
      </c>
      <c r="H1667" t="s">
        <v>4874</v>
      </c>
      <c r="I1667" t="s">
        <v>32</v>
      </c>
      <c r="J1667" s="1">
        <v>44453</v>
      </c>
      <c r="K1667">
        <v>5</v>
      </c>
      <c r="L1667" t="s">
        <v>20</v>
      </c>
      <c r="N1667">
        <f t="shared" si="26"/>
        <v>0</v>
      </c>
    </row>
    <row r="1668" spans="1:14" x14ac:dyDescent="0.3">
      <c r="A1668">
        <v>1667</v>
      </c>
      <c r="B1668" t="s">
        <v>4875</v>
      </c>
      <c r="C1668" t="s">
        <v>4876</v>
      </c>
      <c r="D1668" t="s">
        <v>28</v>
      </c>
      <c r="E1668" t="s">
        <v>29</v>
      </c>
      <c r="F1668">
        <v>90</v>
      </c>
      <c r="G1668" t="s">
        <v>4877</v>
      </c>
      <c r="H1668" t="s">
        <v>4878</v>
      </c>
      <c r="I1668" t="s">
        <v>187</v>
      </c>
      <c r="J1668" s="1">
        <v>44825</v>
      </c>
      <c r="K1668">
        <v>22</v>
      </c>
      <c r="L1668" t="s">
        <v>101</v>
      </c>
      <c r="N1668">
        <f t="shared" si="26"/>
        <v>0</v>
      </c>
    </row>
    <row r="1669" spans="1:14" x14ac:dyDescent="0.3">
      <c r="A1669">
        <v>1668</v>
      </c>
      <c r="B1669" t="s">
        <v>4879</v>
      </c>
      <c r="C1669" t="s">
        <v>4880</v>
      </c>
      <c r="D1669" t="s">
        <v>15</v>
      </c>
      <c r="E1669" t="s">
        <v>16</v>
      </c>
      <c r="F1669">
        <v>90</v>
      </c>
      <c r="G1669" t="s">
        <v>4881</v>
      </c>
      <c r="H1669" t="s">
        <v>4882</v>
      </c>
      <c r="I1669" t="s">
        <v>146</v>
      </c>
      <c r="J1669" s="1">
        <v>44473</v>
      </c>
      <c r="K1669">
        <v>45</v>
      </c>
      <c r="L1669" t="s">
        <v>159</v>
      </c>
      <c r="N1669">
        <f t="shared" si="26"/>
        <v>0</v>
      </c>
    </row>
    <row r="1670" spans="1:14" x14ac:dyDescent="0.3">
      <c r="A1670">
        <v>1669</v>
      </c>
      <c r="B1670" t="s">
        <v>1208</v>
      </c>
      <c r="C1670" t="s">
        <v>422</v>
      </c>
      <c r="D1670" t="s">
        <v>28</v>
      </c>
      <c r="E1670" t="s">
        <v>29</v>
      </c>
      <c r="F1670">
        <v>90</v>
      </c>
      <c r="G1670" t="s">
        <v>4883</v>
      </c>
      <c r="H1670" t="s">
        <v>806</v>
      </c>
      <c r="I1670" t="s">
        <v>178</v>
      </c>
      <c r="J1670" s="1">
        <v>44480</v>
      </c>
      <c r="K1670">
        <v>78</v>
      </c>
      <c r="L1670" t="s">
        <v>64</v>
      </c>
      <c r="N1670">
        <f t="shared" si="26"/>
        <v>0</v>
      </c>
    </row>
    <row r="1671" spans="1:14" x14ac:dyDescent="0.3">
      <c r="A1671">
        <v>1670</v>
      </c>
      <c r="B1671" t="s">
        <v>4884</v>
      </c>
      <c r="C1671" t="s">
        <v>4664</v>
      </c>
      <c r="D1671" t="s">
        <v>51</v>
      </c>
      <c r="E1671" t="s">
        <v>16</v>
      </c>
      <c r="F1671">
        <v>60</v>
      </c>
      <c r="G1671" t="s">
        <v>4885</v>
      </c>
      <c r="H1671" t="s">
        <v>4886</v>
      </c>
      <c r="I1671" t="s">
        <v>32</v>
      </c>
      <c r="J1671" s="1">
        <v>44653</v>
      </c>
      <c r="K1671">
        <v>84</v>
      </c>
      <c r="L1671" t="s">
        <v>54</v>
      </c>
      <c r="N1671">
        <f t="shared" si="26"/>
        <v>0</v>
      </c>
    </row>
    <row r="1672" spans="1:14" x14ac:dyDescent="0.3">
      <c r="A1672">
        <v>1671</v>
      </c>
      <c r="B1672" t="s">
        <v>1922</v>
      </c>
      <c r="C1672" t="s">
        <v>4261</v>
      </c>
      <c r="D1672" t="s">
        <v>51</v>
      </c>
      <c r="E1672" t="s">
        <v>16</v>
      </c>
      <c r="F1672">
        <v>90</v>
      </c>
      <c r="G1672" t="s">
        <v>4887</v>
      </c>
      <c r="H1672" t="s">
        <v>3365</v>
      </c>
      <c r="I1672" t="s">
        <v>146</v>
      </c>
      <c r="J1672" s="1">
        <v>44468</v>
      </c>
      <c r="K1672">
        <v>42</v>
      </c>
      <c r="L1672" t="s">
        <v>101</v>
      </c>
      <c r="N1672">
        <f t="shared" si="26"/>
        <v>0</v>
      </c>
    </row>
    <row r="1673" spans="1:14" x14ac:dyDescent="0.3">
      <c r="A1673">
        <v>1672</v>
      </c>
      <c r="B1673" t="s">
        <v>1234</v>
      </c>
      <c r="C1673" t="s">
        <v>2823</v>
      </c>
      <c r="D1673" t="s">
        <v>28</v>
      </c>
      <c r="E1673" t="s">
        <v>29</v>
      </c>
      <c r="F1673">
        <v>30</v>
      </c>
      <c r="G1673" t="s">
        <v>4888</v>
      </c>
      <c r="H1673" t="s">
        <v>4889</v>
      </c>
      <c r="I1673" t="s">
        <v>110</v>
      </c>
      <c r="J1673" s="1">
        <v>44126</v>
      </c>
      <c r="K1673">
        <v>62</v>
      </c>
      <c r="L1673" t="s">
        <v>20</v>
      </c>
      <c r="N1673">
        <f t="shared" si="26"/>
        <v>0</v>
      </c>
    </row>
    <row r="1674" spans="1:14" x14ac:dyDescent="0.3">
      <c r="A1674">
        <v>1673</v>
      </c>
      <c r="B1674" t="s">
        <v>204</v>
      </c>
      <c r="C1674" t="s">
        <v>1461</v>
      </c>
      <c r="D1674" t="s">
        <v>28</v>
      </c>
      <c r="E1674" t="s">
        <v>29</v>
      </c>
      <c r="F1674">
        <v>90</v>
      </c>
      <c r="G1674" t="s">
        <v>4890</v>
      </c>
      <c r="H1674" t="s">
        <v>2516</v>
      </c>
      <c r="I1674" t="s">
        <v>32</v>
      </c>
      <c r="J1674" s="1">
        <v>44114</v>
      </c>
      <c r="K1674">
        <v>18</v>
      </c>
      <c r="L1674" t="s">
        <v>159</v>
      </c>
      <c r="N1674">
        <f t="shared" si="26"/>
        <v>0</v>
      </c>
    </row>
    <row r="1675" spans="1:14" x14ac:dyDescent="0.3">
      <c r="A1675">
        <v>1674</v>
      </c>
      <c r="B1675" t="s">
        <v>4891</v>
      </c>
      <c r="C1675" t="s">
        <v>4892</v>
      </c>
      <c r="D1675" t="s">
        <v>15</v>
      </c>
      <c r="E1675" t="s">
        <v>16</v>
      </c>
      <c r="F1675">
        <v>30</v>
      </c>
      <c r="G1675" t="s">
        <v>4893</v>
      </c>
      <c r="H1675" t="s">
        <v>1295</v>
      </c>
      <c r="I1675" t="s">
        <v>32</v>
      </c>
      <c r="J1675" s="1">
        <v>44322</v>
      </c>
      <c r="K1675">
        <v>70</v>
      </c>
      <c r="L1675" t="s">
        <v>54</v>
      </c>
      <c r="N1675">
        <f t="shared" si="26"/>
        <v>0</v>
      </c>
    </row>
    <row r="1676" spans="1:14" x14ac:dyDescent="0.3">
      <c r="A1676">
        <v>1675</v>
      </c>
      <c r="B1676" t="s">
        <v>4894</v>
      </c>
      <c r="C1676" t="s">
        <v>1170</v>
      </c>
      <c r="D1676" t="s">
        <v>41</v>
      </c>
      <c r="E1676" t="s">
        <v>16</v>
      </c>
      <c r="F1676">
        <v>60</v>
      </c>
      <c r="G1676" t="s">
        <v>4895</v>
      </c>
      <c r="H1676" t="s">
        <v>3531</v>
      </c>
      <c r="I1676" t="s">
        <v>32</v>
      </c>
      <c r="J1676" s="1">
        <v>44538</v>
      </c>
      <c r="K1676">
        <v>81</v>
      </c>
      <c r="L1676" t="s">
        <v>80</v>
      </c>
      <c r="N1676">
        <f t="shared" si="26"/>
        <v>0</v>
      </c>
    </row>
    <row r="1677" spans="1:14" x14ac:dyDescent="0.3">
      <c r="A1677">
        <v>1676</v>
      </c>
      <c r="B1677" t="s">
        <v>1200</v>
      </c>
      <c r="C1677" t="s">
        <v>1950</v>
      </c>
      <c r="D1677" t="s">
        <v>28</v>
      </c>
      <c r="E1677" t="s">
        <v>29</v>
      </c>
      <c r="F1677">
        <v>60</v>
      </c>
      <c r="G1677" t="s">
        <v>4896</v>
      </c>
      <c r="H1677" t="s">
        <v>4266</v>
      </c>
      <c r="I1677" t="s">
        <v>25</v>
      </c>
      <c r="J1677" s="1">
        <v>43937</v>
      </c>
      <c r="K1677">
        <v>70</v>
      </c>
      <c r="L1677" t="s">
        <v>159</v>
      </c>
      <c r="N1677">
        <f t="shared" si="26"/>
        <v>0</v>
      </c>
    </row>
    <row r="1678" spans="1:14" x14ac:dyDescent="0.3">
      <c r="A1678">
        <v>1677</v>
      </c>
      <c r="B1678" t="s">
        <v>4897</v>
      </c>
      <c r="C1678" t="s">
        <v>189</v>
      </c>
      <c r="D1678" t="s">
        <v>28</v>
      </c>
      <c r="E1678" t="s">
        <v>29</v>
      </c>
      <c r="F1678">
        <v>30</v>
      </c>
      <c r="G1678" t="s">
        <v>4898</v>
      </c>
      <c r="H1678" t="s">
        <v>4899</v>
      </c>
      <c r="I1678" t="s">
        <v>100</v>
      </c>
      <c r="J1678" s="1">
        <v>44165</v>
      </c>
      <c r="K1678">
        <v>23</v>
      </c>
      <c r="L1678" t="s">
        <v>39</v>
      </c>
      <c r="N1678">
        <f t="shared" si="26"/>
        <v>0</v>
      </c>
    </row>
    <row r="1679" spans="1:14" x14ac:dyDescent="0.3">
      <c r="A1679">
        <v>1678</v>
      </c>
      <c r="B1679" t="s">
        <v>2268</v>
      </c>
      <c r="C1679" t="s">
        <v>1204</v>
      </c>
      <c r="D1679" t="s">
        <v>15</v>
      </c>
      <c r="E1679" t="s">
        <v>16</v>
      </c>
      <c r="F1679">
        <v>90</v>
      </c>
      <c r="G1679" t="s">
        <v>4900</v>
      </c>
      <c r="H1679" t="s">
        <v>3261</v>
      </c>
      <c r="I1679" t="s">
        <v>124</v>
      </c>
      <c r="J1679" s="1">
        <v>44853</v>
      </c>
      <c r="K1679">
        <v>66</v>
      </c>
      <c r="L1679" t="s">
        <v>33</v>
      </c>
      <c r="N1679">
        <f t="shared" si="26"/>
        <v>0</v>
      </c>
    </row>
    <row r="1680" spans="1:14" x14ac:dyDescent="0.3">
      <c r="A1680">
        <v>1679</v>
      </c>
      <c r="B1680" t="s">
        <v>731</v>
      </c>
      <c r="C1680" t="s">
        <v>3676</v>
      </c>
      <c r="D1680" t="s">
        <v>28</v>
      </c>
      <c r="E1680" t="s">
        <v>29</v>
      </c>
      <c r="F1680">
        <v>30</v>
      </c>
      <c r="G1680" t="s">
        <v>4900</v>
      </c>
      <c r="H1680" t="s">
        <v>4901</v>
      </c>
      <c r="I1680" t="s">
        <v>32</v>
      </c>
      <c r="J1680" s="1">
        <v>43896</v>
      </c>
      <c r="K1680">
        <v>84</v>
      </c>
      <c r="L1680" t="s">
        <v>101</v>
      </c>
      <c r="N1680">
        <f t="shared" si="26"/>
        <v>0</v>
      </c>
    </row>
    <row r="1681" spans="1:14" x14ac:dyDescent="0.3">
      <c r="A1681">
        <v>1680</v>
      </c>
      <c r="B1681" t="s">
        <v>4902</v>
      </c>
      <c r="C1681" t="s">
        <v>4903</v>
      </c>
      <c r="D1681" t="s">
        <v>15</v>
      </c>
      <c r="E1681" t="s">
        <v>16</v>
      </c>
      <c r="F1681">
        <v>30</v>
      </c>
      <c r="G1681" t="s">
        <v>4904</v>
      </c>
      <c r="H1681" t="s">
        <v>1463</v>
      </c>
      <c r="I1681" t="s">
        <v>19</v>
      </c>
      <c r="J1681" s="1">
        <v>44388</v>
      </c>
      <c r="K1681">
        <v>10</v>
      </c>
      <c r="L1681" t="s">
        <v>54</v>
      </c>
      <c r="N1681">
        <f t="shared" si="26"/>
        <v>0</v>
      </c>
    </row>
    <row r="1682" spans="1:14" x14ac:dyDescent="0.3">
      <c r="A1682">
        <v>1681</v>
      </c>
      <c r="B1682" t="s">
        <v>4905</v>
      </c>
      <c r="C1682" t="s">
        <v>2690</v>
      </c>
      <c r="D1682" t="s">
        <v>28</v>
      </c>
      <c r="E1682" t="s">
        <v>29</v>
      </c>
      <c r="F1682">
        <v>90</v>
      </c>
      <c r="G1682" t="s">
        <v>4904</v>
      </c>
      <c r="H1682" t="s">
        <v>1965</v>
      </c>
      <c r="I1682" t="s">
        <v>32</v>
      </c>
      <c r="J1682" s="1">
        <v>44123</v>
      </c>
      <c r="K1682">
        <v>74</v>
      </c>
      <c r="L1682" t="s">
        <v>33</v>
      </c>
      <c r="N1682">
        <f t="shared" si="26"/>
        <v>0</v>
      </c>
    </row>
    <row r="1683" spans="1:14" x14ac:dyDescent="0.3">
      <c r="A1683">
        <v>1682</v>
      </c>
      <c r="B1683" t="s">
        <v>4906</v>
      </c>
      <c r="C1683" t="s">
        <v>892</v>
      </c>
      <c r="D1683" t="s">
        <v>51</v>
      </c>
      <c r="E1683" t="s">
        <v>16</v>
      </c>
      <c r="F1683">
        <v>60</v>
      </c>
      <c r="G1683" t="s">
        <v>4907</v>
      </c>
      <c r="H1683" t="s">
        <v>1632</v>
      </c>
      <c r="I1683" t="s">
        <v>32</v>
      </c>
      <c r="J1683" s="1">
        <v>44333</v>
      </c>
      <c r="K1683">
        <v>8</v>
      </c>
      <c r="L1683" t="s">
        <v>70</v>
      </c>
      <c r="N1683">
        <f t="shared" si="26"/>
        <v>0</v>
      </c>
    </row>
    <row r="1684" spans="1:14" x14ac:dyDescent="0.3">
      <c r="A1684">
        <v>1683</v>
      </c>
      <c r="B1684" t="s">
        <v>3089</v>
      </c>
      <c r="C1684" t="s">
        <v>2715</v>
      </c>
      <c r="D1684" t="s">
        <v>28</v>
      </c>
      <c r="E1684" t="s">
        <v>29</v>
      </c>
      <c r="F1684">
        <v>90</v>
      </c>
      <c r="G1684" t="s">
        <v>4908</v>
      </c>
      <c r="H1684" t="s">
        <v>917</v>
      </c>
      <c r="I1684" t="s">
        <v>32</v>
      </c>
      <c r="J1684" s="1">
        <v>44644</v>
      </c>
      <c r="K1684">
        <v>71</v>
      </c>
      <c r="L1684" t="s">
        <v>33</v>
      </c>
      <c r="N1684">
        <f t="shared" si="26"/>
        <v>0</v>
      </c>
    </row>
    <row r="1685" spans="1:14" x14ac:dyDescent="0.3">
      <c r="A1685">
        <v>1684</v>
      </c>
      <c r="B1685" t="s">
        <v>4909</v>
      </c>
      <c r="C1685" t="s">
        <v>3824</v>
      </c>
      <c r="D1685" t="s">
        <v>15</v>
      </c>
      <c r="E1685" t="s">
        <v>16</v>
      </c>
      <c r="F1685">
        <v>30</v>
      </c>
      <c r="G1685" t="s">
        <v>4910</v>
      </c>
      <c r="H1685" t="s">
        <v>4911</v>
      </c>
      <c r="I1685" t="s">
        <v>95</v>
      </c>
      <c r="J1685" s="1">
        <v>43880</v>
      </c>
      <c r="K1685">
        <v>48</v>
      </c>
      <c r="L1685" t="s">
        <v>159</v>
      </c>
      <c r="N1685">
        <f t="shared" si="26"/>
        <v>0</v>
      </c>
    </row>
    <row r="1686" spans="1:14" x14ac:dyDescent="0.3">
      <c r="A1686">
        <v>1685</v>
      </c>
      <c r="B1686" t="s">
        <v>4652</v>
      </c>
      <c r="C1686" t="s">
        <v>1918</v>
      </c>
      <c r="D1686" t="s">
        <v>28</v>
      </c>
      <c r="E1686" t="s">
        <v>29</v>
      </c>
      <c r="F1686">
        <v>30</v>
      </c>
      <c r="G1686" t="s">
        <v>4910</v>
      </c>
      <c r="H1686" t="s">
        <v>545</v>
      </c>
      <c r="I1686" t="s">
        <v>173</v>
      </c>
      <c r="J1686" s="1">
        <v>44382</v>
      </c>
      <c r="K1686">
        <v>7</v>
      </c>
      <c r="L1686" t="s">
        <v>39</v>
      </c>
      <c r="N1686">
        <f t="shared" si="26"/>
        <v>0</v>
      </c>
    </row>
    <row r="1687" spans="1:14" x14ac:dyDescent="0.3">
      <c r="A1687">
        <v>1686</v>
      </c>
      <c r="B1687" t="s">
        <v>4912</v>
      </c>
      <c r="C1687" t="s">
        <v>4913</v>
      </c>
      <c r="D1687" t="s">
        <v>15</v>
      </c>
      <c r="E1687" t="s">
        <v>16</v>
      </c>
      <c r="F1687">
        <v>30</v>
      </c>
      <c r="G1687" t="s">
        <v>4914</v>
      </c>
      <c r="H1687" t="s">
        <v>4915</v>
      </c>
      <c r="I1687" t="s">
        <v>32</v>
      </c>
      <c r="J1687" s="1">
        <v>44192</v>
      </c>
      <c r="K1687">
        <v>61</v>
      </c>
      <c r="L1687" t="s">
        <v>20</v>
      </c>
      <c r="N1687">
        <f t="shared" si="26"/>
        <v>0</v>
      </c>
    </row>
    <row r="1688" spans="1:14" x14ac:dyDescent="0.3">
      <c r="A1688">
        <v>1687</v>
      </c>
      <c r="B1688" t="s">
        <v>4916</v>
      </c>
      <c r="C1688" t="s">
        <v>4917</v>
      </c>
      <c r="D1688" t="s">
        <v>28</v>
      </c>
      <c r="E1688" t="s">
        <v>29</v>
      </c>
      <c r="F1688">
        <v>90</v>
      </c>
      <c r="G1688" t="s">
        <v>4918</v>
      </c>
      <c r="H1688" t="s">
        <v>4919</v>
      </c>
      <c r="I1688" t="s">
        <v>303</v>
      </c>
      <c r="J1688" s="1">
        <v>44021</v>
      </c>
      <c r="K1688">
        <v>31</v>
      </c>
      <c r="L1688" t="s">
        <v>101</v>
      </c>
      <c r="N1688">
        <f t="shared" si="26"/>
        <v>0</v>
      </c>
    </row>
    <row r="1689" spans="1:14" x14ac:dyDescent="0.3">
      <c r="A1689">
        <v>1688</v>
      </c>
      <c r="B1689" t="s">
        <v>4920</v>
      </c>
      <c r="C1689" t="s">
        <v>3330</v>
      </c>
      <c r="D1689" t="s">
        <v>15</v>
      </c>
      <c r="E1689" t="s">
        <v>16</v>
      </c>
      <c r="F1689">
        <v>90</v>
      </c>
      <c r="G1689" t="s">
        <v>4921</v>
      </c>
      <c r="H1689" t="s">
        <v>3695</v>
      </c>
      <c r="I1689" t="s">
        <v>173</v>
      </c>
      <c r="J1689" s="1">
        <v>44386</v>
      </c>
      <c r="K1689">
        <v>76</v>
      </c>
      <c r="L1689" t="s">
        <v>39</v>
      </c>
      <c r="N1689">
        <f t="shared" si="26"/>
        <v>0</v>
      </c>
    </row>
    <row r="1690" spans="1:14" x14ac:dyDescent="0.3">
      <c r="A1690">
        <v>1689</v>
      </c>
      <c r="B1690" t="s">
        <v>4922</v>
      </c>
      <c r="C1690" t="s">
        <v>3338</v>
      </c>
      <c r="D1690" t="s">
        <v>51</v>
      </c>
      <c r="E1690" t="s">
        <v>16</v>
      </c>
      <c r="F1690">
        <v>60</v>
      </c>
      <c r="G1690" t="s">
        <v>4923</v>
      </c>
      <c r="H1690" t="s">
        <v>4924</v>
      </c>
      <c r="I1690" t="s">
        <v>32</v>
      </c>
      <c r="J1690" s="1">
        <v>44494</v>
      </c>
      <c r="K1690">
        <v>6</v>
      </c>
      <c r="L1690" t="s">
        <v>64</v>
      </c>
      <c r="N1690">
        <f t="shared" si="26"/>
        <v>0</v>
      </c>
    </row>
    <row r="1691" spans="1:14" x14ac:dyDescent="0.3">
      <c r="A1691">
        <v>1690</v>
      </c>
      <c r="B1691" t="s">
        <v>4250</v>
      </c>
      <c r="C1691" t="s">
        <v>2148</v>
      </c>
      <c r="D1691" t="s">
        <v>28</v>
      </c>
      <c r="E1691" t="s">
        <v>29</v>
      </c>
      <c r="F1691">
        <v>30</v>
      </c>
      <c r="G1691" t="s">
        <v>4925</v>
      </c>
      <c r="H1691" t="s">
        <v>199</v>
      </c>
      <c r="I1691" t="s">
        <v>32</v>
      </c>
      <c r="J1691" s="1">
        <v>44908</v>
      </c>
      <c r="K1691">
        <v>37</v>
      </c>
      <c r="L1691" t="s">
        <v>80</v>
      </c>
      <c r="N1691">
        <f t="shared" si="26"/>
        <v>0</v>
      </c>
    </row>
    <row r="1692" spans="1:14" x14ac:dyDescent="0.3">
      <c r="A1692">
        <v>1691</v>
      </c>
      <c r="B1692" t="s">
        <v>4926</v>
      </c>
      <c r="C1692" t="s">
        <v>4927</v>
      </c>
      <c r="D1692" t="s">
        <v>15</v>
      </c>
      <c r="E1692" t="s">
        <v>16</v>
      </c>
      <c r="F1692">
        <v>90</v>
      </c>
      <c r="G1692" t="s">
        <v>4928</v>
      </c>
      <c r="H1692" t="s">
        <v>3387</v>
      </c>
      <c r="I1692" t="s">
        <v>2878</v>
      </c>
      <c r="J1692" s="1">
        <v>44367</v>
      </c>
      <c r="K1692">
        <v>14</v>
      </c>
      <c r="L1692" t="s">
        <v>70</v>
      </c>
      <c r="N1692">
        <f t="shared" si="26"/>
        <v>0</v>
      </c>
    </row>
    <row r="1693" spans="1:14" x14ac:dyDescent="0.3">
      <c r="A1693">
        <v>1692</v>
      </c>
      <c r="B1693" t="s">
        <v>4929</v>
      </c>
      <c r="C1693" t="s">
        <v>832</v>
      </c>
      <c r="D1693" t="s">
        <v>15</v>
      </c>
      <c r="E1693" t="s">
        <v>16</v>
      </c>
      <c r="F1693">
        <v>90</v>
      </c>
      <c r="G1693" t="s">
        <v>4930</v>
      </c>
      <c r="H1693" t="s">
        <v>1077</v>
      </c>
      <c r="I1693" t="s">
        <v>1078</v>
      </c>
      <c r="J1693" s="1">
        <v>44828</v>
      </c>
      <c r="K1693">
        <v>65</v>
      </c>
      <c r="L1693" t="s">
        <v>159</v>
      </c>
      <c r="N1693">
        <f t="shared" si="26"/>
        <v>0</v>
      </c>
    </row>
    <row r="1694" spans="1:14" x14ac:dyDescent="0.3">
      <c r="A1694">
        <v>1693</v>
      </c>
      <c r="B1694" t="s">
        <v>2292</v>
      </c>
      <c r="C1694" t="s">
        <v>2977</v>
      </c>
      <c r="D1694" t="s">
        <v>117</v>
      </c>
      <c r="E1694" t="s">
        <v>29</v>
      </c>
      <c r="F1694">
        <v>90</v>
      </c>
      <c r="G1694" t="s">
        <v>4931</v>
      </c>
      <c r="H1694" t="s">
        <v>4932</v>
      </c>
      <c r="I1694" t="s">
        <v>38</v>
      </c>
      <c r="J1694" s="1">
        <v>44623</v>
      </c>
      <c r="K1694">
        <v>55</v>
      </c>
      <c r="L1694" t="s">
        <v>45</v>
      </c>
      <c r="N1694">
        <f t="shared" si="26"/>
        <v>0</v>
      </c>
    </row>
    <row r="1695" spans="1:14" x14ac:dyDescent="0.3">
      <c r="A1695">
        <v>1694</v>
      </c>
      <c r="B1695" t="s">
        <v>721</v>
      </c>
      <c r="C1695" t="s">
        <v>4933</v>
      </c>
      <c r="D1695" t="s">
        <v>28</v>
      </c>
      <c r="E1695" t="s">
        <v>29</v>
      </c>
      <c r="F1695">
        <v>30</v>
      </c>
      <c r="G1695" t="s">
        <v>4934</v>
      </c>
      <c r="H1695" t="s">
        <v>4935</v>
      </c>
      <c r="I1695" t="s">
        <v>124</v>
      </c>
      <c r="J1695" s="1">
        <v>43860</v>
      </c>
      <c r="K1695">
        <v>78</v>
      </c>
      <c r="L1695" t="s">
        <v>33</v>
      </c>
      <c r="N1695">
        <f t="shared" si="26"/>
        <v>0</v>
      </c>
    </row>
    <row r="1696" spans="1:14" x14ac:dyDescent="0.3">
      <c r="A1696">
        <v>1695</v>
      </c>
      <c r="B1696" t="s">
        <v>4936</v>
      </c>
      <c r="C1696" t="s">
        <v>3109</v>
      </c>
      <c r="D1696" t="s">
        <v>28</v>
      </c>
      <c r="E1696" t="s">
        <v>29</v>
      </c>
      <c r="F1696">
        <v>60</v>
      </c>
      <c r="G1696" t="s">
        <v>4937</v>
      </c>
      <c r="H1696" t="s">
        <v>4938</v>
      </c>
      <c r="I1696" t="s">
        <v>32</v>
      </c>
      <c r="J1696" s="1">
        <v>44381</v>
      </c>
      <c r="K1696">
        <v>92</v>
      </c>
      <c r="L1696" t="s">
        <v>33</v>
      </c>
      <c r="N1696">
        <f t="shared" si="26"/>
        <v>0</v>
      </c>
    </row>
    <row r="1697" spans="1:14" x14ac:dyDescent="0.3">
      <c r="A1697">
        <v>1696</v>
      </c>
      <c r="B1697" t="s">
        <v>4939</v>
      </c>
      <c r="C1697" t="s">
        <v>1282</v>
      </c>
      <c r="D1697" t="s">
        <v>28</v>
      </c>
      <c r="E1697" t="s">
        <v>29</v>
      </c>
      <c r="F1697">
        <v>30</v>
      </c>
      <c r="G1697" t="s">
        <v>4940</v>
      </c>
      <c r="H1697" t="s">
        <v>4941</v>
      </c>
      <c r="I1697" t="s">
        <v>32</v>
      </c>
      <c r="J1697" s="1">
        <v>44915</v>
      </c>
      <c r="K1697">
        <v>88</v>
      </c>
      <c r="L1697" t="s">
        <v>80</v>
      </c>
      <c r="N1697">
        <f t="shared" si="26"/>
        <v>0</v>
      </c>
    </row>
    <row r="1698" spans="1:14" x14ac:dyDescent="0.3">
      <c r="A1698">
        <v>1697</v>
      </c>
      <c r="B1698" t="s">
        <v>4942</v>
      </c>
      <c r="C1698" t="s">
        <v>1406</v>
      </c>
      <c r="D1698" t="s">
        <v>41</v>
      </c>
      <c r="E1698" t="s">
        <v>16</v>
      </c>
      <c r="F1698">
        <v>60</v>
      </c>
      <c r="G1698" t="s">
        <v>4943</v>
      </c>
      <c r="H1698" t="s">
        <v>4944</v>
      </c>
      <c r="I1698" t="s">
        <v>839</v>
      </c>
      <c r="J1698" s="1">
        <v>44691</v>
      </c>
      <c r="K1698">
        <v>99</v>
      </c>
      <c r="L1698" t="s">
        <v>20</v>
      </c>
      <c r="N1698">
        <f t="shared" si="26"/>
        <v>0</v>
      </c>
    </row>
    <row r="1699" spans="1:14" x14ac:dyDescent="0.3">
      <c r="A1699">
        <v>1698</v>
      </c>
      <c r="B1699" t="s">
        <v>1672</v>
      </c>
      <c r="C1699" t="s">
        <v>499</v>
      </c>
      <c r="D1699" t="s">
        <v>28</v>
      </c>
      <c r="E1699" t="s">
        <v>29</v>
      </c>
      <c r="F1699">
        <v>90</v>
      </c>
      <c r="G1699" t="s">
        <v>4945</v>
      </c>
      <c r="H1699" t="s">
        <v>720</v>
      </c>
      <c r="I1699" t="s">
        <v>686</v>
      </c>
      <c r="J1699" s="1">
        <v>44444</v>
      </c>
      <c r="K1699">
        <v>68</v>
      </c>
      <c r="L1699" t="s">
        <v>20</v>
      </c>
      <c r="N1699">
        <f t="shared" si="26"/>
        <v>0</v>
      </c>
    </row>
    <row r="1700" spans="1:14" x14ac:dyDescent="0.3">
      <c r="A1700">
        <v>1699</v>
      </c>
      <c r="B1700" t="s">
        <v>1881</v>
      </c>
      <c r="C1700" t="s">
        <v>4946</v>
      </c>
      <c r="D1700" t="s">
        <v>28</v>
      </c>
      <c r="E1700" t="s">
        <v>29</v>
      </c>
      <c r="F1700">
        <v>90</v>
      </c>
      <c r="G1700" t="s">
        <v>4945</v>
      </c>
      <c r="H1700" t="s">
        <v>4947</v>
      </c>
      <c r="I1700" t="s">
        <v>32</v>
      </c>
      <c r="J1700" s="1">
        <v>44596</v>
      </c>
      <c r="K1700">
        <v>75</v>
      </c>
      <c r="L1700" t="s">
        <v>64</v>
      </c>
      <c r="N1700">
        <f t="shared" si="26"/>
        <v>0</v>
      </c>
    </row>
    <row r="1701" spans="1:14" x14ac:dyDescent="0.3">
      <c r="A1701">
        <v>1700</v>
      </c>
      <c r="B1701" t="s">
        <v>4948</v>
      </c>
      <c r="C1701" t="s">
        <v>4949</v>
      </c>
      <c r="D1701" t="s">
        <v>15</v>
      </c>
      <c r="E1701" t="s">
        <v>16</v>
      </c>
      <c r="F1701">
        <v>90</v>
      </c>
      <c r="G1701" t="s">
        <v>4950</v>
      </c>
      <c r="H1701" t="s">
        <v>3699</v>
      </c>
      <c r="I1701" t="s">
        <v>2983</v>
      </c>
      <c r="J1701" s="1">
        <v>44313</v>
      </c>
      <c r="K1701">
        <v>95</v>
      </c>
      <c r="L1701" t="s">
        <v>70</v>
      </c>
      <c r="N1701">
        <f t="shared" si="26"/>
        <v>0</v>
      </c>
    </row>
    <row r="1702" spans="1:14" x14ac:dyDescent="0.3">
      <c r="A1702">
        <v>1701</v>
      </c>
      <c r="B1702" t="s">
        <v>4951</v>
      </c>
      <c r="C1702" t="s">
        <v>26</v>
      </c>
      <c r="D1702" t="s">
        <v>15</v>
      </c>
      <c r="E1702" t="s">
        <v>16</v>
      </c>
      <c r="F1702">
        <v>90</v>
      </c>
      <c r="G1702" t="s">
        <v>4952</v>
      </c>
      <c r="H1702" t="s">
        <v>806</v>
      </c>
      <c r="I1702" t="s">
        <v>178</v>
      </c>
      <c r="J1702" s="1">
        <v>44847</v>
      </c>
      <c r="K1702">
        <v>72</v>
      </c>
      <c r="L1702" t="s">
        <v>45</v>
      </c>
      <c r="N1702">
        <f t="shared" si="26"/>
        <v>0</v>
      </c>
    </row>
    <row r="1703" spans="1:14" x14ac:dyDescent="0.3">
      <c r="A1703">
        <v>1702</v>
      </c>
      <c r="B1703" t="s">
        <v>4953</v>
      </c>
      <c r="C1703" t="s">
        <v>4596</v>
      </c>
      <c r="D1703" t="s">
        <v>15</v>
      </c>
      <c r="E1703" t="s">
        <v>16</v>
      </c>
      <c r="F1703">
        <v>60</v>
      </c>
      <c r="G1703" t="s">
        <v>4954</v>
      </c>
      <c r="H1703" t="s">
        <v>4955</v>
      </c>
      <c r="I1703" t="s">
        <v>645</v>
      </c>
      <c r="J1703" s="1">
        <v>44901</v>
      </c>
      <c r="K1703">
        <v>56</v>
      </c>
      <c r="L1703" t="s">
        <v>33</v>
      </c>
      <c r="N1703">
        <f t="shared" si="26"/>
        <v>0</v>
      </c>
    </row>
    <row r="1704" spans="1:14" x14ac:dyDescent="0.3">
      <c r="A1704">
        <v>1703</v>
      </c>
      <c r="B1704" t="s">
        <v>2701</v>
      </c>
      <c r="C1704" t="s">
        <v>3350</v>
      </c>
      <c r="D1704" t="s">
        <v>28</v>
      </c>
      <c r="E1704" t="s">
        <v>29</v>
      </c>
      <c r="F1704">
        <v>90</v>
      </c>
      <c r="G1704" t="s">
        <v>4954</v>
      </c>
      <c r="H1704" t="s">
        <v>997</v>
      </c>
      <c r="I1704" t="s">
        <v>110</v>
      </c>
      <c r="J1704" s="1">
        <v>44179</v>
      </c>
      <c r="K1704">
        <v>53</v>
      </c>
      <c r="L1704" t="s">
        <v>39</v>
      </c>
      <c r="N1704">
        <f t="shared" si="26"/>
        <v>0</v>
      </c>
    </row>
    <row r="1705" spans="1:14" x14ac:dyDescent="0.3">
      <c r="A1705">
        <v>1704</v>
      </c>
      <c r="B1705" t="s">
        <v>4956</v>
      </c>
      <c r="C1705" t="s">
        <v>2317</v>
      </c>
      <c r="D1705" t="s">
        <v>15</v>
      </c>
      <c r="E1705" t="s">
        <v>16</v>
      </c>
      <c r="F1705">
        <v>90</v>
      </c>
      <c r="G1705" t="s">
        <v>4957</v>
      </c>
      <c r="H1705" t="s">
        <v>4958</v>
      </c>
      <c r="I1705" t="s">
        <v>95</v>
      </c>
      <c r="J1705" s="1">
        <v>44775</v>
      </c>
      <c r="K1705">
        <v>103</v>
      </c>
      <c r="L1705" t="s">
        <v>159</v>
      </c>
      <c r="N1705">
        <f t="shared" si="26"/>
        <v>0</v>
      </c>
    </row>
    <row r="1706" spans="1:14" x14ac:dyDescent="0.3">
      <c r="A1706">
        <v>1705</v>
      </c>
      <c r="B1706" t="s">
        <v>979</v>
      </c>
      <c r="C1706" t="s">
        <v>4168</v>
      </c>
      <c r="D1706" t="s">
        <v>28</v>
      </c>
      <c r="E1706" t="s">
        <v>29</v>
      </c>
      <c r="F1706">
        <v>30</v>
      </c>
      <c r="G1706" t="s">
        <v>4959</v>
      </c>
      <c r="H1706" t="s">
        <v>2506</v>
      </c>
      <c r="I1706" t="s">
        <v>32</v>
      </c>
      <c r="J1706" s="1">
        <v>44599</v>
      </c>
      <c r="K1706">
        <v>87</v>
      </c>
      <c r="L1706" t="s">
        <v>64</v>
      </c>
      <c r="N1706">
        <f t="shared" si="26"/>
        <v>0</v>
      </c>
    </row>
    <row r="1707" spans="1:14" x14ac:dyDescent="0.3">
      <c r="A1707">
        <v>1706</v>
      </c>
      <c r="B1707" t="s">
        <v>2399</v>
      </c>
      <c r="C1707" t="s">
        <v>4960</v>
      </c>
      <c r="D1707" t="s">
        <v>28</v>
      </c>
      <c r="E1707" t="s">
        <v>29</v>
      </c>
      <c r="F1707">
        <v>60</v>
      </c>
      <c r="G1707" t="s">
        <v>4961</v>
      </c>
      <c r="H1707" t="s">
        <v>917</v>
      </c>
      <c r="I1707" t="s">
        <v>32</v>
      </c>
      <c r="J1707" s="1">
        <v>44768</v>
      </c>
      <c r="K1707">
        <v>48</v>
      </c>
      <c r="L1707" t="s">
        <v>54</v>
      </c>
      <c r="N1707">
        <f t="shared" si="26"/>
        <v>0</v>
      </c>
    </row>
    <row r="1708" spans="1:14" x14ac:dyDescent="0.3">
      <c r="A1708">
        <v>1707</v>
      </c>
      <c r="B1708" t="s">
        <v>4962</v>
      </c>
      <c r="C1708" t="s">
        <v>4963</v>
      </c>
      <c r="D1708" t="s">
        <v>28</v>
      </c>
      <c r="E1708" t="s">
        <v>29</v>
      </c>
      <c r="F1708">
        <v>30</v>
      </c>
      <c r="G1708" t="s">
        <v>4964</v>
      </c>
      <c r="H1708" t="s">
        <v>119</v>
      </c>
      <c r="I1708" t="s">
        <v>32</v>
      </c>
      <c r="J1708" s="1">
        <v>44020</v>
      </c>
      <c r="K1708">
        <v>3</v>
      </c>
      <c r="L1708" t="s">
        <v>64</v>
      </c>
      <c r="N1708">
        <f t="shared" si="26"/>
        <v>0</v>
      </c>
    </row>
    <row r="1709" spans="1:14" x14ac:dyDescent="0.3">
      <c r="A1709">
        <v>1708</v>
      </c>
      <c r="B1709" t="s">
        <v>4965</v>
      </c>
      <c r="C1709" t="s">
        <v>4242</v>
      </c>
      <c r="D1709" t="s">
        <v>28</v>
      </c>
      <c r="E1709" t="s">
        <v>29</v>
      </c>
      <c r="F1709">
        <v>30</v>
      </c>
      <c r="G1709" t="s">
        <v>4966</v>
      </c>
      <c r="H1709" t="s">
        <v>4967</v>
      </c>
      <c r="I1709" t="s">
        <v>32</v>
      </c>
      <c r="J1709" s="1">
        <v>44347</v>
      </c>
      <c r="K1709">
        <v>89</v>
      </c>
      <c r="L1709" t="s">
        <v>70</v>
      </c>
      <c r="N1709">
        <f t="shared" si="26"/>
        <v>0</v>
      </c>
    </row>
    <row r="1710" spans="1:14" x14ac:dyDescent="0.3">
      <c r="A1710">
        <v>1709</v>
      </c>
      <c r="B1710" t="s">
        <v>4072</v>
      </c>
      <c r="C1710" t="s">
        <v>1698</v>
      </c>
      <c r="D1710" t="s">
        <v>51</v>
      </c>
      <c r="E1710" t="s">
        <v>16</v>
      </c>
      <c r="F1710">
        <v>30</v>
      </c>
      <c r="G1710" t="s">
        <v>4968</v>
      </c>
      <c r="H1710" t="s">
        <v>746</v>
      </c>
      <c r="I1710" t="s">
        <v>32</v>
      </c>
      <c r="J1710" s="1">
        <v>44814</v>
      </c>
      <c r="K1710">
        <v>81</v>
      </c>
      <c r="L1710" t="s">
        <v>64</v>
      </c>
      <c r="N1710">
        <f t="shared" si="26"/>
        <v>0</v>
      </c>
    </row>
    <row r="1711" spans="1:14" x14ac:dyDescent="0.3">
      <c r="A1711">
        <v>1710</v>
      </c>
      <c r="B1711" t="s">
        <v>752</v>
      </c>
      <c r="C1711" t="s">
        <v>2359</v>
      </c>
      <c r="D1711" t="s">
        <v>28</v>
      </c>
      <c r="E1711" t="s">
        <v>29</v>
      </c>
      <c r="F1711">
        <v>30</v>
      </c>
      <c r="G1711" t="s">
        <v>4969</v>
      </c>
      <c r="H1711" t="s">
        <v>4915</v>
      </c>
      <c r="I1711" t="s">
        <v>32</v>
      </c>
      <c r="J1711" s="1">
        <v>44847</v>
      </c>
      <c r="K1711">
        <v>28</v>
      </c>
      <c r="L1711" t="s">
        <v>20</v>
      </c>
      <c r="N1711">
        <f t="shared" si="26"/>
        <v>0</v>
      </c>
    </row>
    <row r="1712" spans="1:14" x14ac:dyDescent="0.3">
      <c r="A1712">
        <v>1711</v>
      </c>
      <c r="B1712" t="s">
        <v>4970</v>
      </c>
      <c r="C1712" t="s">
        <v>4971</v>
      </c>
      <c r="D1712" t="s">
        <v>51</v>
      </c>
      <c r="E1712" t="s">
        <v>16</v>
      </c>
      <c r="F1712">
        <v>30</v>
      </c>
      <c r="G1712" t="s">
        <v>4972</v>
      </c>
      <c r="H1712" t="s">
        <v>3356</v>
      </c>
      <c r="I1712" t="s">
        <v>32</v>
      </c>
      <c r="J1712" s="1">
        <v>44702</v>
      </c>
      <c r="K1712">
        <v>19</v>
      </c>
      <c r="L1712" t="s">
        <v>39</v>
      </c>
      <c r="N1712">
        <f t="shared" si="26"/>
        <v>0</v>
      </c>
    </row>
    <row r="1713" spans="1:14" x14ac:dyDescent="0.3">
      <c r="A1713">
        <v>1712</v>
      </c>
      <c r="B1713" t="s">
        <v>4973</v>
      </c>
      <c r="C1713" t="s">
        <v>4974</v>
      </c>
      <c r="D1713" t="s">
        <v>28</v>
      </c>
      <c r="E1713" t="s">
        <v>29</v>
      </c>
      <c r="F1713">
        <v>90</v>
      </c>
      <c r="G1713" t="s">
        <v>4975</v>
      </c>
      <c r="H1713" t="s">
        <v>710</v>
      </c>
      <c r="I1713" t="s">
        <v>187</v>
      </c>
      <c r="J1713" s="1">
        <v>44481</v>
      </c>
      <c r="K1713">
        <v>20</v>
      </c>
      <c r="L1713" t="s">
        <v>64</v>
      </c>
      <c r="N1713">
        <f t="shared" si="26"/>
        <v>0</v>
      </c>
    </row>
    <row r="1714" spans="1:14" x14ac:dyDescent="0.3">
      <c r="A1714">
        <v>1713</v>
      </c>
      <c r="B1714" t="s">
        <v>2853</v>
      </c>
      <c r="C1714" t="s">
        <v>1085</v>
      </c>
      <c r="D1714" t="s">
        <v>28</v>
      </c>
      <c r="E1714" t="s">
        <v>29</v>
      </c>
      <c r="F1714">
        <v>60</v>
      </c>
      <c r="G1714" t="s">
        <v>4976</v>
      </c>
      <c r="H1714" t="s">
        <v>1099</v>
      </c>
      <c r="I1714" t="s">
        <v>25</v>
      </c>
      <c r="J1714" s="1">
        <v>43902</v>
      </c>
      <c r="K1714">
        <v>46</v>
      </c>
      <c r="L1714" t="s">
        <v>64</v>
      </c>
      <c r="N1714">
        <f t="shared" si="26"/>
        <v>0</v>
      </c>
    </row>
    <row r="1715" spans="1:14" x14ac:dyDescent="0.3">
      <c r="A1715">
        <v>1714</v>
      </c>
      <c r="B1715" t="s">
        <v>4977</v>
      </c>
      <c r="C1715" t="s">
        <v>983</v>
      </c>
      <c r="D1715" t="s">
        <v>15</v>
      </c>
      <c r="E1715" t="s">
        <v>16</v>
      </c>
      <c r="F1715">
        <v>30</v>
      </c>
      <c r="G1715" t="s">
        <v>4978</v>
      </c>
      <c r="H1715" t="s">
        <v>4979</v>
      </c>
      <c r="I1715" t="s">
        <v>294</v>
      </c>
      <c r="J1715" s="1">
        <v>44834</v>
      </c>
      <c r="K1715">
        <v>36</v>
      </c>
      <c r="L1715" t="s">
        <v>101</v>
      </c>
      <c r="N1715">
        <f t="shared" si="26"/>
        <v>0</v>
      </c>
    </row>
    <row r="1716" spans="1:14" x14ac:dyDescent="0.3">
      <c r="A1716">
        <v>1715</v>
      </c>
      <c r="B1716" t="s">
        <v>4980</v>
      </c>
      <c r="C1716" t="s">
        <v>2047</v>
      </c>
      <c r="D1716" t="s">
        <v>51</v>
      </c>
      <c r="E1716" t="s">
        <v>16</v>
      </c>
      <c r="F1716">
        <v>60</v>
      </c>
      <c r="G1716" t="s">
        <v>4981</v>
      </c>
      <c r="H1716" t="s">
        <v>2811</v>
      </c>
      <c r="I1716" t="s">
        <v>32</v>
      </c>
      <c r="J1716" s="1">
        <v>44543</v>
      </c>
      <c r="K1716">
        <v>57</v>
      </c>
      <c r="L1716" t="s">
        <v>159</v>
      </c>
      <c r="N1716">
        <f t="shared" si="26"/>
        <v>0</v>
      </c>
    </row>
    <row r="1717" spans="1:14" x14ac:dyDescent="0.3">
      <c r="A1717">
        <v>1716</v>
      </c>
      <c r="B1717" t="s">
        <v>4982</v>
      </c>
      <c r="C1717" t="s">
        <v>1898</v>
      </c>
      <c r="D1717" t="s">
        <v>51</v>
      </c>
      <c r="E1717" t="s">
        <v>16</v>
      </c>
      <c r="F1717">
        <v>60</v>
      </c>
      <c r="G1717" t="s">
        <v>4983</v>
      </c>
      <c r="H1717" t="s">
        <v>3500</v>
      </c>
      <c r="I1717" t="s">
        <v>25</v>
      </c>
      <c r="J1717" s="1">
        <v>44052</v>
      </c>
      <c r="K1717">
        <v>68</v>
      </c>
      <c r="L1717" t="s">
        <v>70</v>
      </c>
      <c r="N1717">
        <f t="shared" si="26"/>
        <v>0</v>
      </c>
    </row>
    <row r="1718" spans="1:14" x14ac:dyDescent="0.3">
      <c r="A1718">
        <v>1717</v>
      </c>
      <c r="B1718" t="s">
        <v>4984</v>
      </c>
      <c r="C1718" t="s">
        <v>1244</v>
      </c>
      <c r="D1718" t="s">
        <v>28</v>
      </c>
      <c r="E1718" t="s">
        <v>29</v>
      </c>
      <c r="F1718">
        <v>60</v>
      </c>
      <c r="G1718" t="s">
        <v>4985</v>
      </c>
      <c r="H1718" t="s">
        <v>1519</v>
      </c>
      <c r="I1718" t="s">
        <v>32</v>
      </c>
      <c r="J1718" s="1">
        <v>44362</v>
      </c>
      <c r="K1718">
        <v>74</v>
      </c>
      <c r="L1718" t="s">
        <v>70</v>
      </c>
      <c r="N1718">
        <f t="shared" si="26"/>
        <v>0</v>
      </c>
    </row>
    <row r="1719" spans="1:14" x14ac:dyDescent="0.3">
      <c r="A1719">
        <v>1718</v>
      </c>
      <c r="B1719" t="s">
        <v>4986</v>
      </c>
      <c r="C1719" t="s">
        <v>4876</v>
      </c>
      <c r="D1719" t="s">
        <v>28</v>
      </c>
      <c r="E1719" t="s">
        <v>29</v>
      </c>
      <c r="F1719">
        <v>30</v>
      </c>
      <c r="G1719" t="s">
        <v>4987</v>
      </c>
      <c r="H1719" t="s">
        <v>1716</v>
      </c>
      <c r="I1719" t="s">
        <v>425</v>
      </c>
      <c r="J1719" s="1">
        <v>44288</v>
      </c>
      <c r="K1719">
        <v>86</v>
      </c>
      <c r="L1719" t="s">
        <v>39</v>
      </c>
      <c r="N1719">
        <f t="shared" si="26"/>
        <v>0</v>
      </c>
    </row>
    <row r="1720" spans="1:14" x14ac:dyDescent="0.3">
      <c r="A1720">
        <v>1719</v>
      </c>
      <c r="B1720" t="s">
        <v>4988</v>
      </c>
      <c r="C1720" t="s">
        <v>4989</v>
      </c>
      <c r="D1720" t="s">
        <v>51</v>
      </c>
      <c r="E1720" t="s">
        <v>16</v>
      </c>
      <c r="F1720">
        <v>30</v>
      </c>
      <c r="G1720" t="s">
        <v>4990</v>
      </c>
      <c r="H1720" t="s">
        <v>776</v>
      </c>
      <c r="I1720" t="s">
        <v>777</v>
      </c>
      <c r="J1720" s="1">
        <v>43992</v>
      </c>
      <c r="K1720">
        <v>69</v>
      </c>
      <c r="L1720" t="s">
        <v>54</v>
      </c>
      <c r="N1720">
        <f t="shared" si="26"/>
        <v>0</v>
      </c>
    </row>
    <row r="1721" spans="1:14" x14ac:dyDescent="0.3">
      <c r="A1721">
        <v>1720</v>
      </c>
      <c r="B1721" t="s">
        <v>3794</v>
      </c>
      <c r="C1721" t="s">
        <v>4991</v>
      </c>
      <c r="D1721" t="s">
        <v>28</v>
      </c>
      <c r="E1721" t="s">
        <v>29</v>
      </c>
      <c r="F1721">
        <v>90</v>
      </c>
      <c r="G1721" t="s">
        <v>4990</v>
      </c>
      <c r="H1721" t="s">
        <v>4992</v>
      </c>
      <c r="I1721" t="s">
        <v>294</v>
      </c>
      <c r="J1721" s="1">
        <v>44714</v>
      </c>
      <c r="K1721">
        <v>76</v>
      </c>
      <c r="L1721" t="s">
        <v>101</v>
      </c>
      <c r="N1721">
        <f t="shared" si="26"/>
        <v>0</v>
      </c>
    </row>
    <row r="1722" spans="1:14" x14ac:dyDescent="0.3">
      <c r="A1722">
        <v>1721</v>
      </c>
      <c r="B1722" t="s">
        <v>4993</v>
      </c>
      <c r="C1722" t="s">
        <v>3118</v>
      </c>
      <c r="D1722" t="s">
        <v>15</v>
      </c>
      <c r="E1722" t="s">
        <v>16</v>
      </c>
      <c r="F1722">
        <v>90</v>
      </c>
      <c r="G1722" t="s">
        <v>4990</v>
      </c>
      <c r="H1722" t="s">
        <v>3754</v>
      </c>
      <c r="I1722" t="s">
        <v>124</v>
      </c>
      <c r="J1722" s="1">
        <v>43922</v>
      </c>
      <c r="K1722">
        <v>72</v>
      </c>
      <c r="L1722" t="s">
        <v>101</v>
      </c>
      <c r="N1722">
        <f t="shared" si="26"/>
        <v>0</v>
      </c>
    </row>
    <row r="1723" spans="1:14" x14ac:dyDescent="0.3">
      <c r="A1723">
        <v>1722</v>
      </c>
      <c r="B1723" t="s">
        <v>3478</v>
      </c>
      <c r="C1723" t="s">
        <v>4994</v>
      </c>
      <c r="D1723" t="s">
        <v>28</v>
      </c>
      <c r="E1723" t="s">
        <v>29</v>
      </c>
      <c r="F1723">
        <v>60</v>
      </c>
      <c r="G1723" t="s">
        <v>4995</v>
      </c>
      <c r="H1723" t="s">
        <v>4996</v>
      </c>
      <c r="I1723" t="s">
        <v>32</v>
      </c>
      <c r="J1723" s="1">
        <v>44272</v>
      </c>
      <c r="K1723">
        <v>75</v>
      </c>
      <c r="L1723" t="s">
        <v>159</v>
      </c>
      <c r="N1723">
        <f t="shared" si="26"/>
        <v>0</v>
      </c>
    </row>
    <row r="1724" spans="1:14" x14ac:dyDescent="0.3">
      <c r="A1724">
        <v>1723</v>
      </c>
      <c r="B1724" t="s">
        <v>4997</v>
      </c>
      <c r="C1724" t="s">
        <v>4998</v>
      </c>
      <c r="D1724" t="s">
        <v>28</v>
      </c>
      <c r="E1724" t="s">
        <v>29</v>
      </c>
      <c r="F1724">
        <v>90</v>
      </c>
      <c r="G1724" t="s">
        <v>4999</v>
      </c>
      <c r="H1724" t="s">
        <v>2710</v>
      </c>
      <c r="I1724" t="s">
        <v>294</v>
      </c>
      <c r="J1724" s="1">
        <v>44713</v>
      </c>
      <c r="K1724">
        <v>96</v>
      </c>
      <c r="L1724" t="s">
        <v>20</v>
      </c>
      <c r="N1724">
        <f t="shared" si="26"/>
        <v>0</v>
      </c>
    </row>
    <row r="1725" spans="1:14" x14ac:dyDescent="0.3">
      <c r="A1725">
        <v>1724</v>
      </c>
      <c r="B1725" t="s">
        <v>2312</v>
      </c>
      <c r="C1725" t="s">
        <v>1688</v>
      </c>
      <c r="D1725" t="s">
        <v>28</v>
      </c>
      <c r="E1725" t="s">
        <v>29</v>
      </c>
      <c r="F1725">
        <v>30</v>
      </c>
      <c r="G1725" t="s">
        <v>4999</v>
      </c>
      <c r="H1725" t="s">
        <v>5000</v>
      </c>
      <c r="I1725" t="s">
        <v>32</v>
      </c>
      <c r="J1725" s="1">
        <v>44423</v>
      </c>
      <c r="K1725">
        <v>93</v>
      </c>
      <c r="L1725" t="s">
        <v>159</v>
      </c>
      <c r="N1725">
        <f t="shared" si="26"/>
        <v>0</v>
      </c>
    </row>
    <row r="1726" spans="1:14" x14ac:dyDescent="0.3">
      <c r="A1726">
        <v>1725</v>
      </c>
      <c r="B1726" t="s">
        <v>5001</v>
      </c>
      <c r="C1726" t="s">
        <v>5002</v>
      </c>
      <c r="D1726" t="s">
        <v>28</v>
      </c>
      <c r="E1726" t="s">
        <v>29</v>
      </c>
      <c r="F1726">
        <v>30</v>
      </c>
      <c r="G1726" t="s">
        <v>5003</v>
      </c>
      <c r="H1726" t="s">
        <v>1453</v>
      </c>
      <c r="I1726" t="s">
        <v>1454</v>
      </c>
      <c r="J1726" s="1">
        <v>44102</v>
      </c>
      <c r="K1726">
        <v>63</v>
      </c>
      <c r="L1726" t="s">
        <v>45</v>
      </c>
      <c r="N1726">
        <f t="shared" si="26"/>
        <v>0</v>
      </c>
    </row>
    <row r="1727" spans="1:14" x14ac:dyDescent="0.3">
      <c r="A1727">
        <v>1726</v>
      </c>
      <c r="B1727" t="s">
        <v>5004</v>
      </c>
      <c r="C1727" t="s">
        <v>4504</v>
      </c>
      <c r="D1727" t="s">
        <v>51</v>
      </c>
      <c r="E1727" t="s">
        <v>16</v>
      </c>
      <c r="F1727">
        <v>30</v>
      </c>
      <c r="G1727" t="s">
        <v>5005</v>
      </c>
      <c r="H1727" t="s">
        <v>99</v>
      </c>
      <c r="I1727" t="s">
        <v>100</v>
      </c>
      <c r="J1727" s="1">
        <v>44853</v>
      </c>
      <c r="K1727">
        <v>62</v>
      </c>
      <c r="L1727" t="s">
        <v>159</v>
      </c>
      <c r="N1727">
        <f t="shared" si="26"/>
        <v>0</v>
      </c>
    </row>
    <row r="1728" spans="1:14" x14ac:dyDescent="0.3">
      <c r="A1728">
        <v>1727</v>
      </c>
      <c r="B1728" t="s">
        <v>3243</v>
      </c>
      <c r="C1728" t="s">
        <v>2220</v>
      </c>
      <c r="D1728" t="s">
        <v>28</v>
      </c>
      <c r="E1728" t="s">
        <v>29</v>
      </c>
      <c r="F1728">
        <v>90</v>
      </c>
      <c r="G1728" t="s">
        <v>5006</v>
      </c>
      <c r="H1728" t="s">
        <v>5007</v>
      </c>
      <c r="I1728" t="s">
        <v>89</v>
      </c>
      <c r="J1728" s="1">
        <v>43965</v>
      </c>
      <c r="K1728">
        <v>79</v>
      </c>
      <c r="L1728" t="s">
        <v>80</v>
      </c>
      <c r="N1728">
        <f t="shared" si="26"/>
        <v>0</v>
      </c>
    </row>
    <row r="1729" spans="1:14" x14ac:dyDescent="0.3">
      <c r="A1729">
        <v>1728</v>
      </c>
      <c r="B1729" t="s">
        <v>5008</v>
      </c>
      <c r="C1729" t="s">
        <v>3522</v>
      </c>
      <c r="D1729" t="s">
        <v>51</v>
      </c>
      <c r="E1729" t="s">
        <v>16</v>
      </c>
      <c r="F1729">
        <v>90</v>
      </c>
      <c r="G1729" t="s">
        <v>5009</v>
      </c>
      <c r="H1729" t="s">
        <v>5010</v>
      </c>
      <c r="I1729" t="s">
        <v>32</v>
      </c>
      <c r="J1729" s="1">
        <v>44313</v>
      </c>
      <c r="K1729">
        <v>37</v>
      </c>
      <c r="L1729" t="s">
        <v>33</v>
      </c>
      <c r="N1729">
        <f t="shared" si="26"/>
        <v>0</v>
      </c>
    </row>
    <row r="1730" spans="1:14" x14ac:dyDescent="0.3">
      <c r="A1730">
        <v>1729</v>
      </c>
      <c r="B1730" t="s">
        <v>5011</v>
      </c>
      <c r="C1730" t="s">
        <v>5012</v>
      </c>
      <c r="D1730" t="s">
        <v>51</v>
      </c>
      <c r="E1730" t="s">
        <v>16</v>
      </c>
      <c r="F1730">
        <v>30</v>
      </c>
      <c r="G1730" t="s">
        <v>5009</v>
      </c>
      <c r="H1730" t="s">
        <v>3424</v>
      </c>
      <c r="I1730" t="s">
        <v>32</v>
      </c>
      <c r="J1730" s="1">
        <v>44215</v>
      </c>
      <c r="K1730">
        <v>45</v>
      </c>
      <c r="L1730" t="s">
        <v>70</v>
      </c>
      <c r="N1730">
        <f t="shared" ref="N1730:N1793" si="27">COUNTBLANK(A1730:L1730)</f>
        <v>0</v>
      </c>
    </row>
    <row r="1731" spans="1:14" x14ac:dyDescent="0.3">
      <c r="A1731">
        <v>1730</v>
      </c>
      <c r="B1731" t="s">
        <v>3544</v>
      </c>
      <c r="C1731" t="s">
        <v>3171</v>
      </c>
      <c r="D1731" t="s">
        <v>28</v>
      </c>
      <c r="E1731" t="s">
        <v>29</v>
      </c>
      <c r="F1731">
        <v>90</v>
      </c>
      <c r="G1731" t="s">
        <v>5013</v>
      </c>
      <c r="H1731" t="s">
        <v>1482</v>
      </c>
      <c r="I1731" t="s">
        <v>1483</v>
      </c>
      <c r="J1731" s="1">
        <v>44199</v>
      </c>
      <c r="K1731">
        <v>10</v>
      </c>
      <c r="L1731" t="s">
        <v>20</v>
      </c>
      <c r="N1731">
        <f t="shared" si="27"/>
        <v>0</v>
      </c>
    </row>
    <row r="1732" spans="1:14" x14ac:dyDescent="0.3">
      <c r="A1732">
        <v>1731</v>
      </c>
      <c r="B1732" t="s">
        <v>5014</v>
      </c>
      <c r="C1732" t="s">
        <v>5015</v>
      </c>
      <c r="D1732" t="s">
        <v>41</v>
      </c>
      <c r="E1732" t="s">
        <v>16</v>
      </c>
      <c r="F1732">
        <v>90</v>
      </c>
      <c r="G1732" t="s">
        <v>5016</v>
      </c>
      <c r="H1732" t="s">
        <v>3554</v>
      </c>
      <c r="I1732" t="s">
        <v>32</v>
      </c>
      <c r="J1732" s="1">
        <v>44323</v>
      </c>
      <c r="K1732">
        <v>45</v>
      </c>
      <c r="L1732" t="s">
        <v>20</v>
      </c>
      <c r="N1732">
        <f t="shared" si="27"/>
        <v>0</v>
      </c>
    </row>
    <row r="1733" spans="1:14" x14ac:dyDescent="0.3">
      <c r="A1733">
        <v>1732</v>
      </c>
      <c r="B1733" t="s">
        <v>5014</v>
      </c>
      <c r="C1733" t="s">
        <v>5015</v>
      </c>
      <c r="D1733" t="s">
        <v>41</v>
      </c>
      <c r="E1733" t="s">
        <v>16</v>
      </c>
      <c r="F1733">
        <v>90</v>
      </c>
      <c r="G1733" t="s">
        <v>5016</v>
      </c>
      <c r="H1733" t="s">
        <v>3554</v>
      </c>
      <c r="I1733" t="s">
        <v>32</v>
      </c>
      <c r="J1733" s="1">
        <v>44323</v>
      </c>
      <c r="K1733">
        <v>45</v>
      </c>
      <c r="L1733" t="s">
        <v>20</v>
      </c>
      <c r="N1733">
        <f t="shared" si="27"/>
        <v>0</v>
      </c>
    </row>
    <row r="1734" spans="1:14" x14ac:dyDescent="0.3">
      <c r="A1734">
        <v>1733</v>
      </c>
      <c r="B1734" t="s">
        <v>1769</v>
      </c>
      <c r="C1734" t="s">
        <v>2915</v>
      </c>
      <c r="D1734" t="s">
        <v>28</v>
      </c>
      <c r="E1734" t="s">
        <v>29</v>
      </c>
      <c r="F1734">
        <v>30</v>
      </c>
      <c r="G1734" t="s">
        <v>5017</v>
      </c>
      <c r="H1734" t="s">
        <v>1370</v>
      </c>
      <c r="I1734" t="s">
        <v>32</v>
      </c>
      <c r="J1734" s="1">
        <v>44466</v>
      </c>
      <c r="K1734">
        <v>61</v>
      </c>
      <c r="L1734" t="s">
        <v>64</v>
      </c>
      <c r="N1734">
        <f t="shared" si="27"/>
        <v>0</v>
      </c>
    </row>
    <row r="1735" spans="1:14" x14ac:dyDescent="0.3">
      <c r="A1735">
        <v>1734</v>
      </c>
      <c r="B1735" t="s">
        <v>5018</v>
      </c>
      <c r="C1735" t="s">
        <v>3989</v>
      </c>
      <c r="D1735" t="s">
        <v>15</v>
      </c>
      <c r="E1735" t="s">
        <v>16</v>
      </c>
      <c r="F1735">
        <v>60</v>
      </c>
      <c r="G1735" t="s">
        <v>5019</v>
      </c>
      <c r="H1735" t="s">
        <v>99</v>
      </c>
      <c r="I1735" t="s">
        <v>100</v>
      </c>
      <c r="J1735" s="1">
        <v>44563</v>
      </c>
      <c r="K1735">
        <v>97</v>
      </c>
      <c r="L1735" t="s">
        <v>64</v>
      </c>
      <c r="N1735">
        <f t="shared" si="27"/>
        <v>0</v>
      </c>
    </row>
    <row r="1736" spans="1:14" x14ac:dyDescent="0.3">
      <c r="A1736">
        <v>1735</v>
      </c>
      <c r="B1736" t="s">
        <v>5020</v>
      </c>
      <c r="C1736" t="s">
        <v>5021</v>
      </c>
      <c r="D1736" t="s">
        <v>51</v>
      </c>
      <c r="E1736" t="s">
        <v>16</v>
      </c>
      <c r="F1736">
        <v>60</v>
      </c>
      <c r="G1736" t="s">
        <v>5022</v>
      </c>
      <c r="H1736" t="s">
        <v>2338</v>
      </c>
      <c r="I1736" t="s">
        <v>240</v>
      </c>
      <c r="J1736" s="1">
        <v>44386</v>
      </c>
      <c r="K1736">
        <v>28</v>
      </c>
      <c r="L1736" t="s">
        <v>45</v>
      </c>
      <c r="N1736">
        <f t="shared" si="27"/>
        <v>0</v>
      </c>
    </row>
    <row r="1737" spans="1:14" x14ac:dyDescent="0.3">
      <c r="A1737">
        <v>1736</v>
      </c>
      <c r="B1737" t="s">
        <v>5023</v>
      </c>
      <c r="C1737" t="s">
        <v>2963</v>
      </c>
      <c r="D1737" t="s">
        <v>15</v>
      </c>
      <c r="E1737" t="s">
        <v>16</v>
      </c>
      <c r="F1737">
        <v>30</v>
      </c>
      <c r="G1737" t="s">
        <v>5024</v>
      </c>
      <c r="H1737" t="s">
        <v>5025</v>
      </c>
      <c r="I1737" t="s">
        <v>32</v>
      </c>
      <c r="J1737" s="1">
        <v>44860</v>
      </c>
      <c r="K1737">
        <v>43</v>
      </c>
      <c r="L1737" t="s">
        <v>54</v>
      </c>
      <c r="N1737">
        <f t="shared" si="27"/>
        <v>0</v>
      </c>
    </row>
    <row r="1738" spans="1:14" x14ac:dyDescent="0.3">
      <c r="A1738">
        <v>1737</v>
      </c>
      <c r="B1738" t="s">
        <v>245</v>
      </c>
      <c r="C1738" t="s">
        <v>657</v>
      </c>
      <c r="D1738" t="s">
        <v>28</v>
      </c>
      <c r="E1738" t="s">
        <v>29</v>
      </c>
      <c r="F1738">
        <v>30</v>
      </c>
      <c r="G1738" t="s">
        <v>5026</v>
      </c>
      <c r="H1738" t="s">
        <v>3506</v>
      </c>
      <c r="I1738" t="s">
        <v>124</v>
      </c>
      <c r="J1738" s="1">
        <v>44112</v>
      </c>
      <c r="K1738">
        <v>20</v>
      </c>
      <c r="L1738" t="s">
        <v>45</v>
      </c>
      <c r="N1738">
        <f t="shared" si="27"/>
        <v>0</v>
      </c>
    </row>
    <row r="1739" spans="1:14" x14ac:dyDescent="0.3">
      <c r="A1739">
        <v>1738</v>
      </c>
      <c r="B1739" t="s">
        <v>1961</v>
      </c>
      <c r="C1739" t="s">
        <v>403</v>
      </c>
      <c r="D1739" t="s">
        <v>117</v>
      </c>
      <c r="E1739" t="s">
        <v>16</v>
      </c>
      <c r="F1739">
        <v>90</v>
      </c>
      <c r="G1739" t="s">
        <v>5027</v>
      </c>
      <c r="H1739" t="s">
        <v>526</v>
      </c>
      <c r="I1739" t="s">
        <v>32</v>
      </c>
      <c r="J1739" s="1">
        <v>44058</v>
      </c>
      <c r="K1739">
        <v>28</v>
      </c>
      <c r="L1739" t="s">
        <v>101</v>
      </c>
      <c r="N1739">
        <f t="shared" si="27"/>
        <v>0</v>
      </c>
    </row>
    <row r="1740" spans="1:14" x14ac:dyDescent="0.3">
      <c r="A1740">
        <v>1739</v>
      </c>
      <c r="B1740" t="s">
        <v>5028</v>
      </c>
      <c r="C1740" t="s">
        <v>5029</v>
      </c>
      <c r="D1740" t="s">
        <v>28</v>
      </c>
      <c r="E1740" t="s">
        <v>29</v>
      </c>
      <c r="F1740">
        <v>90</v>
      </c>
      <c r="G1740" t="s">
        <v>5030</v>
      </c>
      <c r="H1740" t="s">
        <v>279</v>
      </c>
      <c r="I1740" t="s">
        <v>213</v>
      </c>
      <c r="J1740" s="1">
        <v>44194</v>
      </c>
      <c r="K1740">
        <v>60</v>
      </c>
      <c r="L1740" t="s">
        <v>159</v>
      </c>
      <c r="N1740">
        <f t="shared" si="27"/>
        <v>0</v>
      </c>
    </row>
    <row r="1741" spans="1:14" x14ac:dyDescent="0.3">
      <c r="A1741">
        <v>1740</v>
      </c>
      <c r="B1741" t="s">
        <v>5031</v>
      </c>
      <c r="C1741" t="s">
        <v>5032</v>
      </c>
      <c r="D1741" t="s">
        <v>28</v>
      </c>
      <c r="E1741" t="s">
        <v>29</v>
      </c>
      <c r="F1741">
        <v>60</v>
      </c>
      <c r="G1741" t="s">
        <v>5030</v>
      </c>
      <c r="H1741" t="s">
        <v>5033</v>
      </c>
      <c r="I1741" t="s">
        <v>2543</v>
      </c>
      <c r="J1741" s="1">
        <v>44361</v>
      </c>
      <c r="K1741">
        <v>3</v>
      </c>
      <c r="L1741" t="s">
        <v>20</v>
      </c>
      <c r="N1741">
        <f t="shared" si="27"/>
        <v>0</v>
      </c>
    </row>
    <row r="1742" spans="1:14" x14ac:dyDescent="0.3">
      <c r="A1742">
        <v>1741</v>
      </c>
      <c r="B1742" t="s">
        <v>5034</v>
      </c>
      <c r="C1742" t="s">
        <v>1638</v>
      </c>
      <c r="D1742" t="s">
        <v>28</v>
      </c>
      <c r="E1742" t="s">
        <v>29</v>
      </c>
      <c r="F1742">
        <v>90</v>
      </c>
      <c r="G1742" t="s">
        <v>5035</v>
      </c>
      <c r="H1742" t="s">
        <v>5036</v>
      </c>
      <c r="I1742" t="s">
        <v>32</v>
      </c>
      <c r="J1742" s="1">
        <v>44159</v>
      </c>
      <c r="K1742">
        <v>5</v>
      </c>
      <c r="L1742" t="s">
        <v>80</v>
      </c>
      <c r="N1742">
        <f t="shared" si="27"/>
        <v>0</v>
      </c>
    </row>
    <row r="1743" spans="1:14" x14ac:dyDescent="0.3">
      <c r="A1743">
        <v>1742</v>
      </c>
      <c r="B1743" t="s">
        <v>4134</v>
      </c>
      <c r="C1743" t="s">
        <v>5037</v>
      </c>
      <c r="D1743" t="s">
        <v>28</v>
      </c>
      <c r="E1743" t="s">
        <v>29</v>
      </c>
      <c r="F1743">
        <v>30</v>
      </c>
      <c r="G1743" t="s">
        <v>5038</v>
      </c>
      <c r="H1743" t="s">
        <v>5039</v>
      </c>
      <c r="I1743" t="s">
        <v>32</v>
      </c>
      <c r="J1743" s="1">
        <v>44722</v>
      </c>
      <c r="K1743">
        <v>70</v>
      </c>
      <c r="L1743" t="s">
        <v>33</v>
      </c>
      <c r="N1743">
        <f t="shared" si="27"/>
        <v>0</v>
      </c>
    </row>
    <row r="1744" spans="1:14" x14ac:dyDescent="0.3">
      <c r="A1744">
        <v>1743</v>
      </c>
      <c r="B1744" t="s">
        <v>5040</v>
      </c>
      <c r="C1744" t="s">
        <v>3162</v>
      </c>
      <c r="D1744" t="s">
        <v>15</v>
      </c>
      <c r="E1744" t="s">
        <v>16</v>
      </c>
      <c r="F1744">
        <v>30</v>
      </c>
      <c r="G1744" t="s">
        <v>5041</v>
      </c>
      <c r="H1744" t="s">
        <v>579</v>
      </c>
      <c r="I1744" t="s">
        <v>32</v>
      </c>
      <c r="J1744" s="1">
        <v>44488</v>
      </c>
      <c r="K1744">
        <v>7</v>
      </c>
      <c r="L1744" t="s">
        <v>101</v>
      </c>
      <c r="N1744">
        <f t="shared" si="27"/>
        <v>0</v>
      </c>
    </row>
    <row r="1745" spans="1:14" x14ac:dyDescent="0.3">
      <c r="A1745">
        <v>1744</v>
      </c>
      <c r="B1745" t="s">
        <v>5042</v>
      </c>
      <c r="C1745" t="s">
        <v>5043</v>
      </c>
      <c r="D1745" t="s">
        <v>28</v>
      </c>
      <c r="E1745" t="s">
        <v>29</v>
      </c>
      <c r="F1745">
        <v>90</v>
      </c>
      <c r="G1745" t="s">
        <v>5044</v>
      </c>
      <c r="H1745" t="s">
        <v>4182</v>
      </c>
      <c r="I1745" t="s">
        <v>32</v>
      </c>
      <c r="J1745" s="1">
        <v>44808</v>
      </c>
      <c r="K1745">
        <v>67</v>
      </c>
      <c r="L1745" t="s">
        <v>70</v>
      </c>
      <c r="N1745">
        <f t="shared" si="27"/>
        <v>0</v>
      </c>
    </row>
    <row r="1746" spans="1:14" x14ac:dyDescent="0.3">
      <c r="A1746">
        <v>1745</v>
      </c>
      <c r="B1746" t="s">
        <v>5045</v>
      </c>
      <c r="C1746" t="s">
        <v>2119</v>
      </c>
      <c r="D1746" t="s">
        <v>15</v>
      </c>
      <c r="E1746" t="s">
        <v>16</v>
      </c>
      <c r="F1746">
        <v>90</v>
      </c>
      <c r="G1746" t="s">
        <v>5046</v>
      </c>
      <c r="H1746" t="s">
        <v>5047</v>
      </c>
      <c r="I1746" t="s">
        <v>178</v>
      </c>
      <c r="J1746" s="1">
        <v>44626</v>
      </c>
      <c r="K1746">
        <v>34</v>
      </c>
      <c r="L1746" t="s">
        <v>159</v>
      </c>
      <c r="N1746">
        <f t="shared" si="27"/>
        <v>0</v>
      </c>
    </row>
    <row r="1747" spans="1:14" x14ac:dyDescent="0.3">
      <c r="A1747">
        <v>1746</v>
      </c>
      <c r="B1747" t="s">
        <v>5048</v>
      </c>
      <c r="C1747" t="s">
        <v>2365</v>
      </c>
      <c r="D1747" t="s">
        <v>51</v>
      </c>
      <c r="E1747" t="s">
        <v>16</v>
      </c>
      <c r="F1747">
        <v>90</v>
      </c>
      <c r="G1747" t="s">
        <v>5049</v>
      </c>
      <c r="H1747" t="s">
        <v>5050</v>
      </c>
      <c r="I1747" t="s">
        <v>124</v>
      </c>
      <c r="J1747" s="1">
        <v>44838</v>
      </c>
      <c r="K1747">
        <v>48</v>
      </c>
      <c r="L1747" t="s">
        <v>70</v>
      </c>
      <c r="N1747">
        <f t="shared" si="27"/>
        <v>0</v>
      </c>
    </row>
    <row r="1748" spans="1:14" x14ac:dyDescent="0.3">
      <c r="A1748">
        <v>1747</v>
      </c>
      <c r="B1748" t="s">
        <v>5051</v>
      </c>
      <c r="C1748" t="s">
        <v>5052</v>
      </c>
      <c r="D1748" t="s">
        <v>15</v>
      </c>
      <c r="E1748" t="s">
        <v>16</v>
      </c>
      <c r="F1748">
        <v>30</v>
      </c>
      <c r="G1748" t="s">
        <v>5053</v>
      </c>
      <c r="H1748" t="s">
        <v>2763</v>
      </c>
      <c r="I1748" t="s">
        <v>294</v>
      </c>
      <c r="J1748" s="1">
        <v>44547</v>
      </c>
      <c r="K1748">
        <v>67</v>
      </c>
      <c r="L1748" t="s">
        <v>45</v>
      </c>
      <c r="N1748">
        <f t="shared" si="27"/>
        <v>0</v>
      </c>
    </row>
    <row r="1749" spans="1:14" x14ac:dyDescent="0.3">
      <c r="A1749">
        <v>1748</v>
      </c>
      <c r="B1749" t="s">
        <v>3711</v>
      </c>
      <c r="C1749" t="s">
        <v>5054</v>
      </c>
      <c r="D1749" t="s">
        <v>28</v>
      </c>
      <c r="E1749" t="s">
        <v>29</v>
      </c>
      <c r="F1749">
        <v>30</v>
      </c>
      <c r="G1749" t="s">
        <v>5055</v>
      </c>
      <c r="H1749" t="s">
        <v>4283</v>
      </c>
      <c r="I1749" t="s">
        <v>178</v>
      </c>
      <c r="J1749" s="1">
        <v>44836</v>
      </c>
      <c r="K1749">
        <v>75</v>
      </c>
      <c r="L1749" t="s">
        <v>54</v>
      </c>
      <c r="N1749">
        <f t="shared" si="27"/>
        <v>0</v>
      </c>
    </row>
    <row r="1750" spans="1:14" x14ac:dyDescent="0.3">
      <c r="A1750">
        <v>1749</v>
      </c>
      <c r="B1750" t="s">
        <v>499</v>
      </c>
      <c r="C1750" t="s">
        <v>3371</v>
      </c>
      <c r="D1750" t="s">
        <v>51</v>
      </c>
      <c r="E1750" t="s">
        <v>16</v>
      </c>
      <c r="F1750">
        <v>90</v>
      </c>
      <c r="G1750" t="s">
        <v>5056</v>
      </c>
      <c r="H1750" t="s">
        <v>526</v>
      </c>
      <c r="I1750" t="s">
        <v>32</v>
      </c>
      <c r="J1750" s="1">
        <v>43950</v>
      </c>
      <c r="K1750">
        <v>78</v>
      </c>
      <c r="L1750" t="s">
        <v>54</v>
      </c>
      <c r="N1750">
        <f t="shared" si="27"/>
        <v>0</v>
      </c>
    </row>
    <row r="1751" spans="1:14" x14ac:dyDescent="0.3">
      <c r="A1751">
        <v>1750</v>
      </c>
      <c r="B1751" t="s">
        <v>5057</v>
      </c>
      <c r="C1751" t="s">
        <v>1468</v>
      </c>
      <c r="D1751" t="s">
        <v>28</v>
      </c>
      <c r="E1751" t="s">
        <v>29</v>
      </c>
      <c r="F1751">
        <v>60</v>
      </c>
      <c r="G1751" t="s">
        <v>5058</v>
      </c>
      <c r="H1751" t="s">
        <v>5059</v>
      </c>
      <c r="I1751" t="s">
        <v>294</v>
      </c>
      <c r="J1751" s="1">
        <v>43896</v>
      </c>
      <c r="K1751">
        <v>2</v>
      </c>
      <c r="L1751" t="s">
        <v>70</v>
      </c>
      <c r="N1751">
        <f t="shared" si="27"/>
        <v>0</v>
      </c>
    </row>
    <row r="1752" spans="1:14" x14ac:dyDescent="0.3">
      <c r="A1752">
        <v>1751</v>
      </c>
      <c r="B1752" t="s">
        <v>5060</v>
      </c>
      <c r="C1752" t="s">
        <v>3812</v>
      </c>
      <c r="D1752" t="s">
        <v>28</v>
      </c>
      <c r="E1752" t="s">
        <v>29</v>
      </c>
      <c r="F1752">
        <v>30</v>
      </c>
      <c r="G1752" t="s">
        <v>5061</v>
      </c>
      <c r="H1752" t="s">
        <v>4527</v>
      </c>
      <c r="I1752" t="s">
        <v>32</v>
      </c>
      <c r="J1752" s="1">
        <v>44156</v>
      </c>
      <c r="K1752">
        <v>76</v>
      </c>
      <c r="L1752" t="s">
        <v>64</v>
      </c>
      <c r="N1752">
        <f t="shared" si="27"/>
        <v>0</v>
      </c>
    </row>
    <row r="1753" spans="1:14" x14ac:dyDescent="0.3">
      <c r="A1753">
        <v>1752</v>
      </c>
      <c r="B1753" t="s">
        <v>5062</v>
      </c>
      <c r="C1753" t="s">
        <v>1607</v>
      </c>
      <c r="D1753" t="s">
        <v>621</v>
      </c>
      <c r="E1753" t="s">
        <v>29</v>
      </c>
      <c r="F1753">
        <v>90</v>
      </c>
      <c r="G1753" t="s">
        <v>5063</v>
      </c>
      <c r="H1753" t="s">
        <v>154</v>
      </c>
      <c r="I1753" t="s">
        <v>25</v>
      </c>
      <c r="J1753" s="1">
        <v>43946</v>
      </c>
      <c r="K1753">
        <v>18</v>
      </c>
      <c r="L1753" t="s">
        <v>45</v>
      </c>
      <c r="N1753">
        <f t="shared" si="27"/>
        <v>0</v>
      </c>
    </row>
    <row r="1754" spans="1:14" x14ac:dyDescent="0.3">
      <c r="A1754">
        <v>1753</v>
      </c>
      <c r="B1754" t="s">
        <v>4956</v>
      </c>
      <c r="C1754" t="s">
        <v>3362</v>
      </c>
      <c r="D1754" t="s">
        <v>41</v>
      </c>
      <c r="E1754" t="s">
        <v>16</v>
      </c>
      <c r="F1754">
        <v>30</v>
      </c>
      <c r="G1754" t="s">
        <v>5064</v>
      </c>
      <c r="H1754" t="s">
        <v>3770</v>
      </c>
      <c r="I1754" t="s">
        <v>32</v>
      </c>
      <c r="J1754" s="1">
        <v>44663</v>
      </c>
      <c r="K1754">
        <v>47</v>
      </c>
      <c r="L1754" t="s">
        <v>54</v>
      </c>
      <c r="N1754">
        <f t="shared" si="27"/>
        <v>0</v>
      </c>
    </row>
    <row r="1755" spans="1:14" x14ac:dyDescent="0.3">
      <c r="A1755">
        <v>1754</v>
      </c>
      <c r="B1755" t="s">
        <v>5065</v>
      </c>
      <c r="C1755" t="s">
        <v>286</v>
      </c>
      <c r="D1755" t="s">
        <v>41</v>
      </c>
      <c r="E1755" t="s">
        <v>16</v>
      </c>
      <c r="F1755">
        <v>30</v>
      </c>
      <c r="G1755" t="s">
        <v>5066</v>
      </c>
      <c r="H1755" t="s">
        <v>3296</v>
      </c>
      <c r="I1755" t="s">
        <v>32</v>
      </c>
      <c r="J1755" s="1">
        <v>43973</v>
      </c>
      <c r="K1755">
        <v>51</v>
      </c>
      <c r="L1755" t="s">
        <v>33</v>
      </c>
      <c r="N1755">
        <f t="shared" si="27"/>
        <v>0</v>
      </c>
    </row>
    <row r="1756" spans="1:14" x14ac:dyDescent="0.3">
      <c r="A1756">
        <v>1755</v>
      </c>
      <c r="B1756" t="s">
        <v>2853</v>
      </c>
      <c r="C1756" t="s">
        <v>5067</v>
      </c>
      <c r="D1756" t="s">
        <v>28</v>
      </c>
      <c r="E1756" t="s">
        <v>29</v>
      </c>
      <c r="F1756">
        <v>60</v>
      </c>
      <c r="G1756" t="s">
        <v>5068</v>
      </c>
      <c r="H1756" t="s">
        <v>5069</v>
      </c>
      <c r="I1756" t="s">
        <v>32</v>
      </c>
      <c r="J1756" s="1">
        <v>44416</v>
      </c>
      <c r="K1756">
        <v>4</v>
      </c>
      <c r="L1756" t="s">
        <v>39</v>
      </c>
      <c r="N1756">
        <f t="shared" si="27"/>
        <v>0</v>
      </c>
    </row>
    <row r="1757" spans="1:14" x14ac:dyDescent="0.3">
      <c r="A1757">
        <v>1756</v>
      </c>
      <c r="B1757" t="s">
        <v>5070</v>
      </c>
      <c r="C1757" t="s">
        <v>3258</v>
      </c>
      <c r="D1757" t="s">
        <v>28</v>
      </c>
      <c r="E1757" t="s">
        <v>29</v>
      </c>
      <c r="F1757">
        <v>30</v>
      </c>
      <c r="G1757" t="s">
        <v>5071</v>
      </c>
      <c r="H1757" t="s">
        <v>1391</v>
      </c>
      <c r="I1757" t="s">
        <v>32</v>
      </c>
      <c r="J1757" s="1">
        <v>44559</v>
      </c>
      <c r="K1757">
        <v>20</v>
      </c>
      <c r="L1757" t="s">
        <v>64</v>
      </c>
      <c r="N1757">
        <f t="shared" si="27"/>
        <v>0</v>
      </c>
    </row>
    <row r="1758" spans="1:14" x14ac:dyDescent="0.3">
      <c r="A1758">
        <v>1757</v>
      </c>
      <c r="B1758" t="s">
        <v>2980</v>
      </c>
      <c r="C1758" t="s">
        <v>5072</v>
      </c>
      <c r="D1758" t="s">
        <v>28</v>
      </c>
      <c r="E1758" t="s">
        <v>29</v>
      </c>
      <c r="F1758">
        <v>60</v>
      </c>
      <c r="G1758" t="s">
        <v>5073</v>
      </c>
      <c r="H1758" t="s">
        <v>4071</v>
      </c>
      <c r="I1758" t="s">
        <v>886</v>
      </c>
      <c r="J1758" s="1">
        <v>44493</v>
      </c>
      <c r="K1758">
        <v>45</v>
      </c>
      <c r="L1758" t="s">
        <v>64</v>
      </c>
      <c r="N1758">
        <f t="shared" si="27"/>
        <v>0</v>
      </c>
    </row>
    <row r="1759" spans="1:14" x14ac:dyDescent="0.3">
      <c r="A1759">
        <v>1758</v>
      </c>
      <c r="B1759" t="s">
        <v>5074</v>
      </c>
      <c r="C1759" t="s">
        <v>1627</v>
      </c>
      <c r="D1759" t="s">
        <v>15</v>
      </c>
      <c r="E1759" t="s">
        <v>16</v>
      </c>
      <c r="F1759">
        <v>30</v>
      </c>
      <c r="G1759" t="s">
        <v>5075</v>
      </c>
      <c r="H1759" t="s">
        <v>1242</v>
      </c>
      <c r="I1759" t="s">
        <v>38</v>
      </c>
      <c r="J1759" s="1">
        <v>44572</v>
      </c>
      <c r="K1759">
        <v>82</v>
      </c>
      <c r="L1759" t="s">
        <v>101</v>
      </c>
      <c r="N1759">
        <f t="shared" si="27"/>
        <v>0</v>
      </c>
    </row>
    <row r="1760" spans="1:14" x14ac:dyDescent="0.3">
      <c r="A1760">
        <v>1759</v>
      </c>
      <c r="B1760" t="s">
        <v>5076</v>
      </c>
      <c r="C1760" t="s">
        <v>5077</v>
      </c>
      <c r="D1760" t="s">
        <v>15</v>
      </c>
      <c r="E1760" t="s">
        <v>16</v>
      </c>
      <c r="F1760">
        <v>60</v>
      </c>
      <c r="G1760" t="s">
        <v>5078</v>
      </c>
      <c r="H1760" t="s">
        <v>5079</v>
      </c>
      <c r="I1760" t="s">
        <v>294</v>
      </c>
      <c r="J1760" s="1">
        <v>44844</v>
      </c>
      <c r="K1760">
        <v>50</v>
      </c>
      <c r="L1760" t="s">
        <v>101</v>
      </c>
      <c r="N1760">
        <f t="shared" si="27"/>
        <v>0</v>
      </c>
    </row>
    <row r="1761" spans="1:14" x14ac:dyDescent="0.3">
      <c r="A1761" s="2">
        <v>1760</v>
      </c>
      <c r="B1761" s="2"/>
      <c r="C1761" s="2" t="s">
        <v>1251</v>
      </c>
      <c r="D1761" s="2" t="s">
        <v>28</v>
      </c>
      <c r="E1761" s="2" t="s">
        <v>29</v>
      </c>
      <c r="F1761" s="2">
        <v>90</v>
      </c>
      <c r="G1761" s="2" t="s">
        <v>5080</v>
      </c>
      <c r="H1761" s="2" t="s">
        <v>4598</v>
      </c>
      <c r="I1761" s="2" t="s">
        <v>187</v>
      </c>
      <c r="J1761" s="3">
        <v>44516</v>
      </c>
      <c r="K1761" s="2">
        <v>19</v>
      </c>
      <c r="L1761" s="2" t="s">
        <v>80</v>
      </c>
      <c r="M1761" s="2"/>
      <c r="N1761" s="2">
        <f t="shared" si="27"/>
        <v>1</v>
      </c>
    </row>
    <row r="1762" spans="1:14" x14ac:dyDescent="0.3">
      <c r="A1762">
        <v>1761</v>
      </c>
      <c r="B1762" t="s">
        <v>3329</v>
      </c>
      <c r="C1762" t="s">
        <v>5081</v>
      </c>
      <c r="D1762" t="s">
        <v>28</v>
      </c>
      <c r="E1762" t="s">
        <v>29</v>
      </c>
      <c r="F1762">
        <v>60</v>
      </c>
      <c r="G1762" t="s">
        <v>5082</v>
      </c>
      <c r="H1762" t="s">
        <v>3324</v>
      </c>
      <c r="I1762" t="s">
        <v>32</v>
      </c>
      <c r="J1762" s="1">
        <v>44870</v>
      </c>
      <c r="K1762">
        <v>98</v>
      </c>
      <c r="L1762" t="s">
        <v>45</v>
      </c>
      <c r="N1762">
        <f t="shared" si="27"/>
        <v>0</v>
      </c>
    </row>
    <row r="1763" spans="1:14" x14ac:dyDescent="0.3">
      <c r="A1763">
        <v>1762</v>
      </c>
      <c r="B1763" t="s">
        <v>5083</v>
      </c>
      <c r="C1763" t="s">
        <v>5084</v>
      </c>
      <c r="D1763" t="s">
        <v>28</v>
      </c>
      <c r="E1763" t="s">
        <v>29</v>
      </c>
      <c r="F1763">
        <v>30</v>
      </c>
      <c r="G1763" t="s">
        <v>5085</v>
      </c>
      <c r="H1763" t="s">
        <v>3756</v>
      </c>
      <c r="I1763" t="s">
        <v>178</v>
      </c>
      <c r="J1763" s="1">
        <v>43844</v>
      </c>
      <c r="K1763">
        <v>34</v>
      </c>
      <c r="L1763" t="s">
        <v>101</v>
      </c>
      <c r="N1763">
        <f t="shared" si="27"/>
        <v>0</v>
      </c>
    </row>
    <row r="1764" spans="1:14" x14ac:dyDescent="0.3">
      <c r="A1764">
        <v>1763</v>
      </c>
      <c r="B1764" t="s">
        <v>5086</v>
      </c>
      <c r="C1764" t="s">
        <v>593</v>
      </c>
      <c r="D1764" t="s">
        <v>28</v>
      </c>
      <c r="E1764" t="s">
        <v>29</v>
      </c>
      <c r="F1764">
        <v>90</v>
      </c>
      <c r="G1764" t="s">
        <v>5087</v>
      </c>
      <c r="H1764" t="s">
        <v>3870</v>
      </c>
      <c r="I1764" t="s">
        <v>124</v>
      </c>
      <c r="J1764" s="1">
        <v>44709</v>
      </c>
      <c r="K1764">
        <v>18</v>
      </c>
      <c r="L1764" t="s">
        <v>159</v>
      </c>
      <c r="N1764">
        <f t="shared" si="27"/>
        <v>0</v>
      </c>
    </row>
    <row r="1765" spans="1:14" x14ac:dyDescent="0.3">
      <c r="A1765">
        <v>1764</v>
      </c>
      <c r="B1765" t="s">
        <v>5088</v>
      </c>
      <c r="C1765" t="s">
        <v>457</v>
      </c>
      <c r="D1765" t="s">
        <v>28</v>
      </c>
      <c r="E1765" t="s">
        <v>29</v>
      </c>
      <c r="F1765">
        <v>90</v>
      </c>
      <c r="G1765" t="s">
        <v>5089</v>
      </c>
      <c r="H1765" t="s">
        <v>298</v>
      </c>
      <c r="I1765" t="s">
        <v>25</v>
      </c>
      <c r="J1765" s="1">
        <v>44522</v>
      </c>
      <c r="K1765">
        <v>65</v>
      </c>
      <c r="L1765" t="s">
        <v>80</v>
      </c>
      <c r="N1765">
        <f t="shared" si="27"/>
        <v>0</v>
      </c>
    </row>
    <row r="1766" spans="1:14" x14ac:dyDescent="0.3">
      <c r="A1766">
        <v>1765</v>
      </c>
      <c r="B1766" t="s">
        <v>1405</v>
      </c>
      <c r="C1766" t="s">
        <v>5090</v>
      </c>
      <c r="D1766" t="s">
        <v>28</v>
      </c>
      <c r="E1766" t="s">
        <v>29</v>
      </c>
      <c r="F1766">
        <v>90</v>
      </c>
      <c r="G1766" t="s">
        <v>5091</v>
      </c>
      <c r="H1766" t="s">
        <v>1781</v>
      </c>
      <c r="I1766" t="s">
        <v>32</v>
      </c>
      <c r="J1766" s="1">
        <v>44844</v>
      </c>
      <c r="K1766">
        <v>26</v>
      </c>
      <c r="L1766" t="s">
        <v>45</v>
      </c>
      <c r="N1766">
        <f t="shared" si="27"/>
        <v>0</v>
      </c>
    </row>
    <row r="1767" spans="1:14" x14ac:dyDescent="0.3">
      <c r="A1767">
        <v>1766</v>
      </c>
      <c r="B1767" t="s">
        <v>1923</v>
      </c>
      <c r="C1767" t="s">
        <v>5092</v>
      </c>
      <c r="D1767" t="s">
        <v>28</v>
      </c>
      <c r="E1767" t="s">
        <v>29</v>
      </c>
      <c r="F1767">
        <v>30</v>
      </c>
      <c r="G1767" t="s">
        <v>5093</v>
      </c>
      <c r="H1767" t="s">
        <v>3459</v>
      </c>
      <c r="I1767" t="s">
        <v>178</v>
      </c>
      <c r="J1767" s="1">
        <v>44160</v>
      </c>
      <c r="K1767">
        <v>73</v>
      </c>
      <c r="L1767" t="s">
        <v>70</v>
      </c>
      <c r="N1767">
        <f t="shared" si="27"/>
        <v>0</v>
      </c>
    </row>
    <row r="1768" spans="1:14" x14ac:dyDescent="0.3">
      <c r="A1768">
        <v>1767</v>
      </c>
      <c r="B1768" t="s">
        <v>1865</v>
      </c>
      <c r="C1768" t="s">
        <v>1703</v>
      </c>
      <c r="D1768" t="s">
        <v>41</v>
      </c>
      <c r="E1768" t="s">
        <v>16</v>
      </c>
      <c r="F1768">
        <v>30</v>
      </c>
      <c r="G1768" t="s">
        <v>5094</v>
      </c>
      <c r="H1768" t="s">
        <v>738</v>
      </c>
      <c r="I1768" t="s">
        <v>38</v>
      </c>
      <c r="J1768" s="1">
        <v>44240</v>
      </c>
      <c r="K1768">
        <v>28</v>
      </c>
      <c r="L1768" t="s">
        <v>39</v>
      </c>
      <c r="N1768">
        <f t="shared" si="27"/>
        <v>0</v>
      </c>
    </row>
    <row r="1769" spans="1:14" x14ac:dyDescent="0.3">
      <c r="A1769">
        <v>1768</v>
      </c>
      <c r="B1769" t="s">
        <v>5095</v>
      </c>
      <c r="C1769" t="s">
        <v>5096</v>
      </c>
      <c r="D1769" t="s">
        <v>51</v>
      </c>
      <c r="E1769" t="s">
        <v>16</v>
      </c>
      <c r="F1769">
        <v>90</v>
      </c>
      <c r="G1769" t="s">
        <v>5097</v>
      </c>
      <c r="H1769" t="s">
        <v>2516</v>
      </c>
      <c r="I1769" t="s">
        <v>32</v>
      </c>
      <c r="J1769" s="1">
        <v>44368</v>
      </c>
      <c r="K1769">
        <v>66</v>
      </c>
      <c r="L1769" t="s">
        <v>54</v>
      </c>
      <c r="N1769">
        <f t="shared" si="27"/>
        <v>0</v>
      </c>
    </row>
    <row r="1770" spans="1:14" x14ac:dyDescent="0.3">
      <c r="A1770">
        <v>1769</v>
      </c>
      <c r="B1770" t="s">
        <v>2600</v>
      </c>
      <c r="C1770" t="s">
        <v>1148</v>
      </c>
      <c r="D1770" t="s">
        <v>51</v>
      </c>
      <c r="E1770" t="s">
        <v>16</v>
      </c>
      <c r="F1770">
        <v>90</v>
      </c>
      <c r="G1770" t="s">
        <v>5098</v>
      </c>
      <c r="H1770" t="s">
        <v>5099</v>
      </c>
      <c r="I1770" t="s">
        <v>32</v>
      </c>
      <c r="J1770" s="1">
        <v>44211</v>
      </c>
      <c r="K1770">
        <v>51</v>
      </c>
      <c r="L1770" t="s">
        <v>101</v>
      </c>
      <c r="N1770">
        <f t="shared" si="27"/>
        <v>0</v>
      </c>
    </row>
    <row r="1771" spans="1:14" x14ac:dyDescent="0.3">
      <c r="A1771">
        <v>1770</v>
      </c>
      <c r="B1771" t="s">
        <v>3300</v>
      </c>
      <c r="C1771" t="s">
        <v>5100</v>
      </c>
      <c r="D1771" t="s">
        <v>28</v>
      </c>
      <c r="E1771" t="s">
        <v>29</v>
      </c>
      <c r="F1771">
        <v>60</v>
      </c>
      <c r="G1771" t="s">
        <v>5101</v>
      </c>
      <c r="H1771" t="s">
        <v>2791</v>
      </c>
      <c r="I1771" t="s">
        <v>178</v>
      </c>
      <c r="J1771" s="1">
        <v>44275</v>
      </c>
      <c r="K1771">
        <v>9</v>
      </c>
      <c r="L1771" t="s">
        <v>39</v>
      </c>
      <c r="N1771">
        <f t="shared" si="27"/>
        <v>0</v>
      </c>
    </row>
    <row r="1772" spans="1:14" x14ac:dyDescent="0.3">
      <c r="A1772">
        <v>1771</v>
      </c>
      <c r="B1772" t="s">
        <v>5102</v>
      </c>
      <c r="C1772" t="s">
        <v>1874</v>
      </c>
      <c r="D1772" t="s">
        <v>15</v>
      </c>
      <c r="E1772" t="s">
        <v>16</v>
      </c>
      <c r="F1772">
        <v>60</v>
      </c>
      <c r="G1772" t="s">
        <v>5103</v>
      </c>
      <c r="H1772" t="s">
        <v>754</v>
      </c>
      <c r="I1772" t="s">
        <v>25</v>
      </c>
      <c r="J1772" s="1">
        <v>44890</v>
      </c>
      <c r="K1772">
        <v>20</v>
      </c>
      <c r="L1772" t="s">
        <v>80</v>
      </c>
      <c r="N1772">
        <f t="shared" si="27"/>
        <v>0</v>
      </c>
    </row>
    <row r="1773" spans="1:14" x14ac:dyDescent="0.3">
      <c r="A1773">
        <v>1772</v>
      </c>
      <c r="B1773" t="s">
        <v>2346</v>
      </c>
      <c r="C1773" t="s">
        <v>512</v>
      </c>
      <c r="D1773" t="s">
        <v>28</v>
      </c>
      <c r="E1773" t="s">
        <v>29</v>
      </c>
      <c r="F1773">
        <v>60</v>
      </c>
      <c r="G1773" t="s">
        <v>5104</v>
      </c>
      <c r="H1773" t="s">
        <v>2688</v>
      </c>
      <c r="I1773" t="s">
        <v>1199</v>
      </c>
      <c r="J1773" s="1">
        <v>44115</v>
      </c>
      <c r="K1773">
        <v>48</v>
      </c>
      <c r="L1773" t="s">
        <v>33</v>
      </c>
      <c r="N1773">
        <f t="shared" si="27"/>
        <v>0</v>
      </c>
    </row>
    <row r="1774" spans="1:14" x14ac:dyDescent="0.3">
      <c r="A1774">
        <v>1773</v>
      </c>
      <c r="B1774" t="s">
        <v>5105</v>
      </c>
      <c r="C1774" t="s">
        <v>5106</v>
      </c>
      <c r="D1774" t="s">
        <v>51</v>
      </c>
      <c r="E1774" t="s">
        <v>16</v>
      </c>
      <c r="F1774">
        <v>30</v>
      </c>
      <c r="G1774" t="s">
        <v>5107</v>
      </c>
      <c r="H1774" t="s">
        <v>5108</v>
      </c>
      <c r="I1774" t="s">
        <v>38</v>
      </c>
      <c r="J1774" s="1">
        <v>44636</v>
      </c>
      <c r="K1774">
        <v>39</v>
      </c>
      <c r="L1774" t="s">
        <v>20</v>
      </c>
      <c r="N1774">
        <f t="shared" si="27"/>
        <v>0</v>
      </c>
    </row>
    <row r="1775" spans="1:14" x14ac:dyDescent="0.3">
      <c r="A1775">
        <v>1774</v>
      </c>
      <c r="B1775" t="s">
        <v>111</v>
      </c>
      <c r="C1775" t="s">
        <v>647</v>
      </c>
      <c r="D1775" t="s">
        <v>28</v>
      </c>
      <c r="E1775" t="s">
        <v>29</v>
      </c>
      <c r="F1775">
        <v>60</v>
      </c>
      <c r="G1775" t="s">
        <v>5109</v>
      </c>
      <c r="H1775" t="s">
        <v>4020</v>
      </c>
      <c r="I1775" t="s">
        <v>173</v>
      </c>
      <c r="J1775" s="1">
        <v>44519</v>
      </c>
      <c r="K1775">
        <v>81</v>
      </c>
      <c r="L1775" t="s">
        <v>20</v>
      </c>
      <c r="N1775">
        <f t="shared" si="27"/>
        <v>0</v>
      </c>
    </row>
    <row r="1776" spans="1:14" x14ac:dyDescent="0.3">
      <c r="A1776">
        <v>1775</v>
      </c>
      <c r="B1776" t="s">
        <v>5110</v>
      </c>
      <c r="C1776" t="s">
        <v>5111</v>
      </c>
      <c r="D1776" t="s">
        <v>15</v>
      </c>
      <c r="E1776" t="s">
        <v>16</v>
      </c>
      <c r="F1776">
        <v>30</v>
      </c>
      <c r="G1776" t="s">
        <v>5112</v>
      </c>
      <c r="H1776" t="s">
        <v>154</v>
      </c>
      <c r="I1776" t="s">
        <v>25</v>
      </c>
      <c r="J1776" s="1">
        <v>44170</v>
      </c>
      <c r="K1776">
        <v>19</v>
      </c>
      <c r="L1776" t="s">
        <v>70</v>
      </c>
      <c r="N1776">
        <f t="shared" si="27"/>
        <v>0</v>
      </c>
    </row>
    <row r="1777" spans="1:14" x14ac:dyDescent="0.3">
      <c r="A1777">
        <v>1776</v>
      </c>
      <c r="B1777" t="s">
        <v>3992</v>
      </c>
      <c r="C1777" t="s">
        <v>5113</v>
      </c>
      <c r="D1777" t="s">
        <v>28</v>
      </c>
      <c r="E1777" t="s">
        <v>29</v>
      </c>
      <c r="F1777">
        <v>90</v>
      </c>
      <c r="G1777" t="s">
        <v>5114</v>
      </c>
      <c r="H1777" t="s">
        <v>2069</v>
      </c>
      <c r="I1777" t="s">
        <v>1035</v>
      </c>
      <c r="J1777" s="1">
        <v>44421</v>
      </c>
      <c r="K1777">
        <v>42</v>
      </c>
      <c r="L1777" t="s">
        <v>33</v>
      </c>
      <c r="N1777">
        <f t="shared" si="27"/>
        <v>0</v>
      </c>
    </row>
    <row r="1778" spans="1:14" x14ac:dyDescent="0.3">
      <c r="A1778">
        <v>1777</v>
      </c>
      <c r="B1778" t="s">
        <v>705</v>
      </c>
      <c r="C1778" t="s">
        <v>1501</v>
      </c>
      <c r="D1778" t="s">
        <v>28</v>
      </c>
      <c r="E1778" t="s">
        <v>29</v>
      </c>
      <c r="F1778">
        <v>90</v>
      </c>
      <c r="G1778" t="s">
        <v>5114</v>
      </c>
      <c r="H1778" t="s">
        <v>2533</v>
      </c>
      <c r="I1778" t="s">
        <v>2534</v>
      </c>
      <c r="J1778" s="1">
        <v>44657</v>
      </c>
      <c r="K1778">
        <v>18</v>
      </c>
      <c r="L1778" t="s">
        <v>159</v>
      </c>
      <c r="N1778">
        <f t="shared" si="27"/>
        <v>0</v>
      </c>
    </row>
    <row r="1779" spans="1:14" x14ac:dyDescent="0.3">
      <c r="A1779">
        <v>1778</v>
      </c>
      <c r="B1779" t="s">
        <v>5115</v>
      </c>
      <c r="C1779" t="s">
        <v>2071</v>
      </c>
      <c r="D1779" t="s">
        <v>28</v>
      </c>
      <c r="E1779" t="s">
        <v>29</v>
      </c>
      <c r="F1779">
        <v>60</v>
      </c>
      <c r="G1779" t="s">
        <v>5116</v>
      </c>
      <c r="H1779" t="s">
        <v>2570</v>
      </c>
      <c r="I1779" t="s">
        <v>32</v>
      </c>
      <c r="J1779" s="1">
        <v>44117</v>
      </c>
      <c r="K1779">
        <v>74</v>
      </c>
      <c r="L1779" t="s">
        <v>64</v>
      </c>
      <c r="N1779">
        <f t="shared" si="27"/>
        <v>0</v>
      </c>
    </row>
    <row r="1780" spans="1:14" x14ac:dyDescent="0.3">
      <c r="A1780">
        <v>1779</v>
      </c>
      <c r="B1780" t="s">
        <v>4697</v>
      </c>
      <c r="C1780" t="s">
        <v>3605</v>
      </c>
      <c r="D1780" t="s">
        <v>28</v>
      </c>
      <c r="E1780" t="s">
        <v>29</v>
      </c>
      <c r="F1780">
        <v>30</v>
      </c>
      <c r="G1780" t="s">
        <v>5117</v>
      </c>
      <c r="H1780" t="s">
        <v>716</v>
      </c>
      <c r="I1780" t="s">
        <v>32</v>
      </c>
      <c r="J1780" s="1">
        <v>44425</v>
      </c>
      <c r="K1780">
        <v>23</v>
      </c>
      <c r="L1780" t="s">
        <v>45</v>
      </c>
      <c r="N1780">
        <f t="shared" si="27"/>
        <v>0</v>
      </c>
    </row>
    <row r="1781" spans="1:14" x14ac:dyDescent="0.3">
      <c r="A1781">
        <v>1780</v>
      </c>
      <c r="B1781" t="s">
        <v>4697</v>
      </c>
      <c r="C1781" t="s">
        <v>3605</v>
      </c>
      <c r="D1781" t="s">
        <v>28</v>
      </c>
      <c r="E1781" t="s">
        <v>29</v>
      </c>
      <c r="F1781">
        <v>30</v>
      </c>
      <c r="G1781" t="s">
        <v>5117</v>
      </c>
      <c r="H1781" t="s">
        <v>716</v>
      </c>
      <c r="I1781" t="s">
        <v>32</v>
      </c>
      <c r="J1781" s="1">
        <v>44425</v>
      </c>
      <c r="K1781">
        <v>23</v>
      </c>
      <c r="L1781" t="s">
        <v>45</v>
      </c>
      <c r="N1781">
        <f t="shared" si="27"/>
        <v>0</v>
      </c>
    </row>
    <row r="1782" spans="1:14" x14ac:dyDescent="0.3">
      <c r="A1782">
        <v>1781</v>
      </c>
      <c r="B1782" t="s">
        <v>5118</v>
      </c>
      <c r="C1782" t="s">
        <v>304</v>
      </c>
      <c r="D1782" t="s">
        <v>51</v>
      </c>
      <c r="E1782" t="s">
        <v>16</v>
      </c>
      <c r="F1782">
        <v>60</v>
      </c>
      <c r="G1782" t="s">
        <v>5119</v>
      </c>
      <c r="H1782" t="s">
        <v>3424</v>
      </c>
      <c r="I1782" t="s">
        <v>32</v>
      </c>
      <c r="J1782" s="1">
        <v>44657</v>
      </c>
      <c r="K1782">
        <v>57</v>
      </c>
      <c r="L1782" t="s">
        <v>80</v>
      </c>
      <c r="N1782">
        <f t="shared" si="27"/>
        <v>0</v>
      </c>
    </row>
    <row r="1783" spans="1:14" x14ac:dyDescent="0.3">
      <c r="A1783">
        <v>1782</v>
      </c>
      <c r="B1783" t="s">
        <v>5120</v>
      </c>
      <c r="C1783" t="s">
        <v>2547</v>
      </c>
      <c r="D1783" t="s">
        <v>51</v>
      </c>
      <c r="E1783" t="s">
        <v>16</v>
      </c>
      <c r="F1783">
        <v>90</v>
      </c>
      <c r="G1783" t="s">
        <v>5121</v>
      </c>
      <c r="H1783" t="s">
        <v>5122</v>
      </c>
      <c r="I1783" t="s">
        <v>25</v>
      </c>
      <c r="J1783" s="1">
        <v>44036</v>
      </c>
      <c r="K1783">
        <v>19</v>
      </c>
      <c r="L1783" t="s">
        <v>20</v>
      </c>
      <c r="N1783">
        <f t="shared" si="27"/>
        <v>0</v>
      </c>
    </row>
    <row r="1784" spans="1:14" x14ac:dyDescent="0.3">
      <c r="A1784">
        <v>1783</v>
      </c>
      <c r="B1784" t="s">
        <v>5123</v>
      </c>
      <c r="C1784" t="s">
        <v>1093</v>
      </c>
      <c r="D1784" t="s">
        <v>15</v>
      </c>
      <c r="E1784" t="s">
        <v>16</v>
      </c>
      <c r="F1784">
        <v>60</v>
      </c>
      <c r="G1784" t="s">
        <v>5124</v>
      </c>
      <c r="H1784" t="s">
        <v>2284</v>
      </c>
      <c r="I1784" t="s">
        <v>32</v>
      </c>
      <c r="J1784" s="1">
        <v>44285</v>
      </c>
      <c r="K1784">
        <v>73</v>
      </c>
      <c r="L1784" t="s">
        <v>101</v>
      </c>
      <c r="N1784">
        <f t="shared" si="27"/>
        <v>0</v>
      </c>
    </row>
    <row r="1785" spans="1:14" x14ac:dyDescent="0.3">
      <c r="A1785">
        <v>1784</v>
      </c>
      <c r="B1785" t="s">
        <v>5125</v>
      </c>
      <c r="C1785" t="s">
        <v>3712</v>
      </c>
      <c r="D1785" t="s">
        <v>28</v>
      </c>
      <c r="E1785" t="s">
        <v>29</v>
      </c>
      <c r="F1785">
        <v>60</v>
      </c>
      <c r="G1785" t="s">
        <v>5126</v>
      </c>
      <c r="H1785" t="s">
        <v>3506</v>
      </c>
      <c r="I1785" t="s">
        <v>124</v>
      </c>
      <c r="J1785" s="1">
        <v>44295</v>
      </c>
      <c r="K1785">
        <v>45</v>
      </c>
      <c r="L1785" t="s">
        <v>54</v>
      </c>
      <c r="N1785">
        <f t="shared" si="27"/>
        <v>0</v>
      </c>
    </row>
    <row r="1786" spans="1:14" x14ac:dyDescent="0.3">
      <c r="A1786">
        <v>1785</v>
      </c>
      <c r="B1786" t="s">
        <v>5127</v>
      </c>
      <c r="C1786" t="s">
        <v>5128</v>
      </c>
      <c r="D1786" t="s">
        <v>51</v>
      </c>
      <c r="E1786" t="s">
        <v>16</v>
      </c>
      <c r="F1786">
        <v>90</v>
      </c>
      <c r="G1786" t="s">
        <v>5129</v>
      </c>
      <c r="H1786" t="s">
        <v>3169</v>
      </c>
      <c r="I1786" t="s">
        <v>110</v>
      </c>
      <c r="J1786" s="1">
        <v>44536</v>
      </c>
      <c r="K1786">
        <v>47</v>
      </c>
      <c r="L1786" t="s">
        <v>54</v>
      </c>
      <c r="N1786">
        <f t="shared" si="27"/>
        <v>0</v>
      </c>
    </row>
    <row r="1787" spans="1:14" x14ac:dyDescent="0.3">
      <c r="A1787">
        <v>1786</v>
      </c>
      <c r="B1787" t="s">
        <v>4922</v>
      </c>
      <c r="C1787" t="s">
        <v>2719</v>
      </c>
      <c r="D1787" t="s">
        <v>51</v>
      </c>
      <c r="E1787" t="s">
        <v>16</v>
      </c>
      <c r="F1787">
        <v>30</v>
      </c>
      <c r="G1787" t="s">
        <v>5129</v>
      </c>
      <c r="H1787" t="s">
        <v>2759</v>
      </c>
      <c r="I1787" t="s">
        <v>32</v>
      </c>
      <c r="J1787" s="1">
        <v>44412</v>
      </c>
      <c r="K1787">
        <v>30</v>
      </c>
      <c r="L1787" t="s">
        <v>39</v>
      </c>
      <c r="N1787">
        <f t="shared" si="27"/>
        <v>0</v>
      </c>
    </row>
    <row r="1788" spans="1:14" x14ac:dyDescent="0.3">
      <c r="A1788">
        <v>1787</v>
      </c>
      <c r="B1788" t="s">
        <v>1068</v>
      </c>
      <c r="C1788" t="s">
        <v>5130</v>
      </c>
      <c r="D1788" t="s">
        <v>15</v>
      </c>
      <c r="E1788" t="s">
        <v>16</v>
      </c>
      <c r="F1788">
        <v>60</v>
      </c>
      <c r="G1788" t="s">
        <v>5131</v>
      </c>
      <c r="H1788" t="s">
        <v>5132</v>
      </c>
      <c r="I1788" t="s">
        <v>32</v>
      </c>
      <c r="J1788" s="1">
        <v>44587</v>
      </c>
      <c r="K1788">
        <v>89</v>
      </c>
      <c r="L1788" t="s">
        <v>20</v>
      </c>
      <c r="N1788">
        <f t="shared" si="27"/>
        <v>0</v>
      </c>
    </row>
    <row r="1789" spans="1:14" x14ac:dyDescent="0.3">
      <c r="A1789">
        <v>1788</v>
      </c>
      <c r="B1789" t="s">
        <v>692</v>
      </c>
      <c r="C1789" t="s">
        <v>516</v>
      </c>
      <c r="D1789" t="s">
        <v>28</v>
      </c>
      <c r="E1789" t="s">
        <v>29</v>
      </c>
      <c r="F1789">
        <v>60</v>
      </c>
      <c r="G1789" t="s">
        <v>5133</v>
      </c>
      <c r="H1789" t="s">
        <v>5134</v>
      </c>
      <c r="I1789" t="s">
        <v>32</v>
      </c>
      <c r="J1789" s="1">
        <v>43866</v>
      </c>
      <c r="K1789">
        <v>43</v>
      </c>
      <c r="L1789" t="s">
        <v>101</v>
      </c>
      <c r="N1789">
        <f t="shared" si="27"/>
        <v>0</v>
      </c>
    </row>
    <row r="1790" spans="1:14" x14ac:dyDescent="0.3">
      <c r="A1790">
        <v>1789</v>
      </c>
      <c r="B1790" t="s">
        <v>2812</v>
      </c>
      <c r="C1790" t="s">
        <v>414</v>
      </c>
      <c r="D1790" t="s">
        <v>15</v>
      </c>
      <c r="E1790" t="s">
        <v>16</v>
      </c>
      <c r="F1790">
        <v>30</v>
      </c>
      <c r="G1790" t="s">
        <v>5135</v>
      </c>
      <c r="H1790" t="s">
        <v>1880</v>
      </c>
      <c r="I1790" t="s">
        <v>32</v>
      </c>
      <c r="J1790" s="1">
        <v>44318</v>
      </c>
      <c r="K1790">
        <v>14</v>
      </c>
      <c r="L1790" t="s">
        <v>20</v>
      </c>
      <c r="N1790">
        <f t="shared" si="27"/>
        <v>0</v>
      </c>
    </row>
    <row r="1791" spans="1:14" x14ac:dyDescent="0.3">
      <c r="A1791">
        <v>1790</v>
      </c>
      <c r="B1791" t="s">
        <v>1506</v>
      </c>
      <c r="C1791" t="s">
        <v>4725</v>
      </c>
      <c r="D1791" t="s">
        <v>15</v>
      </c>
      <c r="E1791" t="s">
        <v>16</v>
      </c>
      <c r="F1791">
        <v>90</v>
      </c>
      <c r="G1791" t="s">
        <v>5136</v>
      </c>
      <c r="H1791" t="s">
        <v>1590</v>
      </c>
      <c r="I1791" t="s">
        <v>32</v>
      </c>
      <c r="J1791" s="1">
        <v>44198</v>
      </c>
      <c r="K1791">
        <v>66</v>
      </c>
      <c r="L1791" t="s">
        <v>45</v>
      </c>
      <c r="N1791">
        <f t="shared" si="27"/>
        <v>0</v>
      </c>
    </row>
    <row r="1792" spans="1:14" x14ac:dyDescent="0.3">
      <c r="A1792">
        <v>1791</v>
      </c>
      <c r="B1792" t="s">
        <v>5137</v>
      </c>
      <c r="C1792" t="s">
        <v>5138</v>
      </c>
      <c r="D1792" t="s">
        <v>41</v>
      </c>
      <c r="E1792" t="s">
        <v>282</v>
      </c>
      <c r="F1792">
        <v>90</v>
      </c>
      <c r="G1792" t="s">
        <v>5139</v>
      </c>
      <c r="H1792" t="s">
        <v>1651</v>
      </c>
      <c r="I1792" t="s">
        <v>1652</v>
      </c>
      <c r="J1792" s="1">
        <v>43884</v>
      </c>
      <c r="K1792">
        <v>16</v>
      </c>
      <c r="L1792" t="s">
        <v>33</v>
      </c>
      <c r="N1792">
        <f t="shared" si="27"/>
        <v>0</v>
      </c>
    </row>
    <row r="1793" spans="1:14" x14ac:dyDescent="0.3">
      <c r="A1793">
        <v>1792</v>
      </c>
      <c r="B1793" t="s">
        <v>2690</v>
      </c>
      <c r="C1793" t="s">
        <v>4695</v>
      </c>
      <c r="D1793" t="s">
        <v>28</v>
      </c>
      <c r="E1793" t="s">
        <v>29</v>
      </c>
      <c r="F1793">
        <v>90</v>
      </c>
      <c r="G1793" t="s">
        <v>5140</v>
      </c>
      <c r="H1793" t="s">
        <v>3070</v>
      </c>
      <c r="I1793" t="s">
        <v>575</v>
      </c>
      <c r="J1793" s="1">
        <v>44105</v>
      </c>
      <c r="K1793">
        <v>29</v>
      </c>
      <c r="L1793" t="s">
        <v>20</v>
      </c>
      <c r="N1793">
        <f t="shared" si="27"/>
        <v>0</v>
      </c>
    </row>
    <row r="1794" spans="1:14" x14ac:dyDescent="0.3">
      <c r="A1794" s="2">
        <v>1793</v>
      </c>
      <c r="B1794" s="2" t="s">
        <v>1169</v>
      </c>
      <c r="C1794" s="2" t="s">
        <v>4121</v>
      </c>
      <c r="D1794" s="2" t="s">
        <v>28</v>
      </c>
      <c r="E1794" s="2" t="s">
        <v>29</v>
      </c>
      <c r="F1794" s="2">
        <v>30</v>
      </c>
      <c r="G1794" s="2" t="s">
        <v>5140</v>
      </c>
      <c r="H1794" s="2"/>
      <c r="I1794" s="2" t="s">
        <v>366</v>
      </c>
      <c r="J1794" s="3">
        <v>44799</v>
      </c>
      <c r="K1794" s="2">
        <v>90</v>
      </c>
      <c r="L1794" s="2" t="s">
        <v>64</v>
      </c>
      <c r="M1794" s="2"/>
      <c r="N1794" s="2">
        <f t="shared" ref="N1794:N1857" si="28">COUNTBLANK(A1794:L1794)</f>
        <v>1</v>
      </c>
    </row>
    <row r="1795" spans="1:14" x14ac:dyDescent="0.3">
      <c r="A1795">
        <v>1794</v>
      </c>
      <c r="B1795" t="s">
        <v>5141</v>
      </c>
      <c r="C1795" t="s">
        <v>5142</v>
      </c>
      <c r="D1795" t="s">
        <v>28</v>
      </c>
      <c r="E1795" t="s">
        <v>29</v>
      </c>
      <c r="F1795">
        <v>30</v>
      </c>
      <c r="G1795" t="s">
        <v>5143</v>
      </c>
      <c r="H1795" t="s">
        <v>74</v>
      </c>
      <c r="I1795" t="s">
        <v>32</v>
      </c>
      <c r="J1795" s="1">
        <v>44623</v>
      </c>
      <c r="K1795">
        <v>74</v>
      </c>
      <c r="L1795" t="s">
        <v>45</v>
      </c>
      <c r="N1795">
        <f t="shared" si="28"/>
        <v>0</v>
      </c>
    </row>
    <row r="1796" spans="1:14" x14ac:dyDescent="0.3">
      <c r="A1796">
        <v>1795</v>
      </c>
      <c r="B1796" t="s">
        <v>5144</v>
      </c>
      <c r="C1796" t="s">
        <v>5145</v>
      </c>
      <c r="D1796" t="s">
        <v>15</v>
      </c>
      <c r="E1796" t="s">
        <v>16</v>
      </c>
      <c r="F1796">
        <v>90</v>
      </c>
      <c r="G1796" t="s">
        <v>5146</v>
      </c>
      <c r="H1796" t="s">
        <v>4441</v>
      </c>
      <c r="I1796" t="s">
        <v>146</v>
      </c>
      <c r="J1796" s="1">
        <v>44007</v>
      </c>
      <c r="K1796">
        <v>16</v>
      </c>
      <c r="L1796" t="s">
        <v>33</v>
      </c>
      <c r="N1796">
        <f t="shared" si="28"/>
        <v>0</v>
      </c>
    </row>
    <row r="1797" spans="1:14" x14ac:dyDescent="0.3">
      <c r="A1797">
        <v>1796</v>
      </c>
      <c r="B1797" t="s">
        <v>5147</v>
      </c>
      <c r="C1797" t="s">
        <v>3812</v>
      </c>
      <c r="D1797" t="s">
        <v>28</v>
      </c>
      <c r="E1797" t="s">
        <v>29</v>
      </c>
      <c r="F1797">
        <v>90</v>
      </c>
      <c r="G1797" t="s">
        <v>5146</v>
      </c>
      <c r="H1797" t="s">
        <v>5148</v>
      </c>
      <c r="I1797" t="s">
        <v>32</v>
      </c>
      <c r="J1797" s="1">
        <v>44255</v>
      </c>
      <c r="K1797">
        <v>92</v>
      </c>
      <c r="L1797" t="s">
        <v>45</v>
      </c>
      <c r="N1797">
        <f t="shared" si="28"/>
        <v>0</v>
      </c>
    </row>
    <row r="1798" spans="1:14" x14ac:dyDescent="0.3">
      <c r="A1798">
        <v>1797</v>
      </c>
      <c r="B1798" t="s">
        <v>5149</v>
      </c>
      <c r="C1798" t="s">
        <v>3971</v>
      </c>
      <c r="D1798" t="s">
        <v>51</v>
      </c>
      <c r="E1798" t="s">
        <v>16</v>
      </c>
      <c r="F1798">
        <v>90</v>
      </c>
      <c r="G1798" t="s">
        <v>5150</v>
      </c>
      <c r="H1798" t="s">
        <v>1333</v>
      </c>
      <c r="I1798" t="s">
        <v>294</v>
      </c>
      <c r="J1798" s="1">
        <v>44309</v>
      </c>
      <c r="K1798">
        <v>13</v>
      </c>
      <c r="L1798" t="s">
        <v>159</v>
      </c>
      <c r="N1798">
        <f t="shared" si="28"/>
        <v>0</v>
      </c>
    </row>
    <row r="1799" spans="1:14" x14ac:dyDescent="0.3">
      <c r="A1799">
        <v>1798</v>
      </c>
      <c r="B1799" t="s">
        <v>5151</v>
      </c>
      <c r="C1799" t="s">
        <v>3493</v>
      </c>
      <c r="D1799" t="s">
        <v>15</v>
      </c>
      <c r="E1799" t="s">
        <v>16</v>
      </c>
      <c r="F1799">
        <v>60</v>
      </c>
      <c r="G1799" t="s">
        <v>5152</v>
      </c>
      <c r="H1799" t="s">
        <v>4860</v>
      </c>
      <c r="I1799" t="s">
        <v>32</v>
      </c>
      <c r="J1799" s="1">
        <v>44159</v>
      </c>
      <c r="K1799">
        <v>58</v>
      </c>
      <c r="L1799" t="s">
        <v>64</v>
      </c>
      <c r="N1799">
        <f t="shared" si="28"/>
        <v>0</v>
      </c>
    </row>
    <row r="1800" spans="1:14" x14ac:dyDescent="0.3">
      <c r="A1800">
        <v>1799</v>
      </c>
      <c r="B1800" t="s">
        <v>5153</v>
      </c>
      <c r="C1800" t="s">
        <v>2923</v>
      </c>
      <c r="D1800" t="s">
        <v>51</v>
      </c>
      <c r="E1800" t="s">
        <v>16</v>
      </c>
      <c r="F1800">
        <v>90</v>
      </c>
      <c r="G1800" t="s">
        <v>5154</v>
      </c>
      <c r="H1800" t="s">
        <v>3996</v>
      </c>
      <c r="I1800" t="s">
        <v>294</v>
      </c>
      <c r="J1800" s="1">
        <v>43934</v>
      </c>
      <c r="K1800">
        <v>36</v>
      </c>
      <c r="L1800" t="s">
        <v>39</v>
      </c>
      <c r="N1800">
        <f t="shared" si="28"/>
        <v>0</v>
      </c>
    </row>
    <row r="1801" spans="1:14" x14ac:dyDescent="0.3">
      <c r="A1801">
        <v>1800</v>
      </c>
      <c r="B1801" t="s">
        <v>1304</v>
      </c>
      <c r="C1801" t="s">
        <v>2043</v>
      </c>
      <c r="D1801" t="s">
        <v>28</v>
      </c>
      <c r="E1801" t="s">
        <v>29</v>
      </c>
      <c r="F1801">
        <v>60</v>
      </c>
      <c r="G1801" t="s">
        <v>5155</v>
      </c>
      <c r="H1801" t="s">
        <v>389</v>
      </c>
      <c r="I1801" t="s">
        <v>32</v>
      </c>
      <c r="J1801" s="1">
        <v>44809</v>
      </c>
      <c r="K1801">
        <v>68</v>
      </c>
      <c r="L1801" t="s">
        <v>20</v>
      </c>
      <c r="N1801">
        <f t="shared" si="28"/>
        <v>0</v>
      </c>
    </row>
    <row r="1802" spans="1:14" x14ac:dyDescent="0.3">
      <c r="A1802">
        <v>1801</v>
      </c>
      <c r="B1802" t="s">
        <v>4414</v>
      </c>
      <c r="C1802" t="s">
        <v>5156</v>
      </c>
      <c r="D1802" t="s">
        <v>28</v>
      </c>
      <c r="E1802" t="s">
        <v>29</v>
      </c>
      <c r="F1802">
        <v>30</v>
      </c>
      <c r="G1802" t="s">
        <v>5157</v>
      </c>
      <c r="H1802" t="s">
        <v>5158</v>
      </c>
      <c r="I1802" t="s">
        <v>5159</v>
      </c>
      <c r="J1802" s="1">
        <v>44926</v>
      </c>
      <c r="K1802">
        <v>51</v>
      </c>
      <c r="L1802" t="s">
        <v>64</v>
      </c>
      <c r="N1802">
        <f t="shared" si="28"/>
        <v>0</v>
      </c>
    </row>
    <row r="1803" spans="1:14" x14ac:dyDescent="0.3">
      <c r="A1803">
        <v>1802</v>
      </c>
      <c r="B1803" t="s">
        <v>5160</v>
      </c>
      <c r="C1803" t="s">
        <v>5161</v>
      </c>
      <c r="D1803" t="s">
        <v>15</v>
      </c>
      <c r="E1803" t="s">
        <v>16</v>
      </c>
      <c r="F1803">
        <v>90</v>
      </c>
      <c r="G1803" t="s">
        <v>5162</v>
      </c>
      <c r="H1803" t="s">
        <v>2768</v>
      </c>
      <c r="I1803" t="s">
        <v>554</v>
      </c>
      <c r="J1803" s="1">
        <v>43990</v>
      </c>
      <c r="K1803">
        <v>7</v>
      </c>
      <c r="L1803" t="s">
        <v>20</v>
      </c>
      <c r="N1803">
        <f t="shared" si="28"/>
        <v>0</v>
      </c>
    </row>
    <row r="1804" spans="1:14" x14ac:dyDescent="0.3">
      <c r="A1804">
        <v>1803</v>
      </c>
      <c r="B1804" t="s">
        <v>5163</v>
      </c>
      <c r="C1804" t="s">
        <v>5164</v>
      </c>
      <c r="D1804" t="s">
        <v>28</v>
      </c>
      <c r="E1804" t="s">
        <v>29</v>
      </c>
      <c r="F1804">
        <v>30</v>
      </c>
      <c r="G1804" t="s">
        <v>5165</v>
      </c>
      <c r="H1804" t="s">
        <v>248</v>
      </c>
      <c r="I1804" t="s">
        <v>178</v>
      </c>
      <c r="J1804" s="1">
        <v>44510</v>
      </c>
      <c r="K1804">
        <v>72</v>
      </c>
      <c r="L1804" t="s">
        <v>20</v>
      </c>
      <c r="N1804">
        <f t="shared" si="28"/>
        <v>0</v>
      </c>
    </row>
    <row r="1805" spans="1:14" x14ac:dyDescent="0.3">
      <c r="A1805">
        <v>1804</v>
      </c>
      <c r="B1805" t="s">
        <v>4458</v>
      </c>
      <c r="C1805" t="s">
        <v>3519</v>
      </c>
      <c r="D1805" t="s">
        <v>28</v>
      </c>
      <c r="E1805" t="s">
        <v>29</v>
      </c>
      <c r="F1805">
        <v>90</v>
      </c>
      <c r="G1805" t="s">
        <v>5166</v>
      </c>
      <c r="H1805" t="s">
        <v>5167</v>
      </c>
      <c r="I1805" t="s">
        <v>32</v>
      </c>
      <c r="J1805" s="1">
        <v>44589</v>
      </c>
      <c r="K1805">
        <v>7</v>
      </c>
      <c r="L1805" t="s">
        <v>159</v>
      </c>
      <c r="N1805">
        <f t="shared" si="28"/>
        <v>0</v>
      </c>
    </row>
    <row r="1806" spans="1:14" x14ac:dyDescent="0.3">
      <c r="A1806">
        <v>1805</v>
      </c>
      <c r="B1806" t="s">
        <v>2540</v>
      </c>
      <c r="C1806" t="s">
        <v>5168</v>
      </c>
      <c r="D1806" t="s">
        <v>28</v>
      </c>
      <c r="E1806" t="s">
        <v>29</v>
      </c>
      <c r="F1806">
        <v>30</v>
      </c>
      <c r="G1806" t="s">
        <v>5169</v>
      </c>
      <c r="H1806" t="s">
        <v>5170</v>
      </c>
      <c r="I1806" t="s">
        <v>294</v>
      </c>
      <c r="J1806" s="1">
        <v>44803</v>
      </c>
      <c r="K1806">
        <v>32</v>
      </c>
      <c r="L1806" t="s">
        <v>70</v>
      </c>
      <c r="N1806">
        <f t="shared" si="28"/>
        <v>0</v>
      </c>
    </row>
    <row r="1807" spans="1:14" x14ac:dyDescent="0.3">
      <c r="A1807">
        <v>1806</v>
      </c>
      <c r="B1807" t="s">
        <v>5171</v>
      </c>
      <c r="C1807" t="s">
        <v>878</v>
      </c>
      <c r="D1807" t="s">
        <v>51</v>
      </c>
      <c r="E1807" t="s">
        <v>16</v>
      </c>
      <c r="F1807">
        <v>90</v>
      </c>
      <c r="G1807" t="s">
        <v>5172</v>
      </c>
      <c r="H1807" t="s">
        <v>5173</v>
      </c>
      <c r="I1807" t="s">
        <v>686</v>
      </c>
      <c r="J1807" s="1">
        <v>43862</v>
      </c>
      <c r="K1807">
        <v>47</v>
      </c>
      <c r="L1807" t="s">
        <v>64</v>
      </c>
      <c r="N1807">
        <f t="shared" si="28"/>
        <v>0</v>
      </c>
    </row>
    <row r="1808" spans="1:14" x14ac:dyDescent="0.3">
      <c r="A1808">
        <v>1807</v>
      </c>
      <c r="B1808" t="s">
        <v>1376</v>
      </c>
      <c r="C1808" t="s">
        <v>5174</v>
      </c>
      <c r="D1808" t="s">
        <v>28</v>
      </c>
      <c r="E1808" t="s">
        <v>29</v>
      </c>
      <c r="F1808">
        <v>60</v>
      </c>
      <c r="G1808" t="s">
        <v>5175</v>
      </c>
      <c r="H1808" t="s">
        <v>506</v>
      </c>
      <c r="I1808" t="s">
        <v>32</v>
      </c>
      <c r="J1808" s="1">
        <v>44337</v>
      </c>
      <c r="K1808">
        <v>92</v>
      </c>
      <c r="L1808" t="s">
        <v>80</v>
      </c>
      <c r="N1808">
        <f t="shared" si="28"/>
        <v>0</v>
      </c>
    </row>
    <row r="1809" spans="1:14" x14ac:dyDescent="0.3">
      <c r="A1809">
        <v>1808</v>
      </c>
      <c r="B1809" t="s">
        <v>5176</v>
      </c>
      <c r="C1809" t="s">
        <v>290</v>
      </c>
      <c r="D1809" t="s">
        <v>51</v>
      </c>
      <c r="E1809" t="s">
        <v>16</v>
      </c>
      <c r="F1809">
        <v>60</v>
      </c>
      <c r="G1809" t="s">
        <v>5177</v>
      </c>
      <c r="H1809" t="s">
        <v>5178</v>
      </c>
      <c r="I1809" t="s">
        <v>25</v>
      </c>
      <c r="J1809" s="1">
        <v>44769</v>
      </c>
      <c r="K1809">
        <v>93</v>
      </c>
      <c r="L1809" t="s">
        <v>54</v>
      </c>
      <c r="N1809">
        <f t="shared" si="28"/>
        <v>0</v>
      </c>
    </row>
    <row r="1810" spans="1:14" x14ac:dyDescent="0.3">
      <c r="A1810">
        <v>1809</v>
      </c>
      <c r="B1810" t="s">
        <v>5179</v>
      </c>
      <c r="C1810" t="s">
        <v>5180</v>
      </c>
      <c r="D1810" t="s">
        <v>15</v>
      </c>
      <c r="E1810" t="s">
        <v>16</v>
      </c>
      <c r="F1810">
        <v>90</v>
      </c>
      <c r="G1810" t="s">
        <v>5181</v>
      </c>
      <c r="H1810" t="s">
        <v>1087</v>
      </c>
      <c r="I1810" t="s">
        <v>554</v>
      </c>
      <c r="J1810" s="1">
        <v>44811</v>
      </c>
      <c r="K1810">
        <v>95</v>
      </c>
      <c r="L1810" t="s">
        <v>33</v>
      </c>
      <c r="N1810">
        <f t="shared" si="28"/>
        <v>0</v>
      </c>
    </row>
    <row r="1811" spans="1:14" x14ac:dyDescent="0.3">
      <c r="A1811">
        <v>1810</v>
      </c>
      <c r="B1811" t="s">
        <v>3519</v>
      </c>
      <c r="C1811" t="s">
        <v>4379</v>
      </c>
      <c r="D1811" t="s">
        <v>51</v>
      </c>
      <c r="E1811" t="s">
        <v>16</v>
      </c>
      <c r="F1811">
        <v>90</v>
      </c>
      <c r="G1811" t="s">
        <v>5182</v>
      </c>
      <c r="H1811" t="s">
        <v>2877</v>
      </c>
      <c r="I1811" t="s">
        <v>2878</v>
      </c>
      <c r="J1811" s="1">
        <v>44077</v>
      </c>
      <c r="K1811">
        <v>11</v>
      </c>
      <c r="L1811" t="s">
        <v>159</v>
      </c>
      <c r="N1811">
        <f t="shared" si="28"/>
        <v>0</v>
      </c>
    </row>
    <row r="1812" spans="1:14" x14ac:dyDescent="0.3">
      <c r="A1812">
        <v>1811</v>
      </c>
      <c r="B1812" t="s">
        <v>5183</v>
      </c>
      <c r="C1812" t="s">
        <v>783</v>
      </c>
      <c r="D1812" t="s">
        <v>51</v>
      </c>
      <c r="E1812" t="s">
        <v>16</v>
      </c>
      <c r="F1812">
        <v>60</v>
      </c>
      <c r="G1812" t="s">
        <v>5182</v>
      </c>
      <c r="H1812" t="s">
        <v>307</v>
      </c>
      <c r="I1812" t="s">
        <v>32</v>
      </c>
      <c r="J1812" s="1">
        <v>43980</v>
      </c>
      <c r="K1812">
        <v>28</v>
      </c>
      <c r="L1812" t="s">
        <v>80</v>
      </c>
      <c r="N1812">
        <f t="shared" si="28"/>
        <v>0</v>
      </c>
    </row>
    <row r="1813" spans="1:14" x14ac:dyDescent="0.3">
      <c r="A1813">
        <v>1812</v>
      </c>
      <c r="B1813" t="s">
        <v>5184</v>
      </c>
      <c r="C1813" t="s">
        <v>4042</v>
      </c>
      <c r="D1813" t="s">
        <v>28</v>
      </c>
      <c r="E1813" t="s">
        <v>29</v>
      </c>
      <c r="F1813">
        <v>60</v>
      </c>
      <c r="G1813" t="s">
        <v>5185</v>
      </c>
      <c r="H1813" t="s">
        <v>1052</v>
      </c>
      <c r="I1813" t="s">
        <v>32</v>
      </c>
      <c r="J1813" s="1">
        <v>44153</v>
      </c>
      <c r="K1813">
        <v>63</v>
      </c>
      <c r="L1813" t="s">
        <v>20</v>
      </c>
      <c r="N1813">
        <f t="shared" si="28"/>
        <v>0</v>
      </c>
    </row>
    <row r="1814" spans="1:14" x14ac:dyDescent="0.3">
      <c r="A1814">
        <v>1813</v>
      </c>
      <c r="B1814" t="s">
        <v>2627</v>
      </c>
      <c r="C1814" t="s">
        <v>3779</v>
      </c>
      <c r="D1814" t="s">
        <v>51</v>
      </c>
      <c r="E1814" t="s">
        <v>16</v>
      </c>
      <c r="F1814">
        <v>30</v>
      </c>
      <c r="G1814" t="s">
        <v>5186</v>
      </c>
      <c r="H1814" t="s">
        <v>674</v>
      </c>
      <c r="I1814" t="s">
        <v>32</v>
      </c>
      <c r="J1814" s="1">
        <v>44654</v>
      </c>
      <c r="K1814">
        <v>66</v>
      </c>
      <c r="L1814" t="s">
        <v>54</v>
      </c>
      <c r="N1814">
        <f t="shared" si="28"/>
        <v>0</v>
      </c>
    </row>
    <row r="1815" spans="1:14" x14ac:dyDescent="0.3">
      <c r="A1815">
        <v>1814</v>
      </c>
      <c r="B1815" t="s">
        <v>5187</v>
      </c>
      <c r="C1815" t="s">
        <v>1851</v>
      </c>
      <c r="D1815" t="s">
        <v>41</v>
      </c>
      <c r="E1815" t="s">
        <v>16</v>
      </c>
      <c r="F1815">
        <v>30</v>
      </c>
      <c r="G1815" t="s">
        <v>5188</v>
      </c>
      <c r="H1815" t="s">
        <v>5189</v>
      </c>
      <c r="I1815" t="s">
        <v>32</v>
      </c>
      <c r="J1815" s="1">
        <v>44875</v>
      </c>
      <c r="K1815">
        <v>37</v>
      </c>
      <c r="L1815" t="s">
        <v>64</v>
      </c>
      <c r="N1815">
        <f t="shared" si="28"/>
        <v>0</v>
      </c>
    </row>
    <row r="1816" spans="1:14" x14ac:dyDescent="0.3">
      <c r="A1816">
        <v>1815</v>
      </c>
      <c r="B1816" t="s">
        <v>5187</v>
      </c>
      <c r="C1816" t="s">
        <v>1851</v>
      </c>
      <c r="D1816" t="s">
        <v>41</v>
      </c>
      <c r="E1816" t="s">
        <v>16</v>
      </c>
      <c r="F1816">
        <v>30</v>
      </c>
      <c r="G1816" t="s">
        <v>5188</v>
      </c>
      <c r="H1816" t="s">
        <v>5189</v>
      </c>
      <c r="I1816" t="s">
        <v>32</v>
      </c>
      <c r="J1816" s="1">
        <v>44875</v>
      </c>
      <c r="K1816">
        <v>37</v>
      </c>
      <c r="L1816" t="s">
        <v>64</v>
      </c>
      <c r="N1816">
        <f t="shared" si="28"/>
        <v>0</v>
      </c>
    </row>
    <row r="1817" spans="1:14" x14ac:dyDescent="0.3">
      <c r="A1817">
        <v>1816</v>
      </c>
      <c r="B1817" t="s">
        <v>5190</v>
      </c>
      <c r="C1817" t="s">
        <v>5191</v>
      </c>
      <c r="D1817" t="s">
        <v>41</v>
      </c>
      <c r="E1817" t="s">
        <v>16</v>
      </c>
      <c r="F1817">
        <v>60</v>
      </c>
      <c r="G1817" t="s">
        <v>5192</v>
      </c>
      <c r="H1817" t="s">
        <v>429</v>
      </c>
      <c r="I1817" t="s">
        <v>32</v>
      </c>
      <c r="J1817" s="1">
        <v>44019</v>
      </c>
      <c r="K1817">
        <v>73</v>
      </c>
      <c r="L1817" t="s">
        <v>159</v>
      </c>
      <c r="N1817">
        <f t="shared" si="28"/>
        <v>0</v>
      </c>
    </row>
    <row r="1818" spans="1:14" x14ac:dyDescent="0.3">
      <c r="A1818">
        <v>1817</v>
      </c>
      <c r="B1818" t="s">
        <v>1961</v>
      </c>
      <c r="C1818" t="s">
        <v>5193</v>
      </c>
      <c r="D1818" t="s">
        <v>51</v>
      </c>
      <c r="E1818" t="s">
        <v>16</v>
      </c>
      <c r="F1818">
        <v>90</v>
      </c>
      <c r="G1818" t="s">
        <v>5194</v>
      </c>
      <c r="H1818" t="s">
        <v>1131</v>
      </c>
      <c r="I1818" t="s">
        <v>32</v>
      </c>
      <c r="J1818" s="1">
        <v>44563</v>
      </c>
      <c r="K1818">
        <v>93</v>
      </c>
      <c r="L1818" t="s">
        <v>80</v>
      </c>
      <c r="N1818">
        <f t="shared" si="28"/>
        <v>0</v>
      </c>
    </row>
    <row r="1819" spans="1:14" x14ac:dyDescent="0.3">
      <c r="A1819">
        <v>1818</v>
      </c>
      <c r="B1819" t="s">
        <v>5195</v>
      </c>
      <c r="C1819" t="s">
        <v>5196</v>
      </c>
      <c r="D1819" t="s">
        <v>28</v>
      </c>
      <c r="E1819" t="s">
        <v>29</v>
      </c>
      <c r="F1819">
        <v>60</v>
      </c>
      <c r="G1819" t="s">
        <v>5197</v>
      </c>
      <c r="H1819" t="s">
        <v>1164</v>
      </c>
      <c r="I1819" t="s">
        <v>89</v>
      </c>
      <c r="J1819" s="1">
        <v>44499</v>
      </c>
      <c r="K1819">
        <v>26</v>
      </c>
      <c r="L1819" t="s">
        <v>39</v>
      </c>
      <c r="N1819">
        <f t="shared" si="28"/>
        <v>0</v>
      </c>
    </row>
    <row r="1820" spans="1:14" x14ac:dyDescent="0.3">
      <c r="A1820">
        <v>1819</v>
      </c>
      <c r="B1820" t="s">
        <v>5198</v>
      </c>
      <c r="C1820" t="s">
        <v>5199</v>
      </c>
      <c r="D1820" t="s">
        <v>51</v>
      </c>
      <c r="E1820" t="s">
        <v>16</v>
      </c>
      <c r="F1820">
        <v>30</v>
      </c>
      <c r="G1820" t="s">
        <v>5200</v>
      </c>
      <c r="H1820" t="s">
        <v>637</v>
      </c>
      <c r="I1820" t="s">
        <v>32</v>
      </c>
      <c r="J1820" s="1">
        <v>44800</v>
      </c>
      <c r="K1820">
        <v>96</v>
      </c>
      <c r="L1820" t="s">
        <v>39</v>
      </c>
      <c r="N1820">
        <f t="shared" si="28"/>
        <v>0</v>
      </c>
    </row>
    <row r="1821" spans="1:14" x14ac:dyDescent="0.3">
      <c r="A1821">
        <v>1820</v>
      </c>
      <c r="B1821" t="s">
        <v>3910</v>
      </c>
      <c r="C1821" t="s">
        <v>4750</v>
      </c>
      <c r="D1821" t="s">
        <v>28</v>
      </c>
      <c r="E1821" t="s">
        <v>29</v>
      </c>
      <c r="F1821">
        <v>60</v>
      </c>
      <c r="G1821" t="s">
        <v>5201</v>
      </c>
      <c r="H1821" t="s">
        <v>1741</v>
      </c>
      <c r="I1821" t="s">
        <v>173</v>
      </c>
      <c r="J1821" s="1">
        <v>44391</v>
      </c>
      <c r="K1821">
        <v>81</v>
      </c>
      <c r="L1821" t="s">
        <v>159</v>
      </c>
      <c r="N1821">
        <f t="shared" si="28"/>
        <v>0</v>
      </c>
    </row>
    <row r="1822" spans="1:14" x14ac:dyDescent="0.3">
      <c r="A1822">
        <v>1821</v>
      </c>
      <c r="B1822" t="s">
        <v>3655</v>
      </c>
      <c r="C1822" t="s">
        <v>2336</v>
      </c>
      <c r="D1822" t="s">
        <v>28</v>
      </c>
      <c r="E1822" t="s">
        <v>29</v>
      </c>
      <c r="F1822">
        <v>90</v>
      </c>
      <c r="G1822" t="s">
        <v>5202</v>
      </c>
      <c r="H1822" t="s">
        <v>2893</v>
      </c>
      <c r="I1822" t="s">
        <v>32</v>
      </c>
      <c r="J1822" s="1">
        <v>44015</v>
      </c>
      <c r="K1822">
        <v>66</v>
      </c>
      <c r="L1822" t="s">
        <v>39</v>
      </c>
      <c r="N1822">
        <f t="shared" si="28"/>
        <v>0</v>
      </c>
    </row>
    <row r="1823" spans="1:14" x14ac:dyDescent="0.3">
      <c r="A1823">
        <v>1822</v>
      </c>
      <c r="B1823" t="s">
        <v>4988</v>
      </c>
      <c r="C1823" t="s">
        <v>5203</v>
      </c>
      <c r="D1823" t="s">
        <v>15</v>
      </c>
      <c r="E1823" t="s">
        <v>16</v>
      </c>
      <c r="F1823">
        <v>60</v>
      </c>
      <c r="G1823" t="s">
        <v>5204</v>
      </c>
      <c r="H1823" t="s">
        <v>3299</v>
      </c>
      <c r="I1823" t="s">
        <v>32</v>
      </c>
      <c r="J1823" s="1">
        <v>44765</v>
      </c>
      <c r="K1823">
        <v>51</v>
      </c>
      <c r="L1823" t="s">
        <v>159</v>
      </c>
      <c r="N1823">
        <f t="shared" si="28"/>
        <v>0</v>
      </c>
    </row>
    <row r="1824" spans="1:14" x14ac:dyDescent="0.3">
      <c r="A1824">
        <v>1823</v>
      </c>
      <c r="B1824" t="s">
        <v>5205</v>
      </c>
      <c r="C1824" t="s">
        <v>2024</v>
      </c>
      <c r="D1824" t="s">
        <v>15</v>
      </c>
      <c r="E1824" t="s">
        <v>16</v>
      </c>
      <c r="F1824">
        <v>90</v>
      </c>
      <c r="G1824" t="s">
        <v>5206</v>
      </c>
      <c r="H1824" t="s">
        <v>5207</v>
      </c>
      <c r="I1824" t="s">
        <v>38</v>
      </c>
      <c r="J1824" s="1">
        <v>44876</v>
      </c>
      <c r="K1824">
        <v>39</v>
      </c>
      <c r="L1824" t="s">
        <v>80</v>
      </c>
      <c r="N1824">
        <f t="shared" si="28"/>
        <v>0</v>
      </c>
    </row>
    <row r="1825" spans="1:14" x14ac:dyDescent="0.3">
      <c r="A1825">
        <v>1824</v>
      </c>
      <c r="B1825" t="s">
        <v>5208</v>
      </c>
      <c r="C1825" t="s">
        <v>3155</v>
      </c>
      <c r="D1825" t="s">
        <v>28</v>
      </c>
      <c r="E1825" t="s">
        <v>29</v>
      </c>
      <c r="F1825">
        <v>60</v>
      </c>
      <c r="G1825" t="s">
        <v>5209</v>
      </c>
      <c r="H1825" t="s">
        <v>474</v>
      </c>
      <c r="I1825" t="s">
        <v>475</v>
      </c>
      <c r="J1825" s="1">
        <v>44281</v>
      </c>
      <c r="K1825">
        <v>24</v>
      </c>
      <c r="L1825" t="s">
        <v>33</v>
      </c>
      <c r="N1825">
        <f t="shared" si="28"/>
        <v>0</v>
      </c>
    </row>
    <row r="1826" spans="1:14" x14ac:dyDescent="0.3">
      <c r="A1826">
        <v>1825</v>
      </c>
      <c r="B1826" t="s">
        <v>5210</v>
      </c>
      <c r="C1826" t="s">
        <v>5211</v>
      </c>
      <c r="D1826" t="s">
        <v>51</v>
      </c>
      <c r="E1826" t="s">
        <v>16</v>
      </c>
      <c r="F1826">
        <v>30</v>
      </c>
      <c r="G1826" t="s">
        <v>5212</v>
      </c>
      <c r="H1826" t="s">
        <v>5025</v>
      </c>
      <c r="I1826" t="s">
        <v>32</v>
      </c>
      <c r="J1826" s="1">
        <v>44426</v>
      </c>
      <c r="K1826">
        <v>51</v>
      </c>
      <c r="L1826" t="s">
        <v>159</v>
      </c>
      <c r="N1826">
        <f t="shared" si="28"/>
        <v>0</v>
      </c>
    </row>
    <row r="1827" spans="1:14" x14ac:dyDescent="0.3">
      <c r="A1827">
        <v>1826</v>
      </c>
      <c r="B1827" t="s">
        <v>5213</v>
      </c>
      <c r="C1827" t="s">
        <v>5214</v>
      </c>
      <c r="D1827" t="s">
        <v>51</v>
      </c>
      <c r="E1827" t="s">
        <v>16</v>
      </c>
      <c r="F1827">
        <v>30</v>
      </c>
      <c r="G1827" t="s">
        <v>5212</v>
      </c>
      <c r="H1827" t="s">
        <v>4825</v>
      </c>
      <c r="I1827" t="s">
        <v>32</v>
      </c>
      <c r="J1827" s="1">
        <v>44287</v>
      </c>
      <c r="K1827">
        <v>16</v>
      </c>
      <c r="L1827" t="s">
        <v>45</v>
      </c>
      <c r="N1827">
        <f t="shared" si="28"/>
        <v>0</v>
      </c>
    </row>
    <row r="1828" spans="1:14" x14ac:dyDescent="0.3">
      <c r="A1828">
        <v>1827</v>
      </c>
      <c r="B1828" t="s">
        <v>1657</v>
      </c>
      <c r="C1828" t="s">
        <v>5215</v>
      </c>
      <c r="D1828" t="s">
        <v>28</v>
      </c>
      <c r="E1828" t="s">
        <v>29</v>
      </c>
      <c r="F1828">
        <v>30</v>
      </c>
      <c r="G1828" t="s">
        <v>5216</v>
      </c>
      <c r="H1828" t="s">
        <v>3909</v>
      </c>
      <c r="I1828" t="s">
        <v>32</v>
      </c>
      <c r="J1828" s="1">
        <v>44193</v>
      </c>
      <c r="K1828">
        <v>42</v>
      </c>
      <c r="L1828" t="s">
        <v>45</v>
      </c>
      <c r="N1828">
        <f t="shared" si="28"/>
        <v>0</v>
      </c>
    </row>
    <row r="1829" spans="1:14" x14ac:dyDescent="0.3">
      <c r="A1829">
        <v>1828</v>
      </c>
      <c r="B1829" t="s">
        <v>972</v>
      </c>
      <c r="C1829" t="s">
        <v>5217</v>
      </c>
      <c r="D1829" t="s">
        <v>28</v>
      </c>
      <c r="E1829" t="s">
        <v>29</v>
      </c>
      <c r="F1829">
        <v>60</v>
      </c>
      <c r="G1829" t="s">
        <v>5218</v>
      </c>
      <c r="H1829" t="s">
        <v>3619</v>
      </c>
      <c r="I1829" t="s">
        <v>575</v>
      </c>
      <c r="J1829" s="1">
        <v>44678</v>
      </c>
      <c r="K1829">
        <v>105</v>
      </c>
      <c r="L1829" t="s">
        <v>64</v>
      </c>
      <c r="N1829">
        <f t="shared" si="28"/>
        <v>0</v>
      </c>
    </row>
    <row r="1830" spans="1:14" x14ac:dyDescent="0.3">
      <c r="A1830">
        <v>1829</v>
      </c>
      <c r="B1830" t="s">
        <v>5219</v>
      </c>
      <c r="C1830" t="s">
        <v>332</v>
      </c>
      <c r="D1830" t="s">
        <v>51</v>
      </c>
      <c r="E1830" t="s">
        <v>16</v>
      </c>
      <c r="F1830">
        <v>60</v>
      </c>
      <c r="G1830" t="s">
        <v>5220</v>
      </c>
      <c r="H1830" t="s">
        <v>2305</v>
      </c>
      <c r="I1830" t="s">
        <v>25</v>
      </c>
      <c r="J1830" s="1">
        <v>44803</v>
      </c>
      <c r="K1830">
        <v>85</v>
      </c>
      <c r="L1830" t="s">
        <v>33</v>
      </c>
      <c r="N1830">
        <f t="shared" si="28"/>
        <v>0</v>
      </c>
    </row>
    <row r="1831" spans="1:14" x14ac:dyDescent="0.3">
      <c r="A1831">
        <v>1830</v>
      </c>
      <c r="B1831" t="s">
        <v>4920</v>
      </c>
      <c r="C1831" t="s">
        <v>5214</v>
      </c>
      <c r="D1831" t="s">
        <v>51</v>
      </c>
      <c r="E1831" t="s">
        <v>16</v>
      </c>
      <c r="F1831">
        <v>90</v>
      </c>
      <c r="G1831" t="s">
        <v>5221</v>
      </c>
      <c r="H1831" t="s">
        <v>5222</v>
      </c>
      <c r="I1831" t="s">
        <v>32</v>
      </c>
      <c r="J1831" s="1">
        <v>43938</v>
      </c>
      <c r="K1831">
        <v>42</v>
      </c>
      <c r="L1831" t="s">
        <v>54</v>
      </c>
      <c r="N1831">
        <f t="shared" si="28"/>
        <v>0</v>
      </c>
    </row>
    <row r="1832" spans="1:14" x14ac:dyDescent="0.3">
      <c r="A1832">
        <v>1831</v>
      </c>
      <c r="B1832" t="s">
        <v>5223</v>
      </c>
      <c r="C1832" t="s">
        <v>632</v>
      </c>
      <c r="D1832" t="s">
        <v>51</v>
      </c>
      <c r="E1832" t="s">
        <v>16</v>
      </c>
      <c r="F1832">
        <v>30</v>
      </c>
      <c r="G1832" t="s">
        <v>5224</v>
      </c>
      <c r="H1832" t="s">
        <v>2265</v>
      </c>
      <c r="I1832" t="s">
        <v>1083</v>
      </c>
      <c r="J1832" s="1">
        <v>44048</v>
      </c>
      <c r="K1832">
        <v>73</v>
      </c>
      <c r="L1832" t="s">
        <v>20</v>
      </c>
      <c r="N1832">
        <f t="shared" si="28"/>
        <v>0</v>
      </c>
    </row>
    <row r="1833" spans="1:14" x14ac:dyDescent="0.3">
      <c r="A1833">
        <v>1832</v>
      </c>
      <c r="B1833" t="s">
        <v>4663</v>
      </c>
      <c r="C1833" t="s">
        <v>5225</v>
      </c>
      <c r="D1833" t="s">
        <v>28</v>
      </c>
      <c r="E1833" t="s">
        <v>29</v>
      </c>
      <c r="F1833">
        <v>60</v>
      </c>
      <c r="G1833" t="s">
        <v>5226</v>
      </c>
      <c r="H1833" t="s">
        <v>2441</v>
      </c>
      <c r="I1833" t="s">
        <v>1199</v>
      </c>
      <c r="J1833" s="1">
        <v>44162</v>
      </c>
      <c r="K1833">
        <v>7</v>
      </c>
      <c r="L1833" t="s">
        <v>159</v>
      </c>
      <c r="N1833">
        <f t="shared" si="28"/>
        <v>0</v>
      </c>
    </row>
    <row r="1834" spans="1:14" x14ac:dyDescent="0.3">
      <c r="A1834">
        <v>1833</v>
      </c>
      <c r="B1834" t="s">
        <v>5227</v>
      </c>
      <c r="C1834" t="s">
        <v>4481</v>
      </c>
      <c r="D1834" t="s">
        <v>28</v>
      </c>
      <c r="E1834" t="s">
        <v>29</v>
      </c>
      <c r="F1834">
        <v>90</v>
      </c>
      <c r="G1834" t="s">
        <v>5228</v>
      </c>
      <c r="H1834" t="s">
        <v>4479</v>
      </c>
      <c r="I1834" t="s">
        <v>32</v>
      </c>
      <c r="J1834" s="1">
        <v>44278</v>
      </c>
      <c r="K1834">
        <v>11</v>
      </c>
      <c r="L1834" t="s">
        <v>80</v>
      </c>
      <c r="N1834">
        <f t="shared" si="28"/>
        <v>0</v>
      </c>
    </row>
    <row r="1835" spans="1:14" x14ac:dyDescent="0.3">
      <c r="A1835">
        <v>1834</v>
      </c>
      <c r="B1835" t="s">
        <v>1140</v>
      </c>
      <c r="C1835" t="s">
        <v>233</v>
      </c>
      <c r="D1835" t="s">
        <v>28</v>
      </c>
      <c r="E1835" t="s">
        <v>29</v>
      </c>
      <c r="F1835">
        <v>90</v>
      </c>
      <c r="G1835" t="s">
        <v>5229</v>
      </c>
      <c r="H1835" t="s">
        <v>4527</v>
      </c>
      <c r="I1835" t="s">
        <v>32</v>
      </c>
      <c r="J1835" s="1">
        <v>44822</v>
      </c>
      <c r="K1835">
        <v>104</v>
      </c>
      <c r="L1835" t="s">
        <v>39</v>
      </c>
      <c r="N1835">
        <f t="shared" si="28"/>
        <v>0</v>
      </c>
    </row>
    <row r="1836" spans="1:14" x14ac:dyDescent="0.3">
      <c r="A1836">
        <v>1835</v>
      </c>
      <c r="B1836" t="s">
        <v>5230</v>
      </c>
      <c r="C1836" t="s">
        <v>1222</v>
      </c>
      <c r="D1836" t="s">
        <v>51</v>
      </c>
      <c r="E1836" t="s">
        <v>16</v>
      </c>
      <c r="F1836">
        <v>60</v>
      </c>
      <c r="G1836" t="s">
        <v>5231</v>
      </c>
      <c r="H1836" t="s">
        <v>5232</v>
      </c>
      <c r="I1836" t="s">
        <v>146</v>
      </c>
      <c r="J1836" s="1">
        <v>43835</v>
      </c>
      <c r="K1836">
        <v>52</v>
      </c>
      <c r="L1836" t="s">
        <v>64</v>
      </c>
      <c r="N1836">
        <f t="shared" si="28"/>
        <v>0</v>
      </c>
    </row>
    <row r="1837" spans="1:14" x14ac:dyDescent="0.3">
      <c r="A1837">
        <v>1836</v>
      </c>
      <c r="B1837" t="s">
        <v>5233</v>
      </c>
      <c r="C1837" t="s">
        <v>3222</v>
      </c>
      <c r="D1837" t="s">
        <v>15</v>
      </c>
      <c r="E1837" t="s">
        <v>16</v>
      </c>
      <c r="F1837">
        <v>60</v>
      </c>
      <c r="G1837" t="s">
        <v>5234</v>
      </c>
      <c r="H1837" t="s">
        <v>595</v>
      </c>
      <c r="I1837" t="s">
        <v>124</v>
      </c>
      <c r="J1837" s="1">
        <v>43935</v>
      </c>
      <c r="K1837">
        <v>71</v>
      </c>
      <c r="L1837" t="s">
        <v>39</v>
      </c>
      <c r="N1837">
        <f t="shared" si="28"/>
        <v>0</v>
      </c>
    </row>
    <row r="1838" spans="1:14" x14ac:dyDescent="0.3">
      <c r="A1838">
        <v>1837</v>
      </c>
      <c r="B1838" t="s">
        <v>5235</v>
      </c>
      <c r="C1838" t="s">
        <v>72</v>
      </c>
      <c r="D1838" t="s">
        <v>51</v>
      </c>
      <c r="E1838" t="s">
        <v>16</v>
      </c>
      <c r="F1838">
        <v>90</v>
      </c>
      <c r="G1838" t="s">
        <v>5236</v>
      </c>
      <c r="H1838" t="s">
        <v>3334</v>
      </c>
      <c r="I1838" t="s">
        <v>32</v>
      </c>
      <c r="J1838" s="1">
        <v>44129</v>
      </c>
      <c r="K1838">
        <v>68</v>
      </c>
      <c r="L1838" t="s">
        <v>80</v>
      </c>
      <c r="N1838">
        <f t="shared" si="28"/>
        <v>0</v>
      </c>
    </row>
    <row r="1839" spans="1:14" x14ac:dyDescent="0.3">
      <c r="A1839">
        <v>1838</v>
      </c>
      <c r="B1839" t="s">
        <v>5237</v>
      </c>
      <c r="C1839" t="s">
        <v>1891</v>
      </c>
      <c r="D1839" t="s">
        <v>28</v>
      </c>
      <c r="E1839" t="s">
        <v>29</v>
      </c>
      <c r="F1839">
        <v>30</v>
      </c>
      <c r="G1839" t="s">
        <v>5238</v>
      </c>
      <c r="H1839" t="s">
        <v>970</v>
      </c>
      <c r="I1839" t="s">
        <v>187</v>
      </c>
      <c r="J1839" s="1">
        <v>44278</v>
      </c>
      <c r="K1839">
        <v>83</v>
      </c>
      <c r="L1839" t="s">
        <v>39</v>
      </c>
      <c r="N1839">
        <f t="shared" si="28"/>
        <v>0</v>
      </c>
    </row>
    <row r="1840" spans="1:14" x14ac:dyDescent="0.3">
      <c r="A1840">
        <v>1839</v>
      </c>
      <c r="B1840" t="s">
        <v>5239</v>
      </c>
      <c r="C1840" t="s">
        <v>3079</v>
      </c>
      <c r="D1840" t="s">
        <v>51</v>
      </c>
      <c r="E1840" t="s">
        <v>16</v>
      </c>
      <c r="F1840">
        <v>30</v>
      </c>
      <c r="G1840" t="s">
        <v>5240</v>
      </c>
      <c r="H1840" t="s">
        <v>5241</v>
      </c>
      <c r="I1840" t="s">
        <v>32</v>
      </c>
      <c r="J1840" s="1">
        <v>43959</v>
      </c>
      <c r="K1840">
        <v>43</v>
      </c>
      <c r="L1840" t="s">
        <v>159</v>
      </c>
      <c r="N1840">
        <f t="shared" si="28"/>
        <v>0</v>
      </c>
    </row>
    <row r="1841" spans="1:14" x14ac:dyDescent="0.3">
      <c r="A1841">
        <v>1840</v>
      </c>
      <c r="B1841" t="s">
        <v>3574</v>
      </c>
      <c r="C1841" t="s">
        <v>1470</v>
      </c>
      <c r="D1841" t="s">
        <v>15</v>
      </c>
      <c r="E1841" t="s">
        <v>16</v>
      </c>
      <c r="F1841">
        <v>30</v>
      </c>
      <c r="G1841" t="s">
        <v>5242</v>
      </c>
      <c r="H1841" t="s">
        <v>5243</v>
      </c>
      <c r="I1841" t="s">
        <v>25</v>
      </c>
      <c r="J1841" s="1">
        <v>44300</v>
      </c>
      <c r="K1841">
        <v>75</v>
      </c>
      <c r="L1841" t="s">
        <v>64</v>
      </c>
      <c r="N1841">
        <f t="shared" si="28"/>
        <v>0</v>
      </c>
    </row>
    <row r="1842" spans="1:14" x14ac:dyDescent="0.3">
      <c r="A1842">
        <v>1841</v>
      </c>
      <c r="B1842" t="s">
        <v>1656</v>
      </c>
      <c r="C1842" t="s">
        <v>2392</v>
      </c>
      <c r="D1842" t="s">
        <v>28</v>
      </c>
      <c r="E1842" t="s">
        <v>29</v>
      </c>
      <c r="F1842">
        <v>30</v>
      </c>
      <c r="G1842" t="s">
        <v>5244</v>
      </c>
      <c r="H1842" t="s">
        <v>4484</v>
      </c>
      <c r="I1842" t="s">
        <v>32</v>
      </c>
      <c r="J1842" s="1">
        <v>44745</v>
      </c>
      <c r="K1842">
        <v>17</v>
      </c>
      <c r="L1842" t="s">
        <v>80</v>
      </c>
      <c r="N1842">
        <f t="shared" si="28"/>
        <v>0</v>
      </c>
    </row>
    <row r="1843" spans="1:14" x14ac:dyDescent="0.3">
      <c r="A1843">
        <v>1842</v>
      </c>
      <c r="B1843" t="s">
        <v>811</v>
      </c>
      <c r="C1843" t="s">
        <v>1230</v>
      </c>
      <c r="D1843" t="s">
        <v>28</v>
      </c>
      <c r="E1843" t="s">
        <v>29</v>
      </c>
      <c r="F1843">
        <v>90</v>
      </c>
      <c r="G1843" t="s">
        <v>5245</v>
      </c>
      <c r="H1843" t="s">
        <v>141</v>
      </c>
      <c r="I1843" t="s">
        <v>32</v>
      </c>
      <c r="J1843" s="1">
        <v>44083</v>
      </c>
      <c r="K1843">
        <v>85</v>
      </c>
      <c r="L1843" t="s">
        <v>159</v>
      </c>
      <c r="N1843">
        <f t="shared" si="28"/>
        <v>0</v>
      </c>
    </row>
    <row r="1844" spans="1:14" x14ac:dyDescent="0.3">
      <c r="A1844">
        <v>1843</v>
      </c>
      <c r="B1844" t="s">
        <v>5246</v>
      </c>
      <c r="C1844" t="s">
        <v>4974</v>
      </c>
      <c r="D1844" t="s">
        <v>51</v>
      </c>
      <c r="E1844" t="s">
        <v>16</v>
      </c>
      <c r="F1844">
        <v>90</v>
      </c>
      <c r="G1844" t="s">
        <v>5247</v>
      </c>
      <c r="H1844" t="s">
        <v>5248</v>
      </c>
      <c r="I1844" t="s">
        <v>32</v>
      </c>
      <c r="J1844" s="1">
        <v>44806</v>
      </c>
      <c r="K1844">
        <v>4</v>
      </c>
      <c r="L1844" t="s">
        <v>80</v>
      </c>
      <c r="N1844">
        <f t="shared" si="28"/>
        <v>0</v>
      </c>
    </row>
    <row r="1845" spans="1:14" x14ac:dyDescent="0.3">
      <c r="A1845">
        <v>1844</v>
      </c>
      <c r="B1845" t="s">
        <v>5249</v>
      </c>
      <c r="C1845" t="s">
        <v>5250</v>
      </c>
      <c r="D1845" t="s">
        <v>92</v>
      </c>
      <c r="E1845" t="s">
        <v>16</v>
      </c>
      <c r="F1845">
        <v>60</v>
      </c>
      <c r="G1845" t="s">
        <v>5251</v>
      </c>
      <c r="H1845" t="s">
        <v>2866</v>
      </c>
      <c r="I1845" t="s">
        <v>32</v>
      </c>
      <c r="J1845" s="1">
        <v>43871</v>
      </c>
      <c r="K1845">
        <v>53</v>
      </c>
      <c r="L1845" t="s">
        <v>70</v>
      </c>
      <c r="N1845">
        <f t="shared" si="28"/>
        <v>0</v>
      </c>
    </row>
    <row r="1846" spans="1:14" x14ac:dyDescent="0.3">
      <c r="A1846">
        <v>1845</v>
      </c>
      <c r="B1846" t="s">
        <v>4705</v>
      </c>
      <c r="C1846" t="s">
        <v>1861</v>
      </c>
      <c r="D1846" t="s">
        <v>41</v>
      </c>
      <c r="E1846" t="s">
        <v>16</v>
      </c>
      <c r="F1846">
        <v>60</v>
      </c>
      <c r="G1846" t="s">
        <v>5252</v>
      </c>
      <c r="H1846" t="s">
        <v>974</v>
      </c>
      <c r="I1846" t="s">
        <v>32</v>
      </c>
      <c r="J1846" s="1">
        <v>44774</v>
      </c>
      <c r="K1846">
        <v>63</v>
      </c>
      <c r="L1846" t="s">
        <v>80</v>
      </c>
      <c r="N1846">
        <f t="shared" si="28"/>
        <v>0</v>
      </c>
    </row>
    <row r="1847" spans="1:14" x14ac:dyDescent="0.3">
      <c r="A1847">
        <v>1846</v>
      </c>
      <c r="B1847" t="s">
        <v>5253</v>
      </c>
      <c r="C1847" t="s">
        <v>5254</v>
      </c>
      <c r="D1847" t="s">
        <v>51</v>
      </c>
      <c r="E1847" t="s">
        <v>16</v>
      </c>
      <c r="F1847">
        <v>60</v>
      </c>
      <c r="G1847" t="s">
        <v>5255</v>
      </c>
      <c r="H1847" t="s">
        <v>1931</v>
      </c>
      <c r="I1847" t="s">
        <v>32</v>
      </c>
      <c r="J1847" s="1">
        <v>44366</v>
      </c>
      <c r="K1847">
        <v>38</v>
      </c>
      <c r="L1847" t="s">
        <v>45</v>
      </c>
      <c r="N1847">
        <f t="shared" si="28"/>
        <v>0</v>
      </c>
    </row>
    <row r="1848" spans="1:14" x14ac:dyDescent="0.3">
      <c r="A1848">
        <v>1847</v>
      </c>
      <c r="B1848" t="s">
        <v>1371</v>
      </c>
      <c r="C1848" t="s">
        <v>585</v>
      </c>
      <c r="D1848" t="s">
        <v>28</v>
      </c>
      <c r="E1848" t="s">
        <v>29</v>
      </c>
      <c r="F1848">
        <v>60</v>
      </c>
      <c r="G1848" t="s">
        <v>5256</v>
      </c>
      <c r="H1848" t="s">
        <v>4911</v>
      </c>
      <c r="I1848" t="s">
        <v>95</v>
      </c>
      <c r="J1848" s="1">
        <v>43999</v>
      </c>
      <c r="K1848">
        <v>67</v>
      </c>
      <c r="L1848" t="s">
        <v>64</v>
      </c>
      <c r="N1848">
        <f t="shared" si="28"/>
        <v>0</v>
      </c>
    </row>
    <row r="1849" spans="1:14" x14ac:dyDescent="0.3">
      <c r="A1849">
        <v>1848</v>
      </c>
      <c r="B1849" t="s">
        <v>5257</v>
      </c>
      <c r="C1849" t="s">
        <v>5258</v>
      </c>
      <c r="D1849" t="s">
        <v>51</v>
      </c>
      <c r="E1849" t="s">
        <v>16</v>
      </c>
      <c r="F1849">
        <v>90</v>
      </c>
      <c r="G1849" t="s">
        <v>5256</v>
      </c>
      <c r="H1849" t="s">
        <v>145</v>
      </c>
      <c r="I1849" t="s">
        <v>146</v>
      </c>
      <c r="J1849" s="1">
        <v>44636</v>
      </c>
      <c r="K1849">
        <v>102</v>
      </c>
      <c r="L1849" t="s">
        <v>64</v>
      </c>
      <c r="N1849">
        <f t="shared" si="28"/>
        <v>0</v>
      </c>
    </row>
    <row r="1850" spans="1:14" x14ac:dyDescent="0.3">
      <c r="A1850">
        <v>1849</v>
      </c>
      <c r="B1850" t="s">
        <v>5257</v>
      </c>
      <c r="C1850" t="s">
        <v>5258</v>
      </c>
      <c r="D1850" t="s">
        <v>51</v>
      </c>
      <c r="E1850" t="s">
        <v>16</v>
      </c>
      <c r="F1850">
        <v>90</v>
      </c>
      <c r="G1850" t="s">
        <v>5256</v>
      </c>
      <c r="H1850" t="s">
        <v>145</v>
      </c>
      <c r="I1850" t="s">
        <v>146</v>
      </c>
      <c r="J1850" s="1">
        <v>44636</v>
      </c>
      <c r="K1850">
        <v>102</v>
      </c>
      <c r="L1850" t="s">
        <v>64</v>
      </c>
      <c r="N1850">
        <f t="shared" si="28"/>
        <v>0</v>
      </c>
    </row>
    <row r="1851" spans="1:14" x14ac:dyDescent="0.3">
      <c r="A1851">
        <v>1850</v>
      </c>
      <c r="B1851" t="s">
        <v>5259</v>
      </c>
      <c r="C1851" t="s">
        <v>5260</v>
      </c>
      <c r="D1851" t="s">
        <v>15</v>
      </c>
      <c r="E1851" t="s">
        <v>16</v>
      </c>
      <c r="F1851">
        <v>60</v>
      </c>
      <c r="G1851" t="s">
        <v>5261</v>
      </c>
      <c r="H1851" t="s">
        <v>2552</v>
      </c>
      <c r="I1851" t="s">
        <v>32</v>
      </c>
      <c r="J1851" s="1">
        <v>44081</v>
      </c>
      <c r="K1851">
        <v>49</v>
      </c>
      <c r="L1851" t="s">
        <v>70</v>
      </c>
      <c r="N1851">
        <f t="shared" si="28"/>
        <v>0</v>
      </c>
    </row>
    <row r="1852" spans="1:14" x14ac:dyDescent="0.3">
      <c r="A1852">
        <v>1851</v>
      </c>
      <c r="B1852" t="s">
        <v>5262</v>
      </c>
      <c r="C1852" t="s">
        <v>597</v>
      </c>
      <c r="D1852" t="s">
        <v>28</v>
      </c>
      <c r="E1852" t="s">
        <v>29</v>
      </c>
      <c r="F1852">
        <v>30</v>
      </c>
      <c r="G1852" t="s">
        <v>5263</v>
      </c>
      <c r="H1852" t="s">
        <v>3179</v>
      </c>
      <c r="I1852" t="s">
        <v>187</v>
      </c>
      <c r="J1852" s="1">
        <v>43979</v>
      </c>
      <c r="K1852">
        <v>32</v>
      </c>
      <c r="L1852" t="s">
        <v>39</v>
      </c>
      <c r="N1852">
        <f t="shared" si="28"/>
        <v>0</v>
      </c>
    </row>
    <row r="1853" spans="1:14" x14ac:dyDescent="0.3">
      <c r="A1853">
        <v>1852</v>
      </c>
      <c r="B1853" t="s">
        <v>1392</v>
      </c>
      <c r="C1853" t="s">
        <v>617</v>
      </c>
      <c r="D1853" t="s">
        <v>28</v>
      </c>
      <c r="E1853" t="s">
        <v>29</v>
      </c>
      <c r="F1853">
        <v>90</v>
      </c>
      <c r="G1853" t="s">
        <v>5264</v>
      </c>
      <c r="H1853" t="s">
        <v>1594</v>
      </c>
      <c r="I1853" t="s">
        <v>178</v>
      </c>
      <c r="J1853" s="1">
        <v>44821</v>
      </c>
      <c r="K1853">
        <v>44</v>
      </c>
      <c r="L1853" t="s">
        <v>33</v>
      </c>
      <c r="N1853">
        <f t="shared" si="28"/>
        <v>0</v>
      </c>
    </row>
    <row r="1854" spans="1:14" x14ac:dyDescent="0.3">
      <c r="A1854">
        <v>1853</v>
      </c>
      <c r="B1854" t="s">
        <v>665</v>
      </c>
      <c r="C1854" t="s">
        <v>1857</v>
      </c>
      <c r="D1854" t="s">
        <v>28</v>
      </c>
      <c r="E1854" t="s">
        <v>29</v>
      </c>
      <c r="F1854">
        <v>90</v>
      </c>
      <c r="G1854" t="s">
        <v>5265</v>
      </c>
      <c r="H1854" t="s">
        <v>2616</v>
      </c>
      <c r="I1854" t="s">
        <v>886</v>
      </c>
      <c r="J1854" s="1">
        <v>43940</v>
      </c>
      <c r="K1854">
        <v>19</v>
      </c>
      <c r="L1854" t="s">
        <v>33</v>
      </c>
      <c r="N1854">
        <f t="shared" si="28"/>
        <v>0</v>
      </c>
    </row>
    <row r="1855" spans="1:14" x14ac:dyDescent="0.3">
      <c r="A1855">
        <v>1854</v>
      </c>
      <c r="B1855" t="s">
        <v>5266</v>
      </c>
      <c r="C1855" t="s">
        <v>5267</v>
      </c>
      <c r="D1855" t="s">
        <v>51</v>
      </c>
      <c r="E1855" t="s">
        <v>16</v>
      </c>
      <c r="F1855">
        <v>60</v>
      </c>
      <c r="G1855" t="s">
        <v>5268</v>
      </c>
      <c r="H1855" t="s">
        <v>607</v>
      </c>
      <c r="I1855" t="s">
        <v>32</v>
      </c>
      <c r="J1855" s="1">
        <v>44906</v>
      </c>
      <c r="K1855">
        <v>80</v>
      </c>
      <c r="L1855" t="s">
        <v>54</v>
      </c>
      <c r="N1855">
        <f t="shared" si="28"/>
        <v>0</v>
      </c>
    </row>
    <row r="1856" spans="1:14" x14ac:dyDescent="0.3">
      <c r="A1856">
        <v>1855</v>
      </c>
      <c r="B1856" t="s">
        <v>5269</v>
      </c>
      <c r="C1856" t="s">
        <v>3167</v>
      </c>
      <c r="D1856" t="s">
        <v>51</v>
      </c>
      <c r="E1856" t="s">
        <v>16</v>
      </c>
      <c r="F1856">
        <v>60</v>
      </c>
      <c r="G1856" t="s">
        <v>5270</v>
      </c>
      <c r="H1856" t="s">
        <v>5271</v>
      </c>
      <c r="I1856" t="s">
        <v>187</v>
      </c>
      <c r="J1856" s="1">
        <v>44143</v>
      </c>
      <c r="K1856">
        <v>3</v>
      </c>
      <c r="L1856" t="s">
        <v>80</v>
      </c>
      <c r="N1856">
        <f t="shared" si="28"/>
        <v>0</v>
      </c>
    </row>
    <row r="1857" spans="1:14" x14ac:dyDescent="0.3">
      <c r="A1857">
        <v>1856</v>
      </c>
      <c r="B1857" t="s">
        <v>5272</v>
      </c>
      <c r="C1857" t="s">
        <v>5273</v>
      </c>
      <c r="D1857" t="s">
        <v>28</v>
      </c>
      <c r="E1857" t="s">
        <v>29</v>
      </c>
      <c r="F1857">
        <v>60</v>
      </c>
      <c r="G1857" t="s">
        <v>5274</v>
      </c>
      <c r="H1857" t="s">
        <v>1008</v>
      </c>
      <c r="I1857" t="s">
        <v>32</v>
      </c>
      <c r="J1857" s="1">
        <v>44475</v>
      </c>
      <c r="K1857">
        <v>40</v>
      </c>
      <c r="L1857" t="s">
        <v>101</v>
      </c>
      <c r="N1857">
        <f t="shared" si="28"/>
        <v>0</v>
      </c>
    </row>
    <row r="1858" spans="1:14" x14ac:dyDescent="0.3">
      <c r="A1858">
        <v>1857</v>
      </c>
      <c r="B1858" t="s">
        <v>5275</v>
      </c>
      <c r="C1858" t="s">
        <v>434</v>
      </c>
      <c r="D1858" t="s">
        <v>51</v>
      </c>
      <c r="E1858" t="s">
        <v>16</v>
      </c>
      <c r="F1858">
        <v>90</v>
      </c>
      <c r="G1858" t="s">
        <v>5276</v>
      </c>
      <c r="H1858" t="s">
        <v>5277</v>
      </c>
      <c r="I1858" t="s">
        <v>32</v>
      </c>
      <c r="J1858" s="1">
        <v>44033</v>
      </c>
      <c r="K1858">
        <v>16</v>
      </c>
      <c r="L1858" t="s">
        <v>70</v>
      </c>
      <c r="N1858">
        <f t="shared" ref="N1858:N1921" si="29">COUNTBLANK(A1858:L1858)</f>
        <v>0</v>
      </c>
    </row>
    <row r="1859" spans="1:14" x14ac:dyDescent="0.3">
      <c r="A1859">
        <v>1858</v>
      </c>
      <c r="B1859" t="s">
        <v>5278</v>
      </c>
      <c r="C1859" t="s">
        <v>5279</v>
      </c>
      <c r="D1859" t="s">
        <v>51</v>
      </c>
      <c r="E1859" t="s">
        <v>16</v>
      </c>
      <c r="F1859">
        <v>60</v>
      </c>
      <c r="G1859" t="s">
        <v>5280</v>
      </c>
      <c r="H1859" t="s">
        <v>1708</v>
      </c>
      <c r="I1859" t="s">
        <v>124</v>
      </c>
      <c r="J1859" s="1">
        <v>44794</v>
      </c>
      <c r="K1859">
        <v>13</v>
      </c>
      <c r="L1859" t="s">
        <v>70</v>
      </c>
      <c r="N1859">
        <f t="shared" si="29"/>
        <v>0</v>
      </c>
    </row>
    <row r="1860" spans="1:14" x14ac:dyDescent="0.3">
      <c r="A1860">
        <v>1859</v>
      </c>
      <c r="B1860" t="s">
        <v>5281</v>
      </c>
      <c r="C1860" t="s">
        <v>4165</v>
      </c>
      <c r="D1860" t="s">
        <v>15</v>
      </c>
      <c r="E1860" t="s">
        <v>16</v>
      </c>
      <c r="F1860">
        <v>30</v>
      </c>
      <c r="G1860" t="s">
        <v>5282</v>
      </c>
      <c r="H1860" t="s">
        <v>5283</v>
      </c>
      <c r="I1860" t="s">
        <v>32</v>
      </c>
      <c r="J1860" s="1">
        <v>44453</v>
      </c>
      <c r="K1860">
        <v>50</v>
      </c>
      <c r="L1860" t="s">
        <v>39</v>
      </c>
      <c r="N1860">
        <f t="shared" si="29"/>
        <v>0</v>
      </c>
    </row>
    <row r="1861" spans="1:14" x14ac:dyDescent="0.3">
      <c r="A1861">
        <v>1860</v>
      </c>
      <c r="B1861" t="s">
        <v>604</v>
      </c>
      <c r="C1861" t="s">
        <v>1244</v>
      </c>
      <c r="D1861" t="s">
        <v>41</v>
      </c>
      <c r="E1861" t="s">
        <v>16</v>
      </c>
      <c r="F1861">
        <v>60</v>
      </c>
      <c r="G1861" t="s">
        <v>5284</v>
      </c>
      <c r="H1861" t="s">
        <v>3373</v>
      </c>
      <c r="I1861" t="s">
        <v>32</v>
      </c>
      <c r="J1861" s="1">
        <v>44033</v>
      </c>
      <c r="K1861">
        <v>22</v>
      </c>
      <c r="L1861" t="s">
        <v>80</v>
      </c>
      <c r="N1861">
        <f t="shared" si="29"/>
        <v>0</v>
      </c>
    </row>
    <row r="1862" spans="1:14" x14ac:dyDescent="0.3">
      <c r="A1862">
        <v>1861</v>
      </c>
      <c r="B1862" t="s">
        <v>5285</v>
      </c>
      <c r="C1862" t="s">
        <v>2449</v>
      </c>
      <c r="D1862" t="s">
        <v>28</v>
      </c>
      <c r="E1862" t="s">
        <v>29</v>
      </c>
      <c r="F1862">
        <v>30</v>
      </c>
      <c r="G1862" t="s">
        <v>5286</v>
      </c>
      <c r="H1862" t="s">
        <v>393</v>
      </c>
      <c r="I1862" t="s">
        <v>32</v>
      </c>
      <c r="J1862" s="1">
        <v>44677</v>
      </c>
      <c r="K1862">
        <v>38</v>
      </c>
      <c r="L1862" t="s">
        <v>70</v>
      </c>
      <c r="N1862">
        <f t="shared" si="29"/>
        <v>0</v>
      </c>
    </row>
    <row r="1863" spans="1:14" x14ac:dyDescent="0.3">
      <c r="A1863">
        <v>1862</v>
      </c>
      <c r="B1863" t="s">
        <v>5287</v>
      </c>
      <c r="C1863" t="s">
        <v>1935</v>
      </c>
      <c r="D1863" t="s">
        <v>51</v>
      </c>
      <c r="E1863" t="s">
        <v>16</v>
      </c>
      <c r="F1863">
        <v>90</v>
      </c>
      <c r="G1863" t="s">
        <v>5288</v>
      </c>
      <c r="H1863" t="s">
        <v>244</v>
      </c>
      <c r="I1863" t="s">
        <v>240</v>
      </c>
      <c r="J1863" s="1">
        <v>44213</v>
      </c>
      <c r="K1863">
        <v>14</v>
      </c>
      <c r="L1863" t="s">
        <v>80</v>
      </c>
      <c r="N1863">
        <f t="shared" si="29"/>
        <v>0</v>
      </c>
    </row>
    <row r="1864" spans="1:14" x14ac:dyDescent="0.3">
      <c r="A1864">
        <v>1863</v>
      </c>
      <c r="B1864" t="s">
        <v>5289</v>
      </c>
      <c r="C1864" t="s">
        <v>5290</v>
      </c>
      <c r="D1864" t="s">
        <v>51</v>
      </c>
      <c r="E1864" t="s">
        <v>16</v>
      </c>
      <c r="F1864">
        <v>60</v>
      </c>
      <c r="G1864" t="s">
        <v>5291</v>
      </c>
      <c r="H1864" t="s">
        <v>4066</v>
      </c>
      <c r="I1864" t="s">
        <v>4067</v>
      </c>
      <c r="J1864" s="1">
        <v>44722</v>
      </c>
      <c r="K1864">
        <v>6</v>
      </c>
      <c r="L1864" t="s">
        <v>45</v>
      </c>
      <c r="N1864">
        <f t="shared" si="29"/>
        <v>0</v>
      </c>
    </row>
    <row r="1865" spans="1:14" x14ac:dyDescent="0.3">
      <c r="A1865">
        <v>1864</v>
      </c>
      <c r="B1865" t="s">
        <v>5292</v>
      </c>
      <c r="C1865" t="s">
        <v>3341</v>
      </c>
      <c r="D1865" t="s">
        <v>28</v>
      </c>
      <c r="E1865" t="s">
        <v>29</v>
      </c>
      <c r="F1865">
        <v>60</v>
      </c>
      <c r="G1865" t="s">
        <v>5293</v>
      </c>
      <c r="H1865" t="s">
        <v>4889</v>
      </c>
      <c r="I1865" t="s">
        <v>110</v>
      </c>
      <c r="J1865" s="1">
        <v>44059</v>
      </c>
      <c r="K1865">
        <v>30</v>
      </c>
      <c r="L1865" t="s">
        <v>39</v>
      </c>
      <c r="N1865">
        <f t="shared" si="29"/>
        <v>0</v>
      </c>
    </row>
    <row r="1866" spans="1:14" x14ac:dyDescent="0.3">
      <c r="A1866">
        <v>1865</v>
      </c>
      <c r="B1866" t="s">
        <v>5294</v>
      </c>
      <c r="C1866" t="s">
        <v>5295</v>
      </c>
      <c r="D1866" t="s">
        <v>15</v>
      </c>
      <c r="E1866" t="s">
        <v>16</v>
      </c>
      <c r="F1866">
        <v>90</v>
      </c>
      <c r="G1866" t="s">
        <v>5296</v>
      </c>
      <c r="H1866" t="s">
        <v>5297</v>
      </c>
      <c r="I1866" t="s">
        <v>32</v>
      </c>
      <c r="J1866" s="1">
        <v>44824</v>
      </c>
      <c r="K1866">
        <v>73</v>
      </c>
      <c r="L1866" t="s">
        <v>54</v>
      </c>
      <c r="N1866">
        <f t="shared" si="29"/>
        <v>0</v>
      </c>
    </row>
    <row r="1867" spans="1:14" x14ac:dyDescent="0.3">
      <c r="A1867">
        <v>1866</v>
      </c>
      <c r="B1867" t="s">
        <v>371</v>
      </c>
      <c r="C1867" t="s">
        <v>4792</v>
      </c>
      <c r="D1867" t="s">
        <v>28</v>
      </c>
      <c r="E1867" t="s">
        <v>29</v>
      </c>
      <c r="F1867">
        <v>90</v>
      </c>
      <c r="G1867" t="s">
        <v>5298</v>
      </c>
      <c r="H1867" t="s">
        <v>1206</v>
      </c>
      <c r="I1867" t="s">
        <v>294</v>
      </c>
      <c r="J1867" s="1">
        <v>44817</v>
      </c>
      <c r="K1867">
        <v>32</v>
      </c>
      <c r="L1867" t="s">
        <v>20</v>
      </c>
      <c r="N1867">
        <f t="shared" si="29"/>
        <v>0</v>
      </c>
    </row>
    <row r="1868" spans="1:14" x14ac:dyDescent="0.3">
      <c r="A1868">
        <v>1867</v>
      </c>
      <c r="B1868" t="s">
        <v>4233</v>
      </c>
      <c r="C1868" t="s">
        <v>5299</v>
      </c>
      <c r="D1868" t="s">
        <v>28</v>
      </c>
      <c r="E1868" t="s">
        <v>29</v>
      </c>
      <c r="F1868">
        <v>90</v>
      </c>
      <c r="G1868" t="s">
        <v>5300</v>
      </c>
      <c r="H1868" t="s">
        <v>5301</v>
      </c>
      <c r="I1868" t="s">
        <v>173</v>
      </c>
      <c r="J1868" s="1">
        <v>44334</v>
      </c>
      <c r="K1868">
        <v>10</v>
      </c>
      <c r="L1868" t="s">
        <v>45</v>
      </c>
      <c r="N1868">
        <f t="shared" si="29"/>
        <v>0</v>
      </c>
    </row>
    <row r="1869" spans="1:14" x14ac:dyDescent="0.3">
      <c r="A1869">
        <v>1868</v>
      </c>
      <c r="B1869" t="s">
        <v>4642</v>
      </c>
      <c r="C1869" t="s">
        <v>5214</v>
      </c>
      <c r="D1869" t="s">
        <v>51</v>
      </c>
      <c r="E1869" t="s">
        <v>16</v>
      </c>
      <c r="F1869">
        <v>90</v>
      </c>
      <c r="G1869" t="s">
        <v>5302</v>
      </c>
      <c r="H1869" t="s">
        <v>2671</v>
      </c>
      <c r="I1869" t="s">
        <v>1157</v>
      </c>
      <c r="J1869" s="1">
        <v>44797</v>
      </c>
      <c r="K1869">
        <v>73</v>
      </c>
      <c r="L1869" t="s">
        <v>39</v>
      </c>
      <c r="N1869">
        <f t="shared" si="29"/>
        <v>0</v>
      </c>
    </row>
    <row r="1870" spans="1:14" x14ac:dyDescent="0.3">
      <c r="A1870">
        <v>1869</v>
      </c>
      <c r="B1870" t="s">
        <v>5303</v>
      </c>
      <c r="C1870" t="s">
        <v>3140</v>
      </c>
      <c r="D1870" t="s">
        <v>15</v>
      </c>
      <c r="E1870" t="s">
        <v>16</v>
      </c>
      <c r="F1870">
        <v>30</v>
      </c>
      <c r="G1870" t="s">
        <v>5304</v>
      </c>
      <c r="H1870" t="s">
        <v>898</v>
      </c>
      <c r="I1870" t="s">
        <v>32</v>
      </c>
      <c r="J1870" s="1">
        <v>44535</v>
      </c>
      <c r="K1870">
        <v>10</v>
      </c>
      <c r="L1870" t="s">
        <v>159</v>
      </c>
      <c r="N1870">
        <f t="shared" si="29"/>
        <v>0</v>
      </c>
    </row>
    <row r="1871" spans="1:14" x14ac:dyDescent="0.3">
      <c r="A1871">
        <v>1870</v>
      </c>
      <c r="B1871" t="s">
        <v>5305</v>
      </c>
      <c r="C1871" t="s">
        <v>5306</v>
      </c>
      <c r="D1871" t="s">
        <v>28</v>
      </c>
      <c r="E1871" t="s">
        <v>29</v>
      </c>
      <c r="F1871">
        <v>60</v>
      </c>
      <c r="G1871" t="s">
        <v>5307</v>
      </c>
      <c r="H1871" t="s">
        <v>3932</v>
      </c>
      <c r="I1871" t="s">
        <v>32</v>
      </c>
      <c r="J1871" s="1">
        <v>44076</v>
      </c>
      <c r="K1871">
        <v>20</v>
      </c>
      <c r="L1871" t="s">
        <v>54</v>
      </c>
      <c r="N1871">
        <f t="shared" si="29"/>
        <v>0</v>
      </c>
    </row>
    <row r="1872" spans="1:14" x14ac:dyDescent="0.3">
      <c r="A1872">
        <v>1871</v>
      </c>
      <c r="B1872" t="s">
        <v>5048</v>
      </c>
      <c r="C1872" t="s">
        <v>1528</v>
      </c>
      <c r="D1872" t="s">
        <v>51</v>
      </c>
      <c r="E1872" t="s">
        <v>16</v>
      </c>
      <c r="F1872">
        <v>30</v>
      </c>
      <c r="G1872" t="s">
        <v>5308</v>
      </c>
      <c r="H1872" t="s">
        <v>3238</v>
      </c>
      <c r="I1872" t="s">
        <v>173</v>
      </c>
      <c r="J1872" s="1">
        <v>44234</v>
      </c>
      <c r="K1872">
        <v>15</v>
      </c>
      <c r="L1872" t="s">
        <v>70</v>
      </c>
      <c r="N1872">
        <f t="shared" si="29"/>
        <v>0</v>
      </c>
    </row>
    <row r="1873" spans="1:14" x14ac:dyDescent="0.3">
      <c r="A1873">
        <v>1872</v>
      </c>
      <c r="B1873" t="s">
        <v>5309</v>
      </c>
      <c r="C1873" t="s">
        <v>5310</v>
      </c>
      <c r="D1873" t="s">
        <v>15</v>
      </c>
      <c r="E1873" t="s">
        <v>16</v>
      </c>
      <c r="F1873">
        <v>90</v>
      </c>
      <c r="G1873" t="s">
        <v>5311</v>
      </c>
      <c r="H1873" t="s">
        <v>195</v>
      </c>
      <c r="I1873" t="s">
        <v>187</v>
      </c>
      <c r="J1873" s="1">
        <v>44153</v>
      </c>
      <c r="K1873">
        <v>36</v>
      </c>
      <c r="L1873" t="s">
        <v>20</v>
      </c>
      <c r="N1873">
        <f t="shared" si="29"/>
        <v>0</v>
      </c>
    </row>
    <row r="1874" spans="1:14" x14ac:dyDescent="0.3">
      <c r="A1874">
        <v>1873</v>
      </c>
      <c r="B1874" t="s">
        <v>5312</v>
      </c>
      <c r="C1874" t="s">
        <v>358</v>
      </c>
      <c r="D1874" t="s">
        <v>51</v>
      </c>
      <c r="E1874" t="s">
        <v>16</v>
      </c>
      <c r="F1874">
        <v>30</v>
      </c>
      <c r="G1874" t="s">
        <v>5313</v>
      </c>
      <c r="H1874" t="s">
        <v>2749</v>
      </c>
      <c r="I1874" t="s">
        <v>187</v>
      </c>
      <c r="J1874" s="1">
        <v>43981</v>
      </c>
      <c r="K1874">
        <v>38</v>
      </c>
      <c r="L1874" t="s">
        <v>101</v>
      </c>
      <c r="N1874">
        <f t="shared" si="29"/>
        <v>0</v>
      </c>
    </row>
    <row r="1875" spans="1:14" x14ac:dyDescent="0.3">
      <c r="A1875">
        <v>1874</v>
      </c>
      <c r="B1875" t="s">
        <v>5314</v>
      </c>
      <c r="C1875" t="s">
        <v>5315</v>
      </c>
      <c r="D1875" t="s">
        <v>28</v>
      </c>
      <c r="E1875" t="s">
        <v>29</v>
      </c>
      <c r="F1875">
        <v>60</v>
      </c>
      <c r="G1875" t="s">
        <v>5313</v>
      </c>
      <c r="H1875" t="s">
        <v>5316</v>
      </c>
      <c r="I1875" t="s">
        <v>25</v>
      </c>
      <c r="J1875" s="1">
        <v>44160</v>
      </c>
      <c r="K1875">
        <v>71</v>
      </c>
      <c r="L1875" t="s">
        <v>101</v>
      </c>
      <c r="N1875">
        <f t="shared" si="29"/>
        <v>0</v>
      </c>
    </row>
    <row r="1876" spans="1:14" x14ac:dyDescent="0.3">
      <c r="A1876">
        <v>1875</v>
      </c>
      <c r="B1876" t="s">
        <v>5317</v>
      </c>
      <c r="C1876" t="s">
        <v>5318</v>
      </c>
      <c r="D1876" t="s">
        <v>15</v>
      </c>
      <c r="E1876" t="s">
        <v>16</v>
      </c>
      <c r="F1876">
        <v>30</v>
      </c>
      <c r="G1876" t="s">
        <v>5319</v>
      </c>
      <c r="H1876" t="s">
        <v>963</v>
      </c>
      <c r="I1876" t="s">
        <v>25</v>
      </c>
      <c r="J1876" s="1">
        <v>44074</v>
      </c>
      <c r="K1876">
        <v>80</v>
      </c>
      <c r="L1876" t="s">
        <v>39</v>
      </c>
      <c r="N1876">
        <f t="shared" si="29"/>
        <v>0</v>
      </c>
    </row>
    <row r="1877" spans="1:14" x14ac:dyDescent="0.3">
      <c r="A1877">
        <v>1876</v>
      </c>
      <c r="B1877" t="s">
        <v>5320</v>
      </c>
      <c r="C1877" t="s">
        <v>5321</v>
      </c>
      <c r="D1877" t="s">
        <v>51</v>
      </c>
      <c r="E1877" t="s">
        <v>16</v>
      </c>
      <c r="F1877">
        <v>90</v>
      </c>
      <c r="G1877" t="s">
        <v>5322</v>
      </c>
      <c r="H1877" t="s">
        <v>2401</v>
      </c>
      <c r="I1877" t="s">
        <v>178</v>
      </c>
      <c r="J1877" s="1">
        <v>44110</v>
      </c>
      <c r="K1877">
        <v>31</v>
      </c>
      <c r="L1877" t="s">
        <v>80</v>
      </c>
      <c r="N1877">
        <f t="shared" si="29"/>
        <v>0</v>
      </c>
    </row>
    <row r="1878" spans="1:14" x14ac:dyDescent="0.3">
      <c r="A1878">
        <v>1877</v>
      </c>
      <c r="B1878" t="s">
        <v>1758</v>
      </c>
      <c r="C1878" t="s">
        <v>5323</v>
      </c>
      <c r="D1878" t="s">
        <v>28</v>
      </c>
      <c r="E1878" t="s">
        <v>29</v>
      </c>
      <c r="F1878">
        <v>30</v>
      </c>
      <c r="G1878" t="s">
        <v>5324</v>
      </c>
      <c r="H1878" t="s">
        <v>5025</v>
      </c>
      <c r="I1878" t="s">
        <v>32</v>
      </c>
      <c r="J1878" s="1">
        <v>44864</v>
      </c>
      <c r="K1878">
        <v>67</v>
      </c>
      <c r="L1878" t="s">
        <v>101</v>
      </c>
      <c r="N1878">
        <f t="shared" si="29"/>
        <v>0</v>
      </c>
    </row>
    <row r="1879" spans="1:14" x14ac:dyDescent="0.3">
      <c r="A1879">
        <v>1878</v>
      </c>
      <c r="B1879" t="s">
        <v>1991</v>
      </c>
      <c r="C1879" t="s">
        <v>4528</v>
      </c>
      <c r="D1879" t="s">
        <v>41</v>
      </c>
      <c r="E1879" t="s">
        <v>16</v>
      </c>
      <c r="F1879">
        <v>30</v>
      </c>
      <c r="G1879" t="s">
        <v>5324</v>
      </c>
      <c r="H1879" t="s">
        <v>382</v>
      </c>
      <c r="I1879" t="s">
        <v>32</v>
      </c>
      <c r="J1879" s="1">
        <v>43865</v>
      </c>
      <c r="K1879">
        <v>84</v>
      </c>
      <c r="L1879" t="s">
        <v>80</v>
      </c>
      <c r="N1879">
        <f t="shared" si="29"/>
        <v>0</v>
      </c>
    </row>
    <row r="1880" spans="1:14" x14ac:dyDescent="0.3">
      <c r="A1880">
        <v>1879</v>
      </c>
      <c r="B1880" t="s">
        <v>4550</v>
      </c>
      <c r="C1880" t="s">
        <v>5325</v>
      </c>
      <c r="D1880" t="s">
        <v>28</v>
      </c>
      <c r="E1880" t="s">
        <v>29</v>
      </c>
      <c r="F1880">
        <v>90</v>
      </c>
      <c r="G1880" t="s">
        <v>5326</v>
      </c>
      <c r="H1880" t="s">
        <v>5327</v>
      </c>
      <c r="I1880" t="s">
        <v>187</v>
      </c>
      <c r="J1880" s="1">
        <v>44451</v>
      </c>
      <c r="K1880">
        <v>61</v>
      </c>
      <c r="L1880" t="s">
        <v>159</v>
      </c>
      <c r="N1880">
        <f t="shared" si="29"/>
        <v>0</v>
      </c>
    </row>
    <row r="1881" spans="1:14" x14ac:dyDescent="0.3">
      <c r="A1881">
        <v>1880</v>
      </c>
      <c r="B1881" t="s">
        <v>4438</v>
      </c>
      <c r="C1881" t="s">
        <v>5328</v>
      </c>
      <c r="D1881" t="s">
        <v>28</v>
      </c>
      <c r="E1881" t="s">
        <v>29</v>
      </c>
      <c r="F1881">
        <v>60</v>
      </c>
      <c r="G1881" t="s">
        <v>5329</v>
      </c>
      <c r="H1881" t="s">
        <v>714</v>
      </c>
      <c r="I1881" t="s">
        <v>38</v>
      </c>
      <c r="J1881" s="1">
        <v>44272</v>
      </c>
      <c r="K1881">
        <v>25</v>
      </c>
      <c r="L1881" t="s">
        <v>64</v>
      </c>
      <c r="N1881">
        <f t="shared" si="29"/>
        <v>0</v>
      </c>
    </row>
    <row r="1882" spans="1:14" x14ac:dyDescent="0.3">
      <c r="A1882">
        <v>1881</v>
      </c>
      <c r="B1882" t="s">
        <v>196</v>
      </c>
      <c r="C1882" t="s">
        <v>5330</v>
      </c>
      <c r="D1882" t="s">
        <v>28</v>
      </c>
      <c r="E1882" t="s">
        <v>29</v>
      </c>
      <c r="F1882">
        <v>60</v>
      </c>
      <c r="G1882" t="s">
        <v>5329</v>
      </c>
      <c r="H1882" t="s">
        <v>4867</v>
      </c>
      <c r="I1882" t="s">
        <v>294</v>
      </c>
      <c r="J1882" s="1">
        <v>44230</v>
      </c>
      <c r="K1882">
        <v>64</v>
      </c>
      <c r="L1882" t="s">
        <v>54</v>
      </c>
      <c r="N1882">
        <f t="shared" si="29"/>
        <v>0</v>
      </c>
    </row>
    <row r="1883" spans="1:14" x14ac:dyDescent="0.3">
      <c r="A1883">
        <v>1882</v>
      </c>
      <c r="B1883" t="s">
        <v>5331</v>
      </c>
      <c r="C1883" t="s">
        <v>5332</v>
      </c>
      <c r="D1883" t="s">
        <v>51</v>
      </c>
      <c r="E1883" t="s">
        <v>16</v>
      </c>
      <c r="F1883">
        <v>60</v>
      </c>
      <c r="G1883" t="s">
        <v>5333</v>
      </c>
      <c r="H1883" t="s">
        <v>2753</v>
      </c>
      <c r="I1883" t="s">
        <v>124</v>
      </c>
      <c r="J1883" s="1">
        <v>43879</v>
      </c>
      <c r="K1883">
        <v>27</v>
      </c>
      <c r="L1883" t="s">
        <v>64</v>
      </c>
      <c r="N1883">
        <f t="shared" si="29"/>
        <v>0</v>
      </c>
    </row>
    <row r="1884" spans="1:14" x14ac:dyDescent="0.3">
      <c r="A1884">
        <v>1883</v>
      </c>
      <c r="B1884" t="s">
        <v>5334</v>
      </c>
      <c r="C1884" t="s">
        <v>2480</v>
      </c>
      <c r="D1884" t="s">
        <v>28</v>
      </c>
      <c r="E1884" t="s">
        <v>29</v>
      </c>
      <c r="F1884">
        <v>90</v>
      </c>
      <c r="G1884" t="s">
        <v>5335</v>
      </c>
      <c r="H1884" t="s">
        <v>5336</v>
      </c>
      <c r="I1884" t="s">
        <v>32</v>
      </c>
      <c r="J1884" s="1">
        <v>44412</v>
      </c>
      <c r="K1884">
        <v>42</v>
      </c>
      <c r="L1884" t="s">
        <v>101</v>
      </c>
      <c r="N1884">
        <f t="shared" si="29"/>
        <v>0</v>
      </c>
    </row>
    <row r="1885" spans="1:14" x14ac:dyDescent="0.3">
      <c r="A1885">
        <v>1884</v>
      </c>
      <c r="B1885" t="s">
        <v>5337</v>
      </c>
      <c r="C1885" t="s">
        <v>5338</v>
      </c>
      <c r="D1885" t="s">
        <v>51</v>
      </c>
      <c r="E1885" t="s">
        <v>16</v>
      </c>
      <c r="F1885">
        <v>60</v>
      </c>
      <c r="G1885" t="s">
        <v>5339</v>
      </c>
      <c r="H1885" t="s">
        <v>5340</v>
      </c>
      <c r="I1885" t="s">
        <v>32</v>
      </c>
      <c r="J1885" s="1">
        <v>43875</v>
      </c>
      <c r="K1885">
        <v>70</v>
      </c>
      <c r="L1885" t="s">
        <v>159</v>
      </c>
      <c r="N1885">
        <f t="shared" si="29"/>
        <v>0</v>
      </c>
    </row>
    <row r="1886" spans="1:14" x14ac:dyDescent="0.3">
      <c r="A1886">
        <v>1885</v>
      </c>
      <c r="B1886" t="s">
        <v>5341</v>
      </c>
      <c r="C1886" t="s">
        <v>3435</v>
      </c>
      <c r="D1886" t="s">
        <v>15</v>
      </c>
      <c r="E1886" t="s">
        <v>16</v>
      </c>
      <c r="F1886">
        <v>90</v>
      </c>
      <c r="G1886" t="s">
        <v>5342</v>
      </c>
      <c r="H1886" t="s">
        <v>3033</v>
      </c>
      <c r="I1886" t="s">
        <v>32</v>
      </c>
      <c r="J1886" s="1">
        <v>44574</v>
      </c>
      <c r="K1886">
        <v>16</v>
      </c>
      <c r="L1886" t="s">
        <v>159</v>
      </c>
      <c r="N1886">
        <f t="shared" si="29"/>
        <v>0</v>
      </c>
    </row>
    <row r="1887" spans="1:14" x14ac:dyDescent="0.3">
      <c r="A1887">
        <v>1886</v>
      </c>
      <c r="B1887" t="s">
        <v>5343</v>
      </c>
      <c r="C1887" t="s">
        <v>507</v>
      </c>
      <c r="D1887" t="s">
        <v>51</v>
      </c>
      <c r="E1887" t="s">
        <v>16</v>
      </c>
      <c r="F1887">
        <v>90</v>
      </c>
      <c r="G1887" t="s">
        <v>5344</v>
      </c>
      <c r="H1887" t="s">
        <v>1202</v>
      </c>
      <c r="I1887" t="s">
        <v>32</v>
      </c>
      <c r="J1887" s="1">
        <v>44081</v>
      </c>
      <c r="K1887">
        <v>84</v>
      </c>
      <c r="L1887" t="s">
        <v>54</v>
      </c>
      <c r="N1887">
        <f t="shared" si="29"/>
        <v>0</v>
      </c>
    </row>
    <row r="1888" spans="1:14" x14ac:dyDescent="0.3">
      <c r="A1888">
        <v>1887</v>
      </c>
      <c r="B1888" t="s">
        <v>5345</v>
      </c>
      <c r="C1888" t="s">
        <v>5346</v>
      </c>
      <c r="D1888" t="s">
        <v>51</v>
      </c>
      <c r="E1888" t="s">
        <v>16</v>
      </c>
      <c r="F1888">
        <v>30</v>
      </c>
      <c r="G1888" t="s">
        <v>5347</v>
      </c>
      <c r="H1888" t="s">
        <v>549</v>
      </c>
      <c r="I1888" t="s">
        <v>425</v>
      </c>
      <c r="J1888" s="1">
        <v>44101</v>
      </c>
      <c r="K1888">
        <v>45</v>
      </c>
      <c r="L1888" t="s">
        <v>20</v>
      </c>
      <c r="N1888">
        <f t="shared" si="29"/>
        <v>0</v>
      </c>
    </row>
    <row r="1889" spans="1:14" x14ac:dyDescent="0.3">
      <c r="A1889">
        <v>1888</v>
      </c>
      <c r="B1889" t="s">
        <v>5348</v>
      </c>
      <c r="C1889" t="s">
        <v>2815</v>
      </c>
      <c r="D1889" t="s">
        <v>28</v>
      </c>
      <c r="E1889" t="s">
        <v>29</v>
      </c>
      <c r="F1889">
        <v>30</v>
      </c>
      <c r="G1889" t="s">
        <v>5347</v>
      </c>
      <c r="H1889" t="s">
        <v>1977</v>
      </c>
      <c r="I1889" t="s">
        <v>124</v>
      </c>
      <c r="J1889" s="1">
        <v>43933</v>
      </c>
      <c r="K1889">
        <v>56</v>
      </c>
      <c r="L1889" t="s">
        <v>54</v>
      </c>
      <c r="N1889">
        <f t="shared" si="29"/>
        <v>0</v>
      </c>
    </row>
    <row r="1890" spans="1:14" x14ac:dyDescent="0.3">
      <c r="A1890">
        <v>1889</v>
      </c>
      <c r="B1890" t="s">
        <v>1065</v>
      </c>
      <c r="C1890" t="s">
        <v>260</v>
      </c>
      <c r="D1890" t="s">
        <v>28</v>
      </c>
      <c r="E1890" t="s">
        <v>29</v>
      </c>
      <c r="F1890">
        <v>90</v>
      </c>
      <c r="G1890" t="s">
        <v>5349</v>
      </c>
      <c r="H1890" t="s">
        <v>4272</v>
      </c>
      <c r="I1890" t="s">
        <v>1652</v>
      </c>
      <c r="J1890" s="1">
        <v>44644</v>
      </c>
      <c r="K1890">
        <v>84</v>
      </c>
      <c r="L1890" t="s">
        <v>33</v>
      </c>
      <c r="N1890">
        <f t="shared" si="29"/>
        <v>0</v>
      </c>
    </row>
    <row r="1891" spans="1:14" x14ac:dyDescent="0.3">
      <c r="A1891">
        <v>1890</v>
      </c>
      <c r="B1891" t="s">
        <v>5350</v>
      </c>
      <c r="C1891" t="s">
        <v>4706</v>
      </c>
      <c r="D1891" t="s">
        <v>28</v>
      </c>
      <c r="E1891" t="s">
        <v>29</v>
      </c>
      <c r="F1891">
        <v>90</v>
      </c>
      <c r="G1891" t="s">
        <v>5351</v>
      </c>
      <c r="H1891" t="s">
        <v>842</v>
      </c>
      <c r="I1891" t="s">
        <v>32</v>
      </c>
      <c r="J1891" s="1">
        <v>43963</v>
      </c>
      <c r="K1891">
        <v>73</v>
      </c>
      <c r="L1891" t="s">
        <v>54</v>
      </c>
      <c r="N1891">
        <f t="shared" si="29"/>
        <v>0</v>
      </c>
    </row>
    <row r="1892" spans="1:14" x14ac:dyDescent="0.3">
      <c r="A1892">
        <v>1891</v>
      </c>
      <c r="B1892" t="s">
        <v>4075</v>
      </c>
      <c r="C1892" t="s">
        <v>4725</v>
      </c>
      <c r="D1892" t="s">
        <v>28</v>
      </c>
      <c r="E1892" t="s">
        <v>29</v>
      </c>
      <c r="F1892">
        <v>90</v>
      </c>
      <c r="G1892" t="s">
        <v>5352</v>
      </c>
      <c r="H1892" t="s">
        <v>920</v>
      </c>
      <c r="I1892" t="s">
        <v>178</v>
      </c>
      <c r="J1892" s="1">
        <v>44017</v>
      </c>
      <c r="K1892">
        <v>81</v>
      </c>
      <c r="L1892" t="s">
        <v>20</v>
      </c>
      <c r="N1892">
        <f t="shared" si="29"/>
        <v>0</v>
      </c>
    </row>
    <row r="1893" spans="1:14" x14ac:dyDescent="0.3">
      <c r="A1893">
        <v>1892</v>
      </c>
      <c r="B1893" t="s">
        <v>5353</v>
      </c>
      <c r="C1893" t="s">
        <v>5354</v>
      </c>
      <c r="D1893" t="s">
        <v>15</v>
      </c>
      <c r="E1893" t="s">
        <v>16</v>
      </c>
      <c r="F1893">
        <v>90</v>
      </c>
      <c r="G1893" t="s">
        <v>5355</v>
      </c>
      <c r="H1893" t="s">
        <v>4889</v>
      </c>
      <c r="I1893" t="s">
        <v>110</v>
      </c>
      <c r="J1893" s="1">
        <v>44282</v>
      </c>
      <c r="K1893">
        <v>35</v>
      </c>
      <c r="L1893" t="s">
        <v>64</v>
      </c>
      <c r="N1893">
        <f t="shared" si="29"/>
        <v>0</v>
      </c>
    </row>
    <row r="1894" spans="1:14" x14ac:dyDescent="0.3">
      <c r="A1894">
        <v>1893</v>
      </c>
      <c r="B1894" t="s">
        <v>5356</v>
      </c>
      <c r="C1894" t="s">
        <v>2223</v>
      </c>
      <c r="D1894" t="s">
        <v>41</v>
      </c>
      <c r="E1894" t="s">
        <v>16</v>
      </c>
      <c r="F1894">
        <v>30</v>
      </c>
      <c r="G1894" t="s">
        <v>5357</v>
      </c>
      <c r="H1894" t="s">
        <v>4919</v>
      </c>
      <c r="I1894" t="s">
        <v>303</v>
      </c>
      <c r="J1894" s="1">
        <v>44468</v>
      </c>
      <c r="K1894">
        <v>63</v>
      </c>
      <c r="L1894" t="s">
        <v>33</v>
      </c>
      <c r="N1894">
        <f t="shared" si="29"/>
        <v>0</v>
      </c>
    </row>
    <row r="1895" spans="1:14" x14ac:dyDescent="0.3">
      <c r="A1895">
        <v>1894</v>
      </c>
      <c r="B1895" t="s">
        <v>5358</v>
      </c>
      <c r="C1895" t="s">
        <v>5359</v>
      </c>
      <c r="D1895" t="s">
        <v>28</v>
      </c>
      <c r="E1895" t="s">
        <v>29</v>
      </c>
      <c r="F1895">
        <v>60</v>
      </c>
      <c r="G1895" t="s">
        <v>5360</v>
      </c>
      <c r="H1895" t="s">
        <v>37</v>
      </c>
      <c r="I1895" t="s">
        <v>38</v>
      </c>
      <c r="J1895" s="1">
        <v>44559</v>
      </c>
      <c r="K1895">
        <v>5</v>
      </c>
      <c r="L1895" t="s">
        <v>64</v>
      </c>
      <c r="N1895">
        <f t="shared" si="29"/>
        <v>0</v>
      </c>
    </row>
    <row r="1896" spans="1:14" x14ac:dyDescent="0.3">
      <c r="A1896">
        <v>1895</v>
      </c>
      <c r="B1896" t="s">
        <v>5361</v>
      </c>
      <c r="C1896" t="s">
        <v>5362</v>
      </c>
      <c r="D1896" t="s">
        <v>15</v>
      </c>
      <c r="E1896" t="s">
        <v>16</v>
      </c>
      <c r="F1896">
        <v>30</v>
      </c>
      <c r="G1896" t="s">
        <v>5363</v>
      </c>
      <c r="H1896" t="s">
        <v>5122</v>
      </c>
      <c r="I1896" t="s">
        <v>25</v>
      </c>
      <c r="J1896" s="1">
        <v>44514</v>
      </c>
      <c r="K1896">
        <v>70</v>
      </c>
      <c r="L1896" t="s">
        <v>101</v>
      </c>
      <c r="N1896">
        <f t="shared" si="29"/>
        <v>0</v>
      </c>
    </row>
    <row r="1897" spans="1:14" x14ac:dyDescent="0.3">
      <c r="A1897">
        <v>1896</v>
      </c>
      <c r="B1897" t="s">
        <v>5364</v>
      </c>
      <c r="C1897" t="s">
        <v>3922</v>
      </c>
      <c r="D1897" t="s">
        <v>28</v>
      </c>
      <c r="E1897" t="s">
        <v>29</v>
      </c>
      <c r="F1897">
        <v>90</v>
      </c>
      <c r="G1897" t="s">
        <v>5365</v>
      </c>
      <c r="H1897" t="s">
        <v>5241</v>
      </c>
      <c r="I1897" t="s">
        <v>32</v>
      </c>
      <c r="J1897" s="1">
        <v>43855</v>
      </c>
      <c r="K1897">
        <v>6</v>
      </c>
      <c r="L1897" t="s">
        <v>70</v>
      </c>
      <c r="N1897">
        <f t="shared" si="29"/>
        <v>0</v>
      </c>
    </row>
    <row r="1898" spans="1:14" x14ac:dyDescent="0.3">
      <c r="A1898">
        <v>1897</v>
      </c>
      <c r="B1898" t="s">
        <v>4233</v>
      </c>
      <c r="C1898" t="s">
        <v>5366</v>
      </c>
      <c r="D1898" t="s">
        <v>28</v>
      </c>
      <c r="E1898" t="s">
        <v>29</v>
      </c>
      <c r="F1898">
        <v>90</v>
      </c>
      <c r="G1898" t="s">
        <v>5367</v>
      </c>
      <c r="H1898" t="s">
        <v>2804</v>
      </c>
      <c r="I1898" t="s">
        <v>124</v>
      </c>
      <c r="J1898" s="1">
        <v>44632</v>
      </c>
      <c r="K1898">
        <v>92</v>
      </c>
      <c r="L1898" t="s">
        <v>45</v>
      </c>
      <c r="N1898">
        <f t="shared" si="29"/>
        <v>0</v>
      </c>
    </row>
    <row r="1899" spans="1:14" x14ac:dyDescent="0.3">
      <c r="A1899">
        <v>1898</v>
      </c>
      <c r="B1899" t="s">
        <v>5368</v>
      </c>
      <c r="C1899" t="s">
        <v>3887</v>
      </c>
      <c r="D1899" t="s">
        <v>15</v>
      </c>
      <c r="E1899" t="s">
        <v>16</v>
      </c>
      <c r="F1899">
        <v>90</v>
      </c>
      <c r="G1899" t="s">
        <v>5369</v>
      </c>
      <c r="H1899" t="s">
        <v>714</v>
      </c>
      <c r="I1899" t="s">
        <v>38</v>
      </c>
      <c r="J1899" s="1">
        <v>44236</v>
      </c>
      <c r="K1899">
        <v>43</v>
      </c>
      <c r="L1899" t="s">
        <v>45</v>
      </c>
      <c r="N1899">
        <f t="shared" si="29"/>
        <v>0</v>
      </c>
    </row>
    <row r="1900" spans="1:14" x14ac:dyDescent="0.3">
      <c r="A1900">
        <v>1899</v>
      </c>
      <c r="B1900" t="s">
        <v>364</v>
      </c>
      <c r="C1900" t="s">
        <v>5370</v>
      </c>
      <c r="D1900" t="s">
        <v>51</v>
      </c>
      <c r="E1900" t="s">
        <v>16</v>
      </c>
      <c r="F1900">
        <v>60</v>
      </c>
      <c r="G1900" t="s">
        <v>5371</v>
      </c>
      <c r="H1900" t="s">
        <v>2325</v>
      </c>
      <c r="I1900" t="s">
        <v>173</v>
      </c>
      <c r="J1900" s="1">
        <v>44433</v>
      </c>
      <c r="K1900">
        <v>2</v>
      </c>
      <c r="L1900" t="s">
        <v>54</v>
      </c>
      <c r="N1900">
        <f t="shared" si="29"/>
        <v>0</v>
      </c>
    </row>
    <row r="1901" spans="1:14" x14ac:dyDescent="0.3">
      <c r="A1901">
        <v>1900</v>
      </c>
      <c r="B1901" t="s">
        <v>364</v>
      </c>
      <c r="C1901" t="s">
        <v>5370</v>
      </c>
      <c r="D1901" t="s">
        <v>51</v>
      </c>
      <c r="E1901" t="s">
        <v>16</v>
      </c>
      <c r="F1901">
        <v>60</v>
      </c>
      <c r="G1901" t="s">
        <v>5371</v>
      </c>
      <c r="H1901" t="s">
        <v>2325</v>
      </c>
      <c r="I1901" t="s">
        <v>173</v>
      </c>
      <c r="J1901" s="1">
        <v>44433</v>
      </c>
      <c r="K1901">
        <v>2</v>
      </c>
      <c r="L1901" t="s">
        <v>54</v>
      </c>
      <c r="N1901">
        <f t="shared" si="29"/>
        <v>0</v>
      </c>
    </row>
    <row r="1902" spans="1:14" x14ac:dyDescent="0.3">
      <c r="A1902">
        <v>1901</v>
      </c>
      <c r="B1902" t="s">
        <v>3158</v>
      </c>
      <c r="C1902" t="s">
        <v>556</v>
      </c>
      <c r="D1902" t="s">
        <v>28</v>
      </c>
      <c r="E1902" t="s">
        <v>29</v>
      </c>
      <c r="F1902">
        <v>90</v>
      </c>
      <c r="G1902" t="s">
        <v>5372</v>
      </c>
      <c r="H1902" t="s">
        <v>4034</v>
      </c>
      <c r="I1902" t="s">
        <v>178</v>
      </c>
      <c r="J1902" s="1">
        <v>44311</v>
      </c>
      <c r="K1902">
        <v>91</v>
      </c>
      <c r="L1902" t="s">
        <v>80</v>
      </c>
      <c r="N1902">
        <f t="shared" si="29"/>
        <v>0</v>
      </c>
    </row>
    <row r="1903" spans="1:14" x14ac:dyDescent="0.3">
      <c r="A1903">
        <v>1902</v>
      </c>
      <c r="B1903" t="s">
        <v>5373</v>
      </c>
      <c r="C1903" t="s">
        <v>5374</v>
      </c>
      <c r="D1903" t="s">
        <v>41</v>
      </c>
      <c r="E1903" t="s">
        <v>16</v>
      </c>
      <c r="F1903">
        <v>90</v>
      </c>
      <c r="G1903" t="s">
        <v>5375</v>
      </c>
      <c r="H1903" t="s">
        <v>5376</v>
      </c>
      <c r="I1903" t="s">
        <v>32</v>
      </c>
      <c r="J1903" s="1">
        <v>44578</v>
      </c>
      <c r="K1903">
        <v>6</v>
      </c>
      <c r="L1903" t="s">
        <v>39</v>
      </c>
      <c r="N1903">
        <f t="shared" si="29"/>
        <v>0</v>
      </c>
    </row>
    <row r="1904" spans="1:14" x14ac:dyDescent="0.3">
      <c r="A1904">
        <v>1903</v>
      </c>
      <c r="B1904" t="s">
        <v>5377</v>
      </c>
      <c r="C1904" t="s">
        <v>972</v>
      </c>
      <c r="D1904" t="s">
        <v>15</v>
      </c>
      <c r="E1904" t="s">
        <v>16</v>
      </c>
      <c r="F1904">
        <v>30</v>
      </c>
      <c r="G1904" t="s">
        <v>5378</v>
      </c>
      <c r="H1904" t="s">
        <v>5379</v>
      </c>
      <c r="I1904" t="s">
        <v>1199</v>
      </c>
      <c r="J1904" s="1">
        <v>43832</v>
      </c>
      <c r="K1904">
        <v>74</v>
      </c>
      <c r="L1904" t="s">
        <v>70</v>
      </c>
      <c r="N1904">
        <f t="shared" si="29"/>
        <v>0</v>
      </c>
    </row>
    <row r="1905" spans="1:14" x14ac:dyDescent="0.3">
      <c r="A1905">
        <v>1904</v>
      </c>
      <c r="B1905" t="s">
        <v>5380</v>
      </c>
      <c r="C1905" t="s">
        <v>5381</v>
      </c>
      <c r="D1905" t="s">
        <v>92</v>
      </c>
      <c r="E1905" t="s">
        <v>29</v>
      </c>
      <c r="F1905">
        <v>60</v>
      </c>
      <c r="G1905" t="s">
        <v>5382</v>
      </c>
      <c r="H1905" t="s">
        <v>951</v>
      </c>
      <c r="I1905" t="s">
        <v>95</v>
      </c>
      <c r="J1905" s="1">
        <v>43952</v>
      </c>
      <c r="K1905">
        <v>80</v>
      </c>
      <c r="L1905" t="s">
        <v>80</v>
      </c>
      <c r="N1905">
        <f t="shared" si="29"/>
        <v>0</v>
      </c>
    </row>
    <row r="1906" spans="1:14" x14ac:dyDescent="0.3">
      <c r="A1906">
        <v>1905</v>
      </c>
      <c r="B1906" t="s">
        <v>3515</v>
      </c>
      <c r="C1906" t="s">
        <v>5383</v>
      </c>
      <c r="D1906" t="s">
        <v>28</v>
      </c>
      <c r="E1906" t="s">
        <v>29</v>
      </c>
      <c r="F1906">
        <v>30</v>
      </c>
      <c r="G1906" t="s">
        <v>5384</v>
      </c>
      <c r="H1906" t="s">
        <v>4675</v>
      </c>
      <c r="I1906" t="s">
        <v>178</v>
      </c>
      <c r="J1906" s="1">
        <v>43859</v>
      </c>
      <c r="K1906">
        <v>13</v>
      </c>
      <c r="L1906" t="s">
        <v>80</v>
      </c>
      <c r="N1906">
        <f t="shared" si="29"/>
        <v>0</v>
      </c>
    </row>
    <row r="1907" spans="1:14" x14ac:dyDescent="0.3">
      <c r="A1907">
        <v>1906</v>
      </c>
      <c r="B1907" t="s">
        <v>5020</v>
      </c>
      <c r="C1907" t="s">
        <v>5385</v>
      </c>
      <c r="D1907" t="s">
        <v>51</v>
      </c>
      <c r="E1907" t="s">
        <v>16</v>
      </c>
      <c r="F1907">
        <v>30</v>
      </c>
      <c r="G1907" t="s">
        <v>5386</v>
      </c>
      <c r="H1907" t="s">
        <v>3558</v>
      </c>
      <c r="I1907" t="s">
        <v>32</v>
      </c>
      <c r="J1907" s="1">
        <v>44385</v>
      </c>
      <c r="K1907">
        <v>93</v>
      </c>
      <c r="L1907" t="s">
        <v>70</v>
      </c>
      <c r="N1907">
        <f t="shared" si="29"/>
        <v>0</v>
      </c>
    </row>
    <row r="1908" spans="1:14" x14ac:dyDescent="0.3">
      <c r="A1908">
        <v>1907</v>
      </c>
      <c r="B1908" t="s">
        <v>5387</v>
      </c>
      <c r="C1908" t="s">
        <v>4314</v>
      </c>
      <c r="D1908" t="s">
        <v>15</v>
      </c>
      <c r="E1908" t="s">
        <v>16</v>
      </c>
      <c r="F1908">
        <v>60</v>
      </c>
      <c r="G1908" t="s">
        <v>5388</v>
      </c>
      <c r="H1908" t="s">
        <v>3628</v>
      </c>
      <c r="I1908" t="s">
        <v>32</v>
      </c>
      <c r="J1908" s="1">
        <v>44431</v>
      </c>
      <c r="K1908">
        <v>76</v>
      </c>
      <c r="L1908" t="s">
        <v>45</v>
      </c>
      <c r="N1908">
        <f t="shared" si="29"/>
        <v>0</v>
      </c>
    </row>
    <row r="1909" spans="1:14" x14ac:dyDescent="0.3">
      <c r="A1909">
        <v>1908</v>
      </c>
      <c r="B1909" t="s">
        <v>4697</v>
      </c>
      <c r="C1909" t="s">
        <v>5389</v>
      </c>
      <c r="D1909" t="s">
        <v>28</v>
      </c>
      <c r="E1909" t="s">
        <v>29</v>
      </c>
      <c r="F1909">
        <v>60</v>
      </c>
      <c r="G1909" t="s">
        <v>5390</v>
      </c>
      <c r="H1909" t="s">
        <v>1107</v>
      </c>
      <c r="I1909" t="s">
        <v>32</v>
      </c>
      <c r="J1909" s="1">
        <v>44031</v>
      </c>
      <c r="K1909">
        <v>85</v>
      </c>
      <c r="L1909" t="s">
        <v>45</v>
      </c>
      <c r="N1909">
        <f t="shared" si="29"/>
        <v>0</v>
      </c>
    </row>
    <row r="1910" spans="1:14" x14ac:dyDescent="0.3">
      <c r="A1910">
        <v>1909</v>
      </c>
      <c r="B1910" t="s">
        <v>1234</v>
      </c>
      <c r="C1910" t="s">
        <v>5391</v>
      </c>
      <c r="D1910" t="s">
        <v>28</v>
      </c>
      <c r="E1910" t="s">
        <v>29</v>
      </c>
      <c r="F1910">
        <v>90</v>
      </c>
      <c r="G1910" t="s">
        <v>5392</v>
      </c>
      <c r="H1910" t="s">
        <v>5207</v>
      </c>
      <c r="I1910" t="s">
        <v>38</v>
      </c>
      <c r="J1910" s="1">
        <v>44293</v>
      </c>
      <c r="K1910">
        <v>65</v>
      </c>
      <c r="L1910" t="s">
        <v>54</v>
      </c>
      <c r="N1910">
        <f t="shared" si="29"/>
        <v>0</v>
      </c>
    </row>
    <row r="1911" spans="1:14" x14ac:dyDescent="0.3">
      <c r="A1911">
        <v>1910</v>
      </c>
      <c r="B1911" t="s">
        <v>5393</v>
      </c>
      <c r="C1911" t="s">
        <v>5217</v>
      </c>
      <c r="D1911" t="s">
        <v>15</v>
      </c>
      <c r="E1911" t="s">
        <v>16</v>
      </c>
      <c r="F1911">
        <v>30</v>
      </c>
      <c r="G1911" t="s">
        <v>5394</v>
      </c>
      <c r="H1911" t="s">
        <v>3291</v>
      </c>
      <c r="I1911" t="s">
        <v>124</v>
      </c>
      <c r="J1911" s="1">
        <v>44588</v>
      </c>
      <c r="K1911">
        <v>89</v>
      </c>
      <c r="L1911" t="s">
        <v>101</v>
      </c>
      <c r="N1911">
        <f t="shared" si="29"/>
        <v>0</v>
      </c>
    </row>
    <row r="1912" spans="1:14" x14ac:dyDescent="0.3">
      <c r="A1912">
        <v>1911</v>
      </c>
      <c r="B1912" t="s">
        <v>4092</v>
      </c>
      <c r="C1912" t="s">
        <v>5395</v>
      </c>
      <c r="D1912" t="s">
        <v>28</v>
      </c>
      <c r="E1912" t="s">
        <v>29</v>
      </c>
      <c r="F1912">
        <v>60</v>
      </c>
      <c r="G1912" t="s">
        <v>5396</v>
      </c>
      <c r="H1912" t="s">
        <v>3203</v>
      </c>
      <c r="I1912" t="s">
        <v>32</v>
      </c>
      <c r="J1912" s="1">
        <v>44473</v>
      </c>
      <c r="K1912">
        <v>2</v>
      </c>
      <c r="L1912" t="s">
        <v>80</v>
      </c>
      <c r="N1912">
        <f t="shared" si="29"/>
        <v>0</v>
      </c>
    </row>
    <row r="1913" spans="1:14" x14ac:dyDescent="0.3">
      <c r="A1913">
        <v>1912</v>
      </c>
      <c r="B1913" t="s">
        <v>5397</v>
      </c>
      <c r="C1913" t="s">
        <v>4531</v>
      </c>
      <c r="D1913" t="s">
        <v>15</v>
      </c>
      <c r="E1913" t="s">
        <v>16</v>
      </c>
      <c r="F1913">
        <v>30</v>
      </c>
      <c r="G1913" t="s">
        <v>5398</v>
      </c>
      <c r="H1913" t="s">
        <v>5399</v>
      </c>
      <c r="I1913" t="s">
        <v>32</v>
      </c>
      <c r="J1913" s="1">
        <v>44629</v>
      </c>
      <c r="K1913">
        <v>59</v>
      </c>
      <c r="L1913" t="s">
        <v>80</v>
      </c>
      <c r="N1913">
        <f t="shared" si="29"/>
        <v>0</v>
      </c>
    </row>
    <row r="1914" spans="1:14" x14ac:dyDescent="0.3">
      <c r="A1914">
        <v>1913</v>
      </c>
      <c r="B1914" t="s">
        <v>5400</v>
      </c>
      <c r="C1914" t="s">
        <v>1410</v>
      </c>
      <c r="D1914" t="s">
        <v>15</v>
      </c>
      <c r="E1914" t="s">
        <v>16</v>
      </c>
      <c r="F1914">
        <v>30</v>
      </c>
      <c r="G1914" t="s">
        <v>5401</v>
      </c>
      <c r="H1914" t="s">
        <v>1358</v>
      </c>
      <c r="I1914" t="s">
        <v>1359</v>
      </c>
      <c r="J1914" s="1">
        <v>44578</v>
      </c>
      <c r="K1914">
        <v>16</v>
      </c>
      <c r="L1914" t="s">
        <v>64</v>
      </c>
      <c r="N1914">
        <f t="shared" si="29"/>
        <v>0</v>
      </c>
    </row>
    <row r="1915" spans="1:14" x14ac:dyDescent="0.3">
      <c r="A1915">
        <v>1914</v>
      </c>
      <c r="B1915" t="s">
        <v>1886</v>
      </c>
      <c r="C1915" t="s">
        <v>961</v>
      </c>
      <c r="D1915" t="s">
        <v>51</v>
      </c>
      <c r="E1915" t="s">
        <v>16</v>
      </c>
      <c r="F1915">
        <v>60</v>
      </c>
      <c r="G1915" t="s">
        <v>5402</v>
      </c>
      <c r="H1915" t="s">
        <v>5403</v>
      </c>
      <c r="I1915" t="s">
        <v>5404</v>
      </c>
      <c r="J1915" s="1">
        <v>44234</v>
      </c>
      <c r="K1915">
        <v>71</v>
      </c>
      <c r="L1915" t="s">
        <v>80</v>
      </c>
      <c r="N1915">
        <f t="shared" si="29"/>
        <v>0</v>
      </c>
    </row>
    <row r="1916" spans="1:14" x14ac:dyDescent="0.3">
      <c r="A1916">
        <v>1915</v>
      </c>
      <c r="B1916" t="s">
        <v>5405</v>
      </c>
      <c r="C1916" t="s">
        <v>4829</v>
      </c>
      <c r="D1916" t="s">
        <v>15</v>
      </c>
      <c r="E1916" t="s">
        <v>16</v>
      </c>
      <c r="F1916">
        <v>60</v>
      </c>
      <c r="G1916" t="s">
        <v>5402</v>
      </c>
      <c r="H1916" t="s">
        <v>5406</v>
      </c>
      <c r="I1916" t="s">
        <v>32</v>
      </c>
      <c r="J1916" s="1">
        <v>44871</v>
      </c>
      <c r="K1916">
        <v>99</v>
      </c>
      <c r="L1916" t="s">
        <v>80</v>
      </c>
      <c r="N1916">
        <f t="shared" si="29"/>
        <v>0</v>
      </c>
    </row>
    <row r="1917" spans="1:14" x14ac:dyDescent="0.3">
      <c r="A1917">
        <v>1916</v>
      </c>
      <c r="B1917" t="s">
        <v>5407</v>
      </c>
      <c r="C1917" t="s">
        <v>5408</v>
      </c>
      <c r="D1917" t="s">
        <v>51</v>
      </c>
      <c r="E1917" t="s">
        <v>16</v>
      </c>
      <c r="F1917">
        <v>60</v>
      </c>
      <c r="G1917" t="s">
        <v>5409</v>
      </c>
      <c r="H1917" t="s">
        <v>2749</v>
      </c>
      <c r="I1917" t="s">
        <v>187</v>
      </c>
      <c r="J1917" s="1">
        <v>43910</v>
      </c>
      <c r="K1917">
        <v>70</v>
      </c>
      <c r="L1917" t="s">
        <v>33</v>
      </c>
      <c r="N1917">
        <f t="shared" si="29"/>
        <v>0</v>
      </c>
    </row>
    <row r="1918" spans="1:14" x14ac:dyDescent="0.3">
      <c r="A1918">
        <v>1917</v>
      </c>
      <c r="B1918" t="s">
        <v>5410</v>
      </c>
      <c r="C1918" t="s">
        <v>5142</v>
      </c>
      <c r="D1918" t="s">
        <v>15</v>
      </c>
      <c r="E1918" t="s">
        <v>16</v>
      </c>
      <c r="F1918">
        <v>90</v>
      </c>
      <c r="G1918" t="s">
        <v>5411</v>
      </c>
      <c r="H1918" t="s">
        <v>154</v>
      </c>
      <c r="I1918" t="s">
        <v>25</v>
      </c>
      <c r="J1918" s="1">
        <v>44603</v>
      </c>
      <c r="K1918">
        <v>103</v>
      </c>
      <c r="L1918" t="s">
        <v>159</v>
      </c>
      <c r="N1918">
        <f t="shared" si="29"/>
        <v>0</v>
      </c>
    </row>
    <row r="1919" spans="1:14" x14ac:dyDescent="0.3">
      <c r="A1919">
        <v>1918</v>
      </c>
      <c r="B1919" t="s">
        <v>2115</v>
      </c>
      <c r="C1919" t="s">
        <v>2323</v>
      </c>
      <c r="D1919" t="s">
        <v>28</v>
      </c>
      <c r="E1919" t="s">
        <v>29</v>
      </c>
      <c r="F1919">
        <v>60</v>
      </c>
      <c r="G1919" t="s">
        <v>5412</v>
      </c>
      <c r="H1919" t="s">
        <v>3261</v>
      </c>
      <c r="I1919" t="s">
        <v>124</v>
      </c>
      <c r="J1919" s="1">
        <v>44281</v>
      </c>
      <c r="K1919">
        <v>12</v>
      </c>
      <c r="L1919" t="s">
        <v>64</v>
      </c>
      <c r="N1919">
        <f t="shared" si="29"/>
        <v>0</v>
      </c>
    </row>
    <row r="1920" spans="1:14" x14ac:dyDescent="0.3">
      <c r="A1920">
        <v>1919</v>
      </c>
      <c r="B1920" t="s">
        <v>2980</v>
      </c>
      <c r="C1920" t="s">
        <v>5413</v>
      </c>
      <c r="D1920" t="s">
        <v>28</v>
      </c>
      <c r="E1920" t="s">
        <v>29</v>
      </c>
      <c r="F1920">
        <v>90</v>
      </c>
      <c r="G1920" t="s">
        <v>5414</v>
      </c>
      <c r="H1920" t="s">
        <v>1131</v>
      </c>
      <c r="I1920" t="s">
        <v>32</v>
      </c>
      <c r="J1920" s="1">
        <v>44091</v>
      </c>
      <c r="K1920">
        <v>19</v>
      </c>
      <c r="L1920" t="s">
        <v>70</v>
      </c>
      <c r="N1920">
        <f t="shared" si="29"/>
        <v>0</v>
      </c>
    </row>
    <row r="1921" spans="1:14" x14ac:dyDescent="0.3">
      <c r="A1921">
        <v>1920</v>
      </c>
      <c r="B1921" t="s">
        <v>5415</v>
      </c>
      <c r="C1921" t="s">
        <v>1907</v>
      </c>
      <c r="D1921" t="s">
        <v>51</v>
      </c>
      <c r="E1921" t="s">
        <v>16</v>
      </c>
      <c r="F1921">
        <v>30</v>
      </c>
      <c r="G1921" t="s">
        <v>5416</v>
      </c>
      <c r="H1921" t="s">
        <v>4161</v>
      </c>
      <c r="I1921" t="s">
        <v>32</v>
      </c>
      <c r="J1921" s="1">
        <v>44011</v>
      </c>
      <c r="K1921">
        <v>37</v>
      </c>
      <c r="L1921" t="s">
        <v>45</v>
      </c>
      <c r="N1921">
        <f t="shared" si="29"/>
        <v>0</v>
      </c>
    </row>
    <row r="1922" spans="1:14" x14ac:dyDescent="0.3">
      <c r="A1922">
        <v>1921</v>
      </c>
      <c r="B1922" t="s">
        <v>5057</v>
      </c>
      <c r="C1922" t="s">
        <v>5417</v>
      </c>
      <c r="D1922" t="s">
        <v>28</v>
      </c>
      <c r="E1922" t="s">
        <v>29</v>
      </c>
      <c r="F1922">
        <v>90</v>
      </c>
      <c r="G1922" t="s">
        <v>5418</v>
      </c>
      <c r="H1922" t="s">
        <v>993</v>
      </c>
      <c r="I1922" t="s">
        <v>32</v>
      </c>
      <c r="J1922" s="1">
        <v>44847</v>
      </c>
      <c r="K1922">
        <v>59</v>
      </c>
      <c r="L1922" t="s">
        <v>54</v>
      </c>
      <c r="N1922">
        <f t="shared" ref="N1922:N1985" si="30">COUNTBLANK(A1922:L1922)</f>
        <v>0</v>
      </c>
    </row>
    <row r="1923" spans="1:14" x14ac:dyDescent="0.3">
      <c r="A1923">
        <v>1922</v>
      </c>
      <c r="B1923" t="s">
        <v>5419</v>
      </c>
      <c r="C1923" t="s">
        <v>1698</v>
      </c>
      <c r="D1923" t="s">
        <v>51</v>
      </c>
      <c r="E1923" t="s">
        <v>16</v>
      </c>
      <c r="F1923">
        <v>90</v>
      </c>
      <c r="G1923" t="s">
        <v>5418</v>
      </c>
      <c r="H1923" t="s">
        <v>5420</v>
      </c>
      <c r="I1923" t="s">
        <v>32</v>
      </c>
      <c r="J1923" s="1">
        <v>43878</v>
      </c>
      <c r="K1923">
        <v>36</v>
      </c>
      <c r="L1923" t="s">
        <v>70</v>
      </c>
      <c r="N1923">
        <f t="shared" si="30"/>
        <v>0</v>
      </c>
    </row>
    <row r="1924" spans="1:14" x14ac:dyDescent="0.3">
      <c r="A1924">
        <v>1923</v>
      </c>
      <c r="B1924" t="s">
        <v>5421</v>
      </c>
      <c r="C1924" t="s">
        <v>3504</v>
      </c>
      <c r="D1924" t="s">
        <v>28</v>
      </c>
      <c r="E1924" t="s">
        <v>29</v>
      </c>
      <c r="F1924">
        <v>90</v>
      </c>
      <c r="G1924" t="s">
        <v>5422</v>
      </c>
      <c r="H1924" t="s">
        <v>3987</v>
      </c>
      <c r="I1924" t="s">
        <v>554</v>
      </c>
      <c r="J1924" s="1">
        <v>44769</v>
      </c>
      <c r="K1924">
        <v>34</v>
      </c>
      <c r="L1924" t="s">
        <v>33</v>
      </c>
      <c r="N1924">
        <f t="shared" si="30"/>
        <v>0</v>
      </c>
    </row>
    <row r="1925" spans="1:14" x14ac:dyDescent="0.3">
      <c r="A1925">
        <v>1924</v>
      </c>
      <c r="B1925" t="s">
        <v>3910</v>
      </c>
      <c r="C1925" t="s">
        <v>5423</v>
      </c>
      <c r="D1925" t="s">
        <v>28</v>
      </c>
      <c r="E1925" t="s">
        <v>29</v>
      </c>
      <c r="F1925">
        <v>90</v>
      </c>
      <c r="G1925" t="s">
        <v>5424</v>
      </c>
      <c r="H1925" t="s">
        <v>4266</v>
      </c>
      <c r="I1925" t="s">
        <v>25</v>
      </c>
      <c r="J1925" s="1">
        <v>44456</v>
      </c>
      <c r="K1925">
        <v>34</v>
      </c>
      <c r="L1925" t="s">
        <v>70</v>
      </c>
      <c r="N1925">
        <f t="shared" si="30"/>
        <v>0</v>
      </c>
    </row>
    <row r="1926" spans="1:14" x14ac:dyDescent="0.3">
      <c r="A1926">
        <v>1925</v>
      </c>
      <c r="B1926" t="s">
        <v>5425</v>
      </c>
      <c r="C1926" t="s">
        <v>1627</v>
      </c>
      <c r="D1926" t="s">
        <v>15</v>
      </c>
      <c r="E1926" t="s">
        <v>291</v>
      </c>
      <c r="F1926">
        <v>90</v>
      </c>
      <c r="G1926" t="s">
        <v>5426</v>
      </c>
      <c r="H1926" t="s">
        <v>5427</v>
      </c>
      <c r="I1926" t="s">
        <v>32</v>
      </c>
      <c r="J1926" s="1">
        <v>44565</v>
      </c>
      <c r="K1926">
        <v>43</v>
      </c>
      <c r="L1926" t="s">
        <v>45</v>
      </c>
      <c r="N1926">
        <f t="shared" si="30"/>
        <v>0</v>
      </c>
    </row>
    <row r="1927" spans="1:14" x14ac:dyDescent="0.3">
      <c r="A1927">
        <v>1926</v>
      </c>
      <c r="B1927" t="s">
        <v>1428</v>
      </c>
      <c r="C1927" t="s">
        <v>5428</v>
      </c>
      <c r="D1927" t="s">
        <v>51</v>
      </c>
      <c r="E1927" t="s">
        <v>16</v>
      </c>
      <c r="F1927">
        <v>90</v>
      </c>
      <c r="G1927" t="s">
        <v>5429</v>
      </c>
      <c r="H1927" t="s">
        <v>1164</v>
      </c>
      <c r="I1927" t="s">
        <v>89</v>
      </c>
      <c r="J1927" s="1">
        <v>44288</v>
      </c>
      <c r="K1927">
        <v>40</v>
      </c>
      <c r="L1927" t="s">
        <v>20</v>
      </c>
      <c r="N1927">
        <f t="shared" si="30"/>
        <v>0</v>
      </c>
    </row>
    <row r="1928" spans="1:14" x14ac:dyDescent="0.3">
      <c r="A1928">
        <v>1927</v>
      </c>
      <c r="B1928" t="s">
        <v>5430</v>
      </c>
      <c r="C1928" t="s">
        <v>5431</v>
      </c>
      <c r="D1928" t="s">
        <v>41</v>
      </c>
      <c r="E1928" t="s">
        <v>16</v>
      </c>
      <c r="F1928">
        <v>30</v>
      </c>
      <c r="G1928" t="s">
        <v>5432</v>
      </c>
      <c r="H1928" t="s">
        <v>1001</v>
      </c>
      <c r="I1928" t="s">
        <v>32</v>
      </c>
      <c r="J1928" s="1">
        <v>44072</v>
      </c>
      <c r="K1928">
        <v>22</v>
      </c>
      <c r="L1928" t="s">
        <v>33</v>
      </c>
      <c r="N1928">
        <f t="shared" si="30"/>
        <v>0</v>
      </c>
    </row>
    <row r="1929" spans="1:14" x14ac:dyDescent="0.3">
      <c r="A1929">
        <v>1928</v>
      </c>
      <c r="B1929" t="s">
        <v>5433</v>
      </c>
      <c r="C1929" t="s">
        <v>5196</v>
      </c>
      <c r="D1929" t="s">
        <v>28</v>
      </c>
      <c r="E1929" t="s">
        <v>29</v>
      </c>
      <c r="F1929">
        <v>60</v>
      </c>
      <c r="G1929" t="s">
        <v>5434</v>
      </c>
      <c r="H1929" t="s">
        <v>2334</v>
      </c>
      <c r="I1929" t="s">
        <v>32</v>
      </c>
      <c r="J1929" s="1">
        <v>43869</v>
      </c>
      <c r="K1929">
        <v>23</v>
      </c>
      <c r="L1929" t="s">
        <v>39</v>
      </c>
      <c r="N1929">
        <f t="shared" si="30"/>
        <v>0</v>
      </c>
    </row>
    <row r="1930" spans="1:14" x14ac:dyDescent="0.3">
      <c r="A1930">
        <v>1929</v>
      </c>
      <c r="B1930" t="s">
        <v>5435</v>
      </c>
      <c r="C1930" t="s">
        <v>1334</v>
      </c>
      <c r="D1930" t="s">
        <v>92</v>
      </c>
      <c r="E1930" t="s">
        <v>16</v>
      </c>
      <c r="F1930">
        <v>90</v>
      </c>
      <c r="G1930" t="s">
        <v>5436</v>
      </c>
      <c r="H1930" t="s">
        <v>3951</v>
      </c>
      <c r="I1930" t="s">
        <v>1576</v>
      </c>
      <c r="J1930" s="1">
        <v>44126</v>
      </c>
      <c r="K1930">
        <v>46</v>
      </c>
      <c r="L1930" t="s">
        <v>70</v>
      </c>
      <c r="N1930">
        <f t="shared" si="30"/>
        <v>0</v>
      </c>
    </row>
    <row r="1931" spans="1:14" x14ac:dyDescent="0.3">
      <c r="A1931">
        <v>1930</v>
      </c>
      <c r="B1931" t="s">
        <v>5437</v>
      </c>
      <c r="C1931" t="s">
        <v>5438</v>
      </c>
      <c r="D1931" t="s">
        <v>51</v>
      </c>
      <c r="E1931" t="s">
        <v>16</v>
      </c>
      <c r="F1931">
        <v>60</v>
      </c>
      <c r="G1931" t="s">
        <v>5439</v>
      </c>
      <c r="H1931" t="s">
        <v>599</v>
      </c>
      <c r="I1931" t="s">
        <v>32</v>
      </c>
      <c r="J1931" s="1">
        <v>44891</v>
      </c>
      <c r="K1931">
        <v>3</v>
      </c>
      <c r="L1931" t="s">
        <v>159</v>
      </c>
      <c r="N1931">
        <f t="shared" si="30"/>
        <v>0</v>
      </c>
    </row>
    <row r="1932" spans="1:14" x14ac:dyDescent="0.3">
      <c r="A1932">
        <v>1931</v>
      </c>
      <c r="B1932" t="s">
        <v>2253</v>
      </c>
      <c r="C1932" t="s">
        <v>2779</v>
      </c>
      <c r="D1932" t="s">
        <v>28</v>
      </c>
      <c r="E1932" t="s">
        <v>29</v>
      </c>
      <c r="F1932">
        <v>90</v>
      </c>
      <c r="G1932" t="s">
        <v>5440</v>
      </c>
      <c r="H1932" t="s">
        <v>5441</v>
      </c>
      <c r="I1932" t="s">
        <v>178</v>
      </c>
      <c r="J1932" s="1">
        <v>44435</v>
      </c>
      <c r="K1932">
        <v>33</v>
      </c>
      <c r="L1932" t="s">
        <v>159</v>
      </c>
      <c r="N1932">
        <f t="shared" si="30"/>
        <v>0</v>
      </c>
    </row>
    <row r="1933" spans="1:14" x14ac:dyDescent="0.3">
      <c r="A1933">
        <v>1932</v>
      </c>
      <c r="B1933" t="s">
        <v>2891</v>
      </c>
      <c r="C1933" t="s">
        <v>5442</v>
      </c>
      <c r="D1933" t="s">
        <v>28</v>
      </c>
      <c r="E1933" t="s">
        <v>29</v>
      </c>
      <c r="F1933">
        <v>60</v>
      </c>
      <c r="G1933" t="s">
        <v>5443</v>
      </c>
      <c r="H1933" t="s">
        <v>1168</v>
      </c>
      <c r="I1933" t="s">
        <v>32</v>
      </c>
      <c r="J1933" s="1">
        <v>43901</v>
      </c>
      <c r="K1933">
        <v>35</v>
      </c>
      <c r="L1933" t="s">
        <v>45</v>
      </c>
      <c r="N1933">
        <f t="shared" si="30"/>
        <v>0</v>
      </c>
    </row>
    <row r="1934" spans="1:14" x14ac:dyDescent="0.3">
      <c r="A1934">
        <v>1933</v>
      </c>
      <c r="B1934" t="s">
        <v>5444</v>
      </c>
      <c r="C1934" t="s">
        <v>5445</v>
      </c>
      <c r="D1934" t="s">
        <v>28</v>
      </c>
      <c r="E1934" t="s">
        <v>29</v>
      </c>
      <c r="F1934">
        <v>90</v>
      </c>
      <c r="G1934" t="s">
        <v>5446</v>
      </c>
      <c r="H1934" t="s">
        <v>1587</v>
      </c>
      <c r="I1934" t="s">
        <v>32</v>
      </c>
      <c r="J1934" s="1">
        <v>43834</v>
      </c>
      <c r="K1934">
        <v>69</v>
      </c>
      <c r="L1934" t="s">
        <v>64</v>
      </c>
      <c r="N1934">
        <f t="shared" si="30"/>
        <v>0</v>
      </c>
    </row>
    <row r="1935" spans="1:14" x14ac:dyDescent="0.3">
      <c r="A1935">
        <v>1934</v>
      </c>
      <c r="B1935" t="s">
        <v>5447</v>
      </c>
      <c r="C1935" t="s">
        <v>2323</v>
      </c>
      <c r="D1935" t="s">
        <v>41</v>
      </c>
      <c r="E1935" t="s">
        <v>16</v>
      </c>
      <c r="F1935">
        <v>60</v>
      </c>
      <c r="G1935" t="s">
        <v>5448</v>
      </c>
      <c r="H1935" t="s">
        <v>5449</v>
      </c>
      <c r="I1935" t="s">
        <v>32</v>
      </c>
      <c r="J1935" s="1">
        <v>43914</v>
      </c>
      <c r="K1935">
        <v>53</v>
      </c>
      <c r="L1935" t="s">
        <v>101</v>
      </c>
      <c r="N1935">
        <f t="shared" si="30"/>
        <v>0</v>
      </c>
    </row>
    <row r="1936" spans="1:14" x14ac:dyDescent="0.3">
      <c r="A1936">
        <v>1935</v>
      </c>
      <c r="B1936" t="s">
        <v>656</v>
      </c>
      <c r="C1936" t="s">
        <v>1129</v>
      </c>
      <c r="D1936" t="s">
        <v>51</v>
      </c>
      <c r="E1936" t="s">
        <v>16</v>
      </c>
      <c r="F1936">
        <v>60</v>
      </c>
      <c r="G1936" t="s">
        <v>5450</v>
      </c>
      <c r="H1936" t="s">
        <v>5451</v>
      </c>
      <c r="I1936" t="s">
        <v>32</v>
      </c>
      <c r="J1936" s="1">
        <v>44711</v>
      </c>
      <c r="K1936">
        <v>88</v>
      </c>
      <c r="L1936" t="s">
        <v>54</v>
      </c>
      <c r="N1936">
        <f t="shared" si="30"/>
        <v>0</v>
      </c>
    </row>
    <row r="1937" spans="1:14" x14ac:dyDescent="0.3">
      <c r="A1937">
        <v>1936</v>
      </c>
      <c r="B1937" t="s">
        <v>4815</v>
      </c>
      <c r="C1937" t="s">
        <v>5452</v>
      </c>
      <c r="D1937" t="s">
        <v>28</v>
      </c>
      <c r="E1937" t="s">
        <v>29</v>
      </c>
      <c r="F1937">
        <v>90</v>
      </c>
      <c r="G1937" t="s">
        <v>5453</v>
      </c>
      <c r="H1937" t="s">
        <v>2965</v>
      </c>
      <c r="I1937" t="s">
        <v>25</v>
      </c>
      <c r="J1937" s="1">
        <v>43974</v>
      </c>
      <c r="K1937">
        <v>32</v>
      </c>
      <c r="L1937" t="s">
        <v>101</v>
      </c>
      <c r="N1937">
        <f t="shared" si="30"/>
        <v>0</v>
      </c>
    </row>
    <row r="1938" spans="1:14" x14ac:dyDescent="0.3">
      <c r="A1938">
        <v>1937</v>
      </c>
      <c r="B1938" t="s">
        <v>5454</v>
      </c>
      <c r="C1938" t="s">
        <v>1688</v>
      </c>
      <c r="D1938" t="s">
        <v>15</v>
      </c>
      <c r="E1938" t="s">
        <v>16</v>
      </c>
      <c r="F1938">
        <v>30</v>
      </c>
      <c r="G1938" t="s">
        <v>5455</v>
      </c>
      <c r="H1938" t="s">
        <v>772</v>
      </c>
      <c r="I1938" t="s">
        <v>32</v>
      </c>
      <c r="J1938" s="1">
        <v>44887</v>
      </c>
      <c r="K1938">
        <v>72</v>
      </c>
      <c r="L1938" t="s">
        <v>39</v>
      </c>
      <c r="N1938">
        <f t="shared" si="30"/>
        <v>0</v>
      </c>
    </row>
    <row r="1939" spans="1:14" x14ac:dyDescent="0.3">
      <c r="A1939">
        <v>1938</v>
      </c>
      <c r="B1939" t="s">
        <v>2711</v>
      </c>
      <c r="C1939" t="s">
        <v>210</v>
      </c>
      <c r="D1939" t="s">
        <v>15</v>
      </c>
      <c r="E1939" t="s">
        <v>16</v>
      </c>
      <c r="F1939">
        <v>60</v>
      </c>
      <c r="G1939" t="s">
        <v>5456</v>
      </c>
      <c r="H1939" t="s">
        <v>4034</v>
      </c>
      <c r="I1939" t="s">
        <v>178</v>
      </c>
      <c r="J1939" s="1">
        <v>44784</v>
      </c>
      <c r="K1939">
        <v>91</v>
      </c>
      <c r="L1939" t="s">
        <v>159</v>
      </c>
      <c r="N1939">
        <f t="shared" si="30"/>
        <v>0</v>
      </c>
    </row>
    <row r="1940" spans="1:14" x14ac:dyDescent="0.3">
      <c r="A1940">
        <v>1939</v>
      </c>
      <c r="B1940" t="s">
        <v>5457</v>
      </c>
      <c r="C1940" t="s">
        <v>156</v>
      </c>
      <c r="D1940" t="s">
        <v>28</v>
      </c>
      <c r="E1940" t="s">
        <v>29</v>
      </c>
      <c r="F1940">
        <v>90</v>
      </c>
      <c r="G1940" t="s">
        <v>5458</v>
      </c>
      <c r="H1940" t="s">
        <v>5459</v>
      </c>
      <c r="I1940" t="s">
        <v>1478</v>
      </c>
      <c r="J1940" s="1">
        <v>44106</v>
      </c>
      <c r="K1940">
        <v>35</v>
      </c>
      <c r="L1940" t="s">
        <v>80</v>
      </c>
      <c r="N1940">
        <f t="shared" si="30"/>
        <v>0</v>
      </c>
    </row>
    <row r="1941" spans="1:14" x14ac:dyDescent="0.3">
      <c r="A1941">
        <v>1940</v>
      </c>
      <c r="B1941" t="s">
        <v>5460</v>
      </c>
      <c r="C1941" t="s">
        <v>5461</v>
      </c>
      <c r="D1941" t="s">
        <v>28</v>
      </c>
      <c r="E1941" t="s">
        <v>29</v>
      </c>
      <c r="F1941">
        <v>90</v>
      </c>
      <c r="G1941" t="s">
        <v>5462</v>
      </c>
      <c r="H1941" t="s">
        <v>4924</v>
      </c>
      <c r="I1941" t="s">
        <v>32</v>
      </c>
      <c r="J1941" s="1">
        <v>44716</v>
      </c>
      <c r="K1941">
        <v>101</v>
      </c>
      <c r="L1941" t="s">
        <v>54</v>
      </c>
      <c r="N1941">
        <f t="shared" si="30"/>
        <v>0</v>
      </c>
    </row>
    <row r="1942" spans="1:14" x14ac:dyDescent="0.3">
      <c r="A1942">
        <v>1941</v>
      </c>
      <c r="B1942" t="s">
        <v>4392</v>
      </c>
      <c r="C1942" t="s">
        <v>4743</v>
      </c>
      <c r="D1942" t="s">
        <v>28</v>
      </c>
      <c r="E1942" t="s">
        <v>29</v>
      </c>
      <c r="F1942">
        <v>60</v>
      </c>
      <c r="G1942" t="s">
        <v>5463</v>
      </c>
      <c r="H1942" t="s">
        <v>5464</v>
      </c>
      <c r="I1942" t="s">
        <v>124</v>
      </c>
      <c r="J1942" s="1">
        <v>44247</v>
      </c>
      <c r="K1942">
        <v>20</v>
      </c>
      <c r="L1942" t="s">
        <v>45</v>
      </c>
      <c r="N1942">
        <f t="shared" si="30"/>
        <v>0</v>
      </c>
    </row>
    <row r="1943" spans="1:14" x14ac:dyDescent="0.3">
      <c r="A1943">
        <v>1942</v>
      </c>
      <c r="B1943" t="s">
        <v>5168</v>
      </c>
      <c r="C1943" t="s">
        <v>3673</v>
      </c>
      <c r="D1943" t="s">
        <v>28</v>
      </c>
      <c r="E1943" t="s">
        <v>29</v>
      </c>
      <c r="F1943">
        <v>30</v>
      </c>
      <c r="G1943" t="s">
        <v>5465</v>
      </c>
      <c r="H1943" t="s">
        <v>5466</v>
      </c>
      <c r="I1943" t="s">
        <v>95</v>
      </c>
      <c r="J1943" s="1">
        <v>44551</v>
      </c>
      <c r="K1943">
        <v>50</v>
      </c>
      <c r="L1943" t="s">
        <v>20</v>
      </c>
      <c r="N1943">
        <f t="shared" si="30"/>
        <v>0</v>
      </c>
    </row>
    <row r="1944" spans="1:14" x14ac:dyDescent="0.3">
      <c r="A1944">
        <v>1943</v>
      </c>
      <c r="B1944" t="s">
        <v>1246</v>
      </c>
      <c r="C1944" t="s">
        <v>896</v>
      </c>
      <c r="D1944" t="s">
        <v>28</v>
      </c>
      <c r="E1944" t="s">
        <v>29</v>
      </c>
      <c r="F1944">
        <v>60</v>
      </c>
      <c r="G1944" t="s">
        <v>5467</v>
      </c>
      <c r="H1944" t="s">
        <v>2137</v>
      </c>
      <c r="I1944" t="s">
        <v>187</v>
      </c>
      <c r="J1944" s="1">
        <v>44433</v>
      </c>
      <c r="K1944">
        <v>32</v>
      </c>
      <c r="L1944" t="s">
        <v>45</v>
      </c>
      <c r="N1944">
        <f t="shared" si="30"/>
        <v>0</v>
      </c>
    </row>
    <row r="1945" spans="1:14" x14ac:dyDescent="0.3">
      <c r="A1945">
        <v>1944</v>
      </c>
      <c r="B1945" t="s">
        <v>5468</v>
      </c>
      <c r="C1945" t="s">
        <v>3084</v>
      </c>
      <c r="D1945" t="s">
        <v>28</v>
      </c>
      <c r="E1945" t="s">
        <v>29</v>
      </c>
      <c r="F1945">
        <v>60</v>
      </c>
      <c r="G1945" t="s">
        <v>5469</v>
      </c>
      <c r="H1945" t="s">
        <v>942</v>
      </c>
      <c r="I1945" t="s">
        <v>32</v>
      </c>
      <c r="J1945" s="1">
        <v>44148</v>
      </c>
      <c r="K1945">
        <v>27</v>
      </c>
      <c r="L1945" t="s">
        <v>159</v>
      </c>
      <c r="N1945">
        <f t="shared" si="30"/>
        <v>0</v>
      </c>
    </row>
    <row r="1946" spans="1:14" x14ac:dyDescent="0.3">
      <c r="A1946">
        <v>1945</v>
      </c>
      <c r="B1946" t="s">
        <v>3532</v>
      </c>
      <c r="C1946" t="s">
        <v>5470</v>
      </c>
      <c r="D1946" t="s">
        <v>28</v>
      </c>
      <c r="E1946" t="s">
        <v>29</v>
      </c>
      <c r="F1946">
        <v>60</v>
      </c>
      <c r="G1946" t="s">
        <v>5471</v>
      </c>
      <c r="H1946" t="s">
        <v>5079</v>
      </c>
      <c r="I1946" t="s">
        <v>294</v>
      </c>
      <c r="J1946" s="1">
        <v>44082</v>
      </c>
      <c r="K1946">
        <v>66</v>
      </c>
      <c r="L1946" t="s">
        <v>54</v>
      </c>
      <c r="N1946">
        <f t="shared" si="30"/>
        <v>0</v>
      </c>
    </row>
    <row r="1947" spans="1:14" x14ac:dyDescent="0.3">
      <c r="A1947">
        <v>1946</v>
      </c>
      <c r="B1947" t="s">
        <v>55</v>
      </c>
      <c r="C1947" t="s">
        <v>1340</v>
      </c>
      <c r="D1947" t="s">
        <v>28</v>
      </c>
      <c r="E1947" t="s">
        <v>29</v>
      </c>
      <c r="F1947">
        <v>30</v>
      </c>
      <c r="G1947" t="s">
        <v>5472</v>
      </c>
      <c r="H1947" t="s">
        <v>5473</v>
      </c>
      <c r="I1947" t="s">
        <v>240</v>
      </c>
      <c r="J1947" s="1">
        <v>44378</v>
      </c>
      <c r="K1947">
        <v>6</v>
      </c>
      <c r="L1947" t="s">
        <v>45</v>
      </c>
      <c r="N1947">
        <f t="shared" si="30"/>
        <v>0</v>
      </c>
    </row>
    <row r="1948" spans="1:14" x14ac:dyDescent="0.3">
      <c r="A1948">
        <v>1947</v>
      </c>
      <c r="B1948" t="s">
        <v>5474</v>
      </c>
      <c r="C1948" t="s">
        <v>5475</v>
      </c>
      <c r="D1948" t="s">
        <v>15</v>
      </c>
      <c r="E1948" t="s">
        <v>16</v>
      </c>
      <c r="F1948">
        <v>90</v>
      </c>
      <c r="G1948" t="s">
        <v>5476</v>
      </c>
      <c r="H1948" t="s">
        <v>5477</v>
      </c>
      <c r="I1948" t="s">
        <v>187</v>
      </c>
      <c r="J1948" s="1">
        <v>44358</v>
      </c>
      <c r="K1948">
        <v>67</v>
      </c>
      <c r="L1948" t="s">
        <v>54</v>
      </c>
      <c r="N1948">
        <f t="shared" si="30"/>
        <v>0</v>
      </c>
    </row>
    <row r="1949" spans="1:14" x14ac:dyDescent="0.3">
      <c r="A1949">
        <v>1948</v>
      </c>
      <c r="B1949" t="s">
        <v>3623</v>
      </c>
      <c r="C1949" t="s">
        <v>3927</v>
      </c>
      <c r="D1949" t="s">
        <v>28</v>
      </c>
      <c r="E1949" t="s">
        <v>29</v>
      </c>
      <c r="F1949">
        <v>90</v>
      </c>
      <c r="G1949" t="s">
        <v>5478</v>
      </c>
      <c r="H1949" t="s">
        <v>315</v>
      </c>
      <c r="I1949" t="s">
        <v>32</v>
      </c>
      <c r="J1949" s="1">
        <v>44458</v>
      </c>
      <c r="K1949">
        <v>69</v>
      </c>
      <c r="L1949" t="s">
        <v>33</v>
      </c>
      <c r="N1949">
        <f t="shared" si="30"/>
        <v>0</v>
      </c>
    </row>
    <row r="1950" spans="1:14" x14ac:dyDescent="0.3">
      <c r="A1950">
        <v>1949</v>
      </c>
      <c r="B1950" t="s">
        <v>5479</v>
      </c>
      <c r="C1950" t="s">
        <v>5480</v>
      </c>
      <c r="D1950" t="s">
        <v>28</v>
      </c>
      <c r="E1950" t="s">
        <v>29</v>
      </c>
      <c r="F1950">
        <v>30</v>
      </c>
      <c r="G1950" t="s">
        <v>5481</v>
      </c>
      <c r="H1950" t="s">
        <v>382</v>
      </c>
      <c r="I1950" t="s">
        <v>32</v>
      </c>
      <c r="J1950" s="1">
        <v>44416</v>
      </c>
      <c r="K1950">
        <v>10</v>
      </c>
      <c r="L1950" t="s">
        <v>101</v>
      </c>
      <c r="N1950">
        <f t="shared" si="30"/>
        <v>0</v>
      </c>
    </row>
    <row r="1951" spans="1:14" x14ac:dyDescent="0.3">
      <c r="A1951">
        <v>1950</v>
      </c>
      <c r="B1951" t="s">
        <v>5482</v>
      </c>
      <c r="C1951" t="s">
        <v>5483</v>
      </c>
      <c r="D1951" t="s">
        <v>15</v>
      </c>
      <c r="E1951" t="s">
        <v>16</v>
      </c>
      <c r="F1951">
        <v>60</v>
      </c>
      <c r="G1951" t="s">
        <v>5484</v>
      </c>
      <c r="H1951" t="s">
        <v>3637</v>
      </c>
      <c r="I1951" t="s">
        <v>38</v>
      </c>
      <c r="J1951" s="1">
        <v>44295</v>
      </c>
      <c r="K1951">
        <v>57</v>
      </c>
      <c r="L1951" t="s">
        <v>101</v>
      </c>
      <c r="N1951">
        <f t="shared" si="30"/>
        <v>0</v>
      </c>
    </row>
    <row r="1952" spans="1:14" x14ac:dyDescent="0.3">
      <c r="A1952">
        <v>1951</v>
      </c>
      <c r="B1952" t="s">
        <v>5485</v>
      </c>
      <c r="C1952" t="s">
        <v>4574</v>
      </c>
      <c r="D1952" t="s">
        <v>28</v>
      </c>
      <c r="E1952" t="s">
        <v>29</v>
      </c>
      <c r="F1952">
        <v>60</v>
      </c>
      <c r="G1952" t="s">
        <v>5486</v>
      </c>
      <c r="H1952" t="s">
        <v>4667</v>
      </c>
      <c r="I1952" t="s">
        <v>4668</v>
      </c>
      <c r="J1952" s="1">
        <v>44544</v>
      </c>
      <c r="K1952">
        <v>66</v>
      </c>
      <c r="L1952" t="s">
        <v>54</v>
      </c>
      <c r="N1952">
        <f t="shared" si="30"/>
        <v>0</v>
      </c>
    </row>
    <row r="1953" spans="1:14" x14ac:dyDescent="0.3">
      <c r="A1953">
        <v>1952</v>
      </c>
      <c r="B1953" t="s">
        <v>5230</v>
      </c>
      <c r="C1953" t="s">
        <v>5487</v>
      </c>
      <c r="D1953" t="s">
        <v>15</v>
      </c>
      <c r="E1953" t="s">
        <v>16</v>
      </c>
      <c r="F1953">
        <v>60</v>
      </c>
      <c r="G1953" t="s">
        <v>5488</v>
      </c>
      <c r="H1953" t="s">
        <v>396</v>
      </c>
      <c r="I1953" t="s">
        <v>32</v>
      </c>
      <c r="J1953" s="1">
        <v>43847</v>
      </c>
      <c r="K1953">
        <v>42</v>
      </c>
      <c r="L1953" t="s">
        <v>70</v>
      </c>
      <c r="N1953">
        <f t="shared" si="30"/>
        <v>0</v>
      </c>
    </row>
    <row r="1954" spans="1:14" x14ac:dyDescent="0.3">
      <c r="A1954">
        <v>1953</v>
      </c>
      <c r="B1954" t="s">
        <v>1580</v>
      </c>
      <c r="C1954" t="s">
        <v>1182</v>
      </c>
      <c r="D1954" t="s">
        <v>15</v>
      </c>
      <c r="E1954" t="s">
        <v>16</v>
      </c>
      <c r="F1954">
        <v>30</v>
      </c>
      <c r="G1954" t="s">
        <v>5489</v>
      </c>
      <c r="H1954" t="s">
        <v>920</v>
      </c>
      <c r="I1954" t="s">
        <v>178</v>
      </c>
      <c r="J1954" s="1">
        <v>44312</v>
      </c>
      <c r="K1954">
        <v>21</v>
      </c>
      <c r="L1954" t="s">
        <v>64</v>
      </c>
      <c r="N1954">
        <f t="shared" si="30"/>
        <v>0</v>
      </c>
    </row>
    <row r="1955" spans="1:14" x14ac:dyDescent="0.3">
      <c r="A1955">
        <v>1954</v>
      </c>
      <c r="B1955" t="s">
        <v>2682</v>
      </c>
      <c r="C1955" t="s">
        <v>5490</v>
      </c>
      <c r="D1955" t="s">
        <v>28</v>
      </c>
      <c r="E1955" t="s">
        <v>29</v>
      </c>
      <c r="F1955">
        <v>60</v>
      </c>
      <c r="G1955" t="s">
        <v>5491</v>
      </c>
      <c r="H1955" t="s">
        <v>4409</v>
      </c>
      <c r="I1955" t="s">
        <v>294</v>
      </c>
      <c r="J1955" s="1">
        <v>44214</v>
      </c>
      <c r="K1955">
        <v>76</v>
      </c>
      <c r="L1955" t="s">
        <v>159</v>
      </c>
      <c r="N1955">
        <f t="shared" si="30"/>
        <v>0</v>
      </c>
    </row>
    <row r="1956" spans="1:14" x14ac:dyDescent="0.3">
      <c r="A1956">
        <v>1955</v>
      </c>
      <c r="B1956" t="s">
        <v>3835</v>
      </c>
      <c r="C1956" t="s">
        <v>2938</v>
      </c>
      <c r="D1956" t="s">
        <v>15</v>
      </c>
      <c r="E1956" t="s">
        <v>16</v>
      </c>
      <c r="F1956">
        <v>90</v>
      </c>
      <c r="G1956" t="s">
        <v>5492</v>
      </c>
      <c r="H1956" t="s">
        <v>802</v>
      </c>
      <c r="I1956" t="s">
        <v>294</v>
      </c>
      <c r="J1956" s="1">
        <v>44197</v>
      </c>
      <c r="K1956">
        <v>13</v>
      </c>
      <c r="L1956" t="s">
        <v>20</v>
      </c>
      <c r="N1956">
        <f t="shared" si="30"/>
        <v>0</v>
      </c>
    </row>
    <row r="1957" spans="1:14" x14ac:dyDescent="0.3">
      <c r="A1957">
        <v>1956</v>
      </c>
      <c r="B1957" t="s">
        <v>5493</v>
      </c>
      <c r="C1957" t="s">
        <v>4962</v>
      </c>
      <c r="D1957" t="s">
        <v>15</v>
      </c>
      <c r="E1957" t="s">
        <v>16</v>
      </c>
      <c r="F1957">
        <v>30</v>
      </c>
      <c r="G1957" t="s">
        <v>5494</v>
      </c>
      <c r="H1957" t="s">
        <v>2212</v>
      </c>
      <c r="I1957" t="s">
        <v>32</v>
      </c>
      <c r="J1957" s="1">
        <v>44579</v>
      </c>
      <c r="K1957">
        <v>46</v>
      </c>
      <c r="L1957" t="s">
        <v>80</v>
      </c>
      <c r="N1957">
        <f t="shared" si="30"/>
        <v>0</v>
      </c>
    </row>
    <row r="1958" spans="1:14" x14ac:dyDescent="0.3">
      <c r="A1958">
        <v>1957</v>
      </c>
      <c r="B1958" t="s">
        <v>5495</v>
      </c>
      <c r="C1958" t="s">
        <v>4813</v>
      </c>
      <c r="D1958" t="s">
        <v>15</v>
      </c>
      <c r="E1958" t="s">
        <v>16</v>
      </c>
      <c r="F1958">
        <v>90</v>
      </c>
      <c r="G1958" t="s">
        <v>5496</v>
      </c>
      <c r="H1958" t="s">
        <v>2542</v>
      </c>
      <c r="I1958" t="s">
        <v>2543</v>
      </c>
      <c r="J1958" s="1">
        <v>44169</v>
      </c>
      <c r="K1958">
        <v>58</v>
      </c>
      <c r="L1958" t="s">
        <v>20</v>
      </c>
      <c r="N1958">
        <f t="shared" si="30"/>
        <v>0</v>
      </c>
    </row>
    <row r="1959" spans="1:14" x14ac:dyDescent="0.3">
      <c r="A1959">
        <v>1958</v>
      </c>
      <c r="B1959" t="s">
        <v>5497</v>
      </c>
      <c r="C1959" t="s">
        <v>1853</v>
      </c>
      <c r="D1959" t="s">
        <v>28</v>
      </c>
      <c r="E1959" t="s">
        <v>29</v>
      </c>
      <c r="F1959">
        <v>60</v>
      </c>
      <c r="G1959" t="s">
        <v>5498</v>
      </c>
      <c r="H1959" t="s">
        <v>5499</v>
      </c>
      <c r="I1959" t="s">
        <v>32</v>
      </c>
      <c r="J1959" s="1">
        <v>44381</v>
      </c>
      <c r="K1959">
        <v>95</v>
      </c>
      <c r="L1959" t="s">
        <v>20</v>
      </c>
      <c r="N1959">
        <f t="shared" si="30"/>
        <v>0</v>
      </c>
    </row>
    <row r="1960" spans="1:14" x14ac:dyDescent="0.3">
      <c r="A1960">
        <v>1959</v>
      </c>
      <c r="B1960" t="s">
        <v>5500</v>
      </c>
      <c r="C1960" t="s">
        <v>2438</v>
      </c>
      <c r="D1960" t="s">
        <v>28</v>
      </c>
      <c r="E1960" t="s">
        <v>29</v>
      </c>
      <c r="F1960">
        <v>60</v>
      </c>
      <c r="G1960" t="s">
        <v>5501</v>
      </c>
      <c r="H1960" t="s">
        <v>3387</v>
      </c>
      <c r="I1960" t="s">
        <v>2878</v>
      </c>
      <c r="J1960" s="1">
        <v>44012</v>
      </c>
      <c r="K1960">
        <v>60</v>
      </c>
      <c r="L1960" t="s">
        <v>64</v>
      </c>
      <c r="N1960">
        <f t="shared" si="30"/>
        <v>0</v>
      </c>
    </row>
    <row r="1961" spans="1:14" x14ac:dyDescent="0.3">
      <c r="A1961">
        <v>1960</v>
      </c>
      <c r="B1961" t="s">
        <v>4765</v>
      </c>
      <c r="C1961" t="s">
        <v>5502</v>
      </c>
      <c r="D1961" t="s">
        <v>51</v>
      </c>
      <c r="E1961" t="s">
        <v>16</v>
      </c>
      <c r="F1961">
        <v>60</v>
      </c>
      <c r="G1961" t="s">
        <v>5503</v>
      </c>
      <c r="H1961" t="s">
        <v>682</v>
      </c>
      <c r="I1961" t="s">
        <v>32</v>
      </c>
      <c r="J1961" s="1">
        <v>43893</v>
      </c>
      <c r="K1961">
        <v>33</v>
      </c>
      <c r="L1961" t="s">
        <v>33</v>
      </c>
      <c r="N1961">
        <f t="shared" si="30"/>
        <v>0</v>
      </c>
    </row>
    <row r="1962" spans="1:14" x14ac:dyDescent="0.3">
      <c r="A1962">
        <v>1961</v>
      </c>
      <c r="B1962" t="s">
        <v>2556</v>
      </c>
      <c r="C1962" t="s">
        <v>1779</v>
      </c>
      <c r="D1962" t="s">
        <v>28</v>
      </c>
      <c r="E1962" t="s">
        <v>29</v>
      </c>
      <c r="F1962">
        <v>30</v>
      </c>
      <c r="G1962" t="s">
        <v>5504</v>
      </c>
      <c r="H1962" t="s">
        <v>5505</v>
      </c>
      <c r="I1962" t="s">
        <v>240</v>
      </c>
      <c r="J1962" s="1">
        <v>44806</v>
      </c>
      <c r="K1962">
        <v>100</v>
      </c>
      <c r="L1962" t="s">
        <v>64</v>
      </c>
      <c r="N1962">
        <f t="shared" si="30"/>
        <v>0</v>
      </c>
    </row>
    <row r="1963" spans="1:14" x14ac:dyDescent="0.3">
      <c r="A1963">
        <v>1962</v>
      </c>
      <c r="B1963" t="s">
        <v>5506</v>
      </c>
      <c r="C1963" t="s">
        <v>516</v>
      </c>
      <c r="D1963" t="s">
        <v>28</v>
      </c>
      <c r="E1963" t="s">
        <v>3017</v>
      </c>
      <c r="F1963">
        <v>90</v>
      </c>
      <c r="G1963" t="s">
        <v>5507</v>
      </c>
      <c r="H1963" t="s">
        <v>3894</v>
      </c>
      <c r="I1963" t="s">
        <v>110</v>
      </c>
      <c r="J1963" s="1">
        <v>44015</v>
      </c>
      <c r="K1963">
        <v>70</v>
      </c>
      <c r="L1963" t="s">
        <v>64</v>
      </c>
      <c r="N1963">
        <f t="shared" si="30"/>
        <v>0</v>
      </c>
    </row>
    <row r="1964" spans="1:14" x14ac:dyDescent="0.3">
      <c r="A1964">
        <v>1963</v>
      </c>
      <c r="B1964" t="s">
        <v>5508</v>
      </c>
      <c r="C1964" t="s">
        <v>1923</v>
      </c>
      <c r="D1964" t="s">
        <v>15</v>
      </c>
      <c r="E1964" t="s">
        <v>16</v>
      </c>
      <c r="F1964">
        <v>60</v>
      </c>
      <c r="G1964" t="s">
        <v>5509</v>
      </c>
      <c r="H1964" t="s">
        <v>3628</v>
      </c>
      <c r="I1964" t="s">
        <v>32</v>
      </c>
      <c r="J1964" s="1">
        <v>43921</v>
      </c>
      <c r="K1964">
        <v>61</v>
      </c>
      <c r="L1964" t="s">
        <v>33</v>
      </c>
      <c r="N1964">
        <f t="shared" si="30"/>
        <v>0</v>
      </c>
    </row>
    <row r="1965" spans="1:14" x14ac:dyDescent="0.3">
      <c r="A1965">
        <v>1964</v>
      </c>
      <c r="B1965" t="s">
        <v>5510</v>
      </c>
      <c r="C1965" t="s">
        <v>5511</v>
      </c>
      <c r="D1965" t="s">
        <v>51</v>
      </c>
      <c r="E1965" t="s">
        <v>16</v>
      </c>
      <c r="F1965">
        <v>30</v>
      </c>
      <c r="G1965" t="s">
        <v>5512</v>
      </c>
      <c r="H1965" t="s">
        <v>389</v>
      </c>
      <c r="I1965" t="s">
        <v>32</v>
      </c>
      <c r="J1965" s="1">
        <v>44652</v>
      </c>
      <c r="K1965">
        <v>101</v>
      </c>
      <c r="L1965" t="s">
        <v>33</v>
      </c>
      <c r="N1965">
        <f t="shared" si="30"/>
        <v>0</v>
      </c>
    </row>
    <row r="1966" spans="1:14" x14ac:dyDescent="0.3">
      <c r="A1966">
        <v>1965</v>
      </c>
      <c r="B1966" t="s">
        <v>5513</v>
      </c>
      <c r="C1966" t="s">
        <v>3515</v>
      </c>
      <c r="D1966" t="s">
        <v>51</v>
      </c>
      <c r="E1966" t="s">
        <v>16</v>
      </c>
      <c r="F1966">
        <v>90</v>
      </c>
      <c r="G1966" t="s">
        <v>5514</v>
      </c>
      <c r="H1966" t="s">
        <v>2804</v>
      </c>
      <c r="I1966" t="s">
        <v>124</v>
      </c>
      <c r="J1966" s="1">
        <v>44233</v>
      </c>
      <c r="K1966">
        <v>77</v>
      </c>
      <c r="L1966" t="s">
        <v>20</v>
      </c>
      <c r="N1966">
        <f t="shared" si="30"/>
        <v>0</v>
      </c>
    </row>
    <row r="1967" spans="1:14" x14ac:dyDescent="0.3">
      <c r="A1967">
        <v>1966</v>
      </c>
      <c r="B1967" t="s">
        <v>1363</v>
      </c>
      <c r="C1967" t="s">
        <v>581</v>
      </c>
      <c r="D1967" t="s">
        <v>28</v>
      </c>
      <c r="E1967" t="s">
        <v>29</v>
      </c>
      <c r="F1967">
        <v>60</v>
      </c>
      <c r="G1967" t="s">
        <v>5514</v>
      </c>
      <c r="H1967" t="s">
        <v>924</v>
      </c>
      <c r="I1967" t="s">
        <v>32</v>
      </c>
      <c r="J1967" s="1">
        <v>44152</v>
      </c>
      <c r="K1967">
        <v>66</v>
      </c>
      <c r="L1967" t="s">
        <v>101</v>
      </c>
      <c r="N1967">
        <f t="shared" si="30"/>
        <v>0</v>
      </c>
    </row>
    <row r="1968" spans="1:14" x14ac:dyDescent="0.3">
      <c r="A1968">
        <v>1967</v>
      </c>
      <c r="B1968" t="s">
        <v>3985</v>
      </c>
      <c r="C1968" t="s">
        <v>2127</v>
      </c>
      <c r="D1968" t="s">
        <v>15</v>
      </c>
      <c r="E1968" t="s">
        <v>16</v>
      </c>
      <c r="F1968">
        <v>30</v>
      </c>
      <c r="G1968" t="s">
        <v>5514</v>
      </c>
      <c r="H1968" t="s">
        <v>288</v>
      </c>
      <c r="I1968" t="s">
        <v>32</v>
      </c>
      <c r="J1968" s="1">
        <v>44608</v>
      </c>
      <c r="K1968">
        <v>94</v>
      </c>
      <c r="L1968" t="s">
        <v>39</v>
      </c>
      <c r="N1968">
        <f t="shared" si="30"/>
        <v>0</v>
      </c>
    </row>
    <row r="1969" spans="1:14" x14ac:dyDescent="0.3">
      <c r="A1969">
        <v>1968</v>
      </c>
      <c r="B1969" t="s">
        <v>5515</v>
      </c>
      <c r="C1969" t="s">
        <v>2010</v>
      </c>
      <c r="D1969" t="s">
        <v>28</v>
      </c>
      <c r="E1969" t="s">
        <v>29</v>
      </c>
      <c r="F1969">
        <v>60</v>
      </c>
      <c r="G1969" t="s">
        <v>5516</v>
      </c>
      <c r="H1969" t="s">
        <v>1232</v>
      </c>
      <c r="I1969" t="s">
        <v>1233</v>
      </c>
      <c r="J1969" s="1">
        <v>43873</v>
      </c>
      <c r="K1969">
        <v>10</v>
      </c>
      <c r="L1969" t="s">
        <v>45</v>
      </c>
      <c r="N1969">
        <f t="shared" si="30"/>
        <v>0</v>
      </c>
    </row>
    <row r="1970" spans="1:14" x14ac:dyDescent="0.3">
      <c r="A1970">
        <v>1969</v>
      </c>
      <c r="B1970" t="s">
        <v>2253</v>
      </c>
      <c r="C1970" t="s">
        <v>3362</v>
      </c>
      <c r="D1970" t="s">
        <v>28</v>
      </c>
      <c r="E1970" t="s">
        <v>29</v>
      </c>
      <c r="F1970">
        <v>30</v>
      </c>
      <c r="G1970" t="s">
        <v>5517</v>
      </c>
      <c r="H1970" t="s">
        <v>2975</v>
      </c>
      <c r="I1970" t="s">
        <v>146</v>
      </c>
      <c r="J1970" s="1">
        <v>44544</v>
      </c>
      <c r="K1970">
        <v>5</v>
      </c>
      <c r="L1970" t="s">
        <v>20</v>
      </c>
      <c r="N1970">
        <f t="shared" si="30"/>
        <v>0</v>
      </c>
    </row>
    <row r="1971" spans="1:14" x14ac:dyDescent="0.3">
      <c r="A1971">
        <v>1970</v>
      </c>
      <c r="B1971" t="s">
        <v>5518</v>
      </c>
      <c r="C1971" t="s">
        <v>5519</v>
      </c>
      <c r="D1971" t="s">
        <v>28</v>
      </c>
      <c r="E1971" t="s">
        <v>29</v>
      </c>
      <c r="F1971">
        <v>90</v>
      </c>
      <c r="G1971" t="s">
        <v>5520</v>
      </c>
      <c r="H1971" t="s">
        <v>5521</v>
      </c>
      <c r="I1971" t="s">
        <v>25</v>
      </c>
      <c r="J1971" s="1">
        <v>44175</v>
      </c>
      <c r="K1971">
        <v>26</v>
      </c>
      <c r="L1971" t="s">
        <v>20</v>
      </c>
      <c r="N1971">
        <f t="shared" si="30"/>
        <v>0</v>
      </c>
    </row>
    <row r="1972" spans="1:14" x14ac:dyDescent="0.3">
      <c r="A1972">
        <v>1971</v>
      </c>
      <c r="B1972" t="s">
        <v>5522</v>
      </c>
      <c r="C1972" t="s">
        <v>394</v>
      </c>
      <c r="D1972" t="s">
        <v>15</v>
      </c>
      <c r="E1972" t="s">
        <v>16</v>
      </c>
      <c r="F1972">
        <v>90</v>
      </c>
      <c r="G1972" t="s">
        <v>5523</v>
      </c>
      <c r="H1972" t="s">
        <v>5039</v>
      </c>
      <c r="I1972" t="s">
        <v>32</v>
      </c>
      <c r="J1972" s="1">
        <v>44030</v>
      </c>
      <c r="K1972">
        <v>19</v>
      </c>
      <c r="L1972" t="s">
        <v>39</v>
      </c>
      <c r="N1972">
        <f t="shared" si="30"/>
        <v>0</v>
      </c>
    </row>
    <row r="1973" spans="1:14" x14ac:dyDescent="0.3">
      <c r="A1973">
        <v>1972</v>
      </c>
      <c r="B1973" t="s">
        <v>1352</v>
      </c>
      <c r="C1973" t="s">
        <v>3845</v>
      </c>
      <c r="D1973" t="s">
        <v>15</v>
      </c>
      <c r="E1973" t="s">
        <v>16</v>
      </c>
      <c r="F1973">
        <v>30</v>
      </c>
      <c r="G1973" t="s">
        <v>5524</v>
      </c>
      <c r="H1973" t="s">
        <v>4358</v>
      </c>
      <c r="I1973" t="s">
        <v>146</v>
      </c>
      <c r="J1973" s="1">
        <v>44417</v>
      </c>
      <c r="K1973">
        <v>83</v>
      </c>
      <c r="L1973" t="s">
        <v>64</v>
      </c>
      <c r="N1973">
        <f t="shared" si="30"/>
        <v>0</v>
      </c>
    </row>
    <row r="1974" spans="1:14" x14ac:dyDescent="0.3">
      <c r="A1974">
        <v>1973</v>
      </c>
      <c r="B1974" t="s">
        <v>5525</v>
      </c>
      <c r="C1974" t="s">
        <v>5526</v>
      </c>
      <c r="D1974" t="s">
        <v>15</v>
      </c>
      <c r="E1974" t="s">
        <v>16</v>
      </c>
      <c r="F1974">
        <v>90</v>
      </c>
      <c r="G1974" t="s">
        <v>5527</v>
      </c>
      <c r="H1974" t="s">
        <v>1052</v>
      </c>
      <c r="I1974" t="s">
        <v>32</v>
      </c>
      <c r="J1974" s="1">
        <v>44267</v>
      </c>
      <c r="K1974">
        <v>94</v>
      </c>
      <c r="L1974" t="s">
        <v>20</v>
      </c>
      <c r="N1974">
        <f t="shared" si="30"/>
        <v>0</v>
      </c>
    </row>
    <row r="1975" spans="1:14" x14ac:dyDescent="0.3">
      <c r="A1975">
        <v>1974</v>
      </c>
      <c r="B1975" t="s">
        <v>1661</v>
      </c>
      <c r="C1975" t="s">
        <v>3382</v>
      </c>
      <c r="D1975" t="s">
        <v>28</v>
      </c>
      <c r="E1975" t="s">
        <v>29</v>
      </c>
      <c r="F1975">
        <v>90</v>
      </c>
      <c r="G1975" t="s">
        <v>5528</v>
      </c>
      <c r="H1975" t="s">
        <v>302</v>
      </c>
      <c r="I1975" t="s">
        <v>303</v>
      </c>
      <c r="J1975" s="1">
        <v>44865</v>
      </c>
      <c r="K1975">
        <v>70</v>
      </c>
      <c r="L1975" t="s">
        <v>70</v>
      </c>
      <c r="N1975">
        <f t="shared" si="30"/>
        <v>0</v>
      </c>
    </row>
    <row r="1976" spans="1:14" x14ac:dyDescent="0.3">
      <c r="A1976">
        <v>1975</v>
      </c>
      <c r="B1976" t="s">
        <v>285</v>
      </c>
      <c r="C1976" t="s">
        <v>5529</v>
      </c>
      <c r="D1976" t="s">
        <v>15</v>
      </c>
      <c r="E1976" t="s">
        <v>16</v>
      </c>
      <c r="F1976">
        <v>90</v>
      </c>
      <c r="G1976" t="s">
        <v>5528</v>
      </c>
      <c r="H1976" t="s">
        <v>3558</v>
      </c>
      <c r="I1976" t="s">
        <v>32</v>
      </c>
      <c r="J1976" s="1">
        <v>44823</v>
      </c>
      <c r="K1976">
        <v>10</v>
      </c>
      <c r="L1976" t="s">
        <v>39</v>
      </c>
      <c r="N1976">
        <f t="shared" si="30"/>
        <v>0</v>
      </c>
    </row>
    <row r="1977" spans="1:14" x14ac:dyDescent="0.3">
      <c r="A1977">
        <v>1976</v>
      </c>
      <c r="B1977" t="s">
        <v>5530</v>
      </c>
      <c r="C1977" t="s">
        <v>131</v>
      </c>
      <c r="D1977" t="s">
        <v>51</v>
      </c>
      <c r="E1977" t="s">
        <v>16</v>
      </c>
      <c r="F1977">
        <v>90</v>
      </c>
      <c r="G1977" t="s">
        <v>5531</v>
      </c>
      <c r="H1977" t="s">
        <v>2097</v>
      </c>
      <c r="I1977" t="s">
        <v>178</v>
      </c>
      <c r="J1977" s="1">
        <v>44061</v>
      </c>
      <c r="K1977">
        <v>61</v>
      </c>
      <c r="L1977" t="s">
        <v>101</v>
      </c>
      <c r="N1977">
        <f t="shared" si="30"/>
        <v>0</v>
      </c>
    </row>
    <row r="1978" spans="1:14" x14ac:dyDescent="0.3">
      <c r="A1978">
        <v>1977</v>
      </c>
      <c r="B1978" t="s">
        <v>5317</v>
      </c>
      <c r="C1978" t="s">
        <v>5442</v>
      </c>
      <c r="D1978" t="s">
        <v>41</v>
      </c>
      <c r="E1978" t="s">
        <v>16</v>
      </c>
      <c r="F1978">
        <v>60</v>
      </c>
      <c r="G1978" t="s">
        <v>5532</v>
      </c>
      <c r="H1978" t="s">
        <v>678</v>
      </c>
      <c r="I1978" t="s">
        <v>32</v>
      </c>
      <c r="J1978" s="1">
        <v>44521</v>
      </c>
      <c r="K1978">
        <v>3</v>
      </c>
      <c r="L1978" t="s">
        <v>101</v>
      </c>
      <c r="N1978">
        <f t="shared" si="30"/>
        <v>0</v>
      </c>
    </row>
    <row r="1979" spans="1:14" x14ac:dyDescent="0.3">
      <c r="A1979">
        <v>1978</v>
      </c>
      <c r="B1979" t="s">
        <v>1300</v>
      </c>
      <c r="C1979" t="s">
        <v>692</v>
      </c>
      <c r="D1979" t="s">
        <v>28</v>
      </c>
      <c r="E1979" t="s">
        <v>29</v>
      </c>
      <c r="F1979">
        <v>30</v>
      </c>
      <c r="G1979" t="s">
        <v>5533</v>
      </c>
      <c r="H1979" t="s">
        <v>2338</v>
      </c>
      <c r="I1979" t="s">
        <v>240</v>
      </c>
      <c r="J1979" s="1">
        <v>44905</v>
      </c>
      <c r="K1979">
        <v>86</v>
      </c>
      <c r="L1979" t="s">
        <v>33</v>
      </c>
      <c r="N1979">
        <f t="shared" si="30"/>
        <v>0</v>
      </c>
    </row>
    <row r="1980" spans="1:14" x14ac:dyDescent="0.3">
      <c r="A1980">
        <v>1979</v>
      </c>
      <c r="B1980" t="s">
        <v>3963</v>
      </c>
      <c r="C1980" t="s">
        <v>5534</v>
      </c>
      <c r="D1980" t="s">
        <v>41</v>
      </c>
      <c r="E1980" t="s">
        <v>16</v>
      </c>
      <c r="F1980">
        <v>60</v>
      </c>
      <c r="G1980" t="s">
        <v>5535</v>
      </c>
      <c r="H1980" t="s">
        <v>5536</v>
      </c>
      <c r="I1980" t="s">
        <v>886</v>
      </c>
      <c r="J1980" s="1">
        <v>43855</v>
      </c>
      <c r="K1980">
        <v>54</v>
      </c>
      <c r="L1980" t="s">
        <v>101</v>
      </c>
      <c r="N1980">
        <f t="shared" si="30"/>
        <v>0</v>
      </c>
    </row>
    <row r="1981" spans="1:14" x14ac:dyDescent="0.3">
      <c r="A1981">
        <v>1980</v>
      </c>
      <c r="B1981" t="s">
        <v>5537</v>
      </c>
      <c r="C1981" t="s">
        <v>1392</v>
      </c>
      <c r="D1981" t="s">
        <v>15</v>
      </c>
      <c r="E1981" t="s">
        <v>16</v>
      </c>
      <c r="F1981">
        <v>90</v>
      </c>
      <c r="G1981" t="s">
        <v>5538</v>
      </c>
      <c r="H1981" t="s">
        <v>4256</v>
      </c>
      <c r="I1981" t="s">
        <v>1454</v>
      </c>
      <c r="J1981" s="1">
        <v>44740</v>
      </c>
      <c r="K1981">
        <v>86</v>
      </c>
      <c r="L1981" t="s">
        <v>54</v>
      </c>
      <c r="N1981">
        <f t="shared" si="30"/>
        <v>0</v>
      </c>
    </row>
    <row r="1982" spans="1:14" x14ac:dyDescent="0.3">
      <c r="A1982">
        <v>1981</v>
      </c>
      <c r="B1982" t="s">
        <v>5539</v>
      </c>
      <c r="C1982" t="s">
        <v>825</v>
      </c>
      <c r="D1982" t="s">
        <v>15</v>
      </c>
      <c r="E1982" t="s">
        <v>16</v>
      </c>
      <c r="F1982">
        <v>30</v>
      </c>
      <c r="G1982" t="s">
        <v>5540</v>
      </c>
      <c r="H1982" t="s">
        <v>1888</v>
      </c>
      <c r="I1982" t="s">
        <v>1889</v>
      </c>
      <c r="J1982" s="1">
        <v>44639</v>
      </c>
      <c r="K1982">
        <v>25</v>
      </c>
      <c r="L1982" t="s">
        <v>20</v>
      </c>
      <c r="N1982">
        <f t="shared" si="30"/>
        <v>0</v>
      </c>
    </row>
    <row r="1983" spans="1:14" x14ac:dyDescent="0.3">
      <c r="A1983">
        <v>1982</v>
      </c>
      <c r="B1983" t="s">
        <v>2027</v>
      </c>
      <c r="C1983" t="s">
        <v>5541</v>
      </c>
      <c r="D1983" t="s">
        <v>28</v>
      </c>
      <c r="E1983" t="s">
        <v>29</v>
      </c>
      <c r="F1983">
        <v>30</v>
      </c>
      <c r="G1983" t="s">
        <v>5540</v>
      </c>
      <c r="H1983" t="s">
        <v>221</v>
      </c>
      <c r="I1983" t="s">
        <v>32</v>
      </c>
      <c r="J1983" s="1">
        <v>44417</v>
      </c>
      <c r="K1983">
        <v>67</v>
      </c>
      <c r="L1983" t="s">
        <v>33</v>
      </c>
      <c r="N1983">
        <f t="shared" si="30"/>
        <v>0</v>
      </c>
    </row>
    <row r="1984" spans="1:14" x14ac:dyDescent="0.3">
      <c r="A1984">
        <v>1983</v>
      </c>
      <c r="B1984" t="s">
        <v>5542</v>
      </c>
      <c r="C1984" t="s">
        <v>5543</v>
      </c>
      <c r="D1984" t="s">
        <v>51</v>
      </c>
      <c r="E1984" t="s">
        <v>16</v>
      </c>
      <c r="F1984">
        <v>60</v>
      </c>
      <c r="G1984" t="s">
        <v>5544</v>
      </c>
      <c r="H1984" t="s">
        <v>823</v>
      </c>
      <c r="I1984" t="s">
        <v>187</v>
      </c>
      <c r="J1984" s="1">
        <v>44674</v>
      </c>
      <c r="K1984">
        <v>68</v>
      </c>
      <c r="L1984" t="s">
        <v>39</v>
      </c>
      <c r="N1984">
        <f t="shared" si="30"/>
        <v>0</v>
      </c>
    </row>
    <row r="1985" spans="1:14" x14ac:dyDescent="0.3">
      <c r="A1985">
        <v>1984</v>
      </c>
      <c r="B1985" t="s">
        <v>5545</v>
      </c>
      <c r="C1985" t="s">
        <v>5546</v>
      </c>
      <c r="D1985" t="s">
        <v>41</v>
      </c>
      <c r="E1985" t="s">
        <v>16</v>
      </c>
      <c r="F1985">
        <v>30</v>
      </c>
      <c r="G1985" t="s">
        <v>5547</v>
      </c>
      <c r="H1985" t="s">
        <v>3682</v>
      </c>
      <c r="I1985" t="s">
        <v>178</v>
      </c>
      <c r="J1985" s="1">
        <v>44356</v>
      </c>
      <c r="K1985">
        <v>50</v>
      </c>
      <c r="L1985" t="s">
        <v>159</v>
      </c>
      <c r="N1985">
        <f t="shared" si="30"/>
        <v>0</v>
      </c>
    </row>
    <row r="1986" spans="1:14" x14ac:dyDescent="0.3">
      <c r="A1986">
        <v>1985</v>
      </c>
      <c r="B1986" t="s">
        <v>5545</v>
      </c>
      <c r="C1986" t="s">
        <v>5546</v>
      </c>
      <c r="D1986" t="s">
        <v>41</v>
      </c>
      <c r="E1986" t="s">
        <v>16</v>
      </c>
      <c r="F1986">
        <v>30</v>
      </c>
      <c r="G1986" t="s">
        <v>5547</v>
      </c>
      <c r="H1986" t="s">
        <v>3682</v>
      </c>
      <c r="I1986" t="s">
        <v>178</v>
      </c>
      <c r="J1986" s="1">
        <v>44356</v>
      </c>
      <c r="K1986">
        <v>50</v>
      </c>
      <c r="L1986" t="s">
        <v>159</v>
      </c>
      <c r="N1986">
        <f t="shared" ref="N1986:N2049" si="31">COUNTBLANK(A1986:L1986)</f>
        <v>0</v>
      </c>
    </row>
    <row r="1987" spans="1:14" x14ac:dyDescent="0.3">
      <c r="A1987">
        <v>1986</v>
      </c>
      <c r="B1987" t="s">
        <v>5548</v>
      </c>
      <c r="C1987" t="s">
        <v>4786</v>
      </c>
      <c r="D1987" t="s">
        <v>15</v>
      </c>
      <c r="E1987" t="s">
        <v>16</v>
      </c>
      <c r="F1987">
        <v>60</v>
      </c>
      <c r="G1987" t="s">
        <v>5549</v>
      </c>
      <c r="H1987" t="s">
        <v>1401</v>
      </c>
      <c r="I1987" t="s">
        <v>1402</v>
      </c>
      <c r="J1987" s="1">
        <v>44499</v>
      </c>
      <c r="K1987">
        <v>24</v>
      </c>
      <c r="L1987" t="s">
        <v>80</v>
      </c>
      <c r="N1987">
        <f t="shared" si="31"/>
        <v>0</v>
      </c>
    </row>
    <row r="1988" spans="1:14" x14ac:dyDescent="0.3">
      <c r="A1988">
        <v>1987</v>
      </c>
      <c r="B1988" t="s">
        <v>5550</v>
      </c>
      <c r="C1988" t="s">
        <v>5551</v>
      </c>
      <c r="D1988" t="s">
        <v>51</v>
      </c>
      <c r="E1988" t="s">
        <v>16</v>
      </c>
      <c r="F1988">
        <v>30</v>
      </c>
      <c r="G1988" t="s">
        <v>5552</v>
      </c>
      <c r="H1988" t="s">
        <v>2361</v>
      </c>
      <c r="I1988" t="s">
        <v>110</v>
      </c>
      <c r="J1988" s="1">
        <v>44061</v>
      </c>
      <c r="K1988">
        <v>37</v>
      </c>
      <c r="L1988" t="s">
        <v>33</v>
      </c>
      <c r="N1988">
        <f t="shared" si="31"/>
        <v>0</v>
      </c>
    </row>
    <row r="1989" spans="1:14" x14ac:dyDescent="0.3">
      <c r="A1989">
        <v>1988</v>
      </c>
      <c r="B1989" t="s">
        <v>5553</v>
      </c>
      <c r="C1989" t="s">
        <v>5554</v>
      </c>
      <c r="D1989" t="s">
        <v>15</v>
      </c>
      <c r="E1989" t="s">
        <v>16</v>
      </c>
      <c r="F1989">
        <v>60</v>
      </c>
      <c r="G1989" t="s">
        <v>5555</v>
      </c>
      <c r="H1989" t="s">
        <v>4598</v>
      </c>
      <c r="I1989" t="s">
        <v>187</v>
      </c>
      <c r="J1989" s="1">
        <v>44524</v>
      </c>
      <c r="K1989">
        <v>3</v>
      </c>
      <c r="L1989" t="s">
        <v>45</v>
      </c>
      <c r="N1989">
        <f t="shared" si="31"/>
        <v>0</v>
      </c>
    </row>
    <row r="1990" spans="1:14" x14ac:dyDescent="0.3">
      <c r="A1990">
        <v>1989</v>
      </c>
      <c r="B1990" t="s">
        <v>5556</v>
      </c>
      <c r="C1990" t="s">
        <v>1058</v>
      </c>
      <c r="D1990" t="s">
        <v>15</v>
      </c>
      <c r="E1990" t="s">
        <v>16</v>
      </c>
      <c r="F1990">
        <v>90</v>
      </c>
      <c r="G1990" t="s">
        <v>5557</v>
      </c>
      <c r="H1990" t="s">
        <v>2710</v>
      </c>
      <c r="I1990" t="s">
        <v>294</v>
      </c>
      <c r="J1990" s="1">
        <v>43960</v>
      </c>
      <c r="K1990">
        <v>67</v>
      </c>
      <c r="L1990" t="s">
        <v>70</v>
      </c>
      <c r="N1990">
        <f t="shared" si="31"/>
        <v>0</v>
      </c>
    </row>
    <row r="1991" spans="1:14" x14ac:dyDescent="0.3">
      <c r="A1991">
        <v>1990</v>
      </c>
      <c r="B1991" t="s">
        <v>2792</v>
      </c>
      <c r="C1991" t="s">
        <v>3286</v>
      </c>
      <c r="D1991" t="s">
        <v>51</v>
      </c>
      <c r="E1991" t="s">
        <v>16</v>
      </c>
      <c r="F1991">
        <v>60</v>
      </c>
      <c r="G1991" t="s">
        <v>5558</v>
      </c>
      <c r="H1991" t="s">
        <v>3263</v>
      </c>
      <c r="I1991" t="s">
        <v>32</v>
      </c>
      <c r="J1991" s="1">
        <v>44537</v>
      </c>
      <c r="K1991">
        <v>57</v>
      </c>
      <c r="L1991" t="s">
        <v>54</v>
      </c>
      <c r="N1991">
        <f t="shared" si="31"/>
        <v>0</v>
      </c>
    </row>
    <row r="1992" spans="1:14" x14ac:dyDescent="0.3">
      <c r="A1992">
        <v>1991</v>
      </c>
      <c r="B1992" t="s">
        <v>5559</v>
      </c>
      <c r="C1992" t="s">
        <v>3273</v>
      </c>
      <c r="D1992" t="s">
        <v>28</v>
      </c>
      <c r="E1992" t="s">
        <v>29</v>
      </c>
      <c r="F1992">
        <v>30</v>
      </c>
      <c r="G1992" t="s">
        <v>5560</v>
      </c>
      <c r="H1992" t="s">
        <v>2791</v>
      </c>
      <c r="I1992" t="s">
        <v>178</v>
      </c>
      <c r="J1992" s="1">
        <v>44024</v>
      </c>
      <c r="K1992">
        <v>8</v>
      </c>
      <c r="L1992" t="s">
        <v>159</v>
      </c>
      <c r="N1992">
        <f t="shared" si="31"/>
        <v>0</v>
      </c>
    </row>
    <row r="1993" spans="1:14" x14ac:dyDescent="0.3">
      <c r="A1993">
        <v>1992</v>
      </c>
      <c r="B1993" t="s">
        <v>5561</v>
      </c>
      <c r="C1993" t="s">
        <v>2829</v>
      </c>
      <c r="D1993" t="s">
        <v>15</v>
      </c>
      <c r="E1993" t="s">
        <v>16</v>
      </c>
      <c r="F1993">
        <v>60</v>
      </c>
      <c r="G1993" t="s">
        <v>5562</v>
      </c>
      <c r="H1993" t="s">
        <v>1868</v>
      </c>
      <c r="I1993" t="s">
        <v>1869</v>
      </c>
      <c r="J1993" s="1">
        <v>44439</v>
      </c>
      <c r="K1993">
        <v>37</v>
      </c>
      <c r="L1993" t="s">
        <v>39</v>
      </c>
      <c r="N1993">
        <f t="shared" si="31"/>
        <v>0</v>
      </c>
    </row>
    <row r="1994" spans="1:14" x14ac:dyDescent="0.3">
      <c r="A1994">
        <v>1993</v>
      </c>
      <c r="B1994" t="s">
        <v>4509</v>
      </c>
      <c r="C1994" t="s">
        <v>453</v>
      </c>
      <c r="D1994" t="s">
        <v>117</v>
      </c>
      <c r="E1994" t="s">
        <v>29</v>
      </c>
      <c r="F1994">
        <v>30</v>
      </c>
      <c r="G1994" t="s">
        <v>5563</v>
      </c>
      <c r="H1994" t="s">
        <v>1864</v>
      </c>
      <c r="I1994" t="s">
        <v>294</v>
      </c>
      <c r="J1994" s="1">
        <v>44152</v>
      </c>
      <c r="K1994">
        <v>33</v>
      </c>
      <c r="L1994" t="s">
        <v>70</v>
      </c>
      <c r="N1994">
        <f t="shared" si="31"/>
        <v>0</v>
      </c>
    </row>
    <row r="1995" spans="1:14" x14ac:dyDescent="0.3">
      <c r="A1995">
        <v>1994</v>
      </c>
      <c r="B1995" t="s">
        <v>5564</v>
      </c>
      <c r="C1995" t="s">
        <v>5565</v>
      </c>
      <c r="D1995" t="s">
        <v>15</v>
      </c>
      <c r="E1995" t="s">
        <v>16</v>
      </c>
      <c r="F1995">
        <v>60</v>
      </c>
      <c r="G1995" t="s">
        <v>5566</v>
      </c>
      <c r="H1995" t="s">
        <v>195</v>
      </c>
      <c r="I1995" t="s">
        <v>187</v>
      </c>
      <c r="J1995" s="1">
        <v>44228</v>
      </c>
      <c r="K1995">
        <v>25</v>
      </c>
      <c r="L1995" t="s">
        <v>101</v>
      </c>
      <c r="N1995">
        <f t="shared" si="31"/>
        <v>0</v>
      </c>
    </row>
    <row r="1996" spans="1:14" x14ac:dyDescent="0.3">
      <c r="A1996">
        <v>1995</v>
      </c>
      <c r="B1996" t="s">
        <v>5567</v>
      </c>
      <c r="C1996" t="s">
        <v>5568</v>
      </c>
      <c r="D1996" t="s">
        <v>28</v>
      </c>
      <c r="E1996" t="s">
        <v>29</v>
      </c>
      <c r="F1996">
        <v>30</v>
      </c>
      <c r="G1996" t="s">
        <v>5569</v>
      </c>
      <c r="H1996" t="s">
        <v>2831</v>
      </c>
      <c r="I1996" t="s">
        <v>32</v>
      </c>
      <c r="J1996" s="1">
        <v>44085</v>
      </c>
      <c r="K1996">
        <v>4</v>
      </c>
      <c r="L1996" t="s">
        <v>54</v>
      </c>
      <c r="N1996">
        <f t="shared" si="31"/>
        <v>0</v>
      </c>
    </row>
    <row r="1997" spans="1:14" x14ac:dyDescent="0.3">
      <c r="A1997">
        <v>1996</v>
      </c>
      <c r="B1997" t="s">
        <v>2477</v>
      </c>
      <c r="C1997" t="s">
        <v>197</v>
      </c>
      <c r="D1997" t="s">
        <v>28</v>
      </c>
      <c r="E1997" t="s">
        <v>29</v>
      </c>
      <c r="F1997">
        <v>60</v>
      </c>
      <c r="G1997" t="s">
        <v>5570</v>
      </c>
      <c r="H1997" t="s">
        <v>84</v>
      </c>
      <c r="I1997" t="s">
        <v>32</v>
      </c>
      <c r="J1997" s="1">
        <v>43897</v>
      </c>
      <c r="K1997">
        <v>85</v>
      </c>
      <c r="L1997" t="s">
        <v>39</v>
      </c>
      <c r="N1997">
        <f t="shared" si="31"/>
        <v>0</v>
      </c>
    </row>
    <row r="1998" spans="1:14" x14ac:dyDescent="0.3">
      <c r="A1998">
        <v>1997</v>
      </c>
      <c r="B1998" t="s">
        <v>5571</v>
      </c>
      <c r="C1998" t="s">
        <v>770</v>
      </c>
      <c r="D1998" t="s">
        <v>51</v>
      </c>
      <c r="E1998" t="s">
        <v>16</v>
      </c>
      <c r="F1998">
        <v>60</v>
      </c>
      <c r="G1998" t="s">
        <v>5572</v>
      </c>
      <c r="H1998" t="s">
        <v>1457</v>
      </c>
      <c r="I1998" t="s">
        <v>187</v>
      </c>
      <c r="J1998" s="1">
        <v>44389</v>
      </c>
      <c r="K1998">
        <v>23</v>
      </c>
      <c r="L1998" t="s">
        <v>39</v>
      </c>
      <c r="N1998">
        <f t="shared" si="31"/>
        <v>0</v>
      </c>
    </row>
    <row r="1999" spans="1:14" x14ac:dyDescent="0.3">
      <c r="A1999">
        <v>1998</v>
      </c>
      <c r="B1999" t="s">
        <v>5573</v>
      </c>
      <c r="C1999" t="s">
        <v>2998</v>
      </c>
      <c r="D1999" t="s">
        <v>51</v>
      </c>
      <c r="E1999" t="s">
        <v>16</v>
      </c>
      <c r="F1999">
        <v>60</v>
      </c>
      <c r="G1999" t="s">
        <v>5574</v>
      </c>
      <c r="H1999" t="s">
        <v>2243</v>
      </c>
      <c r="I1999" t="s">
        <v>32</v>
      </c>
      <c r="J1999" s="1">
        <v>44019</v>
      </c>
      <c r="K1999">
        <v>12</v>
      </c>
      <c r="L1999" t="s">
        <v>20</v>
      </c>
      <c r="N1999">
        <f t="shared" si="31"/>
        <v>0</v>
      </c>
    </row>
    <row r="2000" spans="1:14" x14ac:dyDescent="0.3">
      <c r="A2000">
        <v>1999</v>
      </c>
      <c r="B2000" t="s">
        <v>4703</v>
      </c>
      <c r="C2000" t="s">
        <v>5575</v>
      </c>
      <c r="D2000" t="s">
        <v>28</v>
      </c>
      <c r="E2000" t="s">
        <v>29</v>
      </c>
      <c r="F2000">
        <v>60</v>
      </c>
      <c r="G2000" t="s">
        <v>5576</v>
      </c>
      <c r="H2000" t="s">
        <v>315</v>
      </c>
      <c r="I2000" t="s">
        <v>32</v>
      </c>
      <c r="J2000" s="1">
        <v>44526</v>
      </c>
      <c r="K2000">
        <v>94</v>
      </c>
      <c r="L2000" t="s">
        <v>33</v>
      </c>
      <c r="N2000">
        <f t="shared" si="31"/>
        <v>0</v>
      </c>
    </row>
    <row r="2001" spans="1:14" x14ac:dyDescent="0.3">
      <c r="A2001">
        <v>2000</v>
      </c>
      <c r="B2001" t="s">
        <v>5577</v>
      </c>
      <c r="C2001" t="s">
        <v>121</v>
      </c>
      <c r="D2001" t="s">
        <v>15</v>
      </c>
      <c r="E2001" t="s">
        <v>16</v>
      </c>
      <c r="F2001">
        <v>90</v>
      </c>
      <c r="G2001" t="s">
        <v>5578</v>
      </c>
      <c r="H2001" t="s">
        <v>868</v>
      </c>
      <c r="I2001" t="s">
        <v>32</v>
      </c>
      <c r="J2001" s="1">
        <v>44531</v>
      </c>
      <c r="K2001">
        <v>74</v>
      </c>
      <c r="L2001" t="s">
        <v>64</v>
      </c>
      <c r="N2001">
        <f t="shared" si="31"/>
        <v>0</v>
      </c>
    </row>
    <row r="2002" spans="1:14" x14ac:dyDescent="0.3">
      <c r="A2002">
        <v>2001</v>
      </c>
      <c r="B2002" t="s">
        <v>1200</v>
      </c>
      <c r="C2002" t="s">
        <v>5579</v>
      </c>
      <c r="D2002" t="s">
        <v>117</v>
      </c>
      <c r="E2002" t="s">
        <v>29</v>
      </c>
      <c r="F2002">
        <v>60</v>
      </c>
      <c r="G2002" t="s">
        <v>5580</v>
      </c>
      <c r="H2002" t="s">
        <v>5581</v>
      </c>
      <c r="I2002" t="s">
        <v>187</v>
      </c>
      <c r="J2002" s="1">
        <v>44383</v>
      </c>
      <c r="K2002">
        <v>2</v>
      </c>
      <c r="L2002" t="s">
        <v>20</v>
      </c>
      <c r="N2002">
        <f t="shared" si="31"/>
        <v>0</v>
      </c>
    </row>
    <row r="2003" spans="1:14" x14ac:dyDescent="0.3">
      <c r="A2003">
        <v>2002</v>
      </c>
      <c r="B2003" t="s">
        <v>5582</v>
      </c>
      <c r="C2003" t="s">
        <v>5583</v>
      </c>
      <c r="D2003" t="s">
        <v>51</v>
      </c>
      <c r="E2003" t="s">
        <v>16</v>
      </c>
      <c r="F2003">
        <v>90</v>
      </c>
      <c r="G2003" t="s">
        <v>5584</v>
      </c>
      <c r="H2003" t="s">
        <v>2436</v>
      </c>
      <c r="I2003" t="s">
        <v>294</v>
      </c>
      <c r="J2003" s="1">
        <v>44844</v>
      </c>
      <c r="K2003">
        <v>60</v>
      </c>
      <c r="L2003" t="s">
        <v>20</v>
      </c>
      <c r="N2003">
        <f t="shared" si="31"/>
        <v>0</v>
      </c>
    </row>
    <row r="2004" spans="1:14" x14ac:dyDescent="0.3">
      <c r="A2004">
        <v>2003</v>
      </c>
      <c r="B2004" t="s">
        <v>5585</v>
      </c>
      <c r="C2004" t="s">
        <v>5586</v>
      </c>
      <c r="D2004" t="s">
        <v>51</v>
      </c>
      <c r="E2004" t="s">
        <v>16</v>
      </c>
      <c r="F2004">
        <v>60</v>
      </c>
      <c r="G2004" t="s">
        <v>5587</v>
      </c>
      <c r="H2004" t="s">
        <v>4631</v>
      </c>
      <c r="I2004" t="s">
        <v>187</v>
      </c>
      <c r="J2004" s="1">
        <v>43857</v>
      </c>
      <c r="K2004">
        <v>22</v>
      </c>
      <c r="L2004" t="s">
        <v>70</v>
      </c>
      <c r="N2004">
        <f t="shared" si="31"/>
        <v>0</v>
      </c>
    </row>
    <row r="2005" spans="1:14" x14ac:dyDescent="0.3">
      <c r="A2005">
        <v>2004</v>
      </c>
      <c r="B2005" t="s">
        <v>5588</v>
      </c>
      <c r="C2005" t="s">
        <v>1717</v>
      </c>
      <c r="D2005" t="s">
        <v>51</v>
      </c>
      <c r="E2005" t="s">
        <v>16</v>
      </c>
      <c r="F2005">
        <v>60</v>
      </c>
      <c r="G2005" t="s">
        <v>5589</v>
      </c>
      <c r="H2005" t="s">
        <v>5473</v>
      </c>
      <c r="I2005" t="s">
        <v>240</v>
      </c>
      <c r="J2005" s="1">
        <v>44672</v>
      </c>
      <c r="K2005">
        <v>43</v>
      </c>
      <c r="L2005" t="s">
        <v>80</v>
      </c>
      <c r="N2005">
        <f t="shared" si="31"/>
        <v>0</v>
      </c>
    </row>
    <row r="2006" spans="1:14" x14ac:dyDescent="0.3">
      <c r="A2006">
        <v>2005</v>
      </c>
      <c r="B2006" t="s">
        <v>2098</v>
      </c>
      <c r="C2006" t="s">
        <v>5590</v>
      </c>
      <c r="D2006" t="s">
        <v>28</v>
      </c>
      <c r="E2006" t="s">
        <v>29</v>
      </c>
      <c r="F2006">
        <v>90</v>
      </c>
      <c r="G2006" t="s">
        <v>5591</v>
      </c>
      <c r="H2006" t="s">
        <v>487</v>
      </c>
      <c r="I2006" t="s">
        <v>32</v>
      </c>
      <c r="J2006" s="1">
        <v>44328</v>
      </c>
      <c r="K2006">
        <v>78</v>
      </c>
      <c r="L2006" t="s">
        <v>45</v>
      </c>
      <c r="N2006">
        <f t="shared" si="31"/>
        <v>0</v>
      </c>
    </row>
    <row r="2007" spans="1:14" x14ac:dyDescent="0.3">
      <c r="A2007">
        <v>2006</v>
      </c>
      <c r="B2007" t="s">
        <v>5592</v>
      </c>
      <c r="C2007" t="s">
        <v>2019</v>
      </c>
      <c r="D2007" t="s">
        <v>15</v>
      </c>
      <c r="E2007" t="s">
        <v>16</v>
      </c>
      <c r="F2007">
        <v>60</v>
      </c>
      <c r="G2007" t="s">
        <v>5593</v>
      </c>
      <c r="H2007" t="s">
        <v>2008</v>
      </c>
      <c r="I2007" t="s">
        <v>129</v>
      </c>
      <c r="J2007" s="1">
        <v>44912</v>
      </c>
      <c r="K2007">
        <v>84</v>
      </c>
      <c r="L2007" t="s">
        <v>39</v>
      </c>
      <c r="N2007">
        <f t="shared" si="31"/>
        <v>0</v>
      </c>
    </row>
    <row r="2008" spans="1:14" x14ac:dyDescent="0.3">
      <c r="A2008">
        <v>2007</v>
      </c>
      <c r="B2008" t="s">
        <v>5594</v>
      </c>
      <c r="C2008" t="s">
        <v>744</v>
      </c>
      <c r="D2008" t="s">
        <v>51</v>
      </c>
      <c r="E2008" t="s">
        <v>16</v>
      </c>
      <c r="F2008">
        <v>90</v>
      </c>
      <c r="G2008" t="s">
        <v>5595</v>
      </c>
      <c r="H2008" t="s">
        <v>5596</v>
      </c>
      <c r="I2008" t="s">
        <v>32</v>
      </c>
      <c r="J2008" s="1">
        <v>44457</v>
      </c>
      <c r="K2008">
        <v>17</v>
      </c>
      <c r="L2008" t="s">
        <v>101</v>
      </c>
      <c r="N2008">
        <f t="shared" si="31"/>
        <v>0</v>
      </c>
    </row>
    <row r="2009" spans="1:14" x14ac:dyDescent="0.3">
      <c r="A2009">
        <v>2008</v>
      </c>
      <c r="B2009" t="s">
        <v>3867</v>
      </c>
      <c r="C2009" t="s">
        <v>5438</v>
      </c>
      <c r="D2009" t="s">
        <v>28</v>
      </c>
      <c r="E2009" t="s">
        <v>29</v>
      </c>
      <c r="F2009">
        <v>30</v>
      </c>
      <c r="G2009" t="s">
        <v>5597</v>
      </c>
      <c r="H2009" t="s">
        <v>1434</v>
      </c>
      <c r="I2009" t="s">
        <v>1435</v>
      </c>
      <c r="J2009" s="1">
        <v>44464</v>
      </c>
      <c r="K2009">
        <v>62</v>
      </c>
      <c r="L2009" t="s">
        <v>54</v>
      </c>
      <c r="N2009">
        <f t="shared" si="31"/>
        <v>0</v>
      </c>
    </row>
    <row r="2010" spans="1:14" x14ac:dyDescent="0.3">
      <c r="A2010">
        <v>2009</v>
      </c>
      <c r="B2010" t="s">
        <v>800</v>
      </c>
      <c r="C2010" t="s">
        <v>5598</v>
      </c>
      <c r="D2010" t="s">
        <v>28</v>
      </c>
      <c r="E2010" t="s">
        <v>29</v>
      </c>
      <c r="F2010">
        <v>60</v>
      </c>
      <c r="G2010" t="s">
        <v>5599</v>
      </c>
      <c r="H2010" t="s">
        <v>1876</v>
      </c>
      <c r="I2010" t="s">
        <v>32</v>
      </c>
      <c r="J2010" s="1">
        <v>44152</v>
      </c>
      <c r="K2010">
        <v>21</v>
      </c>
      <c r="L2010" t="s">
        <v>20</v>
      </c>
      <c r="N2010">
        <f t="shared" si="31"/>
        <v>0</v>
      </c>
    </row>
    <row r="2011" spans="1:14" x14ac:dyDescent="0.3">
      <c r="A2011">
        <v>2010</v>
      </c>
      <c r="B2011" t="s">
        <v>4092</v>
      </c>
      <c r="C2011" t="s">
        <v>3021</v>
      </c>
      <c r="D2011" t="s">
        <v>28</v>
      </c>
      <c r="E2011" t="s">
        <v>29</v>
      </c>
      <c r="F2011">
        <v>90</v>
      </c>
      <c r="G2011" t="s">
        <v>5600</v>
      </c>
      <c r="H2011" t="s">
        <v>2447</v>
      </c>
      <c r="I2011" t="s">
        <v>1869</v>
      </c>
      <c r="J2011" s="1">
        <v>44549</v>
      </c>
      <c r="K2011">
        <v>29</v>
      </c>
      <c r="L2011" t="s">
        <v>20</v>
      </c>
      <c r="N2011">
        <f t="shared" si="31"/>
        <v>0</v>
      </c>
    </row>
    <row r="2012" spans="1:14" x14ac:dyDescent="0.3">
      <c r="A2012">
        <v>2011</v>
      </c>
      <c r="B2012" t="s">
        <v>5601</v>
      </c>
      <c r="C2012" t="s">
        <v>1159</v>
      </c>
      <c r="D2012" t="s">
        <v>28</v>
      </c>
      <c r="E2012" t="s">
        <v>29</v>
      </c>
      <c r="F2012">
        <v>30</v>
      </c>
      <c r="G2012" t="s">
        <v>5602</v>
      </c>
      <c r="H2012" t="s">
        <v>5603</v>
      </c>
      <c r="I2012" t="s">
        <v>32</v>
      </c>
      <c r="J2012" s="1">
        <v>44698</v>
      </c>
      <c r="K2012">
        <v>40</v>
      </c>
      <c r="L2012" t="s">
        <v>20</v>
      </c>
      <c r="N2012">
        <f t="shared" si="31"/>
        <v>0</v>
      </c>
    </row>
    <row r="2013" spans="1:14" x14ac:dyDescent="0.3">
      <c r="A2013">
        <v>2012</v>
      </c>
      <c r="B2013" t="s">
        <v>5604</v>
      </c>
      <c r="C2013" t="s">
        <v>106</v>
      </c>
      <c r="D2013" t="s">
        <v>28</v>
      </c>
      <c r="E2013" t="s">
        <v>29</v>
      </c>
      <c r="F2013">
        <v>60</v>
      </c>
      <c r="G2013" t="s">
        <v>5605</v>
      </c>
      <c r="H2013" t="s">
        <v>4413</v>
      </c>
      <c r="I2013" t="s">
        <v>32</v>
      </c>
      <c r="J2013" s="1">
        <v>44799</v>
      </c>
      <c r="K2013">
        <v>75</v>
      </c>
      <c r="L2013" t="s">
        <v>101</v>
      </c>
      <c r="N2013">
        <f t="shared" si="31"/>
        <v>0</v>
      </c>
    </row>
    <row r="2014" spans="1:14" x14ac:dyDescent="0.3">
      <c r="A2014">
        <v>2013</v>
      </c>
      <c r="B2014" t="s">
        <v>511</v>
      </c>
      <c r="C2014" t="s">
        <v>489</v>
      </c>
      <c r="D2014" t="s">
        <v>51</v>
      </c>
      <c r="E2014" t="s">
        <v>16</v>
      </c>
      <c r="F2014">
        <v>30</v>
      </c>
      <c r="G2014" t="s">
        <v>5606</v>
      </c>
      <c r="H2014" t="s">
        <v>3659</v>
      </c>
      <c r="I2014" t="s">
        <v>3660</v>
      </c>
      <c r="J2014" s="1">
        <v>44781</v>
      </c>
      <c r="K2014">
        <v>51</v>
      </c>
      <c r="L2014" t="s">
        <v>70</v>
      </c>
      <c r="N2014">
        <f t="shared" si="31"/>
        <v>0</v>
      </c>
    </row>
    <row r="2015" spans="1:14" x14ac:dyDescent="0.3">
      <c r="A2015">
        <v>2014</v>
      </c>
      <c r="B2015" t="s">
        <v>125</v>
      </c>
      <c r="C2015" t="s">
        <v>4722</v>
      </c>
      <c r="D2015" t="s">
        <v>15</v>
      </c>
      <c r="E2015" t="s">
        <v>16</v>
      </c>
      <c r="F2015">
        <v>30</v>
      </c>
      <c r="G2015" t="s">
        <v>5606</v>
      </c>
      <c r="H2015" t="s">
        <v>938</v>
      </c>
      <c r="I2015" t="s">
        <v>25</v>
      </c>
      <c r="J2015" s="1">
        <v>44462</v>
      </c>
      <c r="K2015">
        <v>57</v>
      </c>
      <c r="L2015" t="s">
        <v>39</v>
      </c>
      <c r="N2015">
        <f t="shared" si="31"/>
        <v>0</v>
      </c>
    </row>
    <row r="2016" spans="1:14" x14ac:dyDescent="0.3">
      <c r="A2016">
        <v>2015</v>
      </c>
      <c r="B2016" t="s">
        <v>1773</v>
      </c>
      <c r="C2016" t="s">
        <v>2521</v>
      </c>
      <c r="D2016" t="s">
        <v>28</v>
      </c>
      <c r="E2016" t="s">
        <v>29</v>
      </c>
      <c r="F2016">
        <v>60</v>
      </c>
      <c r="G2016" t="s">
        <v>5606</v>
      </c>
      <c r="H2016" t="s">
        <v>2599</v>
      </c>
      <c r="I2016" t="s">
        <v>25</v>
      </c>
      <c r="J2016" s="1">
        <v>43991</v>
      </c>
      <c r="K2016">
        <v>62</v>
      </c>
      <c r="L2016" t="s">
        <v>33</v>
      </c>
      <c r="N2016">
        <f t="shared" si="31"/>
        <v>0</v>
      </c>
    </row>
    <row r="2017" spans="1:14" x14ac:dyDescent="0.3">
      <c r="A2017">
        <v>2016</v>
      </c>
      <c r="B2017" t="s">
        <v>5607</v>
      </c>
      <c r="C2017" t="s">
        <v>430</v>
      </c>
      <c r="D2017" t="s">
        <v>51</v>
      </c>
      <c r="E2017" t="s">
        <v>16</v>
      </c>
      <c r="F2017">
        <v>90</v>
      </c>
      <c r="G2017" t="s">
        <v>5608</v>
      </c>
      <c r="H2017" t="s">
        <v>5609</v>
      </c>
      <c r="I2017" t="s">
        <v>19</v>
      </c>
      <c r="J2017" s="1">
        <v>44855</v>
      </c>
      <c r="K2017">
        <v>45</v>
      </c>
      <c r="L2017" t="s">
        <v>20</v>
      </c>
      <c r="N2017">
        <f t="shared" si="31"/>
        <v>0</v>
      </c>
    </row>
    <row r="2018" spans="1:14" x14ac:dyDescent="0.3">
      <c r="A2018">
        <v>2017</v>
      </c>
      <c r="B2018" t="s">
        <v>188</v>
      </c>
      <c r="C2018" t="s">
        <v>1024</v>
      </c>
      <c r="D2018" t="s">
        <v>28</v>
      </c>
      <c r="E2018" t="s">
        <v>29</v>
      </c>
      <c r="F2018">
        <v>30</v>
      </c>
      <c r="G2018" t="s">
        <v>5610</v>
      </c>
      <c r="H2018" t="s">
        <v>5611</v>
      </c>
      <c r="I2018" t="s">
        <v>32</v>
      </c>
      <c r="J2018" s="1">
        <v>44658</v>
      </c>
      <c r="K2018">
        <v>84</v>
      </c>
      <c r="L2018" t="s">
        <v>159</v>
      </c>
      <c r="N2018">
        <f t="shared" si="31"/>
        <v>0</v>
      </c>
    </row>
    <row r="2019" spans="1:14" x14ac:dyDescent="0.3">
      <c r="A2019">
        <v>2018</v>
      </c>
      <c r="B2019" t="s">
        <v>5612</v>
      </c>
      <c r="C2019" t="s">
        <v>1517</v>
      </c>
      <c r="D2019" t="s">
        <v>15</v>
      </c>
      <c r="E2019" t="s">
        <v>16</v>
      </c>
      <c r="F2019">
        <v>90</v>
      </c>
      <c r="G2019" t="s">
        <v>5613</v>
      </c>
      <c r="H2019" t="s">
        <v>2848</v>
      </c>
      <c r="I2019" t="s">
        <v>129</v>
      </c>
      <c r="J2019" s="1">
        <v>44564</v>
      </c>
      <c r="K2019">
        <v>72</v>
      </c>
      <c r="L2019" t="s">
        <v>54</v>
      </c>
      <c r="N2019">
        <f t="shared" si="31"/>
        <v>0</v>
      </c>
    </row>
    <row r="2020" spans="1:14" x14ac:dyDescent="0.3">
      <c r="A2020">
        <v>2019</v>
      </c>
      <c r="B2020" t="s">
        <v>5614</v>
      </c>
      <c r="C2020" t="s">
        <v>2028</v>
      </c>
      <c r="D2020" t="s">
        <v>28</v>
      </c>
      <c r="E2020" t="s">
        <v>29</v>
      </c>
      <c r="F2020">
        <v>60</v>
      </c>
      <c r="G2020" t="s">
        <v>5615</v>
      </c>
      <c r="H2020" t="s">
        <v>993</v>
      </c>
      <c r="I2020" t="s">
        <v>32</v>
      </c>
      <c r="J2020" s="1">
        <v>43863</v>
      </c>
      <c r="K2020">
        <v>17</v>
      </c>
      <c r="L2020" t="s">
        <v>80</v>
      </c>
      <c r="N2020">
        <f t="shared" si="31"/>
        <v>0</v>
      </c>
    </row>
    <row r="2021" spans="1:14" x14ac:dyDescent="0.3">
      <c r="A2021">
        <v>2020</v>
      </c>
      <c r="B2021" t="s">
        <v>4018</v>
      </c>
      <c r="C2021" t="s">
        <v>1727</v>
      </c>
      <c r="D2021" t="s">
        <v>28</v>
      </c>
      <c r="E2021" t="s">
        <v>29</v>
      </c>
      <c r="F2021">
        <v>90</v>
      </c>
      <c r="G2021" t="s">
        <v>5616</v>
      </c>
      <c r="H2021" t="s">
        <v>4699</v>
      </c>
      <c r="I2021" t="s">
        <v>32</v>
      </c>
      <c r="J2021" s="1">
        <v>44919</v>
      </c>
      <c r="K2021">
        <v>97</v>
      </c>
      <c r="L2021" t="s">
        <v>20</v>
      </c>
      <c r="N2021">
        <f t="shared" si="31"/>
        <v>0</v>
      </c>
    </row>
    <row r="2022" spans="1:14" x14ac:dyDescent="0.3">
      <c r="A2022">
        <v>2021</v>
      </c>
      <c r="B2022" t="s">
        <v>5617</v>
      </c>
      <c r="C2022" t="s">
        <v>1662</v>
      </c>
      <c r="D2022" t="s">
        <v>51</v>
      </c>
      <c r="E2022" t="s">
        <v>16</v>
      </c>
      <c r="F2022">
        <v>30</v>
      </c>
      <c r="G2022" t="s">
        <v>5618</v>
      </c>
      <c r="H2022" t="s">
        <v>5619</v>
      </c>
      <c r="I2022" t="s">
        <v>32</v>
      </c>
      <c r="J2022" s="1">
        <v>44388</v>
      </c>
      <c r="K2022">
        <v>22</v>
      </c>
      <c r="L2022" t="s">
        <v>159</v>
      </c>
      <c r="N2022">
        <f t="shared" si="31"/>
        <v>0</v>
      </c>
    </row>
    <row r="2023" spans="1:14" x14ac:dyDescent="0.3">
      <c r="A2023">
        <v>2022</v>
      </c>
      <c r="B2023" t="s">
        <v>1405</v>
      </c>
      <c r="C2023" t="s">
        <v>4242</v>
      </c>
      <c r="D2023" t="s">
        <v>28</v>
      </c>
      <c r="E2023" t="s">
        <v>29</v>
      </c>
      <c r="F2023">
        <v>30</v>
      </c>
      <c r="G2023" t="s">
        <v>5620</v>
      </c>
      <c r="H2023" t="s">
        <v>652</v>
      </c>
      <c r="I2023" t="s">
        <v>32</v>
      </c>
      <c r="J2023" s="1">
        <v>44407</v>
      </c>
      <c r="K2023">
        <v>16</v>
      </c>
      <c r="L2023" t="s">
        <v>101</v>
      </c>
      <c r="N2023">
        <f t="shared" si="31"/>
        <v>0</v>
      </c>
    </row>
    <row r="2024" spans="1:14" x14ac:dyDescent="0.3">
      <c r="A2024">
        <v>2023</v>
      </c>
      <c r="B2024" t="s">
        <v>5621</v>
      </c>
      <c r="C2024" t="s">
        <v>2963</v>
      </c>
      <c r="D2024" t="s">
        <v>51</v>
      </c>
      <c r="E2024" t="s">
        <v>16</v>
      </c>
      <c r="F2024">
        <v>30</v>
      </c>
      <c r="G2024" t="s">
        <v>5622</v>
      </c>
      <c r="H2024" t="s">
        <v>2186</v>
      </c>
      <c r="I2024" t="s">
        <v>187</v>
      </c>
      <c r="J2024" s="1">
        <v>44078</v>
      </c>
      <c r="K2024">
        <v>7</v>
      </c>
      <c r="L2024" t="s">
        <v>54</v>
      </c>
      <c r="N2024">
        <f t="shared" si="31"/>
        <v>0</v>
      </c>
    </row>
    <row r="2025" spans="1:14" x14ac:dyDescent="0.3">
      <c r="A2025">
        <v>2024</v>
      </c>
      <c r="B2025" t="s">
        <v>5623</v>
      </c>
      <c r="C2025" t="s">
        <v>5624</v>
      </c>
      <c r="D2025" t="s">
        <v>28</v>
      </c>
      <c r="E2025" t="s">
        <v>29</v>
      </c>
      <c r="F2025">
        <v>30</v>
      </c>
      <c r="G2025" t="s">
        <v>5625</v>
      </c>
      <c r="H2025" t="s">
        <v>1996</v>
      </c>
      <c r="I2025" t="s">
        <v>208</v>
      </c>
      <c r="J2025" s="1">
        <v>44273</v>
      </c>
      <c r="K2025">
        <v>74</v>
      </c>
      <c r="L2025" t="s">
        <v>33</v>
      </c>
      <c r="N2025">
        <f t="shared" si="31"/>
        <v>0</v>
      </c>
    </row>
    <row r="2026" spans="1:14" x14ac:dyDescent="0.3">
      <c r="A2026">
        <v>2025</v>
      </c>
      <c r="B2026" t="s">
        <v>5585</v>
      </c>
      <c r="C2026" t="s">
        <v>5626</v>
      </c>
      <c r="D2026" t="s">
        <v>41</v>
      </c>
      <c r="E2026" t="s">
        <v>16</v>
      </c>
      <c r="F2026">
        <v>30</v>
      </c>
      <c r="G2026" t="s">
        <v>5627</v>
      </c>
      <c r="H2026" t="s">
        <v>5628</v>
      </c>
      <c r="I2026" t="s">
        <v>32</v>
      </c>
      <c r="J2026" s="1">
        <v>44171</v>
      </c>
      <c r="K2026">
        <v>33</v>
      </c>
      <c r="L2026" t="s">
        <v>54</v>
      </c>
      <c r="N2026">
        <f t="shared" si="31"/>
        <v>0</v>
      </c>
    </row>
    <row r="2027" spans="1:14" x14ac:dyDescent="0.3">
      <c r="A2027">
        <v>2026</v>
      </c>
      <c r="B2027" t="s">
        <v>5629</v>
      </c>
      <c r="C2027" t="s">
        <v>3884</v>
      </c>
      <c r="D2027" t="s">
        <v>15</v>
      </c>
      <c r="E2027" t="s">
        <v>16</v>
      </c>
      <c r="F2027">
        <v>90</v>
      </c>
      <c r="G2027" t="s">
        <v>5630</v>
      </c>
      <c r="H2027" t="s">
        <v>5631</v>
      </c>
      <c r="I2027" t="s">
        <v>129</v>
      </c>
      <c r="J2027" s="1">
        <v>44219</v>
      </c>
      <c r="K2027">
        <v>83</v>
      </c>
      <c r="L2027" t="s">
        <v>20</v>
      </c>
      <c r="N2027">
        <f t="shared" si="31"/>
        <v>0</v>
      </c>
    </row>
    <row r="2028" spans="1:14" x14ac:dyDescent="0.3">
      <c r="A2028">
        <v>2027</v>
      </c>
      <c r="B2028" t="s">
        <v>5632</v>
      </c>
      <c r="C2028" t="s">
        <v>3210</v>
      </c>
      <c r="D2028" t="s">
        <v>15</v>
      </c>
      <c r="E2028" t="s">
        <v>16</v>
      </c>
      <c r="F2028">
        <v>60</v>
      </c>
      <c r="G2028" t="s">
        <v>5633</v>
      </c>
      <c r="H2028" t="s">
        <v>5634</v>
      </c>
      <c r="I2028" t="s">
        <v>32</v>
      </c>
      <c r="J2028" s="1">
        <v>43860</v>
      </c>
      <c r="K2028">
        <v>41</v>
      </c>
      <c r="L2028" t="s">
        <v>20</v>
      </c>
      <c r="N2028">
        <f t="shared" si="31"/>
        <v>0</v>
      </c>
    </row>
    <row r="2029" spans="1:14" x14ac:dyDescent="0.3">
      <c r="A2029">
        <v>2028</v>
      </c>
      <c r="B2029" t="s">
        <v>5635</v>
      </c>
      <c r="C2029" t="s">
        <v>5067</v>
      </c>
      <c r="D2029" t="s">
        <v>51</v>
      </c>
      <c r="E2029" t="s">
        <v>16</v>
      </c>
      <c r="F2029">
        <v>30</v>
      </c>
      <c r="G2029" t="s">
        <v>5636</v>
      </c>
      <c r="H2029" t="s">
        <v>5637</v>
      </c>
      <c r="I2029" t="s">
        <v>32</v>
      </c>
      <c r="J2029" s="1">
        <v>44764</v>
      </c>
      <c r="K2029">
        <v>2</v>
      </c>
      <c r="L2029" t="s">
        <v>33</v>
      </c>
      <c r="N2029">
        <f t="shared" si="31"/>
        <v>0</v>
      </c>
    </row>
    <row r="2030" spans="1:14" x14ac:dyDescent="0.3">
      <c r="A2030">
        <v>2029</v>
      </c>
      <c r="B2030" t="s">
        <v>3198</v>
      </c>
      <c r="C2030" t="s">
        <v>5638</v>
      </c>
      <c r="D2030" t="s">
        <v>28</v>
      </c>
      <c r="E2030" t="s">
        <v>29</v>
      </c>
      <c r="F2030">
        <v>90</v>
      </c>
      <c r="G2030" t="s">
        <v>5639</v>
      </c>
      <c r="H2030" t="s">
        <v>3790</v>
      </c>
      <c r="I2030" t="s">
        <v>32</v>
      </c>
      <c r="J2030" s="1">
        <v>43988</v>
      </c>
      <c r="K2030">
        <v>50</v>
      </c>
      <c r="L2030" t="s">
        <v>39</v>
      </c>
      <c r="N2030">
        <f t="shared" si="31"/>
        <v>0</v>
      </c>
    </row>
    <row r="2031" spans="1:14" x14ac:dyDescent="0.3">
      <c r="A2031">
        <v>2030</v>
      </c>
      <c r="B2031" t="s">
        <v>4430</v>
      </c>
      <c r="C2031" t="s">
        <v>5568</v>
      </c>
      <c r="D2031" t="s">
        <v>28</v>
      </c>
      <c r="E2031" t="s">
        <v>29</v>
      </c>
      <c r="F2031">
        <v>30</v>
      </c>
      <c r="G2031" t="s">
        <v>5640</v>
      </c>
      <c r="H2031" t="s">
        <v>534</v>
      </c>
      <c r="I2031" t="s">
        <v>32</v>
      </c>
      <c r="J2031" s="1">
        <v>44046</v>
      </c>
      <c r="K2031">
        <v>3</v>
      </c>
      <c r="L2031" t="s">
        <v>101</v>
      </c>
      <c r="N2031">
        <f t="shared" si="31"/>
        <v>0</v>
      </c>
    </row>
    <row r="2032" spans="1:14" x14ac:dyDescent="0.3">
      <c r="A2032">
        <v>2031</v>
      </c>
      <c r="B2032" t="s">
        <v>5641</v>
      </c>
      <c r="C2032" t="s">
        <v>2286</v>
      </c>
      <c r="D2032" t="s">
        <v>51</v>
      </c>
      <c r="E2032" t="s">
        <v>16</v>
      </c>
      <c r="F2032">
        <v>30</v>
      </c>
      <c r="G2032" t="s">
        <v>5642</v>
      </c>
      <c r="H2032" t="s">
        <v>5643</v>
      </c>
      <c r="I2032" t="s">
        <v>886</v>
      </c>
      <c r="J2032" s="1">
        <v>44197</v>
      </c>
      <c r="K2032">
        <v>29</v>
      </c>
      <c r="L2032" t="s">
        <v>20</v>
      </c>
      <c r="N2032">
        <f t="shared" si="31"/>
        <v>0</v>
      </c>
    </row>
    <row r="2033" spans="1:14" x14ac:dyDescent="0.3">
      <c r="A2033">
        <v>2032</v>
      </c>
      <c r="B2033" t="s">
        <v>5644</v>
      </c>
      <c r="C2033" t="s">
        <v>5645</v>
      </c>
      <c r="D2033" t="s">
        <v>28</v>
      </c>
      <c r="E2033" t="s">
        <v>29</v>
      </c>
      <c r="F2033">
        <v>60</v>
      </c>
      <c r="G2033" t="s">
        <v>5646</v>
      </c>
      <c r="H2033" t="s">
        <v>5647</v>
      </c>
      <c r="I2033" t="s">
        <v>38</v>
      </c>
      <c r="J2033" s="1">
        <v>44682</v>
      </c>
      <c r="K2033">
        <v>71</v>
      </c>
      <c r="L2033" t="s">
        <v>33</v>
      </c>
      <c r="N2033">
        <f t="shared" si="31"/>
        <v>0</v>
      </c>
    </row>
    <row r="2034" spans="1:14" x14ac:dyDescent="0.3">
      <c r="A2034">
        <v>2033</v>
      </c>
      <c r="B2034" t="s">
        <v>5648</v>
      </c>
      <c r="C2034" t="s">
        <v>5649</v>
      </c>
      <c r="D2034" t="s">
        <v>41</v>
      </c>
      <c r="E2034" t="s">
        <v>16</v>
      </c>
      <c r="F2034">
        <v>30</v>
      </c>
      <c r="G2034" t="s">
        <v>5650</v>
      </c>
      <c r="H2034" t="s">
        <v>4669</v>
      </c>
      <c r="I2034" t="s">
        <v>187</v>
      </c>
      <c r="J2034" s="1">
        <v>44147</v>
      </c>
      <c r="K2034">
        <v>33</v>
      </c>
      <c r="L2034" t="s">
        <v>39</v>
      </c>
      <c r="N2034">
        <f t="shared" si="31"/>
        <v>0</v>
      </c>
    </row>
    <row r="2035" spans="1:14" x14ac:dyDescent="0.3">
      <c r="A2035">
        <v>2034</v>
      </c>
      <c r="B2035" t="s">
        <v>2051</v>
      </c>
      <c r="C2035" t="s">
        <v>1154</v>
      </c>
      <c r="D2035" t="s">
        <v>28</v>
      </c>
      <c r="E2035" t="s">
        <v>29</v>
      </c>
      <c r="F2035">
        <v>30</v>
      </c>
      <c r="G2035" t="s">
        <v>5651</v>
      </c>
      <c r="H2035" t="s">
        <v>5652</v>
      </c>
      <c r="I2035" t="s">
        <v>32</v>
      </c>
      <c r="J2035" s="1">
        <v>44657</v>
      </c>
      <c r="K2035">
        <v>96</v>
      </c>
      <c r="L2035" t="s">
        <v>45</v>
      </c>
      <c r="N2035">
        <f t="shared" si="31"/>
        <v>0</v>
      </c>
    </row>
    <row r="2036" spans="1:14" x14ac:dyDescent="0.3">
      <c r="A2036">
        <v>2035</v>
      </c>
      <c r="B2036" t="s">
        <v>5018</v>
      </c>
      <c r="C2036" t="s">
        <v>5653</v>
      </c>
      <c r="D2036" t="s">
        <v>15</v>
      </c>
      <c r="E2036" t="s">
        <v>16</v>
      </c>
      <c r="F2036">
        <v>30</v>
      </c>
      <c r="G2036" t="s">
        <v>5654</v>
      </c>
      <c r="H2036" t="s">
        <v>928</v>
      </c>
      <c r="I2036" t="s">
        <v>38</v>
      </c>
      <c r="J2036" s="1">
        <v>44007</v>
      </c>
      <c r="K2036">
        <v>55</v>
      </c>
      <c r="L2036" t="s">
        <v>159</v>
      </c>
      <c r="N2036">
        <f t="shared" si="31"/>
        <v>0</v>
      </c>
    </row>
    <row r="2037" spans="1:14" x14ac:dyDescent="0.3">
      <c r="A2037">
        <v>2036</v>
      </c>
      <c r="B2037" t="s">
        <v>4596</v>
      </c>
      <c r="C2037" t="s">
        <v>5180</v>
      </c>
      <c r="D2037" t="s">
        <v>28</v>
      </c>
      <c r="E2037" t="s">
        <v>29</v>
      </c>
      <c r="F2037">
        <v>90</v>
      </c>
      <c r="G2037" t="s">
        <v>5655</v>
      </c>
      <c r="H2037" t="s">
        <v>2411</v>
      </c>
      <c r="I2037" t="s">
        <v>25</v>
      </c>
      <c r="J2037" s="1">
        <v>43886</v>
      </c>
      <c r="K2037">
        <v>3</v>
      </c>
      <c r="L2037" t="s">
        <v>159</v>
      </c>
      <c r="N2037">
        <f t="shared" si="31"/>
        <v>0</v>
      </c>
    </row>
    <row r="2038" spans="1:14" x14ac:dyDescent="0.3">
      <c r="A2038">
        <v>2037</v>
      </c>
      <c r="B2038" t="s">
        <v>5656</v>
      </c>
      <c r="C2038" t="s">
        <v>1692</v>
      </c>
      <c r="D2038" t="s">
        <v>117</v>
      </c>
      <c r="E2038" t="s">
        <v>16</v>
      </c>
      <c r="F2038">
        <v>90</v>
      </c>
      <c r="G2038" t="s">
        <v>5657</v>
      </c>
      <c r="H2038" t="s">
        <v>474</v>
      </c>
      <c r="I2038" t="s">
        <v>475</v>
      </c>
      <c r="J2038" s="1">
        <v>44030</v>
      </c>
      <c r="K2038">
        <v>22</v>
      </c>
      <c r="L2038" t="s">
        <v>39</v>
      </c>
      <c r="N2038">
        <f t="shared" si="31"/>
        <v>0</v>
      </c>
    </row>
    <row r="2039" spans="1:14" x14ac:dyDescent="0.3">
      <c r="A2039">
        <v>2038</v>
      </c>
      <c r="B2039" t="s">
        <v>5658</v>
      </c>
      <c r="C2039" t="s">
        <v>5659</v>
      </c>
      <c r="D2039" t="s">
        <v>51</v>
      </c>
      <c r="E2039" t="s">
        <v>16</v>
      </c>
      <c r="F2039">
        <v>30</v>
      </c>
      <c r="G2039" t="s">
        <v>5660</v>
      </c>
      <c r="H2039" t="s">
        <v>137</v>
      </c>
      <c r="I2039" t="s">
        <v>32</v>
      </c>
      <c r="J2039" s="1">
        <v>44739</v>
      </c>
      <c r="K2039">
        <v>50</v>
      </c>
      <c r="L2039" t="s">
        <v>54</v>
      </c>
      <c r="N2039">
        <f t="shared" si="31"/>
        <v>0</v>
      </c>
    </row>
    <row r="2040" spans="1:14" x14ac:dyDescent="0.3">
      <c r="A2040">
        <v>2039</v>
      </c>
      <c r="B2040" t="s">
        <v>5444</v>
      </c>
      <c r="C2040" t="s">
        <v>5328</v>
      </c>
      <c r="D2040" t="s">
        <v>51</v>
      </c>
      <c r="E2040" t="s">
        <v>16</v>
      </c>
      <c r="F2040">
        <v>90</v>
      </c>
      <c r="G2040" t="s">
        <v>5661</v>
      </c>
      <c r="H2040" t="s">
        <v>1206</v>
      </c>
      <c r="I2040" t="s">
        <v>294</v>
      </c>
      <c r="J2040" s="1">
        <v>43924</v>
      </c>
      <c r="K2040">
        <v>17</v>
      </c>
      <c r="L2040" t="s">
        <v>159</v>
      </c>
      <c r="N2040">
        <f t="shared" si="31"/>
        <v>0</v>
      </c>
    </row>
    <row r="2041" spans="1:14" x14ac:dyDescent="0.3">
      <c r="A2041">
        <v>2040</v>
      </c>
      <c r="B2041" t="s">
        <v>5662</v>
      </c>
      <c r="C2041" t="s">
        <v>1032</v>
      </c>
      <c r="D2041" t="s">
        <v>28</v>
      </c>
      <c r="E2041" t="s">
        <v>29</v>
      </c>
      <c r="F2041">
        <v>30</v>
      </c>
      <c r="G2041" t="s">
        <v>5663</v>
      </c>
      <c r="H2041" t="s">
        <v>5664</v>
      </c>
      <c r="I2041" t="s">
        <v>187</v>
      </c>
      <c r="J2041" s="1">
        <v>44831</v>
      </c>
      <c r="K2041">
        <v>17</v>
      </c>
      <c r="L2041" t="s">
        <v>54</v>
      </c>
      <c r="N2041">
        <f t="shared" si="31"/>
        <v>0</v>
      </c>
    </row>
    <row r="2042" spans="1:14" x14ac:dyDescent="0.3">
      <c r="A2042">
        <v>2041</v>
      </c>
      <c r="B2042" t="s">
        <v>3103</v>
      </c>
      <c r="C2042" t="s">
        <v>5665</v>
      </c>
      <c r="D2042" t="s">
        <v>51</v>
      </c>
      <c r="E2042" t="s">
        <v>16</v>
      </c>
      <c r="F2042">
        <v>90</v>
      </c>
      <c r="G2042" t="s">
        <v>5666</v>
      </c>
      <c r="H2042" t="s">
        <v>5667</v>
      </c>
      <c r="I2042" t="s">
        <v>32</v>
      </c>
      <c r="J2042" s="1">
        <v>43917</v>
      </c>
      <c r="K2042">
        <v>15</v>
      </c>
      <c r="L2042" t="s">
        <v>54</v>
      </c>
      <c r="N2042">
        <f t="shared" si="31"/>
        <v>0</v>
      </c>
    </row>
    <row r="2043" spans="1:14" x14ac:dyDescent="0.3">
      <c r="A2043">
        <v>2042</v>
      </c>
      <c r="B2043" t="s">
        <v>2617</v>
      </c>
      <c r="C2043" t="s">
        <v>5668</v>
      </c>
      <c r="D2043" t="s">
        <v>28</v>
      </c>
      <c r="E2043" t="s">
        <v>29</v>
      </c>
      <c r="F2043">
        <v>60</v>
      </c>
      <c r="G2043" t="s">
        <v>5669</v>
      </c>
      <c r="H2043" t="s">
        <v>2183</v>
      </c>
      <c r="I2043" t="s">
        <v>124</v>
      </c>
      <c r="J2043" s="1">
        <v>44501</v>
      </c>
      <c r="K2043">
        <v>62</v>
      </c>
      <c r="L2043" t="s">
        <v>80</v>
      </c>
      <c r="N2043">
        <f t="shared" si="31"/>
        <v>0</v>
      </c>
    </row>
    <row r="2044" spans="1:14" x14ac:dyDescent="0.3">
      <c r="A2044">
        <v>2043</v>
      </c>
      <c r="B2044" t="s">
        <v>5670</v>
      </c>
      <c r="C2044" t="s">
        <v>5671</v>
      </c>
      <c r="D2044" t="s">
        <v>28</v>
      </c>
      <c r="E2044" t="s">
        <v>29</v>
      </c>
      <c r="F2044">
        <v>30</v>
      </c>
      <c r="G2044" t="s">
        <v>5672</v>
      </c>
      <c r="H2044" t="s">
        <v>2608</v>
      </c>
      <c r="I2044" t="s">
        <v>38</v>
      </c>
      <c r="J2044" s="1">
        <v>44020</v>
      </c>
      <c r="K2044">
        <v>69</v>
      </c>
      <c r="L2044" t="s">
        <v>70</v>
      </c>
      <c r="N2044">
        <f t="shared" si="31"/>
        <v>0</v>
      </c>
    </row>
    <row r="2045" spans="1:14" x14ac:dyDescent="0.3">
      <c r="A2045">
        <v>2044</v>
      </c>
      <c r="B2045" t="s">
        <v>5673</v>
      </c>
      <c r="C2045" t="s">
        <v>5674</v>
      </c>
      <c r="D2045" t="s">
        <v>51</v>
      </c>
      <c r="E2045" t="s">
        <v>16</v>
      </c>
      <c r="F2045">
        <v>90</v>
      </c>
      <c r="G2045" t="s">
        <v>5675</v>
      </c>
      <c r="H2045" t="s">
        <v>970</v>
      </c>
      <c r="I2045" t="s">
        <v>187</v>
      </c>
      <c r="J2045" s="1">
        <v>44868</v>
      </c>
      <c r="K2045">
        <v>2</v>
      </c>
      <c r="L2045" t="s">
        <v>159</v>
      </c>
      <c r="N2045">
        <f t="shared" si="31"/>
        <v>0</v>
      </c>
    </row>
    <row r="2046" spans="1:14" x14ac:dyDescent="0.3">
      <c r="A2046">
        <v>2045</v>
      </c>
      <c r="B2046" t="s">
        <v>5676</v>
      </c>
      <c r="C2046" t="s">
        <v>5677</v>
      </c>
      <c r="D2046" t="s">
        <v>51</v>
      </c>
      <c r="E2046" t="s">
        <v>16</v>
      </c>
      <c r="F2046">
        <v>60</v>
      </c>
      <c r="G2046" t="s">
        <v>5678</v>
      </c>
      <c r="H2046" t="s">
        <v>2305</v>
      </c>
      <c r="I2046" t="s">
        <v>25</v>
      </c>
      <c r="J2046" s="1">
        <v>44410</v>
      </c>
      <c r="K2046">
        <v>91</v>
      </c>
      <c r="L2046" t="s">
        <v>80</v>
      </c>
      <c r="N2046">
        <f t="shared" si="31"/>
        <v>0</v>
      </c>
    </row>
    <row r="2047" spans="1:14" x14ac:dyDescent="0.3">
      <c r="A2047">
        <v>2046</v>
      </c>
      <c r="B2047" t="s">
        <v>5676</v>
      </c>
      <c r="C2047" t="s">
        <v>5677</v>
      </c>
      <c r="D2047" t="s">
        <v>51</v>
      </c>
      <c r="E2047" t="s">
        <v>16</v>
      </c>
      <c r="F2047">
        <v>60</v>
      </c>
      <c r="G2047" t="s">
        <v>5678</v>
      </c>
      <c r="H2047" t="s">
        <v>2305</v>
      </c>
      <c r="I2047" t="s">
        <v>25</v>
      </c>
      <c r="J2047" s="1">
        <v>44410</v>
      </c>
      <c r="K2047">
        <v>91</v>
      </c>
      <c r="L2047" t="s">
        <v>80</v>
      </c>
      <c r="N2047">
        <f t="shared" si="31"/>
        <v>0</v>
      </c>
    </row>
    <row r="2048" spans="1:14" x14ac:dyDescent="0.3">
      <c r="A2048">
        <v>2047</v>
      </c>
      <c r="B2048" t="s">
        <v>155</v>
      </c>
      <c r="C2048" t="s">
        <v>3338</v>
      </c>
      <c r="D2048" t="s">
        <v>28</v>
      </c>
      <c r="E2048" t="s">
        <v>29</v>
      </c>
      <c r="F2048">
        <v>90</v>
      </c>
      <c r="G2048" t="s">
        <v>5679</v>
      </c>
      <c r="H2048" t="s">
        <v>957</v>
      </c>
      <c r="I2048" t="s">
        <v>95</v>
      </c>
      <c r="J2048" s="1">
        <v>44249</v>
      </c>
      <c r="K2048">
        <v>53</v>
      </c>
      <c r="L2048" t="s">
        <v>39</v>
      </c>
      <c r="N2048">
        <f t="shared" si="31"/>
        <v>0</v>
      </c>
    </row>
    <row r="2049" spans="1:14" x14ac:dyDescent="0.3">
      <c r="A2049">
        <v>2048</v>
      </c>
      <c r="B2049" t="s">
        <v>5680</v>
      </c>
      <c r="C2049" t="s">
        <v>921</v>
      </c>
      <c r="D2049" t="s">
        <v>621</v>
      </c>
      <c r="E2049" t="s">
        <v>29</v>
      </c>
      <c r="F2049">
        <v>30</v>
      </c>
      <c r="G2049" t="s">
        <v>5681</v>
      </c>
      <c r="H2049" t="s">
        <v>5682</v>
      </c>
      <c r="I2049" t="s">
        <v>173</v>
      </c>
      <c r="J2049" s="1">
        <v>43994</v>
      </c>
      <c r="K2049">
        <v>42</v>
      </c>
      <c r="L2049" t="s">
        <v>33</v>
      </c>
      <c r="N2049">
        <f t="shared" si="31"/>
        <v>0</v>
      </c>
    </row>
    <row r="2050" spans="1:14" x14ac:dyDescent="0.3">
      <c r="A2050" s="2">
        <v>2049</v>
      </c>
      <c r="B2050" s="2"/>
      <c r="C2050" s="2" t="s">
        <v>304</v>
      </c>
      <c r="D2050" s="2" t="s">
        <v>28</v>
      </c>
      <c r="E2050" s="2" t="s">
        <v>29</v>
      </c>
      <c r="F2050" s="2">
        <v>30</v>
      </c>
      <c r="G2050" s="2" t="s">
        <v>5683</v>
      </c>
      <c r="H2050" s="2" t="s">
        <v>2975</v>
      </c>
      <c r="I2050" s="2" t="s">
        <v>146</v>
      </c>
      <c r="J2050" s="3">
        <v>43996</v>
      </c>
      <c r="K2050" s="2">
        <v>14</v>
      </c>
      <c r="L2050" s="2" t="s">
        <v>64</v>
      </c>
      <c r="M2050" s="2"/>
      <c r="N2050" s="2">
        <f t="shared" ref="N2050:N2113" si="32">COUNTBLANK(A2050:L2050)</f>
        <v>1</v>
      </c>
    </row>
    <row r="2051" spans="1:14" x14ac:dyDescent="0.3">
      <c r="A2051">
        <v>2050</v>
      </c>
      <c r="B2051" t="s">
        <v>5684</v>
      </c>
      <c r="C2051" t="s">
        <v>4469</v>
      </c>
      <c r="D2051" t="s">
        <v>41</v>
      </c>
      <c r="E2051" t="s">
        <v>16</v>
      </c>
      <c r="F2051">
        <v>60</v>
      </c>
      <c r="G2051" t="s">
        <v>5685</v>
      </c>
      <c r="H2051" t="s">
        <v>5686</v>
      </c>
      <c r="I2051" t="s">
        <v>32</v>
      </c>
      <c r="J2051" s="1">
        <v>44113</v>
      </c>
      <c r="K2051">
        <v>6</v>
      </c>
      <c r="L2051" t="s">
        <v>159</v>
      </c>
      <c r="N2051">
        <f t="shared" si="32"/>
        <v>0</v>
      </c>
    </row>
    <row r="2052" spans="1:14" x14ac:dyDescent="0.3">
      <c r="A2052">
        <v>2051</v>
      </c>
      <c r="B2052" t="s">
        <v>5687</v>
      </c>
      <c r="C2052" t="s">
        <v>1840</v>
      </c>
      <c r="D2052" t="s">
        <v>51</v>
      </c>
      <c r="E2052" t="s">
        <v>16</v>
      </c>
      <c r="F2052">
        <v>30</v>
      </c>
      <c r="G2052" t="s">
        <v>5688</v>
      </c>
      <c r="H2052" t="s">
        <v>244</v>
      </c>
      <c r="I2052" t="s">
        <v>240</v>
      </c>
      <c r="J2052" s="1">
        <v>43886</v>
      </c>
      <c r="K2052">
        <v>79</v>
      </c>
      <c r="L2052" t="s">
        <v>39</v>
      </c>
      <c r="N2052">
        <f t="shared" si="32"/>
        <v>0</v>
      </c>
    </row>
    <row r="2053" spans="1:14" x14ac:dyDescent="0.3">
      <c r="A2053">
        <v>2052</v>
      </c>
      <c r="B2053" t="s">
        <v>2731</v>
      </c>
      <c r="C2053" t="s">
        <v>5689</v>
      </c>
      <c r="D2053" t="s">
        <v>28</v>
      </c>
      <c r="E2053" t="s">
        <v>29</v>
      </c>
      <c r="F2053">
        <v>30</v>
      </c>
      <c r="G2053" t="s">
        <v>5690</v>
      </c>
      <c r="H2053" t="s">
        <v>3387</v>
      </c>
      <c r="I2053" t="s">
        <v>2878</v>
      </c>
      <c r="J2053" s="1">
        <v>44817</v>
      </c>
      <c r="K2053">
        <v>71</v>
      </c>
      <c r="L2053" t="s">
        <v>33</v>
      </c>
      <c r="N2053">
        <f t="shared" si="32"/>
        <v>0</v>
      </c>
    </row>
    <row r="2054" spans="1:14" x14ac:dyDescent="0.3">
      <c r="A2054">
        <v>2053</v>
      </c>
      <c r="B2054" t="s">
        <v>151</v>
      </c>
      <c r="C2054" t="s">
        <v>1806</v>
      </c>
      <c r="D2054" t="s">
        <v>15</v>
      </c>
      <c r="E2054" t="s">
        <v>16</v>
      </c>
      <c r="F2054">
        <v>30</v>
      </c>
      <c r="G2054" t="s">
        <v>5691</v>
      </c>
      <c r="H2054" t="s">
        <v>4899</v>
      </c>
      <c r="I2054" t="s">
        <v>100</v>
      </c>
      <c r="J2054" s="1">
        <v>44182</v>
      </c>
      <c r="K2054">
        <v>25</v>
      </c>
      <c r="L2054" t="s">
        <v>64</v>
      </c>
      <c r="N2054">
        <f t="shared" si="32"/>
        <v>0</v>
      </c>
    </row>
    <row r="2055" spans="1:14" x14ac:dyDescent="0.3">
      <c r="A2055">
        <v>2054</v>
      </c>
      <c r="B2055" t="s">
        <v>5205</v>
      </c>
      <c r="C2055" t="s">
        <v>3513</v>
      </c>
      <c r="D2055" t="s">
        <v>15</v>
      </c>
      <c r="E2055" t="s">
        <v>16</v>
      </c>
      <c r="F2055">
        <v>60</v>
      </c>
      <c r="G2055" t="s">
        <v>5692</v>
      </c>
      <c r="H2055" t="s">
        <v>436</v>
      </c>
      <c r="I2055" t="s">
        <v>32</v>
      </c>
      <c r="J2055" s="1">
        <v>44375</v>
      </c>
      <c r="K2055">
        <v>59</v>
      </c>
      <c r="L2055" t="s">
        <v>101</v>
      </c>
      <c r="N2055">
        <f t="shared" si="32"/>
        <v>0</v>
      </c>
    </row>
    <row r="2056" spans="1:14" x14ac:dyDescent="0.3">
      <c r="A2056">
        <v>2055</v>
      </c>
      <c r="B2056" t="s">
        <v>5693</v>
      </c>
      <c r="C2056" t="s">
        <v>1428</v>
      </c>
      <c r="D2056" t="s">
        <v>28</v>
      </c>
      <c r="E2056" t="s">
        <v>29</v>
      </c>
      <c r="F2056">
        <v>90</v>
      </c>
      <c r="G2056" t="s">
        <v>5694</v>
      </c>
      <c r="H2056" t="s">
        <v>2183</v>
      </c>
      <c r="I2056" t="s">
        <v>124</v>
      </c>
      <c r="J2056" s="1">
        <v>44211</v>
      </c>
      <c r="K2056">
        <v>93</v>
      </c>
      <c r="L2056" t="s">
        <v>64</v>
      </c>
      <c r="N2056">
        <f t="shared" si="32"/>
        <v>0</v>
      </c>
    </row>
    <row r="2057" spans="1:14" x14ac:dyDescent="0.3">
      <c r="A2057">
        <v>2056</v>
      </c>
      <c r="B2057" t="s">
        <v>5695</v>
      </c>
      <c r="C2057" t="s">
        <v>3913</v>
      </c>
      <c r="D2057" t="s">
        <v>28</v>
      </c>
      <c r="E2057" t="s">
        <v>29</v>
      </c>
      <c r="F2057">
        <v>60</v>
      </c>
      <c r="G2057" t="s">
        <v>5696</v>
      </c>
      <c r="H2057" t="s">
        <v>2190</v>
      </c>
      <c r="I2057" t="s">
        <v>32</v>
      </c>
      <c r="J2057" s="1">
        <v>44019</v>
      </c>
      <c r="K2057">
        <v>46</v>
      </c>
      <c r="L2057" t="s">
        <v>39</v>
      </c>
      <c r="N2057">
        <f t="shared" si="32"/>
        <v>0</v>
      </c>
    </row>
    <row r="2058" spans="1:14" x14ac:dyDescent="0.3">
      <c r="A2058">
        <v>2057</v>
      </c>
      <c r="B2058" t="s">
        <v>2665</v>
      </c>
      <c r="C2058" t="s">
        <v>3243</v>
      </c>
      <c r="D2058" t="s">
        <v>28</v>
      </c>
      <c r="E2058" t="s">
        <v>29</v>
      </c>
      <c r="F2058">
        <v>90</v>
      </c>
      <c r="G2058" t="s">
        <v>5697</v>
      </c>
      <c r="H2058" t="s">
        <v>993</v>
      </c>
      <c r="I2058" t="s">
        <v>32</v>
      </c>
      <c r="J2058" s="1">
        <v>44740</v>
      </c>
      <c r="K2058">
        <v>81</v>
      </c>
      <c r="L2058" t="s">
        <v>64</v>
      </c>
      <c r="N2058">
        <f t="shared" si="32"/>
        <v>0</v>
      </c>
    </row>
    <row r="2059" spans="1:14" x14ac:dyDescent="0.3">
      <c r="A2059">
        <v>2058</v>
      </c>
      <c r="B2059" t="s">
        <v>5698</v>
      </c>
      <c r="C2059" t="s">
        <v>5699</v>
      </c>
      <c r="D2059" t="s">
        <v>51</v>
      </c>
      <c r="E2059" t="s">
        <v>16</v>
      </c>
      <c r="F2059">
        <v>90</v>
      </c>
      <c r="G2059" t="s">
        <v>5700</v>
      </c>
      <c r="H2059" t="s">
        <v>4860</v>
      </c>
      <c r="I2059" t="s">
        <v>32</v>
      </c>
      <c r="J2059" s="1">
        <v>44355</v>
      </c>
      <c r="K2059">
        <v>69</v>
      </c>
      <c r="L2059" t="s">
        <v>39</v>
      </c>
      <c r="N2059">
        <f t="shared" si="32"/>
        <v>0</v>
      </c>
    </row>
    <row r="2060" spans="1:14" x14ac:dyDescent="0.3">
      <c r="A2060">
        <v>2059</v>
      </c>
      <c r="B2060" t="s">
        <v>2866</v>
      </c>
      <c r="C2060" t="s">
        <v>601</v>
      </c>
      <c r="D2060" t="s">
        <v>28</v>
      </c>
      <c r="E2060" t="s">
        <v>29</v>
      </c>
      <c r="F2060">
        <v>90</v>
      </c>
      <c r="G2060" t="s">
        <v>5701</v>
      </c>
      <c r="H2060" t="s">
        <v>3206</v>
      </c>
      <c r="I2060" t="s">
        <v>1199</v>
      </c>
      <c r="J2060" s="1">
        <v>44212</v>
      </c>
      <c r="K2060">
        <v>34</v>
      </c>
      <c r="L2060" t="s">
        <v>64</v>
      </c>
      <c r="N2060">
        <f t="shared" si="32"/>
        <v>0</v>
      </c>
    </row>
    <row r="2061" spans="1:14" x14ac:dyDescent="0.3">
      <c r="A2061">
        <v>2060</v>
      </c>
      <c r="B2061" t="s">
        <v>5702</v>
      </c>
      <c r="C2061" t="s">
        <v>5703</v>
      </c>
      <c r="D2061" t="s">
        <v>28</v>
      </c>
      <c r="E2061" t="s">
        <v>29</v>
      </c>
      <c r="F2061">
        <v>60</v>
      </c>
      <c r="G2061" t="s">
        <v>5704</v>
      </c>
      <c r="H2061" t="s">
        <v>2236</v>
      </c>
      <c r="I2061" t="s">
        <v>2237</v>
      </c>
      <c r="J2061" s="1">
        <v>44743</v>
      </c>
      <c r="K2061">
        <v>21</v>
      </c>
      <c r="L2061" t="s">
        <v>20</v>
      </c>
      <c r="N2061">
        <f t="shared" si="32"/>
        <v>0</v>
      </c>
    </row>
    <row r="2062" spans="1:14" x14ac:dyDescent="0.3">
      <c r="A2062">
        <v>2061</v>
      </c>
      <c r="B2062" t="s">
        <v>3374</v>
      </c>
      <c r="C2062" t="s">
        <v>3201</v>
      </c>
      <c r="D2062" t="s">
        <v>51</v>
      </c>
      <c r="E2062" t="s">
        <v>16</v>
      </c>
      <c r="F2062">
        <v>90</v>
      </c>
      <c r="G2062" t="s">
        <v>5705</v>
      </c>
      <c r="H2062" t="s">
        <v>5706</v>
      </c>
      <c r="I2062" t="s">
        <v>32</v>
      </c>
      <c r="J2062" s="1">
        <v>44636</v>
      </c>
      <c r="K2062">
        <v>22</v>
      </c>
      <c r="L2062" t="s">
        <v>54</v>
      </c>
      <c r="N2062">
        <f t="shared" si="32"/>
        <v>0</v>
      </c>
    </row>
    <row r="2063" spans="1:14" x14ac:dyDescent="0.3">
      <c r="A2063">
        <v>2062</v>
      </c>
      <c r="B2063" t="s">
        <v>624</v>
      </c>
      <c r="C2063" t="s">
        <v>485</v>
      </c>
      <c r="D2063" t="s">
        <v>28</v>
      </c>
      <c r="E2063" t="s">
        <v>29</v>
      </c>
      <c r="F2063">
        <v>30</v>
      </c>
      <c r="G2063" t="s">
        <v>5707</v>
      </c>
      <c r="H2063" t="s">
        <v>2230</v>
      </c>
      <c r="I2063" t="s">
        <v>32</v>
      </c>
      <c r="J2063" s="1">
        <v>43849</v>
      </c>
      <c r="K2063">
        <v>11</v>
      </c>
      <c r="L2063" t="s">
        <v>159</v>
      </c>
      <c r="N2063">
        <f t="shared" si="32"/>
        <v>0</v>
      </c>
    </row>
    <row r="2064" spans="1:14" x14ac:dyDescent="0.3">
      <c r="A2064">
        <v>2063</v>
      </c>
      <c r="B2064" t="s">
        <v>5708</v>
      </c>
      <c r="C2064" t="s">
        <v>3186</v>
      </c>
      <c r="D2064" t="s">
        <v>15</v>
      </c>
      <c r="E2064" t="s">
        <v>16</v>
      </c>
      <c r="F2064">
        <v>60</v>
      </c>
      <c r="G2064" t="s">
        <v>5709</v>
      </c>
      <c r="H2064" t="s">
        <v>302</v>
      </c>
      <c r="I2064" t="s">
        <v>303</v>
      </c>
      <c r="J2064" s="1">
        <v>44428</v>
      </c>
      <c r="K2064">
        <v>77</v>
      </c>
      <c r="L2064" t="s">
        <v>80</v>
      </c>
      <c r="N2064">
        <f t="shared" si="32"/>
        <v>0</v>
      </c>
    </row>
    <row r="2065" spans="1:14" x14ac:dyDescent="0.3">
      <c r="A2065">
        <v>2064</v>
      </c>
      <c r="B2065" t="s">
        <v>2802</v>
      </c>
      <c r="C2065" t="s">
        <v>3738</v>
      </c>
      <c r="D2065" t="s">
        <v>51</v>
      </c>
      <c r="E2065" t="s">
        <v>16</v>
      </c>
      <c r="F2065">
        <v>30</v>
      </c>
      <c r="G2065" t="s">
        <v>5710</v>
      </c>
      <c r="H2065" t="s">
        <v>5711</v>
      </c>
      <c r="I2065" t="s">
        <v>25</v>
      </c>
      <c r="J2065" s="1">
        <v>44462</v>
      </c>
      <c r="K2065">
        <v>52</v>
      </c>
      <c r="L2065" t="s">
        <v>70</v>
      </c>
      <c r="N2065">
        <f t="shared" si="32"/>
        <v>0</v>
      </c>
    </row>
    <row r="2066" spans="1:14" x14ac:dyDescent="0.3">
      <c r="A2066">
        <v>2065</v>
      </c>
      <c r="B2066" t="s">
        <v>4686</v>
      </c>
      <c r="C2066" t="s">
        <v>5712</v>
      </c>
      <c r="D2066" t="s">
        <v>15</v>
      </c>
      <c r="E2066" t="s">
        <v>16</v>
      </c>
      <c r="F2066">
        <v>60</v>
      </c>
      <c r="G2066" t="s">
        <v>5713</v>
      </c>
      <c r="H2066" t="s">
        <v>5714</v>
      </c>
      <c r="I2066" t="s">
        <v>187</v>
      </c>
      <c r="J2066" s="1">
        <v>44229</v>
      </c>
      <c r="K2066">
        <v>25</v>
      </c>
      <c r="L2066" t="s">
        <v>20</v>
      </c>
      <c r="N2066">
        <f t="shared" si="32"/>
        <v>0</v>
      </c>
    </row>
    <row r="2067" spans="1:14" x14ac:dyDescent="0.3">
      <c r="A2067">
        <v>2066</v>
      </c>
      <c r="B2067" t="s">
        <v>5715</v>
      </c>
      <c r="C2067" t="s">
        <v>5716</v>
      </c>
      <c r="D2067" t="s">
        <v>28</v>
      </c>
      <c r="E2067" t="s">
        <v>29</v>
      </c>
      <c r="F2067">
        <v>30</v>
      </c>
      <c r="G2067" t="s">
        <v>5717</v>
      </c>
      <c r="H2067" t="s">
        <v>5718</v>
      </c>
      <c r="I2067" t="s">
        <v>294</v>
      </c>
      <c r="J2067" s="1">
        <v>44404</v>
      </c>
      <c r="K2067">
        <v>57</v>
      </c>
      <c r="L2067" t="s">
        <v>159</v>
      </c>
      <c r="N2067">
        <f t="shared" si="32"/>
        <v>0</v>
      </c>
    </row>
    <row r="2068" spans="1:14" x14ac:dyDescent="0.3">
      <c r="A2068">
        <v>2067</v>
      </c>
      <c r="B2068" t="s">
        <v>5719</v>
      </c>
      <c r="C2068" t="s">
        <v>1116</v>
      </c>
      <c r="D2068" t="s">
        <v>51</v>
      </c>
      <c r="E2068" t="s">
        <v>16</v>
      </c>
      <c r="F2068">
        <v>60</v>
      </c>
      <c r="G2068" t="s">
        <v>5720</v>
      </c>
      <c r="H2068" t="s">
        <v>2021</v>
      </c>
      <c r="I2068" t="s">
        <v>2022</v>
      </c>
      <c r="J2068" s="1">
        <v>44446</v>
      </c>
      <c r="K2068">
        <v>88</v>
      </c>
      <c r="L2068" t="s">
        <v>20</v>
      </c>
      <c r="N2068">
        <f t="shared" si="32"/>
        <v>0</v>
      </c>
    </row>
    <row r="2069" spans="1:14" x14ac:dyDescent="0.3">
      <c r="A2069">
        <v>2068</v>
      </c>
      <c r="B2069" t="s">
        <v>5721</v>
      </c>
      <c r="C2069" t="s">
        <v>5100</v>
      </c>
      <c r="D2069" t="s">
        <v>15</v>
      </c>
      <c r="E2069" t="s">
        <v>16</v>
      </c>
      <c r="F2069">
        <v>30</v>
      </c>
      <c r="G2069" t="s">
        <v>5722</v>
      </c>
      <c r="H2069" t="s">
        <v>5723</v>
      </c>
      <c r="I2069" t="s">
        <v>187</v>
      </c>
      <c r="J2069" s="1">
        <v>44923</v>
      </c>
      <c r="K2069">
        <v>90</v>
      </c>
      <c r="L2069" t="s">
        <v>70</v>
      </c>
      <c r="N2069">
        <f t="shared" si="32"/>
        <v>0</v>
      </c>
    </row>
    <row r="2070" spans="1:14" x14ac:dyDescent="0.3">
      <c r="A2070">
        <v>2069</v>
      </c>
      <c r="B2070" t="s">
        <v>3065</v>
      </c>
      <c r="C2070" t="s">
        <v>3389</v>
      </c>
      <c r="D2070" t="s">
        <v>28</v>
      </c>
      <c r="E2070" t="s">
        <v>29</v>
      </c>
      <c r="F2070">
        <v>90</v>
      </c>
      <c r="G2070" t="s">
        <v>5724</v>
      </c>
      <c r="H2070" t="s">
        <v>3437</v>
      </c>
      <c r="I2070" t="s">
        <v>100</v>
      </c>
      <c r="J2070" s="1">
        <v>44831</v>
      </c>
      <c r="K2070">
        <v>44</v>
      </c>
      <c r="L2070" t="s">
        <v>70</v>
      </c>
      <c r="N2070">
        <f t="shared" si="32"/>
        <v>0</v>
      </c>
    </row>
    <row r="2071" spans="1:14" x14ac:dyDescent="0.3">
      <c r="A2071">
        <v>2070</v>
      </c>
      <c r="B2071" t="s">
        <v>5725</v>
      </c>
      <c r="C2071" t="s">
        <v>5668</v>
      </c>
      <c r="D2071" t="s">
        <v>28</v>
      </c>
      <c r="E2071" t="s">
        <v>29</v>
      </c>
      <c r="F2071">
        <v>90</v>
      </c>
      <c r="G2071" t="s">
        <v>5726</v>
      </c>
      <c r="H2071" t="s">
        <v>3421</v>
      </c>
      <c r="I2071" t="s">
        <v>25</v>
      </c>
      <c r="J2071" s="1">
        <v>44030</v>
      </c>
      <c r="K2071">
        <v>13</v>
      </c>
      <c r="L2071" t="s">
        <v>39</v>
      </c>
      <c r="N2071">
        <f t="shared" si="32"/>
        <v>0</v>
      </c>
    </row>
    <row r="2072" spans="1:14" x14ac:dyDescent="0.3">
      <c r="A2072">
        <v>2071</v>
      </c>
      <c r="B2072" t="s">
        <v>2244</v>
      </c>
      <c r="C2072" t="s">
        <v>5727</v>
      </c>
      <c r="D2072" t="s">
        <v>28</v>
      </c>
      <c r="E2072" t="s">
        <v>29</v>
      </c>
      <c r="F2072">
        <v>60</v>
      </c>
      <c r="G2072" t="s">
        <v>5728</v>
      </c>
      <c r="H2072" t="s">
        <v>5729</v>
      </c>
      <c r="I2072" t="s">
        <v>32</v>
      </c>
      <c r="J2072" s="1">
        <v>43892</v>
      </c>
      <c r="K2072">
        <v>66</v>
      </c>
      <c r="L2072" t="s">
        <v>64</v>
      </c>
      <c r="N2072">
        <f t="shared" si="32"/>
        <v>0</v>
      </c>
    </row>
    <row r="2073" spans="1:14" x14ac:dyDescent="0.3">
      <c r="A2073">
        <v>2072</v>
      </c>
      <c r="B2073" t="s">
        <v>5730</v>
      </c>
      <c r="C2073" t="s">
        <v>4706</v>
      </c>
      <c r="D2073" t="s">
        <v>51</v>
      </c>
      <c r="E2073" t="s">
        <v>16</v>
      </c>
      <c r="F2073">
        <v>30</v>
      </c>
      <c r="G2073" t="s">
        <v>5731</v>
      </c>
      <c r="H2073" t="s">
        <v>5667</v>
      </c>
      <c r="I2073" t="s">
        <v>32</v>
      </c>
      <c r="J2073" s="1">
        <v>44685</v>
      </c>
      <c r="K2073">
        <v>75</v>
      </c>
      <c r="L2073" t="s">
        <v>33</v>
      </c>
      <c r="N2073">
        <f t="shared" si="32"/>
        <v>0</v>
      </c>
    </row>
    <row r="2074" spans="1:14" x14ac:dyDescent="0.3">
      <c r="A2074">
        <v>2073</v>
      </c>
      <c r="B2074" t="s">
        <v>2191</v>
      </c>
      <c r="C2074" t="s">
        <v>4260</v>
      </c>
      <c r="D2074" t="s">
        <v>28</v>
      </c>
      <c r="E2074" t="s">
        <v>29</v>
      </c>
      <c r="F2074">
        <v>90</v>
      </c>
      <c r="G2074" t="s">
        <v>5732</v>
      </c>
      <c r="H2074" t="s">
        <v>1382</v>
      </c>
      <c r="I2074" t="s">
        <v>32</v>
      </c>
      <c r="J2074" s="1">
        <v>44388</v>
      </c>
      <c r="K2074">
        <v>95</v>
      </c>
      <c r="L2074" t="s">
        <v>64</v>
      </c>
      <c r="N2074">
        <f t="shared" si="32"/>
        <v>0</v>
      </c>
    </row>
    <row r="2075" spans="1:14" x14ac:dyDescent="0.3">
      <c r="A2075" s="2">
        <v>2074</v>
      </c>
      <c r="B2075" s="2" t="s">
        <v>5105</v>
      </c>
      <c r="C2075" s="2" t="s">
        <v>560</v>
      </c>
      <c r="D2075" s="2" t="s">
        <v>15</v>
      </c>
      <c r="E2075" s="2" t="s">
        <v>16</v>
      </c>
      <c r="F2075" s="2">
        <v>30</v>
      </c>
      <c r="G2075" s="2" t="s">
        <v>5733</v>
      </c>
      <c r="H2075" s="2"/>
      <c r="I2075" s="2" t="s">
        <v>366</v>
      </c>
      <c r="J2075" s="3">
        <v>44275</v>
      </c>
      <c r="K2075" s="2">
        <v>4</v>
      </c>
      <c r="L2075" s="2" t="s">
        <v>39</v>
      </c>
      <c r="M2075" s="2"/>
      <c r="N2075" s="2">
        <f t="shared" si="32"/>
        <v>1</v>
      </c>
    </row>
    <row r="2076" spans="1:14" x14ac:dyDescent="0.3">
      <c r="A2076">
        <v>2075</v>
      </c>
      <c r="B2076" t="s">
        <v>4250</v>
      </c>
      <c r="C2076" t="s">
        <v>5734</v>
      </c>
      <c r="D2076" t="s">
        <v>28</v>
      </c>
      <c r="E2076" t="s">
        <v>29</v>
      </c>
      <c r="F2076">
        <v>60</v>
      </c>
      <c r="G2076" t="s">
        <v>5735</v>
      </c>
      <c r="H2076" t="s">
        <v>5736</v>
      </c>
      <c r="I2076" t="s">
        <v>95</v>
      </c>
      <c r="J2076" s="1">
        <v>44740</v>
      </c>
      <c r="K2076">
        <v>46</v>
      </c>
      <c r="L2076" t="s">
        <v>80</v>
      </c>
      <c r="N2076">
        <f t="shared" si="32"/>
        <v>0</v>
      </c>
    </row>
    <row r="2077" spans="1:14" x14ac:dyDescent="0.3">
      <c r="A2077">
        <v>2076</v>
      </c>
      <c r="B2077" t="s">
        <v>5737</v>
      </c>
      <c r="C2077" t="s">
        <v>1581</v>
      </c>
      <c r="D2077" t="s">
        <v>28</v>
      </c>
      <c r="E2077" t="s">
        <v>29</v>
      </c>
      <c r="F2077">
        <v>60</v>
      </c>
      <c r="G2077" t="s">
        <v>5738</v>
      </c>
      <c r="H2077" t="s">
        <v>2772</v>
      </c>
      <c r="I2077" t="s">
        <v>32</v>
      </c>
      <c r="J2077" s="1">
        <v>44037</v>
      </c>
      <c r="K2077">
        <v>44</v>
      </c>
      <c r="L2077" t="s">
        <v>39</v>
      </c>
      <c r="N2077">
        <f t="shared" si="32"/>
        <v>0</v>
      </c>
    </row>
    <row r="2078" spans="1:14" x14ac:dyDescent="0.3">
      <c r="A2078">
        <v>2077</v>
      </c>
      <c r="B2078" t="s">
        <v>5739</v>
      </c>
      <c r="C2078" t="s">
        <v>2515</v>
      </c>
      <c r="D2078" t="s">
        <v>51</v>
      </c>
      <c r="E2078" t="s">
        <v>16</v>
      </c>
      <c r="F2078">
        <v>90</v>
      </c>
      <c r="G2078" t="s">
        <v>5740</v>
      </c>
      <c r="H2078" t="s">
        <v>685</v>
      </c>
      <c r="I2078" t="s">
        <v>686</v>
      </c>
      <c r="J2078" s="1">
        <v>44079</v>
      </c>
      <c r="K2078">
        <v>72</v>
      </c>
      <c r="L2078" t="s">
        <v>70</v>
      </c>
      <c r="N2078">
        <f t="shared" si="32"/>
        <v>0</v>
      </c>
    </row>
    <row r="2079" spans="1:14" x14ac:dyDescent="0.3">
      <c r="A2079">
        <v>2078</v>
      </c>
      <c r="B2079" t="s">
        <v>5741</v>
      </c>
      <c r="C2079" t="s">
        <v>5742</v>
      </c>
      <c r="D2079" t="s">
        <v>15</v>
      </c>
      <c r="E2079" t="s">
        <v>16</v>
      </c>
      <c r="F2079">
        <v>90</v>
      </c>
      <c r="G2079" t="s">
        <v>5743</v>
      </c>
      <c r="H2079" t="s">
        <v>591</v>
      </c>
      <c r="I2079" t="s">
        <v>32</v>
      </c>
      <c r="J2079" s="1">
        <v>44692</v>
      </c>
      <c r="K2079">
        <v>81</v>
      </c>
      <c r="L2079" t="s">
        <v>159</v>
      </c>
      <c r="N2079">
        <f t="shared" si="32"/>
        <v>0</v>
      </c>
    </row>
    <row r="2080" spans="1:14" x14ac:dyDescent="0.3">
      <c r="A2080">
        <v>2079</v>
      </c>
      <c r="B2080" t="s">
        <v>5468</v>
      </c>
      <c r="C2080" t="s">
        <v>300</v>
      </c>
      <c r="D2080" t="s">
        <v>28</v>
      </c>
      <c r="E2080" t="s">
        <v>29</v>
      </c>
      <c r="F2080">
        <v>90</v>
      </c>
      <c r="G2080" t="s">
        <v>5744</v>
      </c>
      <c r="H2080" t="s">
        <v>1830</v>
      </c>
      <c r="I2080" t="s">
        <v>32</v>
      </c>
      <c r="J2080" s="1">
        <v>44353</v>
      </c>
      <c r="K2080">
        <v>28</v>
      </c>
      <c r="L2080" t="s">
        <v>54</v>
      </c>
      <c r="N2080">
        <f t="shared" si="32"/>
        <v>0</v>
      </c>
    </row>
    <row r="2081" spans="1:14" x14ac:dyDescent="0.3">
      <c r="A2081">
        <v>2080</v>
      </c>
      <c r="B2081" t="s">
        <v>232</v>
      </c>
      <c r="C2081" t="s">
        <v>2135</v>
      </c>
      <c r="D2081" t="s">
        <v>28</v>
      </c>
      <c r="E2081" t="s">
        <v>29</v>
      </c>
      <c r="F2081">
        <v>30</v>
      </c>
      <c r="G2081" t="s">
        <v>5745</v>
      </c>
      <c r="H2081" t="s">
        <v>2577</v>
      </c>
      <c r="I2081" t="s">
        <v>645</v>
      </c>
      <c r="J2081" s="1">
        <v>44257</v>
      </c>
      <c r="K2081">
        <v>24</v>
      </c>
      <c r="L2081" t="s">
        <v>101</v>
      </c>
      <c r="N2081">
        <f t="shared" si="32"/>
        <v>0</v>
      </c>
    </row>
    <row r="2082" spans="1:14" x14ac:dyDescent="0.3">
      <c r="A2082">
        <v>2081</v>
      </c>
      <c r="B2082" t="s">
        <v>5746</v>
      </c>
      <c r="C2082" t="s">
        <v>528</v>
      </c>
      <c r="D2082" t="s">
        <v>41</v>
      </c>
      <c r="E2082" t="s">
        <v>16</v>
      </c>
      <c r="F2082">
        <v>60</v>
      </c>
      <c r="G2082" t="s">
        <v>5747</v>
      </c>
      <c r="H2082" t="s">
        <v>5748</v>
      </c>
      <c r="I2082" t="s">
        <v>124</v>
      </c>
      <c r="J2082" s="1">
        <v>44143</v>
      </c>
      <c r="K2082">
        <v>20</v>
      </c>
      <c r="L2082" t="s">
        <v>54</v>
      </c>
      <c r="N2082">
        <f t="shared" si="32"/>
        <v>0</v>
      </c>
    </row>
    <row r="2083" spans="1:14" x14ac:dyDescent="0.3">
      <c r="A2083">
        <v>2082</v>
      </c>
      <c r="B2083" t="s">
        <v>5749</v>
      </c>
      <c r="C2083" t="s">
        <v>1503</v>
      </c>
      <c r="D2083" t="s">
        <v>28</v>
      </c>
      <c r="E2083" t="s">
        <v>29</v>
      </c>
      <c r="F2083">
        <v>90</v>
      </c>
      <c r="G2083" t="s">
        <v>5750</v>
      </c>
      <c r="H2083" t="s">
        <v>5751</v>
      </c>
      <c r="I2083" t="s">
        <v>178</v>
      </c>
      <c r="J2083" s="1">
        <v>44260</v>
      </c>
      <c r="K2083">
        <v>12</v>
      </c>
      <c r="L2083" t="s">
        <v>101</v>
      </c>
      <c r="N2083">
        <f t="shared" si="32"/>
        <v>0</v>
      </c>
    </row>
    <row r="2084" spans="1:14" x14ac:dyDescent="0.3">
      <c r="A2084">
        <v>2083</v>
      </c>
      <c r="B2084" t="s">
        <v>5752</v>
      </c>
      <c r="C2084" t="s">
        <v>2797</v>
      </c>
      <c r="D2084" t="s">
        <v>15</v>
      </c>
      <c r="E2084" t="s">
        <v>16</v>
      </c>
      <c r="F2084">
        <v>30</v>
      </c>
      <c r="G2084" t="s">
        <v>5753</v>
      </c>
      <c r="H2084" t="s">
        <v>814</v>
      </c>
      <c r="I2084" t="s">
        <v>124</v>
      </c>
      <c r="J2084" s="1">
        <v>43832</v>
      </c>
      <c r="K2084">
        <v>12</v>
      </c>
      <c r="L2084" t="s">
        <v>101</v>
      </c>
      <c r="N2084">
        <f t="shared" si="32"/>
        <v>0</v>
      </c>
    </row>
    <row r="2085" spans="1:14" x14ac:dyDescent="0.3">
      <c r="A2085">
        <v>2084</v>
      </c>
      <c r="B2085" t="s">
        <v>2300</v>
      </c>
      <c r="C2085" t="s">
        <v>2269</v>
      </c>
      <c r="D2085" t="s">
        <v>28</v>
      </c>
      <c r="E2085" t="s">
        <v>29</v>
      </c>
      <c r="F2085">
        <v>90</v>
      </c>
      <c r="G2085" t="s">
        <v>5754</v>
      </c>
      <c r="H2085" t="s">
        <v>3100</v>
      </c>
      <c r="I2085" t="s">
        <v>32</v>
      </c>
      <c r="J2085" s="1">
        <v>44488</v>
      </c>
      <c r="K2085">
        <v>30</v>
      </c>
      <c r="L2085" t="s">
        <v>64</v>
      </c>
      <c r="N2085">
        <f t="shared" si="32"/>
        <v>0</v>
      </c>
    </row>
    <row r="2086" spans="1:14" x14ac:dyDescent="0.3">
      <c r="A2086">
        <v>2085</v>
      </c>
      <c r="B2086" t="s">
        <v>5755</v>
      </c>
      <c r="C2086" t="s">
        <v>5756</v>
      </c>
      <c r="D2086" t="s">
        <v>28</v>
      </c>
      <c r="E2086" t="s">
        <v>29</v>
      </c>
      <c r="F2086">
        <v>90</v>
      </c>
      <c r="G2086" t="s">
        <v>5757</v>
      </c>
      <c r="H2086" t="s">
        <v>5758</v>
      </c>
      <c r="I2086" t="s">
        <v>32</v>
      </c>
      <c r="J2086" s="1">
        <v>44733</v>
      </c>
      <c r="K2086">
        <v>65</v>
      </c>
      <c r="L2086" t="s">
        <v>33</v>
      </c>
      <c r="N2086">
        <f t="shared" si="32"/>
        <v>0</v>
      </c>
    </row>
    <row r="2087" spans="1:14" x14ac:dyDescent="0.3">
      <c r="A2087">
        <v>2086</v>
      </c>
      <c r="B2087" t="s">
        <v>5759</v>
      </c>
      <c r="C2087" t="s">
        <v>1776</v>
      </c>
      <c r="D2087" t="s">
        <v>51</v>
      </c>
      <c r="E2087" t="s">
        <v>16</v>
      </c>
      <c r="F2087">
        <v>90</v>
      </c>
      <c r="G2087" t="s">
        <v>5760</v>
      </c>
      <c r="H2087" t="s">
        <v>1336</v>
      </c>
      <c r="I2087" t="s">
        <v>129</v>
      </c>
      <c r="J2087" s="1">
        <v>44548</v>
      </c>
      <c r="K2087">
        <v>78</v>
      </c>
      <c r="L2087" t="s">
        <v>159</v>
      </c>
      <c r="N2087">
        <f t="shared" si="32"/>
        <v>0</v>
      </c>
    </row>
    <row r="2088" spans="1:14" x14ac:dyDescent="0.3">
      <c r="A2088">
        <v>2087</v>
      </c>
      <c r="B2088" t="s">
        <v>4965</v>
      </c>
      <c r="C2088" t="s">
        <v>3884</v>
      </c>
      <c r="D2088" t="s">
        <v>28</v>
      </c>
      <c r="E2088" t="s">
        <v>29</v>
      </c>
      <c r="F2088">
        <v>60</v>
      </c>
      <c r="G2088" t="s">
        <v>5761</v>
      </c>
      <c r="H2088" t="s">
        <v>2240</v>
      </c>
      <c r="I2088" t="s">
        <v>32</v>
      </c>
      <c r="J2088" s="1">
        <v>44304</v>
      </c>
      <c r="K2088">
        <v>25</v>
      </c>
      <c r="L2088" t="s">
        <v>70</v>
      </c>
      <c r="N2088">
        <f t="shared" si="32"/>
        <v>0</v>
      </c>
    </row>
    <row r="2089" spans="1:14" x14ac:dyDescent="0.3">
      <c r="A2089">
        <v>2088</v>
      </c>
      <c r="B2089" t="s">
        <v>5762</v>
      </c>
      <c r="C2089" t="s">
        <v>2575</v>
      </c>
      <c r="D2089" t="s">
        <v>41</v>
      </c>
      <c r="E2089" t="s">
        <v>16</v>
      </c>
      <c r="F2089">
        <v>30</v>
      </c>
      <c r="G2089" t="s">
        <v>5763</v>
      </c>
      <c r="H2089" t="s">
        <v>1284</v>
      </c>
      <c r="I2089" t="s">
        <v>32</v>
      </c>
      <c r="J2089" s="1">
        <v>44710</v>
      </c>
      <c r="K2089">
        <v>50</v>
      </c>
      <c r="L2089" t="s">
        <v>45</v>
      </c>
      <c r="N2089">
        <f t="shared" si="32"/>
        <v>0</v>
      </c>
    </row>
    <row r="2090" spans="1:14" x14ac:dyDescent="0.3">
      <c r="A2090">
        <v>2089</v>
      </c>
      <c r="B2090" t="s">
        <v>488</v>
      </c>
      <c r="C2090" t="s">
        <v>5764</v>
      </c>
      <c r="D2090" t="s">
        <v>51</v>
      </c>
      <c r="E2090" t="s">
        <v>16</v>
      </c>
      <c r="F2090">
        <v>60</v>
      </c>
      <c r="G2090" t="s">
        <v>5765</v>
      </c>
      <c r="H2090" t="s">
        <v>619</v>
      </c>
      <c r="I2090" t="s">
        <v>187</v>
      </c>
      <c r="J2090" s="1">
        <v>43954</v>
      </c>
      <c r="K2090">
        <v>18</v>
      </c>
      <c r="L2090" t="s">
        <v>20</v>
      </c>
      <c r="N2090">
        <f t="shared" si="32"/>
        <v>0</v>
      </c>
    </row>
    <row r="2091" spans="1:14" x14ac:dyDescent="0.3">
      <c r="A2091">
        <v>2090</v>
      </c>
      <c r="B2091" t="s">
        <v>5766</v>
      </c>
      <c r="C2091" t="s">
        <v>1630</v>
      </c>
      <c r="D2091" t="s">
        <v>28</v>
      </c>
      <c r="E2091" t="s">
        <v>29</v>
      </c>
      <c r="F2091">
        <v>90</v>
      </c>
      <c r="G2091" t="s">
        <v>5765</v>
      </c>
      <c r="H2091" t="s">
        <v>1206</v>
      </c>
      <c r="I2091" t="s">
        <v>294</v>
      </c>
      <c r="J2091" s="1">
        <v>44121</v>
      </c>
      <c r="K2091">
        <v>44</v>
      </c>
      <c r="L2091" t="s">
        <v>70</v>
      </c>
      <c r="N2091">
        <f t="shared" si="32"/>
        <v>0</v>
      </c>
    </row>
    <row r="2092" spans="1:14" x14ac:dyDescent="0.3">
      <c r="A2092">
        <v>2091</v>
      </c>
      <c r="B2092" t="s">
        <v>1439</v>
      </c>
      <c r="C2092" t="s">
        <v>676</v>
      </c>
      <c r="D2092" t="s">
        <v>15</v>
      </c>
      <c r="E2092" t="s">
        <v>16</v>
      </c>
      <c r="F2092">
        <v>30</v>
      </c>
      <c r="G2092" t="s">
        <v>5767</v>
      </c>
      <c r="H2092" t="s">
        <v>3702</v>
      </c>
      <c r="I2092" t="s">
        <v>25</v>
      </c>
      <c r="J2092" s="1">
        <v>44680</v>
      </c>
      <c r="K2092">
        <v>11</v>
      </c>
      <c r="L2092" t="s">
        <v>33</v>
      </c>
      <c r="N2092">
        <f t="shared" si="32"/>
        <v>0</v>
      </c>
    </row>
    <row r="2093" spans="1:14" x14ac:dyDescent="0.3">
      <c r="A2093">
        <v>2092</v>
      </c>
      <c r="B2093" t="s">
        <v>5768</v>
      </c>
      <c r="C2093" t="s">
        <v>5590</v>
      </c>
      <c r="D2093" t="s">
        <v>51</v>
      </c>
      <c r="E2093" t="s">
        <v>16</v>
      </c>
      <c r="F2093">
        <v>30</v>
      </c>
      <c r="G2093" t="s">
        <v>5769</v>
      </c>
      <c r="H2093" t="s">
        <v>3670</v>
      </c>
      <c r="I2093" t="s">
        <v>3671</v>
      </c>
      <c r="J2093" s="1">
        <v>44160</v>
      </c>
      <c r="K2093">
        <v>31</v>
      </c>
      <c r="L2093" t="s">
        <v>64</v>
      </c>
      <c r="N2093">
        <f t="shared" si="32"/>
        <v>0</v>
      </c>
    </row>
    <row r="2094" spans="1:14" x14ac:dyDescent="0.3">
      <c r="A2094">
        <v>2093</v>
      </c>
      <c r="B2094" t="s">
        <v>2823</v>
      </c>
      <c r="C2094" t="s">
        <v>2203</v>
      </c>
      <c r="D2094" t="s">
        <v>28</v>
      </c>
      <c r="E2094" t="s">
        <v>29</v>
      </c>
      <c r="F2094">
        <v>30</v>
      </c>
      <c r="G2094" t="s">
        <v>5770</v>
      </c>
      <c r="H2094" t="s">
        <v>690</v>
      </c>
      <c r="I2094" t="s">
        <v>32</v>
      </c>
      <c r="J2094" s="1">
        <v>44069</v>
      </c>
      <c r="K2094">
        <v>57</v>
      </c>
      <c r="L2094" t="s">
        <v>64</v>
      </c>
      <c r="N2094">
        <f t="shared" si="32"/>
        <v>0</v>
      </c>
    </row>
    <row r="2095" spans="1:14" x14ac:dyDescent="0.3">
      <c r="A2095">
        <v>2094</v>
      </c>
      <c r="B2095" t="s">
        <v>656</v>
      </c>
      <c r="C2095" t="s">
        <v>4287</v>
      </c>
      <c r="D2095" t="s">
        <v>15</v>
      </c>
      <c r="E2095" t="s">
        <v>16</v>
      </c>
      <c r="F2095">
        <v>30</v>
      </c>
      <c r="G2095" t="s">
        <v>5771</v>
      </c>
      <c r="H2095" t="s">
        <v>1125</v>
      </c>
      <c r="I2095" t="s">
        <v>1126</v>
      </c>
      <c r="J2095" s="1">
        <v>44409</v>
      </c>
      <c r="K2095">
        <v>16</v>
      </c>
      <c r="L2095" t="s">
        <v>33</v>
      </c>
      <c r="N2095">
        <f t="shared" si="32"/>
        <v>0</v>
      </c>
    </row>
    <row r="2096" spans="1:14" x14ac:dyDescent="0.3">
      <c r="A2096">
        <v>2095</v>
      </c>
      <c r="B2096" t="s">
        <v>5772</v>
      </c>
      <c r="C2096" t="s">
        <v>2210</v>
      </c>
      <c r="D2096" t="s">
        <v>28</v>
      </c>
      <c r="E2096" t="s">
        <v>29</v>
      </c>
      <c r="F2096">
        <v>90</v>
      </c>
      <c r="G2096" t="s">
        <v>5773</v>
      </c>
      <c r="H2096" t="s">
        <v>138</v>
      </c>
      <c r="I2096" t="s">
        <v>294</v>
      </c>
      <c r="J2096" s="1">
        <v>44306</v>
      </c>
      <c r="K2096">
        <v>79</v>
      </c>
      <c r="L2096" t="s">
        <v>80</v>
      </c>
      <c r="N2096">
        <f t="shared" si="32"/>
        <v>0</v>
      </c>
    </row>
    <row r="2097" spans="1:14" x14ac:dyDescent="0.3">
      <c r="A2097">
        <v>2096</v>
      </c>
      <c r="B2097" t="s">
        <v>5774</v>
      </c>
      <c r="C2097" t="s">
        <v>5077</v>
      </c>
      <c r="D2097" t="s">
        <v>15</v>
      </c>
      <c r="E2097" t="s">
        <v>16</v>
      </c>
      <c r="F2097">
        <v>30</v>
      </c>
      <c r="G2097" t="s">
        <v>5775</v>
      </c>
      <c r="H2097" t="s">
        <v>386</v>
      </c>
      <c r="I2097" t="s">
        <v>294</v>
      </c>
      <c r="J2097" s="1">
        <v>44218</v>
      </c>
      <c r="K2097">
        <v>60</v>
      </c>
      <c r="L2097" t="s">
        <v>159</v>
      </c>
      <c r="N2097">
        <f t="shared" si="32"/>
        <v>0</v>
      </c>
    </row>
    <row r="2098" spans="1:14" x14ac:dyDescent="0.3">
      <c r="A2098">
        <v>2097</v>
      </c>
      <c r="B2098" t="s">
        <v>237</v>
      </c>
      <c r="C2098" t="s">
        <v>3286</v>
      </c>
      <c r="D2098" t="s">
        <v>28</v>
      </c>
      <c r="E2098" t="s">
        <v>29</v>
      </c>
      <c r="F2098">
        <v>60</v>
      </c>
      <c r="G2098" t="s">
        <v>5776</v>
      </c>
      <c r="H2098" t="s">
        <v>1530</v>
      </c>
      <c r="I2098" t="s">
        <v>32</v>
      </c>
      <c r="J2098" s="1">
        <v>44071</v>
      </c>
      <c r="K2098">
        <v>53</v>
      </c>
      <c r="L2098" t="s">
        <v>70</v>
      </c>
      <c r="N2098">
        <f t="shared" si="32"/>
        <v>0</v>
      </c>
    </row>
    <row r="2099" spans="1:14" x14ac:dyDescent="0.3">
      <c r="A2099">
        <v>2098</v>
      </c>
      <c r="B2099" t="s">
        <v>2063</v>
      </c>
      <c r="C2099" t="s">
        <v>4512</v>
      </c>
      <c r="D2099" t="s">
        <v>28</v>
      </c>
      <c r="E2099" t="s">
        <v>29</v>
      </c>
      <c r="F2099">
        <v>30</v>
      </c>
      <c r="G2099" t="s">
        <v>5777</v>
      </c>
      <c r="H2099" t="s">
        <v>5778</v>
      </c>
      <c r="I2099" t="s">
        <v>1311</v>
      </c>
      <c r="J2099" s="1">
        <v>44162</v>
      </c>
      <c r="K2099">
        <v>68</v>
      </c>
      <c r="L2099" t="s">
        <v>70</v>
      </c>
      <c r="N2099">
        <f t="shared" si="32"/>
        <v>0</v>
      </c>
    </row>
    <row r="2100" spans="1:14" x14ac:dyDescent="0.3">
      <c r="A2100">
        <v>2099</v>
      </c>
      <c r="B2100" t="s">
        <v>3787</v>
      </c>
      <c r="C2100" t="s">
        <v>4269</v>
      </c>
      <c r="D2100" t="s">
        <v>28</v>
      </c>
      <c r="E2100" t="s">
        <v>29</v>
      </c>
      <c r="F2100">
        <v>60</v>
      </c>
      <c r="G2100" t="s">
        <v>5777</v>
      </c>
      <c r="H2100" t="s">
        <v>3169</v>
      </c>
      <c r="I2100" t="s">
        <v>110</v>
      </c>
      <c r="J2100" s="1">
        <v>44106</v>
      </c>
      <c r="K2100">
        <v>41</v>
      </c>
      <c r="L2100" t="s">
        <v>64</v>
      </c>
      <c r="N2100">
        <f t="shared" si="32"/>
        <v>0</v>
      </c>
    </row>
    <row r="2101" spans="1:14" x14ac:dyDescent="0.3">
      <c r="A2101">
        <v>2100</v>
      </c>
      <c r="B2101" t="s">
        <v>5612</v>
      </c>
      <c r="C2101" t="s">
        <v>1286</v>
      </c>
      <c r="D2101" t="s">
        <v>15</v>
      </c>
      <c r="E2101" t="s">
        <v>16</v>
      </c>
      <c r="F2101">
        <v>60</v>
      </c>
      <c r="G2101" t="s">
        <v>5779</v>
      </c>
      <c r="H2101" t="s">
        <v>1060</v>
      </c>
      <c r="I2101" t="s">
        <v>38</v>
      </c>
      <c r="J2101" s="1">
        <v>44143</v>
      </c>
      <c r="K2101">
        <v>2</v>
      </c>
      <c r="L2101" t="s">
        <v>45</v>
      </c>
      <c r="N2101">
        <f t="shared" si="32"/>
        <v>0</v>
      </c>
    </row>
    <row r="2102" spans="1:14" x14ac:dyDescent="0.3">
      <c r="A2102">
        <v>2101</v>
      </c>
      <c r="B2102" t="s">
        <v>2788</v>
      </c>
      <c r="C2102" t="s">
        <v>3120</v>
      </c>
      <c r="D2102" t="s">
        <v>28</v>
      </c>
      <c r="E2102" t="s">
        <v>29</v>
      </c>
      <c r="F2102">
        <v>30</v>
      </c>
      <c r="G2102" t="s">
        <v>5780</v>
      </c>
      <c r="H2102" t="s">
        <v>5781</v>
      </c>
      <c r="I2102" t="s">
        <v>32</v>
      </c>
      <c r="J2102" s="1">
        <v>44579</v>
      </c>
      <c r="K2102">
        <v>24</v>
      </c>
      <c r="L2102" t="s">
        <v>54</v>
      </c>
      <c r="N2102">
        <f t="shared" si="32"/>
        <v>0</v>
      </c>
    </row>
    <row r="2103" spans="1:14" x14ac:dyDescent="0.3">
      <c r="A2103">
        <v>2102</v>
      </c>
      <c r="B2103" t="s">
        <v>5782</v>
      </c>
      <c r="C2103" t="s">
        <v>991</v>
      </c>
      <c r="D2103" t="s">
        <v>51</v>
      </c>
      <c r="E2103" t="s">
        <v>16</v>
      </c>
      <c r="F2103">
        <v>90</v>
      </c>
      <c r="G2103" t="s">
        <v>5783</v>
      </c>
      <c r="H2103" t="s">
        <v>4527</v>
      </c>
      <c r="I2103" t="s">
        <v>32</v>
      </c>
      <c r="J2103" s="1">
        <v>44611</v>
      </c>
      <c r="K2103">
        <v>43</v>
      </c>
      <c r="L2103" t="s">
        <v>54</v>
      </c>
      <c r="N2103">
        <f t="shared" si="32"/>
        <v>0</v>
      </c>
    </row>
    <row r="2104" spans="1:14" x14ac:dyDescent="0.3">
      <c r="A2104">
        <v>2103</v>
      </c>
      <c r="B2104" t="s">
        <v>2319</v>
      </c>
      <c r="C2104" t="s">
        <v>152</v>
      </c>
      <c r="D2104" t="s">
        <v>28</v>
      </c>
      <c r="E2104" t="s">
        <v>29</v>
      </c>
      <c r="F2104">
        <v>60</v>
      </c>
      <c r="G2104" t="s">
        <v>5784</v>
      </c>
      <c r="H2104" t="s">
        <v>827</v>
      </c>
      <c r="I2104" t="s">
        <v>124</v>
      </c>
      <c r="J2104" s="1">
        <v>44348</v>
      </c>
      <c r="K2104">
        <v>70</v>
      </c>
      <c r="L2104" t="s">
        <v>159</v>
      </c>
      <c r="N2104">
        <f t="shared" si="32"/>
        <v>0</v>
      </c>
    </row>
    <row r="2105" spans="1:14" x14ac:dyDescent="0.3">
      <c r="A2105">
        <v>2104</v>
      </c>
      <c r="B2105" t="s">
        <v>5785</v>
      </c>
      <c r="C2105" t="s">
        <v>5786</v>
      </c>
      <c r="D2105" t="s">
        <v>28</v>
      </c>
      <c r="E2105" t="s">
        <v>29</v>
      </c>
      <c r="F2105">
        <v>30</v>
      </c>
      <c r="G2105" t="s">
        <v>5787</v>
      </c>
      <c r="H2105" t="s">
        <v>2141</v>
      </c>
      <c r="I2105" t="s">
        <v>1078</v>
      </c>
      <c r="J2105" s="1">
        <v>44112</v>
      </c>
      <c r="K2105">
        <v>19</v>
      </c>
      <c r="L2105" t="s">
        <v>64</v>
      </c>
      <c r="N2105">
        <f t="shared" si="32"/>
        <v>0</v>
      </c>
    </row>
    <row r="2106" spans="1:14" x14ac:dyDescent="0.3">
      <c r="A2106">
        <v>2105</v>
      </c>
      <c r="B2106" t="s">
        <v>4452</v>
      </c>
      <c r="C2106" t="s">
        <v>5788</v>
      </c>
      <c r="D2106" t="s">
        <v>28</v>
      </c>
      <c r="E2106" t="s">
        <v>29</v>
      </c>
      <c r="F2106">
        <v>30</v>
      </c>
      <c r="G2106" t="s">
        <v>5787</v>
      </c>
      <c r="H2106" t="s">
        <v>2056</v>
      </c>
      <c r="I2106" t="s">
        <v>32</v>
      </c>
      <c r="J2106" s="1">
        <v>44307</v>
      </c>
      <c r="K2106">
        <v>87</v>
      </c>
      <c r="L2106" t="s">
        <v>101</v>
      </c>
      <c r="N2106">
        <f t="shared" si="32"/>
        <v>0</v>
      </c>
    </row>
    <row r="2107" spans="1:14" x14ac:dyDescent="0.3">
      <c r="A2107">
        <v>2106</v>
      </c>
      <c r="B2107" t="s">
        <v>4452</v>
      </c>
      <c r="C2107" t="s">
        <v>5788</v>
      </c>
      <c r="D2107" t="s">
        <v>28</v>
      </c>
      <c r="E2107" t="s">
        <v>29</v>
      </c>
      <c r="F2107">
        <v>30</v>
      </c>
      <c r="G2107" t="s">
        <v>5787</v>
      </c>
      <c r="H2107" t="s">
        <v>2056</v>
      </c>
      <c r="I2107" t="s">
        <v>32</v>
      </c>
      <c r="J2107" s="1">
        <v>44307</v>
      </c>
      <c r="K2107">
        <v>87</v>
      </c>
      <c r="L2107" t="s">
        <v>101</v>
      </c>
      <c r="N2107">
        <f t="shared" si="32"/>
        <v>0</v>
      </c>
    </row>
    <row r="2108" spans="1:14" x14ac:dyDescent="0.3">
      <c r="A2108">
        <v>2107</v>
      </c>
      <c r="B2108" t="s">
        <v>5789</v>
      </c>
      <c r="C2108" t="s">
        <v>4059</v>
      </c>
      <c r="D2108" t="s">
        <v>28</v>
      </c>
      <c r="E2108" t="s">
        <v>29</v>
      </c>
      <c r="F2108">
        <v>30</v>
      </c>
      <c r="G2108" t="s">
        <v>5790</v>
      </c>
      <c r="H2108" t="s">
        <v>4056</v>
      </c>
      <c r="I2108" t="s">
        <v>124</v>
      </c>
      <c r="J2108" s="1">
        <v>44755</v>
      </c>
      <c r="K2108">
        <v>48</v>
      </c>
      <c r="L2108" t="s">
        <v>20</v>
      </c>
      <c r="N2108">
        <f t="shared" si="32"/>
        <v>0</v>
      </c>
    </row>
    <row r="2109" spans="1:14" x14ac:dyDescent="0.3">
      <c r="A2109">
        <v>2108</v>
      </c>
      <c r="B2109" t="s">
        <v>3335</v>
      </c>
      <c r="C2109" t="s">
        <v>4558</v>
      </c>
      <c r="D2109" t="s">
        <v>28</v>
      </c>
      <c r="E2109" t="s">
        <v>29</v>
      </c>
      <c r="F2109">
        <v>60</v>
      </c>
      <c r="G2109" t="s">
        <v>5790</v>
      </c>
      <c r="H2109" t="s">
        <v>1391</v>
      </c>
      <c r="I2109" t="s">
        <v>32</v>
      </c>
      <c r="J2109" s="1">
        <v>44201</v>
      </c>
      <c r="K2109">
        <v>40</v>
      </c>
      <c r="L2109" t="s">
        <v>64</v>
      </c>
      <c r="N2109">
        <f t="shared" si="32"/>
        <v>0</v>
      </c>
    </row>
    <row r="2110" spans="1:14" x14ac:dyDescent="0.3">
      <c r="A2110">
        <v>2109</v>
      </c>
      <c r="B2110" t="s">
        <v>2384</v>
      </c>
      <c r="C2110" t="s">
        <v>844</v>
      </c>
      <c r="D2110" t="s">
        <v>28</v>
      </c>
      <c r="E2110" t="s">
        <v>29</v>
      </c>
      <c r="F2110">
        <v>90</v>
      </c>
      <c r="G2110" t="s">
        <v>5791</v>
      </c>
      <c r="H2110" t="s">
        <v>904</v>
      </c>
      <c r="I2110" t="s">
        <v>32</v>
      </c>
      <c r="J2110" s="1">
        <v>43858</v>
      </c>
      <c r="K2110">
        <v>33</v>
      </c>
      <c r="L2110" t="s">
        <v>80</v>
      </c>
      <c r="N2110">
        <f t="shared" si="32"/>
        <v>0</v>
      </c>
    </row>
    <row r="2111" spans="1:14" x14ac:dyDescent="0.3">
      <c r="A2111">
        <v>2110</v>
      </c>
      <c r="B2111" t="s">
        <v>2384</v>
      </c>
      <c r="C2111" t="s">
        <v>844</v>
      </c>
      <c r="D2111" t="s">
        <v>28</v>
      </c>
      <c r="E2111" t="s">
        <v>29</v>
      </c>
      <c r="F2111">
        <v>90</v>
      </c>
      <c r="G2111" t="s">
        <v>5791</v>
      </c>
      <c r="H2111" t="s">
        <v>904</v>
      </c>
      <c r="I2111" t="s">
        <v>32</v>
      </c>
      <c r="J2111" s="1">
        <v>43858</v>
      </c>
      <c r="K2111">
        <v>33</v>
      </c>
      <c r="L2111" t="s">
        <v>80</v>
      </c>
      <c r="N2111">
        <f t="shared" si="32"/>
        <v>0</v>
      </c>
    </row>
    <row r="2112" spans="1:14" x14ac:dyDescent="0.3">
      <c r="A2112">
        <v>2111</v>
      </c>
      <c r="B2112" t="s">
        <v>3684</v>
      </c>
      <c r="C2112" t="s">
        <v>5792</v>
      </c>
      <c r="D2112" t="s">
        <v>51</v>
      </c>
      <c r="E2112" t="s">
        <v>16</v>
      </c>
      <c r="F2112">
        <v>30</v>
      </c>
      <c r="G2112" t="s">
        <v>5793</v>
      </c>
      <c r="H2112" t="s">
        <v>5794</v>
      </c>
      <c r="I2112" t="s">
        <v>294</v>
      </c>
      <c r="J2112" s="1">
        <v>44087</v>
      </c>
      <c r="K2112">
        <v>33</v>
      </c>
      <c r="L2112" t="s">
        <v>45</v>
      </c>
      <c r="N2112">
        <f t="shared" si="32"/>
        <v>0</v>
      </c>
    </row>
    <row r="2113" spans="1:14" x14ac:dyDescent="0.3">
      <c r="A2113">
        <v>2112</v>
      </c>
      <c r="B2113" t="s">
        <v>5795</v>
      </c>
      <c r="C2113" t="s">
        <v>879</v>
      </c>
      <c r="D2113" t="s">
        <v>41</v>
      </c>
      <c r="E2113" t="s">
        <v>16</v>
      </c>
      <c r="F2113">
        <v>60</v>
      </c>
      <c r="G2113" t="s">
        <v>5796</v>
      </c>
      <c r="H2113" t="s">
        <v>382</v>
      </c>
      <c r="I2113" t="s">
        <v>32</v>
      </c>
      <c r="J2113" s="1">
        <v>43869</v>
      </c>
      <c r="K2113">
        <v>72</v>
      </c>
      <c r="L2113" t="s">
        <v>64</v>
      </c>
      <c r="N2113">
        <f t="shared" si="32"/>
        <v>0</v>
      </c>
    </row>
    <row r="2114" spans="1:14" x14ac:dyDescent="0.3">
      <c r="A2114">
        <v>2113</v>
      </c>
      <c r="B2114" t="s">
        <v>5797</v>
      </c>
      <c r="C2114" t="s">
        <v>1211</v>
      </c>
      <c r="D2114" t="s">
        <v>28</v>
      </c>
      <c r="E2114" t="s">
        <v>29</v>
      </c>
      <c r="F2114">
        <v>90</v>
      </c>
      <c r="G2114" t="s">
        <v>5798</v>
      </c>
      <c r="H2114" t="s">
        <v>4098</v>
      </c>
      <c r="I2114" t="s">
        <v>1889</v>
      </c>
      <c r="J2114" s="1">
        <v>44234</v>
      </c>
      <c r="K2114">
        <v>4</v>
      </c>
      <c r="L2114" t="s">
        <v>70</v>
      </c>
      <c r="N2114">
        <f t="shared" ref="N2114:N2177" si="33">COUNTBLANK(A2114:L2114)</f>
        <v>0</v>
      </c>
    </row>
    <row r="2115" spans="1:14" x14ac:dyDescent="0.3">
      <c r="A2115">
        <v>2114</v>
      </c>
      <c r="B2115" t="s">
        <v>5799</v>
      </c>
      <c r="C2115" t="s">
        <v>3556</v>
      </c>
      <c r="D2115" t="s">
        <v>15</v>
      </c>
      <c r="E2115" t="s">
        <v>16</v>
      </c>
      <c r="F2115">
        <v>60</v>
      </c>
      <c r="G2115" t="s">
        <v>5800</v>
      </c>
      <c r="H2115" t="s">
        <v>4669</v>
      </c>
      <c r="I2115" t="s">
        <v>187</v>
      </c>
      <c r="J2115" s="1">
        <v>44001</v>
      </c>
      <c r="K2115">
        <v>17</v>
      </c>
      <c r="L2115" t="s">
        <v>45</v>
      </c>
      <c r="N2115">
        <f t="shared" si="33"/>
        <v>0</v>
      </c>
    </row>
    <row r="2116" spans="1:14" x14ac:dyDescent="0.3">
      <c r="A2116">
        <v>2115</v>
      </c>
      <c r="B2116" t="s">
        <v>5801</v>
      </c>
      <c r="C2116" t="s">
        <v>4786</v>
      </c>
      <c r="D2116" t="s">
        <v>51</v>
      </c>
      <c r="E2116" t="s">
        <v>16</v>
      </c>
      <c r="F2116">
        <v>30</v>
      </c>
      <c r="G2116" t="s">
        <v>5802</v>
      </c>
      <c r="H2116" t="s">
        <v>5803</v>
      </c>
      <c r="I2116" t="s">
        <v>294</v>
      </c>
      <c r="J2116" s="1">
        <v>44385</v>
      </c>
      <c r="K2116">
        <v>93</v>
      </c>
      <c r="L2116" t="s">
        <v>70</v>
      </c>
      <c r="N2116">
        <f t="shared" si="33"/>
        <v>0</v>
      </c>
    </row>
    <row r="2117" spans="1:14" x14ac:dyDescent="0.3">
      <c r="A2117">
        <v>2116</v>
      </c>
      <c r="B2117" t="s">
        <v>5804</v>
      </c>
      <c r="C2117" t="s">
        <v>4376</v>
      </c>
      <c r="D2117" t="s">
        <v>51</v>
      </c>
      <c r="E2117" t="s">
        <v>16</v>
      </c>
      <c r="F2117">
        <v>30</v>
      </c>
      <c r="G2117" t="s">
        <v>5805</v>
      </c>
      <c r="H2117" t="s">
        <v>2230</v>
      </c>
      <c r="I2117" t="s">
        <v>32</v>
      </c>
      <c r="J2117" s="1">
        <v>43891</v>
      </c>
      <c r="K2117">
        <v>44</v>
      </c>
      <c r="L2117" t="s">
        <v>54</v>
      </c>
      <c r="N2117">
        <f t="shared" si="33"/>
        <v>0</v>
      </c>
    </row>
    <row r="2118" spans="1:14" x14ac:dyDescent="0.3">
      <c r="A2118">
        <v>2117</v>
      </c>
      <c r="B2118" t="s">
        <v>1376</v>
      </c>
      <c r="C2118" t="s">
        <v>2581</v>
      </c>
      <c r="D2118" t="s">
        <v>92</v>
      </c>
      <c r="E2118" t="s">
        <v>29</v>
      </c>
      <c r="F2118">
        <v>60</v>
      </c>
      <c r="G2118" t="s">
        <v>5806</v>
      </c>
      <c r="H2118" t="s">
        <v>4552</v>
      </c>
      <c r="I2118" t="s">
        <v>38</v>
      </c>
      <c r="J2118" s="1">
        <v>44548</v>
      </c>
      <c r="K2118">
        <v>43</v>
      </c>
      <c r="L2118" t="s">
        <v>45</v>
      </c>
      <c r="N2118">
        <f t="shared" si="33"/>
        <v>0</v>
      </c>
    </row>
    <row r="2119" spans="1:14" x14ac:dyDescent="0.3">
      <c r="A2119">
        <v>2118</v>
      </c>
      <c r="B2119" t="s">
        <v>3113</v>
      </c>
      <c r="C2119" t="s">
        <v>5807</v>
      </c>
      <c r="D2119" t="s">
        <v>41</v>
      </c>
      <c r="E2119" t="s">
        <v>16</v>
      </c>
      <c r="F2119">
        <v>30</v>
      </c>
      <c r="G2119" t="s">
        <v>5808</v>
      </c>
      <c r="H2119" t="s">
        <v>5214</v>
      </c>
      <c r="I2119" t="s">
        <v>95</v>
      </c>
      <c r="J2119" s="1">
        <v>44447</v>
      </c>
      <c r="K2119">
        <v>58</v>
      </c>
      <c r="L2119" t="s">
        <v>70</v>
      </c>
      <c r="N2119">
        <f t="shared" si="33"/>
        <v>0</v>
      </c>
    </row>
    <row r="2120" spans="1:14" x14ac:dyDescent="0.3">
      <c r="A2120">
        <v>2119</v>
      </c>
      <c r="B2120" t="s">
        <v>5809</v>
      </c>
      <c r="C2120" t="s">
        <v>5370</v>
      </c>
      <c r="D2120" t="s">
        <v>15</v>
      </c>
      <c r="E2120" t="s">
        <v>16</v>
      </c>
      <c r="F2120">
        <v>30</v>
      </c>
      <c r="G2120" t="s">
        <v>5810</v>
      </c>
      <c r="H2120" t="s">
        <v>5811</v>
      </c>
      <c r="I2120" t="s">
        <v>294</v>
      </c>
      <c r="J2120" s="1">
        <v>44850</v>
      </c>
      <c r="K2120">
        <v>42</v>
      </c>
      <c r="L2120" t="s">
        <v>33</v>
      </c>
      <c r="N2120">
        <f t="shared" si="33"/>
        <v>0</v>
      </c>
    </row>
    <row r="2121" spans="1:14" x14ac:dyDescent="0.3">
      <c r="A2121">
        <v>2120</v>
      </c>
      <c r="B2121" t="s">
        <v>5812</v>
      </c>
      <c r="C2121" t="s">
        <v>3258</v>
      </c>
      <c r="D2121" t="s">
        <v>51</v>
      </c>
      <c r="E2121" t="s">
        <v>16</v>
      </c>
      <c r="F2121">
        <v>60</v>
      </c>
      <c r="G2121" t="s">
        <v>5813</v>
      </c>
      <c r="H2121" t="s">
        <v>957</v>
      </c>
      <c r="I2121" t="s">
        <v>95</v>
      </c>
      <c r="J2121" s="1">
        <v>44213</v>
      </c>
      <c r="K2121">
        <v>90</v>
      </c>
      <c r="L2121" t="s">
        <v>33</v>
      </c>
      <c r="N2121">
        <f t="shared" si="33"/>
        <v>0</v>
      </c>
    </row>
    <row r="2122" spans="1:14" x14ac:dyDescent="0.3">
      <c r="A2122">
        <v>2121</v>
      </c>
      <c r="B2122" t="s">
        <v>5814</v>
      </c>
      <c r="C2122" t="s">
        <v>4913</v>
      </c>
      <c r="D2122" t="s">
        <v>51</v>
      </c>
      <c r="E2122" t="s">
        <v>16</v>
      </c>
      <c r="F2122">
        <v>90</v>
      </c>
      <c r="G2122" t="s">
        <v>5815</v>
      </c>
      <c r="H2122" t="s">
        <v>1575</v>
      </c>
      <c r="I2122" t="s">
        <v>1576</v>
      </c>
      <c r="J2122" s="1">
        <v>44627</v>
      </c>
      <c r="K2122">
        <v>66</v>
      </c>
      <c r="L2122" t="s">
        <v>54</v>
      </c>
      <c r="N2122">
        <f t="shared" si="33"/>
        <v>0</v>
      </c>
    </row>
    <row r="2123" spans="1:14" x14ac:dyDescent="0.3">
      <c r="A2123">
        <v>2122</v>
      </c>
      <c r="B2123" t="s">
        <v>5816</v>
      </c>
      <c r="C2123" t="s">
        <v>605</v>
      </c>
      <c r="D2123" t="s">
        <v>51</v>
      </c>
      <c r="E2123" t="s">
        <v>16</v>
      </c>
      <c r="F2123">
        <v>30</v>
      </c>
      <c r="G2123" t="s">
        <v>5817</v>
      </c>
      <c r="H2123" t="s">
        <v>1893</v>
      </c>
      <c r="I2123" t="s">
        <v>294</v>
      </c>
      <c r="J2123" s="1">
        <v>44923</v>
      </c>
      <c r="K2123">
        <v>50</v>
      </c>
      <c r="L2123" t="s">
        <v>39</v>
      </c>
      <c r="N2123">
        <f t="shared" si="33"/>
        <v>0</v>
      </c>
    </row>
    <row r="2124" spans="1:14" x14ac:dyDescent="0.3">
      <c r="A2124">
        <v>2123</v>
      </c>
      <c r="B2124" t="s">
        <v>2808</v>
      </c>
      <c r="C2124" t="s">
        <v>3413</v>
      </c>
      <c r="D2124" t="s">
        <v>15</v>
      </c>
      <c r="E2124" t="s">
        <v>16</v>
      </c>
      <c r="F2124">
        <v>30</v>
      </c>
      <c r="G2124" t="s">
        <v>5818</v>
      </c>
      <c r="H2124" t="s">
        <v>5819</v>
      </c>
      <c r="I2124" t="s">
        <v>5820</v>
      </c>
      <c r="J2124" s="1">
        <v>43834</v>
      </c>
      <c r="K2124">
        <v>13</v>
      </c>
      <c r="L2124" t="s">
        <v>101</v>
      </c>
      <c r="N2124">
        <f t="shared" si="33"/>
        <v>0</v>
      </c>
    </row>
    <row r="2125" spans="1:14" x14ac:dyDescent="0.3">
      <c r="A2125">
        <v>2124</v>
      </c>
      <c r="B2125" t="s">
        <v>3704</v>
      </c>
      <c r="C2125" t="s">
        <v>5764</v>
      </c>
      <c r="D2125" t="s">
        <v>51</v>
      </c>
      <c r="E2125" t="s">
        <v>5821</v>
      </c>
      <c r="F2125">
        <v>30</v>
      </c>
      <c r="G2125" t="s">
        <v>5822</v>
      </c>
      <c r="H2125" t="s">
        <v>5823</v>
      </c>
      <c r="I2125" t="s">
        <v>110</v>
      </c>
      <c r="J2125" s="1">
        <v>44865</v>
      </c>
      <c r="K2125">
        <v>102</v>
      </c>
      <c r="L2125" t="s">
        <v>39</v>
      </c>
      <c r="N2125">
        <f t="shared" si="33"/>
        <v>0</v>
      </c>
    </row>
    <row r="2126" spans="1:14" x14ac:dyDescent="0.3">
      <c r="A2126">
        <v>2125</v>
      </c>
      <c r="B2126" t="s">
        <v>4218</v>
      </c>
      <c r="C2126" t="s">
        <v>5824</v>
      </c>
      <c r="D2126" t="s">
        <v>28</v>
      </c>
      <c r="E2126" t="s">
        <v>29</v>
      </c>
      <c r="F2126">
        <v>90</v>
      </c>
      <c r="G2126" t="s">
        <v>5825</v>
      </c>
      <c r="H2126" t="s">
        <v>5826</v>
      </c>
      <c r="I2126" t="s">
        <v>32</v>
      </c>
      <c r="J2126" s="1">
        <v>44801</v>
      </c>
      <c r="K2126">
        <v>38</v>
      </c>
      <c r="L2126" t="s">
        <v>20</v>
      </c>
      <c r="N2126">
        <f t="shared" si="33"/>
        <v>0</v>
      </c>
    </row>
    <row r="2127" spans="1:14" x14ac:dyDescent="0.3">
      <c r="A2127">
        <v>2126</v>
      </c>
      <c r="B2127" t="s">
        <v>5827</v>
      </c>
      <c r="C2127" t="s">
        <v>4727</v>
      </c>
      <c r="D2127" t="s">
        <v>41</v>
      </c>
      <c r="E2127" t="s">
        <v>16</v>
      </c>
      <c r="F2127">
        <v>60</v>
      </c>
      <c r="G2127" t="s">
        <v>5828</v>
      </c>
      <c r="H2127" t="s">
        <v>607</v>
      </c>
      <c r="I2127" t="s">
        <v>32</v>
      </c>
      <c r="J2127" s="1">
        <v>44004</v>
      </c>
      <c r="K2127">
        <v>70</v>
      </c>
      <c r="L2127" t="s">
        <v>64</v>
      </c>
      <c r="N2127">
        <f t="shared" si="33"/>
        <v>0</v>
      </c>
    </row>
    <row r="2128" spans="1:14" x14ac:dyDescent="0.3">
      <c r="A2128">
        <v>2127</v>
      </c>
      <c r="B2128" t="s">
        <v>2412</v>
      </c>
      <c r="C2128" t="s">
        <v>1793</v>
      </c>
      <c r="D2128" t="s">
        <v>28</v>
      </c>
      <c r="E2128" t="s">
        <v>29</v>
      </c>
      <c r="F2128">
        <v>90</v>
      </c>
      <c r="G2128" t="s">
        <v>5829</v>
      </c>
      <c r="H2128" t="s">
        <v>2288</v>
      </c>
      <c r="I2128" t="s">
        <v>32</v>
      </c>
      <c r="J2128" s="1">
        <v>44357</v>
      </c>
      <c r="K2128">
        <v>95</v>
      </c>
      <c r="L2128" t="s">
        <v>80</v>
      </c>
      <c r="N2128">
        <f t="shared" si="33"/>
        <v>0</v>
      </c>
    </row>
    <row r="2129" spans="1:14" x14ac:dyDescent="0.3">
      <c r="A2129">
        <v>2128</v>
      </c>
      <c r="B2129" t="s">
        <v>1169</v>
      </c>
      <c r="C2129" t="s">
        <v>4722</v>
      </c>
      <c r="D2129" t="s">
        <v>28</v>
      </c>
      <c r="E2129" t="s">
        <v>29</v>
      </c>
      <c r="F2129">
        <v>30</v>
      </c>
      <c r="G2129" t="s">
        <v>5830</v>
      </c>
      <c r="H2129" t="s">
        <v>1643</v>
      </c>
      <c r="I2129" t="s">
        <v>124</v>
      </c>
      <c r="J2129" s="1">
        <v>44006</v>
      </c>
      <c r="K2129">
        <v>75</v>
      </c>
      <c r="L2129" t="s">
        <v>33</v>
      </c>
      <c r="N2129">
        <f t="shared" si="33"/>
        <v>0</v>
      </c>
    </row>
    <row r="2130" spans="1:14" x14ac:dyDescent="0.3">
      <c r="A2130">
        <v>2129</v>
      </c>
      <c r="B2130" t="s">
        <v>5831</v>
      </c>
      <c r="C2130" t="s">
        <v>5832</v>
      </c>
      <c r="D2130" t="s">
        <v>15</v>
      </c>
      <c r="E2130" t="s">
        <v>16</v>
      </c>
      <c r="F2130">
        <v>60</v>
      </c>
      <c r="G2130" t="s">
        <v>5833</v>
      </c>
      <c r="H2130" t="s">
        <v>3238</v>
      </c>
      <c r="I2130" t="s">
        <v>173</v>
      </c>
      <c r="J2130" s="1">
        <v>44605</v>
      </c>
      <c r="K2130">
        <v>91</v>
      </c>
      <c r="L2130" t="s">
        <v>80</v>
      </c>
      <c r="N2130">
        <f t="shared" si="33"/>
        <v>0</v>
      </c>
    </row>
    <row r="2131" spans="1:14" x14ac:dyDescent="0.3">
      <c r="A2131">
        <v>2130</v>
      </c>
      <c r="B2131" t="s">
        <v>5834</v>
      </c>
      <c r="C2131" t="s">
        <v>5835</v>
      </c>
      <c r="D2131" t="s">
        <v>51</v>
      </c>
      <c r="E2131" t="s">
        <v>16</v>
      </c>
      <c r="F2131">
        <v>90</v>
      </c>
      <c r="G2131" t="s">
        <v>5836</v>
      </c>
      <c r="H2131" t="s">
        <v>1378</v>
      </c>
      <c r="I2131" t="s">
        <v>32</v>
      </c>
      <c r="J2131" s="1">
        <v>44635</v>
      </c>
      <c r="K2131">
        <v>13</v>
      </c>
      <c r="L2131" t="s">
        <v>54</v>
      </c>
      <c r="N2131">
        <f t="shared" si="33"/>
        <v>0</v>
      </c>
    </row>
    <row r="2132" spans="1:14" x14ac:dyDescent="0.3">
      <c r="A2132">
        <v>2131</v>
      </c>
      <c r="B2132" t="s">
        <v>5837</v>
      </c>
      <c r="C2132" t="s">
        <v>5838</v>
      </c>
      <c r="D2132" t="s">
        <v>28</v>
      </c>
      <c r="E2132" t="s">
        <v>29</v>
      </c>
      <c r="F2132">
        <v>60</v>
      </c>
      <c r="G2132" t="s">
        <v>5839</v>
      </c>
      <c r="H2132" t="s">
        <v>4111</v>
      </c>
      <c r="I2132" t="s">
        <v>95</v>
      </c>
      <c r="J2132" s="1">
        <v>43971</v>
      </c>
      <c r="K2132">
        <v>56</v>
      </c>
      <c r="L2132" t="s">
        <v>159</v>
      </c>
      <c r="N2132">
        <f t="shared" si="33"/>
        <v>0</v>
      </c>
    </row>
    <row r="2133" spans="1:14" x14ac:dyDescent="0.3">
      <c r="A2133">
        <v>2132</v>
      </c>
      <c r="B2133" t="s">
        <v>5840</v>
      </c>
      <c r="C2133" t="s">
        <v>4026</v>
      </c>
      <c r="D2133" t="s">
        <v>51</v>
      </c>
      <c r="E2133" t="s">
        <v>16</v>
      </c>
      <c r="F2133">
        <v>60</v>
      </c>
      <c r="G2133" t="s">
        <v>5841</v>
      </c>
      <c r="H2133" t="s">
        <v>4739</v>
      </c>
      <c r="I2133" t="s">
        <v>59</v>
      </c>
      <c r="J2133" s="1">
        <v>44826</v>
      </c>
      <c r="K2133">
        <v>17</v>
      </c>
      <c r="L2133" t="s">
        <v>80</v>
      </c>
      <c r="N2133">
        <f t="shared" si="33"/>
        <v>0</v>
      </c>
    </row>
    <row r="2134" spans="1:14" x14ac:dyDescent="0.3">
      <c r="A2134">
        <v>2133</v>
      </c>
      <c r="B2134" t="s">
        <v>1290</v>
      </c>
      <c r="C2134" t="s">
        <v>5417</v>
      </c>
      <c r="D2134" t="s">
        <v>15</v>
      </c>
      <c r="E2134" t="s">
        <v>16</v>
      </c>
      <c r="F2134">
        <v>60</v>
      </c>
      <c r="G2134" t="s">
        <v>5842</v>
      </c>
      <c r="H2134" t="s">
        <v>5843</v>
      </c>
      <c r="I2134" t="s">
        <v>25</v>
      </c>
      <c r="J2134" s="1">
        <v>43941</v>
      </c>
      <c r="K2134">
        <v>78</v>
      </c>
      <c r="L2134" t="s">
        <v>54</v>
      </c>
      <c r="N2134">
        <f t="shared" si="33"/>
        <v>0</v>
      </c>
    </row>
    <row r="2135" spans="1:14" x14ac:dyDescent="0.3">
      <c r="A2135">
        <v>2134</v>
      </c>
      <c r="B2135" t="s">
        <v>5785</v>
      </c>
      <c r="C2135" t="s">
        <v>4135</v>
      </c>
      <c r="D2135" t="s">
        <v>28</v>
      </c>
      <c r="E2135" t="s">
        <v>29</v>
      </c>
      <c r="F2135">
        <v>90</v>
      </c>
      <c r="G2135" t="s">
        <v>5844</v>
      </c>
      <c r="H2135" t="s">
        <v>3495</v>
      </c>
      <c r="I2135" t="s">
        <v>1083</v>
      </c>
      <c r="J2135" s="1">
        <v>44253</v>
      </c>
      <c r="K2135">
        <v>21</v>
      </c>
      <c r="L2135" t="s">
        <v>159</v>
      </c>
      <c r="N2135">
        <f t="shared" si="33"/>
        <v>0</v>
      </c>
    </row>
    <row r="2136" spans="1:14" x14ac:dyDescent="0.3">
      <c r="A2136">
        <v>2135</v>
      </c>
      <c r="B2136" t="s">
        <v>1375</v>
      </c>
      <c r="C2136" t="s">
        <v>485</v>
      </c>
      <c r="D2136" t="s">
        <v>28</v>
      </c>
      <c r="E2136" t="s">
        <v>29</v>
      </c>
      <c r="F2136">
        <v>60</v>
      </c>
      <c r="G2136" t="s">
        <v>5845</v>
      </c>
      <c r="H2136" t="s">
        <v>838</v>
      </c>
      <c r="I2136" t="s">
        <v>839</v>
      </c>
      <c r="J2136" s="1">
        <v>44829</v>
      </c>
      <c r="K2136">
        <v>70</v>
      </c>
      <c r="L2136" t="s">
        <v>80</v>
      </c>
      <c r="N2136">
        <f t="shared" si="33"/>
        <v>0</v>
      </c>
    </row>
    <row r="2137" spans="1:14" x14ac:dyDescent="0.3">
      <c r="A2137">
        <v>2136</v>
      </c>
      <c r="B2137" t="s">
        <v>2477</v>
      </c>
      <c r="C2137" t="s">
        <v>4373</v>
      </c>
      <c r="D2137" t="s">
        <v>28</v>
      </c>
      <c r="E2137" t="s">
        <v>29</v>
      </c>
      <c r="F2137">
        <v>60</v>
      </c>
      <c r="G2137" t="s">
        <v>5846</v>
      </c>
      <c r="H2137" t="s">
        <v>2218</v>
      </c>
      <c r="I2137" t="s">
        <v>173</v>
      </c>
      <c r="J2137" s="1">
        <v>44175</v>
      </c>
      <c r="K2137">
        <v>30</v>
      </c>
      <c r="L2137" t="s">
        <v>45</v>
      </c>
      <c r="N2137">
        <f t="shared" si="33"/>
        <v>0</v>
      </c>
    </row>
    <row r="2138" spans="1:14" x14ac:dyDescent="0.3">
      <c r="A2138">
        <v>2137</v>
      </c>
      <c r="B2138" t="s">
        <v>5847</v>
      </c>
      <c r="C2138" t="s">
        <v>1226</v>
      </c>
      <c r="D2138" t="s">
        <v>15</v>
      </c>
      <c r="E2138" t="s">
        <v>16</v>
      </c>
      <c r="F2138">
        <v>90</v>
      </c>
      <c r="G2138" t="s">
        <v>5848</v>
      </c>
      <c r="H2138" t="s">
        <v>2997</v>
      </c>
      <c r="I2138" t="s">
        <v>32</v>
      </c>
      <c r="J2138" s="1">
        <v>44886</v>
      </c>
      <c r="K2138">
        <v>26</v>
      </c>
      <c r="L2138" t="s">
        <v>101</v>
      </c>
      <c r="N2138">
        <f t="shared" si="33"/>
        <v>0</v>
      </c>
    </row>
    <row r="2139" spans="1:14" x14ac:dyDescent="0.3">
      <c r="A2139">
        <v>2138</v>
      </c>
      <c r="B2139" t="s">
        <v>5849</v>
      </c>
      <c r="C2139" t="s">
        <v>5850</v>
      </c>
      <c r="D2139" t="s">
        <v>28</v>
      </c>
      <c r="E2139" t="s">
        <v>29</v>
      </c>
      <c r="F2139">
        <v>60</v>
      </c>
      <c r="G2139" t="s">
        <v>5851</v>
      </c>
      <c r="H2139" t="s">
        <v>440</v>
      </c>
      <c r="I2139" t="s">
        <v>25</v>
      </c>
      <c r="J2139" s="1">
        <v>44474</v>
      </c>
      <c r="K2139">
        <v>72</v>
      </c>
      <c r="L2139" t="s">
        <v>159</v>
      </c>
      <c r="N2139">
        <f t="shared" si="33"/>
        <v>0</v>
      </c>
    </row>
    <row r="2140" spans="1:14" x14ac:dyDescent="0.3">
      <c r="A2140">
        <v>2139</v>
      </c>
      <c r="B2140" t="s">
        <v>5852</v>
      </c>
      <c r="C2140" t="s">
        <v>5853</v>
      </c>
      <c r="D2140" t="s">
        <v>51</v>
      </c>
      <c r="E2140" t="s">
        <v>16</v>
      </c>
      <c r="F2140">
        <v>90</v>
      </c>
      <c r="G2140" t="s">
        <v>5854</v>
      </c>
      <c r="H2140" t="s">
        <v>4158</v>
      </c>
      <c r="I2140" t="s">
        <v>32</v>
      </c>
      <c r="J2140" s="1">
        <v>44615</v>
      </c>
      <c r="K2140">
        <v>84</v>
      </c>
      <c r="L2140" t="s">
        <v>101</v>
      </c>
      <c r="N2140">
        <f t="shared" si="33"/>
        <v>0</v>
      </c>
    </row>
    <row r="2141" spans="1:14" x14ac:dyDescent="0.3">
      <c r="A2141">
        <v>2140</v>
      </c>
      <c r="B2141" t="s">
        <v>2647</v>
      </c>
      <c r="C2141" t="s">
        <v>680</v>
      </c>
      <c r="D2141" t="s">
        <v>51</v>
      </c>
      <c r="E2141" t="s">
        <v>16</v>
      </c>
      <c r="F2141">
        <v>60</v>
      </c>
      <c r="G2141" t="s">
        <v>5855</v>
      </c>
      <c r="H2141" t="s">
        <v>4451</v>
      </c>
      <c r="I2141" t="s">
        <v>32</v>
      </c>
      <c r="J2141" s="1">
        <v>44206</v>
      </c>
      <c r="K2141">
        <v>76</v>
      </c>
      <c r="L2141" t="s">
        <v>64</v>
      </c>
      <c r="N2141">
        <f t="shared" si="33"/>
        <v>0</v>
      </c>
    </row>
    <row r="2142" spans="1:14" x14ac:dyDescent="0.3">
      <c r="A2142">
        <v>2141</v>
      </c>
      <c r="B2142" t="s">
        <v>5856</v>
      </c>
      <c r="C2142" t="s">
        <v>5389</v>
      </c>
      <c r="D2142" t="s">
        <v>117</v>
      </c>
      <c r="E2142" t="s">
        <v>29</v>
      </c>
      <c r="F2142">
        <v>30</v>
      </c>
      <c r="G2142" t="s">
        <v>5857</v>
      </c>
      <c r="H2142" t="s">
        <v>4889</v>
      </c>
      <c r="I2142" t="s">
        <v>110</v>
      </c>
      <c r="J2142" s="1">
        <v>44653</v>
      </c>
      <c r="K2142">
        <v>10</v>
      </c>
      <c r="L2142" t="s">
        <v>54</v>
      </c>
      <c r="N2142">
        <f t="shared" si="33"/>
        <v>0</v>
      </c>
    </row>
    <row r="2143" spans="1:14" x14ac:dyDescent="0.3">
      <c r="A2143">
        <v>2142</v>
      </c>
      <c r="B2143" t="s">
        <v>4399</v>
      </c>
      <c r="C2143" t="s">
        <v>5858</v>
      </c>
      <c r="D2143" t="s">
        <v>15</v>
      </c>
      <c r="E2143" t="s">
        <v>16</v>
      </c>
      <c r="F2143">
        <v>90</v>
      </c>
      <c r="G2143" t="s">
        <v>5859</v>
      </c>
      <c r="H2143" t="s">
        <v>338</v>
      </c>
      <c r="I2143" t="s">
        <v>173</v>
      </c>
      <c r="J2143" s="1">
        <v>43908</v>
      </c>
      <c r="K2143">
        <v>45</v>
      </c>
      <c r="L2143" t="s">
        <v>45</v>
      </c>
      <c r="N2143">
        <f t="shared" si="33"/>
        <v>0</v>
      </c>
    </row>
    <row r="2144" spans="1:14" x14ac:dyDescent="0.3">
      <c r="A2144">
        <v>2143</v>
      </c>
      <c r="B2144" t="s">
        <v>1068</v>
      </c>
      <c r="C2144" t="s">
        <v>3662</v>
      </c>
      <c r="D2144" t="s">
        <v>51</v>
      </c>
      <c r="E2144" t="s">
        <v>16</v>
      </c>
      <c r="F2144">
        <v>30</v>
      </c>
      <c r="G2144" t="s">
        <v>5860</v>
      </c>
      <c r="H2144" t="s">
        <v>1253</v>
      </c>
      <c r="I2144" t="s">
        <v>32</v>
      </c>
      <c r="J2144" s="1">
        <v>44234</v>
      </c>
      <c r="K2144">
        <v>83</v>
      </c>
      <c r="L2144" t="s">
        <v>159</v>
      </c>
      <c r="N2144">
        <f t="shared" si="33"/>
        <v>0</v>
      </c>
    </row>
    <row r="2145" spans="1:14" x14ac:dyDescent="0.3">
      <c r="A2145">
        <v>2144</v>
      </c>
      <c r="B2145" t="s">
        <v>5861</v>
      </c>
      <c r="C2145" t="s">
        <v>5862</v>
      </c>
      <c r="D2145" t="s">
        <v>51</v>
      </c>
      <c r="E2145" t="s">
        <v>16</v>
      </c>
      <c r="F2145">
        <v>30</v>
      </c>
      <c r="G2145" t="s">
        <v>5863</v>
      </c>
      <c r="H2145" t="s">
        <v>4389</v>
      </c>
      <c r="I2145" t="s">
        <v>32</v>
      </c>
      <c r="J2145" s="1">
        <v>43976</v>
      </c>
      <c r="K2145">
        <v>11</v>
      </c>
      <c r="L2145" t="s">
        <v>101</v>
      </c>
      <c r="N2145">
        <f t="shared" si="33"/>
        <v>0</v>
      </c>
    </row>
    <row r="2146" spans="1:14" x14ac:dyDescent="0.3">
      <c r="A2146">
        <v>2145</v>
      </c>
      <c r="B2146" t="s">
        <v>5864</v>
      </c>
      <c r="C2146" t="s">
        <v>3385</v>
      </c>
      <c r="D2146" t="s">
        <v>28</v>
      </c>
      <c r="E2146" t="s">
        <v>29</v>
      </c>
      <c r="F2146">
        <v>60</v>
      </c>
      <c r="G2146" t="s">
        <v>5865</v>
      </c>
      <c r="H2146" t="s">
        <v>224</v>
      </c>
      <c r="I2146" t="s">
        <v>124</v>
      </c>
      <c r="J2146" s="1">
        <v>44020</v>
      </c>
      <c r="K2146">
        <v>39</v>
      </c>
      <c r="L2146" t="s">
        <v>80</v>
      </c>
      <c r="N2146">
        <f t="shared" si="33"/>
        <v>0</v>
      </c>
    </row>
    <row r="2147" spans="1:14" x14ac:dyDescent="0.3">
      <c r="A2147">
        <v>2146</v>
      </c>
      <c r="B2147" t="s">
        <v>4023</v>
      </c>
      <c r="C2147" t="s">
        <v>2640</v>
      </c>
      <c r="D2147" t="s">
        <v>28</v>
      </c>
      <c r="E2147" t="s">
        <v>29</v>
      </c>
      <c r="F2147">
        <v>30</v>
      </c>
      <c r="G2147" t="s">
        <v>5866</v>
      </c>
      <c r="H2147" t="s">
        <v>5867</v>
      </c>
      <c r="I2147" t="s">
        <v>32</v>
      </c>
      <c r="J2147" s="1">
        <v>44261</v>
      </c>
      <c r="K2147">
        <v>27</v>
      </c>
      <c r="L2147" t="s">
        <v>54</v>
      </c>
      <c r="N2147">
        <f t="shared" si="33"/>
        <v>0</v>
      </c>
    </row>
    <row r="2148" spans="1:14" x14ac:dyDescent="0.3">
      <c r="A2148">
        <v>2147</v>
      </c>
      <c r="B2148" t="s">
        <v>3740</v>
      </c>
      <c r="C2148" t="s">
        <v>5868</v>
      </c>
      <c r="D2148" t="s">
        <v>15</v>
      </c>
      <c r="E2148" t="s">
        <v>16</v>
      </c>
      <c r="F2148">
        <v>90</v>
      </c>
      <c r="G2148" t="s">
        <v>5869</v>
      </c>
      <c r="H2148" t="s">
        <v>5826</v>
      </c>
      <c r="I2148" t="s">
        <v>32</v>
      </c>
      <c r="J2148" s="1">
        <v>44329</v>
      </c>
      <c r="K2148">
        <v>7</v>
      </c>
      <c r="L2148" t="s">
        <v>159</v>
      </c>
      <c r="N2148">
        <f t="shared" si="33"/>
        <v>0</v>
      </c>
    </row>
    <row r="2149" spans="1:14" x14ac:dyDescent="0.3">
      <c r="A2149">
        <v>2148</v>
      </c>
      <c r="B2149" t="s">
        <v>5785</v>
      </c>
      <c r="C2149" t="s">
        <v>5870</v>
      </c>
      <c r="D2149" t="s">
        <v>28</v>
      </c>
      <c r="E2149" t="s">
        <v>29</v>
      </c>
      <c r="F2149">
        <v>30</v>
      </c>
      <c r="G2149" t="s">
        <v>5871</v>
      </c>
      <c r="H2149" t="s">
        <v>2284</v>
      </c>
      <c r="I2149" t="s">
        <v>32</v>
      </c>
      <c r="J2149" s="1">
        <v>44297</v>
      </c>
      <c r="K2149">
        <v>78</v>
      </c>
      <c r="L2149" t="s">
        <v>54</v>
      </c>
      <c r="N2149">
        <f t="shared" si="33"/>
        <v>0</v>
      </c>
    </row>
    <row r="2150" spans="1:14" x14ac:dyDescent="0.3">
      <c r="A2150">
        <v>2149</v>
      </c>
      <c r="B2150" t="s">
        <v>2251</v>
      </c>
      <c r="C2150" t="s">
        <v>870</v>
      </c>
      <c r="D2150" t="s">
        <v>28</v>
      </c>
      <c r="E2150" t="s">
        <v>29</v>
      </c>
      <c r="F2150">
        <v>60</v>
      </c>
      <c r="G2150" t="s">
        <v>5872</v>
      </c>
      <c r="H2150" t="s">
        <v>3724</v>
      </c>
      <c r="I2150" t="s">
        <v>1078</v>
      </c>
      <c r="J2150" s="1">
        <v>44752</v>
      </c>
      <c r="K2150">
        <v>36</v>
      </c>
      <c r="L2150" t="s">
        <v>80</v>
      </c>
      <c r="N2150">
        <f t="shared" si="33"/>
        <v>0</v>
      </c>
    </row>
    <row r="2151" spans="1:14" x14ac:dyDescent="0.3">
      <c r="A2151">
        <v>2150</v>
      </c>
      <c r="B2151" t="s">
        <v>1226</v>
      </c>
      <c r="C2151" t="s">
        <v>2207</v>
      </c>
      <c r="D2151" t="s">
        <v>51</v>
      </c>
      <c r="E2151" t="s">
        <v>16</v>
      </c>
      <c r="F2151">
        <v>60</v>
      </c>
      <c r="G2151" t="s">
        <v>5873</v>
      </c>
      <c r="H2151" t="s">
        <v>5874</v>
      </c>
      <c r="I2151" t="s">
        <v>839</v>
      </c>
      <c r="J2151" s="1">
        <v>43953</v>
      </c>
      <c r="K2151">
        <v>63</v>
      </c>
      <c r="L2151" t="s">
        <v>39</v>
      </c>
      <c r="N2151">
        <f t="shared" si="33"/>
        <v>0</v>
      </c>
    </row>
    <row r="2152" spans="1:14" x14ac:dyDescent="0.3">
      <c r="A2152">
        <v>2151</v>
      </c>
      <c r="B2152" t="s">
        <v>5875</v>
      </c>
      <c r="C2152" t="s">
        <v>5876</v>
      </c>
      <c r="D2152" t="s">
        <v>51</v>
      </c>
      <c r="E2152" t="s">
        <v>16</v>
      </c>
      <c r="F2152">
        <v>60</v>
      </c>
      <c r="G2152" t="s">
        <v>5877</v>
      </c>
      <c r="H2152" t="s">
        <v>4508</v>
      </c>
      <c r="I2152" t="s">
        <v>32</v>
      </c>
      <c r="J2152" s="1">
        <v>44046</v>
      </c>
      <c r="K2152">
        <v>37</v>
      </c>
      <c r="L2152" t="s">
        <v>20</v>
      </c>
      <c r="N2152">
        <f t="shared" si="33"/>
        <v>0</v>
      </c>
    </row>
    <row r="2153" spans="1:14" x14ac:dyDescent="0.3">
      <c r="A2153">
        <v>2152</v>
      </c>
      <c r="B2153" t="s">
        <v>5878</v>
      </c>
      <c r="C2153" t="s">
        <v>2071</v>
      </c>
      <c r="D2153" t="s">
        <v>28</v>
      </c>
      <c r="E2153" t="s">
        <v>29</v>
      </c>
      <c r="F2153">
        <v>90</v>
      </c>
      <c r="G2153" t="s">
        <v>5879</v>
      </c>
      <c r="H2153" t="s">
        <v>1845</v>
      </c>
      <c r="I2153" t="s">
        <v>294</v>
      </c>
      <c r="J2153" s="1">
        <v>44752</v>
      </c>
      <c r="K2153">
        <v>82</v>
      </c>
      <c r="L2153" t="s">
        <v>101</v>
      </c>
      <c r="N2153">
        <f t="shared" si="33"/>
        <v>0</v>
      </c>
    </row>
    <row r="2154" spans="1:14" x14ac:dyDescent="0.3">
      <c r="A2154">
        <v>2153</v>
      </c>
      <c r="B2154" t="s">
        <v>2549</v>
      </c>
      <c r="C2154" t="s">
        <v>4399</v>
      </c>
      <c r="D2154" t="s">
        <v>51</v>
      </c>
      <c r="E2154" t="s">
        <v>16</v>
      </c>
      <c r="F2154">
        <v>30</v>
      </c>
      <c r="G2154" t="s">
        <v>5880</v>
      </c>
      <c r="H2154" t="s">
        <v>4807</v>
      </c>
      <c r="I2154" t="s">
        <v>32</v>
      </c>
      <c r="J2154" s="1">
        <v>44665</v>
      </c>
      <c r="K2154">
        <v>61</v>
      </c>
      <c r="L2154" t="s">
        <v>54</v>
      </c>
      <c r="N2154">
        <f t="shared" si="33"/>
        <v>0</v>
      </c>
    </row>
    <row r="2155" spans="1:14" x14ac:dyDescent="0.3">
      <c r="A2155">
        <v>2154</v>
      </c>
      <c r="B2155" t="s">
        <v>1982</v>
      </c>
      <c r="C2155" t="s">
        <v>2434</v>
      </c>
      <c r="D2155" t="s">
        <v>28</v>
      </c>
      <c r="E2155" t="s">
        <v>29</v>
      </c>
      <c r="F2155">
        <v>90</v>
      </c>
      <c r="G2155" t="s">
        <v>5881</v>
      </c>
      <c r="H2155" t="s">
        <v>5882</v>
      </c>
      <c r="I2155" t="s">
        <v>32</v>
      </c>
      <c r="J2155" s="1">
        <v>44740</v>
      </c>
      <c r="K2155">
        <v>36</v>
      </c>
      <c r="L2155" t="s">
        <v>64</v>
      </c>
      <c r="N2155">
        <f t="shared" si="33"/>
        <v>0</v>
      </c>
    </row>
    <row r="2156" spans="1:14" x14ac:dyDescent="0.3">
      <c r="A2156">
        <v>2155</v>
      </c>
      <c r="B2156" t="s">
        <v>3262</v>
      </c>
      <c r="C2156" t="s">
        <v>5883</v>
      </c>
      <c r="D2156" t="s">
        <v>15</v>
      </c>
      <c r="E2156" t="s">
        <v>16</v>
      </c>
      <c r="F2156">
        <v>90</v>
      </c>
      <c r="G2156" t="s">
        <v>5884</v>
      </c>
      <c r="H2156" t="s">
        <v>436</v>
      </c>
      <c r="I2156" t="s">
        <v>32</v>
      </c>
      <c r="J2156" s="1">
        <v>44855</v>
      </c>
      <c r="K2156">
        <v>13</v>
      </c>
      <c r="L2156" t="s">
        <v>159</v>
      </c>
      <c r="N2156">
        <f t="shared" si="33"/>
        <v>0</v>
      </c>
    </row>
    <row r="2157" spans="1:14" x14ac:dyDescent="0.3">
      <c r="A2157">
        <v>2156</v>
      </c>
      <c r="B2157" t="s">
        <v>778</v>
      </c>
      <c r="C2157" t="s">
        <v>1607</v>
      </c>
      <c r="D2157" t="s">
        <v>28</v>
      </c>
      <c r="E2157" t="s">
        <v>29</v>
      </c>
      <c r="F2157">
        <v>90</v>
      </c>
      <c r="G2157" t="s">
        <v>5885</v>
      </c>
      <c r="H2157" t="s">
        <v>5886</v>
      </c>
      <c r="I2157" t="s">
        <v>187</v>
      </c>
      <c r="J2157" s="1">
        <v>44837</v>
      </c>
      <c r="K2157">
        <v>92</v>
      </c>
      <c r="L2157" t="s">
        <v>45</v>
      </c>
      <c r="N2157">
        <f t="shared" si="33"/>
        <v>0</v>
      </c>
    </row>
    <row r="2158" spans="1:14" x14ac:dyDescent="0.3">
      <c r="A2158">
        <v>2157</v>
      </c>
      <c r="B2158" t="s">
        <v>5421</v>
      </c>
      <c r="C2158" t="s">
        <v>1219</v>
      </c>
      <c r="D2158" t="s">
        <v>28</v>
      </c>
      <c r="E2158" t="s">
        <v>29</v>
      </c>
      <c r="F2158">
        <v>90</v>
      </c>
      <c r="G2158" t="s">
        <v>5885</v>
      </c>
      <c r="H2158" t="s">
        <v>3984</v>
      </c>
      <c r="I2158" t="s">
        <v>32</v>
      </c>
      <c r="J2158" s="1">
        <v>44394</v>
      </c>
      <c r="K2158">
        <v>78</v>
      </c>
      <c r="L2158" t="s">
        <v>80</v>
      </c>
      <c r="N2158">
        <f t="shared" si="33"/>
        <v>0</v>
      </c>
    </row>
    <row r="2159" spans="1:14" x14ac:dyDescent="0.3">
      <c r="A2159">
        <v>2158</v>
      </c>
      <c r="B2159" t="s">
        <v>5887</v>
      </c>
      <c r="C2159" t="s">
        <v>4251</v>
      </c>
      <c r="D2159" t="s">
        <v>28</v>
      </c>
      <c r="E2159" t="s">
        <v>29</v>
      </c>
      <c r="F2159">
        <v>30</v>
      </c>
      <c r="G2159" t="s">
        <v>5888</v>
      </c>
      <c r="H2159" t="s">
        <v>1674</v>
      </c>
      <c r="I2159" t="s">
        <v>25</v>
      </c>
      <c r="J2159" s="1">
        <v>44319</v>
      </c>
      <c r="K2159">
        <v>20</v>
      </c>
      <c r="L2159" t="s">
        <v>64</v>
      </c>
      <c r="N2159">
        <f t="shared" si="33"/>
        <v>0</v>
      </c>
    </row>
    <row r="2160" spans="1:14" x14ac:dyDescent="0.3">
      <c r="A2160">
        <v>2159</v>
      </c>
      <c r="B2160" t="s">
        <v>5644</v>
      </c>
      <c r="C2160" t="s">
        <v>2524</v>
      </c>
      <c r="D2160" t="s">
        <v>28</v>
      </c>
      <c r="E2160" t="s">
        <v>29</v>
      </c>
      <c r="F2160">
        <v>60</v>
      </c>
      <c r="G2160" t="s">
        <v>5889</v>
      </c>
      <c r="H2160" t="s">
        <v>2267</v>
      </c>
      <c r="I2160" t="s">
        <v>124</v>
      </c>
      <c r="J2160" s="1">
        <v>44168</v>
      </c>
      <c r="K2160">
        <v>17</v>
      </c>
      <c r="L2160" t="s">
        <v>33</v>
      </c>
      <c r="N2160">
        <f t="shared" si="33"/>
        <v>0</v>
      </c>
    </row>
    <row r="2161" spans="1:14" x14ac:dyDescent="0.3">
      <c r="A2161">
        <v>2160</v>
      </c>
      <c r="B2161" t="s">
        <v>5890</v>
      </c>
      <c r="C2161" t="s">
        <v>5891</v>
      </c>
      <c r="D2161" t="s">
        <v>15</v>
      </c>
      <c r="E2161" t="s">
        <v>16</v>
      </c>
      <c r="F2161">
        <v>60</v>
      </c>
      <c r="G2161" t="s">
        <v>5892</v>
      </c>
      <c r="H2161" t="s">
        <v>322</v>
      </c>
      <c r="I2161" t="s">
        <v>32</v>
      </c>
      <c r="J2161" s="1">
        <v>44724</v>
      </c>
      <c r="K2161">
        <v>31</v>
      </c>
      <c r="L2161" t="s">
        <v>20</v>
      </c>
      <c r="N2161">
        <f t="shared" si="33"/>
        <v>0</v>
      </c>
    </row>
    <row r="2162" spans="1:14" x14ac:dyDescent="0.3">
      <c r="A2162">
        <v>2161</v>
      </c>
      <c r="B2162" t="s">
        <v>102</v>
      </c>
      <c r="C2162" t="s">
        <v>5893</v>
      </c>
      <c r="D2162" t="s">
        <v>51</v>
      </c>
      <c r="E2162" t="s">
        <v>16</v>
      </c>
      <c r="F2162">
        <v>30</v>
      </c>
      <c r="G2162" t="s">
        <v>5894</v>
      </c>
      <c r="H2162" t="s">
        <v>5895</v>
      </c>
      <c r="I2162" t="s">
        <v>32</v>
      </c>
      <c r="J2162" s="1">
        <v>44680</v>
      </c>
      <c r="K2162">
        <v>31</v>
      </c>
      <c r="L2162" t="s">
        <v>70</v>
      </c>
      <c r="N2162">
        <f t="shared" si="33"/>
        <v>0</v>
      </c>
    </row>
    <row r="2163" spans="1:14" x14ac:dyDescent="0.3">
      <c r="A2163">
        <v>2162</v>
      </c>
      <c r="B2163" t="s">
        <v>986</v>
      </c>
      <c r="C2163" t="s">
        <v>4548</v>
      </c>
      <c r="D2163" t="s">
        <v>28</v>
      </c>
      <c r="E2163" t="s">
        <v>29</v>
      </c>
      <c r="F2163">
        <v>90</v>
      </c>
      <c r="G2163" t="s">
        <v>5896</v>
      </c>
      <c r="H2163" t="s">
        <v>4958</v>
      </c>
      <c r="I2163" t="s">
        <v>95</v>
      </c>
      <c r="J2163" s="1">
        <v>44060</v>
      </c>
      <c r="K2163">
        <v>45</v>
      </c>
      <c r="L2163" t="s">
        <v>39</v>
      </c>
      <c r="N2163">
        <f t="shared" si="33"/>
        <v>0</v>
      </c>
    </row>
    <row r="2164" spans="1:14" x14ac:dyDescent="0.3">
      <c r="A2164">
        <v>2163</v>
      </c>
      <c r="B2164" t="s">
        <v>657</v>
      </c>
      <c r="C2164" t="s">
        <v>1023</v>
      </c>
      <c r="D2164" t="s">
        <v>28</v>
      </c>
      <c r="E2164" t="s">
        <v>29</v>
      </c>
      <c r="F2164">
        <v>60</v>
      </c>
      <c r="G2164" t="s">
        <v>5897</v>
      </c>
      <c r="H2164" t="s">
        <v>3987</v>
      </c>
      <c r="I2164" t="s">
        <v>554</v>
      </c>
      <c r="J2164" s="1">
        <v>44737</v>
      </c>
      <c r="K2164">
        <v>39</v>
      </c>
      <c r="L2164" t="s">
        <v>80</v>
      </c>
      <c r="N2164">
        <f t="shared" si="33"/>
        <v>0</v>
      </c>
    </row>
    <row r="2165" spans="1:14" x14ac:dyDescent="0.3">
      <c r="A2165">
        <v>2164</v>
      </c>
      <c r="B2165" t="s">
        <v>1058</v>
      </c>
      <c r="C2165" t="s">
        <v>4792</v>
      </c>
      <c r="D2165" t="s">
        <v>28</v>
      </c>
      <c r="E2165" t="s">
        <v>29</v>
      </c>
      <c r="F2165">
        <v>90</v>
      </c>
      <c r="G2165" t="s">
        <v>5898</v>
      </c>
      <c r="H2165" t="s">
        <v>1276</v>
      </c>
      <c r="I2165" t="s">
        <v>32</v>
      </c>
      <c r="J2165" s="1">
        <v>44461</v>
      </c>
      <c r="K2165">
        <v>2</v>
      </c>
      <c r="L2165" t="s">
        <v>101</v>
      </c>
      <c r="N2165">
        <f t="shared" si="33"/>
        <v>0</v>
      </c>
    </row>
    <row r="2166" spans="1:14" x14ac:dyDescent="0.3">
      <c r="A2166">
        <v>2165</v>
      </c>
      <c r="B2166" t="s">
        <v>979</v>
      </c>
      <c r="C2166" t="s">
        <v>1521</v>
      </c>
      <c r="D2166" t="s">
        <v>28</v>
      </c>
      <c r="E2166" t="s">
        <v>29</v>
      </c>
      <c r="F2166">
        <v>30</v>
      </c>
      <c r="G2166" t="s">
        <v>5899</v>
      </c>
      <c r="H2166" t="s">
        <v>3206</v>
      </c>
      <c r="I2166" t="s">
        <v>1199</v>
      </c>
      <c r="J2166" s="1">
        <v>44256</v>
      </c>
      <c r="K2166">
        <v>34</v>
      </c>
      <c r="L2166" t="s">
        <v>80</v>
      </c>
      <c r="N2166">
        <f t="shared" si="33"/>
        <v>0</v>
      </c>
    </row>
    <row r="2167" spans="1:14" x14ac:dyDescent="0.3">
      <c r="A2167">
        <v>2166</v>
      </c>
      <c r="B2167" t="s">
        <v>5900</v>
      </c>
      <c r="C2167" t="s">
        <v>22</v>
      </c>
      <c r="D2167" t="s">
        <v>28</v>
      </c>
      <c r="E2167" t="s">
        <v>29</v>
      </c>
      <c r="F2167">
        <v>60</v>
      </c>
      <c r="G2167" t="s">
        <v>5899</v>
      </c>
      <c r="H2167" t="s">
        <v>1444</v>
      </c>
      <c r="I2167" t="s">
        <v>1199</v>
      </c>
      <c r="J2167" s="1">
        <v>44589</v>
      </c>
      <c r="K2167">
        <v>91</v>
      </c>
      <c r="L2167" t="s">
        <v>54</v>
      </c>
      <c r="N2167">
        <f t="shared" si="33"/>
        <v>0</v>
      </c>
    </row>
    <row r="2168" spans="1:14" x14ac:dyDescent="0.3">
      <c r="A2168">
        <v>2167</v>
      </c>
      <c r="B2168" t="s">
        <v>1695</v>
      </c>
      <c r="C2168" t="s">
        <v>987</v>
      </c>
      <c r="D2168" t="s">
        <v>15</v>
      </c>
      <c r="E2168" t="s">
        <v>16</v>
      </c>
      <c r="F2168">
        <v>60</v>
      </c>
      <c r="G2168" t="s">
        <v>5901</v>
      </c>
      <c r="H2168" t="s">
        <v>2655</v>
      </c>
      <c r="I2168" t="s">
        <v>1083</v>
      </c>
      <c r="J2168" s="1">
        <v>44866</v>
      </c>
      <c r="K2168">
        <v>38</v>
      </c>
      <c r="L2168" t="s">
        <v>80</v>
      </c>
      <c r="N2168">
        <f t="shared" si="33"/>
        <v>0</v>
      </c>
    </row>
    <row r="2169" spans="1:14" x14ac:dyDescent="0.3">
      <c r="A2169">
        <v>2168</v>
      </c>
      <c r="B2169" t="s">
        <v>3108</v>
      </c>
      <c r="C2169" t="s">
        <v>1023</v>
      </c>
      <c r="D2169" t="s">
        <v>51</v>
      </c>
      <c r="E2169" t="s">
        <v>16</v>
      </c>
      <c r="F2169">
        <v>30</v>
      </c>
      <c r="G2169" t="s">
        <v>5902</v>
      </c>
      <c r="H2169" t="s">
        <v>2397</v>
      </c>
      <c r="I2169" t="s">
        <v>187</v>
      </c>
      <c r="J2169" s="1">
        <v>44076</v>
      </c>
      <c r="K2169">
        <v>30</v>
      </c>
      <c r="L2169" t="s">
        <v>159</v>
      </c>
      <c r="N2169">
        <f t="shared" si="33"/>
        <v>0</v>
      </c>
    </row>
    <row r="2170" spans="1:14" x14ac:dyDescent="0.3">
      <c r="A2170">
        <v>2169</v>
      </c>
      <c r="B2170" t="s">
        <v>5903</v>
      </c>
      <c r="C2170" t="s">
        <v>5193</v>
      </c>
      <c r="D2170" t="s">
        <v>15</v>
      </c>
      <c r="E2170" t="s">
        <v>16</v>
      </c>
      <c r="F2170">
        <v>30</v>
      </c>
      <c r="G2170" t="s">
        <v>5904</v>
      </c>
      <c r="H2170" t="s">
        <v>4944</v>
      </c>
      <c r="I2170" t="s">
        <v>839</v>
      </c>
      <c r="J2170" s="1">
        <v>44231</v>
      </c>
      <c r="K2170">
        <v>33</v>
      </c>
      <c r="L2170" t="s">
        <v>70</v>
      </c>
      <c r="N2170">
        <f t="shared" si="33"/>
        <v>0</v>
      </c>
    </row>
    <row r="2171" spans="1:14" x14ac:dyDescent="0.3">
      <c r="A2171">
        <v>2170</v>
      </c>
      <c r="B2171" t="s">
        <v>5905</v>
      </c>
      <c r="C2171" t="s">
        <v>1678</v>
      </c>
      <c r="D2171" t="s">
        <v>51</v>
      </c>
      <c r="E2171" t="s">
        <v>16</v>
      </c>
      <c r="F2171">
        <v>30</v>
      </c>
      <c r="G2171" t="s">
        <v>5906</v>
      </c>
      <c r="H2171" t="s">
        <v>5619</v>
      </c>
      <c r="I2171" t="s">
        <v>32</v>
      </c>
      <c r="J2171" s="1">
        <v>44908</v>
      </c>
      <c r="K2171">
        <v>14</v>
      </c>
      <c r="L2171" t="s">
        <v>64</v>
      </c>
      <c r="N2171">
        <f t="shared" si="33"/>
        <v>0</v>
      </c>
    </row>
    <row r="2172" spans="1:14" x14ac:dyDescent="0.3">
      <c r="A2172">
        <v>2171</v>
      </c>
      <c r="B2172" t="s">
        <v>5907</v>
      </c>
      <c r="C2172" t="s">
        <v>2385</v>
      </c>
      <c r="D2172" t="s">
        <v>15</v>
      </c>
      <c r="E2172" t="s">
        <v>16</v>
      </c>
      <c r="F2172">
        <v>30</v>
      </c>
      <c r="G2172" t="s">
        <v>5908</v>
      </c>
      <c r="H2172" t="s">
        <v>3571</v>
      </c>
      <c r="I2172" t="s">
        <v>32</v>
      </c>
      <c r="J2172" s="1">
        <v>44077</v>
      </c>
      <c r="K2172">
        <v>47</v>
      </c>
      <c r="L2172" t="s">
        <v>54</v>
      </c>
      <c r="N2172">
        <f t="shared" si="33"/>
        <v>0</v>
      </c>
    </row>
    <row r="2173" spans="1:14" x14ac:dyDescent="0.3">
      <c r="A2173">
        <v>2172</v>
      </c>
      <c r="B2173" t="s">
        <v>646</v>
      </c>
      <c r="C2173" t="s">
        <v>256</v>
      </c>
      <c r="D2173" t="s">
        <v>28</v>
      </c>
      <c r="E2173" t="s">
        <v>29</v>
      </c>
      <c r="F2173">
        <v>30</v>
      </c>
      <c r="G2173" t="s">
        <v>5909</v>
      </c>
      <c r="H2173" t="s">
        <v>2579</v>
      </c>
      <c r="I2173" t="s">
        <v>425</v>
      </c>
      <c r="J2173" s="1">
        <v>44618</v>
      </c>
      <c r="K2173">
        <v>9</v>
      </c>
      <c r="L2173" t="s">
        <v>101</v>
      </c>
      <c r="N2173">
        <f t="shared" si="33"/>
        <v>0</v>
      </c>
    </row>
    <row r="2174" spans="1:14" x14ac:dyDescent="0.3">
      <c r="A2174">
        <v>2173</v>
      </c>
      <c r="B2174" t="s">
        <v>5141</v>
      </c>
      <c r="C2174" t="s">
        <v>5910</v>
      </c>
      <c r="D2174" t="s">
        <v>28</v>
      </c>
      <c r="E2174" t="s">
        <v>29</v>
      </c>
      <c r="F2174">
        <v>90</v>
      </c>
      <c r="G2174" t="s">
        <v>5911</v>
      </c>
      <c r="H2174" t="s">
        <v>685</v>
      </c>
      <c r="I2174" t="s">
        <v>686</v>
      </c>
      <c r="J2174" s="1">
        <v>44425</v>
      </c>
      <c r="K2174">
        <v>42</v>
      </c>
      <c r="L2174" t="s">
        <v>33</v>
      </c>
      <c r="N2174">
        <f t="shared" si="33"/>
        <v>0</v>
      </c>
    </row>
    <row r="2175" spans="1:14" x14ac:dyDescent="0.3">
      <c r="A2175">
        <v>2174</v>
      </c>
      <c r="B2175" t="s">
        <v>2627</v>
      </c>
      <c r="C2175" t="s">
        <v>3591</v>
      </c>
      <c r="D2175" t="s">
        <v>15</v>
      </c>
      <c r="E2175" t="s">
        <v>16</v>
      </c>
      <c r="F2175">
        <v>30</v>
      </c>
      <c r="G2175" t="s">
        <v>5912</v>
      </c>
      <c r="H2175" t="s">
        <v>1453</v>
      </c>
      <c r="I2175" t="s">
        <v>1454</v>
      </c>
      <c r="J2175" s="1">
        <v>44627</v>
      </c>
      <c r="K2175">
        <v>12</v>
      </c>
      <c r="L2175" t="s">
        <v>80</v>
      </c>
      <c r="N2175">
        <f t="shared" si="33"/>
        <v>0</v>
      </c>
    </row>
    <row r="2176" spans="1:14" x14ac:dyDescent="0.3">
      <c r="A2176">
        <v>2175</v>
      </c>
      <c r="B2176" t="s">
        <v>4489</v>
      </c>
      <c r="C2176" t="s">
        <v>5913</v>
      </c>
      <c r="D2176" t="s">
        <v>28</v>
      </c>
      <c r="E2176" t="s">
        <v>29</v>
      </c>
      <c r="F2176">
        <v>90</v>
      </c>
      <c r="G2176" t="s">
        <v>5914</v>
      </c>
      <c r="H2176" t="s">
        <v>5915</v>
      </c>
      <c r="I2176" t="s">
        <v>32</v>
      </c>
      <c r="J2176" s="1">
        <v>44597</v>
      </c>
      <c r="K2176">
        <v>104</v>
      </c>
      <c r="L2176" t="s">
        <v>101</v>
      </c>
      <c r="N2176">
        <f t="shared" si="33"/>
        <v>0</v>
      </c>
    </row>
    <row r="2177" spans="1:14" x14ac:dyDescent="0.3">
      <c r="A2177">
        <v>2176</v>
      </c>
      <c r="B2177" t="s">
        <v>5916</v>
      </c>
      <c r="C2177" t="s">
        <v>3845</v>
      </c>
      <c r="D2177" t="s">
        <v>28</v>
      </c>
      <c r="E2177" t="s">
        <v>29</v>
      </c>
      <c r="F2177">
        <v>60</v>
      </c>
      <c r="G2177" t="s">
        <v>5917</v>
      </c>
      <c r="H2177" t="s">
        <v>793</v>
      </c>
      <c r="I2177" t="s">
        <v>178</v>
      </c>
      <c r="J2177" s="1">
        <v>44169</v>
      </c>
      <c r="K2177">
        <v>22</v>
      </c>
      <c r="L2177" t="s">
        <v>101</v>
      </c>
      <c r="N2177">
        <f t="shared" si="33"/>
        <v>0</v>
      </c>
    </row>
    <row r="2178" spans="1:14" x14ac:dyDescent="0.3">
      <c r="A2178">
        <v>2177</v>
      </c>
      <c r="B2178" t="s">
        <v>5918</v>
      </c>
      <c r="C2178" t="s">
        <v>866</v>
      </c>
      <c r="D2178" t="s">
        <v>28</v>
      </c>
      <c r="E2178" t="s">
        <v>29</v>
      </c>
      <c r="F2178">
        <v>90</v>
      </c>
      <c r="G2178" t="s">
        <v>5919</v>
      </c>
      <c r="H2178" t="s">
        <v>4046</v>
      </c>
      <c r="I2178" t="s">
        <v>173</v>
      </c>
      <c r="J2178" s="1">
        <v>44200</v>
      </c>
      <c r="K2178">
        <v>83</v>
      </c>
      <c r="L2178" t="s">
        <v>39</v>
      </c>
      <c r="N2178">
        <f t="shared" ref="N2178:N2241" si="34">COUNTBLANK(A2178:L2178)</f>
        <v>0</v>
      </c>
    </row>
    <row r="2179" spans="1:14" x14ac:dyDescent="0.3">
      <c r="A2179">
        <v>2178</v>
      </c>
      <c r="B2179" t="s">
        <v>5920</v>
      </c>
      <c r="C2179" t="s">
        <v>5788</v>
      </c>
      <c r="D2179" t="s">
        <v>51</v>
      </c>
      <c r="E2179" t="s">
        <v>16</v>
      </c>
      <c r="F2179">
        <v>60</v>
      </c>
      <c r="G2179" t="s">
        <v>5921</v>
      </c>
      <c r="H2179" t="s">
        <v>3770</v>
      </c>
      <c r="I2179" t="s">
        <v>32</v>
      </c>
      <c r="J2179" s="1">
        <v>44274</v>
      </c>
      <c r="K2179">
        <v>44</v>
      </c>
      <c r="L2179" t="s">
        <v>159</v>
      </c>
      <c r="N2179">
        <f t="shared" si="34"/>
        <v>0</v>
      </c>
    </row>
    <row r="2180" spans="1:14" x14ac:dyDescent="0.3">
      <c r="A2180">
        <v>2179</v>
      </c>
      <c r="B2180" t="s">
        <v>5922</v>
      </c>
      <c r="C2180" t="s">
        <v>5923</v>
      </c>
      <c r="D2180" t="s">
        <v>15</v>
      </c>
      <c r="E2180" t="s">
        <v>16</v>
      </c>
      <c r="F2180">
        <v>90</v>
      </c>
      <c r="G2180" t="s">
        <v>5921</v>
      </c>
      <c r="H2180" t="s">
        <v>1800</v>
      </c>
      <c r="I2180" t="s">
        <v>32</v>
      </c>
      <c r="J2180" s="1">
        <v>44648</v>
      </c>
      <c r="K2180">
        <v>57</v>
      </c>
      <c r="L2180" t="s">
        <v>64</v>
      </c>
      <c r="N2180">
        <f t="shared" si="34"/>
        <v>0</v>
      </c>
    </row>
    <row r="2181" spans="1:14" x14ac:dyDescent="0.3">
      <c r="A2181">
        <v>2180</v>
      </c>
      <c r="B2181" t="s">
        <v>986</v>
      </c>
      <c r="C2181" t="s">
        <v>2601</v>
      </c>
      <c r="D2181" t="s">
        <v>28</v>
      </c>
      <c r="E2181" t="s">
        <v>29</v>
      </c>
      <c r="F2181">
        <v>30</v>
      </c>
      <c r="G2181" t="s">
        <v>5924</v>
      </c>
      <c r="H2181" t="s">
        <v>5010</v>
      </c>
      <c r="I2181" t="s">
        <v>32</v>
      </c>
      <c r="J2181" s="1">
        <v>44695</v>
      </c>
      <c r="K2181">
        <v>96</v>
      </c>
      <c r="L2181" t="s">
        <v>54</v>
      </c>
      <c r="N2181">
        <f t="shared" si="34"/>
        <v>0</v>
      </c>
    </row>
    <row r="2182" spans="1:14" x14ac:dyDescent="0.3">
      <c r="A2182">
        <v>2181</v>
      </c>
      <c r="B2182" t="s">
        <v>5925</v>
      </c>
      <c r="C2182" t="s">
        <v>5926</v>
      </c>
      <c r="D2182" t="s">
        <v>15</v>
      </c>
      <c r="E2182" t="s">
        <v>16</v>
      </c>
      <c r="F2182">
        <v>30</v>
      </c>
      <c r="G2182" t="s">
        <v>5927</v>
      </c>
      <c r="H2182" t="s">
        <v>378</v>
      </c>
      <c r="I2182" t="s">
        <v>146</v>
      </c>
      <c r="J2182" s="1">
        <v>44230</v>
      </c>
      <c r="K2182">
        <v>90</v>
      </c>
      <c r="L2182" t="s">
        <v>20</v>
      </c>
      <c r="N2182">
        <f t="shared" si="34"/>
        <v>0</v>
      </c>
    </row>
    <row r="2183" spans="1:14" x14ac:dyDescent="0.3">
      <c r="A2183">
        <v>2182</v>
      </c>
      <c r="B2183" t="s">
        <v>5928</v>
      </c>
      <c r="C2183" t="s">
        <v>2125</v>
      </c>
      <c r="D2183" t="s">
        <v>28</v>
      </c>
      <c r="E2183" t="s">
        <v>29</v>
      </c>
      <c r="F2183">
        <v>60</v>
      </c>
      <c r="G2183" t="s">
        <v>5929</v>
      </c>
      <c r="H2183" t="s">
        <v>3632</v>
      </c>
      <c r="I2183" t="s">
        <v>32</v>
      </c>
      <c r="J2183" s="1">
        <v>44598</v>
      </c>
      <c r="K2183">
        <v>92</v>
      </c>
      <c r="L2183" t="s">
        <v>101</v>
      </c>
      <c r="N2183">
        <f t="shared" si="34"/>
        <v>0</v>
      </c>
    </row>
    <row r="2184" spans="1:14" x14ac:dyDescent="0.3">
      <c r="A2184">
        <v>2183</v>
      </c>
      <c r="B2184" t="s">
        <v>567</v>
      </c>
      <c r="C2184" t="s">
        <v>5930</v>
      </c>
      <c r="D2184" t="s">
        <v>28</v>
      </c>
      <c r="E2184" t="s">
        <v>29</v>
      </c>
      <c r="F2184">
        <v>30</v>
      </c>
      <c r="G2184" t="s">
        <v>5931</v>
      </c>
      <c r="H2184" t="s">
        <v>1896</v>
      </c>
      <c r="I2184" t="s">
        <v>294</v>
      </c>
      <c r="J2184" s="1">
        <v>43959</v>
      </c>
      <c r="K2184">
        <v>27</v>
      </c>
      <c r="L2184" t="s">
        <v>101</v>
      </c>
      <c r="N2184">
        <f t="shared" si="34"/>
        <v>0</v>
      </c>
    </row>
    <row r="2185" spans="1:14" x14ac:dyDescent="0.3">
      <c r="A2185">
        <v>2184</v>
      </c>
      <c r="B2185" t="s">
        <v>4569</v>
      </c>
      <c r="C2185" t="s">
        <v>5932</v>
      </c>
      <c r="D2185" t="s">
        <v>28</v>
      </c>
      <c r="E2185" t="s">
        <v>29</v>
      </c>
      <c r="F2185">
        <v>90</v>
      </c>
      <c r="G2185" t="s">
        <v>5933</v>
      </c>
      <c r="H2185" t="s">
        <v>5934</v>
      </c>
      <c r="I2185" t="s">
        <v>173</v>
      </c>
      <c r="J2185" s="1">
        <v>44297</v>
      </c>
      <c r="K2185">
        <v>18</v>
      </c>
      <c r="L2185" t="s">
        <v>39</v>
      </c>
      <c r="N2185">
        <f t="shared" si="34"/>
        <v>0</v>
      </c>
    </row>
    <row r="2186" spans="1:14" x14ac:dyDescent="0.3">
      <c r="A2186">
        <v>2185</v>
      </c>
      <c r="B2186" t="s">
        <v>5935</v>
      </c>
      <c r="C2186" t="s">
        <v>4258</v>
      </c>
      <c r="D2186" t="s">
        <v>15</v>
      </c>
      <c r="E2186" t="s">
        <v>16</v>
      </c>
      <c r="F2186">
        <v>60</v>
      </c>
      <c r="G2186" t="s">
        <v>5936</v>
      </c>
      <c r="H2186" t="s">
        <v>1940</v>
      </c>
      <c r="I2186" t="s">
        <v>294</v>
      </c>
      <c r="J2186" s="1">
        <v>44404</v>
      </c>
      <c r="K2186">
        <v>64</v>
      </c>
      <c r="L2186" t="s">
        <v>64</v>
      </c>
      <c r="N2186">
        <f t="shared" si="34"/>
        <v>0</v>
      </c>
    </row>
    <row r="2187" spans="1:14" x14ac:dyDescent="0.3">
      <c r="A2187">
        <v>2186</v>
      </c>
      <c r="B2187" t="s">
        <v>5937</v>
      </c>
      <c r="C2187" t="s">
        <v>3413</v>
      </c>
      <c r="D2187" t="s">
        <v>15</v>
      </c>
      <c r="E2187" t="s">
        <v>16</v>
      </c>
      <c r="F2187">
        <v>30</v>
      </c>
      <c r="G2187" t="s">
        <v>5938</v>
      </c>
      <c r="H2187" t="s">
        <v>5581</v>
      </c>
      <c r="I2187" t="s">
        <v>187</v>
      </c>
      <c r="J2187" s="1">
        <v>44427</v>
      </c>
      <c r="K2187">
        <v>62</v>
      </c>
      <c r="L2187" t="s">
        <v>80</v>
      </c>
      <c r="N2187">
        <f t="shared" si="34"/>
        <v>0</v>
      </c>
    </row>
    <row r="2188" spans="1:14" x14ac:dyDescent="0.3">
      <c r="A2188">
        <v>2187</v>
      </c>
      <c r="B2188" t="s">
        <v>5334</v>
      </c>
      <c r="C2188" t="s">
        <v>5939</v>
      </c>
      <c r="D2188" t="s">
        <v>92</v>
      </c>
      <c r="E2188" t="s">
        <v>29</v>
      </c>
      <c r="F2188">
        <v>60</v>
      </c>
      <c r="G2188" t="s">
        <v>5940</v>
      </c>
      <c r="H2188" t="s">
        <v>288</v>
      </c>
      <c r="I2188" t="s">
        <v>32</v>
      </c>
      <c r="J2188" s="1">
        <v>44465</v>
      </c>
      <c r="K2188">
        <v>89</v>
      </c>
      <c r="L2188" t="s">
        <v>159</v>
      </c>
      <c r="N2188">
        <f t="shared" si="34"/>
        <v>0</v>
      </c>
    </row>
    <row r="2189" spans="1:14" x14ac:dyDescent="0.3">
      <c r="A2189">
        <v>2188</v>
      </c>
      <c r="B2189" t="s">
        <v>5259</v>
      </c>
      <c r="C2189" t="s">
        <v>4269</v>
      </c>
      <c r="D2189" t="s">
        <v>15</v>
      </c>
      <c r="E2189" t="s">
        <v>16</v>
      </c>
      <c r="F2189">
        <v>60</v>
      </c>
      <c r="G2189" t="s">
        <v>5941</v>
      </c>
      <c r="H2189" t="s">
        <v>1884</v>
      </c>
      <c r="I2189" t="s">
        <v>1885</v>
      </c>
      <c r="J2189" s="1">
        <v>44138</v>
      </c>
      <c r="K2189">
        <v>45</v>
      </c>
      <c r="L2189" t="s">
        <v>33</v>
      </c>
      <c r="N2189">
        <f t="shared" si="34"/>
        <v>0</v>
      </c>
    </row>
    <row r="2190" spans="1:14" x14ac:dyDescent="0.3">
      <c r="A2190">
        <v>2189</v>
      </c>
      <c r="B2190" t="s">
        <v>5942</v>
      </c>
      <c r="C2190" t="s">
        <v>5203</v>
      </c>
      <c r="D2190" t="s">
        <v>28</v>
      </c>
      <c r="E2190" t="s">
        <v>29</v>
      </c>
      <c r="F2190">
        <v>60</v>
      </c>
      <c r="G2190" t="s">
        <v>5941</v>
      </c>
      <c r="H2190" t="s">
        <v>1457</v>
      </c>
      <c r="I2190" t="s">
        <v>187</v>
      </c>
      <c r="J2190" s="1">
        <v>44694</v>
      </c>
      <c r="K2190">
        <v>72</v>
      </c>
      <c r="L2190" t="s">
        <v>101</v>
      </c>
      <c r="N2190">
        <f t="shared" si="34"/>
        <v>0</v>
      </c>
    </row>
    <row r="2191" spans="1:14" x14ac:dyDescent="0.3">
      <c r="A2191">
        <v>2190</v>
      </c>
      <c r="B2191" t="s">
        <v>5943</v>
      </c>
      <c r="C2191" t="s">
        <v>5944</v>
      </c>
      <c r="D2191" t="s">
        <v>51</v>
      </c>
      <c r="E2191" t="s">
        <v>16</v>
      </c>
      <c r="F2191">
        <v>60</v>
      </c>
      <c r="G2191" t="s">
        <v>5945</v>
      </c>
      <c r="H2191" t="s">
        <v>2733</v>
      </c>
      <c r="I2191" t="s">
        <v>25</v>
      </c>
      <c r="J2191" s="1">
        <v>44782</v>
      </c>
      <c r="K2191">
        <v>67</v>
      </c>
      <c r="L2191" t="s">
        <v>45</v>
      </c>
      <c r="N2191">
        <f t="shared" si="34"/>
        <v>0</v>
      </c>
    </row>
    <row r="2192" spans="1:14" x14ac:dyDescent="0.3">
      <c r="A2192">
        <v>2191</v>
      </c>
      <c r="B2192" t="s">
        <v>5946</v>
      </c>
      <c r="C2192" t="s">
        <v>4393</v>
      </c>
      <c r="D2192" t="s">
        <v>51</v>
      </c>
      <c r="E2192" t="s">
        <v>16</v>
      </c>
      <c r="F2192">
        <v>60</v>
      </c>
      <c r="G2192" t="s">
        <v>5947</v>
      </c>
      <c r="H2192" t="s">
        <v>2671</v>
      </c>
      <c r="I2192" t="s">
        <v>1157</v>
      </c>
      <c r="J2192" s="1">
        <v>44885</v>
      </c>
      <c r="K2192">
        <v>36</v>
      </c>
      <c r="L2192" t="s">
        <v>80</v>
      </c>
      <c r="N2192">
        <f t="shared" si="34"/>
        <v>0</v>
      </c>
    </row>
    <row r="2193" spans="1:14" x14ac:dyDescent="0.3">
      <c r="A2193">
        <v>2192</v>
      </c>
      <c r="B2193" t="s">
        <v>5948</v>
      </c>
      <c r="C2193" t="s">
        <v>2362</v>
      </c>
      <c r="D2193" t="s">
        <v>15</v>
      </c>
      <c r="E2193" t="s">
        <v>16</v>
      </c>
      <c r="F2193">
        <v>30</v>
      </c>
      <c r="G2193" t="s">
        <v>5949</v>
      </c>
      <c r="H2193" t="s">
        <v>275</v>
      </c>
      <c r="I2193" t="s">
        <v>32</v>
      </c>
      <c r="J2193" s="1">
        <v>44341</v>
      </c>
      <c r="K2193">
        <v>20</v>
      </c>
      <c r="L2193" t="s">
        <v>80</v>
      </c>
      <c r="N2193">
        <f t="shared" si="34"/>
        <v>0</v>
      </c>
    </row>
    <row r="2194" spans="1:14" x14ac:dyDescent="0.3">
      <c r="A2194">
        <v>2193</v>
      </c>
      <c r="B2194" t="s">
        <v>5950</v>
      </c>
      <c r="C2194" t="s">
        <v>4402</v>
      </c>
      <c r="D2194" t="s">
        <v>15</v>
      </c>
      <c r="E2194" t="s">
        <v>16</v>
      </c>
      <c r="F2194">
        <v>90</v>
      </c>
      <c r="G2194" t="s">
        <v>5951</v>
      </c>
      <c r="H2194" t="s">
        <v>5952</v>
      </c>
      <c r="I2194" t="s">
        <v>32</v>
      </c>
      <c r="J2194" s="1">
        <v>44417</v>
      </c>
      <c r="K2194">
        <v>79</v>
      </c>
      <c r="L2194" t="s">
        <v>20</v>
      </c>
      <c r="N2194">
        <f t="shared" si="34"/>
        <v>0</v>
      </c>
    </row>
    <row r="2195" spans="1:14" x14ac:dyDescent="0.3">
      <c r="A2195">
        <v>2194</v>
      </c>
      <c r="B2195" t="s">
        <v>4706</v>
      </c>
      <c r="C2195" t="s">
        <v>332</v>
      </c>
      <c r="D2195" t="s">
        <v>51</v>
      </c>
      <c r="E2195" t="s">
        <v>16</v>
      </c>
      <c r="F2195">
        <v>60</v>
      </c>
      <c r="G2195" t="s">
        <v>5953</v>
      </c>
      <c r="H2195" t="s">
        <v>2902</v>
      </c>
      <c r="I2195" t="s">
        <v>32</v>
      </c>
      <c r="J2195" s="1">
        <v>44240</v>
      </c>
      <c r="K2195">
        <v>53</v>
      </c>
      <c r="L2195" t="s">
        <v>39</v>
      </c>
      <c r="N2195">
        <f t="shared" si="34"/>
        <v>0</v>
      </c>
    </row>
    <row r="2196" spans="1:14" x14ac:dyDescent="0.3">
      <c r="A2196">
        <v>2195</v>
      </c>
      <c r="B2196" t="s">
        <v>5954</v>
      </c>
      <c r="C2196" t="s">
        <v>5955</v>
      </c>
      <c r="D2196" t="s">
        <v>28</v>
      </c>
      <c r="E2196" t="s">
        <v>29</v>
      </c>
      <c r="F2196">
        <v>90</v>
      </c>
      <c r="G2196" t="s">
        <v>5956</v>
      </c>
      <c r="H2196" t="s">
        <v>5957</v>
      </c>
      <c r="I2196" t="s">
        <v>187</v>
      </c>
      <c r="J2196" s="1">
        <v>43972</v>
      </c>
      <c r="K2196">
        <v>35</v>
      </c>
      <c r="L2196" t="s">
        <v>54</v>
      </c>
      <c r="N2196">
        <f t="shared" si="34"/>
        <v>0</v>
      </c>
    </row>
    <row r="2197" spans="1:14" x14ac:dyDescent="0.3">
      <c r="A2197">
        <v>2196</v>
      </c>
      <c r="B2197" t="s">
        <v>5958</v>
      </c>
      <c r="C2197" t="s">
        <v>2719</v>
      </c>
      <c r="D2197" t="s">
        <v>28</v>
      </c>
      <c r="E2197" t="s">
        <v>29</v>
      </c>
      <c r="F2197">
        <v>90</v>
      </c>
      <c r="G2197" t="s">
        <v>5959</v>
      </c>
      <c r="H2197" t="s">
        <v>1956</v>
      </c>
      <c r="I2197" t="s">
        <v>32</v>
      </c>
      <c r="J2197" s="1">
        <v>44063</v>
      </c>
      <c r="K2197">
        <v>20</v>
      </c>
      <c r="L2197" t="s">
        <v>101</v>
      </c>
      <c r="N2197">
        <f t="shared" si="34"/>
        <v>0</v>
      </c>
    </row>
    <row r="2198" spans="1:14" x14ac:dyDescent="0.3">
      <c r="A2198">
        <v>2197</v>
      </c>
      <c r="B2198" t="s">
        <v>5960</v>
      </c>
      <c r="C2198" t="s">
        <v>3090</v>
      </c>
      <c r="D2198" t="s">
        <v>28</v>
      </c>
      <c r="E2198" t="s">
        <v>29</v>
      </c>
      <c r="F2198">
        <v>60</v>
      </c>
      <c r="G2198" t="s">
        <v>5961</v>
      </c>
      <c r="H2198" t="s">
        <v>5962</v>
      </c>
      <c r="I2198" t="s">
        <v>32</v>
      </c>
      <c r="J2198" s="1">
        <v>44166</v>
      </c>
      <c r="K2198">
        <v>42</v>
      </c>
      <c r="L2198" t="s">
        <v>70</v>
      </c>
      <c r="N2198">
        <f t="shared" si="34"/>
        <v>0</v>
      </c>
    </row>
    <row r="2199" spans="1:14" x14ac:dyDescent="0.3">
      <c r="A2199">
        <v>2198</v>
      </c>
      <c r="B2199" t="s">
        <v>5963</v>
      </c>
      <c r="C2199" t="s">
        <v>4216</v>
      </c>
      <c r="D2199" t="s">
        <v>15</v>
      </c>
      <c r="E2199" t="s">
        <v>16</v>
      </c>
      <c r="F2199">
        <v>90</v>
      </c>
      <c r="G2199" t="s">
        <v>5964</v>
      </c>
      <c r="H2199" t="s">
        <v>3446</v>
      </c>
      <c r="I2199" t="s">
        <v>32</v>
      </c>
      <c r="J2199" s="1">
        <v>44157</v>
      </c>
      <c r="K2199">
        <v>9</v>
      </c>
      <c r="L2199" t="s">
        <v>80</v>
      </c>
      <c r="N2199">
        <f t="shared" si="34"/>
        <v>0</v>
      </c>
    </row>
    <row r="2200" spans="1:14" x14ac:dyDescent="0.3">
      <c r="A2200">
        <v>2199</v>
      </c>
      <c r="B2200" t="s">
        <v>5963</v>
      </c>
      <c r="C2200" t="s">
        <v>4216</v>
      </c>
      <c r="D2200" t="s">
        <v>15</v>
      </c>
      <c r="E2200" t="s">
        <v>16</v>
      </c>
      <c r="F2200">
        <v>90</v>
      </c>
      <c r="G2200" t="s">
        <v>5964</v>
      </c>
      <c r="H2200" t="s">
        <v>3446</v>
      </c>
      <c r="I2200" t="s">
        <v>32</v>
      </c>
      <c r="J2200" s="1">
        <v>44157</v>
      </c>
      <c r="K2200">
        <v>9</v>
      </c>
      <c r="L2200" t="s">
        <v>80</v>
      </c>
      <c r="N2200">
        <f t="shared" si="34"/>
        <v>0</v>
      </c>
    </row>
    <row r="2201" spans="1:14" x14ac:dyDescent="0.3">
      <c r="A2201">
        <v>2200</v>
      </c>
      <c r="B2201" t="s">
        <v>5965</v>
      </c>
      <c r="C2201" t="s">
        <v>5966</v>
      </c>
      <c r="D2201" t="s">
        <v>15</v>
      </c>
      <c r="E2201" t="s">
        <v>16</v>
      </c>
      <c r="F2201">
        <v>30</v>
      </c>
      <c r="G2201" t="s">
        <v>5967</v>
      </c>
      <c r="H2201" t="s">
        <v>4046</v>
      </c>
      <c r="I2201" t="s">
        <v>173</v>
      </c>
      <c r="J2201" s="1">
        <v>44856</v>
      </c>
      <c r="K2201">
        <v>44</v>
      </c>
      <c r="L2201" t="s">
        <v>39</v>
      </c>
      <c r="N2201">
        <f t="shared" si="34"/>
        <v>0</v>
      </c>
    </row>
    <row r="2202" spans="1:14" x14ac:dyDescent="0.3">
      <c r="A2202">
        <v>2201</v>
      </c>
      <c r="B2202" t="s">
        <v>4395</v>
      </c>
      <c r="C2202" t="s">
        <v>5968</v>
      </c>
      <c r="D2202" t="s">
        <v>28</v>
      </c>
      <c r="E2202" t="s">
        <v>29</v>
      </c>
      <c r="F2202">
        <v>90</v>
      </c>
      <c r="G2202" t="s">
        <v>5969</v>
      </c>
      <c r="H2202" t="s">
        <v>5473</v>
      </c>
      <c r="I2202" t="s">
        <v>240</v>
      </c>
      <c r="J2202" s="1">
        <v>44533</v>
      </c>
      <c r="K2202">
        <v>23</v>
      </c>
      <c r="L2202" t="s">
        <v>70</v>
      </c>
      <c r="N2202">
        <f t="shared" si="34"/>
        <v>0</v>
      </c>
    </row>
    <row r="2203" spans="1:14" x14ac:dyDescent="0.3">
      <c r="A2203">
        <v>2202</v>
      </c>
      <c r="B2203" t="s">
        <v>192</v>
      </c>
      <c r="C2203" t="s">
        <v>5970</v>
      </c>
      <c r="D2203" t="s">
        <v>51</v>
      </c>
      <c r="E2203" t="s">
        <v>16</v>
      </c>
      <c r="F2203">
        <v>90</v>
      </c>
      <c r="G2203" t="s">
        <v>5971</v>
      </c>
      <c r="H2203" t="s">
        <v>1334</v>
      </c>
      <c r="I2203" t="s">
        <v>38</v>
      </c>
      <c r="J2203" s="1">
        <v>44066</v>
      </c>
      <c r="K2203">
        <v>51</v>
      </c>
      <c r="L2203" t="s">
        <v>101</v>
      </c>
      <c r="N2203">
        <f t="shared" si="34"/>
        <v>0</v>
      </c>
    </row>
    <row r="2204" spans="1:14" x14ac:dyDescent="0.3">
      <c r="A2204">
        <v>2203</v>
      </c>
      <c r="B2204" t="s">
        <v>2731</v>
      </c>
      <c r="C2204" t="s">
        <v>5955</v>
      </c>
      <c r="D2204" t="s">
        <v>15</v>
      </c>
      <c r="E2204" t="s">
        <v>16</v>
      </c>
      <c r="F2204">
        <v>90</v>
      </c>
      <c r="G2204" t="s">
        <v>5971</v>
      </c>
      <c r="H2204" t="s">
        <v>2156</v>
      </c>
      <c r="I2204" t="s">
        <v>32</v>
      </c>
      <c r="J2204" s="1">
        <v>44675</v>
      </c>
      <c r="K2204">
        <v>89</v>
      </c>
      <c r="L2204" t="s">
        <v>101</v>
      </c>
      <c r="N2204">
        <f t="shared" si="34"/>
        <v>0</v>
      </c>
    </row>
    <row r="2205" spans="1:14" x14ac:dyDescent="0.3">
      <c r="A2205">
        <v>2204</v>
      </c>
      <c r="B2205" t="s">
        <v>2731</v>
      </c>
      <c r="C2205" t="s">
        <v>5955</v>
      </c>
      <c r="D2205" t="s">
        <v>15</v>
      </c>
      <c r="E2205" t="s">
        <v>16</v>
      </c>
      <c r="F2205">
        <v>90</v>
      </c>
      <c r="G2205" t="s">
        <v>5971</v>
      </c>
      <c r="H2205" t="s">
        <v>2156</v>
      </c>
      <c r="I2205" t="s">
        <v>32</v>
      </c>
      <c r="J2205" s="1">
        <v>44675</v>
      </c>
      <c r="K2205">
        <v>89</v>
      </c>
      <c r="L2205" t="s">
        <v>101</v>
      </c>
      <c r="N2205">
        <f t="shared" si="34"/>
        <v>0</v>
      </c>
    </row>
    <row r="2206" spans="1:14" x14ac:dyDescent="0.3">
      <c r="A2206">
        <v>2205</v>
      </c>
      <c r="B2206" t="s">
        <v>5972</v>
      </c>
      <c r="C2206" t="s">
        <v>5583</v>
      </c>
      <c r="D2206" t="s">
        <v>28</v>
      </c>
      <c r="E2206" t="s">
        <v>29</v>
      </c>
      <c r="F2206">
        <v>60</v>
      </c>
      <c r="G2206" t="s">
        <v>5973</v>
      </c>
      <c r="H2206" t="s">
        <v>5974</v>
      </c>
      <c r="I2206" t="s">
        <v>19</v>
      </c>
      <c r="J2206" s="1">
        <v>44505</v>
      </c>
      <c r="K2206">
        <v>76</v>
      </c>
      <c r="L2206" t="s">
        <v>70</v>
      </c>
      <c r="N2206">
        <f t="shared" si="34"/>
        <v>0</v>
      </c>
    </row>
    <row r="2207" spans="1:14" x14ac:dyDescent="0.3">
      <c r="A2207">
        <v>2206</v>
      </c>
      <c r="B2207" t="s">
        <v>5975</v>
      </c>
      <c r="C2207" t="s">
        <v>4635</v>
      </c>
      <c r="D2207" t="s">
        <v>28</v>
      </c>
      <c r="E2207" t="s">
        <v>29</v>
      </c>
      <c r="F2207">
        <v>90</v>
      </c>
      <c r="G2207" t="s">
        <v>5976</v>
      </c>
      <c r="H2207" t="s">
        <v>4563</v>
      </c>
      <c r="I2207" t="s">
        <v>1824</v>
      </c>
      <c r="J2207" s="1">
        <v>44084</v>
      </c>
      <c r="K2207">
        <v>45</v>
      </c>
      <c r="L2207" t="s">
        <v>33</v>
      </c>
      <c r="N2207">
        <f t="shared" si="34"/>
        <v>0</v>
      </c>
    </row>
    <row r="2208" spans="1:14" x14ac:dyDescent="0.3">
      <c r="A2208">
        <v>2207</v>
      </c>
      <c r="B2208" t="s">
        <v>5977</v>
      </c>
      <c r="C2208" t="s">
        <v>3680</v>
      </c>
      <c r="D2208" t="s">
        <v>15</v>
      </c>
      <c r="E2208" t="s">
        <v>16</v>
      </c>
      <c r="F2208">
        <v>30</v>
      </c>
      <c r="G2208" t="s">
        <v>5976</v>
      </c>
      <c r="H2208" t="s">
        <v>2008</v>
      </c>
      <c r="I2208" t="s">
        <v>129</v>
      </c>
      <c r="J2208" s="1">
        <v>44404</v>
      </c>
      <c r="K2208">
        <v>91</v>
      </c>
      <c r="L2208" t="s">
        <v>80</v>
      </c>
      <c r="N2208">
        <f t="shared" si="34"/>
        <v>0</v>
      </c>
    </row>
    <row r="2209" spans="1:14" x14ac:dyDescent="0.3">
      <c r="A2209">
        <v>2208</v>
      </c>
      <c r="B2209" t="s">
        <v>5978</v>
      </c>
      <c r="C2209" t="s">
        <v>5979</v>
      </c>
      <c r="D2209" t="s">
        <v>15</v>
      </c>
      <c r="E2209" t="s">
        <v>16</v>
      </c>
      <c r="F2209">
        <v>30</v>
      </c>
      <c r="G2209" t="s">
        <v>5976</v>
      </c>
      <c r="H2209" t="s">
        <v>6</v>
      </c>
      <c r="I2209" t="s">
        <v>32</v>
      </c>
      <c r="J2209" s="1">
        <v>44890</v>
      </c>
      <c r="K2209">
        <v>62</v>
      </c>
      <c r="L2209" t="s">
        <v>39</v>
      </c>
      <c r="N2209">
        <f t="shared" si="34"/>
        <v>0</v>
      </c>
    </row>
    <row r="2210" spans="1:14" x14ac:dyDescent="0.3">
      <c r="A2210">
        <v>2209</v>
      </c>
      <c r="B2210" t="s">
        <v>1788</v>
      </c>
      <c r="C2210" t="s">
        <v>2813</v>
      </c>
      <c r="D2210" t="s">
        <v>28</v>
      </c>
      <c r="E2210" t="s">
        <v>29</v>
      </c>
      <c r="F2210">
        <v>90</v>
      </c>
      <c r="G2210" t="s">
        <v>5980</v>
      </c>
      <c r="H2210" t="s">
        <v>2336</v>
      </c>
      <c r="I2210" t="s">
        <v>32</v>
      </c>
      <c r="J2210" s="1">
        <v>44637</v>
      </c>
      <c r="K2210">
        <v>13</v>
      </c>
      <c r="L2210" t="s">
        <v>20</v>
      </c>
      <c r="N2210">
        <f t="shared" si="34"/>
        <v>0</v>
      </c>
    </row>
    <row r="2211" spans="1:14" x14ac:dyDescent="0.3">
      <c r="A2211">
        <v>2210</v>
      </c>
      <c r="B2211" t="s">
        <v>5981</v>
      </c>
      <c r="C2211" t="s">
        <v>1929</v>
      </c>
      <c r="D2211" t="s">
        <v>15</v>
      </c>
      <c r="E2211" t="s">
        <v>16</v>
      </c>
      <c r="F2211">
        <v>90</v>
      </c>
      <c r="G2211" t="s">
        <v>5982</v>
      </c>
      <c r="H2211" t="s">
        <v>3418</v>
      </c>
      <c r="I2211" t="s">
        <v>32</v>
      </c>
      <c r="J2211" s="1">
        <v>44134</v>
      </c>
      <c r="K2211">
        <v>7</v>
      </c>
      <c r="L2211" t="s">
        <v>54</v>
      </c>
      <c r="N2211">
        <f t="shared" si="34"/>
        <v>0</v>
      </c>
    </row>
    <row r="2212" spans="1:14" x14ac:dyDescent="0.3">
      <c r="A2212">
        <v>2211</v>
      </c>
      <c r="B2212" t="s">
        <v>653</v>
      </c>
      <c r="C2212" t="s">
        <v>4750</v>
      </c>
      <c r="D2212" t="s">
        <v>28</v>
      </c>
      <c r="E2212" t="s">
        <v>29</v>
      </c>
      <c r="F2212">
        <v>30</v>
      </c>
      <c r="G2212" t="s">
        <v>5983</v>
      </c>
      <c r="H2212" t="s">
        <v>2664</v>
      </c>
      <c r="I2212" t="s">
        <v>32</v>
      </c>
      <c r="J2212" s="1">
        <v>44545</v>
      </c>
      <c r="K2212">
        <v>85</v>
      </c>
      <c r="L2212" t="s">
        <v>64</v>
      </c>
      <c r="N2212">
        <f t="shared" si="34"/>
        <v>0</v>
      </c>
    </row>
    <row r="2213" spans="1:14" x14ac:dyDescent="0.3">
      <c r="A2213">
        <v>2212</v>
      </c>
      <c r="B2213" t="s">
        <v>5984</v>
      </c>
      <c r="C2213" t="s">
        <v>4153</v>
      </c>
      <c r="D2213" t="s">
        <v>51</v>
      </c>
      <c r="E2213" t="s">
        <v>16</v>
      </c>
      <c r="F2213">
        <v>30</v>
      </c>
      <c r="G2213" t="s">
        <v>5983</v>
      </c>
      <c r="H2213" t="s">
        <v>1318</v>
      </c>
      <c r="I2213" t="s">
        <v>32</v>
      </c>
      <c r="J2213" s="1">
        <v>44669</v>
      </c>
      <c r="K2213">
        <v>8</v>
      </c>
      <c r="L2213" t="s">
        <v>20</v>
      </c>
      <c r="N2213">
        <f t="shared" si="34"/>
        <v>0</v>
      </c>
    </row>
    <row r="2214" spans="1:14" x14ac:dyDescent="0.3">
      <c r="A2214">
        <v>2213</v>
      </c>
      <c r="B2214" t="s">
        <v>5042</v>
      </c>
      <c r="C2214" t="s">
        <v>390</v>
      </c>
      <c r="D2214" t="s">
        <v>28</v>
      </c>
      <c r="E2214" t="s">
        <v>29</v>
      </c>
      <c r="F2214">
        <v>60</v>
      </c>
      <c r="G2214" t="s">
        <v>5985</v>
      </c>
      <c r="H2214" t="s">
        <v>31</v>
      </c>
      <c r="I2214" t="s">
        <v>32</v>
      </c>
      <c r="J2214" s="1">
        <v>43863</v>
      </c>
      <c r="K2214">
        <v>17</v>
      </c>
      <c r="L2214" t="s">
        <v>80</v>
      </c>
      <c r="N2214">
        <f t="shared" si="34"/>
        <v>0</v>
      </c>
    </row>
    <row r="2215" spans="1:14" x14ac:dyDescent="0.3">
      <c r="A2215">
        <v>2214</v>
      </c>
      <c r="B2215" t="s">
        <v>5986</v>
      </c>
      <c r="C2215" t="s">
        <v>1313</v>
      </c>
      <c r="D2215" t="s">
        <v>15</v>
      </c>
      <c r="E2215" t="s">
        <v>16</v>
      </c>
      <c r="F2215">
        <v>60</v>
      </c>
      <c r="G2215" t="s">
        <v>5987</v>
      </c>
      <c r="H2215" t="s">
        <v>1601</v>
      </c>
      <c r="I2215" t="s">
        <v>32</v>
      </c>
      <c r="J2215" s="1">
        <v>44383</v>
      </c>
      <c r="K2215">
        <v>12</v>
      </c>
      <c r="L2215" t="s">
        <v>80</v>
      </c>
      <c r="N2215">
        <f t="shared" si="34"/>
        <v>0</v>
      </c>
    </row>
    <row r="2216" spans="1:14" x14ac:dyDescent="0.3">
      <c r="A2216">
        <v>2215</v>
      </c>
      <c r="B2216" t="s">
        <v>5988</v>
      </c>
      <c r="C2216" t="s">
        <v>5258</v>
      </c>
      <c r="D2216" t="s">
        <v>28</v>
      </c>
      <c r="E2216" t="s">
        <v>29</v>
      </c>
      <c r="F2216">
        <v>30</v>
      </c>
      <c r="G2216" t="s">
        <v>5989</v>
      </c>
      <c r="H2216" t="s">
        <v>2624</v>
      </c>
      <c r="I2216" t="s">
        <v>32</v>
      </c>
      <c r="J2216" s="1">
        <v>44689</v>
      </c>
      <c r="K2216">
        <v>33</v>
      </c>
      <c r="L2216" t="s">
        <v>54</v>
      </c>
      <c r="N2216">
        <f t="shared" si="34"/>
        <v>0</v>
      </c>
    </row>
    <row r="2217" spans="1:14" x14ac:dyDescent="0.3">
      <c r="A2217">
        <v>2216</v>
      </c>
      <c r="B2217" t="s">
        <v>752</v>
      </c>
      <c r="C2217" t="s">
        <v>5990</v>
      </c>
      <c r="D2217" t="s">
        <v>28</v>
      </c>
      <c r="E2217" t="s">
        <v>29</v>
      </c>
      <c r="F2217">
        <v>30</v>
      </c>
      <c r="G2217" t="s">
        <v>5991</v>
      </c>
      <c r="H2217" t="s">
        <v>5664</v>
      </c>
      <c r="I2217" t="s">
        <v>187</v>
      </c>
      <c r="J2217" s="1">
        <v>43961</v>
      </c>
      <c r="K2217">
        <v>37</v>
      </c>
      <c r="L2217" t="s">
        <v>70</v>
      </c>
      <c r="N2217">
        <f t="shared" si="34"/>
        <v>0</v>
      </c>
    </row>
    <row r="2218" spans="1:14" x14ac:dyDescent="0.3">
      <c r="A2218">
        <v>2217</v>
      </c>
      <c r="B2218" t="s">
        <v>1668</v>
      </c>
      <c r="C2218" t="s">
        <v>2145</v>
      </c>
      <c r="D2218" t="s">
        <v>15</v>
      </c>
      <c r="E2218" t="s">
        <v>16</v>
      </c>
      <c r="F2218">
        <v>60</v>
      </c>
      <c r="G2218" t="s">
        <v>5991</v>
      </c>
      <c r="H2218" t="s">
        <v>5992</v>
      </c>
      <c r="I2218" t="s">
        <v>25</v>
      </c>
      <c r="J2218" s="1">
        <v>43862</v>
      </c>
      <c r="K2218">
        <v>44</v>
      </c>
      <c r="L2218" t="s">
        <v>54</v>
      </c>
      <c r="N2218">
        <f t="shared" si="34"/>
        <v>0</v>
      </c>
    </row>
    <row r="2219" spans="1:14" x14ac:dyDescent="0.3">
      <c r="A2219">
        <v>2218</v>
      </c>
      <c r="B2219" t="s">
        <v>774</v>
      </c>
      <c r="C2219" t="s">
        <v>5993</v>
      </c>
      <c r="D2219" t="s">
        <v>28</v>
      </c>
      <c r="E2219" t="s">
        <v>29</v>
      </c>
      <c r="F2219">
        <v>30</v>
      </c>
      <c r="G2219" t="s">
        <v>5994</v>
      </c>
      <c r="H2219" t="s">
        <v>5995</v>
      </c>
      <c r="I2219" t="s">
        <v>187</v>
      </c>
      <c r="J2219" s="1">
        <v>44269</v>
      </c>
      <c r="K2219">
        <v>69</v>
      </c>
      <c r="L2219" t="s">
        <v>159</v>
      </c>
      <c r="N2219">
        <f t="shared" si="34"/>
        <v>0</v>
      </c>
    </row>
    <row r="2220" spans="1:14" x14ac:dyDescent="0.3">
      <c r="A2220">
        <v>2219</v>
      </c>
      <c r="B2220" t="s">
        <v>1009</v>
      </c>
      <c r="C2220" t="s">
        <v>5996</v>
      </c>
      <c r="D2220" t="s">
        <v>28</v>
      </c>
      <c r="E2220" t="s">
        <v>29</v>
      </c>
      <c r="F2220">
        <v>30</v>
      </c>
      <c r="G2220" t="s">
        <v>5997</v>
      </c>
      <c r="H2220" t="s">
        <v>412</v>
      </c>
      <c r="I2220" t="s">
        <v>187</v>
      </c>
      <c r="J2220" s="1">
        <v>44347</v>
      </c>
      <c r="K2220">
        <v>27</v>
      </c>
      <c r="L2220" t="s">
        <v>101</v>
      </c>
      <c r="N2220">
        <f t="shared" si="34"/>
        <v>0</v>
      </c>
    </row>
    <row r="2221" spans="1:14" x14ac:dyDescent="0.3">
      <c r="A2221">
        <v>2220</v>
      </c>
      <c r="B2221" t="s">
        <v>96</v>
      </c>
      <c r="C2221" t="s">
        <v>5998</v>
      </c>
      <c r="D2221" t="s">
        <v>28</v>
      </c>
      <c r="E2221" t="s">
        <v>29</v>
      </c>
      <c r="F2221">
        <v>30</v>
      </c>
      <c r="G2221" t="s">
        <v>5999</v>
      </c>
      <c r="H2221" t="s">
        <v>6000</v>
      </c>
      <c r="I2221" t="s">
        <v>178</v>
      </c>
      <c r="J2221" s="1">
        <v>44731</v>
      </c>
      <c r="K2221">
        <v>55</v>
      </c>
      <c r="L2221" t="s">
        <v>64</v>
      </c>
      <c r="N2221">
        <f t="shared" si="34"/>
        <v>0</v>
      </c>
    </row>
    <row r="2222" spans="1:14" x14ac:dyDescent="0.3">
      <c r="A2222">
        <v>2221</v>
      </c>
      <c r="B2222" t="s">
        <v>6001</v>
      </c>
      <c r="C2222" t="s">
        <v>3464</v>
      </c>
      <c r="D2222" t="s">
        <v>15</v>
      </c>
      <c r="E2222" t="s">
        <v>16</v>
      </c>
      <c r="F2222">
        <v>90</v>
      </c>
      <c r="G2222" t="s">
        <v>6002</v>
      </c>
      <c r="H2222" t="s">
        <v>2533</v>
      </c>
      <c r="I2222" t="s">
        <v>2534</v>
      </c>
      <c r="J2222" s="1">
        <v>44124</v>
      </c>
      <c r="K2222">
        <v>28</v>
      </c>
      <c r="L2222" t="s">
        <v>33</v>
      </c>
      <c r="N2222">
        <f t="shared" si="34"/>
        <v>0</v>
      </c>
    </row>
    <row r="2223" spans="1:14" x14ac:dyDescent="0.3">
      <c r="A2223">
        <v>2222</v>
      </c>
      <c r="B2223" t="s">
        <v>2556</v>
      </c>
      <c r="C2223" t="s">
        <v>5807</v>
      </c>
      <c r="D2223" t="s">
        <v>28</v>
      </c>
      <c r="E2223" t="s">
        <v>29</v>
      </c>
      <c r="F2223">
        <v>60</v>
      </c>
      <c r="G2223" t="s">
        <v>6002</v>
      </c>
      <c r="H2223" t="s">
        <v>382</v>
      </c>
      <c r="I2223" t="s">
        <v>32</v>
      </c>
      <c r="J2223" s="1">
        <v>44207</v>
      </c>
      <c r="K2223">
        <v>46</v>
      </c>
      <c r="L2223" t="s">
        <v>159</v>
      </c>
      <c r="N2223">
        <f t="shared" si="34"/>
        <v>0</v>
      </c>
    </row>
    <row r="2224" spans="1:14" x14ac:dyDescent="0.3">
      <c r="A2224">
        <v>2223</v>
      </c>
      <c r="B2224" t="s">
        <v>6003</v>
      </c>
      <c r="C2224" t="s">
        <v>6004</v>
      </c>
      <c r="D2224" t="s">
        <v>28</v>
      </c>
      <c r="E2224" t="s">
        <v>29</v>
      </c>
      <c r="F2224">
        <v>60</v>
      </c>
      <c r="G2224" t="s">
        <v>6005</v>
      </c>
      <c r="H2224" t="s">
        <v>942</v>
      </c>
      <c r="I2224" t="s">
        <v>32</v>
      </c>
      <c r="J2224" s="1">
        <v>44343</v>
      </c>
      <c r="K2224">
        <v>36</v>
      </c>
      <c r="L2224" t="s">
        <v>20</v>
      </c>
      <c r="N2224">
        <f t="shared" si="34"/>
        <v>0</v>
      </c>
    </row>
    <row r="2225" spans="1:14" x14ac:dyDescent="0.3">
      <c r="A2225">
        <v>2224</v>
      </c>
      <c r="B2225" t="s">
        <v>624</v>
      </c>
      <c r="C2225" t="s">
        <v>348</v>
      </c>
      <c r="D2225" t="s">
        <v>28</v>
      </c>
      <c r="E2225" t="s">
        <v>29</v>
      </c>
      <c r="F2225">
        <v>60</v>
      </c>
      <c r="G2225" t="s">
        <v>6006</v>
      </c>
      <c r="H2225" t="s">
        <v>4979</v>
      </c>
      <c r="I2225" t="s">
        <v>294</v>
      </c>
      <c r="J2225" s="1">
        <v>44452</v>
      </c>
      <c r="K2225">
        <v>88</v>
      </c>
      <c r="L2225" t="s">
        <v>54</v>
      </c>
      <c r="N2225">
        <f t="shared" si="34"/>
        <v>0</v>
      </c>
    </row>
    <row r="2226" spans="1:14" x14ac:dyDescent="0.3">
      <c r="A2226">
        <v>2225</v>
      </c>
      <c r="B2226" t="s">
        <v>367</v>
      </c>
      <c r="C2226" t="s">
        <v>3084</v>
      </c>
      <c r="D2226" t="s">
        <v>28</v>
      </c>
      <c r="E2226" t="s">
        <v>29</v>
      </c>
      <c r="F2226">
        <v>60</v>
      </c>
      <c r="G2226" t="s">
        <v>6006</v>
      </c>
      <c r="H2226" t="s">
        <v>1568</v>
      </c>
      <c r="I2226" t="s">
        <v>32</v>
      </c>
      <c r="J2226" s="1">
        <v>43991</v>
      </c>
      <c r="K2226">
        <v>85</v>
      </c>
      <c r="L2226" t="s">
        <v>54</v>
      </c>
      <c r="N2226">
        <f t="shared" si="34"/>
        <v>0</v>
      </c>
    </row>
    <row r="2227" spans="1:14" x14ac:dyDescent="0.3">
      <c r="A2227">
        <v>2226</v>
      </c>
      <c r="B2227" t="s">
        <v>751</v>
      </c>
      <c r="C2227" t="s">
        <v>3600</v>
      </c>
      <c r="D2227" t="s">
        <v>28</v>
      </c>
      <c r="E2227" t="s">
        <v>29</v>
      </c>
      <c r="F2227">
        <v>90</v>
      </c>
      <c r="G2227" t="s">
        <v>6007</v>
      </c>
      <c r="H2227" t="s">
        <v>3320</v>
      </c>
      <c r="I2227" t="s">
        <v>32</v>
      </c>
      <c r="J2227" s="1">
        <v>44138</v>
      </c>
      <c r="K2227">
        <v>35</v>
      </c>
      <c r="L2227" t="s">
        <v>39</v>
      </c>
      <c r="N2227">
        <f t="shared" si="34"/>
        <v>0</v>
      </c>
    </row>
    <row r="2228" spans="1:14" x14ac:dyDescent="0.3">
      <c r="A2228">
        <v>2227</v>
      </c>
      <c r="B2228" t="s">
        <v>5977</v>
      </c>
      <c r="C2228" t="s">
        <v>5883</v>
      </c>
      <c r="D2228" t="s">
        <v>15</v>
      </c>
      <c r="E2228" t="s">
        <v>16</v>
      </c>
      <c r="F2228">
        <v>60</v>
      </c>
      <c r="G2228" t="s">
        <v>6008</v>
      </c>
      <c r="H2228" t="s">
        <v>5711</v>
      </c>
      <c r="I2228" t="s">
        <v>25</v>
      </c>
      <c r="J2228" s="1">
        <v>43886</v>
      </c>
      <c r="K2228">
        <v>39</v>
      </c>
      <c r="L2228" t="s">
        <v>33</v>
      </c>
      <c r="N2228">
        <f t="shared" si="34"/>
        <v>0</v>
      </c>
    </row>
    <row r="2229" spans="1:14" x14ac:dyDescent="0.3">
      <c r="A2229">
        <v>2228</v>
      </c>
      <c r="B2229" t="s">
        <v>6009</v>
      </c>
      <c r="C2229" t="s">
        <v>3843</v>
      </c>
      <c r="D2229" t="s">
        <v>51</v>
      </c>
      <c r="E2229" t="s">
        <v>16</v>
      </c>
      <c r="F2229">
        <v>30</v>
      </c>
      <c r="G2229" t="s">
        <v>6010</v>
      </c>
      <c r="H2229" t="s">
        <v>2516</v>
      </c>
      <c r="I2229" t="s">
        <v>32</v>
      </c>
      <c r="J2229" s="1">
        <v>44899</v>
      </c>
      <c r="K2229">
        <v>5</v>
      </c>
      <c r="L2229" t="s">
        <v>45</v>
      </c>
      <c r="N2229">
        <f t="shared" si="34"/>
        <v>0</v>
      </c>
    </row>
    <row r="2230" spans="1:14" x14ac:dyDescent="0.3">
      <c r="A2230">
        <v>2229</v>
      </c>
      <c r="B2230" t="s">
        <v>4378</v>
      </c>
      <c r="C2230" t="s">
        <v>3014</v>
      </c>
      <c r="D2230" t="s">
        <v>28</v>
      </c>
      <c r="E2230" t="s">
        <v>6011</v>
      </c>
      <c r="F2230">
        <v>30</v>
      </c>
      <c r="G2230" t="s">
        <v>6012</v>
      </c>
      <c r="H2230" t="s">
        <v>2441</v>
      </c>
      <c r="I2230" t="s">
        <v>1199</v>
      </c>
      <c r="J2230" s="1">
        <v>44393</v>
      </c>
      <c r="K2230">
        <v>18</v>
      </c>
      <c r="L2230" t="s">
        <v>101</v>
      </c>
      <c r="N2230">
        <f t="shared" si="34"/>
        <v>0</v>
      </c>
    </row>
    <row r="2231" spans="1:14" x14ac:dyDescent="0.3">
      <c r="A2231">
        <v>2230</v>
      </c>
      <c r="B2231" t="s">
        <v>6013</v>
      </c>
      <c r="C2231" t="s">
        <v>219</v>
      </c>
      <c r="D2231" t="s">
        <v>41</v>
      </c>
      <c r="E2231" t="s">
        <v>16</v>
      </c>
      <c r="F2231">
        <v>30</v>
      </c>
      <c r="G2231" t="s">
        <v>6014</v>
      </c>
      <c r="H2231" t="s">
        <v>3405</v>
      </c>
      <c r="I2231" t="s">
        <v>32</v>
      </c>
      <c r="J2231" s="1">
        <v>44478</v>
      </c>
      <c r="K2231">
        <v>44</v>
      </c>
      <c r="L2231" t="s">
        <v>20</v>
      </c>
      <c r="N2231">
        <f t="shared" si="34"/>
        <v>0</v>
      </c>
    </row>
    <row r="2232" spans="1:14" x14ac:dyDescent="0.3">
      <c r="A2232">
        <v>2231</v>
      </c>
      <c r="B2232" t="s">
        <v>6015</v>
      </c>
      <c r="C2232" t="s">
        <v>6016</v>
      </c>
      <c r="D2232" t="s">
        <v>51</v>
      </c>
      <c r="E2232" t="s">
        <v>16</v>
      </c>
      <c r="F2232">
        <v>60</v>
      </c>
      <c r="G2232" t="s">
        <v>6017</v>
      </c>
      <c r="H2232" t="s">
        <v>34</v>
      </c>
      <c r="I2232" t="s">
        <v>1454</v>
      </c>
      <c r="J2232" s="1">
        <v>44558</v>
      </c>
      <c r="K2232">
        <v>31</v>
      </c>
      <c r="L2232" t="s">
        <v>70</v>
      </c>
      <c r="N2232">
        <f t="shared" si="34"/>
        <v>0</v>
      </c>
    </row>
    <row r="2233" spans="1:14" x14ac:dyDescent="0.3">
      <c r="A2233">
        <v>2232</v>
      </c>
      <c r="B2233" t="s">
        <v>75</v>
      </c>
      <c r="C2233" t="s">
        <v>873</v>
      </c>
      <c r="D2233" t="s">
        <v>28</v>
      </c>
      <c r="E2233" t="s">
        <v>29</v>
      </c>
      <c r="F2233">
        <v>30</v>
      </c>
      <c r="G2233" t="s">
        <v>6018</v>
      </c>
      <c r="H2233" t="s">
        <v>2039</v>
      </c>
      <c r="I2233" t="s">
        <v>1199</v>
      </c>
      <c r="J2233" s="1">
        <v>44310</v>
      </c>
      <c r="K2233">
        <v>51</v>
      </c>
      <c r="L2233" t="s">
        <v>159</v>
      </c>
      <c r="N2233">
        <f t="shared" si="34"/>
        <v>0</v>
      </c>
    </row>
    <row r="2234" spans="1:14" x14ac:dyDescent="0.3">
      <c r="A2234">
        <v>2233</v>
      </c>
      <c r="B2234" t="s">
        <v>6019</v>
      </c>
      <c r="C2234" t="s">
        <v>774</v>
      </c>
      <c r="D2234" t="s">
        <v>51</v>
      </c>
      <c r="E2234" t="s">
        <v>16</v>
      </c>
      <c r="F2234">
        <v>60</v>
      </c>
      <c r="G2234" t="s">
        <v>6020</v>
      </c>
      <c r="H2234" t="s">
        <v>2418</v>
      </c>
      <c r="I2234" t="s">
        <v>32</v>
      </c>
      <c r="J2234" s="1">
        <v>44870</v>
      </c>
      <c r="K2234">
        <v>65</v>
      </c>
      <c r="L2234" t="s">
        <v>64</v>
      </c>
      <c r="N2234">
        <f t="shared" si="34"/>
        <v>0</v>
      </c>
    </row>
    <row r="2235" spans="1:14" x14ac:dyDescent="0.3">
      <c r="A2235">
        <v>2234</v>
      </c>
      <c r="B2235" t="s">
        <v>4727</v>
      </c>
      <c r="C2235" t="s">
        <v>6021</v>
      </c>
      <c r="D2235" t="s">
        <v>28</v>
      </c>
      <c r="E2235" t="s">
        <v>29</v>
      </c>
      <c r="F2235">
        <v>30</v>
      </c>
      <c r="G2235" t="s">
        <v>6022</v>
      </c>
      <c r="H2235" t="s">
        <v>6023</v>
      </c>
      <c r="I2235" t="s">
        <v>32</v>
      </c>
      <c r="J2235" s="1">
        <v>44773</v>
      </c>
      <c r="K2235">
        <v>2</v>
      </c>
      <c r="L2235" t="s">
        <v>70</v>
      </c>
      <c r="N2235">
        <f t="shared" si="34"/>
        <v>0</v>
      </c>
    </row>
    <row r="2236" spans="1:14" x14ac:dyDescent="0.3">
      <c r="A2236">
        <v>2235</v>
      </c>
      <c r="B2236" t="s">
        <v>6024</v>
      </c>
      <c r="C2236" t="s">
        <v>6025</v>
      </c>
      <c r="D2236" t="s">
        <v>51</v>
      </c>
      <c r="E2236" t="s">
        <v>16</v>
      </c>
      <c r="F2236">
        <v>60</v>
      </c>
      <c r="G2236" t="s">
        <v>6026</v>
      </c>
      <c r="H2236" t="s">
        <v>667</v>
      </c>
      <c r="I2236" t="s">
        <v>25</v>
      </c>
      <c r="J2236" s="1">
        <v>43884</v>
      </c>
      <c r="K2236">
        <v>46</v>
      </c>
      <c r="L2236" t="s">
        <v>80</v>
      </c>
      <c r="N2236">
        <f t="shared" si="34"/>
        <v>0</v>
      </c>
    </row>
    <row r="2237" spans="1:14" x14ac:dyDescent="0.3">
      <c r="A2237">
        <v>2236</v>
      </c>
      <c r="B2237" t="s">
        <v>1351</v>
      </c>
      <c r="C2237" t="s">
        <v>3439</v>
      </c>
      <c r="D2237" t="s">
        <v>28</v>
      </c>
      <c r="E2237" t="s">
        <v>29</v>
      </c>
      <c r="F2237">
        <v>90</v>
      </c>
      <c r="G2237" t="s">
        <v>6026</v>
      </c>
      <c r="H2237" t="s">
        <v>1417</v>
      </c>
      <c r="I2237" t="s">
        <v>32</v>
      </c>
      <c r="J2237" s="1">
        <v>44108</v>
      </c>
      <c r="K2237">
        <v>16</v>
      </c>
      <c r="L2237" t="s">
        <v>64</v>
      </c>
      <c r="N2237">
        <f t="shared" si="34"/>
        <v>0</v>
      </c>
    </row>
    <row r="2238" spans="1:14" x14ac:dyDescent="0.3">
      <c r="A2238">
        <v>2237</v>
      </c>
      <c r="B2238" t="s">
        <v>6027</v>
      </c>
      <c r="C2238" t="s">
        <v>1789</v>
      </c>
      <c r="D2238" t="s">
        <v>15</v>
      </c>
      <c r="E2238" t="s">
        <v>16</v>
      </c>
      <c r="F2238">
        <v>30</v>
      </c>
      <c r="G2238" t="s">
        <v>6028</v>
      </c>
      <c r="H2238" t="s">
        <v>5327</v>
      </c>
      <c r="I2238" t="s">
        <v>187</v>
      </c>
      <c r="J2238" s="1">
        <v>44901</v>
      </c>
      <c r="K2238">
        <v>19</v>
      </c>
      <c r="L2238" t="s">
        <v>64</v>
      </c>
      <c r="N2238">
        <f t="shared" si="34"/>
        <v>0</v>
      </c>
    </row>
    <row r="2239" spans="1:14" x14ac:dyDescent="0.3">
      <c r="A2239">
        <v>2238</v>
      </c>
      <c r="B2239" t="s">
        <v>5266</v>
      </c>
      <c r="C2239" t="s">
        <v>766</v>
      </c>
      <c r="D2239" t="s">
        <v>28</v>
      </c>
      <c r="E2239" t="s">
        <v>29</v>
      </c>
      <c r="F2239">
        <v>30</v>
      </c>
      <c r="G2239" t="s">
        <v>6029</v>
      </c>
      <c r="H2239" t="s">
        <v>462</v>
      </c>
      <c r="I2239" t="s">
        <v>32</v>
      </c>
      <c r="J2239" s="1">
        <v>44085</v>
      </c>
      <c r="K2239">
        <v>14</v>
      </c>
      <c r="L2239" t="s">
        <v>20</v>
      </c>
      <c r="N2239">
        <f t="shared" si="34"/>
        <v>0</v>
      </c>
    </row>
    <row r="2240" spans="1:14" x14ac:dyDescent="0.3">
      <c r="A2240">
        <v>2239</v>
      </c>
      <c r="B2240" t="s">
        <v>6030</v>
      </c>
      <c r="C2240" t="s">
        <v>6031</v>
      </c>
      <c r="D2240" t="s">
        <v>51</v>
      </c>
      <c r="E2240" t="s">
        <v>16</v>
      </c>
      <c r="F2240">
        <v>90</v>
      </c>
      <c r="G2240" t="s">
        <v>6032</v>
      </c>
      <c r="H2240" t="s">
        <v>6033</v>
      </c>
      <c r="I2240" t="s">
        <v>32</v>
      </c>
      <c r="J2240" s="1">
        <v>43963</v>
      </c>
      <c r="K2240">
        <v>9</v>
      </c>
      <c r="L2240" t="s">
        <v>45</v>
      </c>
      <c r="N2240">
        <f t="shared" si="34"/>
        <v>0</v>
      </c>
    </row>
    <row r="2241" spans="1:14" x14ac:dyDescent="0.3">
      <c r="A2241">
        <v>2240</v>
      </c>
      <c r="B2241" t="s">
        <v>6034</v>
      </c>
      <c r="C2241" t="s">
        <v>2047</v>
      </c>
      <c r="D2241" t="s">
        <v>15</v>
      </c>
      <c r="E2241" t="s">
        <v>16</v>
      </c>
      <c r="F2241">
        <v>30</v>
      </c>
      <c r="G2241" t="s">
        <v>6035</v>
      </c>
      <c r="H2241" t="s">
        <v>6036</v>
      </c>
      <c r="I2241" t="s">
        <v>32</v>
      </c>
      <c r="J2241" s="1">
        <v>44112</v>
      </c>
      <c r="K2241">
        <v>10</v>
      </c>
      <c r="L2241" t="s">
        <v>33</v>
      </c>
      <c r="N2241">
        <f t="shared" si="34"/>
        <v>0</v>
      </c>
    </row>
    <row r="2242" spans="1:14" x14ac:dyDescent="0.3">
      <c r="A2242">
        <v>2241</v>
      </c>
      <c r="B2242" t="s">
        <v>4727</v>
      </c>
      <c r="C2242" t="s">
        <v>1710</v>
      </c>
      <c r="D2242" t="s">
        <v>28</v>
      </c>
      <c r="E2242" t="s">
        <v>29</v>
      </c>
      <c r="F2242">
        <v>90</v>
      </c>
      <c r="G2242" t="s">
        <v>6037</v>
      </c>
      <c r="H2242" t="s">
        <v>6038</v>
      </c>
      <c r="I2242" t="s">
        <v>19</v>
      </c>
      <c r="J2242" s="1">
        <v>44854</v>
      </c>
      <c r="K2242">
        <v>14</v>
      </c>
      <c r="L2242" t="s">
        <v>101</v>
      </c>
      <c r="N2242">
        <f t="shared" ref="N2242:N2305" si="35">COUNTBLANK(A2242:L2242)</f>
        <v>0</v>
      </c>
    </row>
    <row r="2243" spans="1:14" x14ac:dyDescent="0.3">
      <c r="A2243">
        <v>2242</v>
      </c>
      <c r="B2243" t="s">
        <v>6039</v>
      </c>
      <c r="C2243" t="s">
        <v>6040</v>
      </c>
      <c r="D2243" t="s">
        <v>15</v>
      </c>
      <c r="E2243" t="s">
        <v>16</v>
      </c>
      <c r="F2243">
        <v>90</v>
      </c>
      <c r="G2243" t="s">
        <v>6041</v>
      </c>
      <c r="H2243" t="s">
        <v>4508</v>
      </c>
      <c r="I2243" t="s">
        <v>32</v>
      </c>
      <c r="J2243" s="1">
        <v>44304</v>
      </c>
      <c r="K2243">
        <v>84</v>
      </c>
      <c r="L2243" t="s">
        <v>101</v>
      </c>
      <c r="N2243">
        <f t="shared" si="35"/>
        <v>0</v>
      </c>
    </row>
    <row r="2244" spans="1:14" x14ac:dyDescent="0.3">
      <c r="A2244">
        <v>2243</v>
      </c>
      <c r="B2244" t="s">
        <v>3706</v>
      </c>
      <c r="C2244" t="s">
        <v>6042</v>
      </c>
      <c r="D2244" t="s">
        <v>28</v>
      </c>
      <c r="E2244" t="s">
        <v>29</v>
      </c>
      <c r="F2244">
        <v>60</v>
      </c>
      <c r="G2244" t="s">
        <v>6043</v>
      </c>
      <c r="H2244" t="s">
        <v>3245</v>
      </c>
      <c r="I2244" t="s">
        <v>32</v>
      </c>
      <c r="J2244" s="1">
        <v>44067</v>
      </c>
      <c r="K2244">
        <v>84</v>
      </c>
      <c r="L2244" t="s">
        <v>101</v>
      </c>
      <c r="N2244">
        <f t="shared" si="35"/>
        <v>0</v>
      </c>
    </row>
    <row r="2245" spans="1:14" x14ac:dyDescent="0.3">
      <c r="A2245">
        <v>2244</v>
      </c>
      <c r="B2245" t="s">
        <v>6044</v>
      </c>
      <c r="C2245" t="s">
        <v>1727</v>
      </c>
      <c r="D2245" t="s">
        <v>28</v>
      </c>
      <c r="E2245" t="s">
        <v>29</v>
      </c>
      <c r="F2245">
        <v>60</v>
      </c>
      <c r="G2245" t="s">
        <v>6045</v>
      </c>
      <c r="H2245" t="s">
        <v>2163</v>
      </c>
      <c r="I2245" t="s">
        <v>1824</v>
      </c>
      <c r="J2245" s="1">
        <v>44791</v>
      </c>
      <c r="K2245">
        <v>3</v>
      </c>
      <c r="L2245" t="s">
        <v>45</v>
      </c>
      <c r="N2245">
        <f t="shared" si="35"/>
        <v>0</v>
      </c>
    </row>
    <row r="2246" spans="1:14" x14ac:dyDescent="0.3">
      <c r="A2246">
        <v>2245</v>
      </c>
      <c r="B2246" t="s">
        <v>6046</v>
      </c>
      <c r="C2246" t="s">
        <v>672</v>
      </c>
      <c r="D2246" t="s">
        <v>15</v>
      </c>
      <c r="E2246" t="s">
        <v>16</v>
      </c>
      <c r="F2246">
        <v>60</v>
      </c>
      <c r="G2246" t="s">
        <v>6047</v>
      </c>
      <c r="H2246" t="s">
        <v>3263</v>
      </c>
      <c r="I2246" t="s">
        <v>32</v>
      </c>
      <c r="J2246" s="1">
        <v>44474</v>
      </c>
      <c r="K2246">
        <v>78</v>
      </c>
      <c r="L2246" t="s">
        <v>159</v>
      </c>
      <c r="N2246">
        <f t="shared" si="35"/>
        <v>0</v>
      </c>
    </row>
    <row r="2247" spans="1:14" x14ac:dyDescent="0.3">
      <c r="A2247">
        <v>2246</v>
      </c>
      <c r="B2247" t="s">
        <v>6048</v>
      </c>
      <c r="C2247" t="s">
        <v>1341</v>
      </c>
      <c r="D2247" t="s">
        <v>28</v>
      </c>
      <c r="E2247" t="s">
        <v>29</v>
      </c>
      <c r="F2247">
        <v>60</v>
      </c>
      <c r="G2247" t="s">
        <v>6049</v>
      </c>
      <c r="H2247" t="s">
        <v>6050</v>
      </c>
      <c r="I2247" t="s">
        <v>1199</v>
      </c>
      <c r="J2247" s="1">
        <v>44218</v>
      </c>
      <c r="K2247">
        <v>13</v>
      </c>
      <c r="L2247" t="s">
        <v>39</v>
      </c>
      <c r="N2247">
        <f t="shared" si="35"/>
        <v>0</v>
      </c>
    </row>
    <row r="2248" spans="1:14" x14ac:dyDescent="0.3">
      <c r="A2248">
        <v>2247</v>
      </c>
      <c r="B2248" t="s">
        <v>6051</v>
      </c>
      <c r="C2248" t="s">
        <v>821</v>
      </c>
      <c r="D2248" t="s">
        <v>51</v>
      </c>
      <c r="E2248" t="s">
        <v>16</v>
      </c>
      <c r="F2248">
        <v>90</v>
      </c>
      <c r="G2248" t="s">
        <v>6049</v>
      </c>
      <c r="H2248" t="s">
        <v>389</v>
      </c>
      <c r="I2248" t="s">
        <v>32</v>
      </c>
      <c r="J2248" s="1">
        <v>44149</v>
      </c>
      <c r="K2248">
        <v>62</v>
      </c>
      <c r="L2248" t="s">
        <v>64</v>
      </c>
      <c r="N2248">
        <f t="shared" si="35"/>
        <v>0</v>
      </c>
    </row>
    <row r="2249" spans="1:14" x14ac:dyDescent="0.3">
      <c r="A2249">
        <v>2248</v>
      </c>
      <c r="B2249" t="s">
        <v>1015</v>
      </c>
      <c r="C2249" t="s">
        <v>3173</v>
      </c>
      <c r="D2249" t="s">
        <v>28</v>
      </c>
      <c r="E2249" t="s">
        <v>29</v>
      </c>
      <c r="F2249">
        <v>30</v>
      </c>
      <c r="G2249" t="s">
        <v>6052</v>
      </c>
      <c r="H2249" t="s">
        <v>5283</v>
      </c>
      <c r="I2249" t="s">
        <v>32</v>
      </c>
      <c r="J2249" s="1">
        <v>44171</v>
      </c>
      <c r="K2249">
        <v>80</v>
      </c>
      <c r="L2249" t="s">
        <v>159</v>
      </c>
      <c r="N2249">
        <f t="shared" si="35"/>
        <v>0</v>
      </c>
    </row>
    <row r="2250" spans="1:14" x14ac:dyDescent="0.3">
      <c r="A2250">
        <v>2249</v>
      </c>
      <c r="B2250" t="s">
        <v>994</v>
      </c>
      <c r="C2250" t="s">
        <v>3581</v>
      </c>
      <c r="D2250" t="s">
        <v>28</v>
      </c>
      <c r="E2250" t="s">
        <v>29</v>
      </c>
      <c r="F2250">
        <v>60</v>
      </c>
      <c r="G2250" t="s">
        <v>6053</v>
      </c>
      <c r="H2250" t="s">
        <v>3041</v>
      </c>
      <c r="I2250" t="s">
        <v>124</v>
      </c>
      <c r="J2250" s="1">
        <v>43896</v>
      </c>
      <c r="K2250">
        <v>7</v>
      </c>
      <c r="L2250" t="s">
        <v>70</v>
      </c>
      <c r="N2250">
        <f t="shared" si="35"/>
        <v>0</v>
      </c>
    </row>
    <row r="2251" spans="1:14" x14ac:dyDescent="0.3">
      <c r="A2251">
        <v>2250</v>
      </c>
      <c r="B2251" t="s">
        <v>6054</v>
      </c>
      <c r="C2251" t="s">
        <v>6055</v>
      </c>
      <c r="D2251" t="s">
        <v>15</v>
      </c>
      <c r="E2251" t="s">
        <v>16</v>
      </c>
      <c r="F2251">
        <v>90</v>
      </c>
      <c r="G2251" t="s">
        <v>6056</v>
      </c>
      <c r="H2251" t="s">
        <v>3384</v>
      </c>
      <c r="I2251" t="s">
        <v>32</v>
      </c>
      <c r="J2251" s="1">
        <v>44080</v>
      </c>
      <c r="K2251">
        <v>2</v>
      </c>
      <c r="L2251" t="s">
        <v>159</v>
      </c>
      <c r="N2251">
        <f t="shared" si="35"/>
        <v>0</v>
      </c>
    </row>
    <row r="2252" spans="1:14" x14ac:dyDescent="0.3">
      <c r="A2252">
        <v>2251</v>
      </c>
      <c r="B2252" t="s">
        <v>6057</v>
      </c>
      <c r="C2252" t="s">
        <v>873</v>
      </c>
      <c r="D2252" t="s">
        <v>117</v>
      </c>
      <c r="E2252" t="s">
        <v>29</v>
      </c>
      <c r="F2252">
        <v>90</v>
      </c>
      <c r="G2252" t="s">
        <v>6058</v>
      </c>
      <c r="H2252" t="s">
        <v>6059</v>
      </c>
      <c r="I2252" t="s">
        <v>32</v>
      </c>
      <c r="J2252" s="1">
        <v>44451</v>
      </c>
      <c r="K2252">
        <v>76</v>
      </c>
      <c r="L2252" t="s">
        <v>70</v>
      </c>
      <c r="N2252">
        <f t="shared" si="35"/>
        <v>0</v>
      </c>
    </row>
    <row r="2253" spans="1:14" x14ac:dyDescent="0.3">
      <c r="A2253">
        <v>2252</v>
      </c>
      <c r="B2253" t="s">
        <v>3699</v>
      </c>
      <c r="C2253" t="s">
        <v>841</v>
      </c>
      <c r="D2253" t="s">
        <v>28</v>
      </c>
      <c r="E2253" t="s">
        <v>29</v>
      </c>
      <c r="F2253">
        <v>60</v>
      </c>
      <c r="G2253" t="s">
        <v>6060</v>
      </c>
      <c r="H2253" t="s">
        <v>5207</v>
      </c>
      <c r="I2253" t="s">
        <v>38</v>
      </c>
      <c r="J2253" s="1">
        <v>44638</v>
      </c>
      <c r="K2253">
        <v>18</v>
      </c>
      <c r="L2253" t="s">
        <v>33</v>
      </c>
      <c r="N2253">
        <f t="shared" si="35"/>
        <v>0</v>
      </c>
    </row>
    <row r="2254" spans="1:14" x14ac:dyDescent="0.3">
      <c r="A2254">
        <v>2253</v>
      </c>
      <c r="B2254" t="s">
        <v>3588</v>
      </c>
      <c r="C2254" t="s">
        <v>2883</v>
      </c>
      <c r="D2254" t="s">
        <v>28</v>
      </c>
      <c r="E2254" t="s">
        <v>29</v>
      </c>
      <c r="F2254">
        <v>60</v>
      </c>
      <c r="G2254" t="s">
        <v>6061</v>
      </c>
      <c r="H2254" t="s">
        <v>3263</v>
      </c>
      <c r="I2254" t="s">
        <v>32</v>
      </c>
      <c r="J2254" s="1">
        <v>44731</v>
      </c>
      <c r="K2254">
        <v>70</v>
      </c>
      <c r="L2254" t="s">
        <v>64</v>
      </c>
      <c r="N2254">
        <f t="shared" si="35"/>
        <v>0</v>
      </c>
    </row>
    <row r="2255" spans="1:14" x14ac:dyDescent="0.3">
      <c r="A2255">
        <v>2254</v>
      </c>
      <c r="B2255" t="s">
        <v>232</v>
      </c>
      <c r="C2255" t="s">
        <v>6062</v>
      </c>
      <c r="D2255" t="s">
        <v>28</v>
      </c>
      <c r="E2255" t="s">
        <v>29</v>
      </c>
      <c r="F2255">
        <v>60</v>
      </c>
      <c r="G2255" t="s">
        <v>6063</v>
      </c>
      <c r="H2255" t="s">
        <v>1594</v>
      </c>
      <c r="I2255" t="s">
        <v>178</v>
      </c>
      <c r="J2255" s="1">
        <v>44359</v>
      </c>
      <c r="K2255">
        <v>19</v>
      </c>
      <c r="L2255" t="s">
        <v>159</v>
      </c>
      <c r="N2255">
        <f t="shared" si="35"/>
        <v>0</v>
      </c>
    </row>
    <row r="2256" spans="1:14" x14ac:dyDescent="0.3">
      <c r="A2256">
        <v>2255</v>
      </c>
      <c r="B2256" t="s">
        <v>6064</v>
      </c>
      <c r="C2256" t="s">
        <v>6065</v>
      </c>
      <c r="D2256" t="s">
        <v>15</v>
      </c>
      <c r="E2256" t="s">
        <v>16</v>
      </c>
      <c r="F2256">
        <v>30</v>
      </c>
      <c r="G2256" t="s">
        <v>6066</v>
      </c>
      <c r="H2256" t="s">
        <v>3870</v>
      </c>
      <c r="I2256" t="s">
        <v>124</v>
      </c>
      <c r="J2256" s="1">
        <v>43957</v>
      </c>
      <c r="K2256">
        <v>77</v>
      </c>
      <c r="L2256" t="s">
        <v>39</v>
      </c>
      <c r="N2256">
        <f t="shared" si="35"/>
        <v>0</v>
      </c>
    </row>
    <row r="2257" spans="1:14" x14ac:dyDescent="0.3">
      <c r="A2257">
        <v>2256</v>
      </c>
      <c r="B2257" t="s">
        <v>6067</v>
      </c>
      <c r="C2257" t="s">
        <v>605</v>
      </c>
      <c r="D2257" t="s">
        <v>51</v>
      </c>
      <c r="E2257" t="s">
        <v>16</v>
      </c>
      <c r="F2257">
        <v>30</v>
      </c>
      <c r="G2257" t="s">
        <v>6068</v>
      </c>
      <c r="H2257" t="s">
        <v>6069</v>
      </c>
      <c r="I2257" t="s">
        <v>294</v>
      </c>
      <c r="J2257" s="1">
        <v>43915</v>
      </c>
      <c r="K2257">
        <v>45</v>
      </c>
      <c r="L2257" t="s">
        <v>33</v>
      </c>
      <c r="N2257">
        <f t="shared" si="35"/>
        <v>0</v>
      </c>
    </row>
    <row r="2258" spans="1:14" x14ac:dyDescent="0.3">
      <c r="A2258">
        <v>2257</v>
      </c>
      <c r="B2258" t="s">
        <v>6070</v>
      </c>
      <c r="C2258" t="s">
        <v>4444</v>
      </c>
      <c r="D2258" t="s">
        <v>15</v>
      </c>
      <c r="E2258" t="s">
        <v>16</v>
      </c>
      <c r="F2258">
        <v>60</v>
      </c>
      <c r="G2258" t="s">
        <v>6071</v>
      </c>
      <c r="H2258" t="s">
        <v>2864</v>
      </c>
      <c r="I2258" t="s">
        <v>187</v>
      </c>
      <c r="J2258" s="1">
        <v>44749</v>
      </c>
      <c r="K2258">
        <v>76</v>
      </c>
      <c r="L2258" t="s">
        <v>101</v>
      </c>
      <c r="N2258">
        <f t="shared" si="35"/>
        <v>0</v>
      </c>
    </row>
    <row r="2259" spans="1:14" x14ac:dyDescent="0.3">
      <c r="A2259">
        <v>2258</v>
      </c>
      <c r="B2259" t="s">
        <v>6072</v>
      </c>
      <c r="C2259" t="s">
        <v>6073</v>
      </c>
      <c r="D2259" t="s">
        <v>28</v>
      </c>
      <c r="E2259" t="s">
        <v>29</v>
      </c>
      <c r="F2259">
        <v>90</v>
      </c>
      <c r="G2259" t="s">
        <v>6074</v>
      </c>
      <c r="H2259" t="s">
        <v>224</v>
      </c>
      <c r="I2259" t="s">
        <v>124</v>
      </c>
      <c r="J2259" s="1">
        <v>44646</v>
      </c>
      <c r="K2259">
        <v>81</v>
      </c>
      <c r="L2259" t="s">
        <v>33</v>
      </c>
      <c r="N2259">
        <f t="shared" si="35"/>
        <v>0</v>
      </c>
    </row>
    <row r="2260" spans="1:14" x14ac:dyDescent="0.3">
      <c r="A2260">
        <v>2259</v>
      </c>
      <c r="B2260" t="s">
        <v>6075</v>
      </c>
      <c r="C2260" t="s">
        <v>6076</v>
      </c>
      <c r="D2260" t="s">
        <v>28</v>
      </c>
      <c r="E2260" t="s">
        <v>29</v>
      </c>
      <c r="F2260">
        <v>90</v>
      </c>
      <c r="G2260" t="s">
        <v>6077</v>
      </c>
      <c r="H2260" t="s">
        <v>1111</v>
      </c>
      <c r="I2260" t="s">
        <v>32</v>
      </c>
      <c r="J2260" s="1">
        <v>44532</v>
      </c>
      <c r="K2260">
        <v>47</v>
      </c>
      <c r="L2260" t="s">
        <v>20</v>
      </c>
      <c r="N2260">
        <f t="shared" si="35"/>
        <v>0</v>
      </c>
    </row>
    <row r="2261" spans="1:14" x14ac:dyDescent="0.3">
      <c r="A2261">
        <v>2260</v>
      </c>
      <c r="B2261" t="s">
        <v>4590</v>
      </c>
      <c r="C2261" t="s">
        <v>6078</v>
      </c>
      <c r="D2261" t="s">
        <v>51</v>
      </c>
      <c r="E2261" t="s">
        <v>16</v>
      </c>
      <c r="F2261">
        <v>90</v>
      </c>
      <c r="G2261" t="s">
        <v>6079</v>
      </c>
      <c r="H2261" t="s">
        <v>6080</v>
      </c>
      <c r="I2261" t="s">
        <v>32</v>
      </c>
      <c r="J2261" s="1">
        <v>44195</v>
      </c>
      <c r="K2261">
        <v>33</v>
      </c>
      <c r="L2261" t="s">
        <v>45</v>
      </c>
      <c r="N2261">
        <f t="shared" si="35"/>
        <v>0</v>
      </c>
    </row>
    <row r="2262" spans="1:14" x14ac:dyDescent="0.3">
      <c r="A2262">
        <v>2261</v>
      </c>
      <c r="B2262" t="s">
        <v>6081</v>
      </c>
      <c r="C2262" t="s">
        <v>6082</v>
      </c>
      <c r="D2262" t="s">
        <v>51</v>
      </c>
      <c r="E2262" t="s">
        <v>16</v>
      </c>
      <c r="F2262">
        <v>30</v>
      </c>
      <c r="G2262" t="s">
        <v>6083</v>
      </c>
      <c r="H2262" t="s">
        <v>370</v>
      </c>
      <c r="I2262" t="s">
        <v>32</v>
      </c>
      <c r="J2262" s="1">
        <v>44390</v>
      </c>
      <c r="K2262">
        <v>3</v>
      </c>
      <c r="L2262" t="s">
        <v>80</v>
      </c>
      <c r="N2262">
        <f t="shared" si="35"/>
        <v>0</v>
      </c>
    </row>
    <row r="2263" spans="1:14" x14ac:dyDescent="0.3">
      <c r="A2263">
        <v>2262</v>
      </c>
      <c r="B2263" t="s">
        <v>6084</v>
      </c>
      <c r="C2263" t="s">
        <v>6085</v>
      </c>
      <c r="D2263" t="s">
        <v>51</v>
      </c>
      <c r="E2263" t="s">
        <v>16</v>
      </c>
      <c r="F2263">
        <v>30</v>
      </c>
      <c r="G2263" t="s">
        <v>6086</v>
      </c>
      <c r="H2263" t="s">
        <v>6087</v>
      </c>
      <c r="I2263" t="s">
        <v>124</v>
      </c>
      <c r="J2263" s="1">
        <v>44143</v>
      </c>
      <c r="K2263">
        <v>46</v>
      </c>
      <c r="L2263" t="s">
        <v>39</v>
      </c>
      <c r="N2263">
        <f t="shared" si="35"/>
        <v>0</v>
      </c>
    </row>
    <row r="2264" spans="1:14" x14ac:dyDescent="0.3">
      <c r="A2264">
        <v>2263</v>
      </c>
      <c r="B2264" t="s">
        <v>6088</v>
      </c>
      <c r="C2264" t="s">
        <v>6089</v>
      </c>
      <c r="D2264" t="s">
        <v>28</v>
      </c>
      <c r="E2264" t="s">
        <v>29</v>
      </c>
      <c r="F2264">
        <v>60</v>
      </c>
      <c r="G2264" t="s">
        <v>6090</v>
      </c>
      <c r="H2264" t="s">
        <v>3424</v>
      </c>
      <c r="I2264" t="s">
        <v>32</v>
      </c>
      <c r="J2264" s="1">
        <v>44603</v>
      </c>
      <c r="K2264">
        <v>62</v>
      </c>
      <c r="L2264" t="s">
        <v>39</v>
      </c>
      <c r="N2264">
        <f t="shared" si="35"/>
        <v>0</v>
      </c>
    </row>
    <row r="2265" spans="1:14" x14ac:dyDescent="0.3">
      <c r="A2265">
        <v>2264</v>
      </c>
      <c r="B2265" t="s">
        <v>6091</v>
      </c>
      <c r="C2265" t="s">
        <v>5214</v>
      </c>
      <c r="D2265" t="s">
        <v>15</v>
      </c>
      <c r="E2265" t="s">
        <v>16</v>
      </c>
      <c r="F2265">
        <v>30</v>
      </c>
      <c r="G2265" t="s">
        <v>6092</v>
      </c>
      <c r="H2265" t="s">
        <v>3134</v>
      </c>
      <c r="I2265" t="s">
        <v>294</v>
      </c>
      <c r="J2265" s="1">
        <v>44064</v>
      </c>
      <c r="K2265">
        <v>64</v>
      </c>
      <c r="L2265" t="s">
        <v>54</v>
      </c>
      <c r="N2265">
        <f t="shared" si="35"/>
        <v>0</v>
      </c>
    </row>
    <row r="2266" spans="1:14" x14ac:dyDescent="0.3">
      <c r="A2266">
        <v>2265</v>
      </c>
      <c r="B2266" t="s">
        <v>1661</v>
      </c>
      <c r="C2266" t="s">
        <v>6093</v>
      </c>
      <c r="D2266" t="s">
        <v>28</v>
      </c>
      <c r="E2266" t="s">
        <v>29</v>
      </c>
      <c r="F2266">
        <v>30</v>
      </c>
      <c r="G2266" t="s">
        <v>6094</v>
      </c>
      <c r="H2266" t="s">
        <v>43</v>
      </c>
      <c r="I2266" t="s">
        <v>44</v>
      </c>
      <c r="J2266" s="1">
        <v>44378</v>
      </c>
      <c r="K2266">
        <v>26</v>
      </c>
      <c r="L2266" t="s">
        <v>64</v>
      </c>
      <c r="N2266">
        <f t="shared" si="35"/>
        <v>0</v>
      </c>
    </row>
    <row r="2267" spans="1:14" x14ac:dyDescent="0.3">
      <c r="A2267">
        <v>2266</v>
      </c>
      <c r="B2267" t="s">
        <v>4469</v>
      </c>
      <c r="C2267" t="s">
        <v>3560</v>
      </c>
      <c r="D2267" t="s">
        <v>51</v>
      </c>
      <c r="E2267" t="s">
        <v>16</v>
      </c>
      <c r="F2267">
        <v>30</v>
      </c>
      <c r="G2267" t="s">
        <v>6095</v>
      </c>
      <c r="H2267" t="s">
        <v>2354</v>
      </c>
      <c r="I2267" t="s">
        <v>178</v>
      </c>
      <c r="J2267" s="1">
        <v>44282</v>
      </c>
      <c r="K2267">
        <v>23</v>
      </c>
      <c r="L2267" t="s">
        <v>159</v>
      </c>
      <c r="N2267">
        <f t="shared" si="35"/>
        <v>0</v>
      </c>
    </row>
    <row r="2268" spans="1:14" x14ac:dyDescent="0.3">
      <c r="A2268">
        <v>2267</v>
      </c>
      <c r="B2268" t="s">
        <v>6096</v>
      </c>
      <c r="C2268" t="s">
        <v>1237</v>
      </c>
      <c r="D2268" t="s">
        <v>28</v>
      </c>
      <c r="E2268" t="s">
        <v>29</v>
      </c>
      <c r="F2268">
        <v>30</v>
      </c>
      <c r="G2268" t="s">
        <v>6095</v>
      </c>
      <c r="H2268" t="s">
        <v>637</v>
      </c>
      <c r="I2268" t="s">
        <v>32</v>
      </c>
      <c r="J2268" s="1">
        <v>43975</v>
      </c>
      <c r="K2268">
        <v>37</v>
      </c>
      <c r="L2268" t="s">
        <v>54</v>
      </c>
      <c r="N2268">
        <f t="shared" si="35"/>
        <v>0</v>
      </c>
    </row>
    <row r="2269" spans="1:14" x14ac:dyDescent="0.3">
      <c r="A2269">
        <v>2268</v>
      </c>
      <c r="B2269" t="s">
        <v>824</v>
      </c>
      <c r="C2269" t="s">
        <v>3735</v>
      </c>
      <c r="D2269" t="s">
        <v>28</v>
      </c>
      <c r="E2269" t="s">
        <v>29</v>
      </c>
      <c r="F2269">
        <v>90</v>
      </c>
      <c r="G2269" t="s">
        <v>6097</v>
      </c>
      <c r="H2269" t="s">
        <v>3793</v>
      </c>
      <c r="I2269" t="s">
        <v>173</v>
      </c>
      <c r="J2269" s="1">
        <v>44246</v>
      </c>
      <c r="K2269">
        <v>72</v>
      </c>
      <c r="L2269" t="s">
        <v>54</v>
      </c>
      <c r="N2269">
        <f t="shared" si="35"/>
        <v>0</v>
      </c>
    </row>
    <row r="2270" spans="1:14" x14ac:dyDescent="0.3">
      <c r="A2270">
        <v>2269</v>
      </c>
      <c r="B2270" t="s">
        <v>5712</v>
      </c>
      <c r="C2270" t="s">
        <v>2903</v>
      </c>
      <c r="D2270" t="s">
        <v>15</v>
      </c>
      <c r="E2270" t="s">
        <v>16</v>
      </c>
      <c r="F2270">
        <v>30</v>
      </c>
      <c r="G2270" t="s">
        <v>6098</v>
      </c>
      <c r="H2270" t="s">
        <v>307</v>
      </c>
      <c r="I2270" t="s">
        <v>32</v>
      </c>
      <c r="J2270" s="1">
        <v>43959</v>
      </c>
      <c r="K2270">
        <v>17</v>
      </c>
      <c r="L2270" t="s">
        <v>33</v>
      </c>
      <c r="N2270">
        <f t="shared" si="35"/>
        <v>0</v>
      </c>
    </row>
    <row r="2271" spans="1:14" x14ac:dyDescent="0.3">
      <c r="A2271">
        <v>2270</v>
      </c>
      <c r="B2271" t="s">
        <v>484</v>
      </c>
      <c r="C2271" t="s">
        <v>6099</v>
      </c>
      <c r="D2271" t="s">
        <v>15</v>
      </c>
      <c r="E2271" t="s">
        <v>16</v>
      </c>
      <c r="F2271">
        <v>60</v>
      </c>
      <c r="G2271" t="s">
        <v>6100</v>
      </c>
      <c r="H2271" t="s">
        <v>6101</v>
      </c>
      <c r="I2271" t="s">
        <v>32</v>
      </c>
      <c r="J2271" s="1">
        <v>44153</v>
      </c>
      <c r="K2271">
        <v>71</v>
      </c>
      <c r="L2271" t="s">
        <v>101</v>
      </c>
      <c r="N2271">
        <f t="shared" si="35"/>
        <v>0</v>
      </c>
    </row>
    <row r="2272" spans="1:14" x14ac:dyDescent="0.3">
      <c r="A2272">
        <v>2271</v>
      </c>
      <c r="B2272" t="s">
        <v>1427</v>
      </c>
      <c r="C2272" t="s">
        <v>1410</v>
      </c>
      <c r="D2272" t="s">
        <v>28</v>
      </c>
      <c r="E2272" t="s">
        <v>29</v>
      </c>
      <c r="F2272">
        <v>90</v>
      </c>
      <c r="G2272" t="s">
        <v>6102</v>
      </c>
      <c r="H2272" t="s">
        <v>5189</v>
      </c>
      <c r="I2272" t="s">
        <v>32</v>
      </c>
      <c r="J2272" s="1">
        <v>44305</v>
      </c>
      <c r="K2272">
        <v>69</v>
      </c>
      <c r="L2272" t="s">
        <v>20</v>
      </c>
      <c r="N2272">
        <f t="shared" si="35"/>
        <v>0</v>
      </c>
    </row>
    <row r="2273" spans="1:14" x14ac:dyDescent="0.3">
      <c r="A2273">
        <v>2272</v>
      </c>
      <c r="B2273" t="s">
        <v>6103</v>
      </c>
      <c r="C2273" t="s">
        <v>4603</v>
      </c>
      <c r="D2273" t="s">
        <v>51</v>
      </c>
      <c r="E2273" t="s">
        <v>16</v>
      </c>
      <c r="F2273">
        <v>30</v>
      </c>
      <c r="G2273" t="s">
        <v>6104</v>
      </c>
      <c r="H2273" t="s">
        <v>6105</v>
      </c>
      <c r="I2273" t="s">
        <v>32</v>
      </c>
      <c r="J2273" s="1">
        <v>44610</v>
      </c>
      <c r="K2273">
        <v>17</v>
      </c>
      <c r="L2273" t="s">
        <v>45</v>
      </c>
      <c r="N2273">
        <f t="shared" si="35"/>
        <v>0</v>
      </c>
    </row>
    <row r="2274" spans="1:14" x14ac:dyDescent="0.3">
      <c r="A2274">
        <v>2273</v>
      </c>
      <c r="B2274" t="s">
        <v>259</v>
      </c>
      <c r="C2274" t="s">
        <v>6042</v>
      </c>
      <c r="D2274" t="s">
        <v>28</v>
      </c>
      <c r="E2274" t="s">
        <v>29</v>
      </c>
      <c r="F2274">
        <v>60</v>
      </c>
      <c r="G2274" t="s">
        <v>6106</v>
      </c>
      <c r="H2274" t="s">
        <v>1643</v>
      </c>
      <c r="I2274" t="s">
        <v>124</v>
      </c>
      <c r="J2274" s="1">
        <v>43864</v>
      </c>
      <c r="K2274">
        <v>25</v>
      </c>
      <c r="L2274" t="s">
        <v>70</v>
      </c>
      <c r="N2274">
        <f t="shared" si="35"/>
        <v>0</v>
      </c>
    </row>
    <row r="2275" spans="1:14" x14ac:dyDescent="0.3">
      <c r="A2275">
        <v>2274</v>
      </c>
      <c r="B2275" t="s">
        <v>1890</v>
      </c>
      <c r="C2275" t="s">
        <v>1669</v>
      </c>
      <c r="D2275" t="s">
        <v>51</v>
      </c>
      <c r="E2275" t="s">
        <v>16</v>
      </c>
      <c r="F2275">
        <v>90</v>
      </c>
      <c r="G2275" t="s">
        <v>6107</v>
      </c>
      <c r="H2275" t="s">
        <v>3206</v>
      </c>
      <c r="I2275" t="s">
        <v>1199</v>
      </c>
      <c r="J2275" s="1">
        <v>43834</v>
      </c>
      <c r="K2275">
        <v>62</v>
      </c>
      <c r="L2275" t="s">
        <v>70</v>
      </c>
      <c r="N2275">
        <f t="shared" si="35"/>
        <v>0</v>
      </c>
    </row>
    <row r="2276" spans="1:14" x14ac:dyDescent="0.3">
      <c r="A2276">
        <v>2275</v>
      </c>
      <c r="B2276" t="s">
        <v>5156</v>
      </c>
      <c r="C2276" t="s">
        <v>3662</v>
      </c>
      <c r="D2276" t="s">
        <v>15</v>
      </c>
      <c r="E2276" t="s">
        <v>16</v>
      </c>
      <c r="F2276">
        <v>60</v>
      </c>
      <c r="G2276" t="s">
        <v>6108</v>
      </c>
      <c r="H2276" t="s">
        <v>455</v>
      </c>
      <c r="I2276" t="s">
        <v>187</v>
      </c>
      <c r="J2276" s="1">
        <v>44433</v>
      </c>
      <c r="K2276">
        <v>73</v>
      </c>
      <c r="L2276" t="s">
        <v>101</v>
      </c>
      <c r="N2276">
        <f t="shared" si="35"/>
        <v>0</v>
      </c>
    </row>
    <row r="2277" spans="1:14" x14ac:dyDescent="0.3">
      <c r="A2277">
        <v>2276</v>
      </c>
      <c r="B2277" t="s">
        <v>6109</v>
      </c>
      <c r="C2277" t="s">
        <v>696</v>
      </c>
      <c r="D2277" t="s">
        <v>15</v>
      </c>
      <c r="E2277" t="s">
        <v>16</v>
      </c>
      <c r="F2277">
        <v>30</v>
      </c>
      <c r="G2277" t="s">
        <v>6110</v>
      </c>
      <c r="H2277" t="s">
        <v>4899</v>
      </c>
      <c r="I2277" t="s">
        <v>100</v>
      </c>
      <c r="J2277" s="1">
        <v>43898</v>
      </c>
      <c r="K2277">
        <v>40</v>
      </c>
      <c r="L2277" t="s">
        <v>70</v>
      </c>
      <c r="N2277">
        <f t="shared" si="35"/>
        <v>0</v>
      </c>
    </row>
    <row r="2278" spans="1:14" x14ac:dyDescent="0.3">
      <c r="A2278" s="2">
        <v>2277</v>
      </c>
      <c r="B2278" s="2" t="s">
        <v>6111</v>
      </c>
      <c r="C2278" s="2" t="s">
        <v>5315</v>
      </c>
      <c r="D2278" s="2" t="s">
        <v>15</v>
      </c>
      <c r="E2278" s="2" t="s">
        <v>16</v>
      </c>
      <c r="F2278" s="2">
        <v>90</v>
      </c>
      <c r="G2278" s="2" t="s">
        <v>6112</v>
      </c>
      <c r="H2278" s="2"/>
      <c r="I2278" s="2" t="s">
        <v>366</v>
      </c>
      <c r="J2278" s="3">
        <v>44620</v>
      </c>
      <c r="K2278" s="2">
        <v>40</v>
      </c>
      <c r="L2278" s="2" t="s">
        <v>101</v>
      </c>
      <c r="M2278" s="2"/>
      <c r="N2278" s="2">
        <f t="shared" si="35"/>
        <v>1</v>
      </c>
    </row>
    <row r="2279" spans="1:14" x14ac:dyDescent="0.3">
      <c r="A2279">
        <v>2278</v>
      </c>
      <c r="B2279" t="s">
        <v>2415</v>
      </c>
      <c r="C2279" t="s">
        <v>3029</v>
      </c>
      <c r="D2279" t="s">
        <v>28</v>
      </c>
      <c r="E2279" t="s">
        <v>29</v>
      </c>
      <c r="F2279">
        <v>30</v>
      </c>
      <c r="G2279" t="s">
        <v>6113</v>
      </c>
      <c r="H2279" t="s">
        <v>4358</v>
      </c>
      <c r="I2279" t="s">
        <v>146</v>
      </c>
      <c r="J2279" s="1">
        <v>44535</v>
      </c>
      <c r="K2279">
        <v>34</v>
      </c>
      <c r="L2279" t="s">
        <v>80</v>
      </c>
      <c r="N2279">
        <f t="shared" si="35"/>
        <v>0</v>
      </c>
    </row>
    <row r="2280" spans="1:14" x14ac:dyDescent="0.3">
      <c r="A2280">
        <v>2279</v>
      </c>
      <c r="B2280" t="s">
        <v>6114</v>
      </c>
      <c r="C2280" t="s">
        <v>2132</v>
      </c>
      <c r="D2280" t="s">
        <v>15</v>
      </c>
      <c r="E2280" t="s">
        <v>16</v>
      </c>
      <c r="F2280">
        <v>60</v>
      </c>
      <c r="G2280" t="s">
        <v>6115</v>
      </c>
      <c r="H2280" t="s">
        <v>1362</v>
      </c>
      <c r="I2280" t="s">
        <v>178</v>
      </c>
      <c r="J2280" s="1">
        <v>44428</v>
      </c>
      <c r="K2280">
        <v>52</v>
      </c>
      <c r="L2280" t="s">
        <v>64</v>
      </c>
      <c r="N2280">
        <f t="shared" si="35"/>
        <v>0</v>
      </c>
    </row>
    <row r="2281" spans="1:14" x14ac:dyDescent="0.3">
      <c r="A2281">
        <v>2280</v>
      </c>
      <c r="B2281" t="s">
        <v>6116</v>
      </c>
      <c r="C2281" t="s">
        <v>1341</v>
      </c>
      <c r="D2281" t="s">
        <v>51</v>
      </c>
      <c r="E2281" t="s">
        <v>16</v>
      </c>
      <c r="F2281">
        <v>30</v>
      </c>
      <c r="G2281" t="s">
        <v>6117</v>
      </c>
      <c r="H2281" t="s">
        <v>4085</v>
      </c>
      <c r="I2281" t="s">
        <v>240</v>
      </c>
      <c r="J2281" s="1">
        <v>44319</v>
      </c>
      <c r="K2281">
        <v>83</v>
      </c>
      <c r="L2281" t="s">
        <v>101</v>
      </c>
      <c r="N2281">
        <f t="shared" si="35"/>
        <v>0</v>
      </c>
    </row>
    <row r="2282" spans="1:14" x14ac:dyDescent="0.3">
      <c r="A2282">
        <v>2281</v>
      </c>
      <c r="B2282" t="s">
        <v>1096</v>
      </c>
      <c r="C2282" t="s">
        <v>2051</v>
      </c>
      <c r="D2282" t="s">
        <v>28</v>
      </c>
      <c r="E2282" t="s">
        <v>29</v>
      </c>
      <c r="F2282">
        <v>30</v>
      </c>
      <c r="G2282" t="s">
        <v>6118</v>
      </c>
      <c r="H2282" t="s">
        <v>2717</v>
      </c>
      <c r="I2282" t="s">
        <v>1889</v>
      </c>
      <c r="J2282" s="1">
        <v>44050</v>
      </c>
      <c r="K2282">
        <v>52</v>
      </c>
      <c r="L2282" t="s">
        <v>80</v>
      </c>
      <c r="N2282">
        <f t="shared" si="35"/>
        <v>0</v>
      </c>
    </row>
    <row r="2283" spans="1:14" x14ac:dyDescent="0.3">
      <c r="A2283">
        <v>2282</v>
      </c>
      <c r="B2283" t="s">
        <v>1293</v>
      </c>
      <c r="C2283" t="s">
        <v>5168</v>
      </c>
      <c r="D2283" t="s">
        <v>15</v>
      </c>
      <c r="E2283" t="s">
        <v>16</v>
      </c>
      <c r="F2283">
        <v>60</v>
      </c>
      <c r="G2283" t="s">
        <v>6119</v>
      </c>
      <c r="H2283" t="s">
        <v>483</v>
      </c>
      <c r="I2283" t="s">
        <v>32</v>
      </c>
      <c r="J2283" s="1">
        <v>44424</v>
      </c>
      <c r="K2283">
        <v>37</v>
      </c>
      <c r="L2283" t="s">
        <v>70</v>
      </c>
      <c r="N2283">
        <f t="shared" si="35"/>
        <v>0</v>
      </c>
    </row>
    <row r="2284" spans="1:14" x14ac:dyDescent="0.3">
      <c r="A2284">
        <v>2283</v>
      </c>
      <c r="B2284" t="s">
        <v>4430</v>
      </c>
      <c r="C2284" t="s">
        <v>3905</v>
      </c>
      <c r="D2284" t="s">
        <v>28</v>
      </c>
      <c r="E2284" t="s">
        <v>29</v>
      </c>
      <c r="F2284">
        <v>90</v>
      </c>
      <c r="G2284" t="s">
        <v>6120</v>
      </c>
      <c r="H2284" t="s">
        <v>1391</v>
      </c>
      <c r="I2284" t="s">
        <v>32</v>
      </c>
      <c r="J2284" s="1">
        <v>44685</v>
      </c>
      <c r="K2284">
        <v>54</v>
      </c>
      <c r="L2284" t="s">
        <v>101</v>
      </c>
      <c r="N2284">
        <f t="shared" si="35"/>
        <v>0</v>
      </c>
    </row>
    <row r="2285" spans="1:14" x14ac:dyDescent="0.3">
      <c r="A2285">
        <v>2284</v>
      </c>
      <c r="B2285" t="s">
        <v>1208</v>
      </c>
      <c r="C2285" t="s">
        <v>1997</v>
      </c>
      <c r="D2285" t="s">
        <v>28</v>
      </c>
      <c r="E2285" t="s">
        <v>29</v>
      </c>
      <c r="F2285">
        <v>30</v>
      </c>
      <c r="G2285" t="s">
        <v>6121</v>
      </c>
      <c r="H2285" t="s">
        <v>6122</v>
      </c>
      <c r="I2285" t="s">
        <v>25</v>
      </c>
      <c r="J2285" s="1">
        <v>44120</v>
      </c>
      <c r="K2285">
        <v>81</v>
      </c>
      <c r="L2285" t="s">
        <v>159</v>
      </c>
      <c r="N2285">
        <f t="shared" si="35"/>
        <v>0</v>
      </c>
    </row>
    <row r="2286" spans="1:14" x14ac:dyDescent="0.3">
      <c r="A2286">
        <v>2285</v>
      </c>
      <c r="B2286" t="s">
        <v>5567</v>
      </c>
      <c r="C2286" t="s">
        <v>2167</v>
      </c>
      <c r="D2286" t="s">
        <v>28</v>
      </c>
      <c r="E2286" t="s">
        <v>29</v>
      </c>
      <c r="F2286">
        <v>30</v>
      </c>
      <c r="G2286" t="s">
        <v>6123</v>
      </c>
      <c r="H2286" t="s">
        <v>94</v>
      </c>
      <c r="I2286" t="s">
        <v>95</v>
      </c>
      <c r="J2286" s="1">
        <v>43901</v>
      </c>
      <c r="K2286">
        <v>26</v>
      </c>
      <c r="L2286" t="s">
        <v>80</v>
      </c>
      <c r="N2286">
        <f t="shared" si="35"/>
        <v>0</v>
      </c>
    </row>
    <row r="2287" spans="1:14" x14ac:dyDescent="0.3">
      <c r="A2287">
        <v>2286</v>
      </c>
      <c r="B2287" t="s">
        <v>3955</v>
      </c>
      <c r="C2287" t="s">
        <v>2770</v>
      </c>
      <c r="D2287" t="s">
        <v>15</v>
      </c>
      <c r="E2287" t="s">
        <v>16</v>
      </c>
      <c r="F2287">
        <v>30</v>
      </c>
      <c r="G2287" t="s">
        <v>6124</v>
      </c>
      <c r="H2287" t="s">
        <v>186</v>
      </c>
      <c r="I2287" t="s">
        <v>187</v>
      </c>
      <c r="J2287" s="1">
        <v>44339</v>
      </c>
      <c r="K2287">
        <v>89</v>
      </c>
      <c r="L2287" t="s">
        <v>70</v>
      </c>
      <c r="N2287">
        <f t="shared" si="35"/>
        <v>0</v>
      </c>
    </row>
    <row r="2288" spans="1:14" x14ac:dyDescent="0.3">
      <c r="A2288">
        <v>2287</v>
      </c>
      <c r="B2288" t="s">
        <v>843</v>
      </c>
      <c r="C2288" t="s">
        <v>3265</v>
      </c>
      <c r="D2288" t="s">
        <v>15</v>
      </c>
      <c r="E2288" t="s">
        <v>16</v>
      </c>
      <c r="F2288">
        <v>60</v>
      </c>
      <c r="G2288" t="s">
        <v>6125</v>
      </c>
      <c r="H2288" t="s">
        <v>4256</v>
      </c>
      <c r="I2288" t="s">
        <v>1454</v>
      </c>
      <c r="J2288" s="1">
        <v>44163</v>
      </c>
      <c r="K2288">
        <v>83</v>
      </c>
      <c r="L2288" t="s">
        <v>64</v>
      </c>
      <c r="N2288">
        <f t="shared" si="35"/>
        <v>0</v>
      </c>
    </row>
    <row r="2289" spans="1:14" x14ac:dyDescent="0.3">
      <c r="A2289">
        <v>2288</v>
      </c>
      <c r="B2289" t="s">
        <v>6126</v>
      </c>
      <c r="C2289" t="s">
        <v>1714</v>
      </c>
      <c r="D2289" t="s">
        <v>28</v>
      </c>
      <c r="E2289" t="s">
        <v>29</v>
      </c>
      <c r="F2289">
        <v>60</v>
      </c>
      <c r="G2289" t="s">
        <v>6125</v>
      </c>
      <c r="H2289" t="s">
        <v>412</v>
      </c>
      <c r="I2289" t="s">
        <v>187</v>
      </c>
      <c r="J2289" s="1">
        <v>43956</v>
      </c>
      <c r="K2289">
        <v>18</v>
      </c>
      <c r="L2289" t="s">
        <v>20</v>
      </c>
      <c r="N2289">
        <f t="shared" si="35"/>
        <v>0</v>
      </c>
    </row>
    <row r="2290" spans="1:14" x14ac:dyDescent="0.3">
      <c r="A2290">
        <v>2289</v>
      </c>
      <c r="B2290" t="s">
        <v>6127</v>
      </c>
      <c r="C2290" t="s">
        <v>6128</v>
      </c>
      <c r="D2290" t="s">
        <v>51</v>
      </c>
      <c r="E2290" t="s">
        <v>16</v>
      </c>
      <c r="F2290">
        <v>30</v>
      </c>
      <c r="G2290" t="s">
        <v>6129</v>
      </c>
      <c r="H2290" t="s">
        <v>1512</v>
      </c>
      <c r="I2290" t="s">
        <v>25</v>
      </c>
      <c r="J2290" s="1">
        <v>44092</v>
      </c>
      <c r="K2290">
        <v>55</v>
      </c>
      <c r="L2290" t="s">
        <v>80</v>
      </c>
      <c r="N2290">
        <f t="shared" si="35"/>
        <v>0</v>
      </c>
    </row>
    <row r="2291" spans="1:14" x14ac:dyDescent="0.3">
      <c r="A2291">
        <v>2290</v>
      </c>
      <c r="B2291" t="s">
        <v>6130</v>
      </c>
      <c r="C2291" t="s">
        <v>6131</v>
      </c>
      <c r="D2291" t="s">
        <v>51</v>
      </c>
      <c r="E2291" t="s">
        <v>16</v>
      </c>
      <c r="F2291">
        <v>90</v>
      </c>
      <c r="G2291" t="s">
        <v>6132</v>
      </c>
      <c r="H2291" t="s">
        <v>6023</v>
      </c>
      <c r="I2291" t="s">
        <v>32</v>
      </c>
      <c r="J2291" s="1">
        <v>43976</v>
      </c>
      <c r="K2291">
        <v>22</v>
      </c>
      <c r="L2291" t="s">
        <v>159</v>
      </c>
      <c r="N2291">
        <f t="shared" si="35"/>
        <v>0</v>
      </c>
    </row>
    <row r="2292" spans="1:14" x14ac:dyDescent="0.3">
      <c r="A2292">
        <v>2291</v>
      </c>
      <c r="B2292" t="s">
        <v>6133</v>
      </c>
      <c r="C2292" t="s">
        <v>6134</v>
      </c>
      <c r="D2292" t="s">
        <v>117</v>
      </c>
      <c r="E2292" t="s">
        <v>29</v>
      </c>
      <c r="F2292">
        <v>30</v>
      </c>
      <c r="G2292" t="s">
        <v>6135</v>
      </c>
      <c r="H2292" t="s">
        <v>655</v>
      </c>
      <c r="I2292" t="s">
        <v>32</v>
      </c>
      <c r="J2292" s="1">
        <v>44650</v>
      </c>
      <c r="K2292">
        <v>44</v>
      </c>
      <c r="L2292" t="s">
        <v>33</v>
      </c>
      <c r="N2292">
        <f t="shared" si="35"/>
        <v>0</v>
      </c>
    </row>
    <row r="2293" spans="1:14" x14ac:dyDescent="0.3">
      <c r="A2293">
        <v>2292</v>
      </c>
      <c r="B2293" t="s">
        <v>6136</v>
      </c>
      <c r="C2293" t="s">
        <v>2485</v>
      </c>
      <c r="D2293" t="s">
        <v>51</v>
      </c>
      <c r="E2293" t="s">
        <v>16</v>
      </c>
      <c r="F2293">
        <v>60</v>
      </c>
      <c r="G2293" t="s">
        <v>6137</v>
      </c>
      <c r="H2293" t="s">
        <v>3774</v>
      </c>
      <c r="I2293" t="s">
        <v>187</v>
      </c>
      <c r="J2293" s="1">
        <v>44764</v>
      </c>
      <c r="K2293">
        <v>87</v>
      </c>
      <c r="L2293" t="s">
        <v>54</v>
      </c>
      <c r="N2293">
        <f t="shared" si="35"/>
        <v>0</v>
      </c>
    </row>
    <row r="2294" spans="1:14" x14ac:dyDescent="0.3">
      <c r="A2294">
        <v>2293</v>
      </c>
      <c r="B2294" t="s">
        <v>6138</v>
      </c>
      <c r="C2294" t="s">
        <v>6139</v>
      </c>
      <c r="D2294" t="s">
        <v>41</v>
      </c>
      <c r="E2294" t="s">
        <v>16</v>
      </c>
      <c r="F2294">
        <v>90</v>
      </c>
      <c r="G2294" t="s">
        <v>6140</v>
      </c>
      <c r="H2294" t="s">
        <v>4030</v>
      </c>
      <c r="I2294" t="s">
        <v>32</v>
      </c>
      <c r="J2294" s="1">
        <v>44918</v>
      </c>
      <c r="K2294">
        <v>22</v>
      </c>
      <c r="L2294" t="s">
        <v>80</v>
      </c>
      <c r="N2294">
        <f t="shared" si="35"/>
        <v>0</v>
      </c>
    </row>
    <row r="2295" spans="1:14" x14ac:dyDescent="0.3">
      <c r="A2295">
        <v>2294</v>
      </c>
      <c r="B2295" t="s">
        <v>6141</v>
      </c>
      <c r="C2295" t="s">
        <v>6142</v>
      </c>
      <c r="D2295" t="s">
        <v>41</v>
      </c>
      <c r="E2295" t="s">
        <v>16</v>
      </c>
      <c r="F2295">
        <v>60</v>
      </c>
      <c r="G2295" t="s">
        <v>6143</v>
      </c>
      <c r="H2295" t="s">
        <v>1131</v>
      </c>
      <c r="I2295" t="s">
        <v>32</v>
      </c>
      <c r="J2295" s="1">
        <v>44360</v>
      </c>
      <c r="K2295">
        <v>12</v>
      </c>
      <c r="L2295" t="s">
        <v>39</v>
      </c>
      <c r="N2295">
        <f t="shared" si="35"/>
        <v>0</v>
      </c>
    </row>
    <row r="2296" spans="1:14" x14ac:dyDescent="0.3">
      <c r="A2296">
        <v>2295</v>
      </c>
      <c r="B2296" t="s">
        <v>6144</v>
      </c>
      <c r="C2296" t="s">
        <v>2951</v>
      </c>
      <c r="D2296" t="s">
        <v>28</v>
      </c>
      <c r="E2296" t="s">
        <v>29</v>
      </c>
      <c r="F2296">
        <v>30</v>
      </c>
      <c r="G2296" t="s">
        <v>6145</v>
      </c>
      <c r="H2296" t="s">
        <v>4713</v>
      </c>
      <c r="I2296" t="s">
        <v>294</v>
      </c>
      <c r="J2296" s="1">
        <v>44616</v>
      </c>
      <c r="K2296">
        <v>73</v>
      </c>
      <c r="L2296" t="s">
        <v>159</v>
      </c>
      <c r="N2296">
        <f t="shared" si="35"/>
        <v>0</v>
      </c>
    </row>
    <row r="2297" spans="1:14" x14ac:dyDescent="0.3">
      <c r="A2297">
        <v>2296</v>
      </c>
      <c r="B2297" t="s">
        <v>127</v>
      </c>
      <c r="C2297" t="s">
        <v>6146</v>
      </c>
      <c r="D2297" t="s">
        <v>28</v>
      </c>
      <c r="E2297" t="s">
        <v>29</v>
      </c>
      <c r="F2297">
        <v>30</v>
      </c>
      <c r="G2297" t="s">
        <v>6147</v>
      </c>
      <c r="H2297" t="s">
        <v>6148</v>
      </c>
      <c r="I2297" t="s">
        <v>110</v>
      </c>
      <c r="J2297" s="1">
        <v>44011</v>
      </c>
      <c r="K2297">
        <v>58</v>
      </c>
      <c r="L2297" t="s">
        <v>159</v>
      </c>
      <c r="N2297">
        <f t="shared" si="35"/>
        <v>0</v>
      </c>
    </row>
    <row r="2298" spans="1:14" x14ac:dyDescent="0.3">
      <c r="A2298">
        <v>2297</v>
      </c>
      <c r="B2298" t="s">
        <v>6149</v>
      </c>
      <c r="C2298" t="s">
        <v>5428</v>
      </c>
      <c r="D2298" t="s">
        <v>28</v>
      </c>
      <c r="E2298" t="s">
        <v>29</v>
      </c>
      <c r="F2298">
        <v>30</v>
      </c>
      <c r="G2298" t="s">
        <v>6150</v>
      </c>
      <c r="H2298" t="s">
        <v>655</v>
      </c>
      <c r="I2298" t="s">
        <v>32</v>
      </c>
      <c r="J2298" s="1">
        <v>44014</v>
      </c>
      <c r="K2298">
        <v>31</v>
      </c>
      <c r="L2298" t="s">
        <v>33</v>
      </c>
      <c r="N2298">
        <f t="shared" si="35"/>
        <v>0</v>
      </c>
    </row>
    <row r="2299" spans="1:14" x14ac:dyDescent="0.3">
      <c r="A2299">
        <v>2298</v>
      </c>
      <c r="B2299" t="s">
        <v>6151</v>
      </c>
      <c r="C2299" t="s">
        <v>4561</v>
      </c>
      <c r="D2299" t="s">
        <v>28</v>
      </c>
      <c r="E2299" t="s">
        <v>29</v>
      </c>
      <c r="F2299">
        <v>30</v>
      </c>
      <c r="G2299" t="s">
        <v>6152</v>
      </c>
      <c r="H2299" t="s">
        <v>1948</v>
      </c>
      <c r="I2299" t="s">
        <v>25</v>
      </c>
      <c r="J2299" s="1">
        <v>44583</v>
      </c>
      <c r="K2299">
        <v>74</v>
      </c>
      <c r="L2299" t="s">
        <v>54</v>
      </c>
      <c r="N2299">
        <f t="shared" si="35"/>
        <v>0</v>
      </c>
    </row>
    <row r="2300" spans="1:14" x14ac:dyDescent="0.3">
      <c r="A2300">
        <v>2299</v>
      </c>
      <c r="B2300" t="s">
        <v>5834</v>
      </c>
      <c r="C2300" t="s">
        <v>2806</v>
      </c>
      <c r="D2300" t="s">
        <v>15</v>
      </c>
      <c r="E2300" t="s">
        <v>16</v>
      </c>
      <c r="F2300">
        <v>30</v>
      </c>
      <c r="G2300" t="s">
        <v>6153</v>
      </c>
      <c r="H2300" t="s">
        <v>6154</v>
      </c>
      <c r="I2300" t="s">
        <v>38</v>
      </c>
      <c r="J2300" s="1">
        <v>44253</v>
      </c>
      <c r="K2300">
        <v>30</v>
      </c>
      <c r="L2300" t="s">
        <v>159</v>
      </c>
      <c r="N2300">
        <f t="shared" si="35"/>
        <v>0</v>
      </c>
    </row>
    <row r="2301" spans="1:14" x14ac:dyDescent="0.3">
      <c r="A2301">
        <v>2300</v>
      </c>
      <c r="B2301" t="s">
        <v>4599</v>
      </c>
      <c r="C2301" t="s">
        <v>3935</v>
      </c>
      <c r="D2301" t="s">
        <v>28</v>
      </c>
      <c r="E2301" t="s">
        <v>29</v>
      </c>
      <c r="F2301">
        <v>90</v>
      </c>
      <c r="G2301" t="s">
        <v>6155</v>
      </c>
      <c r="H2301" t="s">
        <v>1548</v>
      </c>
      <c r="I2301" t="s">
        <v>1549</v>
      </c>
      <c r="J2301" s="1">
        <v>44166</v>
      </c>
      <c r="K2301">
        <v>73</v>
      </c>
      <c r="L2301" t="s">
        <v>159</v>
      </c>
      <c r="N2301">
        <f t="shared" si="35"/>
        <v>0</v>
      </c>
    </row>
    <row r="2302" spans="1:14" x14ac:dyDescent="0.3">
      <c r="A2302">
        <v>2301</v>
      </c>
      <c r="B2302" t="s">
        <v>3548</v>
      </c>
      <c r="C2302" t="s">
        <v>3997</v>
      </c>
      <c r="D2302" t="s">
        <v>28</v>
      </c>
      <c r="E2302" t="s">
        <v>29</v>
      </c>
      <c r="F2302">
        <v>30</v>
      </c>
      <c r="G2302" t="s">
        <v>6156</v>
      </c>
      <c r="H2302" t="s">
        <v>1896</v>
      </c>
      <c r="I2302" t="s">
        <v>294</v>
      </c>
      <c r="J2302" s="1">
        <v>44442</v>
      </c>
      <c r="K2302">
        <v>75</v>
      </c>
      <c r="L2302" t="s">
        <v>64</v>
      </c>
      <c r="N2302">
        <f t="shared" si="35"/>
        <v>0</v>
      </c>
    </row>
    <row r="2303" spans="1:14" x14ac:dyDescent="0.3">
      <c r="A2303">
        <v>2302</v>
      </c>
      <c r="B2303" t="s">
        <v>899</v>
      </c>
      <c r="C2303" t="s">
        <v>3509</v>
      </c>
      <c r="D2303" t="s">
        <v>28</v>
      </c>
      <c r="E2303" t="s">
        <v>29</v>
      </c>
      <c r="F2303">
        <v>90</v>
      </c>
      <c r="G2303" t="s">
        <v>6157</v>
      </c>
      <c r="H2303" t="s">
        <v>946</v>
      </c>
      <c r="I2303" t="s">
        <v>947</v>
      </c>
      <c r="J2303" s="1">
        <v>43860</v>
      </c>
      <c r="K2303">
        <v>48</v>
      </c>
      <c r="L2303" t="s">
        <v>70</v>
      </c>
      <c r="N2303">
        <f t="shared" si="35"/>
        <v>0</v>
      </c>
    </row>
    <row r="2304" spans="1:14" x14ac:dyDescent="0.3">
      <c r="A2304">
        <v>2303</v>
      </c>
      <c r="B2304" t="s">
        <v>6158</v>
      </c>
      <c r="C2304" t="s">
        <v>1682</v>
      </c>
      <c r="D2304" t="s">
        <v>51</v>
      </c>
      <c r="E2304" t="s">
        <v>16</v>
      </c>
      <c r="F2304">
        <v>90</v>
      </c>
      <c r="G2304" t="s">
        <v>6159</v>
      </c>
      <c r="H2304" t="s">
        <v>3365</v>
      </c>
      <c r="I2304" t="s">
        <v>146</v>
      </c>
      <c r="J2304" s="1">
        <v>44012</v>
      </c>
      <c r="K2304">
        <v>6</v>
      </c>
      <c r="L2304" t="s">
        <v>159</v>
      </c>
      <c r="N2304">
        <f t="shared" si="35"/>
        <v>0</v>
      </c>
    </row>
    <row r="2305" spans="1:14" x14ac:dyDescent="0.3">
      <c r="A2305">
        <v>2304</v>
      </c>
      <c r="B2305" t="s">
        <v>2480</v>
      </c>
      <c r="C2305" t="s">
        <v>2922</v>
      </c>
      <c r="D2305" t="s">
        <v>15</v>
      </c>
      <c r="E2305" t="s">
        <v>16</v>
      </c>
      <c r="F2305">
        <v>30</v>
      </c>
      <c r="G2305" t="s">
        <v>6160</v>
      </c>
      <c r="H2305" t="s">
        <v>1333</v>
      </c>
      <c r="I2305" t="s">
        <v>294</v>
      </c>
      <c r="J2305" s="1">
        <v>44877</v>
      </c>
      <c r="K2305">
        <v>93</v>
      </c>
      <c r="L2305" t="s">
        <v>64</v>
      </c>
      <c r="N2305">
        <f t="shared" si="35"/>
        <v>0</v>
      </c>
    </row>
    <row r="2306" spans="1:14" x14ac:dyDescent="0.3">
      <c r="A2306">
        <v>2305</v>
      </c>
      <c r="B2306" t="s">
        <v>6161</v>
      </c>
      <c r="C2306" t="s">
        <v>588</v>
      </c>
      <c r="D2306" t="s">
        <v>51</v>
      </c>
      <c r="E2306" t="s">
        <v>16</v>
      </c>
      <c r="F2306">
        <v>60</v>
      </c>
      <c r="G2306" t="s">
        <v>6162</v>
      </c>
      <c r="H2306" t="s">
        <v>1095</v>
      </c>
      <c r="I2306" t="s">
        <v>178</v>
      </c>
      <c r="J2306" s="1">
        <v>43889</v>
      </c>
      <c r="K2306">
        <v>23</v>
      </c>
      <c r="L2306" t="s">
        <v>54</v>
      </c>
      <c r="N2306">
        <f t="shared" ref="N2306:N2369" si="36">COUNTBLANK(A2306:L2306)</f>
        <v>0</v>
      </c>
    </row>
    <row r="2307" spans="1:14" x14ac:dyDescent="0.3">
      <c r="A2307">
        <v>2306</v>
      </c>
      <c r="B2307" t="s">
        <v>2263</v>
      </c>
      <c r="C2307" t="s">
        <v>4481</v>
      </c>
      <c r="D2307" t="s">
        <v>15</v>
      </c>
      <c r="E2307" t="s">
        <v>16</v>
      </c>
      <c r="F2307">
        <v>30</v>
      </c>
      <c r="G2307" t="s">
        <v>6163</v>
      </c>
      <c r="H2307" t="s">
        <v>2875</v>
      </c>
      <c r="I2307" t="s">
        <v>32</v>
      </c>
      <c r="J2307" s="1">
        <v>44777</v>
      </c>
      <c r="K2307">
        <v>59</v>
      </c>
      <c r="L2307" t="s">
        <v>70</v>
      </c>
      <c r="N2307">
        <f t="shared" si="36"/>
        <v>0</v>
      </c>
    </row>
    <row r="2308" spans="1:14" x14ac:dyDescent="0.3">
      <c r="A2308">
        <v>2307</v>
      </c>
      <c r="B2308" t="s">
        <v>1998</v>
      </c>
      <c r="C2308" t="s">
        <v>1779</v>
      </c>
      <c r="D2308" t="s">
        <v>28</v>
      </c>
      <c r="E2308" t="s">
        <v>29</v>
      </c>
      <c r="F2308">
        <v>30</v>
      </c>
      <c r="G2308" t="s">
        <v>6164</v>
      </c>
      <c r="H2308" t="s">
        <v>908</v>
      </c>
      <c r="I2308" t="s">
        <v>575</v>
      </c>
      <c r="J2308" s="1">
        <v>44800</v>
      </c>
      <c r="K2308">
        <v>36</v>
      </c>
      <c r="L2308" t="s">
        <v>39</v>
      </c>
      <c r="N2308">
        <f t="shared" si="36"/>
        <v>0</v>
      </c>
    </row>
    <row r="2309" spans="1:14" x14ac:dyDescent="0.3">
      <c r="A2309">
        <v>2308</v>
      </c>
      <c r="B2309" t="s">
        <v>6165</v>
      </c>
      <c r="C2309" t="s">
        <v>2690</v>
      </c>
      <c r="D2309" t="s">
        <v>51</v>
      </c>
      <c r="E2309" t="s">
        <v>16</v>
      </c>
      <c r="F2309">
        <v>60</v>
      </c>
      <c r="G2309" t="s">
        <v>6164</v>
      </c>
      <c r="H2309" t="s">
        <v>5340</v>
      </c>
      <c r="I2309" t="s">
        <v>32</v>
      </c>
      <c r="J2309" s="1">
        <v>43925</v>
      </c>
      <c r="K2309">
        <v>27</v>
      </c>
      <c r="L2309" t="s">
        <v>70</v>
      </c>
      <c r="N2309">
        <f t="shared" si="36"/>
        <v>0</v>
      </c>
    </row>
    <row r="2310" spans="1:14" x14ac:dyDescent="0.3">
      <c r="A2310">
        <v>2309</v>
      </c>
      <c r="B2310" t="s">
        <v>6166</v>
      </c>
      <c r="C2310" t="s">
        <v>2422</v>
      </c>
      <c r="D2310" t="s">
        <v>28</v>
      </c>
      <c r="E2310" t="s">
        <v>29</v>
      </c>
      <c r="F2310">
        <v>60</v>
      </c>
      <c r="G2310" t="s">
        <v>6167</v>
      </c>
      <c r="H2310" t="s">
        <v>6168</v>
      </c>
      <c r="I2310" t="s">
        <v>294</v>
      </c>
      <c r="J2310" s="1">
        <v>43963</v>
      </c>
      <c r="K2310">
        <v>25</v>
      </c>
      <c r="L2310" t="s">
        <v>159</v>
      </c>
      <c r="N2310">
        <f t="shared" si="36"/>
        <v>0</v>
      </c>
    </row>
    <row r="2311" spans="1:14" x14ac:dyDescent="0.3">
      <c r="A2311">
        <v>2310</v>
      </c>
      <c r="B2311" t="s">
        <v>1065</v>
      </c>
      <c r="C2311" t="s">
        <v>6169</v>
      </c>
      <c r="D2311" t="s">
        <v>28</v>
      </c>
      <c r="E2311" t="s">
        <v>29</v>
      </c>
      <c r="F2311">
        <v>90</v>
      </c>
      <c r="G2311" t="s">
        <v>6167</v>
      </c>
      <c r="H2311" t="s">
        <v>5069</v>
      </c>
      <c r="I2311" t="s">
        <v>32</v>
      </c>
      <c r="J2311" s="1">
        <v>44769</v>
      </c>
      <c r="K2311">
        <v>37</v>
      </c>
      <c r="L2311" t="s">
        <v>101</v>
      </c>
      <c r="N2311">
        <f t="shared" si="36"/>
        <v>0</v>
      </c>
    </row>
    <row r="2312" spans="1:14" x14ac:dyDescent="0.3">
      <c r="A2312">
        <v>2311</v>
      </c>
      <c r="B2312" t="s">
        <v>6170</v>
      </c>
      <c r="C2312" t="s">
        <v>5541</v>
      </c>
      <c r="D2312" t="s">
        <v>28</v>
      </c>
      <c r="E2312" t="s">
        <v>29</v>
      </c>
      <c r="F2312">
        <v>30</v>
      </c>
      <c r="G2312" t="s">
        <v>6171</v>
      </c>
      <c r="H2312" t="s">
        <v>1190</v>
      </c>
      <c r="I2312" t="s">
        <v>173</v>
      </c>
      <c r="J2312" s="1">
        <v>43988</v>
      </c>
      <c r="K2312">
        <v>16</v>
      </c>
      <c r="L2312" t="s">
        <v>54</v>
      </c>
      <c r="N2312">
        <f t="shared" si="36"/>
        <v>0</v>
      </c>
    </row>
    <row r="2313" spans="1:14" x14ac:dyDescent="0.3">
      <c r="A2313">
        <v>2312</v>
      </c>
      <c r="B2313" t="s">
        <v>6172</v>
      </c>
      <c r="C2313" t="s">
        <v>354</v>
      </c>
      <c r="D2313" t="s">
        <v>28</v>
      </c>
      <c r="E2313" t="s">
        <v>29</v>
      </c>
      <c r="F2313">
        <v>90</v>
      </c>
      <c r="G2313" t="s">
        <v>6173</v>
      </c>
      <c r="H2313" t="s">
        <v>1103</v>
      </c>
      <c r="I2313" t="s">
        <v>25</v>
      </c>
      <c r="J2313" s="1">
        <v>44230</v>
      </c>
      <c r="K2313">
        <v>49</v>
      </c>
      <c r="L2313" t="s">
        <v>80</v>
      </c>
      <c r="N2313">
        <f t="shared" si="36"/>
        <v>0</v>
      </c>
    </row>
    <row r="2314" spans="1:14" x14ac:dyDescent="0.3">
      <c r="A2314">
        <v>2313</v>
      </c>
      <c r="B2314" t="s">
        <v>3256</v>
      </c>
      <c r="C2314" t="s">
        <v>5519</v>
      </c>
      <c r="D2314" t="s">
        <v>28</v>
      </c>
      <c r="E2314" t="s">
        <v>29</v>
      </c>
      <c r="F2314">
        <v>60</v>
      </c>
      <c r="G2314" t="s">
        <v>6174</v>
      </c>
      <c r="H2314" t="s">
        <v>4867</v>
      </c>
      <c r="I2314" t="s">
        <v>294</v>
      </c>
      <c r="J2314" s="1">
        <v>44534</v>
      </c>
      <c r="K2314">
        <v>2</v>
      </c>
      <c r="L2314" t="s">
        <v>39</v>
      </c>
      <c r="N2314">
        <f t="shared" si="36"/>
        <v>0</v>
      </c>
    </row>
    <row r="2315" spans="1:14" x14ac:dyDescent="0.3">
      <c r="A2315">
        <v>2314</v>
      </c>
      <c r="B2315" t="s">
        <v>2734</v>
      </c>
      <c r="C2315" t="s">
        <v>4042</v>
      </c>
      <c r="D2315" t="s">
        <v>41</v>
      </c>
      <c r="E2315" t="s">
        <v>16</v>
      </c>
      <c r="F2315">
        <v>30</v>
      </c>
      <c r="G2315" t="s">
        <v>6175</v>
      </c>
      <c r="H2315" t="s">
        <v>3169</v>
      </c>
      <c r="I2315" t="s">
        <v>110</v>
      </c>
      <c r="J2315" s="1">
        <v>44114</v>
      </c>
      <c r="K2315">
        <v>26</v>
      </c>
      <c r="L2315" t="s">
        <v>54</v>
      </c>
      <c r="N2315">
        <f t="shared" si="36"/>
        <v>0</v>
      </c>
    </row>
    <row r="2316" spans="1:14" x14ac:dyDescent="0.3">
      <c r="A2316">
        <v>2315</v>
      </c>
      <c r="B2316" t="s">
        <v>6176</v>
      </c>
      <c r="C2316" t="s">
        <v>4766</v>
      </c>
      <c r="D2316" t="s">
        <v>28</v>
      </c>
      <c r="E2316" t="s">
        <v>29</v>
      </c>
      <c r="F2316">
        <v>90</v>
      </c>
      <c r="G2316" t="s">
        <v>6177</v>
      </c>
      <c r="H2316" t="s">
        <v>2069</v>
      </c>
      <c r="I2316" t="s">
        <v>1035</v>
      </c>
      <c r="J2316" s="1">
        <v>44255</v>
      </c>
      <c r="K2316">
        <v>10</v>
      </c>
      <c r="L2316" t="s">
        <v>20</v>
      </c>
      <c r="N2316">
        <f t="shared" si="36"/>
        <v>0</v>
      </c>
    </row>
    <row r="2317" spans="1:14" x14ac:dyDescent="0.3">
      <c r="A2317">
        <v>2316</v>
      </c>
      <c r="B2317" t="s">
        <v>2520</v>
      </c>
      <c r="C2317" t="s">
        <v>1376</v>
      </c>
      <c r="D2317" t="s">
        <v>28</v>
      </c>
      <c r="E2317" t="s">
        <v>29</v>
      </c>
      <c r="F2317">
        <v>90</v>
      </c>
      <c r="G2317" t="s">
        <v>6178</v>
      </c>
      <c r="H2317" t="s">
        <v>1206</v>
      </c>
      <c r="I2317" t="s">
        <v>294</v>
      </c>
      <c r="J2317" s="1">
        <v>44205</v>
      </c>
      <c r="K2317">
        <v>65</v>
      </c>
      <c r="L2317" t="s">
        <v>80</v>
      </c>
      <c r="N2317">
        <f t="shared" si="36"/>
        <v>0</v>
      </c>
    </row>
    <row r="2318" spans="1:14" x14ac:dyDescent="0.3">
      <c r="A2318">
        <v>2317</v>
      </c>
      <c r="B2318" t="s">
        <v>2760</v>
      </c>
      <c r="C2318" t="s">
        <v>512</v>
      </c>
      <c r="D2318" t="s">
        <v>15</v>
      </c>
      <c r="E2318" t="s">
        <v>16</v>
      </c>
      <c r="F2318">
        <v>60</v>
      </c>
      <c r="G2318" t="s">
        <v>6179</v>
      </c>
      <c r="H2318" t="s">
        <v>5603</v>
      </c>
      <c r="I2318" t="s">
        <v>32</v>
      </c>
      <c r="J2318" s="1">
        <v>44267</v>
      </c>
      <c r="K2318">
        <v>35</v>
      </c>
      <c r="L2318" t="s">
        <v>54</v>
      </c>
      <c r="N2318">
        <f t="shared" si="36"/>
        <v>0</v>
      </c>
    </row>
    <row r="2319" spans="1:14" x14ac:dyDescent="0.3">
      <c r="A2319">
        <v>2318</v>
      </c>
      <c r="B2319" t="s">
        <v>4018</v>
      </c>
      <c r="C2319" t="s">
        <v>4322</v>
      </c>
      <c r="D2319" t="s">
        <v>28</v>
      </c>
      <c r="E2319" t="s">
        <v>29</v>
      </c>
      <c r="F2319">
        <v>90</v>
      </c>
      <c r="G2319" t="s">
        <v>6180</v>
      </c>
      <c r="H2319" t="s">
        <v>6181</v>
      </c>
      <c r="I2319" t="s">
        <v>32</v>
      </c>
      <c r="J2319" s="1">
        <v>44803</v>
      </c>
      <c r="K2319">
        <v>18</v>
      </c>
      <c r="L2319" t="s">
        <v>45</v>
      </c>
      <c r="N2319">
        <f t="shared" si="36"/>
        <v>0</v>
      </c>
    </row>
    <row r="2320" spans="1:14" x14ac:dyDescent="0.3">
      <c r="A2320">
        <v>2319</v>
      </c>
      <c r="B2320" t="s">
        <v>2634</v>
      </c>
      <c r="C2320" t="s">
        <v>4116</v>
      </c>
      <c r="D2320" t="s">
        <v>15</v>
      </c>
      <c r="E2320" t="s">
        <v>16</v>
      </c>
      <c r="F2320">
        <v>60</v>
      </c>
      <c r="G2320" t="s">
        <v>6182</v>
      </c>
      <c r="H2320" t="s">
        <v>5637</v>
      </c>
      <c r="I2320" t="s">
        <v>32</v>
      </c>
      <c r="J2320" s="1">
        <v>43938</v>
      </c>
      <c r="K2320">
        <v>25</v>
      </c>
      <c r="L2320" t="s">
        <v>70</v>
      </c>
      <c r="N2320">
        <f t="shared" si="36"/>
        <v>0</v>
      </c>
    </row>
    <row r="2321" spans="1:14" x14ac:dyDescent="0.3">
      <c r="A2321">
        <v>2320</v>
      </c>
      <c r="B2321" t="s">
        <v>6183</v>
      </c>
      <c r="C2321" t="s">
        <v>3071</v>
      </c>
      <c r="D2321" t="s">
        <v>51</v>
      </c>
      <c r="E2321" t="s">
        <v>16</v>
      </c>
      <c r="F2321">
        <v>90</v>
      </c>
      <c r="G2321" t="s">
        <v>6184</v>
      </c>
      <c r="H2321" t="s">
        <v>1477</v>
      </c>
      <c r="I2321" t="s">
        <v>1478</v>
      </c>
      <c r="J2321" s="1">
        <v>44336</v>
      </c>
      <c r="K2321">
        <v>68</v>
      </c>
      <c r="L2321" t="s">
        <v>70</v>
      </c>
      <c r="N2321">
        <f t="shared" si="36"/>
        <v>0</v>
      </c>
    </row>
    <row r="2322" spans="1:14" x14ac:dyDescent="0.3">
      <c r="A2322">
        <v>2321</v>
      </c>
      <c r="B2322" t="s">
        <v>3325</v>
      </c>
      <c r="C2322" t="s">
        <v>651</v>
      </c>
      <c r="D2322" t="s">
        <v>28</v>
      </c>
      <c r="E2322" t="s">
        <v>29</v>
      </c>
      <c r="F2322">
        <v>60</v>
      </c>
      <c r="G2322" t="s">
        <v>6185</v>
      </c>
      <c r="H2322" t="s">
        <v>5631</v>
      </c>
      <c r="I2322" t="s">
        <v>129</v>
      </c>
      <c r="J2322" s="1">
        <v>44484</v>
      </c>
      <c r="K2322">
        <v>17</v>
      </c>
      <c r="L2322" t="s">
        <v>54</v>
      </c>
      <c r="N2322">
        <f t="shared" si="36"/>
        <v>0</v>
      </c>
    </row>
    <row r="2323" spans="1:14" x14ac:dyDescent="0.3">
      <c r="A2323">
        <v>2322</v>
      </c>
      <c r="B2323" t="s">
        <v>6186</v>
      </c>
      <c r="C2323" t="s">
        <v>4490</v>
      </c>
      <c r="D2323" t="s">
        <v>28</v>
      </c>
      <c r="E2323" t="s">
        <v>29</v>
      </c>
      <c r="F2323">
        <v>90</v>
      </c>
      <c r="G2323" t="s">
        <v>6187</v>
      </c>
      <c r="H2323" t="s">
        <v>698</v>
      </c>
      <c r="I2323" t="s">
        <v>213</v>
      </c>
      <c r="J2323" s="1">
        <v>44648</v>
      </c>
      <c r="K2323">
        <v>105</v>
      </c>
      <c r="L2323" t="s">
        <v>64</v>
      </c>
      <c r="N2323">
        <f t="shared" si="36"/>
        <v>0</v>
      </c>
    </row>
    <row r="2324" spans="1:14" x14ac:dyDescent="0.3">
      <c r="A2324">
        <v>2323</v>
      </c>
      <c r="B2324" t="s">
        <v>6188</v>
      </c>
      <c r="C2324" t="s">
        <v>5554</v>
      </c>
      <c r="D2324" t="s">
        <v>51</v>
      </c>
      <c r="E2324" t="s">
        <v>16</v>
      </c>
      <c r="F2324">
        <v>90</v>
      </c>
      <c r="G2324" t="s">
        <v>6189</v>
      </c>
      <c r="H2324" t="s">
        <v>4598</v>
      </c>
      <c r="I2324" t="s">
        <v>187</v>
      </c>
      <c r="J2324" s="1">
        <v>44718</v>
      </c>
      <c r="K2324">
        <v>75</v>
      </c>
      <c r="L2324" t="s">
        <v>101</v>
      </c>
      <c r="N2324">
        <f t="shared" si="36"/>
        <v>0</v>
      </c>
    </row>
    <row r="2325" spans="1:14" x14ac:dyDescent="0.3">
      <c r="A2325">
        <v>2324</v>
      </c>
      <c r="B2325" t="s">
        <v>751</v>
      </c>
      <c r="C2325" t="s">
        <v>6190</v>
      </c>
      <c r="D2325" t="s">
        <v>28</v>
      </c>
      <c r="E2325" t="s">
        <v>29</v>
      </c>
      <c r="F2325">
        <v>60</v>
      </c>
      <c r="G2325" t="s">
        <v>6191</v>
      </c>
      <c r="H2325" t="s">
        <v>5667</v>
      </c>
      <c r="I2325" t="s">
        <v>32</v>
      </c>
      <c r="J2325" s="1">
        <v>44625</v>
      </c>
      <c r="K2325">
        <v>96</v>
      </c>
      <c r="L2325" t="s">
        <v>45</v>
      </c>
      <c r="N2325">
        <f t="shared" si="36"/>
        <v>0</v>
      </c>
    </row>
    <row r="2326" spans="1:14" x14ac:dyDescent="0.3">
      <c r="A2326">
        <v>2325</v>
      </c>
      <c r="B2326" t="s">
        <v>6192</v>
      </c>
      <c r="C2326" t="s">
        <v>2145</v>
      </c>
      <c r="D2326" t="s">
        <v>51</v>
      </c>
      <c r="E2326" t="s">
        <v>16</v>
      </c>
      <c r="F2326">
        <v>90</v>
      </c>
      <c r="G2326" t="s">
        <v>6193</v>
      </c>
      <c r="H2326" t="s">
        <v>5025</v>
      </c>
      <c r="I2326" t="s">
        <v>32</v>
      </c>
      <c r="J2326" s="1">
        <v>44734</v>
      </c>
      <c r="K2326">
        <v>50</v>
      </c>
      <c r="L2326" t="s">
        <v>159</v>
      </c>
      <c r="N2326">
        <f t="shared" si="36"/>
        <v>0</v>
      </c>
    </row>
    <row r="2327" spans="1:14" x14ac:dyDescent="0.3">
      <c r="A2327">
        <v>2326</v>
      </c>
      <c r="B2327" t="s">
        <v>6194</v>
      </c>
      <c r="C2327" t="s">
        <v>3341</v>
      </c>
      <c r="D2327" t="s">
        <v>51</v>
      </c>
      <c r="E2327" t="s">
        <v>16</v>
      </c>
      <c r="F2327">
        <v>30</v>
      </c>
      <c r="G2327" t="s">
        <v>6195</v>
      </c>
      <c r="H2327" t="s">
        <v>168</v>
      </c>
      <c r="I2327" t="s">
        <v>32</v>
      </c>
      <c r="J2327" s="1">
        <v>44351</v>
      </c>
      <c r="K2327">
        <v>52</v>
      </c>
      <c r="L2327" t="s">
        <v>20</v>
      </c>
      <c r="N2327">
        <f t="shared" si="36"/>
        <v>0</v>
      </c>
    </row>
    <row r="2328" spans="1:14" x14ac:dyDescent="0.3">
      <c r="A2328">
        <v>2327</v>
      </c>
      <c r="B2328" t="s">
        <v>6196</v>
      </c>
      <c r="C2328" t="s">
        <v>3614</v>
      </c>
      <c r="D2328" t="s">
        <v>51</v>
      </c>
      <c r="E2328" t="s">
        <v>16</v>
      </c>
      <c r="F2328">
        <v>60</v>
      </c>
      <c r="G2328" t="s">
        <v>6197</v>
      </c>
      <c r="H2328" t="s">
        <v>1412</v>
      </c>
      <c r="I2328" t="s">
        <v>1413</v>
      </c>
      <c r="J2328" s="1">
        <v>44022</v>
      </c>
      <c r="K2328">
        <v>60</v>
      </c>
      <c r="L2328" t="s">
        <v>39</v>
      </c>
      <c r="N2328">
        <f t="shared" si="36"/>
        <v>0</v>
      </c>
    </row>
    <row r="2329" spans="1:14" x14ac:dyDescent="0.3">
      <c r="A2329">
        <v>2328</v>
      </c>
      <c r="B2329" t="s">
        <v>6198</v>
      </c>
      <c r="C2329" t="s">
        <v>3011</v>
      </c>
      <c r="D2329" t="s">
        <v>28</v>
      </c>
      <c r="E2329" t="s">
        <v>29</v>
      </c>
      <c r="F2329">
        <v>60</v>
      </c>
      <c r="G2329" t="s">
        <v>6199</v>
      </c>
      <c r="H2329" t="s">
        <v>5711</v>
      </c>
      <c r="I2329" t="s">
        <v>25</v>
      </c>
      <c r="J2329" s="1">
        <v>44656</v>
      </c>
      <c r="K2329">
        <v>64</v>
      </c>
      <c r="L2329" t="s">
        <v>45</v>
      </c>
      <c r="N2329">
        <f t="shared" si="36"/>
        <v>0</v>
      </c>
    </row>
    <row r="2330" spans="1:14" x14ac:dyDescent="0.3">
      <c r="A2330">
        <v>2329</v>
      </c>
      <c r="B2330" t="s">
        <v>4401</v>
      </c>
      <c r="C2330" t="s">
        <v>6200</v>
      </c>
      <c r="D2330" t="s">
        <v>28</v>
      </c>
      <c r="E2330" t="s">
        <v>29</v>
      </c>
      <c r="F2330">
        <v>90</v>
      </c>
      <c r="G2330" t="s">
        <v>6201</v>
      </c>
      <c r="H2330" t="s">
        <v>6202</v>
      </c>
      <c r="I2330" t="s">
        <v>294</v>
      </c>
      <c r="J2330" s="1">
        <v>44402</v>
      </c>
      <c r="K2330">
        <v>62</v>
      </c>
      <c r="L2330" t="s">
        <v>159</v>
      </c>
      <c r="N2330">
        <f t="shared" si="36"/>
        <v>0</v>
      </c>
    </row>
    <row r="2331" spans="1:14" x14ac:dyDescent="0.3">
      <c r="A2331">
        <v>2330</v>
      </c>
      <c r="B2331" t="s">
        <v>6203</v>
      </c>
      <c r="C2331" t="s">
        <v>6204</v>
      </c>
      <c r="D2331" t="s">
        <v>28</v>
      </c>
      <c r="E2331" t="s">
        <v>29</v>
      </c>
      <c r="F2331">
        <v>90</v>
      </c>
      <c r="G2331" t="s">
        <v>6205</v>
      </c>
      <c r="H2331" t="s">
        <v>3909</v>
      </c>
      <c r="I2331" t="s">
        <v>32</v>
      </c>
      <c r="J2331" s="1">
        <v>43949</v>
      </c>
      <c r="K2331">
        <v>81</v>
      </c>
      <c r="L2331" t="s">
        <v>159</v>
      </c>
      <c r="N2331">
        <f t="shared" si="36"/>
        <v>0</v>
      </c>
    </row>
    <row r="2332" spans="1:14" x14ac:dyDescent="0.3">
      <c r="A2332">
        <v>2331</v>
      </c>
      <c r="B2332" t="s">
        <v>5702</v>
      </c>
      <c r="C2332" t="s">
        <v>5993</v>
      </c>
      <c r="D2332" t="s">
        <v>51</v>
      </c>
      <c r="E2332" t="s">
        <v>16</v>
      </c>
      <c r="F2332">
        <v>30</v>
      </c>
      <c r="G2332" t="s">
        <v>6206</v>
      </c>
      <c r="H2332" t="s">
        <v>3682</v>
      </c>
      <c r="I2332" t="s">
        <v>178</v>
      </c>
      <c r="J2332" s="1">
        <v>44804</v>
      </c>
      <c r="K2332">
        <v>8</v>
      </c>
      <c r="L2332" t="s">
        <v>64</v>
      </c>
      <c r="N2332">
        <f t="shared" si="36"/>
        <v>0</v>
      </c>
    </row>
    <row r="2333" spans="1:14" x14ac:dyDescent="0.3">
      <c r="A2333">
        <v>2332</v>
      </c>
      <c r="B2333" t="s">
        <v>6207</v>
      </c>
      <c r="C2333" t="s">
        <v>5853</v>
      </c>
      <c r="D2333" t="s">
        <v>51</v>
      </c>
      <c r="E2333" t="s">
        <v>16</v>
      </c>
      <c r="F2333">
        <v>60</v>
      </c>
      <c r="G2333" t="s">
        <v>6208</v>
      </c>
      <c r="H2333" t="s">
        <v>3200</v>
      </c>
      <c r="I2333" t="s">
        <v>32</v>
      </c>
      <c r="J2333" s="1">
        <v>43885</v>
      </c>
      <c r="K2333">
        <v>41</v>
      </c>
      <c r="L2333" t="s">
        <v>80</v>
      </c>
      <c r="N2333">
        <f t="shared" si="36"/>
        <v>0</v>
      </c>
    </row>
    <row r="2334" spans="1:14" x14ac:dyDescent="0.3">
      <c r="A2334">
        <v>2333</v>
      </c>
      <c r="B2334" t="s">
        <v>6209</v>
      </c>
      <c r="C2334" t="s">
        <v>321</v>
      </c>
      <c r="D2334" t="s">
        <v>15</v>
      </c>
      <c r="E2334" t="s">
        <v>16</v>
      </c>
      <c r="F2334">
        <v>30</v>
      </c>
      <c r="G2334" t="s">
        <v>6210</v>
      </c>
      <c r="H2334" t="s">
        <v>5336</v>
      </c>
      <c r="I2334" t="s">
        <v>32</v>
      </c>
      <c r="J2334" s="1">
        <v>44685</v>
      </c>
      <c r="K2334">
        <v>98</v>
      </c>
      <c r="L2334" t="s">
        <v>64</v>
      </c>
      <c r="N2334">
        <f t="shared" si="36"/>
        <v>0</v>
      </c>
    </row>
    <row r="2335" spans="1:14" x14ac:dyDescent="0.3">
      <c r="A2335">
        <v>2334</v>
      </c>
      <c r="B2335" t="s">
        <v>6211</v>
      </c>
      <c r="C2335" t="s">
        <v>6212</v>
      </c>
      <c r="D2335" t="s">
        <v>15</v>
      </c>
      <c r="E2335" t="s">
        <v>16</v>
      </c>
      <c r="F2335">
        <v>90</v>
      </c>
      <c r="G2335" t="s">
        <v>6213</v>
      </c>
      <c r="H2335" t="s">
        <v>4256</v>
      </c>
      <c r="I2335" t="s">
        <v>1454</v>
      </c>
      <c r="J2335" s="1">
        <v>44349</v>
      </c>
      <c r="K2335">
        <v>20</v>
      </c>
      <c r="L2335" t="s">
        <v>70</v>
      </c>
      <c r="N2335">
        <f t="shared" si="36"/>
        <v>0</v>
      </c>
    </row>
    <row r="2336" spans="1:14" x14ac:dyDescent="0.3">
      <c r="A2336">
        <v>2335</v>
      </c>
      <c r="B2336" t="s">
        <v>4647</v>
      </c>
      <c r="C2336" t="s">
        <v>3382</v>
      </c>
      <c r="D2336" t="s">
        <v>28</v>
      </c>
      <c r="E2336" t="s">
        <v>29</v>
      </c>
      <c r="F2336">
        <v>90</v>
      </c>
      <c r="G2336" t="s">
        <v>6214</v>
      </c>
      <c r="H2336" t="s">
        <v>3449</v>
      </c>
      <c r="I2336" t="s">
        <v>187</v>
      </c>
      <c r="J2336" s="1">
        <v>44223</v>
      </c>
      <c r="K2336">
        <v>63</v>
      </c>
      <c r="L2336" t="s">
        <v>80</v>
      </c>
      <c r="N2336">
        <f t="shared" si="36"/>
        <v>0</v>
      </c>
    </row>
    <row r="2337" spans="1:14" x14ac:dyDescent="0.3">
      <c r="A2337">
        <v>2336</v>
      </c>
      <c r="B2337" t="s">
        <v>6215</v>
      </c>
      <c r="C2337" t="s">
        <v>6216</v>
      </c>
      <c r="D2337" t="s">
        <v>15</v>
      </c>
      <c r="E2337" t="s">
        <v>16</v>
      </c>
      <c r="F2337">
        <v>60</v>
      </c>
      <c r="G2337" t="s">
        <v>6217</v>
      </c>
      <c r="H2337" t="s">
        <v>2441</v>
      </c>
      <c r="I2337" t="s">
        <v>1199</v>
      </c>
      <c r="J2337" s="1">
        <v>44465</v>
      </c>
      <c r="K2337">
        <v>5</v>
      </c>
      <c r="L2337" t="s">
        <v>39</v>
      </c>
      <c r="N2337">
        <f t="shared" si="36"/>
        <v>0</v>
      </c>
    </row>
    <row r="2338" spans="1:14" x14ac:dyDescent="0.3">
      <c r="A2338">
        <v>2337</v>
      </c>
      <c r="B2338" t="s">
        <v>6218</v>
      </c>
      <c r="C2338" t="s">
        <v>5838</v>
      </c>
      <c r="D2338" t="s">
        <v>41</v>
      </c>
      <c r="E2338" t="s">
        <v>16</v>
      </c>
      <c r="F2338">
        <v>90</v>
      </c>
      <c r="G2338" t="s">
        <v>6219</v>
      </c>
      <c r="H2338" t="s">
        <v>978</v>
      </c>
      <c r="I2338" t="s">
        <v>294</v>
      </c>
      <c r="J2338" s="1">
        <v>44550</v>
      </c>
      <c r="K2338">
        <v>72</v>
      </c>
      <c r="L2338" t="s">
        <v>20</v>
      </c>
      <c r="N2338">
        <f t="shared" si="36"/>
        <v>0</v>
      </c>
    </row>
    <row r="2339" spans="1:14" x14ac:dyDescent="0.3">
      <c r="A2339">
        <v>2338</v>
      </c>
      <c r="B2339" t="s">
        <v>6220</v>
      </c>
      <c r="C2339" t="s">
        <v>6221</v>
      </c>
      <c r="D2339" t="s">
        <v>15</v>
      </c>
      <c r="E2339" t="s">
        <v>16</v>
      </c>
      <c r="F2339">
        <v>90</v>
      </c>
      <c r="G2339" t="s">
        <v>6222</v>
      </c>
      <c r="H2339" t="s">
        <v>3437</v>
      </c>
      <c r="I2339" t="s">
        <v>100</v>
      </c>
      <c r="J2339" s="1">
        <v>44877</v>
      </c>
      <c r="K2339">
        <v>70</v>
      </c>
      <c r="L2339" t="s">
        <v>64</v>
      </c>
      <c r="N2339">
        <f t="shared" si="36"/>
        <v>0</v>
      </c>
    </row>
    <row r="2340" spans="1:14" x14ac:dyDescent="0.3">
      <c r="A2340">
        <v>2339</v>
      </c>
      <c r="B2340" t="s">
        <v>6223</v>
      </c>
      <c r="C2340" t="s">
        <v>1208</v>
      </c>
      <c r="D2340" t="s">
        <v>51</v>
      </c>
      <c r="E2340" t="s">
        <v>16</v>
      </c>
      <c r="F2340">
        <v>90</v>
      </c>
      <c r="G2340" t="s">
        <v>6222</v>
      </c>
      <c r="H2340" t="s">
        <v>6224</v>
      </c>
      <c r="I2340" t="s">
        <v>294</v>
      </c>
      <c r="J2340" s="1">
        <v>44419</v>
      </c>
      <c r="K2340">
        <v>82</v>
      </c>
      <c r="L2340" t="s">
        <v>64</v>
      </c>
      <c r="N2340">
        <f t="shared" si="36"/>
        <v>0</v>
      </c>
    </row>
    <row r="2341" spans="1:14" x14ac:dyDescent="0.3">
      <c r="A2341">
        <v>2340</v>
      </c>
      <c r="B2341" t="s">
        <v>671</v>
      </c>
      <c r="C2341" t="s">
        <v>1853</v>
      </c>
      <c r="D2341" t="s">
        <v>15</v>
      </c>
      <c r="E2341" t="s">
        <v>16</v>
      </c>
      <c r="F2341">
        <v>30</v>
      </c>
      <c r="G2341" t="s">
        <v>6225</v>
      </c>
      <c r="H2341" t="s">
        <v>3056</v>
      </c>
      <c r="I2341" t="s">
        <v>187</v>
      </c>
      <c r="J2341" s="1">
        <v>44340</v>
      </c>
      <c r="K2341">
        <v>24</v>
      </c>
      <c r="L2341" t="s">
        <v>101</v>
      </c>
      <c r="N2341">
        <f t="shared" si="36"/>
        <v>0</v>
      </c>
    </row>
    <row r="2342" spans="1:14" x14ac:dyDescent="0.3">
      <c r="A2342">
        <v>2341</v>
      </c>
      <c r="B2342" t="s">
        <v>727</v>
      </c>
      <c r="C2342" t="s">
        <v>6226</v>
      </c>
      <c r="D2342" t="s">
        <v>28</v>
      </c>
      <c r="E2342" t="s">
        <v>29</v>
      </c>
      <c r="F2342">
        <v>90</v>
      </c>
      <c r="G2342" t="s">
        <v>6227</v>
      </c>
      <c r="H2342" t="s">
        <v>6228</v>
      </c>
      <c r="I2342" t="s">
        <v>187</v>
      </c>
      <c r="J2342" s="1">
        <v>44349</v>
      </c>
      <c r="K2342">
        <v>80</v>
      </c>
      <c r="L2342" t="s">
        <v>54</v>
      </c>
      <c r="N2342">
        <f t="shared" si="36"/>
        <v>0</v>
      </c>
    </row>
    <row r="2343" spans="1:14" x14ac:dyDescent="0.3">
      <c r="A2343">
        <v>2342</v>
      </c>
      <c r="B2343" t="s">
        <v>6229</v>
      </c>
      <c r="C2343" t="s">
        <v>1654</v>
      </c>
      <c r="D2343" t="s">
        <v>51</v>
      </c>
      <c r="E2343" t="s">
        <v>16</v>
      </c>
      <c r="F2343">
        <v>60</v>
      </c>
      <c r="G2343" t="s">
        <v>6230</v>
      </c>
      <c r="H2343" t="s">
        <v>3459</v>
      </c>
      <c r="I2343" t="s">
        <v>178</v>
      </c>
      <c r="J2343" s="1">
        <v>44472</v>
      </c>
      <c r="K2343">
        <v>38</v>
      </c>
      <c r="L2343" t="s">
        <v>80</v>
      </c>
      <c r="N2343">
        <f t="shared" si="36"/>
        <v>0</v>
      </c>
    </row>
    <row r="2344" spans="1:14" x14ac:dyDescent="0.3">
      <c r="A2344">
        <v>2343</v>
      </c>
      <c r="B2344" t="s">
        <v>6231</v>
      </c>
      <c r="C2344" t="s">
        <v>6232</v>
      </c>
      <c r="D2344" t="s">
        <v>51</v>
      </c>
      <c r="E2344" t="s">
        <v>16</v>
      </c>
      <c r="F2344">
        <v>90</v>
      </c>
      <c r="G2344" t="s">
        <v>6233</v>
      </c>
      <c r="H2344" t="s">
        <v>6234</v>
      </c>
      <c r="I2344" t="s">
        <v>32</v>
      </c>
      <c r="J2344" s="1">
        <v>44313</v>
      </c>
      <c r="K2344">
        <v>12</v>
      </c>
      <c r="L2344" t="s">
        <v>39</v>
      </c>
      <c r="N2344">
        <f t="shared" si="36"/>
        <v>0</v>
      </c>
    </row>
    <row r="2345" spans="1:14" x14ac:dyDescent="0.3">
      <c r="A2345">
        <v>2344</v>
      </c>
      <c r="B2345" t="s">
        <v>6235</v>
      </c>
      <c r="C2345" t="s">
        <v>5254</v>
      </c>
      <c r="D2345" t="s">
        <v>51</v>
      </c>
      <c r="E2345" t="s">
        <v>16</v>
      </c>
      <c r="F2345">
        <v>60</v>
      </c>
      <c r="G2345" t="s">
        <v>6236</v>
      </c>
      <c r="H2345" t="s">
        <v>1138</v>
      </c>
      <c r="I2345" t="s">
        <v>124</v>
      </c>
      <c r="J2345" s="1">
        <v>44843</v>
      </c>
      <c r="K2345">
        <v>21</v>
      </c>
      <c r="L2345" t="s">
        <v>70</v>
      </c>
      <c r="N2345">
        <f t="shared" si="36"/>
        <v>0</v>
      </c>
    </row>
    <row r="2346" spans="1:14" x14ac:dyDescent="0.3">
      <c r="A2346">
        <v>2345</v>
      </c>
      <c r="B2346" t="s">
        <v>1009</v>
      </c>
      <c r="C2346" t="s">
        <v>6237</v>
      </c>
      <c r="D2346" t="s">
        <v>51</v>
      </c>
      <c r="E2346" t="s">
        <v>16</v>
      </c>
      <c r="F2346">
        <v>60</v>
      </c>
      <c r="G2346" t="s">
        <v>6238</v>
      </c>
      <c r="H2346" t="s">
        <v>2727</v>
      </c>
      <c r="I2346" t="s">
        <v>2330</v>
      </c>
      <c r="J2346" s="1">
        <v>44437</v>
      </c>
      <c r="K2346">
        <v>64</v>
      </c>
      <c r="L2346" t="s">
        <v>101</v>
      </c>
      <c r="N2346">
        <f t="shared" si="36"/>
        <v>0</v>
      </c>
    </row>
    <row r="2347" spans="1:14" x14ac:dyDescent="0.3">
      <c r="A2347">
        <v>2346</v>
      </c>
      <c r="B2347" t="s">
        <v>1128</v>
      </c>
      <c r="C2347" t="s">
        <v>6076</v>
      </c>
      <c r="D2347" t="s">
        <v>28</v>
      </c>
      <c r="E2347" t="s">
        <v>29</v>
      </c>
      <c r="F2347">
        <v>30</v>
      </c>
      <c r="G2347" t="s">
        <v>6239</v>
      </c>
      <c r="H2347" t="s">
        <v>5243</v>
      </c>
      <c r="I2347" t="s">
        <v>25</v>
      </c>
      <c r="J2347" s="1">
        <v>44061</v>
      </c>
      <c r="K2347">
        <v>19</v>
      </c>
      <c r="L2347" t="s">
        <v>64</v>
      </c>
      <c r="N2347">
        <f t="shared" si="36"/>
        <v>0</v>
      </c>
    </row>
    <row r="2348" spans="1:14" x14ac:dyDescent="0.3">
      <c r="A2348">
        <v>2347</v>
      </c>
      <c r="B2348" t="s">
        <v>6240</v>
      </c>
      <c r="C2348" t="s">
        <v>5310</v>
      </c>
      <c r="D2348" t="s">
        <v>51</v>
      </c>
      <c r="E2348" t="s">
        <v>16</v>
      </c>
      <c r="F2348">
        <v>60</v>
      </c>
      <c r="G2348" t="s">
        <v>6241</v>
      </c>
      <c r="H2348" t="s">
        <v>5420</v>
      </c>
      <c r="I2348" t="s">
        <v>32</v>
      </c>
      <c r="J2348" s="1">
        <v>44882</v>
      </c>
      <c r="K2348">
        <v>5</v>
      </c>
      <c r="L2348" t="s">
        <v>64</v>
      </c>
      <c r="N2348">
        <f t="shared" si="36"/>
        <v>0</v>
      </c>
    </row>
    <row r="2349" spans="1:14" x14ac:dyDescent="0.3">
      <c r="A2349">
        <v>2348</v>
      </c>
      <c r="B2349" t="s">
        <v>6242</v>
      </c>
      <c r="C2349" t="s">
        <v>1746</v>
      </c>
      <c r="D2349" t="s">
        <v>15</v>
      </c>
      <c r="E2349" t="s">
        <v>16</v>
      </c>
      <c r="F2349">
        <v>90</v>
      </c>
      <c r="G2349" t="s">
        <v>6243</v>
      </c>
      <c r="H2349" t="s">
        <v>1232</v>
      </c>
      <c r="I2349" t="s">
        <v>1233</v>
      </c>
      <c r="J2349" s="1">
        <v>44545</v>
      </c>
      <c r="K2349">
        <v>64</v>
      </c>
      <c r="L2349" t="s">
        <v>70</v>
      </c>
      <c r="N2349">
        <f t="shared" si="36"/>
        <v>0</v>
      </c>
    </row>
    <row r="2350" spans="1:14" x14ac:dyDescent="0.3">
      <c r="A2350">
        <v>2349</v>
      </c>
      <c r="B2350" t="s">
        <v>5920</v>
      </c>
      <c r="C2350" t="s">
        <v>4974</v>
      </c>
      <c r="D2350" t="s">
        <v>28</v>
      </c>
      <c r="E2350" t="s">
        <v>29</v>
      </c>
      <c r="F2350">
        <v>30</v>
      </c>
      <c r="G2350" t="s">
        <v>6244</v>
      </c>
      <c r="H2350" t="s">
        <v>1214</v>
      </c>
      <c r="I2350" t="s">
        <v>32</v>
      </c>
      <c r="J2350" s="1">
        <v>44025</v>
      </c>
      <c r="K2350">
        <v>59</v>
      </c>
      <c r="L2350" t="s">
        <v>159</v>
      </c>
      <c r="N2350">
        <f t="shared" si="36"/>
        <v>0</v>
      </c>
    </row>
    <row r="2351" spans="1:14" x14ac:dyDescent="0.3">
      <c r="A2351">
        <v>2350</v>
      </c>
      <c r="B2351" t="s">
        <v>6245</v>
      </c>
      <c r="C2351" t="s">
        <v>6212</v>
      </c>
      <c r="D2351" t="s">
        <v>51</v>
      </c>
      <c r="E2351" t="s">
        <v>16</v>
      </c>
      <c r="F2351">
        <v>60</v>
      </c>
      <c r="G2351" t="s">
        <v>6246</v>
      </c>
      <c r="H2351" t="s">
        <v>1284</v>
      </c>
      <c r="I2351" t="s">
        <v>32</v>
      </c>
      <c r="J2351" s="1">
        <v>44096</v>
      </c>
      <c r="K2351">
        <v>19</v>
      </c>
      <c r="L2351" t="s">
        <v>33</v>
      </c>
      <c r="N2351">
        <f t="shared" si="36"/>
        <v>0</v>
      </c>
    </row>
    <row r="2352" spans="1:14" x14ac:dyDescent="0.3">
      <c r="A2352">
        <v>2351</v>
      </c>
      <c r="B2352" t="s">
        <v>5695</v>
      </c>
      <c r="C2352" t="s">
        <v>6247</v>
      </c>
      <c r="D2352" t="s">
        <v>28</v>
      </c>
      <c r="E2352" t="s">
        <v>29</v>
      </c>
      <c r="F2352">
        <v>90</v>
      </c>
      <c r="G2352" t="s">
        <v>6248</v>
      </c>
      <c r="H2352" t="s">
        <v>1168</v>
      </c>
      <c r="I2352" t="s">
        <v>32</v>
      </c>
      <c r="J2352" s="1">
        <v>44646</v>
      </c>
      <c r="K2352">
        <v>22</v>
      </c>
      <c r="L2352" t="s">
        <v>20</v>
      </c>
      <c r="N2352">
        <f t="shared" si="36"/>
        <v>0</v>
      </c>
    </row>
    <row r="2353" spans="1:14" x14ac:dyDescent="0.3">
      <c r="A2353">
        <v>2352</v>
      </c>
      <c r="B2353" t="s">
        <v>6249</v>
      </c>
      <c r="C2353" t="s">
        <v>4489</v>
      </c>
      <c r="D2353" t="s">
        <v>28</v>
      </c>
      <c r="E2353" t="s">
        <v>29</v>
      </c>
      <c r="F2353">
        <v>60</v>
      </c>
      <c r="G2353" t="s">
        <v>6250</v>
      </c>
      <c r="H2353" t="s">
        <v>985</v>
      </c>
      <c r="I2353" t="s">
        <v>38</v>
      </c>
      <c r="J2353" s="1">
        <v>44021</v>
      </c>
      <c r="K2353">
        <v>50</v>
      </c>
      <c r="L2353" t="s">
        <v>80</v>
      </c>
      <c r="N2353">
        <f t="shared" si="36"/>
        <v>0</v>
      </c>
    </row>
    <row r="2354" spans="1:14" x14ac:dyDescent="0.3">
      <c r="A2354">
        <v>2353</v>
      </c>
      <c r="B2354" t="s">
        <v>6251</v>
      </c>
      <c r="C2354" t="s">
        <v>1041</v>
      </c>
      <c r="D2354" t="s">
        <v>15</v>
      </c>
      <c r="E2354" t="s">
        <v>16</v>
      </c>
      <c r="F2354">
        <v>60</v>
      </c>
      <c r="G2354" t="s">
        <v>6252</v>
      </c>
      <c r="H2354" t="s">
        <v>917</v>
      </c>
      <c r="I2354" t="s">
        <v>32</v>
      </c>
      <c r="J2354" s="1">
        <v>44662</v>
      </c>
      <c r="K2354">
        <v>22</v>
      </c>
      <c r="L2354" t="s">
        <v>54</v>
      </c>
      <c r="N2354">
        <f t="shared" si="36"/>
        <v>0</v>
      </c>
    </row>
    <row r="2355" spans="1:14" x14ac:dyDescent="0.3">
      <c r="A2355">
        <v>2354</v>
      </c>
      <c r="B2355" t="s">
        <v>6253</v>
      </c>
      <c r="C2355" t="s">
        <v>2853</v>
      </c>
      <c r="D2355" t="s">
        <v>28</v>
      </c>
      <c r="E2355" t="s">
        <v>29</v>
      </c>
      <c r="F2355">
        <v>30</v>
      </c>
      <c r="G2355" t="s">
        <v>6254</v>
      </c>
      <c r="H2355" t="s">
        <v>2348</v>
      </c>
      <c r="I2355" t="s">
        <v>32</v>
      </c>
      <c r="J2355" s="1">
        <v>44751</v>
      </c>
      <c r="K2355">
        <v>75</v>
      </c>
      <c r="L2355" t="s">
        <v>80</v>
      </c>
      <c r="N2355">
        <f t="shared" si="36"/>
        <v>0</v>
      </c>
    </row>
    <row r="2356" spans="1:14" x14ac:dyDescent="0.3">
      <c r="A2356">
        <v>2355</v>
      </c>
      <c r="B2356" t="s">
        <v>3857</v>
      </c>
      <c r="C2356" t="s">
        <v>6255</v>
      </c>
      <c r="D2356" t="s">
        <v>51</v>
      </c>
      <c r="E2356" t="s">
        <v>16</v>
      </c>
      <c r="F2356">
        <v>90</v>
      </c>
      <c r="G2356" t="s">
        <v>6256</v>
      </c>
      <c r="H2356" t="s">
        <v>2613</v>
      </c>
      <c r="I2356" t="s">
        <v>32</v>
      </c>
      <c r="J2356" s="1">
        <v>44413</v>
      </c>
      <c r="K2356">
        <v>75</v>
      </c>
      <c r="L2356" t="s">
        <v>39</v>
      </c>
      <c r="N2356">
        <f t="shared" si="36"/>
        <v>0</v>
      </c>
    </row>
    <row r="2357" spans="1:14" x14ac:dyDescent="0.3">
      <c r="A2357">
        <v>2356</v>
      </c>
      <c r="B2357" t="s">
        <v>4596</v>
      </c>
      <c r="C2357" t="s">
        <v>5891</v>
      </c>
      <c r="D2357" t="s">
        <v>28</v>
      </c>
      <c r="E2357" t="s">
        <v>29</v>
      </c>
      <c r="F2357">
        <v>30</v>
      </c>
      <c r="G2357" t="s">
        <v>6257</v>
      </c>
      <c r="H2357" t="s">
        <v>4541</v>
      </c>
      <c r="I2357" t="s">
        <v>89</v>
      </c>
      <c r="J2357" s="1">
        <v>44133</v>
      </c>
      <c r="K2357">
        <v>49</v>
      </c>
      <c r="L2357" t="s">
        <v>45</v>
      </c>
      <c r="N2357">
        <f t="shared" si="36"/>
        <v>0</v>
      </c>
    </row>
    <row r="2358" spans="1:14" x14ac:dyDescent="0.3">
      <c r="A2358">
        <v>2357</v>
      </c>
      <c r="B2358" t="s">
        <v>747</v>
      </c>
      <c r="C2358" t="s">
        <v>5786</v>
      </c>
      <c r="D2358" t="s">
        <v>51</v>
      </c>
      <c r="E2358" t="s">
        <v>16</v>
      </c>
      <c r="F2358">
        <v>30</v>
      </c>
      <c r="G2358" t="s">
        <v>6258</v>
      </c>
      <c r="H2358" t="s">
        <v>6259</v>
      </c>
      <c r="I2358" t="s">
        <v>6260</v>
      </c>
      <c r="J2358" s="1">
        <v>43945</v>
      </c>
      <c r="K2358">
        <v>36</v>
      </c>
      <c r="L2358" t="s">
        <v>70</v>
      </c>
      <c r="N2358">
        <f t="shared" si="36"/>
        <v>0</v>
      </c>
    </row>
    <row r="2359" spans="1:14" x14ac:dyDescent="0.3">
      <c r="A2359">
        <v>2358</v>
      </c>
      <c r="B2359" t="s">
        <v>2203</v>
      </c>
      <c r="C2359" t="s">
        <v>6261</v>
      </c>
      <c r="D2359" t="s">
        <v>28</v>
      </c>
      <c r="E2359" t="s">
        <v>29</v>
      </c>
      <c r="F2359">
        <v>60</v>
      </c>
      <c r="G2359" t="s">
        <v>6262</v>
      </c>
      <c r="H2359" t="s">
        <v>2552</v>
      </c>
      <c r="I2359" t="s">
        <v>32</v>
      </c>
      <c r="J2359" s="1">
        <v>44099</v>
      </c>
      <c r="K2359">
        <v>72</v>
      </c>
      <c r="L2359" t="s">
        <v>70</v>
      </c>
      <c r="N2359">
        <f t="shared" si="36"/>
        <v>0</v>
      </c>
    </row>
    <row r="2360" spans="1:14" x14ac:dyDescent="0.3">
      <c r="A2360">
        <v>2359</v>
      </c>
      <c r="B2360" t="s">
        <v>4099</v>
      </c>
      <c r="C2360" t="s">
        <v>748</v>
      </c>
      <c r="D2360" t="s">
        <v>15</v>
      </c>
      <c r="E2360" t="s">
        <v>16</v>
      </c>
      <c r="F2360">
        <v>90</v>
      </c>
      <c r="G2360" t="s">
        <v>6263</v>
      </c>
      <c r="H2360" t="s">
        <v>4098</v>
      </c>
      <c r="I2360" t="s">
        <v>1889</v>
      </c>
      <c r="J2360" s="1">
        <v>44317</v>
      </c>
      <c r="K2360">
        <v>8</v>
      </c>
      <c r="L2360" t="s">
        <v>64</v>
      </c>
      <c r="N2360">
        <f t="shared" si="36"/>
        <v>0</v>
      </c>
    </row>
    <row r="2361" spans="1:14" x14ac:dyDescent="0.3">
      <c r="A2361">
        <v>2360</v>
      </c>
      <c r="B2361" t="s">
        <v>6264</v>
      </c>
      <c r="C2361" t="s">
        <v>376</v>
      </c>
      <c r="D2361" t="s">
        <v>28</v>
      </c>
      <c r="E2361" t="s">
        <v>29</v>
      </c>
      <c r="F2361">
        <v>30</v>
      </c>
      <c r="G2361" t="s">
        <v>6265</v>
      </c>
      <c r="H2361" t="s">
        <v>221</v>
      </c>
      <c r="I2361" t="s">
        <v>32</v>
      </c>
      <c r="J2361" s="1">
        <v>44393</v>
      </c>
      <c r="K2361">
        <v>91</v>
      </c>
      <c r="L2361" t="s">
        <v>80</v>
      </c>
      <c r="N2361">
        <f t="shared" si="36"/>
        <v>0</v>
      </c>
    </row>
    <row r="2362" spans="1:14" x14ac:dyDescent="0.3">
      <c r="A2362">
        <v>2361</v>
      </c>
      <c r="B2362" t="s">
        <v>3811</v>
      </c>
      <c r="C2362" t="s">
        <v>4626</v>
      </c>
      <c r="D2362" t="s">
        <v>28</v>
      </c>
      <c r="E2362" t="s">
        <v>29</v>
      </c>
      <c r="F2362">
        <v>90</v>
      </c>
      <c r="G2362" t="s">
        <v>6266</v>
      </c>
      <c r="H2362" t="s">
        <v>2154</v>
      </c>
      <c r="I2362" t="s">
        <v>124</v>
      </c>
      <c r="J2362" s="1">
        <v>43873</v>
      </c>
      <c r="K2362">
        <v>19</v>
      </c>
      <c r="L2362" t="s">
        <v>101</v>
      </c>
      <c r="N2362">
        <f t="shared" si="36"/>
        <v>0</v>
      </c>
    </row>
    <row r="2363" spans="1:14" x14ac:dyDescent="0.3">
      <c r="A2363">
        <v>2362</v>
      </c>
      <c r="B2363" t="s">
        <v>6267</v>
      </c>
      <c r="C2363" t="s">
        <v>3938</v>
      </c>
      <c r="D2363" t="s">
        <v>51</v>
      </c>
      <c r="E2363" t="s">
        <v>16</v>
      </c>
      <c r="F2363">
        <v>90</v>
      </c>
      <c r="G2363" t="s">
        <v>6268</v>
      </c>
      <c r="H2363" t="s">
        <v>1374</v>
      </c>
      <c r="I2363" t="s">
        <v>294</v>
      </c>
      <c r="J2363" s="1">
        <v>44861</v>
      </c>
      <c r="K2363">
        <v>103</v>
      </c>
      <c r="L2363" t="s">
        <v>159</v>
      </c>
      <c r="N2363">
        <f t="shared" si="36"/>
        <v>0</v>
      </c>
    </row>
    <row r="2364" spans="1:14" x14ac:dyDescent="0.3">
      <c r="A2364">
        <v>2363</v>
      </c>
      <c r="B2364" t="s">
        <v>2682</v>
      </c>
      <c r="C2364" t="s">
        <v>2856</v>
      </c>
      <c r="D2364" t="s">
        <v>28</v>
      </c>
      <c r="E2364" t="s">
        <v>29</v>
      </c>
      <c r="F2364">
        <v>60</v>
      </c>
      <c r="G2364" t="s">
        <v>6269</v>
      </c>
      <c r="H2364" t="s">
        <v>1747</v>
      </c>
      <c r="I2364" t="s">
        <v>294</v>
      </c>
      <c r="J2364" s="1">
        <v>44520</v>
      </c>
      <c r="K2364">
        <v>50</v>
      </c>
      <c r="L2364" t="s">
        <v>101</v>
      </c>
      <c r="N2364">
        <f t="shared" si="36"/>
        <v>0</v>
      </c>
    </row>
    <row r="2365" spans="1:14" x14ac:dyDescent="0.3">
      <c r="A2365">
        <v>2364</v>
      </c>
      <c r="B2365" t="s">
        <v>2805</v>
      </c>
      <c r="C2365" t="s">
        <v>836</v>
      </c>
      <c r="D2365" t="s">
        <v>28</v>
      </c>
      <c r="E2365" t="s">
        <v>29</v>
      </c>
      <c r="F2365">
        <v>30</v>
      </c>
      <c r="G2365" t="s">
        <v>6270</v>
      </c>
      <c r="H2365" t="s">
        <v>1598</v>
      </c>
      <c r="I2365" t="s">
        <v>32</v>
      </c>
      <c r="J2365" s="1">
        <v>44189</v>
      </c>
      <c r="K2365">
        <v>28</v>
      </c>
      <c r="L2365" t="s">
        <v>54</v>
      </c>
      <c r="N2365">
        <f t="shared" si="36"/>
        <v>0</v>
      </c>
    </row>
    <row r="2366" spans="1:14" x14ac:dyDescent="0.3">
      <c r="A2366">
        <v>2365</v>
      </c>
      <c r="B2366" t="s">
        <v>6271</v>
      </c>
      <c r="C2366" t="s">
        <v>6272</v>
      </c>
      <c r="D2366" t="s">
        <v>15</v>
      </c>
      <c r="E2366" t="s">
        <v>16</v>
      </c>
      <c r="F2366">
        <v>90</v>
      </c>
      <c r="G2366" t="s">
        <v>6273</v>
      </c>
      <c r="H2366" t="s">
        <v>137</v>
      </c>
      <c r="I2366" t="s">
        <v>32</v>
      </c>
      <c r="J2366" s="1">
        <v>43985</v>
      </c>
      <c r="K2366">
        <v>82</v>
      </c>
      <c r="L2366" t="s">
        <v>70</v>
      </c>
      <c r="N2366">
        <f t="shared" si="36"/>
        <v>0</v>
      </c>
    </row>
    <row r="2367" spans="1:14" x14ac:dyDescent="0.3">
      <c r="A2367">
        <v>2366</v>
      </c>
      <c r="B2367" t="s">
        <v>6274</v>
      </c>
      <c r="C2367" t="s">
        <v>6275</v>
      </c>
      <c r="D2367" t="s">
        <v>28</v>
      </c>
      <c r="E2367" t="s">
        <v>29</v>
      </c>
      <c r="F2367">
        <v>30</v>
      </c>
      <c r="G2367" t="s">
        <v>6276</v>
      </c>
      <c r="H2367" t="s">
        <v>195</v>
      </c>
      <c r="I2367" t="s">
        <v>187</v>
      </c>
      <c r="J2367" s="1">
        <v>44754</v>
      </c>
      <c r="K2367">
        <v>105</v>
      </c>
      <c r="L2367" t="s">
        <v>33</v>
      </c>
      <c r="N2367">
        <f t="shared" si="36"/>
        <v>0</v>
      </c>
    </row>
    <row r="2368" spans="1:14" x14ac:dyDescent="0.3">
      <c r="A2368">
        <v>2367</v>
      </c>
      <c r="B2368" t="s">
        <v>1849</v>
      </c>
      <c r="C2368" t="s">
        <v>3927</v>
      </c>
      <c r="D2368" t="s">
        <v>28</v>
      </c>
      <c r="E2368" t="s">
        <v>29</v>
      </c>
      <c r="F2368">
        <v>90</v>
      </c>
      <c r="G2368" t="s">
        <v>6277</v>
      </c>
      <c r="H2368" t="s">
        <v>3571</v>
      </c>
      <c r="I2368" t="s">
        <v>32</v>
      </c>
      <c r="J2368" s="1">
        <v>44409</v>
      </c>
      <c r="K2368">
        <v>82</v>
      </c>
      <c r="L2368" t="s">
        <v>54</v>
      </c>
      <c r="N2368">
        <f t="shared" si="36"/>
        <v>0</v>
      </c>
    </row>
    <row r="2369" spans="1:14" x14ac:dyDescent="0.3">
      <c r="A2369">
        <v>2368</v>
      </c>
      <c r="B2369" t="s">
        <v>679</v>
      </c>
      <c r="C2369" t="s">
        <v>2139</v>
      </c>
      <c r="D2369" t="s">
        <v>15</v>
      </c>
      <c r="E2369" t="s">
        <v>16</v>
      </c>
      <c r="F2369">
        <v>60</v>
      </c>
      <c r="G2369" t="s">
        <v>6278</v>
      </c>
      <c r="H2369" t="s">
        <v>3263</v>
      </c>
      <c r="I2369" t="s">
        <v>32</v>
      </c>
      <c r="J2369" s="1">
        <v>44367</v>
      </c>
      <c r="K2369">
        <v>4</v>
      </c>
      <c r="L2369" t="s">
        <v>20</v>
      </c>
      <c r="N2369">
        <f t="shared" si="36"/>
        <v>0</v>
      </c>
    </row>
    <row r="2370" spans="1:14" x14ac:dyDescent="0.3">
      <c r="A2370">
        <v>2369</v>
      </c>
      <c r="B2370" t="s">
        <v>5928</v>
      </c>
      <c r="C2370" t="s">
        <v>6279</v>
      </c>
      <c r="D2370" t="s">
        <v>28</v>
      </c>
      <c r="E2370" t="s">
        <v>29</v>
      </c>
      <c r="F2370">
        <v>30</v>
      </c>
      <c r="G2370" t="s">
        <v>6280</v>
      </c>
      <c r="H2370" t="s">
        <v>1864</v>
      </c>
      <c r="I2370" t="s">
        <v>294</v>
      </c>
      <c r="J2370" s="1">
        <v>44126</v>
      </c>
      <c r="K2370">
        <v>55</v>
      </c>
      <c r="L2370" t="s">
        <v>39</v>
      </c>
      <c r="N2370">
        <f t="shared" ref="N2370:N2433" si="37">COUNTBLANK(A2370:L2370)</f>
        <v>0</v>
      </c>
    </row>
    <row r="2371" spans="1:14" x14ac:dyDescent="0.3">
      <c r="A2371">
        <v>2370</v>
      </c>
      <c r="B2371" t="s">
        <v>6281</v>
      </c>
      <c r="C2371" t="s">
        <v>2010</v>
      </c>
      <c r="D2371" t="s">
        <v>51</v>
      </c>
      <c r="E2371" t="s">
        <v>16</v>
      </c>
      <c r="F2371">
        <v>90</v>
      </c>
      <c r="G2371" t="s">
        <v>6282</v>
      </c>
      <c r="H2371" t="s">
        <v>6283</v>
      </c>
      <c r="I2371" t="s">
        <v>32</v>
      </c>
      <c r="J2371" s="1">
        <v>44232</v>
      </c>
      <c r="K2371">
        <v>9</v>
      </c>
      <c r="L2371" t="s">
        <v>70</v>
      </c>
      <c r="N2371">
        <f t="shared" si="37"/>
        <v>0</v>
      </c>
    </row>
    <row r="2372" spans="1:14" x14ac:dyDescent="0.3">
      <c r="A2372">
        <v>2371</v>
      </c>
      <c r="B2372" t="s">
        <v>1856</v>
      </c>
      <c r="C2372" t="s">
        <v>5332</v>
      </c>
      <c r="D2372" t="s">
        <v>51</v>
      </c>
      <c r="E2372" t="s">
        <v>16</v>
      </c>
      <c r="F2372">
        <v>90</v>
      </c>
      <c r="G2372" t="s">
        <v>6284</v>
      </c>
      <c r="H2372" t="s">
        <v>1325</v>
      </c>
      <c r="I2372" t="s">
        <v>187</v>
      </c>
      <c r="J2372" s="1">
        <v>44754</v>
      </c>
      <c r="K2372">
        <v>73</v>
      </c>
      <c r="L2372" t="s">
        <v>64</v>
      </c>
      <c r="N2372">
        <f t="shared" si="37"/>
        <v>0</v>
      </c>
    </row>
    <row r="2373" spans="1:14" x14ac:dyDescent="0.3">
      <c r="A2373">
        <v>2372</v>
      </c>
      <c r="B2373" t="s">
        <v>765</v>
      </c>
      <c r="C2373" t="s">
        <v>1304</v>
      </c>
      <c r="D2373" t="s">
        <v>15</v>
      </c>
      <c r="E2373" t="s">
        <v>16</v>
      </c>
      <c r="F2373">
        <v>60</v>
      </c>
      <c r="G2373" t="s">
        <v>6285</v>
      </c>
      <c r="H2373" t="s">
        <v>6080</v>
      </c>
      <c r="I2373" t="s">
        <v>32</v>
      </c>
      <c r="J2373" s="1">
        <v>43836</v>
      </c>
      <c r="K2373">
        <v>61</v>
      </c>
      <c r="L2373" t="s">
        <v>159</v>
      </c>
      <c r="N2373">
        <f t="shared" si="37"/>
        <v>0</v>
      </c>
    </row>
    <row r="2374" spans="1:14" x14ac:dyDescent="0.3">
      <c r="A2374">
        <v>2373</v>
      </c>
      <c r="B2374" t="s">
        <v>6286</v>
      </c>
      <c r="C2374" t="s">
        <v>4281</v>
      </c>
      <c r="D2374" t="s">
        <v>15</v>
      </c>
      <c r="E2374" t="s">
        <v>16</v>
      </c>
      <c r="F2374">
        <v>90</v>
      </c>
      <c r="G2374" t="s">
        <v>6287</v>
      </c>
      <c r="H2374" t="s">
        <v>1210</v>
      </c>
      <c r="I2374" t="s">
        <v>294</v>
      </c>
      <c r="J2374" s="1">
        <v>44667</v>
      </c>
      <c r="K2374">
        <v>26</v>
      </c>
      <c r="L2374" t="s">
        <v>64</v>
      </c>
      <c r="N2374">
        <f t="shared" si="37"/>
        <v>0</v>
      </c>
    </row>
    <row r="2375" spans="1:14" x14ac:dyDescent="0.3">
      <c r="A2375">
        <v>2374</v>
      </c>
      <c r="B2375" t="s">
        <v>6288</v>
      </c>
      <c r="C2375" t="s">
        <v>2448</v>
      </c>
      <c r="D2375" t="s">
        <v>51</v>
      </c>
      <c r="E2375" t="s">
        <v>16</v>
      </c>
      <c r="F2375">
        <v>30</v>
      </c>
      <c r="G2375" t="s">
        <v>6289</v>
      </c>
      <c r="H2375" t="s">
        <v>1206</v>
      </c>
      <c r="I2375" t="s">
        <v>294</v>
      </c>
      <c r="J2375" s="1">
        <v>44795</v>
      </c>
      <c r="K2375">
        <v>69</v>
      </c>
      <c r="L2375" t="s">
        <v>20</v>
      </c>
      <c r="N2375">
        <f t="shared" si="37"/>
        <v>0</v>
      </c>
    </row>
    <row r="2376" spans="1:14" x14ac:dyDescent="0.3">
      <c r="A2376">
        <v>2375</v>
      </c>
      <c r="B2376" t="s">
        <v>6290</v>
      </c>
      <c r="C2376" t="s">
        <v>6291</v>
      </c>
      <c r="D2376" t="s">
        <v>15</v>
      </c>
      <c r="E2376" t="s">
        <v>16</v>
      </c>
      <c r="F2376">
        <v>60</v>
      </c>
      <c r="G2376" t="s">
        <v>6292</v>
      </c>
      <c r="H2376" t="s">
        <v>6293</v>
      </c>
      <c r="I2376" t="s">
        <v>32</v>
      </c>
      <c r="J2376" s="1">
        <v>43831</v>
      </c>
      <c r="K2376">
        <v>69</v>
      </c>
      <c r="L2376" t="s">
        <v>54</v>
      </c>
      <c r="N2376">
        <f t="shared" si="37"/>
        <v>0</v>
      </c>
    </row>
    <row r="2377" spans="1:14" x14ac:dyDescent="0.3">
      <c r="A2377">
        <v>2376</v>
      </c>
      <c r="B2377" t="s">
        <v>1657</v>
      </c>
      <c r="C2377" t="s">
        <v>4632</v>
      </c>
      <c r="D2377" t="s">
        <v>28</v>
      </c>
      <c r="E2377" t="s">
        <v>29</v>
      </c>
      <c r="F2377">
        <v>90</v>
      </c>
      <c r="G2377" t="s">
        <v>6294</v>
      </c>
      <c r="H2377" t="s">
        <v>4699</v>
      </c>
      <c r="I2377" t="s">
        <v>32</v>
      </c>
      <c r="J2377" s="1">
        <v>44382</v>
      </c>
      <c r="K2377">
        <v>47</v>
      </c>
      <c r="L2377" t="s">
        <v>80</v>
      </c>
      <c r="N2377">
        <f t="shared" si="37"/>
        <v>0</v>
      </c>
    </row>
    <row r="2378" spans="1:14" x14ac:dyDescent="0.3">
      <c r="A2378">
        <v>2377</v>
      </c>
      <c r="B2378" t="s">
        <v>6295</v>
      </c>
      <c r="C2378" t="s">
        <v>6296</v>
      </c>
      <c r="D2378" t="s">
        <v>28</v>
      </c>
      <c r="E2378" t="s">
        <v>29</v>
      </c>
      <c r="F2378">
        <v>30</v>
      </c>
      <c r="G2378" t="s">
        <v>6297</v>
      </c>
      <c r="H2378" t="s">
        <v>2745</v>
      </c>
      <c r="I2378" t="s">
        <v>32</v>
      </c>
      <c r="J2378" s="1">
        <v>44900</v>
      </c>
      <c r="K2378">
        <v>90</v>
      </c>
      <c r="L2378" t="s">
        <v>54</v>
      </c>
      <c r="N2378">
        <f t="shared" si="37"/>
        <v>0</v>
      </c>
    </row>
    <row r="2379" spans="1:14" x14ac:dyDescent="0.3">
      <c r="A2379">
        <v>2378</v>
      </c>
      <c r="B2379" t="s">
        <v>4703</v>
      </c>
      <c r="C2379" t="s">
        <v>6298</v>
      </c>
      <c r="D2379" t="s">
        <v>28</v>
      </c>
      <c r="E2379" t="s">
        <v>29</v>
      </c>
      <c r="F2379">
        <v>30</v>
      </c>
      <c r="G2379" t="s">
        <v>6299</v>
      </c>
      <c r="H2379" t="s">
        <v>1362</v>
      </c>
      <c r="I2379" t="s">
        <v>178</v>
      </c>
      <c r="J2379" s="1">
        <v>44246</v>
      </c>
      <c r="K2379">
        <v>52</v>
      </c>
      <c r="L2379" t="s">
        <v>33</v>
      </c>
      <c r="N2379">
        <f t="shared" si="37"/>
        <v>0</v>
      </c>
    </row>
    <row r="2380" spans="1:14" x14ac:dyDescent="0.3">
      <c r="A2380">
        <v>2379</v>
      </c>
      <c r="B2380" t="s">
        <v>6300</v>
      </c>
      <c r="C2380" t="s">
        <v>35</v>
      </c>
      <c r="D2380" t="s">
        <v>51</v>
      </c>
      <c r="E2380" t="s">
        <v>16</v>
      </c>
      <c r="F2380">
        <v>90</v>
      </c>
      <c r="G2380" t="s">
        <v>6301</v>
      </c>
      <c r="H2380" t="s">
        <v>742</v>
      </c>
      <c r="I2380" t="s">
        <v>124</v>
      </c>
      <c r="J2380" s="1">
        <v>43883</v>
      </c>
      <c r="K2380">
        <v>31</v>
      </c>
      <c r="L2380" t="s">
        <v>64</v>
      </c>
      <c r="N2380">
        <f t="shared" si="37"/>
        <v>0</v>
      </c>
    </row>
    <row r="2381" spans="1:14" x14ac:dyDescent="0.3">
      <c r="A2381">
        <v>2380</v>
      </c>
      <c r="B2381" t="s">
        <v>3959</v>
      </c>
      <c r="C2381" t="s">
        <v>2779</v>
      </c>
      <c r="D2381" t="s">
        <v>28</v>
      </c>
      <c r="E2381" t="s">
        <v>3565</v>
      </c>
      <c r="F2381">
        <v>90</v>
      </c>
      <c r="G2381" t="s">
        <v>6302</v>
      </c>
      <c r="H2381" t="s">
        <v>5451</v>
      </c>
      <c r="I2381" t="s">
        <v>32</v>
      </c>
      <c r="J2381" s="1">
        <v>44440</v>
      </c>
      <c r="K2381">
        <v>78</v>
      </c>
      <c r="L2381" t="s">
        <v>101</v>
      </c>
      <c r="N2381">
        <f t="shared" si="37"/>
        <v>0</v>
      </c>
    </row>
    <row r="2382" spans="1:14" x14ac:dyDescent="0.3">
      <c r="A2382">
        <v>2381</v>
      </c>
      <c r="B2382" t="s">
        <v>3959</v>
      </c>
      <c r="C2382" t="s">
        <v>2779</v>
      </c>
      <c r="D2382" t="s">
        <v>28</v>
      </c>
      <c r="E2382" t="s">
        <v>3565</v>
      </c>
      <c r="F2382">
        <v>90</v>
      </c>
      <c r="G2382" t="s">
        <v>6302</v>
      </c>
      <c r="H2382" t="s">
        <v>5451</v>
      </c>
      <c r="I2382" t="s">
        <v>32</v>
      </c>
      <c r="J2382" s="1">
        <v>44440</v>
      </c>
      <c r="K2382">
        <v>78</v>
      </c>
      <c r="L2382" t="s">
        <v>101</v>
      </c>
      <c r="N2382">
        <f t="shared" si="37"/>
        <v>0</v>
      </c>
    </row>
    <row r="2383" spans="1:14" x14ac:dyDescent="0.3">
      <c r="A2383">
        <v>2382</v>
      </c>
      <c r="B2383" t="s">
        <v>6303</v>
      </c>
      <c r="C2383" t="s">
        <v>1304</v>
      </c>
      <c r="D2383" t="s">
        <v>51</v>
      </c>
      <c r="E2383" t="s">
        <v>16</v>
      </c>
      <c r="F2383">
        <v>60</v>
      </c>
      <c r="G2383" t="s">
        <v>6304</v>
      </c>
      <c r="H2383" t="s">
        <v>6305</v>
      </c>
      <c r="I2383" t="s">
        <v>32</v>
      </c>
      <c r="J2383" s="1">
        <v>44775</v>
      </c>
      <c r="K2383">
        <v>86</v>
      </c>
      <c r="L2383" t="s">
        <v>39</v>
      </c>
      <c r="N2383">
        <f t="shared" si="37"/>
        <v>0</v>
      </c>
    </row>
    <row r="2384" spans="1:14" x14ac:dyDescent="0.3">
      <c r="A2384">
        <v>2383</v>
      </c>
      <c r="B2384" t="s">
        <v>6306</v>
      </c>
      <c r="C2384" t="s">
        <v>6307</v>
      </c>
      <c r="D2384" t="s">
        <v>28</v>
      </c>
      <c r="E2384" t="s">
        <v>29</v>
      </c>
      <c r="F2384">
        <v>30</v>
      </c>
      <c r="G2384" t="s">
        <v>6308</v>
      </c>
      <c r="H2384" t="s">
        <v>2749</v>
      </c>
      <c r="I2384" t="s">
        <v>187</v>
      </c>
      <c r="J2384" s="1">
        <v>44146</v>
      </c>
      <c r="K2384">
        <v>46</v>
      </c>
      <c r="L2384" t="s">
        <v>54</v>
      </c>
      <c r="N2384">
        <f t="shared" si="37"/>
        <v>0</v>
      </c>
    </row>
    <row r="2385" spans="1:14" x14ac:dyDescent="0.3">
      <c r="A2385">
        <v>2384</v>
      </c>
      <c r="B2385" t="s">
        <v>5031</v>
      </c>
      <c r="C2385" t="s">
        <v>4234</v>
      </c>
      <c r="D2385" t="s">
        <v>28</v>
      </c>
      <c r="E2385" t="s">
        <v>29</v>
      </c>
      <c r="F2385">
        <v>60</v>
      </c>
      <c r="G2385" t="s">
        <v>6308</v>
      </c>
      <c r="H2385" t="s">
        <v>4100</v>
      </c>
      <c r="I2385" t="s">
        <v>294</v>
      </c>
      <c r="J2385" s="1">
        <v>44422</v>
      </c>
      <c r="K2385">
        <v>27</v>
      </c>
      <c r="L2385" t="s">
        <v>80</v>
      </c>
      <c r="N2385">
        <f t="shared" si="37"/>
        <v>0</v>
      </c>
    </row>
    <row r="2386" spans="1:14" x14ac:dyDescent="0.3">
      <c r="A2386">
        <v>2385</v>
      </c>
      <c r="B2386" t="s">
        <v>2517</v>
      </c>
      <c r="C2386" t="s">
        <v>3089</v>
      </c>
      <c r="D2386" t="s">
        <v>41</v>
      </c>
      <c r="E2386" t="s">
        <v>16</v>
      </c>
      <c r="F2386">
        <v>30</v>
      </c>
      <c r="G2386" t="s">
        <v>6309</v>
      </c>
      <c r="H2386" t="s">
        <v>1888</v>
      </c>
      <c r="I2386" t="s">
        <v>1889</v>
      </c>
      <c r="J2386" s="1">
        <v>44837</v>
      </c>
      <c r="K2386">
        <v>55</v>
      </c>
      <c r="L2386" t="s">
        <v>45</v>
      </c>
      <c r="N2386">
        <f t="shared" si="37"/>
        <v>0</v>
      </c>
    </row>
    <row r="2387" spans="1:14" x14ac:dyDescent="0.3">
      <c r="A2387">
        <v>2386</v>
      </c>
      <c r="B2387" t="s">
        <v>6310</v>
      </c>
      <c r="C2387" t="s">
        <v>6311</v>
      </c>
      <c r="D2387" t="s">
        <v>28</v>
      </c>
      <c r="E2387" t="s">
        <v>29</v>
      </c>
      <c r="F2387">
        <v>90</v>
      </c>
      <c r="G2387" t="s">
        <v>6309</v>
      </c>
      <c r="H2387" t="s">
        <v>6312</v>
      </c>
      <c r="I2387" t="s">
        <v>173</v>
      </c>
      <c r="J2387" s="1">
        <v>44214</v>
      </c>
      <c r="K2387">
        <v>8</v>
      </c>
      <c r="L2387" t="s">
        <v>159</v>
      </c>
      <c r="N2387">
        <f t="shared" si="37"/>
        <v>0</v>
      </c>
    </row>
    <row r="2388" spans="1:14" x14ac:dyDescent="0.3">
      <c r="A2388">
        <v>2387</v>
      </c>
      <c r="B2388" t="s">
        <v>797</v>
      </c>
      <c r="C2388" t="s">
        <v>6255</v>
      </c>
      <c r="D2388" t="s">
        <v>15</v>
      </c>
      <c r="E2388" t="s">
        <v>16</v>
      </c>
      <c r="F2388">
        <v>60</v>
      </c>
      <c r="G2388" t="s">
        <v>6313</v>
      </c>
      <c r="H2388" t="s">
        <v>5581</v>
      </c>
      <c r="I2388" t="s">
        <v>187</v>
      </c>
      <c r="J2388" s="1">
        <v>44209</v>
      </c>
      <c r="K2388">
        <v>45</v>
      </c>
      <c r="L2388" t="s">
        <v>80</v>
      </c>
      <c r="N2388">
        <f t="shared" si="37"/>
        <v>0</v>
      </c>
    </row>
    <row r="2389" spans="1:14" x14ac:dyDescent="0.3">
      <c r="A2389">
        <v>2388</v>
      </c>
      <c r="B2389" t="s">
        <v>1801</v>
      </c>
      <c r="C2389" t="s">
        <v>6314</v>
      </c>
      <c r="D2389" t="s">
        <v>15</v>
      </c>
      <c r="E2389" t="s">
        <v>16</v>
      </c>
      <c r="F2389">
        <v>60</v>
      </c>
      <c r="G2389" t="s">
        <v>6315</v>
      </c>
      <c r="H2389" t="s">
        <v>412</v>
      </c>
      <c r="I2389" t="s">
        <v>187</v>
      </c>
      <c r="J2389" s="1">
        <v>44323</v>
      </c>
      <c r="K2389">
        <v>66</v>
      </c>
      <c r="L2389" t="s">
        <v>101</v>
      </c>
      <c r="N2389">
        <f t="shared" si="37"/>
        <v>0</v>
      </c>
    </row>
    <row r="2390" spans="1:14" x14ac:dyDescent="0.3">
      <c r="A2390">
        <v>2389</v>
      </c>
      <c r="B2390" t="s">
        <v>6316</v>
      </c>
      <c r="C2390" t="s">
        <v>3084</v>
      </c>
      <c r="D2390" t="s">
        <v>15</v>
      </c>
      <c r="E2390" t="s">
        <v>16</v>
      </c>
      <c r="F2390">
        <v>30</v>
      </c>
      <c r="G2390" t="s">
        <v>6315</v>
      </c>
      <c r="H2390" t="s">
        <v>772</v>
      </c>
      <c r="I2390" t="s">
        <v>32</v>
      </c>
      <c r="J2390" s="1">
        <v>44753</v>
      </c>
      <c r="K2390">
        <v>58</v>
      </c>
      <c r="L2390" t="s">
        <v>101</v>
      </c>
      <c r="N2390">
        <f t="shared" si="37"/>
        <v>0</v>
      </c>
    </row>
    <row r="2391" spans="1:14" x14ac:dyDescent="0.3">
      <c r="A2391">
        <v>2390</v>
      </c>
      <c r="B2391" t="s">
        <v>6317</v>
      </c>
      <c r="C2391" t="s">
        <v>5541</v>
      </c>
      <c r="D2391" t="s">
        <v>15</v>
      </c>
      <c r="E2391" t="s">
        <v>16</v>
      </c>
      <c r="F2391">
        <v>60</v>
      </c>
      <c r="G2391" t="s">
        <v>6318</v>
      </c>
      <c r="H2391" t="s">
        <v>6319</v>
      </c>
      <c r="I2391" t="s">
        <v>32</v>
      </c>
      <c r="J2391" s="1">
        <v>44205</v>
      </c>
      <c r="K2391">
        <v>41</v>
      </c>
      <c r="L2391" t="s">
        <v>101</v>
      </c>
      <c r="N2391">
        <f t="shared" si="37"/>
        <v>0</v>
      </c>
    </row>
    <row r="2392" spans="1:14" x14ac:dyDescent="0.3">
      <c r="A2392">
        <v>2391</v>
      </c>
      <c r="B2392" t="s">
        <v>3232</v>
      </c>
      <c r="C2392" t="s">
        <v>5215</v>
      </c>
      <c r="D2392" t="s">
        <v>28</v>
      </c>
      <c r="E2392" t="s">
        <v>29</v>
      </c>
      <c r="F2392">
        <v>30</v>
      </c>
      <c r="G2392" t="s">
        <v>6320</v>
      </c>
      <c r="H2392" t="s">
        <v>2993</v>
      </c>
      <c r="I2392" t="s">
        <v>32</v>
      </c>
      <c r="J2392" s="1">
        <v>44418</v>
      </c>
      <c r="K2392">
        <v>12</v>
      </c>
      <c r="L2392" t="s">
        <v>101</v>
      </c>
      <c r="N2392">
        <f t="shared" si="37"/>
        <v>0</v>
      </c>
    </row>
    <row r="2393" spans="1:14" x14ac:dyDescent="0.3">
      <c r="A2393">
        <v>2392</v>
      </c>
      <c r="B2393" t="s">
        <v>1327</v>
      </c>
      <c r="C2393" t="s">
        <v>931</v>
      </c>
      <c r="D2393" t="s">
        <v>28</v>
      </c>
      <c r="E2393" t="s">
        <v>29</v>
      </c>
      <c r="F2393">
        <v>90</v>
      </c>
      <c r="G2393" t="s">
        <v>6321</v>
      </c>
      <c r="H2393" t="s">
        <v>2305</v>
      </c>
      <c r="I2393" t="s">
        <v>25</v>
      </c>
      <c r="J2393" s="1">
        <v>44455</v>
      </c>
      <c r="K2393">
        <v>80</v>
      </c>
      <c r="L2393" t="s">
        <v>80</v>
      </c>
      <c r="N2393">
        <f t="shared" si="37"/>
        <v>0</v>
      </c>
    </row>
    <row r="2394" spans="1:14" x14ac:dyDescent="0.3">
      <c r="A2394">
        <v>2393</v>
      </c>
      <c r="B2394" t="s">
        <v>580</v>
      </c>
      <c r="C2394" t="s">
        <v>6322</v>
      </c>
      <c r="D2394" t="s">
        <v>28</v>
      </c>
      <c r="E2394" t="s">
        <v>29</v>
      </c>
      <c r="F2394">
        <v>90</v>
      </c>
      <c r="G2394" t="s">
        <v>6323</v>
      </c>
      <c r="H2394" t="s">
        <v>3854</v>
      </c>
      <c r="I2394" t="s">
        <v>38</v>
      </c>
      <c r="J2394" s="1">
        <v>44687</v>
      </c>
      <c r="K2394">
        <v>29</v>
      </c>
      <c r="L2394" t="s">
        <v>20</v>
      </c>
      <c r="N2394">
        <f t="shared" si="37"/>
        <v>0</v>
      </c>
    </row>
    <row r="2395" spans="1:14" x14ac:dyDescent="0.3">
      <c r="A2395">
        <v>2394</v>
      </c>
      <c r="B2395" t="s">
        <v>6324</v>
      </c>
      <c r="C2395" t="s">
        <v>1345</v>
      </c>
      <c r="D2395" t="s">
        <v>51</v>
      </c>
      <c r="E2395" t="s">
        <v>16</v>
      </c>
      <c r="F2395">
        <v>30</v>
      </c>
      <c r="G2395" t="s">
        <v>6325</v>
      </c>
      <c r="H2395" t="s">
        <v>168</v>
      </c>
      <c r="I2395" t="s">
        <v>32</v>
      </c>
      <c r="J2395" s="1">
        <v>44903</v>
      </c>
      <c r="K2395">
        <v>68</v>
      </c>
      <c r="L2395" t="s">
        <v>64</v>
      </c>
      <c r="N2395">
        <f t="shared" si="37"/>
        <v>0</v>
      </c>
    </row>
    <row r="2396" spans="1:14" x14ac:dyDescent="0.3">
      <c r="A2396">
        <v>2395</v>
      </c>
      <c r="B2396" t="s">
        <v>6326</v>
      </c>
      <c r="C2396" t="s">
        <v>832</v>
      </c>
      <c r="D2396" t="s">
        <v>51</v>
      </c>
      <c r="E2396" t="s">
        <v>16</v>
      </c>
      <c r="F2396">
        <v>90</v>
      </c>
      <c r="G2396" t="s">
        <v>6327</v>
      </c>
      <c r="H2396" t="s">
        <v>2056</v>
      </c>
      <c r="I2396" t="s">
        <v>32</v>
      </c>
      <c r="J2396" s="1">
        <v>44717</v>
      </c>
      <c r="K2396">
        <v>5</v>
      </c>
      <c r="L2396" t="s">
        <v>64</v>
      </c>
      <c r="N2396">
        <f t="shared" si="37"/>
        <v>0</v>
      </c>
    </row>
    <row r="2397" spans="1:14" x14ac:dyDescent="0.3">
      <c r="A2397">
        <v>2396</v>
      </c>
      <c r="B2397" t="s">
        <v>6328</v>
      </c>
      <c r="C2397" t="s">
        <v>2922</v>
      </c>
      <c r="D2397" t="s">
        <v>28</v>
      </c>
      <c r="E2397" t="s">
        <v>29</v>
      </c>
      <c r="F2397">
        <v>60</v>
      </c>
      <c r="G2397" t="s">
        <v>6329</v>
      </c>
      <c r="H2397" t="s">
        <v>1583</v>
      </c>
      <c r="I2397" t="s">
        <v>178</v>
      </c>
      <c r="J2397" s="1">
        <v>44856</v>
      </c>
      <c r="K2397">
        <v>37</v>
      </c>
      <c r="L2397" t="s">
        <v>101</v>
      </c>
      <c r="N2397">
        <f t="shared" si="37"/>
        <v>0</v>
      </c>
    </row>
    <row r="2398" spans="1:14" x14ac:dyDescent="0.3">
      <c r="A2398">
        <v>2397</v>
      </c>
      <c r="B2398" t="s">
        <v>6330</v>
      </c>
      <c r="C2398" t="s">
        <v>6331</v>
      </c>
      <c r="D2398" t="s">
        <v>28</v>
      </c>
      <c r="E2398" t="s">
        <v>29</v>
      </c>
      <c r="F2398">
        <v>60</v>
      </c>
      <c r="G2398" t="s">
        <v>6332</v>
      </c>
      <c r="H2398" t="s">
        <v>412</v>
      </c>
      <c r="I2398" t="s">
        <v>187</v>
      </c>
      <c r="J2398" s="1">
        <v>44426</v>
      </c>
      <c r="K2398">
        <v>18</v>
      </c>
      <c r="L2398" t="s">
        <v>20</v>
      </c>
      <c r="N2398">
        <f t="shared" si="37"/>
        <v>0</v>
      </c>
    </row>
    <row r="2399" spans="1:14" x14ac:dyDescent="0.3">
      <c r="A2399">
        <v>2398</v>
      </c>
      <c r="B2399" t="s">
        <v>6333</v>
      </c>
      <c r="C2399" t="s">
        <v>1592</v>
      </c>
      <c r="D2399" t="s">
        <v>51</v>
      </c>
      <c r="E2399" t="s">
        <v>16</v>
      </c>
      <c r="F2399">
        <v>90</v>
      </c>
      <c r="G2399" t="s">
        <v>6334</v>
      </c>
      <c r="H2399" t="s">
        <v>4085</v>
      </c>
      <c r="I2399" t="s">
        <v>240</v>
      </c>
      <c r="J2399" s="1">
        <v>44505</v>
      </c>
      <c r="K2399">
        <v>70</v>
      </c>
      <c r="L2399" t="s">
        <v>159</v>
      </c>
      <c r="N2399">
        <f t="shared" si="37"/>
        <v>0</v>
      </c>
    </row>
    <row r="2400" spans="1:14" x14ac:dyDescent="0.3">
      <c r="A2400">
        <v>2399</v>
      </c>
      <c r="B2400" t="s">
        <v>2495</v>
      </c>
      <c r="C2400" t="s">
        <v>5998</v>
      </c>
      <c r="D2400" t="s">
        <v>28</v>
      </c>
      <c r="E2400" t="s">
        <v>29</v>
      </c>
      <c r="F2400">
        <v>60</v>
      </c>
      <c r="G2400" t="s">
        <v>6335</v>
      </c>
      <c r="H2400" t="s">
        <v>4039</v>
      </c>
      <c r="I2400" t="s">
        <v>32</v>
      </c>
      <c r="J2400" s="1">
        <v>44829</v>
      </c>
      <c r="K2400">
        <v>17</v>
      </c>
      <c r="L2400" t="s">
        <v>101</v>
      </c>
      <c r="N2400">
        <f t="shared" si="37"/>
        <v>0</v>
      </c>
    </row>
    <row r="2401" spans="1:14" x14ac:dyDescent="0.3">
      <c r="A2401">
        <v>2400</v>
      </c>
      <c r="B2401" t="s">
        <v>6336</v>
      </c>
      <c r="C2401" t="s">
        <v>5452</v>
      </c>
      <c r="D2401" t="s">
        <v>51</v>
      </c>
      <c r="E2401" t="s">
        <v>16</v>
      </c>
      <c r="F2401">
        <v>60</v>
      </c>
      <c r="G2401" t="s">
        <v>6337</v>
      </c>
      <c r="H2401" t="s">
        <v>1168</v>
      </c>
      <c r="I2401" t="s">
        <v>32</v>
      </c>
      <c r="J2401" s="1">
        <v>44539</v>
      </c>
      <c r="K2401">
        <v>75</v>
      </c>
      <c r="L2401" t="s">
        <v>64</v>
      </c>
      <c r="N2401">
        <f t="shared" si="37"/>
        <v>0</v>
      </c>
    </row>
    <row r="2402" spans="1:14" x14ac:dyDescent="0.3">
      <c r="A2402">
        <v>2401</v>
      </c>
      <c r="B2402" t="s">
        <v>6338</v>
      </c>
      <c r="C2402" t="s">
        <v>5824</v>
      </c>
      <c r="D2402" t="s">
        <v>51</v>
      </c>
      <c r="E2402" t="s">
        <v>16</v>
      </c>
      <c r="F2402">
        <v>90</v>
      </c>
      <c r="G2402" t="s">
        <v>6339</v>
      </c>
      <c r="H2402" t="s">
        <v>634</v>
      </c>
      <c r="I2402" t="s">
        <v>32</v>
      </c>
      <c r="J2402" s="1">
        <v>44462</v>
      </c>
      <c r="K2402">
        <v>46</v>
      </c>
      <c r="L2402" t="s">
        <v>39</v>
      </c>
      <c r="N2402">
        <f t="shared" si="37"/>
        <v>0</v>
      </c>
    </row>
    <row r="2403" spans="1:14" x14ac:dyDescent="0.3">
      <c r="A2403">
        <v>2402</v>
      </c>
      <c r="B2403" t="s">
        <v>5644</v>
      </c>
      <c r="C2403" t="s">
        <v>5893</v>
      </c>
      <c r="D2403" t="s">
        <v>28</v>
      </c>
      <c r="E2403" t="s">
        <v>29</v>
      </c>
      <c r="F2403">
        <v>90</v>
      </c>
      <c r="G2403" t="s">
        <v>6340</v>
      </c>
      <c r="H2403" t="s">
        <v>4337</v>
      </c>
      <c r="I2403" t="s">
        <v>25</v>
      </c>
      <c r="J2403" s="1">
        <v>44409</v>
      </c>
      <c r="K2403">
        <v>37</v>
      </c>
      <c r="L2403" t="s">
        <v>54</v>
      </c>
      <c r="N2403">
        <f t="shared" si="37"/>
        <v>0</v>
      </c>
    </row>
    <row r="2404" spans="1:14" x14ac:dyDescent="0.3">
      <c r="A2404">
        <v>2403</v>
      </c>
      <c r="B2404" t="s">
        <v>711</v>
      </c>
      <c r="C2404" t="s">
        <v>536</v>
      </c>
      <c r="D2404" t="s">
        <v>28</v>
      </c>
      <c r="E2404" t="s">
        <v>29</v>
      </c>
      <c r="F2404">
        <v>90</v>
      </c>
      <c r="G2404" t="s">
        <v>6341</v>
      </c>
      <c r="H2404" t="s">
        <v>1142</v>
      </c>
      <c r="I2404" t="s">
        <v>38</v>
      </c>
      <c r="J2404" s="1">
        <v>44098</v>
      </c>
      <c r="K2404">
        <v>46</v>
      </c>
      <c r="L2404" t="s">
        <v>101</v>
      </c>
      <c r="N2404">
        <f t="shared" si="37"/>
        <v>0</v>
      </c>
    </row>
    <row r="2405" spans="1:14" x14ac:dyDescent="0.3">
      <c r="A2405">
        <v>2404</v>
      </c>
      <c r="B2405" t="s">
        <v>485</v>
      </c>
      <c r="C2405" t="s">
        <v>2043</v>
      </c>
      <c r="D2405" t="s">
        <v>28</v>
      </c>
      <c r="E2405" t="s">
        <v>29</v>
      </c>
      <c r="F2405">
        <v>90</v>
      </c>
      <c r="G2405" t="s">
        <v>6342</v>
      </c>
      <c r="H2405" t="s">
        <v>6343</v>
      </c>
      <c r="I2405" t="s">
        <v>32</v>
      </c>
      <c r="J2405" s="1">
        <v>44405</v>
      </c>
      <c r="K2405">
        <v>33</v>
      </c>
      <c r="L2405" t="s">
        <v>39</v>
      </c>
      <c r="N2405">
        <f t="shared" si="37"/>
        <v>0</v>
      </c>
    </row>
    <row r="2406" spans="1:14" x14ac:dyDescent="0.3">
      <c r="A2406">
        <v>2405</v>
      </c>
      <c r="B2406" t="s">
        <v>6344</v>
      </c>
      <c r="C2406" t="s">
        <v>6345</v>
      </c>
      <c r="D2406" t="s">
        <v>15</v>
      </c>
      <c r="E2406" t="s">
        <v>16</v>
      </c>
      <c r="F2406">
        <v>90</v>
      </c>
      <c r="G2406" t="s">
        <v>6346</v>
      </c>
      <c r="H2406" t="s">
        <v>2021</v>
      </c>
      <c r="I2406" t="s">
        <v>2022</v>
      </c>
      <c r="J2406" s="1">
        <v>44088</v>
      </c>
      <c r="K2406">
        <v>13</v>
      </c>
      <c r="L2406" t="s">
        <v>33</v>
      </c>
      <c r="N2406">
        <f t="shared" si="37"/>
        <v>0</v>
      </c>
    </row>
    <row r="2407" spans="1:14" x14ac:dyDescent="0.3">
      <c r="A2407">
        <v>2406</v>
      </c>
      <c r="B2407" t="s">
        <v>1553</v>
      </c>
      <c r="C2407" t="s">
        <v>3426</v>
      </c>
      <c r="D2407" t="s">
        <v>28</v>
      </c>
      <c r="E2407" t="s">
        <v>29</v>
      </c>
      <c r="F2407">
        <v>60</v>
      </c>
      <c r="G2407" t="s">
        <v>6347</v>
      </c>
      <c r="H2407" t="s">
        <v>6348</v>
      </c>
      <c r="I2407" t="s">
        <v>32</v>
      </c>
      <c r="J2407" s="1">
        <v>44681</v>
      </c>
      <c r="K2407">
        <v>23</v>
      </c>
      <c r="L2407" t="s">
        <v>101</v>
      </c>
      <c r="N2407">
        <f t="shared" si="37"/>
        <v>0</v>
      </c>
    </row>
    <row r="2408" spans="1:14" x14ac:dyDescent="0.3">
      <c r="A2408">
        <v>2407</v>
      </c>
      <c r="B2408" t="s">
        <v>4953</v>
      </c>
      <c r="C2408" t="s">
        <v>6349</v>
      </c>
      <c r="D2408" t="s">
        <v>51</v>
      </c>
      <c r="E2408" t="s">
        <v>16</v>
      </c>
      <c r="F2408">
        <v>90</v>
      </c>
      <c r="G2408" t="s">
        <v>6350</v>
      </c>
      <c r="H2408" t="s">
        <v>1206</v>
      </c>
      <c r="I2408" t="s">
        <v>294</v>
      </c>
      <c r="J2408" s="1">
        <v>44724</v>
      </c>
      <c r="K2408">
        <v>5</v>
      </c>
      <c r="L2408" t="s">
        <v>159</v>
      </c>
      <c r="N2408">
        <f t="shared" si="37"/>
        <v>0</v>
      </c>
    </row>
    <row r="2409" spans="1:14" x14ac:dyDescent="0.3">
      <c r="A2409">
        <v>2408</v>
      </c>
      <c r="B2409" t="s">
        <v>2639</v>
      </c>
      <c r="C2409" t="s">
        <v>6351</v>
      </c>
      <c r="D2409" t="s">
        <v>28</v>
      </c>
      <c r="E2409" t="s">
        <v>29</v>
      </c>
      <c r="F2409">
        <v>60</v>
      </c>
      <c r="G2409" t="s">
        <v>6352</v>
      </c>
      <c r="H2409" t="s">
        <v>6353</v>
      </c>
      <c r="I2409" t="s">
        <v>32</v>
      </c>
      <c r="J2409" s="1">
        <v>44775</v>
      </c>
      <c r="K2409">
        <v>23</v>
      </c>
      <c r="L2409" t="s">
        <v>39</v>
      </c>
      <c r="N2409">
        <f t="shared" si="37"/>
        <v>0</v>
      </c>
    </row>
    <row r="2410" spans="1:14" x14ac:dyDescent="0.3">
      <c r="A2410">
        <v>2409</v>
      </c>
      <c r="B2410" t="s">
        <v>1058</v>
      </c>
      <c r="C2410" t="s">
        <v>384</v>
      </c>
      <c r="D2410" t="s">
        <v>28</v>
      </c>
      <c r="E2410" t="s">
        <v>29</v>
      </c>
      <c r="F2410">
        <v>30</v>
      </c>
      <c r="G2410" t="s">
        <v>6354</v>
      </c>
      <c r="H2410" t="s">
        <v>2516</v>
      </c>
      <c r="I2410" t="s">
        <v>32</v>
      </c>
      <c r="J2410" s="1">
        <v>44829</v>
      </c>
      <c r="K2410">
        <v>71</v>
      </c>
      <c r="L2410" t="s">
        <v>45</v>
      </c>
      <c r="N2410">
        <f t="shared" si="37"/>
        <v>0</v>
      </c>
    </row>
    <row r="2411" spans="1:14" x14ac:dyDescent="0.3">
      <c r="A2411">
        <v>2410</v>
      </c>
      <c r="B2411" t="s">
        <v>183</v>
      </c>
      <c r="C2411" t="s">
        <v>6355</v>
      </c>
      <c r="D2411" t="s">
        <v>28</v>
      </c>
      <c r="E2411" t="s">
        <v>29</v>
      </c>
      <c r="F2411">
        <v>90</v>
      </c>
      <c r="G2411" t="s">
        <v>6356</v>
      </c>
      <c r="H2411" t="s">
        <v>2972</v>
      </c>
      <c r="I2411" t="s">
        <v>32</v>
      </c>
      <c r="J2411" s="1">
        <v>44252</v>
      </c>
      <c r="K2411">
        <v>94</v>
      </c>
      <c r="L2411" t="s">
        <v>45</v>
      </c>
      <c r="N2411">
        <f t="shared" si="37"/>
        <v>0</v>
      </c>
    </row>
    <row r="2412" spans="1:14" x14ac:dyDescent="0.3">
      <c r="A2412">
        <v>2411</v>
      </c>
      <c r="B2412" t="s">
        <v>4875</v>
      </c>
      <c r="C2412" t="s">
        <v>4828</v>
      </c>
      <c r="D2412" t="s">
        <v>28</v>
      </c>
      <c r="E2412" t="s">
        <v>29</v>
      </c>
      <c r="F2412">
        <v>90</v>
      </c>
      <c r="G2412" t="s">
        <v>6357</v>
      </c>
      <c r="H2412" t="s">
        <v>1690</v>
      </c>
      <c r="I2412" t="s">
        <v>208</v>
      </c>
      <c r="J2412" s="1">
        <v>44240</v>
      </c>
      <c r="K2412">
        <v>45</v>
      </c>
      <c r="L2412" t="s">
        <v>70</v>
      </c>
      <c r="N2412">
        <f t="shared" si="37"/>
        <v>0</v>
      </c>
    </row>
    <row r="2413" spans="1:14" x14ac:dyDescent="0.3">
      <c r="A2413">
        <v>2412</v>
      </c>
      <c r="B2413" t="s">
        <v>6358</v>
      </c>
      <c r="C2413" t="s">
        <v>2738</v>
      </c>
      <c r="D2413" t="s">
        <v>15</v>
      </c>
      <c r="E2413" t="s">
        <v>16</v>
      </c>
      <c r="F2413">
        <v>30</v>
      </c>
      <c r="G2413" t="s">
        <v>6357</v>
      </c>
      <c r="H2413" t="s">
        <v>4807</v>
      </c>
      <c r="I2413" t="s">
        <v>32</v>
      </c>
      <c r="J2413" s="1">
        <v>44600</v>
      </c>
      <c r="K2413">
        <v>85</v>
      </c>
      <c r="L2413" t="s">
        <v>80</v>
      </c>
      <c r="N2413">
        <f t="shared" si="37"/>
        <v>0</v>
      </c>
    </row>
    <row r="2414" spans="1:14" x14ac:dyDescent="0.3">
      <c r="A2414">
        <v>2413</v>
      </c>
      <c r="B2414" t="s">
        <v>6359</v>
      </c>
      <c r="C2414" t="s">
        <v>6360</v>
      </c>
      <c r="D2414" t="s">
        <v>15</v>
      </c>
      <c r="E2414" t="s">
        <v>16</v>
      </c>
      <c r="F2414">
        <v>60</v>
      </c>
      <c r="G2414" t="s">
        <v>6361</v>
      </c>
      <c r="H2414" t="s">
        <v>6362</v>
      </c>
      <c r="I2414" t="s">
        <v>425</v>
      </c>
      <c r="J2414" s="1">
        <v>43935</v>
      </c>
      <c r="K2414">
        <v>62</v>
      </c>
      <c r="L2414" t="s">
        <v>70</v>
      </c>
      <c r="N2414">
        <f t="shared" si="37"/>
        <v>0</v>
      </c>
    </row>
    <row r="2415" spans="1:14" x14ac:dyDescent="0.3">
      <c r="A2415">
        <v>2414</v>
      </c>
      <c r="B2415" t="s">
        <v>5095</v>
      </c>
      <c r="C2415" t="s">
        <v>2923</v>
      </c>
      <c r="D2415" t="s">
        <v>15</v>
      </c>
      <c r="E2415" t="s">
        <v>16</v>
      </c>
      <c r="F2415">
        <v>30</v>
      </c>
      <c r="G2415" t="s">
        <v>6361</v>
      </c>
      <c r="H2415" t="s">
        <v>3854</v>
      </c>
      <c r="I2415" t="s">
        <v>38</v>
      </c>
      <c r="J2415" s="1">
        <v>44506</v>
      </c>
      <c r="K2415">
        <v>61</v>
      </c>
      <c r="L2415" t="s">
        <v>39</v>
      </c>
      <c r="N2415">
        <f t="shared" si="37"/>
        <v>0</v>
      </c>
    </row>
    <row r="2416" spans="1:14" x14ac:dyDescent="0.3">
      <c r="A2416">
        <v>2415</v>
      </c>
      <c r="B2416" t="s">
        <v>2682</v>
      </c>
      <c r="C2416" t="s">
        <v>6363</v>
      </c>
      <c r="D2416" t="s">
        <v>28</v>
      </c>
      <c r="E2416" t="s">
        <v>29</v>
      </c>
      <c r="F2416">
        <v>30</v>
      </c>
      <c r="G2416" t="s">
        <v>6364</v>
      </c>
      <c r="H2416" t="s">
        <v>474</v>
      </c>
      <c r="I2416" t="s">
        <v>475</v>
      </c>
      <c r="J2416" s="1">
        <v>44009</v>
      </c>
      <c r="K2416">
        <v>42</v>
      </c>
      <c r="L2416" t="s">
        <v>45</v>
      </c>
      <c r="N2416">
        <f t="shared" si="37"/>
        <v>0</v>
      </c>
    </row>
    <row r="2417" spans="1:14" x14ac:dyDescent="0.3">
      <c r="A2417">
        <v>2416</v>
      </c>
      <c r="B2417" t="s">
        <v>6365</v>
      </c>
      <c r="C2417" t="s">
        <v>116</v>
      </c>
      <c r="D2417" t="s">
        <v>28</v>
      </c>
      <c r="E2417" t="s">
        <v>29</v>
      </c>
      <c r="F2417">
        <v>30</v>
      </c>
      <c r="G2417" t="s">
        <v>6366</v>
      </c>
      <c r="H2417" t="s">
        <v>3070</v>
      </c>
      <c r="I2417" t="s">
        <v>575</v>
      </c>
      <c r="J2417" s="1">
        <v>43910</v>
      </c>
      <c r="K2417">
        <v>66</v>
      </c>
      <c r="L2417" t="s">
        <v>33</v>
      </c>
      <c r="N2417">
        <f t="shared" si="37"/>
        <v>0</v>
      </c>
    </row>
    <row r="2418" spans="1:14" x14ac:dyDescent="0.3">
      <c r="A2418">
        <v>2417</v>
      </c>
      <c r="B2418" t="s">
        <v>6367</v>
      </c>
      <c r="C2418" t="s">
        <v>4829</v>
      </c>
      <c r="D2418" t="s">
        <v>51</v>
      </c>
      <c r="E2418" t="s">
        <v>16</v>
      </c>
      <c r="F2418">
        <v>60</v>
      </c>
      <c r="G2418" t="s">
        <v>6366</v>
      </c>
      <c r="H2418" t="s">
        <v>203</v>
      </c>
      <c r="I2418" t="s">
        <v>32</v>
      </c>
      <c r="J2418" s="1">
        <v>44338</v>
      </c>
      <c r="K2418">
        <v>49</v>
      </c>
      <c r="L2418" t="s">
        <v>33</v>
      </c>
      <c r="N2418">
        <f t="shared" si="37"/>
        <v>0</v>
      </c>
    </row>
    <row r="2419" spans="1:14" x14ac:dyDescent="0.3">
      <c r="A2419">
        <v>2418</v>
      </c>
      <c r="B2419" t="s">
        <v>6368</v>
      </c>
      <c r="C2419" t="s">
        <v>2757</v>
      </c>
      <c r="D2419" t="s">
        <v>51</v>
      </c>
      <c r="E2419" t="s">
        <v>16</v>
      </c>
      <c r="F2419">
        <v>90</v>
      </c>
      <c r="G2419" t="s">
        <v>6369</v>
      </c>
      <c r="H2419" t="s">
        <v>4675</v>
      </c>
      <c r="I2419" t="s">
        <v>178</v>
      </c>
      <c r="J2419" s="1">
        <v>44022</v>
      </c>
      <c r="K2419">
        <v>22</v>
      </c>
      <c r="L2419" t="s">
        <v>80</v>
      </c>
      <c r="N2419">
        <f t="shared" si="37"/>
        <v>0</v>
      </c>
    </row>
    <row r="2420" spans="1:14" x14ac:dyDescent="0.3">
      <c r="A2420">
        <v>2419</v>
      </c>
      <c r="B2420" t="s">
        <v>6368</v>
      </c>
      <c r="C2420" t="s">
        <v>2757</v>
      </c>
      <c r="D2420" t="s">
        <v>51</v>
      </c>
      <c r="E2420" t="s">
        <v>16</v>
      </c>
      <c r="F2420">
        <v>90</v>
      </c>
      <c r="G2420" t="s">
        <v>6369</v>
      </c>
      <c r="H2420" t="s">
        <v>4675</v>
      </c>
      <c r="I2420" t="s">
        <v>178</v>
      </c>
      <c r="J2420" s="1">
        <v>44022</v>
      </c>
      <c r="K2420">
        <v>22</v>
      </c>
      <c r="L2420" t="s">
        <v>80</v>
      </c>
      <c r="N2420">
        <f t="shared" si="37"/>
        <v>0</v>
      </c>
    </row>
    <row r="2421" spans="1:14" x14ac:dyDescent="0.3">
      <c r="A2421">
        <v>2420</v>
      </c>
      <c r="B2421" t="s">
        <v>4375</v>
      </c>
      <c r="C2421" t="s">
        <v>3884</v>
      </c>
      <c r="D2421" t="s">
        <v>28</v>
      </c>
      <c r="E2421" t="s">
        <v>29</v>
      </c>
      <c r="F2421">
        <v>30</v>
      </c>
      <c r="G2421" t="s">
        <v>6370</v>
      </c>
      <c r="H2421" t="s">
        <v>2156</v>
      </c>
      <c r="I2421" t="s">
        <v>32</v>
      </c>
      <c r="J2421" s="1">
        <v>44138</v>
      </c>
      <c r="K2421">
        <v>14</v>
      </c>
      <c r="L2421" t="s">
        <v>39</v>
      </c>
      <c r="N2421">
        <f t="shared" si="37"/>
        <v>0</v>
      </c>
    </row>
    <row r="2422" spans="1:14" x14ac:dyDescent="0.3">
      <c r="A2422">
        <v>2421</v>
      </c>
      <c r="B2422" t="s">
        <v>6371</v>
      </c>
      <c r="C2422" t="s">
        <v>2841</v>
      </c>
      <c r="D2422" t="s">
        <v>15</v>
      </c>
      <c r="E2422" t="s">
        <v>16</v>
      </c>
      <c r="F2422">
        <v>30</v>
      </c>
      <c r="G2422" t="s">
        <v>6372</v>
      </c>
      <c r="H2422" t="s">
        <v>2127</v>
      </c>
      <c r="I2422" t="s">
        <v>32</v>
      </c>
      <c r="J2422" s="1">
        <v>44517</v>
      </c>
      <c r="K2422">
        <v>4</v>
      </c>
      <c r="L2422" t="s">
        <v>70</v>
      </c>
      <c r="N2422">
        <f t="shared" si="37"/>
        <v>0</v>
      </c>
    </row>
    <row r="2423" spans="1:14" x14ac:dyDescent="0.3">
      <c r="A2423">
        <v>2422</v>
      </c>
      <c r="B2423" t="s">
        <v>3013</v>
      </c>
      <c r="C2423" t="s">
        <v>2856</v>
      </c>
      <c r="D2423" t="s">
        <v>51</v>
      </c>
      <c r="E2423" t="s">
        <v>16</v>
      </c>
      <c r="F2423">
        <v>60</v>
      </c>
      <c r="G2423" t="s">
        <v>6373</v>
      </c>
      <c r="H2423" t="s">
        <v>920</v>
      </c>
      <c r="I2423" t="s">
        <v>178</v>
      </c>
      <c r="J2423" s="1">
        <v>44003</v>
      </c>
      <c r="K2423">
        <v>35</v>
      </c>
      <c r="L2423" t="s">
        <v>159</v>
      </c>
      <c r="N2423">
        <f t="shared" si="37"/>
        <v>0</v>
      </c>
    </row>
    <row r="2424" spans="1:14" x14ac:dyDescent="0.3">
      <c r="A2424">
        <v>2423</v>
      </c>
      <c r="B2424" t="s">
        <v>6374</v>
      </c>
      <c r="C2424" t="s">
        <v>4865</v>
      </c>
      <c r="D2424" t="s">
        <v>41</v>
      </c>
      <c r="E2424" t="s">
        <v>16</v>
      </c>
      <c r="F2424">
        <v>60</v>
      </c>
      <c r="G2424" t="s">
        <v>6373</v>
      </c>
      <c r="H2424" t="s">
        <v>2250</v>
      </c>
      <c r="I2424" t="s">
        <v>187</v>
      </c>
      <c r="J2424" s="1">
        <v>44433</v>
      </c>
      <c r="K2424">
        <v>78</v>
      </c>
      <c r="L2424" t="s">
        <v>33</v>
      </c>
      <c r="N2424">
        <f t="shared" si="37"/>
        <v>0</v>
      </c>
    </row>
    <row r="2425" spans="1:14" x14ac:dyDescent="0.3">
      <c r="A2425">
        <v>2424</v>
      </c>
      <c r="B2425" t="s">
        <v>1030</v>
      </c>
      <c r="C2425" t="s">
        <v>2033</v>
      </c>
      <c r="D2425" t="s">
        <v>28</v>
      </c>
      <c r="E2425" t="s">
        <v>29</v>
      </c>
      <c r="F2425">
        <v>30</v>
      </c>
      <c r="G2425" t="s">
        <v>6375</v>
      </c>
      <c r="H2425" t="s">
        <v>1490</v>
      </c>
      <c r="I2425" t="s">
        <v>294</v>
      </c>
      <c r="J2425" s="1">
        <v>44001</v>
      </c>
      <c r="K2425">
        <v>20</v>
      </c>
      <c r="L2425" t="s">
        <v>70</v>
      </c>
      <c r="N2425">
        <f t="shared" si="37"/>
        <v>0</v>
      </c>
    </row>
    <row r="2426" spans="1:14" x14ac:dyDescent="0.3">
      <c r="A2426">
        <v>2425</v>
      </c>
      <c r="B2426" t="s">
        <v>2285</v>
      </c>
      <c r="C2426" t="s">
        <v>2735</v>
      </c>
      <c r="D2426" t="s">
        <v>15</v>
      </c>
      <c r="E2426" t="s">
        <v>16</v>
      </c>
      <c r="F2426">
        <v>90</v>
      </c>
      <c r="G2426" t="s">
        <v>6376</v>
      </c>
      <c r="H2426" t="s">
        <v>6377</v>
      </c>
      <c r="I2426" t="s">
        <v>164</v>
      </c>
      <c r="J2426" s="1">
        <v>44729</v>
      </c>
      <c r="K2426">
        <v>104</v>
      </c>
      <c r="L2426" t="s">
        <v>54</v>
      </c>
      <c r="N2426">
        <f t="shared" si="37"/>
        <v>0</v>
      </c>
    </row>
    <row r="2427" spans="1:14" x14ac:dyDescent="0.3">
      <c r="A2427">
        <v>2426</v>
      </c>
      <c r="B2427" t="s">
        <v>6378</v>
      </c>
      <c r="C2427" t="s">
        <v>388</v>
      </c>
      <c r="D2427" t="s">
        <v>28</v>
      </c>
      <c r="E2427" t="s">
        <v>29</v>
      </c>
      <c r="F2427">
        <v>30</v>
      </c>
      <c r="G2427" t="s">
        <v>6379</v>
      </c>
      <c r="H2427" t="s">
        <v>288</v>
      </c>
      <c r="I2427" t="s">
        <v>32</v>
      </c>
      <c r="J2427" s="1">
        <v>44039</v>
      </c>
      <c r="K2427">
        <v>23</v>
      </c>
      <c r="L2427" t="s">
        <v>33</v>
      </c>
      <c r="N2427">
        <f t="shared" si="37"/>
        <v>0</v>
      </c>
    </row>
    <row r="2428" spans="1:14" x14ac:dyDescent="0.3">
      <c r="A2428">
        <v>2427</v>
      </c>
      <c r="B2428" t="s">
        <v>6380</v>
      </c>
      <c r="C2428" t="s">
        <v>991</v>
      </c>
      <c r="D2428" t="s">
        <v>15</v>
      </c>
      <c r="E2428" t="s">
        <v>16</v>
      </c>
      <c r="F2428">
        <v>90</v>
      </c>
      <c r="G2428" t="s">
        <v>6381</v>
      </c>
      <c r="H2428" t="s">
        <v>655</v>
      </c>
      <c r="I2428" t="s">
        <v>32</v>
      </c>
      <c r="J2428" s="1">
        <v>44147</v>
      </c>
      <c r="K2428">
        <v>23</v>
      </c>
      <c r="L2428" t="s">
        <v>39</v>
      </c>
      <c r="N2428">
        <f t="shared" si="37"/>
        <v>0</v>
      </c>
    </row>
    <row r="2429" spans="1:14" x14ac:dyDescent="0.3">
      <c r="A2429">
        <v>2428</v>
      </c>
      <c r="B2429" t="s">
        <v>1610</v>
      </c>
      <c r="C2429" t="s">
        <v>5164</v>
      </c>
      <c r="D2429" t="s">
        <v>28</v>
      </c>
      <c r="E2429" t="s">
        <v>29</v>
      </c>
      <c r="F2429">
        <v>30</v>
      </c>
      <c r="G2429" t="s">
        <v>6382</v>
      </c>
      <c r="H2429" t="s">
        <v>4889</v>
      </c>
      <c r="I2429" t="s">
        <v>110</v>
      </c>
      <c r="J2429" s="1">
        <v>44119</v>
      </c>
      <c r="K2429">
        <v>85</v>
      </c>
      <c r="L2429" t="s">
        <v>101</v>
      </c>
      <c r="N2429">
        <f t="shared" si="37"/>
        <v>0</v>
      </c>
    </row>
    <row r="2430" spans="1:14" x14ac:dyDescent="0.3">
      <c r="A2430">
        <v>2429</v>
      </c>
      <c r="B2430" t="s">
        <v>1610</v>
      </c>
      <c r="C2430" t="s">
        <v>5164</v>
      </c>
      <c r="D2430" t="s">
        <v>28</v>
      </c>
      <c r="E2430" t="s">
        <v>29</v>
      </c>
      <c r="F2430">
        <v>30</v>
      </c>
      <c r="G2430" t="s">
        <v>6382</v>
      </c>
      <c r="H2430" t="s">
        <v>4889</v>
      </c>
      <c r="I2430" t="s">
        <v>110</v>
      </c>
      <c r="J2430" s="1">
        <v>44119</v>
      </c>
      <c r="K2430">
        <v>85</v>
      </c>
      <c r="L2430" t="s">
        <v>101</v>
      </c>
      <c r="N2430">
        <f t="shared" si="37"/>
        <v>0</v>
      </c>
    </row>
    <row r="2431" spans="1:14" x14ac:dyDescent="0.3">
      <c r="A2431">
        <v>2430</v>
      </c>
      <c r="B2431" t="s">
        <v>433</v>
      </c>
      <c r="C2431" t="s">
        <v>6021</v>
      </c>
      <c r="D2431" t="s">
        <v>41</v>
      </c>
      <c r="E2431" t="s">
        <v>16</v>
      </c>
      <c r="F2431">
        <v>30</v>
      </c>
      <c r="G2431" t="s">
        <v>6382</v>
      </c>
      <c r="H2431" t="s">
        <v>924</v>
      </c>
      <c r="I2431" t="s">
        <v>32</v>
      </c>
      <c r="J2431" s="1">
        <v>44675</v>
      </c>
      <c r="K2431">
        <v>18</v>
      </c>
      <c r="L2431" t="s">
        <v>80</v>
      </c>
      <c r="N2431">
        <f t="shared" si="37"/>
        <v>0</v>
      </c>
    </row>
    <row r="2432" spans="1:14" x14ac:dyDescent="0.3">
      <c r="A2432">
        <v>2431</v>
      </c>
      <c r="B2432" t="s">
        <v>6383</v>
      </c>
      <c r="C2432" t="s">
        <v>2912</v>
      </c>
      <c r="D2432" t="s">
        <v>51</v>
      </c>
      <c r="E2432" t="s">
        <v>16</v>
      </c>
      <c r="F2432">
        <v>60</v>
      </c>
      <c r="G2432" t="s">
        <v>6384</v>
      </c>
      <c r="H2432" t="s">
        <v>641</v>
      </c>
      <c r="I2432" t="s">
        <v>294</v>
      </c>
      <c r="J2432" s="1">
        <v>43905</v>
      </c>
      <c r="K2432">
        <v>44</v>
      </c>
      <c r="L2432" t="s">
        <v>39</v>
      </c>
      <c r="N2432">
        <f t="shared" si="37"/>
        <v>0</v>
      </c>
    </row>
    <row r="2433" spans="1:14" x14ac:dyDescent="0.3">
      <c r="A2433">
        <v>2432</v>
      </c>
      <c r="B2433" t="s">
        <v>6385</v>
      </c>
      <c r="C2433" t="s">
        <v>2197</v>
      </c>
      <c r="D2433" t="s">
        <v>51</v>
      </c>
      <c r="E2433" t="s">
        <v>16</v>
      </c>
      <c r="F2433">
        <v>60</v>
      </c>
      <c r="G2433" t="s">
        <v>6386</v>
      </c>
      <c r="H2433" t="s">
        <v>6387</v>
      </c>
      <c r="I2433" t="s">
        <v>32</v>
      </c>
      <c r="J2433" s="1">
        <v>44164</v>
      </c>
      <c r="K2433">
        <v>2</v>
      </c>
      <c r="L2433" t="s">
        <v>70</v>
      </c>
      <c r="N2433">
        <f t="shared" si="37"/>
        <v>0</v>
      </c>
    </row>
    <row r="2434" spans="1:14" x14ac:dyDescent="0.3">
      <c r="A2434">
        <v>2433</v>
      </c>
      <c r="B2434" t="s">
        <v>3706</v>
      </c>
      <c r="C2434" t="s">
        <v>197</v>
      </c>
      <c r="D2434" t="s">
        <v>28</v>
      </c>
      <c r="E2434" t="s">
        <v>29</v>
      </c>
      <c r="F2434">
        <v>90</v>
      </c>
      <c r="G2434" t="s">
        <v>6388</v>
      </c>
      <c r="H2434" t="s">
        <v>1426</v>
      </c>
      <c r="I2434" t="s">
        <v>32</v>
      </c>
      <c r="J2434" s="1">
        <v>44041</v>
      </c>
      <c r="K2434">
        <v>13</v>
      </c>
      <c r="L2434" t="s">
        <v>70</v>
      </c>
      <c r="N2434">
        <f t="shared" ref="N2434:N2497" si="38">COUNTBLANK(A2434:L2434)</f>
        <v>0</v>
      </c>
    </row>
    <row r="2435" spans="1:14" x14ac:dyDescent="0.3">
      <c r="A2435">
        <v>2434</v>
      </c>
      <c r="B2435" t="s">
        <v>5317</v>
      </c>
      <c r="C2435" t="s">
        <v>1928</v>
      </c>
      <c r="D2435" t="s">
        <v>15</v>
      </c>
      <c r="E2435" t="s">
        <v>16</v>
      </c>
      <c r="F2435">
        <v>60</v>
      </c>
      <c r="G2435" t="s">
        <v>6389</v>
      </c>
      <c r="H2435" t="s">
        <v>1336</v>
      </c>
      <c r="I2435" t="s">
        <v>129</v>
      </c>
      <c r="J2435" s="1">
        <v>44190</v>
      </c>
      <c r="K2435">
        <v>3</v>
      </c>
      <c r="L2435" t="s">
        <v>80</v>
      </c>
      <c r="N2435">
        <f t="shared" si="38"/>
        <v>0</v>
      </c>
    </row>
    <row r="2436" spans="1:14" x14ac:dyDescent="0.3">
      <c r="A2436">
        <v>2435</v>
      </c>
      <c r="B2436" t="s">
        <v>5942</v>
      </c>
      <c r="C2436" t="s">
        <v>6390</v>
      </c>
      <c r="D2436" t="s">
        <v>28</v>
      </c>
      <c r="E2436" t="s">
        <v>29</v>
      </c>
      <c r="F2436">
        <v>90</v>
      </c>
      <c r="G2436" t="s">
        <v>6391</v>
      </c>
      <c r="H2436" t="s">
        <v>1537</v>
      </c>
      <c r="I2436" t="s">
        <v>294</v>
      </c>
      <c r="J2436" s="1">
        <v>44091</v>
      </c>
      <c r="K2436">
        <v>64</v>
      </c>
      <c r="L2436" t="s">
        <v>39</v>
      </c>
      <c r="N2436">
        <f t="shared" si="38"/>
        <v>0</v>
      </c>
    </row>
    <row r="2437" spans="1:14" x14ac:dyDescent="0.3">
      <c r="A2437">
        <v>2436</v>
      </c>
      <c r="B2437" t="s">
        <v>6392</v>
      </c>
      <c r="C2437" t="s">
        <v>3016</v>
      </c>
      <c r="D2437" t="s">
        <v>15</v>
      </c>
      <c r="E2437" t="s">
        <v>16</v>
      </c>
      <c r="F2437">
        <v>90</v>
      </c>
      <c r="G2437" t="s">
        <v>6393</v>
      </c>
      <c r="H2437" t="s">
        <v>4901</v>
      </c>
      <c r="I2437" t="s">
        <v>32</v>
      </c>
      <c r="J2437" s="1">
        <v>44438</v>
      </c>
      <c r="K2437">
        <v>73</v>
      </c>
      <c r="L2437" t="s">
        <v>159</v>
      </c>
      <c r="N2437">
        <f t="shared" si="38"/>
        <v>0</v>
      </c>
    </row>
    <row r="2438" spans="1:14" x14ac:dyDescent="0.3">
      <c r="A2438">
        <v>2437</v>
      </c>
      <c r="B2438" t="s">
        <v>6394</v>
      </c>
      <c r="C2438" t="s">
        <v>5214</v>
      </c>
      <c r="D2438" t="s">
        <v>15</v>
      </c>
      <c r="E2438" t="s">
        <v>16</v>
      </c>
      <c r="F2438">
        <v>30</v>
      </c>
      <c r="G2438" t="s">
        <v>6395</v>
      </c>
      <c r="H2438" t="s">
        <v>4317</v>
      </c>
      <c r="I2438" t="s">
        <v>32</v>
      </c>
      <c r="J2438" s="1">
        <v>44460</v>
      </c>
      <c r="K2438">
        <v>94</v>
      </c>
      <c r="L2438" t="s">
        <v>39</v>
      </c>
      <c r="N2438">
        <f t="shared" si="38"/>
        <v>0</v>
      </c>
    </row>
    <row r="2439" spans="1:14" x14ac:dyDescent="0.3">
      <c r="A2439">
        <v>2438</v>
      </c>
      <c r="B2439" t="s">
        <v>6394</v>
      </c>
      <c r="C2439" t="s">
        <v>5214</v>
      </c>
      <c r="D2439" t="s">
        <v>15</v>
      </c>
      <c r="E2439" t="s">
        <v>16</v>
      </c>
      <c r="F2439">
        <v>30</v>
      </c>
      <c r="G2439" t="s">
        <v>6395</v>
      </c>
      <c r="H2439" t="s">
        <v>4317</v>
      </c>
      <c r="I2439" t="s">
        <v>32</v>
      </c>
      <c r="J2439" s="1">
        <v>44460</v>
      </c>
      <c r="K2439">
        <v>94</v>
      </c>
      <c r="L2439" t="s">
        <v>39</v>
      </c>
      <c r="N2439">
        <f t="shared" si="38"/>
        <v>0</v>
      </c>
    </row>
    <row r="2440" spans="1:14" x14ac:dyDescent="0.3">
      <c r="A2440">
        <v>2439</v>
      </c>
      <c r="B2440" t="s">
        <v>6396</v>
      </c>
      <c r="C2440" t="s">
        <v>2719</v>
      </c>
      <c r="D2440" t="s">
        <v>41</v>
      </c>
      <c r="E2440" t="s">
        <v>16</v>
      </c>
      <c r="F2440">
        <v>30</v>
      </c>
      <c r="G2440" t="s">
        <v>6397</v>
      </c>
      <c r="H2440" t="s">
        <v>5449</v>
      </c>
      <c r="I2440" t="s">
        <v>32</v>
      </c>
      <c r="J2440" s="1">
        <v>44373</v>
      </c>
      <c r="K2440">
        <v>34</v>
      </c>
      <c r="L2440" t="s">
        <v>54</v>
      </c>
      <c r="N2440">
        <f t="shared" si="38"/>
        <v>0</v>
      </c>
    </row>
    <row r="2441" spans="1:14" x14ac:dyDescent="0.3">
      <c r="A2441">
        <v>2440</v>
      </c>
      <c r="B2441" t="s">
        <v>55</v>
      </c>
      <c r="C2441" t="s">
        <v>1623</v>
      </c>
      <c r="D2441" t="s">
        <v>28</v>
      </c>
      <c r="E2441" t="s">
        <v>29</v>
      </c>
      <c r="F2441">
        <v>30</v>
      </c>
      <c r="G2441" t="s">
        <v>6398</v>
      </c>
      <c r="H2441" t="s">
        <v>405</v>
      </c>
      <c r="I2441" t="s">
        <v>32</v>
      </c>
      <c r="J2441" s="1">
        <v>44556</v>
      </c>
      <c r="K2441">
        <v>92</v>
      </c>
      <c r="L2441" t="s">
        <v>54</v>
      </c>
      <c r="N2441">
        <f t="shared" si="38"/>
        <v>0</v>
      </c>
    </row>
    <row r="2442" spans="1:14" x14ac:dyDescent="0.3">
      <c r="A2442">
        <v>2441</v>
      </c>
      <c r="B2442" t="s">
        <v>3410</v>
      </c>
      <c r="C2442" t="s">
        <v>4600</v>
      </c>
      <c r="D2442" t="s">
        <v>28</v>
      </c>
      <c r="E2442" t="s">
        <v>29</v>
      </c>
      <c r="F2442">
        <v>30</v>
      </c>
      <c r="G2442" t="s">
        <v>6399</v>
      </c>
      <c r="H2442" t="s">
        <v>4678</v>
      </c>
      <c r="I2442" t="s">
        <v>886</v>
      </c>
      <c r="J2442" s="1">
        <v>43906</v>
      </c>
      <c r="K2442">
        <v>60</v>
      </c>
      <c r="L2442" t="s">
        <v>45</v>
      </c>
      <c r="N2442">
        <f t="shared" si="38"/>
        <v>0</v>
      </c>
    </row>
    <row r="2443" spans="1:14" x14ac:dyDescent="0.3">
      <c r="A2443">
        <v>2442</v>
      </c>
      <c r="B2443" t="s">
        <v>1982</v>
      </c>
      <c r="C2443" t="s">
        <v>635</v>
      </c>
      <c r="D2443" t="s">
        <v>28</v>
      </c>
      <c r="E2443" t="s">
        <v>29</v>
      </c>
      <c r="F2443">
        <v>60</v>
      </c>
      <c r="G2443" t="s">
        <v>6400</v>
      </c>
      <c r="H2443" t="s">
        <v>5874</v>
      </c>
      <c r="I2443" t="s">
        <v>839</v>
      </c>
      <c r="J2443" s="1">
        <v>44256</v>
      </c>
      <c r="K2443">
        <v>79</v>
      </c>
      <c r="L2443" t="s">
        <v>70</v>
      </c>
      <c r="N2443">
        <f t="shared" si="38"/>
        <v>0</v>
      </c>
    </row>
    <row r="2444" spans="1:14" x14ac:dyDescent="0.3">
      <c r="A2444">
        <v>2443</v>
      </c>
      <c r="B2444" t="s">
        <v>1226</v>
      </c>
      <c r="C2444" t="s">
        <v>6401</v>
      </c>
      <c r="D2444" t="s">
        <v>28</v>
      </c>
      <c r="E2444" t="s">
        <v>29</v>
      </c>
      <c r="F2444">
        <v>60</v>
      </c>
      <c r="G2444" t="s">
        <v>6402</v>
      </c>
      <c r="H2444" t="s">
        <v>6069</v>
      </c>
      <c r="I2444" t="s">
        <v>294</v>
      </c>
      <c r="J2444" s="1">
        <v>43848</v>
      </c>
      <c r="K2444">
        <v>13</v>
      </c>
      <c r="L2444" t="s">
        <v>20</v>
      </c>
      <c r="N2444">
        <f t="shared" si="38"/>
        <v>0</v>
      </c>
    </row>
    <row r="2445" spans="1:14" x14ac:dyDescent="0.3">
      <c r="A2445">
        <v>2444</v>
      </c>
      <c r="B2445" t="s">
        <v>2267</v>
      </c>
      <c r="C2445" t="s">
        <v>3314</v>
      </c>
      <c r="D2445" t="s">
        <v>28</v>
      </c>
      <c r="E2445" t="s">
        <v>29</v>
      </c>
      <c r="F2445">
        <v>60</v>
      </c>
      <c r="G2445" t="s">
        <v>6403</v>
      </c>
      <c r="H2445" t="s">
        <v>53</v>
      </c>
      <c r="I2445" t="s">
        <v>32</v>
      </c>
      <c r="J2445" s="1">
        <v>44834</v>
      </c>
      <c r="K2445">
        <v>95</v>
      </c>
      <c r="L2445" t="s">
        <v>54</v>
      </c>
      <c r="N2445">
        <f t="shared" si="38"/>
        <v>0</v>
      </c>
    </row>
    <row r="2446" spans="1:14" x14ac:dyDescent="0.3">
      <c r="A2446">
        <v>2445</v>
      </c>
      <c r="B2446" t="s">
        <v>3940</v>
      </c>
      <c r="C2446" t="s">
        <v>2143</v>
      </c>
      <c r="D2446" t="s">
        <v>28</v>
      </c>
      <c r="E2446" t="s">
        <v>29</v>
      </c>
      <c r="F2446">
        <v>30</v>
      </c>
      <c r="G2446" t="s">
        <v>6404</v>
      </c>
      <c r="H2446" t="s">
        <v>1082</v>
      </c>
      <c r="I2446" t="s">
        <v>1083</v>
      </c>
      <c r="J2446" s="1">
        <v>44876</v>
      </c>
      <c r="K2446">
        <v>19</v>
      </c>
      <c r="L2446" t="s">
        <v>33</v>
      </c>
      <c r="N2446">
        <f t="shared" si="38"/>
        <v>0</v>
      </c>
    </row>
    <row r="2447" spans="1:14" x14ac:dyDescent="0.3">
      <c r="A2447">
        <v>2446</v>
      </c>
      <c r="B2447" t="s">
        <v>5246</v>
      </c>
      <c r="C2447" t="s">
        <v>499</v>
      </c>
      <c r="D2447" t="s">
        <v>51</v>
      </c>
      <c r="E2447" t="s">
        <v>16</v>
      </c>
      <c r="F2447">
        <v>30</v>
      </c>
      <c r="G2447" t="s">
        <v>6405</v>
      </c>
      <c r="H2447" t="s">
        <v>1494</v>
      </c>
      <c r="I2447" t="s">
        <v>32</v>
      </c>
      <c r="J2447" s="1">
        <v>44202</v>
      </c>
      <c r="K2447">
        <v>72</v>
      </c>
      <c r="L2447" t="s">
        <v>159</v>
      </c>
      <c r="N2447">
        <f t="shared" si="38"/>
        <v>0</v>
      </c>
    </row>
    <row r="2448" spans="1:14" x14ac:dyDescent="0.3">
      <c r="A2448">
        <v>2447</v>
      </c>
      <c r="B2448" t="s">
        <v>5954</v>
      </c>
      <c r="C2448" t="s">
        <v>3258</v>
      </c>
      <c r="D2448" t="s">
        <v>28</v>
      </c>
      <c r="E2448" t="s">
        <v>29</v>
      </c>
      <c r="F2448">
        <v>90</v>
      </c>
      <c r="G2448" t="s">
        <v>6406</v>
      </c>
      <c r="H2448" t="s">
        <v>720</v>
      </c>
      <c r="I2448" t="s">
        <v>686</v>
      </c>
      <c r="J2448" s="1">
        <v>44179</v>
      </c>
      <c r="K2448">
        <v>15</v>
      </c>
      <c r="L2448" t="s">
        <v>64</v>
      </c>
      <c r="N2448">
        <f t="shared" si="38"/>
        <v>0</v>
      </c>
    </row>
    <row r="2449" spans="1:14" x14ac:dyDescent="0.3">
      <c r="A2449">
        <v>2448</v>
      </c>
      <c r="B2449" t="s">
        <v>6407</v>
      </c>
      <c r="C2449" t="s">
        <v>35</v>
      </c>
      <c r="D2449" t="s">
        <v>51</v>
      </c>
      <c r="E2449" t="s">
        <v>16</v>
      </c>
      <c r="F2449">
        <v>30</v>
      </c>
      <c r="G2449" t="s">
        <v>6408</v>
      </c>
      <c r="H2449" t="s">
        <v>4358</v>
      </c>
      <c r="I2449" t="s">
        <v>146</v>
      </c>
      <c r="J2449" s="1">
        <v>43957</v>
      </c>
      <c r="K2449">
        <v>24</v>
      </c>
      <c r="L2449" t="s">
        <v>80</v>
      </c>
      <c r="N2449">
        <f t="shared" si="38"/>
        <v>0</v>
      </c>
    </row>
    <row r="2450" spans="1:14" x14ac:dyDescent="0.3">
      <c r="A2450">
        <v>2449</v>
      </c>
      <c r="B2450" t="s">
        <v>5768</v>
      </c>
      <c r="C2450" t="s">
        <v>1326</v>
      </c>
      <c r="D2450" t="s">
        <v>51</v>
      </c>
      <c r="E2450" t="s">
        <v>16</v>
      </c>
      <c r="F2450">
        <v>30</v>
      </c>
      <c r="G2450" t="s">
        <v>6409</v>
      </c>
      <c r="H2450" t="s">
        <v>6410</v>
      </c>
      <c r="I2450" t="s">
        <v>32</v>
      </c>
      <c r="J2450" s="1">
        <v>43977</v>
      </c>
      <c r="K2450">
        <v>33</v>
      </c>
      <c r="L2450" t="s">
        <v>20</v>
      </c>
      <c r="N2450">
        <f t="shared" si="38"/>
        <v>0</v>
      </c>
    </row>
    <row r="2451" spans="1:14" x14ac:dyDescent="0.3">
      <c r="A2451">
        <v>2450</v>
      </c>
      <c r="B2451" t="s">
        <v>6411</v>
      </c>
      <c r="C2451" t="s">
        <v>5413</v>
      </c>
      <c r="D2451" t="s">
        <v>28</v>
      </c>
      <c r="E2451" t="s">
        <v>29</v>
      </c>
      <c r="F2451">
        <v>90</v>
      </c>
      <c r="G2451" t="s">
        <v>6412</v>
      </c>
      <c r="H2451" t="s">
        <v>1258</v>
      </c>
      <c r="I2451" t="s">
        <v>32</v>
      </c>
      <c r="J2451" s="1">
        <v>44196</v>
      </c>
      <c r="K2451">
        <v>36</v>
      </c>
      <c r="L2451" t="s">
        <v>39</v>
      </c>
      <c r="N2451">
        <f t="shared" si="38"/>
        <v>0</v>
      </c>
    </row>
    <row r="2452" spans="1:14" x14ac:dyDescent="0.3">
      <c r="A2452">
        <v>2451</v>
      </c>
      <c r="B2452" t="s">
        <v>6413</v>
      </c>
      <c r="C2452" t="s">
        <v>1832</v>
      </c>
      <c r="D2452" t="s">
        <v>28</v>
      </c>
      <c r="E2452" t="s">
        <v>3276</v>
      </c>
      <c r="F2452">
        <v>90</v>
      </c>
      <c r="G2452" t="s">
        <v>6414</v>
      </c>
      <c r="H2452" t="s">
        <v>2336</v>
      </c>
      <c r="I2452" t="s">
        <v>32</v>
      </c>
      <c r="J2452" s="1">
        <v>44464</v>
      </c>
      <c r="K2452">
        <v>31</v>
      </c>
      <c r="L2452" t="s">
        <v>45</v>
      </c>
      <c r="N2452">
        <f t="shared" si="38"/>
        <v>0</v>
      </c>
    </row>
    <row r="2453" spans="1:14" x14ac:dyDescent="0.3">
      <c r="A2453">
        <v>2452</v>
      </c>
      <c r="B2453" t="s">
        <v>6415</v>
      </c>
      <c r="C2453" t="s">
        <v>6416</v>
      </c>
      <c r="D2453" t="s">
        <v>51</v>
      </c>
      <c r="E2453" t="s">
        <v>16</v>
      </c>
      <c r="F2453">
        <v>90</v>
      </c>
      <c r="G2453" t="s">
        <v>6417</v>
      </c>
      <c r="H2453" t="s">
        <v>6418</v>
      </c>
      <c r="I2453" t="s">
        <v>240</v>
      </c>
      <c r="J2453" s="1">
        <v>44525</v>
      </c>
      <c r="K2453">
        <v>14</v>
      </c>
      <c r="L2453" t="s">
        <v>20</v>
      </c>
      <c r="N2453">
        <f t="shared" si="38"/>
        <v>0</v>
      </c>
    </row>
    <row r="2454" spans="1:14" x14ac:dyDescent="0.3">
      <c r="A2454">
        <v>2453</v>
      </c>
      <c r="B2454" t="s">
        <v>6419</v>
      </c>
      <c r="C2454" t="s">
        <v>6420</v>
      </c>
      <c r="D2454" t="s">
        <v>28</v>
      </c>
      <c r="E2454" t="s">
        <v>29</v>
      </c>
      <c r="F2454">
        <v>30</v>
      </c>
      <c r="G2454" t="s">
        <v>6421</v>
      </c>
      <c r="H2454" t="s">
        <v>1729</v>
      </c>
      <c r="I2454" t="s">
        <v>32</v>
      </c>
      <c r="J2454" s="1">
        <v>44496</v>
      </c>
      <c r="K2454">
        <v>13</v>
      </c>
      <c r="L2454" t="s">
        <v>45</v>
      </c>
      <c r="N2454">
        <f t="shared" si="38"/>
        <v>0</v>
      </c>
    </row>
    <row r="2455" spans="1:14" x14ac:dyDescent="0.3">
      <c r="A2455">
        <v>2454</v>
      </c>
      <c r="B2455" t="s">
        <v>683</v>
      </c>
      <c r="C2455" t="s">
        <v>1802</v>
      </c>
      <c r="D2455" t="s">
        <v>28</v>
      </c>
      <c r="E2455" t="s">
        <v>29</v>
      </c>
      <c r="F2455">
        <v>30</v>
      </c>
      <c r="G2455" t="s">
        <v>6422</v>
      </c>
      <c r="H2455" t="s">
        <v>1350</v>
      </c>
      <c r="I2455" t="s">
        <v>32</v>
      </c>
      <c r="J2455" s="1">
        <v>44591</v>
      </c>
      <c r="K2455">
        <v>79</v>
      </c>
      <c r="L2455" t="s">
        <v>20</v>
      </c>
      <c r="N2455">
        <f t="shared" si="38"/>
        <v>0</v>
      </c>
    </row>
    <row r="2456" spans="1:14" x14ac:dyDescent="0.3">
      <c r="A2456" s="2">
        <v>2455</v>
      </c>
      <c r="B2456" s="2" t="s">
        <v>6423</v>
      </c>
      <c r="C2456" s="2"/>
      <c r="D2456" s="2" t="s">
        <v>41</v>
      </c>
      <c r="E2456" s="2" t="s">
        <v>16</v>
      </c>
      <c r="F2456" s="2">
        <v>30</v>
      </c>
      <c r="G2456" s="2" t="s">
        <v>6424</v>
      </c>
      <c r="H2456" s="2" t="s">
        <v>393</v>
      </c>
      <c r="I2456" s="2" t="s">
        <v>32</v>
      </c>
      <c r="J2456" s="3">
        <v>44553</v>
      </c>
      <c r="K2456" s="2">
        <v>39</v>
      </c>
      <c r="L2456" s="2" t="s">
        <v>64</v>
      </c>
      <c r="M2456" s="2"/>
      <c r="N2456" s="2">
        <f t="shared" si="38"/>
        <v>1</v>
      </c>
    </row>
    <row r="2457" spans="1:14" x14ac:dyDescent="0.3">
      <c r="A2457">
        <v>2456</v>
      </c>
      <c r="B2457" t="s">
        <v>4414</v>
      </c>
      <c r="C2457" t="s">
        <v>6425</v>
      </c>
      <c r="D2457" t="s">
        <v>28</v>
      </c>
      <c r="E2457" t="s">
        <v>29</v>
      </c>
      <c r="F2457">
        <v>90</v>
      </c>
      <c r="G2457" t="s">
        <v>6426</v>
      </c>
      <c r="H2457" t="s">
        <v>1605</v>
      </c>
      <c r="I2457" t="s">
        <v>32</v>
      </c>
      <c r="J2457" s="1">
        <v>44864</v>
      </c>
      <c r="K2457">
        <v>47</v>
      </c>
      <c r="L2457" t="s">
        <v>20</v>
      </c>
      <c r="N2457">
        <f t="shared" si="38"/>
        <v>0</v>
      </c>
    </row>
    <row r="2458" spans="1:14" x14ac:dyDescent="0.3">
      <c r="A2458">
        <v>2457</v>
      </c>
      <c r="B2458" t="s">
        <v>4986</v>
      </c>
      <c r="C2458" t="s">
        <v>281</v>
      </c>
      <c r="D2458" t="s">
        <v>28</v>
      </c>
      <c r="E2458" t="s">
        <v>29</v>
      </c>
      <c r="F2458">
        <v>30</v>
      </c>
      <c r="G2458" t="s">
        <v>6427</v>
      </c>
      <c r="H2458" t="s">
        <v>3274</v>
      </c>
      <c r="I2458" t="s">
        <v>32</v>
      </c>
      <c r="J2458" s="1">
        <v>44801</v>
      </c>
      <c r="K2458">
        <v>94</v>
      </c>
      <c r="L2458" t="s">
        <v>64</v>
      </c>
      <c r="N2458">
        <f t="shared" si="38"/>
        <v>0</v>
      </c>
    </row>
    <row r="2459" spans="1:14" x14ac:dyDescent="0.3">
      <c r="A2459">
        <v>2458</v>
      </c>
      <c r="B2459" t="s">
        <v>6428</v>
      </c>
      <c r="C2459" t="s">
        <v>1216</v>
      </c>
      <c r="D2459" t="s">
        <v>51</v>
      </c>
      <c r="E2459" t="s">
        <v>16</v>
      </c>
      <c r="F2459">
        <v>90</v>
      </c>
      <c r="G2459" t="s">
        <v>6429</v>
      </c>
      <c r="H2459" t="s">
        <v>6430</v>
      </c>
      <c r="I2459" t="s">
        <v>32</v>
      </c>
      <c r="J2459" s="1">
        <v>43998</v>
      </c>
      <c r="K2459">
        <v>43</v>
      </c>
      <c r="L2459" t="s">
        <v>70</v>
      </c>
      <c r="N2459">
        <f t="shared" si="38"/>
        <v>0</v>
      </c>
    </row>
    <row r="2460" spans="1:14" x14ac:dyDescent="0.3">
      <c r="A2460">
        <v>2459</v>
      </c>
      <c r="B2460" t="s">
        <v>5617</v>
      </c>
      <c r="C2460" t="s">
        <v>929</v>
      </c>
      <c r="D2460" t="s">
        <v>51</v>
      </c>
      <c r="E2460" t="s">
        <v>16</v>
      </c>
      <c r="F2460">
        <v>90</v>
      </c>
      <c r="G2460" t="s">
        <v>6431</v>
      </c>
      <c r="H2460" t="s">
        <v>2243</v>
      </c>
      <c r="I2460" t="s">
        <v>32</v>
      </c>
      <c r="J2460" s="1">
        <v>44403</v>
      </c>
      <c r="K2460">
        <v>62</v>
      </c>
      <c r="L2460" t="s">
        <v>33</v>
      </c>
      <c r="N2460">
        <f t="shared" si="38"/>
        <v>0</v>
      </c>
    </row>
    <row r="2461" spans="1:14" x14ac:dyDescent="0.3">
      <c r="A2461">
        <v>2460</v>
      </c>
      <c r="B2461" t="s">
        <v>6432</v>
      </c>
      <c r="C2461" t="s">
        <v>2051</v>
      </c>
      <c r="D2461" t="s">
        <v>15</v>
      </c>
      <c r="E2461" t="s">
        <v>16</v>
      </c>
      <c r="F2461">
        <v>60</v>
      </c>
      <c r="G2461" t="s">
        <v>6433</v>
      </c>
      <c r="H2461" t="s">
        <v>2130</v>
      </c>
      <c r="I2461" t="s">
        <v>32</v>
      </c>
      <c r="J2461" s="1">
        <v>44045</v>
      </c>
      <c r="K2461">
        <v>69</v>
      </c>
      <c r="L2461" t="s">
        <v>45</v>
      </c>
      <c r="N2461">
        <f t="shared" si="38"/>
        <v>0</v>
      </c>
    </row>
    <row r="2462" spans="1:14" x14ac:dyDescent="0.3">
      <c r="A2462">
        <v>2461</v>
      </c>
      <c r="B2462" t="s">
        <v>6434</v>
      </c>
      <c r="C2462" t="s">
        <v>1539</v>
      </c>
      <c r="D2462" t="s">
        <v>51</v>
      </c>
      <c r="E2462" t="s">
        <v>16</v>
      </c>
      <c r="F2462">
        <v>30</v>
      </c>
      <c r="G2462" t="s">
        <v>6435</v>
      </c>
      <c r="H2462" t="s">
        <v>2097</v>
      </c>
      <c r="I2462" t="s">
        <v>178</v>
      </c>
      <c r="J2462" s="1">
        <v>44813</v>
      </c>
      <c r="K2462">
        <v>11</v>
      </c>
      <c r="L2462" t="s">
        <v>101</v>
      </c>
      <c r="N2462">
        <f t="shared" si="38"/>
        <v>0</v>
      </c>
    </row>
    <row r="2463" spans="1:14" x14ac:dyDescent="0.3">
      <c r="A2463">
        <v>2462</v>
      </c>
      <c r="B2463" t="s">
        <v>4693</v>
      </c>
      <c r="C2463" t="s">
        <v>783</v>
      </c>
      <c r="D2463" t="s">
        <v>51</v>
      </c>
      <c r="E2463" t="s">
        <v>16</v>
      </c>
      <c r="F2463">
        <v>60</v>
      </c>
      <c r="G2463" t="s">
        <v>6435</v>
      </c>
      <c r="H2463" t="s">
        <v>412</v>
      </c>
      <c r="I2463" t="s">
        <v>187</v>
      </c>
      <c r="J2463" s="1">
        <v>43896</v>
      </c>
      <c r="K2463">
        <v>42</v>
      </c>
      <c r="L2463" t="s">
        <v>45</v>
      </c>
      <c r="N2463">
        <f t="shared" si="38"/>
        <v>0</v>
      </c>
    </row>
    <row r="2464" spans="1:14" x14ac:dyDescent="0.3">
      <c r="A2464">
        <v>2463</v>
      </c>
      <c r="B2464" t="s">
        <v>773</v>
      </c>
      <c r="C2464" t="s">
        <v>6436</v>
      </c>
      <c r="D2464" t="s">
        <v>28</v>
      </c>
      <c r="E2464" t="s">
        <v>29</v>
      </c>
      <c r="F2464">
        <v>60</v>
      </c>
      <c r="G2464" t="s">
        <v>6437</v>
      </c>
      <c r="H2464" t="s">
        <v>5316</v>
      </c>
      <c r="I2464" t="s">
        <v>25</v>
      </c>
      <c r="J2464" s="1">
        <v>44471</v>
      </c>
      <c r="K2464">
        <v>37</v>
      </c>
      <c r="L2464" t="s">
        <v>20</v>
      </c>
      <c r="N2464">
        <f t="shared" si="38"/>
        <v>0</v>
      </c>
    </row>
    <row r="2465" spans="1:14" x14ac:dyDescent="0.3">
      <c r="A2465">
        <v>2464</v>
      </c>
      <c r="B2465" t="s">
        <v>6438</v>
      </c>
      <c r="C2465" t="s">
        <v>6439</v>
      </c>
      <c r="D2465" t="s">
        <v>15</v>
      </c>
      <c r="E2465" t="s">
        <v>16</v>
      </c>
      <c r="F2465">
        <v>90</v>
      </c>
      <c r="G2465" t="s">
        <v>6440</v>
      </c>
      <c r="H2465" t="s">
        <v>3169</v>
      </c>
      <c r="I2465" t="s">
        <v>110</v>
      </c>
      <c r="J2465" s="1">
        <v>44504</v>
      </c>
      <c r="K2465">
        <v>95</v>
      </c>
      <c r="L2465" t="s">
        <v>45</v>
      </c>
      <c r="N2465">
        <f t="shared" si="38"/>
        <v>0</v>
      </c>
    </row>
    <row r="2466" spans="1:14" x14ac:dyDescent="0.3">
      <c r="A2466">
        <v>2465</v>
      </c>
      <c r="B2466" t="s">
        <v>2115</v>
      </c>
      <c r="C2466" t="s">
        <v>2856</v>
      </c>
      <c r="D2466" t="s">
        <v>28</v>
      </c>
      <c r="E2466" t="s">
        <v>29</v>
      </c>
      <c r="F2466">
        <v>90</v>
      </c>
      <c r="G2466" t="s">
        <v>6441</v>
      </c>
      <c r="H2466" t="s">
        <v>6442</v>
      </c>
      <c r="I2466" t="s">
        <v>294</v>
      </c>
      <c r="J2466" s="1">
        <v>43926</v>
      </c>
      <c r="K2466">
        <v>49</v>
      </c>
      <c r="L2466" t="s">
        <v>64</v>
      </c>
      <c r="N2466">
        <f t="shared" si="38"/>
        <v>0</v>
      </c>
    </row>
    <row r="2467" spans="1:14" x14ac:dyDescent="0.3">
      <c r="A2467">
        <v>2466</v>
      </c>
      <c r="B2467" t="s">
        <v>811</v>
      </c>
      <c r="C2467" t="s">
        <v>1050</v>
      </c>
      <c r="D2467" t="s">
        <v>28</v>
      </c>
      <c r="E2467" t="s">
        <v>29</v>
      </c>
      <c r="F2467">
        <v>60</v>
      </c>
      <c r="G2467" t="s">
        <v>6443</v>
      </c>
      <c r="H2467" t="s">
        <v>3482</v>
      </c>
      <c r="I2467" t="s">
        <v>25</v>
      </c>
      <c r="J2467" s="1">
        <v>44421</v>
      </c>
      <c r="K2467">
        <v>10</v>
      </c>
      <c r="L2467" t="s">
        <v>39</v>
      </c>
      <c r="N2467">
        <f t="shared" si="38"/>
        <v>0</v>
      </c>
    </row>
    <row r="2468" spans="1:14" x14ac:dyDescent="0.3">
      <c r="A2468">
        <v>2467</v>
      </c>
      <c r="B2468" t="s">
        <v>6444</v>
      </c>
      <c r="C2468" t="s">
        <v>1109</v>
      </c>
      <c r="D2468" t="s">
        <v>15</v>
      </c>
      <c r="E2468" t="s">
        <v>16</v>
      </c>
      <c r="F2468">
        <v>90</v>
      </c>
      <c r="G2468" t="s">
        <v>6445</v>
      </c>
      <c r="H2468" t="s">
        <v>2066</v>
      </c>
      <c r="I2468" t="s">
        <v>294</v>
      </c>
      <c r="J2468" s="1">
        <v>44806</v>
      </c>
      <c r="K2468">
        <v>94</v>
      </c>
      <c r="L2468" t="s">
        <v>64</v>
      </c>
      <c r="N2468">
        <f t="shared" si="38"/>
        <v>0</v>
      </c>
    </row>
    <row r="2469" spans="1:14" x14ac:dyDescent="0.3">
      <c r="A2469">
        <v>2468</v>
      </c>
      <c r="B2469" t="s">
        <v>6446</v>
      </c>
      <c r="C2469" t="s">
        <v>6447</v>
      </c>
      <c r="D2469" t="s">
        <v>28</v>
      </c>
      <c r="E2469" t="s">
        <v>29</v>
      </c>
      <c r="F2469">
        <v>30</v>
      </c>
      <c r="G2469" t="s">
        <v>6448</v>
      </c>
      <c r="H2469" t="s">
        <v>182</v>
      </c>
      <c r="I2469" t="s">
        <v>32</v>
      </c>
      <c r="J2469" s="1">
        <v>44555</v>
      </c>
      <c r="K2469">
        <v>35</v>
      </c>
      <c r="L2469" t="s">
        <v>54</v>
      </c>
      <c r="N2469">
        <f t="shared" si="38"/>
        <v>0</v>
      </c>
    </row>
    <row r="2470" spans="1:14" x14ac:dyDescent="0.3">
      <c r="A2470">
        <v>2469</v>
      </c>
      <c r="B2470" t="s">
        <v>4489</v>
      </c>
      <c r="C2470" t="s">
        <v>6449</v>
      </c>
      <c r="D2470" t="s">
        <v>28</v>
      </c>
      <c r="E2470" t="s">
        <v>29</v>
      </c>
      <c r="F2470">
        <v>60</v>
      </c>
      <c r="G2470" t="s">
        <v>6450</v>
      </c>
      <c r="H2470" t="s">
        <v>3637</v>
      </c>
      <c r="I2470" t="s">
        <v>38</v>
      </c>
      <c r="J2470" s="1">
        <v>43908</v>
      </c>
      <c r="K2470">
        <v>19</v>
      </c>
      <c r="L2470" t="s">
        <v>101</v>
      </c>
      <c r="N2470">
        <f t="shared" si="38"/>
        <v>0</v>
      </c>
    </row>
    <row r="2471" spans="1:14" x14ac:dyDescent="0.3">
      <c r="A2471">
        <v>2470</v>
      </c>
      <c r="B2471" t="s">
        <v>6451</v>
      </c>
      <c r="C2471" t="s">
        <v>6452</v>
      </c>
      <c r="D2471" t="s">
        <v>15</v>
      </c>
      <c r="E2471" t="s">
        <v>16</v>
      </c>
      <c r="F2471">
        <v>90</v>
      </c>
      <c r="G2471" t="s">
        <v>6453</v>
      </c>
      <c r="H2471" t="s">
        <v>1087</v>
      </c>
      <c r="I2471" t="s">
        <v>554</v>
      </c>
      <c r="J2471" s="1">
        <v>44145</v>
      </c>
      <c r="K2471">
        <v>5</v>
      </c>
      <c r="L2471" t="s">
        <v>20</v>
      </c>
      <c r="N2471">
        <f t="shared" si="38"/>
        <v>0</v>
      </c>
    </row>
    <row r="2472" spans="1:14" x14ac:dyDescent="0.3">
      <c r="A2472">
        <v>2471</v>
      </c>
      <c r="B2472" t="s">
        <v>4775</v>
      </c>
      <c r="C2472" t="s">
        <v>6454</v>
      </c>
      <c r="D2472" t="s">
        <v>28</v>
      </c>
      <c r="E2472" t="s">
        <v>29</v>
      </c>
      <c r="F2472">
        <v>30</v>
      </c>
      <c r="G2472" t="s">
        <v>6455</v>
      </c>
      <c r="H2472" t="s">
        <v>141</v>
      </c>
      <c r="I2472" t="s">
        <v>32</v>
      </c>
      <c r="J2472" s="1">
        <v>44034</v>
      </c>
      <c r="K2472">
        <v>23</v>
      </c>
      <c r="L2472" t="s">
        <v>80</v>
      </c>
      <c r="N2472">
        <f t="shared" si="38"/>
        <v>0</v>
      </c>
    </row>
    <row r="2473" spans="1:14" x14ac:dyDescent="0.3">
      <c r="A2473">
        <v>2472</v>
      </c>
      <c r="B2473" t="s">
        <v>1096</v>
      </c>
      <c r="C2473" t="s">
        <v>547</v>
      </c>
      <c r="D2473" t="s">
        <v>28</v>
      </c>
      <c r="E2473" t="s">
        <v>29</v>
      </c>
      <c r="F2473">
        <v>90</v>
      </c>
      <c r="G2473" t="s">
        <v>6456</v>
      </c>
      <c r="H2473" t="s">
        <v>3951</v>
      </c>
      <c r="I2473" t="s">
        <v>1576</v>
      </c>
      <c r="J2473" s="1">
        <v>44915</v>
      </c>
      <c r="K2473">
        <v>36</v>
      </c>
      <c r="L2473" t="s">
        <v>39</v>
      </c>
      <c r="N2473">
        <f t="shared" si="38"/>
        <v>0</v>
      </c>
    </row>
    <row r="2474" spans="1:14" x14ac:dyDescent="0.3">
      <c r="A2474" s="2">
        <v>2473</v>
      </c>
      <c r="B2474" s="2" t="s">
        <v>3672</v>
      </c>
      <c r="C2474" s="2" t="s">
        <v>438</v>
      </c>
      <c r="D2474" s="2" t="s">
        <v>28</v>
      </c>
      <c r="E2474" s="2" t="s">
        <v>29</v>
      </c>
      <c r="F2474" s="2">
        <v>60</v>
      </c>
      <c r="G2474" s="2" t="s">
        <v>6457</v>
      </c>
      <c r="H2474" s="2" t="s">
        <v>2745</v>
      </c>
      <c r="I2474" s="2" t="s">
        <v>32</v>
      </c>
      <c r="J2474" s="3">
        <v>43912</v>
      </c>
      <c r="K2474" s="2"/>
      <c r="L2474" s="2" t="s">
        <v>39</v>
      </c>
      <c r="M2474" s="2"/>
      <c r="N2474" s="2">
        <f t="shared" si="38"/>
        <v>1</v>
      </c>
    </row>
    <row r="2475" spans="1:14" x14ac:dyDescent="0.3">
      <c r="A2475">
        <v>2474</v>
      </c>
      <c r="B2475" t="s">
        <v>1900</v>
      </c>
      <c r="C2475" t="s">
        <v>336</v>
      </c>
      <c r="D2475" t="s">
        <v>51</v>
      </c>
      <c r="E2475" t="s">
        <v>16</v>
      </c>
      <c r="F2475">
        <v>90</v>
      </c>
      <c r="G2475" t="s">
        <v>6458</v>
      </c>
      <c r="H2475" t="s">
        <v>1791</v>
      </c>
      <c r="I2475" t="s">
        <v>32</v>
      </c>
      <c r="J2475" s="1">
        <v>44485</v>
      </c>
      <c r="K2475">
        <v>47</v>
      </c>
      <c r="L2475" t="s">
        <v>33</v>
      </c>
      <c r="N2475">
        <f t="shared" si="38"/>
        <v>0</v>
      </c>
    </row>
    <row r="2476" spans="1:14" x14ac:dyDescent="0.3">
      <c r="A2476">
        <v>2475</v>
      </c>
      <c r="B2476" t="s">
        <v>259</v>
      </c>
      <c r="C2476" t="s">
        <v>6459</v>
      </c>
      <c r="D2476" t="s">
        <v>28</v>
      </c>
      <c r="E2476" t="s">
        <v>29</v>
      </c>
      <c r="F2476">
        <v>30</v>
      </c>
      <c r="G2476" t="s">
        <v>6460</v>
      </c>
      <c r="H2476" t="s">
        <v>1107</v>
      </c>
      <c r="I2476" t="s">
        <v>32</v>
      </c>
      <c r="J2476" s="1">
        <v>44089</v>
      </c>
      <c r="K2476">
        <v>58</v>
      </c>
      <c r="L2476" t="s">
        <v>33</v>
      </c>
      <c r="N2476">
        <f t="shared" si="38"/>
        <v>0</v>
      </c>
    </row>
    <row r="2477" spans="1:14" x14ac:dyDescent="0.3">
      <c r="A2477">
        <v>2476</v>
      </c>
      <c r="B2477" t="s">
        <v>6461</v>
      </c>
      <c r="C2477" t="s">
        <v>4637</v>
      </c>
      <c r="D2477" t="s">
        <v>15</v>
      </c>
      <c r="E2477" t="s">
        <v>16</v>
      </c>
      <c r="F2477">
        <v>90</v>
      </c>
      <c r="G2477" t="s">
        <v>6462</v>
      </c>
      <c r="H2477" t="s">
        <v>2539</v>
      </c>
      <c r="I2477" t="s">
        <v>178</v>
      </c>
      <c r="J2477" s="1">
        <v>44687</v>
      </c>
      <c r="K2477">
        <v>44</v>
      </c>
      <c r="L2477" t="s">
        <v>80</v>
      </c>
      <c r="N2477">
        <f t="shared" si="38"/>
        <v>0</v>
      </c>
    </row>
    <row r="2478" spans="1:14" x14ac:dyDescent="0.3">
      <c r="A2478">
        <v>2477</v>
      </c>
      <c r="B2478" t="s">
        <v>695</v>
      </c>
      <c r="C2478" t="s">
        <v>2920</v>
      </c>
      <c r="D2478" t="s">
        <v>15</v>
      </c>
      <c r="E2478" t="s">
        <v>16</v>
      </c>
      <c r="F2478">
        <v>30</v>
      </c>
      <c r="G2478" t="s">
        <v>6463</v>
      </c>
      <c r="H2478" t="s">
        <v>1333</v>
      </c>
      <c r="I2478" t="s">
        <v>294</v>
      </c>
      <c r="J2478" s="1">
        <v>44558</v>
      </c>
      <c r="K2478">
        <v>61</v>
      </c>
      <c r="L2478" t="s">
        <v>101</v>
      </c>
      <c r="N2478">
        <f t="shared" si="38"/>
        <v>0</v>
      </c>
    </row>
    <row r="2479" spans="1:14" x14ac:dyDescent="0.3">
      <c r="A2479">
        <v>2478</v>
      </c>
      <c r="B2479" t="s">
        <v>596</v>
      </c>
      <c r="C2479" t="s">
        <v>2572</v>
      </c>
      <c r="D2479" t="s">
        <v>117</v>
      </c>
      <c r="E2479" t="s">
        <v>29</v>
      </c>
      <c r="F2479">
        <v>60</v>
      </c>
      <c r="G2479" t="s">
        <v>6464</v>
      </c>
      <c r="H2479" t="s">
        <v>4358</v>
      </c>
      <c r="I2479" t="s">
        <v>146</v>
      </c>
      <c r="J2479" s="1">
        <v>44032</v>
      </c>
      <c r="K2479">
        <v>42</v>
      </c>
      <c r="L2479" t="s">
        <v>64</v>
      </c>
      <c r="N2479">
        <f t="shared" si="38"/>
        <v>0</v>
      </c>
    </row>
    <row r="2480" spans="1:14" x14ac:dyDescent="0.3">
      <c r="A2480">
        <v>2479</v>
      </c>
      <c r="B2480" t="s">
        <v>6465</v>
      </c>
      <c r="C2480" t="s">
        <v>5546</v>
      </c>
      <c r="D2480" t="s">
        <v>15</v>
      </c>
      <c r="E2480" t="s">
        <v>16</v>
      </c>
      <c r="F2480">
        <v>60</v>
      </c>
      <c r="G2480" t="s">
        <v>6466</v>
      </c>
      <c r="H2480" t="s">
        <v>655</v>
      </c>
      <c r="I2480" t="s">
        <v>32</v>
      </c>
      <c r="J2480" s="1">
        <v>44581</v>
      </c>
      <c r="K2480">
        <v>6</v>
      </c>
      <c r="L2480" t="s">
        <v>33</v>
      </c>
      <c r="N2480">
        <f t="shared" si="38"/>
        <v>0</v>
      </c>
    </row>
    <row r="2481" spans="1:14" x14ac:dyDescent="0.3">
      <c r="A2481">
        <v>2480</v>
      </c>
      <c r="B2481" t="s">
        <v>6144</v>
      </c>
      <c r="C2481" t="s">
        <v>972</v>
      </c>
      <c r="D2481" t="s">
        <v>28</v>
      </c>
      <c r="E2481" t="s">
        <v>29</v>
      </c>
      <c r="F2481">
        <v>30</v>
      </c>
      <c r="G2481" t="s">
        <v>6467</v>
      </c>
      <c r="H2481" t="s">
        <v>6168</v>
      </c>
      <c r="I2481" t="s">
        <v>294</v>
      </c>
      <c r="J2481" s="1">
        <v>44882</v>
      </c>
      <c r="K2481">
        <v>93</v>
      </c>
      <c r="L2481" t="s">
        <v>159</v>
      </c>
      <c r="N2481">
        <f t="shared" si="38"/>
        <v>0</v>
      </c>
    </row>
    <row r="2482" spans="1:14" x14ac:dyDescent="0.3">
      <c r="A2482">
        <v>2481</v>
      </c>
      <c r="B2482" t="s">
        <v>6468</v>
      </c>
      <c r="C2482" t="s">
        <v>6469</v>
      </c>
      <c r="D2482" t="s">
        <v>51</v>
      </c>
      <c r="E2482" t="s">
        <v>16</v>
      </c>
      <c r="F2482">
        <v>60</v>
      </c>
      <c r="G2482" t="s">
        <v>6470</v>
      </c>
      <c r="H2482" t="s">
        <v>5915</v>
      </c>
      <c r="I2482" t="s">
        <v>32</v>
      </c>
      <c r="J2482" s="1">
        <v>43912</v>
      </c>
      <c r="K2482">
        <v>11</v>
      </c>
      <c r="L2482" t="s">
        <v>64</v>
      </c>
      <c r="N2482">
        <f t="shared" si="38"/>
        <v>0</v>
      </c>
    </row>
    <row r="2483" spans="1:14" x14ac:dyDescent="0.3">
      <c r="A2483">
        <v>2482</v>
      </c>
      <c r="B2483" t="s">
        <v>4602</v>
      </c>
      <c r="C2483" t="s">
        <v>2359</v>
      </c>
      <c r="D2483" t="s">
        <v>51</v>
      </c>
      <c r="E2483" t="s">
        <v>16</v>
      </c>
      <c r="F2483">
        <v>30</v>
      </c>
      <c r="G2483" t="s">
        <v>6471</v>
      </c>
      <c r="H2483" t="s">
        <v>2483</v>
      </c>
      <c r="I2483" t="s">
        <v>1199</v>
      </c>
      <c r="J2483" s="1">
        <v>44225</v>
      </c>
      <c r="K2483">
        <v>79</v>
      </c>
      <c r="L2483" t="s">
        <v>45</v>
      </c>
      <c r="N2483">
        <f t="shared" si="38"/>
        <v>0</v>
      </c>
    </row>
    <row r="2484" spans="1:14" x14ac:dyDescent="0.3">
      <c r="A2484">
        <v>2483</v>
      </c>
      <c r="B2484" t="s">
        <v>6472</v>
      </c>
      <c r="C2484" t="s">
        <v>5862</v>
      </c>
      <c r="D2484" t="s">
        <v>15</v>
      </c>
      <c r="E2484" t="s">
        <v>16</v>
      </c>
      <c r="F2484">
        <v>30</v>
      </c>
      <c r="G2484" t="s">
        <v>6473</v>
      </c>
      <c r="H2484" t="s">
        <v>363</v>
      </c>
      <c r="I2484" t="s">
        <v>110</v>
      </c>
      <c r="J2484" s="1">
        <v>44022</v>
      </c>
      <c r="K2484">
        <v>26</v>
      </c>
      <c r="L2484" t="s">
        <v>80</v>
      </c>
      <c r="N2484">
        <f t="shared" si="38"/>
        <v>0</v>
      </c>
    </row>
    <row r="2485" spans="1:14" x14ac:dyDescent="0.3">
      <c r="A2485">
        <v>2484</v>
      </c>
      <c r="B2485" t="s">
        <v>1464</v>
      </c>
      <c r="C2485" t="s">
        <v>2785</v>
      </c>
      <c r="D2485" t="s">
        <v>28</v>
      </c>
      <c r="E2485" t="s">
        <v>29</v>
      </c>
      <c r="F2485">
        <v>90</v>
      </c>
      <c r="G2485" t="s">
        <v>6474</v>
      </c>
      <c r="H2485" t="s">
        <v>2972</v>
      </c>
      <c r="I2485" t="s">
        <v>32</v>
      </c>
      <c r="J2485" s="1">
        <v>43851</v>
      </c>
      <c r="K2485">
        <v>79</v>
      </c>
      <c r="L2485" t="s">
        <v>33</v>
      </c>
      <c r="N2485">
        <f t="shared" si="38"/>
        <v>0</v>
      </c>
    </row>
    <row r="2486" spans="1:14" x14ac:dyDescent="0.3">
      <c r="A2486">
        <v>2485</v>
      </c>
      <c r="B2486" t="s">
        <v>4068</v>
      </c>
      <c r="C2486" t="s">
        <v>1535</v>
      </c>
      <c r="D2486" t="s">
        <v>28</v>
      </c>
      <c r="E2486" t="s">
        <v>29</v>
      </c>
      <c r="F2486">
        <v>60</v>
      </c>
      <c r="G2486" t="s">
        <v>6475</v>
      </c>
      <c r="H2486" t="s">
        <v>1256</v>
      </c>
      <c r="I2486" t="s">
        <v>32</v>
      </c>
      <c r="J2486" s="1">
        <v>44821</v>
      </c>
      <c r="K2486">
        <v>15</v>
      </c>
      <c r="L2486" t="s">
        <v>159</v>
      </c>
      <c r="N2486">
        <f t="shared" si="38"/>
        <v>0</v>
      </c>
    </row>
    <row r="2487" spans="1:14" x14ac:dyDescent="0.3">
      <c r="A2487">
        <v>2486</v>
      </c>
      <c r="B2487" t="s">
        <v>6476</v>
      </c>
      <c r="C2487" t="s">
        <v>6477</v>
      </c>
      <c r="D2487" t="s">
        <v>28</v>
      </c>
      <c r="E2487" t="s">
        <v>29</v>
      </c>
      <c r="F2487">
        <v>60</v>
      </c>
      <c r="G2487" t="s">
        <v>6478</v>
      </c>
      <c r="H2487" t="s">
        <v>6479</v>
      </c>
      <c r="I2487" t="s">
        <v>187</v>
      </c>
      <c r="J2487" s="1">
        <v>44330</v>
      </c>
      <c r="K2487">
        <v>33</v>
      </c>
      <c r="L2487" t="s">
        <v>54</v>
      </c>
      <c r="N2487">
        <f t="shared" si="38"/>
        <v>0</v>
      </c>
    </row>
    <row r="2488" spans="1:14" x14ac:dyDescent="0.3">
      <c r="A2488">
        <v>2487</v>
      </c>
      <c r="B2488" t="s">
        <v>6480</v>
      </c>
      <c r="C2488" t="s">
        <v>1410</v>
      </c>
      <c r="D2488" t="s">
        <v>15</v>
      </c>
      <c r="E2488" t="s">
        <v>16</v>
      </c>
      <c r="F2488">
        <v>90</v>
      </c>
      <c r="G2488" t="s">
        <v>6481</v>
      </c>
      <c r="H2488" t="s">
        <v>2137</v>
      </c>
      <c r="I2488" t="s">
        <v>187</v>
      </c>
      <c r="J2488" s="1">
        <v>44269</v>
      </c>
      <c r="K2488">
        <v>92</v>
      </c>
      <c r="L2488" t="s">
        <v>54</v>
      </c>
      <c r="N2488">
        <f t="shared" si="38"/>
        <v>0</v>
      </c>
    </row>
    <row r="2489" spans="1:14" x14ac:dyDescent="0.3">
      <c r="A2489">
        <v>2488</v>
      </c>
      <c r="B2489" t="s">
        <v>4438</v>
      </c>
      <c r="C2489" t="s">
        <v>4356</v>
      </c>
      <c r="D2489" t="s">
        <v>28</v>
      </c>
      <c r="E2489" t="s">
        <v>29</v>
      </c>
      <c r="F2489">
        <v>60</v>
      </c>
      <c r="G2489" t="s">
        <v>6482</v>
      </c>
      <c r="H2489" t="s">
        <v>1996</v>
      </c>
      <c r="I2489" t="s">
        <v>208</v>
      </c>
      <c r="J2489" s="1">
        <v>43956</v>
      </c>
      <c r="K2489">
        <v>2</v>
      </c>
      <c r="L2489" t="s">
        <v>101</v>
      </c>
      <c r="N2489">
        <f t="shared" si="38"/>
        <v>0</v>
      </c>
    </row>
    <row r="2490" spans="1:14" x14ac:dyDescent="0.3">
      <c r="A2490">
        <v>2489</v>
      </c>
      <c r="B2490" t="s">
        <v>3791</v>
      </c>
      <c r="C2490" t="s">
        <v>2422</v>
      </c>
      <c r="D2490" t="s">
        <v>28</v>
      </c>
      <c r="E2490" t="s">
        <v>29</v>
      </c>
      <c r="F2490">
        <v>60</v>
      </c>
      <c r="G2490" t="s">
        <v>6483</v>
      </c>
      <c r="H2490" t="s">
        <v>627</v>
      </c>
      <c r="I2490" t="s">
        <v>294</v>
      </c>
      <c r="J2490" s="1">
        <v>43959</v>
      </c>
      <c r="K2490">
        <v>58</v>
      </c>
      <c r="L2490" t="s">
        <v>39</v>
      </c>
      <c r="N2490">
        <f t="shared" si="38"/>
        <v>0</v>
      </c>
    </row>
    <row r="2491" spans="1:14" x14ac:dyDescent="0.3">
      <c r="A2491">
        <v>2490</v>
      </c>
      <c r="B2491" t="s">
        <v>6484</v>
      </c>
      <c r="C2491" t="s">
        <v>3464</v>
      </c>
      <c r="D2491" t="s">
        <v>28</v>
      </c>
      <c r="E2491" t="s">
        <v>29</v>
      </c>
      <c r="F2491">
        <v>30</v>
      </c>
      <c r="G2491" t="s">
        <v>6485</v>
      </c>
      <c r="H2491" t="s">
        <v>6486</v>
      </c>
      <c r="I2491" t="s">
        <v>173</v>
      </c>
      <c r="J2491" s="1">
        <v>44111</v>
      </c>
      <c r="K2491">
        <v>7</v>
      </c>
      <c r="L2491" t="s">
        <v>45</v>
      </c>
      <c r="N2491">
        <f t="shared" si="38"/>
        <v>0</v>
      </c>
    </row>
    <row r="2492" spans="1:14" x14ac:dyDescent="0.3">
      <c r="A2492">
        <v>2491</v>
      </c>
      <c r="B2492" t="s">
        <v>6487</v>
      </c>
      <c r="C2492" t="s">
        <v>6447</v>
      </c>
      <c r="D2492" t="s">
        <v>15</v>
      </c>
      <c r="E2492" t="s">
        <v>16</v>
      </c>
      <c r="F2492">
        <v>60</v>
      </c>
      <c r="G2492" t="s">
        <v>6488</v>
      </c>
      <c r="H2492" t="s">
        <v>1530</v>
      </c>
      <c r="I2492" t="s">
        <v>32</v>
      </c>
      <c r="J2492" s="1">
        <v>44710</v>
      </c>
      <c r="K2492">
        <v>39</v>
      </c>
      <c r="L2492" t="s">
        <v>64</v>
      </c>
      <c r="N2492">
        <f t="shared" si="38"/>
        <v>0</v>
      </c>
    </row>
    <row r="2493" spans="1:14" x14ac:dyDescent="0.3">
      <c r="A2493">
        <v>2492</v>
      </c>
      <c r="B2493" t="s">
        <v>6489</v>
      </c>
      <c r="C2493" t="s">
        <v>759</v>
      </c>
      <c r="D2493" t="s">
        <v>51</v>
      </c>
      <c r="E2493" t="s">
        <v>16</v>
      </c>
      <c r="F2493">
        <v>30</v>
      </c>
      <c r="G2493" t="s">
        <v>6490</v>
      </c>
      <c r="H2493" t="s">
        <v>2745</v>
      </c>
      <c r="I2493" t="s">
        <v>32</v>
      </c>
      <c r="J2493" s="1">
        <v>44829</v>
      </c>
      <c r="K2493">
        <v>92</v>
      </c>
      <c r="L2493" t="s">
        <v>159</v>
      </c>
      <c r="N2493">
        <f t="shared" si="38"/>
        <v>0</v>
      </c>
    </row>
    <row r="2494" spans="1:14" x14ac:dyDescent="0.3">
      <c r="A2494">
        <v>2493</v>
      </c>
      <c r="B2494" t="s">
        <v>4727</v>
      </c>
      <c r="C2494" t="s">
        <v>4143</v>
      </c>
      <c r="D2494" t="s">
        <v>28</v>
      </c>
      <c r="E2494" t="s">
        <v>29</v>
      </c>
      <c r="F2494">
        <v>90</v>
      </c>
      <c r="G2494" t="s">
        <v>6491</v>
      </c>
      <c r="H2494" t="s">
        <v>4049</v>
      </c>
      <c r="I2494" t="s">
        <v>32</v>
      </c>
      <c r="J2494" s="1">
        <v>44262</v>
      </c>
      <c r="K2494">
        <v>20</v>
      </c>
      <c r="L2494" t="s">
        <v>20</v>
      </c>
      <c r="N2494">
        <f t="shared" si="38"/>
        <v>0</v>
      </c>
    </row>
    <row r="2495" spans="1:14" x14ac:dyDescent="0.3">
      <c r="A2495">
        <v>2494</v>
      </c>
      <c r="B2495" t="s">
        <v>6492</v>
      </c>
      <c r="C2495" t="s">
        <v>2145</v>
      </c>
      <c r="D2495" t="s">
        <v>28</v>
      </c>
      <c r="E2495" t="s">
        <v>29</v>
      </c>
      <c r="F2495">
        <v>60</v>
      </c>
      <c r="G2495" t="s">
        <v>6493</v>
      </c>
      <c r="H2495" t="s">
        <v>405</v>
      </c>
      <c r="I2495" t="s">
        <v>32</v>
      </c>
      <c r="J2495" s="1">
        <v>44445</v>
      </c>
      <c r="K2495">
        <v>56</v>
      </c>
      <c r="L2495" t="s">
        <v>20</v>
      </c>
      <c r="N2495">
        <f t="shared" si="38"/>
        <v>0</v>
      </c>
    </row>
    <row r="2496" spans="1:14" x14ac:dyDescent="0.3">
      <c r="A2496">
        <v>2495</v>
      </c>
      <c r="B2496" t="s">
        <v>2303</v>
      </c>
      <c r="C2496" t="s">
        <v>3375</v>
      </c>
      <c r="D2496" t="s">
        <v>28</v>
      </c>
      <c r="E2496" t="s">
        <v>29</v>
      </c>
      <c r="F2496">
        <v>60</v>
      </c>
      <c r="G2496" t="s">
        <v>6494</v>
      </c>
      <c r="H2496" t="s">
        <v>2975</v>
      </c>
      <c r="I2496" t="s">
        <v>146</v>
      </c>
      <c r="J2496" s="1">
        <v>44121</v>
      </c>
      <c r="K2496">
        <v>73</v>
      </c>
      <c r="L2496" t="s">
        <v>39</v>
      </c>
      <c r="N2496">
        <f t="shared" si="38"/>
        <v>0</v>
      </c>
    </row>
    <row r="2497" spans="1:14" x14ac:dyDescent="0.3">
      <c r="A2497">
        <v>2496</v>
      </c>
      <c r="B2497" t="s">
        <v>1236</v>
      </c>
      <c r="C2497" t="s">
        <v>3016</v>
      </c>
      <c r="D2497" t="s">
        <v>41</v>
      </c>
      <c r="E2497" t="s">
        <v>16</v>
      </c>
      <c r="F2497">
        <v>30</v>
      </c>
      <c r="G2497" t="s">
        <v>6495</v>
      </c>
      <c r="H2497" t="s">
        <v>526</v>
      </c>
      <c r="I2497" t="s">
        <v>32</v>
      </c>
      <c r="J2497" s="1">
        <v>44857</v>
      </c>
      <c r="K2497">
        <v>68</v>
      </c>
      <c r="L2497" t="s">
        <v>54</v>
      </c>
      <c r="N2497">
        <f t="shared" si="38"/>
        <v>0</v>
      </c>
    </row>
    <row r="2498" spans="1:14" x14ac:dyDescent="0.3">
      <c r="A2498">
        <v>2497</v>
      </c>
      <c r="B2498" t="s">
        <v>5348</v>
      </c>
      <c r="C2498" t="s">
        <v>2281</v>
      </c>
      <c r="D2498" t="s">
        <v>28</v>
      </c>
      <c r="E2498" t="s">
        <v>29</v>
      </c>
      <c r="F2498">
        <v>90</v>
      </c>
      <c r="G2498" t="s">
        <v>6496</v>
      </c>
      <c r="H2498" t="s">
        <v>1401</v>
      </c>
      <c r="I2498" t="s">
        <v>1402</v>
      </c>
      <c r="J2498" s="1">
        <v>44631</v>
      </c>
      <c r="K2498">
        <v>55</v>
      </c>
      <c r="L2498" t="s">
        <v>64</v>
      </c>
      <c r="N2498">
        <f t="shared" ref="N2498:N2561" si="39">COUNTBLANK(A2498:L2498)</f>
        <v>0</v>
      </c>
    </row>
    <row r="2499" spans="1:14" x14ac:dyDescent="0.3">
      <c r="A2499">
        <v>2498</v>
      </c>
      <c r="B2499" t="s">
        <v>6330</v>
      </c>
      <c r="C2499" t="s">
        <v>705</v>
      </c>
      <c r="D2499" t="s">
        <v>28</v>
      </c>
      <c r="E2499" t="s">
        <v>29</v>
      </c>
      <c r="F2499">
        <v>30</v>
      </c>
      <c r="G2499" t="s">
        <v>6497</v>
      </c>
      <c r="H2499" t="s">
        <v>6498</v>
      </c>
      <c r="I2499" t="s">
        <v>124</v>
      </c>
      <c r="J2499" s="1">
        <v>44673</v>
      </c>
      <c r="K2499">
        <v>89</v>
      </c>
      <c r="L2499" t="s">
        <v>39</v>
      </c>
      <c r="N2499">
        <f t="shared" si="39"/>
        <v>0</v>
      </c>
    </row>
    <row r="2500" spans="1:14" x14ac:dyDescent="0.3">
      <c r="A2500">
        <v>2499</v>
      </c>
      <c r="B2500" t="s">
        <v>2805</v>
      </c>
      <c r="C2500" t="s">
        <v>2995</v>
      </c>
      <c r="D2500" t="s">
        <v>28</v>
      </c>
      <c r="E2500" t="s">
        <v>29</v>
      </c>
      <c r="F2500">
        <v>60</v>
      </c>
      <c r="G2500" t="s">
        <v>6499</v>
      </c>
      <c r="H2500" t="s">
        <v>1422</v>
      </c>
      <c r="I2500" t="s">
        <v>575</v>
      </c>
      <c r="J2500" s="1">
        <v>44482</v>
      </c>
      <c r="K2500">
        <v>90</v>
      </c>
      <c r="L2500" t="s">
        <v>45</v>
      </c>
      <c r="N2500">
        <f t="shared" si="39"/>
        <v>0</v>
      </c>
    </row>
    <row r="2501" spans="1:14" x14ac:dyDescent="0.3">
      <c r="A2501">
        <v>2500</v>
      </c>
      <c r="B2501" t="s">
        <v>6500</v>
      </c>
      <c r="C2501" t="s">
        <v>2326</v>
      </c>
      <c r="D2501" t="s">
        <v>51</v>
      </c>
      <c r="E2501" t="s">
        <v>16</v>
      </c>
      <c r="F2501">
        <v>60</v>
      </c>
      <c r="G2501" t="s">
        <v>6501</v>
      </c>
      <c r="H2501" t="s">
        <v>4111</v>
      </c>
      <c r="I2501" t="s">
        <v>95</v>
      </c>
      <c r="J2501" s="1">
        <v>44096</v>
      </c>
      <c r="K2501">
        <v>61</v>
      </c>
      <c r="L2501" t="s">
        <v>101</v>
      </c>
      <c r="N2501">
        <f t="shared" si="39"/>
        <v>0</v>
      </c>
    </row>
    <row r="2502" spans="1:14" x14ac:dyDescent="0.3">
      <c r="A2502">
        <v>2501</v>
      </c>
      <c r="B2502" t="s">
        <v>1860</v>
      </c>
      <c r="C2502" t="s">
        <v>1832</v>
      </c>
      <c r="D2502" t="s">
        <v>28</v>
      </c>
      <c r="E2502" t="s">
        <v>29</v>
      </c>
      <c r="F2502">
        <v>30</v>
      </c>
      <c r="G2502" t="s">
        <v>6502</v>
      </c>
      <c r="H2502" t="s">
        <v>1412</v>
      </c>
      <c r="I2502" t="s">
        <v>1413</v>
      </c>
      <c r="J2502" s="1">
        <v>44103</v>
      </c>
      <c r="K2502">
        <v>12</v>
      </c>
      <c r="L2502" t="s">
        <v>80</v>
      </c>
      <c r="N2502">
        <f t="shared" si="39"/>
        <v>0</v>
      </c>
    </row>
    <row r="2503" spans="1:14" x14ac:dyDescent="0.3">
      <c r="A2503">
        <v>2502</v>
      </c>
      <c r="B2503" t="s">
        <v>6503</v>
      </c>
      <c r="C2503" t="s">
        <v>4029</v>
      </c>
      <c r="D2503" t="s">
        <v>28</v>
      </c>
      <c r="E2503" t="s">
        <v>29</v>
      </c>
      <c r="F2503">
        <v>30</v>
      </c>
      <c r="G2503" t="s">
        <v>6504</v>
      </c>
      <c r="H2503" t="s">
        <v>2348</v>
      </c>
      <c r="I2503" t="s">
        <v>32</v>
      </c>
      <c r="J2503" s="1">
        <v>43918</v>
      </c>
      <c r="K2503">
        <v>66</v>
      </c>
      <c r="L2503" t="s">
        <v>39</v>
      </c>
      <c r="N2503">
        <f t="shared" si="39"/>
        <v>0</v>
      </c>
    </row>
    <row r="2504" spans="1:14" x14ac:dyDescent="0.3">
      <c r="A2504">
        <v>2503</v>
      </c>
      <c r="B2504" t="s">
        <v>6505</v>
      </c>
      <c r="C2504" t="s">
        <v>1132</v>
      </c>
      <c r="D2504" t="s">
        <v>51</v>
      </c>
      <c r="E2504" t="s">
        <v>16</v>
      </c>
      <c r="F2504">
        <v>90</v>
      </c>
      <c r="G2504" t="s">
        <v>6506</v>
      </c>
      <c r="H2504" t="s">
        <v>6507</v>
      </c>
      <c r="I2504" t="s">
        <v>187</v>
      </c>
      <c r="J2504" s="1">
        <v>44911</v>
      </c>
      <c r="K2504">
        <v>86</v>
      </c>
      <c r="L2504" t="s">
        <v>45</v>
      </c>
      <c r="N2504">
        <f t="shared" si="39"/>
        <v>0</v>
      </c>
    </row>
    <row r="2505" spans="1:14" x14ac:dyDescent="0.3">
      <c r="A2505" s="2">
        <v>2504</v>
      </c>
      <c r="B2505" s="2" t="s">
        <v>6508</v>
      </c>
      <c r="C2505" s="2" t="s">
        <v>6509</v>
      </c>
      <c r="D2505" s="2" t="s">
        <v>92</v>
      </c>
      <c r="E2505" s="2" t="s">
        <v>16</v>
      </c>
      <c r="F2505" s="2">
        <v>60</v>
      </c>
      <c r="G2505" s="2" t="s">
        <v>6510</v>
      </c>
      <c r="H2505" s="2"/>
      <c r="I2505" s="2" t="s">
        <v>366</v>
      </c>
      <c r="J2505" s="3">
        <v>43927</v>
      </c>
      <c r="K2505" s="2">
        <v>10</v>
      </c>
      <c r="L2505" s="2" t="s">
        <v>159</v>
      </c>
      <c r="M2505" s="2"/>
      <c r="N2505" s="2">
        <f t="shared" si="39"/>
        <v>1</v>
      </c>
    </row>
    <row r="2506" spans="1:14" x14ac:dyDescent="0.3">
      <c r="A2506">
        <v>2505</v>
      </c>
      <c r="B2506" t="s">
        <v>6511</v>
      </c>
      <c r="C2506" t="s">
        <v>4018</v>
      </c>
      <c r="D2506" t="s">
        <v>28</v>
      </c>
      <c r="E2506" t="s">
        <v>29</v>
      </c>
      <c r="F2506">
        <v>60</v>
      </c>
      <c r="G2506" t="s">
        <v>6512</v>
      </c>
      <c r="H2506" t="s">
        <v>2982</v>
      </c>
      <c r="I2506" t="s">
        <v>2983</v>
      </c>
      <c r="J2506" s="1">
        <v>43923</v>
      </c>
      <c r="K2506">
        <v>7</v>
      </c>
      <c r="L2506" t="s">
        <v>54</v>
      </c>
      <c r="N2506">
        <f t="shared" si="39"/>
        <v>0</v>
      </c>
    </row>
    <row r="2507" spans="1:14" x14ac:dyDescent="0.3">
      <c r="A2507">
        <v>2506</v>
      </c>
      <c r="B2507" t="s">
        <v>3149</v>
      </c>
      <c r="C2507" t="s">
        <v>6513</v>
      </c>
      <c r="D2507" t="s">
        <v>28</v>
      </c>
      <c r="E2507" t="s">
        <v>29</v>
      </c>
      <c r="F2507">
        <v>60</v>
      </c>
      <c r="G2507" t="s">
        <v>6514</v>
      </c>
      <c r="H2507" t="s">
        <v>1077</v>
      </c>
      <c r="I2507" t="s">
        <v>1078</v>
      </c>
      <c r="J2507" s="1">
        <v>44564</v>
      </c>
      <c r="K2507">
        <v>73</v>
      </c>
      <c r="L2507" t="s">
        <v>80</v>
      </c>
      <c r="N2507">
        <f t="shared" si="39"/>
        <v>0</v>
      </c>
    </row>
    <row r="2508" spans="1:14" x14ac:dyDescent="0.3">
      <c r="A2508">
        <v>2507</v>
      </c>
      <c r="B2508" t="s">
        <v>6515</v>
      </c>
      <c r="C2508" t="s">
        <v>5797</v>
      </c>
      <c r="D2508" t="s">
        <v>51</v>
      </c>
      <c r="E2508" t="s">
        <v>291</v>
      </c>
      <c r="F2508">
        <v>60</v>
      </c>
      <c r="G2508" t="s">
        <v>6514</v>
      </c>
      <c r="H2508" t="s">
        <v>6516</v>
      </c>
      <c r="I2508" t="s">
        <v>32</v>
      </c>
      <c r="J2508" s="1">
        <v>43858</v>
      </c>
      <c r="K2508">
        <v>9</v>
      </c>
      <c r="L2508" t="s">
        <v>101</v>
      </c>
      <c r="N2508">
        <f t="shared" si="39"/>
        <v>0</v>
      </c>
    </row>
    <row r="2509" spans="1:14" x14ac:dyDescent="0.3">
      <c r="A2509">
        <v>2508</v>
      </c>
      <c r="B2509" t="s">
        <v>6517</v>
      </c>
      <c r="C2509" t="s">
        <v>6275</v>
      </c>
      <c r="D2509" t="s">
        <v>51</v>
      </c>
      <c r="E2509" t="s">
        <v>16</v>
      </c>
      <c r="F2509">
        <v>30</v>
      </c>
      <c r="G2509" t="s">
        <v>6518</v>
      </c>
      <c r="H2509" t="s">
        <v>2401</v>
      </c>
      <c r="I2509" t="s">
        <v>178</v>
      </c>
      <c r="J2509" s="1">
        <v>44055</v>
      </c>
      <c r="K2509">
        <v>56</v>
      </c>
      <c r="L2509" t="s">
        <v>70</v>
      </c>
      <c r="N2509">
        <f t="shared" si="39"/>
        <v>0</v>
      </c>
    </row>
    <row r="2510" spans="1:14" x14ac:dyDescent="0.3">
      <c r="A2510">
        <v>2509</v>
      </c>
      <c r="B2510" t="s">
        <v>6519</v>
      </c>
      <c r="C2510" t="s">
        <v>4137</v>
      </c>
      <c r="D2510" t="s">
        <v>51</v>
      </c>
      <c r="E2510" t="s">
        <v>16</v>
      </c>
      <c r="F2510">
        <v>90</v>
      </c>
      <c r="G2510" t="s">
        <v>6520</v>
      </c>
      <c r="H2510" t="s">
        <v>4180</v>
      </c>
      <c r="I2510" t="s">
        <v>187</v>
      </c>
      <c r="J2510" s="1">
        <v>44794</v>
      </c>
      <c r="K2510">
        <v>105</v>
      </c>
      <c r="L2510" t="s">
        <v>20</v>
      </c>
      <c r="N2510">
        <f t="shared" si="39"/>
        <v>0</v>
      </c>
    </row>
    <row r="2511" spans="1:14" x14ac:dyDescent="0.3">
      <c r="A2511">
        <v>2510</v>
      </c>
      <c r="B2511" t="s">
        <v>4068</v>
      </c>
      <c r="C2511" t="s">
        <v>4075</v>
      </c>
      <c r="D2511" t="s">
        <v>28</v>
      </c>
      <c r="E2511" t="s">
        <v>29</v>
      </c>
      <c r="F2511">
        <v>90</v>
      </c>
      <c r="G2511" t="s">
        <v>6521</v>
      </c>
      <c r="H2511" t="s">
        <v>5736</v>
      </c>
      <c r="I2511" t="s">
        <v>95</v>
      </c>
      <c r="J2511" s="1">
        <v>44351</v>
      </c>
      <c r="K2511">
        <v>43</v>
      </c>
      <c r="L2511" t="s">
        <v>54</v>
      </c>
      <c r="N2511">
        <f t="shared" si="39"/>
        <v>0</v>
      </c>
    </row>
    <row r="2512" spans="1:14" x14ac:dyDescent="0.3">
      <c r="A2512">
        <v>2511</v>
      </c>
      <c r="B2512" t="s">
        <v>6522</v>
      </c>
      <c r="C2512" t="s">
        <v>6523</v>
      </c>
      <c r="D2512" t="s">
        <v>28</v>
      </c>
      <c r="E2512" t="s">
        <v>29</v>
      </c>
      <c r="F2512">
        <v>30</v>
      </c>
      <c r="G2512" t="s">
        <v>6524</v>
      </c>
      <c r="H2512" t="s">
        <v>3234</v>
      </c>
      <c r="I2512" t="s">
        <v>25</v>
      </c>
      <c r="J2512" s="1">
        <v>44045</v>
      </c>
      <c r="K2512">
        <v>81</v>
      </c>
      <c r="L2512" t="s">
        <v>101</v>
      </c>
      <c r="N2512">
        <f t="shared" si="39"/>
        <v>0</v>
      </c>
    </row>
    <row r="2513" spans="1:14" x14ac:dyDescent="0.3">
      <c r="A2513">
        <v>2512</v>
      </c>
      <c r="B2513" t="s">
        <v>1116</v>
      </c>
      <c r="C2513" t="s">
        <v>1137</v>
      </c>
      <c r="D2513" t="s">
        <v>28</v>
      </c>
      <c r="E2513" t="s">
        <v>29</v>
      </c>
      <c r="F2513">
        <v>90</v>
      </c>
      <c r="G2513" t="s">
        <v>6525</v>
      </c>
      <c r="H2513" t="s">
        <v>2021</v>
      </c>
      <c r="I2513" t="s">
        <v>2022</v>
      </c>
      <c r="J2513" s="1">
        <v>44168</v>
      </c>
      <c r="K2513">
        <v>81</v>
      </c>
      <c r="L2513" t="s">
        <v>101</v>
      </c>
      <c r="N2513">
        <f t="shared" si="39"/>
        <v>0</v>
      </c>
    </row>
    <row r="2514" spans="1:14" x14ac:dyDescent="0.3">
      <c r="A2514">
        <v>2513</v>
      </c>
      <c r="B2514" t="s">
        <v>6526</v>
      </c>
      <c r="C2514" t="s">
        <v>6527</v>
      </c>
      <c r="D2514" t="s">
        <v>51</v>
      </c>
      <c r="E2514" t="s">
        <v>16</v>
      </c>
      <c r="F2514">
        <v>60</v>
      </c>
      <c r="G2514" t="s">
        <v>6525</v>
      </c>
      <c r="H2514" t="s">
        <v>6516</v>
      </c>
      <c r="I2514" t="s">
        <v>32</v>
      </c>
      <c r="J2514" s="1">
        <v>44807</v>
      </c>
      <c r="K2514">
        <v>29</v>
      </c>
      <c r="L2514" t="s">
        <v>101</v>
      </c>
      <c r="N2514">
        <f t="shared" si="39"/>
        <v>0</v>
      </c>
    </row>
    <row r="2515" spans="1:14" x14ac:dyDescent="0.3">
      <c r="A2515">
        <v>2514</v>
      </c>
      <c r="B2515" t="s">
        <v>6528</v>
      </c>
      <c r="C2515" t="s">
        <v>3930</v>
      </c>
      <c r="D2515" t="s">
        <v>28</v>
      </c>
      <c r="E2515" t="s">
        <v>29</v>
      </c>
      <c r="F2515">
        <v>60</v>
      </c>
      <c r="G2515" t="s">
        <v>6529</v>
      </c>
      <c r="H2515" t="s">
        <v>5962</v>
      </c>
      <c r="I2515" t="s">
        <v>32</v>
      </c>
      <c r="J2515" s="1">
        <v>44688</v>
      </c>
      <c r="K2515">
        <v>67</v>
      </c>
      <c r="L2515" t="s">
        <v>54</v>
      </c>
      <c r="N2515">
        <f t="shared" si="39"/>
        <v>0</v>
      </c>
    </row>
    <row r="2516" spans="1:14" x14ac:dyDescent="0.3">
      <c r="A2516">
        <v>2515</v>
      </c>
      <c r="B2516" t="s">
        <v>4025</v>
      </c>
      <c r="C2516" t="s">
        <v>3824</v>
      </c>
      <c r="D2516" t="s">
        <v>15</v>
      </c>
      <c r="E2516" t="s">
        <v>16</v>
      </c>
      <c r="F2516">
        <v>60</v>
      </c>
      <c r="G2516" t="s">
        <v>6530</v>
      </c>
      <c r="H2516" t="s">
        <v>3531</v>
      </c>
      <c r="I2516" t="s">
        <v>32</v>
      </c>
      <c r="J2516" s="1">
        <v>44241</v>
      </c>
      <c r="K2516">
        <v>10</v>
      </c>
      <c r="L2516" t="s">
        <v>159</v>
      </c>
      <c r="N2516">
        <f t="shared" si="39"/>
        <v>0</v>
      </c>
    </row>
    <row r="2517" spans="1:14" x14ac:dyDescent="0.3">
      <c r="A2517">
        <v>2516</v>
      </c>
      <c r="B2517" t="s">
        <v>820</v>
      </c>
      <c r="C2517" t="s">
        <v>5541</v>
      </c>
      <c r="D2517" t="s">
        <v>28</v>
      </c>
      <c r="E2517" t="s">
        <v>29</v>
      </c>
      <c r="F2517">
        <v>90</v>
      </c>
      <c r="G2517" t="s">
        <v>6531</v>
      </c>
      <c r="H2517" t="s">
        <v>6036</v>
      </c>
      <c r="I2517" t="s">
        <v>32</v>
      </c>
      <c r="J2517" s="1">
        <v>44558</v>
      </c>
      <c r="K2517">
        <v>5</v>
      </c>
      <c r="L2517" t="s">
        <v>45</v>
      </c>
      <c r="N2517">
        <f t="shared" si="39"/>
        <v>0</v>
      </c>
    </row>
    <row r="2518" spans="1:14" x14ac:dyDescent="0.3">
      <c r="A2518">
        <v>2517</v>
      </c>
      <c r="B2518" t="s">
        <v>6532</v>
      </c>
      <c r="C2518" t="s">
        <v>4009</v>
      </c>
      <c r="D2518" t="s">
        <v>28</v>
      </c>
      <c r="E2518" t="s">
        <v>29</v>
      </c>
      <c r="F2518">
        <v>90</v>
      </c>
      <c r="G2518" t="s">
        <v>6533</v>
      </c>
      <c r="H2518" t="s">
        <v>4958</v>
      </c>
      <c r="I2518" t="s">
        <v>95</v>
      </c>
      <c r="J2518" s="1">
        <v>43964</v>
      </c>
      <c r="K2518">
        <v>47</v>
      </c>
      <c r="L2518" t="s">
        <v>80</v>
      </c>
      <c r="N2518">
        <f t="shared" si="39"/>
        <v>0</v>
      </c>
    </row>
    <row r="2519" spans="1:14" x14ac:dyDescent="0.3">
      <c r="A2519">
        <v>2518</v>
      </c>
      <c r="B2519" t="s">
        <v>2647</v>
      </c>
      <c r="C2519" t="s">
        <v>6534</v>
      </c>
      <c r="D2519" t="s">
        <v>28</v>
      </c>
      <c r="E2519" t="s">
        <v>29</v>
      </c>
      <c r="F2519">
        <v>90</v>
      </c>
      <c r="G2519" t="s">
        <v>6535</v>
      </c>
      <c r="H2519" t="s">
        <v>5667</v>
      </c>
      <c r="I2519" t="s">
        <v>32</v>
      </c>
      <c r="J2519" s="1">
        <v>44407</v>
      </c>
      <c r="K2519">
        <v>70</v>
      </c>
      <c r="L2519" t="s">
        <v>45</v>
      </c>
      <c r="N2519">
        <f t="shared" si="39"/>
        <v>0</v>
      </c>
    </row>
    <row r="2520" spans="1:14" x14ac:dyDescent="0.3">
      <c r="A2520">
        <v>2519</v>
      </c>
      <c r="B2520" t="s">
        <v>5702</v>
      </c>
      <c r="C2520" t="s">
        <v>3522</v>
      </c>
      <c r="D2520" t="s">
        <v>28</v>
      </c>
      <c r="E2520" t="s">
        <v>29</v>
      </c>
      <c r="F2520">
        <v>90</v>
      </c>
      <c r="G2520" t="s">
        <v>6536</v>
      </c>
      <c r="H2520" t="s">
        <v>2334</v>
      </c>
      <c r="I2520" t="s">
        <v>32</v>
      </c>
      <c r="J2520" s="1">
        <v>44837</v>
      </c>
      <c r="K2520">
        <v>37</v>
      </c>
      <c r="L2520" t="s">
        <v>45</v>
      </c>
      <c r="N2520">
        <f t="shared" si="39"/>
        <v>0</v>
      </c>
    </row>
    <row r="2521" spans="1:14" x14ac:dyDescent="0.3">
      <c r="A2521">
        <v>2520</v>
      </c>
      <c r="B2521" t="s">
        <v>6537</v>
      </c>
      <c r="C2521" t="s">
        <v>6538</v>
      </c>
      <c r="D2521" t="s">
        <v>15</v>
      </c>
      <c r="E2521" t="s">
        <v>16</v>
      </c>
      <c r="F2521">
        <v>90</v>
      </c>
      <c r="G2521" t="s">
        <v>6539</v>
      </c>
      <c r="H2521" t="s">
        <v>3206</v>
      </c>
      <c r="I2521" t="s">
        <v>1199</v>
      </c>
      <c r="J2521" s="1">
        <v>44851</v>
      </c>
      <c r="K2521">
        <v>77</v>
      </c>
      <c r="L2521" t="s">
        <v>159</v>
      </c>
      <c r="N2521">
        <f t="shared" si="39"/>
        <v>0</v>
      </c>
    </row>
    <row r="2522" spans="1:14" x14ac:dyDescent="0.3">
      <c r="A2522">
        <v>2521</v>
      </c>
      <c r="B2522" t="s">
        <v>6540</v>
      </c>
      <c r="C2522" t="s">
        <v>6541</v>
      </c>
      <c r="D2522" t="s">
        <v>28</v>
      </c>
      <c r="E2522" t="s">
        <v>29</v>
      </c>
      <c r="F2522">
        <v>90</v>
      </c>
      <c r="G2522" t="s">
        <v>6542</v>
      </c>
      <c r="H2522" t="s">
        <v>5934</v>
      </c>
      <c r="I2522" t="s">
        <v>173</v>
      </c>
      <c r="J2522" s="1">
        <v>44239</v>
      </c>
      <c r="K2522">
        <v>94</v>
      </c>
      <c r="L2522" t="s">
        <v>80</v>
      </c>
      <c r="N2522">
        <f t="shared" si="39"/>
        <v>0</v>
      </c>
    </row>
    <row r="2523" spans="1:14" x14ac:dyDescent="0.3">
      <c r="A2523">
        <v>2522</v>
      </c>
      <c r="B2523" t="s">
        <v>588</v>
      </c>
      <c r="C2523" t="s">
        <v>1546</v>
      </c>
      <c r="D2523" t="s">
        <v>51</v>
      </c>
      <c r="E2523" t="s">
        <v>16</v>
      </c>
      <c r="F2523">
        <v>90</v>
      </c>
      <c r="G2523" t="s">
        <v>6543</v>
      </c>
      <c r="H2523" t="s">
        <v>3224</v>
      </c>
      <c r="I2523" t="s">
        <v>2022</v>
      </c>
      <c r="J2523" s="1">
        <v>44806</v>
      </c>
      <c r="K2523">
        <v>18</v>
      </c>
      <c r="L2523" t="s">
        <v>45</v>
      </c>
      <c r="N2523">
        <f t="shared" si="39"/>
        <v>0</v>
      </c>
    </row>
    <row r="2524" spans="1:14" x14ac:dyDescent="0.3">
      <c r="A2524">
        <v>2523</v>
      </c>
      <c r="B2524" t="s">
        <v>323</v>
      </c>
      <c r="C2524" t="s">
        <v>1488</v>
      </c>
      <c r="D2524" t="s">
        <v>28</v>
      </c>
      <c r="E2524" t="s">
        <v>29</v>
      </c>
      <c r="F2524">
        <v>60</v>
      </c>
      <c r="G2524" t="s">
        <v>6543</v>
      </c>
      <c r="H2524" t="s">
        <v>6544</v>
      </c>
      <c r="I2524" t="s">
        <v>32</v>
      </c>
      <c r="J2524" s="1">
        <v>44043</v>
      </c>
      <c r="K2524">
        <v>58</v>
      </c>
      <c r="L2524" t="s">
        <v>20</v>
      </c>
      <c r="N2524">
        <f t="shared" si="39"/>
        <v>0</v>
      </c>
    </row>
    <row r="2525" spans="1:14" x14ac:dyDescent="0.3">
      <c r="A2525">
        <v>2524</v>
      </c>
      <c r="B2525" t="s">
        <v>4401</v>
      </c>
      <c r="C2525" t="s">
        <v>1776</v>
      </c>
      <c r="D2525" t="s">
        <v>28</v>
      </c>
      <c r="E2525" t="s">
        <v>29</v>
      </c>
      <c r="F2525">
        <v>90</v>
      </c>
      <c r="G2525" t="s">
        <v>6545</v>
      </c>
      <c r="H2525" t="s">
        <v>6546</v>
      </c>
      <c r="I2525" t="s">
        <v>2543</v>
      </c>
      <c r="J2525" s="1">
        <v>43860</v>
      </c>
      <c r="K2525">
        <v>68</v>
      </c>
      <c r="L2525" t="s">
        <v>33</v>
      </c>
      <c r="N2525">
        <f t="shared" si="39"/>
        <v>0</v>
      </c>
    </row>
    <row r="2526" spans="1:14" x14ac:dyDescent="0.3">
      <c r="A2526">
        <v>2525</v>
      </c>
      <c r="B2526" t="s">
        <v>6547</v>
      </c>
      <c r="C2526" t="s">
        <v>2757</v>
      </c>
      <c r="D2526" t="s">
        <v>28</v>
      </c>
      <c r="E2526" t="s">
        <v>29</v>
      </c>
      <c r="F2526">
        <v>90</v>
      </c>
      <c r="G2526" t="s">
        <v>6548</v>
      </c>
      <c r="H2526" t="s">
        <v>1808</v>
      </c>
      <c r="I2526" t="s">
        <v>124</v>
      </c>
      <c r="J2526" s="1">
        <v>43983</v>
      </c>
      <c r="K2526">
        <v>52</v>
      </c>
      <c r="L2526" t="s">
        <v>45</v>
      </c>
      <c r="N2526">
        <f t="shared" si="39"/>
        <v>0</v>
      </c>
    </row>
    <row r="2527" spans="1:14" x14ac:dyDescent="0.3">
      <c r="A2527">
        <v>2526</v>
      </c>
      <c r="B2527" t="s">
        <v>6549</v>
      </c>
      <c r="C2527" t="s">
        <v>692</v>
      </c>
      <c r="D2527" t="s">
        <v>15</v>
      </c>
      <c r="E2527" t="s">
        <v>282</v>
      </c>
      <c r="F2527">
        <v>90</v>
      </c>
      <c r="G2527" t="s">
        <v>6550</v>
      </c>
      <c r="H2527" t="s">
        <v>6551</v>
      </c>
      <c r="I2527" t="s">
        <v>178</v>
      </c>
      <c r="J2527" s="1">
        <v>44557</v>
      </c>
      <c r="K2527">
        <v>19</v>
      </c>
      <c r="L2527" t="s">
        <v>64</v>
      </c>
      <c r="N2527">
        <f t="shared" si="39"/>
        <v>0</v>
      </c>
    </row>
    <row r="2528" spans="1:14" x14ac:dyDescent="0.3">
      <c r="A2528">
        <v>2527</v>
      </c>
      <c r="B2528" t="s">
        <v>6552</v>
      </c>
      <c r="C2528" t="s">
        <v>107</v>
      </c>
      <c r="D2528" t="s">
        <v>15</v>
      </c>
      <c r="E2528" t="s">
        <v>16</v>
      </c>
      <c r="F2528">
        <v>90</v>
      </c>
      <c r="G2528" t="s">
        <v>6553</v>
      </c>
      <c r="H2528" t="s">
        <v>545</v>
      </c>
      <c r="I2528" t="s">
        <v>173</v>
      </c>
      <c r="J2528" s="1">
        <v>44488</v>
      </c>
      <c r="K2528">
        <v>93</v>
      </c>
      <c r="L2528" t="s">
        <v>80</v>
      </c>
      <c r="N2528">
        <f t="shared" si="39"/>
        <v>0</v>
      </c>
    </row>
    <row r="2529" spans="1:14" x14ac:dyDescent="0.3">
      <c r="A2529">
        <v>2528</v>
      </c>
      <c r="B2529" t="s">
        <v>3403</v>
      </c>
      <c r="C2529" t="s">
        <v>4393</v>
      </c>
      <c r="D2529" t="s">
        <v>51</v>
      </c>
      <c r="E2529" t="s">
        <v>16</v>
      </c>
      <c r="F2529">
        <v>90</v>
      </c>
      <c r="G2529" t="s">
        <v>6554</v>
      </c>
      <c r="H2529" t="s">
        <v>1056</v>
      </c>
      <c r="I2529" t="s">
        <v>129</v>
      </c>
      <c r="J2529" s="1">
        <v>44023</v>
      </c>
      <c r="K2529">
        <v>2</v>
      </c>
      <c r="L2529" t="s">
        <v>101</v>
      </c>
      <c r="N2529">
        <f t="shared" si="39"/>
        <v>0</v>
      </c>
    </row>
    <row r="2530" spans="1:14" x14ac:dyDescent="0.3">
      <c r="A2530">
        <v>2529</v>
      </c>
      <c r="B2530" t="s">
        <v>765</v>
      </c>
      <c r="C2530" t="s">
        <v>6555</v>
      </c>
      <c r="D2530" t="s">
        <v>28</v>
      </c>
      <c r="E2530" t="s">
        <v>29</v>
      </c>
      <c r="F2530">
        <v>60</v>
      </c>
      <c r="G2530" t="s">
        <v>6556</v>
      </c>
      <c r="H2530" t="s">
        <v>239</v>
      </c>
      <c r="I2530" t="s">
        <v>240</v>
      </c>
      <c r="J2530" s="1">
        <v>44100</v>
      </c>
      <c r="K2530">
        <v>13</v>
      </c>
      <c r="L2530" t="s">
        <v>159</v>
      </c>
      <c r="N2530">
        <f t="shared" si="39"/>
        <v>0</v>
      </c>
    </row>
    <row r="2531" spans="1:14" x14ac:dyDescent="0.3">
      <c r="A2531">
        <v>2530</v>
      </c>
      <c r="B2531" t="s">
        <v>6557</v>
      </c>
      <c r="C2531" t="s">
        <v>3940</v>
      </c>
      <c r="D2531" t="s">
        <v>28</v>
      </c>
      <c r="E2531" t="s">
        <v>29</v>
      </c>
      <c r="F2531">
        <v>30</v>
      </c>
      <c r="G2531" t="s">
        <v>6558</v>
      </c>
      <c r="H2531" t="s">
        <v>2787</v>
      </c>
      <c r="I2531" t="s">
        <v>32</v>
      </c>
      <c r="J2531" s="1">
        <v>43933</v>
      </c>
      <c r="K2531">
        <v>66</v>
      </c>
      <c r="L2531" t="s">
        <v>20</v>
      </c>
      <c r="N2531">
        <f t="shared" si="39"/>
        <v>0</v>
      </c>
    </row>
    <row r="2532" spans="1:14" x14ac:dyDescent="0.3">
      <c r="A2532">
        <v>2531</v>
      </c>
      <c r="B2532" t="s">
        <v>6559</v>
      </c>
      <c r="C2532" t="s">
        <v>295</v>
      </c>
      <c r="D2532" t="s">
        <v>51</v>
      </c>
      <c r="E2532" t="s">
        <v>16</v>
      </c>
      <c r="F2532">
        <v>60</v>
      </c>
      <c r="G2532" t="s">
        <v>6560</v>
      </c>
      <c r="H2532" t="s">
        <v>6561</v>
      </c>
      <c r="I2532" t="s">
        <v>32</v>
      </c>
      <c r="J2532" s="1">
        <v>43920</v>
      </c>
      <c r="K2532">
        <v>28</v>
      </c>
      <c r="L2532" t="s">
        <v>70</v>
      </c>
      <c r="N2532">
        <f t="shared" si="39"/>
        <v>0</v>
      </c>
    </row>
    <row r="2533" spans="1:14" x14ac:dyDescent="0.3">
      <c r="A2533">
        <v>2532</v>
      </c>
      <c r="B2533" t="s">
        <v>3124</v>
      </c>
      <c r="C2533" t="s">
        <v>6562</v>
      </c>
      <c r="D2533" t="s">
        <v>28</v>
      </c>
      <c r="E2533" t="s">
        <v>29</v>
      </c>
      <c r="F2533">
        <v>30</v>
      </c>
      <c r="G2533" t="s">
        <v>6563</v>
      </c>
      <c r="H2533" t="s">
        <v>1619</v>
      </c>
      <c r="I2533" t="s">
        <v>44</v>
      </c>
      <c r="J2533" s="1">
        <v>44355</v>
      </c>
      <c r="K2533">
        <v>52</v>
      </c>
      <c r="L2533" t="s">
        <v>20</v>
      </c>
      <c r="N2533">
        <f t="shared" si="39"/>
        <v>0</v>
      </c>
    </row>
    <row r="2534" spans="1:14" x14ac:dyDescent="0.3">
      <c r="A2534">
        <v>2533</v>
      </c>
      <c r="B2534" t="s">
        <v>6564</v>
      </c>
      <c r="C2534" t="s">
        <v>6073</v>
      </c>
      <c r="D2534" t="s">
        <v>92</v>
      </c>
      <c r="E2534" t="s">
        <v>16</v>
      </c>
      <c r="F2534">
        <v>60</v>
      </c>
      <c r="G2534" t="s">
        <v>6565</v>
      </c>
      <c r="H2534" t="s">
        <v>1168</v>
      </c>
      <c r="I2534" t="s">
        <v>32</v>
      </c>
      <c r="J2534" s="1">
        <v>44685</v>
      </c>
      <c r="K2534">
        <v>92</v>
      </c>
      <c r="L2534" t="s">
        <v>33</v>
      </c>
      <c r="N2534">
        <f t="shared" si="39"/>
        <v>0</v>
      </c>
    </row>
    <row r="2535" spans="1:14" x14ac:dyDescent="0.3">
      <c r="A2535">
        <v>2534</v>
      </c>
      <c r="B2535" t="s">
        <v>6566</v>
      </c>
      <c r="C2535" t="s">
        <v>2191</v>
      </c>
      <c r="D2535" t="s">
        <v>15</v>
      </c>
      <c r="E2535" t="s">
        <v>16</v>
      </c>
      <c r="F2535">
        <v>60</v>
      </c>
      <c r="G2535" t="s">
        <v>6567</v>
      </c>
      <c r="H2535" t="s">
        <v>4874</v>
      </c>
      <c r="I2535" t="s">
        <v>32</v>
      </c>
      <c r="J2535" s="1">
        <v>43968</v>
      </c>
      <c r="K2535">
        <v>60</v>
      </c>
      <c r="L2535" t="s">
        <v>20</v>
      </c>
      <c r="N2535">
        <f t="shared" si="39"/>
        <v>0</v>
      </c>
    </row>
    <row r="2536" spans="1:14" x14ac:dyDescent="0.3">
      <c r="A2536">
        <v>2535</v>
      </c>
      <c r="B2536" t="s">
        <v>4257</v>
      </c>
      <c r="C2536" t="s">
        <v>2761</v>
      </c>
      <c r="D2536" t="s">
        <v>28</v>
      </c>
      <c r="E2536" t="s">
        <v>29</v>
      </c>
      <c r="F2536">
        <v>30</v>
      </c>
      <c r="G2536" t="s">
        <v>6567</v>
      </c>
      <c r="H2536" t="s">
        <v>3036</v>
      </c>
      <c r="I2536" t="s">
        <v>32</v>
      </c>
      <c r="J2536" s="1">
        <v>44190</v>
      </c>
      <c r="K2536">
        <v>67</v>
      </c>
      <c r="L2536" t="s">
        <v>54</v>
      </c>
      <c r="N2536">
        <f t="shared" si="39"/>
        <v>0</v>
      </c>
    </row>
    <row r="2537" spans="1:14" x14ac:dyDescent="0.3">
      <c r="A2537">
        <v>2536</v>
      </c>
      <c r="B2537" t="s">
        <v>6568</v>
      </c>
      <c r="C2537" t="s">
        <v>4254</v>
      </c>
      <c r="D2537" t="s">
        <v>15</v>
      </c>
      <c r="E2537" t="s">
        <v>16</v>
      </c>
      <c r="F2537">
        <v>30</v>
      </c>
      <c r="G2537" t="s">
        <v>6569</v>
      </c>
      <c r="H2537" t="s">
        <v>4337</v>
      </c>
      <c r="I2537" t="s">
        <v>25</v>
      </c>
      <c r="J2537" s="1">
        <v>43902</v>
      </c>
      <c r="K2537">
        <v>78</v>
      </c>
      <c r="L2537" t="s">
        <v>64</v>
      </c>
      <c r="N2537">
        <f t="shared" si="39"/>
        <v>0</v>
      </c>
    </row>
    <row r="2538" spans="1:14" x14ac:dyDescent="0.3">
      <c r="A2538">
        <v>2537</v>
      </c>
      <c r="B2538" t="s">
        <v>4094</v>
      </c>
      <c r="C2538" t="s">
        <v>1853</v>
      </c>
      <c r="D2538" t="s">
        <v>28</v>
      </c>
      <c r="E2538" t="s">
        <v>29</v>
      </c>
      <c r="F2538">
        <v>90</v>
      </c>
      <c r="G2538" t="s">
        <v>6569</v>
      </c>
      <c r="H2538" t="s">
        <v>637</v>
      </c>
      <c r="I2538" t="s">
        <v>32</v>
      </c>
      <c r="J2538" s="1">
        <v>44570</v>
      </c>
      <c r="K2538">
        <v>19</v>
      </c>
      <c r="L2538" t="s">
        <v>64</v>
      </c>
      <c r="N2538">
        <f t="shared" si="39"/>
        <v>0</v>
      </c>
    </row>
    <row r="2539" spans="1:14" x14ac:dyDescent="0.3">
      <c r="A2539">
        <v>2538</v>
      </c>
      <c r="B2539" t="s">
        <v>6570</v>
      </c>
      <c r="C2539" t="s">
        <v>6416</v>
      </c>
      <c r="D2539" t="s">
        <v>51</v>
      </c>
      <c r="E2539" t="s">
        <v>273</v>
      </c>
      <c r="F2539">
        <v>30</v>
      </c>
      <c r="G2539" t="s">
        <v>6571</v>
      </c>
      <c r="H2539" t="s">
        <v>4911</v>
      </c>
      <c r="I2539" t="s">
        <v>95</v>
      </c>
      <c r="J2539" s="1">
        <v>44238</v>
      </c>
      <c r="K2539">
        <v>34</v>
      </c>
      <c r="L2539" t="s">
        <v>64</v>
      </c>
      <c r="N2539">
        <f t="shared" si="39"/>
        <v>0</v>
      </c>
    </row>
    <row r="2540" spans="1:14" x14ac:dyDescent="0.3">
      <c r="A2540">
        <v>2539</v>
      </c>
      <c r="B2540" t="s">
        <v>3108</v>
      </c>
      <c r="C2540" t="s">
        <v>1989</v>
      </c>
      <c r="D2540" t="s">
        <v>15</v>
      </c>
      <c r="E2540" t="s">
        <v>16</v>
      </c>
      <c r="F2540">
        <v>60</v>
      </c>
      <c r="G2540" t="s">
        <v>6572</v>
      </c>
      <c r="H2540" t="s">
        <v>4208</v>
      </c>
      <c r="I2540" t="s">
        <v>44</v>
      </c>
      <c r="J2540" s="1">
        <v>43882</v>
      </c>
      <c r="K2540">
        <v>22</v>
      </c>
      <c r="L2540" t="s">
        <v>39</v>
      </c>
      <c r="N2540">
        <f t="shared" si="39"/>
        <v>0</v>
      </c>
    </row>
    <row r="2541" spans="1:14" x14ac:dyDescent="0.3">
      <c r="A2541">
        <v>2540</v>
      </c>
      <c r="B2541" t="s">
        <v>6573</v>
      </c>
      <c r="C2541" t="s">
        <v>6574</v>
      </c>
      <c r="D2541" t="s">
        <v>15</v>
      </c>
      <c r="E2541" t="s">
        <v>16</v>
      </c>
      <c r="F2541">
        <v>60</v>
      </c>
      <c r="G2541" t="s">
        <v>6575</v>
      </c>
      <c r="H2541" t="s">
        <v>1210</v>
      </c>
      <c r="I2541" t="s">
        <v>294</v>
      </c>
      <c r="J2541" s="1">
        <v>44779</v>
      </c>
      <c r="K2541">
        <v>54</v>
      </c>
      <c r="L2541" t="s">
        <v>159</v>
      </c>
      <c r="N2541">
        <f t="shared" si="39"/>
        <v>0</v>
      </c>
    </row>
    <row r="2542" spans="1:14" x14ac:dyDescent="0.3">
      <c r="A2542">
        <v>2541</v>
      </c>
      <c r="B2542" t="s">
        <v>6576</v>
      </c>
      <c r="C2542" t="s">
        <v>1485</v>
      </c>
      <c r="D2542" t="s">
        <v>51</v>
      </c>
      <c r="E2542" t="s">
        <v>16</v>
      </c>
      <c r="F2542">
        <v>90</v>
      </c>
      <c r="G2542" t="s">
        <v>6577</v>
      </c>
      <c r="H2542" t="s">
        <v>2093</v>
      </c>
      <c r="I2542" t="s">
        <v>32</v>
      </c>
      <c r="J2542" s="1">
        <v>44115</v>
      </c>
      <c r="K2542">
        <v>37</v>
      </c>
      <c r="L2542" t="s">
        <v>33</v>
      </c>
      <c r="N2542">
        <f t="shared" si="39"/>
        <v>0</v>
      </c>
    </row>
    <row r="2543" spans="1:14" x14ac:dyDescent="0.3">
      <c r="A2543">
        <v>2542</v>
      </c>
      <c r="B2543" t="s">
        <v>6578</v>
      </c>
      <c r="C2543" t="s">
        <v>948</v>
      </c>
      <c r="D2543" t="s">
        <v>28</v>
      </c>
      <c r="E2543" t="s">
        <v>29</v>
      </c>
      <c r="F2543">
        <v>30</v>
      </c>
      <c r="G2543" t="s">
        <v>6579</v>
      </c>
      <c r="H2543" t="s">
        <v>4517</v>
      </c>
      <c r="I2543" t="s">
        <v>173</v>
      </c>
      <c r="J2543" s="1">
        <v>44652</v>
      </c>
      <c r="K2543">
        <v>77</v>
      </c>
      <c r="L2543" t="s">
        <v>101</v>
      </c>
      <c r="N2543">
        <f t="shared" si="39"/>
        <v>0</v>
      </c>
    </row>
    <row r="2544" spans="1:14" x14ac:dyDescent="0.3">
      <c r="A2544">
        <v>2543</v>
      </c>
      <c r="B2544" t="s">
        <v>6580</v>
      </c>
      <c r="C2544" t="s">
        <v>1756</v>
      </c>
      <c r="D2544" t="s">
        <v>28</v>
      </c>
      <c r="E2544" t="s">
        <v>29</v>
      </c>
      <c r="F2544">
        <v>90</v>
      </c>
      <c r="G2544" t="s">
        <v>6581</v>
      </c>
      <c r="H2544" t="s">
        <v>2724</v>
      </c>
      <c r="I2544" t="s">
        <v>32</v>
      </c>
      <c r="J2544" s="1">
        <v>44362</v>
      </c>
      <c r="K2544">
        <v>5</v>
      </c>
      <c r="L2544" t="s">
        <v>33</v>
      </c>
      <c r="N2544">
        <f t="shared" si="39"/>
        <v>0</v>
      </c>
    </row>
    <row r="2545" spans="1:14" x14ac:dyDescent="0.3">
      <c r="A2545">
        <v>2544</v>
      </c>
      <c r="B2545" t="s">
        <v>335</v>
      </c>
      <c r="C2545" t="s">
        <v>1030</v>
      </c>
      <c r="D2545" t="s">
        <v>28</v>
      </c>
      <c r="E2545" t="s">
        <v>29</v>
      </c>
      <c r="F2545">
        <v>30</v>
      </c>
      <c r="G2545" t="s">
        <v>6582</v>
      </c>
      <c r="H2545" t="s">
        <v>1712</v>
      </c>
      <c r="I2545" t="s">
        <v>187</v>
      </c>
      <c r="J2545" s="1">
        <v>44837</v>
      </c>
      <c r="K2545">
        <v>90</v>
      </c>
      <c r="L2545" t="s">
        <v>101</v>
      </c>
      <c r="N2545">
        <f t="shared" si="39"/>
        <v>0</v>
      </c>
    </row>
    <row r="2546" spans="1:14" x14ac:dyDescent="0.3">
      <c r="A2546">
        <v>2545</v>
      </c>
      <c r="B2546" t="s">
        <v>183</v>
      </c>
      <c r="C2546" t="s">
        <v>2406</v>
      </c>
      <c r="D2546" t="s">
        <v>15</v>
      </c>
      <c r="E2546" t="s">
        <v>16</v>
      </c>
      <c r="F2546">
        <v>60</v>
      </c>
      <c r="G2546" t="s">
        <v>6583</v>
      </c>
      <c r="H2546" t="s">
        <v>928</v>
      </c>
      <c r="I2546" t="s">
        <v>38</v>
      </c>
      <c r="J2546" s="1">
        <v>44832</v>
      </c>
      <c r="K2546">
        <v>27</v>
      </c>
      <c r="L2546" t="s">
        <v>45</v>
      </c>
      <c r="N2546">
        <f t="shared" si="39"/>
        <v>0</v>
      </c>
    </row>
    <row r="2547" spans="1:14" x14ac:dyDescent="0.3">
      <c r="A2547">
        <v>2546</v>
      </c>
      <c r="B2547" t="s">
        <v>4926</v>
      </c>
      <c r="C2547" t="s">
        <v>5001</v>
      </c>
      <c r="D2547" t="s">
        <v>15</v>
      </c>
      <c r="E2547" t="s">
        <v>16</v>
      </c>
      <c r="F2547">
        <v>30</v>
      </c>
      <c r="G2547" t="s">
        <v>6584</v>
      </c>
      <c r="H2547" t="s">
        <v>3682</v>
      </c>
      <c r="I2547" t="s">
        <v>178</v>
      </c>
      <c r="J2547" s="1">
        <v>44812</v>
      </c>
      <c r="K2547">
        <v>94</v>
      </c>
      <c r="L2547" t="s">
        <v>54</v>
      </c>
      <c r="N2547">
        <f t="shared" si="39"/>
        <v>0</v>
      </c>
    </row>
    <row r="2548" spans="1:14" x14ac:dyDescent="0.3">
      <c r="A2548">
        <v>2547</v>
      </c>
      <c r="B2548" t="s">
        <v>1850</v>
      </c>
      <c r="C2548" t="s">
        <v>4828</v>
      </c>
      <c r="D2548" t="s">
        <v>28</v>
      </c>
      <c r="E2548" t="s">
        <v>29</v>
      </c>
      <c r="F2548">
        <v>90</v>
      </c>
      <c r="G2548" t="s">
        <v>6585</v>
      </c>
      <c r="H2548" t="s">
        <v>1905</v>
      </c>
      <c r="I2548" t="s">
        <v>187</v>
      </c>
      <c r="J2548" s="1">
        <v>44436</v>
      </c>
      <c r="K2548">
        <v>73</v>
      </c>
      <c r="L2548" t="s">
        <v>33</v>
      </c>
      <c r="N2548">
        <f t="shared" si="39"/>
        <v>0</v>
      </c>
    </row>
    <row r="2549" spans="1:14" x14ac:dyDescent="0.3">
      <c r="A2549">
        <v>2548</v>
      </c>
      <c r="B2549" t="s">
        <v>6586</v>
      </c>
      <c r="C2549" t="s">
        <v>6587</v>
      </c>
      <c r="D2549" t="s">
        <v>51</v>
      </c>
      <c r="E2549" t="s">
        <v>16</v>
      </c>
      <c r="F2549">
        <v>90</v>
      </c>
      <c r="G2549" t="s">
        <v>6588</v>
      </c>
      <c r="H2549" t="s">
        <v>2848</v>
      </c>
      <c r="I2549" t="s">
        <v>129</v>
      </c>
      <c r="J2549" s="1">
        <v>44801</v>
      </c>
      <c r="K2549">
        <v>2</v>
      </c>
      <c r="L2549" t="s">
        <v>33</v>
      </c>
      <c r="N2549">
        <f t="shared" si="39"/>
        <v>0</v>
      </c>
    </row>
    <row r="2550" spans="1:14" x14ac:dyDescent="0.3">
      <c r="A2550">
        <v>2549</v>
      </c>
      <c r="B2550" t="s">
        <v>3704</v>
      </c>
      <c r="C2550" t="s">
        <v>2597</v>
      </c>
      <c r="D2550" t="s">
        <v>51</v>
      </c>
      <c r="E2550" t="s">
        <v>16</v>
      </c>
      <c r="F2550">
        <v>60</v>
      </c>
      <c r="G2550" t="s">
        <v>6589</v>
      </c>
      <c r="H2550" t="s">
        <v>6590</v>
      </c>
      <c r="I2550" t="s">
        <v>124</v>
      </c>
      <c r="J2550" s="1">
        <v>44580</v>
      </c>
      <c r="K2550">
        <v>26</v>
      </c>
      <c r="L2550" t="s">
        <v>70</v>
      </c>
      <c r="N2550">
        <f t="shared" si="39"/>
        <v>0</v>
      </c>
    </row>
    <row r="2551" spans="1:14" x14ac:dyDescent="0.3">
      <c r="A2551">
        <v>2550</v>
      </c>
      <c r="B2551" t="s">
        <v>6591</v>
      </c>
      <c r="C2551" t="s">
        <v>5993</v>
      </c>
      <c r="D2551" t="s">
        <v>28</v>
      </c>
      <c r="E2551" t="s">
        <v>29</v>
      </c>
      <c r="F2551">
        <v>90</v>
      </c>
      <c r="G2551" t="s">
        <v>6592</v>
      </c>
      <c r="H2551" t="s">
        <v>1005</v>
      </c>
      <c r="I2551" t="s">
        <v>178</v>
      </c>
      <c r="J2551" s="1">
        <v>43881</v>
      </c>
      <c r="K2551">
        <v>52</v>
      </c>
      <c r="L2551" t="s">
        <v>159</v>
      </c>
      <c r="N2551">
        <f t="shared" si="39"/>
        <v>0</v>
      </c>
    </row>
    <row r="2552" spans="1:14" x14ac:dyDescent="0.3">
      <c r="A2552">
        <v>2551</v>
      </c>
      <c r="B2552" t="s">
        <v>6593</v>
      </c>
      <c r="C2552" t="s">
        <v>6594</v>
      </c>
      <c r="D2552" t="s">
        <v>117</v>
      </c>
      <c r="E2552" t="s">
        <v>16</v>
      </c>
      <c r="F2552">
        <v>90</v>
      </c>
      <c r="G2552" t="s">
        <v>6595</v>
      </c>
      <c r="H2552" t="s">
        <v>4669</v>
      </c>
      <c r="I2552" t="s">
        <v>187</v>
      </c>
      <c r="J2552" s="1">
        <v>44274</v>
      </c>
      <c r="K2552">
        <v>66</v>
      </c>
      <c r="L2552" t="s">
        <v>80</v>
      </c>
      <c r="N2552">
        <f t="shared" si="39"/>
        <v>0</v>
      </c>
    </row>
    <row r="2553" spans="1:14" x14ac:dyDescent="0.3">
      <c r="A2553">
        <v>2552</v>
      </c>
      <c r="B2553" t="s">
        <v>6596</v>
      </c>
      <c r="C2553" t="s">
        <v>564</v>
      </c>
      <c r="D2553" t="s">
        <v>51</v>
      </c>
      <c r="E2553" t="s">
        <v>16</v>
      </c>
      <c r="F2553">
        <v>30</v>
      </c>
      <c r="G2553" t="s">
        <v>6597</v>
      </c>
      <c r="H2553" t="s">
        <v>420</v>
      </c>
      <c r="I2553" t="s">
        <v>32</v>
      </c>
      <c r="J2553" s="1">
        <v>44069</v>
      </c>
      <c r="K2553">
        <v>4</v>
      </c>
      <c r="L2553" t="s">
        <v>33</v>
      </c>
      <c r="N2553">
        <f t="shared" si="39"/>
        <v>0</v>
      </c>
    </row>
    <row r="2554" spans="1:14" x14ac:dyDescent="0.3">
      <c r="A2554">
        <v>2553</v>
      </c>
      <c r="B2554" t="s">
        <v>2932</v>
      </c>
      <c r="C2554" t="s">
        <v>6598</v>
      </c>
      <c r="D2554" t="s">
        <v>28</v>
      </c>
      <c r="E2554" t="s">
        <v>29</v>
      </c>
      <c r="F2554">
        <v>30</v>
      </c>
      <c r="G2554" t="s">
        <v>6599</v>
      </c>
      <c r="H2554" t="s">
        <v>1757</v>
      </c>
      <c r="I2554" t="s">
        <v>294</v>
      </c>
      <c r="J2554" s="1">
        <v>44201</v>
      </c>
      <c r="K2554">
        <v>23</v>
      </c>
      <c r="L2554" t="s">
        <v>20</v>
      </c>
      <c r="N2554">
        <f t="shared" si="39"/>
        <v>0</v>
      </c>
    </row>
    <row r="2555" spans="1:14" x14ac:dyDescent="0.3">
      <c r="A2555">
        <v>2554</v>
      </c>
      <c r="B2555" t="s">
        <v>6600</v>
      </c>
      <c r="C2555" t="s">
        <v>1117</v>
      </c>
      <c r="D2555" t="s">
        <v>28</v>
      </c>
      <c r="E2555" t="s">
        <v>29</v>
      </c>
      <c r="F2555">
        <v>30</v>
      </c>
      <c r="G2555" t="s">
        <v>6601</v>
      </c>
      <c r="H2555" t="s">
        <v>6602</v>
      </c>
      <c r="I2555" t="s">
        <v>32</v>
      </c>
      <c r="J2555" s="1">
        <v>44331</v>
      </c>
      <c r="K2555">
        <v>73</v>
      </c>
      <c r="L2555" t="s">
        <v>54</v>
      </c>
      <c r="N2555">
        <f t="shared" si="39"/>
        <v>0</v>
      </c>
    </row>
    <row r="2556" spans="1:14" x14ac:dyDescent="0.3">
      <c r="A2556">
        <v>2555</v>
      </c>
      <c r="B2556" t="s">
        <v>6603</v>
      </c>
      <c r="C2556" t="s">
        <v>1361</v>
      </c>
      <c r="D2556" t="s">
        <v>15</v>
      </c>
      <c r="E2556" t="s">
        <v>16</v>
      </c>
      <c r="F2556">
        <v>30</v>
      </c>
      <c r="G2556" t="s">
        <v>6604</v>
      </c>
      <c r="H2556" t="s">
        <v>1214</v>
      </c>
      <c r="I2556" t="s">
        <v>32</v>
      </c>
      <c r="J2556" s="1">
        <v>44873</v>
      </c>
      <c r="K2556">
        <v>71</v>
      </c>
      <c r="L2556" t="s">
        <v>45</v>
      </c>
      <c r="N2556">
        <f t="shared" si="39"/>
        <v>0</v>
      </c>
    </row>
    <row r="2557" spans="1:14" x14ac:dyDescent="0.3">
      <c r="A2557">
        <v>2556</v>
      </c>
      <c r="B2557" t="s">
        <v>6605</v>
      </c>
      <c r="C2557" t="s">
        <v>1211</v>
      </c>
      <c r="D2557" t="s">
        <v>92</v>
      </c>
      <c r="E2557" t="s">
        <v>29</v>
      </c>
      <c r="F2557">
        <v>30</v>
      </c>
      <c r="G2557" t="s">
        <v>6606</v>
      </c>
      <c r="H2557" t="s">
        <v>6607</v>
      </c>
      <c r="I2557" t="s">
        <v>32</v>
      </c>
      <c r="J2557" s="1">
        <v>44100</v>
      </c>
      <c r="K2557">
        <v>46</v>
      </c>
      <c r="L2557" t="s">
        <v>159</v>
      </c>
      <c r="N2557">
        <f t="shared" si="39"/>
        <v>0</v>
      </c>
    </row>
    <row r="2558" spans="1:14" x14ac:dyDescent="0.3">
      <c r="A2558">
        <v>2557</v>
      </c>
      <c r="B2558" t="s">
        <v>6608</v>
      </c>
      <c r="C2558" t="s">
        <v>2024</v>
      </c>
      <c r="D2558" t="s">
        <v>51</v>
      </c>
      <c r="E2558" t="s">
        <v>16</v>
      </c>
      <c r="F2558">
        <v>90</v>
      </c>
      <c r="G2558" t="s">
        <v>6609</v>
      </c>
      <c r="H2558" t="s">
        <v>5843</v>
      </c>
      <c r="I2558" t="s">
        <v>25</v>
      </c>
      <c r="J2558" s="1">
        <v>44794</v>
      </c>
      <c r="K2558">
        <v>79</v>
      </c>
      <c r="L2558" t="s">
        <v>80</v>
      </c>
      <c r="N2558">
        <f t="shared" si="39"/>
        <v>0</v>
      </c>
    </row>
    <row r="2559" spans="1:14" x14ac:dyDescent="0.3">
      <c r="A2559">
        <v>2558</v>
      </c>
      <c r="B2559" t="s">
        <v>6610</v>
      </c>
      <c r="C2559" t="s">
        <v>493</v>
      </c>
      <c r="D2559" t="s">
        <v>92</v>
      </c>
      <c r="E2559" t="s">
        <v>16</v>
      </c>
      <c r="F2559">
        <v>60</v>
      </c>
      <c r="G2559" t="s">
        <v>6611</v>
      </c>
      <c r="H2559" t="s">
        <v>6612</v>
      </c>
      <c r="I2559" t="s">
        <v>25</v>
      </c>
      <c r="J2559" s="1">
        <v>44171</v>
      </c>
      <c r="K2559">
        <v>43</v>
      </c>
      <c r="L2559" t="s">
        <v>45</v>
      </c>
      <c r="N2559">
        <f t="shared" si="39"/>
        <v>0</v>
      </c>
    </row>
    <row r="2560" spans="1:14" x14ac:dyDescent="0.3">
      <c r="A2560">
        <v>2559</v>
      </c>
      <c r="B2560" t="s">
        <v>761</v>
      </c>
      <c r="C2560" t="s">
        <v>6452</v>
      </c>
      <c r="D2560" t="s">
        <v>51</v>
      </c>
      <c r="E2560" t="s">
        <v>16</v>
      </c>
      <c r="F2560">
        <v>90</v>
      </c>
      <c r="G2560" t="s">
        <v>6613</v>
      </c>
      <c r="H2560" t="s">
        <v>1732</v>
      </c>
      <c r="I2560" t="s">
        <v>1733</v>
      </c>
      <c r="J2560" s="1">
        <v>44232</v>
      </c>
      <c r="K2560">
        <v>60</v>
      </c>
      <c r="L2560" t="s">
        <v>45</v>
      </c>
      <c r="N2560">
        <f t="shared" si="39"/>
        <v>0</v>
      </c>
    </row>
    <row r="2561" spans="1:14" x14ac:dyDescent="0.3">
      <c r="A2561">
        <v>2560</v>
      </c>
      <c r="B2561" t="s">
        <v>6614</v>
      </c>
      <c r="C2561" t="s">
        <v>2427</v>
      </c>
      <c r="D2561" t="s">
        <v>15</v>
      </c>
      <c r="E2561" t="s">
        <v>16</v>
      </c>
      <c r="F2561">
        <v>60</v>
      </c>
      <c r="G2561" t="s">
        <v>6615</v>
      </c>
      <c r="H2561" t="s">
        <v>1005</v>
      </c>
      <c r="I2561" t="s">
        <v>178</v>
      </c>
      <c r="J2561" s="1">
        <v>43997</v>
      </c>
      <c r="K2561">
        <v>51</v>
      </c>
      <c r="L2561" t="s">
        <v>45</v>
      </c>
      <c r="N2561">
        <f t="shared" si="39"/>
        <v>0</v>
      </c>
    </row>
    <row r="2562" spans="1:14" x14ac:dyDescent="0.3">
      <c r="A2562">
        <v>2561</v>
      </c>
      <c r="B2562" t="s">
        <v>6616</v>
      </c>
      <c r="C2562" t="s">
        <v>3279</v>
      </c>
      <c r="D2562" t="s">
        <v>15</v>
      </c>
      <c r="E2562" t="s">
        <v>16</v>
      </c>
      <c r="F2562">
        <v>90</v>
      </c>
      <c r="G2562" t="s">
        <v>6615</v>
      </c>
      <c r="H2562" t="s">
        <v>5132</v>
      </c>
      <c r="I2562" t="s">
        <v>32</v>
      </c>
      <c r="J2562" s="1">
        <v>43845</v>
      </c>
      <c r="K2562">
        <v>4</v>
      </c>
      <c r="L2562" t="s">
        <v>45</v>
      </c>
      <c r="N2562">
        <f t="shared" ref="N2562:N2625" si="40">COUNTBLANK(A2562:L2562)</f>
        <v>0</v>
      </c>
    </row>
    <row r="2563" spans="1:14" x14ac:dyDescent="0.3">
      <c r="A2563">
        <v>2562</v>
      </c>
      <c r="B2563" t="s">
        <v>4257</v>
      </c>
      <c r="C2563" t="s">
        <v>1089</v>
      </c>
      <c r="D2563" t="s">
        <v>28</v>
      </c>
      <c r="E2563" t="s">
        <v>29</v>
      </c>
      <c r="F2563">
        <v>30</v>
      </c>
      <c r="G2563" t="s">
        <v>6617</v>
      </c>
      <c r="H2563" t="s">
        <v>6618</v>
      </c>
      <c r="I2563" t="s">
        <v>32</v>
      </c>
      <c r="J2563" s="1">
        <v>44283</v>
      </c>
      <c r="K2563">
        <v>47</v>
      </c>
      <c r="L2563" t="s">
        <v>54</v>
      </c>
      <c r="N2563">
        <f t="shared" si="40"/>
        <v>0</v>
      </c>
    </row>
    <row r="2564" spans="1:14" x14ac:dyDescent="0.3">
      <c r="A2564">
        <v>2563</v>
      </c>
      <c r="B2564" t="s">
        <v>6619</v>
      </c>
      <c r="C2564" t="s">
        <v>4512</v>
      </c>
      <c r="D2564" t="s">
        <v>92</v>
      </c>
      <c r="E2564" t="s">
        <v>16</v>
      </c>
      <c r="F2564">
        <v>30</v>
      </c>
      <c r="G2564" t="s">
        <v>6620</v>
      </c>
      <c r="H2564" t="s">
        <v>279</v>
      </c>
      <c r="I2564" t="s">
        <v>213</v>
      </c>
      <c r="J2564" s="1">
        <v>44590</v>
      </c>
      <c r="K2564">
        <v>31</v>
      </c>
      <c r="L2564" t="s">
        <v>159</v>
      </c>
      <c r="N2564">
        <f t="shared" si="40"/>
        <v>0</v>
      </c>
    </row>
    <row r="2565" spans="1:14" x14ac:dyDescent="0.3">
      <c r="A2565">
        <v>2564</v>
      </c>
      <c r="B2565" t="s">
        <v>2887</v>
      </c>
      <c r="C2565" t="s">
        <v>5671</v>
      </c>
      <c r="D2565" t="s">
        <v>28</v>
      </c>
      <c r="E2565" t="s">
        <v>29</v>
      </c>
      <c r="F2565">
        <v>30</v>
      </c>
      <c r="G2565" t="s">
        <v>6620</v>
      </c>
      <c r="H2565" t="s">
        <v>6621</v>
      </c>
      <c r="I2565" t="s">
        <v>38</v>
      </c>
      <c r="J2565" s="1">
        <v>44342</v>
      </c>
      <c r="K2565">
        <v>89</v>
      </c>
      <c r="L2565" t="s">
        <v>80</v>
      </c>
      <c r="N2565">
        <f t="shared" si="40"/>
        <v>0</v>
      </c>
    </row>
    <row r="2566" spans="1:14" x14ac:dyDescent="0.3">
      <c r="A2566">
        <v>2565</v>
      </c>
      <c r="B2566" t="s">
        <v>2932</v>
      </c>
      <c r="C2566" t="s">
        <v>1024</v>
      </c>
      <c r="D2566" t="s">
        <v>28</v>
      </c>
      <c r="E2566" t="s">
        <v>29</v>
      </c>
      <c r="F2566">
        <v>30</v>
      </c>
      <c r="G2566" t="s">
        <v>6622</v>
      </c>
      <c r="H2566" t="s">
        <v>3053</v>
      </c>
      <c r="I2566" t="s">
        <v>32</v>
      </c>
      <c r="J2566" s="1">
        <v>44398</v>
      </c>
      <c r="K2566">
        <v>26</v>
      </c>
      <c r="L2566" t="s">
        <v>101</v>
      </c>
      <c r="N2566">
        <f t="shared" si="40"/>
        <v>0</v>
      </c>
    </row>
    <row r="2567" spans="1:14" x14ac:dyDescent="0.3">
      <c r="A2567">
        <v>2566</v>
      </c>
      <c r="B2567" t="s">
        <v>4052</v>
      </c>
      <c r="C2567" t="s">
        <v>4528</v>
      </c>
      <c r="D2567" t="s">
        <v>28</v>
      </c>
      <c r="E2567" t="s">
        <v>29</v>
      </c>
      <c r="F2567">
        <v>30</v>
      </c>
      <c r="G2567" t="s">
        <v>6623</v>
      </c>
      <c r="H2567" t="s">
        <v>5036</v>
      </c>
      <c r="I2567" t="s">
        <v>32</v>
      </c>
      <c r="J2567" s="1">
        <v>44555</v>
      </c>
      <c r="K2567">
        <v>59</v>
      </c>
      <c r="L2567" t="s">
        <v>80</v>
      </c>
      <c r="N2567">
        <f t="shared" si="40"/>
        <v>0</v>
      </c>
    </row>
    <row r="2568" spans="1:14" x14ac:dyDescent="0.3">
      <c r="A2568">
        <v>2567</v>
      </c>
      <c r="B2568" t="s">
        <v>6624</v>
      </c>
      <c r="C2568" t="s">
        <v>2779</v>
      </c>
      <c r="D2568" t="s">
        <v>15</v>
      </c>
      <c r="E2568" t="s">
        <v>16</v>
      </c>
      <c r="F2568">
        <v>60</v>
      </c>
      <c r="G2568" t="s">
        <v>6625</v>
      </c>
      <c r="H2568" t="s">
        <v>2872</v>
      </c>
      <c r="I2568" t="s">
        <v>294</v>
      </c>
      <c r="J2568" s="1">
        <v>43871</v>
      </c>
      <c r="K2568">
        <v>22</v>
      </c>
      <c r="L2568" t="s">
        <v>45</v>
      </c>
      <c r="N2568">
        <f t="shared" si="40"/>
        <v>0</v>
      </c>
    </row>
    <row r="2569" spans="1:14" x14ac:dyDescent="0.3">
      <c r="A2569">
        <v>2568</v>
      </c>
      <c r="B2569" t="s">
        <v>6626</v>
      </c>
      <c r="C2569" t="s">
        <v>1175</v>
      </c>
      <c r="D2569" t="s">
        <v>51</v>
      </c>
      <c r="E2569" t="s">
        <v>16</v>
      </c>
      <c r="F2569">
        <v>30</v>
      </c>
      <c r="G2569" t="s">
        <v>6627</v>
      </c>
      <c r="H2569" t="s">
        <v>4123</v>
      </c>
      <c r="I2569" t="s">
        <v>187</v>
      </c>
      <c r="J2569" s="1">
        <v>44873</v>
      </c>
      <c r="K2569">
        <v>15</v>
      </c>
      <c r="L2569" t="s">
        <v>33</v>
      </c>
      <c r="N2569">
        <f t="shared" si="40"/>
        <v>0</v>
      </c>
    </row>
    <row r="2570" spans="1:14" x14ac:dyDescent="0.3">
      <c r="A2570">
        <v>2569</v>
      </c>
      <c r="B2570" t="s">
        <v>6628</v>
      </c>
      <c r="C2570" t="s">
        <v>2561</v>
      </c>
      <c r="D2570" t="s">
        <v>15</v>
      </c>
      <c r="E2570" t="s">
        <v>16</v>
      </c>
      <c r="F2570">
        <v>30</v>
      </c>
      <c r="G2570" t="s">
        <v>6629</v>
      </c>
      <c r="H2570" t="s">
        <v>4272</v>
      </c>
      <c r="I2570" t="s">
        <v>1652</v>
      </c>
      <c r="J2570" s="1">
        <v>43940</v>
      </c>
      <c r="K2570">
        <v>14</v>
      </c>
      <c r="L2570" t="s">
        <v>39</v>
      </c>
      <c r="N2570">
        <f t="shared" si="40"/>
        <v>0</v>
      </c>
    </row>
    <row r="2571" spans="1:14" x14ac:dyDescent="0.3">
      <c r="A2571">
        <v>2570</v>
      </c>
      <c r="B2571" t="s">
        <v>6630</v>
      </c>
      <c r="C2571" t="s">
        <v>1700</v>
      </c>
      <c r="D2571" t="s">
        <v>117</v>
      </c>
      <c r="E2571" t="s">
        <v>16</v>
      </c>
      <c r="F2571">
        <v>30</v>
      </c>
      <c r="G2571" t="s">
        <v>6631</v>
      </c>
      <c r="H2571" t="s">
        <v>4266</v>
      </c>
      <c r="I2571" t="s">
        <v>25</v>
      </c>
      <c r="J2571" s="1">
        <v>44917</v>
      </c>
      <c r="K2571">
        <v>35</v>
      </c>
      <c r="L2571" t="s">
        <v>101</v>
      </c>
      <c r="N2571">
        <f t="shared" si="40"/>
        <v>0</v>
      </c>
    </row>
    <row r="2572" spans="1:14" x14ac:dyDescent="0.3">
      <c r="A2572">
        <v>2571</v>
      </c>
      <c r="B2572" t="s">
        <v>6632</v>
      </c>
      <c r="C2572" t="s">
        <v>6594</v>
      </c>
      <c r="D2572" t="s">
        <v>15</v>
      </c>
      <c r="E2572" t="s">
        <v>16</v>
      </c>
      <c r="F2572">
        <v>30</v>
      </c>
      <c r="G2572" t="s">
        <v>6631</v>
      </c>
      <c r="H2572" t="s">
        <v>655</v>
      </c>
      <c r="I2572" t="s">
        <v>32</v>
      </c>
      <c r="J2572" s="1">
        <v>44847</v>
      </c>
      <c r="K2572">
        <v>85</v>
      </c>
      <c r="L2572" t="s">
        <v>20</v>
      </c>
      <c r="N2572">
        <f t="shared" si="40"/>
        <v>0</v>
      </c>
    </row>
    <row r="2573" spans="1:14" x14ac:dyDescent="0.3">
      <c r="A2573">
        <v>2572</v>
      </c>
      <c r="B2573" t="s">
        <v>6633</v>
      </c>
      <c r="C2573" t="s">
        <v>2413</v>
      </c>
      <c r="D2573" t="s">
        <v>51</v>
      </c>
      <c r="E2573" t="s">
        <v>16</v>
      </c>
      <c r="F2573">
        <v>30</v>
      </c>
      <c r="G2573" t="s">
        <v>6634</v>
      </c>
      <c r="H2573" t="s">
        <v>5729</v>
      </c>
      <c r="I2573" t="s">
        <v>32</v>
      </c>
      <c r="J2573" s="1">
        <v>44608</v>
      </c>
      <c r="K2573">
        <v>37</v>
      </c>
      <c r="L2573" t="s">
        <v>45</v>
      </c>
      <c r="N2573">
        <f t="shared" si="40"/>
        <v>0</v>
      </c>
    </row>
    <row r="2574" spans="1:14" x14ac:dyDescent="0.3">
      <c r="A2574">
        <v>2573</v>
      </c>
      <c r="B2574" t="s">
        <v>2520</v>
      </c>
      <c r="C2574" t="s">
        <v>6635</v>
      </c>
      <c r="D2574" t="s">
        <v>28</v>
      </c>
      <c r="E2574" t="s">
        <v>29</v>
      </c>
      <c r="F2574">
        <v>90</v>
      </c>
      <c r="G2574" t="s">
        <v>6636</v>
      </c>
      <c r="H2574" t="s">
        <v>2066</v>
      </c>
      <c r="I2574" t="s">
        <v>294</v>
      </c>
      <c r="J2574" s="1">
        <v>44883</v>
      </c>
      <c r="K2574">
        <v>76</v>
      </c>
      <c r="L2574" t="s">
        <v>20</v>
      </c>
      <c r="N2574">
        <f t="shared" si="40"/>
        <v>0</v>
      </c>
    </row>
    <row r="2575" spans="1:14" x14ac:dyDescent="0.3">
      <c r="A2575">
        <v>2574</v>
      </c>
      <c r="B2575" t="s">
        <v>6637</v>
      </c>
      <c r="C2575" t="s">
        <v>6638</v>
      </c>
      <c r="D2575" t="s">
        <v>51</v>
      </c>
      <c r="E2575" t="s">
        <v>16</v>
      </c>
      <c r="F2575">
        <v>30</v>
      </c>
      <c r="G2575" t="s">
        <v>6639</v>
      </c>
      <c r="H2575" t="s">
        <v>6640</v>
      </c>
      <c r="I2575" t="s">
        <v>32</v>
      </c>
      <c r="J2575" s="1">
        <v>44890</v>
      </c>
      <c r="K2575">
        <v>21</v>
      </c>
      <c r="L2575" t="s">
        <v>39</v>
      </c>
      <c r="N2575">
        <f t="shared" si="40"/>
        <v>0</v>
      </c>
    </row>
    <row r="2576" spans="1:14" x14ac:dyDescent="0.3">
      <c r="A2576">
        <v>2575</v>
      </c>
      <c r="B2576" t="s">
        <v>256</v>
      </c>
      <c r="C2576" t="s">
        <v>6641</v>
      </c>
      <c r="D2576" t="s">
        <v>51</v>
      </c>
      <c r="E2576" t="s">
        <v>16</v>
      </c>
      <c r="F2576">
        <v>60</v>
      </c>
      <c r="G2576" t="s">
        <v>6642</v>
      </c>
      <c r="H2576" t="s">
        <v>1996</v>
      </c>
      <c r="I2576" t="s">
        <v>208</v>
      </c>
      <c r="J2576" s="1">
        <v>44074</v>
      </c>
      <c r="K2576">
        <v>52</v>
      </c>
      <c r="L2576" t="s">
        <v>80</v>
      </c>
      <c r="N2576">
        <f t="shared" si="40"/>
        <v>0</v>
      </c>
    </row>
    <row r="2577" spans="1:14" x14ac:dyDescent="0.3">
      <c r="A2577">
        <v>2576</v>
      </c>
      <c r="B2577" t="s">
        <v>6643</v>
      </c>
      <c r="C2577" t="s">
        <v>715</v>
      </c>
      <c r="D2577" t="s">
        <v>15</v>
      </c>
      <c r="E2577" t="s">
        <v>16</v>
      </c>
      <c r="F2577">
        <v>30</v>
      </c>
      <c r="G2577" t="s">
        <v>6644</v>
      </c>
      <c r="H2577" t="s">
        <v>901</v>
      </c>
      <c r="I2577" t="s">
        <v>146</v>
      </c>
      <c r="J2577" s="1">
        <v>44848</v>
      </c>
      <c r="K2577">
        <v>85</v>
      </c>
      <c r="L2577" t="s">
        <v>33</v>
      </c>
      <c r="N2577">
        <f t="shared" si="40"/>
        <v>0</v>
      </c>
    </row>
    <row r="2578" spans="1:14" x14ac:dyDescent="0.3">
      <c r="A2578">
        <v>2577</v>
      </c>
      <c r="B2578" t="s">
        <v>2760</v>
      </c>
      <c r="C2578" t="s">
        <v>3430</v>
      </c>
      <c r="D2578" t="s">
        <v>51</v>
      </c>
      <c r="E2578" t="s">
        <v>16</v>
      </c>
      <c r="F2578">
        <v>30</v>
      </c>
      <c r="G2578" t="s">
        <v>6645</v>
      </c>
      <c r="H2578" t="s">
        <v>526</v>
      </c>
      <c r="I2578" t="s">
        <v>32</v>
      </c>
      <c r="J2578" s="1">
        <v>44893</v>
      </c>
      <c r="K2578">
        <v>105</v>
      </c>
      <c r="L2578" t="s">
        <v>101</v>
      </c>
      <c r="N2578">
        <f t="shared" si="40"/>
        <v>0</v>
      </c>
    </row>
    <row r="2579" spans="1:14" x14ac:dyDescent="0.3">
      <c r="A2579">
        <v>2578</v>
      </c>
      <c r="B2579" t="s">
        <v>6646</v>
      </c>
      <c r="C2579" t="s">
        <v>4226</v>
      </c>
      <c r="D2579" t="s">
        <v>15</v>
      </c>
      <c r="E2579" t="s">
        <v>16</v>
      </c>
      <c r="F2579">
        <v>90</v>
      </c>
      <c r="G2579" t="s">
        <v>6647</v>
      </c>
      <c r="H2579" t="s">
        <v>5995</v>
      </c>
      <c r="I2579" t="s">
        <v>187</v>
      </c>
      <c r="J2579" s="1">
        <v>44429</v>
      </c>
      <c r="K2579">
        <v>57</v>
      </c>
      <c r="L2579" t="s">
        <v>45</v>
      </c>
      <c r="N2579">
        <f t="shared" si="40"/>
        <v>0</v>
      </c>
    </row>
    <row r="2580" spans="1:14" x14ac:dyDescent="0.3">
      <c r="A2580">
        <v>2579</v>
      </c>
      <c r="B2580" t="s">
        <v>6648</v>
      </c>
      <c r="C2580" t="s">
        <v>4079</v>
      </c>
      <c r="D2580" t="s">
        <v>51</v>
      </c>
      <c r="E2580" t="s">
        <v>16</v>
      </c>
      <c r="F2580">
        <v>30</v>
      </c>
      <c r="G2580" t="s">
        <v>6649</v>
      </c>
      <c r="H2580" t="s">
        <v>3480</v>
      </c>
      <c r="I2580" t="s">
        <v>187</v>
      </c>
      <c r="J2580" s="1">
        <v>44907</v>
      </c>
      <c r="K2580">
        <v>99</v>
      </c>
      <c r="L2580" t="s">
        <v>33</v>
      </c>
      <c r="N2580">
        <f t="shared" si="40"/>
        <v>0</v>
      </c>
    </row>
    <row r="2581" spans="1:14" x14ac:dyDescent="0.3">
      <c r="A2581">
        <v>2580</v>
      </c>
      <c r="B2581" t="s">
        <v>6650</v>
      </c>
      <c r="C2581" t="s">
        <v>6651</v>
      </c>
      <c r="D2581" t="s">
        <v>15</v>
      </c>
      <c r="E2581" t="s">
        <v>16</v>
      </c>
      <c r="F2581">
        <v>60</v>
      </c>
      <c r="G2581" t="s">
        <v>6652</v>
      </c>
      <c r="H2581" t="s">
        <v>3754</v>
      </c>
      <c r="I2581" t="s">
        <v>124</v>
      </c>
      <c r="J2581" s="1">
        <v>44681</v>
      </c>
      <c r="K2581">
        <v>34</v>
      </c>
      <c r="L2581" t="s">
        <v>101</v>
      </c>
      <c r="N2581">
        <f t="shared" si="40"/>
        <v>0</v>
      </c>
    </row>
    <row r="2582" spans="1:14" x14ac:dyDescent="0.3">
      <c r="A2582">
        <v>2581</v>
      </c>
      <c r="B2582" t="s">
        <v>6653</v>
      </c>
      <c r="C2582" t="s">
        <v>1717</v>
      </c>
      <c r="D2582" t="s">
        <v>15</v>
      </c>
      <c r="E2582" t="s">
        <v>16</v>
      </c>
      <c r="F2582">
        <v>30</v>
      </c>
      <c r="G2582" t="s">
        <v>6654</v>
      </c>
      <c r="H2582" t="s">
        <v>2212</v>
      </c>
      <c r="I2582" t="s">
        <v>32</v>
      </c>
      <c r="J2582" s="1">
        <v>44674</v>
      </c>
      <c r="K2582">
        <v>57</v>
      </c>
      <c r="L2582" t="s">
        <v>20</v>
      </c>
      <c r="N2582">
        <f t="shared" si="40"/>
        <v>0</v>
      </c>
    </row>
    <row r="2583" spans="1:14" x14ac:dyDescent="0.3">
      <c r="A2583">
        <v>2582</v>
      </c>
      <c r="B2583" t="s">
        <v>6655</v>
      </c>
      <c r="C2583" t="s">
        <v>4504</v>
      </c>
      <c r="D2583" t="s">
        <v>51</v>
      </c>
      <c r="E2583" t="s">
        <v>16</v>
      </c>
      <c r="F2583">
        <v>30</v>
      </c>
      <c r="G2583" t="s">
        <v>6656</v>
      </c>
      <c r="H2583" t="s">
        <v>3240</v>
      </c>
      <c r="I2583" t="s">
        <v>187</v>
      </c>
      <c r="J2583" s="1">
        <v>44924</v>
      </c>
      <c r="K2583">
        <v>22</v>
      </c>
      <c r="L2583" t="s">
        <v>101</v>
      </c>
      <c r="N2583">
        <f t="shared" si="40"/>
        <v>0</v>
      </c>
    </row>
    <row r="2584" spans="1:14" x14ac:dyDescent="0.3">
      <c r="A2584">
        <v>2583</v>
      </c>
      <c r="B2584" t="s">
        <v>6655</v>
      </c>
      <c r="C2584" t="s">
        <v>4504</v>
      </c>
      <c r="D2584" t="s">
        <v>51</v>
      </c>
      <c r="E2584" t="s">
        <v>16</v>
      </c>
      <c r="F2584">
        <v>30</v>
      </c>
      <c r="G2584" t="s">
        <v>6656</v>
      </c>
      <c r="H2584" t="s">
        <v>3240</v>
      </c>
      <c r="I2584" t="s">
        <v>187</v>
      </c>
      <c r="J2584" s="1">
        <v>44924</v>
      </c>
      <c r="K2584">
        <v>22</v>
      </c>
      <c r="L2584" t="s">
        <v>101</v>
      </c>
      <c r="N2584">
        <f t="shared" si="40"/>
        <v>0</v>
      </c>
    </row>
    <row r="2585" spans="1:14" x14ac:dyDescent="0.3">
      <c r="A2585">
        <v>2584</v>
      </c>
      <c r="B2585" t="s">
        <v>6371</v>
      </c>
      <c r="C2585" t="s">
        <v>6657</v>
      </c>
      <c r="D2585" t="s">
        <v>15</v>
      </c>
      <c r="E2585" t="s">
        <v>16</v>
      </c>
      <c r="F2585">
        <v>30</v>
      </c>
      <c r="G2585" t="s">
        <v>6658</v>
      </c>
      <c r="H2585" t="s">
        <v>6659</v>
      </c>
      <c r="I2585" t="s">
        <v>208</v>
      </c>
      <c r="J2585" s="1">
        <v>44310</v>
      </c>
      <c r="K2585">
        <v>23</v>
      </c>
      <c r="L2585" t="s">
        <v>64</v>
      </c>
      <c r="N2585">
        <f t="shared" si="40"/>
        <v>0</v>
      </c>
    </row>
    <row r="2586" spans="1:14" x14ac:dyDescent="0.3">
      <c r="A2586">
        <v>2585</v>
      </c>
      <c r="B2586" t="s">
        <v>6660</v>
      </c>
      <c r="C2586" t="s">
        <v>6661</v>
      </c>
      <c r="D2586" t="s">
        <v>28</v>
      </c>
      <c r="E2586" t="s">
        <v>29</v>
      </c>
      <c r="F2586">
        <v>90</v>
      </c>
      <c r="G2586" t="s">
        <v>6662</v>
      </c>
      <c r="H2586" t="s">
        <v>702</v>
      </c>
      <c r="I2586" t="s">
        <v>703</v>
      </c>
      <c r="J2586" s="1">
        <v>44349</v>
      </c>
      <c r="K2586">
        <v>31</v>
      </c>
      <c r="L2586" t="s">
        <v>39</v>
      </c>
      <c r="N2586">
        <f t="shared" si="40"/>
        <v>0</v>
      </c>
    </row>
    <row r="2587" spans="1:14" x14ac:dyDescent="0.3">
      <c r="A2587">
        <v>2586</v>
      </c>
      <c r="B2587" t="s">
        <v>1656</v>
      </c>
      <c r="C2587" t="s">
        <v>6663</v>
      </c>
      <c r="D2587" t="s">
        <v>28</v>
      </c>
      <c r="E2587" t="s">
        <v>29</v>
      </c>
      <c r="F2587">
        <v>60</v>
      </c>
      <c r="G2587" t="s">
        <v>6662</v>
      </c>
      <c r="H2587" t="s">
        <v>534</v>
      </c>
      <c r="I2587" t="s">
        <v>32</v>
      </c>
      <c r="J2587" s="1">
        <v>44795</v>
      </c>
      <c r="K2587">
        <v>7</v>
      </c>
      <c r="L2587" t="s">
        <v>33</v>
      </c>
      <c r="N2587">
        <f t="shared" si="40"/>
        <v>0</v>
      </c>
    </row>
    <row r="2588" spans="1:14" x14ac:dyDescent="0.3">
      <c r="A2588">
        <v>2587</v>
      </c>
      <c r="B2588" t="s">
        <v>6664</v>
      </c>
      <c r="C2588" t="s">
        <v>76</v>
      </c>
      <c r="D2588" t="s">
        <v>92</v>
      </c>
      <c r="E2588" t="s">
        <v>16</v>
      </c>
      <c r="F2588">
        <v>60</v>
      </c>
      <c r="G2588" t="s">
        <v>6662</v>
      </c>
      <c r="H2588" t="s">
        <v>1306</v>
      </c>
      <c r="I2588" t="s">
        <v>32</v>
      </c>
      <c r="J2588" s="1">
        <v>44642</v>
      </c>
      <c r="K2588">
        <v>98</v>
      </c>
      <c r="L2588" t="s">
        <v>64</v>
      </c>
      <c r="N2588">
        <f t="shared" si="40"/>
        <v>0</v>
      </c>
    </row>
    <row r="2589" spans="1:14" x14ac:dyDescent="0.3">
      <c r="A2589">
        <v>2588</v>
      </c>
      <c r="B2589" t="s">
        <v>6664</v>
      </c>
      <c r="C2589" t="s">
        <v>76</v>
      </c>
      <c r="D2589" t="s">
        <v>92</v>
      </c>
      <c r="E2589" t="s">
        <v>16</v>
      </c>
      <c r="F2589">
        <v>60</v>
      </c>
      <c r="G2589" t="s">
        <v>6662</v>
      </c>
      <c r="H2589" t="s">
        <v>1306</v>
      </c>
      <c r="I2589" t="s">
        <v>32</v>
      </c>
      <c r="J2589" s="1">
        <v>44642</v>
      </c>
      <c r="K2589">
        <v>98</v>
      </c>
      <c r="L2589" t="s">
        <v>64</v>
      </c>
      <c r="N2589">
        <f t="shared" si="40"/>
        <v>0</v>
      </c>
    </row>
    <row r="2590" spans="1:14" x14ac:dyDescent="0.3">
      <c r="A2590">
        <v>2589</v>
      </c>
      <c r="B2590" t="s">
        <v>6665</v>
      </c>
      <c r="C2590" t="s">
        <v>2747</v>
      </c>
      <c r="D2590" t="s">
        <v>51</v>
      </c>
      <c r="E2590" t="s">
        <v>16</v>
      </c>
      <c r="F2590">
        <v>30</v>
      </c>
      <c r="G2590" t="s">
        <v>6666</v>
      </c>
      <c r="H2590" t="s">
        <v>3299</v>
      </c>
      <c r="I2590" t="s">
        <v>32</v>
      </c>
      <c r="J2590" s="1">
        <v>44434</v>
      </c>
      <c r="K2590">
        <v>52</v>
      </c>
      <c r="L2590" t="s">
        <v>33</v>
      </c>
      <c r="N2590">
        <f t="shared" si="40"/>
        <v>0</v>
      </c>
    </row>
    <row r="2591" spans="1:14" x14ac:dyDescent="0.3">
      <c r="A2591">
        <v>2590</v>
      </c>
      <c r="B2591" t="s">
        <v>2409</v>
      </c>
      <c r="C2591" t="s">
        <v>4558</v>
      </c>
      <c r="D2591" t="s">
        <v>28</v>
      </c>
      <c r="E2591" t="s">
        <v>29</v>
      </c>
      <c r="F2591">
        <v>60</v>
      </c>
      <c r="G2591" t="s">
        <v>6667</v>
      </c>
      <c r="H2591" t="s">
        <v>1336</v>
      </c>
      <c r="I2591" t="s">
        <v>129</v>
      </c>
      <c r="J2591" s="1">
        <v>44307</v>
      </c>
      <c r="K2591">
        <v>26</v>
      </c>
      <c r="L2591" t="s">
        <v>159</v>
      </c>
      <c r="N2591">
        <f t="shared" si="40"/>
        <v>0</v>
      </c>
    </row>
    <row r="2592" spans="1:14" x14ac:dyDescent="0.3">
      <c r="A2592">
        <v>2591</v>
      </c>
      <c r="B2592" t="s">
        <v>6668</v>
      </c>
      <c r="C2592" t="s">
        <v>6669</v>
      </c>
      <c r="D2592" t="s">
        <v>28</v>
      </c>
      <c r="E2592" t="s">
        <v>29</v>
      </c>
      <c r="F2592">
        <v>60</v>
      </c>
      <c r="G2592" t="s">
        <v>6667</v>
      </c>
      <c r="H2592" t="s">
        <v>3428</v>
      </c>
      <c r="I2592" t="s">
        <v>38</v>
      </c>
      <c r="J2592" s="1">
        <v>44251</v>
      </c>
      <c r="K2592">
        <v>47</v>
      </c>
      <c r="L2592" t="s">
        <v>64</v>
      </c>
      <c r="N2592">
        <f t="shared" si="40"/>
        <v>0</v>
      </c>
    </row>
    <row r="2593" spans="1:14" x14ac:dyDescent="0.3">
      <c r="A2593">
        <v>2592</v>
      </c>
      <c r="B2593" t="s">
        <v>6670</v>
      </c>
      <c r="C2593" t="s">
        <v>6439</v>
      </c>
      <c r="D2593" t="s">
        <v>15</v>
      </c>
      <c r="E2593" t="s">
        <v>16</v>
      </c>
      <c r="F2593">
        <v>90</v>
      </c>
      <c r="G2593" t="s">
        <v>6671</v>
      </c>
      <c r="H2593" t="s">
        <v>338</v>
      </c>
      <c r="I2593" t="s">
        <v>173</v>
      </c>
      <c r="J2593" s="1">
        <v>44584</v>
      </c>
      <c r="K2593">
        <v>73</v>
      </c>
      <c r="L2593" t="s">
        <v>159</v>
      </c>
      <c r="N2593">
        <f t="shared" si="40"/>
        <v>0</v>
      </c>
    </row>
    <row r="2594" spans="1:14" x14ac:dyDescent="0.3">
      <c r="A2594">
        <v>2593</v>
      </c>
      <c r="B2594" t="s">
        <v>4315</v>
      </c>
      <c r="C2594" t="s">
        <v>2033</v>
      </c>
      <c r="D2594" t="s">
        <v>28</v>
      </c>
      <c r="E2594" t="s">
        <v>29</v>
      </c>
      <c r="F2594">
        <v>30</v>
      </c>
      <c r="G2594" t="s">
        <v>6672</v>
      </c>
      <c r="H2594" t="s">
        <v>4066</v>
      </c>
      <c r="I2594" t="s">
        <v>4067</v>
      </c>
      <c r="J2594" s="1">
        <v>43937</v>
      </c>
      <c r="K2594">
        <v>73</v>
      </c>
      <c r="L2594" t="s">
        <v>101</v>
      </c>
      <c r="N2594">
        <f t="shared" si="40"/>
        <v>0</v>
      </c>
    </row>
    <row r="2595" spans="1:14" x14ac:dyDescent="0.3">
      <c r="A2595">
        <v>2594</v>
      </c>
      <c r="B2595" t="s">
        <v>1352</v>
      </c>
      <c r="C2595" t="s">
        <v>4858</v>
      </c>
      <c r="D2595" t="s">
        <v>117</v>
      </c>
      <c r="E2595" t="s">
        <v>16</v>
      </c>
      <c r="F2595">
        <v>90</v>
      </c>
      <c r="G2595" t="s">
        <v>6673</v>
      </c>
      <c r="H2595" t="s">
        <v>3579</v>
      </c>
      <c r="I2595" t="s">
        <v>1576</v>
      </c>
      <c r="J2595" s="1">
        <v>44842</v>
      </c>
      <c r="K2595">
        <v>41</v>
      </c>
      <c r="L2595" t="s">
        <v>45</v>
      </c>
      <c r="N2595">
        <f t="shared" si="40"/>
        <v>0</v>
      </c>
    </row>
    <row r="2596" spans="1:14" x14ac:dyDescent="0.3">
      <c r="A2596">
        <v>2595</v>
      </c>
      <c r="B2596" t="s">
        <v>1352</v>
      </c>
      <c r="C2596" t="s">
        <v>4858</v>
      </c>
      <c r="D2596" t="s">
        <v>117</v>
      </c>
      <c r="E2596" t="s">
        <v>16</v>
      </c>
      <c r="F2596">
        <v>90</v>
      </c>
      <c r="G2596" t="s">
        <v>6673</v>
      </c>
      <c r="H2596" t="s">
        <v>3579</v>
      </c>
      <c r="I2596" t="s">
        <v>1576</v>
      </c>
      <c r="J2596" s="1">
        <v>44842</v>
      </c>
      <c r="K2596">
        <v>41</v>
      </c>
      <c r="L2596" t="s">
        <v>45</v>
      </c>
      <c r="N2596">
        <f t="shared" si="40"/>
        <v>0</v>
      </c>
    </row>
    <row r="2597" spans="1:14" x14ac:dyDescent="0.3">
      <c r="A2597">
        <v>2596</v>
      </c>
      <c r="B2597" t="s">
        <v>1792</v>
      </c>
      <c r="C2597" t="s">
        <v>3167</v>
      </c>
      <c r="D2597" t="s">
        <v>28</v>
      </c>
      <c r="E2597" t="s">
        <v>29</v>
      </c>
      <c r="F2597">
        <v>90</v>
      </c>
      <c r="G2597" t="s">
        <v>6674</v>
      </c>
      <c r="H2597" t="s">
        <v>6675</v>
      </c>
      <c r="I2597" t="s">
        <v>32</v>
      </c>
      <c r="J2597" s="1">
        <v>44068</v>
      </c>
      <c r="K2597">
        <v>80</v>
      </c>
      <c r="L2597" t="s">
        <v>70</v>
      </c>
      <c r="N2597">
        <f t="shared" si="40"/>
        <v>0</v>
      </c>
    </row>
    <row r="2598" spans="1:14" x14ac:dyDescent="0.3">
      <c r="A2598">
        <v>2597</v>
      </c>
      <c r="B2598" t="s">
        <v>6676</v>
      </c>
      <c r="C2598" t="s">
        <v>2181</v>
      </c>
      <c r="D2598" t="s">
        <v>51</v>
      </c>
      <c r="E2598" t="s">
        <v>16</v>
      </c>
      <c r="F2598">
        <v>90</v>
      </c>
      <c r="G2598" t="s">
        <v>6677</v>
      </c>
      <c r="H2598" t="s">
        <v>1310</v>
      </c>
      <c r="I2598" t="s">
        <v>1311</v>
      </c>
      <c r="J2598" s="1">
        <v>44088</v>
      </c>
      <c r="K2598">
        <v>5</v>
      </c>
      <c r="L2598" t="s">
        <v>101</v>
      </c>
      <c r="N2598">
        <f t="shared" si="40"/>
        <v>0</v>
      </c>
    </row>
    <row r="2599" spans="1:14" x14ac:dyDescent="0.3">
      <c r="A2599">
        <v>2598</v>
      </c>
      <c r="B2599" t="s">
        <v>6676</v>
      </c>
      <c r="C2599" t="s">
        <v>1596</v>
      </c>
      <c r="D2599" t="s">
        <v>41</v>
      </c>
      <c r="E2599" t="s">
        <v>16</v>
      </c>
      <c r="F2599">
        <v>30</v>
      </c>
      <c r="G2599" t="s">
        <v>6677</v>
      </c>
      <c r="H2599" t="s">
        <v>182</v>
      </c>
      <c r="I2599" t="s">
        <v>32</v>
      </c>
      <c r="J2599" s="1">
        <v>44046</v>
      </c>
      <c r="K2599">
        <v>77</v>
      </c>
      <c r="L2599" t="s">
        <v>64</v>
      </c>
      <c r="N2599">
        <f t="shared" si="40"/>
        <v>0</v>
      </c>
    </row>
    <row r="2600" spans="1:14" x14ac:dyDescent="0.3">
      <c r="A2600">
        <v>2599</v>
      </c>
      <c r="B2600" t="s">
        <v>2556</v>
      </c>
      <c r="C2600" t="s">
        <v>1773</v>
      </c>
      <c r="D2600" t="s">
        <v>28</v>
      </c>
      <c r="E2600" t="s">
        <v>29</v>
      </c>
      <c r="F2600">
        <v>30</v>
      </c>
      <c r="G2600" t="s">
        <v>6678</v>
      </c>
      <c r="H2600" t="s">
        <v>4683</v>
      </c>
      <c r="I2600" t="s">
        <v>178</v>
      </c>
      <c r="J2600" s="1">
        <v>43909</v>
      </c>
      <c r="K2600">
        <v>30</v>
      </c>
      <c r="L2600" t="s">
        <v>39</v>
      </c>
      <c r="N2600">
        <f t="shared" si="40"/>
        <v>0</v>
      </c>
    </row>
    <row r="2601" spans="1:14" x14ac:dyDescent="0.3">
      <c r="A2601">
        <v>2600</v>
      </c>
      <c r="B2601" t="s">
        <v>55</v>
      </c>
      <c r="C2601" t="s">
        <v>4121</v>
      </c>
      <c r="D2601" t="s">
        <v>28</v>
      </c>
      <c r="E2601" t="s">
        <v>29</v>
      </c>
      <c r="F2601">
        <v>60</v>
      </c>
      <c r="G2601" t="s">
        <v>6679</v>
      </c>
      <c r="H2601" t="s">
        <v>4432</v>
      </c>
      <c r="I2601" t="s">
        <v>32</v>
      </c>
      <c r="J2601" s="1">
        <v>44815</v>
      </c>
      <c r="K2601">
        <v>47</v>
      </c>
      <c r="L2601" t="s">
        <v>45</v>
      </c>
      <c r="N2601">
        <f t="shared" si="40"/>
        <v>0</v>
      </c>
    </row>
    <row r="2602" spans="1:14" x14ac:dyDescent="0.3">
      <c r="A2602">
        <v>2601</v>
      </c>
      <c r="B2602" t="s">
        <v>657</v>
      </c>
      <c r="C2602" t="s">
        <v>795</v>
      </c>
      <c r="D2602" t="s">
        <v>28</v>
      </c>
      <c r="E2602" t="s">
        <v>29</v>
      </c>
      <c r="F2602">
        <v>30</v>
      </c>
      <c r="G2602" t="s">
        <v>6680</v>
      </c>
      <c r="H2602" t="s">
        <v>2667</v>
      </c>
      <c r="I2602" t="s">
        <v>187</v>
      </c>
      <c r="J2602" s="1">
        <v>44391</v>
      </c>
      <c r="K2602">
        <v>89</v>
      </c>
      <c r="L2602" t="s">
        <v>45</v>
      </c>
      <c r="N2602">
        <f t="shared" si="40"/>
        <v>0</v>
      </c>
    </row>
    <row r="2603" spans="1:14" x14ac:dyDescent="0.3">
      <c r="A2603">
        <v>2602</v>
      </c>
      <c r="B2603" t="s">
        <v>2177</v>
      </c>
      <c r="C2603" t="s">
        <v>3130</v>
      </c>
      <c r="D2603" t="s">
        <v>15</v>
      </c>
      <c r="E2603" t="s">
        <v>16</v>
      </c>
      <c r="F2603">
        <v>90</v>
      </c>
      <c r="G2603" t="s">
        <v>6681</v>
      </c>
      <c r="H2603" t="s">
        <v>3224</v>
      </c>
      <c r="I2603" t="s">
        <v>2022</v>
      </c>
      <c r="J2603" s="1">
        <v>44665</v>
      </c>
      <c r="K2603">
        <v>99</v>
      </c>
      <c r="L2603" t="s">
        <v>20</v>
      </c>
      <c r="N2603">
        <f t="shared" si="40"/>
        <v>0</v>
      </c>
    </row>
    <row r="2604" spans="1:14" x14ac:dyDescent="0.3">
      <c r="A2604">
        <v>2603</v>
      </c>
      <c r="B2604" t="s">
        <v>6682</v>
      </c>
      <c r="C2604" t="s">
        <v>6683</v>
      </c>
      <c r="D2604" t="s">
        <v>51</v>
      </c>
      <c r="E2604" t="s">
        <v>16</v>
      </c>
      <c r="F2604">
        <v>90</v>
      </c>
      <c r="G2604" t="s">
        <v>6684</v>
      </c>
      <c r="H2604" t="s">
        <v>4889</v>
      </c>
      <c r="I2604" t="s">
        <v>110</v>
      </c>
      <c r="J2604" s="1">
        <v>43944</v>
      </c>
      <c r="K2604">
        <v>50</v>
      </c>
      <c r="L2604" t="s">
        <v>54</v>
      </c>
      <c r="N2604">
        <f t="shared" si="40"/>
        <v>0</v>
      </c>
    </row>
    <row r="2605" spans="1:14" x14ac:dyDescent="0.3">
      <c r="A2605">
        <v>2604</v>
      </c>
      <c r="B2605" t="s">
        <v>1392</v>
      </c>
      <c r="C2605" t="s">
        <v>6685</v>
      </c>
      <c r="D2605" t="s">
        <v>28</v>
      </c>
      <c r="E2605" t="s">
        <v>29</v>
      </c>
      <c r="F2605">
        <v>60</v>
      </c>
      <c r="G2605" t="s">
        <v>6686</v>
      </c>
      <c r="H2605" t="s">
        <v>6687</v>
      </c>
      <c r="I2605" t="s">
        <v>32</v>
      </c>
      <c r="J2605" s="1">
        <v>44377</v>
      </c>
      <c r="K2605">
        <v>60</v>
      </c>
      <c r="L2605" t="s">
        <v>159</v>
      </c>
      <c r="N2605">
        <f t="shared" si="40"/>
        <v>0</v>
      </c>
    </row>
    <row r="2606" spans="1:14" x14ac:dyDescent="0.3">
      <c r="A2606">
        <v>2605</v>
      </c>
      <c r="B2606" t="s">
        <v>5878</v>
      </c>
      <c r="C2606" t="s">
        <v>4962</v>
      </c>
      <c r="D2606" t="s">
        <v>28</v>
      </c>
      <c r="E2606" t="s">
        <v>29</v>
      </c>
      <c r="F2606">
        <v>60</v>
      </c>
      <c r="G2606" t="s">
        <v>6688</v>
      </c>
      <c r="H2606" t="s">
        <v>1601</v>
      </c>
      <c r="I2606" t="s">
        <v>32</v>
      </c>
      <c r="J2606" s="1">
        <v>44213</v>
      </c>
      <c r="K2606">
        <v>53</v>
      </c>
      <c r="L2606" t="s">
        <v>101</v>
      </c>
      <c r="N2606">
        <f t="shared" si="40"/>
        <v>0</v>
      </c>
    </row>
    <row r="2607" spans="1:14" x14ac:dyDescent="0.3">
      <c r="A2607">
        <v>2606</v>
      </c>
      <c r="B2607" t="s">
        <v>3483</v>
      </c>
      <c r="C2607" t="s">
        <v>2019</v>
      </c>
      <c r="D2607" t="s">
        <v>28</v>
      </c>
      <c r="E2607" t="s">
        <v>29</v>
      </c>
      <c r="F2607">
        <v>90</v>
      </c>
      <c r="G2607" t="s">
        <v>6689</v>
      </c>
      <c r="H2607" t="s">
        <v>6690</v>
      </c>
      <c r="I2607" t="s">
        <v>294</v>
      </c>
      <c r="J2607" s="1">
        <v>44839</v>
      </c>
      <c r="K2607">
        <v>70</v>
      </c>
      <c r="L2607" t="s">
        <v>159</v>
      </c>
      <c r="N2607">
        <f t="shared" si="40"/>
        <v>0</v>
      </c>
    </row>
    <row r="2608" spans="1:14" x14ac:dyDescent="0.3">
      <c r="A2608">
        <v>2607</v>
      </c>
      <c r="B2608" t="s">
        <v>2367</v>
      </c>
      <c r="C2608" t="s">
        <v>457</v>
      </c>
      <c r="D2608" t="s">
        <v>28</v>
      </c>
      <c r="E2608" t="s">
        <v>29</v>
      </c>
      <c r="F2608">
        <v>60</v>
      </c>
      <c r="G2608" t="s">
        <v>6691</v>
      </c>
      <c r="H2608" t="s">
        <v>1299</v>
      </c>
      <c r="I2608" t="s">
        <v>1199</v>
      </c>
      <c r="J2608" s="1">
        <v>44107</v>
      </c>
      <c r="K2608">
        <v>31</v>
      </c>
      <c r="L2608" t="s">
        <v>70</v>
      </c>
      <c r="N2608">
        <f t="shared" si="40"/>
        <v>0</v>
      </c>
    </row>
    <row r="2609" spans="1:14" x14ac:dyDescent="0.3">
      <c r="A2609">
        <v>2608</v>
      </c>
      <c r="B2609" t="s">
        <v>1563</v>
      </c>
      <c r="C2609" t="s">
        <v>1323</v>
      </c>
      <c r="D2609" t="s">
        <v>28</v>
      </c>
      <c r="E2609" t="s">
        <v>29</v>
      </c>
      <c r="F2609">
        <v>30</v>
      </c>
      <c r="G2609" t="s">
        <v>6692</v>
      </c>
      <c r="H2609" t="s">
        <v>6693</v>
      </c>
      <c r="I2609" t="s">
        <v>25</v>
      </c>
      <c r="J2609" s="1">
        <v>44264</v>
      </c>
      <c r="K2609">
        <v>68</v>
      </c>
      <c r="L2609" t="s">
        <v>64</v>
      </c>
      <c r="N2609">
        <f t="shared" si="40"/>
        <v>0</v>
      </c>
    </row>
    <row r="2610" spans="1:14" x14ac:dyDescent="0.3">
      <c r="A2610">
        <v>2609</v>
      </c>
      <c r="B2610" t="s">
        <v>3005</v>
      </c>
      <c r="C2610" t="s">
        <v>1326</v>
      </c>
      <c r="D2610" t="s">
        <v>28</v>
      </c>
      <c r="E2610" t="s">
        <v>29</v>
      </c>
      <c r="F2610">
        <v>60</v>
      </c>
      <c r="G2610" t="s">
        <v>6694</v>
      </c>
      <c r="H2610" t="s">
        <v>3746</v>
      </c>
      <c r="I2610" t="s">
        <v>32</v>
      </c>
      <c r="J2610" s="1">
        <v>44918</v>
      </c>
      <c r="K2610">
        <v>70</v>
      </c>
      <c r="L2610" t="s">
        <v>39</v>
      </c>
      <c r="N2610">
        <f t="shared" si="40"/>
        <v>0</v>
      </c>
    </row>
    <row r="2611" spans="1:14" x14ac:dyDescent="0.3">
      <c r="A2611">
        <v>2610</v>
      </c>
      <c r="B2611" t="s">
        <v>6695</v>
      </c>
      <c r="C2611" t="s">
        <v>5452</v>
      </c>
      <c r="D2611" t="s">
        <v>51</v>
      </c>
      <c r="E2611" t="s">
        <v>16</v>
      </c>
      <c r="F2611">
        <v>30</v>
      </c>
      <c r="G2611" t="s">
        <v>6696</v>
      </c>
      <c r="H2611" t="s">
        <v>3746</v>
      </c>
      <c r="I2611" t="s">
        <v>32</v>
      </c>
      <c r="J2611" s="1">
        <v>43966</v>
      </c>
      <c r="K2611">
        <v>43</v>
      </c>
      <c r="L2611" t="s">
        <v>20</v>
      </c>
      <c r="N2611">
        <f t="shared" si="40"/>
        <v>0</v>
      </c>
    </row>
    <row r="2612" spans="1:14" x14ac:dyDescent="0.3">
      <c r="A2612">
        <v>2611</v>
      </c>
      <c r="B2612" t="s">
        <v>3429</v>
      </c>
      <c r="C2612" t="s">
        <v>5225</v>
      </c>
      <c r="D2612" t="s">
        <v>28</v>
      </c>
      <c r="E2612" t="s">
        <v>29</v>
      </c>
      <c r="F2612">
        <v>90</v>
      </c>
      <c r="G2612" t="s">
        <v>6697</v>
      </c>
      <c r="H2612" t="s">
        <v>2530</v>
      </c>
      <c r="I2612" t="s">
        <v>32</v>
      </c>
      <c r="J2612" s="1">
        <v>43901</v>
      </c>
      <c r="K2612">
        <v>14</v>
      </c>
      <c r="L2612" t="s">
        <v>70</v>
      </c>
      <c r="N2612">
        <f t="shared" si="40"/>
        <v>0</v>
      </c>
    </row>
    <row r="2613" spans="1:14" x14ac:dyDescent="0.3">
      <c r="A2613">
        <v>2612</v>
      </c>
      <c r="B2613" t="s">
        <v>2815</v>
      </c>
      <c r="C2613" t="s">
        <v>2010</v>
      </c>
      <c r="D2613" t="s">
        <v>28</v>
      </c>
      <c r="E2613" t="s">
        <v>29</v>
      </c>
      <c r="F2613">
        <v>90</v>
      </c>
      <c r="G2613" t="s">
        <v>6698</v>
      </c>
      <c r="H2613" t="s">
        <v>1448</v>
      </c>
      <c r="I2613" t="s">
        <v>1449</v>
      </c>
      <c r="J2613" s="1">
        <v>44038</v>
      </c>
      <c r="K2613">
        <v>62</v>
      </c>
      <c r="L2613" t="s">
        <v>39</v>
      </c>
      <c r="N2613">
        <f t="shared" si="40"/>
        <v>0</v>
      </c>
    </row>
    <row r="2614" spans="1:14" x14ac:dyDescent="0.3">
      <c r="A2614">
        <v>2613</v>
      </c>
      <c r="B2614" t="s">
        <v>6699</v>
      </c>
      <c r="C2614" t="s">
        <v>3911</v>
      </c>
      <c r="D2614" t="s">
        <v>28</v>
      </c>
      <c r="E2614" t="s">
        <v>29</v>
      </c>
      <c r="F2614">
        <v>30</v>
      </c>
      <c r="G2614" t="s">
        <v>6700</v>
      </c>
      <c r="H2614" t="s">
        <v>2380</v>
      </c>
      <c r="I2614" t="s">
        <v>173</v>
      </c>
      <c r="J2614" s="1">
        <v>44802</v>
      </c>
      <c r="K2614">
        <v>95</v>
      </c>
      <c r="L2614" t="s">
        <v>39</v>
      </c>
      <c r="N2614">
        <f t="shared" si="40"/>
        <v>0</v>
      </c>
    </row>
    <row r="2615" spans="1:14" x14ac:dyDescent="0.3">
      <c r="A2615">
        <v>2614</v>
      </c>
      <c r="B2615" t="s">
        <v>2051</v>
      </c>
      <c r="C2615" t="s">
        <v>6701</v>
      </c>
      <c r="D2615" t="s">
        <v>28</v>
      </c>
      <c r="E2615" t="s">
        <v>29</v>
      </c>
      <c r="F2615">
        <v>90</v>
      </c>
      <c r="G2615" t="s">
        <v>6700</v>
      </c>
      <c r="H2615" t="s">
        <v>4878</v>
      </c>
      <c r="I2615" t="s">
        <v>187</v>
      </c>
      <c r="J2615" s="1">
        <v>44747</v>
      </c>
      <c r="K2615">
        <v>15</v>
      </c>
      <c r="L2615" t="s">
        <v>80</v>
      </c>
      <c r="N2615">
        <f t="shared" si="40"/>
        <v>0</v>
      </c>
    </row>
    <row r="2616" spans="1:14" x14ac:dyDescent="0.3">
      <c r="A2616">
        <v>2615</v>
      </c>
      <c r="B2616" t="s">
        <v>4094</v>
      </c>
      <c r="C2616" t="s">
        <v>955</v>
      </c>
      <c r="D2616" t="s">
        <v>28</v>
      </c>
      <c r="E2616" t="s">
        <v>29</v>
      </c>
      <c r="F2616">
        <v>30</v>
      </c>
      <c r="G2616" t="s">
        <v>6700</v>
      </c>
      <c r="H2616" t="s">
        <v>4311</v>
      </c>
      <c r="I2616" t="s">
        <v>32</v>
      </c>
      <c r="J2616" s="1">
        <v>44344</v>
      </c>
      <c r="K2616">
        <v>10</v>
      </c>
      <c r="L2616" t="s">
        <v>39</v>
      </c>
      <c r="N2616">
        <f t="shared" si="40"/>
        <v>0</v>
      </c>
    </row>
    <row r="2617" spans="1:14" x14ac:dyDescent="0.3">
      <c r="A2617">
        <v>2616</v>
      </c>
      <c r="B2617" t="s">
        <v>5502</v>
      </c>
      <c r="C2617" t="s">
        <v>3927</v>
      </c>
      <c r="D2617" t="s">
        <v>28</v>
      </c>
      <c r="E2617" t="s">
        <v>29</v>
      </c>
      <c r="F2617">
        <v>90</v>
      </c>
      <c r="G2617" t="s">
        <v>6702</v>
      </c>
      <c r="H2617" t="s">
        <v>538</v>
      </c>
      <c r="I2617" t="s">
        <v>32</v>
      </c>
      <c r="J2617" s="1">
        <v>44764</v>
      </c>
      <c r="K2617">
        <v>79</v>
      </c>
      <c r="L2617" t="s">
        <v>20</v>
      </c>
      <c r="N2617">
        <f t="shared" si="40"/>
        <v>0</v>
      </c>
    </row>
    <row r="2618" spans="1:14" x14ac:dyDescent="0.3">
      <c r="A2618">
        <v>2617</v>
      </c>
      <c r="B2618" t="s">
        <v>6703</v>
      </c>
      <c r="C2618" t="s">
        <v>6704</v>
      </c>
      <c r="D2618" t="s">
        <v>51</v>
      </c>
      <c r="E2618" t="s">
        <v>16</v>
      </c>
      <c r="F2618">
        <v>90</v>
      </c>
      <c r="G2618" t="s">
        <v>6705</v>
      </c>
      <c r="H2618" t="s">
        <v>6312</v>
      </c>
      <c r="I2618" t="s">
        <v>173</v>
      </c>
      <c r="J2618" s="1">
        <v>44076</v>
      </c>
      <c r="K2618">
        <v>8</v>
      </c>
      <c r="L2618" t="s">
        <v>101</v>
      </c>
      <c r="N2618">
        <f t="shared" si="40"/>
        <v>0</v>
      </c>
    </row>
    <row r="2619" spans="1:14" x14ac:dyDescent="0.3">
      <c r="A2619">
        <v>2618</v>
      </c>
      <c r="B2619" t="s">
        <v>4176</v>
      </c>
      <c r="C2619" t="s">
        <v>1072</v>
      </c>
      <c r="D2619" t="s">
        <v>117</v>
      </c>
      <c r="E2619" t="s">
        <v>16</v>
      </c>
      <c r="F2619">
        <v>60</v>
      </c>
      <c r="G2619" t="s">
        <v>6706</v>
      </c>
      <c r="H2619" t="s">
        <v>607</v>
      </c>
      <c r="I2619" t="s">
        <v>32</v>
      </c>
      <c r="J2619" s="1">
        <v>44602</v>
      </c>
      <c r="K2619">
        <v>45</v>
      </c>
      <c r="L2619" t="s">
        <v>80</v>
      </c>
      <c r="N2619">
        <f t="shared" si="40"/>
        <v>0</v>
      </c>
    </row>
    <row r="2620" spans="1:14" x14ac:dyDescent="0.3">
      <c r="A2620">
        <v>2619</v>
      </c>
      <c r="B2620" t="s">
        <v>3176</v>
      </c>
      <c r="C2620" t="s">
        <v>2024</v>
      </c>
      <c r="D2620" t="s">
        <v>28</v>
      </c>
      <c r="E2620" t="s">
        <v>29</v>
      </c>
      <c r="F2620">
        <v>90</v>
      </c>
      <c r="G2620" t="s">
        <v>6707</v>
      </c>
      <c r="H2620" t="s">
        <v>641</v>
      </c>
      <c r="I2620" t="s">
        <v>294</v>
      </c>
      <c r="J2620" s="1">
        <v>44454</v>
      </c>
      <c r="K2620">
        <v>10</v>
      </c>
      <c r="L2620" t="s">
        <v>159</v>
      </c>
      <c r="N2620">
        <f t="shared" si="40"/>
        <v>0</v>
      </c>
    </row>
    <row r="2621" spans="1:14" x14ac:dyDescent="0.3">
      <c r="A2621">
        <v>2620</v>
      </c>
      <c r="B2621" t="s">
        <v>567</v>
      </c>
      <c r="C2621" t="s">
        <v>6708</v>
      </c>
      <c r="D2621" t="s">
        <v>28</v>
      </c>
      <c r="E2621" t="s">
        <v>29</v>
      </c>
      <c r="F2621">
        <v>90</v>
      </c>
      <c r="G2621" t="s">
        <v>6709</v>
      </c>
      <c r="H2621" t="s">
        <v>6710</v>
      </c>
      <c r="I2621" t="s">
        <v>32</v>
      </c>
      <c r="J2621" s="1">
        <v>44116</v>
      </c>
      <c r="K2621">
        <v>37</v>
      </c>
      <c r="L2621" t="s">
        <v>80</v>
      </c>
      <c r="N2621">
        <f t="shared" si="40"/>
        <v>0</v>
      </c>
    </row>
    <row r="2622" spans="1:14" x14ac:dyDescent="0.3">
      <c r="A2622">
        <v>2621</v>
      </c>
      <c r="B2622" t="s">
        <v>6711</v>
      </c>
      <c r="C2622" t="s">
        <v>6712</v>
      </c>
      <c r="D2622" t="s">
        <v>51</v>
      </c>
      <c r="E2622" t="s">
        <v>16</v>
      </c>
      <c r="F2622">
        <v>90</v>
      </c>
      <c r="G2622" t="s">
        <v>6713</v>
      </c>
      <c r="H2622" t="s">
        <v>6714</v>
      </c>
      <c r="I2622" t="s">
        <v>129</v>
      </c>
      <c r="J2622" s="1">
        <v>44368</v>
      </c>
      <c r="K2622">
        <v>91</v>
      </c>
      <c r="L2622" t="s">
        <v>33</v>
      </c>
      <c r="N2622">
        <f t="shared" si="40"/>
        <v>0</v>
      </c>
    </row>
    <row r="2623" spans="1:14" x14ac:dyDescent="0.3">
      <c r="A2623">
        <v>2622</v>
      </c>
      <c r="B2623" t="s">
        <v>2295</v>
      </c>
      <c r="C2623" t="s">
        <v>5756</v>
      </c>
      <c r="D2623" t="s">
        <v>51</v>
      </c>
      <c r="E2623" t="s">
        <v>16</v>
      </c>
      <c r="F2623">
        <v>30</v>
      </c>
      <c r="G2623" t="s">
        <v>6713</v>
      </c>
      <c r="H2623" t="s">
        <v>1519</v>
      </c>
      <c r="I2623" t="s">
        <v>32</v>
      </c>
      <c r="J2623" s="1">
        <v>44355</v>
      </c>
      <c r="K2623">
        <v>31</v>
      </c>
      <c r="L2623" t="s">
        <v>39</v>
      </c>
      <c r="N2623">
        <f t="shared" si="40"/>
        <v>0</v>
      </c>
    </row>
    <row r="2624" spans="1:14" x14ac:dyDescent="0.3">
      <c r="A2624">
        <v>2623</v>
      </c>
      <c r="B2624" t="s">
        <v>6715</v>
      </c>
      <c r="C2624" t="s">
        <v>5193</v>
      </c>
      <c r="D2624" t="s">
        <v>28</v>
      </c>
      <c r="E2624" t="s">
        <v>29</v>
      </c>
      <c r="F2624">
        <v>60</v>
      </c>
      <c r="G2624" t="s">
        <v>6716</v>
      </c>
      <c r="H2624" t="s">
        <v>3007</v>
      </c>
      <c r="I2624" t="s">
        <v>554</v>
      </c>
      <c r="J2624" s="1">
        <v>44483</v>
      </c>
      <c r="K2624">
        <v>41</v>
      </c>
      <c r="L2624" t="s">
        <v>80</v>
      </c>
      <c r="N2624">
        <f t="shared" si="40"/>
        <v>0</v>
      </c>
    </row>
    <row r="2625" spans="1:14" x14ac:dyDescent="0.3">
      <c r="A2625">
        <v>2624</v>
      </c>
      <c r="B2625" t="s">
        <v>6717</v>
      </c>
      <c r="C2625" t="s">
        <v>1627</v>
      </c>
      <c r="D2625" t="s">
        <v>41</v>
      </c>
      <c r="E2625" t="s">
        <v>16</v>
      </c>
      <c r="F2625">
        <v>90</v>
      </c>
      <c r="G2625" t="s">
        <v>6718</v>
      </c>
      <c r="H2625" t="s">
        <v>2366</v>
      </c>
      <c r="I2625" t="s">
        <v>1367</v>
      </c>
      <c r="J2625" s="1">
        <v>44181</v>
      </c>
      <c r="K2625">
        <v>36</v>
      </c>
      <c r="L2625" t="s">
        <v>80</v>
      </c>
      <c r="N2625">
        <f t="shared" si="40"/>
        <v>0</v>
      </c>
    </row>
    <row r="2626" spans="1:14" x14ac:dyDescent="0.3">
      <c r="A2626">
        <v>2625</v>
      </c>
      <c r="B2626" t="s">
        <v>1654</v>
      </c>
      <c r="C2626" t="s">
        <v>6719</v>
      </c>
      <c r="D2626" t="s">
        <v>51</v>
      </c>
      <c r="E2626" t="s">
        <v>16</v>
      </c>
      <c r="F2626">
        <v>90</v>
      </c>
      <c r="G2626" t="s">
        <v>6720</v>
      </c>
      <c r="H2626" t="s">
        <v>1690</v>
      </c>
      <c r="I2626" t="s">
        <v>208</v>
      </c>
      <c r="J2626" s="1">
        <v>43996</v>
      </c>
      <c r="K2626">
        <v>37</v>
      </c>
      <c r="L2626" t="s">
        <v>80</v>
      </c>
      <c r="N2626">
        <f t="shared" ref="N2626:N2689" si="41">COUNTBLANK(A2626:L2626)</f>
        <v>0</v>
      </c>
    </row>
    <row r="2627" spans="1:14" x14ac:dyDescent="0.3">
      <c r="A2627">
        <v>2626</v>
      </c>
      <c r="B2627" t="s">
        <v>6721</v>
      </c>
      <c r="C2627" t="s">
        <v>6722</v>
      </c>
      <c r="D2627" t="s">
        <v>51</v>
      </c>
      <c r="E2627" t="s">
        <v>16</v>
      </c>
      <c r="F2627">
        <v>30</v>
      </c>
      <c r="G2627" t="s">
        <v>6723</v>
      </c>
      <c r="H2627" t="s">
        <v>5079</v>
      </c>
      <c r="I2627" t="s">
        <v>294</v>
      </c>
      <c r="J2627" s="1">
        <v>44220</v>
      </c>
      <c r="K2627">
        <v>26</v>
      </c>
      <c r="L2627" t="s">
        <v>33</v>
      </c>
      <c r="N2627">
        <f t="shared" si="41"/>
        <v>0</v>
      </c>
    </row>
    <row r="2628" spans="1:14" x14ac:dyDescent="0.3">
      <c r="A2628">
        <v>2627</v>
      </c>
      <c r="B2628" t="s">
        <v>61</v>
      </c>
      <c r="C2628" t="s">
        <v>4913</v>
      </c>
      <c r="D2628" t="s">
        <v>28</v>
      </c>
      <c r="E2628" t="s">
        <v>29</v>
      </c>
      <c r="F2628">
        <v>90</v>
      </c>
      <c r="G2628" t="s">
        <v>6724</v>
      </c>
      <c r="H2628" t="s">
        <v>5079</v>
      </c>
      <c r="I2628" t="s">
        <v>294</v>
      </c>
      <c r="J2628" s="1">
        <v>44217</v>
      </c>
      <c r="K2628">
        <v>27</v>
      </c>
      <c r="L2628" t="s">
        <v>70</v>
      </c>
      <c r="N2628">
        <f t="shared" si="41"/>
        <v>0</v>
      </c>
    </row>
    <row r="2629" spans="1:14" x14ac:dyDescent="0.3">
      <c r="A2629">
        <v>2628</v>
      </c>
      <c r="B2629" t="s">
        <v>188</v>
      </c>
      <c r="C2629" t="s">
        <v>722</v>
      </c>
      <c r="D2629" t="s">
        <v>28</v>
      </c>
      <c r="E2629" t="s">
        <v>29</v>
      </c>
      <c r="F2629">
        <v>90</v>
      </c>
      <c r="G2629" t="s">
        <v>6725</v>
      </c>
      <c r="H2629" t="s">
        <v>2072</v>
      </c>
      <c r="I2629" t="s">
        <v>32</v>
      </c>
      <c r="J2629" s="1">
        <v>44702</v>
      </c>
      <c r="K2629">
        <v>103</v>
      </c>
      <c r="L2629" t="s">
        <v>80</v>
      </c>
      <c r="N2629">
        <f t="shared" si="41"/>
        <v>0</v>
      </c>
    </row>
    <row r="2630" spans="1:14" x14ac:dyDescent="0.3">
      <c r="A2630">
        <v>2629</v>
      </c>
      <c r="B2630" t="s">
        <v>4844</v>
      </c>
      <c r="C2630" t="s">
        <v>5979</v>
      </c>
      <c r="D2630" t="s">
        <v>28</v>
      </c>
      <c r="E2630" t="s">
        <v>29</v>
      </c>
      <c r="F2630">
        <v>90</v>
      </c>
      <c r="G2630" t="s">
        <v>6726</v>
      </c>
      <c r="H2630" t="s">
        <v>420</v>
      </c>
      <c r="I2630" t="s">
        <v>32</v>
      </c>
      <c r="J2630" s="1">
        <v>44071</v>
      </c>
      <c r="K2630">
        <v>55</v>
      </c>
      <c r="L2630" t="s">
        <v>159</v>
      </c>
      <c r="N2630">
        <f t="shared" si="41"/>
        <v>0</v>
      </c>
    </row>
    <row r="2631" spans="1:14" x14ac:dyDescent="0.3">
      <c r="A2631">
        <v>2630</v>
      </c>
      <c r="B2631" t="s">
        <v>2399</v>
      </c>
      <c r="C2631" t="s">
        <v>6727</v>
      </c>
      <c r="D2631" t="s">
        <v>15</v>
      </c>
      <c r="E2631" t="s">
        <v>16</v>
      </c>
      <c r="F2631">
        <v>60</v>
      </c>
      <c r="G2631" t="s">
        <v>6728</v>
      </c>
      <c r="H2631" t="s">
        <v>4996</v>
      </c>
      <c r="I2631" t="s">
        <v>32</v>
      </c>
      <c r="J2631" s="1">
        <v>43972</v>
      </c>
      <c r="K2631">
        <v>58</v>
      </c>
      <c r="L2631" t="s">
        <v>101</v>
      </c>
      <c r="N2631">
        <f t="shared" si="41"/>
        <v>0</v>
      </c>
    </row>
    <row r="2632" spans="1:14" x14ac:dyDescent="0.3">
      <c r="A2632">
        <v>2631</v>
      </c>
      <c r="B2632" t="s">
        <v>6729</v>
      </c>
      <c r="C2632" t="s">
        <v>6730</v>
      </c>
      <c r="D2632" t="s">
        <v>15</v>
      </c>
      <c r="E2632" t="s">
        <v>16</v>
      </c>
      <c r="F2632">
        <v>60</v>
      </c>
      <c r="G2632" t="s">
        <v>6731</v>
      </c>
      <c r="H2632" t="s">
        <v>6732</v>
      </c>
      <c r="I2632" t="s">
        <v>32</v>
      </c>
      <c r="J2632" s="1">
        <v>44471</v>
      </c>
      <c r="K2632">
        <v>48</v>
      </c>
      <c r="L2632" t="s">
        <v>70</v>
      </c>
      <c r="N2632">
        <f t="shared" si="41"/>
        <v>0</v>
      </c>
    </row>
    <row r="2633" spans="1:14" x14ac:dyDescent="0.3">
      <c r="A2633">
        <v>2632</v>
      </c>
      <c r="B2633" t="s">
        <v>2437</v>
      </c>
      <c r="C2633" t="s">
        <v>4149</v>
      </c>
      <c r="D2633" t="s">
        <v>28</v>
      </c>
      <c r="E2633" t="s">
        <v>29</v>
      </c>
      <c r="F2633">
        <v>90</v>
      </c>
      <c r="G2633" t="s">
        <v>6733</v>
      </c>
      <c r="H2633" t="s">
        <v>3169</v>
      </c>
      <c r="I2633" t="s">
        <v>110</v>
      </c>
      <c r="J2633" s="1">
        <v>43942</v>
      </c>
      <c r="K2633">
        <v>11</v>
      </c>
      <c r="L2633" t="s">
        <v>101</v>
      </c>
      <c r="N2633">
        <f t="shared" si="41"/>
        <v>0</v>
      </c>
    </row>
    <row r="2634" spans="1:14" x14ac:dyDescent="0.3">
      <c r="A2634">
        <v>2633</v>
      </c>
      <c r="B2634" t="s">
        <v>6734</v>
      </c>
      <c r="C2634" t="s">
        <v>6436</v>
      </c>
      <c r="D2634" t="s">
        <v>51</v>
      </c>
      <c r="E2634" t="s">
        <v>16</v>
      </c>
      <c r="F2634">
        <v>30</v>
      </c>
      <c r="G2634" t="s">
        <v>6735</v>
      </c>
      <c r="H2634" t="s">
        <v>6736</v>
      </c>
      <c r="I2634" t="s">
        <v>32</v>
      </c>
      <c r="J2634" s="1">
        <v>44435</v>
      </c>
      <c r="K2634">
        <v>16</v>
      </c>
      <c r="L2634" t="s">
        <v>80</v>
      </c>
      <c r="N2634">
        <f t="shared" si="41"/>
        <v>0</v>
      </c>
    </row>
    <row r="2635" spans="1:14" x14ac:dyDescent="0.3">
      <c r="A2635">
        <v>2634</v>
      </c>
      <c r="B2635" t="s">
        <v>6737</v>
      </c>
      <c r="C2635" t="s">
        <v>2677</v>
      </c>
      <c r="D2635" t="s">
        <v>51</v>
      </c>
      <c r="E2635" t="s">
        <v>16</v>
      </c>
      <c r="F2635">
        <v>60</v>
      </c>
      <c r="G2635" t="s">
        <v>6738</v>
      </c>
      <c r="H2635" t="s">
        <v>319</v>
      </c>
      <c r="I2635" t="s">
        <v>208</v>
      </c>
      <c r="J2635" s="1">
        <v>44672</v>
      </c>
      <c r="K2635">
        <v>21</v>
      </c>
      <c r="L2635" t="s">
        <v>39</v>
      </c>
      <c r="N2635">
        <f t="shared" si="41"/>
        <v>0</v>
      </c>
    </row>
    <row r="2636" spans="1:14" x14ac:dyDescent="0.3">
      <c r="A2636">
        <v>2635</v>
      </c>
      <c r="B2636" t="s">
        <v>6739</v>
      </c>
      <c r="C2636" t="s">
        <v>5702</v>
      </c>
      <c r="D2636" t="s">
        <v>15</v>
      </c>
      <c r="E2636" t="s">
        <v>16</v>
      </c>
      <c r="F2636">
        <v>30</v>
      </c>
      <c r="G2636" t="s">
        <v>6740</v>
      </c>
      <c r="H2636" t="s">
        <v>2804</v>
      </c>
      <c r="I2636" t="s">
        <v>124</v>
      </c>
      <c r="J2636" s="1">
        <v>43963</v>
      </c>
      <c r="K2636">
        <v>57</v>
      </c>
      <c r="L2636" t="s">
        <v>33</v>
      </c>
      <c r="N2636">
        <f t="shared" si="41"/>
        <v>0</v>
      </c>
    </row>
    <row r="2637" spans="1:14" x14ac:dyDescent="0.3">
      <c r="A2637">
        <v>2636</v>
      </c>
      <c r="B2637" t="s">
        <v>6286</v>
      </c>
      <c r="C2637" t="s">
        <v>6741</v>
      </c>
      <c r="D2637" t="s">
        <v>51</v>
      </c>
      <c r="E2637" t="s">
        <v>16</v>
      </c>
      <c r="F2637">
        <v>90</v>
      </c>
      <c r="G2637" t="s">
        <v>6742</v>
      </c>
      <c r="H2637" t="s">
        <v>1011</v>
      </c>
      <c r="I2637" t="s">
        <v>32</v>
      </c>
      <c r="J2637" s="1">
        <v>44398</v>
      </c>
      <c r="K2637">
        <v>83</v>
      </c>
      <c r="L2637" t="s">
        <v>39</v>
      </c>
      <c r="N2637">
        <f t="shared" si="41"/>
        <v>0</v>
      </c>
    </row>
    <row r="2638" spans="1:14" x14ac:dyDescent="0.3">
      <c r="A2638">
        <v>2637</v>
      </c>
      <c r="B2638" t="s">
        <v>6743</v>
      </c>
      <c r="C2638" t="s">
        <v>4960</v>
      </c>
      <c r="D2638" t="s">
        <v>15</v>
      </c>
      <c r="E2638" t="s">
        <v>16</v>
      </c>
      <c r="F2638">
        <v>30</v>
      </c>
      <c r="G2638" t="s">
        <v>6744</v>
      </c>
      <c r="H2638" t="s">
        <v>6675</v>
      </c>
      <c r="I2638" t="s">
        <v>32</v>
      </c>
      <c r="J2638" s="1">
        <v>44400</v>
      </c>
      <c r="K2638">
        <v>95</v>
      </c>
      <c r="L2638" t="s">
        <v>39</v>
      </c>
      <c r="N2638">
        <f t="shared" si="41"/>
        <v>0</v>
      </c>
    </row>
    <row r="2639" spans="1:14" x14ac:dyDescent="0.3">
      <c r="A2639">
        <v>2638</v>
      </c>
      <c r="B2639" t="s">
        <v>6745</v>
      </c>
      <c r="C2639" t="s">
        <v>5067</v>
      </c>
      <c r="D2639" t="s">
        <v>15</v>
      </c>
      <c r="E2639" t="s">
        <v>16</v>
      </c>
      <c r="F2639">
        <v>90</v>
      </c>
      <c r="G2639" t="s">
        <v>6746</v>
      </c>
      <c r="H2639" t="s">
        <v>2772</v>
      </c>
      <c r="I2639" t="s">
        <v>32</v>
      </c>
      <c r="J2639" s="1">
        <v>44092</v>
      </c>
      <c r="K2639">
        <v>19</v>
      </c>
      <c r="L2639" t="s">
        <v>45</v>
      </c>
      <c r="N2639">
        <f t="shared" si="41"/>
        <v>0</v>
      </c>
    </row>
    <row r="2640" spans="1:14" x14ac:dyDescent="0.3">
      <c r="A2640">
        <v>2639</v>
      </c>
      <c r="B2640" t="s">
        <v>6747</v>
      </c>
      <c r="C2640" t="s">
        <v>6748</v>
      </c>
      <c r="D2640" t="s">
        <v>28</v>
      </c>
      <c r="E2640" t="s">
        <v>29</v>
      </c>
      <c r="F2640">
        <v>90</v>
      </c>
      <c r="G2640" t="s">
        <v>6749</v>
      </c>
      <c r="H2640" t="s">
        <v>1556</v>
      </c>
      <c r="I2640" t="s">
        <v>1311</v>
      </c>
      <c r="J2640" s="1">
        <v>44787</v>
      </c>
      <c r="K2640">
        <v>96</v>
      </c>
      <c r="L2640" t="s">
        <v>64</v>
      </c>
      <c r="N2640">
        <f t="shared" si="41"/>
        <v>0</v>
      </c>
    </row>
    <row r="2641" spans="1:14" x14ac:dyDescent="0.3">
      <c r="A2641">
        <v>2640</v>
      </c>
      <c r="B2641" t="s">
        <v>3111</v>
      </c>
      <c r="C2641" t="s">
        <v>1121</v>
      </c>
      <c r="D2641" t="s">
        <v>28</v>
      </c>
      <c r="E2641" t="s">
        <v>29</v>
      </c>
      <c r="F2641">
        <v>30</v>
      </c>
      <c r="G2641" t="s">
        <v>6750</v>
      </c>
      <c r="H2641" t="s">
        <v>4849</v>
      </c>
      <c r="I2641" t="s">
        <v>294</v>
      </c>
      <c r="J2641" s="1">
        <v>44188</v>
      </c>
      <c r="K2641">
        <v>54</v>
      </c>
      <c r="L2641" t="s">
        <v>45</v>
      </c>
      <c r="N2641">
        <f t="shared" si="41"/>
        <v>0</v>
      </c>
    </row>
    <row r="2642" spans="1:14" x14ac:dyDescent="0.3">
      <c r="A2642">
        <v>2641</v>
      </c>
      <c r="B2642" t="s">
        <v>5303</v>
      </c>
      <c r="C2642" t="s">
        <v>1297</v>
      </c>
      <c r="D2642" t="s">
        <v>41</v>
      </c>
      <c r="E2642" t="s">
        <v>16</v>
      </c>
      <c r="F2642">
        <v>90</v>
      </c>
      <c r="G2642" t="s">
        <v>6751</v>
      </c>
      <c r="H2642" t="s">
        <v>2026</v>
      </c>
      <c r="I2642" t="s">
        <v>1078</v>
      </c>
      <c r="J2642" s="1">
        <v>44513</v>
      </c>
      <c r="K2642">
        <v>12</v>
      </c>
      <c r="L2642" t="s">
        <v>159</v>
      </c>
      <c r="N2642">
        <f t="shared" si="41"/>
        <v>0</v>
      </c>
    </row>
    <row r="2643" spans="1:14" x14ac:dyDescent="0.3">
      <c r="A2643">
        <v>2642</v>
      </c>
      <c r="B2643" t="s">
        <v>1788</v>
      </c>
      <c r="C2643" t="s">
        <v>6752</v>
      </c>
      <c r="D2643" t="s">
        <v>28</v>
      </c>
      <c r="E2643" t="s">
        <v>29</v>
      </c>
      <c r="F2643">
        <v>90</v>
      </c>
      <c r="G2643" t="s">
        <v>6753</v>
      </c>
      <c r="H2643" t="s">
        <v>6754</v>
      </c>
      <c r="I2643" t="s">
        <v>32</v>
      </c>
      <c r="J2643" s="1">
        <v>44017</v>
      </c>
      <c r="K2643">
        <v>82</v>
      </c>
      <c r="L2643" t="s">
        <v>54</v>
      </c>
      <c r="N2643">
        <f t="shared" si="41"/>
        <v>0</v>
      </c>
    </row>
    <row r="2644" spans="1:14" x14ac:dyDescent="0.3">
      <c r="A2644">
        <v>2643</v>
      </c>
      <c r="B2644" t="s">
        <v>6755</v>
      </c>
      <c r="C2644" t="s">
        <v>5090</v>
      </c>
      <c r="D2644" t="s">
        <v>51</v>
      </c>
      <c r="E2644" t="s">
        <v>16</v>
      </c>
      <c r="F2644">
        <v>90</v>
      </c>
      <c r="G2644" t="s">
        <v>6756</v>
      </c>
      <c r="H2644" t="s">
        <v>655</v>
      </c>
      <c r="I2644" t="s">
        <v>32</v>
      </c>
      <c r="J2644" s="1">
        <v>44707</v>
      </c>
      <c r="K2644">
        <v>47</v>
      </c>
      <c r="L2644" t="s">
        <v>45</v>
      </c>
      <c r="N2644">
        <f t="shared" si="41"/>
        <v>0</v>
      </c>
    </row>
    <row r="2645" spans="1:14" x14ac:dyDescent="0.3">
      <c r="A2645">
        <v>2644</v>
      </c>
      <c r="B2645" t="s">
        <v>1792</v>
      </c>
      <c r="C2645" t="s">
        <v>580</v>
      </c>
      <c r="D2645" t="s">
        <v>28</v>
      </c>
      <c r="E2645" t="s">
        <v>29</v>
      </c>
      <c r="F2645">
        <v>60</v>
      </c>
      <c r="G2645" t="s">
        <v>6757</v>
      </c>
      <c r="H2645" t="s">
        <v>5652</v>
      </c>
      <c r="I2645" t="s">
        <v>32</v>
      </c>
      <c r="J2645" s="1">
        <v>44894</v>
      </c>
      <c r="K2645">
        <v>91</v>
      </c>
      <c r="L2645" t="s">
        <v>39</v>
      </c>
      <c r="N2645">
        <f t="shared" si="41"/>
        <v>0</v>
      </c>
    </row>
    <row r="2646" spans="1:14" x14ac:dyDescent="0.3">
      <c r="A2646">
        <v>2645</v>
      </c>
      <c r="B2646" t="s">
        <v>4599</v>
      </c>
      <c r="C2646" t="s">
        <v>3467</v>
      </c>
      <c r="D2646" t="s">
        <v>51</v>
      </c>
      <c r="E2646" t="s">
        <v>16</v>
      </c>
      <c r="F2646">
        <v>60</v>
      </c>
      <c r="G2646" t="s">
        <v>6758</v>
      </c>
      <c r="H2646" t="s">
        <v>868</v>
      </c>
      <c r="I2646" t="s">
        <v>32</v>
      </c>
      <c r="J2646" s="1">
        <v>44697</v>
      </c>
      <c r="K2646">
        <v>14</v>
      </c>
      <c r="L2646" t="s">
        <v>159</v>
      </c>
      <c r="N2646">
        <f t="shared" si="41"/>
        <v>0</v>
      </c>
    </row>
    <row r="2647" spans="1:14" x14ac:dyDescent="0.3">
      <c r="A2647">
        <v>2646</v>
      </c>
      <c r="B2647" t="s">
        <v>6759</v>
      </c>
      <c r="C2647" t="s">
        <v>3171</v>
      </c>
      <c r="D2647" t="s">
        <v>51</v>
      </c>
      <c r="E2647" t="s">
        <v>16</v>
      </c>
      <c r="F2647">
        <v>30</v>
      </c>
      <c r="G2647" t="s">
        <v>6760</v>
      </c>
      <c r="H2647" t="s">
        <v>235</v>
      </c>
      <c r="I2647" t="s">
        <v>146</v>
      </c>
      <c r="J2647" s="1">
        <v>44910</v>
      </c>
      <c r="K2647">
        <v>85</v>
      </c>
      <c r="L2647" t="s">
        <v>159</v>
      </c>
      <c r="N2647">
        <f t="shared" si="41"/>
        <v>0</v>
      </c>
    </row>
    <row r="2648" spans="1:14" x14ac:dyDescent="0.3">
      <c r="A2648">
        <v>2647</v>
      </c>
      <c r="B2648" t="s">
        <v>6761</v>
      </c>
      <c r="C2648" t="s">
        <v>6762</v>
      </c>
      <c r="D2648" t="s">
        <v>15</v>
      </c>
      <c r="E2648" t="s">
        <v>16</v>
      </c>
      <c r="F2648">
        <v>60</v>
      </c>
      <c r="G2648" t="s">
        <v>6760</v>
      </c>
      <c r="H2648" t="s">
        <v>5248</v>
      </c>
      <c r="I2648" t="s">
        <v>32</v>
      </c>
      <c r="J2648" s="1">
        <v>44286</v>
      </c>
      <c r="K2648">
        <v>25</v>
      </c>
      <c r="L2648" t="s">
        <v>20</v>
      </c>
      <c r="N2648">
        <f t="shared" si="41"/>
        <v>0</v>
      </c>
    </row>
    <row r="2649" spans="1:14" x14ac:dyDescent="0.3">
      <c r="A2649">
        <v>2648</v>
      </c>
      <c r="B2649" t="s">
        <v>5954</v>
      </c>
      <c r="C2649" t="s">
        <v>6635</v>
      </c>
      <c r="D2649" t="s">
        <v>28</v>
      </c>
      <c r="E2649" t="s">
        <v>29</v>
      </c>
      <c r="F2649">
        <v>90</v>
      </c>
      <c r="G2649" t="s">
        <v>6763</v>
      </c>
      <c r="H2649" t="s">
        <v>6249</v>
      </c>
      <c r="I2649" t="s">
        <v>38</v>
      </c>
      <c r="J2649" s="1">
        <v>44237</v>
      </c>
      <c r="K2649">
        <v>90</v>
      </c>
      <c r="L2649" t="s">
        <v>80</v>
      </c>
      <c r="N2649">
        <f t="shared" si="41"/>
        <v>0</v>
      </c>
    </row>
    <row r="2650" spans="1:14" x14ac:dyDescent="0.3">
      <c r="A2650">
        <v>2649</v>
      </c>
      <c r="B2650" t="s">
        <v>6764</v>
      </c>
      <c r="C2650" t="s">
        <v>3253</v>
      </c>
      <c r="D2650" t="s">
        <v>28</v>
      </c>
      <c r="E2650" t="s">
        <v>29</v>
      </c>
      <c r="F2650">
        <v>30</v>
      </c>
      <c r="G2650" t="s">
        <v>6765</v>
      </c>
      <c r="H2650" t="s">
        <v>221</v>
      </c>
      <c r="I2650" t="s">
        <v>32</v>
      </c>
      <c r="J2650" s="1">
        <v>44403</v>
      </c>
      <c r="K2650">
        <v>38</v>
      </c>
      <c r="L2650" t="s">
        <v>33</v>
      </c>
      <c r="N2650">
        <f t="shared" si="41"/>
        <v>0</v>
      </c>
    </row>
    <row r="2651" spans="1:14" x14ac:dyDescent="0.3">
      <c r="A2651">
        <v>2650</v>
      </c>
      <c r="B2651" t="s">
        <v>2556</v>
      </c>
      <c r="C2651" t="s">
        <v>540</v>
      </c>
      <c r="D2651" t="s">
        <v>28</v>
      </c>
      <c r="E2651" t="s">
        <v>29</v>
      </c>
      <c r="F2651">
        <v>30</v>
      </c>
      <c r="G2651" t="s">
        <v>6766</v>
      </c>
      <c r="H2651" t="s">
        <v>1621</v>
      </c>
      <c r="I2651" t="s">
        <v>146</v>
      </c>
      <c r="J2651" s="1">
        <v>44170</v>
      </c>
      <c r="K2651">
        <v>31</v>
      </c>
      <c r="L2651" t="s">
        <v>39</v>
      </c>
      <c r="N2651">
        <f t="shared" si="41"/>
        <v>0</v>
      </c>
    </row>
    <row r="2652" spans="1:14" x14ac:dyDescent="0.3">
      <c r="A2652">
        <v>2651</v>
      </c>
      <c r="B2652" t="s">
        <v>5400</v>
      </c>
      <c r="C2652" t="s">
        <v>1237</v>
      </c>
      <c r="D2652" t="s">
        <v>15</v>
      </c>
      <c r="E2652" t="s">
        <v>16</v>
      </c>
      <c r="F2652">
        <v>30</v>
      </c>
      <c r="G2652" t="s">
        <v>6767</v>
      </c>
      <c r="H2652" t="s">
        <v>4585</v>
      </c>
      <c r="I2652" t="s">
        <v>25</v>
      </c>
      <c r="J2652" s="1">
        <v>44394</v>
      </c>
      <c r="K2652">
        <v>19</v>
      </c>
      <c r="L2652" t="s">
        <v>54</v>
      </c>
      <c r="N2652">
        <f t="shared" si="41"/>
        <v>0</v>
      </c>
    </row>
    <row r="2653" spans="1:14" x14ac:dyDescent="0.3">
      <c r="A2653">
        <v>2652</v>
      </c>
      <c r="B2653" t="s">
        <v>1572</v>
      </c>
      <c r="C2653" t="s">
        <v>267</v>
      </c>
      <c r="D2653" t="s">
        <v>28</v>
      </c>
      <c r="E2653" t="s">
        <v>29</v>
      </c>
      <c r="F2653">
        <v>30</v>
      </c>
      <c r="G2653" t="s">
        <v>6768</v>
      </c>
      <c r="H2653" t="s">
        <v>5778</v>
      </c>
      <c r="I2653" t="s">
        <v>1311</v>
      </c>
      <c r="J2653" s="1">
        <v>44508</v>
      </c>
      <c r="K2653">
        <v>16</v>
      </c>
      <c r="L2653" t="s">
        <v>39</v>
      </c>
      <c r="N2653">
        <f t="shared" si="41"/>
        <v>0</v>
      </c>
    </row>
    <row r="2654" spans="1:14" x14ac:dyDescent="0.3">
      <c r="A2654">
        <v>2653</v>
      </c>
      <c r="B2654" t="s">
        <v>111</v>
      </c>
      <c r="C2654" t="s">
        <v>3965</v>
      </c>
      <c r="D2654" t="s">
        <v>28</v>
      </c>
      <c r="E2654" t="s">
        <v>29</v>
      </c>
      <c r="F2654">
        <v>30</v>
      </c>
      <c r="G2654" t="s">
        <v>6769</v>
      </c>
      <c r="H2654" t="s">
        <v>6770</v>
      </c>
      <c r="I2654" t="s">
        <v>124</v>
      </c>
      <c r="J2654" s="1">
        <v>44741</v>
      </c>
      <c r="K2654">
        <v>42</v>
      </c>
      <c r="L2654" t="s">
        <v>64</v>
      </c>
      <c r="N2654">
        <f t="shared" si="41"/>
        <v>0</v>
      </c>
    </row>
    <row r="2655" spans="1:14" x14ac:dyDescent="0.3">
      <c r="A2655">
        <v>2654</v>
      </c>
      <c r="B2655" t="s">
        <v>4742</v>
      </c>
      <c r="C2655" t="s">
        <v>1304</v>
      </c>
      <c r="D2655" t="s">
        <v>51</v>
      </c>
      <c r="E2655" t="s">
        <v>16</v>
      </c>
      <c r="F2655">
        <v>30</v>
      </c>
      <c r="G2655" t="s">
        <v>6771</v>
      </c>
      <c r="H2655" t="s">
        <v>6772</v>
      </c>
      <c r="I2655" t="s">
        <v>32</v>
      </c>
      <c r="J2655" s="1">
        <v>44217</v>
      </c>
      <c r="K2655">
        <v>41</v>
      </c>
      <c r="L2655" t="s">
        <v>70</v>
      </c>
      <c r="N2655">
        <f t="shared" si="41"/>
        <v>0</v>
      </c>
    </row>
    <row r="2656" spans="1:14" x14ac:dyDescent="0.3">
      <c r="A2656">
        <v>2655</v>
      </c>
      <c r="B2656" t="s">
        <v>6773</v>
      </c>
      <c r="C2656" t="s">
        <v>2449</v>
      </c>
      <c r="D2656" t="s">
        <v>41</v>
      </c>
      <c r="E2656" t="s">
        <v>16</v>
      </c>
      <c r="F2656">
        <v>30</v>
      </c>
      <c r="G2656" t="s">
        <v>6774</v>
      </c>
      <c r="H2656" t="s">
        <v>6775</v>
      </c>
      <c r="I2656" t="s">
        <v>25</v>
      </c>
      <c r="J2656" s="1">
        <v>44577</v>
      </c>
      <c r="K2656">
        <v>54</v>
      </c>
      <c r="L2656" t="s">
        <v>80</v>
      </c>
      <c r="N2656">
        <f t="shared" si="41"/>
        <v>0</v>
      </c>
    </row>
    <row r="2657" spans="1:14" x14ac:dyDescent="0.3">
      <c r="A2657">
        <v>2656</v>
      </c>
      <c r="B2657" t="s">
        <v>4372</v>
      </c>
      <c r="C2657" t="s">
        <v>6776</v>
      </c>
      <c r="D2657" t="s">
        <v>28</v>
      </c>
      <c r="E2657" t="s">
        <v>29</v>
      </c>
      <c r="F2657">
        <v>90</v>
      </c>
      <c r="G2657" t="s">
        <v>6777</v>
      </c>
      <c r="H2657" t="s">
        <v>6778</v>
      </c>
      <c r="I2657" t="s">
        <v>38</v>
      </c>
      <c r="J2657" s="1">
        <v>44262</v>
      </c>
      <c r="K2657">
        <v>36</v>
      </c>
      <c r="L2657" t="s">
        <v>45</v>
      </c>
      <c r="N2657">
        <f t="shared" si="41"/>
        <v>0</v>
      </c>
    </row>
    <row r="2658" spans="1:14" x14ac:dyDescent="0.3">
      <c r="A2658">
        <v>2657</v>
      </c>
      <c r="B2658" t="s">
        <v>6779</v>
      </c>
      <c r="C2658" t="s">
        <v>6780</v>
      </c>
      <c r="D2658" t="s">
        <v>51</v>
      </c>
      <c r="E2658" t="s">
        <v>16</v>
      </c>
      <c r="F2658">
        <v>60</v>
      </c>
      <c r="G2658" t="s">
        <v>6781</v>
      </c>
      <c r="H2658" t="s">
        <v>6782</v>
      </c>
      <c r="I2658" t="s">
        <v>32</v>
      </c>
      <c r="J2658" s="1">
        <v>43839</v>
      </c>
      <c r="K2658">
        <v>15</v>
      </c>
      <c r="L2658" t="s">
        <v>20</v>
      </c>
      <c r="N2658">
        <f t="shared" si="41"/>
        <v>0</v>
      </c>
    </row>
    <row r="2659" spans="1:14" x14ac:dyDescent="0.3">
      <c r="A2659">
        <v>2658</v>
      </c>
      <c r="B2659" t="s">
        <v>1622</v>
      </c>
      <c r="C2659" t="s">
        <v>6783</v>
      </c>
      <c r="D2659" t="s">
        <v>28</v>
      </c>
      <c r="E2659" t="s">
        <v>29</v>
      </c>
      <c r="F2659">
        <v>90</v>
      </c>
      <c r="G2659" t="s">
        <v>6784</v>
      </c>
      <c r="H2659" t="s">
        <v>2354</v>
      </c>
      <c r="I2659" t="s">
        <v>178</v>
      </c>
      <c r="J2659" s="1">
        <v>44919</v>
      </c>
      <c r="K2659">
        <v>104</v>
      </c>
      <c r="L2659" t="s">
        <v>54</v>
      </c>
      <c r="N2659">
        <f t="shared" si="41"/>
        <v>0</v>
      </c>
    </row>
    <row r="2660" spans="1:14" x14ac:dyDescent="0.3">
      <c r="A2660">
        <v>2659</v>
      </c>
      <c r="B2660" t="s">
        <v>4452</v>
      </c>
      <c r="C2660" t="s">
        <v>6785</v>
      </c>
      <c r="D2660" t="s">
        <v>28</v>
      </c>
      <c r="E2660" t="s">
        <v>29</v>
      </c>
      <c r="F2660">
        <v>30</v>
      </c>
      <c r="G2660" t="s">
        <v>6786</v>
      </c>
      <c r="H2660" t="s">
        <v>6787</v>
      </c>
      <c r="I2660" t="s">
        <v>1035</v>
      </c>
      <c r="J2660" s="1">
        <v>44605</v>
      </c>
      <c r="K2660">
        <v>102</v>
      </c>
      <c r="L2660" t="s">
        <v>39</v>
      </c>
      <c r="N2660">
        <f t="shared" si="41"/>
        <v>0</v>
      </c>
    </row>
    <row r="2661" spans="1:14" x14ac:dyDescent="0.3">
      <c r="A2661">
        <v>2660</v>
      </c>
      <c r="B2661" t="s">
        <v>6788</v>
      </c>
      <c r="C2661" t="s">
        <v>547</v>
      </c>
      <c r="D2661" t="s">
        <v>15</v>
      </c>
      <c r="E2661" t="s">
        <v>16</v>
      </c>
      <c r="F2661">
        <v>60</v>
      </c>
      <c r="G2661" t="s">
        <v>6786</v>
      </c>
      <c r="H2661" t="s">
        <v>4621</v>
      </c>
      <c r="I2661" t="s">
        <v>178</v>
      </c>
      <c r="J2661" s="1">
        <v>44149</v>
      </c>
      <c r="K2661">
        <v>25</v>
      </c>
      <c r="L2661" t="s">
        <v>39</v>
      </c>
      <c r="N2661">
        <f t="shared" si="41"/>
        <v>0</v>
      </c>
    </row>
    <row r="2662" spans="1:14" x14ac:dyDescent="0.3">
      <c r="A2662">
        <v>2661</v>
      </c>
      <c r="B2662" t="s">
        <v>2898</v>
      </c>
      <c r="C2662" t="s">
        <v>6789</v>
      </c>
      <c r="D2662" t="s">
        <v>28</v>
      </c>
      <c r="E2662" t="s">
        <v>29</v>
      </c>
      <c r="F2662">
        <v>90</v>
      </c>
      <c r="G2662" t="s">
        <v>6786</v>
      </c>
      <c r="H2662" t="s">
        <v>1001</v>
      </c>
      <c r="I2662" t="s">
        <v>32</v>
      </c>
      <c r="J2662" s="1">
        <v>44358</v>
      </c>
      <c r="K2662">
        <v>18</v>
      </c>
      <c r="L2662" t="s">
        <v>45</v>
      </c>
      <c r="N2662">
        <f t="shared" si="41"/>
        <v>0</v>
      </c>
    </row>
    <row r="2663" spans="1:14" x14ac:dyDescent="0.3">
      <c r="A2663">
        <v>2662</v>
      </c>
      <c r="B2663" t="s">
        <v>6790</v>
      </c>
      <c r="C2663" t="s">
        <v>3803</v>
      </c>
      <c r="D2663" t="s">
        <v>28</v>
      </c>
      <c r="E2663" t="s">
        <v>29</v>
      </c>
      <c r="F2663">
        <v>30</v>
      </c>
      <c r="G2663" t="s">
        <v>6791</v>
      </c>
      <c r="H2663" t="s">
        <v>3100</v>
      </c>
      <c r="I2663" t="s">
        <v>32</v>
      </c>
      <c r="J2663" s="1">
        <v>44654</v>
      </c>
      <c r="K2663">
        <v>3</v>
      </c>
      <c r="L2663" t="s">
        <v>33</v>
      </c>
      <c r="N2663">
        <f t="shared" si="41"/>
        <v>0</v>
      </c>
    </row>
    <row r="2664" spans="1:14" x14ac:dyDescent="0.3">
      <c r="A2664">
        <v>2663</v>
      </c>
      <c r="B2664" t="s">
        <v>6792</v>
      </c>
      <c r="C2664" t="s">
        <v>6793</v>
      </c>
      <c r="D2664" t="s">
        <v>51</v>
      </c>
      <c r="E2664" t="s">
        <v>16</v>
      </c>
      <c r="F2664">
        <v>90</v>
      </c>
      <c r="G2664" t="s">
        <v>6794</v>
      </c>
      <c r="H2664" t="s">
        <v>6795</v>
      </c>
      <c r="I2664" t="s">
        <v>146</v>
      </c>
      <c r="J2664" s="1">
        <v>44449</v>
      </c>
      <c r="K2664">
        <v>35</v>
      </c>
      <c r="L2664" t="s">
        <v>45</v>
      </c>
      <c r="N2664">
        <f t="shared" si="41"/>
        <v>0</v>
      </c>
    </row>
    <row r="2665" spans="1:14" x14ac:dyDescent="0.3">
      <c r="A2665">
        <v>2664</v>
      </c>
      <c r="B2665" t="s">
        <v>6792</v>
      </c>
      <c r="C2665" t="s">
        <v>6793</v>
      </c>
      <c r="D2665" t="s">
        <v>51</v>
      </c>
      <c r="E2665" t="s">
        <v>16</v>
      </c>
      <c r="F2665">
        <v>90</v>
      </c>
      <c r="G2665" t="s">
        <v>6794</v>
      </c>
      <c r="H2665" t="s">
        <v>6795</v>
      </c>
      <c r="I2665" t="s">
        <v>146</v>
      </c>
      <c r="J2665" s="1">
        <v>44449</v>
      </c>
      <c r="K2665">
        <v>35</v>
      </c>
      <c r="L2665" t="s">
        <v>45</v>
      </c>
      <c r="N2665">
        <f t="shared" si="41"/>
        <v>0</v>
      </c>
    </row>
    <row r="2666" spans="1:14" x14ac:dyDescent="0.3">
      <c r="A2666">
        <v>2665</v>
      </c>
      <c r="B2666" t="s">
        <v>6796</v>
      </c>
      <c r="C2666" t="s">
        <v>4079</v>
      </c>
      <c r="D2666" t="s">
        <v>28</v>
      </c>
      <c r="E2666" t="s">
        <v>29</v>
      </c>
      <c r="F2666">
        <v>90</v>
      </c>
      <c r="G2666" t="s">
        <v>6797</v>
      </c>
      <c r="H2666" t="s">
        <v>3059</v>
      </c>
      <c r="I2666" t="s">
        <v>187</v>
      </c>
      <c r="J2666" s="1">
        <v>44630</v>
      </c>
      <c r="K2666">
        <v>86</v>
      </c>
      <c r="L2666" t="s">
        <v>33</v>
      </c>
      <c r="N2666">
        <f t="shared" si="41"/>
        <v>0</v>
      </c>
    </row>
    <row r="2667" spans="1:14" x14ac:dyDescent="0.3">
      <c r="A2667">
        <v>2666</v>
      </c>
      <c r="B2667" t="s">
        <v>1002</v>
      </c>
      <c r="C2667" t="s">
        <v>6798</v>
      </c>
      <c r="D2667" t="s">
        <v>28</v>
      </c>
      <c r="E2667" t="s">
        <v>29</v>
      </c>
      <c r="F2667">
        <v>60</v>
      </c>
      <c r="G2667" t="s">
        <v>6799</v>
      </c>
      <c r="H2667" t="s">
        <v>3248</v>
      </c>
      <c r="I2667" t="s">
        <v>38</v>
      </c>
      <c r="J2667" s="1">
        <v>44027</v>
      </c>
      <c r="K2667">
        <v>41</v>
      </c>
      <c r="L2667" t="s">
        <v>45</v>
      </c>
      <c r="N2667">
        <f t="shared" si="41"/>
        <v>0</v>
      </c>
    </row>
    <row r="2668" spans="1:14" x14ac:dyDescent="0.3">
      <c r="A2668">
        <v>2667</v>
      </c>
      <c r="B2668" t="s">
        <v>6800</v>
      </c>
      <c r="C2668" t="s">
        <v>3647</v>
      </c>
      <c r="D2668" t="s">
        <v>15</v>
      </c>
      <c r="E2668" t="s">
        <v>16</v>
      </c>
      <c r="F2668">
        <v>90</v>
      </c>
      <c r="G2668" t="s">
        <v>6801</v>
      </c>
      <c r="H2668" t="s">
        <v>802</v>
      </c>
      <c r="I2668" t="s">
        <v>294</v>
      </c>
      <c r="J2668" s="1">
        <v>44261</v>
      </c>
      <c r="K2668">
        <v>3</v>
      </c>
      <c r="L2668" t="s">
        <v>159</v>
      </c>
      <c r="N2668">
        <f t="shared" si="41"/>
        <v>0</v>
      </c>
    </row>
    <row r="2669" spans="1:14" x14ac:dyDescent="0.3">
      <c r="A2669">
        <v>2668</v>
      </c>
      <c r="B2669" t="s">
        <v>735</v>
      </c>
      <c r="C2669" t="s">
        <v>6802</v>
      </c>
      <c r="D2669" t="s">
        <v>28</v>
      </c>
      <c r="E2669" t="s">
        <v>29</v>
      </c>
      <c r="F2669">
        <v>30</v>
      </c>
      <c r="G2669" t="s">
        <v>6803</v>
      </c>
      <c r="H2669" t="s">
        <v>5427</v>
      </c>
      <c r="I2669" t="s">
        <v>32</v>
      </c>
      <c r="J2669" s="1">
        <v>44155</v>
      </c>
      <c r="K2669">
        <v>3</v>
      </c>
      <c r="L2669" t="s">
        <v>39</v>
      </c>
      <c r="N2669">
        <f t="shared" si="41"/>
        <v>0</v>
      </c>
    </row>
    <row r="2670" spans="1:14" x14ac:dyDescent="0.3">
      <c r="A2670">
        <v>2669</v>
      </c>
      <c r="B2670" t="s">
        <v>1856</v>
      </c>
      <c r="C2670" t="s">
        <v>6804</v>
      </c>
      <c r="D2670" t="s">
        <v>51</v>
      </c>
      <c r="E2670" t="s">
        <v>16</v>
      </c>
      <c r="F2670">
        <v>30</v>
      </c>
      <c r="G2670" t="s">
        <v>6805</v>
      </c>
      <c r="H2670" t="s">
        <v>810</v>
      </c>
      <c r="I2670" t="s">
        <v>32</v>
      </c>
      <c r="J2670" s="1">
        <v>44470</v>
      </c>
      <c r="K2670">
        <v>81</v>
      </c>
      <c r="L2670" t="s">
        <v>80</v>
      </c>
      <c r="N2670">
        <f t="shared" si="41"/>
        <v>0</v>
      </c>
    </row>
    <row r="2671" spans="1:14" x14ac:dyDescent="0.3">
      <c r="A2671">
        <v>2670</v>
      </c>
      <c r="B2671" t="s">
        <v>600</v>
      </c>
      <c r="C2671" t="s">
        <v>468</v>
      </c>
      <c r="D2671" t="s">
        <v>15</v>
      </c>
      <c r="E2671" t="s">
        <v>16</v>
      </c>
      <c r="F2671">
        <v>30</v>
      </c>
      <c r="G2671" t="s">
        <v>6806</v>
      </c>
      <c r="H2671" t="s">
        <v>685</v>
      </c>
      <c r="I2671" t="s">
        <v>686</v>
      </c>
      <c r="J2671" s="1">
        <v>44774</v>
      </c>
      <c r="K2671">
        <v>98</v>
      </c>
      <c r="L2671" t="s">
        <v>101</v>
      </c>
      <c r="N2671">
        <f t="shared" si="41"/>
        <v>0</v>
      </c>
    </row>
    <row r="2672" spans="1:14" x14ac:dyDescent="0.3">
      <c r="A2672">
        <v>2671</v>
      </c>
      <c r="B2672" t="s">
        <v>6807</v>
      </c>
      <c r="C2672" t="s">
        <v>547</v>
      </c>
      <c r="D2672" t="s">
        <v>15</v>
      </c>
      <c r="E2672" t="s">
        <v>16</v>
      </c>
      <c r="F2672">
        <v>30</v>
      </c>
      <c r="G2672" t="s">
        <v>6808</v>
      </c>
      <c r="H2672" t="s">
        <v>3175</v>
      </c>
      <c r="I2672" t="s">
        <v>1233</v>
      </c>
      <c r="J2672" s="1">
        <v>44543</v>
      </c>
      <c r="K2672">
        <v>67</v>
      </c>
      <c r="L2672" t="s">
        <v>159</v>
      </c>
      <c r="N2672">
        <f t="shared" si="41"/>
        <v>0</v>
      </c>
    </row>
    <row r="2673" spans="1:14" x14ac:dyDescent="0.3">
      <c r="A2673">
        <v>2672</v>
      </c>
      <c r="B2673" t="s">
        <v>6809</v>
      </c>
      <c r="C2673" t="s">
        <v>6810</v>
      </c>
      <c r="D2673" t="s">
        <v>51</v>
      </c>
      <c r="E2673" t="s">
        <v>16</v>
      </c>
      <c r="F2673">
        <v>90</v>
      </c>
      <c r="G2673" t="s">
        <v>6811</v>
      </c>
      <c r="H2673" t="s">
        <v>4020</v>
      </c>
      <c r="I2673" t="s">
        <v>173</v>
      </c>
      <c r="J2673" s="1">
        <v>44914</v>
      </c>
      <c r="K2673">
        <v>7</v>
      </c>
      <c r="L2673" t="s">
        <v>64</v>
      </c>
      <c r="N2673">
        <f t="shared" si="41"/>
        <v>0</v>
      </c>
    </row>
    <row r="2674" spans="1:14" x14ac:dyDescent="0.3">
      <c r="A2674">
        <v>2673</v>
      </c>
      <c r="B2674" t="s">
        <v>2647</v>
      </c>
      <c r="C2674" t="s">
        <v>6812</v>
      </c>
      <c r="D2674" t="s">
        <v>51</v>
      </c>
      <c r="E2674" t="s">
        <v>16</v>
      </c>
      <c r="F2674">
        <v>30</v>
      </c>
      <c r="G2674" t="s">
        <v>6813</v>
      </c>
      <c r="H2674" t="s">
        <v>4853</v>
      </c>
      <c r="I2674" t="s">
        <v>178</v>
      </c>
      <c r="J2674" s="1">
        <v>44214</v>
      </c>
      <c r="K2674">
        <v>12</v>
      </c>
      <c r="L2674" t="s">
        <v>64</v>
      </c>
      <c r="N2674">
        <f t="shared" si="41"/>
        <v>0</v>
      </c>
    </row>
    <row r="2675" spans="1:14" x14ac:dyDescent="0.3">
      <c r="A2675">
        <v>2674</v>
      </c>
      <c r="B2675" t="s">
        <v>441</v>
      </c>
      <c r="C2675" t="s">
        <v>6814</v>
      </c>
      <c r="D2675" t="s">
        <v>28</v>
      </c>
      <c r="E2675" t="s">
        <v>29</v>
      </c>
      <c r="F2675">
        <v>60</v>
      </c>
      <c r="G2675" t="s">
        <v>6815</v>
      </c>
      <c r="H2675" t="s">
        <v>2045</v>
      </c>
      <c r="I2675" t="s">
        <v>38</v>
      </c>
      <c r="J2675" s="1">
        <v>44235</v>
      </c>
      <c r="K2675">
        <v>64</v>
      </c>
      <c r="L2675" t="s">
        <v>54</v>
      </c>
      <c r="N2675">
        <f t="shared" si="41"/>
        <v>0</v>
      </c>
    </row>
    <row r="2676" spans="1:14" x14ac:dyDescent="0.3">
      <c r="A2676">
        <v>2675</v>
      </c>
      <c r="B2676" t="s">
        <v>5125</v>
      </c>
      <c r="C2676" t="s">
        <v>1175</v>
      </c>
      <c r="D2676" t="s">
        <v>28</v>
      </c>
      <c r="E2676" t="s">
        <v>29</v>
      </c>
      <c r="F2676">
        <v>30</v>
      </c>
      <c r="G2676" t="s">
        <v>6816</v>
      </c>
      <c r="H2676" t="s">
        <v>917</v>
      </c>
      <c r="I2676" t="s">
        <v>32</v>
      </c>
      <c r="J2676" s="1">
        <v>44551</v>
      </c>
      <c r="K2676">
        <v>7</v>
      </c>
      <c r="L2676" t="s">
        <v>159</v>
      </c>
      <c r="N2676">
        <f t="shared" si="41"/>
        <v>0</v>
      </c>
    </row>
    <row r="2677" spans="1:14" x14ac:dyDescent="0.3">
      <c r="A2677">
        <v>2676</v>
      </c>
      <c r="B2677" t="s">
        <v>3716</v>
      </c>
      <c r="C2677" t="s">
        <v>6817</v>
      </c>
      <c r="D2677" t="s">
        <v>51</v>
      </c>
      <c r="E2677" t="s">
        <v>16</v>
      </c>
      <c r="F2677">
        <v>90</v>
      </c>
      <c r="G2677" t="s">
        <v>6818</v>
      </c>
      <c r="H2677" t="s">
        <v>2490</v>
      </c>
      <c r="I2677" t="s">
        <v>32</v>
      </c>
      <c r="J2677" s="1">
        <v>44345</v>
      </c>
      <c r="K2677">
        <v>4</v>
      </c>
      <c r="L2677" t="s">
        <v>33</v>
      </c>
      <c r="N2677">
        <f t="shared" si="41"/>
        <v>0</v>
      </c>
    </row>
    <row r="2678" spans="1:14" x14ac:dyDescent="0.3">
      <c r="A2678">
        <v>2677</v>
      </c>
      <c r="B2678" t="s">
        <v>515</v>
      </c>
      <c r="C2678" t="s">
        <v>2561</v>
      </c>
      <c r="D2678" t="s">
        <v>51</v>
      </c>
      <c r="E2678" t="s">
        <v>16</v>
      </c>
      <c r="F2678">
        <v>60</v>
      </c>
      <c r="G2678" t="s">
        <v>6819</v>
      </c>
      <c r="H2678" t="s">
        <v>6820</v>
      </c>
      <c r="I2678" t="s">
        <v>294</v>
      </c>
      <c r="J2678" s="1">
        <v>43976</v>
      </c>
      <c r="K2678">
        <v>26</v>
      </c>
      <c r="L2678" t="s">
        <v>33</v>
      </c>
      <c r="N2678">
        <f t="shared" si="41"/>
        <v>0</v>
      </c>
    </row>
    <row r="2679" spans="1:14" x14ac:dyDescent="0.3">
      <c r="A2679">
        <v>2678</v>
      </c>
      <c r="B2679" t="s">
        <v>3512</v>
      </c>
      <c r="C2679" t="s">
        <v>6821</v>
      </c>
      <c r="D2679" t="s">
        <v>15</v>
      </c>
      <c r="E2679" t="s">
        <v>16</v>
      </c>
      <c r="F2679">
        <v>90</v>
      </c>
      <c r="G2679" t="s">
        <v>6822</v>
      </c>
      <c r="H2679" t="s">
        <v>2717</v>
      </c>
      <c r="I2679" t="s">
        <v>1889</v>
      </c>
      <c r="J2679" s="1">
        <v>44538</v>
      </c>
      <c r="K2679">
        <v>54</v>
      </c>
      <c r="L2679" t="s">
        <v>101</v>
      </c>
      <c r="N2679">
        <f t="shared" si="41"/>
        <v>0</v>
      </c>
    </row>
    <row r="2680" spans="1:14" x14ac:dyDescent="0.3">
      <c r="A2680">
        <v>2679</v>
      </c>
      <c r="B2680" t="s">
        <v>6823</v>
      </c>
      <c r="C2680" t="s">
        <v>6824</v>
      </c>
      <c r="D2680" t="s">
        <v>51</v>
      </c>
      <c r="E2680" t="s">
        <v>16</v>
      </c>
      <c r="F2680">
        <v>90</v>
      </c>
      <c r="G2680" t="s">
        <v>6825</v>
      </c>
      <c r="H2680" t="s">
        <v>6826</v>
      </c>
      <c r="I2680" t="s">
        <v>32</v>
      </c>
      <c r="J2680" s="1">
        <v>44794</v>
      </c>
      <c r="K2680">
        <v>41</v>
      </c>
      <c r="L2680" t="s">
        <v>70</v>
      </c>
      <c r="N2680">
        <f t="shared" si="41"/>
        <v>0</v>
      </c>
    </row>
    <row r="2681" spans="1:14" x14ac:dyDescent="0.3">
      <c r="A2681">
        <v>2680</v>
      </c>
      <c r="B2681" t="s">
        <v>828</v>
      </c>
      <c r="C2681" t="s">
        <v>928</v>
      </c>
      <c r="D2681" t="s">
        <v>15</v>
      </c>
      <c r="E2681" t="s">
        <v>16</v>
      </c>
      <c r="F2681">
        <v>60</v>
      </c>
      <c r="G2681" t="s">
        <v>6827</v>
      </c>
      <c r="H2681" t="s">
        <v>224</v>
      </c>
      <c r="I2681" t="s">
        <v>124</v>
      </c>
      <c r="J2681" s="1">
        <v>44663</v>
      </c>
      <c r="K2681">
        <v>46</v>
      </c>
      <c r="L2681" t="s">
        <v>101</v>
      </c>
      <c r="N2681">
        <f t="shared" si="41"/>
        <v>0</v>
      </c>
    </row>
    <row r="2682" spans="1:14" x14ac:dyDescent="0.3">
      <c r="A2682">
        <v>2681</v>
      </c>
      <c r="B2682" t="s">
        <v>3532</v>
      </c>
      <c r="C2682" t="s">
        <v>6828</v>
      </c>
      <c r="D2682" t="s">
        <v>28</v>
      </c>
      <c r="E2682" t="s">
        <v>29</v>
      </c>
      <c r="F2682">
        <v>90</v>
      </c>
      <c r="G2682" t="s">
        <v>6829</v>
      </c>
      <c r="H2682" t="s">
        <v>2354</v>
      </c>
      <c r="I2682" t="s">
        <v>178</v>
      </c>
      <c r="J2682" s="1">
        <v>44560</v>
      </c>
      <c r="K2682">
        <v>64</v>
      </c>
      <c r="L2682" t="s">
        <v>64</v>
      </c>
      <c r="N2682">
        <f t="shared" si="41"/>
        <v>0</v>
      </c>
    </row>
    <row r="2683" spans="1:14" x14ac:dyDescent="0.3">
      <c r="A2683">
        <v>2682</v>
      </c>
      <c r="B2683" t="s">
        <v>4984</v>
      </c>
      <c r="C2683" t="s">
        <v>5850</v>
      </c>
      <c r="D2683" t="s">
        <v>28</v>
      </c>
      <c r="E2683" t="s">
        <v>29</v>
      </c>
      <c r="F2683">
        <v>60</v>
      </c>
      <c r="G2683" t="s">
        <v>6830</v>
      </c>
      <c r="H2683" t="s">
        <v>2498</v>
      </c>
      <c r="I2683" t="s">
        <v>913</v>
      </c>
      <c r="J2683" s="1">
        <v>44676</v>
      </c>
      <c r="K2683">
        <v>105</v>
      </c>
      <c r="L2683" t="s">
        <v>70</v>
      </c>
      <c r="N2683">
        <f t="shared" si="41"/>
        <v>0</v>
      </c>
    </row>
    <row r="2684" spans="1:14" x14ac:dyDescent="0.3">
      <c r="A2684">
        <v>2683</v>
      </c>
      <c r="B2684" t="s">
        <v>3443</v>
      </c>
      <c r="C2684" t="s">
        <v>35</v>
      </c>
      <c r="D2684" t="s">
        <v>28</v>
      </c>
      <c r="E2684" t="s">
        <v>29</v>
      </c>
      <c r="F2684">
        <v>90</v>
      </c>
      <c r="G2684" t="s">
        <v>6831</v>
      </c>
      <c r="H2684" t="s">
        <v>1785</v>
      </c>
      <c r="I2684" t="s">
        <v>32</v>
      </c>
      <c r="J2684" s="1">
        <v>44748</v>
      </c>
      <c r="K2684">
        <v>68</v>
      </c>
      <c r="L2684" t="s">
        <v>45</v>
      </c>
      <c r="N2684">
        <f t="shared" si="41"/>
        <v>0</v>
      </c>
    </row>
    <row r="2685" spans="1:14" x14ac:dyDescent="0.3">
      <c r="A2685">
        <v>2684</v>
      </c>
      <c r="B2685" t="s">
        <v>2750</v>
      </c>
      <c r="C2685" t="s">
        <v>4473</v>
      </c>
      <c r="D2685" t="s">
        <v>28</v>
      </c>
      <c r="E2685" t="s">
        <v>29</v>
      </c>
      <c r="F2685">
        <v>60</v>
      </c>
      <c r="G2685" t="s">
        <v>6832</v>
      </c>
      <c r="H2685" t="s">
        <v>2831</v>
      </c>
      <c r="I2685" t="s">
        <v>32</v>
      </c>
      <c r="J2685" s="1">
        <v>44293</v>
      </c>
      <c r="K2685">
        <v>73</v>
      </c>
      <c r="L2685" t="s">
        <v>20</v>
      </c>
      <c r="N2685">
        <f t="shared" si="41"/>
        <v>0</v>
      </c>
    </row>
    <row r="2686" spans="1:14" x14ac:dyDescent="0.3">
      <c r="A2686">
        <v>2685</v>
      </c>
      <c r="B2686" t="s">
        <v>6833</v>
      </c>
      <c r="C2686" t="s">
        <v>3719</v>
      </c>
      <c r="D2686" t="s">
        <v>15</v>
      </c>
      <c r="E2686" t="s">
        <v>16</v>
      </c>
      <c r="F2686">
        <v>90</v>
      </c>
      <c r="G2686" t="s">
        <v>6832</v>
      </c>
      <c r="H2686" t="s">
        <v>1107</v>
      </c>
      <c r="I2686" t="s">
        <v>32</v>
      </c>
      <c r="J2686" s="1">
        <v>44098</v>
      </c>
      <c r="K2686">
        <v>44</v>
      </c>
      <c r="L2686" t="s">
        <v>159</v>
      </c>
      <c r="N2686">
        <f t="shared" si="41"/>
        <v>0</v>
      </c>
    </row>
    <row r="2687" spans="1:14" x14ac:dyDescent="0.3">
      <c r="A2687">
        <v>2686</v>
      </c>
      <c r="B2687" t="s">
        <v>1312</v>
      </c>
      <c r="C2687" t="s">
        <v>4396</v>
      </c>
      <c r="D2687" t="s">
        <v>28</v>
      </c>
      <c r="E2687" t="s">
        <v>29</v>
      </c>
      <c r="F2687">
        <v>60</v>
      </c>
      <c r="G2687" t="s">
        <v>6834</v>
      </c>
      <c r="H2687" t="s">
        <v>4451</v>
      </c>
      <c r="I2687" t="s">
        <v>32</v>
      </c>
      <c r="J2687" s="1">
        <v>44554</v>
      </c>
      <c r="K2687">
        <v>14</v>
      </c>
      <c r="L2687" t="s">
        <v>54</v>
      </c>
      <c r="N2687">
        <f t="shared" si="41"/>
        <v>0</v>
      </c>
    </row>
    <row r="2688" spans="1:14" x14ac:dyDescent="0.3">
      <c r="A2688">
        <v>2687</v>
      </c>
      <c r="B2688" t="s">
        <v>6835</v>
      </c>
      <c r="C2688" t="s">
        <v>6247</v>
      </c>
      <c r="D2688" t="s">
        <v>28</v>
      </c>
      <c r="E2688" t="s">
        <v>29</v>
      </c>
      <c r="F2688">
        <v>60</v>
      </c>
      <c r="G2688" t="s">
        <v>6836</v>
      </c>
      <c r="H2688" t="s">
        <v>746</v>
      </c>
      <c r="I2688" t="s">
        <v>32</v>
      </c>
      <c r="J2688" s="1">
        <v>44367</v>
      </c>
      <c r="K2688">
        <v>45</v>
      </c>
      <c r="L2688" t="s">
        <v>80</v>
      </c>
      <c r="N2688">
        <f t="shared" si="41"/>
        <v>0</v>
      </c>
    </row>
    <row r="2689" spans="1:14" x14ac:dyDescent="0.3">
      <c r="A2689">
        <v>2688</v>
      </c>
      <c r="B2689" t="s">
        <v>6837</v>
      </c>
      <c r="C2689" t="s">
        <v>3808</v>
      </c>
      <c r="D2689" t="s">
        <v>28</v>
      </c>
      <c r="E2689" t="s">
        <v>29</v>
      </c>
      <c r="F2689">
        <v>90</v>
      </c>
      <c r="G2689" t="s">
        <v>6838</v>
      </c>
      <c r="H2689" t="s">
        <v>6839</v>
      </c>
      <c r="I2689" t="s">
        <v>187</v>
      </c>
      <c r="J2689" s="1">
        <v>44885</v>
      </c>
      <c r="K2689">
        <v>18</v>
      </c>
      <c r="L2689" t="s">
        <v>39</v>
      </c>
      <c r="N2689">
        <f t="shared" si="41"/>
        <v>0</v>
      </c>
    </row>
    <row r="2690" spans="1:14" x14ac:dyDescent="0.3">
      <c r="A2690">
        <v>2689</v>
      </c>
      <c r="B2690" t="s">
        <v>6532</v>
      </c>
      <c r="C2690" t="s">
        <v>4960</v>
      </c>
      <c r="D2690" t="s">
        <v>28</v>
      </c>
      <c r="E2690" t="s">
        <v>29</v>
      </c>
      <c r="F2690">
        <v>30</v>
      </c>
      <c r="G2690" t="s">
        <v>6840</v>
      </c>
      <c r="H2690" t="s">
        <v>5794</v>
      </c>
      <c r="I2690" t="s">
        <v>294</v>
      </c>
      <c r="J2690" s="1">
        <v>44767</v>
      </c>
      <c r="K2690">
        <v>83</v>
      </c>
      <c r="L2690" t="s">
        <v>39</v>
      </c>
      <c r="N2690">
        <f t="shared" ref="N2690:N2753" si="42">COUNTBLANK(A2690:L2690)</f>
        <v>0</v>
      </c>
    </row>
    <row r="2691" spans="1:14" x14ac:dyDescent="0.3">
      <c r="A2691">
        <v>2690</v>
      </c>
      <c r="B2691" t="s">
        <v>6841</v>
      </c>
      <c r="C2691" t="s">
        <v>6651</v>
      </c>
      <c r="D2691" t="s">
        <v>28</v>
      </c>
      <c r="E2691" t="s">
        <v>29</v>
      </c>
      <c r="F2691">
        <v>30</v>
      </c>
      <c r="G2691" t="s">
        <v>6842</v>
      </c>
      <c r="H2691" t="s">
        <v>266</v>
      </c>
      <c r="I2691" t="s">
        <v>32</v>
      </c>
      <c r="J2691" s="1">
        <v>44444</v>
      </c>
      <c r="K2691">
        <v>41</v>
      </c>
      <c r="L2691" t="s">
        <v>159</v>
      </c>
      <c r="N2691">
        <f t="shared" si="42"/>
        <v>0</v>
      </c>
    </row>
    <row r="2692" spans="1:14" x14ac:dyDescent="0.3">
      <c r="A2692">
        <v>2691</v>
      </c>
      <c r="B2692" t="s">
        <v>6843</v>
      </c>
      <c r="C2692" t="s">
        <v>3956</v>
      </c>
      <c r="D2692" t="s">
        <v>51</v>
      </c>
      <c r="E2692" t="s">
        <v>16</v>
      </c>
      <c r="F2692">
        <v>90</v>
      </c>
      <c r="G2692" t="s">
        <v>6844</v>
      </c>
      <c r="H2692" t="s">
        <v>2667</v>
      </c>
      <c r="I2692" t="s">
        <v>187</v>
      </c>
      <c r="J2692" s="1">
        <v>44468</v>
      </c>
      <c r="K2692">
        <v>73</v>
      </c>
      <c r="L2692" t="s">
        <v>80</v>
      </c>
      <c r="N2692">
        <f t="shared" si="42"/>
        <v>0</v>
      </c>
    </row>
    <row r="2693" spans="1:14" x14ac:dyDescent="0.3">
      <c r="A2693">
        <v>2692</v>
      </c>
      <c r="B2693" t="s">
        <v>6845</v>
      </c>
      <c r="C2693" t="s">
        <v>1459</v>
      </c>
      <c r="D2693" t="s">
        <v>15</v>
      </c>
      <c r="E2693" t="s">
        <v>16</v>
      </c>
      <c r="F2693">
        <v>90</v>
      </c>
      <c r="G2693" t="s">
        <v>6846</v>
      </c>
      <c r="H2693" t="s">
        <v>685</v>
      </c>
      <c r="I2693" t="s">
        <v>686</v>
      </c>
      <c r="J2693" s="1">
        <v>44024</v>
      </c>
      <c r="K2693">
        <v>77</v>
      </c>
      <c r="L2693" t="s">
        <v>64</v>
      </c>
      <c r="N2693">
        <f t="shared" si="42"/>
        <v>0</v>
      </c>
    </row>
    <row r="2694" spans="1:14" x14ac:dyDescent="0.3">
      <c r="A2694">
        <v>2693</v>
      </c>
      <c r="B2694" t="s">
        <v>6847</v>
      </c>
      <c r="C2694" t="s">
        <v>1428</v>
      </c>
      <c r="D2694" t="s">
        <v>51</v>
      </c>
      <c r="E2694" t="s">
        <v>16</v>
      </c>
      <c r="F2694">
        <v>30</v>
      </c>
      <c r="G2694" t="s">
        <v>6848</v>
      </c>
      <c r="H2694" t="s">
        <v>6849</v>
      </c>
      <c r="I2694" t="s">
        <v>32</v>
      </c>
      <c r="J2694" s="1">
        <v>44823</v>
      </c>
      <c r="K2694">
        <v>27</v>
      </c>
      <c r="L2694" t="s">
        <v>45</v>
      </c>
      <c r="N2694">
        <f t="shared" si="42"/>
        <v>0</v>
      </c>
    </row>
    <row r="2695" spans="1:14" x14ac:dyDescent="0.3">
      <c r="A2695">
        <v>2694</v>
      </c>
      <c r="B2695" t="s">
        <v>127</v>
      </c>
      <c r="C2695" t="s">
        <v>3712</v>
      </c>
      <c r="D2695" t="s">
        <v>28</v>
      </c>
      <c r="E2695" t="s">
        <v>29</v>
      </c>
      <c r="F2695">
        <v>60</v>
      </c>
      <c r="G2695" t="s">
        <v>6850</v>
      </c>
      <c r="H2695" t="s">
        <v>3713</v>
      </c>
      <c r="I2695" t="s">
        <v>32</v>
      </c>
      <c r="J2695" s="1">
        <v>43965</v>
      </c>
      <c r="K2695">
        <v>55</v>
      </c>
      <c r="L2695" t="s">
        <v>64</v>
      </c>
      <c r="N2695">
        <f t="shared" si="42"/>
        <v>0</v>
      </c>
    </row>
    <row r="2696" spans="1:14" x14ac:dyDescent="0.3">
      <c r="A2696">
        <v>2695</v>
      </c>
      <c r="B2696" t="s">
        <v>6492</v>
      </c>
      <c r="C2696" t="s">
        <v>4420</v>
      </c>
      <c r="D2696" t="s">
        <v>28</v>
      </c>
      <c r="E2696" t="s">
        <v>29</v>
      </c>
      <c r="F2696">
        <v>90</v>
      </c>
      <c r="G2696" t="s">
        <v>6851</v>
      </c>
      <c r="H2696" t="s">
        <v>4849</v>
      </c>
      <c r="I2696" t="s">
        <v>294</v>
      </c>
      <c r="J2696" s="1">
        <v>43933</v>
      </c>
      <c r="K2696">
        <v>35</v>
      </c>
      <c r="L2696" t="s">
        <v>33</v>
      </c>
      <c r="N2696">
        <f t="shared" si="42"/>
        <v>0</v>
      </c>
    </row>
    <row r="2697" spans="1:14" x14ac:dyDescent="0.3">
      <c r="A2697">
        <v>2696</v>
      </c>
      <c r="B2697" t="s">
        <v>3366</v>
      </c>
      <c r="C2697" t="s">
        <v>6852</v>
      </c>
      <c r="D2697" t="s">
        <v>28</v>
      </c>
      <c r="E2697" t="s">
        <v>29</v>
      </c>
      <c r="F2697">
        <v>30</v>
      </c>
      <c r="G2697" t="s">
        <v>6853</v>
      </c>
      <c r="H2697" t="s">
        <v>5803</v>
      </c>
      <c r="I2697" t="s">
        <v>294</v>
      </c>
      <c r="J2697" s="1">
        <v>43969</v>
      </c>
      <c r="K2697">
        <v>33</v>
      </c>
      <c r="L2697" t="s">
        <v>64</v>
      </c>
      <c r="N2697">
        <f t="shared" si="42"/>
        <v>0</v>
      </c>
    </row>
    <row r="2698" spans="1:14" x14ac:dyDescent="0.3">
      <c r="A2698">
        <v>2697</v>
      </c>
      <c r="B2698" t="s">
        <v>276</v>
      </c>
      <c r="C2698" t="s">
        <v>6190</v>
      </c>
      <c r="D2698" t="s">
        <v>51</v>
      </c>
      <c r="E2698" t="s">
        <v>16</v>
      </c>
      <c r="F2698">
        <v>30</v>
      </c>
      <c r="G2698" t="s">
        <v>6854</v>
      </c>
      <c r="H2698" t="s">
        <v>4277</v>
      </c>
      <c r="I2698" t="s">
        <v>32</v>
      </c>
      <c r="J2698" s="1">
        <v>44386</v>
      </c>
      <c r="K2698">
        <v>58</v>
      </c>
      <c r="L2698" t="s">
        <v>70</v>
      </c>
      <c r="N2698">
        <f t="shared" si="42"/>
        <v>0</v>
      </c>
    </row>
    <row r="2699" spans="1:14" x14ac:dyDescent="0.3">
      <c r="A2699">
        <v>2698</v>
      </c>
      <c r="B2699" t="s">
        <v>1316</v>
      </c>
      <c r="C2699" t="s">
        <v>1278</v>
      </c>
      <c r="D2699" t="s">
        <v>28</v>
      </c>
      <c r="E2699" t="s">
        <v>29</v>
      </c>
      <c r="F2699">
        <v>60</v>
      </c>
      <c r="G2699" t="s">
        <v>6855</v>
      </c>
      <c r="H2699" t="s">
        <v>389</v>
      </c>
      <c r="I2699" t="s">
        <v>32</v>
      </c>
      <c r="J2699" s="1">
        <v>44778</v>
      </c>
      <c r="K2699">
        <v>14</v>
      </c>
      <c r="L2699" t="s">
        <v>80</v>
      </c>
      <c r="N2699">
        <f t="shared" si="42"/>
        <v>0</v>
      </c>
    </row>
    <row r="2700" spans="1:14" x14ac:dyDescent="0.3">
      <c r="A2700">
        <v>2699</v>
      </c>
      <c r="B2700" t="s">
        <v>5659</v>
      </c>
      <c r="C2700" t="s">
        <v>2448</v>
      </c>
      <c r="D2700" t="s">
        <v>41</v>
      </c>
      <c r="E2700" t="s">
        <v>16</v>
      </c>
      <c r="F2700">
        <v>60</v>
      </c>
      <c r="G2700" t="s">
        <v>6856</v>
      </c>
      <c r="H2700" t="s">
        <v>1956</v>
      </c>
      <c r="I2700" t="s">
        <v>32</v>
      </c>
      <c r="J2700" s="1">
        <v>44915</v>
      </c>
      <c r="K2700">
        <v>72</v>
      </c>
      <c r="L2700" t="s">
        <v>45</v>
      </c>
      <c r="N2700">
        <f t="shared" si="42"/>
        <v>0</v>
      </c>
    </row>
    <row r="2701" spans="1:14" x14ac:dyDescent="0.3">
      <c r="A2701">
        <v>2700</v>
      </c>
      <c r="B2701" t="s">
        <v>523</v>
      </c>
      <c r="C2701" t="s">
        <v>1746</v>
      </c>
      <c r="D2701" t="s">
        <v>51</v>
      </c>
      <c r="E2701" t="s">
        <v>16</v>
      </c>
      <c r="F2701">
        <v>30</v>
      </c>
      <c r="G2701" t="s">
        <v>6857</v>
      </c>
      <c r="H2701" t="s">
        <v>641</v>
      </c>
      <c r="I2701" t="s">
        <v>294</v>
      </c>
      <c r="J2701" s="1">
        <v>44435</v>
      </c>
      <c r="K2701">
        <v>81</v>
      </c>
      <c r="L2701" t="s">
        <v>39</v>
      </c>
      <c r="N2701">
        <f t="shared" si="42"/>
        <v>0</v>
      </c>
    </row>
    <row r="2702" spans="1:14" x14ac:dyDescent="0.3">
      <c r="A2702">
        <v>2701</v>
      </c>
      <c r="B2702" t="s">
        <v>6858</v>
      </c>
      <c r="C2702" t="s">
        <v>1392</v>
      </c>
      <c r="D2702" t="s">
        <v>28</v>
      </c>
      <c r="E2702" t="s">
        <v>29</v>
      </c>
      <c r="F2702">
        <v>90</v>
      </c>
      <c r="G2702" t="s">
        <v>6859</v>
      </c>
      <c r="H2702" t="s">
        <v>2890</v>
      </c>
      <c r="I2702" t="s">
        <v>32</v>
      </c>
      <c r="J2702" s="1">
        <v>44718</v>
      </c>
      <c r="K2702">
        <v>27</v>
      </c>
      <c r="L2702" t="s">
        <v>80</v>
      </c>
      <c r="N2702">
        <f t="shared" si="42"/>
        <v>0</v>
      </c>
    </row>
    <row r="2703" spans="1:14" x14ac:dyDescent="0.3">
      <c r="A2703">
        <v>2702</v>
      </c>
      <c r="B2703" t="s">
        <v>6860</v>
      </c>
      <c r="C2703" t="s">
        <v>2795</v>
      </c>
      <c r="D2703" t="s">
        <v>15</v>
      </c>
      <c r="E2703" t="s">
        <v>16</v>
      </c>
      <c r="F2703">
        <v>90</v>
      </c>
      <c r="G2703" t="s">
        <v>6861</v>
      </c>
      <c r="H2703" t="s">
        <v>5736</v>
      </c>
      <c r="I2703" t="s">
        <v>95</v>
      </c>
      <c r="J2703" s="1">
        <v>44803</v>
      </c>
      <c r="K2703">
        <v>76</v>
      </c>
      <c r="L2703" t="s">
        <v>39</v>
      </c>
      <c r="N2703">
        <f t="shared" si="42"/>
        <v>0</v>
      </c>
    </row>
    <row r="2704" spans="1:14" x14ac:dyDescent="0.3">
      <c r="A2704">
        <v>2703</v>
      </c>
      <c r="B2704" t="s">
        <v>6862</v>
      </c>
      <c r="C2704" t="s">
        <v>2928</v>
      </c>
      <c r="D2704" t="s">
        <v>51</v>
      </c>
      <c r="E2704" t="s">
        <v>16</v>
      </c>
      <c r="F2704">
        <v>30</v>
      </c>
      <c r="G2704" t="s">
        <v>6863</v>
      </c>
      <c r="H2704" t="s">
        <v>881</v>
      </c>
      <c r="I2704" t="s">
        <v>178</v>
      </c>
      <c r="J2704" s="1">
        <v>44509</v>
      </c>
      <c r="K2704">
        <v>24</v>
      </c>
      <c r="L2704" t="s">
        <v>54</v>
      </c>
      <c r="N2704">
        <f t="shared" si="42"/>
        <v>0</v>
      </c>
    </row>
    <row r="2705" spans="1:14" x14ac:dyDescent="0.3">
      <c r="A2705">
        <v>2704</v>
      </c>
      <c r="B2705" t="s">
        <v>6864</v>
      </c>
      <c r="C2705" t="s">
        <v>6865</v>
      </c>
      <c r="D2705" t="s">
        <v>51</v>
      </c>
      <c r="E2705" t="s">
        <v>16</v>
      </c>
      <c r="F2705">
        <v>60</v>
      </c>
      <c r="G2705" t="s">
        <v>6863</v>
      </c>
      <c r="H2705" t="s">
        <v>6050</v>
      </c>
      <c r="I2705" t="s">
        <v>1199</v>
      </c>
      <c r="J2705" s="1">
        <v>44856</v>
      </c>
      <c r="K2705">
        <v>53</v>
      </c>
      <c r="L2705" t="s">
        <v>33</v>
      </c>
      <c r="N2705">
        <f t="shared" si="42"/>
        <v>0</v>
      </c>
    </row>
    <row r="2706" spans="1:14" x14ac:dyDescent="0.3">
      <c r="A2706">
        <v>2705</v>
      </c>
      <c r="B2706" t="s">
        <v>3902</v>
      </c>
      <c r="C2706" t="s">
        <v>14</v>
      </c>
      <c r="D2706" t="s">
        <v>28</v>
      </c>
      <c r="E2706" t="s">
        <v>29</v>
      </c>
      <c r="F2706">
        <v>30</v>
      </c>
      <c r="G2706" t="s">
        <v>6866</v>
      </c>
      <c r="H2706" t="s">
        <v>1494</v>
      </c>
      <c r="I2706" t="s">
        <v>32</v>
      </c>
      <c r="J2706" s="1">
        <v>44248</v>
      </c>
      <c r="K2706">
        <v>95</v>
      </c>
      <c r="L2706" t="s">
        <v>33</v>
      </c>
      <c r="N2706">
        <f t="shared" si="42"/>
        <v>0</v>
      </c>
    </row>
    <row r="2707" spans="1:14" x14ac:dyDescent="0.3">
      <c r="A2707">
        <v>2706</v>
      </c>
      <c r="B2707" t="s">
        <v>5856</v>
      </c>
      <c r="C2707" t="s">
        <v>3938</v>
      </c>
      <c r="D2707" t="s">
        <v>28</v>
      </c>
      <c r="E2707" t="s">
        <v>29</v>
      </c>
      <c r="F2707">
        <v>90</v>
      </c>
      <c r="G2707" t="s">
        <v>6867</v>
      </c>
      <c r="H2707" t="s">
        <v>6659</v>
      </c>
      <c r="I2707" t="s">
        <v>208</v>
      </c>
      <c r="J2707" s="1">
        <v>44064</v>
      </c>
      <c r="K2707">
        <v>49</v>
      </c>
      <c r="L2707" t="s">
        <v>64</v>
      </c>
      <c r="N2707">
        <f t="shared" si="42"/>
        <v>0</v>
      </c>
    </row>
    <row r="2708" spans="1:14" x14ac:dyDescent="0.3">
      <c r="A2708">
        <v>2707</v>
      </c>
      <c r="B2708" t="s">
        <v>5960</v>
      </c>
      <c r="C2708" t="s">
        <v>1721</v>
      </c>
      <c r="D2708" t="s">
        <v>28</v>
      </c>
      <c r="E2708" t="s">
        <v>29</v>
      </c>
      <c r="F2708">
        <v>90</v>
      </c>
      <c r="G2708" t="s">
        <v>6868</v>
      </c>
      <c r="H2708" t="s">
        <v>2851</v>
      </c>
      <c r="I2708" t="s">
        <v>32</v>
      </c>
      <c r="J2708" s="1">
        <v>44099</v>
      </c>
      <c r="K2708">
        <v>37</v>
      </c>
      <c r="L2708" t="s">
        <v>20</v>
      </c>
      <c r="N2708">
        <f t="shared" si="42"/>
        <v>0</v>
      </c>
    </row>
    <row r="2709" spans="1:14" x14ac:dyDescent="0.3">
      <c r="A2709">
        <v>2708</v>
      </c>
      <c r="B2709" t="s">
        <v>6869</v>
      </c>
      <c r="C2709" t="s">
        <v>5645</v>
      </c>
      <c r="D2709" t="s">
        <v>51</v>
      </c>
      <c r="E2709" t="s">
        <v>16</v>
      </c>
      <c r="F2709">
        <v>60</v>
      </c>
      <c r="G2709" t="s">
        <v>6868</v>
      </c>
      <c r="H2709" t="s">
        <v>432</v>
      </c>
      <c r="I2709" t="s">
        <v>32</v>
      </c>
      <c r="J2709" s="1">
        <v>44124</v>
      </c>
      <c r="K2709">
        <v>13</v>
      </c>
      <c r="L2709" t="s">
        <v>33</v>
      </c>
      <c r="N2709">
        <f t="shared" si="42"/>
        <v>0</v>
      </c>
    </row>
    <row r="2710" spans="1:14" x14ac:dyDescent="0.3">
      <c r="A2710">
        <v>2709</v>
      </c>
      <c r="B2710" t="s">
        <v>6870</v>
      </c>
      <c r="C2710" t="s">
        <v>1717</v>
      </c>
      <c r="D2710" t="s">
        <v>15</v>
      </c>
      <c r="E2710" t="s">
        <v>16</v>
      </c>
      <c r="F2710">
        <v>30</v>
      </c>
      <c r="G2710" t="s">
        <v>6871</v>
      </c>
      <c r="H2710" t="s">
        <v>1598</v>
      </c>
      <c r="I2710" t="s">
        <v>32</v>
      </c>
      <c r="J2710" s="1">
        <v>44786</v>
      </c>
      <c r="K2710">
        <v>71</v>
      </c>
      <c r="L2710" t="s">
        <v>54</v>
      </c>
      <c r="N2710">
        <f t="shared" si="42"/>
        <v>0</v>
      </c>
    </row>
    <row r="2711" spans="1:14" x14ac:dyDescent="0.3">
      <c r="A2711">
        <v>2710</v>
      </c>
      <c r="B2711" t="s">
        <v>580</v>
      </c>
      <c r="C2711" t="s">
        <v>5138</v>
      </c>
      <c r="D2711" t="s">
        <v>28</v>
      </c>
      <c r="E2711" t="s">
        <v>29</v>
      </c>
      <c r="F2711">
        <v>30</v>
      </c>
      <c r="G2711" t="s">
        <v>6872</v>
      </c>
      <c r="H2711" t="s">
        <v>3248</v>
      </c>
      <c r="I2711" t="s">
        <v>38</v>
      </c>
      <c r="J2711" s="1">
        <v>44067</v>
      </c>
      <c r="K2711">
        <v>75</v>
      </c>
      <c r="L2711" t="s">
        <v>33</v>
      </c>
      <c r="N2711">
        <f t="shared" si="42"/>
        <v>0</v>
      </c>
    </row>
    <row r="2712" spans="1:14" x14ac:dyDescent="0.3">
      <c r="A2712">
        <v>2711</v>
      </c>
      <c r="B2712" t="s">
        <v>714</v>
      </c>
      <c r="C2712" t="s">
        <v>929</v>
      </c>
      <c r="D2712" t="s">
        <v>28</v>
      </c>
      <c r="E2712" t="s">
        <v>29</v>
      </c>
      <c r="F2712">
        <v>60</v>
      </c>
      <c r="G2712" t="s">
        <v>6873</v>
      </c>
      <c r="H2712" t="s">
        <v>199</v>
      </c>
      <c r="I2712" t="s">
        <v>32</v>
      </c>
      <c r="J2712" s="1">
        <v>44801</v>
      </c>
      <c r="K2712">
        <v>7</v>
      </c>
      <c r="L2712" t="s">
        <v>64</v>
      </c>
      <c r="N2712">
        <f t="shared" si="42"/>
        <v>0</v>
      </c>
    </row>
    <row r="2713" spans="1:14" x14ac:dyDescent="0.3">
      <c r="A2713">
        <v>2712</v>
      </c>
      <c r="B2713" t="s">
        <v>6874</v>
      </c>
      <c r="C2713" t="s">
        <v>1121</v>
      </c>
      <c r="D2713" t="s">
        <v>15</v>
      </c>
      <c r="E2713" t="s">
        <v>16</v>
      </c>
      <c r="F2713">
        <v>60</v>
      </c>
      <c r="G2713" t="s">
        <v>6875</v>
      </c>
      <c r="H2713" t="s">
        <v>1306</v>
      </c>
      <c r="I2713" t="s">
        <v>32</v>
      </c>
      <c r="J2713" s="1">
        <v>43984</v>
      </c>
      <c r="K2713">
        <v>57</v>
      </c>
      <c r="L2713" t="s">
        <v>20</v>
      </c>
      <c r="N2713">
        <f t="shared" si="42"/>
        <v>0</v>
      </c>
    </row>
    <row r="2714" spans="1:14" x14ac:dyDescent="0.3">
      <c r="A2714">
        <v>2713</v>
      </c>
      <c r="B2714" t="s">
        <v>4241</v>
      </c>
      <c r="C2714" t="s">
        <v>808</v>
      </c>
      <c r="D2714" t="s">
        <v>51</v>
      </c>
      <c r="E2714" t="s">
        <v>16</v>
      </c>
      <c r="F2714">
        <v>60</v>
      </c>
      <c r="G2714" t="s">
        <v>6876</v>
      </c>
      <c r="H2714" t="s">
        <v>5025</v>
      </c>
      <c r="I2714" t="s">
        <v>32</v>
      </c>
      <c r="J2714" s="1">
        <v>44277</v>
      </c>
      <c r="K2714">
        <v>21</v>
      </c>
      <c r="L2714" t="s">
        <v>70</v>
      </c>
      <c r="N2714">
        <f t="shared" si="42"/>
        <v>0</v>
      </c>
    </row>
    <row r="2715" spans="1:14" x14ac:dyDescent="0.3">
      <c r="A2715">
        <v>2714</v>
      </c>
      <c r="B2715" t="s">
        <v>6877</v>
      </c>
      <c r="C2715" t="s">
        <v>762</v>
      </c>
      <c r="D2715" t="s">
        <v>15</v>
      </c>
      <c r="E2715" t="s">
        <v>16</v>
      </c>
      <c r="F2715">
        <v>90</v>
      </c>
      <c r="G2715" t="s">
        <v>6878</v>
      </c>
      <c r="H2715" t="s">
        <v>1598</v>
      </c>
      <c r="I2715" t="s">
        <v>32</v>
      </c>
      <c r="J2715" s="1">
        <v>44496</v>
      </c>
      <c r="K2715">
        <v>2</v>
      </c>
      <c r="L2715" t="s">
        <v>33</v>
      </c>
      <c r="N2715">
        <f t="shared" si="42"/>
        <v>0</v>
      </c>
    </row>
    <row r="2716" spans="1:14" x14ac:dyDescent="0.3">
      <c r="A2716">
        <v>2715</v>
      </c>
      <c r="B2716" t="s">
        <v>1816</v>
      </c>
      <c r="C2716" t="s">
        <v>1222</v>
      </c>
      <c r="D2716" t="s">
        <v>51</v>
      </c>
      <c r="E2716" t="s">
        <v>16</v>
      </c>
      <c r="F2716">
        <v>90</v>
      </c>
      <c r="G2716" t="s">
        <v>6879</v>
      </c>
      <c r="H2716" t="s">
        <v>6880</v>
      </c>
      <c r="I2716" t="s">
        <v>32</v>
      </c>
      <c r="J2716" s="1">
        <v>44087</v>
      </c>
      <c r="K2716">
        <v>69</v>
      </c>
      <c r="L2716" t="s">
        <v>39</v>
      </c>
      <c r="N2716">
        <f t="shared" si="42"/>
        <v>0</v>
      </c>
    </row>
    <row r="2717" spans="1:14" x14ac:dyDescent="0.3">
      <c r="A2717">
        <v>2716</v>
      </c>
      <c r="B2717" t="s">
        <v>5015</v>
      </c>
      <c r="C2717" t="s">
        <v>61</v>
      </c>
      <c r="D2717" t="s">
        <v>28</v>
      </c>
      <c r="E2717" t="s">
        <v>29</v>
      </c>
      <c r="F2717">
        <v>30</v>
      </c>
      <c r="G2717" t="s">
        <v>6881</v>
      </c>
      <c r="H2717" t="s">
        <v>2069</v>
      </c>
      <c r="I2717" t="s">
        <v>1035</v>
      </c>
      <c r="J2717" s="1">
        <v>44050</v>
      </c>
      <c r="K2717">
        <v>62</v>
      </c>
      <c r="L2717" t="s">
        <v>45</v>
      </c>
      <c r="N2717">
        <f t="shared" si="42"/>
        <v>0</v>
      </c>
    </row>
    <row r="2718" spans="1:14" x14ac:dyDescent="0.3">
      <c r="A2718">
        <v>2717</v>
      </c>
      <c r="B2718" t="s">
        <v>6882</v>
      </c>
      <c r="C2718" t="s">
        <v>1101</v>
      </c>
      <c r="D2718" t="s">
        <v>28</v>
      </c>
      <c r="E2718" t="s">
        <v>29</v>
      </c>
      <c r="F2718">
        <v>90</v>
      </c>
      <c r="G2718" t="s">
        <v>6883</v>
      </c>
      <c r="H2718" t="s">
        <v>738</v>
      </c>
      <c r="I2718" t="s">
        <v>38</v>
      </c>
      <c r="J2718" s="1">
        <v>44673</v>
      </c>
      <c r="K2718">
        <v>96</v>
      </c>
      <c r="L2718" t="s">
        <v>54</v>
      </c>
      <c r="N2718">
        <f t="shared" si="42"/>
        <v>0</v>
      </c>
    </row>
    <row r="2719" spans="1:14" x14ac:dyDescent="0.3">
      <c r="A2719">
        <v>2718</v>
      </c>
      <c r="B2719" t="s">
        <v>6884</v>
      </c>
      <c r="C2719" t="s">
        <v>5215</v>
      </c>
      <c r="D2719" t="s">
        <v>51</v>
      </c>
      <c r="E2719" t="s">
        <v>16</v>
      </c>
      <c r="F2719">
        <v>30</v>
      </c>
      <c r="G2719" t="s">
        <v>6885</v>
      </c>
      <c r="H2719" t="s">
        <v>3558</v>
      </c>
      <c r="I2719" t="s">
        <v>32</v>
      </c>
      <c r="J2719" s="1">
        <v>44119</v>
      </c>
      <c r="K2719">
        <v>7</v>
      </c>
      <c r="L2719" t="s">
        <v>101</v>
      </c>
      <c r="N2719">
        <f t="shared" si="42"/>
        <v>0</v>
      </c>
    </row>
    <row r="2720" spans="1:14" x14ac:dyDescent="0.3">
      <c r="A2720">
        <v>2719</v>
      </c>
      <c r="B2720" t="s">
        <v>471</v>
      </c>
      <c r="C2720" t="s">
        <v>1756</v>
      </c>
      <c r="D2720" t="s">
        <v>28</v>
      </c>
      <c r="E2720" t="s">
        <v>29</v>
      </c>
      <c r="F2720">
        <v>60</v>
      </c>
      <c r="G2720" t="s">
        <v>6886</v>
      </c>
      <c r="H2720" t="s">
        <v>4203</v>
      </c>
      <c r="I2720" t="s">
        <v>208</v>
      </c>
      <c r="J2720" s="1">
        <v>44680</v>
      </c>
      <c r="K2720">
        <v>55</v>
      </c>
      <c r="L2720" t="s">
        <v>70</v>
      </c>
      <c r="N2720">
        <f t="shared" si="42"/>
        <v>0</v>
      </c>
    </row>
    <row r="2721" spans="1:14" x14ac:dyDescent="0.3">
      <c r="A2721">
        <v>2720</v>
      </c>
      <c r="B2721" t="s">
        <v>5607</v>
      </c>
      <c r="C2721" t="s">
        <v>653</v>
      </c>
      <c r="D2721" t="s">
        <v>15</v>
      </c>
      <c r="E2721" t="s">
        <v>16</v>
      </c>
      <c r="F2721">
        <v>60</v>
      </c>
      <c r="G2721" t="s">
        <v>6887</v>
      </c>
      <c r="H2721" t="s">
        <v>1911</v>
      </c>
      <c r="I2721" t="s">
        <v>32</v>
      </c>
      <c r="J2721" s="1">
        <v>44818</v>
      </c>
      <c r="K2721">
        <v>9</v>
      </c>
      <c r="L2721" t="s">
        <v>20</v>
      </c>
      <c r="N2721">
        <f t="shared" si="42"/>
        <v>0</v>
      </c>
    </row>
    <row r="2722" spans="1:14" x14ac:dyDescent="0.3">
      <c r="A2722">
        <v>2721</v>
      </c>
      <c r="B2722" t="s">
        <v>6075</v>
      </c>
      <c r="C2722" t="s">
        <v>6888</v>
      </c>
      <c r="D2722" t="s">
        <v>28</v>
      </c>
      <c r="E2722" t="s">
        <v>29</v>
      </c>
      <c r="F2722">
        <v>90</v>
      </c>
      <c r="G2722" t="s">
        <v>4811</v>
      </c>
      <c r="H2722" t="s">
        <v>1276</v>
      </c>
      <c r="I2722" t="s">
        <v>32</v>
      </c>
      <c r="J2722" s="1">
        <v>44663</v>
      </c>
      <c r="K2722">
        <v>56</v>
      </c>
      <c r="L2722" t="s">
        <v>20</v>
      </c>
      <c r="N2722">
        <f t="shared" si="42"/>
        <v>0</v>
      </c>
    </row>
    <row r="2723" spans="1:14" x14ac:dyDescent="0.3">
      <c r="A2723">
        <v>2722</v>
      </c>
      <c r="B2723" t="s">
        <v>6889</v>
      </c>
      <c r="C2723" t="s">
        <v>6890</v>
      </c>
      <c r="D2723" t="s">
        <v>51</v>
      </c>
      <c r="E2723" t="s">
        <v>16</v>
      </c>
      <c r="F2723">
        <v>90</v>
      </c>
      <c r="G2723" t="s">
        <v>6891</v>
      </c>
      <c r="H2723" t="s">
        <v>2265</v>
      </c>
      <c r="I2723" t="s">
        <v>1083</v>
      </c>
      <c r="J2723" s="1">
        <v>44446</v>
      </c>
      <c r="K2723">
        <v>6</v>
      </c>
      <c r="L2723" t="s">
        <v>64</v>
      </c>
      <c r="N2723">
        <f t="shared" si="42"/>
        <v>0</v>
      </c>
    </row>
    <row r="2724" spans="1:14" x14ac:dyDescent="0.3">
      <c r="A2724">
        <v>2723</v>
      </c>
      <c r="B2724" t="s">
        <v>6892</v>
      </c>
      <c r="C2724" t="s">
        <v>4047</v>
      </c>
      <c r="D2724" t="s">
        <v>15</v>
      </c>
      <c r="E2724" t="s">
        <v>16</v>
      </c>
      <c r="F2724">
        <v>60</v>
      </c>
      <c r="G2724" t="s">
        <v>6893</v>
      </c>
      <c r="H2724" t="s">
        <v>615</v>
      </c>
      <c r="I2724" t="s">
        <v>32</v>
      </c>
      <c r="J2724" s="1">
        <v>44259</v>
      </c>
      <c r="K2724">
        <v>8</v>
      </c>
      <c r="L2724" t="s">
        <v>159</v>
      </c>
      <c r="N2724">
        <f t="shared" si="42"/>
        <v>0</v>
      </c>
    </row>
    <row r="2725" spans="1:14" x14ac:dyDescent="0.3">
      <c r="A2725">
        <v>2724</v>
      </c>
      <c r="B2725" t="s">
        <v>6894</v>
      </c>
      <c r="C2725" t="s">
        <v>4755</v>
      </c>
      <c r="D2725" t="s">
        <v>15</v>
      </c>
      <c r="E2725" t="s">
        <v>16</v>
      </c>
      <c r="F2725">
        <v>60</v>
      </c>
      <c r="G2725" t="s">
        <v>6895</v>
      </c>
      <c r="H2725" t="s">
        <v>1001</v>
      </c>
      <c r="I2725" t="s">
        <v>32</v>
      </c>
      <c r="J2725" s="1">
        <v>43954</v>
      </c>
      <c r="K2725">
        <v>13</v>
      </c>
      <c r="L2725" t="s">
        <v>70</v>
      </c>
      <c r="N2725">
        <f t="shared" si="42"/>
        <v>0</v>
      </c>
    </row>
    <row r="2726" spans="1:14" x14ac:dyDescent="0.3">
      <c r="A2726">
        <v>2725</v>
      </c>
      <c r="B2726" t="s">
        <v>6896</v>
      </c>
      <c r="C2726" t="s">
        <v>3201</v>
      </c>
      <c r="D2726" t="s">
        <v>41</v>
      </c>
      <c r="E2726" t="s">
        <v>16</v>
      </c>
      <c r="F2726">
        <v>30</v>
      </c>
      <c r="G2726" t="s">
        <v>6897</v>
      </c>
      <c r="H2726" t="s">
        <v>6551</v>
      </c>
      <c r="I2726" t="s">
        <v>178</v>
      </c>
      <c r="J2726" s="1">
        <v>44711</v>
      </c>
      <c r="K2726">
        <v>89</v>
      </c>
      <c r="L2726" t="s">
        <v>54</v>
      </c>
      <c r="N2726">
        <f t="shared" si="42"/>
        <v>0</v>
      </c>
    </row>
    <row r="2727" spans="1:14" x14ac:dyDescent="0.3">
      <c r="A2727">
        <v>2726</v>
      </c>
      <c r="B2727" t="s">
        <v>1982</v>
      </c>
      <c r="C2727" t="s">
        <v>1301</v>
      </c>
      <c r="D2727" t="s">
        <v>28</v>
      </c>
      <c r="E2727" t="s">
        <v>29</v>
      </c>
      <c r="F2727">
        <v>60</v>
      </c>
      <c r="G2727" t="s">
        <v>6898</v>
      </c>
      <c r="H2727" t="s">
        <v>4853</v>
      </c>
      <c r="I2727" t="s">
        <v>178</v>
      </c>
      <c r="J2727" s="1">
        <v>44657</v>
      </c>
      <c r="K2727">
        <v>21</v>
      </c>
      <c r="L2727" t="s">
        <v>70</v>
      </c>
      <c r="N2727">
        <f t="shared" si="42"/>
        <v>0</v>
      </c>
    </row>
    <row r="2728" spans="1:14" x14ac:dyDescent="0.3">
      <c r="A2728">
        <v>2727</v>
      </c>
      <c r="B2728" t="s">
        <v>6899</v>
      </c>
      <c r="C2728" t="s">
        <v>5156</v>
      </c>
      <c r="D2728" t="s">
        <v>28</v>
      </c>
      <c r="E2728" t="s">
        <v>29</v>
      </c>
      <c r="F2728">
        <v>30</v>
      </c>
      <c r="G2728" t="s">
        <v>6900</v>
      </c>
      <c r="H2728" t="s">
        <v>1005</v>
      </c>
      <c r="I2728" t="s">
        <v>178</v>
      </c>
      <c r="J2728" s="1">
        <v>44301</v>
      </c>
      <c r="K2728">
        <v>51</v>
      </c>
      <c r="L2728" t="s">
        <v>33</v>
      </c>
      <c r="N2728">
        <f t="shared" si="42"/>
        <v>0</v>
      </c>
    </row>
    <row r="2729" spans="1:14" x14ac:dyDescent="0.3">
      <c r="A2729">
        <v>2728</v>
      </c>
      <c r="B2729" t="s">
        <v>1043</v>
      </c>
      <c r="C2729" t="s">
        <v>1182</v>
      </c>
      <c r="D2729" t="s">
        <v>51</v>
      </c>
      <c r="E2729" t="s">
        <v>16</v>
      </c>
      <c r="F2729">
        <v>30</v>
      </c>
      <c r="G2729" t="s">
        <v>6901</v>
      </c>
      <c r="H2729" t="s">
        <v>4100</v>
      </c>
      <c r="I2729" t="s">
        <v>294</v>
      </c>
      <c r="J2729" s="1">
        <v>44729</v>
      </c>
      <c r="K2729">
        <v>102</v>
      </c>
      <c r="L2729" t="s">
        <v>64</v>
      </c>
      <c r="N2729">
        <f t="shared" si="42"/>
        <v>0</v>
      </c>
    </row>
    <row r="2730" spans="1:14" x14ac:dyDescent="0.3">
      <c r="A2730">
        <v>2729</v>
      </c>
      <c r="B2730" t="s">
        <v>6902</v>
      </c>
      <c r="C2730" t="s">
        <v>2945</v>
      </c>
      <c r="D2730" t="s">
        <v>15</v>
      </c>
      <c r="E2730" t="s">
        <v>16</v>
      </c>
      <c r="F2730">
        <v>90</v>
      </c>
      <c r="G2730" t="s">
        <v>6903</v>
      </c>
      <c r="H2730" t="s">
        <v>2133</v>
      </c>
      <c r="I2730" t="s">
        <v>32</v>
      </c>
      <c r="J2730" s="1">
        <v>44108</v>
      </c>
      <c r="K2730">
        <v>29</v>
      </c>
      <c r="L2730" t="s">
        <v>54</v>
      </c>
      <c r="N2730">
        <f t="shared" si="42"/>
        <v>0</v>
      </c>
    </row>
    <row r="2731" spans="1:14" x14ac:dyDescent="0.3">
      <c r="A2731">
        <v>2730</v>
      </c>
      <c r="B2731" t="s">
        <v>2969</v>
      </c>
      <c r="C2731" t="s">
        <v>2309</v>
      </c>
      <c r="D2731" t="s">
        <v>15</v>
      </c>
      <c r="E2731" t="s">
        <v>16</v>
      </c>
      <c r="F2731">
        <v>90</v>
      </c>
      <c r="G2731" t="s">
        <v>6904</v>
      </c>
      <c r="H2731" t="s">
        <v>1206</v>
      </c>
      <c r="I2731" t="s">
        <v>294</v>
      </c>
      <c r="J2731" s="1">
        <v>43990</v>
      </c>
      <c r="K2731">
        <v>7</v>
      </c>
      <c r="L2731" t="s">
        <v>70</v>
      </c>
      <c r="N2731">
        <f t="shared" si="42"/>
        <v>0</v>
      </c>
    </row>
    <row r="2732" spans="1:14" x14ac:dyDescent="0.3">
      <c r="A2732">
        <v>2731</v>
      </c>
      <c r="B2732" t="s">
        <v>2312</v>
      </c>
      <c r="C2732" t="s">
        <v>5907</v>
      </c>
      <c r="D2732" t="s">
        <v>28</v>
      </c>
      <c r="E2732" t="s">
        <v>29</v>
      </c>
      <c r="F2732">
        <v>30</v>
      </c>
      <c r="G2732" t="s">
        <v>6905</v>
      </c>
      <c r="H2732" t="s">
        <v>2376</v>
      </c>
      <c r="I2732" t="s">
        <v>32</v>
      </c>
      <c r="J2732" s="1">
        <v>44923</v>
      </c>
      <c r="K2732">
        <v>104</v>
      </c>
      <c r="L2732" t="s">
        <v>39</v>
      </c>
      <c r="N2732">
        <f t="shared" si="42"/>
        <v>0</v>
      </c>
    </row>
    <row r="2733" spans="1:14" x14ac:dyDescent="0.3">
      <c r="A2733">
        <v>2732</v>
      </c>
      <c r="B2733" t="s">
        <v>6906</v>
      </c>
      <c r="C2733" t="s">
        <v>1148</v>
      </c>
      <c r="D2733" t="s">
        <v>28</v>
      </c>
      <c r="E2733" t="s">
        <v>29</v>
      </c>
      <c r="F2733">
        <v>60</v>
      </c>
      <c r="G2733" t="s">
        <v>6905</v>
      </c>
      <c r="H2733" t="s">
        <v>6907</v>
      </c>
      <c r="I2733" t="s">
        <v>32</v>
      </c>
      <c r="J2733" s="1">
        <v>44534</v>
      </c>
      <c r="K2733">
        <v>15</v>
      </c>
      <c r="L2733" t="s">
        <v>80</v>
      </c>
      <c r="N2733">
        <f t="shared" si="42"/>
        <v>0</v>
      </c>
    </row>
    <row r="2734" spans="1:14" x14ac:dyDescent="0.3">
      <c r="A2734">
        <v>2733</v>
      </c>
      <c r="B2734" t="s">
        <v>6908</v>
      </c>
      <c r="C2734" t="s">
        <v>97</v>
      </c>
      <c r="D2734" t="s">
        <v>15</v>
      </c>
      <c r="E2734" t="s">
        <v>16</v>
      </c>
      <c r="F2734">
        <v>90</v>
      </c>
      <c r="G2734" t="s">
        <v>6909</v>
      </c>
      <c r="H2734" t="s">
        <v>6181</v>
      </c>
      <c r="I2734" t="s">
        <v>32</v>
      </c>
      <c r="J2734" s="1">
        <v>44565</v>
      </c>
      <c r="K2734">
        <v>101</v>
      </c>
      <c r="L2734" t="s">
        <v>80</v>
      </c>
      <c r="N2734">
        <f t="shared" si="42"/>
        <v>0</v>
      </c>
    </row>
    <row r="2735" spans="1:14" x14ac:dyDescent="0.3">
      <c r="A2735">
        <v>2734</v>
      </c>
      <c r="B2735" t="s">
        <v>6910</v>
      </c>
      <c r="C2735" t="s">
        <v>6730</v>
      </c>
      <c r="D2735" t="s">
        <v>15</v>
      </c>
      <c r="E2735" t="s">
        <v>16</v>
      </c>
      <c r="F2735">
        <v>30</v>
      </c>
      <c r="G2735" t="s">
        <v>6911</v>
      </c>
      <c r="H2735" t="s">
        <v>6154</v>
      </c>
      <c r="I2735" t="s">
        <v>38</v>
      </c>
      <c r="J2735" s="1">
        <v>44119</v>
      </c>
      <c r="K2735">
        <v>16</v>
      </c>
      <c r="L2735" t="s">
        <v>70</v>
      </c>
      <c r="N2735">
        <f t="shared" si="42"/>
        <v>0</v>
      </c>
    </row>
    <row r="2736" spans="1:14" x14ac:dyDescent="0.3">
      <c r="A2736">
        <v>2735</v>
      </c>
      <c r="B2736" t="s">
        <v>6912</v>
      </c>
      <c r="C2736" t="s">
        <v>4416</v>
      </c>
      <c r="D2736" t="s">
        <v>41</v>
      </c>
      <c r="E2736" t="s">
        <v>16</v>
      </c>
      <c r="F2736">
        <v>60</v>
      </c>
      <c r="G2736" t="s">
        <v>6913</v>
      </c>
      <c r="H2736" t="s">
        <v>3033</v>
      </c>
      <c r="I2736" t="s">
        <v>32</v>
      </c>
      <c r="J2736" s="1">
        <v>44496</v>
      </c>
      <c r="K2736">
        <v>43</v>
      </c>
      <c r="L2736" t="s">
        <v>45</v>
      </c>
      <c r="N2736">
        <f t="shared" si="42"/>
        <v>0</v>
      </c>
    </row>
    <row r="2737" spans="1:14" x14ac:dyDescent="0.3">
      <c r="A2737">
        <v>2736</v>
      </c>
      <c r="B2737" t="s">
        <v>6091</v>
      </c>
      <c r="C2737" t="s">
        <v>6793</v>
      </c>
      <c r="D2737" t="s">
        <v>41</v>
      </c>
      <c r="E2737" t="s">
        <v>16</v>
      </c>
      <c r="F2737">
        <v>60</v>
      </c>
      <c r="G2737" t="s">
        <v>6914</v>
      </c>
      <c r="H2737" t="s">
        <v>2831</v>
      </c>
      <c r="I2737" t="s">
        <v>32</v>
      </c>
      <c r="J2737" s="1">
        <v>44880</v>
      </c>
      <c r="K2737">
        <v>72</v>
      </c>
      <c r="L2737" t="s">
        <v>159</v>
      </c>
      <c r="N2737">
        <f t="shared" si="42"/>
        <v>0</v>
      </c>
    </row>
    <row r="2738" spans="1:14" x14ac:dyDescent="0.3">
      <c r="A2738">
        <v>2737</v>
      </c>
      <c r="B2738" t="s">
        <v>6915</v>
      </c>
      <c r="C2738" t="s">
        <v>3848</v>
      </c>
      <c r="D2738" t="s">
        <v>28</v>
      </c>
      <c r="E2738" t="s">
        <v>29</v>
      </c>
      <c r="F2738">
        <v>30</v>
      </c>
      <c r="G2738" t="s">
        <v>6916</v>
      </c>
      <c r="H2738" t="s">
        <v>6259</v>
      </c>
      <c r="I2738" t="s">
        <v>6260</v>
      </c>
      <c r="J2738" s="1">
        <v>44181</v>
      </c>
      <c r="K2738">
        <v>43</v>
      </c>
      <c r="L2738" t="s">
        <v>159</v>
      </c>
      <c r="N2738">
        <f t="shared" si="42"/>
        <v>0</v>
      </c>
    </row>
    <row r="2739" spans="1:14" x14ac:dyDescent="0.3">
      <c r="A2739">
        <v>2738</v>
      </c>
      <c r="B2739" t="s">
        <v>4596</v>
      </c>
      <c r="C2739" t="s">
        <v>6917</v>
      </c>
      <c r="D2739" t="s">
        <v>28</v>
      </c>
      <c r="E2739" t="s">
        <v>29</v>
      </c>
      <c r="F2739">
        <v>90</v>
      </c>
      <c r="G2739" t="s">
        <v>6918</v>
      </c>
      <c r="H2739" t="s">
        <v>3682</v>
      </c>
      <c r="I2739" t="s">
        <v>178</v>
      </c>
      <c r="J2739" s="1">
        <v>44712</v>
      </c>
      <c r="K2739">
        <v>73</v>
      </c>
      <c r="L2739" t="s">
        <v>20</v>
      </c>
      <c r="N2739">
        <f t="shared" si="42"/>
        <v>0</v>
      </c>
    </row>
    <row r="2740" spans="1:14" x14ac:dyDescent="0.3">
      <c r="A2740">
        <v>2739</v>
      </c>
      <c r="B2740" t="s">
        <v>3463</v>
      </c>
      <c r="C2740" t="s">
        <v>6890</v>
      </c>
      <c r="D2740" t="s">
        <v>28</v>
      </c>
      <c r="E2740" t="s">
        <v>29</v>
      </c>
      <c r="F2740">
        <v>60</v>
      </c>
      <c r="G2740" t="s">
        <v>6918</v>
      </c>
      <c r="H2740" t="s">
        <v>595</v>
      </c>
      <c r="I2740" t="s">
        <v>124</v>
      </c>
      <c r="J2740" s="1">
        <v>43894</v>
      </c>
      <c r="K2740">
        <v>47</v>
      </c>
      <c r="L2740" t="s">
        <v>101</v>
      </c>
      <c r="N2740">
        <f t="shared" si="42"/>
        <v>0</v>
      </c>
    </row>
    <row r="2741" spans="1:14" x14ac:dyDescent="0.3">
      <c r="A2741">
        <v>2740</v>
      </c>
      <c r="B2741" t="s">
        <v>503</v>
      </c>
      <c r="C2741" t="s">
        <v>304</v>
      </c>
      <c r="D2741" t="s">
        <v>51</v>
      </c>
      <c r="E2741" t="s">
        <v>16</v>
      </c>
      <c r="F2741">
        <v>90</v>
      </c>
      <c r="G2741" t="s">
        <v>6919</v>
      </c>
      <c r="H2741" t="s">
        <v>1915</v>
      </c>
      <c r="I2741" t="s">
        <v>19</v>
      </c>
      <c r="J2741" s="1">
        <v>44839</v>
      </c>
      <c r="K2741">
        <v>58</v>
      </c>
      <c r="L2741" t="s">
        <v>39</v>
      </c>
      <c r="N2741">
        <f t="shared" si="42"/>
        <v>0</v>
      </c>
    </row>
    <row r="2742" spans="1:14" x14ac:dyDescent="0.3">
      <c r="A2742">
        <v>2741</v>
      </c>
      <c r="B2742" t="s">
        <v>714</v>
      </c>
      <c r="C2742" t="s">
        <v>2995</v>
      </c>
      <c r="D2742" t="s">
        <v>28</v>
      </c>
      <c r="E2742" t="s">
        <v>29</v>
      </c>
      <c r="F2742">
        <v>60</v>
      </c>
      <c r="G2742" t="s">
        <v>6920</v>
      </c>
      <c r="H2742" t="s">
        <v>2559</v>
      </c>
      <c r="I2742" t="s">
        <v>124</v>
      </c>
      <c r="J2742" s="1">
        <v>43850</v>
      </c>
      <c r="K2742">
        <v>16</v>
      </c>
      <c r="L2742" t="s">
        <v>159</v>
      </c>
      <c r="N2742">
        <f t="shared" si="42"/>
        <v>0</v>
      </c>
    </row>
    <row r="2743" spans="1:14" x14ac:dyDescent="0.3">
      <c r="A2743">
        <v>2742</v>
      </c>
      <c r="B2743" t="s">
        <v>6921</v>
      </c>
      <c r="C2743" t="s">
        <v>6922</v>
      </c>
      <c r="D2743" t="s">
        <v>41</v>
      </c>
      <c r="E2743" t="s">
        <v>16</v>
      </c>
      <c r="F2743">
        <v>90</v>
      </c>
      <c r="G2743" t="s">
        <v>6923</v>
      </c>
      <c r="H2743" t="s">
        <v>1299</v>
      </c>
      <c r="I2743" t="s">
        <v>1199</v>
      </c>
      <c r="J2743" s="1">
        <v>44917</v>
      </c>
      <c r="K2743">
        <v>97</v>
      </c>
      <c r="L2743" t="s">
        <v>70</v>
      </c>
      <c r="N2743">
        <f t="shared" si="42"/>
        <v>0</v>
      </c>
    </row>
    <row r="2744" spans="1:14" x14ac:dyDescent="0.3">
      <c r="A2744">
        <v>2743</v>
      </c>
      <c r="B2744" t="s">
        <v>2445</v>
      </c>
      <c r="C2744" t="s">
        <v>6924</v>
      </c>
      <c r="D2744" t="s">
        <v>28</v>
      </c>
      <c r="E2744" t="s">
        <v>29</v>
      </c>
      <c r="F2744">
        <v>30</v>
      </c>
      <c r="G2744" t="s">
        <v>6925</v>
      </c>
      <c r="H2744" t="s">
        <v>495</v>
      </c>
      <c r="I2744" t="s">
        <v>173</v>
      </c>
      <c r="J2744" s="1">
        <v>44832</v>
      </c>
      <c r="K2744">
        <v>62</v>
      </c>
      <c r="L2744" t="s">
        <v>33</v>
      </c>
      <c r="N2744">
        <f t="shared" si="42"/>
        <v>0</v>
      </c>
    </row>
    <row r="2745" spans="1:14" x14ac:dyDescent="0.3">
      <c r="A2745">
        <v>2744</v>
      </c>
      <c r="B2745" t="s">
        <v>3537</v>
      </c>
      <c r="C2745" t="s">
        <v>116</v>
      </c>
      <c r="D2745" t="s">
        <v>15</v>
      </c>
      <c r="E2745" t="s">
        <v>16</v>
      </c>
      <c r="F2745">
        <v>30</v>
      </c>
      <c r="G2745" t="s">
        <v>6926</v>
      </c>
      <c r="H2745" t="s">
        <v>2305</v>
      </c>
      <c r="I2745" t="s">
        <v>25</v>
      </c>
      <c r="J2745" s="1">
        <v>44326</v>
      </c>
      <c r="K2745">
        <v>5</v>
      </c>
      <c r="L2745" t="s">
        <v>45</v>
      </c>
      <c r="N2745">
        <f t="shared" si="42"/>
        <v>0</v>
      </c>
    </row>
    <row r="2746" spans="1:14" x14ac:dyDescent="0.3">
      <c r="A2746">
        <v>2745</v>
      </c>
      <c r="B2746" t="s">
        <v>865</v>
      </c>
      <c r="C2746" t="s">
        <v>6927</v>
      </c>
      <c r="D2746" t="s">
        <v>28</v>
      </c>
      <c r="E2746" t="s">
        <v>29</v>
      </c>
      <c r="F2746">
        <v>90</v>
      </c>
      <c r="G2746" t="s">
        <v>6928</v>
      </c>
      <c r="H2746" t="s">
        <v>2411</v>
      </c>
      <c r="I2746" t="s">
        <v>25</v>
      </c>
      <c r="J2746" s="1">
        <v>44605</v>
      </c>
      <c r="K2746">
        <v>49</v>
      </c>
      <c r="L2746" t="s">
        <v>101</v>
      </c>
      <c r="N2746">
        <f t="shared" si="42"/>
        <v>0</v>
      </c>
    </row>
    <row r="2747" spans="1:14" x14ac:dyDescent="0.3">
      <c r="A2747">
        <v>2746</v>
      </c>
      <c r="B2747" t="s">
        <v>4193</v>
      </c>
      <c r="C2747" t="s">
        <v>1219</v>
      </c>
      <c r="D2747" t="s">
        <v>28</v>
      </c>
      <c r="E2747" t="s">
        <v>29</v>
      </c>
      <c r="F2747">
        <v>60</v>
      </c>
      <c r="G2747" t="s">
        <v>6929</v>
      </c>
      <c r="H2747" t="s">
        <v>957</v>
      </c>
      <c r="I2747" t="s">
        <v>95</v>
      </c>
      <c r="J2747" s="1">
        <v>44165</v>
      </c>
      <c r="K2747">
        <v>55</v>
      </c>
      <c r="L2747" t="s">
        <v>64</v>
      </c>
      <c r="N2747">
        <f t="shared" si="42"/>
        <v>0</v>
      </c>
    </row>
    <row r="2748" spans="1:14" x14ac:dyDescent="0.3">
      <c r="A2748">
        <v>2747</v>
      </c>
      <c r="B2748" t="s">
        <v>4652</v>
      </c>
      <c r="C2748" t="s">
        <v>3074</v>
      </c>
      <c r="D2748" t="s">
        <v>28</v>
      </c>
      <c r="E2748" t="s">
        <v>29</v>
      </c>
      <c r="F2748">
        <v>30</v>
      </c>
      <c r="G2748" t="s">
        <v>6930</v>
      </c>
      <c r="H2748" t="s">
        <v>1537</v>
      </c>
      <c r="I2748" t="s">
        <v>294</v>
      </c>
      <c r="J2748" s="1">
        <v>44581</v>
      </c>
      <c r="K2748">
        <v>7</v>
      </c>
      <c r="L2748" t="s">
        <v>80</v>
      </c>
      <c r="N2748">
        <f t="shared" si="42"/>
        <v>0</v>
      </c>
    </row>
    <row r="2749" spans="1:14" x14ac:dyDescent="0.3">
      <c r="A2749">
        <v>2748</v>
      </c>
      <c r="B2749" t="s">
        <v>1191</v>
      </c>
      <c r="C2749" t="s">
        <v>1853</v>
      </c>
      <c r="D2749" t="s">
        <v>28</v>
      </c>
      <c r="E2749" t="s">
        <v>29</v>
      </c>
      <c r="F2749">
        <v>30</v>
      </c>
      <c r="G2749" t="s">
        <v>6931</v>
      </c>
      <c r="H2749" t="s">
        <v>1378</v>
      </c>
      <c r="I2749" t="s">
        <v>32</v>
      </c>
      <c r="J2749" s="1">
        <v>44836</v>
      </c>
      <c r="K2749">
        <v>29</v>
      </c>
      <c r="L2749" t="s">
        <v>64</v>
      </c>
      <c r="N2749">
        <f t="shared" si="42"/>
        <v>0</v>
      </c>
    </row>
    <row r="2750" spans="1:14" x14ac:dyDescent="0.3">
      <c r="A2750">
        <v>2749</v>
      </c>
      <c r="B2750" t="s">
        <v>6932</v>
      </c>
      <c r="C2750" t="s">
        <v>6933</v>
      </c>
      <c r="D2750" t="s">
        <v>28</v>
      </c>
      <c r="E2750" t="s">
        <v>29</v>
      </c>
      <c r="F2750">
        <v>30</v>
      </c>
      <c r="G2750" t="s">
        <v>6934</v>
      </c>
      <c r="H2750" t="s">
        <v>1911</v>
      </c>
      <c r="I2750" t="s">
        <v>32</v>
      </c>
      <c r="J2750" s="1">
        <v>44895</v>
      </c>
      <c r="K2750">
        <v>30</v>
      </c>
      <c r="L2750" t="s">
        <v>159</v>
      </c>
      <c r="N2750">
        <f t="shared" si="42"/>
        <v>0</v>
      </c>
    </row>
    <row r="2751" spans="1:14" x14ac:dyDescent="0.3">
      <c r="A2751">
        <v>2750</v>
      </c>
      <c r="B2751" t="s">
        <v>6935</v>
      </c>
      <c r="C2751" t="s">
        <v>5199</v>
      </c>
      <c r="D2751" t="s">
        <v>28</v>
      </c>
      <c r="E2751" t="s">
        <v>29</v>
      </c>
      <c r="F2751">
        <v>90</v>
      </c>
      <c r="G2751" t="s">
        <v>6936</v>
      </c>
      <c r="H2751" t="s">
        <v>3387</v>
      </c>
      <c r="I2751" t="s">
        <v>2878</v>
      </c>
      <c r="J2751" s="1">
        <v>44733</v>
      </c>
      <c r="K2751">
        <v>80</v>
      </c>
      <c r="L2751" t="s">
        <v>80</v>
      </c>
      <c r="N2751">
        <f t="shared" si="42"/>
        <v>0</v>
      </c>
    </row>
    <row r="2752" spans="1:14" x14ac:dyDescent="0.3">
      <c r="A2752">
        <v>2751</v>
      </c>
      <c r="B2752" t="s">
        <v>5495</v>
      </c>
      <c r="C2752" t="s">
        <v>5362</v>
      </c>
      <c r="D2752" t="s">
        <v>41</v>
      </c>
      <c r="E2752" t="s">
        <v>16</v>
      </c>
      <c r="F2752">
        <v>90</v>
      </c>
      <c r="G2752" t="s">
        <v>6937</v>
      </c>
      <c r="H2752" t="s">
        <v>2908</v>
      </c>
      <c r="I2752" t="s">
        <v>25</v>
      </c>
      <c r="J2752" s="1">
        <v>44500</v>
      </c>
      <c r="K2752">
        <v>68</v>
      </c>
      <c r="L2752" t="s">
        <v>159</v>
      </c>
      <c r="N2752">
        <f t="shared" si="42"/>
        <v>0</v>
      </c>
    </row>
    <row r="2753" spans="1:14" x14ac:dyDescent="0.3">
      <c r="A2753">
        <v>2752</v>
      </c>
      <c r="B2753" t="s">
        <v>2898</v>
      </c>
      <c r="C2753" t="s">
        <v>3504</v>
      </c>
      <c r="D2753" t="s">
        <v>28</v>
      </c>
      <c r="E2753" t="s">
        <v>29</v>
      </c>
      <c r="F2753">
        <v>90</v>
      </c>
      <c r="G2753" t="s">
        <v>6938</v>
      </c>
      <c r="H2753" t="s">
        <v>3670</v>
      </c>
      <c r="I2753" t="s">
        <v>3671</v>
      </c>
      <c r="J2753" s="1">
        <v>44842</v>
      </c>
      <c r="K2753">
        <v>40</v>
      </c>
      <c r="L2753" t="s">
        <v>45</v>
      </c>
      <c r="N2753">
        <f t="shared" si="42"/>
        <v>0</v>
      </c>
    </row>
    <row r="2754" spans="1:14" x14ac:dyDescent="0.3">
      <c r="A2754">
        <v>2753</v>
      </c>
      <c r="B2754" t="s">
        <v>6939</v>
      </c>
      <c r="C2754" t="s">
        <v>304</v>
      </c>
      <c r="D2754" t="s">
        <v>15</v>
      </c>
      <c r="E2754" t="s">
        <v>16</v>
      </c>
      <c r="F2754">
        <v>60</v>
      </c>
      <c r="G2754" t="s">
        <v>6940</v>
      </c>
      <c r="H2754" t="s">
        <v>6714</v>
      </c>
      <c r="I2754" t="s">
        <v>129</v>
      </c>
      <c r="J2754" s="1">
        <v>44921</v>
      </c>
      <c r="K2754">
        <v>71</v>
      </c>
      <c r="L2754" t="s">
        <v>54</v>
      </c>
      <c r="N2754">
        <f t="shared" ref="N2754:N2817" si="43">COUNTBLANK(A2754:L2754)</f>
        <v>0</v>
      </c>
    </row>
    <row r="2755" spans="1:14" x14ac:dyDescent="0.3">
      <c r="A2755">
        <v>2754</v>
      </c>
      <c r="B2755" t="s">
        <v>2246</v>
      </c>
      <c r="C2755" t="s">
        <v>3727</v>
      </c>
      <c r="D2755" t="s">
        <v>28</v>
      </c>
      <c r="E2755" t="s">
        <v>29</v>
      </c>
      <c r="F2755">
        <v>60</v>
      </c>
      <c r="G2755" t="s">
        <v>6941</v>
      </c>
      <c r="H2755" t="s">
        <v>1583</v>
      </c>
      <c r="I2755" t="s">
        <v>178</v>
      </c>
      <c r="J2755" s="1">
        <v>44872</v>
      </c>
      <c r="K2755">
        <v>40</v>
      </c>
      <c r="L2755" t="s">
        <v>33</v>
      </c>
      <c r="N2755">
        <f t="shared" si="43"/>
        <v>0</v>
      </c>
    </row>
    <row r="2756" spans="1:14" x14ac:dyDescent="0.3">
      <c r="A2756">
        <v>2755</v>
      </c>
      <c r="B2756" t="s">
        <v>1613</v>
      </c>
      <c r="C2756" t="s">
        <v>6942</v>
      </c>
      <c r="D2756" t="s">
        <v>28</v>
      </c>
      <c r="E2756" t="s">
        <v>29</v>
      </c>
      <c r="F2756">
        <v>60</v>
      </c>
      <c r="G2756" t="s">
        <v>6943</v>
      </c>
      <c r="H2756" t="s">
        <v>221</v>
      </c>
      <c r="I2756" t="s">
        <v>32</v>
      </c>
      <c r="J2756" s="1">
        <v>44476</v>
      </c>
      <c r="K2756">
        <v>25</v>
      </c>
      <c r="L2756" t="s">
        <v>64</v>
      </c>
      <c r="N2756">
        <f t="shared" si="43"/>
        <v>0</v>
      </c>
    </row>
    <row r="2757" spans="1:14" x14ac:dyDescent="0.3">
      <c r="A2757">
        <v>2756</v>
      </c>
      <c r="B2757" t="s">
        <v>2823</v>
      </c>
      <c r="C2757" t="s">
        <v>5168</v>
      </c>
      <c r="D2757" t="s">
        <v>28</v>
      </c>
      <c r="E2757" t="s">
        <v>29</v>
      </c>
      <c r="F2757">
        <v>30</v>
      </c>
      <c r="G2757" t="s">
        <v>6944</v>
      </c>
      <c r="H2757" t="s">
        <v>4463</v>
      </c>
      <c r="I2757" t="s">
        <v>32</v>
      </c>
      <c r="J2757" s="1">
        <v>43927</v>
      </c>
      <c r="K2757">
        <v>49</v>
      </c>
      <c r="L2757" t="s">
        <v>33</v>
      </c>
      <c r="N2757">
        <f t="shared" si="43"/>
        <v>0</v>
      </c>
    </row>
    <row r="2758" spans="1:14" x14ac:dyDescent="0.3">
      <c r="A2758">
        <v>2757</v>
      </c>
      <c r="B2758" t="s">
        <v>6945</v>
      </c>
      <c r="C2758" t="s">
        <v>1503</v>
      </c>
      <c r="D2758" t="s">
        <v>15</v>
      </c>
      <c r="E2758" t="s">
        <v>16</v>
      </c>
      <c r="F2758">
        <v>30</v>
      </c>
      <c r="G2758" t="s">
        <v>6946</v>
      </c>
      <c r="H2758" t="s">
        <v>3480</v>
      </c>
      <c r="I2758" t="s">
        <v>187</v>
      </c>
      <c r="J2758" s="1">
        <v>44552</v>
      </c>
      <c r="K2758">
        <v>84</v>
      </c>
      <c r="L2758" t="s">
        <v>39</v>
      </c>
      <c r="N2758">
        <f t="shared" si="43"/>
        <v>0</v>
      </c>
    </row>
    <row r="2759" spans="1:14" x14ac:dyDescent="0.3">
      <c r="A2759">
        <v>2758</v>
      </c>
      <c r="B2759" t="s">
        <v>6947</v>
      </c>
      <c r="C2759" t="s">
        <v>759</v>
      </c>
      <c r="D2759" t="s">
        <v>15</v>
      </c>
      <c r="E2759" t="s">
        <v>16</v>
      </c>
      <c r="F2759">
        <v>90</v>
      </c>
      <c r="G2759" t="s">
        <v>6948</v>
      </c>
      <c r="H2759" t="s">
        <v>885</v>
      </c>
      <c r="I2759" t="s">
        <v>886</v>
      </c>
      <c r="J2759" s="1">
        <v>44889</v>
      </c>
      <c r="K2759">
        <v>99</v>
      </c>
      <c r="L2759" t="s">
        <v>80</v>
      </c>
      <c r="N2759">
        <f t="shared" si="43"/>
        <v>0</v>
      </c>
    </row>
    <row r="2760" spans="1:14" x14ac:dyDescent="0.3">
      <c r="A2760">
        <v>2759</v>
      </c>
      <c r="B2760" t="s">
        <v>6947</v>
      </c>
      <c r="C2760" t="s">
        <v>759</v>
      </c>
      <c r="D2760" t="s">
        <v>15</v>
      </c>
      <c r="E2760" t="s">
        <v>16</v>
      </c>
      <c r="F2760">
        <v>90</v>
      </c>
      <c r="G2760" t="s">
        <v>6948</v>
      </c>
      <c r="H2760" t="s">
        <v>885</v>
      </c>
      <c r="I2760" t="s">
        <v>886</v>
      </c>
      <c r="J2760" s="1">
        <v>44889</v>
      </c>
      <c r="K2760">
        <v>99</v>
      </c>
      <c r="L2760" t="s">
        <v>80</v>
      </c>
      <c r="N2760">
        <f t="shared" si="43"/>
        <v>0</v>
      </c>
    </row>
    <row r="2761" spans="1:14" x14ac:dyDescent="0.3">
      <c r="A2761">
        <v>2760</v>
      </c>
      <c r="B2761" t="s">
        <v>6949</v>
      </c>
      <c r="C2761" t="s">
        <v>272</v>
      </c>
      <c r="D2761" t="s">
        <v>15</v>
      </c>
      <c r="E2761" t="s">
        <v>16</v>
      </c>
      <c r="F2761">
        <v>60</v>
      </c>
      <c r="G2761" t="s">
        <v>6950</v>
      </c>
      <c r="H2761" t="s">
        <v>6951</v>
      </c>
      <c r="I2761" t="s">
        <v>38</v>
      </c>
      <c r="J2761" s="1">
        <v>44660</v>
      </c>
      <c r="K2761">
        <v>9</v>
      </c>
      <c r="L2761" t="s">
        <v>33</v>
      </c>
      <c r="N2761">
        <f t="shared" si="43"/>
        <v>0</v>
      </c>
    </row>
    <row r="2762" spans="1:14" x14ac:dyDescent="0.3">
      <c r="A2762">
        <v>2761</v>
      </c>
      <c r="B2762" t="s">
        <v>271</v>
      </c>
      <c r="C2762" t="s">
        <v>4847</v>
      </c>
      <c r="D2762" t="s">
        <v>15</v>
      </c>
      <c r="E2762" t="s">
        <v>16</v>
      </c>
      <c r="F2762">
        <v>60</v>
      </c>
      <c r="G2762" t="s">
        <v>6950</v>
      </c>
      <c r="H2762" t="s">
        <v>5025</v>
      </c>
      <c r="I2762" t="s">
        <v>32</v>
      </c>
      <c r="J2762" s="1">
        <v>44604</v>
      </c>
      <c r="K2762">
        <v>32</v>
      </c>
      <c r="L2762" t="s">
        <v>20</v>
      </c>
      <c r="N2762">
        <f t="shared" si="43"/>
        <v>0</v>
      </c>
    </row>
    <row r="2763" spans="1:14" x14ac:dyDescent="0.3">
      <c r="A2763">
        <v>2762</v>
      </c>
      <c r="B2763" t="s">
        <v>6952</v>
      </c>
      <c r="C2763" t="s">
        <v>1765</v>
      </c>
      <c r="D2763" t="s">
        <v>41</v>
      </c>
      <c r="E2763" t="s">
        <v>16</v>
      </c>
      <c r="F2763">
        <v>60</v>
      </c>
      <c r="G2763" t="s">
        <v>6953</v>
      </c>
      <c r="H2763" t="s">
        <v>5643</v>
      </c>
      <c r="I2763" t="s">
        <v>886</v>
      </c>
      <c r="J2763" s="1">
        <v>44478</v>
      </c>
      <c r="K2763">
        <v>25</v>
      </c>
      <c r="L2763" t="s">
        <v>64</v>
      </c>
      <c r="N2763">
        <f t="shared" si="43"/>
        <v>0</v>
      </c>
    </row>
    <row r="2764" spans="1:14" x14ac:dyDescent="0.3">
      <c r="A2764">
        <v>2763</v>
      </c>
      <c r="B2764" t="s">
        <v>5916</v>
      </c>
      <c r="C2764" t="s">
        <v>639</v>
      </c>
      <c r="D2764" t="s">
        <v>28</v>
      </c>
      <c r="E2764" t="s">
        <v>29</v>
      </c>
      <c r="F2764">
        <v>30</v>
      </c>
      <c r="G2764" t="s">
        <v>6954</v>
      </c>
      <c r="H2764" t="s">
        <v>1168</v>
      </c>
      <c r="I2764" t="s">
        <v>32</v>
      </c>
      <c r="J2764" s="1">
        <v>44686</v>
      </c>
      <c r="K2764">
        <v>11</v>
      </c>
      <c r="L2764" t="s">
        <v>159</v>
      </c>
      <c r="N2764">
        <f t="shared" si="43"/>
        <v>0</v>
      </c>
    </row>
    <row r="2765" spans="1:14" x14ac:dyDescent="0.3">
      <c r="A2765">
        <v>2764</v>
      </c>
      <c r="B2765" t="s">
        <v>6955</v>
      </c>
      <c r="C2765" t="s">
        <v>4342</v>
      </c>
      <c r="D2765" t="s">
        <v>51</v>
      </c>
      <c r="E2765" t="s">
        <v>16</v>
      </c>
      <c r="F2765">
        <v>90</v>
      </c>
      <c r="G2765" t="s">
        <v>6956</v>
      </c>
      <c r="H2765" t="s">
        <v>591</v>
      </c>
      <c r="I2765" t="s">
        <v>32</v>
      </c>
      <c r="J2765" s="1">
        <v>44243</v>
      </c>
      <c r="K2765">
        <v>93</v>
      </c>
      <c r="L2765" t="s">
        <v>45</v>
      </c>
      <c r="N2765">
        <f t="shared" si="43"/>
        <v>0</v>
      </c>
    </row>
    <row r="2766" spans="1:14" x14ac:dyDescent="0.3">
      <c r="A2766">
        <v>2765</v>
      </c>
      <c r="B2766" t="s">
        <v>6957</v>
      </c>
      <c r="C2766" t="s">
        <v>188</v>
      </c>
      <c r="D2766" t="s">
        <v>41</v>
      </c>
      <c r="E2766" t="s">
        <v>16</v>
      </c>
      <c r="F2766">
        <v>90</v>
      </c>
      <c r="G2766" t="s">
        <v>6958</v>
      </c>
      <c r="H2766" t="s">
        <v>1490</v>
      </c>
      <c r="I2766" t="s">
        <v>294</v>
      </c>
      <c r="J2766" s="1">
        <v>44307</v>
      </c>
      <c r="K2766">
        <v>87</v>
      </c>
      <c r="L2766" t="s">
        <v>20</v>
      </c>
      <c r="N2766">
        <f t="shared" si="43"/>
        <v>0</v>
      </c>
    </row>
    <row r="2767" spans="1:14" x14ac:dyDescent="0.3">
      <c r="A2767">
        <v>2766</v>
      </c>
      <c r="B2767" t="s">
        <v>3325</v>
      </c>
      <c r="C2767" t="s">
        <v>193</v>
      </c>
      <c r="D2767" t="s">
        <v>28</v>
      </c>
      <c r="E2767" t="s">
        <v>29</v>
      </c>
      <c r="F2767">
        <v>30</v>
      </c>
      <c r="G2767" t="s">
        <v>6959</v>
      </c>
      <c r="H2767" t="s">
        <v>2354</v>
      </c>
      <c r="I2767" t="s">
        <v>178</v>
      </c>
      <c r="J2767" s="1">
        <v>44298</v>
      </c>
      <c r="K2767">
        <v>50</v>
      </c>
      <c r="L2767" t="s">
        <v>159</v>
      </c>
      <c r="N2767">
        <f t="shared" si="43"/>
        <v>0</v>
      </c>
    </row>
    <row r="2768" spans="1:14" x14ac:dyDescent="0.3">
      <c r="A2768">
        <v>2767</v>
      </c>
      <c r="B2768" t="s">
        <v>256</v>
      </c>
      <c r="C2768" t="s">
        <v>3673</v>
      </c>
      <c r="D2768" t="s">
        <v>28</v>
      </c>
      <c r="E2768" t="s">
        <v>29</v>
      </c>
      <c r="F2768">
        <v>90</v>
      </c>
      <c r="G2768" t="s">
        <v>6960</v>
      </c>
      <c r="H2768" t="s">
        <v>5441</v>
      </c>
      <c r="I2768" t="s">
        <v>178</v>
      </c>
      <c r="J2768" s="1">
        <v>43843</v>
      </c>
      <c r="K2768">
        <v>81</v>
      </c>
      <c r="L2768" t="s">
        <v>159</v>
      </c>
      <c r="N2768">
        <f t="shared" si="43"/>
        <v>0</v>
      </c>
    </row>
    <row r="2769" spans="1:14" x14ac:dyDescent="0.3">
      <c r="A2769">
        <v>2768</v>
      </c>
      <c r="B2769" t="s">
        <v>1527</v>
      </c>
      <c r="C2769" t="s">
        <v>5161</v>
      </c>
      <c r="D2769" t="s">
        <v>15</v>
      </c>
      <c r="E2769" t="s">
        <v>16</v>
      </c>
      <c r="F2769">
        <v>60</v>
      </c>
      <c r="G2769" t="s">
        <v>6961</v>
      </c>
      <c r="H2769" t="s">
        <v>4283</v>
      </c>
      <c r="I2769" t="s">
        <v>178</v>
      </c>
      <c r="J2769" s="1">
        <v>44580</v>
      </c>
      <c r="K2769">
        <v>65</v>
      </c>
      <c r="L2769" t="s">
        <v>33</v>
      </c>
      <c r="N2769">
        <f t="shared" si="43"/>
        <v>0</v>
      </c>
    </row>
    <row r="2770" spans="1:14" x14ac:dyDescent="0.3">
      <c r="A2770">
        <v>2769</v>
      </c>
      <c r="B2770" t="s">
        <v>5500</v>
      </c>
      <c r="C2770" t="s">
        <v>3738</v>
      </c>
      <c r="D2770" t="s">
        <v>28</v>
      </c>
      <c r="E2770" t="s">
        <v>29</v>
      </c>
      <c r="F2770">
        <v>60</v>
      </c>
      <c r="G2770" t="s">
        <v>6962</v>
      </c>
      <c r="H2770" t="s">
        <v>4046</v>
      </c>
      <c r="I2770" t="s">
        <v>173</v>
      </c>
      <c r="J2770" s="1">
        <v>44619</v>
      </c>
      <c r="K2770">
        <v>48</v>
      </c>
      <c r="L2770" t="s">
        <v>45</v>
      </c>
      <c r="N2770">
        <f t="shared" si="43"/>
        <v>0</v>
      </c>
    </row>
    <row r="2771" spans="1:14" x14ac:dyDescent="0.3">
      <c r="A2771">
        <v>2770</v>
      </c>
      <c r="B2771" t="s">
        <v>2565</v>
      </c>
      <c r="C2771" t="s">
        <v>3051</v>
      </c>
      <c r="D2771" t="s">
        <v>92</v>
      </c>
      <c r="E2771" t="s">
        <v>29</v>
      </c>
      <c r="F2771">
        <v>90</v>
      </c>
      <c r="G2771" t="s">
        <v>6963</v>
      </c>
      <c r="H2771" t="s">
        <v>2667</v>
      </c>
      <c r="I2771" t="s">
        <v>187</v>
      </c>
      <c r="J2771" s="1">
        <v>43921</v>
      </c>
      <c r="K2771">
        <v>75</v>
      </c>
      <c r="L2771" t="s">
        <v>101</v>
      </c>
      <c r="N2771">
        <f t="shared" si="43"/>
        <v>0</v>
      </c>
    </row>
    <row r="2772" spans="1:14" x14ac:dyDescent="0.3">
      <c r="A2772">
        <v>2771</v>
      </c>
      <c r="B2772" t="s">
        <v>6964</v>
      </c>
      <c r="C2772" t="s">
        <v>5370</v>
      </c>
      <c r="D2772" t="s">
        <v>51</v>
      </c>
      <c r="E2772" t="s">
        <v>16</v>
      </c>
      <c r="F2772">
        <v>90</v>
      </c>
      <c r="G2772" t="s">
        <v>6963</v>
      </c>
      <c r="H2772" t="s">
        <v>3770</v>
      </c>
      <c r="I2772" t="s">
        <v>32</v>
      </c>
      <c r="J2772" s="1">
        <v>44697</v>
      </c>
      <c r="K2772">
        <v>2</v>
      </c>
      <c r="L2772" t="s">
        <v>70</v>
      </c>
      <c r="N2772">
        <f t="shared" si="43"/>
        <v>0</v>
      </c>
    </row>
    <row r="2773" spans="1:14" x14ac:dyDescent="0.3">
      <c r="A2773">
        <v>2772</v>
      </c>
      <c r="B2773" t="s">
        <v>1998</v>
      </c>
      <c r="C2773" t="s">
        <v>6965</v>
      </c>
      <c r="D2773" t="s">
        <v>28</v>
      </c>
      <c r="E2773" t="s">
        <v>29</v>
      </c>
      <c r="F2773">
        <v>30</v>
      </c>
      <c r="G2773" t="s">
        <v>6966</v>
      </c>
      <c r="H2773" t="s">
        <v>1920</v>
      </c>
      <c r="I2773" t="s">
        <v>1921</v>
      </c>
      <c r="J2773" s="1">
        <v>43944</v>
      </c>
      <c r="K2773">
        <v>36</v>
      </c>
      <c r="L2773" t="s">
        <v>33</v>
      </c>
      <c r="N2773">
        <f t="shared" si="43"/>
        <v>0</v>
      </c>
    </row>
    <row r="2774" spans="1:14" x14ac:dyDescent="0.3">
      <c r="A2774">
        <v>2773</v>
      </c>
      <c r="B2774" t="s">
        <v>6967</v>
      </c>
      <c r="C2774" t="s">
        <v>2177</v>
      </c>
      <c r="D2774" t="s">
        <v>15</v>
      </c>
      <c r="E2774" t="s">
        <v>16</v>
      </c>
      <c r="F2774">
        <v>90</v>
      </c>
      <c r="G2774" t="s">
        <v>6968</v>
      </c>
      <c r="H2774" t="s">
        <v>793</v>
      </c>
      <c r="I2774" t="s">
        <v>178</v>
      </c>
      <c r="J2774" s="1">
        <v>44444</v>
      </c>
      <c r="K2774">
        <v>94</v>
      </c>
      <c r="L2774" t="s">
        <v>39</v>
      </c>
      <c r="N2774">
        <f t="shared" si="43"/>
        <v>0</v>
      </c>
    </row>
    <row r="2775" spans="1:14" x14ac:dyDescent="0.3">
      <c r="A2775">
        <v>2774</v>
      </c>
      <c r="B2775" t="s">
        <v>4489</v>
      </c>
      <c r="C2775" t="s">
        <v>5029</v>
      </c>
      <c r="D2775" t="s">
        <v>28</v>
      </c>
      <c r="E2775" t="s">
        <v>29</v>
      </c>
      <c r="F2775">
        <v>90</v>
      </c>
      <c r="G2775" t="s">
        <v>6969</v>
      </c>
      <c r="H2775" t="s">
        <v>1888</v>
      </c>
      <c r="I2775" t="s">
        <v>1889</v>
      </c>
      <c r="J2775" s="1">
        <v>43972</v>
      </c>
      <c r="K2775">
        <v>54</v>
      </c>
      <c r="L2775" t="s">
        <v>70</v>
      </c>
      <c r="N2775">
        <f t="shared" si="43"/>
        <v>0</v>
      </c>
    </row>
    <row r="2776" spans="1:14" x14ac:dyDescent="0.3">
      <c r="A2776">
        <v>2775</v>
      </c>
      <c r="B2776" t="s">
        <v>6970</v>
      </c>
      <c r="C2776" t="s">
        <v>6971</v>
      </c>
      <c r="D2776" t="s">
        <v>15</v>
      </c>
      <c r="E2776" t="s">
        <v>16</v>
      </c>
      <c r="F2776">
        <v>90</v>
      </c>
      <c r="G2776" t="s">
        <v>6972</v>
      </c>
      <c r="H2776" t="s">
        <v>1272</v>
      </c>
      <c r="I2776" t="s">
        <v>59</v>
      </c>
      <c r="J2776" s="1">
        <v>44132</v>
      </c>
      <c r="K2776">
        <v>83</v>
      </c>
      <c r="L2776" t="s">
        <v>64</v>
      </c>
      <c r="N2776">
        <f t="shared" si="43"/>
        <v>0</v>
      </c>
    </row>
    <row r="2777" spans="1:14" x14ac:dyDescent="0.3">
      <c r="A2777">
        <v>2776</v>
      </c>
      <c r="B2777" t="s">
        <v>6973</v>
      </c>
      <c r="C2777" t="s">
        <v>2453</v>
      </c>
      <c r="D2777" t="s">
        <v>15</v>
      </c>
      <c r="E2777" t="s">
        <v>16</v>
      </c>
      <c r="F2777">
        <v>90</v>
      </c>
      <c r="G2777" t="s">
        <v>6974</v>
      </c>
      <c r="H2777" t="s">
        <v>4334</v>
      </c>
      <c r="I2777" t="s">
        <v>1199</v>
      </c>
      <c r="J2777" s="1">
        <v>44427</v>
      </c>
      <c r="K2777">
        <v>85</v>
      </c>
      <c r="L2777" t="s">
        <v>159</v>
      </c>
      <c r="N2777">
        <f t="shared" si="43"/>
        <v>0</v>
      </c>
    </row>
    <row r="2778" spans="1:14" x14ac:dyDescent="0.3">
      <c r="A2778">
        <v>2777</v>
      </c>
      <c r="B2778" t="s">
        <v>6975</v>
      </c>
      <c r="C2778" t="s">
        <v>2528</v>
      </c>
      <c r="D2778" t="s">
        <v>51</v>
      </c>
      <c r="E2778" t="s">
        <v>16</v>
      </c>
      <c r="F2778">
        <v>30</v>
      </c>
      <c r="G2778" t="s">
        <v>6976</v>
      </c>
      <c r="H2778" t="s">
        <v>2393</v>
      </c>
      <c r="I2778" t="s">
        <v>1449</v>
      </c>
      <c r="J2778" s="1">
        <v>43910</v>
      </c>
      <c r="K2778">
        <v>50</v>
      </c>
      <c r="L2778" t="s">
        <v>80</v>
      </c>
      <c r="N2778">
        <f t="shared" si="43"/>
        <v>0</v>
      </c>
    </row>
    <row r="2779" spans="1:14" x14ac:dyDescent="0.3">
      <c r="A2779">
        <v>2778</v>
      </c>
      <c r="B2779" t="s">
        <v>6977</v>
      </c>
      <c r="C2779" t="s">
        <v>4803</v>
      </c>
      <c r="D2779" t="s">
        <v>15</v>
      </c>
      <c r="E2779" t="s">
        <v>16</v>
      </c>
      <c r="F2779">
        <v>60</v>
      </c>
      <c r="G2779" t="s">
        <v>6976</v>
      </c>
      <c r="H2779" t="s">
        <v>637</v>
      </c>
      <c r="I2779" t="s">
        <v>32</v>
      </c>
      <c r="J2779" s="1">
        <v>44104</v>
      </c>
      <c r="K2779">
        <v>62</v>
      </c>
      <c r="L2779" t="s">
        <v>33</v>
      </c>
      <c r="N2779">
        <f t="shared" si="43"/>
        <v>0</v>
      </c>
    </row>
    <row r="2780" spans="1:14" x14ac:dyDescent="0.3">
      <c r="A2780">
        <v>2779</v>
      </c>
      <c r="B2780" t="s">
        <v>3039</v>
      </c>
      <c r="C2780" t="s">
        <v>6978</v>
      </c>
      <c r="D2780" t="s">
        <v>51</v>
      </c>
      <c r="E2780" t="s">
        <v>16</v>
      </c>
      <c r="F2780">
        <v>30</v>
      </c>
      <c r="G2780" t="s">
        <v>6979</v>
      </c>
      <c r="H2780" t="s">
        <v>1453</v>
      </c>
      <c r="I2780" t="s">
        <v>1454</v>
      </c>
      <c r="J2780" s="1">
        <v>44063</v>
      </c>
      <c r="K2780">
        <v>60</v>
      </c>
      <c r="L2780" t="s">
        <v>70</v>
      </c>
      <c r="N2780">
        <f t="shared" si="43"/>
        <v>0</v>
      </c>
    </row>
    <row r="2781" spans="1:14" x14ac:dyDescent="0.3">
      <c r="A2781">
        <v>2780</v>
      </c>
      <c r="B2781" t="s">
        <v>6980</v>
      </c>
      <c r="C2781" t="s">
        <v>5174</v>
      </c>
      <c r="D2781" t="s">
        <v>28</v>
      </c>
      <c r="E2781" t="s">
        <v>29</v>
      </c>
      <c r="F2781">
        <v>30</v>
      </c>
      <c r="G2781" t="s">
        <v>6981</v>
      </c>
      <c r="H2781" t="s">
        <v>3200</v>
      </c>
      <c r="I2781" t="s">
        <v>32</v>
      </c>
      <c r="J2781" s="1">
        <v>44271</v>
      </c>
      <c r="K2781">
        <v>93</v>
      </c>
      <c r="L2781" t="s">
        <v>80</v>
      </c>
      <c r="N2781">
        <f t="shared" si="43"/>
        <v>0</v>
      </c>
    </row>
    <row r="2782" spans="1:14" x14ac:dyDescent="0.3">
      <c r="A2782">
        <v>2781</v>
      </c>
      <c r="B2782" t="s">
        <v>2009</v>
      </c>
      <c r="C2782" t="s">
        <v>6982</v>
      </c>
      <c r="D2782" t="s">
        <v>28</v>
      </c>
      <c r="E2782" t="s">
        <v>29</v>
      </c>
      <c r="F2782">
        <v>90</v>
      </c>
      <c r="G2782" t="s">
        <v>6983</v>
      </c>
      <c r="H2782" t="s">
        <v>5170</v>
      </c>
      <c r="I2782" t="s">
        <v>294</v>
      </c>
      <c r="J2782" s="1">
        <v>44764</v>
      </c>
      <c r="K2782">
        <v>67</v>
      </c>
      <c r="L2782" t="s">
        <v>54</v>
      </c>
      <c r="N2782">
        <f t="shared" si="43"/>
        <v>0</v>
      </c>
    </row>
    <row r="2783" spans="1:14" x14ac:dyDescent="0.3">
      <c r="A2783">
        <v>2782</v>
      </c>
      <c r="B2783" t="s">
        <v>6984</v>
      </c>
      <c r="C2783" t="s">
        <v>5653</v>
      </c>
      <c r="D2783" t="s">
        <v>28</v>
      </c>
      <c r="E2783" t="s">
        <v>29</v>
      </c>
      <c r="F2783">
        <v>30</v>
      </c>
      <c r="G2783" t="s">
        <v>6985</v>
      </c>
      <c r="H2783" t="s">
        <v>5477</v>
      </c>
      <c r="I2783" t="s">
        <v>187</v>
      </c>
      <c r="J2783" s="1">
        <v>44462</v>
      </c>
      <c r="K2783">
        <v>60</v>
      </c>
      <c r="L2783" t="s">
        <v>70</v>
      </c>
      <c r="N2783">
        <f t="shared" si="43"/>
        <v>0</v>
      </c>
    </row>
    <row r="2784" spans="1:14" x14ac:dyDescent="0.3">
      <c r="A2784">
        <v>2783</v>
      </c>
      <c r="B2784" t="s">
        <v>1140</v>
      </c>
      <c r="C2784" t="s">
        <v>3884</v>
      </c>
      <c r="D2784" t="s">
        <v>28</v>
      </c>
      <c r="E2784" t="s">
        <v>29</v>
      </c>
      <c r="F2784">
        <v>30</v>
      </c>
      <c r="G2784" t="s">
        <v>6986</v>
      </c>
      <c r="H2784" t="s">
        <v>3790</v>
      </c>
      <c r="I2784" t="s">
        <v>32</v>
      </c>
      <c r="J2784" s="1">
        <v>44083</v>
      </c>
      <c r="K2784">
        <v>80</v>
      </c>
      <c r="L2784" t="s">
        <v>45</v>
      </c>
      <c r="N2784">
        <f t="shared" si="43"/>
        <v>0</v>
      </c>
    </row>
    <row r="2785" spans="1:14" x14ac:dyDescent="0.3">
      <c r="A2785">
        <v>2784</v>
      </c>
      <c r="B2785" t="s">
        <v>6987</v>
      </c>
      <c r="C2785" t="s">
        <v>961</v>
      </c>
      <c r="D2785" t="s">
        <v>15</v>
      </c>
      <c r="E2785" t="s">
        <v>16</v>
      </c>
      <c r="F2785">
        <v>30</v>
      </c>
      <c r="G2785" t="s">
        <v>6988</v>
      </c>
      <c r="H2785" t="s">
        <v>356</v>
      </c>
      <c r="I2785" t="s">
        <v>178</v>
      </c>
      <c r="J2785" s="1">
        <v>44579</v>
      </c>
      <c r="K2785">
        <v>30</v>
      </c>
      <c r="L2785" t="s">
        <v>54</v>
      </c>
      <c r="N2785">
        <f t="shared" si="43"/>
        <v>0</v>
      </c>
    </row>
    <row r="2786" spans="1:14" x14ac:dyDescent="0.3">
      <c r="A2786">
        <v>2785</v>
      </c>
      <c r="B2786" t="s">
        <v>1554</v>
      </c>
      <c r="C2786" t="s">
        <v>6390</v>
      </c>
      <c r="D2786" t="s">
        <v>28</v>
      </c>
      <c r="E2786" t="s">
        <v>29</v>
      </c>
      <c r="F2786">
        <v>30</v>
      </c>
      <c r="G2786" t="s">
        <v>6989</v>
      </c>
      <c r="H2786" t="s">
        <v>1333</v>
      </c>
      <c r="I2786" t="s">
        <v>294</v>
      </c>
      <c r="J2786" s="1">
        <v>44528</v>
      </c>
      <c r="K2786">
        <v>29</v>
      </c>
      <c r="L2786" t="s">
        <v>159</v>
      </c>
      <c r="N2786">
        <f t="shared" si="43"/>
        <v>0</v>
      </c>
    </row>
    <row r="2787" spans="1:14" x14ac:dyDescent="0.3">
      <c r="A2787">
        <v>2786</v>
      </c>
      <c r="B2787" t="s">
        <v>6990</v>
      </c>
      <c r="C2787" t="s">
        <v>4009</v>
      </c>
      <c r="D2787" t="s">
        <v>41</v>
      </c>
      <c r="E2787" t="s">
        <v>16</v>
      </c>
      <c r="F2787">
        <v>90</v>
      </c>
      <c r="G2787" t="s">
        <v>6991</v>
      </c>
      <c r="H2787" t="s">
        <v>2893</v>
      </c>
      <c r="I2787" t="s">
        <v>32</v>
      </c>
      <c r="J2787" s="1">
        <v>44414</v>
      </c>
      <c r="K2787">
        <v>56</v>
      </c>
      <c r="L2787" t="s">
        <v>20</v>
      </c>
      <c r="N2787">
        <f t="shared" si="43"/>
        <v>0</v>
      </c>
    </row>
    <row r="2788" spans="1:14" x14ac:dyDescent="0.3">
      <c r="A2788">
        <v>2787</v>
      </c>
      <c r="B2788" t="s">
        <v>2603</v>
      </c>
      <c r="C2788" t="s">
        <v>2198</v>
      </c>
      <c r="D2788" t="s">
        <v>28</v>
      </c>
      <c r="E2788" t="s">
        <v>29</v>
      </c>
      <c r="F2788">
        <v>30</v>
      </c>
      <c r="G2788" t="s">
        <v>6992</v>
      </c>
      <c r="H2788" t="s">
        <v>2834</v>
      </c>
      <c r="I2788" t="s">
        <v>19</v>
      </c>
      <c r="J2788" s="1">
        <v>44061</v>
      </c>
      <c r="K2788">
        <v>14</v>
      </c>
      <c r="L2788" t="s">
        <v>80</v>
      </c>
      <c r="N2788">
        <f t="shared" si="43"/>
        <v>0</v>
      </c>
    </row>
    <row r="2789" spans="1:14" x14ac:dyDescent="0.3">
      <c r="A2789">
        <v>2788</v>
      </c>
      <c r="B2789" t="s">
        <v>6111</v>
      </c>
      <c r="C2789" t="s">
        <v>135</v>
      </c>
      <c r="D2789" t="s">
        <v>51</v>
      </c>
      <c r="E2789" t="s">
        <v>16</v>
      </c>
      <c r="F2789">
        <v>90</v>
      </c>
      <c r="G2789" t="s">
        <v>6993</v>
      </c>
      <c r="H2789" t="s">
        <v>3384</v>
      </c>
      <c r="I2789" t="s">
        <v>32</v>
      </c>
      <c r="J2789" s="1">
        <v>44431</v>
      </c>
      <c r="K2789">
        <v>33</v>
      </c>
      <c r="L2789" t="s">
        <v>54</v>
      </c>
      <c r="N2789">
        <f t="shared" si="43"/>
        <v>0</v>
      </c>
    </row>
    <row r="2790" spans="1:14" x14ac:dyDescent="0.3">
      <c r="A2790">
        <v>2789</v>
      </c>
      <c r="B2790" t="s">
        <v>6994</v>
      </c>
      <c r="C2790" t="s">
        <v>4949</v>
      </c>
      <c r="D2790" t="s">
        <v>51</v>
      </c>
      <c r="E2790" t="s">
        <v>16</v>
      </c>
      <c r="F2790">
        <v>90</v>
      </c>
      <c r="G2790" t="s">
        <v>6995</v>
      </c>
      <c r="H2790" t="s">
        <v>1915</v>
      </c>
      <c r="I2790" t="s">
        <v>19</v>
      </c>
      <c r="J2790" s="1">
        <v>44478</v>
      </c>
      <c r="K2790">
        <v>26</v>
      </c>
      <c r="L2790" t="s">
        <v>64</v>
      </c>
      <c r="N2790">
        <f t="shared" si="43"/>
        <v>0</v>
      </c>
    </row>
    <row r="2791" spans="1:14" x14ac:dyDescent="0.3">
      <c r="A2791">
        <v>2790</v>
      </c>
      <c r="B2791" t="s">
        <v>6796</v>
      </c>
      <c r="C2791" t="s">
        <v>2900</v>
      </c>
      <c r="D2791" t="s">
        <v>28</v>
      </c>
      <c r="E2791" t="s">
        <v>29</v>
      </c>
      <c r="F2791">
        <v>90</v>
      </c>
      <c r="G2791" t="s">
        <v>6995</v>
      </c>
      <c r="H2791" t="s">
        <v>1228</v>
      </c>
      <c r="I2791" t="s">
        <v>25</v>
      </c>
      <c r="J2791" s="1">
        <v>44298</v>
      </c>
      <c r="K2791">
        <v>31</v>
      </c>
      <c r="L2791" t="s">
        <v>20</v>
      </c>
      <c r="N2791">
        <f t="shared" si="43"/>
        <v>0</v>
      </c>
    </row>
    <row r="2792" spans="1:14" x14ac:dyDescent="0.3">
      <c r="A2792">
        <v>2791</v>
      </c>
      <c r="B2792" t="s">
        <v>2300</v>
      </c>
      <c r="C2792" t="s">
        <v>5955</v>
      </c>
      <c r="D2792" t="s">
        <v>28</v>
      </c>
      <c r="E2792" t="s">
        <v>29</v>
      </c>
      <c r="F2792">
        <v>90</v>
      </c>
      <c r="G2792" t="s">
        <v>6996</v>
      </c>
      <c r="H2792" t="s">
        <v>2997</v>
      </c>
      <c r="I2792" t="s">
        <v>32</v>
      </c>
      <c r="J2792" s="1">
        <v>44762</v>
      </c>
      <c r="K2792">
        <v>97</v>
      </c>
      <c r="L2792" t="s">
        <v>101</v>
      </c>
      <c r="N2792">
        <f t="shared" si="43"/>
        <v>0</v>
      </c>
    </row>
    <row r="2793" spans="1:14" x14ac:dyDescent="0.3">
      <c r="A2793">
        <v>2792</v>
      </c>
      <c r="B2793" t="s">
        <v>5548</v>
      </c>
      <c r="C2793" t="s">
        <v>6997</v>
      </c>
      <c r="D2793" t="s">
        <v>41</v>
      </c>
      <c r="E2793" t="s">
        <v>16</v>
      </c>
      <c r="F2793">
        <v>60</v>
      </c>
      <c r="G2793" t="s">
        <v>6998</v>
      </c>
      <c r="H2793" t="s">
        <v>1764</v>
      </c>
      <c r="I2793" t="s">
        <v>124</v>
      </c>
      <c r="J2793" s="1">
        <v>44155</v>
      </c>
      <c r="K2793">
        <v>79</v>
      </c>
      <c r="L2793" t="s">
        <v>45</v>
      </c>
      <c r="N2793">
        <f t="shared" si="43"/>
        <v>0</v>
      </c>
    </row>
    <row r="2794" spans="1:14" x14ac:dyDescent="0.3">
      <c r="A2794">
        <v>2793</v>
      </c>
      <c r="B2794" t="s">
        <v>6999</v>
      </c>
      <c r="C2794" t="s">
        <v>7000</v>
      </c>
      <c r="D2794" t="s">
        <v>51</v>
      </c>
      <c r="E2794" t="s">
        <v>16</v>
      </c>
      <c r="F2794">
        <v>90</v>
      </c>
      <c r="G2794" t="s">
        <v>6998</v>
      </c>
      <c r="H2794" t="s">
        <v>7001</v>
      </c>
      <c r="I2794" t="s">
        <v>32</v>
      </c>
      <c r="J2794" s="1">
        <v>44280</v>
      </c>
      <c r="K2794">
        <v>63</v>
      </c>
      <c r="L2794" t="s">
        <v>101</v>
      </c>
      <c r="N2794">
        <f t="shared" si="43"/>
        <v>0</v>
      </c>
    </row>
    <row r="2795" spans="1:14" x14ac:dyDescent="0.3">
      <c r="A2795">
        <v>2794</v>
      </c>
      <c r="B2795" t="s">
        <v>1736</v>
      </c>
      <c r="C2795" t="s">
        <v>5727</v>
      </c>
      <c r="D2795" t="s">
        <v>51</v>
      </c>
      <c r="E2795" t="s">
        <v>16</v>
      </c>
      <c r="F2795">
        <v>90</v>
      </c>
      <c r="G2795" t="s">
        <v>7002</v>
      </c>
      <c r="H2795" t="s">
        <v>4180</v>
      </c>
      <c r="I2795" t="s">
        <v>187</v>
      </c>
      <c r="J2795" s="1">
        <v>44802</v>
      </c>
      <c r="K2795">
        <v>48</v>
      </c>
      <c r="L2795" t="s">
        <v>54</v>
      </c>
      <c r="N2795">
        <f t="shared" si="43"/>
        <v>0</v>
      </c>
    </row>
    <row r="2796" spans="1:14" x14ac:dyDescent="0.3">
      <c r="A2796">
        <v>2795</v>
      </c>
      <c r="B2796" t="s">
        <v>5292</v>
      </c>
      <c r="C2796" t="s">
        <v>4218</v>
      </c>
      <c r="D2796" t="s">
        <v>28</v>
      </c>
      <c r="E2796" t="s">
        <v>29</v>
      </c>
      <c r="F2796">
        <v>90</v>
      </c>
      <c r="G2796" t="s">
        <v>7003</v>
      </c>
      <c r="H2796" t="s">
        <v>7004</v>
      </c>
      <c r="I2796" t="s">
        <v>208</v>
      </c>
      <c r="J2796" s="1">
        <v>44153</v>
      </c>
      <c r="K2796">
        <v>59</v>
      </c>
      <c r="L2796" t="s">
        <v>45</v>
      </c>
      <c r="N2796">
        <f t="shared" si="43"/>
        <v>0</v>
      </c>
    </row>
    <row r="2797" spans="1:14" x14ac:dyDescent="0.3">
      <c r="A2797">
        <v>2796</v>
      </c>
      <c r="B2797" t="s">
        <v>5928</v>
      </c>
      <c r="C2797" t="s">
        <v>2431</v>
      </c>
      <c r="D2797" t="s">
        <v>28</v>
      </c>
      <c r="E2797" t="s">
        <v>29</v>
      </c>
      <c r="F2797">
        <v>30</v>
      </c>
      <c r="G2797" t="s">
        <v>7005</v>
      </c>
      <c r="H2797" t="s">
        <v>1354</v>
      </c>
      <c r="I2797" t="s">
        <v>294</v>
      </c>
      <c r="J2797" s="1">
        <v>44769</v>
      </c>
      <c r="K2797">
        <v>44</v>
      </c>
      <c r="L2797" t="s">
        <v>101</v>
      </c>
      <c r="N2797">
        <f t="shared" si="43"/>
        <v>0</v>
      </c>
    </row>
    <row r="2798" spans="1:14" x14ac:dyDescent="0.3">
      <c r="A2798">
        <v>2797</v>
      </c>
      <c r="B2798" t="s">
        <v>7006</v>
      </c>
      <c r="C2798" t="s">
        <v>1857</v>
      </c>
      <c r="D2798" t="s">
        <v>28</v>
      </c>
      <c r="E2798" t="s">
        <v>29</v>
      </c>
      <c r="F2798">
        <v>60</v>
      </c>
      <c r="G2798" t="s">
        <v>7007</v>
      </c>
      <c r="H2798" t="s">
        <v>7008</v>
      </c>
      <c r="I2798" t="s">
        <v>25</v>
      </c>
      <c r="J2798" s="1">
        <v>44040</v>
      </c>
      <c r="K2798">
        <v>78</v>
      </c>
      <c r="L2798" t="s">
        <v>101</v>
      </c>
      <c r="N2798">
        <f t="shared" si="43"/>
        <v>0</v>
      </c>
    </row>
    <row r="2799" spans="1:14" x14ac:dyDescent="0.3">
      <c r="A2799">
        <v>2798</v>
      </c>
      <c r="B2799" t="s">
        <v>7009</v>
      </c>
      <c r="C2799" t="s">
        <v>4865</v>
      </c>
      <c r="D2799" t="s">
        <v>28</v>
      </c>
      <c r="E2799" t="s">
        <v>29</v>
      </c>
      <c r="F2799">
        <v>30</v>
      </c>
      <c r="G2799" t="s">
        <v>7010</v>
      </c>
      <c r="H2799" t="s">
        <v>2622</v>
      </c>
      <c r="I2799" t="s">
        <v>294</v>
      </c>
      <c r="J2799" s="1">
        <v>44259</v>
      </c>
      <c r="K2799">
        <v>49</v>
      </c>
      <c r="L2799" t="s">
        <v>80</v>
      </c>
      <c r="N2799">
        <f t="shared" si="43"/>
        <v>0</v>
      </c>
    </row>
    <row r="2800" spans="1:14" x14ac:dyDescent="0.3">
      <c r="A2800">
        <v>2799</v>
      </c>
      <c r="B2800" t="s">
        <v>7011</v>
      </c>
      <c r="C2800" t="s">
        <v>5318</v>
      </c>
      <c r="D2800" t="s">
        <v>51</v>
      </c>
      <c r="E2800" t="s">
        <v>16</v>
      </c>
      <c r="F2800">
        <v>60</v>
      </c>
      <c r="G2800" t="s">
        <v>7010</v>
      </c>
      <c r="H2800" t="s">
        <v>3511</v>
      </c>
      <c r="I2800" t="s">
        <v>32</v>
      </c>
      <c r="J2800" s="1">
        <v>44272</v>
      </c>
      <c r="K2800">
        <v>15</v>
      </c>
      <c r="L2800" t="s">
        <v>33</v>
      </c>
      <c r="N2800">
        <f t="shared" si="43"/>
        <v>0</v>
      </c>
    </row>
    <row r="2801" spans="1:14" x14ac:dyDescent="0.3">
      <c r="A2801">
        <v>2800</v>
      </c>
      <c r="B2801" t="s">
        <v>2110</v>
      </c>
      <c r="C2801" t="s">
        <v>317</v>
      </c>
      <c r="D2801" t="s">
        <v>28</v>
      </c>
      <c r="E2801" t="s">
        <v>29</v>
      </c>
      <c r="F2801">
        <v>90</v>
      </c>
      <c r="G2801" t="s">
        <v>7012</v>
      </c>
      <c r="H2801" t="s">
        <v>3036</v>
      </c>
      <c r="I2801" t="s">
        <v>32</v>
      </c>
      <c r="J2801" s="1">
        <v>44639</v>
      </c>
      <c r="K2801">
        <v>74</v>
      </c>
      <c r="L2801" t="s">
        <v>64</v>
      </c>
      <c r="N2801">
        <f t="shared" si="43"/>
        <v>0</v>
      </c>
    </row>
    <row r="2802" spans="1:14" x14ac:dyDescent="0.3">
      <c r="A2802">
        <v>2801</v>
      </c>
      <c r="B2802" t="s">
        <v>3374</v>
      </c>
      <c r="C2802" t="s">
        <v>6247</v>
      </c>
      <c r="D2802" t="s">
        <v>15</v>
      </c>
      <c r="E2802" t="s">
        <v>16</v>
      </c>
      <c r="F2802">
        <v>60</v>
      </c>
      <c r="G2802" t="s">
        <v>7013</v>
      </c>
      <c r="H2802" t="s">
        <v>3498</v>
      </c>
      <c r="I2802" t="s">
        <v>32</v>
      </c>
      <c r="J2802" s="1">
        <v>44657</v>
      </c>
      <c r="K2802">
        <v>93</v>
      </c>
      <c r="L2802" t="s">
        <v>54</v>
      </c>
      <c r="N2802">
        <f t="shared" si="43"/>
        <v>0</v>
      </c>
    </row>
    <row r="2803" spans="1:14" x14ac:dyDescent="0.3">
      <c r="A2803">
        <v>2802</v>
      </c>
      <c r="B2803" t="s">
        <v>6600</v>
      </c>
      <c r="C2803" t="s">
        <v>7014</v>
      </c>
      <c r="D2803" t="s">
        <v>28</v>
      </c>
      <c r="E2803" t="s">
        <v>29</v>
      </c>
      <c r="F2803">
        <v>30</v>
      </c>
      <c r="G2803" t="s">
        <v>7015</v>
      </c>
      <c r="H2803" t="s">
        <v>123</v>
      </c>
      <c r="I2803" t="s">
        <v>124</v>
      </c>
      <c r="J2803" s="1">
        <v>43875</v>
      </c>
      <c r="K2803">
        <v>9</v>
      </c>
      <c r="L2803" t="s">
        <v>70</v>
      </c>
      <c r="N2803">
        <f t="shared" si="43"/>
        <v>0</v>
      </c>
    </row>
    <row r="2804" spans="1:14" x14ac:dyDescent="0.3">
      <c r="A2804">
        <v>2803</v>
      </c>
      <c r="B2804" t="s">
        <v>6133</v>
      </c>
      <c r="C2804" t="s">
        <v>7016</v>
      </c>
      <c r="D2804" t="s">
        <v>28</v>
      </c>
      <c r="E2804" t="s">
        <v>29</v>
      </c>
      <c r="F2804">
        <v>90</v>
      </c>
      <c r="G2804" t="s">
        <v>7017</v>
      </c>
      <c r="H2804" t="s">
        <v>742</v>
      </c>
      <c r="I2804" t="s">
        <v>124</v>
      </c>
      <c r="J2804" s="1">
        <v>44734</v>
      </c>
      <c r="K2804">
        <v>22</v>
      </c>
      <c r="L2804" t="s">
        <v>33</v>
      </c>
      <c r="N2804">
        <f t="shared" si="43"/>
        <v>0</v>
      </c>
    </row>
    <row r="2805" spans="1:14" x14ac:dyDescent="0.3">
      <c r="A2805">
        <v>2804</v>
      </c>
      <c r="B2805" t="s">
        <v>7018</v>
      </c>
      <c r="C2805" t="s">
        <v>4653</v>
      </c>
      <c r="D2805" t="s">
        <v>15</v>
      </c>
      <c r="E2805" t="s">
        <v>16</v>
      </c>
      <c r="F2805">
        <v>30</v>
      </c>
      <c r="G2805" t="s">
        <v>7019</v>
      </c>
      <c r="H2805" t="s">
        <v>7020</v>
      </c>
      <c r="I2805" t="s">
        <v>32</v>
      </c>
      <c r="J2805" s="1">
        <v>44351</v>
      </c>
      <c r="K2805">
        <v>27</v>
      </c>
      <c r="L2805" t="s">
        <v>101</v>
      </c>
      <c r="N2805">
        <f t="shared" si="43"/>
        <v>0</v>
      </c>
    </row>
    <row r="2806" spans="1:14" x14ac:dyDescent="0.3">
      <c r="A2806">
        <v>2805</v>
      </c>
      <c r="B2806" t="s">
        <v>4871</v>
      </c>
      <c r="C2806" t="s">
        <v>1340</v>
      </c>
      <c r="D2806" t="s">
        <v>51</v>
      </c>
      <c r="E2806" t="s">
        <v>16</v>
      </c>
      <c r="F2806">
        <v>60</v>
      </c>
      <c r="G2806" t="s">
        <v>7021</v>
      </c>
      <c r="H2806" t="s">
        <v>1568</v>
      </c>
      <c r="I2806" t="s">
        <v>32</v>
      </c>
      <c r="J2806" s="1">
        <v>44266</v>
      </c>
      <c r="K2806">
        <v>71</v>
      </c>
      <c r="L2806" t="s">
        <v>80</v>
      </c>
      <c r="N2806">
        <f t="shared" si="43"/>
        <v>0</v>
      </c>
    </row>
    <row r="2807" spans="1:14" x14ac:dyDescent="0.3">
      <c r="A2807">
        <v>2806</v>
      </c>
      <c r="B2807" t="s">
        <v>7022</v>
      </c>
      <c r="C2807" t="s">
        <v>2362</v>
      </c>
      <c r="D2807" t="s">
        <v>15</v>
      </c>
      <c r="E2807" t="s">
        <v>16</v>
      </c>
      <c r="F2807">
        <v>60</v>
      </c>
      <c r="G2807" t="s">
        <v>7023</v>
      </c>
      <c r="H2807" t="s">
        <v>7024</v>
      </c>
      <c r="I2807" t="s">
        <v>178</v>
      </c>
      <c r="J2807" s="1">
        <v>44286</v>
      </c>
      <c r="K2807">
        <v>5</v>
      </c>
      <c r="L2807" t="s">
        <v>45</v>
      </c>
      <c r="N2807">
        <f t="shared" si="43"/>
        <v>0</v>
      </c>
    </row>
    <row r="2808" spans="1:14" x14ac:dyDescent="0.3">
      <c r="A2808">
        <v>2807</v>
      </c>
      <c r="B2808" t="s">
        <v>5849</v>
      </c>
      <c r="C2808" t="s">
        <v>983</v>
      </c>
      <c r="D2808" t="s">
        <v>28</v>
      </c>
      <c r="E2808" t="s">
        <v>29</v>
      </c>
      <c r="F2808">
        <v>30</v>
      </c>
      <c r="G2808" t="s">
        <v>7025</v>
      </c>
      <c r="H2808" t="s">
        <v>4915</v>
      </c>
      <c r="I2808" t="s">
        <v>32</v>
      </c>
      <c r="J2808" s="1">
        <v>44447</v>
      </c>
      <c r="K2808">
        <v>90</v>
      </c>
      <c r="L2808" t="s">
        <v>101</v>
      </c>
      <c r="N2808">
        <f t="shared" si="43"/>
        <v>0</v>
      </c>
    </row>
    <row r="2809" spans="1:14" x14ac:dyDescent="0.3">
      <c r="A2809">
        <v>2808</v>
      </c>
      <c r="B2809" t="s">
        <v>3441</v>
      </c>
      <c r="C2809" t="s">
        <v>5568</v>
      </c>
      <c r="D2809" t="s">
        <v>28</v>
      </c>
      <c r="E2809" t="s">
        <v>29</v>
      </c>
      <c r="F2809">
        <v>30</v>
      </c>
      <c r="G2809" t="s">
        <v>7026</v>
      </c>
      <c r="H2809" t="s">
        <v>7027</v>
      </c>
      <c r="I2809" t="s">
        <v>173</v>
      </c>
      <c r="J2809" s="1">
        <v>44542</v>
      </c>
      <c r="K2809">
        <v>77</v>
      </c>
      <c r="L2809" t="s">
        <v>80</v>
      </c>
      <c r="N2809">
        <f t="shared" si="43"/>
        <v>0</v>
      </c>
    </row>
    <row r="2810" spans="1:14" x14ac:dyDescent="0.3">
      <c r="A2810">
        <v>2809</v>
      </c>
      <c r="B2810" t="s">
        <v>2138</v>
      </c>
      <c r="C2810" t="s">
        <v>300</v>
      </c>
      <c r="D2810" t="s">
        <v>28</v>
      </c>
      <c r="E2810" t="s">
        <v>29</v>
      </c>
      <c r="F2810">
        <v>60</v>
      </c>
      <c r="G2810" t="s">
        <v>7028</v>
      </c>
      <c r="H2810" t="s">
        <v>4935</v>
      </c>
      <c r="I2810" t="s">
        <v>124</v>
      </c>
      <c r="J2810" s="1">
        <v>44810</v>
      </c>
      <c r="K2810">
        <v>49</v>
      </c>
      <c r="L2810" t="s">
        <v>45</v>
      </c>
      <c r="N2810">
        <f t="shared" si="43"/>
        <v>0</v>
      </c>
    </row>
    <row r="2811" spans="1:14" x14ac:dyDescent="0.3">
      <c r="A2811">
        <v>2810</v>
      </c>
      <c r="B2811" t="s">
        <v>7029</v>
      </c>
      <c r="C2811" t="s">
        <v>332</v>
      </c>
      <c r="D2811" t="s">
        <v>28</v>
      </c>
      <c r="E2811" t="s">
        <v>29</v>
      </c>
      <c r="F2811">
        <v>60</v>
      </c>
      <c r="G2811" t="s">
        <v>7030</v>
      </c>
      <c r="H2811" t="s">
        <v>7031</v>
      </c>
      <c r="I2811" t="s">
        <v>294</v>
      </c>
      <c r="J2811" s="1">
        <v>44861</v>
      </c>
      <c r="K2811">
        <v>61</v>
      </c>
      <c r="L2811" t="s">
        <v>70</v>
      </c>
      <c r="N2811">
        <f t="shared" si="43"/>
        <v>0</v>
      </c>
    </row>
    <row r="2812" spans="1:14" x14ac:dyDescent="0.3">
      <c r="A2812">
        <v>2811</v>
      </c>
      <c r="B2812" t="s">
        <v>1104</v>
      </c>
      <c r="C2812" t="s">
        <v>7032</v>
      </c>
      <c r="D2812" t="s">
        <v>28</v>
      </c>
      <c r="E2812" t="s">
        <v>29</v>
      </c>
      <c r="F2812">
        <v>60</v>
      </c>
      <c r="G2812" t="s">
        <v>7033</v>
      </c>
      <c r="H2812" t="s">
        <v>655</v>
      </c>
      <c r="I2812" t="s">
        <v>32</v>
      </c>
      <c r="J2812" s="1">
        <v>44378</v>
      </c>
      <c r="K2812">
        <v>36</v>
      </c>
      <c r="L2812" t="s">
        <v>64</v>
      </c>
      <c r="N2812">
        <f t="shared" si="43"/>
        <v>0</v>
      </c>
    </row>
    <row r="2813" spans="1:14" x14ac:dyDescent="0.3">
      <c r="A2813">
        <v>2812</v>
      </c>
      <c r="B2813" t="s">
        <v>7034</v>
      </c>
      <c r="C2813" t="s">
        <v>7035</v>
      </c>
      <c r="D2813" t="s">
        <v>28</v>
      </c>
      <c r="E2813" t="s">
        <v>29</v>
      </c>
      <c r="F2813">
        <v>60</v>
      </c>
      <c r="G2813" t="s">
        <v>7036</v>
      </c>
      <c r="H2813" t="s">
        <v>2834</v>
      </c>
      <c r="I2813" t="s">
        <v>19</v>
      </c>
      <c r="J2813" s="1">
        <v>44688</v>
      </c>
      <c r="K2813">
        <v>89</v>
      </c>
      <c r="L2813" t="s">
        <v>45</v>
      </c>
      <c r="N2813">
        <f t="shared" si="43"/>
        <v>0</v>
      </c>
    </row>
    <row r="2814" spans="1:14" x14ac:dyDescent="0.3">
      <c r="A2814">
        <v>2813</v>
      </c>
      <c r="B2814" t="s">
        <v>7037</v>
      </c>
      <c r="C2814" t="s">
        <v>6587</v>
      </c>
      <c r="D2814" t="s">
        <v>28</v>
      </c>
      <c r="E2814" t="s">
        <v>29</v>
      </c>
      <c r="F2814">
        <v>60</v>
      </c>
      <c r="G2814" t="s">
        <v>7038</v>
      </c>
      <c r="H2814" t="s">
        <v>3859</v>
      </c>
      <c r="I2814" t="s">
        <v>124</v>
      </c>
      <c r="J2814" s="1">
        <v>44112</v>
      </c>
      <c r="K2814">
        <v>66</v>
      </c>
      <c r="L2814" t="s">
        <v>45</v>
      </c>
      <c r="N2814">
        <f t="shared" si="43"/>
        <v>0</v>
      </c>
    </row>
    <row r="2815" spans="1:14" x14ac:dyDescent="0.3">
      <c r="A2815">
        <v>2814</v>
      </c>
      <c r="B2815" t="s">
        <v>7039</v>
      </c>
      <c r="C2815" t="s">
        <v>2223</v>
      </c>
      <c r="D2815" t="s">
        <v>51</v>
      </c>
      <c r="E2815" t="s">
        <v>16</v>
      </c>
      <c r="F2815">
        <v>90</v>
      </c>
      <c r="G2815" t="s">
        <v>7040</v>
      </c>
      <c r="H2815" t="s">
        <v>5464</v>
      </c>
      <c r="I2815" t="s">
        <v>124</v>
      </c>
      <c r="J2815" s="1">
        <v>44136</v>
      </c>
      <c r="K2815">
        <v>58</v>
      </c>
      <c r="L2815" t="s">
        <v>33</v>
      </c>
      <c r="N2815">
        <f t="shared" si="43"/>
        <v>0</v>
      </c>
    </row>
    <row r="2816" spans="1:14" x14ac:dyDescent="0.3">
      <c r="A2816">
        <v>2815</v>
      </c>
      <c r="B2816" t="s">
        <v>6894</v>
      </c>
      <c r="C2816" t="s">
        <v>4456</v>
      </c>
      <c r="D2816" t="s">
        <v>15</v>
      </c>
      <c r="E2816" t="s">
        <v>16</v>
      </c>
      <c r="F2816">
        <v>90</v>
      </c>
      <c r="G2816" t="s">
        <v>7041</v>
      </c>
      <c r="H2816" t="s">
        <v>7042</v>
      </c>
      <c r="I2816" t="s">
        <v>1885</v>
      </c>
      <c r="J2816" s="1">
        <v>44612</v>
      </c>
      <c r="K2816">
        <v>90</v>
      </c>
      <c r="L2816" t="s">
        <v>54</v>
      </c>
      <c r="N2816">
        <f t="shared" si="43"/>
        <v>0</v>
      </c>
    </row>
    <row r="2817" spans="1:14" x14ac:dyDescent="0.3">
      <c r="A2817">
        <v>2816</v>
      </c>
      <c r="B2817" t="s">
        <v>6804</v>
      </c>
      <c r="C2817" t="s">
        <v>7043</v>
      </c>
      <c r="D2817" t="s">
        <v>28</v>
      </c>
      <c r="E2817" t="s">
        <v>29</v>
      </c>
      <c r="F2817">
        <v>90</v>
      </c>
      <c r="G2817" t="s">
        <v>7044</v>
      </c>
      <c r="H2817" t="s">
        <v>6659</v>
      </c>
      <c r="I2817" t="s">
        <v>208</v>
      </c>
      <c r="J2817" s="1">
        <v>44540</v>
      </c>
      <c r="K2817">
        <v>10</v>
      </c>
      <c r="L2817" t="s">
        <v>20</v>
      </c>
      <c r="N2817">
        <f t="shared" si="43"/>
        <v>0</v>
      </c>
    </row>
    <row r="2818" spans="1:14" x14ac:dyDescent="0.3">
      <c r="A2818">
        <v>2817</v>
      </c>
      <c r="B2818" t="s">
        <v>5958</v>
      </c>
      <c r="C2818" t="s">
        <v>259</v>
      </c>
      <c r="D2818" t="s">
        <v>28</v>
      </c>
      <c r="E2818" t="s">
        <v>29</v>
      </c>
      <c r="F2818">
        <v>60</v>
      </c>
      <c r="G2818" t="s">
        <v>7045</v>
      </c>
      <c r="H2818" t="s">
        <v>1412</v>
      </c>
      <c r="I2818" t="s">
        <v>1413</v>
      </c>
      <c r="J2818" s="1">
        <v>44189</v>
      </c>
      <c r="K2818">
        <v>67</v>
      </c>
      <c r="L2818" t="s">
        <v>80</v>
      </c>
      <c r="N2818">
        <f t="shared" ref="N2818:N2881" si="44">COUNTBLANK(A2818:L2818)</f>
        <v>0</v>
      </c>
    </row>
    <row r="2819" spans="1:14" x14ac:dyDescent="0.3">
      <c r="A2819">
        <v>2818</v>
      </c>
      <c r="B2819" t="s">
        <v>7046</v>
      </c>
      <c r="C2819" t="s">
        <v>929</v>
      </c>
      <c r="D2819" t="s">
        <v>92</v>
      </c>
      <c r="E2819" t="s">
        <v>16</v>
      </c>
      <c r="F2819">
        <v>60</v>
      </c>
      <c r="G2819" t="s">
        <v>7047</v>
      </c>
      <c r="H2819" t="s">
        <v>2931</v>
      </c>
      <c r="I2819" t="s">
        <v>32</v>
      </c>
      <c r="J2819" s="1">
        <v>44301</v>
      </c>
      <c r="K2819">
        <v>85</v>
      </c>
      <c r="L2819" t="s">
        <v>45</v>
      </c>
      <c r="N2819">
        <f t="shared" si="44"/>
        <v>0</v>
      </c>
    </row>
    <row r="2820" spans="1:14" x14ac:dyDescent="0.3">
      <c r="A2820">
        <v>2819</v>
      </c>
      <c r="B2820" t="s">
        <v>2523</v>
      </c>
      <c r="C2820" t="s">
        <v>2521</v>
      </c>
      <c r="D2820" t="s">
        <v>28</v>
      </c>
      <c r="E2820" t="s">
        <v>29</v>
      </c>
      <c r="F2820">
        <v>90</v>
      </c>
      <c r="G2820" t="s">
        <v>7048</v>
      </c>
      <c r="H2820" t="s">
        <v>7049</v>
      </c>
      <c r="I2820" t="s">
        <v>32</v>
      </c>
      <c r="J2820" s="1">
        <v>43895</v>
      </c>
      <c r="K2820">
        <v>32</v>
      </c>
      <c r="L2820" t="s">
        <v>64</v>
      </c>
      <c r="N2820">
        <f t="shared" si="44"/>
        <v>0</v>
      </c>
    </row>
    <row r="2821" spans="1:14" x14ac:dyDescent="0.3">
      <c r="A2821">
        <v>2820</v>
      </c>
      <c r="B2821" t="s">
        <v>3113</v>
      </c>
      <c r="C2821" t="s">
        <v>2453</v>
      </c>
      <c r="D2821" t="s">
        <v>51</v>
      </c>
      <c r="E2821" t="s">
        <v>16</v>
      </c>
      <c r="F2821">
        <v>90</v>
      </c>
      <c r="G2821" t="s">
        <v>7050</v>
      </c>
      <c r="H2821" t="s">
        <v>1265</v>
      </c>
      <c r="I2821" t="s">
        <v>32</v>
      </c>
      <c r="J2821" s="1">
        <v>44798</v>
      </c>
      <c r="K2821">
        <v>51</v>
      </c>
      <c r="L2821" t="s">
        <v>54</v>
      </c>
      <c r="N2821">
        <f t="shared" si="44"/>
        <v>0</v>
      </c>
    </row>
    <row r="2822" spans="1:14" x14ac:dyDescent="0.3">
      <c r="A2822">
        <v>2821</v>
      </c>
      <c r="B2822" t="s">
        <v>7051</v>
      </c>
      <c r="C2822" t="s">
        <v>3192</v>
      </c>
      <c r="D2822" t="s">
        <v>15</v>
      </c>
      <c r="E2822" t="s">
        <v>16</v>
      </c>
      <c r="F2822">
        <v>60</v>
      </c>
      <c r="G2822" t="s">
        <v>7052</v>
      </c>
      <c r="H2822" t="s">
        <v>917</v>
      </c>
      <c r="I2822" t="s">
        <v>32</v>
      </c>
      <c r="J2822" s="1">
        <v>44006</v>
      </c>
      <c r="K2822">
        <v>68</v>
      </c>
      <c r="L2822" t="s">
        <v>39</v>
      </c>
      <c r="N2822">
        <f t="shared" si="44"/>
        <v>0</v>
      </c>
    </row>
    <row r="2823" spans="1:14" x14ac:dyDescent="0.3">
      <c r="A2823">
        <v>2822</v>
      </c>
      <c r="B2823" t="s">
        <v>7053</v>
      </c>
      <c r="C2823" t="s">
        <v>4960</v>
      </c>
      <c r="D2823" t="s">
        <v>51</v>
      </c>
      <c r="E2823" t="s">
        <v>16</v>
      </c>
      <c r="F2823">
        <v>60</v>
      </c>
      <c r="G2823" t="s">
        <v>7054</v>
      </c>
      <c r="H2823" t="s">
        <v>3610</v>
      </c>
      <c r="I2823" t="s">
        <v>32</v>
      </c>
      <c r="J2823" s="1">
        <v>44248</v>
      </c>
      <c r="K2823">
        <v>59</v>
      </c>
      <c r="L2823" t="s">
        <v>101</v>
      </c>
      <c r="N2823">
        <f t="shared" si="44"/>
        <v>0</v>
      </c>
    </row>
    <row r="2824" spans="1:14" x14ac:dyDescent="0.3">
      <c r="A2824">
        <v>2823</v>
      </c>
      <c r="B2824" t="s">
        <v>2263</v>
      </c>
      <c r="C2824" t="s">
        <v>3612</v>
      </c>
      <c r="D2824" t="s">
        <v>15</v>
      </c>
      <c r="E2824" t="s">
        <v>16</v>
      </c>
      <c r="F2824">
        <v>30</v>
      </c>
      <c r="G2824" t="s">
        <v>7055</v>
      </c>
      <c r="H2824" t="s">
        <v>7056</v>
      </c>
      <c r="I2824" t="s">
        <v>95</v>
      </c>
      <c r="J2824" s="1">
        <v>44536</v>
      </c>
      <c r="K2824">
        <v>37</v>
      </c>
      <c r="L2824" t="s">
        <v>70</v>
      </c>
      <c r="N2824">
        <f t="shared" si="44"/>
        <v>0</v>
      </c>
    </row>
    <row r="2825" spans="1:14" x14ac:dyDescent="0.3">
      <c r="A2825">
        <v>2824</v>
      </c>
      <c r="B2825" t="s">
        <v>1776</v>
      </c>
      <c r="C2825" t="s">
        <v>1585</v>
      </c>
      <c r="D2825" t="s">
        <v>28</v>
      </c>
      <c r="E2825" t="s">
        <v>29</v>
      </c>
      <c r="F2825">
        <v>90</v>
      </c>
      <c r="G2825" t="s">
        <v>7055</v>
      </c>
      <c r="H2825" t="s">
        <v>724</v>
      </c>
      <c r="I2825" t="s">
        <v>240</v>
      </c>
      <c r="J2825" s="1">
        <v>43996</v>
      </c>
      <c r="K2825">
        <v>46</v>
      </c>
      <c r="L2825" t="s">
        <v>64</v>
      </c>
      <c r="N2825">
        <f t="shared" si="44"/>
        <v>0</v>
      </c>
    </row>
    <row r="2826" spans="1:14" x14ac:dyDescent="0.3">
      <c r="A2826">
        <v>2825</v>
      </c>
      <c r="B2826" t="s">
        <v>4912</v>
      </c>
      <c r="C2826" t="s">
        <v>5012</v>
      </c>
      <c r="D2826" t="s">
        <v>15</v>
      </c>
      <c r="E2826" t="s">
        <v>16</v>
      </c>
      <c r="F2826">
        <v>30</v>
      </c>
      <c r="G2826" t="s">
        <v>7057</v>
      </c>
      <c r="H2826" t="s">
        <v>5036</v>
      </c>
      <c r="I2826" t="s">
        <v>32</v>
      </c>
      <c r="J2826" s="1">
        <v>44600</v>
      </c>
      <c r="K2826">
        <v>92</v>
      </c>
      <c r="L2826" t="s">
        <v>70</v>
      </c>
      <c r="N2826">
        <f t="shared" si="44"/>
        <v>0</v>
      </c>
    </row>
    <row r="2827" spans="1:14" x14ac:dyDescent="0.3">
      <c r="A2827">
        <v>2826</v>
      </c>
      <c r="B2827" t="s">
        <v>7058</v>
      </c>
      <c r="C2827" t="s">
        <v>2427</v>
      </c>
      <c r="D2827" t="s">
        <v>15</v>
      </c>
      <c r="E2827" t="s">
        <v>16</v>
      </c>
      <c r="F2827">
        <v>30</v>
      </c>
      <c r="G2827" t="s">
        <v>7059</v>
      </c>
      <c r="H2827" t="s">
        <v>1242</v>
      </c>
      <c r="I2827" t="s">
        <v>38</v>
      </c>
      <c r="J2827" s="1">
        <v>44092</v>
      </c>
      <c r="K2827">
        <v>25</v>
      </c>
      <c r="L2827" t="s">
        <v>33</v>
      </c>
      <c r="N2827">
        <f t="shared" si="44"/>
        <v>0</v>
      </c>
    </row>
    <row r="2828" spans="1:14" x14ac:dyDescent="0.3">
      <c r="A2828">
        <v>2827</v>
      </c>
      <c r="B2828" t="s">
        <v>2088</v>
      </c>
      <c r="C2828" t="s">
        <v>3071</v>
      </c>
      <c r="D2828" t="s">
        <v>51</v>
      </c>
      <c r="E2828" t="s">
        <v>16</v>
      </c>
      <c r="F2828">
        <v>60</v>
      </c>
      <c r="G2828" t="s">
        <v>7059</v>
      </c>
      <c r="H2828" t="s">
        <v>330</v>
      </c>
      <c r="I2828" t="s">
        <v>32</v>
      </c>
      <c r="J2828" s="1">
        <v>44785</v>
      </c>
      <c r="K2828">
        <v>27</v>
      </c>
      <c r="L2828" t="s">
        <v>70</v>
      </c>
      <c r="N2828">
        <f t="shared" si="44"/>
        <v>0</v>
      </c>
    </row>
    <row r="2829" spans="1:14" x14ac:dyDescent="0.3">
      <c r="A2829">
        <v>2828</v>
      </c>
      <c r="B2829" t="s">
        <v>5147</v>
      </c>
      <c r="C2829" t="s">
        <v>258</v>
      </c>
      <c r="D2829" t="s">
        <v>28</v>
      </c>
      <c r="E2829" t="s">
        <v>29</v>
      </c>
      <c r="F2829">
        <v>60</v>
      </c>
      <c r="G2829" t="s">
        <v>7060</v>
      </c>
      <c r="H2829" t="s">
        <v>1280</v>
      </c>
      <c r="I2829" t="s">
        <v>95</v>
      </c>
      <c r="J2829" s="1">
        <v>44911</v>
      </c>
      <c r="K2829">
        <v>77</v>
      </c>
      <c r="L2829" t="s">
        <v>70</v>
      </c>
      <c r="N2829">
        <f t="shared" si="44"/>
        <v>0</v>
      </c>
    </row>
    <row r="2830" spans="1:14" x14ac:dyDescent="0.3">
      <c r="A2830">
        <v>2829</v>
      </c>
      <c r="B2830" t="s">
        <v>7061</v>
      </c>
      <c r="C2830" t="s">
        <v>7000</v>
      </c>
      <c r="D2830" t="s">
        <v>28</v>
      </c>
      <c r="E2830" t="s">
        <v>29</v>
      </c>
      <c r="F2830">
        <v>90</v>
      </c>
      <c r="G2830" t="s">
        <v>7060</v>
      </c>
      <c r="H2830" t="s">
        <v>1173</v>
      </c>
      <c r="I2830" t="s">
        <v>32</v>
      </c>
      <c r="J2830" s="1">
        <v>44632</v>
      </c>
      <c r="K2830">
        <v>92</v>
      </c>
      <c r="L2830" t="s">
        <v>159</v>
      </c>
      <c r="N2830">
        <f t="shared" si="44"/>
        <v>0</v>
      </c>
    </row>
    <row r="2831" spans="1:14" x14ac:dyDescent="0.3">
      <c r="A2831">
        <v>2830</v>
      </c>
      <c r="B2831" t="s">
        <v>3438</v>
      </c>
      <c r="C2831" t="s">
        <v>7062</v>
      </c>
      <c r="D2831" t="s">
        <v>28</v>
      </c>
      <c r="E2831" t="s">
        <v>29</v>
      </c>
      <c r="F2831">
        <v>60</v>
      </c>
      <c r="G2831" t="s">
        <v>7063</v>
      </c>
      <c r="H2831" t="s">
        <v>1712</v>
      </c>
      <c r="I2831" t="s">
        <v>187</v>
      </c>
      <c r="J2831" s="1">
        <v>44701</v>
      </c>
      <c r="K2831">
        <v>50</v>
      </c>
      <c r="L2831" t="s">
        <v>64</v>
      </c>
      <c r="N2831">
        <f t="shared" si="44"/>
        <v>0</v>
      </c>
    </row>
    <row r="2832" spans="1:14" x14ac:dyDescent="0.3">
      <c r="A2832">
        <v>2831</v>
      </c>
      <c r="B2832" t="s">
        <v>7064</v>
      </c>
      <c r="C2832" t="s">
        <v>6226</v>
      </c>
      <c r="D2832" t="s">
        <v>51</v>
      </c>
      <c r="E2832" t="s">
        <v>16</v>
      </c>
      <c r="F2832">
        <v>60</v>
      </c>
      <c r="G2832" t="s">
        <v>7065</v>
      </c>
      <c r="H2832" t="s">
        <v>2418</v>
      </c>
      <c r="I2832" t="s">
        <v>32</v>
      </c>
      <c r="J2832" s="1">
        <v>44562</v>
      </c>
      <c r="K2832">
        <v>6</v>
      </c>
      <c r="L2832" t="s">
        <v>39</v>
      </c>
      <c r="N2832">
        <f t="shared" si="44"/>
        <v>0</v>
      </c>
    </row>
    <row r="2833" spans="1:14" x14ac:dyDescent="0.3">
      <c r="A2833">
        <v>2832</v>
      </c>
      <c r="B2833" t="s">
        <v>7066</v>
      </c>
      <c r="C2833" t="s">
        <v>3137</v>
      </c>
      <c r="D2833" t="s">
        <v>41</v>
      </c>
      <c r="E2833" t="s">
        <v>16</v>
      </c>
      <c r="F2833">
        <v>30</v>
      </c>
      <c r="G2833" t="s">
        <v>7067</v>
      </c>
      <c r="H2833" t="s">
        <v>3288</v>
      </c>
      <c r="I2833" t="s">
        <v>32</v>
      </c>
      <c r="J2833" s="1">
        <v>44401</v>
      </c>
      <c r="K2833">
        <v>9</v>
      </c>
      <c r="L2833" t="s">
        <v>64</v>
      </c>
      <c r="N2833">
        <f t="shared" si="44"/>
        <v>0</v>
      </c>
    </row>
    <row r="2834" spans="1:14" x14ac:dyDescent="0.3">
      <c r="A2834">
        <v>2833</v>
      </c>
      <c r="B2834" t="s">
        <v>2679</v>
      </c>
      <c r="C2834" t="s">
        <v>3439</v>
      </c>
      <c r="D2834" t="s">
        <v>28</v>
      </c>
      <c r="E2834" t="s">
        <v>29</v>
      </c>
      <c r="F2834">
        <v>60</v>
      </c>
      <c r="G2834" t="s">
        <v>7068</v>
      </c>
      <c r="H2834" t="s">
        <v>6770</v>
      </c>
      <c r="I2834" t="s">
        <v>124</v>
      </c>
      <c r="J2834" s="1">
        <v>43837</v>
      </c>
      <c r="K2834">
        <v>72</v>
      </c>
      <c r="L2834" t="s">
        <v>101</v>
      </c>
      <c r="N2834">
        <f t="shared" si="44"/>
        <v>0</v>
      </c>
    </row>
    <row r="2835" spans="1:14" x14ac:dyDescent="0.3">
      <c r="A2835">
        <v>2834</v>
      </c>
      <c r="B2835" t="s">
        <v>7069</v>
      </c>
      <c r="C2835" t="s">
        <v>7070</v>
      </c>
      <c r="D2835" t="s">
        <v>28</v>
      </c>
      <c r="E2835" t="s">
        <v>29</v>
      </c>
      <c r="F2835">
        <v>30</v>
      </c>
      <c r="G2835" t="s">
        <v>7071</v>
      </c>
      <c r="H2835" t="s">
        <v>1221</v>
      </c>
      <c r="I2835" t="s">
        <v>124</v>
      </c>
      <c r="J2835" s="1">
        <v>44776</v>
      </c>
      <c r="K2835">
        <v>25</v>
      </c>
      <c r="L2835" t="s">
        <v>39</v>
      </c>
      <c r="N2835">
        <f t="shared" si="44"/>
        <v>0</v>
      </c>
    </row>
    <row r="2836" spans="1:14" x14ac:dyDescent="0.3">
      <c r="A2836">
        <v>2835</v>
      </c>
      <c r="B2836" t="s">
        <v>3310</v>
      </c>
      <c r="C2836" t="s">
        <v>2637</v>
      </c>
      <c r="D2836" t="s">
        <v>28</v>
      </c>
      <c r="E2836" t="s">
        <v>29</v>
      </c>
      <c r="F2836">
        <v>90</v>
      </c>
      <c r="G2836" t="s">
        <v>7072</v>
      </c>
      <c r="H2836" t="s">
        <v>1052</v>
      </c>
      <c r="I2836" t="s">
        <v>32</v>
      </c>
      <c r="J2836" s="1">
        <v>44845</v>
      </c>
      <c r="K2836">
        <v>87</v>
      </c>
      <c r="L2836" t="s">
        <v>80</v>
      </c>
      <c r="N2836">
        <f t="shared" si="44"/>
        <v>0</v>
      </c>
    </row>
    <row r="2837" spans="1:14" x14ac:dyDescent="0.3">
      <c r="A2837">
        <v>2836</v>
      </c>
      <c r="B2837" t="s">
        <v>5497</v>
      </c>
      <c r="C2837" t="s">
        <v>7073</v>
      </c>
      <c r="D2837" t="s">
        <v>28</v>
      </c>
      <c r="E2837" t="s">
        <v>29</v>
      </c>
      <c r="F2837">
        <v>60</v>
      </c>
      <c r="G2837" t="s">
        <v>7074</v>
      </c>
      <c r="H2837" t="s">
        <v>599</v>
      </c>
      <c r="I2837" t="s">
        <v>32</v>
      </c>
      <c r="J2837" s="1">
        <v>44851</v>
      </c>
      <c r="K2837">
        <v>78</v>
      </c>
      <c r="L2837" t="s">
        <v>70</v>
      </c>
      <c r="N2837">
        <f t="shared" si="44"/>
        <v>0</v>
      </c>
    </row>
    <row r="2838" spans="1:14" x14ac:dyDescent="0.3">
      <c r="A2838">
        <v>2837</v>
      </c>
      <c r="B2838" t="s">
        <v>5916</v>
      </c>
      <c r="C2838" t="s">
        <v>3621</v>
      </c>
      <c r="D2838" t="s">
        <v>28</v>
      </c>
      <c r="E2838" t="s">
        <v>29</v>
      </c>
      <c r="F2838">
        <v>90</v>
      </c>
      <c r="G2838" t="s">
        <v>7075</v>
      </c>
      <c r="H2838" t="s">
        <v>3545</v>
      </c>
      <c r="I2838" t="s">
        <v>32</v>
      </c>
      <c r="J2838" s="1">
        <v>44296</v>
      </c>
      <c r="K2838">
        <v>9</v>
      </c>
      <c r="L2838" t="s">
        <v>39</v>
      </c>
      <c r="N2838">
        <f t="shared" si="44"/>
        <v>0</v>
      </c>
    </row>
    <row r="2839" spans="1:14" x14ac:dyDescent="0.3">
      <c r="A2839">
        <v>2838</v>
      </c>
      <c r="B2839" t="s">
        <v>7076</v>
      </c>
      <c r="C2839" t="s">
        <v>365</v>
      </c>
      <c r="D2839" t="s">
        <v>28</v>
      </c>
      <c r="E2839" t="s">
        <v>29</v>
      </c>
      <c r="F2839">
        <v>30</v>
      </c>
      <c r="G2839" t="s">
        <v>7077</v>
      </c>
      <c r="H2839" t="s">
        <v>2035</v>
      </c>
      <c r="I2839" t="s">
        <v>32</v>
      </c>
      <c r="J2839" s="1">
        <v>44743</v>
      </c>
      <c r="K2839">
        <v>40</v>
      </c>
      <c r="L2839" t="s">
        <v>45</v>
      </c>
      <c r="N2839">
        <f t="shared" si="44"/>
        <v>0</v>
      </c>
    </row>
    <row r="2840" spans="1:14" x14ac:dyDescent="0.3">
      <c r="A2840">
        <v>2839</v>
      </c>
      <c r="B2840" t="s">
        <v>305</v>
      </c>
      <c r="C2840" t="s">
        <v>7078</v>
      </c>
      <c r="D2840" t="s">
        <v>28</v>
      </c>
      <c r="E2840" t="s">
        <v>29</v>
      </c>
      <c r="F2840">
        <v>90</v>
      </c>
      <c r="G2840" t="s">
        <v>7079</v>
      </c>
      <c r="H2840" t="s">
        <v>2336</v>
      </c>
      <c r="I2840" t="s">
        <v>32</v>
      </c>
      <c r="J2840" s="1">
        <v>44403</v>
      </c>
      <c r="K2840">
        <v>74</v>
      </c>
      <c r="L2840" t="s">
        <v>33</v>
      </c>
      <c r="N2840">
        <f t="shared" si="44"/>
        <v>0</v>
      </c>
    </row>
    <row r="2841" spans="1:14" x14ac:dyDescent="0.3">
      <c r="A2841">
        <v>2840</v>
      </c>
      <c r="B2841" t="s">
        <v>7080</v>
      </c>
      <c r="C2841" t="s">
        <v>2643</v>
      </c>
      <c r="D2841" t="s">
        <v>15</v>
      </c>
      <c r="E2841" t="s">
        <v>16</v>
      </c>
      <c r="F2841">
        <v>90</v>
      </c>
      <c r="G2841" t="s">
        <v>7081</v>
      </c>
      <c r="H2841" t="s">
        <v>447</v>
      </c>
      <c r="I2841" t="s">
        <v>32</v>
      </c>
      <c r="J2841" s="1">
        <v>44654</v>
      </c>
      <c r="K2841">
        <v>85</v>
      </c>
      <c r="L2841" t="s">
        <v>45</v>
      </c>
      <c r="N2841">
        <f t="shared" si="44"/>
        <v>0</v>
      </c>
    </row>
    <row r="2842" spans="1:14" x14ac:dyDescent="0.3">
      <c r="A2842">
        <v>2841</v>
      </c>
      <c r="B2842" t="s">
        <v>6578</v>
      </c>
      <c r="C2842" t="s">
        <v>4695</v>
      </c>
      <c r="D2842" t="s">
        <v>28</v>
      </c>
      <c r="E2842" t="s">
        <v>29</v>
      </c>
      <c r="F2842">
        <v>60</v>
      </c>
      <c r="G2842" t="s">
        <v>7082</v>
      </c>
      <c r="H2842" t="s">
        <v>912</v>
      </c>
      <c r="I2842" t="s">
        <v>913</v>
      </c>
      <c r="J2842" s="1">
        <v>43951</v>
      </c>
      <c r="K2842">
        <v>55</v>
      </c>
      <c r="L2842" t="s">
        <v>64</v>
      </c>
      <c r="N2842">
        <f t="shared" si="44"/>
        <v>0</v>
      </c>
    </row>
    <row r="2843" spans="1:14" x14ac:dyDescent="0.3">
      <c r="A2843">
        <v>2842</v>
      </c>
      <c r="B2843" t="s">
        <v>4724</v>
      </c>
      <c r="C2843" t="s">
        <v>1669</v>
      </c>
      <c r="D2843" t="s">
        <v>28</v>
      </c>
      <c r="E2843" t="s">
        <v>29</v>
      </c>
      <c r="F2843">
        <v>90</v>
      </c>
      <c r="G2843" t="s">
        <v>7082</v>
      </c>
      <c r="H2843" t="s">
        <v>7083</v>
      </c>
      <c r="I2843" t="s">
        <v>294</v>
      </c>
      <c r="J2843" s="1">
        <v>44256</v>
      </c>
      <c r="K2843">
        <v>31</v>
      </c>
      <c r="L2843" t="s">
        <v>20</v>
      </c>
      <c r="N2843">
        <f t="shared" si="44"/>
        <v>0</v>
      </c>
    </row>
    <row r="2844" spans="1:14" x14ac:dyDescent="0.3">
      <c r="A2844">
        <v>2843</v>
      </c>
      <c r="B2844" t="s">
        <v>1644</v>
      </c>
      <c r="C2844" t="s">
        <v>3600</v>
      </c>
      <c r="D2844" t="s">
        <v>15</v>
      </c>
      <c r="E2844" t="s">
        <v>16</v>
      </c>
      <c r="F2844">
        <v>90</v>
      </c>
      <c r="G2844" t="s">
        <v>7084</v>
      </c>
      <c r="H2844" t="s">
        <v>2357</v>
      </c>
      <c r="I2844" t="s">
        <v>32</v>
      </c>
      <c r="J2844" s="1">
        <v>44790</v>
      </c>
      <c r="K2844">
        <v>21</v>
      </c>
      <c r="L2844" t="s">
        <v>80</v>
      </c>
      <c r="N2844">
        <f t="shared" si="44"/>
        <v>0</v>
      </c>
    </row>
    <row r="2845" spans="1:14" x14ac:dyDescent="0.3">
      <c r="A2845">
        <v>2844</v>
      </c>
      <c r="B2845" t="s">
        <v>7085</v>
      </c>
      <c r="C2845" t="s">
        <v>7086</v>
      </c>
      <c r="D2845" t="s">
        <v>15</v>
      </c>
      <c r="E2845" t="s">
        <v>16</v>
      </c>
      <c r="F2845">
        <v>60</v>
      </c>
      <c r="G2845" t="s">
        <v>7087</v>
      </c>
      <c r="H2845" t="s">
        <v>4924</v>
      </c>
      <c r="I2845" t="s">
        <v>32</v>
      </c>
      <c r="J2845" s="1">
        <v>44275</v>
      </c>
      <c r="K2845">
        <v>95</v>
      </c>
      <c r="L2845" t="s">
        <v>80</v>
      </c>
      <c r="N2845">
        <f t="shared" si="44"/>
        <v>0</v>
      </c>
    </row>
    <row r="2846" spans="1:14" x14ac:dyDescent="0.3">
      <c r="A2846">
        <v>2845</v>
      </c>
      <c r="B2846" t="s">
        <v>4986</v>
      </c>
      <c r="C2846" t="s">
        <v>1296</v>
      </c>
      <c r="D2846" t="s">
        <v>51</v>
      </c>
      <c r="E2846" t="s">
        <v>16</v>
      </c>
      <c r="F2846">
        <v>30</v>
      </c>
      <c r="G2846" t="s">
        <v>7088</v>
      </c>
      <c r="H2846" t="s">
        <v>2526</v>
      </c>
      <c r="I2846" t="s">
        <v>95</v>
      </c>
      <c r="J2846" s="1">
        <v>44410</v>
      </c>
      <c r="K2846">
        <v>8</v>
      </c>
      <c r="L2846" t="s">
        <v>64</v>
      </c>
      <c r="N2846">
        <f t="shared" si="44"/>
        <v>0</v>
      </c>
    </row>
    <row r="2847" spans="1:14" x14ac:dyDescent="0.3">
      <c r="A2847">
        <v>2846</v>
      </c>
      <c r="B2847" t="s">
        <v>7089</v>
      </c>
      <c r="C2847" t="s">
        <v>6439</v>
      </c>
      <c r="D2847" t="s">
        <v>92</v>
      </c>
      <c r="E2847" t="s">
        <v>16</v>
      </c>
      <c r="F2847">
        <v>60</v>
      </c>
      <c r="G2847" t="s">
        <v>7090</v>
      </c>
      <c r="H2847" t="s">
        <v>138</v>
      </c>
      <c r="I2847" t="s">
        <v>294</v>
      </c>
      <c r="J2847" s="1">
        <v>44405</v>
      </c>
      <c r="K2847">
        <v>16</v>
      </c>
      <c r="L2847" t="s">
        <v>70</v>
      </c>
      <c r="N2847">
        <f t="shared" si="44"/>
        <v>0</v>
      </c>
    </row>
    <row r="2848" spans="1:14" x14ac:dyDescent="0.3">
      <c r="A2848">
        <v>2847</v>
      </c>
      <c r="B2848" t="s">
        <v>3696</v>
      </c>
      <c r="C2848" t="s">
        <v>4226</v>
      </c>
      <c r="D2848" t="s">
        <v>15</v>
      </c>
      <c r="E2848" t="s">
        <v>16</v>
      </c>
      <c r="F2848">
        <v>60</v>
      </c>
      <c r="G2848" t="s">
        <v>7091</v>
      </c>
      <c r="H2848" t="s">
        <v>7092</v>
      </c>
      <c r="I2848" t="s">
        <v>32</v>
      </c>
      <c r="J2848" s="1">
        <v>44183</v>
      </c>
      <c r="K2848">
        <v>71</v>
      </c>
      <c r="L2848" t="s">
        <v>39</v>
      </c>
      <c r="N2848">
        <f t="shared" si="44"/>
        <v>0</v>
      </c>
    </row>
    <row r="2849" spans="1:14" x14ac:dyDescent="0.3">
      <c r="A2849">
        <v>2848</v>
      </c>
      <c r="B2849" t="s">
        <v>34</v>
      </c>
      <c r="C2849" t="s">
        <v>2474</v>
      </c>
      <c r="D2849" t="s">
        <v>28</v>
      </c>
      <c r="E2849" t="s">
        <v>29</v>
      </c>
      <c r="F2849">
        <v>30</v>
      </c>
      <c r="G2849" t="s">
        <v>7093</v>
      </c>
      <c r="H2849" t="s">
        <v>145</v>
      </c>
      <c r="I2849" t="s">
        <v>146</v>
      </c>
      <c r="J2849" s="1">
        <v>43867</v>
      </c>
      <c r="K2849">
        <v>17</v>
      </c>
      <c r="L2849" t="s">
        <v>64</v>
      </c>
      <c r="N2849">
        <f t="shared" si="44"/>
        <v>0</v>
      </c>
    </row>
    <row r="2850" spans="1:14" x14ac:dyDescent="0.3">
      <c r="A2850">
        <v>2849</v>
      </c>
      <c r="B2850" t="s">
        <v>3388</v>
      </c>
      <c r="C2850" t="s">
        <v>1746</v>
      </c>
      <c r="D2850" t="s">
        <v>15</v>
      </c>
      <c r="E2850" t="s">
        <v>16</v>
      </c>
      <c r="F2850">
        <v>60</v>
      </c>
      <c r="G2850" t="s">
        <v>7094</v>
      </c>
      <c r="H2850" t="s">
        <v>793</v>
      </c>
      <c r="I2850" t="s">
        <v>178</v>
      </c>
      <c r="J2850" s="1">
        <v>44705</v>
      </c>
      <c r="K2850">
        <v>46</v>
      </c>
      <c r="L2850" t="s">
        <v>54</v>
      </c>
      <c r="N2850">
        <f t="shared" si="44"/>
        <v>0</v>
      </c>
    </row>
    <row r="2851" spans="1:14" x14ac:dyDescent="0.3">
      <c r="A2851">
        <v>2850</v>
      </c>
      <c r="B2851" t="s">
        <v>7095</v>
      </c>
      <c r="C2851" t="s">
        <v>418</v>
      </c>
      <c r="D2851" t="s">
        <v>28</v>
      </c>
      <c r="E2851" t="s">
        <v>29</v>
      </c>
      <c r="F2851">
        <v>60</v>
      </c>
      <c r="G2851" t="s">
        <v>7096</v>
      </c>
      <c r="H2851" t="s">
        <v>3271</v>
      </c>
      <c r="I2851" t="s">
        <v>173</v>
      </c>
      <c r="J2851" s="1">
        <v>44906</v>
      </c>
      <c r="K2851">
        <v>84</v>
      </c>
      <c r="L2851" t="s">
        <v>45</v>
      </c>
      <c r="N2851">
        <f t="shared" si="44"/>
        <v>0</v>
      </c>
    </row>
    <row r="2852" spans="1:14" x14ac:dyDescent="0.3">
      <c r="A2852">
        <v>2851</v>
      </c>
      <c r="B2852" t="s">
        <v>929</v>
      </c>
      <c r="C2852" t="s">
        <v>2355</v>
      </c>
      <c r="D2852" t="s">
        <v>28</v>
      </c>
      <c r="E2852" t="s">
        <v>29</v>
      </c>
      <c r="F2852">
        <v>60</v>
      </c>
      <c r="G2852" t="s">
        <v>7097</v>
      </c>
      <c r="H2852" t="s">
        <v>1194</v>
      </c>
      <c r="I2852" t="s">
        <v>38</v>
      </c>
      <c r="J2852" s="1">
        <v>44357</v>
      </c>
      <c r="K2852">
        <v>53</v>
      </c>
      <c r="L2852" t="s">
        <v>45</v>
      </c>
      <c r="N2852">
        <f t="shared" si="44"/>
        <v>0</v>
      </c>
    </row>
    <row r="2853" spans="1:14" x14ac:dyDescent="0.3">
      <c r="A2853">
        <v>2852</v>
      </c>
      <c r="B2853" t="s">
        <v>7098</v>
      </c>
      <c r="C2853" t="s">
        <v>7099</v>
      </c>
      <c r="D2853" t="s">
        <v>15</v>
      </c>
      <c r="E2853" t="s">
        <v>16</v>
      </c>
      <c r="F2853">
        <v>90</v>
      </c>
      <c r="G2853" t="s">
        <v>7100</v>
      </c>
      <c r="H2853" t="s">
        <v>145</v>
      </c>
      <c r="I2853" t="s">
        <v>146</v>
      </c>
      <c r="J2853" s="1">
        <v>44268</v>
      </c>
      <c r="K2853">
        <v>83</v>
      </c>
      <c r="L2853" t="s">
        <v>64</v>
      </c>
      <c r="N2853">
        <f t="shared" si="44"/>
        <v>0</v>
      </c>
    </row>
    <row r="2854" spans="1:14" x14ac:dyDescent="0.3">
      <c r="A2854">
        <v>2853</v>
      </c>
      <c r="B2854" t="s">
        <v>7101</v>
      </c>
      <c r="C2854" t="s">
        <v>6436</v>
      </c>
      <c r="D2854" t="s">
        <v>51</v>
      </c>
      <c r="E2854" t="s">
        <v>16</v>
      </c>
      <c r="F2854">
        <v>60</v>
      </c>
      <c r="G2854" t="s">
        <v>7102</v>
      </c>
      <c r="H2854" t="s">
        <v>2896</v>
      </c>
      <c r="I2854" t="s">
        <v>110</v>
      </c>
      <c r="J2854" s="1">
        <v>43833</v>
      </c>
      <c r="K2854">
        <v>51</v>
      </c>
      <c r="L2854" t="s">
        <v>70</v>
      </c>
      <c r="N2854">
        <f t="shared" si="44"/>
        <v>0</v>
      </c>
    </row>
    <row r="2855" spans="1:14" x14ac:dyDescent="0.3">
      <c r="A2855">
        <v>2854</v>
      </c>
      <c r="B2855" t="s">
        <v>6072</v>
      </c>
      <c r="C2855" t="s">
        <v>2488</v>
      </c>
      <c r="D2855" t="s">
        <v>28</v>
      </c>
      <c r="E2855" t="s">
        <v>29</v>
      </c>
      <c r="F2855">
        <v>30</v>
      </c>
      <c r="G2855" t="s">
        <v>7103</v>
      </c>
      <c r="H2855" t="s">
        <v>1206</v>
      </c>
      <c r="I2855" t="s">
        <v>294</v>
      </c>
      <c r="J2855" s="1">
        <v>44158</v>
      </c>
      <c r="K2855">
        <v>34</v>
      </c>
      <c r="L2855" t="s">
        <v>39</v>
      </c>
      <c r="N2855">
        <f t="shared" si="44"/>
        <v>0</v>
      </c>
    </row>
    <row r="2856" spans="1:14" x14ac:dyDescent="0.3">
      <c r="A2856">
        <v>2855</v>
      </c>
      <c r="B2856" t="s">
        <v>7104</v>
      </c>
      <c r="C2856" t="s">
        <v>4558</v>
      </c>
      <c r="D2856" t="s">
        <v>28</v>
      </c>
      <c r="E2856" t="s">
        <v>29</v>
      </c>
      <c r="F2856">
        <v>60</v>
      </c>
      <c r="G2856" t="s">
        <v>7105</v>
      </c>
      <c r="H2856" t="s">
        <v>4924</v>
      </c>
      <c r="I2856" t="s">
        <v>32</v>
      </c>
      <c r="J2856" s="1">
        <v>44386</v>
      </c>
      <c r="K2856">
        <v>3</v>
      </c>
      <c r="L2856" t="s">
        <v>159</v>
      </c>
      <c r="N2856">
        <f t="shared" si="44"/>
        <v>0</v>
      </c>
    </row>
    <row r="2857" spans="1:14" x14ac:dyDescent="0.3">
      <c r="A2857">
        <v>2856</v>
      </c>
      <c r="B2857" t="s">
        <v>7106</v>
      </c>
      <c r="C2857" t="s">
        <v>391</v>
      </c>
      <c r="D2857" t="s">
        <v>15</v>
      </c>
      <c r="E2857" t="s">
        <v>16</v>
      </c>
      <c r="F2857">
        <v>30</v>
      </c>
      <c r="G2857" t="s">
        <v>7107</v>
      </c>
      <c r="H2857" t="s">
        <v>917</v>
      </c>
      <c r="I2857" t="s">
        <v>32</v>
      </c>
      <c r="J2857" s="1">
        <v>43841</v>
      </c>
      <c r="K2857">
        <v>28</v>
      </c>
      <c r="L2857" t="s">
        <v>33</v>
      </c>
      <c r="N2857">
        <f t="shared" si="44"/>
        <v>0</v>
      </c>
    </row>
    <row r="2858" spans="1:14" x14ac:dyDescent="0.3">
      <c r="A2858">
        <v>2857</v>
      </c>
      <c r="B2858" t="s">
        <v>7108</v>
      </c>
      <c r="C2858" t="s">
        <v>1543</v>
      </c>
      <c r="D2858" t="s">
        <v>92</v>
      </c>
      <c r="E2858" t="s">
        <v>29</v>
      </c>
      <c r="F2858">
        <v>90</v>
      </c>
      <c r="G2858" t="s">
        <v>7109</v>
      </c>
      <c r="H2858" t="s">
        <v>3064</v>
      </c>
      <c r="I2858" t="s">
        <v>32</v>
      </c>
      <c r="J2858" s="1">
        <v>44443</v>
      </c>
      <c r="K2858">
        <v>57</v>
      </c>
      <c r="L2858" t="s">
        <v>54</v>
      </c>
      <c r="N2858">
        <f t="shared" si="44"/>
        <v>0</v>
      </c>
    </row>
    <row r="2859" spans="1:14" x14ac:dyDescent="0.3">
      <c r="A2859">
        <v>2858</v>
      </c>
      <c r="B2859" t="s">
        <v>4286</v>
      </c>
      <c r="C2859" t="s">
        <v>5862</v>
      </c>
      <c r="D2859" t="s">
        <v>28</v>
      </c>
      <c r="E2859" t="s">
        <v>29</v>
      </c>
      <c r="F2859">
        <v>30</v>
      </c>
      <c r="G2859" t="s">
        <v>7110</v>
      </c>
      <c r="H2859" t="s">
        <v>7049</v>
      </c>
      <c r="I2859" t="s">
        <v>32</v>
      </c>
      <c r="J2859" s="1">
        <v>44774</v>
      </c>
      <c r="K2859">
        <v>98</v>
      </c>
      <c r="L2859" t="s">
        <v>101</v>
      </c>
      <c r="N2859">
        <f t="shared" si="44"/>
        <v>0</v>
      </c>
    </row>
    <row r="2860" spans="1:14" x14ac:dyDescent="0.3">
      <c r="A2860">
        <v>2859</v>
      </c>
      <c r="B2860" t="s">
        <v>1316</v>
      </c>
      <c r="C2860" t="s">
        <v>7111</v>
      </c>
      <c r="D2860" t="s">
        <v>28</v>
      </c>
      <c r="E2860" t="s">
        <v>29</v>
      </c>
      <c r="F2860">
        <v>90</v>
      </c>
      <c r="G2860" t="s">
        <v>7112</v>
      </c>
      <c r="H2860" t="s">
        <v>3446</v>
      </c>
      <c r="I2860" t="s">
        <v>32</v>
      </c>
      <c r="J2860" s="1">
        <v>44290</v>
      </c>
      <c r="K2860">
        <v>59</v>
      </c>
      <c r="L2860" t="s">
        <v>80</v>
      </c>
      <c r="N2860">
        <f t="shared" si="44"/>
        <v>0</v>
      </c>
    </row>
    <row r="2861" spans="1:14" x14ac:dyDescent="0.3">
      <c r="A2861">
        <v>2860</v>
      </c>
      <c r="B2861" t="s">
        <v>692</v>
      </c>
      <c r="C2861" t="s">
        <v>6661</v>
      </c>
      <c r="D2861" t="s">
        <v>28</v>
      </c>
      <c r="E2861" t="s">
        <v>29</v>
      </c>
      <c r="F2861">
        <v>90</v>
      </c>
      <c r="G2861" t="s">
        <v>7113</v>
      </c>
      <c r="H2861" t="s">
        <v>2172</v>
      </c>
      <c r="I2861" t="s">
        <v>32</v>
      </c>
      <c r="J2861" s="1">
        <v>44673</v>
      </c>
      <c r="K2861">
        <v>31</v>
      </c>
      <c r="L2861" t="s">
        <v>45</v>
      </c>
      <c r="N2861">
        <f t="shared" si="44"/>
        <v>0</v>
      </c>
    </row>
    <row r="2862" spans="1:14" x14ac:dyDescent="0.3">
      <c r="A2862">
        <v>2861</v>
      </c>
      <c r="B2862" t="s">
        <v>7114</v>
      </c>
      <c r="C2862" t="s">
        <v>520</v>
      </c>
      <c r="D2862" t="s">
        <v>28</v>
      </c>
      <c r="E2862" t="s">
        <v>29</v>
      </c>
      <c r="F2862">
        <v>60</v>
      </c>
      <c r="G2862" t="s">
        <v>7115</v>
      </c>
      <c r="H2862" t="s">
        <v>2717</v>
      </c>
      <c r="I2862" t="s">
        <v>1889</v>
      </c>
      <c r="J2862" s="1">
        <v>44327</v>
      </c>
      <c r="K2862">
        <v>33</v>
      </c>
      <c r="L2862" t="s">
        <v>70</v>
      </c>
      <c r="N2862">
        <f t="shared" si="44"/>
        <v>0</v>
      </c>
    </row>
    <row r="2863" spans="1:14" x14ac:dyDescent="0.3">
      <c r="A2863">
        <v>2862</v>
      </c>
      <c r="B2863" t="s">
        <v>7116</v>
      </c>
      <c r="C2863" t="s">
        <v>3394</v>
      </c>
      <c r="D2863" t="s">
        <v>51</v>
      </c>
      <c r="E2863" t="s">
        <v>16</v>
      </c>
      <c r="F2863">
        <v>90</v>
      </c>
      <c r="G2863" t="s">
        <v>7117</v>
      </c>
      <c r="H2863" t="s">
        <v>7118</v>
      </c>
      <c r="I2863" t="s">
        <v>2022</v>
      </c>
      <c r="J2863" s="1">
        <v>44790</v>
      </c>
      <c r="K2863">
        <v>98</v>
      </c>
      <c r="L2863" t="s">
        <v>64</v>
      </c>
      <c r="N2863">
        <f t="shared" si="44"/>
        <v>0</v>
      </c>
    </row>
    <row r="2864" spans="1:14" x14ac:dyDescent="0.3">
      <c r="A2864">
        <v>2863</v>
      </c>
      <c r="B2864" t="s">
        <v>61</v>
      </c>
      <c r="C2864" t="s">
        <v>3407</v>
      </c>
      <c r="D2864" t="s">
        <v>28</v>
      </c>
      <c r="E2864" t="s">
        <v>29</v>
      </c>
      <c r="F2864">
        <v>90</v>
      </c>
      <c r="G2864" t="s">
        <v>7119</v>
      </c>
      <c r="H2864" t="s">
        <v>7120</v>
      </c>
      <c r="I2864" t="s">
        <v>294</v>
      </c>
      <c r="J2864" s="1">
        <v>44284</v>
      </c>
      <c r="K2864">
        <v>38</v>
      </c>
      <c r="L2864" t="s">
        <v>39</v>
      </c>
      <c r="N2864">
        <f t="shared" si="44"/>
        <v>0</v>
      </c>
    </row>
    <row r="2865" spans="1:14" x14ac:dyDescent="0.3">
      <c r="A2865">
        <v>2864</v>
      </c>
      <c r="B2865" t="s">
        <v>7121</v>
      </c>
      <c r="C2865" t="s">
        <v>2909</v>
      </c>
      <c r="D2865" t="s">
        <v>28</v>
      </c>
      <c r="E2865" t="s">
        <v>29</v>
      </c>
      <c r="F2865">
        <v>60</v>
      </c>
      <c r="G2865" t="s">
        <v>7122</v>
      </c>
      <c r="H2865" t="s">
        <v>4358</v>
      </c>
      <c r="I2865" t="s">
        <v>146</v>
      </c>
      <c r="J2865" s="1">
        <v>44664</v>
      </c>
      <c r="K2865">
        <v>30</v>
      </c>
      <c r="L2865" t="s">
        <v>54</v>
      </c>
      <c r="N2865">
        <f t="shared" si="44"/>
        <v>0</v>
      </c>
    </row>
    <row r="2866" spans="1:14" x14ac:dyDescent="0.3">
      <c r="A2866">
        <v>2865</v>
      </c>
      <c r="B2866" t="s">
        <v>492</v>
      </c>
      <c r="C2866" t="s">
        <v>7123</v>
      </c>
      <c r="D2866" t="s">
        <v>28</v>
      </c>
      <c r="E2866" t="s">
        <v>29</v>
      </c>
      <c r="F2866">
        <v>90</v>
      </c>
      <c r="G2866" t="s">
        <v>7122</v>
      </c>
      <c r="H2866" t="s">
        <v>1674</v>
      </c>
      <c r="I2866" t="s">
        <v>25</v>
      </c>
      <c r="J2866" s="1">
        <v>44233</v>
      </c>
      <c r="K2866">
        <v>29</v>
      </c>
      <c r="L2866" t="s">
        <v>54</v>
      </c>
      <c r="N2866">
        <f t="shared" si="44"/>
        <v>0</v>
      </c>
    </row>
    <row r="2867" spans="1:14" x14ac:dyDescent="0.3">
      <c r="A2867">
        <v>2866</v>
      </c>
      <c r="B2867" t="s">
        <v>7124</v>
      </c>
      <c r="C2867" t="s">
        <v>2467</v>
      </c>
      <c r="D2867" t="s">
        <v>51</v>
      </c>
      <c r="E2867" t="s">
        <v>16</v>
      </c>
      <c r="F2867">
        <v>30</v>
      </c>
      <c r="G2867" t="s">
        <v>7125</v>
      </c>
      <c r="H2867" t="s">
        <v>710</v>
      </c>
      <c r="I2867" t="s">
        <v>187</v>
      </c>
      <c r="J2867" s="1">
        <v>44376</v>
      </c>
      <c r="K2867">
        <v>16</v>
      </c>
      <c r="L2867" t="s">
        <v>45</v>
      </c>
      <c r="N2867">
        <f t="shared" si="44"/>
        <v>0</v>
      </c>
    </row>
    <row r="2868" spans="1:14" x14ac:dyDescent="0.3">
      <c r="A2868">
        <v>2867</v>
      </c>
      <c r="B2868" t="s">
        <v>1828</v>
      </c>
      <c r="C2868" t="s">
        <v>2669</v>
      </c>
      <c r="D2868" t="s">
        <v>28</v>
      </c>
      <c r="E2868" t="s">
        <v>29</v>
      </c>
      <c r="F2868">
        <v>60</v>
      </c>
      <c r="G2868" t="s">
        <v>7126</v>
      </c>
      <c r="H2868" t="s">
        <v>4090</v>
      </c>
      <c r="I2868" t="s">
        <v>32</v>
      </c>
      <c r="J2868" s="1">
        <v>44548</v>
      </c>
      <c r="K2868">
        <v>2</v>
      </c>
      <c r="L2868" t="s">
        <v>70</v>
      </c>
      <c r="N2868">
        <f t="shared" si="44"/>
        <v>0</v>
      </c>
    </row>
    <row r="2869" spans="1:14" x14ac:dyDescent="0.3">
      <c r="A2869">
        <v>2868</v>
      </c>
      <c r="B2869" t="s">
        <v>7127</v>
      </c>
      <c r="C2869" t="s">
        <v>4548</v>
      </c>
      <c r="D2869" t="s">
        <v>15</v>
      </c>
      <c r="E2869" t="s">
        <v>16</v>
      </c>
      <c r="F2869">
        <v>60</v>
      </c>
      <c r="G2869" t="s">
        <v>7128</v>
      </c>
      <c r="H2869" t="s">
        <v>3288</v>
      </c>
      <c r="I2869" t="s">
        <v>32</v>
      </c>
      <c r="J2869" s="1">
        <v>44330</v>
      </c>
      <c r="K2869">
        <v>45</v>
      </c>
      <c r="L2869" t="s">
        <v>54</v>
      </c>
      <c r="N2869">
        <f t="shared" si="44"/>
        <v>0</v>
      </c>
    </row>
    <row r="2870" spans="1:14" x14ac:dyDescent="0.3">
      <c r="A2870">
        <v>2869</v>
      </c>
      <c r="B2870" t="s">
        <v>7129</v>
      </c>
      <c r="C2870" t="s">
        <v>116</v>
      </c>
      <c r="D2870" t="s">
        <v>15</v>
      </c>
      <c r="E2870" t="s">
        <v>16</v>
      </c>
      <c r="F2870">
        <v>30</v>
      </c>
      <c r="G2870" t="s">
        <v>7130</v>
      </c>
      <c r="H2870" t="s">
        <v>3291</v>
      </c>
      <c r="I2870" t="s">
        <v>124</v>
      </c>
      <c r="J2870" s="1">
        <v>44443</v>
      </c>
      <c r="K2870">
        <v>14</v>
      </c>
      <c r="L2870" t="s">
        <v>45</v>
      </c>
      <c r="N2870">
        <f t="shared" si="44"/>
        <v>0</v>
      </c>
    </row>
    <row r="2871" spans="1:14" x14ac:dyDescent="0.3">
      <c r="A2871">
        <v>2870</v>
      </c>
      <c r="B2871" t="s">
        <v>7131</v>
      </c>
      <c r="C2871" t="s">
        <v>4974</v>
      </c>
      <c r="D2871" t="s">
        <v>15</v>
      </c>
      <c r="E2871" t="s">
        <v>16</v>
      </c>
      <c r="F2871">
        <v>90</v>
      </c>
      <c r="G2871" t="s">
        <v>7132</v>
      </c>
      <c r="H2871" t="s">
        <v>4611</v>
      </c>
      <c r="I2871" t="s">
        <v>38</v>
      </c>
      <c r="J2871" s="1">
        <v>43979</v>
      </c>
      <c r="K2871">
        <v>62</v>
      </c>
      <c r="L2871" t="s">
        <v>64</v>
      </c>
      <c r="N2871">
        <f t="shared" si="44"/>
        <v>0</v>
      </c>
    </row>
    <row r="2872" spans="1:14" x14ac:dyDescent="0.3">
      <c r="A2872">
        <v>2871</v>
      </c>
      <c r="B2872" t="s">
        <v>2721</v>
      </c>
      <c r="C2872" t="s">
        <v>1240</v>
      </c>
      <c r="D2872" t="s">
        <v>28</v>
      </c>
      <c r="E2872" t="s">
        <v>29</v>
      </c>
      <c r="F2872">
        <v>60</v>
      </c>
      <c r="G2872" t="s">
        <v>7133</v>
      </c>
      <c r="H2872" t="s">
        <v>495</v>
      </c>
      <c r="I2872" t="s">
        <v>173</v>
      </c>
      <c r="J2872" s="1">
        <v>44730</v>
      </c>
      <c r="K2872">
        <v>81</v>
      </c>
      <c r="L2872" t="s">
        <v>54</v>
      </c>
      <c r="N2872">
        <f t="shared" si="44"/>
        <v>0</v>
      </c>
    </row>
    <row r="2873" spans="1:14" x14ac:dyDescent="0.3">
      <c r="A2873">
        <v>2872</v>
      </c>
      <c r="B2873" t="s">
        <v>7134</v>
      </c>
      <c r="C2873" t="s">
        <v>4600</v>
      </c>
      <c r="D2873" t="s">
        <v>51</v>
      </c>
      <c r="E2873" t="s">
        <v>16</v>
      </c>
      <c r="F2873">
        <v>30</v>
      </c>
      <c r="G2873" t="s">
        <v>7135</v>
      </c>
      <c r="H2873" t="s">
        <v>360</v>
      </c>
      <c r="I2873" t="s">
        <v>25</v>
      </c>
      <c r="J2873" s="1">
        <v>44913</v>
      </c>
      <c r="K2873">
        <v>100</v>
      </c>
      <c r="L2873" t="s">
        <v>80</v>
      </c>
      <c r="N2873">
        <f t="shared" si="44"/>
        <v>0</v>
      </c>
    </row>
    <row r="2874" spans="1:14" x14ac:dyDescent="0.3">
      <c r="A2874">
        <v>2873</v>
      </c>
      <c r="B2874" t="s">
        <v>7136</v>
      </c>
      <c r="C2874" t="s">
        <v>3366</v>
      </c>
      <c r="D2874" t="s">
        <v>117</v>
      </c>
      <c r="E2874" t="s">
        <v>16</v>
      </c>
      <c r="F2874">
        <v>90</v>
      </c>
      <c r="G2874" t="s">
        <v>7137</v>
      </c>
      <c r="H2874" t="s">
        <v>2097</v>
      </c>
      <c r="I2874" t="s">
        <v>178</v>
      </c>
      <c r="J2874" s="1">
        <v>44021</v>
      </c>
      <c r="K2874">
        <v>38</v>
      </c>
      <c r="L2874" t="s">
        <v>39</v>
      </c>
      <c r="N2874">
        <f t="shared" si="44"/>
        <v>0</v>
      </c>
    </row>
    <row r="2875" spans="1:14" x14ac:dyDescent="0.3">
      <c r="A2875">
        <v>2874</v>
      </c>
      <c r="B2875" t="s">
        <v>4939</v>
      </c>
      <c r="C2875" t="s">
        <v>7138</v>
      </c>
      <c r="D2875" t="s">
        <v>28</v>
      </c>
      <c r="E2875" t="s">
        <v>29</v>
      </c>
      <c r="F2875">
        <v>60</v>
      </c>
      <c r="G2875" t="s">
        <v>7139</v>
      </c>
      <c r="H2875" t="s">
        <v>7140</v>
      </c>
      <c r="I2875" t="s">
        <v>294</v>
      </c>
      <c r="J2875" s="1">
        <v>44599</v>
      </c>
      <c r="K2875">
        <v>60</v>
      </c>
      <c r="L2875" t="s">
        <v>45</v>
      </c>
      <c r="N2875">
        <f t="shared" si="44"/>
        <v>0</v>
      </c>
    </row>
    <row r="2876" spans="1:14" x14ac:dyDescent="0.3">
      <c r="A2876">
        <v>2875</v>
      </c>
      <c r="B2876" t="s">
        <v>7141</v>
      </c>
      <c r="C2876" t="s">
        <v>296</v>
      </c>
      <c r="D2876" t="s">
        <v>15</v>
      </c>
      <c r="E2876" t="s">
        <v>16</v>
      </c>
      <c r="F2876">
        <v>60</v>
      </c>
      <c r="G2876" t="s">
        <v>7142</v>
      </c>
      <c r="H2876" t="s">
        <v>2908</v>
      </c>
      <c r="I2876" t="s">
        <v>25</v>
      </c>
      <c r="J2876" s="1">
        <v>44539</v>
      </c>
      <c r="K2876">
        <v>72</v>
      </c>
      <c r="L2876" t="s">
        <v>39</v>
      </c>
      <c r="N2876">
        <f t="shared" si="44"/>
        <v>0</v>
      </c>
    </row>
    <row r="2877" spans="1:14" x14ac:dyDescent="0.3">
      <c r="A2877">
        <v>2876</v>
      </c>
      <c r="B2877" t="s">
        <v>7143</v>
      </c>
      <c r="C2877" t="s">
        <v>4264</v>
      </c>
      <c r="D2877" t="s">
        <v>51</v>
      </c>
      <c r="E2877" t="s">
        <v>16</v>
      </c>
      <c r="F2877">
        <v>60</v>
      </c>
      <c r="G2877" t="s">
        <v>7142</v>
      </c>
      <c r="H2877" t="s">
        <v>3024</v>
      </c>
      <c r="I2877" t="s">
        <v>32</v>
      </c>
      <c r="J2877" s="1">
        <v>44805</v>
      </c>
      <c r="K2877">
        <v>102</v>
      </c>
      <c r="L2877" t="s">
        <v>33</v>
      </c>
      <c r="N2877">
        <f t="shared" si="44"/>
        <v>0</v>
      </c>
    </row>
    <row r="2878" spans="1:14" x14ac:dyDescent="0.3">
      <c r="A2878">
        <v>2877</v>
      </c>
      <c r="B2878" t="s">
        <v>5506</v>
      </c>
      <c r="C2878" t="s">
        <v>7144</v>
      </c>
      <c r="D2878" t="s">
        <v>28</v>
      </c>
      <c r="E2878" t="s">
        <v>29</v>
      </c>
      <c r="F2878">
        <v>90</v>
      </c>
      <c r="G2878" t="s">
        <v>7145</v>
      </c>
      <c r="H2878" t="s">
        <v>7049</v>
      </c>
      <c r="I2878" t="s">
        <v>32</v>
      </c>
      <c r="J2878" s="1">
        <v>44880</v>
      </c>
      <c r="K2878">
        <v>103</v>
      </c>
      <c r="L2878" t="s">
        <v>101</v>
      </c>
      <c r="N2878">
        <f t="shared" si="44"/>
        <v>0</v>
      </c>
    </row>
    <row r="2879" spans="1:14" x14ac:dyDescent="0.3">
      <c r="A2879">
        <v>2878</v>
      </c>
      <c r="B2879" t="s">
        <v>7146</v>
      </c>
      <c r="C2879" t="s">
        <v>4534</v>
      </c>
      <c r="D2879" t="s">
        <v>28</v>
      </c>
      <c r="E2879" t="s">
        <v>29</v>
      </c>
      <c r="F2879">
        <v>90</v>
      </c>
      <c r="G2879" t="s">
        <v>7147</v>
      </c>
      <c r="H2879" t="s">
        <v>4203</v>
      </c>
      <c r="I2879" t="s">
        <v>208</v>
      </c>
      <c r="J2879" s="1">
        <v>44648</v>
      </c>
      <c r="K2879">
        <v>99</v>
      </c>
      <c r="L2879" t="s">
        <v>70</v>
      </c>
      <c r="N2879">
        <f t="shared" si="44"/>
        <v>0</v>
      </c>
    </row>
    <row r="2880" spans="1:14" x14ac:dyDescent="0.3">
      <c r="A2880">
        <v>2879</v>
      </c>
      <c r="B2880" t="s">
        <v>2384</v>
      </c>
      <c r="C2880" t="s">
        <v>1658</v>
      </c>
      <c r="D2880" t="s">
        <v>28</v>
      </c>
      <c r="E2880" t="s">
        <v>29</v>
      </c>
      <c r="F2880">
        <v>90</v>
      </c>
      <c r="G2880" t="s">
        <v>7147</v>
      </c>
      <c r="H2880" t="s">
        <v>5059</v>
      </c>
      <c r="I2880" t="s">
        <v>294</v>
      </c>
      <c r="J2880" s="1">
        <v>44521</v>
      </c>
      <c r="K2880">
        <v>9</v>
      </c>
      <c r="L2880" t="s">
        <v>54</v>
      </c>
      <c r="N2880">
        <f t="shared" si="44"/>
        <v>0</v>
      </c>
    </row>
    <row r="2881" spans="1:14" x14ac:dyDescent="0.3">
      <c r="A2881">
        <v>2880</v>
      </c>
      <c r="B2881" t="s">
        <v>7148</v>
      </c>
      <c r="C2881" t="s">
        <v>7149</v>
      </c>
      <c r="D2881" t="s">
        <v>51</v>
      </c>
      <c r="E2881" t="s">
        <v>16</v>
      </c>
      <c r="F2881">
        <v>90</v>
      </c>
      <c r="G2881" t="s">
        <v>7150</v>
      </c>
      <c r="H2881" t="s">
        <v>7151</v>
      </c>
      <c r="I2881" t="s">
        <v>38</v>
      </c>
      <c r="J2881" s="1">
        <v>44280</v>
      </c>
      <c r="K2881">
        <v>9</v>
      </c>
      <c r="L2881" t="s">
        <v>101</v>
      </c>
      <c r="N2881">
        <f t="shared" si="44"/>
        <v>0</v>
      </c>
    </row>
    <row r="2882" spans="1:14" x14ac:dyDescent="0.3">
      <c r="A2882">
        <v>2881</v>
      </c>
      <c r="B2882" t="s">
        <v>6271</v>
      </c>
      <c r="C2882" t="s">
        <v>800</v>
      </c>
      <c r="D2882" t="s">
        <v>15</v>
      </c>
      <c r="E2882" t="s">
        <v>16</v>
      </c>
      <c r="F2882">
        <v>90</v>
      </c>
      <c r="G2882" t="s">
        <v>7150</v>
      </c>
      <c r="H2882" t="s">
        <v>2199</v>
      </c>
      <c r="I2882" t="s">
        <v>32</v>
      </c>
      <c r="J2882" s="1">
        <v>44239</v>
      </c>
      <c r="K2882">
        <v>8</v>
      </c>
      <c r="L2882" t="s">
        <v>45</v>
      </c>
      <c r="N2882">
        <f t="shared" ref="N2882:N2945" si="45">COUNTBLANK(A2882:L2882)</f>
        <v>0</v>
      </c>
    </row>
    <row r="2883" spans="1:14" x14ac:dyDescent="0.3">
      <c r="A2883">
        <v>2882</v>
      </c>
      <c r="B2883" t="s">
        <v>2647</v>
      </c>
      <c r="C2883" t="s">
        <v>7152</v>
      </c>
      <c r="D2883" t="s">
        <v>28</v>
      </c>
      <c r="E2883" t="s">
        <v>29</v>
      </c>
      <c r="F2883">
        <v>30</v>
      </c>
      <c r="G2883" t="s">
        <v>7153</v>
      </c>
      <c r="H2883" t="s">
        <v>7154</v>
      </c>
      <c r="I2883" t="s">
        <v>32</v>
      </c>
      <c r="J2883" s="1">
        <v>44865</v>
      </c>
      <c r="K2883">
        <v>73</v>
      </c>
      <c r="L2883" t="s">
        <v>80</v>
      </c>
      <c r="N2883">
        <f t="shared" si="45"/>
        <v>0</v>
      </c>
    </row>
    <row r="2884" spans="1:14" x14ac:dyDescent="0.3">
      <c r="A2884">
        <v>2883</v>
      </c>
      <c r="B2884" t="s">
        <v>1375</v>
      </c>
      <c r="C2884" t="s">
        <v>3371</v>
      </c>
      <c r="D2884" t="s">
        <v>28</v>
      </c>
      <c r="E2884" t="s">
        <v>29</v>
      </c>
      <c r="F2884">
        <v>30</v>
      </c>
      <c r="G2884" t="s">
        <v>7155</v>
      </c>
      <c r="H2884" t="s">
        <v>2993</v>
      </c>
      <c r="I2884" t="s">
        <v>32</v>
      </c>
      <c r="J2884" s="1">
        <v>44436</v>
      </c>
      <c r="K2884">
        <v>38</v>
      </c>
      <c r="L2884" t="s">
        <v>54</v>
      </c>
      <c r="N2884">
        <f t="shared" si="45"/>
        <v>0</v>
      </c>
    </row>
    <row r="2885" spans="1:14" x14ac:dyDescent="0.3">
      <c r="A2885">
        <v>2884</v>
      </c>
      <c r="B2885" t="s">
        <v>2523</v>
      </c>
      <c r="C2885" t="s">
        <v>5417</v>
      </c>
      <c r="D2885" t="s">
        <v>28</v>
      </c>
      <c r="E2885" t="s">
        <v>29</v>
      </c>
      <c r="F2885">
        <v>30</v>
      </c>
      <c r="G2885" t="s">
        <v>7156</v>
      </c>
      <c r="H2885" t="s">
        <v>4100</v>
      </c>
      <c r="I2885" t="s">
        <v>294</v>
      </c>
      <c r="J2885" s="1">
        <v>44844</v>
      </c>
      <c r="K2885">
        <v>24</v>
      </c>
      <c r="L2885" t="s">
        <v>64</v>
      </c>
      <c r="N2885">
        <f t="shared" si="45"/>
        <v>0</v>
      </c>
    </row>
    <row r="2886" spans="1:14" x14ac:dyDescent="0.3">
      <c r="A2886">
        <v>2885</v>
      </c>
      <c r="B2886" t="s">
        <v>7157</v>
      </c>
      <c r="C2886" t="s">
        <v>2690</v>
      </c>
      <c r="D2886" t="s">
        <v>15</v>
      </c>
      <c r="E2886" t="s">
        <v>16</v>
      </c>
      <c r="F2886">
        <v>60</v>
      </c>
      <c r="G2886" t="s">
        <v>7158</v>
      </c>
      <c r="H2886" t="s">
        <v>6224</v>
      </c>
      <c r="I2886" t="s">
        <v>294</v>
      </c>
      <c r="J2886" s="1">
        <v>44071</v>
      </c>
      <c r="K2886">
        <v>76</v>
      </c>
      <c r="L2886" t="s">
        <v>54</v>
      </c>
      <c r="N2886">
        <f t="shared" si="45"/>
        <v>0</v>
      </c>
    </row>
    <row r="2887" spans="1:14" x14ac:dyDescent="0.3">
      <c r="A2887">
        <v>2886</v>
      </c>
      <c r="B2887" t="s">
        <v>5656</v>
      </c>
      <c r="C2887" t="s">
        <v>3564</v>
      </c>
      <c r="D2887" t="s">
        <v>92</v>
      </c>
      <c r="E2887" t="s">
        <v>16</v>
      </c>
      <c r="F2887">
        <v>90</v>
      </c>
      <c r="G2887" t="s">
        <v>7159</v>
      </c>
      <c r="H2887" t="s">
        <v>3391</v>
      </c>
      <c r="I2887" t="s">
        <v>3392</v>
      </c>
      <c r="J2887" s="1">
        <v>44415</v>
      </c>
      <c r="K2887">
        <v>64</v>
      </c>
      <c r="L2887" t="s">
        <v>70</v>
      </c>
      <c r="N2887">
        <f t="shared" si="45"/>
        <v>0</v>
      </c>
    </row>
    <row r="2888" spans="1:14" x14ac:dyDescent="0.3">
      <c r="A2888">
        <v>2887</v>
      </c>
      <c r="B2888" t="s">
        <v>516</v>
      </c>
      <c r="C2888" t="s">
        <v>1148</v>
      </c>
      <c r="D2888" t="s">
        <v>28</v>
      </c>
      <c r="E2888" t="s">
        <v>29</v>
      </c>
      <c r="F2888">
        <v>30</v>
      </c>
      <c r="G2888" t="s">
        <v>7160</v>
      </c>
      <c r="H2888" t="s">
        <v>7161</v>
      </c>
      <c r="I2888" t="s">
        <v>32</v>
      </c>
      <c r="J2888" s="1">
        <v>44739</v>
      </c>
      <c r="K2888">
        <v>36</v>
      </c>
      <c r="L2888" t="s">
        <v>39</v>
      </c>
      <c r="N2888">
        <f t="shared" si="45"/>
        <v>0</v>
      </c>
    </row>
    <row r="2889" spans="1:14" x14ac:dyDescent="0.3">
      <c r="A2889">
        <v>2888</v>
      </c>
      <c r="B2889" t="s">
        <v>5856</v>
      </c>
      <c r="C2889" t="s">
        <v>4637</v>
      </c>
      <c r="D2889" t="s">
        <v>28</v>
      </c>
      <c r="E2889" t="s">
        <v>29</v>
      </c>
      <c r="F2889">
        <v>60</v>
      </c>
      <c r="G2889" t="s">
        <v>7162</v>
      </c>
      <c r="H2889" t="s">
        <v>2212</v>
      </c>
      <c r="I2889" t="s">
        <v>32</v>
      </c>
      <c r="J2889" s="1">
        <v>44759</v>
      </c>
      <c r="K2889">
        <v>21</v>
      </c>
      <c r="L2889" t="s">
        <v>20</v>
      </c>
      <c r="N2889">
        <f t="shared" si="45"/>
        <v>0</v>
      </c>
    </row>
    <row r="2890" spans="1:14" x14ac:dyDescent="0.3">
      <c r="A2890">
        <v>2889</v>
      </c>
      <c r="B2890" t="s">
        <v>7163</v>
      </c>
      <c r="C2890" t="s">
        <v>126</v>
      </c>
      <c r="D2890" t="s">
        <v>28</v>
      </c>
      <c r="E2890" t="s">
        <v>29</v>
      </c>
      <c r="F2890">
        <v>90</v>
      </c>
      <c r="G2890" t="s">
        <v>7164</v>
      </c>
      <c r="H2890" t="s">
        <v>1457</v>
      </c>
      <c r="I2890" t="s">
        <v>187</v>
      </c>
      <c r="J2890" s="1">
        <v>44351</v>
      </c>
      <c r="K2890">
        <v>89</v>
      </c>
      <c r="L2890" t="s">
        <v>54</v>
      </c>
      <c r="N2890">
        <f t="shared" si="45"/>
        <v>0</v>
      </c>
    </row>
    <row r="2891" spans="1:14" x14ac:dyDescent="0.3">
      <c r="A2891">
        <v>2890</v>
      </c>
      <c r="B2891" t="s">
        <v>7165</v>
      </c>
      <c r="C2891" t="s">
        <v>1488</v>
      </c>
      <c r="D2891" t="s">
        <v>51</v>
      </c>
      <c r="E2891" t="s">
        <v>16</v>
      </c>
      <c r="F2891">
        <v>30</v>
      </c>
      <c r="G2891" t="s">
        <v>7166</v>
      </c>
      <c r="H2891" t="s">
        <v>802</v>
      </c>
      <c r="I2891" t="s">
        <v>294</v>
      </c>
      <c r="J2891" s="1">
        <v>44781</v>
      </c>
      <c r="K2891">
        <v>58</v>
      </c>
      <c r="L2891" t="s">
        <v>70</v>
      </c>
      <c r="N2891">
        <f t="shared" si="45"/>
        <v>0</v>
      </c>
    </row>
    <row r="2892" spans="1:14" x14ac:dyDescent="0.3">
      <c r="A2892">
        <v>2891</v>
      </c>
      <c r="B2892" t="s">
        <v>7167</v>
      </c>
      <c r="C2892" t="s">
        <v>7168</v>
      </c>
      <c r="D2892" t="s">
        <v>51</v>
      </c>
      <c r="E2892" t="s">
        <v>16</v>
      </c>
      <c r="F2892">
        <v>90</v>
      </c>
      <c r="G2892" t="s">
        <v>7169</v>
      </c>
      <c r="H2892" t="s">
        <v>2311</v>
      </c>
      <c r="I2892" t="s">
        <v>32</v>
      </c>
      <c r="J2892" s="1">
        <v>44467</v>
      </c>
      <c r="K2892">
        <v>69</v>
      </c>
      <c r="L2892" t="s">
        <v>101</v>
      </c>
      <c r="N2892">
        <f t="shared" si="45"/>
        <v>0</v>
      </c>
    </row>
    <row r="2893" spans="1:14" x14ac:dyDescent="0.3">
      <c r="A2893">
        <v>2892</v>
      </c>
      <c r="B2893" t="s">
        <v>6192</v>
      </c>
      <c r="C2893" t="s">
        <v>7170</v>
      </c>
      <c r="D2893" t="s">
        <v>28</v>
      </c>
      <c r="E2893" t="s">
        <v>29</v>
      </c>
      <c r="F2893">
        <v>60</v>
      </c>
      <c r="G2893" t="s">
        <v>7171</v>
      </c>
      <c r="H2893" t="s">
        <v>1519</v>
      </c>
      <c r="I2893" t="s">
        <v>32</v>
      </c>
      <c r="J2893" s="1">
        <v>44365</v>
      </c>
      <c r="K2893">
        <v>73</v>
      </c>
      <c r="L2893" t="s">
        <v>33</v>
      </c>
      <c r="N2893">
        <f t="shared" si="45"/>
        <v>0</v>
      </c>
    </row>
    <row r="2894" spans="1:14" x14ac:dyDescent="0.3">
      <c r="A2894">
        <v>2893</v>
      </c>
      <c r="B2894" t="s">
        <v>7172</v>
      </c>
      <c r="C2894" t="s">
        <v>5096</v>
      </c>
      <c r="D2894" t="s">
        <v>51</v>
      </c>
      <c r="E2894" t="s">
        <v>16</v>
      </c>
      <c r="F2894">
        <v>60</v>
      </c>
      <c r="G2894" t="s">
        <v>7173</v>
      </c>
      <c r="H2894" t="s">
        <v>4283</v>
      </c>
      <c r="I2894" t="s">
        <v>178</v>
      </c>
      <c r="J2894" s="1">
        <v>44473</v>
      </c>
      <c r="K2894">
        <v>78</v>
      </c>
      <c r="L2894" t="s">
        <v>54</v>
      </c>
      <c r="N2894">
        <f t="shared" si="45"/>
        <v>0</v>
      </c>
    </row>
    <row r="2895" spans="1:14" x14ac:dyDescent="0.3">
      <c r="A2895">
        <v>2894</v>
      </c>
      <c r="B2895" t="s">
        <v>2828</v>
      </c>
      <c r="C2895" t="s">
        <v>5923</v>
      </c>
      <c r="D2895" t="s">
        <v>28</v>
      </c>
      <c r="E2895" t="s">
        <v>29</v>
      </c>
      <c r="F2895">
        <v>60</v>
      </c>
      <c r="G2895" t="s">
        <v>7174</v>
      </c>
      <c r="H2895" t="s">
        <v>7175</v>
      </c>
      <c r="I2895" t="s">
        <v>32</v>
      </c>
      <c r="J2895" s="1">
        <v>44153</v>
      </c>
      <c r="K2895">
        <v>8</v>
      </c>
      <c r="L2895" t="s">
        <v>33</v>
      </c>
      <c r="N2895">
        <f t="shared" si="45"/>
        <v>0</v>
      </c>
    </row>
    <row r="2896" spans="1:14" x14ac:dyDescent="0.3">
      <c r="A2896">
        <v>2895</v>
      </c>
      <c r="B2896" t="s">
        <v>7176</v>
      </c>
      <c r="C2896" t="s">
        <v>7177</v>
      </c>
      <c r="D2896" t="s">
        <v>28</v>
      </c>
      <c r="E2896" t="s">
        <v>29</v>
      </c>
      <c r="F2896">
        <v>30</v>
      </c>
      <c r="G2896" t="s">
        <v>7178</v>
      </c>
      <c r="H2896" t="s">
        <v>685</v>
      </c>
      <c r="I2896" t="s">
        <v>686</v>
      </c>
      <c r="J2896" s="1">
        <v>44449</v>
      </c>
      <c r="K2896">
        <v>53</v>
      </c>
      <c r="L2896" t="s">
        <v>80</v>
      </c>
      <c r="N2896">
        <f t="shared" si="45"/>
        <v>0</v>
      </c>
    </row>
    <row r="2897" spans="1:14" x14ac:dyDescent="0.3">
      <c r="A2897">
        <v>2896</v>
      </c>
      <c r="B2897" t="s">
        <v>4714</v>
      </c>
      <c r="C2897" t="s">
        <v>1861</v>
      </c>
      <c r="D2897" t="s">
        <v>15</v>
      </c>
      <c r="E2897" t="s">
        <v>16</v>
      </c>
      <c r="F2897">
        <v>90</v>
      </c>
      <c r="G2897" t="s">
        <v>7179</v>
      </c>
      <c r="H2897" t="s">
        <v>2710</v>
      </c>
      <c r="I2897" t="s">
        <v>294</v>
      </c>
      <c r="J2897" s="1">
        <v>44716</v>
      </c>
      <c r="K2897">
        <v>94</v>
      </c>
      <c r="L2897" t="s">
        <v>39</v>
      </c>
      <c r="N2897">
        <f t="shared" si="45"/>
        <v>0</v>
      </c>
    </row>
    <row r="2898" spans="1:14" x14ac:dyDescent="0.3">
      <c r="A2898">
        <v>2897</v>
      </c>
      <c r="B2898" t="s">
        <v>6211</v>
      </c>
      <c r="C2898" t="s">
        <v>7180</v>
      </c>
      <c r="D2898" t="s">
        <v>51</v>
      </c>
      <c r="E2898" t="s">
        <v>16</v>
      </c>
      <c r="F2898">
        <v>60</v>
      </c>
      <c r="G2898" t="s">
        <v>7181</v>
      </c>
      <c r="H2898" t="s">
        <v>7182</v>
      </c>
      <c r="I2898" t="s">
        <v>294</v>
      </c>
      <c r="J2898" s="1">
        <v>44255</v>
      </c>
      <c r="K2898">
        <v>11</v>
      </c>
      <c r="L2898" t="s">
        <v>20</v>
      </c>
      <c r="N2898">
        <f t="shared" si="45"/>
        <v>0</v>
      </c>
    </row>
    <row r="2899" spans="1:14" x14ac:dyDescent="0.3">
      <c r="A2899">
        <v>2898</v>
      </c>
      <c r="B2899" t="s">
        <v>7183</v>
      </c>
      <c r="C2899" t="s">
        <v>1730</v>
      </c>
      <c r="D2899" t="s">
        <v>15</v>
      </c>
      <c r="E2899" t="s">
        <v>16</v>
      </c>
      <c r="F2899">
        <v>30</v>
      </c>
      <c r="G2899" t="s">
        <v>7184</v>
      </c>
      <c r="H2899" t="s">
        <v>3343</v>
      </c>
      <c r="I2899" t="s">
        <v>1199</v>
      </c>
      <c r="J2899" s="1">
        <v>43832</v>
      </c>
      <c r="K2899">
        <v>77</v>
      </c>
      <c r="L2899" t="s">
        <v>45</v>
      </c>
      <c r="N2899">
        <f t="shared" si="45"/>
        <v>0</v>
      </c>
    </row>
    <row r="2900" spans="1:14" x14ac:dyDescent="0.3">
      <c r="A2900">
        <v>2899</v>
      </c>
      <c r="B2900" t="s">
        <v>1239</v>
      </c>
      <c r="C2900" t="s">
        <v>7185</v>
      </c>
      <c r="D2900" t="s">
        <v>28</v>
      </c>
      <c r="E2900" t="s">
        <v>29</v>
      </c>
      <c r="F2900">
        <v>90</v>
      </c>
      <c r="G2900" t="s">
        <v>7186</v>
      </c>
      <c r="H2900" t="s">
        <v>1358</v>
      </c>
      <c r="I2900" t="s">
        <v>1359</v>
      </c>
      <c r="J2900" s="1">
        <v>44245</v>
      </c>
      <c r="K2900">
        <v>80</v>
      </c>
      <c r="L2900" t="s">
        <v>159</v>
      </c>
      <c r="N2900">
        <f t="shared" si="45"/>
        <v>0</v>
      </c>
    </row>
    <row r="2901" spans="1:14" x14ac:dyDescent="0.3">
      <c r="A2901">
        <v>2900</v>
      </c>
      <c r="B2901" t="s">
        <v>5199</v>
      </c>
      <c r="C2901" t="s">
        <v>7187</v>
      </c>
      <c r="D2901" t="s">
        <v>15</v>
      </c>
      <c r="E2901" t="s">
        <v>16</v>
      </c>
      <c r="F2901">
        <v>30</v>
      </c>
      <c r="G2901" t="s">
        <v>7188</v>
      </c>
      <c r="H2901" t="s">
        <v>1382</v>
      </c>
      <c r="I2901" t="s">
        <v>32</v>
      </c>
      <c r="J2901" s="1">
        <v>44746</v>
      </c>
      <c r="K2901">
        <v>83</v>
      </c>
      <c r="L2901" t="s">
        <v>45</v>
      </c>
      <c r="N2901">
        <f t="shared" si="45"/>
        <v>0</v>
      </c>
    </row>
    <row r="2902" spans="1:14" x14ac:dyDescent="0.3">
      <c r="A2902">
        <v>2901</v>
      </c>
      <c r="B2902" t="s">
        <v>1923</v>
      </c>
      <c r="C2902" t="s">
        <v>2547</v>
      </c>
      <c r="D2902" t="s">
        <v>28</v>
      </c>
      <c r="E2902" t="s">
        <v>29</v>
      </c>
      <c r="F2902">
        <v>90</v>
      </c>
      <c r="G2902" t="s">
        <v>7189</v>
      </c>
      <c r="H2902" t="s">
        <v>68</v>
      </c>
      <c r="I2902" t="s">
        <v>69</v>
      </c>
      <c r="J2902" s="1">
        <v>44868</v>
      </c>
      <c r="K2902">
        <v>103</v>
      </c>
      <c r="L2902" t="s">
        <v>20</v>
      </c>
      <c r="N2902">
        <f t="shared" si="45"/>
        <v>0</v>
      </c>
    </row>
    <row r="2903" spans="1:14" x14ac:dyDescent="0.3">
      <c r="A2903">
        <v>2902</v>
      </c>
      <c r="B2903" t="s">
        <v>390</v>
      </c>
      <c r="C2903" t="s">
        <v>5670</v>
      </c>
      <c r="D2903" t="s">
        <v>28</v>
      </c>
      <c r="E2903" t="s">
        <v>29</v>
      </c>
      <c r="F2903">
        <v>30</v>
      </c>
      <c r="G2903" t="s">
        <v>7190</v>
      </c>
      <c r="H2903" t="s">
        <v>1884</v>
      </c>
      <c r="I2903" t="s">
        <v>1885</v>
      </c>
      <c r="J2903" s="1">
        <v>44311</v>
      </c>
      <c r="K2903">
        <v>44</v>
      </c>
      <c r="L2903" t="s">
        <v>159</v>
      </c>
      <c r="N2903">
        <f t="shared" si="45"/>
        <v>0</v>
      </c>
    </row>
    <row r="2904" spans="1:14" x14ac:dyDescent="0.3">
      <c r="A2904">
        <v>2903</v>
      </c>
      <c r="B2904" t="s">
        <v>7191</v>
      </c>
      <c r="C2904" t="s">
        <v>5853</v>
      </c>
      <c r="D2904" t="s">
        <v>15</v>
      </c>
      <c r="E2904" t="s">
        <v>16</v>
      </c>
      <c r="F2904">
        <v>30</v>
      </c>
      <c r="G2904" t="s">
        <v>7192</v>
      </c>
      <c r="H2904" t="s">
        <v>3059</v>
      </c>
      <c r="I2904" t="s">
        <v>187</v>
      </c>
      <c r="J2904" s="1">
        <v>44018</v>
      </c>
      <c r="K2904">
        <v>46</v>
      </c>
      <c r="L2904" t="s">
        <v>45</v>
      </c>
      <c r="N2904">
        <f t="shared" si="45"/>
        <v>0</v>
      </c>
    </row>
    <row r="2905" spans="1:14" x14ac:dyDescent="0.3">
      <c r="A2905">
        <v>2904</v>
      </c>
      <c r="B2905" t="s">
        <v>7193</v>
      </c>
      <c r="C2905" t="s">
        <v>1282</v>
      </c>
      <c r="D2905" t="s">
        <v>51</v>
      </c>
      <c r="E2905" t="s">
        <v>16</v>
      </c>
      <c r="F2905">
        <v>90</v>
      </c>
      <c r="G2905" t="s">
        <v>7194</v>
      </c>
      <c r="H2905" t="s">
        <v>3263</v>
      </c>
      <c r="I2905" t="s">
        <v>32</v>
      </c>
      <c r="J2905" s="1">
        <v>44312</v>
      </c>
      <c r="K2905">
        <v>67</v>
      </c>
      <c r="L2905" t="s">
        <v>159</v>
      </c>
      <c r="N2905">
        <f t="shared" si="45"/>
        <v>0</v>
      </c>
    </row>
    <row r="2906" spans="1:14" x14ac:dyDescent="0.3">
      <c r="A2906">
        <v>2905</v>
      </c>
      <c r="B2906" t="s">
        <v>7195</v>
      </c>
      <c r="C2906" t="s">
        <v>902</v>
      </c>
      <c r="D2906" t="s">
        <v>117</v>
      </c>
      <c r="E2906" t="s">
        <v>16</v>
      </c>
      <c r="F2906">
        <v>60</v>
      </c>
      <c r="G2906" t="s">
        <v>7196</v>
      </c>
      <c r="H2906" t="s">
        <v>5406</v>
      </c>
      <c r="I2906" t="s">
        <v>32</v>
      </c>
      <c r="J2906" s="1">
        <v>44392</v>
      </c>
      <c r="K2906">
        <v>78</v>
      </c>
      <c r="L2906" t="s">
        <v>39</v>
      </c>
      <c r="N2906">
        <f t="shared" si="45"/>
        <v>0</v>
      </c>
    </row>
    <row r="2907" spans="1:14" x14ac:dyDescent="0.3">
      <c r="A2907">
        <v>2906</v>
      </c>
      <c r="B2907" t="s">
        <v>7197</v>
      </c>
      <c r="C2907" t="s">
        <v>7198</v>
      </c>
      <c r="D2907" t="s">
        <v>28</v>
      </c>
      <c r="E2907" t="s">
        <v>29</v>
      </c>
      <c r="F2907">
        <v>90</v>
      </c>
      <c r="G2907" t="s">
        <v>7199</v>
      </c>
      <c r="H2907" t="s">
        <v>2972</v>
      </c>
      <c r="I2907" t="s">
        <v>32</v>
      </c>
      <c r="J2907" s="1">
        <v>44270</v>
      </c>
      <c r="K2907">
        <v>25</v>
      </c>
      <c r="L2907" t="s">
        <v>101</v>
      </c>
      <c r="N2907">
        <f t="shared" si="45"/>
        <v>0</v>
      </c>
    </row>
    <row r="2908" spans="1:14" x14ac:dyDescent="0.3">
      <c r="A2908">
        <v>2907</v>
      </c>
      <c r="B2908" t="s">
        <v>7200</v>
      </c>
      <c r="C2908" t="s">
        <v>305</v>
      </c>
      <c r="D2908" t="s">
        <v>28</v>
      </c>
      <c r="E2908" t="s">
        <v>29</v>
      </c>
      <c r="F2908">
        <v>90</v>
      </c>
      <c r="G2908" t="s">
        <v>7201</v>
      </c>
      <c r="H2908" t="s">
        <v>5751</v>
      </c>
      <c r="I2908" t="s">
        <v>178</v>
      </c>
      <c r="J2908" s="1">
        <v>44356</v>
      </c>
      <c r="K2908">
        <v>10</v>
      </c>
      <c r="L2908" t="s">
        <v>45</v>
      </c>
      <c r="N2908">
        <f t="shared" si="45"/>
        <v>0</v>
      </c>
    </row>
    <row r="2909" spans="1:14" x14ac:dyDescent="0.3">
      <c r="A2909">
        <v>2908</v>
      </c>
      <c r="B2909" t="s">
        <v>7202</v>
      </c>
      <c r="C2909" t="s">
        <v>2431</v>
      </c>
      <c r="D2909" t="s">
        <v>28</v>
      </c>
      <c r="E2909" t="s">
        <v>29</v>
      </c>
      <c r="F2909">
        <v>90</v>
      </c>
      <c r="G2909" t="s">
        <v>7201</v>
      </c>
      <c r="H2909" t="s">
        <v>7203</v>
      </c>
      <c r="I2909" t="s">
        <v>32</v>
      </c>
      <c r="J2909" s="1">
        <v>44022</v>
      </c>
      <c r="K2909">
        <v>40</v>
      </c>
      <c r="L2909" t="s">
        <v>20</v>
      </c>
      <c r="N2909">
        <f t="shared" si="45"/>
        <v>0</v>
      </c>
    </row>
    <row r="2910" spans="1:14" x14ac:dyDescent="0.3">
      <c r="A2910">
        <v>2909</v>
      </c>
      <c r="B2910" t="s">
        <v>7204</v>
      </c>
      <c r="C2910" t="s">
        <v>414</v>
      </c>
      <c r="D2910" t="s">
        <v>28</v>
      </c>
      <c r="E2910" t="s">
        <v>29</v>
      </c>
      <c r="F2910">
        <v>30</v>
      </c>
      <c r="G2910" t="s">
        <v>7205</v>
      </c>
      <c r="H2910" t="s">
        <v>2846</v>
      </c>
      <c r="I2910" t="s">
        <v>32</v>
      </c>
      <c r="J2910" s="1">
        <v>43931</v>
      </c>
      <c r="K2910">
        <v>78</v>
      </c>
      <c r="L2910" t="s">
        <v>20</v>
      </c>
      <c r="N2910">
        <f t="shared" si="45"/>
        <v>0</v>
      </c>
    </row>
    <row r="2911" spans="1:14" x14ac:dyDescent="0.3">
      <c r="A2911">
        <v>2910</v>
      </c>
      <c r="B2911" t="s">
        <v>592</v>
      </c>
      <c r="C2911" t="s">
        <v>7206</v>
      </c>
      <c r="D2911" t="s">
        <v>28</v>
      </c>
      <c r="E2911" t="s">
        <v>29</v>
      </c>
      <c r="F2911">
        <v>60</v>
      </c>
      <c r="G2911" t="s">
        <v>7207</v>
      </c>
      <c r="H2911" t="s">
        <v>6618</v>
      </c>
      <c r="I2911" t="s">
        <v>32</v>
      </c>
      <c r="J2911" s="1">
        <v>44844</v>
      </c>
      <c r="K2911">
        <v>5</v>
      </c>
      <c r="L2911" t="s">
        <v>20</v>
      </c>
      <c r="N2911">
        <f t="shared" si="45"/>
        <v>0</v>
      </c>
    </row>
    <row r="2912" spans="1:14" x14ac:dyDescent="0.3">
      <c r="A2912">
        <v>2911</v>
      </c>
      <c r="B2912" t="s">
        <v>7208</v>
      </c>
      <c r="C2912" t="s">
        <v>2970</v>
      </c>
      <c r="D2912" t="s">
        <v>15</v>
      </c>
      <c r="E2912" t="s">
        <v>16</v>
      </c>
      <c r="F2912">
        <v>60</v>
      </c>
      <c r="G2912" t="s">
        <v>7209</v>
      </c>
      <c r="H2912" t="s">
        <v>1186</v>
      </c>
      <c r="I2912" t="s">
        <v>32</v>
      </c>
      <c r="J2912" s="1">
        <v>44535</v>
      </c>
      <c r="K2912">
        <v>7</v>
      </c>
      <c r="L2912" t="s">
        <v>33</v>
      </c>
      <c r="N2912">
        <f t="shared" si="45"/>
        <v>0</v>
      </c>
    </row>
    <row r="2913" spans="1:14" x14ac:dyDescent="0.3">
      <c r="A2913">
        <v>2912</v>
      </c>
      <c r="B2913" t="s">
        <v>3094</v>
      </c>
      <c r="C2913" t="s">
        <v>2349</v>
      </c>
      <c r="D2913" t="s">
        <v>15</v>
      </c>
      <c r="E2913" t="s">
        <v>16</v>
      </c>
      <c r="F2913">
        <v>60</v>
      </c>
      <c r="G2913" t="s">
        <v>7210</v>
      </c>
      <c r="H2913" t="s">
        <v>6880</v>
      </c>
      <c r="I2913" t="s">
        <v>32</v>
      </c>
      <c r="J2913" s="1">
        <v>44388</v>
      </c>
      <c r="K2913">
        <v>28</v>
      </c>
      <c r="L2913" t="s">
        <v>64</v>
      </c>
      <c r="N2913">
        <f t="shared" si="45"/>
        <v>0</v>
      </c>
    </row>
    <row r="2914" spans="1:14" x14ac:dyDescent="0.3">
      <c r="A2914">
        <v>2913</v>
      </c>
      <c r="B2914" t="s">
        <v>7211</v>
      </c>
      <c r="C2914" t="s">
        <v>644</v>
      </c>
      <c r="D2914" t="s">
        <v>28</v>
      </c>
      <c r="E2914" t="s">
        <v>29</v>
      </c>
      <c r="F2914">
        <v>90</v>
      </c>
      <c r="G2914" t="s">
        <v>7212</v>
      </c>
      <c r="H2914" t="s">
        <v>1082</v>
      </c>
      <c r="I2914" t="s">
        <v>1083</v>
      </c>
      <c r="J2914" s="1">
        <v>43834</v>
      </c>
      <c r="K2914">
        <v>22</v>
      </c>
      <c r="L2914" t="s">
        <v>70</v>
      </c>
      <c r="N2914">
        <f t="shared" si="45"/>
        <v>0</v>
      </c>
    </row>
    <row r="2915" spans="1:14" x14ac:dyDescent="0.3">
      <c r="A2915">
        <v>2914</v>
      </c>
      <c r="B2915" t="s">
        <v>7211</v>
      </c>
      <c r="C2915" t="s">
        <v>644</v>
      </c>
      <c r="D2915" t="s">
        <v>28</v>
      </c>
      <c r="E2915" t="s">
        <v>29</v>
      </c>
      <c r="F2915">
        <v>90</v>
      </c>
      <c r="G2915" t="s">
        <v>7212</v>
      </c>
      <c r="H2915" t="s">
        <v>1082</v>
      </c>
      <c r="I2915" t="s">
        <v>1083</v>
      </c>
      <c r="J2915" s="1">
        <v>43834</v>
      </c>
      <c r="K2915">
        <v>22</v>
      </c>
      <c r="L2915" t="s">
        <v>70</v>
      </c>
      <c r="N2915">
        <f t="shared" si="45"/>
        <v>0</v>
      </c>
    </row>
    <row r="2916" spans="1:14" x14ac:dyDescent="0.3">
      <c r="A2916">
        <v>2915</v>
      </c>
      <c r="B2916" t="s">
        <v>656</v>
      </c>
      <c r="C2916" t="s">
        <v>2220</v>
      </c>
      <c r="D2916" t="s">
        <v>51</v>
      </c>
      <c r="E2916" t="s">
        <v>16</v>
      </c>
      <c r="F2916">
        <v>90</v>
      </c>
      <c r="G2916" t="s">
        <v>7212</v>
      </c>
      <c r="H2916" t="s">
        <v>5148</v>
      </c>
      <c r="I2916" t="s">
        <v>32</v>
      </c>
      <c r="J2916" s="1">
        <v>44764</v>
      </c>
      <c r="K2916">
        <v>7</v>
      </c>
      <c r="L2916" t="s">
        <v>39</v>
      </c>
      <c r="N2916">
        <f t="shared" si="45"/>
        <v>0</v>
      </c>
    </row>
    <row r="2917" spans="1:14" x14ac:dyDescent="0.3">
      <c r="A2917">
        <v>2916</v>
      </c>
      <c r="B2917" t="s">
        <v>1842</v>
      </c>
      <c r="C2917" t="s">
        <v>5862</v>
      </c>
      <c r="D2917" t="s">
        <v>28</v>
      </c>
      <c r="E2917" t="s">
        <v>29</v>
      </c>
      <c r="F2917">
        <v>90</v>
      </c>
      <c r="G2917" t="s">
        <v>7213</v>
      </c>
      <c r="H2917" t="s">
        <v>2717</v>
      </c>
      <c r="I2917" t="s">
        <v>1889</v>
      </c>
      <c r="J2917" s="1">
        <v>44770</v>
      </c>
      <c r="K2917">
        <v>44</v>
      </c>
      <c r="L2917" t="s">
        <v>80</v>
      </c>
      <c r="N2917">
        <f t="shared" si="45"/>
        <v>0</v>
      </c>
    </row>
    <row r="2918" spans="1:14" x14ac:dyDescent="0.3">
      <c r="A2918">
        <v>2917</v>
      </c>
      <c r="B2918" t="s">
        <v>982</v>
      </c>
      <c r="C2918" t="s">
        <v>7214</v>
      </c>
      <c r="D2918" t="s">
        <v>28</v>
      </c>
      <c r="E2918" t="s">
        <v>29</v>
      </c>
      <c r="F2918">
        <v>60</v>
      </c>
      <c r="G2918" t="s">
        <v>7215</v>
      </c>
      <c r="H2918" t="s">
        <v>599</v>
      </c>
      <c r="I2918" t="s">
        <v>32</v>
      </c>
      <c r="J2918" s="1">
        <v>43870</v>
      </c>
      <c r="K2918">
        <v>31</v>
      </c>
      <c r="L2918" t="s">
        <v>64</v>
      </c>
      <c r="N2918">
        <f t="shared" si="45"/>
        <v>0</v>
      </c>
    </row>
    <row r="2919" spans="1:14" x14ac:dyDescent="0.3">
      <c r="A2919">
        <v>2918</v>
      </c>
      <c r="B2919" t="s">
        <v>5348</v>
      </c>
      <c r="C2919" t="s">
        <v>948</v>
      </c>
      <c r="D2919" t="s">
        <v>28</v>
      </c>
      <c r="E2919" t="s">
        <v>29</v>
      </c>
      <c r="F2919">
        <v>60</v>
      </c>
      <c r="G2919" t="s">
        <v>7216</v>
      </c>
      <c r="H2919" t="s">
        <v>682</v>
      </c>
      <c r="I2919" t="s">
        <v>32</v>
      </c>
      <c r="J2919" s="1">
        <v>44842</v>
      </c>
      <c r="K2919">
        <v>72</v>
      </c>
      <c r="L2919" t="s">
        <v>70</v>
      </c>
      <c r="N2919">
        <f t="shared" si="45"/>
        <v>0</v>
      </c>
    </row>
    <row r="2920" spans="1:14" x14ac:dyDescent="0.3">
      <c r="A2920">
        <v>2919</v>
      </c>
      <c r="B2920" t="s">
        <v>2103</v>
      </c>
      <c r="C2920" t="s">
        <v>5998</v>
      </c>
      <c r="D2920" t="s">
        <v>15</v>
      </c>
      <c r="E2920" t="s">
        <v>16</v>
      </c>
      <c r="F2920">
        <v>60</v>
      </c>
      <c r="G2920" t="s">
        <v>7217</v>
      </c>
      <c r="H2920" t="s">
        <v>2706</v>
      </c>
      <c r="I2920" t="s">
        <v>294</v>
      </c>
      <c r="J2920" s="1">
        <v>44666</v>
      </c>
      <c r="K2920">
        <v>76</v>
      </c>
      <c r="L2920" t="s">
        <v>64</v>
      </c>
      <c r="N2920">
        <f t="shared" si="45"/>
        <v>0</v>
      </c>
    </row>
    <row r="2921" spans="1:14" x14ac:dyDescent="0.3">
      <c r="A2921">
        <v>2920</v>
      </c>
      <c r="B2921" t="s">
        <v>7218</v>
      </c>
      <c r="C2921" t="s">
        <v>7144</v>
      </c>
      <c r="D2921" t="s">
        <v>28</v>
      </c>
      <c r="E2921" t="s">
        <v>29</v>
      </c>
      <c r="F2921">
        <v>30</v>
      </c>
      <c r="G2921" t="s">
        <v>7219</v>
      </c>
      <c r="H2921" t="s">
        <v>1541</v>
      </c>
      <c r="I2921" t="s">
        <v>32</v>
      </c>
      <c r="J2921" s="1">
        <v>44170</v>
      </c>
      <c r="K2921">
        <v>28</v>
      </c>
      <c r="L2921" t="s">
        <v>70</v>
      </c>
      <c r="N2921">
        <f t="shared" si="45"/>
        <v>0</v>
      </c>
    </row>
    <row r="2922" spans="1:14" x14ac:dyDescent="0.3">
      <c r="A2922">
        <v>2921</v>
      </c>
      <c r="B2922" t="s">
        <v>6249</v>
      </c>
      <c r="C2922" t="s">
        <v>156</v>
      </c>
      <c r="D2922" t="s">
        <v>92</v>
      </c>
      <c r="E2922" t="s">
        <v>29</v>
      </c>
      <c r="F2922">
        <v>60</v>
      </c>
      <c r="G2922" t="s">
        <v>7220</v>
      </c>
      <c r="H2922" t="s">
        <v>583</v>
      </c>
      <c r="I2922" t="s">
        <v>32</v>
      </c>
      <c r="J2922" s="1">
        <v>44918</v>
      </c>
      <c r="K2922">
        <v>21</v>
      </c>
      <c r="L2922" t="s">
        <v>45</v>
      </c>
      <c r="N2922">
        <f t="shared" si="45"/>
        <v>0</v>
      </c>
    </row>
    <row r="2923" spans="1:14" x14ac:dyDescent="0.3">
      <c r="A2923">
        <v>2922</v>
      </c>
      <c r="B2923" t="s">
        <v>7221</v>
      </c>
      <c r="C2923" t="s">
        <v>6701</v>
      </c>
      <c r="D2923" t="s">
        <v>51</v>
      </c>
      <c r="E2923" t="s">
        <v>16</v>
      </c>
      <c r="F2923">
        <v>60</v>
      </c>
      <c r="G2923" t="s">
        <v>7222</v>
      </c>
      <c r="H2923" t="s">
        <v>4924</v>
      </c>
      <c r="I2923" t="s">
        <v>32</v>
      </c>
      <c r="J2923" s="1">
        <v>44531</v>
      </c>
      <c r="K2923">
        <v>46</v>
      </c>
      <c r="L2923" t="s">
        <v>54</v>
      </c>
      <c r="N2923">
        <f t="shared" si="45"/>
        <v>0</v>
      </c>
    </row>
    <row r="2924" spans="1:14" x14ac:dyDescent="0.3">
      <c r="A2924">
        <v>2923</v>
      </c>
      <c r="B2924" t="s">
        <v>75</v>
      </c>
      <c r="C2924" t="s">
        <v>4237</v>
      </c>
      <c r="D2924" t="s">
        <v>28</v>
      </c>
      <c r="E2924" t="s">
        <v>29</v>
      </c>
      <c r="F2924">
        <v>30</v>
      </c>
      <c r="G2924" t="s">
        <v>7223</v>
      </c>
      <c r="H2924" t="s">
        <v>3637</v>
      </c>
      <c r="I2924" t="s">
        <v>38</v>
      </c>
      <c r="J2924" s="1">
        <v>43851</v>
      </c>
      <c r="K2924">
        <v>24</v>
      </c>
      <c r="L2924" t="s">
        <v>64</v>
      </c>
      <c r="N2924">
        <f t="shared" si="45"/>
        <v>0</v>
      </c>
    </row>
    <row r="2925" spans="1:14" x14ac:dyDescent="0.3">
      <c r="A2925">
        <v>2924</v>
      </c>
      <c r="B2925" t="s">
        <v>4016</v>
      </c>
      <c r="C2925" t="s">
        <v>2844</v>
      </c>
      <c r="D2925" t="s">
        <v>28</v>
      </c>
      <c r="E2925" t="s">
        <v>29</v>
      </c>
      <c r="F2925">
        <v>60</v>
      </c>
      <c r="G2925" t="s">
        <v>7224</v>
      </c>
      <c r="H2925" t="s">
        <v>4729</v>
      </c>
      <c r="I2925" t="s">
        <v>32</v>
      </c>
      <c r="J2925" s="1">
        <v>43875</v>
      </c>
      <c r="K2925">
        <v>16</v>
      </c>
      <c r="L2925" t="s">
        <v>70</v>
      </c>
      <c r="N2925">
        <f t="shared" si="45"/>
        <v>0</v>
      </c>
    </row>
    <row r="2926" spans="1:14" x14ac:dyDescent="0.3">
      <c r="A2926">
        <v>2925</v>
      </c>
      <c r="B2926" t="s">
        <v>7225</v>
      </c>
      <c r="C2926" t="s">
        <v>7226</v>
      </c>
      <c r="D2926" t="s">
        <v>51</v>
      </c>
      <c r="E2926" t="s">
        <v>16</v>
      </c>
      <c r="F2926">
        <v>60</v>
      </c>
      <c r="G2926" t="s">
        <v>7227</v>
      </c>
      <c r="H2926" t="s">
        <v>1269</v>
      </c>
      <c r="I2926" t="s">
        <v>187</v>
      </c>
      <c r="J2926" s="1">
        <v>44864</v>
      </c>
      <c r="K2926">
        <v>59</v>
      </c>
      <c r="L2926" t="s">
        <v>45</v>
      </c>
      <c r="N2926">
        <f t="shared" si="45"/>
        <v>0</v>
      </c>
    </row>
    <row r="2927" spans="1:14" x14ac:dyDescent="0.3">
      <c r="A2927">
        <v>2926</v>
      </c>
      <c r="B2927" t="s">
        <v>7228</v>
      </c>
      <c r="C2927" t="s">
        <v>953</v>
      </c>
      <c r="D2927" t="s">
        <v>15</v>
      </c>
      <c r="E2927" t="s">
        <v>16</v>
      </c>
      <c r="F2927">
        <v>30</v>
      </c>
      <c r="G2927" t="s">
        <v>7229</v>
      </c>
      <c r="H2927" t="s">
        <v>2506</v>
      </c>
      <c r="I2927" t="s">
        <v>32</v>
      </c>
      <c r="J2927" s="1">
        <v>44500</v>
      </c>
      <c r="K2927">
        <v>36</v>
      </c>
      <c r="L2927" t="s">
        <v>20</v>
      </c>
      <c r="N2927">
        <f t="shared" si="45"/>
        <v>0</v>
      </c>
    </row>
    <row r="2928" spans="1:14" x14ac:dyDescent="0.3">
      <c r="A2928">
        <v>2927</v>
      </c>
      <c r="B2928" t="s">
        <v>1262</v>
      </c>
      <c r="C2928" t="s">
        <v>3029</v>
      </c>
      <c r="D2928" t="s">
        <v>51</v>
      </c>
      <c r="E2928" t="s">
        <v>16</v>
      </c>
      <c r="F2928">
        <v>30</v>
      </c>
      <c r="G2928" t="s">
        <v>7230</v>
      </c>
      <c r="H2928" t="s">
        <v>1830</v>
      </c>
      <c r="I2928" t="s">
        <v>32</v>
      </c>
      <c r="J2928" s="1">
        <v>44676</v>
      </c>
      <c r="K2928">
        <v>29</v>
      </c>
      <c r="L2928" t="s">
        <v>33</v>
      </c>
      <c r="N2928">
        <f t="shared" si="45"/>
        <v>0</v>
      </c>
    </row>
    <row r="2929" spans="1:14" x14ac:dyDescent="0.3">
      <c r="A2929">
        <v>2928</v>
      </c>
      <c r="B2929" t="s">
        <v>492</v>
      </c>
      <c r="C2929" t="s">
        <v>7231</v>
      </c>
      <c r="D2929" t="s">
        <v>28</v>
      </c>
      <c r="E2929" t="s">
        <v>29</v>
      </c>
      <c r="F2929">
        <v>60</v>
      </c>
      <c r="G2929" t="s">
        <v>7232</v>
      </c>
      <c r="H2929" t="s">
        <v>7233</v>
      </c>
      <c r="I2929" t="s">
        <v>32</v>
      </c>
      <c r="J2929" s="1">
        <v>44227</v>
      </c>
      <c r="K2929">
        <v>95</v>
      </c>
      <c r="L2929" t="s">
        <v>45</v>
      </c>
      <c r="N2929">
        <f t="shared" si="45"/>
        <v>0</v>
      </c>
    </row>
    <row r="2930" spans="1:14" x14ac:dyDescent="0.3">
      <c r="A2930">
        <v>2929</v>
      </c>
      <c r="B2930" t="s">
        <v>7234</v>
      </c>
      <c r="C2930" t="s">
        <v>1414</v>
      </c>
      <c r="D2930" t="s">
        <v>51</v>
      </c>
      <c r="E2930" t="s">
        <v>16</v>
      </c>
      <c r="F2930">
        <v>90</v>
      </c>
      <c r="G2930" t="s">
        <v>7235</v>
      </c>
      <c r="H2930" t="s">
        <v>1781</v>
      </c>
      <c r="I2930" t="s">
        <v>32</v>
      </c>
      <c r="J2930" s="1">
        <v>43899</v>
      </c>
      <c r="K2930">
        <v>4</v>
      </c>
      <c r="L2930" t="s">
        <v>101</v>
      </c>
      <c r="N2930">
        <f t="shared" si="45"/>
        <v>0</v>
      </c>
    </row>
    <row r="2931" spans="1:14" x14ac:dyDescent="0.3">
      <c r="A2931">
        <v>2930</v>
      </c>
      <c r="B2931" t="s">
        <v>1337</v>
      </c>
      <c r="C2931" t="s">
        <v>4790</v>
      </c>
      <c r="D2931" t="s">
        <v>28</v>
      </c>
      <c r="E2931" t="s">
        <v>29</v>
      </c>
      <c r="F2931">
        <v>60</v>
      </c>
      <c r="G2931" t="s">
        <v>7236</v>
      </c>
      <c r="H2931" t="s">
        <v>838</v>
      </c>
      <c r="I2931" t="s">
        <v>839</v>
      </c>
      <c r="J2931" s="1">
        <v>44560</v>
      </c>
      <c r="K2931">
        <v>73</v>
      </c>
      <c r="L2931" t="s">
        <v>33</v>
      </c>
      <c r="N2931">
        <f t="shared" si="45"/>
        <v>0</v>
      </c>
    </row>
    <row r="2932" spans="1:14" x14ac:dyDescent="0.3">
      <c r="A2932">
        <v>2931</v>
      </c>
      <c r="B2932" t="s">
        <v>3927</v>
      </c>
      <c r="C2932" t="s">
        <v>1392</v>
      </c>
      <c r="D2932" t="s">
        <v>28</v>
      </c>
      <c r="E2932" t="s">
        <v>29</v>
      </c>
      <c r="F2932">
        <v>60</v>
      </c>
      <c r="G2932" t="s">
        <v>7237</v>
      </c>
      <c r="H2932" t="s">
        <v>2990</v>
      </c>
      <c r="I2932" t="s">
        <v>38</v>
      </c>
      <c r="J2932" s="1">
        <v>44066</v>
      </c>
      <c r="K2932">
        <v>25</v>
      </c>
      <c r="L2932" t="s">
        <v>70</v>
      </c>
      <c r="N2932">
        <f t="shared" si="45"/>
        <v>0</v>
      </c>
    </row>
    <row r="2933" spans="1:14" x14ac:dyDescent="0.3">
      <c r="A2933">
        <v>2932</v>
      </c>
      <c r="B2933" t="s">
        <v>2430</v>
      </c>
      <c r="C2933" t="s">
        <v>3322</v>
      </c>
      <c r="D2933" t="s">
        <v>28</v>
      </c>
      <c r="E2933" t="s">
        <v>29</v>
      </c>
      <c r="F2933">
        <v>30</v>
      </c>
      <c r="G2933" t="s">
        <v>7238</v>
      </c>
      <c r="H2933" t="s">
        <v>4924</v>
      </c>
      <c r="I2933" t="s">
        <v>32</v>
      </c>
      <c r="J2933" s="1">
        <v>44095</v>
      </c>
      <c r="K2933">
        <v>84</v>
      </c>
      <c r="L2933" t="s">
        <v>70</v>
      </c>
      <c r="N2933">
        <f t="shared" si="45"/>
        <v>0</v>
      </c>
    </row>
    <row r="2934" spans="1:14" x14ac:dyDescent="0.3">
      <c r="A2934">
        <v>2933</v>
      </c>
      <c r="B2934" t="s">
        <v>7239</v>
      </c>
      <c r="C2934" t="s">
        <v>3839</v>
      </c>
      <c r="D2934" t="s">
        <v>28</v>
      </c>
      <c r="E2934" t="s">
        <v>29</v>
      </c>
      <c r="F2934">
        <v>90</v>
      </c>
      <c r="G2934" t="s">
        <v>7240</v>
      </c>
      <c r="H2934" t="s">
        <v>2866</v>
      </c>
      <c r="I2934" t="s">
        <v>32</v>
      </c>
      <c r="J2934" s="1">
        <v>44710</v>
      </c>
      <c r="K2934">
        <v>16</v>
      </c>
      <c r="L2934" t="s">
        <v>64</v>
      </c>
      <c r="N2934">
        <f t="shared" si="45"/>
        <v>0</v>
      </c>
    </row>
    <row r="2935" spans="1:14" x14ac:dyDescent="0.3">
      <c r="A2935">
        <v>2934</v>
      </c>
      <c r="B2935" t="s">
        <v>4301</v>
      </c>
      <c r="C2935" t="s">
        <v>328</v>
      </c>
      <c r="D2935" t="s">
        <v>28</v>
      </c>
      <c r="E2935" t="s">
        <v>29</v>
      </c>
      <c r="F2935">
        <v>90</v>
      </c>
      <c r="G2935" t="s">
        <v>7241</v>
      </c>
      <c r="H2935" t="s">
        <v>730</v>
      </c>
      <c r="I2935" t="s">
        <v>187</v>
      </c>
      <c r="J2935" s="1">
        <v>44913</v>
      </c>
      <c r="K2935">
        <v>8</v>
      </c>
      <c r="L2935" t="s">
        <v>54</v>
      </c>
      <c r="N2935">
        <f t="shared" si="45"/>
        <v>0</v>
      </c>
    </row>
    <row r="2936" spans="1:14" x14ac:dyDescent="0.3">
      <c r="A2936">
        <v>2935</v>
      </c>
      <c r="B2936" t="s">
        <v>6566</v>
      </c>
      <c r="C2936" t="s">
        <v>6042</v>
      </c>
      <c r="D2936" t="s">
        <v>41</v>
      </c>
      <c r="E2936" t="s">
        <v>16</v>
      </c>
      <c r="F2936">
        <v>90</v>
      </c>
      <c r="G2936" t="s">
        <v>7242</v>
      </c>
      <c r="H2936" t="s">
        <v>2334</v>
      </c>
      <c r="I2936" t="s">
        <v>32</v>
      </c>
      <c r="J2936" s="1">
        <v>44307</v>
      </c>
      <c r="K2936">
        <v>48</v>
      </c>
      <c r="L2936" t="s">
        <v>80</v>
      </c>
      <c r="N2936">
        <f t="shared" si="45"/>
        <v>0</v>
      </c>
    </row>
    <row r="2937" spans="1:14" x14ac:dyDescent="0.3">
      <c r="A2937">
        <v>2936</v>
      </c>
      <c r="B2937" t="s">
        <v>7243</v>
      </c>
      <c r="C2937" t="s">
        <v>4913</v>
      </c>
      <c r="D2937" t="s">
        <v>51</v>
      </c>
      <c r="E2937" t="s">
        <v>16</v>
      </c>
      <c r="F2937">
        <v>90</v>
      </c>
      <c r="G2937" t="s">
        <v>7244</v>
      </c>
      <c r="H2937" t="s">
        <v>4277</v>
      </c>
      <c r="I2937" t="s">
        <v>32</v>
      </c>
      <c r="J2937" s="1">
        <v>44613</v>
      </c>
      <c r="K2937">
        <v>52</v>
      </c>
      <c r="L2937" t="s">
        <v>159</v>
      </c>
      <c r="N2937">
        <f t="shared" si="45"/>
        <v>0</v>
      </c>
    </row>
    <row r="2938" spans="1:14" x14ac:dyDescent="0.3">
      <c r="A2938">
        <v>2937</v>
      </c>
      <c r="B2938" t="s">
        <v>7245</v>
      </c>
      <c r="C2938" t="s">
        <v>999</v>
      </c>
      <c r="D2938" t="s">
        <v>15</v>
      </c>
      <c r="E2938" t="s">
        <v>16</v>
      </c>
      <c r="F2938">
        <v>30</v>
      </c>
      <c r="G2938" t="s">
        <v>7246</v>
      </c>
      <c r="H2938" t="s">
        <v>5992</v>
      </c>
      <c r="I2938" t="s">
        <v>25</v>
      </c>
      <c r="J2938" s="1">
        <v>44688</v>
      </c>
      <c r="K2938">
        <v>105</v>
      </c>
      <c r="L2938" t="s">
        <v>20</v>
      </c>
      <c r="N2938">
        <f t="shared" si="45"/>
        <v>0</v>
      </c>
    </row>
    <row r="2939" spans="1:14" x14ac:dyDescent="0.3">
      <c r="A2939">
        <v>2938</v>
      </c>
      <c r="B2939" t="s">
        <v>7247</v>
      </c>
      <c r="C2939" t="s">
        <v>7248</v>
      </c>
      <c r="D2939" t="s">
        <v>15</v>
      </c>
      <c r="E2939" t="s">
        <v>16</v>
      </c>
      <c r="F2939">
        <v>30</v>
      </c>
      <c r="G2939" t="s">
        <v>7249</v>
      </c>
      <c r="H2939" t="s">
        <v>5874</v>
      </c>
      <c r="I2939" t="s">
        <v>839</v>
      </c>
      <c r="J2939" s="1">
        <v>43838</v>
      </c>
      <c r="K2939">
        <v>53</v>
      </c>
      <c r="L2939" t="s">
        <v>20</v>
      </c>
      <c r="N2939">
        <f t="shared" si="45"/>
        <v>0</v>
      </c>
    </row>
    <row r="2940" spans="1:14" x14ac:dyDescent="0.3">
      <c r="A2940">
        <v>2939</v>
      </c>
      <c r="B2940" t="s">
        <v>7250</v>
      </c>
      <c r="C2940" t="s">
        <v>7251</v>
      </c>
      <c r="D2940" t="s">
        <v>15</v>
      </c>
      <c r="E2940" t="s">
        <v>16</v>
      </c>
      <c r="F2940">
        <v>30</v>
      </c>
      <c r="G2940" t="s">
        <v>7252</v>
      </c>
      <c r="H2940" t="s">
        <v>1370</v>
      </c>
      <c r="I2940" t="s">
        <v>32</v>
      </c>
      <c r="J2940" s="1">
        <v>44256</v>
      </c>
      <c r="K2940">
        <v>15</v>
      </c>
      <c r="L2940" t="s">
        <v>70</v>
      </c>
      <c r="N2940">
        <f t="shared" si="45"/>
        <v>0</v>
      </c>
    </row>
    <row r="2941" spans="1:14" x14ac:dyDescent="0.3">
      <c r="A2941">
        <v>2940</v>
      </c>
      <c r="B2941" t="s">
        <v>5444</v>
      </c>
      <c r="C2941" t="s">
        <v>7253</v>
      </c>
      <c r="D2941" t="s">
        <v>28</v>
      </c>
      <c r="E2941" t="s">
        <v>29</v>
      </c>
      <c r="F2941">
        <v>90</v>
      </c>
      <c r="G2941" t="s">
        <v>7254</v>
      </c>
      <c r="H2941" t="s">
        <v>5222</v>
      </c>
      <c r="I2941" t="s">
        <v>32</v>
      </c>
      <c r="J2941" s="1">
        <v>44599</v>
      </c>
      <c r="K2941">
        <v>40</v>
      </c>
      <c r="L2941" t="s">
        <v>45</v>
      </c>
      <c r="N2941">
        <f t="shared" si="45"/>
        <v>0</v>
      </c>
    </row>
    <row r="2942" spans="1:14" x14ac:dyDescent="0.3">
      <c r="A2942">
        <v>2941</v>
      </c>
      <c r="B2942" t="s">
        <v>7255</v>
      </c>
      <c r="C2942" t="s">
        <v>1340</v>
      </c>
      <c r="D2942" t="s">
        <v>51</v>
      </c>
      <c r="E2942" t="s">
        <v>16</v>
      </c>
      <c r="F2942">
        <v>90</v>
      </c>
      <c r="G2942" t="s">
        <v>7256</v>
      </c>
      <c r="H2942" t="s">
        <v>5652</v>
      </c>
      <c r="I2942" t="s">
        <v>32</v>
      </c>
      <c r="J2942" s="1">
        <v>44723</v>
      </c>
      <c r="K2942">
        <v>72</v>
      </c>
      <c r="L2942" t="s">
        <v>20</v>
      </c>
      <c r="N2942">
        <f t="shared" si="45"/>
        <v>0</v>
      </c>
    </row>
    <row r="2943" spans="1:14" x14ac:dyDescent="0.3">
      <c r="A2943">
        <v>2942</v>
      </c>
      <c r="B2943" t="s">
        <v>4296</v>
      </c>
      <c r="C2943" t="s">
        <v>6040</v>
      </c>
      <c r="D2943" t="s">
        <v>51</v>
      </c>
      <c r="E2943" t="s">
        <v>16</v>
      </c>
      <c r="F2943">
        <v>90</v>
      </c>
      <c r="G2943" t="s">
        <v>7257</v>
      </c>
      <c r="H2943" t="s">
        <v>6</v>
      </c>
      <c r="I2943" t="s">
        <v>32</v>
      </c>
      <c r="J2943" s="1">
        <v>44041</v>
      </c>
      <c r="K2943">
        <v>63</v>
      </c>
      <c r="L2943" t="s">
        <v>70</v>
      </c>
      <c r="N2943">
        <f t="shared" si="45"/>
        <v>0</v>
      </c>
    </row>
    <row r="2944" spans="1:14" x14ac:dyDescent="0.3">
      <c r="A2944">
        <v>2943</v>
      </c>
      <c r="B2944" t="s">
        <v>4750</v>
      </c>
      <c r="C2944" t="s">
        <v>7258</v>
      </c>
      <c r="D2944" t="s">
        <v>28</v>
      </c>
      <c r="E2944" t="s">
        <v>29</v>
      </c>
      <c r="F2944">
        <v>90</v>
      </c>
      <c r="G2944" t="s">
        <v>7259</v>
      </c>
      <c r="H2944" t="s">
        <v>970</v>
      </c>
      <c r="I2944" t="s">
        <v>187</v>
      </c>
      <c r="J2944" s="1">
        <v>43986</v>
      </c>
      <c r="K2944">
        <v>51</v>
      </c>
      <c r="L2944" t="s">
        <v>70</v>
      </c>
      <c r="N2944">
        <f t="shared" si="45"/>
        <v>0</v>
      </c>
    </row>
    <row r="2945" spans="1:14" x14ac:dyDescent="0.3">
      <c r="A2945">
        <v>2944</v>
      </c>
      <c r="B2945" t="s">
        <v>7061</v>
      </c>
      <c r="C2945" t="s">
        <v>4580</v>
      </c>
      <c r="D2945" t="s">
        <v>28</v>
      </c>
      <c r="E2945" t="s">
        <v>29</v>
      </c>
      <c r="F2945">
        <v>90</v>
      </c>
      <c r="G2945" t="s">
        <v>7260</v>
      </c>
      <c r="H2945" t="s">
        <v>7261</v>
      </c>
      <c r="I2945" t="s">
        <v>32</v>
      </c>
      <c r="J2945" s="1">
        <v>44131</v>
      </c>
      <c r="K2945">
        <v>33</v>
      </c>
      <c r="L2945" t="s">
        <v>39</v>
      </c>
      <c r="N2945">
        <f t="shared" si="45"/>
        <v>0</v>
      </c>
    </row>
    <row r="2946" spans="1:14" x14ac:dyDescent="0.3">
      <c r="A2946">
        <v>2945</v>
      </c>
      <c r="B2946" t="s">
        <v>3111</v>
      </c>
      <c r="C2946" t="s">
        <v>5568</v>
      </c>
      <c r="D2946" t="s">
        <v>28</v>
      </c>
      <c r="E2946" t="s">
        <v>29</v>
      </c>
      <c r="F2946">
        <v>30</v>
      </c>
      <c r="G2946" t="s">
        <v>7262</v>
      </c>
      <c r="H2946" t="s">
        <v>2212</v>
      </c>
      <c r="I2946" t="s">
        <v>32</v>
      </c>
      <c r="J2946" s="1">
        <v>44910</v>
      </c>
      <c r="K2946">
        <v>65</v>
      </c>
      <c r="L2946" t="s">
        <v>64</v>
      </c>
      <c r="N2946">
        <f t="shared" ref="N2946:N3009" si="46">COUNTBLANK(A2946:L2946)</f>
        <v>0</v>
      </c>
    </row>
    <row r="2947" spans="1:14" x14ac:dyDescent="0.3">
      <c r="A2947">
        <v>2946</v>
      </c>
      <c r="B2947" t="s">
        <v>6557</v>
      </c>
      <c r="C2947" t="s">
        <v>6888</v>
      </c>
      <c r="D2947" t="s">
        <v>28</v>
      </c>
      <c r="E2947" t="s">
        <v>29</v>
      </c>
      <c r="F2947">
        <v>60</v>
      </c>
      <c r="G2947" t="s">
        <v>7263</v>
      </c>
      <c r="H2947" t="s">
        <v>2579</v>
      </c>
      <c r="I2947" t="s">
        <v>425</v>
      </c>
      <c r="J2947" s="1">
        <v>44389</v>
      </c>
      <c r="K2947">
        <v>91</v>
      </c>
      <c r="L2947" t="s">
        <v>159</v>
      </c>
      <c r="N2947">
        <f t="shared" si="46"/>
        <v>0</v>
      </c>
    </row>
    <row r="2948" spans="1:14" x14ac:dyDescent="0.3">
      <c r="A2948">
        <v>2947</v>
      </c>
      <c r="B2948" t="s">
        <v>7264</v>
      </c>
      <c r="C2948" t="s">
        <v>4570</v>
      </c>
      <c r="D2948" t="s">
        <v>51</v>
      </c>
      <c r="E2948" t="s">
        <v>16</v>
      </c>
      <c r="F2948">
        <v>60</v>
      </c>
      <c r="G2948" t="s">
        <v>7263</v>
      </c>
      <c r="H2948" t="s">
        <v>1026</v>
      </c>
      <c r="I2948" t="s">
        <v>32</v>
      </c>
      <c r="J2948" s="1">
        <v>44168</v>
      </c>
      <c r="K2948">
        <v>37</v>
      </c>
      <c r="L2948" t="s">
        <v>80</v>
      </c>
      <c r="N2948">
        <f t="shared" si="46"/>
        <v>0</v>
      </c>
    </row>
    <row r="2949" spans="1:14" x14ac:dyDescent="0.3">
      <c r="A2949">
        <v>2948</v>
      </c>
      <c r="B2949" t="s">
        <v>2246</v>
      </c>
      <c r="C2949" t="s">
        <v>2955</v>
      </c>
      <c r="D2949" t="s">
        <v>28</v>
      </c>
      <c r="E2949" t="s">
        <v>29</v>
      </c>
      <c r="F2949">
        <v>30</v>
      </c>
      <c r="G2949" t="s">
        <v>7265</v>
      </c>
      <c r="H2949" t="s">
        <v>2720</v>
      </c>
      <c r="I2949" t="s">
        <v>32</v>
      </c>
      <c r="J2949" s="1">
        <v>43980</v>
      </c>
      <c r="K2949">
        <v>13</v>
      </c>
      <c r="L2949" t="s">
        <v>101</v>
      </c>
      <c r="N2949">
        <f t="shared" si="46"/>
        <v>0</v>
      </c>
    </row>
    <row r="2950" spans="1:14" x14ac:dyDescent="0.3">
      <c r="A2950">
        <v>2949</v>
      </c>
      <c r="B2950" t="s">
        <v>2177</v>
      </c>
      <c r="C2950" t="s">
        <v>6351</v>
      </c>
      <c r="D2950" t="s">
        <v>15</v>
      </c>
      <c r="E2950" t="s">
        <v>16</v>
      </c>
      <c r="F2950">
        <v>90</v>
      </c>
      <c r="G2950" t="s">
        <v>7265</v>
      </c>
      <c r="H2950" t="s">
        <v>1751</v>
      </c>
      <c r="I2950" t="s">
        <v>32</v>
      </c>
      <c r="J2950" s="1">
        <v>43951</v>
      </c>
      <c r="K2950">
        <v>17</v>
      </c>
      <c r="L2950" t="s">
        <v>101</v>
      </c>
      <c r="N2950">
        <f t="shared" si="46"/>
        <v>0</v>
      </c>
    </row>
    <row r="2951" spans="1:14" x14ac:dyDescent="0.3">
      <c r="A2951">
        <v>2950</v>
      </c>
      <c r="B2951" t="s">
        <v>1886</v>
      </c>
      <c r="C2951" t="s">
        <v>7266</v>
      </c>
      <c r="D2951" t="s">
        <v>51</v>
      </c>
      <c r="E2951" t="s">
        <v>16</v>
      </c>
      <c r="F2951">
        <v>60</v>
      </c>
      <c r="G2951" t="s">
        <v>7267</v>
      </c>
      <c r="H2951" t="s">
        <v>7120</v>
      </c>
      <c r="I2951" t="s">
        <v>294</v>
      </c>
      <c r="J2951" s="1">
        <v>44507</v>
      </c>
      <c r="K2951">
        <v>5</v>
      </c>
      <c r="L2951" t="s">
        <v>54</v>
      </c>
      <c r="N2951">
        <f t="shared" si="46"/>
        <v>0</v>
      </c>
    </row>
    <row r="2952" spans="1:14" x14ac:dyDescent="0.3">
      <c r="A2952">
        <v>2951</v>
      </c>
      <c r="B2952" t="s">
        <v>2335</v>
      </c>
      <c r="C2952" t="s">
        <v>536</v>
      </c>
      <c r="D2952" t="s">
        <v>28</v>
      </c>
      <c r="E2952" t="s">
        <v>29</v>
      </c>
      <c r="F2952">
        <v>90</v>
      </c>
      <c r="G2952" t="s">
        <v>7268</v>
      </c>
      <c r="H2952" t="s">
        <v>7269</v>
      </c>
      <c r="I2952" t="s">
        <v>187</v>
      </c>
      <c r="J2952" s="1">
        <v>43967</v>
      </c>
      <c r="K2952">
        <v>81</v>
      </c>
      <c r="L2952" t="s">
        <v>159</v>
      </c>
      <c r="N2952">
        <f t="shared" si="46"/>
        <v>0</v>
      </c>
    </row>
    <row r="2953" spans="1:14" x14ac:dyDescent="0.3">
      <c r="A2953">
        <v>2952</v>
      </c>
      <c r="B2953" t="s">
        <v>6557</v>
      </c>
      <c r="C2953" t="s">
        <v>7270</v>
      </c>
      <c r="D2953" t="s">
        <v>28</v>
      </c>
      <c r="E2953" t="s">
        <v>29</v>
      </c>
      <c r="F2953">
        <v>60</v>
      </c>
      <c r="G2953" t="s">
        <v>7271</v>
      </c>
      <c r="H2953" t="s">
        <v>4100</v>
      </c>
      <c r="I2953" t="s">
        <v>294</v>
      </c>
      <c r="J2953" s="1">
        <v>44558</v>
      </c>
      <c r="K2953">
        <v>15</v>
      </c>
      <c r="L2953" t="s">
        <v>20</v>
      </c>
      <c r="N2953">
        <f t="shared" si="46"/>
        <v>0</v>
      </c>
    </row>
    <row r="2954" spans="1:14" x14ac:dyDescent="0.3">
      <c r="A2954">
        <v>2953</v>
      </c>
      <c r="B2954" t="s">
        <v>2231</v>
      </c>
      <c r="C2954" t="s">
        <v>2505</v>
      </c>
      <c r="D2954" t="s">
        <v>28</v>
      </c>
      <c r="E2954" t="s">
        <v>29</v>
      </c>
      <c r="F2954">
        <v>60</v>
      </c>
      <c r="G2954" t="s">
        <v>7272</v>
      </c>
      <c r="H2954" t="s">
        <v>534</v>
      </c>
      <c r="I2954" t="s">
        <v>32</v>
      </c>
      <c r="J2954" s="1">
        <v>44475</v>
      </c>
      <c r="K2954">
        <v>66</v>
      </c>
      <c r="L2954" t="s">
        <v>39</v>
      </c>
      <c r="N2954">
        <f t="shared" si="46"/>
        <v>0</v>
      </c>
    </row>
    <row r="2955" spans="1:14" x14ac:dyDescent="0.3">
      <c r="A2955">
        <v>2954</v>
      </c>
      <c r="B2955" t="s">
        <v>1678</v>
      </c>
      <c r="C2955" t="s">
        <v>1145</v>
      </c>
      <c r="D2955" t="s">
        <v>28</v>
      </c>
      <c r="E2955" t="s">
        <v>29</v>
      </c>
      <c r="F2955">
        <v>60</v>
      </c>
      <c r="G2955" t="s">
        <v>7273</v>
      </c>
      <c r="H2955" t="s">
        <v>566</v>
      </c>
      <c r="I2955" t="s">
        <v>110</v>
      </c>
      <c r="J2955" s="1">
        <v>44034</v>
      </c>
      <c r="K2955">
        <v>27</v>
      </c>
      <c r="L2955" t="s">
        <v>159</v>
      </c>
      <c r="N2955">
        <f t="shared" si="46"/>
        <v>0</v>
      </c>
    </row>
    <row r="2956" spans="1:14" x14ac:dyDescent="0.3">
      <c r="A2956">
        <v>2955</v>
      </c>
      <c r="B2956" t="s">
        <v>2371</v>
      </c>
      <c r="C2956" t="s">
        <v>4629</v>
      </c>
      <c r="D2956" t="s">
        <v>28</v>
      </c>
      <c r="E2956" t="s">
        <v>29</v>
      </c>
      <c r="F2956">
        <v>90</v>
      </c>
      <c r="G2956" t="s">
        <v>7274</v>
      </c>
      <c r="H2956" t="s">
        <v>4386</v>
      </c>
      <c r="I2956" t="s">
        <v>32</v>
      </c>
      <c r="J2956" s="1">
        <v>44107</v>
      </c>
      <c r="K2956">
        <v>44</v>
      </c>
      <c r="L2956" t="s">
        <v>45</v>
      </c>
      <c r="N2956">
        <f t="shared" si="46"/>
        <v>0</v>
      </c>
    </row>
    <row r="2957" spans="1:14" x14ac:dyDescent="0.3">
      <c r="A2957">
        <v>2956</v>
      </c>
      <c r="B2957" t="s">
        <v>563</v>
      </c>
      <c r="C2957" t="s">
        <v>3352</v>
      </c>
      <c r="D2957" t="s">
        <v>15</v>
      </c>
      <c r="E2957" t="s">
        <v>16</v>
      </c>
      <c r="F2957">
        <v>60</v>
      </c>
      <c r="G2957" t="s">
        <v>7275</v>
      </c>
      <c r="H2957" t="s">
        <v>1901</v>
      </c>
      <c r="I2957" t="s">
        <v>178</v>
      </c>
      <c r="J2957" s="1">
        <v>44114</v>
      </c>
      <c r="K2957">
        <v>63</v>
      </c>
      <c r="L2957" t="s">
        <v>101</v>
      </c>
      <c r="N2957">
        <f t="shared" si="46"/>
        <v>0</v>
      </c>
    </row>
    <row r="2958" spans="1:14" x14ac:dyDescent="0.3">
      <c r="A2958">
        <v>2957</v>
      </c>
      <c r="B2958" t="s">
        <v>7276</v>
      </c>
      <c r="C2958" t="s">
        <v>441</v>
      </c>
      <c r="D2958" t="s">
        <v>15</v>
      </c>
      <c r="E2958" t="s">
        <v>16</v>
      </c>
      <c r="F2958">
        <v>90</v>
      </c>
      <c r="G2958" t="s">
        <v>7277</v>
      </c>
      <c r="H2958" t="s">
        <v>5316</v>
      </c>
      <c r="I2958" t="s">
        <v>25</v>
      </c>
      <c r="J2958" s="1">
        <v>44456</v>
      </c>
      <c r="K2958">
        <v>79</v>
      </c>
      <c r="L2958" t="s">
        <v>80</v>
      </c>
      <c r="N2958">
        <f t="shared" si="46"/>
        <v>0</v>
      </c>
    </row>
    <row r="2959" spans="1:14" x14ac:dyDescent="0.3">
      <c r="A2959">
        <v>2958</v>
      </c>
      <c r="B2959" t="s">
        <v>4359</v>
      </c>
      <c r="C2959" t="s">
        <v>7278</v>
      </c>
      <c r="D2959" t="s">
        <v>28</v>
      </c>
      <c r="E2959" t="s">
        <v>29</v>
      </c>
      <c r="F2959">
        <v>90</v>
      </c>
      <c r="G2959" t="s">
        <v>7279</v>
      </c>
      <c r="H2959" t="s">
        <v>1168</v>
      </c>
      <c r="I2959" t="s">
        <v>32</v>
      </c>
      <c r="J2959" s="1">
        <v>44706</v>
      </c>
      <c r="K2959">
        <v>53</v>
      </c>
      <c r="L2959" t="s">
        <v>70</v>
      </c>
      <c r="N2959">
        <f t="shared" si="46"/>
        <v>0</v>
      </c>
    </row>
    <row r="2960" spans="1:14" x14ac:dyDescent="0.3">
      <c r="A2960">
        <v>2959</v>
      </c>
      <c r="B2960" t="s">
        <v>4644</v>
      </c>
      <c r="C2960" t="s">
        <v>2585</v>
      </c>
      <c r="D2960" t="s">
        <v>117</v>
      </c>
      <c r="E2960" t="s">
        <v>29</v>
      </c>
      <c r="F2960">
        <v>30</v>
      </c>
      <c r="G2960" t="s">
        <v>7280</v>
      </c>
      <c r="H2960" t="s">
        <v>7281</v>
      </c>
      <c r="I2960" t="s">
        <v>25</v>
      </c>
      <c r="J2960" s="1">
        <v>44010</v>
      </c>
      <c r="K2960">
        <v>52</v>
      </c>
      <c r="L2960" t="s">
        <v>64</v>
      </c>
      <c r="N2960">
        <f t="shared" si="46"/>
        <v>0</v>
      </c>
    </row>
    <row r="2961" spans="1:14" x14ac:dyDescent="0.3">
      <c r="A2961">
        <v>2960</v>
      </c>
      <c r="B2961" t="s">
        <v>1928</v>
      </c>
      <c r="C2961" t="s">
        <v>1967</v>
      </c>
      <c r="D2961" t="s">
        <v>51</v>
      </c>
      <c r="E2961" t="s">
        <v>16</v>
      </c>
      <c r="F2961">
        <v>30</v>
      </c>
      <c r="G2961" t="s">
        <v>7282</v>
      </c>
      <c r="H2961" t="s">
        <v>4870</v>
      </c>
      <c r="I2961" t="s">
        <v>146</v>
      </c>
      <c r="J2961" s="1">
        <v>44743</v>
      </c>
      <c r="K2961">
        <v>102</v>
      </c>
      <c r="L2961" t="s">
        <v>64</v>
      </c>
      <c r="N2961">
        <f t="shared" si="46"/>
        <v>0</v>
      </c>
    </row>
    <row r="2962" spans="1:14" x14ac:dyDescent="0.3">
      <c r="A2962">
        <v>2961</v>
      </c>
      <c r="B2962" t="s">
        <v>7283</v>
      </c>
      <c r="C2962" t="s">
        <v>5870</v>
      </c>
      <c r="D2962" t="s">
        <v>51</v>
      </c>
      <c r="E2962" t="s">
        <v>16</v>
      </c>
      <c r="F2962">
        <v>60</v>
      </c>
      <c r="G2962" t="s">
        <v>7284</v>
      </c>
      <c r="H2962" t="s">
        <v>1643</v>
      </c>
      <c r="I2962" t="s">
        <v>124</v>
      </c>
      <c r="J2962" s="1">
        <v>44329</v>
      </c>
      <c r="K2962">
        <v>82</v>
      </c>
      <c r="L2962" t="s">
        <v>39</v>
      </c>
      <c r="N2962">
        <f t="shared" si="46"/>
        <v>0</v>
      </c>
    </row>
    <row r="2963" spans="1:14" x14ac:dyDescent="0.3">
      <c r="A2963">
        <v>2962</v>
      </c>
      <c r="B2963" t="s">
        <v>7283</v>
      </c>
      <c r="C2963" t="s">
        <v>5670</v>
      </c>
      <c r="D2963" t="s">
        <v>51</v>
      </c>
      <c r="E2963" t="s">
        <v>16</v>
      </c>
      <c r="F2963">
        <v>90</v>
      </c>
      <c r="G2963" t="s">
        <v>7285</v>
      </c>
      <c r="H2963" t="s">
        <v>1325</v>
      </c>
      <c r="I2963" t="s">
        <v>187</v>
      </c>
      <c r="J2963" s="1">
        <v>43895</v>
      </c>
      <c r="K2963">
        <v>56</v>
      </c>
      <c r="L2963" t="s">
        <v>33</v>
      </c>
      <c r="N2963">
        <f t="shared" si="46"/>
        <v>0</v>
      </c>
    </row>
    <row r="2964" spans="1:14" x14ac:dyDescent="0.3">
      <c r="A2964">
        <v>2963</v>
      </c>
      <c r="B2964" t="s">
        <v>3910</v>
      </c>
      <c r="C2964" t="s">
        <v>3680</v>
      </c>
      <c r="D2964" t="s">
        <v>28</v>
      </c>
      <c r="E2964" t="s">
        <v>29</v>
      </c>
      <c r="F2964">
        <v>90</v>
      </c>
      <c r="G2964" t="s">
        <v>7286</v>
      </c>
      <c r="H2964" t="s">
        <v>1052</v>
      </c>
      <c r="I2964" t="s">
        <v>32</v>
      </c>
      <c r="J2964" s="1">
        <v>43899</v>
      </c>
      <c r="K2964">
        <v>75</v>
      </c>
      <c r="L2964" t="s">
        <v>20</v>
      </c>
      <c r="N2964">
        <f t="shared" si="46"/>
        <v>0</v>
      </c>
    </row>
    <row r="2965" spans="1:14" x14ac:dyDescent="0.3">
      <c r="A2965">
        <v>2964</v>
      </c>
      <c r="B2965" t="s">
        <v>2200</v>
      </c>
      <c r="C2965" t="s">
        <v>6997</v>
      </c>
      <c r="D2965" t="s">
        <v>28</v>
      </c>
      <c r="E2965" t="s">
        <v>29</v>
      </c>
      <c r="F2965">
        <v>30</v>
      </c>
      <c r="G2965" t="s">
        <v>7287</v>
      </c>
      <c r="H2965" t="s">
        <v>4145</v>
      </c>
      <c r="I2965" t="s">
        <v>32</v>
      </c>
      <c r="J2965" s="1">
        <v>44417</v>
      </c>
      <c r="K2965">
        <v>25</v>
      </c>
      <c r="L2965" t="s">
        <v>45</v>
      </c>
      <c r="N2965">
        <f t="shared" si="46"/>
        <v>0</v>
      </c>
    </row>
    <row r="2966" spans="1:14" x14ac:dyDescent="0.3">
      <c r="A2966">
        <v>2965</v>
      </c>
      <c r="B2966" t="s">
        <v>2721</v>
      </c>
      <c r="C2966" t="s">
        <v>4603</v>
      </c>
      <c r="D2966" t="s">
        <v>28</v>
      </c>
      <c r="E2966" t="s">
        <v>29</v>
      </c>
      <c r="F2966">
        <v>60</v>
      </c>
      <c r="G2966" t="s">
        <v>7288</v>
      </c>
      <c r="H2966" t="s">
        <v>1276</v>
      </c>
      <c r="I2966" t="s">
        <v>32</v>
      </c>
      <c r="J2966" s="1">
        <v>44596</v>
      </c>
      <c r="K2966">
        <v>82</v>
      </c>
      <c r="L2966" t="s">
        <v>64</v>
      </c>
      <c r="N2966">
        <f t="shared" si="46"/>
        <v>0</v>
      </c>
    </row>
    <row r="2967" spans="1:14" x14ac:dyDescent="0.3">
      <c r="A2967">
        <v>2966</v>
      </c>
      <c r="B2967" t="s">
        <v>7289</v>
      </c>
      <c r="C2967" t="s">
        <v>7290</v>
      </c>
      <c r="D2967" t="s">
        <v>15</v>
      </c>
      <c r="E2967" t="s">
        <v>16</v>
      </c>
      <c r="F2967">
        <v>30</v>
      </c>
      <c r="G2967" t="s">
        <v>7291</v>
      </c>
      <c r="H2967" t="s">
        <v>5624</v>
      </c>
      <c r="I2967" t="s">
        <v>32</v>
      </c>
      <c r="J2967" s="1">
        <v>44817</v>
      </c>
      <c r="K2967">
        <v>53</v>
      </c>
      <c r="L2967" t="s">
        <v>20</v>
      </c>
      <c r="N2967">
        <f t="shared" si="46"/>
        <v>0</v>
      </c>
    </row>
    <row r="2968" spans="1:14" x14ac:dyDescent="0.3">
      <c r="A2968">
        <v>2967</v>
      </c>
      <c r="B2968" t="s">
        <v>1654</v>
      </c>
      <c r="C2968" t="s">
        <v>7292</v>
      </c>
      <c r="D2968" t="s">
        <v>15</v>
      </c>
      <c r="E2968" t="s">
        <v>16</v>
      </c>
      <c r="F2968">
        <v>60</v>
      </c>
      <c r="G2968" t="s">
        <v>7293</v>
      </c>
      <c r="H2968" t="s">
        <v>2934</v>
      </c>
      <c r="I2968" t="s">
        <v>32</v>
      </c>
      <c r="J2968" s="1">
        <v>44841</v>
      </c>
      <c r="K2968">
        <v>62</v>
      </c>
      <c r="L2968" t="s">
        <v>33</v>
      </c>
      <c r="N2968">
        <f t="shared" si="46"/>
        <v>0</v>
      </c>
    </row>
    <row r="2969" spans="1:14" x14ac:dyDescent="0.3">
      <c r="A2969">
        <v>2968</v>
      </c>
      <c r="B2969" t="s">
        <v>7294</v>
      </c>
      <c r="C2969" t="s">
        <v>2815</v>
      </c>
      <c r="D2969" t="s">
        <v>15</v>
      </c>
      <c r="E2969" t="s">
        <v>16</v>
      </c>
      <c r="F2969">
        <v>60</v>
      </c>
      <c r="G2969" t="s">
        <v>7295</v>
      </c>
      <c r="H2969" t="s">
        <v>3635</v>
      </c>
      <c r="I2969" t="s">
        <v>1157</v>
      </c>
      <c r="J2969" s="1">
        <v>44565</v>
      </c>
      <c r="K2969">
        <v>83</v>
      </c>
      <c r="L2969" t="s">
        <v>70</v>
      </c>
      <c r="N2969">
        <f t="shared" si="46"/>
        <v>0</v>
      </c>
    </row>
    <row r="2970" spans="1:14" x14ac:dyDescent="0.3">
      <c r="A2970">
        <v>2969</v>
      </c>
      <c r="B2970" t="s">
        <v>4218</v>
      </c>
      <c r="C2970" t="s">
        <v>3127</v>
      </c>
      <c r="D2970" t="s">
        <v>28</v>
      </c>
      <c r="E2970" t="s">
        <v>29</v>
      </c>
      <c r="F2970">
        <v>60</v>
      </c>
      <c r="G2970" t="s">
        <v>7296</v>
      </c>
      <c r="H2970" t="s">
        <v>7297</v>
      </c>
      <c r="I2970" t="s">
        <v>178</v>
      </c>
      <c r="J2970" s="1">
        <v>44123</v>
      </c>
      <c r="K2970">
        <v>52</v>
      </c>
      <c r="L2970" t="s">
        <v>101</v>
      </c>
      <c r="N2970">
        <f t="shared" si="46"/>
        <v>0</v>
      </c>
    </row>
    <row r="2971" spans="1:14" x14ac:dyDescent="0.3">
      <c r="A2971">
        <v>2970</v>
      </c>
      <c r="B2971" t="s">
        <v>7298</v>
      </c>
      <c r="C2971" t="s">
        <v>3098</v>
      </c>
      <c r="D2971" t="s">
        <v>28</v>
      </c>
      <c r="E2971" t="s">
        <v>29</v>
      </c>
      <c r="F2971">
        <v>60</v>
      </c>
      <c r="G2971" t="s">
        <v>7299</v>
      </c>
      <c r="H2971" t="s">
        <v>3433</v>
      </c>
      <c r="I2971" t="s">
        <v>1199</v>
      </c>
      <c r="J2971" s="1">
        <v>44459</v>
      </c>
      <c r="K2971">
        <v>34</v>
      </c>
      <c r="L2971" t="s">
        <v>39</v>
      </c>
      <c r="N2971">
        <f t="shared" si="46"/>
        <v>0</v>
      </c>
    </row>
    <row r="2972" spans="1:14" x14ac:dyDescent="0.3">
      <c r="A2972">
        <v>2971</v>
      </c>
      <c r="B2972" t="s">
        <v>952</v>
      </c>
      <c r="C2972" t="s">
        <v>961</v>
      </c>
      <c r="D2972" t="s">
        <v>15</v>
      </c>
      <c r="E2972" t="s">
        <v>16</v>
      </c>
      <c r="F2972">
        <v>60</v>
      </c>
      <c r="G2972" t="s">
        <v>7300</v>
      </c>
      <c r="H2972" t="s">
        <v>2418</v>
      </c>
      <c r="I2972" t="s">
        <v>32</v>
      </c>
      <c r="J2972" s="1">
        <v>44279</v>
      </c>
      <c r="K2972">
        <v>57</v>
      </c>
      <c r="L2972" t="s">
        <v>39</v>
      </c>
      <c r="N2972">
        <f t="shared" si="46"/>
        <v>0</v>
      </c>
    </row>
    <row r="2973" spans="1:14" x14ac:dyDescent="0.3">
      <c r="A2973">
        <v>2972</v>
      </c>
      <c r="B2973" t="s">
        <v>7301</v>
      </c>
      <c r="C2973" t="s">
        <v>1072</v>
      </c>
      <c r="D2973" t="s">
        <v>51</v>
      </c>
      <c r="E2973" t="s">
        <v>16</v>
      </c>
      <c r="F2973">
        <v>30</v>
      </c>
      <c r="G2973" t="s">
        <v>7302</v>
      </c>
      <c r="H2973" t="s">
        <v>4941</v>
      </c>
      <c r="I2973" t="s">
        <v>32</v>
      </c>
      <c r="J2973" s="1">
        <v>44851</v>
      </c>
      <c r="K2973">
        <v>85</v>
      </c>
      <c r="L2973" t="s">
        <v>20</v>
      </c>
      <c r="N2973">
        <f t="shared" si="46"/>
        <v>0</v>
      </c>
    </row>
    <row r="2974" spans="1:14" x14ac:dyDescent="0.3">
      <c r="A2974">
        <v>2973</v>
      </c>
      <c r="B2974" t="s">
        <v>7303</v>
      </c>
      <c r="C2974" t="s">
        <v>5258</v>
      </c>
      <c r="D2974" t="s">
        <v>28</v>
      </c>
      <c r="E2974" t="s">
        <v>29</v>
      </c>
      <c r="F2974">
        <v>60</v>
      </c>
      <c r="G2974" t="s">
        <v>7304</v>
      </c>
      <c r="H2974" t="s">
        <v>2570</v>
      </c>
      <c r="I2974" t="s">
        <v>32</v>
      </c>
      <c r="J2974" s="1">
        <v>44339</v>
      </c>
      <c r="K2974">
        <v>87</v>
      </c>
      <c r="L2974" t="s">
        <v>101</v>
      </c>
      <c r="N2974">
        <f t="shared" si="46"/>
        <v>0</v>
      </c>
    </row>
    <row r="2975" spans="1:14" x14ac:dyDescent="0.3">
      <c r="A2975">
        <v>2974</v>
      </c>
      <c r="B2975" t="s">
        <v>7305</v>
      </c>
      <c r="C2975" t="s">
        <v>5727</v>
      </c>
      <c r="D2975" t="s">
        <v>15</v>
      </c>
      <c r="E2975" t="s">
        <v>16</v>
      </c>
      <c r="F2975">
        <v>60</v>
      </c>
      <c r="G2975" t="s">
        <v>7306</v>
      </c>
      <c r="H2975" t="s">
        <v>7307</v>
      </c>
      <c r="I2975" t="s">
        <v>25</v>
      </c>
      <c r="J2975" s="1">
        <v>44730</v>
      </c>
      <c r="K2975">
        <v>66</v>
      </c>
      <c r="L2975" t="s">
        <v>45</v>
      </c>
      <c r="N2975">
        <f t="shared" si="46"/>
        <v>0</v>
      </c>
    </row>
    <row r="2976" spans="1:14" x14ac:dyDescent="0.3">
      <c r="A2976">
        <v>2975</v>
      </c>
      <c r="B2976" t="s">
        <v>115</v>
      </c>
      <c r="C2976" t="s">
        <v>6355</v>
      </c>
      <c r="D2976" t="s">
        <v>28</v>
      </c>
      <c r="E2976" t="s">
        <v>29</v>
      </c>
      <c r="F2976">
        <v>30</v>
      </c>
      <c r="G2976" t="s">
        <v>7308</v>
      </c>
      <c r="H2976" t="s">
        <v>1804</v>
      </c>
      <c r="I2976" t="s">
        <v>32</v>
      </c>
      <c r="J2976" s="1">
        <v>44088</v>
      </c>
      <c r="K2976">
        <v>65</v>
      </c>
      <c r="L2976" t="s">
        <v>33</v>
      </c>
      <c r="N2976">
        <f t="shared" si="46"/>
        <v>0</v>
      </c>
    </row>
    <row r="2977" spans="1:14" x14ac:dyDescent="0.3">
      <c r="A2977">
        <v>2976</v>
      </c>
      <c r="B2977" t="s">
        <v>6192</v>
      </c>
      <c r="C2977" t="s">
        <v>5487</v>
      </c>
      <c r="D2977" t="s">
        <v>51</v>
      </c>
      <c r="E2977" t="s">
        <v>16</v>
      </c>
      <c r="F2977">
        <v>60</v>
      </c>
      <c r="G2977" t="s">
        <v>7309</v>
      </c>
      <c r="H2977" t="s">
        <v>3169</v>
      </c>
      <c r="I2977" t="s">
        <v>110</v>
      </c>
      <c r="J2977" s="1">
        <v>44048</v>
      </c>
      <c r="K2977">
        <v>85</v>
      </c>
      <c r="L2977" t="s">
        <v>54</v>
      </c>
      <c r="N2977">
        <f t="shared" si="46"/>
        <v>0</v>
      </c>
    </row>
    <row r="2978" spans="1:14" x14ac:dyDescent="0.3">
      <c r="A2978">
        <v>2977</v>
      </c>
      <c r="B2978" t="s">
        <v>7310</v>
      </c>
      <c r="C2978" t="s">
        <v>6509</v>
      </c>
      <c r="D2978" t="s">
        <v>15</v>
      </c>
      <c r="E2978" t="s">
        <v>16</v>
      </c>
      <c r="F2978">
        <v>30</v>
      </c>
      <c r="G2978" t="s">
        <v>7309</v>
      </c>
      <c r="H2978" t="s">
        <v>2084</v>
      </c>
      <c r="I2978" t="s">
        <v>294</v>
      </c>
      <c r="J2978" s="1">
        <v>44270</v>
      </c>
      <c r="K2978">
        <v>50</v>
      </c>
      <c r="L2978" t="s">
        <v>33</v>
      </c>
      <c r="N2978">
        <f t="shared" si="46"/>
        <v>0</v>
      </c>
    </row>
    <row r="2979" spans="1:14" x14ac:dyDescent="0.3">
      <c r="A2979">
        <v>2978</v>
      </c>
      <c r="B2979" t="s">
        <v>7311</v>
      </c>
      <c r="C2979" t="s">
        <v>6436</v>
      </c>
      <c r="D2979" t="s">
        <v>15</v>
      </c>
      <c r="E2979" t="s">
        <v>16</v>
      </c>
      <c r="F2979">
        <v>90</v>
      </c>
      <c r="G2979" t="s">
        <v>7309</v>
      </c>
      <c r="H2979" t="s">
        <v>2742</v>
      </c>
      <c r="I2979" t="s">
        <v>124</v>
      </c>
      <c r="J2979" s="1">
        <v>44741</v>
      </c>
      <c r="K2979">
        <v>101</v>
      </c>
      <c r="L2979" t="s">
        <v>101</v>
      </c>
      <c r="N2979">
        <f t="shared" si="46"/>
        <v>0</v>
      </c>
    </row>
    <row r="2980" spans="1:14" x14ac:dyDescent="0.3">
      <c r="A2980">
        <v>2979</v>
      </c>
      <c r="B2980" t="s">
        <v>7312</v>
      </c>
      <c r="C2980" t="s">
        <v>1656</v>
      </c>
      <c r="D2980" t="s">
        <v>15</v>
      </c>
      <c r="E2980" t="s">
        <v>16</v>
      </c>
      <c r="F2980">
        <v>90</v>
      </c>
      <c r="G2980" t="s">
        <v>7313</v>
      </c>
      <c r="H2980" t="s">
        <v>1537</v>
      </c>
      <c r="I2980" t="s">
        <v>294</v>
      </c>
      <c r="J2980" s="1">
        <v>44403</v>
      </c>
      <c r="K2980">
        <v>28</v>
      </c>
      <c r="L2980" t="s">
        <v>101</v>
      </c>
      <c r="N2980">
        <f t="shared" si="46"/>
        <v>0</v>
      </c>
    </row>
    <row r="2981" spans="1:14" x14ac:dyDescent="0.3">
      <c r="A2981">
        <v>2980</v>
      </c>
      <c r="B2981" t="s">
        <v>7314</v>
      </c>
      <c r="C2981" t="s">
        <v>7315</v>
      </c>
      <c r="D2981" t="s">
        <v>28</v>
      </c>
      <c r="E2981" t="s">
        <v>29</v>
      </c>
      <c r="F2981">
        <v>90</v>
      </c>
      <c r="G2981" t="s">
        <v>7316</v>
      </c>
      <c r="H2981" t="s">
        <v>389</v>
      </c>
      <c r="I2981" t="s">
        <v>32</v>
      </c>
      <c r="J2981" s="1">
        <v>44639</v>
      </c>
      <c r="K2981">
        <v>80</v>
      </c>
      <c r="L2981" t="s">
        <v>33</v>
      </c>
      <c r="N2981">
        <f t="shared" si="46"/>
        <v>0</v>
      </c>
    </row>
    <row r="2982" spans="1:14" x14ac:dyDescent="0.3">
      <c r="A2982">
        <v>2981</v>
      </c>
      <c r="B2982" t="s">
        <v>5457</v>
      </c>
      <c r="C2982" t="s">
        <v>7231</v>
      </c>
      <c r="D2982" t="s">
        <v>28</v>
      </c>
      <c r="E2982" t="s">
        <v>29</v>
      </c>
      <c r="F2982">
        <v>90</v>
      </c>
      <c r="G2982" t="s">
        <v>7317</v>
      </c>
      <c r="H2982" t="s">
        <v>7318</v>
      </c>
      <c r="I2982" t="s">
        <v>32</v>
      </c>
      <c r="J2982" s="1">
        <v>44053</v>
      </c>
      <c r="K2982">
        <v>26</v>
      </c>
      <c r="L2982" t="s">
        <v>159</v>
      </c>
      <c r="N2982">
        <f t="shared" si="46"/>
        <v>0</v>
      </c>
    </row>
    <row r="2983" spans="1:14" x14ac:dyDescent="0.3">
      <c r="A2983">
        <v>2982</v>
      </c>
      <c r="B2983" t="s">
        <v>7319</v>
      </c>
      <c r="C2983" t="s">
        <v>3971</v>
      </c>
      <c r="D2983" t="s">
        <v>51</v>
      </c>
      <c r="E2983" t="s">
        <v>16</v>
      </c>
      <c r="F2983">
        <v>90</v>
      </c>
      <c r="G2983" t="s">
        <v>7320</v>
      </c>
      <c r="H2983" t="s">
        <v>1556</v>
      </c>
      <c r="I2983" t="s">
        <v>1311</v>
      </c>
      <c r="J2983" s="1">
        <v>44653</v>
      </c>
      <c r="K2983">
        <v>16</v>
      </c>
      <c r="L2983" t="s">
        <v>101</v>
      </c>
      <c r="N2983">
        <f t="shared" si="46"/>
        <v>0</v>
      </c>
    </row>
    <row r="2984" spans="1:14" x14ac:dyDescent="0.3">
      <c r="A2984">
        <v>2983</v>
      </c>
      <c r="B2984" t="s">
        <v>1788</v>
      </c>
      <c r="C2984" t="s">
        <v>665</v>
      </c>
      <c r="D2984" t="s">
        <v>28</v>
      </c>
      <c r="E2984" t="s">
        <v>29</v>
      </c>
      <c r="F2984">
        <v>60</v>
      </c>
      <c r="G2984" t="s">
        <v>7321</v>
      </c>
      <c r="H2984" t="s">
        <v>674</v>
      </c>
      <c r="I2984" t="s">
        <v>32</v>
      </c>
      <c r="J2984" s="1">
        <v>43959</v>
      </c>
      <c r="K2984">
        <v>27</v>
      </c>
      <c r="L2984" t="s">
        <v>54</v>
      </c>
      <c r="N2984">
        <f t="shared" si="46"/>
        <v>0</v>
      </c>
    </row>
    <row r="2985" spans="1:14" x14ac:dyDescent="0.3">
      <c r="A2985">
        <v>2984</v>
      </c>
      <c r="B2985" t="s">
        <v>7322</v>
      </c>
      <c r="C2985" t="s">
        <v>5862</v>
      </c>
      <c r="D2985" t="s">
        <v>41</v>
      </c>
      <c r="E2985" t="s">
        <v>16</v>
      </c>
      <c r="F2985">
        <v>60</v>
      </c>
      <c r="G2985" t="s">
        <v>7323</v>
      </c>
      <c r="H2985" t="s">
        <v>2877</v>
      </c>
      <c r="I2985" t="s">
        <v>2878</v>
      </c>
      <c r="J2985" s="1">
        <v>44739</v>
      </c>
      <c r="K2985">
        <v>65</v>
      </c>
      <c r="L2985" t="s">
        <v>45</v>
      </c>
      <c r="N2985">
        <f t="shared" si="46"/>
        <v>0</v>
      </c>
    </row>
    <row r="2986" spans="1:14" x14ac:dyDescent="0.3">
      <c r="A2986">
        <v>2985</v>
      </c>
      <c r="B2986" t="s">
        <v>71</v>
      </c>
      <c r="C2986" t="s">
        <v>1215</v>
      </c>
      <c r="D2986" t="s">
        <v>15</v>
      </c>
      <c r="E2986" t="s">
        <v>16</v>
      </c>
      <c r="F2986">
        <v>60</v>
      </c>
      <c r="G2986" t="s">
        <v>7324</v>
      </c>
      <c r="H2986" t="s">
        <v>4123</v>
      </c>
      <c r="I2986" t="s">
        <v>187</v>
      </c>
      <c r="J2986" s="1">
        <v>44594</v>
      </c>
      <c r="K2986">
        <v>17</v>
      </c>
      <c r="L2986" t="s">
        <v>45</v>
      </c>
      <c r="N2986">
        <f t="shared" si="46"/>
        <v>0</v>
      </c>
    </row>
    <row r="2987" spans="1:14" x14ac:dyDescent="0.3">
      <c r="A2987">
        <v>2986</v>
      </c>
      <c r="B2987" t="s">
        <v>7325</v>
      </c>
      <c r="C2987" t="s">
        <v>7206</v>
      </c>
      <c r="D2987" t="s">
        <v>51</v>
      </c>
      <c r="E2987" t="s">
        <v>16</v>
      </c>
      <c r="F2987">
        <v>30</v>
      </c>
      <c r="G2987" t="s">
        <v>7326</v>
      </c>
      <c r="H2987" t="s">
        <v>4337</v>
      </c>
      <c r="I2987" t="s">
        <v>25</v>
      </c>
      <c r="J2987" s="1">
        <v>44794</v>
      </c>
      <c r="K2987">
        <v>17</v>
      </c>
      <c r="L2987" t="s">
        <v>159</v>
      </c>
      <c r="N2987">
        <f t="shared" si="46"/>
        <v>0</v>
      </c>
    </row>
    <row r="2988" spans="1:14" x14ac:dyDescent="0.3">
      <c r="A2988">
        <v>2987</v>
      </c>
      <c r="B2988" t="s">
        <v>1755</v>
      </c>
      <c r="C2988" t="s">
        <v>1866</v>
      </c>
      <c r="D2988" t="s">
        <v>28</v>
      </c>
      <c r="E2988" t="s">
        <v>29</v>
      </c>
      <c r="F2988">
        <v>60</v>
      </c>
      <c r="G2988" t="s">
        <v>7327</v>
      </c>
      <c r="H2988" t="s">
        <v>927</v>
      </c>
      <c r="I2988" t="s">
        <v>129</v>
      </c>
      <c r="J2988" s="1">
        <v>44033</v>
      </c>
      <c r="K2988">
        <v>46</v>
      </c>
      <c r="L2988" t="s">
        <v>70</v>
      </c>
      <c r="N2988">
        <f t="shared" si="46"/>
        <v>0</v>
      </c>
    </row>
    <row r="2989" spans="1:14" x14ac:dyDescent="0.3">
      <c r="A2989">
        <v>2988</v>
      </c>
      <c r="B2989" t="s">
        <v>6843</v>
      </c>
      <c r="C2989" t="s">
        <v>418</v>
      </c>
      <c r="D2989" t="s">
        <v>51</v>
      </c>
      <c r="E2989" t="s">
        <v>16</v>
      </c>
      <c r="F2989">
        <v>60</v>
      </c>
      <c r="G2989" t="s">
        <v>7328</v>
      </c>
      <c r="H2989" t="s">
        <v>4066</v>
      </c>
      <c r="I2989" t="s">
        <v>4067</v>
      </c>
      <c r="J2989" s="1">
        <v>44246</v>
      </c>
      <c r="K2989">
        <v>16</v>
      </c>
      <c r="L2989" t="s">
        <v>159</v>
      </c>
      <c r="N2989">
        <f t="shared" si="46"/>
        <v>0</v>
      </c>
    </row>
    <row r="2990" spans="1:14" x14ac:dyDescent="0.3">
      <c r="A2990">
        <v>2989</v>
      </c>
      <c r="B2990" t="s">
        <v>4737</v>
      </c>
      <c r="C2990" t="s">
        <v>1662</v>
      </c>
      <c r="D2990" t="s">
        <v>28</v>
      </c>
      <c r="E2990" t="s">
        <v>29</v>
      </c>
      <c r="F2990">
        <v>90</v>
      </c>
      <c r="G2990" t="s">
        <v>7329</v>
      </c>
      <c r="H2990" t="s">
        <v>7330</v>
      </c>
      <c r="I2990" t="s">
        <v>5820</v>
      </c>
      <c r="J2990" s="1">
        <v>44665</v>
      </c>
      <c r="K2990">
        <v>47</v>
      </c>
      <c r="L2990" t="s">
        <v>39</v>
      </c>
      <c r="N2990">
        <f t="shared" si="46"/>
        <v>0</v>
      </c>
    </row>
    <row r="2991" spans="1:14" x14ac:dyDescent="0.3">
      <c r="A2991" s="2">
        <v>2990</v>
      </c>
      <c r="B2991" s="2" t="s">
        <v>7331</v>
      </c>
      <c r="C2991" s="2" t="s">
        <v>3614</v>
      </c>
      <c r="D2991" s="2" t="s">
        <v>51</v>
      </c>
      <c r="E2991" s="2" t="s">
        <v>16</v>
      </c>
      <c r="F2991" s="2">
        <v>90</v>
      </c>
      <c r="G2991" s="2" t="s">
        <v>7332</v>
      </c>
      <c r="H2991" s="2"/>
      <c r="I2991" s="2" t="s">
        <v>366</v>
      </c>
      <c r="J2991" s="3">
        <v>44856</v>
      </c>
      <c r="K2991" s="2">
        <v>70</v>
      </c>
      <c r="L2991" s="2" t="s">
        <v>80</v>
      </c>
      <c r="M2991" s="2"/>
      <c r="N2991" s="2">
        <f t="shared" si="46"/>
        <v>1</v>
      </c>
    </row>
    <row r="2992" spans="1:14" x14ac:dyDescent="0.3">
      <c r="A2992" s="2">
        <v>2991</v>
      </c>
      <c r="B2992" s="2" t="s">
        <v>7331</v>
      </c>
      <c r="C2992" s="2" t="s">
        <v>3614</v>
      </c>
      <c r="D2992" s="2" t="s">
        <v>51</v>
      </c>
      <c r="E2992" s="2" t="s">
        <v>16</v>
      </c>
      <c r="F2992" s="2">
        <v>90</v>
      </c>
      <c r="G2992" s="2" t="s">
        <v>7332</v>
      </c>
      <c r="H2992" s="2"/>
      <c r="I2992" s="2" t="s">
        <v>366</v>
      </c>
      <c r="J2992" s="3">
        <v>44856</v>
      </c>
      <c r="K2992" s="2">
        <v>70</v>
      </c>
      <c r="L2992" s="2" t="s">
        <v>80</v>
      </c>
      <c r="M2992" s="2"/>
      <c r="N2992" s="2">
        <f t="shared" si="46"/>
        <v>1</v>
      </c>
    </row>
    <row r="2993" spans="1:14" x14ac:dyDescent="0.3">
      <c r="A2993">
        <v>2992</v>
      </c>
      <c r="B2993" t="s">
        <v>1998</v>
      </c>
      <c r="C2993" t="s">
        <v>139</v>
      </c>
      <c r="D2993" t="s">
        <v>28</v>
      </c>
      <c r="E2993" t="s">
        <v>29</v>
      </c>
      <c r="F2993">
        <v>90</v>
      </c>
      <c r="G2993" t="s">
        <v>7333</v>
      </c>
      <c r="H2993" t="s">
        <v>2655</v>
      </c>
      <c r="I2993" t="s">
        <v>1083</v>
      </c>
      <c r="J2993" s="1">
        <v>44672</v>
      </c>
      <c r="K2993">
        <v>70</v>
      </c>
      <c r="L2993" t="s">
        <v>80</v>
      </c>
      <c r="N2993">
        <f t="shared" si="46"/>
        <v>0</v>
      </c>
    </row>
    <row r="2994" spans="1:14" x14ac:dyDescent="0.3">
      <c r="A2994">
        <v>2993</v>
      </c>
      <c r="B2994" t="s">
        <v>7334</v>
      </c>
      <c r="C2994" t="s">
        <v>3447</v>
      </c>
      <c r="D2994" t="s">
        <v>28</v>
      </c>
      <c r="E2994" t="s">
        <v>29</v>
      </c>
      <c r="F2994">
        <v>60</v>
      </c>
      <c r="G2994" t="s">
        <v>7335</v>
      </c>
      <c r="H2994" t="s">
        <v>1674</v>
      </c>
      <c r="I2994" t="s">
        <v>25</v>
      </c>
      <c r="J2994" s="1">
        <v>44788</v>
      </c>
      <c r="K2994">
        <v>105</v>
      </c>
      <c r="L2994" t="s">
        <v>101</v>
      </c>
      <c r="N2994">
        <f t="shared" si="46"/>
        <v>0</v>
      </c>
    </row>
    <row r="2995" spans="1:14" x14ac:dyDescent="0.3">
      <c r="A2995">
        <v>2994</v>
      </c>
      <c r="B2995" t="s">
        <v>650</v>
      </c>
      <c r="C2995" t="s">
        <v>1878</v>
      </c>
      <c r="D2995" t="s">
        <v>41</v>
      </c>
      <c r="E2995" t="s">
        <v>16</v>
      </c>
      <c r="F2995">
        <v>90</v>
      </c>
      <c r="G2995" t="s">
        <v>7336</v>
      </c>
      <c r="H2995" t="s">
        <v>3859</v>
      </c>
      <c r="I2995" t="s">
        <v>124</v>
      </c>
      <c r="J2995" s="1">
        <v>44561</v>
      </c>
      <c r="K2995">
        <v>7</v>
      </c>
      <c r="L2995" t="s">
        <v>33</v>
      </c>
      <c r="N2995">
        <f t="shared" si="46"/>
        <v>0</v>
      </c>
    </row>
    <row r="2996" spans="1:14" x14ac:dyDescent="0.3">
      <c r="A2996">
        <v>2995</v>
      </c>
      <c r="B2996" t="s">
        <v>7337</v>
      </c>
      <c r="C2996" t="s">
        <v>2795</v>
      </c>
      <c r="D2996" t="s">
        <v>51</v>
      </c>
      <c r="E2996" t="s">
        <v>16</v>
      </c>
      <c r="F2996">
        <v>90</v>
      </c>
      <c r="G2996" t="s">
        <v>7338</v>
      </c>
      <c r="H2996" t="s">
        <v>901</v>
      </c>
      <c r="I2996" t="s">
        <v>146</v>
      </c>
      <c r="J2996" s="1">
        <v>44424</v>
      </c>
      <c r="K2996">
        <v>2</v>
      </c>
      <c r="L2996" t="s">
        <v>101</v>
      </c>
      <c r="N2996">
        <f t="shared" si="46"/>
        <v>0</v>
      </c>
    </row>
    <row r="2997" spans="1:14" x14ac:dyDescent="0.3">
      <c r="A2997">
        <v>2996</v>
      </c>
      <c r="B2997" t="s">
        <v>4349</v>
      </c>
      <c r="C2997" t="s">
        <v>2697</v>
      </c>
      <c r="D2997" t="s">
        <v>51</v>
      </c>
      <c r="E2997" t="s">
        <v>16</v>
      </c>
      <c r="F2997">
        <v>30</v>
      </c>
      <c r="G2997" t="s">
        <v>7339</v>
      </c>
      <c r="H2997" t="s">
        <v>3070</v>
      </c>
      <c r="I2997" t="s">
        <v>575</v>
      </c>
      <c r="J2997" s="1">
        <v>44845</v>
      </c>
      <c r="K2997">
        <v>4</v>
      </c>
      <c r="L2997" t="s">
        <v>45</v>
      </c>
      <c r="N2997">
        <f t="shared" si="46"/>
        <v>0</v>
      </c>
    </row>
    <row r="2998" spans="1:14" x14ac:dyDescent="0.3">
      <c r="A2998">
        <v>2997</v>
      </c>
      <c r="B2998" t="s">
        <v>7340</v>
      </c>
      <c r="C2998" t="s">
        <v>5788</v>
      </c>
      <c r="D2998" t="s">
        <v>28</v>
      </c>
      <c r="E2998" t="s">
        <v>29</v>
      </c>
      <c r="F2998">
        <v>30</v>
      </c>
      <c r="G2998" t="s">
        <v>7341</v>
      </c>
      <c r="H2998" t="s">
        <v>663</v>
      </c>
      <c r="I2998" t="s">
        <v>32</v>
      </c>
      <c r="J2998" s="1">
        <v>44775</v>
      </c>
      <c r="K2998">
        <v>105</v>
      </c>
      <c r="L2998" t="s">
        <v>70</v>
      </c>
      <c r="N2998">
        <f t="shared" si="46"/>
        <v>0</v>
      </c>
    </row>
    <row r="2999" spans="1:14" x14ac:dyDescent="0.3">
      <c r="A2999">
        <v>2998</v>
      </c>
      <c r="B2999" t="s">
        <v>4318</v>
      </c>
      <c r="C2999" t="s">
        <v>3016</v>
      </c>
      <c r="D2999" t="s">
        <v>28</v>
      </c>
      <c r="E2999" t="s">
        <v>29</v>
      </c>
      <c r="F2999">
        <v>30</v>
      </c>
      <c r="G2999" t="s">
        <v>7341</v>
      </c>
      <c r="H2999" t="s">
        <v>4049</v>
      </c>
      <c r="I2999" t="s">
        <v>32</v>
      </c>
      <c r="J2999" s="1">
        <v>44789</v>
      </c>
      <c r="K2999">
        <v>22</v>
      </c>
      <c r="L2999" t="s">
        <v>39</v>
      </c>
      <c r="N2999">
        <f t="shared" si="46"/>
        <v>0</v>
      </c>
    </row>
    <row r="3000" spans="1:14" x14ac:dyDescent="0.3">
      <c r="A3000">
        <v>2999</v>
      </c>
      <c r="B3000" t="s">
        <v>3967</v>
      </c>
      <c r="C3000" t="s">
        <v>3735</v>
      </c>
      <c r="D3000" t="s">
        <v>28</v>
      </c>
      <c r="E3000" t="s">
        <v>29</v>
      </c>
      <c r="F3000">
        <v>30</v>
      </c>
      <c r="G3000" t="s">
        <v>7342</v>
      </c>
      <c r="H3000" t="s">
        <v>7343</v>
      </c>
      <c r="I3000" t="s">
        <v>1126</v>
      </c>
      <c r="J3000" s="1">
        <v>44792</v>
      </c>
      <c r="K3000">
        <v>92</v>
      </c>
      <c r="L3000" t="s">
        <v>101</v>
      </c>
      <c r="N3000">
        <f t="shared" si="46"/>
        <v>0</v>
      </c>
    </row>
    <row r="3001" spans="1:14" x14ac:dyDescent="0.3">
      <c r="A3001">
        <v>3000</v>
      </c>
      <c r="B3001" t="s">
        <v>7344</v>
      </c>
      <c r="C3001" t="s">
        <v>7345</v>
      </c>
      <c r="D3001" t="s">
        <v>15</v>
      </c>
      <c r="E3001" t="s">
        <v>16</v>
      </c>
      <c r="F3001">
        <v>60</v>
      </c>
      <c r="G3001" t="s">
        <v>7346</v>
      </c>
      <c r="H3001" t="s">
        <v>7056</v>
      </c>
      <c r="I3001" t="s">
        <v>95</v>
      </c>
      <c r="J3001" s="1">
        <v>44728</v>
      </c>
      <c r="K3001">
        <v>87</v>
      </c>
      <c r="L3001" t="s">
        <v>39</v>
      </c>
      <c r="N3001">
        <f t="shared" si="46"/>
        <v>0</v>
      </c>
    </row>
    <row r="3002" spans="1:14" x14ac:dyDescent="0.3">
      <c r="A3002">
        <v>3001</v>
      </c>
      <c r="B3002" t="s">
        <v>1363</v>
      </c>
      <c r="C3002" t="s">
        <v>1950</v>
      </c>
      <c r="D3002" t="s">
        <v>28</v>
      </c>
      <c r="E3002" t="s">
        <v>29</v>
      </c>
      <c r="F3002">
        <v>90</v>
      </c>
      <c r="G3002" t="s">
        <v>7347</v>
      </c>
      <c r="H3002" t="s">
        <v>4285</v>
      </c>
      <c r="I3002" t="s">
        <v>124</v>
      </c>
      <c r="J3002" s="1">
        <v>43859</v>
      </c>
      <c r="K3002">
        <v>13</v>
      </c>
      <c r="L3002" t="s">
        <v>70</v>
      </c>
      <c r="N3002">
        <f t="shared" si="46"/>
        <v>0</v>
      </c>
    </row>
    <row r="3003" spans="1:14" x14ac:dyDescent="0.3">
      <c r="A3003">
        <v>3002</v>
      </c>
      <c r="B3003" t="s">
        <v>3742</v>
      </c>
      <c r="C3003" t="s">
        <v>3564</v>
      </c>
      <c r="D3003" t="s">
        <v>28</v>
      </c>
      <c r="E3003" t="s">
        <v>29</v>
      </c>
      <c r="F3003">
        <v>60</v>
      </c>
      <c r="G3003" t="s">
        <v>7348</v>
      </c>
      <c r="H3003" t="s">
        <v>2629</v>
      </c>
      <c r="I3003" t="s">
        <v>95</v>
      </c>
      <c r="J3003" s="1">
        <v>44118</v>
      </c>
      <c r="K3003">
        <v>34</v>
      </c>
      <c r="L3003" t="s">
        <v>45</v>
      </c>
      <c r="N3003">
        <f t="shared" si="46"/>
        <v>0</v>
      </c>
    </row>
    <row r="3004" spans="1:14" x14ac:dyDescent="0.3">
      <c r="A3004">
        <v>3003</v>
      </c>
      <c r="B3004" t="s">
        <v>7349</v>
      </c>
      <c r="C3004" t="s">
        <v>1041</v>
      </c>
      <c r="D3004" t="s">
        <v>28</v>
      </c>
      <c r="E3004" t="s">
        <v>29</v>
      </c>
      <c r="F3004">
        <v>60</v>
      </c>
      <c r="G3004" t="s">
        <v>7350</v>
      </c>
      <c r="H3004" t="s">
        <v>2236</v>
      </c>
      <c r="I3004" t="s">
        <v>2237</v>
      </c>
      <c r="J3004" s="1">
        <v>44737</v>
      </c>
      <c r="K3004">
        <v>38</v>
      </c>
      <c r="L3004" t="s">
        <v>54</v>
      </c>
      <c r="N3004">
        <f t="shared" si="46"/>
        <v>0</v>
      </c>
    </row>
    <row r="3005" spans="1:14" x14ac:dyDescent="0.3">
      <c r="A3005">
        <v>3004</v>
      </c>
      <c r="B3005" t="s">
        <v>7351</v>
      </c>
      <c r="C3005" t="s">
        <v>7290</v>
      </c>
      <c r="D3005" t="s">
        <v>15</v>
      </c>
      <c r="E3005" t="s">
        <v>16</v>
      </c>
      <c r="F3005">
        <v>60</v>
      </c>
      <c r="G3005" t="s">
        <v>7352</v>
      </c>
      <c r="H3005" t="s">
        <v>7353</v>
      </c>
      <c r="I3005" t="s">
        <v>19</v>
      </c>
      <c r="J3005" s="1">
        <v>44826</v>
      </c>
      <c r="K3005">
        <v>91</v>
      </c>
      <c r="L3005" t="s">
        <v>39</v>
      </c>
      <c r="N3005">
        <f t="shared" si="46"/>
        <v>0</v>
      </c>
    </row>
    <row r="3006" spans="1:14" x14ac:dyDescent="0.3">
      <c r="A3006">
        <v>3005</v>
      </c>
      <c r="B3006" t="s">
        <v>7354</v>
      </c>
      <c r="C3006" t="s">
        <v>665</v>
      </c>
      <c r="D3006" t="s">
        <v>41</v>
      </c>
      <c r="E3006" t="s">
        <v>16</v>
      </c>
      <c r="F3006">
        <v>60</v>
      </c>
      <c r="G3006" t="s">
        <v>7355</v>
      </c>
      <c r="H3006" t="s">
        <v>203</v>
      </c>
      <c r="I3006" t="s">
        <v>32</v>
      </c>
      <c r="J3006" s="1">
        <v>44031</v>
      </c>
      <c r="K3006">
        <v>80</v>
      </c>
      <c r="L3006" t="s">
        <v>101</v>
      </c>
      <c r="N3006">
        <f t="shared" si="46"/>
        <v>0</v>
      </c>
    </row>
    <row r="3007" spans="1:14" x14ac:dyDescent="0.3">
      <c r="A3007">
        <v>3006</v>
      </c>
      <c r="B3007" t="s">
        <v>7356</v>
      </c>
      <c r="C3007" t="s">
        <v>2344</v>
      </c>
      <c r="D3007" t="s">
        <v>15</v>
      </c>
      <c r="E3007" t="s">
        <v>16</v>
      </c>
      <c r="F3007">
        <v>30</v>
      </c>
      <c r="G3007" t="s">
        <v>7357</v>
      </c>
      <c r="H3007" t="s">
        <v>655</v>
      </c>
      <c r="I3007" t="s">
        <v>32</v>
      </c>
      <c r="J3007" s="1">
        <v>44171</v>
      </c>
      <c r="K3007">
        <v>7</v>
      </c>
      <c r="L3007" t="s">
        <v>159</v>
      </c>
      <c r="N3007">
        <f t="shared" si="46"/>
        <v>0</v>
      </c>
    </row>
    <row r="3008" spans="1:14" x14ac:dyDescent="0.3">
      <c r="A3008">
        <v>3007</v>
      </c>
      <c r="B3008" t="s">
        <v>7358</v>
      </c>
      <c r="C3008" t="s">
        <v>7359</v>
      </c>
      <c r="D3008" t="s">
        <v>15</v>
      </c>
      <c r="E3008" t="s">
        <v>16</v>
      </c>
      <c r="F3008">
        <v>90</v>
      </c>
      <c r="G3008" t="s">
        <v>7360</v>
      </c>
      <c r="H3008" t="s">
        <v>2401</v>
      </c>
      <c r="I3008" t="s">
        <v>178</v>
      </c>
      <c r="J3008" s="1">
        <v>44730</v>
      </c>
      <c r="K3008">
        <v>49</v>
      </c>
      <c r="L3008" t="s">
        <v>20</v>
      </c>
      <c r="N3008">
        <f t="shared" si="46"/>
        <v>0</v>
      </c>
    </row>
    <row r="3009" spans="1:14" x14ac:dyDescent="0.3">
      <c r="A3009">
        <v>3008</v>
      </c>
      <c r="B3009" t="s">
        <v>7361</v>
      </c>
      <c r="C3009" t="s">
        <v>376</v>
      </c>
      <c r="D3009" t="s">
        <v>51</v>
      </c>
      <c r="E3009" t="s">
        <v>16</v>
      </c>
      <c r="F3009">
        <v>60</v>
      </c>
      <c r="G3009" t="s">
        <v>7362</v>
      </c>
      <c r="H3009" t="s">
        <v>685</v>
      </c>
      <c r="I3009" t="s">
        <v>686</v>
      </c>
      <c r="J3009" s="1">
        <v>44898</v>
      </c>
      <c r="K3009">
        <v>23</v>
      </c>
      <c r="L3009" t="s">
        <v>80</v>
      </c>
      <c r="N3009">
        <f t="shared" si="46"/>
        <v>0</v>
      </c>
    </row>
    <row r="3010" spans="1:14" x14ac:dyDescent="0.3">
      <c r="A3010">
        <v>3009</v>
      </c>
      <c r="B3010" t="s">
        <v>7363</v>
      </c>
      <c r="C3010" t="s">
        <v>5671</v>
      </c>
      <c r="D3010" t="s">
        <v>51</v>
      </c>
      <c r="E3010" t="s">
        <v>16</v>
      </c>
      <c r="F3010">
        <v>60</v>
      </c>
      <c r="G3010" t="s">
        <v>7364</v>
      </c>
      <c r="H3010" t="s">
        <v>4944</v>
      </c>
      <c r="I3010" t="s">
        <v>839</v>
      </c>
      <c r="J3010" s="1">
        <v>44007</v>
      </c>
      <c r="K3010">
        <v>69</v>
      </c>
      <c r="L3010" t="s">
        <v>20</v>
      </c>
      <c r="N3010">
        <f t="shared" ref="N3010:N3073" si="47">COUNTBLANK(A3010:L3010)</f>
        <v>0</v>
      </c>
    </row>
    <row r="3011" spans="1:14" x14ac:dyDescent="0.3">
      <c r="A3011">
        <v>3010</v>
      </c>
      <c r="B3011" t="s">
        <v>7365</v>
      </c>
      <c r="C3011" t="s">
        <v>3564</v>
      </c>
      <c r="D3011" t="s">
        <v>15</v>
      </c>
      <c r="E3011" t="s">
        <v>16</v>
      </c>
      <c r="F3011">
        <v>60</v>
      </c>
      <c r="G3011" t="s">
        <v>7366</v>
      </c>
      <c r="H3011" t="s">
        <v>2509</v>
      </c>
      <c r="I3011" t="s">
        <v>32</v>
      </c>
      <c r="J3011" s="1">
        <v>44900</v>
      </c>
      <c r="K3011">
        <v>4</v>
      </c>
      <c r="L3011" t="s">
        <v>54</v>
      </c>
      <c r="N3011">
        <f t="shared" si="47"/>
        <v>0</v>
      </c>
    </row>
    <row r="3012" spans="1:14" x14ac:dyDescent="0.3">
      <c r="A3012">
        <v>3011</v>
      </c>
      <c r="B3012" t="s">
        <v>7367</v>
      </c>
      <c r="C3012" t="s">
        <v>1117</v>
      </c>
      <c r="D3012" t="s">
        <v>15</v>
      </c>
      <c r="E3012" t="s">
        <v>16</v>
      </c>
      <c r="F3012">
        <v>60</v>
      </c>
      <c r="G3012" t="s">
        <v>7368</v>
      </c>
      <c r="H3012" t="s">
        <v>6693</v>
      </c>
      <c r="I3012" t="s">
        <v>25</v>
      </c>
      <c r="J3012" s="1">
        <v>44683</v>
      </c>
      <c r="K3012">
        <v>5</v>
      </c>
      <c r="L3012" t="s">
        <v>39</v>
      </c>
      <c r="N3012">
        <f t="shared" si="47"/>
        <v>0</v>
      </c>
    </row>
    <row r="3013" spans="1:14" x14ac:dyDescent="0.3">
      <c r="A3013">
        <v>3012</v>
      </c>
      <c r="B3013" t="s">
        <v>6715</v>
      </c>
      <c r="C3013" t="s">
        <v>7369</v>
      </c>
      <c r="D3013" t="s">
        <v>28</v>
      </c>
      <c r="E3013" t="s">
        <v>29</v>
      </c>
      <c r="F3013">
        <v>60</v>
      </c>
      <c r="G3013" t="s">
        <v>7370</v>
      </c>
      <c r="H3013" t="s">
        <v>3628</v>
      </c>
      <c r="I3013" t="s">
        <v>32</v>
      </c>
      <c r="J3013" s="1">
        <v>43993</v>
      </c>
      <c r="K3013">
        <v>59</v>
      </c>
      <c r="L3013" t="s">
        <v>80</v>
      </c>
      <c r="N3013">
        <f t="shared" si="47"/>
        <v>0</v>
      </c>
    </row>
    <row r="3014" spans="1:14" x14ac:dyDescent="0.3">
      <c r="A3014">
        <v>3013</v>
      </c>
      <c r="B3014" t="s">
        <v>7371</v>
      </c>
      <c r="C3014" t="s">
        <v>5923</v>
      </c>
      <c r="D3014" t="s">
        <v>51</v>
      </c>
      <c r="E3014" t="s">
        <v>16</v>
      </c>
      <c r="F3014">
        <v>30</v>
      </c>
      <c r="G3014" t="s">
        <v>7370</v>
      </c>
      <c r="H3014" t="s">
        <v>7001</v>
      </c>
      <c r="I3014" t="s">
        <v>32</v>
      </c>
      <c r="J3014" s="1">
        <v>44797</v>
      </c>
      <c r="K3014">
        <v>22</v>
      </c>
      <c r="L3014" t="s">
        <v>20</v>
      </c>
      <c r="N3014">
        <f t="shared" si="47"/>
        <v>0</v>
      </c>
    </row>
    <row r="3015" spans="1:14" x14ac:dyDescent="0.3">
      <c r="A3015">
        <v>3014</v>
      </c>
      <c r="B3015" t="s">
        <v>7372</v>
      </c>
      <c r="C3015" t="s">
        <v>7373</v>
      </c>
      <c r="D3015" t="s">
        <v>51</v>
      </c>
      <c r="E3015" t="s">
        <v>16</v>
      </c>
      <c r="F3015">
        <v>60</v>
      </c>
      <c r="G3015" t="s">
        <v>7374</v>
      </c>
      <c r="H3015" t="s">
        <v>5647</v>
      </c>
      <c r="I3015" t="s">
        <v>38</v>
      </c>
      <c r="J3015" s="1">
        <v>44316</v>
      </c>
      <c r="K3015">
        <v>54</v>
      </c>
      <c r="L3015" t="s">
        <v>20</v>
      </c>
      <c r="N3015">
        <f t="shared" si="47"/>
        <v>0</v>
      </c>
    </row>
    <row r="3016" spans="1:14" x14ac:dyDescent="0.3">
      <c r="A3016">
        <v>3015</v>
      </c>
      <c r="B3016" t="s">
        <v>5772</v>
      </c>
      <c r="C3016" t="s">
        <v>4994</v>
      </c>
      <c r="D3016" t="s">
        <v>28</v>
      </c>
      <c r="E3016" t="s">
        <v>29</v>
      </c>
      <c r="F3016">
        <v>30</v>
      </c>
      <c r="G3016" t="s">
        <v>7374</v>
      </c>
      <c r="H3016" t="s">
        <v>768</v>
      </c>
      <c r="I3016" t="s">
        <v>124</v>
      </c>
      <c r="J3016" s="1">
        <v>44483</v>
      </c>
      <c r="K3016">
        <v>83</v>
      </c>
      <c r="L3016" t="s">
        <v>70</v>
      </c>
      <c r="N3016">
        <f t="shared" si="47"/>
        <v>0</v>
      </c>
    </row>
    <row r="3017" spans="1:14" x14ac:dyDescent="0.3">
      <c r="A3017">
        <v>3016</v>
      </c>
      <c r="B3017" t="s">
        <v>872</v>
      </c>
      <c r="C3017" t="s">
        <v>2928</v>
      </c>
      <c r="D3017" t="s">
        <v>28</v>
      </c>
      <c r="E3017" t="s">
        <v>29</v>
      </c>
      <c r="F3017">
        <v>30</v>
      </c>
      <c r="G3017" t="s">
        <v>7375</v>
      </c>
      <c r="H3017" t="s">
        <v>412</v>
      </c>
      <c r="I3017" t="s">
        <v>187</v>
      </c>
      <c r="J3017" s="1">
        <v>44201</v>
      </c>
      <c r="K3017">
        <v>34</v>
      </c>
      <c r="L3017" t="s">
        <v>101</v>
      </c>
      <c r="N3017">
        <f t="shared" si="47"/>
        <v>0</v>
      </c>
    </row>
    <row r="3018" spans="1:14" x14ac:dyDescent="0.3">
      <c r="A3018">
        <v>3017</v>
      </c>
      <c r="B3018" t="s">
        <v>4828</v>
      </c>
      <c r="C3018" t="s">
        <v>5668</v>
      </c>
      <c r="D3018" t="s">
        <v>28</v>
      </c>
      <c r="E3018" t="s">
        <v>29</v>
      </c>
      <c r="F3018">
        <v>30</v>
      </c>
      <c r="G3018" t="s">
        <v>7376</v>
      </c>
      <c r="H3018" t="s">
        <v>663</v>
      </c>
      <c r="I3018" t="s">
        <v>32</v>
      </c>
      <c r="J3018" s="1">
        <v>44047</v>
      </c>
      <c r="K3018">
        <v>74</v>
      </c>
      <c r="L3018" t="s">
        <v>20</v>
      </c>
      <c r="N3018">
        <f t="shared" si="47"/>
        <v>0</v>
      </c>
    </row>
    <row r="3019" spans="1:14" x14ac:dyDescent="0.3">
      <c r="A3019">
        <v>3018</v>
      </c>
      <c r="B3019" t="s">
        <v>4075</v>
      </c>
      <c r="C3019" t="s">
        <v>375</v>
      </c>
      <c r="D3019" t="s">
        <v>28</v>
      </c>
      <c r="E3019" t="s">
        <v>29</v>
      </c>
      <c r="F3019">
        <v>30</v>
      </c>
      <c r="G3019" t="s">
        <v>7377</v>
      </c>
      <c r="H3019" t="s">
        <v>7378</v>
      </c>
      <c r="I3019" t="s">
        <v>178</v>
      </c>
      <c r="J3019" s="1">
        <v>44480</v>
      </c>
      <c r="K3019">
        <v>92</v>
      </c>
      <c r="L3019" t="s">
        <v>39</v>
      </c>
      <c r="N3019">
        <f t="shared" si="47"/>
        <v>0</v>
      </c>
    </row>
    <row r="3020" spans="1:14" x14ac:dyDescent="0.3">
      <c r="A3020">
        <v>3019</v>
      </c>
      <c r="B3020" t="s">
        <v>6044</v>
      </c>
      <c r="C3020" t="s">
        <v>7379</v>
      </c>
      <c r="D3020" t="s">
        <v>28</v>
      </c>
      <c r="E3020" t="s">
        <v>29</v>
      </c>
      <c r="F3020">
        <v>60</v>
      </c>
      <c r="G3020" t="s">
        <v>7380</v>
      </c>
      <c r="H3020" t="s">
        <v>5327</v>
      </c>
      <c r="I3020" t="s">
        <v>187</v>
      </c>
      <c r="J3020" s="1">
        <v>43944</v>
      </c>
      <c r="K3020">
        <v>78</v>
      </c>
      <c r="L3020" t="s">
        <v>159</v>
      </c>
      <c r="N3020">
        <f t="shared" si="47"/>
        <v>0</v>
      </c>
    </row>
    <row r="3021" spans="1:14" x14ac:dyDescent="0.3">
      <c r="A3021">
        <v>3020</v>
      </c>
      <c r="B3021" t="s">
        <v>7381</v>
      </c>
      <c r="C3021" t="s">
        <v>647</v>
      </c>
      <c r="D3021" t="s">
        <v>28</v>
      </c>
      <c r="E3021" t="s">
        <v>29</v>
      </c>
      <c r="F3021">
        <v>30</v>
      </c>
      <c r="G3021" t="s">
        <v>7382</v>
      </c>
      <c r="H3021" t="s">
        <v>7383</v>
      </c>
      <c r="I3021" t="s">
        <v>110</v>
      </c>
      <c r="J3021" s="1">
        <v>44352</v>
      </c>
      <c r="K3021">
        <v>29</v>
      </c>
      <c r="L3021" t="s">
        <v>45</v>
      </c>
      <c r="N3021">
        <f t="shared" si="47"/>
        <v>0</v>
      </c>
    </row>
    <row r="3022" spans="1:14" x14ac:dyDescent="0.3">
      <c r="A3022">
        <v>3021</v>
      </c>
      <c r="B3022" t="s">
        <v>7384</v>
      </c>
      <c r="C3022" t="s">
        <v>6360</v>
      </c>
      <c r="D3022" t="s">
        <v>15</v>
      </c>
      <c r="E3022" t="s">
        <v>16</v>
      </c>
      <c r="F3022">
        <v>60</v>
      </c>
      <c r="G3022" t="s">
        <v>7385</v>
      </c>
      <c r="H3022" t="s">
        <v>5158</v>
      </c>
      <c r="I3022" t="s">
        <v>5159</v>
      </c>
      <c r="J3022" s="1">
        <v>44127</v>
      </c>
      <c r="K3022">
        <v>62</v>
      </c>
      <c r="L3022" t="s">
        <v>70</v>
      </c>
      <c r="N3022">
        <f t="shared" si="47"/>
        <v>0</v>
      </c>
    </row>
    <row r="3023" spans="1:14" x14ac:dyDescent="0.3">
      <c r="A3023">
        <v>3022</v>
      </c>
      <c r="B3023" t="s">
        <v>160</v>
      </c>
      <c r="C3023" t="s">
        <v>4803</v>
      </c>
      <c r="D3023" t="s">
        <v>28</v>
      </c>
      <c r="E3023" t="s">
        <v>29</v>
      </c>
      <c r="F3023">
        <v>90</v>
      </c>
      <c r="G3023" t="s">
        <v>7386</v>
      </c>
      <c r="H3023" t="s">
        <v>877</v>
      </c>
      <c r="I3023" t="s">
        <v>32</v>
      </c>
      <c r="J3023" s="1">
        <v>43876</v>
      </c>
      <c r="K3023">
        <v>39</v>
      </c>
      <c r="L3023" t="s">
        <v>80</v>
      </c>
      <c r="N3023">
        <f t="shared" si="47"/>
        <v>0</v>
      </c>
    </row>
    <row r="3024" spans="1:14" x14ac:dyDescent="0.3">
      <c r="A3024">
        <v>3023</v>
      </c>
      <c r="B3024" t="s">
        <v>7106</v>
      </c>
      <c r="C3024" t="s">
        <v>7187</v>
      </c>
      <c r="D3024" t="s">
        <v>51</v>
      </c>
      <c r="E3024" t="s">
        <v>16</v>
      </c>
      <c r="F3024">
        <v>60</v>
      </c>
      <c r="G3024" t="s">
        <v>7387</v>
      </c>
      <c r="H3024" t="s">
        <v>938</v>
      </c>
      <c r="I3024" t="s">
        <v>25</v>
      </c>
      <c r="J3024" s="1">
        <v>43911</v>
      </c>
      <c r="K3024">
        <v>74</v>
      </c>
      <c r="L3024" t="s">
        <v>159</v>
      </c>
      <c r="N3024">
        <f t="shared" si="47"/>
        <v>0</v>
      </c>
    </row>
    <row r="3025" spans="1:14" x14ac:dyDescent="0.3">
      <c r="A3025">
        <v>3024</v>
      </c>
      <c r="B3025" t="s">
        <v>550</v>
      </c>
      <c r="C3025" t="s">
        <v>6661</v>
      </c>
      <c r="D3025" t="s">
        <v>51</v>
      </c>
      <c r="E3025" t="s">
        <v>16</v>
      </c>
      <c r="F3025">
        <v>60</v>
      </c>
      <c r="G3025" t="s">
        <v>7388</v>
      </c>
      <c r="H3025" t="s">
        <v>3122</v>
      </c>
      <c r="I3025" t="s">
        <v>1035</v>
      </c>
      <c r="J3025" s="1">
        <v>43988</v>
      </c>
      <c r="K3025">
        <v>26</v>
      </c>
      <c r="L3025" t="s">
        <v>45</v>
      </c>
      <c r="N3025">
        <f t="shared" si="47"/>
        <v>0</v>
      </c>
    </row>
    <row r="3026" spans="1:14" x14ac:dyDescent="0.3">
      <c r="A3026">
        <v>3025</v>
      </c>
      <c r="B3026" t="s">
        <v>7389</v>
      </c>
      <c r="C3026" t="s">
        <v>6298</v>
      </c>
      <c r="D3026" t="s">
        <v>15</v>
      </c>
      <c r="E3026" t="s">
        <v>16</v>
      </c>
      <c r="F3026">
        <v>90</v>
      </c>
      <c r="G3026" t="s">
        <v>7388</v>
      </c>
      <c r="H3026" t="s">
        <v>694</v>
      </c>
      <c r="I3026" t="s">
        <v>32</v>
      </c>
      <c r="J3026" s="1">
        <v>44527</v>
      </c>
      <c r="K3026">
        <v>56</v>
      </c>
      <c r="L3026" t="s">
        <v>64</v>
      </c>
      <c r="N3026">
        <f t="shared" si="47"/>
        <v>0</v>
      </c>
    </row>
    <row r="3027" spans="1:14" x14ac:dyDescent="0.3">
      <c r="A3027">
        <v>3026</v>
      </c>
      <c r="B3027" t="s">
        <v>7390</v>
      </c>
      <c r="C3027" t="s">
        <v>7391</v>
      </c>
      <c r="D3027" t="s">
        <v>15</v>
      </c>
      <c r="E3027" t="s">
        <v>16</v>
      </c>
      <c r="F3027">
        <v>30</v>
      </c>
      <c r="G3027" t="s">
        <v>7392</v>
      </c>
      <c r="H3027" t="s">
        <v>5934</v>
      </c>
      <c r="I3027" t="s">
        <v>173</v>
      </c>
      <c r="J3027" s="1">
        <v>44766</v>
      </c>
      <c r="K3027">
        <v>103</v>
      </c>
      <c r="L3027" t="s">
        <v>159</v>
      </c>
      <c r="N3027">
        <f t="shared" si="47"/>
        <v>0</v>
      </c>
    </row>
    <row r="3028" spans="1:14" x14ac:dyDescent="0.3">
      <c r="A3028">
        <v>3027</v>
      </c>
      <c r="B3028" t="s">
        <v>6906</v>
      </c>
      <c r="C3028" t="s">
        <v>2167</v>
      </c>
      <c r="D3028" t="s">
        <v>28</v>
      </c>
      <c r="E3028" t="s">
        <v>29</v>
      </c>
      <c r="F3028">
        <v>90</v>
      </c>
      <c r="G3028" t="s">
        <v>7393</v>
      </c>
      <c r="H3028" t="s">
        <v>1168</v>
      </c>
      <c r="I3028" t="s">
        <v>32</v>
      </c>
      <c r="J3028" s="1">
        <v>44305</v>
      </c>
      <c r="K3028">
        <v>43</v>
      </c>
      <c r="L3028" t="s">
        <v>80</v>
      </c>
      <c r="N3028">
        <f t="shared" si="47"/>
        <v>0</v>
      </c>
    </row>
    <row r="3029" spans="1:14" x14ac:dyDescent="0.3">
      <c r="A3029">
        <v>3028</v>
      </c>
      <c r="B3029" t="s">
        <v>7394</v>
      </c>
      <c r="C3029" t="s">
        <v>2051</v>
      </c>
      <c r="D3029" t="s">
        <v>28</v>
      </c>
      <c r="E3029" t="s">
        <v>29</v>
      </c>
      <c r="F3029">
        <v>60</v>
      </c>
      <c r="G3029" t="s">
        <v>7395</v>
      </c>
      <c r="H3029" t="s">
        <v>1761</v>
      </c>
      <c r="I3029" t="s">
        <v>38</v>
      </c>
      <c r="J3029" s="1">
        <v>43962</v>
      </c>
      <c r="K3029">
        <v>10</v>
      </c>
      <c r="L3029" t="s">
        <v>45</v>
      </c>
      <c r="N3029">
        <f t="shared" si="47"/>
        <v>0</v>
      </c>
    </row>
    <row r="3030" spans="1:14" x14ac:dyDescent="0.3">
      <c r="A3030">
        <v>3029</v>
      </c>
      <c r="B3030" t="s">
        <v>2973</v>
      </c>
      <c r="C3030" t="s">
        <v>4026</v>
      </c>
      <c r="D3030" t="s">
        <v>51</v>
      </c>
      <c r="E3030" t="s">
        <v>16</v>
      </c>
      <c r="F3030">
        <v>30</v>
      </c>
      <c r="G3030" t="s">
        <v>7396</v>
      </c>
      <c r="H3030" t="s">
        <v>182</v>
      </c>
      <c r="I3030" t="s">
        <v>32</v>
      </c>
      <c r="J3030" s="1">
        <v>44425</v>
      </c>
      <c r="K3030">
        <v>44</v>
      </c>
      <c r="L3030" t="s">
        <v>39</v>
      </c>
      <c r="N3030">
        <f t="shared" si="47"/>
        <v>0</v>
      </c>
    </row>
    <row r="3031" spans="1:14" x14ac:dyDescent="0.3">
      <c r="A3031">
        <v>3030</v>
      </c>
      <c r="B3031" t="s">
        <v>800</v>
      </c>
      <c r="C3031" t="s">
        <v>1898</v>
      </c>
      <c r="D3031" t="s">
        <v>28</v>
      </c>
      <c r="E3031" t="s">
        <v>29</v>
      </c>
      <c r="F3031">
        <v>60</v>
      </c>
      <c r="G3031" t="s">
        <v>7397</v>
      </c>
      <c r="H3031" t="s">
        <v>5473</v>
      </c>
      <c r="I3031" t="s">
        <v>240</v>
      </c>
      <c r="J3031" s="1">
        <v>44671</v>
      </c>
      <c r="K3031">
        <v>9</v>
      </c>
      <c r="L3031" t="s">
        <v>39</v>
      </c>
      <c r="N3031">
        <f t="shared" si="47"/>
        <v>0</v>
      </c>
    </row>
    <row r="3032" spans="1:14" x14ac:dyDescent="0.3">
      <c r="A3032">
        <v>3031</v>
      </c>
      <c r="B3032" t="s">
        <v>2837</v>
      </c>
      <c r="C3032" t="s">
        <v>7398</v>
      </c>
      <c r="D3032" t="s">
        <v>28</v>
      </c>
      <c r="E3032" t="s">
        <v>29</v>
      </c>
      <c r="F3032">
        <v>30</v>
      </c>
      <c r="G3032" t="s">
        <v>7399</v>
      </c>
      <c r="H3032" t="s">
        <v>7400</v>
      </c>
      <c r="I3032" t="s">
        <v>178</v>
      </c>
      <c r="J3032" s="1">
        <v>44375</v>
      </c>
      <c r="K3032">
        <v>64</v>
      </c>
      <c r="L3032" t="s">
        <v>80</v>
      </c>
      <c r="N3032">
        <f t="shared" si="47"/>
        <v>0</v>
      </c>
    </row>
    <row r="3033" spans="1:14" x14ac:dyDescent="0.3">
      <c r="A3033">
        <v>3032</v>
      </c>
      <c r="B3033" t="s">
        <v>5567</v>
      </c>
      <c r="C3033" t="s">
        <v>800</v>
      </c>
      <c r="D3033" t="s">
        <v>28</v>
      </c>
      <c r="E3033" t="s">
        <v>29</v>
      </c>
      <c r="F3033">
        <v>30</v>
      </c>
      <c r="G3033" t="s">
        <v>7401</v>
      </c>
      <c r="H3033" t="s">
        <v>1005</v>
      </c>
      <c r="I3033" t="s">
        <v>178</v>
      </c>
      <c r="J3033" s="1">
        <v>44787</v>
      </c>
      <c r="K3033">
        <v>92</v>
      </c>
      <c r="L3033" t="s">
        <v>33</v>
      </c>
      <c r="N3033">
        <f t="shared" si="47"/>
        <v>0</v>
      </c>
    </row>
    <row r="3034" spans="1:14" x14ac:dyDescent="0.3">
      <c r="A3034">
        <v>3033</v>
      </c>
      <c r="B3034" t="s">
        <v>935</v>
      </c>
      <c r="C3034" t="s">
        <v>1424</v>
      </c>
      <c r="D3034" t="s">
        <v>28</v>
      </c>
      <c r="E3034" t="s">
        <v>29</v>
      </c>
      <c r="F3034">
        <v>90</v>
      </c>
      <c r="G3034" t="s">
        <v>7402</v>
      </c>
      <c r="H3034" t="s">
        <v>3324</v>
      </c>
      <c r="I3034" t="s">
        <v>32</v>
      </c>
      <c r="J3034" s="1">
        <v>43969</v>
      </c>
      <c r="K3034">
        <v>62</v>
      </c>
      <c r="L3034" t="s">
        <v>45</v>
      </c>
      <c r="N3034">
        <f t="shared" si="47"/>
        <v>0</v>
      </c>
    </row>
    <row r="3035" spans="1:14" x14ac:dyDescent="0.3">
      <c r="A3035">
        <v>3034</v>
      </c>
      <c r="B3035" t="s">
        <v>26</v>
      </c>
      <c r="C3035" t="s">
        <v>7403</v>
      </c>
      <c r="D3035" t="s">
        <v>28</v>
      </c>
      <c r="E3035" t="s">
        <v>29</v>
      </c>
      <c r="F3035">
        <v>60</v>
      </c>
      <c r="G3035" t="s">
        <v>7404</v>
      </c>
      <c r="H3035" t="s">
        <v>4874</v>
      </c>
      <c r="I3035" t="s">
        <v>32</v>
      </c>
      <c r="J3035" s="1">
        <v>44351</v>
      </c>
      <c r="K3035">
        <v>81</v>
      </c>
      <c r="L3035" t="s">
        <v>80</v>
      </c>
      <c r="N3035">
        <f t="shared" si="47"/>
        <v>0</v>
      </c>
    </row>
    <row r="3036" spans="1:14" x14ac:dyDescent="0.3">
      <c r="A3036">
        <v>3035</v>
      </c>
      <c r="B3036" t="s">
        <v>7405</v>
      </c>
      <c r="C3036" t="s">
        <v>7292</v>
      </c>
      <c r="D3036" t="s">
        <v>15</v>
      </c>
      <c r="E3036" t="s">
        <v>16</v>
      </c>
      <c r="F3036">
        <v>60</v>
      </c>
      <c r="G3036" t="s">
        <v>7406</v>
      </c>
      <c r="H3036" t="s">
        <v>4958</v>
      </c>
      <c r="I3036" t="s">
        <v>95</v>
      </c>
      <c r="J3036" s="1">
        <v>44861</v>
      </c>
      <c r="K3036">
        <v>41</v>
      </c>
      <c r="L3036" t="s">
        <v>101</v>
      </c>
      <c r="N3036">
        <f t="shared" si="47"/>
        <v>0</v>
      </c>
    </row>
    <row r="3037" spans="1:14" x14ac:dyDescent="0.3">
      <c r="A3037">
        <v>3036</v>
      </c>
      <c r="B3037" t="s">
        <v>357</v>
      </c>
      <c r="C3037" t="s">
        <v>1573</v>
      </c>
      <c r="D3037" t="s">
        <v>15</v>
      </c>
      <c r="E3037" t="s">
        <v>16</v>
      </c>
      <c r="F3037">
        <v>30</v>
      </c>
      <c r="G3037" t="s">
        <v>7407</v>
      </c>
      <c r="H3037" t="s">
        <v>2354</v>
      </c>
      <c r="I3037" t="s">
        <v>178</v>
      </c>
      <c r="J3037" s="1">
        <v>44541</v>
      </c>
      <c r="K3037">
        <v>85</v>
      </c>
      <c r="L3037" t="s">
        <v>70</v>
      </c>
      <c r="N3037">
        <f t="shared" si="47"/>
        <v>0</v>
      </c>
    </row>
    <row r="3038" spans="1:14" x14ac:dyDescent="0.3">
      <c r="A3038">
        <v>3037</v>
      </c>
      <c r="B3038" t="s">
        <v>1805</v>
      </c>
      <c r="C3038" t="s">
        <v>4237</v>
      </c>
      <c r="D3038" t="s">
        <v>28</v>
      </c>
      <c r="E3038" t="s">
        <v>29</v>
      </c>
      <c r="F3038">
        <v>60</v>
      </c>
      <c r="G3038" t="s">
        <v>7408</v>
      </c>
      <c r="H3038" t="s">
        <v>186</v>
      </c>
      <c r="I3038" t="s">
        <v>187</v>
      </c>
      <c r="J3038" s="1">
        <v>43853</v>
      </c>
      <c r="K3038">
        <v>82</v>
      </c>
      <c r="L3038" t="s">
        <v>45</v>
      </c>
      <c r="N3038">
        <f t="shared" si="47"/>
        <v>0</v>
      </c>
    </row>
    <row r="3039" spans="1:14" x14ac:dyDescent="0.3">
      <c r="A3039">
        <v>3038</v>
      </c>
      <c r="B3039" t="s">
        <v>7409</v>
      </c>
      <c r="C3039" t="s">
        <v>3706</v>
      </c>
      <c r="D3039" t="s">
        <v>51</v>
      </c>
      <c r="E3039" t="s">
        <v>16</v>
      </c>
      <c r="F3039">
        <v>60</v>
      </c>
      <c r="G3039" t="s">
        <v>7410</v>
      </c>
      <c r="H3039" t="s">
        <v>1177</v>
      </c>
      <c r="I3039" t="s">
        <v>32</v>
      </c>
      <c r="J3039" s="1">
        <v>44252</v>
      </c>
      <c r="K3039">
        <v>91</v>
      </c>
      <c r="L3039" t="s">
        <v>20</v>
      </c>
      <c r="N3039">
        <f t="shared" si="47"/>
        <v>0</v>
      </c>
    </row>
    <row r="3040" spans="1:14" x14ac:dyDescent="0.3">
      <c r="A3040">
        <v>3039</v>
      </c>
      <c r="B3040" t="s">
        <v>7411</v>
      </c>
      <c r="C3040" t="s">
        <v>7412</v>
      </c>
      <c r="D3040" t="s">
        <v>15</v>
      </c>
      <c r="E3040" t="s">
        <v>16</v>
      </c>
      <c r="F3040">
        <v>90</v>
      </c>
      <c r="G3040" t="s">
        <v>7413</v>
      </c>
      <c r="H3040" t="s">
        <v>334</v>
      </c>
      <c r="I3040" t="s">
        <v>124</v>
      </c>
      <c r="J3040" s="1">
        <v>44915</v>
      </c>
      <c r="K3040">
        <v>59</v>
      </c>
      <c r="L3040" t="s">
        <v>64</v>
      </c>
      <c r="N3040">
        <f t="shared" si="47"/>
        <v>0</v>
      </c>
    </row>
    <row r="3041" spans="1:14" x14ac:dyDescent="0.3">
      <c r="A3041">
        <v>3040</v>
      </c>
      <c r="B3041" t="s">
        <v>3967</v>
      </c>
      <c r="C3041" t="s">
        <v>6574</v>
      </c>
      <c r="D3041" t="s">
        <v>28</v>
      </c>
      <c r="E3041" t="s">
        <v>29</v>
      </c>
      <c r="F3041">
        <v>60</v>
      </c>
      <c r="G3041" t="s">
        <v>7414</v>
      </c>
      <c r="H3041" t="s">
        <v>6775</v>
      </c>
      <c r="I3041" t="s">
        <v>25</v>
      </c>
      <c r="J3041" s="1">
        <v>44482</v>
      </c>
      <c r="K3041">
        <v>15</v>
      </c>
      <c r="L3041" t="s">
        <v>54</v>
      </c>
      <c r="N3041">
        <f t="shared" si="47"/>
        <v>0</v>
      </c>
    </row>
    <row r="3042" spans="1:14" x14ac:dyDescent="0.3">
      <c r="A3042">
        <v>3041</v>
      </c>
      <c r="B3042" t="s">
        <v>7415</v>
      </c>
      <c r="C3042" t="s">
        <v>7416</v>
      </c>
      <c r="D3042" t="s">
        <v>15</v>
      </c>
      <c r="E3042" t="s">
        <v>16</v>
      </c>
      <c r="F3042">
        <v>60</v>
      </c>
      <c r="G3042" t="s">
        <v>7417</v>
      </c>
      <c r="H3042" t="s">
        <v>436</v>
      </c>
      <c r="I3042" t="s">
        <v>32</v>
      </c>
      <c r="J3042" s="1">
        <v>44119</v>
      </c>
      <c r="K3042">
        <v>45</v>
      </c>
      <c r="L3042" t="s">
        <v>70</v>
      </c>
      <c r="N3042">
        <f t="shared" si="47"/>
        <v>0</v>
      </c>
    </row>
    <row r="3043" spans="1:14" x14ac:dyDescent="0.3">
      <c r="A3043">
        <v>3042</v>
      </c>
      <c r="B3043" t="s">
        <v>7418</v>
      </c>
      <c r="C3043" t="s">
        <v>5021</v>
      </c>
      <c r="D3043" t="s">
        <v>28</v>
      </c>
      <c r="E3043" t="s">
        <v>29</v>
      </c>
      <c r="F3043">
        <v>30</v>
      </c>
      <c r="G3043" t="s">
        <v>7419</v>
      </c>
      <c r="H3043" t="s">
        <v>908</v>
      </c>
      <c r="I3043" t="s">
        <v>575</v>
      </c>
      <c r="J3043" s="1">
        <v>44607</v>
      </c>
      <c r="K3043">
        <v>3</v>
      </c>
      <c r="L3043" t="s">
        <v>70</v>
      </c>
      <c r="N3043">
        <f t="shared" si="47"/>
        <v>0</v>
      </c>
    </row>
    <row r="3044" spans="1:14" x14ac:dyDescent="0.3">
      <c r="A3044">
        <v>3043</v>
      </c>
      <c r="B3044" t="s">
        <v>7420</v>
      </c>
      <c r="C3044" t="s">
        <v>2900</v>
      </c>
      <c r="D3044" t="s">
        <v>51</v>
      </c>
      <c r="E3044" t="s">
        <v>16</v>
      </c>
      <c r="F3044">
        <v>30</v>
      </c>
      <c r="G3044" t="s">
        <v>7421</v>
      </c>
      <c r="H3044" t="s">
        <v>6033</v>
      </c>
      <c r="I3044" t="s">
        <v>32</v>
      </c>
      <c r="J3044" s="1">
        <v>44177</v>
      </c>
      <c r="K3044">
        <v>5</v>
      </c>
      <c r="L3044" t="s">
        <v>54</v>
      </c>
      <c r="N3044">
        <f t="shared" si="47"/>
        <v>0</v>
      </c>
    </row>
    <row r="3045" spans="1:14" x14ac:dyDescent="0.3">
      <c r="A3045">
        <v>3044</v>
      </c>
      <c r="B3045" t="s">
        <v>7422</v>
      </c>
      <c r="C3045" t="s">
        <v>7423</v>
      </c>
      <c r="D3045" t="s">
        <v>28</v>
      </c>
      <c r="E3045" t="s">
        <v>29</v>
      </c>
      <c r="F3045">
        <v>90</v>
      </c>
      <c r="G3045" t="s">
        <v>7424</v>
      </c>
      <c r="H3045" t="s">
        <v>3206</v>
      </c>
      <c r="I3045" t="s">
        <v>1199</v>
      </c>
      <c r="J3045" s="1">
        <v>44810</v>
      </c>
      <c r="K3045">
        <v>67</v>
      </c>
      <c r="L3045" t="s">
        <v>45</v>
      </c>
      <c r="N3045">
        <f t="shared" si="47"/>
        <v>0</v>
      </c>
    </row>
    <row r="3046" spans="1:14" x14ac:dyDescent="0.3">
      <c r="A3046">
        <v>3045</v>
      </c>
      <c r="B3046" t="s">
        <v>7425</v>
      </c>
      <c r="C3046" t="s">
        <v>188</v>
      </c>
      <c r="D3046" t="s">
        <v>28</v>
      </c>
      <c r="E3046" t="s">
        <v>29</v>
      </c>
      <c r="F3046">
        <v>90</v>
      </c>
      <c r="G3046" t="s">
        <v>7426</v>
      </c>
      <c r="H3046" t="s">
        <v>186</v>
      </c>
      <c r="I3046" t="s">
        <v>187</v>
      </c>
      <c r="J3046" s="1">
        <v>44655</v>
      </c>
      <c r="K3046">
        <v>36</v>
      </c>
      <c r="L3046" t="s">
        <v>45</v>
      </c>
      <c r="N3046">
        <f t="shared" si="47"/>
        <v>0</v>
      </c>
    </row>
    <row r="3047" spans="1:14" x14ac:dyDescent="0.3">
      <c r="A3047">
        <v>3046</v>
      </c>
      <c r="B3047" t="s">
        <v>7427</v>
      </c>
      <c r="C3047" t="s">
        <v>6708</v>
      </c>
      <c r="D3047" t="s">
        <v>51</v>
      </c>
      <c r="E3047" t="s">
        <v>16</v>
      </c>
      <c r="F3047">
        <v>90</v>
      </c>
      <c r="G3047" t="s">
        <v>7428</v>
      </c>
      <c r="H3047" t="s">
        <v>3651</v>
      </c>
      <c r="I3047" t="s">
        <v>294</v>
      </c>
      <c r="J3047" s="1">
        <v>44892</v>
      </c>
      <c r="K3047">
        <v>7</v>
      </c>
      <c r="L3047" t="s">
        <v>70</v>
      </c>
      <c r="N3047">
        <f t="shared" si="47"/>
        <v>0</v>
      </c>
    </row>
    <row r="3048" spans="1:14" x14ac:dyDescent="0.3">
      <c r="A3048">
        <v>3047</v>
      </c>
      <c r="B3048" t="s">
        <v>7429</v>
      </c>
      <c r="C3048" t="s">
        <v>2640</v>
      </c>
      <c r="D3048" t="s">
        <v>51</v>
      </c>
      <c r="E3048" t="s">
        <v>16</v>
      </c>
      <c r="F3048">
        <v>90</v>
      </c>
      <c r="G3048" t="s">
        <v>7430</v>
      </c>
      <c r="H3048" t="s">
        <v>7431</v>
      </c>
      <c r="I3048" t="s">
        <v>32</v>
      </c>
      <c r="J3048" s="1">
        <v>44065</v>
      </c>
      <c r="K3048">
        <v>44</v>
      </c>
      <c r="L3048" t="s">
        <v>54</v>
      </c>
      <c r="N3048">
        <f t="shared" si="47"/>
        <v>0</v>
      </c>
    </row>
    <row r="3049" spans="1:14" x14ac:dyDescent="0.3">
      <c r="A3049">
        <v>3048</v>
      </c>
      <c r="B3049" t="s">
        <v>7432</v>
      </c>
      <c r="C3049" t="s">
        <v>7433</v>
      </c>
      <c r="D3049" t="s">
        <v>51</v>
      </c>
      <c r="E3049" t="s">
        <v>16</v>
      </c>
      <c r="F3049">
        <v>60</v>
      </c>
      <c r="G3049" t="s">
        <v>7434</v>
      </c>
      <c r="H3049" t="s">
        <v>1505</v>
      </c>
      <c r="I3049" t="s">
        <v>32</v>
      </c>
      <c r="J3049" s="1">
        <v>44567</v>
      </c>
      <c r="K3049">
        <v>23</v>
      </c>
      <c r="L3049" t="s">
        <v>20</v>
      </c>
      <c r="N3049">
        <f t="shared" si="47"/>
        <v>0</v>
      </c>
    </row>
    <row r="3050" spans="1:14" x14ac:dyDescent="0.3">
      <c r="A3050">
        <v>3049</v>
      </c>
      <c r="B3050" t="s">
        <v>550</v>
      </c>
      <c r="C3050" t="s">
        <v>7435</v>
      </c>
      <c r="D3050" t="s">
        <v>15</v>
      </c>
      <c r="E3050" t="s">
        <v>16</v>
      </c>
      <c r="F3050">
        <v>30</v>
      </c>
      <c r="G3050" t="s">
        <v>7436</v>
      </c>
      <c r="H3050" t="s">
        <v>5957</v>
      </c>
      <c r="I3050" t="s">
        <v>187</v>
      </c>
      <c r="J3050" s="1">
        <v>44660</v>
      </c>
      <c r="K3050">
        <v>28</v>
      </c>
      <c r="L3050" t="s">
        <v>20</v>
      </c>
      <c r="N3050">
        <f t="shared" si="47"/>
        <v>0</v>
      </c>
    </row>
    <row r="3051" spans="1:14" x14ac:dyDescent="0.3">
      <c r="A3051">
        <v>3050</v>
      </c>
      <c r="B3051" t="s">
        <v>550</v>
      </c>
      <c r="C3051" t="s">
        <v>7435</v>
      </c>
      <c r="D3051" t="s">
        <v>15</v>
      </c>
      <c r="E3051" t="s">
        <v>16</v>
      </c>
      <c r="F3051">
        <v>30</v>
      </c>
      <c r="G3051" t="s">
        <v>7436</v>
      </c>
      <c r="H3051" t="s">
        <v>5957</v>
      </c>
      <c r="I3051" t="s">
        <v>187</v>
      </c>
      <c r="J3051" s="1">
        <v>44660</v>
      </c>
      <c r="K3051">
        <v>28</v>
      </c>
      <c r="L3051" t="s">
        <v>20</v>
      </c>
      <c r="N3051">
        <f t="shared" si="47"/>
        <v>0</v>
      </c>
    </row>
    <row r="3052" spans="1:14" x14ac:dyDescent="0.3">
      <c r="A3052">
        <v>3051</v>
      </c>
      <c r="B3052" t="s">
        <v>7437</v>
      </c>
      <c r="C3052" t="s">
        <v>3009</v>
      </c>
      <c r="D3052" t="s">
        <v>28</v>
      </c>
      <c r="E3052" t="s">
        <v>29</v>
      </c>
      <c r="F3052">
        <v>60</v>
      </c>
      <c r="G3052" t="s">
        <v>7438</v>
      </c>
      <c r="H3052" t="s">
        <v>1228</v>
      </c>
      <c r="I3052" t="s">
        <v>25</v>
      </c>
      <c r="J3052" s="1">
        <v>44709</v>
      </c>
      <c r="K3052">
        <v>47</v>
      </c>
      <c r="L3052" t="s">
        <v>54</v>
      </c>
      <c r="N3052">
        <f t="shared" si="47"/>
        <v>0</v>
      </c>
    </row>
    <row r="3053" spans="1:14" x14ac:dyDescent="0.3">
      <c r="A3053">
        <v>3052</v>
      </c>
      <c r="B3053" t="s">
        <v>6446</v>
      </c>
      <c r="C3053" t="s">
        <v>7439</v>
      </c>
      <c r="D3053" t="s">
        <v>51</v>
      </c>
      <c r="E3053" t="s">
        <v>16</v>
      </c>
      <c r="F3053">
        <v>60</v>
      </c>
      <c r="G3053" t="s">
        <v>7440</v>
      </c>
      <c r="H3053" t="s">
        <v>7441</v>
      </c>
      <c r="I3053" t="s">
        <v>32</v>
      </c>
      <c r="J3053" s="1">
        <v>44656</v>
      </c>
      <c r="K3053">
        <v>38</v>
      </c>
      <c r="L3053" t="s">
        <v>64</v>
      </c>
      <c r="N3053">
        <f t="shared" si="47"/>
        <v>0</v>
      </c>
    </row>
    <row r="3054" spans="1:14" x14ac:dyDescent="0.3">
      <c r="A3054">
        <v>3053</v>
      </c>
      <c r="B3054" t="s">
        <v>7442</v>
      </c>
      <c r="C3054" t="s">
        <v>7443</v>
      </c>
      <c r="D3054" t="s">
        <v>28</v>
      </c>
      <c r="E3054" t="s">
        <v>29</v>
      </c>
      <c r="F3054">
        <v>30</v>
      </c>
      <c r="G3054" t="s">
        <v>7444</v>
      </c>
      <c r="H3054" t="s">
        <v>2990</v>
      </c>
      <c r="I3054" t="s">
        <v>38</v>
      </c>
      <c r="J3054" s="1">
        <v>44214</v>
      </c>
      <c r="K3054">
        <v>35</v>
      </c>
      <c r="L3054" t="s">
        <v>101</v>
      </c>
      <c r="N3054">
        <f t="shared" si="47"/>
        <v>0</v>
      </c>
    </row>
    <row r="3055" spans="1:14" x14ac:dyDescent="0.3">
      <c r="A3055">
        <v>3054</v>
      </c>
      <c r="B3055" t="s">
        <v>7445</v>
      </c>
      <c r="C3055" t="s">
        <v>791</v>
      </c>
      <c r="D3055" t="s">
        <v>41</v>
      </c>
      <c r="E3055" t="s">
        <v>16</v>
      </c>
      <c r="F3055">
        <v>30</v>
      </c>
      <c r="G3055" t="s">
        <v>7446</v>
      </c>
      <c r="H3055" t="s">
        <v>4567</v>
      </c>
      <c r="I3055" t="s">
        <v>38</v>
      </c>
      <c r="J3055" s="1">
        <v>44301</v>
      </c>
      <c r="K3055">
        <v>48</v>
      </c>
      <c r="L3055" t="s">
        <v>20</v>
      </c>
      <c r="N3055">
        <f t="shared" si="47"/>
        <v>0</v>
      </c>
    </row>
    <row r="3056" spans="1:14" x14ac:dyDescent="0.3">
      <c r="A3056">
        <v>3055</v>
      </c>
      <c r="B3056" t="s">
        <v>7197</v>
      </c>
      <c r="C3056" t="s">
        <v>5575</v>
      </c>
      <c r="D3056" t="s">
        <v>28</v>
      </c>
      <c r="E3056" t="s">
        <v>29</v>
      </c>
      <c r="F3056">
        <v>60</v>
      </c>
      <c r="G3056" t="s">
        <v>7447</v>
      </c>
      <c r="H3056" t="s">
        <v>6775</v>
      </c>
      <c r="I3056" t="s">
        <v>25</v>
      </c>
      <c r="J3056" s="1">
        <v>44039</v>
      </c>
      <c r="K3056">
        <v>60</v>
      </c>
      <c r="L3056" t="s">
        <v>54</v>
      </c>
      <c r="N3056">
        <f t="shared" si="47"/>
        <v>0</v>
      </c>
    </row>
    <row r="3057" spans="1:14" x14ac:dyDescent="0.3">
      <c r="A3057">
        <v>3056</v>
      </c>
      <c r="B3057" t="s">
        <v>3013</v>
      </c>
      <c r="C3057" t="s">
        <v>7448</v>
      </c>
      <c r="D3057" t="s">
        <v>41</v>
      </c>
      <c r="E3057" t="s">
        <v>16</v>
      </c>
      <c r="F3057">
        <v>60</v>
      </c>
      <c r="G3057" t="s">
        <v>7449</v>
      </c>
      <c r="H3057" t="s">
        <v>6607</v>
      </c>
      <c r="I3057" t="s">
        <v>32</v>
      </c>
      <c r="J3057" s="1">
        <v>44196</v>
      </c>
      <c r="K3057">
        <v>85</v>
      </c>
      <c r="L3057" t="s">
        <v>54</v>
      </c>
      <c r="N3057">
        <f t="shared" si="47"/>
        <v>0</v>
      </c>
    </row>
    <row r="3058" spans="1:14" x14ac:dyDescent="0.3">
      <c r="A3058">
        <v>3057</v>
      </c>
      <c r="B3058" t="s">
        <v>7450</v>
      </c>
      <c r="C3058" t="s">
        <v>4880</v>
      </c>
      <c r="D3058" t="s">
        <v>28</v>
      </c>
      <c r="E3058" t="s">
        <v>29</v>
      </c>
      <c r="F3058">
        <v>30</v>
      </c>
      <c r="G3058" t="s">
        <v>7451</v>
      </c>
      <c r="H3058" t="s">
        <v>2713</v>
      </c>
      <c r="I3058" t="s">
        <v>38</v>
      </c>
      <c r="J3058" s="1">
        <v>44676</v>
      </c>
      <c r="K3058">
        <v>30</v>
      </c>
      <c r="L3058" t="s">
        <v>101</v>
      </c>
      <c r="N3058">
        <f t="shared" si="47"/>
        <v>0</v>
      </c>
    </row>
    <row r="3059" spans="1:14" x14ac:dyDescent="0.3">
      <c r="A3059">
        <v>3058</v>
      </c>
      <c r="B3059" t="s">
        <v>6088</v>
      </c>
      <c r="C3059" t="s">
        <v>2509</v>
      </c>
      <c r="D3059" t="s">
        <v>28</v>
      </c>
      <c r="E3059" t="s">
        <v>29</v>
      </c>
      <c r="F3059">
        <v>30</v>
      </c>
      <c r="G3059" t="s">
        <v>7451</v>
      </c>
      <c r="H3059" t="s">
        <v>2490</v>
      </c>
      <c r="I3059" t="s">
        <v>32</v>
      </c>
      <c r="J3059" s="1">
        <v>43994</v>
      </c>
      <c r="K3059">
        <v>71</v>
      </c>
      <c r="L3059" t="s">
        <v>64</v>
      </c>
      <c r="N3059">
        <f t="shared" si="47"/>
        <v>0</v>
      </c>
    </row>
    <row r="3060" spans="1:14" x14ac:dyDescent="0.3">
      <c r="A3060">
        <v>3059</v>
      </c>
      <c r="B3060" t="s">
        <v>7452</v>
      </c>
      <c r="C3060" t="s">
        <v>3089</v>
      </c>
      <c r="D3060" t="s">
        <v>15</v>
      </c>
      <c r="E3060" t="s">
        <v>16</v>
      </c>
      <c r="F3060">
        <v>60</v>
      </c>
      <c r="G3060" t="s">
        <v>7453</v>
      </c>
      <c r="H3060" t="s">
        <v>685</v>
      </c>
      <c r="I3060" t="s">
        <v>686</v>
      </c>
      <c r="J3060" s="1">
        <v>44255</v>
      </c>
      <c r="K3060">
        <v>2</v>
      </c>
      <c r="L3060" t="s">
        <v>54</v>
      </c>
      <c r="N3060">
        <f t="shared" si="47"/>
        <v>0</v>
      </c>
    </row>
    <row r="3061" spans="1:14" x14ac:dyDescent="0.3">
      <c r="A3061">
        <v>3060</v>
      </c>
      <c r="B3061" t="s">
        <v>1682</v>
      </c>
      <c r="C3061" t="s">
        <v>2789</v>
      </c>
      <c r="D3061" t="s">
        <v>28</v>
      </c>
      <c r="E3061" t="s">
        <v>29</v>
      </c>
      <c r="F3061">
        <v>60</v>
      </c>
      <c r="G3061" t="s">
        <v>7453</v>
      </c>
      <c r="H3061" t="s">
        <v>2577</v>
      </c>
      <c r="I3061" t="s">
        <v>645</v>
      </c>
      <c r="J3061" s="1">
        <v>44438</v>
      </c>
      <c r="K3061">
        <v>61</v>
      </c>
      <c r="L3061" t="s">
        <v>54</v>
      </c>
      <c r="N3061">
        <f t="shared" si="47"/>
        <v>0</v>
      </c>
    </row>
    <row r="3062" spans="1:14" x14ac:dyDescent="0.3">
      <c r="A3062">
        <v>3061</v>
      </c>
      <c r="B3062" t="s">
        <v>7454</v>
      </c>
      <c r="C3062" t="s">
        <v>1703</v>
      </c>
      <c r="D3062" t="s">
        <v>15</v>
      </c>
      <c r="E3062" t="s">
        <v>16</v>
      </c>
      <c r="F3062">
        <v>90</v>
      </c>
      <c r="G3062" t="s">
        <v>7455</v>
      </c>
      <c r="H3062" t="s">
        <v>2720</v>
      </c>
      <c r="I3062" t="s">
        <v>32</v>
      </c>
      <c r="J3062" s="1">
        <v>43880</v>
      </c>
      <c r="K3062">
        <v>27</v>
      </c>
      <c r="L3062" t="s">
        <v>45</v>
      </c>
      <c r="N3062">
        <f t="shared" si="47"/>
        <v>0</v>
      </c>
    </row>
    <row r="3063" spans="1:14" x14ac:dyDescent="0.3">
      <c r="A3063">
        <v>3062</v>
      </c>
      <c r="B3063" t="s">
        <v>7456</v>
      </c>
      <c r="C3063" t="s">
        <v>2054</v>
      </c>
      <c r="D3063" t="s">
        <v>28</v>
      </c>
      <c r="E3063" t="s">
        <v>29</v>
      </c>
      <c r="F3063">
        <v>30</v>
      </c>
      <c r="G3063" t="s">
        <v>7457</v>
      </c>
      <c r="H3063" t="s">
        <v>7458</v>
      </c>
      <c r="I3063" t="s">
        <v>124</v>
      </c>
      <c r="J3063" s="1">
        <v>44195</v>
      </c>
      <c r="K3063">
        <v>34</v>
      </c>
      <c r="L3063" t="s">
        <v>54</v>
      </c>
      <c r="N3063">
        <f t="shared" si="47"/>
        <v>0</v>
      </c>
    </row>
    <row r="3064" spans="1:14" x14ac:dyDescent="0.3">
      <c r="A3064">
        <v>3063</v>
      </c>
      <c r="B3064" t="s">
        <v>102</v>
      </c>
      <c r="C3064" t="s">
        <v>2708</v>
      </c>
      <c r="D3064" t="s">
        <v>51</v>
      </c>
      <c r="E3064" t="s">
        <v>16</v>
      </c>
      <c r="F3064">
        <v>90</v>
      </c>
      <c r="G3064" t="s">
        <v>7459</v>
      </c>
      <c r="H3064" t="s">
        <v>1981</v>
      </c>
      <c r="I3064" t="s">
        <v>187</v>
      </c>
      <c r="J3064" s="1">
        <v>44245</v>
      </c>
      <c r="K3064">
        <v>53</v>
      </c>
      <c r="L3064" t="s">
        <v>45</v>
      </c>
      <c r="N3064">
        <f t="shared" si="47"/>
        <v>0</v>
      </c>
    </row>
    <row r="3065" spans="1:14" x14ac:dyDescent="0.3">
      <c r="A3065">
        <v>3064</v>
      </c>
      <c r="B3065" t="s">
        <v>46</v>
      </c>
      <c r="C3065" t="s">
        <v>3120</v>
      </c>
      <c r="D3065" t="s">
        <v>28</v>
      </c>
      <c r="E3065" t="s">
        <v>29</v>
      </c>
      <c r="F3065">
        <v>60</v>
      </c>
      <c r="G3065" t="s">
        <v>7460</v>
      </c>
      <c r="H3065" t="s">
        <v>3730</v>
      </c>
      <c r="I3065" t="s">
        <v>32</v>
      </c>
      <c r="J3065" s="1">
        <v>44128</v>
      </c>
      <c r="K3065">
        <v>73</v>
      </c>
      <c r="L3065" t="s">
        <v>39</v>
      </c>
      <c r="N3065">
        <f t="shared" si="47"/>
        <v>0</v>
      </c>
    </row>
    <row r="3066" spans="1:14" x14ac:dyDescent="0.3">
      <c r="A3066">
        <v>3065</v>
      </c>
      <c r="B3066" t="s">
        <v>4167</v>
      </c>
      <c r="C3066" t="s">
        <v>7461</v>
      </c>
      <c r="D3066" t="s">
        <v>28</v>
      </c>
      <c r="E3066" t="s">
        <v>29</v>
      </c>
      <c r="F3066">
        <v>60</v>
      </c>
      <c r="G3066" t="s">
        <v>7462</v>
      </c>
      <c r="H3066" t="s">
        <v>370</v>
      </c>
      <c r="I3066" t="s">
        <v>32</v>
      </c>
      <c r="J3066" s="1">
        <v>44748</v>
      </c>
      <c r="K3066">
        <v>85</v>
      </c>
      <c r="L3066" t="s">
        <v>80</v>
      </c>
      <c r="N3066">
        <f t="shared" si="47"/>
        <v>0</v>
      </c>
    </row>
    <row r="3067" spans="1:14" x14ac:dyDescent="0.3">
      <c r="A3067">
        <v>3066</v>
      </c>
      <c r="B3067" t="s">
        <v>7463</v>
      </c>
      <c r="C3067" t="s">
        <v>1599</v>
      </c>
      <c r="D3067" t="s">
        <v>28</v>
      </c>
      <c r="E3067" t="s">
        <v>29</v>
      </c>
      <c r="F3067">
        <v>30</v>
      </c>
      <c r="G3067" t="s">
        <v>7464</v>
      </c>
      <c r="H3067" t="s">
        <v>3814</v>
      </c>
      <c r="I3067" t="s">
        <v>32</v>
      </c>
      <c r="J3067" s="1">
        <v>44423</v>
      </c>
      <c r="K3067">
        <v>44</v>
      </c>
      <c r="L3067" t="s">
        <v>64</v>
      </c>
      <c r="N3067">
        <f t="shared" si="47"/>
        <v>0</v>
      </c>
    </row>
    <row r="3068" spans="1:14" x14ac:dyDescent="0.3">
      <c r="A3068">
        <v>3067</v>
      </c>
      <c r="B3068" t="s">
        <v>7465</v>
      </c>
      <c r="C3068" t="s">
        <v>5021</v>
      </c>
      <c r="D3068" t="s">
        <v>28</v>
      </c>
      <c r="E3068" t="s">
        <v>29</v>
      </c>
      <c r="F3068">
        <v>30</v>
      </c>
      <c r="G3068" t="s">
        <v>7466</v>
      </c>
      <c r="H3068" t="s">
        <v>7118</v>
      </c>
      <c r="I3068" t="s">
        <v>2022</v>
      </c>
      <c r="J3068" s="1">
        <v>44362</v>
      </c>
      <c r="K3068">
        <v>27</v>
      </c>
      <c r="L3068" t="s">
        <v>70</v>
      </c>
      <c r="N3068">
        <f t="shared" si="47"/>
        <v>0</v>
      </c>
    </row>
    <row r="3069" spans="1:14" x14ac:dyDescent="0.3">
      <c r="A3069">
        <v>3068</v>
      </c>
      <c r="B3069" t="s">
        <v>1468</v>
      </c>
      <c r="C3069" t="s">
        <v>5671</v>
      </c>
      <c r="D3069" t="s">
        <v>28</v>
      </c>
      <c r="E3069" t="s">
        <v>29</v>
      </c>
      <c r="F3069">
        <v>60</v>
      </c>
      <c r="G3069" t="s">
        <v>7467</v>
      </c>
      <c r="H3069" t="s">
        <v>4996</v>
      </c>
      <c r="I3069" t="s">
        <v>32</v>
      </c>
      <c r="J3069" s="1">
        <v>44462</v>
      </c>
      <c r="K3069">
        <v>24</v>
      </c>
      <c r="L3069" t="s">
        <v>45</v>
      </c>
      <c r="N3069">
        <f t="shared" si="47"/>
        <v>0</v>
      </c>
    </row>
    <row r="3070" spans="1:14" x14ac:dyDescent="0.3">
      <c r="A3070">
        <v>3069</v>
      </c>
      <c r="B3070" t="s">
        <v>7468</v>
      </c>
      <c r="C3070" t="s">
        <v>6040</v>
      </c>
      <c r="D3070" t="s">
        <v>15</v>
      </c>
      <c r="E3070" t="s">
        <v>282</v>
      </c>
      <c r="F3070">
        <v>90</v>
      </c>
      <c r="G3070" t="s">
        <v>7469</v>
      </c>
      <c r="H3070" t="s">
        <v>2045</v>
      </c>
      <c r="I3070" t="s">
        <v>38</v>
      </c>
      <c r="J3070" s="1">
        <v>44546</v>
      </c>
      <c r="K3070">
        <v>91</v>
      </c>
      <c r="L3070" t="s">
        <v>159</v>
      </c>
      <c r="N3070">
        <f t="shared" si="47"/>
        <v>0</v>
      </c>
    </row>
    <row r="3071" spans="1:14" x14ac:dyDescent="0.3">
      <c r="A3071">
        <v>3070</v>
      </c>
      <c r="B3071" t="s">
        <v>7470</v>
      </c>
      <c r="C3071" t="s">
        <v>4880</v>
      </c>
      <c r="D3071" t="s">
        <v>51</v>
      </c>
      <c r="E3071" t="s">
        <v>16</v>
      </c>
      <c r="F3071">
        <v>90</v>
      </c>
      <c r="G3071" t="s">
        <v>7471</v>
      </c>
      <c r="H3071" t="s">
        <v>2685</v>
      </c>
      <c r="I3071" t="s">
        <v>32</v>
      </c>
      <c r="J3071" s="1">
        <v>44481</v>
      </c>
      <c r="K3071">
        <v>88</v>
      </c>
      <c r="L3071" t="s">
        <v>54</v>
      </c>
      <c r="N3071">
        <f t="shared" si="47"/>
        <v>0</v>
      </c>
    </row>
    <row r="3072" spans="1:14" x14ac:dyDescent="0.3">
      <c r="A3072">
        <v>3071</v>
      </c>
      <c r="B3072" t="s">
        <v>3832</v>
      </c>
      <c r="C3072" t="s">
        <v>7472</v>
      </c>
      <c r="D3072" t="s">
        <v>51</v>
      </c>
      <c r="E3072" t="s">
        <v>16</v>
      </c>
      <c r="F3072">
        <v>60</v>
      </c>
      <c r="G3072" t="s">
        <v>7473</v>
      </c>
      <c r="H3072" t="s">
        <v>7004</v>
      </c>
      <c r="I3072" t="s">
        <v>208</v>
      </c>
      <c r="J3072" s="1">
        <v>44821</v>
      </c>
      <c r="K3072">
        <v>69</v>
      </c>
      <c r="L3072" t="s">
        <v>159</v>
      </c>
      <c r="N3072">
        <f t="shared" si="47"/>
        <v>0</v>
      </c>
    </row>
    <row r="3073" spans="1:14" x14ac:dyDescent="0.3">
      <c r="A3073">
        <v>3072</v>
      </c>
      <c r="B3073" t="s">
        <v>4572</v>
      </c>
      <c r="C3073" t="s">
        <v>4732</v>
      </c>
      <c r="D3073" t="s">
        <v>28</v>
      </c>
      <c r="E3073" t="s">
        <v>29</v>
      </c>
      <c r="F3073">
        <v>30</v>
      </c>
      <c r="G3073" t="s">
        <v>7474</v>
      </c>
      <c r="H3073" t="s">
        <v>3433</v>
      </c>
      <c r="I3073" t="s">
        <v>1199</v>
      </c>
      <c r="J3073" s="1">
        <v>44793</v>
      </c>
      <c r="K3073">
        <v>3</v>
      </c>
      <c r="L3073" t="s">
        <v>70</v>
      </c>
      <c r="N3073">
        <f t="shared" si="47"/>
        <v>0</v>
      </c>
    </row>
    <row r="3074" spans="1:14" x14ac:dyDescent="0.3">
      <c r="A3074">
        <v>3073</v>
      </c>
      <c r="B3074" t="s">
        <v>4572</v>
      </c>
      <c r="C3074" t="s">
        <v>4732</v>
      </c>
      <c r="D3074" t="s">
        <v>28</v>
      </c>
      <c r="E3074" t="s">
        <v>29</v>
      </c>
      <c r="F3074">
        <v>30</v>
      </c>
      <c r="G3074" t="s">
        <v>7474</v>
      </c>
      <c r="H3074" t="s">
        <v>3433</v>
      </c>
      <c r="I3074" t="s">
        <v>1199</v>
      </c>
      <c r="J3074" s="1">
        <v>44793</v>
      </c>
      <c r="K3074">
        <v>3</v>
      </c>
      <c r="L3074" t="s">
        <v>70</v>
      </c>
      <c r="N3074">
        <f t="shared" ref="N3074:N3137" si="48">COUNTBLANK(A3074:L3074)</f>
        <v>0</v>
      </c>
    </row>
    <row r="3075" spans="1:14" x14ac:dyDescent="0.3">
      <c r="A3075">
        <v>3074</v>
      </c>
      <c r="B3075" t="s">
        <v>7475</v>
      </c>
      <c r="C3075" t="s">
        <v>2177</v>
      </c>
      <c r="D3075" t="s">
        <v>51</v>
      </c>
      <c r="E3075" t="s">
        <v>16</v>
      </c>
      <c r="F3075">
        <v>60</v>
      </c>
      <c r="G3075" t="s">
        <v>7476</v>
      </c>
      <c r="H3075" t="s">
        <v>583</v>
      </c>
      <c r="I3075" t="s">
        <v>32</v>
      </c>
      <c r="J3075" s="1">
        <v>44597</v>
      </c>
      <c r="K3075">
        <v>100</v>
      </c>
      <c r="L3075" t="s">
        <v>101</v>
      </c>
      <c r="N3075">
        <f t="shared" si="48"/>
        <v>0</v>
      </c>
    </row>
    <row r="3076" spans="1:14" x14ac:dyDescent="0.3">
      <c r="A3076">
        <v>3075</v>
      </c>
      <c r="B3076" t="s">
        <v>6557</v>
      </c>
      <c r="C3076" t="s">
        <v>1129</v>
      </c>
      <c r="D3076" t="s">
        <v>28</v>
      </c>
      <c r="E3076" t="s">
        <v>29</v>
      </c>
      <c r="F3076">
        <v>60</v>
      </c>
      <c r="G3076" t="s">
        <v>7477</v>
      </c>
      <c r="H3076" t="s">
        <v>5714</v>
      </c>
      <c r="I3076" t="s">
        <v>187</v>
      </c>
      <c r="J3076" s="1">
        <v>44890</v>
      </c>
      <c r="K3076">
        <v>54</v>
      </c>
      <c r="L3076" t="s">
        <v>64</v>
      </c>
      <c r="N3076">
        <f t="shared" si="48"/>
        <v>0</v>
      </c>
    </row>
    <row r="3077" spans="1:14" x14ac:dyDescent="0.3">
      <c r="A3077">
        <v>3076</v>
      </c>
      <c r="B3077" t="s">
        <v>2303</v>
      </c>
      <c r="C3077" t="s">
        <v>2663</v>
      </c>
      <c r="D3077" t="s">
        <v>28</v>
      </c>
      <c r="E3077" t="s">
        <v>29</v>
      </c>
      <c r="F3077">
        <v>90</v>
      </c>
      <c r="G3077" t="s">
        <v>7478</v>
      </c>
      <c r="H3077" t="s">
        <v>5047</v>
      </c>
      <c r="I3077" t="s">
        <v>178</v>
      </c>
      <c r="J3077" s="1">
        <v>44420</v>
      </c>
      <c r="K3077">
        <v>7</v>
      </c>
      <c r="L3077" t="s">
        <v>101</v>
      </c>
      <c r="N3077">
        <f t="shared" si="48"/>
        <v>0</v>
      </c>
    </row>
    <row r="3078" spans="1:14" x14ac:dyDescent="0.3">
      <c r="A3078">
        <v>3077</v>
      </c>
      <c r="B3078" t="s">
        <v>1049</v>
      </c>
      <c r="C3078" t="s">
        <v>2823</v>
      </c>
      <c r="D3078" t="s">
        <v>28</v>
      </c>
      <c r="E3078" t="s">
        <v>29</v>
      </c>
      <c r="F3078">
        <v>90</v>
      </c>
      <c r="G3078" t="s">
        <v>7479</v>
      </c>
      <c r="H3078" t="s">
        <v>7480</v>
      </c>
      <c r="I3078" t="s">
        <v>129</v>
      </c>
      <c r="J3078" s="1">
        <v>43950</v>
      </c>
      <c r="K3078">
        <v>80</v>
      </c>
      <c r="L3078" t="s">
        <v>64</v>
      </c>
      <c r="N3078">
        <f t="shared" si="48"/>
        <v>0</v>
      </c>
    </row>
    <row r="3079" spans="1:14" x14ac:dyDescent="0.3">
      <c r="A3079" s="2">
        <v>3078</v>
      </c>
      <c r="B3079" s="2" t="s">
        <v>6446</v>
      </c>
      <c r="C3079" s="2"/>
      <c r="D3079" s="2" t="s">
        <v>28</v>
      </c>
      <c r="E3079" s="2" t="s">
        <v>29</v>
      </c>
      <c r="F3079" s="2">
        <v>30</v>
      </c>
      <c r="G3079" s="2" t="s">
        <v>7481</v>
      </c>
      <c r="H3079" s="2" t="s">
        <v>506</v>
      </c>
      <c r="I3079" s="2" t="s">
        <v>32</v>
      </c>
      <c r="J3079" s="3">
        <v>44379</v>
      </c>
      <c r="K3079" s="2">
        <v>94</v>
      </c>
      <c r="L3079" s="2" t="s">
        <v>33</v>
      </c>
      <c r="M3079" s="2"/>
      <c r="N3079" s="2">
        <f t="shared" si="48"/>
        <v>1</v>
      </c>
    </row>
    <row r="3080" spans="1:14" x14ac:dyDescent="0.3">
      <c r="A3080">
        <v>3079</v>
      </c>
      <c r="B3080" t="s">
        <v>4315</v>
      </c>
      <c r="C3080" t="s">
        <v>7482</v>
      </c>
      <c r="D3080" t="s">
        <v>28</v>
      </c>
      <c r="E3080" t="s">
        <v>29</v>
      </c>
      <c r="F3080">
        <v>60</v>
      </c>
      <c r="G3080" t="s">
        <v>7483</v>
      </c>
      <c r="H3080" t="s">
        <v>538</v>
      </c>
      <c r="I3080" t="s">
        <v>32</v>
      </c>
      <c r="J3080" s="1">
        <v>44374</v>
      </c>
      <c r="K3080">
        <v>37</v>
      </c>
      <c r="L3080" t="s">
        <v>70</v>
      </c>
      <c r="N3080">
        <f t="shared" si="48"/>
        <v>0</v>
      </c>
    </row>
    <row r="3081" spans="1:14" x14ac:dyDescent="0.3">
      <c r="A3081">
        <v>3080</v>
      </c>
      <c r="B3081" t="s">
        <v>7484</v>
      </c>
      <c r="C3081" t="s">
        <v>7485</v>
      </c>
      <c r="D3081" t="s">
        <v>51</v>
      </c>
      <c r="E3081" t="s">
        <v>16</v>
      </c>
      <c r="F3081">
        <v>60</v>
      </c>
      <c r="G3081" t="s">
        <v>7486</v>
      </c>
      <c r="H3081" t="s">
        <v>6000</v>
      </c>
      <c r="I3081" t="s">
        <v>178</v>
      </c>
      <c r="J3081" s="1">
        <v>44434</v>
      </c>
      <c r="K3081">
        <v>38</v>
      </c>
      <c r="L3081" t="s">
        <v>70</v>
      </c>
      <c r="N3081">
        <f t="shared" si="48"/>
        <v>0</v>
      </c>
    </row>
    <row r="3082" spans="1:14" x14ac:dyDescent="0.3">
      <c r="A3082">
        <v>3081</v>
      </c>
      <c r="B3082" t="s">
        <v>7487</v>
      </c>
      <c r="C3082" t="s">
        <v>5267</v>
      </c>
      <c r="D3082" t="s">
        <v>51</v>
      </c>
      <c r="E3082" t="s">
        <v>16</v>
      </c>
      <c r="F3082">
        <v>90</v>
      </c>
      <c r="G3082" t="s">
        <v>7488</v>
      </c>
      <c r="H3082" t="s">
        <v>526</v>
      </c>
      <c r="I3082" t="s">
        <v>32</v>
      </c>
      <c r="J3082" s="1">
        <v>44840</v>
      </c>
      <c r="K3082">
        <v>70</v>
      </c>
      <c r="L3082" t="s">
        <v>20</v>
      </c>
      <c r="N3082">
        <f t="shared" si="48"/>
        <v>0</v>
      </c>
    </row>
    <row r="3083" spans="1:14" x14ac:dyDescent="0.3">
      <c r="A3083">
        <v>3082</v>
      </c>
      <c r="B3083" t="s">
        <v>1661</v>
      </c>
      <c r="C3083" t="s">
        <v>7489</v>
      </c>
      <c r="D3083" t="s">
        <v>28</v>
      </c>
      <c r="E3083" t="s">
        <v>29</v>
      </c>
      <c r="F3083">
        <v>90</v>
      </c>
      <c r="G3083" t="s">
        <v>7490</v>
      </c>
      <c r="H3083" t="s">
        <v>7491</v>
      </c>
      <c r="I3083" t="s">
        <v>124</v>
      </c>
      <c r="J3083" s="1">
        <v>44400</v>
      </c>
      <c r="K3083">
        <v>75</v>
      </c>
      <c r="L3083" t="s">
        <v>80</v>
      </c>
      <c r="N3083">
        <f t="shared" si="48"/>
        <v>0</v>
      </c>
    </row>
    <row r="3084" spans="1:14" x14ac:dyDescent="0.3">
      <c r="A3084">
        <v>3083</v>
      </c>
      <c r="B3084" t="s">
        <v>7492</v>
      </c>
      <c r="C3084" t="s">
        <v>1263</v>
      </c>
      <c r="D3084" t="s">
        <v>92</v>
      </c>
      <c r="E3084" t="s">
        <v>29</v>
      </c>
      <c r="F3084">
        <v>60</v>
      </c>
      <c r="G3084" t="s">
        <v>7493</v>
      </c>
      <c r="H3084" t="s">
        <v>974</v>
      </c>
      <c r="I3084" t="s">
        <v>32</v>
      </c>
      <c r="J3084" s="1">
        <v>44343</v>
      </c>
      <c r="K3084">
        <v>68</v>
      </c>
      <c r="L3084" t="s">
        <v>70</v>
      </c>
      <c r="N3084">
        <f t="shared" si="48"/>
        <v>0</v>
      </c>
    </row>
    <row r="3085" spans="1:14" x14ac:dyDescent="0.3">
      <c r="A3085">
        <v>3084</v>
      </c>
      <c r="B3085" t="s">
        <v>7494</v>
      </c>
      <c r="C3085" t="s">
        <v>1175</v>
      </c>
      <c r="D3085" t="s">
        <v>51</v>
      </c>
      <c r="E3085" t="s">
        <v>16</v>
      </c>
      <c r="F3085">
        <v>90</v>
      </c>
      <c r="G3085" t="s">
        <v>7495</v>
      </c>
      <c r="H3085" t="s">
        <v>1690</v>
      </c>
      <c r="I3085" t="s">
        <v>208</v>
      </c>
      <c r="J3085" s="1">
        <v>44851</v>
      </c>
      <c r="K3085">
        <v>92</v>
      </c>
      <c r="L3085" t="s">
        <v>39</v>
      </c>
      <c r="N3085">
        <f t="shared" si="48"/>
        <v>0</v>
      </c>
    </row>
    <row r="3086" spans="1:14" x14ac:dyDescent="0.3">
      <c r="A3086">
        <v>3085</v>
      </c>
      <c r="B3086" t="s">
        <v>7496</v>
      </c>
      <c r="C3086" t="s">
        <v>3037</v>
      </c>
      <c r="D3086" t="s">
        <v>28</v>
      </c>
      <c r="E3086" t="s">
        <v>29</v>
      </c>
      <c r="F3086">
        <v>90</v>
      </c>
      <c r="G3086" t="s">
        <v>7497</v>
      </c>
      <c r="H3086" t="s">
        <v>3387</v>
      </c>
      <c r="I3086" t="s">
        <v>2878</v>
      </c>
      <c r="J3086" s="1">
        <v>44747</v>
      </c>
      <c r="K3086">
        <v>84</v>
      </c>
      <c r="L3086" t="s">
        <v>64</v>
      </c>
      <c r="N3086">
        <f t="shared" si="48"/>
        <v>0</v>
      </c>
    </row>
    <row r="3087" spans="1:14" x14ac:dyDescent="0.3">
      <c r="A3087">
        <v>3086</v>
      </c>
      <c r="B3087" t="s">
        <v>7498</v>
      </c>
      <c r="C3087" t="s">
        <v>5168</v>
      </c>
      <c r="D3087" t="s">
        <v>28</v>
      </c>
      <c r="E3087" t="s">
        <v>29</v>
      </c>
      <c r="F3087">
        <v>60</v>
      </c>
      <c r="G3087" t="s">
        <v>7499</v>
      </c>
      <c r="H3087" t="s">
        <v>2469</v>
      </c>
      <c r="I3087" t="s">
        <v>32</v>
      </c>
      <c r="J3087" s="1">
        <v>44142</v>
      </c>
      <c r="K3087">
        <v>72</v>
      </c>
      <c r="L3087" t="s">
        <v>20</v>
      </c>
      <c r="N3087">
        <f t="shared" si="48"/>
        <v>0</v>
      </c>
    </row>
    <row r="3088" spans="1:14" x14ac:dyDescent="0.3">
      <c r="A3088">
        <v>3087</v>
      </c>
      <c r="B3088" t="s">
        <v>3616</v>
      </c>
      <c r="C3088" t="s">
        <v>722</v>
      </c>
      <c r="D3088" t="s">
        <v>28</v>
      </c>
      <c r="E3088" t="s">
        <v>29</v>
      </c>
      <c r="F3088">
        <v>90</v>
      </c>
      <c r="G3088" t="s">
        <v>7500</v>
      </c>
      <c r="H3088" t="s">
        <v>31</v>
      </c>
      <c r="I3088" t="s">
        <v>32</v>
      </c>
      <c r="J3088" s="1">
        <v>44919</v>
      </c>
      <c r="K3088">
        <v>96</v>
      </c>
      <c r="L3088" t="s">
        <v>54</v>
      </c>
      <c r="N3088">
        <f t="shared" si="48"/>
        <v>0</v>
      </c>
    </row>
    <row r="3089" spans="1:14" x14ac:dyDescent="0.3">
      <c r="A3089">
        <v>3088</v>
      </c>
      <c r="B3089" t="s">
        <v>7501</v>
      </c>
      <c r="C3089" t="s">
        <v>7231</v>
      </c>
      <c r="D3089" t="s">
        <v>15</v>
      </c>
      <c r="E3089" t="s">
        <v>16</v>
      </c>
      <c r="F3089">
        <v>90</v>
      </c>
      <c r="G3089" t="s">
        <v>7502</v>
      </c>
      <c r="H3089" t="s">
        <v>4415</v>
      </c>
      <c r="I3089" t="s">
        <v>32</v>
      </c>
      <c r="J3089" s="1">
        <v>44462</v>
      </c>
      <c r="K3089">
        <v>27</v>
      </c>
      <c r="L3089" t="s">
        <v>159</v>
      </c>
      <c r="N3089">
        <f t="shared" si="48"/>
        <v>0</v>
      </c>
    </row>
    <row r="3090" spans="1:14" x14ac:dyDescent="0.3">
      <c r="A3090">
        <v>3089</v>
      </c>
      <c r="B3090" t="s">
        <v>7503</v>
      </c>
      <c r="C3090" t="s">
        <v>7412</v>
      </c>
      <c r="D3090" t="s">
        <v>51</v>
      </c>
      <c r="E3090" t="s">
        <v>16</v>
      </c>
      <c r="F3090">
        <v>60</v>
      </c>
      <c r="G3090" t="s">
        <v>7504</v>
      </c>
      <c r="H3090" t="s">
        <v>4770</v>
      </c>
      <c r="I3090" t="s">
        <v>294</v>
      </c>
      <c r="J3090" s="1">
        <v>44750</v>
      </c>
      <c r="K3090">
        <v>39</v>
      </c>
      <c r="L3090" t="s">
        <v>33</v>
      </c>
      <c r="N3090">
        <f t="shared" si="48"/>
        <v>0</v>
      </c>
    </row>
    <row r="3091" spans="1:14" x14ac:dyDescent="0.3">
      <c r="A3091">
        <v>3090</v>
      </c>
      <c r="B3091" t="s">
        <v>7505</v>
      </c>
      <c r="C3091" t="s">
        <v>2368</v>
      </c>
      <c r="D3091" t="s">
        <v>28</v>
      </c>
      <c r="E3091" t="s">
        <v>29</v>
      </c>
      <c r="F3091">
        <v>90</v>
      </c>
      <c r="G3091" t="s">
        <v>7506</v>
      </c>
      <c r="H3091" t="s">
        <v>1973</v>
      </c>
      <c r="I3091" t="s">
        <v>110</v>
      </c>
      <c r="J3091" s="1">
        <v>44463</v>
      </c>
      <c r="K3091">
        <v>58</v>
      </c>
      <c r="L3091" t="s">
        <v>54</v>
      </c>
      <c r="N3091">
        <f t="shared" si="48"/>
        <v>0</v>
      </c>
    </row>
    <row r="3092" spans="1:14" x14ac:dyDescent="0.3">
      <c r="A3092">
        <v>3091</v>
      </c>
      <c r="B3092" t="s">
        <v>4278</v>
      </c>
      <c r="C3092" t="s">
        <v>2453</v>
      </c>
      <c r="D3092" t="s">
        <v>28</v>
      </c>
      <c r="E3092" t="s">
        <v>29</v>
      </c>
      <c r="F3092">
        <v>90</v>
      </c>
      <c r="G3092" t="s">
        <v>7507</v>
      </c>
      <c r="H3092" t="s">
        <v>7508</v>
      </c>
      <c r="I3092" t="s">
        <v>240</v>
      </c>
      <c r="J3092" s="1">
        <v>44551</v>
      </c>
      <c r="K3092">
        <v>54</v>
      </c>
      <c r="L3092" t="s">
        <v>101</v>
      </c>
      <c r="N3092">
        <f t="shared" si="48"/>
        <v>0</v>
      </c>
    </row>
    <row r="3093" spans="1:14" x14ac:dyDescent="0.3">
      <c r="A3093">
        <v>3092</v>
      </c>
      <c r="B3093" t="s">
        <v>2887</v>
      </c>
      <c r="C3093" t="s">
        <v>7509</v>
      </c>
      <c r="D3093" t="s">
        <v>28</v>
      </c>
      <c r="E3093" t="s">
        <v>29</v>
      </c>
      <c r="F3093">
        <v>90</v>
      </c>
      <c r="G3093" t="s">
        <v>7507</v>
      </c>
      <c r="H3093" t="s">
        <v>3466</v>
      </c>
      <c r="I3093" t="s">
        <v>32</v>
      </c>
      <c r="J3093" s="1">
        <v>43857</v>
      </c>
      <c r="K3093">
        <v>4</v>
      </c>
      <c r="L3093" t="s">
        <v>80</v>
      </c>
      <c r="N3093">
        <f t="shared" si="48"/>
        <v>0</v>
      </c>
    </row>
    <row r="3094" spans="1:14" x14ac:dyDescent="0.3">
      <c r="A3094">
        <v>3093</v>
      </c>
      <c r="B3094" t="s">
        <v>7510</v>
      </c>
      <c r="C3094" t="s">
        <v>7423</v>
      </c>
      <c r="D3094" t="s">
        <v>15</v>
      </c>
      <c r="E3094" t="s">
        <v>16</v>
      </c>
      <c r="F3094">
        <v>60</v>
      </c>
      <c r="G3094" t="s">
        <v>7511</v>
      </c>
      <c r="H3094" t="s">
        <v>3002</v>
      </c>
      <c r="I3094" t="s">
        <v>32</v>
      </c>
      <c r="J3094" s="1">
        <v>44276</v>
      </c>
      <c r="K3094">
        <v>66</v>
      </c>
      <c r="L3094" t="s">
        <v>39</v>
      </c>
      <c r="N3094">
        <f t="shared" si="48"/>
        <v>0</v>
      </c>
    </row>
    <row r="3095" spans="1:14" x14ac:dyDescent="0.3">
      <c r="A3095">
        <v>3094</v>
      </c>
      <c r="B3095" t="s">
        <v>4317</v>
      </c>
      <c r="C3095" t="s">
        <v>987</v>
      </c>
      <c r="D3095" t="s">
        <v>28</v>
      </c>
      <c r="E3095" t="s">
        <v>29</v>
      </c>
      <c r="F3095">
        <v>30</v>
      </c>
      <c r="G3095" t="s">
        <v>7512</v>
      </c>
      <c r="H3095" t="s">
        <v>2105</v>
      </c>
      <c r="I3095" t="s">
        <v>110</v>
      </c>
      <c r="J3095" s="1">
        <v>44444</v>
      </c>
      <c r="K3095">
        <v>72</v>
      </c>
      <c r="L3095" t="s">
        <v>70</v>
      </c>
      <c r="N3095">
        <f t="shared" si="48"/>
        <v>0</v>
      </c>
    </row>
    <row r="3096" spans="1:14" x14ac:dyDescent="0.3">
      <c r="A3096">
        <v>3095</v>
      </c>
      <c r="B3096" t="s">
        <v>7193</v>
      </c>
      <c r="C3096" t="s">
        <v>4753</v>
      </c>
      <c r="D3096" t="s">
        <v>51</v>
      </c>
      <c r="E3096" t="s">
        <v>16</v>
      </c>
      <c r="F3096">
        <v>90</v>
      </c>
      <c r="G3096" t="s">
        <v>7513</v>
      </c>
      <c r="H3096" t="s">
        <v>641</v>
      </c>
      <c r="I3096" t="s">
        <v>294</v>
      </c>
      <c r="J3096" s="1">
        <v>44682</v>
      </c>
      <c r="K3096">
        <v>10</v>
      </c>
      <c r="L3096" t="s">
        <v>80</v>
      </c>
      <c r="N3096">
        <f t="shared" si="48"/>
        <v>0</v>
      </c>
    </row>
    <row r="3097" spans="1:14" x14ac:dyDescent="0.3">
      <c r="A3097">
        <v>3096</v>
      </c>
      <c r="B3097" t="s">
        <v>7514</v>
      </c>
      <c r="C3097" t="s">
        <v>2883</v>
      </c>
      <c r="D3097" t="s">
        <v>15</v>
      </c>
      <c r="E3097" t="s">
        <v>16</v>
      </c>
      <c r="F3097">
        <v>60</v>
      </c>
      <c r="G3097" t="s">
        <v>7515</v>
      </c>
      <c r="H3097" t="s">
        <v>158</v>
      </c>
      <c r="I3097" t="s">
        <v>32</v>
      </c>
      <c r="J3097" s="1">
        <v>44683</v>
      </c>
      <c r="K3097">
        <v>68</v>
      </c>
      <c r="L3097" t="s">
        <v>54</v>
      </c>
      <c r="N3097">
        <f t="shared" si="48"/>
        <v>0</v>
      </c>
    </row>
    <row r="3098" spans="1:14" x14ac:dyDescent="0.3">
      <c r="A3098">
        <v>3097</v>
      </c>
      <c r="B3098" t="s">
        <v>580</v>
      </c>
      <c r="C3098" t="s">
        <v>4286</v>
      </c>
      <c r="D3098" t="s">
        <v>28</v>
      </c>
      <c r="E3098" t="s">
        <v>29</v>
      </c>
      <c r="F3098">
        <v>30</v>
      </c>
      <c r="G3098" t="s">
        <v>7516</v>
      </c>
      <c r="H3098" t="s">
        <v>2902</v>
      </c>
      <c r="I3098" t="s">
        <v>32</v>
      </c>
      <c r="J3098" s="1">
        <v>44164</v>
      </c>
      <c r="K3098">
        <v>40</v>
      </c>
      <c r="L3098" t="s">
        <v>54</v>
      </c>
      <c r="N3098">
        <f t="shared" si="48"/>
        <v>0</v>
      </c>
    </row>
    <row r="3099" spans="1:14" x14ac:dyDescent="0.3">
      <c r="A3099">
        <v>3098</v>
      </c>
      <c r="B3099" t="s">
        <v>4897</v>
      </c>
      <c r="C3099" t="s">
        <v>7517</v>
      </c>
      <c r="D3099" t="s">
        <v>28</v>
      </c>
      <c r="E3099" t="s">
        <v>29</v>
      </c>
      <c r="F3099">
        <v>30</v>
      </c>
      <c r="G3099" t="s">
        <v>7518</v>
      </c>
      <c r="H3099" t="s">
        <v>2633</v>
      </c>
      <c r="I3099" t="s">
        <v>32</v>
      </c>
      <c r="J3099" s="1">
        <v>44188</v>
      </c>
      <c r="K3099">
        <v>48</v>
      </c>
      <c r="L3099" t="s">
        <v>101</v>
      </c>
      <c r="N3099">
        <f t="shared" si="48"/>
        <v>0</v>
      </c>
    </row>
    <row r="3100" spans="1:14" x14ac:dyDescent="0.3">
      <c r="A3100">
        <v>3099</v>
      </c>
      <c r="B3100" t="s">
        <v>7202</v>
      </c>
      <c r="C3100" t="s">
        <v>6555</v>
      </c>
      <c r="D3100" t="s">
        <v>28</v>
      </c>
      <c r="E3100" t="s">
        <v>29</v>
      </c>
      <c r="F3100">
        <v>60</v>
      </c>
      <c r="G3100" t="s">
        <v>7519</v>
      </c>
      <c r="H3100" t="s">
        <v>440</v>
      </c>
      <c r="I3100" t="s">
        <v>25</v>
      </c>
      <c r="J3100" s="1">
        <v>44834</v>
      </c>
      <c r="K3100">
        <v>83</v>
      </c>
      <c r="L3100" t="s">
        <v>80</v>
      </c>
      <c r="N3100">
        <f t="shared" si="48"/>
        <v>0</v>
      </c>
    </row>
    <row r="3101" spans="1:14" x14ac:dyDescent="0.3">
      <c r="A3101">
        <v>3100</v>
      </c>
      <c r="B3101" t="s">
        <v>1769</v>
      </c>
      <c r="C3101" t="s">
        <v>7520</v>
      </c>
      <c r="D3101" t="s">
        <v>28</v>
      </c>
      <c r="E3101" t="s">
        <v>29</v>
      </c>
      <c r="F3101">
        <v>30</v>
      </c>
      <c r="G3101" t="s">
        <v>7521</v>
      </c>
      <c r="H3101" t="s">
        <v>4794</v>
      </c>
      <c r="I3101" t="s">
        <v>32</v>
      </c>
      <c r="J3101" s="1">
        <v>44745</v>
      </c>
      <c r="K3101">
        <v>4</v>
      </c>
      <c r="L3101" t="s">
        <v>54</v>
      </c>
      <c r="N3101">
        <f t="shared" si="48"/>
        <v>0</v>
      </c>
    </row>
    <row r="3102" spans="1:14" x14ac:dyDescent="0.3">
      <c r="A3102">
        <v>3101</v>
      </c>
      <c r="B3102" t="s">
        <v>320</v>
      </c>
      <c r="C3102" t="s">
        <v>2618</v>
      </c>
      <c r="D3102" t="s">
        <v>51</v>
      </c>
      <c r="E3102" t="s">
        <v>16</v>
      </c>
      <c r="F3102">
        <v>30</v>
      </c>
      <c r="G3102" t="s">
        <v>7522</v>
      </c>
      <c r="H3102" t="s">
        <v>172</v>
      </c>
      <c r="I3102" t="s">
        <v>173</v>
      </c>
      <c r="J3102" s="1">
        <v>44646</v>
      </c>
      <c r="K3102">
        <v>53</v>
      </c>
      <c r="L3102" t="s">
        <v>101</v>
      </c>
      <c r="N3102">
        <f t="shared" si="48"/>
        <v>0</v>
      </c>
    </row>
    <row r="3103" spans="1:14" x14ac:dyDescent="0.3">
      <c r="A3103">
        <v>3102</v>
      </c>
      <c r="B3103" t="s">
        <v>7523</v>
      </c>
      <c r="C3103" t="s">
        <v>1857</v>
      </c>
      <c r="D3103" t="s">
        <v>51</v>
      </c>
      <c r="E3103" t="s">
        <v>16</v>
      </c>
      <c r="F3103">
        <v>60</v>
      </c>
      <c r="G3103" t="s">
        <v>7524</v>
      </c>
      <c r="H3103" t="s">
        <v>1206</v>
      </c>
      <c r="I3103" t="s">
        <v>294</v>
      </c>
      <c r="J3103" s="1">
        <v>43832</v>
      </c>
      <c r="K3103">
        <v>51</v>
      </c>
      <c r="L3103" t="s">
        <v>80</v>
      </c>
      <c r="N3103">
        <f t="shared" si="48"/>
        <v>0</v>
      </c>
    </row>
    <row r="3104" spans="1:14" x14ac:dyDescent="0.3">
      <c r="A3104">
        <v>3103</v>
      </c>
      <c r="B3104" t="s">
        <v>7525</v>
      </c>
      <c r="C3104" t="s">
        <v>106</v>
      </c>
      <c r="D3104" t="s">
        <v>15</v>
      </c>
      <c r="E3104" t="s">
        <v>16</v>
      </c>
      <c r="F3104">
        <v>90</v>
      </c>
      <c r="G3104" t="s">
        <v>7524</v>
      </c>
      <c r="H3104" t="s">
        <v>7526</v>
      </c>
      <c r="I3104" t="s">
        <v>32</v>
      </c>
      <c r="J3104" s="1">
        <v>43873</v>
      </c>
      <c r="K3104">
        <v>52</v>
      </c>
      <c r="L3104" t="s">
        <v>64</v>
      </c>
      <c r="N3104">
        <f t="shared" si="48"/>
        <v>0</v>
      </c>
    </row>
    <row r="3105" spans="1:14" x14ac:dyDescent="0.3">
      <c r="A3105">
        <v>3104</v>
      </c>
      <c r="B3105" t="s">
        <v>4644</v>
      </c>
      <c r="C3105" t="s">
        <v>7527</v>
      </c>
      <c r="D3105" t="s">
        <v>28</v>
      </c>
      <c r="E3105" t="s">
        <v>29</v>
      </c>
      <c r="F3105">
        <v>60</v>
      </c>
      <c r="G3105" t="s">
        <v>7528</v>
      </c>
      <c r="H3105" t="s">
        <v>2667</v>
      </c>
      <c r="I3105" t="s">
        <v>187</v>
      </c>
      <c r="J3105" s="1">
        <v>44484</v>
      </c>
      <c r="K3105">
        <v>41</v>
      </c>
      <c r="L3105" t="s">
        <v>70</v>
      </c>
      <c r="N3105">
        <f t="shared" si="48"/>
        <v>0</v>
      </c>
    </row>
    <row r="3106" spans="1:14" x14ac:dyDescent="0.3">
      <c r="A3106">
        <v>3105</v>
      </c>
      <c r="B3106" t="s">
        <v>7529</v>
      </c>
      <c r="C3106" t="s">
        <v>7530</v>
      </c>
      <c r="D3106" t="s">
        <v>15</v>
      </c>
      <c r="E3106" t="s">
        <v>16</v>
      </c>
      <c r="F3106">
        <v>60</v>
      </c>
      <c r="G3106" t="s">
        <v>7531</v>
      </c>
      <c r="H3106" t="s">
        <v>710</v>
      </c>
      <c r="I3106" t="s">
        <v>187</v>
      </c>
      <c r="J3106" s="1">
        <v>44857</v>
      </c>
      <c r="K3106">
        <v>94</v>
      </c>
      <c r="L3106" t="s">
        <v>20</v>
      </c>
      <c r="N3106">
        <f t="shared" si="48"/>
        <v>0</v>
      </c>
    </row>
    <row r="3107" spans="1:14" x14ac:dyDescent="0.3">
      <c r="A3107">
        <v>3106</v>
      </c>
      <c r="B3107" t="s">
        <v>1966</v>
      </c>
      <c r="C3107" t="s">
        <v>5993</v>
      </c>
      <c r="D3107" t="s">
        <v>51</v>
      </c>
      <c r="E3107" t="s">
        <v>16</v>
      </c>
      <c r="F3107">
        <v>60</v>
      </c>
      <c r="G3107" t="s">
        <v>7532</v>
      </c>
      <c r="H3107" t="s">
        <v>558</v>
      </c>
      <c r="I3107" t="s">
        <v>32</v>
      </c>
      <c r="J3107" s="1">
        <v>43874</v>
      </c>
      <c r="K3107">
        <v>85</v>
      </c>
      <c r="L3107" t="s">
        <v>159</v>
      </c>
      <c r="N3107">
        <f t="shared" si="48"/>
        <v>0</v>
      </c>
    </row>
    <row r="3108" spans="1:14" x14ac:dyDescent="0.3">
      <c r="A3108">
        <v>3107</v>
      </c>
      <c r="B3108" t="s">
        <v>7533</v>
      </c>
      <c r="C3108" t="s">
        <v>6249</v>
      </c>
      <c r="D3108" t="s">
        <v>28</v>
      </c>
      <c r="E3108" t="s">
        <v>29</v>
      </c>
      <c r="F3108">
        <v>90</v>
      </c>
      <c r="G3108" t="s">
        <v>7534</v>
      </c>
      <c r="H3108" t="s">
        <v>4424</v>
      </c>
      <c r="I3108" t="s">
        <v>25</v>
      </c>
      <c r="J3108" s="1">
        <v>44686</v>
      </c>
      <c r="K3108">
        <v>77</v>
      </c>
      <c r="L3108" t="s">
        <v>39</v>
      </c>
      <c r="N3108">
        <f t="shared" si="48"/>
        <v>0</v>
      </c>
    </row>
    <row r="3109" spans="1:14" x14ac:dyDescent="0.3">
      <c r="A3109">
        <v>3108</v>
      </c>
      <c r="B3109" t="s">
        <v>7535</v>
      </c>
      <c r="C3109" t="s">
        <v>1376</v>
      </c>
      <c r="D3109" t="s">
        <v>15</v>
      </c>
      <c r="E3109" t="s">
        <v>16</v>
      </c>
      <c r="F3109">
        <v>90</v>
      </c>
      <c r="G3109" t="s">
        <v>7536</v>
      </c>
      <c r="H3109" t="s">
        <v>1091</v>
      </c>
      <c r="I3109" t="s">
        <v>32</v>
      </c>
      <c r="J3109" s="1">
        <v>44877</v>
      </c>
      <c r="K3109">
        <v>99</v>
      </c>
      <c r="L3109" t="s">
        <v>159</v>
      </c>
      <c r="N3109">
        <f t="shared" si="48"/>
        <v>0</v>
      </c>
    </row>
    <row r="3110" spans="1:14" x14ac:dyDescent="0.3">
      <c r="A3110">
        <v>3109</v>
      </c>
      <c r="B3110" t="s">
        <v>7537</v>
      </c>
      <c r="C3110" t="s">
        <v>5391</v>
      </c>
      <c r="D3110" t="s">
        <v>28</v>
      </c>
      <c r="E3110" t="s">
        <v>29</v>
      </c>
      <c r="F3110">
        <v>60</v>
      </c>
      <c r="G3110" t="s">
        <v>7538</v>
      </c>
      <c r="H3110" t="s">
        <v>2875</v>
      </c>
      <c r="I3110" t="s">
        <v>32</v>
      </c>
      <c r="J3110" s="1">
        <v>44595</v>
      </c>
      <c r="K3110">
        <v>83</v>
      </c>
      <c r="L3110" t="s">
        <v>39</v>
      </c>
      <c r="N3110">
        <f t="shared" si="48"/>
        <v>0</v>
      </c>
    </row>
    <row r="3111" spans="1:14" x14ac:dyDescent="0.3">
      <c r="A3111">
        <v>3110</v>
      </c>
      <c r="B3111" t="s">
        <v>6643</v>
      </c>
      <c r="C3111" t="s">
        <v>3262</v>
      </c>
      <c r="D3111" t="s">
        <v>51</v>
      </c>
      <c r="E3111" t="s">
        <v>16</v>
      </c>
      <c r="F3111">
        <v>90</v>
      </c>
      <c r="G3111" t="s">
        <v>7539</v>
      </c>
      <c r="H3111" t="s">
        <v>595</v>
      </c>
      <c r="I3111" t="s">
        <v>124</v>
      </c>
      <c r="J3111" s="1">
        <v>43984</v>
      </c>
      <c r="K3111">
        <v>69</v>
      </c>
      <c r="L3111" t="s">
        <v>20</v>
      </c>
      <c r="N3111">
        <f t="shared" si="48"/>
        <v>0</v>
      </c>
    </row>
    <row r="3112" spans="1:14" x14ac:dyDescent="0.3">
      <c r="A3112">
        <v>3111</v>
      </c>
      <c r="B3112" t="s">
        <v>7540</v>
      </c>
      <c r="C3112" t="s">
        <v>1874</v>
      </c>
      <c r="D3112" t="s">
        <v>28</v>
      </c>
      <c r="E3112" t="s">
        <v>29</v>
      </c>
      <c r="F3112">
        <v>90</v>
      </c>
      <c r="G3112" t="s">
        <v>7541</v>
      </c>
      <c r="H3112" t="s">
        <v>5505</v>
      </c>
      <c r="I3112" t="s">
        <v>240</v>
      </c>
      <c r="J3112" s="1">
        <v>44408</v>
      </c>
      <c r="K3112">
        <v>25</v>
      </c>
      <c r="L3112" t="s">
        <v>45</v>
      </c>
      <c r="N3112">
        <f t="shared" si="48"/>
        <v>0</v>
      </c>
    </row>
    <row r="3113" spans="1:14" x14ac:dyDescent="0.3">
      <c r="A3113">
        <v>3112</v>
      </c>
      <c r="B3113" t="s">
        <v>1049</v>
      </c>
      <c r="C3113" t="s">
        <v>6712</v>
      </c>
      <c r="D3113" t="s">
        <v>28</v>
      </c>
      <c r="E3113" t="s">
        <v>29</v>
      </c>
      <c r="F3113">
        <v>90</v>
      </c>
      <c r="G3113" t="s">
        <v>7542</v>
      </c>
      <c r="H3113" t="s">
        <v>2336</v>
      </c>
      <c r="I3113" t="s">
        <v>32</v>
      </c>
      <c r="J3113" s="1">
        <v>44813</v>
      </c>
      <c r="K3113">
        <v>95</v>
      </c>
      <c r="L3113" t="s">
        <v>101</v>
      </c>
      <c r="N3113">
        <f t="shared" si="48"/>
        <v>0</v>
      </c>
    </row>
    <row r="3114" spans="1:14" x14ac:dyDescent="0.3">
      <c r="A3114">
        <v>3113</v>
      </c>
      <c r="B3114" t="s">
        <v>882</v>
      </c>
      <c r="C3114" t="s">
        <v>7543</v>
      </c>
      <c r="D3114" t="s">
        <v>28</v>
      </c>
      <c r="E3114" t="s">
        <v>29</v>
      </c>
      <c r="F3114">
        <v>30</v>
      </c>
      <c r="G3114" t="s">
        <v>7544</v>
      </c>
      <c r="H3114" t="s">
        <v>4748</v>
      </c>
      <c r="I3114" t="s">
        <v>32</v>
      </c>
      <c r="J3114" s="1">
        <v>43940</v>
      </c>
      <c r="K3114">
        <v>84</v>
      </c>
      <c r="L3114" t="s">
        <v>159</v>
      </c>
      <c r="N3114">
        <f t="shared" si="48"/>
        <v>0</v>
      </c>
    </row>
    <row r="3115" spans="1:14" x14ac:dyDescent="0.3">
      <c r="A3115">
        <v>3114</v>
      </c>
      <c r="B3115" t="s">
        <v>6407</v>
      </c>
      <c r="C3115" t="s">
        <v>1573</v>
      </c>
      <c r="D3115" t="s">
        <v>51</v>
      </c>
      <c r="E3115" t="s">
        <v>16</v>
      </c>
      <c r="F3115">
        <v>90</v>
      </c>
      <c r="G3115" t="s">
        <v>7545</v>
      </c>
      <c r="H3115" t="s">
        <v>7546</v>
      </c>
      <c r="I3115" t="s">
        <v>187</v>
      </c>
      <c r="J3115" s="1">
        <v>44293</v>
      </c>
      <c r="K3115">
        <v>58</v>
      </c>
      <c r="L3115" t="s">
        <v>101</v>
      </c>
      <c r="N3115">
        <f t="shared" si="48"/>
        <v>0</v>
      </c>
    </row>
    <row r="3116" spans="1:14" x14ac:dyDescent="0.3">
      <c r="A3116">
        <v>3115</v>
      </c>
      <c r="B3116" t="s">
        <v>6407</v>
      </c>
      <c r="C3116" t="s">
        <v>1573</v>
      </c>
      <c r="D3116" t="s">
        <v>51</v>
      </c>
      <c r="E3116" t="s">
        <v>16</v>
      </c>
      <c r="F3116">
        <v>90</v>
      </c>
      <c r="G3116" t="s">
        <v>7545</v>
      </c>
      <c r="H3116" t="s">
        <v>7546</v>
      </c>
      <c r="I3116" t="s">
        <v>187</v>
      </c>
      <c r="J3116" s="1">
        <v>44293</v>
      </c>
      <c r="K3116">
        <v>58</v>
      </c>
      <c r="L3116" t="s">
        <v>101</v>
      </c>
      <c r="N3116">
        <f t="shared" si="48"/>
        <v>0</v>
      </c>
    </row>
    <row r="3117" spans="1:14" x14ac:dyDescent="0.3">
      <c r="A3117">
        <v>3116</v>
      </c>
      <c r="B3117" t="s">
        <v>1027</v>
      </c>
      <c r="C3117" t="s">
        <v>3664</v>
      </c>
      <c r="D3117" t="s">
        <v>28</v>
      </c>
      <c r="E3117" t="s">
        <v>29</v>
      </c>
      <c r="F3117">
        <v>30</v>
      </c>
      <c r="G3117" t="s">
        <v>7547</v>
      </c>
      <c r="H3117" t="s">
        <v>4567</v>
      </c>
      <c r="I3117" t="s">
        <v>38</v>
      </c>
      <c r="J3117" s="1">
        <v>44888</v>
      </c>
      <c r="K3117">
        <v>44</v>
      </c>
      <c r="L3117" t="s">
        <v>159</v>
      </c>
      <c r="N3117">
        <f t="shared" si="48"/>
        <v>0</v>
      </c>
    </row>
    <row r="3118" spans="1:14" x14ac:dyDescent="0.3">
      <c r="A3118">
        <v>3117</v>
      </c>
      <c r="B3118" t="s">
        <v>3501</v>
      </c>
      <c r="C3118" t="s">
        <v>4018</v>
      </c>
      <c r="D3118" t="s">
        <v>28</v>
      </c>
      <c r="E3118" t="s">
        <v>29</v>
      </c>
      <c r="F3118">
        <v>90</v>
      </c>
      <c r="G3118" t="s">
        <v>7548</v>
      </c>
      <c r="H3118" t="s">
        <v>6618</v>
      </c>
      <c r="I3118" t="s">
        <v>32</v>
      </c>
      <c r="J3118" s="1">
        <v>44848</v>
      </c>
      <c r="K3118">
        <v>94</v>
      </c>
      <c r="L3118" t="s">
        <v>39</v>
      </c>
      <c r="N3118">
        <f t="shared" si="48"/>
        <v>0</v>
      </c>
    </row>
    <row r="3119" spans="1:14" x14ac:dyDescent="0.3">
      <c r="A3119">
        <v>3118</v>
      </c>
      <c r="B3119" t="s">
        <v>4988</v>
      </c>
      <c r="C3119" t="s">
        <v>1278</v>
      </c>
      <c r="D3119" t="s">
        <v>15</v>
      </c>
      <c r="E3119" t="s">
        <v>16</v>
      </c>
      <c r="F3119">
        <v>30</v>
      </c>
      <c r="G3119" t="s">
        <v>7549</v>
      </c>
      <c r="H3119" t="s">
        <v>2506</v>
      </c>
      <c r="I3119" t="s">
        <v>32</v>
      </c>
      <c r="J3119" s="1">
        <v>44798</v>
      </c>
      <c r="K3119">
        <v>91</v>
      </c>
      <c r="L3119" t="s">
        <v>80</v>
      </c>
      <c r="N3119">
        <f t="shared" si="48"/>
        <v>0</v>
      </c>
    </row>
    <row r="3120" spans="1:14" x14ac:dyDescent="0.3">
      <c r="A3120">
        <v>3119</v>
      </c>
      <c r="B3120" t="s">
        <v>7550</v>
      </c>
      <c r="C3120" t="s">
        <v>205</v>
      </c>
      <c r="D3120" t="s">
        <v>41</v>
      </c>
      <c r="E3120" t="s">
        <v>16</v>
      </c>
      <c r="F3120">
        <v>30</v>
      </c>
      <c r="G3120" t="s">
        <v>7551</v>
      </c>
      <c r="H3120" t="s">
        <v>2130</v>
      </c>
      <c r="I3120" t="s">
        <v>32</v>
      </c>
      <c r="J3120" s="1">
        <v>44799</v>
      </c>
      <c r="K3120">
        <v>7</v>
      </c>
      <c r="L3120" t="s">
        <v>54</v>
      </c>
      <c r="N3120">
        <f t="shared" si="48"/>
        <v>0</v>
      </c>
    </row>
    <row r="3121" spans="1:14" x14ac:dyDescent="0.3">
      <c r="A3121">
        <v>3120</v>
      </c>
      <c r="B3121" t="s">
        <v>5072</v>
      </c>
      <c r="C3121" t="s">
        <v>6275</v>
      </c>
      <c r="D3121" t="s">
        <v>92</v>
      </c>
      <c r="E3121" t="s">
        <v>29</v>
      </c>
      <c r="F3121">
        <v>90</v>
      </c>
      <c r="G3121" t="s">
        <v>7552</v>
      </c>
      <c r="H3121" t="s">
        <v>6612</v>
      </c>
      <c r="I3121" t="s">
        <v>25</v>
      </c>
      <c r="J3121" s="1">
        <v>44300</v>
      </c>
      <c r="K3121">
        <v>41</v>
      </c>
      <c r="L3121" t="s">
        <v>20</v>
      </c>
      <c r="N3121">
        <f t="shared" si="48"/>
        <v>0</v>
      </c>
    </row>
    <row r="3122" spans="1:14" x14ac:dyDescent="0.3">
      <c r="A3122">
        <v>3121</v>
      </c>
      <c r="B3122" t="s">
        <v>4016</v>
      </c>
      <c r="C3122" t="s">
        <v>2326</v>
      </c>
      <c r="D3122" t="s">
        <v>28</v>
      </c>
      <c r="E3122" t="s">
        <v>29</v>
      </c>
      <c r="F3122">
        <v>60</v>
      </c>
      <c r="G3122" t="s">
        <v>7553</v>
      </c>
      <c r="H3122" t="s">
        <v>4867</v>
      </c>
      <c r="I3122" t="s">
        <v>294</v>
      </c>
      <c r="J3122" s="1">
        <v>44892</v>
      </c>
      <c r="K3122">
        <v>84</v>
      </c>
      <c r="L3122" t="s">
        <v>80</v>
      </c>
      <c r="N3122">
        <f t="shared" si="48"/>
        <v>0</v>
      </c>
    </row>
    <row r="3123" spans="1:14" x14ac:dyDescent="0.3">
      <c r="A3123">
        <v>3122</v>
      </c>
      <c r="B3123" t="s">
        <v>1765</v>
      </c>
      <c r="C3123" t="s">
        <v>1286</v>
      </c>
      <c r="D3123" t="s">
        <v>28</v>
      </c>
      <c r="E3123" t="s">
        <v>29</v>
      </c>
      <c r="F3123">
        <v>30</v>
      </c>
      <c r="G3123" t="s">
        <v>7554</v>
      </c>
      <c r="H3123" t="s">
        <v>7555</v>
      </c>
      <c r="I3123" t="s">
        <v>129</v>
      </c>
      <c r="J3123" s="1">
        <v>43927</v>
      </c>
      <c r="K3123">
        <v>76</v>
      </c>
      <c r="L3123" t="s">
        <v>64</v>
      </c>
      <c r="N3123">
        <f t="shared" si="48"/>
        <v>0</v>
      </c>
    </row>
    <row r="3124" spans="1:14" x14ac:dyDescent="0.3">
      <c r="A3124">
        <v>3123</v>
      </c>
      <c r="B3124" t="s">
        <v>5239</v>
      </c>
      <c r="C3124" t="s">
        <v>7556</v>
      </c>
      <c r="D3124" t="s">
        <v>15</v>
      </c>
      <c r="E3124" t="s">
        <v>16</v>
      </c>
      <c r="F3124">
        <v>30</v>
      </c>
      <c r="G3124" t="s">
        <v>7554</v>
      </c>
      <c r="H3124" t="s">
        <v>5000</v>
      </c>
      <c r="I3124" t="s">
        <v>32</v>
      </c>
      <c r="J3124" s="1">
        <v>44511</v>
      </c>
      <c r="K3124">
        <v>94</v>
      </c>
      <c r="L3124" t="s">
        <v>20</v>
      </c>
      <c r="N3124">
        <f t="shared" si="48"/>
        <v>0</v>
      </c>
    </row>
    <row r="3125" spans="1:14" x14ac:dyDescent="0.3">
      <c r="A3125">
        <v>3124</v>
      </c>
      <c r="B3125" t="s">
        <v>7557</v>
      </c>
      <c r="C3125" t="s">
        <v>3009</v>
      </c>
      <c r="D3125" t="s">
        <v>28</v>
      </c>
      <c r="E3125" t="s">
        <v>29</v>
      </c>
      <c r="F3125">
        <v>90</v>
      </c>
      <c r="G3125" t="s">
        <v>7558</v>
      </c>
      <c r="H3125" t="s">
        <v>1977</v>
      </c>
      <c r="I3125" t="s">
        <v>124</v>
      </c>
      <c r="J3125" s="1">
        <v>44050</v>
      </c>
      <c r="K3125">
        <v>23</v>
      </c>
      <c r="L3125" t="s">
        <v>64</v>
      </c>
      <c r="N3125">
        <f t="shared" si="48"/>
        <v>0</v>
      </c>
    </row>
    <row r="3126" spans="1:14" x14ac:dyDescent="0.3">
      <c r="A3126">
        <v>3125</v>
      </c>
      <c r="B3126" t="s">
        <v>5163</v>
      </c>
      <c r="C3126" t="s">
        <v>2715</v>
      </c>
      <c r="D3126" t="s">
        <v>28</v>
      </c>
      <c r="E3126" t="s">
        <v>29</v>
      </c>
      <c r="F3126">
        <v>90</v>
      </c>
      <c r="G3126" t="s">
        <v>7559</v>
      </c>
      <c r="H3126" t="s">
        <v>1884</v>
      </c>
      <c r="I3126" t="s">
        <v>1885</v>
      </c>
      <c r="J3126" s="1">
        <v>44684</v>
      </c>
      <c r="K3126">
        <v>18</v>
      </c>
      <c r="L3126" t="s">
        <v>70</v>
      </c>
      <c r="N3126">
        <f t="shared" si="48"/>
        <v>0</v>
      </c>
    </row>
    <row r="3127" spans="1:14" x14ac:dyDescent="0.3">
      <c r="A3127">
        <v>3126</v>
      </c>
      <c r="B3127" t="s">
        <v>5975</v>
      </c>
      <c r="C3127" t="s">
        <v>134</v>
      </c>
      <c r="D3127" t="s">
        <v>28</v>
      </c>
      <c r="E3127" t="s">
        <v>29</v>
      </c>
      <c r="F3127">
        <v>90</v>
      </c>
      <c r="G3127" t="s">
        <v>7560</v>
      </c>
      <c r="H3127" t="s">
        <v>3056</v>
      </c>
      <c r="I3127" t="s">
        <v>187</v>
      </c>
      <c r="J3127" s="1">
        <v>44189</v>
      </c>
      <c r="K3127">
        <v>28</v>
      </c>
      <c r="L3127" t="s">
        <v>101</v>
      </c>
      <c r="N3127">
        <f t="shared" si="48"/>
        <v>0</v>
      </c>
    </row>
    <row r="3128" spans="1:14" x14ac:dyDescent="0.3">
      <c r="A3128">
        <v>3127</v>
      </c>
      <c r="B3128" t="s">
        <v>7561</v>
      </c>
      <c r="C3128" t="s">
        <v>2458</v>
      </c>
      <c r="D3128" t="s">
        <v>28</v>
      </c>
      <c r="E3128" t="s">
        <v>29</v>
      </c>
      <c r="F3128">
        <v>30</v>
      </c>
      <c r="G3128" t="s">
        <v>7562</v>
      </c>
      <c r="H3128" t="s">
        <v>4760</v>
      </c>
      <c r="I3128" t="s">
        <v>32</v>
      </c>
      <c r="J3128" s="1">
        <v>44455</v>
      </c>
      <c r="K3128">
        <v>65</v>
      </c>
      <c r="L3128" t="s">
        <v>64</v>
      </c>
      <c r="N3128">
        <f t="shared" si="48"/>
        <v>0</v>
      </c>
    </row>
    <row r="3129" spans="1:14" x14ac:dyDescent="0.3">
      <c r="A3129">
        <v>3128</v>
      </c>
      <c r="B3129" t="s">
        <v>339</v>
      </c>
      <c r="C3129" t="s">
        <v>6651</v>
      </c>
      <c r="D3129" t="s">
        <v>15</v>
      </c>
      <c r="E3129" t="s">
        <v>16</v>
      </c>
      <c r="F3129">
        <v>30</v>
      </c>
      <c r="G3129" t="s">
        <v>7563</v>
      </c>
      <c r="H3129" t="s">
        <v>5232</v>
      </c>
      <c r="I3129" t="s">
        <v>146</v>
      </c>
      <c r="J3129" s="1">
        <v>44796</v>
      </c>
      <c r="K3129">
        <v>102</v>
      </c>
      <c r="L3129" t="s">
        <v>45</v>
      </c>
      <c r="N3129">
        <f t="shared" si="48"/>
        <v>0</v>
      </c>
    </row>
    <row r="3130" spans="1:14" x14ac:dyDescent="0.3">
      <c r="A3130">
        <v>3129</v>
      </c>
      <c r="B3130" t="s">
        <v>218</v>
      </c>
      <c r="C3130" t="s">
        <v>340</v>
      </c>
      <c r="D3130" t="s">
        <v>92</v>
      </c>
      <c r="E3130" t="s">
        <v>16</v>
      </c>
      <c r="F3130">
        <v>90</v>
      </c>
      <c r="G3130" t="s">
        <v>7564</v>
      </c>
      <c r="H3130" t="s">
        <v>2875</v>
      </c>
      <c r="I3130" t="s">
        <v>32</v>
      </c>
      <c r="J3130" s="1">
        <v>44551</v>
      </c>
      <c r="K3130">
        <v>5</v>
      </c>
      <c r="L3130" t="s">
        <v>33</v>
      </c>
      <c r="N3130">
        <f t="shared" si="48"/>
        <v>0</v>
      </c>
    </row>
    <row r="3131" spans="1:14" x14ac:dyDescent="0.3">
      <c r="A3131">
        <v>3130</v>
      </c>
      <c r="B3131" t="s">
        <v>869</v>
      </c>
      <c r="C3131" t="s">
        <v>795</v>
      </c>
      <c r="D3131" t="s">
        <v>28</v>
      </c>
      <c r="E3131" t="s">
        <v>29</v>
      </c>
      <c r="F3131">
        <v>90</v>
      </c>
      <c r="G3131" t="s">
        <v>7565</v>
      </c>
      <c r="H3131" t="s">
        <v>4161</v>
      </c>
      <c r="I3131" t="s">
        <v>32</v>
      </c>
      <c r="J3131" s="1">
        <v>44312</v>
      </c>
      <c r="K3131">
        <v>62</v>
      </c>
      <c r="L3131" t="s">
        <v>20</v>
      </c>
      <c r="N3131">
        <f t="shared" si="48"/>
        <v>0</v>
      </c>
    </row>
    <row r="3132" spans="1:14" x14ac:dyDescent="0.3">
      <c r="A3132">
        <v>3131</v>
      </c>
      <c r="B3132" t="s">
        <v>7566</v>
      </c>
      <c r="C3132" t="s">
        <v>5145</v>
      </c>
      <c r="D3132" t="s">
        <v>28</v>
      </c>
      <c r="E3132" t="s">
        <v>29</v>
      </c>
      <c r="F3132">
        <v>60</v>
      </c>
      <c r="G3132" t="s">
        <v>7567</v>
      </c>
      <c r="H3132" t="s">
        <v>382</v>
      </c>
      <c r="I3132" t="s">
        <v>32</v>
      </c>
      <c r="J3132" s="1">
        <v>44640</v>
      </c>
      <c r="K3132">
        <v>13</v>
      </c>
      <c r="L3132" t="s">
        <v>33</v>
      </c>
      <c r="N3132">
        <f t="shared" si="48"/>
        <v>0</v>
      </c>
    </row>
    <row r="3133" spans="1:14" x14ac:dyDescent="0.3">
      <c r="A3133">
        <v>3132</v>
      </c>
      <c r="B3133" t="s">
        <v>3597</v>
      </c>
      <c r="C3133" t="s">
        <v>4485</v>
      </c>
      <c r="D3133" t="s">
        <v>15</v>
      </c>
      <c r="E3133" t="s">
        <v>16</v>
      </c>
      <c r="F3133">
        <v>90</v>
      </c>
      <c r="G3133" t="s">
        <v>7568</v>
      </c>
      <c r="H3133" t="s">
        <v>1723</v>
      </c>
      <c r="I3133" t="s">
        <v>173</v>
      </c>
      <c r="J3133" s="1">
        <v>44895</v>
      </c>
      <c r="K3133">
        <v>60</v>
      </c>
      <c r="L3133" t="s">
        <v>39</v>
      </c>
      <c r="N3133">
        <f t="shared" si="48"/>
        <v>0</v>
      </c>
    </row>
    <row r="3134" spans="1:14" x14ac:dyDescent="0.3">
      <c r="A3134">
        <v>3133</v>
      </c>
      <c r="B3134" t="s">
        <v>6378</v>
      </c>
      <c r="C3134" t="s">
        <v>6933</v>
      </c>
      <c r="D3134" t="s">
        <v>28</v>
      </c>
      <c r="E3134" t="s">
        <v>29</v>
      </c>
      <c r="F3134">
        <v>60</v>
      </c>
      <c r="G3134" t="s">
        <v>7569</v>
      </c>
      <c r="H3134" t="s">
        <v>1609</v>
      </c>
      <c r="I3134" t="s">
        <v>32</v>
      </c>
      <c r="J3134" s="1">
        <v>44407</v>
      </c>
      <c r="K3134">
        <v>2</v>
      </c>
      <c r="L3134" t="s">
        <v>101</v>
      </c>
      <c r="N3134">
        <f t="shared" si="48"/>
        <v>0</v>
      </c>
    </row>
    <row r="3135" spans="1:14" x14ac:dyDescent="0.3">
      <c r="A3135">
        <v>3134</v>
      </c>
      <c r="B3135" t="s">
        <v>1946</v>
      </c>
      <c r="C3135" t="s">
        <v>138</v>
      </c>
      <c r="D3135" t="s">
        <v>28</v>
      </c>
      <c r="E3135" t="s">
        <v>29</v>
      </c>
      <c r="F3135">
        <v>60</v>
      </c>
      <c r="G3135" t="s">
        <v>7570</v>
      </c>
      <c r="H3135" t="s">
        <v>3774</v>
      </c>
      <c r="I3135" t="s">
        <v>187</v>
      </c>
      <c r="J3135" s="1">
        <v>44099</v>
      </c>
      <c r="K3135">
        <v>72</v>
      </c>
      <c r="L3135" t="s">
        <v>20</v>
      </c>
      <c r="N3135">
        <f t="shared" si="48"/>
        <v>0</v>
      </c>
    </row>
    <row r="3136" spans="1:14" x14ac:dyDescent="0.3">
      <c r="A3136">
        <v>3135</v>
      </c>
      <c r="B3136" t="s">
        <v>4775</v>
      </c>
      <c r="C3136" t="s">
        <v>2832</v>
      </c>
      <c r="D3136" t="s">
        <v>28</v>
      </c>
      <c r="E3136" t="s">
        <v>29</v>
      </c>
      <c r="F3136">
        <v>90</v>
      </c>
      <c r="G3136" t="s">
        <v>7571</v>
      </c>
      <c r="H3136" t="s">
        <v>7572</v>
      </c>
      <c r="I3136" t="s">
        <v>886</v>
      </c>
      <c r="J3136" s="1">
        <v>44236</v>
      </c>
      <c r="K3136">
        <v>81</v>
      </c>
      <c r="L3136" t="s">
        <v>54</v>
      </c>
      <c r="N3136">
        <f t="shared" si="48"/>
        <v>0</v>
      </c>
    </row>
    <row r="3137" spans="1:14" x14ac:dyDescent="0.3">
      <c r="A3137">
        <v>3136</v>
      </c>
      <c r="B3137" t="s">
        <v>7573</v>
      </c>
      <c r="C3137" t="s">
        <v>1023</v>
      </c>
      <c r="D3137" t="s">
        <v>15</v>
      </c>
      <c r="E3137" t="s">
        <v>16</v>
      </c>
      <c r="F3137">
        <v>60</v>
      </c>
      <c r="G3137" t="s">
        <v>7574</v>
      </c>
      <c r="H3137" t="s">
        <v>558</v>
      </c>
      <c r="I3137" t="s">
        <v>32</v>
      </c>
      <c r="J3137" s="1">
        <v>44354</v>
      </c>
      <c r="K3137">
        <v>82</v>
      </c>
      <c r="L3137" t="s">
        <v>54</v>
      </c>
      <c r="N3137">
        <f t="shared" si="48"/>
        <v>0</v>
      </c>
    </row>
    <row r="3138" spans="1:14" x14ac:dyDescent="0.3">
      <c r="A3138">
        <v>3137</v>
      </c>
      <c r="B3138" t="s">
        <v>960</v>
      </c>
      <c r="C3138" t="s">
        <v>3366</v>
      </c>
      <c r="D3138" t="s">
        <v>28</v>
      </c>
      <c r="E3138" t="s">
        <v>29</v>
      </c>
      <c r="F3138">
        <v>90</v>
      </c>
      <c r="G3138" t="s">
        <v>7575</v>
      </c>
      <c r="H3138" t="s">
        <v>2917</v>
      </c>
      <c r="I3138" t="s">
        <v>95</v>
      </c>
      <c r="J3138" s="1">
        <v>44768</v>
      </c>
      <c r="K3138">
        <v>38</v>
      </c>
      <c r="L3138" t="s">
        <v>33</v>
      </c>
      <c r="N3138">
        <f t="shared" ref="N3138:N3201" si="49">COUNTBLANK(A3138:L3138)</f>
        <v>0</v>
      </c>
    </row>
    <row r="3139" spans="1:14" x14ac:dyDescent="0.3">
      <c r="A3139">
        <v>3138</v>
      </c>
      <c r="B3139" t="s">
        <v>1140</v>
      </c>
      <c r="C3139" t="s">
        <v>928</v>
      </c>
      <c r="D3139" t="s">
        <v>28</v>
      </c>
      <c r="E3139" t="s">
        <v>29</v>
      </c>
      <c r="F3139">
        <v>90</v>
      </c>
      <c r="G3139" t="s">
        <v>7576</v>
      </c>
      <c r="H3139" t="s">
        <v>3579</v>
      </c>
      <c r="I3139" t="s">
        <v>1576</v>
      </c>
      <c r="J3139" s="1">
        <v>44313</v>
      </c>
      <c r="K3139">
        <v>75</v>
      </c>
      <c r="L3139" t="s">
        <v>20</v>
      </c>
      <c r="N3139">
        <f t="shared" si="49"/>
        <v>0</v>
      </c>
    </row>
    <row r="3140" spans="1:14" x14ac:dyDescent="0.3">
      <c r="A3140">
        <v>3139</v>
      </c>
      <c r="B3140" t="s">
        <v>1563</v>
      </c>
      <c r="C3140" t="s">
        <v>7577</v>
      </c>
      <c r="D3140" t="s">
        <v>28</v>
      </c>
      <c r="E3140" t="s">
        <v>29</v>
      </c>
      <c r="F3140">
        <v>60</v>
      </c>
      <c r="G3140" t="s">
        <v>7578</v>
      </c>
      <c r="H3140" t="s">
        <v>5811</v>
      </c>
      <c r="I3140" t="s">
        <v>294</v>
      </c>
      <c r="J3140" s="1">
        <v>44667</v>
      </c>
      <c r="K3140">
        <v>55</v>
      </c>
      <c r="L3140" t="s">
        <v>159</v>
      </c>
      <c r="N3140">
        <f t="shared" si="49"/>
        <v>0</v>
      </c>
    </row>
    <row r="3141" spans="1:14" x14ac:dyDescent="0.3">
      <c r="A3141">
        <v>3140</v>
      </c>
      <c r="B3141" t="s">
        <v>1351</v>
      </c>
      <c r="C3141" t="s">
        <v>4416</v>
      </c>
      <c r="D3141" t="s">
        <v>28</v>
      </c>
      <c r="E3141" t="s">
        <v>29</v>
      </c>
      <c r="F3141">
        <v>60</v>
      </c>
      <c r="G3141" t="s">
        <v>7579</v>
      </c>
      <c r="H3141" t="s">
        <v>4111</v>
      </c>
      <c r="I3141" t="s">
        <v>95</v>
      </c>
      <c r="J3141" s="1">
        <v>44771</v>
      </c>
      <c r="K3141">
        <v>82</v>
      </c>
      <c r="L3141" t="s">
        <v>45</v>
      </c>
      <c r="N3141">
        <f t="shared" si="49"/>
        <v>0</v>
      </c>
    </row>
    <row r="3142" spans="1:14" x14ac:dyDescent="0.3">
      <c r="A3142">
        <v>3141</v>
      </c>
      <c r="B3142" t="s">
        <v>3469</v>
      </c>
      <c r="C3142" t="s">
        <v>2557</v>
      </c>
      <c r="D3142" t="s">
        <v>28</v>
      </c>
      <c r="E3142" t="s">
        <v>29</v>
      </c>
      <c r="F3142">
        <v>60</v>
      </c>
      <c r="G3142" t="s">
        <v>7579</v>
      </c>
      <c r="H3142" t="s">
        <v>4049</v>
      </c>
      <c r="I3142" t="s">
        <v>32</v>
      </c>
      <c r="J3142" s="1">
        <v>44647</v>
      </c>
      <c r="K3142">
        <v>64</v>
      </c>
      <c r="L3142" t="s">
        <v>33</v>
      </c>
      <c r="N3142">
        <f t="shared" si="49"/>
        <v>0</v>
      </c>
    </row>
    <row r="3143" spans="1:14" x14ac:dyDescent="0.3">
      <c r="A3143">
        <v>3142</v>
      </c>
      <c r="B3143" t="s">
        <v>7580</v>
      </c>
      <c r="C3143" t="s">
        <v>3322</v>
      </c>
      <c r="D3143" t="s">
        <v>51</v>
      </c>
      <c r="E3143" t="s">
        <v>16</v>
      </c>
      <c r="F3143">
        <v>60</v>
      </c>
      <c r="G3143" t="s">
        <v>7581</v>
      </c>
      <c r="H3143" t="s">
        <v>5867</v>
      </c>
      <c r="I3143" t="s">
        <v>32</v>
      </c>
      <c r="J3143" s="1">
        <v>44694</v>
      </c>
      <c r="K3143">
        <v>57</v>
      </c>
      <c r="L3143" t="s">
        <v>54</v>
      </c>
      <c r="N3143">
        <f t="shared" si="49"/>
        <v>0</v>
      </c>
    </row>
    <row r="3144" spans="1:14" x14ac:dyDescent="0.3">
      <c r="A3144">
        <v>3143</v>
      </c>
      <c r="B3144" t="s">
        <v>7582</v>
      </c>
      <c r="C3144" t="s">
        <v>4237</v>
      </c>
      <c r="D3144" t="s">
        <v>28</v>
      </c>
      <c r="E3144" t="s">
        <v>29</v>
      </c>
      <c r="F3144">
        <v>60</v>
      </c>
      <c r="G3144" t="s">
        <v>7583</v>
      </c>
      <c r="H3144" t="s">
        <v>7584</v>
      </c>
      <c r="I3144" t="s">
        <v>32</v>
      </c>
      <c r="J3144" s="1">
        <v>44707</v>
      </c>
      <c r="K3144">
        <v>97</v>
      </c>
      <c r="L3144" t="s">
        <v>64</v>
      </c>
      <c r="N3144">
        <f t="shared" si="49"/>
        <v>0</v>
      </c>
    </row>
    <row r="3145" spans="1:14" x14ac:dyDescent="0.3">
      <c r="A3145">
        <v>3144</v>
      </c>
      <c r="B3145" t="s">
        <v>7585</v>
      </c>
      <c r="C3145" t="s">
        <v>1851</v>
      </c>
      <c r="D3145" t="s">
        <v>51</v>
      </c>
      <c r="E3145" t="s">
        <v>16</v>
      </c>
      <c r="F3145">
        <v>90</v>
      </c>
      <c r="G3145" t="s">
        <v>7586</v>
      </c>
      <c r="H3145" t="s">
        <v>3666</v>
      </c>
      <c r="I3145" t="s">
        <v>1483</v>
      </c>
      <c r="J3145" s="1">
        <v>44445</v>
      </c>
      <c r="K3145">
        <v>13</v>
      </c>
      <c r="L3145" t="s">
        <v>39</v>
      </c>
      <c r="N3145">
        <f t="shared" si="49"/>
        <v>0</v>
      </c>
    </row>
    <row r="3146" spans="1:14" x14ac:dyDescent="0.3">
      <c r="A3146">
        <v>3145</v>
      </c>
      <c r="B3146" t="s">
        <v>7587</v>
      </c>
      <c r="C3146" t="s">
        <v>7588</v>
      </c>
      <c r="D3146" t="s">
        <v>51</v>
      </c>
      <c r="E3146" t="s">
        <v>16</v>
      </c>
      <c r="F3146">
        <v>30</v>
      </c>
      <c r="G3146" t="s">
        <v>7589</v>
      </c>
      <c r="H3146" t="s">
        <v>974</v>
      </c>
      <c r="I3146" t="s">
        <v>32</v>
      </c>
      <c r="J3146" s="1">
        <v>44642</v>
      </c>
      <c r="K3146">
        <v>99</v>
      </c>
      <c r="L3146" t="s">
        <v>159</v>
      </c>
      <c r="N3146">
        <f t="shared" si="49"/>
        <v>0</v>
      </c>
    </row>
    <row r="3147" spans="1:14" x14ac:dyDescent="0.3">
      <c r="A3147">
        <v>3146</v>
      </c>
      <c r="B3147" t="s">
        <v>504</v>
      </c>
      <c r="C3147" t="s">
        <v>1047</v>
      </c>
      <c r="D3147" t="s">
        <v>28</v>
      </c>
      <c r="E3147" t="s">
        <v>29</v>
      </c>
      <c r="F3147">
        <v>30</v>
      </c>
      <c r="G3147" t="s">
        <v>7590</v>
      </c>
      <c r="H3147" t="s">
        <v>834</v>
      </c>
      <c r="I3147" t="s">
        <v>32</v>
      </c>
      <c r="J3147" s="1">
        <v>44747</v>
      </c>
      <c r="K3147">
        <v>54</v>
      </c>
      <c r="L3147" t="s">
        <v>20</v>
      </c>
      <c r="N3147">
        <f t="shared" si="49"/>
        <v>0</v>
      </c>
    </row>
    <row r="3148" spans="1:14" x14ac:dyDescent="0.3">
      <c r="A3148">
        <v>3147</v>
      </c>
      <c r="B3148" t="s">
        <v>4625</v>
      </c>
      <c r="C3148" t="s">
        <v>3968</v>
      </c>
      <c r="D3148" t="s">
        <v>28</v>
      </c>
      <c r="E3148" t="s">
        <v>29</v>
      </c>
      <c r="F3148">
        <v>30</v>
      </c>
      <c r="G3148" t="s">
        <v>7591</v>
      </c>
      <c r="H3148" t="s">
        <v>1615</v>
      </c>
      <c r="I3148" t="s">
        <v>32</v>
      </c>
      <c r="J3148" s="1">
        <v>44164</v>
      </c>
      <c r="K3148">
        <v>62</v>
      </c>
      <c r="L3148" t="s">
        <v>33</v>
      </c>
      <c r="N3148">
        <f t="shared" si="49"/>
        <v>0</v>
      </c>
    </row>
    <row r="3149" spans="1:14" x14ac:dyDescent="0.3">
      <c r="A3149">
        <v>3148</v>
      </c>
      <c r="B3149" t="s">
        <v>7592</v>
      </c>
      <c r="C3149" t="s">
        <v>7593</v>
      </c>
      <c r="D3149" t="s">
        <v>15</v>
      </c>
      <c r="E3149" t="s">
        <v>16</v>
      </c>
      <c r="F3149">
        <v>90</v>
      </c>
      <c r="G3149" t="s">
        <v>7594</v>
      </c>
      <c r="H3149" t="s">
        <v>1210</v>
      </c>
      <c r="I3149" t="s">
        <v>294</v>
      </c>
      <c r="J3149" s="1">
        <v>44547</v>
      </c>
      <c r="K3149">
        <v>15</v>
      </c>
      <c r="L3149" t="s">
        <v>80</v>
      </c>
      <c r="N3149">
        <f t="shared" si="49"/>
        <v>0</v>
      </c>
    </row>
    <row r="3150" spans="1:14" x14ac:dyDescent="0.3">
      <c r="A3150">
        <v>3149</v>
      </c>
      <c r="B3150" t="s">
        <v>7595</v>
      </c>
      <c r="C3150" t="s">
        <v>414</v>
      </c>
      <c r="D3150" t="s">
        <v>28</v>
      </c>
      <c r="E3150" t="s">
        <v>29</v>
      </c>
      <c r="F3150">
        <v>60</v>
      </c>
      <c r="G3150" t="s">
        <v>7596</v>
      </c>
      <c r="H3150" t="s">
        <v>1667</v>
      </c>
      <c r="I3150" t="s">
        <v>32</v>
      </c>
      <c r="J3150" s="1">
        <v>44762</v>
      </c>
      <c r="K3150">
        <v>75</v>
      </c>
      <c r="L3150" t="s">
        <v>80</v>
      </c>
      <c r="N3150">
        <f t="shared" si="49"/>
        <v>0</v>
      </c>
    </row>
    <row r="3151" spans="1:14" x14ac:dyDescent="0.3">
      <c r="A3151">
        <v>3150</v>
      </c>
      <c r="B3151" t="s">
        <v>7176</v>
      </c>
      <c r="C3151" t="s">
        <v>277</v>
      </c>
      <c r="D3151" t="s">
        <v>28</v>
      </c>
      <c r="E3151" t="s">
        <v>29</v>
      </c>
      <c r="F3151">
        <v>60</v>
      </c>
      <c r="G3151" t="s">
        <v>7597</v>
      </c>
      <c r="H3151" t="s">
        <v>4098</v>
      </c>
      <c r="I3151" t="s">
        <v>1889</v>
      </c>
      <c r="J3151" s="1">
        <v>44164</v>
      </c>
      <c r="K3151">
        <v>15</v>
      </c>
      <c r="L3151" t="s">
        <v>64</v>
      </c>
      <c r="N3151">
        <f t="shared" si="49"/>
        <v>0</v>
      </c>
    </row>
    <row r="3152" spans="1:14" x14ac:dyDescent="0.3">
      <c r="A3152">
        <v>3151</v>
      </c>
      <c r="B3152" t="s">
        <v>3655</v>
      </c>
      <c r="C3152" t="s">
        <v>4399</v>
      </c>
      <c r="D3152" t="s">
        <v>28</v>
      </c>
      <c r="E3152" t="s">
        <v>29</v>
      </c>
      <c r="F3152">
        <v>60</v>
      </c>
      <c r="G3152" t="s">
        <v>7597</v>
      </c>
      <c r="H3152" t="s">
        <v>7598</v>
      </c>
      <c r="I3152" t="s">
        <v>187</v>
      </c>
      <c r="J3152" s="1">
        <v>44123</v>
      </c>
      <c r="K3152">
        <v>50</v>
      </c>
      <c r="L3152" t="s">
        <v>54</v>
      </c>
      <c r="N3152">
        <f t="shared" si="49"/>
        <v>0</v>
      </c>
    </row>
    <row r="3153" spans="1:14" x14ac:dyDescent="0.3">
      <c r="A3153">
        <v>3152</v>
      </c>
      <c r="B3153" t="s">
        <v>1703</v>
      </c>
      <c r="C3153" t="s">
        <v>131</v>
      </c>
      <c r="D3153" t="s">
        <v>28</v>
      </c>
      <c r="E3153" t="s">
        <v>29</v>
      </c>
      <c r="F3153">
        <v>30</v>
      </c>
      <c r="G3153" t="s">
        <v>7599</v>
      </c>
      <c r="H3153" t="s">
        <v>607</v>
      </c>
      <c r="I3153" t="s">
        <v>32</v>
      </c>
      <c r="J3153" s="1">
        <v>44368</v>
      </c>
      <c r="K3153">
        <v>44</v>
      </c>
      <c r="L3153" t="s">
        <v>54</v>
      </c>
      <c r="N3153">
        <f t="shared" si="49"/>
        <v>0</v>
      </c>
    </row>
    <row r="3154" spans="1:14" x14ac:dyDescent="0.3">
      <c r="A3154">
        <v>3153</v>
      </c>
      <c r="B3154" t="s">
        <v>7245</v>
      </c>
      <c r="C3154" t="s">
        <v>161</v>
      </c>
      <c r="D3154" t="s">
        <v>51</v>
      </c>
      <c r="E3154" t="s">
        <v>16</v>
      </c>
      <c r="F3154">
        <v>30</v>
      </c>
      <c r="G3154" t="s">
        <v>7600</v>
      </c>
      <c r="H3154" t="s">
        <v>1515</v>
      </c>
      <c r="I3154" t="s">
        <v>124</v>
      </c>
      <c r="J3154" s="1">
        <v>44116</v>
      </c>
      <c r="K3154">
        <v>53</v>
      </c>
      <c r="L3154" t="s">
        <v>101</v>
      </c>
      <c r="N3154">
        <f t="shared" si="49"/>
        <v>0</v>
      </c>
    </row>
    <row r="3155" spans="1:14" x14ac:dyDescent="0.3">
      <c r="A3155">
        <v>3154</v>
      </c>
      <c r="B3155" t="s">
        <v>6616</v>
      </c>
      <c r="C3155" t="s">
        <v>2518</v>
      </c>
      <c r="D3155" t="s">
        <v>15</v>
      </c>
      <c r="E3155" t="s">
        <v>16</v>
      </c>
      <c r="F3155">
        <v>60</v>
      </c>
      <c r="G3155" t="s">
        <v>7601</v>
      </c>
      <c r="H3155" t="s">
        <v>3206</v>
      </c>
      <c r="I3155" t="s">
        <v>1199</v>
      </c>
      <c r="J3155" s="1">
        <v>44342</v>
      </c>
      <c r="K3155">
        <v>89</v>
      </c>
      <c r="L3155" t="s">
        <v>159</v>
      </c>
      <c r="N3155">
        <f t="shared" si="49"/>
        <v>0</v>
      </c>
    </row>
    <row r="3156" spans="1:14" x14ac:dyDescent="0.3">
      <c r="A3156">
        <v>3155</v>
      </c>
      <c r="B3156" t="s">
        <v>4224</v>
      </c>
      <c r="C3156" t="s">
        <v>210</v>
      </c>
      <c r="D3156" t="s">
        <v>28</v>
      </c>
      <c r="E3156" t="s">
        <v>29</v>
      </c>
      <c r="F3156">
        <v>60</v>
      </c>
      <c r="G3156" t="s">
        <v>7602</v>
      </c>
      <c r="H3156" t="s">
        <v>1845</v>
      </c>
      <c r="I3156" t="s">
        <v>294</v>
      </c>
      <c r="J3156" s="1">
        <v>44492</v>
      </c>
      <c r="K3156">
        <v>67</v>
      </c>
      <c r="L3156" t="s">
        <v>54</v>
      </c>
      <c r="N3156">
        <f t="shared" si="49"/>
        <v>0</v>
      </c>
    </row>
    <row r="3157" spans="1:14" x14ac:dyDescent="0.3">
      <c r="A3157">
        <v>3156</v>
      </c>
      <c r="B3157" t="s">
        <v>3973</v>
      </c>
      <c r="C3157" t="s">
        <v>5145</v>
      </c>
      <c r="D3157" t="s">
        <v>28</v>
      </c>
      <c r="E3157" t="s">
        <v>29</v>
      </c>
      <c r="F3157">
        <v>30</v>
      </c>
      <c r="G3157" t="s">
        <v>7603</v>
      </c>
      <c r="H3157" t="s">
        <v>4441</v>
      </c>
      <c r="I3157" t="s">
        <v>146</v>
      </c>
      <c r="J3157" s="1">
        <v>44715</v>
      </c>
      <c r="K3157">
        <v>31</v>
      </c>
      <c r="L3157" t="s">
        <v>64</v>
      </c>
      <c r="N3157">
        <f t="shared" si="49"/>
        <v>0</v>
      </c>
    </row>
    <row r="3158" spans="1:14" x14ac:dyDescent="0.3">
      <c r="A3158">
        <v>3157</v>
      </c>
      <c r="B3158" t="s">
        <v>921</v>
      </c>
      <c r="C3158" t="s">
        <v>5712</v>
      </c>
      <c r="D3158" t="s">
        <v>28</v>
      </c>
      <c r="E3158" t="s">
        <v>29</v>
      </c>
      <c r="F3158">
        <v>90</v>
      </c>
      <c r="G3158" t="s">
        <v>7604</v>
      </c>
      <c r="H3158" t="s">
        <v>2822</v>
      </c>
      <c r="I3158" t="s">
        <v>32</v>
      </c>
      <c r="J3158" s="1">
        <v>44787</v>
      </c>
      <c r="K3158">
        <v>8</v>
      </c>
      <c r="L3158" t="s">
        <v>20</v>
      </c>
      <c r="N3158">
        <f t="shared" si="49"/>
        <v>0</v>
      </c>
    </row>
    <row r="3159" spans="1:14" x14ac:dyDescent="0.3">
      <c r="A3159">
        <v>3158</v>
      </c>
      <c r="B3159" t="s">
        <v>1211</v>
      </c>
      <c r="C3159" t="s">
        <v>2438</v>
      </c>
      <c r="D3159" t="s">
        <v>28</v>
      </c>
      <c r="E3159" t="s">
        <v>29</v>
      </c>
      <c r="F3159">
        <v>90</v>
      </c>
      <c r="G3159" t="s">
        <v>7605</v>
      </c>
      <c r="H3159" t="s">
        <v>1329</v>
      </c>
      <c r="I3159" t="s">
        <v>95</v>
      </c>
      <c r="J3159" s="1">
        <v>44546</v>
      </c>
      <c r="K3159">
        <v>89</v>
      </c>
      <c r="L3159" t="s">
        <v>20</v>
      </c>
      <c r="N3159">
        <f t="shared" si="49"/>
        <v>0</v>
      </c>
    </row>
    <row r="3160" spans="1:14" x14ac:dyDescent="0.3">
      <c r="A3160">
        <v>3159</v>
      </c>
      <c r="B3160" t="s">
        <v>7606</v>
      </c>
      <c r="C3160" t="s">
        <v>7607</v>
      </c>
      <c r="D3160" t="s">
        <v>15</v>
      </c>
      <c r="E3160" t="s">
        <v>16</v>
      </c>
      <c r="F3160">
        <v>60</v>
      </c>
      <c r="G3160" t="s">
        <v>7608</v>
      </c>
      <c r="H3160" t="s">
        <v>5521</v>
      </c>
      <c r="I3160" t="s">
        <v>25</v>
      </c>
      <c r="J3160" s="1">
        <v>44107</v>
      </c>
      <c r="K3160">
        <v>58</v>
      </c>
      <c r="L3160" t="s">
        <v>159</v>
      </c>
      <c r="N3160">
        <f t="shared" si="49"/>
        <v>0</v>
      </c>
    </row>
    <row r="3161" spans="1:14" x14ac:dyDescent="0.3">
      <c r="A3161">
        <v>3160</v>
      </c>
      <c r="B3161" t="s">
        <v>2371</v>
      </c>
      <c r="C3161" t="s">
        <v>7187</v>
      </c>
      <c r="D3161" t="s">
        <v>51</v>
      </c>
      <c r="E3161" t="s">
        <v>16</v>
      </c>
      <c r="F3161">
        <v>30</v>
      </c>
      <c r="G3161" t="s">
        <v>7609</v>
      </c>
      <c r="H3161" t="s">
        <v>6259</v>
      </c>
      <c r="I3161" t="s">
        <v>6260</v>
      </c>
      <c r="J3161" s="1">
        <v>44452</v>
      </c>
      <c r="K3161">
        <v>2</v>
      </c>
      <c r="L3161" t="s">
        <v>20</v>
      </c>
      <c r="N3161">
        <f t="shared" si="49"/>
        <v>0</v>
      </c>
    </row>
    <row r="3162" spans="1:14" x14ac:dyDescent="0.3">
      <c r="A3162">
        <v>3161</v>
      </c>
      <c r="B3162" t="s">
        <v>5272</v>
      </c>
      <c r="C3162" t="s">
        <v>2563</v>
      </c>
      <c r="D3162" t="s">
        <v>28</v>
      </c>
      <c r="E3162" t="s">
        <v>29</v>
      </c>
      <c r="F3162">
        <v>30</v>
      </c>
      <c r="G3162" t="s">
        <v>7610</v>
      </c>
      <c r="H3162" t="s">
        <v>1732</v>
      </c>
      <c r="I3162" t="s">
        <v>1733</v>
      </c>
      <c r="J3162" s="1">
        <v>44434</v>
      </c>
      <c r="K3162">
        <v>74</v>
      </c>
      <c r="L3162" t="s">
        <v>39</v>
      </c>
      <c r="N3162">
        <f t="shared" si="49"/>
        <v>0</v>
      </c>
    </row>
    <row r="3163" spans="1:14" x14ac:dyDescent="0.3">
      <c r="A3163">
        <v>3162</v>
      </c>
      <c r="B3163" t="s">
        <v>7611</v>
      </c>
      <c r="C3163" t="s">
        <v>472</v>
      </c>
      <c r="D3163" t="s">
        <v>51</v>
      </c>
      <c r="E3163" t="s">
        <v>16</v>
      </c>
      <c r="F3163">
        <v>90</v>
      </c>
      <c r="G3163" t="s">
        <v>7610</v>
      </c>
      <c r="H3163" t="s">
        <v>412</v>
      </c>
      <c r="I3163" t="s">
        <v>187</v>
      </c>
      <c r="J3163" s="1">
        <v>44198</v>
      </c>
      <c r="K3163">
        <v>6</v>
      </c>
      <c r="L3163" t="s">
        <v>70</v>
      </c>
      <c r="N3163">
        <f t="shared" si="49"/>
        <v>0</v>
      </c>
    </row>
    <row r="3164" spans="1:14" x14ac:dyDescent="0.3">
      <c r="A3164">
        <v>3163</v>
      </c>
      <c r="B3164" t="s">
        <v>7612</v>
      </c>
      <c r="C3164" t="s">
        <v>3535</v>
      </c>
      <c r="D3164" t="s">
        <v>92</v>
      </c>
      <c r="E3164" t="s">
        <v>16</v>
      </c>
      <c r="F3164">
        <v>90</v>
      </c>
      <c r="G3164" t="s">
        <v>7613</v>
      </c>
      <c r="H3164" t="s">
        <v>4413</v>
      </c>
      <c r="I3164" t="s">
        <v>32</v>
      </c>
      <c r="J3164" s="1">
        <v>44106</v>
      </c>
      <c r="K3164">
        <v>33</v>
      </c>
      <c r="L3164" t="s">
        <v>54</v>
      </c>
      <c r="N3164">
        <f t="shared" si="49"/>
        <v>0</v>
      </c>
    </row>
    <row r="3165" spans="1:14" x14ac:dyDescent="0.3">
      <c r="A3165">
        <v>3164</v>
      </c>
      <c r="B3165" t="s">
        <v>7614</v>
      </c>
      <c r="C3165" t="s">
        <v>5290</v>
      </c>
      <c r="D3165" t="s">
        <v>41</v>
      </c>
      <c r="E3165" t="s">
        <v>16</v>
      </c>
      <c r="F3165">
        <v>90</v>
      </c>
      <c r="G3165" t="s">
        <v>7615</v>
      </c>
      <c r="H3165" t="s">
        <v>868</v>
      </c>
      <c r="I3165" t="s">
        <v>32</v>
      </c>
      <c r="J3165" s="1">
        <v>44496</v>
      </c>
      <c r="K3165">
        <v>93</v>
      </c>
      <c r="L3165" t="s">
        <v>101</v>
      </c>
      <c r="N3165">
        <f t="shared" si="49"/>
        <v>0</v>
      </c>
    </row>
    <row r="3166" spans="1:14" x14ac:dyDescent="0.3">
      <c r="A3166">
        <v>3165</v>
      </c>
      <c r="B3166" t="s">
        <v>7614</v>
      </c>
      <c r="C3166" t="s">
        <v>5290</v>
      </c>
      <c r="D3166" t="s">
        <v>41</v>
      </c>
      <c r="E3166" t="s">
        <v>16</v>
      </c>
      <c r="F3166">
        <v>90</v>
      </c>
      <c r="G3166" t="s">
        <v>7615</v>
      </c>
      <c r="H3166" t="s">
        <v>868</v>
      </c>
      <c r="I3166" t="s">
        <v>32</v>
      </c>
      <c r="J3166" s="1">
        <v>44496</v>
      </c>
      <c r="K3166">
        <v>93</v>
      </c>
      <c r="L3166" t="s">
        <v>101</v>
      </c>
      <c r="N3166">
        <f t="shared" si="49"/>
        <v>0</v>
      </c>
    </row>
    <row r="3167" spans="1:14" x14ac:dyDescent="0.3">
      <c r="A3167">
        <v>3166</v>
      </c>
      <c r="B3167" t="s">
        <v>2251</v>
      </c>
      <c r="C3167" t="s">
        <v>791</v>
      </c>
      <c r="D3167" t="s">
        <v>28</v>
      </c>
      <c r="E3167" t="s">
        <v>29</v>
      </c>
      <c r="F3167">
        <v>60</v>
      </c>
      <c r="G3167" t="s">
        <v>7616</v>
      </c>
      <c r="H3167" t="s">
        <v>1754</v>
      </c>
      <c r="I3167" t="s">
        <v>25</v>
      </c>
      <c r="J3167" s="1">
        <v>44540</v>
      </c>
      <c r="K3167">
        <v>23</v>
      </c>
      <c r="L3167" t="s">
        <v>70</v>
      </c>
      <c r="N3167">
        <f t="shared" si="49"/>
        <v>0</v>
      </c>
    </row>
    <row r="3168" spans="1:14" x14ac:dyDescent="0.3">
      <c r="A3168">
        <v>3167</v>
      </c>
      <c r="B3168" t="s">
        <v>1828</v>
      </c>
      <c r="C3168" t="s">
        <v>5788</v>
      </c>
      <c r="D3168" t="s">
        <v>92</v>
      </c>
      <c r="E3168" t="s">
        <v>29</v>
      </c>
      <c r="F3168">
        <v>30</v>
      </c>
      <c r="G3168" t="s">
        <v>7617</v>
      </c>
      <c r="H3168" t="s">
        <v>5992</v>
      </c>
      <c r="I3168" t="s">
        <v>25</v>
      </c>
      <c r="J3168" s="1">
        <v>44774</v>
      </c>
      <c r="K3168">
        <v>4</v>
      </c>
      <c r="L3168" t="s">
        <v>101</v>
      </c>
      <c r="N3168">
        <f t="shared" si="49"/>
        <v>0</v>
      </c>
    </row>
    <row r="3169" spans="1:14" x14ac:dyDescent="0.3">
      <c r="A3169">
        <v>3168</v>
      </c>
      <c r="B3169" t="s">
        <v>5083</v>
      </c>
      <c r="C3169" t="s">
        <v>7618</v>
      </c>
      <c r="D3169" t="s">
        <v>28</v>
      </c>
      <c r="E3169" t="s">
        <v>29</v>
      </c>
      <c r="F3169">
        <v>60</v>
      </c>
      <c r="G3169" t="s">
        <v>7619</v>
      </c>
      <c r="H3169" t="s">
        <v>1022</v>
      </c>
      <c r="I3169" t="s">
        <v>164</v>
      </c>
      <c r="J3169" s="1">
        <v>44221</v>
      </c>
      <c r="K3169">
        <v>5</v>
      </c>
      <c r="L3169" t="s">
        <v>45</v>
      </c>
      <c r="N3169">
        <f t="shared" si="49"/>
        <v>0</v>
      </c>
    </row>
    <row r="3170" spans="1:14" x14ac:dyDescent="0.3">
      <c r="A3170">
        <v>3169</v>
      </c>
      <c r="B3170" t="s">
        <v>5410</v>
      </c>
      <c r="C3170" t="s">
        <v>2594</v>
      </c>
      <c r="D3170" t="s">
        <v>15</v>
      </c>
      <c r="E3170" t="s">
        <v>16</v>
      </c>
      <c r="F3170">
        <v>30</v>
      </c>
      <c r="G3170" t="s">
        <v>7620</v>
      </c>
      <c r="H3170" t="s">
        <v>3428</v>
      </c>
      <c r="I3170" t="s">
        <v>38</v>
      </c>
      <c r="J3170" s="1">
        <v>44752</v>
      </c>
      <c r="K3170">
        <v>26</v>
      </c>
      <c r="L3170" t="s">
        <v>80</v>
      </c>
      <c r="N3170">
        <f t="shared" si="49"/>
        <v>0</v>
      </c>
    </row>
    <row r="3171" spans="1:14" x14ac:dyDescent="0.3">
      <c r="A3171">
        <v>3170</v>
      </c>
      <c r="B3171" t="s">
        <v>735</v>
      </c>
      <c r="C3171" t="s">
        <v>4913</v>
      </c>
      <c r="D3171" t="s">
        <v>28</v>
      </c>
      <c r="E3171" t="s">
        <v>29</v>
      </c>
      <c r="F3171">
        <v>30</v>
      </c>
      <c r="G3171" t="s">
        <v>7621</v>
      </c>
      <c r="H3171" t="s">
        <v>1210</v>
      </c>
      <c r="I3171" t="s">
        <v>294</v>
      </c>
      <c r="J3171" s="1">
        <v>44365</v>
      </c>
      <c r="K3171">
        <v>50</v>
      </c>
      <c r="L3171" t="s">
        <v>64</v>
      </c>
      <c r="N3171">
        <f t="shared" si="49"/>
        <v>0</v>
      </c>
    </row>
    <row r="3172" spans="1:14" x14ac:dyDescent="0.3">
      <c r="A3172">
        <v>3171</v>
      </c>
      <c r="B3172" t="s">
        <v>2701</v>
      </c>
      <c r="C3172" t="s">
        <v>7622</v>
      </c>
      <c r="D3172" t="s">
        <v>28</v>
      </c>
      <c r="E3172" t="s">
        <v>29</v>
      </c>
      <c r="F3172">
        <v>30</v>
      </c>
      <c r="G3172" t="s">
        <v>7623</v>
      </c>
      <c r="H3172" t="s">
        <v>400</v>
      </c>
      <c r="I3172" t="s">
        <v>401</v>
      </c>
      <c r="J3172" s="1">
        <v>44853</v>
      </c>
      <c r="K3172">
        <v>101</v>
      </c>
      <c r="L3172" t="s">
        <v>70</v>
      </c>
      <c r="N3172">
        <f t="shared" si="49"/>
        <v>0</v>
      </c>
    </row>
    <row r="3173" spans="1:14" x14ac:dyDescent="0.3">
      <c r="A3173">
        <v>3172</v>
      </c>
      <c r="B3173" t="s">
        <v>7624</v>
      </c>
      <c r="C3173" t="s">
        <v>1470</v>
      </c>
      <c r="D3173" t="s">
        <v>15</v>
      </c>
      <c r="E3173" t="s">
        <v>16</v>
      </c>
      <c r="F3173">
        <v>60</v>
      </c>
      <c r="G3173" t="s">
        <v>7625</v>
      </c>
      <c r="H3173" t="s">
        <v>768</v>
      </c>
      <c r="I3173" t="s">
        <v>124</v>
      </c>
      <c r="J3173" s="1">
        <v>43902</v>
      </c>
      <c r="K3173">
        <v>69</v>
      </c>
      <c r="L3173" t="s">
        <v>54</v>
      </c>
      <c r="N3173">
        <f t="shared" si="49"/>
        <v>0</v>
      </c>
    </row>
    <row r="3174" spans="1:14" x14ac:dyDescent="0.3">
      <c r="A3174">
        <v>3173</v>
      </c>
      <c r="B3174" t="s">
        <v>7626</v>
      </c>
      <c r="C3174" t="s">
        <v>7627</v>
      </c>
      <c r="D3174" t="s">
        <v>28</v>
      </c>
      <c r="E3174" t="s">
        <v>29</v>
      </c>
      <c r="F3174">
        <v>90</v>
      </c>
      <c r="G3174" t="s">
        <v>7628</v>
      </c>
      <c r="H3174" t="s">
        <v>3391</v>
      </c>
      <c r="I3174" t="s">
        <v>3392</v>
      </c>
      <c r="J3174" s="1">
        <v>44248</v>
      </c>
      <c r="K3174">
        <v>43</v>
      </c>
      <c r="L3174" t="s">
        <v>33</v>
      </c>
      <c r="N3174">
        <f t="shared" si="49"/>
        <v>0</v>
      </c>
    </row>
    <row r="3175" spans="1:14" x14ac:dyDescent="0.3">
      <c r="A3175">
        <v>3174</v>
      </c>
      <c r="B3175" t="s">
        <v>5725</v>
      </c>
      <c r="C3175" t="s">
        <v>7629</v>
      </c>
      <c r="D3175" t="s">
        <v>28</v>
      </c>
      <c r="E3175" t="s">
        <v>29</v>
      </c>
      <c r="F3175">
        <v>60</v>
      </c>
      <c r="G3175" t="s">
        <v>7630</v>
      </c>
      <c r="H3175" t="s">
        <v>133</v>
      </c>
      <c r="I3175" t="s">
        <v>124</v>
      </c>
      <c r="J3175" s="1">
        <v>44447</v>
      </c>
      <c r="K3175">
        <v>37</v>
      </c>
      <c r="L3175" t="s">
        <v>39</v>
      </c>
      <c r="N3175">
        <f t="shared" si="49"/>
        <v>0</v>
      </c>
    </row>
    <row r="3176" spans="1:14" x14ac:dyDescent="0.3">
      <c r="A3176">
        <v>3175</v>
      </c>
      <c r="B3176" t="s">
        <v>4236</v>
      </c>
      <c r="C3176" t="s">
        <v>3917</v>
      </c>
      <c r="D3176" t="s">
        <v>51</v>
      </c>
      <c r="E3176" t="s">
        <v>16</v>
      </c>
      <c r="F3176">
        <v>60</v>
      </c>
      <c r="G3176" t="s">
        <v>7631</v>
      </c>
      <c r="H3176" t="s">
        <v>3116</v>
      </c>
      <c r="I3176" t="s">
        <v>32</v>
      </c>
      <c r="J3176" s="1">
        <v>43991</v>
      </c>
      <c r="K3176">
        <v>39</v>
      </c>
      <c r="L3176" t="s">
        <v>39</v>
      </c>
      <c r="N3176">
        <f t="shared" si="49"/>
        <v>0</v>
      </c>
    </row>
    <row r="3177" spans="1:14" x14ac:dyDescent="0.3">
      <c r="A3177">
        <v>3176</v>
      </c>
      <c r="B3177" t="s">
        <v>4099</v>
      </c>
      <c r="C3177" t="s">
        <v>7632</v>
      </c>
      <c r="D3177" t="s">
        <v>15</v>
      </c>
      <c r="E3177" t="s">
        <v>16</v>
      </c>
      <c r="F3177">
        <v>30</v>
      </c>
      <c r="G3177" t="s">
        <v>7631</v>
      </c>
      <c r="H3177" t="s">
        <v>6516</v>
      </c>
      <c r="I3177" t="s">
        <v>32</v>
      </c>
      <c r="J3177" s="1">
        <v>44612</v>
      </c>
      <c r="K3177">
        <v>35</v>
      </c>
      <c r="L3177" t="s">
        <v>70</v>
      </c>
      <c r="N3177">
        <f t="shared" si="49"/>
        <v>0</v>
      </c>
    </row>
    <row r="3178" spans="1:14" x14ac:dyDescent="0.3">
      <c r="A3178">
        <v>3177</v>
      </c>
      <c r="B3178" t="s">
        <v>3140</v>
      </c>
      <c r="C3178" t="s">
        <v>961</v>
      </c>
      <c r="D3178" t="s">
        <v>28</v>
      </c>
      <c r="E3178" t="s">
        <v>29</v>
      </c>
      <c r="F3178">
        <v>90</v>
      </c>
      <c r="G3178" t="s">
        <v>7633</v>
      </c>
      <c r="H3178" t="s">
        <v>2305</v>
      </c>
      <c r="I3178" t="s">
        <v>25</v>
      </c>
      <c r="J3178" s="1">
        <v>44304</v>
      </c>
      <c r="K3178">
        <v>87</v>
      </c>
      <c r="L3178" t="s">
        <v>159</v>
      </c>
      <c r="N3178">
        <f t="shared" si="49"/>
        <v>0</v>
      </c>
    </row>
    <row r="3179" spans="1:14" x14ac:dyDescent="0.3">
      <c r="A3179">
        <v>3178</v>
      </c>
      <c r="B3179" t="s">
        <v>7634</v>
      </c>
      <c r="C3179" t="s">
        <v>2650</v>
      </c>
      <c r="D3179" t="s">
        <v>51</v>
      </c>
      <c r="E3179" t="s">
        <v>16</v>
      </c>
      <c r="F3179">
        <v>30</v>
      </c>
      <c r="G3179" t="s">
        <v>7635</v>
      </c>
      <c r="H3179" t="s">
        <v>7636</v>
      </c>
      <c r="I3179" t="s">
        <v>32</v>
      </c>
      <c r="J3179" s="1">
        <v>44080</v>
      </c>
      <c r="K3179">
        <v>56</v>
      </c>
      <c r="L3179" t="s">
        <v>20</v>
      </c>
      <c r="N3179">
        <f t="shared" si="49"/>
        <v>0</v>
      </c>
    </row>
    <row r="3180" spans="1:14" x14ac:dyDescent="0.3">
      <c r="A3180">
        <v>3179</v>
      </c>
      <c r="B3180" t="s">
        <v>7637</v>
      </c>
      <c r="C3180" t="s">
        <v>1558</v>
      </c>
      <c r="D3180" t="s">
        <v>15</v>
      </c>
      <c r="E3180" t="s">
        <v>16</v>
      </c>
      <c r="F3180">
        <v>90</v>
      </c>
      <c r="G3180" t="s">
        <v>7638</v>
      </c>
      <c r="H3180" t="s">
        <v>1548</v>
      </c>
      <c r="I3180" t="s">
        <v>1549</v>
      </c>
      <c r="J3180" s="1">
        <v>44528</v>
      </c>
      <c r="K3180">
        <v>24</v>
      </c>
      <c r="L3180" t="s">
        <v>33</v>
      </c>
      <c r="N3180">
        <f t="shared" si="49"/>
        <v>0</v>
      </c>
    </row>
    <row r="3181" spans="1:14" x14ac:dyDescent="0.3">
      <c r="A3181">
        <v>3180</v>
      </c>
      <c r="B3181" t="s">
        <v>6896</v>
      </c>
      <c r="C3181" t="s">
        <v>3111</v>
      </c>
      <c r="D3181" t="s">
        <v>15</v>
      </c>
      <c r="E3181" t="s">
        <v>7639</v>
      </c>
      <c r="F3181">
        <v>90</v>
      </c>
      <c r="G3181" t="s">
        <v>7640</v>
      </c>
      <c r="H3181" t="s">
        <v>99</v>
      </c>
      <c r="I3181" t="s">
        <v>100</v>
      </c>
      <c r="J3181" s="1">
        <v>44429</v>
      </c>
      <c r="K3181">
        <v>51</v>
      </c>
      <c r="L3181" t="s">
        <v>159</v>
      </c>
      <c r="N3181">
        <f t="shared" si="49"/>
        <v>0</v>
      </c>
    </row>
    <row r="3182" spans="1:14" x14ac:dyDescent="0.3">
      <c r="A3182">
        <v>3181</v>
      </c>
      <c r="B3182" t="s">
        <v>2455</v>
      </c>
      <c r="C3182" t="s">
        <v>651</v>
      </c>
      <c r="D3182" t="s">
        <v>15</v>
      </c>
      <c r="E3182" t="s">
        <v>16</v>
      </c>
      <c r="F3182">
        <v>90</v>
      </c>
      <c r="G3182" t="s">
        <v>7640</v>
      </c>
      <c r="H3182" t="s">
        <v>3551</v>
      </c>
      <c r="I3182" t="s">
        <v>32</v>
      </c>
      <c r="J3182" s="1">
        <v>44805</v>
      </c>
      <c r="K3182">
        <v>78</v>
      </c>
      <c r="L3182" t="s">
        <v>64</v>
      </c>
      <c r="N3182">
        <f t="shared" si="49"/>
        <v>0</v>
      </c>
    </row>
    <row r="3183" spans="1:14" x14ac:dyDescent="0.3">
      <c r="A3183">
        <v>3182</v>
      </c>
      <c r="B3183" t="s">
        <v>5045</v>
      </c>
      <c r="C3183" t="s">
        <v>3529</v>
      </c>
      <c r="D3183" t="s">
        <v>15</v>
      </c>
      <c r="E3183" t="s">
        <v>16</v>
      </c>
      <c r="F3183">
        <v>60</v>
      </c>
      <c r="G3183" t="s">
        <v>7641</v>
      </c>
      <c r="H3183" t="s">
        <v>7642</v>
      </c>
      <c r="I3183" t="s">
        <v>32</v>
      </c>
      <c r="J3183" s="1">
        <v>44812</v>
      </c>
      <c r="K3183">
        <v>17</v>
      </c>
      <c r="L3183" t="s">
        <v>20</v>
      </c>
      <c r="N3183">
        <f t="shared" si="49"/>
        <v>0</v>
      </c>
    </row>
    <row r="3184" spans="1:14" x14ac:dyDescent="0.3">
      <c r="A3184">
        <v>3183</v>
      </c>
      <c r="B3184" t="s">
        <v>7643</v>
      </c>
      <c r="C3184" t="s">
        <v>3589</v>
      </c>
      <c r="D3184" t="s">
        <v>28</v>
      </c>
      <c r="E3184" t="s">
        <v>29</v>
      </c>
      <c r="F3184">
        <v>90</v>
      </c>
      <c r="G3184" t="s">
        <v>7644</v>
      </c>
      <c r="H3184" t="s">
        <v>641</v>
      </c>
      <c r="I3184" t="s">
        <v>294</v>
      </c>
      <c r="J3184" s="1">
        <v>44246</v>
      </c>
      <c r="K3184">
        <v>23</v>
      </c>
      <c r="L3184" t="s">
        <v>54</v>
      </c>
      <c r="N3184">
        <f t="shared" si="49"/>
        <v>0</v>
      </c>
    </row>
    <row r="3185" spans="1:14" x14ac:dyDescent="0.3">
      <c r="A3185">
        <v>3184</v>
      </c>
      <c r="B3185" t="s">
        <v>1577</v>
      </c>
      <c r="C3185" t="s">
        <v>7645</v>
      </c>
      <c r="D3185" t="s">
        <v>15</v>
      </c>
      <c r="E3185" t="s">
        <v>16</v>
      </c>
      <c r="F3185">
        <v>60</v>
      </c>
      <c r="G3185" t="s">
        <v>7646</v>
      </c>
      <c r="H3185" t="s">
        <v>2536</v>
      </c>
      <c r="I3185" t="s">
        <v>124</v>
      </c>
      <c r="J3185" s="1">
        <v>44553</v>
      </c>
      <c r="K3185">
        <v>69</v>
      </c>
      <c r="L3185" t="s">
        <v>54</v>
      </c>
      <c r="N3185">
        <f t="shared" si="49"/>
        <v>0</v>
      </c>
    </row>
    <row r="3186" spans="1:14" x14ac:dyDescent="0.3">
      <c r="A3186">
        <v>3185</v>
      </c>
      <c r="B3186" t="s">
        <v>1584</v>
      </c>
      <c r="C3186" t="s">
        <v>5792</v>
      </c>
      <c r="D3186" t="s">
        <v>117</v>
      </c>
      <c r="E3186" t="s">
        <v>16</v>
      </c>
      <c r="F3186">
        <v>30</v>
      </c>
      <c r="G3186" t="s">
        <v>7647</v>
      </c>
      <c r="H3186" t="s">
        <v>5189</v>
      </c>
      <c r="I3186" t="s">
        <v>32</v>
      </c>
      <c r="J3186" s="1">
        <v>44133</v>
      </c>
      <c r="K3186">
        <v>7</v>
      </c>
      <c r="L3186" t="s">
        <v>70</v>
      </c>
      <c r="N3186">
        <f t="shared" si="49"/>
        <v>0</v>
      </c>
    </row>
    <row r="3187" spans="1:14" x14ac:dyDescent="0.3">
      <c r="A3187">
        <v>3186</v>
      </c>
      <c r="B3187" t="s">
        <v>4004</v>
      </c>
      <c r="C3187" t="s">
        <v>2995</v>
      </c>
      <c r="D3187" t="s">
        <v>28</v>
      </c>
      <c r="E3187" t="s">
        <v>29</v>
      </c>
      <c r="F3187">
        <v>30</v>
      </c>
      <c r="G3187" t="s">
        <v>7648</v>
      </c>
      <c r="H3187" t="s">
        <v>182</v>
      </c>
      <c r="I3187" t="s">
        <v>32</v>
      </c>
      <c r="J3187" s="1">
        <v>43846</v>
      </c>
      <c r="K3187">
        <v>33</v>
      </c>
      <c r="L3187" t="s">
        <v>39</v>
      </c>
      <c r="N3187">
        <f t="shared" si="49"/>
        <v>0</v>
      </c>
    </row>
    <row r="3188" spans="1:14" x14ac:dyDescent="0.3">
      <c r="A3188">
        <v>3187</v>
      </c>
      <c r="B3188" t="s">
        <v>7649</v>
      </c>
      <c r="C3188" t="s">
        <v>597</v>
      </c>
      <c r="D3188" t="s">
        <v>15</v>
      </c>
      <c r="E3188" t="s">
        <v>16</v>
      </c>
      <c r="F3188">
        <v>90</v>
      </c>
      <c r="G3188" t="s">
        <v>7650</v>
      </c>
      <c r="H3188" t="s">
        <v>3897</v>
      </c>
      <c r="I3188" t="s">
        <v>3898</v>
      </c>
      <c r="J3188" s="1">
        <v>43840</v>
      </c>
      <c r="K3188">
        <v>35</v>
      </c>
      <c r="L3188" t="s">
        <v>20</v>
      </c>
      <c r="N3188">
        <f t="shared" si="49"/>
        <v>0</v>
      </c>
    </row>
    <row r="3189" spans="1:14" x14ac:dyDescent="0.3">
      <c r="A3189">
        <v>3188</v>
      </c>
      <c r="B3189" t="s">
        <v>6316</v>
      </c>
      <c r="C3189" t="s">
        <v>2273</v>
      </c>
      <c r="D3189" t="s">
        <v>51</v>
      </c>
      <c r="E3189" t="s">
        <v>16</v>
      </c>
      <c r="F3189">
        <v>60</v>
      </c>
      <c r="G3189" t="s">
        <v>7651</v>
      </c>
      <c r="H3189" t="s">
        <v>970</v>
      </c>
      <c r="I3189" t="s">
        <v>187</v>
      </c>
      <c r="J3189" s="1">
        <v>44470</v>
      </c>
      <c r="K3189">
        <v>31</v>
      </c>
      <c r="L3189" t="s">
        <v>159</v>
      </c>
      <c r="N3189">
        <f t="shared" si="49"/>
        <v>0</v>
      </c>
    </row>
    <row r="3190" spans="1:14" x14ac:dyDescent="0.3">
      <c r="A3190">
        <v>3189</v>
      </c>
      <c r="B3190" t="s">
        <v>5015</v>
      </c>
      <c r="C3190" t="s">
        <v>7652</v>
      </c>
      <c r="D3190" t="s">
        <v>28</v>
      </c>
      <c r="E3190" t="s">
        <v>29</v>
      </c>
      <c r="F3190">
        <v>60</v>
      </c>
      <c r="G3190" t="s">
        <v>7653</v>
      </c>
      <c r="H3190" t="s">
        <v>7654</v>
      </c>
      <c r="I3190" t="s">
        <v>32</v>
      </c>
      <c r="J3190" s="1">
        <v>44481</v>
      </c>
      <c r="K3190">
        <v>3</v>
      </c>
      <c r="L3190" t="s">
        <v>45</v>
      </c>
      <c r="N3190">
        <f t="shared" si="49"/>
        <v>0</v>
      </c>
    </row>
    <row r="3191" spans="1:14" x14ac:dyDescent="0.3">
      <c r="A3191">
        <v>3190</v>
      </c>
      <c r="B3191" t="s">
        <v>5746</v>
      </c>
      <c r="C3191" t="s">
        <v>229</v>
      </c>
      <c r="D3191" t="s">
        <v>15</v>
      </c>
      <c r="E3191" t="s">
        <v>16</v>
      </c>
      <c r="F3191">
        <v>90</v>
      </c>
      <c r="G3191" t="s">
        <v>7655</v>
      </c>
      <c r="H3191" t="s">
        <v>2875</v>
      </c>
      <c r="I3191" t="s">
        <v>32</v>
      </c>
      <c r="J3191" s="1">
        <v>44041</v>
      </c>
      <c r="K3191">
        <v>82</v>
      </c>
      <c r="L3191" t="s">
        <v>159</v>
      </c>
      <c r="N3191">
        <f t="shared" si="49"/>
        <v>0</v>
      </c>
    </row>
    <row r="3192" spans="1:14" x14ac:dyDescent="0.3">
      <c r="A3192">
        <v>3191</v>
      </c>
      <c r="B3192" t="s">
        <v>2523</v>
      </c>
      <c r="C3192" t="s">
        <v>5749</v>
      </c>
      <c r="D3192" t="s">
        <v>28</v>
      </c>
      <c r="E3192" t="s">
        <v>29</v>
      </c>
      <c r="F3192">
        <v>60</v>
      </c>
      <c r="G3192" t="s">
        <v>7656</v>
      </c>
      <c r="H3192" t="s">
        <v>4389</v>
      </c>
      <c r="I3192" t="s">
        <v>32</v>
      </c>
      <c r="J3192" s="1">
        <v>44307</v>
      </c>
      <c r="K3192">
        <v>89</v>
      </c>
      <c r="L3192" t="s">
        <v>39</v>
      </c>
      <c r="N3192">
        <f t="shared" si="49"/>
        <v>0</v>
      </c>
    </row>
    <row r="3193" spans="1:14" x14ac:dyDescent="0.3">
      <c r="A3193">
        <v>3192</v>
      </c>
      <c r="B3193" t="s">
        <v>7657</v>
      </c>
      <c r="C3193" t="s">
        <v>5979</v>
      </c>
      <c r="D3193" t="s">
        <v>28</v>
      </c>
      <c r="E3193" t="s">
        <v>29</v>
      </c>
      <c r="F3193">
        <v>60</v>
      </c>
      <c r="G3193" t="s">
        <v>7658</v>
      </c>
      <c r="H3193" t="s">
        <v>1977</v>
      </c>
      <c r="I3193" t="s">
        <v>124</v>
      </c>
      <c r="J3193" s="1">
        <v>44892</v>
      </c>
      <c r="K3193">
        <v>4</v>
      </c>
      <c r="L3193" t="s">
        <v>54</v>
      </c>
      <c r="N3193">
        <f t="shared" si="49"/>
        <v>0</v>
      </c>
    </row>
    <row r="3194" spans="1:14" x14ac:dyDescent="0.3">
      <c r="A3194">
        <v>3193</v>
      </c>
      <c r="B3194" t="s">
        <v>313</v>
      </c>
      <c r="C3194" t="s">
        <v>1596</v>
      </c>
      <c r="D3194" t="s">
        <v>28</v>
      </c>
      <c r="E3194" t="s">
        <v>29</v>
      </c>
      <c r="F3194">
        <v>60</v>
      </c>
      <c r="G3194" t="s">
        <v>7659</v>
      </c>
      <c r="H3194" t="s">
        <v>3651</v>
      </c>
      <c r="I3194" t="s">
        <v>294</v>
      </c>
      <c r="J3194" s="1">
        <v>44495</v>
      </c>
      <c r="K3194">
        <v>58</v>
      </c>
      <c r="L3194" t="s">
        <v>54</v>
      </c>
      <c r="N3194">
        <f t="shared" si="49"/>
        <v>0</v>
      </c>
    </row>
    <row r="3195" spans="1:14" x14ac:dyDescent="0.3">
      <c r="A3195">
        <v>3194</v>
      </c>
      <c r="B3195" t="s">
        <v>7660</v>
      </c>
      <c r="C3195" t="s">
        <v>6762</v>
      </c>
      <c r="D3195" t="s">
        <v>15</v>
      </c>
      <c r="E3195" t="s">
        <v>16</v>
      </c>
      <c r="F3195">
        <v>90</v>
      </c>
      <c r="G3195" t="s">
        <v>7661</v>
      </c>
      <c r="H3195" t="s">
        <v>3774</v>
      </c>
      <c r="I3195" t="s">
        <v>187</v>
      </c>
      <c r="J3195" s="1">
        <v>44136</v>
      </c>
      <c r="K3195">
        <v>23</v>
      </c>
      <c r="L3195" t="s">
        <v>159</v>
      </c>
      <c r="N3195">
        <f t="shared" si="49"/>
        <v>0</v>
      </c>
    </row>
    <row r="3196" spans="1:14" x14ac:dyDescent="0.3">
      <c r="A3196">
        <v>3195</v>
      </c>
      <c r="B3196" t="s">
        <v>5195</v>
      </c>
      <c r="C3196" t="s">
        <v>1678</v>
      </c>
      <c r="D3196" t="s">
        <v>28</v>
      </c>
      <c r="E3196" t="s">
        <v>29</v>
      </c>
      <c r="F3196">
        <v>30</v>
      </c>
      <c r="G3196" t="s">
        <v>7662</v>
      </c>
      <c r="H3196" t="s">
        <v>4158</v>
      </c>
      <c r="I3196" t="s">
        <v>32</v>
      </c>
      <c r="J3196" s="1">
        <v>44248</v>
      </c>
      <c r="K3196">
        <v>30</v>
      </c>
      <c r="L3196" t="s">
        <v>39</v>
      </c>
      <c r="N3196">
        <f t="shared" si="49"/>
        <v>0</v>
      </c>
    </row>
    <row r="3197" spans="1:14" x14ac:dyDescent="0.3">
      <c r="A3197">
        <v>3196</v>
      </c>
      <c r="B3197" t="s">
        <v>7663</v>
      </c>
      <c r="C3197" t="s">
        <v>1116</v>
      </c>
      <c r="D3197" t="s">
        <v>51</v>
      </c>
      <c r="E3197" t="s">
        <v>16</v>
      </c>
      <c r="F3197">
        <v>60</v>
      </c>
      <c r="G3197" t="s">
        <v>7664</v>
      </c>
      <c r="H3197" t="s">
        <v>7665</v>
      </c>
      <c r="I3197" t="s">
        <v>7666</v>
      </c>
      <c r="J3197" s="1">
        <v>44250</v>
      </c>
      <c r="K3197">
        <v>41</v>
      </c>
      <c r="L3197" t="s">
        <v>39</v>
      </c>
      <c r="N3197">
        <f t="shared" si="49"/>
        <v>0</v>
      </c>
    </row>
    <row r="3198" spans="1:14" x14ac:dyDescent="0.3">
      <c r="A3198">
        <v>3197</v>
      </c>
      <c r="B3198" t="s">
        <v>7667</v>
      </c>
      <c r="C3198" t="s">
        <v>1894</v>
      </c>
      <c r="D3198" t="s">
        <v>51</v>
      </c>
      <c r="E3198" t="s">
        <v>16</v>
      </c>
      <c r="F3198">
        <v>60</v>
      </c>
      <c r="G3198" t="s">
        <v>7668</v>
      </c>
      <c r="H3198" t="s">
        <v>5819</v>
      </c>
      <c r="I3198" t="s">
        <v>5820</v>
      </c>
      <c r="J3198" s="1">
        <v>44789</v>
      </c>
      <c r="K3198">
        <v>69</v>
      </c>
      <c r="L3198" t="s">
        <v>64</v>
      </c>
      <c r="N3198">
        <f t="shared" si="49"/>
        <v>0</v>
      </c>
    </row>
    <row r="3199" spans="1:14" x14ac:dyDescent="0.3">
      <c r="A3199">
        <v>3198</v>
      </c>
      <c r="B3199" t="s">
        <v>2796</v>
      </c>
      <c r="C3199" t="s">
        <v>205</v>
      </c>
      <c r="D3199" t="s">
        <v>28</v>
      </c>
      <c r="E3199" t="s">
        <v>29</v>
      </c>
      <c r="F3199">
        <v>60</v>
      </c>
      <c r="G3199" t="s">
        <v>7669</v>
      </c>
      <c r="H3199" t="s">
        <v>6736</v>
      </c>
      <c r="I3199" t="s">
        <v>32</v>
      </c>
      <c r="J3199" s="1">
        <v>44563</v>
      </c>
      <c r="K3199">
        <v>10</v>
      </c>
      <c r="L3199" t="s">
        <v>54</v>
      </c>
      <c r="N3199">
        <f t="shared" si="49"/>
        <v>0</v>
      </c>
    </row>
    <row r="3200" spans="1:14" x14ac:dyDescent="0.3">
      <c r="A3200">
        <v>3199</v>
      </c>
      <c r="B3200" t="s">
        <v>7670</v>
      </c>
      <c r="C3200" t="s">
        <v>3911</v>
      </c>
      <c r="D3200" t="s">
        <v>51</v>
      </c>
      <c r="E3200" t="s">
        <v>16</v>
      </c>
      <c r="F3200">
        <v>90</v>
      </c>
      <c r="G3200" t="s">
        <v>7671</v>
      </c>
      <c r="H3200" t="s">
        <v>6736</v>
      </c>
      <c r="I3200" t="s">
        <v>32</v>
      </c>
      <c r="J3200" s="1">
        <v>44417</v>
      </c>
      <c r="K3200">
        <v>25</v>
      </c>
      <c r="L3200" t="s">
        <v>70</v>
      </c>
      <c r="N3200">
        <f t="shared" si="49"/>
        <v>0</v>
      </c>
    </row>
    <row r="3201" spans="1:14" x14ac:dyDescent="0.3">
      <c r="A3201">
        <v>3200</v>
      </c>
      <c r="B3201" t="s">
        <v>7670</v>
      </c>
      <c r="C3201" t="s">
        <v>3911</v>
      </c>
      <c r="D3201" t="s">
        <v>51</v>
      </c>
      <c r="E3201" t="s">
        <v>16</v>
      </c>
      <c r="F3201">
        <v>90</v>
      </c>
      <c r="G3201" t="s">
        <v>7671</v>
      </c>
      <c r="H3201" t="s">
        <v>6736</v>
      </c>
      <c r="I3201" t="s">
        <v>32</v>
      </c>
      <c r="J3201" s="1">
        <v>44417</v>
      </c>
      <c r="K3201">
        <v>25</v>
      </c>
      <c r="L3201" t="s">
        <v>70</v>
      </c>
      <c r="N3201">
        <f t="shared" si="49"/>
        <v>0</v>
      </c>
    </row>
    <row r="3202" spans="1:14" x14ac:dyDescent="0.3">
      <c r="A3202">
        <v>3201</v>
      </c>
      <c r="B3202" t="s">
        <v>7672</v>
      </c>
      <c r="C3202" t="s">
        <v>4679</v>
      </c>
      <c r="D3202" t="s">
        <v>51</v>
      </c>
      <c r="E3202" t="s">
        <v>16</v>
      </c>
      <c r="F3202">
        <v>30</v>
      </c>
      <c r="G3202" t="s">
        <v>7673</v>
      </c>
      <c r="H3202" t="s">
        <v>2953</v>
      </c>
      <c r="I3202" t="s">
        <v>124</v>
      </c>
      <c r="J3202" s="1">
        <v>44037</v>
      </c>
      <c r="K3202">
        <v>2</v>
      </c>
      <c r="L3202" t="s">
        <v>20</v>
      </c>
      <c r="N3202">
        <f t="shared" ref="N3202:N3265" si="50">COUNTBLANK(A3202:L3202)</f>
        <v>0</v>
      </c>
    </row>
    <row r="3203" spans="1:14" x14ac:dyDescent="0.3">
      <c r="A3203">
        <v>3202</v>
      </c>
      <c r="B3203" t="s">
        <v>1997</v>
      </c>
      <c r="C3203" t="s">
        <v>7674</v>
      </c>
      <c r="D3203" t="s">
        <v>28</v>
      </c>
      <c r="E3203" t="s">
        <v>29</v>
      </c>
      <c r="F3203">
        <v>60</v>
      </c>
      <c r="G3203" t="s">
        <v>7673</v>
      </c>
      <c r="H3203" t="s">
        <v>3396</v>
      </c>
      <c r="I3203" t="s">
        <v>32</v>
      </c>
      <c r="J3203" s="1">
        <v>44633</v>
      </c>
      <c r="K3203">
        <v>66</v>
      </c>
      <c r="L3203" t="s">
        <v>159</v>
      </c>
      <c r="N3203">
        <f t="shared" si="50"/>
        <v>0</v>
      </c>
    </row>
    <row r="3204" spans="1:14" x14ac:dyDescent="0.3">
      <c r="A3204">
        <v>3203</v>
      </c>
      <c r="B3204" t="s">
        <v>7675</v>
      </c>
      <c r="C3204" t="s">
        <v>547</v>
      </c>
      <c r="D3204" t="s">
        <v>51</v>
      </c>
      <c r="E3204" t="s">
        <v>16</v>
      </c>
      <c r="F3204">
        <v>90</v>
      </c>
      <c r="G3204" t="s">
        <v>7676</v>
      </c>
      <c r="H3204" t="s">
        <v>3399</v>
      </c>
      <c r="I3204" t="s">
        <v>124</v>
      </c>
      <c r="J3204" s="1">
        <v>44197</v>
      </c>
      <c r="K3204">
        <v>5</v>
      </c>
      <c r="L3204" t="s">
        <v>39</v>
      </c>
      <c r="N3204">
        <f t="shared" si="50"/>
        <v>0</v>
      </c>
    </row>
    <row r="3205" spans="1:14" x14ac:dyDescent="0.3">
      <c r="A3205">
        <v>3204</v>
      </c>
      <c r="B3205" t="s">
        <v>7195</v>
      </c>
      <c r="C3205" t="s">
        <v>2216</v>
      </c>
      <c r="D3205" t="s">
        <v>28</v>
      </c>
      <c r="E3205" t="s">
        <v>29</v>
      </c>
      <c r="F3205">
        <v>60</v>
      </c>
      <c r="G3205" t="s">
        <v>7677</v>
      </c>
      <c r="H3205" t="s">
        <v>3834</v>
      </c>
      <c r="I3205" t="s">
        <v>32</v>
      </c>
      <c r="J3205" s="1">
        <v>44102</v>
      </c>
      <c r="K3205">
        <v>11</v>
      </c>
      <c r="L3205" t="s">
        <v>39</v>
      </c>
      <c r="N3205">
        <f t="shared" si="50"/>
        <v>0</v>
      </c>
    </row>
    <row r="3206" spans="1:14" x14ac:dyDescent="0.3">
      <c r="A3206">
        <v>3205</v>
      </c>
      <c r="B3206" t="s">
        <v>7678</v>
      </c>
      <c r="C3206" t="s">
        <v>7679</v>
      </c>
      <c r="D3206" t="s">
        <v>28</v>
      </c>
      <c r="E3206" t="s">
        <v>29</v>
      </c>
      <c r="F3206">
        <v>30</v>
      </c>
      <c r="G3206" t="s">
        <v>7680</v>
      </c>
      <c r="H3206" t="s">
        <v>5214</v>
      </c>
      <c r="I3206" t="s">
        <v>95</v>
      </c>
      <c r="J3206" s="1">
        <v>44009</v>
      </c>
      <c r="K3206">
        <v>43</v>
      </c>
      <c r="L3206" t="s">
        <v>45</v>
      </c>
      <c r="N3206">
        <f t="shared" si="50"/>
        <v>0</v>
      </c>
    </row>
    <row r="3207" spans="1:14" x14ac:dyDescent="0.3">
      <c r="A3207">
        <v>3206</v>
      </c>
      <c r="B3207" t="s">
        <v>1405</v>
      </c>
      <c r="C3207" t="s">
        <v>422</v>
      </c>
      <c r="D3207" t="s">
        <v>28</v>
      </c>
      <c r="E3207" t="s">
        <v>29</v>
      </c>
      <c r="F3207">
        <v>90</v>
      </c>
      <c r="G3207" t="s">
        <v>7681</v>
      </c>
      <c r="H3207" t="s">
        <v>3206</v>
      </c>
      <c r="I3207" t="s">
        <v>1199</v>
      </c>
      <c r="J3207" s="1">
        <v>44069</v>
      </c>
      <c r="K3207">
        <v>44</v>
      </c>
      <c r="L3207" t="s">
        <v>45</v>
      </c>
      <c r="N3207">
        <f t="shared" si="50"/>
        <v>0</v>
      </c>
    </row>
    <row r="3208" spans="1:14" x14ac:dyDescent="0.3">
      <c r="A3208">
        <v>3207</v>
      </c>
      <c r="B3208" t="s">
        <v>1979</v>
      </c>
      <c r="C3208" t="s">
        <v>1817</v>
      </c>
      <c r="D3208" t="s">
        <v>28</v>
      </c>
      <c r="E3208" t="s">
        <v>29</v>
      </c>
      <c r="F3208">
        <v>30</v>
      </c>
      <c r="G3208" t="s">
        <v>7682</v>
      </c>
      <c r="H3208" t="s">
        <v>1643</v>
      </c>
      <c r="I3208" t="s">
        <v>124</v>
      </c>
      <c r="J3208" s="1">
        <v>44407</v>
      </c>
      <c r="K3208">
        <v>89</v>
      </c>
      <c r="L3208" t="s">
        <v>45</v>
      </c>
      <c r="N3208">
        <f t="shared" si="50"/>
        <v>0</v>
      </c>
    </row>
    <row r="3209" spans="1:14" x14ac:dyDescent="0.3">
      <c r="A3209">
        <v>3208</v>
      </c>
      <c r="B3209" t="s">
        <v>7683</v>
      </c>
      <c r="C3209" t="s">
        <v>7684</v>
      </c>
      <c r="D3209" t="s">
        <v>28</v>
      </c>
      <c r="E3209" t="s">
        <v>29</v>
      </c>
      <c r="F3209">
        <v>90</v>
      </c>
      <c r="G3209" t="s">
        <v>7685</v>
      </c>
      <c r="H3209" t="s">
        <v>522</v>
      </c>
      <c r="I3209" t="s">
        <v>32</v>
      </c>
      <c r="J3209" s="1">
        <v>44033</v>
      </c>
      <c r="K3209">
        <v>72</v>
      </c>
      <c r="L3209" t="s">
        <v>64</v>
      </c>
      <c r="N3209">
        <f t="shared" si="50"/>
        <v>0</v>
      </c>
    </row>
    <row r="3210" spans="1:14" x14ac:dyDescent="0.3">
      <c r="A3210">
        <v>3209</v>
      </c>
      <c r="B3210" t="s">
        <v>7686</v>
      </c>
      <c r="C3210" t="s">
        <v>7687</v>
      </c>
      <c r="D3210" t="s">
        <v>51</v>
      </c>
      <c r="E3210" t="s">
        <v>16</v>
      </c>
      <c r="F3210">
        <v>30</v>
      </c>
      <c r="G3210" t="s">
        <v>7688</v>
      </c>
      <c r="H3210" t="s">
        <v>7689</v>
      </c>
      <c r="I3210" t="s">
        <v>38</v>
      </c>
      <c r="J3210" s="1">
        <v>43962</v>
      </c>
      <c r="K3210">
        <v>60</v>
      </c>
      <c r="L3210" t="s">
        <v>54</v>
      </c>
      <c r="N3210">
        <f t="shared" si="50"/>
        <v>0</v>
      </c>
    </row>
    <row r="3211" spans="1:14" x14ac:dyDescent="0.3">
      <c r="A3211">
        <v>3210</v>
      </c>
      <c r="B3211" t="s">
        <v>7690</v>
      </c>
      <c r="C3211" t="s">
        <v>7691</v>
      </c>
      <c r="D3211" t="s">
        <v>28</v>
      </c>
      <c r="E3211" t="s">
        <v>29</v>
      </c>
      <c r="F3211">
        <v>60</v>
      </c>
      <c r="G3211" t="s">
        <v>7692</v>
      </c>
      <c r="H3211" t="s">
        <v>678</v>
      </c>
      <c r="I3211" t="s">
        <v>32</v>
      </c>
      <c r="J3211" s="1">
        <v>44235</v>
      </c>
      <c r="K3211">
        <v>91</v>
      </c>
      <c r="L3211" t="s">
        <v>80</v>
      </c>
      <c r="N3211">
        <f t="shared" si="50"/>
        <v>0</v>
      </c>
    </row>
    <row r="3212" spans="1:14" x14ac:dyDescent="0.3">
      <c r="A3212">
        <v>3211</v>
      </c>
      <c r="B3212" t="s">
        <v>4471</v>
      </c>
      <c r="C3212" t="s">
        <v>6922</v>
      </c>
      <c r="D3212" t="s">
        <v>15</v>
      </c>
      <c r="E3212" t="s">
        <v>16</v>
      </c>
      <c r="F3212">
        <v>90</v>
      </c>
      <c r="G3212" t="s">
        <v>7693</v>
      </c>
      <c r="H3212" t="s">
        <v>993</v>
      </c>
      <c r="I3212" t="s">
        <v>32</v>
      </c>
      <c r="J3212" s="1">
        <v>44742</v>
      </c>
      <c r="K3212">
        <v>80</v>
      </c>
      <c r="L3212" t="s">
        <v>45</v>
      </c>
      <c r="N3212">
        <f t="shared" si="50"/>
        <v>0</v>
      </c>
    </row>
    <row r="3213" spans="1:14" x14ac:dyDescent="0.3">
      <c r="A3213">
        <v>3212</v>
      </c>
      <c r="B3213" t="s">
        <v>1225</v>
      </c>
      <c r="C3213" t="s">
        <v>1243</v>
      </c>
      <c r="D3213" t="s">
        <v>28</v>
      </c>
      <c r="E3213" t="s">
        <v>29</v>
      </c>
      <c r="F3213">
        <v>30</v>
      </c>
      <c r="G3213" t="s">
        <v>6190</v>
      </c>
      <c r="H3213" t="s">
        <v>4111</v>
      </c>
      <c r="I3213" t="s">
        <v>95</v>
      </c>
      <c r="J3213" s="1">
        <v>44778</v>
      </c>
      <c r="K3213">
        <v>39</v>
      </c>
      <c r="L3213" t="s">
        <v>20</v>
      </c>
      <c r="N3213">
        <f t="shared" si="50"/>
        <v>0</v>
      </c>
    </row>
    <row r="3214" spans="1:14" x14ac:dyDescent="0.3">
      <c r="A3214">
        <v>3213</v>
      </c>
      <c r="B3214" t="s">
        <v>304</v>
      </c>
      <c r="C3214" t="s">
        <v>4561</v>
      </c>
      <c r="D3214" t="s">
        <v>15</v>
      </c>
      <c r="E3214" t="s">
        <v>16</v>
      </c>
      <c r="F3214">
        <v>90</v>
      </c>
      <c r="G3214" t="s">
        <v>7694</v>
      </c>
      <c r="H3214" t="s">
        <v>1590</v>
      </c>
      <c r="I3214" t="s">
        <v>32</v>
      </c>
      <c r="J3214" s="1">
        <v>44259</v>
      </c>
      <c r="K3214">
        <v>18</v>
      </c>
      <c r="L3214" t="s">
        <v>20</v>
      </c>
      <c r="N3214">
        <f t="shared" si="50"/>
        <v>0</v>
      </c>
    </row>
    <row r="3215" spans="1:14" x14ac:dyDescent="0.3">
      <c r="A3215">
        <v>3214</v>
      </c>
      <c r="B3215" t="s">
        <v>7695</v>
      </c>
      <c r="C3215" t="s">
        <v>1003</v>
      </c>
      <c r="D3215" t="s">
        <v>51</v>
      </c>
      <c r="E3215" t="s">
        <v>16</v>
      </c>
      <c r="F3215">
        <v>90</v>
      </c>
      <c r="G3215" t="s">
        <v>7696</v>
      </c>
      <c r="H3215" t="s">
        <v>4979</v>
      </c>
      <c r="I3215" t="s">
        <v>294</v>
      </c>
      <c r="J3215" s="1">
        <v>44886</v>
      </c>
      <c r="K3215">
        <v>19</v>
      </c>
      <c r="L3215" t="s">
        <v>70</v>
      </c>
      <c r="N3215">
        <f t="shared" si="50"/>
        <v>0</v>
      </c>
    </row>
    <row r="3216" spans="1:14" x14ac:dyDescent="0.3">
      <c r="A3216">
        <v>3215</v>
      </c>
      <c r="B3216" t="s">
        <v>4710</v>
      </c>
      <c r="C3216" t="s">
        <v>7433</v>
      </c>
      <c r="D3216" t="s">
        <v>92</v>
      </c>
      <c r="E3216" t="s">
        <v>16</v>
      </c>
      <c r="F3216">
        <v>90</v>
      </c>
      <c r="G3216" t="s">
        <v>7697</v>
      </c>
      <c r="H3216" t="s">
        <v>1621</v>
      </c>
      <c r="I3216" t="s">
        <v>146</v>
      </c>
      <c r="J3216" s="1">
        <v>44301</v>
      </c>
      <c r="K3216">
        <v>26</v>
      </c>
      <c r="L3216" t="s">
        <v>54</v>
      </c>
      <c r="N3216">
        <f t="shared" si="50"/>
        <v>0</v>
      </c>
    </row>
    <row r="3217" spans="1:14" x14ac:dyDescent="0.3">
      <c r="A3217">
        <v>3216</v>
      </c>
      <c r="B3217" t="s">
        <v>7698</v>
      </c>
      <c r="C3217" t="s">
        <v>1861</v>
      </c>
      <c r="D3217" t="s">
        <v>51</v>
      </c>
      <c r="E3217" t="s">
        <v>16</v>
      </c>
      <c r="F3217">
        <v>90</v>
      </c>
      <c r="G3217" t="s">
        <v>7699</v>
      </c>
      <c r="H3217" t="s">
        <v>7700</v>
      </c>
      <c r="I3217" t="s">
        <v>32</v>
      </c>
      <c r="J3217" s="1">
        <v>44370</v>
      </c>
      <c r="K3217">
        <v>40</v>
      </c>
      <c r="L3217" t="s">
        <v>159</v>
      </c>
      <c r="N3217">
        <f t="shared" si="50"/>
        <v>0</v>
      </c>
    </row>
    <row r="3218" spans="1:14" x14ac:dyDescent="0.3">
      <c r="A3218">
        <v>3217</v>
      </c>
      <c r="B3218" t="s">
        <v>2166</v>
      </c>
      <c r="C3218" t="s">
        <v>229</v>
      </c>
      <c r="D3218" t="s">
        <v>28</v>
      </c>
      <c r="E3218" t="s">
        <v>29</v>
      </c>
      <c r="F3218">
        <v>90</v>
      </c>
      <c r="G3218" t="s">
        <v>7701</v>
      </c>
      <c r="H3218" t="s">
        <v>5803</v>
      </c>
      <c r="I3218" t="s">
        <v>294</v>
      </c>
      <c r="J3218" s="1">
        <v>44610</v>
      </c>
      <c r="K3218">
        <v>40</v>
      </c>
      <c r="L3218" t="s">
        <v>54</v>
      </c>
      <c r="N3218">
        <f t="shared" si="50"/>
        <v>0</v>
      </c>
    </row>
    <row r="3219" spans="1:14" x14ac:dyDescent="0.3">
      <c r="A3219">
        <v>3218</v>
      </c>
      <c r="B3219" t="s">
        <v>34</v>
      </c>
      <c r="C3219" t="s">
        <v>1496</v>
      </c>
      <c r="D3219" t="s">
        <v>28</v>
      </c>
      <c r="E3219" t="s">
        <v>29</v>
      </c>
      <c r="F3219">
        <v>30</v>
      </c>
      <c r="G3219" t="s">
        <v>7702</v>
      </c>
      <c r="H3219" t="s">
        <v>2768</v>
      </c>
      <c r="I3219" t="s">
        <v>554</v>
      </c>
      <c r="J3219" s="1">
        <v>44189</v>
      </c>
      <c r="K3219">
        <v>10</v>
      </c>
      <c r="L3219" t="s">
        <v>70</v>
      </c>
      <c r="N3219">
        <f t="shared" si="50"/>
        <v>0</v>
      </c>
    </row>
    <row r="3220" spans="1:14" x14ac:dyDescent="0.3">
      <c r="A3220">
        <v>3219</v>
      </c>
      <c r="B3220" t="s">
        <v>7294</v>
      </c>
      <c r="C3220" t="s">
        <v>6719</v>
      </c>
      <c r="D3220" t="s">
        <v>15</v>
      </c>
      <c r="E3220" t="s">
        <v>16</v>
      </c>
      <c r="F3220">
        <v>90</v>
      </c>
      <c r="G3220" t="s">
        <v>7702</v>
      </c>
      <c r="H3220" t="s">
        <v>5427</v>
      </c>
      <c r="I3220" t="s">
        <v>32</v>
      </c>
      <c r="J3220" s="1">
        <v>44175</v>
      </c>
      <c r="K3220">
        <v>78</v>
      </c>
      <c r="L3220" t="s">
        <v>101</v>
      </c>
      <c r="N3220">
        <f t="shared" si="50"/>
        <v>0</v>
      </c>
    </row>
    <row r="3221" spans="1:14" x14ac:dyDescent="0.3">
      <c r="A3221">
        <v>3220</v>
      </c>
      <c r="B3221" t="s">
        <v>6790</v>
      </c>
      <c r="C3221" t="s">
        <v>872</v>
      </c>
      <c r="D3221" t="s">
        <v>28</v>
      </c>
      <c r="E3221" t="s">
        <v>29</v>
      </c>
      <c r="F3221">
        <v>60</v>
      </c>
      <c r="G3221" t="s">
        <v>7089</v>
      </c>
      <c r="H3221" t="s">
        <v>746</v>
      </c>
      <c r="I3221" t="s">
        <v>32</v>
      </c>
      <c r="J3221" s="1">
        <v>44022</v>
      </c>
      <c r="K3221">
        <v>41</v>
      </c>
      <c r="L3221" t="s">
        <v>45</v>
      </c>
      <c r="N3221">
        <f t="shared" si="50"/>
        <v>0</v>
      </c>
    </row>
    <row r="3222" spans="1:14" x14ac:dyDescent="0.3">
      <c r="A3222">
        <v>3221</v>
      </c>
      <c r="B3222" t="s">
        <v>3515</v>
      </c>
      <c r="C3222" t="s">
        <v>7703</v>
      </c>
      <c r="D3222" t="s">
        <v>28</v>
      </c>
      <c r="E3222" t="s">
        <v>29</v>
      </c>
      <c r="F3222">
        <v>90</v>
      </c>
      <c r="G3222" t="s">
        <v>7704</v>
      </c>
      <c r="H3222" t="s">
        <v>3551</v>
      </c>
      <c r="I3222" t="s">
        <v>32</v>
      </c>
      <c r="J3222" s="1">
        <v>44188</v>
      </c>
      <c r="K3222">
        <v>53</v>
      </c>
      <c r="L3222" t="s">
        <v>54</v>
      </c>
      <c r="N3222">
        <f t="shared" si="50"/>
        <v>0</v>
      </c>
    </row>
    <row r="3223" spans="1:14" x14ac:dyDescent="0.3">
      <c r="A3223">
        <v>3222</v>
      </c>
      <c r="B3223" t="s">
        <v>4489</v>
      </c>
      <c r="C3223" t="s">
        <v>7577</v>
      </c>
      <c r="D3223" t="s">
        <v>28</v>
      </c>
      <c r="E3223" t="s">
        <v>29</v>
      </c>
      <c r="F3223">
        <v>90</v>
      </c>
      <c r="G3223" t="s">
        <v>7705</v>
      </c>
      <c r="H3223" t="s">
        <v>1052</v>
      </c>
      <c r="I3223" t="s">
        <v>32</v>
      </c>
      <c r="J3223" s="1">
        <v>44637</v>
      </c>
      <c r="K3223">
        <v>50</v>
      </c>
      <c r="L3223" t="s">
        <v>101</v>
      </c>
      <c r="N3223">
        <f t="shared" si="50"/>
        <v>0</v>
      </c>
    </row>
    <row r="3224" spans="1:14" x14ac:dyDescent="0.3">
      <c r="A3224">
        <v>3223</v>
      </c>
      <c r="B3224" t="s">
        <v>7706</v>
      </c>
      <c r="C3224" t="s">
        <v>5883</v>
      </c>
      <c r="D3224" t="s">
        <v>51</v>
      </c>
      <c r="E3224" t="s">
        <v>16</v>
      </c>
      <c r="F3224">
        <v>30</v>
      </c>
      <c r="G3224" t="s">
        <v>7707</v>
      </c>
      <c r="H3224" t="s">
        <v>7708</v>
      </c>
      <c r="I3224" t="s">
        <v>686</v>
      </c>
      <c r="J3224" s="1">
        <v>44556</v>
      </c>
      <c r="K3224">
        <v>18</v>
      </c>
      <c r="L3224" t="s">
        <v>80</v>
      </c>
      <c r="N3224">
        <f t="shared" si="50"/>
        <v>0</v>
      </c>
    </row>
    <row r="3225" spans="1:14" x14ac:dyDescent="0.3">
      <c r="A3225">
        <v>3224</v>
      </c>
      <c r="B3225" t="s">
        <v>7709</v>
      </c>
      <c r="C3225" t="s">
        <v>1788</v>
      </c>
      <c r="D3225" t="s">
        <v>92</v>
      </c>
      <c r="E3225" t="s">
        <v>29</v>
      </c>
      <c r="F3225">
        <v>90</v>
      </c>
      <c r="G3225" t="s">
        <v>7710</v>
      </c>
      <c r="H3225" t="s">
        <v>3511</v>
      </c>
      <c r="I3225" t="s">
        <v>32</v>
      </c>
      <c r="J3225" s="1">
        <v>43992</v>
      </c>
      <c r="K3225">
        <v>17</v>
      </c>
      <c r="L3225" t="s">
        <v>64</v>
      </c>
      <c r="N3225">
        <f t="shared" si="50"/>
        <v>0</v>
      </c>
    </row>
    <row r="3226" spans="1:14" x14ac:dyDescent="0.3">
      <c r="A3226">
        <v>3225</v>
      </c>
      <c r="B3226" t="s">
        <v>7711</v>
      </c>
      <c r="C3226" t="s">
        <v>2293</v>
      </c>
      <c r="D3226" t="s">
        <v>28</v>
      </c>
      <c r="E3226" t="s">
        <v>29</v>
      </c>
      <c r="F3226">
        <v>90</v>
      </c>
      <c r="G3226" t="s">
        <v>7712</v>
      </c>
      <c r="H3226" t="s">
        <v>2035</v>
      </c>
      <c r="I3226" t="s">
        <v>32</v>
      </c>
      <c r="J3226" s="1">
        <v>44394</v>
      </c>
      <c r="K3226">
        <v>16</v>
      </c>
      <c r="L3226" t="s">
        <v>20</v>
      </c>
      <c r="N3226">
        <f t="shared" si="50"/>
        <v>0</v>
      </c>
    </row>
    <row r="3227" spans="1:14" x14ac:dyDescent="0.3">
      <c r="A3227">
        <v>3226</v>
      </c>
      <c r="B3227" t="s">
        <v>504</v>
      </c>
      <c r="C3227" t="s">
        <v>6469</v>
      </c>
      <c r="D3227" t="s">
        <v>28</v>
      </c>
      <c r="E3227" t="s">
        <v>29</v>
      </c>
      <c r="F3227">
        <v>60</v>
      </c>
      <c r="G3227" t="s">
        <v>7713</v>
      </c>
      <c r="H3227" t="s">
        <v>4285</v>
      </c>
      <c r="I3227" t="s">
        <v>124</v>
      </c>
      <c r="J3227" s="1">
        <v>44381</v>
      </c>
      <c r="K3227">
        <v>63</v>
      </c>
      <c r="L3227" t="s">
        <v>159</v>
      </c>
      <c r="N3227">
        <f t="shared" si="50"/>
        <v>0</v>
      </c>
    </row>
    <row r="3228" spans="1:14" x14ac:dyDescent="0.3">
      <c r="A3228">
        <v>3227</v>
      </c>
      <c r="B3228" t="s">
        <v>1755</v>
      </c>
      <c r="C3228" t="s">
        <v>3887</v>
      </c>
      <c r="D3228" t="s">
        <v>28</v>
      </c>
      <c r="E3228" t="s">
        <v>29</v>
      </c>
      <c r="F3228">
        <v>60</v>
      </c>
      <c r="G3228" t="s">
        <v>7714</v>
      </c>
      <c r="H3228" t="s">
        <v>248</v>
      </c>
      <c r="I3228" t="s">
        <v>178</v>
      </c>
      <c r="J3228" s="1">
        <v>44414</v>
      </c>
      <c r="K3228">
        <v>15</v>
      </c>
      <c r="L3228" t="s">
        <v>70</v>
      </c>
      <c r="N3228">
        <f t="shared" si="50"/>
        <v>0</v>
      </c>
    </row>
    <row r="3229" spans="1:14" x14ac:dyDescent="0.3">
      <c r="A3229">
        <v>3228</v>
      </c>
      <c r="B3229" t="s">
        <v>61</v>
      </c>
      <c r="C3229" t="s">
        <v>1352</v>
      </c>
      <c r="D3229" t="s">
        <v>28</v>
      </c>
      <c r="E3229" t="s">
        <v>29</v>
      </c>
      <c r="F3229">
        <v>60</v>
      </c>
      <c r="G3229" t="s">
        <v>7715</v>
      </c>
      <c r="H3229" t="s">
        <v>3070</v>
      </c>
      <c r="I3229" t="s">
        <v>575</v>
      </c>
      <c r="J3229" s="1">
        <v>44813</v>
      </c>
      <c r="K3229">
        <v>9</v>
      </c>
      <c r="L3229" t="s">
        <v>70</v>
      </c>
      <c r="N3229">
        <f t="shared" si="50"/>
        <v>0</v>
      </c>
    </row>
    <row r="3230" spans="1:14" x14ac:dyDescent="0.3">
      <c r="A3230">
        <v>3229</v>
      </c>
      <c r="B3230" t="s">
        <v>7657</v>
      </c>
      <c r="C3230" t="s">
        <v>7716</v>
      </c>
      <c r="D3230" t="s">
        <v>28</v>
      </c>
      <c r="E3230" t="s">
        <v>29</v>
      </c>
      <c r="F3230">
        <v>30</v>
      </c>
      <c r="G3230" t="s">
        <v>7717</v>
      </c>
      <c r="H3230" t="s">
        <v>172</v>
      </c>
      <c r="I3230" t="s">
        <v>173</v>
      </c>
      <c r="J3230" s="1">
        <v>44542</v>
      </c>
      <c r="K3230">
        <v>66</v>
      </c>
      <c r="L3230" t="s">
        <v>64</v>
      </c>
      <c r="N3230">
        <f t="shared" si="50"/>
        <v>0</v>
      </c>
    </row>
    <row r="3231" spans="1:14" x14ac:dyDescent="0.3">
      <c r="A3231">
        <v>3230</v>
      </c>
      <c r="B3231" t="s">
        <v>2994</v>
      </c>
      <c r="C3231" t="s">
        <v>3173</v>
      </c>
      <c r="D3231" t="s">
        <v>51</v>
      </c>
      <c r="E3231" t="s">
        <v>16</v>
      </c>
      <c r="F3231">
        <v>60</v>
      </c>
      <c r="G3231" t="s">
        <v>7718</v>
      </c>
      <c r="H3231" t="s">
        <v>1791</v>
      </c>
      <c r="I3231" t="s">
        <v>32</v>
      </c>
      <c r="J3231" s="1">
        <v>44803</v>
      </c>
      <c r="K3231">
        <v>92</v>
      </c>
      <c r="L3231" t="s">
        <v>101</v>
      </c>
      <c r="N3231">
        <f t="shared" si="50"/>
        <v>0</v>
      </c>
    </row>
    <row r="3232" spans="1:14" x14ac:dyDescent="0.3">
      <c r="A3232">
        <v>3231</v>
      </c>
      <c r="B3232" t="s">
        <v>1961</v>
      </c>
      <c r="C3232" t="s">
        <v>3439</v>
      </c>
      <c r="D3232" t="s">
        <v>15</v>
      </c>
      <c r="E3232" t="s">
        <v>16</v>
      </c>
      <c r="F3232">
        <v>30</v>
      </c>
      <c r="G3232" t="s">
        <v>7719</v>
      </c>
      <c r="H3232" t="s">
        <v>7720</v>
      </c>
      <c r="I3232" t="s">
        <v>38</v>
      </c>
      <c r="J3232" s="1">
        <v>44132</v>
      </c>
      <c r="K3232">
        <v>75</v>
      </c>
      <c r="L3232" t="s">
        <v>101</v>
      </c>
      <c r="N3232">
        <f t="shared" si="50"/>
        <v>0</v>
      </c>
    </row>
    <row r="3233" spans="1:14" x14ac:dyDescent="0.3">
      <c r="A3233">
        <v>3232</v>
      </c>
      <c r="B3233" t="s">
        <v>2244</v>
      </c>
      <c r="C3233" t="s">
        <v>7721</v>
      </c>
      <c r="D3233" t="s">
        <v>28</v>
      </c>
      <c r="E3233" t="s">
        <v>29</v>
      </c>
      <c r="F3233">
        <v>30</v>
      </c>
      <c r="G3233" t="s">
        <v>7722</v>
      </c>
      <c r="H3233" t="s">
        <v>5706</v>
      </c>
      <c r="I3233" t="s">
        <v>32</v>
      </c>
      <c r="J3233" s="1">
        <v>43913</v>
      </c>
      <c r="K3233">
        <v>4</v>
      </c>
      <c r="L3233" t="s">
        <v>20</v>
      </c>
      <c r="N3233">
        <f t="shared" si="50"/>
        <v>0</v>
      </c>
    </row>
    <row r="3234" spans="1:14" x14ac:dyDescent="0.3">
      <c r="A3234">
        <v>3233</v>
      </c>
      <c r="B3234" t="s">
        <v>7276</v>
      </c>
      <c r="C3234" t="s">
        <v>7723</v>
      </c>
      <c r="D3234" t="s">
        <v>15</v>
      </c>
      <c r="E3234" t="s">
        <v>16</v>
      </c>
      <c r="F3234">
        <v>90</v>
      </c>
      <c r="G3234" t="s">
        <v>7724</v>
      </c>
      <c r="H3234" t="s">
        <v>2354</v>
      </c>
      <c r="I3234" t="s">
        <v>178</v>
      </c>
      <c r="J3234" s="1">
        <v>44206</v>
      </c>
      <c r="K3234">
        <v>74</v>
      </c>
      <c r="L3234" t="s">
        <v>159</v>
      </c>
      <c r="N3234">
        <f t="shared" si="50"/>
        <v>0</v>
      </c>
    </row>
    <row r="3235" spans="1:14" x14ac:dyDescent="0.3">
      <c r="A3235">
        <v>3234</v>
      </c>
      <c r="B3235" t="s">
        <v>2487</v>
      </c>
      <c r="C3235" t="s">
        <v>422</v>
      </c>
      <c r="D3235" t="s">
        <v>15</v>
      </c>
      <c r="E3235" t="s">
        <v>16</v>
      </c>
      <c r="F3235">
        <v>30</v>
      </c>
      <c r="G3235" t="s">
        <v>7724</v>
      </c>
      <c r="H3235" t="s">
        <v>3774</v>
      </c>
      <c r="I3235" t="s">
        <v>187</v>
      </c>
      <c r="J3235" s="1">
        <v>44468</v>
      </c>
      <c r="K3235">
        <v>31</v>
      </c>
      <c r="L3235" t="s">
        <v>101</v>
      </c>
      <c r="N3235">
        <f t="shared" si="50"/>
        <v>0</v>
      </c>
    </row>
    <row r="3236" spans="1:14" x14ac:dyDescent="0.3">
      <c r="A3236">
        <v>3235</v>
      </c>
      <c r="B3236" t="s">
        <v>5928</v>
      </c>
      <c r="C3236" t="s">
        <v>2336</v>
      </c>
      <c r="D3236" t="s">
        <v>28</v>
      </c>
      <c r="E3236" t="s">
        <v>29</v>
      </c>
      <c r="F3236">
        <v>30</v>
      </c>
      <c r="G3236" t="s">
        <v>7725</v>
      </c>
      <c r="H3236" t="s">
        <v>4932</v>
      </c>
      <c r="I3236" t="s">
        <v>38</v>
      </c>
      <c r="J3236" s="1">
        <v>44459</v>
      </c>
      <c r="K3236">
        <v>88</v>
      </c>
      <c r="L3236" t="s">
        <v>33</v>
      </c>
      <c r="N3236">
        <f t="shared" si="50"/>
        <v>0</v>
      </c>
    </row>
    <row r="3237" spans="1:14" x14ac:dyDescent="0.3">
      <c r="A3237">
        <v>3236</v>
      </c>
      <c r="B3237" t="s">
        <v>6994</v>
      </c>
      <c r="C3237" t="s">
        <v>268</v>
      </c>
      <c r="D3237" t="s">
        <v>15</v>
      </c>
      <c r="E3237" t="s">
        <v>16</v>
      </c>
      <c r="F3237">
        <v>60</v>
      </c>
      <c r="G3237" t="s">
        <v>7725</v>
      </c>
      <c r="H3237" t="s">
        <v>663</v>
      </c>
      <c r="I3237" t="s">
        <v>32</v>
      </c>
      <c r="J3237" s="1">
        <v>44458</v>
      </c>
      <c r="K3237">
        <v>35</v>
      </c>
      <c r="L3237" t="s">
        <v>64</v>
      </c>
      <c r="N3237">
        <f t="shared" si="50"/>
        <v>0</v>
      </c>
    </row>
    <row r="3238" spans="1:14" x14ac:dyDescent="0.3">
      <c r="A3238">
        <v>3237</v>
      </c>
      <c r="B3238" t="s">
        <v>7726</v>
      </c>
      <c r="C3238" t="s">
        <v>3162</v>
      </c>
      <c r="D3238" t="s">
        <v>15</v>
      </c>
      <c r="E3238" t="s">
        <v>16</v>
      </c>
      <c r="F3238">
        <v>30</v>
      </c>
      <c r="G3238" t="s">
        <v>7727</v>
      </c>
      <c r="H3238" t="s">
        <v>2678</v>
      </c>
      <c r="I3238" t="s">
        <v>32</v>
      </c>
      <c r="J3238" s="1">
        <v>44171</v>
      </c>
      <c r="K3238">
        <v>36</v>
      </c>
      <c r="L3238" t="s">
        <v>54</v>
      </c>
      <c r="N3238">
        <f t="shared" si="50"/>
        <v>0</v>
      </c>
    </row>
    <row r="3239" spans="1:14" x14ac:dyDescent="0.3">
      <c r="A3239">
        <v>3238</v>
      </c>
      <c r="B3239" t="s">
        <v>6326</v>
      </c>
      <c r="C3239" t="s">
        <v>7728</v>
      </c>
      <c r="D3239" t="s">
        <v>41</v>
      </c>
      <c r="E3239" t="s">
        <v>16</v>
      </c>
      <c r="F3239">
        <v>60</v>
      </c>
      <c r="G3239" t="s">
        <v>7729</v>
      </c>
      <c r="H3239" t="s">
        <v>3862</v>
      </c>
      <c r="I3239" t="s">
        <v>2543</v>
      </c>
      <c r="J3239" s="1">
        <v>43898</v>
      </c>
      <c r="K3239">
        <v>31</v>
      </c>
      <c r="L3239" t="s">
        <v>54</v>
      </c>
      <c r="N3239">
        <f t="shared" si="50"/>
        <v>0</v>
      </c>
    </row>
    <row r="3240" spans="1:14" x14ac:dyDescent="0.3">
      <c r="A3240">
        <v>3239</v>
      </c>
      <c r="B3240" t="s">
        <v>7730</v>
      </c>
      <c r="C3240" t="s">
        <v>4876</v>
      </c>
      <c r="D3240" t="s">
        <v>28</v>
      </c>
      <c r="E3240" t="s">
        <v>29</v>
      </c>
      <c r="F3240">
        <v>90</v>
      </c>
      <c r="G3240" t="s">
        <v>7731</v>
      </c>
      <c r="H3240" t="s">
        <v>293</v>
      </c>
      <c r="I3240" t="s">
        <v>294</v>
      </c>
      <c r="J3240" s="1">
        <v>43938</v>
      </c>
      <c r="K3240">
        <v>44</v>
      </c>
      <c r="L3240" t="s">
        <v>70</v>
      </c>
      <c r="N3240">
        <f t="shared" si="50"/>
        <v>0</v>
      </c>
    </row>
    <row r="3241" spans="1:14" x14ac:dyDescent="0.3">
      <c r="A3241">
        <v>3240</v>
      </c>
      <c r="B3241" t="s">
        <v>1851</v>
      </c>
      <c r="C3241" t="s">
        <v>1846</v>
      </c>
      <c r="D3241" t="s">
        <v>28</v>
      </c>
      <c r="E3241" t="s">
        <v>29</v>
      </c>
      <c r="F3241">
        <v>60</v>
      </c>
      <c r="G3241" t="s">
        <v>7732</v>
      </c>
      <c r="H3241" t="s">
        <v>1325</v>
      </c>
      <c r="I3241" t="s">
        <v>187</v>
      </c>
      <c r="J3241" s="1">
        <v>44598</v>
      </c>
      <c r="K3241">
        <v>45</v>
      </c>
      <c r="L3241" t="s">
        <v>101</v>
      </c>
      <c r="N3241">
        <f t="shared" si="50"/>
        <v>0</v>
      </c>
    </row>
    <row r="3242" spans="1:14" x14ac:dyDescent="0.3">
      <c r="A3242">
        <v>3241</v>
      </c>
      <c r="B3242" t="s">
        <v>1427</v>
      </c>
      <c r="C3242" t="s">
        <v>3621</v>
      </c>
      <c r="D3242" t="s">
        <v>28</v>
      </c>
      <c r="E3242" t="s">
        <v>29</v>
      </c>
      <c r="F3242">
        <v>30</v>
      </c>
      <c r="G3242" t="s">
        <v>7733</v>
      </c>
      <c r="H3242" t="s">
        <v>1791</v>
      </c>
      <c r="I3242" t="s">
        <v>32</v>
      </c>
      <c r="J3242" s="1">
        <v>44367</v>
      </c>
      <c r="K3242">
        <v>37</v>
      </c>
      <c r="L3242" t="s">
        <v>70</v>
      </c>
      <c r="N3242">
        <f t="shared" si="50"/>
        <v>0</v>
      </c>
    </row>
    <row r="3243" spans="1:14" x14ac:dyDescent="0.3">
      <c r="A3243">
        <v>3242</v>
      </c>
      <c r="B3243" t="s">
        <v>7734</v>
      </c>
      <c r="C3243" t="s">
        <v>5002</v>
      </c>
      <c r="D3243" t="s">
        <v>28</v>
      </c>
      <c r="E3243" t="s">
        <v>29</v>
      </c>
      <c r="F3243">
        <v>30</v>
      </c>
      <c r="G3243" t="s">
        <v>7735</v>
      </c>
      <c r="H3243" t="s">
        <v>7736</v>
      </c>
      <c r="I3243" t="s">
        <v>1889</v>
      </c>
      <c r="J3243" s="1">
        <v>44789</v>
      </c>
      <c r="K3243">
        <v>101</v>
      </c>
      <c r="L3243" t="s">
        <v>80</v>
      </c>
      <c r="N3243">
        <f t="shared" si="50"/>
        <v>0</v>
      </c>
    </row>
    <row r="3244" spans="1:14" x14ac:dyDescent="0.3">
      <c r="A3244">
        <v>3243</v>
      </c>
      <c r="B3244" t="s">
        <v>7737</v>
      </c>
      <c r="C3244" t="s">
        <v>3488</v>
      </c>
      <c r="D3244" t="s">
        <v>15</v>
      </c>
      <c r="E3244" t="s">
        <v>16</v>
      </c>
      <c r="F3244">
        <v>60</v>
      </c>
      <c r="G3244" t="s">
        <v>7738</v>
      </c>
      <c r="H3244" t="s">
        <v>7739</v>
      </c>
      <c r="I3244" t="s">
        <v>146</v>
      </c>
      <c r="J3244" s="1">
        <v>44171</v>
      </c>
      <c r="K3244">
        <v>28</v>
      </c>
      <c r="L3244" t="s">
        <v>101</v>
      </c>
      <c r="N3244">
        <f t="shared" si="50"/>
        <v>0</v>
      </c>
    </row>
    <row r="3245" spans="1:14" x14ac:dyDescent="0.3">
      <c r="A3245">
        <v>3244</v>
      </c>
      <c r="B3245" t="s">
        <v>3079</v>
      </c>
      <c r="C3245" t="s">
        <v>6082</v>
      </c>
      <c r="D3245" t="s">
        <v>28</v>
      </c>
      <c r="E3245" t="s">
        <v>29</v>
      </c>
      <c r="F3245">
        <v>60</v>
      </c>
      <c r="G3245" t="s">
        <v>7740</v>
      </c>
      <c r="H3245" t="s">
        <v>1864</v>
      </c>
      <c r="I3245" t="s">
        <v>294</v>
      </c>
      <c r="J3245" s="1">
        <v>44630</v>
      </c>
      <c r="K3245">
        <v>94</v>
      </c>
      <c r="L3245" t="s">
        <v>45</v>
      </c>
      <c r="N3245">
        <f t="shared" si="50"/>
        <v>0</v>
      </c>
    </row>
    <row r="3246" spans="1:14" x14ac:dyDescent="0.3">
      <c r="A3246">
        <v>3245</v>
      </c>
      <c r="B3246" t="s">
        <v>7741</v>
      </c>
      <c r="C3246" t="s">
        <v>7742</v>
      </c>
      <c r="D3246" t="s">
        <v>28</v>
      </c>
      <c r="E3246" t="s">
        <v>29</v>
      </c>
      <c r="F3246">
        <v>60</v>
      </c>
      <c r="G3246" t="s">
        <v>7743</v>
      </c>
      <c r="H3246" t="s">
        <v>1060</v>
      </c>
      <c r="I3246" t="s">
        <v>38</v>
      </c>
      <c r="J3246" s="1">
        <v>44405</v>
      </c>
      <c r="K3246">
        <v>78</v>
      </c>
      <c r="L3246" t="s">
        <v>54</v>
      </c>
      <c r="N3246">
        <f t="shared" si="50"/>
        <v>0</v>
      </c>
    </row>
    <row r="3247" spans="1:14" x14ac:dyDescent="0.3">
      <c r="A3247">
        <v>3246</v>
      </c>
      <c r="B3247" t="s">
        <v>5309</v>
      </c>
      <c r="C3247" t="s">
        <v>1406</v>
      </c>
      <c r="D3247" t="s">
        <v>15</v>
      </c>
      <c r="E3247" t="s">
        <v>16</v>
      </c>
      <c r="F3247">
        <v>30</v>
      </c>
      <c r="G3247" t="s">
        <v>7744</v>
      </c>
      <c r="H3247" t="s">
        <v>3790</v>
      </c>
      <c r="I3247" t="s">
        <v>32</v>
      </c>
      <c r="J3247" s="1">
        <v>44247</v>
      </c>
      <c r="K3247">
        <v>5</v>
      </c>
      <c r="L3247" t="s">
        <v>101</v>
      </c>
      <c r="N3247">
        <f t="shared" si="50"/>
        <v>0</v>
      </c>
    </row>
    <row r="3248" spans="1:14" x14ac:dyDescent="0.3">
      <c r="A3248">
        <v>3247</v>
      </c>
      <c r="B3248" t="s">
        <v>7745</v>
      </c>
      <c r="C3248" t="s">
        <v>6527</v>
      </c>
      <c r="D3248" t="s">
        <v>15</v>
      </c>
      <c r="E3248" t="s">
        <v>16</v>
      </c>
      <c r="F3248">
        <v>30</v>
      </c>
      <c r="G3248" t="s">
        <v>7746</v>
      </c>
      <c r="H3248" t="s">
        <v>7546</v>
      </c>
      <c r="I3248" t="s">
        <v>187</v>
      </c>
      <c r="J3248" s="1">
        <v>44438</v>
      </c>
      <c r="K3248">
        <v>66</v>
      </c>
      <c r="L3248" t="s">
        <v>80</v>
      </c>
      <c r="N3248">
        <f t="shared" si="50"/>
        <v>0</v>
      </c>
    </row>
    <row r="3249" spans="1:14" x14ac:dyDescent="0.3">
      <c r="A3249">
        <v>3248</v>
      </c>
      <c r="B3249" t="s">
        <v>6580</v>
      </c>
      <c r="C3249" t="s">
        <v>1710</v>
      </c>
      <c r="D3249" t="s">
        <v>28</v>
      </c>
      <c r="E3249" t="s">
        <v>29</v>
      </c>
      <c r="F3249">
        <v>90</v>
      </c>
      <c r="G3249" t="s">
        <v>7747</v>
      </c>
      <c r="H3249" t="s">
        <v>1948</v>
      </c>
      <c r="I3249" t="s">
        <v>25</v>
      </c>
      <c r="J3249" s="1">
        <v>43845</v>
      </c>
      <c r="K3249">
        <v>64</v>
      </c>
      <c r="L3249" t="s">
        <v>45</v>
      </c>
      <c r="N3249">
        <f t="shared" si="50"/>
        <v>0</v>
      </c>
    </row>
    <row r="3250" spans="1:14" x14ac:dyDescent="0.3">
      <c r="A3250">
        <v>3249</v>
      </c>
      <c r="B3250" t="s">
        <v>6578</v>
      </c>
      <c r="C3250" t="s">
        <v>4596</v>
      </c>
      <c r="D3250" t="s">
        <v>28</v>
      </c>
      <c r="E3250" t="s">
        <v>29</v>
      </c>
      <c r="F3250">
        <v>90</v>
      </c>
      <c r="G3250" t="s">
        <v>7748</v>
      </c>
      <c r="H3250" t="s">
        <v>655</v>
      </c>
      <c r="I3250" t="s">
        <v>32</v>
      </c>
      <c r="J3250" s="1">
        <v>44873</v>
      </c>
      <c r="K3250">
        <v>95</v>
      </c>
      <c r="L3250" t="s">
        <v>64</v>
      </c>
      <c r="N3250">
        <f t="shared" si="50"/>
        <v>0</v>
      </c>
    </row>
    <row r="3251" spans="1:14" x14ac:dyDescent="0.3">
      <c r="A3251">
        <v>3250</v>
      </c>
      <c r="B3251" t="s">
        <v>7749</v>
      </c>
      <c r="C3251" t="s">
        <v>661</v>
      </c>
      <c r="D3251" t="s">
        <v>51</v>
      </c>
      <c r="E3251" t="s">
        <v>16</v>
      </c>
      <c r="F3251">
        <v>30</v>
      </c>
      <c r="G3251" t="s">
        <v>7750</v>
      </c>
      <c r="H3251" t="s">
        <v>7353</v>
      </c>
      <c r="I3251" t="s">
        <v>19</v>
      </c>
      <c r="J3251" s="1">
        <v>43922</v>
      </c>
      <c r="K3251">
        <v>80</v>
      </c>
      <c r="L3251" t="s">
        <v>54</v>
      </c>
      <c r="N3251">
        <f t="shared" si="50"/>
        <v>0</v>
      </c>
    </row>
    <row r="3252" spans="1:14" x14ac:dyDescent="0.3">
      <c r="A3252">
        <v>3251</v>
      </c>
      <c r="B3252" t="s">
        <v>1116</v>
      </c>
      <c r="C3252" t="s">
        <v>1274</v>
      </c>
      <c r="D3252" t="s">
        <v>28</v>
      </c>
      <c r="E3252" t="s">
        <v>29</v>
      </c>
      <c r="F3252">
        <v>30</v>
      </c>
      <c r="G3252" t="s">
        <v>7751</v>
      </c>
      <c r="H3252" t="s">
        <v>7752</v>
      </c>
      <c r="I3252" t="s">
        <v>32</v>
      </c>
      <c r="J3252" s="1">
        <v>43977</v>
      </c>
      <c r="K3252">
        <v>77</v>
      </c>
      <c r="L3252" t="s">
        <v>39</v>
      </c>
      <c r="N3252">
        <f t="shared" si="50"/>
        <v>0</v>
      </c>
    </row>
    <row r="3253" spans="1:14" x14ac:dyDescent="0.3">
      <c r="A3253">
        <v>3252</v>
      </c>
      <c r="B3253" t="s">
        <v>7753</v>
      </c>
      <c r="C3253" t="s">
        <v>111</v>
      </c>
      <c r="D3253" t="s">
        <v>28</v>
      </c>
      <c r="E3253" t="s">
        <v>29</v>
      </c>
      <c r="F3253">
        <v>30</v>
      </c>
      <c r="G3253" t="s">
        <v>7754</v>
      </c>
      <c r="H3253" t="s">
        <v>2745</v>
      </c>
      <c r="I3253" t="s">
        <v>32</v>
      </c>
      <c r="J3253" s="1">
        <v>44855</v>
      </c>
      <c r="K3253">
        <v>65</v>
      </c>
      <c r="L3253" t="s">
        <v>20</v>
      </c>
      <c r="N3253">
        <f t="shared" si="50"/>
        <v>0</v>
      </c>
    </row>
    <row r="3254" spans="1:14" x14ac:dyDescent="0.3">
      <c r="A3254">
        <v>3253</v>
      </c>
      <c r="B3254" t="s">
        <v>7755</v>
      </c>
      <c r="C3254" t="s">
        <v>4971</v>
      </c>
      <c r="D3254" t="s">
        <v>51</v>
      </c>
      <c r="E3254" t="s">
        <v>16</v>
      </c>
      <c r="F3254">
        <v>30</v>
      </c>
      <c r="G3254" t="s">
        <v>7756</v>
      </c>
      <c r="H3254" t="s">
        <v>7056</v>
      </c>
      <c r="I3254" t="s">
        <v>95</v>
      </c>
      <c r="J3254" s="1">
        <v>44227</v>
      </c>
      <c r="K3254">
        <v>54</v>
      </c>
      <c r="L3254" t="s">
        <v>54</v>
      </c>
      <c r="N3254">
        <f t="shared" si="50"/>
        <v>0</v>
      </c>
    </row>
    <row r="3255" spans="1:14" x14ac:dyDescent="0.3">
      <c r="A3255">
        <v>3254</v>
      </c>
      <c r="B3255" t="s">
        <v>4591</v>
      </c>
      <c r="C3255" t="s">
        <v>3953</v>
      </c>
      <c r="D3255" t="s">
        <v>28</v>
      </c>
      <c r="E3255" t="s">
        <v>29</v>
      </c>
      <c r="F3255">
        <v>30</v>
      </c>
      <c r="G3255" t="s">
        <v>7757</v>
      </c>
      <c r="H3255" t="s">
        <v>7758</v>
      </c>
      <c r="I3255" t="s">
        <v>819</v>
      </c>
      <c r="J3255" s="1">
        <v>44152</v>
      </c>
      <c r="K3255">
        <v>17</v>
      </c>
      <c r="L3255" t="s">
        <v>20</v>
      </c>
      <c r="N3255">
        <f t="shared" si="50"/>
        <v>0</v>
      </c>
    </row>
    <row r="3256" spans="1:14" x14ac:dyDescent="0.3">
      <c r="A3256">
        <v>3255</v>
      </c>
      <c r="B3256" t="s">
        <v>6190</v>
      </c>
      <c r="C3256" t="s">
        <v>277</v>
      </c>
      <c r="D3256" t="s">
        <v>28</v>
      </c>
      <c r="E3256" t="s">
        <v>29</v>
      </c>
      <c r="F3256">
        <v>30</v>
      </c>
      <c r="G3256" t="s">
        <v>7759</v>
      </c>
      <c r="H3256" t="s">
        <v>5222</v>
      </c>
      <c r="I3256" t="s">
        <v>32</v>
      </c>
      <c r="J3256" s="1">
        <v>44792</v>
      </c>
      <c r="K3256">
        <v>7</v>
      </c>
      <c r="L3256" t="s">
        <v>45</v>
      </c>
      <c r="N3256">
        <f t="shared" si="50"/>
        <v>0</v>
      </c>
    </row>
    <row r="3257" spans="1:14" x14ac:dyDescent="0.3">
      <c r="A3257">
        <v>3256</v>
      </c>
      <c r="B3257" t="s">
        <v>6192</v>
      </c>
      <c r="C3257" t="s">
        <v>5195</v>
      </c>
      <c r="D3257" t="s">
        <v>28</v>
      </c>
      <c r="E3257" t="s">
        <v>29</v>
      </c>
      <c r="F3257">
        <v>90</v>
      </c>
      <c r="G3257" t="s">
        <v>7760</v>
      </c>
      <c r="H3257" t="s">
        <v>1056</v>
      </c>
      <c r="I3257" t="s">
        <v>129</v>
      </c>
      <c r="J3257" s="1">
        <v>44375</v>
      </c>
      <c r="K3257">
        <v>21</v>
      </c>
      <c r="L3257" t="s">
        <v>39</v>
      </c>
      <c r="N3257">
        <f t="shared" si="50"/>
        <v>0</v>
      </c>
    </row>
    <row r="3258" spans="1:14" x14ac:dyDescent="0.3">
      <c r="A3258">
        <v>3257</v>
      </c>
      <c r="B3258" t="s">
        <v>1313</v>
      </c>
      <c r="C3258" t="s">
        <v>7761</v>
      </c>
      <c r="D3258" t="s">
        <v>28</v>
      </c>
      <c r="E3258" t="s">
        <v>29</v>
      </c>
      <c r="F3258">
        <v>60</v>
      </c>
      <c r="G3258" t="s">
        <v>7762</v>
      </c>
      <c r="H3258" t="s">
        <v>7763</v>
      </c>
      <c r="I3258" t="s">
        <v>129</v>
      </c>
      <c r="J3258" s="1">
        <v>44133</v>
      </c>
      <c r="K3258">
        <v>29</v>
      </c>
      <c r="L3258" t="s">
        <v>39</v>
      </c>
      <c r="N3258">
        <f t="shared" si="50"/>
        <v>0</v>
      </c>
    </row>
    <row r="3259" spans="1:14" x14ac:dyDescent="0.3">
      <c r="A3259">
        <v>3258</v>
      </c>
      <c r="B3259" t="s">
        <v>7764</v>
      </c>
      <c r="C3259" t="s">
        <v>5174</v>
      </c>
      <c r="D3259" t="s">
        <v>15</v>
      </c>
      <c r="E3259" t="s">
        <v>16</v>
      </c>
      <c r="F3259">
        <v>30</v>
      </c>
      <c r="G3259" t="s">
        <v>7765</v>
      </c>
      <c r="H3259" t="s">
        <v>7526</v>
      </c>
      <c r="I3259" t="s">
        <v>32</v>
      </c>
      <c r="J3259" s="1">
        <v>44249</v>
      </c>
      <c r="K3259">
        <v>64</v>
      </c>
      <c r="L3259" t="s">
        <v>45</v>
      </c>
      <c r="N3259">
        <f t="shared" si="50"/>
        <v>0</v>
      </c>
    </row>
    <row r="3260" spans="1:14" x14ac:dyDescent="0.3">
      <c r="A3260">
        <v>3259</v>
      </c>
      <c r="B3260" t="s">
        <v>6306</v>
      </c>
      <c r="C3260" t="s">
        <v>7766</v>
      </c>
      <c r="D3260" t="s">
        <v>28</v>
      </c>
      <c r="E3260" t="s">
        <v>29</v>
      </c>
      <c r="F3260">
        <v>90</v>
      </c>
      <c r="G3260" t="s">
        <v>7767</v>
      </c>
      <c r="H3260" t="s">
        <v>7768</v>
      </c>
      <c r="I3260" t="s">
        <v>19</v>
      </c>
      <c r="J3260" s="1">
        <v>44228</v>
      </c>
      <c r="K3260">
        <v>90</v>
      </c>
      <c r="L3260" t="s">
        <v>54</v>
      </c>
      <c r="N3260">
        <f t="shared" si="50"/>
        <v>0</v>
      </c>
    </row>
    <row r="3261" spans="1:14" x14ac:dyDescent="0.3">
      <c r="A3261">
        <v>3260</v>
      </c>
      <c r="B3261" t="s">
        <v>7769</v>
      </c>
      <c r="C3261" t="s">
        <v>672</v>
      </c>
      <c r="D3261" t="s">
        <v>15</v>
      </c>
      <c r="E3261" t="s">
        <v>16</v>
      </c>
      <c r="F3261">
        <v>30</v>
      </c>
      <c r="G3261" t="s">
        <v>7770</v>
      </c>
      <c r="H3261" t="s">
        <v>3148</v>
      </c>
      <c r="I3261" t="s">
        <v>146</v>
      </c>
      <c r="J3261" s="1">
        <v>44687</v>
      </c>
      <c r="K3261">
        <v>54</v>
      </c>
      <c r="L3261" t="s">
        <v>54</v>
      </c>
      <c r="N3261">
        <f t="shared" si="50"/>
        <v>0</v>
      </c>
    </row>
    <row r="3262" spans="1:14" x14ac:dyDescent="0.3">
      <c r="A3262">
        <v>3261</v>
      </c>
      <c r="B3262" t="s">
        <v>485</v>
      </c>
      <c r="C3262" t="s">
        <v>6452</v>
      </c>
      <c r="D3262" t="s">
        <v>28</v>
      </c>
      <c r="E3262" t="s">
        <v>29</v>
      </c>
      <c r="F3262">
        <v>90</v>
      </c>
      <c r="G3262" t="s">
        <v>7771</v>
      </c>
      <c r="H3262" t="s">
        <v>641</v>
      </c>
      <c r="I3262" t="s">
        <v>294</v>
      </c>
      <c r="J3262" s="1">
        <v>44551</v>
      </c>
      <c r="K3262">
        <v>77</v>
      </c>
      <c r="L3262" t="s">
        <v>45</v>
      </c>
      <c r="N3262">
        <f t="shared" si="50"/>
        <v>0</v>
      </c>
    </row>
    <row r="3263" spans="1:14" x14ac:dyDescent="0.3">
      <c r="A3263">
        <v>3262</v>
      </c>
      <c r="B3263" t="s">
        <v>7772</v>
      </c>
      <c r="C3263" t="s">
        <v>762</v>
      </c>
      <c r="D3263" t="s">
        <v>51</v>
      </c>
      <c r="E3263" t="s">
        <v>16</v>
      </c>
      <c r="F3263">
        <v>30</v>
      </c>
      <c r="G3263" t="s">
        <v>7773</v>
      </c>
      <c r="H3263" t="s">
        <v>7161</v>
      </c>
      <c r="I3263" t="s">
        <v>32</v>
      </c>
      <c r="J3263" s="1">
        <v>43989</v>
      </c>
      <c r="K3263">
        <v>38</v>
      </c>
      <c r="L3263" t="s">
        <v>54</v>
      </c>
      <c r="N3263">
        <f t="shared" si="50"/>
        <v>0</v>
      </c>
    </row>
    <row r="3264" spans="1:14" x14ac:dyDescent="0.3">
      <c r="A3264">
        <v>3263</v>
      </c>
      <c r="B3264" t="s">
        <v>1065</v>
      </c>
      <c r="C3264" t="s">
        <v>7774</v>
      </c>
      <c r="D3264" t="s">
        <v>28</v>
      </c>
      <c r="E3264" t="s">
        <v>29</v>
      </c>
      <c r="F3264">
        <v>30</v>
      </c>
      <c r="G3264" t="s">
        <v>7775</v>
      </c>
      <c r="H3264" t="s">
        <v>3790</v>
      </c>
      <c r="I3264" t="s">
        <v>32</v>
      </c>
      <c r="J3264" s="1">
        <v>44909</v>
      </c>
      <c r="K3264">
        <v>56</v>
      </c>
      <c r="L3264" t="s">
        <v>70</v>
      </c>
      <c r="N3264">
        <f t="shared" si="50"/>
        <v>0</v>
      </c>
    </row>
    <row r="3265" spans="1:14" x14ac:dyDescent="0.3">
      <c r="A3265">
        <v>3264</v>
      </c>
      <c r="B3265" t="s">
        <v>2782</v>
      </c>
      <c r="C3265" t="s">
        <v>5483</v>
      </c>
      <c r="D3265" t="s">
        <v>28</v>
      </c>
      <c r="E3265" t="s">
        <v>29</v>
      </c>
      <c r="F3265">
        <v>90</v>
      </c>
      <c r="G3265" t="s">
        <v>7776</v>
      </c>
      <c r="H3265" t="s">
        <v>7777</v>
      </c>
      <c r="I3265" t="s">
        <v>32</v>
      </c>
      <c r="J3265" s="1">
        <v>44213</v>
      </c>
      <c r="K3265">
        <v>79</v>
      </c>
      <c r="L3265" t="s">
        <v>33</v>
      </c>
      <c r="N3265">
        <f t="shared" si="50"/>
        <v>0</v>
      </c>
    </row>
    <row r="3266" spans="1:14" x14ac:dyDescent="0.3">
      <c r="A3266">
        <v>3265</v>
      </c>
      <c r="B3266" t="s">
        <v>4939</v>
      </c>
      <c r="C3266" t="s">
        <v>5032</v>
      </c>
      <c r="D3266" t="s">
        <v>28</v>
      </c>
      <c r="E3266" t="s">
        <v>29</v>
      </c>
      <c r="F3266">
        <v>60</v>
      </c>
      <c r="G3266" t="s">
        <v>7778</v>
      </c>
      <c r="H3266" t="s">
        <v>1184</v>
      </c>
      <c r="I3266" t="s">
        <v>886</v>
      </c>
      <c r="J3266" s="1">
        <v>43865</v>
      </c>
      <c r="K3266">
        <v>18</v>
      </c>
      <c r="L3266" t="s">
        <v>101</v>
      </c>
      <c r="N3266">
        <f t="shared" ref="N3266:N3329" si="51">COUNTBLANK(A3266:L3266)</f>
        <v>0</v>
      </c>
    </row>
    <row r="3267" spans="1:14" x14ac:dyDescent="0.3">
      <c r="A3267">
        <v>3266</v>
      </c>
      <c r="B3267" t="s">
        <v>4536</v>
      </c>
      <c r="C3267" t="s">
        <v>7779</v>
      </c>
      <c r="D3267" t="s">
        <v>28</v>
      </c>
      <c r="E3267" t="s">
        <v>29</v>
      </c>
      <c r="F3267">
        <v>30</v>
      </c>
      <c r="G3267" t="s">
        <v>7780</v>
      </c>
      <c r="H3267" t="s">
        <v>1819</v>
      </c>
      <c r="I3267" t="s">
        <v>89</v>
      </c>
      <c r="J3267" s="1">
        <v>44403</v>
      </c>
      <c r="K3267">
        <v>43</v>
      </c>
      <c r="L3267" t="s">
        <v>33</v>
      </c>
      <c r="N3267">
        <f t="shared" si="51"/>
        <v>0</v>
      </c>
    </row>
    <row r="3268" spans="1:14" x14ac:dyDescent="0.3">
      <c r="A3268">
        <v>3267</v>
      </c>
      <c r="B3268" t="s">
        <v>2157</v>
      </c>
      <c r="C3268" t="s">
        <v>1923</v>
      </c>
      <c r="D3268" t="s">
        <v>41</v>
      </c>
      <c r="E3268" t="s">
        <v>16</v>
      </c>
      <c r="F3268">
        <v>90</v>
      </c>
      <c r="G3268" t="s">
        <v>7781</v>
      </c>
      <c r="H3268" t="s">
        <v>84</v>
      </c>
      <c r="I3268" t="s">
        <v>32</v>
      </c>
      <c r="J3268" s="1">
        <v>44342</v>
      </c>
      <c r="K3268">
        <v>66</v>
      </c>
      <c r="L3268" t="s">
        <v>33</v>
      </c>
      <c r="N3268">
        <f t="shared" si="51"/>
        <v>0</v>
      </c>
    </row>
    <row r="3269" spans="1:14" x14ac:dyDescent="0.3">
      <c r="A3269">
        <v>3268</v>
      </c>
      <c r="B3269" t="s">
        <v>7782</v>
      </c>
      <c r="C3269" t="s">
        <v>1304</v>
      </c>
      <c r="D3269" t="s">
        <v>15</v>
      </c>
      <c r="E3269" t="s">
        <v>16</v>
      </c>
      <c r="F3269">
        <v>90</v>
      </c>
      <c r="G3269" t="s">
        <v>7783</v>
      </c>
      <c r="H3269" t="s">
        <v>266</v>
      </c>
      <c r="I3269" t="s">
        <v>32</v>
      </c>
      <c r="J3269" s="1">
        <v>43875</v>
      </c>
      <c r="K3269">
        <v>5</v>
      </c>
      <c r="L3269" t="s">
        <v>70</v>
      </c>
      <c r="N3269">
        <f t="shared" si="51"/>
        <v>0</v>
      </c>
    </row>
    <row r="3270" spans="1:14" x14ac:dyDescent="0.3">
      <c r="A3270">
        <v>3269</v>
      </c>
      <c r="B3270" t="s">
        <v>2919</v>
      </c>
      <c r="C3270" t="s">
        <v>5913</v>
      </c>
      <c r="D3270" t="s">
        <v>28</v>
      </c>
      <c r="E3270" t="s">
        <v>29</v>
      </c>
      <c r="F3270">
        <v>60</v>
      </c>
      <c r="G3270" t="s">
        <v>7784</v>
      </c>
      <c r="H3270" t="s">
        <v>7785</v>
      </c>
      <c r="I3270" t="s">
        <v>32</v>
      </c>
      <c r="J3270" s="1">
        <v>44585</v>
      </c>
      <c r="K3270">
        <v>92</v>
      </c>
      <c r="L3270" t="s">
        <v>64</v>
      </c>
      <c r="N3270">
        <f t="shared" si="51"/>
        <v>0</v>
      </c>
    </row>
    <row r="3271" spans="1:14" x14ac:dyDescent="0.3">
      <c r="A3271">
        <v>3270</v>
      </c>
      <c r="B3271" t="s">
        <v>6715</v>
      </c>
      <c r="C3271" t="s">
        <v>7520</v>
      </c>
      <c r="D3271" t="s">
        <v>28</v>
      </c>
      <c r="E3271" t="s">
        <v>29</v>
      </c>
      <c r="F3271">
        <v>60</v>
      </c>
      <c r="G3271" t="s">
        <v>7786</v>
      </c>
      <c r="H3271" t="s">
        <v>5581</v>
      </c>
      <c r="I3271" t="s">
        <v>187</v>
      </c>
      <c r="J3271" s="1">
        <v>44425</v>
      </c>
      <c r="K3271">
        <v>4</v>
      </c>
      <c r="L3271" t="s">
        <v>70</v>
      </c>
      <c r="N3271">
        <f t="shared" si="51"/>
        <v>0</v>
      </c>
    </row>
    <row r="3272" spans="1:14" x14ac:dyDescent="0.3">
      <c r="A3272">
        <v>3271</v>
      </c>
      <c r="B3272" t="s">
        <v>7787</v>
      </c>
      <c r="C3272" t="s">
        <v>2269</v>
      </c>
      <c r="D3272" t="s">
        <v>51</v>
      </c>
      <c r="E3272" t="s">
        <v>16</v>
      </c>
      <c r="F3272">
        <v>60</v>
      </c>
      <c r="G3272" t="s">
        <v>7788</v>
      </c>
      <c r="H3272" t="s">
        <v>1077</v>
      </c>
      <c r="I3272" t="s">
        <v>1078</v>
      </c>
      <c r="J3272" s="1">
        <v>43902</v>
      </c>
      <c r="K3272">
        <v>6</v>
      </c>
      <c r="L3272" t="s">
        <v>80</v>
      </c>
      <c r="N3272">
        <f t="shared" si="51"/>
        <v>0</v>
      </c>
    </row>
    <row r="3273" spans="1:14" x14ac:dyDescent="0.3">
      <c r="A3273">
        <v>3272</v>
      </c>
      <c r="B3273" t="s">
        <v>6492</v>
      </c>
      <c r="C3273" t="s">
        <v>7789</v>
      </c>
      <c r="D3273" t="s">
        <v>28</v>
      </c>
      <c r="E3273" t="s">
        <v>29</v>
      </c>
      <c r="F3273">
        <v>60</v>
      </c>
      <c r="G3273" t="s">
        <v>7790</v>
      </c>
      <c r="H3273" t="s">
        <v>6479</v>
      </c>
      <c r="I3273" t="s">
        <v>187</v>
      </c>
      <c r="J3273" s="1">
        <v>44724</v>
      </c>
      <c r="K3273">
        <v>99</v>
      </c>
      <c r="L3273" t="s">
        <v>101</v>
      </c>
      <c r="N3273">
        <f t="shared" si="51"/>
        <v>0</v>
      </c>
    </row>
    <row r="3274" spans="1:14" x14ac:dyDescent="0.3">
      <c r="A3274">
        <v>3273</v>
      </c>
      <c r="B3274" t="s">
        <v>7791</v>
      </c>
      <c r="C3274" t="s">
        <v>5452</v>
      </c>
      <c r="D3274" t="s">
        <v>28</v>
      </c>
      <c r="E3274" t="s">
        <v>29</v>
      </c>
      <c r="F3274">
        <v>30</v>
      </c>
      <c r="G3274" t="s">
        <v>7792</v>
      </c>
      <c r="H3274" t="s">
        <v>105</v>
      </c>
      <c r="I3274" t="s">
        <v>32</v>
      </c>
      <c r="J3274" s="1">
        <v>44263</v>
      </c>
      <c r="K3274">
        <v>4</v>
      </c>
      <c r="L3274" t="s">
        <v>45</v>
      </c>
      <c r="N3274">
        <f t="shared" si="51"/>
        <v>0</v>
      </c>
    </row>
    <row r="3275" spans="1:14" x14ac:dyDescent="0.3">
      <c r="A3275">
        <v>3274</v>
      </c>
      <c r="B3275" t="s">
        <v>1108</v>
      </c>
      <c r="C3275" t="s">
        <v>3111</v>
      </c>
      <c r="D3275" t="s">
        <v>28</v>
      </c>
      <c r="E3275" t="s">
        <v>29</v>
      </c>
      <c r="F3275">
        <v>30</v>
      </c>
      <c r="G3275" t="s">
        <v>7793</v>
      </c>
      <c r="H3275" t="s">
        <v>7794</v>
      </c>
      <c r="I3275" t="s">
        <v>32</v>
      </c>
      <c r="J3275" s="1">
        <v>44631</v>
      </c>
      <c r="K3275">
        <v>101</v>
      </c>
      <c r="L3275" t="s">
        <v>20</v>
      </c>
      <c r="N3275">
        <f t="shared" si="51"/>
        <v>0</v>
      </c>
    </row>
    <row r="3276" spans="1:14" x14ac:dyDescent="0.3">
      <c r="A3276">
        <v>3275</v>
      </c>
      <c r="B3276" t="s">
        <v>7795</v>
      </c>
      <c r="C3276" t="s">
        <v>5837</v>
      </c>
      <c r="D3276" t="s">
        <v>28</v>
      </c>
      <c r="E3276" t="s">
        <v>29</v>
      </c>
      <c r="F3276">
        <v>30</v>
      </c>
      <c r="G3276" t="s">
        <v>7796</v>
      </c>
      <c r="H3276" t="s">
        <v>6693</v>
      </c>
      <c r="I3276" t="s">
        <v>25</v>
      </c>
      <c r="J3276" s="1">
        <v>44034</v>
      </c>
      <c r="K3276">
        <v>83</v>
      </c>
      <c r="L3276" t="s">
        <v>54</v>
      </c>
      <c r="N3276">
        <f t="shared" si="51"/>
        <v>0</v>
      </c>
    </row>
    <row r="3277" spans="1:14" x14ac:dyDescent="0.3">
      <c r="A3277">
        <v>3276</v>
      </c>
      <c r="B3277" t="s">
        <v>7797</v>
      </c>
      <c r="C3277" t="s">
        <v>5193</v>
      </c>
      <c r="D3277" t="s">
        <v>15</v>
      </c>
      <c r="E3277" t="s">
        <v>16</v>
      </c>
      <c r="F3277">
        <v>30</v>
      </c>
      <c r="G3277" t="s">
        <v>7798</v>
      </c>
      <c r="H3277" t="s">
        <v>7799</v>
      </c>
      <c r="I3277" t="s">
        <v>173</v>
      </c>
      <c r="J3277" s="1">
        <v>44794</v>
      </c>
      <c r="K3277">
        <v>19</v>
      </c>
      <c r="L3277" t="s">
        <v>54</v>
      </c>
      <c r="N3277">
        <f t="shared" si="51"/>
        <v>0</v>
      </c>
    </row>
    <row r="3278" spans="1:14" x14ac:dyDescent="0.3">
      <c r="A3278">
        <v>3277</v>
      </c>
      <c r="B3278" t="s">
        <v>7800</v>
      </c>
      <c r="C3278" t="s">
        <v>7801</v>
      </c>
      <c r="D3278" t="s">
        <v>15</v>
      </c>
      <c r="E3278" t="s">
        <v>16</v>
      </c>
      <c r="F3278">
        <v>90</v>
      </c>
      <c r="G3278" t="s">
        <v>7798</v>
      </c>
      <c r="H3278" t="s">
        <v>1333</v>
      </c>
      <c r="I3278" t="s">
        <v>294</v>
      </c>
      <c r="J3278" s="1">
        <v>43961</v>
      </c>
      <c r="K3278">
        <v>24</v>
      </c>
      <c r="L3278" t="s">
        <v>45</v>
      </c>
      <c r="N3278">
        <f t="shared" si="51"/>
        <v>0</v>
      </c>
    </row>
    <row r="3279" spans="1:14" x14ac:dyDescent="0.3">
      <c r="A3279">
        <v>3278</v>
      </c>
      <c r="B3279" t="s">
        <v>7802</v>
      </c>
      <c r="C3279" t="s">
        <v>928</v>
      </c>
      <c r="D3279" t="s">
        <v>51</v>
      </c>
      <c r="E3279" t="s">
        <v>16</v>
      </c>
      <c r="F3279">
        <v>90</v>
      </c>
      <c r="G3279" t="s">
        <v>7803</v>
      </c>
      <c r="H3279" t="s">
        <v>6507</v>
      </c>
      <c r="I3279" t="s">
        <v>187</v>
      </c>
      <c r="J3279" s="1">
        <v>43952</v>
      </c>
      <c r="K3279">
        <v>49</v>
      </c>
      <c r="L3279" t="s">
        <v>159</v>
      </c>
      <c r="N3279">
        <f t="shared" si="51"/>
        <v>0</v>
      </c>
    </row>
    <row r="3280" spans="1:14" x14ac:dyDescent="0.3">
      <c r="A3280">
        <v>3279</v>
      </c>
      <c r="B3280" t="s">
        <v>7804</v>
      </c>
      <c r="C3280" t="s">
        <v>1846</v>
      </c>
      <c r="D3280" t="s">
        <v>28</v>
      </c>
      <c r="E3280" t="s">
        <v>29</v>
      </c>
      <c r="F3280">
        <v>30</v>
      </c>
      <c r="G3280" t="s">
        <v>7805</v>
      </c>
      <c r="H3280" t="s">
        <v>7806</v>
      </c>
      <c r="I3280" t="s">
        <v>294</v>
      </c>
      <c r="J3280" s="1">
        <v>44851</v>
      </c>
      <c r="K3280">
        <v>99</v>
      </c>
      <c r="L3280" t="s">
        <v>101</v>
      </c>
      <c r="N3280">
        <f t="shared" si="51"/>
        <v>0</v>
      </c>
    </row>
    <row r="3281" spans="1:14" x14ac:dyDescent="0.3">
      <c r="A3281">
        <v>3280</v>
      </c>
      <c r="B3281" t="s">
        <v>7412</v>
      </c>
      <c r="C3281" t="s">
        <v>336</v>
      </c>
      <c r="D3281" t="s">
        <v>28</v>
      </c>
      <c r="E3281" t="s">
        <v>29</v>
      </c>
      <c r="F3281">
        <v>60</v>
      </c>
      <c r="G3281" t="s">
        <v>7807</v>
      </c>
      <c r="H3281" t="s">
        <v>1242</v>
      </c>
      <c r="I3281" t="s">
        <v>38</v>
      </c>
      <c r="J3281" s="1">
        <v>44843</v>
      </c>
      <c r="K3281">
        <v>70</v>
      </c>
      <c r="L3281" t="s">
        <v>33</v>
      </c>
      <c r="N3281">
        <f t="shared" si="51"/>
        <v>0</v>
      </c>
    </row>
    <row r="3282" spans="1:14" x14ac:dyDescent="0.3">
      <c r="A3282">
        <v>3281</v>
      </c>
      <c r="B3282" t="s">
        <v>3410</v>
      </c>
      <c r="C3282" t="s">
        <v>5090</v>
      </c>
      <c r="D3282" t="s">
        <v>28</v>
      </c>
      <c r="E3282" t="s">
        <v>29</v>
      </c>
      <c r="F3282">
        <v>90</v>
      </c>
      <c r="G3282" t="s">
        <v>7808</v>
      </c>
      <c r="H3282" t="s">
        <v>2542</v>
      </c>
      <c r="I3282" t="s">
        <v>2543</v>
      </c>
      <c r="J3282" s="1">
        <v>44802</v>
      </c>
      <c r="K3282">
        <v>62</v>
      </c>
      <c r="L3282" t="s">
        <v>80</v>
      </c>
      <c r="N3282">
        <f t="shared" si="51"/>
        <v>0</v>
      </c>
    </row>
    <row r="3283" spans="1:14" x14ac:dyDescent="0.3">
      <c r="A3283">
        <v>3282</v>
      </c>
      <c r="B3283" t="s">
        <v>7809</v>
      </c>
      <c r="C3283" t="s">
        <v>4762</v>
      </c>
      <c r="D3283" t="s">
        <v>41</v>
      </c>
      <c r="E3283" t="s">
        <v>16</v>
      </c>
      <c r="F3283">
        <v>60</v>
      </c>
      <c r="G3283" t="s">
        <v>7810</v>
      </c>
      <c r="H3283" t="s">
        <v>3234</v>
      </c>
      <c r="I3283" t="s">
        <v>25</v>
      </c>
      <c r="J3283" s="1">
        <v>44185</v>
      </c>
      <c r="K3283">
        <v>59</v>
      </c>
      <c r="L3283" t="s">
        <v>101</v>
      </c>
      <c r="N3283">
        <f t="shared" si="51"/>
        <v>0</v>
      </c>
    </row>
    <row r="3284" spans="1:14" x14ac:dyDescent="0.3">
      <c r="A3284">
        <v>3283</v>
      </c>
      <c r="B3284" t="s">
        <v>2005</v>
      </c>
      <c r="C3284" t="s">
        <v>7527</v>
      </c>
      <c r="D3284" t="s">
        <v>117</v>
      </c>
      <c r="E3284" t="s">
        <v>16</v>
      </c>
      <c r="F3284">
        <v>30</v>
      </c>
      <c r="G3284" t="s">
        <v>7810</v>
      </c>
      <c r="H3284" t="s">
        <v>3236</v>
      </c>
      <c r="I3284" t="s">
        <v>32</v>
      </c>
      <c r="J3284" s="1">
        <v>44631</v>
      </c>
      <c r="K3284">
        <v>45</v>
      </c>
      <c r="L3284" t="s">
        <v>64</v>
      </c>
      <c r="N3284">
        <f t="shared" si="51"/>
        <v>0</v>
      </c>
    </row>
    <row r="3285" spans="1:14" x14ac:dyDescent="0.3">
      <c r="A3285">
        <v>3284</v>
      </c>
      <c r="B3285" t="s">
        <v>7811</v>
      </c>
      <c r="C3285" t="s">
        <v>3535</v>
      </c>
      <c r="D3285" t="s">
        <v>15</v>
      </c>
      <c r="E3285" t="s">
        <v>282</v>
      </c>
      <c r="F3285">
        <v>90</v>
      </c>
      <c r="G3285" t="s">
        <v>7812</v>
      </c>
      <c r="H3285" t="s">
        <v>2076</v>
      </c>
      <c r="I3285" t="s">
        <v>2077</v>
      </c>
      <c r="J3285" s="1">
        <v>44396</v>
      </c>
      <c r="K3285">
        <v>25</v>
      </c>
      <c r="L3285" t="s">
        <v>101</v>
      </c>
      <c r="N3285">
        <f t="shared" si="51"/>
        <v>0</v>
      </c>
    </row>
    <row r="3286" spans="1:14" x14ac:dyDescent="0.3">
      <c r="A3286">
        <v>3285</v>
      </c>
      <c r="B3286" t="s">
        <v>6290</v>
      </c>
      <c r="C3286" t="s">
        <v>3717</v>
      </c>
      <c r="D3286" t="s">
        <v>51</v>
      </c>
      <c r="E3286" t="s">
        <v>16</v>
      </c>
      <c r="F3286">
        <v>90</v>
      </c>
      <c r="G3286" t="s">
        <v>7813</v>
      </c>
      <c r="H3286" t="s">
        <v>682</v>
      </c>
      <c r="I3286" t="s">
        <v>32</v>
      </c>
      <c r="J3286" s="1">
        <v>44121</v>
      </c>
      <c r="K3286">
        <v>55</v>
      </c>
      <c r="L3286" t="s">
        <v>20</v>
      </c>
      <c r="N3286">
        <f t="shared" si="51"/>
        <v>0</v>
      </c>
    </row>
    <row r="3287" spans="1:14" x14ac:dyDescent="0.3">
      <c r="A3287">
        <v>3286</v>
      </c>
      <c r="B3287" t="s">
        <v>7505</v>
      </c>
      <c r="C3287" t="s">
        <v>3375</v>
      </c>
      <c r="D3287" t="s">
        <v>28</v>
      </c>
      <c r="E3287" t="s">
        <v>29</v>
      </c>
      <c r="F3287">
        <v>60</v>
      </c>
      <c r="G3287" t="s">
        <v>7814</v>
      </c>
      <c r="H3287" t="s">
        <v>4835</v>
      </c>
      <c r="I3287" t="s">
        <v>32</v>
      </c>
      <c r="J3287" s="1">
        <v>43861</v>
      </c>
      <c r="K3287">
        <v>82</v>
      </c>
      <c r="L3287" t="s">
        <v>54</v>
      </c>
      <c r="N3287">
        <f t="shared" si="51"/>
        <v>0</v>
      </c>
    </row>
    <row r="3288" spans="1:14" x14ac:dyDescent="0.3">
      <c r="A3288">
        <v>3287</v>
      </c>
      <c r="B3288" t="s">
        <v>3544</v>
      </c>
      <c r="C3288" t="s">
        <v>2862</v>
      </c>
      <c r="D3288" t="s">
        <v>28</v>
      </c>
      <c r="E3288" t="s">
        <v>29</v>
      </c>
      <c r="F3288">
        <v>60</v>
      </c>
      <c r="G3288" t="s">
        <v>7815</v>
      </c>
      <c r="H3288" t="s">
        <v>5748</v>
      </c>
      <c r="I3288" t="s">
        <v>124</v>
      </c>
      <c r="J3288" s="1">
        <v>44586</v>
      </c>
      <c r="K3288">
        <v>32</v>
      </c>
      <c r="L3288" t="s">
        <v>39</v>
      </c>
      <c r="N3288">
        <f t="shared" si="51"/>
        <v>0</v>
      </c>
    </row>
    <row r="3289" spans="1:14" x14ac:dyDescent="0.3">
      <c r="A3289">
        <v>3288</v>
      </c>
      <c r="B3289" t="s">
        <v>496</v>
      </c>
      <c r="C3289" t="s">
        <v>2449</v>
      </c>
      <c r="D3289" t="s">
        <v>28</v>
      </c>
      <c r="E3289" t="s">
        <v>29</v>
      </c>
      <c r="F3289">
        <v>30</v>
      </c>
      <c r="G3289" t="s">
        <v>7816</v>
      </c>
      <c r="H3289" t="s">
        <v>5962</v>
      </c>
      <c r="I3289" t="s">
        <v>32</v>
      </c>
      <c r="J3289" s="1">
        <v>44278</v>
      </c>
      <c r="K3289">
        <v>84</v>
      </c>
      <c r="L3289" t="s">
        <v>101</v>
      </c>
      <c r="N3289">
        <f t="shared" si="51"/>
        <v>0</v>
      </c>
    </row>
    <row r="3290" spans="1:14" x14ac:dyDescent="0.3">
      <c r="A3290">
        <v>3289</v>
      </c>
      <c r="B3290" t="s">
        <v>895</v>
      </c>
      <c r="C3290" t="s">
        <v>121</v>
      </c>
      <c r="D3290" t="s">
        <v>15</v>
      </c>
      <c r="E3290" t="s">
        <v>16</v>
      </c>
      <c r="F3290">
        <v>60</v>
      </c>
      <c r="G3290" t="s">
        <v>7817</v>
      </c>
      <c r="H3290" t="s">
        <v>7818</v>
      </c>
      <c r="I3290" t="s">
        <v>1311</v>
      </c>
      <c r="J3290" s="1">
        <v>44532</v>
      </c>
      <c r="K3290">
        <v>33</v>
      </c>
      <c r="L3290" t="s">
        <v>54</v>
      </c>
      <c r="N3290">
        <f t="shared" si="51"/>
        <v>0</v>
      </c>
    </row>
    <row r="3291" spans="1:14" x14ac:dyDescent="0.3">
      <c r="A3291">
        <v>3290</v>
      </c>
      <c r="B3291" t="s">
        <v>204</v>
      </c>
      <c r="C3291" t="s">
        <v>7819</v>
      </c>
      <c r="D3291" t="s">
        <v>28</v>
      </c>
      <c r="E3291" t="s">
        <v>29</v>
      </c>
      <c r="F3291">
        <v>90</v>
      </c>
      <c r="G3291" t="s">
        <v>7820</v>
      </c>
      <c r="H3291" t="s">
        <v>5603</v>
      </c>
      <c r="I3291" t="s">
        <v>32</v>
      </c>
      <c r="J3291" s="1">
        <v>43901</v>
      </c>
      <c r="K3291">
        <v>22</v>
      </c>
      <c r="L3291" t="s">
        <v>70</v>
      </c>
      <c r="N3291">
        <f t="shared" si="51"/>
        <v>0</v>
      </c>
    </row>
    <row r="3292" spans="1:14" x14ac:dyDescent="0.3">
      <c r="A3292">
        <v>3291</v>
      </c>
      <c r="B3292" t="s">
        <v>7821</v>
      </c>
      <c r="C3292" t="s">
        <v>6748</v>
      </c>
      <c r="D3292" t="s">
        <v>51</v>
      </c>
      <c r="E3292" t="s">
        <v>16</v>
      </c>
      <c r="F3292">
        <v>90</v>
      </c>
      <c r="G3292" t="s">
        <v>7822</v>
      </c>
      <c r="H3292" t="s">
        <v>4520</v>
      </c>
      <c r="I3292" t="s">
        <v>32</v>
      </c>
      <c r="J3292" s="1">
        <v>44130</v>
      </c>
      <c r="K3292">
        <v>68</v>
      </c>
      <c r="L3292" t="s">
        <v>101</v>
      </c>
      <c r="N3292">
        <f t="shared" si="51"/>
        <v>0</v>
      </c>
    </row>
    <row r="3293" spans="1:14" x14ac:dyDescent="0.3">
      <c r="A3293">
        <v>3292</v>
      </c>
      <c r="B3293" t="s">
        <v>6274</v>
      </c>
      <c r="C3293" t="s">
        <v>7823</v>
      </c>
      <c r="D3293" t="s">
        <v>28</v>
      </c>
      <c r="E3293" t="s">
        <v>29</v>
      </c>
      <c r="F3293">
        <v>90</v>
      </c>
      <c r="G3293" t="s">
        <v>7824</v>
      </c>
      <c r="H3293" t="s">
        <v>6036</v>
      </c>
      <c r="I3293" t="s">
        <v>32</v>
      </c>
      <c r="J3293" s="1">
        <v>44692</v>
      </c>
      <c r="K3293">
        <v>85</v>
      </c>
      <c r="L3293" t="s">
        <v>159</v>
      </c>
      <c r="N3293">
        <f t="shared" si="51"/>
        <v>0</v>
      </c>
    </row>
    <row r="3294" spans="1:14" x14ac:dyDescent="0.3">
      <c r="A3294">
        <v>3293</v>
      </c>
      <c r="B3294" t="s">
        <v>1524</v>
      </c>
      <c r="C3294" t="s">
        <v>7825</v>
      </c>
      <c r="D3294" t="s">
        <v>15</v>
      </c>
      <c r="E3294" t="s">
        <v>16</v>
      </c>
      <c r="F3294">
        <v>90</v>
      </c>
      <c r="G3294" t="s">
        <v>7826</v>
      </c>
      <c r="H3294" t="s">
        <v>48</v>
      </c>
      <c r="I3294" t="s">
        <v>25</v>
      </c>
      <c r="J3294" s="1">
        <v>44806</v>
      </c>
      <c r="K3294">
        <v>4</v>
      </c>
      <c r="L3294" t="s">
        <v>54</v>
      </c>
      <c r="N3294">
        <f t="shared" si="51"/>
        <v>0</v>
      </c>
    </row>
    <row r="3295" spans="1:14" x14ac:dyDescent="0.3">
      <c r="A3295">
        <v>3294</v>
      </c>
      <c r="B3295" t="s">
        <v>2292</v>
      </c>
      <c r="C3295" t="s">
        <v>5174</v>
      </c>
      <c r="D3295" t="s">
        <v>28</v>
      </c>
      <c r="E3295" t="s">
        <v>29</v>
      </c>
      <c r="F3295">
        <v>30</v>
      </c>
      <c r="G3295" t="s">
        <v>7826</v>
      </c>
      <c r="H3295" t="s">
        <v>2512</v>
      </c>
      <c r="I3295" t="s">
        <v>32</v>
      </c>
      <c r="J3295" s="1">
        <v>44823</v>
      </c>
      <c r="K3295">
        <v>95</v>
      </c>
      <c r="L3295" t="s">
        <v>64</v>
      </c>
      <c r="N3295">
        <f t="shared" si="51"/>
        <v>0</v>
      </c>
    </row>
    <row r="3296" spans="1:14" x14ac:dyDescent="0.3">
      <c r="A3296">
        <v>3295</v>
      </c>
      <c r="B3296" t="s">
        <v>7827</v>
      </c>
      <c r="C3296" t="s">
        <v>825</v>
      </c>
      <c r="D3296" t="s">
        <v>51</v>
      </c>
      <c r="E3296" t="s">
        <v>16</v>
      </c>
      <c r="F3296">
        <v>30</v>
      </c>
      <c r="G3296" t="s">
        <v>7828</v>
      </c>
      <c r="H3296" t="s">
        <v>7829</v>
      </c>
      <c r="I3296" t="s">
        <v>934</v>
      </c>
      <c r="J3296" s="1">
        <v>44708</v>
      </c>
      <c r="K3296">
        <v>86</v>
      </c>
      <c r="L3296" t="s">
        <v>20</v>
      </c>
      <c r="N3296">
        <f t="shared" si="51"/>
        <v>0</v>
      </c>
    </row>
    <row r="3297" spans="1:14" x14ac:dyDescent="0.3">
      <c r="A3297">
        <v>3296</v>
      </c>
      <c r="B3297" t="s">
        <v>7830</v>
      </c>
      <c r="C3297" t="s">
        <v>7721</v>
      </c>
      <c r="D3297" t="s">
        <v>15</v>
      </c>
      <c r="E3297" t="s">
        <v>16</v>
      </c>
      <c r="F3297">
        <v>90</v>
      </c>
      <c r="G3297" t="s">
        <v>7831</v>
      </c>
      <c r="H3297" t="s">
        <v>6732</v>
      </c>
      <c r="I3297" t="s">
        <v>32</v>
      </c>
      <c r="J3297" s="1">
        <v>44533</v>
      </c>
      <c r="K3297">
        <v>40</v>
      </c>
      <c r="L3297" t="s">
        <v>39</v>
      </c>
      <c r="N3297">
        <f t="shared" si="51"/>
        <v>0</v>
      </c>
    </row>
    <row r="3298" spans="1:14" x14ac:dyDescent="0.3">
      <c r="A3298">
        <v>3297</v>
      </c>
      <c r="B3298" t="s">
        <v>5774</v>
      </c>
      <c r="C3298" t="s">
        <v>841</v>
      </c>
      <c r="D3298" t="s">
        <v>28</v>
      </c>
      <c r="E3298" t="s">
        <v>3276</v>
      </c>
      <c r="F3298">
        <v>30</v>
      </c>
      <c r="G3298" t="s">
        <v>7832</v>
      </c>
      <c r="H3298" t="s">
        <v>4056</v>
      </c>
      <c r="I3298" t="s">
        <v>124</v>
      </c>
      <c r="J3298" s="1">
        <v>44397</v>
      </c>
      <c r="K3298">
        <v>16</v>
      </c>
      <c r="L3298" t="s">
        <v>64</v>
      </c>
      <c r="N3298">
        <f t="shared" si="51"/>
        <v>0</v>
      </c>
    </row>
    <row r="3299" spans="1:14" x14ac:dyDescent="0.3">
      <c r="A3299">
        <v>3298</v>
      </c>
      <c r="B3299" t="s">
        <v>4411</v>
      </c>
      <c r="C3299" t="s">
        <v>3009</v>
      </c>
      <c r="D3299" t="s">
        <v>28</v>
      </c>
      <c r="E3299" t="s">
        <v>29</v>
      </c>
      <c r="F3299">
        <v>60</v>
      </c>
      <c r="G3299" t="s">
        <v>7833</v>
      </c>
      <c r="H3299" t="s">
        <v>2236</v>
      </c>
      <c r="I3299" t="s">
        <v>2237</v>
      </c>
      <c r="J3299" s="1">
        <v>44163</v>
      </c>
      <c r="K3299">
        <v>43</v>
      </c>
      <c r="L3299" t="s">
        <v>45</v>
      </c>
      <c r="N3299">
        <f t="shared" si="51"/>
        <v>0</v>
      </c>
    </row>
    <row r="3300" spans="1:14" x14ac:dyDescent="0.3">
      <c r="A3300">
        <v>3299</v>
      </c>
      <c r="B3300" t="s">
        <v>305</v>
      </c>
      <c r="C3300" t="s">
        <v>7834</v>
      </c>
      <c r="D3300" t="s">
        <v>28</v>
      </c>
      <c r="E3300" t="s">
        <v>29</v>
      </c>
      <c r="F3300">
        <v>60</v>
      </c>
      <c r="G3300" t="s">
        <v>7835</v>
      </c>
      <c r="H3300" t="s">
        <v>2418</v>
      </c>
      <c r="I3300" t="s">
        <v>32</v>
      </c>
      <c r="J3300" s="1">
        <v>44470</v>
      </c>
      <c r="K3300">
        <v>29</v>
      </c>
      <c r="L3300" t="s">
        <v>39</v>
      </c>
      <c r="N3300">
        <f t="shared" si="51"/>
        <v>0</v>
      </c>
    </row>
    <row r="3301" spans="1:14" x14ac:dyDescent="0.3">
      <c r="A3301">
        <v>3300</v>
      </c>
      <c r="B3301" t="s">
        <v>4200</v>
      </c>
      <c r="C3301" t="s">
        <v>406</v>
      </c>
      <c r="D3301" t="s">
        <v>51</v>
      </c>
      <c r="E3301" t="s">
        <v>16</v>
      </c>
      <c r="F3301">
        <v>60</v>
      </c>
      <c r="G3301" t="s">
        <v>7836</v>
      </c>
      <c r="H3301" t="s">
        <v>2727</v>
      </c>
      <c r="I3301" t="s">
        <v>2330</v>
      </c>
      <c r="J3301" s="1">
        <v>44106</v>
      </c>
      <c r="K3301">
        <v>31</v>
      </c>
      <c r="L3301" t="s">
        <v>101</v>
      </c>
      <c r="N3301">
        <f t="shared" si="51"/>
        <v>0</v>
      </c>
    </row>
    <row r="3302" spans="1:14" x14ac:dyDescent="0.3">
      <c r="A3302">
        <v>3301</v>
      </c>
      <c r="B3302" t="s">
        <v>4554</v>
      </c>
      <c r="C3302" t="s">
        <v>3652</v>
      </c>
      <c r="D3302" t="s">
        <v>51</v>
      </c>
      <c r="E3302" t="s">
        <v>16</v>
      </c>
      <c r="F3302">
        <v>30</v>
      </c>
      <c r="G3302" t="s">
        <v>7837</v>
      </c>
      <c r="H3302" t="s">
        <v>6795</v>
      </c>
      <c r="I3302" t="s">
        <v>146</v>
      </c>
      <c r="J3302" s="1">
        <v>44292</v>
      </c>
      <c r="K3302">
        <v>22</v>
      </c>
      <c r="L3302" t="s">
        <v>101</v>
      </c>
      <c r="N3302">
        <f t="shared" si="51"/>
        <v>0</v>
      </c>
    </row>
    <row r="3303" spans="1:14" x14ac:dyDescent="0.3">
      <c r="A3303">
        <v>3302</v>
      </c>
      <c r="B3303" t="s">
        <v>7838</v>
      </c>
      <c r="C3303" t="s">
        <v>3831</v>
      </c>
      <c r="D3303" t="s">
        <v>28</v>
      </c>
      <c r="E3303" t="s">
        <v>29</v>
      </c>
      <c r="F3303">
        <v>90</v>
      </c>
      <c r="G3303" t="s">
        <v>7839</v>
      </c>
      <c r="H3303" t="s">
        <v>974</v>
      </c>
      <c r="I3303" t="s">
        <v>32</v>
      </c>
      <c r="J3303" s="1">
        <v>44752</v>
      </c>
      <c r="K3303">
        <v>24</v>
      </c>
      <c r="L3303" t="s">
        <v>39</v>
      </c>
      <c r="N3303">
        <f t="shared" si="51"/>
        <v>0</v>
      </c>
    </row>
    <row r="3304" spans="1:14" x14ac:dyDescent="0.3">
      <c r="A3304">
        <v>3303</v>
      </c>
      <c r="B3304" t="s">
        <v>1424</v>
      </c>
      <c r="C3304" t="s">
        <v>3435</v>
      </c>
      <c r="D3304" t="s">
        <v>28</v>
      </c>
      <c r="E3304" t="s">
        <v>29</v>
      </c>
      <c r="F3304">
        <v>60</v>
      </c>
      <c r="G3304" t="s">
        <v>7840</v>
      </c>
      <c r="H3304" t="s">
        <v>3462</v>
      </c>
      <c r="I3304" t="s">
        <v>32</v>
      </c>
      <c r="J3304" s="1">
        <v>44785</v>
      </c>
      <c r="K3304">
        <v>101</v>
      </c>
      <c r="L3304" t="s">
        <v>54</v>
      </c>
      <c r="N3304">
        <f t="shared" si="51"/>
        <v>0</v>
      </c>
    </row>
    <row r="3305" spans="1:14" x14ac:dyDescent="0.3">
      <c r="A3305">
        <v>3304</v>
      </c>
      <c r="B3305" t="s">
        <v>4101</v>
      </c>
      <c r="C3305" t="s">
        <v>2148</v>
      </c>
      <c r="D3305" t="s">
        <v>28</v>
      </c>
      <c r="E3305" t="s">
        <v>29</v>
      </c>
      <c r="F3305">
        <v>60</v>
      </c>
      <c r="G3305" t="s">
        <v>7841</v>
      </c>
      <c r="H3305" t="s">
        <v>5173</v>
      </c>
      <c r="I3305" t="s">
        <v>686</v>
      </c>
      <c r="J3305" s="1">
        <v>44716</v>
      </c>
      <c r="K3305">
        <v>78</v>
      </c>
      <c r="L3305" t="s">
        <v>45</v>
      </c>
      <c r="N3305">
        <f t="shared" si="51"/>
        <v>0</v>
      </c>
    </row>
    <row r="3306" spans="1:14" x14ac:dyDescent="0.3">
      <c r="A3306">
        <v>3305</v>
      </c>
      <c r="B3306" t="s">
        <v>7842</v>
      </c>
      <c r="C3306" t="s">
        <v>2898</v>
      </c>
      <c r="D3306" t="s">
        <v>28</v>
      </c>
      <c r="E3306" t="s">
        <v>29</v>
      </c>
      <c r="F3306">
        <v>90</v>
      </c>
      <c r="G3306" t="s">
        <v>7843</v>
      </c>
      <c r="H3306" t="s">
        <v>7844</v>
      </c>
      <c r="I3306" t="s">
        <v>124</v>
      </c>
      <c r="J3306" s="1">
        <v>44681</v>
      </c>
      <c r="K3306">
        <v>87</v>
      </c>
      <c r="L3306" t="s">
        <v>64</v>
      </c>
      <c r="N3306">
        <f t="shared" si="51"/>
        <v>0</v>
      </c>
    </row>
    <row r="3307" spans="1:14" x14ac:dyDescent="0.3">
      <c r="A3307">
        <v>3306</v>
      </c>
      <c r="B3307" t="s">
        <v>1029</v>
      </c>
      <c r="C3307" t="s">
        <v>5381</v>
      </c>
      <c r="D3307" t="s">
        <v>51</v>
      </c>
      <c r="E3307" t="s">
        <v>16</v>
      </c>
      <c r="F3307">
        <v>90</v>
      </c>
      <c r="G3307" t="s">
        <v>7845</v>
      </c>
      <c r="H3307" t="s">
        <v>5886</v>
      </c>
      <c r="I3307" t="s">
        <v>187</v>
      </c>
      <c r="J3307" s="1">
        <v>44840</v>
      </c>
      <c r="K3307">
        <v>91</v>
      </c>
      <c r="L3307" t="s">
        <v>45</v>
      </c>
      <c r="N3307">
        <f t="shared" si="51"/>
        <v>0</v>
      </c>
    </row>
    <row r="3308" spans="1:14" x14ac:dyDescent="0.3">
      <c r="A3308">
        <v>3307</v>
      </c>
      <c r="B3308" t="s">
        <v>7846</v>
      </c>
      <c r="C3308" t="s">
        <v>7180</v>
      </c>
      <c r="D3308" t="s">
        <v>15</v>
      </c>
      <c r="E3308" t="s">
        <v>16</v>
      </c>
      <c r="F3308">
        <v>30</v>
      </c>
      <c r="G3308" t="s">
        <v>7847</v>
      </c>
      <c r="H3308" t="s">
        <v>933</v>
      </c>
      <c r="I3308" t="s">
        <v>934</v>
      </c>
      <c r="J3308" s="1">
        <v>44028</v>
      </c>
      <c r="K3308">
        <v>70</v>
      </c>
      <c r="L3308" t="s">
        <v>80</v>
      </c>
      <c r="N3308">
        <f t="shared" si="51"/>
        <v>0</v>
      </c>
    </row>
    <row r="3309" spans="1:14" x14ac:dyDescent="0.3">
      <c r="A3309">
        <v>3308</v>
      </c>
      <c r="B3309" t="s">
        <v>7848</v>
      </c>
      <c r="C3309" t="s">
        <v>7849</v>
      </c>
      <c r="D3309" t="s">
        <v>51</v>
      </c>
      <c r="E3309" t="s">
        <v>16</v>
      </c>
      <c r="F3309">
        <v>30</v>
      </c>
      <c r="G3309" t="s">
        <v>7850</v>
      </c>
      <c r="H3309" t="s">
        <v>479</v>
      </c>
      <c r="I3309" t="s">
        <v>303</v>
      </c>
      <c r="J3309" s="1">
        <v>44132</v>
      </c>
      <c r="K3309">
        <v>71</v>
      </c>
      <c r="L3309" t="s">
        <v>64</v>
      </c>
      <c r="N3309">
        <f t="shared" si="51"/>
        <v>0</v>
      </c>
    </row>
    <row r="3310" spans="1:14" x14ac:dyDescent="0.3">
      <c r="A3310">
        <v>3309</v>
      </c>
      <c r="B3310" t="s">
        <v>7851</v>
      </c>
      <c r="C3310" t="s">
        <v>1810</v>
      </c>
      <c r="D3310" t="s">
        <v>15</v>
      </c>
      <c r="E3310" t="s">
        <v>16</v>
      </c>
      <c r="F3310">
        <v>90</v>
      </c>
      <c r="G3310" t="s">
        <v>7852</v>
      </c>
      <c r="H3310" t="s">
        <v>3334</v>
      </c>
      <c r="I3310" t="s">
        <v>32</v>
      </c>
      <c r="J3310" s="1">
        <v>44360</v>
      </c>
      <c r="K3310">
        <v>27</v>
      </c>
      <c r="L3310" t="s">
        <v>39</v>
      </c>
      <c r="N3310">
        <f t="shared" si="51"/>
        <v>0</v>
      </c>
    </row>
    <row r="3311" spans="1:14" x14ac:dyDescent="0.3">
      <c r="A3311">
        <v>3310</v>
      </c>
      <c r="B3311" t="s">
        <v>1273</v>
      </c>
      <c r="C3311" t="s">
        <v>4026</v>
      </c>
      <c r="D3311" t="s">
        <v>28</v>
      </c>
      <c r="E3311" t="s">
        <v>29</v>
      </c>
      <c r="F3311">
        <v>60</v>
      </c>
      <c r="G3311" t="s">
        <v>7853</v>
      </c>
      <c r="H3311" t="s">
        <v>37</v>
      </c>
      <c r="I3311" t="s">
        <v>38</v>
      </c>
      <c r="J3311" s="1">
        <v>44753</v>
      </c>
      <c r="K3311">
        <v>12</v>
      </c>
      <c r="L3311" t="s">
        <v>20</v>
      </c>
      <c r="N3311">
        <f t="shared" si="51"/>
        <v>0</v>
      </c>
    </row>
    <row r="3312" spans="1:14" x14ac:dyDescent="0.3">
      <c r="A3312">
        <v>3311</v>
      </c>
      <c r="B3312" t="s">
        <v>921</v>
      </c>
      <c r="C3312" t="s">
        <v>3051</v>
      </c>
      <c r="D3312" t="s">
        <v>28</v>
      </c>
      <c r="E3312" t="s">
        <v>29</v>
      </c>
      <c r="F3312">
        <v>30</v>
      </c>
      <c r="G3312" t="s">
        <v>7854</v>
      </c>
      <c r="H3312" t="s">
        <v>3500</v>
      </c>
      <c r="I3312" t="s">
        <v>25</v>
      </c>
      <c r="J3312" s="1">
        <v>44874</v>
      </c>
      <c r="K3312">
        <v>84</v>
      </c>
      <c r="L3312" t="s">
        <v>45</v>
      </c>
      <c r="N3312">
        <f t="shared" si="51"/>
        <v>0</v>
      </c>
    </row>
    <row r="3313" spans="1:14" x14ac:dyDescent="0.3">
      <c r="A3313">
        <v>3312</v>
      </c>
      <c r="B3313" t="s">
        <v>2484</v>
      </c>
      <c r="C3313" t="s">
        <v>3872</v>
      </c>
      <c r="D3313" t="s">
        <v>15</v>
      </c>
      <c r="E3313" t="s">
        <v>16</v>
      </c>
      <c r="F3313">
        <v>30</v>
      </c>
      <c r="G3313" t="s">
        <v>7855</v>
      </c>
      <c r="H3313" t="s">
        <v>6087</v>
      </c>
      <c r="I3313" t="s">
        <v>124</v>
      </c>
      <c r="J3313" s="1">
        <v>44038</v>
      </c>
      <c r="K3313">
        <v>73</v>
      </c>
      <c r="L3313" t="s">
        <v>70</v>
      </c>
      <c r="N3313">
        <f t="shared" si="51"/>
        <v>0</v>
      </c>
    </row>
    <row r="3314" spans="1:14" x14ac:dyDescent="0.3">
      <c r="A3314">
        <v>3313</v>
      </c>
      <c r="B3314" t="s">
        <v>7856</v>
      </c>
      <c r="C3314" t="s">
        <v>3673</v>
      </c>
      <c r="D3314" t="s">
        <v>15</v>
      </c>
      <c r="E3314" t="s">
        <v>16</v>
      </c>
      <c r="F3314">
        <v>30</v>
      </c>
      <c r="G3314" t="s">
        <v>7857</v>
      </c>
      <c r="H3314" t="s">
        <v>4941</v>
      </c>
      <c r="I3314" t="s">
        <v>32</v>
      </c>
      <c r="J3314" s="1">
        <v>44606</v>
      </c>
      <c r="K3314">
        <v>4</v>
      </c>
      <c r="L3314" t="s">
        <v>39</v>
      </c>
      <c r="N3314">
        <f t="shared" si="51"/>
        <v>0</v>
      </c>
    </row>
    <row r="3315" spans="1:14" x14ac:dyDescent="0.3">
      <c r="A3315">
        <v>3314</v>
      </c>
      <c r="B3315" t="s">
        <v>527</v>
      </c>
      <c r="C3315" t="s">
        <v>5359</v>
      </c>
      <c r="D3315" t="s">
        <v>28</v>
      </c>
      <c r="E3315" t="s">
        <v>29</v>
      </c>
      <c r="F3315">
        <v>30</v>
      </c>
      <c r="G3315" t="s">
        <v>7858</v>
      </c>
      <c r="H3315" t="s">
        <v>641</v>
      </c>
      <c r="I3315" t="s">
        <v>294</v>
      </c>
      <c r="J3315" s="1">
        <v>44871</v>
      </c>
      <c r="K3315">
        <v>99</v>
      </c>
      <c r="L3315" t="s">
        <v>64</v>
      </c>
      <c r="N3315">
        <f t="shared" si="51"/>
        <v>0</v>
      </c>
    </row>
    <row r="3316" spans="1:14" x14ac:dyDescent="0.3">
      <c r="A3316">
        <v>3315</v>
      </c>
      <c r="B3316" t="s">
        <v>7859</v>
      </c>
      <c r="C3316" t="s">
        <v>7860</v>
      </c>
      <c r="D3316" t="s">
        <v>51</v>
      </c>
      <c r="E3316" t="s">
        <v>16</v>
      </c>
      <c r="F3316">
        <v>30</v>
      </c>
      <c r="G3316" t="s">
        <v>7861</v>
      </c>
      <c r="H3316" t="s">
        <v>5464</v>
      </c>
      <c r="I3316" t="s">
        <v>124</v>
      </c>
      <c r="J3316" s="1">
        <v>44923</v>
      </c>
      <c r="K3316">
        <v>53</v>
      </c>
      <c r="L3316" t="s">
        <v>80</v>
      </c>
      <c r="N3316">
        <f t="shared" si="51"/>
        <v>0</v>
      </c>
    </row>
    <row r="3317" spans="1:14" x14ac:dyDescent="0.3">
      <c r="A3317">
        <v>3316</v>
      </c>
      <c r="B3317" t="s">
        <v>3791</v>
      </c>
      <c r="C3317" t="s">
        <v>2030</v>
      </c>
      <c r="D3317" t="s">
        <v>28</v>
      </c>
      <c r="E3317" t="s">
        <v>29</v>
      </c>
      <c r="F3317">
        <v>60</v>
      </c>
      <c r="G3317" t="s">
        <v>7862</v>
      </c>
      <c r="H3317" t="s">
        <v>5000</v>
      </c>
      <c r="I3317" t="s">
        <v>32</v>
      </c>
      <c r="J3317" s="1">
        <v>43862</v>
      </c>
      <c r="K3317">
        <v>26</v>
      </c>
      <c r="L3317" t="s">
        <v>80</v>
      </c>
      <c r="N3317">
        <f t="shared" si="51"/>
        <v>0</v>
      </c>
    </row>
    <row r="3318" spans="1:14" x14ac:dyDescent="0.3">
      <c r="A3318">
        <v>3317</v>
      </c>
      <c r="B3318" t="s">
        <v>5004</v>
      </c>
      <c r="C3318" t="s">
        <v>1188</v>
      </c>
      <c r="D3318" t="s">
        <v>15</v>
      </c>
      <c r="E3318" t="s">
        <v>16</v>
      </c>
      <c r="F3318">
        <v>90</v>
      </c>
      <c r="G3318" t="s">
        <v>7862</v>
      </c>
      <c r="H3318" t="s">
        <v>7863</v>
      </c>
      <c r="I3318" t="s">
        <v>32</v>
      </c>
      <c r="J3318" s="1">
        <v>44183</v>
      </c>
      <c r="K3318">
        <v>25</v>
      </c>
      <c r="L3318" t="s">
        <v>20</v>
      </c>
      <c r="N3318">
        <f t="shared" si="51"/>
        <v>0</v>
      </c>
    </row>
    <row r="3319" spans="1:14" x14ac:dyDescent="0.3">
      <c r="A3319">
        <v>3318</v>
      </c>
      <c r="B3319" t="s">
        <v>7864</v>
      </c>
      <c r="C3319" t="s">
        <v>1546</v>
      </c>
      <c r="D3319" t="s">
        <v>41</v>
      </c>
      <c r="E3319" t="s">
        <v>16</v>
      </c>
      <c r="F3319">
        <v>30</v>
      </c>
      <c r="G3319" t="s">
        <v>7865</v>
      </c>
      <c r="H3319" t="s">
        <v>2250</v>
      </c>
      <c r="I3319" t="s">
        <v>187</v>
      </c>
      <c r="J3319" s="1">
        <v>44062</v>
      </c>
      <c r="K3319">
        <v>9</v>
      </c>
      <c r="L3319" t="s">
        <v>45</v>
      </c>
      <c r="N3319">
        <f t="shared" si="51"/>
        <v>0</v>
      </c>
    </row>
    <row r="3320" spans="1:14" x14ac:dyDescent="0.3">
      <c r="A3320">
        <v>3319</v>
      </c>
      <c r="B3320" t="s">
        <v>4614</v>
      </c>
      <c r="C3320" t="s">
        <v>237</v>
      </c>
      <c r="D3320" t="s">
        <v>51</v>
      </c>
      <c r="E3320" t="s">
        <v>16</v>
      </c>
      <c r="F3320">
        <v>60</v>
      </c>
      <c r="G3320" t="s">
        <v>7866</v>
      </c>
      <c r="H3320" t="s">
        <v>2483</v>
      </c>
      <c r="I3320" t="s">
        <v>1199</v>
      </c>
      <c r="J3320" s="1">
        <v>43965</v>
      </c>
      <c r="K3320">
        <v>43</v>
      </c>
      <c r="L3320" t="s">
        <v>33</v>
      </c>
      <c r="N3320">
        <f t="shared" si="51"/>
        <v>0</v>
      </c>
    </row>
    <row r="3321" spans="1:14" x14ac:dyDescent="0.3">
      <c r="A3321">
        <v>3320</v>
      </c>
      <c r="B3321" t="s">
        <v>7867</v>
      </c>
      <c r="C3321" t="s">
        <v>2145</v>
      </c>
      <c r="D3321" t="s">
        <v>51</v>
      </c>
      <c r="E3321" t="s">
        <v>16</v>
      </c>
      <c r="F3321">
        <v>60</v>
      </c>
      <c r="G3321" t="s">
        <v>7868</v>
      </c>
      <c r="H3321" t="s">
        <v>3632</v>
      </c>
      <c r="I3321" t="s">
        <v>32</v>
      </c>
      <c r="J3321" s="1">
        <v>44347</v>
      </c>
      <c r="K3321">
        <v>95</v>
      </c>
      <c r="L3321" t="s">
        <v>101</v>
      </c>
      <c r="N3321">
        <f t="shared" si="51"/>
        <v>0</v>
      </c>
    </row>
    <row r="3322" spans="1:14" x14ac:dyDescent="0.3">
      <c r="A3322">
        <v>3321</v>
      </c>
      <c r="B3322" t="s">
        <v>7412</v>
      </c>
      <c r="C3322" t="s">
        <v>7869</v>
      </c>
      <c r="D3322" t="s">
        <v>28</v>
      </c>
      <c r="E3322" t="s">
        <v>29</v>
      </c>
      <c r="F3322">
        <v>90</v>
      </c>
      <c r="G3322" t="s">
        <v>7870</v>
      </c>
      <c r="H3322" t="s">
        <v>1619</v>
      </c>
      <c r="I3322" t="s">
        <v>44</v>
      </c>
      <c r="J3322" s="1">
        <v>44312</v>
      </c>
      <c r="K3322">
        <v>62</v>
      </c>
      <c r="L3322" t="s">
        <v>20</v>
      </c>
      <c r="N3322">
        <f t="shared" si="51"/>
        <v>0</v>
      </c>
    </row>
    <row r="3323" spans="1:14" x14ac:dyDescent="0.3">
      <c r="A3323">
        <v>3322</v>
      </c>
      <c r="B3323" t="s">
        <v>2540</v>
      </c>
      <c r="C3323" t="s">
        <v>5321</v>
      </c>
      <c r="D3323" t="s">
        <v>15</v>
      </c>
      <c r="E3323" t="s">
        <v>16</v>
      </c>
      <c r="F3323">
        <v>30</v>
      </c>
      <c r="G3323" t="s">
        <v>7871</v>
      </c>
      <c r="H3323" t="s">
        <v>3673</v>
      </c>
      <c r="I3323" t="s">
        <v>777</v>
      </c>
      <c r="J3323" s="1">
        <v>44431</v>
      </c>
      <c r="K3323">
        <v>34</v>
      </c>
      <c r="L3323" t="s">
        <v>45</v>
      </c>
      <c r="N3323">
        <f t="shared" si="51"/>
        <v>0</v>
      </c>
    </row>
    <row r="3324" spans="1:14" x14ac:dyDescent="0.3">
      <c r="A3324">
        <v>3323</v>
      </c>
      <c r="B3324" t="s">
        <v>7872</v>
      </c>
      <c r="C3324" t="s">
        <v>4384</v>
      </c>
      <c r="D3324" t="s">
        <v>51</v>
      </c>
      <c r="E3324" t="s">
        <v>16</v>
      </c>
      <c r="F3324">
        <v>60</v>
      </c>
      <c r="G3324" t="s">
        <v>7873</v>
      </c>
      <c r="H3324" t="s">
        <v>634</v>
      </c>
      <c r="I3324" t="s">
        <v>32</v>
      </c>
      <c r="J3324" s="1">
        <v>44461</v>
      </c>
      <c r="K3324">
        <v>58</v>
      </c>
      <c r="L3324" t="s">
        <v>33</v>
      </c>
      <c r="N3324">
        <f t="shared" si="51"/>
        <v>0</v>
      </c>
    </row>
    <row r="3325" spans="1:14" x14ac:dyDescent="0.3">
      <c r="A3325">
        <v>3324</v>
      </c>
      <c r="B3325" t="s">
        <v>921</v>
      </c>
      <c r="C3325" t="s">
        <v>4603</v>
      </c>
      <c r="D3325" t="s">
        <v>28</v>
      </c>
      <c r="E3325" t="s">
        <v>29</v>
      </c>
      <c r="F3325">
        <v>30</v>
      </c>
      <c r="G3325" t="s">
        <v>7874</v>
      </c>
      <c r="H3325" t="s">
        <v>607</v>
      </c>
      <c r="I3325" t="s">
        <v>32</v>
      </c>
      <c r="J3325" s="1">
        <v>44157</v>
      </c>
      <c r="K3325">
        <v>21</v>
      </c>
      <c r="L3325" t="s">
        <v>33</v>
      </c>
      <c r="N3325">
        <f t="shared" si="51"/>
        <v>0</v>
      </c>
    </row>
    <row r="3326" spans="1:14" x14ac:dyDescent="0.3">
      <c r="A3326">
        <v>3325</v>
      </c>
      <c r="B3326" t="s">
        <v>1243</v>
      </c>
      <c r="C3326" t="s">
        <v>5295</v>
      </c>
      <c r="D3326" t="s">
        <v>28</v>
      </c>
      <c r="E3326" t="s">
        <v>29</v>
      </c>
      <c r="F3326">
        <v>90</v>
      </c>
      <c r="G3326" t="s">
        <v>7875</v>
      </c>
      <c r="H3326" t="s">
        <v>7876</v>
      </c>
      <c r="I3326" t="s">
        <v>187</v>
      </c>
      <c r="J3326" s="1">
        <v>43915</v>
      </c>
      <c r="K3326">
        <v>68</v>
      </c>
      <c r="L3326" t="s">
        <v>64</v>
      </c>
      <c r="N3326">
        <f t="shared" si="51"/>
        <v>0</v>
      </c>
    </row>
    <row r="3327" spans="1:14" x14ac:dyDescent="0.3">
      <c r="A3327">
        <v>3326</v>
      </c>
      <c r="B3327" t="s">
        <v>7877</v>
      </c>
      <c r="C3327" t="s">
        <v>4444</v>
      </c>
      <c r="D3327" t="s">
        <v>28</v>
      </c>
      <c r="E3327" t="s">
        <v>29</v>
      </c>
      <c r="F3327">
        <v>90</v>
      </c>
      <c r="G3327" t="s">
        <v>7878</v>
      </c>
      <c r="H3327" t="s">
        <v>94</v>
      </c>
      <c r="I3327" t="s">
        <v>95</v>
      </c>
      <c r="J3327" s="1">
        <v>44227</v>
      </c>
      <c r="K3327">
        <v>14</v>
      </c>
      <c r="L3327" t="s">
        <v>45</v>
      </c>
      <c r="N3327">
        <f t="shared" si="51"/>
        <v>0</v>
      </c>
    </row>
    <row r="3328" spans="1:14" x14ac:dyDescent="0.3">
      <c r="A3328">
        <v>3327</v>
      </c>
      <c r="B3328" t="s">
        <v>967</v>
      </c>
      <c r="C3328" t="s">
        <v>7391</v>
      </c>
      <c r="D3328" t="s">
        <v>28</v>
      </c>
      <c r="E3328" t="s">
        <v>29</v>
      </c>
      <c r="F3328">
        <v>90</v>
      </c>
      <c r="G3328" t="s">
        <v>7879</v>
      </c>
      <c r="H3328" t="s">
        <v>579</v>
      </c>
      <c r="I3328" t="s">
        <v>32</v>
      </c>
      <c r="J3328" s="1">
        <v>44215</v>
      </c>
      <c r="K3328">
        <v>7</v>
      </c>
      <c r="L3328" t="s">
        <v>159</v>
      </c>
      <c r="N3328">
        <f t="shared" si="51"/>
        <v>0</v>
      </c>
    </row>
    <row r="3329" spans="1:14" x14ac:dyDescent="0.3">
      <c r="A3329">
        <v>3328</v>
      </c>
      <c r="B3329" t="s">
        <v>998</v>
      </c>
      <c r="C3329" t="s">
        <v>422</v>
      </c>
      <c r="D3329" t="s">
        <v>15</v>
      </c>
      <c r="E3329" t="s">
        <v>16</v>
      </c>
      <c r="F3329">
        <v>60</v>
      </c>
      <c r="G3329" t="s">
        <v>7880</v>
      </c>
      <c r="H3329" t="s">
        <v>1253</v>
      </c>
      <c r="I3329" t="s">
        <v>32</v>
      </c>
      <c r="J3329" s="1">
        <v>44425</v>
      </c>
      <c r="K3329">
        <v>8</v>
      </c>
      <c r="L3329" t="s">
        <v>70</v>
      </c>
      <c r="N3329">
        <f t="shared" si="51"/>
        <v>0</v>
      </c>
    </row>
    <row r="3330" spans="1:14" x14ac:dyDescent="0.3">
      <c r="A3330">
        <v>3329</v>
      </c>
      <c r="B3330" t="s">
        <v>7881</v>
      </c>
      <c r="C3330" t="s">
        <v>6712</v>
      </c>
      <c r="D3330" t="s">
        <v>51</v>
      </c>
      <c r="E3330" t="s">
        <v>16</v>
      </c>
      <c r="F3330">
        <v>90</v>
      </c>
      <c r="G3330" t="s">
        <v>7882</v>
      </c>
      <c r="H3330" t="s">
        <v>1754</v>
      </c>
      <c r="I3330" t="s">
        <v>25</v>
      </c>
      <c r="J3330" s="1">
        <v>44768</v>
      </c>
      <c r="K3330">
        <v>51</v>
      </c>
      <c r="L3330" t="s">
        <v>33</v>
      </c>
      <c r="N3330">
        <f t="shared" ref="N3330:N3393" si="52">COUNTBLANK(A3330:L3330)</f>
        <v>0</v>
      </c>
    </row>
    <row r="3331" spans="1:14" x14ac:dyDescent="0.3">
      <c r="A3331">
        <v>3330</v>
      </c>
      <c r="B3331" t="s">
        <v>7883</v>
      </c>
      <c r="C3331" t="s">
        <v>2618</v>
      </c>
      <c r="D3331" t="s">
        <v>51</v>
      </c>
      <c r="E3331" t="s">
        <v>16</v>
      </c>
      <c r="F3331">
        <v>30</v>
      </c>
      <c r="G3331" t="s">
        <v>7882</v>
      </c>
      <c r="H3331" t="s">
        <v>2624</v>
      </c>
      <c r="I3331" t="s">
        <v>32</v>
      </c>
      <c r="J3331" s="1">
        <v>44324</v>
      </c>
      <c r="K3331">
        <v>41</v>
      </c>
      <c r="L3331" t="s">
        <v>101</v>
      </c>
      <c r="N3331">
        <f t="shared" si="52"/>
        <v>0</v>
      </c>
    </row>
    <row r="3332" spans="1:14" x14ac:dyDescent="0.3">
      <c r="A3332">
        <v>3331</v>
      </c>
      <c r="B3332" t="s">
        <v>7884</v>
      </c>
      <c r="C3332" t="s">
        <v>2371</v>
      </c>
      <c r="D3332" t="s">
        <v>15</v>
      </c>
      <c r="E3332" t="s">
        <v>16</v>
      </c>
      <c r="F3332">
        <v>90</v>
      </c>
      <c r="G3332" t="s">
        <v>7885</v>
      </c>
      <c r="H3332" t="s">
        <v>4935</v>
      </c>
      <c r="I3332" t="s">
        <v>124</v>
      </c>
      <c r="J3332" s="1">
        <v>44460</v>
      </c>
      <c r="K3332">
        <v>49</v>
      </c>
      <c r="L3332" t="s">
        <v>70</v>
      </c>
      <c r="N3332">
        <f t="shared" si="52"/>
        <v>0</v>
      </c>
    </row>
    <row r="3333" spans="1:14" x14ac:dyDescent="0.3">
      <c r="A3333">
        <v>3332</v>
      </c>
      <c r="B3333" t="s">
        <v>7886</v>
      </c>
      <c r="C3333" t="s">
        <v>4102</v>
      </c>
      <c r="D3333" t="s">
        <v>28</v>
      </c>
      <c r="E3333" t="s">
        <v>29</v>
      </c>
      <c r="F3333">
        <v>30</v>
      </c>
      <c r="G3333" t="s">
        <v>7887</v>
      </c>
      <c r="H3333" t="s">
        <v>1150</v>
      </c>
      <c r="I3333" t="s">
        <v>32</v>
      </c>
      <c r="J3333" s="1">
        <v>44896</v>
      </c>
      <c r="K3333">
        <v>44</v>
      </c>
      <c r="L3333" t="s">
        <v>64</v>
      </c>
      <c r="N3333">
        <f t="shared" si="52"/>
        <v>0</v>
      </c>
    </row>
    <row r="3334" spans="1:14" x14ac:dyDescent="0.3">
      <c r="A3334">
        <v>3333</v>
      </c>
      <c r="B3334" t="s">
        <v>7888</v>
      </c>
      <c r="C3334" t="s">
        <v>7889</v>
      </c>
      <c r="D3334" t="s">
        <v>51</v>
      </c>
      <c r="E3334" t="s">
        <v>16</v>
      </c>
      <c r="F3334">
        <v>60</v>
      </c>
      <c r="G3334" t="s">
        <v>7890</v>
      </c>
      <c r="H3334" t="s">
        <v>5934</v>
      </c>
      <c r="I3334" t="s">
        <v>173</v>
      </c>
      <c r="J3334" s="1">
        <v>44703</v>
      </c>
      <c r="K3334">
        <v>87</v>
      </c>
      <c r="L3334" t="s">
        <v>80</v>
      </c>
      <c r="N3334">
        <f t="shared" si="52"/>
        <v>0</v>
      </c>
    </row>
    <row r="3335" spans="1:14" x14ac:dyDescent="0.3">
      <c r="A3335">
        <v>3334</v>
      </c>
      <c r="B3335" t="s">
        <v>7891</v>
      </c>
      <c r="C3335" t="s">
        <v>3077</v>
      </c>
      <c r="D3335" t="s">
        <v>51</v>
      </c>
      <c r="E3335" t="s">
        <v>16</v>
      </c>
      <c r="F3335">
        <v>30</v>
      </c>
      <c r="G3335" t="s">
        <v>7892</v>
      </c>
      <c r="H3335" t="s">
        <v>2172</v>
      </c>
      <c r="I3335" t="s">
        <v>32</v>
      </c>
      <c r="J3335" s="1">
        <v>44142</v>
      </c>
      <c r="K3335">
        <v>7</v>
      </c>
      <c r="L3335" t="s">
        <v>45</v>
      </c>
      <c r="N3335">
        <f t="shared" si="52"/>
        <v>0</v>
      </c>
    </row>
    <row r="3336" spans="1:14" x14ac:dyDescent="0.3">
      <c r="A3336">
        <v>3335</v>
      </c>
      <c r="B3336" t="s">
        <v>7893</v>
      </c>
      <c r="C3336" t="s">
        <v>1219</v>
      </c>
      <c r="D3336" t="s">
        <v>28</v>
      </c>
      <c r="E3336" t="s">
        <v>29</v>
      </c>
      <c r="F3336">
        <v>60</v>
      </c>
      <c r="G3336" t="s">
        <v>7894</v>
      </c>
      <c r="H3336" t="s">
        <v>7895</v>
      </c>
      <c r="I3336" t="s">
        <v>25</v>
      </c>
      <c r="J3336" s="1">
        <v>44251</v>
      </c>
      <c r="K3336">
        <v>42</v>
      </c>
      <c r="L3336" t="s">
        <v>70</v>
      </c>
      <c r="N3336">
        <f t="shared" si="52"/>
        <v>0</v>
      </c>
    </row>
    <row r="3337" spans="1:14" x14ac:dyDescent="0.3">
      <c r="A3337">
        <v>3336</v>
      </c>
      <c r="B3337" t="s">
        <v>7896</v>
      </c>
      <c r="C3337" t="s">
        <v>3779</v>
      </c>
      <c r="D3337" t="s">
        <v>15</v>
      </c>
      <c r="E3337" t="s">
        <v>16</v>
      </c>
      <c r="F3337">
        <v>30</v>
      </c>
      <c r="G3337" t="s">
        <v>7897</v>
      </c>
      <c r="H3337" t="s">
        <v>7898</v>
      </c>
      <c r="I3337" t="s">
        <v>425</v>
      </c>
      <c r="J3337" s="1">
        <v>44837</v>
      </c>
      <c r="K3337">
        <v>11</v>
      </c>
      <c r="L3337" t="s">
        <v>33</v>
      </c>
      <c r="N3337">
        <f t="shared" si="52"/>
        <v>0</v>
      </c>
    </row>
    <row r="3338" spans="1:14" x14ac:dyDescent="0.3">
      <c r="A3338">
        <v>3337</v>
      </c>
      <c r="B3338" t="s">
        <v>2399</v>
      </c>
      <c r="C3338" t="s">
        <v>1109</v>
      </c>
      <c r="D3338" t="s">
        <v>28</v>
      </c>
      <c r="E3338" t="s">
        <v>3276</v>
      </c>
      <c r="F3338">
        <v>30</v>
      </c>
      <c r="G3338" t="s">
        <v>7899</v>
      </c>
      <c r="H3338" t="s">
        <v>2772</v>
      </c>
      <c r="I3338" t="s">
        <v>32</v>
      </c>
      <c r="J3338" s="1">
        <v>44225</v>
      </c>
      <c r="K3338">
        <v>35</v>
      </c>
      <c r="L3338" t="s">
        <v>70</v>
      </c>
      <c r="N3338">
        <f t="shared" si="52"/>
        <v>0</v>
      </c>
    </row>
    <row r="3339" spans="1:14" x14ac:dyDescent="0.3">
      <c r="A3339" s="2">
        <v>3338</v>
      </c>
      <c r="B3339" s="2" t="s">
        <v>3855</v>
      </c>
      <c r="C3339" s="2" t="s">
        <v>7900</v>
      </c>
      <c r="D3339" s="2" t="s">
        <v>28</v>
      </c>
      <c r="E3339" s="2" t="s">
        <v>29</v>
      </c>
      <c r="F3339" s="2"/>
      <c r="G3339" s="2" t="s">
        <v>7901</v>
      </c>
      <c r="H3339" s="2" t="s">
        <v>2552</v>
      </c>
      <c r="I3339" s="2" t="s">
        <v>32</v>
      </c>
      <c r="J3339" s="3">
        <v>43985</v>
      </c>
      <c r="K3339" s="2">
        <v>51</v>
      </c>
      <c r="L3339" s="2" t="s">
        <v>33</v>
      </c>
      <c r="M3339" s="2"/>
      <c r="N3339" s="2">
        <f t="shared" si="52"/>
        <v>1</v>
      </c>
    </row>
    <row r="3340" spans="1:14" x14ac:dyDescent="0.3">
      <c r="A3340">
        <v>3339</v>
      </c>
      <c r="B3340" t="s">
        <v>7902</v>
      </c>
      <c r="C3340" t="s">
        <v>588</v>
      </c>
      <c r="D3340" t="s">
        <v>51</v>
      </c>
      <c r="E3340" t="s">
        <v>16</v>
      </c>
      <c r="F3340">
        <v>60</v>
      </c>
      <c r="G3340" t="s">
        <v>7903</v>
      </c>
      <c r="H3340" t="s">
        <v>2357</v>
      </c>
      <c r="I3340" t="s">
        <v>32</v>
      </c>
      <c r="J3340" s="1">
        <v>44078</v>
      </c>
      <c r="K3340">
        <v>30</v>
      </c>
      <c r="L3340" t="s">
        <v>64</v>
      </c>
      <c r="N3340">
        <f t="shared" si="52"/>
        <v>0</v>
      </c>
    </row>
    <row r="3341" spans="1:14" x14ac:dyDescent="0.3">
      <c r="A3341">
        <v>3340</v>
      </c>
      <c r="B3341" t="s">
        <v>7904</v>
      </c>
      <c r="C3341" t="s">
        <v>143</v>
      </c>
      <c r="D3341" t="s">
        <v>51</v>
      </c>
      <c r="E3341" t="s">
        <v>16</v>
      </c>
      <c r="F3341">
        <v>60</v>
      </c>
      <c r="G3341" t="s">
        <v>7905</v>
      </c>
      <c r="H3341" t="s">
        <v>3915</v>
      </c>
      <c r="I3341" t="s">
        <v>173</v>
      </c>
      <c r="J3341" s="1">
        <v>44592</v>
      </c>
      <c r="K3341">
        <v>45</v>
      </c>
      <c r="L3341" t="s">
        <v>159</v>
      </c>
      <c r="N3341">
        <f t="shared" si="52"/>
        <v>0</v>
      </c>
    </row>
    <row r="3342" spans="1:14" x14ac:dyDescent="0.3">
      <c r="A3342">
        <v>3341</v>
      </c>
      <c r="B3342" t="s">
        <v>967</v>
      </c>
      <c r="C3342" t="s">
        <v>4753</v>
      </c>
      <c r="D3342" t="s">
        <v>28</v>
      </c>
      <c r="E3342" t="s">
        <v>29</v>
      </c>
      <c r="F3342">
        <v>30</v>
      </c>
      <c r="G3342" t="s">
        <v>7906</v>
      </c>
      <c r="H3342" t="s">
        <v>3396</v>
      </c>
      <c r="I3342" t="s">
        <v>32</v>
      </c>
      <c r="J3342" s="1">
        <v>44349</v>
      </c>
      <c r="K3342">
        <v>17</v>
      </c>
      <c r="L3342" t="s">
        <v>159</v>
      </c>
      <c r="N3342">
        <f t="shared" si="52"/>
        <v>0</v>
      </c>
    </row>
    <row r="3343" spans="1:14" x14ac:dyDescent="0.3">
      <c r="A3343">
        <v>3342</v>
      </c>
      <c r="B3343" t="s">
        <v>7907</v>
      </c>
      <c r="C3343" t="s">
        <v>7908</v>
      </c>
      <c r="D3343" t="s">
        <v>51</v>
      </c>
      <c r="E3343" t="s">
        <v>16</v>
      </c>
      <c r="F3343">
        <v>60</v>
      </c>
      <c r="G3343" t="s">
        <v>7909</v>
      </c>
      <c r="H3343" t="s">
        <v>4651</v>
      </c>
      <c r="I3343" t="s">
        <v>32</v>
      </c>
      <c r="J3343" s="1">
        <v>44241</v>
      </c>
      <c r="K3343">
        <v>19</v>
      </c>
      <c r="L3343" t="s">
        <v>20</v>
      </c>
      <c r="N3343">
        <f t="shared" si="52"/>
        <v>0</v>
      </c>
    </row>
    <row r="3344" spans="1:14" x14ac:dyDescent="0.3">
      <c r="A3344">
        <v>3343</v>
      </c>
      <c r="B3344" t="s">
        <v>7910</v>
      </c>
      <c r="C3344" t="s">
        <v>1627</v>
      </c>
      <c r="D3344" t="s">
        <v>41</v>
      </c>
      <c r="E3344" t="s">
        <v>16</v>
      </c>
      <c r="F3344">
        <v>30</v>
      </c>
      <c r="G3344" t="s">
        <v>7911</v>
      </c>
      <c r="H3344" t="s">
        <v>3764</v>
      </c>
      <c r="I3344" t="s">
        <v>32</v>
      </c>
      <c r="J3344" s="1">
        <v>43936</v>
      </c>
      <c r="K3344">
        <v>23</v>
      </c>
      <c r="L3344" t="s">
        <v>45</v>
      </c>
      <c r="N3344">
        <f t="shared" si="52"/>
        <v>0</v>
      </c>
    </row>
    <row r="3345" spans="1:14" x14ac:dyDescent="0.3">
      <c r="A3345">
        <v>3344</v>
      </c>
      <c r="B3345" t="s">
        <v>2367</v>
      </c>
      <c r="C3345" t="s">
        <v>3217</v>
      </c>
      <c r="D3345" t="s">
        <v>28</v>
      </c>
      <c r="E3345" t="s">
        <v>29</v>
      </c>
      <c r="F3345">
        <v>60</v>
      </c>
      <c r="G3345" t="s">
        <v>7912</v>
      </c>
      <c r="H3345" t="s">
        <v>2834</v>
      </c>
      <c r="I3345" t="s">
        <v>19</v>
      </c>
      <c r="J3345" s="1">
        <v>44593</v>
      </c>
      <c r="K3345">
        <v>79</v>
      </c>
      <c r="L3345" t="s">
        <v>54</v>
      </c>
      <c r="N3345">
        <f t="shared" si="52"/>
        <v>0</v>
      </c>
    </row>
    <row r="3346" spans="1:14" x14ac:dyDescent="0.3">
      <c r="A3346">
        <v>3345</v>
      </c>
      <c r="B3346" t="s">
        <v>7913</v>
      </c>
      <c r="C3346" t="s">
        <v>5417</v>
      </c>
      <c r="D3346" t="s">
        <v>28</v>
      </c>
      <c r="E3346" t="s">
        <v>29</v>
      </c>
      <c r="F3346">
        <v>60</v>
      </c>
      <c r="G3346" t="s">
        <v>7914</v>
      </c>
      <c r="H3346" t="s">
        <v>2008</v>
      </c>
      <c r="I3346" t="s">
        <v>129</v>
      </c>
      <c r="J3346" s="1">
        <v>44263</v>
      </c>
      <c r="K3346">
        <v>11</v>
      </c>
      <c r="L3346" t="s">
        <v>159</v>
      </c>
      <c r="N3346">
        <f t="shared" si="52"/>
        <v>0</v>
      </c>
    </row>
    <row r="3347" spans="1:14" x14ac:dyDescent="0.3">
      <c r="A3347">
        <v>3346</v>
      </c>
      <c r="B3347" t="s">
        <v>7915</v>
      </c>
      <c r="C3347" t="s">
        <v>7000</v>
      </c>
      <c r="D3347" t="s">
        <v>15</v>
      </c>
      <c r="E3347" t="s">
        <v>16</v>
      </c>
      <c r="F3347">
        <v>60</v>
      </c>
      <c r="G3347" t="s">
        <v>7916</v>
      </c>
      <c r="H3347" t="s">
        <v>3059</v>
      </c>
      <c r="I3347" t="s">
        <v>187</v>
      </c>
      <c r="J3347" s="1">
        <v>44510</v>
      </c>
      <c r="K3347">
        <v>10</v>
      </c>
      <c r="L3347" t="s">
        <v>64</v>
      </c>
      <c r="N3347">
        <f t="shared" si="52"/>
        <v>0</v>
      </c>
    </row>
    <row r="3348" spans="1:14" x14ac:dyDescent="0.3">
      <c r="A3348">
        <v>3347</v>
      </c>
      <c r="B3348" t="s">
        <v>3988</v>
      </c>
      <c r="C3348" t="s">
        <v>6477</v>
      </c>
      <c r="D3348" t="s">
        <v>15</v>
      </c>
      <c r="E3348" t="s">
        <v>16</v>
      </c>
      <c r="F3348">
        <v>90</v>
      </c>
      <c r="G3348" t="s">
        <v>7917</v>
      </c>
      <c r="H3348" t="s">
        <v>5406</v>
      </c>
      <c r="I3348" t="s">
        <v>32</v>
      </c>
      <c r="J3348" s="1">
        <v>44884</v>
      </c>
      <c r="K3348">
        <v>40</v>
      </c>
      <c r="L3348" t="s">
        <v>20</v>
      </c>
      <c r="N3348">
        <f t="shared" si="52"/>
        <v>0</v>
      </c>
    </row>
    <row r="3349" spans="1:14" x14ac:dyDescent="0.3">
      <c r="A3349">
        <v>3348</v>
      </c>
      <c r="B3349" t="s">
        <v>7918</v>
      </c>
      <c r="C3349" t="s">
        <v>1928</v>
      </c>
      <c r="D3349" t="s">
        <v>15</v>
      </c>
      <c r="E3349" t="s">
        <v>16</v>
      </c>
      <c r="F3349">
        <v>30</v>
      </c>
      <c r="G3349" t="s">
        <v>7919</v>
      </c>
      <c r="H3349" t="s">
        <v>1716</v>
      </c>
      <c r="I3349" t="s">
        <v>425</v>
      </c>
      <c r="J3349" s="1">
        <v>44347</v>
      </c>
      <c r="K3349">
        <v>91</v>
      </c>
      <c r="L3349" t="s">
        <v>80</v>
      </c>
      <c r="N3349">
        <f t="shared" si="52"/>
        <v>0</v>
      </c>
    </row>
    <row r="3350" spans="1:14" x14ac:dyDescent="0.3">
      <c r="A3350">
        <v>3349</v>
      </c>
      <c r="B3350" t="s">
        <v>7920</v>
      </c>
      <c r="C3350" t="s">
        <v>6465</v>
      </c>
      <c r="D3350" t="s">
        <v>51</v>
      </c>
      <c r="E3350" t="s">
        <v>16</v>
      </c>
      <c r="F3350">
        <v>30</v>
      </c>
      <c r="G3350" t="s">
        <v>7921</v>
      </c>
      <c r="H3350" t="s">
        <v>4794</v>
      </c>
      <c r="I3350" t="s">
        <v>32</v>
      </c>
      <c r="J3350" s="1">
        <v>44532</v>
      </c>
      <c r="K3350">
        <v>43</v>
      </c>
      <c r="L3350" t="s">
        <v>80</v>
      </c>
      <c r="N3350">
        <f t="shared" si="52"/>
        <v>0</v>
      </c>
    </row>
    <row r="3351" spans="1:14" x14ac:dyDescent="0.3">
      <c r="A3351">
        <v>3350</v>
      </c>
      <c r="B3351" t="s">
        <v>2424</v>
      </c>
      <c r="C3351" t="s">
        <v>3785</v>
      </c>
      <c r="D3351" t="s">
        <v>28</v>
      </c>
      <c r="E3351" t="s">
        <v>29</v>
      </c>
      <c r="F3351">
        <v>30</v>
      </c>
      <c r="G3351" t="s">
        <v>7922</v>
      </c>
      <c r="H3351" t="s">
        <v>1615</v>
      </c>
      <c r="I3351" t="s">
        <v>32</v>
      </c>
      <c r="J3351" s="1">
        <v>44026</v>
      </c>
      <c r="K3351">
        <v>62</v>
      </c>
      <c r="L3351" t="s">
        <v>159</v>
      </c>
      <c r="N3351">
        <f t="shared" si="52"/>
        <v>0</v>
      </c>
    </row>
    <row r="3352" spans="1:14" x14ac:dyDescent="0.3">
      <c r="A3352">
        <v>3351</v>
      </c>
      <c r="B3352" t="s">
        <v>7923</v>
      </c>
      <c r="C3352" t="s">
        <v>4681</v>
      </c>
      <c r="D3352" t="s">
        <v>51</v>
      </c>
      <c r="E3352" t="s">
        <v>16</v>
      </c>
      <c r="F3352">
        <v>30</v>
      </c>
      <c r="G3352" t="s">
        <v>7924</v>
      </c>
      <c r="H3352" t="s">
        <v>1830</v>
      </c>
      <c r="I3352" t="s">
        <v>32</v>
      </c>
      <c r="J3352" s="1">
        <v>44511</v>
      </c>
      <c r="K3352">
        <v>29</v>
      </c>
      <c r="L3352" t="s">
        <v>54</v>
      </c>
      <c r="N3352">
        <f t="shared" si="52"/>
        <v>0</v>
      </c>
    </row>
    <row r="3353" spans="1:14" x14ac:dyDescent="0.3">
      <c r="A3353">
        <v>3352</v>
      </c>
      <c r="B3353" t="s">
        <v>4460</v>
      </c>
      <c r="C3353" t="s">
        <v>4342</v>
      </c>
      <c r="D3353" t="s">
        <v>28</v>
      </c>
      <c r="E3353" t="s">
        <v>29</v>
      </c>
      <c r="F3353">
        <v>90</v>
      </c>
      <c r="G3353" t="s">
        <v>7925</v>
      </c>
      <c r="H3353" t="s">
        <v>3343</v>
      </c>
      <c r="I3353" t="s">
        <v>1199</v>
      </c>
      <c r="J3353" s="1">
        <v>43883</v>
      </c>
      <c r="K3353">
        <v>2</v>
      </c>
      <c r="L3353" t="s">
        <v>64</v>
      </c>
      <c r="N3353">
        <f t="shared" si="52"/>
        <v>0</v>
      </c>
    </row>
    <row r="3354" spans="1:14" x14ac:dyDescent="0.3">
      <c r="A3354">
        <v>3353</v>
      </c>
      <c r="B3354" t="s">
        <v>7926</v>
      </c>
      <c r="C3354" t="s">
        <v>7231</v>
      </c>
      <c r="D3354" t="s">
        <v>51</v>
      </c>
      <c r="E3354" t="s">
        <v>16</v>
      </c>
      <c r="F3354">
        <v>90</v>
      </c>
      <c r="G3354" t="s">
        <v>7927</v>
      </c>
      <c r="H3354" t="s">
        <v>7400</v>
      </c>
      <c r="I3354" t="s">
        <v>178</v>
      </c>
      <c r="J3354" s="1">
        <v>44828</v>
      </c>
      <c r="K3354">
        <v>21</v>
      </c>
      <c r="L3354" t="s">
        <v>64</v>
      </c>
      <c r="N3354">
        <f t="shared" si="52"/>
        <v>0</v>
      </c>
    </row>
    <row r="3355" spans="1:14" x14ac:dyDescent="0.3">
      <c r="A3355">
        <v>3354</v>
      </c>
      <c r="B3355" t="s">
        <v>785</v>
      </c>
      <c r="C3355" t="s">
        <v>5142</v>
      </c>
      <c r="D3355" t="s">
        <v>117</v>
      </c>
      <c r="E3355" t="s">
        <v>29</v>
      </c>
      <c r="F3355">
        <v>60</v>
      </c>
      <c r="G3355" t="s">
        <v>7928</v>
      </c>
      <c r="H3355" t="s">
        <v>1272</v>
      </c>
      <c r="I3355" t="s">
        <v>59</v>
      </c>
      <c r="J3355" s="1">
        <v>44485</v>
      </c>
      <c r="K3355">
        <v>87</v>
      </c>
      <c r="L3355" t="s">
        <v>159</v>
      </c>
      <c r="N3355">
        <f t="shared" si="52"/>
        <v>0</v>
      </c>
    </row>
    <row r="3356" spans="1:14" x14ac:dyDescent="0.3">
      <c r="A3356">
        <v>3355</v>
      </c>
      <c r="B3356" t="s">
        <v>7929</v>
      </c>
      <c r="C3356" t="s">
        <v>97</v>
      </c>
      <c r="D3356" t="s">
        <v>41</v>
      </c>
      <c r="E3356" t="s">
        <v>16</v>
      </c>
      <c r="F3356">
        <v>90</v>
      </c>
      <c r="G3356" t="s">
        <v>7930</v>
      </c>
      <c r="H3356" t="s">
        <v>6607</v>
      </c>
      <c r="I3356" t="s">
        <v>32</v>
      </c>
      <c r="J3356" s="1">
        <v>44168</v>
      </c>
      <c r="K3356">
        <v>56</v>
      </c>
      <c r="L3356" t="s">
        <v>45</v>
      </c>
      <c r="N3356">
        <f t="shared" si="52"/>
        <v>0</v>
      </c>
    </row>
    <row r="3357" spans="1:14" x14ac:dyDescent="0.3">
      <c r="A3357">
        <v>3356</v>
      </c>
      <c r="B3357" t="s">
        <v>7931</v>
      </c>
      <c r="C3357" t="s">
        <v>2715</v>
      </c>
      <c r="D3357" t="s">
        <v>51</v>
      </c>
      <c r="E3357" t="s">
        <v>16</v>
      </c>
      <c r="F3357">
        <v>30</v>
      </c>
      <c r="G3357" t="s">
        <v>7932</v>
      </c>
      <c r="H3357" t="s">
        <v>288</v>
      </c>
      <c r="I3357" t="s">
        <v>32</v>
      </c>
      <c r="J3357" s="1">
        <v>44140</v>
      </c>
      <c r="K3357">
        <v>40</v>
      </c>
      <c r="L3357" t="s">
        <v>45</v>
      </c>
      <c r="N3357">
        <f t="shared" si="52"/>
        <v>0</v>
      </c>
    </row>
    <row r="3358" spans="1:14" x14ac:dyDescent="0.3">
      <c r="A3358">
        <v>3357</v>
      </c>
      <c r="B3358" t="s">
        <v>6511</v>
      </c>
      <c r="C3358" t="s">
        <v>112</v>
      </c>
      <c r="D3358" t="s">
        <v>28</v>
      </c>
      <c r="E3358" t="s">
        <v>29</v>
      </c>
      <c r="F3358">
        <v>30</v>
      </c>
      <c r="G3358" t="s">
        <v>7933</v>
      </c>
      <c r="H3358" t="s">
        <v>2348</v>
      </c>
      <c r="I3358" t="s">
        <v>32</v>
      </c>
      <c r="J3358" s="1">
        <v>44712</v>
      </c>
      <c r="K3358">
        <v>72</v>
      </c>
      <c r="L3358" t="s">
        <v>64</v>
      </c>
      <c r="N3358">
        <f t="shared" si="52"/>
        <v>0</v>
      </c>
    </row>
    <row r="3359" spans="1:14" x14ac:dyDescent="0.3">
      <c r="A3359">
        <v>3358</v>
      </c>
      <c r="B3359" t="s">
        <v>7934</v>
      </c>
      <c r="C3359" t="s">
        <v>2014</v>
      </c>
      <c r="D3359" t="s">
        <v>15</v>
      </c>
      <c r="E3359" t="s">
        <v>16</v>
      </c>
      <c r="F3359">
        <v>90</v>
      </c>
      <c r="G3359" t="s">
        <v>7935</v>
      </c>
      <c r="H3359" t="s">
        <v>7936</v>
      </c>
      <c r="I3359" t="s">
        <v>32</v>
      </c>
      <c r="J3359" s="1">
        <v>44053</v>
      </c>
      <c r="K3359">
        <v>49</v>
      </c>
      <c r="L3359" t="s">
        <v>39</v>
      </c>
      <c r="N3359">
        <f t="shared" si="52"/>
        <v>0</v>
      </c>
    </row>
    <row r="3360" spans="1:14" x14ac:dyDescent="0.3">
      <c r="A3360">
        <v>3359</v>
      </c>
      <c r="B3360" t="s">
        <v>7937</v>
      </c>
      <c r="C3360" t="s">
        <v>3469</v>
      </c>
      <c r="D3360" t="s">
        <v>15</v>
      </c>
      <c r="E3360" t="s">
        <v>16</v>
      </c>
      <c r="F3360">
        <v>90</v>
      </c>
      <c r="G3360" t="s">
        <v>7938</v>
      </c>
      <c r="H3360" t="s">
        <v>4992</v>
      </c>
      <c r="I3360" t="s">
        <v>294</v>
      </c>
      <c r="J3360" s="1">
        <v>44475</v>
      </c>
      <c r="K3360">
        <v>15</v>
      </c>
      <c r="L3360" t="s">
        <v>45</v>
      </c>
      <c r="N3360">
        <f t="shared" si="52"/>
        <v>0</v>
      </c>
    </row>
    <row r="3361" spans="1:14" x14ac:dyDescent="0.3">
      <c r="A3361">
        <v>3360</v>
      </c>
      <c r="B3361" t="s">
        <v>7939</v>
      </c>
      <c r="C3361" t="s">
        <v>4998</v>
      </c>
      <c r="D3361" t="s">
        <v>15</v>
      </c>
      <c r="E3361" t="s">
        <v>16</v>
      </c>
      <c r="F3361">
        <v>30</v>
      </c>
      <c r="G3361" t="s">
        <v>7940</v>
      </c>
      <c r="H3361" t="s">
        <v>34</v>
      </c>
      <c r="I3361" t="s">
        <v>1454</v>
      </c>
      <c r="J3361" s="1">
        <v>44704</v>
      </c>
      <c r="K3361">
        <v>17</v>
      </c>
      <c r="L3361" t="s">
        <v>70</v>
      </c>
      <c r="N3361">
        <f t="shared" si="52"/>
        <v>0</v>
      </c>
    </row>
    <row r="3362" spans="1:14" x14ac:dyDescent="0.3">
      <c r="A3362">
        <v>3361</v>
      </c>
      <c r="B3362" t="s">
        <v>7741</v>
      </c>
      <c r="C3362" t="s">
        <v>2195</v>
      </c>
      <c r="D3362" t="s">
        <v>28</v>
      </c>
      <c r="E3362" t="s">
        <v>29</v>
      </c>
      <c r="F3362">
        <v>30</v>
      </c>
      <c r="G3362" t="s">
        <v>7941</v>
      </c>
      <c r="H3362" t="s">
        <v>966</v>
      </c>
      <c r="I3362" t="s">
        <v>187</v>
      </c>
      <c r="J3362" s="1">
        <v>44131</v>
      </c>
      <c r="K3362">
        <v>65</v>
      </c>
      <c r="L3362" t="s">
        <v>64</v>
      </c>
      <c r="N3362">
        <f t="shared" si="52"/>
        <v>0</v>
      </c>
    </row>
    <row r="3363" spans="1:14" x14ac:dyDescent="0.3">
      <c r="A3363">
        <v>3362</v>
      </c>
      <c r="B3363" t="s">
        <v>7741</v>
      </c>
      <c r="C3363" t="s">
        <v>2195</v>
      </c>
      <c r="D3363" t="s">
        <v>28</v>
      </c>
      <c r="E3363" t="s">
        <v>29</v>
      </c>
      <c r="F3363">
        <v>30</v>
      </c>
      <c r="G3363" t="s">
        <v>7941</v>
      </c>
      <c r="H3363" t="s">
        <v>966</v>
      </c>
      <c r="I3363" t="s">
        <v>187</v>
      </c>
      <c r="J3363" s="1">
        <v>44131</v>
      </c>
      <c r="K3363">
        <v>65</v>
      </c>
      <c r="L3363" t="s">
        <v>64</v>
      </c>
      <c r="N3363">
        <f t="shared" si="52"/>
        <v>0</v>
      </c>
    </row>
    <row r="3364" spans="1:14" x14ac:dyDescent="0.3">
      <c r="A3364">
        <v>3363</v>
      </c>
      <c r="B3364" t="s">
        <v>3268</v>
      </c>
      <c r="C3364" t="s">
        <v>5161</v>
      </c>
      <c r="D3364" t="s">
        <v>51</v>
      </c>
      <c r="E3364" t="s">
        <v>16</v>
      </c>
      <c r="F3364">
        <v>90</v>
      </c>
      <c r="G3364" t="s">
        <v>7942</v>
      </c>
      <c r="H3364" t="s">
        <v>974</v>
      </c>
      <c r="I3364" t="s">
        <v>32</v>
      </c>
      <c r="J3364" s="1">
        <v>44207</v>
      </c>
      <c r="K3364">
        <v>32</v>
      </c>
      <c r="L3364" t="s">
        <v>101</v>
      </c>
      <c r="N3364">
        <f t="shared" si="52"/>
        <v>0</v>
      </c>
    </row>
    <row r="3365" spans="1:14" x14ac:dyDescent="0.3">
      <c r="A3365">
        <v>3364</v>
      </c>
      <c r="B3365" t="s">
        <v>2118</v>
      </c>
      <c r="C3365" t="s">
        <v>3652</v>
      </c>
      <c r="D3365" t="s">
        <v>28</v>
      </c>
      <c r="E3365" t="s">
        <v>29</v>
      </c>
      <c r="F3365">
        <v>30</v>
      </c>
      <c r="G3365" t="s">
        <v>7943</v>
      </c>
      <c r="H3365" t="s">
        <v>7092</v>
      </c>
      <c r="I3365" t="s">
        <v>32</v>
      </c>
      <c r="J3365" s="1">
        <v>43977</v>
      </c>
      <c r="K3365">
        <v>61</v>
      </c>
      <c r="L3365" t="s">
        <v>159</v>
      </c>
      <c r="N3365">
        <f t="shared" si="52"/>
        <v>0</v>
      </c>
    </row>
    <row r="3366" spans="1:14" x14ac:dyDescent="0.3">
      <c r="A3366">
        <v>3365</v>
      </c>
      <c r="B3366" t="s">
        <v>7944</v>
      </c>
      <c r="C3366" t="s">
        <v>5250</v>
      </c>
      <c r="D3366" t="s">
        <v>28</v>
      </c>
      <c r="E3366" t="s">
        <v>29</v>
      </c>
      <c r="F3366">
        <v>60</v>
      </c>
      <c r="G3366" t="s">
        <v>7945</v>
      </c>
      <c r="H3366" t="s">
        <v>7946</v>
      </c>
      <c r="I3366" t="s">
        <v>32</v>
      </c>
      <c r="J3366" s="1">
        <v>44635</v>
      </c>
      <c r="K3366">
        <v>2</v>
      </c>
      <c r="L3366" t="s">
        <v>39</v>
      </c>
      <c r="N3366">
        <f t="shared" si="52"/>
        <v>0</v>
      </c>
    </row>
    <row r="3367" spans="1:14" x14ac:dyDescent="0.3">
      <c r="A3367">
        <v>3366</v>
      </c>
      <c r="B3367" t="s">
        <v>1572</v>
      </c>
      <c r="C3367" t="s">
        <v>7947</v>
      </c>
      <c r="D3367" t="s">
        <v>28</v>
      </c>
      <c r="E3367" t="s">
        <v>29</v>
      </c>
      <c r="F3367">
        <v>90</v>
      </c>
      <c r="G3367" t="s">
        <v>7948</v>
      </c>
      <c r="H3367" t="s">
        <v>2032</v>
      </c>
      <c r="I3367" t="s">
        <v>173</v>
      </c>
      <c r="J3367" s="1">
        <v>44581</v>
      </c>
      <c r="K3367">
        <v>84</v>
      </c>
      <c r="L3367" t="s">
        <v>54</v>
      </c>
      <c r="N3367">
        <f t="shared" si="52"/>
        <v>0</v>
      </c>
    </row>
    <row r="3368" spans="1:14" x14ac:dyDescent="0.3">
      <c r="A3368">
        <v>3367</v>
      </c>
      <c r="B3368" t="s">
        <v>7319</v>
      </c>
      <c r="C3368" t="s">
        <v>3652</v>
      </c>
      <c r="D3368" t="s">
        <v>51</v>
      </c>
      <c r="E3368" t="s">
        <v>16</v>
      </c>
      <c r="F3368">
        <v>30</v>
      </c>
      <c r="G3368" t="s">
        <v>7949</v>
      </c>
      <c r="H3368" t="s">
        <v>875</v>
      </c>
      <c r="I3368" t="s">
        <v>187</v>
      </c>
      <c r="J3368" s="1">
        <v>44862</v>
      </c>
      <c r="K3368">
        <v>82</v>
      </c>
      <c r="L3368" t="s">
        <v>159</v>
      </c>
      <c r="N3368">
        <f t="shared" si="52"/>
        <v>0</v>
      </c>
    </row>
    <row r="3369" spans="1:14" x14ac:dyDescent="0.3">
      <c r="A3369">
        <v>3368</v>
      </c>
      <c r="B3369" t="s">
        <v>2932</v>
      </c>
      <c r="C3369" t="s">
        <v>4218</v>
      </c>
      <c r="D3369" t="s">
        <v>28</v>
      </c>
      <c r="E3369" t="s">
        <v>29</v>
      </c>
      <c r="F3369">
        <v>30</v>
      </c>
      <c r="G3369" t="s">
        <v>7950</v>
      </c>
      <c r="H3369" t="s">
        <v>4285</v>
      </c>
      <c r="I3369" t="s">
        <v>124</v>
      </c>
      <c r="J3369" s="1">
        <v>43948</v>
      </c>
      <c r="K3369">
        <v>35</v>
      </c>
      <c r="L3369" t="s">
        <v>159</v>
      </c>
      <c r="N3369">
        <f t="shared" si="52"/>
        <v>0</v>
      </c>
    </row>
    <row r="3370" spans="1:14" x14ac:dyDescent="0.3">
      <c r="A3370">
        <v>3369</v>
      </c>
      <c r="B3370" t="s">
        <v>7314</v>
      </c>
      <c r="C3370" t="s">
        <v>5318</v>
      </c>
      <c r="D3370" t="s">
        <v>28</v>
      </c>
      <c r="E3370" t="s">
        <v>29</v>
      </c>
      <c r="F3370">
        <v>30</v>
      </c>
      <c r="G3370" t="s">
        <v>7951</v>
      </c>
      <c r="H3370" t="s">
        <v>2169</v>
      </c>
      <c r="I3370" t="s">
        <v>32</v>
      </c>
      <c r="J3370" s="1">
        <v>43876</v>
      </c>
      <c r="K3370">
        <v>60</v>
      </c>
      <c r="L3370" t="s">
        <v>20</v>
      </c>
      <c r="N3370">
        <f t="shared" si="52"/>
        <v>0</v>
      </c>
    </row>
    <row r="3371" spans="1:14" x14ac:dyDescent="0.3">
      <c r="A3371">
        <v>3370</v>
      </c>
      <c r="B3371" t="s">
        <v>7952</v>
      </c>
      <c r="C3371" t="s">
        <v>7953</v>
      </c>
      <c r="D3371" t="s">
        <v>51</v>
      </c>
      <c r="E3371" t="s">
        <v>16</v>
      </c>
      <c r="F3371">
        <v>30</v>
      </c>
      <c r="G3371" t="s">
        <v>7954</v>
      </c>
      <c r="H3371" t="s">
        <v>3010</v>
      </c>
      <c r="I3371" t="s">
        <v>187</v>
      </c>
      <c r="J3371" s="1">
        <v>44688</v>
      </c>
      <c r="K3371">
        <v>72</v>
      </c>
      <c r="L3371" t="s">
        <v>33</v>
      </c>
      <c r="N3371">
        <f t="shared" si="52"/>
        <v>0</v>
      </c>
    </row>
    <row r="3372" spans="1:14" x14ac:dyDescent="0.3">
      <c r="A3372">
        <v>3371</v>
      </c>
      <c r="B3372" t="s">
        <v>2829</v>
      </c>
      <c r="C3372" t="s">
        <v>7955</v>
      </c>
      <c r="D3372" t="s">
        <v>28</v>
      </c>
      <c r="E3372" t="s">
        <v>29</v>
      </c>
      <c r="F3372">
        <v>60</v>
      </c>
      <c r="G3372" t="s">
        <v>7956</v>
      </c>
      <c r="H3372" t="s">
        <v>5243</v>
      </c>
      <c r="I3372" t="s">
        <v>25</v>
      </c>
      <c r="J3372" s="1">
        <v>43987</v>
      </c>
      <c r="K3372">
        <v>33</v>
      </c>
      <c r="L3372" t="s">
        <v>70</v>
      </c>
      <c r="N3372">
        <f t="shared" si="52"/>
        <v>0</v>
      </c>
    </row>
    <row r="3373" spans="1:14" x14ac:dyDescent="0.3">
      <c r="A3373">
        <v>3372</v>
      </c>
      <c r="B3373" t="s">
        <v>5916</v>
      </c>
      <c r="C3373" t="s">
        <v>5502</v>
      </c>
      <c r="D3373" t="s">
        <v>28</v>
      </c>
      <c r="E3373" t="s">
        <v>29</v>
      </c>
      <c r="F3373">
        <v>60</v>
      </c>
      <c r="G3373" t="s">
        <v>7957</v>
      </c>
      <c r="H3373" t="s">
        <v>641</v>
      </c>
      <c r="I3373" t="s">
        <v>294</v>
      </c>
      <c r="J3373" s="1">
        <v>44688</v>
      </c>
      <c r="K3373">
        <v>60</v>
      </c>
      <c r="L3373" t="s">
        <v>70</v>
      </c>
      <c r="N3373">
        <f t="shared" si="52"/>
        <v>0</v>
      </c>
    </row>
    <row r="3374" spans="1:14" x14ac:dyDescent="0.3">
      <c r="A3374">
        <v>3373</v>
      </c>
      <c r="B3374" t="s">
        <v>7958</v>
      </c>
      <c r="C3374" t="s">
        <v>4813</v>
      </c>
      <c r="D3374" t="s">
        <v>28</v>
      </c>
      <c r="E3374" t="s">
        <v>29</v>
      </c>
      <c r="F3374">
        <v>30</v>
      </c>
      <c r="G3374" t="s">
        <v>7959</v>
      </c>
      <c r="H3374" t="s">
        <v>4049</v>
      </c>
      <c r="I3374" t="s">
        <v>32</v>
      </c>
      <c r="J3374" s="1">
        <v>44183</v>
      </c>
      <c r="K3374">
        <v>13</v>
      </c>
      <c r="L3374" t="s">
        <v>45</v>
      </c>
      <c r="N3374">
        <f t="shared" si="52"/>
        <v>0</v>
      </c>
    </row>
    <row r="3375" spans="1:14" x14ac:dyDescent="0.3">
      <c r="A3375">
        <v>3374</v>
      </c>
      <c r="B3375" t="s">
        <v>7960</v>
      </c>
      <c r="C3375" t="s">
        <v>2813</v>
      </c>
      <c r="D3375" t="s">
        <v>51</v>
      </c>
      <c r="E3375" t="s">
        <v>16</v>
      </c>
      <c r="F3375">
        <v>90</v>
      </c>
      <c r="G3375" t="s">
        <v>7961</v>
      </c>
      <c r="H3375" t="s">
        <v>3242</v>
      </c>
      <c r="I3375" t="s">
        <v>32</v>
      </c>
      <c r="J3375" s="1">
        <v>44892</v>
      </c>
      <c r="K3375">
        <v>64</v>
      </c>
      <c r="L3375" t="s">
        <v>80</v>
      </c>
      <c r="N3375">
        <f t="shared" si="52"/>
        <v>0</v>
      </c>
    </row>
    <row r="3376" spans="1:14" x14ac:dyDescent="0.3">
      <c r="A3376">
        <v>3375</v>
      </c>
      <c r="B3376" t="s">
        <v>343</v>
      </c>
      <c r="C3376" t="s">
        <v>7962</v>
      </c>
      <c r="D3376" t="s">
        <v>28</v>
      </c>
      <c r="E3376" t="s">
        <v>29</v>
      </c>
      <c r="F3376">
        <v>30</v>
      </c>
      <c r="G3376" t="s">
        <v>7961</v>
      </c>
      <c r="H3376" t="s">
        <v>3263</v>
      </c>
      <c r="I3376" t="s">
        <v>32</v>
      </c>
      <c r="J3376" s="1">
        <v>44474</v>
      </c>
      <c r="K3376">
        <v>78</v>
      </c>
      <c r="L3376" t="s">
        <v>159</v>
      </c>
      <c r="N3376">
        <f t="shared" si="52"/>
        <v>0</v>
      </c>
    </row>
    <row r="3377" spans="1:14" x14ac:dyDescent="0.3">
      <c r="A3377">
        <v>3376</v>
      </c>
      <c r="B3377" t="s">
        <v>7963</v>
      </c>
      <c r="C3377" t="s">
        <v>3872</v>
      </c>
      <c r="D3377" t="s">
        <v>51</v>
      </c>
      <c r="E3377" t="s">
        <v>16</v>
      </c>
      <c r="F3377">
        <v>30</v>
      </c>
      <c r="G3377" t="s">
        <v>7964</v>
      </c>
      <c r="H3377" t="s">
        <v>7965</v>
      </c>
      <c r="I3377" t="s">
        <v>38</v>
      </c>
      <c r="J3377" s="1">
        <v>44624</v>
      </c>
      <c r="K3377">
        <v>68</v>
      </c>
      <c r="L3377" t="s">
        <v>80</v>
      </c>
      <c r="N3377">
        <f t="shared" si="52"/>
        <v>0</v>
      </c>
    </row>
    <row r="3378" spans="1:14" x14ac:dyDescent="0.3">
      <c r="A3378">
        <v>3377</v>
      </c>
      <c r="B3378" t="s">
        <v>990</v>
      </c>
      <c r="C3378" t="s">
        <v>1317</v>
      </c>
      <c r="D3378" t="s">
        <v>28</v>
      </c>
      <c r="E3378" t="s">
        <v>29</v>
      </c>
      <c r="F3378">
        <v>30</v>
      </c>
      <c r="G3378" t="s">
        <v>7966</v>
      </c>
      <c r="H3378" t="s">
        <v>1819</v>
      </c>
      <c r="I3378" t="s">
        <v>89</v>
      </c>
      <c r="J3378" s="1">
        <v>44594</v>
      </c>
      <c r="K3378">
        <v>30</v>
      </c>
      <c r="L3378" t="s">
        <v>54</v>
      </c>
      <c r="N3378">
        <f t="shared" si="52"/>
        <v>0</v>
      </c>
    </row>
    <row r="3379" spans="1:14" x14ac:dyDescent="0.3">
      <c r="A3379">
        <v>3378</v>
      </c>
      <c r="B3379" t="s">
        <v>7365</v>
      </c>
      <c r="C3379" t="s">
        <v>3569</v>
      </c>
      <c r="D3379" t="s">
        <v>51</v>
      </c>
      <c r="E3379" t="s">
        <v>16</v>
      </c>
      <c r="F3379">
        <v>90</v>
      </c>
      <c r="G3379" t="s">
        <v>7967</v>
      </c>
      <c r="H3379" t="s">
        <v>4361</v>
      </c>
      <c r="I3379" t="s">
        <v>4362</v>
      </c>
      <c r="J3379" s="1">
        <v>43871</v>
      </c>
      <c r="K3379">
        <v>43</v>
      </c>
      <c r="L3379" t="s">
        <v>70</v>
      </c>
      <c r="N3379">
        <f t="shared" si="52"/>
        <v>0</v>
      </c>
    </row>
    <row r="3380" spans="1:14" x14ac:dyDescent="0.3">
      <c r="A3380">
        <v>3379</v>
      </c>
      <c r="B3380" t="s">
        <v>3429</v>
      </c>
      <c r="C3380" t="s">
        <v>3549</v>
      </c>
      <c r="D3380" t="s">
        <v>92</v>
      </c>
      <c r="E3380" t="s">
        <v>29</v>
      </c>
      <c r="F3380">
        <v>30</v>
      </c>
      <c r="G3380" t="s">
        <v>7968</v>
      </c>
      <c r="H3380" t="s">
        <v>2866</v>
      </c>
      <c r="I3380" t="s">
        <v>32</v>
      </c>
      <c r="J3380" s="1">
        <v>43958</v>
      </c>
      <c r="K3380">
        <v>76</v>
      </c>
      <c r="L3380" t="s">
        <v>80</v>
      </c>
      <c r="N3380">
        <f t="shared" si="52"/>
        <v>0</v>
      </c>
    </row>
    <row r="3381" spans="1:14" x14ac:dyDescent="0.3">
      <c r="A3381">
        <v>3380</v>
      </c>
      <c r="B3381" t="s">
        <v>2823</v>
      </c>
      <c r="C3381" t="s">
        <v>7622</v>
      </c>
      <c r="D3381" t="s">
        <v>51</v>
      </c>
      <c r="E3381" t="s">
        <v>16</v>
      </c>
      <c r="F3381">
        <v>90</v>
      </c>
      <c r="G3381" t="s">
        <v>7969</v>
      </c>
      <c r="H3381" t="s">
        <v>2678</v>
      </c>
      <c r="I3381" t="s">
        <v>32</v>
      </c>
      <c r="J3381" s="1">
        <v>44689</v>
      </c>
      <c r="K3381">
        <v>36</v>
      </c>
      <c r="L3381" t="s">
        <v>54</v>
      </c>
      <c r="N3381">
        <f t="shared" si="52"/>
        <v>0</v>
      </c>
    </row>
    <row r="3382" spans="1:14" x14ac:dyDescent="0.3">
      <c r="A3382">
        <v>3381</v>
      </c>
      <c r="B3382" t="s">
        <v>7970</v>
      </c>
      <c r="C3382" t="s">
        <v>4131</v>
      </c>
      <c r="D3382" t="s">
        <v>51</v>
      </c>
      <c r="E3382" t="s">
        <v>16</v>
      </c>
      <c r="F3382">
        <v>60</v>
      </c>
      <c r="G3382" t="s">
        <v>7971</v>
      </c>
      <c r="H3382" t="s">
        <v>641</v>
      </c>
      <c r="I3382" t="s">
        <v>294</v>
      </c>
      <c r="J3382" s="1">
        <v>43863</v>
      </c>
      <c r="K3382">
        <v>31</v>
      </c>
      <c r="L3382" t="s">
        <v>39</v>
      </c>
      <c r="N3382">
        <f t="shared" si="52"/>
        <v>0</v>
      </c>
    </row>
    <row r="3383" spans="1:14" x14ac:dyDescent="0.3">
      <c r="A3383">
        <v>3382</v>
      </c>
      <c r="B3383" t="s">
        <v>7972</v>
      </c>
      <c r="C3383" t="s">
        <v>7973</v>
      </c>
      <c r="D3383" t="s">
        <v>15</v>
      </c>
      <c r="E3383" t="s">
        <v>16</v>
      </c>
      <c r="F3383">
        <v>60</v>
      </c>
      <c r="G3383" t="s">
        <v>7974</v>
      </c>
      <c r="H3383" t="s">
        <v>163</v>
      </c>
      <c r="I3383" t="s">
        <v>164</v>
      </c>
      <c r="J3383" s="1">
        <v>44485</v>
      </c>
      <c r="K3383">
        <v>94</v>
      </c>
      <c r="L3383" t="s">
        <v>70</v>
      </c>
      <c r="N3383">
        <f t="shared" si="52"/>
        <v>0</v>
      </c>
    </row>
    <row r="3384" spans="1:14" x14ac:dyDescent="0.3">
      <c r="A3384">
        <v>3383</v>
      </c>
      <c r="B3384" t="s">
        <v>375</v>
      </c>
      <c r="C3384" t="s">
        <v>2276</v>
      </c>
      <c r="D3384" t="s">
        <v>28</v>
      </c>
      <c r="E3384" t="s">
        <v>29</v>
      </c>
      <c r="F3384">
        <v>30</v>
      </c>
      <c r="G3384" t="s">
        <v>7975</v>
      </c>
      <c r="H3384" t="s">
        <v>1477</v>
      </c>
      <c r="I3384" t="s">
        <v>1478</v>
      </c>
      <c r="J3384" s="1">
        <v>44593</v>
      </c>
      <c r="K3384">
        <v>97</v>
      </c>
      <c r="L3384" t="s">
        <v>101</v>
      </c>
      <c r="N3384">
        <f t="shared" si="52"/>
        <v>0</v>
      </c>
    </row>
    <row r="3385" spans="1:14" x14ac:dyDescent="0.3">
      <c r="A3385">
        <v>3384</v>
      </c>
      <c r="B3385" t="s">
        <v>7976</v>
      </c>
      <c r="C3385" t="s">
        <v>708</v>
      </c>
      <c r="D3385" t="s">
        <v>28</v>
      </c>
      <c r="E3385" t="s">
        <v>29</v>
      </c>
      <c r="F3385">
        <v>90</v>
      </c>
      <c r="G3385" t="s">
        <v>7977</v>
      </c>
      <c r="H3385" t="s">
        <v>2479</v>
      </c>
      <c r="I3385" t="s">
        <v>1233</v>
      </c>
      <c r="J3385" s="1">
        <v>44386</v>
      </c>
      <c r="K3385">
        <v>33</v>
      </c>
      <c r="L3385" t="s">
        <v>101</v>
      </c>
      <c r="N3385">
        <f t="shared" si="52"/>
        <v>0</v>
      </c>
    </row>
    <row r="3386" spans="1:14" x14ac:dyDescent="0.3">
      <c r="A3386">
        <v>3385</v>
      </c>
      <c r="B3386" t="s">
        <v>7356</v>
      </c>
      <c r="C3386" t="s">
        <v>5659</v>
      </c>
      <c r="D3386" t="s">
        <v>51</v>
      </c>
      <c r="E3386" t="s">
        <v>16</v>
      </c>
      <c r="F3386">
        <v>60</v>
      </c>
      <c r="G3386" t="s">
        <v>7978</v>
      </c>
      <c r="H3386" t="s">
        <v>1956</v>
      </c>
      <c r="I3386" t="s">
        <v>32</v>
      </c>
      <c r="J3386" s="1">
        <v>44650</v>
      </c>
      <c r="K3386">
        <v>16</v>
      </c>
      <c r="L3386" t="s">
        <v>33</v>
      </c>
      <c r="N3386">
        <f t="shared" si="52"/>
        <v>0</v>
      </c>
    </row>
    <row r="3387" spans="1:14" x14ac:dyDescent="0.3">
      <c r="A3387">
        <v>3386</v>
      </c>
      <c r="B3387" t="s">
        <v>6144</v>
      </c>
      <c r="C3387" t="s">
        <v>2970</v>
      </c>
      <c r="D3387" t="s">
        <v>28</v>
      </c>
      <c r="E3387" t="s">
        <v>29</v>
      </c>
      <c r="F3387">
        <v>90</v>
      </c>
      <c r="G3387" t="s">
        <v>7979</v>
      </c>
      <c r="H3387" t="s">
        <v>5819</v>
      </c>
      <c r="I3387" t="s">
        <v>5820</v>
      </c>
      <c r="J3387" s="1">
        <v>44536</v>
      </c>
      <c r="K3387">
        <v>64</v>
      </c>
      <c r="L3387" t="s">
        <v>101</v>
      </c>
      <c r="N3387">
        <f t="shared" si="52"/>
        <v>0</v>
      </c>
    </row>
    <row r="3388" spans="1:14" x14ac:dyDescent="0.3">
      <c r="A3388">
        <v>3387</v>
      </c>
      <c r="B3388" t="s">
        <v>5920</v>
      </c>
      <c r="C3388" t="s">
        <v>7980</v>
      </c>
      <c r="D3388" t="s">
        <v>28</v>
      </c>
      <c r="E3388" t="s">
        <v>29</v>
      </c>
      <c r="F3388">
        <v>90</v>
      </c>
      <c r="G3388" t="s">
        <v>7981</v>
      </c>
      <c r="H3388" t="s">
        <v>881</v>
      </c>
      <c r="I3388" t="s">
        <v>178</v>
      </c>
      <c r="J3388" s="1">
        <v>44387</v>
      </c>
      <c r="K3388">
        <v>51</v>
      </c>
      <c r="L3388" t="s">
        <v>39</v>
      </c>
      <c r="N3388">
        <f t="shared" si="52"/>
        <v>0</v>
      </c>
    </row>
    <row r="3389" spans="1:14" x14ac:dyDescent="0.3">
      <c r="A3389">
        <v>3388</v>
      </c>
      <c r="B3389" t="s">
        <v>7982</v>
      </c>
      <c r="C3389" t="s">
        <v>3089</v>
      </c>
      <c r="D3389" t="s">
        <v>15</v>
      </c>
      <c r="E3389" t="s">
        <v>16</v>
      </c>
      <c r="F3389">
        <v>90</v>
      </c>
      <c r="G3389" t="s">
        <v>7983</v>
      </c>
      <c r="H3389" t="s">
        <v>917</v>
      </c>
      <c r="I3389" t="s">
        <v>32</v>
      </c>
      <c r="J3389" s="1">
        <v>44569</v>
      </c>
      <c r="K3389">
        <v>32</v>
      </c>
      <c r="L3389" t="s">
        <v>20</v>
      </c>
      <c r="N3389">
        <f t="shared" si="52"/>
        <v>0</v>
      </c>
    </row>
    <row r="3390" spans="1:14" x14ac:dyDescent="0.3">
      <c r="A3390">
        <v>3389</v>
      </c>
      <c r="B3390" t="s">
        <v>4318</v>
      </c>
      <c r="C3390" t="s">
        <v>1216</v>
      </c>
      <c r="D3390" t="s">
        <v>28</v>
      </c>
      <c r="E3390" t="s">
        <v>29</v>
      </c>
      <c r="F3390">
        <v>30</v>
      </c>
      <c r="G3390" t="s">
        <v>7984</v>
      </c>
      <c r="H3390" t="s">
        <v>1940</v>
      </c>
      <c r="I3390" t="s">
        <v>294</v>
      </c>
      <c r="J3390" s="1">
        <v>44414</v>
      </c>
      <c r="K3390">
        <v>24</v>
      </c>
      <c r="L3390" t="s">
        <v>20</v>
      </c>
      <c r="N3390">
        <f t="shared" si="52"/>
        <v>0</v>
      </c>
    </row>
    <row r="3391" spans="1:14" x14ac:dyDescent="0.3">
      <c r="A3391">
        <v>3390</v>
      </c>
      <c r="B3391" t="s">
        <v>7239</v>
      </c>
      <c r="C3391" t="s">
        <v>6465</v>
      </c>
      <c r="D3391" t="s">
        <v>28</v>
      </c>
      <c r="E3391" t="s">
        <v>29</v>
      </c>
      <c r="F3391">
        <v>90</v>
      </c>
      <c r="G3391" t="s">
        <v>7985</v>
      </c>
      <c r="H3391" t="s">
        <v>1366</v>
      </c>
      <c r="I3391" t="s">
        <v>1367</v>
      </c>
      <c r="J3391" s="1">
        <v>44794</v>
      </c>
      <c r="K3391">
        <v>21</v>
      </c>
      <c r="L3391" t="s">
        <v>80</v>
      </c>
      <c r="N3391">
        <f t="shared" si="52"/>
        <v>0</v>
      </c>
    </row>
    <row r="3392" spans="1:14" x14ac:dyDescent="0.3">
      <c r="A3392">
        <v>3391</v>
      </c>
      <c r="B3392" t="s">
        <v>7986</v>
      </c>
      <c r="C3392" t="s">
        <v>4971</v>
      </c>
      <c r="D3392" t="s">
        <v>51</v>
      </c>
      <c r="E3392" t="s">
        <v>16</v>
      </c>
      <c r="F3392">
        <v>30</v>
      </c>
      <c r="G3392" t="s">
        <v>7987</v>
      </c>
      <c r="H3392" t="s">
        <v>4326</v>
      </c>
      <c r="I3392" t="s">
        <v>1078</v>
      </c>
      <c r="J3392" s="1">
        <v>44039</v>
      </c>
      <c r="K3392">
        <v>21</v>
      </c>
      <c r="L3392" t="s">
        <v>159</v>
      </c>
      <c r="N3392">
        <f t="shared" si="52"/>
        <v>0</v>
      </c>
    </row>
    <row r="3393" spans="1:14" x14ac:dyDescent="0.3">
      <c r="A3393">
        <v>3392</v>
      </c>
      <c r="B3393" t="s">
        <v>7988</v>
      </c>
      <c r="C3393" t="s">
        <v>2905</v>
      </c>
      <c r="D3393" t="s">
        <v>28</v>
      </c>
      <c r="E3393" t="s">
        <v>29</v>
      </c>
      <c r="F3393">
        <v>30</v>
      </c>
      <c r="G3393" t="s">
        <v>7989</v>
      </c>
      <c r="H3393" t="s">
        <v>3228</v>
      </c>
      <c r="I3393" t="s">
        <v>294</v>
      </c>
      <c r="J3393" s="1">
        <v>44319</v>
      </c>
      <c r="K3393">
        <v>38</v>
      </c>
      <c r="L3393" t="s">
        <v>64</v>
      </c>
      <c r="N3393">
        <f t="shared" si="52"/>
        <v>0</v>
      </c>
    </row>
    <row r="3394" spans="1:14" x14ac:dyDescent="0.3">
      <c r="A3394">
        <v>3393</v>
      </c>
      <c r="B3394" t="s">
        <v>7990</v>
      </c>
      <c r="C3394" t="s">
        <v>1765</v>
      </c>
      <c r="D3394" t="s">
        <v>15</v>
      </c>
      <c r="E3394" t="s">
        <v>16</v>
      </c>
      <c r="F3394">
        <v>60</v>
      </c>
      <c r="G3394" t="s">
        <v>7991</v>
      </c>
      <c r="H3394" t="s">
        <v>2759</v>
      </c>
      <c r="I3394" t="s">
        <v>32</v>
      </c>
      <c r="J3394" s="1">
        <v>44355</v>
      </c>
      <c r="K3394">
        <v>36</v>
      </c>
      <c r="L3394" t="s">
        <v>33</v>
      </c>
      <c r="N3394">
        <f t="shared" ref="N3394:N3457" si="53">COUNTBLANK(A3394:L3394)</f>
        <v>0</v>
      </c>
    </row>
    <row r="3395" spans="1:14" x14ac:dyDescent="0.3">
      <c r="A3395">
        <v>3394</v>
      </c>
      <c r="B3395" t="s">
        <v>7992</v>
      </c>
      <c r="C3395" t="s">
        <v>2677</v>
      </c>
      <c r="D3395" t="s">
        <v>28</v>
      </c>
      <c r="E3395" t="s">
        <v>29</v>
      </c>
      <c r="F3395">
        <v>30</v>
      </c>
      <c r="G3395" t="s">
        <v>7993</v>
      </c>
      <c r="H3395" t="s">
        <v>7233</v>
      </c>
      <c r="I3395" t="s">
        <v>32</v>
      </c>
      <c r="J3395" s="1">
        <v>44389</v>
      </c>
      <c r="K3395">
        <v>12</v>
      </c>
      <c r="L3395" t="s">
        <v>45</v>
      </c>
      <c r="N3395">
        <f t="shared" si="53"/>
        <v>0</v>
      </c>
    </row>
    <row r="3396" spans="1:14" x14ac:dyDescent="0.3">
      <c r="A3396">
        <v>3395</v>
      </c>
      <c r="B3396" t="s">
        <v>909</v>
      </c>
      <c r="C3396" t="s">
        <v>3079</v>
      </c>
      <c r="D3396" t="s">
        <v>51</v>
      </c>
      <c r="E3396" t="s">
        <v>16</v>
      </c>
      <c r="F3396">
        <v>60</v>
      </c>
      <c r="G3396" t="s">
        <v>7994</v>
      </c>
      <c r="H3396" t="s">
        <v>3215</v>
      </c>
      <c r="I3396" t="s">
        <v>32</v>
      </c>
      <c r="J3396" s="1">
        <v>44479</v>
      </c>
      <c r="K3396">
        <v>83</v>
      </c>
      <c r="L3396" t="s">
        <v>33</v>
      </c>
      <c r="N3396">
        <f t="shared" si="53"/>
        <v>0</v>
      </c>
    </row>
    <row r="3397" spans="1:14" x14ac:dyDescent="0.3">
      <c r="A3397">
        <v>3396</v>
      </c>
      <c r="B3397" t="s">
        <v>7995</v>
      </c>
      <c r="C3397" t="s">
        <v>5907</v>
      </c>
      <c r="D3397" t="s">
        <v>51</v>
      </c>
      <c r="E3397" t="s">
        <v>16</v>
      </c>
      <c r="F3397">
        <v>90</v>
      </c>
      <c r="G3397" t="s">
        <v>7996</v>
      </c>
      <c r="H3397" t="s">
        <v>7997</v>
      </c>
      <c r="I3397" t="s">
        <v>645</v>
      </c>
      <c r="J3397" s="1">
        <v>44441</v>
      </c>
      <c r="K3397">
        <v>10</v>
      </c>
      <c r="L3397" t="s">
        <v>70</v>
      </c>
      <c r="N3397">
        <f t="shared" si="53"/>
        <v>0</v>
      </c>
    </row>
    <row r="3398" spans="1:14" x14ac:dyDescent="0.3">
      <c r="A3398">
        <v>3397</v>
      </c>
      <c r="B3398" t="s">
        <v>6889</v>
      </c>
      <c r="C3398" t="s">
        <v>1085</v>
      </c>
      <c r="D3398" t="s">
        <v>15</v>
      </c>
      <c r="E3398" t="s">
        <v>16</v>
      </c>
      <c r="F3398">
        <v>60</v>
      </c>
      <c r="G3398" t="s">
        <v>7998</v>
      </c>
      <c r="H3398" t="s">
        <v>7281</v>
      </c>
      <c r="I3398" t="s">
        <v>25</v>
      </c>
      <c r="J3398" s="1">
        <v>44097</v>
      </c>
      <c r="K3398">
        <v>43</v>
      </c>
      <c r="L3398" t="s">
        <v>80</v>
      </c>
      <c r="N3398">
        <f t="shared" si="53"/>
        <v>0</v>
      </c>
    </row>
    <row r="3399" spans="1:14" x14ac:dyDescent="0.3">
      <c r="A3399">
        <v>3398</v>
      </c>
      <c r="B3399" t="s">
        <v>3158</v>
      </c>
      <c r="C3399" t="s">
        <v>7423</v>
      </c>
      <c r="D3399" t="s">
        <v>28</v>
      </c>
      <c r="E3399" t="s">
        <v>29</v>
      </c>
      <c r="F3399">
        <v>60</v>
      </c>
      <c r="G3399" t="s">
        <v>7999</v>
      </c>
      <c r="H3399" t="s">
        <v>8000</v>
      </c>
      <c r="I3399" t="s">
        <v>32</v>
      </c>
      <c r="J3399" s="1">
        <v>43856</v>
      </c>
      <c r="K3399">
        <v>16</v>
      </c>
      <c r="L3399" t="s">
        <v>54</v>
      </c>
      <c r="N3399">
        <f t="shared" si="53"/>
        <v>0</v>
      </c>
    </row>
    <row r="3400" spans="1:14" x14ac:dyDescent="0.3">
      <c r="A3400">
        <v>3399</v>
      </c>
      <c r="B3400" t="s">
        <v>2110</v>
      </c>
      <c r="C3400" t="s">
        <v>6661</v>
      </c>
      <c r="D3400" t="s">
        <v>28</v>
      </c>
      <c r="E3400" t="s">
        <v>29</v>
      </c>
      <c r="F3400">
        <v>30</v>
      </c>
      <c r="G3400" t="s">
        <v>8001</v>
      </c>
      <c r="H3400" t="s">
        <v>742</v>
      </c>
      <c r="I3400" t="s">
        <v>124</v>
      </c>
      <c r="J3400" s="1">
        <v>44501</v>
      </c>
      <c r="K3400">
        <v>81</v>
      </c>
      <c r="L3400" t="s">
        <v>70</v>
      </c>
      <c r="N3400">
        <f t="shared" si="53"/>
        <v>0</v>
      </c>
    </row>
    <row r="3401" spans="1:14" x14ac:dyDescent="0.3">
      <c r="A3401">
        <v>3400</v>
      </c>
      <c r="B3401" t="s">
        <v>3318</v>
      </c>
      <c r="C3401" t="s">
        <v>5306</v>
      </c>
      <c r="D3401" t="s">
        <v>92</v>
      </c>
      <c r="E3401" t="s">
        <v>16</v>
      </c>
      <c r="F3401">
        <v>60</v>
      </c>
      <c r="G3401" t="s">
        <v>8002</v>
      </c>
      <c r="H3401" t="s">
        <v>495</v>
      </c>
      <c r="I3401" t="s">
        <v>173</v>
      </c>
      <c r="J3401" s="1">
        <v>43944</v>
      </c>
      <c r="K3401">
        <v>28</v>
      </c>
      <c r="L3401" t="s">
        <v>39</v>
      </c>
      <c r="N3401">
        <f t="shared" si="53"/>
        <v>0</v>
      </c>
    </row>
    <row r="3402" spans="1:14" x14ac:dyDescent="0.3">
      <c r="A3402">
        <v>3401</v>
      </c>
      <c r="B3402" t="s">
        <v>8003</v>
      </c>
      <c r="C3402" t="s">
        <v>7032</v>
      </c>
      <c r="D3402" t="s">
        <v>28</v>
      </c>
      <c r="E3402" t="s">
        <v>29</v>
      </c>
      <c r="F3402">
        <v>60</v>
      </c>
      <c r="G3402" t="s">
        <v>8004</v>
      </c>
      <c r="H3402" t="s">
        <v>4944</v>
      </c>
      <c r="I3402" t="s">
        <v>839</v>
      </c>
      <c r="J3402" s="1">
        <v>44601</v>
      </c>
      <c r="K3402">
        <v>86</v>
      </c>
      <c r="L3402" t="s">
        <v>64</v>
      </c>
      <c r="N3402">
        <f t="shared" si="53"/>
        <v>0</v>
      </c>
    </row>
    <row r="3403" spans="1:14" x14ac:dyDescent="0.3">
      <c r="A3403">
        <v>3402</v>
      </c>
      <c r="B3403" t="s">
        <v>8005</v>
      </c>
      <c r="C3403" t="s">
        <v>8006</v>
      </c>
      <c r="D3403" t="s">
        <v>51</v>
      </c>
      <c r="E3403" t="s">
        <v>16</v>
      </c>
      <c r="F3403">
        <v>60</v>
      </c>
      <c r="G3403" t="s">
        <v>8007</v>
      </c>
      <c r="H3403" t="s">
        <v>3673</v>
      </c>
      <c r="I3403" t="s">
        <v>777</v>
      </c>
      <c r="J3403" s="1">
        <v>44541</v>
      </c>
      <c r="K3403">
        <v>95</v>
      </c>
      <c r="L3403" t="s">
        <v>33</v>
      </c>
      <c r="N3403">
        <f t="shared" si="53"/>
        <v>0</v>
      </c>
    </row>
    <row r="3404" spans="1:14" x14ac:dyDescent="0.3">
      <c r="A3404">
        <v>3403</v>
      </c>
      <c r="B3404" t="s">
        <v>2267</v>
      </c>
      <c r="C3404" t="s">
        <v>4695</v>
      </c>
      <c r="D3404" t="s">
        <v>28</v>
      </c>
      <c r="E3404" t="s">
        <v>29</v>
      </c>
      <c r="F3404">
        <v>90</v>
      </c>
      <c r="G3404" t="s">
        <v>8007</v>
      </c>
      <c r="H3404" t="s">
        <v>6659</v>
      </c>
      <c r="I3404" t="s">
        <v>208</v>
      </c>
      <c r="J3404" s="1">
        <v>44194</v>
      </c>
      <c r="K3404">
        <v>63</v>
      </c>
      <c r="L3404" t="s">
        <v>54</v>
      </c>
      <c r="N3404">
        <f t="shared" si="53"/>
        <v>0</v>
      </c>
    </row>
    <row r="3405" spans="1:14" x14ac:dyDescent="0.3">
      <c r="A3405">
        <v>3404</v>
      </c>
      <c r="B3405" t="s">
        <v>8008</v>
      </c>
      <c r="C3405" t="s">
        <v>1793</v>
      </c>
      <c r="D3405" t="s">
        <v>28</v>
      </c>
      <c r="E3405" t="s">
        <v>29</v>
      </c>
      <c r="F3405">
        <v>90</v>
      </c>
      <c r="G3405" t="s">
        <v>8009</v>
      </c>
      <c r="H3405" t="s">
        <v>1018</v>
      </c>
      <c r="I3405" t="s">
        <v>294</v>
      </c>
      <c r="J3405" s="1">
        <v>44841</v>
      </c>
      <c r="K3405">
        <v>55</v>
      </c>
      <c r="L3405" t="s">
        <v>70</v>
      </c>
      <c r="N3405">
        <f t="shared" si="53"/>
        <v>0</v>
      </c>
    </row>
    <row r="3406" spans="1:14" x14ac:dyDescent="0.3">
      <c r="A3406">
        <v>3405</v>
      </c>
      <c r="B3406" t="s">
        <v>1424</v>
      </c>
      <c r="C3406" t="s">
        <v>6657</v>
      </c>
      <c r="D3406" t="s">
        <v>28</v>
      </c>
      <c r="E3406" t="s">
        <v>29</v>
      </c>
      <c r="F3406">
        <v>90</v>
      </c>
      <c r="G3406" t="s">
        <v>8010</v>
      </c>
      <c r="H3406" t="s">
        <v>346</v>
      </c>
      <c r="I3406" t="s">
        <v>32</v>
      </c>
      <c r="J3406" s="1">
        <v>44009</v>
      </c>
      <c r="K3406">
        <v>12</v>
      </c>
      <c r="L3406" t="s">
        <v>101</v>
      </c>
      <c r="N3406">
        <f t="shared" si="53"/>
        <v>0</v>
      </c>
    </row>
    <row r="3407" spans="1:14" x14ac:dyDescent="0.3">
      <c r="A3407">
        <v>3406</v>
      </c>
      <c r="B3407" t="s">
        <v>8011</v>
      </c>
      <c r="C3407" t="s">
        <v>2509</v>
      </c>
      <c r="D3407" t="s">
        <v>15</v>
      </c>
      <c r="E3407" t="s">
        <v>16</v>
      </c>
      <c r="F3407">
        <v>60</v>
      </c>
      <c r="G3407" t="s">
        <v>8012</v>
      </c>
      <c r="H3407" t="s">
        <v>1206</v>
      </c>
      <c r="I3407" t="s">
        <v>294</v>
      </c>
      <c r="J3407" s="1">
        <v>44289</v>
      </c>
      <c r="K3407">
        <v>29</v>
      </c>
      <c r="L3407" t="s">
        <v>54</v>
      </c>
      <c r="N3407">
        <f t="shared" si="53"/>
        <v>0</v>
      </c>
    </row>
    <row r="3408" spans="1:14" x14ac:dyDescent="0.3">
      <c r="A3408">
        <v>3407</v>
      </c>
      <c r="B3408" t="s">
        <v>8013</v>
      </c>
      <c r="C3408" t="s">
        <v>556</v>
      </c>
      <c r="D3408" t="s">
        <v>15</v>
      </c>
      <c r="E3408" t="s">
        <v>16</v>
      </c>
      <c r="F3408">
        <v>90</v>
      </c>
      <c r="G3408" t="s">
        <v>8014</v>
      </c>
      <c r="H3408" t="s">
        <v>1306</v>
      </c>
      <c r="I3408" t="s">
        <v>32</v>
      </c>
      <c r="J3408" s="1">
        <v>43831</v>
      </c>
      <c r="K3408">
        <v>11</v>
      </c>
      <c r="L3408" t="s">
        <v>101</v>
      </c>
      <c r="N3408">
        <f t="shared" si="53"/>
        <v>0</v>
      </c>
    </row>
    <row r="3409" spans="1:14" x14ac:dyDescent="0.3">
      <c r="A3409">
        <v>3408</v>
      </c>
      <c r="B3409" t="s">
        <v>323</v>
      </c>
      <c r="C3409" t="s">
        <v>3077</v>
      </c>
      <c r="D3409" t="s">
        <v>28</v>
      </c>
      <c r="E3409" t="s">
        <v>29</v>
      </c>
      <c r="F3409">
        <v>30</v>
      </c>
      <c r="G3409" t="s">
        <v>8015</v>
      </c>
      <c r="H3409" t="s">
        <v>7140</v>
      </c>
      <c r="I3409" t="s">
        <v>294</v>
      </c>
      <c r="J3409" s="1">
        <v>44619</v>
      </c>
      <c r="K3409">
        <v>48</v>
      </c>
      <c r="L3409" t="s">
        <v>20</v>
      </c>
      <c r="N3409">
        <f t="shared" si="53"/>
        <v>0</v>
      </c>
    </row>
    <row r="3410" spans="1:14" x14ac:dyDescent="0.3">
      <c r="A3410">
        <v>3409</v>
      </c>
      <c r="B3410" t="s">
        <v>5266</v>
      </c>
      <c r="C3410" t="s">
        <v>5772</v>
      </c>
      <c r="D3410" t="s">
        <v>51</v>
      </c>
      <c r="E3410" t="s">
        <v>16</v>
      </c>
      <c r="F3410">
        <v>30</v>
      </c>
      <c r="G3410" t="s">
        <v>8016</v>
      </c>
      <c r="H3410" t="s">
        <v>1099</v>
      </c>
      <c r="I3410" t="s">
        <v>25</v>
      </c>
      <c r="J3410" s="1">
        <v>44360</v>
      </c>
      <c r="K3410">
        <v>85</v>
      </c>
      <c r="L3410" t="s">
        <v>70</v>
      </c>
      <c r="N3410">
        <f t="shared" si="53"/>
        <v>0</v>
      </c>
    </row>
    <row r="3411" spans="1:14" x14ac:dyDescent="0.3">
      <c r="A3411">
        <v>3410</v>
      </c>
      <c r="B3411" t="s">
        <v>7037</v>
      </c>
      <c r="C3411" t="s">
        <v>4416</v>
      </c>
      <c r="D3411" t="s">
        <v>28</v>
      </c>
      <c r="E3411" t="s">
        <v>29</v>
      </c>
      <c r="F3411">
        <v>30</v>
      </c>
      <c r="G3411" t="s">
        <v>8017</v>
      </c>
      <c r="H3411" t="s">
        <v>793</v>
      </c>
      <c r="I3411" t="s">
        <v>178</v>
      </c>
      <c r="J3411" s="1">
        <v>43990</v>
      </c>
      <c r="K3411">
        <v>21</v>
      </c>
      <c r="L3411" t="s">
        <v>80</v>
      </c>
      <c r="N3411">
        <f t="shared" si="53"/>
        <v>0</v>
      </c>
    </row>
    <row r="3412" spans="1:14" x14ac:dyDescent="0.3">
      <c r="A3412">
        <v>3411</v>
      </c>
      <c r="B3412" t="s">
        <v>3512</v>
      </c>
      <c r="C3412" t="s">
        <v>7043</v>
      </c>
      <c r="D3412" t="s">
        <v>51</v>
      </c>
      <c r="E3412" t="s">
        <v>16</v>
      </c>
      <c r="F3412">
        <v>30</v>
      </c>
      <c r="G3412" t="s">
        <v>8018</v>
      </c>
      <c r="H3412" t="s">
        <v>8019</v>
      </c>
      <c r="I3412" t="s">
        <v>32</v>
      </c>
      <c r="J3412" s="1">
        <v>44747</v>
      </c>
      <c r="K3412">
        <v>79</v>
      </c>
      <c r="L3412" t="s">
        <v>101</v>
      </c>
      <c r="N3412">
        <f t="shared" si="53"/>
        <v>0</v>
      </c>
    </row>
    <row r="3413" spans="1:14" x14ac:dyDescent="0.3">
      <c r="A3413">
        <v>3412</v>
      </c>
      <c r="B3413" t="s">
        <v>8020</v>
      </c>
      <c r="C3413" t="s">
        <v>5215</v>
      </c>
      <c r="D3413" t="s">
        <v>15</v>
      </c>
      <c r="E3413" t="s">
        <v>16</v>
      </c>
      <c r="F3413">
        <v>90</v>
      </c>
      <c r="G3413" t="s">
        <v>8021</v>
      </c>
      <c r="H3413" t="s">
        <v>8022</v>
      </c>
      <c r="I3413" t="s">
        <v>294</v>
      </c>
      <c r="J3413" s="1">
        <v>44257</v>
      </c>
      <c r="K3413">
        <v>49</v>
      </c>
      <c r="L3413" t="s">
        <v>45</v>
      </c>
      <c r="N3413">
        <f t="shared" si="53"/>
        <v>0</v>
      </c>
    </row>
    <row r="3414" spans="1:14" x14ac:dyDescent="0.3">
      <c r="A3414">
        <v>3413</v>
      </c>
      <c r="B3414" t="s">
        <v>8023</v>
      </c>
      <c r="C3414" t="s">
        <v>5306</v>
      </c>
      <c r="D3414" t="s">
        <v>15</v>
      </c>
      <c r="E3414" t="s">
        <v>16</v>
      </c>
      <c r="F3414">
        <v>90</v>
      </c>
      <c r="G3414" t="s">
        <v>8024</v>
      </c>
      <c r="H3414" t="s">
        <v>4046</v>
      </c>
      <c r="I3414" t="s">
        <v>173</v>
      </c>
      <c r="J3414" s="1">
        <v>43877</v>
      </c>
      <c r="K3414">
        <v>2</v>
      </c>
      <c r="L3414" t="s">
        <v>70</v>
      </c>
      <c r="N3414">
        <f t="shared" si="53"/>
        <v>0</v>
      </c>
    </row>
    <row r="3415" spans="1:14" x14ac:dyDescent="0.3">
      <c r="A3415">
        <v>3414</v>
      </c>
      <c r="B3415" t="s">
        <v>2377</v>
      </c>
      <c r="C3415" t="s">
        <v>3162</v>
      </c>
      <c r="D3415" t="s">
        <v>117</v>
      </c>
      <c r="E3415" t="s">
        <v>16</v>
      </c>
      <c r="F3415">
        <v>90</v>
      </c>
      <c r="G3415" t="s">
        <v>8025</v>
      </c>
      <c r="H3415" t="s">
        <v>2890</v>
      </c>
      <c r="I3415" t="s">
        <v>32</v>
      </c>
      <c r="J3415" s="1">
        <v>44671</v>
      </c>
      <c r="K3415">
        <v>80</v>
      </c>
      <c r="L3415" t="s">
        <v>70</v>
      </c>
      <c r="N3415">
        <f t="shared" si="53"/>
        <v>0</v>
      </c>
    </row>
    <row r="3416" spans="1:14" x14ac:dyDescent="0.3">
      <c r="A3416">
        <v>3415</v>
      </c>
      <c r="B3416" t="s">
        <v>4395</v>
      </c>
      <c r="C3416" t="s">
        <v>8026</v>
      </c>
      <c r="D3416" t="s">
        <v>28</v>
      </c>
      <c r="E3416" t="s">
        <v>29</v>
      </c>
      <c r="F3416">
        <v>30</v>
      </c>
      <c r="G3416" t="s">
        <v>8027</v>
      </c>
      <c r="H3416" t="s">
        <v>8028</v>
      </c>
      <c r="I3416" t="s">
        <v>294</v>
      </c>
      <c r="J3416" s="1">
        <v>43912</v>
      </c>
      <c r="K3416">
        <v>69</v>
      </c>
      <c r="L3416" t="s">
        <v>70</v>
      </c>
      <c r="N3416">
        <f t="shared" si="53"/>
        <v>0</v>
      </c>
    </row>
    <row r="3417" spans="1:14" x14ac:dyDescent="0.3">
      <c r="A3417">
        <v>3416</v>
      </c>
      <c r="B3417" t="s">
        <v>430</v>
      </c>
      <c r="C3417" t="s">
        <v>644</v>
      </c>
      <c r="D3417" t="s">
        <v>28</v>
      </c>
      <c r="E3417" t="s">
        <v>29</v>
      </c>
      <c r="F3417">
        <v>30</v>
      </c>
      <c r="G3417" t="s">
        <v>8029</v>
      </c>
      <c r="H3417" t="s">
        <v>8030</v>
      </c>
      <c r="I3417" t="s">
        <v>32</v>
      </c>
      <c r="J3417" s="1">
        <v>44292</v>
      </c>
      <c r="K3417">
        <v>78</v>
      </c>
      <c r="L3417" t="s">
        <v>101</v>
      </c>
      <c r="N3417">
        <f t="shared" si="53"/>
        <v>0</v>
      </c>
    </row>
    <row r="3418" spans="1:14" x14ac:dyDescent="0.3">
      <c r="A3418">
        <v>3417</v>
      </c>
      <c r="B3418" t="s">
        <v>8031</v>
      </c>
      <c r="C3418" t="s">
        <v>6003</v>
      </c>
      <c r="D3418" t="s">
        <v>15</v>
      </c>
      <c r="E3418" t="s">
        <v>16</v>
      </c>
      <c r="F3418">
        <v>60</v>
      </c>
      <c r="G3418" t="s">
        <v>8032</v>
      </c>
      <c r="H3418" t="s">
        <v>8033</v>
      </c>
      <c r="I3418" t="s">
        <v>32</v>
      </c>
      <c r="J3418" s="1">
        <v>43877</v>
      </c>
      <c r="K3418">
        <v>76</v>
      </c>
      <c r="L3418" t="s">
        <v>54</v>
      </c>
      <c r="N3418">
        <f t="shared" si="53"/>
        <v>0</v>
      </c>
    </row>
    <row r="3419" spans="1:14" x14ac:dyDescent="0.3">
      <c r="A3419">
        <v>3418</v>
      </c>
      <c r="B3419" t="s">
        <v>8034</v>
      </c>
      <c r="C3419" t="s">
        <v>8035</v>
      </c>
      <c r="D3419" t="s">
        <v>15</v>
      </c>
      <c r="E3419" t="s">
        <v>16</v>
      </c>
      <c r="F3419">
        <v>60</v>
      </c>
      <c r="G3419" t="s">
        <v>8036</v>
      </c>
      <c r="H3419" t="s">
        <v>2872</v>
      </c>
      <c r="I3419" t="s">
        <v>294</v>
      </c>
      <c r="J3419" s="1">
        <v>44924</v>
      </c>
      <c r="K3419">
        <v>103</v>
      </c>
      <c r="L3419" t="s">
        <v>33</v>
      </c>
      <c r="N3419">
        <f t="shared" si="53"/>
        <v>0</v>
      </c>
    </row>
    <row r="3420" spans="1:14" x14ac:dyDescent="0.3">
      <c r="A3420">
        <v>3419</v>
      </c>
      <c r="B3420" t="s">
        <v>8037</v>
      </c>
      <c r="C3420" t="s">
        <v>556</v>
      </c>
      <c r="D3420" t="s">
        <v>15</v>
      </c>
      <c r="E3420" t="s">
        <v>16</v>
      </c>
      <c r="F3420">
        <v>60</v>
      </c>
      <c r="G3420" t="s">
        <v>8038</v>
      </c>
      <c r="H3420" t="s">
        <v>5631</v>
      </c>
      <c r="I3420" t="s">
        <v>129</v>
      </c>
      <c r="J3420" s="1">
        <v>44670</v>
      </c>
      <c r="K3420">
        <v>81</v>
      </c>
      <c r="L3420" t="s">
        <v>54</v>
      </c>
      <c r="N3420">
        <f t="shared" si="53"/>
        <v>0</v>
      </c>
    </row>
    <row r="3421" spans="1:14" x14ac:dyDescent="0.3">
      <c r="A3421">
        <v>3420</v>
      </c>
      <c r="B3421" t="s">
        <v>4757</v>
      </c>
      <c r="C3421" t="s">
        <v>5604</v>
      </c>
      <c r="D3421" t="s">
        <v>28</v>
      </c>
      <c r="E3421" t="s">
        <v>29</v>
      </c>
      <c r="F3421">
        <v>90</v>
      </c>
      <c r="G3421" t="s">
        <v>8039</v>
      </c>
      <c r="H3421" t="s">
        <v>4675</v>
      </c>
      <c r="I3421" t="s">
        <v>178</v>
      </c>
      <c r="J3421" s="1">
        <v>44388</v>
      </c>
      <c r="K3421">
        <v>83</v>
      </c>
      <c r="L3421" t="s">
        <v>101</v>
      </c>
      <c r="N3421">
        <f t="shared" si="53"/>
        <v>0</v>
      </c>
    </row>
    <row r="3422" spans="1:14" x14ac:dyDescent="0.3">
      <c r="A3422">
        <v>3421</v>
      </c>
      <c r="B3422" t="s">
        <v>1671</v>
      </c>
      <c r="C3422" t="s">
        <v>7908</v>
      </c>
      <c r="D3422" t="s">
        <v>28</v>
      </c>
      <c r="E3422" t="s">
        <v>29</v>
      </c>
      <c r="F3422">
        <v>30</v>
      </c>
      <c r="G3422" t="s">
        <v>8040</v>
      </c>
      <c r="H3422" t="s">
        <v>1026</v>
      </c>
      <c r="I3422" t="s">
        <v>32</v>
      </c>
      <c r="J3422" s="1">
        <v>44617</v>
      </c>
      <c r="K3422">
        <v>92</v>
      </c>
      <c r="L3422" t="s">
        <v>70</v>
      </c>
      <c r="N3422">
        <f t="shared" si="53"/>
        <v>0</v>
      </c>
    </row>
    <row r="3423" spans="1:14" x14ac:dyDescent="0.3">
      <c r="A3423">
        <v>3422</v>
      </c>
      <c r="B3423" t="s">
        <v>4419</v>
      </c>
      <c r="C3423" t="s">
        <v>7908</v>
      </c>
      <c r="D3423" t="s">
        <v>51</v>
      </c>
      <c r="E3423" t="s">
        <v>16</v>
      </c>
      <c r="F3423">
        <v>90</v>
      </c>
      <c r="G3423" t="s">
        <v>8041</v>
      </c>
      <c r="H3423" t="s">
        <v>8042</v>
      </c>
      <c r="I3423" t="s">
        <v>124</v>
      </c>
      <c r="J3423" s="1">
        <v>44570</v>
      </c>
      <c r="K3423">
        <v>73</v>
      </c>
      <c r="L3423" t="s">
        <v>20</v>
      </c>
      <c r="N3423">
        <f t="shared" si="53"/>
        <v>0</v>
      </c>
    </row>
    <row r="3424" spans="1:14" x14ac:dyDescent="0.3">
      <c r="A3424">
        <v>3423</v>
      </c>
      <c r="B3424" t="s">
        <v>2256</v>
      </c>
      <c r="C3424" t="s">
        <v>232</v>
      </c>
      <c r="D3424" t="s">
        <v>28</v>
      </c>
      <c r="E3424" t="s">
        <v>29</v>
      </c>
      <c r="F3424">
        <v>30</v>
      </c>
      <c r="G3424" t="s">
        <v>8043</v>
      </c>
      <c r="H3424" t="s">
        <v>5643</v>
      </c>
      <c r="I3424" t="s">
        <v>886</v>
      </c>
      <c r="J3424" s="1">
        <v>44796</v>
      </c>
      <c r="K3424">
        <v>2</v>
      </c>
      <c r="L3424" t="s">
        <v>70</v>
      </c>
      <c r="N3424">
        <f t="shared" si="53"/>
        <v>0</v>
      </c>
    </row>
    <row r="3425" spans="1:14" x14ac:dyDescent="0.3">
      <c r="A3425">
        <v>3424</v>
      </c>
      <c r="B3425" t="s">
        <v>8044</v>
      </c>
      <c r="C3425" t="s">
        <v>1062</v>
      </c>
      <c r="D3425" t="s">
        <v>92</v>
      </c>
      <c r="E3425" t="s">
        <v>16</v>
      </c>
      <c r="F3425">
        <v>30</v>
      </c>
      <c r="G3425" t="s">
        <v>8045</v>
      </c>
      <c r="H3425" t="s">
        <v>2685</v>
      </c>
      <c r="I3425" t="s">
        <v>32</v>
      </c>
      <c r="J3425" s="1">
        <v>44186</v>
      </c>
      <c r="K3425">
        <v>34</v>
      </c>
      <c r="L3425" t="s">
        <v>54</v>
      </c>
      <c r="N3425">
        <f t="shared" si="53"/>
        <v>0</v>
      </c>
    </row>
    <row r="3426" spans="1:14" x14ac:dyDescent="0.3">
      <c r="A3426">
        <v>3425</v>
      </c>
      <c r="B3426" t="s">
        <v>2919</v>
      </c>
      <c r="C3426" t="s">
        <v>8046</v>
      </c>
      <c r="D3426" t="s">
        <v>28</v>
      </c>
      <c r="E3426" t="s">
        <v>29</v>
      </c>
      <c r="F3426">
        <v>60</v>
      </c>
      <c r="G3426" t="s">
        <v>8047</v>
      </c>
      <c r="H3426" t="s">
        <v>8048</v>
      </c>
      <c r="I3426" t="s">
        <v>89</v>
      </c>
      <c r="J3426" s="1">
        <v>43903</v>
      </c>
      <c r="K3426">
        <v>58</v>
      </c>
      <c r="L3426" t="s">
        <v>39</v>
      </c>
      <c r="N3426">
        <f t="shared" si="53"/>
        <v>0</v>
      </c>
    </row>
    <row r="3427" spans="1:14" x14ac:dyDescent="0.3">
      <c r="A3427">
        <v>3426</v>
      </c>
      <c r="B3427" t="s">
        <v>8049</v>
      </c>
      <c r="C3427" t="s">
        <v>1044</v>
      </c>
      <c r="D3427" t="s">
        <v>51</v>
      </c>
      <c r="E3427" t="s">
        <v>16</v>
      </c>
      <c r="F3427">
        <v>90</v>
      </c>
      <c r="G3427" t="s">
        <v>8050</v>
      </c>
      <c r="H3427" t="s">
        <v>2444</v>
      </c>
      <c r="I3427" t="s">
        <v>32</v>
      </c>
      <c r="J3427" s="1">
        <v>44296</v>
      </c>
      <c r="K3427">
        <v>49</v>
      </c>
      <c r="L3427" t="s">
        <v>20</v>
      </c>
      <c r="N3427">
        <f t="shared" si="53"/>
        <v>0</v>
      </c>
    </row>
    <row r="3428" spans="1:14" x14ac:dyDescent="0.3">
      <c r="A3428">
        <v>3427</v>
      </c>
      <c r="B3428" t="s">
        <v>183</v>
      </c>
      <c r="C3428" t="s">
        <v>4121</v>
      </c>
      <c r="D3428" t="s">
        <v>28</v>
      </c>
      <c r="E3428" t="s">
        <v>29</v>
      </c>
      <c r="F3428">
        <v>30</v>
      </c>
      <c r="G3428" t="s">
        <v>8051</v>
      </c>
      <c r="H3428" t="s">
        <v>8019</v>
      </c>
      <c r="I3428" t="s">
        <v>32</v>
      </c>
      <c r="J3428" s="1">
        <v>44167</v>
      </c>
      <c r="K3428">
        <v>37</v>
      </c>
      <c r="L3428" t="s">
        <v>70</v>
      </c>
      <c r="N3428">
        <f t="shared" si="53"/>
        <v>0</v>
      </c>
    </row>
    <row r="3429" spans="1:14" x14ac:dyDescent="0.3">
      <c r="A3429">
        <v>3428</v>
      </c>
      <c r="B3429" t="s">
        <v>155</v>
      </c>
      <c r="C3429" t="s">
        <v>4504</v>
      </c>
      <c r="D3429" t="s">
        <v>28</v>
      </c>
      <c r="E3429" t="s">
        <v>29</v>
      </c>
      <c r="F3429">
        <v>60</v>
      </c>
      <c r="G3429" t="s">
        <v>8052</v>
      </c>
      <c r="H3429" t="s">
        <v>1221</v>
      </c>
      <c r="I3429" t="s">
        <v>124</v>
      </c>
      <c r="J3429" s="1">
        <v>44139</v>
      </c>
      <c r="K3429">
        <v>20</v>
      </c>
      <c r="L3429" t="s">
        <v>33</v>
      </c>
      <c r="N3429">
        <f t="shared" si="53"/>
        <v>0</v>
      </c>
    </row>
    <row r="3430" spans="1:14" x14ac:dyDescent="0.3">
      <c r="A3430">
        <v>3429</v>
      </c>
      <c r="B3430" t="s">
        <v>8053</v>
      </c>
      <c r="C3430" t="s">
        <v>4088</v>
      </c>
      <c r="D3430" t="s">
        <v>51</v>
      </c>
      <c r="E3430" t="s">
        <v>16</v>
      </c>
      <c r="F3430">
        <v>30</v>
      </c>
      <c r="G3430" t="s">
        <v>8054</v>
      </c>
      <c r="H3430" t="s">
        <v>3365</v>
      </c>
      <c r="I3430" t="s">
        <v>146</v>
      </c>
      <c r="J3430" s="1">
        <v>44561</v>
      </c>
      <c r="K3430">
        <v>54</v>
      </c>
      <c r="L3430" t="s">
        <v>159</v>
      </c>
      <c r="N3430">
        <f t="shared" si="53"/>
        <v>0</v>
      </c>
    </row>
    <row r="3431" spans="1:14" x14ac:dyDescent="0.3">
      <c r="A3431">
        <v>3430</v>
      </c>
      <c r="B3431" t="s">
        <v>8055</v>
      </c>
      <c r="C3431" t="s">
        <v>8056</v>
      </c>
      <c r="D3431" t="s">
        <v>28</v>
      </c>
      <c r="E3431" t="s">
        <v>29</v>
      </c>
      <c r="F3431">
        <v>30</v>
      </c>
      <c r="G3431" t="s">
        <v>8057</v>
      </c>
      <c r="H3431" t="s">
        <v>3206</v>
      </c>
      <c r="I3431" t="s">
        <v>1199</v>
      </c>
      <c r="J3431" s="1">
        <v>44605</v>
      </c>
      <c r="K3431">
        <v>27</v>
      </c>
      <c r="L3431" t="s">
        <v>20</v>
      </c>
      <c r="N3431">
        <f t="shared" si="53"/>
        <v>0</v>
      </c>
    </row>
    <row r="3432" spans="1:14" x14ac:dyDescent="0.3">
      <c r="A3432">
        <v>3431</v>
      </c>
      <c r="B3432" t="s">
        <v>3450</v>
      </c>
      <c r="C3432" t="s">
        <v>953</v>
      </c>
      <c r="D3432" t="s">
        <v>51</v>
      </c>
      <c r="E3432" t="s">
        <v>16</v>
      </c>
      <c r="F3432">
        <v>30</v>
      </c>
      <c r="G3432" t="s">
        <v>8058</v>
      </c>
      <c r="H3432" t="s">
        <v>2261</v>
      </c>
      <c r="I3432" t="s">
        <v>32</v>
      </c>
      <c r="J3432" s="1">
        <v>44162</v>
      </c>
      <c r="K3432">
        <v>65</v>
      </c>
      <c r="L3432" t="s">
        <v>80</v>
      </c>
      <c r="N3432">
        <f t="shared" si="53"/>
        <v>0</v>
      </c>
    </row>
    <row r="3433" spans="1:14" x14ac:dyDescent="0.3">
      <c r="A3433">
        <v>3432</v>
      </c>
      <c r="B3433" t="s">
        <v>785</v>
      </c>
      <c r="C3433" t="s">
        <v>418</v>
      </c>
      <c r="D3433" t="s">
        <v>28</v>
      </c>
      <c r="E3433" t="s">
        <v>29</v>
      </c>
      <c r="F3433">
        <v>60</v>
      </c>
      <c r="G3433" t="s">
        <v>8059</v>
      </c>
      <c r="H3433" t="s">
        <v>8060</v>
      </c>
      <c r="I3433" t="s">
        <v>32</v>
      </c>
      <c r="J3433" s="1">
        <v>44598</v>
      </c>
      <c r="K3433">
        <v>56</v>
      </c>
      <c r="L3433" t="s">
        <v>33</v>
      </c>
      <c r="N3433">
        <f t="shared" si="53"/>
        <v>0</v>
      </c>
    </row>
    <row r="3434" spans="1:14" x14ac:dyDescent="0.3">
      <c r="A3434">
        <v>3433</v>
      </c>
      <c r="B3434" t="s">
        <v>304</v>
      </c>
      <c r="C3434" t="s">
        <v>6477</v>
      </c>
      <c r="D3434" t="s">
        <v>51</v>
      </c>
      <c r="E3434" t="s">
        <v>16</v>
      </c>
      <c r="F3434">
        <v>90</v>
      </c>
      <c r="G3434" t="s">
        <v>8061</v>
      </c>
      <c r="H3434" t="s">
        <v>2305</v>
      </c>
      <c r="I3434" t="s">
        <v>25</v>
      </c>
      <c r="J3434" s="1">
        <v>44461</v>
      </c>
      <c r="K3434">
        <v>18</v>
      </c>
      <c r="L3434" t="s">
        <v>20</v>
      </c>
      <c r="N3434">
        <f t="shared" si="53"/>
        <v>0</v>
      </c>
    </row>
    <row r="3435" spans="1:14" x14ac:dyDescent="0.3">
      <c r="A3435">
        <v>3434</v>
      </c>
      <c r="B3435" t="s">
        <v>8062</v>
      </c>
      <c r="C3435" t="s">
        <v>2885</v>
      </c>
      <c r="D3435" t="s">
        <v>51</v>
      </c>
      <c r="E3435" t="s">
        <v>16</v>
      </c>
      <c r="F3435">
        <v>90</v>
      </c>
      <c r="G3435" t="s">
        <v>8063</v>
      </c>
      <c r="H3435" t="s">
        <v>702</v>
      </c>
      <c r="I3435" t="s">
        <v>703</v>
      </c>
      <c r="J3435" s="1">
        <v>44021</v>
      </c>
      <c r="K3435">
        <v>32</v>
      </c>
      <c r="L3435" t="s">
        <v>70</v>
      </c>
      <c r="N3435">
        <f t="shared" si="53"/>
        <v>0</v>
      </c>
    </row>
    <row r="3436" spans="1:14" x14ac:dyDescent="0.3">
      <c r="A3436">
        <v>3435</v>
      </c>
      <c r="B3436" t="s">
        <v>6984</v>
      </c>
      <c r="C3436" t="s">
        <v>8064</v>
      </c>
      <c r="D3436" t="s">
        <v>28</v>
      </c>
      <c r="E3436" t="s">
        <v>8065</v>
      </c>
      <c r="F3436">
        <v>30</v>
      </c>
      <c r="G3436" t="s">
        <v>8066</v>
      </c>
      <c r="H3436" t="s">
        <v>4272</v>
      </c>
      <c r="I3436" t="s">
        <v>1652</v>
      </c>
      <c r="J3436" s="1">
        <v>43862</v>
      </c>
      <c r="K3436">
        <v>8</v>
      </c>
      <c r="L3436" t="s">
        <v>101</v>
      </c>
      <c r="N3436">
        <f t="shared" si="53"/>
        <v>0</v>
      </c>
    </row>
    <row r="3437" spans="1:14" x14ac:dyDescent="0.3">
      <c r="A3437">
        <v>3436</v>
      </c>
      <c r="B3437" t="s">
        <v>2976</v>
      </c>
      <c r="C3437" t="s">
        <v>2223</v>
      </c>
      <c r="D3437" t="s">
        <v>28</v>
      </c>
      <c r="E3437" t="s">
        <v>29</v>
      </c>
      <c r="F3437">
        <v>30</v>
      </c>
      <c r="G3437" t="s">
        <v>8067</v>
      </c>
      <c r="H3437" t="s">
        <v>3571</v>
      </c>
      <c r="I3437" t="s">
        <v>32</v>
      </c>
      <c r="J3437" s="1">
        <v>44232</v>
      </c>
      <c r="K3437">
        <v>54</v>
      </c>
      <c r="L3437" t="s">
        <v>54</v>
      </c>
      <c r="N3437">
        <f t="shared" si="53"/>
        <v>0</v>
      </c>
    </row>
    <row r="3438" spans="1:14" x14ac:dyDescent="0.3">
      <c r="A3438">
        <v>3437</v>
      </c>
      <c r="B3438" t="s">
        <v>8068</v>
      </c>
      <c r="C3438" t="s">
        <v>6982</v>
      </c>
      <c r="D3438" t="s">
        <v>15</v>
      </c>
      <c r="E3438" t="s">
        <v>16</v>
      </c>
      <c r="F3438">
        <v>60</v>
      </c>
      <c r="G3438" t="s">
        <v>8069</v>
      </c>
      <c r="H3438" t="s">
        <v>4996</v>
      </c>
      <c r="I3438" t="s">
        <v>32</v>
      </c>
      <c r="J3438" s="1">
        <v>44549</v>
      </c>
      <c r="K3438">
        <v>50</v>
      </c>
      <c r="L3438" t="s">
        <v>33</v>
      </c>
      <c r="N3438">
        <f t="shared" si="53"/>
        <v>0</v>
      </c>
    </row>
    <row r="3439" spans="1:14" x14ac:dyDescent="0.3">
      <c r="A3439">
        <v>3438</v>
      </c>
      <c r="B3439" t="s">
        <v>8070</v>
      </c>
      <c r="C3439" t="s">
        <v>1656</v>
      </c>
      <c r="D3439" t="s">
        <v>51</v>
      </c>
      <c r="E3439" t="s">
        <v>16</v>
      </c>
      <c r="F3439">
        <v>90</v>
      </c>
      <c r="G3439" t="s">
        <v>8071</v>
      </c>
      <c r="H3439" t="s">
        <v>518</v>
      </c>
      <c r="I3439" t="s">
        <v>32</v>
      </c>
      <c r="J3439" s="1">
        <v>44386</v>
      </c>
      <c r="K3439">
        <v>42</v>
      </c>
      <c r="L3439" t="s">
        <v>80</v>
      </c>
      <c r="N3439">
        <f t="shared" si="53"/>
        <v>0</v>
      </c>
    </row>
    <row r="3440" spans="1:14" x14ac:dyDescent="0.3">
      <c r="A3440">
        <v>3439</v>
      </c>
      <c r="B3440" t="s">
        <v>902</v>
      </c>
      <c r="C3440" t="s">
        <v>2813</v>
      </c>
      <c r="D3440" t="s">
        <v>51</v>
      </c>
      <c r="E3440" t="s">
        <v>16</v>
      </c>
      <c r="F3440">
        <v>90</v>
      </c>
      <c r="G3440" t="s">
        <v>8072</v>
      </c>
      <c r="H3440" t="s">
        <v>432</v>
      </c>
      <c r="I3440" t="s">
        <v>32</v>
      </c>
      <c r="J3440" s="1">
        <v>44301</v>
      </c>
      <c r="K3440">
        <v>64</v>
      </c>
      <c r="L3440" t="s">
        <v>70</v>
      </c>
      <c r="N3440">
        <f t="shared" si="53"/>
        <v>0</v>
      </c>
    </row>
    <row r="3441" spans="1:14" x14ac:dyDescent="0.3">
      <c r="A3441">
        <v>3440</v>
      </c>
      <c r="B3441" t="s">
        <v>8073</v>
      </c>
      <c r="C3441" t="s">
        <v>8074</v>
      </c>
      <c r="D3441" t="s">
        <v>15</v>
      </c>
      <c r="E3441" t="s">
        <v>16</v>
      </c>
      <c r="F3441">
        <v>60</v>
      </c>
      <c r="G3441" t="s">
        <v>8075</v>
      </c>
      <c r="H3441" t="s">
        <v>8076</v>
      </c>
      <c r="I3441" t="s">
        <v>178</v>
      </c>
      <c r="J3441" s="1">
        <v>44092</v>
      </c>
      <c r="K3441">
        <v>77</v>
      </c>
      <c r="L3441" t="s">
        <v>159</v>
      </c>
      <c r="N3441">
        <f t="shared" si="53"/>
        <v>0</v>
      </c>
    </row>
    <row r="3442" spans="1:14" x14ac:dyDescent="0.3">
      <c r="A3442">
        <v>3441</v>
      </c>
      <c r="B3442" t="s">
        <v>3818</v>
      </c>
      <c r="C3442" t="s">
        <v>1994</v>
      </c>
      <c r="D3442" t="s">
        <v>15</v>
      </c>
      <c r="E3442" t="s">
        <v>16</v>
      </c>
      <c r="F3442">
        <v>30</v>
      </c>
      <c r="G3442" t="s">
        <v>8077</v>
      </c>
      <c r="H3442" t="s">
        <v>5609</v>
      </c>
      <c r="I3442" t="s">
        <v>19</v>
      </c>
      <c r="J3442" s="1">
        <v>44141</v>
      </c>
      <c r="K3442">
        <v>60</v>
      </c>
      <c r="L3442" t="s">
        <v>39</v>
      </c>
      <c r="N3442">
        <f t="shared" si="53"/>
        <v>0</v>
      </c>
    </row>
    <row r="3443" spans="1:14" x14ac:dyDescent="0.3">
      <c r="A3443">
        <v>3442</v>
      </c>
      <c r="B3443" t="s">
        <v>567</v>
      </c>
      <c r="C3443" t="s">
        <v>3077</v>
      </c>
      <c r="D3443" t="s">
        <v>15</v>
      </c>
      <c r="E3443" t="s">
        <v>16</v>
      </c>
      <c r="F3443">
        <v>90</v>
      </c>
      <c r="G3443" t="s">
        <v>8078</v>
      </c>
      <c r="H3443" t="s">
        <v>2875</v>
      </c>
      <c r="I3443" t="s">
        <v>32</v>
      </c>
      <c r="J3443" s="1">
        <v>44433</v>
      </c>
      <c r="K3443">
        <v>14</v>
      </c>
      <c r="L3443" t="s">
        <v>70</v>
      </c>
      <c r="N3443">
        <f t="shared" si="53"/>
        <v>0</v>
      </c>
    </row>
    <row r="3444" spans="1:14" x14ac:dyDescent="0.3">
      <c r="A3444">
        <v>3443</v>
      </c>
      <c r="B3444" t="s">
        <v>3246</v>
      </c>
      <c r="C3444" t="s">
        <v>7078</v>
      </c>
      <c r="D3444" t="s">
        <v>28</v>
      </c>
      <c r="E3444" t="s">
        <v>29</v>
      </c>
      <c r="F3444">
        <v>90</v>
      </c>
      <c r="G3444" t="s">
        <v>8079</v>
      </c>
      <c r="H3444" t="s">
        <v>2100</v>
      </c>
      <c r="I3444" t="s">
        <v>819</v>
      </c>
      <c r="J3444" s="1">
        <v>44075</v>
      </c>
      <c r="K3444">
        <v>78</v>
      </c>
      <c r="L3444" t="s">
        <v>45</v>
      </c>
      <c r="N3444">
        <f t="shared" si="53"/>
        <v>0</v>
      </c>
    </row>
    <row r="3445" spans="1:14" x14ac:dyDescent="0.3">
      <c r="A3445">
        <v>3444</v>
      </c>
      <c r="B3445" t="s">
        <v>1734</v>
      </c>
      <c r="C3445" t="s">
        <v>1554</v>
      </c>
      <c r="D3445" t="s">
        <v>28</v>
      </c>
      <c r="E3445" t="s">
        <v>29</v>
      </c>
      <c r="F3445">
        <v>90</v>
      </c>
      <c r="G3445" t="s">
        <v>8080</v>
      </c>
      <c r="H3445" t="s">
        <v>2008</v>
      </c>
      <c r="I3445" t="s">
        <v>129</v>
      </c>
      <c r="J3445" s="1">
        <v>44048</v>
      </c>
      <c r="K3445">
        <v>25</v>
      </c>
      <c r="L3445" t="s">
        <v>20</v>
      </c>
      <c r="N3445">
        <f t="shared" si="53"/>
        <v>0</v>
      </c>
    </row>
    <row r="3446" spans="1:14" x14ac:dyDescent="0.3">
      <c r="A3446">
        <v>3445</v>
      </c>
      <c r="B3446" t="s">
        <v>8081</v>
      </c>
      <c r="C3446" t="s">
        <v>4079</v>
      </c>
      <c r="D3446" t="s">
        <v>51</v>
      </c>
      <c r="E3446" t="s">
        <v>16</v>
      </c>
      <c r="F3446">
        <v>60</v>
      </c>
      <c r="G3446" t="s">
        <v>8082</v>
      </c>
      <c r="H3446" t="s">
        <v>1206</v>
      </c>
      <c r="I3446" t="s">
        <v>294</v>
      </c>
      <c r="J3446" s="1">
        <v>44316</v>
      </c>
      <c r="K3446">
        <v>90</v>
      </c>
      <c r="L3446" t="s">
        <v>39</v>
      </c>
      <c r="N3446">
        <f t="shared" si="53"/>
        <v>0</v>
      </c>
    </row>
    <row r="3447" spans="1:14" x14ac:dyDescent="0.3">
      <c r="A3447">
        <v>3446</v>
      </c>
      <c r="B3447" t="s">
        <v>6072</v>
      </c>
      <c r="C3447" t="s">
        <v>97</v>
      </c>
      <c r="D3447" t="s">
        <v>15</v>
      </c>
      <c r="E3447" t="s">
        <v>16</v>
      </c>
      <c r="F3447">
        <v>90</v>
      </c>
      <c r="G3447" t="s">
        <v>8082</v>
      </c>
      <c r="H3447" t="s">
        <v>3402</v>
      </c>
      <c r="I3447" t="s">
        <v>32</v>
      </c>
      <c r="J3447" s="1">
        <v>44607</v>
      </c>
      <c r="K3447">
        <v>47</v>
      </c>
      <c r="L3447" t="s">
        <v>64</v>
      </c>
      <c r="N3447">
        <f t="shared" si="53"/>
        <v>0</v>
      </c>
    </row>
    <row r="3448" spans="1:14" x14ac:dyDescent="0.3">
      <c r="A3448">
        <v>3447</v>
      </c>
      <c r="B3448" t="s">
        <v>8083</v>
      </c>
      <c r="C3448" t="s">
        <v>4264</v>
      </c>
      <c r="D3448" t="s">
        <v>51</v>
      </c>
      <c r="E3448" t="s">
        <v>16</v>
      </c>
      <c r="F3448">
        <v>90</v>
      </c>
      <c r="G3448" t="s">
        <v>8084</v>
      </c>
      <c r="H3448" t="s">
        <v>4779</v>
      </c>
      <c r="I3448" t="s">
        <v>686</v>
      </c>
      <c r="J3448" s="1">
        <v>43841</v>
      </c>
      <c r="K3448">
        <v>13</v>
      </c>
      <c r="L3448" t="s">
        <v>101</v>
      </c>
      <c r="N3448">
        <f t="shared" si="53"/>
        <v>0</v>
      </c>
    </row>
    <row r="3449" spans="1:14" x14ac:dyDescent="0.3">
      <c r="A3449">
        <v>3448</v>
      </c>
      <c r="B3449" t="s">
        <v>1211</v>
      </c>
      <c r="C3449" t="s">
        <v>1853</v>
      </c>
      <c r="D3449" t="s">
        <v>28</v>
      </c>
      <c r="E3449" t="s">
        <v>29</v>
      </c>
      <c r="F3449">
        <v>30</v>
      </c>
      <c r="G3449" t="s">
        <v>8085</v>
      </c>
      <c r="H3449" t="s">
        <v>2026</v>
      </c>
      <c r="I3449" t="s">
        <v>1078</v>
      </c>
      <c r="J3449" s="1">
        <v>43997</v>
      </c>
      <c r="K3449">
        <v>80</v>
      </c>
      <c r="L3449" t="s">
        <v>101</v>
      </c>
      <c r="N3449">
        <f t="shared" si="53"/>
        <v>0</v>
      </c>
    </row>
    <row r="3450" spans="1:14" x14ac:dyDescent="0.3">
      <c r="A3450">
        <v>3449</v>
      </c>
      <c r="B3450" t="s">
        <v>8086</v>
      </c>
      <c r="C3450" t="s">
        <v>4762</v>
      </c>
      <c r="D3450" t="s">
        <v>51</v>
      </c>
      <c r="E3450" t="s">
        <v>16</v>
      </c>
      <c r="F3450">
        <v>60</v>
      </c>
      <c r="G3450" t="s">
        <v>8087</v>
      </c>
      <c r="H3450" t="s">
        <v>6105</v>
      </c>
      <c r="I3450" t="s">
        <v>32</v>
      </c>
      <c r="J3450" s="1">
        <v>44099</v>
      </c>
      <c r="K3450">
        <v>8</v>
      </c>
      <c r="L3450" t="s">
        <v>70</v>
      </c>
      <c r="N3450">
        <f t="shared" si="53"/>
        <v>0</v>
      </c>
    </row>
    <row r="3451" spans="1:14" x14ac:dyDescent="0.3">
      <c r="A3451">
        <v>3450</v>
      </c>
      <c r="B3451" t="s">
        <v>4649</v>
      </c>
      <c r="C3451" t="s">
        <v>3365</v>
      </c>
      <c r="D3451" t="s">
        <v>28</v>
      </c>
      <c r="E3451" t="s">
        <v>29</v>
      </c>
      <c r="F3451">
        <v>30</v>
      </c>
      <c r="G3451" t="s">
        <v>8088</v>
      </c>
      <c r="H3451" t="s">
        <v>7572</v>
      </c>
      <c r="I3451" t="s">
        <v>886</v>
      </c>
      <c r="J3451" s="1">
        <v>44835</v>
      </c>
      <c r="K3451">
        <v>21</v>
      </c>
      <c r="L3451" t="s">
        <v>33</v>
      </c>
      <c r="N3451">
        <f t="shared" si="53"/>
        <v>0</v>
      </c>
    </row>
    <row r="3452" spans="1:14" x14ac:dyDescent="0.3">
      <c r="A3452">
        <v>3451</v>
      </c>
      <c r="B3452" t="s">
        <v>8089</v>
      </c>
      <c r="C3452" t="s">
        <v>3744</v>
      </c>
      <c r="D3452" t="s">
        <v>15</v>
      </c>
      <c r="E3452" t="s">
        <v>16</v>
      </c>
      <c r="F3452">
        <v>60</v>
      </c>
      <c r="G3452" t="s">
        <v>8090</v>
      </c>
      <c r="H3452" t="s">
        <v>1448</v>
      </c>
      <c r="I3452" t="s">
        <v>1449</v>
      </c>
      <c r="J3452" s="1">
        <v>44547</v>
      </c>
      <c r="K3452">
        <v>89</v>
      </c>
      <c r="L3452" t="s">
        <v>101</v>
      </c>
      <c r="N3452">
        <f t="shared" si="53"/>
        <v>0</v>
      </c>
    </row>
    <row r="3453" spans="1:14" x14ac:dyDescent="0.3">
      <c r="A3453">
        <v>3452</v>
      </c>
      <c r="B3453" t="s">
        <v>8091</v>
      </c>
      <c r="C3453" t="s">
        <v>4387</v>
      </c>
      <c r="D3453" t="s">
        <v>15</v>
      </c>
      <c r="E3453" t="s">
        <v>16</v>
      </c>
      <c r="F3453">
        <v>90</v>
      </c>
      <c r="G3453" t="s">
        <v>8090</v>
      </c>
      <c r="H3453" t="s">
        <v>5748</v>
      </c>
      <c r="I3453" t="s">
        <v>124</v>
      </c>
      <c r="J3453" s="1">
        <v>44922</v>
      </c>
      <c r="K3453">
        <v>61</v>
      </c>
      <c r="L3453" t="s">
        <v>159</v>
      </c>
      <c r="N3453">
        <f t="shared" si="53"/>
        <v>0</v>
      </c>
    </row>
    <row r="3454" spans="1:14" x14ac:dyDescent="0.3">
      <c r="A3454">
        <v>3453</v>
      </c>
      <c r="B3454" t="s">
        <v>8092</v>
      </c>
      <c r="C3454" t="s">
        <v>8093</v>
      </c>
      <c r="D3454" t="s">
        <v>51</v>
      </c>
      <c r="E3454" t="s">
        <v>16</v>
      </c>
      <c r="F3454">
        <v>30</v>
      </c>
      <c r="G3454" t="s">
        <v>8094</v>
      </c>
      <c r="H3454" t="s">
        <v>8095</v>
      </c>
      <c r="I3454" t="s">
        <v>38</v>
      </c>
      <c r="J3454" s="1">
        <v>44920</v>
      </c>
      <c r="K3454">
        <v>69</v>
      </c>
      <c r="L3454" t="s">
        <v>54</v>
      </c>
      <c r="N3454">
        <f t="shared" si="53"/>
        <v>0</v>
      </c>
    </row>
    <row r="3455" spans="1:14" x14ac:dyDescent="0.3">
      <c r="A3455">
        <v>3454</v>
      </c>
      <c r="B3455" t="s">
        <v>8096</v>
      </c>
      <c r="C3455" t="s">
        <v>791</v>
      </c>
      <c r="D3455" t="s">
        <v>51</v>
      </c>
      <c r="E3455" t="s">
        <v>16</v>
      </c>
      <c r="F3455">
        <v>30</v>
      </c>
      <c r="G3455" t="s">
        <v>8097</v>
      </c>
      <c r="H3455" t="s">
        <v>2608</v>
      </c>
      <c r="I3455" t="s">
        <v>38</v>
      </c>
      <c r="J3455" s="1">
        <v>44723</v>
      </c>
      <c r="K3455">
        <v>62</v>
      </c>
      <c r="L3455" t="s">
        <v>45</v>
      </c>
      <c r="N3455">
        <f t="shared" si="53"/>
        <v>0</v>
      </c>
    </row>
    <row r="3456" spans="1:14" x14ac:dyDescent="0.3">
      <c r="A3456">
        <v>3455</v>
      </c>
      <c r="B3456" t="s">
        <v>2346</v>
      </c>
      <c r="C3456" t="s">
        <v>1364</v>
      </c>
      <c r="D3456" t="s">
        <v>28</v>
      </c>
      <c r="E3456" t="s">
        <v>29</v>
      </c>
      <c r="F3456">
        <v>30</v>
      </c>
      <c r="G3456" t="s">
        <v>8098</v>
      </c>
      <c r="H3456" t="s">
        <v>2645</v>
      </c>
      <c r="I3456" t="s">
        <v>32</v>
      </c>
      <c r="J3456" s="1">
        <v>44764</v>
      </c>
      <c r="K3456">
        <v>84</v>
      </c>
      <c r="L3456" t="s">
        <v>80</v>
      </c>
      <c r="N3456">
        <f t="shared" si="53"/>
        <v>0</v>
      </c>
    </row>
    <row r="3457" spans="1:14" x14ac:dyDescent="0.3">
      <c r="A3457">
        <v>3456</v>
      </c>
      <c r="B3457" t="s">
        <v>160</v>
      </c>
      <c r="C3457" t="s">
        <v>6169</v>
      </c>
      <c r="D3457" t="s">
        <v>28</v>
      </c>
      <c r="E3457" t="s">
        <v>29</v>
      </c>
      <c r="F3457">
        <v>90</v>
      </c>
      <c r="G3457" t="s">
        <v>8099</v>
      </c>
      <c r="H3457" t="s">
        <v>7008</v>
      </c>
      <c r="I3457" t="s">
        <v>25</v>
      </c>
      <c r="J3457" s="1">
        <v>44097</v>
      </c>
      <c r="K3457">
        <v>73</v>
      </c>
      <c r="L3457" t="s">
        <v>54</v>
      </c>
      <c r="N3457">
        <f t="shared" si="53"/>
        <v>0</v>
      </c>
    </row>
    <row r="3458" spans="1:14" x14ac:dyDescent="0.3">
      <c r="A3458">
        <v>3457</v>
      </c>
      <c r="B3458" t="s">
        <v>8100</v>
      </c>
      <c r="C3458" t="s">
        <v>3444</v>
      </c>
      <c r="D3458" t="s">
        <v>15</v>
      </c>
      <c r="E3458" t="s">
        <v>16</v>
      </c>
      <c r="F3458">
        <v>30</v>
      </c>
      <c r="G3458" t="s">
        <v>8101</v>
      </c>
      <c r="H3458" t="s">
        <v>682</v>
      </c>
      <c r="I3458" t="s">
        <v>32</v>
      </c>
      <c r="J3458" s="1">
        <v>44311</v>
      </c>
      <c r="K3458">
        <v>10</v>
      </c>
      <c r="L3458" t="s">
        <v>80</v>
      </c>
      <c r="N3458">
        <f t="shared" ref="N3458:N3521" si="54">COUNTBLANK(A3458:L3458)</f>
        <v>0</v>
      </c>
    </row>
    <row r="3459" spans="1:14" x14ac:dyDescent="0.3">
      <c r="A3459">
        <v>3458</v>
      </c>
      <c r="B3459" t="s">
        <v>787</v>
      </c>
      <c r="C3459" t="s">
        <v>2637</v>
      </c>
      <c r="D3459" t="s">
        <v>28</v>
      </c>
      <c r="E3459" t="s">
        <v>29</v>
      </c>
      <c r="F3459">
        <v>30</v>
      </c>
      <c r="G3459" t="s">
        <v>8102</v>
      </c>
      <c r="H3459" t="s">
        <v>1594</v>
      </c>
      <c r="I3459" t="s">
        <v>178</v>
      </c>
      <c r="J3459" s="1">
        <v>44477</v>
      </c>
      <c r="K3459">
        <v>76</v>
      </c>
      <c r="L3459" t="s">
        <v>33</v>
      </c>
      <c r="N3459">
        <f t="shared" si="54"/>
        <v>0</v>
      </c>
    </row>
    <row r="3460" spans="1:14" x14ac:dyDescent="0.3">
      <c r="A3460">
        <v>3459</v>
      </c>
      <c r="B3460" t="s">
        <v>3599</v>
      </c>
      <c r="C3460" t="s">
        <v>2761</v>
      </c>
      <c r="D3460" t="s">
        <v>28</v>
      </c>
      <c r="E3460" t="s">
        <v>29</v>
      </c>
      <c r="F3460">
        <v>60</v>
      </c>
      <c r="G3460" t="s">
        <v>8103</v>
      </c>
      <c r="H3460" t="s">
        <v>2804</v>
      </c>
      <c r="I3460" t="s">
        <v>124</v>
      </c>
      <c r="J3460" s="1">
        <v>44507</v>
      </c>
      <c r="K3460">
        <v>65</v>
      </c>
      <c r="L3460" t="s">
        <v>159</v>
      </c>
      <c r="N3460">
        <f t="shared" si="54"/>
        <v>0</v>
      </c>
    </row>
    <row r="3461" spans="1:14" x14ac:dyDescent="0.3">
      <c r="A3461">
        <v>3460</v>
      </c>
      <c r="B3461" t="s">
        <v>8104</v>
      </c>
      <c r="C3461" t="s">
        <v>812</v>
      </c>
      <c r="D3461" t="s">
        <v>51</v>
      </c>
      <c r="E3461" t="s">
        <v>16</v>
      </c>
      <c r="F3461">
        <v>60</v>
      </c>
      <c r="G3461" t="s">
        <v>8105</v>
      </c>
      <c r="H3461" t="s">
        <v>806</v>
      </c>
      <c r="I3461" t="s">
        <v>178</v>
      </c>
      <c r="J3461" s="1">
        <v>44905</v>
      </c>
      <c r="K3461">
        <v>105</v>
      </c>
      <c r="L3461" t="s">
        <v>159</v>
      </c>
      <c r="N3461">
        <f t="shared" si="54"/>
        <v>0</v>
      </c>
    </row>
    <row r="3462" spans="1:14" x14ac:dyDescent="0.3">
      <c r="A3462">
        <v>3461</v>
      </c>
      <c r="B3462" t="s">
        <v>8104</v>
      </c>
      <c r="C3462" t="s">
        <v>812</v>
      </c>
      <c r="D3462" t="s">
        <v>51</v>
      </c>
      <c r="E3462" t="s">
        <v>16</v>
      </c>
      <c r="F3462">
        <v>60</v>
      </c>
      <c r="G3462" t="s">
        <v>8105</v>
      </c>
      <c r="H3462" t="s">
        <v>806</v>
      </c>
      <c r="I3462" t="s">
        <v>178</v>
      </c>
      <c r="J3462" s="1">
        <v>44905</v>
      </c>
      <c r="K3462">
        <v>105</v>
      </c>
      <c r="L3462" t="s">
        <v>159</v>
      </c>
      <c r="N3462">
        <f t="shared" si="54"/>
        <v>0</v>
      </c>
    </row>
    <row r="3463" spans="1:14" x14ac:dyDescent="0.3">
      <c r="A3463">
        <v>3462</v>
      </c>
      <c r="B3463" t="s">
        <v>8106</v>
      </c>
      <c r="C3463" t="s">
        <v>27</v>
      </c>
      <c r="D3463" t="s">
        <v>51</v>
      </c>
      <c r="E3463" t="s">
        <v>16</v>
      </c>
      <c r="F3463">
        <v>60</v>
      </c>
      <c r="G3463" t="s">
        <v>8107</v>
      </c>
      <c r="H3463" t="s">
        <v>518</v>
      </c>
      <c r="I3463" t="s">
        <v>32</v>
      </c>
      <c r="J3463" s="1">
        <v>44060</v>
      </c>
      <c r="K3463">
        <v>82</v>
      </c>
      <c r="L3463" t="s">
        <v>64</v>
      </c>
      <c r="N3463">
        <f t="shared" si="54"/>
        <v>0</v>
      </c>
    </row>
    <row r="3464" spans="1:14" x14ac:dyDescent="0.3">
      <c r="A3464">
        <v>3463</v>
      </c>
      <c r="B3464" t="s">
        <v>8108</v>
      </c>
      <c r="C3464" t="s">
        <v>5452</v>
      </c>
      <c r="D3464" t="s">
        <v>28</v>
      </c>
      <c r="E3464" t="s">
        <v>29</v>
      </c>
      <c r="F3464">
        <v>30</v>
      </c>
      <c r="G3464" t="s">
        <v>8109</v>
      </c>
      <c r="H3464" t="s">
        <v>8110</v>
      </c>
      <c r="I3464" t="s">
        <v>173</v>
      </c>
      <c r="J3464" s="1">
        <v>43966</v>
      </c>
      <c r="K3464">
        <v>5</v>
      </c>
      <c r="L3464" t="s">
        <v>64</v>
      </c>
      <c r="N3464">
        <f t="shared" si="54"/>
        <v>0</v>
      </c>
    </row>
    <row r="3465" spans="1:14" x14ac:dyDescent="0.3">
      <c r="A3465">
        <v>3464</v>
      </c>
      <c r="B3465" t="s">
        <v>7982</v>
      </c>
      <c r="C3465" t="s">
        <v>7144</v>
      </c>
      <c r="D3465" t="s">
        <v>41</v>
      </c>
      <c r="E3465" t="s">
        <v>16</v>
      </c>
      <c r="F3465">
        <v>90</v>
      </c>
      <c r="G3465" t="s">
        <v>8111</v>
      </c>
      <c r="H3465" t="s">
        <v>4479</v>
      </c>
      <c r="I3465" t="s">
        <v>32</v>
      </c>
      <c r="J3465" s="1">
        <v>44704</v>
      </c>
      <c r="K3465">
        <v>3</v>
      </c>
      <c r="L3465" t="s">
        <v>45</v>
      </c>
      <c r="N3465">
        <f t="shared" si="54"/>
        <v>0</v>
      </c>
    </row>
    <row r="3466" spans="1:14" x14ac:dyDescent="0.3">
      <c r="A3466">
        <v>3465</v>
      </c>
      <c r="B3466" t="s">
        <v>8112</v>
      </c>
      <c r="C3466" t="s">
        <v>8113</v>
      </c>
      <c r="D3466" t="s">
        <v>41</v>
      </c>
      <c r="E3466" t="s">
        <v>16</v>
      </c>
      <c r="F3466">
        <v>60</v>
      </c>
      <c r="G3466" t="s">
        <v>8114</v>
      </c>
      <c r="H3466" t="s">
        <v>938</v>
      </c>
      <c r="I3466" t="s">
        <v>25</v>
      </c>
      <c r="J3466" s="1">
        <v>44114</v>
      </c>
      <c r="K3466">
        <v>65</v>
      </c>
      <c r="L3466" t="s">
        <v>159</v>
      </c>
      <c r="N3466">
        <f t="shared" si="54"/>
        <v>0</v>
      </c>
    </row>
    <row r="3467" spans="1:14" x14ac:dyDescent="0.3">
      <c r="A3467">
        <v>3466</v>
      </c>
      <c r="B3467" t="s">
        <v>8115</v>
      </c>
      <c r="C3467" t="s">
        <v>5979</v>
      </c>
      <c r="D3467" t="s">
        <v>51</v>
      </c>
      <c r="E3467" t="s">
        <v>16</v>
      </c>
      <c r="F3467">
        <v>90</v>
      </c>
      <c r="G3467" t="s">
        <v>8116</v>
      </c>
      <c r="H3467" t="s">
        <v>275</v>
      </c>
      <c r="I3467" t="s">
        <v>32</v>
      </c>
      <c r="J3467" s="1">
        <v>44753</v>
      </c>
      <c r="K3467">
        <v>8</v>
      </c>
      <c r="L3467" t="s">
        <v>159</v>
      </c>
      <c r="N3467">
        <f t="shared" si="54"/>
        <v>0</v>
      </c>
    </row>
    <row r="3468" spans="1:14" x14ac:dyDescent="0.3">
      <c r="A3468">
        <v>3467</v>
      </c>
      <c r="B3468" t="s">
        <v>245</v>
      </c>
      <c r="C3468" t="s">
        <v>8117</v>
      </c>
      <c r="D3468" t="s">
        <v>28</v>
      </c>
      <c r="E3468" t="s">
        <v>29</v>
      </c>
      <c r="F3468">
        <v>90</v>
      </c>
      <c r="G3468" t="s">
        <v>8118</v>
      </c>
      <c r="H3468" t="s">
        <v>1131</v>
      </c>
      <c r="I3468" t="s">
        <v>32</v>
      </c>
      <c r="J3468" s="1">
        <v>43856</v>
      </c>
      <c r="K3468">
        <v>85</v>
      </c>
      <c r="L3468" t="s">
        <v>45</v>
      </c>
      <c r="N3468">
        <f t="shared" si="54"/>
        <v>0</v>
      </c>
    </row>
    <row r="3469" spans="1:14" x14ac:dyDescent="0.3">
      <c r="A3469">
        <v>3468</v>
      </c>
      <c r="B3469" t="s">
        <v>8119</v>
      </c>
      <c r="C3469" t="s">
        <v>983</v>
      </c>
      <c r="D3469" t="s">
        <v>28</v>
      </c>
      <c r="E3469" t="s">
        <v>29</v>
      </c>
      <c r="F3469">
        <v>30</v>
      </c>
      <c r="G3469" t="s">
        <v>8120</v>
      </c>
      <c r="H3469" t="s">
        <v>8121</v>
      </c>
      <c r="I3469" t="s">
        <v>44</v>
      </c>
      <c r="J3469" s="1">
        <v>43833</v>
      </c>
      <c r="K3469">
        <v>83</v>
      </c>
      <c r="L3469" t="s">
        <v>39</v>
      </c>
      <c r="N3469">
        <f t="shared" si="54"/>
        <v>0</v>
      </c>
    </row>
    <row r="3470" spans="1:14" x14ac:dyDescent="0.3">
      <c r="A3470">
        <v>3469</v>
      </c>
      <c r="B3470" t="s">
        <v>1132</v>
      </c>
      <c r="C3470" t="s">
        <v>5968</v>
      </c>
      <c r="D3470" t="s">
        <v>28</v>
      </c>
      <c r="E3470" t="s">
        <v>29</v>
      </c>
      <c r="F3470">
        <v>60</v>
      </c>
      <c r="G3470" t="s">
        <v>8120</v>
      </c>
      <c r="H3470" t="s">
        <v>1258</v>
      </c>
      <c r="I3470" t="s">
        <v>32</v>
      </c>
      <c r="J3470" s="1">
        <v>44237</v>
      </c>
      <c r="K3470">
        <v>54</v>
      </c>
      <c r="L3470" t="s">
        <v>70</v>
      </c>
      <c r="N3470">
        <f t="shared" si="54"/>
        <v>0</v>
      </c>
    </row>
    <row r="3471" spans="1:14" x14ac:dyDescent="0.3">
      <c r="A3471">
        <v>3470</v>
      </c>
      <c r="B3471" t="s">
        <v>8122</v>
      </c>
      <c r="C3471" t="s">
        <v>2071</v>
      </c>
      <c r="D3471" t="s">
        <v>51</v>
      </c>
      <c r="E3471" t="s">
        <v>16</v>
      </c>
      <c r="F3471">
        <v>60</v>
      </c>
      <c r="G3471" t="s">
        <v>8123</v>
      </c>
      <c r="H3471" t="s">
        <v>3157</v>
      </c>
      <c r="I3471" t="s">
        <v>32</v>
      </c>
      <c r="J3471" s="1">
        <v>44446</v>
      </c>
      <c r="K3471">
        <v>3</v>
      </c>
      <c r="L3471" t="s">
        <v>54</v>
      </c>
      <c r="N3471">
        <f t="shared" si="54"/>
        <v>0</v>
      </c>
    </row>
    <row r="3472" spans="1:14" x14ac:dyDescent="0.3">
      <c r="A3472">
        <v>3471</v>
      </c>
      <c r="B3472" t="s">
        <v>8124</v>
      </c>
      <c r="C3472" t="s">
        <v>7069</v>
      </c>
      <c r="D3472" t="s">
        <v>28</v>
      </c>
      <c r="E3472" t="s">
        <v>29</v>
      </c>
      <c r="F3472">
        <v>60</v>
      </c>
      <c r="G3472" t="s">
        <v>8125</v>
      </c>
      <c r="H3472" t="s">
        <v>1056</v>
      </c>
      <c r="I3472" t="s">
        <v>129</v>
      </c>
      <c r="J3472" s="1">
        <v>44897</v>
      </c>
      <c r="K3472">
        <v>77</v>
      </c>
      <c r="L3472" t="s">
        <v>101</v>
      </c>
      <c r="N3472">
        <f t="shared" si="54"/>
        <v>0</v>
      </c>
    </row>
    <row r="3473" spans="1:14" x14ac:dyDescent="0.3">
      <c r="A3473">
        <v>3472</v>
      </c>
      <c r="B3473" t="s">
        <v>3629</v>
      </c>
      <c r="C3473" t="s">
        <v>8126</v>
      </c>
      <c r="D3473" t="s">
        <v>28</v>
      </c>
      <c r="E3473" t="s">
        <v>29</v>
      </c>
      <c r="F3473">
        <v>30</v>
      </c>
      <c r="G3473" t="s">
        <v>8127</v>
      </c>
      <c r="H3473" t="s">
        <v>6430</v>
      </c>
      <c r="I3473" t="s">
        <v>32</v>
      </c>
      <c r="J3473" s="1">
        <v>44874</v>
      </c>
      <c r="K3473">
        <v>88</v>
      </c>
      <c r="L3473" t="s">
        <v>80</v>
      </c>
      <c r="N3473">
        <f t="shared" si="54"/>
        <v>0</v>
      </c>
    </row>
    <row r="3474" spans="1:14" x14ac:dyDescent="0.3">
      <c r="A3474">
        <v>3473</v>
      </c>
      <c r="B3474" t="s">
        <v>5014</v>
      </c>
      <c r="C3474" t="s">
        <v>8128</v>
      </c>
      <c r="D3474" t="s">
        <v>15</v>
      </c>
      <c r="E3474" t="s">
        <v>16</v>
      </c>
      <c r="F3474">
        <v>60</v>
      </c>
      <c r="G3474" t="s">
        <v>8129</v>
      </c>
      <c r="H3474" t="s">
        <v>5521</v>
      </c>
      <c r="I3474" t="s">
        <v>25</v>
      </c>
      <c r="J3474" s="1">
        <v>44703</v>
      </c>
      <c r="K3474">
        <v>5</v>
      </c>
      <c r="L3474" t="s">
        <v>64</v>
      </c>
      <c r="N3474">
        <f t="shared" si="54"/>
        <v>0</v>
      </c>
    </row>
    <row r="3475" spans="1:14" x14ac:dyDescent="0.3">
      <c r="A3475">
        <v>3474</v>
      </c>
      <c r="B3475" t="s">
        <v>6274</v>
      </c>
      <c r="C3475" t="s">
        <v>5764</v>
      </c>
      <c r="D3475" t="s">
        <v>28</v>
      </c>
      <c r="E3475" t="s">
        <v>29</v>
      </c>
      <c r="F3475">
        <v>60</v>
      </c>
      <c r="G3475" t="s">
        <v>8130</v>
      </c>
      <c r="H3475" t="s">
        <v>458</v>
      </c>
      <c r="I3475" t="s">
        <v>294</v>
      </c>
      <c r="J3475" s="1">
        <v>44257</v>
      </c>
      <c r="K3475">
        <v>48</v>
      </c>
      <c r="L3475" t="s">
        <v>20</v>
      </c>
      <c r="N3475">
        <f t="shared" si="54"/>
        <v>0</v>
      </c>
    </row>
    <row r="3476" spans="1:14" x14ac:dyDescent="0.3">
      <c r="A3476">
        <v>3475</v>
      </c>
      <c r="B3476" t="s">
        <v>4124</v>
      </c>
      <c r="C3476" t="s">
        <v>4422</v>
      </c>
      <c r="D3476" t="s">
        <v>51</v>
      </c>
      <c r="E3476" t="s">
        <v>16</v>
      </c>
      <c r="F3476">
        <v>30</v>
      </c>
      <c r="G3476" t="s">
        <v>8131</v>
      </c>
      <c r="H3476" t="s">
        <v>2552</v>
      </c>
      <c r="I3476" t="s">
        <v>32</v>
      </c>
      <c r="J3476" s="1">
        <v>44248</v>
      </c>
      <c r="K3476">
        <v>63</v>
      </c>
      <c r="L3476" t="s">
        <v>33</v>
      </c>
      <c r="N3476">
        <f t="shared" si="54"/>
        <v>0</v>
      </c>
    </row>
    <row r="3477" spans="1:14" x14ac:dyDescent="0.3">
      <c r="A3477">
        <v>3476</v>
      </c>
      <c r="B3477" t="s">
        <v>1002</v>
      </c>
      <c r="C3477" t="s">
        <v>3831</v>
      </c>
      <c r="D3477" t="s">
        <v>28</v>
      </c>
      <c r="E3477" t="s">
        <v>29</v>
      </c>
      <c r="F3477">
        <v>90</v>
      </c>
      <c r="G3477" t="s">
        <v>8132</v>
      </c>
      <c r="H3477" t="s">
        <v>2494</v>
      </c>
      <c r="I3477" t="s">
        <v>25</v>
      </c>
      <c r="J3477" s="1">
        <v>44376</v>
      </c>
      <c r="K3477">
        <v>7</v>
      </c>
      <c r="L3477" t="s">
        <v>45</v>
      </c>
      <c r="N3477">
        <f t="shared" si="54"/>
        <v>0</v>
      </c>
    </row>
    <row r="3478" spans="1:14" x14ac:dyDescent="0.3">
      <c r="A3478">
        <v>3477</v>
      </c>
      <c r="B3478" t="s">
        <v>4290</v>
      </c>
      <c r="C3478" t="s">
        <v>3485</v>
      </c>
      <c r="D3478" t="s">
        <v>51</v>
      </c>
      <c r="E3478" t="s">
        <v>16</v>
      </c>
      <c r="F3478">
        <v>60</v>
      </c>
      <c r="G3478" t="s">
        <v>8133</v>
      </c>
      <c r="H3478" t="s">
        <v>288</v>
      </c>
      <c r="I3478" t="s">
        <v>32</v>
      </c>
      <c r="J3478" s="1">
        <v>44443</v>
      </c>
      <c r="K3478">
        <v>29</v>
      </c>
      <c r="L3478" t="s">
        <v>101</v>
      </c>
      <c r="N3478">
        <f t="shared" si="54"/>
        <v>0</v>
      </c>
    </row>
    <row r="3479" spans="1:14" x14ac:dyDescent="0.3">
      <c r="A3479">
        <v>3478</v>
      </c>
      <c r="B3479" t="s">
        <v>4572</v>
      </c>
      <c r="C3479" t="s">
        <v>8134</v>
      </c>
      <c r="D3479" t="s">
        <v>28</v>
      </c>
      <c r="E3479" t="s">
        <v>29</v>
      </c>
      <c r="F3479">
        <v>30</v>
      </c>
      <c r="G3479" t="s">
        <v>8135</v>
      </c>
      <c r="H3479" t="s">
        <v>7572</v>
      </c>
      <c r="I3479" t="s">
        <v>886</v>
      </c>
      <c r="J3479" s="1">
        <v>44104</v>
      </c>
      <c r="K3479">
        <v>7</v>
      </c>
      <c r="L3479" t="s">
        <v>20</v>
      </c>
      <c r="N3479">
        <f t="shared" si="54"/>
        <v>0</v>
      </c>
    </row>
    <row r="3480" spans="1:14" x14ac:dyDescent="0.3">
      <c r="A3480">
        <v>3479</v>
      </c>
      <c r="B3480" t="s">
        <v>872</v>
      </c>
      <c r="C3480" t="s">
        <v>8136</v>
      </c>
      <c r="D3480" t="s">
        <v>28</v>
      </c>
      <c r="E3480" t="s">
        <v>29</v>
      </c>
      <c r="F3480">
        <v>30</v>
      </c>
      <c r="G3480" t="s">
        <v>8137</v>
      </c>
      <c r="H3480" t="s">
        <v>412</v>
      </c>
      <c r="I3480" t="s">
        <v>187</v>
      </c>
      <c r="J3480" s="1">
        <v>44747</v>
      </c>
      <c r="K3480">
        <v>65</v>
      </c>
      <c r="L3480" t="s">
        <v>20</v>
      </c>
      <c r="N3480">
        <f t="shared" si="54"/>
        <v>0</v>
      </c>
    </row>
    <row r="3481" spans="1:14" x14ac:dyDescent="0.3">
      <c r="A3481">
        <v>3480</v>
      </c>
      <c r="B3481" t="s">
        <v>872</v>
      </c>
      <c r="C3481" t="s">
        <v>8136</v>
      </c>
      <c r="D3481" t="s">
        <v>28</v>
      </c>
      <c r="E3481" t="s">
        <v>29</v>
      </c>
      <c r="F3481">
        <v>30</v>
      </c>
      <c r="G3481" t="s">
        <v>8137</v>
      </c>
      <c r="H3481" t="s">
        <v>412</v>
      </c>
      <c r="I3481" t="s">
        <v>187</v>
      </c>
      <c r="J3481" s="1">
        <v>44747</v>
      </c>
      <c r="K3481">
        <v>65</v>
      </c>
      <c r="L3481" t="s">
        <v>20</v>
      </c>
      <c r="N3481">
        <f t="shared" si="54"/>
        <v>0</v>
      </c>
    </row>
    <row r="3482" spans="1:14" x14ac:dyDescent="0.3">
      <c r="A3482">
        <v>3481</v>
      </c>
      <c r="B3482" t="s">
        <v>8138</v>
      </c>
      <c r="C3482" t="s">
        <v>906</v>
      </c>
      <c r="D3482" t="s">
        <v>15</v>
      </c>
      <c r="E3482" t="s">
        <v>16</v>
      </c>
      <c r="F3482">
        <v>30</v>
      </c>
      <c r="G3482" t="s">
        <v>8139</v>
      </c>
      <c r="H3482" t="s">
        <v>2742</v>
      </c>
      <c r="I3482" t="s">
        <v>124</v>
      </c>
      <c r="J3482" s="1">
        <v>44429</v>
      </c>
      <c r="K3482">
        <v>76</v>
      </c>
      <c r="L3482" t="s">
        <v>70</v>
      </c>
      <c r="N3482">
        <f t="shared" si="54"/>
        <v>0</v>
      </c>
    </row>
    <row r="3483" spans="1:14" x14ac:dyDescent="0.3">
      <c r="A3483">
        <v>3482</v>
      </c>
      <c r="B3483" t="s">
        <v>2384</v>
      </c>
      <c r="C3483" t="s">
        <v>6727</v>
      </c>
      <c r="D3483" t="s">
        <v>28</v>
      </c>
      <c r="E3483" t="s">
        <v>8140</v>
      </c>
      <c r="F3483">
        <v>60</v>
      </c>
      <c r="G3483" t="s">
        <v>8141</v>
      </c>
      <c r="H3483" t="s">
        <v>5886</v>
      </c>
      <c r="I3483" t="s">
        <v>187</v>
      </c>
      <c r="J3483" s="1">
        <v>44195</v>
      </c>
      <c r="K3483">
        <v>13</v>
      </c>
      <c r="L3483" t="s">
        <v>33</v>
      </c>
      <c r="N3483">
        <f t="shared" si="54"/>
        <v>0</v>
      </c>
    </row>
    <row r="3484" spans="1:14" x14ac:dyDescent="0.3">
      <c r="A3484">
        <v>3483</v>
      </c>
      <c r="B3484" t="s">
        <v>8142</v>
      </c>
      <c r="C3484" t="s">
        <v>2492</v>
      </c>
      <c r="D3484" t="s">
        <v>51</v>
      </c>
      <c r="E3484" t="s">
        <v>16</v>
      </c>
      <c r="F3484">
        <v>60</v>
      </c>
      <c r="G3484" t="s">
        <v>8143</v>
      </c>
      <c r="H3484" t="s">
        <v>750</v>
      </c>
      <c r="I3484" t="s">
        <v>25</v>
      </c>
      <c r="J3484" s="1">
        <v>44097</v>
      </c>
      <c r="K3484">
        <v>36</v>
      </c>
      <c r="L3484" t="s">
        <v>159</v>
      </c>
      <c r="N3484">
        <f t="shared" si="54"/>
        <v>0</v>
      </c>
    </row>
    <row r="3485" spans="1:14" x14ac:dyDescent="0.3">
      <c r="A3485">
        <v>3484</v>
      </c>
      <c r="B3485" t="s">
        <v>6476</v>
      </c>
      <c r="C3485" t="s">
        <v>8144</v>
      </c>
      <c r="D3485" t="s">
        <v>28</v>
      </c>
      <c r="E3485" t="s">
        <v>29</v>
      </c>
      <c r="F3485">
        <v>30</v>
      </c>
      <c r="G3485" t="s">
        <v>8145</v>
      </c>
      <c r="H3485" t="s">
        <v>3531</v>
      </c>
      <c r="I3485" t="s">
        <v>32</v>
      </c>
      <c r="J3485" s="1">
        <v>44386</v>
      </c>
      <c r="K3485">
        <v>65</v>
      </c>
      <c r="L3485" t="s">
        <v>45</v>
      </c>
      <c r="N3485">
        <f t="shared" si="54"/>
        <v>0</v>
      </c>
    </row>
    <row r="3486" spans="1:14" x14ac:dyDescent="0.3">
      <c r="A3486">
        <v>3485</v>
      </c>
      <c r="B3486" t="s">
        <v>8146</v>
      </c>
      <c r="C3486" t="s">
        <v>8147</v>
      </c>
      <c r="D3486" t="s">
        <v>15</v>
      </c>
      <c r="E3486" t="s">
        <v>16</v>
      </c>
      <c r="F3486">
        <v>60</v>
      </c>
      <c r="G3486" t="s">
        <v>8148</v>
      </c>
      <c r="H3486" t="s">
        <v>4299</v>
      </c>
      <c r="I3486" t="s">
        <v>32</v>
      </c>
      <c r="J3486" s="1">
        <v>43871</v>
      </c>
      <c r="K3486">
        <v>63</v>
      </c>
      <c r="L3486" t="s">
        <v>45</v>
      </c>
      <c r="N3486">
        <f t="shared" si="54"/>
        <v>0</v>
      </c>
    </row>
    <row r="3487" spans="1:14" x14ac:dyDescent="0.3">
      <c r="A3487">
        <v>3486</v>
      </c>
      <c r="B3487" t="s">
        <v>8149</v>
      </c>
      <c r="C3487" t="s">
        <v>281</v>
      </c>
      <c r="D3487" t="s">
        <v>28</v>
      </c>
      <c r="E3487" t="s">
        <v>29</v>
      </c>
      <c r="F3487">
        <v>90</v>
      </c>
      <c r="G3487" t="s">
        <v>8150</v>
      </c>
      <c r="H3487" t="s">
        <v>3909</v>
      </c>
      <c r="I3487" t="s">
        <v>32</v>
      </c>
      <c r="J3487" s="1">
        <v>44433</v>
      </c>
      <c r="K3487">
        <v>76</v>
      </c>
      <c r="L3487" t="s">
        <v>70</v>
      </c>
      <c r="N3487">
        <f t="shared" si="54"/>
        <v>0</v>
      </c>
    </row>
    <row r="3488" spans="1:14" x14ac:dyDescent="0.3">
      <c r="A3488">
        <v>3487</v>
      </c>
      <c r="B3488" t="s">
        <v>8151</v>
      </c>
      <c r="C3488" t="s">
        <v>5534</v>
      </c>
      <c r="D3488" t="s">
        <v>28</v>
      </c>
      <c r="E3488" t="s">
        <v>29</v>
      </c>
      <c r="F3488">
        <v>90</v>
      </c>
      <c r="G3488" t="s">
        <v>8152</v>
      </c>
      <c r="H3488" t="s">
        <v>6618</v>
      </c>
      <c r="I3488" t="s">
        <v>32</v>
      </c>
      <c r="J3488" s="1">
        <v>44789</v>
      </c>
      <c r="K3488">
        <v>37</v>
      </c>
      <c r="L3488" t="s">
        <v>101</v>
      </c>
      <c r="N3488">
        <f t="shared" si="54"/>
        <v>0</v>
      </c>
    </row>
    <row r="3489" spans="1:14" x14ac:dyDescent="0.3">
      <c r="A3489">
        <v>3488</v>
      </c>
      <c r="B3489" t="s">
        <v>8153</v>
      </c>
      <c r="C3489" t="s">
        <v>7180</v>
      </c>
      <c r="D3489" t="s">
        <v>51</v>
      </c>
      <c r="E3489" t="s">
        <v>16</v>
      </c>
      <c r="F3489">
        <v>30</v>
      </c>
      <c r="G3489" t="s">
        <v>8154</v>
      </c>
      <c r="H3489" t="s">
        <v>8155</v>
      </c>
      <c r="I3489" t="s">
        <v>32</v>
      </c>
      <c r="J3489" s="1">
        <v>43973</v>
      </c>
      <c r="K3489">
        <v>28</v>
      </c>
      <c r="L3489" t="s">
        <v>80</v>
      </c>
      <c r="N3489">
        <f t="shared" si="54"/>
        <v>0</v>
      </c>
    </row>
    <row r="3490" spans="1:14" x14ac:dyDescent="0.3">
      <c r="A3490">
        <v>3489</v>
      </c>
      <c r="B3490" t="s">
        <v>567</v>
      </c>
      <c r="C3490" t="s">
        <v>8156</v>
      </c>
      <c r="D3490" t="s">
        <v>28</v>
      </c>
      <c r="E3490" t="s">
        <v>29</v>
      </c>
      <c r="F3490">
        <v>60</v>
      </c>
      <c r="G3490" t="s">
        <v>8157</v>
      </c>
      <c r="H3490" t="s">
        <v>4673</v>
      </c>
      <c r="I3490" t="s">
        <v>294</v>
      </c>
      <c r="J3490" s="1">
        <v>44230</v>
      </c>
      <c r="K3490">
        <v>44</v>
      </c>
      <c r="L3490" t="s">
        <v>33</v>
      </c>
      <c r="N3490">
        <f t="shared" si="54"/>
        <v>0</v>
      </c>
    </row>
    <row r="3491" spans="1:14" x14ac:dyDescent="0.3">
      <c r="A3491">
        <v>3490</v>
      </c>
      <c r="B3491" t="s">
        <v>8158</v>
      </c>
      <c r="C3491" t="s">
        <v>4603</v>
      </c>
      <c r="D3491" t="s">
        <v>15</v>
      </c>
      <c r="E3491" t="s">
        <v>16</v>
      </c>
      <c r="F3491">
        <v>60</v>
      </c>
      <c r="G3491" t="s">
        <v>8159</v>
      </c>
      <c r="H3491" t="s">
        <v>917</v>
      </c>
      <c r="I3491" t="s">
        <v>32</v>
      </c>
      <c r="J3491" s="1">
        <v>44726</v>
      </c>
      <c r="K3491">
        <v>25</v>
      </c>
      <c r="L3491" t="s">
        <v>45</v>
      </c>
      <c r="N3491">
        <f t="shared" si="54"/>
        <v>0</v>
      </c>
    </row>
    <row r="3492" spans="1:14" x14ac:dyDescent="0.3">
      <c r="A3492">
        <v>3491</v>
      </c>
      <c r="B3492" t="s">
        <v>1165</v>
      </c>
      <c r="C3492" t="s">
        <v>3336</v>
      </c>
      <c r="D3492" t="s">
        <v>41</v>
      </c>
      <c r="E3492" t="s">
        <v>16</v>
      </c>
      <c r="F3492">
        <v>60</v>
      </c>
      <c r="G3492" t="s">
        <v>8160</v>
      </c>
      <c r="H3492" t="s">
        <v>1022</v>
      </c>
      <c r="I3492" t="s">
        <v>164</v>
      </c>
      <c r="J3492" s="1">
        <v>44530</v>
      </c>
      <c r="K3492">
        <v>69</v>
      </c>
      <c r="L3492" t="s">
        <v>70</v>
      </c>
      <c r="N3492">
        <f t="shared" si="54"/>
        <v>0</v>
      </c>
    </row>
    <row r="3493" spans="1:14" x14ac:dyDescent="0.3">
      <c r="A3493">
        <v>3492</v>
      </c>
      <c r="B3493" t="s">
        <v>2828</v>
      </c>
      <c r="C3493" t="s">
        <v>1301</v>
      </c>
      <c r="D3493" t="s">
        <v>117</v>
      </c>
      <c r="E3493" t="s">
        <v>16</v>
      </c>
      <c r="F3493">
        <v>90</v>
      </c>
      <c r="G3493" t="s">
        <v>8161</v>
      </c>
      <c r="H3493" t="s">
        <v>7665</v>
      </c>
      <c r="I3493" t="s">
        <v>7666</v>
      </c>
      <c r="J3493" s="1">
        <v>44333</v>
      </c>
      <c r="K3493">
        <v>10</v>
      </c>
      <c r="L3493" t="s">
        <v>20</v>
      </c>
      <c r="N3493">
        <f t="shared" si="54"/>
        <v>0</v>
      </c>
    </row>
    <row r="3494" spans="1:14" x14ac:dyDescent="0.3">
      <c r="A3494">
        <v>3493</v>
      </c>
      <c r="B3494" t="s">
        <v>8162</v>
      </c>
      <c r="C3494" t="s">
        <v>5689</v>
      </c>
      <c r="D3494" t="s">
        <v>28</v>
      </c>
      <c r="E3494" t="s">
        <v>29</v>
      </c>
      <c r="F3494">
        <v>90</v>
      </c>
      <c r="G3494" t="s">
        <v>8163</v>
      </c>
      <c r="H3494" t="s">
        <v>7763</v>
      </c>
      <c r="I3494" t="s">
        <v>129</v>
      </c>
      <c r="J3494" s="1">
        <v>44476</v>
      </c>
      <c r="K3494">
        <v>20</v>
      </c>
      <c r="L3494" t="s">
        <v>70</v>
      </c>
      <c r="N3494">
        <f t="shared" si="54"/>
        <v>0</v>
      </c>
    </row>
    <row r="3495" spans="1:14" x14ac:dyDescent="0.3">
      <c r="A3495">
        <v>3494</v>
      </c>
      <c r="B3495" t="s">
        <v>4644</v>
      </c>
      <c r="C3495" t="s">
        <v>7290</v>
      </c>
      <c r="D3495" t="s">
        <v>28</v>
      </c>
      <c r="E3495" t="s">
        <v>29</v>
      </c>
      <c r="F3495">
        <v>30</v>
      </c>
      <c r="G3495" t="s">
        <v>8164</v>
      </c>
      <c r="H3495" t="s">
        <v>145</v>
      </c>
      <c r="I3495" t="s">
        <v>146</v>
      </c>
      <c r="J3495" s="1">
        <v>44219</v>
      </c>
      <c r="K3495">
        <v>73</v>
      </c>
      <c r="L3495" t="s">
        <v>101</v>
      </c>
      <c r="N3495">
        <f t="shared" si="54"/>
        <v>0</v>
      </c>
    </row>
    <row r="3496" spans="1:14" x14ac:dyDescent="0.3">
      <c r="A3496">
        <v>3495</v>
      </c>
      <c r="B3496" t="s">
        <v>1591</v>
      </c>
      <c r="C3496" t="s">
        <v>2431</v>
      </c>
      <c r="D3496" t="s">
        <v>28</v>
      </c>
      <c r="E3496" t="s">
        <v>29</v>
      </c>
      <c r="F3496">
        <v>30</v>
      </c>
      <c r="G3496" t="s">
        <v>8165</v>
      </c>
      <c r="H3496" t="s">
        <v>1490</v>
      </c>
      <c r="I3496" t="s">
        <v>294</v>
      </c>
      <c r="J3496" s="1">
        <v>44225</v>
      </c>
      <c r="K3496">
        <v>59</v>
      </c>
      <c r="L3496" t="s">
        <v>54</v>
      </c>
      <c r="N3496">
        <f t="shared" si="54"/>
        <v>0</v>
      </c>
    </row>
    <row r="3497" spans="1:14" x14ac:dyDescent="0.3">
      <c r="A3497">
        <v>3496</v>
      </c>
      <c r="B3497" t="s">
        <v>4419</v>
      </c>
      <c r="C3497" t="s">
        <v>7889</v>
      </c>
      <c r="D3497" t="s">
        <v>28</v>
      </c>
      <c r="E3497" t="s">
        <v>29</v>
      </c>
      <c r="F3497">
        <v>30</v>
      </c>
      <c r="G3497" t="s">
        <v>8166</v>
      </c>
      <c r="H3497" t="s">
        <v>1228</v>
      </c>
      <c r="I3497" t="s">
        <v>25</v>
      </c>
      <c r="J3497" s="1">
        <v>44393</v>
      </c>
      <c r="K3497">
        <v>65</v>
      </c>
      <c r="L3497" t="s">
        <v>64</v>
      </c>
      <c r="N3497">
        <f t="shared" si="54"/>
        <v>0</v>
      </c>
    </row>
    <row r="3498" spans="1:14" x14ac:dyDescent="0.3">
      <c r="A3498">
        <v>3497</v>
      </c>
      <c r="B3498" t="s">
        <v>1464</v>
      </c>
      <c r="C3498" t="s">
        <v>2197</v>
      </c>
      <c r="D3498" t="s">
        <v>28</v>
      </c>
      <c r="E3498" t="s">
        <v>29</v>
      </c>
      <c r="F3498">
        <v>90</v>
      </c>
      <c r="G3498" t="s">
        <v>8167</v>
      </c>
      <c r="H3498" t="s">
        <v>2848</v>
      </c>
      <c r="I3498" t="s">
        <v>129</v>
      </c>
      <c r="J3498" s="1">
        <v>44578</v>
      </c>
      <c r="K3498">
        <v>77</v>
      </c>
      <c r="L3498" t="s">
        <v>20</v>
      </c>
      <c r="N3498">
        <f t="shared" si="54"/>
        <v>0</v>
      </c>
    </row>
    <row r="3499" spans="1:14" x14ac:dyDescent="0.3">
      <c r="A3499">
        <v>3498</v>
      </c>
      <c r="B3499" t="s">
        <v>8168</v>
      </c>
      <c r="C3499" t="s">
        <v>2139</v>
      </c>
      <c r="D3499" t="s">
        <v>92</v>
      </c>
      <c r="E3499" t="s">
        <v>16</v>
      </c>
      <c r="F3499">
        <v>90</v>
      </c>
      <c r="G3499" t="s">
        <v>8169</v>
      </c>
      <c r="H3499" t="s">
        <v>7269</v>
      </c>
      <c r="I3499" t="s">
        <v>187</v>
      </c>
      <c r="J3499" s="1">
        <v>43983</v>
      </c>
      <c r="K3499">
        <v>74</v>
      </c>
      <c r="L3499" t="s">
        <v>54</v>
      </c>
      <c r="N3499">
        <f t="shared" si="54"/>
        <v>0</v>
      </c>
    </row>
    <row r="3500" spans="1:14" x14ac:dyDescent="0.3">
      <c r="A3500">
        <v>3499</v>
      </c>
      <c r="B3500" t="s">
        <v>1881</v>
      </c>
      <c r="C3500" t="s">
        <v>2017</v>
      </c>
      <c r="D3500" t="s">
        <v>28</v>
      </c>
      <c r="E3500" t="s">
        <v>29</v>
      </c>
      <c r="F3500">
        <v>30</v>
      </c>
      <c r="G3500" t="s">
        <v>8170</v>
      </c>
      <c r="H3500" t="s">
        <v>6602</v>
      </c>
      <c r="I3500" t="s">
        <v>32</v>
      </c>
      <c r="J3500" s="1">
        <v>44110</v>
      </c>
      <c r="K3500">
        <v>41</v>
      </c>
      <c r="L3500" t="s">
        <v>54</v>
      </c>
      <c r="N3500">
        <f t="shared" si="54"/>
        <v>0</v>
      </c>
    </row>
    <row r="3501" spans="1:14" x14ac:dyDescent="0.3">
      <c r="A3501">
        <v>3500</v>
      </c>
      <c r="B3501" t="s">
        <v>8171</v>
      </c>
      <c r="C3501" t="s">
        <v>2014</v>
      </c>
      <c r="D3501" t="s">
        <v>51</v>
      </c>
      <c r="E3501" t="s">
        <v>16</v>
      </c>
      <c r="F3501">
        <v>90</v>
      </c>
      <c r="G3501" t="s">
        <v>8172</v>
      </c>
      <c r="H3501" t="s">
        <v>8173</v>
      </c>
      <c r="I3501" t="s">
        <v>25</v>
      </c>
      <c r="J3501" s="1">
        <v>44201</v>
      </c>
      <c r="K3501">
        <v>5</v>
      </c>
      <c r="L3501" t="s">
        <v>54</v>
      </c>
      <c r="N3501">
        <f t="shared" si="54"/>
        <v>0</v>
      </c>
    </row>
    <row r="3502" spans="1:14" x14ac:dyDescent="0.3">
      <c r="A3502">
        <v>3501</v>
      </c>
      <c r="B3502" t="s">
        <v>8174</v>
      </c>
      <c r="C3502" t="s">
        <v>6465</v>
      </c>
      <c r="D3502" t="s">
        <v>51</v>
      </c>
      <c r="E3502" t="s">
        <v>16</v>
      </c>
      <c r="F3502">
        <v>90</v>
      </c>
      <c r="G3502" t="s">
        <v>8175</v>
      </c>
      <c r="H3502" t="s">
        <v>7665</v>
      </c>
      <c r="I3502" t="s">
        <v>7666</v>
      </c>
      <c r="J3502" s="1">
        <v>43899</v>
      </c>
      <c r="K3502">
        <v>51</v>
      </c>
      <c r="L3502" t="s">
        <v>80</v>
      </c>
      <c r="N3502">
        <f t="shared" si="54"/>
        <v>0</v>
      </c>
    </row>
    <row r="3503" spans="1:14" x14ac:dyDescent="0.3">
      <c r="A3503">
        <v>3502</v>
      </c>
      <c r="B3503" t="s">
        <v>357</v>
      </c>
      <c r="C3503" t="s">
        <v>1162</v>
      </c>
      <c r="D3503" t="s">
        <v>28</v>
      </c>
      <c r="E3503" t="s">
        <v>29</v>
      </c>
      <c r="F3503">
        <v>60</v>
      </c>
      <c r="G3503" t="s">
        <v>8176</v>
      </c>
      <c r="H3503" t="s">
        <v>5327</v>
      </c>
      <c r="I3503" t="s">
        <v>187</v>
      </c>
      <c r="J3503" s="1">
        <v>44219</v>
      </c>
      <c r="K3503">
        <v>4</v>
      </c>
      <c r="L3503" t="s">
        <v>45</v>
      </c>
      <c r="N3503">
        <f t="shared" si="54"/>
        <v>0</v>
      </c>
    </row>
    <row r="3504" spans="1:14" x14ac:dyDescent="0.3">
      <c r="A3504">
        <v>3503</v>
      </c>
      <c r="B3504" t="s">
        <v>8177</v>
      </c>
      <c r="C3504" t="s">
        <v>1749</v>
      </c>
      <c r="D3504" t="s">
        <v>15</v>
      </c>
      <c r="E3504" t="s">
        <v>16</v>
      </c>
      <c r="F3504">
        <v>90</v>
      </c>
      <c r="G3504" t="s">
        <v>8178</v>
      </c>
      <c r="H3504" t="s">
        <v>5132</v>
      </c>
      <c r="I3504" t="s">
        <v>32</v>
      </c>
      <c r="J3504" s="1">
        <v>44866</v>
      </c>
      <c r="K3504">
        <v>60</v>
      </c>
      <c r="L3504" t="s">
        <v>101</v>
      </c>
      <c r="N3504">
        <f t="shared" si="54"/>
        <v>0</v>
      </c>
    </row>
    <row r="3505" spans="1:14" x14ac:dyDescent="0.3">
      <c r="A3505">
        <v>3504</v>
      </c>
      <c r="B3505" t="s">
        <v>8179</v>
      </c>
      <c r="C3505" t="s">
        <v>1932</v>
      </c>
      <c r="D3505" t="s">
        <v>51</v>
      </c>
      <c r="E3505" t="s">
        <v>16</v>
      </c>
      <c r="F3505">
        <v>30</v>
      </c>
      <c r="G3505" t="s">
        <v>8180</v>
      </c>
      <c r="H3505" t="s">
        <v>7004</v>
      </c>
      <c r="I3505" t="s">
        <v>208</v>
      </c>
      <c r="J3505" s="1">
        <v>44655</v>
      </c>
      <c r="K3505">
        <v>72</v>
      </c>
      <c r="L3505" t="s">
        <v>39</v>
      </c>
      <c r="N3505">
        <f t="shared" si="54"/>
        <v>0</v>
      </c>
    </row>
    <row r="3506" spans="1:14" x14ac:dyDescent="0.3">
      <c r="A3506">
        <v>3505</v>
      </c>
      <c r="B3506" t="s">
        <v>2571</v>
      </c>
      <c r="C3506" t="s">
        <v>1191</v>
      </c>
      <c r="D3506" t="s">
        <v>28</v>
      </c>
      <c r="E3506" t="s">
        <v>29</v>
      </c>
      <c r="F3506">
        <v>90</v>
      </c>
      <c r="G3506" t="s">
        <v>8181</v>
      </c>
      <c r="H3506" t="s">
        <v>1819</v>
      </c>
      <c r="I3506" t="s">
        <v>89</v>
      </c>
      <c r="J3506" s="1">
        <v>44197</v>
      </c>
      <c r="K3506">
        <v>78</v>
      </c>
      <c r="L3506" t="s">
        <v>101</v>
      </c>
      <c r="N3506">
        <f t="shared" si="54"/>
        <v>0</v>
      </c>
    </row>
    <row r="3507" spans="1:14" x14ac:dyDescent="0.3">
      <c r="A3507">
        <v>3506</v>
      </c>
      <c r="B3507" t="s">
        <v>8182</v>
      </c>
      <c r="C3507" t="s">
        <v>5764</v>
      </c>
      <c r="D3507" t="s">
        <v>51</v>
      </c>
      <c r="E3507" t="s">
        <v>16</v>
      </c>
      <c r="F3507">
        <v>90</v>
      </c>
      <c r="G3507" t="s">
        <v>8183</v>
      </c>
      <c r="H3507" t="s">
        <v>7642</v>
      </c>
      <c r="I3507" t="s">
        <v>32</v>
      </c>
      <c r="J3507" s="1">
        <v>44021</v>
      </c>
      <c r="K3507">
        <v>73</v>
      </c>
      <c r="L3507" t="s">
        <v>39</v>
      </c>
      <c r="N3507">
        <f t="shared" si="54"/>
        <v>0</v>
      </c>
    </row>
    <row r="3508" spans="1:14" x14ac:dyDescent="0.3">
      <c r="A3508">
        <v>3507</v>
      </c>
      <c r="B3508" t="s">
        <v>8184</v>
      </c>
      <c r="C3508" t="s">
        <v>2507</v>
      </c>
      <c r="D3508" t="s">
        <v>51</v>
      </c>
      <c r="E3508" t="s">
        <v>16</v>
      </c>
      <c r="F3508">
        <v>90</v>
      </c>
      <c r="G3508" t="s">
        <v>8185</v>
      </c>
      <c r="H3508" t="s">
        <v>3866</v>
      </c>
      <c r="I3508" t="s">
        <v>32</v>
      </c>
      <c r="J3508" s="1">
        <v>44459</v>
      </c>
      <c r="K3508">
        <v>48</v>
      </c>
      <c r="L3508" t="s">
        <v>70</v>
      </c>
      <c r="N3508">
        <f t="shared" si="54"/>
        <v>0</v>
      </c>
    </row>
    <row r="3509" spans="1:14" x14ac:dyDescent="0.3">
      <c r="A3509">
        <v>3508</v>
      </c>
      <c r="B3509" t="s">
        <v>555</v>
      </c>
      <c r="C3509" t="s">
        <v>1204</v>
      </c>
      <c r="D3509" t="s">
        <v>28</v>
      </c>
      <c r="E3509" t="s">
        <v>29</v>
      </c>
      <c r="F3509">
        <v>90</v>
      </c>
      <c r="G3509" t="s">
        <v>8186</v>
      </c>
      <c r="H3509" t="s">
        <v>1249</v>
      </c>
      <c r="I3509" t="s">
        <v>146</v>
      </c>
      <c r="J3509" s="1">
        <v>43900</v>
      </c>
      <c r="K3509">
        <v>73</v>
      </c>
      <c r="L3509" t="s">
        <v>39</v>
      </c>
      <c r="N3509">
        <f t="shared" si="54"/>
        <v>0</v>
      </c>
    </row>
    <row r="3510" spans="1:14" x14ac:dyDescent="0.3">
      <c r="A3510">
        <v>3509</v>
      </c>
      <c r="B3510" t="s">
        <v>8187</v>
      </c>
      <c r="C3510" t="s">
        <v>2339</v>
      </c>
      <c r="D3510" t="s">
        <v>117</v>
      </c>
      <c r="E3510" t="s">
        <v>29</v>
      </c>
      <c r="F3510">
        <v>90</v>
      </c>
      <c r="G3510" t="s">
        <v>8188</v>
      </c>
      <c r="H3510" t="s">
        <v>8121</v>
      </c>
      <c r="I3510" t="s">
        <v>44</v>
      </c>
      <c r="J3510" s="1">
        <v>44714</v>
      </c>
      <c r="K3510">
        <v>55</v>
      </c>
      <c r="L3510" t="s">
        <v>45</v>
      </c>
      <c r="N3510">
        <f t="shared" si="54"/>
        <v>0</v>
      </c>
    </row>
    <row r="3511" spans="1:14" x14ac:dyDescent="0.3">
      <c r="A3511">
        <v>3510</v>
      </c>
      <c r="B3511" t="s">
        <v>8189</v>
      </c>
      <c r="C3511" t="s">
        <v>1247</v>
      </c>
      <c r="D3511" t="s">
        <v>51</v>
      </c>
      <c r="E3511" t="s">
        <v>16</v>
      </c>
      <c r="F3511">
        <v>30</v>
      </c>
      <c r="G3511" t="s">
        <v>8188</v>
      </c>
      <c r="H3511" t="s">
        <v>1575</v>
      </c>
      <c r="I3511" t="s">
        <v>1576</v>
      </c>
      <c r="J3511" s="1">
        <v>44533</v>
      </c>
      <c r="K3511">
        <v>2</v>
      </c>
      <c r="L3511" t="s">
        <v>45</v>
      </c>
      <c r="N3511">
        <f t="shared" si="54"/>
        <v>0</v>
      </c>
    </row>
    <row r="3512" spans="1:14" x14ac:dyDescent="0.3">
      <c r="A3512">
        <v>3511</v>
      </c>
      <c r="B3512" t="s">
        <v>6837</v>
      </c>
      <c r="C3512" t="s">
        <v>5328</v>
      </c>
      <c r="D3512" t="s">
        <v>28</v>
      </c>
      <c r="E3512" t="s">
        <v>29</v>
      </c>
      <c r="F3512">
        <v>30</v>
      </c>
      <c r="G3512" t="s">
        <v>8190</v>
      </c>
      <c r="H3512" t="s">
        <v>8191</v>
      </c>
      <c r="I3512" t="s">
        <v>886</v>
      </c>
      <c r="J3512" s="1">
        <v>44414</v>
      </c>
      <c r="K3512">
        <v>37</v>
      </c>
      <c r="L3512" t="s">
        <v>101</v>
      </c>
      <c r="N3512">
        <f t="shared" si="54"/>
        <v>0</v>
      </c>
    </row>
    <row r="3513" spans="1:14" x14ac:dyDescent="0.3">
      <c r="A3513">
        <v>3512</v>
      </c>
      <c r="B3513" t="s">
        <v>967</v>
      </c>
      <c r="C3513" t="s">
        <v>940</v>
      </c>
      <c r="D3513" t="s">
        <v>28</v>
      </c>
      <c r="E3513" t="s">
        <v>29</v>
      </c>
      <c r="F3513">
        <v>60</v>
      </c>
      <c r="G3513" t="s">
        <v>8192</v>
      </c>
      <c r="H3513" t="s">
        <v>1743</v>
      </c>
      <c r="I3513" t="s">
        <v>1744</v>
      </c>
      <c r="J3513" s="1">
        <v>44095</v>
      </c>
      <c r="K3513">
        <v>81</v>
      </c>
      <c r="L3513" t="s">
        <v>159</v>
      </c>
      <c r="N3513">
        <f t="shared" si="54"/>
        <v>0</v>
      </c>
    </row>
    <row r="3514" spans="1:14" x14ac:dyDescent="0.3">
      <c r="A3514">
        <v>3513</v>
      </c>
      <c r="B3514" t="s">
        <v>4916</v>
      </c>
      <c r="C3514" t="s">
        <v>5081</v>
      </c>
      <c r="D3514" t="s">
        <v>28</v>
      </c>
      <c r="E3514" t="s">
        <v>29</v>
      </c>
      <c r="F3514">
        <v>90</v>
      </c>
      <c r="G3514" t="s">
        <v>8193</v>
      </c>
      <c r="H3514" t="s">
        <v>2577</v>
      </c>
      <c r="I3514" t="s">
        <v>645</v>
      </c>
      <c r="J3514" s="1">
        <v>44781</v>
      </c>
      <c r="K3514">
        <v>41</v>
      </c>
      <c r="L3514" t="s">
        <v>45</v>
      </c>
      <c r="N3514">
        <f t="shared" si="54"/>
        <v>0</v>
      </c>
    </row>
    <row r="3515" spans="1:14" x14ac:dyDescent="0.3">
      <c r="A3515">
        <v>3514</v>
      </c>
      <c r="B3515" t="s">
        <v>6630</v>
      </c>
      <c r="C3515" t="s">
        <v>3719</v>
      </c>
      <c r="D3515" t="s">
        <v>51</v>
      </c>
      <c r="E3515" t="s">
        <v>16</v>
      </c>
      <c r="F3515">
        <v>30</v>
      </c>
      <c r="G3515" t="s">
        <v>8194</v>
      </c>
      <c r="H3515" t="s">
        <v>8195</v>
      </c>
      <c r="I3515" t="s">
        <v>32</v>
      </c>
      <c r="J3515" s="1">
        <v>44609</v>
      </c>
      <c r="K3515">
        <v>95</v>
      </c>
      <c r="L3515" t="s">
        <v>80</v>
      </c>
      <c r="N3515">
        <f t="shared" si="54"/>
        <v>0</v>
      </c>
    </row>
    <row r="3516" spans="1:14" x14ac:dyDescent="0.3">
      <c r="A3516">
        <v>3515</v>
      </c>
      <c r="B3516" t="s">
        <v>8196</v>
      </c>
      <c r="C3516" t="s">
        <v>1072</v>
      </c>
      <c r="D3516" t="s">
        <v>28</v>
      </c>
      <c r="E3516" t="s">
        <v>29</v>
      </c>
      <c r="F3516">
        <v>60</v>
      </c>
      <c r="G3516" t="s">
        <v>8197</v>
      </c>
      <c r="H3516" t="s">
        <v>3882</v>
      </c>
      <c r="I3516" t="s">
        <v>38</v>
      </c>
      <c r="J3516" s="1">
        <v>44154</v>
      </c>
      <c r="K3516">
        <v>24</v>
      </c>
      <c r="L3516" t="s">
        <v>54</v>
      </c>
      <c r="N3516">
        <f t="shared" si="54"/>
        <v>0</v>
      </c>
    </row>
    <row r="3517" spans="1:14" x14ac:dyDescent="0.3">
      <c r="A3517">
        <v>3516</v>
      </c>
      <c r="B3517" t="s">
        <v>8198</v>
      </c>
      <c r="C3517" t="s">
        <v>4422</v>
      </c>
      <c r="D3517" t="s">
        <v>15</v>
      </c>
      <c r="E3517" t="s">
        <v>16</v>
      </c>
      <c r="F3517">
        <v>60</v>
      </c>
      <c r="G3517" t="s">
        <v>8199</v>
      </c>
      <c r="H3517" t="s">
        <v>3651</v>
      </c>
      <c r="I3517" t="s">
        <v>294</v>
      </c>
      <c r="J3517" s="1">
        <v>44658</v>
      </c>
      <c r="K3517">
        <v>48</v>
      </c>
      <c r="L3517" t="s">
        <v>20</v>
      </c>
      <c r="N3517">
        <f t="shared" si="54"/>
        <v>0</v>
      </c>
    </row>
    <row r="3518" spans="1:14" x14ac:dyDescent="0.3">
      <c r="A3518">
        <v>3517</v>
      </c>
      <c r="B3518" t="s">
        <v>7498</v>
      </c>
      <c r="C3518" t="s">
        <v>8113</v>
      </c>
      <c r="D3518" t="s">
        <v>28</v>
      </c>
      <c r="E3518" t="s">
        <v>29</v>
      </c>
      <c r="F3518">
        <v>60</v>
      </c>
      <c r="G3518" t="s">
        <v>8200</v>
      </c>
      <c r="H3518" t="s">
        <v>1969</v>
      </c>
      <c r="I3518" t="s">
        <v>32</v>
      </c>
      <c r="J3518" s="1">
        <v>43865</v>
      </c>
      <c r="K3518">
        <v>19</v>
      </c>
      <c r="L3518" t="s">
        <v>33</v>
      </c>
      <c r="N3518">
        <f t="shared" si="54"/>
        <v>0</v>
      </c>
    </row>
    <row r="3519" spans="1:14" x14ac:dyDescent="0.3">
      <c r="A3519">
        <v>3518</v>
      </c>
      <c r="B3519" t="s">
        <v>7136</v>
      </c>
      <c r="C3519" t="s">
        <v>5325</v>
      </c>
      <c r="D3519" t="s">
        <v>51</v>
      </c>
      <c r="E3519" t="s">
        <v>16</v>
      </c>
      <c r="F3519">
        <v>60</v>
      </c>
      <c r="G3519" t="s">
        <v>8201</v>
      </c>
      <c r="H3519" t="s">
        <v>3770</v>
      </c>
      <c r="I3519" t="s">
        <v>32</v>
      </c>
      <c r="J3519" s="1">
        <v>44031</v>
      </c>
      <c r="K3519">
        <v>36</v>
      </c>
      <c r="L3519" t="s">
        <v>101</v>
      </c>
      <c r="N3519">
        <f t="shared" si="54"/>
        <v>0</v>
      </c>
    </row>
    <row r="3520" spans="1:14" x14ac:dyDescent="0.3">
      <c r="A3520">
        <v>3519</v>
      </c>
      <c r="B3520" t="s">
        <v>7657</v>
      </c>
      <c r="C3520" t="s">
        <v>5211</v>
      </c>
      <c r="D3520" t="s">
        <v>28</v>
      </c>
      <c r="E3520" t="s">
        <v>29</v>
      </c>
      <c r="F3520">
        <v>30</v>
      </c>
      <c r="G3520" t="s">
        <v>8202</v>
      </c>
      <c r="H3520" t="s">
        <v>3673</v>
      </c>
      <c r="I3520" t="s">
        <v>777</v>
      </c>
      <c r="J3520" s="1">
        <v>44036</v>
      </c>
      <c r="K3520">
        <v>44</v>
      </c>
      <c r="L3520" t="s">
        <v>54</v>
      </c>
      <c r="N3520">
        <f t="shared" si="54"/>
        <v>0</v>
      </c>
    </row>
    <row r="3521" spans="1:14" x14ac:dyDescent="0.3">
      <c r="A3521">
        <v>3520</v>
      </c>
      <c r="B3521" t="s">
        <v>8203</v>
      </c>
      <c r="C3521" t="s">
        <v>1826</v>
      </c>
      <c r="D3521" t="s">
        <v>28</v>
      </c>
      <c r="E3521" t="s">
        <v>29</v>
      </c>
      <c r="F3521">
        <v>60</v>
      </c>
      <c r="G3521" t="s">
        <v>8204</v>
      </c>
      <c r="H3521" t="s">
        <v>8205</v>
      </c>
      <c r="I3521" t="s">
        <v>25</v>
      </c>
      <c r="J3521" s="1">
        <v>44855</v>
      </c>
      <c r="K3521">
        <v>17</v>
      </c>
      <c r="L3521" t="s">
        <v>39</v>
      </c>
      <c r="N3521">
        <f t="shared" si="54"/>
        <v>0</v>
      </c>
    </row>
    <row r="3522" spans="1:14" x14ac:dyDescent="0.3">
      <c r="A3522">
        <v>3521</v>
      </c>
      <c r="B3522" t="s">
        <v>3370</v>
      </c>
      <c r="C3522" t="s">
        <v>551</v>
      </c>
      <c r="D3522" t="s">
        <v>28</v>
      </c>
      <c r="E3522" t="s">
        <v>29</v>
      </c>
      <c r="F3522">
        <v>60</v>
      </c>
      <c r="G3522" t="s">
        <v>8206</v>
      </c>
      <c r="H3522" t="s">
        <v>1937</v>
      </c>
      <c r="I3522" t="s">
        <v>25</v>
      </c>
      <c r="J3522" s="1">
        <v>44769</v>
      </c>
      <c r="K3522">
        <v>87</v>
      </c>
      <c r="L3522" t="s">
        <v>80</v>
      </c>
      <c r="N3522">
        <f t="shared" ref="N3522:N3585" si="55">COUNTBLANK(A3522:L3522)</f>
        <v>0</v>
      </c>
    </row>
    <row r="3523" spans="1:14" x14ac:dyDescent="0.3">
      <c r="A3523">
        <v>3522</v>
      </c>
      <c r="B3523" t="s">
        <v>835</v>
      </c>
      <c r="C3523" t="s">
        <v>3019</v>
      </c>
      <c r="D3523" t="s">
        <v>51</v>
      </c>
      <c r="E3523" t="s">
        <v>16</v>
      </c>
      <c r="F3523">
        <v>30</v>
      </c>
      <c r="G3523" t="s">
        <v>8207</v>
      </c>
      <c r="H3523" t="s">
        <v>8030</v>
      </c>
      <c r="I3523" t="s">
        <v>32</v>
      </c>
      <c r="J3523" s="1">
        <v>44223</v>
      </c>
      <c r="K3523">
        <v>78</v>
      </c>
      <c r="L3523" t="s">
        <v>80</v>
      </c>
      <c r="N3523">
        <f t="shared" si="55"/>
        <v>0</v>
      </c>
    </row>
    <row r="3524" spans="1:14" x14ac:dyDescent="0.3">
      <c r="A3524">
        <v>3523</v>
      </c>
      <c r="B3524" t="s">
        <v>8208</v>
      </c>
      <c r="C3524" t="s">
        <v>8209</v>
      </c>
      <c r="D3524" t="s">
        <v>15</v>
      </c>
      <c r="E3524" t="s">
        <v>16</v>
      </c>
      <c r="F3524">
        <v>30</v>
      </c>
      <c r="G3524" t="s">
        <v>8210</v>
      </c>
      <c r="H3524" t="s">
        <v>1042</v>
      </c>
      <c r="I3524" t="s">
        <v>32</v>
      </c>
      <c r="J3524" s="1">
        <v>44541</v>
      </c>
      <c r="K3524">
        <v>32</v>
      </c>
      <c r="L3524" t="s">
        <v>20</v>
      </c>
      <c r="N3524">
        <f t="shared" si="55"/>
        <v>0</v>
      </c>
    </row>
    <row r="3525" spans="1:14" x14ac:dyDescent="0.3">
      <c r="A3525">
        <v>3524</v>
      </c>
      <c r="B3525" t="s">
        <v>8211</v>
      </c>
      <c r="C3525" t="s">
        <v>2874</v>
      </c>
      <c r="D3525" t="s">
        <v>28</v>
      </c>
      <c r="E3525" t="s">
        <v>29</v>
      </c>
      <c r="F3525">
        <v>30</v>
      </c>
      <c r="G3525" t="s">
        <v>8212</v>
      </c>
      <c r="H3525" t="s">
        <v>8000</v>
      </c>
      <c r="I3525" t="s">
        <v>32</v>
      </c>
      <c r="J3525" s="1">
        <v>44299</v>
      </c>
      <c r="K3525">
        <v>84</v>
      </c>
      <c r="L3525" t="s">
        <v>45</v>
      </c>
      <c r="N3525">
        <f t="shared" si="55"/>
        <v>0</v>
      </c>
    </row>
    <row r="3526" spans="1:14" x14ac:dyDescent="0.3">
      <c r="A3526">
        <v>3525</v>
      </c>
      <c r="B3526" t="s">
        <v>4909</v>
      </c>
      <c r="C3526" t="s">
        <v>4574</v>
      </c>
      <c r="D3526" t="s">
        <v>51</v>
      </c>
      <c r="E3526" t="s">
        <v>16</v>
      </c>
      <c r="F3526">
        <v>90</v>
      </c>
      <c r="G3526" t="s">
        <v>8213</v>
      </c>
      <c r="H3526" t="s">
        <v>191</v>
      </c>
      <c r="I3526" t="s">
        <v>89</v>
      </c>
      <c r="J3526" s="1">
        <v>44215</v>
      </c>
      <c r="K3526">
        <v>64</v>
      </c>
      <c r="L3526" t="s">
        <v>101</v>
      </c>
      <c r="N3526">
        <f t="shared" si="55"/>
        <v>0</v>
      </c>
    </row>
    <row r="3527" spans="1:14" x14ac:dyDescent="0.3">
      <c r="A3527">
        <v>3526</v>
      </c>
      <c r="B3527" t="s">
        <v>8214</v>
      </c>
      <c r="C3527" t="s">
        <v>1810</v>
      </c>
      <c r="D3527" t="s">
        <v>15</v>
      </c>
      <c r="E3527" t="s">
        <v>16</v>
      </c>
      <c r="F3527">
        <v>90</v>
      </c>
      <c r="G3527" t="s">
        <v>8213</v>
      </c>
      <c r="H3527" t="s">
        <v>4874</v>
      </c>
      <c r="I3527" t="s">
        <v>32</v>
      </c>
      <c r="J3527" s="1">
        <v>44339</v>
      </c>
      <c r="K3527">
        <v>28</v>
      </c>
      <c r="L3527" t="s">
        <v>101</v>
      </c>
      <c r="N3527">
        <f t="shared" si="55"/>
        <v>0</v>
      </c>
    </row>
    <row r="3528" spans="1:14" x14ac:dyDescent="0.3">
      <c r="A3528">
        <v>3527</v>
      </c>
      <c r="B3528" t="s">
        <v>3443</v>
      </c>
      <c r="C3528" t="s">
        <v>6314</v>
      </c>
      <c r="D3528" t="s">
        <v>28</v>
      </c>
      <c r="E3528" t="s">
        <v>29</v>
      </c>
      <c r="F3528">
        <v>90</v>
      </c>
      <c r="G3528" t="s">
        <v>8215</v>
      </c>
      <c r="H3528" t="s">
        <v>726</v>
      </c>
      <c r="I3528" t="s">
        <v>32</v>
      </c>
      <c r="J3528" s="1">
        <v>44301</v>
      </c>
      <c r="K3528">
        <v>90</v>
      </c>
      <c r="L3528" t="s">
        <v>20</v>
      </c>
      <c r="N3528">
        <f t="shared" si="55"/>
        <v>0</v>
      </c>
    </row>
    <row r="3529" spans="1:14" x14ac:dyDescent="0.3">
      <c r="A3529">
        <v>3528</v>
      </c>
      <c r="B3529" t="s">
        <v>8216</v>
      </c>
      <c r="C3529" t="s">
        <v>2453</v>
      </c>
      <c r="D3529" t="s">
        <v>41</v>
      </c>
      <c r="E3529" t="s">
        <v>16</v>
      </c>
      <c r="F3529">
        <v>90</v>
      </c>
      <c r="G3529" t="s">
        <v>8217</v>
      </c>
      <c r="H3529" t="s">
        <v>7343</v>
      </c>
      <c r="I3529" t="s">
        <v>1126</v>
      </c>
      <c r="J3529" s="1">
        <v>44704</v>
      </c>
      <c r="K3529">
        <v>77</v>
      </c>
      <c r="L3529" t="s">
        <v>39</v>
      </c>
      <c r="N3529">
        <f t="shared" si="55"/>
        <v>0</v>
      </c>
    </row>
    <row r="3530" spans="1:14" x14ac:dyDescent="0.3">
      <c r="A3530">
        <v>3529</v>
      </c>
      <c r="B3530" t="s">
        <v>3003</v>
      </c>
      <c r="C3530" t="s">
        <v>6216</v>
      </c>
      <c r="D3530" t="s">
        <v>51</v>
      </c>
      <c r="E3530" t="s">
        <v>16</v>
      </c>
      <c r="F3530">
        <v>60</v>
      </c>
      <c r="G3530" t="s">
        <v>8218</v>
      </c>
      <c r="H3530" t="s">
        <v>6</v>
      </c>
      <c r="I3530" t="s">
        <v>32</v>
      </c>
      <c r="J3530" s="1">
        <v>43840</v>
      </c>
      <c r="K3530">
        <v>19</v>
      </c>
      <c r="L3530" t="s">
        <v>64</v>
      </c>
      <c r="N3530">
        <f t="shared" si="55"/>
        <v>0</v>
      </c>
    </row>
    <row r="3531" spans="1:14" x14ac:dyDescent="0.3">
      <c r="A3531">
        <v>3530</v>
      </c>
      <c r="B3531" t="s">
        <v>8219</v>
      </c>
      <c r="C3531" t="s">
        <v>6789</v>
      </c>
      <c r="D3531" t="s">
        <v>15</v>
      </c>
      <c r="E3531" t="s">
        <v>16</v>
      </c>
      <c r="F3531">
        <v>30</v>
      </c>
      <c r="G3531" t="s">
        <v>8220</v>
      </c>
      <c r="H3531" t="s">
        <v>7642</v>
      </c>
      <c r="I3531" t="s">
        <v>32</v>
      </c>
      <c r="J3531" s="1">
        <v>43985</v>
      </c>
      <c r="K3531">
        <v>6</v>
      </c>
      <c r="L3531" t="s">
        <v>159</v>
      </c>
      <c r="N3531">
        <f t="shared" si="55"/>
        <v>0</v>
      </c>
    </row>
    <row r="3532" spans="1:14" x14ac:dyDescent="0.3">
      <c r="A3532">
        <v>3531</v>
      </c>
      <c r="B3532" t="s">
        <v>8221</v>
      </c>
      <c r="C3532" t="s">
        <v>3413</v>
      </c>
      <c r="D3532" t="s">
        <v>15</v>
      </c>
      <c r="E3532" t="s">
        <v>16</v>
      </c>
      <c r="F3532">
        <v>90</v>
      </c>
      <c r="G3532" t="s">
        <v>8222</v>
      </c>
      <c r="H3532" t="s">
        <v>7700</v>
      </c>
      <c r="I3532" t="s">
        <v>32</v>
      </c>
      <c r="J3532" s="1">
        <v>44420</v>
      </c>
      <c r="K3532">
        <v>26</v>
      </c>
      <c r="L3532" t="s">
        <v>64</v>
      </c>
      <c r="N3532">
        <f t="shared" si="55"/>
        <v>0</v>
      </c>
    </row>
    <row r="3533" spans="1:14" x14ac:dyDescent="0.3">
      <c r="A3533">
        <v>3532</v>
      </c>
      <c r="B3533" t="s">
        <v>4803</v>
      </c>
      <c r="C3533" t="s">
        <v>372</v>
      </c>
      <c r="D3533" t="s">
        <v>28</v>
      </c>
      <c r="E3533" t="s">
        <v>29</v>
      </c>
      <c r="F3533">
        <v>60</v>
      </c>
      <c r="G3533" t="s">
        <v>8223</v>
      </c>
      <c r="H3533" t="s">
        <v>1541</v>
      </c>
      <c r="I3533" t="s">
        <v>32</v>
      </c>
      <c r="J3533" s="1">
        <v>44739</v>
      </c>
      <c r="K3533">
        <v>36</v>
      </c>
      <c r="L3533" t="s">
        <v>101</v>
      </c>
      <c r="N3533">
        <f t="shared" si="55"/>
        <v>0</v>
      </c>
    </row>
    <row r="3534" spans="1:14" x14ac:dyDescent="0.3">
      <c r="A3534">
        <v>3533</v>
      </c>
      <c r="B3534" t="s">
        <v>364</v>
      </c>
      <c r="C3534" t="s">
        <v>5100</v>
      </c>
      <c r="D3534" t="s">
        <v>15</v>
      </c>
      <c r="E3534" t="s">
        <v>16</v>
      </c>
      <c r="F3534">
        <v>90</v>
      </c>
      <c r="G3534" t="s">
        <v>8224</v>
      </c>
      <c r="H3534" t="s">
        <v>2875</v>
      </c>
      <c r="I3534" t="s">
        <v>32</v>
      </c>
      <c r="J3534" s="1">
        <v>44315</v>
      </c>
      <c r="K3534">
        <v>79</v>
      </c>
      <c r="L3534" t="s">
        <v>54</v>
      </c>
      <c r="N3534">
        <f t="shared" si="55"/>
        <v>0</v>
      </c>
    </row>
    <row r="3535" spans="1:14" x14ac:dyDescent="0.3">
      <c r="A3535">
        <v>3534</v>
      </c>
      <c r="B3535" t="s">
        <v>6401</v>
      </c>
      <c r="C3535" t="s">
        <v>4603</v>
      </c>
      <c r="D3535" t="s">
        <v>28</v>
      </c>
      <c r="E3535" t="s">
        <v>29</v>
      </c>
      <c r="F3535">
        <v>30</v>
      </c>
      <c r="G3535" t="s">
        <v>8225</v>
      </c>
      <c r="H3535" t="s">
        <v>2931</v>
      </c>
      <c r="I3535" t="s">
        <v>32</v>
      </c>
      <c r="J3535" s="1">
        <v>44803</v>
      </c>
      <c r="K3535">
        <v>94</v>
      </c>
      <c r="L3535" t="s">
        <v>80</v>
      </c>
      <c r="N3535">
        <f t="shared" si="55"/>
        <v>0</v>
      </c>
    </row>
    <row r="3536" spans="1:14" x14ac:dyDescent="0.3">
      <c r="A3536">
        <v>3535</v>
      </c>
      <c r="B3536" t="s">
        <v>8226</v>
      </c>
      <c r="C3536" t="s">
        <v>8227</v>
      </c>
      <c r="D3536" t="s">
        <v>15</v>
      </c>
      <c r="E3536" t="s">
        <v>16</v>
      </c>
      <c r="F3536">
        <v>30</v>
      </c>
      <c r="G3536" t="s">
        <v>8228</v>
      </c>
      <c r="H3536" t="s">
        <v>2599</v>
      </c>
      <c r="I3536" t="s">
        <v>25</v>
      </c>
      <c r="J3536" s="1">
        <v>43940</v>
      </c>
      <c r="K3536">
        <v>11</v>
      </c>
      <c r="L3536" t="s">
        <v>45</v>
      </c>
      <c r="N3536">
        <f t="shared" si="55"/>
        <v>0</v>
      </c>
    </row>
    <row r="3537" spans="1:14" x14ac:dyDescent="0.3">
      <c r="A3537">
        <v>3536</v>
      </c>
      <c r="B3537" t="s">
        <v>8229</v>
      </c>
      <c r="C3537" t="s">
        <v>5332</v>
      </c>
      <c r="D3537" t="s">
        <v>15</v>
      </c>
      <c r="E3537" t="s">
        <v>16</v>
      </c>
      <c r="F3537">
        <v>60</v>
      </c>
      <c r="G3537" t="s">
        <v>8230</v>
      </c>
      <c r="H3537" t="s">
        <v>1082</v>
      </c>
      <c r="I3537" t="s">
        <v>1083</v>
      </c>
      <c r="J3537" s="1">
        <v>43971</v>
      </c>
      <c r="K3537">
        <v>64</v>
      </c>
      <c r="L3537" t="s">
        <v>20</v>
      </c>
      <c r="N3537">
        <f t="shared" si="55"/>
        <v>0</v>
      </c>
    </row>
    <row r="3538" spans="1:14" x14ac:dyDescent="0.3">
      <c r="A3538">
        <v>3537</v>
      </c>
      <c r="B3538" t="s">
        <v>1128</v>
      </c>
      <c r="C3538" t="s">
        <v>6296</v>
      </c>
      <c r="D3538" t="s">
        <v>28</v>
      </c>
      <c r="E3538" t="s">
        <v>29</v>
      </c>
      <c r="F3538">
        <v>30</v>
      </c>
      <c r="G3538" t="s">
        <v>8231</v>
      </c>
      <c r="H3538" t="s">
        <v>3666</v>
      </c>
      <c r="I3538" t="s">
        <v>1483</v>
      </c>
      <c r="J3538" s="1">
        <v>44497</v>
      </c>
      <c r="K3538">
        <v>56</v>
      </c>
      <c r="L3538" t="s">
        <v>101</v>
      </c>
      <c r="N3538">
        <f t="shared" si="55"/>
        <v>0</v>
      </c>
    </row>
    <row r="3539" spans="1:14" x14ac:dyDescent="0.3">
      <c r="A3539">
        <v>3538</v>
      </c>
      <c r="B3539" t="s">
        <v>8232</v>
      </c>
      <c r="C3539" t="s">
        <v>2824</v>
      </c>
      <c r="D3539" t="s">
        <v>15</v>
      </c>
      <c r="E3539" t="s">
        <v>16</v>
      </c>
      <c r="F3539">
        <v>90</v>
      </c>
      <c r="G3539" t="s">
        <v>8233</v>
      </c>
      <c r="H3539" t="s">
        <v>1272</v>
      </c>
      <c r="I3539" t="s">
        <v>59</v>
      </c>
      <c r="J3539" s="1">
        <v>44415</v>
      </c>
      <c r="K3539">
        <v>53</v>
      </c>
      <c r="L3539" t="s">
        <v>159</v>
      </c>
      <c r="N3539">
        <f t="shared" si="55"/>
        <v>0</v>
      </c>
    </row>
    <row r="3540" spans="1:14" x14ac:dyDescent="0.3">
      <c r="A3540">
        <v>3539</v>
      </c>
      <c r="B3540" t="s">
        <v>5737</v>
      </c>
      <c r="C3540" t="s">
        <v>4583</v>
      </c>
      <c r="D3540" t="s">
        <v>28</v>
      </c>
      <c r="E3540" t="s">
        <v>29</v>
      </c>
      <c r="F3540">
        <v>90</v>
      </c>
      <c r="G3540" t="s">
        <v>8234</v>
      </c>
      <c r="H3540" t="s">
        <v>2408</v>
      </c>
      <c r="I3540" t="s">
        <v>187</v>
      </c>
      <c r="J3540" s="1">
        <v>44347</v>
      </c>
      <c r="K3540">
        <v>62</v>
      </c>
      <c r="L3540" t="s">
        <v>101</v>
      </c>
      <c r="N3540">
        <f t="shared" si="55"/>
        <v>0</v>
      </c>
    </row>
    <row r="3541" spans="1:14" x14ac:dyDescent="0.3">
      <c r="A3541">
        <v>3540</v>
      </c>
      <c r="B3541" t="s">
        <v>3946</v>
      </c>
      <c r="C3541" t="s">
        <v>2561</v>
      </c>
      <c r="D3541" t="s">
        <v>28</v>
      </c>
      <c r="E3541" t="s">
        <v>29</v>
      </c>
      <c r="F3541">
        <v>30</v>
      </c>
      <c r="G3541" t="s">
        <v>8235</v>
      </c>
      <c r="H3541" t="s">
        <v>5420</v>
      </c>
      <c r="I3541" t="s">
        <v>32</v>
      </c>
      <c r="J3541" s="1">
        <v>43939</v>
      </c>
      <c r="K3541">
        <v>39</v>
      </c>
      <c r="L3541" t="s">
        <v>33</v>
      </c>
      <c r="N3541">
        <f t="shared" si="55"/>
        <v>0</v>
      </c>
    </row>
    <row r="3542" spans="1:14" x14ac:dyDescent="0.3">
      <c r="A3542">
        <v>3541</v>
      </c>
      <c r="B3542" t="s">
        <v>496</v>
      </c>
      <c r="C3542" t="s">
        <v>2928</v>
      </c>
      <c r="D3542" t="s">
        <v>28</v>
      </c>
      <c r="E3542" t="s">
        <v>29</v>
      </c>
      <c r="F3542">
        <v>90</v>
      </c>
      <c r="G3542" t="s">
        <v>3222</v>
      </c>
      <c r="H3542" t="s">
        <v>5736</v>
      </c>
      <c r="I3542" t="s">
        <v>95</v>
      </c>
      <c r="J3542" s="1">
        <v>44246</v>
      </c>
      <c r="K3542">
        <v>73</v>
      </c>
      <c r="L3542" t="s">
        <v>64</v>
      </c>
      <c r="N3542">
        <f t="shared" si="55"/>
        <v>0</v>
      </c>
    </row>
    <row r="3543" spans="1:14" x14ac:dyDescent="0.3">
      <c r="A3543">
        <v>3542</v>
      </c>
      <c r="B3543" t="s">
        <v>7864</v>
      </c>
      <c r="C3543" t="s">
        <v>8236</v>
      </c>
      <c r="D3543" t="s">
        <v>51</v>
      </c>
      <c r="E3543" t="s">
        <v>16</v>
      </c>
      <c r="F3543">
        <v>60</v>
      </c>
      <c r="G3543" t="s">
        <v>8237</v>
      </c>
      <c r="H3543" t="s">
        <v>4293</v>
      </c>
      <c r="I3543" t="s">
        <v>38</v>
      </c>
      <c r="J3543" s="1">
        <v>44158</v>
      </c>
      <c r="K3543">
        <v>5</v>
      </c>
      <c r="L3543" t="s">
        <v>45</v>
      </c>
      <c r="N3543">
        <f t="shared" si="55"/>
        <v>0</v>
      </c>
    </row>
    <row r="3544" spans="1:14" x14ac:dyDescent="0.3">
      <c r="A3544">
        <v>3543</v>
      </c>
      <c r="B3544" t="s">
        <v>8238</v>
      </c>
      <c r="C3544" t="s">
        <v>3732</v>
      </c>
      <c r="D3544" t="s">
        <v>28</v>
      </c>
      <c r="E3544" t="s">
        <v>29</v>
      </c>
      <c r="F3544">
        <v>30</v>
      </c>
      <c r="G3544" t="s">
        <v>8239</v>
      </c>
      <c r="H3544" t="s">
        <v>3651</v>
      </c>
      <c r="I3544" t="s">
        <v>294</v>
      </c>
      <c r="J3544" s="1">
        <v>44767</v>
      </c>
      <c r="K3544">
        <v>52</v>
      </c>
      <c r="L3544" t="s">
        <v>20</v>
      </c>
      <c r="N3544">
        <f t="shared" si="55"/>
        <v>0</v>
      </c>
    </row>
    <row r="3545" spans="1:14" x14ac:dyDescent="0.3">
      <c r="A3545">
        <v>3544</v>
      </c>
      <c r="B3545" t="s">
        <v>8240</v>
      </c>
      <c r="C3545" t="s">
        <v>2257</v>
      </c>
      <c r="D3545" t="s">
        <v>51</v>
      </c>
      <c r="E3545" t="s">
        <v>16</v>
      </c>
      <c r="F3545">
        <v>90</v>
      </c>
      <c r="G3545" t="s">
        <v>8241</v>
      </c>
      <c r="H3545" t="s">
        <v>1612</v>
      </c>
      <c r="I3545" t="s">
        <v>240</v>
      </c>
      <c r="J3545" s="1">
        <v>44717</v>
      </c>
      <c r="K3545">
        <v>67</v>
      </c>
      <c r="L3545" t="s">
        <v>54</v>
      </c>
      <c r="N3545">
        <f t="shared" si="55"/>
        <v>0</v>
      </c>
    </row>
    <row r="3546" spans="1:14" x14ac:dyDescent="0.3">
      <c r="A3546">
        <v>3545</v>
      </c>
      <c r="B3546" t="s">
        <v>8242</v>
      </c>
      <c r="C3546" t="s">
        <v>2037</v>
      </c>
      <c r="D3546" t="s">
        <v>15</v>
      </c>
      <c r="E3546" t="s">
        <v>16</v>
      </c>
      <c r="F3546">
        <v>30</v>
      </c>
      <c r="G3546" t="s">
        <v>8243</v>
      </c>
      <c r="H3546" t="s">
        <v>6687</v>
      </c>
      <c r="I3546" t="s">
        <v>32</v>
      </c>
      <c r="J3546" s="1">
        <v>43897</v>
      </c>
      <c r="K3546">
        <v>43</v>
      </c>
      <c r="L3546" t="s">
        <v>80</v>
      </c>
      <c r="N3546">
        <f t="shared" si="55"/>
        <v>0</v>
      </c>
    </row>
    <row r="3547" spans="1:14" x14ac:dyDescent="0.3">
      <c r="A3547">
        <v>3546</v>
      </c>
      <c r="B3547" t="s">
        <v>6459</v>
      </c>
      <c r="C3547" t="s">
        <v>7779</v>
      </c>
      <c r="D3547" t="s">
        <v>28</v>
      </c>
      <c r="E3547" t="s">
        <v>3085</v>
      </c>
      <c r="F3547">
        <v>60</v>
      </c>
      <c r="G3547" t="s">
        <v>8244</v>
      </c>
      <c r="H3547" t="s">
        <v>894</v>
      </c>
      <c r="I3547" t="s">
        <v>38</v>
      </c>
      <c r="J3547" s="1">
        <v>44402</v>
      </c>
      <c r="K3547">
        <v>65</v>
      </c>
      <c r="L3547" t="s">
        <v>45</v>
      </c>
      <c r="N3547">
        <f t="shared" si="55"/>
        <v>0</v>
      </c>
    </row>
    <row r="3548" spans="1:14" x14ac:dyDescent="0.3">
      <c r="A3548">
        <v>3547</v>
      </c>
      <c r="B3548" t="s">
        <v>8245</v>
      </c>
      <c r="C3548" t="s">
        <v>4340</v>
      </c>
      <c r="D3548" t="s">
        <v>15</v>
      </c>
      <c r="E3548" t="s">
        <v>16</v>
      </c>
      <c r="F3548">
        <v>60</v>
      </c>
      <c r="G3548" t="s">
        <v>8246</v>
      </c>
      <c r="H3548" t="s">
        <v>3261</v>
      </c>
      <c r="I3548" t="s">
        <v>124</v>
      </c>
      <c r="J3548" s="1">
        <v>44882</v>
      </c>
      <c r="K3548">
        <v>75</v>
      </c>
      <c r="L3548" t="s">
        <v>159</v>
      </c>
      <c r="N3548">
        <f t="shared" si="55"/>
        <v>0</v>
      </c>
    </row>
    <row r="3549" spans="1:14" x14ac:dyDescent="0.3">
      <c r="A3549">
        <v>3548</v>
      </c>
      <c r="B3549" t="s">
        <v>6847</v>
      </c>
      <c r="C3549" t="s">
        <v>6810</v>
      </c>
      <c r="D3549" t="s">
        <v>51</v>
      </c>
      <c r="E3549" t="s">
        <v>16</v>
      </c>
      <c r="F3549">
        <v>30</v>
      </c>
      <c r="G3549" t="s">
        <v>8247</v>
      </c>
      <c r="H3549" t="s">
        <v>1992</v>
      </c>
      <c r="I3549" t="s">
        <v>32</v>
      </c>
      <c r="J3549" s="1">
        <v>43959</v>
      </c>
      <c r="K3549">
        <v>28</v>
      </c>
      <c r="L3549" t="s">
        <v>101</v>
      </c>
      <c r="N3549">
        <f t="shared" si="55"/>
        <v>0</v>
      </c>
    </row>
    <row r="3550" spans="1:14" x14ac:dyDescent="0.3">
      <c r="A3550">
        <v>3549</v>
      </c>
      <c r="B3550" t="s">
        <v>4233</v>
      </c>
      <c r="C3550" t="s">
        <v>2210</v>
      </c>
      <c r="D3550" t="s">
        <v>28</v>
      </c>
      <c r="E3550" t="s">
        <v>29</v>
      </c>
      <c r="F3550">
        <v>60</v>
      </c>
      <c r="G3550" t="s">
        <v>8248</v>
      </c>
      <c r="H3550" t="s">
        <v>8249</v>
      </c>
      <c r="I3550" t="s">
        <v>19</v>
      </c>
      <c r="J3550" s="1">
        <v>44868</v>
      </c>
      <c r="K3550">
        <v>69</v>
      </c>
      <c r="L3550" t="s">
        <v>39</v>
      </c>
      <c r="N3550">
        <f t="shared" si="55"/>
        <v>0</v>
      </c>
    </row>
    <row r="3551" spans="1:14" x14ac:dyDescent="0.3">
      <c r="A3551">
        <v>3550</v>
      </c>
      <c r="B3551" t="s">
        <v>8250</v>
      </c>
      <c r="C3551" t="s">
        <v>2207</v>
      </c>
      <c r="D3551" t="s">
        <v>51</v>
      </c>
      <c r="E3551" t="s">
        <v>16</v>
      </c>
      <c r="F3551">
        <v>30</v>
      </c>
      <c r="G3551" t="s">
        <v>8248</v>
      </c>
      <c r="H3551" t="s">
        <v>350</v>
      </c>
      <c r="I3551" t="s">
        <v>25</v>
      </c>
      <c r="J3551" s="1">
        <v>44842</v>
      </c>
      <c r="K3551">
        <v>41</v>
      </c>
      <c r="L3551" t="s">
        <v>101</v>
      </c>
      <c r="N3551">
        <f t="shared" si="55"/>
        <v>0</v>
      </c>
    </row>
    <row r="3552" spans="1:14" x14ac:dyDescent="0.3">
      <c r="A3552">
        <v>3551</v>
      </c>
      <c r="B3552" t="s">
        <v>8251</v>
      </c>
      <c r="C3552" t="s">
        <v>1384</v>
      </c>
      <c r="D3552" t="s">
        <v>51</v>
      </c>
      <c r="E3552" t="s">
        <v>16</v>
      </c>
      <c r="F3552">
        <v>90</v>
      </c>
      <c r="G3552" t="s">
        <v>8252</v>
      </c>
      <c r="H3552" t="s">
        <v>2982</v>
      </c>
      <c r="I3552" t="s">
        <v>2983</v>
      </c>
      <c r="J3552" s="1">
        <v>44907</v>
      </c>
      <c r="K3552">
        <v>46</v>
      </c>
      <c r="L3552" t="s">
        <v>80</v>
      </c>
      <c r="N3552">
        <f t="shared" si="55"/>
        <v>0</v>
      </c>
    </row>
    <row r="3553" spans="1:14" x14ac:dyDescent="0.3">
      <c r="A3553">
        <v>3552</v>
      </c>
      <c r="B3553" t="s">
        <v>8253</v>
      </c>
      <c r="C3553" t="s">
        <v>665</v>
      </c>
      <c r="D3553" t="s">
        <v>28</v>
      </c>
      <c r="E3553" t="s">
        <v>29</v>
      </c>
      <c r="F3553">
        <v>90</v>
      </c>
      <c r="G3553" t="s">
        <v>8254</v>
      </c>
      <c r="H3553" t="s">
        <v>288</v>
      </c>
      <c r="I3553" t="s">
        <v>32</v>
      </c>
      <c r="J3553" s="1">
        <v>44289</v>
      </c>
      <c r="K3553">
        <v>12</v>
      </c>
      <c r="L3553" t="s">
        <v>33</v>
      </c>
      <c r="N3553">
        <f t="shared" si="55"/>
        <v>0</v>
      </c>
    </row>
    <row r="3554" spans="1:14" x14ac:dyDescent="0.3">
      <c r="A3554">
        <v>3553</v>
      </c>
      <c r="B3554" t="s">
        <v>1682</v>
      </c>
      <c r="C3554" t="s">
        <v>4352</v>
      </c>
      <c r="D3554" t="s">
        <v>28</v>
      </c>
      <c r="E3554" t="s">
        <v>29</v>
      </c>
      <c r="F3554">
        <v>30</v>
      </c>
      <c r="G3554" t="s">
        <v>8255</v>
      </c>
      <c r="H3554" t="s">
        <v>5214</v>
      </c>
      <c r="I3554" t="s">
        <v>95</v>
      </c>
      <c r="J3554" s="1">
        <v>44135</v>
      </c>
      <c r="K3554">
        <v>49</v>
      </c>
      <c r="L3554" t="s">
        <v>70</v>
      </c>
      <c r="N3554">
        <f t="shared" si="55"/>
        <v>0</v>
      </c>
    </row>
    <row r="3555" spans="1:14" x14ac:dyDescent="0.3">
      <c r="A3555">
        <v>3554</v>
      </c>
      <c r="B3555" t="s">
        <v>8256</v>
      </c>
      <c r="C3555" t="s">
        <v>5891</v>
      </c>
      <c r="D3555" t="s">
        <v>51</v>
      </c>
      <c r="E3555" t="s">
        <v>16</v>
      </c>
      <c r="F3555">
        <v>60</v>
      </c>
      <c r="G3555" t="s">
        <v>8257</v>
      </c>
      <c r="H3555" t="s">
        <v>2742</v>
      </c>
      <c r="I3555" t="s">
        <v>124</v>
      </c>
      <c r="J3555" s="1">
        <v>44431</v>
      </c>
      <c r="K3555">
        <v>40</v>
      </c>
      <c r="L3555" t="s">
        <v>80</v>
      </c>
      <c r="N3555">
        <f t="shared" si="55"/>
        <v>0</v>
      </c>
    </row>
    <row r="3556" spans="1:14" x14ac:dyDescent="0.3">
      <c r="A3556">
        <v>3555</v>
      </c>
      <c r="B3556" t="s">
        <v>6274</v>
      </c>
      <c r="C3556" t="s">
        <v>5653</v>
      </c>
      <c r="D3556" t="s">
        <v>28</v>
      </c>
      <c r="E3556" t="s">
        <v>29</v>
      </c>
      <c r="F3556">
        <v>60</v>
      </c>
      <c r="G3556" t="s">
        <v>8258</v>
      </c>
      <c r="H3556" t="s">
        <v>3462</v>
      </c>
      <c r="I3556" t="s">
        <v>32</v>
      </c>
      <c r="J3556" s="1">
        <v>44140</v>
      </c>
      <c r="K3556">
        <v>74</v>
      </c>
      <c r="L3556" t="s">
        <v>64</v>
      </c>
      <c r="N3556">
        <f t="shared" si="55"/>
        <v>0</v>
      </c>
    </row>
    <row r="3557" spans="1:14" x14ac:dyDescent="0.3">
      <c r="A3557">
        <v>3556</v>
      </c>
      <c r="B3557" t="s">
        <v>8259</v>
      </c>
      <c r="C3557" t="s">
        <v>5359</v>
      </c>
      <c r="D3557" t="s">
        <v>51</v>
      </c>
      <c r="E3557" t="s">
        <v>16</v>
      </c>
      <c r="F3557">
        <v>90</v>
      </c>
      <c r="G3557" t="s">
        <v>8260</v>
      </c>
      <c r="H3557" t="s">
        <v>1764</v>
      </c>
      <c r="I3557" t="s">
        <v>124</v>
      </c>
      <c r="J3557" s="1">
        <v>44148</v>
      </c>
      <c r="K3557">
        <v>71</v>
      </c>
      <c r="L3557" t="s">
        <v>45</v>
      </c>
      <c r="N3557">
        <f t="shared" si="55"/>
        <v>0</v>
      </c>
    </row>
    <row r="3558" spans="1:14" x14ac:dyDescent="0.3">
      <c r="A3558">
        <v>3557</v>
      </c>
      <c r="B3558" t="s">
        <v>8261</v>
      </c>
      <c r="C3558" t="s">
        <v>5926</v>
      </c>
      <c r="D3558" t="s">
        <v>28</v>
      </c>
      <c r="E3558" t="s">
        <v>29</v>
      </c>
      <c r="F3558">
        <v>30</v>
      </c>
      <c r="G3558" t="s">
        <v>8262</v>
      </c>
      <c r="H3558" t="s">
        <v>5603</v>
      </c>
      <c r="I3558" t="s">
        <v>32</v>
      </c>
      <c r="J3558" s="1">
        <v>43913</v>
      </c>
      <c r="K3558">
        <v>58</v>
      </c>
      <c r="L3558" t="s">
        <v>54</v>
      </c>
      <c r="N3558">
        <f t="shared" si="55"/>
        <v>0</v>
      </c>
    </row>
    <row r="3559" spans="1:14" x14ac:dyDescent="0.3">
      <c r="A3559">
        <v>3558</v>
      </c>
      <c r="B3559" t="s">
        <v>8263</v>
      </c>
      <c r="C3559" t="s">
        <v>1072</v>
      </c>
      <c r="D3559" t="s">
        <v>15</v>
      </c>
      <c r="E3559" t="s">
        <v>16</v>
      </c>
      <c r="F3559">
        <v>60</v>
      </c>
      <c r="G3559" t="s">
        <v>8264</v>
      </c>
      <c r="H3559" t="s">
        <v>3387</v>
      </c>
      <c r="I3559" t="s">
        <v>2878</v>
      </c>
      <c r="J3559" s="1">
        <v>44650</v>
      </c>
      <c r="K3559">
        <v>10</v>
      </c>
      <c r="L3559" t="s">
        <v>80</v>
      </c>
      <c r="N3559">
        <f t="shared" si="55"/>
        <v>0</v>
      </c>
    </row>
    <row r="3560" spans="1:14" x14ac:dyDescent="0.3">
      <c r="A3560">
        <v>3559</v>
      </c>
      <c r="B3560" t="s">
        <v>8265</v>
      </c>
      <c r="C3560" t="s">
        <v>736</v>
      </c>
      <c r="D3560" t="s">
        <v>41</v>
      </c>
      <c r="E3560" t="s">
        <v>16</v>
      </c>
      <c r="F3560">
        <v>60</v>
      </c>
      <c r="G3560" t="s">
        <v>8266</v>
      </c>
      <c r="H3560" t="s">
        <v>2649</v>
      </c>
      <c r="I3560" t="s">
        <v>32</v>
      </c>
      <c r="J3560" s="1">
        <v>44212</v>
      </c>
      <c r="K3560">
        <v>37</v>
      </c>
      <c r="L3560" t="s">
        <v>20</v>
      </c>
      <c r="N3560">
        <f t="shared" si="55"/>
        <v>0</v>
      </c>
    </row>
    <row r="3561" spans="1:14" x14ac:dyDescent="0.3">
      <c r="A3561">
        <v>3560</v>
      </c>
      <c r="B3561" t="s">
        <v>8267</v>
      </c>
      <c r="C3561" t="s">
        <v>759</v>
      </c>
      <c r="D3561" t="s">
        <v>15</v>
      </c>
      <c r="E3561" t="s">
        <v>16</v>
      </c>
      <c r="F3561">
        <v>60</v>
      </c>
      <c r="G3561" t="s">
        <v>8268</v>
      </c>
      <c r="H3561" t="s">
        <v>1901</v>
      </c>
      <c r="I3561" t="s">
        <v>178</v>
      </c>
      <c r="J3561" s="1">
        <v>44717</v>
      </c>
      <c r="K3561">
        <v>60</v>
      </c>
      <c r="L3561" t="s">
        <v>159</v>
      </c>
      <c r="N3561">
        <f t="shared" si="55"/>
        <v>0</v>
      </c>
    </row>
    <row r="3562" spans="1:14" x14ac:dyDescent="0.3">
      <c r="A3562">
        <v>3561</v>
      </c>
      <c r="B3562" t="s">
        <v>3469</v>
      </c>
      <c r="C3562" t="s">
        <v>3430</v>
      </c>
      <c r="D3562" t="s">
        <v>28</v>
      </c>
      <c r="E3562" t="s">
        <v>29</v>
      </c>
      <c r="F3562">
        <v>30</v>
      </c>
      <c r="G3562" t="s">
        <v>8268</v>
      </c>
      <c r="H3562" t="s">
        <v>8269</v>
      </c>
      <c r="I3562" t="s">
        <v>146</v>
      </c>
      <c r="J3562" s="1">
        <v>43885</v>
      </c>
      <c r="K3562">
        <v>20</v>
      </c>
      <c r="L3562" t="s">
        <v>54</v>
      </c>
      <c r="N3562">
        <f t="shared" si="55"/>
        <v>0</v>
      </c>
    </row>
    <row r="3563" spans="1:14" x14ac:dyDescent="0.3">
      <c r="A3563">
        <v>3562</v>
      </c>
      <c r="B3563" t="s">
        <v>8270</v>
      </c>
      <c r="C3563" t="s">
        <v>4444</v>
      </c>
      <c r="D3563" t="s">
        <v>28</v>
      </c>
      <c r="E3563" t="s">
        <v>29</v>
      </c>
      <c r="F3563">
        <v>30</v>
      </c>
      <c r="G3563" t="s">
        <v>8271</v>
      </c>
      <c r="H3563" t="s">
        <v>4111</v>
      </c>
      <c r="I3563" t="s">
        <v>95</v>
      </c>
      <c r="J3563" s="1">
        <v>44495</v>
      </c>
      <c r="K3563">
        <v>75</v>
      </c>
      <c r="L3563" t="s">
        <v>80</v>
      </c>
      <c r="N3563">
        <f t="shared" si="55"/>
        <v>0</v>
      </c>
    </row>
    <row r="3564" spans="1:14" x14ac:dyDescent="0.3">
      <c r="A3564">
        <v>3563</v>
      </c>
      <c r="B3564" t="s">
        <v>6932</v>
      </c>
      <c r="C3564" t="s">
        <v>508</v>
      </c>
      <c r="D3564" t="s">
        <v>28</v>
      </c>
      <c r="E3564" t="s">
        <v>29</v>
      </c>
      <c r="F3564">
        <v>60</v>
      </c>
      <c r="G3564" t="s">
        <v>8272</v>
      </c>
      <c r="H3564" t="s">
        <v>611</v>
      </c>
      <c r="I3564" t="s">
        <v>32</v>
      </c>
      <c r="J3564" s="1">
        <v>44157</v>
      </c>
      <c r="K3564">
        <v>11</v>
      </c>
      <c r="L3564" t="s">
        <v>39</v>
      </c>
      <c r="N3564">
        <f t="shared" si="55"/>
        <v>0</v>
      </c>
    </row>
    <row r="3565" spans="1:14" x14ac:dyDescent="0.3">
      <c r="A3565">
        <v>3564</v>
      </c>
      <c r="B3565" t="s">
        <v>8273</v>
      </c>
      <c r="C3565" t="s">
        <v>4609</v>
      </c>
      <c r="D3565" t="s">
        <v>15</v>
      </c>
      <c r="E3565" t="s">
        <v>16</v>
      </c>
      <c r="F3565">
        <v>30</v>
      </c>
      <c r="G3565" t="s">
        <v>8274</v>
      </c>
      <c r="H3565" t="s">
        <v>7004</v>
      </c>
      <c r="I3565" t="s">
        <v>208</v>
      </c>
      <c r="J3565" s="1">
        <v>44146</v>
      </c>
      <c r="K3565">
        <v>52</v>
      </c>
      <c r="L3565" t="s">
        <v>64</v>
      </c>
      <c r="N3565">
        <f t="shared" si="55"/>
        <v>0</v>
      </c>
    </row>
    <row r="3566" spans="1:14" x14ac:dyDescent="0.3">
      <c r="A3566">
        <v>3565</v>
      </c>
      <c r="B3566" t="s">
        <v>8275</v>
      </c>
      <c r="C3566" t="s">
        <v>620</v>
      </c>
      <c r="D3566" t="s">
        <v>41</v>
      </c>
      <c r="E3566" t="s">
        <v>16</v>
      </c>
      <c r="F3566">
        <v>90</v>
      </c>
      <c r="G3566" t="s">
        <v>8276</v>
      </c>
      <c r="H3566" t="s">
        <v>4662</v>
      </c>
      <c r="I3566" t="s">
        <v>32</v>
      </c>
      <c r="J3566" s="1">
        <v>43942</v>
      </c>
      <c r="K3566">
        <v>6</v>
      </c>
      <c r="L3566" t="s">
        <v>39</v>
      </c>
      <c r="N3566">
        <f t="shared" si="55"/>
        <v>0</v>
      </c>
    </row>
    <row r="3567" spans="1:14" x14ac:dyDescent="0.3">
      <c r="A3567">
        <v>3566</v>
      </c>
      <c r="B3567" t="s">
        <v>7611</v>
      </c>
      <c r="C3567" t="s">
        <v>152</v>
      </c>
      <c r="D3567" t="s">
        <v>15</v>
      </c>
      <c r="E3567" t="s">
        <v>16</v>
      </c>
      <c r="F3567">
        <v>60</v>
      </c>
      <c r="G3567" t="s">
        <v>8277</v>
      </c>
      <c r="H3567" t="s">
        <v>6000</v>
      </c>
      <c r="I3567" t="s">
        <v>178</v>
      </c>
      <c r="J3567" s="1">
        <v>44049</v>
      </c>
      <c r="K3567">
        <v>85</v>
      </c>
      <c r="L3567" t="s">
        <v>70</v>
      </c>
      <c r="N3567">
        <f t="shared" si="55"/>
        <v>0</v>
      </c>
    </row>
    <row r="3568" spans="1:14" x14ac:dyDescent="0.3">
      <c r="A3568">
        <v>3567</v>
      </c>
      <c r="B3568" t="s">
        <v>1850</v>
      </c>
      <c r="C3568" t="s">
        <v>4750</v>
      </c>
      <c r="D3568" t="s">
        <v>28</v>
      </c>
      <c r="E3568" t="s">
        <v>29</v>
      </c>
      <c r="F3568">
        <v>30</v>
      </c>
      <c r="G3568" t="s">
        <v>8278</v>
      </c>
      <c r="H3568" t="s">
        <v>2834</v>
      </c>
      <c r="I3568" t="s">
        <v>19</v>
      </c>
      <c r="J3568" s="1">
        <v>44712</v>
      </c>
      <c r="K3568">
        <v>63</v>
      </c>
      <c r="L3568" t="s">
        <v>80</v>
      </c>
      <c r="N3568">
        <f t="shared" si="55"/>
        <v>0</v>
      </c>
    </row>
    <row r="3569" spans="1:14" x14ac:dyDescent="0.3">
      <c r="A3569">
        <v>3568</v>
      </c>
      <c r="B3569" t="s">
        <v>8279</v>
      </c>
      <c r="C3569" t="s">
        <v>2191</v>
      </c>
      <c r="D3569" t="s">
        <v>51</v>
      </c>
      <c r="E3569" t="s">
        <v>16</v>
      </c>
      <c r="F3569">
        <v>60</v>
      </c>
      <c r="G3569" t="s">
        <v>8278</v>
      </c>
      <c r="H3569" t="s">
        <v>5915</v>
      </c>
      <c r="I3569" t="s">
        <v>32</v>
      </c>
      <c r="J3569" s="1">
        <v>43990</v>
      </c>
      <c r="K3569">
        <v>59</v>
      </c>
      <c r="L3569" t="s">
        <v>159</v>
      </c>
      <c r="N3569">
        <f t="shared" si="55"/>
        <v>0</v>
      </c>
    </row>
    <row r="3570" spans="1:14" x14ac:dyDescent="0.3">
      <c r="A3570">
        <v>3569</v>
      </c>
      <c r="B3570" t="s">
        <v>8280</v>
      </c>
      <c r="C3570" t="s">
        <v>2367</v>
      </c>
      <c r="D3570" t="s">
        <v>15</v>
      </c>
      <c r="E3570" t="s">
        <v>16</v>
      </c>
      <c r="F3570">
        <v>60</v>
      </c>
      <c r="G3570" t="s">
        <v>8281</v>
      </c>
      <c r="H3570" t="s">
        <v>570</v>
      </c>
      <c r="I3570" t="s">
        <v>187</v>
      </c>
      <c r="J3570" s="1">
        <v>43995</v>
      </c>
      <c r="K3570">
        <v>20</v>
      </c>
      <c r="L3570" t="s">
        <v>33</v>
      </c>
      <c r="N3570">
        <f t="shared" si="55"/>
        <v>0</v>
      </c>
    </row>
    <row r="3571" spans="1:14" x14ac:dyDescent="0.3">
      <c r="A3571">
        <v>3570</v>
      </c>
      <c r="B3571" t="s">
        <v>8282</v>
      </c>
      <c r="C3571" t="s">
        <v>237</v>
      </c>
      <c r="D3571" t="s">
        <v>51</v>
      </c>
      <c r="E3571" t="s">
        <v>16</v>
      </c>
      <c r="F3571">
        <v>30</v>
      </c>
      <c r="G3571" t="s">
        <v>8283</v>
      </c>
      <c r="H3571" t="s">
        <v>474</v>
      </c>
      <c r="I3571" t="s">
        <v>475</v>
      </c>
      <c r="J3571" s="1">
        <v>44924</v>
      </c>
      <c r="K3571">
        <v>90</v>
      </c>
      <c r="L3571" t="s">
        <v>101</v>
      </c>
      <c r="N3571">
        <f t="shared" si="55"/>
        <v>0</v>
      </c>
    </row>
    <row r="3572" spans="1:14" x14ac:dyDescent="0.3">
      <c r="A3572">
        <v>3571</v>
      </c>
      <c r="B3572" t="s">
        <v>8284</v>
      </c>
      <c r="C3572" t="s">
        <v>1692</v>
      </c>
      <c r="D3572" t="s">
        <v>51</v>
      </c>
      <c r="E3572" t="s">
        <v>16</v>
      </c>
      <c r="F3572">
        <v>30</v>
      </c>
      <c r="G3572" t="s">
        <v>8285</v>
      </c>
      <c r="H3572" t="s">
        <v>2179</v>
      </c>
      <c r="I3572" t="s">
        <v>294</v>
      </c>
      <c r="J3572" s="1">
        <v>44803</v>
      </c>
      <c r="K3572">
        <v>96</v>
      </c>
      <c r="L3572" t="s">
        <v>39</v>
      </c>
      <c r="N3572">
        <f t="shared" si="55"/>
        <v>0</v>
      </c>
    </row>
    <row r="3573" spans="1:14" x14ac:dyDescent="0.3">
      <c r="A3573">
        <v>3572</v>
      </c>
      <c r="B3573" t="s">
        <v>8286</v>
      </c>
      <c r="C3573" t="s">
        <v>3037</v>
      </c>
      <c r="D3573" t="s">
        <v>92</v>
      </c>
      <c r="E3573" t="s">
        <v>16</v>
      </c>
      <c r="F3573">
        <v>90</v>
      </c>
      <c r="G3573" t="s">
        <v>8287</v>
      </c>
      <c r="H3573" t="s">
        <v>4081</v>
      </c>
      <c r="I3573" t="s">
        <v>32</v>
      </c>
      <c r="J3573" s="1">
        <v>43906</v>
      </c>
      <c r="K3573">
        <v>42</v>
      </c>
      <c r="L3573" t="s">
        <v>159</v>
      </c>
      <c r="N3573">
        <f t="shared" si="55"/>
        <v>0</v>
      </c>
    </row>
    <row r="3574" spans="1:14" x14ac:dyDescent="0.3">
      <c r="A3574">
        <v>3573</v>
      </c>
      <c r="B3574" t="s">
        <v>8288</v>
      </c>
      <c r="C3574" t="s">
        <v>367</v>
      </c>
      <c r="D3574" t="s">
        <v>28</v>
      </c>
      <c r="E3574" t="s">
        <v>29</v>
      </c>
      <c r="F3574">
        <v>30</v>
      </c>
      <c r="G3574" t="s">
        <v>8289</v>
      </c>
      <c r="H3574" t="s">
        <v>2218</v>
      </c>
      <c r="I3574" t="s">
        <v>173</v>
      </c>
      <c r="J3574" s="1">
        <v>44560</v>
      </c>
      <c r="K3574">
        <v>58</v>
      </c>
      <c r="L3574" t="s">
        <v>101</v>
      </c>
      <c r="N3574">
        <f t="shared" si="55"/>
        <v>0</v>
      </c>
    </row>
    <row r="3575" spans="1:14" x14ac:dyDescent="0.3">
      <c r="A3575">
        <v>3574</v>
      </c>
      <c r="B3575" t="s">
        <v>8290</v>
      </c>
      <c r="C3575" t="s">
        <v>8291</v>
      </c>
      <c r="D3575" t="s">
        <v>15</v>
      </c>
      <c r="E3575" t="s">
        <v>16</v>
      </c>
      <c r="F3575">
        <v>30</v>
      </c>
      <c r="G3575" t="s">
        <v>8292</v>
      </c>
      <c r="H3575" t="s">
        <v>1973</v>
      </c>
      <c r="I3575" t="s">
        <v>110</v>
      </c>
      <c r="J3575" s="1">
        <v>44078</v>
      </c>
      <c r="K3575">
        <v>19</v>
      </c>
      <c r="L3575" t="s">
        <v>54</v>
      </c>
      <c r="N3575">
        <f t="shared" si="55"/>
        <v>0</v>
      </c>
    </row>
    <row r="3576" spans="1:14" x14ac:dyDescent="0.3">
      <c r="A3576">
        <v>3575</v>
      </c>
      <c r="B3576" t="s">
        <v>8293</v>
      </c>
      <c r="C3576" t="s">
        <v>8294</v>
      </c>
      <c r="D3576" t="s">
        <v>15</v>
      </c>
      <c r="E3576" t="s">
        <v>16</v>
      </c>
      <c r="F3576">
        <v>60</v>
      </c>
      <c r="G3576" t="s">
        <v>8295</v>
      </c>
      <c r="H3576" t="s">
        <v>3746</v>
      </c>
      <c r="I3576" t="s">
        <v>32</v>
      </c>
      <c r="J3576" s="1">
        <v>44660</v>
      </c>
      <c r="K3576">
        <v>61</v>
      </c>
      <c r="L3576" t="s">
        <v>80</v>
      </c>
      <c r="N3576">
        <f t="shared" si="55"/>
        <v>0</v>
      </c>
    </row>
    <row r="3577" spans="1:14" x14ac:dyDescent="0.3">
      <c r="A3577">
        <v>3576</v>
      </c>
      <c r="B3577" t="s">
        <v>5168</v>
      </c>
      <c r="C3577" t="s">
        <v>931</v>
      </c>
      <c r="D3577" t="s">
        <v>28</v>
      </c>
      <c r="E3577" t="s">
        <v>29</v>
      </c>
      <c r="F3577">
        <v>30</v>
      </c>
      <c r="G3577" t="s">
        <v>8296</v>
      </c>
      <c r="H3577" t="s">
        <v>1378</v>
      </c>
      <c r="I3577" t="s">
        <v>32</v>
      </c>
      <c r="J3577" s="1">
        <v>44317</v>
      </c>
      <c r="K3577">
        <v>11</v>
      </c>
      <c r="L3577" t="s">
        <v>101</v>
      </c>
      <c r="N3577">
        <f t="shared" si="55"/>
        <v>0</v>
      </c>
    </row>
    <row r="3578" spans="1:14" x14ac:dyDescent="0.3">
      <c r="A3578">
        <v>3577</v>
      </c>
      <c r="B3578" t="s">
        <v>3300</v>
      </c>
      <c r="C3578" t="s">
        <v>6073</v>
      </c>
      <c r="D3578" t="s">
        <v>28</v>
      </c>
      <c r="E3578" t="s">
        <v>29</v>
      </c>
      <c r="F3578">
        <v>30</v>
      </c>
      <c r="G3578" t="s">
        <v>8297</v>
      </c>
      <c r="H3578" t="s">
        <v>5376</v>
      </c>
      <c r="I3578" t="s">
        <v>32</v>
      </c>
      <c r="J3578" s="1">
        <v>43984</v>
      </c>
      <c r="K3578">
        <v>16</v>
      </c>
      <c r="L3578" t="s">
        <v>101</v>
      </c>
      <c r="N3578">
        <f t="shared" si="55"/>
        <v>0</v>
      </c>
    </row>
    <row r="3579" spans="1:14" x14ac:dyDescent="0.3">
      <c r="A3579">
        <v>3578</v>
      </c>
      <c r="B3579" t="s">
        <v>1379</v>
      </c>
      <c r="C3579" t="s">
        <v>3014</v>
      </c>
      <c r="D3579" t="s">
        <v>28</v>
      </c>
      <c r="E3579" t="s">
        <v>29</v>
      </c>
      <c r="F3579">
        <v>30</v>
      </c>
      <c r="G3579" t="s">
        <v>8297</v>
      </c>
      <c r="H3579" t="s">
        <v>5686</v>
      </c>
      <c r="I3579" t="s">
        <v>32</v>
      </c>
      <c r="J3579" s="1">
        <v>43913</v>
      </c>
      <c r="K3579">
        <v>56</v>
      </c>
      <c r="L3579" t="s">
        <v>33</v>
      </c>
      <c r="N3579">
        <f t="shared" si="55"/>
        <v>0</v>
      </c>
    </row>
    <row r="3580" spans="1:14" x14ac:dyDescent="0.3">
      <c r="A3580">
        <v>3579</v>
      </c>
      <c r="B3580" t="s">
        <v>8298</v>
      </c>
      <c r="C3580" t="s">
        <v>7652</v>
      </c>
      <c r="D3580" t="s">
        <v>15</v>
      </c>
      <c r="E3580" t="s">
        <v>16</v>
      </c>
      <c r="F3580">
        <v>30</v>
      </c>
      <c r="G3580" t="s">
        <v>8299</v>
      </c>
      <c r="H3580" t="s">
        <v>5995</v>
      </c>
      <c r="I3580" t="s">
        <v>187</v>
      </c>
      <c r="J3580" s="1">
        <v>44244</v>
      </c>
      <c r="K3580">
        <v>70</v>
      </c>
      <c r="L3580" t="s">
        <v>70</v>
      </c>
      <c r="N3580">
        <f t="shared" si="55"/>
        <v>0</v>
      </c>
    </row>
    <row r="3581" spans="1:14" x14ac:dyDescent="0.3">
      <c r="A3581">
        <v>3580</v>
      </c>
      <c r="B3581" t="s">
        <v>7484</v>
      </c>
      <c r="C3581" t="s">
        <v>6534</v>
      </c>
      <c r="D3581" t="s">
        <v>41</v>
      </c>
      <c r="E3581" t="s">
        <v>16</v>
      </c>
      <c r="F3581">
        <v>90</v>
      </c>
      <c r="G3581" t="s">
        <v>8300</v>
      </c>
      <c r="H3581" t="s">
        <v>3984</v>
      </c>
      <c r="I3581" t="s">
        <v>32</v>
      </c>
      <c r="J3581" s="1">
        <v>44265</v>
      </c>
      <c r="K3581">
        <v>39</v>
      </c>
      <c r="L3581" t="s">
        <v>80</v>
      </c>
      <c r="N3581">
        <f t="shared" si="55"/>
        <v>0</v>
      </c>
    </row>
    <row r="3582" spans="1:14" x14ac:dyDescent="0.3">
      <c r="A3582">
        <v>3581</v>
      </c>
      <c r="B3582" t="s">
        <v>8301</v>
      </c>
      <c r="C3582" t="s">
        <v>4903</v>
      </c>
      <c r="D3582" t="s">
        <v>51</v>
      </c>
      <c r="E3582" t="s">
        <v>16</v>
      </c>
      <c r="F3582">
        <v>30</v>
      </c>
      <c r="G3582" t="s">
        <v>8302</v>
      </c>
      <c r="H3582" t="s">
        <v>2583</v>
      </c>
      <c r="I3582" t="s">
        <v>32</v>
      </c>
      <c r="J3582" s="1">
        <v>44562</v>
      </c>
      <c r="K3582">
        <v>26</v>
      </c>
      <c r="L3582" t="s">
        <v>45</v>
      </c>
      <c r="N3582">
        <f t="shared" si="55"/>
        <v>0</v>
      </c>
    </row>
    <row r="3583" spans="1:14" x14ac:dyDescent="0.3">
      <c r="A3583">
        <v>3582</v>
      </c>
      <c r="B3583" t="s">
        <v>232</v>
      </c>
      <c r="C3583" t="s">
        <v>3493</v>
      </c>
      <c r="D3583" t="s">
        <v>28</v>
      </c>
      <c r="E3583" t="s">
        <v>29</v>
      </c>
      <c r="F3583">
        <v>30</v>
      </c>
      <c r="G3583" t="s">
        <v>8303</v>
      </c>
      <c r="H3583" t="s">
        <v>109</v>
      </c>
      <c r="I3583" t="s">
        <v>110</v>
      </c>
      <c r="J3583" s="1">
        <v>44225</v>
      </c>
      <c r="K3583">
        <v>13</v>
      </c>
      <c r="L3583" t="s">
        <v>20</v>
      </c>
      <c r="N3583">
        <f t="shared" si="55"/>
        <v>0</v>
      </c>
    </row>
    <row r="3584" spans="1:14" x14ac:dyDescent="0.3">
      <c r="A3584">
        <v>3583</v>
      </c>
      <c r="B3584" t="s">
        <v>8304</v>
      </c>
      <c r="C3584" t="s">
        <v>3102</v>
      </c>
      <c r="D3584" t="s">
        <v>15</v>
      </c>
      <c r="E3584" t="s">
        <v>16</v>
      </c>
      <c r="F3584">
        <v>30</v>
      </c>
      <c r="G3584" t="s">
        <v>8303</v>
      </c>
      <c r="H3584" t="s">
        <v>6228</v>
      </c>
      <c r="I3584" t="s">
        <v>187</v>
      </c>
      <c r="J3584" s="1">
        <v>44141</v>
      </c>
      <c r="K3584">
        <v>83</v>
      </c>
      <c r="L3584" t="s">
        <v>101</v>
      </c>
      <c r="N3584">
        <f t="shared" si="55"/>
        <v>0</v>
      </c>
    </row>
    <row r="3585" spans="1:14" x14ac:dyDescent="0.3">
      <c r="A3585">
        <v>3584</v>
      </c>
      <c r="B3585" t="s">
        <v>752</v>
      </c>
      <c r="C3585" t="s">
        <v>1923</v>
      </c>
      <c r="D3585" t="s">
        <v>117</v>
      </c>
      <c r="E3585" t="s">
        <v>29</v>
      </c>
      <c r="F3585">
        <v>60</v>
      </c>
      <c r="G3585" t="s">
        <v>8305</v>
      </c>
      <c r="H3585" t="s">
        <v>1519</v>
      </c>
      <c r="I3585" t="s">
        <v>32</v>
      </c>
      <c r="J3585" s="1">
        <v>43936</v>
      </c>
      <c r="K3585">
        <v>2</v>
      </c>
      <c r="L3585" t="s">
        <v>54</v>
      </c>
      <c r="N3585">
        <f t="shared" si="55"/>
        <v>0</v>
      </c>
    </row>
    <row r="3586" spans="1:14" x14ac:dyDescent="0.3">
      <c r="A3586">
        <v>3585</v>
      </c>
      <c r="B3586" t="s">
        <v>752</v>
      </c>
      <c r="C3586" t="s">
        <v>1923</v>
      </c>
      <c r="D3586" t="s">
        <v>117</v>
      </c>
      <c r="E3586" t="s">
        <v>29</v>
      </c>
      <c r="F3586">
        <v>60</v>
      </c>
      <c r="G3586" t="s">
        <v>8305</v>
      </c>
      <c r="H3586" t="s">
        <v>1519</v>
      </c>
      <c r="I3586" t="s">
        <v>32</v>
      </c>
      <c r="J3586" s="1">
        <v>43936</v>
      </c>
      <c r="K3586">
        <v>2</v>
      </c>
      <c r="L3586" t="s">
        <v>54</v>
      </c>
      <c r="N3586">
        <f t="shared" ref="N3586:N3649" si="56">COUNTBLANK(A3586:L3586)</f>
        <v>0</v>
      </c>
    </row>
    <row r="3587" spans="1:14" x14ac:dyDescent="0.3">
      <c r="A3587">
        <v>3586</v>
      </c>
      <c r="B3587" t="s">
        <v>6172</v>
      </c>
      <c r="C3587" t="s">
        <v>8306</v>
      </c>
      <c r="D3587" t="s">
        <v>28</v>
      </c>
      <c r="E3587" t="s">
        <v>29</v>
      </c>
      <c r="F3587">
        <v>30</v>
      </c>
      <c r="G3587" t="s">
        <v>8307</v>
      </c>
      <c r="H3587" t="s">
        <v>7844</v>
      </c>
      <c r="I3587" t="s">
        <v>124</v>
      </c>
      <c r="J3587" s="1">
        <v>44545</v>
      </c>
      <c r="K3587">
        <v>43</v>
      </c>
      <c r="L3587" t="s">
        <v>80</v>
      </c>
      <c r="N3587">
        <f t="shared" si="56"/>
        <v>0</v>
      </c>
    </row>
    <row r="3588" spans="1:14" x14ac:dyDescent="0.3">
      <c r="A3588">
        <v>3587</v>
      </c>
      <c r="B3588" t="s">
        <v>8308</v>
      </c>
      <c r="C3588" t="s">
        <v>858</v>
      </c>
      <c r="D3588" t="s">
        <v>51</v>
      </c>
      <c r="E3588" t="s">
        <v>16</v>
      </c>
      <c r="F3588">
        <v>60</v>
      </c>
      <c r="G3588" t="s">
        <v>8309</v>
      </c>
      <c r="H3588" t="s">
        <v>4484</v>
      </c>
      <c r="I3588" t="s">
        <v>32</v>
      </c>
      <c r="J3588" s="1">
        <v>44848</v>
      </c>
      <c r="K3588">
        <v>22</v>
      </c>
      <c r="L3588" t="s">
        <v>80</v>
      </c>
      <c r="N3588">
        <f t="shared" si="56"/>
        <v>0</v>
      </c>
    </row>
    <row r="3589" spans="1:14" x14ac:dyDescent="0.3">
      <c r="A3589">
        <v>3588</v>
      </c>
      <c r="B3589" t="s">
        <v>7595</v>
      </c>
      <c r="C3589" t="s">
        <v>7204</v>
      </c>
      <c r="D3589" t="s">
        <v>28</v>
      </c>
      <c r="E3589" t="s">
        <v>29</v>
      </c>
      <c r="F3589">
        <v>90</v>
      </c>
      <c r="G3589" t="s">
        <v>8310</v>
      </c>
      <c r="H3589" t="s">
        <v>2696</v>
      </c>
      <c r="I3589" t="s">
        <v>95</v>
      </c>
      <c r="J3589" s="1">
        <v>44725</v>
      </c>
      <c r="K3589">
        <v>16</v>
      </c>
      <c r="L3589" t="s">
        <v>101</v>
      </c>
      <c r="N3589">
        <f t="shared" si="56"/>
        <v>0</v>
      </c>
    </row>
    <row r="3590" spans="1:14" x14ac:dyDescent="0.3">
      <c r="A3590">
        <v>3589</v>
      </c>
      <c r="B3590" t="s">
        <v>5764</v>
      </c>
      <c r="C3590" t="s">
        <v>5258</v>
      </c>
      <c r="D3590" t="s">
        <v>28</v>
      </c>
      <c r="E3590" t="s">
        <v>29</v>
      </c>
      <c r="F3590">
        <v>60</v>
      </c>
      <c r="G3590" t="s">
        <v>8311</v>
      </c>
      <c r="H3590" t="s">
        <v>6951</v>
      </c>
      <c r="I3590" t="s">
        <v>38</v>
      </c>
      <c r="J3590" s="1">
        <v>44544</v>
      </c>
      <c r="K3590">
        <v>56</v>
      </c>
      <c r="L3590" t="s">
        <v>39</v>
      </c>
      <c r="N3590">
        <f t="shared" si="56"/>
        <v>0</v>
      </c>
    </row>
    <row r="3591" spans="1:14" x14ac:dyDescent="0.3">
      <c r="A3591">
        <v>3590</v>
      </c>
      <c r="B3591" t="s">
        <v>2203</v>
      </c>
      <c r="C3591" t="s">
        <v>8312</v>
      </c>
      <c r="D3591" t="s">
        <v>51</v>
      </c>
      <c r="E3591" t="s">
        <v>16</v>
      </c>
      <c r="F3591">
        <v>60</v>
      </c>
      <c r="G3591" t="s">
        <v>8313</v>
      </c>
      <c r="H3591" t="s">
        <v>2053</v>
      </c>
      <c r="I3591" t="s">
        <v>187</v>
      </c>
      <c r="J3591" s="1">
        <v>44647</v>
      </c>
      <c r="K3591">
        <v>31</v>
      </c>
      <c r="L3591" t="s">
        <v>70</v>
      </c>
      <c r="N3591">
        <f t="shared" si="56"/>
        <v>0</v>
      </c>
    </row>
    <row r="3592" spans="1:14" x14ac:dyDescent="0.3">
      <c r="A3592">
        <v>3591</v>
      </c>
      <c r="B3592" t="s">
        <v>6271</v>
      </c>
      <c r="C3592" t="s">
        <v>5428</v>
      </c>
      <c r="D3592" t="s">
        <v>15</v>
      </c>
      <c r="E3592" t="s">
        <v>16</v>
      </c>
      <c r="F3592">
        <v>90</v>
      </c>
      <c r="G3592" t="s">
        <v>8314</v>
      </c>
      <c r="H3592" t="s">
        <v>1295</v>
      </c>
      <c r="I3592" t="s">
        <v>32</v>
      </c>
      <c r="J3592" s="1">
        <v>44678</v>
      </c>
      <c r="K3592">
        <v>95</v>
      </c>
      <c r="L3592" t="s">
        <v>159</v>
      </c>
      <c r="N3592">
        <f t="shared" si="56"/>
        <v>0</v>
      </c>
    </row>
    <row r="3593" spans="1:14" x14ac:dyDescent="0.3">
      <c r="A3593">
        <v>3592</v>
      </c>
      <c r="B3593" t="s">
        <v>8315</v>
      </c>
      <c r="C3593" t="s">
        <v>4819</v>
      </c>
      <c r="D3593" t="s">
        <v>15</v>
      </c>
      <c r="E3593" t="s">
        <v>16</v>
      </c>
      <c r="F3593">
        <v>90</v>
      </c>
      <c r="G3593" t="s">
        <v>8316</v>
      </c>
      <c r="H3593" t="s">
        <v>1834</v>
      </c>
      <c r="I3593" t="s">
        <v>32</v>
      </c>
      <c r="J3593" s="1">
        <v>43853</v>
      </c>
      <c r="K3593">
        <v>42</v>
      </c>
      <c r="L3593" t="s">
        <v>159</v>
      </c>
      <c r="N3593">
        <f t="shared" si="56"/>
        <v>0</v>
      </c>
    </row>
    <row r="3594" spans="1:14" x14ac:dyDescent="0.3">
      <c r="A3594">
        <v>3593</v>
      </c>
      <c r="B3594" t="s">
        <v>8317</v>
      </c>
      <c r="C3594" t="s">
        <v>7412</v>
      </c>
      <c r="D3594" t="s">
        <v>15</v>
      </c>
      <c r="E3594" t="s">
        <v>16</v>
      </c>
      <c r="F3594">
        <v>90</v>
      </c>
      <c r="G3594" t="s">
        <v>8318</v>
      </c>
      <c r="H3594" t="s">
        <v>6612</v>
      </c>
      <c r="I3594" t="s">
        <v>25</v>
      </c>
      <c r="J3594" s="1">
        <v>44356</v>
      </c>
      <c r="K3594">
        <v>47</v>
      </c>
      <c r="L3594" t="s">
        <v>20</v>
      </c>
      <c r="N3594">
        <f t="shared" si="56"/>
        <v>0</v>
      </c>
    </row>
    <row r="3595" spans="1:14" x14ac:dyDescent="0.3">
      <c r="A3595">
        <v>3594</v>
      </c>
      <c r="B3595" t="s">
        <v>8319</v>
      </c>
      <c r="C3595" t="s">
        <v>4439</v>
      </c>
      <c r="D3595" t="s">
        <v>51</v>
      </c>
      <c r="E3595" t="s">
        <v>16</v>
      </c>
      <c r="F3595">
        <v>90</v>
      </c>
      <c r="G3595" t="s">
        <v>8320</v>
      </c>
      <c r="H3595" t="s">
        <v>137</v>
      </c>
      <c r="I3595" t="s">
        <v>32</v>
      </c>
      <c r="J3595" s="1">
        <v>44909</v>
      </c>
      <c r="K3595">
        <v>95</v>
      </c>
      <c r="L3595" t="s">
        <v>101</v>
      </c>
      <c r="N3595">
        <f t="shared" si="56"/>
        <v>0</v>
      </c>
    </row>
    <row r="3596" spans="1:14" x14ac:dyDescent="0.3">
      <c r="A3596">
        <v>3595</v>
      </c>
      <c r="B3596" t="s">
        <v>4596</v>
      </c>
      <c r="C3596" t="s">
        <v>7359</v>
      </c>
      <c r="D3596" t="s">
        <v>28</v>
      </c>
      <c r="E3596" t="s">
        <v>29</v>
      </c>
      <c r="F3596">
        <v>60</v>
      </c>
      <c r="G3596" t="s">
        <v>8321</v>
      </c>
      <c r="H3596" t="s">
        <v>279</v>
      </c>
      <c r="I3596" t="s">
        <v>213</v>
      </c>
      <c r="J3596" s="1">
        <v>44370</v>
      </c>
      <c r="K3596">
        <v>59</v>
      </c>
      <c r="L3596" t="s">
        <v>54</v>
      </c>
      <c r="N3596">
        <f t="shared" si="56"/>
        <v>0</v>
      </c>
    </row>
    <row r="3597" spans="1:14" x14ac:dyDescent="0.3">
      <c r="A3597">
        <v>3596</v>
      </c>
      <c r="B3597" t="s">
        <v>8322</v>
      </c>
      <c r="C3597" t="s">
        <v>791</v>
      </c>
      <c r="D3597" t="s">
        <v>51</v>
      </c>
      <c r="E3597" t="s">
        <v>16</v>
      </c>
      <c r="F3597">
        <v>90</v>
      </c>
      <c r="G3597" t="s">
        <v>8323</v>
      </c>
      <c r="H3597" t="s">
        <v>1206</v>
      </c>
      <c r="I3597" t="s">
        <v>294</v>
      </c>
      <c r="J3597" s="1">
        <v>44235</v>
      </c>
      <c r="K3597">
        <v>47</v>
      </c>
      <c r="L3597" t="s">
        <v>20</v>
      </c>
      <c r="N3597">
        <f t="shared" si="56"/>
        <v>0</v>
      </c>
    </row>
    <row r="3598" spans="1:14" x14ac:dyDescent="0.3">
      <c r="A3598">
        <v>3597</v>
      </c>
      <c r="B3598" t="s">
        <v>8168</v>
      </c>
      <c r="C3598" t="s">
        <v>1765</v>
      </c>
      <c r="D3598" t="s">
        <v>51</v>
      </c>
      <c r="E3598" t="s">
        <v>16</v>
      </c>
      <c r="F3598">
        <v>30</v>
      </c>
      <c r="G3598" t="s">
        <v>8324</v>
      </c>
      <c r="H3598" t="s">
        <v>429</v>
      </c>
      <c r="I3598" t="s">
        <v>32</v>
      </c>
      <c r="J3598" s="1">
        <v>44740</v>
      </c>
      <c r="K3598">
        <v>70</v>
      </c>
      <c r="L3598" t="s">
        <v>159</v>
      </c>
      <c r="N3598">
        <f t="shared" si="56"/>
        <v>0</v>
      </c>
    </row>
    <row r="3599" spans="1:14" x14ac:dyDescent="0.3">
      <c r="A3599">
        <v>3598</v>
      </c>
      <c r="B3599" t="s">
        <v>8325</v>
      </c>
      <c r="C3599" t="s">
        <v>5944</v>
      </c>
      <c r="D3599" t="s">
        <v>51</v>
      </c>
      <c r="E3599" t="s">
        <v>16</v>
      </c>
      <c r="F3599">
        <v>30</v>
      </c>
      <c r="G3599" t="s">
        <v>8326</v>
      </c>
      <c r="H3599" t="s">
        <v>8327</v>
      </c>
      <c r="I3599" t="s">
        <v>32</v>
      </c>
      <c r="J3599" s="1">
        <v>44842</v>
      </c>
      <c r="K3599">
        <v>40</v>
      </c>
      <c r="L3599" t="s">
        <v>20</v>
      </c>
      <c r="N3599">
        <f t="shared" si="56"/>
        <v>0</v>
      </c>
    </row>
    <row r="3600" spans="1:14" x14ac:dyDescent="0.3">
      <c r="A3600">
        <v>3599</v>
      </c>
      <c r="B3600" t="s">
        <v>3166</v>
      </c>
      <c r="C3600" t="s">
        <v>4876</v>
      </c>
      <c r="D3600" t="s">
        <v>28</v>
      </c>
      <c r="E3600" t="s">
        <v>29</v>
      </c>
      <c r="F3600">
        <v>60</v>
      </c>
      <c r="G3600" t="s">
        <v>8328</v>
      </c>
      <c r="H3600" t="s">
        <v>750</v>
      </c>
      <c r="I3600" t="s">
        <v>25</v>
      </c>
      <c r="J3600" s="1">
        <v>44864</v>
      </c>
      <c r="K3600">
        <v>63</v>
      </c>
      <c r="L3600" t="s">
        <v>70</v>
      </c>
      <c r="N3600">
        <f t="shared" si="56"/>
        <v>0</v>
      </c>
    </row>
    <row r="3601" spans="1:14" x14ac:dyDescent="0.3">
      <c r="A3601">
        <v>3600</v>
      </c>
      <c r="B3601" t="s">
        <v>3443</v>
      </c>
      <c r="C3601" t="s">
        <v>3279</v>
      </c>
      <c r="D3601" t="s">
        <v>28</v>
      </c>
      <c r="E3601" t="s">
        <v>29</v>
      </c>
      <c r="F3601">
        <v>30</v>
      </c>
      <c r="G3601" t="s">
        <v>8329</v>
      </c>
      <c r="H3601" t="s">
        <v>3134</v>
      </c>
      <c r="I3601" t="s">
        <v>294</v>
      </c>
      <c r="J3601" s="1">
        <v>43967</v>
      </c>
      <c r="K3601">
        <v>46</v>
      </c>
      <c r="L3601" t="s">
        <v>39</v>
      </c>
      <c r="N3601">
        <f t="shared" si="56"/>
        <v>0</v>
      </c>
    </row>
    <row r="3602" spans="1:14" x14ac:dyDescent="0.3">
      <c r="A3602">
        <v>3601</v>
      </c>
      <c r="B3602" t="s">
        <v>7657</v>
      </c>
      <c r="C3602" t="s">
        <v>4623</v>
      </c>
      <c r="D3602" t="s">
        <v>117</v>
      </c>
      <c r="E3602" t="s">
        <v>29</v>
      </c>
      <c r="F3602">
        <v>90</v>
      </c>
      <c r="G3602" t="s">
        <v>8330</v>
      </c>
      <c r="H3602" t="s">
        <v>8331</v>
      </c>
      <c r="I3602" t="s">
        <v>32</v>
      </c>
      <c r="J3602" s="1">
        <v>44115</v>
      </c>
      <c r="K3602">
        <v>5</v>
      </c>
      <c r="L3602" t="s">
        <v>45</v>
      </c>
      <c r="N3602">
        <f t="shared" si="56"/>
        <v>0</v>
      </c>
    </row>
    <row r="3603" spans="1:14" x14ac:dyDescent="0.3">
      <c r="A3603">
        <v>3602</v>
      </c>
      <c r="B3603" t="s">
        <v>6198</v>
      </c>
      <c r="C3603" t="s">
        <v>35</v>
      </c>
      <c r="D3603" t="s">
        <v>28</v>
      </c>
      <c r="E3603" t="s">
        <v>29</v>
      </c>
      <c r="F3603">
        <v>60</v>
      </c>
      <c r="G3603" t="s">
        <v>8332</v>
      </c>
      <c r="H3603" t="s">
        <v>6675</v>
      </c>
      <c r="I3603" t="s">
        <v>32</v>
      </c>
      <c r="J3603" s="1">
        <v>44578</v>
      </c>
      <c r="K3603">
        <v>42</v>
      </c>
      <c r="L3603" t="s">
        <v>39</v>
      </c>
      <c r="N3603">
        <f t="shared" si="56"/>
        <v>0</v>
      </c>
    </row>
    <row r="3604" spans="1:14" x14ac:dyDescent="0.3">
      <c r="A3604">
        <v>3603</v>
      </c>
      <c r="B3604" t="s">
        <v>2371</v>
      </c>
      <c r="C3604" t="s">
        <v>669</v>
      </c>
      <c r="D3604" t="s">
        <v>28</v>
      </c>
      <c r="E3604" t="s">
        <v>29</v>
      </c>
      <c r="F3604">
        <v>60</v>
      </c>
      <c r="G3604" t="s">
        <v>8333</v>
      </c>
      <c r="H3604" t="s">
        <v>4851</v>
      </c>
      <c r="I3604" t="s">
        <v>2543</v>
      </c>
      <c r="J3604" s="1">
        <v>44781</v>
      </c>
      <c r="K3604">
        <v>80</v>
      </c>
      <c r="L3604" t="s">
        <v>33</v>
      </c>
      <c r="N3604">
        <f t="shared" si="56"/>
        <v>0</v>
      </c>
    </row>
    <row r="3605" spans="1:14" x14ac:dyDescent="0.3">
      <c r="A3605">
        <v>3604</v>
      </c>
      <c r="B3605" t="s">
        <v>232</v>
      </c>
      <c r="C3605" t="s">
        <v>6360</v>
      </c>
      <c r="D3605" t="s">
        <v>28</v>
      </c>
      <c r="E3605" t="s">
        <v>29</v>
      </c>
      <c r="F3605">
        <v>90</v>
      </c>
      <c r="G3605" t="s">
        <v>8334</v>
      </c>
      <c r="H3605" t="s">
        <v>2341</v>
      </c>
      <c r="I3605" t="s">
        <v>2342</v>
      </c>
      <c r="J3605" s="1">
        <v>43834</v>
      </c>
      <c r="K3605">
        <v>4</v>
      </c>
      <c r="L3605" t="s">
        <v>159</v>
      </c>
      <c r="N3605">
        <f t="shared" si="56"/>
        <v>0</v>
      </c>
    </row>
    <row r="3606" spans="1:14" x14ac:dyDescent="0.3">
      <c r="A3606">
        <v>3605</v>
      </c>
      <c r="B3606" t="s">
        <v>4031</v>
      </c>
      <c r="C3606" t="s">
        <v>692</v>
      </c>
      <c r="D3606" t="s">
        <v>28</v>
      </c>
      <c r="E3606" t="s">
        <v>29</v>
      </c>
      <c r="F3606">
        <v>30</v>
      </c>
      <c r="G3606" t="s">
        <v>8335</v>
      </c>
      <c r="H3606" t="s">
        <v>3424</v>
      </c>
      <c r="I3606" t="s">
        <v>32</v>
      </c>
      <c r="J3606" s="1">
        <v>44760</v>
      </c>
      <c r="K3606">
        <v>25</v>
      </c>
      <c r="L3606" t="s">
        <v>45</v>
      </c>
      <c r="N3606">
        <f t="shared" si="56"/>
        <v>0</v>
      </c>
    </row>
    <row r="3607" spans="1:14" x14ac:dyDescent="0.3">
      <c r="A3607">
        <v>3606</v>
      </c>
      <c r="B3607" t="s">
        <v>869</v>
      </c>
      <c r="C3607" t="s">
        <v>3803</v>
      </c>
      <c r="D3607" t="s">
        <v>28</v>
      </c>
      <c r="E3607" t="s">
        <v>29</v>
      </c>
      <c r="F3607">
        <v>60</v>
      </c>
      <c r="G3607" t="s">
        <v>8336</v>
      </c>
      <c r="H3607" t="s">
        <v>917</v>
      </c>
      <c r="I3607" t="s">
        <v>32</v>
      </c>
      <c r="J3607" s="1">
        <v>44805</v>
      </c>
      <c r="K3607">
        <v>6</v>
      </c>
      <c r="L3607" t="s">
        <v>80</v>
      </c>
      <c r="N3607">
        <f t="shared" si="56"/>
        <v>0</v>
      </c>
    </row>
    <row r="3608" spans="1:14" x14ac:dyDescent="0.3">
      <c r="A3608">
        <v>3607</v>
      </c>
      <c r="B3608" t="s">
        <v>5567</v>
      </c>
      <c r="C3608" t="s">
        <v>5161</v>
      </c>
      <c r="D3608" t="s">
        <v>28</v>
      </c>
      <c r="E3608" t="s">
        <v>29</v>
      </c>
      <c r="F3608">
        <v>30</v>
      </c>
      <c r="G3608" t="s">
        <v>8337</v>
      </c>
      <c r="H3608" t="s">
        <v>3882</v>
      </c>
      <c r="I3608" t="s">
        <v>38</v>
      </c>
      <c r="J3608" s="1">
        <v>44700</v>
      </c>
      <c r="K3608">
        <v>44</v>
      </c>
      <c r="L3608" t="s">
        <v>20</v>
      </c>
      <c r="N3608">
        <f t="shared" si="56"/>
        <v>0</v>
      </c>
    </row>
    <row r="3609" spans="1:14" x14ac:dyDescent="0.3">
      <c r="A3609">
        <v>3608</v>
      </c>
      <c r="B3609" t="s">
        <v>8338</v>
      </c>
      <c r="C3609" t="s">
        <v>8339</v>
      </c>
      <c r="D3609" t="s">
        <v>41</v>
      </c>
      <c r="E3609" t="s">
        <v>16</v>
      </c>
      <c r="F3609">
        <v>60</v>
      </c>
      <c r="G3609" t="s">
        <v>8340</v>
      </c>
      <c r="H3609" t="s">
        <v>2212</v>
      </c>
      <c r="I3609" t="s">
        <v>32</v>
      </c>
      <c r="J3609" s="1">
        <v>44456</v>
      </c>
      <c r="K3609">
        <v>82</v>
      </c>
      <c r="L3609" t="s">
        <v>45</v>
      </c>
      <c r="N3609">
        <f t="shared" si="56"/>
        <v>0</v>
      </c>
    </row>
    <row r="3610" spans="1:14" x14ac:dyDescent="0.3">
      <c r="A3610">
        <v>3609</v>
      </c>
      <c r="B3610" t="s">
        <v>5975</v>
      </c>
      <c r="C3610" t="s">
        <v>5665</v>
      </c>
      <c r="D3610" t="s">
        <v>28</v>
      </c>
      <c r="E3610" t="s">
        <v>29</v>
      </c>
      <c r="F3610">
        <v>90</v>
      </c>
      <c r="G3610" t="s">
        <v>8341</v>
      </c>
      <c r="H3610" t="s">
        <v>5643</v>
      </c>
      <c r="I3610" t="s">
        <v>886</v>
      </c>
      <c r="J3610" s="1">
        <v>44329</v>
      </c>
      <c r="K3610">
        <v>90</v>
      </c>
      <c r="L3610" t="s">
        <v>33</v>
      </c>
      <c r="N3610">
        <f t="shared" si="56"/>
        <v>0</v>
      </c>
    </row>
    <row r="3611" spans="1:14" x14ac:dyDescent="0.3">
      <c r="A3611">
        <v>3610</v>
      </c>
      <c r="B3611" t="s">
        <v>8008</v>
      </c>
      <c r="C3611" t="s">
        <v>111</v>
      </c>
      <c r="D3611" t="s">
        <v>28</v>
      </c>
      <c r="E3611" t="s">
        <v>29</v>
      </c>
      <c r="F3611">
        <v>30</v>
      </c>
      <c r="G3611" t="s">
        <v>8342</v>
      </c>
      <c r="H3611" t="s">
        <v>7001</v>
      </c>
      <c r="I3611" t="s">
        <v>32</v>
      </c>
      <c r="J3611" s="1">
        <v>44747</v>
      </c>
      <c r="K3611">
        <v>51</v>
      </c>
      <c r="L3611" t="s">
        <v>54</v>
      </c>
      <c r="N3611">
        <f t="shared" si="56"/>
        <v>0</v>
      </c>
    </row>
    <row r="3612" spans="1:14" x14ac:dyDescent="0.3">
      <c r="A3612">
        <v>3611</v>
      </c>
      <c r="B3612" t="s">
        <v>4438</v>
      </c>
      <c r="C3612" t="s">
        <v>4366</v>
      </c>
      <c r="D3612" t="s">
        <v>28</v>
      </c>
      <c r="E3612" t="s">
        <v>29</v>
      </c>
      <c r="F3612">
        <v>30</v>
      </c>
      <c r="G3612" t="s">
        <v>8343</v>
      </c>
      <c r="H3612" t="s">
        <v>293</v>
      </c>
      <c r="I3612" t="s">
        <v>294</v>
      </c>
      <c r="J3612" s="1">
        <v>44864</v>
      </c>
      <c r="K3612">
        <v>98</v>
      </c>
      <c r="L3612" t="s">
        <v>39</v>
      </c>
      <c r="N3612">
        <f t="shared" si="56"/>
        <v>0</v>
      </c>
    </row>
    <row r="3613" spans="1:14" x14ac:dyDescent="0.3">
      <c r="A3613">
        <v>3612</v>
      </c>
      <c r="B3613" t="s">
        <v>1769</v>
      </c>
      <c r="C3613" t="s">
        <v>2991</v>
      </c>
      <c r="D3613" t="s">
        <v>28</v>
      </c>
      <c r="E3613" t="s">
        <v>29</v>
      </c>
      <c r="F3613">
        <v>90</v>
      </c>
      <c r="G3613" t="s">
        <v>8344</v>
      </c>
      <c r="H3613" t="s">
        <v>2265</v>
      </c>
      <c r="I3613" t="s">
        <v>1083</v>
      </c>
      <c r="J3613" s="1">
        <v>44367</v>
      </c>
      <c r="K3613">
        <v>93</v>
      </c>
      <c r="L3613" t="s">
        <v>20</v>
      </c>
      <c r="N3613">
        <f t="shared" si="56"/>
        <v>0</v>
      </c>
    </row>
    <row r="3614" spans="1:14" x14ac:dyDescent="0.3">
      <c r="A3614">
        <v>3613</v>
      </c>
      <c r="B3614" t="s">
        <v>8345</v>
      </c>
      <c r="C3614" t="s">
        <v>3527</v>
      </c>
      <c r="D3614" t="s">
        <v>15</v>
      </c>
      <c r="E3614" t="s">
        <v>16</v>
      </c>
      <c r="F3614">
        <v>60</v>
      </c>
      <c r="G3614" t="s">
        <v>8346</v>
      </c>
      <c r="H3614" t="s">
        <v>3224</v>
      </c>
      <c r="I3614" t="s">
        <v>2022</v>
      </c>
      <c r="J3614" s="1">
        <v>44338</v>
      </c>
      <c r="K3614">
        <v>22</v>
      </c>
      <c r="L3614" t="s">
        <v>45</v>
      </c>
      <c r="N3614">
        <f t="shared" si="56"/>
        <v>0</v>
      </c>
    </row>
    <row r="3615" spans="1:14" x14ac:dyDescent="0.3">
      <c r="A3615">
        <v>3614</v>
      </c>
      <c r="B3615" t="s">
        <v>4635</v>
      </c>
      <c r="C3615" t="s">
        <v>8347</v>
      </c>
      <c r="D3615" t="s">
        <v>15</v>
      </c>
      <c r="E3615" t="s">
        <v>16</v>
      </c>
      <c r="F3615">
        <v>30</v>
      </c>
      <c r="G3615" t="s">
        <v>8348</v>
      </c>
      <c r="H3615" t="s">
        <v>2291</v>
      </c>
      <c r="I3615" t="s">
        <v>25</v>
      </c>
      <c r="J3615" s="1">
        <v>44495</v>
      </c>
      <c r="K3615">
        <v>56</v>
      </c>
      <c r="L3615" t="s">
        <v>20</v>
      </c>
      <c r="N3615">
        <f t="shared" si="56"/>
        <v>0</v>
      </c>
    </row>
    <row r="3616" spans="1:14" x14ac:dyDescent="0.3">
      <c r="A3616">
        <v>3615</v>
      </c>
      <c r="B3616" t="s">
        <v>8349</v>
      </c>
      <c r="C3616" t="s">
        <v>4420</v>
      </c>
      <c r="D3616" t="s">
        <v>15</v>
      </c>
      <c r="E3616" t="s">
        <v>16</v>
      </c>
      <c r="F3616">
        <v>90</v>
      </c>
      <c r="G3616" t="s">
        <v>8350</v>
      </c>
      <c r="H3616" t="s">
        <v>4517</v>
      </c>
      <c r="I3616" t="s">
        <v>173</v>
      </c>
      <c r="J3616" s="1">
        <v>44360</v>
      </c>
      <c r="K3616">
        <v>43</v>
      </c>
      <c r="L3616" t="s">
        <v>159</v>
      </c>
      <c r="N3616">
        <f t="shared" si="56"/>
        <v>0</v>
      </c>
    </row>
    <row r="3617" spans="1:14" x14ac:dyDescent="0.3">
      <c r="A3617">
        <v>3616</v>
      </c>
      <c r="B3617" t="s">
        <v>5364</v>
      </c>
      <c r="C3617" t="s">
        <v>7416</v>
      </c>
      <c r="D3617" t="s">
        <v>28</v>
      </c>
      <c r="E3617" t="s">
        <v>29</v>
      </c>
      <c r="F3617">
        <v>30</v>
      </c>
      <c r="G3617" t="s">
        <v>8351</v>
      </c>
      <c r="H3617" t="s">
        <v>6787</v>
      </c>
      <c r="I3617" t="s">
        <v>1035</v>
      </c>
      <c r="J3617" s="1">
        <v>43982</v>
      </c>
      <c r="K3617">
        <v>2</v>
      </c>
      <c r="L3617" t="s">
        <v>39</v>
      </c>
      <c r="N3617">
        <f t="shared" si="56"/>
        <v>0</v>
      </c>
    </row>
    <row r="3618" spans="1:14" x14ac:dyDescent="0.3">
      <c r="A3618">
        <v>3617</v>
      </c>
      <c r="B3618" t="s">
        <v>2118</v>
      </c>
      <c r="C3618" t="s">
        <v>936</v>
      </c>
      <c r="D3618" t="s">
        <v>28</v>
      </c>
      <c r="E3618" t="s">
        <v>29</v>
      </c>
      <c r="F3618">
        <v>90</v>
      </c>
      <c r="G3618" t="s">
        <v>8352</v>
      </c>
      <c r="H3618" t="s">
        <v>2418</v>
      </c>
      <c r="I3618" t="s">
        <v>32</v>
      </c>
      <c r="J3618" s="1">
        <v>43862</v>
      </c>
      <c r="K3618">
        <v>54</v>
      </c>
      <c r="L3618" t="s">
        <v>39</v>
      </c>
      <c r="N3618">
        <f t="shared" si="56"/>
        <v>0</v>
      </c>
    </row>
    <row r="3619" spans="1:14" x14ac:dyDescent="0.3">
      <c r="A3619">
        <v>3618</v>
      </c>
      <c r="B3619" t="s">
        <v>3623</v>
      </c>
      <c r="C3619" t="s">
        <v>5797</v>
      </c>
      <c r="D3619" t="s">
        <v>28</v>
      </c>
      <c r="E3619" t="s">
        <v>29</v>
      </c>
      <c r="F3619">
        <v>90</v>
      </c>
      <c r="G3619" t="s">
        <v>8353</v>
      </c>
      <c r="H3619" t="s">
        <v>5803</v>
      </c>
      <c r="I3619" t="s">
        <v>294</v>
      </c>
      <c r="J3619" s="1">
        <v>44659</v>
      </c>
      <c r="K3619">
        <v>90</v>
      </c>
      <c r="L3619" t="s">
        <v>80</v>
      </c>
      <c r="N3619">
        <f t="shared" si="56"/>
        <v>0</v>
      </c>
    </row>
    <row r="3620" spans="1:14" x14ac:dyDescent="0.3">
      <c r="A3620">
        <v>3619</v>
      </c>
      <c r="B3620" t="s">
        <v>3623</v>
      </c>
      <c r="C3620" t="s">
        <v>5797</v>
      </c>
      <c r="D3620" t="s">
        <v>28</v>
      </c>
      <c r="E3620" t="s">
        <v>29</v>
      </c>
      <c r="F3620">
        <v>90</v>
      </c>
      <c r="G3620" t="s">
        <v>8353</v>
      </c>
      <c r="H3620" t="s">
        <v>5803</v>
      </c>
      <c r="I3620" t="s">
        <v>294</v>
      </c>
      <c r="J3620" s="1">
        <v>44659</v>
      </c>
      <c r="K3620">
        <v>90</v>
      </c>
      <c r="L3620" t="s">
        <v>80</v>
      </c>
      <c r="N3620">
        <f t="shared" si="56"/>
        <v>0</v>
      </c>
    </row>
    <row r="3621" spans="1:14" x14ac:dyDescent="0.3">
      <c r="A3621">
        <v>3620</v>
      </c>
      <c r="B3621" t="s">
        <v>3108</v>
      </c>
      <c r="C3621" t="s">
        <v>175</v>
      </c>
      <c r="D3621" t="s">
        <v>15</v>
      </c>
      <c r="E3621" t="s">
        <v>16</v>
      </c>
      <c r="F3621">
        <v>90</v>
      </c>
      <c r="G3621" t="s">
        <v>8354</v>
      </c>
      <c r="H3621" t="s">
        <v>1022</v>
      </c>
      <c r="I3621" t="s">
        <v>164</v>
      </c>
      <c r="J3621" s="1">
        <v>43912</v>
      </c>
      <c r="K3621">
        <v>21</v>
      </c>
      <c r="L3621" t="s">
        <v>64</v>
      </c>
      <c r="N3621">
        <f t="shared" si="56"/>
        <v>0</v>
      </c>
    </row>
    <row r="3622" spans="1:14" x14ac:dyDescent="0.3">
      <c r="A3622">
        <v>3621</v>
      </c>
      <c r="B3622" t="s">
        <v>8355</v>
      </c>
      <c r="C3622" t="s">
        <v>1215</v>
      </c>
      <c r="D3622" t="s">
        <v>51</v>
      </c>
      <c r="E3622" t="s">
        <v>16</v>
      </c>
      <c r="F3622">
        <v>90</v>
      </c>
      <c r="G3622" t="s">
        <v>8354</v>
      </c>
      <c r="H3622" t="s">
        <v>8022</v>
      </c>
      <c r="I3622" t="s">
        <v>294</v>
      </c>
      <c r="J3622" s="1">
        <v>43897</v>
      </c>
      <c r="K3622">
        <v>42</v>
      </c>
      <c r="L3622" t="s">
        <v>54</v>
      </c>
      <c r="N3622">
        <f t="shared" si="56"/>
        <v>0</v>
      </c>
    </row>
    <row r="3623" spans="1:14" x14ac:dyDescent="0.3">
      <c r="A3623" s="2">
        <v>3622</v>
      </c>
      <c r="B3623" s="2" t="s">
        <v>8356</v>
      </c>
      <c r="C3623" s="2" t="s">
        <v>8357</v>
      </c>
      <c r="D3623" s="2" t="s">
        <v>15</v>
      </c>
      <c r="E3623" s="2" t="s">
        <v>8358</v>
      </c>
      <c r="F3623" s="2"/>
      <c r="G3623" s="2" t="s">
        <v>8359</v>
      </c>
      <c r="H3623" s="2" t="s">
        <v>8360</v>
      </c>
      <c r="I3623" s="2" t="s">
        <v>7281</v>
      </c>
      <c r="J3623" s="2"/>
      <c r="K3623" s="2"/>
      <c r="L3623" s="2" t="s">
        <v>8361</v>
      </c>
      <c r="M3623" s="2"/>
      <c r="N3623" s="2">
        <f t="shared" si="56"/>
        <v>3</v>
      </c>
    </row>
    <row r="3624" spans="1:14" x14ac:dyDescent="0.3">
      <c r="A3624">
        <v>3623</v>
      </c>
      <c r="B3624" t="s">
        <v>3726</v>
      </c>
      <c r="C3624" t="s">
        <v>915</v>
      </c>
      <c r="D3624" t="s">
        <v>15</v>
      </c>
      <c r="E3624" t="s">
        <v>16</v>
      </c>
      <c r="F3624">
        <v>30</v>
      </c>
      <c r="G3624" t="s">
        <v>8362</v>
      </c>
      <c r="H3624" t="s">
        <v>3826</v>
      </c>
      <c r="I3624" t="s">
        <v>20</v>
      </c>
      <c r="J3624" s="1">
        <v>43900</v>
      </c>
      <c r="K3624">
        <v>78</v>
      </c>
      <c r="L3624" t="s">
        <v>80</v>
      </c>
      <c r="N3624">
        <f t="shared" si="56"/>
        <v>0</v>
      </c>
    </row>
    <row r="3625" spans="1:14" x14ac:dyDescent="0.3">
      <c r="A3625">
        <v>3624</v>
      </c>
      <c r="B3625" t="s">
        <v>2036</v>
      </c>
      <c r="C3625" t="s">
        <v>1891</v>
      </c>
      <c r="D3625" t="s">
        <v>15</v>
      </c>
      <c r="E3625" t="s">
        <v>16</v>
      </c>
      <c r="F3625">
        <v>90</v>
      </c>
      <c r="G3625" t="s">
        <v>8363</v>
      </c>
      <c r="H3625" t="s">
        <v>1082</v>
      </c>
      <c r="I3625" t="s">
        <v>1083</v>
      </c>
      <c r="J3625" s="1">
        <v>43971</v>
      </c>
      <c r="K3625">
        <v>33</v>
      </c>
      <c r="L3625" t="s">
        <v>159</v>
      </c>
      <c r="N3625">
        <f t="shared" si="56"/>
        <v>0</v>
      </c>
    </row>
    <row r="3626" spans="1:14" x14ac:dyDescent="0.3">
      <c r="A3626">
        <v>3625</v>
      </c>
      <c r="B3626" t="s">
        <v>2750</v>
      </c>
      <c r="C3626" t="s">
        <v>2399</v>
      </c>
      <c r="D3626" t="s">
        <v>28</v>
      </c>
      <c r="E3626" t="s">
        <v>29</v>
      </c>
      <c r="F3626">
        <v>30</v>
      </c>
      <c r="G3626" t="s">
        <v>8364</v>
      </c>
      <c r="H3626" t="s">
        <v>641</v>
      </c>
      <c r="I3626" t="s">
        <v>294</v>
      </c>
      <c r="J3626" s="1">
        <v>44209</v>
      </c>
      <c r="K3626">
        <v>68</v>
      </c>
      <c r="L3626" t="s">
        <v>54</v>
      </c>
      <c r="N3626">
        <f t="shared" si="56"/>
        <v>0</v>
      </c>
    </row>
    <row r="3627" spans="1:14" x14ac:dyDescent="0.3">
      <c r="A3627">
        <v>3626</v>
      </c>
      <c r="B3627" t="s">
        <v>8365</v>
      </c>
      <c r="C3627" t="s">
        <v>4828</v>
      </c>
      <c r="D3627" t="s">
        <v>41</v>
      </c>
      <c r="E3627" t="s">
        <v>16</v>
      </c>
      <c r="F3627">
        <v>90</v>
      </c>
      <c r="G3627" t="s">
        <v>8364</v>
      </c>
      <c r="H3627" t="s">
        <v>4729</v>
      </c>
      <c r="I3627" t="s">
        <v>32</v>
      </c>
      <c r="J3627" s="1">
        <v>44305</v>
      </c>
      <c r="K3627">
        <v>90</v>
      </c>
      <c r="L3627" t="s">
        <v>159</v>
      </c>
      <c r="N3627">
        <f t="shared" si="56"/>
        <v>0</v>
      </c>
    </row>
    <row r="3628" spans="1:14" x14ac:dyDescent="0.3">
      <c r="A3628">
        <v>3627</v>
      </c>
      <c r="B3628" t="s">
        <v>612</v>
      </c>
      <c r="C3628" t="s">
        <v>4635</v>
      </c>
      <c r="D3628" t="s">
        <v>28</v>
      </c>
      <c r="E3628" t="s">
        <v>29</v>
      </c>
      <c r="F3628">
        <v>30</v>
      </c>
      <c r="G3628" t="s">
        <v>8366</v>
      </c>
      <c r="H3628" t="s">
        <v>634</v>
      </c>
      <c r="I3628" t="s">
        <v>32</v>
      </c>
      <c r="J3628" s="1">
        <v>44179</v>
      </c>
      <c r="K3628">
        <v>35</v>
      </c>
      <c r="L3628" t="s">
        <v>54</v>
      </c>
      <c r="N3628">
        <f t="shared" si="56"/>
        <v>0</v>
      </c>
    </row>
    <row r="3629" spans="1:14" x14ac:dyDescent="0.3">
      <c r="A3629">
        <v>3628</v>
      </c>
      <c r="B3629" t="s">
        <v>964</v>
      </c>
      <c r="C3629" t="s">
        <v>3369</v>
      </c>
      <c r="D3629" t="s">
        <v>28</v>
      </c>
      <c r="E3629" t="s">
        <v>29</v>
      </c>
      <c r="F3629">
        <v>30</v>
      </c>
      <c r="G3629" t="s">
        <v>8367</v>
      </c>
      <c r="H3629" t="s">
        <v>7898</v>
      </c>
      <c r="I3629" t="s">
        <v>425</v>
      </c>
      <c r="J3629" s="1">
        <v>43895</v>
      </c>
      <c r="K3629">
        <v>33</v>
      </c>
      <c r="L3629" t="s">
        <v>101</v>
      </c>
      <c r="N3629">
        <f t="shared" si="56"/>
        <v>0</v>
      </c>
    </row>
    <row r="3630" spans="1:14" x14ac:dyDescent="0.3">
      <c r="A3630">
        <v>3629</v>
      </c>
      <c r="B3630" t="s">
        <v>3886</v>
      </c>
      <c r="C3630" t="s">
        <v>4396</v>
      </c>
      <c r="D3630" t="s">
        <v>51</v>
      </c>
      <c r="E3630" t="s">
        <v>16</v>
      </c>
      <c r="F3630">
        <v>60</v>
      </c>
      <c r="G3630" t="s">
        <v>8368</v>
      </c>
      <c r="H3630" t="s">
        <v>4030</v>
      </c>
      <c r="I3630" t="s">
        <v>32</v>
      </c>
      <c r="J3630" s="1">
        <v>44017</v>
      </c>
      <c r="K3630">
        <v>54</v>
      </c>
      <c r="L3630" t="s">
        <v>45</v>
      </c>
      <c r="N3630">
        <f t="shared" si="56"/>
        <v>0</v>
      </c>
    </row>
    <row r="3631" spans="1:14" x14ac:dyDescent="0.3">
      <c r="A3631">
        <v>3630</v>
      </c>
      <c r="B3631" t="s">
        <v>8369</v>
      </c>
      <c r="C3631" t="s">
        <v>4797</v>
      </c>
      <c r="D3631" t="s">
        <v>41</v>
      </c>
      <c r="E3631" t="s">
        <v>16</v>
      </c>
      <c r="F3631">
        <v>90</v>
      </c>
      <c r="G3631" t="s">
        <v>8370</v>
      </c>
      <c r="H3631" t="s">
        <v>574</v>
      </c>
      <c r="I3631" t="s">
        <v>575</v>
      </c>
      <c r="J3631" s="1">
        <v>43903</v>
      </c>
      <c r="K3631">
        <v>15</v>
      </c>
      <c r="L3631" t="s">
        <v>80</v>
      </c>
      <c r="N3631">
        <f t="shared" si="56"/>
        <v>0</v>
      </c>
    </row>
    <row r="3632" spans="1:14" x14ac:dyDescent="0.3">
      <c r="A3632">
        <v>3631</v>
      </c>
      <c r="B3632" t="s">
        <v>8371</v>
      </c>
      <c r="C3632" t="s">
        <v>2431</v>
      </c>
      <c r="D3632" t="s">
        <v>51</v>
      </c>
      <c r="E3632" t="s">
        <v>16</v>
      </c>
      <c r="F3632">
        <v>30</v>
      </c>
      <c r="G3632" t="s">
        <v>8372</v>
      </c>
      <c r="H3632" t="s">
        <v>603</v>
      </c>
      <c r="I3632" t="s">
        <v>187</v>
      </c>
      <c r="J3632" s="1">
        <v>44765</v>
      </c>
      <c r="K3632">
        <v>53</v>
      </c>
      <c r="L3632" t="s">
        <v>159</v>
      </c>
      <c r="N3632">
        <f t="shared" si="56"/>
        <v>0</v>
      </c>
    </row>
    <row r="3633" spans="1:14" x14ac:dyDescent="0.3">
      <c r="A3633">
        <v>3632</v>
      </c>
      <c r="B3633" t="s">
        <v>5916</v>
      </c>
      <c r="C3633" t="s">
        <v>949</v>
      </c>
      <c r="D3633" t="s">
        <v>28</v>
      </c>
      <c r="E3633" t="s">
        <v>29</v>
      </c>
      <c r="F3633">
        <v>90</v>
      </c>
      <c r="G3633" t="s">
        <v>8373</v>
      </c>
      <c r="H3633" t="s">
        <v>6080</v>
      </c>
      <c r="I3633" t="s">
        <v>32</v>
      </c>
      <c r="J3633" s="1">
        <v>44170</v>
      </c>
      <c r="K3633">
        <v>34</v>
      </c>
      <c r="L3633" t="s">
        <v>20</v>
      </c>
      <c r="N3633">
        <f t="shared" si="56"/>
        <v>0</v>
      </c>
    </row>
    <row r="3634" spans="1:14" x14ac:dyDescent="0.3">
      <c r="A3634">
        <v>3633</v>
      </c>
      <c r="B3634" t="s">
        <v>5878</v>
      </c>
      <c r="C3634" t="s">
        <v>2378</v>
      </c>
      <c r="D3634" t="s">
        <v>28</v>
      </c>
      <c r="E3634" t="s">
        <v>29</v>
      </c>
      <c r="F3634">
        <v>90</v>
      </c>
      <c r="G3634" t="s">
        <v>8374</v>
      </c>
      <c r="H3634" t="s">
        <v>6714</v>
      </c>
      <c r="I3634" t="s">
        <v>129</v>
      </c>
      <c r="J3634" s="1">
        <v>44734</v>
      </c>
      <c r="K3634">
        <v>61</v>
      </c>
      <c r="L3634" t="s">
        <v>159</v>
      </c>
      <c r="N3634">
        <f t="shared" si="56"/>
        <v>0</v>
      </c>
    </row>
    <row r="3635" spans="1:14" x14ac:dyDescent="0.3">
      <c r="A3635">
        <v>3634</v>
      </c>
      <c r="B3635" t="s">
        <v>6557</v>
      </c>
      <c r="C3635" t="s">
        <v>6663</v>
      </c>
      <c r="D3635" t="s">
        <v>28</v>
      </c>
      <c r="E3635" t="s">
        <v>29</v>
      </c>
      <c r="F3635">
        <v>90</v>
      </c>
      <c r="G3635" t="s">
        <v>8375</v>
      </c>
      <c r="H3635" t="s">
        <v>3206</v>
      </c>
      <c r="I3635" t="s">
        <v>1199</v>
      </c>
      <c r="J3635" s="1">
        <v>44349</v>
      </c>
      <c r="K3635">
        <v>92</v>
      </c>
      <c r="L3635" t="s">
        <v>64</v>
      </c>
      <c r="N3635">
        <f t="shared" si="56"/>
        <v>0</v>
      </c>
    </row>
    <row r="3636" spans="1:14" x14ac:dyDescent="0.3">
      <c r="A3636">
        <v>3635</v>
      </c>
      <c r="B3636" t="s">
        <v>8376</v>
      </c>
      <c r="C3636" t="s">
        <v>8377</v>
      </c>
      <c r="D3636" t="s">
        <v>51</v>
      </c>
      <c r="E3636" t="s">
        <v>16</v>
      </c>
      <c r="F3636">
        <v>60</v>
      </c>
      <c r="G3636" t="s">
        <v>8378</v>
      </c>
      <c r="H3636" t="s">
        <v>908</v>
      </c>
      <c r="I3636" t="s">
        <v>575</v>
      </c>
      <c r="J3636" s="1">
        <v>44045</v>
      </c>
      <c r="K3636">
        <v>51</v>
      </c>
      <c r="L3636" t="s">
        <v>64</v>
      </c>
      <c r="N3636">
        <f t="shared" si="56"/>
        <v>0</v>
      </c>
    </row>
    <row r="3637" spans="1:14" x14ac:dyDescent="0.3">
      <c r="A3637">
        <v>3636</v>
      </c>
      <c r="B3637" t="s">
        <v>8379</v>
      </c>
      <c r="C3637" t="s">
        <v>770</v>
      </c>
      <c r="D3637" t="s">
        <v>15</v>
      </c>
      <c r="E3637" t="s">
        <v>16</v>
      </c>
      <c r="F3637">
        <v>90</v>
      </c>
      <c r="G3637" t="s">
        <v>8380</v>
      </c>
      <c r="H3637" t="s">
        <v>172</v>
      </c>
      <c r="I3637" t="s">
        <v>173</v>
      </c>
      <c r="J3637" s="1">
        <v>44596</v>
      </c>
      <c r="K3637">
        <v>16</v>
      </c>
      <c r="L3637" t="s">
        <v>20</v>
      </c>
      <c r="N3637">
        <f t="shared" si="56"/>
        <v>0</v>
      </c>
    </row>
    <row r="3638" spans="1:14" x14ac:dyDescent="0.3">
      <c r="A3638">
        <v>3637</v>
      </c>
      <c r="B3638" t="s">
        <v>6717</v>
      </c>
      <c r="C3638" t="s">
        <v>4306</v>
      </c>
      <c r="D3638" t="s">
        <v>51</v>
      </c>
      <c r="E3638" t="s">
        <v>16</v>
      </c>
      <c r="F3638">
        <v>90</v>
      </c>
      <c r="G3638" t="s">
        <v>8381</v>
      </c>
      <c r="H3638" t="s">
        <v>4924</v>
      </c>
      <c r="I3638" t="s">
        <v>32</v>
      </c>
      <c r="J3638" s="1">
        <v>44119</v>
      </c>
      <c r="K3638">
        <v>10</v>
      </c>
      <c r="L3638" t="s">
        <v>39</v>
      </c>
      <c r="N3638">
        <f t="shared" si="56"/>
        <v>0</v>
      </c>
    </row>
    <row r="3639" spans="1:14" x14ac:dyDescent="0.3">
      <c r="A3639">
        <v>3638</v>
      </c>
      <c r="B3639" t="s">
        <v>2922</v>
      </c>
      <c r="C3639" t="s">
        <v>858</v>
      </c>
      <c r="D3639" t="s">
        <v>15</v>
      </c>
      <c r="E3639" t="s">
        <v>16</v>
      </c>
      <c r="F3639">
        <v>60</v>
      </c>
      <c r="G3639" t="s">
        <v>8382</v>
      </c>
      <c r="H3639" t="s">
        <v>244</v>
      </c>
      <c r="I3639" t="s">
        <v>240</v>
      </c>
      <c r="J3639" s="1">
        <v>44016</v>
      </c>
      <c r="K3639">
        <v>51</v>
      </c>
      <c r="L3639" t="s">
        <v>33</v>
      </c>
      <c r="N3639">
        <f t="shared" si="56"/>
        <v>0</v>
      </c>
    </row>
    <row r="3640" spans="1:14" x14ac:dyDescent="0.3">
      <c r="A3640">
        <v>3639</v>
      </c>
      <c r="B3640" t="s">
        <v>2164</v>
      </c>
      <c r="C3640" t="s">
        <v>3435</v>
      </c>
      <c r="D3640" t="s">
        <v>51</v>
      </c>
      <c r="E3640" t="s">
        <v>16</v>
      </c>
      <c r="F3640">
        <v>90</v>
      </c>
      <c r="G3640" t="s">
        <v>8383</v>
      </c>
      <c r="H3640" t="s">
        <v>7598</v>
      </c>
      <c r="I3640" t="s">
        <v>187</v>
      </c>
      <c r="J3640" s="1">
        <v>43886</v>
      </c>
      <c r="K3640">
        <v>85</v>
      </c>
      <c r="L3640" t="s">
        <v>70</v>
      </c>
      <c r="N3640">
        <f t="shared" si="56"/>
        <v>0</v>
      </c>
    </row>
    <row r="3641" spans="1:14" x14ac:dyDescent="0.3">
      <c r="A3641">
        <v>3640</v>
      </c>
      <c r="B3641" t="s">
        <v>2164</v>
      </c>
      <c r="C3641" t="s">
        <v>3435</v>
      </c>
      <c r="D3641" t="s">
        <v>51</v>
      </c>
      <c r="E3641" t="s">
        <v>16</v>
      </c>
      <c r="F3641">
        <v>90</v>
      </c>
      <c r="G3641" t="s">
        <v>8383</v>
      </c>
      <c r="H3641" t="s">
        <v>7598</v>
      </c>
      <c r="I3641" t="s">
        <v>187</v>
      </c>
      <c r="J3641" s="1">
        <v>43886</v>
      </c>
      <c r="K3641">
        <v>85</v>
      </c>
      <c r="L3641" t="s">
        <v>70</v>
      </c>
      <c r="N3641">
        <f t="shared" si="56"/>
        <v>0</v>
      </c>
    </row>
    <row r="3642" spans="1:14" x14ac:dyDescent="0.3">
      <c r="A3642">
        <v>3641</v>
      </c>
      <c r="B3642" t="s">
        <v>3805</v>
      </c>
      <c r="C3642" t="s">
        <v>1212</v>
      </c>
      <c r="D3642" t="s">
        <v>28</v>
      </c>
      <c r="E3642" t="s">
        <v>29</v>
      </c>
      <c r="F3642">
        <v>60</v>
      </c>
      <c r="G3642" t="s">
        <v>8383</v>
      </c>
      <c r="H3642" t="s">
        <v>957</v>
      </c>
      <c r="I3642" t="s">
        <v>95</v>
      </c>
      <c r="J3642" s="1">
        <v>44883</v>
      </c>
      <c r="K3642">
        <v>57</v>
      </c>
      <c r="L3642" t="s">
        <v>80</v>
      </c>
      <c r="N3642">
        <f t="shared" si="56"/>
        <v>0</v>
      </c>
    </row>
    <row r="3643" spans="1:14" x14ac:dyDescent="0.3">
      <c r="A3643">
        <v>3642</v>
      </c>
      <c r="B3643" t="s">
        <v>6419</v>
      </c>
      <c r="C3643" t="s">
        <v>2246</v>
      </c>
      <c r="D3643" t="s">
        <v>28</v>
      </c>
      <c r="E3643" t="s">
        <v>29</v>
      </c>
      <c r="F3643">
        <v>90</v>
      </c>
      <c r="G3643" t="s">
        <v>8384</v>
      </c>
      <c r="H3643" t="s">
        <v>694</v>
      </c>
      <c r="I3643" t="s">
        <v>32</v>
      </c>
      <c r="J3643" s="1">
        <v>44873</v>
      </c>
      <c r="K3643">
        <v>61</v>
      </c>
      <c r="L3643" t="s">
        <v>20</v>
      </c>
      <c r="N3643">
        <f t="shared" si="56"/>
        <v>0</v>
      </c>
    </row>
    <row r="3644" spans="1:14" x14ac:dyDescent="0.3">
      <c r="A3644">
        <v>3643</v>
      </c>
      <c r="B3644" t="s">
        <v>3519</v>
      </c>
      <c r="C3644" t="s">
        <v>8385</v>
      </c>
      <c r="D3644" t="s">
        <v>28</v>
      </c>
      <c r="E3644" t="s">
        <v>29</v>
      </c>
      <c r="F3644">
        <v>90</v>
      </c>
      <c r="G3644" t="s">
        <v>8386</v>
      </c>
      <c r="H3644" t="s">
        <v>5427</v>
      </c>
      <c r="I3644" t="s">
        <v>32</v>
      </c>
      <c r="J3644" s="1">
        <v>44335</v>
      </c>
      <c r="K3644">
        <v>39</v>
      </c>
      <c r="L3644" t="s">
        <v>39</v>
      </c>
      <c r="N3644">
        <f t="shared" si="56"/>
        <v>0</v>
      </c>
    </row>
    <row r="3645" spans="1:14" x14ac:dyDescent="0.3">
      <c r="A3645">
        <v>3644</v>
      </c>
      <c r="B3645" t="s">
        <v>612</v>
      </c>
      <c r="C3645" t="s">
        <v>972</v>
      </c>
      <c r="D3645" t="s">
        <v>15</v>
      </c>
      <c r="E3645" t="s">
        <v>16</v>
      </c>
      <c r="F3645">
        <v>90</v>
      </c>
      <c r="G3645" t="s">
        <v>8387</v>
      </c>
      <c r="H3645" t="s">
        <v>4631</v>
      </c>
      <c r="I3645" t="s">
        <v>187</v>
      </c>
      <c r="J3645" s="1">
        <v>44573</v>
      </c>
      <c r="K3645">
        <v>86</v>
      </c>
      <c r="L3645" t="s">
        <v>20</v>
      </c>
      <c r="N3645">
        <f t="shared" si="56"/>
        <v>0</v>
      </c>
    </row>
    <row r="3646" spans="1:14" x14ac:dyDescent="0.3">
      <c r="A3646">
        <v>3645</v>
      </c>
      <c r="B3646" t="s">
        <v>612</v>
      </c>
      <c r="C3646" t="s">
        <v>972</v>
      </c>
      <c r="D3646" t="s">
        <v>15</v>
      </c>
      <c r="E3646" t="s">
        <v>16</v>
      </c>
      <c r="F3646">
        <v>90</v>
      </c>
      <c r="G3646" t="s">
        <v>8387</v>
      </c>
      <c r="H3646" t="s">
        <v>4631</v>
      </c>
      <c r="I3646" t="s">
        <v>187</v>
      </c>
      <c r="J3646" s="1">
        <v>44573</v>
      </c>
      <c r="K3646">
        <v>86</v>
      </c>
      <c r="L3646" t="s">
        <v>20</v>
      </c>
      <c r="N3646">
        <f t="shared" si="56"/>
        <v>0</v>
      </c>
    </row>
    <row r="3647" spans="1:14" x14ac:dyDescent="0.3">
      <c r="A3647">
        <v>3646</v>
      </c>
      <c r="B3647" t="s">
        <v>8388</v>
      </c>
      <c r="C3647" t="s">
        <v>5431</v>
      </c>
      <c r="D3647" t="s">
        <v>51</v>
      </c>
      <c r="E3647" t="s">
        <v>16</v>
      </c>
      <c r="F3647">
        <v>30</v>
      </c>
      <c r="G3647" t="s">
        <v>8389</v>
      </c>
      <c r="H3647" t="s">
        <v>6249</v>
      </c>
      <c r="I3647" t="s">
        <v>38</v>
      </c>
      <c r="J3647" s="1">
        <v>44497</v>
      </c>
      <c r="K3647">
        <v>50</v>
      </c>
      <c r="L3647" t="s">
        <v>101</v>
      </c>
      <c r="N3647">
        <f t="shared" si="56"/>
        <v>0</v>
      </c>
    </row>
    <row r="3648" spans="1:14" x14ac:dyDescent="0.3">
      <c r="A3648">
        <v>3647</v>
      </c>
      <c r="B3648" t="s">
        <v>3811</v>
      </c>
      <c r="C3648" t="s">
        <v>2829</v>
      </c>
      <c r="D3648" t="s">
        <v>28</v>
      </c>
      <c r="E3648" t="s">
        <v>29</v>
      </c>
      <c r="F3648">
        <v>30</v>
      </c>
      <c r="G3648" t="s">
        <v>8390</v>
      </c>
      <c r="H3648" t="s">
        <v>3433</v>
      </c>
      <c r="I3648" t="s">
        <v>1199</v>
      </c>
      <c r="J3648" s="1">
        <v>44670</v>
      </c>
      <c r="K3648">
        <v>8</v>
      </c>
      <c r="L3648" t="s">
        <v>64</v>
      </c>
      <c r="N3648">
        <f t="shared" si="56"/>
        <v>0</v>
      </c>
    </row>
    <row r="3649" spans="1:14" x14ac:dyDescent="0.3">
      <c r="A3649">
        <v>3648</v>
      </c>
      <c r="B3649" t="s">
        <v>3811</v>
      </c>
      <c r="C3649" t="s">
        <v>2829</v>
      </c>
      <c r="D3649" t="s">
        <v>28</v>
      </c>
      <c r="E3649" t="s">
        <v>29</v>
      </c>
      <c r="F3649">
        <v>30</v>
      </c>
      <c r="G3649" t="s">
        <v>8390</v>
      </c>
      <c r="H3649" t="s">
        <v>3433</v>
      </c>
      <c r="I3649" t="s">
        <v>1199</v>
      </c>
      <c r="J3649" s="1">
        <v>44670</v>
      </c>
      <c r="K3649">
        <v>8</v>
      </c>
      <c r="L3649" t="s">
        <v>64</v>
      </c>
      <c r="N3649">
        <f t="shared" si="56"/>
        <v>0</v>
      </c>
    </row>
    <row r="3650" spans="1:14" x14ac:dyDescent="0.3">
      <c r="A3650">
        <v>3649</v>
      </c>
      <c r="B3650" t="s">
        <v>657</v>
      </c>
      <c r="C3650" t="s">
        <v>8377</v>
      </c>
      <c r="D3650" t="s">
        <v>28</v>
      </c>
      <c r="E3650" t="s">
        <v>29</v>
      </c>
      <c r="F3650">
        <v>30</v>
      </c>
      <c r="G3650" t="s">
        <v>8391</v>
      </c>
      <c r="H3650" t="s">
        <v>8392</v>
      </c>
      <c r="I3650" t="s">
        <v>32</v>
      </c>
      <c r="J3650" s="1">
        <v>43951</v>
      </c>
      <c r="K3650">
        <v>9</v>
      </c>
      <c r="L3650" t="s">
        <v>39</v>
      </c>
      <c r="N3650">
        <f t="shared" ref="N3650:N3713" si="57">COUNTBLANK(A3650:L3650)</f>
        <v>0</v>
      </c>
    </row>
    <row r="3651" spans="1:14" x14ac:dyDescent="0.3">
      <c r="A3651">
        <v>3650</v>
      </c>
      <c r="B3651" t="s">
        <v>8393</v>
      </c>
      <c r="C3651" t="s">
        <v>1700</v>
      </c>
      <c r="D3651" t="s">
        <v>51</v>
      </c>
      <c r="E3651" t="s">
        <v>16</v>
      </c>
      <c r="F3651">
        <v>60</v>
      </c>
      <c r="G3651" t="s">
        <v>8394</v>
      </c>
      <c r="H3651" t="s">
        <v>4955</v>
      </c>
      <c r="I3651" t="s">
        <v>645</v>
      </c>
      <c r="J3651" s="1">
        <v>44018</v>
      </c>
      <c r="K3651">
        <v>52</v>
      </c>
      <c r="L3651" t="s">
        <v>33</v>
      </c>
      <c r="N3651">
        <f t="shared" si="57"/>
        <v>0</v>
      </c>
    </row>
    <row r="3652" spans="1:14" x14ac:dyDescent="0.3">
      <c r="A3652">
        <v>3651</v>
      </c>
      <c r="B3652" t="s">
        <v>6605</v>
      </c>
      <c r="C3652" t="s">
        <v>840</v>
      </c>
      <c r="D3652" t="s">
        <v>28</v>
      </c>
      <c r="E3652" t="s">
        <v>29</v>
      </c>
      <c r="F3652">
        <v>90</v>
      </c>
      <c r="G3652" t="s">
        <v>8395</v>
      </c>
      <c r="H3652" t="s">
        <v>526</v>
      </c>
      <c r="I3652" t="s">
        <v>32</v>
      </c>
      <c r="J3652" s="1">
        <v>44378</v>
      </c>
      <c r="K3652">
        <v>43</v>
      </c>
      <c r="L3652" t="s">
        <v>159</v>
      </c>
      <c r="N3652">
        <f t="shared" si="57"/>
        <v>0</v>
      </c>
    </row>
    <row r="3653" spans="1:14" x14ac:dyDescent="0.3">
      <c r="A3653">
        <v>3652</v>
      </c>
      <c r="B3653" t="s">
        <v>7992</v>
      </c>
      <c r="C3653" t="s">
        <v>131</v>
      </c>
      <c r="D3653" t="s">
        <v>28</v>
      </c>
      <c r="E3653" t="s">
        <v>29</v>
      </c>
      <c r="F3653">
        <v>90</v>
      </c>
      <c r="G3653" t="s">
        <v>8396</v>
      </c>
      <c r="H3653" t="s">
        <v>2233</v>
      </c>
      <c r="I3653" t="s">
        <v>187</v>
      </c>
      <c r="J3653" s="1">
        <v>44376</v>
      </c>
      <c r="K3653">
        <v>44</v>
      </c>
      <c r="L3653" t="s">
        <v>159</v>
      </c>
      <c r="N3653">
        <f t="shared" si="57"/>
        <v>0</v>
      </c>
    </row>
    <row r="3654" spans="1:14" x14ac:dyDescent="0.3">
      <c r="A3654">
        <v>3653</v>
      </c>
      <c r="B3654" t="s">
        <v>8397</v>
      </c>
      <c r="C3654" t="s">
        <v>3416</v>
      </c>
      <c r="D3654" t="s">
        <v>51</v>
      </c>
      <c r="E3654" t="s">
        <v>16</v>
      </c>
      <c r="F3654">
        <v>60</v>
      </c>
      <c r="G3654" t="s">
        <v>8398</v>
      </c>
      <c r="H3654" t="s">
        <v>1819</v>
      </c>
      <c r="I3654" t="s">
        <v>89</v>
      </c>
      <c r="J3654" s="1">
        <v>44014</v>
      </c>
      <c r="K3654">
        <v>50</v>
      </c>
      <c r="L3654" t="s">
        <v>159</v>
      </c>
      <c r="N3654">
        <f t="shared" si="57"/>
        <v>0</v>
      </c>
    </row>
    <row r="3655" spans="1:14" x14ac:dyDescent="0.3">
      <c r="A3655">
        <v>3654</v>
      </c>
      <c r="B3655" t="s">
        <v>5662</v>
      </c>
      <c r="C3655" t="s">
        <v>629</v>
      </c>
      <c r="D3655" t="s">
        <v>28</v>
      </c>
      <c r="E3655" t="s">
        <v>29</v>
      </c>
      <c r="F3655">
        <v>90</v>
      </c>
      <c r="G3655" t="s">
        <v>8399</v>
      </c>
      <c r="H3655" t="s">
        <v>3730</v>
      </c>
      <c r="I3655" t="s">
        <v>32</v>
      </c>
      <c r="J3655" s="1">
        <v>44847</v>
      </c>
      <c r="K3655">
        <v>82</v>
      </c>
      <c r="L3655" t="s">
        <v>33</v>
      </c>
      <c r="N3655">
        <f t="shared" si="57"/>
        <v>0</v>
      </c>
    </row>
    <row r="3656" spans="1:14" x14ac:dyDescent="0.3">
      <c r="A3656">
        <v>3655</v>
      </c>
      <c r="B3656" t="s">
        <v>8400</v>
      </c>
      <c r="C3656" t="s">
        <v>2054</v>
      </c>
      <c r="D3656" t="s">
        <v>28</v>
      </c>
      <c r="E3656" t="s">
        <v>29</v>
      </c>
      <c r="F3656">
        <v>30</v>
      </c>
      <c r="G3656" t="s">
        <v>8401</v>
      </c>
      <c r="H3656" t="s">
        <v>4030</v>
      </c>
      <c r="I3656" t="s">
        <v>32</v>
      </c>
      <c r="J3656" s="1">
        <v>44565</v>
      </c>
      <c r="K3656">
        <v>93</v>
      </c>
      <c r="L3656" t="s">
        <v>70</v>
      </c>
      <c r="N3656">
        <f t="shared" si="57"/>
        <v>0</v>
      </c>
    </row>
    <row r="3657" spans="1:14" x14ac:dyDescent="0.3">
      <c r="A3657">
        <v>3656</v>
      </c>
      <c r="B3657" t="s">
        <v>2746</v>
      </c>
      <c r="C3657" t="s">
        <v>1131</v>
      </c>
      <c r="D3657" t="s">
        <v>51</v>
      </c>
      <c r="E3657" t="s">
        <v>16</v>
      </c>
      <c r="F3657">
        <v>60</v>
      </c>
      <c r="G3657" t="s">
        <v>8402</v>
      </c>
      <c r="H3657" t="s">
        <v>1834</v>
      </c>
      <c r="I3657" t="s">
        <v>32</v>
      </c>
      <c r="J3657" s="1">
        <v>44215</v>
      </c>
      <c r="K3657">
        <v>14</v>
      </c>
      <c r="L3657" t="s">
        <v>45</v>
      </c>
      <c r="N3657">
        <f t="shared" si="57"/>
        <v>0</v>
      </c>
    </row>
    <row r="3658" spans="1:14" x14ac:dyDescent="0.3">
      <c r="A3658">
        <v>3657</v>
      </c>
      <c r="B3658" t="s">
        <v>8403</v>
      </c>
      <c r="C3658" t="s">
        <v>1840</v>
      </c>
      <c r="D3658" t="s">
        <v>51</v>
      </c>
      <c r="E3658" t="s">
        <v>16</v>
      </c>
      <c r="F3658">
        <v>30</v>
      </c>
      <c r="G3658" t="s">
        <v>8404</v>
      </c>
      <c r="H3658" t="s">
        <v>1625</v>
      </c>
      <c r="I3658" t="s">
        <v>32</v>
      </c>
      <c r="J3658" s="1">
        <v>44149</v>
      </c>
      <c r="K3658">
        <v>14</v>
      </c>
      <c r="L3658" t="s">
        <v>64</v>
      </c>
      <c r="N3658">
        <f t="shared" si="57"/>
        <v>0</v>
      </c>
    </row>
    <row r="3659" spans="1:14" x14ac:dyDescent="0.3">
      <c r="A3659">
        <v>3658</v>
      </c>
      <c r="B3659" t="s">
        <v>8405</v>
      </c>
      <c r="C3659" t="s">
        <v>5786</v>
      </c>
      <c r="D3659" t="s">
        <v>15</v>
      </c>
      <c r="E3659" t="s">
        <v>16</v>
      </c>
      <c r="F3659">
        <v>60</v>
      </c>
      <c r="G3659" t="s">
        <v>8406</v>
      </c>
      <c r="H3659" t="s">
        <v>3261</v>
      </c>
      <c r="I3659" t="s">
        <v>124</v>
      </c>
      <c r="J3659" s="1">
        <v>44742</v>
      </c>
      <c r="K3659">
        <v>25</v>
      </c>
      <c r="L3659" t="s">
        <v>39</v>
      </c>
      <c r="N3659">
        <f t="shared" si="57"/>
        <v>0</v>
      </c>
    </row>
    <row r="3660" spans="1:14" x14ac:dyDescent="0.3">
      <c r="A3660">
        <v>3659</v>
      </c>
      <c r="B3660" t="s">
        <v>8407</v>
      </c>
      <c r="C3660" t="s">
        <v>1392</v>
      </c>
      <c r="D3660" t="s">
        <v>28</v>
      </c>
      <c r="E3660" t="s">
        <v>29</v>
      </c>
      <c r="F3660">
        <v>90</v>
      </c>
      <c r="G3660" t="s">
        <v>8408</v>
      </c>
      <c r="H3660" t="s">
        <v>793</v>
      </c>
      <c r="I3660" t="s">
        <v>178</v>
      </c>
      <c r="J3660" s="1">
        <v>44291</v>
      </c>
      <c r="K3660">
        <v>44</v>
      </c>
      <c r="L3660" t="s">
        <v>54</v>
      </c>
      <c r="N3660">
        <f t="shared" si="57"/>
        <v>0</v>
      </c>
    </row>
    <row r="3661" spans="1:14" x14ac:dyDescent="0.3">
      <c r="A3661">
        <v>3660</v>
      </c>
      <c r="B3661" t="s">
        <v>6378</v>
      </c>
      <c r="C3661" t="s">
        <v>6425</v>
      </c>
      <c r="D3661" t="s">
        <v>28</v>
      </c>
      <c r="E3661" t="s">
        <v>29</v>
      </c>
      <c r="F3661">
        <v>90</v>
      </c>
      <c r="G3661" t="s">
        <v>8409</v>
      </c>
      <c r="H3661" t="s">
        <v>3854</v>
      </c>
      <c r="I3661" t="s">
        <v>38</v>
      </c>
      <c r="J3661" s="1">
        <v>44363</v>
      </c>
      <c r="K3661">
        <v>17</v>
      </c>
      <c r="L3661" t="s">
        <v>33</v>
      </c>
      <c r="N3661">
        <f t="shared" si="57"/>
        <v>0</v>
      </c>
    </row>
    <row r="3662" spans="1:14" x14ac:dyDescent="0.3">
      <c r="A3662">
        <v>3661</v>
      </c>
      <c r="B3662" t="s">
        <v>8410</v>
      </c>
      <c r="C3662" t="s">
        <v>5928</v>
      </c>
      <c r="D3662" t="s">
        <v>51</v>
      </c>
      <c r="E3662" t="s">
        <v>16</v>
      </c>
      <c r="F3662">
        <v>90</v>
      </c>
      <c r="G3662" t="s">
        <v>8411</v>
      </c>
      <c r="H3662" t="s">
        <v>1070</v>
      </c>
      <c r="I3662" t="s">
        <v>32</v>
      </c>
      <c r="J3662" s="1">
        <v>43837</v>
      </c>
      <c r="K3662">
        <v>45</v>
      </c>
      <c r="L3662" t="s">
        <v>54</v>
      </c>
      <c r="N3662">
        <f t="shared" si="57"/>
        <v>0</v>
      </c>
    </row>
    <row r="3663" spans="1:14" x14ac:dyDescent="0.3">
      <c r="A3663">
        <v>3662</v>
      </c>
      <c r="B3663" t="s">
        <v>7690</v>
      </c>
      <c r="C3663" t="s">
        <v>8412</v>
      </c>
      <c r="D3663" t="s">
        <v>28</v>
      </c>
      <c r="E3663" t="s">
        <v>29</v>
      </c>
      <c r="F3663">
        <v>60</v>
      </c>
      <c r="G3663" t="s">
        <v>8413</v>
      </c>
      <c r="H3663" t="s">
        <v>5867</v>
      </c>
      <c r="I3663" t="s">
        <v>32</v>
      </c>
      <c r="J3663" s="1">
        <v>44308</v>
      </c>
      <c r="K3663">
        <v>85</v>
      </c>
      <c r="L3663" t="s">
        <v>33</v>
      </c>
      <c r="N3663">
        <f t="shared" si="57"/>
        <v>0</v>
      </c>
    </row>
    <row r="3664" spans="1:14" x14ac:dyDescent="0.3">
      <c r="A3664">
        <v>3663</v>
      </c>
      <c r="B3664" t="s">
        <v>1616</v>
      </c>
      <c r="C3664" t="s">
        <v>680</v>
      </c>
      <c r="D3664" t="s">
        <v>15</v>
      </c>
      <c r="E3664" t="s">
        <v>16</v>
      </c>
      <c r="F3664">
        <v>30</v>
      </c>
      <c r="G3664" t="s">
        <v>8414</v>
      </c>
      <c r="H3664" t="s">
        <v>1422</v>
      </c>
      <c r="I3664" t="s">
        <v>575</v>
      </c>
      <c r="J3664" s="1">
        <v>43939</v>
      </c>
      <c r="K3664">
        <v>15</v>
      </c>
      <c r="L3664" t="s">
        <v>33</v>
      </c>
      <c r="N3664">
        <f t="shared" si="57"/>
        <v>0</v>
      </c>
    </row>
    <row r="3665" spans="1:14" x14ac:dyDescent="0.3">
      <c r="A3665">
        <v>3664</v>
      </c>
      <c r="B3665" t="s">
        <v>8415</v>
      </c>
      <c r="C3665" t="s">
        <v>354</v>
      </c>
      <c r="D3665" t="s">
        <v>41</v>
      </c>
      <c r="E3665" t="s">
        <v>16</v>
      </c>
      <c r="F3665">
        <v>30</v>
      </c>
      <c r="G3665" t="s">
        <v>8416</v>
      </c>
      <c r="H3665" t="s">
        <v>1292</v>
      </c>
      <c r="I3665" t="s">
        <v>32</v>
      </c>
      <c r="J3665" s="1">
        <v>44051</v>
      </c>
      <c r="K3665">
        <v>51</v>
      </c>
      <c r="L3665" t="s">
        <v>54</v>
      </c>
      <c r="N3665">
        <f t="shared" si="57"/>
        <v>0</v>
      </c>
    </row>
    <row r="3666" spans="1:14" x14ac:dyDescent="0.3">
      <c r="A3666">
        <v>3665</v>
      </c>
      <c r="B3666" t="s">
        <v>4257</v>
      </c>
      <c r="C3666" t="s">
        <v>1688</v>
      </c>
      <c r="D3666" t="s">
        <v>28</v>
      </c>
      <c r="E3666" t="s">
        <v>29</v>
      </c>
      <c r="F3666">
        <v>30</v>
      </c>
      <c r="G3666" t="s">
        <v>8417</v>
      </c>
      <c r="H3666" t="s">
        <v>5473</v>
      </c>
      <c r="I3666" t="s">
        <v>240</v>
      </c>
      <c r="J3666" s="1">
        <v>43888</v>
      </c>
      <c r="K3666">
        <v>7</v>
      </c>
      <c r="L3666" t="s">
        <v>45</v>
      </c>
      <c r="N3666">
        <f t="shared" si="57"/>
        <v>0</v>
      </c>
    </row>
    <row r="3667" spans="1:14" x14ac:dyDescent="0.3">
      <c r="A3667">
        <v>3666</v>
      </c>
      <c r="B3667" t="s">
        <v>8418</v>
      </c>
      <c r="C3667" t="s">
        <v>8419</v>
      </c>
      <c r="D3667" t="s">
        <v>28</v>
      </c>
      <c r="E3667" t="s">
        <v>29</v>
      </c>
      <c r="F3667">
        <v>30</v>
      </c>
      <c r="G3667" t="s">
        <v>8420</v>
      </c>
      <c r="H3667" t="s">
        <v>6080</v>
      </c>
      <c r="I3667" t="s">
        <v>32</v>
      </c>
      <c r="J3667" s="1">
        <v>43877</v>
      </c>
      <c r="K3667">
        <v>43</v>
      </c>
      <c r="L3667" t="s">
        <v>159</v>
      </c>
      <c r="N3667">
        <f t="shared" si="57"/>
        <v>0</v>
      </c>
    </row>
    <row r="3668" spans="1:14" x14ac:dyDescent="0.3">
      <c r="A3668">
        <v>3667</v>
      </c>
      <c r="B3668" t="s">
        <v>8421</v>
      </c>
      <c r="C3668" t="s">
        <v>6477</v>
      </c>
      <c r="D3668" t="s">
        <v>15</v>
      </c>
      <c r="E3668" t="s">
        <v>16</v>
      </c>
      <c r="F3668">
        <v>60</v>
      </c>
      <c r="G3668" t="s">
        <v>8420</v>
      </c>
      <c r="H3668" t="s">
        <v>8422</v>
      </c>
      <c r="I3668" t="s">
        <v>32</v>
      </c>
      <c r="J3668" s="1">
        <v>43834</v>
      </c>
      <c r="K3668">
        <v>31</v>
      </c>
      <c r="L3668" t="s">
        <v>39</v>
      </c>
      <c r="N3668">
        <f t="shared" si="57"/>
        <v>0</v>
      </c>
    </row>
    <row r="3669" spans="1:14" x14ac:dyDescent="0.3">
      <c r="A3669">
        <v>3668</v>
      </c>
      <c r="B3669" t="s">
        <v>5623</v>
      </c>
      <c r="C3669" t="s">
        <v>2051</v>
      </c>
      <c r="D3669" t="s">
        <v>28</v>
      </c>
      <c r="E3669" t="s">
        <v>29</v>
      </c>
      <c r="F3669">
        <v>60</v>
      </c>
      <c r="G3669" t="s">
        <v>8423</v>
      </c>
      <c r="H3669" t="s">
        <v>514</v>
      </c>
      <c r="I3669" t="s">
        <v>19</v>
      </c>
      <c r="J3669" s="1">
        <v>44508</v>
      </c>
      <c r="K3669">
        <v>92</v>
      </c>
      <c r="L3669" t="s">
        <v>39</v>
      </c>
      <c r="N3669">
        <f t="shared" si="57"/>
        <v>0</v>
      </c>
    </row>
    <row r="3670" spans="1:14" x14ac:dyDescent="0.3">
      <c r="A3670">
        <v>3669</v>
      </c>
      <c r="B3670" t="s">
        <v>4494</v>
      </c>
      <c r="C3670" t="s">
        <v>5876</v>
      </c>
      <c r="D3670" t="s">
        <v>117</v>
      </c>
      <c r="E3670" t="s">
        <v>29</v>
      </c>
      <c r="F3670">
        <v>90</v>
      </c>
      <c r="G3670" t="s">
        <v>8424</v>
      </c>
      <c r="H3670" t="s">
        <v>3449</v>
      </c>
      <c r="I3670" t="s">
        <v>187</v>
      </c>
      <c r="J3670" s="1">
        <v>44054</v>
      </c>
      <c r="K3670">
        <v>82</v>
      </c>
      <c r="L3670" t="s">
        <v>54</v>
      </c>
      <c r="N3670">
        <f t="shared" si="57"/>
        <v>0</v>
      </c>
    </row>
    <row r="3671" spans="1:14" x14ac:dyDescent="0.3">
      <c r="A3671">
        <v>3670</v>
      </c>
      <c r="B3671" t="s">
        <v>8425</v>
      </c>
      <c r="C3671" t="s">
        <v>8426</v>
      </c>
      <c r="D3671" t="s">
        <v>15</v>
      </c>
      <c r="E3671" t="s">
        <v>16</v>
      </c>
      <c r="F3671">
        <v>30</v>
      </c>
      <c r="G3671" t="s">
        <v>8427</v>
      </c>
      <c r="H3671" t="s">
        <v>412</v>
      </c>
      <c r="I3671" t="s">
        <v>187</v>
      </c>
      <c r="J3671" s="1">
        <v>44253</v>
      </c>
      <c r="K3671">
        <v>44</v>
      </c>
      <c r="L3671" t="s">
        <v>64</v>
      </c>
      <c r="N3671">
        <f t="shared" si="57"/>
        <v>0</v>
      </c>
    </row>
    <row r="3672" spans="1:14" x14ac:dyDescent="0.3">
      <c r="A3672">
        <v>3671</v>
      </c>
      <c r="B3672" t="s">
        <v>8428</v>
      </c>
      <c r="C3672" t="s">
        <v>3301</v>
      </c>
      <c r="D3672" t="s">
        <v>51</v>
      </c>
      <c r="E3672" t="s">
        <v>16</v>
      </c>
      <c r="F3672">
        <v>90</v>
      </c>
      <c r="G3672" t="s">
        <v>8429</v>
      </c>
      <c r="H3672" t="s">
        <v>2997</v>
      </c>
      <c r="I3672" t="s">
        <v>32</v>
      </c>
      <c r="J3672" s="1">
        <v>44756</v>
      </c>
      <c r="K3672">
        <v>22</v>
      </c>
      <c r="L3672" t="s">
        <v>80</v>
      </c>
      <c r="N3672">
        <f t="shared" si="57"/>
        <v>0</v>
      </c>
    </row>
    <row r="3673" spans="1:14" x14ac:dyDescent="0.3">
      <c r="A3673">
        <v>3672</v>
      </c>
      <c r="B3673" t="s">
        <v>3904</v>
      </c>
      <c r="C3673" t="s">
        <v>1172</v>
      </c>
      <c r="D3673" t="s">
        <v>15</v>
      </c>
      <c r="E3673" t="s">
        <v>16</v>
      </c>
      <c r="F3673">
        <v>30</v>
      </c>
      <c r="G3673" t="s">
        <v>8430</v>
      </c>
      <c r="H3673" t="s">
        <v>4870</v>
      </c>
      <c r="I3673" t="s">
        <v>146</v>
      </c>
      <c r="J3673" s="1">
        <v>43850</v>
      </c>
      <c r="K3673">
        <v>43</v>
      </c>
      <c r="L3673" t="s">
        <v>70</v>
      </c>
      <c r="N3673">
        <f t="shared" si="57"/>
        <v>0</v>
      </c>
    </row>
    <row r="3674" spans="1:14" x14ac:dyDescent="0.3">
      <c r="A3674">
        <v>3673</v>
      </c>
      <c r="B3674" t="s">
        <v>7243</v>
      </c>
      <c r="C3674" t="s">
        <v>2977</v>
      </c>
      <c r="D3674" t="s">
        <v>15</v>
      </c>
      <c r="E3674" t="s">
        <v>16</v>
      </c>
      <c r="F3674">
        <v>60</v>
      </c>
      <c r="G3674" t="s">
        <v>8431</v>
      </c>
      <c r="H3674" t="s">
        <v>1575</v>
      </c>
      <c r="I3674" t="s">
        <v>1576</v>
      </c>
      <c r="J3674" s="1">
        <v>44861</v>
      </c>
      <c r="K3674">
        <v>50</v>
      </c>
      <c r="L3674" t="s">
        <v>159</v>
      </c>
      <c r="N3674">
        <f t="shared" si="57"/>
        <v>0</v>
      </c>
    </row>
    <row r="3675" spans="1:14" x14ac:dyDescent="0.3">
      <c r="A3675">
        <v>3674</v>
      </c>
      <c r="B3675" t="s">
        <v>8432</v>
      </c>
      <c r="C3675" t="s">
        <v>3173</v>
      </c>
      <c r="D3675" t="s">
        <v>41</v>
      </c>
      <c r="E3675" t="s">
        <v>16</v>
      </c>
      <c r="F3675">
        <v>30</v>
      </c>
      <c r="G3675" t="s">
        <v>8433</v>
      </c>
      <c r="H3675" t="s">
        <v>5477</v>
      </c>
      <c r="I3675" t="s">
        <v>187</v>
      </c>
      <c r="J3675" s="1">
        <v>44566</v>
      </c>
      <c r="K3675">
        <v>98</v>
      </c>
      <c r="L3675" t="s">
        <v>45</v>
      </c>
      <c r="N3675">
        <f t="shared" si="57"/>
        <v>0</v>
      </c>
    </row>
    <row r="3676" spans="1:14" x14ac:dyDescent="0.3">
      <c r="A3676">
        <v>3675</v>
      </c>
      <c r="B3676" t="s">
        <v>4247</v>
      </c>
      <c r="C3676" t="s">
        <v>581</v>
      </c>
      <c r="D3676" t="s">
        <v>51</v>
      </c>
      <c r="E3676" t="s">
        <v>16</v>
      </c>
      <c r="F3676">
        <v>30</v>
      </c>
      <c r="G3676" t="s">
        <v>8434</v>
      </c>
      <c r="H3676" t="s">
        <v>738</v>
      </c>
      <c r="I3676" t="s">
        <v>38</v>
      </c>
      <c r="J3676" s="1">
        <v>44381</v>
      </c>
      <c r="K3676">
        <v>14</v>
      </c>
      <c r="L3676" t="s">
        <v>33</v>
      </c>
      <c r="N3676">
        <f t="shared" si="57"/>
        <v>0</v>
      </c>
    </row>
    <row r="3677" spans="1:14" x14ac:dyDescent="0.3">
      <c r="A3677">
        <v>3676</v>
      </c>
      <c r="B3677" t="s">
        <v>5287</v>
      </c>
      <c r="C3677" t="s">
        <v>4005</v>
      </c>
      <c r="D3677" t="s">
        <v>51</v>
      </c>
      <c r="E3677" t="s">
        <v>16</v>
      </c>
      <c r="F3677">
        <v>30</v>
      </c>
      <c r="G3677" t="s">
        <v>8435</v>
      </c>
      <c r="H3677" t="s">
        <v>5148</v>
      </c>
      <c r="I3677" t="s">
        <v>32</v>
      </c>
      <c r="J3677" s="1">
        <v>44575</v>
      </c>
      <c r="K3677">
        <v>49</v>
      </c>
      <c r="L3677" t="s">
        <v>39</v>
      </c>
      <c r="N3677">
        <f t="shared" si="57"/>
        <v>0</v>
      </c>
    </row>
    <row r="3678" spans="1:14" x14ac:dyDescent="0.3">
      <c r="A3678">
        <v>3677</v>
      </c>
      <c r="B3678" t="s">
        <v>1405</v>
      </c>
      <c r="C3678" t="s">
        <v>1109</v>
      </c>
      <c r="D3678" t="s">
        <v>28</v>
      </c>
      <c r="E3678" t="s">
        <v>29</v>
      </c>
      <c r="F3678">
        <v>60</v>
      </c>
      <c r="G3678" t="s">
        <v>8436</v>
      </c>
      <c r="H3678" t="s">
        <v>3208</v>
      </c>
      <c r="I3678" t="s">
        <v>32</v>
      </c>
      <c r="J3678" s="1">
        <v>43940</v>
      </c>
      <c r="K3678">
        <v>60</v>
      </c>
      <c r="L3678" t="s">
        <v>54</v>
      </c>
      <c r="N3678">
        <f t="shared" si="57"/>
        <v>0</v>
      </c>
    </row>
    <row r="3679" spans="1:14" x14ac:dyDescent="0.3">
      <c r="A3679">
        <v>3678</v>
      </c>
      <c r="B3679" t="s">
        <v>5147</v>
      </c>
      <c r="C3679" t="s">
        <v>5534</v>
      </c>
      <c r="D3679" t="s">
        <v>28</v>
      </c>
      <c r="E3679" t="s">
        <v>29</v>
      </c>
      <c r="F3679">
        <v>60</v>
      </c>
      <c r="G3679" t="s">
        <v>8437</v>
      </c>
      <c r="H3679" t="s">
        <v>3396</v>
      </c>
      <c r="I3679" t="s">
        <v>32</v>
      </c>
      <c r="J3679" s="1">
        <v>44323</v>
      </c>
      <c r="K3679">
        <v>54</v>
      </c>
      <c r="L3679" t="s">
        <v>64</v>
      </c>
      <c r="N3679">
        <f t="shared" si="57"/>
        <v>0</v>
      </c>
    </row>
    <row r="3680" spans="1:14" x14ac:dyDescent="0.3">
      <c r="A3680">
        <v>3679</v>
      </c>
      <c r="B3680" t="s">
        <v>402</v>
      </c>
      <c r="C3680" t="s">
        <v>1105</v>
      </c>
      <c r="D3680" t="s">
        <v>15</v>
      </c>
      <c r="E3680" t="s">
        <v>16</v>
      </c>
      <c r="F3680">
        <v>60</v>
      </c>
      <c r="G3680" t="s">
        <v>8437</v>
      </c>
      <c r="H3680" t="s">
        <v>5099</v>
      </c>
      <c r="I3680" t="s">
        <v>32</v>
      </c>
      <c r="J3680" s="1">
        <v>44350</v>
      </c>
      <c r="K3680">
        <v>38</v>
      </c>
      <c r="L3680" t="s">
        <v>64</v>
      </c>
      <c r="N3680">
        <f t="shared" si="57"/>
        <v>0</v>
      </c>
    </row>
    <row r="3681" spans="1:14" x14ac:dyDescent="0.3">
      <c r="A3681">
        <v>3680</v>
      </c>
      <c r="B3681" t="s">
        <v>8438</v>
      </c>
      <c r="C3681" t="s">
        <v>3621</v>
      </c>
      <c r="D3681" t="s">
        <v>51</v>
      </c>
      <c r="E3681" t="s">
        <v>16</v>
      </c>
      <c r="F3681">
        <v>60</v>
      </c>
      <c r="G3681" t="s">
        <v>8439</v>
      </c>
      <c r="H3681" t="s">
        <v>2183</v>
      </c>
      <c r="I3681" t="s">
        <v>124</v>
      </c>
      <c r="J3681" s="1">
        <v>44450</v>
      </c>
      <c r="K3681">
        <v>41</v>
      </c>
      <c r="L3681" t="s">
        <v>45</v>
      </c>
      <c r="N3681">
        <f t="shared" si="57"/>
        <v>0</v>
      </c>
    </row>
    <row r="3682" spans="1:14" x14ac:dyDescent="0.3">
      <c r="A3682">
        <v>3681</v>
      </c>
      <c r="B3682" t="s">
        <v>1333</v>
      </c>
      <c r="C3682" t="s">
        <v>4974</v>
      </c>
      <c r="D3682" t="s">
        <v>28</v>
      </c>
      <c r="E3682" t="s">
        <v>29</v>
      </c>
      <c r="F3682">
        <v>30</v>
      </c>
      <c r="G3682" t="s">
        <v>8440</v>
      </c>
      <c r="H3682" t="s">
        <v>793</v>
      </c>
      <c r="I3682" t="s">
        <v>178</v>
      </c>
      <c r="J3682" s="1">
        <v>44110</v>
      </c>
      <c r="K3682">
        <v>70</v>
      </c>
      <c r="L3682" t="s">
        <v>33</v>
      </c>
      <c r="N3682">
        <f t="shared" si="57"/>
        <v>0</v>
      </c>
    </row>
    <row r="3683" spans="1:14" x14ac:dyDescent="0.3">
      <c r="A3683">
        <v>3682</v>
      </c>
      <c r="B3683" t="s">
        <v>8441</v>
      </c>
      <c r="C3683" t="s">
        <v>5970</v>
      </c>
      <c r="D3683" t="s">
        <v>15</v>
      </c>
      <c r="E3683" t="s">
        <v>16</v>
      </c>
      <c r="F3683">
        <v>30</v>
      </c>
      <c r="G3683" t="s">
        <v>8442</v>
      </c>
      <c r="H3683" t="s">
        <v>6080</v>
      </c>
      <c r="I3683" t="s">
        <v>32</v>
      </c>
      <c r="J3683" s="1">
        <v>43987</v>
      </c>
      <c r="K3683">
        <v>44</v>
      </c>
      <c r="L3683" t="s">
        <v>64</v>
      </c>
      <c r="N3683">
        <f t="shared" si="57"/>
        <v>0</v>
      </c>
    </row>
    <row r="3684" spans="1:14" x14ac:dyDescent="0.3">
      <c r="A3684">
        <v>3683</v>
      </c>
      <c r="B3684" t="s">
        <v>2442</v>
      </c>
      <c r="C3684" t="s">
        <v>5211</v>
      </c>
      <c r="D3684" t="s">
        <v>51</v>
      </c>
      <c r="E3684" t="s">
        <v>16</v>
      </c>
      <c r="F3684">
        <v>90</v>
      </c>
      <c r="G3684" t="s">
        <v>8443</v>
      </c>
      <c r="H3684" t="s">
        <v>2351</v>
      </c>
      <c r="I3684" t="s">
        <v>32</v>
      </c>
      <c r="J3684" s="1">
        <v>44126</v>
      </c>
      <c r="K3684">
        <v>54</v>
      </c>
      <c r="L3684" t="s">
        <v>39</v>
      </c>
      <c r="N3684">
        <f t="shared" si="57"/>
        <v>0</v>
      </c>
    </row>
    <row r="3685" spans="1:14" x14ac:dyDescent="0.3">
      <c r="A3685">
        <v>3684</v>
      </c>
      <c r="B3685" t="s">
        <v>3378</v>
      </c>
      <c r="C3685" t="s">
        <v>5267</v>
      </c>
      <c r="D3685" t="s">
        <v>15</v>
      </c>
      <c r="E3685" t="s">
        <v>16</v>
      </c>
      <c r="F3685">
        <v>30</v>
      </c>
      <c r="G3685" t="s">
        <v>8444</v>
      </c>
      <c r="H3685" t="s">
        <v>659</v>
      </c>
      <c r="I3685" t="s">
        <v>32</v>
      </c>
      <c r="J3685" s="1">
        <v>43840</v>
      </c>
      <c r="K3685">
        <v>59</v>
      </c>
      <c r="L3685" t="s">
        <v>64</v>
      </c>
      <c r="N3685">
        <f t="shared" si="57"/>
        <v>0</v>
      </c>
    </row>
    <row r="3686" spans="1:14" x14ac:dyDescent="0.3">
      <c r="A3686">
        <v>3685</v>
      </c>
      <c r="B3686" t="s">
        <v>2823</v>
      </c>
      <c r="C3686" t="s">
        <v>4181</v>
      </c>
      <c r="D3686" t="s">
        <v>92</v>
      </c>
      <c r="E3686" t="s">
        <v>29</v>
      </c>
      <c r="F3686">
        <v>30</v>
      </c>
      <c r="G3686" t="s">
        <v>8445</v>
      </c>
      <c r="H3686" t="s">
        <v>5069</v>
      </c>
      <c r="I3686" t="s">
        <v>32</v>
      </c>
      <c r="J3686" s="1">
        <v>43972</v>
      </c>
      <c r="K3686">
        <v>50</v>
      </c>
      <c r="L3686" t="s">
        <v>39</v>
      </c>
      <c r="N3686">
        <f t="shared" si="57"/>
        <v>0</v>
      </c>
    </row>
    <row r="3687" spans="1:14" x14ac:dyDescent="0.3">
      <c r="A3687">
        <v>3686</v>
      </c>
      <c r="B3687" t="s">
        <v>7314</v>
      </c>
      <c r="C3687" t="s">
        <v>5716</v>
      </c>
      <c r="D3687" t="s">
        <v>28</v>
      </c>
      <c r="E3687" t="s">
        <v>29</v>
      </c>
      <c r="F3687">
        <v>90</v>
      </c>
      <c r="G3687" t="s">
        <v>8446</v>
      </c>
      <c r="H3687" t="s">
        <v>985</v>
      </c>
      <c r="I3687" t="s">
        <v>38</v>
      </c>
      <c r="J3687" s="1">
        <v>43845</v>
      </c>
      <c r="K3687">
        <v>79</v>
      </c>
      <c r="L3687" t="s">
        <v>45</v>
      </c>
      <c r="N3687">
        <f t="shared" si="57"/>
        <v>0</v>
      </c>
    </row>
    <row r="3688" spans="1:14" x14ac:dyDescent="0.3">
      <c r="A3688">
        <v>3687</v>
      </c>
      <c r="B3688" t="s">
        <v>550</v>
      </c>
      <c r="C3688" t="s">
        <v>1774</v>
      </c>
      <c r="D3688" t="s">
        <v>28</v>
      </c>
      <c r="E3688" t="s">
        <v>29</v>
      </c>
      <c r="F3688">
        <v>90</v>
      </c>
      <c r="G3688" t="s">
        <v>8447</v>
      </c>
      <c r="H3688" t="s">
        <v>4594</v>
      </c>
      <c r="I3688" t="s">
        <v>38</v>
      </c>
      <c r="J3688" s="1">
        <v>44838</v>
      </c>
      <c r="K3688">
        <v>96</v>
      </c>
      <c r="L3688" t="s">
        <v>80</v>
      </c>
      <c r="N3688">
        <f t="shared" si="57"/>
        <v>0</v>
      </c>
    </row>
    <row r="3689" spans="1:14" x14ac:dyDescent="0.3">
      <c r="A3689">
        <v>3688</v>
      </c>
      <c r="B3689" t="s">
        <v>1356</v>
      </c>
      <c r="C3689" t="s">
        <v>7168</v>
      </c>
      <c r="D3689" t="s">
        <v>28</v>
      </c>
      <c r="E3689" t="s">
        <v>29</v>
      </c>
      <c r="F3689">
        <v>30</v>
      </c>
      <c r="G3689" t="s">
        <v>8448</v>
      </c>
      <c r="H3689" t="s">
        <v>5158</v>
      </c>
      <c r="I3689" t="s">
        <v>5159</v>
      </c>
      <c r="J3689" s="1">
        <v>44551</v>
      </c>
      <c r="K3689">
        <v>63</v>
      </c>
      <c r="L3689" t="s">
        <v>20</v>
      </c>
      <c r="N3689">
        <f t="shared" si="57"/>
        <v>0</v>
      </c>
    </row>
    <row r="3690" spans="1:14" x14ac:dyDescent="0.3">
      <c r="A3690">
        <v>3689</v>
      </c>
      <c r="B3690" t="s">
        <v>2513</v>
      </c>
      <c r="C3690" t="s">
        <v>4173</v>
      </c>
      <c r="D3690" t="s">
        <v>28</v>
      </c>
      <c r="E3690" t="s">
        <v>29</v>
      </c>
      <c r="F3690">
        <v>60</v>
      </c>
      <c r="G3690" t="s">
        <v>8449</v>
      </c>
      <c r="H3690" t="s">
        <v>2696</v>
      </c>
      <c r="I3690" t="s">
        <v>95</v>
      </c>
      <c r="J3690" s="1">
        <v>43917</v>
      </c>
      <c r="K3690">
        <v>18</v>
      </c>
      <c r="L3690" t="s">
        <v>39</v>
      </c>
      <c r="N3690">
        <f t="shared" si="57"/>
        <v>0</v>
      </c>
    </row>
    <row r="3691" spans="1:14" x14ac:dyDescent="0.3">
      <c r="A3691">
        <v>3690</v>
      </c>
      <c r="B3691" t="s">
        <v>1371</v>
      </c>
      <c r="C3691" t="s">
        <v>1826</v>
      </c>
      <c r="D3691" t="s">
        <v>28</v>
      </c>
      <c r="E3691" t="s">
        <v>29</v>
      </c>
      <c r="F3691">
        <v>90</v>
      </c>
      <c r="G3691" t="s">
        <v>8450</v>
      </c>
      <c r="H3691" t="s">
        <v>1336</v>
      </c>
      <c r="I3691" t="s">
        <v>129</v>
      </c>
      <c r="J3691" s="1">
        <v>43873</v>
      </c>
      <c r="K3691">
        <v>76</v>
      </c>
      <c r="L3691" t="s">
        <v>159</v>
      </c>
      <c r="N3691">
        <f t="shared" si="57"/>
        <v>0</v>
      </c>
    </row>
    <row r="3692" spans="1:14" x14ac:dyDescent="0.3">
      <c r="A3692">
        <v>3691</v>
      </c>
      <c r="B3692" t="s">
        <v>8451</v>
      </c>
      <c r="C3692" t="s">
        <v>1222</v>
      </c>
      <c r="D3692" t="s">
        <v>15</v>
      </c>
      <c r="E3692" t="s">
        <v>16</v>
      </c>
      <c r="F3692">
        <v>30</v>
      </c>
      <c r="G3692" t="s">
        <v>8452</v>
      </c>
      <c r="H3692" t="s">
        <v>1768</v>
      </c>
      <c r="I3692" t="s">
        <v>32</v>
      </c>
      <c r="J3692" s="1">
        <v>44755</v>
      </c>
      <c r="K3692">
        <v>42</v>
      </c>
      <c r="L3692" t="s">
        <v>70</v>
      </c>
      <c r="N3692">
        <f t="shared" si="57"/>
        <v>0</v>
      </c>
    </row>
    <row r="3693" spans="1:14" x14ac:dyDescent="0.3">
      <c r="A3693">
        <v>3692</v>
      </c>
      <c r="B3693" t="s">
        <v>8453</v>
      </c>
      <c r="C3693" t="s">
        <v>35</v>
      </c>
      <c r="D3693" t="s">
        <v>117</v>
      </c>
      <c r="E3693" t="s">
        <v>16</v>
      </c>
      <c r="F3693">
        <v>90</v>
      </c>
      <c r="G3693" t="s">
        <v>8454</v>
      </c>
      <c r="H3693" t="s">
        <v>2533</v>
      </c>
      <c r="I3693" t="s">
        <v>2534</v>
      </c>
      <c r="J3693" s="1">
        <v>44649</v>
      </c>
      <c r="K3693">
        <v>22</v>
      </c>
      <c r="L3693" t="s">
        <v>39</v>
      </c>
      <c r="N3693">
        <f t="shared" si="57"/>
        <v>0</v>
      </c>
    </row>
    <row r="3694" spans="1:14" x14ac:dyDescent="0.3">
      <c r="A3694">
        <v>3693</v>
      </c>
      <c r="B3694" t="s">
        <v>8455</v>
      </c>
      <c r="C3694" t="s">
        <v>6016</v>
      </c>
      <c r="D3694" t="s">
        <v>15</v>
      </c>
      <c r="E3694" t="s">
        <v>16</v>
      </c>
      <c r="F3694">
        <v>30</v>
      </c>
      <c r="G3694" t="s">
        <v>8456</v>
      </c>
      <c r="H3694" t="s">
        <v>2766</v>
      </c>
      <c r="I3694" t="s">
        <v>294</v>
      </c>
      <c r="J3694" s="1">
        <v>44863</v>
      </c>
      <c r="K3694">
        <v>47</v>
      </c>
      <c r="L3694" t="s">
        <v>101</v>
      </c>
      <c r="N3694">
        <f t="shared" si="57"/>
        <v>0</v>
      </c>
    </row>
    <row r="3695" spans="1:14" x14ac:dyDescent="0.3">
      <c r="A3695">
        <v>3694</v>
      </c>
      <c r="B3695" t="s">
        <v>758</v>
      </c>
      <c r="C3695" t="s">
        <v>653</v>
      </c>
      <c r="D3695" t="s">
        <v>15</v>
      </c>
      <c r="E3695" t="s">
        <v>16</v>
      </c>
      <c r="F3695">
        <v>30</v>
      </c>
      <c r="G3695" t="s">
        <v>8457</v>
      </c>
      <c r="H3695" t="s">
        <v>4028</v>
      </c>
      <c r="I3695" t="s">
        <v>32</v>
      </c>
      <c r="J3695" s="1">
        <v>43902</v>
      </c>
      <c r="K3695">
        <v>29</v>
      </c>
      <c r="L3695" t="s">
        <v>159</v>
      </c>
      <c r="N3695">
        <f t="shared" si="57"/>
        <v>0</v>
      </c>
    </row>
    <row r="3696" spans="1:14" x14ac:dyDescent="0.3">
      <c r="A3696">
        <v>3695</v>
      </c>
      <c r="B3696" t="s">
        <v>8458</v>
      </c>
      <c r="C3696" t="s">
        <v>472</v>
      </c>
      <c r="D3696" t="s">
        <v>92</v>
      </c>
      <c r="E3696" t="s">
        <v>16</v>
      </c>
      <c r="F3696">
        <v>60</v>
      </c>
      <c r="G3696" t="s">
        <v>8459</v>
      </c>
      <c r="H3696" t="s">
        <v>8460</v>
      </c>
      <c r="I3696" t="s">
        <v>19</v>
      </c>
      <c r="J3696" s="1">
        <v>44489</v>
      </c>
      <c r="K3696">
        <v>53</v>
      </c>
      <c r="L3696" t="s">
        <v>33</v>
      </c>
      <c r="N3696">
        <f t="shared" si="57"/>
        <v>0</v>
      </c>
    </row>
    <row r="3697" spans="1:14" x14ac:dyDescent="0.3">
      <c r="A3697">
        <v>3696</v>
      </c>
      <c r="B3697" t="s">
        <v>8461</v>
      </c>
      <c r="C3697" t="s">
        <v>3066</v>
      </c>
      <c r="D3697" t="s">
        <v>51</v>
      </c>
      <c r="E3697" t="s">
        <v>16</v>
      </c>
      <c r="F3697">
        <v>30</v>
      </c>
      <c r="G3697" t="s">
        <v>8462</v>
      </c>
      <c r="H3697" t="s">
        <v>1729</v>
      </c>
      <c r="I3697" t="s">
        <v>32</v>
      </c>
      <c r="J3697" s="1">
        <v>44212</v>
      </c>
      <c r="K3697">
        <v>77</v>
      </c>
      <c r="L3697" t="s">
        <v>64</v>
      </c>
      <c r="N3697">
        <f t="shared" si="57"/>
        <v>0</v>
      </c>
    </row>
    <row r="3698" spans="1:14" x14ac:dyDescent="0.3">
      <c r="A3698">
        <v>3697</v>
      </c>
      <c r="B3698" t="s">
        <v>7643</v>
      </c>
      <c r="C3698" t="s">
        <v>5359</v>
      </c>
      <c r="D3698" t="s">
        <v>28</v>
      </c>
      <c r="E3698" t="s">
        <v>29</v>
      </c>
      <c r="F3698">
        <v>30</v>
      </c>
      <c r="G3698" t="s">
        <v>8463</v>
      </c>
      <c r="H3698" t="s">
        <v>781</v>
      </c>
      <c r="I3698" t="s">
        <v>294</v>
      </c>
      <c r="J3698" s="1">
        <v>43916</v>
      </c>
      <c r="K3698">
        <v>61</v>
      </c>
      <c r="L3698" t="s">
        <v>20</v>
      </c>
      <c r="N3698">
        <f t="shared" si="57"/>
        <v>0</v>
      </c>
    </row>
    <row r="3699" spans="1:14" x14ac:dyDescent="0.3">
      <c r="A3699">
        <v>3698</v>
      </c>
      <c r="B3699" t="s">
        <v>8464</v>
      </c>
      <c r="C3699" t="s">
        <v>3930</v>
      </c>
      <c r="D3699" t="s">
        <v>15</v>
      </c>
      <c r="E3699" t="s">
        <v>16</v>
      </c>
      <c r="F3699">
        <v>60</v>
      </c>
      <c r="G3699" t="s">
        <v>8465</v>
      </c>
      <c r="H3699" t="s">
        <v>270</v>
      </c>
      <c r="I3699" t="s">
        <v>187</v>
      </c>
      <c r="J3699" s="1">
        <v>44494</v>
      </c>
      <c r="K3699">
        <v>10</v>
      </c>
      <c r="L3699" t="s">
        <v>45</v>
      </c>
      <c r="N3699">
        <f t="shared" si="57"/>
        <v>0</v>
      </c>
    </row>
    <row r="3700" spans="1:14" x14ac:dyDescent="0.3">
      <c r="A3700">
        <v>3699</v>
      </c>
      <c r="B3700" t="s">
        <v>8466</v>
      </c>
      <c r="C3700" t="s">
        <v>8467</v>
      </c>
      <c r="D3700" t="s">
        <v>51</v>
      </c>
      <c r="E3700" t="s">
        <v>16</v>
      </c>
      <c r="F3700">
        <v>90</v>
      </c>
      <c r="G3700" t="s">
        <v>8468</v>
      </c>
      <c r="H3700" t="s">
        <v>1168</v>
      </c>
      <c r="I3700" t="s">
        <v>32</v>
      </c>
      <c r="J3700" s="1">
        <v>44137</v>
      </c>
      <c r="K3700">
        <v>12</v>
      </c>
      <c r="L3700" t="s">
        <v>39</v>
      </c>
      <c r="N3700">
        <f t="shared" si="57"/>
        <v>0</v>
      </c>
    </row>
    <row r="3701" spans="1:14" x14ac:dyDescent="0.3">
      <c r="A3701">
        <v>3700</v>
      </c>
      <c r="B3701" t="s">
        <v>798</v>
      </c>
      <c r="C3701" t="s">
        <v>2064</v>
      </c>
      <c r="D3701" t="s">
        <v>28</v>
      </c>
      <c r="E3701" t="s">
        <v>29</v>
      </c>
      <c r="F3701">
        <v>60</v>
      </c>
      <c r="G3701" t="s">
        <v>8469</v>
      </c>
      <c r="H3701" t="s">
        <v>2397</v>
      </c>
      <c r="I3701" t="s">
        <v>187</v>
      </c>
      <c r="J3701" s="1">
        <v>44785</v>
      </c>
      <c r="K3701">
        <v>50</v>
      </c>
      <c r="L3701" t="s">
        <v>54</v>
      </c>
      <c r="N3701">
        <f t="shared" si="57"/>
        <v>0</v>
      </c>
    </row>
    <row r="3702" spans="1:14" x14ac:dyDescent="0.3">
      <c r="A3702">
        <v>3701</v>
      </c>
      <c r="B3702" t="s">
        <v>4407</v>
      </c>
      <c r="C3702" t="s">
        <v>5742</v>
      </c>
      <c r="D3702" t="s">
        <v>15</v>
      </c>
      <c r="E3702" t="s">
        <v>16</v>
      </c>
      <c r="F3702">
        <v>30</v>
      </c>
      <c r="G3702" t="s">
        <v>8470</v>
      </c>
      <c r="H3702" t="s">
        <v>518</v>
      </c>
      <c r="I3702" t="s">
        <v>32</v>
      </c>
      <c r="J3702" s="1">
        <v>43848</v>
      </c>
      <c r="K3702">
        <v>43</v>
      </c>
      <c r="L3702" t="s">
        <v>70</v>
      </c>
      <c r="N3702">
        <f t="shared" si="57"/>
        <v>0</v>
      </c>
    </row>
    <row r="3703" spans="1:14" x14ac:dyDescent="0.3">
      <c r="A3703">
        <v>3702</v>
      </c>
      <c r="B3703" t="s">
        <v>828</v>
      </c>
      <c r="C3703" t="s">
        <v>1101</v>
      </c>
      <c r="D3703" t="s">
        <v>28</v>
      </c>
      <c r="E3703" t="s">
        <v>29</v>
      </c>
      <c r="F3703">
        <v>30</v>
      </c>
      <c r="G3703" t="s">
        <v>8471</v>
      </c>
      <c r="H3703" t="s">
        <v>3991</v>
      </c>
      <c r="I3703" t="s">
        <v>32</v>
      </c>
      <c r="J3703" s="1">
        <v>43865</v>
      </c>
      <c r="K3703">
        <v>23</v>
      </c>
      <c r="L3703" t="s">
        <v>101</v>
      </c>
      <c r="N3703">
        <f t="shared" si="57"/>
        <v>0</v>
      </c>
    </row>
    <row r="3704" spans="1:14" x14ac:dyDescent="0.3">
      <c r="A3704">
        <v>3703</v>
      </c>
      <c r="B3704" t="s">
        <v>8472</v>
      </c>
      <c r="C3704" t="s">
        <v>1212</v>
      </c>
      <c r="D3704" t="s">
        <v>28</v>
      </c>
      <c r="E3704" t="s">
        <v>29</v>
      </c>
      <c r="F3704">
        <v>30</v>
      </c>
      <c r="G3704" t="s">
        <v>8473</v>
      </c>
      <c r="H3704" t="s">
        <v>2552</v>
      </c>
      <c r="I3704" t="s">
        <v>32</v>
      </c>
      <c r="J3704" s="1">
        <v>44729</v>
      </c>
      <c r="K3704">
        <v>55</v>
      </c>
      <c r="L3704" t="s">
        <v>80</v>
      </c>
      <c r="N3704">
        <f t="shared" si="57"/>
        <v>0</v>
      </c>
    </row>
    <row r="3705" spans="1:14" x14ac:dyDescent="0.3">
      <c r="A3705">
        <v>3704</v>
      </c>
      <c r="B3705" t="s">
        <v>8474</v>
      </c>
      <c r="C3705" t="s">
        <v>3171</v>
      </c>
      <c r="D3705" t="s">
        <v>51</v>
      </c>
      <c r="E3705" t="s">
        <v>16</v>
      </c>
      <c r="F3705">
        <v>60</v>
      </c>
      <c r="G3705" t="s">
        <v>8475</v>
      </c>
      <c r="H3705" t="s">
        <v>963</v>
      </c>
      <c r="I3705" t="s">
        <v>25</v>
      </c>
      <c r="J3705" s="1">
        <v>44647</v>
      </c>
      <c r="K3705">
        <v>71</v>
      </c>
      <c r="L3705" t="s">
        <v>64</v>
      </c>
      <c r="N3705">
        <f t="shared" si="57"/>
        <v>0</v>
      </c>
    </row>
    <row r="3706" spans="1:14" x14ac:dyDescent="0.3">
      <c r="A3706">
        <v>3705</v>
      </c>
      <c r="B3706" t="s">
        <v>2523</v>
      </c>
      <c r="C3706" t="s">
        <v>4504</v>
      </c>
      <c r="D3706" t="s">
        <v>28</v>
      </c>
      <c r="E3706" t="s">
        <v>29</v>
      </c>
      <c r="F3706">
        <v>60</v>
      </c>
      <c r="G3706" t="s">
        <v>8476</v>
      </c>
      <c r="H3706" t="s">
        <v>2893</v>
      </c>
      <c r="I3706" t="s">
        <v>32</v>
      </c>
      <c r="J3706" s="1">
        <v>44191</v>
      </c>
      <c r="K3706">
        <v>37</v>
      </c>
      <c r="L3706" t="s">
        <v>70</v>
      </c>
      <c r="N3706">
        <f t="shared" si="57"/>
        <v>0</v>
      </c>
    </row>
    <row r="3707" spans="1:14" x14ac:dyDescent="0.3">
      <c r="A3707">
        <v>3706</v>
      </c>
      <c r="B3707" t="s">
        <v>8477</v>
      </c>
      <c r="C3707" t="s">
        <v>3429</v>
      </c>
      <c r="D3707" t="s">
        <v>51</v>
      </c>
      <c r="E3707" t="s">
        <v>16</v>
      </c>
      <c r="F3707">
        <v>30</v>
      </c>
      <c r="G3707" t="s">
        <v>8478</v>
      </c>
      <c r="H3707" t="s">
        <v>2284</v>
      </c>
      <c r="I3707" t="s">
        <v>32</v>
      </c>
      <c r="J3707" s="1">
        <v>44534</v>
      </c>
      <c r="K3707">
        <v>62</v>
      </c>
      <c r="L3707" t="s">
        <v>45</v>
      </c>
      <c r="N3707">
        <f t="shared" si="57"/>
        <v>0</v>
      </c>
    </row>
    <row r="3708" spans="1:14" x14ac:dyDescent="0.3">
      <c r="A3708">
        <v>3707</v>
      </c>
      <c r="B3708" t="s">
        <v>8479</v>
      </c>
      <c r="C3708" t="s">
        <v>6635</v>
      </c>
      <c r="D3708" t="s">
        <v>15</v>
      </c>
      <c r="E3708" t="s">
        <v>16</v>
      </c>
      <c r="F3708">
        <v>90</v>
      </c>
      <c r="G3708" t="s">
        <v>8480</v>
      </c>
      <c r="H3708" t="s">
        <v>5376</v>
      </c>
      <c r="I3708" t="s">
        <v>32</v>
      </c>
      <c r="J3708" s="1">
        <v>43949</v>
      </c>
      <c r="K3708">
        <v>63</v>
      </c>
      <c r="L3708" t="s">
        <v>159</v>
      </c>
      <c r="N3708">
        <f t="shared" si="57"/>
        <v>0</v>
      </c>
    </row>
    <row r="3709" spans="1:14" x14ac:dyDescent="0.3">
      <c r="A3709">
        <v>3708</v>
      </c>
      <c r="B3709" t="s">
        <v>8481</v>
      </c>
      <c r="C3709" t="s">
        <v>376</v>
      </c>
      <c r="D3709" t="s">
        <v>15</v>
      </c>
      <c r="E3709" t="s">
        <v>16</v>
      </c>
      <c r="F3709">
        <v>60</v>
      </c>
      <c r="G3709" t="s">
        <v>8482</v>
      </c>
      <c r="H3709" t="s">
        <v>8483</v>
      </c>
      <c r="I3709" t="s">
        <v>32</v>
      </c>
      <c r="J3709" s="1">
        <v>44111</v>
      </c>
      <c r="K3709">
        <v>13</v>
      </c>
      <c r="L3709" t="s">
        <v>45</v>
      </c>
      <c r="N3709">
        <f t="shared" si="57"/>
        <v>0</v>
      </c>
    </row>
    <row r="3710" spans="1:14" x14ac:dyDescent="0.3">
      <c r="A3710" s="2">
        <v>3709</v>
      </c>
      <c r="B3710" s="2" t="s">
        <v>8484</v>
      </c>
      <c r="C3710" s="2" t="s">
        <v>4410</v>
      </c>
      <c r="D3710" s="2"/>
      <c r="E3710" s="2" t="s">
        <v>16</v>
      </c>
      <c r="F3710" s="2">
        <v>30</v>
      </c>
      <c r="G3710" s="2" t="s">
        <v>8485</v>
      </c>
      <c r="H3710" s="2" t="s">
        <v>3987</v>
      </c>
      <c r="I3710" s="2" t="s">
        <v>554</v>
      </c>
      <c r="J3710" s="3">
        <v>44861</v>
      </c>
      <c r="K3710" s="2">
        <v>21</v>
      </c>
      <c r="L3710" s="2" t="s">
        <v>70</v>
      </c>
      <c r="M3710" s="2"/>
      <c r="N3710" s="2">
        <f t="shared" si="57"/>
        <v>1</v>
      </c>
    </row>
    <row r="3711" spans="1:14" x14ac:dyDescent="0.3">
      <c r="A3711">
        <v>3710</v>
      </c>
      <c r="B3711" t="s">
        <v>8486</v>
      </c>
      <c r="C3711" t="s">
        <v>8487</v>
      </c>
      <c r="D3711" t="s">
        <v>51</v>
      </c>
      <c r="E3711" t="s">
        <v>16</v>
      </c>
      <c r="F3711">
        <v>90</v>
      </c>
      <c r="G3711" t="s">
        <v>8488</v>
      </c>
      <c r="H3711" t="s">
        <v>3100</v>
      </c>
      <c r="I3711" t="s">
        <v>32</v>
      </c>
      <c r="J3711" s="1">
        <v>44869</v>
      </c>
      <c r="K3711">
        <v>64</v>
      </c>
      <c r="L3711" t="s">
        <v>64</v>
      </c>
      <c r="N3711">
        <f t="shared" si="57"/>
        <v>0</v>
      </c>
    </row>
    <row r="3712" spans="1:14" x14ac:dyDescent="0.3">
      <c r="A3712" s="2">
        <v>3711</v>
      </c>
      <c r="B3712" s="2" t="s">
        <v>8489</v>
      </c>
      <c r="C3712" s="2" t="s">
        <v>8490</v>
      </c>
      <c r="D3712" s="2" t="s">
        <v>28</v>
      </c>
      <c r="E3712" s="2" t="s">
        <v>29</v>
      </c>
      <c r="F3712" s="2">
        <v>60</v>
      </c>
      <c r="G3712" s="2" t="s">
        <v>8491</v>
      </c>
      <c r="H3712" s="2" t="s">
        <v>2049</v>
      </c>
      <c r="I3712" s="2" t="s">
        <v>32</v>
      </c>
      <c r="J3712" s="3">
        <v>44550</v>
      </c>
      <c r="K3712" s="2">
        <v>46</v>
      </c>
      <c r="L3712" s="2"/>
      <c r="M3712" s="2"/>
      <c r="N3712" s="2">
        <f t="shared" si="57"/>
        <v>1</v>
      </c>
    </row>
    <row r="3713" spans="1:14" x14ac:dyDescent="0.3">
      <c r="A3713">
        <v>3712</v>
      </c>
      <c r="B3713" t="s">
        <v>8492</v>
      </c>
      <c r="C3713" t="s">
        <v>8493</v>
      </c>
      <c r="D3713" t="s">
        <v>51</v>
      </c>
      <c r="E3713" t="s">
        <v>16</v>
      </c>
      <c r="F3713">
        <v>60</v>
      </c>
      <c r="G3713" t="s">
        <v>8494</v>
      </c>
      <c r="H3713" t="s">
        <v>5379</v>
      </c>
      <c r="I3713" t="s">
        <v>1199</v>
      </c>
      <c r="J3713" s="1">
        <v>44294</v>
      </c>
      <c r="K3713">
        <v>57</v>
      </c>
      <c r="L3713" t="s">
        <v>33</v>
      </c>
      <c r="N3713">
        <f t="shared" si="57"/>
        <v>0</v>
      </c>
    </row>
    <row r="3714" spans="1:14" x14ac:dyDescent="0.3">
      <c r="A3714">
        <v>3713</v>
      </c>
      <c r="B3714" t="s">
        <v>4438</v>
      </c>
      <c r="C3714" t="s">
        <v>2692</v>
      </c>
      <c r="D3714" t="s">
        <v>28</v>
      </c>
      <c r="E3714" t="s">
        <v>29</v>
      </c>
      <c r="F3714">
        <v>60</v>
      </c>
      <c r="G3714" t="s">
        <v>8495</v>
      </c>
      <c r="H3714" t="s">
        <v>4196</v>
      </c>
      <c r="I3714" t="s">
        <v>240</v>
      </c>
      <c r="J3714" s="1">
        <v>43838</v>
      </c>
      <c r="K3714">
        <v>56</v>
      </c>
      <c r="L3714" t="s">
        <v>33</v>
      </c>
      <c r="N3714">
        <f t="shared" ref="N3714:N3777" si="58">COUNTBLANK(A3714:L3714)</f>
        <v>0</v>
      </c>
    </row>
    <row r="3715" spans="1:14" x14ac:dyDescent="0.3">
      <c r="A3715">
        <v>3714</v>
      </c>
      <c r="B3715" t="s">
        <v>4550</v>
      </c>
      <c r="C3715" t="s">
        <v>8496</v>
      </c>
      <c r="D3715" t="s">
        <v>28</v>
      </c>
      <c r="E3715" t="s">
        <v>29</v>
      </c>
      <c r="F3715">
        <v>30</v>
      </c>
      <c r="G3715" t="s">
        <v>8497</v>
      </c>
      <c r="H3715" t="s">
        <v>2673</v>
      </c>
      <c r="I3715" t="s">
        <v>19</v>
      </c>
      <c r="J3715" s="1">
        <v>44480</v>
      </c>
      <c r="K3715">
        <v>62</v>
      </c>
      <c r="L3715" t="s">
        <v>64</v>
      </c>
      <c r="N3715">
        <f t="shared" si="58"/>
        <v>0</v>
      </c>
    </row>
    <row r="3716" spans="1:14" x14ac:dyDescent="0.3">
      <c r="A3716">
        <v>3715</v>
      </c>
      <c r="B3716" t="s">
        <v>8498</v>
      </c>
      <c r="C3716" t="s">
        <v>6594</v>
      </c>
      <c r="D3716" t="s">
        <v>28</v>
      </c>
      <c r="E3716" t="s">
        <v>29</v>
      </c>
      <c r="F3716">
        <v>60</v>
      </c>
      <c r="G3716" t="s">
        <v>8499</v>
      </c>
      <c r="H3716" t="s">
        <v>4587</v>
      </c>
      <c r="I3716" t="s">
        <v>32</v>
      </c>
      <c r="J3716" s="1">
        <v>44621</v>
      </c>
      <c r="K3716">
        <v>21</v>
      </c>
      <c r="L3716" t="s">
        <v>54</v>
      </c>
      <c r="N3716">
        <f t="shared" si="58"/>
        <v>0</v>
      </c>
    </row>
    <row r="3717" spans="1:14" x14ac:dyDescent="0.3">
      <c r="A3717">
        <v>3716</v>
      </c>
      <c r="B3717" t="s">
        <v>1894</v>
      </c>
      <c r="C3717" t="s">
        <v>7618</v>
      </c>
      <c r="D3717" t="s">
        <v>117</v>
      </c>
      <c r="E3717" t="s">
        <v>29</v>
      </c>
      <c r="F3717">
        <v>90</v>
      </c>
      <c r="G3717" t="s">
        <v>8500</v>
      </c>
      <c r="H3717" t="s">
        <v>5399</v>
      </c>
      <c r="I3717" t="s">
        <v>32</v>
      </c>
      <c r="J3717" s="1">
        <v>44688</v>
      </c>
      <c r="K3717">
        <v>65</v>
      </c>
      <c r="L3717" t="s">
        <v>159</v>
      </c>
      <c r="N3717">
        <f t="shared" si="58"/>
        <v>0</v>
      </c>
    </row>
    <row r="3718" spans="1:14" x14ac:dyDescent="0.3">
      <c r="A3718">
        <v>3717</v>
      </c>
      <c r="B3718" t="s">
        <v>2367</v>
      </c>
      <c r="C3718" t="s">
        <v>1105</v>
      </c>
      <c r="D3718" t="s">
        <v>28</v>
      </c>
      <c r="E3718" t="s">
        <v>29</v>
      </c>
      <c r="F3718">
        <v>60</v>
      </c>
      <c r="G3718" t="s">
        <v>8501</v>
      </c>
      <c r="H3718" t="s">
        <v>3628</v>
      </c>
      <c r="I3718" t="s">
        <v>32</v>
      </c>
      <c r="J3718" s="1">
        <v>44343</v>
      </c>
      <c r="K3718">
        <v>4</v>
      </c>
      <c r="L3718" t="s">
        <v>101</v>
      </c>
      <c r="N3718">
        <f t="shared" si="58"/>
        <v>0</v>
      </c>
    </row>
    <row r="3719" spans="1:14" x14ac:dyDescent="0.3">
      <c r="A3719">
        <v>3718</v>
      </c>
      <c r="B3719" t="s">
        <v>6072</v>
      </c>
      <c r="C3719" t="s">
        <v>2496</v>
      </c>
      <c r="D3719" t="s">
        <v>28</v>
      </c>
      <c r="E3719" t="s">
        <v>29</v>
      </c>
      <c r="F3719">
        <v>90</v>
      </c>
      <c r="G3719" t="s">
        <v>8501</v>
      </c>
      <c r="H3719" t="s">
        <v>1534</v>
      </c>
      <c r="I3719" t="s">
        <v>32</v>
      </c>
      <c r="J3719" s="1">
        <v>44815</v>
      </c>
      <c r="K3719">
        <v>49</v>
      </c>
      <c r="L3719" t="s">
        <v>64</v>
      </c>
      <c r="N3719">
        <f t="shared" si="58"/>
        <v>0</v>
      </c>
    </row>
    <row r="3720" spans="1:14" x14ac:dyDescent="0.3">
      <c r="A3720">
        <v>3719</v>
      </c>
      <c r="B3720" t="s">
        <v>8502</v>
      </c>
      <c r="C3720" t="s">
        <v>5389</v>
      </c>
      <c r="D3720" t="s">
        <v>15</v>
      </c>
      <c r="E3720" t="s">
        <v>16</v>
      </c>
      <c r="F3720">
        <v>90</v>
      </c>
      <c r="G3720" t="s">
        <v>8503</v>
      </c>
      <c r="H3720" t="s">
        <v>2993</v>
      </c>
      <c r="I3720" t="s">
        <v>32</v>
      </c>
      <c r="J3720" s="1">
        <v>43839</v>
      </c>
      <c r="K3720">
        <v>67</v>
      </c>
      <c r="L3720" t="s">
        <v>70</v>
      </c>
      <c r="N3720">
        <f t="shared" si="58"/>
        <v>0</v>
      </c>
    </row>
    <row r="3721" spans="1:14" x14ac:dyDescent="0.3">
      <c r="A3721">
        <v>3720</v>
      </c>
      <c r="B3721" t="s">
        <v>8504</v>
      </c>
      <c r="C3721" t="s">
        <v>7556</v>
      </c>
      <c r="D3721" t="s">
        <v>15</v>
      </c>
      <c r="E3721" t="s">
        <v>16</v>
      </c>
      <c r="F3721">
        <v>60</v>
      </c>
      <c r="G3721" t="s">
        <v>8505</v>
      </c>
      <c r="H3721" t="s">
        <v>1490</v>
      </c>
      <c r="I3721" t="s">
        <v>294</v>
      </c>
      <c r="J3721" s="1">
        <v>44562</v>
      </c>
      <c r="K3721">
        <v>68</v>
      </c>
      <c r="L3721" t="s">
        <v>39</v>
      </c>
      <c r="N3721">
        <f t="shared" si="58"/>
        <v>0</v>
      </c>
    </row>
    <row r="3722" spans="1:14" x14ac:dyDescent="0.3">
      <c r="A3722">
        <v>3721</v>
      </c>
      <c r="B3722" t="s">
        <v>1946</v>
      </c>
      <c r="C3722" t="s">
        <v>1985</v>
      </c>
      <c r="D3722" t="s">
        <v>28</v>
      </c>
      <c r="E3722" t="s">
        <v>29</v>
      </c>
      <c r="F3722">
        <v>60</v>
      </c>
      <c r="G3722" t="s">
        <v>8506</v>
      </c>
      <c r="H3722" t="s">
        <v>6659</v>
      </c>
      <c r="I3722" t="s">
        <v>208</v>
      </c>
      <c r="J3722" s="1">
        <v>44896</v>
      </c>
      <c r="K3722">
        <v>29</v>
      </c>
      <c r="L3722" t="s">
        <v>101</v>
      </c>
      <c r="N3722">
        <f t="shared" si="58"/>
        <v>0</v>
      </c>
    </row>
    <row r="3723" spans="1:14" x14ac:dyDescent="0.3">
      <c r="A3723">
        <v>3722</v>
      </c>
      <c r="B3723" t="s">
        <v>8507</v>
      </c>
      <c r="C3723" t="s">
        <v>3569</v>
      </c>
      <c r="D3723" t="s">
        <v>51</v>
      </c>
      <c r="E3723" t="s">
        <v>16</v>
      </c>
      <c r="F3723">
        <v>30</v>
      </c>
      <c r="G3723" t="s">
        <v>8508</v>
      </c>
      <c r="H3723" t="s">
        <v>4071</v>
      </c>
      <c r="I3723" t="s">
        <v>886</v>
      </c>
      <c r="J3723" s="1">
        <v>44381</v>
      </c>
      <c r="K3723">
        <v>8</v>
      </c>
      <c r="L3723" t="s">
        <v>101</v>
      </c>
      <c r="N3723">
        <f t="shared" si="58"/>
        <v>0</v>
      </c>
    </row>
    <row r="3724" spans="1:14" x14ac:dyDescent="0.3">
      <c r="A3724">
        <v>3723</v>
      </c>
      <c r="B3724" t="s">
        <v>7675</v>
      </c>
      <c r="C3724" t="s">
        <v>1798</v>
      </c>
      <c r="D3724" t="s">
        <v>51</v>
      </c>
      <c r="E3724" t="s">
        <v>16</v>
      </c>
      <c r="F3724">
        <v>90</v>
      </c>
      <c r="G3724" t="s">
        <v>8509</v>
      </c>
      <c r="H3724" t="s">
        <v>1173</v>
      </c>
      <c r="I3724" t="s">
        <v>32</v>
      </c>
      <c r="J3724" s="1">
        <v>44046</v>
      </c>
      <c r="K3724">
        <v>71</v>
      </c>
      <c r="L3724" t="s">
        <v>39</v>
      </c>
      <c r="N3724">
        <f t="shared" si="58"/>
        <v>0</v>
      </c>
    </row>
    <row r="3725" spans="1:14" x14ac:dyDescent="0.3">
      <c r="A3725">
        <v>3724</v>
      </c>
      <c r="B3725" t="s">
        <v>4808</v>
      </c>
      <c r="C3725" t="s">
        <v>1749</v>
      </c>
      <c r="D3725" t="s">
        <v>15</v>
      </c>
      <c r="E3725" t="s">
        <v>16</v>
      </c>
      <c r="F3725">
        <v>60</v>
      </c>
      <c r="G3725" t="s">
        <v>8510</v>
      </c>
      <c r="H3725" t="s">
        <v>1785</v>
      </c>
      <c r="I3725" t="s">
        <v>32</v>
      </c>
      <c r="J3725" s="1">
        <v>44566</v>
      </c>
      <c r="K3725">
        <v>54</v>
      </c>
      <c r="L3725" t="s">
        <v>39</v>
      </c>
      <c r="N3725">
        <f t="shared" si="58"/>
        <v>0</v>
      </c>
    </row>
    <row r="3726" spans="1:14" x14ac:dyDescent="0.3">
      <c r="A3726">
        <v>3725</v>
      </c>
      <c r="B3726" t="s">
        <v>6967</v>
      </c>
      <c r="C3726" t="s">
        <v>4473</v>
      </c>
      <c r="D3726" t="s">
        <v>15</v>
      </c>
      <c r="E3726" t="s">
        <v>16</v>
      </c>
      <c r="F3726">
        <v>60</v>
      </c>
      <c r="G3726" t="s">
        <v>8511</v>
      </c>
      <c r="H3726" t="s">
        <v>8512</v>
      </c>
      <c r="I3726" t="s">
        <v>32</v>
      </c>
      <c r="J3726" s="1">
        <v>44279</v>
      </c>
      <c r="K3726">
        <v>78</v>
      </c>
      <c r="L3726" t="s">
        <v>64</v>
      </c>
      <c r="N3726">
        <f t="shared" si="58"/>
        <v>0</v>
      </c>
    </row>
    <row r="3727" spans="1:14" x14ac:dyDescent="0.3">
      <c r="A3727">
        <v>3726</v>
      </c>
      <c r="B3727" t="s">
        <v>8513</v>
      </c>
      <c r="C3727" t="s">
        <v>8514</v>
      </c>
      <c r="D3727" t="s">
        <v>15</v>
      </c>
      <c r="E3727" t="s">
        <v>16</v>
      </c>
      <c r="F3727">
        <v>90</v>
      </c>
      <c r="G3727" t="s">
        <v>8515</v>
      </c>
      <c r="H3727" t="s">
        <v>2411</v>
      </c>
      <c r="I3727" t="s">
        <v>25</v>
      </c>
      <c r="J3727" s="1">
        <v>44127</v>
      </c>
      <c r="K3727">
        <v>8</v>
      </c>
      <c r="L3727" t="s">
        <v>70</v>
      </c>
      <c r="N3727">
        <f t="shared" si="58"/>
        <v>0</v>
      </c>
    </row>
    <row r="3728" spans="1:14" x14ac:dyDescent="0.3">
      <c r="A3728">
        <v>3727</v>
      </c>
      <c r="B3728" t="s">
        <v>1207</v>
      </c>
      <c r="C3728" t="s">
        <v>7078</v>
      </c>
      <c r="D3728" t="s">
        <v>28</v>
      </c>
      <c r="E3728" t="s">
        <v>29</v>
      </c>
      <c r="F3728">
        <v>60</v>
      </c>
      <c r="G3728" t="s">
        <v>8516</v>
      </c>
      <c r="H3728" t="s">
        <v>2035</v>
      </c>
      <c r="I3728" t="s">
        <v>32</v>
      </c>
      <c r="J3728" s="1">
        <v>44298</v>
      </c>
      <c r="K3728">
        <v>19</v>
      </c>
      <c r="L3728" t="s">
        <v>39</v>
      </c>
      <c r="N3728">
        <f t="shared" si="58"/>
        <v>0</v>
      </c>
    </row>
    <row r="3729" spans="1:14" x14ac:dyDescent="0.3">
      <c r="A3729">
        <v>3728</v>
      </c>
      <c r="B3729" t="s">
        <v>4072</v>
      </c>
      <c r="C3729" t="s">
        <v>1326</v>
      </c>
      <c r="D3729" t="s">
        <v>28</v>
      </c>
      <c r="E3729" t="s">
        <v>29</v>
      </c>
      <c r="F3729">
        <v>60</v>
      </c>
      <c r="G3729" t="s">
        <v>8517</v>
      </c>
      <c r="H3729" t="s">
        <v>6087</v>
      </c>
      <c r="I3729" t="s">
        <v>124</v>
      </c>
      <c r="J3729" s="1">
        <v>44522</v>
      </c>
      <c r="K3729">
        <v>56</v>
      </c>
      <c r="L3729" t="s">
        <v>159</v>
      </c>
      <c r="N3729">
        <f t="shared" si="58"/>
        <v>0</v>
      </c>
    </row>
    <row r="3730" spans="1:14" x14ac:dyDescent="0.3">
      <c r="A3730">
        <v>3729</v>
      </c>
      <c r="B3730" t="s">
        <v>6721</v>
      </c>
      <c r="C3730" t="s">
        <v>1532</v>
      </c>
      <c r="D3730" t="s">
        <v>15</v>
      </c>
      <c r="E3730" t="s">
        <v>16</v>
      </c>
      <c r="F3730">
        <v>90</v>
      </c>
      <c r="G3730" t="s">
        <v>8518</v>
      </c>
      <c r="H3730" t="s">
        <v>4320</v>
      </c>
      <c r="I3730" t="s">
        <v>240</v>
      </c>
      <c r="J3730" s="1">
        <v>44629</v>
      </c>
      <c r="K3730">
        <v>10</v>
      </c>
      <c r="L3730" t="s">
        <v>101</v>
      </c>
      <c r="N3730">
        <f t="shared" si="58"/>
        <v>0</v>
      </c>
    </row>
    <row r="3731" spans="1:14" x14ac:dyDescent="0.3">
      <c r="A3731">
        <v>3730</v>
      </c>
      <c r="B3731" t="s">
        <v>4363</v>
      </c>
      <c r="C3731" t="s">
        <v>2509</v>
      </c>
      <c r="D3731" t="s">
        <v>28</v>
      </c>
      <c r="E3731" t="s">
        <v>29</v>
      </c>
      <c r="F3731">
        <v>30</v>
      </c>
      <c r="G3731" t="s">
        <v>8519</v>
      </c>
      <c r="H3731" t="s">
        <v>7118</v>
      </c>
      <c r="I3731" t="s">
        <v>2022</v>
      </c>
      <c r="J3731" s="1">
        <v>43978</v>
      </c>
      <c r="K3731">
        <v>76</v>
      </c>
      <c r="L3731" t="s">
        <v>70</v>
      </c>
      <c r="N3731">
        <f t="shared" si="58"/>
        <v>0</v>
      </c>
    </row>
    <row r="3732" spans="1:14" x14ac:dyDescent="0.3">
      <c r="A3732">
        <v>3731</v>
      </c>
      <c r="B3732" t="s">
        <v>7800</v>
      </c>
      <c r="C3732" t="s">
        <v>1390</v>
      </c>
      <c r="D3732" t="s">
        <v>15</v>
      </c>
      <c r="E3732" t="s">
        <v>16</v>
      </c>
      <c r="F3732">
        <v>60</v>
      </c>
      <c r="G3732" t="s">
        <v>8520</v>
      </c>
      <c r="H3732" t="s">
        <v>7480</v>
      </c>
      <c r="I3732" t="s">
        <v>129</v>
      </c>
      <c r="J3732" s="1">
        <v>43860</v>
      </c>
      <c r="K3732">
        <v>16</v>
      </c>
      <c r="L3732" t="s">
        <v>64</v>
      </c>
      <c r="N3732">
        <f t="shared" si="58"/>
        <v>0</v>
      </c>
    </row>
    <row r="3733" spans="1:14" x14ac:dyDescent="0.3">
      <c r="A3733">
        <v>3732</v>
      </c>
      <c r="B3733" t="s">
        <v>8521</v>
      </c>
      <c r="C3733" t="s">
        <v>748</v>
      </c>
      <c r="D3733" t="s">
        <v>15</v>
      </c>
      <c r="E3733" t="s">
        <v>16</v>
      </c>
      <c r="F3733">
        <v>30</v>
      </c>
      <c r="G3733" t="s">
        <v>8522</v>
      </c>
      <c r="H3733" t="s">
        <v>5957</v>
      </c>
      <c r="I3733" t="s">
        <v>187</v>
      </c>
      <c r="J3733" s="1">
        <v>44792</v>
      </c>
      <c r="K3733">
        <v>57</v>
      </c>
      <c r="L3733" t="s">
        <v>80</v>
      </c>
      <c r="N3733">
        <f t="shared" si="58"/>
        <v>0</v>
      </c>
    </row>
    <row r="3734" spans="1:14" x14ac:dyDescent="0.3">
      <c r="A3734">
        <v>3733</v>
      </c>
      <c r="B3734" t="s">
        <v>3209</v>
      </c>
      <c r="C3734" t="s">
        <v>1013</v>
      </c>
      <c r="D3734" t="s">
        <v>51</v>
      </c>
      <c r="E3734" t="s">
        <v>16</v>
      </c>
      <c r="F3734">
        <v>90</v>
      </c>
      <c r="G3734" t="s">
        <v>8523</v>
      </c>
      <c r="H3734" t="s">
        <v>1761</v>
      </c>
      <c r="I3734" t="s">
        <v>38</v>
      </c>
      <c r="J3734" s="1">
        <v>44166</v>
      </c>
      <c r="K3734">
        <v>53</v>
      </c>
      <c r="L3734" t="s">
        <v>33</v>
      </c>
      <c r="N3734">
        <f t="shared" si="58"/>
        <v>0</v>
      </c>
    </row>
    <row r="3735" spans="1:14" x14ac:dyDescent="0.3">
      <c r="A3735">
        <v>3734</v>
      </c>
      <c r="B3735" t="s">
        <v>7955</v>
      </c>
      <c r="C3735" t="s">
        <v>4173</v>
      </c>
      <c r="D3735" t="s">
        <v>28</v>
      </c>
      <c r="E3735" t="s">
        <v>29</v>
      </c>
      <c r="F3735">
        <v>90</v>
      </c>
      <c r="G3735" t="s">
        <v>8524</v>
      </c>
      <c r="H3735" t="s">
        <v>3446</v>
      </c>
      <c r="I3735" t="s">
        <v>32</v>
      </c>
      <c r="J3735" s="1">
        <v>43880</v>
      </c>
      <c r="K3735">
        <v>20</v>
      </c>
      <c r="L3735" t="s">
        <v>54</v>
      </c>
      <c r="N3735">
        <f t="shared" si="58"/>
        <v>0</v>
      </c>
    </row>
    <row r="3736" spans="1:14" x14ac:dyDescent="0.3">
      <c r="A3736">
        <v>3735</v>
      </c>
      <c r="B3736" t="s">
        <v>1661</v>
      </c>
      <c r="C3736" t="s">
        <v>1496</v>
      </c>
      <c r="D3736" t="s">
        <v>621</v>
      </c>
      <c r="E3736" t="s">
        <v>29</v>
      </c>
      <c r="F3736">
        <v>60</v>
      </c>
      <c r="G3736" t="s">
        <v>8525</v>
      </c>
      <c r="H3736" t="s">
        <v>1915</v>
      </c>
      <c r="I3736" t="s">
        <v>19</v>
      </c>
      <c r="J3736" s="1">
        <v>43924</v>
      </c>
      <c r="K3736">
        <v>58</v>
      </c>
      <c r="L3736" t="s">
        <v>64</v>
      </c>
      <c r="N3736">
        <f t="shared" si="58"/>
        <v>0</v>
      </c>
    </row>
    <row r="3737" spans="1:14" x14ac:dyDescent="0.3">
      <c r="A3737">
        <v>3736</v>
      </c>
      <c r="B3737" t="s">
        <v>3880</v>
      </c>
      <c r="C3737" t="s">
        <v>755</v>
      </c>
      <c r="D3737" t="s">
        <v>28</v>
      </c>
      <c r="E3737" t="s">
        <v>29</v>
      </c>
      <c r="F3737">
        <v>90</v>
      </c>
      <c r="G3737" t="s">
        <v>8526</v>
      </c>
      <c r="H3737" t="s">
        <v>1643</v>
      </c>
      <c r="I3737" t="s">
        <v>124</v>
      </c>
      <c r="J3737" s="1">
        <v>43988</v>
      </c>
      <c r="K3737">
        <v>41</v>
      </c>
      <c r="L3737" t="s">
        <v>20</v>
      </c>
      <c r="N3737">
        <f t="shared" si="58"/>
        <v>0</v>
      </c>
    </row>
    <row r="3738" spans="1:14" x14ac:dyDescent="0.3">
      <c r="A3738">
        <v>3737</v>
      </c>
      <c r="B3738" t="s">
        <v>8226</v>
      </c>
      <c r="C3738" t="s">
        <v>4512</v>
      </c>
      <c r="D3738" t="s">
        <v>15</v>
      </c>
      <c r="E3738" t="s">
        <v>16</v>
      </c>
      <c r="F3738">
        <v>60</v>
      </c>
      <c r="G3738" t="s">
        <v>8527</v>
      </c>
      <c r="H3738" t="s">
        <v>3002</v>
      </c>
      <c r="I3738" t="s">
        <v>32</v>
      </c>
      <c r="J3738" s="1">
        <v>44474</v>
      </c>
      <c r="K3738">
        <v>58</v>
      </c>
      <c r="L3738" t="s">
        <v>33</v>
      </c>
      <c r="N3738">
        <f t="shared" si="58"/>
        <v>0</v>
      </c>
    </row>
    <row r="3739" spans="1:14" x14ac:dyDescent="0.3">
      <c r="A3739">
        <v>3738</v>
      </c>
      <c r="B3739" t="s">
        <v>8528</v>
      </c>
      <c r="C3739" t="s">
        <v>449</v>
      </c>
      <c r="D3739" t="s">
        <v>15</v>
      </c>
      <c r="E3739" t="s">
        <v>16</v>
      </c>
      <c r="F3739">
        <v>30</v>
      </c>
      <c r="G3739" t="s">
        <v>8529</v>
      </c>
      <c r="H3739" t="s">
        <v>8110</v>
      </c>
      <c r="I3739" t="s">
        <v>173</v>
      </c>
      <c r="J3739" s="1">
        <v>43940</v>
      </c>
      <c r="K3739">
        <v>69</v>
      </c>
      <c r="L3739" t="s">
        <v>39</v>
      </c>
      <c r="N3739">
        <f t="shared" si="58"/>
        <v>0</v>
      </c>
    </row>
    <row r="3740" spans="1:14" x14ac:dyDescent="0.3">
      <c r="A3740">
        <v>3739</v>
      </c>
      <c r="B3740" t="s">
        <v>7787</v>
      </c>
      <c r="C3740" t="s">
        <v>4131</v>
      </c>
      <c r="D3740" t="s">
        <v>51</v>
      </c>
      <c r="E3740" t="s">
        <v>16</v>
      </c>
      <c r="F3740">
        <v>60</v>
      </c>
      <c r="G3740" t="s">
        <v>8529</v>
      </c>
      <c r="H3740" t="s">
        <v>2121</v>
      </c>
      <c r="I3740" t="s">
        <v>38</v>
      </c>
      <c r="J3740" s="1">
        <v>44063</v>
      </c>
      <c r="K3740">
        <v>37</v>
      </c>
      <c r="L3740" t="s">
        <v>39</v>
      </c>
      <c r="N3740">
        <f t="shared" si="58"/>
        <v>0</v>
      </c>
    </row>
    <row r="3741" spans="1:14" x14ac:dyDescent="0.3">
      <c r="A3741">
        <v>3740</v>
      </c>
      <c r="B3741" t="s">
        <v>6328</v>
      </c>
      <c r="C3741" t="s">
        <v>138</v>
      </c>
      <c r="D3741" t="s">
        <v>28</v>
      </c>
      <c r="E3741" t="s">
        <v>29</v>
      </c>
      <c r="F3741">
        <v>30</v>
      </c>
      <c r="G3741" t="s">
        <v>8529</v>
      </c>
      <c r="H3741" t="s">
        <v>1537</v>
      </c>
      <c r="I3741" t="s">
        <v>294</v>
      </c>
      <c r="J3741" s="1">
        <v>43952</v>
      </c>
      <c r="K3741">
        <v>75</v>
      </c>
      <c r="L3741" t="s">
        <v>159</v>
      </c>
      <c r="N3741">
        <f t="shared" si="58"/>
        <v>0</v>
      </c>
    </row>
    <row r="3742" spans="1:14" x14ac:dyDescent="0.3">
      <c r="A3742">
        <v>3741</v>
      </c>
      <c r="B3742" t="s">
        <v>5749</v>
      </c>
      <c r="C3742" t="s">
        <v>3419</v>
      </c>
      <c r="D3742" t="s">
        <v>28</v>
      </c>
      <c r="E3742" t="s">
        <v>29</v>
      </c>
      <c r="F3742">
        <v>60</v>
      </c>
      <c r="G3742" t="s">
        <v>8530</v>
      </c>
      <c r="H3742" t="s">
        <v>4678</v>
      </c>
      <c r="I3742" t="s">
        <v>886</v>
      </c>
      <c r="J3742" s="1">
        <v>44458</v>
      </c>
      <c r="K3742">
        <v>18</v>
      </c>
      <c r="L3742" t="s">
        <v>101</v>
      </c>
      <c r="N3742">
        <f t="shared" si="58"/>
        <v>0</v>
      </c>
    </row>
    <row r="3743" spans="1:14" x14ac:dyDescent="0.3">
      <c r="A3743">
        <v>3742</v>
      </c>
      <c r="B3743" t="s">
        <v>8531</v>
      </c>
      <c r="C3743" t="s">
        <v>2942</v>
      </c>
      <c r="D3743" t="s">
        <v>28</v>
      </c>
      <c r="E3743" t="s">
        <v>29</v>
      </c>
      <c r="F3743">
        <v>30</v>
      </c>
      <c r="G3743" t="s">
        <v>8532</v>
      </c>
      <c r="H3743" t="s">
        <v>864</v>
      </c>
      <c r="I3743" t="s">
        <v>19</v>
      </c>
      <c r="J3743" s="1">
        <v>44808</v>
      </c>
      <c r="K3743">
        <v>8</v>
      </c>
      <c r="L3743" t="s">
        <v>70</v>
      </c>
      <c r="N3743">
        <f t="shared" si="58"/>
        <v>0</v>
      </c>
    </row>
    <row r="3744" spans="1:14" x14ac:dyDescent="0.3">
      <c r="A3744">
        <v>3743</v>
      </c>
      <c r="B3744" t="s">
        <v>6721</v>
      </c>
      <c r="C3744" t="s">
        <v>4469</v>
      </c>
      <c r="D3744" t="s">
        <v>15</v>
      </c>
      <c r="E3744" t="s">
        <v>16</v>
      </c>
      <c r="F3744">
        <v>60</v>
      </c>
      <c r="G3744" t="s">
        <v>8533</v>
      </c>
      <c r="H3744" t="s">
        <v>8534</v>
      </c>
      <c r="I3744" t="s">
        <v>294</v>
      </c>
      <c r="J3744" s="1">
        <v>44018</v>
      </c>
      <c r="K3744">
        <v>43</v>
      </c>
      <c r="L3744" t="s">
        <v>159</v>
      </c>
      <c r="N3744">
        <f t="shared" si="58"/>
        <v>0</v>
      </c>
    </row>
    <row r="3745" spans="1:14" x14ac:dyDescent="0.3">
      <c r="A3745">
        <v>3744</v>
      </c>
      <c r="B3745" t="s">
        <v>5567</v>
      </c>
      <c r="C3745" t="s">
        <v>7073</v>
      </c>
      <c r="D3745" t="s">
        <v>28</v>
      </c>
      <c r="E3745" t="s">
        <v>29</v>
      </c>
      <c r="F3745">
        <v>60</v>
      </c>
      <c r="G3745" t="s">
        <v>8535</v>
      </c>
      <c r="H3745" t="s">
        <v>3695</v>
      </c>
      <c r="I3745" t="s">
        <v>173</v>
      </c>
      <c r="J3745" s="1">
        <v>43838</v>
      </c>
      <c r="K3745">
        <v>47</v>
      </c>
      <c r="L3745" t="s">
        <v>33</v>
      </c>
      <c r="N3745">
        <f t="shared" si="58"/>
        <v>0</v>
      </c>
    </row>
    <row r="3746" spans="1:14" x14ac:dyDescent="0.3">
      <c r="A3746">
        <v>3745</v>
      </c>
      <c r="B3746" t="s">
        <v>3101</v>
      </c>
      <c r="C3746" t="s">
        <v>6139</v>
      </c>
      <c r="D3746" t="s">
        <v>28</v>
      </c>
      <c r="E3746" t="s">
        <v>29</v>
      </c>
      <c r="F3746">
        <v>30</v>
      </c>
      <c r="G3746" t="s">
        <v>8536</v>
      </c>
      <c r="H3746" t="s">
        <v>6621</v>
      </c>
      <c r="I3746" t="s">
        <v>38</v>
      </c>
      <c r="J3746" s="1">
        <v>44851</v>
      </c>
      <c r="K3746">
        <v>3</v>
      </c>
      <c r="L3746" t="s">
        <v>33</v>
      </c>
      <c r="N3746">
        <f t="shared" si="58"/>
        <v>0</v>
      </c>
    </row>
    <row r="3747" spans="1:14" x14ac:dyDescent="0.3">
      <c r="A3747">
        <v>3746</v>
      </c>
      <c r="B3747" t="s">
        <v>7176</v>
      </c>
      <c r="C3747" t="s">
        <v>4583</v>
      </c>
      <c r="D3747" t="s">
        <v>28</v>
      </c>
      <c r="E3747" t="s">
        <v>29</v>
      </c>
      <c r="F3747">
        <v>60</v>
      </c>
      <c r="G3747" t="s">
        <v>8537</v>
      </c>
      <c r="H3747" t="s">
        <v>710</v>
      </c>
      <c r="I3747" t="s">
        <v>187</v>
      </c>
      <c r="J3747" s="1">
        <v>44913</v>
      </c>
      <c r="K3747">
        <v>62</v>
      </c>
      <c r="L3747" t="s">
        <v>159</v>
      </c>
      <c r="N3747">
        <f t="shared" si="58"/>
        <v>0</v>
      </c>
    </row>
    <row r="3748" spans="1:14" x14ac:dyDescent="0.3">
      <c r="A3748">
        <v>3747</v>
      </c>
      <c r="B3748" t="s">
        <v>1170</v>
      </c>
      <c r="C3748" t="s">
        <v>5428</v>
      </c>
      <c r="D3748" t="s">
        <v>28</v>
      </c>
      <c r="E3748" t="s">
        <v>29</v>
      </c>
      <c r="F3748">
        <v>60</v>
      </c>
      <c r="G3748" t="s">
        <v>8538</v>
      </c>
      <c r="H3748" t="s">
        <v>378</v>
      </c>
      <c r="I3748" t="s">
        <v>146</v>
      </c>
      <c r="J3748" s="1">
        <v>44316</v>
      </c>
      <c r="K3748">
        <v>58</v>
      </c>
      <c r="L3748" t="s">
        <v>20</v>
      </c>
      <c r="N3748">
        <f t="shared" si="58"/>
        <v>0</v>
      </c>
    </row>
    <row r="3749" spans="1:14" x14ac:dyDescent="0.3">
      <c r="A3749">
        <v>3748</v>
      </c>
      <c r="B3749" t="s">
        <v>8539</v>
      </c>
      <c r="C3749" t="s">
        <v>4998</v>
      </c>
      <c r="D3749" t="s">
        <v>15</v>
      </c>
      <c r="E3749" t="s">
        <v>16</v>
      </c>
      <c r="F3749">
        <v>90</v>
      </c>
      <c r="G3749" t="s">
        <v>8540</v>
      </c>
      <c r="H3749" t="s">
        <v>1719</v>
      </c>
      <c r="I3749" t="s">
        <v>38</v>
      </c>
      <c r="J3749" s="1">
        <v>44378</v>
      </c>
      <c r="K3749">
        <v>5</v>
      </c>
      <c r="L3749" t="s">
        <v>45</v>
      </c>
      <c r="N3749">
        <f t="shared" si="58"/>
        <v>0</v>
      </c>
    </row>
    <row r="3750" spans="1:14" x14ac:dyDescent="0.3">
      <c r="A3750">
        <v>3749</v>
      </c>
      <c r="B3750" t="s">
        <v>7827</v>
      </c>
      <c r="C3750" t="s">
        <v>1259</v>
      </c>
      <c r="D3750" t="s">
        <v>15</v>
      </c>
      <c r="E3750" t="s">
        <v>16</v>
      </c>
      <c r="F3750">
        <v>90</v>
      </c>
      <c r="G3750" t="s">
        <v>8540</v>
      </c>
      <c r="H3750" t="s">
        <v>734</v>
      </c>
      <c r="I3750" t="s">
        <v>32</v>
      </c>
      <c r="J3750" s="1">
        <v>44656</v>
      </c>
      <c r="K3750">
        <v>36</v>
      </c>
      <c r="L3750" t="s">
        <v>101</v>
      </c>
      <c r="N3750">
        <f t="shared" si="58"/>
        <v>0</v>
      </c>
    </row>
    <row r="3751" spans="1:14" x14ac:dyDescent="0.3">
      <c r="A3751">
        <v>3750</v>
      </c>
      <c r="B3751" t="s">
        <v>3216</v>
      </c>
      <c r="C3751" t="s">
        <v>4037</v>
      </c>
      <c r="D3751" t="s">
        <v>28</v>
      </c>
      <c r="E3751" t="s">
        <v>29</v>
      </c>
      <c r="F3751">
        <v>60</v>
      </c>
      <c r="G3751" t="s">
        <v>8541</v>
      </c>
      <c r="H3751" t="s">
        <v>1754</v>
      </c>
      <c r="I3751" t="s">
        <v>25</v>
      </c>
      <c r="J3751" s="1">
        <v>44299</v>
      </c>
      <c r="K3751">
        <v>65</v>
      </c>
      <c r="L3751" t="s">
        <v>54</v>
      </c>
      <c r="N3751">
        <f t="shared" si="58"/>
        <v>0</v>
      </c>
    </row>
    <row r="3752" spans="1:14" x14ac:dyDescent="0.3">
      <c r="A3752">
        <v>3751</v>
      </c>
      <c r="B3752" t="s">
        <v>8542</v>
      </c>
      <c r="C3752" t="s">
        <v>946</v>
      </c>
      <c r="D3752" t="s">
        <v>51</v>
      </c>
      <c r="E3752" t="s">
        <v>16</v>
      </c>
      <c r="F3752">
        <v>60</v>
      </c>
      <c r="G3752" t="s">
        <v>8543</v>
      </c>
      <c r="H3752" t="s">
        <v>8028</v>
      </c>
      <c r="I3752" t="s">
        <v>294</v>
      </c>
      <c r="J3752" s="1">
        <v>44172</v>
      </c>
      <c r="K3752">
        <v>44</v>
      </c>
      <c r="L3752" t="s">
        <v>39</v>
      </c>
      <c r="N3752">
        <f t="shared" si="58"/>
        <v>0</v>
      </c>
    </row>
    <row r="3753" spans="1:14" x14ac:dyDescent="0.3">
      <c r="A3753">
        <v>3752</v>
      </c>
      <c r="B3753" t="s">
        <v>3374</v>
      </c>
      <c r="C3753" t="s">
        <v>8544</v>
      </c>
      <c r="D3753" t="s">
        <v>15</v>
      </c>
      <c r="E3753" t="s">
        <v>16</v>
      </c>
      <c r="F3753">
        <v>30</v>
      </c>
      <c r="G3753" t="s">
        <v>8545</v>
      </c>
      <c r="H3753" t="s">
        <v>128</v>
      </c>
      <c r="I3753" t="s">
        <v>129</v>
      </c>
      <c r="J3753" s="1">
        <v>44867</v>
      </c>
      <c r="K3753">
        <v>63</v>
      </c>
      <c r="L3753" t="s">
        <v>20</v>
      </c>
      <c r="N3753">
        <f t="shared" si="58"/>
        <v>0</v>
      </c>
    </row>
    <row r="3754" spans="1:14" x14ac:dyDescent="0.3">
      <c r="A3754">
        <v>3753</v>
      </c>
      <c r="B3754" t="s">
        <v>5594</v>
      </c>
      <c r="C3754" t="s">
        <v>3947</v>
      </c>
      <c r="D3754" t="s">
        <v>51</v>
      </c>
      <c r="E3754" t="s">
        <v>16</v>
      </c>
      <c r="F3754">
        <v>60</v>
      </c>
      <c r="G3754" t="s">
        <v>8546</v>
      </c>
      <c r="H3754" t="s">
        <v>8547</v>
      </c>
      <c r="I3754" t="s">
        <v>32</v>
      </c>
      <c r="J3754" s="1">
        <v>44343</v>
      </c>
      <c r="K3754">
        <v>7</v>
      </c>
      <c r="L3754" t="s">
        <v>33</v>
      </c>
      <c r="N3754">
        <f t="shared" si="58"/>
        <v>0</v>
      </c>
    </row>
    <row r="3755" spans="1:14" x14ac:dyDescent="0.3">
      <c r="A3755">
        <v>3754</v>
      </c>
      <c r="B3755" t="s">
        <v>138</v>
      </c>
      <c r="C3755" t="s">
        <v>8548</v>
      </c>
      <c r="D3755" t="s">
        <v>28</v>
      </c>
      <c r="E3755" t="s">
        <v>29</v>
      </c>
      <c r="F3755">
        <v>60</v>
      </c>
      <c r="G3755" t="s">
        <v>8549</v>
      </c>
      <c r="H3755" t="s">
        <v>2084</v>
      </c>
      <c r="I3755" t="s">
        <v>294</v>
      </c>
      <c r="J3755" s="1">
        <v>44475</v>
      </c>
      <c r="K3755">
        <v>27</v>
      </c>
      <c r="L3755" t="s">
        <v>39</v>
      </c>
      <c r="N3755">
        <f t="shared" si="58"/>
        <v>0</v>
      </c>
    </row>
    <row r="3756" spans="1:14" x14ac:dyDescent="0.3">
      <c r="A3756">
        <v>3755</v>
      </c>
      <c r="B3756" t="s">
        <v>5594</v>
      </c>
      <c r="C3756" t="s">
        <v>1023</v>
      </c>
      <c r="D3756" t="s">
        <v>28</v>
      </c>
      <c r="E3756" t="s">
        <v>29</v>
      </c>
      <c r="F3756">
        <v>60</v>
      </c>
      <c r="G3756" t="s">
        <v>8549</v>
      </c>
      <c r="H3756" t="s">
        <v>3200</v>
      </c>
      <c r="I3756" t="s">
        <v>32</v>
      </c>
      <c r="J3756" s="1">
        <v>44629</v>
      </c>
      <c r="K3756">
        <v>42</v>
      </c>
      <c r="L3756" t="s">
        <v>101</v>
      </c>
      <c r="N3756">
        <f t="shared" si="58"/>
        <v>0</v>
      </c>
    </row>
    <row r="3757" spans="1:14" x14ac:dyDescent="0.3">
      <c r="A3757">
        <v>3756</v>
      </c>
      <c r="B3757" t="s">
        <v>6242</v>
      </c>
      <c r="C3757" t="s">
        <v>6638</v>
      </c>
      <c r="D3757" t="s">
        <v>15</v>
      </c>
      <c r="E3757" t="s">
        <v>16</v>
      </c>
      <c r="F3757">
        <v>90</v>
      </c>
      <c r="G3757" t="s">
        <v>8550</v>
      </c>
      <c r="H3757" t="s">
        <v>2613</v>
      </c>
      <c r="I3757" t="s">
        <v>32</v>
      </c>
      <c r="J3757" s="1">
        <v>44787</v>
      </c>
      <c r="K3757">
        <v>91</v>
      </c>
      <c r="L3757" t="s">
        <v>80</v>
      </c>
      <c r="N3757">
        <f t="shared" si="58"/>
        <v>0</v>
      </c>
    </row>
    <row r="3758" spans="1:14" x14ac:dyDescent="0.3">
      <c r="A3758">
        <v>3757</v>
      </c>
      <c r="B3758" t="s">
        <v>6070</v>
      </c>
      <c r="C3758" t="s">
        <v>8551</v>
      </c>
      <c r="D3758" t="s">
        <v>51</v>
      </c>
      <c r="E3758" t="s">
        <v>16</v>
      </c>
      <c r="F3758">
        <v>60</v>
      </c>
      <c r="G3758" t="s">
        <v>8552</v>
      </c>
      <c r="H3758" t="s">
        <v>8022</v>
      </c>
      <c r="I3758" t="s">
        <v>294</v>
      </c>
      <c r="J3758" s="1">
        <v>44371</v>
      </c>
      <c r="K3758">
        <v>38</v>
      </c>
      <c r="L3758" t="s">
        <v>70</v>
      </c>
      <c r="N3758">
        <f t="shared" si="58"/>
        <v>0</v>
      </c>
    </row>
    <row r="3759" spans="1:14" x14ac:dyDescent="0.3">
      <c r="A3759">
        <v>3758</v>
      </c>
      <c r="B3759" t="s">
        <v>8553</v>
      </c>
      <c r="C3759" t="s">
        <v>8554</v>
      </c>
      <c r="D3759" t="s">
        <v>15</v>
      </c>
      <c r="E3759" t="s">
        <v>16</v>
      </c>
      <c r="F3759">
        <v>60</v>
      </c>
      <c r="G3759" t="s">
        <v>8555</v>
      </c>
      <c r="H3759" t="s">
        <v>5167</v>
      </c>
      <c r="I3759" t="s">
        <v>32</v>
      </c>
      <c r="J3759" s="1">
        <v>44359</v>
      </c>
      <c r="K3759">
        <v>31</v>
      </c>
      <c r="L3759" t="s">
        <v>101</v>
      </c>
      <c r="N3759">
        <f t="shared" si="58"/>
        <v>0</v>
      </c>
    </row>
    <row r="3760" spans="1:14" x14ac:dyDescent="0.3">
      <c r="A3760">
        <v>3759</v>
      </c>
      <c r="B3760" t="s">
        <v>4703</v>
      </c>
      <c r="C3760" t="s">
        <v>4570</v>
      </c>
      <c r="D3760" t="s">
        <v>28</v>
      </c>
      <c r="E3760" t="s">
        <v>29</v>
      </c>
      <c r="F3760">
        <v>60</v>
      </c>
      <c r="G3760" t="s">
        <v>8556</v>
      </c>
      <c r="H3760" t="s">
        <v>920</v>
      </c>
      <c r="I3760" t="s">
        <v>178</v>
      </c>
      <c r="J3760" s="1">
        <v>43835</v>
      </c>
      <c r="K3760">
        <v>30</v>
      </c>
      <c r="L3760" t="s">
        <v>20</v>
      </c>
      <c r="N3760">
        <f t="shared" si="58"/>
        <v>0</v>
      </c>
    </row>
    <row r="3761" spans="1:14" x14ac:dyDescent="0.3">
      <c r="A3761">
        <v>3760</v>
      </c>
      <c r="B3761" t="s">
        <v>6411</v>
      </c>
      <c r="C3761" t="s">
        <v>197</v>
      </c>
      <c r="D3761" t="s">
        <v>28</v>
      </c>
      <c r="E3761" t="s">
        <v>29</v>
      </c>
      <c r="F3761">
        <v>90</v>
      </c>
      <c r="G3761" t="s">
        <v>8557</v>
      </c>
      <c r="H3761" t="s">
        <v>3261</v>
      </c>
      <c r="I3761" t="s">
        <v>124</v>
      </c>
      <c r="J3761" s="1">
        <v>44816</v>
      </c>
      <c r="K3761">
        <v>74</v>
      </c>
      <c r="L3761" t="s">
        <v>39</v>
      </c>
      <c r="N3761">
        <f t="shared" si="58"/>
        <v>0</v>
      </c>
    </row>
    <row r="3762" spans="1:14" x14ac:dyDescent="0.3">
      <c r="A3762">
        <v>3761</v>
      </c>
      <c r="B3762" t="s">
        <v>8216</v>
      </c>
      <c r="C3762" t="s">
        <v>410</v>
      </c>
      <c r="D3762" t="s">
        <v>51</v>
      </c>
      <c r="E3762" t="s">
        <v>16</v>
      </c>
      <c r="F3762">
        <v>60</v>
      </c>
      <c r="G3762" t="s">
        <v>8558</v>
      </c>
      <c r="H3762" t="s">
        <v>920</v>
      </c>
      <c r="I3762" t="s">
        <v>178</v>
      </c>
      <c r="J3762" s="1">
        <v>44224</v>
      </c>
      <c r="K3762">
        <v>7</v>
      </c>
      <c r="L3762" t="s">
        <v>33</v>
      </c>
      <c r="N3762">
        <f t="shared" si="58"/>
        <v>0</v>
      </c>
    </row>
    <row r="3763" spans="1:14" x14ac:dyDescent="0.3">
      <c r="A3763">
        <v>3762</v>
      </c>
      <c r="B3763" t="s">
        <v>8288</v>
      </c>
      <c r="C3763" t="s">
        <v>7226</v>
      </c>
      <c r="D3763" t="s">
        <v>28</v>
      </c>
      <c r="E3763" t="s">
        <v>29</v>
      </c>
      <c r="F3763">
        <v>30</v>
      </c>
      <c r="G3763" t="s">
        <v>8559</v>
      </c>
      <c r="H3763" t="s">
        <v>2745</v>
      </c>
      <c r="I3763" t="s">
        <v>32</v>
      </c>
      <c r="J3763" s="1">
        <v>44907</v>
      </c>
      <c r="K3763">
        <v>9</v>
      </c>
      <c r="L3763" t="s">
        <v>101</v>
      </c>
      <c r="N3763">
        <f t="shared" si="58"/>
        <v>0</v>
      </c>
    </row>
    <row r="3764" spans="1:14" x14ac:dyDescent="0.3">
      <c r="A3764">
        <v>3763</v>
      </c>
      <c r="B3764" t="s">
        <v>8560</v>
      </c>
      <c r="C3764" t="s">
        <v>8561</v>
      </c>
      <c r="D3764" t="s">
        <v>51</v>
      </c>
      <c r="E3764" t="s">
        <v>16</v>
      </c>
      <c r="F3764">
        <v>60</v>
      </c>
      <c r="G3764" t="s">
        <v>8562</v>
      </c>
      <c r="H3764" t="s">
        <v>6353</v>
      </c>
      <c r="I3764" t="s">
        <v>32</v>
      </c>
      <c r="J3764" s="1">
        <v>44565</v>
      </c>
      <c r="K3764">
        <v>38</v>
      </c>
      <c r="L3764" t="s">
        <v>33</v>
      </c>
      <c r="N3764">
        <f t="shared" si="58"/>
        <v>0</v>
      </c>
    </row>
    <row r="3765" spans="1:14" x14ac:dyDescent="0.3">
      <c r="A3765">
        <v>3764</v>
      </c>
      <c r="B3765" t="s">
        <v>5614</v>
      </c>
      <c r="C3765" t="s">
        <v>8563</v>
      </c>
      <c r="D3765" t="s">
        <v>28</v>
      </c>
      <c r="E3765" t="s">
        <v>29</v>
      </c>
      <c r="F3765">
        <v>90</v>
      </c>
      <c r="G3765" t="s">
        <v>8564</v>
      </c>
      <c r="H3765" t="s">
        <v>2397</v>
      </c>
      <c r="I3765" t="s">
        <v>187</v>
      </c>
      <c r="J3765" s="1">
        <v>44791</v>
      </c>
      <c r="K3765">
        <v>72</v>
      </c>
      <c r="L3765" t="s">
        <v>101</v>
      </c>
      <c r="N3765">
        <f t="shared" si="58"/>
        <v>0</v>
      </c>
    </row>
    <row r="3766" spans="1:14" x14ac:dyDescent="0.3">
      <c r="A3766">
        <v>3765</v>
      </c>
      <c r="B3766" t="s">
        <v>1057</v>
      </c>
      <c r="C3766" t="s">
        <v>8565</v>
      </c>
      <c r="D3766" t="s">
        <v>51</v>
      </c>
      <c r="E3766" t="s">
        <v>16</v>
      </c>
      <c r="F3766">
        <v>30</v>
      </c>
      <c r="G3766" t="s">
        <v>8566</v>
      </c>
      <c r="H3766" t="s">
        <v>1272</v>
      </c>
      <c r="I3766" t="s">
        <v>59</v>
      </c>
      <c r="J3766" s="1">
        <v>44056</v>
      </c>
      <c r="K3766">
        <v>76</v>
      </c>
      <c r="L3766" t="s">
        <v>39</v>
      </c>
      <c r="N3766">
        <f t="shared" si="58"/>
        <v>0</v>
      </c>
    </row>
    <row r="3767" spans="1:14" x14ac:dyDescent="0.3">
      <c r="A3767">
        <v>3766</v>
      </c>
      <c r="B3767" t="s">
        <v>1376</v>
      </c>
      <c r="C3767" t="s">
        <v>5391</v>
      </c>
      <c r="D3767" t="s">
        <v>92</v>
      </c>
      <c r="E3767" t="s">
        <v>29</v>
      </c>
      <c r="F3767">
        <v>90</v>
      </c>
      <c r="G3767" t="s">
        <v>8566</v>
      </c>
      <c r="H3767" t="s">
        <v>5934</v>
      </c>
      <c r="I3767" t="s">
        <v>173</v>
      </c>
      <c r="J3767" s="1">
        <v>44498</v>
      </c>
      <c r="K3767">
        <v>78</v>
      </c>
      <c r="L3767" t="s">
        <v>159</v>
      </c>
      <c r="N3767">
        <f t="shared" si="58"/>
        <v>0</v>
      </c>
    </row>
    <row r="3768" spans="1:14" x14ac:dyDescent="0.3">
      <c r="A3768">
        <v>3767</v>
      </c>
      <c r="B3768" t="s">
        <v>8567</v>
      </c>
      <c r="C3768" t="s">
        <v>215</v>
      </c>
      <c r="D3768" t="s">
        <v>15</v>
      </c>
      <c r="E3768" t="s">
        <v>16</v>
      </c>
      <c r="F3768">
        <v>90</v>
      </c>
      <c r="G3768" t="s">
        <v>8568</v>
      </c>
      <c r="H3768" t="s">
        <v>1115</v>
      </c>
      <c r="I3768" t="s">
        <v>32</v>
      </c>
      <c r="J3768" s="1">
        <v>43856</v>
      </c>
      <c r="K3768">
        <v>3</v>
      </c>
      <c r="L3768" t="s">
        <v>159</v>
      </c>
      <c r="N3768">
        <f t="shared" si="58"/>
        <v>0</v>
      </c>
    </row>
    <row r="3769" spans="1:14" x14ac:dyDescent="0.3">
      <c r="A3769">
        <v>3768</v>
      </c>
      <c r="B3769" t="s">
        <v>2605</v>
      </c>
      <c r="C3769" t="s">
        <v>4318</v>
      </c>
      <c r="D3769" t="s">
        <v>28</v>
      </c>
      <c r="E3769" t="s">
        <v>29</v>
      </c>
      <c r="F3769">
        <v>30</v>
      </c>
      <c r="G3769" t="s">
        <v>8569</v>
      </c>
      <c r="H3769" t="s">
        <v>1370</v>
      </c>
      <c r="I3769" t="s">
        <v>32</v>
      </c>
      <c r="J3769" s="1">
        <v>43950</v>
      </c>
      <c r="K3769">
        <v>71</v>
      </c>
      <c r="L3769" t="s">
        <v>159</v>
      </c>
      <c r="N3769">
        <f t="shared" si="58"/>
        <v>0</v>
      </c>
    </row>
    <row r="3770" spans="1:14" x14ac:dyDescent="0.3">
      <c r="A3770">
        <v>3769</v>
      </c>
      <c r="B3770" t="s">
        <v>2734</v>
      </c>
      <c r="C3770" t="s">
        <v>3968</v>
      </c>
      <c r="D3770" t="s">
        <v>51</v>
      </c>
      <c r="E3770" t="s">
        <v>16</v>
      </c>
      <c r="F3770">
        <v>60</v>
      </c>
      <c r="G3770" t="s">
        <v>8570</v>
      </c>
      <c r="H3770" t="s">
        <v>2893</v>
      </c>
      <c r="I3770" t="s">
        <v>32</v>
      </c>
      <c r="J3770" s="1">
        <v>43935</v>
      </c>
      <c r="K3770">
        <v>71</v>
      </c>
      <c r="L3770" t="s">
        <v>45</v>
      </c>
      <c r="N3770">
        <f t="shared" si="58"/>
        <v>0</v>
      </c>
    </row>
    <row r="3771" spans="1:14" x14ac:dyDescent="0.3">
      <c r="A3771">
        <v>3770</v>
      </c>
      <c r="B3771" t="s">
        <v>8571</v>
      </c>
      <c r="C3771" t="s">
        <v>788</v>
      </c>
      <c r="D3771" t="s">
        <v>51</v>
      </c>
      <c r="E3771" t="s">
        <v>16</v>
      </c>
      <c r="F3771">
        <v>30</v>
      </c>
      <c r="G3771" t="s">
        <v>8572</v>
      </c>
      <c r="H3771" t="s">
        <v>1292</v>
      </c>
      <c r="I3771" t="s">
        <v>32</v>
      </c>
      <c r="J3771" s="1">
        <v>44125</v>
      </c>
      <c r="K3771">
        <v>6</v>
      </c>
      <c r="L3771" t="s">
        <v>101</v>
      </c>
      <c r="N3771">
        <f t="shared" si="58"/>
        <v>0</v>
      </c>
    </row>
    <row r="3772" spans="1:14" x14ac:dyDescent="0.3">
      <c r="A3772">
        <v>3771</v>
      </c>
      <c r="B3772" t="s">
        <v>8573</v>
      </c>
      <c r="C3772" t="s">
        <v>896</v>
      </c>
      <c r="D3772" t="s">
        <v>41</v>
      </c>
      <c r="E3772" t="s">
        <v>16</v>
      </c>
      <c r="F3772">
        <v>60</v>
      </c>
      <c r="G3772" t="s">
        <v>8574</v>
      </c>
      <c r="H3772" t="s">
        <v>2190</v>
      </c>
      <c r="I3772" t="s">
        <v>32</v>
      </c>
      <c r="J3772" s="1">
        <v>44768</v>
      </c>
      <c r="K3772">
        <v>98</v>
      </c>
      <c r="L3772" t="s">
        <v>39</v>
      </c>
      <c r="N3772">
        <f t="shared" si="58"/>
        <v>0</v>
      </c>
    </row>
    <row r="3773" spans="1:14" x14ac:dyDescent="0.3">
      <c r="A3773">
        <v>3772</v>
      </c>
      <c r="B3773" t="s">
        <v>2405</v>
      </c>
      <c r="C3773" t="s">
        <v>8575</v>
      </c>
      <c r="D3773" t="s">
        <v>28</v>
      </c>
      <c r="E3773" t="s">
        <v>29</v>
      </c>
      <c r="F3773">
        <v>30</v>
      </c>
      <c r="G3773" t="s">
        <v>8576</v>
      </c>
      <c r="H3773" t="s">
        <v>5711</v>
      </c>
      <c r="I3773" t="s">
        <v>25</v>
      </c>
      <c r="J3773" s="1">
        <v>44669</v>
      </c>
      <c r="K3773">
        <v>43</v>
      </c>
      <c r="L3773" t="s">
        <v>33</v>
      </c>
      <c r="N3773">
        <f t="shared" si="58"/>
        <v>0</v>
      </c>
    </row>
    <row r="3774" spans="1:14" x14ac:dyDescent="0.3">
      <c r="A3774">
        <v>3773</v>
      </c>
      <c r="B3774" t="s">
        <v>5425</v>
      </c>
      <c r="C3774" t="s">
        <v>8577</v>
      </c>
      <c r="D3774" t="s">
        <v>51</v>
      </c>
      <c r="E3774" t="s">
        <v>16</v>
      </c>
      <c r="F3774">
        <v>90</v>
      </c>
      <c r="G3774" t="s">
        <v>8578</v>
      </c>
      <c r="H3774" t="s">
        <v>3242</v>
      </c>
      <c r="I3774" t="s">
        <v>32</v>
      </c>
      <c r="J3774" s="1">
        <v>44060</v>
      </c>
      <c r="K3774">
        <v>77</v>
      </c>
      <c r="L3774" t="s">
        <v>33</v>
      </c>
      <c r="N3774">
        <f t="shared" si="58"/>
        <v>0</v>
      </c>
    </row>
    <row r="3775" spans="1:14" x14ac:dyDescent="0.3">
      <c r="A3775">
        <v>3774</v>
      </c>
      <c r="B3775" t="s">
        <v>588</v>
      </c>
      <c r="C3775" t="s">
        <v>5428</v>
      </c>
      <c r="D3775" t="s">
        <v>28</v>
      </c>
      <c r="E3775" t="s">
        <v>29</v>
      </c>
      <c r="F3775">
        <v>60</v>
      </c>
      <c r="G3775" t="s">
        <v>8579</v>
      </c>
      <c r="H3775" t="s">
        <v>6772</v>
      </c>
      <c r="I3775" t="s">
        <v>32</v>
      </c>
      <c r="J3775" s="1">
        <v>44145</v>
      </c>
      <c r="K3775">
        <v>49</v>
      </c>
      <c r="L3775" t="s">
        <v>159</v>
      </c>
      <c r="N3775">
        <f t="shared" si="58"/>
        <v>0</v>
      </c>
    </row>
    <row r="3776" spans="1:14" x14ac:dyDescent="0.3">
      <c r="A3776">
        <v>3775</v>
      </c>
      <c r="B3776" t="s">
        <v>899</v>
      </c>
      <c r="C3776" t="s">
        <v>3928</v>
      </c>
      <c r="D3776" t="s">
        <v>621</v>
      </c>
      <c r="E3776" t="s">
        <v>29</v>
      </c>
      <c r="F3776">
        <v>30</v>
      </c>
      <c r="G3776" t="s">
        <v>8580</v>
      </c>
      <c r="H3776" t="s">
        <v>3245</v>
      </c>
      <c r="I3776" t="s">
        <v>32</v>
      </c>
      <c r="J3776" s="1">
        <v>44452</v>
      </c>
      <c r="K3776">
        <v>25</v>
      </c>
      <c r="L3776" t="s">
        <v>70</v>
      </c>
      <c r="N3776">
        <f t="shared" si="58"/>
        <v>0</v>
      </c>
    </row>
    <row r="3777" spans="1:14" x14ac:dyDescent="0.3">
      <c r="A3777">
        <v>3776</v>
      </c>
      <c r="B3777" t="s">
        <v>1371</v>
      </c>
      <c r="C3777" t="s">
        <v>8581</v>
      </c>
      <c r="D3777" t="s">
        <v>28</v>
      </c>
      <c r="E3777" t="s">
        <v>29</v>
      </c>
      <c r="F3777">
        <v>30</v>
      </c>
      <c r="G3777" t="s">
        <v>8582</v>
      </c>
      <c r="H3777" t="s">
        <v>1598</v>
      </c>
      <c r="I3777" t="s">
        <v>32</v>
      </c>
      <c r="J3777" s="1">
        <v>44129</v>
      </c>
      <c r="K3777">
        <v>76</v>
      </c>
      <c r="L3777" t="s">
        <v>20</v>
      </c>
      <c r="N3777">
        <f t="shared" si="58"/>
        <v>0</v>
      </c>
    </row>
    <row r="3778" spans="1:14" x14ac:dyDescent="0.3">
      <c r="A3778">
        <v>3777</v>
      </c>
      <c r="B3778" t="s">
        <v>8369</v>
      </c>
      <c r="C3778" t="s">
        <v>4402</v>
      </c>
      <c r="D3778" t="s">
        <v>15</v>
      </c>
      <c r="E3778" t="s">
        <v>16</v>
      </c>
      <c r="F3778">
        <v>90</v>
      </c>
      <c r="G3778" t="s">
        <v>8583</v>
      </c>
      <c r="H3778" t="s">
        <v>2498</v>
      </c>
      <c r="I3778" t="s">
        <v>913</v>
      </c>
      <c r="J3778" s="1">
        <v>43979</v>
      </c>
      <c r="K3778">
        <v>38</v>
      </c>
      <c r="L3778" t="s">
        <v>20</v>
      </c>
      <c r="N3778">
        <f t="shared" ref="N3778:N3841" si="59">COUNTBLANK(A3778:L3778)</f>
        <v>0</v>
      </c>
    </row>
    <row r="3779" spans="1:14" x14ac:dyDescent="0.3">
      <c r="A3779">
        <v>3778</v>
      </c>
      <c r="B3779" t="s">
        <v>8584</v>
      </c>
      <c r="C3779" t="s">
        <v>5328</v>
      </c>
      <c r="D3779" t="s">
        <v>51</v>
      </c>
      <c r="E3779" t="s">
        <v>16</v>
      </c>
      <c r="F3779">
        <v>30</v>
      </c>
      <c r="G3779" t="s">
        <v>8585</v>
      </c>
      <c r="H3779" t="s">
        <v>7546</v>
      </c>
      <c r="I3779" t="s">
        <v>187</v>
      </c>
      <c r="J3779" s="1">
        <v>44164</v>
      </c>
      <c r="K3779">
        <v>59</v>
      </c>
      <c r="L3779" t="s">
        <v>20</v>
      </c>
      <c r="N3779">
        <f t="shared" si="59"/>
        <v>0</v>
      </c>
    </row>
    <row r="3780" spans="1:14" x14ac:dyDescent="0.3">
      <c r="A3780">
        <v>3779</v>
      </c>
      <c r="B3780" t="s">
        <v>8586</v>
      </c>
      <c r="C3780" t="s">
        <v>7472</v>
      </c>
      <c r="D3780" t="s">
        <v>28</v>
      </c>
      <c r="E3780" t="s">
        <v>29</v>
      </c>
      <c r="F3780">
        <v>60</v>
      </c>
      <c r="G3780" t="s">
        <v>8587</v>
      </c>
      <c r="H3780" t="s">
        <v>4567</v>
      </c>
      <c r="I3780" t="s">
        <v>38</v>
      </c>
      <c r="J3780" s="1">
        <v>44071</v>
      </c>
      <c r="K3780">
        <v>12</v>
      </c>
      <c r="L3780" t="s">
        <v>20</v>
      </c>
      <c r="N3780">
        <f t="shared" si="59"/>
        <v>0</v>
      </c>
    </row>
    <row r="3781" spans="1:14" x14ac:dyDescent="0.3">
      <c r="A3781">
        <v>3780</v>
      </c>
      <c r="B3781" t="s">
        <v>8588</v>
      </c>
      <c r="C3781" t="s">
        <v>305</v>
      </c>
      <c r="D3781" t="s">
        <v>15</v>
      </c>
      <c r="E3781" t="s">
        <v>16</v>
      </c>
      <c r="F3781">
        <v>30</v>
      </c>
      <c r="G3781" t="s">
        <v>8587</v>
      </c>
      <c r="H3781" t="s">
        <v>1347</v>
      </c>
      <c r="I3781" t="s">
        <v>32</v>
      </c>
      <c r="J3781" s="1">
        <v>44336</v>
      </c>
      <c r="K3781">
        <v>76</v>
      </c>
      <c r="L3781" t="s">
        <v>159</v>
      </c>
      <c r="N3781">
        <f t="shared" si="59"/>
        <v>0</v>
      </c>
    </row>
    <row r="3782" spans="1:14" x14ac:dyDescent="0.3">
      <c r="A3782">
        <v>3781</v>
      </c>
      <c r="B3782" t="s">
        <v>8589</v>
      </c>
      <c r="C3782" t="s">
        <v>5199</v>
      </c>
      <c r="D3782" t="s">
        <v>15</v>
      </c>
      <c r="E3782" t="s">
        <v>16</v>
      </c>
      <c r="F3782">
        <v>30</v>
      </c>
      <c r="G3782" t="s">
        <v>8590</v>
      </c>
      <c r="H3782" t="s">
        <v>599</v>
      </c>
      <c r="I3782" t="s">
        <v>32</v>
      </c>
      <c r="J3782" s="1">
        <v>44299</v>
      </c>
      <c r="K3782">
        <v>73</v>
      </c>
      <c r="L3782" t="s">
        <v>80</v>
      </c>
      <c r="N3782">
        <f t="shared" si="59"/>
        <v>0</v>
      </c>
    </row>
    <row r="3783" spans="1:14" x14ac:dyDescent="0.3">
      <c r="A3783">
        <v>3782</v>
      </c>
      <c r="B3783" t="s">
        <v>8591</v>
      </c>
      <c r="C3783" t="s">
        <v>4819</v>
      </c>
      <c r="D3783" t="s">
        <v>41</v>
      </c>
      <c r="E3783" t="s">
        <v>16</v>
      </c>
      <c r="F3783">
        <v>60</v>
      </c>
      <c r="G3783" t="s">
        <v>8592</v>
      </c>
      <c r="H3783" t="s">
        <v>6907</v>
      </c>
      <c r="I3783" t="s">
        <v>32</v>
      </c>
      <c r="J3783" s="1">
        <v>44606</v>
      </c>
      <c r="K3783">
        <v>54</v>
      </c>
      <c r="L3783" t="s">
        <v>80</v>
      </c>
      <c r="N3783">
        <f t="shared" si="59"/>
        <v>0</v>
      </c>
    </row>
    <row r="3784" spans="1:14" x14ac:dyDescent="0.3">
      <c r="A3784">
        <v>3783</v>
      </c>
      <c r="B3784" t="s">
        <v>8593</v>
      </c>
      <c r="C3784" t="s">
        <v>4045</v>
      </c>
      <c r="D3784" t="s">
        <v>28</v>
      </c>
      <c r="E3784" t="s">
        <v>29</v>
      </c>
      <c r="F3784">
        <v>60</v>
      </c>
      <c r="G3784" t="s">
        <v>8594</v>
      </c>
      <c r="H3784" t="s">
        <v>7829</v>
      </c>
      <c r="I3784" t="s">
        <v>934</v>
      </c>
      <c r="J3784" s="1">
        <v>44098</v>
      </c>
      <c r="K3784">
        <v>67</v>
      </c>
      <c r="L3784" t="s">
        <v>159</v>
      </c>
      <c r="N3784">
        <f t="shared" si="59"/>
        <v>0</v>
      </c>
    </row>
    <row r="3785" spans="1:14" x14ac:dyDescent="0.3">
      <c r="A3785">
        <v>3784</v>
      </c>
      <c r="B3785" t="s">
        <v>8595</v>
      </c>
      <c r="C3785" t="s">
        <v>188</v>
      </c>
      <c r="D3785" t="s">
        <v>51</v>
      </c>
      <c r="E3785" t="s">
        <v>16</v>
      </c>
      <c r="F3785">
        <v>60</v>
      </c>
      <c r="G3785" t="s">
        <v>8596</v>
      </c>
      <c r="H3785" t="s">
        <v>141</v>
      </c>
      <c r="I3785" t="s">
        <v>32</v>
      </c>
      <c r="J3785" s="1">
        <v>44001</v>
      </c>
      <c r="K3785">
        <v>7</v>
      </c>
      <c r="L3785" t="s">
        <v>54</v>
      </c>
      <c r="N3785">
        <f t="shared" si="59"/>
        <v>0</v>
      </c>
    </row>
    <row r="3786" spans="1:14" x14ac:dyDescent="0.3">
      <c r="A3786">
        <v>3785</v>
      </c>
      <c r="B3786" t="s">
        <v>1748</v>
      </c>
      <c r="C3786" t="s">
        <v>2677</v>
      </c>
      <c r="D3786" t="s">
        <v>28</v>
      </c>
      <c r="E3786" t="s">
        <v>29</v>
      </c>
      <c r="F3786">
        <v>90</v>
      </c>
      <c r="G3786" t="s">
        <v>8597</v>
      </c>
      <c r="H3786" t="s">
        <v>6770</v>
      </c>
      <c r="I3786" t="s">
        <v>124</v>
      </c>
      <c r="J3786" s="1">
        <v>44230</v>
      </c>
      <c r="K3786">
        <v>7</v>
      </c>
      <c r="L3786" t="s">
        <v>33</v>
      </c>
      <c r="N3786">
        <f t="shared" si="59"/>
        <v>0</v>
      </c>
    </row>
    <row r="3787" spans="1:14" x14ac:dyDescent="0.3">
      <c r="A3787">
        <v>3786</v>
      </c>
      <c r="B3787" t="s">
        <v>8598</v>
      </c>
      <c r="C3787" t="s">
        <v>3700</v>
      </c>
      <c r="D3787" t="s">
        <v>28</v>
      </c>
      <c r="E3787" t="s">
        <v>29</v>
      </c>
      <c r="F3787">
        <v>60</v>
      </c>
      <c r="G3787" t="s">
        <v>8599</v>
      </c>
      <c r="H3787" t="s">
        <v>5794</v>
      </c>
      <c r="I3787" t="s">
        <v>294</v>
      </c>
      <c r="J3787" s="1">
        <v>43929</v>
      </c>
      <c r="K3787">
        <v>32</v>
      </c>
      <c r="L3787" t="s">
        <v>45</v>
      </c>
      <c r="N3787">
        <f t="shared" si="59"/>
        <v>0</v>
      </c>
    </row>
    <row r="3788" spans="1:14" x14ac:dyDescent="0.3">
      <c r="A3788">
        <v>3787</v>
      </c>
      <c r="B3788" t="s">
        <v>3400</v>
      </c>
      <c r="C3788" t="s">
        <v>1596</v>
      </c>
      <c r="D3788" t="s">
        <v>51</v>
      </c>
      <c r="E3788" t="s">
        <v>16</v>
      </c>
      <c r="F3788">
        <v>30</v>
      </c>
      <c r="G3788" t="s">
        <v>8600</v>
      </c>
      <c r="H3788" t="s">
        <v>1729</v>
      </c>
      <c r="I3788" t="s">
        <v>32</v>
      </c>
      <c r="J3788" s="1">
        <v>43881</v>
      </c>
      <c r="K3788">
        <v>54</v>
      </c>
      <c r="L3788" t="s">
        <v>80</v>
      </c>
      <c r="N3788">
        <f t="shared" si="59"/>
        <v>0</v>
      </c>
    </row>
    <row r="3789" spans="1:14" x14ac:dyDescent="0.3">
      <c r="A3789">
        <v>3788</v>
      </c>
      <c r="B3789" t="s">
        <v>7804</v>
      </c>
      <c r="C3789" t="s">
        <v>2499</v>
      </c>
      <c r="D3789" t="s">
        <v>28</v>
      </c>
      <c r="E3789" t="s">
        <v>29</v>
      </c>
      <c r="F3789">
        <v>30</v>
      </c>
      <c r="G3789" t="s">
        <v>8601</v>
      </c>
      <c r="H3789" t="s">
        <v>5843</v>
      </c>
      <c r="I3789" t="s">
        <v>25</v>
      </c>
      <c r="J3789" s="1">
        <v>44653</v>
      </c>
      <c r="K3789">
        <v>94</v>
      </c>
      <c r="L3789" t="s">
        <v>64</v>
      </c>
      <c r="N3789">
        <f t="shared" si="59"/>
        <v>0</v>
      </c>
    </row>
    <row r="3790" spans="1:14" x14ac:dyDescent="0.3">
      <c r="A3790">
        <v>3789</v>
      </c>
      <c r="B3790" t="s">
        <v>909</v>
      </c>
      <c r="C3790" t="s">
        <v>272</v>
      </c>
      <c r="D3790" t="s">
        <v>41</v>
      </c>
      <c r="E3790" t="s">
        <v>16</v>
      </c>
      <c r="F3790">
        <v>60</v>
      </c>
      <c r="G3790" t="s">
        <v>8602</v>
      </c>
      <c r="H3790" t="s">
        <v>685</v>
      </c>
      <c r="I3790" t="s">
        <v>686</v>
      </c>
      <c r="J3790" s="1">
        <v>44265</v>
      </c>
      <c r="K3790">
        <v>77</v>
      </c>
      <c r="L3790" t="s">
        <v>45</v>
      </c>
      <c r="N3790">
        <f t="shared" si="59"/>
        <v>0</v>
      </c>
    </row>
    <row r="3791" spans="1:14" x14ac:dyDescent="0.3">
      <c r="A3791">
        <v>3790</v>
      </c>
      <c r="B3791" t="s">
        <v>8603</v>
      </c>
      <c r="C3791" t="s">
        <v>8604</v>
      </c>
      <c r="D3791" t="s">
        <v>41</v>
      </c>
      <c r="E3791" t="s">
        <v>16</v>
      </c>
      <c r="F3791">
        <v>30</v>
      </c>
      <c r="G3791" t="s">
        <v>8605</v>
      </c>
      <c r="H3791" t="s">
        <v>641</v>
      </c>
      <c r="I3791" t="s">
        <v>294</v>
      </c>
      <c r="J3791" s="1">
        <v>44287</v>
      </c>
      <c r="K3791">
        <v>74</v>
      </c>
      <c r="L3791" t="s">
        <v>159</v>
      </c>
      <c r="N3791">
        <f t="shared" si="59"/>
        <v>0</v>
      </c>
    </row>
    <row r="3792" spans="1:14" x14ac:dyDescent="0.3">
      <c r="A3792">
        <v>3791</v>
      </c>
      <c r="B3792" t="s">
        <v>8606</v>
      </c>
      <c r="C3792" t="s">
        <v>2434</v>
      </c>
      <c r="D3792" t="s">
        <v>28</v>
      </c>
      <c r="E3792" t="s">
        <v>29</v>
      </c>
      <c r="F3792">
        <v>60</v>
      </c>
      <c r="G3792" t="s">
        <v>8607</v>
      </c>
      <c r="H3792" t="s">
        <v>3894</v>
      </c>
      <c r="I3792" t="s">
        <v>110</v>
      </c>
      <c r="J3792" s="1">
        <v>44005</v>
      </c>
      <c r="K3792">
        <v>75</v>
      </c>
      <c r="L3792" t="s">
        <v>80</v>
      </c>
      <c r="N3792">
        <f t="shared" si="59"/>
        <v>0</v>
      </c>
    </row>
    <row r="3793" spans="1:14" x14ac:dyDescent="0.3">
      <c r="A3793">
        <v>3792</v>
      </c>
      <c r="B3793" t="s">
        <v>8608</v>
      </c>
      <c r="C3793" t="s">
        <v>481</v>
      </c>
      <c r="D3793" t="s">
        <v>51</v>
      </c>
      <c r="E3793" t="s">
        <v>16</v>
      </c>
      <c r="F3793">
        <v>60</v>
      </c>
      <c r="G3793" t="s">
        <v>8609</v>
      </c>
      <c r="H3793" t="s">
        <v>3666</v>
      </c>
      <c r="I3793" t="s">
        <v>1483</v>
      </c>
      <c r="J3793" s="1">
        <v>44209</v>
      </c>
      <c r="K3793">
        <v>17</v>
      </c>
      <c r="L3793" t="s">
        <v>45</v>
      </c>
      <c r="N3793">
        <f t="shared" si="59"/>
        <v>0</v>
      </c>
    </row>
    <row r="3794" spans="1:14" x14ac:dyDescent="0.3">
      <c r="A3794">
        <v>3793</v>
      </c>
      <c r="B3794" t="s">
        <v>7311</v>
      </c>
      <c r="C3794" t="s">
        <v>2332</v>
      </c>
      <c r="D3794" t="s">
        <v>51</v>
      </c>
      <c r="E3794" t="s">
        <v>16</v>
      </c>
      <c r="F3794">
        <v>30</v>
      </c>
      <c r="G3794" t="s">
        <v>8610</v>
      </c>
      <c r="H3794" t="s">
        <v>5934</v>
      </c>
      <c r="I3794" t="s">
        <v>173</v>
      </c>
      <c r="J3794" s="1">
        <v>44427</v>
      </c>
      <c r="K3794">
        <v>21</v>
      </c>
      <c r="L3794" t="s">
        <v>101</v>
      </c>
      <c r="N3794">
        <f t="shared" si="59"/>
        <v>0</v>
      </c>
    </row>
    <row r="3795" spans="1:14" x14ac:dyDescent="0.3">
      <c r="A3795">
        <v>3794</v>
      </c>
      <c r="B3795" t="s">
        <v>441</v>
      </c>
      <c r="C3795" t="s">
        <v>3467</v>
      </c>
      <c r="D3795" t="s">
        <v>28</v>
      </c>
      <c r="E3795" t="s">
        <v>29</v>
      </c>
      <c r="F3795">
        <v>60</v>
      </c>
      <c r="G3795" t="s">
        <v>8611</v>
      </c>
      <c r="H3795" t="s">
        <v>1859</v>
      </c>
      <c r="I3795" t="s">
        <v>89</v>
      </c>
      <c r="J3795" s="1">
        <v>44135</v>
      </c>
      <c r="K3795">
        <v>10</v>
      </c>
      <c r="L3795" t="s">
        <v>159</v>
      </c>
      <c r="N3795">
        <f t="shared" si="59"/>
        <v>0</v>
      </c>
    </row>
    <row r="3796" spans="1:14" x14ac:dyDescent="0.3">
      <c r="A3796">
        <v>3795</v>
      </c>
      <c r="B3796" t="s">
        <v>8612</v>
      </c>
      <c r="C3796" t="s">
        <v>1851</v>
      </c>
      <c r="D3796" t="s">
        <v>51</v>
      </c>
      <c r="E3796" t="s">
        <v>16</v>
      </c>
      <c r="F3796">
        <v>90</v>
      </c>
      <c r="G3796" t="s">
        <v>8611</v>
      </c>
      <c r="H3796" t="s">
        <v>1382</v>
      </c>
      <c r="I3796" t="s">
        <v>32</v>
      </c>
      <c r="J3796" s="1">
        <v>44704</v>
      </c>
      <c r="K3796">
        <v>94</v>
      </c>
      <c r="L3796" t="s">
        <v>101</v>
      </c>
      <c r="N3796">
        <f t="shared" si="59"/>
        <v>0</v>
      </c>
    </row>
    <row r="3797" spans="1:14" x14ac:dyDescent="0.3">
      <c r="A3797">
        <v>3796</v>
      </c>
      <c r="B3797" t="s">
        <v>7624</v>
      </c>
      <c r="C3797" t="s">
        <v>5032</v>
      </c>
      <c r="D3797" t="s">
        <v>15</v>
      </c>
      <c r="E3797" t="s">
        <v>16</v>
      </c>
      <c r="F3797">
        <v>90</v>
      </c>
      <c r="G3797" t="s">
        <v>8613</v>
      </c>
      <c r="H3797" t="s">
        <v>1077</v>
      </c>
      <c r="I3797" t="s">
        <v>1078</v>
      </c>
      <c r="J3797" s="1">
        <v>44863</v>
      </c>
      <c r="K3797">
        <v>97</v>
      </c>
      <c r="L3797" t="s">
        <v>54</v>
      </c>
      <c r="N3797">
        <f t="shared" si="59"/>
        <v>0</v>
      </c>
    </row>
    <row r="3798" spans="1:14" x14ac:dyDescent="0.3">
      <c r="A3798">
        <v>3797</v>
      </c>
      <c r="B3798" t="s">
        <v>5849</v>
      </c>
      <c r="C3798" t="s">
        <v>841</v>
      </c>
      <c r="D3798" t="s">
        <v>28</v>
      </c>
      <c r="E3798" t="s">
        <v>29</v>
      </c>
      <c r="F3798">
        <v>90</v>
      </c>
      <c r="G3798" t="s">
        <v>8614</v>
      </c>
      <c r="H3798" t="s">
        <v>4081</v>
      </c>
      <c r="I3798" t="s">
        <v>32</v>
      </c>
      <c r="J3798" s="1">
        <v>44233</v>
      </c>
      <c r="K3798">
        <v>20</v>
      </c>
      <c r="L3798" t="s">
        <v>33</v>
      </c>
      <c r="N3798">
        <f t="shared" si="59"/>
        <v>0</v>
      </c>
    </row>
    <row r="3799" spans="1:14" x14ac:dyDescent="0.3">
      <c r="A3799">
        <v>3798</v>
      </c>
      <c r="B3799" t="s">
        <v>8615</v>
      </c>
      <c r="C3799" t="s">
        <v>1054</v>
      </c>
      <c r="D3799" t="s">
        <v>51</v>
      </c>
      <c r="E3799" t="s">
        <v>16</v>
      </c>
      <c r="F3799">
        <v>30</v>
      </c>
      <c r="G3799" t="s">
        <v>8616</v>
      </c>
      <c r="H3799" t="s">
        <v>853</v>
      </c>
      <c r="I3799" t="s">
        <v>32</v>
      </c>
      <c r="J3799" s="1">
        <v>44042</v>
      </c>
      <c r="K3799">
        <v>42</v>
      </c>
      <c r="L3799" t="s">
        <v>54</v>
      </c>
      <c r="N3799">
        <f t="shared" si="59"/>
        <v>0</v>
      </c>
    </row>
    <row r="3800" spans="1:14" x14ac:dyDescent="0.3">
      <c r="A3800">
        <v>3799</v>
      </c>
      <c r="B3800" t="s">
        <v>8617</v>
      </c>
      <c r="C3800" t="s">
        <v>97</v>
      </c>
      <c r="D3800" t="s">
        <v>51</v>
      </c>
      <c r="E3800" t="s">
        <v>16</v>
      </c>
      <c r="F3800">
        <v>90</v>
      </c>
      <c r="G3800" t="s">
        <v>8618</v>
      </c>
      <c r="H3800" t="s">
        <v>5723</v>
      </c>
      <c r="I3800" t="s">
        <v>187</v>
      </c>
      <c r="J3800" s="1">
        <v>43994</v>
      </c>
      <c r="K3800">
        <v>80</v>
      </c>
      <c r="L3800" t="s">
        <v>33</v>
      </c>
      <c r="N3800">
        <f t="shared" si="59"/>
        <v>0</v>
      </c>
    </row>
    <row r="3801" spans="1:14" x14ac:dyDescent="0.3">
      <c r="A3801" s="2">
        <v>3800</v>
      </c>
      <c r="B3801" s="2" t="s">
        <v>8619</v>
      </c>
      <c r="C3801" s="2"/>
      <c r="D3801" s="2" t="s">
        <v>15</v>
      </c>
      <c r="E3801" s="2" t="s">
        <v>16</v>
      </c>
      <c r="F3801" s="2">
        <v>90</v>
      </c>
      <c r="G3801" s="2" t="s">
        <v>8620</v>
      </c>
      <c r="H3801" s="2"/>
      <c r="I3801" s="2" t="s">
        <v>366</v>
      </c>
      <c r="J3801" s="3">
        <v>44052</v>
      </c>
      <c r="K3801" s="2">
        <v>34</v>
      </c>
      <c r="L3801" s="2" t="s">
        <v>64</v>
      </c>
      <c r="M3801" s="2"/>
      <c r="N3801" s="2">
        <f t="shared" si="59"/>
        <v>2</v>
      </c>
    </row>
    <row r="3802" spans="1:14" x14ac:dyDescent="0.3">
      <c r="A3802">
        <v>3801</v>
      </c>
      <c r="B3802" t="s">
        <v>3924</v>
      </c>
      <c r="C3802" t="s">
        <v>7860</v>
      </c>
      <c r="D3802" t="s">
        <v>15</v>
      </c>
      <c r="E3802" t="s">
        <v>16</v>
      </c>
      <c r="F3802">
        <v>60</v>
      </c>
      <c r="G3802" t="s">
        <v>8621</v>
      </c>
      <c r="H3802" t="s">
        <v>4587</v>
      </c>
      <c r="I3802" t="s">
        <v>32</v>
      </c>
      <c r="J3802" s="1">
        <v>44587</v>
      </c>
      <c r="K3802">
        <v>66</v>
      </c>
      <c r="L3802" t="s">
        <v>101</v>
      </c>
      <c r="N3802">
        <f t="shared" si="59"/>
        <v>0</v>
      </c>
    </row>
    <row r="3803" spans="1:14" x14ac:dyDescent="0.3">
      <c r="A3803">
        <v>3802</v>
      </c>
      <c r="B3803" t="s">
        <v>4250</v>
      </c>
      <c r="C3803" t="s">
        <v>268</v>
      </c>
      <c r="D3803" t="s">
        <v>41</v>
      </c>
      <c r="E3803" t="s">
        <v>16</v>
      </c>
      <c r="F3803">
        <v>90</v>
      </c>
      <c r="G3803" t="s">
        <v>8622</v>
      </c>
      <c r="H3803" t="s">
        <v>6343</v>
      </c>
      <c r="I3803" t="s">
        <v>32</v>
      </c>
      <c r="J3803" s="1">
        <v>44925</v>
      </c>
      <c r="K3803">
        <v>26</v>
      </c>
      <c r="L3803" t="s">
        <v>80</v>
      </c>
      <c r="N3803">
        <f t="shared" si="59"/>
        <v>0</v>
      </c>
    </row>
    <row r="3804" spans="1:14" x14ac:dyDescent="0.3">
      <c r="A3804">
        <v>3803</v>
      </c>
      <c r="B3804" t="s">
        <v>8623</v>
      </c>
      <c r="C3804" t="s">
        <v>5431</v>
      </c>
      <c r="D3804" t="s">
        <v>28</v>
      </c>
      <c r="E3804" t="s">
        <v>29</v>
      </c>
      <c r="F3804">
        <v>60</v>
      </c>
      <c r="G3804" t="s">
        <v>8624</v>
      </c>
      <c r="H3804" t="s">
        <v>1969</v>
      </c>
      <c r="I3804" t="s">
        <v>32</v>
      </c>
      <c r="J3804" s="1">
        <v>44496</v>
      </c>
      <c r="K3804">
        <v>14</v>
      </c>
      <c r="L3804" t="s">
        <v>39</v>
      </c>
      <c r="N3804">
        <f t="shared" si="59"/>
        <v>0</v>
      </c>
    </row>
    <row r="3805" spans="1:14" x14ac:dyDescent="0.3">
      <c r="A3805">
        <v>3804</v>
      </c>
      <c r="B3805" t="s">
        <v>8625</v>
      </c>
      <c r="C3805" t="s">
        <v>605</v>
      </c>
      <c r="D3805" t="s">
        <v>51</v>
      </c>
      <c r="E3805" t="s">
        <v>16</v>
      </c>
      <c r="F3805">
        <v>60</v>
      </c>
      <c r="G3805" t="s">
        <v>8626</v>
      </c>
      <c r="H3805" t="s">
        <v>663</v>
      </c>
      <c r="I3805" t="s">
        <v>32</v>
      </c>
      <c r="J3805" s="1">
        <v>43962</v>
      </c>
      <c r="K3805">
        <v>81</v>
      </c>
      <c r="L3805" t="s">
        <v>159</v>
      </c>
      <c r="N3805">
        <f t="shared" si="59"/>
        <v>0</v>
      </c>
    </row>
    <row r="3806" spans="1:14" x14ac:dyDescent="0.3">
      <c r="A3806">
        <v>3805</v>
      </c>
      <c r="B3806" t="s">
        <v>7566</v>
      </c>
      <c r="C3806" t="s">
        <v>8627</v>
      </c>
      <c r="D3806" t="s">
        <v>28</v>
      </c>
      <c r="E3806" t="s">
        <v>29</v>
      </c>
      <c r="F3806">
        <v>90</v>
      </c>
      <c r="G3806" t="s">
        <v>8628</v>
      </c>
      <c r="H3806" t="s">
        <v>2183</v>
      </c>
      <c r="I3806" t="s">
        <v>124</v>
      </c>
      <c r="J3806" s="1">
        <v>44745</v>
      </c>
      <c r="K3806">
        <v>98</v>
      </c>
      <c r="L3806" t="s">
        <v>54</v>
      </c>
      <c r="N3806">
        <f t="shared" si="59"/>
        <v>0</v>
      </c>
    </row>
    <row r="3807" spans="1:14" x14ac:dyDescent="0.3">
      <c r="A3807">
        <v>3806</v>
      </c>
      <c r="B3807" t="s">
        <v>6203</v>
      </c>
      <c r="C3807" t="s">
        <v>3552</v>
      </c>
      <c r="D3807" t="s">
        <v>28</v>
      </c>
      <c r="E3807" t="s">
        <v>29</v>
      </c>
      <c r="F3807">
        <v>90</v>
      </c>
      <c r="G3807" t="s">
        <v>8629</v>
      </c>
      <c r="H3807" t="s">
        <v>1315</v>
      </c>
      <c r="I3807" t="s">
        <v>32</v>
      </c>
      <c r="J3807" s="1">
        <v>44020</v>
      </c>
      <c r="K3807">
        <v>62</v>
      </c>
      <c r="L3807" t="s">
        <v>80</v>
      </c>
      <c r="N3807">
        <f t="shared" si="59"/>
        <v>0</v>
      </c>
    </row>
    <row r="3808" spans="1:14" x14ac:dyDescent="0.3">
      <c r="A3808">
        <v>3807</v>
      </c>
      <c r="B3808" t="s">
        <v>8630</v>
      </c>
      <c r="C3808" t="s">
        <v>6004</v>
      </c>
      <c r="D3808" t="s">
        <v>15</v>
      </c>
      <c r="E3808" t="s">
        <v>16</v>
      </c>
      <c r="F3808">
        <v>60</v>
      </c>
      <c r="G3808" t="s">
        <v>8631</v>
      </c>
      <c r="H3808" t="s">
        <v>1253</v>
      </c>
      <c r="I3808" t="s">
        <v>32</v>
      </c>
      <c r="J3808" s="1">
        <v>44253</v>
      </c>
      <c r="K3808">
        <v>50</v>
      </c>
      <c r="L3808" t="s">
        <v>20</v>
      </c>
      <c r="N3808">
        <f t="shared" si="59"/>
        <v>0</v>
      </c>
    </row>
    <row r="3809" spans="1:14" x14ac:dyDescent="0.3">
      <c r="A3809">
        <v>3808</v>
      </c>
      <c r="B3809" t="s">
        <v>8630</v>
      </c>
      <c r="C3809" t="s">
        <v>6004</v>
      </c>
      <c r="D3809" t="s">
        <v>15</v>
      </c>
      <c r="E3809" t="s">
        <v>16</v>
      </c>
      <c r="F3809">
        <v>60</v>
      </c>
      <c r="G3809" t="s">
        <v>8631</v>
      </c>
      <c r="H3809" t="s">
        <v>1253</v>
      </c>
      <c r="I3809" t="s">
        <v>32</v>
      </c>
      <c r="J3809" s="1">
        <v>44253</v>
      </c>
      <c r="K3809">
        <v>50</v>
      </c>
      <c r="L3809" t="s">
        <v>20</v>
      </c>
      <c r="N3809">
        <f t="shared" si="59"/>
        <v>0</v>
      </c>
    </row>
    <row r="3810" spans="1:14" x14ac:dyDescent="0.3">
      <c r="A3810">
        <v>3809</v>
      </c>
      <c r="B3810" t="s">
        <v>2174</v>
      </c>
      <c r="C3810" t="s">
        <v>8632</v>
      </c>
      <c r="D3810" t="s">
        <v>28</v>
      </c>
      <c r="E3810" t="s">
        <v>29</v>
      </c>
      <c r="F3810">
        <v>90</v>
      </c>
      <c r="G3810" t="s">
        <v>8633</v>
      </c>
      <c r="H3810" t="s">
        <v>8634</v>
      </c>
      <c r="I3810" t="s">
        <v>32</v>
      </c>
      <c r="J3810" s="1">
        <v>44496</v>
      </c>
      <c r="K3810">
        <v>86</v>
      </c>
      <c r="L3810" t="s">
        <v>20</v>
      </c>
      <c r="N3810">
        <f t="shared" si="59"/>
        <v>0</v>
      </c>
    </row>
    <row r="3811" spans="1:14" x14ac:dyDescent="0.3">
      <c r="A3811">
        <v>3810</v>
      </c>
      <c r="B3811" t="s">
        <v>7802</v>
      </c>
      <c r="C3811" t="s">
        <v>8035</v>
      </c>
      <c r="D3811" t="s">
        <v>41</v>
      </c>
      <c r="E3811" t="s">
        <v>16</v>
      </c>
      <c r="F3811">
        <v>90</v>
      </c>
      <c r="G3811" t="s">
        <v>8635</v>
      </c>
      <c r="H3811" t="s">
        <v>4673</v>
      </c>
      <c r="I3811" t="s">
        <v>294</v>
      </c>
      <c r="J3811" s="1">
        <v>44382</v>
      </c>
      <c r="K3811">
        <v>13</v>
      </c>
      <c r="L3811" t="s">
        <v>39</v>
      </c>
      <c r="N3811">
        <f t="shared" si="59"/>
        <v>0</v>
      </c>
    </row>
    <row r="3812" spans="1:14" x14ac:dyDescent="0.3">
      <c r="A3812">
        <v>3811</v>
      </c>
      <c r="B3812" t="s">
        <v>8636</v>
      </c>
      <c r="C3812" t="s">
        <v>4356</v>
      </c>
      <c r="D3812" t="s">
        <v>41</v>
      </c>
      <c r="E3812" t="s">
        <v>16</v>
      </c>
      <c r="F3812">
        <v>90</v>
      </c>
      <c r="G3812" t="s">
        <v>8637</v>
      </c>
      <c r="H3812" t="s">
        <v>1221</v>
      </c>
      <c r="I3812" t="s">
        <v>124</v>
      </c>
      <c r="J3812" s="1">
        <v>43892</v>
      </c>
      <c r="K3812">
        <v>71</v>
      </c>
      <c r="L3812" t="s">
        <v>45</v>
      </c>
      <c r="N3812">
        <f t="shared" si="59"/>
        <v>0</v>
      </c>
    </row>
    <row r="3813" spans="1:14" x14ac:dyDescent="0.3">
      <c r="A3813">
        <v>3812</v>
      </c>
      <c r="B3813" t="s">
        <v>4721</v>
      </c>
      <c r="C3813" t="s">
        <v>3602</v>
      </c>
      <c r="D3813" t="s">
        <v>28</v>
      </c>
      <c r="E3813" t="s">
        <v>29</v>
      </c>
      <c r="F3813">
        <v>90</v>
      </c>
      <c r="G3813" t="s">
        <v>8638</v>
      </c>
      <c r="H3813" t="s">
        <v>4889</v>
      </c>
      <c r="I3813" t="s">
        <v>110</v>
      </c>
      <c r="J3813" s="1">
        <v>44785</v>
      </c>
      <c r="K3813">
        <v>77</v>
      </c>
      <c r="L3813" t="s">
        <v>101</v>
      </c>
      <c r="N3813">
        <f t="shared" si="59"/>
        <v>0</v>
      </c>
    </row>
    <row r="3814" spans="1:14" x14ac:dyDescent="0.3">
      <c r="A3814">
        <v>3813</v>
      </c>
      <c r="B3814" t="s">
        <v>4224</v>
      </c>
      <c r="C3814" t="s">
        <v>3118</v>
      </c>
      <c r="D3814" t="s">
        <v>28</v>
      </c>
      <c r="E3814" t="s">
        <v>29</v>
      </c>
      <c r="F3814">
        <v>90</v>
      </c>
      <c r="G3814" t="s">
        <v>8639</v>
      </c>
      <c r="H3814" t="s">
        <v>1473</v>
      </c>
      <c r="I3814" t="s">
        <v>38</v>
      </c>
      <c r="J3814" s="1">
        <v>43964</v>
      </c>
      <c r="K3814">
        <v>5</v>
      </c>
      <c r="L3814" t="s">
        <v>101</v>
      </c>
      <c r="N3814">
        <f t="shared" si="59"/>
        <v>0</v>
      </c>
    </row>
    <row r="3815" spans="1:14" x14ac:dyDescent="0.3">
      <c r="A3815">
        <v>3814</v>
      </c>
      <c r="B3815" t="s">
        <v>8640</v>
      </c>
      <c r="C3815" t="s">
        <v>2838</v>
      </c>
      <c r="D3815" t="s">
        <v>51</v>
      </c>
      <c r="E3815" t="s">
        <v>16</v>
      </c>
      <c r="F3815">
        <v>90</v>
      </c>
      <c r="G3815" t="s">
        <v>8641</v>
      </c>
      <c r="H3815" t="s">
        <v>8642</v>
      </c>
      <c r="I3815" t="s">
        <v>294</v>
      </c>
      <c r="J3815" s="1">
        <v>44330</v>
      </c>
      <c r="K3815">
        <v>29</v>
      </c>
      <c r="L3815" t="s">
        <v>101</v>
      </c>
      <c r="N3815">
        <f t="shared" si="59"/>
        <v>0</v>
      </c>
    </row>
    <row r="3816" spans="1:14" x14ac:dyDescent="0.3">
      <c r="A3816">
        <v>3815</v>
      </c>
      <c r="B3816" t="s">
        <v>1403</v>
      </c>
      <c r="C3816" t="s">
        <v>8643</v>
      </c>
      <c r="D3816" t="s">
        <v>28</v>
      </c>
      <c r="E3816" t="s">
        <v>29</v>
      </c>
      <c r="F3816">
        <v>60</v>
      </c>
      <c r="G3816" t="s">
        <v>8644</v>
      </c>
      <c r="H3816" t="s">
        <v>7092</v>
      </c>
      <c r="I3816" t="s">
        <v>32</v>
      </c>
      <c r="J3816" s="1">
        <v>43994</v>
      </c>
      <c r="K3816">
        <v>63</v>
      </c>
      <c r="L3816" t="s">
        <v>101</v>
      </c>
      <c r="N3816">
        <f t="shared" si="59"/>
        <v>0</v>
      </c>
    </row>
    <row r="3817" spans="1:14" x14ac:dyDescent="0.3">
      <c r="A3817">
        <v>3816</v>
      </c>
      <c r="B3817" t="s">
        <v>2911</v>
      </c>
      <c r="C3817" t="s">
        <v>6574</v>
      </c>
      <c r="D3817" t="s">
        <v>15</v>
      </c>
      <c r="E3817" t="s">
        <v>16</v>
      </c>
      <c r="F3817">
        <v>60</v>
      </c>
      <c r="G3817" t="s">
        <v>8645</v>
      </c>
      <c r="H3817" t="s">
        <v>5758</v>
      </c>
      <c r="I3817" t="s">
        <v>32</v>
      </c>
      <c r="J3817" s="1">
        <v>44897</v>
      </c>
      <c r="K3817">
        <v>76</v>
      </c>
      <c r="L3817" t="s">
        <v>33</v>
      </c>
      <c r="N3817">
        <f t="shared" si="59"/>
        <v>0</v>
      </c>
    </row>
    <row r="3818" spans="1:14" x14ac:dyDescent="0.3">
      <c r="A3818">
        <v>3817</v>
      </c>
      <c r="B3818" t="s">
        <v>4044</v>
      </c>
      <c r="C3818" t="s">
        <v>715</v>
      </c>
      <c r="D3818" t="s">
        <v>51</v>
      </c>
      <c r="E3818" t="s">
        <v>16</v>
      </c>
      <c r="F3818">
        <v>30</v>
      </c>
      <c r="G3818" t="s">
        <v>8646</v>
      </c>
      <c r="H3818" t="s">
        <v>1848</v>
      </c>
      <c r="I3818" t="s">
        <v>839</v>
      </c>
      <c r="J3818" s="1">
        <v>44646</v>
      </c>
      <c r="K3818">
        <v>46</v>
      </c>
      <c r="L3818" t="s">
        <v>159</v>
      </c>
      <c r="N3818">
        <f t="shared" si="59"/>
        <v>0</v>
      </c>
    </row>
    <row r="3819" spans="1:14" x14ac:dyDescent="0.3">
      <c r="A3819">
        <v>3818</v>
      </c>
      <c r="B3819" t="s">
        <v>8647</v>
      </c>
      <c r="C3819" t="s">
        <v>1517</v>
      </c>
      <c r="D3819" t="s">
        <v>28</v>
      </c>
      <c r="E3819" t="s">
        <v>29</v>
      </c>
      <c r="F3819">
        <v>90</v>
      </c>
      <c r="G3819" t="s">
        <v>8648</v>
      </c>
      <c r="H3819" t="s">
        <v>3053</v>
      </c>
      <c r="I3819" t="s">
        <v>32</v>
      </c>
      <c r="J3819" s="1">
        <v>44481</v>
      </c>
      <c r="K3819">
        <v>42</v>
      </c>
      <c r="L3819" t="s">
        <v>39</v>
      </c>
      <c r="N3819">
        <f t="shared" si="59"/>
        <v>0</v>
      </c>
    </row>
    <row r="3820" spans="1:14" x14ac:dyDescent="0.3">
      <c r="A3820">
        <v>3819</v>
      </c>
      <c r="B3820" t="s">
        <v>8649</v>
      </c>
      <c r="C3820" t="s">
        <v>8650</v>
      </c>
      <c r="D3820" t="s">
        <v>51</v>
      </c>
      <c r="E3820" t="s">
        <v>16</v>
      </c>
      <c r="F3820">
        <v>30</v>
      </c>
      <c r="G3820" t="s">
        <v>8651</v>
      </c>
      <c r="H3820" t="s">
        <v>4567</v>
      </c>
      <c r="I3820" t="s">
        <v>38</v>
      </c>
      <c r="J3820" s="1">
        <v>44543</v>
      </c>
      <c r="K3820">
        <v>6</v>
      </c>
      <c r="L3820" t="s">
        <v>39</v>
      </c>
      <c r="N3820">
        <f t="shared" si="59"/>
        <v>0</v>
      </c>
    </row>
    <row r="3821" spans="1:14" x14ac:dyDescent="0.3">
      <c r="A3821">
        <v>3820</v>
      </c>
      <c r="B3821" t="s">
        <v>3031</v>
      </c>
      <c r="C3821" t="s">
        <v>2252</v>
      </c>
      <c r="D3821" t="s">
        <v>51</v>
      </c>
      <c r="E3821" t="s">
        <v>16</v>
      </c>
      <c r="F3821">
        <v>30</v>
      </c>
      <c r="G3821" t="s">
        <v>8652</v>
      </c>
      <c r="H3821" t="s">
        <v>2591</v>
      </c>
      <c r="I3821" t="s">
        <v>38</v>
      </c>
      <c r="J3821" s="1">
        <v>44030</v>
      </c>
      <c r="K3821">
        <v>67</v>
      </c>
      <c r="L3821" t="s">
        <v>101</v>
      </c>
      <c r="N3821">
        <f t="shared" si="59"/>
        <v>0</v>
      </c>
    </row>
    <row r="3822" spans="1:14" x14ac:dyDescent="0.3">
      <c r="A3822">
        <v>3821</v>
      </c>
      <c r="B3822" t="s">
        <v>3979</v>
      </c>
      <c r="C3822" t="s">
        <v>3046</v>
      </c>
      <c r="D3822" t="s">
        <v>15</v>
      </c>
      <c r="E3822" t="s">
        <v>16</v>
      </c>
      <c r="F3822">
        <v>90</v>
      </c>
      <c r="G3822" t="s">
        <v>8653</v>
      </c>
      <c r="H3822" t="s">
        <v>5603</v>
      </c>
      <c r="I3822" t="s">
        <v>32</v>
      </c>
      <c r="J3822" s="1">
        <v>44574</v>
      </c>
      <c r="K3822">
        <v>46</v>
      </c>
      <c r="L3822" t="s">
        <v>101</v>
      </c>
      <c r="N3822">
        <f t="shared" si="59"/>
        <v>0</v>
      </c>
    </row>
    <row r="3823" spans="1:14" x14ac:dyDescent="0.3">
      <c r="A3823">
        <v>3822</v>
      </c>
      <c r="B3823" t="s">
        <v>2384</v>
      </c>
      <c r="C3823" t="s">
        <v>8654</v>
      </c>
      <c r="D3823" t="s">
        <v>28</v>
      </c>
      <c r="E3823" t="s">
        <v>29</v>
      </c>
      <c r="F3823">
        <v>60</v>
      </c>
      <c r="G3823" t="s">
        <v>8655</v>
      </c>
      <c r="H3823" t="s">
        <v>207</v>
      </c>
      <c r="I3823" t="s">
        <v>208</v>
      </c>
      <c r="J3823" s="1">
        <v>44371</v>
      </c>
      <c r="K3823">
        <v>85</v>
      </c>
      <c r="L3823" t="s">
        <v>80</v>
      </c>
      <c r="N3823">
        <f t="shared" si="59"/>
        <v>0</v>
      </c>
    </row>
    <row r="3824" spans="1:14" x14ac:dyDescent="0.3">
      <c r="A3824">
        <v>3823</v>
      </c>
      <c r="B3824" t="s">
        <v>6161</v>
      </c>
      <c r="C3824" t="s">
        <v>5225</v>
      </c>
      <c r="D3824" t="s">
        <v>51</v>
      </c>
      <c r="E3824" t="s">
        <v>16</v>
      </c>
      <c r="F3824">
        <v>90</v>
      </c>
      <c r="G3824" t="s">
        <v>8656</v>
      </c>
      <c r="H3824" t="s">
        <v>48</v>
      </c>
      <c r="I3824" t="s">
        <v>25</v>
      </c>
      <c r="J3824" s="1">
        <v>43979</v>
      </c>
      <c r="K3824">
        <v>48</v>
      </c>
      <c r="L3824" t="s">
        <v>159</v>
      </c>
      <c r="N3824">
        <f t="shared" si="59"/>
        <v>0</v>
      </c>
    </row>
    <row r="3825" spans="1:14" x14ac:dyDescent="0.3">
      <c r="A3825">
        <v>3824</v>
      </c>
      <c r="B3825" t="s">
        <v>8657</v>
      </c>
      <c r="C3825" t="s">
        <v>8658</v>
      </c>
      <c r="D3825" t="s">
        <v>28</v>
      </c>
      <c r="E3825" t="s">
        <v>29</v>
      </c>
      <c r="F3825">
        <v>60</v>
      </c>
      <c r="G3825" t="s">
        <v>8659</v>
      </c>
      <c r="H3825" t="s">
        <v>2334</v>
      </c>
      <c r="I3825" t="s">
        <v>32</v>
      </c>
      <c r="J3825" s="1">
        <v>44005</v>
      </c>
      <c r="K3825">
        <v>66</v>
      </c>
      <c r="L3825" t="s">
        <v>80</v>
      </c>
      <c r="N3825">
        <f t="shared" si="59"/>
        <v>0</v>
      </c>
    </row>
    <row r="3826" spans="1:14" x14ac:dyDescent="0.3">
      <c r="A3826">
        <v>3825</v>
      </c>
      <c r="B3826" t="s">
        <v>8660</v>
      </c>
      <c r="C3826" t="s">
        <v>2751</v>
      </c>
      <c r="D3826" t="s">
        <v>15</v>
      </c>
      <c r="E3826" t="s">
        <v>16</v>
      </c>
      <c r="F3826">
        <v>30</v>
      </c>
      <c r="G3826" t="s">
        <v>8661</v>
      </c>
      <c r="H3826" t="s">
        <v>1605</v>
      </c>
      <c r="I3826" t="s">
        <v>32</v>
      </c>
      <c r="J3826" s="1">
        <v>44321</v>
      </c>
      <c r="K3826">
        <v>17</v>
      </c>
      <c r="L3826" t="s">
        <v>33</v>
      </c>
      <c r="N3826">
        <f t="shared" si="59"/>
        <v>0</v>
      </c>
    </row>
    <row r="3827" spans="1:14" x14ac:dyDescent="0.3">
      <c r="A3827">
        <v>3826</v>
      </c>
      <c r="B3827" t="s">
        <v>1797</v>
      </c>
      <c r="C3827" t="s">
        <v>3812</v>
      </c>
      <c r="D3827" t="s">
        <v>41</v>
      </c>
      <c r="E3827" t="s">
        <v>16</v>
      </c>
      <c r="F3827">
        <v>30</v>
      </c>
      <c r="G3827" t="s">
        <v>8662</v>
      </c>
      <c r="H3827" t="s">
        <v>5207</v>
      </c>
      <c r="I3827" t="s">
        <v>38</v>
      </c>
      <c r="J3827" s="1">
        <v>43990</v>
      </c>
      <c r="K3827">
        <v>61</v>
      </c>
      <c r="L3827" t="s">
        <v>33</v>
      </c>
      <c r="N3827">
        <f t="shared" si="59"/>
        <v>0</v>
      </c>
    </row>
    <row r="3828" spans="1:14" x14ac:dyDescent="0.3">
      <c r="A3828">
        <v>3827</v>
      </c>
      <c r="B3828" t="s">
        <v>638</v>
      </c>
      <c r="C3828" t="s">
        <v>7618</v>
      </c>
      <c r="D3828" t="s">
        <v>15</v>
      </c>
      <c r="E3828" t="s">
        <v>16</v>
      </c>
      <c r="F3828">
        <v>60</v>
      </c>
      <c r="G3828" t="s">
        <v>8663</v>
      </c>
      <c r="H3828" t="s">
        <v>1590</v>
      </c>
      <c r="I3828" t="s">
        <v>32</v>
      </c>
      <c r="J3828" s="1">
        <v>43939</v>
      </c>
      <c r="K3828">
        <v>63</v>
      </c>
      <c r="L3828" t="s">
        <v>101</v>
      </c>
      <c r="N3828">
        <f t="shared" si="59"/>
        <v>0</v>
      </c>
    </row>
    <row r="3829" spans="1:14" x14ac:dyDescent="0.3">
      <c r="A3829">
        <v>3828</v>
      </c>
      <c r="B3829" t="s">
        <v>8664</v>
      </c>
      <c r="C3829" t="s">
        <v>1810</v>
      </c>
      <c r="D3829" t="s">
        <v>51</v>
      </c>
      <c r="E3829" t="s">
        <v>16</v>
      </c>
      <c r="F3829">
        <v>30</v>
      </c>
      <c r="G3829" t="s">
        <v>8665</v>
      </c>
      <c r="H3829" t="s">
        <v>7720</v>
      </c>
      <c r="I3829" t="s">
        <v>38</v>
      </c>
      <c r="J3829" s="1">
        <v>44261</v>
      </c>
      <c r="K3829">
        <v>17</v>
      </c>
      <c r="L3829" t="s">
        <v>70</v>
      </c>
      <c r="N3829">
        <f t="shared" si="59"/>
        <v>0</v>
      </c>
    </row>
    <row r="3830" spans="1:14" x14ac:dyDescent="0.3">
      <c r="A3830">
        <v>3829</v>
      </c>
      <c r="B3830" t="s">
        <v>8664</v>
      </c>
      <c r="C3830" t="s">
        <v>1810</v>
      </c>
      <c r="D3830" t="s">
        <v>51</v>
      </c>
      <c r="E3830" t="s">
        <v>16</v>
      </c>
      <c r="F3830">
        <v>30</v>
      </c>
      <c r="G3830" t="s">
        <v>8665</v>
      </c>
      <c r="H3830" t="s">
        <v>7720</v>
      </c>
      <c r="I3830" t="s">
        <v>38</v>
      </c>
      <c r="J3830" s="1">
        <v>44261</v>
      </c>
      <c r="K3830">
        <v>17</v>
      </c>
      <c r="L3830" t="s">
        <v>70</v>
      </c>
      <c r="N3830">
        <f t="shared" si="59"/>
        <v>0</v>
      </c>
    </row>
    <row r="3831" spans="1:14" x14ac:dyDescent="0.3">
      <c r="A3831">
        <v>3830</v>
      </c>
      <c r="B3831" t="s">
        <v>4469</v>
      </c>
      <c r="C3831" t="s">
        <v>7449</v>
      </c>
      <c r="D3831" t="s">
        <v>117</v>
      </c>
      <c r="E3831" t="s">
        <v>29</v>
      </c>
      <c r="F3831">
        <v>90</v>
      </c>
      <c r="G3831" t="s">
        <v>8665</v>
      </c>
      <c r="H3831" t="s">
        <v>3343</v>
      </c>
      <c r="I3831" t="s">
        <v>1199</v>
      </c>
      <c r="J3831" s="1">
        <v>43860</v>
      </c>
      <c r="K3831">
        <v>23</v>
      </c>
      <c r="L3831" t="s">
        <v>54</v>
      </c>
      <c r="N3831">
        <f t="shared" si="59"/>
        <v>0</v>
      </c>
    </row>
    <row r="3832" spans="1:14" x14ac:dyDescent="0.3">
      <c r="A3832">
        <v>3831</v>
      </c>
      <c r="B3832" t="s">
        <v>4469</v>
      </c>
      <c r="C3832" t="s">
        <v>7449</v>
      </c>
      <c r="D3832" t="s">
        <v>117</v>
      </c>
      <c r="E3832" t="s">
        <v>29</v>
      </c>
      <c r="F3832">
        <v>90</v>
      </c>
      <c r="G3832" t="s">
        <v>8665</v>
      </c>
      <c r="H3832" t="s">
        <v>3343</v>
      </c>
      <c r="I3832" t="s">
        <v>1199</v>
      </c>
      <c r="J3832" s="1">
        <v>43860</v>
      </c>
      <c r="K3832">
        <v>23</v>
      </c>
      <c r="L3832" t="s">
        <v>54</v>
      </c>
      <c r="N3832">
        <f t="shared" si="59"/>
        <v>0</v>
      </c>
    </row>
    <row r="3833" spans="1:14" x14ac:dyDescent="0.3">
      <c r="A3833">
        <v>3832</v>
      </c>
      <c r="B3833" t="s">
        <v>8666</v>
      </c>
      <c r="C3833" t="s">
        <v>1677</v>
      </c>
      <c r="D3833" t="s">
        <v>41</v>
      </c>
      <c r="E3833" t="s">
        <v>16</v>
      </c>
      <c r="F3833">
        <v>30</v>
      </c>
      <c r="G3833" t="s">
        <v>8667</v>
      </c>
      <c r="H3833" t="s">
        <v>1537</v>
      </c>
      <c r="I3833" t="s">
        <v>294</v>
      </c>
      <c r="J3833" s="1">
        <v>44726</v>
      </c>
      <c r="K3833">
        <v>68</v>
      </c>
      <c r="L3833" t="s">
        <v>64</v>
      </c>
      <c r="N3833">
        <f t="shared" si="59"/>
        <v>0</v>
      </c>
    </row>
    <row r="3834" spans="1:14" x14ac:dyDescent="0.3">
      <c r="A3834">
        <v>3833</v>
      </c>
      <c r="B3834" t="s">
        <v>4307</v>
      </c>
      <c r="C3834" t="s">
        <v>8668</v>
      </c>
      <c r="D3834" t="s">
        <v>15</v>
      </c>
      <c r="E3834" t="s">
        <v>16</v>
      </c>
      <c r="F3834">
        <v>90</v>
      </c>
      <c r="G3834" t="s">
        <v>8667</v>
      </c>
      <c r="H3834" t="s">
        <v>5427</v>
      </c>
      <c r="I3834" t="s">
        <v>32</v>
      </c>
      <c r="J3834" s="1">
        <v>44269</v>
      </c>
      <c r="K3834">
        <v>38</v>
      </c>
      <c r="L3834" t="s">
        <v>33</v>
      </c>
      <c r="N3834">
        <f t="shared" si="59"/>
        <v>0</v>
      </c>
    </row>
    <row r="3835" spans="1:14" x14ac:dyDescent="0.3">
      <c r="A3835">
        <v>3834</v>
      </c>
      <c r="B3835" t="s">
        <v>8669</v>
      </c>
      <c r="C3835" t="s">
        <v>4949</v>
      </c>
      <c r="D3835" t="s">
        <v>51</v>
      </c>
      <c r="E3835" t="s">
        <v>16</v>
      </c>
      <c r="F3835">
        <v>90</v>
      </c>
      <c r="G3835" t="s">
        <v>8670</v>
      </c>
      <c r="H3835" t="s">
        <v>2552</v>
      </c>
      <c r="I3835" t="s">
        <v>32</v>
      </c>
      <c r="J3835" s="1">
        <v>44329</v>
      </c>
      <c r="K3835">
        <v>68</v>
      </c>
      <c r="L3835" t="s">
        <v>64</v>
      </c>
      <c r="N3835">
        <f t="shared" si="59"/>
        <v>0</v>
      </c>
    </row>
    <row r="3836" spans="1:14" x14ac:dyDescent="0.3">
      <c r="A3836">
        <v>3835</v>
      </c>
      <c r="B3836" t="s">
        <v>8671</v>
      </c>
      <c r="C3836" t="s">
        <v>6439</v>
      </c>
      <c r="D3836" t="s">
        <v>15</v>
      </c>
      <c r="E3836" t="s">
        <v>16</v>
      </c>
      <c r="F3836">
        <v>30</v>
      </c>
      <c r="G3836" t="s">
        <v>8672</v>
      </c>
      <c r="H3836" t="s">
        <v>6710</v>
      </c>
      <c r="I3836" t="s">
        <v>32</v>
      </c>
      <c r="J3836" s="1">
        <v>44811</v>
      </c>
      <c r="K3836">
        <v>78</v>
      </c>
      <c r="L3836" t="s">
        <v>80</v>
      </c>
      <c r="N3836">
        <f t="shared" si="59"/>
        <v>0</v>
      </c>
    </row>
    <row r="3837" spans="1:14" x14ac:dyDescent="0.3">
      <c r="A3837">
        <v>3836</v>
      </c>
      <c r="B3837" t="s">
        <v>8673</v>
      </c>
      <c r="C3837" t="s">
        <v>267</v>
      </c>
      <c r="D3837" t="s">
        <v>28</v>
      </c>
      <c r="E3837" t="s">
        <v>29</v>
      </c>
      <c r="F3837">
        <v>90</v>
      </c>
      <c r="G3837" t="s">
        <v>8674</v>
      </c>
      <c r="H3837" t="s">
        <v>3274</v>
      </c>
      <c r="I3837" t="s">
        <v>32</v>
      </c>
      <c r="J3837" s="1">
        <v>44779</v>
      </c>
      <c r="K3837">
        <v>27</v>
      </c>
      <c r="L3837" t="s">
        <v>54</v>
      </c>
      <c r="N3837">
        <f t="shared" si="59"/>
        <v>0</v>
      </c>
    </row>
    <row r="3838" spans="1:14" x14ac:dyDescent="0.3">
      <c r="A3838">
        <v>3837</v>
      </c>
      <c r="B3838" t="s">
        <v>6300</v>
      </c>
      <c r="C3838" t="s">
        <v>2883</v>
      </c>
      <c r="D3838" t="s">
        <v>51</v>
      </c>
      <c r="E3838" t="s">
        <v>16</v>
      </c>
      <c r="F3838">
        <v>90</v>
      </c>
      <c r="G3838" t="s">
        <v>8675</v>
      </c>
      <c r="H3838" t="s">
        <v>4484</v>
      </c>
      <c r="I3838" t="s">
        <v>32</v>
      </c>
      <c r="J3838" s="1">
        <v>44559</v>
      </c>
      <c r="K3838">
        <v>75</v>
      </c>
      <c r="L3838" t="s">
        <v>20</v>
      </c>
      <c r="N3838">
        <f t="shared" si="59"/>
        <v>0</v>
      </c>
    </row>
    <row r="3839" spans="1:14" x14ac:dyDescent="0.3">
      <c r="A3839">
        <v>3838</v>
      </c>
      <c r="B3839" t="s">
        <v>8676</v>
      </c>
      <c r="C3839" t="s">
        <v>6534</v>
      </c>
      <c r="D3839" t="s">
        <v>28</v>
      </c>
      <c r="E3839" t="s">
        <v>29</v>
      </c>
      <c r="F3839">
        <v>30</v>
      </c>
      <c r="G3839" t="s">
        <v>8677</v>
      </c>
      <c r="H3839" t="s">
        <v>258</v>
      </c>
      <c r="I3839" t="s">
        <v>32</v>
      </c>
      <c r="J3839" s="1">
        <v>44874</v>
      </c>
      <c r="K3839">
        <v>91</v>
      </c>
      <c r="L3839" t="s">
        <v>80</v>
      </c>
      <c r="N3839">
        <f t="shared" si="59"/>
        <v>0</v>
      </c>
    </row>
    <row r="3840" spans="1:14" x14ac:dyDescent="0.3">
      <c r="A3840">
        <v>3839</v>
      </c>
      <c r="B3840" t="s">
        <v>2650</v>
      </c>
      <c r="C3840" t="s">
        <v>8678</v>
      </c>
      <c r="D3840" t="s">
        <v>28</v>
      </c>
      <c r="E3840" t="s">
        <v>3085</v>
      </c>
      <c r="F3840">
        <v>30</v>
      </c>
      <c r="G3840" t="s">
        <v>8679</v>
      </c>
      <c r="H3840" t="s">
        <v>1896</v>
      </c>
      <c r="I3840" t="s">
        <v>294</v>
      </c>
      <c r="J3840" s="1">
        <v>44822</v>
      </c>
      <c r="K3840">
        <v>10</v>
      </c>
      <c r="L3840" t="s">
        <v>159</v>
      </c>
      <c r="N3840">
        <f t="shared" si="59"/>
        <v>0</v>
      </c>
    </row>
    <row r="3841" spans="1:14" x14ac:dyDescent="0.3">
      <c r="A3841">
        <v>3840</v>
      </c>
      <c r="B3841" t="s">
        <v>8680</v>
      </c>
      <c r="C3841" t="s">
        <v>1710</v>
      </c>
      <c r="D3841" t="s">
        <v>51</v>
      </c>
      <c r="E3841" t="s">
        <v>16</v>
      </c>
      <c r="F3841">
        <v>90</v>
      </c>
      <c r="G3841" t="s">
        <v>8681</v>
      </c>
      <c r="H3841" t="s">
        <v>5025</v>
      </c>
      <c r="I3841" t="s">
        <v>32</v>
      </c>
      <c r="J3841" s="1">
        <v>44056</v>
      </c>
      <c r="K3841">
        <v>47</v>
      </c>
      <c r="L3841" t="s">
        <v>80</v>
      </c>
      <c r="N3841">
        <f t="shared" si="59"/>
        <v>0</v>
      </c>
    </row>
    <row r="3842" spans="1:14" x14ac:dyDescent="0.3">
      <c r="A3842" s="2">
        <v>3841</v>
      </c>
      <c r="B3842" s="2"/>
      <c r="C3842" s="2" t="s">
        <v>6701</v>
      </c>
      <c r="D3842" s="2" t="s">
        <v>28</v>
      </c>
      <c r="E3842" s="2" t="s">
        <v>3565</v>
      </c>
      <c r="F3842" s="2">
        <v>90</v>
      </c>
      <c r="G3842" s="2" t="s">
        <v>8682</v>
      </c>
      <c r="H3842" s="2" t="s">
        <v>498</v>
      </c>
      <c r="I3842" s="2" t="s">
        <v>32</v>
      </c>
      <c r="J3842" s="3">
        <v>44215</v>
      </c>
      <c r="K3842" s="2">
        <v>56</v>
      </c>
      <c r="L3842" s="2" t="s">
        <v>159</v>
      </c>
      <c r="M3842" s="2"/>
      <c r="N3842" s="2">
        <f t="shared" ref="N3842:N3905" si="60">COUNTBLANK(A3842:L3842)</f>
        <v>1</v>
      </c>
    </row>
    <row r="3843" spans="1:14" x14ac:dyDescent="0.3">
      <c r="A3843">
        <v>3842</v>
      </c>
      <c r="B3843" t="s">
        <v>3021</v>
      </c>
      <c r="C3843" t="s">
        <v>6082</v>
      </c>
      <c r="D3843" t="s">
        <v>28</v>
      </c>
      <c r="E3843" t="s">
        <v>29</v>
      </c>
      <c r="F3843">
        <v>30</v>
      </c>
      <c r="G3843" t="s">
        <v>8683</v>
      </c>
      <c r="H3843" t="s">
        <v>168</v>
      </c>
      <c r="I3843" t="s">
        <v>32</v>
      </c>
      <c r="J3843" s="1">
        <v>44362</v>
      </c>
      <c r="K3843">
        <v>94</v>
      </c>
      <c r="L3843" t="s">
        <v>54</v>
      </c>
      <c r="N3843">
        <f t="shared" si="60"/>
        <v>0</v>
      </c>
    </row>
    <row r="3844" spans="1:14" x14ac:dyDescent="0.3">
      <c r="A3844">
        <v>3843</v>
      </c>
      <c r="B3844" t="s">
        <v>4644</v>
      </c>
      <c r="C3844" t="s">
        <v>7123</v>
      </c>
      <c r="D3844" t="s">
        <v>28</v>
      </c>
      <c r="E3844" t="s">
        <v>29</v>
      </c>
      <c r="F3844">
        <v>90</v>
      </c>
      <c r="G3844" t="s">
        <v>8684</v>
      </c>
      <c r="H3844" t="s">
        <v>361</v>
      </c>
      <c r="I3844" t="s">
        <v>25</v>
      </c>
      <c r="J3844" s="1">
        <v>44770</v>
      </c>
      <c r="K3844">
        <v>40</v>
      </c>
      <c r="L3844" t="s">
        <v>33</v>
      </c>
      <c r="N3844">
        <f t="shared" si="60"/>
        <v>0</v>
      </c>
    </row>
    <row r="3845" spans="1:14" x14ac:dyDescent="0.3">
      <c r="A3845">
        <v>3844</v>
      </c>
      <c r="B3845" t="s">
        <v>7540</v>
      </c>
      <c r="C3845" t="s">
        <v>8685</v>
      </c>
      <c r="D3845" t="s">
        <v>28</v>
      </c>
      <c r="E3845" t="s">
        <v>29</v>
      </c>
      <c r="F3845">
        <v>60</v>
      </c>
      <c r="G3845" t="s">
        <v>8686</v>
      </c>
      <c r="H3845" t="s">
        <v>3619</v>
      </c>
      <c r="I3845" t="s">
        <v>575</v>
      </c>
      <c r="J3845" s="1">
        <v>44164</v>
      </c>
      <c r="K3845">
        <v>17</v>
      </c>
      <c r="L3845" t="s">
        <v>64</v>
      </c>
      <c r="N3845">
        <f t="shared" si="60"/>
        <v>0</v>
      </c>
    </row>
    <row r="3846" spans="1:14" x14ac:dyDescent="0.3">
      <c r="A3846">
        <v>3845</v>
      </c>
      <c r="B3846" t="s">
        <v>7037</v>
      </c>
      <c r="C3846" t="s">
        <v>8687</v>
      </c>
      <c r="D3846" t="s">
        <v>28</v>
      </c>
      <c r="E3846" t="s">
        <v>29</v>
      </c>
      <c r="F3846">
        <v>90</v>
      </c>
      <c r="G3846" t="s">
        <v>8688</v>
      </c>
      <c r="H3846" t="s">
        <v>4924</v>
      </c>
      <c r="I3846" t="s">
        <v>32</v>
      </c>
      <c r="J3846" s="1">
        <v>44420</v>
      </c>
      <c r="K3846">
        <v>90</v>
      </c>
      <c r="L3846" t="s">
        <v>39</v>
      </c>
      <c r="N3846">
        <f t="shared" si="60"/>
        <v>0</v>
      </c>
    </row>
    <row r="3847" spans="1:14" x14ac:dyDescent="0.3">
      <c r="A3847">
        <v>3846</v>
      </c>
      <c r="B3847" t="s">
        <v>8689</v>
      </c>
      <c r="C3847" t="s">
        <v>6062</v>
      </c>
      <c r="D3847" t="s">
        <v>51</v>
      </c>
      <c r="E3847" t="s">
        <v>16</v>
      </c>
      <c r="F3847">
        <v>90</v>
      </c>
      <c r="G3847" t="s">
        <v>8690</v>
      </c>
      <c r="H3847" t="s">
        <v>5173</v>
      </c>
      <c r="I3847" t="s">
        <v>686</v>
      </c>
      <c r="J3847" s="1">
        <v>44260</v>
      </c>
      <c r="K3847">
        <v>11</v>
      </c>
      <c r="L3847" t="s">
        <v>64</v>
      </c>
      <c r="N3847">
        <f t="shared" si="60"/>
        <v>0</v>
      </c>
    </row>
    <row r="3848" spans="1:14" x14ac:dyDescent="0.3">
      <c r="A3848">
        <v>3847</v>
      </c>
      <c r="B3848" t="s">
        <v>3501</v>
      </c>
      <c r="C3848" t="s">
        <v>8064</v>
      </c>
      <c r="D3848" t="s">
        <v>28</v>
      </c>
      <c r="E3848" t="s">
        <v>29</v>
      </c>
      <c r="F3848">
        <v>90</v>
      </c>
      <c r="G3848" t="s">
        <v>8691</v>
      </c>
      <c r="H3848" t="s">
        <v>334</v>
      </c>
      <c r="I3848" t="s">
        <v>124</v>
      </c>
      <c r="J3848" s="1">
        <v>44647</v>
      </c>
      <c r="K3848">
        <v>3</v>
      </c>
      <c r="L3848" t="s">
        <v>70</v>
      </c>
      <c r="N3848">
        <f t="shared" si="60"/>
        <v>0</v>
      </c>
    </row>
    <row r="3849" spans="1:14" x14ac:dyDescent="0.3">
      <c r="A3849">
        <v>3848</v>
      </c>
      <c r="B3849" t="s">
        <v>828</v>
      </c>
      <c r="C3849" t="s">
        <v>8650</v>
      </c>
      <c r="D3849" t="s">
        <v>28</v>
      </c>
      <c r="E3849" t="s">
        <v>29</v>
      </c>
      <c r="F3849">
        <v>30</v>
      </c>
      <c r="G3849" t="s">
        <v>8692</v>
      </c>
      <c r="H3849" t="s">
        <v>3713</v>
      </c>
      <c r="I3849" t="s">
        <v>32</v>
      </c>
      <c r="J3849" s="1">
        <v>43968</v>
      </c>
      <c r="K3849">
        <v>85</v>
      </c>
      <c r="L3849" t="s">
        <v>39</v>
      </c>
      <c r="N3849">
        <f t="shared" si="60"/>
        <v>0</v>
      </c>
    </row>
    <row r="3850" spans="1:14" x14ac:dyDescent="0.3">
      <c r="A3850">
        <v>3849</v>
      </c>
      <c r="B3850" t="s">
        <v>6837</v>
      </c>
      <c r="C3850" t="s">
        <v>3140</v>
      </c>
      <c r="D3850" t="s">
        <v>28</v>
      </c>
      <c r="E3850" t="s">
        <v>29</v>
      </c>
      <c r="F3850">
        <v>90</v>
      </c>
      <c r="G3850" t="s">
        <v>8693</v>
      </c>
      <c r="H3850" t="s">
        <v>5718</v>
      </c>
      <c r="I3850" t="s">
        <v>294</v>
      </c>
      <c r="J3850" s="1">
        <v>43913</v>
      </c>
      <c r="K3850">
        <v>67</v>
      </c>
      <c r="L3850" t="s">
        <v>54</v>
      </c>
      <c r="N3850">
        <f t="shared" si="60"/>
        <v>0</v>
      </c>
    </row>
    <row r="3851" spans="1:14" x14ac:dyDescent="0.3">
      <c r="A3851">
        <v>3850</v>
      </c>
      <c r="B3851" t="s">
        <v>2160</v>
      </c>
      <c r="C3851" t="s">
        <v>3346</v>
      </c>
      <c r="D3851" t="s">
        <v>15</v>
      </c>
      <c r="E3851" t="s">
        <v>16</v>
      </c>
      <c r="F3851">
        <v>30</v>
      </c>
      <c r="G3851" t="s">
        <v>8694</v>
      </c>
      <c r="H3851" t="s">
        <v>8000</v>
      </c>
      <c r="I3851" t="s">
        <v>32</v>
      </c>
      <c r="J3851" s="1">
        <v>44705</v>
      </c>
      <c r="K3851">
        <v>44</v>
      </c>
      <c r="L3851" t="s">
        <v>54</v>
      </c>
      <c r="N3851">
        <f t="shared" si="60"/>
        <v>0</v>
      </c>
    </row>
    <row r="3852" spans="1:14" x14ac:dyDescent="0.3">
      <c r="A3852">
        <v>3851</v>
      </c>
      <c r="B3852" t="s">
        <v>8695</v>
      </c>
      <c r="C3852" t="s">
        <v>4218</v>
      </c>
      <c r="D3852" t="s">
        <v>28</v>
      </c>
      <c r="E3852" t="s">
        <v>29</v>
      </c>
      <c r="F3852">
        <v>60</v>
      </c>
      <c r="G3852" t="s">
        <v>8696</v>
      </c>
      <c r="H3852" t="s">
        <v>6377</v>
      </c>
      <c r="I3852" t="s">
        <v>164</v>
      </c>
      <c r="J3852" s="1">
        <v>43938</v>
      </c>
      <c r="K3852">
        <v>38</v>
      </c>
      <c r="L3852" t="s">
        <v>39</v>
      </c>
      <c r="N3852">
        <f t="shared" si="60"/>
        <v>0</v>
      </c>
    </row>
    <row r="3853" spans="1:14" x14ac:dyDescent="0.3">
      <c r="A3853">
        <v>3852</v>
      </c>
      <c r="B3853" t="s">
        <v>7250</v>
      </c>
      <c r="C3853" t="s">
        <v>6845</v>
      </c>
      <c r="D3853" t="s">
        <v>51</v>
      </c>
      <c r="E3853" t="s">
        <v>16</v>
      </c>
      <c r="F3853">
        <v>90</v>
      </c>
      <c r="G3853" t="s">
        <v>8697</v>
      </c>
      <c r="H3853" t="s">
        <v>386</v>
      </c>
      <c r="I3853" t="s">
        <v>294</v>
      </c>
      <c r="J3853" s="1">
        <v>44604</v>
      </c>
      <c r="K3853">
        <v>81</v>
      </c>
      <c r="L3853" t="s">
        <v>45</v>
      </c>
      <c r="N3853">
        <f t="shared" si="60"/>
        <v>0</v>
      </c>
    </row>
    <row r="3854" spans="1:14" x14ac:dyDescent="0.3">
      <c r="A3854">
        <v>3853</v>
      </c>
      <c r="B3854" t="s">
        <v>8698</v>
      </c>
      <c r="C3854" t="s">
        <v>7099</v>
      </c>
      <c r="D3854" t="s">
        <v>15</v>
      </c>
      <c r="E3854" t="s">
        <v>16</v>
      </c>
      <c r="F3854">
        <v>60</v>
      </c>
      <c r="G3854" t="s">
        <v>8697</v>
      </c>
      <c r="H3854" t="s">
        <v>3116</v>
      </c>
      <c r="I3854" t="s">
        <v>32</v>
      </c>
      <c r="J3854" s="1">
        <v>44520</v>
      </c>
      <c r="K3854">
        <v>6</v>
      </c>
      <c r="L3854" t="s">
        <v>101</v>
      </c>
      <c r="N3854">
        <f t="shared" si="60"/>
        <v>0</v>
      </c>
    </row>
    <row r="3855" spans="1:14" x14ac:dyDescent="0.3">
      <c r="A3855">
        <v>3854</v>
      </c>
      <c r="B3855" t="s">
        <v>8699</v>
      </c>
      <c r="C3855" t="s">
        <v>4577</v>
      </c>
      <c r="D3855" t="s">
        <v>51</v>
      </c>
      <c r="E3855" t="s">
        <v>16</v>
      </c>
      <c r="F3855">
        <v>90</v>
      </c>
      <c r="G3855" t="s">
        <v>8700</v>
      </c>
      <c r="H3855" t="s">
        <v>5277</v>
      </c>
      <c r="I3855" t="s">
        <v>32</v>
      </c>
      <c r="J3855" s="1">
        <v>44800</v>
      </c>
      <c r="K3855">
        <v>102</v>
      </c>
      <c r="L3855" t="s">
        <v>54</v>
      </c>
      <c r="N3855">
        <f t="shared" si="60"/>
        <v>0</v>
      </c>
    </row>
    <row r="3856" spans="1:14" x14ac:dyDescent="0.3">
      <c r="A3856">
        <v>3855</v>
      </c>
      <c r="B3856" t="s">
        <v>2292</v>
      </c>
      <c r="C3856" t="s">
        <v>1243</v>
      </c>
      <c r="D3856" t="s">
        <v>28</v>
      </c>
      <c r="E3856" t="s">
        <v>29</v>
      </c>
      <c r="F3856">
        <v>60</v>
      </c>
      <c r="G3856" t="s">
        <v>8701</v>
      </c>
      <c r="H3856" t="s">
        <v>2950</v>
      </c>
      <c r="I3856" t="s">
        <v>38</v>
      </c>
      <c r="J3856" s="1">
        <v>44916</v>
      </c>
      <c r="K3856">
        <v>33</v>
      </c>
      <c r="L3856" t="s">
        <v>39</v>
      </c>
      <c r="N3856">
        <f t="shared" si="60"/>
        <v>0</v>
      </c>
    </row>
    <row r="3857" spans="1:14" x14ac:dyDescent="0.3">
      <c r="A3857">
        <v>3856</v>
      </c>
      <c r="B3857" t="s">
        <v>8702</v>
      </c>
      <c r="C3857" t="s">
        <v>5932</v>
      </c>
      <c r="D3857" t="s">
        <v>15</v>
      </c>
      <c r="E3857" t="s">
        <v>16</v>
      </c>
      <c r="F3857">
        <v>90</v>
      </c>
      <c r="G3857" t="s">
        <v>8703</v>
      </c>
      <c r="H3857" t="s">
        <v>8512</v>
      </c>
      <c r="I3857" t="s">
        <v>32</v>
      </c>
      <c r="J3857" s="1">
        <v>44834</v>
      </c>
      <c r="K3857">
        <v>17</v>
      </c>
      <c r="L3857" t="s">
        <v>54</v>
      </c>
      <c r="N3857">
        <f t="shared" si="60"/>
        <v>0</v>
      </c>
    </row>
    <row r="3858" spans="1:14" x14ac:dyDescent="0.3">
      <c r="A3858">
        <v>3857</v>
      </c>
      <c r="B3858" t="s">
        <v>8704</v>
      </c>
      <c r="C3858" t="s">
        <v>6134</v>
      </c>
      <c r="D3858" t="s">
        <v>51</v>
      </c>
      <c r="E3858" t="s">
        <v>16</v>
      </c>
      <c r="F3858">
        <v>90</v>
      </c>
      <c r="G3858" t="s">
        <v>8705</v>
      </c>
      <c r="H3858" t="s">
        <v>818</v>
      </c>
      <c r="I3858" t="s">
        <v>819</v>
      </c>
      <c r="J3858" s="1">
        <v>44766</v>
      </c>
      <c r="K3858">
        <v>99</v>
      </c>
      <c r="L3858" t="s">
        <v>101</v>
      </c>
      <c r="N3858">
        <f t="shared" si="60"/>
        <v>0</v>
      </c>
    </row>
    <row r="3859" spans="1:14" x14ac:dyDescent="0.3">
      <c r="A3859">
        <v>3858</v>
      </c>
      <c r="B3859" t="s">
        <v>3068</v>
      </c>
      <c r="C3859" t="s">
        <v>2301</v>
      </c>
      <c r="D3859" t="s">
        <v>15</v>
      </c>
      <c r="E3859" t="s">
        <v>16</v>
      </c>
      <c r="F3859">
        <v>60</v>
      </c>
      <c r="G3859" t="s">
        <v>8706</v>
      </c>
      <c r="H3859" t="s">
        <v>3759</v>
      </c>
      <c r="I3859" t="s">
        <v>3760</v>
      </c>
      <c r="J3859" s="1">
        <v>44713</v>
      </c>
      <c r="K3859">
        <v>89</v>
      </c>
      <c r="L3859" t="s">
        <v>80</v>
      </c>
      <c r="N3859">
        <f t="shared" si="60"/>
        <v>0</v>
      </c>
    </row>
    <row r="3860" spans="1:14" x14ac:dyDescent="0.3">
      <c r="A3860">
        <v>3859</v>
      </c>
      <c r="B3860" t="s">
        <v>6306</v>
      </c>
      <c r="C3860" t="s">
        <v>4410</v>
      </c>
      <c r="D3860" t="s">
        <v>28</v>
      </c>
      <c r="E3860" t="s">
        <v>29</v>
      </c>
      <c r="F3860">
        <v>90</v>
      </c>
      <c r="G3860" t="s">
        <v>8707</v>
      </c>
      <c r="H3860" t="s">
        <v>2664</v>
      </c>
      <c r="I3860" t="s">
        <v>32</v>
      </c>
      <c r="J3860" s="1">
        <v>44161</v>
      </c>
      <c r="K3860">
        <v>74</v>
      </c>
      <c r="L3860" t="s">
        <v>39</v>
      </c>
      <c r="N3860">
        <f t="shared" si="60"/>
        <v>0</v>
      </c>
    </row>
    <row r="3861" spans="1:14" x14ac:dyDescent="0.3">
      <c r="A3861">
        <v>3860</v>
      </c>
      <c r="B3861" t="s">
        <v>8708</v>
      </c>
      <c r="C3861" t="s">
        <v>2181</v>
      </c>
      <c r="D3861" t="s">
        <v>51</v>
      </c>
      <c r="E3861" t="s">
        <v>16</v>
      </c>
      <c r="F3861">
        <v>30</v>
      </c>
      <c r="G3861" t="s">
        <v>8709</v>
      </c>
      <c r="H3861" t="s">
        <v>2664</v>
      </c>
      <c r="I3861" t="s">
        <v>32</v>
      </c>
      <c r="J3861" s="1">
        <v>44423</v>
      </c>
      <c r="K3861">
        <v>65</v>
      </c>
      <c r="L3861" t="s">
        <v>159</v>
      </c>
      <c r="N3861">
        <f t="shared" si="60"/>
        <v>0</v>
      </c>
    </row>
    <row r="3862" spans="1:14" x14ac:dyDescent="0.3">
      <c r="A3862">
        <v>3861</v>
      </c>
      <c r="B3862" t="s">
        <v>902</v>
      </c>
      <c r="C3862" t="s">
        <v>8654</v>
      </c>
      <c r="D3862" t="s">
        <v>92</v>
      </c>
      <c r="E3862" t="s">
        <v>29</v>
      </c>
      <c r="F3862">
        <v>60</v>
      </c>
      <c r="G3862" t="s">
        <v>8710</v>
      </c>
      <c r="H3862" t="s">
        <v>2366</v>
      </c>
      <c r="I3862" t="s">
        <v>1367</v>
      </c>
      <c r="J3862" s="1">
        <v>43855</v>
      </c>
      <c r="K3862">
        <v>81</v>
      </c>
      <c r="L3862" t="s">
        <v>45</v>
      </c>
      <c r="N3862">
        <f t="shared" si="60"/>
        <v>0</v>
      </c>
    </row>
    <row r="3863" spans="1:14" x14ac:dyDescent="0.3">
      <c r="A3863">
        <v>3862</v>
      </c>
      <c r="B3863" t="s">
        <v>6549</v>
      </c>
      <c r="C3863" t="s">
        <v>1270</v>
      </c>
      <c r="D3863" t="s">
        <v>51</v>
      </c>
      <c r="E3863" t="s">
        <v>16</v>
      </c>
      <c r="F3863">
        <v>30</v>
      </c>
      <c r="G3863" t="s">
        <v>8711</v>
      </c>
      <c r="H3863" t="s">
        <v>3373</v>
      </c>
      <c r="I3863" t="s">
        <v>32</v>
      </c>
      <c r="J3863" s="1">
        <v>44097</v>
      </c>
      <c r="K3863">
        <v>66</v>
      </c>
      <c r="L3863" t="s">
        <v>33</v>
      </c>
      <c r="N3863">
        <f t="shared" si="60"/>
        <v>0</v>
      </c>
    </row>
    <row r="3864" spans="1:14" x14ac:dyDescent="0.3">
      <c r="A3864">
        <v>3863</v>
      </c>
      <c r="B3864" t="s">
        <v>3300</v>
      </c>
      <c r="C3864" t="s">
        <v>8712</v>
      </c>
      <c r="D3864" t="s">
        <v>28</v>
      </c>
      <c r="E3864" t="s">
        <v>29</v>
      </c>
      <c r="F3864">
        <v>30</v>
      </c>
      <c r="G3864" t="s">
        <v>8713</v>
      </c>
      <c r="H3864" t="s">
        <v>5952</v>
      </c>
      <c r="I3864" t="s">
        <v>32</v>
      </c>
      <c r="J3864" s="1">
        <v>44547</v>
      </c>
      <c r="K3864">
        <v>47</v>
      </c>
      <c r="L3864" t="s">
        <v>70</v>
      </c>
      <c r="N3864">
        <f t="shared" si="60"/>
        <v>0</v>
      </c>
    </row>
    <row r="3865" spans="1:14" x14ac:dyDescent="0.3">
      <c r="A3865">
        <v>3864</v>
      </c>
      <c r="B3865" t="s">
        <v>8714</v>
      </c>
      <c r="C3865" t="s">
        <v>2920</v>
      </c>
      <c r="D3865" t="s">
        <v>51</v>
      </c>
      <c r="E3865" t="s">
        <v>16</v>
      </c>
      <c r="F3865">
        <v>90</v>
      </c>
      <c r="G3865" t="s">
        <v>8715</v>
      </c>
      <c r="H3865" t="s">
        <v>3206</v>
      </c>
      <c r="I3865" t="s">
        <v>1199</v>
      </c>
      <c r="J3865" s="1">
        <v>44746</v>
      </c>
      <c r="K3865">
        <v>97</v>
      </c>
      <c r="L3865" t="s">
        <v>20</v>
      </c>
      <c r="N3865">
        <f t="shared" si="60"/>
        <v>0</v>
      </c>
    </row>
    <row r="3866" spans="1:14" x14ac:dyDescent="0.3">
      <c r="A3866">
        <v>3865</v>
      </c>
      <c r="B3866" t="s">
        <v>1721</v>
      </c>
      <c r="C3866" t="s">
        <v>2006</v>
      </c>
      <c r="D3866" t="s">
        <v>28</v>
      </c>
      <c r="E3866" t="s">
        <v>29</v>
      </c>
      <c r="F3866">
        <v>90</v>
      </c>
      <c r="G3866" t="s">
        <v>8716</v>
      </c>
      <c r="H3866" t="s">
        <v>451</v>
      </c>
      <c r="I3866" t="s">
        <v>294</v>
      </c>
      <c r="J3866" s="1">
        <v>44003</v>
      </c>
      <c r="K3866">
        <v>42</v>
      </c>
      <c r="L3866" t="s">
        <v>70</v>
      </c>
      <c r="N3866">
        <f t="shared" si="60"/>
        <v>0</v>
      </c>
    </row>
    <row r="3867" spans="1:14" x14ac:dyDescent="0.3">
      <c r="A3867">
        <v>3866</v>
      </c>
      <c r="B3867" t="s">
        <v>4092</v>
      </c>
      <c r="C3867" t="s">
        <v>1428</v>
      </c>
      <c r="D3867" t="s">
        <v>28</v>
      </c>
      <c r="E3867" t="s">
        <v>29</v>
      </c>
      <c r="F3867">
        <v>60</v>
      </c>
      <c r="G3867" t="s">
        <v>8717</v>
      </c>
      <c r="H3867" t="s">
        <v>63</v>
      </c>
      <c r="I3867" t="s">
        <v>32</v>
      </c>
      <c r="J3867" s="1">
        <v>44547</v>
      </c>
      <c r="K3867">
        <v>54</v>
      </c>
      <c r="L3867" t="s">
        <v>80</v>
      </c>
      <c r="N3867">
        <f t="shared" si="60"/>
        <v>0</v>
      </c>
    </row>
    <row r="3868" spans="1:14" x14ac:dyDescent="0.3">
      <c r="A3868">
        <v>3867</v>
      </c>
      <c r="B3868" t="s">
        <v>8162</v>
      </c>
      <c r="C3868" t="s">
        <v>6349</v>
      </c>
      <c r="D3868" t="s">
        <v>28</v>
      </c>
      <c r="E3868" t="s">
        <v>29</v>
      </c>
      <c r="F3868">
        <v>60</v>
      </c>
      <c r="G3868" t="s">
        <v>8718</v>
      </c>
      <c r="H3868" t="s">
        <v>8534</v>
      </c>
      <c r="I3868" t="s">
        <v>294</v>
      </c>
      <c r="J3868" s="1">
        <v>44165</v>
      </c>
      <c r="K3868">
        <v>18</v>
      </c>
      <c r="L3868" t="s">
        <v>45</v>
      </c>
      <c r="N3868">
        <f t="shared" si="60"/>
        <v>0</v>
      </c>
    </row>
    <row r="3869" spans="1:14" x14ac:dyDescent="0.3">
      <c r="A3869">
        <v>3868</v>
      </c>
      <c r="B3869" t="s">
        <v>7595</v>
      </c>
      <c r="C3869" t="s">
        <v>205</v>
      </c>
      <c r="D3869" t="s">
        <v>117</v>
      </c>
      <c r="E3869" t="s">
        <v>29</v>
      </c>
      <c r="F3869">
        <v>90</v>
      </c>
      <c r="G3869" t="s">
        <v>8719</v>
      </c>
      <c r="H3869" t="s">
        <v>186</v>
      </c>
      <c r="I3869" t="s">
        <v>187</v>
      </c>
      <c r="J3869" s="1">
        <v>44351</v>
      </c>
      <c r="K3869">
        <v>95</v>
      </c>
      <c r="L3869" t="s">
        <v>20</v>
      </c>
      <c r="N3869">
        <f t="shared" si="60"/>
        <v>0</v>
      </c>
    </row>
    <row r="3870" spans="1:14" x14ac:dyDescent="0.3">
      <c r="A3870">
        <v>3869</v>
      </c>
      <c r="B3870" t="s">
        <v>8720</v>
      </c>
      <c r="C3870" t="s">
        <v>8721</v>
      </c>
      <c r="D3870" t="s">
        <v>15</v>
      </c>
      <c r="E3870" t="s">
        <v>16</v>
      </c>
      <c r="F3870">
        <v>60</v>
      </c>
      <c r="G3870" t="s">
        <v>8722</v>
      </c>
      <c r="H3870" t="s">
        <v>1712</v>
      </c>
      <c r="I3870" t="s">
        <v>187</v>
      </c>
      <c r="J3870" s="1">
        <v>44224</v>
      </c>
      <c r="K3870">
        <v>33</v>
      </c>
      <c r="L3870" t="s">
        <v>64</v>
      </c>
      <c r="N3870">
        <f t="shared" si="60"/>
        <v>0</v>
      </c>
    </row>
    <row r="3871" spans="1:14" x14ac:dyDescent="0.3">
      <c r="A3871">
        <v>3870</v>
      </c>
      <c r="B3871" t="s">
        <v>2051</v>
      </c>
      <c r="C3871" t="s">
        <v>8723</v>
      </c>
      <c r="D3871" t="s">
        <v>28</v>
      </c>
      <c r="E3871" t="s">
        <v>29</v>
      </c>
      <c r="F3871">
        <v>30</v>
      </c>
      <c r="G3871" t="s">
        <v>8724</v>
      </c>
      <c r="H3871" t="s">
        <v>2685</v>
      </c>
      <c r="I3871" t="s">
        <v>32</v>
      </c>
      <c r="J3871" s="1">
        <v>44201</v>
      </c>
      <c r="K3871">
        <v>42</v>
      </c>
      <c r="L3871" t="s">
        <v>20</v>
      </c>
      <c r="N3871">
        <f t="shared" si="60"/>
        <v>0</v>
      </c>
    </row>
    <row r="3872" spans="1:14" x14ac:dyDescent="0.3">
      <c r="A3872">
        <v>3871</v>
      </c>
      <c r="B3872" t="s">
        <v>8725</v>
      </c>
      <c r="C3872" t="s">
        <v>3201</v>
      </c>
      <c r="D3872" t="s">
        <v>28</v>
      </c>
      <c r="E3872" t="s">
        <v>29</v>
      </c>
      <c r="F3872">
        <v>60</v>
      </c>
      <c r="G3872" t="s">
        <v>8726</v>
      </c>
      <c r="H3872" t="s">
        <v>5277</v>
      </c>
      <c r="I3872" t="s">
        <v>32</v>
      </c>
      <c r="J3872" s="1">
        <v>44472</v>
      </c>
      <c r="K3872">
        <v>49</v>
      </c>
      <c r="L3872" t="s">
        <v>33</v>
      </c>
      <c r="N3872">
        <f t="shared" si="60"/>
        <v>0</v>
      </c>
    </row>
    <row r="3873" spans="1:14" x14ac:dyDescent="0.3">
      <c r="A3873">
        <v>3872</v>
      </c>
      <c r="B3873" t="s">
        <v>2184</v>
      </c>
      <c r="C3873" t="s">
        <v>3509</v>
      </c>
      <c r="D3873" t="s">
        <v>28</v>
      </c>
      <c r="E3873" t="s">
        <v>29</v>
      </c>
      <c r="F3873">
        <v>60</v>
      </c>
      <c r="G3873" t="s">
        <v>8727</v>
      </c>
      <c r="H3873" t="s">
        <v>1757</v>
      </c>
      <c r="I3873" t="s">
        <v>294</v>
      </c>
      <c r="J3873" s="1">
        <v>44828</v>
      </c>
      <c r="K3873">
        <v>59</v>
      </c>
      <c r="L3873" t="s">
        <v>54</v>
      </c>
      <c r="N3873">
        <f t="shared" si="60"/>
        <v>0</v>
      </c>
    </row>
    <row r="3874" spans="1:14" x14ac:dyDescent="0.3">
      <c r="A3874">
        <v>3873</v>
      </c>
      <c r="B3874" t="s">
        <v>1104</v>
      </c>
      <c r="C3874" t="s">
        <v>7278</v>
      </c>
      <c r="D3874" t="s">
        <v>28</v>
      </c>
      <c r="E3874" t="s">
        <v>29</v>
      </c>
      <c r="F3874">
        <v>90</v>
      </c>
      <c r="G3874" t="s">
        <v>8728</v>
      </c>
      <c r="H3874" t="s">
        <v>8547</v>
      </c>
      <c r="I3874" t="s">
        <v>32</v>
      </c>
      <c r="J3874" s="1">
        <v>44637</v>
      </c>
      <c r="K3874">
        <v>101</v>
      </c>
      <c r="L3874" t="s">
        <v>101</v>
      </c>
      <c r="N3874">
        <f t="shared" si="60"/>
        <v>0</v>
      </c>
    </row>
    <row r="3875" spans="1:14" x14ac:dyDescent="0.3">
      <c r="A3875">
        <v>3874</v>
      </c>
      <c r="B3875" t="s">
        <v>7958</v>
      </c>
      <c r="C3875" t="s">
        <v>4387</v>
      </c>
      <c r="D3875" t="s">
        <v>28</v>
      </c>
      <c r="E3875" t="s">
        <v>29</v>
      </c>
      <c r="F3875">
        <v>30</v>
      </c>
      <c r="G3875" t="s">
        <v>8729</v>
      </c>
      <c r="H3875" t="s">
        <v>1401</v>
      </c>
      <c r="I3875" t="s">
        <v>1402</v>
      </c>
      <c r="J3875" s="1">
        <v>44053</v>
      </c>
      <c r="K3875">
        <v>38</v>
      </c>
      <c r="L3875" t="s">
        <v>64</v>
      </c>
      <c r="N3875">
        <f t="shared" si="60"/>
        <v>0</v>
      </c>
    </row>
    <row r="3876" spans="1:14" x14ac:dyDescent="0.3">
      <c r="A3876">
        <v>3875</v>
      </c>
      <c r="B3876" t="s">
        <v>1684</v>
      </c>
      <c r="C3876" t="s">
        <v>5968</v>
      </c>
      <c r="D3876" t="s">
        <v>28</v>
      </c>
      <c r="E3876" t="s">
        <v>29</v>
      </c>
      <c r="F3876">
        <v>90</v>
      </c>
      <c r="G3876" t="s">
        <v>8729</v>
      </c>
      <c r="H3876" t="s">
        <v>3882</v>
      </c>
      <c r="I3876" t="s">
        <v>38</v>
      </c>
      <c r="J3876" s="1">
        <v>44343</v>
      </c>
      <c r="K3876">
        <v>36</v>
      </c>
      <c r="L3876" t="s">
        <v>80</v>
      </c>
      <c r="N3876">
        <f t="shared" si="60"/>
        <v>0</v>
      </c>
    </row>
    <row r="3877" spans="1:14" x14ac:dyDescent="0.3">
      <c r="A3877">
        <v>3876</v>
      </c>
      <c r="B3877" t="s">
        <v>8730</v>
      </c>
      <c r="C3877" t="s">
        <v>3700</v>
      </c>
      <c r="D3877" t="s">
        <v>92</v>
      </c>
      <c r="E3877" t="s">
        <v>29</v>
      </c>
      <c r="F3877">
        <v>30</v>
      </c>
      <c r="G3877" t="s">
        <v>8731</v>
      </c>
      <c r="H3877" t="s">
        <v>7642</v>
      </c>
      <c r="I3877" t="s">
        <v>32</v>
      </c>
      <c r="J3877" s="1">
        <v>44870</v>
      </c>
      <c r="K3877">
        <v>49</v>
      </c>
      <c r="L3877" t="s">
        <v>70</v>
      </c>
      <c r="N3877">
        <f t="shared" si="60"/>
        <v>0</v>
      </c>
    </row>
    <row r="3878" spans="1:14" x14ac:dyDescent="0.3">
      <c r="A3878">
        <v>3877</v>
      </c>
      <c r="B3878" t="s">
        <v>8732</v>
      </c>
      <c r="C3878" t="s">
        <v>3394</v>
      </c>
      <c r="D3878" t="s">
        <v>28</v>
      </c>
      <c r="E3878" t="s">
        <v>29</v>
      </c>
      <c r="F3878">
        <v>30</v>
      </c>
      <c r="G3878" t="s">
        <v>8733</v>
      </c>
      <c r="H3878" t="s">
        <v>2261</v>
      </c>
      <c r="I3878" t="s">
        <v>32</v>
      </c>
      <c r="J3878" s="1">
        <v>44721</v>
      </c>
      <c r="K3878">
        <v>35</v>
      </c>
      <c r="L3878" t="s">
        <v>159</v>
      </c>
      <c r="N3878">
        <f t="shared" si="60"/>
        <v>0</v>
      </c>
    </row>
    <row r="3879" spans="1:14" x14ac:dyDescent="0.3">
      <c r="A3879">
        <v>3878</v>
      </c>
      <c r="B3879" t="s">
        <v>2815</v>
      </c>
      <c r="C3879" t="s">
        <v>6594</v>
      </c>
      <c r="D3879" t="s">
        <v>28</v>
      </c>
      <c r="E3879" t="s">
        <v>29</v>
      </c>
      <c r="F3879">
        <v>60</v>
      </c>
      <c r="G3879" t="s">
        <v>8734</v>
      </c>
      <c r="H3879" t="s">
        <v>5609</v>
      </c>
      <c r="I3879" t="s">
        <v>19</v>
      </c>
      <c r="J3879" s="1">
        <v>44187</v>
      </c>
      <c r="K3879">
        <v>50</v>
      </c>
      <c r="L3879" t="s">
        <v>39</v>
      </c>
      <c r="N3879">
        <f t="shared" si="60"/>
        <v>0</v>
      </c>
    </row>
    <row r="3880" spans="1:14" x14ac:dyDescent="0.3">
      <c r="A3880">
        <v>3879</v>
      </c>
      <c r="B3880" t="s">
        <v>8735</v>
      </c>
      <c r="C3880" t="s">
        <v>5214</v>
      </c>
      <c r="D3880" t="s">
        <v>51</v>
      </c>
      <c r="E3880" t="s">
        <v>16</v>
      </c>
      <c r="F3880">
        <v>90</v>
      </c>
      <c r="G3880" t="s">
        <v>8736</v>
      </c>
      <c r="H3880" t="s">
        <v>6249</v>
      </c>
      <c r="I3880" t="s">
        <v>38</v>
      </c>
      <c r="J3880" s="1">
        <v>44607</v>
      </c>
      <c r="K3880">
        <v>84</v>
      </c>
      <c r="L3880" t="s">
        <v>64</v>
      </c>
      <c r="N3880">
        <f t="shared" si="60"/>
        <v>0</v>
      </c>
    </row>
    <row r="3881" spans="1:14" x14ac:dyDescent="0.3">
      <c r="A3881">
        <v>3880</v>
      </c>
      <c r="B3881" t="s">
        <v>8737</v>
      </c>
      <c r="C3881" t="s">
        <v>1821</v>
      </c>
      <c r="D3881" t="s">
        <v>15</v>
      </c>
      <c r="E3881" t="s">
        <v>16</v>
      </c>
      <c r="F3881">
        <v>60</v>
      </c>
      <c r="G3881" t="s">
        <v>8738</v>
      </c>
      <c r="H3881" t="s">
        <v>5751</v>
      </c>
      <c r="I3881" t="s">
        <v>178</v>
      </c>
      <c r="J3881" s="1">
        <v>44681</v>
      </c>
      <c r="K3881">
        <v>73</v>
      </c>
      <c r="L3881" t="s">
        <v>39</v>
      </c>
      <c r="N3881">
        <f t="shared" si="60"/>
        <v>0</v>
      </c>
    </row>
    <row r="3882" spans="1:14" x14ac:dyDescent="0.3">
      <c r="A3882">
        <v>3881</v>
      </c>
      <c r="B3882" t="s">
        <v>4805</v>
      </c>
      <c r="C3882" t="s">
        <v>1692</v>
      </c>
      <c r="D3882" t="s">
        <v>28</v>
      </c>
      <c r="E3882" t="s">
        <v>29</v>
      </c>
      <c r="F3882">
        <v>60</v>
      </c>
      <c r="G3882" t="s">
        <v>8739</v>
      </c>
      <c r="H3882" t="s">
        <v>8740</v>
      </c>
      <c r="I3882" t="s">
        <v>913</v>
      </c>
      <c r="J3882" s="1">
        <v>44099</v>
      </c>
      <c r="K3882">
        <v>82</v>
      </c>
      <c r="L3882" t="s">
        <v>45</v>
      </c>
      <c r="N3882">
        <f t="shared" si="60"/>
        <v>0</v>
      </c>
    </row>
    <row r="3883" spans="1:14" x14ac:dyDescent="0.3">
      <c r="A3883">
        <v>3882</v>
      </c>
      <c r="B3883" t="s">
        <v>6264</v>
      </c>
      <c r="C3883" t="s">
        <v>3111</v>
      </c>
      <c r="D3883" t="s">
        <v>28</v>
      </c>
      <c r="E3883" t="s">
        <v>29</v>
      </c>
      <c r="F3883">
        <v>90</v>
      </c>
      <c r="G3883" t="s">
        <v>8741</v>
      </c>
      <c r="H3883" t="s">
        <v>6951</v>
      </c>
      <c r="I3883" t="s">
        <v>38</v>
      </c>
      <c r="J3883" s="1">
        <v>44550</v>
      </c>
      <c r="K3883">
        <v>41</v>
      </c>
      <c r="L3883" t="s">
        <v>64</v>
      </c>
      <c r="N3883">
        <f t="shared" si="60"/>
        <v>0</v>
      </c>
    </row>
    <row r="3884" spans="1:14" x14ac:dyDescent="0.3">
      <c r="A3884">
        <v>3883</v>
      </c>
      <c r="B3884" t="s">
        <v>831</v>
      </c>
      <c r="C3884" t="s">
        <v>4609</v>
      </c>
      <c r="D3884" t="s">
        <v>15</v>
      </c>
      <c r="E3884" t="s">
        <v>16</v>
      </c>
      <c r="F3884">
        <v>60</v>
      </c>
      <c r="G3884" t="s">
        <v>8742</v>
      </c>
      <c r="H3884" t="s">
        <v>5271</v>
      </c>
      <c r="I3884" t="s">
        <v>187</v>
      </c>
      <c r="J3884" s="1">
        <v>43851</v>
      </c>
      <c r="K3884">
        <v>21</v>
      </c>
      <c r="L3884" t="s">
        <v>64</v>
      </c>
      <c r="N3884">
        <f t="shared" si="60"/>
        <v>0</v>
      </c>
    </row>
    <row r="3885" spans="1:14" x14ac:dyDescent="0.3">
      <c r="A3885">
        <v>3884</v>
      </c>
      <c r="B3885" t="s">
        <v>8743</v>
      </c>
      <c r="C3885" t="s">
        <v>3938</v>
      </c>
      <c r="D3885" t="s">
        <v>51</v>
      </c>
      <c r="E3885" t="s">
        <v>16</v>
      </c>
      <c r="F3885">
        <v>60</v>
      </c>
      <c r="G3885" t="s">
        <v>8744</v>
      </c>
      <c r="H3885" t="s">
        <v>3678</v>
      </c>
      <c r="I3885" t="s">
        <v>32</v>
      </c>
      <c r="J3885" s="1">
        <v>44532</v>
      </c>
      <c r="K3885">
        <v>8</v>
      </c>
      <c r="L3885" t="s">
        <v>45</v>
      </c>
      <c r="N3885">
        <f t="shared" si="60"/>
        <v>0</v>
      </c>
    </row>
    <row r="3886" spans="1:14" x14ac:dyDescent="0.3">
      <c r="A3886">
        <v>3885</v>
      </c>
      <c r="B3886" t="s">
        <v>8745</v>
      </c>
      <c r="C3886" t="s">
        <v>8746</v>
      </c>
      <c r="D3886" t="s">
        <v>15</v>
      </c>
      <c r="E3886" t="s">
        <v>16</v>
      </c>
      <c r="F3886">
        <v>30</v>
      </c>
      <c r="G3886" t="s">
        <v>8747</v>
      </c>
      <c r="H3886" t="s">
        <v>443</v>
      </c>
      <c r="I3886" t="s">
        <v>294</v>
      </c>
      <c r="J3886" s="1">
        <v>44327</v>
      </c>
      <c r="K3886">
        <v>17</v>
      </c>
      <c r="L3886" t="s">
        <v>80</v>
      </c>
      <c r="N3886">
        <f t="shared" si="60"/>
        <v>0</v>
      </c>
    </row>
    <row r="3887" spans="1:14" x14ac:dyDescent="0.3">
      <c r="A3887">
        <v>3886</v>
      </c>
      <c r="B3887" t="s">
        <v>2600</v>
      </c>
      <c r="C3887" t="s">
        <v>8748</v>
      </c>
      <c r="D3887" t="s">
        <v>51</v>
      </c>
      <c r="E3887" t="s">
        <v>16</v>
      </c>
      <c r="F3887">
        <v>60</v>
      </c>
      <c r="G3887" t="s">
        <v>8749</v>
      </c>
      <c r="H3887" t="s">
        <v>1764</v>
      </c>
      <c r="I3887" t="s">
        <v>124</v>
      </c>
      <c r="J3887" s="1">
        <v>44780</v>
      </c>
      <c r="K3887">
        <v>39</v>
      </c>
      <c r="L3887" t="s">
        <v>39</v>
      </c>
      <c r="N3887">
        <f t="shared" si="60"/>
        <v>0</v>
      </c>
    </row>
    <row r="3888" spans="1:14" x14ac:dyDescent="0.3">
      <c r="A3888">
        <v>3887</v>
      </c>
      <c r="B3888" t="s">
        <v>5285</v>
      </c>
      <c r="C3888" t="s">
        <v>328</v>
      </c>
      <c r="D3888" t="s">
        <v>92</v>
      </c>
      <c r="E3888" t="s">
        <v>29</v>
      </c>
      <c r="F3888">
        <v>90</v>
      </c>
      <c r="G3888" t="s">
        <v>8750</v>
      </c>
      <c r="H3888" t="s">
        <v>1194</v>
      </c>
      <c r="I3888" t="s">
        <v>38</v>
      </c>
      <c r="J3888" s="1">
        <v>44683</v>
      </c>
      <c r="K3888">
        <v>81</v>
      </c>
      <c r="L3888" t="s">
        <v>45</v>
      </c>
      <c r="N3888">
        <f t="shared" si="60"/>
        <v>0</v>
      </c>
    </row>
    <row r="3889" spans="1:14" x14ac:dyDescent="0.3">
      <c r="A3889">
        <v>3888</v>
      </c>
      <c r="B3889" t="s">
        <v>8317</v>
      </c>
      <c r="C3889" t="s">
        <v>4795</v>
      </c>
      <c r="D3889" t="s">
        <v>28</v>
      </c>
      <c r="E3889" t="s">
        <v>29</v>
      </c>
      <c r="F3889">
        <v>90</v>
      </c>
      <c r="G3889" t="s">
        <v>8751</v>
      </c>
      <c r="H3889" t="s">
        <v>7261</v>
      </c>
      <c r="I3889" t="s">
        <v>32</v>
      </c>
      <c r="J3889" s="1">
        <v>43832</v>
      </c>
      <c r="K3889">
        <v>24</v>
      </c>
      <c r="L3889" t="s">
        <v>45</v>
      </c>
      <c r="N3889">
        <f t="shared" si="60"/>
        <v>0</v>
      </c>
    </row>
    <row r="3890" spans="1:14" x14ac:dyDescent="0.3">
      <c r="A3890">
        <v>3889</v>
      </c>
      <c r="B3890" t="s">
        <v>3345</v>
      </c>
      <c r="C3890" t="s">
        <v>3325</v>
      </c>
      <c r="D3890" t="s">
        <v>28</v>
      </c>
      <c r="E3890" t="s">
        <v>29</v>
      </c>
      <c r="F3890">
        <v>90</v>
      </c>
      <c r="G3890" t="s">
        <v>8752</v>
      </c>
      <c r="H3890" t="s">
        <v>6181</v>
      </c>
      <c r="I3890" t="s">
        <v>32</v>
      </c>
      <c r="J3890" s="1">
        <v>44672</v>
      </c>
      <c r="K3890">
        <v>41</v>
      </c>
      <c r="L3890" t="s">
        <v>70</v>
      </c>
      <c r="N3890">
        <f t="shared" si="60"/>
        <v>0</v>
      </c>
    </row>
    <row r="3891" spans="1:14" x14ac:dyDescent="0.3">
      <c r="A3891">
        <v>3890</v>
      </c>
      <c r="B3891" t="s">
        <v>8753</v>
      </c>
      <c r="C3891" t="s">
        <v>4191</v>
      </c>
      <c r="D3891" t="s">
        <v>51</v>
      </c>
      <c r="E3891" t="s">
        <v>16</v>
      </c>
      <c r="F3891">
        <v>30</v>
      </c>
      <c r="G3891" t="s">
        <v>8754</v>
      </c>
      <c r="H3891" t="s">
        <v>641</v>
      </c>
      <c r="I3891" t="s">
        <v>294</v>
      </c>
      <c r="J3891" s="1">
        <v>43842</v>
      </c>
      <c r="K3891">
        <v>78</v>
      </c>
      <c r="L3891" t="s">
        <v>39</v>
      </c>
      <c r="N3891">
        <f t="shared" si="60"/>
        <v>0</v>
      </c>
    </row>
    <row r="3892" spans="1:14" x14ac:dyDescent="0.3">
      <c r="A3892">
        <v>3891</v>
      </c>
      <c r="B3892" t="s">
        <v>8755</v>
      </c>
      <c r="C3892" t="s">
        <v>1451</v>
      </c>
      <c r="D3892" t="s">
        <v>28</v>
      </c>
      <c r="E3892" t="s">
        <v>29</v>
      </c>
      <c r="F3892">
        <v>90</v>
      </c>
      <c r="G3892" t="s">
        <v>8756</v>
      </c>
      <c r="H3892" t="s">
        <v>1008</v>
      </c>
      <c r="I3892" t="s">
        <v>32</v>
      </c>
      <c r="J3892" s="1">
        <v>44034</v>
      </c>
      <c r="K3892">
        <v>70</v>
      </c>
      <c r="L3892" t="s">
        <v>54</v>
      </c>
      <c r="N3892">
        <f t="shared" si="60"/>
        <v>0</v>
      </c>
    </row>
    <row r="3893" spans="1:14" x14ac:dyDescent="0.3">
      <c r="A3893">
        <v>3892</v>
      </c>
      <c r="B3893" t="s">
        <v>5072</v>
      </c>
      <c r="C3893" t="s">
        <v>8117</v>
      </c>
      <c r="D3893" t="s">
        <v>28</v>
      </c>
      <c r="E3893" t="s">
        <v>29</v>
      </c>
      <c r="F3893">
        <v>90</v>
      </c>
      <c r="G3893" t="s">
        <v>8757</v>
      </c>
      <c r="H3893" t="s">
        <v>8758</v>
      </c>
      <c r="I3893" t="s">
        <v>178</v>
      </c>
      <c r="J3893" s="1">
        <v>44686</v>
      </c>
      <c r="K3893">
        <v>101</v>
      </c>
      <c r="L3893" t="s">
        <v>33</v>
      </c>
      <c r="N3893">
        <f t="shared" si="60"/>
        <v>0</v>
      </c>
    </row>
    <row r="3894" spans="1:14" x14ac:dyDescent="0.3">
      <c r="A3894">
        <v>3893</v>
      </c>
      <c r="B3894" t="s">
        <v>8759</v>
      </c>
      <c r="C3894" t="s">
        <v>8760</v>
      </c>
      <c r="D3894" t="s">
        <v>28</v>
      </c>
      <c r="E3894" t="s">
        <v>29</v>
      </c>
      <c r="F3894">
        <v>60</v>
      </c>
      <c r="G3894" t="s">
        <v>8761</v>
      </c>
      <c r="H3894" t="s">
        <v>2133</v>
      </c>
      <c r="I3894" t="s">
        <v>32</v>
      </c>
      <c r="J3894" s="1">
        <v>43925</v>
      </c>
      <c r="K3894">
        <v>9</v>
      </c>
      <c r="L3894" t="s">
        <v>64</v>
      </c>
      <c r="N3894">
        <f t="shared" si="60"/>
        <v>0</v>
      </c>
    </row>
    <row r="3895" spans="1:14" x14ac:dyDescent="0.3">
      <c r="A3895">
        <v>3894</v>
      </c>
      <c r="B3895" t="s">
        <v>3567</v>
      </c>
      <c r="C3895" t="s">
        <v>4399</v>
      </c>
      <c r="D3895" t="s">
        <v>28</v>
      </c>
      <c r="E3895" t="s">
        <v>29</v>
      </c>
      <c r="F3895">
        <v>60</v>
      </c>
      <c r="G3895" t="s">
        <v>8762</v>
      </c>
      <c r="H3895" t="s">
        <v>2555</v>
      </c>
      <c r="I3895" t="s">
        <v>32</v>
      </c>
      <c r="J3895" s="1">
        <v>43877</v>
      </c>
      <c r="K3895">
        <v>31</v>
      </c>
      <c r="L3895" t="s">
        <v>39</v>
      </c>
      <c r="N3895">
        <f t="shared" si="60"/>
        <v>0</v>
      </c>
    </row>
    <row r="3896" spans="1:14" x14ac:dyDescent="0.3">
      <c r="A3896">
        <v>3895</v>
      </c>
      <c r="B3896" t="s">
        <v>8763</v>
      </c>
      <c r="C3896" t="s">
        <v>6216</v>
      </c>
      <c r="D3896" t="s">
        <v>51</v>
      </c>
      <c r="E3896" t="s">
        <v>16</v>
      </c>
      <c r="F3896">
        <v>90</v>
      </c>
      <c r="G3896" t="s">
        <v>8764</v>
      </c>
      <c r="H3896" t="s">
        <v>1206</v>
      </c>
      <c r="I3896" t="s">
        <v>294</v>
      </c>
      <c r="J3896" s="1">
        <v>43965</v>
      </c>
      <c r="K3896">
        <v>64</v>
      </c>
      <c r="L3896" t="s">
        <v>101</v>
      </c>
      <c r="N3896">
        <f t="shared" si="60"/>
        <v>0</v>
      </c>
    </row>
    <row r="3897" spans="1:14" x14ac:dyDescent="0.3">
      <c r="A3897">
        <v>3896</v>
      </c>
      <c r="B3897" t="s">
        <v>6653</v>
      </c>
      <c r="C3897" t="s">
        <v>1459</v>
      </c>
      <c r="D3897" t="s">
        <v>15</v>
      </c>
      <c r="E3897" t="s">
        <v>16</v>
      </c>
      <c r="F3897">
        <v>90</v>
      </c>
      <c r="G3897" t="s">
        <v>8765</v>
      </c>
      <c r="H3897" t="s">
        <v>8000</v>
      </c>
      <c r="I3897" t="s">
        <v>32</v>
      </c>
      <c r="J3897" s="1">
        <v>44856</v>
      </c>
      <c r="K3897">
        <v>88</v>
      </c>
      <c r="L3897" t="s">
        <v>80</v>
      </c>
      <c r="N3897">
        <f t="shared" si="60"/>
        <v>0</v>
      </c>
    </row>
    <row r="3898" spans="1:14" x14ac:dyDescent="0.3">
      <c r="A3898">
        <v>3897</v>
      </c>
      <c r="B3898" t="s">
        <v>8766</v>
      </c>
      <c r="C3898" t="s">
        <v>551</v>
      </c>
      <c r="D3898" t="s">
        <v>28</v>
      </c>
      <c r="E3898" t="s">
        <v>29</v>
      </c>
      <c r="F3898">
        <v>60</v>
      </c>
      <c r="G3898" t="s">
        <v>8767</v>
      </c>
      <c r="H3898" t="s">
        <v>1426</v>
      </c>
      <c r="I3898" t="s">
        <v>32</v>
      </c>
      <c r="J3898" s="1">
        <v>44096</v>
      </c>
      <c r="K3898">
        <v>29</v>
      </c>
      <c r="L3898" t="s">
        <v>54</v>
      </c>
      <c r="N3898">
        <f t="shared" si="60"/>
        <v>0</v>
      </c>
    </row>
    <row r="3899" spans="1:14" x14ac:dyDescent="0.3">
      <c r="A3899">
        <v>3898</v>
      </c>
      <c r="B3899" t="s">
        <v>1464</v>
      </c>
      <c r="C3899" t="s">
        <v>2252</v>
      </c>
      <c r="D3899" t="s">
        <v>28</v>
      </c>
      <c r="E3899" t="s">
        <v>29</v>
      </c>
      <c r="F3899">
        <v>60</v>
      </c>
      <c r="G3899" t="s">
        <v>8767</v>
      </c>
      <c r="H3899" t="s">
        <v>3236</v>
      </c>
      <c r="I3899" t="s">
        <v>32</v>
      </c>
      <c r="J3899" s="1">
        <v>44427</v>
      </c>
      <c r="K3899">
        <v>28</v>
      </c>
      <c r="L3899" t="s">
        <v>101</v>
      </c>
      <c r="N3899">
        <f t="shared" si="60"/>
        <v>0</v>
      </c>
    </row>
    <row r="3900" spans="1:14" x14ac:dyDescent="0.3">
      <c r="A3900">
        <v>3899</v>
      </c>
      <c r="B3900" t="s">
        <v>8768</v>
      </c>
      <c r="C3900" t="s">
        <v>1746</v>
      </c>
      <c r="D3900" t="s">
        <v>15</v>
      </c>
      <c r="E3900" t="s">
        <v>16</v>
      </c>
      <c r="F3900">
        <v>90</v>
      </c>
      <c r="G3900" t="s">
        <v>8769</v>
      </c>
      <c r="H3900" t="s">
        <v>611</v>
      </c>
      <c r="I3900" t="s">
        <v>32</v>
      </c>
      <c r="J3900" s="1">
        <v>44639</v>
      </c>
      <c r="K3900">
        <v>90</v>
      </c>
      <c r="L3900" t="s">
        <v>101</v>
      </c>
      <c r="N3900">
        <f t="shared" si="60"/>
        <v>0</v>
      </c>
    </row>
    <row r="3901" spans="1:14" x14ac:dyDescent="0.3">
      <c r="A3901">
        <v>3900</v>
      </c>
      <c r="B3901" t="s">
        <v>2051</v>
      </c>
      <c r="C3901" t="s">
        <v>543</v>
      </c>
      <c r="D3901" t="s">
        <v>28</v>
      </c>
      <c r="E3901" t="s">
        <v>29</v>
      </c>
      <c r="F3901">
        <v>30</v>
      </c>
      <c r="G3901" t="s">
        <v>8770</v>
      </c>
      <c r="H3901" t="s">
        <v>7758</v>
      </c>
      <c r="I3901" t="s">
        <v>819</v>
      </c>
      <c r="J3901" s="1">
        <v>44170</v>
      </c>
      <c r="K3901">
        <v>9</v>
      </c>
      <c r="L3901" t="s">
        <v>64</v>
      </c>
      <c r="N3901">
        <f t="shared" si="60"/>
        <v>0</v>
      </c>
    </row>
    <row r="3902" spans="1:14" x14ac:dyDescent="0.3">
      <c r="A3902">
        <v>3901</v>
      </c>
      <c r="B3902" t="s">
        <v>2346</v>
      </c>
      <c r="C3902" t="s">
        <v>8771</v>
      </c>
      <c r="D3902" t="s">
        <v>28</v>
      </c>
      <c r="E3902" t="s">
        <v>29</v>
      </c>
      <c r="F3902">
        <v>30</v>
      </c>
      <c r="G3902" t="s">
        <v>8770</v>
      </c>
      <c r="H3902" t="s">
        <v>538</v>
      </c>
      <c r="I3902" t="s">
        <v>32</v>
      </c>
      <c r="J3902" s="1">
        <v>44879</v>
      </c>
      <c r="K3902">
        <v>40</v>
      </c>
      <c r="L3902" t="s">
        <v>45</v>
      </c>
      <c r="N3902">
        <f t="shared" si="60"/>
        <v>0</v>
      </c>
    </row>
    <row r="3903" spans="1:14" x14ac:dyDescent="0.3">
      <c r="A3903">
        <v>3902</v>
      </c>
      <c r="B3903" t="s">
        <v>5623</v>
      </c>
      <c r="C3903" t="s">
        <v>7435</v>
      </c>
      <c r="D3903" t="s">
        <v>28</v>
      </c>
      <c r="E3903" t="s">
        <v>29</v>
      </c>
      <c r="F3903">
        <v>30</v>
      </c>
      <c r="G3903" t="s">
        <v>8772</v>
      </c>
      <c r="H3903" t="s">
        <v>1868</v>
      </c>
      <c r="I3903" t="s">
        <v>1869</v>
      </c>
      <c r="J3903" s="1">
        <v>44357</v>
      </c>
      <c r="K3903">
        <v>44</v>
      </c>
      <c r="L3903" t="s">
        <v>64</v>
      </c>
      <c r="N3903">
        <f t="shared" si="60"/>
        <v>0</v>
      </c>
    </row>
    <row r="3904" spans="1:14" x14ac:dyDescent="0.3">
      <c r="A3904">
        <v>3903</v>
      </c>
      <c r="B3904" t="s">
        <v>8773</v>
      </c>
      <c r="C3904" t="s">
        <v>472</v>
      </c>
      <c r="D3904" t="s">
        <v>15</v>
      </c>
      <c r="E3904" t="s">
        <v>16</v>
      </c>
      <c r="F3904">
        <v>30</v>
      </c>
      <c r="G3904" t="s">
        <v>8774</v>
      </c>
      <c r="H3904" t="s">
        <v>3334</v>
      </c>
      <c r="I3904" t="s">
        <v>32</v>
      </c>
      <c r="J3904" s="1">
        <v>44195</v>
      </c>
      <c r="K3904">
        <v>80</v>
      </c>
      <c r="L3904" t="s">
        <v>159</v>
      </c>
      <c r="N3904">
        <f t="shared" si="60"/>
        <v>0</v>
      </c>
    </row>
    <row r="3905" spans="1:14" x14ac:dyDescent="0.3">
      <c r="A3905">
        <v>3904</v>
      </c>
      <c r="B3905" t="s">
        <v>4407</v>
      </c>
      <c r="C3905" t="s">
        <v>4596</v>
      </c>
      <c r="D3905" t="s">
        <v>15</v>
      </c>
      <c r="E3905" t="s">
        <v>16</v>
      </c>
      <c r="F3905">
        <v>30</v>
      </c>
      <c r="G3905" t="s">
        <v>8775</v>
      </c>
      <c r="H3905" t="s">
        <v>3882</v>
      </c>
      <c r="I3905" t="s">
        <v>38</v>
      </c>
      <c r="J3905" s="1">
        <v>44418</v>
      </c>
      <c r="K3905">
        <v>56</v>
      </c>
      <c r="L3905" t="s">
        <v>64</v>
      </c>
      <c r="N3905">
        <f t="shared" si="60"/>
        <v>0</v>
      </c>
    </row>
    <row r="3906" spans="1:14" x14ac:dyDescent="0.3">
      <c r="A3906">
        <v>3905</v>
      </c>
      <c r="B3906" t="s">
        <v>665</v>
      </c>
      <c r="C3906" t="s">
        <v>3341</v>
      </c>
      <c r="D3906" t="s">
        <v>28</v>
      </c>
      <c r="E3906" t="s">
        <v>29</v>
      </c>
      <c r="F3906">
        <v>60</v>
      </c>
      <c r="G3906" t="s">
        <v>8775</v>
      </c>
      <c r="H3906" t="s">
        <v>1855</v>
      </c>
      <c r="I3906" t="s">
        <v>25</v>
      </c>
      <c r="J3906" s="1">
        <v>44878</v>
      </c>
      <c r="K3906">
        <v>53</v>
      </c>
      <c r="L3906" t="s">
        <v>45</v>
      </c>
      <c r="N3906">
        <f t="shared" ref="N3906:N3969" si="61">COUNTBLANK(A3906:L3906)</f>
        <v>0</v>
      </c>
    </row>
    <row r="3907" spans="1:14" x14ac:dyDescent="0.3">
      <c r="A3907" s="2">
        <v>3906</v>
      </c>
      <c r="B3907" s="2" t="s">
        <v>2788</v>
      </c>
      <c r="C3907" s="2" t="s">
        <v>4946</v>
      </c>
      <c r="D3907" s="2" t="s">
        <v>28</v>
      </c>
      <c r="E3907" s="2" t="s">
        <v>29</v>
      </c>
      <c r="F3907" s="2"/>
      <c r="G3907" s="2" t="s">
        <v>8776</v>
      </c>
      <c r="H3907" s="2" t="s">
        <v>8777</v>
      </c>
      <c r="I3907" s="2" t="s">
        <v>294</v>
      </c>
      <c r="J3907" s="3">
        <v>44894</v>
      </c>
      <c r="K3907" s="2">
        <v>100</v>
      </c>
      <c r="L3907" s="2" t="s">
        <v>54</v>
      </c>
      <c r="M3907" s="2"/>
      <c r="N3907" s="2">
        <f t="shared" si="61"/>
        <v>1</v>
      </c>
    </row>
    <row r="3908" spans="1:14" x14ac:dyDescent="0.3">
      <c r="A3908">
        <v>3907</v>
      </c>
      <c r="B3908" t="s">
        <v>4329</v>
      </c>
      <c r="C3908" t="s">
        <v>1727</v>
      </c>
      <c r="D3908" t="s">
        <v>51</v>
      </c>
      <c r="E3908" t="s">
        <v>16</v>
      </c>
      <c r="F3908">
        <v>60</v>
      </c>
      <c r="G3908" t="s">
        <v>8778</v>
      </c>
      <c r="H3908" t="s">
        <v>3215</v>
      </c>
      <c r="I3908" t="s">
        <v>32</v>
      </c>
      <c r="J3908" s="1">
        <v>43951</v>
      </c>
      <c r="K3908">
        <v>2</v>
      </c>
      <c r="L3908" t="s">
        <v>54</v>
      </c>
      <c r="N3908">
        <f t="shared" si="61"/>
        <v>0</v>
      </c>
    </row>
    <row r="3909" spans="1:14" x14ac:dyDescent="0.3">
      <c r="A3909">
        <v>3908</v>
      </c>
      <c r="B3909" t="s">
        <v>6947</v>
      </c>
      <c r="C3909" t="s">
        <v>3584</v>
      </c>
      <c r="D3909" t="s">
        <v>51</v>
      </c>
      <c r="E3909" t="s">
        <v>16</v>
      </c>
      <c r="F3909">
        <v>30</v>
      </c>
      <c r="G3909" t="s">
        <v>8779</v>
      </c>
      <c r="H3909" t="s">
        <v>8780</v>
      </c>
      <c r="I3909" t="s">
        <v>32</v>
      </c>
      <c r="J3909" s="1">
        <v>44873</v>
      </c>
      <c r="K3909">
        <v>102</v>
      </c>
      <c r="L3909" t="s">
        <v>70</v>
      </c>
      <c r="N3909">
        <f t="shared" si="61"/>
        <v>0</v>
      </c>
    </row>
    <row r="3910" spans="1:14" x14ac:dyDescent="0.3">
      <c r="A3910">
        <v>3909</v>
      </c>
      <c r="B3910" t="s">
        <v>8781</v>
      </c>
      <c r="C3910" t="s">
        <v>3253</v>
      </c>
      <c r="D3910" t="s">
        <v>28</v>
      </c>
      <c r="E3910" t="s">
        <v>29</v>
      </c>
      <c r="F3910">
        <v>60</v>
      </c>
      <c r="G3910" t="s">
        <v>8782</v>
      </c>
      <c r="H3910" t="s">
        <v>5301</v>
      </c>
      <c r="I3910" t="s">
        <v>173</v>
      </c>
      <c r="J3910" s="1">
        <v>44443</v>
      </c>
      <c r="K3910">
        <v>95</v>
      </c>
      <c r="L3910" t="s">
        <v>54</v>
      </c>
      <c r="N3910">
        <f t="shared" si="61"/>
        <v>0</v>
      </c>
    </row>
    <row r="3911" spans="1:14" x14ac:dyDescent="0.3">
      <c r="A3911">
        <v>3910</v>
      </c>
      <c r="B3911" t="s">
        <v>8783</v>
      </c>
      <c r="C3911" t="s">
        <v>4681</v>
      </c>
      <c r="D3911" t="s">
        <v>51</v>
      </c>
      <c r="E3911" t="s">
        <v>16</v>
      </c>
      <c r="F3911">
        <v>60</v>
      </c>
      <c r="G3911" t="s">
        <v>8784</v>
      </c>
      <c r="H3911" t="s">
        <v>5874</v>
      </c>
      <c r="I3911" t="s">
        <v>839</v>
      </c>
      <c r="J3911" s="1">
        <v>44709</v>
      </c>
      <c r="K3911">
        <v>76</v>
      </c>
      <c r="L3911" t="s">
        <v>101</v>
      </c>
      <c r="N3911">
        <f t="shared" si="61"/>
        <v>0</v>
      </c>
    </row>
    <row r="3912" spans="1:14" x14ac:dyDescent="0.3">
      <c r="A3912">
        <v>3911</v>
      </c>
      <c r="B3912" t="s">
        <v>8785</v>
      </c>
      <c r="C3912" t="s">
        <v>6635</v>
      </c>
      <c r="D3912" t="s">
        <v>15</v>
      </c>
      <c r="E3912" t="s">
        <v>16</v>
      </c>
      <c r="F3912">
        <v>90</v>
      </c>
      <c r="G3912" t="s">
        <v>8786</v>
      </c>
      <c r="H3912" t="s">
        <v>1095</v>
      </c>
      <c r="I3912" t="s">
        <v>178</v>
      </c>
      <c r="J3912" s="1">
        <v>44239</v>
      </c>
      <c r="K3912">
        <v>33</v>
      </c>
      <c r="L3912" t="s">
        <v>159</v>
      </c>
      <c r="N3912">
        <f t="shared" si="61"/>
        <v>0</v>
      </c>
    </row>
    <row r="3913" spans="1:14" x14ac:dyDescent="0.3">
      <c r="A3913">
        <v>3912</v>
      </c>
      <c r="B3913" t="s">
        <v>5034</v>
      </c>
      <c r="C3913" t="s">
        <v>3011</v>
      </c>
      <c r="D3913" t="s">
        <v>28</v>
      </c>
      <c r="E3913" t="s">
        <v>29</v>
      </c>
      <c r="F3913">
        <v>30</v>
      </c>
      <c r="G3913" t="s">
        <v>8787</v>
      </c>
      <c r="H3913" t="s">
        <v>1186</v>
      </c>
      <c r="I3913" t="s">
        <v>32</v>
      </c>
      <c r="J3913" s="1">
        <v>43981</v>
      </c>
      <c r="K3913">
        <v>62</v>
      </c>
      <c r="L3913" t="s">
        <v>45</v>
      </c>
      <c r="N3913">
        <f t="shared" si="61"/>
        <v>0</v>
      </c>
    </row>
    <row r="3914" spans="1:14" x14ac:dyDescent="0.3">
      <c r="A3914">
        <v>3913</v>
      </c>
      <c r="B3914" t="s">
        <v>8788</v>
      </c>
      <c r="C3914" t="s">
        <v>4287</v>
      </c>
      <c r="D3914" t="s">
        <v>28</v>
      </c>
      <c r="E3914" t="s">
        <v>29</v>
      </c>
      <c r="F3914">
        <v>60</v>
      </c>
      <c r="G3914" t="s">
        <v>8789</v>
      </c>
      <c r="H3914" t="s">
        <v>6105</v>
      </c>
      <c r="I3914" t="s">
        <v>32</v>
      </c>
      <c r="J3914" s="1">
        <v>44481</v>
      </c>
      <c r="K3914">
        <v>94</v>
      </c>
      <c r="L3914" t="s">
        <v>80</v>
      </c>
      <c r="N3914">
        <f t="shared" si="61"/>
        <v>0</v>
      </c>
    </row>
    <row r="3915" spans="1:14" x14ac:dyDescent="0.3">
      <c r="A3915">
        <v>3914</v>
      </c>
      <c r="B3915" t="s">
        <v>8790</v>
      </c>
      <c r="C3915" t="s">
        <v>3843</v>
      </c>
      <c r="D3915" t="s">
        <v>15</v>
      </c>
      <c r="E3915" t="s">
        <v>16</v>
      </c>
      <c r="F3915">
        <v>60</v>
      </c>
      <c r="G3915" t="s">
        <v>8791</v>
      </c>
      <c r="H3915" t="s">
        <v>1426</v>
      </c>
      <c r="I3915" t="s">
        <v>32</v>
      </c>
      <c r="J3915" s="1">
        <v>44058</v>
      </c>
      <c r="K3915">
        <v>47</v>
      </c>
      <c r="L3915" t="s">
        <v>54</v>
      </c>
      <c r="N3915">
        <f t="shared" si="61"/>
        <v>0</v>
      </c>
    </row>
    <row r="3916" spans="1:14" x14ac:dyDescent="0.3">
      <c r="A3916">
        <v>3915</v>
      </c>
      <c r="B3916" t="s">
        <v>6003</v>
      </c>
      <c r="C3916" t="s">
        <v>7369</v>
      </c>
      <c r="D3916" t="s">
        <v>15</v>
      </c>
      <c r="E3916" t="s">
        <v>16</v>
      </c>
      <c r="F3916">
        <v>90</v>
      </c>
      <c r="G3916" t="s">
        <v>8792</v>
      </c>
      <c r="H3916" t="s">
        <v>3774</v>
      </c>
      <c r="I3916" t="s">
        <v>187</v>
      </c>
      <c r="J3916" s="1">
        <v>44121</v>
      </c>
      <c r="K3916">
        <v>83</v>
      </c>
      <c r="L3916" t="s">
        <v>80</v>
      </c>
      <c r="N3916">
        <f t="shared" si="61"/>
        <v>0</v>
      </c>
    </row>
    <row r="3917" spans="1:14" x14ac:dyDescent="0.3">
      <c r="A3917">
        <v>3916</v>
      </c>
      <c r="B3917" t="s">
        <v>232</v>
      </c>
      <c r="C3917" t="s">
        <v>617</v>
      </c>
      <c r="D3917" t="s">
        <v>28</v>
      </c>
      <c r="E3917" t="s">
        <v>29</v>
      </c>
      <c r="F3917">
        <v>60</v>
      </c>
      <c r="G3917" t="s">
        <v>8793</v>
      </c>
      <c r="H3917" t="s">
        <v>105</v>
      </c>
      <c r="I3917" t="s">
        <v>32</v>
      </c>
      <c r="J3917" s="1">
        <v>44134</v>
      </c>
      <c r="K3917">
        <v>11</v>
      </c>
      <c r="L3917" t="s">
        <v>20</v>
      </c>
      <c r="N3917">
        <f t="shared" si="61"/>
        <v>0</v>
      </c>
    </row>
    <row r="3918" spans="1:14" x14ac:dyDescent="0.3">
      <c r="A3918">
        <v>3917</v>
      </c>
      <c r="B3918" t="s">
        <v>5623</v>
      </c>
      <c r="C3918" t="s">
        <v>8794</v>
      </c>
      <c r="D3918" t="s">
        <v>28</v>
      </c>
      <c r="E3918" t="s">
        <v>29</v>
      </c>
      <c r="F3918">
        <v>90</v>
      </c>
      <c r="G3918" t="s">
        <v>8795</v>
      </c>
      <c r="H3918" t="s">
        <v>1444</v>
      </c>
      <c r="I3918" t="s">
        <v>1199</v>
      </c>
      <c r="J3918" s="1">
        <v>44536</v>
      </c>
      <c r="K3918">
        <v>51</v>
      </c>
      <c r="L3918" t="s">
        <v>20</v>
      </c>
      <c r="N3918">
        <f t="shared" si="61"/>
        <v>0</v>
      </c>
    </row>
    <row r="3919" spans="1:14" x14ac:dyDescent="0.3">
      <c r="A3919">
        <v>3918</v>
      </c>
      <c r="B3919" t="s">
        <v>8796</v>
      </c>
      <c r="C3919" t="s">
        <v>736</v>
      </c>
      <c r="D3919" t="s">
        <v>51</v>
      </c>
      <c r="E3919" t="s">
        <v>16</v>
      </c>
      <c r="F3919">
        <v>60</v>
      </c>
      <c r="G3919" t="s">
        <v>8797</v>
      </c>
      <c r="H3919" t="s">
        <v>1834</v>
      </c>
      <c r="I3919" t="s">
        <v>32</v>
      </c>
      <c r="J3919" s="1">
        <v>44191</v>
      </c>
      <c r="K3919">
        <v>33</v>
      </c>
      <c r="L3919" t="s">
        <v>33</v>
      </c>
      <c r="N3919">
        <f t="shared" si="61"/>
        <v>0</v>
      </c>
    </row>
    <row r="3920" spans="1:14" x14ac:dyDescent="0.3">
      <c r="A3920">
        <v>3919</v>
      </c>
      <c r="B3920" t="s">
        <v>8798</v>
      </c>
      <c r="C3920" t="s">
        <v>2082</v>
      </c>
      <c r="D3920" t="s">
        <v>51</v>
      </c>
      <c r="E3920" t="s">
        <v>16</v>
      </c>
      <c r="F3920">
        <v>30</v>
      </c>
      <c r="G3920" t="s">
        <v>8799</v>
      </c>
      <c r="H3920" t="s">
        <v>730</v>
      </c>
      <c r="I3920" t="s">
        <v>187</v>
      </c>
      <c r="J3920" s="1">
        <v>44106</v>
      </c>
      <c r="K3920">
        <v>73</v>
      </c>
      <c r="L3920" t="s">
        <v>64</v>
      </c>
      <c r="N3920">
        <f t="shared" si="61"/>
        <v>0</v>
      </c>
    </row>
    <row r="3921" spans="1:14" x14ac:dyDescent="0.3">
      <c r="A3921">
        <v>3920</v>
      </c>
      <c r="B3921" t="s">
        <v>3532</v>
      </c>
      <c r="C3921" t="s">
        <v>2119</v>
      </c>
      <c r="D3921" t="s">
        <v>28</v>
      </c>
      <c r="E3921" t="s">
        <v>29</v>
      </c>
      <c r="F3921">
        <v>90</v>
      </c>
      <c r="G3921" t="s">
        <v>8800</v>
      </c>
      <c r="H3921" t="s">
        <v>8801</v>
      </c>
      <c r="I3921" t="s">
        <v>32</v>
      </c>
      <c r="J3921" s="1">
        <v>44837</v>
      </c>
      <c r="K3921">
        <v>12</v>
      </c>
      <c r="L3921" t="s">
        <v>64</v>
      </c>
      <c r="N3921">
        <f t="shared" si="61"/>
        <v>0</v>
      </c>
    </row>
    <row r="3922" spans="1:14" x14ac:dyDescent="0.3">
      <c r="A3922">
        <v>3921</v>
      </c>
      <c r="B3922" t="s">
        <v>4842</v>
      </c>
      <c r="C3922" t="s">
        <v>1409</v>
      </c>
      <c r="D3922" t="s">
        <v>28</v>
      </c>
      <c r="E3922" t="s">
        <v>29</v>
      </c>
      <c r="F3922">
        <v>30</v>
      </c>
      <c r="G3922" t="s">
        <v>8802</v>
      </c>
      <c r="H3922" t="s">
        <v>8803</v>
      </c>
      <c r="I3922" t="s">
        <v>187</v>
      </c>
      <c r="J3922" s="1">
        <v>44832</v>
      </c>
      <c r="K3922">
        <v>54</v>
      </c>
      <c r="L3922" t="s">
        <v>64</v>
      </c>
      <c r="N3922">
        <f t="shared" si="61"/>
        <v>0</v>
      </c>
    </row>
    <row r="3923" spans="1:14" x14ac:dyDescent="0.3">
      <c r="A3923">
        <v>3922</v>
      </c>
      <c r="B3923" t="s">
        <v>3443</v>
      </c>
      <c r="C3923" t="s">
        <v>6817</v>
      </c>
      <c r="D3923" t="s">
        <v>28</v>
      </c>
      <c r="E3923" t="s">
        <v>29</v>
      </c>
      <c r="F3923">
        <v>60</v>
      </c>
      <c r="G3923" t="s">
        <v>8804</v>
      </c>
      <c r="H3923" t="s">
        <v>2931</v>
      </c>
      <c r="I3923" t="s">
        <v>32</v>
      </c>
      <c r="J3923" s="1">
        <v>44629</v>
      </c>
      <c r="K3923">
        <v>76</v>
      </c>
      <c r="L3923" t="s">
        <v>20</v>
      </c>
      <c r="N3923">
        <f t="shared" si="61"/>
        <v>0</v>
      </c>
    </row>
    <row r="3924" spans="1:14" x14ac:dyDescent="0.3">
      <c r="A3924">
        <v>3923</v>
      </c>
      <c r="B3924" t="s">
        <v>305</v>
      </c>
      <c r="C3924" t="s">
        <v>8227</v>
      </c>
      <c r="D3924" t="s">
        <v>28</v>
      </c>
      <c r="E3924" t="s">
        <v>29</v>
      </c>
      <c r="F3924">
        <v>90</v>
      </c>
      <c r="G3924" t="s">
        <v>8805</v>
      </c>
      <c r="H3924" t="s">
        <v>655</v>
      </c>
      <c r="I3924" t="s">
        <v>32</v>
      </c>
      <c r="J3924" s="1">
        <v>44417</v>
      </c>
      <c r="K3924">
        <v>51</v>
      </c>
      <c r="L3924" t="s">
        <v>20</v>
      </c>
      <c r="N3924">
        <f t="shared" si="61"/>
        <v>0</v>
      </c>
    </row>
    <row r="3925" spans="1:14" x14ac:dyDescent="0.3">
      <c r="A3925">
        <v>3924</v>
      </c>
      <c r="B3925" t="s">
        <v>555</v>
      </c>
      <c r="C3925" t="s">
        <v>8678</v>
      </c>
      <c r="D3925" t="s">
        <v>28</v>
      </c>
      <c r="E3925" t="s">
        <v>29</v>
      </c>
      <c r="F3925">
        <v>30</v>
      </c>
      <c r="G3925" t="s">
        <v>8806</v>
      </c>
      <c r="H3925" t="s">
        <v>674</v>
      </c>
      <c r="I3925" t="s">
        <v>32</v>
      </c>
      <c r="J3925" s="1">
        <v>44873</v>
      </c>
      <c r="K3925">
        <v>19</v>
      </c>
      <c r="L3925" t="s">
        <v>64</v>
      </c>
      <c r="N3925">
        <f t="shared" si="61"/>
        <v>0</v>
      </c>
    </row>
    <row r="3926" spans="1:14" x14ac:dyDescent="0.3">
      <c r="A3926">
        <v>3925</v>
      </c>
      <c r="B3926" t="s">
        <v>4318</v>
      </c>
      <c r="C3926" t="s">
        <v>2951</v>
      </c>
      <c r="D3926" t="s">
        <v>28</v>
      </c>
      <c r="E3926" t="s">
        <v>29</v>
      </c>
      <c r="F3926">
        <v>60</v>
      </c>
      <c r="G3926" t="s">
        <v>8807</v>
      </c>
      <c r="H3926" t="s">
        <v>5178</v>
      </c>
      <c r="I3926" t="s">
        <v>25</v>
      </c>
      <c r="J3926" s="1">
        <v>44839</v>
      </c>
      <c r="K3926">
        <v>66</v>
      </c>
      <c r="L3926" t="s">
        <v>159</v>
      </c>
      <c r="N3926">
        <f t="shared" si="61"/>
        <v>0</v>
      </c>
    </row>
    <row r="3927" spans="1:14" x14ac:dyDescent="0.3">
      <c r="A3927">
        <v>3926</v>
      </c>
      <c r="B3927" t="s">
        <v>7425</v>
      </c>
      <c r="C3927" t="s">
        <v>4226</v>
      </c>
      <c r="D3927" t="s">
        <v>51</v>
      </c>
      <c r="E3927" t="s">
        <v>16</v>
      </c>
      <c r="F3927">
        <v>30</v>
      </c>
      <c r="G3927" t="s">
        <v>8808</v>
      </c>
      <c r="H3927" t="s">
        <v>3695</v>
      </c>
      <c r="I3927" t="s">
        <v>173</v>
      </c>
      <c r="J3927" s="1">
        <v>44246</v>
      </c>
      <c r="K3927">
        <v>66</v>
      </c>
      <c r="L3927" t="s">
        <v>101</v>
      </c>
      <c r="N3927">
        <f t="shared" si="61"/>
        <v>0</v>
      </c>
    </row>
    <row r="3928" spans="1:14" x14ac:dyDescent="0.3">
      <c r="A3928">
        <v>3927</v>
      </c>
      <c r="B3928" t="s">
        <v>1239</v>
      </c>
      <c r="C3928" t="s">
        <v>7889</v>
      </c>
      <c r="D3928" t="s">
        <v>28</v>
      </c>
      <c r="E3928" t="s">
        <v>29</v>
      </c>
      <c r="F3928">
        <v>60</v>
      </c>
      <c r="G3928" t="s">
        <v>8809</v>
      </c>
      <c r="H3928" t="s">
        <v>842</v>
      </c>
      <c r="I3928" t="s">
        <v>32</v>
      </c>
      <c r="J3928" s="1">
        <v>44873</v>
      </c>
      <c r="K3928">
        <v>13</v>
      </c>
      <c r="L3928" t="s">
        <v>33</v>
      </c>
      <c r="N3928">
        <f t="shared" si="61"/>
        <v>0</v>
      </c>
    </row>
    <row r="3929" spans="1:14" x14ac:dyDescent="0.3">
      <c r="A3929">
        <v>3928</v>
      </c>
      <c r="B3929" t="s">
        <v>5725</v>
      </c>
      <c r="C3929" t="s">
        <v>4609</v>
      </c>
      <c r="D3929" t="s">
        <v>28</v>
      </c>
      <c r="E3929" t="s">
        <v>29</v>
      </c>
      <c r="F3929">
        <v>30</v>
      </c>
      <c r="G3929" t="s">
        <v>8810</v>
      </c>
      <c r="H3929" t="s">
        <v>3002</v>
      </c>
      <c r="I3929" t="s">
        <v>32</v>
      </c>
      <c r="J3929" s="1">
        <v>44043</v>
      </c>
      <c r="K3929">
        <v>51</v>
      </c>
      <c r="L3929" t="s">
        <v>54</v>
      </c>
      <c r="N3929">
        <f t="shared" si="61"/>
        <v>0</v>
      </c>
    </row>
    <row r="3930" spans="1:14" x14ac:dyDescent="0.3">
      <c r="A3930">
        <v>3929</v>
      </c>
      <c r="B3930" t="s">
        <v>5062</v>
      </c>
      <c r="C3930" t="s">
        <v>8811</v>
      </c>
      <c r="D3930" t="s">
        <v>28</v>
      </c>
      <c r="E3930" t="s">
        <v>29</v>
      </c>
      <c r="F3930">
        <v>30</v>
      </c>
      <c r="G3930" t="s">
        <v>8812</v>
      </c>
      <c r="H3930" t="s">
        <v>8033</v>
      </c>
      <c r="I3930" t="s">
        <v>32</v>
      </c>
      <c r="J3930" s="1">
        <v>44695</v>
      </c>
      <c r="K3930">
        <v>97</v>
      </c>
      <c r="L3930" t="s">
        <v>64</v>
      </c>
      <c r="N3930">
        <f t="shared" si="61"/>
        <v>0</v>
      </c>
    </row>
    <row r="3931" spans="1:14" x14ac:dyDescent="0.3">
      <c r="A3931">
        <v>3930</v>
      </c>
      <c r="B3931" t="s">
        <v>8813</v>
      </c>
      <c r="C3931" t="s">
        <v>4181</v>
      </c>
      <c r="D3931" t="s">
        <v>51</v>
      </c>
      <c r="E3931" t="s">
        <v>16</v>
      </c>
      <c r="F3931">
        <v>60</v>
      </c>
      <c r="G3931" t="s">
        <v>8814</v>
      </c>
      <c r="H3931" t="s">
        <v>2622</v>
      </c>
      <c r="I3931" t="s">
        <v>294</v>
      </c>
      <c r="J3931" s="1">
        <v>44114</v>
      </c>
      <c r="K3931">
        <v>6</v>
      </c>
      <c r="L3931" t="s">
        <v>70</v>
      </c>
      <c r="N3931">
        <f t="shared" si="61"/>
        <v>0</v>
      </c>
    </row>
    <row r="3932" spans="1:14" x14ac:dyDescent="0.3">
      <c r="A3932">
        <v>3931</v>
      </c>
      <c r="B3932" t="s">
        <v>4126</v>
      </c>
      <c r="C3932" t="s">
        <v>8347</v>
      </c>
      <c r="D3932" t="s">
        <v>28</v>
      </c>
      <c r="E3932" t="s">
        <v>29</v>
      </c>
      <c r="F3932">
        <v>90</v>
      </c>
      <c r="G3932" t="s">
        <v>8815</v>
      </c>
      <c r="H3932" t="s">
        <v>412</v>
      </c>
      <c r="I3932" t="s">
        <v>187</v>
      </c>
      <c r="J3932" s="1">
        <v>44774</v>
      </c>
      <c r="K3932">
        <v>25</v>
      </c>
      <c r="L3932" t="s">
        <v>101</v>
      </c>
      <c r="N3932">
        <f t="shared" si="61"/>
        <v>0</v>
      </c>
    </row>
    <row r="3933" spans="1:14" x14ac:dyDescent="0.3">
      <c r="A3933">
        <v>3932</v>
      </c>
      <c r="B3933" t="s">
        <v>8816</v>
      </c>
      <c r="C3933" t="s">
        <v>2276</v>
      </c>
      <c r="D3933" t="s">
        <v>15</v>
      </c>
      <c r="E3933" t="s">
        <v>16</v>
      </c>
      <c r="F3933">
        <v>60</v>
      </c>
      <c r="G3933" t="s">
        <v>8815</v>
      </c>
      <c r="H3933" t="s">
        <v>655</v>
      </c>
      <c r="I3933" t="s">
        <v>32</v>
      </c>
      <c r="J3933" s="1">
        <v>43983</v>
      </c>
      <c r="K3933">
        <v>78</v>
      </c>
      <c r="L3933" t="s">
        <v>80</v>
      </c>
      <c r="N3933">
        <f t="shared" si="61"/>
        <v>0</v>
      </c>
    </row>
    <row r="3934" spans="1:14" x14ac:dyDescent="0.3">
      <c r="A3934">
        <v>3933</v>
      </c>
      <c r="B3934" t="s">
        <v>8817</v>
      </c>
      <c r="C3934" t="s">
        <v>1488</v>
      </c>
      <c r="D3934" t="s">
        <v>28</v>
      </c>
      <c r="E3934" t="s">
        <v>29</v>
      </c>
      <c r="F3934">
        <v>30</v>
      </c>
      <c r="G3934" t="s">
        <v>8818</v>
      </c>
      <c r="H3934" t="s">
        <v>2250</v>
      </c>
      <c r="I3934" t="s">
        <v>187</v>
      </c>
      <c r="J3934" s="1">
        <v>44118</v>
      </c>
      <c r="K3934">
        <v>68</v>
      </c>
      <c r="L3934" t="s">
        <v>33</v>
      </c>
      <c r="N3934">
        <f t="shared" si="61"/>
        <v>0</v>
      </c>
    </row>
    <row r="3935" spans="1:14" x14ac:dyDescent="0.3">
      <c r="A3935">
        <v>3934</v>
      </c>
      <c r="B3935" t="s">
        <v>1015</v>
      </c>
      <c r="C3935" t="s">
        <v>5330</v>
      </c>
      <c r="D3935" t="s">
        <v>28</v>
      </c>
      <c r="E3935" t="s">
        <v>29</v>
      </c>
      <c r="F3935">
        <v>60</v>
      </c>
      <c r="G3935" t="s">
        <v>8819</v>
      </c>
      <c r="H3935" t="s">
        <v>3396</v>
      </c>
      <c r="I3935" t="s">
        <v>32</v>
      </c>
      <c r="J3935" s="1">
        <v>44040</v>
      </c>
      <c r="K3935">
        <v>84</v>
      </c>
      <c r="L3935" t="s">
        <v>101</v>
      </c>
      <c r="N3935">
        <f t="shared" si="61"/>
        <v>0</v>
      </c>
    </row>
    <row r="3936" spans="1:14" x14ac:dyDescent="0.3">
      <c r="A3936">
        <v>3935</v>
      </c>
      <c r="B3936" t="s">
        <v>960</v>
      </c>
      <c r="C3936" t="s">
        <v>391</v>
      </c>
      <c r="D3936" t="s">
        <v>28</v>
      </c>
      <c r="E3936" t="s">
        <v>29</v>
      </c>
      <c r="F3936">
        <v>30</v>
      </c>
      <c r="G3936" t="s">
        <v>8820</v>
      </c>
      <c r="H3936" t="s">
        <v>5736</v>
      </c>
      <c r="I3936" t="s">
        <v>95</v>
      </c>
      <c r="J3936" s="1">
        <v>44331</v>
      </c>
      <c r="K3936">
        <v>41</v>
      </c>
      <c r="L3936" t="s">
        <v>159</v>
      </c>
      <c r="N3936">
        <f t="shared" si="61"/>
        <v>0</v>
      </c>
    </row>
    <row r="3937" spans="1:14" x14ac:dyDescent="0.3">
      <c r="A3937">
        <v>3936</v>
      </c>
      <c r="B3937" t="s">
        <v>707</v>
      </c>
      <c r="C3937" t="s">
        <v>1635</v>
      </c>
      <c r="D3937" t="s">
        <v>28</v>
      </c>
      <c r="E3937" t="s">
        <v>29</v>
      </c>
      <c r="F3937">
        <v>60</v>
      </c>
      <c r="G3937" t="s">
        <v>8820</v>
      </c>
      <c r="H3937" t="s">
        <v>5843</v>
      </c>
      <c r="I3937" t="s">
        <v>25</v>
      </c>
      <c r="J3937" s="1">
        <v>44732</v>
      </c>
      <c r="K3937">
        <v>36</v>
      </c>
      <c r="L3937" t="s">
        <v>64</v>
      </c>
      <c r="N3937">
        <f t="shared" si="61"/>
        <v>0</v>
      </c>
    </row>
    <row r="3938" spans="1:14" x14ac:dyDescent="0.3">
      <c r="A3938">
        <v>3937</v>
      </c>
      <c r="B3938" t="s">
        <v>6295</v>
      </c>
      <c r="C3938" t="s">
        <v>588</v>
      </c>
      <c r="D3938" t="s">
        <v>28</v>
      </c>
      <c r="E3938" t="s">
        <v>29</v>
      </c>
      <c r="F3938">
        <v>30</v>
      </c>
      <c r="G3938" t="s">
        <v>8821</v>
      </c>
      <c r="H3938" t="s">
        <v>933</v>
      </c>
      <c r="I3938" t="s">
        <v>934</v>
      </c>
      <c r="J3938" s="1">
        <v>44598</v>
      </c>
      <c r="K3938">
        <v>22</v>
      </c>
      <c r="L3938" t="s">
        <v>54</v>
      </c>
      <c r="N3938">
        <f t="shared" si="61"/>
        <v>0</v>
      </c>
    </row>
    <row r="3939" spans="1:14" x14ac:dyDescent="0.3">
      <c r="A3939">
        <v>3938</v>
      </c>
      <c r="B3939" t="s">
        <v>8822</v>
      </c>
      <c r="C3939" t="s">
        <v>1137</v>
      </c>
      <c r="D3939" t="s">
        <v>15</v>
      </c>
      <c r="E3939" t="s">
        <v>16</v>
      </c>
      <c r="F3939">
        <v>60</v>
      </c>
      <c r="G3939" t="s">
        <v>8823</v>
      </c>
      <c r="H3939" t="s">
        <v>8824</v>
      </c>
      <c r="I3939" t="s">
        <v>3898</v>
      </c>
      <c r="J3939" s="1">
        <v>44805</v>
      </c>
      <c r="K3939">
        <v>45</v>
      </c>
      <c r="L3939" t="s">
        <v>101</v>
      </c>
      <c r="N3939">
        <f t="shared" si="61"/>
        <v>0</v>
      </c>
    </row>
    <row r="3940" spans="1:14" x14ac:dyDescent="0.3">
      <c r="A3940">
        <v>3939</v>
      </c>
      <c r="B3940" t="s">
        <v>8825</v>
      </c>
      <c r="C3940" t="s">
        <v>1058</v>
      </c>
      <c r="D3940" t="s">
        <v>15</v>
      </c>
      <c r="E3940" t="s">
        <v>16</v>
      </c>
      <c r="F3940">
        <v>30</v>
      </c>
      <c r="G3940" t="s">
        <v>8826</v>
      </c>
      <c r="H3940" t="s">
        <v>203</v>
      </c>
      <c r="I3940" t="s">
        <v>32</v>
      </c>
      <c r="J3940" s="1">
        <v>44280</v>
      </c>
      <c r="K3940">
        <v>32</v>
      </c>
      <c r="L3940" t="s">
        <v>33</v>
      </c>
      <c r="N3940">
        <f t="shared" si="61"/>
        <v>0</v>
      </c>
    </row>
    <row r="3941" spans="1:14" x14ac:dyDescent="0.3">
      <c r="A3941">
        <v>3940</v>
      </c>
      <c r="B3941" t="s">
        <v>8827</v>
      </c>
      <c r="C3941" t="s">
        <v>3591</v>
      </c>
      <c r="D3941" t="s">
        <v>51</v>
      </c>
      <c r="E3941" t="s">
        <v>16</v>
      </c>
      <c r="F3941">
        <v>60</v>
      </c>
      <c r="G3941" t="s">
        <v>8828</v>
      </c>
      <c r="H3941" t="s">
        <v>1224</v>
      </c>
      <c r="I3941" t="s">
        <v>25</v>
      </c>
      <c r="J3941" s="1">
        <v>44891</v>
      </c>
      <c r="K3941">
        <v>22</v>
      </c>
      <c r="L3941" t="s">
        <v>20</v>
      </c>
      <c r="N3941">
        <f t="shared" si="61"/>
        <v>0</v>
      </c>
    </row>
    <row r="3942" spans="1:14" x14ac:dyDescent="0.3">
      <c r="A3942">
        <v>3941</v>
      </c>
      <c r="B3942" t="s">
        <v>1319</v>
      </c>
      <c r="C3942" t="s">
        <v>4168</v>
      </c>
      <c r="D3942" t="s">
        <v>41</v>
      </c>
      <c r="E3942" t="s">
        <v>16</v>
      </c>
      <c r="F3942">
        <v>60</v>
      </c>
      <c r="G3942" t="s">
        <v>8829</v>
      </c>
      <c r="H3942" t="s">
        <v>920</v>
      </c>
      <c r="I3942" t="s">
        <v>178</v>
      </c>
      <c r="J3942" s="1">
        <v>44242</v>
      </c>
      <c r="K3942">
        <v>83</v>
      </c>
      <c r="L3942" t="s">
        <v>159</v>
      </c>
      <c r="N3942">
        <f t="shared" si="61"/>
        <v>0</v>
      </c>
    </row>
    <row r="3943" spans="1:14" x14ac:dyDescent="0.3">
      <c r="A3943">
        <v>3942</v>
      </c>
      <c r="B3943" t="s">
        <v>5990</v>
      </c>
      <c r="C3943" t="s">
        <v>1030</v>
      </c>
      <c r="D3943" t="s">
        <v>28</v>
      </c>
      <c r="E3943" t="s">
        <v>29</v>
      </c>
      <c r="F3943">
        <v>60</v>
      </c>
      <c r="G3943" t="s">
        <v>8830</v>
      </c>
      <c r="H3943" t="s">
        <v>3449</v>
      </c>
      <c r="I3943" t="s">
        <v>187</v>
      </c>
      <c r="J3943" s="1">
        <v>44282</v>
      </c>
      <c r="K3943">
        <v>9</v>
      </c>
      <c r="L3943" t="s">
        <v>33</v>
      </c>
      <c r="N3943">
        <f t="shared" si="61"/>
        <v>0</v>
      </c>
    </row>
    <row r="3944" spans="1:14" x14ac:dyDescent="0.3">
      <c r="A3944">
        <v>3943</v>
      </c>
      <c r="B3944" t="s">
        <v>8831</v>
      </c>
      <c r="C3944" t="s">
        <v>5526</v>
      </c>
      <c r="D3944" t="s">
        <v>51</v>
      </c>
      <c r="E3944" t="s">
        <v>16</v>
      </c>
      <c r="F3944">
        <v>60</v>
      </c>
      <c r="G3944" t="s">
        <v>8832</v>
      </c>
      <c r="H3944" t="s">
        <v>3053</v>
      </c>
      <c r="I3944" t="s">
        <v>32</v>
      </c>
      <c r="J3944" s="1">
        <v>44739</v>
      </c>
      <c r="K3944">
        <v>55</v>
      </c>
      <c r="L3944" t="s">
        <v>33</v>
      </c>
      <c r="N3944">
        <f t="shared" si="61"/>
        <v>0</v>
      </c>
    </row>
    <row r="3945" spans="1:14" x14ac:dyDescent="0.3">
      <c r="A3945">
        <v>3944</v>
      </c>
      <c r="B3945" t="s">
        <v>8766</v>
      </c>
      <c r="C3945" t="s">
        <v>5383</v>
      </c>
      <c r="D3945" t="s">
        <v>28</v>
      </c>
      <c r="E3945" t="s">
        <v>29</v>
      </c>
      <c r="F3945">
        <v>60</v>
      </c>
      <c r="G3945" t="s">
        <v>8833</v>
      </c>
      <c r="H3945" t="s">
        <v>2542</v>
      </c>
      <c r="I3945" t="s">
        <v>2543</v>
      </c>
      <c r="J3945" s="1">
        <v>44493</v>
      </c>
      <c r="K3945">
        <v>4</v>
      </c>
      <c r="L3945" t="s">
        <v>33</v>
      </c>
      <c r="N3945">
        <f t="shared" si="61"/>
        <v>0</v>
      </c>
    </row>
    <row r="3946" spans="1:14" x14ac:dyDescent="0.3">
      <c r="A3946">
        <v>3945</v>
      </c>
      <c r="B3946" t="s">
        <v>8834</v>
      </c>
      <c r="C3946" t="s">
        <v>3706</v>
      </c>
      <c r="D3946" t="s">
        <v>51</v>
      </c>
      <c r="E3946" t="s">
        <v>16</v>
      </c>
      <c r="F3946">
        <v>90</v>
      </c>
      <c r="G3946" t="s">
        <v>8835</v>
      </c>
      <c r="H3946" t="s">
        <v>3699</v>
      </c>
      <c r="I3946" t="s">
        <v>2983</v>
      </c>
      <c r="J3946" s="1">
        <v>44571</v>
      </c>
      <c r="K3946">
        <v>62</v>
      </c>
      <c r="L3946" t="s">
        <v>39</v>
      </c>
      <c r="N3946">
        <f t="shared" si="61"/>
        <v>0</v>
      </c>
    </row>
    <row r="3947" spans="1:14" x14ac:dyDescent="0.3">
      <c r="A3947">
        <v>3946</v>
      </c>
      <c r="B3947" t="s">
        <v>7709</v>
      </c>
      <c r="C3947" t="s">
        <v>8836</v>
      </c>
      <c r="D3947" t="s">
        <v>28</v>
      </c>
      <c r="E3947" t="s">
        <v>29</v>
      </c>
      <c r="F3947">
        <v>30</v>
      </c>
      <c r="G3947" t="s">
        <v>8837</v>
      </c>
      <c r="H3947" t="s">
        <v>2121</v>
      </c>
      <c r="I3947" t="s">
        <v>38</v>
      </c>
      <c r="J3947" s="1">
        <v>44434</v>
      </c>
      <c r="K3947">
        <v>74</v>
      </c>
      <c r="L3947" t="s">
        <v>33</v>
      </c>
      <c r="N3947">
        <f t="shared" si="61"/>
        <v>0</v>
      </c>
    </row>
    <row r="3948" spans="1:14" x14ac:dyDescent="0.3">
      <c r="A3948">
        <v>3947</v>
      </c>
      <c r="B3948" t="s">
        <v>929</v>
      </c>
      <c r="C3948" t="s">
        <v>4410</v>
      </c>
      <c r="D3948" t="s">
        <v>28</v>
      </c>
      <c r="E3948" t="s">
        <v>29</v>
      </c>
      <c r="F3948">
        <v>90</v>
      </c>
      <c r="G3948" t="s">
        <v>8838</v>
      </c>
      <c r="H3948" t="s">
        <v>6087</v>
      </c>
      <c r="I3948" t="s">
        <v>124</v>
      </c>
      <c r="J3948" s="1">
        <v>43912</v>
      </c>
      <c r="K3948">
        <v>78</v>
      </c>
      <c r="L3948" t="s">
        <v>159</v>
      </c>
      <c r="N3948">
        <f t="shared" si="61"/>
        <v>0</v>
      </c>
    </row>
    <row r="3949" spans="1:14" x14ac:dyDescent="0.3">
      <c r="A3949">
        <v>3948</v>
      </c>
      <c r="B3949" t="s">
        <v>922</v>
      </c>
      <c r="C3949" t="s">
        <v>2154</v>
      </c>
      <c r="D3949" t="s">
        <v>28</v>
      </c>
      <c r="E3949" t="s">
        <v>29</v>
      </c>
      <c r="F3949">
        <v>60</v>
      </c>
      <c r="G3949" t="s">
        <v>8839</v>
      </c>
      <c r="H3949" t="s">
        <v>6516</v>
      </c>
      <c r="I3949" t="s">
        <v>32</v>
      </c>
      <c r="J3949" s="1">
        <v>44637</v>
      </c>
      <c r="K3949">
        <v>48</v>
      </c>
      <c r="L3949" t="s">
        <v>80</v>
      </c>
      <c r="N3949">
        <f t="shared" si="61"/>
        <v>0</v>
      </c>
    </row>
    <row r="3950" spans="1:14" x14ac:dyDescent="0.3">
      <c r="A3950">
        <v>3949</v>
      </c>
      <c r="B3950" t="s">
        <v>8203</v>
      </c>
      <c r="C3950" t="s">
        <v>2019</v>
      </c>
      <c r="D3950" t="s">
        <v>28</v>
      </c>
      <c r="E3950" t="s">
        <v>29</v>
      </c>
      <c r="F3950">
        <v>30</v>
      </c>
      <c r="G3950" t="s">
        <v>8840</v>
      </c>
      <c r="H3950" t="s">
        <v>3987</v>
      </c>
      <c r="I3950" t="s">
        <v>554</v>
      </c>
      <c r="J3950" s="1">
        <v>43923</v>
      </c>
      <c r="K3950">
        <v>7</v>
      </c>
      <c r="L3950" t="s">
        <v>33</v>
      </c>
      <c r="N3950">
        <f t="shared" si="61"/>
        <v>0</v>
      </c>
    </row>
    <row r="3951" spans="1:14" x14ac:dyDescent="0.3">
      <c r="A3951">
        <v>3950</v>
      </c>
      <c r="B3951" t="s">
        <v>8841</v>
      </c>
      <c r="C3951" t="s">
        <v>6449</v>
      </c>
      <c r="D3951" t="s">
        <v>51</v>
      </c>
      <c r="E3951" t="s">
        <v>16</v>
      </c>
      <c r="F3951">
        <v>30</v>
      </c>
      <c r="G3951" t="s">
        <v>8840</v>
      </c>
      <c r="H3951" t="s">
        <v>6202</v>
      </c>
      <c r="I3951" t="s">
        <v>294</v>
      </c>
      <c r="J3951" s="1">
        <v>44162</v>
      </c>
      <c r="K3951">
        <v>40</v>
      </c>
      <c r="L3951" t="s">
        <v>70</v>
      </c>
      <c r="N3951">
        <f t="shared" si="61"/>
        <v>0</v>
      </c>
    </row>
    <row r="3952" spans="1:14" x14ac:dyDescent="0.3">
      <c r="A3952">
        <v>3951</v>
      </c>
      <c r="B3952" t="s">
        <v>8842</v>
      </c>
      <c r="C3952" t="s">
        <v>5668</v>
      </c>
      <c r="D3952" t="s">
        <v>15</v>
      </c>
      <c r="E3952" t="s">
        <v>16</v>
      </c>
      <c r="F3952">
        <v>60</v>
      </c>
      <c r="G3952" t="s">
        <v>8843</v>
      </c>
      <c r="H3952" t="s">
        <v>619</v>
      </c>
      <c r="I3952" t="s">
        <v>187</v>
      </c>
      <c r="J3952" s="1">
        <v>44497</v>
      </c>
      <c r="K3952">
        <v>34</v>
      </c>
      <c r="L3952" t="s">
        <v>159</v>
      </c>
      <c r="N3952">
        <f t="shared" si="61"/>
        <v>0</v>
      </c>
    </row>
    <row r="3953" spans="1:14" x14ac:dyDescent="0.3">
      <c r="A3953">
        <v>3952</v>
      </c>
      <c r="B3953" t="s">
        <v>1591</v>
      </c>
      <c r="C3953" t="s">
        <v>367</v>
      </c>
      <c r="D3953" t="s">
        <v>28</v>
      </c>
      <c r="E3953" t="s">
        <v>29</v>
      </c>
      <c r="F3953">
        <v>90</v>
      </c>
      <c r="G3953" t="s">
        <v>8844</v>
      </c>
      <c r="H3953" t="s">
        <v>2336</v>
      </c>
      <c r="I3953" t="s">
        <v>32</v>
      </c>
      <c r="J3953" s="1">
        <v>44436</v>
      </c>
      <c r="K3953">
        <v>92</v>
      </c>
      <c r="L3953" t="s">
        <v>159</v>
      </c>
      <c r="N3953">
        <f t="shared" si="61"/>
        <v>0</v>
      </c>
    </row>
    <row r="3954" spans="1:14" x14ac:dyDescent="0.3">
      <c r="A3954">
        <v>3953</v>
      </c>
      <c r="B3954" t="s">
        <v>8845</v>
      </c>
      <c r="C3954" t="s">
        <v>4558</v>
      </c>
      <c r="D3954" t="s">
        <v>41</v>
      </c>
      <c r="E3954" t="s">
        <v>16</v>
      </c>
      <c r="F3954">
        <v>90</v>
      </c>
      <c r="G3954" t="s">
        <v>8846</v>
      </c>
      <c r="H3954" t="s">
        <v>3399</v>
      </c>
      <c r="I3954" t="s">
        <v>124</v>
      </c>
      <c r="J3954" s="1">
        <v>44115</v>
      </c>
      <c r="K3954">
        <v>10</v>
      </c>
      <c r="L3954" t="s">
        <v>45</v>
      </c>
      <c r="N3954">
        <f t="shared" si="61"/>
        <v>0</v>
      </c>
    </row>
    <row r="3955" spans="1:14" x14ac:dyDescent="0.3">
      <c r="A3955">
        <v>3954</v>
      </c>
      <c r="B3955" t="s">
        <v>8847</v>
      </c>
      <c r="C3955" t="s">
        <v>8848</v>
      </c>
      <c r="D3955" t="s">
        <v>51</v>
      </c>
      <c r="E3955" t="s">
        <v>5821</v>
      </c>
      <c r="F3955">
        <v>60</v>
      </c>
      <c r="G3955" t="s">
        <v>8849</v>
      </c>
      <c r="H3955" t="s">
        <v>4299</v>
      </c>
      <c r="I3955" t="s">
        <v>32</v>
      </c>
      <c r="J3955" s="1">
        <v>44908</v>
      </c>
      <c r="K3955">
        <v>20</v>
      </c>
      <c r="L3955" t="s">
        <v>20</v>
      </c>
      <c r="N3955">
        <f t="shared" si="61"/>
        <v>0</v>
      </c>
    </row>
    <row r="3956" spans="1:14" x14ac:dyDescent="0.3">
      <c r="A3956">
        <v>3955</v>
      </c>
      <c r="B3956" t="s">
        <v>8850</v>
      </c>
      <c r="C3956" t="s">
        <v>4858</v>
      </c>
      <c r="D3956" t="s">
        <v>15</v>
      </c>
      <c r="E3956" t="s">
        <v>16</v>
      </c>
      <c r="F3956">
        <v>60</v>
      </c>
      <c r="G3956" t="s">
        <v>8851</v>
      </c>
      <c r="H3956" t="s">
        <v>1915</v>
      </c>
      <c r="I3956" t="s">
        <v>19</v>
      </c>
      <c r="J3956" s="1">
        <v>44259</v>
      </c>
      <c r="K3956">
        <v>22</v>
      </c>
      <c r="L3956" t="s">
        <v>159</v>
      </c>
      <c r="N3956">
        <f t="shared" si="61"/>
        <v>0</v>
      </c>
    </row>
    <row r="3957" spans="1:14" x14ac:dyDescent="0.3">
      <c r="A3957">
        <v>3956</v>
      </c>
      <c r="B3957" t="s">
        <v>2523</v>
      </c>
      <c r="C3957" t="s">
        <v>8852</v>
      </c>
      <c r="D3957" t="s">
        <v>28</v>
      </c>
      <c r="E3957" t="s">
        <v>29</v>
      </c>
      <c r="F3957">
        <v>60</v>
      </c>
      <c r="G3957" t="s">
        <v>8853</v>
      </c>
      <c r="H3957" t="s">
        <v>298</v>
      </c>
      <c r="I3957" t="s">
        <v>25</v>
      </c>
      <c r="J3957" s="1">
        <v>44191</v>
      </c>
      <c r="K3957">
        <v>32</v>
      </c>
      <c r="L3957" t="s">
        <v>80</v>
      </c>
      <c r="N3957">
        <f t="shared" si="61"/>
        <v>0</v>
      </c>
    </row>
    <row r="3958" spans="1:14" x14ac:dyDescent="0.3">
      <c r="A3958">
        <v>3957</v>
      </c>
      <c r="B3958" t="s">
        <v>7029</v>
      </c>
      <c r="C3958" t="s">
        <v>4373</v>
      </c>
      <c r="D3958" t="s">
        <v>28</v>
      </c>
      <c r="E3958" t="s">
        <v>29</v>
      </c>
      <c r="F3958">
        <v>90</v>
      </c>
      <c r="G3958" t="s">
        <v>8854</v>
      </c>
      <c r="H3958" t="s">
        <v>412</v>
      </c>
      <c r="I3958" t="s">
        <v>187</v>
      </c>
      <c r="J3958" s="1">
        <v>43894</v>
      </c>
      <c r="K3958">
        <v>61</v>
      </c>
      <c r="L3958" t="s">
        <v>159</v>
      </c>
      <c r="N3958">
        <f t="shared" si="61"/>
        <v>0</v>
      </c>
    </row>
    <row r="3959" spans="1:14" x14ac:dyDescent="0.3">
      <c r="A3959">
        <v>3958</v>
      </c>
      <c r="B3959" t="s">
        <v>4313</v>
      </c>
      <c r="C3959" t="s">
        <v>3944</v>
      </c>
      <c r="D3959" t="s">
        <v>51</v>
      </c>
      <c r="E3959" t="s">
        <v>16</v>
      </c>
      <c r="F3959">
        <v>90</v>
      </c>
      <c r="G3959" t="s">
        <v>8854</v>
      </c>
      <c r="H3959" t="s">
        <v>6675</v>
      </c>
      <c r="I3959" t="s">
        <v>32</v>
      </c>
      <c r="J3959" s="1">
        <v>44296</v>
      </c>
      <c r="K3959">
        <v>19</v>
      </c>
      <c r="L3959" t="s">
        <v>33</v>
      </c>
      <c r="N3959">
        <f t="shared" si="61"/>
        <v>0</v>
      </c>
    </row>
    <row r="3960" spans="1:14" x14ac:dyDescent="0.3">
      <c r="A3960">
        <v>3959</v>
      </c>
      <c r="B3960" t="s">
        <v>8855</v>
      </c>
      <c r="C3960" t="s">
        <v>7123</v>
      </c>
      <c r="D3960" t="s">
        <v>51</v>
      </c>
      <c r="E3960" t="s">
        <v>16</v>
      </c>
      <c r="F3960">
        <v>60</v>
      </c>
      <c r="G3960" t="s">
        <v>8856</v>
      </c>
      <c r="H3960" t="s">
        <v>772</v>
      </c>
      <c r="I3960" t="s">
        <v>32</v>
      </c>
      <c r="J3960" s="1">
        <v>44329</v>
      </c>
      <c r="K3960">
        <v>13</v>
      </c>
      <c r="L3960" t="s">
        <v>33</v>
      </c>
      <c r="N3960">
        <f t="shared" si="61"/>
        <v>0</v>
      </c>
    </row>
    <row r="3961" spans="1:14" x14ac:dyDescent="0.3">
      <c r="A3961">
        <v>3960</v>
      </c>
      <c r="B3961" t="s">
        <v>8857</v>
      </c>
      <c r="C3961" t="s">
        <v>8858</v>
      </c>
      <c r="D3961" t="s">
        <v>51</v>
      </c>
      <c r="E3961" t="s">
        <v>16</v>
      </c>
      <c r="F3961">
        <v>30</v>
      </c>
      <c r="G3961" t="s">
        <v>8859</v>
      </c>
      <c r="H3961" t="s">
        <v>4944</v>
      </c>
      <c r="I3961" t="s">
        <v>839</v>
      </c>
      <c r="J3961" s="1">
        <v>44367</v>
      </c>
      <c r="K3961">
        <v>21</v>
      </c>
      <c r="L3961" t="s">
        <v>45</v>
      </c>
      <c r="N3961">
        <f t="shared" si="61"/>
        <v>0</v>
      </c>
    </row>
    <row r="3962" spans="1:14" x14ac:dyDescent="0.3">
      <c r="A3962">
        <v>3961</v>
      </c>
      <c r="B3962" t="s">
        <v>8860</v>
      </c>
      <c r="C3962" t="s">
        <v>8551</v>
      </c>
      <c r="D3962" t="s">
        <v>15</v>
      </c>
      <c r="E3962" t="s">
        <v>16</v>
      </c>
      <c r="F3962">
        <v>60</v>
      </c>
      <c r="G3962" t="s">
        <v>8861</v>
      </c>
      <c r="H3962" t="s">
        <v>8862</v>
      </c>
      <c r="I3962" t="s">
        <v>187</v>
      </c>
      <c r="J3962" s="1">
        <v>43956</v>
      </c>
      <c r="K3962">
        <v>9</v>
      </c>
      <c r="L3962" t="s">
        <v>159</v>
      </c>
      <c r="N3962">
        <f t="shared" si="61"/>
        <v>0</v>
      </c>
    </row>
    <row r="3963" spans="1:14" x14ac:dyDescent="0.3">
      <c r="A3963">
        <v>3962</v>
      </c>
      <c r="B3963" t="s">
        <v>8863</v>
      </c>
      <c r="C3963" t="s">
        <v>2197</v>
      </c>
      <c r="D3963" t="s">
        <v>15</v>
      </c>
      <c r="E3963" t="s">
        <v>16</v>
      </c>
      <c r="F3963">
        <v>30</v>
      </c>
      <c r="G3963" t="s">
        <v>8864</v>
      </c>
      <c r="H3963" t="s">
        <v>8865</v>
      </c>
      <c r="I3963" t="s">
        <v>32</v>
      </c>
      <c r="J3963" s="1">
        <v>44420</v>
      </c>
      <c r="K3963">
        <v>43</v>
      </c>
      <c r="L3963" t="s">
        <v>33</v>
      </c>
      <c r="N3963">
        <f t="shared" si="61"/>
        <v>0</v>
      </c>
    </row>
    <row r="3964" spans="1:14" x14ac:dyDescent="0.3">
      <c r="A3964">
        <v>3963</v>
      </c>
      <c r="B3964" t="s">
        <v>7080</v>
      </c>
      <c r="C3964" t="s">
        <v>651</v>
      </c>
      <c r="D3964" t="s">
        <v>51</v>
      </c>
      <c r="E3964" t="s">
        <v>16</v>
      </c>
      <c r="F3964">
        <v>30</v>
      </c>
      <c r="G3964" t="s">
        <v>8866</v>
      </c>
      <c r="H3964" t="s">
        <v>659</v>
      </c>
      <c r="I3964" t="s">
        <v>32</v>
      </c>
      <c r="J3964" s="1">
        <v>44872</v>
      </c>
      <c r="K3964">
        <v>18</v>
      </c>
      <c r="L3964" t="s">
        <v>54</v>
      </c>
      <c r="N3964">
        <f t="shared" si="61"/>
        <v>0</v>
      </c>
    </row>
    <row r="3965" spans="1:14" x14ac:dyDescent="0.3">
      <c r="A3965">
        <v>3964</v>
      </c>
      <c r="B3965" t="s">
        <v>8867</v>
      </c>
      <c r="C3965" t="s">
        <v>3572</v>
      </c>
      <c r="D3965" t="s">
        <v>51</v>
      </c>
      <c r="E3965" t="s">
        <v>16</v>
      </c>
      <c r="F3965">
        <v>90</v>
      </c>
      <c r="G3965" t="s">
        <v>8868</v>
      </c>
      <c r="H3965" t="s">
        <v>1265</v>
      </c>
      <c r="I3965" t="s">
        <v>32</v>
      </c>
      <c r="J3965" s="1">
        <v>44905</v>
      </c>
      <c r="K3965">
        <v>95</v>
      </c>
      <c r="L3965" t="s">
        <v>159</v>
      </c>
      <c r="N3965">
        <f t="shared" si="61"/>
        <v>0</v>
      </c>
    </row>
    <row r="3966" spans="1:14" x14ac:dyDescent="0.3">
      <c r="A3966">
        <v>3965</v>
      </c>
      <c r="B3966" t="s">
        <v>921</v>
      </c>
      <c r="C3966" t="s">
        <v>8869</v>
      </c>
      <c r="D3966" t="s">
        <v>28</v>
      </c>
      <c r="E3966" t="s">
        <v>29</v>
      </c>
      <c r="F3966">
        <v>90</v>
      </c>
      <c r="G3966" t="s">
        <v>8868</v>
      </c>
      <c r="H3966" t="s">
        <v>1534</v>
      </c>
      <c r="I3966" t="s">
        <v>32</v>
      </c>
      <c r="J3966" s="1">
        <v>44680</v>
      </c>
      <c r="K3966">
        <v>74</v>
      </c>
      <c r="L3966" t="s">
        <v>101</v>
      </c>
      <c r="N3966">
        <f t="shared" si="61"/>
        <v>0</v>
      </c>
    </row>
    <row r="3967" spans="1:14" x14ac:dyDescent="0.3">
      <c r="A3967">
        <v>3966</v>
      </c>
      <c r="B3967" t="s">
        <v>8870</v>
      </c>
      <c r="C3967" t="s">
        <v>1957</v>
      </c>
      <c r="D3967" t="s">
        <v>51</v>
      </c>
      <c r="E3967" t="s">
        <v>16</v>
      </c>
      <c r="F3967">
        <v>90</v>
      </c>
      <c r="G3967" t="s">
        <v>8871</v>
      </c>
      <c r="H3967" t="s">
        <v>2706</v>
      </c>
      <c r="I3967" t="s">
        <v>294</v>
      </c>
      <c r="J3967" s="1">
        <v>44411</v>
      </c>
      <c r="K3967">
        <v>60</v>
      </c>
      <c r="L3967" t="s">
        <v>101</v>
      </c>
      <c r="N3967">
        <f t="shared" si="61"/>
        <v>0</v>
      </c>
    </row>
    <row r="3968" spans="1:14" x14ac:dyDescent="0.3">
      <c r="A3968">
        <v>3967</v>
      </c>
      <c r="B3968" t="s">
        <v>8872</v>
      </c>
      <c r="C3968" t="s">
        <v>4113</v>
      </c>
      <c r="D3968" t="s">
        <v>15</v>
      </c>
      <c r="E3968" t="s">
        <v>16</v>
      </c>
      <c r="F3968">
        <v>30</v>
      </c>
      <c r="G3968" t="s">
        <v>8873</v>
      </c>
      <c r="H3968" t="s">
        <v>8874</v>
      </c>
      <c r="I3968" t="s">
        <v>32</v>
      </c>
      <c r="J3968" s="1">
        <v>44096</v>
      </c>
      <c r="K3968">
        <v>46</v>
      </c>
      <c r="L3968" t="s">
        <v>45</v>
      </c>
      <c r="N3968">
        <f t="shared" si="61"/>
        <v>0</v>
      </c>
    </row>
    <row r="3969" spans="1:14" x14ac:dyDescent="0.3">
      <c r="A3969">
        <v>3968</v>
      </c>
      <c r="B3969" t="s">
        <v>8875</v>
      </c>
      <c r="C3969" t="s">
        <v>4828</v>
      </c>
      <c r="D3969" t="s">
        <v>28</v>
      </c>
      <c r="E3969" t="s">
        <v>29</v>
      </c>
      <c r="F3969">
        <v>30</v>
      </c>
      <c r="G3969" t="s">
        <v>8876</v>
      </c>
      <c r="H3969" t="s">
        <v>641</v>
      </c>
      <c r="I3969" t="s">
        <v>294</v>
      </c>
      <c r="J3969" s="1">
        <v>44908</v>
      </c>
      <c r="K3969">
        <v>55</v>
      </c>
      <c r="L3969" t="s">
        <v>159</v>
      </c>
      <c r="N3969">
        <f t="shared" si="61"/>
        <v>0</v>
      </c>
    </row>
    <row r="3970" spans="1:14" x14ac:dyDescent="0.3">
      <c r="A3970">
        <v>3969</v>
      </c>
      <c r="B3970" t="s">
        <v>7239</v>
      </c>
      <c r="C3970" t="s">
        <v>76</v>
      </c>
      <c r="D3970" t="s">
        <v>28</v>
      </c>
      <c r="E3970" t="s">
        <v>29</v>
      </c>
      <c r="F3970">
        <v>90</v>
      </c>
      <c r="G3970" t="s">
        <v>8877</v>
      </c>
      <c r="H3970" t="s">
        <v>8878</v>
      </c>
      <c r="I3970" t="s">
        <v>32</v>
      </c>
      <c r="J3970" s="1">
        <v>43992</v>
      </c>
      <c r="K3970">
        <v>20</v>
      </c>
      <c r="L3970" t="s">
        <v>54</v>
      </c>
      <c r="N3970">
        <f t="shared" ref="N3970:N4033" si="62">COUNTBLANK(A3970:L3970)</f>
        <v>0</v>
      </c>
    </row>
    <row r="3971" spans="1:14" x14ac:dyDescent="0.3">
      <c r="A3971">
        <v>3970</v>
      </c>
      <c r="B3971" t="s">
        <v>8879</v>
      </c>
      <c r="C3971" t="s">
        <v>5907</v>
      </c>
      <c r="D3971" t="s">
        <v>28</v>
      </c>
      <c r="E3971" t="s">
        <v>29</v>
      </c>
      <c r="F3971">
        <v>60</v>
      </c>
      <c r="G3971" t="s">
        <v>8880</v>
      </c>
      <c r="H3971" t="s">
        <v>1845</v>
      </c>
      <c r="I3971" t="s">
        <v>294</v>
      </c>
      <c r="J3971" s="1">
        <v>44702</v>
      </c>
      <c r="K3971">
        <v>7</v>
      </c>
      <c r="L3971" t="s">
        <v>64</v>
      </c>
      <c r="N3971">
        <f t="shared" si="62"/>
        <v>0</v>
      </c>
    </row>
    <row r="3972" spans="1:14" x14ac:dyDescent="0.3">
      <c r="A3972">
        <v>3971</v>
      </c>
      <c r="B3972" t="s">
        <v>4858</v>
      </c>
      <c r="C3972" t="s">
        <v>295</v>
      </c>
      <c r="D3972" t="s">
        <v>28</v>
      </c>
      <c r="E3972" t="s">
        <v>29</v>
      </c>
      <c r="F3972">
        <v>30</v>
      </c>
      <c r="G3972" t="s">
        <v>8881</v>
      </c>
      <c r="H3972" t="s">
        <v>890</v>
      </c>
      <c r="I3972" t="s">
        <v>178</v>
      </c>
      <c r="J3972" s="1">
        <v>43837</v>
      </c>
      <c r="K3972">
        <v>15</v>
      </c>
      <c r="L3972" t="s">
        <v>54</v>
      </c>
      <c r="N3972">
        <f t="shared" si="62"/>
        <v>0</v>
      </c>
    </row>
    <row r="3973" spans="1:14" x14ac:dyDescent="0.3">
      <c r="A3973">
        <v>3972</v>
      </c>
      <c r="B3973" t="s">
        <v>1581</v>
      </c>
      <c r="C3973" t="s">
        <v>6804</v>
      </c>
      <c r="D3973" t="s">
        <v>28</v>
      </c>
      <c r="E3973" t="s">
        <v>29</v>
      </c>
      <c r="F3973">
        <v>30</v>
      </c>
      <c r="G3973" t="s">
        <v>8882</v>
      </c>
      <c r="H3973" t="s">
        <v>288</v>
      </c>
      <c r="I3973" t="s">
        <v>32</v>
      </c>
      <c r="J3973" s="1">
        <v>44205</v>
      </c>
      <c r="K3973">
        <v>10</v>
      </c>
      <c r="L3973" t="s">
        <v>80</v>
      </c>
      <c r="N3973">
        <f t="shared" si="62"/>
        <v>0</v>
      </c>
    </row>
    <row r="3974" spans="1:14" x14ac:dyDescent="0.3">
      <c r="A3974">
        <v>3973</v>
      </c>
      <c r="B3974" t="s">
        <v>312</v>
      </c>
      <c r="C3974" t="s">
        <v>2301</v>
      </c>
      <c r="D3974" t="s">
        <v>15</v>
      </c>
      <c r="E3974" t="s">
        <v>16</v>
      </c>
      <c r="F3974">
        <v>90</v>
      </c>
      <c r="G3974" t="s">
        <v>8883</v>
      </c>
      <c r="H3974" t="s">
        <v>3882</v>
      </c>
      <c r="I3974" t="s">
        <v>38</v>
      </c>
      <c r="J3974" s="1">
        <v>44677</v>
      </c>
      <c r="K3974">
        <v>5</v>
      </c>
      <c r="L3974" t="s">
        <v>33</v>
      </c>
      <c r="N3974">
        <f t="shared" si="62"/>
        <v>0</v>
      </c>
    </row>
    <row r="3975" spans="1:14" x14ac:dyDescent="0.3">
      <c r="A3975">
        <v>3974</v>
      </c>
      <c r="B3975" t="s">
        <v>312</v>
      </c>
      <c r="C3975" t="s">
        <v>2301</v>
      </c>
      <c r="D3975" t="s">
        <v>15</v>
      </c>
      <c r="E3975" t="s">
        <v>16</v>
      </c>
      <c r="F3975">
        <v>90</v>
      </c>
      <c r="G3975" t="s">
        <v>8883</v>
      </c>
      <c r="H3975" t="s">
        <v>3882</v>
      </c>
      <c r="I3975" t="s">
        <v>38</v>
      </c>
      <c r="J3975" s="1">
        <v>44677</v>
      </c>
      <c r="K3975">
        <v>5</v>
      </c>
      <c r="L3975" t="s">
        <v>33</v>
      </c>
      <c r="N3975">
        <f t="shared" si="62"/>
        <v>0</v>
      </c>
    </row>
    <row r="3976" spans="1:14" x14ac:dyDescent="0.3">
      <c r="A3976">
        <v>3975</v>
      </c>
      <c r="B3976" t="s">
        <v>1591</v>
      </c>
      <c r="C3976" t="s">
        <v>3090</v>
      </c>
      <c r="D3976" t="s">
        <v>28</v>
      </c>
      <c r="E3976" t="s">
        <v>29</v>
      </c>
      <c r="F3976">
        <v>30</v>
      </c>
      <c r="G3976" t="s">
        <v>8884</v>
      </c>
      <c r="H3976" t="s">
        <v>3245</v>
      </c>
      <c r="I3976" t="s">
        <v>32</v>
      </c>
      <c r="J3976" s="1">
        <v>44019</v>
      </c>
      <c r="K3976">
        <v>53</v>
      </c>
      <c r="L3976" t="s">
        <v>39</v>
      </c>
      <c r="N3976">
        <f t="shared" si="62"/>
        <v>0</v>
      </c>
    </row>
    <row r="3977" spans="1:14" x14ac:dyDescent="0.3">
      <c r="A3977">
        <v>3976</v>
      </c>
      <c r="B3977" t="s">
        <v>4647</v>
      </c>
      <c r="C3977" t="s">
        <v>2279</v>
      </c>
      <c r="D3977" t="s">
        <v>28</v>
      </c>
      <c r="E3977" t="s">
        <v>29</v>
      </c>
      <c r="F3977">
        <v>60</v>
      </c>
      <c r="G3977" t="s">
        <v>8885</v>
      </c>
      <c r="H3977" t="s">
        <v>8886</v>
      </c>
      <c r="I3977" t="s">
        <v>1311</v>
      </c>
      <c r="J3977" s="1">
        <v>44606</v>
      </c>
      <c r="K3977">
        <v>88</v>
      </c>
      <c r="L3977" t="s">
        <v>54</v>
      </c>
      <c r="N3977">
        <f t="shared" si="62"/>
        <v>0</v>
      </c>
    </row>
    <row r="3978" spans="1:14" x14ac:dyDescent="0.3">
      <c r="A3978">
        <v>3977</v>
      </c>
      <c r="B3978" t="s">
        <v>7018</v>
      </c>
      <c r="C3978" t="s">
        <v>8887</v>
      </c>
      <c r="D3978" t="s">
        <v>15</v>
      </c>
      <c r="E3978" t="s">
        <v>16</v>
      </c>
      <c r="F3978">
        <v>30</v>
      </c>
      <c r="G3978" t="s">
        <v>8888</v>
      </c>
      <c r="H3978" t="s">
        <v>927</v>
      </c>
      <c r="I3978" t="s">
        <v>129</v>
      </c>
      <c r="J3978" s="1">
        <v>44871</v>
      </c>
      <c r="K3978">
        <v>86</v>
      </c>
      <c r="L3978" t="s">
        <v>101</v>
      </c>
      <c r="N3978">
        <f t="shared" si="62"/>
        <v>0</v>
      </c>
    </row>
    <row r="3979" spans="1:14" x14ac:dyDescent="0.3">
      <c r="A3979">
        <v>3978</v>
      </c>
      <c r="B3979" t="s">
        <v>7011</v>
      </c>
      <c r="C3979" t="s">
        <v>8236</v>
      </c>
      <c r="D3979" t="s">
        <v>15</v>
      </c>
      <c r="E3979" t="s">
        <v>16</v>
      </c>
      <c r="F3979">
        <v>90</v>
      </c>
      <c r="G3979" t="s">
        <v>8889</v>
      </c>
      <c r="H3979" t="s">
        <v>1708</v>
      </c>
      <c r="I3979" t="s">
        <v>124</v>
      </c>
      <c r="J3979" s="1">
        <v>44464</v>
      </c>
      <c r="K3979">
        <v>18</v>
      </c>
      <c r="L3979" t="s">
        <v>64</v>
      </c>
      <c r="N3979">
        <f t="shared" si="62"/>
        <v>0</v>
      </c>
    </row>
    <row r="3980" spans="1:14" x14ac:dyDescent="0.3">
      <c r="A3980">
        <v>3979</v>
      </c>
      <c r="B3980" t="s">
        <v>3195</v>
      </c>
      <c r="C3980" t="s">
        <v>1465</v>
      </c>
      <c r="D3980" t="s">
        <v>15</v>
      </c>
      <c r="E3980" t="s">
        <v>16</v>
      </c>
      <c r="F3980">
        <v>30</v>
      </c>
      <c r="G3980" t="s">
        <v>8890</v>
      </c>
      <c r="H3980" t="s">
        <v>1486</v>
      </c>
      <c r="I3980" t="s">
        <v>32</v>
      </c>
      <c r="J3980" s="1">
        <v>44265</v>
      </c>
      <c r="K3980">
        <v>42</v>
      </c>
      <c r="L3980" t="s">
        <v>101</v>
      </c>
      <c r="N3980">
        <f t="shared" si="62"/>
        <v>0</v>
      </c>
    </row>
    <row r="3981" spans="1:14" x14ac:dyDescent="0.3">
      <c r="A3981">
        <v>3980</v>
      </c>
      <c r="B3981" t="s">
        <v>8891</v>
      </c>
      <c r="C3981" t="s">
        <v>3419</v>
      </c>
      <c r="D3981" t="s">
        <v>51</v>
      </c>
      <c r="E3981" t="s">
        <v>16</v>
      </c>
      <c r="F3981">
        <v>30</v>
      </c>
      <c r="G3981" t="s">
        <v>8892</v>
      </c>
      <c r="H3981" t="s">
        <v>1827</v>
      </c>
      <c r="I3981" t="s">
        <v>25</v>
      </c>
      <c r="J3981" s="1">
        <v>44849</v>
      </c>
      <c r="K3981">
        <v>56</v>
      </c>
      <c r="L3981" t="s">
        <v>80</v>
      </c>
      <c r="N3981">
        <f t="shared" si="62"/>
        <v>0</v>
      </c>
    </row>
    <row r="3982" spans="1:14" x14ac:dyDescent="0.3">
      <c r="A3982">
        <v>3981</v>
      </c>
      <c r="B3982" t="s">
        <v>1010</v>
      </c>
      <c r="C3982" t="s">
        <v>6447</v>
      </c>
      <c r="D3982" t="s">
        <v>28</v>
      </c>
      <c r="E3982" t="s">
        <v>29</v>
      </c>
      <c r="F3982">
        <v>60</v>
      </c>
      <c r="G3982" t="s">
        <v>8893</v>
      </c>
      <c r="H3982" t="s">
        <v>1969</v>
      </c>
      <c r="I3982" t="s">
        <v>32</v>
      </c>
      <c r="J3982" s="1">
        <v>44101</v>
      </c>
      <c r="K3982">
        <v>26</v>
      </c>
      <c r="L3982" t="s">
        <v>64</v>
      </c>
      <c r="N3982">
        <f t="shared" si="62"/>
        <v>0</v>
      </c>
    </row>
    <row r="3983" spans="1:14" x14ac:dyDescent="0.3">
      <c r="A3983">
        <v>3982</v>
      </c>
      <c r="B3983" t="s">
        <v>6845</v>
      </c>
      <c r="C3983" t="s">
        <v>8514</v>
      </c>
      <c r="D3983" t="s">
        <v>51</v>
      </c>
      <c r="E3983" t="s">
        <v>16</v>
      </c>
      <c r="F3983">
        <v>90</v>
      </c>
      <c r="G3983" t="s">
        <v>8894</v>
      </c>
      <c r="H3983" t="s">
        <v>4034</v>
      </c>
      <c r="I3983" t="s">
        <v>178</v>
      </c>
      <c r="J3983" s="1">
        <v>44051</v>
      </c>
      <c r="K3983">
        <v>54</v>
      </c>
      <c r="L3983" t="s">
        <v>45</v>
      </c>
      <c r="N3983">
        <f t="shared" si="62"/>
        <v>0</v>
      </c>
    </row>
    <row r="3984" spans="1:14" x14ac:dyDescent="0.3">
      <c r="A3984">
        <v>3983</v>
      </c>
      <c r="B3984" t="s">
        <v>6328</v>
      </c>
      <c r="C3984" t="s">
        <v>8685</v>
      </c>
      <c r="D3984" t="s">
        <v>28</v>
      </c>
      <c r="E3984" t="s">
        <v>29</v>
      </c>
      <c r="F3984">
        <v>90</v>
      </c>
      <c r="G3984" t="s">
        <v>8895</v>
      </c>
      <c r="H3984" t="s">
        <v>2875</v>
      </c>
      <c r="I3984" t="s">
        <v>32</v>
      </c>
      <c r="J3984" s="1">
        <v>43886</v>
      </c>
      <c r="K3984">
        <v>37</v>
      </c>
      <c r="L3984" t="s">
        <v>70</v>
      </c>
      <c r="N3984">
        <f t="shared" si="62"/>
        <v>0</v>
      </c>
    </row>
    <row r="3985" spans="1:14" x14ac:dyDescent="0.3">
      <c r="A3985">
        <v>3984</v>
      </c>
      <c r="B3985" t="s">
        <v>1158</v>
      </c>
      <c r="C3985" t="s">
        <v>8896</v>
      </c>
      <c r="D3985" t="s">
        <v>28</v>
      </c>
      <c r="E3985" t="s">
        <v>29</v>
      </c>
      <c r="F3985">
        <v>60</v>
      </c>
      <c r="G3985" t="s">
        <v>8897</v>
      </c>
      <c r="H3985" t="s">
        <v>3157</v>
      </c>
      <c r="I3985" t="s">
        <v>32</v>
      </c>
      <c r="J3985" s="1">
        <v>44863</v>
      </c>
      <c r="K3985">
        <v>38</v>
      </c>
      <c r="L3985" t="s">
        <v>64</v>
      </c>
      <c r="N3985">
        <f t="shared" si="62"/>
        <v>0</v>
      </c>
    </row>
    <row r="3986" spans="1:14" x14ac:dyDescent="0.3">
      <c r="A3986">
        <v>3985</v>
      </c>
      <c r="B3986" t="s">
        <v>1758</v>
      </c>
      <c r="C3986" t="s">
        <v>4994</v>
      </c>
      <c r="D3986" t="s">
        <v>15</v>
      </c>
      <c r="E3986" t="s">
        <v>16</v>
      </c>
      <c r="F3986">
        <v>30</v>
      </c>
      <c r="G3986" t="s">
        <v>8898</v>
      </c>
      <c r="H3986" t="s">
        <v>3666</v>
      </c>
      <c r="I3986" t="s">
        <v>1483</v>
      </c>
      <c r="J3986" s="1">
        <v>44068</v>
      </c>
      <c r="K3986">
        <v>17</v>
      </c>
      <c r="L3986" t="s">
        <v>70</v>
      </c>
      <c r="N3986">
        <f t="shared" si="62"/>
        <v>0</v>
      </c>
    </row>
    <row r="3987" spans="1:14" x14ac:dyDescent="0.3">
      <c r="A3987">
        <v>3986</v>
      </c>
      <c r="B3987" t="s">
        <v>8899</v>
      </c>
      <c r="C3987" t="s">
        <v>1058</v>
      </c>
      <c r="D3987" t="s">
        <v>15</v>
      </c>
      <c r="E3987" t="s">
        <v>16</v>
      </c>
      <c r="F3987">
        <v>60</v>
      </c>
      <c r="G3987" t="s">
        <v>8900</v>
      </c>
      <c r="H3987" t="s">
        <v>1674</v>
      </c>
      <c r="I3987" t="s">
        <v>25</v>
      </c>
      <c r="J3987" s="1">
        <v>44669</v>
      </c>
      <c r="K3987">
        <v>18</v>
      </c>
      <c r="L3987" t="s">
        <v>80</v>
      </c>
      <c r="N3987">
        <f t="shared" si="62"/>
        <v>0</v>
      </c>
    </row>
    <row r="3988" spans="1:14" x14ac:dyDescent="0.3">
      <c r="A3988">
        <v>3987</v>
      </c>
      <c r="B3988" t="s">
        <v>6540</v>
      </c>
      <c r="C3988" t="s">
        <v>358</v>
      </c>
      <c r="D3988" t="s">
        <v>28</v>
      </c>
      <c r="E3988" t="s">
        <v>29</v>
      </c>
      <c r="F3988">
        <v>90</v>
      </c>
      <c r="G3988" t="s">
        <v>8901</v>
      </c>
      <c r="H3988" t="s">
        <v>5974</v>
      </c>
      <c r="I3988" t="s">
        <v>19</v>
      </c>
      <c r="J3988" s="1">
        <v>44240</v>
      </c>
      <c r="K3988">
        <v>94</v>
      </c>
      <c r="L3988" t="s">
        <v>101</v>
      </c>
      <c r="N3988">
        <f t="shared" si="62"/>
        <v>0</v>
      </c>
    </row>
    <row r="3989" spans="1:14" x14ac:dyDescent="0.3">
      <c r="A3989">
        <v>3988</v>
      </c>
      <c r="B3989" t="s">
        <v>6624</v>
      </c>
      <c r="C3989" t="s">
        <v>403</v>
      </c>
      <c r="D3989" t="s">
        <v>51</v>
      </c>
      <c r="E3989" t="s">
        <v>16</v>
      </c>
      <c r="F3989">
        <v>90</v>
      </c>
      <c r="G3989" t="s">
        <v>8901</v>
      </c>
      <c r="H3989" t="s">
        <v>526</v>
      </c>
      <c r="I3989" t="s">
        <v>32</v>
      </c>
      <c r="J3989" s="1">
        <v>44210</v>
      </c>
      <c r="K3989">
        <v>47</v>
      </c>
      <c r="L3989" t="s">
        <v>39</v>
      </c>
      <c r="N3989">
        <f t="shared" si="62"/>
        <v>0</v>
      </c>
    </row>
    <row r="3990" spans="1:14" x14ac:dyDescent="0.3">
      <c r="A3990">
        <v>3989</v>
      </c>
      <c r="B3990" t="s">
        <v>4368</v>
      </c>
      <c r="C3990" t="s">
        <v>4469</v>
      </c>
      <c r="D3990" t="s">
        <v>117</v>
      </c>
      <c r="E3990" t="s">
        <v>29</v>
      </c>
      <c r="F3990">
        <v>60</v>
      </c>
      <c r="G3990" t="s">
        <v>8902</v>
      </c>
      <c r="H3990" t="s">
        <v>7642</v>
      </c>
      <c r="I3990" t="s">
        <v>32</v>
      </c>
      <c r="J3990" s="1">
        <v>44363</v>
      </c>
      <c r="K3990">
        <v>94</v>
      </c>
      <c r="L3990" t="s">
        <v>101</v>
      </c>
      <c r="N3990">
        <f t="shared" si="62"/>
        <v>0</v>
      </c>
    </row>
    <row r="3991" spans="1:14" x14ac:dyDescent="0.3">
      <c r="A3991">
        <v>3990</v>
      </c>
      <c r="B3991" t="s">
        <v>1229</v>
      </c>
      <c r="C3991" t="s">
        <v>4143</v>
      </c>
      <c r="D3991" t="s">
        <v>28</v>
      </c>
      <c r="E3991" t="s">
        <v>29</v>
      </c>
      <c r="F3991">
        <v>60</v>
      </c>
      <c r="G3991" t="s">
        <v>8903</v>
      </c>
      <c r="H3991" t="s">
        <v>7763</v>
      </c>
      <c r="I3991" t="s">
        <v>129</v>
      </c>
      <c r="J3991" s="1">
        <v>44782</v>
      </c>
      <c r="K3991">
        <v>56</v>
      </c>
      <c r="L3991" t="s">
        <v>64</v>
      </c>
      <c r="N3991">
        <f t="shared" si="62"/>
        <v>0</v>
      </c>
    </row>
    <row r="3992" spans="1:14" x14ac:dyDescent="0.3">
      <c r="A3992">
        <v>3991</v>
      </c>
      <c r="B3992" t="s">
        <v>5789</v>
      </c>
      <c r="C3992" t="s">
        <v>4994</v>
      </c>
      <c r="D3992" t="s">
        <v>28</v>
      </c>
      <c r="E3992" t="s">
        <v>29</v>
      </c>
      <c r="F3992">
        <v>90</v>
      </c>
      <c r="G3992" t="s">
        <v>8904</v>
      </c>
      <c r="H3992" t="s">
        <v>7008</v>
      </c>
      <c r="I3992" t="s">
        <v>25</v>
      </c>
      <c r="J3992" s="1">
        <v>44881</v>
      </c>
      <c r="K3992">
        <v>7</v>
      </c>
      <c r="L3992" t="s">
        <v>45</v>
      </c>
      <c r="N3992">
        <f t="shared" si="62"/>
        <v>0</v>
      </c>
    </row>
    <row r="3993" spans="1:14" x14ac:dyDescent="0.3">
      <c r="A3993">
        <v>3992</v>
      </c>
      <c r="B3993" t="s">
        <v>3537</v>
      </c>
      <c r="C3993" t="s">
        <v>7138</v>
      </c>
      <c r="D3993" t="s">
        <v>15</v>
      </c>
      <c r="E3993" t="s">
        <v>16</v>
      </c>
      <c r="F3993">
        <v>60</v>
      </c>
      <c r="G3993" t="s">
        <v>8905</v>
      </c>
      <c r="H3993" t="s">
        <v>8906</v>
      </c>
      <c r="I3993" t="s">
        <v>240</v>
      </c>
      <c r="J3993" s="1">
        <v>43994</v>
      </c>
      <c r="K3993">
        <v>3</v>
      </c>
      <c r="L3993" t="s">
        <v>64</v>
      </c>
      <c r="N3993">
        <f t="shared" si="62"/>
        <v>0</v>
      </c>
    </row>
    <row r="3994" spans="1:14" x14ac:dyDescent="0.3">
      <c r="A3994" s="2">
        <v>3993</v>
      </c>
      <c r="B3994" s="2" t="s">
        <v>4029</v>
      </c>
      <c r="C3994" s="2" t="s">
        <v>4949</v>
      </c>
      <c r="D3994" s="2" t="s">
        <v>28</v>
      </c>
      <c r="E3994" s="2" t="s">
        <v>29</v>
      </c>
      <c r="F3994" s="2">
        <v>90</v>
      </c>
      <c r="G3994" s="2" t="s">
        <v>8907</v>
      </c>
      <c r="H3994" s="2" t="s">
        <v>7269</v>
      </c>
      <c r="I3994" s="2" t="s">
        <v>187</v>
      </c>
      <c r="J3994" s="3">
        <v>44289</v>
      </c>
      <c r="K3994" s="2"/>
      <c r="L3994" s="2" t="s">
        <v>80</v>
      </c>
      <c r="M3994" s="2"/>
      <c r="N3994" s="2">
        <f t="shared" si="62"/>
        <v>1</v>
      </c>
    </row>
    <row r="3995" spans="1:14" x14ac:dyDescent="0.3">
      <c r="A3995">
        <v>3994</v>
      </c>
      <c r="B3995" t="s">
        <v>8908</v>
      </c>
      <c r="C3995" t="s">
        <v>481</v>
      </c>
      <c r="D3995" t="s">
        <v>15</v>
      </c>
      <c r="E3995" t="s">
        <v>16</v>
      </c>
      <c r="F3995">
        <v>30</v>
      </c>
      <c r="G3995" t="s">
        <v>8909</v>
      </c>
      <c r="H3995" t="s">
        <v>917</v>
      </c>
      <c r="I3995" t="s">
        <v>32</v>
      </c>
      <c r="J3995" s="1">
        <v>44645</v>
      </c>
      <c r="K3995">
        <v>6</v>
      </c>
      <c r="L3995" t="s">
        <v>45</v>
      </c>
      <c r="N3995">
        <f t="shared" si="62"/>
        <v>0</v>
      </c>
    </row>
    <row r="3996" spans="1:14" x14ac:dyDescent="0.3">
      <c r="A3996">
        <v>3995</v>
      </c>
      <c r="B3996" t="s">
        <v>8910</v>
      </c>
      <c r="C3996" t="s">
        <v>2773</v>
      </c>
      <c r="D3996" t="s">
        <v>15</v>
      </c>
      <c r="E3996" t="s">
        <v>16</v>
      </c>
      <c r="F3996">
        <v>60</v>
      </c>
      <c r="G3996" t="s">
        <v>8909</v>
      </c>
      <c r="H3996" t="s">
        <v>6826</v>
      </c>
      <c r="I3996" t="s">
        <v>32</v>
      </c>
      <c r="J3996" s="1">
        <v>44437</v>
      </c>
      <c r="K3996">
        <v>68</v>
      </c>
      <c r="L3996" t="s">
        <v>101</v>
      </c>
      <c r="N3996">
        <f t="shared" si="62"/>
        <v>0</v>
      </c>
    </row>
    <row r="3997" spans="1:14" x14ac:dyDescent="0.3">
      <c r="A3997">
        <v>3996</v>
      </c>
      <c r="B3997" t="s">
        <v>8911</v>
      </c>
      <c r="C3997" t="s">
        <v>7226</v>
      </c>
      <c r="D3997" t="s">
        <v>28</v>
      </c>
      <c r="E3997" t="s">
        <v>29</v>
      </c>
      <c r="F3997">
        <v>30</v>
      </c>
      <c r="G3997" t="s">
        <v>8912</v>
      </c>
      <c r="H3997" t="s">
        <v>2380</v>
      </c>
      <c r="I3997" t="s">
        <v>173</v>
      </c>
      <c r="J3997" s="1">
        <v>44302</v>
      </c>
      <c r="K3997">
        <v>3</v>
      </c>
      <c r="L3997" t="s">
        <v>64</v>
      </c>
      <c r="N3997">
        <f t="shared" si="62"/>
        <v>0</v>
      </c>
    </row>
    <row r="3998" spans="1:14" x14ac:dyDescent="0.3">
      <c r="A3998">
        <v>3997</v>
      </c>
      <c r="B3998" t="s">
        <v>1985</v>
      </c>
      <c r="C3998" t="s">
        <v>8913</v>
      </c>
      <c r="D3998" t="s">
        <v>28</v>
      </c>
      <c r="E3998" t="s">
        <v>29</v>
      </c>
      <c r="F3998">
        <v>60</v>
      </c>
      <c r="G3998" t="s">
        <v>8912</v>
      </c>
      <c r="H3998" t="s">
        <v>408</v>
      </c>
      <c r="I3998" t="s">
        <v>25</v>
      </c>
      <c r="J3998" s="1">
        <v>44038</v>
      </c>
      <c r="K3998">
        <v>78</v>
      </c>
      <c r="L3998" t="s">
        <v>101</v>
      </c>
      <c r="N3998">
        <f t="shared" si="62"/>
        <v>0</v>
      </c>
    </row>
    <row r="3999" spans="1:14" x14ac:dyDescent="0.3">
      <c r="A3999">
        <v>3998</v>
      </c>
      <c r="B3999" t="s">
        <v>8914</v>
      </c>
      <c r="C3999" t="s">
        <v>8915</v>
      </c>
      <c r="D3999" t="s">
        <v>51</v>
      </c>
      <c r="E3999" t="s">
        <v>16</v>
      </c>
      <c r="F3999">
        <v>90</v>
      </c>
      <c r="G3999" t="s">
        <v>8916</v>
      </c>
      <c r="H3999" t="s">
        <v>6736</v>
      </c>
      <c r="I3999" t="s">
        <v>32</v>
      </c>
      <c r="J3999" s="1">
        <v>44116</v>
      </c>
      <c r="K3999">
        <v>77</v>
      </c>
      <c r="L3999" t="s">
        <v>159</v>
      </c>
      <c r="N3999">
        <f t="shared" si="62"/>
        <v>0</v>
      </c>
    </row>
    <row r="4000" spans="1:14" x14ac:dyDescent="0.3">
      <c r="A4000">
        <v>3999</v>
      </c>
      <c r="B4000" t="s">
        <v>2650</v>
      </c>
      <c r="C4000" t="s">
        <v>8917</v>
      </c>
      <c r="D4000" t="s">
        <v>28</v>
      </c>
      <c r="E4000" t="s">
        <v>29</v>
      </c>
      <c r="F4000">
        <v>90</v>
      </c>
      <c r="G4000" t="s">
        <v>8918</v>
      </c>
      <c r="H4000" t="s">
        <v>2163</v>
      </c>
      <c r="I4000" t="s">
        <v>1824</v>
      </c>
      <c r="J4000" s="1">
        <v>44012</v>
      </c>
      <c r="K4000">
        <v>45</v>
      </c>
      <c r="L4000" t="s">
        <v>39</v>
      </c>
      <c r="N4000">
        <f t="shared" si="62"/>
        <v>0</v>
      </c>
    </row>
    <row r="4001" spans="1:14" x14ac:dyDescent="0.3">
      <c r="A4001">
        <v>4000</v>
      </c>
      <c r="B4001" t="s">
        <v>8919</v>
      </c>
      <c r="C4001" t="s">
        <v>7485</v>
      </c>
      <c r="D4001" t="s">
        <v>15</v>
      </c>
      <c r="E4001" t="s">
        <v>16</v>
      </c>
      <c r="F4001">
        <v>60</v>
      </c>
      <c r="G4001" t="s">
        <v>8920</v>
      </c>
      <c r="H4001" t="s">
        <v>6787</v>
      </c>
      <c r="I4001" t="s">
        <v>1035</v>
      </c>
      <c r="J4001" s="1">
        <v>44063</v>
      </c>
      <c r="K4001">
        <v>59</v>
      </c>
      <c r="L4001" t="s">
        <v>33</v>
      </c>
      <c r="N4001">
        <f t="shared" si="62"/>
        <v>0</v>
      </c>
    </row>
    <row r="4002" spans="1:14" x14ac:dyDescent="0.3">
      <c r="A4002">
        <v>4001</v>
      </c>
      <c r="B4002" t="s">
        <v>5559</v>
      </c>
      <c r="C4002" t="s">
        <v>3269</v>
      </c>
      <c r="D4002" t="s">
        <v>28</v>
      </c>
      <c r="E4002" t="s">
        <v>29</v>
      </c>
      <c r="F4002">
        <v>60</v>
      </c>
      <c r="G4002" t="s">
        <v>8921</v>
      </c>
      <c r="H4002" t="s">
        <v>4077</v>
      </c>
      <c r="I4002" t="s">
        <v>554</v>
      </c>
      <c r="J4002" s="1">
        <v>43902</v>
      </c>
      <c r="K4002">
        <v>11</v>
      </c>
      <c r="L4002" t="s">
        <v>80</v>
      </c>
      <c r="N4002">
        <f t="shared" si="62"/>
        <v>0</v>
      </c>
    </row>
    <row r="4003" spans="1:14" x14ac:dyDescent="0.3">
      <c r="A4003">
        <v>4002</v>
      </c>
      <c r="B4003" t="s">
        <v>3696</v>
      </c>
      <c r="C4003" t="s">
        <v>7149</v>
      </c>
      <c r="D4003" t="s">
        <v>41</v>
      </c>
      <c r="E4003" t="s">
        <v>16</v>
      </c>
      <c r="F4003">
        <v>30</v>
      </c>
      <c r="G4003" t="s">
        <v>8922</v>
      </c>
      <c r="H4003" t="s">
        <v>917</v>
      </c>
      <c r="I4003" t="s">
        <v>32</v>
      </c>
      <c r="J4003" s="1">
        <v>44903</v>
      </c>
      <c r="K4003">
        <v>73</v>
      </c>
      <c r="L4003" t="s">
        <v>39</v>
      </c>
      <c r="N4003">
        <f t="shared" si="62"/>
        <v>0</v>
      </c>
    </row>
    <row r="4004" spans="1:14" x14ac:dyDescent="0.3">
      <c r="A4004">
        <v>4003</v>
      </c>
      <c r="B4004" t="s">
        <v>8923</v>
      </c>
      <c r="C4004" t="s">
        <v>1765</v>
      </c>
      <c r="D4004" t="s">
        <v>51</v>
      </c>
      <c r="E4004" t="s">
        <v>16</v>
      </c>
      <c r="F4004">
        <v>90</v>
      </c>
      <c r="G4004" t="s">
        <v>8924</v>
      </c>
      <c r="H4004" t="s">
        <v>2893</v>
      </c>
      <c r="I4004" t="s">
        <v>32</v>
      </c>
      <c r="J4004" s="1">
        <v>44785</v>
      </c>
      <c r="K4004">
        <v>46</v>
      </c>
      <c r="L4004" t="s">
        <v>80</v>
      </c>
      <c r="N4004">
        <f t="shared" si="62"/>
        <v>0</v>
      </c>
    </row>
    <row r="4005" spans="1:14" x14ac:dyDescent="0.3">
      <c r="A4005">
        <v>4004</v>
      </c>
      <c r="B4005" t="s">
        <v>4460</v>
      </c>
      <c r="C4005" t="s">
        <v>391</v>
      </c>
      <c r="D4005" t="s">
        <v>28</v>
      </c>
      <c r="E4005" t="s">
        <v>29</v>
      </c>
      <c r="F4005">
        <v>30</v>
      </c>
      <c r="G4005" t="s">
        <v>8925</v>
      </c>
      <c r="H4005" t="s">
        <v>1272</v>
      </c>
      <c r="I4005" t="s">
        <v>59</v>
      </c>
      <c r="J4005" s="1">
        <v>44213</v>
      </c>
      <c r="K4005">
        <v>16</v>
      </c>
      <c r="L4005" t="s">
        <v>70</v>
      </c>
      <c r="N4005">
        <f t="shared" si="62"/>
        <v>0</v>
      </c>
    </row>
    <row r="4006" spans="1:14" x14ac:dyDescent="0.3">
      <c r="A4006">
        <v>4005</v>
      </c>
      <c r="B4006" t="s">
        <v>8926</v>
      </c>
      <c r="C4006" t="s">
        <v>1813</v>
      </c>
      <c r="D4006" t="s">
        <v>51</v>
      </c>
      <c r="E4006" t="s">
        <v>16</v>
      </c>
      <c r="F4006">
        <v>60</v>
      </c>
      <c r="G4006" t="s">
        <v>8925</v>
      </c>
      <c r="H4006" t="s">
        <v>2076</v>
      </c>
      <c r="I4006" t="s">
        <v>2077</v>
      </c>
      <c r="J4006" s="1">
        <v>44241</v>
      </c>
      <c r="K4006">
        <v>11</v>
      </c>
      <c r="L4006" t="s">
        <v>70</v>
      </c>
      <c r="N4006">
        <f t="shared" si="62"/>
        <v>0</v>
      </c>
    </row>
    <row r="4007" spans="1:14" x14ac:dyDescent="0.3">
      <c r="A4007">
        <v>4006</v>
      </c>
      <c r="B4007" t="s">
        <v>7734</v>
      </c>
      <c r="C4007" t="s">
        <v>8134</v>
      </c>
      <c r="D4007" t="s">
        <v>15</v>
      </c>
      <c r="E4007" t="s">
        <v>16</v>
      </c>
      <c r="F4007">
        <v>90</v>
      </c>
      <c r="G4007" t="s">
        <v>8927</v>
      </c>
      <c r="H4007" t="s">
        <v>2831</v>
      </c>
      <c r="I4007" t="s">
        <v>32</v>
      </c>
      <c r="J4007" s="1">
        <v>44340</v>
      </c>
      <c r="K4007">
        <v>72</v>
      </c>
      <c r="L4007" t="s">
        <v>33</v>
      </c>
      <c r="N4007">
        <f t="shared" si="62"/>
        <v>0</v>
      </c>
    </row>
    <row r="4008" spans="1:14" x14ac:dyDescent="0.3">
      <c r="A4008">
        <v>4007</v>
      </c>
      <c r="B4008" t="s">
        <v>7896</v>
      </c>
      <c r="C4008" t="s">
        <v>2480</v>
      </c>
      <c r="D4008" t="s">
        <v>92</v>
      </c>
      <c r="E4008" t="s">
        <v>16</v>
      </c>
      <c r="F4008">
        <v>30</v>
      </c>
      <c r="G4008" t="s">
        <v>8928</v>
      </c>
      <c r="H4008" t="s">
        <v>7689</v>
      </c>
      <c r="I4008" t="s">
        <v>38</v>
      </c>
      <c r="J4008" s="1">
        <v>44752</v>
      </c>
      <c r="K4008">
        <v>41</v>
      </c>
      <c r="L4008" t="s">
        <v>39</v>
      </c>
      <c r="N4008">
        <f t="shared" si="62"/>
        <v>0</v>
      </c>
    </row>
    <row r="4009" spans="1:14" x14ac:dyDescent="0.3">
      <c r="A4009">
        <v>4008</v>
      </c>
      <c r="B4009" t="s">
        <v>7896</v>
      </c>
      <c r="C4009" t="s">
        <v>2480</v>
      </c>
      <c r="D4009" t="s">
        <v>92</v>
      </c>
      <c r="E4009" t="s">
        <v>16</v>
      </c>
      <c r="F4009">
        <v>30</v>
      </c>
      <c r="G4009" t="s">
        <v>8928</v>
      </c>
      <c r="H4009" t="s">
        <v>7689</v>
      </c>
      <c r="I4009" t="s">
        <v>38</v>
      </c>
      <c r="J4009" s="1">
        <v>44752</v>
      </c>
      <c r="K4009">
        <v>41</v>
      </c>
      <c r="L4009" t="s">
        <v>39</v>
      </c>
      <c r="N4009">
        <f t="shared" si="62"/>
        <v>0</v>
      </c>
    </row>
    <row r="4010" spans="1:14" x14ac:dyDescent="0.3">
      <c r="A4010">
        <v>4009</v>
      </c>
      <c r="B4010" t="s">
        <v>8929</v>
      </c>
      <c r="C4010" t="s">
        <v>2125</v>
      </c>
      <c r="D4010" t="s">
        <v>51</v>
      </c>
      <c r="E4010" t="s">
        <v>16</v>
      </c>
      <c r="F4010">
        <v>60</v>
      </c>
      <c r="G4010" t="s">
        <v>8930</v>
      </c>
      <c r="H4010" t="s">
        <v>270</v>
      </c>
      <c r="I4010" t="s">
        <v>187</v>
      </c>
      <c r="J4010" s="1">
        <v>43961</v>
      </c>
      <c r="K4010">
        <v>23</v>
      </c>
      <c r="L4010" t="s">
        <v>39</v>
      </c>
      <c r="N4010">
        <f t="shared" si="62"/>
        <v>0</v>
      </c>
    </row>
    <row r="4011" spans="1:14" x14ac:dyDescent="0.3">
      <c r="A4011">
        <v>4010</v>
      </c>
      <c r="B4011" t="s">
        <v>7006</v>
      </c>
      <c r="C4011" t="s">
        <v>328</v>
      </c>
      <c r="D4011" t="s">
        <v>28</v>
      </c>
      <c r="E4011" t="s">
        <v>29</v>
      </c>
      <c r="F4011">
        <v>90</v>
      </c>
      <c r="G4011" t="s">
        <v>8931</v>
      </c>
      <c r="H4011" t="s">
        <v>5778</v>
      </c>
      <c r="I4011" t="s">
        <v>1311</v>
      </c>
      <c r="J4011" s="1">
        <v>43932</v>
      </c>
      <c r="K4011">
        <v>7</v>
      </c>
      <c r="L4011" t="s">
        <v>39</v>
      </c>
      <c r="N4011">
        <f t="shared" si="62"/>
        <v>0</v>
      </c>
    </row>
    <row r="4012" spans="1:14" x14ac:dyDescent="0.3">
      <c r="A4012">
        <v>4011</v>
      </c>
      <c r="B4012" t="s">
        <v>8932</v>
      </c>
      <c r="C4012" t="s">
        <v>4324</v>
      </c>
      <c r="D4012" t="s">
        <v>15</v>
      </c>
      <c r="E4012" t="s">
        <v>16</v>
      </c>
      <c r="F4012">
        <v>30</v>
      </c>
      <c r="G4012" t="s">
        <v>8933</v>
      </c>
      <c r="H4012" t="s">
        <v>8019</v>
      </c>
      <c r="I4012" t="s">
        <v>32</v>
      </c>
      <c r="J4012" s="1">
        <v>44037</v>
      </c>
      <c r="K4012">
        <v>76</v>
      </c>
      <c r="L4012" t="s">
        <v>33</v>
      </c>
      <c r="N4012">
        <f t="shared" si="62"/>
        <v>0</v>
      </c>
    </row>
    <row r="4013" spans="1:14" x14ac:dyDescent="0.3">
      <c r="A4013">
        <v>4012</v>
      </c>
      <c r="B4013" t="s">
        <v>8934</v>
      </c>
      <c r="C4013" t="s">
        <v>34</v>
      </c>
      <c r="D4013" t="s">
        <v>51</v>
      </c>
      <c r="E4013" t="s">
        <v>16</v>
      </c>
      <c r="F4013">
        <v>60</v>
      </c>
      <c r="G4013" t="s">
        <v>8935</v>
      </c>
      <c r="H4013" t="s">
        <v>4678</v>
      </c>
      <c r="I4013" t="s">
        <v>886</v>
      </c>
      <c r="J4013" s="1">
        <v>44838</v>
      </c>
      <c r="K4013">
        <v>12</v>
      </c>
      <c r="L4013" t="s">
        <v>20</v>
      </c>
      <c r="N4013">
        <f t="shared" si="62"/>
        <v>0</v>
      </c>
    </row>
    <row r="4014" spans="1:14" x14ac:dyDescent="0.3">
      <c r="A4014">
        <v>4013</v>
      </c>
      <c r="B4014" t="s">
        <v>8936</v>
      </c>
      <c r="C4014" t="s">
        <v>367</v>
      </c>
      <c r="D4014" t="s">
        <v>51</v>
      </c>
      <c r="E4014" t="s">
        <v>16</v>
      </c>
      <c r="F4014">
        <v>30</v>
      </c>
      <c r="G4014" t="s">
        <v>8937</v>
      </c>
      <c r="H4014" t="s">
        <v>4334</v>
      </c>
      <c r="I4014" t="s">
        <v>1199</v>
      </c>
      <c r="J4014" s="1">
        <v>44361</v>
      </c>
      <c r="K4014">
        <v>25</v>
      </c>
      <c r="L4014" t="s">
        <v>101</v>
      </c>
      <c r="N4014">
        <f t="shared" si="62"/>
        <v>0</v>
      </c>
    </row>
    <row r="4015" spans="1:14" x14ac:dyDescent="0.3">
      <c r="A4015">
        <v>4014</v>
      </c>
      <c r="B4015" t="s">
        <v>6075</v>
      </c>
      <c r="C4015" t="s">
        <v>8551</v>
      </c>
      <c r="D4015" t="s">
        <v>28</v>
      </c>
      <c r="E4015" t="s">
        <v>29</v>
      </c>
      <c r="F4015">
        <v>90</v>
      </c>
      <c r="G4015" t="s">
        <v>8938</v>
      </c>
      <c r="H4015" t="s">
        <v>2179</v>
      </c>
      <c r="I4015" t="s">
        <v>294</v>
      </c>
      <c r="J4015" s="1">
        <v>44235</v>
      </c>
      <c r="K4015">
        <v>62</v>
      </c>
      <c r="L4015" t="s">
        <v>45</v>
      </c>
      <c r="N4015">
        <f t="shared" si="62"/>
        <v>0</v>
      </c>
    </row>
    <row r="4016" spans="1:14" x14ac:dyDescent="0.3">
      <c r="A4016">
        <v>4015</v>
      </c>
      <c r="B4016" t="s">
        <v>8939</v>
      </c>
      <c r="C4016" t="s">
        <v>2903</v>
      </c>
      <c r="D4016" t="s">
        <v>51</v>
      </c>
      <c r="E4016" t="s">
        <v>16</v>
      </c>
      <c r="F4016">
        <v>90</v>
      </c>
      <c r="G4016" t="s">
        <v>8940</v>
      </c>
      <c r="H4016" t="s">
        <v>1609</v>
      </c>
      <c r="I4016" t="s">
        <v>32</v>
      </c>
      <c r="J4016" s="1">
        <v>44914</v>
      </c>
      <c r="K4016">
        <v>65</v>
      </c>
      <c r="L4016" t="s">
        <v>54</v>
      </c>
      <c r="N4016">
        <f t="shared" si="62"/>
        <v>0</v>
      </c>
    </row>
    <row r="4017" spans="1:14" x14ac:dyDescent="0.3">
      <c r="A4017">
        <v>4016</v>
      </c>
      <c r="B4017" t="s">
        <v>5518</v>
      </c>
      <c r="C4017" t="s">
        <v>665</v>
      </c>
      <c r="D4017" t="s">
        <v>28</v>
      </c>
      <c r="E4017" t="s">
        <v>29</v>
      </c>
      <c r="F4017">
        <v>30</v>
      </c>
      <c r="G4017" t="s">
        <v>8941</v>
      </c>
      <c r="H4017" t="s">
        <v>7154</v>
      </c>
      <c r="I4017" t="s">
        <v>32</v>
      </c>
      <c r="J4017" s="1">
        <v>44319</v>
      </c>
      <c r="K4017">
        <v>53</v>
      </c>
      <c r="L4017" t="s">
        <v>33</v>
      </c>
      <c r="N4017">
        <f t="shared" si="62"/>
        <v>0</v>
      </c>
    </row>
    <row r="4018" spans="1:14" x14ac:dyDescent="0.3">
      <c r="A4018">
        <v>4017</v>
      </c>
      <c r="B4018" t="s">
        <v>8942</v>
      </c>
      <c r="C4018" t="s">
        <v>8467</v>
      </c>
      <c r="D4018" t="s">
        <v>28</v>
      </c>
      <c r="E4018" t="s">
        <v>29</v>
      </c>
      <c r="F4018">
        <v>60</v>
      </c>
      <c r="G4018" t="s">
        <v>8943</v>
      </c>
      <c r="H4018" t="s">
        <v>43</v>
      </c>
      <c r="I4018" t="s">
        <v>44</v>
      </c>
      <c r="J4018" s="1">
        <v>44437</v>
      </c>
      <c r="K4018">
        <v>91</v>
      </c>
      <c r="L4018" t="s">
        <v>70</v>
      </c>
      <c r="N4018">
        <f t="shared" si="62"/>
        <v>0</v>
      </c>
    </row>
    <row r="4019" spans="1:14" x14ac:dyDescent="0.3">
      <c r="A4019">
        <v>4018</v>
      </c>
      <c r="B4019" t="s">
        <v>8944</v>
      </c>
      <c r="C4019" t="s">
        <v>1386</v>
      </c>
      <c r="D4019" t="s">
        <v>41</v>
      </c>
      <c r="E4019" t="s">
        <v>16</v>
      </c>
      <c r="F4019">
        <v>60</v>
      </c>
      <c r="G4019" t="s">
        <v>8945</v>
      </c>
      <c r="H4019" t="s">
        <v>8946</v>
      </c>
      <c r="I4019" t="s">
        <v>95</v>
      </c>
      <c r="J4019" s="1">
        <v>44262</v>
      </c>
      <c r="K4019">
        <v>35</v>
      </c>
      <c r="L4019" t="s">
        <v>64</v>
      </c>
      <c r="N4019">
        <f t="shared" si="62"/>
        <v>0</v>
      </c>
    </row>
    <row r="4020" spans="1:14" x14ac:dyDescent="0.3">
      <c r="A4020">
        <v>4019</v>
      </c>
      <c r="B4020" t="s">
        <v>2951</v>
      </c>
      <c r="C4020" t="s">
        <v>232</v>
      </c>
      <c r="D4020" t="s">
        <v>15</v>
      </c>
      <c r="E4020" t="s">
        <v>16</v>
      </c>
      <c r="F4020">
        <v>30</v>
      </c>
      <c r="G4020" t="s">
        <v>8947</v>
      </c>
      <c r="H4020" t="s">
        <v>764</v>
      </c>
      <c r="I4020" t="s">
        <v>32</v>
      </c>
      <c r="J4020" s="1">
        <v>43934</v>
      </c>
      <c r="K4020">
        <v>71</v>
      </c>
      <c r="L4020" t="s">
        <v>20</v>
      </c>
      <c r="N4020">
        <f t="shared" si="62"/>
        <v>0</v>
      </c>
    </row>
    <row r="4021" spans="1:14" x14ac:dyDescent="0.3">
      <c r="A4021">
        <v>4020</v>
      </c>
      <c r="B4021" t="s">
        <v>3999</v>
      </c>
      <c r="C4021" t="s">
        <v>851</v>
      </c>
      <c r="D4021" t="s">
        <v>28</v>
      </c>
      <c r="E4021" t="s">
        <v>29</v>
      </c>
      <c r="F4021">
        <v>30</v>
      </c>
      <c r="G4021" t="s">
        <v>8948</v>
      </c>
      <c r="H4021" t="s">
        <v>5173</v>
      </c>
      <c r="I4021" t="s">
        <v>686</v>
      </c>
      <c r="J4021" s="1">
        <v>44707</v>
      </c>
      <c r="K4021">
        <v>44</v>
      </c>
      <c r="L4021" t="s">
        <v>54</v>
      </c>
      <c r="N4021">
        <f t="shared" si="62"/>
        <v>0</v>
      </c>
    </row>
    <row r="4022" spans="1:14" x14ac:dyDescent="0.3">
      <c r="A4022">
        <v>4021</v>
      </c>
      <c r="B4022" t="s">
        <v>8949</v>
      </c>
      <c r="C4022" t="s">
        <v>4153</v>
      </c>
      <c r="D4022" t="s">
        <v>15</v>
      </c>
      <c r="E4022" t="s">
        <v>16</v>
      </c>
      <c r="F4022">
        <v>30</v>
      </c>
      <c r="G4022" t="s">
        <v>8948</v>
      </c>
      <c r="H4022" t="s">
        <v>1318</v>
      </c>
      <c r="I4022" t="s">
        <v>32</v>
      </c>
      <c r="J4022" s="1">
        <v>43933</v>
      </c>
      <c r="K4022">
        <v>82</v>
      </c>
      <c r="L4022" t="s">
        <v>20</v>
      </c>
      <c r="N4022">
        <f t="shared" si="62"/>
        <v>0</v>
      </c>
    </row>
    <row r="4023" spans="1:14" x14ac:dyDescent="0.3">
      <c r="A4023">
        <v>4022</v>
      </c>
      <c r="B4023" t="s">
        <v>8950</v>
      </c>
      <c r="C4023" t="s">
        <v>2928</v>
      </c>
      <c r="D4023" t="s">
        <v>28</v>
      </c>
      <c r="E4023" t="s">
        <v>29</v>
      </c>
      <c r="F4023">
        <v>30</v>
      </c>
      <c r="G4023" t="s">
        <v>8951</v>
      </c>
      <c r="H4023" t="s">
        <v>389</v>
      </c>
      <c r="I4023" t="s">
        <v>32</v>
      </c>
      <c r="J4023" s="1">
        <v>44431</v>
      </c>
      <c r="K4023">
        <v>41</v>
      </c>
      <c r="L4023" t="s">
        <v>80</v>
      </c>
      <c r="N4023">
        <f t="shared" si="62"/>
        <v>0</v>
      </c>
    </row>
    <row r="4024" spans="1:14" x14ac:dyDescent="0.3">
      <c r="A4024">
        <v>4023</v>
      </c>
      <c r="B4024" t="s">
        <v>6096</v>
      </c>
      <c r="C4024" t="s">
        <v>1212</v>
      </c>
      <c r="D4024" t="s">
        <v>28</v>
      </c>
      <c r="E4024" t="s">
        <v>29</v>
      </c>
      <c r="F4024">
        <v>60</v>
      </c>
      <c r="G4024" t="s">
        <v>8952</v>
      </c>
      <c r="H4024" t="s">
        <v>6069</v>
      </c>
      <c r="I4024" t="s">
        <v>294</v>
      </c>
      <c r="J4024" s="1">
        <v>44489</v>
      </c>
      <c r="K4024">
        <v>83</v>
      </c>
      <c r="L4024" t="s">
        <v>101</v>
      </c>
      <c r="N4024">
        <f t="shared" si="62"/>
        <v>0</v>
      </c>
    </row>
    <row r="4025" spans="1:14" x14ac:dyDescent="0.3">
      <c r="A4025">
        <v>4024</v>
      </c>
      <c r="B4025" t="s">
        <v>2009</v>
      </c>
      <c r="C4025" t="s">
        <v>3941</v>
      </c>
      <c r="D4025" t="s">
        <v>28</v>
      </c>
      <c r="E4025" t="s">
        <v>29</v>
      </c>
      <c r="F4025">
        <v>90</v>
      </c>
      <c r="G4025" t="s">
        <v>8953</v>
      </c>
      <c r="H4025" t="s">
        <v>5664</v>
      </c>
      <c r="I4025" t="s">
        <v>187</v>
      </c>
      <c r="J4025" s="1">
        <v>44464</v>
      </c>
      <c r="K4025">
        <v>16</v>
      </c>
      <c r="L4025" t="s">
        <v>54</v>
      </c>
      <c r="N4025">
        <f t="shared" si="62"/>
        <v>0</v>
      </c>
    </row>
    <row r="4026" spans="1:14" x14ac:dyDescent="0.3">
      <c r="A4026">
        <v>4025</v>
      </c>
      <c r="B4026" t="s">
        <v>2887</v>
      </c>
      <c r="C4026" t="s">
        <v>8954</v>
      </c>
      <c r="D4026" t="s">
        <v>28</v>
      </c>
      <c r="E4026" t="s">
        <v>29</v>
      </c>
      <c r="F4026">
        <v>90</v>
      </c>
      <c r="G4026" t="s">
        <v>8955</v>
      </c>
      <c r="H4026" t="s">
        <v>938</v>
      </c>
      <c r="I4026" t="s">
        <v>25</v>
      </c>
      <c r="J4026" s="1">
        <v>44863</v>
      </c>
      <c r="K4026">
        <v>17</v>
      </c>
      <c r="L4026" t="s">
        <v>80</v>
      </c>
      <c r="N4026">
        <f t="shared" si="62"/>
        <v>0</v>
      </c>
    </row>
    <row r="4027" spans="1:14" x14ac:dyDescent="0.3">
      <c r="A4027">
        <v>4026</v>
      </c>
      <c r="B4027" t="s">
        <v>4775</v>
      </c>
      <c r="C4027" t="s">
        <v>5001</v>
      </c>
      <c r="D4027" t="s">
        <v>28</v>
      </c>
      <c r="E4027" t="s">
        <v>29</v>
      </c>
      <c r="F4027">
        <v>60</v>
      </c>
      <c r="G4027" t="s">
        <v>8956</v>
      </c>
      <c r="H4027" t="s">
        <v>8642</v>
      </c>
      <c r="I4027" t="s">
        <v>294</v>
      </c>
      <c r="J4027" s="1">
        <v>44703</v>
      </c>
      <c r="K4027">
        <v>105</v>
      </c>
      <c r="L4027" t="s">
        <v>39</v>
      </c>
      <c r="N4027">
        <f t="shared" si="62"/>
        <v>0</v>
      </c>
    </row>
    <row r="4028" spans="1:14" x14ac:dyDescent="0.3">
      <c r="A4028">
        <v>4027</v>
      </c>
      <c r="B4028" t="s">
        <v>3501</v>
      </c>
      <c r="C4028" t="s">
        <v>4116</v>
      </c>
      <c r="D4028" t="s">
        <v>28</v>
      </c>
      <c r="E4028" t="s">
        <v>29</v>
      </c>
      <c r="F4028">
        <v>30</v>
      </c>
      <c r="G4028" t="s">
        <v>8957</v>
      </c>
      <c r="H4028" t="s">
        <v>389</v>
      </c>
      <c r="I4028" t="s">
        <v>32</v>
      </c>
      <c r="J4028" s="1">
        <v>43858</v>
      </c>
      <c r="K4028">
        <v>20</v>
      </c>
      <c r="L4028" t="s">
        <v>80</v>
      </c>
      <c r="N4028">
        <f t="shared" si="62"/>
        <v>0</v>
      </c>
    </row>
    <row r="4029" spans="1:14" x14ac:dyDescent="0.3">
      <c r="A4029">
        <v>4028</v>
      </c>
      <c r="B4029" t="s">
        <v>3563</v>
      </c>
      <c r="C4029" t="s">
        <v>6291</v>
      </c>
      <c r="D4029" t="s">
        <v>28</v>
      </c>
      <c r="E4029" t="s">
        <v>29</v>
      </c>
      <c r="F4029">
        <v>30</v>
      </c>
      <c r="G4029" t="s">
        <v>8958</v>
      </c>
      <c r="H4029" t="s">
        <v>396</v>
      </c>
      <c r="I4029" t="s">
        <v>32</v>
      </c>
      <c r="J4029" s="1">
        <v>44283</v>
      </c>
      <c r="K4029">
        <v>46</v>
      </c>
      <c r="L4029" t="s">
        <v>39</v>
      </c>
      <c r="N4029">
        <f t="shared" si="62"/>
        <v>0</v>
      </c>
    </row>
    <row r="4030" spans="1:14" x14ac:dyDescent="0.3">
      <c r="A4030">
        <v>4029</v>
      </c>
      <c r="B4030" t="s">
        <v>8959</v>
      </c>
      <c r="C4030" t="s">
        <v>3071</v>
      </c>
      <c r="D4030" t="s">
        <v>51</v>
      </c>
      <c r="E4030" t="s">
        <v>16</v>
      </c>
      <c r="F4030">
        <v>60</v>
      </c>
      <c r="G4030" t="s">
        <v>8960</v>
      </c>
      <c r="H4030" t="s">
        <v>4098</v>
      </c>
      <c r="I4030" t="s">
        <v>1889</v>
      </c>
      <c r="J4030" s="1">
        <v>44669</v>
      </c>
      <c r="K4030">
        <v>82</v>
      </c>
      <c r="L4030" t="s">
        <v>64</v>
      </c>
      <c r="N4030">
        <f t="shared" si="62"/>
        <v>0</v>
      </c>
    </row>
    <row r="4031" spans="1:14" x14ac:dyDescent="0.3">
      <c r="A4031">
        <v>4030</v>
      </c>
      <c r="B4031" t="s">
        <v>6737</v>
      </c>
      <c r="C4031" t="s">
        <v>6793</v>
      </c>
      <c r="D4031" t="s">
        <v>51</v>
      </c>
      <c r="E4031" t="s">
        <v>16</v>
      </c>
      <c r="F4031">
        <v>30</v>
      </c>
      <c r="G4031" t="s">
        <v>8961</v>
      </c>
      <c r="H4031" t="s">
        <v>3194</v>
      </c>
      <c r="I4031" t="s">
        <v>819</v>
      </c>
      <c r="J4031" s="1">
        <v>44342</v>
      </c>
      <c r="K4031">
        <v>12</v>
      </c>
      <c r="L4031" t="s">
        <v>39</v>
      </c>
      <c r="N4031">
        <f t="shared" si="62"/>
        <v>0</v>
      </c>
    </row>
    <row r="4032" spans="1:14" x14ac:dyDescent="0.3">
      <c r="A4032">
        <v>4031</v>
      </c>
      <c r="B4032" t="s">
        <v>6532</v>
      </c>
      <c r="C4032" t="s">
        <v>2750</v>
      </c>
      <c r="D4032" t="s">
        <v>28</v>
      </c>
      <c r="E4032" t="s">
        <v>29</v>
      </c>
      <c r="F4032">
        <v>30</v>
      </c>
      <c r="G4032" t="s">
        <v>8962</v>
      </c>
      <c r="H4032" t="s">
        <v>4090</v>
      </c>
      <c r="I4032" t="s">
        <v>32</v>
      </c>
      <c r="J4032" s="1">
        <v>44623</v>
      </c>
      <c r="K4032">
        <v>63</v>
      </c>
      <c r="L4032" t="s">
        <v>101</v>
      </c>
      <c r="N4032">
        <f t="shared" si="62"/>
        <v>0</v>
      </c>
    </row>
    <row r="4033" spans="1:14" x14ac:dyDescent="0.3">
      <c r="A4033">
        <v>4032</v>
      </c>
      <c r="B4033" t="s">
        <v>4605</v>
      </c>
      <c r="C4033" t="s">
        <v>3584</v>
      </c>
      <c r="D4033" t="s">
        <v>28</v>
      </c>
      <c r="E4033" t="s">
        <v>29</v>
      </c>
      <c r="F4033">
        <v>60</v>
      </c>
      <c r="G4033" t="s">
        <v>8963</v>
      </c>
      <c r="H4033" t="s">
        <v>4911</v>
      </c>
      <c r="I4033" t="s">
        <v>95</v>
      </c>
      <c r="J4033" s="1">
        <v>44767</v>
      </c>
      <c r="K4033">
        <v>48</v>
      </c>
      <c r="L4033" t="s">
        <v>45</v>
      </c>
      <c r="N4033">
        <f t="shared" si="62"/>
        <v>0</v>
      </c>
    </row>
    <row r="4034" spans="1:14" x14ac:dyDescent="0.3">
      <c r="A4034">
        <v>4033</v>
      </c>
      <c r="B4034" t="s">
        <v>8964</v>
      </c>
      <c r="C4034" t="s">
        <v>8156</v>
      </c>
      <c r="D4034" t="s">
        <v>51</v>
      </c>
      <c r="E4034" t="s">
        <v>16</v>
      </c>
      <c r="F4034">
        <v>30</v>
      </c>
      <c r="G4034" t="s">
        <v>8965</v>
      </c>
      <c r="H4034" t="s">
        <v>1448</v>
      </c>
      <c r="I4034" t="s">
        <v>1449</v>
      </c>
      <c r="J4034" s="1">
        <v>44560</v>
      </c>
      <c r="K4034">
        <v>23</v>
      </c>
      <c r="L4034" t="s">
        <v>101</v>
      </c>
      <c r="N4034">
        <f t="shared" ref="N4034:N4097" si="63">COUNTBLANK(A4034:L4034)</f>
        <v>0</v>
      </c>
    </row>
    <row r="4035" spans="1:14" x14ac:dyDescent="0.3">
      <c r="A4035">
        <v>4034</v>
      </c>
      <c r="B4035" t="s">
        <v>6411</v>
      </c>
      <c r="C4035" t="s">
        <v>8966</v>
      </c>
      <c r="D4035" t="s">
        <v>28</v>
      </c>
      <c r="E4035" t="s">
        <v>29</v>
      </c>
      <c r="F4035">
        <v>60</v>
      </c>
      <c r="G4035" t="s">
        <v>8967</v>
      </c>
      <c r="H4035" t="s">
        <v>3343</v>
      </c>
      <c r="I4035" t="s">
        <v>1199</v>
      </c>
      <c r="J4035" s="1">
        <v>44236</v>
      </c>
      <c r="K4035">
        <v>90</v>
      </c>
      <c r="L4035" t="s">
        <v>80</v>
      </c>
      <c r="N4035">
        <f t="shared" si="63"/>
        <v>0</v>
      </c>
    </row>
    <row r="4036" spans="1:14" x14ac:dyDescent="0.3">
      <c r="A4036">
        <v>4035</v>
      </c>
      <c r="B4036" t="s">
        <v>7195</v>
      </c>
      <c r="C4036" t="s">
        <v>983</v>
      </c>
      <c r="D4036" t="s">
        <v>51</v>
      </c>
      <c r="E4036" t="s">
        <v>16</v>
      </c>
      <c r="F4036">
        <v>60</v>
      </c>
      <c r="G4036" t="s">
        <v>8968</v>
      </c>
      <c r="H4036" t="s">
        <v>8155</v>
      </c>
      <c r="I4036" t="s">
        <v>32</v>
      </c>
      <c r="J4036" s="1">
        <v>44319</v>
      </c>
      <c r="K4036">
        <v>6</v>
      </c>
      <c r="L4036" t="s">
        <v>39</v>
      </c>
      <c r="N4036">
        <f t="shared" si="63"/>
        <v>0</v>
      </c>
    </row>
    <row r="4037" spans="1:14" x14ac:dyDescent="0.3">
      <c r="A4037">
        <v>4036</v>
      </c>
      <c r="B4037" t="s">
        <v>5042</v>
      </c>
      <c r="C4037" t="s">
        <v>6</v>
      </c>
      <c r="D4037" t="s">
        <v>28</v>
      </c>
      <c r="E4037" t="s">
        <v>29</v>
      </c>
      <c r="F4037">
        <v>30</v>
      </c>
      <c r="G4037" t="s">
        <v>8969</v>
      </c>
      <c r="H4037" t="s">
        <v>4621</v>
      </c>
      <c r="I4037" t="s">
        <v>178</v>
      </c>
      <c r="J4037" s="1">
        <v>44084</v>
      </c>
      <c r="K4037">
        <v>76</v>
      </c>
      <c r="L4037" t="s">
        <v>80</v>
      </c>
      <c r="N4037">
        <f t="shared" si="63"/>
        <v>0</v>
      </c>
    </row>
    <row r="4038" spans="1:14" x14ac:dyDescent="0.3">
      <c r="A4038">
        <v>4037</v>
      </c>
      <c r="B4038" t="s">
        <v>1144</v>
      </c>
      <c r="C4038" t="s">
        <v>8970</v>
      </c>
      <c r="D4038" t="s">
        <v>15</v>
      </c>
      <c r="E4038" t="s">
        <v>16</v>
      </c>
      <c r="F4038">
        <v>30</v>
      </c>
      <c r="G4038" t="s">
        <v>8971</v>
      </c>
      <c r="H4038" t="s">
        <v>2093</v>
      </c>
      <c r="I4038" t="s">
        <v>32</v>
      </c>
      <c r="J4038" s="1">
        <v>44783</v>
      </c>
      <c r="K4038">
        <v>42</v>
      </c>
      <c r="L4038" t="s">
        <v>54</v>
      </c>
      <c r="N4038">
        <f t="shared" si="63"/>
        <v>0</v>
      </c>
    </row>
    <row r="4039" spans="1:14" x14ac:dyDescent="0.3">
      <c r="A4039">
        <v>4038</v>
      </c>
      <c r="B4039" t="s">
        <v>6641</v>
      </c>
      <c r="C4039" t="s">
        <v>8852</v>
      </c>
      <c r="D4039" t="s">
        <v>28</v>
      </c>
      <c r="E4039" t="s">
        <v>29</v>
      </c>
      <c r="F4039">
        <v>30</v>
      </c>
      <c r="G4039" t="s">
        <v>8972</v>
      </c>
      <c r="H4039" t="s">
        <v>7400</v>
      </c>
      <c r="I4039" t="s">
        <v>178</v>
      </c>
      <c r="J4039" s="1">
        <v>44082</v>
      </c>
      <c r="K4039">
        <v>14</v>
      </c>
      <c r="L4039" t="s">
        <v>39</v>
      </c>
      <c r="N4039">
        <f t="shared" si="63"/>
        <v>0</v>
      </c>
    </row>
    <row r="4040" spans="1:14" x14ac:dyDescent="0.3">
      <c r="A4040">
        <v>4039</v>
      </c>
      <c r="B4040" t="s">
        <v>6264</v>
      </c>
      <c r="C4040" t="s">
        <v>8760</v>
      </c>
      <c r="D4040" t="s">
        <v>28</v>
      </c>
      <c r="E4040" t="s">
        <v>29</v>
      </c>
      <c r="F4040">
        <v>60</v>
      </c>
      <c r="G4040" t="s">
        <v>8972</v>
      </c>
      <c r="H4040" t="s">
        <v>4967</v>
      </c>
      <c r="I4040" t="s">
        <v>32</v>
      </c>
      <c r="J4040" s="1">
        <v>44025</v>
      </c>
      <c r="K4040">
        <v>70</v>
      </c>
      <c r="L4040" t="s">
        <v>54</v>
      </c>
      <c r="N4040">
        <f t="shared" si="63"/>
        <v>0</v>
      </c>
    </row>
    <row r="4041" spans="1:14" x14ac:dyDescent="0.3">
      <c r="A4041">
        <v>4040</v>
      </c>
      <c r="B4041" t="s">
        <v>3105</v>
      </c>
      <c r="C4041" t="s">
        <v>5295</v>
      </c>
      <c r="D4041" t="s">
        <v>15</v>
      </c>
      <c r="E4041" t="s">
        <v>16</v>
      </c>
      <c r="F4041">
        <v>90</v>
      </c>
      <c r="G4041" t="s">
        <v>8973</v>
      </c>
      <c r="H4041" t="s">
        <v>420</v>
      </c>
      <c r="I4041" t="s">
        <v>32</v>
      </c>
      <c r="J4041" s="1">
        <v>43938</v>
      </c>
      <c r="K4041">
        <v>53</v>
      </c>
      <c r="L4041" t="s">
        <v>70</v>
      </c>
      <c r="N4041">
        <f t="shared" si="63"/>
        <v>0</v>
      </c>
    </row>
    <row r="4042" spans="1:14" x14ac:dyDescent="0.3">
      <c r="A4042">
        <v>4041</v>
      </c>
      <c r="B4042" t="s">
        <v>1752</v>
      </c>
      <c r="C4042" t="s">
        <v>4865</v>
      </c>
      <c r="D4042" t="s">
        <v>28</v>
      </c>
      <c r="E4042" t="s">
        <v>29</v>
      </c>
      <c r="F4042">
        <v>90</v>
      </c>
      <c r="G4042" t="s">
        <v>8974</v>
      </c>
      <c r="H4042" t="s">
        <v>3770</v>
      </c>
      <c r="I4042" t="s">
        <v>32</v>
      </c>
      <c r="J4042" s="1">
        <v>44561</v>
      </c>
      <c r="K4042">
        <v>72</v>
      </c>
      <c r="L4042" t="s">
        <v>45</v>
      </c>
      <c r="N4042">
        <f t="shared" si="63"/>
        <v>0</v>
      </c>
    </row>
    <row r="4043" spans="1:14" x14ac:dyDescent="0.3">
      <c r="A4043" s="2">
        <v>4042</v>
      </c>
      <c r="B4043" s="2" t="s">
        <v>8975</v>
      </c>
      <c r="C4043" s="2" t="s">
        <v>1623</v>
      </c>
      <c r="D4043" s="2" t="s">
        <v>15</v>
      </c>
      <c r="E4043" s="2"/>
      <c r="F4043" s="2">
        <v>90</v>
      </c>
      <c r="G4043" s="2" t="s">
        <v>8976</v>
      </c>
      <c r="H4043" s="2" t="s">
        <v>2483</v>
      </c>
      <c r="I4043" s="2" t="s">
        <v>1199</v>
      </c>
      <c r="J4043" s="3">
        <v>43954</v>
      </c>
      <c r="K4043" s="2">
        <v>16</v>
      </c>
      <c r="L4043" s="2" t="s">
        <v>20</v>
      </c>
      <c r="M4043" s="2"/>
      <c r="N4043" s="2">
        <f t="shared" si="63"/>
        <v>1</v>
      </c>
    </row>
    <row r="4044" spans="1:14" x14ac:dyDescent="0.3">
      <c r="A4044" s="2">
        <v>4043</v>
      </c>
      <c r="B4044" s="2" t="s">
        <v>8975</v>
      </c>
      <c r="C4044" s="2" t="s">
        <v>1623</v>
      </c>
      <c r="D4044" s="2" t="s">
        <v>15</v>
      </c>
      <c r="E4044" s="2"/>
      <c r="F4044" s="2">
        <v>90</v>
      </c>
      <c r="G4044" s="2" t="s">
        <v>8976</v>
      </c>
      <c r="H4044" s="2" t="s">
        <v>2483</v>
      </c>
      <c r="I4044" s="2" t="s">
        <v>1199</v>
      </c>
      <c r="J4044" s="3">
        <v>43954</v>
      </c>
      <c r="K4044" s="2">
        <v>16</v>
      </c>
      <c r="L4044" s="2" t="s">
        <v>20</v>
      </c>
      <c r="M4044" s="2"/>
      <c r="N4044" s="2">
        <f t="shared" si="63"/>
        <v>1</v>
      </c>
    </row>
    <row r="4045" spans="1:14" x14ac:dyDescent="0.3">
      <c r="A4045">
        <v>4044</v>
      </c>
      <c r="B4045" t="s">
        <v>7245</v>
      </c>
      <c r="C4045" t="s">
        <v>2998</v>
      </c>
      <c r="D4045" t="s">
        <v>15</v>
      </c>
      <c r="E4045" t="s">
        <v>16</v>
      </c>
      <c r="F4045">
        <v>60</v>
      </c>
      <c r="G4045" t="s">
        <v>8977</v>
      </c>
      <c r="H4045" t="s">
        <v>5628</v>
      </c>
      <c r="I4045" t="s">
        <v>32</v>
      </c>
      <c r="J4045" s="1">
        <v>44277</v>
      </c>
      <c r="K4045">
        <v>29</v>
      </c>
      <c r="L4045" t="s">
        <v>70</v>
      </c>
      <c r="N4045">
        <f t="shared" si="63"/>
        <v>0</v>
      </c>
    </row>
    <row r="4046" spans="1:14" x14ac:dyDescent="0.3">
      <c r="A4046">
        <v>4045</v>
      </c>
      <c r="B4046" t="s">
        <v>7245</v>
      </c>
      <c r="C4046" t="s">
        <v>2998</v>
      </c>
      <c r="D4046" t="s">
        <v>15</v>
      </c>
      <c r="E4046" t="s">
        <v>16</v>
      </c>
      <c r="F4046">
        <v>60</v>
      </c>
      <c r="G4046" t="s">
        <v>8977</v>
      </c>
      <c r="H4046" t="s">
        <v>5628</v>
      </c>
      <c r="I4046" t="s">
        <v>32</v>
      </c>
      <c r="J4046" s="1">
        <v>44277</v>
      </c>
      <c r="K4046">
        <v>29</v>
      </c>
      <c r="L4046" t="s">
        <v>70</v>
      </c>
      <c r="N4046">
        <f t="shared" si="63"/>
        <v>0</v>
      </c>
    </row>
    <row r="4047" spans="1:14" x14ac:dyDescent="0.3">
      <c r="A4047">
        <v>4046</v>
      </c>
      <c r="B4047" t="s">
        <v>8149</v>
      </c>
      <c r="C4047" t="s">
        <v>1116</v>
      </c>
      <c r="D4047" t="s">
        <v>28</v>
      </c>
      <c r="E4047" t="s">
        <v>29</v>
      </c>
      <c r="F4047">
        <v>90</v>
      </c>
      <c r="G4047" t="s">
        <v>8978</v>
      </c>
      <c r="H4047" t="s">
        <v>8979</v>
      </c>
      <c r="I4047" t="s">
        <v>32</v>
      </c>
      <c r="J4047" s="1">
        <v>44825</v>
      </c>
      <c r="K4047">
        <v>19</v>
      </c>
      <c r="L4047" t="s">
        <v>70</v>
      </c>
      <c r="N4047">
        <f t="shared" si="63"/>
        <v>0</v>
      </c>
    </row>
    <row r="4048" spans="1:14" x14ac:dyDescent="0.3">
      <c r="A4048">
        <v>4047</v>
      </c>
      <c r="B4048" t="s">
        <v>8149</v>
      </c>
      <c r="C4048" t="s">
        <v>1116</v>
      </c>
      <c r="D4048" t="s">
        <v>28</v>
      </c>
      <c r="E4048" t="s">
        <v>29</v>
      </c>
      <c r="F4048">
        <v>90</v>
      </c>
      <c r="G4048" t="s">
        <v>8978</v>
      </c>
      <c r="H4048" t="s">
        <v>8979</v>
      </c>
      <c r="I4048" t="s">
        <v>32</v>
      </c>
      <c r="J4048" s="1">
        <v>44825</v>
      </c>
      <c r="K4048">
        <v>19</v>
      </c>
      <c r="L4048" t="s">
        <v>70</v>
      </c>
      <c r="N4048">
        <f t="shared" si="63"/>
        <v>0</v>
      </c>
    </row>
    <row r="4049" spans="1:14" x14ac:dyDescent="0.3">
      <c r="A4049">
        <v>4048</v>
      </c>
      <c r="B4049" t="s">
        <v>3731</v>
      </c>
      <c r="C4049" t="s">
        <v>7691</v>
      </c>
      <c r="D4049" t="s">
        <v>28</v>
      </c>
      <c r="E4049" t="s">
        <v>29</v>
      </c>
      <c r="F4049">
        <v>90</v>
      </c>
      <c r="G4049" t="s">
        <v>8980</v>
      </c>
      <c r="H4049" t="s">
        <v>5624</v>
      </c>
      <c r="I4049" t="s">
        <v>32</v>
      </c>
      <c r="J4049" s="1">
        <v>44526</v>
      </c>
      <c r="K4049">
        <v>57</v>
      </c>
      <c r="L4049" t="s">
        <v>64</v>
      </c>
      <c r="N4049">
        <f t="shared" si="63"/>
        <v>0</v>
      </c>
    </row>
    <row r="4050" spans="1:14" x14ac:dyDescent="0.3">
      <c r="A4050">
        <v>4049</v>
      </c>
      <c r="B4050" t="s">
        <v>6719</v>
      </c>
      <c r="C4050" t="s">
        <v>2563</v>
      </c>
      <c r="D4050" t="s">
        <v>15</v>
      </c>
      <c r="E4050" t="s">
        <v>16</v>
      </c>
      <c r="F4050">
        <v>90</v>
      </c>
      <c r="G4050" t="s">
        <v>8981</v>
      </c>
      <c r="H4050" t="s">
        <v>5811</v>
      </c>
      <c r="I4050" t="s">
        <v>294</v>
      </c>
      <c r="J4050" s="1">
        <v>44443</v>
      </c>
      <c r="K4050">
        <v>94</v>
      </c>
      <c r="L4050" t="s">
        <v>45</v>
      </c>
      <c r="N4050">
        <f t="shared" si="63"/>
        <v>0</v>
      </c>
    </row>
    <row r="4051" spans="1:14" x14ac:dyDescent="0.3">
      <c r="A4051">
        <v>4050</v>
      </c>
      <c r="B4051" t="s">
        <v>4628</v>
      </c>
      <c r="C4051" t="s">
        <v>2832</v>
      </c>
      <c r="D4051" t="s">
        <v>28</v>
      </c>
      <c r="E4051" t="s">
        <v>29</v>
      </c>
      <c r="F4051">
        <v>30</v>
      </c>
      <c r="G4051" t="s">
        <v>8982</v>
      </c>
      <c r="H4051" t="s">
        <v>3194</v>
      </c>
      <c r="I4051" t="s">
        <v>819</v>
      </c>
      <c r="J4051" s="1">
        <v>44453</v>
      </c>
      <c r="K4051">
        <v>14</v>
      </c>
      <c r="L4051" t="s">
        <v>80</v>
      </c>
      <c r="N4051">
        <f t="shared" si="63"/>
        <v>0</v>
      </c>
    </row>
    <row r="4052" spans="1:14" x14ac:dyDescent="0.3">
      <c r="A4052">
        <v>4051</v>
      </c>
      <c r="B4052" t="s">
        <v>5364</v>
      </c>
      <c r="C4052" t="s">
        <v>5529</v>
      </c>
      <c r="D4052" t="s">
        <v>28</v>
      </c>
      <c r="E4052" t="s">
        <v>29</v>
      </c>
      <c r="F4052">
        <v>90</v>
      </c>
      <c r="G4052" t="s">
        <v>8983</v>
      </c>
      <c r="H4052" t="s">
        <v>4098</v>
      </c>
      <c r="I4052" t="s">
        <v>1889</v>
      </c>
      <c r="J4052" s="1">
        <v>44633</v>
      </c>
      <c r="K4052">
        <v>102</v>
      </c>
      <c r="L4052" t="s">
        <v>101</v>
      </c>
      <c r="N4052">
        <f t="shared" si="63"/>
        <v>0</v>
      </c>
    </row>
    <row r="4053" spans="1:14" x14ac:dyDescent="0.3">
      <c r="A4053">
        <v>4052</v>
      </c>
      <c r="B4053" t="s">
        <v>3515</v>
      </c>
      <c r="C4053" t="s">
        <v>5972</v>
      </c>
      <c r="D4053" t="s">
        <v>28</v>
      </c>
      <c r="E4053" t="s">
        <v>29</v>
      </c>
      <c r="F4053">
        <v>60</v>
      </c>
      <c r="G4053" t="s">
        <v>8984</v>
      </c>
      <c r="H4053" t="s">
        <v>591</v>
      </c>
      <c r="I4053" t="s">
        <v>32</v>
      </c>
      <c r="J4053" s="1">
        <v>44214</v>
      </c>
      <c r="K4053">
        <v>73</v>
      </c>
      <c r="L4053" t="s">
        <v>80</v>
      </c>
      <c r="N4053">
        <f t="shared" si="63"/>
        <v>0</v>
      </c>
    </row>
    <row r="4054" spans="1:14" x14ac:dyDescent="0.3">
      <c r="A4054">
        <v>4053</v>
      </c>
      <c r="B4054" t="s">
        <v>8985</v>
      </c>
      <c r="C4054" t="s">
        <v>5832</v>
      </c>
      <c r="D4054" t="s">
        <v>15</v>
      </c>
      <c r="E4054" t="s">
        <v>16</v>
      </c>
      <c r="F4054">
        <v>90</v>
      </c>
      <c r="G4054" t="s">
        <v>8986</v>
      </c>
      <c r="H4054" t="s">
        <v>483</v>
      </c>
      <c r="I4054" t="s">
        <v>32</v>
      </c>
      <c r="J4054" s="1">
        <v>44593</v>
      </c>
      <c r="K4054">
        <v>10</v>
      </c>
      <c r="L4054" t="s">
        <v>159</v>
      </c>
      <c r="N4054">
        <f t="shared" si="63"/>
        <v>0</v>
      </c>
    </row>
    <row r="4055" spans="1:14" x14ac:dyDescent="0.3">
      <c r="A4055">
        <v>4054</v>
      </c>
      <c r="B4055" t="s">
        <v>8987</v>
      </c>
      <c r="C4055" t="s">
        <v>3057</v>
      </c>
      <c r="D4055" t="s">
        <v>15</v>
      </c>
      <c r="E4055" t="s">
        <v>16</v>
      </c>
      <c r="F4055">
        <v>30</v>
      </c>
      <c r="G4055" t="s">
        <v>8988</v>
      </c>
      <c r="H4055" t="s">
        <v>3495</v>
      </c>
      <c r="I4055" t="s">
        <v>1083</v>
      </c>
      <c r="J4055" s="1">
        <v>44131</v>
      </c>
      <c r="K4055">
        <v>43</v>
      </c>
      <c r="L4055" t="s">
        <v>101</v>
      </c>
      <c r="N4055">
        <f t="shared" si="63"/>
        <v>0</v>
      </c>
    </row>
    <row r="4056" spans="1:14" x14ac:dyDescent="0.3">
      <c r="A4056">
        <v>4055</v>
      </c>
      <c r="B4056" t="s">
        <v>5314</v>
      </c>
      <c r="C4056" t="s">
        <v>4410</v>
      </c>
      <c r="D4056" t="s">
        <v>28</v>
      </c>
      <c r="E4056" t="s">
        <v>29</v>
      </c>
      <c r="F4056">
        <v>90</v>
      </c>
      <c r="G4056" t="s">
        <v>8988</v>
      </c>
      <c r="H4056" t="s">
        <v>3324</v>
      </c>
      <c r="I4056" t="s">
        <v>32</v>
      </c>
      <c r="J4056" s="1">
        <v>44880</v>
      </c>
      <c r="K4056">
        <v>26</v>
      </c>
      <c r="L4056" t="s">
        <v>64</v>
      </c>
      <c r="N4056">
        <f t="shared" si="63"/>
        <v>0</v>
      </c>
    </row>
    <row r="4057" spans="1:14" x14ac:dyDescent="0.3">
      <c r="A4057">
        <v>4056</v>
      </c>
      <c r="B4057" t="s">
        <v>527</v>
      </c>
      <c r="C4057" t="s">
        <v>6814</v>
      </c>
      <c r="D4057" t="s">
        <v>28</v>
      </c>
      <c r="E4057" t="s">
        <v>29</v>
      </c>
      <c r="F4057">
        <v>30</v>
      </c>
      <c r="G4057" t="s">
        <v>8989</v>
      </c>
      <c r="H4057" t="s">
        <v>6770</v>
      </c>
      <c r="I4057" t="s">
        <v>124</v>
      </c>
      <c r="J4057" s="1">
        <v>44205</v>
      </c>
      <c r="K4057">
        <v>67</v>
      </c>
      <c r="L4057" t="s">
        <v>70</v>
      </c>
      <c r="N4057">
        <f t="shared" si="63"/>
        <v>0</v>
      </c>
    </row>
    <row r="4058" spans="1:14" x14ac:dyDescent="0.3">
      <c r="A4058">
        <v>4057</v>
      </c>
      <c r="B4058" t="s">
        <v>8990</v>
      </c>
      <c r="C4058" t="s">
        <v>5215</v>
      </c>
      <c r="D4058" t="s">
        <v>51</v>
      </c>
      <c r="E4058" t="s">
        <v>16</v>
      </c>
      <c r="F4058">
        <v>30</v>
      </c>
      <c r="G4058" t="s">
        <v>8991</v>
      </c>
      <c r="H4058" t="s">
        <v>7829</v>
      </c>
      <c r="I4058" t="s">
        <v>934</v>
      </c>
      <c r="J4058" s="1">
        <v>43927</v>
      </c>
      <c r="K4058">
        <v>51</v>
      </c>
      <c r="L4058" t="s">
        <v>80</v>
      </c>
      <c r="N4058">
        <f t="shared" si="63"/>
        <v>0</v>
      </c>
    </row>
    <row r="4059" spans="1:14" x14ac:dyDescent="0.3">
      <c r="A4059">
        <v>4058</v>
      </c>
      <c r="B4059" t="s">
        <v>7303</v>
      </c>
      <c r="C4059" t="s">
        <v>3389</v>
      </c>
      <c r="D4059" t="s">
        <v>28</v>
      </c>
      <c r="E4059" t="s">
        <v>29</v>
      </c>
      <c r="F4059">
        <v>90</v>
      </c>
      <c r="G4059" t="s">
        <v>8992</v>
      </c>
      <c r="H4059" t="s">
        <v>3876</v>
      </c>
      <c r="I4059" t="s">
        <v>32</v>
      </c>
      <c r="J4059" s="1">
        <v>44077</v>
      </c>
      <c r="K4059">
        <v>68</v>
      </c>
      <c r="L4059" t="s">
        <v>80</v>
      </c>
      <c r="N4059">
        <f t="shared" si="63"/>
        <v>0</v>
      </c>
    </row>
    <row r="4060" spans="1:14" x14ac:dyDescent="0.3">
      <c r="A4060">
        <v>4059</v>
      </c>
      <c r="B4060" t="s">
        <v>4058</v>
      </c>
      <c r="C4060" t="s">
        <v>4137</v>
      </c>
      <c r="D4060" t="s">
        <v>15</v>
      </c>
      <c r="E4060" t="s">
        <v>16</v>
      </c>
      <c r="F4060">
        <v>90</v>
      </c>
      <c r="G4060" t="s">
        <v>8993</v>
      </c>
      <c r="H4060" t="s">
        <v>1318</v>
      </c>
      <c r="I4060" t="s">
        <v>32</v>
      </c>
      <c r="J4060" s="1">
        <v>44260</v>
      </c>
      <c r="K4060">
        <v>6</v>
      </c>
      <c r="L4060" t="s">
        <v>80</v>
      </c>
      <c r="N4060">
        <f t="shared" si="63"/>
        <v>0</v>
      </c>
    </row>
    <row r="4061" spans="1:14" x14ac:dyDescent="0.3">
      <c r="A4061">
        <v>4060</v>
      </c>
      <c r="B4061" t="s">
        <v>2391</v>
      </c>
      <c r="C4061" t="s">
        <v>1003</v>
      </c>
      <c r="D4061" t="s">
        <v>51</v>
      </c>
      <c r="E4061" t="s">
        <v>16</v>
      </c>
      <c r="F4061">
        <v>30</v>
      </c>
      <c r="G4061" t="s">
        <v>8994</v>
      </c>
      <c r="H4061" t="s">
        <v>5301</v>
      </c>
      <c r="I4061" t="s">
        <v>173</v>
      </c>
      <c r="J4061" s="1">
        <v>44407</v>
      </c>
      <c r="K4061">
        <v>44</v>
      </c>
      <c r="L4061" t="s">
        <v>101</v>
      </c>
      <c r="N4061">
        <f t="shared" si="63"/>
        <v>0</v>
      </c>
    </row>
    <row r="4062" spans="1:14" x14ac:dyDescent="0.3">
      <c r="A4062">
        <v>4061</v>
      </c>
      <c r="B4062" t="s">
        <v>120</v>
      </c>
      <c r="C4062" t="s">
        <v>3928</v>
      </c>
      <c r="D4062" t="s">
        <v>15</v>
      </c>
      <c r="E4062" t="s">
        <v>16</v>
      </c>
      <c r="F4062">
        <v>60</v>
      </c>
      <c r="G4062" t="s">
        <v>8995</v>
      </c>
      <c r="H4062" t="s">
        <v>3682</v>
      </c>
      <c r="I4062" t="s">
        <v>178</v>
      </c>
      <c r="J4062" s="1">
        <v>44063</v>
      </c>
      <c r="K4062">
        <v>32</v>
      </c>
      <c r="L4062" t="s">
        <v>33</v>
      </c>
      <c r="N4062">
        <f t="shared" si="63"/>
        <v>0</v>
      </c>
    </row>
    <row r="4063" spans="1:14" x14ac:dyDescent="0.3">
      <c r="A4063">
        <v>4062</v>
      </c>
      <c r="B4063" t="s">
        <v>3967</v>
      </c>
      <c r="C4063" t="s">
        <v>5417</v>
      </c>
      <c r="D4063" t="s">
        <v>28</v>
      </c>
      <c r="E4063" t="s">
        <v>29</v>
      </c>
      <c r="F4063">
        <v>60</v>
      </c>
      <c r="G4063" t="s">
        <v>8996</v>
      </c>
      <c r="H4063" t="s">
        <v>4748</v>
      </c>
      <c r="I4063" t="s">
        <v>32</v>
      </c>
      <c r="J4063" s="1">
        <v>44442</v>
      </c>
      <c r="K4063">
        <v>25</v>
      </c>
      <c r="L4063" t="s">
        <v>101</v>
      </c>
      <c r="N4063">
        <f t="shared" si="63"/>
        <v>0</v>
      </c>
    </row>
    <row r="4064" spans="1:14" x14ac:dyDescent="0.3">
      <c r="A4064">
        <v>4063</v>
      </c>
      <c r="B4064" t="s">
        <v>8788</v>
      </c>
      <c r="C4064" t="s">
        <v>1985</v>
      </c>
      <c r="D4064" t="s">
        <v>28</v>
      </c>
      <c r="E4064" t="s">
        <v>29</v>
      </c>
      <c r="F4064">
        <v>90</v>
      </c>
      <c r="G4064" t="s">
        <v>8996</v>
      </c>
      <c r="H4064" t="s">
        <v>1791</v>
      </c>
      <c r="I4064" t="s">
        <v>32</v>
      </c>
      <c r="J4064" s="1">
        <v>44426</v>
      </c>
      <c r="K4064">
        <v>89</v>
      </c>
      <c r="L4064" t="s">
        <v>159</v>
      </c>
      <c r="N4064">
        <f t="shared" si="63"/>
        <v>0</v>
      </c>
    </row>
    <row r="4065" spans="1:14" x14ac:dyDescent="0.3">
      <c r="A4065">
        <v>4064</v>
      </c>
      <c r="B4065" t="s">
        <v>2223</v>
      </c>
      <c r="C4065" t="s">
        <v>1853</v>
      </c>
      <c r="D4065" t="s">
        <v>28</v>
      </c>
      <c r="E4065" t="s">
        <v>29</v>
      </c>
      <c r="F4065">
        <v>60</v>
      </c>
      <c r="G4065" t="s">
        <v>8996</v>
      </c>
      <c r="H4065" t="s">
        <v>3424</v>
      </c>
      <c r="I4065" t="s">
        <v>32</v>
      </c>
      <c r="J4065" s="1">
        <v>44149</v>
      </c>
      <c r="K4065">
        <v>18</v>
      </c>
      <c r="L4065" t="s">
        <v>70</v>
      </c>
      <c r="N4065">
        <f t="shared" si="63"/>
        <v>0</v>
      </c>
    </row>
    <row r="4066" spans="1:14" x14ac:dyDescent="0.3">
      <c r="A4066">
        <v>4065</v>
      </c>
      <c r="B4066" t="s">
        <v>979</v>
      </c>
      <c r="C4066" t="s">
        <v>2228</v>
      </c>
      <c r="D4066" t="s">
        <v>28</v>
      </c>
      <c r="E4066" t="s">
        <v>29</v>
      </c>
      <c r="F4066">
        <v>60</v>
      </c>
      <c r="G4066" t="s">
        <v>8997</v>
      </c>
      <c r="H4066" t="s">
        <v>3361</v>
      </c>
      <c r="I4066" t="s">
        <v>95</v>
      </c>
      <c r="J4066" s="1">
        <v>43928</v>
      </c>
      <c r="K4066">
        <v>16</v>
      </c>
      <c r="L4066" t="s">
        <v>101</v>
      </c>
      <c r="N4066">
        <f t="shared" si="63"/>
        <v>0</v>
      </c>
    </row>
    <row r="4067" spans="1:14" x14ac:dyDescent="0.3">
      <c r="A4067">
        <v>4066</v>
      </c>
      <c r="B4067" t="s">
        <v>8998</v>
      </c>
      <c r="C4067" t="s">
        <v>388</v>
      </c>
      <c r="D4067" t="s">
        <v>41</v>
      </c>
      <c r="E4067" t="s">
        <v>16</v>
      </c>
      <c r="F4067">
        <v>60</v>
      </c>
      <c r="G4067" t="s">
        <v>8999</v>
      </c>
      <c r="H4067" t="s">
        <v>2818</v>
      </c>
      <c r="I4067" t="s">
        <v>32</v>
      </c>
      <c r="J4067" s="1">
        <v>44214</v>
      </c>
      <c r="K4067">
        <v>48</v>
      </c>
      <c r="L4067" t="s">
        <v>159</v>
      </c>
      <c r="N4067">
        <f t="shared" si="63"/>
        <v>0</v>
      </c>
    </row>
    <row r="4068" spans="1:14" x14ac:dyDescent="0.3">
      <c r="A4068">
        <v>4067</v>
      </c>
      <c r="B4068" t="s">
        <v>2415</v>
      </c>
      <c r="C4068" t="s">
        <v>1779</v>
      </c>
      <c r="D4068" t="s">
        <v>92</v>
      </c>
      <c r="E4068" t="s">
        <v>29</v>
      </c>
      <c r="F4068">
        <v>60</v>
      </c>
      <c r="G4068" t="s">
        <v>9000</v>
      </c>
      <c r="H4068" t="s">
        <v>53</v>
      </c>
      <c r="I4068" t="s">
        <v>32</v>
      </c>
      <c r="J4068" s="1">
        <v>44563</v>
      </c>
      <c r="K4068">
        <v>93</v>
      </c>
      <c r="L4068" t="s">
        <v>101</v>
      </c>
      <c r="N4068">
        <f t="shared" si="63"/>
        <v>0</v>
      </c>
    </row>
    <row r="4069" spans="1:14" x14ac:dyDescent="0.3">
      <c r="A4069">
        <v>4068</v>
      </c>
      <c r="B4069" t="s">
        <v>3213</v>
      </c>
      <c r="C4069" t="s">
        <v>4933</v>
      </c>
      <c r="D4069" t="s">
        <v>15</v>
      </c>
      <c r="E4069" t="s">
        <v>16</v>
      </c>
      <c r="F4069">
        <v>60</v>
      </c>
      <c r="G4069" t="s">
        <v>9001</v>
      </c>
      <c r="H4069" t="s">
        <v>138</v>
      </c>
      <c r="I4069" t="s">
        <v>294</v>
      </c>
      <c r="J4069" s="1">
        <v>44775</v>
      </c>
      <c r="K4069">
        <v>2</v>
      </c>
      <c r="L4069" t="s">
        <v>20</v>
      </c>
      <c r="N4069">
        <f t="shared" si="63"/>
        <v>0</v>
      </c>
    </row>
    <row r="4070" spans="1:14" x14ac:dyDescent="0.3">
      <c r="A4070">
        <v>4069</v>
      </c>
      <c r="B4070" t="s">
        <v>8293</v>
      </c>
      <c r="C4070" t="s">
        <v>5258</v>
      </c>
      <c r="D4070" t="s">
        <v>15</v>
      </c>
      <c r="E4070" t="s">
        <v>16</v>
      </c>
      <c r="F4070">
        <v>30</v>
      </c>
      <c r="G4070" t="s">
        <v>9002</v>
      </c>
      <c r="H4070" t="s">
        <v>5189</v>
      </c>
      <c r="I4070" t="s">
        <v>32</v>
      </c>
      <c r="J4070" s="1">
        <v>44002</v>
      </c>
      <c r="K4070">
        <v>12</v>
      </c>
      <c r="L4070" t="s">
        <v>70</v>
      </c>
      <c r="N4070">
        <f t="shared" si="63"/>
        <v>0</v>
      </c>
    </row>
    <row r="4071" spans="1:14" x14ac:dyDescent="0.3">
      <c r="A4071">
        <v>4070</v>
      </c>
      <c r="B4071" t="s">
        <v>3716</v>
      </c>
      <c r="C4071" t="s">
        <v>9003</v>
      </c>
      <c r="D4071" t="s">
        <v>51</v>
      </c>
      <c r="E4071" t="s">
        <v>16</v>
      </c>
      <c r="F4071">
        <v>30</v>
      </c>
      <c r="G4071" t="s">
        <v>9004</v>
      </c>
      <c r="H4071" t="s">
        <v>6228</v>
      </c>
      <c r="I4071" t="s">
        <v>187</v>
      </c>
      <c r="J4071" s="1">
        <v>44447</v>
      </c>
      <c r="K4071">
        <v>29</v>
      </c>
      <c r="L4071" t="s">
        <v>80</v>
      </c>
      <c r="N4071">
        <f t="shared" si="63"/>
        <v>0</v>
      </c>
    </row>
    <row r="4072" spans="1:14" x14ac:dyDescent="0.3">
      <c r="A4072">
        <v>4071</v>
      </c>
      <c r="B4072" t="s">
        <v>4151</v>
      </c>
      <c r="C4072" t="s">
        <v>2844</v>
      </c>
      <c r="D4072" t="s">
        <v>51</v>
      </c>
      <c r="E4072" t="s">
        <v>16</v>
      </c>
      <c r="F4072">
        <v>60</v>
      </c>
      <c r="G4072" t="s">
        <v>9005</v>
      </c>
      <c r="H4072" t="s">
        <v>6736</v>
      </c>
      <c r="I4072" t="s">
        <v>32</v>
      </c>
      <c r="J4072" s="1">
        <v>44523</v>
      </c>
      <c r="K4072">
        <v>17</v>
      </c>
      <c r="L4072" t="s">
        <v>33</v>
      </c>
      <c r="N4072">
        <f t="shared" si="63"/>
        <v>0</v>
      </c>
    </row>
    <row r="4073" spans="1:14" x14ac:dyDescent="0.3">
      <c r="A4073">
        <v>4072</v>
      </c>
      <c r="B4073" t="s">
        <v>2584</v>
      </c>
      <c r="C4073" t="s">
        <v>3564</v>
      </c>
      <c r="D4073" t="s">
        <v>28</v>
      </c>
      <c r="E4073" t="s">
        <v>29</v>
      </c>
      <c r="F4073">
        <v>60</v>
      </c>
      <c r="G4073" t="s">
        <v>9006</v>
      </c>
      <c r="H4073" t="s">
        <v>2199</v>
      </c>
      <c r="I4073" t="s">
        <v>32</v>
      </c>
      <c r="J4073" s="1">
        <v>44131</v>
      </c>
      <c r="K4073">
        <v>4</v>
      </c>
      <c r="L4073" t="s">
        <v>64</v>
      </c>
      <c r="N4073">
        <f t="shared" si="63"/>
        <v>0</v>
      </c>
    </row>
    <row r="4074" spans="1:14" x14ac:dyDescent="0.3">
      <c r="A4074">
        <v>4073</v>
      </c>
      <c r="B4074" t="s">
        <v>3574</v>
      </c>
      <c r="C4074" t="s">
        <v>1273</v>
      </c>
      <c r="D4074" t="s">
        <v>15</v>
      </c>
      <c r="E4074" t="s">
        <v>16</v>
      </c>
      <c r="F4074">
        <v>90</v>
      </c>
      <c r="G4074" t="s">
        <v>9007</v>
      </c>
      <c r="H4074" t="s">
        <v>9008</v>
      </c>
      <c r="I4074" t="s">
        <v>32</v>
      </c>
      <c r="J4074" s="1">
        <v>44669</v>
      </c>
      <c r="K4074">
        <v>75</v>
      </c>
      <c r="L4074" t="s">
        <v>80</v>
      </c>
      <c r="N4074">
        <f t="shared" si="63"/>
        <v>0</v>
      </c>
    </row>
    <row r="4075" spans="1:14" x14ac:dyDescent="0.3">
      <c r="A4075">
        <v>4074</v>
      </c>
      <c r="B4075" t="s">
        <v>9009</v>
      </c>
      <c r="C4075" t="s">
        <v>296</v>
      </c>
      <c r="D4075" t="s">
        <v>51</v>
      </c>
      <c r="E4075" t="s">
        <v>16</v>
      </c>
      <c r="F4075">
        <v>90</v>
      </c>
      <c r="G4075" t="s">
        <v>9010</v>
      </c>
      <c r="H4075" t="s">
        <v>1430</v>
      </c>
      <c r="I4075" t="s">
        <v>32</v>
      </c>
      <c r="J4075" s="1">
        <v>44300</v>
      </c>
      <c r="K4075">
        <v>40</v>
      </c>
      <c r="L4075" t="s">
        <v>54</v>
      </c>
      <c r="N4075">
        <f t="shared" si="63"/>
        <v>0</v>
      </c>
    </row>
    <row r="4076" spans="1:14" x14ac:dyDescent="0.3">
      <c r="A4076">
        <v>4075</v>
      </c>
      <c r="B4076" t="s">
        <v>1262</v>
      </c>
      <c r="C4076" t="s">
        <v>3251</v>
      </c>
      <c r="D4076" t="s">
        <v>15</v>
      </c>
      <c r="E4076" t="s">
        <v>16</v>
      </c>
      <c r="F4076">
        <v>60</v>
      </c>
      <c r="G4076" t="s">
        <v>9011</v>
      </c>
      <c r="H4076" t="s">
        <v>4901</v>
      </c>
      <c r="I4076" t="s">
        <v>32</v>
      </c>
      <c r="J4076" s="1">
        <v>44016</v>
      </c>
      <c r="K4076">
        <v>81</v>
      </c>
      <c r="L4076" t="s">
        <v>20</v>
      </c>
      <c r="N4076">
        <f t="shared" si="63"/>
        <v>0</v>
      </c>
    </row>
    <row r="4077" spans="1:14" x14ac:dyDescent="0.3">
      <c r="A4077">
        <v>4076</v>
      </c>
      <c r="B4077" t="s">
        <v>1838</v>
      </c>
      <c r="C4077" t="s">
        <v>9012</v>
      </c>
      <c r="D4077" t="s">
        <v>28</v>
      </c>
      <c r="E4077" t="s">
        <v>29</v>
      </c>
      <c r="F4077">
        <v>30</v>
      </c>
      <c r="G4077" t="s">
        <v>9013</v>
      </c>
      <c r="H4077" t="s">
        <v>957</v>
      </c>
      <c r="I4077" t="s">
        <v>95</v>
      </c>
      <c r="J4077" s="1">
        <v>44164</v>
      </c>
      <c r="K4077">
        <v>41</v>
      </c>
      <c r="L4077" t="s">
        <v>64</v>
      </c>
      <c r="N4077">
        <f t="shared" si="63"/>
        <v>0</v>
      </c>
    </row>
    <row r="4078" spans="1:14" x14ac:dyDescent="0.3">
      <c r="A4078">
        <v>4077</v>
      </c>
      <c r="B4078" t="s">
        <v>9014</v>
      </c>
      <c r="C4078" t="s">
        <v>4782</v>
      </c>
      <c r="D4078" t="s">
        <v>51</v>
      </c>
      <c r="E4078" t="s">
        <v>16</v>
      </c>
      <c r="F4078">
        <v>90</v>
      </c>
      <c r="G4078" t="s">
        <v>9015</v>
      </c>
      <c r="H4078" t="s">
        <v>1168</v>
      </c>
      <c r="I4078" t="s">
        <v>32</v>
      </c>
      <c r="J4078" s="1">
        <v>44330</v>
      </c>
      <c r="K4078">
        <v>40</v>
      </c>
      <c r="L4078" t="s">
        <v>39</v>
      </c>
      <c r="N4078">
        <f t="shared" si="63"/>
        <v>0</v>
      </c>
    </row>
    <row r="4079" spans="1:14" x14ac:dyDescent="0.3">
      <c r="A4079">
        <v>4078</v>
      </c>
      <c r="B4079" t="s">
        <v>9016</v>
      </c>
      <c r="C4079" t="s">
        <v>1635</v>
      </c>
      <c r="D4079" t="s">
        <v>15</v>
      </c>
      <c r="E4079" t="s">
        <v>16</v>
      </c>
      <c r="F4079">
        <v>90</v>
      </c>
      <c r="G4079" t="s">
        <v>9017</v>
      </c>
      <c r="H4079" t="s">
        <v>4825</v>
      </c>
      <c r="I4079" t="s">
        <v>32</v>
      </c>
      <c r="J4079" s="1">
        <v>44656</v>
      </c>
      <c r="K4079">
        <v>81</v>
      </c>
      <c r="L4079" t="s">
        <v>20</v>
      </c>
      <c r="N4079">
        <f t="shared" si="63"/>
        <v>0</v>
      </c>
    </row>
    <row r="4080" spans="1:14" x14ac:dyDescent="0.3">
      <c r="A4080">
        <v>4079</v>
      </c>
      <c r="B4080" t="s">
        <v>9018</v>
      </c>
      <c r="C4080" t="s">
        <v>321</v>
      </c>
      <c r="D4080" t="s">
        <v>51</v>
      </c>
      <c r="E4080" t="s">
        <v>16</v>
      </c>
      <c r="F4080">
        <v>90</v>
      </c>
      <c r="G4080" t="s">
        <v>9019</v>
      </c>
      <c r="H4080" t="s">
        <v>724</v>
      </c>
      <c r="I4080" t="s">
        <v>240</v>
      </c>
      <c r="J4080" s="1">
        <v>44585</v>
      </c>
      <c r="K4080">
        <v>46</v>
      </c>
      <c r="L4080" t="s">
        <v>70</v>
      </c>
      <c r="N4080">
        <f t="shared" si="63"/>
        <v>0</v>
      </c>
    </row>
    <row r="4081" spans="1:14" x14ac:dyDescent="0.3">
      <c r="A4081">
        <v>4080</v>
      </c>
      <c r="B4081" t="s">
        <v>9020</v>
      </c>
      <c r="C4081" t="s">
        <v>6203</v>
      </c>
      <c r="D4081" t="s">
        <v>15</v>
      </c>
      <c r="E4081" t="s">
        <v>16</v>
      </c>
      <c r="F4081">
        <v>90</v>
      </c>
      <c r="G4081" t="s">
        <v>9021</v>
      </c>
      <c r="H4081" t="s">
        <v>9022</v>
      </c>
      <c r="I4081" t="s">
        <v>187</v>
      </c>
      <c r="J4081" s="1">
        <v>44277</v>
      </c>
      <c r="K4081">
        <v>26</v>
      </c>
      <c r="L4081" t="s">
        <v>80</v>
      </c>
      <c r="N4081">
        <f t="shared" si="63"/>
        <v>0</v>
      </c>
    </row>
    <row r="4082" spans="1:14" x14ac:dyDescent="0.3">
      <c r="A4082">
        <v>4081</v>
      </c>
      <c r="B4082" t="s">
        <v>5257</v>
      </c>
      <c r="C4082" t="s">
        <v>3345</v>
      </c>
      <c r="D4082" t="s">
        <v>51</v>
      </c>
      <c r="E4082" t="s">
        <v>16</v>
      </c>
      <c r="F4082">
        <v>90</v>
      </c>
      <c r="G4082" t="s">
        <v>9023</v>
      </c>
      <c r="H4082" t="s">
        <v>8110</v>
      </c>
      <c r="I4082" t="s">
        <v>173</v>
      </c>
      <c r="J4082" s="1">
        <v>44606</v>
      </c>
      <c r="K4082">
        <v>5</v>
      </c>
      <c r="L4082" t="s">
        <v>101</v>
      </c>
      <c r="N4082">
        <f t="shared" si="63"/>
        <v>0</v>
      </c>
    </row>
    <row r="4083" spans="1:14" x14ac:dyDescent="0.3">
      <c r="A4083">
        <v>4082</v>
      </c>
      <c r="B4083" t="s">
        <v>9024</v>
      </c>
      <c r="C4083" t="s">
        <v>135</v>
      </c>
      <c r="D4083" t="s">
        <v>28</v>
      </c>
      <c r="E4083" t="s">
        <v>29</v>
      </c>
      <c r="F4083">
        <v>90</v>
      </c>
      <c r="G4083" t="s">
        <v>9025</v>
      </c>
      <c r="H4083" t="s">
        <v>641</v>
      </c>
      <c r="I4083" t="s">
        <v>294</v>
      </c>
      <c r="J4083" s="1">
        <v>44372</v>
      </c>
      <c r="K4083">
        <v>42</v>
      </c>
      <c r="L4083" t="s">
        <v>159</v>
      </c>
      <c r="N4083">
        <f t="shared" si="63"/>
        <v>0</v>
      </c>
    </row>
    <row r="4084" spans="1:14" x14ac:dyDescent="0.3">
      <c r="A4084">
        <v>4083</v>
      </c>
      <c r="B4084" t="s">
        <v>1699</v>
      </c>
      <c r="C4084" t="s">
        <v>4324</v>
      </c>
      <c r="D4084" t="s">
        <v>28</v>
      </c>
      <c r="E4084" t="s">
        <v>29</v>
      </c>
      <c r="F4084">
        <v>90</v>
      </c>
      <c r="G4084" t="s">
        <v>9026</v>
      </c>
      <c r="H4084" t="s">
        <v>1601</v>
      </c>
      <c r="I4084" t="s">
        <v>32</v>
      </c>
      <c r="J4084" s="1">
        <v>44631</v>
      </c>
      <c r="K4084">
        <v>67</v>
      </c>
      <c r="L4084" t="s">
        <v>45</v>
      </c>
      <c r="N4084">
        <f t="shared" si="63"/>
        <v>0</v>
      </c>
    </row>
    <row r="4085" spans="1:14" x14ac:dyDescent="0.3">
      <c r="A4085">
        <v>4084</v>
      </c>
      <c r="B4085" t="s">
        <v>96</v>
      </c>
      <c r="C4085" t="s">
        <v>5164</v>
      </c>
      <c r="D4085" t="s">
        <v>28</v>
      </c>
      <c r="E4085" t="s">
        <v>29</v>
      </c>
      <c r="F4085">
        <v>30</v>
      </c>
      <c r="G4085" t="s">
        <v>9027</v>
      </c>
      <c r="H4085" t="s">
        <v>326</v>
      </c>
      <c r="I4085" t="s">
        <v>25</v>
      </c>
      <c r="J4085" s="1">
        <v>43895</v>
      </c>
      <c r="K4085">
        <v>41</v>
      </c>
      <c r="L4085" t="s">
        <v>33</v>
      </c>
      <c r="N4085">
        <f t="shared" si="63"/>
        <v>0</v>
      </c>
    </row>
    <row r="4086" spans="1:14" x14ac:dyDescent="0.3">
      <c r="A4086">
        <v>4085</v>
      </c>
      <c r="B4086" t="s">
        <v>588</v>
      </c>
      <c r="C4086" t="s">
        <v>9028</v>
      </c>
      <c r="D4086" t="s">
        <v>51</v>
      </c>
      <c r="E4086" t="s">
        <v>16</v>
      </c>
      <c r="F4086">
        <v>90</v>
      </c>
      <c r="G4086" t="s">
        <v>9029</v>
      </c>
      <c r="H4086" t="s">
        <v>4607</v>
      </c>
      <c r="I4086" t="s">
        <v>25</v>
      </c>
      <c r="J4086" s="1">
        <v>43982</v>
      </c>
      <c r="K4086">
        <v>85</v>
      </c>
      <c r="L4086" t="s">
        <v>159</v>
      </c>
      <c r="N4086">
        <f t="shared" si="63"/>
        <v>0</v>
      </c>
    </row>
    <row r="4087" spans="1:14" x14ac:dyDescent="0.3">
      <c r="A4087">
        <v>4086</v>
      </c>
      <c r="B4087" t="s">
        <v>9030</v>
      </c>
      <c r="C4087" t="s">
        <v>2561</v>
      </c>
      <c r="D4087" t="s">
        <v>51</v>
      </c>
      <c r="E4087" t="s">
        <v>16</v>
      </c>
      <c r="F4087">
        <v>90</v>
      </c>
      <c r="G4087" t="s">
        <v>9031</v>
      </c>
      <c r="H4087" t="s">
        <v>806</v>
      </c>
      <c r="I4087" t="s">
        <v>178</v>
      </c>
      <c r="J4087" s="1">
        <v>44016</v>
      </c>
      <c r="K4087">
        <v>42</v>
      </c>
      <c r="L4087" t="s">
        <v>70</v>
      </c>
      <c r="N4087">
        <f t="shared" si="63"/>
        <v>0</v>
      </c>
    </row>
    <row r="4088" spans="1:14" x14ac:dyDescent="0.3">
      <c r="A4088">
        <v>4087</v>
      </c>
      <c r="B4088" t="s">
        <v>4452</v>
      </c>
      <c r="C4088" t="s">
        <v>2650</v>
      </c>
      <c r="D4088" t="s">
        <v>92</v>
      </c>
      <c r="E4088" t="s">
        <v>29</v>
      </c>
      <c r="F4088">
        <v>60</v>
      </c>
      <c r="G4088" t="s">
        <v>9032</v>
      </c>
      <c r="H4088" t="s">
        <v>1039</v>
      </c>
      <c r="I4088" t="s">
        <v>25</v>
      </c>
      <c r="J4088" s="1">
        <v>44587</v>
      </c>
      <c r="K4088">
        <v>100</v>
      </c>
      <c r="L4088" t="s">
        <v>54</v>
      </c>
      <c r="N4088">
        <f t="shared" si="63"/>
        <v>0</v>
      </c>
    </row>
    <row r="4089" spans="1:14" x14ac:dyDescent="0.3">
      <c r="A4089">
        <v>4088</v>
      </c>
      <c r="B4089" t="s">
        <v>6559</v>
      </c>
      <c r="C4089" t="s">
        <v>3803</v>
      </c>
      <c r="D4089" t="s">
        <v>15</v>
      </c>
      <c r="E4089" t="s">
        <v>16</v>
      </c>
      <c r="F4089">
        <v>90</v>
      </c>
      <c r="G4089" t="s">
        <v>9033</v>
      </c>
      <c r="H4089" t="s">
        <v>957</v>
      </c>
      <c r="I4089" t="s">
        <v>95</v>
      </c>
      <c r="J4089" s="1">
        <v>44824</v>
      </c>
      <c r="K4089">
        <v>103</v>
      </c>
      <c r="L4089" t="s">
        <v>101</v>
      </c>
      <c r="N4089">
        <f t="shared" si="63"/>
        <v>0</v>
      </c>
    </row>
    <row r="4090" spans="1:14" x14ac:dyDescent="0.3">
      <c r="A4090">
        <v>4089</v>
      </c>
      <c r="B4090" t="s">
        <v>1108</v>
      </c>
      <c r="C4090" t="s">
        <v>3941</v>
      </c>
      <c r="D4090" t="s">
        <v>28</v>
      </c>
      <c r="E4090" t="s">
        <v>29</v>
      </c>
      <c r="F4090">
        <v>30</v>
      </c>
      <c r="G4090" t="s">
        <v>9034</v>
      </c>
      <c r="H4090" t="s">
        <v>455</v>
      </c>
      <c r="I4090" t="s">
        <v>187</v>
      </c>
      <c r="J4090" s="1">
        <v>44382</v>
      </c>
      <c r="K4090">
        <v>5</v>
      </c>
      <c r="L4090" t="s">
        <v>159</v>
      </c>
      <c r="N4090">
        <f t="shared" si="63"/>
        <v>0</v>
      </c>
    </row>
    <row r="4091" spans="1:14" x14ac:dyDescent="0.3">
      <c r="A4091">
        <v>4090</v>
      </c>
      <c r="B4091" t="s">
        <v>2009</v>
      </c>
      <c r="C4091" t="s">
        <v>3009</v>
      </c>
      <c r="D4091" t="s">
        <v>28</v>
      </c>
      <c r="E4091" t="s">
        <v>29</v>
      </c>
      <c r="F4091">
        <v>60</v>
      </c>
      <c r="G4091" t="s">
        <v>9035</v>
      </c>
      <c r="H4091" t="s">
        <v>2737</v>
      </c>
      <c r="I4091" t="s">
        <v>32</v>
      </c>
      <c r="J4091" s="1">
        <v>43872</v>
      </c>
      <c r="K4091">
        <v>39</v>
      </c>
      <c r="L4091" t="s">
        <v>64</v>
      </c>
      <c r="N4091">
        <f t="shared" si="63"/>
        <v>0</v>
      </c>
    </row>
    <row r="4092" spans="1:14" x14ac:dyDescent="0.3">
      <c r="A4092">
        <v>4091</v>
      </c>
      <c r="B4092" t="s">
        <v>9036</v>
      </c>
      <c r="C4092" t="s">
        <v>1109</v>
      </c>
      <c r="D4092" t="s">
        <v>15</v>
      </c>
      <c r="E4092" t="s">
        <v>16</v>
      </c>
      <c r="F4092">
        <v>30</v>
      </c>
      <c r="G4092" t="s">
        <v>9037</v>
      </c>
      <c r="H4092" t="s">
        <v>3682</v>
      </c>
      <c r="I4092" t="s">
        <v>178</v>
      </c>
      <c r="J4092" s="1">
        <v>44572</v>
      </c>
      <c r="K4092">
        <v>10</v>
      </c>
      <c r="L4092" t="s">
        <v>33</v>
      </c>
      <c r="N4092">
        <f t="shared" si="63"/>
        <v>0</v>
      </c>
    </row>
    <row r="4093" spans="1:14" x14ac:dyDescent="0.3">
      <c r="A4093">
        <v>4092</v>
      </c>
      <c r="B4093" t="s">
        <v>9038</v>
      </c>
      <c r="C4093" t="s">
        <v>8794</v>
      </c>
      <c r="D4093" t="s">
        <v>15</v>
      </c>
      <c r="E4093" t="s">
        <v>16</v>
      </c>
      <c r="F4093">
        <v>30</v>
      </c>
      <c r="G4093" t="s">
        <v>9039</v>
      </c>
      <c r="H4093" t="s">
        <v>2418</v>
      </c>
      <c r="I4093" t="s">
        <v>32</v>
      </c>
      <c r="J4093" s="1">
        <v>44459</v>
      </c>
      <c r="K4093">
        <v>59</v>
      </c>
      <c r="L4093" t="s">
        <v>45</v>
      </c>
      <c r="N4093">
        <f t="shared" si="63"/>
        <v>0</v>
      </c>
    </row>
    <row r="4094" spans="1:14" x14ac:dyDescent="0.3">
      <c r="A4094">
        <v>4093</v>
      </c>
      <c r="B4094" t="s">
        <v>46</v>
      </c>
      <c r="C4094" t="s">
        <v>375</v>
      </c>
      <c r="D4094" t="s">
        <v>28</v>
      </c>
      <c r="E4094" t="s">
        <v>29</v>
      </c>
      <c r="F4094">
        <v>60</v>
      </c>
      <c r="G4094" t="s">
        <v>9040</v>
      </c>
      <c r="H4094" t="s">
        <v>3157</v>
      </c>
      <c r="I4094" t="s">
        <v>32</v>
      </c>
      <c r="J4094" s="1">
        <v>44794</v>
      </c>
      <c r="K4094">
        <v>38</v>
      </c>
      <c r="L4094" t="s">
        <v>20</v>
      </c>
      <c r="N4094">
        <f t="shared" si="63"/>
        <v>0</v>
      </c>
    </row>
    <row r="4095" spans="1:14" x14ac:dyDescent="0.3">
      <c r="A4095">
        <v>4094</v>
      </c>
      <c r="B4095" t="s">
        <v>9041</v>
      </c>
      <c r="C4095" t="s">
        <v>3422</v>
      </c>
      <c r="D4095" t="s">
        <v>117</v>
      </c>
      <c r="E4095" t="s">
        <v>16</v>
      </c>
      <c r="F4095">
        <v>90</v>
      </c>
      <c r="G4095" t="s">
        <v>9042</v>
      </c>
      <c r="H4095" t="s">
        <v>898</v>
      </c>
      <c r="I4095" t="s">
        <v>32</v>
      </c>
      <c r="J4095" s="1">
        <v>44425</v>
      </c>
      <c r="K4095">
        <v>78</v>
      </c>
      <c r="L4095" t="s">
        <v>45</v>
      </c>
      <c r="N4095">
        <f t="shared" si="63"/>
        <v>0</v>
      </c>
    </row>
    <row r="4096" spans="1:14" x14ac:dyDescent="0.3">
      <c r="A4096">
        <v>4095</v>
      </c>
      <c r="B4096" t="s">
        <v>5950</v>
      </c>
      <c r="C4096" t="s">
        <v>5113</v>
      </c>
      <c r="D4096" t="s">
        <v>51</v>
      </c>
      <c r="E4096" t="s">
        <v>16</v>
      </c>
      <c r="F4096">
        <v>60</v>
      </c>
      <c r="G4096" t="s">
        <v>9043</v>
      </c>
      <c r="H4096" t="s">
        <v>84</v>
      </c>
      <c r="I4096" t="s">
        <v>32</v>
      </c>
      <c r="J4096" s="1">
        <v>43859</v>
      </c>
      <c r="K4096">
        <v>60</v>
      </c>
      <c r="L4096" t="s">
        <v>54</v>
      </c>
      <c r="N4096">
        <f t="shared" si="63"/>
        <v>0</v>
      </c>
    </row>
    <row r="4097" spans="1:14" x14ac:dyDescent="0.3">
      <c r="A4097">
        <v>4096</v>
      </c>
      <c r="B4097" t="s">
        <v>986</v>
      </c>
      <c r="C4097" t="s">
        <v>1101</v>
      </c>
      <c r="D4097" t="s">
        <v>28</v>
      </c>
      <c r="E4097" t="s">
        <v>29</v>
      </c>
      <c r="F4097">
        <v>60</v>
      </c>
      <c r="G4097" t="s">
        <v>9044</v>
      </c>
      <c r="H4097" t="s">
        <v>7343</v>
      </c>
      <c r="I4097" t="s">
        <v>1126</v>
      </c>
      <c r="J4097" s="1">
        <v>44609</v>
      </c>
      <c r="K4097">
        <v>105</v>
      </c>
      <c r="L4097" t="s">
        <v>20</v>
      </c>
      <c r="N4097">
        <f t="shared" si="63"/>
        <v>0</v>
      </c>
    </row>
    <row r="4098" spans="1:14" x14ac:dyDescent="0.3">
      <c r="A4098">
        <v>4097</v>
      </c>
      <c r="B4098" t="s">
        <v>7034</v>
      </c>
      <c r="C4098" t="s">
        <v>3917</v>
      </c>
      <c r="D4098" t="s">
        <v>28</v>
      </c>
      <c r="E4098" t="s">
        <v>29</v>
      </c>
      <c r="F4098">
        <v>60</v>
      </c>
      <c r="G4098" t="s">
        <v>9045</v>
      </c>
      <c r="H4098" t="s">
        <v>462</v>
      </c>
      <c r="I4098" t="s">
        <v>32</v>
      </c>
      <c r="J4098" s="1">
        <v>44629</v>
      </c>
      <c r="K4098">
        <v>32</v>
      </c>
      <c r="L4098" t="s">
        <v>159</v>
      </c>
      <c r="N4098">
        <f t="shared" ref="N4098:N4161" si="64">COUNTBLANK(A4098:L4098)</f>
        <v>0</v>
      </c>
    </row>
    <row r="4099" spans="1:14" x14ac:dyDescent="0.3">
      <c r="A4099">
        <v>4098</v>
      </c>
      <c r="B4099" t="s">
        <v>9046</v>
      </c>
      <c r="C4099" t="s">
        <v>1475</v>
      </c>
      <c r="D4099" t="s">
        <v>28</v>
      </c>
      <c r="E4099" t="s">
        <v>29</v>
      </c>
      <c r="F4099">
        <v>60</v>
      </c>
      <c r="G4099" t="s">
        <v>9047</v>
      </c>
      <c r="H4099" t="s">
        <v>5751</v>
      </c>
      <c r="I4099" t="s">
        <v>178</v>
      </c>
      <c r="J4099" s="1">
        <v>44802</v>
      </c>
      <c r="K4099">
        <v>56</v>
      </c>
      <c r="L4099" t="s">
        <v>101</v>
      </c>
      <c r="N4099">
        <f t="shared" si="64"/>
        <v>0</v>
      </c>
    </row>
    <row r="4100" spans="1:14" x14ac:dyDescent="0.3">
      <c r="A4100">
        <v>4099</v>
      </c>
      <c r="B4100" t="s">
        <v>7561</v>
      </c>
      <c r="C4100" t="s">
        <v>3095</v>
      </c>
      <c r="D4100" t="s">
        <v>28</v>
      </c>
      <c r="E4100" t="s">
        <v>29</v>
      </c>
      <c r="F4100">
        <v>30</v>
      </c>
      <c r="G4100" t="s">
        <v>9048</v>
      </c>
      <c r="H4100" t="s">
        <v>8121</v>
      </c>
      <c r="I4100" t="s">
        <v>44</v>
      </c>
      <c r="J4100" s="1">
        <v>44035</v>
      </c>
      <c r="K4100">
        <v>42</v>
      </c>
      <c r="L4100" t="s">
        <v>45</v>
      </c>
      <c r="N4100">
        <f t="shared" si="64"/>
        <v>0</v>
      </c>
    </row>
    <row r="4101" spans="1:14" x14ac:dyDescent="0.3">
      <c r="A4101">
        <v>4100</v>
      </c>
      <c r="B4101" t="s">
        <v>811</v>
      </c>
      <c r="C4101" t="s">
        <v>1928</v>
      </c>
      <c r="D4101" t="s">
        <v>28</v>
      </c>
      <c r="E4101" t="s">
        <v>29</v>
      </c>
      <c r="F4101">
        <v>30</v>
      </c>
      <c r="G4101" t="s">
        <v>9049</v>
      </c>
      <c r="H4101" t="s">
        <v>9050</v>
      </c>
      <c r="I4101" t="s">
        <v>32</v>
      </c>
      <c r="J4101" s="1">
        <v>44587</v>
      </c>
      <c r="K4101">
        <v>64</v>
      </c>
      <c r="L4101" t="s">
        <v>45</v>
      </c>
      <c r="N4101">
        <f t="shared" si="64"/>
        <v>0</v>
      </c>
    </row>
    <row r="4102" spans="1:14" x14ac:dyDescent="0.3">
      <c r="A4102">
        <v>4101</v>
      </c>
      <c r="B4102" t="s">
        <v>9051</v>
      </c>
      <c r="C4102" t="s">
        <v>7556</v>
      </c>
      <c r="D4102" t="s">
        <v>15</v>
      </c>
      <c r="E4102" t="s">
        <v>16</v>
      </c>
      <c r="F4102">
        <v>60</v>
      </c>
      <c r="G4102" t="s">
        <v>9052</v>
      </c>
      <c r="H4102" t="s">
        <v>3194</v>
      </c>
      <c r="I4102" t="s">
        <v>819</v>
      </c>
      <c r="J4102" s="1">
        <v>44491</v>
      </c>
      <c r="K4102">
        <v>54</v>
      </c>
      <c r="L4102" t="s">
        <v>45</v>
      </c>
      <c r="N4102">
        <f t="shared" si="64"/>
        <v>0</v>
      </c>
    </row>
    <row r="4103" spans="1:14" x14ac:dyDescent="0.3">
      <c r="A4103">
        <v>4102</v>
      </c>
      <c r="B4103" t="s">
        <v>6942</v>
      </c>
      <c r="C4103" t="s">
        <v>1010</v>
      </c>
      <c r="D4103" t="s">
        <v>28</v>
      </c>
      <c r="E4103" t="s">
        <v>29</v>
      </c>
      <c r="F4103">
        <v>30</v>
      </c>
      <c r="G4103" t="s">
        <v>9053</v>
      </c>
      <c r="H4103" t="s">
        <v>2834</v>
      </c>
      <c r="I4103" t="s">
        <v>19</v>
      </c>
      <c r="J4103" s="1">
        <v>43849</v>
      </c>
      <c r="K4103">
        <v>28</v>
      </c>
      <c r="L4103" t="s">
        <v>33</v>
      </c>
      <c r="N4103">
        <f t="shared" si="64"/>
        <v>0</v>
      </c>
    </row>
    <row r="4104" spans="1:14" x14ac:dyDescent="0.3">
      <c r="A4104">
        <v>4103</v>
      </c>
      <c r="B4104" t="s">
        <v>9054</v>
      </c>
      <c r="C4104" t="s">
        <v>9055</v>
      </c>
      <c r="D4104" t="s">
        <v>15</v>
      </c>
      <c r="E4104" t="s">
        <v>16</v>
      </c>
      <c r="F4104">
        <v>60</v>
      </c>
      <c r="G4104" t="s">
        <v>9056</v>
      </c>
      <c r="H4104" t="s">
        <v>2506</v>
      </c>
      <c r="I4104" t="s">
        <v>32</v>
      </c>
      <c r="J4104" s="1">
        <v>43881</v>
      </c>
      <c r="K4104">
        <v>55</v>
      </c>
      <c r="L4104" t="s">
        <v>33</v>
      </c>
      <c r="N4104">
        <f t="shared" si="64"/>
        <v>0</v>
      </c>
    </row>
    <row r="4105" spans="1:14" x14ac:dyDescent="0.3">
      <c r="A4105">
        <v>4104</v>
      </c>
      <c r="B4105" t="s">
        <v>5088</v>
      </c>
      <c r="C4105" t="s">
        <v>5174</v>
      </c>
      <c r="D4105" t="s">
        <v>28</v>
      </c>
      <c r="E4105" t="s">
        <v>29</v>
      </c>
      <c r="F4105">
        <v>60</v>
      </c>
      <c r="G4105" t="s">
        <v>9057</v>
      </c>
      <c r="H4105" t="s">
        <v>5962</v>
      </c>
      <c r="I4105" t="s">
        <v>32</v>
      </c>
      <c r="J4105" s="1">
        <v>44778</v>
      </c>
      <c r="K4105">
        <v>94</v>
      </c>
      <c r="L4105" t="s">
        <v>39</v>
      </c>
      <c r="N4105">
        <f t="shared" si="64"/>
        <v>0</v>
      </c>
    </row>
    <row r="4106" spans="1:14" x14ac:dyDescent="0.3">
      <c r="A4106">
        <v>4105</v>
      </c>
      <c r="B4106" t="s">
        <v>9058</v>
      </c>
      <c r="C4106" t="s">
        <v>4173</v>
      </c>
      <c r="D4106" t="s">
        <v>15</v>
      </c>
      <c r="E4106" t="s">
        <v>16</v>
      </c>
      <c r="F4106">
        <v>60</v>
      </c>
      <c r="G4106" t="s">
        <v>9059</v>
      </c>
      <c r="H4106" t="s">
        <v>6036</v>
      </c>
      <c r="I4106" t="s">
        <v>32</v>
      </c>
      <c r="J4106" s="1">
        <v>44101</v>
      </c>
      <c r="K4106">
        <v>68</v>
      </c>
      <c r="L4106" t="s">
        <v>20</v>
      </c>
      <c r="N4106">
        <f t="shared" si="64"/>
        <v>0</v>
      </c>
    </row>
    <row r="4107" spans="1:14" x14ac:dyDescent="0.3">
      <c r="A4107">
        <v>4106</v>
      </c>
      <c r="B4107" t="s">
        <v>9060</v>
      </c>
      <c r="C4107" t="s">
        <v>3237</v>
      </c>
      <c r="D4107" t="s">
        <v>51</v>
      </c>
      <c r="E4107" t="s">
        <v>16</v>
      </c>
      <c r="F4107">
        <v>30</v>
      </c>
      <c r="G4107" t="s">
        <v>9061</v>
      </c>
      <c r="H4107" t="s">
        <v>105</v>
      </c>
      <c r="I4107" t="s">
        <v>32</v>
      </c>
      <c r="J4107" s="1">
        <v>44327</v>
      </c>
      <c r="K4107">
        <v>53</v>
      </c>
      <c r="L4107" t="s">
        <v>80</v>
      </c>
      <c r="N4107">
        <f t="shared" si="64"/>
        <v>0</v>
      </c>
    </row>
    <row r="4108" spans="1:14" x14ac:dyDescent="0.3">
      <c r="A4108">
        <v>4107</v>
      </c>
      <c r="B4108" t="s">
        <v>9062</v>
      </c>
      <c r="C4108" t="s">
        <v>3588</v>
      </c>
      <c r="D4108" t="s">
        <v>51</v>
      </c>
      <c r="E4108" t="s">
        <v>16</v>
      </c>
      <c r="F4108">
        <v>30</v>
      </c>
      <c r="G4108" t="s">
        <v>9063</v>
      </c>
      <c r="H4108" t="s">
        <v>6772</v>
      </c>
      <c r="I4108" t="s">
        <v>32</v>
      </c>
      <c r="J4108" s="1">
        <v>44155</v>
      </c>
      <c r="K4108">
        <v>55</v>
      </c>
      <c r="L4108" t="s">
        <v>64</v>
      </c>
      <c r="N4108">
        <f t="shared" si="64"/>
        <v>0</v>
      </c>
    </row>
    <row r="4109" spans="1:14" x14ac:dyDescent="0.3">
      <c r="A4109">
        <v>4108</v>
      </c>
      <c r="B4109" t="s">
        <v>9064</v>
      </c>
      <c r="C4109" t="s">
        <v>2286</v>
      </c>
      <c r="D4109" t="s">
        <v>28</v>
      </c>
      <c r="E4109" t="s">
        <v>29</v>
      </c>
      <c r="F4109">
        <v>60</v>
      </c>
      <c r="G4109" t="s">
        <v>9065</v>
      </c>
      <c r="H4109" t="s">
        <v>4675</v>
      </c>
      <c r="I4109" t="s">
        <v>178</v>
      </c>
      <c r="J4109" s="1">
        <v>44886</v>
      </c>
      <c r="K4109">
        <v>68</v>
      </c>
      <c r="L4109" t="s">
        <v>64</v>
      </c>
      <c r="N4109">
        <f t="shared" si="64"/>
        <v>0</v>
      </c>
    </row>
    <row r="4110" spans="1:14" x14ac:dyDescent="0.3">
      <c r="A4110">
        <v>4109</v>
      </c>
      <c r="B4110" t="s">
        <v>184</v>
      </c>
      <c r="C4110" t="s">
        <v>9066</v>
      </c>
      <c r="D4110" t="s">
        <v>28</v>
      </c>
      <c r="E4110" t="s">
        <v>29</v>
      </c>
      <c r="F4110">
        <v>30</v>
      </c>
      <c r="G4110" t="s">
        <v>9067</v>
      </c>
      <c r="H4110" t="s">
        <v>574</v>
      </c>
      <c r="I4110" t="s">
        <v>575</v>
      </c>
      <c r="J4110" s="1">
        <v>44759</v>
      </c>
      <c r="K4110">
        <v>103</v>
      </c>
      <c r="L4110" t="s">
        <v>70</v>
      </c>
      <c r="N4110">
        <f t="shared" si="64"/>
        <v>0</v>
      </c>
    </row>
    <row r="4111" spans="1:14" x14ac:dyDescent="0.3">
      <c r="A4111">
        <v>4110</v>
      </c>
      <c r="B4111" t="s">
        <v>2426</v>
      </c>
      <c r="C4111" t="s">
        <v>237</v>
      </c>
      <c r="D4111" t="s">
        <v>28</v>
      </c>
      <c r="E4111" t="s">
        <v>29</v>
      </c>
      <c r="F4111">
        <v>60</v>
      </c>
      <c r="G4111" t="s">
        <v>9068</v>
      </c>
      <c r="H4111" t="s">
        <v>5316</v>
      </c>
      <c r="I4111" t="s">
        <v>25</v>
      </c>
      <c r="J4111" s="1">
        <v>44716</v>
      </c>
      <c r="K4111">
        <v>4</v>
      </c>
      <c r="L4111" t="s">
        <v>20</v>
      </c>
      <c r="N4111">
        <f t="shared" si="64"/>
        <v>0</v>
      </c>
    </row>
    <row r="4112" spans="1:14" x14ac:dyDescent="0.3">
      <c r="A4112">
        <v>4111</v>
      </c>
      <c r="B4112" t="s">
        <v>3073</v>
      </c>
      <c r="C4112" t="s">
        <v>7774</v>
      </c>
      <c r="D4112" t="s">
        <v>28</v>
      </c>
      <c r="E4112" t="s">
        <v>29</v>
      </c>
      <c r="F4112">
        <v>60</v>
      </c>
      <c r="G4112" t="s">
        <v>9069</v>
      </c>
      <c r="H4112" t="s">
        <v>1629</v>
      </c>
      <c r="I4112" t="s">
        <v>32</v>
      </c>
      <c r="J4112" s="1">
        <v>44434</v>
      </c>
      <c r="K4112">
        <v>66</v>
      </c>
      <c r="L4112" t="s">
        <v>64</v>
      </c>
      <c r="N4112">
        <f t="shared" si="64"/>
        <v>0</v>
      </c>
    </row>
    <row r="4113" spans="1:14" x14ac:dyDescent="0.3">
      <c r="A4113">
        <v>4112</v>
      </c>
      <c r="B4113" t="s">
        <v>5128</v>
      </c>
      <c r="C4113" t="s">
        <v>2945</v>
      </c>
      <c r="D4113" t="s">
        <v>28</v>
      </c>
      <c r="E4113" t="s">
        <v>29</v>
      </c>
      <c r="F4113">
        <v>30</v>
      </c>
      <c r="G4113" t="s">
        <v>9070</v>
      </c>
      <c r="H4113" t="s">
        <v>6249</v>
      </c>
      <c r="I4113" t="s">
        <v>38</v>
      </c>
      <c r="J4113" s="1">
        <v>44290</v>
      </c>
      <c r="K4113">
        <v>16</v>
      </c>
      <c r="L4113" t="s">
        <v>20</v>
      </c>
      <c r="N4113">
        <f t="shared" si="64"/>
        <v>0</v>
      </c>
    </row>
    <row r="4114" spans="1:14" x14ac:dyDescent="0.3">
      <c r="A4114">
        <v>4113</v>
      </c>
      <c r="B4114" t="s">
        <v>504</v>
      </c>
      <c r="C4114" t="s">
        <v>6454</v>
      </c>
      <c r="D4114" t="s">
        <v>28</v>
      </c>
      <c r="E4114" t="s">
        <v>29</v>
      </c>
      <c r="F4114">
        <v>30</v>
      </c>
      <c r="G4114" t="s">
        <v>9071</v>
      </c>
      <c r="H4114" t="s">
        <v>2172</v>
      </c>
      <c r="I4114" t="s">
        <v>32</v>
      </c>
      <c r="J4114" s="1">
        <v>44861</v>
      </c>
      <c r="K4114">
        <v>54</v>
      </c>
      <c r="L4114" t="s">
        <v>33</v>
      </c>
      <c r="N4114">
        <f t="shared" si="64"/>
        <v>0</v>
      </c>
    </row>
    <row r="4115" spans="1:14" x14ac:dyDescent="0.3">
      <c r="A4115">
        <v>4114</v>
      </c>
      <c r="B4115" t="s">
        <v>9072</v>
      </c>
      <c r="C4115" t="s">
        <v>2566</v>
      </c>
      <c r="D4115" t="s">
        <v>28</v>
      </c>
      <c r="E4115" t="s">
        <v>29</v>
      </c>
      <c r="F4115">
        <v>60</v>
      </c>
      <c r="G4115" t="s">
        <v>9073</v>
      </c>
      <c r="H4115" t="s">
        <v>3991</v>
      </c>
      <c r="I4115" t="s">
        <v>32</v>
      </c>
      <c r="J4115" s="1">
        <v>44389</v>
      </c>
      <c r="K4115">
        <v>25</v>
      </c>
      <c r="L4115" t="s">
        <v>101</v>
      </c>
      <c r="N4115">
        <f t="shared" si="64"/>
        <v>0</v>
      </c>
    </row>
    <row r="4116" spans="1:14" x14ac:dyDescent="0.3">
      <c r="A4116">
        <v>4115</v>
      </c>
      <c r="B4116" t="s">
        <v>9074</v>
      </c>
      <c r="C4116" t="s">
        <v>1798</v>
      </c>
      <c r="D4116" t="s">
        <v>15</v>
      </c>
      <c r="E4116" t="s">
        <v>16</v>
      </c>
      <c r="F4116">
        <v>30</v>
      </c>
      <c r="G4116" t="s">
        <v>9075</v>
      </c>
      <c r="H4116" t="s">
        <v>4451</v>
      </c>
      <c r="I4116" t="s">
        <v>32</v>
      </c>
      <c r="J4116" s="1">
        <v>44822</v>
      </c>
      <c r="K4116">
        <v>84</v>
      </c>
      <c r="L4116" t="s">
        <v>80</v>
      </c>
      <c r="N4116">
        <f t="shared" si="64"/>
        <v>0</v>
      </c>
    </row>
    <row r="4117" spans="1:14" x14ac:dyDescent="0.3">
      <c r="A4117">
        <v>4116</v>
      </c>
      <c r="B4117" t="s">
        <v>2562</v>
      </c>
      <c r="C4117" t="s">
        <v>2505</v>
      </c>
      <c r="D4117" t="s">
        <v>28</v>
      </c>
      <c r="E4117" t="s">
        <v>29</v>
      </c>
      <c r="F4117">
        <v>60</v>
      </c>
      <c r="G4117" t="s">
        <v>9076</v>
      </c>
      <c r="H4117" t="s">
        <v>2026</v>
      </c>
      <c r="I4117" t="s">
        <v>1078</v>
      </c>
      <c r="J4117" s="1">
        <v>44274</v>
      </c>
      <c r="K4117">
        <v>64</v>
      </c>
      <c r="L4117" t="s">
        <v>80</v>
      </c>
      <c r="N4117">
        <f t="shared" si="64"/>
        <v>0</v>
      </c>
    </row>
    <row r="4118" spans="1:14" x14ac:dyDescent="0.3">
      <c r="A4118">
        <v>4117</v>
      </c>
      <c r="B4118" t="s">
        <v>9077</v>
      </c>
      <c r="C4118" t="s">
        <v>5910</v>
      </c>
      <c r="D4118" t="s">
        <v>15</v>
      </c>
      <c r="E4118" t="s">
        <v>16</v>
      </c>
      <c r="F4118">
        <v>30</v>
      </c>
      <c r="G4118" t="s">
        <v>9078</v>
      </c>
      <c r="H4118" t="s">
        <v>4567</v>
      </c>
      <c r="I4118" t="s">
        <v>38</v>
      </c>
      <c r="J4118" s="1">
        <v>43935</v>
      </c>
      <c r="K4118">
        <v>33</v>
      </c>
      <c r="L4118" t="s">
        <v>39</v>
      </c>
      <c r="N4118">
        <f t="shared" si="64"/>
        <v>0</v>
      </c>
    </row>
    <row r="4119" spans="1:14" x14ac:dyDescent="0.3">
      <c r="A4119">
        <v>4118</v>
      </c>
      <c r="B4119" t="s">
        <v>705</v>
      </c>
      <c r="C4119" t="s">
        <v>6425</v>
      </c>
      <c r="D4119" t="s">
        <v>28</v>
      </c>
      <c r="E4119" t="s">
        <v>29</v>
      </c>
      <c r="F4119">
        <v>60</v>
      </c>
      <c r="G4119" t="s">
        <v>9079</v>
      </c>
      <c r="H4119" t="s">
        <v>1173</v>
      </c>
      <c r="I4119" t="s">
        <v>32</v>
      </c>
      <c r="J4119" s="1">
        <v>44059</v>
      </c>
      <c r="K4119">
        <v>12</v>
      </c>
      <c r="L4119" t="s">
        <v>39</v>
      </c>
      <c r="N4119">
        <f t="shared" si="64"/>
        <v>0</v>
      </c>
    </row>
    <row r="4120" spans="1:14" x14ac:dyDescent="0.3">
      <c r="A4120">
        <v>4119</v>
      </c>
      <c r="B4120" t="s">
        <v>2868</v>
      </c>
      <c r="C4120" t="s">
        <v>7379</v>
      </c>
      <c r="D4120" t="s">
        <v>51</v>
      </c>
      <c r="E4120" t="s">
        <v>16</v>
      </c>
      <c r="F4120">
        <v>60</v>
      </c>
      <c r="G4120" t="s">
        <v>9080</v>
      </c>
      <c r="H4120" t="s">
        <v>6442</v>
      </c>
      <c r="I4120" t="s">
        <v>294</v>
      </c>
      <c r="J4120" s="1">
        <v>44708</v>
      </c>
      <c r="K4120">
        <v>83</v>
      </c>
      <c r="L4120" t="s">
        <v>80</v>
      </c>
      <c r="N4120">
        <f t="shared" si="64"/>
        <v>0</v>
      </c>
    </row>
    <row r="4121" spans="1:14" x14ac:dyDescent="0.3">
      <c r="A4121">
        <v>4120</v>
      </c>
      <c r="B4121" t="s">
        <v>9081</v>
      </c>
      <c r="C4121" t="s">
        <v>2773</v>
      </c>
      <c r="D4121" t="s">
        <v>28</v>
      </c>
      <c r="E4121" t="s">
        <v>29</v>
      </c>
      <c r="F4121">
        <v>60</v>
      </c>
      <c r="G4121" t="s">
        <v>9082</v>
      </c>
      <c r="H4121" t="s">
        <v>2645</v>
      </c>
      <c r="I4121" t="s">
        <v>32</v>
      </c>
      <c r="J4121" s="1">
        <v>44892</v>
      </c>
      <c r="K4121">
        <v>76</v>
      </c>
      <c r="L4121" t="s">
        <v>54</v>
      </c>
      <c r="N4121">
        <f t="shared" si="64"/>
        <v>0</v>
      </c>
    </row>
    <row r="4122" spans="1:14" x14ac:dyDescent="0.3">
      <c r="A4122">
        <v>4121</v>
      </c>
      <c r="B4122" t="s">
        <v>4750</v>
      </c>
      <c r="C4122" t="s">
        <v>106</v>
      </c>
      <c r="D4122" t="s">
        <v>28</v>
      </c>
      <c r="E4122" t="s">
        <v>29</v>
      </c>
      <c r="F4122">
        <v>30</v>
      </c>
      <c r="G4122" t="s">
        <v>9083</v>
      </c>
      <c r="H4122" t="s">
        <v>3724</v>
      </c>
      <c r="I4122" t="s">
        <v>1078</v>
      </c>
      <c r="J4122" s="1">
        <v>43866</v>
      </c>
      <c r="K4122">
        <v>59</v>
      </c>
      <c r="L4122" t="s">
        <v>70</v>
      </c>
      <c r="N4122">
        <f t="shared" si="64"/>
        <v>0</v>
      </c>
    </row>
    <row r="4123" spans="1:14" x14ac:dyDescent="0.3">
      <c r="A4123">
        <v>4122</v>
      </c>
      <c r="B4123" t="s">
        <v>6790</v>
      </c>
      <c r="C4123" t="s">
        <v>6741</v>
      </c>
      <c r="D4123" t="s">
        <v>28</v>
      </c>
      <c r="E4123" t="s">
        <v>29</v>
      </c>
      <c r="F4123">
        <v>90</v>
      </c>
      <c r="G4123" t="s">
        <v>9084</v>
      </c>
      <c r="H4123" t="s">
        <v>2965</v>
      </c>
      <c r="I4123" t="s">
        <v>25</v>
      </c>
      <c r="J4123" s="1">
        <v>43933</v>
      </c>
      <c r="K4123">
        <v>62</v>
      </c>
      <c r="L4123" t="s">
        <v>64</v>
      </c>
      <c r="N4123">
        <f t="shared" si="64"/>
        <v>0</v>
      </c>
    </row>
    <row r="4124" spans="1:14" x14ac:dyDescent="0.3">
      <c r="A4124">
        <v>4123</v>
      </c>
      <c r="B4124" t="s">
        <v>6790</v>
      </c>
      <c r="C4124" t="s">
        <v>6741</v>
      </c>
      <c r="D4124" t="s">
        <v>28</v>
      </c>
      <c r="E4124" t="s">
        <v>29</v>
      </c>
      <c r="F4124">
        <v>90</v>
      </c>
      <c r="G4124" t="s">
        <v>9084</v>
      </c>
      <c r="H4124" t="s">
        <v>2965</v>
      </c>
      <c r="I4124" t="s">
        <v>25</v>
      </c>
      <c r="J4124" s="1">
        <v>43933</v>
      </c>
      <c r="K4124">
        <v>62</v>
      </c>
      <c r="L4124" t="s">
        <v>64</v>
      </c>
      <c r="N4124">
        <f t="shared" si="64"/>
        <v>0</v>
      </c>
    </row>
    <row r="4125" spans="1:14" x14ac:dyDescent="0.3">
      <c r="A4125">
        <v>4124</v>
      </c>
      <c r="B4125" t="s">
        <v>9085</v>
      </c>
      <c r="C4125" t="s">
        <v>3848</v>
      </c>
      <c r="D4125" t="s">
        <v>15</v>
      </c>
      <c r="E4125" t="s">
        <v>16</v>
      </c>
      <c r="F4125">
        <v>30</v>
      </c>
      <c r="G4125" t="s">
        <v>9086</v>
      </c>
      <c r="H4125" t="s">
        <v>3399</v>
      </c>
      <c r="I4125" t="s">
        <v>124</v>
      </c>
      <c r="J4125" s="1">
        <v>43937</v>
      </c>
      <c r="K4125">
        <v>61</v>
      </c>
      <c r="L4125" t="s">
        <v>45</v>
      </c>
      <c r="N4125">
        <f t="shared" si="64"/>
        <v>0</v>
      </c>
    </row>
    <row r="4126" spans="1:14" x14ac:dyDescent="0.3">
      <c r="A4126">
        <v>4125</v>
      </c>
      <c r="B4126" t="s">
        <v>9087</v>
      </c>
      <c r="C4126" t="s">
        <v>2349</v>
      </c>
      <c r="D4126" t="s">
        <v>15</v>
      </c>
      <c r="E4126" t="s">
        <v>16</v>
      </c>
      <c r="F4126">
        <v>30</v>
      </c>
      <c r="G4126" t="s">
        <v>9088</v>
      </c>
      <c r="H4126" t="s">
        <v>710</v>
      </c>
      <c r="I4126" t="s">
        <v>187</v>
      </c>
      <c r="J4126" s="1">
        <v>44413</v>
      </c>
      <c r="K4126">
        <v>55</v>
      </c>
      <c r="L4126" t="s">
        <v>54</v>
      </c>
      <c r="N4126">
        <f t="shared" si="64"/>
        <v>0</v>
      </c>
    </row>
    <row r="4127" spans="1:14" x14ac:dyDescent="0.3">
      <c r="A4127">
        <v>4126</v>
      </c>
      <c r="B4127" t="s">
        <v>1424</v>
      </c>
      <c r="C4127" t="s">
        <v>1259</v>
      </c>
      <c r="D4127" t="s">
        <v>28</v>
      </c>
      <c r="E4127" t="s">
        <v>29</v>
      </c>
      <c r="F4127">
        <v>30</v>
      </c>
      <c r="G4127" t="s">
        <v>9089</v>
      </c>
      <c r="H4127" t="s">
        <v>3783</v>
      </c>
      <c r="I4127" t="s">
        <v>124</v>
      </c>
      <c r="J4127" s="1">
        <v>44289</v>
      </c>
      <c r="K4127">
        <v>39</v>
      </c>
      <c r="L4127" t="s">
        <v>80</v>
      </c>
      <c r="N4127">
        <f t="shared" si="64"/>
        <v>0</v>
      </c>
    </row>
    <row r="4128" spans="1:14" x14ac:dyDescent="0.3">
      <c r="A4128">
        <v>4127</v>
      </c>
      <c r="B4128" t="s">
        <v>1755</v>
      </c>
      <c r="C4128" t="s">
        <v>7443</v>
      </c>
      <c r="D4128" t="s">
        <v>28</v>
      </c>
      <c r="E4128" t="s">
        <v>29</v>
      </c>
      <c r="F4128">
        <v>30</v>
      </c>
      <c r="G4128" t="s">
        <v>9090</v>
      </c>
      <c r="H4128" t="s">
        <v>3814</v>
      </c>
      <c r="I4128" t="s">
        <v>32</v>
      </c>
      <c r="J4128" s="1">
        <v>44599</v>
      </c>
      <c r="K4128">
        <v>92</v>
      </c>
      <c r="L4128" t="s">
        <v>159</v>
      </c>
      <c r="N4128">
        <f t="shared" si="64"/>
        <v>0</v>
      </c>
    </row>
    <row r="4129" spans="1:14" x14ac:dyDescent="0.3">
      <c r="A4129">
        <v>4128</v>
      </c>
      <c r="B4129" t="s">
        <v>1379</v>
      </c>
      <c r="C4129" t="s">
        <v>3542</v>
      </c>
      <c r="D4129" t="s">
        <v>117</v>
      </c>
      <c r="E4129" t="s">
        <v>29</v>
      </c>
      <c r="F4129">
        <v>60</v>
      </c>
      <c r="G4129" t="s">
        <v>9091</v>
      </c>
      <c r="H4129" t="s">
        <v>781</v>
      </c>
      <c r="I4129" t="s">
        <v>294</v>
      </c>
      <c r="J4129" s="1">
        <v>44806</v>
      </c>
      <c r="K4129">
        <v>63</v>
      </c>
      <c r="L4129" t="s">
        <v>80</v>
      </c>
      <c r="N4129">
        <f t="shared" si="64"/>
        <v>0</v>
      </c>
    </row>
    <row r="4130" spans="1:14" x14ac:dyDescent="0.3">
      <c r="A4130">
        <v>4129</v>
      </c>
      <c r="B4130" t="s">
        <v>828</v>
      </c>
      <c r="C4130" t="s">
        <v>1424</v>
      </c>
      <c r="D4130" t="s">
        <v>28</v>
      </c>
      <c r="E4130" t="s">
        <v>29</v>
      </c>
      <c r="F4130">
        <v>30</v>
      </c>
      <c r="G4130" t="s">
        <v>9092</v>
      </c>
      <c r="H4130" t="s">
        <v>5803</v>
      </c>
      <c r="I4130" t="s">
        <v>294</v>
      </c>
      <c r="J4130" s="1">
        <v>44635</v>
      </c>
      <c r="K4130">
        <v>78</v>
      </c>
      <c r="L4130" t="s">
        <v>70</v>
      </c>
      <c r="N4130">
        <f t="shared" si="64"/>
        <v>0</v>
      </c>
    </row>
    <row r="4131" spans="1:14" x14ac:dyDescent="0.3">
      <c r="A4131">
        <v>4130</v>
      </c>
      <c r="B4131" t="s">
        <v>9093</v>
      </c>
      <c r="C4131" t="s">
        <v>2557</v>
      </c>
      <c r="D4131" t="s">
        <v>15</v>
      </c>
      <c r="E4131" t="s">
        <v>7639</v>
      </c>
      <c r="F4131">
        <v>90</v>
      </c>
      <c r="G4131" t="s">
        <v>9094</v>
      </c>
      <c r="H4131" t="s">
        <v>9095</v>
      </c>
      <c r="I4131" t="s">
        <v>32</v>
      </c>
      <c r="J4131" s="1">
        <v>44740</v>
      </c>
      <c r="K4131">
        <v>33</v>
      </c>
      <c r="L4131" t="s">
        <v>45</v>
      </c>
      <c r="N4131">
        <f t="shared" si="64"/>
        <v>0</v>
      </c>
    </row>
    <row r="4132" spans="1:14" x14ac:dyDescent="0.3">
      <c r="A4132">
        <v>4131</v>
      </c>
      <c r="B4132" t="s">
        <v>9096</v>
      </c>
      <c r="C4132" t="s">
        <v>1243</v>
      </c>
      <c r="D4132" t="s">
        <v>15</v>
      </c>
      <c r="E4132" t="s">
        <v>16</v>
      </c>
      <c r="F4132">
        <v>30</v>
      </c>
      <c r="G4132" t="s">
        <v>9097</v>
      </c>
      <c r="H4132" t="s">
        <v>9098</v>
      </c>
      <c r="I4132" t="s">
        <v>38</v>
      </c>
      <c r="J4132" s="1">
        <v>44675</v>
      </c>
      <c r="K4132">
        <v>29</v>
      </c>
      <c r="L4132" t="s">
        <v>33</v>
      </c>
      <c r="N4132">
        <f t="shared" si="64"/>
        <v>0</v>
      </c>
    </row>
    <row r="4133" spans="1:14" x14ac:dyDescent="0.3">
      <c r="A4133">
        <v>4132</v>
      </c>
      <c r="B4133" t="s">
        <v>6603</v>
      </c>
      <c r="C4133" t="s">
        <v>9099</v>
      </c>
      <c r="D4133" t="s">
        <v>51</v>
      </c>
      <c r="E4133" t="s">
        <v>16</v>
      </c>
      <c r="F4133">
        <v>90</v>
      </c>
      <c r="G4133" t="s">
        <v>9100</v>
      </c>
      <c r="H4133" t="s">
        <v>1667</v>
      </c>
      <c r="I4133" t="s">
        <v>32</v>
      </c>
      <c r="J4133" s="1">
        <v>44090</v>
      </c>
      <c r="K4133">
        <v>32</v>
      </c>
      <c r="L4133" t="s">
        <v>70</v>
      </c>
      <c r="N4133">
        <f t="shared" si="64"/>
        <v>0</v>
      </c>
    </row>
    <row r="4134" spans="1:14" x14ac:dyDescent="0.3">
      <c r="A4134">
        <v>4133</v>
      </c>
      <c r="B4134" t="s">
        <v>1792</v>
      </c>
      <c r="C4134" t="s">
        <v>4858</v>
      </c>
      <c r="D4134" t="s">
        <v>28</v>
      </c>
      <c r="E4134" t="s">
        <v>29</v>
      </c>
      <c r="F4134">
        <v>90</v>
      </c>
      <c r="G4134" t="s">
        <v>9101</v>
      </c>
      <c r="H4134" t="s">
        <v>3506</v>
      </c>
      <c r="I4134" t="s">
        <v>124</v>
      </c>
      <c r="J4134" s="1">
        <v>43938</v>
      </c>
      <c r="K4134">
        <v>48</v>
      </c>
      <c r="L4134" t="s">
        <v>70</v>
      </c>
      <c r="N4134">
        <f t="shared" si="64"/>
        <v>0</v>
      </c>
    </row>
    <row r="4135" spans="1:14" x14ac:dyDescent="0.3">
      <c r="A4135">
        <v>4134</v>
      </c>
      <c r="B4135" t="s">
        <v>9102</v>
      </c>
      <c r="C4135" t="s">
        <v>6708</v>
      </c>
      <c r="D4135" t="s">
        <v>28</v>
      </c>
      <c r="E4135" t="s">
        <v>29</v>
      </c>
      <c r="F4135">
        <v>30</v>
      </c>
      <c r="G4135" t="s">
        <v>9103</v>
      </c>
      <c r="H4135" t="s">
        <v>2199</v>
      </c>
      <c r="I4135" t="s">
        <v>32</v>
      </c>
      <c r="J4135" s="1">
        <v>43876</v>
      </c>
      <c r="K4135">
        <v>69</v>
      </c>
      <c r="L4135" t="s">
        <v>70</v>
      </c>
      <c r="N4135">
        <f t="shared" si="64"/>
        <v>0</v>
      </c>
    </row>
    <row r="4136" spans="1:14" x14ac:dyDescent="0.3">
      <c r="A4136">
        <v>4135</v>
      </c>
      <c r="B4136" t="s">
        <v>9104</v>
      </c>
      <c r="C4136" t="s">
        <v>7433</v>
      </c>
      <c r="D4136" t="s">
        <v>15</v>
      </c>
      <c r="E4136" t="s">
        <v>16</v>
      </c>
      <c r="F4136">
        <v>30</v>
      </c>
      <c r="G4136" t="s">
        <v>9105</v>
      </c>
      <c r="H4136" t="s">
        <v>2066</v>
      </c>
      <c r="I4136" t="s">
        <v>294</v>
      </c>
      <c r="J4136" s="1">
        <v>44867</v>
      </c>
      <c r="K4136">
        <v>98</v>
      </c>
      <c r="L4136" t="s">
        <v>45</v>
      </c>
      <c r="N4136">
        <f t="shared" si="64"/>
        <v>0</v>
      </c>
    </row>
    <row r="4137" spans="1:14" x14ac:dyDescent="0.3">
      <c r="A4137">
        <v>4136</v>
      </c>
      <c r="B4137" t="s">
        <v>5125</v>
      </c>
      <c r="C4137" t="s">
        <v>460</v>
      </c>
      <c r="D4137" t="s">
        <v>28</v>
      </c>
      <c r="E4137" t="s">
        <v>29</v>
      </c>
      <c r="F4137">
        <v>30</v>
      </c>
      <c r="G4137" t="s">
        <v>9105</v>
      </c>
      <c r="H4137" t="s">
        <v>2230</v>
      </c>
      <c r="I4137" t="s">
        <v>32</v>
      </c>
      <c r="J4137" s="1">
        <v>43993</v>
      </c>
      <c r="K4137">
        <v>39</v>
      </c>
      <c r="L4137" t="s">
        <v>54</v>
      </c>
      <c r="N4137">
        <f t="shared" si="64"/>
        <v>0</v>
      </c>
    </row>
    <row r="4138" spans="1:14" x14ac:dyDescent="0.3">
      <c r="A4138">
        <v>4137</v>
      </c>
      <c r="B4138" t="s">
        <v>5567</v>
      </c>
      <c r="C4138" t="s">
        <v>121</v>
      </c>
      <c r="D4138" t="s">
        <v>28</v>
      </c>
      <c r="E4138" t="s">
        <v>29</v>
      </c>
      <c r="F4138">
        <v>90</v>
      </c>
      <c r="G4138" t="s">
        <v>9106</v>
      </c>
      <c r="H4138" t="s">
        <v>5122</v>
      </c>
      <c r="I4138" t="s">
        <v>25</v>
      </c>
      <c r="J4138" s="1">
        <v>44082</v>
      </c>
      <c r="K4138">
        <v>82</v>
      </c>
      <c r="L4138" t="s">
        <v>39</v>
      </c>
      <c r="N4138">
        <f t="shared" si="64"/>
        <v>0</v>
      </c>
    </row>
    <row r="4139" spans="1:14" x14ac:dyDescent="0.3">
      <c r="A4139">
        <v>4138</v>
      </c>
      <c r="B4139" t="s">
        <v>9107</v>
      </c>
      <c r="C4139" t="s">
        <v>2402</v>
      </c>
      <c r="D4139" t="s">
        <v>15</v>
      </c>
      <c r="E4139" t="s">
        <v>16</v>
      </c>
      <c r="F4139">
        <v>90</v>
      </c>
      <c r="G4139" t="s">
        <v>9106</v>
      </c>
      <c r="H4139" t="s">
        <v>2724</v>
      </c>
      <c r="I4139" t="s">
        <v>32</v>
      </c>
      <c r="J4139" s="1">
        <v>44304</v>
      </c>
      <c r="K4139">
        <v>48</v>
      </c>
      <c r="L4139" t="s">
        <v>159</v>
      </c>
      <c r="N4139">
        <f t="shared" si="64"/>
        <v>0</v>
      </c>
    </row>
    <row r="4140" spans="1:14" x14ac:dyDescent="0.3">
      <c r="A4140">
        <v>4139</v>
      </c>
      <c r="B4140" t="s">
        <v>6522</v>
      </c>
      <c r="C4140" t="s">
        <v>2995</v>
      </c>
      <c r="D4140" t="s">
        <v>28</v>
      </c>
      <c r="E4140" t="s">
        <v>29</v>
      </c>
      <c r="F4140">
        <v>60</v>
      </c>
      <c r="G4140" t="s">
        <v>9108</v>
      </c>
      <c r="H4140" t="s">
        <v>2329</v>
      </c>
      <c r="I4140" t="s">
        <v>2330</v>
      </c>
      <c r="J4140" s="1">
        <v>44003</v>
      </c>
      <c r="K4140">
        <v>52</v>
      </c>
      <c r="L4140" t="s">
        <v>159</v>
      </c>
      <c r="N4140">
        <f t="shared" si="64"/>
        <v>0</v>
      </c>
    </row>
    <row r="4141" spans="1:14" x14ac:dyDescent="0.3">
      <c r="A4141">
        <v>4140</v>
      </c>
      <c r="B4141" t="s">
        <v>9109</v>
      </c>
      <c r="C4141" t="s">
        <v>9110</v>
      </c>
      <c r="D4141" t="s">
        <v>51</v>
      </c>
      <c r="E4141" t="s">
        <v>16</v>
      </c>
      <c r="F4141">
        <v>60</v>
      </c>
      <c r="G4141" t="s">
        <v>9111</v>
      </c>
      <c r="H4141" t="s">
        <v>302</v>
      </c>
      <c r="I4141" t="s">
        <v>303</v>
      </c>
      <c r="J4141" s="1">
        <v>43881</v>
      </c>
      <c r="K4141">
        <v>68</v>
      </c>
      <c r="L4141" t="s">
        <v>70</v>
      </c>
      <c r="N4141">
        <f t="shared" si="64"/>
        <v>0</v>
      </c>
    </row>
    <row r="4142" spans="1:14" x14ac:dyDescent="0.3">
      <c r="A4142">
        <v>4141</v>
      </c>
      <c r="B4142" t="s">
        <v>6773</v>
      </c>
      <c r="C4142" t="s">
        <v>6363</v>
      </c>
      <c r="D4142" t="s">
        <v>51</v>
      </c>
      <c r="E4142" t="s">
        <v>16</v>
      </c>
      <c r="F4142">
        <v>90</v>
      </c>
      <c r="G4142" t="s">
        <v>9112</v>
      </c>
      <c r="H4142" t="s">
        <v>4770</v>
      </c>
      <c r="I4142" t="s">
        <v>294</v>
      </c>
      <c r="J4142" s="1">
        <v>44383</v>
      </c>
      <c r="K4142">
        <v>24</v>
      </c>
      <c r="L4142" t="s">
        <v>20</v>
      </c>
      <c r="N4142">
        <f t="shared" si="64"/>
        <v>0</v>
      </c>
    </row>
    <row r="4143" spans="1:14" x14ac:dyDescent="0.3">
      <c r="A4143">
        <v>4142</v>
      </c>
      <c r="B4143" t="s">
        <v>6773</v>
      </c>
      <c r="C4143" t="s">
        <v>6363</v>
      </c>
      <c r="D4143" t="s">
        <v>51</v>
      </c>
      <c r="E4143" t="s">
        <v>16</v>
      </c>
      <c r="F4143">
        <v>90</v>
      </c>
      <c r="G4143" t="s">
        <v>9112</v>
      </c>
      <c r="H4143" t="s">
        <v>4770</v>
      </c>
      <c r="I4143" t="s">
        <v>294</v>
      </c>
      <c r="J4143" s="1">
        <v>44383</v>
      </c>
      <c r="K4143">
        <v>24</v>
      </c>
      <c r="L4143" t="s">
        <v>20</v>
      </c>
      <c r="N4143">
        <f t="shared" si="64"/>
        <v>0</v>
      </c>
    </row>
    <row r="4144" spans="1:14" x14ac:dyDescent="0.3">
      <c r="A4144">
        <v>4143</v>
      </c>
      <c r="B4144" t="s">
        <v>9113</v>
      </c>
      <c r="C4144" t="s">
        <v>5174</v>
      </c>
      <c r="D4144" t="s">
        <v>51</v>
      </c>
      <c r="E4144" t="s">
        <v>16</v>
      </c>
      <c r="F4144">
        <v>60</v>
      </c>
      <c r="G4144" t="s">
        <v>9112</v>
      </c>
      <c r="H4144" t="s">
        <v>9114</v>
      </c>
      <c r="I4144" t="s">
        <v>294</v>
      </c>
      <c r="J4144" s="1">
        <v>44520</v>
      </c>
      <c r="K4144">
        <v>47</v>
      </c>
      <c r="L4144" t="s">
        <v>70</v>
      </c>
      <c r="N4144">
        <f t="shared" si="64"/>
        <v>0</v>
      </c>
    </row>
    <row r="4145" spans="1:14" x14ac:dyDescent="0.3">
      <c r="A4145">
        <v>4144</v>
      </c>
      <c r="B4145" t="s">
        <v>2656</v>
      </c>
      <c r="C4145" t="s">
        <v>7728</v>
      </c>
      <c r="D4145" t="s">
        <v>51</v>
      </c>
      <c r="E4145" t="s">
        <v>5821</v>
      </c>
      <c r="F4145">
        <v>90</v>
      </c>
      <c r="G4145" t="s">
        <v>9115</v>
      </c>
      <c r="H4145" t="s">
        <v>1265</v>
      </c>
      <c r="I4145" t="s">
        <v>32</v>
      </c>
      <c r="J4145" s="1">
        <v>44437</v>
      </c>
      <c r="K4145">
        <v>80</v>
      </c>
      <c r="L4145" t="s">
        <v>64</v>
      </c>
      <c r="N4145">
        <f t="shared" si="64"/>
        <v>0</v>
      </c>
    </row>
    <row r="4146" spans="1:14" x14ac:dyDescent="0.3">
      <c r="A4146">
        <v>4145</v>
      </c>
      <c r="B4146" t="s">
        <v>9116</v>
      </c>
      <c r="C4146" t="s">
        <v>7721</v>
      </c>
      <c r="D4146" t="s">
        <v>51</v>
      </c>
      <c r="E4146" t="s">
        <v>16</v>
      </c>
      <c r="F4146">
        <v>60</v>
      </c>
      <c r="G4146" t="s">
        <v>9117</v>
      </c>
      <c r="H4146" t="s">
        <v>5647</v>
      </c>
      <c r="I4146" t="s">
        <v>38</v>
      </c>
      <c r="J4146" s="1">
        <v>44753</v>
      </c>
      <c r="K4146">
        <v>45</v>
      </c>
      <c r="L4146" t="s">
        <v>45</v>
      </c>
      <c r="N4146">
        <f t="shared" si="64"/>
        <v>0</v>
      </c>
    </row>
    <row r="4147" spans="1:14" x14ac:dyDescent="0.3">
      <c r="A4147">
        <v>4146</v>
      </c>
      <c r="B4147" t="s">
        <v>6085</v>
      </c>
      <c r="C4147" t="s">
        <v>1117</v>
      </c>
      <c r="D4147" t="s">
        <v>28</v>
      </c>
      <c r="E4147" t="s">
        <v>29</v>
      </c>
      <c r="F4147">
        <v>30</v>
      </c>
      <c r="G4147" t="s">
        <v>9118</v>
      </c>
      <c r="H4147" t="s">
        <v>2696</v>
      </c>
      <c r="I4147" t="s">
        <v>95</v>
      </c>
      <c r="J4147" s="1">
        <v>44628</v>
      </c>
      <c r="K4147">
        <v>46</v>
      </c>
      <c r="L4147" t="s">
        <v>45</v>
      </c>
      <c r="N4147">
        <f t="shared" si="64"/>
        <v>0</v>
      </c>
    </row>
    <row r="4148" spans="1:14" x14ac:dyDescent="0.3">
      <c r="A4148">
        <v>4147</v>
      </c>
      <c r="B4148" t="s">
        <v>9119</v>
      </c>
      <c r="C4148" t="s">
        <v>5452</v>
      </c>
      <c r="D4148" t="s">
        <v>15</v>
      </c>
      <c r="E4148" t="s">
        <v>16</v>
      </c>
      <c r="F4148">
        <v>60</v>
      </c>
      <c r="G4148" t="s">
        <v>9120</v>
      </c>
      <c r="H4148" t="s">
        <v>1482</v>
      </c>
      <c r="I4148" t="s">
        <v>1483</v>
      </c>
      <c r="J4148" s="1">
        <v>44539</v>
      </c>
      <c r="K4148">
        <v>12</v>
      </c>
      <c r="L4148" t="s">
        <v>45</v>
      </c>
      <c r="N4148">
        <f t="shared" si="64"/>
        <v>0</v>
      </c>
    </row>
    <row r="4149" spans="1:14" x14ac:dyDescent="0.3">
      <c r="A4149">
        <v>4148</v>
      </c>
      <c r="B4149" t="s">
        <v>9121</v>
      </c>
      <c r="C4149" t="s">
        <v>3493</v>
      </c>
      <c r="D4149" t="s">
        <v>51</v>
      </c>
      <c r="E4149" t="s">
        <v>16</v>
      </c>
      <c r="F4149">
        <v>30</v>
      </c>
      <c r="G4149" t="s">
        <v>9122</v>
      </c>
      <c r="H4149" t="s">
        <v>4870</v>
      </c>
      <c r="I4149" t="s">
        <v>146</v>
      </c>
      <c r="J4149" s="1">
        <v>43834</v>
      </c>
      <c r="K4149">
        <v>49</v>
      </c>
      <c r="L4149" t="s">
        <v>64</v>
      </c>
      <c r="N4149">
        <f t="shared" si="64"/>
        <v>0</v>
      </c>
    </row>
    <row r="4150" spans="1:14" x14ac:dyDescent="0.3">
      <c r="A4150">
        <v>4149</v>
      </c>
      <c r="B4150" t="s">
        <v>735</v>
      </c>
      <c r="C4150" t="s">
        <v>3222</v>
      </c>
      <c r="D4150" t="s">
        <v>28</v>
      </c>
      <c r="E4150" t="s">
        <v>29</v>
      </c>
      <c r="F4150">
        <v>60</v>
      </c>
      <c r="G4150" t="s">
        <v>9123</v>
      </c>
      <c r="H4150" t="s">
        <v>5974</v>
      </c>
      <c r="I4150" t="s">
        <v>19</v>
      </c>
      <c r="J4150" s="1">
        <v>44350</v>
      </c>
      <c r="K4150">
        <v>26</v>
      </c>
      <c r="L4150" t="s">
        <v>64</v>
      </c>
      <c r="N4150">
        <f t="shared" si="64"/>
        <v>0</v>
      </c>
    </row>
    <row r="4151" spans="1:14" x14ac:dyDescent="0.3">
      <c r="A4151">
        <v>4150</v>
      </c>
      <c r="B4151" t="s">
        <v>6858</v>
      </c>
      <c r="C4151" t="s">
        <v>5214</v>
      </c>
      <c r="D4151" t="s">
        <v>28</v>
      </c>
      <c r="E4151" t="s">
        <v>29</v>
      </c>
      <c r="F4151">
        <v>90</v>
      </c>
      <c r="G4151" t="s">
        <v>9124</v>
      </c>
      <c r="H4151" t="s">
        <v>3894</v>
      </c>
      <c r="I4151" t="s">
        <v>110</v>
      </c>
      <c r="J4151" s="1">
        <v>44785</v>
      </c>
      <c r="K4151">
        <v>51</v>
      </c>
      <c r="L4151" t="s">
        <v>45</v>
      </c>
      <c r="N4151">
        <f t="shared" si="64"/>
        <v>0</v>
      </c>
    </row>
    <row r="4152" spans="1:14" x14ac:dyDescent="0.3">
      <c r="A4152">
        <v>4151</v>
      </c>
      <c r="B4152" t="s">
        <v>4579</v>
      </c>
      <c r="C4152" t="s">
        <v>2747</v>
      </c>
      <c r="D4152" t="s">
        <v>15</v>
      </c>
      <c r="E4152" t="s">
        <v>16</v>
      </c>
      <c r="F4152">
        <v>30</v>
      </c>
      <c r="G4152" t="s">
        <v>9124</v>
      </c>
      <c r="H4152" t="s">
        <v>2509</v>
      </c>
      <c r="I4152" t="s">
        <v>32</v>
      </c>
      <c r="J4152" s="1">
        <v>44093</v>
      </c>
      <c r="K4152">
        <v>7</v>
      </c>
      <c r="L4152" t="s">
        <v>39</v>
      </c>
      <c r="N4152">
        <f t="shared" si="64"/>
        <v>0</v>
      </c>
    </row>
    <row r="4153" spans="1:14" x14ac:dyDescent="0.3">
      <c r="A4153">
        <v>4152</v>
      </c>
      <c r="B4153" t="s">
        <v>9125</v>
      </c>
      <c r="C4153" t="s">
        <v>4014</v>
      </c>
      <c r="D4153" t="s">
        <v>51</v>
      </c>
      <c r="E4153" t="s">
        <v>16</v>
      </c>
      <c r="F4153">
        <v>60</v>
      </c>
      <c r="G4153" t="s">
        <v>9126</v>
      </c>
      <c r="H4153" t="s">
        <v>217</v>
      </c>
      <c r="I4153" t="s">
        <v>124</v>
      </c>
      <c r="J4153" s="1">
        <v>44206</v>
      </c>
      <c r="K4153">
        <v>47</v>
      </c>
      <c r="L4153" t="s">
        <v>20</v>
      </c>
      <c r="N4153">
        <f t="shared" si="64"/>
        <v>0</v>
      </c>
    </row>
    <row r="4154" spans="1:14" x14ac:dyDescent="0.3">
      <c r="A4154">
        <v>4153</v>
      </c>
      <c r="B4154" t="s">
        <v>6310</v>
      </c>
      <c r="C4154" t="s">
        <v>7180</v>
      </c>
      <c r="D4154" t="s">
        <v>28</v>
      </c>
      <c r="E4154" t="s">
        <v>29</v>
      </c>
      <c r="F4154">
        <v>30</v>
      </c>
      <c r="G4154" t="s">
        <v>9127</v>
      </c>
      <c r="H4154" t="s">
        <v>1224</v>
      </c>
      <c r="I4154" t="s">
        <v>25</v>
      </c>
      <c r="J4154" s="1">
        <v>43950</v>
      </c>
      <c r="K4154">
        <v>73</v>
      </c>
      <c r="L4154" t="s">
        <v>159</v>
      </c>
      <c r="N4154">
        <f t="shared" si="64"/>
        <v>0</v>
      </c>
    </row>
    <row r="4155" spans="1:14" x14ac:dyDescent="0.3">
      <c r="A4155">
        <v>4154</v>
      </c>
      <c r="B4155" t="s">
        <v>9128</v>
      </c>
      <c r="C4155" t="s">
        <v>8913</v>
      </c>
      <c r="D4155" t="s">
        <v>15</v>
      </c>
      <c r="E4155" t="s">
        <v>16</v>
      </c>
      <c r="F4155">
        <v>30</v>
      </c>
      <c r="G4155" t="s">
        <v>9129</v>
      </c>
      <c r="H4155" t="s">
        <v>462</v>
      </c>
      <c r="I4155" t="s">
        <v>32</v>
      </c>
      <c r="J4155" s="1">
        <v>44522</v>
      </c>
      <c r="K4155">
        <v>84</v>
      </c>
      <c r="L4155" t="s">
        <v>54</v>
      </c>
      <c r="N4155">
        <f t="shared" si="64"/>
        <v>0</v>
      </c>
    </row>
    <row r="4156" spans="1:14" x14ac:dyDescent="0.3">
      <c r="A4156">
        <v>4155</v>
      </c>
      <c r="B4156" t="s">
        <v>2994</v>
      </c>
      <c r="C4156" t="s">
        <v>1746</v>
      </c>
      <c r="D4156" t="s">
        <v>28</v>
      </c>
      <c r="E4156" t="s">
        <v>29</v>
      </c>
      <c r="F4156">
        <v>30</v>
      </c>
      <c r="G4156" t="s">
        <v>9130</v>
      </c>
      <c r="H4156" t="s">
        <v>2105</v>
      </c>
      <c r="I4156" t="s">
        <v>110</v>
      </c>
      <c r="J4156" s="1">
        <v>44478</v>
      </c>
      <c r="K4156">
        <v>31</v>
      </c>
      <c r="L4156" t="s">
        <v>33</v>
      </c>
      <c r="N4156">
        <f t="shared" si="64"/>
        <v>0</v>
      </c>
    </row>
    <row r="4157" spans="1:14" x14ac:dyDescent="0.3">
      <c r="A4157">
        <v>4156</v>
      </c>
      <c r="B4157" t="s">
        <v>9131</v>
      </c>
      <c r="C4157" t="s">
        <v>9132</v>
      </c>
      <c r="D4157" t="s">
        <v>51</v>
      </c>
      <c r="E4157" t="s">
        <v>16</v>
      </c>
      <c r="F4157">
        <v>90</v>
      </c>
      <c r="G4157" t="s">
        <v>9133</v>
      </c>
      <c r="H4157" t="s">
        <v>2194</v>
      </c>
      <c r="I4157" t="s">
        <v>32</v>
      </c>
      <c r="J4157" s="1">
        <v>44369</v>
      </c>
      <c r="K4157">
        <v>43</v>
      </c>
      <c r="L4157" t="s">
        <v>101</v>
      </c>
      <c r="N4157">
        <f t="shared" si="64"/>
        <v>0</v>
      </c>
    </row>
    <row r="4158" spans="1:14" x14ac:dyDescent="0.3">
      <c r="A4158">
        <v>4157</v>
      </c>
      <c r="B4158" t="s">
        <v>3611</v>
      </c>
      <c r="C4158" t="s">
        <v>9134</v>
      </c>
      <c r="D4158" t="s">
        <v>28</v>
      </c>
      <c r="E4158" t="s">
        <v>29</v>
      </c>
      <c r="F4158">
        <v>30</v>
      </c>
      <c r="G4158" t="s">
        <v>9135</v>
      </c>
      <c r="H4158" t="s">
        <v>258</v>
      </c>
      <c r="I4158" t="s">
        <v>32</v>
      </c>
      <c r="J4158" s="1">
        <v>44226</v>
      </c>
      <c r="K4158">
        <v>40</v>
      </c>
      <c r="L4158" t="s">
        <v>80</v>
      </c>
      <c r="N4158">
        <f t="shared" si="64"/>
        <v>0</v>
      </c>
    </row>
    <row r="4159" spans="1:14" x14ac:dyDescent="0.3">
      <c r="A4159">
        <v>4158</v>
      </c>
      <c r="B4159" t="s">
        <v>9136</v>
      </c>
      <c r="C4159" t="s">
        <v>9137</v>
      </c>
      <c r="D4159" t="s">
        <v>15</v>
      </c>
      <c r="E4159" t="s">
        <v>16</v>
      </c>
      <c r="F4159">
        <v>60</v>
      </c>
      <c r="G4159" t="s">
        <v>9138</v>
      </c>
      <c r="H4159" t="s">
        <v>4543</v>
      </c>
      <c r="I4159" t="s">
        <v>173</v>
      </c>
      <c r="J4159" s="1">
        <v>44244</v>
      </c>
      <c r="K4159">
        <v>75</v>
      </c>
      <c r="L4159" t="s">
        <v>20</v>
      </c>
      <c r="N4159">
        <f t="shared" si="64"/>
        <v>0</v>
      </c>
    </row>
    <row r="4160" spans="1:14" x14ac:dyDescent="0.3">
      <c r="A4160">
        <v>4159</v>
      </c>
      <c r="B4160" t="s">
        <v>7660</v>
      </c>
      <c r="C4160" t="s">
        <v>2980</v>
      </c>
      <c r="D4160" t="s">
        <v>117</v>
      </c>
      <c r="E4160" t="s">
        <v>16</v>
      </c>
      <c r="F4160">
        <v>60</v>
      </c>
      <c r="G4160" t="s">
        <v>9139</v>
      </c>
      <c r="H4160" t="s">
        <v>5232</v>
      </c>
      <c r="I4160" t="s">
        <v>146</v>
      </c>
      <c r="J4160" s="1">
        <v>44211</v>
      </c>
      <c r="K4160">
        <v>76</v>
      </c>
      <c r="L4160" t="s">
        <v>45</v>
      </c>
      <c r="N4160">
        <f t="shared" si="64"/>
        <v>0</v>
      </c>
    </row>
    <row r="4161" spans="1:14" x14ac:dyDescent="0.3">
      <c r="A4161">
        <v>4160</v>
      </c>
      <c r="B4161" t="s">
        <v>4599</v>
      </c>
      <c r="C4161" t="s">
        <v>1766</v>
      </c>
      <c r="D4161" t="s">
        <v>28</v>
      </c>
      <c r="E4161" t="s">
        <v>29</v>
      </c>
      <c r="F4161">
        <v>60</v>
      </c>
      <c r="G4161" t="s">
        <v>9140</v>
      </c>
      <c r="H4161" t="s">
        <v>8979</v>
      </c>
      <c r="I4161" t="s">
        <v>32</v>
      </c>
      <c r="J4161" s="1">
        <v>44469</v>
      </c>
      <c r="K4161">
        <v>47</v>
      </c>
      <c r="L4161" t="s">
        <v>54</v>
      </c>
      <c r="N4161">
        <f t="shared" si="64"/>
        <v>0</v>
      </c>
    </row>
    <row r="4162" spans="1:14" x14ac:dyDescent="0.3">
      <c r="A4162">
        <v>4161</v>
      </c>
      <c r="B4162" t="s">
        <v>9141</v>
      </c>
      <c r="C4162" t="s">
        <v>3243</v>
      </c>
      <c r="D4162" t="s">
        <v>51</v>
      </c>
      <c r="E4162" t="s">
        <v>16</v>
      </c>
      <c r="F4162">
        <v>30</v>
      </c>
      <c r="G4162" t="s">
        <v>9142</v>
      </c>
      <c r="H4162" t="s">
        <v>659</v>
      </c>
      <c r="I4162" t="s">
        <v>32</v>
      </c>
      <c r="J4162" s="1">
        <v>44920</v>
      </c>
      <c r="K4162">
        <v>81</v>
      </c>
      <c r="L4162" t="s">
        <v>39</v>
      </c>
      <c r="N4162">
        <f t="shared" ref="N4162:N4225" si="65">COUNTBLANK(A4162:L4162)</f>
        <v>0</v>
      </c>
    </row>
    <row r="4163" spans="1:14" x14ac:dyDescent="0.3">
      <c r="A4163">
        <v>4162</v>
      </c>
      <c r="B4163" t="s">
        <v>9143</v>
      </c>
      <c r="C4163" t="s">
        <v>2398</v>
      </c>
      <c r="D4163" t="s">
        <v>51</v>
      </c>
      <c r="E4163" t="s">
        <v>7639</v>
      </c>
      <c r="F4163">
        <v>60</v>
      </c>
      <c r="G4163" t="s">
        <v>9144</v>
      </c>
      <c r="H4163" t="s">
        <v>3041</v>
      </c>
      <c r="I4163" t="s">
        <v>124</v>
      </c>
      <c r="J4163" s="1">
        <v>44472</v>
      </c>
      <c r="K4163">
        <v>64</v>
      </c>
      <c r="L4163" t="s">
        <v>80</v>
      </c>
      <c r="N4163">
        <f t="shared" si="65"/>
        <v>0</v>
      </c>
    </row>
    <row r="4164" spans="1:14" x14ac:dyDescent="0.3">
      <c r="A4164">
        <v>4163</v>
      </c>
      <c r="B4164" t="s">
        <v>9145</v>
      </c>
      <c r="C4164" t="s">
        <v>4836</v>
      </c>
      <c r="D4164" t="s">
        <v>15</v>
      </c>
      <c r="E4164" t="s">
        <v>16</v>
      </c>
      <c r="F4164">
        <v>60</v>
      </c>
      <c r="G4164" t="s">
        <v>9146</v>
      </c>
      <c r="H4164" t="s">
        <v>2305</v>
      </c>
      <c r="I4164" t="s">
        <v>25</v>
      </c>
      <c r="J4164" s="1">
        <v>44480</v>
      </c>
      <c r="K4164">
        <v>67</v>
      </c>
      <c r="L4164" t="s">
        <v>70</v>
      </c>
      <c r="N4164">
        <f t="shared" si="65"/>
        <v>0</v>
      </c>
    </row>
    <row r="4165" spans="1:14" x14ac:dyDescent="0.3">
      <c r="A4165">
        <v>4164</v>
      </c>
      <c r="B4165" t="s">
        <v>9147</v>
      </c>
      <c r="C4165" t="s">
        <v>2606</v>
      </c>
      <c r="D4165" t="s">
        <v>51</v>
      </c>
      <c r="E4165" t="s">
        <v>16</v>
      </c>
      <c r="F4165">
        <v>90</v>
      </c>
      <c r="G4165" t="s">
        <v>9148</v>
      </c>
      <c r="H4165" t="s">
        <v>1206</v>
      </c>
      <c r="I4165" t="s">
        <v>294</v>
      </c>
      <c r="J4165" s="1">
        <v>44818</v>
      </c>
      <c r="K4165">
        <v>34</v>
      </c>
      <c r="L4165" t="s">
        <v>64</v>
      </c>
      <c r="N4165">
        <f t="shared" si="65"/>
        <v>0</v>
      </c>
    </row>
    <row r="4166" spans="1:14" x14ac:dyDescent="0.3">
      <c r="A4166">
        <v>4165</v>
      </c>
      <c r="B4166" t="s">
        <v>9149</v>
      </c>
      <c r="C4166" t="s">
        <v>5575</v>
      </c>
      <c r="D4166" t="s">
        <v>51</v>
      </c>
      <c r="E4166" t="s">
        <v>16</v>
      </c>
      <c r="F4166">
        <v>30</v>
      </c>
      <c r="G4166" t="s">
        <v>9150</v>
      </c>
      <c r="H4166" t="s">
        <v>4760</v>
      </c>
      <c r="I4166" t="s">
        <v>32</v>
      </c>
      <c r="J4166" s="1">
        <v>44818</v>
      </c>
      <c r="K4166">
        <v>74</v>
      </c>
      <c r="L4166" t="s">
        <v>159</v>
      </c>
      <c r="N4166">
        <f t="shared" si="65"/>
        <v>0</v>
      </c>
    </row>
    <row r="4167" spans="1:14" x14ac:dyDescent="0.3">
      <c r="A4167">
        <v>4166</v>
      </c>
      <c r="B4167" t="s">
        <v>6158</v>
      </c>
      <c r="C4167" t="s">
        <v>2395</v>
      </c>
      <c r="D4167" t="s">
        <v>51</v>
      </c>
      <c r="E4167" t="s">
        <v>16</v>
      </c>
      <c r="F4167">
        <v>30</v>
      </c>
      <c r="G4167" t="s">
        <v>9151</v>
      </c>
      <c r="H4167" t="s">
        <v>3215</v>
      </c>
      <c r="I4167" t="s">
        <v>32</v>
      </c>
      <c r="J4167" s="1">
        <v>44138</v>
      </c>
      <c r="K4167">
        <v>11</v>
      </c>
      <c r="L4167" t="s">
        <v>80</v>
      </c>
      <c r="N4167">
        <f t="shared" si="65"/>
        <v>0</v>
      </c>
    </row>
    <row r="4168" spans="1:14" x14ac:dyDescent="0.3">
      <c r="A4168">
        <v>4167</v>
      </c>
      <c r="B4168" t="s">
        <v>6764</v>
      </c>
      <c r="C4168" t="s">
        <v>9152</v>
      </c>
      <c r="D4168" t="s">
        <v>28</v>
      </c>
      <c r="E4168" t="s">
        <v>29</v>
      </c>
      <c r="F4168">
        <v>90</v>
      </c>
      <c r="G4168" t="s">
        <v>9153</v>
      </c>
      <c r="H4168" t="s">
        <v>917</v>
      </c>
      <c r="I4168" t="s">
        <v>32</v>
      </c>
      <c r="J4168" s="1">
        <v>43919</v>
      </c>
      <c r="K4168">
        <v>82</v>
      </c>
      <c r="L4168" t="s">
        <v>20</v>
      </c>
      <c r="N4168">
        <f t="shared" si="65"/>
        <v>0</v>
      </c>
    </row>
    <row r="4169" spans="1:14" x14ac:dyDescent="0.3">
      <c r="A4169">
        <v>4168</v>
      </c>
      <c r="B4169" t="s">
        <v>9154</v>
      </c>
      <c r="C4169" t="s">
        <v>6237</v>
      </c>
      <c r="D4169" t="s">
        <v>51</v>
      </c>
      <c r="E4169" t="s">
        <v>16</v>
      </c>
      <c r="F4169">
        <v>60</v>
      </c>
      <c r="G4169" t="s">
        <v>9155</v>
      </c>
      <c r="H4169" t="s">
        <v>4669</v>
      </c>
      <c r="I4169" t="s">
        <v>187</v>
      </c>
      <c r="J4169" s="1">
        <v>44038</v>
      </c>
      <c r="K4169">
        <v>41</v>
      </c>
      <c r="L4169" t="s">
        <v>33</v>
      </c>
      <c r="N4169">
        <f t="shared" si="65"/>
        <v>0</v>
      </c>
    </row>
    <row r="4170" spans="1:14" x14ac:dyDescent="0.3">
      <c r="A4170">
        <v>4169</v>
      </c>
      <c r="B4170" t="s">
        <v>125</v>
      </c>
      <c r="C4170" t="s">
        <v>3824</v>
      </c>
      <c r="D4170" t="s">
        <v>51</v>
      </c>
      <c r="E4170" t="s">
        <v>16</v>
      </c>
      <c r="F4170">
        <v>60</v>
      </c>
      <c r="G4170" t="s">
        <v>9156</v>
      </c>
      <c r="H4170" t="s">
        <v>583</v>
      </c>
      <c r="I4170" t="s">
        <v>32</v>
      </c>
      <c r="J4170" s="1">
        <v>44706</v>
      </c>
      <c r="K4170">
        <v>77</v>
      </c>
      <c r="L4170" t="s">
        <v>33</v>
      </c>
      <c r="N4170">
        <f t="shared" si="65"/>
        <v>0</v>
      </c>
    </row>
    <row r="4171" spans="1:14" x14ac:dyDescent="0.3">
      <c r="A4171">
        <v>4170</v>
      </c>
      <c r="B4171" t="s">
        <v>4977</v>
      </c>
      <c r="C4171" t="s">
        <v>1727</v>
      </c>
      <c r="D4171" t="s">
        <v>41</v>
      </c>
      <c r="E4171" t="s">
        <v>16</v>
      </c>
      <c r="F4171">
        <v>60</v>
      </c>
      <c r="G4171" t="s">
        <v>9157</v>
      </c>
      <c r="H4171" t="s">
        <v>4386</v>
      </c>
      <c r="I4171" t="s">
        <v>32</v>
      </c>
      <c r="J4171" s="1">
        <v>43968</v>
      </c>
      <c r="K4171">
        <v>55</v>
      </c>
      <c r="L4171" t="s">
        <v>70</v>
      </c>
      <c r="N4171">
        <f t="shared" si="65"/>
        <v>0</v>
      </c>
    </row>
    <row r="4172" spans="1:14" x14ac:dyDescent="0.3">
      <c r="A4172">
        <v>4171</v>
      </c>
      <c r="B4172" t="s">
        <v>2115</v>
      </c>
      <c r="C4172" t="s">
        <v>2041</v>
      </c>
      <c r="D4172" t="s">
        <v>28</v>
      </c>
      <c r="E4172" t="s">
        <v>29</v>
      </c>
      <c r="F4172">
        <v>30</v>
      </c>
      <c r="G4172" t="s">
        <v>9158</v>
      </c>
      <c r="H4172" t="s">
        <v>389</v>
      </c>
      <c r="I4172" t="s">
        <v>32</v>
      </c>
      <c r="J4172" s="1">
        <v>44267</v>
      </c>
      <c r="K4172">
        <v>11</v>
      </c>
      <c r="L4172" t="s">
        <v>39</v>
      </c>
      <c r="N4172">
        <f t="shared" si="65"/>
        <v>0</v>
      </c>
    </row>
    <row r="4173" spans="1:14" x14ac:dyDescent="0.3">
      <c r="A4173">
        <v>4172</v>
      </c>
      <c r="B4173" t="s">
        <v>1120</v>
      </c>
      <c r="C4173" t="s">
        <v>8852</v>
      </c>
      <c r="D4173" t="s">
        <v>28</v>
      </c>
      <c r="E4173" t="s">
        <v>29</v>
      </c>
      <c r="F4173">
        <v>30</v>
      </c>
      <c r="G4173" t="s">
        <v>9159</v>
      </c>
      <c r="H4173" t="s">
        <v>2834</v>
      </c>
      <c r="I4173" t="s">
        <v>19</v>
      </c>
      <c r="J4173" s="1">
        <v>44803</v>
      </c>
      <c r="K4173">
        <v>11</v>
      </c>
      <c r="L4173" t="s">
        <v>64</v>
      </c>
      <c r="N4173">
        <f t="shared" si="65"/>
        <v>0</v>
      </c>
    </row>
    <row r="4174" spans="1:14" x14ac:dyDescent="0.3">
      <c r="A4174">
        <v>4173</v>
      </c>
      <c r="B4174" t="s">
        <v>1016</v>
      </c>
      <c r="C4174" t="s">
        <v>5081</v>
      </c>
      <c r="D4174" t="s">
        <v>51</v>
      </c>
      <c r="E4174" t="s">
        <v>16</v>
      </c>
      <c r="F4174">
        <v>90</v>
      </c>
      <c r="G4174" t="s">
        <v>9160</v>
      </c>
      <c r="H4174" t="s">
        <v>346</v>
      </c>
      <c r="I4174" t="s">
        <v>32</v>
      </c>
      <c r="J4174" s="1">
        <v>44067</v>
      </c>
      <c r="K4174">
        <v>7</v>
      </c>
      <c r="L4174" t="s">
        <v>70</v>
      </c>
      <c r="N4174">
        <f t="shared" si="65"/>
        <v>0</v>
      </c>
    </row>
    <row r="4175" spans="1:14" x14ac:dyDescent="0.3">
      <c r="A4175">
        <v>4174</v>
      </c>
      <c r="B4175" t="s">
        <v>7795</v>
      </c>
      <c r="C4175" t="s">
        <v>9161</v>
      </c>
      <c r="D4175" t="s">
        <v>28</v>
      </c>
      <c r="E4175" t="s">
        <v>29</v>
      </c>
      <c r="F4175">
        <v>30</v>
      </c>
      <c r="G4175" t="s">
        <v>9162</v>
      </c>
      <c r="H4175" t="s">
        <v>4293</v>
      </c>
      <c r="I4175" t="s">
        <v>38</v>
      </c>
      <c r="J4175" s="1">
        <v>44466</v>
      </c>
      <c r="K4175">
        <v>59</v>
      </c>
      <c r="L4175" t="s">
        <v>70</v>
      </c>
      <c r="N4175">
        <f t="shared" si="65"/>
        <v>0</v>
      </c>
    </row>
    <row r="4176" spans="1:14" x14ac:dyDescent="0.3">
      <c r="A4176">
        <v>4175</v>
      </c>
      <c r="B4176" t="s">
        <v>8492</v>
      </c>
      <c r="C4176" t="s">
        <v>2991</v>
      </c>
      <c r="D4176" t="s">
        <v>51</v>
      </c>
      <c r="E4176" t="s">
        <v>16</v>
      </c>
      <c r="F4176">
        <v>90</v>
      </c>
      <c r="G4176" t="s">
        <v>9163</v>
      </c>
      <c r="H4176" t="s">
        <v>4145</v>
      </c>
      <c r="I4176" t="s">
        <v>32</v>
      </c>
      <c r="J4176" s="1">
        <v>44825</v>
      </c>
      <c r="K4176">
        <v>94</v>
      </c>
      <c r="L4176" t="s">
        <v>54</v>
      </c>
      <c r="N4176">
        <f t="shared" si="65"/>
        <v>0</v>
      </c>
    </row>
    <row r="4177" spans="1:14" x14ac:dyDescent="0.3">
      <c r="A4177">
        <v>4176</v>
      </c>
      <c r="B4177" t="s">
        <v>8998</v>
      </c>
      <c r="C4177" t="s">
        <v>3137</v>
      </c>
      <c r="D4177" t="s">
        <v>51</v>
      </c>
      <c r="E4177" t="s">
        <v>16</v>
      </c>
      <c r="F4177">
        <v>60</v>
      </c>
      <c r="G4177" t="s">
        <v>9164</v>
      </c>
      <c r="H4177" t="s">
        <v>3303</v>
      </c>
      <c r="I4177" t="s">
        <v>294</v>
      </c>
      <c r="J4177" s="1">
        <v>44285</v>
      </c>
      <c r="K4177">
        <v>89</v>
      </c>
      <c r="L4177" t="s">
        <v>159</v>
      </c>
      <c r="N4177">
        <f t="shared" si="65"/>
        <v>0</v>
      </c>
    </row>
    <row r="4178" spans="1:14" x14ac:dyDescent="0.3">
      <c r="A4178">
        <v>4177</v>
      </c>
      <c r="B4178" t="s">
        <v>7351</v>
      </c>
      <c r="C4178" t="s">
        <v>3016</v>
      </c>
      <c r="D4178" t="s">
        <v>51</v>
      </c>
      <c r="E4178" t="s">
        <v>16</v>
      </c>
      <c r="F4178">
        <v>60</v>
      </c>
      <c r="G4178" t="s">
        <v>9165</v>
      </c>
      <c r="H4178" t="s">
        <v>9166</v>
      </c>
      <c r="I4178" t="s">
        <v>32</v>
      </c>
      <c r="J4178" s="1">
        <v>44397</v>
      </c>
      <c r="K4178">
        <v>5</v>
      </c>
      <c r="L4178" t="s">
        <v>101</v>
      </c>
      <c r="N4178">
        <f t="shared" si="65"/>
        <v>0</v>
      </c>
    </row>
    <row r="4179" spans="1:14" x14ac:dyDescent="0.3">
      <c r="A4179">
        <v>4178</v>
      </c>
      <c r="B4179" t="s">
        <v>4278</v>
      </c>
      <c r="C4179" t="s">
        <v>1554</v>
      </c>
      <c r="D4179" t="s">
        <v>28</v>
      </c>
      <c r="E4179" t="s">
        <v>29</v>
      </c>
      <c r="F4179">
        <v>90</v>
      </c>
      <c r="G4179" t="s">
        <v>9167</v>
      </c>
      <c r="H4179" t="s">
        <v>2321</v>
      </c>
      <c r="I4179" t="s">
        <v>129</v>
      </c>
      <c r="J4179" s="1">
        <v>44790</v>
      </c>
      <c r="K4179">
        <v>91</v>
      </c>
      <c r="L4179" t="s">
        <v>101</v>
      </c>
      <c r="N4179">
        <f t="shared" si="65"/>
        <v>0</v>
      </c>
    </row>
    <row r="4180" spans="1:14" x14ac:dyDescent="0.3">
      <c r="A4180">
        <v>4179</v>
      </c>
      <c r="B4180" t="s">
        <v>1675</v>
      </c>
      <c r="C4180" t="s">
        <v>3111</v>
      </c>
      <c r="D4180" t="s">
        <v>51</v>
      </c>
      <c r="E4180" t="s">
        <v>16</v>
      </c>
      <c r="F4180">
        <v>90</v>
      </c>
      <c r="G4180" t="s">
        <v>9168</v>
      </c>
      <c r="H4180" t="s">
        <v>6224</v>
      </c>
      <c r="I4180" t="s">
        <v>294</v>
      </c>
      <c r="J4180" s="1">
        <v>44443</v>
      </c>
      <c r="K4180">
        <v>34</v>
      </c>
      <c r="L4180" t="s">
        <v>64</v>
      </c>
      <c r="N4180">
        <f t="shared" si="65"/>
        <v>0</v>
      </c>
    </row>
    <row r="4181" spans="1:14" x14ac:dyDescent="0.3">
      <c r="A4181">
        <v>4180</v>
      </c>
      <c r="B4181" t="s">
        <v>3946</v>
      </c>
      <c r="C4181" t="s">
        <v>2368</v>
      </c>
      <c r="D4181" t="s">
        <v>28</v>
      </c>
      <c r="E4181" t="s">
        <v>29</v>
      </c>
      <c r="F4181">
        <v>90</v>
      </c>
      <c r="G4181" t="s">
        <v>9169</v>
      </c>
      <c r="H4181" t="s">
        <v>2624</v>
      </c>
      <c r="I4181" t="s">
        <v>32</v>
      </c>
      <c r="J4181" s="1">
        <v>44753</v>
      </c>
      <c r="K4181">
        <v>87</v>
      </c>
      <c r="L4181" t="s">
        <v>64</v>
      </c>
      <c r="N4181">
        <f t="shared" si="65"/>
        <v>0</v>
      </c>
    </row>
    <row r="4182" spans="1:14" x14ac:dyDescent="0.3">
      <c r="A4182">
        <v>4181</v>
      </c>
      <c r="B4182" t="s">
        <v>3938</v>
      </c>
      <c r="C4182" t="s">
        <v>9170</v>
      </c>
      <c r="D4182" t="s">
        <v>51</v>
      </c>
      <c r="E4182" t="s">
        <v>16</v>
      </c>
      <c r="F4182">
        <v>60</v>
      </c>
      <c r="G4182" t="s">
        <v>9171</v>
      </c>
      <c r="H4182" t="s">
        <v>244</v>
      </c>
      <c r="I4182" t="s">
        <v>240</v>
      </c>
      <c r="J4182" s="1">
        <v>44183</v>
      </c>
      <c r="K4182">
        <v>58</v>
      </c>
      <c r="L4182" t="s">
        <v>39</v>
      </c>
      <c r="N4182">
        <f t="shared" si="65"/>
        <v>0</v>
      </c>
    </row>
    <row r="4183" spans="1:14" x14ac:dyDescent="0.3">
      <c r="A4183">
        <v>4182</v>
      </c>
      <c r="B4183" t="s">
        <v>964</v>
      </c>
      <c r="C4183" t="s">
        <v>9172</v>
      </c>
      <c r="D4183" t="s">
        <v>28</v>
      </c>
      <c r="E4183" t="s">
        <v>29</v>
      </c>
      <c r="F4183">
        <v>90</v>
      </c>
      <c r="G4183" t="s">
        <v>9173</v>
      </c>
      <c r="H4183" t="s">
        <v>2341</v>
      </c>
      <c r="I4183" t="s">
        <v>2342</v>
      </c>
      <c r="J4183" s="1">
        <v>44368</v>
      </c>
      <c r="K4183">
        <v>93</v>
      </c>
      <c r="L4183" t="s">
        <v>101</v>
      </c>
      <c r="N4183">
        <f t="shared" si="65"/>
        <v>0</v>
      </c>
    </row>
    <row r="4184" spans="1:14" x14ac:dyDescent="0.3">
      <c r="A4184">
        <v>4183</v>
      </c>
      <c r="B4184" t="s">
        <v>9174</v>
      </c>
      <c r="C4184" t="s">
        <v>4495</v>
      </c>
      <c r="D4184" t="s">
        <v>51</v>
      </c>
      <c r="E4184" t="s">
        <v>16</v>
      </c>
      <c r="F4184">
        <v>60</v>
      </c>
      <c r="G4184" t="s">
        <v>9175</v>
      </c>
      <c r="H4184" t="s">
        <v>7383</v>
      </c>
      <c r="I4184" t="s">
        <v>110</v>
      </c>
      <c r="J4184" s="1">
        <v>44315</v>
      </c>
      <c r="K4184">
        <v>84</v>
      </c>
      <c r="L4184" t="s">
        <v>80</v>
      </c>
      <c r="N4184">
        <f t="shared" si="65"/>
        <v>0</v>
      </c>
    </row>
    <row r="4185" spans="1:14" x14ac:dyDescent="0.3">
      <c r="A4185">
        <v>4184</v>
      </c>
      <c r="B4185" t="s">
        <v>9176</v>
      </c>
      <c r="C4185" t="s">
        <v>5067</v>
      </c>
      <c r="D4185" t="s">
        <v>15</v>
      </c>
      <c r="E4185" t="s">
        <v>16</v>
      </c>
      <c r="F4185">
        <v>90</v>
      </c>
      <c r="G4185" t="s">
        <v>9177</v>
      </c>
      <c r="H4185" t="s">
        <v>8777</v>
      </c>
      <c r="I4185" t="s">
        <v>294</v>
      </c>
      <c r="J4185" s="1">
        <v>44208</v>
      </c>
      <c r="K4185">
        <v>8</v>
      </c>
      <c r="L4185" t="s">
        <v>64</v>
      </c>
      <c r="N4185">
        <f t="shared" si="65"/>
        <v>0</v>
      </c>
    </row>
    <row r="4186" spans="1:14" x14ac:dyDescent="0.3">
      <c r="A4186">
        <v>4185</v>
      </c>
      <c r="B4186" t="s">
        <v>3471</v>
      </c>
      <c r="C4186" t="s">
        <v>7423</v>
      </c>
      <c r="D4186" t="s">
        <v>15</v>
      </c>
      <c r="E4186" t="s">
        <v>16</v>
      </c>
      <c r="F4186">
        <v>60</v>
      </c>
      <c r="G4186" t="s">
        <v>9178</v>
      </c>
      <c r="H4186" t="s">
        <v>4955</v>
      </c>
      <c r="I4186" t="s">
        <v>645</v>
      </c>
      <c r="J4186" s="1">
        <v>44434</v>
      </c>
      <c r="K4186">
        <v>80</v>
      </c>
      <c r="L4186" t="s">
        <v>101</v>
      </c>
      <c r="N4186">
        <f t="shared" si="65"/>
        <v>0</v>
      </c>
    </row>
    <row r="4187" spans="1:14" x14ac:dyDescent="0.3">
      <c r="A4187">
        <v>4186</v>
      </c>
      <c r="B4187" t="s">
        <v>4905</v>
      </c>
      <c r="C4187" t="s">
        <v>4173</v>
      </c>
      <c r="D4187" t="s">
        <v>28</v>
      </c>
      <c r="E4187" t="s">
        <v>29</v>
      </c>
      <c r="F4187">
        <v>60</v>
      </c>
      <c r="G4187" t="s">
        <v>9179</v>
      </c>
      <c r="H4187" t="s">
        <v>875</v>
      </c>
      <c r="I4187" t="s">
        <v>187</v>
      </c>
      <c r="J4187" s="1">
        <v>43863</v>
      </c>
      <c r="K4187">
        <v>11</v>
      </c>
      <c r="L4187" t="s">
        <v>70</v>
      </c>
      <c r="N4187">
        <f t="shared" si="65"/>
        <v>0</v>
      </c>
    </row>
    <row r="4188" spans="1:14" x14ac:dyDescent="0.3">
      <c r="A4188">
        <v>4187</v>
      </c>
      <c r="B4188" t="s">
        <v>4828</v>
      </c>
      <c r="C4188" t="s">
        <v>3357</v>
      </c>
      <c r="D4188" t="s">
        <v>41</v>
      </c>
      <c r="E4188" t="s">
        <v>16</v>
      </c>
      <c r="F4188">
        <v>30</v>
      </c>
      <c r="G4188" t="s">
        <v>9180</v>
      </c>
      <c r="H4188" t="s">
        <v>730</v>
      </c>
      <c r="I4188" t="s">
        <v>187</v>
      </c>
      <c r="J4188" s="1">
        <v>44005</v>
      </c>
      <c r="K4188">
        <v>25</v>
      </c>
      <c r="L4188" t="s">
        <v>39</v>
      </c>
      <c r="N4188">
        <f t="shared" si="65"/>
        <v>0</v>
      </c>
    </row>
    <row r="4189" spans="1:14" x14ac:dyDescent="0.3">
      <c r="A4189">
        <v>4188</v>
      </c>
      <c r="B4189" t="s">
        <v>335</v>
      </c>
      <c r="C4189" t="s">
        <v>3989</v>
      </c>
      <c r="D4189" t="s">
        <v>28</v>
      </c>
      <c r="E4189" t="s">
        <v>29</v>
      </c>
      <c r="F4189">
        <v>30</v>
      </c>
      <c r="G4189" t="s">
        <v>9181</v>
      </c>
      <c r="H4189" t="s">
        <v>591</v>
      </c>
      <c r="I4189" t="s">
        <v>32</v>
      </c>
      <c r="J4189" s="1">
        <v>44767</v>
      </c>
      <c r="K4189">
        <v>51</v>
      </c>
      <c r="L4189" t="s">
        <v>20</v>
      </c>
      <c r="N4189">
        <f t="shared" si="65"/>
        <v>0</v>
      </c>
    </row>
    <row r="4190" spans="1:14" x14ac:dyDescent="0.3">
      <c r="A4190">
        <v>4189</v>
      </c>
      <c r="B4190" t="s">
        <v>1120</v>
      </c>
      <c r="C4190" t="s">
        <v>6169</v>
      </c>
      <c r="D4190" t="s">
        <v>28</v>
      </c>
      <c r="E4190" t="s">
        <v>29</v>
      </c>
      <c r="F4190">
        <v>60</v>
      </c>
      <c r="G4190" t="s">
        <v>9182</v>
      </c>
      <c r="H4190" t="s">
        <v>7768</v>
      </c>
      <c r="I4190" t="s">
        <v>19</v>
      </c>
      <c r="J4190" s="1">
        <v>44367</v>
      </c>
      <c r="K4190">
        <v>31</v>
      </c>
      <c r="L4190" t="s">
        <v>33</v>
      </c>
      <c r="N4190">
        <f t="shared" si="65"/>
        <v>0</v>
      </c>
    </row>
    <row r="4191" spans="1:14" x14ac:dyDescent="0.3">
      <c r="A4191">
        <v>4190</v>
      </c>
      <c r="B4191" t="s">
        <v>9183</v>
      </c>
      <c r="C4191" t="s">
        <v>5043</v>
      </c>
      <c r="D4191" t="s">
        <v>51</v>
      </c>
      <c r="E4191" t="s">
        <v>16</v>
      </c>
      <c r="F4191">
        <v>90</v>
      </c>
      <c r="G4191" t="s">
        <v>9184</v>
      </c>
      <c r="H4191" t="s">
        <v>754</v>
      </c>
      <c r="I4191" t="s">
        <v>25</v>
      </c>
      <c r="J4191" s="1">
        <v>43988</v>
      </c>
      <c r="K4191">
        <v>33</v>
      </c>
      <c r="L4191" t="s">
        <v>54</v>
      </c>
      <c r="N4191">
        <f t="shared" si="65"/>
        <v>0</v>
      </c>
    </row>
    <row r="4192" spans="1:14" x14ac:dyDescent="0.3">
      <c r="A4192">
        <v>4191</v>
      </c>
      <c r="B4192" t="s">
        <v>2731</v>
      </c>
      <c r="C4192" t="s">
        <v>406</v>
      </c>
      <c r="D4192" t="s">
        <v>51</v>
      </c>
      <c r="E4192" t="s">
        <v>16</v>
      </c>
      <c r="F4192">
        <v>30</v>
      </c>
      <c r="G4192" t="s">
        <v>9185</v>
      </c>
      <c r="H4192" t="s">
        <v>1690</v>
      </c>
      <c r="I4192" t="s">
        <v>208</v>
      </c>
      <c r="J4192" s="1">
        <v>44374</v>
      </c>
      <c r="K4192">
        <v>35</v>
      </c>
      <c r="L4192" t="s">
        <v>45</v>
      </c>
      <c r="N4192">
        <f t="shared" si="65"/>
        <v>0</v>
      </c>
    </row>
    <row r="4193" spans="1:14" x14ac:dyDescent="0.3">
      <c r="A4193">
        <v>4192</v>
      </c>
      <c r="B4193" t="s">
        <v>259</v>
      </c>
      <c r="C4193" t="s">
        <v>3767</v>
      </c>
      <c r="D4193" t="s">
        <v>92</v>
      </c>
      <c r="E4193" t="s">
        <v>29</v>
      </c>
      <c r="F4193">
        <v>30</v>
      </c>
      <c r="G4193" t="s">
        <v>9186</v>
      </c>
      <c r="H4193" t="s">
        <v>838</v>
      </c>
      <c r="I4193" t="s">
        <v>839</v>
      </c>
      <c r="J4193" s="1">
        <v>44310</v>
      </c>
      <c r="K4193">
        <v>48</v>
      </c>
      <c r="L4193" t="s">
        <v>64</v>
      </c>
      <c r="N4193">
        <f t="shared" si="65"/>
        <v>0</v>
      </c>
    </row>
    <row r="4194" spans="1:14" x14ac:dyDescent="0.3">
      <c r="A4194">
        <v>4193</v>
      </c>
      <c r="B4194" t="s">
        <v>9187</v>
      </c>
      <c r="C4194" t="s">
        <v>4842</v>
      </c>
      <c r="D4194" t="s">
        <v>51</v>
      </c>
      <c r="E4194" t="s">
        <v>16</v>
      </c>
      <c r="F4194">
        <v>60</v>
      </c>
      <c r="G4194" t="s">
        <v>9188</v>
      </c>
      <c r="H4194" t="s">
        <v>6516</v>
      </c>
      <c r="I4194" t="s">
        <v>32</v>
      </c>
      <c r="J4194" s="1">
        <v>44569</v>
      </c>
      <c r="K4194">
        <v>74</v>
      </c>
      <c r="L4194" t="s">
        <v>101</v>
      </c>
      <c r="N4194">
        <f t="shared" si="65"/>
        <v>0</v>
      </c>
    </row>
    <row r="4195" spans="1:14" x14ac:dyDescent="0.3">
      <c r="A4195">
        <v>4194</v>
      </c>
      <c r="B4195" t="s">
        <v>9189</v>
      </c>
      <c r="C4195" t="s">
        <v>6541</v>
      </c>
      <c r="D4195" t="s">
        <v>92</v>
      </c>
      <c r="E4195" t="s">
        <v>29</v>
      </c>
      <c r="F4195">
        <v>90</v>
      </c>
      <c r="G4195" t="s">
        <v>9188</v>
      </c>
      <c r="H4195" t="s">
        <v>3554</v>
      </c>
      <c r="I4195" t="s">
        <v>32</v>
      </c>
      <c r="J4195" s="1">
        <v>44556</v>
      </c>
      <c r="K4195">
        <v>7</v>
      </c>
      <c r="L4195" t="s">
        <v>33</v>
      </c>
      <c r="N4195">
        <f t="shared" si="65"/>
        <v>0</v>
      </c>
    </row>
    <row r="4196" spans="1:14" x14ac:dyDescent="0.3">
      <c r="A4196">
        <v>4195</v>
      </c>
      <c r="B4196" t="s">
        <v>5454</v>
      </c>
      <c r="C4196" t="s">
        <v>9190</v>
      </c>
      <c r="D4196" t="s">
        <v>51</v>
      </c>
      <c r="E4196" t="s">
        <v>16</v>
      </c>
      <c r="F4196">
        <v>30</v>
      </c>
      <c r="G4196" t="s">
        <v>9191</v>
      </c>
      <c r="H4196" t="s">
        <v>2997</v>
      </c>
      <c r="I4196" t="s">
        <v>32</v>
      </c>
      <c r="J4196" s="1">
        <v>44226</v>
      </c>
      <c r="K4196">
        <v>23</v>
      </c>
      <c r="L4196" t="s">
        <v>20</v>
      </c>
      <c r="N4196">
        <f t="shared" si="65"/>
        <v>0</v>
      </c>
    </row>
    <row r="4197" spans="1:14" x14ac:dyDescent="0.3">
      <c r="A4197">
        <v>4196</v>
      </c>
      <c r="B4197" t="s">
        <v>4016</v>
      </c>
      <c r="C4197" t="s">
        <v>7070</v>
      </c>
      <c r="D4197" t="s">
        <v>28</v>
      </c>
      <c r="E4197" t="s">
        <v>29</v>
      </c>
      <c r="F4197">
        <v>30</v>
      </c>
      <c r="G4197" t="s">
        <v>9192</v>
      </c>
      <c r="H4197" t="s">
        <v>172</v>
      </c>
      <c r="I4197" t="s">
        <v>173</v>
      </c>
      <c r="J4197" s="1">
        <v>44866</v>
      </c>
      <c r="K4197">
        <v>31</v>
      </c>
      <c r="L4197" t="s">
        <v>20</v>
      </c>
      <c r="N4197">
        <f t="shared" si="65"/>
        <v>0</v>
      </c>
    </row>
    <row r="4198" spans="1:14" x14ac:dyDescent="0.3">
      <c r="A4198">
        <v>4197</v>
      </c>
      <c r="B4198" t="s">
        <v>9193</v>
      </c>
      <c r="C4198" t="s">
        <v>3226</v>
      </c>
      <c r="D4198" t="s">
        <v>28</v>
      </c>
      <c r="E4198" t="s">
        <v>29</v>
      </c>
      <c r="F4198">
        <v>60</v>
      </c>
      <c r="G4198" t="s">
        <v>9194</v>
      </c>
      <c r="H4198" t="s">
        <v>3951</v>
      </c>
      <c r="I4198" t="s">
        <v>1576</v>
      </c>
      <c r="J4198" s="1">
        <v>44316</v>
      </c>
      <c r="K4198">
        <v>47</v>
      </c>
      <c r="L4198" t="s">
        <v>64</v>
      </c>
      <c r="N4198">
        <f t="shared" si="65"/>
        <v>0</v>
      </c>
    </row>
    <row r="4199" spans="1:14" x14ac:dyDescent="0.3">
      <c r="A4199">
        <v>4198</v>
      </c>
      <c r="B4199" t="s">
        <v>9195</v>
      </c>
      <c r="C4199" t="s">
        <v>3839</v>
      </c>
      <c r="D4199" t="s">
        <v>51</v>
      </c>
      <c r="E4199" t="s">
        <v>16</v>
      </c>
      <c r="F4199">
        <v>60</v>
      </c>
      <c r="G4199" t="s">
        <v>9196</v>
      </c>
      <c r="H4199" t="s">
        <v>2498</v>
      </c>
      <c r="I4199" t="s">
        <v>913</v>
      </c>
      <c r="J4199" s="1">
        <v>44068</v>
      </c>
      <c r="K4199">
        <v>29</v>
      </c>
      <c r="L4199" t="s">
        <v>70</v>
      </c>
      <c r="N4199">
        <f t="shared" si="65"/>
        <v>0</v>
      </c>
    </row>
    <row r="4200" spans="1:14" x14ac:dyDescent="0.3">
      <c r="A4200">
        <v>4199</v>
      </c>
      <c r="B4200" t="s">
        <v>7587</v>
      </c>
      <c r="C4200" t="s">
        <v>3591</v>
      </c>
      <c r="D4200" t="s">
        <v>51</v>
      </c>
      <c r="E4200" t="s">
        <v>16</v>
      </c>
      <c r="F4200">
        <v>60</v>
      </c>
      <c r="G4200" t="s">
        <v>9197</v>
      </c>
      <c r="H4200" t="s">
        <v>2069</v>
      </c>
      <c r="I4200" t="s">
        <v>1035</v>
      </c>
      <c r="J4200" s="1">
        <v>43917</v>
      </c>
      <c r="K4200">
        <v>29</v>
      </c>
      <c r="L4200" t="s">
        <v>159</v>
      </c>
      <c r="N4200">
        <f t="shared" si="65"/>
        <v>0</v>
      </c>
    </row>
    <row r="4201" spans="1:14" x14ac:dyDescent="0.3">
      <c r="A4201">
        <v>4200</v>
      </c>
      <c r="B4201" t="s">
        <v>9198</v>
      </c>
      <c r="C4201" t="s">
        <v>152</v>
      </c>
      <c r="D4201" t="s">
        <v>51</v>
      </c>
      <c r="E4201" t="s">
        <v>16</v>
      </c>
      <c r="F4201">
        <v>90</v>
      </c>
      <c r="G4201" t="s">
        <v>9199</v>
      </c>
      <c r="H4201" t="s">
        <v>4409</v>
      </c>
      <c r="I4201" t="s">
        <v>294</v>
      </c>
      <c r="J4201" s="1">
        <v>44725</v>
      </c>
      <c r="K4201">
        <v>28</v>
      </c>
      <c r="L4201" t="s">
        <v>101</v>
      </c>
      <c r="N4201">
        <f t="shared" si="65"/>
        <v>0</v>
      </c>
    </row>
    <row r="4202" spans="1:14" x14ac:dyDescent="0.3">
      <c r="A4202">
        <v>4201</v>
      </c>
      <c r="B4202" t="s">
        <v>3583</v>
      </c>
      <c r="C4202" t="s">
        <v>6003</v>
      </c>
      <c r="D4202" t="s">
        <v>28</v>
      </c>
      <c r="E4202" t="s">
        <v>29</v>
      </c>
      <c r="F4202">
        <v>60</v>
      </c>
      <c r="G4202" t="s">
        <v>9200</v>
      </c>
      <c r="H4202" t="s">
        <v>1242</v>
      </c>
      <c r="I4202" t="s">
        <v>38</v>
      </c>
      <c r="J4202" s="1">
        <v>44579</v>
      </c>
      <c r="K4202">
        <v>39</v>
      </c>
      <c r="L4202" t="s">
        <v>80</v>
      </c>
      <c r="N4202">
        <f t="shared" si="65"/>
        <v>0</v>
      </c>
    </row>
    <row r="4203" spans="1:14" x14ac:dyDescent="0.3">
      <c r="A4203">
        <v>4202</v>
      </c>
      <c r="B4203" t="s">
        <v>5457</v>
      </c>
      <c r="C4203" t="s">
        <v>175</v>
      </c>
      <c r="D4203" t="s">
        <v>51</v>
      </c>
      <c r="E4203" t="s">
        <v>16</v>
      </c>
      <c r="F4203">
        <v>30</v>
      </c>
      <c r="G4203" t="s">
        <v>9201</v>
      </c>
      <c r="H4203" t="s">
        <v>655</v>
      </c>
      <c r="I4203" t="s">
        <v>32</v>
      </c>
      <c r="J4203" s="1">
        <v>43917</v>
      </c>
      <c r="K4203">
        <v>19</v>
      </c>
      <c r="L4203" t="s">
        <v>159</v>
      </c>
      <c r="N4203">
        <f t="shared" si="65"/>
        <v>0</v>
      </c>
    </row>
    <row r="4204" spans="1:14" x14ac:dyDescent="0.3">
      <c r="A4204">
        <v>4203</v>
      </c>
      <c r="B4204" t="s">
        <v>785</v>
      </c>
      <c r="C4204" t="s">
        <v>1546</v>
      </c>
      <c r="D4204" t="s">
        <v>28</v>
      </c>
      <c r="E4204" t="s">
        <v>29</v>
      </c>
      <c r="F4204">
        <v>90</v>
      </c>
      <c r="G4204" t="s">
        <v>9202</v>
      </c>
      <c r="H4204" t="s">
        <v>6430</v>
      </c>
      <c r="I4204" t="s">
        <v>32</v>
      </c>
      <c r="J4204" s="1">
        <v>43908</v>
      </c>
      <c r="K4204">
        <v>32</v>
      </c>
      <c r="L4204" t="s">
        <v>39</v>
      </c>
      <c r="N4204">
        <f t="shared" si="65"/>
        <v>0</v>
      </c>
    </row>
    <row r="4205" spans="1:14" x14ac:dyDescent="0.3">
      <c r="A4205">
        <v>4204</v>
      </c>
      <c r="B4205" t="s">
        <v>4780</v>
      </c>
      <c r="C4205" t="s">
        <v>4989</v>
      </c>
      <c r="D4205" t="s">
        <v>117</v>
      </c>
      <c r="E4205" t="s">
        <v>29</v>
      </c>
      <c r="F4205">
        <v>30</v>
      </c>
      <c r="G4205" t="s">
        <v>9203</v>
      </c>
      <c r="H4205" t="s">
        <v>4675</v>
      </c>
      <c r="I4205" t="s">
        <v>178</v>
      </c>
      <c r="J4205" s="1">
        <v>44410</v>
      </c>
      <c r="K4205">
        <v>2</v>
      </c>
      <c r="L4205" t="s">
        <v>70</v>
      </c>
      <c r="N4205">
        <f t="shared" si="65"/>
        <v>0</v>
      </c>
    </row>
    <row r="4206" spans="1:14" x14ac:dyDescent="0.3">
      <c r="A4206">
        <v>4205</v>
      </c>
      <c r="B4206" t="s">
        <v>4004</v>
      </c>
      <c r="C4206" t="s">
        <v>2398</v>
      </c>
      <c r="D4206" t="s">
        <v>28</v>
      </c>
      <c r="E4206" t="s">
        <v>29</v>
      </c>
      <c r="F4206">
        <v>60</v>
      </c>
      <c r="G4206" t="s">
        <v>9204</v>
      </c>
      <c r="H4206" t="s">
        <v>1739</v>
      </c>
      <c r="I4206" t="s">
        <v>32</v>
      </c>
      <c r="J4206" s="1">
        <v>44180</v>
      </c>
      <c r="K4206">
        <v>34</v>
      </c>
      <c r="L4206" t="s">
        <v>45</v>
      </c>
      <c r="N4206">
        <f t="shared" si="65"/>
        <v>0</v>
      </c>
    </row>
    <row r="4207" spans="1:14" x14ac:dyDescent="0.3">
      <c r="A4207">
        <v>4206</v>
      </c>
      <c r="B4207" t="s">
        <v>9205</v>
      </c>
      <c r="C4207" t="s">
        <v>2686</v>
      </c>
      <c r="D4207" t="s">
        <v>15</v>
      </c>
      <c r="E4207" t="s">
        <v>16</v>
      </c>
      <c r="F4207">
        <v>60</v>
      </c>
      <c r="G4207" t="s">
        <v>9206</v>
      </c>
      <c r="H4207" t="s">
        <v>3915</v>
      </c>
      <c r="I4207" t="s">
        <v>173</v>
      </c>
      <c r="J4207" s="1">
        <v>43889</v>
      </c>
      <c r="K4207">
        <v>3</v>
      </c>
      <c r="L4207" t="s">
        <v>159</v>
      </c>
      <c r="N4207">
        <f t="shared" si="65"/>
        <v>0</v>
      </c>
    </row>
    <row r="4208" spans="1:14" x14ac:dyDescent="0.3">
      <c r="A4208">
        <v>4207</v>
      </c>
      <c r="B4208" t="s">
        <v>4318</v>
      </c>
      <c r="C4208" t="s">
        <v>8126</v>
      </c>
      <c r="D4208" t="s">
        <v>28</v>
      </c>
      <c r="E4208" t="s">
        <v>29</v>
      </c>
      <c r="F4208">
        <v>60</v>
      </c>
      <c r="G4208" t="s">
        <v>9207</v>
      </c>
      <c r="H4208" t="s">
        <v>3228</v>
      </c>
      <c r="I4208" t="s">
        <v>294</v>
      </c>
      <c r="J4208" s="1">
        <v>43869</v>
      </c>
      <c r="K4208">
        <v>21</v>
      </c>
      <c r="L4208" t="s">
        <v>33</v>
      </c>
      <c r="N4208">
        <f t="shared" si="65"/>
        <v>0</v>
      </c>
    </row>
    <row r="4209" spans="1:14" x14ac:dyDescent="0.3">
      <c r="A4209">
        <v>4208</v>
      </c>
      <c r="B4209" t="s">
        <v>909</v>
      </c>
      <c r="C4209" t="s">
        <v>6730</v>
      </c>
      <c r="D4209" t="s">
        <v>15</v>
      </c>
      <c r="E4209" t="s">
        <v>282</v>
      </c>
      <c r="F4209">
        <v>30</v>
      </c>
      <c r="G4209" t="s">
        <v>9208</v>
      </c>
      <c r="H4209" t="s">
        <v>3175</v>
      </c>
      <c r="I4209" t="s">
        <v>1233</v>
      </c>
      <c r="J4209" s="1">
        <v>44303</v>
      </c>
      <c r="K4209">
        <v>85</v>
      </c>
      <c r="L4209" t="s">
        <v>45</v>
      </c>
      <c r="N4209">
        <f t="shared" si="65"/>
        <v>0</v>
      </c>
    </row>
    <row r="4210" spans="1:14" x14ac:dyDescent="0.3">
      <c r="A4210">
        <v>4209</v>
      </c>
      <c r="B4210" t="s">
        <v>375</v>
      </c>
      <c r="C4210" t="s">
        <v>4561</v>
      </c>
      <c r="D4210" t="s">
        <v>28</v>
      </c>
      <c r="E4210" t="s">
        <v>29</v>
      </c>
      <c r="F4210">
        <v>60</v>
      </c>
      <c r="G4210" t="s">
        <v>9208</v>
      </c>
      <c r="H4210" t="s">
        <v>9209</v>
      </c>
      <c r="I4210" t="s">
        <v>32</v>
      </c>
      <c r="J4210" s="1">
        <v>44761</v>
      </c>
      <c r="K4210">
        <v>15</v>
      </c>
      <c r="L4210" t="s">
        <v>20</v>
      </c>
      <c r="N4210">
        <f t="shared" si="65"/>
        <v>0</v>
      </c>
    </row>
    <row r="4211" spans="1:14" x14ac:dyDescent="0.3">
      <c r="A4211">
        <v>4210</v>
      </c>
      <c r="B4211" t="s">
        <v>3159</v>
      </c>
      <c r="C4211" t="s">
        <v>1979</v>
      </c>
      <c r="D4211" t="s">
        <v>28</v>
      </c>
      <c r="E4211" t="s">
        <v>29</v>
      </c>
      <c r="F4211">
        <v>60</v>
      </c>
      <c r="G4211" t="s">
        <v>9210</v>
      </c>
      <c r="H4211" t="s">
        <v>2408</v>
      </c>
      <c r="I4211" t="s">
        <v>187</v>
      </c>
      <c r="J4211" s="1">
        <v>44294</v>
      </c>
      <c r="K4211">
        <v>89</v>
      </c>
      <c r="L4211" t="s">
        <v>159</v>
      </c>
      <c r="N4211">
        <f t="shared" si="65"/>
        <v>0</v>
      </c>
    </row>
    <row r="4212" spans="1:14" x14ac:dyDescent="0.3">
      <c r="A4212">
        <v>4211</v>
      </c>
      <c r="B4212" t="s">
        <v>3340</v>
      </c>
      <c r="C4212" t="s">
        <v>2279</v>
      </c>
      <c r="D4212" t="s">
        <v>28</v>
      </c>
      <c r="E4212" t="s">
        <v>29</v>
      </c>
      <c r="F4212">
        <v>90</v>
      </c>
      <c r="G4212" t="s">
        <v>9210</v>
      </c>
      <c r="H4212" t="s">
        <v>1800</v>
      </c>
      <c r="I4212" t="s">
        <v>32</v>
      </c>
      <c r="J4212" s="1">
        <v>44462</v>
      </c>
      <c r="K4212">
        <v>77</v>
      </c>
      <c r="L4212" t="s">
        <v>101</v>
      </c>
      <c r="N4212">
        <f t="shared" si="65"/>
        <v>0</v>
      </c>
    </row>
    <row r="4213" spans="1:14" x14ac:dyDescent="0.3">
      <c r="A4213">
        <v>4212</v>
      </c>
      <c r="B4213" t="s">
        <v>3532</v>
      </c>
      <c r="C4213" t="s">
        <v>1840</v>
      </c>
      <c r="D4213" t="s">
        <v>28</v>
      </c>
      <c r="E4213" t="s">
        <v>29</v>
      </c>
      <c r="F4213">
        <v>30</v>
      </c>
      <c r="G4213" t="s">
        <v>9211</v>
      </c>
      <c r="H4213" t="s">
        <v>1160</v>
      </c>
      <c r="I4213" t="s">
        <v>25</v>
      </c>
      <c r="J4213" s="1">
        <v>44442</v>
      </c>
      <c r="K4213">
        <v>44</v>
      </c>
      <c r="L4213" t="s">
        <v>54</v>
      </c>
      <c r="N4213">
        <f t="shared" si="65"/>
        <v>0</v>
      </c>
    </row>
    <row r="4214" spans="1:14" x14ac:dyDescent="0.3">
      <c r="A4214">
        <v>4213</v>
      </c>
      <c r="B4214" t="s">
        <v>8790</v>
      </c>
      <c r="C4214" t="s">
        <v>3630</v>
      </c>
      <c r="D4214" t="s">
        <v>41</v>
      </c>
      <c r="E4214" t="s">
        <v>16</v>
      </c>
      <c r="F4214">
        <v>30</v>
      </c>
      <c r="G4214" t="s">
        <v>9212</v>
      </c>
      <c r="H4214" t="s">
        <v>754</v>
      </c>
      <c r="I4214" t="s">
        <v>25</v>
      </c>
      <c r="J4214" s="1">
        <v>44754</v>
      </c>
      <c r="K4214">
        <v>98</v>
      </c>
      <c r="L4214" t="s">
        <v>70</v>
      </c>
      <c r="N4214">
        <f t="shared" si="65"/>
        <v>0</v>
      </c>
    </row>
    <row r="4215" spans="1:14" x14ac:dyDescent="0.3">
      <c r="A4215">
        <v>4214</v>
      </c>
      <c r="B4215" t="s">
        <v>9213</v>
      </c>
      <c r="C4215" t="s">
        <v>2977</v>
      </c>
      <c r="D4215" t="s">
        <v>51</v>
      </c>
      <c r="E4215" t="s">
        <v>16</v>
      </c>
      <c r="F4215">
        <v>30</v>
      </c>
      <c r="G4215" t="s">
        <v>9212</v>
      </c>
      <c r="H4215" t="s">
        <v>1202</v>
      </c>
      <c r="I4215" t="s">
        <v>32</v>
      </c>
      <c r="J4215" s="1">
        <v>44016</v>
      </c>
      <c r="K4215">
        <v>61</v>
      </c>
      <c r="L4215" t="s">
        <v>54</v>
      </c>
      <c r="N4215">
        <f t="shared" si="65"/>
        <v>0</v>
      </c>
    </row>
    <row r="4216" spans="1:14" x14ac:dyDescent="0.3">
      <c r="A4216">
        <v>4215</v>
      </c>
      <c r="B4216" t="s">
        <v>9214</v>
      </c>
      <c r="C4216" t="s">
        <v>1561</v>
      </c>
      <c r="D4216" t="s">
        <v>28</v>
      </c>
      <c r="E4216" t="s">
        <v>29</v>
      </c>
      <c r="F4216">
        <v>30</v>
      </c>
      <c r="G4216" t="s">
        <v>9215</v>
      </c>
      <c r="H4216" t="s">
        <v>483</v>
      </c>
      <c r="I4216" t="s">
        <v>32</v>
      </c>
      <c r="J4216" s="1">
        <v>44269</v>
      </c>
      <c r="K4216">
        <v>82</v>
      </c>
      <c r="L4216" t="s">
        <v>64</v>
      </c>
      <c r="N4216">
        <f t="shared" si="65"/>
        <v>0</v>
      </c>
    </row>
    <row r="4217" spans="1:14" x14ac:dyDescent="0.3">
      <c r="A4217">
        <v>4216</v>
      </c>
      <c r="B4217" t="s">
        <v>7529</v>
      </c>
      <c r="C4217" t="s">
        <v>7369</v>
      </c>
      <c r="D4217" t="s">
        <v>51</v>
      </c>
      <c r="E4217" t="s">
        <v>16</v>
      </c>
      <c r="F4217">
        <v>30</v>
      </c>
      <c r="G4217" t="s">
        <v>9216</v>
      </c>
      <c r="H4217" t="s">
        <v>526</v>
      </c>
      <c r="I4217" t="s">
        <v>32</v>
      </c>
      <c r="J4217" s="1">
        <v>43851</v>
      </c>
      <c r="K4217">
        <v>40</v>
      </c>
      <c r="L4217" t="s">
        <v>45</v>
      </c>
      <c r="N4217">
        <f t="shared" si="65"/>
        <v>0</v>
      </c>
    </row>
    <row r="4218" spans="1:14" x14ac:dyDescent="0.3">
      <c r="A4218">
        <v>4217</v>
      </c>
      <c r="B4218" t="s">
        <v>5497</v>
      </c>
      <c r="C4218" t="s">
        <v>1539</v>
      </c>
      <c r="D4218" t="s">
        <v>28</v>
      </c>
      <c r="E4218" t="s">
        <v>29</v>
      </c>
      <c r="F4218">
        <v>90</v>
      </c>
      <c r="G4218" t="s">
        <v>9217</v>
      </c>
      <c r="H4218" t="s">
        <v>3511</v>
      </c>
      <c r="I4218" t="s">
        <v>32</v>
      </c>
      <c r="J4218" s="1">
        <v>44535</v>
      </c>
      <c r="K4218">
        <v>80</v>
      </c>
      <c r="L4218" t="s">
        <v>80</v>
      </c>
      <c r="N4218">
        <f t="shared" si="65"/>
        <v>0</v>
      </c>
    </row>
    <row r="4219" spans="1:14" x14ac:dyDescent="0.3">
      <c r="A4219">
        <v>4218</v>
      </c>
      <c r="B4219" t="s">
        <v>1752</v>
      </c>
      <c r="C4219" t="s">
        <v>9218</v>
      </c>
      <c r="D4219" t="s">
        <v>28</v>
      </c>
      <c r="E4219" t="s">
        <v>29</v>
      </c>
      <c r="F4219">
        <v>30</v>
      </c>
      <c r="G4219" t="s">
        <v>9219</v>
      </c>
      <c r="H4219" t="s">
        <v>2579</v>
      </c>
      <c r="I4219" t="s">
        <v>425</v>
      </c>
      <c r="J4219" s="1">
        <v>44396</v>
      </c>
      <c r="K4219">
        <v>52</v>
      </c>
      <c r="L4219" t="s">
        <v>33</v>
      </c>
      <c r="N4219">
        <f t="shared" si="65"/>
        <v>0</v>
      </c>
    </row>
    <row r="4220" spans="1:14" x14ac:dyDescent="0.3">
      <c r="A4220">
        <v>4219</v>
      </c>
      <c r="B4220" t="s">
        <v>8400</v>
      </c>
      <c r="C4220" t="s">
        <v>8496</v>
      </c>
      <c r="D4220" t="s">
        <v>28</v>
      </c>
      <c r="E4220" t="s">
        <v>29</v>
      </c>
      <c r="F4220">
        <v>60</v>
      </c>
      <c r="G4220" t="s">
        <v>9220</v>
      </c>
      <c r="H4220" t="s">
        <v>2072</v>
      </c>
      <c r="I4220" t="s">
        <v>32</v>
      </c>
      <c r="J4220" s="1">
        <v>44610</v>
      </c>
      <c r="K4220">
        <v>65</v>
      </c>
      <c r="L4220" t="s">
        <v>70</v>
      </c>
      <c r="N4220">
        <f t="shared" si="65"/>
        <v>0</v>
      </c>
    </row>
    <row r="4221" spans="1:14" x14ac:dyDescent="0.3">
      <c r="A4221">
        <v>4220</v>
      </c>
      <c r="B4221" t="s">
        <v>5028</v>
      </c>
      <c r="C4221" t="s">
        <v>2985</v>
      </c>
      <c r="D4221" t="s">
        <v>28</v>
      </c>
      <c r="E4221" t="s">
        <v>29</v>
      </c>
      <c r="F4221">
        <v>30</v>
      </c>
      <c r="G4221" t="s">
        <v>9221</v>
      </c>
      <c r="H4221" t="s">
        <v>5207</v>
      </c>
      <c r="I4221" t="s">
        <v>38</v>
      </c>
      <c r="J4221" s="1">
        <v>44120</v>
      </c>
      <c r="K4221">
        <v>33</v>
      </c>
      <c r="L4221" t="s">
        <v>54</v>
      </c>
      <c r="N4221">
        <f t="shared" si="65"/>
        <v>0</v>
      </c>
    </row>
    <row r="4222" spans="1:14" x14ac:dyDescent="0.3">
      <c r="A4222">
        <v>4221</v>
      </c>
      <c r="B4222" t="s">
        <v>5433</v>
      </c>
      <c r="C4222" t="s">
        <v>9222</v>
      </c>
      <c r="D4222" t="s">
        <v>92</v>
      </c>
      <c r="E4222" t="s">
        <v>29</v>
      </c>
      <c r="F4222">
        <v>30</v>
      </c>
      <c r="G4222" t="s">
        <v>9223</v>
      </c>
      <c r="H4222" t="s">
        <v>3756</v>
      </c>
      <c r="I4222" t="s">
        <v>178</v>
      </c>
      <c r="J4222" s="1">
        <v>44078</v>
      </c>
      <c r="K4222">
        <v>84</v>
      </c>
      <c r="L4222" t="s">
        <v>45</v>
      </c>
      <c r="N4222">
        <f t="shared" si="65"/>
        <v>0</v>
      </c>
    </row>
    <row r="4223" spans="1:14" x14ac:dyDescent="0.3">
      <c r="A4223">
        <v>4222</v>
      </c>
      <c r="B4223" t="s">
        <v>8003</v>
      </c>
      <c r="C4223" t="s">
        <v>3965</v>
      </c>
      <c r="D4223" t="s">
        <v>28</v>
      </c>
      <c r="E4223" t="s">
        <v>29</v>
      </c>
      <c r="F4223">
        <v>90</v>
      </c>
      <c r="G4223" t="s">
        <v>9224</v>
      </c>
      <c r="H4223" t="s">
        <v>3245</v>
      </c>
      <c r="I4223" t="s">
        <v>32</v>
      </c>
      <c r="J4223" s="1">
        <v>44211</v>
      </c>
      <c r="K4223">
        <v>67</v>
      </c>
      <c r="L4223" t="s">
        <v>54</v>
      </c>
      <c r="N4223">
        <f t="shared" si="65"/>
        <v>0</v>
      </c>
    </row>
    <row r="4224" spans="1:14" x14ac:dyDescent="0.3">
      <c r="A4224">
        <v>4223</v>
      </c>
      <c r="B4224" t="s">
        <v>9225</v>
      </c>
      <c r="C4224" t="s">
        <v>2563</v>
      </c>
      <c r="D4224" t="s">
        <v>51</v>
      </c>
      <c r="E4224" t="s">
        <v>16</v>
      </c>
      <c r="F4224">
        <v>60</v>
      </c>
      <c r="G4224" t="s">
        <v>9226</v>
      </c>
      <c r="H4224" t="s">
        <v>3511</v>
      </c>
      <c r="I4224" t="s">
        <v>32</v>
      </c>
      <c r="J4224" s="1">
        <v>44099</v>
      </c>
      <c r="K4224">
        <v>30</v>
      </c>
      <c r="L4224" t="s">
        <v>159</v>
      </c>
      <c r="N4224">
        <f t="shared" si="65"/>
        <v>0</v>
      </c>
    </row>
    <row r="4225" spans="1:14" x14ac:dyDescent="0.3">
      <c r="A4225">
        <v>4224</v>
      </c>
      <c r="B4225" t="s">
        <v>9227</v>
      </c>
      <c r="C4225" t="s">
        <v>2365</v>
      </c>
      <c r="D4225" t="s">
        <v>117</v>
      </c>
      <c r="E4225" t="s">
        <v>16</v>
      </c>
      <c r="F4225">
        <v>60</v>
      </c>
      <c r="G4225" t="s">
        <v>9228</v>
      </c>
      <c r="H4225" t="s">
        <v>2530</v>
      </c>
      <c r="I4225" t="s">
        <v>32</v>
      </c>
      <c r="J4225" s="1">
        <v>44721</v>
      </c>
      <c r="K4225">
        <v>19</v>
      </c>
      <c r="L4225" t="s">
        <v>45</v>
      </c>
      <c r="N4225">
        <f t="shared" si="65"/>
        <v>0</v>
      </c>
    </row>
    <row r="4226" spans="1:14" x14ac:dyDescent="0.3">
      <c r="A4226">
        <v>4225</v>
      </c>
      <c r="B4226" t="s">
        <v>2531</v>
      </c>
      <c r="C4226" t="s">
        <v>3467</v>
      </c>
      <c r="D4226" t="s">
        <v>15</v>
      </c>
      <c r="E4226" t="s">
        <v>16</v>
      </c>
      <c r="F4226">
        <v>90</v>
      </c>
      <c r="G4226" t="s">
        <v>9229</v>
      </c>
      <c r="H4226" t="s">
        <v>2877</v>
      </c>
      <c r="I4226" t="s">
        <v>2878</v>
      </c>
      <c r="J4226" s="1">
        <v>43832</v>
      </c>
      <c r="K4226">
        <v>71</v>
      </c>
      <c r="L4226" t="s">
        <v>33</v>
      </c>
      <c r="N4226">
        <f t="shared" ref="N4226:N4289" si="66">COUNTBLANK(A4226:L4226)</f>
        <v>0</v>
      </c>
    </row>
    <row r="4227" spans="1:14" x14ac:dyDescent="0.3">
      <c r="A4227">
        <v>4226</v>
      </c>
      <c r="B4227" t="s">
        <v>1049</v>
      </c>
      <c r="C4227" t="s">
        <v>931</v>
      </c>
      <c r="D4227" t="s">
        <v>28</v>
      </c>
      <c r="E4227" t="s">
        <v>29</v>
      </c>
      <c r="F4227">
        <v>60</v>
      </c>
      <c r="G4227" t="s">
        <v>9229</v>
      </c>
      <c r="H4227" t="s">
        <v>1629</v>
      </c>
      <c r="I4227" t="s">
        <v>32</v>
      </c>
      <c r="J4227" s="1">
        <v>44179</v>
      </c>
      <c r="K4227">
        <v>9</v>
      </c>
      <c r="L4227" t="s">
        <v>39</v>
      </c>
      <c r="N4227">
        <f t="shared" si="66"/>
        <v>0</v>
      </c>
    </row>
    <row r="4228" spans="1:14" x14ac:dyDescent="0.3">
      <c r="A4228">
        <v>4227</v>
      </c>
      <c r="B4228" t="s">
        <v>5746</v>
      </c>
      <c r="C4228" t="s">
        <v>4927</v>
      </c>
      <c r="D4228" t="s">
        <v>51</v>
      </c>
      <c r="E4228" t="s">
        <v>16</v>
      </c>
      <c r="F4228">
        <v>90</v>
      </c>
      <c r="G4228" t="s">
        <v>9230</v>
      </c>
      <c r="H4228" t="s">
        <v>5895</v>
      </c>
      <c r="I4228" t="s">
        <v>32</v>
      </c>
      <c r="J4228" s="1">
        <v>44822</v>
      </c>
      <c r="K4228">
        <v>68</v>
      </c>
      <c r="L4228" t="s">
        <v>39</v>
      </c>
      <c r="N4228">
        <f t="shared" si="66"/>
        <v>0</v>
      </c>
    </row>
    <row r="4229" spans="1:14" x14ac:dyDescent="0.3">
      <c r="A4229">
        <v>4228</v>
      </c>
      <c r="B4229" t="s">
        <v>6194</v>
      </c>
      <c r="C4229" t="s">
        <v>1364</v>
      </c>
      <c r="D4229" t="s">
        <v>51</v>
      </c>
      <c r="E4229" t="s">
        <v>16</v>
      </c>
      <c r="F4229">
        <v>30</v>
      </c>
      <c r="G4229" t="s">
        <v>9231</v>
      </c>
      <c r="H4229" t="s">
        <v>6772</v>
      </c>
      <c r="I4229" t="s">
        <v>32</v>
      </c>
      <c r="J4229" s="1">
        <v>44161</v>
      </c>
      <c r="K4229">
        <v>73</v>
      </c>
      <c r="L4229" t="s">
        <v>159</v>
      </c>
      <c r="N4229">
        <f t="shared" si="66"/>
        <v>0</v>
      </c>
    </row>
    <row r="4230" spans="1:14" x14ac:dyDescent="0.3">
      <c r="A4230">
        <v>4229</v>
      </c>
      <c r="B4230" t="s">
        <v>1229</v>
      </c>
      <c r="C4230" t="s">
        <v>7582</v>
      </c>
      <c r="D4230" t="s">
        <v>28</v>
      </c>
      <c r="E4230" t="s">
        <v>29</v>
      </c>
      <c r="F4230">
        <v>90</v>
      </c>
      <c r="G4230" t="s">
        <v>9232</v>
      </c>
      <c r="H4230" t="s">
        <v>9233</v>
      </c>
      <c r="I4230" t="s">
        <v>32</v>
      </c>
      <c r="J4230" s="1">
        <v>44126</v>
      </c>
      <c r="K4230">
        <v>64</v>
      </c>
      <c r="L4230" t="s">
        <v>54</v>
      </c>
      <c r="N4230">
        <f t="shared" si="66"/>
        <v>0</v>
      </c>
    </row>
    <row r="4231" spans="1:14" x14ac:dyDescent="0.3">
      <c r="A4231">
        <v>4230</v>
      </c>
      <c r="B4231" t="s">
        <v>6242</v>
      </c>
      <c r="C4231" t="s">
        <v>258</v>
      </c>
      <c r="D4231" t="s">
        <v>51</v>
      </c>
      <c r="E4231" t="s">
        <v>16</v>
      </c>
      <c r="F4231">
        <v>30</v>
      </c>
      <c r="G4231" t="s">
        <v>9234</v>
      </c>
      <c r="H4231" t="s">
        <v>5823</v>
      </c>
      <c r="I4231" t="s">
        <v>110</v>
      </c>
      <c r="J4231" s="1">
        <v>44641</v>
      </c>
      <c r="K4231">
        <v>9</v>
      </c>
      <c r="L4231" t="s">
        <v>101</v>
      </c>
      <c r="N4231">
        <f t="shared" si="66"/>
        <v>0</v>
      </c>
    </row>
    <row r="4232" spans="1:14" x14ac:dyDescent="0.3">
      <c r="A4232">
        <v>4231</v>
      </c>
      <c r="B4232" t="s">
        <v>3469</v>
      </c>
      <c r="C4232" t="s">
        <v>2191</v>
      </c>
      <c r="D4232" t="s">
        <v>28</v>
      </c>
      <c r="E4232" t="s">
        <v>29</v>
      </c>
      <c r="F4232">
        <v>30</v>
      </c>
      <c r="G4232" t="s">
        <v>9234</v>
      </c>
      <c r="H4232" t="s">
        <v>3790</v>
      </c>
      <c r="I4232" t="s">
        <v>32</v>
      </c>
      <c r="J4232" s="1">
        <v>44682</v>
      </c>
      <c r="K4232">
        <v>69</v>
      </c>
      <c r="L4232" t="s">
        <v>159</v>
      </c>
      <c r="N4232">
        <f t="shared" si="66"/>
        <v>0</v>
      </c>
    </row>
    <row r="4233" spans="1:14" x14ac:dyDescent="0.3">
      <c r="A4233">
        <v>4232</v>
      </c>
      <c r="B4233" t="s">
        <v>2947</v>
      </c>
      <c r="C4233" t="s">
        <v>1700</v>
      </c>
      <c r="D4233" t="s">
        <v>28</v>
      </c>
      <c r="E4233" t="s">
        <v>29</v>
      </c>
      <c r="F4233">
        <v>60</v>
      </c>
      <c r="G4233" t="s">
        <v>9235</v>
      </c>
      <c r="H4233" t="s">
        <v>1168</v>
      </c>
      <c r="I4233" t="s">
        <v>32</v>
      </c>
      <c r="J4233" s="1">
        <v>44020</v>
      </c>
      <c r="K4233">
        <v>64</v>
      </c>
      <c r="L4233" t="s">
        <v>64</v>
      </c>
      <c r="N4233">
        <f t="shared" si="66"/>
        <v>0</v>
      </c>
    </row>
    <row r="4234" spans="1:14" x14ac:dyDescent="0.3">
      <c r="A4234">
        <v>4233</v>
      </c>
      <c r="B4234" t="s">
        <v>267</v>
      </c>
      <c r="C4234" t="s">
        <v>2030</v>
      </c>
      <c r="D4234" t="s">
        <v>28</v>
      </c>
      <c r="E4234" t="s">
        <v>29</v>
      </c>
      <c r="F4234">
        <v>90</v>
      </c>
      <c r="G4234" t="s">
        <v>9236</v>
      </c>
      <c r="H4234" t="s">
        <v>8547</v>
      </c>
      <c r="I4234" t="s">
        <v>32</v>
      </c>
      <c r="J4234" s="1">
        <v>44722</v>
      </c>
      <c r="K4234">
        <v>27</v>
      </c>
      <c r="L4234" t="s">
        <v>33</v>
      </c>
      <c r="N4234">
        <f t="shared" si="66"/>
        <v>0</v>
      </c>
    </row>
    <row r="4235" spans="1:14" x14ac:dyDescent="0.3">
      <c r="A4235">
        <v>4234</v>
      </c>
      <c r="B4235" t="s">
        <v>9237</v>
      </c>
      <c r="C4235" t="s">
        <v>5413</v>
      </c>
      <c r="D4235" t="s">
        <v>51</v>
      </c>
      <c r="E4235" t="s">
        <v>16</v>
      </c>
      <c r="F4235">
        <v>30</v>
      </c>
      <c r="G4235" t="s">
        <v>9238</v>
      </c>
      <c r="H4235" t="s">
        <v>3670</v>
      </c>
      <c r="I4235" t="s">
        <v>3671</v>
      </c>
      <c r="J4235" s="1">
        <v>44562</v>
      </c>
      <c r="K4235">
        <v>17</v>
      </c>
      <c r="L4235" t="s">
        <v>159</v>
      </c>
      <c r="N4235">
        <f t="shared" si="66"/>
        <v>0</v>
      </c>
    </row>
    <row r="4236" spans="1:14" x14ac:dyDescent="0.3">
      <c r="A4236">
        <v>4235</v>
      </c>
      <c r="B4236" t="s">
        <v>6912</v>
      </c>
      <c r="C4236" t="s">
        <v>6055</v>
      </c>
      <c r="D4236" t="s">
        <v>15</v>
      </c>
      <c r="E4236" t="s">
        <v>16</v>
      </c>
      <c r="F4236">
        <v>30</v>
      </c>
      <c r="G4236" t="s">
        <v>9239</v>
      </c>
      <c r="H4236" t="s">
        <v>2713</v>
      </c>
      <c r="I4236" t="s">
        <v>38</v>
      </c>
      <c r="J4236" s="1">
        <v>44605</v>
      </c>
      <c r="K4236">
        <v>5</v>
      </c>
      <c r="L4236" t="s">
        <v>45</v>
      </c>
      <c r="N4236">
        <f t="shared" si="66"/>
        <v>0</v>
      </c>
    </row>
    <row r="4237" spans="1:14" x14ac:dyDescent="0.3">
      <c r="A4237">
        <v>4236</v>
      </c>
      <c r="B4237" t="s">
        <v>9240</v>
      </c>
      <c r="C4237" t="s">
        <v>7774</v>
      </c>
      <c r="D4237" t="s">
        <v>41</v>
      </c>
      <c r="E4237" t="s">
        <v>16</v>
      </c>
      <c r="F4237">
        <v>30</v>
      </c>
      <c r="G4237" t="s">
        <v>9241</v>
      </c>
      <c r="H4237" t="s">
        <v>4874</v>
      </c>
      <c r="I4237" t="s">
        <v>32</v>
      </c>
      <c r="J4237" s="1">
        <v>44215</v>
      </c>
      <c r="K4237">
        <v>92</v>
      </c>
      <c r="L4237" t="s">
        <v>45</v>
      </c>
      <c r="N4237">
        <f t="shared" si="66"/>
        <v>0</v>
      </c>
    </row>
    <row r="4238" spans="1:14" x14ac:dyDescent="0.3">
      <c r="A4238">
        <v>4237</v>
      </c>
      <c r="B4238" t="s">
        <v>5444</v>
      </c>
      <c r="C4238" t="s">
        <v>1861</v>
      </c>
      <c r="D4238" t="s">
        <v>51</v>
      </c>
      <c r="E4238" t="s">
        <v>16</v>
      </c>
      <c r="F4238">
        <v>30</v>
      </c>
      <c r="G4238" t="s">
        <v>9242</v>
      </c>
      <c r="H4238" t="s">
        <v>6283</v>
      </c>
      <c r="I4238" t="s">
        <v>32</v>
      </c>
      <c r="J4238" s="1">
        <v>44186</v>
      </c>
      <c r="K4238">
        <v>82</v>
      </c>
      <c r="L4238" t="s">
        <v>20</v>
      </c>
      <c r="N4238">
        <f t="shared" si="66"/>
        <v>0</v>
      </c>
    </row>
    <row r="4239" spans="1:14" x14ac:dyDescent="0.3">
      <c r="A4239">
        <v>4238</v>
      </c>
      <c r="B4239" t="s">
        <v>2040</v>
      </c>
      <c r="C4239" t="s">
        <v>9243</v>
      </c>
      <c r="D4239" t="s">
        <v>15</v>
      </c>
      <c r="E4239" t="s">
        <v>16</v>
      </c>
      <c r="F4239">
        <v>90</v>
      </c>
      <c r="G4239" t="s">
        <v>9244</v>
      </c>
      <c r="H4239" t="s">
        <v>5025</v>
      </c>
      <c r="I4239" t="s">
        <v>32</v>
      </c>
      <c r="J4239" s="1">
        <v>44325</v>
      </c>
      <c r="K4239">
        <v>9</v>
      </c>
      <c r="L4239" t="s">
        <v>70</v>
      </c>
      <c r="N4239">
        <f t="shared" si="66"/>
        <v>0</v>
      </c>
    </row>
    <row r="4240" spans="1:14" x14ac:dyDescent="0.3">
      <c r="A4240">
        <v>4239</v>
      </c>
      <c r="B4240" t="s">
        <v>2398</v>
      </c>
      <c r="C4240" t="s">
        <v>1950</v>
      </c>
      <c r="D4240" t="s">
        <v>28</v>
      </c>
      <c r="E4240" t="s">
        <v>29</v>
      </c>
      <c r="F4240">
        <v>30</v>
      </c>
      <c r="G4240" t="s">
        <v>9245</v>
      </c>
      <c r="H4240" t="s">
        <v>4794</v>
      </c>
      <c r="I4240" t="s">
        <v>32</v>
      </c>
      <c r="J4240" s="1">
        <v>44456</v>
      </c>
      <c r="K4240">
        <v>70</v>
      </c>
      <c r="L4240" t="s">
        <v>45</v>
      </c>
      <c r="N4240">
        <f t="shared" si="66"/>
        <v>0</v>
      </c>
    </row>
    <row r="4241" spans="1:14" x14ac:dyDescent="0.3">
      <c r="A4241">
        <v>4240</v>
      </c>
      <c r="B4241" t="s">
        <v>2731</v>
      </c>
      <c r="C4241" t="s">
        <v>2431</v>
      </c>
      <c r="D4241" t="s">
        <v>28</v>
      </c>
      <c r="E4241" t="s">
        <v>29</v>
      </c>
      <c r="F4241">
        <v>60</v>
      </c>
      <c r="G4241" t="s">
        <v>9246</v>
      </c>
      <c r="H4241" t="s">
        <v>8205</v>
      </c>
      <c r="I4241" t="s">
        <v>25</v>
      </c>
      <c r="J4241" s="1">
        <v>44299</v>
      </c>
      <c r="K4241">
        <v>31</v>
      </c>
      <c r="L4241" t="s">
        <v>64</v>
      </c>
      <c r="N4241">
        <f t="shared" si="66"/>
        <v>0</v>
      </c>
    </row>
    <row r="4242" spans="1:14" x14ac:dyDescent="0.3">
      <c r="A4242">
        <v>4241</v>
      </c>
      <c r="B4242" t="s">
        <v>4139</v>
      </c>
      <c r="C4242" t="s">
        <v>2448</v>
      </c>
      <c r="D4242" t="s">
        <v>51</v>
      </c>
      <c r="E4242" t="s">
        <v>16</v>
      </c>
      <c r="F4242">
        <v>60</v>
      </c>
      <c r="G4242" t="s">
        <v>9247</v>
      </c>
      <c r="H4242" t="s">
        <v>1973</v>
      </c>
      <c r="I4242" t="s">
        <v>110</v>
      </c>
      <c r="J4242" s="1">
        <v>44023</v>
      </c>
      <c r="K4242">
        <v>45</v>
      </c>
      <c r="L4242" t="s">
        <v>159</v>
      </c>
      <c r="N4242">
        <f t="shared" si="66"/>
        <v>0</v>
      </c>
    </row>
    <row r="4243" spans="1:14" x14ac:dyDescent="0.3">
      <c r="A4243">
        <v>4242</v>
      </c>
      <c r="B4243" t="s">
        <v>616</v>
      </c>
      <c r="C4243" t="s">
        <v>4933</v>
      </c>
      <c r="D4243" t="s">
        <v>28</v>
      </c>
      <c r="E4243" t="s">
        <v>29</v>
      </c>
      <c r="F4243">
        <v>60</v>
      </c>
      <c r="G4243" t="s">
        <v>9248</v>
      </c>
      <c r="H4243" t="s">
        <v>1218</v>
      </c>
      <c r="I4243" t="s">
        <v>294</v>
      </c>
      <c r="J4243" s="1">
        <v>44051</v>
      </c>
      <c r="K4243">
        <v>56</v>
      </c>
      <c r="L4243" t="s">
        <v>70</v>
      </c>
      <c r="N4243">
        <f t="shared" si="66"/>
        <v>0</v>
      </c>
    </row>
    <row r="4244" spans="1:14" x14ac:dyDescent="0.3">
      <c r="A4244">
        <v>4243</v>
      </c>
      <c r="B4244" t="s">
        <v>4419</v>
      </c>
      <c r="C4244" t="s">
        <v>516</v>
      </c>
      <c r="D4244" t="s">
        <v>28</v>
      </c>
      <c r="E4244" t="s">
        <v>29</v>
      </c>
      <c r="F4244">
        <v>30</v>
      </c>
      <c r="G4244" t="s">
        <v>9249</v>
      </c>
      <c r="H4244" t="s">
        <v>3033</v>
      </c>
      <c r="I4244" t="s">
        <v>32</v>
      </c>
      <c r="J4244" s="1">
        <v>44438</v>
      </c>
      <c r="K4244">
        <v>26</v>
      </c>
      <c r="L4244" t="s">
        <v>101</v>
      </c>
      <c r="N4244">
        <f t="shared" si="66"/>
        <v>0</v>
      </c>
    </row>
    <row r="4245" spans="1:14" x14ac:dyDescent="0.3">
      <c r="A4245">
        <v>4244</v>
      </c>
      <c r="B4245" t="s">
        <v>4419</v>
      </c>
      <c r="C4245" t="s">
        <v>516</v>
      </c>
      <c r="D4245" t="s">
        <v>28</v>
      </c>
      <c r="E4245" t="s">
        <v>29</v>
      </c>
      <c r="F4245">
        <v>30</v>
      </c>
      <c r="G4245" t="s">
        <v>9249</v>
      </c>
      <c r="H4245" t="s">
        <v>3033</v>
      </c>
      <c r="I4245" t="s">
        <v>32</v>
      </c>
      <c r="J4245" s="1">
        <v>44438</v>
      </c>
      <c r="K4245">
        <v>26</v>
      </c>
      <c r="L4245" t="s">
        <v>101</v>
      </c>
      <c r="N4245">
        <f t="shared" si="66"/>
        <v>0</v>
      </c>
    </row>
    <row r="4246" spans="1:14" x14ac:dyDescent="0.3">
      <c r="A4246">
        <v>4245</v>
      </c>
      <c r="B4246" t="s">
        <v>4099</v>
      </c>
      <c r="C4246" t="s">
        <v>1341</v>
      </c>
      <c r="D4246" t="s">
        <v>28</v>
      </c>
      <c r="E4246" t="s">
        <v>29</v>
      </c>
      <c r="F4246">
        <v>90</v>
      </c>
      <c r="G4246" t="s">
        <v>9250</v>
      </c>
      <c r="H4246" t="s">
        <v>1190</v>
      </c>
      <c r="I4246" t="s">
        <v>173</v>
      </c>
      <c r="J4246" s="1">
        <v>44495</v>
      </c>
      <c r="K4246">
        <v>15</v>
      </c>
      <c r="L4246" t="s">
        <v>45</v>
      </c>
      <c r="N4246">
        <f t="shared" si="66"/>
        <v>0</v>
      </c>
    </row>
    <row r="4247" spans="1:14" x14ac:dyDescent="0.3">
      <c r="A4247">
        <v>4246</v>
      </c>
      <c r="B4247" t="s">
        <v>1225</v>
      </c>
      <c r="C4247" t="s">
        <v>1843</v>
      </c>
      <c r="D4247" t="s">
        <v>28</v>
      </c>
      <c r="E4247" t="s">
        <v>29</v>
      </c>
      <c r="F4247">
        <v>60</v>
      </c>
      <c r="G4247" t="s">
        <v>9251</v>
      </c>
      <c r="H4247" t="s">
        <v>5637</v>
      </c>
      <c r="I4247" t="s">
        <v>32</v>
      </c>
      <c r="J4247" s="1">
        <v>44042</v>
      </c>
      <c r="K4247">
        <v>50</v>
      </c>
      <c r="L4247" t="s">
        <v>45</v>
      </c>
      <c r="N4247">
        <f t="shared" si="66"/>
        <v>0</v>
      </c>
    </row>
    <row r="4248" spans="1:14" x14ac:dyDescent="0.3">
      <c r="A4248">
        <v>4247</v>
      </c>
      <c r="B4248" t="s">
        <v>9252</v>
      </c>
      <c r="C4248" t="s">
        <v>9253</v>
      </c>
      <c r="D4248" t="s">
        <v>41</v>
      </c>
      <c r="E4248" t="s">
        <v>16</v>
      </c>
      <c r="F4248">
        <v>90</v>
      </c>
      <c r="G4248" t="s">
        <v>9254</v>
      </c>
      <c r="H4248" t="s">
        <v>2706</v>
      </c>
      <c r="I4248" t="s">
        <v>294</v>
      </c>
      <c r="J4248" s="1">
        <v>43987</v>
      </c>
      <c r="K4248">
        <v>48</v>
      </c>
      <c r="L4248" t="s">
        <v>101</v>
      </c>
      <c r="N4248">
        <f t="shared" si="66"/>
        <v>0</v>
      </c>
    </row>
    <row r="4249" spans="1:14" x14ac:dyDescent="0.3">
      <c r="A4249">
        <v>4248</v>
      </c>
      <c r="B4249" t="s">
        <v>9255</v>
      </c>
      <c r="C4249" t="s">
        <v>1573</v>
      </c>
      <c r="D4249" t="s">
        <v>15</v>
      </c>
      <c r="E4249" t="s">
        <v>16</v>
      </c>
      <c r="F4249">
        <v>90</v>
      </c>
      <c r="G4249" t="s">
        <v>9256</v>
      </c>
      <c r="H4249" t="s">
        <v>4882</v>
      </c>
      <c r="I4249" t="s">
        <v>146</v>
      </c>
      <c r="J4249" s="1">
        <v>44340</v>
      </c>
      <c r="K4249">
        <v>43</v>
      </c>
      <c r="L4249" t="s">
        <v>70</v>
      </c>
      <c r="N4249">
        <f t="shared" si="66"/>
        <v>0</v>
      </c>
    </row>
    <row r="4250" spans="1:14" x14ac:dyDescent="0.3">
      <c r="A4250">
        <v>4249</v>
      </c>
      <c r="B4250" t="s">
        <v>2743</v>
      </c>
      <c r="C4250" t="s">
        <v>2413</v>
      </c>
      <c r="D4250" t="s">
        <v>28</v>
      </c>
      <c r="E4250" t="s">
        <v>29</v>
      </c>
      <c r="F4250">
        <v>60</v>
      </c>
      <c r="G4250" t="s">
        <v>9257</v>
      </c>
      <c r="H4250" t="s">
        <v>1519</v>
      </c>
      <c r="I4250" t="s">
        <v>32</v>
      </c>
      <c r="J4250" s="1">
        <v>44039</v>
      </c>
      <c r="K4250">
        <v>48</v>
      </c>
      <c r="L4250" t="s">
        <v>70</v>
      </c>
      <c r="N4250">
        <f t="shared" si="66"/>
        <v>0</v>
      </c>
    </row>
    <row r="4251" spans="1:14" x14ac:dyDescent="0.3">
      <c r="A4251">
        <v>4250</v>
      </c>
      <c r="B4251" t="s">
        <v>9258</v>
      </c>
      <c r="C4251" t="s">
        <v>1762</v>
      </c>
      <c r="D4251" t="s">
        <v>15</v>
      </c>
      <c r="E4251" t="s">
        <v>16</v>
      </c>
      <c r="F4251">
        <v>30</v>
      </c>
      <c r="G4251" t="s">
        <v>9259</v>
      </c>
      <c r="H4251" t="s">
        <v>7936</v>
      </c>
      <c r="I4251" t="s">
        <v>32</v>
      </c>
      <c r="J4251" s="1">
        <v>43971</v>
      </c>
      <c r="K4251">
        <v>77</v>
      </c>
      <c r="L4251" t="s">
        <v>80</v>
      </c>
      <c r="N4251">
        <f t="shared" si="66"/>
        <v>0</v>
      </c>
    </row>
    <row r="4252" spans="1:14" x14ac:dyDescent="0.3">
      <c r="A4252">
        <v>4251</v>
      </c>
      <c r="B4252" t="s">
        <v>9260</v>
      </c>
      <c r="C4252" t="s">
        <v>4237</v>
      </c>
      <c r="D4252" t="s">
        <v>15</v>
      </c>
      <c r="E4252" t="s">
        <v>16</v>
      </c>
      <c r="F4252">
        <v>30</v>
      </c>
      <c r="G4252" t="s">
        <v>9261</v>
      </c>
      <c r="H4252" t="s">
        <v>2896</v>
      </c>
      <c r="I4252" t="s">
        <v>110</v>
      </c>
      <c r="J4252" s="1">
        <v>44793</v>
      </c>
      <c r="K4252">
        <v>62</v>
      </c>
      <c r="L4252" t="s">
        <v>80</v>
      </c>
      <c r="N4252">
        <f t="shared" si="66"/>
        <v>0</v>
      </c>
    </row>
    <row r="4253" spans="1:14" x14ac:dyDescent="0.3">
      <c r="A4253">
        <v>4252</v>
      </c>
      <c r="B4253" t="s">
        <v>504</v>
      </c>
      <c r="C4253" t="s">
        <v>9137</v>
      </c>
      <c r="D4253" t="s">
        <v>28</v>
      </c>
      <c r="E4253" t="s">
        <v>29</v>
      </c>
      <c r="F4253">
        <v>30</v>
      </c>
      <c r="G4253" t="s">
        <v>9262</v>
      </c>
      <c r="H4253" t="s">
        <v>1723</v>
      </c>
      <c r="I4253" t="s">
        <v>173</v>
      </c>
      <c r="J4253" s="1">
        <v>44639</v>
      </c>
      <c r="K4253">
        <v>11</v>
      </c>
      <c r="L4253" t="s">
        <v>101</v>
      </c>
      <c r="N4253">
        <f t="shared" si="66"/>
        <v>0</v>
      </c>
    </row>
    <row r="4254" spans="1:14" x14ac:dyDescent="0.3">
      <c r="A4254">
        <v>4253</v>
      </c>
      <c r="B4254" t="s">
        <v>9263</v>
      </c>
      <c r="C4254" t="s">
        <v>6890</v>
      </c>
      <c r="D4254" t="s">
        <v>15</v>
      </c>
      <c r="E4254" t="s">
        <v>16</v>
      </c>
      <c r="F4254">
        <v>90</v>
      </c>
      <c r="G4254" t="s">
        <v>9264</v>
      </c>
      <c r="H4254" t="s">
        <v>901</v>
      </c>
      <c r="I4254" t="s">
        <v>146</v>
      </c>
      <c r="J4254" s="1">
        <v>44435</v>
      </c>
      <c r="K4254">
        <v>54</v>
      </c>
      <c r="L4254" t="s">
        <v>159</v>
      </c>
      <c r="N4254">
        <f t="shared" si="66"/>
        <v>0</v>
      </c>
    </row>
    <row r="4255" spans="1:14" x14ac:dyDescent="0.3">
      <c r="A4255">
        <v>4254</v>
      </c>
      <c r="B4255" t="s">
        <v>2131</v>
      </c>
      <c r="C4255" t="s">
        <v>2905</v>
      </c>
      <c r="D4255" t="s">
        <v>51</v>
      </c>
      <c r="E4255" t="s">
        <v>16</v>
      </c>
      <c r="F4255">
        <v>30</v>
      </c>
      <c r="G4255" t="s">
        <v>9265</v>
      </c>
      <c r="H4255" t="s">
        <v>6059</v>
      </c>
      <c r="I4255" t="s">
        <v>32</v>
      </c>
      <c r="J4255" s="1">
        <v>44262</v>
      </c>
      <c r="K4255">
        <v>9</v>
      </c>
      <c r="L4255" t="s">
        <v>33</v>
      </c>
      <c r="N4255">
        <f t="shared" si="66"/>
        <v>0</v>
      </c>
    </row>
    <row r="4256" spans="1:14" x14ac:dyDescent="0.3">
      <c r="A4256">
        <v>4255</v>
      </c>
      <c r="B4256" t="s">
        <v>9266</v>
      </c>
      <c r="C4256" t="s">
        <v>2154</v>
      </c>
      <c r="D4256" t="s">
        <v>51</v>
      </c>
      <c r="E4256" t="s">
        <v>16</v>
      </c>
      <c r="F4256">
        <v>60</v>
      </c>
      <c r="G4256" t="s">
        <v>9267</v>
      </c>
      <c r="H4256" t="s">
        <v>1164</v>
      </c>
      <c r="I4256" t="s">
        <v>89</v>
      </c>
      <c r="J4256" s="1">
        <v>44881</v>
      </c>
      <c r="K4256">
        <v>71</v>
      </c>
      <c r="L4256" t="s">
        <v>39</v>
      </c>
      <c r="N4256">
        <f t="shared" si="66"/>
        <v>0</v>
      </c>
    </row>
    <row r="4257" spans="1:14" x14ac:dyDescent="0.3">
      <c r="A4257">
        <v>4256</v>
      </c>
      <c r="B4257" t="s">
        <v>9268</v>
      </c>
      <c r="C4257" t="s">
        <v>879</v>
      </c>
      <c r="D4257" t="s">
        <v>15</v>
      </c>
      <c r="E4257" t="s">
        <v>16</v>
      </c>
      <c r="F4257">
        <v>30</v>
      </c>
      <c r="G4257" t="s">
        <v>9269</v>
      </c>
      <c r="H4257" t="s">
        <v>9209</v>
      </c>
      <c r="I4257" t="s">
        <v>32</v>
      </c>
      <c r="J4257" s="1">
        <v>44100</v>
      </c>
      <c r="K4257">
        <v>23</v>
      </c>
      <c r="L4257" t="s">
        <v>80</v>
      </c>
      <c r="N4257">
        <f t="shared" si="66"/>
        <v>0</v>
      </c>
    </row>
    <row r="4258" spans="1:14" x14ac:dyDescent="0.3">
      <c r="A4258">
        <v>4257</v>
      </c>
      <c r="B4258" t="s">
        <v>9270</v>
      </c>
      <c r="C4258" t="s">
        <v>4018</v>
      </c>
      <c r="D4258" t="s">
        <v>15</v>
      </c>
      <c r="E4258" t="s">
        <v>16</v>
      </c>
      <c r="F4258">
        <v>30</v>
      </c>
      <c r="G4258" t="s">
        <v>9271</v>
      </c>
      <c r="H4258" t="s">
        <v>1723</v>
      </c>
      <c r="I4258" t="s">
        <v>173</v>
      </c>
      <c r="J4258" s="1">
        <v>43946</v>
      </c>
      <c r="K4258">
        <v>66</v>
      </c>
      <c r="L4258" t="s">
        <v>54</v>
      </c>
      <c r="N4258">
        <f t="shared" si="66"/>
        <v>0</v>
      </c>
    </row>
    <row r="4259" spans="1:14" x14ac:dyDescent="0.3">
      <c r="A4259">
        <v>4258</v>
      </c>
      <c r="B4259" t="s">
        <v>8669</v>
      </c>
      <c r="C4259" t="s">
        <v>4615</v>
      </c>
      <c r="D4259" t="s">
        <v>15</v>
      </c>
      <c r="E4259" t="s">
        <v>16</v>
      </c>
      <c r="F4259">
        <v>30</v>
      </c>
      <c r="G4259" t="s">
        <v>9272</v>
      </c>
      <c r="H4259" t="s">
        <v>1864</v>
      </c>
      <c r="I4259" t="s">
        <v>294</v>
      </c>
      <c r="J4259" s="1">
        <v>44851</v>
      </c>
      <c r="K4259">
        <v>7</v>
      </c>
      <c r="L4259" t="s">
        <v>45</v>
      </c>
      <c r="N4259">
        <f t="shared" si="66"/>
        <v>0</v>
      </c>
    </row>
    <row r="4260" spans="1:14" x14ac:dyDescent="0.3">
      <c r="A4260">
        <v>4259</v>
      </c>
      <c r="B4260" t="s">
        <v>9273</v>
      </c>
      <c r="C4260" t="s">
        <v>7099</v>
      </c>
      <c r="D4260" t="s">
        <v>51</v>
      </c>
      <c r="E4260" t="s">
        <v>16</v>
      </c>
      <c r="F4260">
        <v>30</v>
      </c>
      <c r="G4260" t="s">
        <v>9274</v>
      </c>
      <c r="H4260" t="s">
        <v>235</v>
      </c>
      <c r="I4260" t="s">
        <v>146</v>
      </c>
      <c r="J4260" s="1">
        <v>44088</v>
      </c>
      <c r="K4260">
        <v>28</v>
      </c>
      <c r="L4260" t="s">
        <v>20</v>
      </c>
      <c r="N4260">
        <f t="shared" si="66"/>
        <v>0</v>
      </c>
    </row>
    <row r="4261" spans="1:14" x14ac:dyDescent="0.3">
      <c r="A4261">
        <v>4260</v>
      </c>
      <c r="B4261" t="s">
        <v>6915</v>
      </c>
      <c r="C4261" t="s">
        <v>1585</v>
      </c>
      <c r="D4261" t="s">
        <v>621</v>
      </c>
      <c r="E4261" t="s">
        <v>29</v>
      </c>
      <c r="F4261">
        <v>90</v>
      </c>
      <c r="G4261" t="s">
        <v>9274</v>
      </c>
      <c r="H4261" t="s">
        <v>2536</v>
      </c>
      <c r="I4261" t="s">
        <v>124</v>
      </c>
      <c r="J4261" s="1">
        <v>44922</v>
      </c>
      <c r="K4261">
        <v>35</v>
      </c>
      <c r="L4261" t="s">
        <v>80</v>
      </c>
      <c r="N4261">
        <f t="shared" si="66"/>
        <v>0</v>
      </c>
    </row>
    <row r="4262" spans="1:14" x14ac:dyDescent="0.3">
      <c r="A4262">
        <v>4261</v>
      </c>
      <c r="B4262" t="s">
        <v>9275</v>
      </c>
      <c r="C4262" t="s">
        <v>5727</v>
      </c>
      <c r="D4262" t="s">
        <v>41</v>
      </c>
      <c r="E4262" t="s">
        <v>16</v>
      </c>
      <c r="F4262">
        <v>60</v>
      </c>
      <c r="G4262" t="s">
        <v>9276</v>
      </c>
      <c r="H4262" t="s">
        <v>985</v>
      </c>
      <c r="I4262" t="s">
        <v>38</v>
      </c>
      <c r="J4262" s="1">
        <v>44015</v>
      </c>
      <c r="K4262">
        <v>74</v>
      </c>
      <c r="L4262" t="s">
        <v>70</v>
      </c>
      <c r="N4262">
        <f t="shared" si="66"/>
        <v>0</v>
      </c>
    </row>
    <row r="4263" spans="1:14" x14ac:dyDescent="0.3">
      <c r="A4263">
        <v>4262</v>
      </c>
      <c r="B4263" t="s">
        <v>9277</v>
      </c>
      <c r="C4263" t="s">
        <v>9278</v>
      </c>
      <c r="D4263" t="s">
        <v>15</v>
      </c>
      <c r="E4263" t="s">
        <v>16</v>
      </c>
      <c r="F4263">
        <v>30</v>
      </c>
      <c r="G4263" t="s">
        <v>9276</v>
      </c>
      <c r="H4263" t="s">
        <v>9279</v>
      </c>
      <c r="I4263" t="s">
        <v>32</v>
      </c>
      <c r="J4263" s="1">
        <v>44332</v>
      </c>
      <c r="K4263">
        <v>60</v>
      </c>
      <c r="L4263" t="s">
        <v>45</v>
      </c>
      <c r="N4263">
        <f t="shared" si="66"/>
        <v>0</v>
      </c>
    </row>
    <row r="4264" spans="1:14" x14ac:dyDescent="0.3">
      <c r="A4264">
        <v>4263</v>
      </c>
      <c r="B4264" t="s">
        <v>3714</v>
      </c>
      <c r="C4264" t="s">
        <v>9280</v>
      </c>
      <c r="D4264" t="s">
        <v>28</v>
      </c>
      <c r="E4264" t="s">
        <v>29</v>
      </c>
      <c r="F4264">
        <v>60</v>
      </c>
      <c r="G4264" t="s">
        <v>9281</v>
      </c>
      <c r="H4264" t="s">
        <v>4334</v>
      </c>
      <c r="I4264" t="s">
        <v>1199</v>
      </c>
      <c r="J4264" s="1">
        <v>44260</v>
      </c>
      <c r="K4264">
        <v>65</v>
      </c>
      <c r="L4264" t="s">
        <v>159</v>
      </c>
      <c r="N4264">
        <f t="shared" si="66"/>
        <v>0</v>
      </c>
    </row>
    <row r="4265" spans="1:14" x14ac:dyDescent="0.3">
      <c r="A4265" s="2">
        <v>4264</v>
      </c>
      <c r="B4265" s="2"/>
      <c r="C4265" s="2" t="s">
        <v>9282</v>
      </c>
      <c r="D4265" s="2" t="s">
        <v>28</v>
      </c>
      <c r="E4265" s="2" t="s">
        <v>29</v>
      </c>
      <c r="F4265" s="2">
        <v>30</v>
      </c>
      <c r="G4265" s="2" t="s">
        <v>9283</v>
      </c>
      <c r="H4265" s="2" t="s">
        <v>9284</v>
      </c>
      <c r="I4265" s="2" t="s">
        <v>110</v>
      </c>
      <c r="J4265" s="3">
        <v>43892</v>
      </c>
      <c r="K4265" s="2">
        <v>80</v>
      </c>
      <c r="L4265" s="2" t="s">
        <v>80</v>
      </c>
      <c r="M4265" s="2"/>
      <c r="N4265" s="2">
        <f t="shared" si="66"/>
        <v>1</v>
      </c>
    </row>
    <row r="4266" spans="1:14" x14ac:dyDescent="0.3">
      <c r="A4266">
        <v>4265</v>
      </c>
      <c r="B4266" t="s">
        <v>3532</v>
      </c>
      <c r="C4266" t="s">
        <v>2985</v>
      </c>
      <c r="D4266" t="s">
        <v>28</v>
      </c>
      <c r="E4266" t="s">
        <v>29</v>
      </c>
      <c r="F4266">
        <v>30</v>
      </c>
      <c r="G4266" t="s">
        <v>9285</v>
      </c>
      <c r="H4266" t="s">
        <v>9286</v>
      </c>
      <c r="I4266" t="s">
        <v>178</v>
      </c>
      <c r="J4266" s="1">
        <v>44390</v>
      </c>
      <c r="K4266">
        <v>38</v>
      </c>
      <c r="L4266" t="s">
        <v>64</v>
      </c>
      <c r="N4266">
        <f t="shared" si="66"/>
        <v>0</v>
      </c>
    </row>
    <row r="4267" spans="1:14" x14ac:dyDescent="0.3">
      <c r="A4267">
        <v>4266</v>
      </c>
      <c r="B4267" t="s">
        <v>2358</v>
      </c>
      <c r="C4267" t="s">
        <v>5534</v>
      </c>
      <c r="D4267" t="s">
        <v>28</v>
      </c>
      <c r="E4267" t="s">
        <v>29</v>
      </c>
      <c r="F4267">
        <v>90</v>
      </c>
      <c r="G4267" t="s">
        <v>9287</v>
      </c>
      <c r="H4267" t="s">
        <v>659</v>
      </c>
      <c r="I4267" t="s">
        <v>32</v>
      </c>
      <c r="J4267" s="1">
        <v>43861</v>
      </c>
      <c r="K4267">
        <v>70</v>
      </c>
      <c r="L4267" t="s">
        <v>54</v>
      </c>
      <c r="N4267">
        <f t="shared" si="66"/>
        <v>0</v>
      </c>
    </row>
    <row r="4268" spans="1:14" x14ac:dyDescent="0.3">
      <c r="A4268">
        <v>4267</v>
      </c>
      <c r="B4268" t="s">
        <v>237</v>
      </c>
      <c r="C4268" t="s">
        <v>642</v>
      </c>
      <c r="D4268" t="s">
        <v>15</v>
      </c>
      <c r="E4268" t="s">
        <v>16</v>
      </c>
      <c r="F4268">
        <v>60</v>
      </c>
      <c r="G4268" t="s">
        <v>9288</v>
      </c>
      <c r="H4268" t="s">
        <v>1276</v>
      </c>
      <c r="I4268" t="s">
        <v>32</v>
      </c>
      <c r="J4268" s="1">
        <v>44532</v>
      </c>
      <c r="K4268">
        <v>72</v>
      </c>
      <c r="L4268" t="s">
        <v>80</v>
      </c>
      <c r="N4268">
        <f t="shared" si="66"/>
        <v>0</v>
      </c>
    </row>
    <row r="4269" spans="1:14" x14ac:dyDescent="0.3">
      <c r="A4269">
        <v>4268</v>
      </c>
      <c r="B4269" t="s">
        <v>620</v>
      </c>
      <c r="C4269" t="s">
        <v>3098</v>
      </c>
      <c r="D4269" t="s">
        <v>28</v>
      </c>
      <c r="E4269" t="s">
        <v>29</v>
      </c>
      <c r="F4269">
        <v>30</v>
      </c>
      <c r="G4269" t="s">
        <v>9289</v>
      </c>
      <c r="H4269" t="s">
        <v>3284</v>
      </c>
      <c r="I4269" t="s">
        <v>32</v>
      </c>
      <c r="J4269" s="1">
        <v>44648</v>
      </c>
      <c r="K4269">
        <v>63</v>
      </c>
      <c r="L4269" t="s">
        <v>101</v>
      </c>
      <c r="N4269">
        <f t="shared" si="66"/>
        <v>0</v>
      </c>
    </row>
    <row r="4270" spans="1:14" x14ac:dyDescent="0.3">
      <c r="A4270">
        <v>4269</v>
      </c>
      <c r="B4270" t="s">
        <v>7422</v>
      </c>
      <c r="C4270" t="s">
        <v>1121</v>
      </c>
      <c r="D4270" t="s">
        <v>28</v>
      </c>
      <c r="E4270" t="s">
        <v>29</v>
      </c>
      <c r="F4270">
        <v>30</v>
      </c>
      <c r="G4270" t="s">
        <v>9290</v>
      </c>
      <c r="H4270" t="s">
        <v>2530</v>
      </c>
      <c r="I4270" t="s">
        <v>32</v>
      </c>
      <c r="J4270" s="1">
        <v>44902</v>
      </c>
      <c r="K4270">
        <v>46</v>
      </c>
      <c r="L4270" t="s">
        <v>54</v>
      </c>
      <c r="N4270">
        <f t="shared" si="66"/>
        <v>0</v>
      </c>
    </row>
    <row r="4271" spans="1:14" x14ac:dyDescent="0.3">
      <c r="A4271">
        <v>4270</v>
      </c>
      <c r="B4271" t="s">
        <v>2887</v>
      </c>
      <c r="C4271" t="s">
        <v>808</v>
      </c>
      <c r="D4271" t="s">
        <v>28</v>
      </c>
      <c r="E4271" t="s">
        <v>29</v>
      </c>
      <c r="F4271">
        <v>60</v>
      </c>
      <c r="G4271" t="s">
        <v>9291</v>
      </c>
      <c r="H4271" t="s">
        <v>5047</v>
      </c>
      <c r="I4271" t="s">
        <v>178</v>
      </c>
      <c r="J4271" s="1">
        <v>44310</v>
      </c>
      <c r="K4271">
        <v>6</v>
      </c>
      <c r="L4271" t="s">
        <v>45</v>
      </c>
      <c r="N4271">
        <f t="shared" si="66"/>
        <v>0</v>
      </c>
    </row>
    <row r="4272" spans="1:14" x14ac:dyDescent="0.3">
      <c r="A4272">
        <v>4271</v>
      </c>
      <c r="B4272" t="s">
        <v>563</v>
      </c>
      <c r="C4272" t="s">
        <v>3712</v>
      </c>
      <c r="D4272" t="s">
        <v>28</v>
      </c>
      <c r="E4272" t="s">
        <v>29</v>
      </c>
      <c r="F4272">
        <v>60</v>
      </c>
      <c r="G4272" t="s">
        <v>9292</v>
      </c>
      <c r="H4272" t="s">
        <v>591</v>
      </c>
      <c r="I4272" t="s">
        <v>32</v>
      </c>
      <c r="J4272" s="1">
        <v>44583</v>
      </c>
      <c r="K4272">
        <v>53</v>
      </c>
      <c r="L4272" t="s">
        <v>45</v>
      </c>
      <c r="N4272">
        <f t="shared" si="66"/>
        <v>0</v>
      </c>
    </row>
    <row r="4273" spans="1:14" x14ac:dyDescent="0.3">
      <c r="A4273">
        <v>4272</v>
      </c>
      <c r="B4273" t="s">
        <v>9293</v>
      </c>
      <c r="C4273" t="s">
        <v>2955</v>
      </c>
      <c r="D4273" t="s">
        <v>15</v>
      </c>
      <c r="E4273" t="s">
        <v>16</v>
      </c>
      <c r="F4273">
        <v>30</v>
      </c>
      <c r="G4273" t="s">
        <v>9294</v>
      </c>
      <c r="H4273" t="s">
        <v>2583</v>
      </c>
      <c r="I4273" t="s">
        <v>32</v>
      </c>
      <c r="J4273" s="1">
        <v>44179</v>
      </c>
      <c r="K4273">
        <v>9</v>
      </c>
      <c r="L4273" t="s">
        <v>159</v>
      </c>
      <c r="N4273">
        <f t="shared" si="66"/>
        <v>0</v>
      </c>
    </row>
    <row r="4274" spans="1:14" x14ac:dyDescent="0.3">
      <c r="A4274">
        <v>4273</v>
      </c>
      <c r="B4274" t="s">
        <v>774</v>
      </c>
      <c r="C4274" t="s">
        <v>4420</v>
      </c>
      <c r="D4274" t="s">
        <v>15</v>
      </c>
      <c r="E4274" t="s">
        <v>16</v>
      </c>
      <c r="F4274">
        <v>30</v>
      </c>
      <c r="G4274" t="s">
        <v>9295</v>
      </c>
      <c r="H4274" t="s">
        <v>2720</v>
      </c>
      <c r="I4274" t="s">
        <v>32</v>
      </c>
      <c r="J4274" s="1">
        <v>44281</v>
      </c>
      <c r="K4274">
        <v>94</v>
      </c>
      <c r="L4274" t="s">
        <v>45</v>
      </c>
      <c r="N4274">
        <f t="shared" si="66"/>
        <v>0</v>
      </c>
    </row>
    <row r="4275" spans="1:14" x14ac:dyDescent="0.3">
      <c r="A4275">
        <v>4274</v>
      </c>
      <c r="B4275" t="s">
        <v>5797</v>
      </c>
      <c r="C4275" t="s">
        <v>6247</v>
      </c>
      <c r="D4275" t="s">
        <v>28</v>
      </c>
      <c r="E4275" t="s">
        <v>29</v>
      </c>
      <c r="F4275">
        <v>60</v>
      </c>
      <c r="G4275" t="s">
        <v>9296</v>
      </c>
      <c r="H4275" t="s">
        <v>3551</v>
      </c>
      <c r="I4275" t="s">
        <v>32</v>
      </c>
      <c r="J4275" s="1">
        <v>44589</v>
      </c>
      <c r="K4275">
        <v>6</v>
      </c>
      <c r="L4275" t="s">
        <v>20</v>
      </c>
      <c r="N4275">
        <f t="shared" si="66"/>
        <v>0</v>
      </c>
    </row>
    <row r="4276" spans="1:14" x14ac:dyDescent="0.3">
      <c r="A4276">
        <v>4275</v>
      </c>
      <c r="B4276" t="s">
        <v>9297</v>
      </c>
      <c r="C4276" t="s">
        <v>5702</v>
      </c>
      <c r="D4276" t="s">
        <v>28</v>
      </c>
      <c r="E4276" t="s">
        <v>29</v>
      </c>
      <c r="F4276">
        <v>60</v>
      </c>
      <c r="G4276" t="s">
        <v>9298</v>
      </c>
      <c r="H4276" t="s">
        <v>7378</v>
      </c>
      <c r="I4276" t="s">
        <v>178</v>
      </c>
      <c r="J4276" s="1">
        <v>44089</v>
      </c>
      <c r="K4276">
        <v>73</v>
      </c>
      <c r="L4276" t="s">
        <v>70</v>
      </c>
      <c r="N4276">
        <f t="shared" si="66"/>
        <v>0</v>
      </c>
    </row>
    <row r="4277" spans="1:14" x14ac:dyDescent="0.3">
      <c r="A4277">
        <v>4276</v>
      </c>
      <c r="B4277" t="s">
        <v>2835</v>
      </c>
      <c r="C4277" t="s">
        <v>9299</v>
      </c>
      <c r="D4277" t="s">
        <v>28</v>
      </c>
      <c r="E4277" t="s">
        <v>29</v>
      </c>
      <c r="F4277">
        <v>60</v>
      </c>
      <c r="G4277" t="s">
        <v>9300</v>
      </c>
      <c r="H4277" t="s">
        <v>363</v>
      </c>
      <c r="I4277" t="s">
        <v>110</v>
      </c>
      <c r="J4277" s="1">
        <v>44374</v>
      </c>
      <c r="K4277">
        <v>23</v>
      </c>
      <c r="L4277" t="s">
        <v>20</v>
      </c>
      <c r="N4277">
        <f t="shared" si="66"/>
        <v>0</v>
      </c>
    </row>
    <row r="4278" spans="1:14" x14ac:dyDescent="0.3">
      <c r="A4278">
        <v>4277</v>
      </c>
      <c r="B4278" t="s">
        <v>3940</v>
      </c>
      <c r="C4278" t="s">
        <v>6814</v>
      </c>
      <c r="D4278" t="s">
        <v>28</v>
      </c>
      <c r="E4278" t="s">
        <v>29</v>
      </c>
      <c r="F4278">
        <v>30</v>
      </c>
      <c r="G4278" t="s">
        <v>9301</v>
      </c>
      <c r="H4278" t="s">
        <v>2608</v>
      </c>
      <c r="I4278" t="s">
        <v>38</v>
      </c>
      <c r="J4278" s="1">
        <v>44097</v>
      </c>
      <c r="K4278">
        <v>65</v>
      </c>
      <c r="L4278" t="s">
        <v>159</v>
      </c>
      <c r="N4278">
        <f t="shared" si="66"/>
        <v>0</v>
      </c>
    </row>
    <row r="4279" spans="1:14" x14ac:dyDescent="0.3">
      <c r="A4279">
        <v>4278</v>
      </c>
      <c r="B4279" t="s">
        <v>5918</v>
      </c>
      <c r="C4279" t="s">
        <v>6025</v>
      </c>
      <c r="D4279" t="s">
        <v>117</v>
      </c>
      <c r="E4279" t="s">
        <v>29</v>
      </c>
      <c r="F4279">
        <v>60</v>
      </c>
      <c r="G4279" t="s">
        <v>9302</v>
      </c>
      <c r="H4279" t="s">
        <v>4631</v>
      </c>
      <c r="I4279" t="s">
        <v>187</v>
      </c>
      <c r="J4279" s="1">
        <v>44263</v>
      </c>
      <c r="K4279">
        <v>26</v>
      </c>
      <c r="L4279" t="s">
        <v>101</v>
      </c>
      <c r="N4279">
        <f t="shared" si="66"/>
        <v>0</v>
      </c>
    </row>
    <row r="4280" spans="1:14" x14ac:dyDescent="0.3">
      <c r="A4280">
        <v>4279</v>
      </c>
      <c r="B4280" t="s">
        <v>1682</v>
      </c>
      <c r="C4280" t="s">
        <v>4632</v>
      </c>
      <c r="D4280" t="s">
        <v>28</v>
      </c>
      <c r="E4280" t="s">
        <v>29</v>
      </c>
      <c r="F4280">
        <v>30</v>
      </c>
      <c r="G4280" t="s">
        <v>9303</v>
      </c>
      <c r="H4280" t="s">
        <v>1590</v>
      </c>
      <c r="I4280" t="s">
        <v>32</v>
      </c>
      <c r="J4280" s="1">
        <v>44224</v>
      </c>
      <c r="K4280">
        <v>12</v>
      </c>
      <c r="L4280" t="s">
        <v>64</v>
      </c>
      <c r="N4280">
        <f t="shared" si="66"/>
        <v>0</v>
      </c>
    </row>
    <row r="4281" spans="1:14" x14ac:dyDescent="0.3">
      <c r="A4281">
        <v>4280</v>
      </c>
      <c r="B4281" t="s">
        <v>9304</v>
      </c>
      <c r="C4281" t="s">
        <v>4322</v>
      </c>
      <c r="D4281" t="s">
        <v>15</v>
      </c>
      <c r="E4281" t="s">
        <v>16</v>
      </c>
      <c r="F4281">
        <v>30</v>
      </c>
      <c r="G4281" t="s">
        <v>9305</v>
      </c>
      <c r="H4281" t="s">
        <v>412</v>
      </c>
      <c r="I4281" t="s">
        <v>187</v>
      </c>
      <c r="J4281" s="1">
        <v>44729</v>
      </c>
      <c r="K4281">
        <v>32</v>
      </c>
      <c r="L4281" t="s">
        <v>54</v>
      </c>
      <c r="N4281">
        <f t="shared" si="66"/>
        <v>0</v>
      </c>
    </row>
    <row r="4282" spans="1:14" x14ac:dyDescent="0.3">
      <c r="A4282">
        <v>4281</v>
      </c>
      <c r="B4282" t="s">
        <v>9306</v>
      </c>
      <c r="C4282" t="s">
        <v>2402</v>
      </c>
      <c r="D4282" t="s">
        <v>51</v>
      </c>
      <c r="E4282" t="s">
        <v>16</v>
      </c>
      <c r="F4282">
        <v>90</v>
      </c>
      <c r="G4282" t="s">
        <v>9307</v>
      </c>
      <c r="H4282" t="s">
        <v>7330</v>
      </c>
      <c r="I4282" t="s">
        <v>5820</v>
      </c>
      <c r="J4282" s="1">
        <v>44487</v>
      </c>
      <c r="K4282">
        <v>40</v>
      </c>
      <c r="L4282" t="s">
        <v>54</v>
      </c>
      <c r="N4282">
        <f t="shared" si="66"/>
        <v>0</v>
      </c>
    </row>
    <row r="4283" spans="1:14" x14ac:dyDescent="0.3">
      <c r="A4283">
        <v>4282</v>
      </c>
      <c r="B4283" t="s">
        <v>8732</v>
      </c>
      <c r="C4283" t="s">
        <v>2263</v>
      </c>
      <c r="D4283" t="s">
        <v>28</v>
      </c>
      <c r="E4283" t="s">
        <v>29</v>
      </c>
      <c r="F4283">
        <v>60</v>
      </c>
      <c r="G4283" t="s">
        <v>9308</v>
      </c>
      <c r="H4283" t="s">
        <v>814</v>
      </c>
      <c r="I4283" t="s">
        <v>124</v>
      </c>
      <c r="J4283" s="1">
        <v>44529</v>
      </c>
      <c r="K4283">
        <v>19</v>
      </c>
      <c r="L4283" t="s">
        <v>33</v>
      </c>
      <c r="N4283">
        <f t="shared" si="66"/>
        <v>0</v>
      </c>
    </row>
    <row r="4284" spans="1:14" x14ac:dyDescent="0.3">
      <c r="A4284">
        <v>4283</v>
      </c>
      <c r="B4284" t="s">
        <v>1793</v>
      </c>
      <c r="C4284" t="s">
        <v>3808</v>
      </c>
      <c r="D4284" t="s">
        <v>28</v>
      </c>
      <c r="E4284" t="s">
        <v>29</v>
      </c>
      <c r="F4284">
        <v>90</v>
      </c>
      <c r="G4284" t="s">
        <v>9309</v>
      </c>
      <c r="H4284" t="s">
        <v>1218</v>
      </c>
      <c r="I4284" t="s">
        <v>294</v>
      </c>
      <c r="J4284" s="1">
        <v>44925</v>
      </c>
      <c r="K4284">
        <v>27</v>
      </c>
      <c r="L4284" t="s">
        <v>33</v>
      </c>
      <c r="N4284">
        <f t="shared" si="66"/>
        <v>0</v>
      </c>
    </row>
    <row r="4285" spans="1:14" x14ac:dyDescent="0.3">
      <c r="A4285">
        <v>4284</v>
      </c>
      <c r="B4285" t="s">
        <v>3805</v>
      </c>
      <c r="C4285" t="s">
        <v>1044</v>
      </c>
      <c r="D4285" t="s">
        <v>28</v>
      </c>
      <c r="E4285" t="s">
        <v>29</v>
      </c>
      <c r="F4285">
        <v>90</v>
      </c>
      <c r="G4285" t="s">
        <v>9310</v>
      </c>
      <c r="H4285" t="s">
        <v>1350</v>
      </c>
      <c r="I4285" t="s">
        <v>32</v>
      </c>
      <c r="J4285" s="1">
        <v>44180</v>
      </c>
      <c r="K4285">
        <v>64</v>
      </c>
      <c r="L4285" t="s">
        <v>39</v>
      </c>
      <c r="N4285">
        <f t="shared" si="66"/>
        <v>0</v>
      </c>
    </row>
    <row r="4286" spans="1:14" x14ac:dyDescent="0.3">
      <c r="A4286">
        <v>4285</v>
      </c>
      <c r="B4286" t="s">
        <v>6009</v>
      </c>
      <c r="C4286" t="s">
        <v>9170</v>
      </c>
      <c r="D4286" t="s">
        <v>92</v>
      </c>
      <c r="E4286" t="s">
        <v>16</v>
      </c>
      <c r="F4286">
        <v>90</v>
      </c>
      <c r="G4286" t="s">
        <v>9311</v>
      </c>
      <c r="H4286" t="s">
        <v>1747</v>
      </c>
      <c r="I4286" t="s">
        <v>294</v>
      </c>
      <c r="J4286" s="1">
        <v>44914</v>
      </c>
      <c r="K4286">
        <v>51</v>
      </c>
      <c r="L4286" t="s">
        <v>80</v>
      </c>
      <c r="N4286">
        <f t="shared" si="66"/>
        <v>0</v>
      </c>
    </row>
    <row r="4287" spans="1:14" x14ac:dyDescent="0.3">
      <c r="A4287">
        <v>4286</v>
      </c>
      <c r="B4287" t="s">
        <v>751</v>
      </c>
      <c r="C4287" t="s">
        <v>5391</v>
      </c>
      <c r="D4287" t="s">
        <v>28</v>
      </c>
      <c r="E4287" t="s">
        <v>29</v>
      </c>
      <c r="F4287">
        <v>90</v>
      </c>
      <c r="G4287" t="s">
        <v>9311</v>
      </c>
      <c r="H4287" t="s">
        <v>7752</v>
      </c>
      <c r="I4287" t="s">
        <v>32</v>
      </c>
      <c r="J4287" s="1">
        <v>44304</v>
      </c>
      <c r="K4287">
        <v>12</v>
      </c>
      <c r="L4287" t="s">
        <v>80</v>
      </c>
      <c r="N4287">
        <f t="shared" si="66"/>
        <v>0</v>
      </c>
    </row>
    <row r="4288" spans="1:14" x14ac:dyDescent="0.3">
      <c r="A4288">
        <v>4287</v>
      </c>
      <c r="B4288" t="s">
        <v>2433</v>
      </c>
      <c r="C4288" t="s">
        <v>9312</v>
      </c>
      <c r="D4288" t="s">
        <v>51</v>
      </c>
      <c r="E4288" t="s">
        <v>16</v>
      </c>
      <c r="F4288">
        <v>60</v>
      </c>
      <c r="G4288" t="s">
        <v>9313</v>
      </c>
      <c r="H4288" t="s">
        <v>3007</v>
      </c>
      <c r="I4288" t="s">
        <v>554</v>
      </c>
      <c r="J4288" s="1">
        <v>44653</v>
      </c>
      <c r="K4288">
        <v>53</v>
      </c>
      <c r="L4288" t="s">
        <v>64</v>
      </c>
      <c r="N4288">
        <f t="shared" si="66"/>
        <v>0</v>
      </c>
    </row>
    <row r="4289" spans="1:14" x14ac:dyDescent="0.3">
      <c r="A4289">
        <v>4288</v>
      </c>
      <c r="B4289" t="s">
        <v>2278</v>
      </c>
      <c r="C4289" t="s">
        <v>5408</v>
      </c>
      <c r="D4289" t="s">
        <v>28</v>
      </c>
      <c r="E4289" t="s">
        <v>29</v>
      </c>
      <c r="F4289">
        <v>60</v>
      </c>
      <c r="G4289" t="s">
        <v>9314</v>
      </c>
      <c r="H4289" t="s">
        <v>266</v>
      </c>
      <c r="I4289" t="s">
        <v>32</v>
      </c>
      <c r="J4289" s="1">
        <v>43947</v>
      </c>
      <c r="K4289">
        <v>34</v>
      </c>
      <c r="L4289" t="s">
        <v>70</v>
      </c>
      <c r="N4289">
        <f t="shared" si="66"/>
        <v>0</v>
      </c>
    </row>
    <row r="4290" spans="1:14" x14ac:dyDescent="0.3">
      <c r="A4290">
        <v>4289</v>
      </c>
      <c r="B4290" t="s">
        <v>9315</v>
      </c>
      <c r="C4290" t="s">
        <v>1671</v>
      </c>
      <c r="D4290" t="s">
        <v>15</v>
      </c>
      <c r="E4290" t="s">
        <v>16</v>
      </c>
      <c r="F4290">
        <v>90</v>
      </c>
      <c r="G4290" t="s">
        <v>9316</v>
      </c>
      <c r="H4290" t="s">
        <v>3228</v>
      </c>
      <c r="I4290" t="s">
        <v>294</v>
      </c>
      <c r="J4290" s="1">
        <v>44790</v>
      </c>
      <c r="K4290">
        <v>21</v>
      </c>
      <c r="L4290" t="s">
        <v>101</v>
      </c>
      <c r="N4290">
        <f t="shared" ref="N4290:N4353" si="67">COUNTBLANK(A4290:L4290)</f>
        <v>0</v>
      </c>
    </row>
    <row r="4291" spans="1:14" x14ac:dyDescent="0.3">
      <c r="A4291">
        <v>4290</v>
      </c>
      <c r="B4291" t="s">
        <v>364</v>
      </c>
      <c r="C4291" t="s">
        <v>2054</v>
      </c>
      <c r="D4291" t="s">
        <v>15</v>
      </c>
      <c r="E4291" t="s">
        <v>16</v>
      </c>
      <c r="F4291">
        <v>30</v>
      </c>
      <c r="G4291" t="s">
        <v>9317</v>
      </c>
      <c r="H4291" t="s">
        <v>9286</v>
      </c>
      <c r="I4291" t="s">
        <v>178</v>
      </c>
      <c r="J4291" s="1">
        <v>44066</v>
      </c>
      <c r="K4291">
        <v>78</v>
      </c>
      <c r="L4291" t="s">
        <v>54</v>
      </c>
      <c r="N4291">
        <f t="shared" si="67"/>
        <v>0</v>
      </c>
    </row>
    <row r="4292" spans="1:14" x14ac:dyDescent="0.3">
      <c r="A4292">
        <v>4291</v>
      </c>
      <c r="B4292" t="s">
        <v>7470</v>
      </c>
      <c r="C4292" t="s">
        <v>7801</v>
      </c>
      <c r="D4292" t="s">
        <v>51</v>
      </c>
      <c r="E4292" t="s">
        <v>16</v>
      </c>
      <c r="F4292">
        <v>60</v>
      </c>
      <c r="G4292" t="s">
        <v>9318</v>
      </c>
      <c r="H4292" t="s">
        <v>1261</v>
      </c>
      <c r="I4292" t="s">
        <v>32</v>
      </c>
      <c r="J4292" s="1">
        <v>43903</v>
      </c>
      <c r="K4292">
        <v>71</v>
      </c>
      <c r="L4292" t="s">
        <v>20</v>
      </c>
      <c r="N4292">
        <f t="shared" si="67"/>
        <v>0</v>
      </c>
    </row>
    <row r="4293" spans="1:14" x14ac:dyDescent="0.3">
      <c r="A4293">
        <v>4292</v>
      </c>
      <c r="B4293" t="s">
        <v>8539</v>
      </c>
      <c r="C4293" t="s">
        <v>2757</v>
      </c>
      <c r="D4293" t="s">
        <v>51</v>
      </c>
      <c r="E4293" t="s">
        <v>16</v>
      </c>
      <c r="F4293">
        <v>90</v>
      </c>
      <c r="G4293" t="s">
        <v>9319</v>
      </c>
      <c r="H4293" t="s">
        <v>4915</v>
      </c>
      <c r="I4293" t="s">
        <v>32</v>
      </c>
      <c r="J4293" s="1">
        <v>44427</v>
      </c>
      <c r="K4293">
        <v>54</v>
      </c>
      <c r="L4293" t="s">
        <v>101</v>
      </c>
      <c r="N4293">
        <f t="shared" si="67"/>
        <v>0</v>
      </c>
    </row>
    <row r="4294" spans="1:14" x14ac:dyDescent="0.3">
      <c r="A4294">
        <v>4293</v>
      </c>
      <c r="B4294" t="s">
        <v>8759</v>
      </c>
      <c r="C4294" t="s">
        <v>9320</v>
      </c>
      <c r="D4294" t="s">
        <v>28</v>
      </c>
      <c r="E4294" t="s">
        <v>29</v>
      </c>
      <c r="F4294">
        <v>90</v>
      </c>
      <c r="G4294" t="s">
        <v>9321</v>
      </c>
      <c r="H4294" t="s">
        <v>2655</v>
      </c>
      <c r="I4294" t="s">
        <v>1083</v>
      </c>
      <c r="J4294" s="1">
        <v>44754</v>
      </c>
      <c r="K4294">
        <v>49</v>
      </c>
      <c r="L4294" t="s">
        <v>20</v>
      </c>
      <c r="N4294">
        <f t="shared" si="67"/>
        <v>0</v>
      </c>
    </row>
    <row r="4295" spans="1:14" x14ac:dyDescent="0.3">
      <c r="A4295">
        <v>4294</v>
      </c>
      <c r="B4295" t="s">
        <v>9322</v>
      </c>
      <c r="C4295" t="s">
        <v>7206</v>
      </c>
      <c r="D4295" t="s">
        <v>15</v>
      </c>
      <c r="E4295" t="s">
        <v>16</v>
      </c>
      <c r="F4295">
        <v>90</v>
      </c>
      <c r="G4295" t="s">
        <v>9323</v>
      </c>
      <c r="H4295" t="s">
        <v>1754</v>
      </c>
      <c r="I4295" t="s">
        <v>25</v>
      </c>
      <c r="J4295" s="1">
        <v>43996</v>
      </c>
      <c r="K4295">
        <v>8</v>
      </c>
      <c r="L4295" t="s">
        <v>45</v>
      </c>
      <c r="N4295">
        <f t="shared" si="67"/>
        <v>0</v>
      </c>
    </row>
    <row r="4296" spans="1:14" x14ac:dyDescent="0.3">
      <c r="A4296">
        <v>4295</v>
      </c>
      <c r="B4296" t="s">
        <v>6764</v>
      </c>
      <c r="C4296" t="s">
        <v>6828</v>
      </c>
      <c r="D4296" t="s">
        <v>621</v>
      </c>
      <c r="E4296" t="s">
        <v>29</v>
      </c>
      <c r="F4296">
        <v>30</v>
      </c>
      <c r="G4296" t="s">
        <v>9324</v>
      </c>
      <c r="H4296" t="s">
        <v>938</v>
      </c>
      <c r="I4296" t="s">
        <v>25</v>
      </c>
      <c r="J4296" s="1">
        <v>44175</v>
      </c>
      <c r="K4296">
        <v>26</v>
      </c>
      <c r="L4296" t="s">
        <v>33</v>
      </c>
      <c r="N4296">
        <f t="shared" si="67"/>
        <v>0</v>
      </c>
    </row>
    <row r="4297" spans="1:14" x14ac:dyDescent="0.3">
      <c r="A4297">
        <v>4296</v>
      </c>
      <c r="B4297" t="s">
        <v>8689</v>
      </c>
      <c r="C4297" t="s">
        <v>5998</v>
      </c>
      <c r="D4297" t="s">
        <v>51</v>
      </c>
      <c r="E4297" t="s">
        <v>16</v>
      </c>
      <c r="F4297">
        <v>30</v>
      </c>
      <c r="G4297" t="s">
        <v>9325</v>
      </c>
      <c r="H4297" t="s">
        <v>7378</v>
      </c>
      <c r="I4297" t="s">
        <v>178</v>
      </c>
      <c r="J4297" s="1">
        <v>44600</v>
      </c>
      <c r="K4297">
        <v>58</v>
      </c>
      <c r="L4297" t="s">
        <v>33</v>
      </c>
      <c r="N4297">
        <f t="shared" si="67"/>
        <v>0</v>
      </c>
    </row>
    <row r="4298" spans="1:14" x14ac:dyDescent="0.3">
      <c r="A4298">
        <v>4297</v>
      </c>
      <c r="B4298" t="s">
        <v>527</v>
      </c>
      <c r="C4298" t="s">
        <v>2385</v>
      </c>
      <c r="D4298" t="s">
        <v>28</v>
      </c>
      <c r="E4298" t="s">
        <v>29</v>
      </c>
      <c r="F4298">
        <v>90</v>
      </c>
      <c r="G4298" t="s">
        <v>9325</v>
      </c>
      <c r="H4298" t="s">
        <v>2772</v>
      </c>
      <c r="I4298" t="s">
        <v>32</v>
      </c>
      <c r="J4298" s="1">
        <v>44696</v>
      </c>
      <c r="K4298">
        <v>83</v>
      </c>
      <c r="L4298" t="s">
        <v>64</v>
      </c>
      <c r="N4298">
        <f t="shared" si="67"/>
        <v>0</v>
      </c>
    </row>
    <row r="4299" spans="1:14" x14ac:dyDescent="0.3">
      <c r="A4299">
        <v>4298</v>
      </c>
      <c r="B4299" t="s">
        <v>7114</v>
      </c>
      <c r="C4299" t="s">
        <v>9326</v>
      </c>
      <c r="D4299" t="s">
        <v>28</v>
      </c>
      <c r="E4299" t="s">
        <v>29</v>
      </c>
      <c r="F4299">
        <v>30</v>
      </c>
      <c r="G4299" t="s">
        <v>9327</v>
      </c>
      <c r="H4299" t="s">
        <v>5596</v>
      </c>
      <c r="I4299" t="s">
        <v>32</v>
      </c>
      <c r="J4299" s="1">
        <v>44571</v>
      </c>
      <c r="K4299">
        <v>58</v>
      </c>
      <c r="L4299" t="s">
        <v>64</v>
      </c>
      <c r="N4299">
        <f t="shared" si="67"/>
        <v>0</v>
      </c>
    </row>
    <row r="4300" spans="1:14" x14ac:dyDescent="0.3">
      <c r="A4300">
        <v>4299</v>
      </c>
      <c r="B4300" t="s">
        <v>9328</v>
      </c>
      <c r="C4300" t="s">
        <v>2866</v>
      </c>
      <c r="D4300" t="s">
        <v>15</v>
      </c>
      <c r="E4300" t="s">
        <v>16</v>
      </c>
      <c r="F4300">
        <v>30</v>
      </c>
      <c r="G4300" t="s">
        <v>9329</v>
      </c>
      <c r="H4300" t="s">
        <v>3756</v>
      </c>
      <c r="I4300" t="s">
        <v>178</v>
      </c>
      <c r="J4300" s="1">
        <v>44334</v>
      </c>
      <c r="K4300">
        <v>44</v>
      </c>
      <c r="L4300" t="s">
        <v>20</v>
      </c>
      <c r="N4300">
        <f t="shared" si="67"/>
        <v>0</v>
      </c>
    </row>
    <row r="4301" spans="1:14" x14ac:dyDescent="0.3">
      <c r="A4301">
        <v>4300</v>
      </c>
      <c r="B4301" t="s">
        <v>4564</v>
      </c>
      <c r="C4301" t="s">
        <v>3738</v>
      </c>
      <c r="D4301" t="s">
        <v>51</v>
      </c>
      <c r="E4301" t="s">
        <v>16</v>
      </c>
      <c r="F4301">
        <v>30</v>
      </c>
      <c r="G4301" t="s">
        <v>9330</v>
      </c>
      <c r="H4301" t="s">
        <v>6690</v>
      </c>
      <c r="I4301" t="s">
        <v>294</v>
      </c>
      <c r="J4301" s="1">
        <v>44676</v>
      </c>
      <c r="K4301">
        <v>34</v>
      </c>
      <c r="L4301" t="s">
        <v>101</v>
      </c>
      <c r="N4301">
        <f t="shared" si="67"/>
        <v>0</v>
      </c>
    </row>
    <row r="4302" spans="1:14" x14ac:dyDescent="0.3">
      <c r="A4302">
        <v>4301</v>
      </c>
      <c r="B4302" t="s">
        <v>7187</v>
      </c>
      <c r="C4302" t="s">
        <v>210</v>
      </c>
      <c r="D4302" t="s">
        <v>28</v>
      </c>
      <c r="E4302" t="s">
        <v>29</v>
      </c>
      <c r="F4302">
        <v>30</v>
      </c>
      <c r="G4302" t="s">
        <v>9331</v>
      </c>
      <c r="H4302" t="s">
        <v>88</v>
      </c>
      <c r="I4302" t="s">
        <v>89</v>
      </c>
      <c r="J4302" s="1">
        <v>44848</v>
      </c>
      <c r="K4302">
        <v>19</v>
      </c>
      <c r="L4302" t="s">
        <v>33</v>
      </c>
      <c r="N4302">
        <f t="shared" si="67"/>
        <v>0</v>
      </c>
    </row>
    <row r="4303" spans="1:14" x14ac:dyDescent="0.3">
      <c r="A4303">
        <v>4302</v>
      </c>
      <c r="B4303" t="s">
        <v>9332</v>
      </c>
      <c r="C4303" t="s">
        <v>5138</v>
      </c>
      <c r="D4303" t="s">
        <v>28</v>
      </c>
      <c r="E4303" t="s">
        <v>29</v>
      </c>
      <c r="F4303">
        <v>90</v>
      </c>
      <c r="G4303" t="s">
        <v>2376</v>
      </c>
      <c r="H4303" t="s">
        <v>927</v>
      </c>
      <c r="I4303" t="s">
        <v>129</v>
      </c>
      <c r="J4303" s="1">
        <v>44082</v>
      </c>
      <c r="K4303">
        <v>44</v>
      </c>
      <c r="L4303" t="s">
        <v>70</v>
      </c>
      <c r="N4303">
        <f t="shared" si="67"/>
        <v>0</v>
      </c>
    </row>
    <row r="4304" spans="1:14" x14ac:dyDescent="0.3">
      <c r="A4304">
        <v>4303</v>
      </c>
      <c r="B4304" t="s">
        <v>6882</v>
      </c>
      <c r="C4304" t="s">
        <v>1737</v>
      </c>
      <c r="D4304" t="s">
        <v>28</v>
      </c>
      <c r="E4304" t="s">
        <v>29</v>
      </c>
      <c r="F4304">
        <v>90</v>
      </c>
      <c r="G4304" t="s">
        <v>9333</v>
      </c>
      <c r="H4304" t="s">
        <v>114</v>
      </c>
      <c r="I4304" t="s">
        <v>38</v>
      </c>
      <c r="J4304" s="1">
        <v>44532</v>
      </c>
      <c r="K4304">
        <v>22</v>
      </c>
      <c r="L4304" t="s">
        <v>101</v>
      </c>
      <c r="N4304">
        <f t="shared" si="67"/>
        <v>0</v>
      </c>
    </row>
    <row r="4305" spans="1:14" x14ac:dyDescent="0.3">
      <c r="A4305">
        <v>4304</v>
      </c>
      <c r="B4305" t="s">
        <v>8211</v>
      </c>
      <c r="C4305" t="s">
        <v>840</v>
      </c>
      <c r="D4305" t="s">
        <v>28</v>
      </c>
      <c r="E4305" t="s">
        <v>29</v>
      </c>
      <c r="F4305">
        <v>30</v>
      </c>
      <c r="G4305" t="s">
        <v>9334</v>
      </c>
      <c r="H4305" t="s">
        <v>1625</v>
      </c>
      <c r="I4305" t="s">
        <v>32</v>
      </c>
      <c r="J4305" s="1">
        <v>44319</v>
      </c>
      <c r="K4305">
        <v>69</v>
      </c>
      <c r="L4305" t="s">
        <v>39</v>
      </c>
      <c r="N4305">
        <f t="shared" si="67"/>
        <v>0</v>
      </c>
    </row>
    <row r="4306" spans="1:14" x14ac:dyDescent="0.3">
      <c r="A4306">
        <v>4305</v>
      </c>
      <c r="B4306" t="s">
        <v>9335</v>
      </c>
      <c r="C4306" t="s">
        <v>2113</v>
      </c>
      <c r="D4306" t="s">
        <v>15</v>
      </c>
      <c r="E4306" t="s">
        <v>16</v>
      </c>
      <c r="F4306">
        <v>60</v>
      </c>
      <c r="G4306" t="s">
        <v>9336</v>
      </c>
      <c r="H4306" t="s">
        <v>920</v>
      </c>
      <c r="I4306" t="s">
        <v>178</v>
      </c>
      <c r="J4306" s="1">
        <v>44322</v>
      </c>
      <c r="K4306">
        <v>16</v>
      </c>
      <c r="L4306" t="s">
        <v>54</v>
      </c>
      <c r="N4306">
        <f t="shared" si="67"/>
        <v>0</v>
      </c>
    </row>
    <row r="4307" spans="1:14" x14ac:dyDescent="0.3">
      <c r="A4307">
        <v>4306</v>
      </c>
      <c r="B4307" t="s">
        <v>5086</v>
      </c>
      <c r="C4307" t="s">
        <v>9055</v>
      </c>
      <c r="D4307" t="s">
        <v>28</v>
      </c>
      <c r="E4307" t="s">
        <v>29</v>
      </c>
      <c r="F4307">
        <v>30</v>
      </c>
      <c r="G4307" t="s">
        <v>9336</v>
      </c>
      <c r="H4307" t="s">
        <v>4901</v>
      </c>
      <c r="I4307" t="s">
        <v>32</v>
      </c>
      <c r="J4307" s="1">
        <v>44503</v>
      </c>
      <c r="K4307">
        <v>63</v>
      </c>
      <c r="L4307" t="s">
        <v>101</v>
      </c>
      <c r="N4307">
        <f t="shared" si="67"/>
        <v>0</v>
      </c>
    </row>
    <row r="4308" spans="1:14" x14ac:dyDescent="0.3">
      <c r="A4308">
        <v>4307</v>
      </c>
      <c r="B4308" t="s">
        <v>2138</v>
      </c>
      <c r="C4308" t="s">
        <v>406</v>
      </c>
      <c r="D4308" t="s">
        <v>28</v>
      </c>
      <c r="E4308" t="s">
        <v>29</v>
      </c>
      <c r="F4308">
        <v>60</v>
      </c>
      <c r="G4308" t="s">
        <v>9337</v>
      </c>
      <c r="H4308" t="s">
        <v>7297</v>
      </c>
      <c r="I4308" t="s">
        <v>178</v>
      </c>
      <c r="J4308" s="1">
        <v>44132</v>
      </c>
      <c r="K4308">
        <v>69</v>
      </c>
      <c r="L4308" t="s">
        <v>45</v>
      </c>
      <c r="N4308">
        <f t="shared" si="67"/>
        <v>0</v>
      </c>
    </row>
    <row r="4309" spans="1:14" x14ac:dyDescent="0.3">
      <c r="A4309">
        <v>4308</v>
      </c>
      <c r="B4309" t="s">
        <v>9338</v>
      </c>
      <c r="C4309" t="s">
        <v>1756</v>
      </c>
      <c r="D4309" t="s">
        <v>41</v>
      </c>
      <c r="E4309" t="s">
        <v>16</v>
      </c>
      <c r="F4309">
        <v>90</v>
      </c>
      <c r="G4309" t="s">
        <v>9339</v>
      </c>
      <c r="H4309" t="s">
        <v>1039</v>
      </c>
      <c r="I4309" t="s">
        <v>25</v>
      </c>
      <c r="J4309" s="1">
        <v>44270</v>
      </c>
      <c r="K4309">
        <v>30</v>
      </c>
      <c r="L4309" t="s">
        <v>159</v>
      </c>
      <c r="N4309">
        <f t="shared" si="67"/>
        <v>0</v>
      </c>
    </row>
    <row r="4310" spans="1:14" x14ac:dyDescent="0.3">
      <c r="A4310">
        <v>4309</v>
      </c>
      <c r="B4310" t="s">
        <v>8407</v>
      </c>
      <c r="C4310" t="s">
        <v>9028</v>
      </c>
      <c r="D4310" t="s">
        <v>28</v>
      </c>
      <c r="E4310" t="s">
        <v>29</v>
      </c>
      <c r="F4310">
        <v>60</v>
      </c>
      <c r="G4310" t="s">
        <v>9340</v>
      </c>
      <c r="H4310" t="s">
        <v>356</v>
      </c>
      <c r="I4310" t="s">
        <v>178</v>
      </c>
      <c r="J4310" s="1">
        <v>44480</v>
      </c>
      <c r="K4310">
        <v>31</v>
      </c>
      <c r="L4310" t="s">
        <v>54</v>
      </c>
      <c r="N4310">
        <f t="shared" si="67"/>
        <v>0</v>
      </c>
    </row>
    <row r="4311" spans="1:14" x14ac:dyDescent="0.3">
      <c r="A4311">
        <v>4310</v>
      </c>
      <c r="B4311" t="s">
        <v>2150</v>
      </c>
      <c r="C4311" t="s">
        <v>6004</v>
      </c>
      <c r="D4311" t="s">
        <v>51</v>
      </c>
      <c r="E4311" t="s">
        <v>16</v>
      </c>
      <c r="F4311">
        <v>30</v>
      </c>
      <c r="G4311" t="s">
        <v>9341</v>
      </c>
      <c r="H4311" t="s">
        <v>6101</v>
      </c>
      <c r="I4311" t="s">
        <v>32</v>
      </c>
      <c r="J4311" s="1">
        <v>44592</v>
      </c>
      <c r="K4311">
        <v>85</v>
      </c>
      <c r="L4311" t="s">
        <v>20</v>
      </c>
      <c r="N4311">
        <f t="shared" si="67"/>
        <v>0</v>
      </c>
    </row>
    <row r="4312" spans="1:14" x14ac:dyDescent="0.3">
      <c r="A4312">
        <v>4311</v>
      </c>
      <c r="B4312" t="s">
        <v>9342</v>
      </c>
      <c r="C4312" t="s">
        <v>4946</v>
      </c>
      <c r="D4312" t="s">
        <v>51</v>
      </c>
      <c r="E4312" t="s">
        <v>16</v>
      </c>
      <c r="F4312">
        <v>90</v>
      </c>
      <c r="G4312" t="s">
        <v>9343</v>
      </c>
      <c r="H4312" t="s">
        <v>2436</v>
      </c>
      <c r="I4312" t="s">
        <v>294</v>
      </c>
      <c r="J4312" s="1">
        <v>44234</v>
      </c>
      <c r="K4312">
        <v>74</v>
      </c>
      <c r="L4312" t="s">
        <v>39</v>
      </c>
      <c r="N4312">
        <f t="shared" si="67"/>
        <v>0</v>
      </c>
    </row>
    <row r="4313" spans="1:14" x14ac:dyDescent="0.3">
      <c r="A4313">
        <v>4312</v>
      </c>
      <c r="B4313" t="s">
        <v>8317</v>
      </c>
      <c r="C4313" t="s">
        <v>6420</v>
      </c>
      <c r="D4313" t="s">
        <v>28</v>
      </c>
      <c r="E4313" t="s">
        <v>29</v>
      </c>
      <c r="F4313">
        <v>90</v>
      </c>
      <c r="G4313" t="s">
        <v>9344</v>
      </c>
      <c r="H4313" t="s">
        <v>1261</v>
      </c>
      <c r="I4313" t="s">
        <v>32</v>
      </c>
      <c r="J4313" s="1">
        <v>44412</v>
      </c>
      <c r="K4313">
        <v>53</v>
      </c>
      <c r="L4313" t="s">
        <v>20</v>
      </c>
      <c r="N4313">
        <f t="shared" si="67"/>
        <v>0</v>
      </c>
    </row>
    <row r="4314" spans="1:14" x14ac:dyDescent="0.3">
      <c r="A4314">
        <v>4313</v>
      </c>
      <c r="B4314" t="s">
        <v>2409</v>
      </c>
      <c r="C4314" t="s">
        <v>2692</v>
      </c>
      <c r="D4314" t="s">
        <v>28</v>
      </c>
      <c r="E4314" t="s">
        <v>29</v>
      </c>
      <c r="F4314">
        <v>30</v>
      </c>
      <c r="G4314" t="s">
        <v>9345</v>
      </c>
      <c r="H4314" t="s">
        <v>4713</v>
      </c>
      <c r="I4314" t="s">
        <v>294</v>
      </c>
      <c r="J4314" s="1">
        <v>44282</v>
      </c>
      <c r="K4314">
        <v>15</v>
      </c>
      <c r="L4314" t="s">
        <v>64</v>
      </c>
      <c r="N4314">
        <f t="shared" si="67"/>
        <v>0</v>
      </c>
    </row>
    <row r="4315" spans="1:14" x14ac:dyDescent="0.3">
      <c r="A4315">
        <v>4314</v>
      </c>
      <c r="B4315" t="s">
        <v>5171</v>
      </c>
      <c r="C4315" t="s">
        <v>3605</v>
      </c>
      <c r="D4315" t="s">
        <v>15</v>
      </c>
      <c r="E4315" t="s">
        <v>16</v>
      </c>
      <c r="F4315">
        <v>90</v>
      </c>
      <c r="G4315" t="s">
        <v>9346</v>
      </c>
      <c r="H4315" t="s">
        <v>924</v>
      </c>
      <c r="I4315" t="s">
        <v>32</v>
      </c>
      <c r="J4315" s="1">
        <v>44852</v>
      </c>
      <c r="K4315">
        <v>7</v>
      </c>
      <c r="L4315" t="s">
        <v>54</v>
      </c>
      <c r="N4315">
        <f t="shared" si="67"/>
        <v>0</v>
      </c>
    </row>
    <row r="4316" spans="1:14" x14ac:dyDescent="0.3">
      <c r="A4316">
        <v>4315</v>
      </c>
      <c r="B4316" t="s">
        <v>714</v>
      </c>
      <c r="C4316" t="s">
        <v>2158</v>
      </c>
      <c r="D4316" t="s">
        <v>28</v>
      </c>
      <c r="E4316" t="s">
        <v>3085</v>
      </c>
      <c r="F4316">
        <v>90</v>
      </c>
      <c r="G4316" t="s">
        <v>9347</v>
      </c>
      <c r="H4316" t="s">
        <v>5667</v>
      </c>
      <c r="I4316" t="s">
        <v>32</v>
      </c>
      <c r="J4316" s="1">
        <v>44470</v>
      </c>
      <c r="K4316">
        <v>2</v>
      </c>
      <c r="L4316" t="s">
        <v>64</v>
      </c>
      <c r="N4316">
        <f t="shared" si="67"/>
        <v>0</v>
      </c>
    </row>
    <row r="4317" spans="1:14" x14ac:dyDescent="0.3">
      <c r="A4317">
        <v>4316</v>
      </c>
      <c r="B4317" t="s">
        <v>134</v>
      </c>
      <c r="C4317" t="s">
        <v>1361</v>
      </c>
      <c r="D4317" t="s">
        <v>28</v>
      </c>
      <c r="E4317" t="s">
        <v>29</v>
      </c>
      <c r="F4317">
        <v>30</v>
      </c>
      <c r="G4317" t="s">
        <v>9348</v>
      </c>
      <c r="H4317" t="s">
        <v>6168</v>
      </c>
      <c r="I4317" t="s">
        <v>294</v>
      </c>
      <c r="J4317" s="1">
        <v>44326</v>
      </c>
      <c r="K4317">
        <v>5</v>
      </c>
      <c r="L4317" t="s">
        <v>45</v>
      </c>
      <c r="N4317">
        <f t="shared" si="67"/>
        <v>0</v>
      </c>
    </row>
    <row r="4318" spans="1:14" x14ac:dyDescent="0.3">
      <c r="A4318">
        <v>4317</v>
      </c>
      <c r="B4318" t="s">
        <v>9349</v>
      </c>
      <c r="C4318" t="s">
        <v>9326</v>
      </c>
      <c r="D4318" t="s">
        <v>28</v>
      </c>
      <c r="E4318" t="s">
        <v>29</v>
      </c>
      <c r="F4318">
        <v>90</v>
      </c>
      <c r="G4318" t="s">
        <v>9350</v>
      </c>
      <c r="H4318" t="s">
        <v>5379</v>
      </c>
      <c r="I4318" t="s">
        <v>1199</v>
      </c>
      <c r="J4318" s="1">
        <v>44827</v>
      </c>
      <c r="K4318">
        <v>45</v>
      </c>
      <c r="L4318" t="s">
        <v>159</v>
      </c>
      <c r="N4318">
        <f t="shared" si="67"/>
        <v>0</v>
      </c>
    </row>
    <row r="4319" spans="1:14" x14ac:dyDescent="0.3">
      <c r="A4319">
        <v>4318</v>
      </c>
      <c r="B4319" t="s">
        <v>3537</v>
      </c>
      <c r="C4319" t="s">
        <v>9351</v>
      </c>
      <c r="D4319" t="s">
        <v>28</v>
      </c>
      <c r="E4319" t="s">
        <v>29</v>
      </c>
      <c r="F4319">
        <v>90</v>
      </c>
      <c r="G4319" t="s">
        <v>9352</v>
      </c>
      <c r="H4319" t="s">
        <v>1039</v>
      </c>
      <c r="I4319" t="s">
        <v>25</v>
      </c>
      <c r="J4319" s="1">
        <v>44381</v>
      </c>
      <c r="K4319">
        <v>32</v>
      </c>
      <c r="L4319" t="s">
        <v>64</v>
      </c>
      <c r="N4319">
        <f t="shared" si="67"/>
        <v>0</v>
      </c>
    </row>
    <row r="4320" spans="1:14" x14ac:dyDescent="0.3">
      <c r="A4320">
        <v>4319</v>
      </c>
      <c r="B4320" t="s">
        <v>9353</v>
      </c>
      <c r="C4320" t="s">
        <v>1532</v>
      </c>
      <c r="D4320" t="s">
        <v>51</v>
      </c>
      <c r="E4320" t="s">
        <v>16</v>
      </c>
      <c r="F4320">
        <v>30</v>
      </c>
      <c r="G4320" t="s">
        <v>9354</v>
      </c>
      <c r="H4320" t="s">
        <v>1198</v>
      </c>
      <c r="I4320" t="s">
        <v>1199</v>
      </c>
      <c r="J4320" s="1">
        <v>44108</v>
      </c>
      <c r="K4320">
        <v>70</v>
      </c>
      <c r="L4320" t="s">
        <v>33</v>
      </c>
      <c r="N4320">
        <f t="shared" si="67"/>
        <v>0</v>
      </c>
    </row>
    <row r="4321" spans="1:14" x14ac:dyDescent="0.3">
      <c r="A4321">
        <v>4320</v>
      </c>
      <c r="B4321" t="s">
        <v>2231</v>
      </c>
      <c r="C4321" t="s">
        <v>4318</v>
      </c>
      <c r="D4321" t="s">
        <v>28</v>
      </c>
      <c r="E4321" t="s">
        <v>29</v>
      </c>
      <c r="F4321">
        <v>90</v>
      </c>
      <c r="G4321" t="s">
        <v>9355</v>
      </c>
      <c r="H4321" t="s">
        <v>3316</v>
      </c>
      <c r="I4321" t="s">
        <v>32</v>
      </c>
      <c r="J4321" s="1">
        <v>44429</v>
      </c>
      <c r="K4321">
        <v>26</v>
      </c>
      <c r="L4321" t="s">
        <v>39</v>
      </c>
      <c r="N4321">
        <f t="shared" si="67"/>
        <v>0</v>
      </c>
    </row>
    <row r="4322" spans="1:14" x14ac:dyDescent="0.3">
      <c r="A4322">
        <v>4321</v>
      </c>
      <c r="B4322" t="s">
        <v>9356</v>
      </c>
      <c r="C4322" t="s">
        <v>3913</v>
      </c>
      <c r="D4322" t="s">
        <v>15</v>
      </c>
      <c r="E4322" t="s">
        <v>16</v>
      </c>
      <c r="F4322">
        <v>60</v>
      </c>
      <c r="G4322" t="s">
        <v>9357</v>
      </c>
      <c r="H4322" t="s">
        <v>7763</v>
      </c>
      <c r="I4322" t="s">
        <v>129</v>
      </c>
      <c r="J4322" s="1">
        <v>44391</v>
      </c>
      <c r="K4322">
        <v>88</v>
      </c>
      <c r="L4322" t="s">
        <v>45</v>
      </c>
      <c r="N4322">
        <f t="shared" si="67"/>
        <v>0</v>
      </c>
    </row>
    <row r="4323" spans="1:14" x14ac:dyDescent="0.3">
      <c r="A4323">
        <v>4322</v>
      </c>
      <c r="B4323" t="s">
        <v>7371</v>
      </c>
      <c r="C4323" t="s">
        <v>4376</v>
      </c>
      <c r="D4323" t="s">
        <v>15</v>
      </c>
      <c r="E4323" t="s">
        <v>16</v>
      </c>
      <c r="F4323">
        <v>30</v>
      </c>
      <c r="G4323" t="s">
        <v>9358</v>
      </c>
      <c r="H4323" t="s">
        <v>3169</v>
      </c>
      <c r="I4323" t="s">
        <v>110</v>
      </c>
      <c r="J4323" s="1">
        <v>44717</v>
      </c>
      <c r="K4323">
        <v>75</v>
      </c>
      <c r="L4323" t="s">
        <v>70</v>
      </c>
      <c r="N4323">
        <f t="shared" si="67"/>
        <v>0</v>
      </c>
    </row>
    <row r="4324" spans="1:14" x14ac:dyDescent="0.3">
      <c r="A4324">
        <v>4323</v>
      </c>
      <c r="B4324" t="s">
        <v>3345</v>
      </c>
      <c r="C4324" t="s">
        <v>2228</v>
      </c>
      <c r="D4324" t="s">
        <v>28</v>
      </c>
      <c r="E4324" t="s">
        <v>29</v>
      </c>
      <c r="F4324">
        <v>60</v>
      </c>
      <c r="G4324" t="s">
        <v>9359</v>
      </c>
      <c r="H4324" t="s">
        <v>4337</v>
      </c>
      <c r="I4324" t="s">
        <v>25</v>
      </c>
      <c r="J4324" s="1">
        <v>44254</v>
      </c>
      <c r="K4324">
        <v>82</v>
      </c>
      <c r="L4324" t="s">
        <v>80</v>
      </c>
      <c r="N4324">
        <f t="shared" si="67"/>
        <v>0</v>
      </c>
    </row>
    <row r="4325" spans="1:14" x14ac:dyDescent="0.3">
      <c r="A4325">
        <v>4324</v>
      </c>
      <c r="B4325" t="s">
        <v>7683</v>
      </c>
      <c r="C4325" t="s">
        <v>82</v>
      </c>
      <c r="D4325" t="s">
        <v>28</v>
      </c>
      <c r="E4325" t="s">
        <v>29</v>
      </c>
      <c r="F4325">
        <v>30</v>
      </c>
      <c r="G4325" t="s">
        <v>9360</v>
      </c>
      <c r="H4325" t="s">
        <v>838</v>
      </c>
      <c r="I4325" t="s">
        <v>839</v>
      </c>
      <c r="J4325" s="1">
        <v>44717</v>
      </c>
      <c r="K4325">
        <v>43</v>
      </c>
      <c r="L4325" t="s">
        <v>159</v>
      </c>
      <c r="N4325">
        <f t="shared" si="67"/>
        <v>0</v>
      </c>
    </row>
    <row r="4326" spans="1:14" x14ac:dyDescent="0.3">
      <c r="A4326">
        <v>4325</v>
      </c>
      <c r="B4326" t="s">
        <v>4614</v>
      </c>
      <c r="C4326" t="s">
        <v>5598</v>
      </c>
      <c r="D4326" t="s">
        <v>51</v>
      </c>
      <c r="E4326" t="s">
        <v>16</v>
      </c>
      <c r="F4326">
        <v>60</v>
      </c>
      <c r="G4326" t="s">
        <v>9361</v>
      </c>
      <c r="H4326" t="s">
        <v>641</v>
      </c>
      <c r="I4326" t="s">
        <v>294</v>
      </c>
      <c r="J4326" s="1">
        <v>44334</v>
      </c>
      <c r="K4326">
        <v>45</v>
      </c>
      <c r="L4326" t="s">
        <v>20</v>
      </c>
      <c r="N4326">
        <f t="shared" si="67"/>
        <v>0</v>
      </c>
    </row>
    <row r="4327" spans="1:14" x14ac:dyDescent="0.3">
      <c r="A4327">
        <v>4326</v>
      </c>
      <c r="B4327" t="s">
        <v>6003</v>
      </c>
      <c r="C4327" t="s">
        <v>3362</v>
      </c>
      <c r="D4327" t="s">
        <v>28</v>
      </c>
      <c r="E4327" t="s">
        <v>29</v>
      </c>
      <c r="F4327">
        <v>60</v>
      </c>
      <c r="G4327" t="s">
        <v>9362</v>
      </c>
      <c r="H4327" t="s">
        <v>8110</v>
      </c>
      <c r="I4327" t="s">
        <v>173</v>
      </c>
      <c r="J4327" s="1">
        <v>43959</v>
      </c>
      <c r="K4327">
        <v>82</v>
      </c>
      <c r="L4327" t="s">
        <v>159</v>
      </c>
      <c r="N4327">
        <f t="shared" si="67"/>
        <v>0</v>
      </c>
    </row>
    <row r="4328" spans="1:14" x14ac:dyDescent="0.3">
      <c r="A4328">
        <v>4327</v>
      </c>
      <c r="B4328" t="s">
        <v>245</v>
      </c>
      <c r="C4328" t="s">
        <v>4205</v>
      </c>
      <c r="D4328" t="s">
        <v>28</v>
      </c>
      <c r="E4328" t="s">
        <v>29</v>
      </c>
      <c r="F4328">
        <v>90</v>
      </c>
      <c r="G4328" t="s">
        <v>9363</v>
      </c>
      <c r="H4328" t="s">
        <v>1265</v>
      </c>
      <c r="I4328" t="s">
        <v>32</v>
      </c>
      <c r="J4328" s="1">
        <v>44448</v>
      </c>
      <c r="K4328">
        <v>62</v>
      </c>
      <c r="L4328" t="s">
        <v>70</v>
      </c>
      <c r="N4328">
        <f t="shared" si="67"/>
        <v>0</v>
      </c>
    </row>
    <row r="4329" spans="1:14" x14ac:dyDescent="0.3">
      <c r="A4329">
        <v>4328</v>
      </c>
      <c r="B4329" t="s">
        <v>183</v>
      </c>
      <c r="C4329" t="s">
        <v>352</v>
      </c>
      <c r="D4329" t="s">
        <v>28</v>
      </c>
      <c r="E4329" t="s">
        <v>29</v>
      </c>
      <c r="F4329">
        <v>90</v>
      </c>
      <c r="G4329" t="s">
        <v>9364</v>
      </c>
      <c r="H4329" t="s">
        <v>1261</v>
      </c>
      <c r="I4329" t="s">
        <v>32</v>
      </c>
      <c r="J4329" s="1">
        <v>44089</v>
      </c>
      <c r="K4329">
        <v>6</v>
      </c>
      <c r="L4329" t="s">
        <v>64</v>
      </c>
      <c r="N4329">
        <f t="shared" si="67"/>
        <v>0</v>
      </c>
    </row>
    <row r="4330" spans="1:14" x14ac:dyDescent="0.3">
      <c r="A4330">
        <v>4329</v>
      </c>
      <c r="B4330" t="s">
        <v>692</v>
      </c>
      <c r="C4330" t="s">
        <v>3845</v>
      </c>
      <c r="D4330" t="s">
        <v>28</v>
      </c>
      <c r="E4330" t="s">
        <v>29</v>
      </c>
      <c r="F4330">
        <v>90</v>
      </c>
      <c r="G4330" t="s">
        <v>9365</v>
      </c>
      <c r="H4330" t="s">
        <v>3619</v>
      </c>
      <c r="I4330" t="s">
        <v>575</v>
      </c>
      <c r="J4330" s="1">
        <v>44112</v>
      </c>
      <c r="K4330">
        <v>72</v>
      </c>
      <c r="L4330" t="s">
        <v>54</v>
      </c>
      <c r="N4330">
        <f t="shared" si="67"/>
        <v>0</v>
      </c>
    </row>
    <row r="4331" spans="1:14" x14ac:dyDescent="0.3">
      <c r="A4331">
        <v>4330</v>
      </c>
      <c r="B4331" t="s">
        <v>9366</v>
      </c>
      <c r="C4331" t="s">
        <v>6062</v>
      </c>
      <c r="D4331" t="s">
        <v>15</v>
      </c>
      <c r="E4331" t="s">
        <v>16</v>
      </c>
      <c r="F4331">
        <v>90</v>
      </c>
      <c r="G4331" t="s">
        <v>9367</v>
      </c>
      <c r="H4331" t="s">
        <v>7752</v>
      </c>
      <c r="I4331" t="s">
        <v>32</v>
      </c>
      <c r="J4331" s="1">
        <v>43936</v>
      </c>
      <c r="K4331">
        <v>75</v>
      </c>
      <c r="L4331" t="s">
        <v>159</v>
      </c>
      <c r="N4331">
        <f t="shared" si="67"/>
        <v>0</v>
      </c>
    </row>
    <row r="4332" spans="1:14" x14ac:dyDescent="0.3">
      <c r="A4332">
        <v>4331</v>
      </c>
      <c r="B4332" t="s">
        <v>6003</v>
      </c>
      <c r="C4332" t="s">
        <v>335</v>
      </c>
      <c r="D4332" t="s">
        <v>41</v>
      </c>
      <c r="E4332" t="s">
        <v>16</v>
      </c>
      <c r="F4332">
        <v>90</v>
      </c>
      <c r="G4332" t="s">
        <v>9368</v>
      </c>
      <c r="H4332" t="s">
        <v>6319</v>
      </c>
      <c r="I4332" t="s">
        <v>32</v>
      </c>
      <c r="J4332" s="1">
        <v>44127</v>
      </c>
      <c r="K4332">
        <v>9</v>
      </c>
      <c r="L4332" t="s">
        <v>45</v>
      </c>
      <c r="N4332">
        <f t="shared" si="67"/>
        <v>0</v>
      </c>
    </row>
    <row r="4333" spans="1:14" x14ac:dyDescent="0.3">
      <c r="A4333">
        <v>4332</v>
      </c>
      <c r="B4333" t="s">
        <v>2231</v>
      </c>
      <c r="C4333" t="s">
        <v>5383</v>
      </c>
      <c r="D4333" t="s">
        <v>28</v>
      </c>
      <c r="E4333" t="s">
        <v>29</v>
      </c>
      <c r="F4333">
        <v>60</v>
      </c>
      <c r="G4333" t="s">
        <v>9369</v>
      </c>
      <c r="H4333" t="s">
        <v>1590</v>
      </c>
      <c r="I4333" t="s">
        <v>32</v>
      </c>
      <c r="J4333" s="1">
        <v>44655</v>
      </c>
      <c r="K4333">
        <v>99</v>
      </c>
      <c r="L4333" t="s">
        <v>39</v>
      </c>
      <c r="N4333">
        <f t="shared" si="67"/>
        <v>0</v>
      </c>
    </row>
    <row r="4334" spans="1:14" x14ac:dyDescent="0.3">
      <c r="A4334">
        <v>4333</v>
      </c>
      <c r="B4334" t="s">
        <v>9370</v>
      </c>
      <c r="C4334" t="s">
        <v>4528</v>
      </c>
      <c r="D4334" t="s">
        <v>15</v>
      </c>
      <c r="E4334" t="s">
        <v>16</v>
      </c>
      <c r="F4334">
        <v>60</v>
      </c>
      <c r="G4334" t="s">
        <v>9371</v>
      </c>
      <c r="H4334" t="s">
        <v>3500</v>
      </c>
      <c r="I4334" t="s">
        <v>25</v>
      </c>
      <c r="J4334" s="1">
        <v>44103</v>
      </c>
      <c r="K4334">
        <v>3</v>
      </c>
      <c r="L4334" t="s">
        <v>45</v>
      </c>
      <c r="N4334">
        <f t="shared" si="67"/>
        <v>0</v>
      </c>
    </row>
    <row r="4335" spans="1:14" x14ac:dyDescent="0.3">
      <c r="A4335" s="2">
        <v>4334</v>
      </c>
      <c r="B4335" s="2" t="s">
        <v>2060</v>
      </c>
      <c r="C4335" s="2" t="s">
        <v>8836</v>
      </c>
      <c r="D4335" s="2" t="s">
        <v>15</v>
      </c>
      <c r="E4335" s="2" t="s">
        <v>16</v>
      </c>
      <c r="F4335" s="2">
        <v>60</v>
      </c>
      <c r="G4335" s="2" t="s">
        <v>9372</v>
      </c>
      <c r="H4335" s="2"/>
      <c r="I4335" s="2" t="s">
        <v>366</v>
      </c>
      <c r="J4335" s="3">
        <v>44468</v>
      </c>
      <c r="K4335" s="2">
        <v>27</v>
      </c>
      <c r="L4335" s="2" t="s">
        <v>45</v>
      </c>
      <c r="M4335" s="2"/>
      <c r="N4335" s="2">
        <f t="shared" si="67"/>
        <v>1</v>
      </c>
    </row>
    <row r="4336" spans="1:14" x14ac:dyDescent="0.3">
      <c r="A4336">
        <v>4335</v>
      </c>
      <c r="B4336" t="s">
        <v>5001</v>
      </c>
      <c r="C4336" t="s">
        <v>8514</v>
      </c>
      <c r="D4336" t="s">
        <v>51</v>
      </c>
      <c r="E4336" t="s">
        <v>16</v>
      </c>
      <c r="F4336">
        <v>90</v>
      </c>
      <c r="G4336" t="s">
        <v>9373</v>
      </c>
      <c r="H4336" t="s">
        <v>1384</v>
      </c>
      <c r="I4336" t="s">
        <v>32</v>
      </c>
      <c r="J4336" s="1">
        <v>44206</v>
      </c>
      <c r="K4336">
        <v>17</v>
      </c>
      <c r="L4336" t="s">
        <v>101</v>
      </c>
      <c r="N4336">
        <f t="shared" si="67"/>
        <v>0</v>
      </c>
    </row>
    <row r="4337" spans="1:14" x14ac:dyDescent="0.3">
      <c r="A4337">
        <v>4336</v>
      </c>
      <c r="B4337" t="s">
        <v>9374</v>
      </c>
      <c r="C4337" t="s">
        <v>8563</v>
      </c>
      <c r="D4337" t="s">
        <v>15</v>
      </c>
      <c r="E4337" t="s">
        <v>16</v>
      </c>
      <c r="F4337">
        <v>30</v>
      </c>
      <c r="G4337" t="s">
        <v>9375</v>
      </c>
      <c r="H4337" t="s">
        <v>4567</v>
      </c>
      <c r="I4337" t="s">
        <v>38</v>
      </c>
      <c r="J4337" s="1">
        <v>43870</v>
      </c>
      <c r="K4337">
        <v>53</v>
      </c>
      <c r="L4337" t="s">
        <v>101</v>
      </c>
      <c r="N4337">
        <f t="shared" si="67"/>
        <v>0</v>
      </c>
    </row>
    <row r="4338" spans="1:14" x14ac:dyDescent="0.3">
      <c r="A4338">
        <v>4337</v>
      </c>
      <c r="B4338" t="s">
        <v>9376</v>
      </c>
      <c r="C4338" t="s">
        <v>9377</v>
      </c>
      <c r="D4338" t="s">
        <v>51</v>
      </c>
      <c r="E4338" t="s">
        <v>16</v>
      </c>
      <c r="F4338">
        <v>60</v>
      </c>
      <c r="G4338" t="s">
        <v>9378</v>
      </c>
      <c r="H4338" t="s">
        <v>4541</v>
      </c>
      <c r="I4338" t="s">
        <v>89</v>
      </c>
      <c r="J4338" s="1">
        <v>44383</v>
      </c>
      <c r="K4338">
        <v>32</v>
      </c>
      <c r="L4338" t="s">
        <v>45</v>
      </c>
      <c r="N4338">
        <f t="shared" si="67"/>
        <v>0</v>
      </c>
    </row>
    <row r="4339" spans="1:14" x14ac:dyDescent="0.3">
      <c r="A4339">
        <v>4338</v>
      </c>
      <c r="B4339" t="s">
        <v>9379</v>
      </c>
      <c r="C4339" t="s">
        <v>5258</v>
      </c>
      <c r="D4339" t="s">
        <v>92</v>
      </c>
      <c r="E4339" t="s">
        <v>16</v>
      </c>
      <c r="F4339">
        <v>90</v>
      </c>
      <c r="G4339" t="s">
        <v>9380</v>
      </c>
      <c r="H4339" t="s">
        <v>1896</v>
      </c>
      <c r="I4339" t="s">
        <v>294</v>
      </c>
      <c r="J4339" s="1">
        <v>44180</v>
      </c>
      <c r="K4339">
        <v>41</v>
      </c>
      <c r="L4339" t="s">
        <v>101</v>
      </c>
      <c r="N4339">
        <f t="shared" si="67"/>
        <v>0</v>
      </c>
    </row>
    <row r="4340" spans="1:14" x14ac:dyDescent="0.3">
      <c r="A4340">
        <v>4339</v>
      </c>
      <c r="B4340" t="s">
        <v>2556</v>
      </c>
      <c r="C4340" t="s">
        <v>1727</v>
      </c>
      <c r="D4340" t="s">
        <v>28</v>
      </c>
      <c r="E4340" t="s">
        <v>29</v>
      </c>
      <c r="F4340">
        <v>90</v>
      </c>
      <c r="G4340" t="s">
        <v>9381</v>
      </c>
      <c r="H4340" t="s">
        <v>1751</v>
      </c>
      <c r="I4340" t="s">
        <v>32</v>
      </c>
      <c r="J4340" s="1">
        <v>44655</v>
      </c>
      <c r="K4340">
        <v>37</v>
      </c>
      <c r="L4340" t="s">
        <v>33</v>
      </c>
      <c r="N4340">
        <f t="shared" si="67"/>
        <v>0</v>
      </c>
    </row>
    <row r="4341" spans="1:14" x14ac:dyDescent="0.3">
      <c r="A4341">
        <v>4340</v>
      </c>
      <c r="B4341" t="s">
        <v>9382</v>
      </c>
      <c r="C4341" t="s">
        <v>2422</v>
      </c>
      <c r="D4341" t="s">
        <v>51</v>
      </c>
      <c r="E4341" t="s">
        <v>16</v>
      </c>
      <c r="F4341">
        <v>90</v>
      </c>
      <c r="G4341" t="s">
        <v>9383</v>
      </c>
      <c r="H4341" t="s">
        <v>3466</v>
      </c>
      <c r="I4341" t="s">
        <v>32</v>
      </c>
      <c r="J4341" s="1">
        <v>44297</v>
      </c>
      <c r="K4341">
        <v>13</v>
      </c>
      <c r="L4341" t="s">
        <v>45</v>
      </c>
      <c r="N4341">
        <f t="shared" si="67"/>
        <v>0</v>
      </c>
    </row>
    <row r="4342" spans="1:14" x14ac:dyDescent="0.3">
      <c r="A4342">
        <v>4341</v>
      </c>
      <c r="B4342" t="s">
        <v>8598</v>
      </c>
      <c r="C4342" t="s">
        <v>3829</v>
      </c>
      <c r="D4342" t="s">
        <v>92</v>
      </c>
      <c r="E4342" t="s">
        <v>29</v>
      </c>
      <c r="F4342">
        <v>60</v>
      </c>
      <c r="G4342" t="s">
        <v>9384</v>
      </c>
      <c r="H4342" t="s">
        <v>3409</v>
      </c>
      <c r="I4342" t="s">
        <v>95</v>
      </c>
      <c r="J4342" s="1">
        <v>43889</v>
      </c>
      <c r="K4342">
        <v>42</v>
      </c>
      <c r="L4342" t="s">
        <v>159</v>
      </c>
      <c r="N4342">
        <f t="shared" si="67"/>
        <v>0</v>
      </c>
    </row>
    <row r="4343" spans="1:14" x14ac:dyDescent="0.3">
      <c r="A4343">
        <v>4342</v>
      </c>
      <c r="B4343" t="s">
        <v>4430</v>
      </c>
      <c r="C4343" t="s">
        <v>1596</v>
      </c>
      <c r="D4343" t="s">
        <v>28</v>
      </c>
      <c r="E4343" t="s">
        <v>29</v>
      </c>
      <c r="F4343">
        <v>90</v>
      </c>
      <c r="G4343" t="s">
        <v>9385</v>
      </c>
      <c r="H4343" t="s">
        <v>772</v>
      </c>
      <c r="I4343" t="s">
        <v>32</v>
      </c>
      <c r="J4343" s="1">
        <v>44234</v>
      </c>
      <c r="K4343">
        <v>73</v>
      </c>
      <c r="L4343" t="s">
        <v>45</v>
      </c>
      <c r="N4343">
        <f t="shared" si="67"/>
        <v>0</v>
      </c>
    </row>
    <row r="4344" spans="1:14" x14ac:dyDescent="0.3">
      <c r="A4344">
        <v>4343</v>
      </c>
      <c r="B4344" t="s">
        <v>4647</v>
      </c>
      <c r="C4344" t="s">
        <v>5659</v>
      </c>
      <c r="D4344" t="s">
        <v>28</v>
      </c>
      <c r="E4344" t="s">
        <v>29</v>
      </c>
      <c r="F4344">
        <v>30</v>
      </c>
      <c r="G4344" t="s">
        <v>9386</v>
      </c>
      <c r="H4344" t="s">
        <v>570</v>
      </c>
      <c r="I4344" t="s">
        <v>187</v>
      </c>
      <c r="J4344" s="1">
        <v>44389</v>
      </c>
      <c r="K4344">
        <v>19</v>
      </c>
      <c r="L4344" t="s">
        <v>45</v>
      </c>
      <c r="N4344">
        <f t="shared" si="67"/>
        <v>0</v>
      </c>
    </row>
    <row r="4345" spans="1:14" x14ac:dyDescent="0.3">
      <c r="A4345">
        <v>4344</v>
      </c>
      <c r="B4345" t="s">
        <v>2919</v>
      </c>
      <c r="C4345" t="s">
        <v>7177</v>
      </c>
      <c r="D4345" t="s">
        <v>28</v>
      </c>
      <c r="E4345" t="s">
        <v>29</v>
      </c>
      <c r="F4345">
        <v>90</v>
      </c>
      <c r="G4345" t="s">
        <v>9387</v>
      </c>
      <c r="H4345" t="s">
        <v>172</v>
      </c>
      <c r="I4345" t="s">
        <v>173</v>
      </c>
      <c r="J4345" s="1">
        <v>44542</v>
      </c>
      <c r="K4345">
        <v>7</v>
      </c>
      <c r="L4345" t="s">
        <v>20</v>
      </c>
      <c r="N4345">
        <f t="shared" si="67"/>
        <v>0</v>
      </c>
    </row>
    <row r="4346" spans="1:14" x14ac:dyDescent="0.3">
      <c r="A4346">
        <v>4345</v>
      </c>
      <c r="B4346" t="s">
        <v>5350</v>
      </c>
      <c r="C4346" t="s">
        <v>7144</v>
      </c>
      <c r="D4346" t="s">
        <v>15</v>
      </c>
      <c r="E4346" t="s">
        <v>16</v>
      </c>
      <c r="F4346">
        <v>30</v>
      </c>
      <c r="G4346" t="s">
        <v>9388</v>
      </c>
      <c r="H4346" t="s">
        <v>9389</v>
      </c>
      <c r="I4346" t="s">
        <v>32</v>
      </c>
      <c r="J4346" s="1">
        <v>44427</v>
      </c>
      <c r="K4346">
        <v>6</v>
      </c>
      <c r="L4346" t="s">
        <v>20</v>
      </c>
      <c r="N4346">
        <f t="shared" si="67"/>
        <v>0</v>
      </c>
    </row>
    <row r="4347" spans="1:14" x14ac:dyDescent="0.3">
      <c r="A4347">
        <v>4346</v>
      </c>
      <c r="B4347" t="s">
        <v>9390</v>
      </c>
      <c r="C4347" t="s">
        <v>1821</v>
      </c>
      <c r="D4347" t="s">
        <v>51</v>
      </c>
      <c r="E4347" t="s">
        <v>16</v>
      </c>
      <c r="F4347">
        <v>90</v>
      </c>
      <c r="G4347" t="s">
        <v>9391</v>
      </c>
      <c r="H4347" t="s">
        <v>3754</v>
      </c>
      <c r="I4347" t="s">
        <v>124</v>
      </c>
      <c r="J4347" s="1">
        <v>44489</v>
      </c>
      <c r="K4347">
        <v>71</v>
      </c>
      <c r="L4347" t="s">
        <v>45</v>
      </c>
      <c r="N4347">
        <f t="shared" si="67"/>
        <v>0</v>
      </c>
    </row>
    <row r="4348" spans="1:14" x14ac:dyDescent="0.3">
      <c r="A4348">
        <v>4347</v>
      </c>
      <c r="B4348" t="s">
        <v>1312</v>
      </c>
      <c r="C4348" t="s">
        <v>8128</v>
      </c>
      <c r="D4348" t="s">
        <v>28</v>
      </c>
      <c r="E4348" t="s">
        <v>29</v>
      </c>
      <c r="F4348">
        <v>90</v>
      </c>
      <c r="G4348" t="s">
        <v>9392</v>
      </c>
      <c r="H4348" t="s">
        <v>5611</v>
      </c>
      <c r="I4348" t="s">
        <v>32</v>
      </c>
      <c r="J4348" s="1">
        <v>44521</v>
      </c>
      <c r="K4348">
        <v>88</v>
      </c>
      <c r="L4348" t="s">
        <v>101</v>
      </c>
      <c r="N4348">
        <f t="shared" si="67"/>
        <v>0</v>
      </c>
    </row>
    <row r="4349" spans="1:14" x14ac:dyDescent="0.3">
      <c r="A4349">
        <v>4348</v>
      </c>
      <c r="B4349" t="s">
        <v>1065</v>
      </c>
      <c r="C4349" t="s">
        <v>2113</v>
      </c>
      <c r="D4349" t="s">
        <v>28</v>
      </c>
      <c r="E4349" t="s">
        <v>29</v>
      </c>
      <c r="F4349">
        <v>30</v>
      </c>
      <c r="G4349" t="s">
        <v>9393</v>
      </c>
      <c r="H4349" t="s">
        <v>5189</v>
      </c>
      <c r="I4349" t="s">
        <v>32</v>
      </c>
      <c r="J4349" s="1">
        <v>44174</v>
      </c>
      <c r="K4349">
        <v>72</v>
      </c>
      <c r="L4349" t="s">
        <v>70</v>
      </c>
      <c r="N4349">
        <f t="shared" si="67"/>
        <v>0</v>
      </c>
    </row>
    <row r="4350" spans="1:14" x14ac:dyDescent="0.3">
      <c r="A4350">
        <v>4349</v>
      </c>
      <c r="B4350" t="s">
        <v>9394</v>
      </c>
      <c r="C4350" t="s">
        <v>928</v>
      </c>
      <c r="D4350" t="s">
        <v>28</v>
      </c>
      <c r="E4350" t="s">
        <v>29</v>
      </c>
      <c r="F4350">
        <v>90</v>
      </c>
      <c r="G4350" t="s">
        <v>9395</v>
      </c>
      <c r="H4350" t="s">
        <v>5647</v>
      </c>
      <c r="I4350" t="s">
        <v>38</v>
      </c>
      <c r="J4350" s="1">
        <v>44436</v>
      </c>
      <c r="K4350">
        <v>74</v>
      </c>
      <c r="L4350" t="s">
        <v>39</v>
      </c>
      <c r="N4350">
        <f t="shared" si="67"/>
        <v>0</v>
      </c>
    </row>
    <row r="4351" spans="1:14" x14ac:dyDescent="0.3">
      <c r="A4351">
        <v>4350</v>
      </c>
      <c r="B4351" t="s">
        <v>1602</v>
      </c>
      <c r="C4351" t="s">
        <v>9396</v>
      </c>
      <c r="D4351" t="s">
        <v>28</v>
      </c>
      <c r="E4351" t="s">
        <v>29</v>
      </c>
      <c r="F4351">
        <v>30</v>
      </c>
      <c r="G4351" t="s">
        <v>9395</v>
      </c>
      <c r="H4351" t="s">
        <v>7752</v>
      </c>
      <c r="I4351" t="s">
        <v>32</v>
      </c>
      <c r="J4351" s="1">
        <v>44157</v>
      </c>
      <c r="K4351">
        <v>78</v>
      </c>
      <c r="L4351" t="s">
        <v>45</v>
      </c>
      <c r="N4351">
        <f t="shared" si="67"/>
        <v>0</v>
      </c>
    </row>
    <row r="4352" spans="1:14" x14ac:dyDescent="0.3">
      <c r="A4352">
        <v>4351</v>
      </c>
      <c r="B4352" t="s">
        <v>5662</v>
      </c>
      <c r="C4352" t="s">
        <v>1230</v>
      </c>
      <c r="D4352" t="s">
        <v>28</v>
      </c>
      <c r="E4352" t="s">
        <v>29</v>
      </c>
      <c r="F4352">
        <v>30</v>
      </c>
      <c r="G4352" t="s">
        <v>9397</v>
      </c>
      <c r="H4352" t="s">
        <v>754</v>
      </c>
      <c r="I4352" t="s">
        <v>25</v>
      </c>
      <c r="J4352" s="1">
        <v>44175</v>
      </c>
      <c r="K4352">
        <v>73</v>
      </c>
      <c r="L4352" t="s">
        <v>70</v>
      </c>
      <c r="N4352">
        <f t="shared" si="67"/>
        <v>0</v>
      </c>
    </row>
    <row r="4353" spans="1:14" x14ac:dyDescent="0.3">
      <c r="A4353">
        <v>4352</v>
      </c>
      <c r="B4353" t="s">
        <v>9398</v>
      </c>
      <c r="C4353" t="s">
        <v>7398</v>
      </c>
      <c r="D4353" t="s">
        <v>28</v>
      </c>
      <c r="E4353" t="s">
        <v>29</v>
      </c>
      <c r="F4353">
        <v>90</v>
      </c>
      <c r="G4353" t="s">
        <v>9399</v>
      </c>
      <c r="H4353" t="s">
        <v>2950</v>
      </c>
      <c r="I4353" t="s">
        <v>38</v>
      </c>
      <c r="J4353" s="1">
        <v>44823</v>
      </c>
      <c r="K4353">
        <v>21</v>
      </c>
      <c r="L4353" t="s">
        <v>64</v>
      </c>
      <c r="N4353">
        <f t="shared" si="67"/>
        <v>0</v>
      </c>
    </row>
    <row r="4354" spans="1:14" x14ac:dyDescent="0.3">
      <c r="A4354">
        <v>4353</v>
      </c>
      <c r="B4354" t="s">
        <v>4740</v>
      </c>
      <c r="C4354" t="s">
        <v>3712</v>
      </c>
      <c r="D4354" t="s">
        <v>15</v>
      </c>
      <c r="E4354" t="s">
        <v>16</v>
      </c>
      <c r="F4354">
        <v>30</v>
      </c>
      <c r="G4354" t="s">
        <v>9400</v>
      </c>
      <c r="H4354" t="s">
        <v>217</v>
      </c>
      <c r="I4354" t="s">
        <v>124</v>
      </c>
      <c r="J4354" s="1">
        <v>44436</v>
      </c>
      <c r="K4354">
        <v>34</v>
      </c>
      <c r="L4354" t="s">
        <v>45</v>
      </c>
      <c r="N4354">
        <f t="shared" ref="N4354:N4417" si="68">COUNTBLANK(A4354:L4354)</f>
        <v>0</v>
      </c>
    </row>
    <row r="4355" spans="1:14" x14ac:dyDescent="0.3">
      <c r="A4355">
        <v>4354</v>
      </c>
      <c r="B4355" t="s">
        <v>2263</v>
      </c>
      <c r="C4355" t="s">
        <v>1386</v>
      </c>
      <c r="D4355" t="s">
        <v>621</v>
      </c>
      <c r="E4355" t="s">
        <v>29</v>
      </c>
      <c r="F4355">
        <v>90</v>
      </c>
      <c r="G4355" t="s">
        <v>9401</v>
      </c>
      <c r="H4355" t="s">
        <v>408</v>
      </c>
      <c r="I4355" t="s">
        <v>25</v>
      </c>
      <c r="J4355" s="1">
        <v>43982</v>
      </c>
      <c r="K4355">
        <v>30</v>
      </c>
      <c r="L4355" t="s">
        <v>39</v>
      </c>
      <c r="N4355">
        <f t="shared" si="68"/>
        <v>0</v>
      </c>
    </row>
    <row r="4356" spans="1:14" x14ac:dyDescent="0.3">
      <c r="A4356">
        <v>4355</v>
      </c>
      <c r="B4356" t="s">
        <v>2263</v>
      </c>
      <c r="C4356" t="s">
        <v>1386</v>
      </c>
      <c r="D4356" t="s">
        <v>621</v>
      </c>
      <c r="E4356" t="s">
        <v>29</v>
      </c>
      <c r="F4356">
        <v>90</v>
      </c>
      <c r="G4356" t="s">
        <v>9401</v>
      </c>
      <c r="H4356" t="s">
        <v>408</v>
      </c>
      <c r="I4356" t="s">
        <v>25</v>
      </c>
      <c r="J4356" s="1">
        <v>43982</v>
      </c>
      <c r="K4356">
        <v>30</v>
      </c>
      <c r="L4356" t="s">
        <v>39</v>
      </c>
      <c r="N4356">
        <f t="shared" si="68"/>
        <v>0</v>
      </c>
    </row>
    <row r="4357" spans="1:14" x14ac:dyDescent="0.3">
      <c r="A4357">
        <v>4356</v>
      </c>
      <c r="B4357" t="s">
        <v>3623</v>
      </c>
      <c r="C4357" t="s">
        <v>4531</v>
      </c>
      <c r="D4357" t="s">
        <v>28</v>
      </c>
      <c r="E4357" t="s">
        <v>29</v>
      </c>
      <c r="F4357">
        <v>30</v>
      </c>
      <c r="G4357" t="s">
        <v>9402</v>
      </c>
      <c r="H4357" t="s">
        <v>978</v>
      </c>
      <c r="I4357" t="s">
        <v>294</v>
      </c>
      <c r="J4357" s="1">
        <v>44729</v>
      </c>
      <c r="K4357">
        <v>95</v>
      </c>
      <c r="L4357" t="s">
        <v>159</v>
      </c>
      <c r="N4357">
        <f t="shared" si="68"/>
        <v>0</v>
      </c>
    </row>
    <row r="4358" spans="1:14" x14ac:dyDescent="0.3">
      <c r="A4358">
        <v>4357</v>
      </c>
      <c r="B4358" t="s">
        <v>9403</v>
      </c>
      <c r="C4358" t="s">
        <v>5215</v>
      </c>
      <c r="D4358" t="s">
        <v>15</v>
      </c>
      <c r="E4358" t="s">
        <v>16</v>
      </c>
      <c r="F4358">
        <v>60</v>
      </c>
      <c r="G4358" t="s">
        <v>9404</v>
      </c>
      <c r="H4358" t="s">
        <v>4133</v>
      </c>
      <c r="I4358" t="s">
        <v>32</v>
      </c>
      <c r="J4358" s="1">
        <v>43856</v>
      </c>
      <c r="K4358">
        <v>47</v>
      </c>
      <c r="L4358" t="s">
        <v>45</v>
      </c>
      <c r="N4358">
        <f t="shared" si="68"/>
        <v>0</v>
      </c>
    </row>
    <row r="4359" spans="1:14" x14ac:dyDescent="0.3">
      <c r="A4359">
        <v>4358</v>
      </c>
      <c r="B4359" t="s">
        <v>5479</v>
      </c>
      <c r="C4359" t="s">
        <v>1706</v>
      </c>
      <c r="D4359" t="s">
        <v>28</v>
      </c>
      <c r="E4359" t="s">
        <v>29</v>
      </c>
      <c r="F4359">
        <v>30</v>
      </c>
      <c r="G4359" t="s">
        <v>9405</v>
      </c>
      <c r="H4359" t="s">
        <v>4587</v>
      </c>
      <c r="I4359" t="s">
        <v>32</v>
      </c>
      <c r="J4359" s="1">
        <v>44642</v>
      </c>
      <c r="K4359">
        <v>100</v>
      </c>
      <c r="L4359" t="s">
        <v>64</v>
      </c>
      <c r="N4359">
        <f t="shared" si="68"/>
        <v>0</v>
      </c>
    </row>
    <row r="4360" spans="1:14" x14ac:dyDescent="0.3">
      <c r="A4360">
        <v>4359</v>
      </c>
      <c r="B4360" t="s">
        <v>3429</v>
      </c>
      <c r="C4360" t="s">
        <v>344</v>
      </c>
      <c r="D4360" t="s">
        <v>28</v>
      </c>
      <c r="E4360" t="s">
        <v>29</v>
      </c>
      <c r="F4360">
        <v>30</v>
      </c>
      <c r="G4360" t="s">
        <v>9406</v>
      </c>
      <c r="H4360" t="s">
        <v>641</v>
      </c>
      <c r="I4360" t="s">
        <v>294</v>
      </c>
      <c r="J4360" s="1">
        <v>43897</v>
      </c>
      <c r="K4360">
        <v>55</v>
      </c>
      <c r="L4360" t="s">
        <v>39</v>
      </c>
      <c r="N4360">
        <f t="shared" si="68"/>
        <v>0</v>
      </c>
    </row>
    <row r="4361" spans="1:14" x14ac:dyDescent="0.3">
      <c r="A4361">
        <v>4360</v>
      </c>
      <c r="B4361" t="s">
        <v>9407</v>
      </c>
      <c r="C4361" t="s">
        <v>6547</v>
      </c>
      <c r="D4361" t="s">
        <v>51</v>
      </c>
      <c r="E4361" t="s">
        <v>16</v>
      </c>
      <c r="F4361">
        <v>30</v>
      </c>
      <c r="G4361" t="s">
        <v>9408</v>
      </c>
      <c r="H4361" t="s">
        <v>1052</v>
      </c>
      <c r="I4361" t="s">
        <v>32</v>
      </c>
      <c r="J4361" s="1">
        <v>44718</v>
      </c>
      <c r="K4361">
        <v>3</v>
      </c>
      <c r="L4361" t="s">
        <v>101</v>
      </c>
      <c r="N4361">
        <f t="shared" si="68"/>
        <v>0</v>
      </c>
    </row>
    <row r="4362" spans="1:14" x14ac:dyDescent="0.3">
      <c r="A4362">
        <v>4361</v>
      </c>
      <c r="B4362" t="s">
        <v>9409</v>
      </c>
      <c r="C4362" t="s">
        <v>2167</v>
      </c>
      <c r="D4362" t="s">
        <v>51</v>
      </c>
      <c r="E4362" t="s">
        <v>16</v>
      </c>
      <c r="F4362">
        <v>90</v>
      </c>
      <c r="G4362" t="s">
        <v>9410</v>
      </c>
      <c r="H4362" t="s">
        <v>1741</v>
      </c>
      <c r="I4362" t="s">
        <v>173</v>
      </c>
      <c r="J4362" s="1">
        <v>44008</v>
      </c>
      <c r="K4362">
        <v>80</v>
      </c>
      <c r="L4362" t="s">
        <v>33</v>
      </c>
      <c r="N4362">
        <f t="shared" si="68"/>
        <v>0</v>
      </c>
    </row>
    <row r="4363" spans="1:14" x14ac:dyDescent="0.3">
      <c r="A4363">
        <v>4362</v>
      </c>
      <c r="B4363" t="s">
        <v>5161</v>
      </c>
      <c r="C4363" t="s">
        <v>6420</v>
      </c>
      <c r="D4363" t="s">
        <v>117</v>
      </c>
      <c r="E4363" t="s">
        <v>29</v>
      </c>
      <c r="F4363">
        <v>60</v>
      </c>
      <c r="G4363" t="s">
        <v>9411</v>
      </c>
      <c r="H4363" t="s">
        <v>3399</v>
      </c>
      <c r="I4363" t="s">
        <v>124</v>
      </c>
      <c r="J4363" s="1">
        <v>44786</v>
      </c>
      <c r="K4363">
        <v>33</v>
      </c>
      <c r="L4363" t="s">
        <v>80</v>
      </c>
      <c r="N4363">
        <f t="shared" si="68"/>
        <v>0</v>
      </c>
    </row>
    <row r="4364" spans="1:14" x14ac:dyDescent="0.3">
      <c r="A4364">
        <v>4363</v>
      </c>
      <c r="B4364" t="s">
        <v>5062</v>
      </c>
      <c r="C4364" t="s">
        <v>332</v>
      </c>
      <c r="D4364" t="s">
        <v>28</v>
      </c>
      <c r="E4364" t="s">
        <v>29</v>
      </c>
      <c r="F4364">
        <v>90</v>
      </c>
      <c r="G4364" t="s">
        <v>9412</v>
      </c>
      <c r="H4364" t="s">
        <v>3122</v>
      </c>
      <c r="I4364" t="s">
        <v>1035</v>
      </c>
      <c r="J4364" s="1">
        <v>44367</v>
      </c>
      <c r="K4364">
        <v>34</v>
      </c>
      <c r="L4364" t="s">
        <v>54</v>
      </c>
      <c r="N4364">
        <f t="shared" si="68"/>
        <v>0</v>
      </c>
    </row>
    <row r="4365" spans="1:14" x14ac:dyDescent="0.3">
      <c r="A4365">
        <v>4364</v>
      </c>
      <c r="B4365" t="s">
        <v>9413</v>
      </c>
      <c r="C4365" t="s">
        <v>5295</v>
      </c>
      <c r="D4365" t="s">
        <v>51</v>
      </c>
      <c r="E4365" t="s">
        <v>16</v>
      </c>
      <c r="F4365">
        <v>30</v>
      </c>
      <c r="G4365" t="s">
        <v>9414</v>
      </c>
      <c r="H4365" t="s">
        <v>9415</v>
      </c>
      <c r="I4365" t="s">
        <v>32</v>
      </c>
      <c r="J4365" s="1">
        <v>44529</v>
      </c>
      <c r="K4365">
        <v>77</v>
      </c>
      <c r="L4365" t="s">
        <v>64</v>
      </c>
      <c r="N4365">
        <f t="shared" si="68"/>
        <v>0</v>
      </c>
    </row>
    <row r="4366" spans="1:14" x14ac:dyDescent="0.3">
      <c r="A4366">
        <v>4365</v>
      </c>
      <c r="B4366" t="s">
        <v>6912</v>
      </c>
      <c r="C4366" t="s">
        <v>268</v>
      </c>
      <c r="D4366" t="s">
        <v>15</v>
      </c>
      <c r="E4366" t="s">
        <v>16</v>
      </c>
      <c r="F4366">
        <v>60</v>
      </c>
      <c r="G4366" t="s">
        <v>9414</v>
      </c>
      <c r="H4366" t="s">
        <v>5686</v>
      </c>
      <c r="I4366" t="s">
        <v>32</v>
      </c>
      <c r="J4366" s="1">
        <v>44821</v>
      </c>
      <c r="K4366">
        <v>32</v>
      </c>
      <c r="L4366" t="s">
        <v>54</v>
      </c>
      <c r="N4366">
        <f t="shared" si="68"/>
        <v>0</v>
      </c>
    </row>
    <row r="4367" spans="1:14" x14ac:dyDescent="0.3">
      <c r="A4367">
        <v>4366</v>
      </c>
      <c r="B4367" t="s">
        <v>6711</v>
      </c>
      <c r="C4367" t="s">
        <v>139</v>
      </c>
      <c r="D4367" t="s">
        <v>51</v>
      </c>
      <c r="E4367" t="s">
        <v>16</v>
      </c>
      <c r="F4367">
        <v>60</v>
      </c>
      <c r="G4367" t="s">
        <v>9416</v>
      </c>
      <c r="H4367" t="s">
        <v>3746</v>
      </c>
      <c r="I4367" t="s">
        <v>32</v>
      </c>
      <c r="J4367" s="1">
        <v>44062</v>
      </c>
      <c r="K4367">
        <v>52</v>
      </c>
      <c r="L4367" t="s">
        <v>54</v>
      </c>
      <c r="N4367">
        <f t="shared" si="68"/>
        <v>0</v>
      </c>
    </row>
    <row r="4368" spans="1:14" x14ac:dyDescent="0.3">
      <c r="A4368">
        <v>4367</v>
      </c>
      <c r="B4368" t="s">
        <v>6665</v>
      </c>
      <c r="C4368" t="s">
        <v>2448</v>
      </c>
      <c r="D4368" t="s">
        <v>51</v>
      </c>
      <c r="E4368" t="s">
        <v>16</v>
      </c>
      <c r="F4368">
        <v>30</v>
      </c>
      <c r="G4368" t="s">
        <v>9417</v>
      </c>
      <c r="H4368" t="s">
        <v>9418</v>
      </c>
      <c r="I4368" t="s">
        <v>1889</v>
      </c>
      <c r="J4368" s="1">
        <v>44296</v>
      </c>
      <c r="K4368">
        <v>86</v>
      </c>
      <c r="L4368" t="s">
        <v>45</v>
      </c>
      <c r="N4368">
        <f t="shared" si="68"/>
        <v>0</v>
      </c>
    </row>
    <row r="4369" spans="1:14" x14ac:dyDescent="0.3">
      <c r="A4369">
        <v>4368</v>
      </c>
      <c r="B4369" t="s">
        <v>209</v>
      </c>
      <c r="C4369" t="s">
        <v>953</v>
      </c>
      <c r="D4369" t="s">
        <v>28</v>
      </c>
      <c r="E4369" t="s">
        <v>29</v>
      </c>
      <c r="F4369">
        <v>90</v>
      </c>
      <c r="G4369" t="s">
        <v>9419</v>
      </c>
      <c r="H4369" t="s">
        <v>1969</v>
      </c>
      <c r="I4369" t="s">
        <v>32</v>
      </c>
      <c r="J4369" s="1">
        <v>44806</v>
      </c>
      <c r="K4369">
        <v>34</v>
      </c>
      <c r="L4369" t="s">
        <v>70</v>
      </c>
      <c r="N4369">
        <f t="shared" si="68"/>
        <v>0</v>
      </c>
    </row>
    <row r="4370" spans="1:14" x14ac:dyDescent="0.3">
      <c r="A4370">
        <v>4369</v>
      </c>
      <c r="B4370" t="s">
        <v>9420</v>
      </c>
      <c r="C4370" t="s">
        <v>6055</v>
      </c>
      <c r="D4370" t="s">
        <v>15</v>
      </c>
      <c r="E4370" t="s">
        <v>16</v>
      </c>
      <c r="F4370">
        <v>90</v>
      </c>
      <c r="G4370" t="s">
        <v>9421</v>
      </c>
      <c r="H4370" t="s">
        <v>7118</v>
      </c>
      <c r="I4370" t="s">
        <v>2022</v>
      </c>
      <c r="J4370" s="1">
        <v>44552</v>
      </c>
      <c r="K4370">
        <v>11</v>
      </c>
      <c r="L4370" t="s">
        <v>54</v>
      </c>
      <c r="N4370">
        <f t="shared" si="68"/>
        <v>0</v>
      </c>
    </row>
    <row r="4371" spans="1:14" x14ac:dyDescent="0.3">
      <c r="A4371">
        <v>4370</v>
      </c>
      <c r="B4371" t="s">
        <v>9422</v>
      </c>
      <c r="C4371" t="s">
        <v>8064</v>
      </c>
      <c r="D4371" t="s">
        <v>15</v>
      </c>
      <c r="E4371" t="s">
        <v>16</v>
      </c>
      <c r="F4371">
        <v>90</v>
      </c>
      <c r="G4371" t="s">
        <v>9423</v>
      </c>
      <c r="H4371" t="s">
        <v>4662</v>
      </c>
      <c r="I4371" t="s">
        <v>32</v>
      </c>
      <c r="J4371" s="1">
        <v>44266</v>
      </c>
      <c r="K4371">
        <v>40</v>
      </c>
      <c r="L4371" t="s">
        <v>33</v>
      </c>
      <c r="N4371">
        <f t="shared" si="68"/>
        <v>0</v>
      </c>
    </row>
    <row r="4372" spans="1:14" x14ac:dyDescent="0.3">
      <c r="A4372">
        <v>4371</v>
      </c>
      <c r="B4372" t="s">
        <v>40</v>
      </c>
      <c r="C4372" t="s">
        <v>9424</v>
      </c>
      <c r="D4372" t="s">
        <v>51</v>
      </c>
      <c r="E4372" t="s">
        <v>16</v>
      </c>
      <c r="F4372">
        <v>90</v>
      </c>
      <c r="G4372" t="s">
        <v>9425</v>
      </c>
      <c r="H4372" t="s">
        <v>7269</v>
      </c>
      <c r="I4372" t="s">
        <v>187</v>
      </c>
      <c r="J4372" s="1">
        <v>44744</v>
      </c>
      <c r="K4372">
        <v>35</v>
      </c>
      <c r="L4372" t="s">
        <v>70</v>
      </c>
      <c r="N4372">
        <f t="shared" si="68"/>
        <v>0</v>
      </c>
    </row>
    <row r="4373" spans="1:14" x14ac:dyDescent="0.3">
      <c r="A4373">
        <v>4372</v>
      </c>
      <c r="B4373" t="s">
        <v>2430</v>
      </c>
      <c r="C4373" t="s">
        <v>9170</v>
      </c>
      <c r="D4373" t="s">
        <v>28</v>
      </c>
      <c r="E4373" t="s">
        <v>29</v>
      </c>
      <c r="F4373">
        <v>30</v>
      </c>
      <c r="G4373" t="s">
        <v>9426</v>
      </c>
      <c r="H4373" t="s">
        <v>2084</v>
      </c>
      <c r="I4373" t="s">
        <v>294</v>
      </c>
      <c r="J4373" s="1">
        <v>43988</v>
      </c>
      <c r="K4373">
        <v>59</v>
      </c>
      <c r="L4373" t="s">
        <v>159</v>
      </c>
      <c r="N4373">
        <f t="shared" si="68"/>
        <v>0</v>
      </c>
    </row>
    <row r="4374" spans="1:14" x14ac:dyDescent="0.3">
      <c r="A4374">
        <v>4373</v>
      </c>
      <c r="B4374" t="s">
        <v>2289</v>
      </c>
      <c r="C4374" t="s">
        <v>4113</v>
      </c>
      <c r="D4374" t="s">
        <v>15</v>
      </c>
      <c r="E4374" t="s">
        <v>16</v>
      </c>
      <c r="F4374">
        <v>90</v>
      </c>
      <c r="G4374" t="s">
        <v>9427</v>
      </c>
      <c r="H4374" t="s">
        <v>203</v>
      </c>
      <c r="I4374" t="s">
        <v>32</v>
      </c>
      <c r="J4374" s="1">
        <v>44480</v>
      </c>
      <c r="K4374">
        <v>23</v>
      </c>
      <c r="L4374" t="s">
        <v>33</v>
      </c>
      <c r="N4374">
        <f t="shared" si="68"/>
        <v>0</v>
      </c>
    </row>
    <row r="4375" spans="1:14" x14ac:dyDescent="0.3">
      <c r="A4375">
        <v>4374</v>
      </c>
      <c r="B4375" t="s">
        <v>9428</v>
      </c>
      <c r="C4375" t="s">
        <v>9429</v>
      </c>
      <c r="D4375" t="s">
        <v>15</v>
      </c>
      <c r="E4375" t="s">
        <v>16</v>
      </c>
      <c r="F4375">
        <v>60</v>
      </c>
      <c r="G4375" t="s">
        <v>9430</v>
      </c>
      <c r="H4375" t="s">
        <v>7175</v>
      </c>
      <c r="I4375" t="s">
        <v>32</v>
      </c>
      <c r="J4375" s="1">
        <v>44244</v>
      </c>
      <c r="K4375">
        <v>68</v>
      </c>
      <c r="L4375" t="s">
        <v>20</v>
      </c>
      <c r="N4375">
        <f t="shared" si="68"/>
        <v>0</v>
      </c>
    </row>
    <row r="4376" spans="1:14" x14ac:dyDescent="0.3">
      <c r="A4376">
        <v>4375</v>
      </c>
      <c r="B4376" t="s">
        <v>480</v>
      </c>
      <c r="C4376" t="s">
        <v>9170</v>
      </c>
      <c r="D4376" t="s">
        <v>51</v>
      </c>
      <c r="E4376" t="s">
        <v>16</v>
      </c>
      <c r="F4376">
        <v>90</v>
      </c>
      <c r="G4376" t="s">
        <v>9431</v>
      </c>
      <c r="H4376" t="s">
        <v>655</v>
      </c>
      <c r="I4376" t="s">
        <v>32</v>
      </c>
      <c r="J4376" s="1">
        <v>44341</v>
      </c>
      <c r="K4376">
        <v>89</v>
      </c>
      <c r="L4376" t="s">
        <v>45</v>
      </c>
      <c r="N4376">
        <f t="shared" si="68"/>
        <v>0</v>
      </c>
    </row>
    <row r="4377" spans="1:14" x14ac:dyDescent="0.3">
      <c r="A4377">
        <v>4376</v>
      </c>
      <c r="B4377" t="s">
        <v>480</v>
      </c>
      <c r="C4377" t="s">
        <v>9170</v>
      </c>
      <c r="D4377" t="s">
        <v>51</v>
      </c>
      <c r="E4377" t="s">
        <v>16</v>
      </c>
      <c r="F4377">
        <v>90</v>
      </c>
      <c r="G4377" t="s">
        <v>9431</v>
      </c>
      <c r="H4377" t="s">
        <v>655</v>
      </c>
      <c r="I4377" t="s">
        <v>32</v>
      </c>
      <c r="J4377" s="1">
        <v>44341</v>
      </c>
      <c r="K4377">
        <v>89</v>
      </c>
      <c r="L4377" t="s">
        <v>45</v>
      </c>
      <c r="N4377">
        <f t="shared" si="68"/>
        <v>0</v>
      </c>
    </row>
    <row r="4378" spans="1:14" x14ac:dyDescent="0.3">
      <c r="A4378">
        <v>4377</v>
      </c>
      <c r="B4378" t="s">
        <v>9432</v>
      </c>
      <c r="C4378" t="s">
        <v>6204</v>
      </c>
      <c r="D4378" t="s">
        <v>51</v>
      </c>
      <c r="E4378" t="s">
        <v>16</v>
      </c>
      <c r="F4378">
        <v>30</v>
      </c>
      <c r="G4378" t="s">
        <v>9433</v>
      </c>
      <c r="H4378" t="s">
        <v>1945</v>
      </c>
      <c r="I4378" t="s">
        <v>32</v>
      </c>
      <c r="J4378" s="1">
        <v>44393</v>
      </c>
      <c r="K4378">
        <v>64</v>
      </c>
      <c r="L4378" t="s">
        <v>33</v>
      </c>
      <c r="N4378">
        <f t="shared" si="68"/>
        <v>0</v>
      </c>
    </row>
    <row r="4379" spans="1:14" x14ac:dyDescent="0.3">
      <c r="A4379">
        <v>4378</v>
      </c>
      <c r="B4379" t="s">
        <v>8647</v>
      </c>
      <c r="C4379" t="s">
        <v>5306</v>
      </c>
      <c r="D4379" t="s">
        <v>51</v>
      </c>
      <c r="E4379" t="s">
        <v>16</v>
      </c>
      <c r="F4379">
        <v>30</v>
      </c>
      <c r="G4379" t="s">
        <v>9434</v>
      </c>
      <c r="H4379" t="s">
        <v>3695</v>
      </c>
      <c r="I4379" t="s">
        <v>173</v>
      </c>
      <c r="J4379" s="1">
        <v>44410</v>
      </c>
      <c r="K4379">
        <v>75</v>
      </c>
      <c r="L4379" t="s">
        <v>101</v>
      </c>
      <c r="N4379">
        <f t="shared" si="68"/>
        <v>0</v>
      </c>
    </row>
    <row r="4380" spans="1:14" x14ac:dyDescent="0.3">
      <c r="A4380">
        <v>4379</v>
      </c>
      <c r="B4380" t="s">
        <v>9435</v>
      </c>
      <c r="C4380" t="s">
        <v>2941</v>
      </c>
      <c r="D4380" t="s">
        <v>15</v>
      </c>
      <c r="E4380" t="s">
        <v>16</v>
      </c>
      <c r="F4380">
        <v>60</v>
      </c>
      <c r="G4380" t="s">
        <v>9436</v>
      </c>
      <c r="H4380" t="s">
        <v>1605</v>
      </c>
      <c r="I4380" t="s">
        <v>32</v>
      </c>
      <c r="J4380" s="1">
        <v>44235</v>
      </c>
      <c r="K4380">
        <v>61</v>
      </c>
      <c r="L4380" t="s">
        <v>54</v>
      </c>
      <c r="N4380">
        <f t="shared" si="68"/>
        <v>0</v>
      </c>
    </row>
    <row r="4381" spans="1:14" x14ac:dyDescent="0.3">
      <c r="A4381">
        <v>4380</v>
      </c>
      <c r="B4381" t="s">
        <v>9437</v>
      </c>
      <c r="C4381" t="s">
        <v>6798</v>
      </c>
      <c r="D4381" t="s">
        <v>28</v>
      </c>
      <c r="E4381" t="s">
        <v>29</v>
      </c>
      <c r="F4381">
        <v>30</v>
      </c>
      <c r="G4381" t="s">
        <v>9438</v>
      </c>
      <c r="H4381" t="s">
        <v>1052</v>
      </c>
      <c r="I4381" t="s">
        <v>32</v>
      </c>
      <c r="J4381" s="1">
        <v>44014</v>
      </c>
      <c r="K4381">
        <v>57</v>
      </c>
      <c r="L4381" t="s">
        <v>39</v>
      </c>
      <c r="N4381">
        <f t="shared" si="68"/>
        <v>0</v>
      </c>
    </row>
    <row r="4382" spans="1:14" x14ac:dyDescent="0.3">
      <c r="A4382">
        <v>4381</v>
      </c>
      <c r="B4382" t="s">
        <v>4251</v>
      </c>
      <c r="C4382" t="s">
        <v>1721</v>
      </c>
      <c r="D4382" t="s">
        <v>28</v>
      </c>
      <c r="E4382" t="s">
        <v>29</v>
      </c>
      <c r="F4382">
        <v>30</v>
      </c>
      <c r="G4382" t="s">
        <v>9439</v>
      </c>
      <c r="H4382" t="s">
        <v>1804</v>
      </c>
      <c r="I4382" t="s">
        <v>32</v>
      </c>
      <c r="J4382" s="1">
        <v>44468</v>
      </c>
      <c r="K4382">
        <v>41</v>
      </c>
      <c r="L4382" t="s">
        <v>101</v>
      </c>
      <c r="N4382">
        <f t="shared" si="68"/>
        <v>0</v>
      </c>
    </row>
    <row r="4383" spans="1:14" x14ac:dyDescent="0.3">
      <c r="A4383">
        <v>4382</v>
      </c>
      <c r="B4383" t="s">
        <v>1187</v>
      </c>
      <c r="C4383" t="s">
        <v>5142</v>
      </c>
      <c r="D4383" t="s">
        <v>28</v>
      </c>
      <c r="E4383" t="s">
        <v>29</v>
      </c>
      <c r="F4383">
        <v>60</v>
      </c>
      <c r="G4383" t="s">
        <v>9440</v>
      </c>
      <c r="H4383" t="s">
        <v>5473</v>
      </c>
      <c r="I4383" t="s">
        <v>240</v>
      </c>
      <c r="J4383" s="1">
        <v>44750</v>
      </c>
      <c r="K4383">
        <v>55</v>
      </c>
      <c r="L4383" t="s">
        <v>80</v>
      </c>
      <c r="N4383">
        <f t="shared" si="68"/>
        <v>0</v>
      </c>
    </row>
    <row r="4384" spans="1:14" x14ac:dyDescent="0.3">
      <c r="A4384">
        <v>4383</v>
      </c>
      <c r="B4384" t="s">
        <v>9441</v>
      </c>
      <c r="C4384" t="s">
        <v>7016</v>
      </c>
      <c r="D4384" t="s">
        <v>15</v>
      </c>
      <c r="E4384" t="s">
        <v>16</v>
      </c>
      <c r="F4384">
        <v>90</v>
      </c>
      <c r="G4384" t="s">
        <v>9442</v>
      </c>
      <c r="H4384" t="s">
        <v>6249</v>
      </c>
      <c r="I4384" t="s">
        <v>38</v>
      </c>
      <c r="J4384" s="1">
        <v>44375</v>
      </c>
      <c r="K4384">
        <v>78</v>
      </c>
      <c r="L4384" t="s">
        <v>20</v>
      </c>
      <c r="N4384">
        <f t="shared" si="68"/>
        <v>0</v>
      </c>
    </row>
    <row r="4385" spans="1:14" x14ac:dyDescent="0.3">
      <c r="A4385">
        <v>4384</v>
      </c>
      <c r="B4385" t="s">
        <v>2852</v>
      </c>
      <c r="C4385" t="s">
        <v>672</v>
      </c>
      <c r="D4385" t="s">
        <v>15</v>
      </c>
      <c r="E4385" t="s">
        <v>16</v>
      </c>
      <c r="F4385">
        <v>90</v>
      </c>
      <c r="G4385" t="s">
        <v>9443</v>
      </c>
      <c r="H4385" t="s">
        <v>9444</v>
      </c>
      <c r="I4385" t="s">
        <v>1454</v>
      </c>
      <c r="J4385" s="1">
        <v>43832</v>
      </c>
      <c r="K4385">
        <v>21</v>
      </c>
      <c r="L4385" t="s">
        <v>101</v>
      </c>
      <c r="N4385">
        <f t="shared" si="68"/>
        <v>0</v>
      </c>
    </row>
    <row r="4386" spans="1:14" x14ac:dyDescent="0.3">
      <c r="A4386">
        <v>4385</v>
      </c>
      <c r="B4386" t="s">
        <v>9445</v>
      </c>
      <c r="C4386" t="s">
        <v>295</v>
      </c>
      <c r="D4386" t="s">
        <v>15</v>
      </c>
      <c r="E4386" t="s">
        <v>16</v>
      </c>
      <c r="F4386">
        <v>30</v>
      </c>
      <c r="G4386" t="s">
        <v>9446</v>
      </c>
      <c r="H4386" t="s">
        <v>2401</v>
      </c>
      <c r="I4386" t="s">
        <v>178</v>
      </c>
      <c r="J4386" s="1">
        <v>44343</v>
      </c>
      <c r="K4386">
        <v>55</v>
      </c>
      <c r="L4386" t="s">
        <v>45</v>
      </c>
      <c r="N4386">
        <f t="shared" si="68"/>
        <v>0</v>
      </c>
    </row>
    <row r="4387" spans="1:14" x14ac:dyDescent="0.3">
      <c r="A4387">
        <v>4386</v>
      </c>
      <c r="B4387" t="s">
        <v>9447</v>
      </c>
      <c r="C4387" t="s">
        <v>7016</v>
      </c>
      <c r="D4387" t="s">
        <v>51</v>
      </c>
      <c r="E4387" t="s">
        <v>16</v>
      </c>
      <c r="F4387">
        <v>30</v>
      </c>
      <c r="G4387" t="s">
        <v>9448</v>
      </c>
      <c r="H4387" t="s">
        <v>1463</v>
      </c>
      <c r="I4387" t="s">
        <v>19</v>
      </c>
      <c r="J4387" s="1">
        <v>44262</v>
      </c>
      <c r="K4387">
        <v>28</v>
      </c>
      <c r="L4387" t="s">
        <v>39</v>
      </c>
      <c r="N4387">
        <f t="shared" si="68"/>
        <v>0</v>
      </c>
    </row>
    <row r="4388" spans="1:14" x14ac:dyDescent="0.3">
      <c r="A4388">
        <v>4387</v>
      </c>
      <c r="B4388" t="s">
        <v>9449</v>
      </c>
      <c r="C4388" t="s">
        <v>1573</v>
      </c>
      <c r="D4388" t="s">
        <v>51</v>
      </c>
      <c r="E4388" t="s">
        <v>16</v>
      </c>
      <c r="F4388">
        <v>60</v>
      </c>
      <c r="G4388" t="s">
        <v>9450</v>
      </c>
      <c r="H4388" t="s">
        <v>1276</v>
      </c>
      <c r="I4388" t="s">
        <v>32</v>
      </c>
      <c r="J4388" s="1">
        <v>43991</v>
      </c>
      <c r="K4388">
        <v>40</v>
      </c>
      <c r="L4388" t="s">
        <v>80</v>
      </c>
      <c r="N4388">
        <f t="shared" si="68"/>
        <v>0</v>
      </c>
    </row>
    <row r="4389" spans="1:14" x14ac:dyDescent="0.3">
      <c r="A4389">
        <v>4388</v>
      </c>
      <c r="B4389" t="s">
        <v>4588</v>
      </c>
      <c r="C4389" t="s">
        <v>1274</v>
      </c>
      <c r="D4389" t="s">
        <v>51</v>
      </c>
      <c r="E4389" t="s">
        <v>16</v>
      </c>
      <c r="F4389">
        <v>60</v>
      </c>
      <c r="G4389" t="s">
        <v>9451</v>
      </c>
      <c r="H4389" t="s">
        <v>8076</v>
      </c>
      <c r="I4389" t="s">
        <v>178</v>
      </c>
      <c r="J4389" s="1">
        <v>44714</v>
      </c>
      <c r="K4389">
        <v>14</v>
      </c>
      <c r="L4389" t="s">
        <v>20</v>
      </c>
      <c r="N4389">
        <f t="shared" si="68"/>
        <v>0</v>
      </c>
    </row>
    <row r="4390" spans="1:14" x14ac:dyDescent="0.3">
      <c r="A4390">
        <v>4389</v>
      </c>
      <c r="B4390" t="s">
        <v>5479</v>
      </c>
      <c r="C4390" t="s">
        <v>6469</v>
      </c>
      <c r="D4390" t="s">
        <v>28</v>
      </c>
      <c r="E4390" t="s">
        <v>29</v>
      </c>
      <c r="F4390">
        <v>60</v>
      </c>
      <c r="G4390" t="s">
        <v>9452</v>
      </c>
      <c r="H4390" t="s">
        <v>6820</v>
      </c>
      <c r="I4390" t="s">
        <v>294</v>
      </c>
      <c r="J4390" s="1">
        <v>44586</v>
      </c>
      <c r="K4390">
        <v>49</v>
      </c>
      <c r="L4390" t="s">
        <v>64</v>
      </c>
      <c r="N4390">
        <f t="shared" si="68"/>
        <v>0</v>
      </c>
    </row>
    <row r="4391" spans="1:14" x14ac:dyDescent="0.3">
      <c r="A4391">
        <v>4390</v>
      </c>
      <c r="B4391" t="s">
        <v>252</v>
      </c>
      <c r="C4391" t="s">
        <v>9453</v>
      </c>
      <c r="D4391" t="s">
        <v>15</v>
      </c>
      <c r="E4391" t="s">
        <v>16</v>
      </c>
      <c r="F4391">
        <v>30</v>
      </c>
      <c r="G4391" t="s">
        <v>9454</v>
      </c>
      <c r="H4391" t="s">
        <v>4552</v>
      </c>
      <c r="I4391" t="s">
        <v>38</v>
      </c>
      <c r="J4391" s="1">
        <v>44921</v>
      </c>
      <c r="K4391">
        <v>68</v>
      </c>
      <c r="L4391" t="s">
        <v>64</v>
      </c>
      <c r="N4391">
        <f t="shared" si="68"/>
        <v>0</v>
      </c>
    </row>
    <row r="4392" spans="1:14" x14ac:dyDescent="0.3">
      <c r="A4392">
        <v>4391</v>
      </c>
      <c r="B4392" t="s">
        <v>5205</v>
      </c>
      <c r="C4392" t="s">
        <v>1308</v>
      </c>
      <c r="D4392" t="s">
        <v>51</v>
      </c>
      <c r="E4392" t="s">
        <v>16</v>
      </c>
      <c r="F4392">
        <v>60</v>
      </c>
      <c r="G4392" t="s">
        <v>9454</v>
      </c>
      <c r="H4392" t="s">
        <v>3482</v>
      </c>
      <c r="I4392" t="s">
        <v>25</v>
      </c>
      <c r="J4392" s="1">
        <v>44893</v>
      </c>
      <c r="K4392">
        <v>28</v>
      </c>
      <c r="L4392" t="s">
        <v>20</v>
      </c>
      <c r="N4392">
        <f t="shared" si="68"/>
        <v>0</v>
      </c>
    </row>
    <row r="4393" spans="1:14" x14ac:dyDescent="0.3">
      <c r="A4393">
        <v>4392</v>
      </c>
      <c r="B4393" t="s">
        <v>9455</v>
      </c>
      <c r="C4393" t="s">
        <v>568</v>
      </c>
      <c r="D4393" t="s">
        <v>51</v>
      </c>
      <c r="E4393" t="s">
        <v>16</v>
      </c>
      <c r="F4393">
        <v>90</v>
      </c>
      <c r="G4393" t="s">
        <v>9456</v>
      </c>
      <c r="H4393" t="s">
        <v>2357</v>
      </c>
      <c r="I4393" t="s">
        <v>32</v>
      </c>
      <c r="J4393" s="1">
        <v>44477</v>
      </c>
      <c r="K4393">
        <v>75</v>
      </c>
      <c r="L4393" t="s">
        <v>101</v>
      </c>
      <c r="N4393">
        <f t="shared" si="68"/>
        <v>0</v>
      </c>
    </row>
    <row r="4394" spans="1:14" x14ac:dyDescent="0.3">
      <c r="A4394" s="2">
        <v>4393</v>
      </c>
      <c r="B4394" s="2" t="s">
        <v>660</v>
      </c>
      <c r="C4394" s="2"/>
      <c r="D4394" s="2" t="s">
        <v>28</v>
      </c>
      <c r="E4394" s="2" t="s">
        <v>29</v>
      </c>
      <c r="F4394" s="2">
        <v>60</v>
      </c>
      <c r="G4394" s="2" t="s">
        <v>9457</v>
      </c>
      <c r="H4394" s="2" t="s">
        <v>4935</v>
      </c>
      <c r="I4394" s="2" t="s">
        <v>124</v>
      </c>
      <c r="J4394" s="3">
        <v>44023</v>
      </c>
      <c r="K4394" s="2">
        <v>66</v>
      </c>
      <c r="L4394" s="2" t="s">
        <v>39</v>
      </c>
      <c r="M4394" s="2"/>
      <c r="N4394" s="2">
        <f t="shared" si="68"/>
        <v>1</v>
      </c>
    </row>
    <row r="4395" spans="1:14" x14ac:dyDescent="0.3">
      <c r="A4395">
        <v>4394</v>
      </c>
      <c r="B4395" t="s">
        <v>9458</v>
      </c>
      <c r="C4395" t="s">
        <v>3173</v>
      </c>
      <c r="D4395" t="s">
        <v>15</v>
      </c>
      <c r="E4395" t="s">
        <v>16</v>
      </c>
      <c r="F4395">
        <v>90</v>
      </c>
      <c r="G4395" t="s">
        <v>9459</v>
      </c>
      <c r="H4395" t="s">
        <v>4886</v>
      </c>
      <c r="I4395" t="s">
        <v>32</v>
      </c>
      <c r="J4395" s="1">
        <v>44234</v>
      </c>
      <c r="K4395">
        <v>33</v>
      </c>
      <c r="L4395" t="s">
        <v>39</v>
      </c>
      <c r="N4395">
        <f t="shared" si="68"/>
        <v>0</v>
      </c>
    </row>
    <row r="4396" spans="1:14" x14ac:dyDescent="0.3">
      <c r="A4396">
        <v>4395</v>
      </c>
      <c r="B4396" t="s">
        <v>8591</v>
      </c>
      <c r="C4396" t="s">
        <v>9460</v>
      </c>
      <c r="D4396" t="s">
        <v>41</v>
      </c>
      <c r="E4396" t="s">
        <v>16</v>
      </c>
      <c r="F4396">
        <v>90</v>
      </c>
      <c r="G4396" t="s">
        <v>9461</v>
      </c>
      <c r="H4396" t="s">
        <v>868</v>
      </c>
      <c r="I4396" t="s">
        <v>32</v>
      </c>
      <c r="J4396" s="1">
        <v>44140</v>
      </c>
      <c r="K4396">
        <v>57</v>
      </c>
      <c r="L4396" t="s">
        <v>39</v>
      </c>
      <c r="N4396">
        <f t="shared" si="68"/>
        <v>0</v>
      </c>
    </row>
    <row r="4397" spans="1:14" x14ac:dyDescent="0.3">
      <c r="A4397">
        <v>4396</v>
      </c>
      <c r="B4397" t="s">
        <v>2394</v>
      </c>
      <c r="C4397" t="s">
        <v>9462</v>
      </c>
      <c r="D4397" t="s">
        <v>41</v>
      </c>
      <c r="E4397" t="s">
        <v>16</v>
      </c>
      <c r="F4397">
        <v>90</v>
      </c>
      <c r="G4397" t="s">
        <v>9463</v>
      </c>
      <c r="H4397" t="s">
        <v>7806</v>
      </c>
      <c r="I4397" t="s">
        <v>294</v>
      </c>
      <c r="J4397" s="1">
        <v>44854</v>
      </c>
      <c r="K4397">
        <v>32</v>
      </c>
      <c r="L4397" t="s">
        <v>159</v>
      </c>
      <c r="N4397">
        <f t="shared" si="68"/>
        <v>0</v>
      </c>
    </row>
    <row r="4398" spans="1:14" x14ac:dyDescent="0.3">
      <c r="A4398">
        <v>4397</v>
      </c>
      <c r="B4398" t="s">
        <v>138</v>
      </c>
      <c r="C4398" t="s">
        <v>72</v>
      </c>
      <c r="D4398" t="s">
        <v>28</v>
      </c>
      <c r="E4398" t="s">
        <v>29</v>
      </c>
      <c r="F4398">
        <v>30</v>
      </c>
      <c r="G4398" t="s">
        <v>9463</v>
      </c>
      <c r="H4398" t="s">
        <v>5686</v>
      </c>
      <c r="I4398" t="s">
        <v>32</v>
      </c>
      <c r="J4398" s="1">
        <v>44493</v>
      </c>
      <c r="K4398">
        <v>81</v>
      </c>
      <c r="L4398" t="s">
        <v>33</v>
      </c>
      <c r="N4398">
        <f t="shared" si="68"/>
        <v>0</v>
      </c>
    </row>
    <row r="4399" spans="1:14" x14ac:dyDescent="0.3">
      <c r="A4399">
        <v>4398</v>
      </c>
      <c r="B4399" t="s">
        <v>9464</v>
      </c>
      <c r="C4399" t="s">
        <v>1172</v>
      </c>
      <c r="D4399" t="s">
        <v>15</v>
      </c>
      <c r="E4399" t="s">
        <v>16</v>
      </c>
      <c r="F4399">
        <v>60</v>
      </c>
      <c r="G4399" t="s">
        <v>9465</v>
      </c>
      <c r="H4399" t="s">
        <v>3200</v>
      </c>
      <c r="I4399" t="s">
        <v>32</v>
      </c>
      <c r="J4399" s="1">
        <v>44250</v>
      </c>
      <c r="K4399">
        <v>81</v>
      </c>
      <c r="L4399" t="s">
        <v>33</v>
      </c>
      <c r="N4399">
        <f t="shared" si="68"/>
        <v>0</v>
      </c>
    </row>
    <row r="4400" spans="1:14" x14ac:dyDescent="0.3">
      <c r="A4400">
        <v>4399</v>
      </c>
      <c r="B4400" t="s">
        <v>9466</v>
      </c>
      <c r="C4400" t="s">
        <v>2154</v>
      </c>
      <c r="D4400" t="s">
        <v>15</v>
      </c>
      <c r="E4400" t="s">
        <v>16</v>
      </c>
      <c r="F4400">
        <v>30</v>
      </c>
      <c r="G4400" t="s">
        <v>9465</v>
      </c>
      <c r="H4400" t="s">
        <v>4874</v>
      </c>
      <c r="I4400" t="s">
        <v>32</v>
      </c>
      <c r="J4400" s="1">
        <v>44291</v>
      </c>
      <c r="K4400">
        <v>41</v>
      </c>
      <c r="L4400" t="s">
        <v>45</v>
      </c>
      <c r="N4400">
        <f t="shared" si="68"/>
        <v>0</v>
      </c>
    </row>
    <row r="4401" spans="1:14" x14ac:dyDescent="0.3">
      <c r="A4401">
        <v>4400</v>
      </c>
      <c r="B4401" t="s">
        <v>9467</v>
      </c>
      <c r="C4401" t="s">
        <v>5939</v>
      </c>
      <c r="D4401" t="s">
        <v>15</v>
      </c>
      <c r="E4401" t="s">
        <v>16</v>
      </c>
      <c r="F4401">
        <v>60</v>
      </c>
      <c r="G4401" t="s">
        <v>9468</v>
      </c>
      <c r="H4401" t="s">
        <v>6659</v>
      </c>
      <c r="I4401" t="s">
        <v>208</v>
      </c>
      <c r="J4401" s="1">
        <v>44853</v>
      </c>
      <c r="K4401">
        <v>40</v>
      </c>
      <c r="L4401" t="s">
        <v>54</v>
      </c>
      <c r="N4401">
        <f t="shared" si="68"/>
        <v>0</v>
      </c>
    </row>
    <row r="4402" spans="1:14" x14ac:dyDescent="0.3">
      <c r="A4402">
        <v>4401</v>
      </c>
      <c r="B4402" t="s">
        <v>9469</v>
      </c>
      <c r="C4402" t="s">
        <v>9470</v>
      </c>
      <c r="D4402" t="s">
        <v>51</v>
      </c>
      <c r="E4402" t="s">
        <v>16</v>
      </c>
      <c r="F4402">
        <v>90</v>
      </c>
      <c r="G4402" t="s">
        <v>9471</v>
      </c>
      <c r="H4402" t="s">
        <v>3399</v>
      </c>
      <c r="I4402" t="s">
        <v>124</v>
      </c>
      <c r="J4402" s="1">
        <v>44310</v>
      </c>
      <c r="K4402">
        <v>5</v>
      </c>
      <c r="L4402" t="s">
        <v>159</v>
      </c>
      <c r="N4402">
        <f t="shared" si="68"/>
        <v>0</v>
      </c>
    </row>
    <row r="4403" spans="1:14" x14ac:dyDescent="0.3">
      <c r="A4403">
        <v>4402</v>
      </c>
      <c r="B4403" t="s">
        <v>2887</v>
      </c>
      <c r="C4403" t="s">
        <v>4626</v>
      </c>
      <c r="D4403" t="s">
        <v>28</v>
      </c>
      <c r="E4403" t="s">
        <v>29</v>
      </c>
      <c r="F4403">
        <v>90</v>
      </c>
      <c r="G4403" t="s">
        <v>9472</v>
      </c>
      <c r="H4403" t="s">
        <v>1526</v>
      </c>
      <c r="I4403" t="s">
        <v>173</v>
      </c>
      <c r="J4403" s="1">
        <v>44128</v>
      </c>
      <c r="K4403">
        <v>79</v>
      </c>
      <c r="L4403" t="s">
        <v>159</v>
      </c>
      <c r="N4403">
        <f t="shared" si="68"/>
        <v>0</v>
      </c>
    </row>
    <row r="4404" spans="1:14" x14ac:dyDescent="0.3">
      <c r="A4404">
        <v>4403</v>
      </c>
      <c r="B4404" t="s">
        <v>5163</v>
      </c>
      <c r="C4404" t="s">
        <v>9473</v>
      </c>
      <c r="D4404" t="s">
        <v>28</v>
      </c>
      <c r="E4404" t="s">
        <v>29</v>
      </c>
      <c r="F4404">
        <v>60</v>
      </c>
      <c r="G4404" t="s">
        <v>9474</v>
      </c>
      <c r="H4404" t="s">
        <v>3033</v>
      </c>
      <c r="I4404" t="s">
        <v>32</v>
      </c>
      <c r="J4404" s="1">
        <v>44517</v>
      </c>
      <c r="K4404">
        <v>67</v>
      </c>
      <c r="L4404" t="s">
        <v>101</v>
      </c>
      <c r="N4404">
        <f t="shared" si="68"/>
        <v>0</v>
      </c>
    </row>
    <row r="4405" spans="1:14" x14ac:dyDescent="0.3">
      <c r="A4405">
        <v>4404</v>
      </c>
      <c r="B4405" t="s">
        <v>8418</v>
      </c>
      <c r="C4405" t="s">
        <v>9475</v>
      </c>
      <c r="D4405" t="s">
        <v>28</v>
      </c>
      <c r="E4405" t="s">
        <v>29</v>
      </c>
      <c r="F4405">
        <v>90</v>
      </c>
      <c r="G4405" t="s">
        <v>9476</v>
      </c>
      <c r="H4405" t="s">
        <v>2284</v>
      </c>
      <c r="I4405" t="s">
        <v>32</v>
      </c>
      <c r="J4405" s="1">
        <v>43899</v>
      </c>
      <c r="K4405">
        <v>43</v>
      </c>
      <c r="L4405" t="s">
        <v>64</v>
      </c>
      <c r="N4405">
        <f t="shared" si="68"/>
        <v>0</v>
      </c>
    </row>
    <row r="4406" spans="1:14" x14ac:dyDescent="0.3">
      <c r="A4406">
        <v>4405</v>
      </c>
      <c r="B4406" t="s">
        <v>8418</v>
      </c>
      <c r="C4406" t="s">
        <v>9475</v>
      </c>
      <c r="D4406" t="s">
        <v>28</v>
      </c>
      <c r="E4406" t="s">
        <v>29</v>
      </c>
      <c r="F4406">
        <v>90</v>
      </c>
      <c r="G4406" t="s">
        <v>9476</v>
      </c>
      <c r="H4406" t="s">
        <v>2284</v>
      </c>
      <c r="I4406" t="s">
        <v>32</v>
      </c>
      <c r="J4406" s="1">
        <v>43899</v>
      </c>
      <c r="K4406">
        <v>43</v>
      </c>
      <c r="L4406" t="s">
        <v>64</v>
      </c>
      <c r="N4406">
        <f t="shared" si="68"/>
        <v>0</v>
      </c>
    </row>
    <row r="4407" spans="1:14" x14ac:dyDescent="0.3">
      <c r="A4407">
        <v>4406</v>
      </c>
      <c r="B4407" t="s">
        <v>7418</v>
      </c>
      <c r="C4407" t="s">
        <v>3357</v>
      </c>
      <c r="D4407" t="s">
        <v>28</v>
      </c>
      <c r="E4407" t="s">
        <v>29</v>
      </c>
      <c r="F4407">
        <v>60</v>
      </c>
      <c r="G4407" t="s">
        <v>9477</v>
      </c>
      <c r="H4407" t="s">
        <v>2220</v>
      </c>
      <c r="I4407" t="s">
        <v>1889</v>
      </c>
      <c r="J4407" s="1">
        <v>44721</v>
      </c>
      <c r="K4407">
        <v>66</v>
      </c>
      <c r="L4407" t="s">
        <v>33</v>
      </c>
      <c r="N4407">
        <f t="shared" si="68"/>
        <v>0</v>
      </c>
    </row>
    <row r="4408" spans="1:14" x14ac:dyDescent="0.3">
      <c r="A4408">
        <v>4407</v>
      </c>
      <c r="B4408" t="s">
        <v>4167</v>
      </c>
      <c r="C4408" t="s">
        <v>3892</v>
      </c>
      <c r="D4408" t="s">
        <v>28</v>
      </c>
      <c r="E4408" t="s">
        <v>29</v>
      </c>
      <c r="F4408">
        <v>30</v>
      </c>
      <c r="G4408" t="s">
        <v>9478</v>
      </c>
      <c r="H4408" t="s">
        <v>9233</v>
      </c>
      <c r="I4408" t="s">
        <v>32</v>
      </c>
      <c r="J4408" s="1">
        <v>44573</v>
      </c>
      <c r="K4408">
        <v>6</v>
      </c>
      <c r="L4408" t="s">
        <v>20</v>
      </c>
      <c r="N4408">
        <f t="shared" si="68"/>
        <v>0</v>
      </c>
    </row>
    <row r="4409" spans="1:14" x14ac:dyDescent="0.3">
      <c r="A4409">
        <v>4408</v>
      </c>
      <c r="B4409" t="s">
        <v>5764</v>
      </c>
      <c r="C4409" t="s">
        <v>5037</v>
      </c>
      <c r="D4409" t="s">
        <v>28</v>
      </c>
      <c r="E4409" t="s">
        <v>29</v>
      </c>
      <c r="F4409">
        <v>90</v>
      </c>
      <c r="G4409" t="s">
        <v>9479</v>
      </c>
      <c r="H4409" t="s">
        <v>7654</v>
      </c>
      <c r="I4409" t="s">
        <v>32</v>
      </c>
      <c r="J4409" s="1">
        <v>44412</v>
      </c>
      <c r="K4409">
        <v>39</v>
      </c>
      <c r="L4409" t="s">
        <v>70</v>
      </c>
      <c r="N4409">
        <f t="shared" si="68"/>
        <v>0</v>
      </c>
    </row>
    <row r="4410" spans="1:14" x14ac:dyDescent="0.3">
      <c r="A4410">
        <v>4409</v>
      </c>
      <c r="B4410" t="s">
        <v>641</v>
      </c>
      <c r="C4410" t="s">
        <v>4439</v>
      </c>
      <c r="D4410" t="s">
        <v>28</v>
      </c>
      <c r="E4410" t="s">
        <v>29</v>
      </c>
      <c r="F4410">
        <v>60</v>
      </c>
      <c r="G4410" t="s">
        <v>9480</v>
      </c>
      <c r="H4410" t="s">
        <v>326</v>
      </c>
      <c r="I4410" t="s">
        <v>25</v>
      </c>
      <c r="J4410" s="1">
        <v>44860</v>
      </c>
      <c r="K4410">
        <v>73</v>
      </c>
      <c r="L4410" t="s">
        <v>80</v>
      </c>
      <c r="N4410">
        <f t="shared" si="68"/>
        <v>0</v>
      </c>
    </row>
    <row r="4411" spans="1:14" x14ac:dyDescent="0.3">
      <c r="A4411">
        <v>4410</v>
      </c>
      <c r="B4411" t="s">
        <v>8584</v>
      </c>
      <c r="C4411" t="s">
        <v>6982</v>
      </c>
      <c r="D4411" t="s">
        <v>15</v>
      </c>
      <c r="E4411" t="s">
        <v>5821</v>
      </c>
      <c r="F4411">
        <v>90</v>
      </c>
      <c r="G4411" t="s">
        <v>9481</v>
      </c>
      <c r="H4411" t="s">
        <v>2753</v>
      </c>
      <c r="I4411" t="s">
        <v>124</v>
      </c>
      <c r="J4411" s="1">
        <v>44628</v>
      </c>
      <c r="K4411">
        <v>22</v>
      </c>
      <c r="L4411" t="s">
        <v>70</v>
      </c>
      <c r="N4411">
        <f t="shared" si="68"/>
        <v>0</v>
      </c>
    </row>
    <row r="4412" spans="1:14" x14ac:dyDescent="0.3">
      <c r="A4412">
        <v>4411</v>
      </c>
      <c r="B4412" t="s">
        <v>4363</v>
      </c>
      <c r="C4412" t="s">
        <v>9482</v>
      </c>
      <c r="D4412" t="s">
        <v>28</v>
      </c>
      <c r="E4412" t="s">
        <v>29</v>
      </c>
      <c r="F4412">
        <v>90</v>
      </c>
      <c r="G4412" t="s">
        <v>9481</v>
      </c>
      <c r="H4412" t="s">
        <v>5167</v>
      </c>
      <c r="I4412" t="s">
        <v>32</v>
      </c>
      <c r="J4412" s="1">
        <v>44640</v>
      </c>
      <c r="K4412">
        <v>30</v>
      </c>
      <c r="L4412" t="s">
        <v>20</v>
      </c>
      <c r="N4412">
        <f t="shared" si="68"/>
        <v>0</v>
      </c>
    </row>
    <row r="4413" spans="1:14" x14ac:dyDescent="0.3">
      <c r="A4413">
        <v>4412</v>
      </c>
      <c r="B4413" t="s">
        <v>705</v>
      </c>
      <c r="C4413" t="s">
        <v>6447</v>
      </c>
      <c r="D4413" t="s">
        <v>28</v>
      </c>
      <c r="E4413" t="s">
        <v>29</v>
      </c>
      <c r="F4413">
        <v>90</v>
      </c>
      <c r="G4413" t="s">
        <v>9483</v>
      </c>
      <c r="H4413" t="s">
        <v>2325</v>
      </c>
      <c r="I4413" t="s">
        <v>173</v>
      </c>
      <c r="J4413" s="1">
        <v>44261</v>
      </c>
      <c r="K4413">
        <v>56</v>
      </c>
      <c r="L4413" t="s">
        <v>70</v>
      </c>
      <c r="N4413">
        <f t="shared" si="68"/>
        <v>0</v>
      </c>
    </row>
    <row r="4414" spans="1:14" x14ac:dyDescent="0.3">
      <c r="A4414">
        <v>4413</v>
      </c>
      <c r="B4414" t="s">
        <v>496</v>
      </c>
      <c r="C4414" t="s">
        <v>2991</v>
      </c>
      <c r="D4414" t="s">
        <v>28</v>
      </c>
      <c r="E4414" t="s">
        <v>29</v>
      </c>
      <c r="F4414">
        <v>30</v>
      </c>
      <c r="G4414" t="s">
        <v>9484</v>
      </c>
      <c r="H4414" t="s">
        <v>5718</v>
      </c>
      <c r="I4414" t="s">
        <v>294</v>
      </c>
      <c r="J4414" s="1">
        <v>44115</v>
      </c>
      <c r="K4414">
        <v>80</v>
      </c>
      <c r="L4414" t="s">
        <v>64</v>
      </c>
      <c r="N4414">
        <f t="shared" si="68"/>
        <v>0</v>
      </c>
    </row>
    <row r="4415" spans="1:14" x14ac:dyDescent="0.3">
      <c r="A4415">
        <v>4414</v>
      </c>
      <c r="B4415" t="s">
        <v>4064</v>
      </c>
      <c r="C4415" t="s">
        <v>4998</v>
      </c>
      <c r="D4415" t="s">
        <v>51</v>
      </c>
      <c r="E4415" t="s">
        <v>16</v>
      </c>
      <c r="F4415">
        <v>30</v>
      </c>
      <c r="G4415" t="s">
        <v>9485</v>
      </c>
      <c r="H4415" t="s">
        <v>1945</v>
      </c>
      <c r="I4415" t="s">
        <v>32</v>
      </c>
      <c r="J4415" s="1">
        <v>44067</v>
      </c>
      <c r="K4415">
        <v>18</v>
      </c>
      <c r="L4415" t="s">
        <v>39</v>
      </c>
      <c r="N4415">
        <f t="shared" si="68"/>
        <v>0</v>
      </c>
    </row>
    <row r="4416" spans="1:14" x14ac:dyDescent="0.3">
      <c r="A4416">
        <v>4415</v>
      </c>
      <c r="B4416" t="s">
        <v>4064</v>
      </c>
      <c r="C4416" t="s">
        <v>4998</v>
      </c>
      <c r="D4416" t="s">
        <v>51</v>
      </c>
      <c r="E4416" t="s">
        <v>16</v>
      </c>
      <c r="F4416">
        <v>30</v>
      </c>
      <c r="G4416" t="s">
        <v>9485</v>
      </c>
      <c r="H4416" t="s">
        <v>1945</v>
      </c>
      <c r="I4416" t="s">
        <v>32</v>
      </c>
      <c r="J4416" s="1">
        <v>44067</v>
      </c>
      <c r="K4416">
        <v>18</v>
      </c>
      <c r="L4416" t="s">
        <v>39</v>
      </c>
      <c r="N4416">
        <f t="shared" si="68"/>
        <v>0</v>
      </c>
    </row>
    <row r="4417" spans="1:14" x14ac:dyDescent="0.3">
      <c r="A4417">
        <v>4416</v>
      </c>
      <c r="B4417" t="s">
        <v>9486</v>
      </c>
      <c r="C4417" t="s">
        <v>2367</v>
      </c>
      <c r="D4417" t="s">
        <v>51</v>
      </c>
      <c r="E4417" t="s">
        <v>16</v>
      </c>
      <c r="F4417">
        <v>60</v>
      </c>
      <c r="G4417" t="s">
        <v>9487</v>
      </c>
      <c r="H4417" t="s">
        <v>1977</v>
      </c>
      <c r="I4417" t="s">
        <v>124</v>
      </c>
      <c r="J4417" s="1">
        <v>44682</v>
      </c>
      <c r="K4417">
        <v>58</v>
      </c>
      <c r="L4417" t="s">
        <v>80</v>
      </c>
      <c r="N4417">
        <f t="shared" si="68"/>
        <v>0</v>
      </c>
    </row>
    <row r="4418" spans="1:14" x14ac:dyDescent="0.3">
      <c r="A4418">
        <v>4417</v>
      </c>
      <c r="B4418" t="s">
        <v>854</v>
      </c>
      <c r="C4418" t="s">
        <v>9488</v>
      </c>
      <c r="D4418" t="s">
        <v>15</v>
      </c>
      <c r="E4418" t="s">
        <v>16</v>
      </c>
      <c r="F4418">
        <v>60</v>
      </c>
      <c r="G4418" t="s">
        <v>9489</v>
      </c>
      <c r="H4418" t="s">
        <v>5449</v>
      </c>
      <c r="I4418" t="s">
        <v>32</v>
      </c>
      <c r="J4418" s="1">
        <v>44072</v>
      </c>
      <c r="K4418">
        <v>54</v>
      </c>
      <c r="L4418" t="s">
        <v>101</v>
      </c>
      <c r="N4418">
        <f t="shared" ref="N4418:N4481" si="69">COUNTBLANK(A4418:L4418)</f>
        <v>0</v>
      </c>
    </row>
    <row r="4419" spans="1:14" x14ac:dyDescent="0.3">
      <c r="A4419">
        <v>4418</v>
      </c>
      <c r="B4419" t="s">
        <v>7195</v>
      </c>
      <c r="C4419" t="s">
        <v>1204</v>
      </c>
      <c r="D4419" t="s">
        <v>28</v>
      </c>
      <c r="E4419" t="s">
        <v>29</v>
      </c>
      <c r="F4419">
        <v>60</v>
      </c>
      <c r="G4419" t="s">
        <v>9490</v>
      </c>
      <c r="H4419" t="s">
        <v>9491</v>
      </c>
      <c r="I4419" t="s">
        <v>32</v>
      </c>
      <c r="J4419" s="1">
        <v>44423</v>
      </c>
      <c r="K4419">
        <v>78</v>
      </c>
      <c r="L4419" t="s">
        <v>64</v>
      </c>
      <c r="N4419">
        <f t="shared" si="69"/>
        <v>0</v>
      </c>
    </row>
    <row r="4420" spans="1:14" x14ac:dyDescent="0.3">
      <c r="A4420">
        <v>4419</v>
      </c>
      <c r="B4420" t="s">
        <v>3742</v>
      </c>
      <c r="C4420" t="s">
        <v>1566</v>
      </c>
      <c r="D4420" t="s">
        <v>28</v>
      </c>
      <c r="E4420" t="s">
        <v>29</v>
      </c>
      <c r="F4420">
        <v>90</v>
      </c>
      <c r="G4420" t="s">
        <v>9492</v>
      </c>
      <c r="H4420" t="s">
        <v>1575</v>
      </c>
      <c r="I4420" t="s">
        <v>1576</v>
      </c>
      <c r="J4420" s="1">
        <v>44821</v>
      </c>
      <c r="K4420">
        <v>21</v>
      </c>
      <c r="L4420" t="s">
        <v>33</v>
      </c>
      <c r="N4420">
        <f t="shared" si="69"/>
        <v>0</v>
      </c>
    </row>
    <row r="4421" spans="1:14" x14ac:dyDescent="0.3">
      <c r="A4421">
        <v>4420</v>
      </c>
      <c r="B4421" t="s">
        <v>55</v>
      </c>
      <c r="C4421" t="s">
        <v>6355</v>
      </c>
      <c r="D4421" t="s">
        <v>28</v>
      </c>
      <c r="E4421" t="s">
        <v>29</v>
      </c>
      <c r="F4421">
        <v>90</v>
      </c>
      <c r="G4421" t="s">
        <v>9493</v>
      </c>
      <c r="H4421" t="s">
        <v>6546</v>
      </c>
      <c r="I4421" t="s">
        <v>2543</v>
      </c>
      <c r="J4421" s="1">
        <v>44396</v>
      </c>
      <c r="K4421">
        <v>60</v>
      </c>
      <c r="L4421" t="s">
        <v>64</v>
      </c>
      <c r="N4421">
        <f t="shared" si="69"/>
        <v>0</v>
      </c>
    </row>
    <row r="4422" spans="1:14" x14ac:dyDescent="0.3">
      <c r="A4422">
        <v>4421</v>
      </c>
      <c r="B4422" t="s">
        <v>9422</v>
      </c>
      <c r="C4422" t="s">
        <v>8575</v>
      </c>
      <c r="D4422" t="s">
        <v>51</v>
      </c>
      <c r="E4422" t="s">
        <v>16</v>
      </c>
      <c r="F4422">
        <v>30</v>
      </c>
      <c r="G4422" t="s">
        <v>9493</v>
      </c>
      <c r="H4422" t="s">
        <v>4409</v>
      </c>
      <c r="I4422" t="s">
        <v>294</v>
      </c>
      <c r="J4422" s="1">
        <v>44259</v>
      </c>
      <c r="K4422">
        <v>77</v>
      </c>
      <c r="L4422" t="s">
        <v>39</v>
      </c>
      <c r="N4422">
        <f t="shared" si="69"/>
        <v>0</v>
      </c>
    </row>
    <row r="4423" spans="1:14" x14ac:dyDescent="0.3">
      <c r="A4423">
        <v>4422</v>
      </c>
      <c r="B4423" t="s">
        <v>9494</v>
      </c>
      <c r="C4423" t="s">
        <v>7398</v>
      </c>
      <c r="D4423" t="s">
        <v>51</v>
      </c>
      <c r="E4423" t="s">
        <v>16</v>
      </c>
      <c r="F4423">
        <v>90</v>
      </c>
      <c r="G4423" t="s">
        <v>9495</v>
      </c>
      <c r="H4423" t="s">
        <v>3449</v>
      </c>
      <c r="I4423" t="s">
        <v>187</v>
      </c>
      <c r="J4423" s="1">
        <v>44550</v>
      </c>
      <c r="K4423">
        <v>24</v>
      </c>
      <c r="L4423" t="s">
        <v>33</v>
      </c>
      <c r="N4423">
        <f t="shared" si="69"/>
        <v>0</v>
      </c>
    </row>
    <row r="4424" spans="1:14" x14ac:dyDescent="0.3">
      <c r="A4424">
        <v>4423</v>
      </c>
      <c r="B4424" t="s">
        <v>9496</v>
      </c>
      <c r="C4424" t="s">
        <v>6562</v>
      </c>
      <c r="D4424" t="s">
        <v>28</v>
      </c>
      <c r="E4424" t="s">
        <v>29</v>
      </c>
      <c r="F4424">
        <v>60</v>
      </c>
      <c r="G4424" t="s">
        <v>9497</v>
      </c>
      <c r="H4424" t="s">
        <v>4404</v>
      </c>
      <c r="I4424" t="s">
        <v>32</v>
      </c>
      <c r="J4424" s="1">
        <v>44672</v>
      </c>
      <c r="K4424">
        <v>46</v>
      </c>
      <c r="L4424" t="s">
        <v>159</v>
      </c>
      <c r="N4424">
        <f t="shared" si="69"/>
        <v>0</v>
      </c>
    </row>
    <row r="4425" spans="1:14" x14ac:dyDescent="0.3">
      <c r="A4425" s="2">
        <v>4424</v>
      </c>
      <c r="B4425" s="2" t="s">
        <v>9498</v>
      </c>
      <c r="C4425" s="2"/>
      <c r="D4425" s="2" t="s">
        <v>51</v>
      </c>
      <c r="E4425" s="2" t="s">
        <v>291</v>
      </c>
      <c r="F4425" s="2">
        <v>60</v>
      </c>
      <c r="G4425" s="2" t="s">
        <v>9499</v>
      </c>
      <c r="H4425" s="2" t="s">
        <v>4386</v>
      </c>
      <c r="I4425" s="2" t="s">
        <v>32</v>
      </c>
      <c r="J4425" s="3">
        <v>44926</v>
      </c>
      <c r="K4425" s="2">
        <v>30</v>
      </c>
      <c r="L4425" s="2" t="s">
        <v>45</v>
      </c>
      <c r="M4425" s="2"/>
      <c r="N4425" s="2">
        <f t="shared" si="69"/>
        <v>1</v>
      </c>
    </row>
    <row r="4426" spans="1:14" x14ac:dyDescent="0.3">
      <c r="A4426">
        <v>4425</v>
      </c>
      <c r="B4426" t="s">
        <v>9500</v>
      </c>
      <c r="C4426" t="s">
        <v>1585</v>
      </c>
      <c r="D4426" t="s">
        <v>41</v>
      </c>
      <c r="E4426" t="s">
        <v>16</v>
      </c>
      <c r="F4426">
        <v>60</v>
      </c>
      <c r="G4426" t="s">
        <v>9501</v>
      </c>
      <c r="H4426" t="s">
        <v>412</v>
      </c>
      <c r="I4426" t="s">
        <v>187</v>
      </c>
      <c r="J4426" s="1">
        <v>44572</v>
      </c>
      <c r="K4426">
        <v>6</v>
      </c>
      <c r="L4426" t="s">
        <v>39</v>
      </c>
      <c r="N4426">
        <f t="shared" si="69"/>
        <v>0</v>
      </c>
    </row>
    <row r="4427" spans="1:14" x14ac:dyDescent="0.3">
      <c r="A4427">
        <v>4426</v>
      </c>
      <c r="B4427" t="s">
        <v>9502</v>
      </c>
      <c r="C4427" t="s">
        <v>1145</v>
      </c>
      <c r="D4427" t="s">
        <v>15</v>
      </c>
      <c r="E4427" t="s">
        <v>16</v>
      </c>
      <c r="F4427">
        <v>30</v>
      </c>
      <c r="G4427" t="s">
        <v>9503</v>
      </c>
      <c r="H4427" t="s">
        <v>694</v>
      </c>
      <c r="I4427" t="s">
        <v>32</v>
      </c>
      <c r="J4427" s="1">
        <v>44790</v>
      </c>
      <c r="K4427">
        <v>30</v>
      </c>
      <c r="L4427" t="s">
        <v>54</v>
      </c>
      <c r="N4427">
        <f t="shared" si="69"/>
        <v>0</v>
      </c>
    </row>
    <row r="4428" spans="1:14" x14ac:dyDescent="0.3">
      <c r="A4428">
        <v>4427</v>
      </c>
      <c r="B4428" t="s">
        <v>9504</v>
      </c>
      <c r="C4428" t="s">
        <v>406</v>
      </c>
      <c r="D4428" t="s">
        <v>15</v>
      </c>
      <c r="E4428" t="s">
        <v>16</v>
      </c>
      <c r="F4428">
        <v>30</v>
      </c>
      <c r="G4428" t="s">
        <v>9505</v>
      </c>
      <c r="H4428" t="s">
        <v>898</v>
      </c>
      <c r="I4428" t="s">
        <v>32</v>
      </c>
      <c r="J4428" s="1">
        <v>44404</v>
      </c>
      <c r="K4428">
        <v>6</v>
      </c>
      <c r="L4428" t="s">
        <v>70</v>
      </c>
      <c r="N4428">
        <f t="shared" si="69"/>
        <v>0</v>
      </c>
    </row>
    <row r="4429" spans="1:14" x14ac:dyDescent="0.3">
      <c r="A4429">
        <v>4428</v>
      </c>
      <c r="B4429" t="s">
        <v>9506</v>
      </c>
      <c r="C4429" t="s">
        <v>3071</v>
      </c>
      <c r="D4429" t="s">
        <v>51</v>
      </c>
      <c r="E4429" t="s">
        <v>16</v>
      </c>
      <c r="F4429">
        <v>90</v>
      </c>
      <c r="G4429" t="s">
        <v>9507</v>
      </c>
      <c r="H4429" t="s">
        <v>7642</v>
      </c>
      <c r="I4429" t="s">
        <v>32</v>
      </c>
      <c r="J4429" s="1">
        <v>44558</v>
      </c>
      <c r="K4429">
        <v>88</v>
      </c>
      <c r="L4429" t="s">
        <v>159</v>
      </c>
      <c r="N4429">
        <f t="shared" si="69"/>
        <v>0</v>
      </c>
    </row>
    <row r="4430" spans="1:14" x14ac:dyDescent="0.3">
      <c r="A4430">
        <v>4429</v>
      </c>
      <c r="B4430" t="s">
        <v>9508</v>
      </c>
      <c r="C4430" t="s">
        <v>5032</v>
      </c>
      <c r="D4430" t="s">
        <v>15</v>
      </c>
      <c r="E4430" t="s">
        <v>16</v>
      </c>
      <c r="F4430">
        <v>60</v>
      </c>
      <c r="G4430" t="s">
        <v>9509</v>
      </c>
      <c r="H4430" t="s">
        <v>1764</v>
      </c>
      <c r="I4430" t="s">
        <v>124</v>
      </c>
      <c r="J4430" s="1">
        <v>44907</v>
      </c>
      <c r="K4430">
        <v>33</v>
      </c>
      <c r="L4430" t="s">
        <v>101</v>
      </c>
      <c r="N4430">
        <f t="shared" si="69"/>
        <v>0</v>
      </c>
    </row>
    <row r="4431" spans="1:14" x14ac:dyDescent="0.3">
      <c r="A4431">
        <v>4430</v>
      </c>
      <c r="B4431" t="s">
        <v>2994</v>
      </c>
      <c r="C4431" t="s">
        <v>653</v>
      </c>
      <c r="D4431" t="s">
        <v>28</v>
      </c>
      <c r="E4431" t="s">
        <v>29</v>
      </c>
      <c r="F4431">
        <v>30</v>
      </c>
      <c r="G4431" t="s">
        <v>9510</v>
      </c>
      <c r="H4431" t="s">
        <v>772</v>
      </c>
      <c r="I4431" t="s">
        <v>32</v>
      </c>
      <c r="J4431" s="1">
        <v>44604</v>
      </c>
      <c r="K4431">
        <v>26</v>
      </c>
      <c r="L4431" t="s">
        <v>39</v>
      </c>
      <c r="N4431">
        <f t="shared" si="69"/>
        <v>0</v>
      </c>
    </row>
    <row r="4432" spans="1:14" x14ac:dyDescent="0.3">
      <c r="A4432">
        <v>4431</v>
      </c>
      <c r="B4432" t="s">
        <v>9511</v>
      </c>
      <c r="C4432" t="s">
        <v>4803</v>
      </c>
      <c r="D4432" t="s">
        <v>15</v>
      </c>
      <c r="E4432" t="s">
        <v>16</v>
      </c>
      <c r="F4432">
        <v>90</v>
      </c>
      <c r="G4432" t="s">
        <v>9512</v>
      </c>
      <c r="H4432" t="s">
        <v>7546</v>
      </c>
      <c r="I4432" t="s">
        <v>187</v>
      </c>
      <c r="J4432" s="1">
        <v>44448</v>
      </c>
      <c r="K4432">
        <v>61</v>
      </c>
      <c r="L4432" t="s">
        <v>45</v>
      </c>
      <c r="N4432">
        <f t="shared" si="69"/>
        <v>0</v>
      </c>
    </row>
    <row r="4433" spans="1:14" x14ac:dyDescent="0.3">
      <c r="A4433">
        <v>4432</v>
      </c>
      <c r="B4433" t="s">
        <v>4815</v>
      </c>
      <c r="C4433" t="s">
        <v>6730</v>
      </c>
      <c r="D4433" t="s">
        <v>28</v>
      </c>
      <c r="E4433" t="s">
        <v>29</v>
      </c>
      <c r="F4433">
        <v>90</v>
      </c>
      <c r="G4433" t="s">
        <v>9512</v>
      </c>
      <c r="H4433" t="s">
        <v>1168</v>
      </c>
      <c r="I4433" t="s">
        <v>32</v>
      </c>
      <c r="J4433" s="1">
        <v>44282</v>
      </c>
      <c r="K4433">
        <v>42</v>
      </c>
      <c r="L4433" t="s">
        <v>70</v>
      </c>
      <c r="N4433">
        <f t="shared" si="69"/>
        <v>0</v>
      </c>
    </row>
    <row r="4434" spans="1:14" x14ac:dyDescent="0.3">
      <c r="A4434">
        <v>4433</v>
      </c>
      <c r="B4434" t="s">
        <v>5730</v>
      </c>
      <c r="C4434" t="s">
        <v>8490</v>
      </c>
      <c r="D4434" t="s">
        <v>51</v>
      </c>
      <c r="E4434" t="s">
        <v>16</v>
      </c>
      <c r="F4434">
        <v>30</v>
      </c>
      <c r="G4434" t="s">
        <v>9513</v>
      </c>
      <c r="H4434" t="s">
        <v>2536</v>
      </c>
      <c r="I4434" t="s">
        <v>124</v>
      </c>
      <c r="J4434" s="1">
        <v>44706</v>
      </c>
      <c r="K4434">
        <v>15</v>
      </c>
      <c r="L4434" t="s">
        <v>80</v>
      </c>
      <c r="N4434">
        <f t="shared" si="69"/>
        <v>0</v>
      </c>
    </row>
    <row r="4435" spans="1:14" x14ac:dyDescent="0.3">
      <c r="A4435">
        <v>4434</v>
      </c>
      <c r="B4435" t="s">
        <v>9514</v>
      </c>
      <c r="C4435" t="s">
        <v>7889</v>
      </c>
      <c r="D4435" t="s">
        <v>51</v>
      </c>
      <c r="E4435" t="s">
        <v>16</v>
      </c>
      <c r="F4435">
        <v>30</v>
      </c>
      <c r="G4435" t="s">
        <v>9515</v>
      </c>
      <c r="H4435" t="s">
        <v>5521</v>
      </c>
      <c r="I4435" t="s">
        <v>25</v>
      </c>
      <c r="J4435" s="1">
        <v>44481</v>
      </c>
      <c r="K4435">
        <v>13</v>
      </c>
      <c r="L4435" t="s">
        <v>20</v>
      </c>
      <c r="N4435">
        <f t="shared" si="69"/>
        <v>0</v>
      </c>
    </row>
    <row r="4436" spans="1:14" x14ac:dyDescent="0.3">
      <c r="A4436">
        <v>4435</v>
      </c>
      <c r="B4436" t="s">
        <v>9516</v>
      </c>
      <c r="C4436" t="s">
        <v>2920</v>
      </c>
      <c r="D4436" t="s">
        <v>28</v>
      </c>
      <c r="E4436" t="s">
        <v>29</v>
      </c>
      <c r="F4436">
        <v>30</v>
      </c>
      <c r="G4436" t="s">
        <v>9517</v>
      </c>
      <c r="H4436" t="s">
        <v>5271</v>
      </c>
      <c r="I4436" t="s">
        <v>187</v>
      </c>
      <c r="J4436" s="1">
        <v>44783</v>
      </c>
      <c r="K4436">
        <v>54</v>
      </c>
      <c r="L4436" t="s">
        <v>20</v>
      </c>
      <c r="N4436">
        <f t="shared" si="69"/>
        <v>0</v>
      </c>
    </row>
    <row r="4437" spans="1:14" x14ac:dyDescent="0.3">
      <c r="A4437">
        <v>4436</v>
      </c>
      <c r="B4437" t="s">
        <v>9518</v>
      </c>
      <c r="C4437" t="s">
        <v>4366</v>
      </c>
      <c r="D4437" t="s">
        <v>51</v>
      </c>
      <c r="E4437" t="s">
        <v>16</v>
      </c>
      <c r="F4437">
        <v>60</v>
      </c>
      <c r="G4437" t="s">
        <v>9519</v>
      </c>
      <c r="H4437" t="s">
        <v>4283</v>
      </c>
      <c r="I4437" t="s">
        <v>178</v>
      </c>
      <c r="J4437" s="1">
        <v>44452</v>
      </c>
      <c r="K4437">
        <v>7</v>
      </c>
      <c r="L4437" t="s">
        <v>20</v>
      </c>
      <c r="N4437">
        <f t="shared" si="69"/>
        <v>0</v>
      </c>
    </row>
    <row r="4438" spans="1:14" x14ac:dyDescent="0.3">
      <c r="A4438">
        <v>4437</v>
      </c>
      <c r="B4438" t="s">
        <v>6198</v>
      </c>
      <c r="C4438" t="s">
        <v>3732</v>
      </c>
      <c r="D4438" t="s">
        <v>28</v>
      </c>
      <c r="E4438" t="s">
        <v>29</v>
      </c>
      <c r="F4438">
        <v>30</v>
      </c>
      <c r="G4438" t="s">
        <v>9520</v>
      </c>
      <c r="H4438" t="s">
        <v>99</v>
      </c>
      <c r="I4438" t="s">
        <v>100</v>
      </c>
      <c r="J4438" s="1">
        <v>44432</v>
      </c>
      <c r="K4438">
        <v>15</v>
      </c>
      <c r="L4438" t="s">
        <v>54</v>
      </c>
      <c r="N4438">
        <f t="shared" si="69"/>
        <v>0</v>
      </c>
    </row>
    <row r="4439" spans="1:14" x14ac:dyDescent="0.3">
      <c r="A4439">
        <v>4438</v>
      </c>
      <c r="B4439" t="s">
        <v>7686</v>
      </c>
      <c r="C4439" t="s">
        <v>256</v>
      </c>
      <c r="D4439" t="s">
        <v>15</v>
      </c>
      <c r="E4439" t="s">
        <v>16</v>
      </c>
      <c r="F4439">
        <v>60</v>
      </c>
      <c r="G4439" t="s">
        <v>9521</v>
      </c>
      <c r="H4439" t="s">
        <v>455</v>
      </c>
      <c r="I4439" t="s">
        <v>187</v>
      </c>
      <c r="J4439" s="1">
        <v>44067</v>
      </c>
      <c r="K4439">
        <v>56</v>
      </c>
      <c r="L4439" t="s">
        <v>54</v>
      </c>
      <c r="N4439">
        <f t="shared" si="69"/>
        <v>0</v>
      </c>
    </row>
    <row r="4440" spans="1:14" x14ac:dyDescent="0.3">
      <c r="A4440">
        <v>4439</v>
      </c>
      <c r="B4440" t="s">
        <v>9522</v>
      </c>
      <c r="C4440" t="s">
        <v>4032</v>
      </c>
      <c r="D4440" t="s">
        <v>51</v>
      </c>
      <c r="E4440" t="s">
        <v>16</v>
      </c>
      <c r="F4440">
        <v>60</v>
      </c>
      <c r="G4440" t="s">
        <v>9523</v>
      </c>
      <c r="H4440" t="s">
        <v>5631</v>
      </c>
      <c r="I4440" t="s">
        <v>129</v>
      </c>
      <c r="J4440" s="1">
        <v>44884</v>
      </c>
      <c r="K4440">
        <v>103</v>
      </c>
      <c r="L4440" t="s">
        <v>101</v>
      </c>
      <c r="N4440">
        <f t="shared" si="69"/>
        <v>0</v>
      </c>
    </row>
    <row r="4441" spans="1:14" x14ac:dyDescent="0.3">
      <c r="A4441">
        <v>4440</v>
      </c>
      <c r="B4441" t="s">
        <v>2510</v>
      </c>
      <c r="C4441" t="s">
        <v>3314</v>
      </c>
      <c r="D4441" t="s">
        <v>51</v>
      </c>
      <c r="E4441" t="s">
        <v>16</v>
      </c>
      <c r="F4441">
        <v>30</v>
      </c>
      <c r="G4441" t="s">
        <v>9524</v>
      </c>
      <c r="H4441" t="s">
        <v>5915</v>
      </c>
      <c r="I4441" t="s">
        <v>32</v>
      </c>
      <c r="J4441" s="1">
        <v>44746</v>
      </c>
      <c r="K4441">
        <v>19</v>
      </c>
      <c r="L4441" t="s">
        <v>159</v>
      </c>
      <c r="N4441">
        <f t="shared" si="69"/>
        <v>0</v>
      </c>
    </row>
    <row r="4442" spans="1:14" x14ac:dyDescent="0.3">
      <c r="A4442">
        <v>4441</v>
      </c>
      <c r="B4442" t="s">
        <v>9525</v>
      </c>
      <c r="C4442" t="s">
        <v>268</v>
      </c>
      <c r="D4442" t="s">
        <v>15</v>
      </c>
      <c r="E4442" t="s">
        <v>16</v>
      </c>
      <c r="F4442">
        <v>60</v>
      </c>
      <c r="G4442" t="s">
        <v>9526</v>
      </c>
      <c r="H4442" t="s">
        <v>4085</v>
      </c>
      <c r="I4442" t="s">
        <v>240</v>
      </c>
      <c r="J4442" s="1">
        <v>43958</v>
      </c>
      <c r="K4442">
        <v>62</v>
      </c>
      <c r="L4442" t="s">
        <v>33</v>
      </c>
      <c r="N4442">
        <f t="shared" si="69"/>
        <v>0</v>
      </c>
    </row>
    <row r="4443" spans="1:14" x14ac:dyDescent="0.3">
      <c r="A4443">
        <v>4442</v>
      </c>
      <c r="B4443" t="s">
        <v>4817</v>
      </c>
      <c r="C4443" t="s">
        <v>2995</v>
      </c>
      <c r="D4443" t="s">
        <v>41</v>
      </c>
      <c r="E4443" t="s">
        <v>16</v>
      </c>
      <c r="F4443">
        <v>30</v>
      </c>
      <c r="G4443" t="s">
        <v>9527</v>
      </c>
      <c r="H4443" t="s">
        <v>400</v>
      </c>
      <c r="I4443" t="s">
        <v>401</v>
      </c>
      <c r="J4443" s="1">
        <v>44013</v>
      </c>
      <c r="K4443">
        <v>38</v>
      </c>
      <c r="L4443" t="s">
        <v>80</v>
      </c>
      <c r="N4443">
        <f t="shared" si="69"/>
        <v>0</v>
      </c>
    </row>
    <row r="4444" spans="1:14" x14ac:dyDescent="0.3">
      <c r="A4444">
        <v>4443</v>
      </c>
      <c r="B4444" t="s">
        <v>9528</v>
      </c>
      <c r="C4444" t="s">
        <v>832</v>
      </c>
      <c r="D4444" t="s">
        <v>51</v>
      </c>
      <c r="E4444" t="s">
        <v>16</v>
      </c>
      <c r="F4444">
        <v>60</v>
      </c>
      <c r="G4444" t="s">
        <v>9529</v>
      </c>
      <c r="H4444" t="s">
        <v>1347</v>
      </c>
      <c r="I4444" t="s">
        <v>32</v>
      </c>
      <c r="J4444" s="1">
        <v>44468</v>
      </c>
      <c r="K4444">
        <v>90</v>
      </c>
      <c r="L4444" t="s">
        <v>54</v>
      </c>
      <c r="N4444">
        <f t="shared" si="69"/>
        <v>0</v>
      </c>
    </row>
    <row r="4445" spans="1:14" x14ac:dyDescent="0.3">
      <c r="A4445">
        <v>4444</v>
      </c>
      <c r="B4445" t="s">
        <v>8407</v>
      </c>
      <c r="C4445" t="s">
        <v>3812</v>
      </c>
      <c r="D4445" t="s">
        <v>28</v>
      </c>
      <c r="E4445" t="s">
        <v>29</v>
      </c>
      <c r="F4445">
        <v>60</v>
      </c>
      <c r="G4445" t="s">
        <v>9530</v>
      </c>
      <c r="H4445" t="s">
        <v>18</v>
      </c>
      <c r="I4445" t="s">
        <v>19</v>
      </c>
      <c r="J4445" s="1">
        <v>44693</v>
      </c>
      <c r="K4445">
        <v>17</v>
      </c>
      <c r="L4445" t="s">
        <v>64</v>
      </c>
      <c r="N4445">
        <f t="shared" si="69"/>
        <v>0</v>
      </c>
    </row>
    <row r="4446" spans="1:14" x14ac:dyDescent="0.3">
      <c r="A4446">
        <v>4445</v>
      </c>
      <c r="B4446" t="s">
        <v>9531</v>
      </c>
      <c r="C4446" t="s">
        <v>2785</v>
      </c>
      <c r="D4446" t="s">
        <v>15</v>
      </c>
      <c r="E4446" t="s">
        <v>16</v>
      </c>
      <c r="F4446">
        <v>90</v>
      </c>
      <c r="G4446" t="s">
        <v>9532</v>
      </c>
      <c r="H4446" t="s">
        <v>1249</v>
      </c>
      <c r="I4446" t="s">
        <v>146</v>
      </c>
      <c r="J4446" s="1">
        <v>44408</v>
      </c>
      <c r="K4446">
        <v>8</v>
      </c>
      <c r="L4446" t="s">
        <v>54</v>
      </c>
      <c r="N4446">
        <f t="shared" si="69"/>
        <v>0</v>
      </c>
    </row>
    <row r="4447" spans="1:14" x14ac:dyDescent="0.3">
      <c r="A4447">
        <v>4446</v>
      </c>
      <c r="B4447" t="s">
        <v>2259</v>
      </c>
      <c r="C4447" t="s">
        <v>492</v>
      </c>
      <c r="D4447" t="s">
        <v>28</v>
      </c>
      <c r="E4447" t="s">
        <v>29</v>
      </c>
      <c r="F4447">
        <v>30</v>
      </c>
      <c r="G4447" t="s">
        <v>9533</v>
      </c>
      <c r="H4447" t="s">
        <v>1590</v>
      </c>
      <c r="I4447" t="s">
        <v>32</v>
      </c>
      <c r="J4447" s="1">
        <v>44707</v>
      </c>
      <c r="K4447">
        <v>25</v>
      </c>
      <c r="L4447" t="s">
        <v>101</v>
      </c>
      <c r="N4447">
        <f t="shared" si="69"/>
        <v>0</v>
      </c>
    </row>
    <row r="4448" spans="1:14" x14ac:dyDescent="0.3">
      <c r="A4448">
        <v>4447</v>
      </c>
      <c r="B4448" t="s">
        <v>3191</v>
      </c>
      <c r="C4448" t="s">
        <v>9534</v>
      </c>
      <c r="D4448" t="s">
        <v>15</v>
      </c>
      <c r="E4448" t="s">
        <v>16</v>
      </c>
      <c r="F4448">
        <v>60</v>
      </c>
      <c r="G4448" t="s">
        <v>9535</v>
      </c>
      <c r="H4448" t="s">
        <v>9536</v>
      </c>
      <c r="I4448" t="s">
        <v>32</v>
      </c>
      <c r="J4448" s="1">
        <v>43905</v>
      </c>
      <c r="K4448">
        <v>34</v>
      </c>
      <c r="L4448" t="s">
        <v>64</v>
      </c>
      <c r="N4448">
        <f t="shared" si="69"/>
        <v>0</v>
      </c>
    </row>
    <row r="4449" spans="1:14" x14ac:dyDescent="0.3">
      <c r="A4449">
        <v>4448</v>
      </c>
      <c r="B4449" t="s">
        <v>9537</v>
      </c>
      <c r="C4449" t="s">
        <v>3226</v>
      </c>
      <c r="D4449" t="s">
        <v>51</v>
      </c>
      <c r="E4449" t="s">
        <v>16</v>
      </c>
      <c r="F4449">
        <v>60</v>
      </c>
      <c r="G4449" t="s">
        <v>9538</v>
      </c>
      <c r="H4449" t="s">
        <v>1018</v>
      </c>
      <c r="I4449" t="s">
        <v>294</v>
      </c>
      <c r="J4449" s="1">
        <v>44588</v>
      </c>
      <c r="K4449">
        <v>43</v>
      </c>
      <c r="L4449" t="s">
        <v>39</v>
      </c>
      <c r="N4449">
        <f t="shared" si="69"/>
        <v>0</v>
      </c>
    </row>
    <row r="4450" spans="1:14" x14ac:dyDescent="0.3">
      <c r="A4450">
        <v>4449</v>
      </c>
      <c r="B4450" t="s">
        <v>4805</v>
      </c>
      <c r="C4450" t="s">
        <v>1196</v>
      </c>
      <c r="D4450" t="s">
        <v>15</v>
      </c>
      <c r="E4450" t="s">
        <v>16</v>
      </c>
      <c r="F4450">
        <v>30</v>
      </c>
      <c r="G4450" t="s">
        <v>9538</v>
      </c>
      <c r="H4450" t="s">
        <v>382</v>
      </c>
      <c r="I4450" t="s">
        <v>32</v>
      </c>
      <c r="J4450" s="1">
        <v>43992</v>
      </c>
      <c r="K4450">
        <v>67</v>
      </c>
      <c r="L4450" t="s">
        <v>70</v>
      </c>
      <c r="N4450">
        <f t="shared" si="69"/>
        <v>0</v>
      </c>
    </row>
    <row r="4451" spans="1:14" x14ac:dyDescent="0.3">
      <c r="A4451">
        <v>4450</v>
      </c>
      <c r="B4451" t="s">
        <v>2388</v>
      </c>
      <c r="C4451" t="s">
        <v>1783</v>
      </c>
      <c r="D4451" t="s">
        <v>28</v>
      </c>
      <c r="E4451" t="s">
        <v>29</v>
      </c>
      <c r="F4451">
        <v>60</v>
      </c>
      <c r="G4451" t="s">
        <v>9539</v>
      </c>
      <c r="H4451" t="s">
        <v>2476</v>
      </c>
      <c r="I4451" t="s">
        <v>38</v>
      </c>
      <c r="J4451" s="1">
        <v>44733</v>
      </c>
      <c r="K4451">
        <v>105</v>
      </c>
      <c r="L4451" t="s">
        <v>20</v>
      </c>
      <c r="N4451">
        <f t="shared" si="69"/>
        <v>0</v>
      </c>
    </row>
    <row r="4452" spans="1:14" x14ac:dyDescent="0.3">
      <c r="A4452">
        <v>4451</v>
      </c>
      <c r="B4452" t="s">
        <v>9540</v>
      </c>
      <c r="C4452" t="s">
        <v>1861</v>
      </c>
      <c r="D4452" t="s">
        <v>51</v>
      </c>
      <c r="E4452" t="s">
        <v>16</v>
      </c>
      <c r="F4452">
        <v>90</v>
      </c>
      <c r="G4452" t="s">
        <v>9541</v>
      </c>
      <c r="H4452" t="s">
        <v>1444</v>
      </c>
      <c r="I4452" t="s">
        <v>1199</v>
      </c>
      <c r="J4452" s="1">
        <v>44010</v>
      </c>
      <c r="K4452">
        <v>78</v>
      </c>
      <c r="L4452" t="s">
        <v>101</v>
      </c>
      <c r="N4452">
        <f t="shared" si="69"/>
        <v>0</v>
      </c>
    </row>
    <row r="4453" spans="1:14" x14ac:dyDescent="0.3">
      <c r="A4453">
        <v>4452</v>
      </c>
      <c r="B4453" t="s">
        <v>9542</v>
      </c>
      <c r="C4453" t="s">
        <v>2409</v>
      </c>
      <c r="D4453" t="s">
        <v>15</v>
      </c>
      <c r="E4453" t="s">
        <v>16</v>
      </c>
      <c r="F4453">
        <v>90</v>
      </c>
      <c r="G4453" t="s">
        <v>9543</v>
      </c>
      <c r="H4453" t="s">
        <v>6319</v>
      </c>
      <c r="I4453" t="s">
        <v>32</v>
      </c>
      <c r="J4453" s="1">
        <v>44711</v>
      </c>
      <c r="K4453">
        <v>69</v>
      </c>
      <c r="L4453" t="s">
        <v>39</v>
      </c>
      <c r="N4453">
        <f t="shared" si="69"/>
        <v>0</v>
      </c>
    </row>
    <row r="4454" spans="1:14" x14ac:dyDescent="0.3">
      <c r="A4454">
        <v>4453</v>
      </c>
      <c r="B4454" t="s">
        <v>4392</v>
      </c>
      <c r="C4454" t="s">
        <v>1172</v>
      </c>
      <c r="D4454" t="s">
        <v>28</v>
      </c>
      <c r="E4454" t="s">
        <v>29</v>
      </c>
      <c r="F4454">
        <v>30</v>
      </c>
      <c r="G4454" t="s">
        <v>9544</v>
      </c>
      <c r="H4454" t="s">
        <v>315</v>
      </c>
      <c r="I4454" t="s">
        <v>32</v>
      </c>
      <c r="J4454" s="1">
        <v>44434</v>
      </c>
      <c r="K4454">
        <v>11</v>
      </c>
      <c r="L4454" t="s">
        <v>20</v>
      </c>
      <c r="N4454">
        <f t="shared" si="69"/>
        <v>0</v>
      </c>
    </row>
    <row r="4455" spans="1:14" x14ac:dyDescent="0.3">
      <c r="A4455">
        <v>4454</v>
      </c>
      <c r="B4455" t="s">
        <v>6637</v>
      </c>
      <c r="C4455" t="s">
        <v>653</v>
      </c>
      <c r="D4455" t="s">
        <v>51</v>
      </c>
      <c r="E4455" t="s">
        <v>16</v>
      </c>
      <c r="F4455">
        <v>60</v>
      </c>
      <c r="G4455" t="s">
        <v>9545</v>
      </c>
      <c r="H4455" t="s">
        <v>3324</v>
      </c>
      <c r="I4455" t="s">
        <v>32</v>
      </c>
      <c r="J4455" s="1">
        <v>43942</v>
      </c>
      <c r="K4455">
        <v>65</v>
      </c>
      <c r="L4455" t="s">
        <v>33</v>
      </c>
      <c r="N4455">
        <f t="shared" si="69"/>
        <v>0</v>
      </c>
    </row>
    <row r="4456" spans="1:14" x14ac:dyDescent="0.3">
      <c r="A4456">
        <v>4455</v>
      </c>
      <c r="B4456" t="s">
        <v>9511</v>
      </c>
      <c r="C4456" t="s">
        <v>2282</v>
      </c>
      <c r="D4456" t="s">
        <v>51</v>
      </c>
      <c r="E4456" t="s">
        <v>16</v>
      </c>
      <c r="F4456">
        <v>60</v>
      </c>
      <c r="G4456" t="s">
        <v>9546</v>
      </c>
      <c r="H4456" t="s">
        <v>6343</v>
      </c>
      <c r="I4456" t="s">
        <v>32</v>
      </c>
      <c r="J4456" s="1">
        <v>44115</v>
      </c>
      <c r="K4456">
        <v>16</v>
      </c>
      <c r="L4456" t="s">
        <v>54</v>
      </c>
      <c r="N4456">
        <f t="shared" si="69"/>
        <v>0</v>
      </c>
    </row>
    <row r="4457" spans="1:14" x14ac:dyDescent="0.3">
      <c r="A4457">
        <v>4456</v>
      </c>
      <c r="B4457" t="s">
        <v>8187</v>
      </c>
      <c r="C4457" t="s">
        <v>3956</v>
      </c>
      <c r="D4457" t="s">
        <v>28</v>
      </c>
      <c r="E4457" t="s">
        <v>29</v>
      </c>
      <c r="F4457">
        <v>60</v>
      </c>
      <c r="G4457" t="s">
        <v>9547</v>
      </c>
      <c r="H4457" t="s">
        <v>1754</v>
      </c>
      <c r="I4457" t="s">
        <v>25</v>
      </c>
      <c r="J4457" s="1">
        <v>44622</v>
      </c>
      <c r="K4457">
        <v>4</v>
      </c>
      <c r="L4457" t="s">
        <v>101</v>
      </c>
      <c r="N4457">
        <f t="shared" si="69"/>
        <v>0</v>
      </c>
    </row>
    <row r="4458" spans="1:14" x14ac:dyDescent="0.3">
      <c r="A4458">
        <v>4457</v>
      </c>
      <c r="B4458" t="s">
        <v>1748</v>
      </c>
      <c r="C4458" t="s">
        <v>928</v>
      </c>
      <c r="D4458" t="s">
        <v>28</v>
      </c>
      <c r="E4458" t="s">
        <v>29</v>
      </c>
      <c r="F4458">
        <v>30</v>
      </c>
      <c r="G4458" t="s">
        <v>9548</v>
      </c>
      <c r="H4458" t="s">
        <v>1408</v>
      </c>
      <c r="I4458" t="s">
        <v>1083</v>
      </c>
      <c r="J4458" s="1">
        <v>43975</v>
      </c>
      <c r="K4458">
        <v>54</v>
      </c>
      <c r="L4458" t="s">
        <v>64</v>
      </c>
      <c r="N4458">
        <f t="shared" si="69"/>
        <v>0</v>
      </c>
    </row>
    <row r="4459" spans="1:14" x14ac:dyDescent="0.3">
      <c r="A4459">
        <v>4458</v>
      </c>
      <c r="B4459" t="s">
        <v>3410</v>
      </c>
      <c r="C4459" t="s">
        <v>5346</v>
      </c>
      <c r="D4459" t="s">
        <v>28</v>
      </c>
      <c r="E4459" t="s">
        <v>29</v>
      </c>
      <c r="F4459">
        <v>60</v>
      </c>
      <c r="G4459" t="s">
        <v>9549</v>
      </c>
      <c r="H4459" t="s">
        <v>2183</v>
      </c>
      <c r="I4459" t="s">
        <v>124</v>
      </c>
      <c r="J4459" s="1">
        <v>44626</v>
      </c>
      <c r="K4459">
        <v>23</v>
      </c>
      <c r="L4459" t="s">
        <v>39</v>
      </c>
      <c r="N4459">
        <f t="shared" si="69"/>
        <v>0</v>
      </c>
    </row>
    <row r="4460" spans="1:14" x14ac:dyDescent="0.3">
      <c r="A4460">
        <v>4459</v>
      </c>
      <c r="B4460" t="s">
        <v>2527</v>
      </c>
      <c r="C4460" t="s">
        <v>7266</v>
      </c>
      <c r="D4460" t="s">
        <v>28</v>
      </c>
      <c r="E4460" t="s">
        <v>29</v>
      </c>
      <c r="F4460">
        <v>60</v>
      </c>
      <c r="G4460" t="s">
        <v>2512</v>
      </c>
      <c r="H4460" t="s">
        <v>338</v>
      </c>
      <c r="I4460" t="s">
        <v>173</v>
      </c>
      <c r="J4460" s="1">
        <v>44356</v>
      </c>
      <c r="K4460">
        <v>89</v>
      </c>
      <c r="L4460" t="s">
        <v>54</v>
      </c>
      <c r="N4460">
        <f t="shared" si="69"/>
        <v>0</v>
      </c>
    </row>
    <row r="4461" spans="1:14" x14ac:dyDescent="0.3">
      <c r="A4461">
        <v>4460</v>
      </c>
      <c r="B4461" t="s">
        <v>9550</v>
      </c>
      <c r="C4461" t="s">
        <v>1517</v>
      </c>
      <c r="D4461" t="s">
        <v>15</v>
      </c>
      <c r="E4461" t="s">
        <v>16</v>
      </c>
      <c r="F4461">
        <v>60</v>
      </c>
      <c r="G4461" t="s">
        <v>9551</v>
      </c>
      <c r="H4461" t="s">
        <v>1937</v>
      </c>
      <c r="I4461" t="s">
        <v>25</v>
      </c>
      <c r="J4461" s="1">
        <v>44873</v>
      </c>
      <c r="K4461">
        <v>41</v>
      </c>
      <c r="L4461" t="s">
        <v>101</v>
      </c>
      <c r="N4461">
        <f t="shared" si="69"/>
        <v>0</v>
      </c>
    </row>
    <row r="4462" spans="1:14" x14ac:dyDescent="0.3">
      <c r="A4462">
        <v>4461</v>
      </c>
      <c r="B4462" t="s">
        <v>9552</v>
      </c>
      <c r="C4462" t="s">
        <v>82</v>
      </c>
      <c r="D4462" t="s">
        <v>28</v>
      </c>
      <c r="E4462" t="s">
        <v>29</v>
      </c>
      <c r="F4462">
        <v>90</v>
      </c>
      <c r="G4462" t="s">
        <v>9553</v>
      </c>
      <c r="H4462" t="s">
        <v>1823</v>
      </c>
      <c r="I4462" t="s">
        <v>1824</v>
      </c>
      <c r="J4462" s="1">
        <v>44893</v>
      </c>
      <c r="K4462">
        <v>26</v>
      </c>
      <c r="L4462" t="s">
        <v>64</v>
      </c>
      <c r="N4462">
        <f t="shared" si="69"/>
        <v>0</v>
      </c>
    </row>
    <row r="4463" spans="1:14" x14ac:dyDescent="0.3">
      <c r="A4463">
        <v>4462</v>
      </c>
      <c r="B4463" t="s">
        <v>9554</v>
      </c>
      <c r="C4463" t="s">
        <v>1866</v>
      </c>
      <c r="D4463" t="s">
        <v>15</v>
      </c>
      <c r="E4463" t="s">
        <v>16</v>
      </c>
      <c r="F4463">
        <v>30</v>
      </c>
      <c r="G4463" t="s">
        <v>9555</v>
      </c>
      <c r="H4463" t="s">
        <v>1186</v>
      </c>
      <c r="I4463" t="s">
        <v>32</v>
      </c>
      <c r="J4463" s="1">
        <v>43968</v>
      </c>
      <c r="K4463">
        <v>68</v>
      </c>
      <c r="L4463" t="s">
        <v>80</v>
      </c>
      <c r="N4463">
        <f t="shared" si="69"/>
        <v>0</v>
      </c>
    </row>
    <row r="4464" spans="1:14" x14ac:dyDescent="0.3">
      <c r="A4464">
        <v>4463</v>
      </c>
      <c r="B4464" t="s">
        <v>7349</v>
      </c>
      <c r="C4464" t="s">
        <v>3352</v>
      </c>
      <c r="D4464" t="s">
        <v>28</v>
      </c>
      <c r="E4464" t="s">
        <v>29</v>
      </c>
      <c r="F4464">
        <v>30</v>
      </c>
      <c r="G4464" t="s">
        <v>9556</v>
      </c>
      <c r="H4464" t="s">
        <v>6154</v>
      </c>
      <c r="I4464" t="s">
        <v>38</v>
      </c>
      <c r="J4464" s="1">
        <v>43889</v>
      </c>
      <c r="K4464">
        <v>16</v>
      </c>
      <c r="L4464" t="s">
        <v>64</v>
      </c>
      <c r="N4464">
        <f t="shared" si="69"/>
        <v>0</v>
      </c>
    </row>
    <row r="4465" spans="1:14" x14ac:dyDescent="0.3">
      <c r="A4465">
        <v>4464</v>
      </c>
      <c r="B4465" t="s">
        <v>2300</v>
      </c>
      <c r="C4465" t="s">
        <v>7448</v>
      </c>
      <c r="D4465" t="s">
        <v>28</v>
      </c>
      <c r="E4465" t="s">
        <v>29</v>
      </c>
      <c r="F4465">
        <v>90</v>
      </c>
      <c r="G4465" t="s">
        <v>9557</v>
      </c>
      <c r="H4465" t="s">
        <v>8865</v>
      </c>
      <c r="I4465" t="s">
        <v>32</v>
      </c>
      <c r="J4465" s="1">
        <v>44652</v>
      </c>
      <c r="K4465">
        <v>84</v>
      </c>
      <c r="L4465" t="s">
        <v>33</v>
      </c>
      <c r="N4465">
        <f t="shared" si="69"/>
        <v>0</v>
      </c>
    </row>
    <row r="4466" spans="1:14" x14ac:dyDescent="0.3">
      <c r="A4466">
        <v>4465</v>
      </c>
      <c r="B4466" t="s">
        <v>7802</v>
      </c>
      <c r="C4466" t="s">
        <v>1789</v>
      </c>
      <c r="D4466" t="s">
        <v>15</v>
      </c>
      <c r="E4466" t="s">
        <v>16</v>
      </c>
      <c r="F4466">
        <v>30</v>
      </c>
      <c r="G4466" t="s">
        <v>9558</v>
      </c>
      <c r="H4466" t="s">
        <v>933</v>
      </c>
      <c r="I4466" t="s">
        <v>934</v>
      </c>
      <c r="J4466" s="1">
        <v>44910</v>
      </c>
      <c r="K4466">
        <v>78</v>
      </c>
      <c r="L4466" t="s">
        <v>80</v>
      </c>
      <c r="N4466">
        <f t="shared" si="69"/>
        <v>0</v>
      </c>
    </row>
    <row r="4467" spans="1:14" x14ac:dyDescent="0.3">
      <c r="A4467">
        <v>4466</v>
      </c>
      <c r="B4467" t="s">
        <v>7802</v>
      </c>
      <c r="C4467" t="s">
        <v>1789</v>
      </c>
      <c r="D4467" t="s">
        <v>15</v>
      </c>
      <c r="E4467" t="s">
        <v>16</v>
      </c>
      <c r="F4467">
        <v>30</v>
      </c>
      <c r="G4467" t="s">
        <v>9558</v>
      </c>
      <c r="H4467" t="s">
        <v>933</v>
      </c>
      <c r="I4467" t="s">
        <v>934</v>
      </c>
      <c r="J4467" s="1">
        <v>44910</v>
      </c>
      <c r="K4467">
        <v>78</v>
      </c>
      <c r="L4467" t="s">
        <v>80</v>
      </c>
      <c r="N4467">
        <f t="shared" si="69"/>
        <v>0</v>
      </c>
    </row>
    <row r="4468" spans="1:14" x14ac:dyDescent="0.3">
      <c r="A4468">
        <v>4467</v>
      </c>
      <c r="B4468" t="s">
        <v>7595</v>
      </c>
      <c r="C4468" t="s">
        <v>9110</v>
      </c>
      <c r="D4468" t="s">
        <v>28</v>
      </c>
      <c r="E4468" t="s">
        <v>29</v>
      </c>
      <c r="F4468">
        <v>90</v>
      </c>
      <c r="G4468" t="s">
        <v>9559</v>
      </c>
      <c r="H4468" t="s">
        <v>655</v>
      </c>
      <c r="I4468" t="s">
        <v>32</v>
      </c>
      <c r="J4468" s="1">
        <v>44557</v>
      </c>
      <c r="K4468">
        <v>26</v>
      </c>
      <c r="L4468" t="s">
        <v>70</v>
      </c>
      <c r="N4468">
        <f t="shared" si="69"/>
        <v>0</v>
      </c>
    </row>
    <row r="4469" spans="1:14" x14ac:dyDescent="0.3">
      <c r="A4469">
        <v>4468</v>
      </c>
      <c r="B4469" t="s">
        <v>4430</v>
      </c>
      <c r="C4469" t="s">
        <v>5541</v>
      </c>
      <c r="D4469" t="s">
        <v>28</v>
      </c>
      <c r="E4469" t="s">
        <v>29</v>
      </c>
      <c r="F4469">
        <v>90</v>
      </c>
      <c r="G4469" t="s">
        <v>9560</v>
      </c>
      <c r="H4469" t="s">
        <v>9561</v>
      </c>
      <c r="I4469" t="s">
        <v>913</v>
      </c>
      <c r="J4469" s="1">
        <v>44892</v>
      </c>
      <c r="K4469">
        <v>42</v>
      </c>
      <c r="L4469" t="s">
        <v>159</v>
      </c>
      <c r="N4469">
        <f t="shared" si="69"/>
        <v>0</v>
      </c>
    </row>
    <row r="4470" spans="1:14" x14ac:dyDescent="0.3">
      <c r="A4470">
        <v>4469</v>
      </c>
      <c r="B4470" t="s">
        <v>1027</v>
      </c>
      <c r="C4470" t="s">
        <v>2349</v>
      </c>
      <c r="D4470" t="s">
        <v>28</v>
      </c>
      <c r="E4470" t="s">
        <v>29</v>
      </c>
      <c r="F4470">
        <v>90</v>
      </c>
      <c r="G4470" t="s">
        <v>9562</v>
      </c>
      <c r="H4470" t="s">
        <v>3387</v>
      </c>
      <c r="I4470" t="s">
        <v>2878</v>
      </c>
      <c r="J4470" s="1">
        <v>44247</v>
      </c>
      <c r="K4470">
        <v>87</v>
      </c>
      <c r="L4470" t="s">
        <v>54</v>
      </c>
      <c r="N4470">
        <f t="shared" si="69"/>
        <v>0</v>
      </c>
    </row>
    <row r="4471" spans="1:14" x14ac:dyDescent="0.3">
      <c r="A4471">
        <v>4470</v>
      </c>
      <c r="B4471" t="s">
        <v>9563</v>
      </c>
      <c r="C4471" t="s">
        <v>5199</v>
      </c>
      <c r="D4471" t="s">
        <v>15</v>
      </c>
      <c r="E4471" t="s">
        <v>16</v>
      </c>
      <c r="F4471">
        <v>90</v>
      </c>
      <c r="G4471" t="s">
        <v>9564</v>
      </c>
      <c r="H4471" t="s">
        <v>4853</v>
      </c>
      <c r="I4471" t="s">
        <v>178</v>
      </c>
      <c r="J4471" s="1">
        <v>43989</v>
      </c>
      <c r="K4471">
        <v>62</v>
      </c>
      <c r="L4471" t="s">
        <v>45</v>
      </c>
      <c r="N4471">
        <f t="shared" si="69"/>
        <v>0</v>
      </c>
    </row>
    <row r="4472" spans="1:14" x14ac:dyDescent="0.3">
      <c r="A4472">
        <v>4471</v>
      </c>
      <c r="B4472" t="s">
        <v>9565</v>
      </c>
      <c r="C4472" t="s">
        <v>1101</v>
      </c>
      <c r="D4472" t="s">
        <v>28</v>
      </c>
      <c r="E4472" t="s">
        <v>29</v>
      </c>
      <c r="F4472">
        <v>30</v>
      </c>
      <c r="G4472" t="s">
        <v>9566</v>
      </c>
      <c r="H4472" t="s">
        <v>1299</v>
      </c>
      <c r="I4472" t="s">
        <v>1199</v>
      </c>
      <c r="J4472" s="1">
        <v>44424</v>
      </c>
      <c r="K4472">
        <v>13</v>
      </c>
      <c r="L4472" t="s">
        <v>39</v>
      </c>
      <c r="N4472">
        <f t="shared" si="69"/>
        <v>0</v>
      </c>
    </row>
    <row r="4473" spans="1:14" x14ac:dyDescent="0.3">
      <c r="A4473">
        <v>4472</v>
      </c>
      <c r="B4473" t="s">
        <v>6190</v>
      </c>
      <c r="C4473" t="s">
        <v>1286</v>
      </c>
      <c r="D4473" t="s">
        <v>28</v>
      </c>
      <c r="E4473" t="s">
        <v>29</v>
      </c>
      <c r="F4473">
        <v>90</v>
      </c>
      <c r="G4473" t="s">
        <v>9567</v>
      </c>
      <c r="H4473" t="s">
        <v>3822</v>
      </c>
      <c r="I4473" t="s">
        <v>1454</v>
      </c>
      <c r="J4473" s="1">
        <v>44041</v>
      </c>
      <c r="K4473">
        <v>18</v>
      </c>
      <c r="L4473" t="s">
        <v>70</v>
      </c>
      <c r="N4473">
        <f t="shared" si="69"/>
        <v>0</v>
      </c>
    </row>
    <row r="4474" spans="1:14" x14ac:dyDescent="0.3">
      <c r="A4474">
        <v>4473</v>
      </c>
      <c r="B4474" t="s">
        <v>1748</v>
      </c>
      <c r="C4474" t="s">
        <v>1762</v>
      </c>
      <c r="D4474" t="s">
        <v>28</v>
      </c>
      <c r="E4474" t="s">
        <v>29</v>
      </c>
      <c r="F4474">
        <v>60</v>
      </c>
      <c r="G4474" t="s">
        <v>9568</v>
      </c>
      <c r="H4474" t="s">
        <v>1417</v>
      </c>
      <c r="I4474" t="s">
        <v>32</v>
      </c>
      <c r="J4474" s="1">
        <v>44842</v>
      </c>
      <c r="K4474">
        <v>70</v>
      </c>
      <c r="L4474" t="s">
        <v>20</v>
      </c>
      <c r="N4474">
        <f t="shared" si="69"/>
        <v>0</v>
      </c>
    </row>
    <row r="4475" spans="1:14" x14ac:dyDescent="0.3">
      <c r="A4475">
        <v>4474</v>
      </c>
      <c r="B4475" t="s">
        <v>9569</v>
      </c>
      <c r="C4475" t="s">
        <v>8136</v>
      </c>
      <c r="D4475" t="s">
        <v>51</v>
      </c>
      <c r="E4475" t="s">
        <v>16</v>
      </c>
      <c r="F4475">
        <v>30</v>
      </c>
      <c r="G4475" t="s">
        <v>9570</v>
      </c>
      <c r="H4475" t="s">
        <v>3876</v>
      </c>
      <c r="I4475" t="s">
        <v>32</v>
      </c>
      <c r="J4475" s="1">
        <v>44893</v>
      </c>
      <c r="K4475">
        <v>88</v>
      </c>
      <c r="L4475" t="s">
        <v>70</v>
      </c>
      <c r="N4475">
        <f t="shared" si="69"/>
        <v>0</v>
      </c>
    </row>
    <row r="4476" spans="1:14" x14ac:dyDescent="0.3">
      <c r="A4476">
        <v>4475</v>
      </c>
      <c r="B4476" t="s">
        <v>6547</v>
      </c>
      <c r="C4476" t="s">
        <v>9571</v>
      </c>
      <c r="D4476" t="s">
        <v>28</v>
      </c>
      <c r="E4476" t="s">
        <v>29</v>
      </c>
      <c r="F4476">
        <v>60</v>
      </c>
      <c r="G4476" t="s">
        <v>9572</v>
      </c>
      <c r="H4476" t="s">
        <v>128</v>
      </c>
      <c r="I4476" t="s">
        <v>129</v>
      </c>
      <c r="J4476" s="1">
        <v>44347</v>
      </c>
      <c r="K4476">
        <v>79</v>
      </c>
      <c r="L4476" t="s">
        <v>70</v>
      </c>
      <c r="N4476">
        <f t="shared" si="69"/>
        <v>0</v>
      </c>
    </row>
    <row r="4477" spans="1:14" x14ac:dyDescent="0.3">
      <c r="A4477">
        <v>4476</v>
      </c>
      <c r="B4477" t="s">
        <v>9573</v>
      </c>
      <c r="C4477" t="s">
        <v>9170</v>
      </c>
      <c r="D4477" t="s">
        <v>51</v>
      </c>
      <c r="E4477" t="s">
        <v>16</v>
      </c>
      <c r="F4477">
        <v>90</v>
      </c>
      <c r="G4477" t="s">
        <v>9574</v>
      </c>
      <c r="H4477" t="s">
        <v>1761</v>
      </c>
      <c r="I4477" t="s">
        <v>38</v>
      </c>
      <c r="J4477" s="1">
        <v>44703</v>
      </c>
      <c r="K4477">
        <v>72</v>
      </c>
      <c r="L4477" t="s">
        <v>39</v>
      </c>
      <c r="N4477">
        <f t="shared" si="69"/>
        <v>0</v>
      </c>
    </row>
    <row r="4478" spans="1:14" x14ac:dyDescent="0.3">
      <c r="A4478">
        <v>4477</v>
      </c>
      <c r="B4478" t="s">
        <v>237</v>
      </c>
      <c r="C4478" t="s">
        <v>708</v>
      </c>
      <c r="D4478" t="s">
        <v>28</v>
      </c>
      <c r="E4478" t="s">
        <v>29</v>
      </c>
      <c r="F4478">
        <v>60</v>
      </c>
      <c r="G4478" t="s">
        <v>9575</v>
      </c>
      <c r="H4478" t="s">
        <v>1785</v>
      </c>
      <c r="I4478" t="s">
        <v>32</v>
      </c>
      <c r="J4478" s="1">
        <v>44264</v>
      </c>
      <c r="K4478">
        <v>40</v>
      </c>
      <c r="L4478" t="s">
        <v>64</v>
      </c>
      <c r="N4478">
        <f t="shared" si="69"/>
        <v>0</v>
      </c>
    </row>
    <row r="4479" spans="1:14" x14ac:dyDescent="0.3">
      <c r="A4479">
        <v>4478</v>
      </c>
      <c r="B4479" t="s">
        <v>6338</v>
      </c>
      <c r="C4479" t="s">
        <v>1047</v>
      </c>
      <c r="D4479" t="s">
        <v>51</v>
      </c>
      <c r="E4479" t="s">
        <v>16</v>
      </c>
      <c r="F4479">
        <v>30</v>
      </c>
      <c r="G4479" t="s">
        <v>9575</v>
      </c>
      <c r="H4479" t="s">
        <v>389</v>
      </c>
      <c r="I4479" t="s">
        <v>32</v>
      </c>
      <c r="J4479" s="1">
        <v>44873</v>
      </c>
      <c r="K4479">
        <v>25</v>
      </c>
      <c r="L4479" t="s">
        <v>33</v>
      </c>
      <c r="N4479">
        <f t="shared" si="69"/>
        <v>0</v>
      </c>
    </row>
    <row r="4480" spans="1:14" x14ac:dyDescent="0.3">
      <c r="A4480">
        <v>4479</v>
      </c>
      <c r="B4480" t="s">
        <v>6338</v>
      </c>
      <c r="C4480" t="s">
        <v>1047</v>
      </c>
      <c r="D4480" t="s">
        <v>51</v>
      </c>
      <c r="E4480" t="s">
        <v>16</v>
      </c>
      <c r="F4480">
        <v>30</v>
      </c>
      <c r="G4480" t="s">
        <v>9575</v>
      </c>
      <c r="H4480" t="s">
        <v>389</v>
      </c>
      <c r="I4480" t="s">
        <v>32</v>
      </c>
      <c r="J4480" s="1">
        <v>44873</v>
      </c>
      <c r="K4480">
        <v>25</v>
      </c>
      <c r="L4480" t="s">
        <v>33</v>
      </c>
      <c r="N4480">
        <f t="shared" si="69"/>
        <v>0</v>
      </c>
    </row>
    <row r="4481" spans="1:14" x14ac:dyDescent="0.3">
      <c r="A4481">
        <v>4480</v>
      </c>
      <c r="B4481" t="s">
        <v>9576</v>
      </c>
      <c r="C4481" t="s">
        <v>6562</v>
      </c>
      <c r="D4481" t="s">
        <v>41</v>
      </c>
      <c r="E4481" t="s">
        <v>16</v>
      </c>
      <c r="F4481">
        <v>90</v>
      </c>
      <c r="G4481" t="s">
        <v>9577</v>
      </c>
      <c r="H4481" t="s">
        <v>3915</v>
      </c>
      <c r="I4481" t="s">
        <v>173</v>
      </c>
      <c r="J4481" s="1">
        <v>44850</v>
      </c>
      <c r="K4481">
        <v>67</v>
      </c>
      <c r="L4481" t="s">
        <v>39</v>
      </c>
      <c r="N4481">
        <f t="shared" si="69"/>
        <v>0</v>
      </c>
    </row>
    <row r="4482" spans="1:14" x14ac:dyDescent="0.3">
      <c r="A4482">
        <v>4481</v>
      </c>
      <c r="B4482" t="s">
        <v>433</v>
      </c>
      <c r="C4482" t="s">
        <v>568</v>
      </c>
      <c r="D4482" t="s">
        <v>28</v>
      </c>
      <c r="E4482" t="s">
        <v>29</v>
      </c>
      <c r="F4482">
        <v>90</v>
      </c>
      <c r="G4482" t="s">
        <v>9578</v>
      </c>
      <c r="H4482" t="s">
        <v>3148</v>
      </c>
      <c r="I4482" t="s">
        <v>146</v>
      </c>
      <c r="J4482" s="1">
        <v>44510</v>
      </c>
      <c r="K4482">
        <v>81</v>
      </c>
      <c r="L4482" t="s">
        <v>20</v>
      </c>
      <c r="N4482">
        <f t="shared" ref="N4482:N4545" si="70">COUNTBLANK(A4482:L4482)</f>
        <v>0</v>
      </c>
    </row>
    <row r="4483" spans="1:14" x14ac:dyDescent="0.3">
      <c r="A4483">
        <v>4482</v>
      </c>
      <c r="B4483" t="s">
        <v>9579</v>
      </c>
      <c r="C4483" t="s">
        <v>4924</v>
      </c>
      <c r="D4483" t="s">
        <v>28</v>
      </c>
      <c r="E4483" t="s">
        <v>29</v>
      </c>
      <c r="F4483">
        <v>90</v>
      </c>
      <c r="G4483" t="s">
        <v>9580</v>
      </c>
      <c r="H4483" t="s">
        <v>7004</v>
      </c>
      <c r="I4483" t="s">
        <v>208</v>
      </c>
      <c r="J4483" s="1">
        <v>44287</v>
      </c>
      <c r="K4483">
        <v>91</v>
      </c>
      <c r="L4483" t="s">
        <v>70</v>
      </c>
      <c r="N4483">
        <f t="shared" si="70"/>
        <v>0</v>
      </c>
    </row>
    <row r="4484" spans="1:14" x14ac:dyDescent="0.3">
      <c r="A4484">
        <v>4483</v>
      </c>
      <c r="B4484" t="s">
        <v>5887</v>
      </c>
      <c r="C4484" t="s">
        <v>9055</v>
      </c>
      <c r="D4484" t="s">
        <v>28</v>
      </c>
      <c r="E4484" t="s">
        <v>29</v>
      </c>
      <c r="F4484">
        <v>30</v>
      </c>
      <c r="G4484" t="s">
        <v>9581</v>
      </c>
      <c r="H4484" t="s">
        <v>1541</v>
      </c>
      <c r="I4484" t="s">
        <v>32</v>
      </c>
      <c r="J4484" s="1">
        <v>44409</v>
      </c>
      <c r="K4484">
        <v>38</v>
      </c>
      <c r="L4484" t="s">
        <v>159</v>
      </c>
      <c r="N4484">
        <f t="shared" si="70"/>
        <v>0</v>
      </c>
    </row>
    <row r="4485" spans="1:14" x14ac:dyDescent="0.3">
      <c r="A4485">
        <v>4484</v>
      </c>
      <c r="B4485" t="s">
        <v>7218</v>
      </c>
      <c r="C4485" t="s">
        <v>4287</v>
      </c>
      <c r="D4485" t="s">
        <v>28</v>
      </c>
      <c r="E4485" t="s">
        <v>29</v>
      </c>
      <c r="F4485">
        <v>90</v>
      </c>
      <c r="G4485" t="s">
        <v>9582</v>
      </c>
      <c r="H4485" t="s">
        <v>4594</v>
      </c>
      <c r="I4485" t="s">
        <v>38</v>
      </c>
      <c r="J4485" s="1">
        <v>44175</v>
      </c>
      <c r="K4485">
        <v>47</v>
      </c>
      <c r="L4485" t="s">
        <v>33</v>
      </c>
      <c r="N4485">
        <f t="shared" si="70"/>
        <v>0</v>
      </c>
    </row>
    <row r="4486" spans="1:14" x14ac:dyDescent="0.3">
      <c r="A4486">
        <v>4485</v>
      </c>
      <c r="B4486" t="s">
        <v>2256</v>
      </c>
      <c r="C4486" t="s">
        <v>3413</v>
      </c>
      <c r="D4486" t="s">
        <v>28</v>
      </c>
      <c r="E4486" t="s">
        <v>29</v>
      </c>
      <c r="F4486">
        <v>30</v>
      </c>
      <c r="G4486" t="s">
        <v>9583</v>
      </c>
      <c r="H4486" t="s">
        <v>2049</v>
      </c>
      <c r="I4486" t="s">
        <v>32</v>
      </c>
      <c r="J4486" s="1">
        <v>44068</v>
      </c>
      <c r="K4486">
        <v>63</v>
      </c>
      <c r="L4486" t="s">
        <v>39</v>
      </c>
      <c r="N4486">
        <f t="shared" si="70"/>
        <v>0</v>
      </c>
    </row>
    <row r="4487" spans="1:14" x14ac:dyDescent="0.3">
      <c r="A4487">
        <v>4486</v>
      </c>
      <c r="B4487" t="s">
        <v>6272</v>
      </c>
      <c r="C4487" t="s">
        <v>3527</v>
      </c>
      <c r="D4487" t="s">
        <v>15</v>
      </c>
      <c r="E4487" t="s">
        <v>16</v>
      </c>
      <c r="F4487">
        <v>90</v>
      </c>
      <c r="G4487" t="s">
        <v>9584</v>
      </c>
      <c r="H4487" t="s">
        <v>3866</v>
      </c>
      <c r="I4487" t="s">
        <v>32</v>
      </c>
      <c r="J4487" s="1">
        <v>44230</v>
      </c>
      <c r="K4487">
        <v>61</v>
      </c>
      <c r="L4487" t="s">
        <v>159</v>
      </c>
      <c r="N4487">
        <f t="shared" si="70"/>
        <v>0</v>
      </c>
    </row>
    <row r="4488" spans="1:14" x14ac:dyDescent="0.3">
      <c r="A4488">
        <v>4487</v>
      </c>
      <c r="B4488" t="s">
        <v>9227</v>
      </c>
      <c r="C4488" t="s">
        <v>3210</v>
      </c>
      <c r="D4488" t="s">
        <v>15</v>
      </c>
      <c r="E4488" t="s">
        <v>16</v>
      </c>
      <c r="F4488">
        <v>30</v>
      </c>
      <c r="G4488" t="s">
        <v>9585</v>
      </c>
      <c r="H4488" t="s">
        <v>1761</v>
      </c>
      <c r="I4488" t="s">
        <v>38</v>
      </c>
      <c r="J4488" s="1">
        <v>43866</v>
      </c>
      <c r="K4488">
        <v>44</v>
      </c>
      <c r="L4488" t="s">
        <v>159</v>
      </c>
      <c r="N4488">
        <f t="shared" si="70"/>
        <v>0</v>
      </c>
    </row>
    <row r="4489" spans="1:14" x14ac:dyDescent="0.3">
      <c r="A4489">
        <v>4488</v>
      </c>
      <c r="B4489" t="s">
        <v>9586</v>
      </c>
      <c r="C4489" t="s">
        <v>7482</v>
      </c>
      <c r="D4489" t="s">
        <v>15</v>
      </c>
      <c r="E4489" t="s">
        <v>16</v>
      </c>
      <c r="F4489">
        <v>30</v>
      </c>
      <c r="G4489" t="s">
        <v>9587</v>
      </c>
      <c r="H4489" t="s">
        <v>4484</v>
      </c>
      <c r="I4489" t="s">
        <v>32</v>
      </c>
      <c r="J4489" s="1">
        <v>44878</v>
      </c>
      <c r="K4489">
        <v>57</v>
      </c>
      <c r="L4489" t="s">
        <v>64</v>
      </c>
      <c r="N4489">
        <f t="shared" si="70"/>
        <v>0</v>
      </c>
    </row>
    <row r="4490" spans="1:14" x14ac:dyDescent="0.3">
      <c r="A4490">
        <v>4489</v>
      </c>
      <c r="B4490" t="s">
        <v>2527</v>
      </c>
      <c r="C4490" t="s">
        <v>808</v>
      </c>
      <c r="D4490" t="s">
        <v>28</v>
      </c>
      <c r="E4490" t="s">
        <v>29</v>
      </c>
      <c r="F4490">
        <v>30</v>
      </c>
      <c r="G4490" t="s">
        <v>9588</v>
      </c>
      <c r="H4490" t="s">
        <v>1135</v>
      </c>
      <c r="I4490" t="s">
        <v>38</v>
      </c>
      <c r="J4490" s="1">
        <v>44514</v>
      </c>
      <c r="K4490">
        <v>57</v>
      </c>
      <c r="L4490" t="s">
        <v>33</v>
      </c>
      <c r="N4490">
        <f t="shared" si="70"/>
        <v>0</v>
      </c>
    </row>
    <row r="4491" spans="1:14" x14ac:dyDescent="0.3">
      <c r="A4491">
        <v>4490</v>
      </c>
      <c r="B4491" t="s">
        <v>2707</v>
      </c>
      <c r="C4491" t="s">
        <v>1528</v>
      </c>
      <c r="D4491" t="s">
        <v>41</v>
      </c>
      <c r="E4491" t="s">
        <v>16</v>
      </c>
      <c r="F4491">
        <v>90</v>
      </c>
      <c r="G4491" t="s">
        <v>9589</v>
      </c>
      <c r="H4491" t="s">
        <v>768</v>
      </c>
      <c r="I4491" t="s">
        <v>124</v>
      </c>
      <c r="J4491" s="1">
        <v>43949</v>
      </c>
      <c r="K4491">
        <v>68</v>
      </c>
      <c r="L4491" t="s">
        <v>101</v>
      </c>
      <c r="N4491">
        <f t="shared" si="70"/>
        <v>0</v>
      </c>
    </row>
    <row r="4492" spans="1:14" x14ac:dyDescent="0.3">
      <c r="A4492">
        <v>4491</v>
      </c>
      <c r="B4492" t="s">
        <v>9590</v>
      </c>
      <c r="C4492" t="s">
        <v>2485</v>
      </c>
      <c r="D4492" t="s">
        <v>51</v>
      </c>
      <c r="E4492" t="s">
        <v>16</v>
      </c>
      <c r="F4492">
        <v>90</v>
      </c>
      <c r="G4492" t="s">
        <v>9591</v>
      </c>
      <c r="H4492" t="s">
        <v>5466</v>
      </c>
      <c r="I4492" t="s">
        <v>95</v>
      </c>
      <c r="J4492" s="1">
        <v>44603</v>
      </c>
      <c r="K4492">
        <v>12</v>
      </c>
      <c r="L4492" t="s">
        <v>64</v>
      </c>
      <c r="N4492">
        <f t="shared" si="70"/>
        <v>0</v>
      </c>
    </row>
    <row r="4493" spans="1:14" x14ac:dyDescent="0.3">
      <c r="A4493">
        <v>4492</v>
      </c>
      <c r="B4493" t="s">
        <v>4218</v>
      </c>
      <c r="C4493" t="s">
        <v>1075</v>
      </c>
      <c r="D4493" t="s">
        <v>28</v>
      </c>
      <c r="E4493" t="s">
        <v>29</v>
      </c>
      <c r="F4493">
        <v>90</v>
      </c>
      <c r="G4493" t="s">
        <v>9592</v>
      </c>
      <c r="H4493" t="s">
        <v>1757</v>
      </c>
      <c r="I4493" t="s">
        <v>294</v>
      </c>
      <c r="J4493" s="1">
        <v>44411</v>
      </c>
      <c r="K4493">
        <v>56</v>
      </c>
      <c r="L4493" t="s">
        <v>54</v>
      </c>
      <c r="N4493">
        <f t="shared" si="70"/>
        <v>0</v>
      </c>
    </row>
    <row r="4494" spans="1:14" x14ac:dyDescent="0.3">
      <c r="A4494">
        <v>4493</v>
      </c>
      <c r="B4494" t="s">
        <v>964</v>
      </c>
      <c r="C4494" t="s">
        <v>2824</v>
      </c>
      <c r="D4494" t="s">
        <v>28</v>
      </c>
      <c r="E4494" t="s">
        <v>29</v>
      </c>
      <c r="F4494">
        <v>60</v>
      </c>
      <c r="G4494" t="s">
        <v>9593</v>
      </c>
      <c r="H4494" t="s">
        <v>534</v>
      </c>
      <c r="I4494" t="s">
        <v>32</v>
      </c>
      <c r="J4494" s="1">
        <v>44640</v>
      </c>
      <c r="K4494">
        <v>56</v>
      </c>
      <c r="L4494" t="s">
        <v>64</v>
      </c>
      <c r="N4494">
        <f t="shared" si="70"/>
        <v>0</v>
      </c>
    </row>
    <row r="4495" spans="1:14" x14ac:dyDescent="0.3">
      <c r="A4495">
        <v>4494</v>
      </c>
      <c r="B4495" t="s">
        <v>9594</v>
      </c>
      <c r="C4495" t="s">
        <v>4307</v>
      </c>
      <c r="D4495" t="s">
        <v>28</v>
      </c>
      <c r="E4495" t="s">
        <v>29</v>
      </c>
      <c r="F4495">
        <v>90</v>
      </c>
      <c r="G4495" t="s">
        <v>9595</v>
      </c>
      <c r="H4495" t="s">
        <v>714</v>
      </c>
      <c r="I4495" t="s">
        <v>38</v>
      </c>
      <c r="J4495" s="1">
        <v>44879</v>
      </c>
      <c r="K4495">
        <v>97</v>
      </c>
      <c r="L4495" t="s">
        <v>159</v>
      </c>
      <c r="N4495">
        <f t="shared" si="70"/>
        <v>0</v>
      </c>
    </row>
    <row r="4496" spans="1:14" x14ac:dyDescent="0.3">
      <c r="A4496">
        <v>4495</v>
      </c>
      <c r="B4496" t="s">
        <v>8044</v>
      </c>
      <c r="C4496" t="s">
        <v>5381</v>
      </c>
      <c r="D4496" t="s">
        <v>41</v>
      </c>
      <c r="E4496" t="s">
        <v>16</v>
      </c>
      <c r="F4496">
        <v>60</v>
      </c>
      <c r="G4496" t="s">
        <v>9596</v>
      </c>
      <c r="H4496" t="s">
        <v>644</v>
      </c>
      <c r="I4496" t="s">
        <v>645</v>
      </c>
      <c r="J4496" s="1">
        <v>44245</v>
      </c>
      <c r="K4496">
        <v>86</v>
      </c>
      <c r="L4496" t="s">
        <v>33</v>
      </c>
      <c r="N4496">
        <f t="shared" si="70"/>
        <v>0</v>
      </c>
    </row>
    <row r="4497" spans="1:14" x14ac:dyDescent="0.3">
      <c r="A4497" s="2">
        <v>4496</v>
      </c>
      <c r="B4497" s="2" t="s">
        <v>9597</v>
      </c>
      <c r="C4497" s="2" t="s">
        <v>7556</v>
      </c>
      <c r="D4497" s="2" t="s">
        <v>51</v>
      </c>
      <c r="E4497" s="2" t="s">
        <v>16</v>
      </c>
      <c r="F4497" s="2">
        <v>90</v>
      </c>
      <c r="G4497" s="2" t="s">
        <v>9598</v>
      </c>
      <c r="H4497" s="2" t="s">
        <v>4503</v>
      </c>
      <c r="I4497" s="2" t="s">
        <v>425</v>
      </c>
      <c r="J4497" s="2"/>
      <c r="K4497" s="2">
        <v>83</v>
      </c>
      <c r="L4497" s="2" t="s">
        <v>20</v>
      </c>
      <c r="M4497" s="2"/>
      <c r="N4497" s="2">
        <f t="shared" si="70"/>
        <v>1</v>
      </c>
    </row>
    <row r="4498" spans="1:14" x14ac:dyDescent="0.3">
      <c r="A4498">
        <v>4497</v>
      </c>
      <c r="B4498" t="s">
        <v>1229</v>
      </c>
      <c r="C4498" t="s">
        <v>983</v>
      </c>
      <c r="D4498" t="s">
        <v>28</v>
      </c>
      <c r="E4498" t="s">
        <v>29</v>
      </c>
      <c r="F4498">
        <v>90</v>
      </c>
      <c r="G4498" t="s">
        <v>9599</v>
      </c>
      <c r="H4498" t="s">
        <v>6551</v>
      </c>
      <c r="I4498" t="s">
        <v>178</v>
      </c>
      <c r="J4498" s="1">
        <v>44006</v>
      </c>
      <c r="K4498">
        <v>50</v>
      </c>
      <c r="L4498" t="s">
        <v>64</v>
      </c>
      <c r="N4498">
        <f t="shared" si="70"/>
        <v>0</v>
      </c>
    </row>
    <row r="4499" spans="1:14" x14ac:dyDescent="0.3">
      <c r="A4499">
        <v>4498</v>
      </c>
      <c r="B4499" t="s">
        <v>1229</v>
      </c>
      <c r="C4499" t="s">
        <v>983</v>
      </c>
      <c r="D4499" t="s">
        <v>28</v>
      </c>
      <c r="E4499" t="s">
        <v>29</v>
      </c>
      <c r="F4499">
        <v>90</v>
      </c>
      <c r="G4499" t="s">
        <v>9599</v>
      </c>
      <c r="H4499" t="s">
        <v>6551</v>
      </c>
      <c r="I4499" t="s">
        <v>178</v>
      </c>
      <c r="J4499" s="1">
        <v>44006</v>
      </c>
      <c r="K4499">
        <v>50</v>
      </c>
      <c r="L4499" t="s">
        <v>64</v>
      </c>
      <c r="N4499">
        <f t="shared" si="70"/>
        <v>0</v>
      </c>
    </row>
    <row r="4500" spans="1:14" x14ac:dyDescent="0.3">
      <c r="A4500">
        <v>4499</v>
      </c>
      <c r="B4500" t="s">
        <v>5179</v>
      </c>
      <c r="C4500" t="s">
        <v>9600</v>
      </c>
      <c r="D4500" t="s">
        <v>15</v>
      </c>
      <c r="E4500" t="s">
        <v>16</v>
      </c>
      <c r="F4500">
        <v>30</v>
      </c>
      <c r="G4500" t="s">
        <v>9601</v>
      </c>
      <c r="H4500" t="s">
        <v>3870</v>
      </c>
      <c r="I4500" t="s">
        <v>124</v>
      </c>
      <c r="J4500" s="1">
        <v>43857</v>
      </c>
      <c r="K4500">
        <v>18</v>
      </c>
      <c r="L4500" t="s">
        <v>20</v>
      </c>
      <c r="N4500">
        <f t="shared" si="70"/>
        <v>0</v>
      </c>
    </row>
    <row r="4501" spans="1:14" x14ac:dyDescent="0.3">
      <c r="A4501">
        <v>4500</v>
      </c>
      <c r="B4501" t="s">
        <v>3953</v>
      </c>
      <c r="C4501" t="s">
        <v>4037</v>
      </c>
      <c r="D4501" t="s">
        <v>28</v>
      </c>
      <c r="E4501" t="s">
        <v>29</v>
      </c>
      <c r="F4501">
        <v>60</v>
      </c>
      <c r="G4501" t="s">
        <v>9602</v>
      </c>
      <c r="H4501" t="s">
        <v>9603</v>
      </c>
      <c r="I4501" t="s">
        <v>32</v>
      </c>
      <c r="J4501" s="1">
        <v>44690</v>
      </c>
      <c r="K4501">
        <v>63</v>
      </c>
      <c r="L4501" t="s">
        <v>39</v>
      </c>
      <c r="N4501">
        <f t="shared" si="70"/>
        <v>0</v>
      </c>
    </row>
    <row r="4502" spans="1:14" x14ac:dyDescent="0.3">
      <c r="A4502">
        <v>4501</v>
      </c>
      <c r="B4502" t="s">
        <v>9604</v>
      </c>
      <c r="C4502" t="s">
        <v>617</v>
      </c>
      <c r="D4502" t="s">
        <v>15</v>
      </c>
      <c r="E4502" t="s">
        <v>16</v>
      </c>
      <c r="F4502">
        <v>90</v>
      </c>
      <c r="G4502" t="s">
        <v>9605</v>
      </c>
      <c r="H4502" t="s">
        <v>1884</v>
      </c>
      <c r="I4502" t="s">
        <v>1885</v>
      </c>
      <c r="J4502" s="1">
        <v>44073</v>
      </c>
      <c r="K4502">
        <v>23</v>
      </c>
      <c r="L4502" t="s">
        <v>20</v>
      </c>
      <c r="N4502">
        <f t="shared" si="70"/>
        <v>0</v>
      </c>
    </row>
    <row r="4503" spans="1:14" x14ac:dyDescent="0.3">
      <c r="A4503">
        <v>4502</v>
      </c>
      <c r="B4503" t="s">
        <v>280</v>
      </c>
      <c r="C4503" t="s">
        <v>4102</v>
      </c>
      <c r="D4503" t="s">
        <v>41</v>
      </c>
      <c r="E4503" t="s">
        <v>16</v>
      </c>
      <c r="F4503">
        <v>90</v>
      </c>
      <c r="G4503" t="s">
        <v>9606</v>
      </c>
      <c r="H4503" t="s">
        <v>356</v>
      </c>
      <c r="I4503" t="s">
        <v>178</v>
      </c>
      <c r="J4503" s="1">
        <v>44236</v>
      </c>
      <c r="K4503">
        <v>27</v>
      </c>
      <c r="L4503" t="s">
        <v>39</v>
      </c>
      <c r="N4503">
        <f t="shared" si="70"/>
        <v>0</v>
      </c>
    </row>
    <row r="4504" spans="1:14" x14ac:dyDescent="0.3">
      <c r="A4504">
        <v>4503</v>
      </c>
      <c r="B4504" t="s">
        <v>375</v>
      </c>
      <c r="C4504" t="s">
        <v>540</v>
      </c>
      <c r="D4504" t="s">
        <v>28</v>
      </c>
      <c r="E4504" t="s">
        <v>29</v>
      </c>
      <c r="F4504">
        <v>30</v>
      </c>
      <c r="G4504" t="s">
        <v>9607</v>
      </c>
      <c r="H4504" t="s">
        <v>2667</v>
      </c>
      <c r="I4504" t="s">
        <v>187</v>
      </c>
      <c r="J4504" s="1">
        <v>44238</v>
      </c>
      <c r="K4504">
        <v>38</v>
      </c>
      <c r="L4504" t="s">
        <v>80</v>
      </c>
      <c r="N4504">
        <f t="shared" si="70"/>
        <v>0</v>
      </c>
    </row>
    <row r="4505" spans="1:14" x14ac:dyDescent="0.3">
      <c r="A4505">
        <v>4504</v>
      </c>
      <c r="B4505" t="s">
        <v>4004</v>
      </c>
      <c r="C4505" t="s">
        <v>1159</v>
      </c>
      <c r="D4505" t="s">
        <v>28</v>
      </c>
      <c r="E4505" t="s">
        <v>29</v>
      </c>
      <c r="F4505">
        <v>90</v>
      </c>
      <c r="G4505" t="s">
        <v>9608</v>
      </c>
      <c r="H4505" t="s">
        <v>9609</v>
      </c>
      <c r="I4505" t="s">
        <v>19</v>
      </c>
      <c r="J4505" s="1">
        <v>44140</v>
      </c>
      <c r="K4505">
        <v>21</v>
      </c>
      <c r="L4505" t="s">
        <v>20</v>
      </c>
      <c r="N4505">
        <f t="shared" si="70"/>
        <v>0</v>
      </c>
    </row>
    <row r="4506" spans="1:14" x14ac:dyDescent="0.3">
      <c r="A4506">
        <v>4505</v>
      </c>
      <c r="B4506" t="s">
        <v>6915</v>
      </c>
      <c r="C4506" t="s">
        <v>1786</v>
      </c>
      <c r="D4506" t="s">
        <v>28</v>
      </c>
      <c r="E4506" t="s">
        <v>29</v>
      </c>
      <c r="F4506">
        <v>60</v>
      </c>
      <c r="G4506" t="s">
        <v>9610</v>
      </c>
      <c r="H4506" t="s">
        <v>8824</v>
      </c>
      <c r="I4506" t="s">
        <v>3898</v>
      </c>
      <c r="J4506" s="1">
        <v>44241</v>
      </c>
      <c r="K4506">
        <v>2</v>
      </c>
      <c r="L4506" t="s">
        <v>80</v>
      </c>
      <c r="N4506">
        <f t="shared" si="70"/>
        <v>0</v>
      </c>
    </row>
    <row r="4507" spans="1:14" x14ac:dyDescent="0.3">
      <c r="A4507">
        <v>4506</v>
      </c>
      <c r="B4507" t="s">
        <v>9611</v>
      </c>
      <c r="C4507" t="s">
        <v>896</v>
      </c>
      <c r="D4507" t="s">
        <v>15</v>
      </c>
      <c r="E4507" t="s">
        <v>16</v>
      </c>
      <c r="F4507">
        <v>90</v>
      </c>
      <c r="G4507" t="s">
        <v>9612</v>
      </c>
      <c r="H4507" t="s">
        <v>3208</v>
      </c>
      <c r="I4507" t="s">
        <v>32</v>
      </c>
      <c r="J4507" s="1">
        <v>44448</v>
      </c>
      <c r="K4507">
        <v>52</v>
      </c>
      <c r="L4507" t="s">
        <v>101</v>
      </c>
      <c r="N4507">
        <f t="shared" si="70"/>
        <v>0</v>
      </c>
    </row>
    <row r="4508" spans="1:14" x14ac:dyDescent="0.3">
      <c r="A4508">
        <v>4507</v>
      </c>
      <c r="B4508" t="s">
        <v>2951</v>
      </c>
      <c r="C4508" t="s">
        <v>8565</v>
      </c>
      <c r="D4508" t="s">
        <v>28</v>
      </c>
      <c r="E4508" t="s">
        <v>29</v>
      </c>
      <c r="F4508">
        <v>60</v>
      </c>
      <c r="G4508" t="s">
        <v>9613</v>
      </c>
      <c r="H4508" t="s">
        <v>9614</v>
      </c>
      <c r="I4508" t="s">
        <v>294</v>
      </c>
      <c r="J4508" s="1">
        <v>44733</v>
      </c>
      <c r="K4508">
        <v>33</v>
      </c>
      <c r="L4508" t="s">
        <v>54</v>
      </c>
      <c r="N4508">
        <f t="shared" si="70"/>
        <v>0</v>
      </c>
    </row>
    <row r="4509" spans="1:14" x14ac:dyDescent="0.3">
      <c r="A4509">
        <v>4508</v>
      </c>
      <c r="B4509" t="s">
        <v>3515</v>
      </c>
      <c r="C4509" t="s">
        <v>6465</v>
      </c>
      <c r="D4509" t="s">
        <v>15</v>
      </c>
      <c r="E4509" t="s">
        <v>16</v>
      </c>
      <c r="F4509">
        <v>30</v>
      </c>
      <c r="G4509" t="s">
        <v>9615</v>
      </c>
      <c r="H4509" t="s">
        <v>2688</v>
      </c>
      <c r="I4509" t="s">
        <v>1199</v>
      </c>
      <c r="J4509" s="1">
        <v>44907</v>
      </c>
      <c r="K4509">
        <v>11</v>
      </c>
      <c r="L4509" t="s">
        <v>101</v>
      </c>
      <c r="N4509">
        <f t="shared" si="70"/>
        <v>0</v>
      </c>
    </row>
    <row r="4510" spans="1:14" x14ac:dyDescent="0.3">
      <c r="A4510">
        <v>4509</v>
      </c>
      <c r="B4510" t="s">
        <v>7218</v>
      </c>
      <c r="C4510" t="s">
        <v>3496</v>
      </c>
      <c r="D4510" t="s">
        <v>28</v>
      </c>
      <c r="E4510" t="s">
        <v>29</v>
      </c>
      <c r="F4510">
        <v>30</v>
      </c>
      <c r="G4510" t="s">
        <v>9616</v>
      </c>
      <c r="H4510" t="s">
        <v>1430</v>
      </c>
      <c r="I4510" t="s">
        <v>32</v>
      </c>
      <c r="J4510" s="1">
        <v>44535</v>
      </c>
      <c r="K4510">
        <v>13</v>
      </c>
      <c r="L4510" t="s">
        <v>45</v>
      </c>
      <c r="N4510">
        <f t="shared" si="70"/>
        <v>0</v>
      </c>
    </row>
    <row r="4511" spans="1:14" x14ac:dyDescent="0.3">
      <c r="A4511">
        <v>4510</v>
      </c>
      <c r="B4511" t="s">
        <v>2246</v>
      </c>
      <c r="C4511" t="s">
        <v>722</v>
      </c>
      <c r="D4511" t="s">
        <v>28</v>
      </c>
      <c r="E4511" t="s">
        <v>29</v>
      </c>
      <c r="F4511">
        <v>60</v>
      </c>
      <c r="G4511" t="s">
        <v>9617</v>
      </c>
      <c r="H4511" t="s">
        <v>4541</v>
      </c>
      <c r="I4511" t="s">
        <v>89</v>
      </c>
      <c r="J4511" s="1">
        <v>44757</v>
      </c>
      <c r="K4511">
        <v>43</v>
      </c>
      <c r="L4511" t="s">
        <v>101</v>
      </c>
      <c r="N4511">
        <f t="shared" si="70"/>
        <v>0</v>
      </c>
    </row>
    <row r="4512" spans="1:14" x14ac:dyDescent="0.3">
      <c r="A4512">
        <v>4511</v>
      </c>
      <c r="B4512" t="s">
        <v>1765</v>
      </c>
      <c r="C4512" t="s">
        <v>340</v>
      </c>
      <c r="D4512" t="s">
        <v>28</v>
      </c>
      <c r="E4512" t="s">
        <v>29</v>
      </c>
      <c r="F4512">
        <v>90</v>
      </c>
      <c r="G4512" t="s">
        <v>9618</v>
      </c>
      <c r="H4512" t="s">
        <v>207</v>
      </c>
      <c r="I4512" t="s">
        <v>208</v>
      </c>
      <c r="J4512" s="1">
        <v>44070</v>
      </c>
      <c r="K4512">
        <v>46</v>
      </c>
      <c r="L4512" t="s">
        <v>70</v>
      </c>
      <c r="N4512">
        <f t="shared" si="70"/>
        <v>0</v>
      </c>
    </row>
    <row r="4513" spans="1:14" x14ac:dyDescent="0.3">
      <c r="A4513">
        <v>4512</v>
      </c>
      <c r="B4513" t="s">
        <v>4052</v>
      </c>
      <c r="C4513" t="s">
        <v>9619</v>
      </c>
      <c r="D4513" t="s">
        <v>28</v>
      </c>
      <c r="E4513" t="s">
        <v>29</v>
      </c>
      <c r="F4513">
        <v>30</v>
      </c>
      <c r="G4513" t="s">
        <v>9620</v>
      </c>
      <c r="H4513" t="s">
        <v>3799</v>
      </c>
      <c r="I4513" t="s">
        <v>32</v>
      </c>
      <c r="J4513" s="1">
        <v>44779</v>
      </c>
      <c r="K4513">
        <v>80</v>
      </c>
      <c r="L4513" t="s">
        <v>64</v>
      </c>
      <c r="N4513">
        <f t="shared" si="70"/>
        <v>0</v>
      </c>
    </row>
    <row r="4514" spans="1:14" x14ac:dyDescent="0.3">
      <c r="A4514">
        <v>4513</v>
      </c>
      <c r="B4514" t="s">
        <v>9621</v>
      </c>
      <c r="C4514" t="s">
        <v>8632</v>
      </c>
      <c r="D4514" t="s">
        <v>15</v>
      </c>
      <c r="E4514" t="s">
        <v>16</v>
      </c>
      <c r="F4514">
        <v>60</v>
      </c>
      <c r="G4514" t="s">
        <v>9622</v>
      </c>
      <c r="H4514" t="s">
        <v>2141</v>
      </c>
      <c r="I4514" t="s">
        <v>1078</v>
      </c>
      <c r="J4514" s="1">
        <v>44268</v>
      </c>
      <c r="K4514">
        <v>58</v>
      </c>
      <c r="L4514" t="s">
        <v>20</v>
      </c>
      <c r="N4514">
        <f t="shared" si="70"/>
        <v>0</v>
      </c>
    </row>
    <row r="4515" spans="1:14" x14ac:dyDescent="0.3">
      <c r="A4515">
        <v>4514</v>
      </c>
      <c r="B4515" t="s">
        <v>9623</v>
      </c>
      <c r="C4515" t="s">
        <v>9624</v>
      </c>
      <c r="D4515" t="s">
        <v>15</v>
      </c>
      <c r="E4515" t="s">
        <v>16</v>
      </c>
      <c r="F4515">
        <v>90</v>
      </c>
      <c r="G4515" t="s">
        <v>9622</v>
      </c>
      <c r="H4515" t="s">
        <v>109</v>
      </c>
      <c r="I4515" t="s">
        <v>110</v>
      </c>
      <c r="J4515" s="1">
        <v>44476</v>
      </c>
      <c r="K4515">
        <v>48</v>
      </c>
      <c r="L4515" t="s">
        <v>64</v>
      </c>
      <c r="N4515">
        <f t="shared" si="70"/>
        <v>0</v>
      </c>
    </row>
    <row r="4516" spans="1:14" x14ac:dyDescent="0.3">
      <c r="A4516">
        <v>4515</v>
      </c>
      <c r="B4516" t="s">
        <v>2206</v>
      </c>
      <c r="C4516" t="s">
        <v>4732</v>
      </c>
      <c r="D4516" t="s">
        <v>28</v>
      </c>
      <c r="E4516" t="s">
        <v>29</v>
      </c>
      <c r="F4516">
        <v>90</v>
      </c>
      <c r="G4516" t="s">
        <v>9625</v>
      </c>
      <c r="H4516" t="s">
        <v>2401</v>
      </c>
      <c r="I4516" t="s">
        <v>178</v>
      </c>
      <c r="J4516" s="1">
        <v>44272</v>
      </c>
      <c r="K4516">
        <v>57</v>
      </c>
      <c r="L4516" t="s">
        <v>39</v>
      </c>
      <c r="N4516">
        <f t="shared" si="70"/>
        <v>0</v>
      </c>
    </row>
    <row r="4517" spans="1:14" x14ac:dyDescent="0.3">
      <c r="A4517">
        <v>4516</v>
      </c>
      <c r="B4517" t="s">
        <v>9626</v>
      </c>
      <c r="C4517" t="s">
        <v>7973</v>
      </c>
      <c r="D4517" t="s">
        <v>51</v>
      </c>
      <c r="E4517" t="s">
        <v>16</v>
      </c>
      <c r="F4517">
        <v>30</v>
      </c>
      <c r="G4517" t="s">
        <v>9627</v>
      </c>
      <c r="H4517" t="s">
        <v>726</v>
      </c>
      <c r="I4517" t="s">
        <v>32</v>
      </c>
      <c r="J4517" s="1">
        <v>44187</v>
      </c>
      <c r="K4517">
        <v>7</v>
      </c>
      <c r="L4517" t="s">
        <v>54</v>
      </c>
      <c r="N4517">
        <f t="shared" si="70"/>
        <v>0</v>
      </c>
    </row>
    <row r="4518" spans="1:14" x14ac:dyDescent="0.3">
      <c r="A4518">
        <v>4517</v>
      </c>
      <c r="B4518" t="s">
        <v>8149</v>
      </c>
      <c r="C4518" t="s">
        <v>6704</v>
      </c>
      <c r="D4518" t="s">
        <v>92</v>
      </c>
      <c r="E4518" t="s">
        <v>29</v>
      </c>
      <c r="F4518">
        <v>90</v>
      </c>
      <c r="G4518" t="s">
        <v>9628</v>
      </c>
      <c r="H4518" t="s">
        <v>768</v>
      </c>
      <c r="I4518" t="s">
        <v>124</v>
      </c>
      <c r="J4518" s="1">
        <v>44859</v>
      </c>
      <c r="K4518">
        <v>21</v>
      </c>
      <c r="L4518" t="s">
        <v>101</v>
      </c>
      <c r="N4518">
        <f t="shared" si="70"/>
        <v>0</v>
      </c>
    </row>
    <row r="4519" spans="1:14" x14ac:dyDescent="0.3">
      <c r="A4519">
        <v>4518</v>
      </c>
      <c r="B4519" t="s">
        <v>6358</v>
      </c>
      <c r="C4519" t="s">
        <v>949</v>
      </c>
      <c r="D4519" t="s">
        <v>28</v>
      </c>
      <c r="E4519" t="s">
        <v>29</v>
      </c>
      <c r="F4519">
        <v>60</v>
      </c>
      <c r="G4519" t="s">
        <v>9629</v>
      </c>
      <c r="H4519" t="s">
        <v>412</v>
      </c>
      <c r="I4519" t="s">
        <v>187</v>
      </c>
      <c r="J4519" s="1">
        <v>44284</v>
      </c>
      <c r="K4519">
        <v>95</v>
      </c>
      <c r="L4519" t="s">
        <v>54</v>
      </c>
      <c r="N4519">
        <f t="shared" si="70"/>
        <v>0</v>
      </c>
    </row>
    <row r="4520" spans="1:14" x14ac:dyDescent="0.3">
      <c r="A4520">
        <v>4519</v>
      </c>
      <c r="B4520" t="s">
        <v>8664</v>
      </c>
      <c r="C4520" t="s">
        <v>6255</v>
      </c>
      <c r="D4520" t="s">
        <v>51</v>
      </c>
      <c r="E4520" t="s">
        <v>16</v>
      </c>
      <c r="F4520">
        <v>30</v>
      </c>
      <c r="G4520" t="s">
        <v>9630</v>
      </c>
      <c r="H4520" t="s">
        <v>1099</v>
      </c>
      <c r="I4520" t="s">
        <v>25</v>
      </c>
      <c r="J4520" s="1">
        <v>44691</v>
      </c>
      <c r="K4520">
        <v>74</v>
      </c>
      <c r="L4520" t="s">
        <v>159</v>
      </c>
      <c r="N4520">
        <f t="shared" si="70"/>
        <v>0</v>
      </c>
    </row>
    <row r="4521" spans="1:14" x14ac:dyDescent="0.3">
      <c r="A4521">
        <v>4520</v>
      </c>
      <c r="B4521" t="s">
        <v>5421</v>
      </c>
      <c r="C4521" t="s">
        <v>3529</v>
      </c>
      <c r="D4521" t="s">
        <v>28</v>
      </c>
      <c r="E4521" t="s">
        <v>29</v>
      </c>
      <c r="F4521">
        <v>60</v>
      </c>
      <c r="G4521" t="s">
        <v>9631</v>
      </c>
      <c r="H4521" t="s">
        <v>1601</v>
      </c>
      <c r="I4521" t="s">
        <v>32</v>
      </c>
      <c r="J4521" s="1">
        <v>44169</v>
      </c>
      <c r="K4521">
        <v>5</v>
      </c>
      <c r="L4521" t="s">
        <v>80</v>
      </c>
      <c r="N4521">
        <f t="shared" si="70"/>
        <v>0</v>
      </c>
    </row>
    <row r="4522" spans="1:14" x14ac:dyDescent="0.3">
      <c r="A4522">
        <v>4521</v>
      </c>
      <c r="B4522" t="s">
        <v>2829</v>
      </c>
      <c r="C4522" t="s">
        <v>1188</v>
      </c>
      <c r="D4522" t="s">
        <v>28</v>
      </c>
      <c r="E4522" t="s">
        <v>29</v>
      </c>
      <c r="F4522">
        <v>60</v>
      </c>
      <c r="G4522" t="s">
        <v>9632</v>
      </c>
      <c r="H4522" t="s">
        <v>1005</v>
      </c>
      <c r="I4522" t="s">
        <v>178</v>
      </c>
      <c r="J4522" s="1">
        <v>44913</v>
      </c>
      <c r="K4522">
        <v>33</v>
      </c>
      <c r="L4522" t="s">
        <v>33</v>
      </c>
      <c r="N4522">
        <f t="shared" si="70"/>
        <v>0</v>
      </c>
    </row>
    <row r="4523" spans="1:14" x14ac:dyDescent="0.3">
      <c r="A4523">
        <v>4522</v>
      </c>
      <c r="B4523" t="s">
        <v>504</v>
      </c>
      <c r="C4523" t="s">
        <v>609</v>
      </c>
      <c r="D4523" t="s">
        <v>51</v>
      </c>
      <c r="E4523" t="s">
        <v>16</v>
      </c>
      <c r="F4523">
        <v>90</v>
      </c>
      <c r="G4523" t="s">
        <v>9633</v>
      </c>
      <c r="H4523" t="s">
        <v>2720</v>
      </c>
      <c r="I4523" t="s">
        <v>32</v>
      </c>
      <c r="J4523" s="1">
        <v>43931</v>
      </c>
      <c r="K4523">
        <v>45</v>
      </c>
      <c r="L4523" t="s">
        <v>159</v>
      </c>
      <c r="N4523">
        <f t="shared" si="70"/>
        <v>0</v>
      </c>
    </row>
    <row r="4524" spans="1:14" x14ac:dyDescent="0.3">
      <c r="A4524">
        <v>4523</v>
      </c>
      <c r="B4524" t="s">
        <v>8151</v>
      </c>
      <c r="C4524" t="s">
        <v>2853</v>
      </c>
      <c r="D4524" t="s">
        <v>28</v>
      </c>
      <c r="E4524" t="s">
        <v>29</v>
      </c>
      <c r="F4524">
        <v>60</v>
      </c>
      <c r="G4524" t="s">
        <v>9634</v>
      </c>
      <c r="H4524" t="s">
        <v>1306</v>
      </c>
      <c r="I4524" t="s">
        <v>32</v>
      </c>
      <c r="J4524" s="1">
        <v>44560</v>
      </c>
      <c r="K4524">
        <v>61</v>
      </c>
      <c r="L4524" t="s">
        <v>39</v>
      </c>
      <c r="N4524">
        <f t="shared" si="70"/>
        <v>0</v>
      </c>
    </row>
    <row r="4525" spans="1:14" x14ac:dyDescent="0.3">
      <c r="A4525">
        <v>4524</v>
      </c>
      <c r="B4525" t="s">
        <v>3496</v>
      </c>
      <c r="C4525" t="s">
        <v>9635</v>
      </c>
      <c r="D4525" t="s">
        <v>28</v>
      </c>
      <c r="E4525" t="s">
        <v>29</v>
      </c>
      <c r="F4525">
        <v>90</v>
      </c>
      <c r="G4525" t="s">
        <v>9636</v>
      </c>
      <c r="H4525" t="s">
        <v>1253</v>
      </c>
      <c r="I4525" t="s">
        <v>32</v>
      </c>
      <c r="J4525" s="1">
        <v>44430</v>
      </c>
      <c r="K4525">
        <v>5</v>
      </c>
      <c r="L4525" t="s">
        <v>33</v>
      </c>
      <c r="N4525">
        <f t="shared" si="70"/>
        <v>0</v>
      </c>
    </row>
    <row r="4526" spans="1:14" x14ac:dyDescent="0.3">
      <c r="A4526">
        <v>4525</v>
      </c>
      <c r="B4526" t="s">
        <v>9637</v>
      </c>
      <c r="C4526" t="s">
        <v>3913</v>
      </c>
      <c r="D4526" t="s">
        <v>15</v>
      </c>
      <c r="E4526" t="s">
        <v>16</v>
      </c>
      <c r="F4526">
        <v>90</v>
      </c>
      <c r="G4526" t="s">
        <v>9638</v>
      </c>
      <c r="H4526" t="s">
        <v>1138</v>
      </c>
      <c r="I4526" t="s">
        <v>124</v>
      </c>
      <c r="J4526" s="1">
        <v>44040</v>
      </c>
      <c r="K4526">
        <v>50</v>
      </c>
      <c r="L4526" t="s">
        <v>20</v>
      </c>
      <c r="N4526">
        <f t="shared" si="70"/>
        <v>0</v>
      </c>
    </row>
    <row r="4527" spans="1:14" x14ac:dyDescent="0.3">
      <c r="A4527">
        <v>4526</v>
      </c>
      <c r="B4527" t="s">
        <v>2962</v>
      </c>
      <c r="C4527" t="s">
        <v>3454</v>
      </c>
      <c r="D4527" t="s">
        <v>28</v>
      </c>
      <c r="E4527" t="s">
        <v>29</v>
      </c>
      <c r="F4527">
        <v>60</v>
      </c>
      <c r="G4527" t="s">
        <v>9639</v>
      </c>
      <c r="H4527" t="s">
        <v>827</v>
      </c>
      <c r="I4527" t="s">
        <v>124</v>
      </c>
      <c r="J4527" s="1">
        <v>44324</v>
      </c>
      <c r="K4527">
        <v>47</v>
      </c>
      <c r="L4527" t="s">
        <v>39</v>
      </c>
      <c r="N4527">
        <f t="shared" si="70"/>
        <v>0</v>
      </c>
    </row>
    <row r="4528" spans="1:14" x14ac:dyDescent="0.3">
      <c r="A4528">
        <v>4527</v>
      </c>
      <c r="B4528" t="s">
        <v>1464</v>
      </c>
      <c r="C4528" t="s">
        <v>5853</v>
      </c>
      <c r="D4528" t="s">
        <v>28</v>
      </c>
      <c r="E4528" t="s">
        <v>29</v>
      </c>
      <c r="F4528">
        <v>30</v>
      </c>
      <c r="G4528" t="s">
        <v>9640</v>
      </c>
      <c r="H4528" t="s">
        <v>3596</v>
      </c>
      <c r="I4528" t="s">
        <v>32</v>
      </c>
      <c r="J4528" s="1">
        <v>43985</v>
      </c>
      <c r="K4528">
        <v>34</v>
      </c>
      <c r="L4528" t="s">
        <v>45</v>
      </c>
      <c r="N4528">
        <f t="shared" si="70"/>
        <v>0</v>
      </c>
    </row>
    <row r="4529" spans="1:14" x14ac:dyDescent="0.3">
      <c r="A4529">
        <v>4528</v>
      </c>
      <c r="B4529" t="s">
        <v>7782</v>
      </c>
      <c r="C4529" t="s">
        <v>3341</v>
      </c>
      <c r="D4529" t="s">
        <v>51</v>
      </c>
      <c r="E4529" t="s">
        <v>16</v>
      </c>
      <c r="F4529">
        <v>30</v>
      </c>
      <c r="G4529" t="s">
        <v>9641</v>
      </c>
      <c r="H4529" t="s">
        <v>1343</v>
      </c>
      <c r="I4529" t="s">
        <v>294</v>
      </c>
      <c r="J4529" s="1">
        <v>44636</v>
      </c>
      <c r="K4529">
        <v>76</v>
      </c>
      <c r="L4529" t="s">
        <v>80</v>
      </c>
      <c r="N4529">
        <f t="shared" si="70"/>
        <v>0</v>
      </c>
    </row>
    <row r="4530" spans="1:14" x14ac:dyDescent="0.3">
      <c r="A4530">
        <v>4529</v>
      </c>
      <c r="B4530" t="s">
        <v>2915</v>
      </c>
      <c r="C4530" t="s">
        <v>5113</v>
      </c>
      <c r="D4530" t="s">
        <v>28</v>
      </c>
      <c r="E4530" t="s">
        <v>29</v>
      </c>
      <c r="F4530">
        <v>90</v>
      </c>
      <c r="G4530" t="s">
        <v>9642</v>
      </c>
      <c r="H4530" t="s">
        <v>6754</v>
      </c>
      <c r="I4530" t="s">
        <v>32</v>
      </c>
      <c r="J4530" s="1">
        <v>44850</v>
      </c>
      <c r="K4530">
        <v>43</v>
      </c>
      <c r="L4530" t="s">
        <v>80</v>
      </c>
      <c r="N4530">
        <f t="shared" si="70"/>
        <v>0</v>
      </c>
    </row>
    <row r="4531" spans="1:14" x14ac:dyDescent="0.3">
      <c r="A4531">
        <v>4530</v>
      </c>
      <c r="B4531" t="s">
        <v>9643</v>
      </c>
      <c r="C4531" t="s">
        <v>3118</v>
      </c>
      <c r="D4531" t="s">
        <v>117</v>
      </c>
      <c r="E4531" t="s">
        <v>16</v>
      </c>
      <c r="F4531">
        <v>60</v>
      </c>
      <c r="G4531" t="s">
        <v>9644</v>
      </c>
      <c r="H4531" t="s">
        <v>877</v>
      </c>
      <c r="I4531" t="s">
        <v>32</v>
      </c>
      <c r="J4531" s="1">
        <v>44223</v>
      </c>
      <c r="K4531">
        <v>88</v>
      </c>
      <c r="L4531" t="s">
        <v>64</v>
      </c>
      <c r="N4531">
        <f t="shared" si="70"/>
        <v>0</v>
      </c>
    </row>
    <row r="4532" spans="1:14" x14ac:dyDescent="0.3">
      <c r="A4532">
        <v>4531</v>
      </c>
      <c r="B4532" t="s">
        <v>7239</v>
      </c>
      <c r="C4532" t="s">
        <v>9645</v>
      </c>
      <c r="D4532" t="s">
        <v>28</v>
      </c>
      <c r="E4532" t="s">
        <v>29</v>
      </c>
      <c r="F4532">
        <v>30</v>
      </c>
      <c r="G4532" t="s">
        <v>9646</v>
      </c>
      <c r="H4532" t="s">
        <v>3713</v>
      </c>
      <c r="I4532" t="s">
        <v>32</v>
      </c>
      <c r="J4532" s="1">
        <v>44907</v>
      </c>
      <c r="K4532">
        <v>52</v>
      </c>
      <c r="L4532" t="s">
        <v>101</v>
      </c>
      <c r="N4532">
        <f t="shared" si="70"/>
        <v>0</v>
      </c>
    </row>
    <row r="4533" spans="1:14" x14ac:dyDescent="0.3">
      <c r="A4533">
        <v>4532</v>
      </c>
      <c r="B4533" t="s">
        <v>9647</v>
      </c>
      <c r="C4533" t="s">
        <v>3750</v>
      </c>
      <c r="D4533" t="s">
        <v>15</v>
      </c>
      <c r="E4533" t="s">
        <v>16</v>
      </c>
      <c r="F4533">
        <v>90</v>
      </c>
      <c r="G4533" t="s">
        <v>9648</v>
      </c>
      <c r="H4533" t="s">
        <v>894</v>
      </c>
      <c r="I4533" t="s">
        <v>38</v>
      </c>
      <c r="J4533" s="1">
        <v>44399</v>
      </c>
      <c r="K4533">
        <v>79</v>
      </c>
      <c r="L4533" t="s">
        <v>159</v>
      </c>
      <c r="N4533">
        <f t="shared" si="70"/>
        <v>0</v>
      </c>
    </row>
    <row r="4534" spans="1:14" x14ac:dyDescent="0.3">
      <c r="A4534">
        <v>4533</v>
      </c>
      <c r="B4534" t="s">
        <v>9649</v>
      </c>
      <c r="C4534" t="s">
        <v>580</v>
      </c>
      <c r="D4534" t="s">
        <v>28</v>
      </c>
      <c r="E4534" t="s">
        <v>29</v>
      </c>
      <c r="F4534">
        <v>90</v>
      </c>
      <c r="G4534" t="s">
        <v>9650</v>
      </c>
      <c r="H4534" t="s">
        <v>4631</v>
      </c>
      <c r="I4534" t="s">
        <v>187</v>
      </c>
      <c r="J4534" s="1">
        <v>43906</v>
      </c>
      <c r="K4534">
        <v>73</v>
      </c>
      <c r="L4534" t="s">
        <v>39</v>
      </c>
      <c r="N4534">
        <f t="shared" si="70"/>
        <v>0</v>
      </c>
    </row>
    <row r="4535" spans="1:14" x14ac:dyDescent="0.3">
      <c r="A4535">
        <v>4534</v>
      </c>
      <c r="B4535" t="s">
        <v>9649</v>
      </c>
      <c r="C4535" t="s">
        <v>580</v>
      </c>
      <c r="D4535" t="s">
        <v>28</v>
      </c>
      <c r="E4535" t="s">
        <v>29</v>
      </c>
      <c r="F4535">
        <v>90</v>
      </c>
      <c r="G4535" t="s">
        <v>9650</v>
      </c>
      <c r="H4535" t="s">
        <v>4631</v>
      </c>
      <c r="I4535" t="s">
        <v>187</v>
      </c>
      <c r="J4535" s="1">
        <v>43906</v>
      </c>
      <c r="K4535">
        <v>73</v>
      </c>
      <c r="L4535" t="s">
        <v>39</v>
      </c>
      <c r="N4535">
        <f t="shared" si="70"/>
        <v>0</v>
      </c>
    </row>
    <row r="4536" spans="1:14" x14ac:dyDescent="0.3">
      <c r="A4536">
        <v>4535</v>
      </c>
      <c r="B4536" t="s">
        <v>6322</v>
      </c>
      <c r="C4536" t="s">
        <v>3286</v>
      </c>
      <c r="D4536" t="s">
        <v>28</v>
      </c>
      <c r="E4536" t="s">
        <v>29</v>
      </c>
      <c r="F4536">
        <v>90</v>
      </c>
      <c r="G4536" t="s">
        <v>9651</v>
      </c>
      <c r="H4536" t="s">
        <v>3399</v>
      </c>
      <c r="I4536" t="s">
        <v>124</v>
      </c>
      <c r="J4536" s="1">
        <v>44609</v>
      </c>
      <c r="K4536">
        <v>96</v>
      </c>
      <c r="L4536" t="s">
        <v>39</v>
      </c>
      <c r="N4536">
        <f t="shared" si="70"/>
        <v>0</v>
      </c>
    </row>
    <row r="4537" spans="1:14" x14ac:dyDescent="0.3">
      <c r="A4537">
        <v>4536</v>
      </c>
      <c r="B4537" t="s">
        <v>2823</v>
      </c>
      <c r="C4537" t="s">
        <v>6355</v>
      </c>
      <c r="D4537" t="s">
        <v>28</v>
      </c>
      <c r="E4537" t="s">
        <v>29</v>
      </c>
      <c r="F4537">
        <v>90</v>
      </c>
      <c r="G4537" t="s">
        <v>9652</v>
      </c>
      <c r="H4537" t="s">
        <v>4699</v>
      </c>
      <c r="I4537" t="s">
        <v>32</v>
      </c>
      <c r="J4537" s="1">
        <v>44855</v>
      </c>
      <c r="K4537">
        <v>56</v>
      </c>
      <c r="L4537" t="s">
        <v>80</v>
      </c>
      <c r="N4537">
        <f t="shared" si="70"/>
        <v>0</v>
      </c>
    </row>
    <row r="4538" spans="1:14" x14ac:dyDescent="0.3">
      <c r="A4538">
        <v>4537</v>
      </c>
      <c r="B4538" t="s">
        <v>2805</v>
      </c>
      <c r="C4538" t="s">
        <v>1517</v>
      </c>
      <c r="D4538" t="s">
        <v>28</v>
      </c>
      <c r="E4538" t="s">
        <v>29</v>
      </c>
      <c r="F4538">
        <v>30</v>
      </c>
      <c r="G4538" t="s">
        <v>9653</v>
      </c>
      <c r="H4538" t="s">
        <v>1505</v>
      </c>
      <c r="I4538" t="s">
        <v>32</v>
      </c>
      <c r="J4538" s="1">
        <v>44289</v>
      </c>
      <c r="K4538">
        <v>93</v>
      </c>
      <c r="L4538" t="s">
        <v>33</v>
      </c>
      <c r="N4538">
        <f t="shared" si="70"/>
        <v>0</v>
      </c>
    </row>
    <row r="4539" spans="1:14" x14ac:dyDescent="0.3">
      <c r="A4539">
        <v>4538</v>
      </c>
      <c r="B4539" t="s">
        <v>9654</v>
      </c>
      <c r="C4539" t="s">
        <v>5824</v>
      </c>
      <c r="D4539" t="s">
        <v>51</v>
      </c>
      <c r="E4539" t="s">
        <v>16</v>
      </c>
      <c r="F4539">
        <v>90</v>
      </c>
      <c r="G4539" t="s">
        <v>9655</v>
      </c>
      <c r="H4539" t="s">
        <v>1333</v>
      </c>
      <c r="I4539" t="s">
        <v>294</v>
      </c>
      <c r="J4539" s="1">
        <v>43971</v>
      </c>
      <c r="K4539">
        <v>72</v>
      </c>
      <c r="L4539" t="s">
        <v>39</v>
      </c>
      <c r="N4539">
        <f t="shared" si="70"/>
        <v>0</v>
      </c>
    </row>
    <row r="4540" spans="1:14" x14ac:dyDescent="0.3">
      <c r="A4540">
        <v>4539</v>
      </c>
      <c r="B4540" t="s">
        <v>9656</v>
      </c>
      <c r="C4540" t="s">
        <v>6131</v>
      </c>
      <c r="D4540" t="s">
        <v>41</v>
      </c>
      <c r="E4540" t="s">
        <v>16</v>
      </c>
      <c r="F4540">
        <v>60</v>
      </c>
      <c r="G4540" t="s">
        <v>9657</v>
      </c>
      <c r="H4540" t="s">
        <v>420</v>
      </c>
      <c r="I4540" t="s">
        <v>32</v>
      </c>
      <c r="J4540" s="1">
        <v>44033</v>
      </c>
      <c r="K4540">
        <v>9</v>
      </c>
      <c r="L4540" t="s">
        <v>80</v>
      </c>
      <c r="N4540">
        <f t="shared" si="70"/>
        <v>0</v>
      </c>
    </row>
    <row r="4541" spans="1:14" x14ac:dyDescent="0.3">
      <c r="A4541">
        <v>4540</v>
      </c>
      <c r="B4541" t="s">
        <v>7846</v>
      </c>
      <c r="C4541" t="s">
        <v>1148</v>
      </c>
      <c r="D4541" t="s">
        <v>51</v>
      </c>
      <c r="E4541" t="s">
        <v>16</v>
      </c>
      <c r="F4541">
        <v>90</v>
      </c>
      <c r="G4541" t="s">
        <v>9658</v>
      </c>
      <c r="H4541" t="s">
        <v>4517</v>
      </c>
      <c r="I4541" t="s">
        <v>173</v>
      </c>
      <c r="J4541" s="1">
        <v>43912</v>
      </c>
      <c r="K4541">
        <v>46</v>
      </c>
      <c r="L4541" t="s">
        <v>101</v>
      </c>
      <c r="N4541">
        <f t="shared" si="70"/>
        <v>0</v>
      </c>
    </row>
    <row r="4542" spans="1:14" x14ac:dyDescent="0.3">
      <c r="A4542">
        <v>4541</v>
      </c>
      <c r="B4542" t="s">
        <v>3065</v>
      </c>
      <c r="C4542" t="s">
        <v>1192</v>
      </c>
      <c r="D4542" t="s">
        <v>28</v>
      </c>
      <c r="E4542" t="s">
        <v>29</v>
      </c>
      <c r="F4542">
        <v>90</v>
      </c>
      <c r="G4542" t="s">
        <v>9659</v>
      </c>
      <c r="H4542" t="s">
        <v>2795</v>
      </c>
      <c r="I4542" t="s">
        <v>38</v>
      </c>
      <c r="J4542" s="1">
        <v>44881</v>
      </c>
      <c r="K4542">
        <v>72</v>
      </c>
      <c r="L4542" t="s">
        <v>45</v>
      </c>
      <c r="N4542">
        <f t="shared" si="70"/>
        <v>0</v>
      </c>
    </row>
    <row r="4543" spans="1:14" x14ac:dyDescent="0.3">
      <c r="A4543">
        <v>4542</v>
      </c>
      <c r="B4543" t="s">
        <v>3065</v>
      </c>
      <c r="C4543" t="s">
        <v>1192</v>
      </c>
      <c r="D4543" t="s">
        <v>28</v>
      </c>
      <c r="E4543" t="s">
        <v>29</v>
      </c>
      <c r="F4543">
        <v>90</v>
      </c>
      <c r="G4543" t="s">
        <v>9659</v>
      </c>
      <c r="H4543" t="s">
        <v>2795</v>
      </c>
      <c r="I4543" t="s">
        <v>38</v>
      </c>
      <c r="J4543" s="1">
        <v>44881</v>
      </c>
      <c r="K4543">
        <v>72</v>
      </c>
      <c r="L4543" t="s">
        <v>45</v>
      </c>
      <c r="N4543">
        <f t="shared" si="70"/>
        <v>0</v>
      </c>
    </row>
    <row r="4544" spans="1:14" x14ac:dyDescent="0.3">
      <c r="A4544">
        <v>4543</v>
      </c>
      <c r="B4544" t="s">
        <v>9660</v>
      </c>
      <c r="C4544" t="s">
        <v>260</v>
      </c>
      <c r="D4544" t="s">
        <v>15</v>
      </c>
      <c r="E4544" t="s">
        <v>16</v>
      </c>
      <c r="F4544">
        <v>60</v>
      </c>
      <c r="G4544" t="s">
        <v>9661</v>
      </c>
      <c r="H4544" t="s">
        <v>3870</v>
      </c>
      <c r="I4544" t="s">
        <v>124</v>
      </c>
      <c r="J4544" s="1">
        <v>44731</v>
      </c>
      <c r="K4544">
        <v>84</v>
      </c>
      <c r="L4544" t="s">
        <v>39</v>
      </c>
      <c r="N4544">
        <f t="shared" si="70"/>
        <v>0</v>
      </c>
    </row>
    <row r="4545" spans="1:14" x14ac:dyDescent="0.3">
      <c r="A4545">
        <v>4544</v>
      </c>
      <c r="B4545" t="s">
        <v>9662</v>
      </c>
      <c r="C4545" t="s">
        <v>7251</v>
      </c>
      <c r="D4545" t="s">
        <v>15</v>
      </c>
      <c r="E4545" t="s">
        <v>16</v>
      </c>
      <c r="F4545">
        <v>60</v>
      </c>
      <c r="G4545" t="s">
        <v>9663</v>
      </c>
      <c r="H4545" t="s">
        <v>595</v>
      </c>
      <c r="I4545" t="s">
        <v>124</v>
      </c>
      <c r="J4545" s="1">
        <v>44904</v>
      </c>
      <c r="K4545">
        <v>3</v>
      </c>
      <c r="L4545" t="s">
        <v>64</v>
      </c>
      <c r="N4545">
        <f t="shared" si="70"/>
        <v>0</v>
      </c>
    </row>
    <row r="4546" spans="1:14" x14ac:dyDescent="0.3">
      <c r="A4546">
        <v>4545</v>
      </c>
      <c r="B4546" t="s">
        <v>3065</v>
      </c>
      <c r="C4546" t="s">
        <v>9664</v>
      </c>
      <c r="D4546" t="s">
        <v>28</v>
      </c>
      <c r="E4546" t="s">
        <v>29</v>
      </c>
      <c r="F4546">
        <v>60</v>
      </c>
      <c r="G4546" t="s">
        <v>9665</v>
      </c>
      <c r="H4546" t="s">
        <v>3790</v>
      </c>
      <c r="I4546" t="s">
        <v>32</v>
      </c>
      <c r="J4546" s="1">
        <v>43929</v>
      </c>
      <c r="K4546">
        <v>14</v>
      </c>
      <c r="L4546" t="s">
        <v>64</v>
      </c>
      <c r="N4546">
        <f t="shared" ref="N4546:N4609" si="71">COUNTBLANK(A4546:L4546)</f>
        <v>0</v>
      </c>
    </row>
    <row r="4547" spans="1:14" x14ac:dyDescent="0.3">
      <c r="A4547">
        <v>4546</v>
      </c>
      <c r="B4547" t="s">
        <v>1637</v>
      </c>
      <c r="C4547" t="s">
        <v>1671</v>
      </c>
      <c r="D4547" t="s">
        <v>28</v>
      </c>
      <c r="E4547" t="s">
        <v>29</v>
      </c>
      <c r="F4547">
        <v>60</v>
      </c>
      <c r="G4547" t="s">
        <v>9666</v>
      </c>
      <c r="H4547" t="s">
        <v>3169</v>
      </c>
      <c r="I4547" t="s">
        <v>110</v>
      </c>
      <c r="J4547" s="1">
        <v>43881</v>
      </c>
      <c r="K4547">
        <v>36</v>
      </c>
      <c r="L4547" t="s">
        <v>39</v>
      </c>
      <c r="N4547">
        <f t="shared" si="71"/>
        <v>0</v>
      </c>
    </row>
    <row r="4548" spans="1:14" x14ac:dyDescent="0.3">
      <c r="A4548">
        <v>4547</v>
      </c>
      <c r="B4548" t="s">
        <v>3644</v>
      </c>
      <c r="C4548" t="s">
        <v>340</v>
      </c>
      <c r="D4548" t="s">
        <v>28</v>
      </c>
      <c r="E4548" t="s">
        <v>29</v>
      </c>
      <c r="F4548">
        <v>90</v>
      </c>
      <c r="G4548" t="s">
        <v>9667</v>
      </c>
      <c r="H4548" t="s">
        <v>9668</v>
      </c>
      <c r="I4548" t="s">
        <v>178</v>
      </c>
      <c r="J4548" s="1">
        <v>44048</v>
      </c>
      <c r="K4548">
        <v>78</v>
      </c>
      <c r="L4548" t="s">
        <v>159</v>
      </c>
      <c r="N4548">
        <f t="shared" si="71"/>
        <v>0</v>
      </c>
    </row>
    <row r="4549" spans="1:14" x14ac:dyDescent="0.3">
      <c r="A4549">
        <v>4548</v>
      </c>
      <c r="B4549" t="s">
        <v>3949</v>
      </c>
      <c r="C4549" t="s">
        <v>5727</v>
      </c>
      <c r="D4549" t="s">
        <v>51</v>
      </c>
      <c r="E4549" t="s">
        <v>16</v>
      </c>
      <c r="F4549">
        <v>90</v>
      </c>
      <c r="G4549" t="s">
        <v>9669</v>
      </c>
      <c r="H4549" t="s">
        <v>2190</v>
      </c>
      <c r="I4549" t="s">
        <v>32</v>
      </c>
      <c r="J4549" s="1">
        <v>44834</v>
      </c>
      <c r="K4549">
        <v>9</v>
      </c>
      <c r="L4549" t="s">
        <v>80</v>
      </c>
      <c r="N4549">
        <f t="shared" si="71"/>
        <v>0</v>
      </c>
    </row>
    <row r="4550" spans="1:14" x14ac:dyDescent="0.3">
      <c r="A4550">
        <v>4549</v>
      </c>
      <c r="B4550" t="s">
        <v>9670</v>
      </c>
      <c r="C4550" t="s">
        <v>5970</v>
      </c>
      <c r="D4550" t="s">
        <v>51</v>
      </c>
      <c r="E4550" t="s">
        <v>16</v>
      </c>
      <c r="F4550">
        <v>30</v>
      </c>
      <c r="G4550" t="s">
        <v>9671</v>
      </c>
      <c r="H4550" t="s">
        <v>4203</v>
      </c>
      <c r="I4550" t="s">
        <v>208</v>
      </c>
      <c r="J4550" s="1">
        <v>44269</v>
      </c>
      <c r="K4550">
        <v>50</v>
      </c>
      <c r="L4550" t="s">
        <v>33</v>
      </c>
      <c r="N4550">
        <f t="shared" si="71"/>
        <v>0</v>
      </c>
    </row>
    <row r="4551" spans="1:14" x14ac:dyDescent="0.3">
      <c r="A4551">
        <v>4550</v>
      </c>
      <c r="B4551" t="s">
        <v>9672</v>
      </c>
      <c r="C4551" t="s">
        <v>2862</v>
      </c>
      <c r="D4551" t="s">
        <v>28</v>
      </c>
      <c r="E4551" t="s">
        <v>29</v>
      </c>
      <c r="F4551">
        <v>30</v>
      </c>
      <c r="G4551" t="s">
        <v>9673</v>
      </c>
      <c r="H4551" t="s">
        <v>2753</v>
      </c>
      <c r="I4551" t="s">
        <v>124</v>
      </c>
      <c r="J4551" s="1">
        <v>44377</v>
      </c>
      <c r="K4551">
        <v>55</v>
      </c>
      <c r="L4551" t="s">
        <v>54</v>
      </c>
      <c r="N4551">
        <f t="shared" si="71"/>
        <v>0</v>
      </c>
    </row>
    <row r="4552" spans="1:14" x14ac:dyDescent="0.3">
      <c r="A4552">
        <v>4551</v>
      </c>
      <c r="B4552" t="s">
        <v>2947</v>
      </c>
      <c r="C4552" t="s">
        <v>2101</v>
      </c>
      <c r="D4552" t="s">
        <v>28</v>
      </c>
      <c r="E4552" t="s">
        <v>29</v>
      </c>
      <c r="F4552">
        <v>30</v>
      </c>
      <c r="G4552" t="s">
        <v>9674</v>
      </c>
      <c r="H4552" t="s">
        <v>6</v>
      </c>
      <c r="I4552" t="s">
        <v>32</v>
      </c>
      <c r="J4552" s="1">
        <v>44060</v>
      </c>
      <c r="K4552">
        <v>33</v>
      </c>
      <c r="L4552" t="s">
        <v>45</v>
      </c>
      <c r="N4552">
        <f t="shared" si="71"/>
        <v>0</v>
      </c>
    </row>
    <row r="4553" spans="1:14" x14ac:dyDescent="0.3">
      <c r="A4553">
        <v>4552</v>
      </c>
      <c r="B4553" t="s">
        <v>9675</v>
      </c>
      <c r="C4553" t="s">
        <v>6345</v>
      </c>
      <c r="D4553" t="s">
        <v>51</v>
      </c>
      <c r="E4553" t="s">
        <v>16</v>
      </c>
      <c r="F4553">
        <v>30</v>
      </c>
      <c r="G4553" t="s">
        <v>9676</v>
      </c>
      <c r="H4553" t="s">
        <v>4979</v>
      </c>
      <c r="I4553" t="s">
        <v>294</v>
      </c>
      <c r="J4553" s="1">
        <v>44058</v>
      </c>
      <c r="K4553">
        <v>18</v>
      </c>
      <c r="L4553" t="s">
        <v>33</v>
      </c>
      <c r="N4553">
        <f t="shared" si="71"/>
        <v>0</v>
      </c>
    </row>
    <row r="4554" spans="1:14" x14ac:dyDescent="0.3">
      <c r="A4554">
        <v>4553</v>
      </c>
      <c r="B4554" t="s">
        <v>9677</v>
      </c>
      <c r="C4554" t="s">
        <v>324</v>
      </c>
      <c r="D4554" t="s">
        <v>51</v>
      </c>
      <c r="E4554" t="s">
        <v>16</v>
      </c>
      <c r="F4554">
        <v>60</v>
      </c>
      <c r="G4554" t="s">
        <v>9678</v>
      </c>
      <c r="H4554" t="s">
        <v>1173</v>
      </c>
      <c r="I4554" t="s">
        <v>32</v>
      </c>
      <c r="J4554" s="1">
        <v>44290</v>
      </c>
      <c r="K4554">
        <v>83</v>
      </c>
      <c r="L4554" t="s">
        <v>54</v>
      </c>
      <c r="N4554">
        <f t="shared" si="71"/>
        <v>0</v>
      </c>
    </row>
    <row r="4555" spans="1:14" x14ac:dyDescent="0.3">
      <c r="A4555">
        <v>4554</v>
      </c>
      <c r="B4555" t="s">
        <v>9679</v>
      </c>
      <c r="C4555" t="s">
        <v>1348</v>
      </c>
      <c r="D4555" t="s">
        <v>15</v>
      </c>
      <c r="E4555" t="s">
        <v>16</v>
      </c>
      <c r="F4555">
        <v>60</v>
      </c>
      <c r="G4555" t="s">
        <v>9680</v>
      </c>
      <c r="H4555" t="s">
        <v>4074</v>
      </c>
      <c r="I4555" t="s">
        <v>19</v>
      </c>
      <c r="J4555" s="1">
        <v>43891</v>
      </c>
      <c r="K4555">
        <v>66</v>
      </c>
      <c r="L4555" t="s">
        <v>39</v>
      </c>
      <c r="N4555">
        <f t="shared" si="71"/>
        <v>0</v>
      </c>
    </row>
    <row r="4556" spans="1:14" x14ac:dyDescent="0.3">
      <c r="A4556">
        <v>4555</v>
      </c>
      <c r="B4556" t="s">
        <v>9681</v>
      </c>
      <c r="C4556" t="s">
        <v>5325</v>
      </c>
      <c r="D4556" t="s">
        <v>41</v>
      </c>
      <c r="E4556" t="s">
        <v>16</v>
      </c>
      <c r="F4556">
        <v>30</v>
      </c>
      <c r="G4556" t="s">
        <v>9682</v>
      </c>
      <c r="H4556" t="s">
        <v>3987</v>
      </c>
      <c r="I4556" t="s">
        <v>554</v>
      </c>
      <c r="J4556" s="1">
        <v>44379</v>
      </c>
      <c r="K4556">
        <v>8</v>
      </c>
      <c r="L4556" t="s">
        <v>101</v>
      </c>
      <c r="N4556">
        <f t="shared" si="71"/>
        <v>0</v>
      </c>
    </row>
    <row r="4557" spans="1:14" x14ac:dyDescent="0.3">
      <c r="A4557">
        <v>4556</v>
      </c>
      <c r="B4557" t="s">
        <v>9683</v>
      </c>
      <c r="C4557" t="s">
        <v>6594</v>
      </c>
      <c r="D4557" t="s">
        <v>51</v>
      </c>
      <c r="E4557" t="s">
        <v>16</v>
      </c>
      <c r="F4557">
        <v>90</v>
      </c>
      <c r="G4557" t="s">
        <v>9684</v>
      </c>
      <c r="H4557" t="s">
        <v>5399</v>
      </c>
      <c r="I4557" t="s">
        <v>32</v>
      </c>
      <c r="J4557" s="1">
        <v>44354</v>
      </c>
      <c r="K4557">
        <v>30</v>
      </c>
      <c r="L4557" t="s">
        <v>80</v>
      </c>
      <c r="N4557">
        <f t="shared" si="71"/>
        <v>0</v>
      </c>
    </row>
    <row r="4558" spans="1:14" x14ac:dyDescent="0.3">
      <c r="A4558">
        <v>4557</v>
      </c>
      <c r="B4558" t="s">
        <v>9685</v>
      </c>
      <c r="C4558" t="s">
        <v>1866</v>
      </c>
      <c r="D4558" t="s">
        <v>15</v>
      </c>
      <c r="E4558" t="s">
        <v>16</v>
      </c>
      <c r="F4558">
        <v>60</v>
      </c>
      <c r="G4558" t="s">
        <v>9686</v>
      </c>
      <c r="H4558" t="s">
        <v>119</v>
      </c>
      <c r="I4558" t="s">
        <v>32</v>
      </c>
      <c r="J4558" s="1">
        <v>43900</v>
      </c>
      <c r="K4558">
        <v>38</v>
      </c>
      <c r="L4558" t="s">
        <v>54</v>
      </c>
      <c r="N4558">
        <f t="shared" si="71"/>
        <v>0</v>
      </c>
    </row>
    <row r="4559" spans="1:14" x14ac:dyDescent="0.3">
      <c r="A4559">
        <v>4558</v>
      </c>
      <c r="B4559" t="s">
        <v>8322</v>
      </c>
      <c r="C4559" t="s">
        <v>9687</v>
      </c>
      <c r="D4559" t="s">
        <v>15</v>
      </c>
      <c r="E4559" t="s">
        <v>16</v>
      </c>
      <c r="F4559">
        <v>30</v>
      </c>
      <c r="G4559" t="s">
        <v>9688</v>
      </c>
      <c r="H4559" t="s">
        <v>8886</v>
      </c>
      <c r="I4559" t="s">
        <v>1311</v>
      </c>
      <c r="J4559" s="1">
        <v>44552</v>
      </c>
      <c r="K4559">
        <v>13</v>
      </c>
      <c r="L4559" t="s">
        <v>64</v>
      </c>
      <c r="N4559">
        <f t="shared" si="71"/>
        <v>0</v>
      </c>
    </row>
    <row r="4560" spans="1:14" x14ac:dyDescent="0.3">
      <c r="A4560">
        <v>4559</v>
      </c>
      <c r="B4560" t="s">
        <v>9689</v>
      </c>
      <c r="C4560" t="s">
        <v>858</v>
      </c>
      <c r="D4560" t="s">
        <v>51</v>
      </c>
      <c r="E4560" t="s">
        <v>16</v>
      </c>
      <c r="F4560">
        <v>90</v>
      </c>
      <c r="G4560" t="s">
        <v>9690</v>
      </c>
      <c r="H4560" t="s">
        <v>9691</v>
      </c>
      <c r="I4560" t="s">
        <v>32</v>
      </c>
      <c r="J4560" s="1">
        <v>44459</v>
      </c>
      <c r="K4560">
        <v>50</v>
      </c>
      <c r="L4560" t="s">
        <v>33</v>
      </c>
      <c r="N4560">
        <f t="shared" si="71"/>
        <v>0</v>
      </c>
    </row>
    <row r="4561" spans="1:14" x14ac:dyDescent="0.3">
      <c r="A4561">
        <v>4560</v>
      </c>
      <c r="B4561" t="s">
        <v>4652</v>
      </c>
      <c r="C4561" t="s">
        <v>2051</v>
      </c>
      <c r="D4561" t="s">
        <v>28</v>
      </c>
      <c r="E4561" t="s">
        <v>29</v>
      </c>
      <c r="F4561">
        <v>60</v>
      </c>
      <c r="G4561" t="s">
        <v>9692</v>
      </c>
      <c r="H4561" t="s">
        <v>1457</v>
      </c>
      <c r="I4561" t="s">
        <v>187</v>
      </c>
      <c r="J4561" s="1">
        <v>44516</v>
      </c>
      <c r="K4561">
        <v>5</v>
      </c>
      <c r="L4561" t="s">
        <v>70</v>
      </c>
      <c r="N4561">
        <f t="shared" si="71"/>
        <v>0</v>
      </c>
    </row>
    <row r="4562" spans="1:14" x14ac:dyDescent="0.3">
      <c r="A4562">
        <v>4561</v>
      </c>
      <c r="B4562" t="s">
        <v>9693</v>
      </c>
      <c r="C4562" t="s">
        <v>6146</v>
      </c>
      <c r="D4562" t="s">
        <v>15</v>
      </c>
      <c r="E4562" t="s">
        <v>16</v>
      </c>
      <c r="F4562">
        <v>30</v>
      </c>
      <c r="G4562" t="s">
        <v>9694</v>
      </c>
      <c r="H4562" t="s">
        <v>901</v>
      </c>
      <c r="I4562" t="s">
        <v>146</v>
      </c>
      <c r="J4562" s="1">
        <v>44259</v>
      </c>
      <c r="K4562">
        <v>39</v>
      </c>
      <c r="L4562" t="s">
        <v>20</v>
      </c>
      <c r="N4562">
        <f t="shared" si="71"/>
        <v>0</v>
      </c>
    </row>
    <row r="4563" spans="1:14" x14ac:dyDescent="0.3">
      <c r="A4563">
        <v>4562</v>
      </c>
      <c r="B4563" t="s">
        <v>691</v>
      </c>
      <c r="C4563" t="s">
        <v>9695</v>
      </c>
      <c r="D4563" t="s">
        <v>28</v>
      </c>
      <c r="E4563" t="s">
        <v>29</v>
      </c>
      <c r="F4563">
        <v>90</v>
      </c>
      <c r="G4563" t="s">
        <v>9696</v>
      </c>
      <c r="H4563" t="s">
        <v>1893</v>
      </c>
      <c r="I4563" t="s">
        <v>294</v>
      </c>
      <c r="J4563" s="1">
        <v>44454</v>
      </c>
      <c r="K4563">
        <v>76</v>
      </c>
      <c r="L4563" t="s">
        <v>54</v>
      </c>
      <c r="N4563">
        <f t="shared" si="71"/>
        <v>0</v>
      </c>
    </row>
    <row r="4564" spans="1:14" x14ac:dyDescent="0.3">
      <c r="A4564">
        <v>4563</v>
      </c>
      <c r="B4564" t="s">
        <v>691</v>
      </c>
      <c r="C4564" t="s">
        <v>9695</v>
      </c>
      <c r="D4564" t="s">
        <v>28</v>
      </c>
      <c r="E4564" t="s">
        <v>29</v>
      </c>
      <c r="F4564">
        <v>90</v>
      </c>
      <c r="G4564" t="s">
        <v>9696</v>
      </c>
      <c r="H4564" t="s">
        <v>1893</v>
      </c>
      <c r="I4564" t="s">
        <v>294</v>
      </c>
      <c r="J4564" s="1">
        <v>44454</v>
      </c>
      <c r="K4564">
        <v>76</v>
      </c>
      <c r="L4564" t="s">
        <v>54</v>
      </c>
      <c r="N4564">
        <f t="shared" si="71"/>
        <v>0</v>
      </c>
    </row>
    <row r="4565" spans="1:14" x14ac:dyDescent="0.3">
      <c r="A4565">
        <v>4564</v>
      </c>
      <c r="B4565" t="s">
        <v>869</v>
      </c>
      <c r="C4565" t="s">
        <v>2509</v>
      </c>
      <c r="D4565" t="s">
        <v>28</v>
      </c>
      <c r="E4565" t="s">
        <v>29</v>
      </c>
      <c r="F4565">
        <v>90</v>
      </c>
      <c r="G4565" t="s">
        <v>9697</v>
      </c>
      <c r="H4565" t="s">
        <v>3365</v>
      </c>
      <c r="I4565" t="s">
        <v>146</v>
      </c>
      <c r="J4565" s="1">
        <v>44567</v>
      </c>
      <c r="K4565">
        <v>95</v>
      </c>
      <c r="L4565" t="s">
        <v>39</v>
      </c>
      <c r="N4565">
        <f t="shared" si="71"/>
        <v>0</v>
      </c>
    </row>
    <row r="4566" spans="1:14" x14ac:dyDescent="0.3">
      <c r="A4566">
        <v>4565</v>
      </c>
      <c r="B4566" t="s">
        <v>869</v>
      </c>
      <c r="C4566" t="s">
        <v>2509</v>
      </c>
      <c r="D4566" t="s">
        <v>28</v>
      </c>
      <c r="E4566" t="s">
        <v>29</v>
      </c>
      <c r="F4566">
        <v>90</v>
      </c>
      <c r="G4566" t="s">
        <v>9697</v>
      </c>
      <c r="H4566" t="s">
        <v>3365</v>
      </c>
      <c r="I4566" t="s">
        <v>146</v>
      </c>
      <c r="J4566" s="1">
        <v>44567</v>
      </c>
      <c r="K4566">
        <v>95</v>
      </c>
      <c r="L4566" t="s">
        <v>39</v>
      </c>
      <c r="N4566">
        <f t="shared" si="71"/>
        <v>0</v>
      </c>
    </row>
    <row r="4567" spans="1:14" x14ac:dyDescent="0.3">
      <c r="A4567">
        <v>4566</v>
      </c>
      <c r="B4567" t="s">
        <v>9565</v>
      </c>
      <c r="C4567" t="s">
        <v>6547</v>
      </c>
      <c r="D4567" t="s">
        <v>28</v>
      </c>
      <c r="E4567" t="s">
        <v>29</v>
      </c>
      <c r="F4567">
        <v>60</v>
      </c>
      <c r="G4567" t="s">
        <v>9698</v>
      </c>
      <c r="H4567" t="s">
        <v>3343</v>
      </c>
      <c r="I4567" t="s">
        <v>1199</v>
      </c>
      <c r="J4567" s="1">
        <v>44695</v>
      </c>
      <c r="K4567">
        <v>33</v>
      </c>
      <c r="L4567" t="s">
        <v>54</v>
      </c>
      <c r="N4567">
        <f t="shared" si="71"/>
        <v>0</v>
      </c>
    </row>
    <row r="4568" spans="1:14" x14ac:dyDescent="0.3">
      <c r="A4568">
        <v>4567</v>
      </c>
      <c r="B4568" t="s">
        <v>259</v>
      </c>
      <c r="C4568" t="s">
        <v>5217</v>
      </c>
      <c r="D4568" t="s">
        <v>28</v>
      </c>
      <c r="E4568" t="s">
        <v>29</v>
      </c>
      <c r="F4568">
        <v>90</v>
      </c>
      <c r="G4568" t="s">
        <v>9699</v>
      </c>
      <c r="H4568" t="s">
        <v>1001</v>
      </c>
      <c r="I4568" t="s">
        <v>32</v>
      </c>
      <c r="J4568" s="1">
        <v>44205</v>
      </c>
      <c r="K4568">
        <v>61</v>
      </c>
      <c r="L4568" t="s">
        <v>39</v>
      </c>
      <c r="N4568">
        <f t="shared" si="71"/>
        <v>0</v>
      </c>
    </row>
    <row r="4569" spans="1:14" x14ac:dyDescent="0.3">
      <c r="A4569">
        <v>4568</v>
      </c>
      <c r="B4569" t="s">
        <v>9700</v>
      </c>
      <c r="C4569" t="s">
        <v>1492</v>
      </c>
      <c r="D4569" t="s">
        <v>51</v>
      </c>
      <c r="E4569" t="s">
        <v>16</v>
      </c>
      <c r="F4569">
        <v>90</v>
      </c>
      <c r="G4569" t="s">
        <v>9701</v>
      </c>
      <c r="H4569" t="s">
        <v>1660</v>
      </c>
      <c r="I4569" t="s">
        <v>32</v>
      </c>
      <c r="J4569" s="1">
        <v>44648</v>
      </c>
      <c r="K4569">
        <v>87</v>
      </c>
      <c r="L4569" t="s">
        <v>159</v>
      </c>
      <c r="N4569">
        <f t="shared" si="71"/>
        <v>0</v>
      </c>
    </row>
    <row r="4570" spans="1:14" x14ac:dyDescent="0.3">
      <c r="A4570">
        <v>4569</v>
      </c>
      <c r="B4570" t="s">
        <v>5485</v>
      </c>
      <c r="C4570" t="s">
        <v>4324</v>
      </c>
      <c r="D4570" t="s">
        <v>28</v>
      </c>
      <c r="E4570" t="s">
        <v>29</v>
      </c>
      <c r="F4570">
        <v>30</v>
      </c>
      <c r="G4570" t="s">
        <v>9702</v>
      </c>
      <c r="H4570" t="s">
        <v>1556</v>
      </c>
      <c r="I4570" t="s">
        <v>1311</v>
      </c>
      <c r="J4570" s="1">
        <v>43899</v>
      </c>
      <c r="K4570">
        <v>24</v>
      </c>
      <c r="L4570" t="s">
        <v>20</v>
      </c>
      <c r="N4570">
        <f t="shared" si="71"/>
        <v>0</v>
      </c>
    </row>
    <row r="4571" spans="1:14" x14ac:dyDescent="0.3">
      <c r="A4571">
        <v>4570</v>
      </c>
      <c r="B4571" t="s">
        <v>496</v>
      </c>
      <c r="C4571" t="s">
        <v>1967</v>
      </c>
      <c r="D4571" t="s">
        <v>28</v>
      </c>
      <c r="E4571" t="s">
        <v>29</v>
      </c>
      <c r="F4571">
        <v>60</v>
      </c>
      <c r="G4571" t="s">
        <v>9703</v>
      </c>
      <c r="H4571" t="s">
        <v>1022</v>
      </c>
      <c r="I4571" t="s">
        <v>164</v>
      </c>
      <c r="J4571" s="1">
        <v>43831</v>
      </c>
      <c r="K4571">
        <v>16</v>
      </c>
      <c r="L4571" t="s">
        <v>33</v>
      </c>
      <c r="N4571">
        <f t="shared" si="71"/>
        <v>0</v>
      </c>
    </row>
    <row r="4572" spans="1:14" x14ac:dyDescent="0.3">
      <c r="A4572">
        <v>4571</v>
      </c>
      <c r="B4572" t="s">
        <v>5772</v>
      </c>
      <c r="C4572" t="s">
        <v>536</v>
      </c>
      <c r="D4572" t="s">
        <v>28</v>
      </c>
      <c r="E4572" t="s">
        <v>29</v>
      </c>
      <c r="F4572">
        <v>30</v>
      </c>
      <c r="G4572" t="s">
        <v>9704</v>
      </c>
      <c r="H4572" t="s">
        <v>920</v>
      </c>
      <c r="I4572" t="s">
        <v>178</v>
      </c>
      <c r="J4572" s="1">
        <v>44924</v>
      </c>
      <c r="K4572">
        <v>93</v>
      </c>
      <c r="L4572" t="s">
        <v>159</v>
      </c>
      <c r="N4572">
        <f t="shared" si="71"/>
        <v>0</v>
      </c>
    </row>
    <row r="4573" spans="1:14" x14ac:dyDescent="0.3">
      <c r="A4573">
        <v>4572</v>
      </c>
      <c r="B4573" t="s">
        <v>2263</v>
      </c>
      <c r="C4573" t="s">
        <v>9705</v>
      </c>
      <c r="D4573" t="s">
        <v>15</v>
      </c>
      <c r="E4573" t="s">
        <v>16</v>
      </c>
      <c r="F4573">
        <v>90</v>
      </c>
      <c r="G4573" t="s">
        <v>9706</v>
      </c>
      <c r="H4573" t="s">
        <v>2447</v>
      </c>
      <c r="I4573" t="s">
        <v>1869</v>
      </c>
      <c r="J4573" s="1">
        <v>44821</v>
      </c>
      <c r="K4573">
        <v>98</v>
      </c>
      <c r="L4573" t="s">
        <v>101</v>
      </c>
      <c r="N4573">
        <f t="shared" si="71"/>
        <v>0</v>
      </c>
    </row>
    <row r="4574" spans="1:14" x14ac:dyDescent="0.3">
      <c r="A4574">
        <v>4573</v>
      </c>
      <c r="B4574" t="s">
        <v>7245</v>
      </c>
      <c r="C4574" t="s">
        <v>609</v>
      </c>
      <c r="D4574" t="s">
        <v>15</v>
      </c>
      <c r="E4574" t="s">
        <v>16</v>
      </c>
      <c r="F4574">
        <v>30</v>
      </c>
      <c r="G4574" t="s">
        <v>9707</v>
      </c>
      <c r="H4574" t="s">
        <v>2069</v>
      </c>
      <c r="I4574" t="s">
        <v>1035</v>
      </c>
      <c r="J4574" s="1">
        <v>44551</v>
      </c>
      <c r="K4574">
        <v>11</v>
      </c>
      <c r="L4574" t="s">
        <v>54</v>
      </c>
      <c r="N4574">
        <f t="shared" si="71"/>
        <v>0</v>
      </c>
    </row>
    <row r="4575" spans="1:14" x14ac:dyDescent="0.3">
      <c r="A4575">
        <v>4574</v>
      </c>
      <c r="B4575" t="s">
        <v>5695</v>
      </c>
      <c r="C4575" t="s">
        <v>6635</v>
      </c>
      <c r="D4575" t="s">
        <v>28</v>
      </c>
      <c r="E4575" t="s">
        <v>3276</v>
      </c>
      <c r="F4575">
        <v>90</v>
      </c>
      <c r="G4575" t="s">
        <v>9708</v>
      </c>
      <c r="H4575" t="s">
        <v>7175</v>
      </c>
      <c r="I4575" t="s">
        <v>32</v>
      </c>
      <c r="J4575" s="1">
        <v>44030</v>
      </c>
      <c r="K4575">
        <v>43</v>
      </c>
      <c r="L4575" t="s">
        <v>39</v>
      </c>
      <c r="N4575">
        <f t="shared" si="71"/>
        <v>0</v>
      </c>
    </row>
    <row r="4576" spans="1:14" x14ac:dyDescent="0.3">
      <c r="A4576">
        <v>4575</v>
      </c>
      <c r="B4576" t="s">
        <v>2050</v>
      </c>
      <c r="C4576" t="s">
        <v>7629</v>
      </c>
      <c r="D4576" t="s">
        <v>28</v>
      </c>
      <c r="E4576" t="s">
        <v>29</v>
      </c>
      <c r="F4576">
        <v>30</v>
      </c>
      <c r="G4576" t="s">
        <v>9708</v>
      </c>
      <c r="H4576" t="s">
        <v>255</v>
      </c>
      <c r="I4576" t="s">
        <v>32</v>
      </c>
      <c r="J4576" s="1">
        <v>44056</v>
      </c>
      <c r="K4576">
        <v>66</v>
      </c>
      <c r="L4576" t="s">
        <v>45</v>
      </c>
      <c r="N4576">
        <f t="shared" si="71"/>
        <v>0</v>
      </c>
    </row>
    <row r="4577" spans="1:14" x14ac:dyDescent="0.3">
      <c r="A4577">
        <v>4576</v>
      </c>
      <c r="B4577" t="s">
        <v>1225</v>
      </c>
      <c r="C4577" t="s">
        <v>380</v>
      </c>
      <c r="D4577" t="s">
        <v>28</v>
      </c>
      <c r="E4577" t="s">
        <v>29</v>
      </c>
      <c r="F4577">
        <v>30</v>
      </c>
      <c r="G4577" t="s">
        <v>9709</v>
      </c>
      <c r="H4577" t="s">
        <v>6507</v>
      </c>
      <c r="I4577" t="s">
        <v>187</v>
      </c>
      <c r="J4577" s="1">
        <v>44727</v>
      </c>
      <c r="K4577">
        <v>74</v>
      </c>
      <c r="L4577" t="s">
        <v>20</v>
      </c>
      <c r="N4577">
        <f t="shared" si="71"/>
        <v>0</v>
      </c>
    </row>
    <row r="4578" spans="1:14" x14ac:dyDescent="0.3">
      <c r="A4578">
        <v>4577</v>
      </c>
      <c r="B4578" t="s">
        <v>9710</v>
      </c>
      <c r="C4578" t="s">
        <v>5575</v>
      </c>
      <c r="D4578" t="s">
        <v>51</v>
      </c>
      <c r="E4578" t="s">
        <v>16</v>
      </c>
      <c r="F4578">
        <v>30</v>
      </c>
      <c r="G4578" t="s">
        <v>9711</v>
      </c>
      <c r="H4578" t="s">
        <v>2183</v>
      </c>
      <c r="I4578" t="s">
        <v>124</v>
      </c>
      <c r="J4578" s="1">
        <v>44554</v>
      </c>
      <c r="K4578">
        <v>22</v>
      </c>
      <c r="L4578" t="s">
        <v>54</v>
      </c>
      <c r="N4578">
        <f t="shared" si="71"/>
        <v>0</v>
      </c>
    </row>
    <row r="4579" spans="1:14" x14ac:dyDescent="0.3">
      <c r="A4579">
        <v>4578</v>
      </c>
      <c r="B4579" t="s">
        <v>9712</v>
      </c>
      <c r="C4579" t="s">
        <v>3210</v>
      </c>
      <c r="D4579" t="s">
        <v>15</v>
      </c>
      <c r="E4579" t="s">
        <v>16</v>
      </c>
      <c r="F4579">
        <v>30</v>
      </c>
      <c r="G4579" t="s">
        <v>9713</v>
      </c>
      <c r="H4579" t="s">
        <v>764</v>
      </c>
      <c r="I4579" t="s">
        <v>32</v>
      </c>
      <c r="J4579" s="1">
        <v>44614</v>
      </c>
      <c r="K4579">
        <v>25</v>
      </c>
      <c r="L4579" t="s">
        <v>54</v>
      </c>
      <c r="N4579">
        <f t="shared" si="71"/>
        <v>0</v>
      </c>
    </row>
    <row r="4580" spans="1:14" x14ac:dyDescent="0.3">
      <c r="A4580">
        <v>4579</v>
      </c>
      <c r="B4580" t="s">
        <v>8003</v>
      </c>
      <c r="C4580" t="s">
        <v>3253</v>
      </c>
      <c r="D4580" t="s">
        <v>28</v>
      </c>
      <c r="E4580" t="s">
        <v>29</v>
      </c>
      <c r="F4580">
        <v>30</v>
      </c>
      <c r="G4580" t="s">
        <v>9714</v>
      </c>
      <c r="H4580" t="s">
        <v>7844</v>
      </c>
      <c r="I4580" t="s">
        <v>124</v>
      </c>
      <c r="J4580" s="1">
        <v>44398</v>
      </c>
      <c r="K4580">
        <v>72</v>
      </c>
      <c r="L4580" t="s">
        <v>39</v>
      </c>
      <c r="N4580">
        <f t="shared" si="71"/>
        <v>0</v>
      </c>
    </row>
    <row r="4581" spans="1:14" x14ac:dyDescent="0.3">
      <c r="A4581">
        <v>4580</v>
      </c>
      <c r="B4581" t="s">
        <v>4368</v>
      </c>
      <c r="C4581" t="s">
        <v>3552</v>
      </c>
      <c r="D4581" t="s">
        <v>28</v>
      </c>
      <c r="E4581" t="s">
        <v>29</v>
      </c>
      <c r="F4581">
        <v>60</v>
      </c>
      <c r="G4581" t="s">
        <v>9714</v>
      </c>
      <c r="H4581" t="s">
        <v>1214</v>
      </c>
      <c r="I4581" t="s">
        <v>32</v>
      </c>
      <c r="J4581" s="1">
        <v>43956</v>
      </c>
      <c r="K4581">
        <v>70</v>
      </c>
      <c r="L4581" t="s">
        <v>70</v>
      </c>
      <c r="N4581">
        <f t="shared" si="71"/>
        <v>0</v>
      </c>
    </row>
    <row r="4582" spans="1:14" x14ac:dyDescent="0.3">
      <c r="A4582">
        <v>4581</v>
      </c>
      <c r="B4582" t="s">
        <v>2101</v>
      </c>
      <c r="C4582" t="s">
        <v>9715</v>
      </c>
      <c r="D4582" t="s">
        <v>28</v>
      </c>
      <c r="E4582" t="s">
        <v>29</v>
      </c>
      <c r="F4582">
        <v>30</v>
      </c>
      <c r="G4582" t="s">
        <v>9716</v>
      </c>
      <c r="H4582" t="s">
        <v>186</v>
      </c>
      <c r="I4582" t="s">
        <v>187</v>
      </c>
      <c r="J4582" s="1">
        <v>44160</v>
      </c>
      <c r="K4582">
        <v>57</v>
      </c>
      <c r="L4582" t="s">
        <v>54</v>
      </c>
      <c r="N4582">
        <f t="shared" si="71"/>
        <v>0</v>
      </c>
    </row>
    <row r="4583" spans="1:14" x14ac:dyDescent="0.3">
      <c r="A4583">
        <v>4582</v>
      </c>
      <c r="B4583" t="s">
        <v>3532</v>
      </c>
      <c r="C4583" t="s">
        <v>1214</v>
      </c>
      <c r="D4583" t="s">
        <v>28</v>
      </c>
      <c r="E4583" t="s">
        <v>29</v>
      </c>
      <c r="F4583">
        <v>30</v>
      </c>
      <c r="G4583" t="s">
        <v>9717</v>
      </c>
      <c r="H4583" t="s">
        <v>3834</v>
      </c>
      <c r="I4583" t="s">
        <v>32</v>
      </c>
      <c r="J4583" s="1">
        <v>44583</v>
      </c>
      <c r="K4583">
        <v>26</v>
      </c>
      <c r="L4583" t="s">
        <v>39</v>
      </c>
      <c r="N4583">
        <f t="shared" si="71"/>
        <v>0</v>
      </c>
    </row>
    <row r="4584" spans="1:14" x14ac:dyDescent="0.3">
      <c r="A4584">
        <v>4583</v>
      </c>
      <c r="B4584" t="s">
        <v>2883</v>
      </c>
      <c r="C4584" t="s">
        <v>9718</v>
      </c>
      <c r="D4584" t="s">
        <v>51</v>
      </c>
      <c r="E4584" t="s">
        <v>16</v>
      </c>
      <c r="F4584">
        <v>90</v>
      </c>
      <c r="G4584" t="s">
        <v>9719</v>
      </c>
      <c r="H4584" t="s">
        <v>1039</v>
      </c>
      <c r="I4584" t="s">
        <v>25</v>
      </c>
      <c r="J4584" s="1">
        <v>44021</v>
      </c>
      <c r="K4584">
        <v>79</v>
      </c>
      <c r="L4584" t="s">
        <v>33</v>
      </c>
      <c r="N4584">
        <f t="shared" si="71"/>
        <v>0</v>
      </c>
    </row>
    <row r="4585" spans="1:14" x14ac:dyDescent="0.3">
      <c r="A4585">
        <v>4584</v>
      </c>
      <c r="B4585" t="s">
        <v>9720</v>
      </c>
      <c r="C4585" t="s">
        <v>4766</v>
      </c>
      <c r="D4585" t="s">
        <v>51</v>
      </c>
      <c r="E4585" t="s">
        <v>16</v>
      </c>
      <c r="F4585">
        <v>30</v>
      </c>
      <c r="G4585" t="s">
        <v>9721</v>
      </c>
      <c r="H4585" t="s">
        <v>363</v>
      </c>
      <c r="I4585" t="s">
        <v>110</v>
      </c>
      <c r="J4585" s="1">
        <v>44608</v>
      </c>
      <c r="K4585">
        <v>74</v>
      </c>
      <c r="L4585" t="s">
        <v>20</v>
      </c>
      <c r="N4585">
        <f t="shared" si="71"/>
        <v>0</v>
      </c>
    </row>
    <row r="4586" spans="1:14" x14ac:dyDescent="0.3">
      <c r="A4586">
        <v>4585</v>
      </c>
      <c r="B4586" t="s">
        <v>9722</v>
      </c>
      <c r="C4586" t="s">
        <v>9723</v>
      </c>
      <c r="D4586" t="s">
        <v>15</v>
      </c>
      <c r="E4586" t="s">
        <v>16</v>
      </c>
      <c r="F4586">
        <v>60</v>
      </c>
      <c r="G4586" t="s">
        <v>9724</v>
      </c>
      <c r="H4586" t="s">
        <v>6000</v>
      </c>
      <c r="I4586" t="s">
        <v>178</v>
      </c>
      <c r="J4586" s="1">
        <v>43864</v>
      </c>
      <c r="K4586">
        <v>44</v>
      </c>
      <c r="L4586" t="s">
        <v>70</v>
      </c>
      <c r="N4586">
        <f t="shared" si="71"/>
        <v>0</v>
      </c>
    </row>
    <row r="4587" spans="1:14" x14ac:dyDescent="0.3">
      <c r="A4587">
        <v>4586</v>
      </c>
      <c r="B4587" t="s">
        <v>9722</v>
      </c>
      <c r="C4587" t="s">
        <v>9723</v>
      </c>
      <c r="D4587" t="s">
        <v>15</v>
      </c>
      <c r="E4587" t="s">
        <v>16</v>
      </c>
      <c r="F4587">
        <v>60</v>
      </c>
      <c r="G4587" t="s">
        <v>9724</v>
      </c>
      <c r="H4587" t="s">
        <v>6000</v>
      </c>
      <c r="I4587" t="s">
        <v>178</v>
      </c>
      <c r="J4587" s="1">
        <v>43864</v>
      </c>
      <c r="K4587">
        <v>44</v>
      </c>
      <c r="L4587" t="s">
        <v>70</v>
      </c>
      <c r="N4587">
        <f t="shared" si="71"/>
        <v>0</v>
      </c>
    </row>
    <row r="4588" spans="1:14" x14ac:dyDescent="0.3">
      <c r="A4588">
        <v>4587</v>
      </c>
      <c r="B4588" t="s">
        <v>6203</v>
      </c>
      <c r="C4588" t="s">
        <v>1749</v>
      </c>
      <c r="D4588" t="s">
        <v>28</v>
      </c>
      <c r="E4588" t="s">
        <v>29</v>
      </c>
      <c r="F4588">
        <v>30</v>
      </c>
      <c r="G4588" t="s">
        <v>9724</v>
      </c>
      <c r="H4588" t="s">
        <v>4662</v>
      </c>
      <c r="I4588" t="s">
        <v>32</v>
      </c>
      <c r="J4588" s="1">
        <v>44712</v>
      </c>
      <c r="K4588">
        <v>76</v>
      </c>
      <c r="L4588" t="s">
        <v>80</v>
      </c>
      <c r="N4588">
        <f t="shared" si="71"/>
        <v>0</v>
      </c>
    </row>
    <row r="4589" spans="1:14" x14ac:dyDescent="0.3">
      <c r="A4589">
        <v>4588</v>
      </c>
      <c r="B4589" t="s">
        <v>5960</v>
      </c>
      <c r="C4589" t="s">
        <v>135</v>
      </c>
      <c r="D4589" t="s">
        <v>28</v>
      </c>
      <c r="E4589" t="s">
        <v>29</v>
      </c>
      <c r="F4589">
        <v>60</v>
      </c>
      <c r="G4589" t="s">
        <v>9725</v>
      </c>
      <c r="H4589" t="s">
        <v>6820</v>
      </c>
      <c r="I4589" t="s">
        <v>294</v>
      </c>
      <c r="J4589" s="1">
        <v>43972</v>
      </c>
      <c r="K4589">
        <v>49</v>
      </c>
      <c r="L4589" t="s">
        <v>45</v>
      </c>
      <c r="N4589">
        <f t="shared" si="71"/>
        <v>0</v>
      </c>
    </row>
    <row r="4590" spans="1:14" x14ac:dyDescent="0.3">
      <c r="A4590">
        <v>4589</v>
      </c>
      <c r="B4590" t="s">
        <v>7886</v>
      </c>
      <c r="C4590" t="s">
        <v>556</v>
      </c>
      <c r="D4590" t="s">
        <v>28</v>
      </c>
      <c r="E4590" t="s">
        <v>29</v>
      </c>
      <c r="F4590">
        <v>30</v>
      </c>
      <c r="G4590" t="s">
        <v>9726</v>
      </c>
      <c r="H4590" t="s">
        <v>9727</v>
      </c>
      <c r="I4590" t="s">
        <v>32</v>
      </c>
      <c r="J4590" s="1">
        <v>44268</v>
      </c>
      <c r="K4590">
        <v>81</v>
      </c>
      <c r="L4590" t="s">
        <v>64</v>
      </c>
      <c r="N4590">
        <f t="shared" si="71"/>
        <v>0</v>
      </c>
    </row>
    <row r="4591" spans="1:14" x14ac:dyDescent="0.3">
      <c r="A4591">
        <v>4590</v>
      </c>
      <c r="B4591" t="s">
        <v>5171</v>
      </c>
      <c r="C4591" t="s">
        <v>5832</v>
      </c>
      <c r="D4591" t="s">
        <v>51</v>
      </c>
      <c r="E4591" t="s">
        <v>16</v>
      </c>
      <c r="F4591">
        <v>30</v>
      </c>
      <c r="G4591" t="s">
        <v>9728</v>
      </c>
      <c r="H4591" t="s">
        <v>5132</v>
      </c>
      <c r="I4591" t="s">
        <v>32</v>
      </c>
      <c r="J4591" s="1">
        <v>44575</v>
      </c>
      <c r="K4591">
        <v>69</v>
      </c>
      <c r="L4591" t="s">
        <v>33</v>
      </c>
      <c r="N4591">
        <f t="shared" si="71"/>
        <v>0</v>
      </c>
    </row>
    <row r="4592" spans="1:14" x14ac:dyDescent="0.3">
      <c r="A4592">
        <v>4591</v>
      </c>
      <c r="B4592" t="s">
        <v>2010</v>
      </c>
      <c r="C4592" t="s">
        <v>873</v>
      </c>
      <c r="D4592" t="s">
        <v>28</v>
      </c>
      <c r="E4592" t="s">
        <v>29</v>
      </c>
      <c r="F4592">
        <v>30</v>
      </c>
      <c r="G4592" t="s">
        <v>9729</v>
      </c>
      <c r="H4592" t="s">
        <v>1315</v>
      </c>
      <c r="I4592" t="s">
        <v>32</v>
      </c>
      <c r="J4592" s="1">
        <v>44086</v>
      </c>
      <c r="K4592">
        <v>74</v>
      </c>
      <c r="L4592" t="s">
        <v>159</v>
      </c>
      <c r="N4592">
        <f t="shared" si="71"/>
        <v>0</v>
      </c>
    </row>
    <row r="4593" spans="1:14" x14ac:dyDescent="0.3">
      <c r="A4593">
        <v>4592</v>
      </c>
      <c r="B4593" t="s">
        <v>7920</v>
      </c>
      <c r="C4593" t="s">
        <v>76</v>
      </c>
      <c r="D4593" t="s">
        <v>15</v>
      </c>
      <c r="E4593" t="s">
        <v>16</v>
      </c>
      <c r="F4593">
        <v>60</v>
      </c>
      <c r="G4593" t="s">
        <v>9730</v>
      </c>
      <c r="H4593" t="s">
        <v>904</v>
      </c>
      <c r="I4593" t="s">
        <v>32</v>
      </c>
      <c r="J4593" s="1">
        <v>44013</v>
      </c>
      <c r="K4593">
        <v>36</v>
      </c>
      <c r="L4593" t="s">
        <v>39</v>
      </c>
      <c r="N4593">
        <f t="shared" si="71"/>
        <v>0</v>
      </c>
    </row>
    <row r="4594" spans="1:14" x14ac:dyDescent="0.3">
      <c r="A4594">
        <v>4593</v>
      </c>
      <c r="B4594" t="s">
        <v>9398</v>
      </c>
      <c r="C4594" t="s">
        <v>2266</v>
      </c>
      <c r="D4594" t="s">
        <v>28</v>
      </c>
      <c r="E4594" t="s">
        <v>29</v>
      </c>
      <c r="F4594">
        <v>60</v>
      </c>
      <c r="G4594" t="s">
        <v>9731</v>
      </c>
      <c r="H4594" t="s">
        <v>3482</v>
      </c>
      <c r="I4594" t="s">
        <v>25</v>
      </c>
      <c r="J4594" s="1">
        <v>44133</v>
      </c>
      <c r="K4594">
        <v>47</v>
      </c>
      <c r="L4594" t="s">
        <v>39</v>
      </c>
      <c r="N4594">
        <f t="shared" si="71"/>
        <v>0</v>
      </c>
    </row>
    <row r="4595" spans="1:14" x14ac:dyDescent="0.3">
      <c r="A4595">
        <v>4594</v>
      </c>
      <c r="B4595" t="s">
        <v>9732</v>
      </c>
      <c r="C4595" t="s">
        <v>3542</v>
      </c>
      <c r="D4595" t="s">
        <v>51</v>
      </c>
      <c r="E4595" t="s">
        <v>16</v>
      </c>
      <c r="F4595">
        <v>60</v>
      </c>
      <c r="G4595" t="s">
        <v>9733</v>
      </c>
      <c r="H4595" t="s">
        <v>1401</v>
      </c>
      <c r="I4595" t="s">
        <v>1402</v>
      </c>
      <c r="J4595" s="1">
        <v>44553</v>
      </c>
      <c r="K4595">
        <v>43</v>
      </c>
      <c r="L4595" t="s">
        <v>20</v>
      </c>
      <c r="N4595">
        <f t="shared" si="71"/>
        <v>0</v>
      </c>
    </row>
    <row r="4596" spans="1:14" x14ac:dyDescent="0.3">
      <c r="A4596">
        <v>4595</v>
      </c>
      <c r="B4596" t="s">
        <v>4475</v>
      </c>
      <c r="C4596" t="s">
        <v>9734</v>
      </c>
      <c r="D4596" t="s">
        <v>51</v>
      </c>
      <c r="E4596" t="s">
        <v>16</v>
      </c>
      <c r="F4596">
        <v>60</v>
      </c>
      <c r="G4596" t="s">
        <v>9735</v>
      </c>
      <c r="H4596" t="s">
        <v>849</v>
      </c>
      <c r="I4596" t="s">
        <v>124</v>
      </c>
      <c r="J4596" s="1">
        <v>43853</v>
      </c>
      <c r="K4596">
        <v>23</v>
      </c>
      <c r="L4596" t="s">
        <v>20</v>
      </c>
      <c r="N4596">
        <f t="shared" si="71"/>
        <v>0</v>
      </c>
    </row>
    <row r="4597" spans="1:14" x14ac:dyDescent="0.3">
      <c r="A4597">
        <v>4596</v>
      </c>
      <c r="B4597" t="s">
        <v>7412</v>
      </c>
      <c r="C4597" t="s">
        <v>5604</v>
      </c>
      <c r="D4597" t="s">
        <v>51</v>
      </c>
      <c r="E4597" t="s">
        <v>16</v>
      </c>
      <c r="F4597">
        <v>30</v>
      </c>
      <c r="G4597" t="s">
        <v>9736</v>
      </c>
      <c r="H4597" t="s">
        <v>1548</v>
      </c>
      <c r="I4597" t="s">
        <v>1549</v>
      </c>
      <c r="J4597" s="1">
        <v>43846</v>
      </c>
      <c r="K4597">
        <v>63</v>
      </c>
      <c r="L4597" t="s">
        <v>159</v>
      </c>
      <c r="N4597">
        <f t="shared" si="71"/>
        <v>0</v>
      </c>
    </row>
    <row r="4598" spans="1:14" x14ac:dyDescent="0.3">
      <c r="A4598">
        <v>4597</v>
      </c>
      <c r="B4598" t="s">
        <v>8369</v>
      </c>
      <c r="C4598" t="s">
        <v>9737</v>
      </c>
      <c r="D4598" t="s">
        <v>51</v>
      </c>
      <c r="E4598" t="s">
        <v>16</v>
      </c>
      <c r="F4598">
        <v>60</v>
      </c>
      <c r="G4598" t="s">
        <v>9738</v>
      </c>
      <c r="H4598" t="s">
        <v>48</v>
      </c>
      <c r="I4598" t="s">
        <v>25</v>
      </c>
      <c r="J4598" s="1">
        <v>44339</v>
      </c>
      <c r="K4598">
        <v>33</v>
      </c>
      <c r="L4598" t="s">
        <v>64</v>
      </c>
      <c r="N4598">
        <f t="shared" si="71"/>
        <v>0</v>
      </c>
    </row>
    <row r="4599" spans="1:14" x14ac:dyDescent="0.3">
      <c r="A4599">
        <v>4598</v>
      </c>
      <c r="B4599" t="s">
        <v>1234</v>
      </c>
      <c r="C4599" t="s">
        <v>1340</v>
      </c>
      <c r="D4599" t="s">
        <v>15</v>
      </c>
      <c r="E4599" t="s">
        <v>16</v>
      </c>
      <c r="F4599">
        <v>60</v>
      </c>
      <c r="G4599" t="s">
        <v>9739</v>
      </c>
      <c r="H4599" t="s">
        <v>2950</v>
      </c>
      <c r="I4599" t="s">
        <v>38</v>
      </c>
      <c r="J4599" s="1">
        <v>44796</v>
      </c>
      <c r="K4599">
        <v>24</v>
      </c>
      <c r="L4599" t="s">
        <v>33</v>
      </c>
      <c r="N4599">
        <f t="shared" si="71"/>
        <v>0</v>
      </c>
    </row>
    <row r="4600" spans="1:14" x14ac:dyDescent="0.3">
      <c r="A4600">
        <v>4599</v>
      </c>
      <c r="B4600" t="s">
        <v>1403</v>
      </c>
      <c r="C4600" t="s">
        <v>3907</v>
      </c>
      <c r="D4600" t="s">
        <v>28</v>
      </c>
      <c r="E4600" t="s">
        <v>29</v>
      </c>
      <c r="F4600">
        <v>90</v>
      </c>
      <c r="G4600" t="s">
        <v>9740</v>
      </c>
      <c r="H4600" t="s">
        <v>2536</v>
      </c>
      <c r="I4600" t="s">
        <v>124</v>
      </c>
      <c r="J4600" s="1">
        <v>44420</v>
      </c>
      <c r="K4600">
        <v>67</v>
      </c>
      <c r="L4600" t="s">
        <v>80</v>
      </c>
      <c r="N4600">
        <f t="shared" si="71"/>
        <v>0</v>
      </c>
    </row>
    <row r="4601" spans="1:14" x14ac:dyDescent="0.3">
      <c r="A4601">
        <v>4600</v>
      </c>
      <c r="B4601" t="s">
        <v>9741</v>
      </c>
      <c r="C4601" t="s">
        <v>4777</v>
      </c>
      <c r="D4601" t="s">
        <v>51</v>
      </c>
      <c r="E4601" t="s">
        <v>7639</v>
      </c>
      <c r="F4601">
        <v>30</v>
      </c>
      <c r="G4601" t="s">
        <v>9742</v>
      </c>
      <c r="H4601" t="s">
        <v>3922</v>
      </c>
      <c r="I4601" t="s">
        <v>32</v>
      </c>
      <c r="J4601" s="1">
        <v>44130</v>
      </c>
      <c r="K4601">
        <v>61</v>
      </c>
      <c r="L4601" t="s">
        <v>33</v>
      </c>
      <c r="N4601">
        <f t="shared" si="71"/>
        <v>0</v>
      </c>
    </row>
    <row r="4602" spans="1:14" x14ac:dyDescent="0.3">
      <c r="A4602">
        <v>4601</v>
      </c>
      <c r="B4602" t="s">
        <v>516</v>
      </c>
      <c r="C4602" t="s">
        <v>2606</v>
      </c>
      <c r="D4602" t="s">
        <v>28</v>
      </c>
      <c r="E4602" t="s">
        <v>29</v>
      </c>
      <c r="F4602">
        <v>30</v>
      </c>
      <c r="G4602" t="s">
        <v>9743</v>
      </c>
      <c r="H4602" t="s">
        <v>9744</v>
      </c>
      <c r="I4602" t="s">
        <v>187</v>
      </c>
      <c r="J4602" s="1">
        <v>44209</v>
      </c>
      <c r="K4602">
        <v>78</v>
      </c>
      <c r="L4602" t="s">
        <v>54</v>
      </c>
      <c r="N4602">
        <f t="shared" si="71"/>
        <v>0</v>
      </c>
    </row>
    <row r="4603" spans="1:14" x14ac:dyDescent="0.3">
      <c r="A4603">
        <v>4602</v>
      </c>
      <c r="B4603" t="s">
        <v>9745</v>
      </c>
      <c r="C4603" t="s">
        <v>344</v>
      </c>
      <c r="D4603" t="s">
        <v>28</v>
      </c>
      <c r="E4603" t="s">
        <v>29</v>
      </c>
      <c r="F4603">
        <v>30</v>
      </c>
      <c r="G4603" t="s">
        <v>9746</v>
      </c>
      <c r="H4603" t="s">
        <v>1099</v>
      </c>
      <c r="I4603" t="s">
        <v>25</v>
      </c>
      <c r="J4603" s="1">
        <v>43998</v>
      </c>
      <c r="K4603">
        <v>85</v>
      </c>
      <c r="L4603" t="s">
        <v>54</v>
      </c>
      <c r="N4603">
        <f t="shared" si="71"/>
        <v>0</v>
      </c>
    </row>
    <row r="4604" spans="1:14" x14ac:dyDescent="0.3">
      <c r="A4604">
        <v>4603</v>
      </c>
      <c r="B4604" t="s">
        <v>6752</v>
      </c>
      <c r="C4604" t="s">
        <v>3171</v>
      </c>
      <c r="D4604" t="s">
        <v>28</v>
      </c>
      <c r="E4604" t="s">
        <v>29</v>
      </c>
      <c r="F4604">
        <v>90</v>
      </c>
      <c r="G4604" t="s">
        <v>9747</v>
      </c>
      <c r="H4604" t="s">
        <v>6687</v>
      </c>
      <c r="I4604" t="s">
        <v>32</v>
      </c>
      <c r="J4604" s="1">
        <v>44594</v>
      </c>
      <c r="K4604">
        <v>59</v>
      </c>
      <c r="L4604" t="s">
        <v>45</v>
      </c>
      <c r="N4604">
        <f t="shared" si="71"/>
        <v>0</v>
      </c>
    </row>
    <row r="4605" spans="1:14" x14ac:dyDescent="0.3">
      <c r="A4605">
        <v>4604</v>
      </c>
      <c r="B4605" t="s">
        <v>2335</v>
      </c>
      <c r="C4605" t="s">
        <v>2014</v>
      </c>
      <c r="D4605" t="s">
        <v>28</v>
      </c>
      <c r="E4605" t="s">
        <v>29</v>
      </c>
      <c r="F4605">
        <v>60</v>
      </c>
      <c r="G4605" t="s">
        <v>9748</v>
      </c>
      <c r="H4605" t="s">
        <v>9749</v>
      </c>
      <c r="I4605" t="s">
        <v>38</v>
      </c>
      <c r="J4605" s="1">
        <v>43897</v>
      </c>
      <c r="K4605">
        <v>10</v>
      </c>
      <c r="L4605" t="s">
        <v>45</v>
      </c>
      <c r="N4605">
        <f t="shared" si="71"/>
        <v>0</v>
      </c>
    </row>
    <row r="4606" spans="1:14" x14ac:dyDescent="0.3">
      <c r="A4606">
        <v>4605</v>
      </c>
      <c r="B4606" t="s">
        <v>555</v>
      </c>
      <c r="C4606" t="s">
        <v>9488</v>
      </c>
      <c r="D4606" t="s">
        <v>28</v>
      </c>
      <c r="E4606" t="s">
        <v>29</v>
      </c>
      <c r="F4606">
        <v>30</v>
      </c>
      <c r="G4606" t="s">
        <v>9750</v>
      </c>
      <c r="H4606" t="s">
        <v>1261</v>
      </c>
      <c r="I4606" t="s">
        <v>32</v>
      </c>
      <c r="J4606" s="1">
        <v>43988</v>
      </c>
      <c r="K4606">
        <v>42</v>
      </c>
      <c r="L4606" t="s">
        <v>20</v>
      </c>
      <c r="N4606">
        <f t="shared" si="71"/>
        <v>0</v>
      </c>
    </row>
    <row r="4607" spans="1:14" x14ac:dyDescent="0.3">
      <c r="A4607">
        <v>4606</v>
      </c>
      <c r="B4607" t="s">
        <v>7772</v>
      </c>
      <c r="C4607" t="s">
        <v>625</v>
      </c>
      <c r="D4607" t="s">
        <v>92</v>
      </c>
      <c r="E4607" t="s">
        <v>16</v>
      </c>
      <c r="F4607">
        <v>60</v>
      </c>
      <c r="G4607" t="s">
        <v>9751</v>
      </c>
      <c r="H4607" t="s">
        <v>1948</v>
      </c>
      <c r="I4607" t="s">
        <v>25</v>
      </c>
      <c r="J4607" s="1">
        <v>44657</v>
      </c>
      <c r="K4607">
        <v>33</v>
      </c>
      <c r="L4607" t="s">
        <v>45</v>
      </c>
      <c r="N4607">
        <f t="shared" si="71"/>
        <v>0</v>
      </c>
    </row>
    <row r="4608" spans="1:14" x14ac:dyDescent="0.3">
      <c r="A4608">
        <v>4607</v>
      </c>
      <c r="B4608" t="s">
        <v>8124</v>
      </c>
      <c r="C4608" t="s">
        <v>1617</v>
      </c>
      <c r="D4608" t="s">
        <v>28</v>
      </c>
      <c r="E4608" t="s">
        <v>29</v>
      </c>
      <c r="F4608">
        <v>90</v>
      </c>
      <c r="G4608" t="s">
        <v>9751</v>
      </c>
      <c r="H4608" t="s">
        <v>2745</v>
      </c>
      <c r="I4608" t="s">
        <v>32</v>
      </c>
      <c r="J4608" s="1">
        <v>44574</v>
      </c>
      <c r="K4608">
        <v>16</v>
      </c>
      <c r="L4608" t="s">
        <v>39</v>
      </c>
      <c r="N4608">
        <f t="shared" si="71"/>
        <v>0</v>
      </c>
    </row>
    <row r="4609" spans="1:14" x14ac:dyDescent="0.3">
      <c r="A4609">
        <v>4608</v>
      </c>
      <c r="B4609" t="s">
        <v>5060</v>
      </c>
      <c r="C4609" t="s">
        <v>9752</v>
      </c>
      <c r="D4609" t="s">
        <v>28</v>
      </c>
      <c r="E4609" t="s">
        <v>29</v>
      </c>
      <c r="F4609">
        <v>90</v>
      </c>
      <c r="G4609" t="s">
        <v>9753</v>
      </c>
      <c r="H4609" t="s">
        <v>6293</v>
      </c>
      <c r="I4609" t="s">
        <v>32</v>
      </c>
      <c r="J4609" s="1">
        <v>43908</v>
      </c>
      <c r="K4609">
        <v>65</v>
      </c>
      <c r="L4609" t="s">
        <v>80</v>
      </c>
      <c r="N4609">
        <f t="shared" si="71"/>
        <v>0</v>
      </c>
    </row>
    <row r="4610" spans="1:14" x14ac:dyDescent="0.3">
      <c r="A4610">
        <v>4609</v>
      </c>
      <c r="B4610" t="s">
        <v>5262</v>
      </c>
      <c r="C4610" t="s">
        <v>1641</v>
      </c>
      <c r="D4610" t="s">
        <v>28</v>
      </c>
      <c r="E4610" t="s">
        <v>29</v>
      </c>
      <c r="F4610">
        <v>60</v>
      </c>
      <c r="G4610" t="s">
        <v>9754</v>
      </c>
      <c r="H4610" t="s">
        <v>3635</v>
      </c>
      <c r="I4610" t="s">
        <v>1157</v>
      </c>
      <c r="J4610" s="1">
        <v>43999</v>
      </c>
      <c r="K4610">
        <v>13</v>
      </c>
      <c r="L4610" t="s">
        <v>54</v>
      </c>
      <c r="N4610">
        <f t="shared" ref="N4610:N4673" si="72">COUNTBLANK(A4610:L4610)</f>
        <v>0</v>
      </c>
    </row>
    <row r="4611" spans="1:14" x14ac:dyDescent="0.3">
      <c r="A4611">
        <v>4610</v>
      </c>
      <c r="B4611" t="s">
        <v>2088</v>
      </c>
      <c r="C4611" t="s">
        <v>4464</v>
      </c>
      <c r="D4611" t="s">
        <v>28</v>
      </c>
      <c r="E4611" t="s">
        <v>29</v>
      </c>
      <c r="F4611">
        <v>60</v>
      </c>
      <c r="G4611" t="s">
        <v>9755</v>
      </c>
      <c r="H4611" t="s">
        <v>3826</v>
      </c>
      <c r="I4611" t="s">
        <v>20</v>
      </c>
      <c r="J4611" s="1">
        <v>44300</v>
      </c>
      <c r="K4611">
        <v>69</v>
      </c>
      <c r="L4611" t="s">
        <v>39</v>
      </c>
      <c r="N4611">
        <f t="shared" si="72"/>
        <v>0</v>
      </c>
    </row>
    <row r="4612" spans="1:14" x14ac:dyDescent="0.3">
      <c r="A4612">
        <v>4611</v>
      </c>
      <c r="B4612" t="s">
        <v>9756</v>
      </c>
      <c r="C4612" t="s">
        <v>5541</v>
      </c>
      <c r="D4612" t="s">
        <v>15</v>
      </c>
      <c r="E4612" t="s">
        <v>16</v>
      </c>
      <c r="F4612">
        <v>60</v>
      </c>
      <c r="G4612" t="s">
        <v>9755</v>
      </c>
      <c r="H4612" t="s">
        <v>3446</v>
      </c>
      <c r="I4612" t="s">
        <v>32</v>
      </c>
      <c r="J4612" s="1">
        <v>44315</v>
      </c>
      <c r="K4612">
        <v>45</v>
      </c>
      <c r="L4612" t="s">
        <v>70</v>
      </c>
      <c r="N4612">
        <f t="shared" si="72"/>
        <v>0</v>
      </c>
    </row>
    <row r="4613" spans="1:14" x14ac:dyDescent="0.3">
      <c r="A4613">
        <v>4612</v>
      </c>
      <c r="B4613" t="s">
        <v>9757</v>
      </c>
      <c r="C4613" t="s">
        <v>3074</v>
      </c>
      <c r="D4613" t="s">
        <v>15</v>
      </c>
      <c r="E4613" t="s">
        <v>16</v>
      </c>
      <c r="F4613">
        <v>90</v>
      </c>
      <c r="G4613" t="s">
        <v>9758</v>
      </c>
      <c r="H4613" t="s">
        <v>603</v>
      </c>
      <c r="I4613" t="s">
        <v>187</v>
      </c>
      <c r="J4613" s="1">
        <v>44764</v>
      </c>
      <c r="K4613">
        <v>66</v>
      </c>
      <c r="L4613" t="s">
        <v>80</v>
      </c>
      <c r="N4613">
        <f t="shared" si="72"/>
        <v>0</v>
      </c>
    </row>
    <row r="4614" spans="1:14" x14ac:dyDescent="0.3">
      <c r="A4614">
        <v>4613</v>
      </c>
      <c r="B4614" t="s">
        <v>2584</v>
      </c>
      <c r="C4614" t="s">
        <v>6783</v>
      </c>
      <c r="D4614" t="s">
        <v>28</v>
      </c>
      <c r="E4614" t="s">
        <v>29</v>
      </c>
      <c r="F4614">
        <v>60</v>
      </c>
      <c r="G4614" t="s">
        <v>9759</v>
      </c>
      <c r="H4614" t="s">
        <v>4739</v>
      </c>
      <c r="I4614" t="s">
        <v>59</v>
      </c>
      <c r="J4614" s="1">
        <v>44579</v>
      </c>
      <c r="K4614">
        <v>55</v>
      </c>
      <c r="L4614" t="s">
        <v>39</v>
      </c>
      <c r="N4614">
        <f t="shared" si="72"/>
        <v>0</v>
      </c>
    </row>
    <row r="4615" spans="1:14" x14ac:dyDescent="0.3">
      <c r="A4615">
        <v>4614</v>
      </c>
      <c r="B4615" t="s">
        <v>9760</v>
      </c>
      <c r="C4615" t="s">
        <v>7801</v>
      </c>
      <c r="D4615" t="s">
        <v>51</v>
      </c>
      <c r="E4615" t="s">
        <v>16</v>
      </c>
      <c r="F4615">
        <v>60</v>
      </c>
      <c r="G4615" t="s">
        <v>9761</v>
      </c>
      <c r="H4615" t="s">
        <v>2418</v>
      </c>
      <c r="I4615" t="s">
        <v>32</v>
      </c>
      <c r="J4615" s="1">
        <v>44257</v>
      </c>
      <c r="K4615">
        <v>45</v>
      </c>
      <c r="L4615" t="s">
        <v>70</v>
      </c>
      <c r="N4615">
        <f t="shared" si="72"/>
        <v>0</v>
      </c>
    </row>
    <row r="4616" spans="1:14" x14ac:dyDescent="0.3">
      <c r="A4616">
        <v>4615</v>
      </c>
      <c r="B4616" t="s">
        <v>3835</v>
      </c>
      <c r="C4616" t="s">
        <v>4828</v>
      </c>
      <c r="D4616" t="s">
        <v>28</v>
      </c>
      <c r="E4616" t="s">
        <v>29</v>
      </c>
      <c r="F4616">
        <v>90</v>
      </c>
      <c r="G4616" t="s">
        <v>9762</v>
      </c>
      <c r="H4616" t="s">
        <v>3433</v>
      </c>
      <c r="I4616" t="s">
        <v>1199</v>
      </c>
      <c r="J4616" s="1">
        <v>44843</v>
      </c>
      <c r="K4616">
        <v>92</v>
      </c>
      <c r="L4616" t="s">
        <v>33</v>
      </c>
      <c r="N4616">
        <f t="shared" si="72"/>
        <v>0</v>
      </c>
    </row>
    <row r="4617" spans="1:14" x14ac:dyDescent="0.3">
      <c r="A4617">
        <v>4616</v>
      </c>
      <c r="B4617" t="s">
        <v>1281</v>
      </c>
      <c r="C4617" t="s">
        <v>4681</v>
      </c>
      <c r="D4617" t="s">
        <v>28</v>
      </c>
      <c r="E4617" t="s">
        <v>29</v>
      </c>
      <c r="F4617">
        <v>60</v>
      </c>
      <c r="G4617" t="s">
        <v>9763</v>
      </c>
      <c r="H4617" t="s">
        <v>1292</v>
      </c>
      <c r="I4617" t="s">
        <v>32</v>
      </c>
      <c r="J4617" s="1">
        <v>44195</v>
      </c>
      <c r="K4617">
        <v>68</v>
      </c>
      <c r="L4617" t="s">
        <v>80</v>
      </c>
      <c r="N4617">
        <f t="shared" si="72"/>
        <v>0</v>
      </c>
    </row>
    <row r="4618" spans="1:14" x14ac:dyDescent="0.3">
      <c r="A4618">
        <v>4617</v>
      </c>
      <c r="B4618" t="s">
        <v>8142</v>
      </c>
      <c r="C4618" t="s">
        <v>6865</v>
      </c>
      <c r="D4618" t="s">
        <v>15</v>
      </c>
      <c r="E4618" t="s">
        <v>16</v>
      </c>
      <c r="F4618">
        <v>30</v>
      </c>
      <c r="G4618" t="s">
        <v>9764</v>
      </c>
      <c r="H4618" t="s">
        <v>1537</v>
      </c>
      <c r="I4618" t="s">
        <v>294</v>
      </c>
      <c r="J4618" s="1">
        <v>44243</v>
      </c>
      <c r="K4618">
        <v>28</v>
      </c>
      <c r="L4618" t="s">
        <v>45</v>
      </c>
      <c r="N4618">
        <f t="shared" si="72"/>
        <v>0</v>
      </c>
    </row>
    <row r="4619" spans="1:14" x14ac:dyDescent="0.3">
      <c r="A4619">
        <v>4618</v>
      </c>
      <c r="B4619" t="s">
        <v>4591</v>
      </c>
      <c r="C4619" t="s">
        <v>3700</v>
      </c>
      <c r="D4619" t="s">
        <v>621</v>
      </c>
      <c r="E4619" t="s">
        <v>29</v>
      </c>
      <c r="F4619">
        <v>60</v>
      </c>
      <c r="G4619" t="s">
        <v>9765</v>
      </c>
      <c r="H4619" t="s">
        <v>4517</v>
      </c>
      <c r="I4619" t="s">
        <v>173</v>
      </c>
      <c r="J4619" s="1">
        <v>43916</v>
      </c>
      <c r="K4619">
        <v>12</v>
      </c>
      <c r="L4619" t="s">
        <v>39</v>
      </c>
      <c r="N4619">
        <f t="shared" si="72"/>
        <v>0</v>
      </c>
    </row>
    <row r="4620" spans="1:14" x14ac:dyDescent="0.3">
      <c r="A4620">
        <v>4619</v>
      </c>
      <c r="B4620" t="s">
        <v>6151</v>
      </c>
      <c r="C4620" t="s">
        <v>968</v>
      </c>
      <c r="D4620" t="s">
        <v>92</v>
      </c>
      <c r="E4620" t="s">
        <v>29</v>
      </c>
      <c r="F4620">
        <v>90</v>
      </c>
      <c r="G4620" t="s">
        <v>9766</v>
      </c>
      <c r="H4620" t="s">
        <v>4090</v>
      </c>
      <c r="I4620" t="s">
        <v>32</v>
      </c>
      <c r="J4620" s="1">
        <v>43880</v>
      </c>
      <c r="K4620">
        <v>47</v>
      </c>
      <c r="L4620" t="s">
        <v>45</v>
      </c>
      <c r="N4620">
        <f t="shared" si="72"/>
        <v>0</v>
      </c>
    </row>
    <row r="4621" spans="1:14" x14ac:dyDescent="0.3">
      <c r="A4621">
        <v>4620</v>
      </c>
      <c r="B4621" t="s">
        <v>5755</v>
      </c>
      <c r="C4621" t="s">
        <v>135</v>
      </c>
      <c r="D4621" t="s">
        <v>28</v>
      </c>
      <c r="E4621" t="s">
        <v>29</v>
      </c>
      <c r="F4621">
        <v>30</v>
      </c>
      <c r="G4621" t="s">
        <v>9767</v>
      </c>
      <c r="H4621" t="s">
        <v>4947</v>
      </c>
      <c r="I4621" t="s">
        <v>32</v>
      </c>
      <c r="J4621" s="1">
        <v>44079</v>
      </c>
      <c r="K4621">
        <v>4</v>
      </c>
      <c r="L4621" t="s">
        <v>80</v>
      </c>
      <c r="N4621">
        <f t="shared" si="72"/>
        <v>0</v>
      </c>
    </row>
    <row r="4622" spans="1:14" x14ac:dyDescent="0.3">
      <c r="A4622">
        <v>4621</v>
      </c>
      <c r="B4622" t="s">
        <v>9768</v>
      </c>
      <c r="C4622" t="s">
        <v>9769</v>
      </c>
      <c r="D4622" t="s">
        <v>15</v>
      </c>
      <c r="E4622" t="s">
        <v>16</v>
      </c>
      <c r="F4622">
        <v>30</v>
      </c>
      <c r="G4622" t="s">
        <v>9770</v>
      </c>
      <c r="H4622" t="s">
        <v>266</v>
      </c>
      <c r="I4622" t="s">
        <v>32</v>
      </c>
      <c r="J4622" s="1">
        <v>43995</v>
      </c>
      <c r="K4622">
        <v>23</v>
      </c>
      <c r="L4622" t="s">
        <v>70</v>
      </c>
      <c r="N4622">
        <f t="shared" si="72"/>
        <v>0</v>
      </c>
    </row>
    <row r="4623" spans="1:14" x14ac:dyDescent="0.3">
      <c r="A4623">
        <v>4622</v>
      </c>
      <c r="B4623" t="s">
        <v>1243</v>
      </c>
      <c r="C4623" t="s">
        <v>9771</v>
      </c>
      <c r="D4623" t="s">
        <v>28</v>
      </c>
      <c r="E4623" t="s">
        <v>29</v>
      </c>
      <c r="F4623">
        <v>90</v>
      </c>
      <c r="G4623" t="s">
        <v>9772</v>
      </c>
      <c r="H4623" t="s">
        <v>1973</v>
      </c>
      <c r="I4623" t="s">
        <v>110</v>
      </c>
      <c r="J4623" s="1">
        <v>44657</v>
      </c>
      <c r="K4623">
        <v>32</v>
      </c>
      <c r="L4623" t="s">
        <v>54</v>
      </c>
      <c r="N4623">
        <f t="shared" si="72"/>
        <v>0</v>
      </c>
    </row>
    <row r="4624" spans="1:14" x14ac:dyDescent="0.3">
      <c r="A4624">
        <v>4623</v>
      </c>
      <c r="B4624" t="s">
        <v>9773</v>
      </c>
      <c r="C4624" t="s">
        <v>1428</v>
      </c>
      <c r="D4624" t="s">
        <v>41</v>
      </c>
      <c r="E4624" t="s">
        <v>16</v>
      </c>
      <c r="F4624">
        <v>60</v>
      </c>
      <c r="G4624" t="s">
        <v>9774</v>
      </c>
      <c r="H4624" t="s">
        <v>1490</v>
      </c>
      <c r="I4624" t="s">
        <v>294</v>
      </c>
      <c r="J4624" s="1">
        <v>44667</v>
      </c>
      <c r="K4624">
        <v>48</v>
      </c>
      <c r="L4624" t="s">
        <v>159</v>
      </c>
      <c r="N4624">
        <f t="shared" si="72"/>
        <v>0</v>
      </c>
    </row>
    <row r="4625" spans="1:14" x14ac:dyDescent="0.3">
      <c r="A4625">
        <v>4624</v>
      </c>
      <c r="B4625" t="s">
        <v>9775</v>
      </c>
      <c r="C4625" t="s">
        <v>855</v>
      </c>
      <c r="D4625" t="s">
        <v>28</v>
      </c>
      <c r="E4625" t="s">
        <v>29</v>
      </c>
      <c r="F4625">
        <v>90</v>
      </c>
      <c r="G4625" t="s">
        <v>9776</v>
      </c>
      <c r="H4625" t="s">
        <v>2516</v>
      </c>
      <c r="I4625" t="s">
        <v>32</v>
      </c>
      <c r="J4625" s="1">
        <v>44107</v>
      </c>
      <c r="K4625">
        <v>22</v>
      </c>
      <c r="L4625" t="s">
        <v>39</v>
      </c>
      <c r="N4625">
        <f t="shared" si="72"/>
        <v>0</v>
      </c>
    </row>
    <row r="4626" spans="1:14" x14ac:dyDescent="0.3">
      <c r="A4626">
        <v>4625</v>
      </c>
      <c r="B4626" t="s">
        <v>7239</v>
      </c>
      <c r="C4626" t="s">
        <v>3884</v>
      </c>
      <c r="D4626" t="s">
        <v>28</v>
      </c>
      <c r="E4626" t="s">
        <v>29</v>
      </c>
      <c r="F4626">
        <v>90</v>
      </c>
      <c r="G4626" t="s">
        <v>9776</v>
      </c>
      <c r="H4626" t="s">
        <v>1880</v>
      </c>
      <c r="I4626" t="s">
        <v>32</v>
      </c>
      <c r="J4626" s="1">
        <v>44092</v>
      </c>
      <c r="K4626">
        <v>43</v>
      </c>
      <c r="L4626" t="s">
        <v>64</v>
      </c>
      <c r="N4626">
        <f t="shared" si="72"/>
        <v>0</v>
      </c>
    </row>
    <row r="4627" spans="1:14" x14ac:dyDescent="0.3">
      <c r="A4627">
        <v>4626</v>
      </c>
      <c r="B4627" t="s">
        <v>9777</v>
      </c>
      <c r="C4627" t="s">
        <v>5807</v>
      </c>
      <c r="D4627" t="s">
        <v>28</v>
      </c>
      <c r="E4627" t="s">
        <v>29</v>
      </c>
      <c r="F4627">
        <v>30</v>
      </c>
      <c r="G4627" t="s">
        <v>9778</v>
      </c>
      <c r="H4627" t="s">
        <v>5751</v>
      </c>
      <c r="I4627" t="s">
        <v>178</v>
      </c>
      <c r="J4627" s="1">
        <v>44306</v>
      </c>
      <c r="K4627">
        <v>71</v>
      </c>
      <c r="L4627" t="s">
        <v>33</v>
      </c>
      <c r="N4627">
        <f t="shared" si="72"/>
        <v>0</v>
      </c>
    </row>
    <row r="4628" spans="1:14" x14ac:dyDescent="0.3">
      <c r="A4628">
        <v>4627</v>
      </c>
      <c r="B4628" t="s">
        <v>1049</v>
      </c>
      <c r="C4628" t="s">
        <v>9779</v>
      </c>
      <c r="D4628" t="s">
        <v>28</v>
      </c>
      <c r="E4628" t="s">
        <v>29</v>
      </c>
      <c r="F4628">
        <v>90</v>
      </c>
      <c r="G4628" t="s">
        <v>9780</v>
      </c>
      <c r="H4628" t="s">
        <v>1388</v>
      </c>
      <c r="I4628" t="s">
        <v>32</v>
      </c>
      <c r="J4628" s="1">
        <v>44170</v>
      </c>
      <c r="K4628">
        <v>21</v>
      </c>
      <c r="L4628" t="s">
        <v>39</v>
      </c>
      <c r="N4628">
        <f t="shared" si="72"/>
        <v>0</v>
      </c>
    </row>
    <row r="4629" spans="1:14" x14ac:dyDescent="0.3">
      <c r="A4629">
        <v>4628</v>
      </c>
      <c r="B4629" t="s">
        <v>9781</v>
      </c>
      <c r="C4629" t="s">
        <v>1954</v>
      </c>
      <c r="D4629" t="s">
        <v>15</v>
      </c>
      <c r="E4629" t="s">
        <v>16</v>
      </c>
      <c r="F4629">
        <v>60</v>
      </c>
      <c r="G4629" t="s">
        <v>9782</v>
      </c>
      <c r="H4629" t="s">
        <v>6710</v>
      </c>
      <c r="I4629" t="s">
        <v>32</v>
      </c>
      <c r="J4629" s="1">
        <v>44038</v>
      </c>
      <c r="K4629">
        <v>62</v>
      </c>
      <c r="L4629" t="s">
        <v>64</v>
      </c>
      <c r="N4629">
        <f t="shared" si="72"/>
        <v>0</v>
      </c>
    </row>
    <row r="4630" spans="1:14" x14ac:dyDescent="0.3">
      <c r="A4630">
        <v>4629</v>
      </c>
      <c r="B4630" t="s">
        <v>3503</v>
      </c>
      <c r="C4630" t="s">
        <v>1340</v>
      </c>
      <c r="D4630" t="s">
        <v>15</v>
      </c>
      <c r="E4630" t="s">
        <v>16</v>
      </c>
      <c r="F4630">
        <v>60</v>
      </c>
      <c r="G4630" t="s">
        <v>9783</v>
      </c>
      <c r="H4630" t="s">
        <v>7555</v>
      </c>
      <c r="I4630" t="s">
        <v>129</v>
      </c>
      <c r="J4630" s="1">
        <v>44307</v>
      </c>
      <c r="K4630">
        <v>18</v>
      </c>
      <c r="L4630" t="s">
        <v>64</v>
      </c>
      <c r="N4630">
        <f t="shared" si="72"/>
        <v>0</v>
      </c>
    </row>
    <row r="4631" spans="1:14" x14ac:dyDescent="0.3">
      <c r="A4631">
        <v>4630</v>
      </c>
      <c r="B4631" t="s">
        <v>4418</v>
      </c>
      <c r="C4631" t="s">
        <v>632</v>
      </c>
      <c r="D4631" t="s">
        <v>51</v>
      </c>
      <c r="E4631" t="s">
        <v>16</v>
      </c>
      <c r="F4631">
        <v>90</v>
      </c>
      <c r="G4631" t="s">
        <v>9784</v>
      </c>
      <c r="H4631" t="s">
        <v>7140</v>
      </c>
      <c r="I4631" t="s">
        <v>294</v>
      </c>
      <c r="J4631" s="1">
        <v>44334</v>
      </c>
      <c r="K4631">
        <v>73</v>
      </c>
      <c r="L4631" t="s">
        <v>159</v>
      </c>
      <c r="N4631">
        <f t="shared" si="72"/>
        <v>0</v>
      </c>
    </row>
    <row r="4632" spans="1:14" x14ac:dyDescent="0.3">
      <c r="A4632">
        <v>4631</v>
      </c>
      <c r="B4632" t="s">
        <v>9785</v>
      </c>
      <c r="C4632" t="s">
        <v>2024</v>
      </c>
      <c r="D4632" t="s">
        <v>92</v>
      </c>
      <c r="E4632" t="s">
        <v>16</v>
      </c>
      <c r="F4632">
        <v>30</v>
      </c>
      <c r="G4632" t="s">
        <v>9786</v>
      </c>
      <c r="H4632" t="s">
        <v>8060</v>
      </c>
      <c r="I4632" t="s">
        <v>32</v>
      </c>
      <c r="J4632" s="1">
        <v>44351</v>
      </c>
      <c r="K4632">
        <v>60</v>
      </c>
      <c r="L4632" t="s">
        <v>39</v>
      </c>
      <c r="N4632">
        <f t="shared" si="72"/>
        <v>0</v>
      </c>
    </row>
    <row r="4633" spans="1:14" x14ac:dyDescent="0.3">
      <c r="A4633">
        <v>4632</v>
      </c>
      <c r="B4633" t="s">
        <v>9787</v>
      </c>
      <c r="C4633" t="s">
        <v>1891</v>
      </c>
      <c r="D4633" t="s">
        <v>15</v>
      </c>
      <c r="E4633" t="s">
        <v>16</v>
      </c>
      <c r="F4633">
        <v>90</v>
      </c>
      <c r="G4633" t="s">
        <v>9788</v>
      </c>
      <c r="H4633" t="s">
        <v>4046</v>
      </c>
      <c r="I4633" t="s">
        <v>173</v>
      </c>
      <c r="J4633" s="1">
        <v>44285</v>
      </c>
      <c r="K4633">
        <v>62</v>
      </c>
      <c r="L4633" t="s">
        <v>20</v>
      </c>
      <c r="N4633">
        <f t="shared" si="72"/>
        <v>0</v>
      </c>
    </row>
    <row r="4634" spans="1:14" x14ac:dyDescent="0.3">
      <c r="A4634">
        <v>4633</v>
      </c>
      <c r="B4634" t="s">
        <v>4564</v>
      </c>
      <c r="C4634" t="s">
        <v>449</v>
      </c>
      <c r="D4634" t="s">
        <v>15</v>
      </c>
      <c r="E4634" t="s">
        <v>16</v>
      </c>
      <c r="F4634">
        <v>60</v>
      </c>
      <c r="G4634" t="s">
        <v>9789</v>
      </c>
      <c r="H4634" t="s">
        <v>5134</v>
      </c>
      <c r="I4634" t="s">
        <v>32</v>
      </c>
      <c r="J4634" s="1">
        <v>44038</v>
      </c>
      <c r="K4634">
        <v>47</v>
      </c>
      <c r="L4634" t="s">
        <v>33</v>
      </c>
      <c r="N4634">
        <f t="shared" si="72"/>
        <v>0</v>
      </c>
    </row>
    <row r="4635" spans="1:14" x14ac:dyDescent="0.3">
      <c r="A4635">
        <v>4634</v>
      </c>
      <c r="B4635" t="s">
        <v>9790</v>
      </c>
      <c r="C4635" t="s">
        <v>1746</v>
      </c>
      <c r="D4635" t="s">
        <v>15</v>
      </c>
      <c r="E4635" t="s">
        <v>16</v>
      </c>
      <c r="F4635">
        <v>30</v>
      </c>
      <c r="G4635" t="s">
        <v>9791</v>
      </c>
      <c r="H4635" t="s">
        <v>1754</v>
      </c>
      <c r="I4635" t="s">
        <v>25</v>
      </c>
      <c r="J4635" s="1">
        <v>43893</v>
      </c>
      <c r="K4635">
        <v>14</v>
      </c>
      <c r="L4635" t="s">
        <v>64</v>
      </c>
      <c r="N4635">
        <f t="shared" si="72"/>
        <v>0</v>
      </c>
    </row>
    <row r="4636" spans="1:14" x14ac:dyDescent="0.3">
      <c r="A4636">
        <v>4635</v>
      </c>
      <c r="B4636" t="s">
        <v>9790</v>
      </c>
      <c r="C4636" t="s">
        <v>1746</v>
      </c>
      <c r="D4636" t="s">
        <v>15</v>
      </c>
      <c r="E4636" t="s">
        <v>16</v>
      </c>
      <c r="F4636">
        <v>30</v>
      </c>
      <c r="G4636" t="s">
        <v>9791</v>
      </c>
      <c r="H4636" t="s">
        <v>1754</v>
      </c>
      <c r="I4636" t="s">
        <v>25</v>
      </c>
      <c r="J4636" s="1">
        <v>43893</v>
      </c>
      <c r="K4636">
        <v>14</v>
      </c>
      <c r="L4636" t="s">
        <v>64</v>
      </c>
      <c r="N4636">
        <f t="shared" si="72"/>
        <v>0</v>
      </c>
    </row>
    <row r="4637" spans="1:14" x14ac:dyDescent="0.3">
      <c r="A4637">
        <v>4636</v>
      </c>
      <c r="B4637" t="s">
        <v>9792</v>
      </c>
      <c r="C4637" t="s">
        <v>9793</v>
      </c>
      <c r="D4637" t="s">
        <v>51</v>
      </c>
      <c r="E4637" t="s">
        <v>16</v>
      </c>
      <c r="F4637">
        <v>90</v>
      </c>
      <c r="G4637" t="s">
        <v>9794</v>
      </c>
      <c r="H4637" t="s">
        <v>3303</v>
      </c>
      <c r="I4637" t="s">
        <v>294</v>
      </c>
      <c r="J4637" s="1">
        <v>44483</v>
      </c>
      <c r="K4637">
        <v>81</v>
      </c>
      <c r="L4637" t="s">
        <v>39</v>
      </c>
      <c r="N4637">
        <f t="shared" si="72"/>
        <v>0</v>
      </c>
    </row>
    <row r="4638" spans="1:14" x14ac:dyDescent="0.3">
      <c r="A4638">
        <v>4637</v>
      </c>
      <c r="B4638" t="s">
        <v>214</v>
      </c>
      <c r="C4638" t="s">
        <v>1714</v>
      </c>
      <c r="D4638" t="s">
        <v>28</v>
      </c>
      <c r="E4638" t="s">
        <v>29</v>
      </c>
      <c r="F4638">
        <v>90</v>
      </c>
      <c r="G4638" t="s">
        <v>9795</v>
      </c>
      <c r="H4638" t="s">
        <v>1764</v>
      </c>
      <c r="I4638" t="s">
        <v>124</v>
      </c>
      <c r="J4638" s="1">
        <v>44403</v>
      </c>
      <c r="K4638">
        <v>42</v>
      </c>
      <c r="L4638" t="s">
        <v>70</v>
      </c>
      <c r="N4638">
        <f t="shared" si="72"/>
        <v>0</v>
      </c>
    </row>
    <row r="4639" spans="1:14" x14ac:dyDescent="0.3">
      <c r="A4639">
        <v>4638</v>
      </c>
      <c r="B4639" t="s">
        <v>4864</v>
      </c>
      <c r="C4639" t="s">
        <v>7144</v>
      </c>
      <c r="D4639" t="s">
        <v>51</v>
      </c>
      <c r="E4639" t="s">
        <v>16</v>
      </c>
      <c r="F4639">
        <v>60</v>
      </c>
      <c r="G4639" t="s">
        <v>9796</v>
      </c>
      <c r="H4639" t="s">
        <v>1224</v>
      </c>
      <c r="I4639" t="s">
        <v>25</v>
      </c>
      <c r="J4639" s="1">
        <v>44626</v>
      </c>
      <c r="K4639">
        <v>69</v>
      </c>
      <c r="L4639" t="s">
        <v>64</v>
      </c>
      <c r="N4639">
        <f t="shared" si="72"/>
        <v>0</v>
      </c>
    </row>
    <row r="4640" spans="1:14" x14ac:dyDescent="0.3">
      <c r="A4640">
        <v>4639</v>
      </c>
      <c r="B4640" t="s">
        <v>4390</v>
      </c>
      <c r="C4640" t="s">
        <v>2909</v>
      </c>
      <c r="D4640" t="s">
        <v>28</v>
      </c>
      <c r="E4640" t="s">
        <v>29</v>
      </c>
      <c r="F4640">
        <v>90</v>
      </c>
      <c r="G4640" t="s">
        <v>9797</v>
      </c>
      <c r="H4640" t="s">
        <v>7689</v>
      </c>
      <c r="I4640" t="s">
        <v>38</v>
      </c>
      <c r="J4640" s="1">
        <v>44338</v>
      </c>
      <c r="K4640">
        <v>38</v>
      </c>
      <c r="L4640" t="s">
        <v>80</v>
      </c>
      <c r="N4640">
        <f t="shared" si="72"/>
        <v>0</v>
      </c>
    </row>
    <row r="4641" spans="1:14" x14ac:dyDescent="0.3">
      <c r="A4641">
        <v>4640</v>
      </c>
      <c r="B4641" t="s">
        <v>6484</v>
      </c>
      <c r="C4641" t="s">
        <v>3301</v>
      </c>
      <c r="D4641" t="s">
        <v>28</v>
      </c>
      <c r="E4641" t="s">
        <v>29</v>
      </c>
      <c r="F4641">
        <v>90</v>
      </c>
      <c r="G4641" t="s">
        <v>9798</v>
      </c>
      <c r="H4641" t="s">
        <v>1249</v>
      </c>
      <c r="I4641" t="s">
        <v>146</v>
      </c>
      <c r="J4641" s="1">
        <v>44744</v>
      </c>
      <c r="K4641">
        <v>38</v>
      </c>
      <c r="L4641" t="s">
        <v>70</v>
      </c>
      <c r="N4641">
        <f t="shared" si="72"/>
        <v>0</v>
      </c>
    </row>
    <row r="4642" spans="1:14" x14ac:dyDescent="0.3">
      <c r="A4642">
        <v>4641</v>
      </c>
      <c r="B4642" t="s">
        <v>7325</v>
      </c>
      <c r="C4642" t="s">
        <v>1870</v>
      </c>
      <c r="D4642" t="s">
        <v>51</v>
      </c>
      <c r="E4642" t="s">
        <v>16</v>
      </c>
      <c r="F4642">
        <v>30</v>
      </c>
      <c r="G4642" t="s">
        <v>9799</v>
      </c>
      <c r="H4642" t="s">
        <v>2218</v>
      </c>
      <c r="I4642" t="s">
        <v>173</v>
      </c>
      <c r="J4642" s="1">
        <v>44007</v>
      </c>
      <c r="K4642">
        <v>76</v>
      </c>
      <c r="L4642" t="s">
        <v>54</v>
      </c>
      <c r="N4642">
        <f t="shared" si="72"/>
        <v>0</v>
      </c>
    </row>
    <row r="4643" spans="1:14" x14ac:dyDescent="0.3">
      <c r="A4643">
        <v>4642</v>
      </c>
      <c r="B4643" t="s">
        <v>2634</v>
      </c>
      <c r="C4643" t="s">
        <v>2856</v>
      </c>
      <c r="D4643" t="s">
        <v>51</v>
      </c>
      <c r="E4643" t="s">
        <v>16</v>
      </c>
      <c r="F4643">
        <v>30</v>
      </c>
      <c r="G4643" t="s">
        <v>9800</v>
      </c>
      <c r="H4643" t="s">
        <v>2633</v>
      </c>
      <c r="I4643" t="s">
        <v>32</v>
      </c>
      <c r="J4643" s="1">
        <v>44069</v>
      </c>
      <c r="K4643">
        <v>60</v>
      </c>
      <c r="L4643" t="s">
        <v>80</v>
      </c>
      <c r="N4643">
        <f t="shared" si="72"/>
        <v>0</v>
      </c>
    </row>
    <row r="4644" spans="1:14" x14ac:dyDescent="0.3">
      <c r="A4644">
        <v>4643</v>
      </c>
      <c r="B4644" t="s">
        <v>9801</v>
      </c>
      <c r="C4644" t="s">
        <v>547</v>
      </c>
      <c r="D4644" t="s">
        <v>51</v>
      </c>
      <c r="E4644" t="s">
        <v>16</v>
      </c>
      <c r="F4644">
        <v>30</v>
      </c>
      <c r="G4644" t="s">
        <v>9802</v>
      </c>
      <c r="H4644" t="s">
        <v>6023</v>
      </c>
      <c r="I4644" t="s">
        <v>32</v>
      </c>
      <c r="J4644" s="1">
        <v>44639</v>
      </c>
      <c r="K4644">
        <v>79</v>
      </c>
      <c r="L4644" t="s">
        <v>45</v>
      </c>
      <c r="N4644">
        <f t="shared" si="72"/>
        <v>0</v>
      </c>
    </row>
    <row r="4645" spans="1:14" x14ac:dyDescent="0.3">
      <c r="A4645">
        <v>4644</v>
      </c>
      <c r="B4645" t="s">
        <v>9803</v>
      </c>
      <c r="C4645" t="s">
        <v>3488</v>
      </c>
      <c r="D4645" t="s">
        <v>51</v>
      </c>
      <c r="E4645" t="s">
        <v>16</v>
      </c>
      <c r="F4645">
        <v>30</v>
      </c>
      <c r="G4645" t="s">
        <v>9804</v>
      </c>
      <c r="H4645" t="s">
        <v>7154</v>
      </c>
      <c r="I4645" t="s">
        <v>32</v>
      </c>
      <c r="J4645" s="1">
        <v>44452</v>
      </c>
      <c r="K4645">
        <v>8</v>
      </c>
      <c r="L4645" t="s">
        <v>33</v>
      </c>
      <c r="N4645">
        <f t="shared" si="72"/>
        <v>0</v>
      </c>
    </row>
    <row r="4646" spans="1:14" x14ac:dyDescent="0.3">
      <c r="A4646">
        <v>4645</v>
      </c>
      <c r="B4646" t="s">
        <v>7537</v>
      </c>
      <c r="C4646" t="s">
        <v>4237</v>
      </c>
      <c r="D4646" t="s">
        <v>28</v>
      </c>
      <c r="E4646" t="s">
        <v>29</v>
      </c>
      <c r="F4646">
        <v>90</v>
      </c>
      <c r="G4646" t="s">
        <v>9805</v>
      </c>
      <c r="H4646" t="s">
        <v>8022</v>
      </c>
      <c r="I4646" t="s">
        <v>294</v>
      </c>
      <c r="J4646" s="1">
        <v>44221</v>
      </c>
      <c r="K4646">
        <v>68</v>
      </c>
      <c r="L4646" t="s">
        <v>101</v>
      </c>
      <c r="N4646">
        <f t="shared" si="72"/>
        <v>0</v>
      </c>
    </row>
    <row r="4647" spans="1:14" x14ac:dyDescent="0.3">
      <c r="A4647">
        <v>4646</v>
      </c>
      <c r="B4647" t="s">
        <v>4649</v>
      </c>
      <c r="C4647" t="s">
        <v>6420</v>
      </c>
      <c r="D4647" t="s">
        <v>28</v>
      </c>
      <c r="E4647" t="s">
        <v>29</v>
      </c>
      <c r="F4647">
        <v>90</v>
      </c>
      <c r="G4647" t="s">
        <v>9806</v>
      </c>
      <c r="H4647" t="s">
        <v>2045</v>
      </c>
      <c r="I4647" t="s">
        <v>38</v>
      </c>
      <c r="J4647" s="1">
        <v>44379</v>
      </c>
      <c r="K4647">
        <v>37</v>
      </c>
      <c r="L4647" t="s">
        <v>54</v>
      </c>
      <c r="N4647">
        <f t="shared" si="72"/>
        <v>0</v>
      </c>
    </row>
    <row r="4648" spans="1:14" x14ac:dyDescent="0.3">
      <c r="A4648">
        <v>4647</v>
      </c>
      <c r="B4648" t="s">
        <v>9807</v>
      </c>
      <c r="C4648" t="s">
        <v>4619</v>
      </c>
      <c r="D4648" t="s">
        <v>51</v>
      </c>
      <c r="E4648" t="s">
        <v>16</v>
      </c>
      <c r="F4648">
        <v>90</v>
      </c>
      <c r="G4648" t="s">
        <v>9808</v>
      </c>
      <c r="H4648" t="s">
        <v>4587</v>
      </c>
      <c r="I4648" t="s">
        <v>32</v>
      </c>
      <c r="J4648" s="1">
        <v>44252</v>
      </c>
      <c r="K4648">
        <v>68</v>
      </c>
      <c r="L4648" t="s">
        <v>39</v>
      </c>
      <c r="N4648">
        <f t="shared" si="72"/>
        <v>0</v>
      </c>
    </row>
    <row r="4649" spans="1:14" x14ac:dyDescent="0.3">
      <c r="A4649">
        <v>4648</v>
      </c>
      <c r="B4649" t="s">
        <v>5797</v>
      </c>
      <c r="C4649" t="s">
        <v>7779</v>
      </c>
      <c r="D4649" t="s">
        <v>28</v>
      </c>
      <c r="E4649" t="s">
        <v>29</v>
      </c>
      <c r="F4649">
        <v>30</v>
      </c>
      <c r="G4649" t="s">
        <v>9809</v>
      </c>
      <c r="H4649" t="s">
        <v>5748</v>
      </c>
      <c r="I4649" t="s">
        <v>124</v>
      </c>
      <c r="J4649" s="1">
        <v>44818</v>
      </c>
      <c r="K4649">
        <v>55</v>
      </c>
      <c r="L4649" t="s">
        <v>64</v>
      </c>
      <c r="N4649">
        <f t="shared" si="72"/>
        <v>0</v>
      </c>
    </row>
    <row r="4650" spans="1:14" x14ac:dyDescent="0.3">
      <c r="A4650">
        <v>4649</v>
      </c>
      <c r="B4650" t="s">
        <v>2966</v>
      </c>
      <c r="C4650" t="s">
        <v>1044</v>
      </c>
      <c r="D4650" t="s">
        <v>15</v>
      </c>
      <c r="E4650" t="s">
        <v>16</v>
      </c>
      <c r="F4650">
        <v>30</v>
      </c>
      <c r="G4650" t="s">
        <v>9809</v>
      </c>
      <c r="H4650" t="s">
        <v>2633</v>
      </c>
      <c r="I4650" t="s">
        <v>32</v>
      </c>
      <c r="J4650" s="1">
        <v>44750</v>
      </c>
      <c r="K4650">
        <v>13</v>
      </c>
      <c r="L4650" t="s">
        <v>70</v>
      </c>
      <c r="N4650">
        <f t="shared" si="72"/>
        <v>0</v>
      </c>
    </row>
    <row r="4651" spans="1:14" x14ac:dyDescent="0.3">
      <c r="A4651">
        <v>4650</v>
      </c>
      <c r="B4651" t="s">
        <v>9810</v>
      </c>
      <c r="C4651" t="s">
        <v>940</v>
      </c>
      <c r="D4651" t="s">
        <v>51</v>
      </c>
      <c r="E4651" t="s">
        <v>16</v>
      </c>
      <c r="F4651">
        <v>60</v>
      </c>
      <c r="G4651" t="s">
        <v>9811</v>
      </c>
      <c r="H4651" t="s">
        <v>2599</v>
      </c>
      <c r="I4651" t="s">
        <v>25</v>
      </c>
      <c r="J4651" s="1">
        <v>44669</v>
      </c>
      <c r="K4651">
        <v>67</v>
      </c>
      <c r="L4651" t="s">
        <v>33</v>
      </c>
      <c r="N4651">
        <f t="shared" si="72"/>
        <v>0</v>
      </c>
    </row>
    <row r="4652" spans="1:14" x14ac:dyDescent="0.3">
      <c r="A4652">
        <v>4651</v>
      </c>
      <c r="B4652" t="s">
        <v>9812</v>
      </c>
      <c r="C4652" t="s">
        <v>3066</v>
      </c>
      <c r="D4652" t="s">
        <v>15</v>
      </c>
      <c r="E4652" t="s">
        <v>16</v>
      </c>
      <c r="F4652">
        <v>90</v>
      </c>
      <c r="G4652" t="s">
        <v>9813</v>
      </c>
      <c r="H4652" t="s">
        <v>2227</v>
      </c>
      <c r="I4652" t="s">
        <v>38</v>
      </c>
      <c r="J4652" s="1">
        <v>43857</v>
      </c>
      <c r="K4652">
        <v>51</v>
      </c>
      <c r="L4652" t="s">
        <v>101</v>
      </c>
      <c r="N4652">
        <f t="shared" si="72"/>
        <v>0</v>
      </c>
    </row>
    <row r="4653" spans="1:14" x14ac:dyDescent="0.3">
      <c r="A4653">
        <v>4652</v>
      </c>
      <c r="B4653" t="s">
        <v>8151</v>
      </c>
      <c r="C4653" t="s">
        <v>2942</v>
      </c>
      <c r="D4653" t="s">
        <v>15</v>
      </c>
      <c r="E4653" t="s">
        <v>16</v>
      </c>
      <c r="F4653">
        <v>90</v>
      </c>
      <c r="G4653" t="s">
        <v>9814</v>
      </c>
      <c r="H4653" t="s">
        <v>3673</v>
      </c>
      <c r="I4653" t="s">
        <v>777</v>
      </c>
      <c r="J4653" s="1">
        <v>44879</v>
      </c>
      <c r="K4653">
        <v>4</v>
      </c>
      <c r="L4653" t="s">
        <v>159</v>
      </c>
      <c r="N4653">
        <f t="shared" si="72"/>
        <v>0</v>
      </c>
    </row>
    <row r="4654" spans="1:14" x14ac:dyDescent="0.3">
      <c r="A4654">
        <v>4653</v>
      </c>
      <c r="B4654" t="s">
        <v>9815</v>
      </c>
      <c r="C4654" t="s">
        <v>7177</v>
      </c>
      <c r="D4654" t="s">
        <v>51</v>
      </c>
      <c r="E4654" t="s">
        <v>16</v>
      </c>
      <c r="F4654">
        <v>60</v>
      </c>
      <c r="G4654" t="s">
        <v>9816</v>
      </c>
      <c r="H4654" t="s">
        <v>2351</v>
      </c>
      <c r="I4654" t="s">
        <v>32</v>
      </c>
      <c r="J4654" s="1">
        <v>44089</v>
      </c>
      <c r="K4654">
        <v>19</v>
      </c>
      <c r="L4654" t="s">
        <v>33</v>
      </c>
      <c r="N4654">
        <f t="shared" si="72"/>
        <v>0</v>
      </c>
    </row>
    <row r="4655" spans="1:14" x14ac:dyDescent="0.3">
      <c r="A4655">
        <v>4654</v>
      </c>
      <c r="B4655" t="s">
        <v>9817</v>
      </c>
      <c r="C4655" t="s">
        <v>1851</v>
      </c>
      <c r="D4655" t="s">
        <v>51</v>
      </c>
      <c r="E4655" t="s">
        <v>16</v>
      </c>
      <c r="F4655">
        <v>30</v>
      </c>
      <c r="G4655" t="s">
        <v>9816</v>
      </c>
      <c r="H4655" t="s">
        <v>2893</v>
      </c>
      <c r="I4655" t="s">
        <v>32</v>
      </c>
      <c r="J4655" s="1">
        <v>44477</v>
      </c>
      <c r="K4655">
        <v>48</v>
      </c>
      <c r="L4655" t="s">
        <v>80</v>
      </c>
      <c r="N4655">
        <f t="shared" si="72"/>
        <v>0</v>
      </c>
    </row>
    <row r="4656" spans="1:14" x14ac:dyDescent="0.3">
      <c r="A4656">
        <v>4655</v>
      </c>
      <c r="B4656" t="s">
        <v>9818</v>
      </c>
      <c r="C4656" t="s">
        <v>1468</v>
      </c>
      <c r="D4656" t="s">
        <v>15</v>
      </c>
      <c r="E4656" t="s">
        <v>16</v>
      </c>
      <c r="F4656">
        <v>60</v>
      </c>
      <c r="G4656" t="s">
        <v>9819</v>
      </c>
      <c r="H4656" t="s">
        <v>3446</v>
      </c>
      <c r="I4656" t="s">
        <v>32</v>
      </c>
      <c r="J4656" s="1">
        <v>44499</v>
      </c>
      <c r="K4656">
        <v>69</v>
      </c>
      <c r="L4656" t="s">
        <v>39</v>
      </c>
      <c r="N4656">
        <f t="shared" si="72"/>
        <v>0</v>
      </c>
    </row>
    <row r="4657" spans="1:14" x14ac:dyDescent="0.3">
      <c r="A4657">
        <v>4656</v>
      </c>
      <c r="B4657" t="s">
        <v>8479</v>
      </c>
      <c r="C4657" t="s">
        <v>233</v>
      </c>
      <c r="D4657" t="s">
        <v>92</v>
      </c>
      <c r="E4657" t="s">
        <v>16</v>
      </c>
      <c r="F4657">
        <v>90</v>
      </c>
      <c r="G4657" t="s">
        <v>9820</v>
      </c>
      <c r="H4657" t="s">
        <v>655</v>
      </c>
      <c r="I4657" t="s">
        <v>32</v>
      </c>
      <c r="J4657" s="1">
        <v>43842</v>
      </c>
      <c r="K4657">
        <v>57</v>
      </c>
      <c r="L4657" t="s">
        <v>159</v>
      </c>
      <c r="N4657">
        <f t="shared" si="72"/>
        <v>0</v>
      </c>
    </row>
    <row r="4658" spans="1:14" x14ac:dyDescent="0.3">
      <c r="A4658">
        <v>4657</v>
      </c>
      <c r="B4658" t="s">
        <v>4768</v>
      </c>
      <c r="C4658" t="s">
        <v>2188</v>
      </c>
      <c r="D4658" t="s">
        <v>28</v>
      </c>
      <c r="E4658" t="s">
        <v>8065</v>
      </c>
      <c r="F4658">
        <v>90</v>
      </c>
      <c r="G4658" t="s">
        <v>9821</v>
      </c>
      <c r="H4658" t="s">
        <v>1796</v>
      </c>
      <c r="I4658" t="s">
        <v>178</v>
      </c>
      <c r="J4658" s="1">
        <v>44808</v>
      </c>
      <c r="K4658">
        <v>35</v>
      </c>
      <c r="L4658" t="s">
        <v>39</v>
      </c>
      <c r="N4658">
        <f t="shared" si="72"/>
        <v>0</v>
      </c>
    </row>
    <row r="4659" spans="1:14" x14ac:dyDescent="0.3">
      <c r="A4659">
        <v>4658</v>
      </c>
      <c r="B4659" t="s">
        <v>8187</v>
      </c>
      <c r="C4659" t="s">
        <v>9715</v>
      </c>
      <c r="D4659" t="s">
        <v>28</v>
      </c>
      <c r="E4659" t="s">
        <v>29</v>
      </c>
      <c r="F4659">
        <v>30</v>
      </c>
      <c r="G4659" t="s">
        <v>9822</v>
      </c>
      <c r="H4659" t="s">
        <v>3402</v>
      </c>
      <c r="I4659" t="s">
        <v>32</v>
      </c>
      <c r="J4659" s="1">
        <v>44539</v>
      </c>
      <c r="K4659">
        <v>77</v>
      </c>
      <c r="L4659" t="s">
        <v>54</v>
      </c>
      <c r="N4659">
        <f t="shared" si="72"/>
        <v>0</v>
      </c>
    </row>
    <row r="4660" spans="1:14" x14ac:dyDescent="0.3">
      <c r="A4660">
        <v>4659</v>
      </c>
      <c r="B4660" t="s">
        <v>3089</v>
      </c>
      <c r="C4660" t="s">
        <v>6322</v>
      </c>
      <c r="D4660" t="s">
        <v>28</v>
      </c>
      <c r="E4660" t="s">
        <v>29</v>
      </c>
      <c r="F4660">
        <v>90</v>
      </c>
      <c r="G4660" t="s">
        <v>9823</v>
      </c>
      <c r="H4660" t="s">
        <v>5643</v>
      </c>
      <c r="I4660" t="s">
        <v>886</v>
      </c>
      <c r="J4660" s="1">
        <v>44068</v>
      </c>
      <c r="K4660">
        <v>74</v>
      </c>
      <c r="L4660" t="s">
        <v>33</v>
      </c>
      <c r="N4660">
        <f t="shared" si="72"/>
        <v>0</v>
      </c>
    </row>
    <row r="4661" spans="1:14" x14ac:dyDescent="0.3">
      <c r="A4661">
        <v>4660</v>
      </c>
      <c r="B4661" t="s">
        <v>8187</v>
      </c>
      <c r="C4661" t="s">
        <v>1813</v>
      </c>
      <c r="D4661" t="s">
        <v>28</v>
      </c>
      <c r="E4661" t="s">
        <v>29</v>
      </c>
      <c r="F4661">
        <v>60</v>
      </c>
      <c r="G4661" t="s">
        <v>9823</v>
      </c>
      <c r="H4661" t="s">
        <v>1382</v>
      </c>
      <c r="I4661" t="s">
        <v>32</v>
      </c>
      <c r="J4661" s="1">
        <v>43930</v>
      </c>
      <c r="K4661">
        <v>43</v>
      </c>
      <c r="L4661" t="s">
        <v>80</v>
      </c>
      <c r="N4661">
        <f t="shared" si="72"/>
        <v>0</v>
      </c>
    </row>
    <row r="4662" spans="1:14" x14ac:dyDescent="0.3">
      <c r="A4662">
        <v>4661</v>
      </c>
      <c r="B4662" t="s">
        <v>7121</v>
      </c>
      <c r="C4662" t="s">
        <v>3369</v>
      </c>
      <c r="D4662" t="s">
        <v>28</v>
      </c>
      <c r="E4662" t="s">
        <v>29</v>
      </c>
      <c r="F4662">
        <v>60</v>
      </c>
      <c r="G4662" t="s">
        <v>9824</v>
      </c>
      <c r="H4662" t="s">
        <v>3862</v>
      </c>
      <c r="I4662" t="s">
        <v>2543</v>
      </c>
      <c r="J4662" s="1">
        <v>43873</v>
      </c>
      <c r="K4662">
        <v>32</v>
      </c>
      <c r="L4662" t="s">
        <v>80</v>
      </c>
      <c r="N4662">
        <f t="shared" si="72"/>
        <v>0</v>
      </c>
    </row>
    <row r="4663" spans="1:14" x14ac:dyDescent="0.3">
      <c r="A4663">
        <v>4662</v>
      </c>
      <c r="B4663" t="s">
        <v>922</v>
      </c>
      <c r="C4663" t="s">
        <v>6307</v>
      </c>
      <c r="D4663" t="s">
        <v>28</v>
      </c>
      <c r="E4663" t="s">
        <v>29</v>
      </c>
      <c r="F4663">
        <v>60</v>
      </c>
      <c r="G4663" t="s">
        <v>9825</v>
      </c>
      <c r="H4663" t="s">
        <v>2671</v>
      </c>
      <c r="I4663" t="s">
        <v>1157</v>
      </c>
      <c r="J4663" s="1">
        <v>43836</v>
      </c>
      <c r="K4663">
        <v>29</v>
      </c>
      <c r="L4663" t="s">
        <v>39</v>
      </c>
      <c r="N4663">
        <f t="shared" si="72"/>
        <v>0</v>
      </c>
    </row>
    <row r="4664" spans="1:14" x14ac:dyDescent="0.3">
      <c r="A4664">
        <v>4663</v>
      </c>
      <c r="B4664" t="s">
        <v>1031</v>
      </c>
      <c r="C4664" t="s">
        <v>6890</v>
      </c>
      <c r="D4664" t="s">
        <v>28</v>
      </c>
      <c r="E4664" t="s">
        <v>29</v>
      </c>
      <c r="F4664">
        <v>30</v>
      </c>
      <c r="G4664" t="s">
        <v>9826</v>
      </c>
      <c r="H4664" t="s">
        <v>4066</v>
      </c>
      <c r="I4664" t="s">
        <v>4067</v>
      </c>
      <c r="J4664" s="1">
        <v>44708</v>
      </c>
      <c r="K4664">
        <v>92</v>
      </c>
      <c r="L4664" t="s">
        <v>64</v>
      </c>
      <c r="N4664">
        <f t="shared" si="72"/>
        <v>0</v>
      </c>
    </row>
    <row r="4665" spans="1:14" x14ac:dyDescent="0.3">
      <c r="A4665">
        <v>4664</v>
      </c>
      <c r="B4665" t="s">
        <v>6699</v>
      </c>
      <c r="C4665" t="s">
        <v>3549</v>
      </c>
      <c r="D4665" t="s">
        <v>28</v>
      </c>
      <c r="E4665" t="s">
        <v>29</v>
      </c>
      <c r="F4665">
        <v>60</v>
      </c>
      <c r="G4665" t="s">
        <v>9827</v>
      </c>
      <c r="H4665" t="s">
        <v>3793</v>
      </c>
      <c r="I4665" t="s">
        <v>173</v>
      </c>
      <c r="J4665" s="1">
        <v>44548</v>
      </c>
      <c r="K4665">
        <v>93</v>
      </c>
      <c r="L4665" t="s">
        <v>80</v>
      </c>
      <c r="N4665">
        <f t="shared" si="72"/>
        <v>0</v>
      </c>
    </row>
    <row r="4666" spans="1:14" x14ac:dyDescent="0.3">
      <c r="A4666">
        <v>4665</v>
      </c>
      <c r="B4666" t="s">
        <v>990</v>
      </c>
      <c r="C4666" t="s">
        <v>8563</v>
      </c>
      <c r="D4666" t="s">
        <v>28</v>
      </c>
      <c r="E4666" t="s">
        <v>29</v>
      </c>
      <c r="F4666">
        <v>60</v>
      </c>
      <c r="G4666" t="s">
        <v>9828</v>
      </c>
      <c r="H4666" t="s">
        <v>7330</v>
      </c>
      <c r="I4666" t="s">
        <v>5820</v>
      </c>
      <c r="J4666" s="1">
        <v>44719</v>
      </c>
      <c r="K4666">
        <v>56</v>
      </c>
      <c r="L4666" t="s">
        <v>20</v>
      </c>
      <c r="N4666">
        <f t="shared" si="72"/>
        <v>0</v>
      </c>
    </row>
    <row r="4667" spans="1:14" x14ac:dyDescent="0.3">
      <c r="A4667">
        <v>4666</v>
      </c>
      <c r="B4667" t="s">
        <v>9193</v>
      </c>
      <c r="C4667" t="s">
        <v>987</v>
      </c>
      <c r="D4667" t="s">
        <v>621</v>
      </c>
      <c r="E4667" t="s">
        <v>29</v>
      </c>
      <c r="F4667">
        <v>30</v>
      </c>
      <c r="G4667" t="s">
        <v>9829</v>
      </c>
      <c r="H4667" t="s">
        <v>3409</v>
      </c>
      <c r="I4667" t="s">
        <v>95</v>
      </c>
      <c r="J4667" s="1">
        <v>43975</v>
      </c>
      <c r="K4667">
        <v>13</v>
      </c>
      <c r="L4667" t="s">
        <v>159</v>
      </c>
      <c r="N4667">
        <f t="shared" si="72"/>
        <v>0</v>
      </c>
    </row>
    <row r="4668" spans="1:14" x14ac:dyDescent="0.3">
      <c r="A4668">
        <v>4667</v>
      </c>
      <c r="B4668" t="s">
        <v>2381</v>
      </c>
      <c r="C4668" t="s">
        <v>1307</v>
      </c>
      <c r="D4668" t="s">
        <v>28</v>
      </c>
      <c r="E4668" t="s">
        <v>29</v>
      </c>
      <c r="F4668">
        <v>30</v>
      </c>
      <c r="G4668" t="s">
        <v>9830</v>
      </c>
      <c r="H4668" t="s">
        <v>3100</v>
      </c>
      <c r="I4668" t="s">
        <v>32</v>
      </c>
      <c r="J4668" s="1">
        <v>44320</v>
      </c>
      <c r="K4668">
        <v>46</v>
      </c>
      <c r="L4668" t="s">
        <v>20</v>
      </c>
      <c r="N4668">
        <f t="shared" si="72"/>
        <v>0</v>
      </c>
    </row>
    <row r="4669" spans="1:14" x14ac:dyDescent="0.3">
      <c r="A4669">
        <v>4668</v>
      </c>
      <c r="B4669" t="s">
        <v>9831</v>
      </c>
      <c r="C4669" t="s">
        <v>3382</v>
      </c>
      <c r="D4669" t="s">
        <v>15</v>
      </c>
      <c r="E4669" t="s">
        <v>16</v>
      </c>
      <c r="F4669">
        <v>30</v>
      </c>
      <c r="G4669" t="s">
        <v>9832</v>
      </c>
      <c r="H4669" t="s">
        <v>2753</v>
      </c>
      <c r="I4669" t="s">
        <v>124</v>
      </c>
      <c r="J4669" s="1">
        <v>44850</v>
      </c>
      <c r="K4669">
        <v>13</v>
      </c>
      <c r="L4669" t="s">
        <v>80</v>
      </c>
      <c r="N4669">
        <f t="shared" si="72"/>
        <v>0</v>
      </c>
    </row>
    <row r="4670" spans="1:14" x14ac:dyDescent="0.3">
      <c r="A4670">
        <v>4669</v>
      </c>
      <c r="B4670" t="s">
        <v>6316</v>
      </c>
      <c r="C4670" t="s">
        <v>9833</v>
      </c>
      <c r="D4670" t="s">
        <v>15</v>
      </c>
      <c r="E4670" t="s">
        <v>16</v>
      </c>
      <c r="F4670">
        <v>30</v>
      </c>
      <c r="G4670" t="s">
        <v>9834</v>
      </c>
      <c r="H4670" t="s">
        <v>1791</v>
      </c>
      <c r="I4670" t="s">
        <v>32</v>
      </c>
      <c r="J4670" s="1">
        <v>43937</v>
      </c>
      <c r="K4670">
        <v>63</v>
      </c>
      <c r="L4670" t="s">
        <v>80</v>
      </c>
      <c r="N4670">
        <f t="shared" si="72"/>
        <v>0</v>
      </c>
    </row>
    <row r="4671" spans="1:14" x14ac:dyDescent="0.3">
      <c r="A4671">
        <v>4670</v>
      </c>
      <c r="B4671" t="s">
        <v>6894</v>
      </c>
      <c r="C4671" t="s">
        <v>2344</v>
      </c>
      <c r="D4671" t="s">
        <v>15</v>
      </c>
      <c r="E4671" t="s">
        <v>16</v>
      </c>
      <c r="F4671">
        <v>90</v>
      </c>
      <c r="G4671" t="s">
        <v>9835</v>
      </c>
      <c r="H4671" t="s">
        <v>5047</v>
      </c>
      <c r="I4671" t="s">
        <v>178</v>
      </c>
      <c r="J4671" s="1">
        <v>44510</v>
      </c>
      <c r="K4671">
        <v>32</v>
      </c>
      <c r="L4671" t="s">
        <v>39</v>
      </c>
      <c r="N4671">
        <f t="shared" si="72"/>
        <v>0</v>
      </c>
    </row>
    <row r="4672" spans="1:14" x14ac:dyDescent="0.3">
      <c r="A4672">
        <v>4671</v>
      </c>
      <c r="B4672" t="s">
        <v>507</v>
      </c>
      <c r="C4672" t="s">
        <v>8811</v>
      </c>
      <c r="D4672" t="s">
        <v>28</v>
      </c>
      <c r="E4672" t="s">
        <v>29</v>
      </c>
      <c r="F4672">
        <v>60</v>
      </c>
      <c r="G4672" t="s">
        <v>9836</v>
      </c>
      <c r="H4672" t="s">
        <v>360</v>
      </c>
      <c r="I4672" t="s">
        <v>25</v>
      </c>
      <c r="J4672" s="1">
        <v>44573</v>
      </c>
      <c r="K4672">
        <v>60</v>
      </c>
      <c r="L4672" t="s">
        <v>39</v>
      </c>
      <c r="N4672">
        <f t="shared" si="72"/>
        <v>0</v>
      </c>
    </row>
    <row r="4673" spans="1:14" x14ac:dyDescent="0.3">
      <c r="A4673">
        <v>4672</v>
      </c>
      <c r="B4673" t="s">
        <v>6668</v>
      </c>
      <c r="C4673" t="s">
        <v>3141</v>
      </c>
      <c r="D4673" t="s">
        <v>28</v>
      </c>
      <c r="E4673" t="s">
        <v>29</v>
      </c>
      <c r="F4673">
        <v>30</v>
      </c>
      <c r="G4673" t="s">
        <v>9837</v>
      </c>
      <c r="H4673" t="s">
        <v>7151</v>
      </c>
      <c r="I4673" t="s">
        <v>38</v>
      </c>
      <c r="J4673" s="1">
        <v>44234</v>
      </c>
      <c r="K4673">
        <v>33</v>
      </c>
      <c r="L4673" t="s">
        <v>45</v>
      </c>
      <c r="N4673">
        <f t="shared" si="72"/>
        <v>0</v>
      </c>
    </row>
    <row r="4674" spans="1:14" x14ac:dyDescent="0.3">
      <c r="A4674">
        <v>4673</v>
      </c>
      <c r="B4674" t="s">
        <v>807</v>
      </c>
      <c r="C4674" t="s">
        <v>829</v>
      </c>
      <c r="D4674" t="s">
        <v>28</v>
      </c>
      <c r="E4674" t="s">
        <v>29</v>
      </c>
      <c r="F4674">
        <v>90</v>
      </c>
      <c r="G4674" t="s">
        <v>9838</v>
      </c>
      <c r="H4674" t="s">
        <v>2629</v>
      </c>
      <c r="I4674" t="s">
        <v>95</v>
      </c>
      <c r="J4674" s="1">
        <v>44316</v>
      </c>
      <c r="K4674">
        <v>31</v>
      </c>
      <c r="L4674" t="s">
        <v>64</v>
      </c>
      <c r="N4674">
        <f t="shared" ref="N4674:N4737" si="73">COUNTBLANK(A4674:L4674)</f>
        <v>0</v>
      </c>
    </row>
    <row r="4675" spans="1:14" x14ac:dyDescent="0.3">
      <c r="A4675">
        <v>4674</v>
      </c>
      <c r="B4675" t="s">
        <v>9839</v>
      </c>
      <c r="C4675" t="s">
        <v>2113</v>
      </c>
      <c r="D4675" t="s">
        <v>15</v>
      </c>
      <c r="E4675" t="s">
        <v>16</v>
      </c>
      <c r="F4675">
        <v>60</v>
      </c>
      <c r="G4675" t="s">
        <v>9840</v>
      </c>
      <c r="H4675" t="s">
        <v>3092</v>
      </c>
      <c r="I4675" t="s">
        <v>886</v>
      </c>
      <c r="J4675" s="1">
        <v>44906</v>
      </c>
      <c r="K4675">
        <v>35</v>
      </c>
      <c r="L4675" t="s">
        <v>45</v>
      </c>
      <c r="N4675">
        <f t="shared" si="73"/>
        <v>0</v>
      </c>
    </row>
    <row r="4676" spans="1:14" x14ac:dyDescent="0.3">
      <c r="A4676">
        <v>4675</v>
      </c>
      <c r="B4676" t="s">
        <v>9841</v>
      </c>
      <c r="C4676" t="s">
        <v>1439</v>
      </c>
      <c r="D4676" t="s">
        <v>15</v>
      </c>
      <c r="E4676" t="s">
        <v>16</v>
      </c>
      <c r="F4676">
        <v>60</v>
      </c>
      <c r="G4676" t="s">
        <v>9842</v>
      </c>
      <c r="H4676" t="s">
        <v>2479</v>
      </c>
      <c r="I4676" t="s">
        <v>1233</v>
      </c>
      <c r="J4676" s="1">
        <v>44324</v>
      </c>
      <c r="K4676">
        <v>89</v>
      </c>
      <c r="L4676" t="s">
        <v>33</v>
      </c>
      <c r="N4676">
        <f t="shared" si="73"/>
        <v>0</v>
      </c>
    </row>
    <row r="4677" spans="1:14" x14ac:dyDescent="0.3">
      <c r="A4677">
        <v>4676</v>
      </c>
      <c r="B4677" t="s">
        <v>9843</v>
      </c>
      <c r="C4677" t="s">
        <v>9844</v>
      </c>
      <c r="D4677" t="s">
        <v>15</v>
      </c>
      <c r="E4677" t="s">
        <v>16</v>
      </c>
      <c r="F4677">
        <v>90</v>
      </c>
      <c r="G4677" t="s">
        <v>9845</v>
      </c>
      <c r="H4677" t="s">
        <v>5682</v>
      </c>
      <c r="I4677" t="s">
        <v>173</v>
      </c>
      <c r="J4677" s="1">
        <v>44638</v>
      </c>
      <c r="K4677">
        <v>22</v>
      </c>
      <c r="L4677" t="s">
        <v>45</v>
      </c>
      <c r="N4677">
        <f t="shared" si="73"/>
        <v>0</v>
      </c>
    </row>
    <row r="4678" spans="1:14" x14ac:dyDescent="0.3">
      <c r="A4678">
        <v>4677</v>
      </c>
      <c r="B4678" t="s">
        <v>6039</v>
      </c>
      <c r="C4678" t="s">
        <v>6004</v>
      </c>
      <c r="D4678" t="s">
        <v>51</v>
      </c>
      <c r="E4678" t="s">
        <v>16</v>
      </c>
      <c r="F4678">
        <v>60</v>
      </c>
      <c r="G4678" t="s">
        <v>9846</v>
      </c>
      <c r="H4678" t="s">
        <v>1138</v>
      </c>
      <c r="I4678" t="s">
        <v>124</v>
      </c>
      <c r="J4678" s="1">
        <v>44671</v>
      </c>
      <c r="K4678">
        <v>15</v>
      </c>
      <c r="L4678" t="s">
        <v>45</v>
      </c>
      <c r="N4678">
        <f t="shared" si="73"/>
        <v>0</v>
      </c>
    </row>
    <row r="4679" spans="1:14" x14ac:dyDescent="0.3">
      <c r="A4679">
        <v>4678</v>
      </c>
      <c r="B4679" t="s">
        <v>2523</v>
      </c>
      <c r="C4679" t="s">
        <v>6363</v>
      </c>
      <c r="D4679" t="s">
        <v>28</v>
      </c>
      <c r="E4679" t="s">
        <v>29</v>
      </c>
      <c r="F4679">
        <v>90</v>
      </c>
      <c r="G4679" t="s">
        <v>9847</v>
      </c>
      <c r="H4679" t="s">
        <v>1680</v>
      </c>
      <c r="I4679" t="s">
        <v>19</v>
      </c>
      <c r="J4679" s="1">
        <v>44908</v>
      </c>
      <c r="K4679">
        <v>102</v>
      </c>
      <c r="L4679" t="s">
        <v>33</v>
      </c>
      <c r="N4679">
        <f t="shared" si="73"/>
        <v>0</v>
      </c>
    </row>
    <row r="4680" spans="1:14" x14ac:dyDescent="0.3">
      <c r="A4680">
        <v>4679</v>
      </c>
      <c r="B4680" t="s">
        <v>9848</v>
      </c>
      <c r="C4680" t="s">
        <v>6454</v>
      </c>
      <c r="D4680" t="s">
        <v>15</v>
      </c>
      <c r="E4680" t="s">
        <v>16</v>
      </c>
      <c r="F4680">
        <v>90</v>
      </c>
      <c r="G4680" t="s">
        <v>9849</v>
      </c>
      <c r="H4680" t="s">
        <v>1781</v>
      </c>
      <c r="I4680" t="s">
        <v>32</v>
      </c>
      <c r="J4680" s="1">
        <v>43886</v>
      </c>
      <c r="K4680">
        <v>63</v>
      </c>
      <c r="L4680" t="s">
        <v>101</v>
      </c>
      <c r="N4680">
        <f t="shared" si="73"/>
        <v>0</v>
      </c>
    </row>
    <row r="4681" spans="1:14" x14ac:dyDescent="0.3">
      <c r="A4681">
        <v>4680</v>
      </c>
      <c r="B4681" t="s">
        <v>9850</v>
      </c>
      <c r="C4681" t="s">
        <v>2143</v>
      </c>
      <c r="D4681" t="s">
        <v>51</v>
      </c>
      <c r="E4681" t="s">
        <v>16</v>
      </c>
      <c r="F4681">
        <v>60</v>
      </c>
      <c r="G4681" t="s">
        <v>9851</v>
      </c>
      <c r="H4681" t="s">
        <v>378</v>
      </c>
      <c r="I4681" t="s">
        <v>146</v>
      </c>
      <c r="J4681" s="1">
        <v>44321</v>
      </c>
      <c r="K4681">
        <v>90</v>
      </c>
      <c r="L4681" t="s">
        <v>70</v>
      </c>
      <c r="N4681">
        <f t="shared" si="73"/>
        <v>0</v>
      </c>
    </row>
    <row r="4682" spans="1:14" x14ac:dyDescent="0.3">
      <c r="A4682">
        <v>4681</v>
      </c>
      <c r="B4682" t="s">
        <v>5309</v>
      </c>
      <c r="C4682" t="s">
        <v>184</v>
      </c>
      <c r="D4682" t="s">
        <v>51</v>
      </c>
      <c r="E4682" t="s">
        <v>16</v>
      </c>
      <c r="F4682">
        <v>90</v>
      </c>
      <c r="G4682" t="s">
        <v>9852</v>
      </c>
      <c r="H4682" t="s">
        <v>3122</v>
      </c>
      <c r="I4682" t="s">
        <v>1035</v>
      </c>
      <c r="J4682" s="1">
        <v>44157</v>
      </c>
      <c r="K4682">
        <v>85</v>
      </c>
      <c r="L4682" t="s">
        <v>39</v>
      </c>
      <c r="N4682">
        <f t="shared" si="73"/>
        <v>0</v>
      </c>
    </row>
    <row r="4683" spans="1:14" x14ac:dyDescent="0.3">
      <c r="A4683">
        <v>4682</v>
      </c>
      <c r="B4683" t="s">
        <v>3604</v>
      </c>
      <c r="C4683" t="s">
        <v>9853</v>
      </c>
      <c r="D4683" t="s">
        <v>28</v>
      </c>
      <c r="E4683" t="s">
        <v>29</v>
      </c>
      <c r="F4683">
        <v>60</v>
      </c>
      <c r="G4683" t="s">
        <v>9854</v>
      </c>
      <c r="H4683" t="s">
        <v>483</v>
      </c>
      <c r="I4683" t="s">
        <v>32</v>
      </c>
      <c r="J4683" s="1">
        <v>44546</v>
      </c>
      <c r="K4683">
        <v>57</v>
      </c>
      <c r="L4683" t="s">
        <v>33</v>
      </c>
      <c r="N4683">
        <f t="shared" si="73"/>
        <v>0</v>
      </c>
    </row>
    <row r="4684" spans="1:14" x14ac:dyDescent="0.3">
      <c r="A4684">
        <v>4683</v>
      </c>
      <c r="B4684" t="s">
        <v>5537</v>
      </c>
      <c r="C4684" t="s">
        <v>2257</v>
      </c>
      <c r="D4684" t="s">
        <v>41</v>
      </c>
      <c r="E4684" t="s">
        <v>16</v>
      </c>
      <c r="F4684">
        <v>30</v>
      </c>
      <c r="G4684" t="s">
        <v>9855</v>
      </c>
      <c r="H4684" t="s">
        <v>6693</v>
      </c>
      <c r="I4684" t="s">
        <v>25</v>
      </c>
      <c r="J4684" s="1">
        <v>44009</v>
      </c>
      <c r="K4684">
        <v>53</v>
      </c>
      <c r="L4684" t="s">
        <v>101</v>
      </c>
      <c r="N4684">
        <f t="shared" si="73"/>
        <v>0</v>
      </c>
    </row>
    <row r="4685" spans="1:14" x14ac:dyDescent="0.3">
      <c r="A4685">
        <v>4684</v>
      </c>
      <c r="B4685" t="s">
        <v>3079</v>
      </c>
      <c r="C4685" t="s">
        <v>1721</v>
      </c>
      <c r="D4685" t="s">
        <v>28</v>
      </c>
      <c r="E4685" t="s">
        <v>29</v>
      </c>
      <c r="F4685">
        <v>60</v>
      </c>
      <c r="G4685" t="s">
        <v>9856</v>
      </c>
      <c r="H4685" t="s">
        <v>4133</v>
      </c>
      <c r="I4685" t="s">
        <v>32</v>
      </c>
      <c r="J4685" s="1">
        <v>44309</v>
      </c>
      <c r="K4685">
        <v>67</v>
      </c>
      <c r="L4685" t="s">
        <v>20</v>
      </c>
      <c r="N4685">
        <f t="shared" si="73"/>
        <v>0</v>
      </c>
    </row>
    <row r="4686" spans="1:14" x14ac:dyDescent="0.3">
      <c r="A4686">
        <v>4685</v>
      </c>
      <c r="B4686" t="s">
        <v>9857</v>
      </c>
      <c r="C4686" t="s">
        <v>7403</v>
      </c>
      <c r="D4686" t="s">
        <v>51</v>
      </c>
      <c r="E4686" t="s">
        <v>16</v>
      </c>
      <c r="F4686">
        <v>90</v>
      </c>
      <c r="G4686" t="s">
        <v>9858</v>
      </c>
      <c r="H4686" t="s">
        <v>806</v>
      </c>
      <c r="I4686" t="s">
        <v>178</v>
      </c>
      <c r="J4686" s="1">
        <v>44440</v>
      </c>
      <c r="K4686">
        <v>28</v>
      </c>
      <c r="L4686" t="s">
        <v>39</v>
      </c>
      <c r="N4686">
        <f t="shared" si="73"/>
        <v>0</v>
      </c>
    </row>
    <row r="4687" spans="1:14" x14ac:dyDescent="0.3">
      <c r="A4687">
        <v>4686</v>
      </c>
      <c r="B4687" t="s">
        <v>1758</v>
      </c>
      <c r="C4687" t="s">
        <v>4242</v>
      </c>
      <c r="D4687" t="s">
        <v>28</v>
      </c>
      <c r="E4687" t="s">
        <v>29</v>
      </c>
      <c r="F4687">
        <v>60</v>
      </c>
      <c r="G4687" t="s">
        <v>9859</v>
      </c>
      <c r="H4687" t="s">
        <v>9860</v>
      </c>
      <c r="I4687" t="s">
        <v>38</v>
      </c>
      <c r="J4687" s="1">
        <v>44123</v>
      </c>
      <c r="K4687">
        <v>45</v>
      </c>
      <c r="L4687" t="s">
        <v>64</v>
      </c>
      <c r="N4687">
        <f t="shared" si="73"/>
        <v>0</v>
      </c>
    </row>
    <row r="4688" spans="1:14" x14ac:dyDescent="0.3">
      <c r="A4688">
        <v>4687</v>
      </c>
      <c r="B4688" t="s">
        <v>9861</v>
      </c>
      <c r="C4688" t="s">
        <v>6237</v>
      </c>
      <c r="D4688" t="s">
        <v>15</v>
      </c>
      <c r="E4688" t="s">
        <v>16</v>
      </c>
      <c r="F4688">
        <v>60</v>
      </c>
      <c r="G4688" t="s">
        <v>9862</v>
      </c>
      <c r="H4688" t="s">
        <v>1601</v>
      </c>
      <c r="I4688" t="s">
        <v>32</v>
      </c>
      <c r="J4688" s="1">
        <v>44361</v>
      </c>
      <c r="K4688">
        <v>12</v>
      </c>
      <c r="L4688" t="s">
        <v>70</v>
      </c>
      <c r="N4688">
        <f t="shared" si="73"/>
        <v>0</v>
      </c>
    </row>
    <row r="4689" spans="1:14" x14ac:dyDescent="0.3">
      <c r="A4689">
        <v>4688</v>
      </c>
      <c r="B4689" t="s">
        <v>975</v>
      </c>
      <c r="C4689" t="s">
        <v>4522</v>
      </c>
      <c r="D4689" t="s">
        <v>28</v>
      </c>
      <c r="E4689" t="s">
        <v>29</v>
      </c>
      <c r="F4689">
        <v>90</v>
      </c>
      <c r="G4689" t="s">
        <v>9863</v>
      </c>
      <c r="H4689" t="s">
        <v>3303</v>
      </c>
      <c r="I4689" t="s">
        <v>294</v>
      </c>
      <c r="J4689" s="1">
        <v>44055</v>
      </c>
      <c r="K4689">
        <v>49</v>
      </c>
      <c r="L4689" t="s">
        <v>159</v>
      </c>
      <c r="N4689">
        <f t="shared" si="73"/>
        <v>0</v>
      </c>
    </row>
    <row r="4690" spans="1:14" x14ac:dyDescent="0.3">
      <c r="A4690">
        <v>4689</v>
      </c>
      <c r="B4690" t="s">
        <v>9843</v>
      </c>
      <c r="C4690" t="s">
        <v>4994</v>
      </c>
      <c r="D4690" t="s">
        <v>15</v>
      </c>
      <c r="E4690" t="s">
        <v>16</v>
      </c>
      <c r="F4690">
        <v>90</v>
      </c>
      <c r="G4690" t="s">
        <v>9864</v>
      </c>
      <c r="H4690" t="s">
        <v>619</v>
      </c>
      <c r="I4690" t="s">
        <v>187</v>
      </c>
      <c r="J4690" s="1">
        <v>43832</v>
      </c>
      <c r="K4690">
        <v>32</v>
      </c>
      <c r="L4690" t="s">
        <v>101</v>
      </c>
      <c r="N4690">
        <f t="shared" si="73"/>
        <v>0</v>
      </c>
    </row>
    <row r="4691" spans="1:14" x14ac:dyDescent="0.3">
      <c r="A4691">
        <v>4690</v>
      </c>
      <c r="B4691" t="s">
        <v>9865</v>
      </c>
      <c r="C4691" t="s">
        <v>4205</v>
      </c>
      <c r="D4691" t="s">
        <v>51</v>
      </c>
      <c r="E4691" t="s">
        <v>16</v>
      </c>
      <c r="F4691">
        <v>30</v>
      </c>
      <c r="G4691" t="s">
        <v>9866</v>
      </c>
      <c r="H4691" t="s">
        <v>3991</v>
      </c>
      <c r="I4691" t="s">
        <v>32</v>
      </c>
      <c r="J4691" s="1">
        <v>44847</v>
      </c>
      <c r="K4691">
        <v>93</v>
      </c>
      <c r="L4691" t="s">
        <v>54</v>
      </c>
      <c r="N4691">
        <f t="shared" si="73"/>
        <v>0</v>
      </c>
    </row>
    <row r="4692" spans="1:14" x14ac:dyDescent="0.3">
      <c r="A4692">
        <v>4691</v>
      </c>
      <c r="B4692" t="s">
        <v>9867</v>
      </c>
      <c r="C4692" t="s">
        <v>7443</v>
      </c>
      <c r="D4692" t="s">
        <v>51</v>
      </c>
      <c r="E4692" t="s">
        <v>16</v>
      </c>
      <c r="F4692">
        <v>90</v>
      </c>
      <c r="G4692" t="s">
        <v>9868</v>
      </c>
      <c r="H4692" t="s">
        <v>4678</v>
      </c>
      <c r="I4692" t="s">
        <v>886</v>
      </c>
      <c r="J4692" s="1">
        <v>44423</v>
      </c>
      <c r="K4692">
        <v>36</v>
      </c>
      <c r="L4692" t="s">
        <v>70</v>
      </c>
      <c r="N4692">
        <f t="shared" si="73"/>
        <v>0</v>
      </c>
    </row>
    <row r="4693" spans="1:14" x14ac:dyDescent="0.3">
      <c r="A4693" s="2">
        <v>4692</v>
      </c>
      <c r="B4693" s="2" t="s">
        <v>9869</v>
      </c>
      <c r="C4693" s="2" t="s">
        <v>7509</v>
      </c>
      <c r="D4693" s="2" t="s">
        <v>15</v>
      </c>
      <c r="E4693" s="2" t="s">
        <v>16</v>
      </c>
      <c r="F4693" s="2">
        <v>90</v>
      </c>
      <c r="G4693" s="2" t="s">
        <v>9870</v>
      </c>
      <c r="H4693" s="2" t="s">
        <v>1757</v>
      </c>
      <c r="I4693" s="2" t="s">
        <v>294</v>
      </c>
      <c r="J4693" s="3">
        <v>43839</v>
      </c>
      <c r="K4693" s="2">
        <v>61</v>
      </c>
      <c r="L4693" s="2"/>
      <c r="M4693" s="2"/>
      <c r="N4693" s="2">
        <f t="shared" si="73"/>
        <v>1</v>
      </c>
    </row>
    <row r="4694" spans="1:14" x14ac:dyDescent="0.3">
      <c r="A4694">
        <v>4693</v>
      </c>
      <c r="B4694" t="s">
        <v>5141</v>
      </c>
      <c r="C4694" t="s">
        <v>9871</v>
      </c>
      <c r="D4694" t="s">
        <v>28</v>
      </c>
      <c r="E4694" t="s">
        <v>29</v>
      </c>
      <c r="F4694">
        <v>30</v>
      </c>
      <c r="G4694" t="s">
        <v>9872</v>
      </c>
      <c r="H4694" t="s">
        <v>3695</v>
      </c>
      <c r="I4694" t="s">
        <v>173</v>
      </c>
      <c r="J4694" s="1">
        <v>44349</v>
      </c>
      <c r="K4694">
        <v>25</v>
      </c>
      <c r="L4694" t="s">
        <v>20</v>
      </c>
      <c r="N4694">
        <f t="shared" si="73"/>
        <v>0</v>
      </c>
    </row>
    <row r="4695" spans="1:14" x14ac:dyDescent="0.3">
      <c r="A4695">
        <v>4694</v>
      </c>
      <c r="B4695" t="s">
        <v>9873</v>
      </c>
      <c r="C4695" t="s">
        <v>2113</v>
      </c>
      <c r="D4695" t="s">
        <v>51</v>
      </c>
      <c r="E4695" t="s">
        <v>16</v>
      </c>
      <c r="F4695">
        <v>30</v>
      </c>
      <c r="G4695" t="s">
        <v>9872</v>
      </c>
      <c r="H4695" t="s">
        <v>3161</v>
      </c>
      <c r="I4695" t="s">
        <v>32</v>
      </c>
      <c r="J4695" s="1">
        <v>44073</v>
      </c>
      <c r="K4695">
        <v>7</v>
      </c>
      <c r="L4695" t="s">
        <v>20</v>
      </c>
      <c r="N4695">
        <f t="shared" si="73"/>
        <v>0</v>
      </c>
    </row>
    <row r="4696" spans="1:14" x14ac:dyDescent="0.3">
      <c r="A4696">
        <v>4695</v>
      </c>
      <c r="B4696" t="s">
        <v>7034</v>
      </c>
      <c r="C4696" t="s">
        <v>4234</v>
      </c>
      <c r="D4696" t="s">
        <v>28</v>
      </c>
      <c r="E4696" t="s">
        <v>29</v>
      </c>
      <c r="F4696">
        <v>90</v>
      </c>
      <c r="G4696" t="s">
        <v>9874</v>
      </c>
      <c r="H4696" t="s">
        <v>7151</v>
      </c>
      <c r="I4696" t="s">
        <v>38</v>
      </c>
      <c r="J4696" s="1">
        <v>44679</v>
      </c>
      <c r="K4696">
        <v>4</v>
      </c>
      <c r="L4696" t="s">
        <v>64</v>
      </c>
      <c r="N4696">
        <f t="shared" si="73"/>
        <v>0</v>
      </c>
    </row>
    <row r="4697" spans="1:14" x14ac:dyDescent="0.3">
      <c r="A4697">
        <v>4696</v>
      </c>
      <c r="B4697" t="s">
        <v>2828</v>
      </c>
      <c r="C4697" t="s">
        <v>5180</v>
      </c>
      <c r="D4697" t="s">
        <v>28</v>
      </c>
      <c r="E4697" t="s">
        <v>29</v>
      </c>
      <c r="F4697">
        <v>90</v>
      </c>
      <c r="G4697" t="s">
        <v>9875</v>
      </c>
      <c r="H4697" t="s">
        <v>6607</v>
      </c>
      <c r="I4697" t="s">
        <v>32</v>
      </c>
      <c r="J4697" s="1">
        <v>44834</v>
      </c>
      <c r="K4697">
        <v>3</v>
      </c>
      <c r="L4697" t="s">
        <v>33</v>
      </c>
      <c r="N4697">
        <f t="shared" si="73"/>
        <v>0</v>
      </c>
    </row>
    <row r="4698" spans="1:14" x14ac:dyDescent="0.3">
      <c r="A4698">
        <v>4697</v>
      </c>
      <c r="B4698" t="s">
        <v>6476</v>
      </c>
      <c r="C4698" t="s">
        <v>1208</v>
      </c>
      <c r="D4698" t="s">
        <v>28</v>
      </c>
      <c r="E4698" t="s">
        <v>29</v>
      </c>
      <c r="F4698">
        <v>60</v>
      </c>
      <c r="G4698" t="s">
        <v>9876</v>
      </c>
      <c r="H4698" t="s">
        <v>6951</v>
      </c>
      <c r="I4698" t="s">
        <v>38</v>
      </c>
      <c r="J4698" s="1">
        <v>43995</v>
      </c>
      <c r="K4698">
        <v>9</v>
      </c>
      <c r="L4698" t="s">
        <v>39</v>
      </c>
      <c r="N4698">
        <f t="shared" si="73"/>
        <v>0</v>
      </c>
    </row>
    <row r="4699" spans="1:14" x14ac:dyDescent="0.3">
      <c r="A4699">
        <v>4698</v>
      </c>
      <c r="B4699" t="s">
        <v>8273</v>
      </c>
      <c r="C4699" t="s">
        <v>7627</v>
      </c>
      <c r="D4699" t="s">
        <v>51</v>
      </c>
      <c r="E4699" t="s">
        <v>16</v>
      </c>
      <c r="F4699">
        <v>60</v>
      </c>
      <c r="G4699" t="s">
        <v>9876</v>
      </c>
      <c r="H4699" t="s">
        <v>9877</v>
      </c>
      <c r="I4699" t="s">
        <v>32</v>
      </c>
      <c r="J4699" s="1">
        <v>44412</v>
      </c>
      <c r="K4699">
        <v>31</v>
      </c>
      <c r="L4699" t="s">
        <v>64</v>
      </c>
      <c r="N4699">
        <f t="shared" si="73"/>
        <v>0</v>
      </c>
    </row>
    <row r="4700" spans="1:14" x14ac:dyDescent="0.3">
      <c r="A4700">
        <v>4699</v>
      </c>
      <c r="B4700" t="s">
        <v>9878</v>
      </c>
      <c r="C4700" t="s">
        <v>5939</v>
      </c>
      <c r="D4700" t="s">
        <v>51</v>
      </c>
      <c r="E4700" t="s">
        <v>16</v>
      </c>
      <c r="F4700">
        <v>30</v>
      </c>
      <c r="G4700" t="s">
        <v>9879</v>
      </c>
      <c r="H4700" t="s">
        <v>875</v>
      </c>
      <c r="I4700" t="s">
        <v>187</v>
      </c>
      <c r="J4700" s="1">
        <v>44580</v>
      </c>
      <c r="K4700">
        <v>99</v>
      </c>
      <c r="L4700" t="s">
        <v>54</v>
      </c>
      <c r="N4700">
        <f t="shared" si="73"/>
        <v>0</v>
      </c>
    </row>
    <row r="4701" spans="1:14" x14ac:dyDescent="0.3">
      <c r="A4701">
        <v>4700</v>
      </c>
      <c r="B4701" t="s">
        <v>9880</v>
      </c>
      <c r="C4701" t="s">
        <v>9881</v>
      </c>
      <c r="D4701" t="s">
        <v>41</v>
      </c>
      <c r="E4701" t="s">
        <v>16</v>
      </c>
      <c r="F4701">
        <v>60</v>
      </c>
      <c r="G4701" t="s">
        <v>9882</v>
      </c>
      <c r="H4701" t="s">
        <v>1764</v>
      </c>
      <c r="I4701" t="s">
        <v>124</v>
      </c>
      <c r="J4701" s="1">
        <v>44919</v>
      </c>
      <c r="K4701">
        <v>39</v>
      </c>
      <c r="L4701" t="s">
        <v>54</v>
      </c>
      <c r="N4701">
        <f t="shared" si="73"/>
        <v>0</v>
      </c>
    </row>
    <row r="4702" spans="1:14" x14ac:dyDescent="0.3">
      <c r="A4702">
        <v>4701</v>
      </c>
      <c r="B4702" t="s">
        <v>8796</v>
      </c>
      <c r="C4702" t="s">
        <v>7588</v>
      </c>
      <c r="D4702" t="s">
        <v>15</v>
      </c>
      <c r="E4702" t="s">
        <v>16</v>
      </c>
      <c r="F4702">
        <v>90</v>
      </c>
      <c r="G4702" t="s">
        <v>9883</v>
      </c>
      <c r="H4702" t="s">
        <v>8758</v>
      </c>
      <c r="I4702" t="s">
        <v>178</v>
      </c>
      <c r="J4702" s="1">
        <v>44285</v>
      </c>
      <c r="K4702">
        <v>39</v>
      </c>
      <c r="L4702" t="s">
        <v>70</v>
      </c>
      <c r="N4702">
        <f t="shared" si="73"/>
        <v>0</v>
      </c>
    </row>
    <row r="4703" spans="1:14" x14ac:dyDescent="0.3">
      <c r="A4703">
        <v>4702</v>
      </c>
      <c r="B4703" t="s">
        <v>9884</v>
      </c>
      <c r="C4703" t="s">
        <v>1273</v>
      </c>
      <c r="D4703" t="s">
        <v>41</v>
      </c>
      <c r="E4703" t="s">
        <v>16</v>
      </c>
      <c r="F4703">
        <v>60</v>
      </c>
      <c r="G4703" t="s">
        <v>9885</v>
      </c>
      <c r="H4703" t="s">
        <v>2681</v>
      </c>
      <c r="I4703" t="s">
        <v>686</v>
      </c>
      <c r="J4703" s="1">
        <v>44890</v>
      </c>
      <c r="K4703">
        <v>19</v>
      </c>
      <c r="L4703" t="s">
        <v>70</v>
      </c>
      <c r="N4703">
        <f t="shared" si="73"/>
        <v>0</v>
      </c>
    </row>
    <row r="4704" spans="1:14" x14ac:dyDescent="0.3">
      <c r="A4704">
        <v>4703</v>
      </c>
      <c r="B4704" t="s">
        <v>6328</v>
      </c>
      <c r="C4704" t="s">
        <v>7527</v>
      </c>
      <c r="D4704" t="s">
        <v>28</v>
      </c>
      <c r="E4704" t="s">
        <v>29</v>
      </c>
      <c r="F4704">
        <v>30</v>
      </c>
      <c r="G4704" t="s">
        <v>9886</v>
      </c>
      <c r="H4704" t="s">
        <v>2633</v>
      </c>
      <c r="I4704" t="s">
        <v>32</v>
      </c>
      <c r="J4704" s="1">
        <v>43914</v>
      </c>
      <c r="K4704">
        <v>17</v>
      </c>
      <c r="L4704" t="s">
        <v>54</v>
      </c>
      <c r="N4704">
        <f t="shared" si="73"/>
        <v>0</v>
      </c>
    </row>
    <row r="4705" spans="1:14" x14ac:dyDescent="0.3">
      <c r="A4705">
        <v>4704</v>
      </c>
      <c r="B4705" t="s">
        <v>3345</v>
      </c>
      <c r="C4705" t="s">
        <v>2920</v>
      </c>
      <c r="D4705" t="s">
        <v>28</v>
      </c>
      <c r="E4705" t="s">
        <v>29</v>
      </c>
      <c r="F4705">
        <v>60</v>
      </c>
      <c r="G4705" t="s">
        <v>9887</v>
      </c>
      <c r="H4705" t="s">
        <v>3774</v>
      </c>
      <c r="I4705" t="s">
        <v>187</v>
      </c>
      <c r="J4705" s="1">
        <v>43898</v>
      </c>
      <c r="K4705">
        <v>7</v>
      </c>
      <c r="L4705" t="s">
        <v>33</v>
      </c>
      <c r="N4705">
        <f t="shared" si="73"/>
        <v>0</v>
      </c>
    </row>
    <row r="4706" spans="1:14" x14ac:dyDescent="0.3">
      <c r="A4706" s="2">
        <v>4705</v>
      </c>
      <c r="B4706" s="2"/>
      <c r="C4706" s="2" t="s">
        <v>9888</v>
      </c>
      <c r="D4706" s="2" t="s">
        <v>51</v>
      </c>
      <c r="E4706" s="2" t="s">
        <v>16</v>
      </c>
      <c r="F4706" s="2">
        <v>90</v>
      </c>
      <c r="G4706" s="2" t="s">
        <v>9889</v>
      </c>
      <c r="H4706" s="2" t="s">
        <v>7001</v>
      </c>
      <c r="I4706" s="2" t="s">
        <v>32</v>
      </c>
      <c r="J4706" s="3">
        <v>44490</v>
      </c>
      <c r="K4706" s="2">
        <v>61</v>
      </c>
      <c r="L4706" s="2" t="s">
        <v>101</v>
      </c>
      <c r="M4706" s="2"/>
      <c r="N4706" s="2">
        <f t="shared" si="73"/>
        <v>1</v>
      </c>
    </row>
    <row r="4707" spans="1:14" x14ac:dyDescent="0.3">
      <c r="A4707">
        <v>4706</v>
      </c>
      <c r="B4707" t="s">
        <v>1293</v>
      </c>
      <c r="C4707" t="s">
        <v>4258</v>
      </c>
      <c r="D4707" t="s">
        <v>51</v>
      </c>
      <c r="E4707" t="s">
        <v>16</v>
      </c>
      <c r="F4707">
        <v>30</v>
      </c>
      <c r="G4707" t="s">
        <v>9890</v>
      </c>
      <c r="H4707" t="s">
        <v>9891</v>
      </c>
      <c r="I4707" t="s">
        <v>32</v>
      </c>
      <c r="J4707" s="1">
        <v>44227</v>
      </c>
      <c r="K4707">
        <v>4</v>
      </c>
      <c r="L4707" t="s">
        <v>70</v>
      </c>
      <c r="N4707">
        <f t="shared" si="73"/>
        <v>0</v>
      </c>
    </row>
    <row r="4708" spans="1:14" x14ac:dyDescent="0.3">
      <c r="A4708">
        <v>4707</v>
      </c>
      <c r="B4708" t="s">
        <v>1379</v>
      </c>
      <c r="C4708" t="s">
        <v>5862</v>
      </c>
      <c r="D4708" t="s">
        <v>28</v>
      </c>
      <c r="E4708" t="s">
        <v>29</v>
      </c>
      <c r="F4708">
        <v>90</v>
      </c>
      <c r="G4708" t="s">
        <v>9892</v>
      </c>
      <c r="H4708" t="s">
        <v>2218</v>
      </c>
      <c r="I4708" t="s">
        <v>173</v>
      </c>
      <c r="J4708" s="1">
        <v>43832</v>
      </c>
      <c r="K4708">
        <v>41</v>
      </c>
      <c r="L4708" t="s">
        <v>70</v>
      </c>
      <c r="N4708">
        <f t="shared" si="73"/>
        <v>0</v>
      </c>
    </row>
    <row r="4709" spans="1:14" x14ac:dyDescent="0.3">
      <c r="A4709">
        <v>4708</v>
      </c>
      <c r="B4709" t="s">
        <v>1207</v>
      </c>
      <c r="C4709" t="s">
        <v>5359</v>
      </c>
      <c r="D4709" t="s">
        <v>28</v>
      </c>
      <c r="E4709" t="s">
        <v>29</v>
      </c>
      <c r="F4709">
        <v>30</v>
      </c>
      <c r="G4709" t="s">
        <v>9893</v>
      </c>
      <c r="H4709" t="s">
        <v>7829</v>
      </c>
      <c r="I4709" t="s">
        <v>934</v>
      </c>
      <c r="J4709" s="1">
        <v>43844</v>
      </c>
      <c r="K4709">
        <v>26</v>
      </c>
      <c r="L4709" t="s">
        <v>20</v>
      </c>
      <c r="N4709">
        <f t="shared" si="73"/>
        <v>0</v>
      </c>
    </row>
    <row r="4710" spans="1:14" x14ac:dyDescent="0.3">
      <c r="A4710">
        <v>4709</v>
      </c>
      <c r="B4710" t="s">
        <v>4647</v>
      </c>
      <c r="C4710" t="s">
        <v>5483</v>
      </c>
      <c r="D4710" t="s">
        <v>28</v>
      </c>
      <c r="E4710" t="s">
        <v>29</v>
      </c>
      <c r="F4710">
        <v>90</v>
      </c>
      <c r="G4710" t="s">
        <v>9894</v>
      </c>
      <c r="H4710" t="s">
        <v>4049</v>
      </c>
      <c r="I4710" t="s">
        <v>32</v>
      </c>
      <c r="J4710" s="1">
        <v>44305</v>
      </c>
      <c r="K4710">
        <v>92</v>
      </c>
      <c r="L4710" t="s">
        <v>20</v>
      </c>
      <c r="N4710">
        <f t="shared" si="73"/>
        <v>0</v>
      </c>
    </row>
    <row r="4711" spans="1:14" x14ac:dyDescent="0.3">
      <c r="A4711">
        <v>4710</v>
      </c>
      <c r="B4711" t="s">
        <v>8407</v>
      </c>
      <c r="C4711" t="s">
        <v>9895</v>
      </c>
      <c r="D4711" t="s">
        <v>28</v>
      </c>
      <c r="E4711" t="s">
        <v>29</v>
      </c>
      <c r="F4711">
        <v>60</v>
      </c>
      <c r="G4711" t="s">
        <v>9896</v>
      </c>
      <c r="H4711" t="s">
        <v>1764</v>
      </c>
      <c r="I4711" t="s">
        <v>124</v>
      </c>
      <c r="J4711" s="1">
        <v>44626</v>
      </c>
      <c r="K4711">
        <v>76</v>
      </c>
      <c r="L4711" t="s">
        <v>70</v>
      </c>
      <c r="N4711">
        <f t="shared" si="73"/>
        <v>0</v>
      </c>
    </row>
    <row r="4712" spans="1:14" x14ac:dyDescent="0.3">
      <c r="A4712">
        <v>4711</v>
      </c>
      <c r="B4712" t="s">
        <v>2891</v>
      </c>
      <c r="C4712" t="s">
        <v>8046</v>
      </c>
      <c r="D4712" t="s">
        <v>28</v>
      </c>
      <c r="E4712" t="s">
        <v>29</v>
      </c>
      <c r="F4712">
        <v>90</v>
      </c>
      <c r="G4712" t="s">
        <v>9897</v>
      </c>
      <c r="H4712" t="s">
        <v>2183</v>
      </c>
      <c r="I4712" t="s">
        <v>124</v>
      </c>
      <c r="J4712" s="1">
        <v>43978</v>
      </c>
      <c r="K4712">
        <v>65</v>
      </c>
      <c r="L4712" t="s">
        <v>39</v>
      </c>
      <c r="N4712">
        <f t="shared" si="73"/>
        <v>0</v>
      </c>
    </row>
    <row r="4713" spans="1:14" x14ac:dyDescent="0.3">
      <c r="A4713">
        <v>4712</v>
      </c>
      <c r="B4713" t="s">
        <v>7143</v>
      </c>
      <c r="C4713" t="s">
        <v>277</v>
      </c>
      <c r="D4713" t="s">
        <v>15</v>
      </c>
      <c r="E4713" t="s">
        <v>16</v>
      </c>
      <c r="F4713">
        <v>30</v>
      </c>
      <c r="G4713" t="s">
        <v>9898</v>
      </c>
      <c r="H4713" t="s">
        <v>4180</v>
      </c>
      <c r="I4713" t="s">
        <v>187</v>
      </c>
      <c r="J4713" s="1">
        <v>44177</v>
      </c>
      <c r="K4713">
        <v>22</v>
      </c>
      <c r="L4713" t="s">
        <v>33</v>
      </c>
      <c r="N4713">
        <f t="shared" si="73"/>
        <v>0</v>
      </c>
    </row>
    <row r="4714" spans="1:14" x14ac:dyDescent="0.3">
      <c r="A4714">
        <v>4713</v>
      </c>
      <c r="B4714" t="s">
        <v>1467</v>
      </c>
      <c r="C4714" t="s">
        <v>1317</v>
      </c>
      <c r="D4714" t="s">
        <v>28</v>
      </c>
      <c r="E4714" t="s">
        <v>29</v>
      </c>
      <c r="F4714">
        <v>60</v>
      </c>
      <c r="G4714" t="s">
        <v>9899</v>
      </c>
      <c r="H4714" t="s">
        <v>2975</v>
      </c>
      <c r="I4714" t="s">
        <v>146</v>
      </c>
      <c r="J4714" s="1">
        <v>44164</v>
      </c>
      <c r="K4714">
        <v>53</v>
      </c>
      <c r="L4714" t="s">
        <v>80</v>
      </c>
      <c r="N4714">
        <f t="shared" si="73"/>
        <v>0</v>
      </c>
    </row>
    <row r="4715" spans="1:14" x14ac:dyDescent="0.3">
      <c r="A4715">
        <v>4714</v>
      </c>
      <c r="B4715" t="s">
        <v>2740</v>
      </c>
      <c r="C4715" t="s">
        <v>34</v>
      </c>
      <c r="D4715" t="s">
        <v>28</v>
      </c>
      <c r="E4715" t="s">
        <v>29</v>
      </c>
      <c r="F4715">
        <v>30</v>
      </c>
      <c r="G4715" t="s">
        <v>9900</v>
      </c>
      <c r="H4715" t="s">
        <v>7584</v>
      </c>
      <c r="I4715" t="s">
        <v>32</v>
      </c>
      <c r="J4715" s="1">
        <v>44505</v>
      </c>
      <c r="K4715">
        <v>16</v>
      </c>
      <c r="L4715" t="s">
        <v>159</v>
      </c>
      <c r="N4715">
        <f t="shared" si="73"/>
        <v>0</v>
      </c>
    </row>
    <row r="4716" spans="1:14" x14ac:dyDescent="0.3">
      <c r="A4716">
        <v>4715</v>
      </c>
      <c r="B4716" t="s">
        <v>6549</v>
      </c>
      <c r="C4716" t="s">
        <v>3664</v>
      </c>
      <c r="D4716" t="s">
        <v>15</v>
      </c>
      <c r="E4716" t="s">
        <v>16</v>
      </c>
      <c r="F4716">
        <v>30</v>
      </c>
      <c r="G4716" t="s">
        <v>9901</v>
      </c>
      <c r="H4716" t="s">
        <v>455</v>
      </c>
      <c r="I4716" t="s">
        <v>187</v>
      </c>
      <c r="J4716" s="1">
        <v>44887</v>
      </c>
      <c r="K4716">
        <v>4</v>
      </c>
      <c r="L4716" t="s">
        <v>20</v>
      </c>
      <c r="N4716">
        <f t="shared" si="73"/>
        <v>0</v>
      </c>
    </row>
    <row r="4717" spans="1:14" x14ac:dyDescent="0.3">
      <c r="A4717">
        <v>4716</v>
      </c>
      <c r="B4717" t="s">
        <v>9902</v>
      </c>
      <c r="C4717" t="s">
        <v>6997</v>
      </c>
      <c r="D4717" t="s">
        <v>51</v>
      </c>
      <c r="E4717" t="s">
        <v>16</v>
      </c>
      <c r="F4717">
        <v>30</v>
      </c>
      <c r="G4717" t="s">
        <v>9903</v>
      </c>
      <c r="H4717" t="s">
        <v>9904</v>
      </c>
      <c r="I4717" t="s">
        <v>25</v>
      </c>
      <c r="J4717" s="1">
        <v>43950</v>
      </c>
      <c r="K4717">
        <v>43</v>
      </c>
      <c r="L4717" t="s">
        <v>101</v>
      </c>
      <c r="N4717">
        <f t="shared" si="73"/>
        <v>0</v>
      </c>
    </row>
    <row r="4718" spans="1:14" x14ac:dyDescent="0.3">
      <c r="A4718">
        <v>4717</v>
      </c>
      <c r="B4718" t="s">
        <v>9398</v>
      </c>
      <c r="C4718" t="s">
        <v>3111</v>
      </c>
      <c r="D4718" t="s">
        <v>28</v>
      </c>
      <c r="E4718" t="s">
        <v>29</v>
      </c>
      <c r="F4718">
        <v>30</v>
      </c>
      <c r="G4718" t="s">
        <v>9905</v>
      </c>
      <c r="H4718" t="s">
        <v>224</v>
      </c>
      <c r="I4718" t="s">
        <v>124</v>
      </c>
      <c r="J4718" s="1">
        <v>44370</v>
      </c>
      <c r="K4718">
        <v>86</v>
      </c>
      <c r="L4718" t="s">
        <v>45</v>
      </c>
      <c r="N4718">
        <f t="shared" si="73"/>
        <v>0</v>
      </c>
    </row>
    <row r="4719" spans="1:14" x14ac:dyDescent="0.3">
      <c r="A4719">
        <v>4718</v>
      </c>
      <c r="B4719" t="s">
        <v>986</v>
      </c>
      <c r="C4719" t="s">
        <v>7869</v>
      </c>
      <c r="D4719" t="s">
        <v>28</v>
      </c>
      <c r="E4719" t="s">
        <v>29</v>
      </c>
      <c r="F4719">
        <v>60</v>
      </c>
      <c r="G4719" t="s">
        <v>9906</v>
      </c>
      <c r="H4719" t="s">
        <v>4266</v>
      </c>
      <c r="I4719" t="s">
        <v>25</v>
      </c>
      <c r="J4719" s="1">
        <v>44810</v>
      </c>
      <c r="K4719">
        <v>70</v>
      </c>
      <c r="L4719" t="s">
        <v>80</v>
      </c>
      <c r="N4719">
        <f t="shared" si="73"/>
        <v>0</v>
      </c>
    </row>
    <row r="4720" spans="1:14" x14ac:dyDescent="0.3">
      <c r="A4720">
        <v>4719</v>
      </c>
      <c r="B4720" t="s">
        <v>7211</v>
      </c>
      <c r="C4720" t="s">
        <v>641</v>
      </c>
      <c r="D4720" t="s">
        <v>28</v>
      </c>
      <c r="E4720" t="s">
        <v>29</v>
      </c>
      <c r="F4720">
        <v>90</v>
      </c>
      <c r="G4720" t="s">
        <v>9907</v>
      </c>
      <c r="H4720" t="s">
        <v>802</v>
      </c>
      <c r="I4720" t="s">
        <v>294</v>
      </c>
      <c r="J4720" s="1">
        <v>44883</v>
      </c>
      <c r="K4720">
        <v>91</v>
      </c>
      <c r="L4720" t="s">
        <v>64</v>
      </c>
      <c r="N4720">
        <f t="shared" si="73"/>
        <v>0</v>
      </c>
    </row>
    <row r="4721" spans="1:14" x14ac:dyDescent="0.3">
      <c r="A4721">
        <v>4720</v>
      </c>
      <c r="B4721" t="s">
        <v>7187</v>
      </c>
      <c r="C4721" t="s">
        <v>121</v>
      </c>
      <c r="D4721" t="s">
        <v>117</v>
      </c>
      <c r="E4721" t="s">
        <v>29</v>
      </c>
      <c r="F4721">
        <v>60</v>
      </c>
      <c r="G4721" t="s">
        <v>9908</v>
      </c>
      <c r="H4721" t="s">
        <v>8547</v>
      </c>
      <c r="I4721" t="s">
        <v>32</v>
      </c>
      <c r="J4721" s="1">
        <v>44560</v>
      </c>
      <c r="K4721">
        <v>49</v>
      </c>
      <c r="L4721" t="s">
        <v>101</v>
      </c>
      <c r="N4721">
        <f t="shared" si="73"/>
        <v>0</v>
      </c>
    </row>
    <row r="4722" spans="1:14" x14ac:dyDescent="0.3">
      <c r="A4722">
        <v>4721</v>
      </c>
      <c r="B4722" t="s">
        <v>9516</v>
      </c>
      <c r="C4722" t="s">
        <v>242</v>
      </c>
      <c r="D4722" t="s">
        <v>92</v>
      </c>
      <c r="E4722" t="s">
        <v>29</v>
      </c>
      <c r="F4722">
        <v>60</v>
      </c>
      <c r="G4722" t="s">
        <v>9909</v>
      </c>
      <c r="H4722" t="s">
        <v>1366</v>
      </c>
      <c r="I4722" t="s">
        <v>1367</v>
      </c>
      <c r="J4722" s="1">
        <v>44805</v>
      </c>
      <c r="K4722">
        <v>2</v>
      </c>
      <c r="L4722" t="s">
        <v>101</v>
      </c>
      <c r="N4722">
        <f t="shared" si="73"/>
        <v>0</v>
      </c>
    </row>
    <row r="4723" spans="1:14" x14ac:dyDescent="0.3">
      <c r="A4723">
        <v>4722</v>
      </c>
      <c r="B4723" t="s">
        <v>9910</v>
      </c>
      <c r="C4723" t="s">
        <v>6261</v>
      </c>
      <c r="D4723" t="s">
        <v>28</v>
      </c>
      <c r="E4723" t="s">
        <v>29</v>
      </c>
      <c r="F4723">
        <v>90</v>
      </c>
      <c r="G4723" t="s">
        <v>9909</v>
      </c>
      <c r="H4723" t="s">
        <v>1394</v>
      </c>
      <c r="I4723" t="s">
        <v>1199</v>
      </c>
      <c r="J4723" s="1">
        <v>44806</v>
      </c>
      <c r="K4723">
        <v>14</v>
      </c>
      <c r="L4723" t="s">
        <v>101</v>
      </c>
      <c r="N4723">
        <f t="shared" si="73"/>
        <v>0</v>
      </c>
    </row>
    <row r="4724" spans="1:14" x14ac:dyDescent="0.3">
      <c r="A4724">
        <v>4723</v>
      </c>
      <c r="B4724" t="s">
        <v>371</v>
      </c>
      <c r="C4724" t="s">
        <v>6425</v>
      </c>
      <c r="D4724" t="s">
        <v>28</v>
      </c>
      <c r="E4724" t="s">
        <v>29</v>
      </c>
      <c r="F4724">
        <v>60</v>
      </c>
      <c r="G4724" t="s">
        <v>9911</v>
      </c>
      <c r="H4724" t="s">
        <v>2717</v>
      </c>
      <c r="I4724" t="s">
        <v>1889</v>
      </c>
      <c r="J4724" s="1">
        <v>44504</v>
      </c>
      <c r="K4724">
        <v>83</v>
      </c>
      <c r="L4724" t="s">
        <v>101</v>
      </c>
      <c r="N4724">
        <f t="shared" si="73"/>
        <v>0</v>
      </c>
    </row>
    <row r="4725" spans="1:14" x14ac:dyDescent="0.3">
      <c r="A4725">
        <v>4724</v>
      </c>
      <c r="B4725" t="s">
        <v>9912</v>
      </c>
      <c r="C4725" t="s">
        <v>6261</v>
      </c>
      <c r="D4725" t="s">
        <v>15</v>
      </c>
      <c r="E4725" t="s">
        <v>16</v>
      </c>
      <c r="F4725">
        <v>30</v>
      </c>
      <c r="G4725" t="s">
        <v>9913</v>
      </c>
      <c r="H4725" t="s">
        <v>2236</v>
      </c>
      <c r="I4725" t="s">
        <v>2237</v>
      </c>
      <c r="J4725" s="1">
        <v>44510</v>
      </c>
      <c r="K4725">
        <v>92</v>
      </c>
      <c r="L4725" t="s">
        <v>54</v>
      </c>
      <c r="N4725">
        <f t="shared" si="73"/>
        <v>0</v>
      </c>
    </row>
    <row r="4726" spans="1:14" x14ac:dyDescent="0.3">
      <c r="A4726">
        <v>4725</v>
      </c>
      <c r="B4726" t="s">
        <v>9914</v>
      </c>
      <c r="C4726" t="s">
        <v>5862</v>
      </c>
      <c r="D4726" t="s">
        <v>41</v>
      </c>
      <c r="E4726" t="s">
        <v>16</v>
      </c>
      <c r="F4726">
        <v>90</v>
      </c>
      <c r="G4726" t="s">
        <v>9915</v>
      </c>
      <c r="H4726" t="s">
        <v>374</v>
      </c>
      <c r="I4726" t="s">
        <v>25</v>
      </c>
      <c r="J4726" s="1">
        <v>44654</v>
      </c>
      <c r="K4726">
        <v>9</v>
      </c>
      <c r="L4726" t="s">
        <v>45</v>
      </c>
      <c r="N4726">
        <f t="shared" si="73"/>
        <v>0</v>
      </c>
    </row>
    <row r="4727" spans="1:14" x14ac:dyDescent="0.3">
      <c r="A4727">
        <v>4726</v>
      </c>
      <c r="B4727" t="s">
        <v>9916</v>
      </c>
      <c r="C4727" t="s">
        <v>9917</v>
      </c>
      <c r="D4727" t="s">
        <v>41</v>
      </c>
      <c r="E4727" t="s">
        <v>16</v>
      </c>
      <c r="F4727">
        <v>60</v>
      </c>
      <c r="G4727" t="s">
        <v>9918</v>
      </c>
      <c r="H4727" t="s">
        <v>6778</v>
      </c>
      <c r="I4727" t="s">
        <v>38</v>
      </c>
      <c r="J4727" s="1">
        <v>44299</v>
      </c>
      <c r="K4727">
        <v>87</v>
      </c>
      <c r="L4727" t="s">
        <v>101</v>
      </c>
      <c r="N4727">
        <f t="shared" si="73"/>
        <v>0</v>
      </c>
    </row>
    <row r="4728" spans="1:14" x14ac:dyDescent="0.3">
      <c r="A4728">
        <v>4727</v>
      </c>
      <c r="B4728" t="s">
        <v>9919</v>
      </c>
      <c r="C4728" t="s">
        <v>798</v>
      </c>
      <c r="D4728" t="s">
        <v>51</v>
      </c>
      <c r="E4728" t="s">
        <v>16</v>
      </c>
      <c r="F4728">
        <v>90</v>
      </c>
      <c r="G4728" t="s">
        <v>9920</v>
      </c>
      <c r="H4728" t="s">
        <v>182</v>
      </c>
      <c r="I4728" t="s">
        <v>32</v>
      </c>
      <c r="J4728" s="1">
        <v>44235</v>
      </c>
      <c r="K4728">
        <v>83</v>
      </c>
      <c r="L4728" t="s">
        <v>39</v>
      </c>
      <c r="N4728">
        <f t="shared" si="73"/>
        <v>0</v>
      </c>
    </row>
    <row r="4729" spans="1:14" x14ac:dyDescent="0.3">
      <c r="A4729">
        <v>4728</v>
      </c>
      <c r="B4729" t="s">
        <v>6190</v>
      </c>
      <c r="C4729" t="s">
        <v>3014</v>
      </c>
      <c r="D4729" t="s">
        <v>92</v>
      </c>
      <c r="E4729" t="s">
        <v>16</v>
      </c>
      <c r="F4729">
        <v>60</v>
      </c>
      <c r="G4729" t="s">
        <v>9920</v>
      </c>
      <c r="H4729" t="s">
        <v>141</v>
      </c>
      <c r="I4729" t="s">
        <v>32</v>
      </c>
      <c r="J4729" s="1">
        <v>44263</v>
      </c>
      <c r="K4729">
        <v>25</v>
      </c>
      <c r="L4729" t="s">
        <v>101</v>
      </c>
      <c r="N4729">
        <f t="shared" si="73"/>
        <v>0</v>
      </c>
    </row>
    <row r="4730" spans="1:14" x14ac:dyDescent="0.3">
      <c r="A4730">
        <v>4729</v>
      </c>
      <c r="B4730" t="s">
        <v>4094</v>
      </c>
      <c r="C4730" t="s">
        <v>9134</v>
      </c>
      <c r="D4730" t="s">
        <v>28</v>
      </c>
      <c r="E4730" t="s">
        <v>29</v>
      </c>
      <c r="F4730">
        <v>30</v>
      </c>
      <c r="G4730" t="s">
        <v>9921</v>
      </c>
      <c r="H4730" t="s">
        <v>2130</v>
      </c>
      <c r="I4730" t="s">
        <v>32</v>
      </c>
      <c r="J4730" s="1">
        <v>43835</v>
      </c>
      <c r="K4730">
        <v>29</v>
      </c>
      <c r="L4730" t="s">
        <v>33</v>
      </c>
      <c r="N4730">
        <f t="shared" si="73"/>
        <v>0</v>
      </c>
    </row>
    <row r="4731" spans="1:14" x14ac:dyDescent="0.3">
      <c r="A4731">
        <v>4730</v>
      </c>
      <c r="B4731" t="s">
        <v>4029</v>
      </c>
      <c r="C4731" t="s">
        <v>4018</v>
      </c>
      <c r="D4731" t="s">
        <v>28</v>
      </c>
      <c r="E4731" t="s">
        <v>29</v>
      </c>
      <c r="F4731">
        <v>30</v>
      </c>
      <c r="G4731" t="s">
        <v>9922</v>
      </c>
      <c r="H4731" t="s">
        <v>3942</v>
      </c>
      <c r="I4731" t="s">
        <v>294</v>
      </c>
      <c r="J4731" s="1">
        <v>44780</v>
      </c>
      <c r="K4731">
        <v>17</v>
      </c>
      <c r="L4731" t="s">
        <v>33</v>
      </c>
      <c r="N4731">
        <f t="shared" si="73"/>
        <v>0</v>
      </c>
    </row>
    <row r="4732" spans="1:14" x14ac:dyDescent="0.3">
      <c r="A4732">
        <v>4731</v>
      </c>
      <c r="B4732" t="s">
        <v>9923</v>
      </c>
      <c r="C4732" t="s">
        <v>7248</v>
      </c>
      <c r="D4732" t="s">
        <v>15</v>
      </c>
      <c r="E4732" t="s">
        <v>16</v>
      </c>
      <c r="F4732">
        <v>30</v>
      </c>
      <c r="G4732" t="s">
        <v>9924</v>
      </c>
      <c r="H4732" t="s">
        <v>6080</v>
      </c>
      <c r="I4732" t="s">
        <v>32</v>
      </c>
      <c r="J4732" s="1">
        <v>44288</v>
      </c>
      <c r="K4732">
        <v>35</v>
      </c>
      <c r="L4732" t="s">
        <v>159</v>
      </c>
      <c r="N4732">
        <f t="shared" si="73"/>
        <v>0</v>
      </c>
    </row>
    <row r="4733" spans="1:14" x14ac:dyDescent="0.3">
      <c r="A4733">
        <v>4732</v>
      </c>
      <c r="B4733" t="s">
        <v>9925</v>
      </c>
      <c r="C4733" t="s">
        <v>7674</v>
      </c>
      <c r="D4733" t="s">
        <v>51</v>
      </c>
      <c r="E4733" t="s">
        <v>16</v>
      </c>
      <c r="F4733">
        <v>90</v>
      </c>
      <c r="G4733" t="s">
        <v>9926</v>
      </c>
      <c r="H4733" t="s">
        <v>6782</v>
      </c>
      <c r="I4733" t="s">
        <v>32</v>
      </c>
      <c r="J4733" s="1">
        <v>43991</v>
      </c>
      <c r="K4733">
        <v>61</v>
      </c>
      <c r="L4733" t="s">
        <v>64</v>
      </c>
      <c r="N4733">
        <f t="shared" si="73"/>
        <v>0</v>
      </c>
    </row>
    <row r="4734" spans="1:14" x14ac:dyDescent="0.3">
      <c r="A4734">
        <v>4733</v>
      </c>
      <c r="B4734" t="s">
        <v>9925</v>
      </c>
      <c r="C4734" t="s">
        <v>7674</v>
      </c>
      <c r="D4734" t="s">
        <v>51</v>
      </c>
      <c r="E4734" t="s">
        <v>16</v>
      </c>
      <c r="F4734">
        <v>90</v>
      </c>
      <c r="G4734" t="s">
        <v>9926</v>
      </c>
      <c r="H4734" t="s">
        <v>6782</v>
      </c>
      <c r="I4734" t="s">
        <v>32</v>
      </c>
      <c r="J4734" s="1">
        <v>43991</v>
      </c>
      <c r="K4734">
        <v>61</v>
      </c>
      <c r="L4734" t="s">
        <v>64</v>
      </c>
      <c r="N4734">
        <f t="shared" si="73"/>
        <v>0</v>
      </c>
    </row>
    <row r="4735" spans="1:14" x14ac:dyDescent="0.3">
      <c r="A4735">
        <v>4734</v>
      </c>
      <c r="B4735" t="s">
        <v>85</v>
      </c>
      <c r="C4735" t="s">
        <v>9927</v>
      </c>
      <c r="D4735" t="s">
        <v>117</v>
      </c>
      <c r="E4735" t="s">
        <v>29</v>
      </c>
      <c r="F4735">
        <v>60</v>
      </c>
      <c r="G4735" t="s">
        <v>9928</v>
      </c>
      <c r="H4735" t="s">
        <v>746</v>
      </c>
      <c r="I4735" t="s">
        <v>32</v>
      </c>
      <c r="J4735" s="1">
        <v>43900</v>
      </c>
      <c r="K4735">
        <v>24</v>
      </c>
      <c r="L4735" t="s">
        <v>64</v>
      </c>
      <c r="N4735">
        <f t="shared" si="73"/>
        <v>0</v>
      </c>
    </row>
    <row r="4736" spans="1:14" x14ac:dyDescent="0.3">
      <c r="A4736">
        <v>4735</v>
      </c>
      <c r="B4736" t="s">
        <v>1554</v>
      </c>
      <c r="C4736" t="s">
        <v>1117</v>
      </c>
      <c r="D4736" t="s">
        <v>28</v>
      </c>
      <c r="E4736" t="s">
        <v>29</v>
      </c>
      <c r="F4736">
        <v>30</v>
      </c>
      <c r="G4736" t="s">
        <v>9929</v>
      </c>
      <c r="H4736" t="s">
        <v>6675</v>
      </c>
      <c r="I4736" t="s">
        <v>32</v>
      </c>
      <c r="J4736" s="1">
        <v>44512</v>
      </c>
      <c r="K4736">
        <v>72</v>
      </c>
      <c r="L4736" t="s">
        <v>45</v>
      </c>
      <c r="N4736">
        <f t="shared" si="73"/>
        <v>0</v>
      </c>
    </row>
    <row r="4737" spans="1:14" x14ac:dyDescent="0.3">
      <c r="A4737">
        <v>4736</v>
      </c>
      <c r="B4737" t="s">
        <v>4115</v>
      </c>
      <c r="C4737" t="s">
        <v>1635</v>
      </c>
      <c r="D4737" t="s">
        <v>28</v>
      </c>
      <c r="E4737" t="s">
        <v>29</v>
      </c>
      <c r="F4737">
        <v>30</v>
      </c>
      <c r="G4737" t="s">
        <v>9930</v>
      </c>
      <c r="H4737" t="s">
        <v>1119</v>
      </c>
      <c r="I4737" t="s">
        <v>240</v>
      </c>
      <c r="J4737" s="1">
        <v>44571</v>
      </c>
      <c r="K4737">
        <v>22</v>
      </c>
      <c r="L4737" t="s">
        <v>33</v>
      </c>
      <c r="N4737">
        <f t="shared" si="73"/>
        <v>0</v>
      </c>
    </row>
    <row r="4738" spans="1:14" x14ac:dyDescent="0.3">
      <c r="A4738">
        <v>4737</v>
      </c>
      <c r="B4738" t="s">
        <v>504</v>
      </c>
      <c r="C4738" t="s">
        <v>6065</v>
      </c>
      <c r="D4738" t="s">
        <v>28</v>
      </c>
      <c r="E4738" t="s">
        <v>29</v>
      </c>
      <c r="F4738">
        <v>60</v>
      </c>
      <c r="G4738" t="s">
        <v>9931</v>
      </c>
      <c r="H4738" t="s">
        <v>5643</v>
      </c>
      <c r="I4738" t="s">
        <v>886</v>
      </c>
      <c r="J4738" s="1">
        <v>44003</v>
      </c>
      <c r="K4738">
        <v>41</v>
      </c>
      <c r="L4738" t="s">
        <v>39</v>
      </c>
      <c r="N4738">
        <f t="shared" ref="N4738:N4801" si="74">COUNTBLANK(A4738:L4738)</f>
        <v>0</v>
      </c>
    </row>
    <row r="4739" spans="1:14" x14ac:dyDescent="0.3">
      <c r="A4739">
        <v>4738</v>
      </c>
      <c r="B4739" t="s">
        <v>9932</v>
      </c>
      <c r="C4739" t="s">
        <v>4706</v>
      </c>
      <c r="D4739" t="s">
        <v>41</v>
      </c>
      <c r="E4739" t="s">
        <v>16</v>
      </c>
      <c r="F4739">
        <v>90</v>
      </c>
      <c r="G4739" t="s">
        <v>9933</v>
      </c>
      <c r="H4739" t="s">
        <v>2141</v>
      </c>
      <c r="I4739" t="s">
        <v>1078</v>
      </c>
      <c r="J4739" s="1">
        <v>44607</v>
      </c>
      <c r="K4739">
        <v>14</v>
      </c>
      <c r="L4739" t="s">
        <v>20</v>
      </c>
      <c r="N4739">
        <f t="shared" si="74"/>
        <v>0</v>
      </c>
    </row>
    <row r="4740" spans="1:14" x14ac:dyDescent="0.3">
      <c r="A4740">
        <v>4739</v>
      </c>
      <c r="B4740" t="s">
        <v>9934</v>
      </c>
      <c r="C4740" t="s">
        <v>1442</v>
      </c>
      <c r="D4740" t="s">
        <v>51</v>
      </c>
      <c r="E4740" t="s">
        <v>16</v>
      </c>
      <c r="F4740">
        <v>90</v>
      </c>
      <c r="G4740" t="s">
        <v>9935</v>
      </c>
      <c r="H4740" t="s">
        <v>1761</v>
      </c>
      <c r="I4740" t="s">
        <v>38</v>
      </c>
      <c r="J4740" s="1">
        <v>44571</v>
      </c>
      <c r="K4740">
        <v>94</v>
      </c>
      <c r="L4740" t="s">
        <v>64</v>
      </c>
      <c r="N4740">
        <f t="shared" si="74"/>
        <v>0</v>
      </c>
    </row>
    <row r="4741" spans="1:14" x14ac:dyDescent="0.3">
      <c r="A4741">
        <v>4740</v>
      </c>
      <c r="B4741" t="s">
        <v>433</v>
      </c>
      <c r="C4741" t="s">
        <v>5756</v>
      </c>
      <c r="D4741" t="s">
        <v>15</v>
      </c>
      <c r="E4741" t="s">
        <v>16</v>
      </c>
      <c r="F4741">
        <v>30</v>
      </c>
      <c r="G4741" t="s">
        <v>9936</v>
      </c>
      <c r="H4741" t="s">
        <v>4409</v>
      </c>
      <c r="I4741" t="s">
        <v>294</v>
      </c>
      <c r="J4741" s="1">
        <v>44023</v>
      </c>
      <c r="K4741">
        <v>51</v>
      </c>
      <c r="L4741" t="s">
        <v>70</v>
      </c>
      <c r="N4741">
        <f t="shared" si="74"/>
        <v>0</v>
      </c>
    </row>
    <row r="4742" spans="1:14" x14ac:dyDescent="0.3">
      <c r="A4742">
        <v>4741</v>
      </c>
      <c r="B4742" t="s">
        <v>9937</v>
      </c>
      <c r="C4742" t="s">
        <v>3588</v>
      </c>
      <c r="D4742" t="s">
        <v>15</v>
      </c>
      <c r="E4742" t="s">
        <v>16</v>
      </c>
      <c r="F4742">
        <v>60</v>
      </c>
      <c r="G4742" t="s">
        <v>9938</v>
      </c>
      <c r="H4742" t="s">
        <v>8534</v>
      </c>
      <c r="I4742" t="s">
        <v>294</v>
      </c>
      <c r="J4742" s="1">
        <v>43876</v>
      </c>
      <c r="K4742">
        <v>24</v>
      </c>
      <c r="L4742" t="s">
        <v>33</v>
      </c>
      <c r="N4742">
        <f t="shared" si="74"/>
        <v>0</v>
      </c>
    </row>
    <row r="4743" spans="1:14" x14ac:dyDescent="0.3">
      <c r="A4743">
        <v>4742</v>
      </c>
      <c r="B4743" t="s">
        <v>9939</v>
      </c>
      <c r="C4743" t="s">
        <v>4181</v>
      </c>
      <c r="D4743" t="s">
        <v>28</v>
      </c>
      <c r="E4743" t="s">
        <v>3565</v>
      </c>
      <c r="F4743">
        <v>90</v>
      </c>
      <c r="G4743" t="s">
        <v>9940</v>
      </c>
      <c r="H4743" t="s">
        <v>3498</v>
      </c>
      <c r="I4743" t="s">
        <v>32</v>
      </c>
      <c r="J4743" s="1">
        <v>44108</v>
      </c>
      <c r="K4743">
        <v>76</v>
      </c>
      <c r="L4743" t="s">
        <v>39</v>
      </c>
      <c r="N4743">
        <f t="shared" si="74"/>
        <v>0</v>
      </c>
    </row>
    <row r="4744" spans="1:14" x14ac:dyDescent="0.3">
      <c r="A4744">
        <v>4743</v>
      </c>
      <c r="B4744" t="s">
        <v>9941</v>
      </c>
      <c r="C4744" t="s">
        <v>8723</v>
      </c>
      <c r="D4744" t="s">
        <v>41</v>
      </c>
      <c r="E4744" t="s">
        <v>16</v>
      </c>
      <c r="F4744">
        <v>90</v>
      </c>
      <c r="G4744" t="s">
        <v>9942</v>
      </c>
      <c r="H4744" t="s">
        <v>386</v>
      </c>
      <c r="I4744" t="s">
        <v>294</v>
      </c>
      <c r="J4744" s="1">
        <v>44131</v>
      </c>
      <c r="K4744">
        <v>20</v>
      </c>
      <c r="L4744" t="s">
        <v>20</v>
      </c>
      <c r="N4744">
        <f t="shared" si="74"/>
        <v>0</v>
      </c>
    </row>
    <row r="4745" spans="1:14" x14ac:dyDescent="0.3">
      <c r="A4745">
        <v>4744</v>
      </c>
      <c r="B4745" t="s">
        <v>9943</v>
      </c>
      <c r="C4745" t="s">
        <v>5928</v>
      </c>
      <c r="D4745" t="s">
        <v>15</v>
      </c>
      <c r="E4745" t="s">
        <v>16</v>
      </c>
      <c r="F4745">
        <v>90</v>
      </c>
      <c r="G4745" t="s">
        <v>9944</v>
      </c>
      <c r="H4745" t="s">
        <v>4889</v>
      </c>
      <c r="I4745" t="s">
        <v>110</v>
      </c>
      <c r="J4745" s="1">
        <v>44642</v>
      </c>
      <c r="K4745">
        <v>28</v>
      </c>
      <c r="L4745" t="s">
        <v>64</v>
      </c>
      <c r="N4745">
        <f t="shared" si="74"/>
        <v>0</v>
      </c>
    </row>
    <row r="4746" spans="1:14" x14ac:dyDescent="0.3">
      <c r="A4746">
        <v>4745</v>
      </c>
      <c r="B4746" t="s">
        <v>2750</v>
      </c>
      <c r="C4746" t="s">
        <v>5626</v>
      </c>
      <c r="D4746" t="s">
        <v>28</v>
      </c>
      <c r="E4746" t="s">
        <v>29</v>
      </c>
      <c r="F4746">
        <v>60</v>
      </c>
      <c r="G4746" t="s">
        <v>9945</v>
      </c>
      <c r="H4746" t="s">
        <v>6343</v>
      </c>
      <c r="I4746" t="s">
        <v>32</v>
      </c>
      <c r="J4746" s="1">
        <v>44200</v>
      </c>
      <c r="K4746">
        <v>44</v>
      </c>
      <c r="L4746" t="s">
        <v>39</v>
      </c>
      <c r="N4746">
        <f t="shared" si="74"/>
        <v>0</v>
      </c>
    </row>
    <row r="4747" spans="1:14" x14ac:dyDescent="0.3">
      <c r="A4747">
        <v>4746</v>
      </c>
      <c r="B4747" t="s">
        <v>5942</v>
      </c>
      <c r="C4747" t="s">
        <v>9946</v>
      </c>
      <c r="D4747" t="s">
        <v>28</v>
      </c>
      <c r="E4747" t="s">
        <v>29</v>
      </c>
      <c r="F4747">
        <v>60</v>
      </c>
      <c r="G4747" t="s">
        <v>9947</v>
      </c>
      <c r="H4747" t="s">
        <v>1001</v>
      </c>
      <c r="I4747" t="s">
        <v>32</v>
      </c>
      <c r="J4747" s="1">
        <v>44762</v>
      </c>
      <c r="K4747">
        <v>62</v>
      </c>
      <c r="L4747" t="s">
        <v>70</v>
      </c>
      <c r="N4747">
        <f t="shared" si="74"/>
        <v>0</v>
      </c>
    </row>
    <row r="4748" spans="1:14" x14ac:dyDescent="0.3">
      <c r="A4748">
        <v>4747</v>
      </c>
      <c r="B4748" t="s">
        <v>7811</v>
      </c>
      <c r="C4748" t="s">
        <v>991</v>
      </c>
      <c r="D4748" t="s">
        <v>15</v>
      </c>
      <c r="E4748" t="s">
        <v>16</v>
      </c>
      <c r="F4748">
        <v>90</v>
      </c>
      <c r="G4748" t="s">
        <v>9948</v>
      </c>
      <c r="H4748" t="s">
        <v>3495</v>
      </c>
      <c r="I4748" t="s">
        <v>1083</v>
      </c>
      <c r="J4748" s="1">
        <v>44640</v>
      </c>
      <c r="K4748">
        <v>10</v>
      </c>
      <c r="L4748" t="s">
        <v>70</v>
      </c>
      <c r="N4748">
        <f t="shared" si="74"/>
        <v>0</v>
      </c>
    </row>
    <row r="4749" spans="1:14" x14ac:dyDescent="0.3">
      <c r="A4749">
        <v>4748</v>
      </c>
      <c r="B4749" t="s">
        <v>4318</v>
      </c>
      <c r="C4749" t="s">
        <v>9949</v>
      </c>
      <c r="D4749" t="s">
        <v>28</v>
      </c>
      <c r="E4749" t="s">
        <v>29</v>
      </c>
      <c r="F4749">
        <v>90</v>
      </c>
      <c r="G4749" t="s">
        <v>9950</v>
      </c>
      <c r="H4749" t="s">
        <v>938</v>
      </c>
      <c r="I4749" t="s">
        <v>25</v>
      </c>
      <c r="J4749" s="1">
        <v>44344</v>
      </c>
      <c r="K4749">
        <v>94</v>
      </c>
      <c r="L4749" t="s">
        <v>64</v>
      </c>
      <c r="N4749">
        <f t="shared" si="74"/>
        <v>0</v>
      </c>
    </row>
    <row r="4750" spans="1:14" x14ac:dyDescent="0.3">
      <c r="A4750">
        <v>4749</v>
      </c>
      <c r="B4750" t="s">
        <v>9951</v>
      </c>
      <c r="C4750" t="s">
        <v>6513</v>
      </c>
      <c r="D4750" t="s">
        <v>15</v>
      </c>
      <c r="E4750" t="s">
        <v>16</v>
      </c>
      <c r="F4750">
        <v>90</v>
      </c>
      <c r="G4750" t="s">
        <v>9952</v>
      </c>
      <c r="H4750" t="s">
        <v>3175</v>
      </c>
      <c r="I4750" t="s">
        <v>1233</v>
      </c>
      <c r="J4750" s="1">
        <v>44837</v>
      </c>
      <c r="K4750">
        <v>11</v>
      </c>
      <c r="L4750" t="s">
        <v>45</v>
      </c>
      <c r="N4750">
        <f t="shared" si="74"/>
        <v>0</v>
      </c>
    </row>
    <row r="4751" spans="1:14" x14ac:dyDescent="0.3">
      <c r="A4751">
        <v>4750</v>
      </c>
      <c r="B4751" t="s">
        <v>4771</v>
      </c>
      <c r="C4751" t="s">
        <v>9953</v>
      </c>
      <c r="D4751" t="s">
        <v>28</v>
      </c>
      <c r="E4751" t="s">
        <v>29</v>
      </c>
      <c r="F4751">
        <v>90</v>
      </c>
      <c r="G4751" t="s">
        <v>9954</v>
      </c>
      <c r="H4751" t="s">
        <v>4543</v>
      </c>
      <c r="I4751" t="s">
        <v>173</v>
      </c>
      <c r="J4751" s="1">
        <v>44522</v>
      </c>
      <c r="K4751">
        <v>73</v>
      </c>
      <c r="L4751" t="s">
        <v>159</v>
      </c>
      <c r="N4751">
        <f t="shared" si="74"/>
        <v>0</v>
      </c>
    </row>
    <row r="4752" spans="1:14" x14ac:dyDescent="0.3">
      <c r="A4752" s="2">
        <v>4751</v>
      </c>
      <c r="B4752" s="2" t="s">
        <v>9955</v>
      </c>
      <c r="C4752" s="2" t="s">
        <v>1465</v>
      </c>
      <c r="D4752" s="2" t="s">
        <v>15</v>
      </c>
      <c r="E4752" s="2" t="s">
        <v>16</v>
      </c>
      <c r="F4752" s="2">
        <v>90</v>
      </c>
      <c r="G4752" s="2" t="s">
        <v>9956</v>
      </c>
      <c r="H4752" s="2"/>
      <c r="I4752" s="2" t="s">
        <v>366</v>
      </c>
      <c r="J4752" s="3">
        <v>44153</v>
      </c>
      <c r="K4752" s="2">
        <v>41</v>
      </c>
      <c r="L4752" s="2" t="s">
        <v>70</v>
      </c>
      <c r="M4752" s="2"/>
      <c r="N4752" s="2">
        <f t="shared" si="74"/>
        <v>1</v>
      </c>
    </row>
    <row r="4753" spans="1:14" x14ac:dyDescent="0.3">
      <c r="A4753">
        <v>4752</v>
      </c>
      <c r="B4753" t="s">
        <v>9957</v>
      </c>
      <c r="C4753" t="s">
        <v>5671</v>
      </c>
      <c r="D4753" t="s">
        <v>15</v>
      </c>
      <c r="E4753" t="s">
        <v>16</v>
      </c>
      <c r="F4753">
        <v>90</v>
      </c>
      <c r="G4753" t="s">
        <v>9958</v>
      </c>
      <c r="H4753" t="s">
        <v>5207</v>
      </c>
      <c r="I4753" t="s">
        <v>38</v>
      </c>
      <c r="J4753" s="1">
        <v>43994</v>
      </c>
      <c r="K4753">
        <v>7</v>
      </c>
      <c r="L4753" t="s">
        <v>101</v>
      </c>
      <c r="N4753">
        <f t="shared" si="74"/>
        <v>0</v>
      </c>
    </row>
    <row r="4754" spans="1:14" x14ac:dyDescent="0.3">
      <c r="A4754">
        <v>4753</v>
      </c>
      <c r="B4754" t="s">
        <v>3599</v>
      </c>
      <c r="C4754" t="s">
        <v>2113</v>
      </c>
      <c r="D4754" t="s">
        <v>28</v>
      </c>
      <c r="E4754" t="s">
        <v>29</v>
      </c>
      <c r="F4754">
        <v>30</v>
      </c>
      <c r="G4754" t="s">
        <v>9959</v>
      </c>
      <c r="H4754" t="s">
        <v>5069</v>
      </c>
      <c r="I4754" t="s">
        <v>32</v>
      </c>
      <c r="J4754" s="1">
        <v>44926</v>
      </c>
      <c r="K4754">
        <v>104</v>
      </c>
      <c r="L4754" t="s">
        <v>33</v>
      </c>
      <c r="N4754">
        <f t="shared" si="74"/>
        <v>0</v>
      </c>
    </row>
    <row r="4755" spans="1:14" x14ac:dyDescent="0.3">
      <c r="A4755">
        <v>4754</v>
      </c>
      <c r="B4755" t="s">
        <v>9009</v>
      </c>
      <c r="C4755" t="s">
        <v>2174</v>
      </c>
      <c r="D4755" t="s">
        <v>51</v>
      </c>
      <c r="E4755" t="s">
        <v>16</v>
      </c>
      <c r="F4755">
        <v>90</v>
      </c>
      <c r="G4755" t="s">
        <v>9960</v>
      </c>
      <c r="H4755" t="s">
        <v>2661</v>
      </c>
      <c r="I4755" t="s">
        <v>187</v>
      </c>
      <c r="J4755" s="1">
        <v>44205</v>
      </c>
      <c r="K4755">
        <v>38</v>
      </c>
      <c r="L4755" t="s">
        <v>101</v>
      </c>
      <c r="N4755">
        <f t="shared" si="74"/>
        <v>0</v>
      </c>
    </row>
    <row r="4756" spans="1:14" x14ac:dyDescent="0.3">
      <c r="A4756">
        <v>4755</v>
      </c>
      <c r="B4756" t="s">
        <v>9961</v>
      </c>
      <c r="C4756" t="s">
        <v>1963</v>
      </c>
      <c r="D4756" t="s">
        <v>15</v>
      </c>
      <c r="E4756" t="s">
        <v>16</v>
      </c>
      <c r="F4756">
        <v>90</v>
      </c>
      <c r="G4756" t="s">
        <v>9962</v>
      </c>
      <c r="H4756" t="s">
        <v>5781</v>
      </c>
      <c r="I4756" t="s">
        <v>32</v>
      </c>
      <c r="J4756" s="1">
        <v>44890</v>
      </c>
      <c r="K4756">
        <v>55</v>
      </c>
      <c r="L4756" t="s">
        <v>159</v>
      </c>
      <c r="N4756">
        <f t="shared" si="74"/>
        <v>0</v>
      </c>
    </row>
    <row r="4757" spans="1:14" x14ac:dyDescent="0.3">
      <c r="A4757">
        <v>4756</v>
      </c>
      <c r="B4757" t="s">
        <v>4296</v>
      </c>
      <c r="C4757" t="s">
        <v>7251</v>
      </c>
      <c r="D4757" t="s">
        <v>92</v>
      </c>
      <c r="E4757" t="s">
        <v>29</v>
      </c>
      <c r="F4757">
        <v>30</v>
      </c>
      <c r="G4757" t="s">
        <v>9963</v>
      </c>
      <c r="H4757" t="s">
        <v>3316</v>
      </c>
      <c r="I4757" t="s">
        <v>32</v>
      </c>
      <c r="J4757" s="1">
        <v>44634</v>
      </c>
      <c r="K4757">
        <v>81</v>
      </c>
      <c r="L4757" t="s">
        <v>45</v>
      </c>
      <c r="N4757">
        <f t="shared" si="74"/>
        <v>0</v>
      </c>
    </row>
    <row r="4758" spans="1:14" x14ac:dyDescent="0.3">
      <c r="A4758">
        <v>4757</v>
      </c>
      <c r="B4758" t="s">
        <v>9964</v>
      </c>
      <c r="C4758" t="s">
        <v>936</v>
      </c>
      <c r="D4758" t="s">
        <v>41</v>
      </c>
      <c r="E4758" t="s">
        <v>16</v>
      </c>
      <c r="F4758">
        <v>30</v>
      </c>
      <c r="G4758" t="s">
        <v>9965</v>
      </c>
      <c r="H4758" t="s">
        <v>1605</v>
      </c>
      <c r="I4758" t="s">
        <v>32</v>
      </c>
      <c r="J4758" s="1">
        <v>44583</v>
      </c>
      <c r="K4758">
        <v>37</v>
      </c>
      <c r="L4758" t="s">
        <v>54</v>
      </c>
      <c r="N4758">
        <f t="shared" si="74"/>
        <v>0</v>
      </c>
    </row>
    <row r="4759" spans="1:14" x14ac:dyDescent="0.3">
      <c r="A4759">
        <v>4758</v>
      </c>
      <c r="B4759" t="s">
        <v>7643</v>
      </c>
      <c r="C4759" t="s">
        <v>3416</v>
      </c>
      <c r="D4759" t="s">
        <v>28</v>
      </c>
      <c r="E4759" t="s">
        <v>29</v>
      </c>
      <c r="F4759">
        <v>30</v>
      </c>
      <c r="G4759" t="s">
        <v>9966</v>
      </c>
      <c r="H4759" t="s">
        <v>7818</v>
      </c>
      <c r="I4759" t="s">
        <v>1311</v>
      </c>
      <c r="J4759" s="1">
        <v>44915</v>
      </c>
      <c r="K4759">
        <v>26</v>
      </c>
      <c r="L4759" t="s">
        <v>39</v>
      </c>
      <c r="N4759">
        <f t="shared" si="74"/>
        <v>0</v>
      </c>
    </row>
    <row r="4760" spans="1:14" x14ac:dyDescent="0.3">
      <c r="A4760">
        <v>4759</v>
      </c>
      <c r="B4760" t="s">
        <v>1831</v>
      </c>
      <c r="C4760" t="s">
        <v>9967</v>
      </c>
      <c r="D4760" t="s">
        <v>28</v>
      </c>
      <c r="E4760" t="s">
        <v>29</v>
      </c>
      <c r="F4760">
        <v>90</v>
      </c>
      <c r="G4760" t="s">
        <v>9968</v>
      </c>
      <c r="H4760" t="s">
        <v>5406</v>
      </c>
      <c r="I4760" t="s">
        <v>32</v>
      </c>
      <c r="J4760" s="1">
        <v>44425</v>
      </c>
      <c r="K4760">
        <v>49</v>
      </c>
      <c r="L4760" t="s">
        <v>39</v>
      </c>
      <c r="N4760">
        <f t="shared" si="74"/>
        <v>0</v>
      </c>
    </row>
    <row r="4761" spans="1:14" x14ac:dyDescent="0.3">
      <c r="A4761">
        <v>4760</v>
      </c>
      <c r="B4761" t="s">
        <v>471</v>
      </c>
      <c r="C4761" t="s">
        <v>8687</v>
      </c>
      <c r="D4761" t="s">
        <v>28</v>
      </c>
      <c r="E4761" t="s">
        <v>29</v>
      </c>
      <c r="F4761">
        <v>90</v>
      </c>
      <c r="G4761" t="s">
        <v>9969</v>
      </c>
      <c r="H4761" t="s">
        <v>3459</v>
      </c>
      <c r="I4761" t="s">
        <v>178</v>
      </c>
      <c r="J4761" s="1">
        <v>44262</v>
      </c>
      <c r="K4761">
        <v>18</v>
      </c>
      <c r="L4761" t="s">
        <v>64</v>
      </c>
      <c r="N4761">
        <f t="shared" si="74"/>
        <v>0</v>
      </c>
    </row>
    <row r="4762" spans="1:14" x14ac:dyDescent="0.3">
      <c r="A4762">
        <v>4761</v>
      </c>
      <c r="B4762" t="s">
        <v>8875</v>
      </c>
      <c r="C4762" t="s">
        <v>2398</v>
      </c>
      <c r="D4762" t="s">
        <v>28</v>
      </c>
      <c r="E4762" t="s">
        <v>29</v>
      </c>
      <c r="F4762">
        <v>90</v>
      </c>
      <c r="G4762" t="s">
        <v>9970</v>
      </c>
      <c r="H4762" t="s">
        <v>5406</v>
      </c>
      <c r="I4762" t="s">
        <v>32</v>
      </c>
      <c r="J4762" s="1">
        <v>44423</v>
      </c>
      <c r="K4762">
        <v>50</v>
      </c>
      <c r="L4762" t="s">
        <v>20</v>
      </c>
      <c r="N4762">
        <f t="shared" si="74"/>
        <v>0</v>
      </c>
    </row>
    <row r="4763" spans="1:14" x14ac:dyDescent="0.3">
      <c r="A4763">
        <v>4762</v>
      </c>
      <c r="B4763" t="s">
        <v>9971</v>
      </c>
      <c r="C4763" t="s">
        <v>295</v>
      </c>
      <c r="D4763" t="s">
        <v>92</v>
      </c>
      <c r="E4763" t="s">
        <v>16</v>
      </c>
      <c r="F4763">
        <v>90</v>
      </c>
      <c r="G4763" t="s">
        <v>9972</v>
      </c>
      <c r="H4763" t="s">
        <v>1005</v>
      </c>
      <c r="I4763" t="s">
        <v>178</v>
      </c>
      <c r="J4763" s="1">
        <v>44670</v>
      </c>
      <c r="K4763">
        <v>54</v>
      </c>
      <c r="L4763" t="s">
        <v>20</v>
      </c>
      <c r="N4763">
        <f t="shared" si="74"/>
        <v>0</v>
      </c>
    </row>
    <row r="4764" spans="1:14" x14ac:dyDescent="0.3">
      <c r="A4764">
        <v>4763</v>
      </c>
      <c r="B4764" t="s">
        <v>9973</v>
      </c>
      <c r="C4764" t="s">
        <v>1204</v>
      </c>
      <c r="D4764" t="s">
        <v>51</v>
      </c>
      <c r="E4764" t="s">
        <v>16</v>
      </c>
      <c r="F4764">
        <v>90</v>
      </c>
      <c r="G4764" t="s">
        <v>9974</v>
      </c>
      <c r="H4764" t="s">
        <v>2194</v>
      </c>
      <c r="I4764" t="s">
        <v>32</v>
      </c>
      <c r="J4764" s="1">
        <v>44471</v>
      </c>
      <c r="K4764">
        <v>73</v>
      </c>
      <c r="L4764" t="s">
        <v>159</v>
      </c>
      <c r="N4764">
        <f t="shared" si="74"/>
        <v>0</v>
      </c>
    </row>
    <row r="4765" spans="1:14" x14ac:dyDescent="0.3">
      <c r="A4765">
        <v>4764</v>
      </c>
      <c r="B4765" t="s">
        <v>4370</v>
      </c>
      <c r="C4765" t="s">
        <v>8869</v>
      </c>
      <c r="D4765" t="s">
        <v>51</v>
      </c>
      <c r="E4765" t="s">
        <v>16</v>
      </c>
      <c r="F4765">
        <v>60</v>
      </c>
      <c r="G4765" t="s">
        <v>9975</v>
      </c>
      <c r="H4765" t="s">
        <v>4098</v>
      </c>
      <c r="I4765" t="s">
        <v>1889</v>
      </c>
      <c r="J4765" s="1">
        <v>44404</v>
      </c>
      <c r="K4765">
        <v>46</v>
      </c>
      <c r="L4765" t="s">
        <v>54</v>
      </c>
      <c r="N4765">
        <f t="shared" si="74"/>
        <v>0</v>
      </c>
    </row>
    <row r="4766" spans="1:14" x14ac:dyDescent="0.3">
      <c r="A4766">
        <v>4765</v>
      </c>
      <c r="B4766" t="s">
        <v>357</v>
      </c>
      <c r="C4766" t="s">
        <v>2496</v>
      </c>
      <c r="D4766" t="s">
        <v>28</v>
      </c>
      <c r="E4766" t="s">
        <v>29</v>
      </c>
      <c r="F4766">
        <v>30</v>
      </c>
      <c r="G4766" t="s">
        <v>9976</v>
      </c>
      <c r="H4766" t="s">
        <v>1194</v>
      </c>
      <c r="I4766" t="s">
        <v>38</v>
      </c>
      <c r="J4766" s="1">
        <v>44133</v>
      </c>
      <c r="K4766">
        <v>4</v>
      </c>
      <c r="L4766" t="s">
        <v>54</v>
      </c>
      <c r="N4766">
        <f t="shared" si="74"/>
        <v>0</v>
      </c>
    </row>
    <row r="4767" spans="1:14" x14ac:dyDescent="0.3">
      <c r="A4767">
        <v>4766</v>
      </c>
      <c r="B4767" t="s">
        <v>4061</v>
      </c>
      <c r="C4767" t="s">
        <v>9977</v>
      </c>
      <c r="D4767" t="s">
        <v>15</v>
      </c>
      <c r="E4767" t="s">
        <v>16</v>
      </c>
      <c r="F4767">
        <v>60</v>
      </c>
      <c r="G4767" t="s">
        <v>9978</v>
      </c>
      <c r="H4767" t="s">
        <v>1060</v>
      </c>
      <c r="I4767" t="s">
        <v>38</v>
      </c>
      <c r="J4767" s="1">
        <v>43877</v>
      </c>
      <c r="K4767">
        <v>82</v>
      </c>
      <c r="L4767" t="s">
        <v>45</v>
      </c>
      <c r="N4767">
        <f t="shared" si="74"/>
        <v>0</v>
      </c>
    </row>
    <row r="4768" spans="1:14" x14ac:dyDescent="0.3">
      <c r="A4768">
        <v>4767</v>
      </c>
      <c r="B4768" t="s">
        <v>699</v>
      </c>
      <c r="C4768" t="s">
        <v>5792</v>
      </c>
      <c r="D4768" t="s">
        <v>92</v>
      </c>
      <c r="E4768" t="s">
        <v>29</v>
      </c>
      <c r="F4768">
        <v>90</v>
      </c>
      <c r="G4768" t="s">
        <v>9979</v>
      </c>
      <c r="H4768" t="s">
        <v>4424</v>
      </c>
      <c r="I4768" t="s">
        <v>25</v>
      </c>
      <c r="J4768" s="1">
        <v>44565</v>
      </c>
      <c r="K4768">
        <v>80</v>
      </c>
      <c r="L4768" t="s">
        <v>70</v>
      </c>
      <c r="N4768">
        <f t="shared" si="74"/>
        <v>0</v>
      </c>
    </row>
    <row r="4769" spans="1:14" x14ac:dyDescent="0.3">
      <c r="A4769">
        <v>4768</v>
      </c>
      <c r="B4769" t="s">
        <v>1027</v>
      </c>
      <c r="C4769" t="s">
        <v>2561</v>
      </c>
      <c r="D4769" t="s">
        <v>28</v>
      </c>
      <c r="E4769" t="s">
        <v>29</v>
      </c>
      <c r="F4769">
        <v>90</v>
      </c>
      <c r="G4769" t="s">
        <v>9980</v>
      </c>
      <c r="H4769" t="s">
        <v>5611</v>
      </c>
      <c r="I4769" t="s">
        <v>32</v>
      </c>
      <c r="J4769" s="1">
        <v>44096</v>
      </c>
      <c r="K4769">
        <v>64</v>
      </c>
      <c r="L4769" t="s">
        <v>101</v>
      </c>
      <c r="N4769">
        <f t="shared" si="74"/>
        <v>0</v>
      </c>
    </row>
    <row r="4770" spans="1:14" x14ac:dyDescent="0.3">
      <c r="A4770">
        <v>4769</v>
      </c>
      <c r="B4770" t="s">
        <v>4023</v>
      </c>
      <c r="C4770" t="s">
        <v>3806</v>
      </c>
      <c r="D4770" t="s">
        <v>92</v>
      </c>
      <c r="E4770" t="s">
        <v>29</v>
      </c>
      <c r="F4770">
        <v>90</v>
      </c>
      <c r="G4770" t="s">
        <v>9981</v>
      </c>
      <c r="H4770" t="s">
        <v>6319</v>
      </c>
      <c r="I4770" t="s">
        <v>32</v>
      </c>
      <c r="J4770" s="1">
        <v>43924</v>
      </c>
      <c r="K4770">
        <v>82</v>
      </c>
      <c r="L4770" t="s">
        <v>54</v>
      </c>
      <c r="N4770">
        <f t="shared" si="74"/>
        <v>0</v>
      </c>
    </row>
    <row r="4771" spans="1:14" x14ac:dyDescent="0.3">
      <c r="A4771">
        <v>4770</v>
      </c>
      <c r="B4771" t="s">
        <v>6792</v>
      </c>
      <c r="C4771" t="s">
        <v>4600</v>
      </c>
      <c r="D4771" t="s">
        <v>15</v>
      </c>
      <c r="E4771" t="s">
        <v>16</v>
      </c>
      <c r="F4771">
        <v>30</v>
      </c>
      <c r="G4771" t="s">
        <v>9982</v>
      </c>
      <c r="H4771" t="s">
        <v>2834</v>
      </c>
      <c r="I4771" t="s">
        <v>19</v>
      </c>
      <c r="J4771" s="1">
        <v>44794</v>
      </c>
      <c r="K4771">
        <v>42</v>
      </c>
      <c r="L4771" t="s">
        <v>20</v>
      </c>
      <c r="N4771">
        <f t="shared" si="74"/>
        <v>0</v>
      </c>
    </row>
    <row r="4772" spans="1:14" x14ac:dyDescent="0.3">
      <c r="A4772">
        <v>4771</v>
      </c>
      <c r="B4772" t="s">
        <v>7804</v>
      </c>
      <c r="C4772" t="s">
        <v>6401</v>
      </c>
      <c r="D4772" t="s">
        <v>28</v>
      </c>
      <c r="E4772" t="s">
        <v>29</v>
      </c>
      <c r="F4772">
        <v>90</v>
      </c>
      <c r="G4772" t="s">
        <v>9983</v>
      </c>
      <c r="H4772" t="s">
        <v>4870</v>
      </c>
      <c r="I4772" t="s">
        <v>146</v>
      </c>
      <c r="J4772" s="1">
        <v>44735</v>
      </c>
      <c r="K4772">
        <v>29</v>
      </c>
      <c r="L4772" t="s">
        <v>33</v>
      </c>
      <c r="N4772">
        <f t="shared" si="74"/>
        <v>0</v>
      </c>
    </row>
    <row r="4773" spans="1:14" x14ac:dyDescent="0.3">
      <c r="A4773">
        <v>4772</v>
      </c>
      <c r="B4773" t="s">
        <v>4008</v>
      </c>
      <c r="C4773" t="s">
        <v>4324</v>
      </c>
      <c r="D4773" t="s">
        <v>28</v>
      </c>
      <c r="E4773" t="s">
        <v>29</v>
      </c>
      <c r="F4773">
        <v>60</v>
      </c>
      <c r="G4773" t="s">
        <v>9984</v>
      </c>
      <c r="H4773" t="s">
        <v>1131</v>
      </c>
      <c r="I4773" t="s">
        <v>32</v>
      </c>
      <c r="J4773" s="1">
        <v>44446</v>
      </c>
      <c r="K4773">
        <v>15</v>
      </c>
      <c r="L4773" t="s">
        <v>54</v>
      </c>
      <c r="N4773">
        <f t="shared" si="74"/>
        <v>0</v>
      </c>
    </row>
    <row r="4774" spans="1:14" x14ac:dyDescent="0.3">
      <c r="A4774">
        <v>4773</v>
      </c>
      <c r="B4774" t="s">
        <v>6401</v>
      </c>
      <c r="C4774" t="s">
        <v>7253</v>
      </c>
      <c r="D4774" t="s">
        <v>28</v>
      </c>
      <c r="E4774" t="s">
        <v>29</v>
      </c>
      <c r="F4774">
        <v>60</v>
      </c>
      <c r="G4774" t="s">
        <v>9985</v>
      </c>
      <c r="H4774" t="s">
        <v>138</v>
      </c>
      <c r="I4774" t="s">
        <v>294</v>
      </c>
      <c r="J4774" s="1">
        <v>44292</v>
      </c>
      <c r="K4774">
        <v>63</v>
      </c>
      <c r="L4774" t="s">
        <v>39</v>
      </c>
      <c r="N4774">
        <f t="shared" si="74"/>
        <v>0</v>
      </c>
    </row>
    <row r="4775" spans="1:14" x14ac:dyDescent="0.3">
      <c r="A4775">
        <v>4774</v>
      </c>
      <c r="B4775" t="s">
        <v>3699</v>
      </c>
      <c r="C4775" t="s">
        <v>9488</v>
      </c>
      <c r="D4775" t="s">
        <v>28</v>
      </c>
      <c r="E4775" t="s">
        <v>29</v>
      </c>
      <c r="F4775">
        <v>60</v>
      </c>
      <c r="G4775" t="s">
        <v>9986</v>
      </c>
      <c r="H4775" t="s">
        <v>9987</v>
      </c>
      <c r="I4775" t="s">
        <v>294</v>
      </c>
      <c r="J4775" s="1">
        <v>44362</v>
      </c>
      <c r="K4775">
        <v>18</v>
      </c>
      <c r="L4775" t="s">
        <v>70</v>
      </c>
      <c r="N4775">
        <f t="shared" si="74"/>
        <v>0</v>
      </c>
    </row>
    <row r="4776" spans="1:14" x14ac:dyDescent="0.3">
      <c r="A4776">
        <v>4775</v>
      </c>
      <c r="B4776" t="s">
        <v>5410</v>
      </c>
      <c r="C4776" t="s">
        <v>5546</v>
      </c>
      <c r="D4776" t="s">
        <v>51</v>
      </c>
      <c r="E4776" t="s">
        <v>16</v>
      </c>
      <c r="F4776">
        <v>60</v>
      </c>
      <c r="G4776" t="s">
        <v>9988</v>
      </c>
      <c r="H4776" t="s">
        <v>7318</v>
      </c>
      <c r="I4776" t="s">
        <v>32</v>
      </c>
      <c r="J4776" s="1">
        <v>43936</v>
      </c>
      <c r="K4776">
        <v>48</v>
      </c>
      <c r="L4776" t="s">
        <v>70</v>
      </c>
      <c r="N4776">
        <f t="shared" si="74"/>
        <v>0</v>
      </c>
    </row>
    <row r="4777" spans="1:14" x14ac:dyDescent="0.3">
      <c r="A4777">
        <v>4776</v>
      </c>
      <c r="B4777" t="s">
        <v>5410</v>
      </c>
      <c r="C4777" t="s">
        <v>5546</v>
      </c>
      <c r="D4777" t="s">
        <v>51</v>
      </c>
      <c r="E4777" t="s">
        <v>16</v>
      </c>
      <c r="F4777">
        <v>60</v>
      </c>
      <c r="G4777" t="s">
        <v>9988</v>
      </c>
      <c r="H4777" t="s">
        <v>7318</v>
      </c>
      <c r="I4777" t="s">
        <v>32</v>
      </c>
      <c r="J4777" s="1">
        <v>43936</v>
      </c>
      <c r="K4777">
        <v>48</v>
      </c>
      <c r="L4777" t="s">
        <v>70</v>
      </c>
      <c r="N4777">
        <f t="shared" si="74"/>
        <v>0</v>
      </c>
    </row>
    <row r="4778" spans="1:14" x14ac:dyDescent="0.3">
      <c r="A4778">
        <v>4777</v>
      </c>
      <c r="B4778" t="s">
        <v>5497</v>
      </c>
      <c r="C4778" t="s">
        <v>5037</v>
      </c>
      <c r="D4778" t="s">
        <v>28</v>
      </c>
      <c r="E4778" t="s">
        <v>29</v>
      </c>
      <c r="F4778">
        <v>60</v>
      </c>
      <c r="G4778" t="s">
        <v>9989</v>
      </c>
      <c r="H4778" t="s">
        <v>1931</v>
      </c>
      <c r="I4778" t="s">
        <v>32</v>
      </c>
      <c r="J4778" s="1">
        <v>44438</v>
      </c>
      <c r="K4778">
        <v>25</v>
      </c>
      <c r="L4778" t="s">
        <v>20</v>
      </c>
      <c r="N4778">
        <f t="shared" si="74"/>
        <v>0</v>
      </c>
    </row>
    <row r="4779" spans="1:14" x14ac:dyDescent="0.3">
      <c r="A4779">
        <v>4778</v>
      </c>
      <c r="B4779" t="s">
        <v>9990</v>
      </c>
      <c r="C4779" t="s">
        <v>9991</v>
      </c>
      <c r="D4779" t="s">
        <v>51</v>
      </c>
      <c r="E4779" t="s">
        <v>16</v>
      </c>
      <c r="F4779">
        <v>90</v>
      </c>
      <c r="G4779" t="s">
        <v>6607</v>
      </c>
      <c r="H4779" t="s">
        <v>133</v>
      </c>
      <c r="I4779" t="s">
        <v>124</v>
      </c>
      <c r="J4779" s="1">
        <v>44840</v>
      </c>
      <c r="K4779">
        <v>51</v>
      </c>
      <c r="L4779" t="s">
        <v>101</v>
      </c>
      <c r="N4779">
        <f t="shared" si="74"/>
        <v>0</v>
      </c>
    </row>
    <row r="4780" spans="1:14" x14ac:dyDescent="0.3">
      <c r="A4780">
        <v>4779</v>
      </c>
      <c r="B4780" t="s">
        <v>9992</v>
      </c>
      <c r="C4780" t="s">
        <v>7687</v>
      </c>
      <c r="D4780" t="s">
        <v>28</v>
      </c>
      <c r="E4780" t="s">
        <v>29</v>
      </c>
      <c r="F4780">
        <v>60</v>
      </c>
      <c r="G4780" t="s">
        <v>9993</v>
      </c>
      <c r="H4780" t="s">
        <v>207</v>
      </c>
      <c r="I4780" t="s">
        <v>208</v>
      </c>
      <c r="J4780" s="1">
        <v>44449</v>
      </c>
      <c r="K4780">
        <v>44</v>
      </c>
      <c r="L4780" t="s">
        <v>80</v>
      </c>
      <c r="N4780">
        <f t="shared" si="74"/>
        <v>0</v>
      </c>
    </row>
    <row r="4781" spans="1:14" x14ac:dyDescent="0.3">
      <c r="A4781">
        <v>4780</v>
      </c>
      <c r="B4781" t="s">
        <v>3463</v>
      </c>
      <c r="C4781" t="s">
        <v>7520</v>
      </c>
      <c r="D4781" t="s">
        <v>28</v>
      </c>
      <c r="E4781" t="s">
        <v>29</v>
      </c>
      <c r="F4781">
        <v>30</v>
      </c>
      <c r="G4781" t="s">
        <v>9994</v>
      </c>
      <c r="H4781" t="s">
        <v>4870</v>
      </c>
      <c r="I4781" t="s">
        <v>146</v>
      </c>
      <c r="J4781" s="1">
        <v>43898</v>
      </c>
      <c r="K4781">
        <v>9</v>
      </c>
      <c r="L4781" t="s">
        <v>39</v>
      </c>
      <c r="N4781">
        <f t="shared" si="74"/>
        <v>0</v>
      </c>
    </row>
    <row r="4782" spans="1:14" x14ac:dyDescent="0.3">
      <c r="A4782">
        <v>4781</v>
      </c>
      <c r="B4782" t="s">
        <v>4185</v>
      </c>
      <c r="C4782" t="s">
        <v>9995</v>
      </c>
      <c r="D4782" t="s">
        <v>28</v>
      </c>
      <c r="E4782" t="s">
        <v>29</v>
      </c>
      <c r="F4782">
        <v>60</v>
      </c>
      <c r="G4782" t="s">
        <v>9996</v>
      </c>
      <c r="H4782" t="s">
        <v>6293</v>
      </c>
      <c r="I4782" t="s">
        <v>32</v>
      </c>
      <c r="J4782" s="1">
        <v>44465</v>
      </c>
      <c r="K4782">
        <v>68</v>
      </c>
      <c r="L4782" t="s">
        <v>33</v>
      </c>
      <c r="N4782">
        <f t="shared" si="74"/>
        <v>0</v>
      </c>
    </row>
    <row r="4783" spans="1:14" x14ac:dyDescent="0.3">
      <c r="A4783">
        <v>4782</v>
      </c>
      <c r="B4783" t="s">
        <v>9997</v>
      </c>
      <c r="C4783" t="s">
        <v>4858</v>
      </c>
      <c r="D4783" t="s">
        <v>51</v>
      </c>
      <c r="E4783" t="s">
        <v>16</v>
      </c>
      <c r="F4783">
        <v>60</v>
      </c>
      <c r="G4783" t="s">
        <v>9998</v>
      </c>
      <c r="H4783" t="s">
        <v>7140</v>
      </c>
      <c r="I4783" t="s">
        <v>294</v>
      </c>
      <c r="J4783" s="1">
        <v>44526</v>
      </c>
      <c r="K4783">
        <v>80</v>
      </c>
      <c r="L4783" t="s">
        <v>33</v>
      </c>
      <c r="N4783">
        <f t="shared" si="74"/>
        <v>0</v>
      </c>
    </row>
    <row r="4784" spans="1:14" x14ac:dyDescent="0.3">
      <c r="A4784">
        <v>4783</v>
      </c>
      <c r="B4784" t="s">
        <v>9999</v>
      </c>
      <c r="C4784" t="s">
        <v>6798</v>
      </c>
      <c r="D4784" t="s">
        <v>28</v>
      </c>
      <c r="E4784" t="s">
        <v>29</v>
      </c>
      <c r="F4784">
        <v>60</v>
      </c>
      <c r="G4784" t="s">
        <v>10000</v>
      </c>
      <c r="H4784" t="s">
        <v>1077</v>
      </c>
      <c r="I4784" t="s">
        <v>1078</v>
      </c>
      <c r="J4784" s="1">
        <v>44064</v>
      </c>
      <c r="K4784">
        <v>47</v>
      </c>
      <c r="L4784" t="s">
        <v>70</v>
      </c>
      <c r="N4784">
        <f t="shared" si="74"/>
        <v>0</v>
      </c>
    </row>
    <row r="4785" spans="1:14" x14ac:dyDescent="0.3">
      <c r="A4785">
        <v>4784</v>
      </c>
      <c r="B4785" t="s">
        <v>10001</v>
      </c>
      <c r="C4785" t="s">
        <v>9225</v>
      </c>
      <c r="D4785" t="s">
        <v>41</v>
      </c>
      <c r="E4785" t="s">
        <v>16</v>
      </c>
      <c r="F4785">
        <v>30</v>
      </c>
      <c r="G4785" t="s">
        <v>10002</v>
      </c>
      <c r="H4785" t="s">
        <v>3284</v>
      </c>
      <c r="I4785" t="s">
        <v>32</v>
      </c>
      <c r="J4785" s="1">
        <v>44560</v>
      </c>
      <c r="K4785">
        <v>8</v>
      </c>
      <c r="L4785" t="s">
        <v>64</v>
      </c>
      <c r="N4785">
        <f t="shared" si="74"/>
        <v>0</v>
      </c>
    </row>
    <row r="4786" spans="1:14" x14ac:dyDescent="0.3">
      <c r="A4786">
        <v>4785</v>
      </c>
      <c r="B4786" t="s">
        <v>3021</v>
      </c>
      <c r="C4786" t="s">
        <v>7231</v>
      </c>
      <c r="D4786" t="s">
        <v>28</v>
      </c>
      <c r="E4786" t="s">
        <v>29</v>
      </c>
      <c r="F4786">
        <v>30</v>
      </c>
      <c r="G4786" t="s">
        <v>10003</v>
      </c>
      <c r="H4786" t="s">
        <v>5399</v>
      </c>
      <c r="I4786" t="s">
        <v>32</v>
      </c>
      <c r="J4786" s="1">
        <v>44548</v>
      </c>
      <c r="K4786">
        <v>95</v>
      </c>
      <c r="L4786" t="s">
        <v>80</v>
      </c>
      <c r="N4786">
        <f t="shared" si="74"/>
        <v>0</v>
      </c>
    </row>
    <row r="4787" spans="1:14" x14ac:dyDescent="0.3">
      <c r="A4787">
        <v>4786</v>
      </c>
      <c r="B4787" t="s">
        <v>3021</v>
      </c>
      <c r="C4787" t="s">
        <v>7231</v>
      </c>
      <c r="D4787" t="s">
        <v>28</v>
      </c>
      <c r="E4787" t="s">
        <v>29</v>
      </c>
      <c r="F4787">
        <v>30</v>
      </c>
      <c r="G4787" t="s">
        <v>10003</v>
      </c>
      <c r="H4787" t="s">
        <v>5399</v>
      </c>
      <c r="I4787" t="s">
        <v>32</v>
      </c>
      <c r="J4787" s="1">
        <v>44548</v>
      </c>
      <c r="K4787">
        <v>95</v>
      </c>
      <c r="L4787" t="s">
        <v>80</v>
      </c>
      <c r="N4787">
        <f t="shared" si="74"/>
        <v>0</v>
      </c>
    </row>
    <row r="4788" spans="1:14" x14ac:dyDescent="0.3">
      <c r="A4788">
        <v>4787</v>
      </c>
      <c r="B4788" t="s">
        <v>380</v>
      </c>
      <c r="C4788" t="s">
        <v>1075</v>
      </c>
      <c r="D4788" t="s">
        <v>28</v>
      </c>
      <c r="E4788" t="s">
        <v>29</v>
      </c>
      <c r="F4788">
        <v>60</v>
      </c>
      <c r="G4788" t="s">
        <v>10004</v>
      </c>
      <c r="H4788" t="s">
        <v>1526</v>
      </c>
      <c r="I4788" t="s">
        <v>173</v>
      </c>
      <c r="J4788" s="1">
        <v>44180</v>
      </c>
      <c r="K4788">
        <v>3</v>
      </c>
      <c r="L4788" t="s">
        <v>80</v>
      </c>
      <c r="N4788">
        <f t="shared" si="74"/>
        <v>0</v>
      </c>
    </row>
    <row r="4789" spans="1:14" x14ac:dyDescent="0.3">
      <c r="A4789">
        <v>4788</v>
      </c>
      <c r="B4789" t="s">
        <v>10005</v>
      </c>
      <c r="C4789" t="s">
        <v>3600</v>
      </c>
      <c r="D4789" t="s">
        <v>51</v>
      </c>
      <c r="E4789" t="s">
        <v>16</v>
      </c>
      <c r="F4789">
        <v>30</v>
      </c>
      <c r="G4789" t="s">
        <v>10006</v>
      </c>
      <c r="H4789" t="s">
        <v>412</v>
      </c>
      <c r="I4789" t="s">
        <v>187</v>
      </c>
      <c r="J4789" s="1">
        <v>44558</v>
      </c>
      <c r="K4789">
        <v>86</v>
      </c>
      <c r="L4789" t="s">
        <v>33</v>
      </c>
      <c r="N4789">
        <f t="shared" si="74"/>
        <v>0</v>
      </c>
    </row>
    <row r="4790" spans="1:14" x14ac:dyDescent="0.3">
      <c r="A4790">
        <v>4789</v>
      </c>
      <c r="B4790" t="s">
        <v>10007</v>
      </c>
      <c r="C4790" t="s">
        <v>1749</v>
      </c>
      <c r="D4790" t="s">
        <v>51</v>
      </c>
      <c r="E4790" t="s">
        <v>16</v>
      </c>
      <c r="F4790">
        <v>90</v>
      </c>
      <c r="G4790" t="s">
        <v>10008</v>
      </c>
      <c r="H4790" t="s">
        <v>6377</v>
      </c>
      <c r="I4790" t="s">
        <v>164</v>
      </c>
      <c r="J4790" s="1">
        <v>44342</v>
      </c>
      <c r="K4790">
        <v>46</v>
      </c>
      <c r="L4790" t="s">
        <v>70</v>
      </c>
      <c r="N4790">
        <f t="shared" si="74"/>
        <v>0</v>
      </c>
    </row>
    <row r="4791" spans="1:14" x14ac:dyDescent="0.3">
      <c r="A4791">
        <v>4790</v>
      </c>
      <c r="B4791" t="s">
        <v>10009</v>
      </c>
      <c r="C4791" t="s">
        <v>3173</v>
      </c>
      <c r="D4791" t="s">
        <v>15</v>
      </c>
      <c r="E4791" t="s">
        <v>16</v>
      </c>
      <c r="F4791">
        <v>30</v>
      </c>
      <c r="G4791" t="s">
        <v>10010</v>
      </c>
      <c r="H4791" t="s">
        <v>4299</v>
      </c>
      <c r="I4791" t="s">
        <v>32</v>
      </c>
      <c r="J4791" s="1">
        <v>44324</v>
      </c>
      <c r="K4791">
        <v>94</v>
      </c>
      <c r="L4791" t="s">
        <v>20</v>
      </c>
      <c r="N4791">
        <f t="shared" si="74"/>
        <v>0</v>
      </c>
    </row>
    <row r="4792" spans="1:14" x14ac:dyDescent="0.3">
      <c r="A4792" s="2">
        <v>4791</v>
      </c>
      <c r="B4792" s="2" t="s">
        <v>1687</v>
      </c>
      <c r="C4792" s="2" t="s">
        <v>3588</v>
      </c>
      <c r="D4792" s="2" t="s">
        <v>28</v>
      </c>
      <c r="E4792" s="2" t="s">
        <v>29</v>
      </c>
      <c r="F4792" s="2"/>
      <c r="G4792" s="2" t="s">
        <v>10011</v>
      </c>
      <c r="H4792" s="2" t="s">
        <v>3291</v>
      </c>
      <c r="I4792" s="2" t="s">
        <v>124</v>
      </c>
      <c r="J4792" s="3">
        <v>44766</v>
      </c>
      <c r="K4792" s="2">
        <v>13</v>
      </c>
      <c r="L4792" s="2" t="s">
        <v>54</v>
      </c>
      <c r="M4792" s="2"/>
      <c r="N4792" s="2">
        <f t="shared" si="74"/>
        <v>1</v>
      </c>
    </row>
    <row r="4793" spans="1:14" x14ac:dyDescent="0.3">
      <c r="A4793">
        <v>4792</v>
      </c>
      <c r="B4793" t="s">
        <v>222</v>
      </c>
      <c r="C4793" t="s">
        <v>3824</v>
      </c>
      <c r="D4793" t="s">
        <v>28</v>
      </c>
      <c r="E4793" t="s">
        <v>29</v>
      </c>
      <c r="F4793">
        <v>30</v>
      </c>
      <c r="G4793" t="s">
        <v>10012</v>
      </c>
      <c r="H4793" t="s">
        <v>48</v>
      </c>
      <c r="I4793" t="s">
        <v>25</v>
      </c>
      <c r="J4793" s="1">
        <v>44861</v>
      </c>
      <c r="K4793">
        <v>51</v>
      </c>
      <c r="L4793" t="s">
        <v>159</v>
      </c>
      <c r="N4793">
        <f t="shared" si="74"/>
        <v>0</v>
      </c>
    </row>
    <row r="4794" spans="1:14" x14ac:dyDescent="0.3">
      <c r="A4794">
        <v>4793</v>
      </c>
      <c r="B4794" t="s">
        <v>2782</v>
      </c>
      <c r="C4794" t="s">
        <v>2195</v>
      </c>
      <c r="D4794" t="s">
        <v>51</v>
      </c>
      <c r="E4794" t="s">
        <v>16</v>
      </c>
      <c r="F4794">
        <v>60</v>
      </c>
      <c r="G4794" t="s">
        <v>10013</v>
      </c>
      <c r="H4794" t="s">
        <v>4085</v>
      </c>
      <c r="I4794" t="s">
        <v>240</v>
      </c>
      <c r="J4794" s="1">
        <v>44889</v>
      </c>
      <c r="K4794">
        <v>79</v>
      </c>
      <c r="L4794" t="s">
        <v>54</v>
      </c>
      <c r="N4794">
        <f t="shared" si="74"/>
        <v>0</v>
      </c>
    </row>
    <row r="4795" spans="1:14" x14ac:dyDescent="0.3">
      <c r="A4795">
        <v>4794</v>
      </c>
      <c r="B4795" t="s">
        <v>9445</v>
      </c>
      <c r="C4795" t="s">
        <v>72</v>
      </c>
      <c r="D4795" t="s">
        <v>15</v>
      </c>
      <c r="E4795" t="s">
        <v>16</v>
      </c>
      <c r="F4795">
        <v>30</v>
      </c>
      <c r="G4795" t="s">
        <v>10014</v>
      </c>
      <c r="H4795" t="s">
        <v>5581</v>
      </c>
      <c r="I4795" t="s">
        <v>187</v>
      </c>
      <c r="J4795" s="1">
        <v>44152</v>
      </c>
      <c r="K4795">
        <v>4</v>
      </c>
      <c r="L4795" t="s">
        <v>45</v>
      </c>
      <c r="N4795">
        <f t="shared" si="74"/>
        <v>0</v>
      </c>
    </row>
    <row r="4796" spans="1:14" x14ac:dyDescent="0.3">
      <c r="A4796">
        <v>4795</v>
      </c>
      <c r="B4796" t="s">
        <v>2699</v>
      </c>
      <c r="C4796" t="s">
        <v>4495</v>
      </c>
      <c r="D4796" t="s">
        <v>28</v>
      </c>
      <c r="E4796" t="s">
        <v>29</v>
      </c>
      <c r="F4796">
        <v>60</v>
      </c>
      <c r="G4796" t="s">
        <v>10015</v>
      </c>
      <c r="H4796" t="s">
        <v>1927</v>
      </c>
      <c r="I4796" t="s">
        <v>100</v>
      </c>
      <c r="J4796" s="1">
        <v>44801</v>
      </c>
      <c r="K4796">
        <v>26</v>
      </c>
      <c r="L4796" t="s">
        <v>80</v>
      </c>
      <c r="N4796">
        <f t="shared" si="74"/>
        <v>0</v>
      </c>
    </row>
    <row r="4797" spans="1:14" x14ac:dyDescent="0.3">
      <c r="A4797">
        <v>4796</v>
      </c>
      <c r="B4797" t="s">
        <v>1644</v>
      </c>
      <c r="C4797" t="s">
        <v>418</v>
      </c>
      <c r="D4797" t="s">
        <v>15</v>
      </c>
      <c r="E4797" t="s">
        <v>16</v>
      </c>
      <c r="F4797">
        <v>90</v>
      </c>
      <c r="G4797" t="s">
        <v>10016</v>
      </c>
      <c r="H4797" t="s">
        <v>4028</v>
      </c>
      <c r="I4797" t="s">
        <v>32</v>
      </c>
      <c r="J4797" s="1">
        <v>44097</v>
      </c>
      <c r="K4797">
        <v>65</v>
      </c>
      <c r="L4797" t="s">
        <v>101</v>
      </c>
      <c r="N4797">
        <f t="shared" si="74"/>
        <v>0</v>
      </c>
    </row>
    <row r="4798" spans="1:14" x14ac:dyDescent="0.3">
      <c r="A4798">
        <v>4797</v>
      </c>
      <c r="B4798" t="s">
        <v>10017</v>
      </c>
      <c r="C4798" t="s">
        <v>3612</v>
      </c>
      <c r="D4798" t="s">
        <v>41</v>
      </c>
      <c r="E4798" t="s">
        <v>291</v>
      </c>
      <c r="F4798">
        <v>90</v>
      </c>
      <c r="G4798" t="s">
        <v>10018</v>
      </c>
      <c r="H4798" t="s">
        <v>4678</v>
      </c>
      <c r="I4798" t="s">
        <v>886</v>
      </c>
      <c r="J4798" s="1">
        <v>44613</v>
      </c>
      <c r="K4798">
        <v>22</v>
      </c>
      <c r="L4798" t="s">
        <v>101</v>
      </c>
      <c r="N4798">
        <f t="shared" si="74"/>
        <v>0</v>
      </c>
    </row>
    <row r="4799" spans="1:14" x14ac:dyDescent="0.3">
      <c r="A4799">
        <v>4798</v>
      </c>
      <c r="B4799" t="s">
        <v>2295</v>
      </c>
      <c r="C4799" t="s">
        <v>4722</v>
      </c>
      <c r="D4799" t="s">
        <v>15</v>
      </c>
      <c r="E4799" t="s">
        <v>16</v>
      </c>
      <c r="F4799">
        <v>90</v>
      </c>
      <c r="G4799" t="s">
        <v>10019</v>
      </c>
      <c r="H4799" t="s">
        <v>7777</v>
      </c>
      <c r="I4799" t="s">
        <v>32</v>
      </c>
      <c r="J4799" s="1">
        <v>44199</v>
      </c>
      <c r="K4799">
        <v>63</v>
      </c>
      <c r="L4799" t="s">
        <v>70</v>
      </c>
      <c r="N4799">
        <f t="shared" si="74"/>
        <v>0</v>
      </c>
    </row>
    <row r="4800" spans="1:14" x14ac:dyDescent="0.3">
      <c r="A4800">
        <v>4799</v>
      </c>
      <c r="B4800" t="s">
        <v>4802</v>
      </c>
      <c r="C4800" t="s">
        <v>2389</v>
      </c>
      <c r="D4800" t="s">
        <v>15</v>
      </c>
      <c r="E4800" t="s">
        <v>16</v>
      </c>
      <c r="F4800">
        <v>30</v>
      </c>
      <c r="G4800" t="s">
        <v>10020</v>
      </c>
      <c r="H4800" t="s">
        <v>5167</v>
      </c>
      <c r="I4800" t="s">
        <v>32</v>
      </c>
      <c r="J4800" s="1">
        <v>44403</v>
      </c>
      <c r="K4800">
        <v>66</v>
      </c>
      <c r="L4800" t="s">
        <v>39</v>
      </c>
      <c r="N4800">
        <f t="shared" si="74"/>
        <v>0</v>
      </c>
    </row>
    <row r="4801" spans="1:14" x14ac:dyDescent="0.3">
      <c r="A4801">
        <v>4800</v>
      </c>
      <c r="B4801" t="s">
        <v>10021</v>
      </c>
      <c r="C4801" t="s">
        <v>2941</v>
      </c>
      <c r="D4801" t="s">
        <v>51</v>
      </c>
      <c r="E4801" t="s">
        <v>16</v>
      </c>
      <c r="F4801">
        <v>90</v>
      </c>
      <c r="G4801" t="s">
        <v>10022</v>
      </c>
      <c r="H4801" t="s">
        <v>655</v>
      </c>
      <c r="I4801" t="s">
        <v>32</v>
      </c>
      <c r="J4801" s="1">
        <v>43878</v>
      </c>
      <c r="K4801">
        <v>52</v>
      </c>
      <c r="L4801" t="s">
        <v>45</v>
      </c>
      <c r="N4801">
        <f t="shared" si="74"/>
        <v>0</v>
      </c>
    </row>
    <row r="4802" spans="1:14" x14ac:dyDescent="0.3">
      <c r="A4802">
        <v>4801</v>
      </c>
      <c r="B4802" t="s">
        <v>10023</v>
      </c>
      <c r="C4802" t="s">
        <v>705</v>
      </c>
      <c r="D4802" t="s">
        <v>15</v>
      </c>
      <c r="E4802" t="s">
        <v>16</v>
      </c>
      <c r="F4802">
        <v>90</v>
      </c>
      <c r="G4802" t="s">
        <v>10024</v>
      </c>
      <c r="H4802" t="s">
        <v>3996</v>
      </c>
      <c r="I4802" t="s">
        <v>294</v>
      </c>
      <c r="J4802" s="1">
        <v>44150</v>
      </c>
      <c r="K4802">
        <v>63</v>
      </c>
      <c r="L4802" t="s">
        <v>33</v>
      </c>
      <c r="N4802">
        <f t="shared" ref="N4802:N4865" si="75">COUNTBLANK(A4802:L4802)</f>
        <v>0</v>
      </c>
    </row>
    <row r="4803" spans="1:14" x14ac:dyDescent="0.3">
      <c r="A4803">
        <v>4802</v>
      </c>
      <c r="B4803" t="s">
        <v>10025</v>
      </c>
      <c r="C4803" t="s">
        <v>354</v>
      </c>
      <c r="D4803" t="s">
        <v>41</v>
      </c>
      <c r="E4803" t="s">
        <v>16</v>
      </c>
      <c r="F4803">
        <v>90</v>
      </c>
      <c r="G4803" t="s">
        <v>10026</v>
      </c>
      <c r="H4803" t="s">
        <v>3242</v>
      </c>
      <c r="I4803" t="s">
        <v>32</v>
      </c>
      <c r="J4803" s="1">
        <v>44282</v>
      </c>
      <c r="K4803">
        <v>90</v>
      </c>
      <c r="L4803" t="s">
        <v>39</v>
      </c>
      <c r="N4803">
        <f t="shared" si="75"/>
        <v>0</v>
      </c>
    </row>
    <row r="4804" spans="1:14" x14ac:dyDescent="0.3">
      <c r="A4804">
        <v>4803</v>
      </c>
      <c r="B4804" t="s">
        <v>2743</v>
      </c>
      <c r="C4804" t="s">
        <v>5258</v>
      </c>
      <c r="D4804" t="s">
        <v>28</v>
      </c>
      <c r="E4804" t="s">
        <v>29</v>
      </c>
      <c r="F4804">
        <v>90</v>
      </c>
      <c r="G4804" t="s">
        <v>10027</v>
      </c>
      <c r="H4804" t="s">
        <v>5316</v>
      </c>
      <c r="I4804" t="s">
        <v>25</v>
      </c>
      <c r="J4804" s="1">
        <v>44522</v>
      </c>
      <c r="K4804">
        <v>33</v>
      </c>
      <c r="L4804" t="s">
        <v>20</v>
      </c>
      <c r="N4804">
        <f t="shared" si="75"/>
        <v>0</v>
      </c>
    </row>
    <row r="4805" spans="1:14" x14ac:dyDescent="0.3">
      <c r="A4805">
        <v>4804</v>
      </c>
      <c r="B4805" t="s">
        <v>6316</v>
      </c>
      <c r="C4805" t="s">
        <v>5674</v>
      </c>
      <c r="D4805" t="s">
        <v>51</v>
      </c>
      <c r="E4805" t="s">
        <v>16</v>
      </c>
      <c r="F4805">
        <v>60</v>
      </c>
      <c r="G4805" t="s">
        <v>10028</v>
      </c>
      <c r="H4805" t="s">
        <v>1905</v>
      </c>
      <c r="I4805" t="s">
        <v>187</v>
      </c>
      <c r="J4805" s="1">
        <v>44115</v>
      </c>
      <c r="K4805">
        <v>23</v>
      </c>
      <c r="L4805" t="s">
        <v>159</v>
      </c>
      <c r="N4805">
        <f t="shared" si="75"/>
        <v>0</v>
      </c>
    </row>
    <row r="4806" spans="1:14" x14ac:dyDescent="0.3">
      <c r="A4806">
        <v>4805</v>
      </c>
      <c r="B4806" t="s">
        <v>8548</v>
      </c>
      <c r="C4806" t="s">
        <v>2014</v>
      </c>
      <c r="D4806" t="s">
        <v>28</v>
      </c>
      <c r="E4806" t="s">
        <v>29</v>
      </c>
      <c r="F4806">
        <v>60</v>
      </c>
      <c r="G4806" t="s">
        <v>10029</v>
      </c>
      <c r="H4806" t="s">
        <v>9389</v>
      </c>
      <c r="I4806" t="s">
        <v>32</v>
      </c>
      <c r="J4806" s="1">
        <v>44337</v>
      </c>
      <c r="K4806">
        <v>88</v>
      </c>
      <c r="L4806" t="s">
        <v>64</v>
      </c>
      <c r="N4806">
        <f t="shared" si="75"/>
        <v>0</v>
      </c>
    </row>
    <row r="4807" spans="1:14" x14ac:dyDescent="0.3">
      <c r="A4807">
        <v>4806</v>
      </c>
      <c r="B4807" t="s">
        <v>10030</v>
      </c>
      <c r="C4807" t="s">
        <v>5225</v>
      </c>
      <c r="D4807" t="s">
        <v>15</v>
      </c>
      <c r="E4807" t="s">
        <v>16</v>
      </c>
      <c r="F4807">
        <v>90</v>
      </c>
      <c r="G4807" t="s">
        <v>10031</v>
      </c>
      <c r="H4807" t="s">
        <v>4432</v>
      </c>
      <c r="I4807" t="s">
        <v>32</v>
      </c>
      <c r="J4807" s="1">
        <v>44021</v>
      </c>
      <c r="K4807">
        <v>4</v>
      </c>
      <c r="L4807" t="s">
        <v>54</v>
      </c>
      <c r="N4807">
        <f t="shared" si="75"/>
        <v>0</v>
      </c>
    </row>
    <row r="4808" spans="1:14" x14ac:dyDescent="0.3">
      <c r="A4808">
        <v>4807</v>
      </c>
      <c r="B4808" t="s">
        <v>869</v>
      </c>
      <c r="C4808" t="s">
        <v>696</v>
      </c>
      <c r="D4808" t="s">
        <v>28</v>
      </c>
      <c r="E4808" t="s">
        <v>29</v>
      </c>
      <c r="F4808">
        <v>90</v>
      </c>
      <c r="G4808" t="s">
        <v>10032</v>
      </c>
      <c r="H4808" t="s">
        <v>1523</v>
      </c>
      <c r="I4808" t="s">
        <v>32</v>
      </c>
      <c r="J4808" s="1">
        <v>44254</v>
      </c>
      <c r="K4808">
        <v>21</v>
      </c>
      <c r="L4808" t="s">
        <v>45</v>
      </c>
      <c r="N4808">
        <f t="shared" si="75"/>
        <v>0</v>
      </c>
    </row>
    <row r="4809" spans="1:14" x14ac:dyDescent="0.3">
      <c r="A4809">
        <v>4808</v>
      </c>
      <c r="B4809" t="s">
        <v>9085</v>
      </c>
      <c r="C4809" t="s">
        <v>4018</v>
      </c>
      <c r="D4809" t="s">
        <v>51</v>
      </c>
      <c r="E4809" t="s">
        <v>16</v>
      </c>
      <c r="F4809">
        <v>60</v>
      </c>
      <c r="G4809" t="s">
        <v>10033</v>
      </c>
      <c r="H4809" t="s">
        <v>5301</v>
      </c>
      <c r="I4809" t="s">
        <v>173</v>
      </c>
      <c r="J4809" s="1">
        <v>43852</v>
      </c>
      <c r="K4809">
        <v>42</v>
      </c>
      <c r="L4809" t="s">
        <v>33</v>
      </c>
      <c r="N4809">
        <f t="shared" si="75"/>
        <v>0</v>
      </c>
    </row>
    <row r="4810" spans="1:14" x14ac:dyDescent="0.3">
      <c r="A4810">
        <v>4809</v>
      </c>
      <c r="B4810" t="s">
        <v>1788</v>
      </c>
      <c r="C4810" t="s">
        <v>9225</v>
      </c>
      <c r="D4810" t="s">
        <v>28</v>
      </c>
      <c r="E4810" t="s">
        <v>29</v>
      </c>
      <c r="F4810">
        <v>90</v>
      </c>
      <c r="G4810" t="s">
        <v>10034</v>
      </c>
      <c r="H4810" t="s">
        <v>2354</v>
      </c>
      <c r="I4810" t="s">
        <v>178</v>
      </c>
      <c r="J4810" s="1">
        <v>44203</v>
      </c>
      <c r="K4810">
        <v>12</v>
      </c>
      <c r="L4810" t="s">
        <v>39</v>
      </c>
      <c r="N4810">
        <f t="shared" si="75"/>
        <v>0</v>
      </c>
    </row>
    <row r="4811" spans="1:14" x14ac:dyDescent="0.3">
      <c r="A4811">
        <v>4810</v>
      </c>
      <c r="B4811" t="s">
        <v>765</v>
      </c>
      <c r="C4811" t="s">
        <v>2434</v>
      </c>
      <c r="D4811" t="s">
        <v>28</v>
      </c>
      <c r="E4811" t="s">
        <v>29</v>
      </c>
      <c r="F4811">
        <v>60</v>
      </c>
      <c r="G4811" t="s">
        <v>10035</v>
      </c>
      <c r="H4811" t="s">
        <v>315</v>
      </c>
      <c r="I4811" t="s">
        <v>32</v>
      </c>
      <c r="J4811" s="1">
        <v>44667</v>
      </c>
      <c r="K4811">
        <v>88</v>
      </c>
      <c r="L4811" t="s">
        <v>54</v>
      </c>
      <c r="N4811">
        <f t="shared" si="75"/>
        <v>0</v>
      </c>
    </row>
    <row r="4812" spans="1:14" x14ac:dyDescent="0.3">
      <c r="A4812">
        <v>4811</v>
      </c>
      <c r="B4812" t="s">
        <v>10036</v>
      </c>
      <c r="C4812" t="s">
        <v>774</v>
      </c>
      <c r="D4812" t="s">
        <v>28</v>
      </c>
      <c r="E4812" t="s">
        <v>29</v>
      </c>
      <c r="F4812">
        <v>60</v>
      </c>
      <c r="G4812" t="s">
        <v>10037</v>
      </c>
      <c r="H4812" t="s">
        <v>1712</v>
      </c>
      <c r="I4812" t="s">
        <v>187</v>
      </c>
      <c r="J4812" s="1">
        <v>44486</v>
      </c>
      <c r="K4812">
        <v>50</v>
      </c>
      <c r="L4812" t="s">
        <v>80</v>
      </c>
      <c r="N4812">
        <f t="shared" si="75"/>
        <v>0</v>
      </c>
    </row>
    <row r="4813" spans="1:14" x14ac:dyDescent="0.3">
      <c r="A4813">
        <v>4812</v>
      </c>
      <c r="B4813" t="s">
        <v>10038</v>
      </c>
      <c r="C4813" t="s">
        <v>10039</v>
      </c>
      <c r="D4813" t="s">
        <v>15</v>
      </c>
      <c r="E4813" t="s">
        <v>273</v>
      </c>
      <c r="F4813">
        <v>60</v>
      </c>
      <c r="G4813" t="s">
        <v>10040</v>
      </c>
      <c r="H4813" t="s">
        <v>139</v>
      </c>
      <c r="I4813" t="s">
        <v>2593</v>
      </c>
      <c r="J4813" s="1">
        <v>44905</v>
      </c>
      <c r="K4813">
        <v>45</v>
      </c>
      <c r="L4813" t="s">
        <v>39</v>
      </c>
      <c r="N4813">
        <f t="shared" si="75"/>
        <v>0</v>
      </c>
    </row>
    <row r="4814" spans="1:14" x14ac:dyDescent="0.3">
      <c r="A4814">
        <v>4813</v>
      </c>
      <c r="B4814" t="s">
        <v>5644</v>
      </c>
      <c r="C4814" t="s">
        <v>5807</v>
      </c>
      <c r="D4814" t="s">
        <v>28</v>
      </c>
      <c r="E4814" t="s">
        <v>29</v>
      </c>
      <c r="F4814">
        <v>60</v>
      </c>
      <c r="G4814" t="s">
        <v>10041</v>
      </c>
      <c r="H4814" t="s">
        <v>3702</v>
      </c>
      <c r="I4814" t="s">
        <v>25</v>
      </c>
      <c r="J4814" s="1">
        <v>44857</v>
      </c>
      <c r="K4814">
        <v>14</v>
      </c>
      <c r="L4814" t="s">
        <v>159</v>
      </c>
      <c r="N4814">
        <f t="shared" si="75"/>
        <v>0</v>
      </c>
    </row>
    <row r="4815" spans="1:14" x14ac:dyDescent="0.3">
      <c r="A4815">
        <v>4814</v>
      </c>
      <c r="B4815" t="s">
        <v>4130</v>
      </c>
      <c r="C4815" t="s">
        <v>9134</v>
      </c>
      <c r="D4815" t="s">
        <v>15</v>
      </c>
      <c r="E4815" t="s">
        <v>16</v>
      </c>
      <c r="F4815">
        <v>60</v>
      </c>
      <c r="G4815" t="s">
        <v>10042</v>
      </c>
      <c r="H4815" t="s">
        <v>1834</v>
      </c>
      <c r="I4815" t="s">
        <v>32</v>
      </c>
      <c r="J4815" s="1">
        <v>44300</v>
      </c>
      <c r="K4815">
        <v>16</v>
      </c>
      <c r="L4815" t="s">
        <v>80</v>
      </c>
      <c r="N4815">
        <f t="shared" si="75"/>
        <v>0</v>
      </c>
    </row>
    <row r="4816" spans="1:14" x14ac:dyDescent="0.3">
      <c r="A4816">
        <v>4815</v>
      </c>
      <c r="B4816" t="s">
        <v>3425</v>
      </c>
      <c r="C4816" t="s">
        <v>1645</v>
      </c>
      <c r="D4816" t="s">
        <v>15</v>
      </c>
      <c r="E4816" t="s">
        <v>16</v>
      </c>
      <c r="F4816">
        <v>30</v>
      </c>
      <c r="G4816" t="s">
        <v>10043</v>
      </c>
      <c r="H4816" t="s">
        <v>5758</v>
      </c>
      <c r="I4816" t="s">
        <v>32</v>
      </c>
      <c r="J4816" s="1">
        <v>44353</v>
      </c>
      <c r="K4816">
        <v>20</v>
      </c>
      <c r="L4816" t="s">
        <v>20</v>
      </c>
      <c r="N4816">
        <f t="shared" si="75"/>
        <v>0</v>
      </c>
    </row>
    <row r="4817" spans="1:14" x14ac:dyDescent="0.3">
      <c r="A4817">
        <v>4816</v>
      </c>
      <c r="B4817" t="s">
        <v>6699</v>
      </c>
      <c r="C4817" t="s">
        <v>5645</v>
      </c>
      <c r="D4817" t="s">
        <v>28</v>
      </c>
      <c r="E4817" t="s">
        <v>29</v>
      </c>
      <c r="F4817">
        <v>90</v>
      </c>
      <c r="G4817" t="s">
        <v>10044</v>
      </c>
      <c r="H4817" t="s">
        <v>4409</v>
      </c>
      <c r="I4817" t="s">
        <v>294</v>
      </c>
      <c r="J4817" s="1">
        <v>44829</v>
      </c>
      <c r="K4817">
        <v>60</v>
      </c>
      <c r="L4817" t="s">
        <v>159</v>
      </c>
      <c r="N4817">
        <f t="shared" si="75"/>
        <v>0</v>
      </c>
    </row>
    <row r="4818" spans="1:14" x14ac:dyDescent="0.3">
      <c r="A4818">
        <v>4817</v>
      </c>
      <c r="B4818" t="s">
        <v>390</v>
      </c>
      <c r="C4818" t="s">
        <v>3019</v>
      </c>
      <c r="D4818" t="s">
        <v>28</v>
      </c>
      <c r="E4818" t="s">
        <v>29</v>
      </c>
      <c r="F4818">
        <v>30</v>
      </c>
      <c r="G4818" t="s">
        <v>10045</v>
      </c>
      <c r="H4818" t="s">
        <v>1099</v>
      </c>
      <c r="I4818" t="s">
        <v>25</v>
      </c>
      <c r="J4818" s="1">
        <v>44887</v>
      </c>
      <c r="K4818">
        <v>2</v>
      </c>
      <c r="L4818" t="s">
        <v>70</v>
      </c>
      <c r="N4818">
        <f t="shared" si="75"/>
        <v>0</v>
      </c>
    </row>
    <row r="4819" spans="1:14" x14ac:dyDescent="0.3">
      <c r="A4819">
        <v>4818</v>
      </c>
      <c r="B4819" t="s">
        <v>5772</v>
      </c>
      <c r="C4819" t="s">
        <v>4994</v>
      </c>
      <c r="D4819" t="s">
        <v>28</v>
      </c>
      <c r="E4819" t="s">
        <v>29</v>
      </c>
      <c r="F4819">
        <v>60</v>
      </c>
      <c r="G4819" t="s">
        <v>10046</v>
      </c>
      <c r="H4819" t="s">
        <v>3793</v>
      </c>
      <c r="I4819" t="s">
        <v>173</v>
      </c>
      <c r="J4819" s="1">
        <v>44596</v>
      </c>
      <c r="K4819">
        <v>23</v>
      </c>
      <c r="L4819" t="s">
        <v>33</v>
      </c>
      <c r="N4819">
        <f t="shared" si="75"/>
        <v>0</v>
      </c>
    </row>
    <row r="4820" spans="1:14" x14ac:dyDescent="0.3">
      <c r="A4820">
        <v>4819</v>
      </c>
      <c r="B4820" t="s">
        <v>196</v>
      </c>
      <c r="C4820" t="s">
        <v>7073</v>
      </c>
      <c r="D4820" t="s">
        <v>28</v>
      </c>
      <c r="E4820" t="s">
        <v>29</v>
      </c>
      <c r="F4820">
        <v>90</v>
      </c>
      <c r="G4820" t="s">
        <v>10046</v>
      </c>
      <c r="H4820" t="s">
        <v>4479</v>
      </c>
      <c r="I4820" t="s">
        <v>32</v>
      </c>
      <c r="J4820" s="1">
        <v>44793</v>
      </c>
      <c r="K4820">
        <v>4</v>
      </c>
      <c r="L4820" t="s">
        <v>80</v>
      </c>
      <c r="N4820">
        <f t="shared" si="75"/>
        <v>0</v>
      </c>
    </row>
    <row r="4821" spans="1:14" x14ac:dyDescent="0.3">
      <c r="A4821">
        <v>4820</v>
      </c>
      <c r="B4821" t="s">
        <v>10047</v>
      </c>
      <c r="C4821" t="s">
        <v>4439</v>
      </c>
      <c r="D4821" t="s">
        <v>51</v>
      </c>
      <c r="E4821" t="s">
        <v>16</v>
      </c>
      <c r="F4821">
        <v>90</v>
      </c>
      <c r="G4821" t="s">
        <v>10048</v>
      </c>
      <c r="H4821" t="s">
        <v>1660</v>
      </c>
      <c r="I4821" t="s">
        <v>32</v>
      </c>
      <c r="J4821" s="1">
        <v>44612</v>
      </c>
      <c r="K4821">
        <v>5</v>
      </c>
      <c r="L4821" t="s">
        <v>39</v>
      </c>
      <c r="N4821">
        <f t="shared" si="75"/>
        <v>0</v>
      </c>
    </row>
    <row r="4822" spans="1:14" x14ac:dyDescent="0.3">
      <c r="A4822">
        <v>4821</v>
      </c>
      <c r="B4822" t="s">
        <v>6378</v>
      </c>
      <c r="C4822" t="s">
        <v>3564</v>
      </c>
      <c r="D4822" t="s">
        <v>28</v>
      </c>
      <c r="E4822" t="s">
        <v>29</v>
      </c>
      <c r="F4822">
        <v>60</v>
      </c>
      <c r="G4822" t="s">
        <v>10049</v>
      </c>
      <c r="H4822" t="s">
        <v>1064</v>
      </c>
      <c r="I4822" t="s">
        <v>886</v>
      </c>
      <c r="J4822" s="1">
        <v>44335</v>
      </c>
      <c r="K4822">
        <v>29</v>
      </c>
      <c r="L4822" t="s">
        <v>45</v>
      </c>
      <c r="N4822">
        <f t="shared" si="75"/>
        <v>0</v>
      </c>
    </row>
    <row r="4823" spans="1:14" x14ac:dyDescent="0.3">
      <c r="A4823">
        <v>4822</v>
      </c>
      <c r="B4823" t="s">
        <v>7960</v>
      </c>
      <c r="C4823" t="s">
        <v>1923</v>
      </c>
      <c r="D4823" t="s">
        <v>51</v>
      </c>
      <c r="E4823" t="s">
        <v>16</v>
      </c>
      <c r="F4823">
        <v>30</v>
      </c>
      <c r="G4823" t="s">
        <v>10050</v>
      </c>
      <c r="H4823" t="s">
        <v>7008</v>
      </c>
      <c r="I4823" t="s">
        <v>25</v>
      </c>
      <c r="J4823" s="1">
        <v>44694</v>
      </c>
      <c r="K4823">
        <v>61</v>
      </c>
      <c r="L4823" t="s">
        <v>64</v>
      </c>
      <c r="N4823">
        <f t="shared" si="75"/>
        <v>0</v>
      </c>
    </row>
    <row r="4824" spans="1:14" x14ac:dyDescent="0.3">
      <c r="A4824">
        <v>4823</v>
      </c>
      <c r="B4824" t="s">
        <v>4897</v>
      </c>
      <c r="C4824" t="s">
        <v>10051</v>
      </c>
      <c r="D4824" t="s">
        <v>28</v>
      </c>
      <c r="E4824" t="s">
        <v>29</v>
      </c>
      <c r="F4824">
        <v>90</v>
      </c>
      <c r="G4824" t="s">
        <v>10052</v>
      </c>
      <c r="H4824" t="s">
        <v>487</v>
      </c>
      <c r="I4824" t="s">
        <v>32</v>
      </c>
      <c r="J4824" s="1">
        <v>44174</v>
      </c>
      <c r="K4824">
        <v>4</v>
      </c>
      <c r="L4824" t="s">
        <v>64</v>
      </c>
      <c r="N4824">
        <f t="shared" si="75"/>
        <v>0</v>
      </c>
    </row>
    <row r="4825" spans="1:14" x14ac:dyDescent="0.3">
      <c r="A4825">
        <v>4824</v>
      </c>
      <c r="B4825" t="s">
        <v>10053</v>
      </c>
      <c r="C4825" t="s">
        <v>410</v>
      </c>
      <c r="D4825" t="s">
        <v>15</v>
      </c>
      <c r="E4825" t="s">
        <v>16</v>
      </c>
      <c r="F4825">
        <v>60</v>
      </c>
      <c r="G4825" t="s">
        <v>10054</v>
      </c>
      <c r="H4825" t="s">
        <v>1011</v>
      </c>
      <c r="I4825" t="s">
        <v>32</v>
      </c>
      <c r="J4825" s="1">
        <v>44182</v>
      </c>
      <c r="K4825">
        <v>69</v>
      </c>
      <c r="L4825" t="s">
        <v>20</v>
      </c>
      <c r="N4825">
        <f t="shared" si="75"/>
        <v>0</v>
      </c>
    </row>
    <row r="4826" spans="1:14" x14ac:dyDescent="0.3">
      <c r="A4826">
        <v>4825</v>
      </c>
      <c r="B4826" t="s">
        <v>3310</v>
      </c>
      <c r="C4826" t="s">
        <v>1380</v>
      </c>
      <c r="D4826" t="s">
        <v>28</v>
      </c>
      <c r="E4826" t="s">
        <v>3276</v>
      </c>
      <c r="F4826">
        <v>60</v>
      </c>
      <c r="G4826" t="s">
        <v>10055</v>
      </c>
      <c r="H4826" t="s">
        <v>738</v>
      </c>
      <c r="I4826" t="s">
        <v>38</v>
      </c>
      <c r="J4826" s="1">
        <v>44755</v>
      </c>
      <c r="K4826">
        <v>88</v>
      </c>
      <c r="L4826" t="s">
        <v>64</v>
      </c>
      <c r="N4826">
        <f t="shared" si="75"/>
        <v>0</v>
      </c>
    </row>
    <row r="4827" spans="1:14" x14ac:dyDescent="0.3">
      <c r="A4827">
        <v>4826</v>
      </c>
      <c r="B4827" t="s">
        <v>10056</v>
      </c>
      <c r="C4827" t="s">
        <v>126</v>
      </c>
      <c r="D4827" t="s">
        <v>28</v>
      </c>
      <c r="E4827" t="s">
        <v>29</v>
      </c>
      <c r="F4827">
        <v>60</v>
      </c>
      <c r="G4827" t="s">
        <v>10057</v>
      </c>
      <c r="H4827" t="s">
        <v>408</v>
      </c>
      <c r="I4827" t="s">
        <v>25</v>
      </c>
      <c r="J4827" s="1">
        <v>43856</v>
      </c>
      <c r="K4827">
        <v>35</v>
      </c>
      <c r="L4827" t="s">
        <v>101</v>
      </c>
      <c r="N4827">
        <f t="shared" si="75"/>
        <v>0</v>
      </c>
    </row>
    <row r="4828" spans="1:14" x14ac:dyDescent="0.3">
      <c r="A4828">
        <v>4827</v>
      </c>
      <c r="B4828" t="s">
        <v>2358</v>
      </c>
      <c r="C4828" t="s">
        <v>972</v>
      </c>
      <c r="D4828" t="s">
        <v>51</v>
      </c>
      <c r="E4828" t="s">
        <v>10058</v>
      </c>
      <c r="F4828">
        <v>30</v>
      </c>
      <c r="G4828" t="s">
        <v>10059</v>
      </c>
      <c r="H4828" t="s">
        <v>2509</v>
      </c>
      <c r="I4828" t="s">
        <v>32</v>
      </c>
      <c r="J4828" s="1">
        <v>44052</v>
      </c>
      <c r="K4828">
        <v>15</v>
      </c>
      <c r="L4828" t="s">
        <v>159</v>
      </c>
      <c r="N4828">
        <f t="shared" si="75"/>
        <v>0</v>
      </c>
    </row>
    <row r="4829" spans="1:14" x14ac:dyDescent="0.3">
      <c r="A4829">
        <v>4828</v>
      </c>
      <c r="B4829" t="s">
        <v>4953</v>
      </c>
      <c r="C4829" t="s">
        <v>7489</v>
      </c>
      <c r="D4829" t="s">
        <v>51</v>
      </c>
      <c r="E4829" t="s">
        <v>16</v>
      </c>
      <c r="F4829">
        <v>90</v>
      </c>
      <c r="G4829" t="s">
        <v>10060</v>
      </c>
      <c r="H4829" t="s">
        <v>4739</v>
      </c>
      <c r="I4829" t="s">
        <v>59</v>
      </c>
      <c r="J4829" s="1">
        <v>44487</v>
      </c>
      <c r="K4829">
        <v>49</v>
      </c>
      <c r="L4829" t="s">
        <v>64</v>
      </c>
      <c r="N4829">
        <f t="shared" si="75"/>
        <v>0</v>
      </c>
    </row>
    <row r="4830" spans="1:14" x14ac:dyDescent="0.3">
      <c r="A4830">
        <v>4829</v>
      </c>
      <c r="B4830" t="s">
        <v>6176</v>
      </c>
      <c r="C4830" t="s">
        <v>3447</v>
      </c>
      <c r="D4830" t="s">
        <v>28</v>
      </c>
      <c r="E4830" t="s">
        <v>29</v>
      </c>
      <c r="F4830">
        <v>60</v>
      </c>
      <c r="G4830" t="s">
        <v>10061</v>
      </c>
      <c r="H4830" t="s">
        <v>1482</v>
      </c>
      <c r="I4830" t="s">
        <v>1483</v>
      </c>
      <c r="J4830" s="1">
        <v>44352</v>
      </c>
      <c r="K4830">
        <v>37</v>
      </c>
      <c r="L4830" t="s">
        <v>54</v>
      </c>
      <c r="N4830">
        <f t="shared" si="75"/>
        <v>0</v>
      </c>
    </row>
    <row r="4831" spans="1:14" x14ac:dyDescent="0.3">
      <c r="A4831">
        <v>4830</v>
      </c>
      <c r="B4831" t="s">
        <v>10062</v>
      </c>
      <c r="C4831" t="s">
        <v>639</v>
      </c>
      <c r="D4831" t="s">
        <v>15</v>
      </c>
      <c r="E4831" t="s">
        <v>16</v>
      </c>
      <c r="F4831">
        <v>30</v>
      </c>
      <c r="G4831" t="s">
        <v>10063</v>
      </c>
      <c r="H4831" t="s">
        <v>3303</v>
      </c>
      <c r="I4831" t="s">
        <v>294</v>
      </c>
      <c r="J4831" s="1">
        <v>44714</v>
      </c>
      <c r="K4831">
        <v>36</v>
      </c>
      <c r="L4831" t="s">
        <v>39</v>
      </c>
      <c r="N4831">
        <f t="shared" si="75"/>
        <v>0</v>
      </c>
    </row>
    <row r="4832" spans="1:14" x14ac:dyDescent="0.3">
      <c r="A4832">
        <v>4831</v>
      </c>
      <c r="B4832" t="s">
        <v>2073</v>
      </c>
      <c r="C4832" t="s">
        <v>3927</v>
      </c>
      <c r="D4832" t="s">
        <v>28</v>
      </c>
      <c r="E4832" t="s">
        <v>29</v>
      </c>
      <c r="F4832">
        <v>30</v>
      </c>
      <c r="G4832" t="s">
        <v>10064</v>
      </c>
      <c r="H4832" t="s">
        <v>2441</v>
      </c>
      <c r="I4832" t="s">
        <v>1199</v>
      </c>
      <c r="J4832" s="1">
        <v>44231</v>
      </c>
      <c r="K4832">
        <v>55</v>
      </c>
      <c r="L4832" t="s">
        <v>39</v>
      </c>
      <c r="N4832">
        <f t="shared" si="75"/>
        <v>0</v>
      </c>
    </row>
    <row r="4833" spans="1:14" x14ac:dyDescent="0.3">
      <c r="A4833">
        <v>4832</v>
      </c>
      <c r="B4833" t="s">
        <v>10065</v>
      </c>
      <c r="C4833" t="s">
        <v>4422</v>
      </c>
      <c r="D4833" t="s">
        <v>28</v>
      </c>
      <c r="E4833" t="s">
        <v>29</v>
      </c>
      <c r="F4833">
        <v>90</v>
      </c>
      <c r="G4833" t="s">
        <v>10066</v>
      </c>
      <c r="H4833" t="s">
        <v>3351</v>
      </c>
      <c r="I4833" t="s">
        <v>32</v>
      </c>
      <c r="J4833" s="1">
        <v>44783</v>
      </c>
      <c r="K4833">
        <v>46</v>
      </c>
      <c r="L4833" t="s">
        <v>80</v>
      </c>
      <c r="N4833">
        <f t="shared" si="75"/>
        <v>0</v>
      </c>
    </row>
    <row r="4834" spans="1:14" x14ac:dyDescent="0.3">
      <c r="A4834">
        <v>4833</v>
      </c>
      <c r="B4834" t="s">
        <v>2625</v>
      </c>
      <c r="C4834" t="s">
        <v>7825</v>
      </c>
      <c r="D4834" t="s">
        <v>28</v>
      </c>
      <c r="E4834" t="s">
        <v>29</v>
      </c>
      <c r="F4834">
        <v>90</v>
      </c>
      <c r="G4834" t="s">
        <v>10067</v>
      </c>
      <c r="H4834" t="s">
        <v>4541</v>
      </c>
      <c r="I4834" t="s">
        <v>89</v>
      </c>
      <c r="J4834" s="1">
        <v>44882</v>
      </c>
      <c r="K4834">
        <v>11</v>
      </c>
      <c r="L4834" t="s">
        <v>159</v>
      </c>
      <c r="N4834">
        <f t="shared" si="75"/>
        <v>0</v>
      </c>
    </row>
    <row r="4835" spans="1:14" x14ac:dyDescent="0.3">
      <c r="A4835">
        <v>4834</v>
      </c>
      <c r="B4835" t="s">
        <v>3910</v>
      </c>
      <c r="C4835" t="s">
        <v>2365</v>
      </c>
      <c r="D4835" t="s">
        <v>28</v>
      </c>
      <c r="E4835" t="s">
        <v>3565</v>
      </c>
      <c r="F4835">
        <v>90</v>
      </c>
      <c r="G4835" t="s">
        <v>10068</v>
      </c>
      <c r="H4835" t="s">
        <v>10069</v>
      </c>
      <c r="I4835" t="s">
        <v>32</v>
      </c>
      <c r="J4835" s="1">
        <v>44752</v>
      </c>
      <c r="K4835">
        <v>79</v>
      </c>
      <c r="L4835" t="s">
        <v>80</v>
      </c>
      <c r="N4835">
        <f t="shared" si="75"/>
        <v>0</v>
      </c>
    </row>
    <row r="4836" spans="1:14" x14ac:dyDescent="0.3">
      <c r="A4836">
        <v>4835</v>
      </c>
      <c r="B4836" t="s">
        <v>7838</v>
      </c>
      <c r="C4836" t="s">
        <v>2095</v>
      </c>
      <c r="D4836" t="s">
        <v>28</v>
      </c>
      <c r="E4836" t="s">
        <v>29</v>
      </c>
      <c r="F4836">
        <v>90</v>
      </c>
      <c r="G4836" t="s">
        <v>10070</v>
      </c>
      <c r="H4836" t="s">
        <v>9561</v>
      </c>
      <c r="I4836" t="s">
        <v>913</v>
      </c>
      <c r="J4836" s="1">
        <v>44543</v>
      </c>
      <c r="K4836">
        <v>77</v>
      </c>
      <c r="L4836" t="s">
        <v>80</v>
      </c>
      <c r="N4836">
        <f t="shared" si="75"/>
        <v>0</v>
      </c>
    </row>
    <row r="4837" spans="1:14" x14ac:dyDescent="0.3">
      <c r="A4837">
        <v>4836</v>
      </c>
      <c r="B4837" t="s">
        <v>10071</v>
      </c>
      <c r="C4837" t="s">
        <v>6447</v>
      </c>
      <c r="D4837" t="s">
        <v>51</v>
      </c>
      <c r="E4837" t="s">
        <v>16</v>
      </c>
      <c r="F4837">
        <v>90</v>
      </c>
      <c r="G4837" t="s">
        <v>10072</v>
      </c>
      <c r="H4837" t="s">
        <v>510</v>
      </c>
      <c r="I4837" t="s">
        <v>32</v>
      </c>
      <c r="J4837" s="1">
        <v>44808</v>
      </c>
      <c r="K4837">
        <v>24</v>
      </c>
      <c r="L4837" t="s">
        <v>45</v>
      </c>
      <c r="N4837">
        <f t="shared" si="75"/>
        <v>0</v>
      </c>
    </row>
    <row r="4838" spans="1:14" x14ac:dyDescent="0.3">
      <c r="A4838">
        <v>4837</v>
      </c>
      <c r="B4838" t="s">
        <v>6975</v>
      </c>
      <c r="C4838" t="s">
        <v>210</v>
      </c>
      <c r="D4838" t="s">
        <v>15</v>
      </c>
      <c r="E4838" t="s">
        <v>16</v>
      </c>
      <c r="F4838">
        <v>90</v>
      </c>
      <c r="G4838" t="s">
        <v>10073</v>
      </c>
      <c r="H4838" t="s">
        <v>1258</v>
      </c>
      <c r="I4838" t="s">
        <v>32</v>
      </c>
      <c r="J4838" s="1">
        <v>44832</v>
      </c>
      <c r="K4838">
        <v>33</v>
      </c>
      <c r="L4838" t="s">
        <v>64</v>
      </c>
      <c r="N4838">
        <f t="shared" si="75"/>
        <v>0</v>
      </c>
    </row>
    <row r="4839" spans="1:14" x14ac:dyDescent="0.3">
      <c r="A4839">
        <v>4838</v>
      </c>
      <c r="B4839" t="s">
        <v>6975</v>
      </c>
      <c r="C4839" t="s">
        <v>210</v>
      </c>
      <c r="D4839" t="s">
        <v>15</v>
      </c>
      <c r="E4839" t="s">
        <v>16</v>
      </c>
      <c r="F4839">
        <v>90</v>
      </c>
      <c r="G4839" t="s">
        <v>10073</v>
      </c>
      <c r="H4839" t="s">
        <v>1258</v>
      </c>
      <c r="I4839" t="s">
        <v>32</v>
      </c>
      <c r="J4839" s="1">
        <v>44832</v>
      </c>
      <c r="K4839">
        <v>33</v>
      </c>
      <c r="L4839" t="s">
        <v>64</v>
      </c>
      <c r="N4839">
        <f t="shared" si="75"/>
        <v>0</v>
      </c>
    </row>
    <row r="4840" spans="1:14" x14ac:dyDescent="0.3">
      <c r="A4840">
        <v>4839</v>
      </c>
      <c r="B4840" t="s">
        <v>1363</v>
      </c>
      <c r="C4840" t="s">
        <v>3439</v>
      </c>
      <c r="D4840" t="s">
        <v>621</v>
      </c>
      <c r="E4840" t="s">
        <v>29</v>
      </c>
      <c r="F4840">
        <v>90</v>
      </c>
      <c r="G4840" t="s">
        <v>10074</v>
      </c>
      <c r="H4840" t="s">
        <v>708</v>
      </c>
      <c r="I4840" t="s">
        <v>294</v>
      </c>
      <c r="J4840" s="1">
        <v>44056</v>
      </c>
      <c r="K4840">
        <v>59</v>
      </c>
      <c r="L4840" t="s">
        <v>39</v>
      </c>
      <c r="N4840">
        <f t="shared" si="75"/>
        <v>0</v>
      </c>
    </row>
    <row r="4841" spans="1:14" x14ac:dyDescent="0.3">
      <c r="A4841">
        <v>4840</v>
      </c>
      <c r="B4841" t="s">
        <v>10075</v>
      </c>
      <c r="C4841" t="s">
        <v>2438</v>
      </c>
      <c r="D4841" t="s">
        <v>41</v>
      </c>
      <c r="E4841" t="s">
        <v>16</v>
      </c>
      <c r="F4841">
        <v>30</v>
      </c>
      <c r="G4841" t="s">
        <v>10076</v>
      </c>
      <c r="H4841" t="s">
        <v>641</v>
      </c>
      <c r="I4841" t="s">
        <v>294</v>
      </c>
      <c r="J4841" s="1">
        <v>44574</v>
      </c>
      <c r="K4841">
        <v>7</v>
      </c>
      <c r="L4841" t="s">
        <v>54</v>
      </c>
      <c r="N4841">
        <f t="shared" si="75"/>
        <v>0</v>
      </c>
    </row>
    <row r="4842" spans="1:14" x14ac:dyDescent="0.3">
      <c r="A4842">
        <v>4841</v>
      </c>
      <c r="B4842" t="s">
        <v>10077</v>
      </c>
      <c r="C4842" t="s">
        <v>1072</v>
      </c>
      <c r="D4842" t="s">
        <v>51</v>
      </c>
      <c r="E4842" t="s">
        <v>16</v>
      </c>
      <c r="F4842">
        <v>60</v>
      </c>
      <c r="G4842" t="s">
        <v>10078</v>
      </c>
      <c r="H4842" t="s">
        <v>5399</v>
      </c>
      <c r="I4842" t="s">
        <v>32</v>
      </c>
      <c r="J4842" s="1">
        <v>44291</v>
      </c>
      <c r="K4842">
        <v>75</v>
      </c>
      <c r="L4842" t="s">
        <v>45</v>
      </c>
      <c r="N4842">
        <f t="shared" si="75"/>
        <v>0</v>
      </c>
    </row>
    <row r="4843" spans="1:14" x14ac:dyDescent="0.3">
      <c r="A4843">
        <v>4842</v>
      </c>
      <c r="B4843" t="s">
        <v>10079</v>
      </c>
      <c r="C4843" t="s">
        <v>5590</v>
      </c>
      <c r="D4843" t="s">
        <v>51</v>
      </c>
      <c r="E4843" t="s">
        <v>16</v>
      </c>
      <c r="F4843">
        <v>90</v>
      </c>
      <c r="G4843" t="s">
        <v>10080</v>
      </c>
      <c r="H4843" t="s">
        <v>2877</v>
      </c>
      <c r="I4843" t="s">
        <v>2878</v>
      </c>
      <c r="J4843" s="1">
        <v>44622</v>
      </c>
      <c r="K4843">
        <v>54</v>
      </c>
      <c r="L4843" t="s">
        <v>159</v>
      </c>
      <c r="N4843">
        <f t="shared" si="75"/>
        <v>0</v>
      </c>
    </row>
    <row r="4844" spans="1:14" x14ac:dyDescent="0.3">
      <c r="A4844">
        <v>4843</v>
      </c>
      <c r="B4844" t="s">
        <v>5702</v>
      </c>
      <c r="C4844" t="s">
        <v>1783</v>
      </c>
      <c r="D4844" t="s">
        <v>28</v>
      </c>
      <c r="E4844" t="s">
        <v>29</v>
      </c>
      <c r="F4844">
        <v>90</v>
      </c>
      <c r="G4844" t="s">
        <v>10081</v>
      </c>
      <c r="H4844" t="s">
        <v>710</v>
      </c>
      <c r="I4844" t="s">
        <v>187</v>
      </c>
      <c r="J4844" s="1">
        <v>44703</v>
      </c>
      <c r="K4844">
        <v>78</v>
      </c>
      <c r="L4844" t="s">
        <v>80</v>
      </c>
      <c r="N4844">
        <f t="shared" si="75"/>
        <v>0</v>
      </c>
    </row>
    <row r="4845" spans="1:14" x14ac:dyDescent="0.3">
      <c r="A4845">
        <v>4844</v>
      </c>
      <c r="B4845" t="s">
        <v>6598</v>
      </c>
      <c r="C4845" t="s">
        <v>1835</v>
      </c>
      <c r="D4845" t="s">
        <v>15</v>
      </c>
      <c r="E4845" t="s">
        <v>16</v>
      </c>
      <c r="F4845">
        <v>90</v>
      </c>
      <c r="G4845" t="s">
        <v>10082</v>
      </c>
      <c r="H4845" t="s">
        <v>7946</v>
      </c>
      <c r="I4845" t="s">
        <v>32</v>
      </c>
      <c r="J4845" s="1">
        <v>44581</v>
      </c>
      <c r="K4845">
        <v>46</v>
      </c>
      <c r="L4845" t="s">
        <v>101</v>
      </c>
      <c r="N4845">
        <f t="shared" si="75"/>
        <v>0</v>
      </c>
    </row>
    <row r="4846" spans="1:14" x14ac:dyDescent="0.3">
      <c r="A4846">
        <v>4845</v>
      </c>
      <c r="B4846" t="s">
        <v>5972</v>
      </c>
      <c r="C4846" t="s">
        <v>3496</v>
      </c>
      <c r="D4846" t="s">
        <v>92</v>
      </c>
      <c r="E4846" t="s">
        <v>29</v>
      </c>
      <c r="F4846">
        <v>90</v>
      </c>
      <c r="G4846" t="s">
        <v>10083</v>
      </c>
      <c r="H4846" t="s">
        <v>3215</v>
      </c>
      <c r="I4846" t="s">
        <v>32</v>
      </c>
      <c r="J4846" s="1">
        <v>44354</v>
      </c>
      <c r="K4846">
        <v>6</v>
      </c>
      <c r="L4846" t="s">
        <v>64</v>
      </c>
      <c r="N4846">
        <f t="shared" si="75"/>
        <v>0</v>
      </c>
    </row>
    <row r="4847" spans="1:14" x14ac:dyDescent="0.3">
      <c r="A4847">
        <v>4846</v>
      </c>
      <c r="B4847" t="s">
        <v>3910</v>
      </c>
      <c r="C4847" t="s">
        <v>840</v>
      </c>
      <c r="D4847" t="s">
        <v>28</v>
      </c>
      <c r="E4847" t="s">
        <v>29</v>
      </c>
      <c r="F4847">
        <v>90</v>
      </c>
      <c r="G4847" t="s">
        <v>10084</v>
      </c>
      <c r="H4847" t="s">
        <v>1095</v>
      </c>
      <c r="I4847" t="s">
        <v>178</v>
      </c>
      <c r="J4847" s="1">
        <v>44384</v>
      </c>
      <c r="K4847">
        <v>53</v>
      </c>
      <c r="L4847" t="s">
        <v>33</v>
      </c>
      <c r="N4847">
        <f t="shared" si="75"/>
        <v>0</v>
      </c>
    </row>
    <row r="4848" spans="1:14" x14ac:dyDescent="0.3">
      <c r="A4848">
        <v>4847</v>
      </c>
      <c r="B4848" t="s">
        <v>1030</v>
      </c>
      <c r="C4848" t="s">
        <v>8721</v>
      </c>
      <c r="D4848" t="s">
        <v>28</v>
      </c>
      <c r="E4848" t="s">
        <v>29</v>
      </c>
      <c r="F4848">
        <v>60</v>
      </c>
      <c r="G4848" t="s">
        <v>10085</v>
      </c>
      <c r="H4848" t="s">
        <v>9418</v>
      </c>
      <c r="I4848" t="s">
        <v>1889</v>
      </c>
      <c r="J4848" s="1">
        <v>44830</v>
      </c>
      <c r="K4848">
        <v>50</v>
      </c>
      <c r="L4848" t="s">
        <v>80</v>
      </c>
      <c r="N4848">
        <f t="shared" si="75"/>
        <v>0</v>
      </c>
    </row>
    <row r="4849" spans="1:14" x14ac:dyDescent="0.3">
      <c r="A4849">
        <v>4848</v>
      </c>
      <c r="B4849" t="s">
        <v>1375</v>
      </c>
      <c r="C4849" t="s">
        <v>3026</v>
      </c>
      <c r="D4849" t="s">
        <v>28</v>
      </c>
      <c r="E4849" t="s">
        <v>29</v>
      </c>
      <c r="F4849">
        <v>90</v>
      </c>
      <c r="G4849" t="s">
        <v>10086</v>
      </c>
      <c r="H4849" t="s">
        <v>1206</v>
      </c>
      <c r="I4849" t="s">
        <v>294</v>
      </c>
      <c r="J4849" s="1">
        <v>43918</v>
      </c>
      <c r="K4849">
        <v>19</v>
      </c>
      <c r="L4849" t="s">
        <v>80</v>
      </c>
      <c r="N4849">
        <f t="shared" si="75"/>
        <v>0</v>
      </c>
    </row>
    <row r="4850" spans="1:14" x14ac:dyDescent="0.3">
      <c r="A4850">
        <v>4849</v>
      </c>
      <c r="B4850" t="s">
        <v>5960</v>
      </c>
      <c r="C4850" t="s">
        <v>560</v>
      </c>
      <c r="D4850" t="s">
        <v>28</v>
      </c>
      <c r="E4850" t="s">
        <v>29</v>
      </c>
      <c r="F4850">
        <v>90</v>
      </c>
      <c r="G4850" t="s">
        <v>10087</v>
      </c>
      <c r="H4850" t="s">
        <v>1660</v>
      </c>
      <c r="I4850" t="s">
        <v>32</v>
      </c>
      <c r="J4850" s="1">
        <v>44123</v>
      </c>
      <c r="K4850">
        <v>70</v>
      </c>
      <c r="L4850" t="s">
        <v>39</v>
      </c>
      <c r="N4850">
        <f t="shared" si="75"/>
        <v>0</v>
      </c>
    </row>
    <row r="4851" spans="1:14" x14ac:dyDescent="0.3">
      <c r="A4851">
        <v>4850</v>
      </c>
      <c r="B4851" t="s">
        <v>10088</v>
      </c>
      <c r="C4851" t="s">
        <v>8026</v>
      </c>
      <c r="D4851" t="s">
        <v>92</v>
      </c>
      <c r="E4851" t="s">
        <v>7639</v>
      </c>
      <c r="F4851">
        <v>60</v>
      </c>
      <c r="G4851" t="s">
        <v>10089</v>
      </c>
      <c r="H4851" t="s">
        <v>5781</v>
      </c>
      <c r="I4851" t="s">
        <v>32</v>
      </c>
      <c r="J4851" s="1">
        <v>44274</v>
      </c>
      <c r="K4851">
        <v>2</v>
      </c>
      <c r="L4851" t="s">
        <v>20</v>
      </c>
      <c r="N4851">
        <f t="shared" si="75"/>
        <v>0</v>
      </c>
    </row>
    <row r="4852" spans="1:14" x14ac:dyDescent="0.3">
      <c r="A4852">
        <v>4851</v>
      </c>
      <c r="B4852" t="s">
        <v>10090</v>
      </c>
      <c r="C4852" t="s">
        <v>10091</v>
      </c>
      <c r="D4852" t="s">
        <v>15</v>
      </c>
      <c r="E4852" t="s">
        <v>16</v>
      </c>
      <c r="F4852">
        <v>90</v>
      </c>
      <c r="G4852" t="s">
        <v>10092</v>
      </c>
      <c r="H4852" t="s">
        <v>4441</v>
      </c>
      <c r="I4852" t="s">
        <v>146</v>
      </c>
      <c r="J4852" s="1">
        <v>44231</v>
      </c>
      <c r="K4852">
        <v>7</v>
      </c>
      <c r="L4852" t="s">
        <v>159</v>
      </c>
      <c r="N4852">
        <f t="shared" si="75"/>
        <v>0</v>
      </c>
    </row>
    <row r="4853" spans="1:14" x14ac:dyDescent="0.3">
      <c r="A4853">
        <v>4852</v>
      </c>
      <c r="B4853" t="s">
        <v>6858</v>
      </c>
      <c r="C4853" t="s">
        <v>2033</v>
      </c>
      <c r="D4853" t="s">
        <v>28</v>
      </c>
      <c r="E4853" t="s">
        <v>29</v>
      </c>
      <c r="F4853">
        <v>90</v>
      </c>
      <c r="G4853" t="s">
        <v>10093</v>
      </c>
      <c r="H4853" t="s">
        <v>2436</v>
      </c>
      <c r="I4853" t="s">
        <v>294</v>
      </c>
      <c r="J4853" s="1">
        <v>44072</v>
      </c>
      <c r="K4853">
        <v>57</v>
      </c>
      <c r="L4853" t="s">
        <v>39</v>
      </c>
      <c r="N4853">
        <f t="shared" si="75"/>
        <v>0</v>
      </c>
    </row>
    <row r="4854" spans="1:14" x14ac:dyDescent="0.3">
      <c r="A4854">
        <v>4853</v>
      </c>
      <c r="B4854" t="s">
        <v>127</v>
      </c>
      <c r="C4854" t="s">
        <v>361</v>
      </c>
      <c r="D4854" t="s">
        <v>28</v>
      </c>
      <c r="E4854" t="s">
        <v>29</v>
      </c>
      <c r="F4854">
        <v>90</v>
      </c>
      <c r="G4854" t="s">
        <v>10094</v>
      </c>
      <c r="H4854" t="s">
        <v>4158</v>
      </c>
      <c r="I4854" t="s">
        <v>32</v>
      </c>
      <c r="J4854" s="1">
        <v>44787</v>
      </c>
      <c r="K4854">
        <v>90</v>
      </c>
      <c r="L4854" t="s">
        <v>33</v>
      </c>
      <c r="N4854">
        <f t="shared" si="75"/>
        <v>0</v>
      </c>
    </row>
    <row r="4855" spans="1:14" x14ac:dyDescent="0.3">
      <c r="A4855">
        <v>4854</v>
      </c>
      <c r="B4855" t="s">
        <v>10095</v>
      </c>
      <c r="C4855" t="s">
        <v>5699</v>
      </c>
      <c r="D4855" t="s">
        <v>15</v>
      </c>
      <c r="E4855" t="s">
        <v>16</v>
      </c>
      <c r="F4855">
        <v>90</v>
      </c>
      <c r="G4855" t="s">
        <v>10096</v>
      </c>
      <c r="H4855" t="s">
        <v>4655</v>
      </c>
      <c r="I4855" t="s">
        <v>32</v>
      </c>
      <c r="J4855" s="1">
        <v>44254</v>
      </c>
      <c r="K4855">
        <v>46</v>
      </c>
      <c r="L4855" t="s">
        <v>101</v>
      </c>
      <c r="N4855">
        <f t="shared" si="75"/>
        <v>0</v>
      </c>
    </row>
    <row r="4856" spans="1:14" x14ac:dyDescent="0.3">
      <c r="A4856">
        <v>4855</v>
      </c>
      <c r="B4856" t="s">
        <v>10097</v>
      </c>
      <c r="C4856" t="s">
        <v>5837</v>
      </c>
      <c r="D4856" t="s">
        <v>15</v>
      </c>
      <c r="E4856" t="s">
        <v>16</v>
      </c>
      <c r="F4856">
        <v>90</v>
      </c>
      <c r="G4856" t="s">
        <v>10096</v>
      </c>
      <c r="H4856" t="s">
        <v>2555</v>
      </c>
      <c r="I4856" t="s">
        <v>32</v>
      </c>
      <c r="J4856" s="1">
        <v>43840</v>
      </c>
      <c r="K4856">
        <v>79</v>
      </c>
      <c r="L4856" t="s">
        <v>70</v>
      </c>
      <c r="N4856">
        <f t="shared" si="75"/>
        <v>0</v>
      </c>
    </row>
    <row r="4857" spans="1:14" x14ac:dyDescent="0.3">
      <c r="A4857">
        <v>4856</v>
      </c>
      <c r="B4857" t="s">
        <v>10098</v>
      </c>
      <c r="C4857" t="s">
        <v>836</v>
      </c>
      <c r="D4857" t="s">
        <v>15</v>
      </c>
      <c r="E4857" t="s">
        <v>16</v>
      </c>
      <c r="F4857">
        <v>60</v>
      </c>
      <c r="G4857" t="s">
        <v>10099</v>
      </c>
      <c r="H4857" t="s">
        <v>1605</v>
      </c>
      <c r="I4857" t="s">
        <v>32</v>
      </c>
      <c r="J4857" s="1">
        <v>43965</v>
      </c>
      <c r="K4857">
        <v>73</v>
      </c>
      <c r="L4857" t="s">
        <v>64</v>
      </c>
      <c r="N4857">
        <f t="shared" si="75"/>
        <v>0</v>
      </c>
    </row>
    <row r="4858" spans="1:14" x14ac:dyDescent="0.3">
      <c r="A4858">
        <v>4857</v>
      </c>
      <c r="B4858" t="s">
        <v>1104</v>
      </c>
      <c r="C4858" t="s">
        <v>3439</v>
      </c>
      <c r="D4858" t="s">
        <v>28</v>
      </c>
      <c r="E4858" t="s">
        <v>29</v>
      </c>
      <c r="F4858">
        <v>60</v>
      </c>
      <c r="G4858" t="s">
        <v>10100</v>
      </c>
      <c r="H4858" t="s">
        <v>2169</v>
      </c>
      <c r="I4858" t="s">
        <v>32</v>
      </c>
      <c r="J4858" s="1">
        <v>44081</v>
      </c>
      <c r="K4858">
        <v>81</v>
      </c>
      <c r="L4858" t="s">
        <v>70</v>
      </c>
      <c r="N4858">
        <f t="shared" si="75"/>
        <v>0</v>
      </c>
    </row>
    <row r="4859" spans="1:14" x14ac:dyDescent="0.3">
      <c r="A4859">
        <v>4858</v>
      </c>
      <c r="B4859" t="s">
        <v>1399</v>
      </c>
      <c r="C4859" t="s">
        <v>8113</v>
      </c>
      <c r="D4859" t="s">
        <v>28</v>
      </c>
      <c r="E4859" t="s">
        <v>29</v>
      </c>
      <c r="F4859">
        <v>60</v>
      </c>
      <c r="G4859" t="s">
        <v>10101</v>
      </c>
      <c r="H4859" t="s">
        <v>207</v>
      </c>
      <c r="I4859" t="s">
        <v>208</v>
      </c>
      <c r="J4859" s="1">
        <v>44270</v>
      </c>
      <c r="K4859">
        <v>43</v>
      </c>
      <c r="L4859" t="s">
        <v>54</v>
      </c>
      <c r="N4859">
        <f t="shared" si="75"/>
        <v>0</v>
      </c>
    </row>
    <row r="4860" spans="1:14" x14ac:dyDescent="0.3">
      <c r="A4860">
        <v>4859</v>
      </c>
      <c r="B4860" t="s">
        <v>4642</v>
      </c>
      <c r="C4860" t="s">
        <v>1243</v>
      </c>
      <c r="D4860" t="s">
        <v>41</v>
      </c>
      <c r="E4860" t="s">
        <v>16</v>
      </c>
      <c r="F4860">
        <v>30</v>
      </c>
      <c r="G4860" t="s">
        <v>10102</v>
      </c>
      <c r="H4860" t="s">
        <v>1333</v>
      </c>
      <c r="I4860" t="s">
        <v>294</v>
      </c>
      <c r="J4860" s="1">
        <v>44786</v>
      </c>
      <c r="K4860">
        <v>93</v>
      </c>
      <c r="L4860" t="s">
        <v>54</v>
      </c>
      <c r="N4860">
        <f t="shared" si="75"/>
        <v>0</v>
      </c>
    </row>
    <row r="4861" spans="1:14" x14ac:dyDescent="0.3">
      <c r="A4861">
        <v>4860</v>
      </c>
      <c r="B4861" t="s">
        <v>1985</v>
      </c>
      <c r="C4861" t="s">
        <v>7035</v>
      </c>
      <c r="D4861" t="s">
        <v>28</v>
      </c>
      <c r="E4861" t="s">
        <v>29</v>
      </c>
      <c r="F4861">
        <v>30</v>
      </c>
      <c r="G4861" t="s">
        <v>10103</v>
      </c>
      <c r="H4861" t="s">
        <v>3387</v>
      </c>
      <c r="I4861" t="s">
        <v>2878</v>
      </c>
      <c r="J4861" s="1">
        <v>43973</v>
      </c>
      <c r="K4861">
        <v>46</v>
      </c>
      <c r="L4861" t="s">
        <v>70</v>
      </c>
      <c r="N4861">
        <f t="shared" si="75"/>
        <v>0</v>
      </c>
    </row>
    <row r="4862" spans="1:14" x14ac:dyDescent="0.3">
      <c r="A4862">
        <v>4861</v>
      </c>
      <c r="B4862" t="s">
        <v>10104</v>
      </c>
      <c r="C4862" t="s">
        <v>7962</v>
      </c>
      <c r="D4862" t="s">
        <v>51</v>
      </c>
      <c r="E4862" t="s">
        <v>16</v>
      </c>
      <c r="F4862">
        <v>90</v>
      </c>
      <c r="G4862" t="s">
        <v>10105</v>
      </c>
      <c r="H4862" t="s">
        <v>3356</v>
      </c>
      <c r="I4862" t="s">
        <v>32</v>
      </c>
      <c r="J4862" s="1">
        <v>44745</v>
      </c>
      <c r="K4862">
        <v>7</v>
      </c>
      <c r="L4862" t="s">
        <v>20</v>
      </c>
      <c r="N4862">
        <f t="shared" si="75"/>
        <v>0</v>
      </c>
    </row>
    <row r="4863" spans="1:14" x14ac:dyDescent="0.3">
      <c r="A4863">
        <v>4862</v>
      </c>
      <c r="B4863" t="s">
        <v>10106</v>
      </c>
      <c r="C4863" t="s">
        <v>680</v>
      </c>
      <c r="D4863" t="s">
        <v>15</v>
      </c>
      <c r="E4863" t="s">
        <v>16</v>
      </c>
      <c r="F4863">
        <v>30</v>
      </c>
      <c r="G4863" t="s">
        <v>10107</v>
      </c>
      <c r="H4863" t="s">
        <v>1332</v>
      </c>
      <c r="I4863" t="s">
        <v>32</v>
      </c>
      <c r="J4863" s="1">
        <v>44360</v>
      </c>
      <c r="K4863">
        <v>91</v>
      </c>
      <c r="L4863" t="s">
        <v>80</v>
      </c>
      <c r="N4863">
        <f t="shared" si="75"/>
        <v>0</v>
      </c>
    </row>
    <row r="4864" spans="1:14" x14ac:dyDescent="0.3">
      <c r="A4864">
        <v>4863</v>
      </c>
      <c r="B4864" t="s">
        <v>10108</v>
      </c>
      <c r="C4864" t="s">
        <v>5653</v>
      </c>
      <c r="D4864" t="s">
        <v>15</v>
      </c>
      <c r="E4864" t="s">
        <v>16</v>
      </c>
      <c r="F4864">
        <v>90</v>
      </c>
      <c r="G4864" t="s">
        <v>136</v>
      </c>
      <c r="H4864" t="s">
        <v>3462</v>
      </c>
      <c r="I4864" t="s">
        <v>32</v>
      </c>
      <c r="J4864" s="1">
        <v>43861</v>
      </c>
      <c r="K4864">
        <v>2</v>
      </c>
      <c r="L4864" t="s">
        <v>33</v>
      </c>
      <c r="N4864">
        <f t="shared" si="75"/>
        <v>0</v>
      </c>
    </row>
    <row r="4865" spans="1:14" x14ac:dyDescent="0.3">
      <c r="A4865">
        <v>4864</v>
      </c>
      <c r="B4865" t="s">
        <v>2268</v>
      </c>
      <c r="C4865" t="s">
        <v>5972</v>
      </c>
      <c r="D4865" t="s">
        <v>15</v>
      </c>
      <c r="E4865" t="s">
        <v>16</v>
      </c>
      <c r="F4865">
        <v>90</v>
      </c>
      <c r="G4865" t="s">
        <v>10109</v>
      </c>
      <c r="H4865" t="s">
        <v>3161</v>
      </c>
      <c r="I4865" t="s">
        <v>32</v>
      </c>
      <c r="J4865" s="1">
        <v>44662</v>
      </c>
      <c r="K4865">
        <v>25</v>
      </c>
      <c r="L4865" t="s">
        <v>20</v>
      </c>
      <c r="N4865">
        <f t="shared" si="75"/>
        <v>0</v>
      </c>
    </row>
    <row r="4866" spans="1:14" x14ac:dyDescent="0.3">
      <c r="A4866">
        <v>4865</v>
      </c>
      <c r="B4866" t="s">
        <v>1116</v>
      </c>
      <c r="C4866" t="s">
        <v>2618</v>
      </c>
      <c r="D4866" t="s">
        <v>28</v>
      </c>
      <c r="E4866" t="s">
        <v>29</v>
      </c>
      <c r="F4866">
        <v>30</v>
      </c>
      <c r="G4866" t="s">
        <v>10110</v>
      </c>
      <c r="H4866" t="s">
        <v>655</v>
      </c>
      <c r="I4866" t="s">
        <v>32</v>
      </c>
      <c r="J4866" s="1">
        <v>44524</v>
      </c>
      <c r="K4866">
        <v>58</v>
      </c>
      <c r="L4866" t="s">
        <v>159</v>
      </c>
      <c r="N4866">
        <f t="shared" ref="N4866:N4929" si="76">COUNTBLANK(A4866:L4866)</f>
        <v>0</v>
      </c>
    </row>
    <row r="4867" spans="1:14" x14ac:dyDescent="0.3">
      <c r="A4867">
        <v>4866</v>
      </c>
      <c r="B4867" t="s">
        <v>10111</v>
      </c>
      <c r="C4867" t="s">
        <v>10112</v>
      </c>
      <c r="D4867" t="s">
        <v>51</v>
      </c>
      <c r="E4867" t="s">
        <v>16</v>
      </c>
      <c r="F4867">
        <v>30</v>
      </c>
      <c r="G4867" t="s">
        <v>10113</v>
      </c>
      <c r="H4867" t="s">
        <v>3271</v>
      </c>
      <c r="I4867" t="s">
        <v>173</v>
      </c>
      <c r="J4867" s="1">
        <v>44180</v>
      </c>
      <c r="K4867">
        <v>66</v>
      </c>
      <c r="L4867" t="s">
        <v>101</v>
      </c>
      <c r="N4867">
        <f t="shared" si="76"/>
        <v>0</v>
      </c>
    </row>
    <row r="4868" spans="1:14" x14ac:dyDescent="0.3">
      <c r="A4868">
        <v>4867</v>
      </c>
      <c r="B4868" t="s">
        <v>5662</v>
      </c>
      <c r="C4868" t="s">
        <v>5423</v>
      </c>
      <c r="D4868" t="s">
        <v>28</v>
      </c>
      <c r="E4868" t="s">
        <v>29</v>
      </c>
      <c r="F4868">
        <v>30</v>
      </c>
      <c r="G4868" t="s">
        <v>10114</v>
      </c>
      <c r="H4868" t="s">
        <v>3754</v>
      </c>
      <c r="I4868" t="s">
        <v>124</v>
      </c>
      <c r="J4868" s="1">
        <v>44799</v>
      </c>
      <c r="K4868">
        <v>97</v>
      </c>
      <c r="L4868" t="s">
        <v>159</v>
      </c>
      <c r="N4868">
        <f t="shared" si="76"/>
        <v>0</v>
      </c>
    </row>
    <row r="4869" spans="1:14" x14ac:dyDescent="0.3">
      <c r="A4869">
        <v>4868</v>
      </c>
      <c r="B4869" t="s">
        <v>10115</v>
      </c>
      <c r="C4869" t="s">
        <v>189</v>
      </c>
      <c r="D4869" t="s">
        <v>51</v>
      </c>
      <c r="E4869" t="s">
        <v>16</v>
      </c>
      <c r="F4869">
        <v>60</v>
      </c>
      <c r="G4869" t="s">
        <v>10116</v>
      </c>
      <c r="H4869" t="s">
        <v>3466</v>
      </c>
      <c r="I4869" t="s">
        <v>32</v>
      </c>
      <c r="J4869" s="1">
        <v>44032</v>
      </c>
      <c r="K4869">
        <v>81</v>
      </c>
      <c r="L4869" t="s">
        <v>54</v>
      </c>
      <c r="N4869">
        <f t="shared" si="76"/>
        <v>0</v>
      </c>
    </row>
    <row r="4870" spans="1:14" x14ac:dyDescent="0.3">
      <c r="A4870">
        <v>4869</v>
      </c>
      <c r="B4870" t="s">
        <v>10117</v>
      </c>
      <c r="C4870" t="s">
        <v>3535</v>
      </c>
      <c r="D4870" t="s">
        <v>15</v>
      </c>
      <c r="E4870" t="s">
        <v>16</v>
      </c>
      <c r="F4870">
        <v>90</v>
      </c>
      <c r="G4870" t="s">
        <v>10118</v>
      </c>
      <c r="H4870" t="s">
        <v>764</v>
      </c>
      <c r="I4870" t="s">
        <v>32</v>
      </c>
      <c r="J4870" s="1">
        <v>44373</v>
      </c>
      <c r="K4870">
        <v>6</v>
      </c>
      <c r="L4870" t="s">
        <v>80</v>
      </c>
      <c r="N4870">
        <f t="shared" si="76"/>
        <v>0</v>
      </c>
    </row>
    <row r="4871" spans="1:14" x14ac:dyDescent="0.3">
      <c r="A4871">
        <v>4870</v>
      </c>
      <c r="B4871" t="s">
        <v>5088</v>
      </c>
      <c r="C4871" t="s">
        <v>3265</v>
      </c>
      <c r="D4871" t="s">
        <v>28</v>
      </c>
      <c r="E4871" t="s">
        <v>29</v>
      </c>
      <c r="F4871">
        <v>90</v>
      </c>
      <c r="G4871" t="s">
        <v>10119</v>
      </c>
      <c r="H4871" t="s">
        <v>2913</v>
      </c>
      <c r="I4871" t="s">
        <v>1035</v>
      </c>
      <c r="J4871" s="1">
        <v>44170</v>
      </c>
      <c r="K4871">
        <v>23</v>
      </c>
      <c r="L4871" t="s">
        <v>33</v>
      </c>
      <c r="N4871">
        <f t="shared" si="76"/>
        <v>0</v>
      </c>
    </row>
    <row r="4872" spans="1:14" x14ac:dyDescent="0.3">
      <c r="A4872">
        <v>4871</v>
      </c>
      <c r="B4872" t="s">
        <v>10120</v>
      </c>
      <c r="C4872" t="s">
        <v>2663</v>
      </c>
      <c r="D4872" t="s">
        <v>51</v>
      </c>
      <c r="E4872" t="s">
        <v>16</v>
      </c>
      <c r="F4872">
        <v>60</v>
      </c>
      <c r="G4872" t="s">
        <v>10121</v>
      </c>
      <c r="H4872" t="s">
        <v>6305</v>
      </c>
      <c r="I4872" t="s">
        <v>32</v>
      </c>
      <c r="J4872" s="1">
        <v>44392</v>
      </c>
      <c r="K4872">
        <v>52</v>
      </c>
      <c r="L4872" t="s">
        <v>20</v>
      </c>
      <c r="N4872">
        <f t="shared" si="76"/>
        <v>0</v>
      </c>
    </row>
    <row r="4873" spans="1:14" x14ac:dyDescent="0.3">
      <c r="A4873">
        <v>4872</v>
      </c>
      <c r="B4873" t="s">
        <v>6190</v>
      </c>
      <c r="C4873" t="s">
        <v>3515</v>
      </c>
      <c r="D4873" t="s">
        <v>15</v>
      </c>
      <c r="E4873" t="s">
        <v>16</v>
      </c>
      <c r="F4873">
        <v>60</v>
      </c>
      <c r="G4873" t="s">
        <v>10122</v>
      </c>
      <c r="H4873" t="s">
        <v>8483</v>
      </c>
      <c r="I4873" t="s">
        <v>32</v>
      </c>
      <c r="J4873" s="1">
        <v>44303</v>
      </c>
      <c r="K4873">
        <v>21</v>
      </c>
      <c r="L4873" t="s">
        <v>39</v>
      </c>
      <c r="N4873">
        <f t="shared" si="76"/>
        <v>0</v>
      </c>
    </row>
    <row r="4874" spans="1:14" x14ac:dyDescent="0.3">
      <c r="A4874">
        <v>4873</v>
      </c>
      <c r="B4874" t="s">
        <v>10123</v>
      </c>
      <c r="C4874" t="s">
        <v>7345</v>
      </c>
      <c r="D4874" t="s">
        <v>28</v>
      </c>
      <c r="E4874" t="s">
        <v>29</v>
      </c>
      <c r="F4874">
        <v>90</v>
      </c>
      <c r="G4874" t="s">
        <v>10124</v>
      </c>
      <c r="H4874" t="s">
        <v>2194</v>
      </c>
      <c r="I4874" t="s">
        <v>32</v>
      </c>
      <c r="J4874" s="1">
        <v>43961</v>
      </c>
      <c r="K4874">
        <v>27</v>
      </c>
      <c r="L4874" t="s">
        <v>33</v>
      </c>
      <c r="N4874">
        <f t="shared" si="76"/>
        <v>0</v>
      </c>
    </row>
    <row r="4875" spans="1:14" x14ac:dyDescent="0.3">
      <c r="A4875">
        <v>4874</v>
      </c>
      <c r="B4875" t="s">
        <v>6729</v>
      </c>
      <c r="C4875" t="s">
        <v>3621</v>
      </c>
      <c r="D4875" t="s">
        <v>51</v>
      </c>
      <c r="E4875" t="s">
        <v>16</v>
      </c>
      <c r="F4875">
        <v>60</v>
      </c>
      <c r="G4875" t="s">
        <v>10125</v>
      </c>
      <c r="H4875" t="s">
        <v>396</v>
      </c>
      <c r="I4875" t="s">
        <v>32</v>
      </c>
      <c r="J4875" s="1">
        <v>44461</v>
      </c>
      <c r="K4875">
        <v>84</v>
      </c>
      <c r="L4875" t="s">
        <v>39</v>
      </c>
      <c r="N4875">
        <f t="shared" si="76"/>
        <v>0</v>
      </c>
    </row>
    <row r="4876" spans="1:14" x14ac:dyDescent="0.3">
      <c r="A4876">
        <v>4875</v>
      </c>
      <c r="B4876" t="s">
        <v>6428</v>
      </c>
      <c r="C4876" t="s">
        <v>5423</v>
      </c>
      <c r="D4876" t="s">
        <v>51</v>
      </c>
      <c r="E4876" t="s">
        <v>16</v>
      </c>
      <c r="F4876">
        <v>90</v>
      </c>
      <c r="G4876" t="s">
        <v>10126</v>
      </c>
      <c r="H4876" t="s">
        <v>946</v>
      </c>
      <c r="I4876" t="s">
        <v>947</v>
      </c>
      <c r="J4876" s="1">
        <v>44853</v>
      </c>
      <c r="K4876">
        <v>95</v>
      </c>
      <c r="L4876" t="s">
        <v>101</v>
      </c>
      <c r="N4876">
        <f t="shared" si="76"/>
        <v>0</v>
      </c>
    </row>
    <row r="4877" spans="1:14" x14ac:dyDescent="0.3">
      <c r="A4877">
        <v>4876</v>
      </c>
      <c r="B4877" t="s">
        <v>1019</v>
      </c>
      <c r="C4877" t="s">
        <v>9953</v>
      </c>
      <c r="D4877" t="s">
        <v>117</v>
      </c>
      <c r="E4877" t="s">
        <v>29</v>
      </c>
      <c r="F4877">
        <v>30</v>
      </c>
      <c r="G4877" t="s">
        <v>1247</v>
      </c>
      <c r="H4877" t="s">
        <v>4996</v>
      </c>
      <c r="I4877" t="s">
        <v>32</v>
      </c>
      <c r="J4877" s="1">
        <v>44859</v>
      </c>
      <c r="K4877">
        <v>22</v>
      </c>
      <c r="L4877" t="s">
        <v>39</v>
      </c>
      <c r="N4877">
        <f t="shared" si="76"/>
        <v>0</v>
      </c>
    </row>
    <row r="4878" spans="1:14" x14ac:dyDescent="0.3">
      <c r="A4878">
        <v>4877</v>
      </c>
      <c r="B4878" t="s">
        <v>1726</v>
      </c>
      <c r="C4878" t="s">
        <v>6134</v>
      </c>
      <c r="D4878" t="s">
        <v>51</v>
      </c>
      <c r="E4878" t="s">
        <v>16</v>
      </c>
      <c r="F4878">
        <v>30</v>
      </c>
      <c r="G4878" t="s">
        <v>10127</v>
      </c>
      <c r="H4878" t="s">
        <v>4404</v>
      </c>
      <c r="I4878" t="s">
        <v>32</v>
      </c>
      <c r="J4878" s="1">
        <v>44695</v>
      </c>
      <c r="K4878">
        <v>33</v>
      </c>
      <c r="L4878" t="s">
        <v>33</v>
      </c>
      <c r="N4878">
        <f t="shared" si="76"/>
        <v>0</v>
      </c>
    </row>
    <row r="4879" spans="1:14" x14ac:dyDescent="0.3">
      <c r="A4879">
        <v>4878</v>
      </c>
      <c r="B4879" t="s">
        <v>10128</v>
      </c>
      <c r="C4879" t="s">
        <v>4903</v>
      </c>
      <c r="D4879" t="s">
        <v>15</v>
      </c>
      <c r="E4879" t="s">
        <v>16</v>
      </c>
      <c r="F4879">
        <v>60</v>
      </c>
      <c r="G4879" t="s">
        <v>10129</v>
      </c>
      <c r="H4879" t="s">
        <v>7353</v>
      </c>
      <c r="I4879" t="s">
        <v>19</v>
      </c>
      <c r="J4879" s="1">
        <v>43980</v>
      </c>
      <c r="K4879">
        <v>53</v>
      </c>
      <c r="L4879" t="s">
        <v>80</v>
      </c>
      <c r="N4879">
        <f t="shared" si="76"/>
        <v>0</v>
      </c>
    </row>
    <row r="4880" spans="1:14" x14ac:dyDescent="0.3">
      <c r="A4880">
        <v>4879</v>
      </c>
      <c r="B4880" t="s">
        <v>10128</v>
      </c>
      <c r="C4880" t="s">
        <v>4903</v>
      </c>
      <c r="D4880" t="s">
        <v>15</v>
      </c>
      <c r="E4880" t="s">
        <v>16</v>
      </c>
      <c r="F4880">
        <v>60</v>
      </c>
      <c r="G4880" t="s">
        <v>10129</v>
      </c>
      <c r="H4880" t="s">
        <v>7353</v>
      </c>
      <c r="I4880" t="s">
        <v>19</v>
      </c>
      <c r="J4880" s="1">
        <v>43980</v>
      </c>
      <c r="K4880">
        <v>53</v>
      </c>
      <c r="L4880" t="s">
        <v>80</v>
      </c>
      <c r="N4880">
        <f t="shared" si="76"/>
        <v>0</v>
      </c>
    </row>
    <row r="4881" spans="1:14" x14ac:dyDescent="0.3">
      <c r="A4881">
        <v>4880</v>
      </c>
      <c r="B4881" t="s">
        <v>9145</v>
      </c>
      <c r="C4881" t="s">
        <v>5225</v>
      </c>
      <c r="D4881" t="s">
        <v>15</v>
      </c>
      <c r="E4881" t="s">
        <v>16</v>
      </c>
      <c r="F4881">
        <v>30</v>
      </c>
      <c r="G4881" t="s">
        <v>10130</v>
      </c>
      <c r="H4881" t="s">
        <v>1855</v>
      </c>
      <c r="I4881" t="s">
        <v>25</v>
      </c>
      <c r="J4881" s="1">
        <v>44374</v>
      </c>
      <c r="K4881">
        <v>72</v>
      </c>
      <c r="L4881" t="s">
        <v>101</v>
      </c>
      <c r="N4881">
        <f t="shared" si="76"/>
        <v>0</v>
      </c>
    </row>
    <row r="4882" spans="1:14" x14ac:dyDescent="0.3">
      <c r="A4882">
        <v>4881</v>
      </c>
      <c r="B4882" t="s">
        <v>4052</v>
      </c>
      <c r="C4882" t="s">
        <v>3330</v>
      </c>
      <c r="D4882" t="s">
        <v>28</v>
      </c>
      <c r="E4882" t="s">
        <v>29</v>
      </c>
      <c r="F4882">
        <v>60</v>
      </c>
      <c r="G4882" t="s">
        <v>10131</v>
      </c>
      <c r="H4882" t="s">
        <v>10132</v>
      </c>
      <c r="I4882" t="s">
        <v>294</v>
      </c>
      <c r="J4882" s="1">
        <v>44239</v>
      </c>
      <c r="K4882">
        <v>78</v>
      </c>
      <c r="L4882" t="s">
        <v>64</v>
      </c>
      <c r="N4882">
        <f t="shared" si="76"/>
        <v>0</v>
      </c>
    </row>
    <row r="4883" spans="1:14" x14ac:dyDescent="0.3">
      <c r="A4883">
        <v>4882</v>
      </c>
      <c r="B4883" t="s">
        <v>8911</v>
      </c>
      <c r="C4883" t="s">
        <v>7716</v>
      </c>
      <c r="D4883" t="s">
        <v>28</v>
      </c>
      <c r="E4883" t="s">
        <v>29</v>
      </c>
      <c r="F4883">
        <v>90</v>
      </c>
      <c r="G4883" t="s">
        <v>10133</v>
      </c>
      <c r="H4883" t="s">
        <v>1590</v>
      </c>
      <c r="I4883" t="s">
        <v>32</v>
      </c>
      <c r="J4883" s="1">
        <v>44347</v>
      </c>
      <c r="K4883">
        <v>2</v>
      </c>
      <c r="L4883" t="s">
        <v>39</v>
      </c>
      <c r="N4883">
        <f t="shared" si="76"/>
        <v>0</v>
      </c>
    </row>
    <row r="4884" spans="1:14" x14ac:dyDescent="0.3">
      <c r="A4884">
        <v>4883</v>
      </c>
      <c r="B4884" t="s">
        <v>1229</v>
      </c>
      <c r="C4884" t="s">
        <v>4476</v>
      </c>
      <c r="D4884" t="s">
        <v>28</v>
      </c>
      <c r="E4884" t="s">
        <v>29</v>
      </c>
      <c r="F4884">
        <v>30</v>
      </c>
      <c r="G4884" t="s">
        <v>10134</v>
      </c>
      <c r="H4884" t="s">
        <v>6038</v>
      </c>
      <c r="I4884" t="s">
        <v>19</v>
      </c>
      <c r="J4884" s="1">
        <v>44442</v>
      </c>
      <c r="K4884">
        <v>25</v>
      </c>
      <c r="L4884" t="s">
        <v>101</v>
      </c>
      <c r="N4884">
        <f t="shared" si="76"/>
        <v>0</v>
      </c>
    </row>
    <row r="4885" spans="1:14" x14ac:dyDescent="0.3">
      <c r="A4885">
        <v>4884</v>
      </c>
      <c r="B4885" t="s">
        <v>7303</v>
      </c>
      <c r="C4885" t="s">
        <v>4461</v>
      </c>
      <c r="D4885" t="s">
        <v>28</v>
      </c>
      <c r="E4885" t="s">
        <v>29</v>
      </c>
      <c r="F4885">
        <v>60</v>
      </c>
      <c r="G4885" t="s">
        <v>10135</v>
      </c>
      <c r="H4885" t="s">
        <v>8205</v>
      </c>
      <c r="I4885" t="s">
        <v>25</v>
      </c>
      <c r="J4885" s="1">
        <v>44325</v>
      </c>
      <c r="K4885">
        <v>6</v>
      </c>
      <c r="L4885" t="s">
        <v>39</v>
      </c>
      <c r="N4885">
        <f t="shared" si="76"/>
        <v>0</v>
      </c>
    </row>
    <row r="4886" spans="1:14" x14ac:dyDescent="0.3">
      <c r="A4886">
        <v>4885</v>
      </c>
      <c r="B4886" t="s">
        <v>10136</v>
      </c>
      <c r="C4886" t="s">
        <v>4242</v>
      </c>
      <c r="D4886" t="s">
        <v>15</v>
      </c>
      <c r="E4886" t="s">
        <v>16</v>
      </c>
      <c r="F4886">
        <v>30</v>
      </c>
      <c r="G4886" t="s">
        <v>10137</v>
      </c>
      <c r="H4886" t="s">
        <v>1690</v>
      </c>
      <c r="I4886" t="s">
        <v>208</v>
      </c>
      <c r="J4886" s="1">
        <v>44150</v>
      </c>
      <c r="K4886">
        <v>72</v>
      </c>
      <c r="L4886" t="s">
        <v>54</v>
      </c>
      <c r="N4886">
        <f t="shared" si="76"/>
        <v>0</v>
      </c>
    </row>
    <row r="4887" spans="1:14" x14ac:dyDescent="0.3">
      <c r="A4887">
        <v>4886</v>
      </c>
      <c r="B4887" t="s">
        <v>10138</v>
      </c>
      <c r="C4887" t="s">
        <v>5106</v>
      </c>
      <c r="D4887" t="s">
        <v>28</v>
      </c>
      <c r="E4887" t="s">
        <v>29</v>
      </c>
      <c r="F4887">
        <v>60</v>
      </c>
      <c r="G4887" t="s">
        <v>10139</v>
      </c>
      <c r="H4887" t="s">
        <v>912</v>
      </c>
      <c r="I4887" t="s">
        <v>913</v>
      </c>
      <c r="J4887" s="1">
        <v>43844</v>
      </c>
      <c r="K4887">
        <v>30</v>
      </c>
      <c r="L4887" t="s">
        <v>54</v>
      </c>
      <c r="N4887">
        <f t="shared" si="76"/>
        <v>0</v>
      </c>
    </row>
    <row r="4888" spans="1:14" x14ac:dyDescent="0.3">
      <c r="A4888">
        <v>4887</v>
      </c>
      <c r="B4888" t="s">
        <v>8492</v>
      </c>
      <c r="C4888" t="s">
        <v>10140</v>
      </c>
      <c r="D4888" t="s">
        <v>41</v>
      </c>
      <c r="E4888" t="s">
        <v>16</v>
      </c>
      <c r="F4888">
        <v>30</v>
      </c>
      <c r="G4888" t="s">
        <v>10141</v>
      </c>
      <c r="H4888" t="s">
        <v>4899</v>
      </c>
      <c r="I4888" t="s">
        <v>100</v>
      </c>
      <c r="J4888" s="1">
        <v>44101</v>
      </c>
      <c r="K4888">
        <v>62</v>
      </c>
      <c r="L4888" t="s">
        <v>64</v>
      </c>
      <c r="N4888">
        <f t="shared" si="76"/>
        <v>0</v>
      </c>
    </row>
    <row r="4889" spans="1:14" x14ac:dyDescent="0.3">
      <c r="A4889">
        <v>4888</v>
      </c>
      <c r="B4889" t="s">
        <v>10142</v>
      </c>
      <c r="C4889" t="s">
        <v>7482</v>
      </c>
      <c r="D4889" t="s">
        <v>51</v>
      </c>
      <c r="E4889" t="s">
        <v>16</v>
      </c>
      <c r="F4889">
        <v>90</v>
      </c>
      <c r="G4889" t="s">
        <v>10141</v>
      </c>
      <c r="H4889" t="s">
        <v>5036</v>
      </c>
      <c r="I4889" t="s">
        <v>32</v>
      </c>
      <c r="J4889" s="1">
        <v>44196</v>
      </c>
      <c r="K4889">
        <v>82</v>
      </c>
      <c r="L4889" t="s">
        <v>20</v>
      </c>
      <c r="N4889">
        <f t="shared" si="76"/>
        <v>0</v>
      </c>
    </row>
    <row r="4890" spans="1:14" x14ac:dyDescent="0.3">
      <c r="A4890">
        <v>4889</v>
      </c>
      <c r="B4890" t="s">
        <v>4858</v>
      </c>
      <c r="C4890" t="s">
        <v>1985</v>
      </c>
      <c r="D4890" t="s">
        <v>28</v>
      </c>
      <c r="E4890" t="s">
        <v>29</v>
      </c>
      <c r="F4890">
        <v>30</v>
      </c>
      <c r="G4890" t="s">
        <v>10143</v>
      </c>
      <c r="H4890" t="s">
        <v>109</v>
      </c>
      <c r="I4890" t="s">
        <v>110</v>
      </c>
      <c r="J4890" s="1">
        <v>44608</v>
      </c>
      <c r="K4890">
        <v>82</v>
      </c>
      <c r="L4890" t="s">
        <v>54</v>
      </c>
      <c r="N4890">
        <f t="shared" si="76"/>
        <v>0</v>
      </c>
    </row>
    <row r="4891" spans="1:14" x14ac:dyDescent="0.3">
      <c r="A4891">
        <v>4890</v>
      </c>
      <c r="B4891" t="s">
        <v>10144</v>
      </c>
      <c r="C4891" t="s">
        <v>9222</v>
      </c>
      <c r="D4891" t="s">
        <v>51</v>
      </c>
      <c r="E4891" t="s">
        <v>16</v>
      </c>
      <c r="F4891">
        <v>30</v>
      </c>
      <c r="G4891" t="s">
        <v>10145</v>
      </c>
      <c r="H4891" t="s">
        <v>2179</v>
      </c>
      <c r="I4891" t="s">
        <v>294</v>
      </c>
      <c r="J4891" s="1">
        <v>44889</v>
      </c>
      <c r="K4891">
        <v>99</v>
      </c>
      <c r="L4891" t="s">
        <v>70</v>
      </c>
      <c r="N4891">
        <f t="shared" si="76"/>
        <v>0</v>
      </c>
    </row>
    <row r="4892" spans="1:14" x14ac:dyDescent="0.3">
      <c r="A4892">
        <v>4891</v>
      </c>
      <c r="B4892" t="s">
        <v>2402</v>
      </c>
      <c r="C4892" t="s">
        <v>1219</v>
      </c>
      <c r="D4892" t="s">
        <v>28</v>
      </c>
      <c r="E4892" t="s">
        <v>29</v>
      </c>
      <c r="F4892">
        <v>30</v>
      </c>
      <c r="G4892" t="s">
        <v>10146</v>
      </c>
      <c r="H4892" t="s">
        <v>5647</v>
      </c>
      <c r="I4892" t="s">
        <v>38</v>
      </c>
      <c r="J4892" s="1">
        <v>43868</v>
      </c>
      <c r="K4892">
        <v>2</v>
      </c>
      <c r="L4892" t="s">
        <v>20</v>
      </c>
      <c r="N4892">
        <f t="shared" si="76"/>
        <v>0</v>
      </c>
    </row>
    <row r="4893" spans="1:14" x14ac:dyDescent="0.3">
      <c r="A4893">
        <v>4892</v>
      </c>
      <c r="B4893" t="s">
        <v>4329</v>
      </c>
      <c r="C4893" t="s">
        <v>3556</v>
      </c>
      <c r="D4893" t="s">
        <v>28</v>
      </c>
      <c r="E4893" t="s">
        <v>29</v>
      </c>
      <c r="F4893">
        <v>90</v>
      </c>
      <c r="G4893" t="s">
        <v>10147</v>
      </c>
      <c r="H4893" t="s">
        <v>2533</v>
      </c>
      <c r="I4893" t="s">
        <v>2534</v>
      </c>
      <c r="J4893" s="1">
        <v>43928</v>
      </c>
      <c r="K4893">
        <v>45</v>
      </c>
      <c r="L4893" t="s">
        <v>33</v>
      </c>
      <c r="N4893">
        <f t="shared" si="76"/>
        <v>0</v>
      </c>
    </row>
    <row r="4894" spans="1:14" x14ac:dyDescent="0.3">
      <c r="A4894">
        <v>4893</v>
      </c>
      <c r="B4894" t="s">
        <v>8481</v>
      </c>
      <c r="C4894" t="s">
        <v>1891</v>
      </c>
      <c r="D4894" t="s">
        <v>51</v>
      </c>
      <c r="E4894" t="s">
        <v>16</v>
      </c>
      <c r="F4894">
        <v>30</v>
      </c>
      <c r="G4894" t="s">
        <v>10148</v>
      </c>
      <c r="H4894" t="s">
        <v>5957</v>
      </c>
      <c r="I4894" t="s">
        <v>187</v>
      </c>
      <c r="J4894" s="1">
        <v>44432</v>
      </c>
      <c r="K4894">
        <v>14</v>
      </c>
      <c r="L4894" t="s">
        <v>54</v>
      </c>
      <c r="N4894">
        <f t="shared" si="76"/>
        <v>0</v>
      </c>
    </row>
    <row r="4895" spans="1:14" x14ac:dyDescent="0.3">
      <c r="A4895">
        <v>4894</v>
      </c>
      <c r="B4895" t="s">
        <v>4875</v>
      </c>
      <c r="C4895" t="s">
        <v>1700</v>
      </c>
      <c r="D4895" t="s">
        <v>28</v>
      </c>
      <c r="E4895" t="s">
        <v>29</v>
      </c>
      <c r="F4895">
        <v>60</v>
      </c>
      <c r="G4895" t="s">
        <v>10148</v>
      </c>
      <c r="H4895" t="s">
        <v>570</v>
      </c>
      <c r="I4895" t="s">
        <v>187</v>
      </c>
      <c r="J4895" s="1">
        <v>43935</v>
      </c>
      <c r="K4895">
        <v>38</v>
      </c>
      <c r="L4895" t="s">
        <v>45</v>
      </c>
      <c r="N4895">
        <f t="shared" si="76"/>
        <v>0</v>
      </c>
    </row>
    <row r="4896" spans="1:14" x14ac:dyDescent="0.3">
      <c r="A4896">
        <v>4895</v>
      </c>
      <c r="B4896" t="s">
        <v>4091</v>
      </c>
      <c r="C4896" t="s">
        <v>3066</v>
      </c>
      <c r="D4896" t="s">
        <v>28</v>
      </c>
      <c r="E4896" t="s">
        <v>29</v>
      </c>
      <c r="F4896">
        <v>30</v>
      </c>
      <c r="G4896" t="s">
        <v>10149</v>
      </c>
      <c r="H4896" t="s">
        <v>764</v>
      </c>
      <c r="I4896" t="s">
        <v>32</v>
      </c>
      <c r="J4896" s="1">
        <v>43897</v>
      </c>
      <c r="K4896">
        <v>67</v>
      </c>
      <c r="L4896" t="s">
        <v>64</v>
      </c>
      <c r="N4896">
        <f t="shared" si="76"/>
        <v>0</v>
      </c>
    </row>
    <row r="4897" spans="1:14" x14ac:dyDescent="0.3">
      <c r="A4897">
        <v>4896</v>
      </c>
      <c r="B4897" t="s">
        <v>10150</v>
      </c>
      <c r="C4897" t="s">
        <v>10039</v>
      </c>
      <c r="D4897" t="s">
        <v>15</v>
      </c>
      <c r="E4897" t="s">
        <v>16</v>
      </c>
      <c r="F4897">
        <v>90</v>
      </c>
      <c r="G4897" t="s">
        <v>10151</v>
      </c>
      <c r="H4897" t="s">
        <v>2351</v>
      </c>
      <c r="I4897" t="s">
        <v>32</v>
      </c>
      <c r="J4897" s="1">
        <v>44612</v>
      </c>
      <c r="K4897">
        <v>102</v>
      </c>
      <c r="L4897" t="s">
        <v>39</v>
      </c>
      <c r="N4897">
        <f t="shared" si="76"/>
        <v>0</v>
      </c>
    </row>
    <row r="4898" spans="1:14" x14ac:dyDescent="0.3">
      <c r="A4898">
        <v>4897</v>
      </c>
      <c r="B4898" t="s">
        <v>1445</v>
      </c>
      <c r="C4898" t="s">
        <v>999</v>
      </c>
      <c r="D4898" t="s">
        <v>28</v>
      </c>
      <c r="E4898" t="s">
        <v>29</v>
      </c>
      <c r="F4898">
        <v>90</v>
      </c>
      <c r="G4898" t="s">
        <v>10152</v>
      </c>
      <c r="H4898" t="s">
        <v>2093</v>
      </c>
      <c r="I4898" t="s">
        <v>32</v>
      </c>
      <c r="J4898" s="1">
        <v>44640</v>
      </c>
      <c r="K4898">
        <v>32</v>
      </c>
      <c r="L4898" t="s">
        <v>20</v>
      </c>
      <c r="N4898">
        <f t="shared" si="76"/>
        <v>0</v>
      </c>
    </row>
    <row r="4899" spans="1:14" x14ac:dyDescent="0.3">
      <c r="A4899">
        <v>4898</v>
      </c>
      <c r="B4899" t="s">
        <v>1240</v>
      </c>
      <c r="C4899" t="s">
        <v>6922</v>
      </c>
      <c r="D4899" t="s">
        <v>28</v>
      </c>
      <c r="E4899" t="s">
        <v>29</v>
      </c>
      <c r="F4899">
        <v>30</v>
      </c>
      <c r="G4899" t="s">
        <v>10153</v>
      </c>
      <c r="H4899" t="s">
        <v>6249</v>
      </c>
      <c r="I4899" t="s">
        <v>38</v>
      </c>
      <c r="J4899" s="1">
        <v>44687</v>
      </c>
      <c r="K4899">
        <v>103</v>
      </c>
      <c r="L4899" t="s">
        <v>70</v>
      </c>
      <c r="N4899">
        <f t="shared" si="76"/>
        <v>0</v>
      </c>
    </row>
    <row r="4900" spans="1:14" x14ac:dyDescent="0.3">
      <c r="A4900">
        <v>4899</v>
      </c>
      <c r="B4900" t="s">
        <v>921</v>
      </c>
      <c r="C4900" t="s">
        <v>2410</v>
      </c>
      <c r="D4900" t="s">
        <v>28</v>
      </c>
      <c r="E4900" t="s">
        <v>29</v>
      </c>
      <c r="F4900">
        <v>90</v>
      </c>
      <c r="G4900" t="s">
        <v>10154</v>
      </c>
      <c r="H4900" t="s">
        <v>1651</v>
      </c>
      <c r="I4900" t="s">
        <v>1652</v>
      </c>
      <c r="J4900" s="1">
        <v>44806</v>
      </c>
      <c r="K4900">
        <v>105</v>
      </c>
      <c r="L4900" t="s">
        <v>70</v>
      </c>
      <c r="N4900">
        <f t="shared" si="76"/>
        <v>0</v>
      </c>
    </row>
    <row r="4901" spans="1:14" x14ac:dyDescent="0.3">
      <c r="A4901">
        <v>4900</v>
      </c>
      <c r="B4901" t="s">
        <v>10155</v>
      </c>
      <c r="C4901" t="s">
        <v>4037</v>
      </c>
      <c r="D4901" t="s">
        <v>51</v>
      </c>
      <c r="E4901" t="s">
        <v>16</v>
      </c>
      <c r="F4901">
        <v>90</v>
      </c>
      <c r="G4901" t="s">
        <v>10156</v>
      </c>
      <c r="H4901" t="s">
        <v>315</v>
      </c>
      <c r="I4901" t="s">
        <v>32</v>
      </c>
      <c r="J4901" s="1">
        <v>44308</v>
      </c>
      <c r="K4901">
        <v>17</v>
      </c>
      <c r="L4901" t="s">
        <v>45</v>
      </c>
      <c r="N4901">
        <f t="shared" si="76"/>
        <v>0</v>
      </c>
    </row>
    <row r="4902" spans="1:14" x14ac:dyDescent="0.3">
      <c r="A4902">
        <v>4901</v>
      </c>
      <c r="B4902" t="s">
        <v>10157</v>
      </c>
      <c r="C4902" t="s">
        <v>9475</v>
      </c>
      <c r="D4902" t="s">
        <v>15</v>
      </c>
      <c r="E4902" t="s">
        <v>16</v>
      </c>
      <c r="F4902">
        <v>90</v>
      </c>
      <c r="G4902" t="s">
        <v>10158</v>
      </c>
      <c r="H4902" t="s">
        <v>4214</v>
      </c>
      <c r="I4902" t="s">
        <v>187</v>
      </c>
      <c r="J4902" s="1">
        <v>43837</v>
      </c>
      <c r="K4902">
        <v>58</v>
      </c>
      <c r="L4902" t="s">
        <v>159</v>
      </c>
      <c r="N4902">
        <f t="shared" si="76"/>
        <v>0</v>
      </c>
    </row>
    <row r="4903" spans="1:14" x14ac:dyDescent="0.3">
      <c r="A4903">
        <v>4902</v>
      </c>
      <c r="B4903" t="s">
        <v>10157</v>
      </c>
      <c r="C4903" t="s">
        <v>9475</v>
      </c>
      <c r="D4903" t="s">
        <v>15</v>
      </c>
      <c r="E4903" t="s">
        <v>16</v>
      </c>
      <c r="F4903">
        <v>90</v>
      </c>
      <c r="G4903" t="s">
        <v>10158</v>
      </c>
      <c r="H4903" t="s">
        <v>4214</v>
      </c>
      <c r="I4903" t="s">
        <v>187</v>
      </c>
      <c r="J4903" s="1">
        <v>43837</v>
      </c>
      <c r="K4903">
        <v>58</v>
      </c>
      <c r="L4903" t="s">
        <v>159</v>
      </c>
      <c r="N4903">
        <f t="shared" si="76"/>
        <v>0</v>
      </c>
    </row>
    <row r="4904" spans="1:14" x14ac:dyDescent="0.3">
      <c r="A4904">
        <v>4903</v>
      </c>
      <c r="B4904" t="s">
        <v>10159</v>
      </c>
      <c r="C4904" t="s">
        <v>10160</v>
      </c>
      <c r="D4904" t="s">
        <v>51</v>
      </c>
      <c r="E4904" t="s">
        <v>16</v>
      </c>
      <c r="F4904">
        <v>90</v>
      </c>
      <c r="G4904" t="s">
        <v>10161</v>
      </c>
      <c r="H4904" t="s">
        <v>2325</v>
      </c>
      <c r="I4904" t="s">
        <v>173</v>
      </c>
      <c r="J4904" s="1">
        <v>43915</v>
      </c>
      <c r="K4904">
        <v>20</v>
      </c>
      <c r="L4904" t="s">
        <v>45</v>
      </c>
      <c r="N4904">
        <f t="shared" si="76"/>
        <v>0</v>
      </c>
    </row>
    <row r="4905" spans="1:14" x14ac:dyDescent="0.3">
      <c r="A4905">
        <v>4904</v>
      </c>
      <c r="B4905" t="s">
        <v>4740</v>
      </c>
      <c r="C4905" t="s">
        <v>116</v>
      </c>
      <c r="D4905" t="s">
        <v>15</v>
      </c>
      <c r="E4905" t="s">
        <v>16</v>
      </c>
      <c r="F4905">
        <v>30</v>
      </c>
      <c r="G4905" t="s">
        <v>10162</v>
      </c>
      <c r="H4905" t="s">
        <v>5619</v>
      </c>
      <c r="I4905" t="s">
        <v>32</v>
      </c>
      <c r="J4905" s="1">
        <v>44204</v>
      </c>
      <c r="K4905">
        <v>23</v>
      </c>
      <c r="L4905" t="s">
        <v>70</v>
      </c>
      <c r="N4905">
        <f t="shared" si="76"/>
        <v>0</v>
      </c>
    </row>
    <row r="4906" spans="1:14" x14ac:dyDescent="0.3">
      <c r="A4906">
        <v>4905</v>
      </c>
      <c r="B4906" t="s">
        <v>7121</v>
      </c>
      <c r="C4906" t="s">
        <v>804</v>
      </c>
      <c r="D4906" t="s">
        <v>28</v>
      </c>
      <c r="E4906" t="s">
        <v>29</v>
      </c>
      <c r="F4906">
        <v>90</v>
      </c>
      <c r="G4906" t="s">
        <v>10163</v>
      </c>
      <c r="H4906" t="s">
        <v>275</v>
      </c>
      <c r="I4906" t="s">
        <v>32</v>
      </c>
      <c r="J4906" s="1">
        <v>44770</v>
      </c>
      <c r="K4906">
        <v>11</v>
      </c>
      <c r="L4906" t="s">
        <v>101</v>
      </c>
      <c r="N4906">
        <f t="shared" si="76"/>
        <v>0</v>
      </c>
    </row>
    <row r="4907" spans="1:14" x14ac:dyDescent="0.3">
      <c r="A4907">
        <v>4906</v>
      </c>
      <c r="B4907" t="s">
        <v>10164</v>
      </c>
      <c r="C4907" t="s">
        <v>5084</v>
      </c>
      <c r="D4907" t="s">
        <v>15</v>
      </c>
      <c r="E4907" t="s">
        <v>16</v>
      </c>
      <c r="F4907">
        <v>30</v>
      </c>
      <c r="G4907" t="s">
        <v>10165</v>
      </c>
      <c r="H4907" t="s">
        <v>8028</v>
      </c>
      <c r="I4907" t="s">
        <v>294</v>
      </c>
      <c r="J4907" s="1">
        <v>44370</v>
      </c>
      <c r="K4907">
        <v>89</v>
      </c>
      <c r="L4907" t="s">
        <v>45</v>
      </c>
      <c r="N4907">
        <f t="shared" si="76"/>
        <v>0</v>
      </c>
    </row>
    <row r="4908" spans="1:14" x14ac:dyDescent="0.3">
      <c r="A4908">
        <v>4907</v>
      </c>
      <c r="B4908" t="s">
        <v>5421</v>
      </c>
      <c r="C4908" t="s">
        <v>2735</v>
      </c>
      <c r="D4908" t="s">
        <v>28</v>
      </c>
      <c r="E4908" t="s">
        <v>29</v>
      </c>
      <c r="F4908">
        <v>90</v>
      </c>
      <c r="G4908" t="s">
        <v>10166</v>
      </c>
      <c r="H4908" t="s">
        <v>1884</v>
      </c>
      <c r="I4908" t="s">
        <v>1885</v>
      </c>
      <c r="J4908" s="1">
        <v>44421</v>
      </c>
      <c r="K4908">
        <v>58</v>
      </c>
      <c r="L4908" t="s">
        <v>159</v>
      </c>
      <c r="N4908">
        <f t="shared" si="76"/>
        <v>0</v>
      </c>
    </row>
    <row r="4909" spans="1:14" x14ac:dyDescent="0.3">
      <c r="A4909">
        <v>4908</v>
      </c>
      <c r="B4909" t="s">
        <v>3158</v>
      </c>
      <c r="C4909" t="s">
        <v>10167</v>
      </c>
      <c r="D4909" t="s">
        <v>28</v>
      </c>
      <c r="E4909" t="s">
        <v>29</v>
      </c>
      <c r="F4909">
        <v>90</v>
      </c>
      <c r="G4909" t="s">
        <v>10166</v>
      </c>
      <c r="H4909" t="s">
        <v>2053</v>
      </c>
      <c r="I4909" t="s">
        <v>187</v>
      </c>
      <c r="J4909" s="1">
        <v>44589</v>
      </c>
      <c r="K4909">
        <v>50</v>
      </c>
      <c r="L4909" t="s">
        <v>45</v>
      </c>
      <c r="N4909">
        <f t="shared" si="76"/>
        <v>0</v>
      </c>
    </row>
    <row r="4910" spans="1:14" x14ac:dyDescent="0.3">
      <c r="A4910">
        <v>4909</v>
      </c>
      <c r="B4910" t="s">
        <v>774</v>
      </c>
      <c r="C4910" t="s">
        <v>8046</v>
      </c>
      <c r="D4910" t="s">
        <v>51</v>
      </c>
      <c r="E4910" t="s">
        <v>16</v>
      </c>
      <c r="F4910">
        <v>60</v>
      </c>
      <c r="G4910" t="s">
        <v>10168</v>
      </c>
      <c r="H4910" t="s">
        <v>3987</v>
      </c>
      <c r="I4910" t="s">
        <v>554</v>
      </c>
      <c r="J4910" s="1">
        <v>44143</v>
      </c>
      <c r="K4910">
        <v>43</v>
      </c>
      <c r="L4910" t="s">
        <v>54</v>
      </c>
      <c r="N4910">
        <f t="shared" si="76"/>
        <v>0</v>
      </c>
    </row>
    <row r="4911" spans="1:14" x14ac:dyDescent="0.3">
      <c r="A4911">
        <v>4910</v>
      </c>
      <c r="B4911" t="s">
        <v>960</v>
      </c>
      <c r="C4911" t="s">
        <v>1564</v>
      </c>
      <c r="D4911" t="s">
        <v>28</v>
      </c>
      <c r="E4911" t="s">
        <v>29</v>
      </c>
      <c r="F4911">
        <v>60</v>
      </c>
      <c r="G4911" t="s">
        <v>10169</v>
      </c>
      <c r="H4911" t="s">
        <v>4203</v>
      </c>
      <c r="I4911" t="s">
        <v>208</v>
      </c>
      <c r="J4911" s="1">
        <v>44575</v>
      </c>
      <c r="K4911">
        <v>50</v>
      </c>
      <c r="L4911" t="s">
        <v>70</v>
      </c>
      <c r="N4911">
        <f t="shared" si="76"/>
        <v>0</v>
      </c>
    </row>
    <row r="4912" spans="1:14" x14ac:dyDescent="0.3">
      <c r="A4912">
        <v>4911</v>
      </c>
      <c r="B4912" t="s">
        <v>10170</v>
      </c>
      <c r="C4912" t="s">
        <v>4828</v>
      </c>
      <c r="D4912" t="s">
        <v>117</v>
      </c>
      <c r="E4912" t="s">
        <v>16</v>
      </c>
      <c r="F4912">
        <v>30</v>
      </c>
      <c r="G4912" t="s">
        <v>10171</v>
      </c>
      <c r="H4912" t="s">
        <v>284</v>
      </c>
      <c r="I4912" t="s">
        <v>146</v>
      </c>
      <c r="J4912" s="1">
        <v>44346</v>
      </c>
      <c r="K4912">
        <v>93</v>
      </c>
      <c r="L4912" t="s">
        <v>45</v>
      </c>
      <c r="N4912">
        <f t="shared" si="76"/>
        <v>0</v>
      </c>
    </row>
    <row r="4913" spans="1:14" x14ac:dyDescent="0.3">
      <c r="A4913">
        <v>4912</v>
      </c>
      <c r="B4913" t="s">
        <v>82</v>
      </c>
      <c r="C4913" t="s">
        <v>305</v>
      </c>
      <c r="D4913" t="s">
        <v>28</v>
      </c>
      <c r="E4913" t="s">
        <v>29</v>
      </c>
      <c r="F4913">
        <v>30</v>
      </c>
      <c r="G4913" t="s">
        <v>10172</v>
      </c>
      <c r="H4913" t="s">
        <v>4424</v>
      </c>
      <c r="I4913" t="s">
        <v>25</v>
      </c>
      <c r="J4913" s="1">
        <v>44241</v>
      </c>
      <c r="K4913">
        <v>52</v>
      </c>
      <c r="L4913" t="s">
        <v>70</v>
      </c>
      <c r="N4913">
        <f t="shared" si="76"/>
        <v>0</v>
      </c>
    </row>
    <row r="4914" spans="1:14" x14ac:dyDescent="0.3">
      <c r="A4914">
        <v>4913</v>
      </c>
      <c r="B4914" t="s">
        <v>10173</v>
      </c>
      <c r="C4914" t="s">
        <v>7270</v>
      </c>
      <c r="D4914" t="s">
        <v>51</v>
      </c>
      <c r="E4914" t="s">
        <v>16</v>
      </c>
      <c r="F4914">
        <v>60</v>
      </c>
      <c r="G4914" t="s">
        <v>10174</v>
      </c>
      <c r="H4914" t="s">
        <v>4678</v>
      </c>
      <c r="I4914" t="s">
        <v>886</v>
      </c>
      <c r="J4914" s="1">
        <v>44070</v>
      </c>
      <c r="K4914">
        <v>79</v>
      </c>
      <c r="L4914" t="s">
        <v>45</v>
      </c>
      <c r="N4914">
        <f t="shared" si="76"/>
        <v>0</v>
      </c>
    </row>
    <row r="4915" spans="1:14" x14ac:dyDescent="0.3">
      <c r="A4915">
        <v>4914</v>
      </c>
      <c r="B4915" t="s">
        <v>7134</v>
      </c>
      <c r="C4915" t="s">
        <v>5928</v>
      </c>
      <c r="D4915" t="s">
        <v>41</v>
      </c>
      <c r="E4915" t="s">
        <v>16</v>
      </c>
      <c r="F4915">
        <v>30</v>
      </c>
      <c r="G4915" t="s">
        <v>10175</v>
      </c>
      <c r="H4915" t="s">
        <v>2329</v>
      </c>
      <c r="I4915" t="s">
        <v>2330</v>
      </c>
      <c r="J4915" s="1">
        <v>44841</v>
      </c>
      <c r="K4915">
        <v>94</v>
      </c>
      <c r="L4915" t="s">
        <v>39</v>
      </c>
      <c r="N4915">
        <f t="shared" si="76"/>
        <v>0</v>
      </c>
    </row>
    <row r="4916" spans="1:14" x14ac:dyDescent="0.3">
      <c r="A4916">
        <v>4915</v>
      </c>
      <c r="B4916" t="s">
        <v>1036</v>
      </c>
      <c r="C4916" t="s">
        <v>1710</v>
      </c>
      <c r="D4916" t="s">
        <v>28</v>
      </c>
      <c r="E4916" t="s">
        <v>29</v>
      </c>
      <c r="F4916">
        <v>30</v>
      </c>
      <c r="G4916" t="s">
        <v>10176</v>
      </c>
      <c r="H4916" t="s">
        <v>1519</v>
      </c>
      <c r="I4916" t="s">
        <v>32</v>
      </c>
      <c r="J4916" s="1">
        <v>44442</v>
      </c>
      <c r="K4916">
        <v>10</v>
      </c>
      <c r="L4916" t="s">
        <v>39</v>
      </c>
      <c r="N4916">
        <f t="shared" si="76"/>
        <v>0</v>
      </c>
    </row>
    <row r="4917" spans="1:14" x14ac:dyDescent="0.3">
      <c r="A4917">
        <v>4916</v>
      </c>
      <c r="B4917" t="s">
        <v>10177</v>
      </c>
      <c r="C4917" t="s">
        <v>5546</v>
      </c>
      <c r="D4917" t="s">
        <v>28</v>
      </c>
      <c r="E4917" t="s">
        <v>29</v>
      </c>
      <c r="F4917">
        <v>30</v>
      </c>
      <c r="G4917" t="s">
        <v>10178</v>
      </c>
      <c r="H4917" t="s">
        <v>109</v>
      </c>
      <c r="I4917" t="s">
        <v>110</v>
      </c>
      <c r="J4917" s="1">
        <v>44421</v>
      </c>
      <c r="K4917">
        <v>18</v>
      </c>
      <c r="L4917" t="s">
        <v>54</v>
      </c>
      <c r="N4917">
        <f t="shared" si="76"/>
        <v>0</v>
      </c>
    </row>
    <row r="4918" spans="1:14" x14ac:dyDescent="0.3">
      <c r="A4918">
        <v>4917</v>
      </c>
      <c r="B4918" t="s">
        <v>10179</v>
      </c>
      <c r="C4918" t="s">
        <v>215</v>
      </c>
      <c r="D4918" t="s">
        <v>92</v>
      </c>
      <c r="E4918" t="s">
        <v>16</v>
      </c>
      <c r="F4918">
        <v>60</v>
      </c>
      <c r="G4918" t="s">
        <v>10180</v>
      </c>
      <c r="H4918" t="s">
        <v>4860</v>
      </c>
      <c r="I4918" t="s">
        <v>32</v>
      </c>
      <c r="J4918" s="1">
        <v>44786</v>
      </c>
      <c r="K4918">
        <v>91</v>
      </c>
      <c r="L4918" t="s">
        <v>80</v>
      </c>
      <c r="N4918">
        <f t="shared" si="76"/>
        <v>0</v>
      </c>
    </row>
    <row r="4919" spans="1:14" x14ac:dyDescent="0.3">
      <c r="A4919">
        <v>4918</v>
      </c>
      <c r="B4919" t="s">
        <v>5083</v>
      </c>
      <c r="C4919" t="s">
        <v>4913</v>
      </c>
      <c r="D4919" t="s">
        <v>92</v>
      </c>
      <c r="E4919" t="s">
        <v>29</v>
      </c>
      <c r="F4919">
        <v>90</v>
      </c>
      <c r="G4919" t="s">
        <v>10181</v>
      </c>
      <c r="H4919" t="s">
        <v>6343</v>
      </c>
      <c r="I4919" t="s">
        <v>32</v>
      </c>
      <c r="J4919" s="1">
        <v>43984</v>
      </c>
      <c r="K4919">
        <v>24</v>
      </c>
      <c r="L4919" t="s">
        <v>39</v>
      </c>
      <c r="N4919">
        <f t="shared" si="76"/>
        <v>0</v>
      </c>
    </row>
    <row r="4920" spans="1:14" x14ac:dyDescent="0.3">
      <c r="A4920">
        <v>4919</v>
      </c>
      <c r="B4920" t="s">
        <v>9466</v>
      </c>
      <c r="C4920" t="s">
        <v>1211</v>
      </c>
      <c r="D4920" t="s">
        <v>15</v>
      </c>
      <c r="E4920" t="s">
        <v>16</v>
      </c>
      <c r="F4920">
        <v>90</v>
      </c>
      <c r="G4920" t="s">
        <v>10182</v>
      </c>
      <c r="H4920" t="s">
        <v>68</v>
      </c>
      <c r="I4920" t="s">
        <v>69</v>
      </c>
      <c r="J4920" s="1">
        <v>44281</v>
      </c>
      <c r="K4920">
        <v>78</v>
      </c>
      <c r="L4920" t="s">
        <v>33</v>
      </c>
      <c r="N4920">
        <f t="shared" si="76"/>
        <v>0</v>
      </c>
    </row>
    <row r="4921" spans="1:14" x14ac:dyDescent="0.3">
      <c r="A4921">
        <v>4920</v>
      </c>
      <c r="B4921" t="s">
        <v>3709</v>
      </c>
      <c r="C4921" t="s">
        <v>309</v>
      </c>
      <c r="D4921" t="s">
        <v>51</v>
      </c>
      <c r="E4921" t="s">
        <v>16</v>
      </c>
      <c r="F4921">
        <v>60</v>
      </c>
      <c r="G4921" t="s">
        <v>10183</v>
      </c>
      <c r="H4921" t="s">
        <v>1893</v>
      </c>
      <c r="I4921" t="s">
        <v>294</v>
      </c>
      <c r="J4921" s="1">
        <v>44220</v>
      </c>
      <c r="K4921">
        <v>20</v>
      </c>
      <c r="L4921" t="s">
        <v>33</v>
      </c>
      <c r="N4921">
        <f t="shared" si="76"/>
        <v>0</v>
      </c>
    </row>
    <row r="4922" spans="1:14" x14ac:dyDescent="0.3">
      <c r="A4922">
        <v>4921</v>
      </c>
      <c r="B4922" t="s">
        <v>8365</v>
      </c>
      <c r="C4922" t="s">
        <v>1994</v>
      </c>
      <c r="D4922" t="s">
        <v>51</v>
      </c>
      <c r="E4922" t="s">
        <v>16</v>
      </c>
      <c r="F4922">
        <v>90</v>
      </c>
      <c r="G4922" t="s">
        <v>10184</v>
      </c>
      <c r="H4922" t="s">
        <v>6122</v>
      </c>
      <c r="I4922" t="s">
        <v>25</v>
      </c>
      <c r="J4922" s="1">
        <v>44689</v>
      </c>
      <c r="K4922">
        <v>11</v>
      </c>
      <c r="L4922" t="s">
        <v>20</v>
      </c>
      <c r="N4922">
        <f t="shared" si="76"/>
        <v>0</v>
      </c>
    </row>
    <row r="4923" spans="1:14" x14ac:dyDescent="0.3">
      <c r="A4923">
        <v>4922</v>
      </c>
      <c r="B4923" t="s">
        <v>1778</v>
      </c>
      <c r="C4923" t="s">
        <v>3546</v>
      </c>
      <c r="D4923" t="s">
        <v>51</v>
      </c>
      <c r="E4923" t="s">
        <v>16</v>
      </c>
      <c r="F4923">
        <v>60</v>
      </c>
      <c r="G4923" t="s">
        <v>10184</v>
      </c>
      <c r="H4923" t="s">
        <v>4404</v>
      </c>
      <c r="I4923" t="s">
        <v>32</v>
      </c>
      <c r="J4923" s="1">
        <v>44327</v>
      </c>
      <c r="K4923">
        <v>9</v>
      </c>
      <c r="L4923" t="s">
        <v>39</v>
      </c>
      <c r="N4923">
        <f t="shared" si="76"/>
        <v>0</v>
      </c>
    </row>
    <row r="4924" spans="1:14" x14ac:dyDescent="0.3">
      <c r="A4924">
        <v>4923</v>
      </c>
      <c r="B4924" t="s">
        <v>6715</v>
      </c>
      <c r="C4924" t="s">
        <v>5323</v>
      </c>
      <c r="D4924" t="s">
        <v>28</v>
      </c>
      <c r="E4924" t="s">
        <v>29</v>
      </c>
      <c r="F4924">
        <v>60</v>
      </c>
      <c r="G4924" t="s">
        <v>10185</v>
      </c>
      <c r="H4924" t="s">
        <v>802</v>
      </c>
      <c r="I4924" t="s">
        <v>294</v>
      </c>
      <c r="J4924" s="1">
        <v>44016</v>
      </c>
      <c r="K4924">
        <v>63</v>
      </c>
      <c r="L4924" t="s">
        <v>33</v>
      </c>
      <c r="N4924">
        <f t="shared" si="76"/>
        <v>0</v>
      </c>
    </row>
    <row r="4925" spans="1:14" x14ac:dyDescent="0.3">
      <c r="A4925">
        <v>4924</v>
      </c>
      <c r="B4925" t="s">
        <v>1900</v>
      </c>
      <c r="C4925" t="s">
        <v>481</v>
      </c>
      <c r="D4925" t="s">
        <v>51</v>
      </c>
      <c r="E4925" t="s">
        <v>16</v>
      </c>
      <c r="F4925">
        <v>30</v>
      </c>
      <c r="G4925" t="s">
        <v>10186</v>
      </c>
      <c r="H4925" t="s">
        <v>4133</v>
      </c>
      <c r="I4925" t="s">
        <v>32</v>
      </c>
      <c r="J4925" s="1">
        <v>44609</v>
      </c>
      <c r="K4925">
        <v>85</v>
      </c>
      <c r="L4925" t="s">
        <v>101</v>
      </c>
      <c r="N4925">
        <f t="shared" si="76"/>
        <v>0</v>
      </c>
    </row>
    <row r="4926" spans="1:14" x14ac:dyDescent="0.3">
      <c r="A4926">
        <v>4925</v>
      </c>
      <c r="B4926" t="s">
        <v>10187</v>
      </c>
      <c r="C4926" t="s">
        <v>1821</v>
      </c>
      <c r="D4926" t="s">
        <v>41</v>
      </c>
      <c r="E4926" t="s">
        <v>16</v>
      </c>
      <c r="F4926">
        <v>60</v>
      </c>
      <c r="G4926" t="s">
        <v>10188</v>
      </c>
      <c r="H4926" t="s">
        <v>195</v>
      </c>
      <c r="I4926" t="s">
        <v>187</v>
      </c>
      <c r="J4926" s="1">
        <v>44778</v>
      </c>
      <c r="K4926">
        <v>104</v>
      </c>
      <c r="L4926" t="s">
        <v>64</v>
      </c>
      <c r="N4926">
        <f t="shared" si="76"/>
        <v>0</v>
      </c>
    </row>
    <row r="4927" spans="1:14" x14ac:dyDescent="0.3">
      <c r="A4927">
        <v>4926</v>
      </c>
      <c r="B4927" t="s">
        <v>10189</v>
      </c>
      <c r="C4927" t="s">
        <v>696</v>
      </c>
      <c r="D4927" t="s">
        <v>15</v>
      </c>
      <c r="E4927" t="s">
        <v>16</v>
      </c>
      <c r="F4927">
        <v>90</v>
      </c>
      <c r="G4927" t="s">
        <v>10190</v>
      </c>
      <c r="H4927" t="s">
        <v>641</v>
      </c>
      <c r="I4927" t="s">
        <v>294</v>
      </c>
      <c r="J4927" s="1">
        <v>44197</v>
      </c>
      <c r="K4927">
        <v>13</v>
      </c>
      <c r="L4927" t="s">
        <v>33</v>
      </c>
      <c r="N4927">
        <f t="shared" si="76"/>
        <v>0</v>
      </c>
    </row>
    <row r="4928" spans="1:14" x14ac:dyDescent="0.3">
      <c r="A4928">
        <v>4927</v>
      </c>
      <c r="B4928" t="s">
        <v>10191</v>
      </c>
      <c r="C4928" t="s">
        <v>10192</v>
      </c>
      <c r="D4928" t="s">
        <v>51</v>
      </c>
      <c r="E4928" t="s">
        <v>16</v>
      </c>
      <c r="F4928">
        <v>60</v>
      </c>
      <c r="G4928" t="s">
        <v>10193</v>
      </c>
      <c r="H4928" t="s">
        <v>659</v>
      </c>
      <c r="I4928" t="s">
        <v>32</v>
      </c>
      <c r="J4928" s="1">
        <v>44547</v>
      </c>
      <c r="K4928">
        <v>7</v>
      </c>
      <c r="L4928" t="s">
        <v>101</v>
      </c>
      <c r="N4928">
        <f t="shared" si="76"/>
        <v>0</v>
      </c>
    </row>
    <row r="4929" spans="1:14" x14ac:dyDescent="0.3">
      <c r="A4929">
        <v>4928</v>
      </c>
      <c r="B4929" t="s">
        <v>10194</v>
      </c>
      <c r="C4929" t="s">
        <v>4679</v>
      </c>
      <c r="D4929" t="s">
        <v>51</v>
      </c>
      <c r="E4929" t="s">
        <v>16</v>
      </c>
      <c r="F4929">
        <v>60</v>
      </c>
      <c r="G4929" t="s">
        <v>10195</v>
      </c>
      <c r="H4929" t="s">
        <v>6430</v>
      </c>
      <c r="I4929" t="s">
        <v>32</v>
      </c>
      <c r="J4929" s="1">
        <v>44452</v>
      </c>
      <c r="K4929">
        <v>38</v>
      </c>
      <c r="L4929" t="s">
        <v>45</v>
      </c>
      <c r="N4929">
        <f t="shared" si="76"/>
        <v>0</v>
      </c>
    </row>
    <row r="4930" spans="1:14" x14ac:dyDescent="0.3">
      <c r="A4930">
        <v>4929</v>
      </c>
      <c r="B4930" t="s">
        <v>9550</v>
      </c>
      <c r="C4930" t="s">
        <v>5677</v>
      </c>
      <c r="D4930" t="s">
        <v>15</v>
      </c>
      <c r="E4930" t="s">
        <v>16</v>
      </c>
      <c r="F4930">
        <v>90</v>
      </c>
      <c r="G4930" t="s">
        <v>10196</v>
      </c>
      <c r="H4930" t="s">
        <v>455</v>
      </c>
      <c r="I4930" t="s">
        <v>187</v>
      </c>
      <c r="J4930" s="1">
        <v>43872</v>
      </c>
      <c r="K4930">
        <v>8</v>
      </c>
      <c r="L4930" t="s">
        <v>45</v>
      </c>
      <c r="N4930">
        <f t="shared" ref="N4930:N4993" si="77">COUNTBLANK(A4930:L4930)</f>
        <v>0</v>
      </c>
    </row>
    <row r="4931" spans="1:14" x14ac:dyDescent="0.3">
      <c r="A4931">
        <v>4930</v>
      </c>
      <c r="B4931" t="s">
        <v>882</v>
      </c>
      <c r="C4931" t="s">
        <v>4635</v>
      </c>
      <c r="D4931" t="s">
        <v>28</v>
      </c>
      <c r="E4931" t="s">
        <v>29</v>
      </c>
      <c r="F4931">
        <v>90</v>
      </c>
      <c r="G4931" t="s">
        <v>10196</v>
      </c>
      <c r="H4931" t="s">
        <v>970</v>
      </c>
      <c r="I4931" t="s">
        <v>187</v>
      </c>
      <c r="J4931" s="1">
        <v>44832</v>
      </c>
      <c r="K4931">
        <v>88</v>
      </c>
      <c r="L4931" t="s">
        <v>70</v>
      </c>
      <c r="N4931">
        <f t="shared" si="77"/>
        <v>0</v>
      </c>
    </row>
    <row r="4932" spans="1:14" x14ac:dyDescent="0.3">
      <c r="A4932">
        <v>4931</v>
      </c>
      <c r="B4932" t="s">
        <v>10197</v>
      </c>
      <c r="C4932" t="s">
        <v>4790</v>
      </c>
      <c r="D4932" t="s">
        <v>15</v>
      </c>
      <c r="E4932" t="s">
        <v>16</v>
      </c>
      <c r="F4932">
        <v>60</v>
      </c>
      <c r="G4932" t="s">
        <v>10198</v>
      </c>
      <c r="H4932" t="s">
        <v>1568</v>
      </c>
      <c r="I4932" t="s">
        <v>32</v>
      </c>
      <c r="J4932" s="1">
        <v>44015</v>
      </c>
      <c r="K4932">
        <v>22</v>
      </c>
      <c r="L4932" t="s">
        <v>33</v>
      </c>
      <c r="N4932">
        <f t="shared" si="77"/>
        <v>0</v>
      </c>
    </row>
    <row r="4933" spans="1:14" x14ac:dyDescent="0.3">
      <c r="A4933">
        <v>4932</v>
      </c>
      <c r="B4933" t="s">
        <v>4936</v>
      </c>
      <c r="C4933" t="s">
        <v>1528</v>
      </c>
      <c r="D4933" t="s">
        <v>28</v>
      </c>
      <c r="E4933" t="s">
        <v>29</v>
      </c>
      <c r="F4933">
        <v>60</v>
      </c>
      <c r="G4933" t="s">
        <v>10199</v>
      </c>
      <c r="H4933" t="s">
        <v>9098</v>
      </c>
      <c r="I4933" t="s">
        <v>38</v>
      </c>
      <c r="J4933" s="1">
        <v>44118</v>
      </c>
      <c r="K4933">
        <v>81</v>
      </c>
      <c r="L4933" t="s">
        <v>45</v>
      </c>
      <c r="N4933">
        <f t="shared" si="77"/>
        <v>0</v>
      </c>
    </row>
    <row r="4934" spans="1:14" x14ac:dyDescent="0.3">
      <c r="A4934">
        <v>4933</v>
      </c>
      <c r="B4934" t="s">
        <v>2840</v>
      </c>
      <c r="C4934" t="s">
        <v>4218</v>
      </c>
      <c r="D4934" t="s">
        <v>28</v>
      </c>
      <c r="E4934" t="s">
        <v>29</v>
      </c>
      <c r="F4934">
        <v>60</v>
      </c>
      <c r="G4934" t="s">
        <v>10200</v>
      </c>
      <c r="H4934" t="s">
        <v>128</v>
      </c>
      <c r="I4934" t="s">
        <v>129</v>
      </c>
      <c r="J4934" s="1">
        <v>44480</v>
      </c>
      <c r="K4934">
        <v>69</v>
      </c>
      <c r="L4934" t="s">
        <v>45</v>
      </c>
      <c r="N4934">
        <f t="shared" si="77"/>
        <v>0</v>
      </c>
    </row>
    <row r="4935" spans="1:14" x14ac:dyDescent="0.3">
      <c r="A4935">
        <v>4934</v>
      </c>
      <c r="B4935" t="s">
        <v>1079</v>
      </c>
      <c r="C4935" t="s">
        <v>4366</v>
      </c>
      <c r="D4935" t="s">
        <v>51</v>
      </c>
      <c r="E4935" t="s">
        <v>16</v>
      </c>
      <c r="F4935">
        <v>30</v>
      </c>
      <c r="G4935" t="s">
        <v>10201</v>
      </c>
      <c r="H4935" t="s">
        <v>7261</v>
      </c>
      <c r="I4935" t="s">
        <v>32</v>
      </c>
      <c r="J4935" s="1">
        <v>44711</v>
      </c>
      <c r="K4935">
        <v>88</v>
      </c>
      <c r="L4935" t="s">
        <v>70</v>
      </c>
      <c r="N4935">
        <f t="shared" si="77"/>
        <v>0</v>
      </c>
    </row>
    <row r="4936" spans="1:14" x14ac:dyDescent="0.3">
      <c r="A4936">
        <v>4935</v>
      </c>
      <c r="B4936" t="s">
        <v>10202</v>
      </c>
      <c r="C4936" t="s">
        <v>7187</v>
      </c>
      <c r="D4936" t="s">
        <v>15</v>
      </c>
      <c r="E4936" t="s">
        <v>16</v>
      </c>
      <c r="F4936">
        <v>90</v>
      </c>
      <c r="G4936" t="s">
        <v>10203</v>
      </c>
      <c r="H4936" t="s">
        <v>8331</v>
      </c>
      <c r="I4936" t="s">
        <v>32</v>
      </c>
      <c r="J4936" s="1">
        <v>44717</v>
      </c>
      <c r="K4936">
        <v>79</v>
      </c>
      <c r="L4936" t="s">
        <v>64</v>
      </c>
      <c r="N4936">
        <f t="shared" si="77"/>
        <v>0</v>
      </c>
    </row>
    <row r="4937" spans="1:14" x14ac:dyDescent="0.3">
      <c r="A4937">
        <v>4936</v>
      </c>
      <c r="B4937" t="s">
        <v>10204</v>
      </c>
      <c r="C4937" t="s">
        <v>4671</v>
      </c>
      <c r="D4937" t="s">
        <v>15</v>
      </c>
      <c r="E4937" t="s">
        <v>16</v>
      </c>
      <c r="F4937">
        <v>30</v>
      </c>
      <c r="G4937" t="s">
        <v>10205</v>
      </c>
      <c r="H4937" t="s">
        <v>4915</v>
      </c>
      <c r="I4937" t="s">
        <v>32</v>
      </c>
      <c r="J4937" s="1">
        <v>44743</v>
      </c>
      <c r="K4937">
        <v>100</v>
      </c>
      <c r="L4937" t="s">
        <v>159</v>
      </c>
      <c r="N4937">
        <f t="shared" si="77"/>
        <v>0</v>
      </c>
    </row>
    <row r="4938" spans="1:14" x14ac:dyDescent="0.3">
      <c r="A4938">
        <v>4937</v>
      </c>
      <c r="B4938" t="s">
        <v>9096</v>
      </c>
      <c r="C4938" t="s">
        <v>6971</v>
      </c>
      <c r="D4938" t="s">
        <v>41</v>
      </c>
      <c r="E4938" t="s">
        <v>16</v>
      </c>
      <c r="F4938">
        <v>60</v>
      </c>
      <c r="G4938" t="s">
        <v>10206</v>
      </c>
      <c r="H4938" t="s">
        <v>2799</v>
      </c>
      <c r="I4938" t="s">
        <v>32</v>
      </c>
      <c r="J4938" s="1">
        <v>44835</v>
      </c>
      <c r="K4938">
        <v>94</v>
      </c>
      <c r="L4938" t="s">
        <v>159</v>
      </c>
      <c r="N4938">
        <f t="shared" si="77"/>
        <v>0</v>
      </c>
    </row>
    <row r="4939" spans="1:14" x14ac:dyDescent="0.3">
      <c r="A4939">
        <v>4938</v>
      </c>
      <c r="B4939" t="s">
        <v>8091</v>
      </c>
      <c r="C4939" t="s">
        <v>5323</v>
      </c>
      <c r="D4939" t="s">
        <v>15</v>
      </c>
      <c r="E4939" t="s">
        <v>16</v>
      </c>
      <c r="F4939">
        <v>30</v>
      </c>
      <c r="G4939" t="s">
        <v>10207</v>
      </c>
      <c r="H4939" t="s">
        <v>5108</v>
      </c>
      <c r="I4939" t="s">
        <v>38</v>
      </c>
      <c r="J4939" s="1">
        <v>43832</v>
      </c>
      <c r="K4939">
        <v>13</v>
      </c>
      <c r="L4939" t="s">
        <v>70</v>
      </c>
      <c r="N4939">
        <f t="shared" si="77"/>
        <v>0</v>
      </c>
    </row>
    <row r="4940" spans="1:14" x14ac:dyDescent="0.3">
      <c r="A4940">
        <v>4939</v>
      </c>
      <c r="B4940" t="s">
        <v>10208</v>
      </c>
      <c r="C4940" t="s">
        <v>61</v>
      </c>
      <c r="D4940" t="s">
        <v>15</v>
      </c>
      <c r="E4940" t="s">
        <v>16</v>
      </c>
      <c r="F4940">
        <v>90</v>
      </c>
      <c r="G4940" t="s">
        <v>10209</v>
      </c>
      <c r="H4940" t="s">
        <v>5714</v>
      </c>
      <c r="I4940" t="s">
        <v>187</v>
      </c>
      <c r="J4940" s="1">
        <v>44629</v>
      </c>
      <c r="K4940">
        <v>59</v>
      </c>
      <c r="L4940" t="s">
        <v>159</v>
      </c>
      <c r="N4940">
        <f t="shared" si="77"/>
        <v>0</v>
      </c>
    </row>
    <row r="4941" spans="1:14" x14ac:dyDescent="0.3">
      <c r="A4941">
        <v>4940</v>
      </c>
      <c r="B4941" t="s">
        <v>6251</v>
      </c>
      <c r="C4941" t="s">
        <v>2611</v>
      </c>
      <c r="D4941" t="s">
        <v>15</v>
      </c>
      <c r="E4941" t="s">
        <v>16</v>
      </c>
      <c r="F4941">
        <v>30</v>
      </c>
      <c r="G4941" t="s">
        <v>10210</v>
      </c>
      <c r="H4941" t="s">
        <v>498</v>
      </c>
      <c r="I4941" t="s">
        <v>32</v>
      </c>
      <c r="J4941" s="1">
        <v>43859</v>
      </c>
      <c r="K4941">
        <v>78</v>
      </c>
      <c r="L4941" t="s">
        <v>80</v>
      </c>
      <c r="N4941">
        <f t="shared" si="77"/>
        <v>0</v>
      </c>
    </row>
    <row r="4942" spans="1:14" x14ac:dyDescent="0.3">
      <c r="A4942">
        <v>4941</v>
      </c>
      <c r="B4942" t="s">
        <v>2580</v>
      </c>
      <c r="C4942" t="s">
        <v>3454</v>
      </c>
      <c r="D4942" t="s">
        <v>15</v>
      </c>
      <c r="E4942" t="s">
        <v>16</v>
      </c>
      <c r="F4942">
        <v>60</v>
      </c>
      <c r="G4942" t="s">
        <v>10211</v>
      </c>
      <c r="H4942" t="s">
        <v>6621</v>
      </c>
      <c r="I4942" t="s">
        <v>38</v>
      </c>
      <c r="J4942" s="1">
        <v>44572</v>
      </c>
      <c r="K4942">
        <v>19</v>
      </c>
      <c r="L4942" t="s">
        <v>64</v>
      </c>
      <c r="N4942">
        <f t="shared" si="77"/>
        <v>0</v>
      </c>
    </row>
    <row r="4943" spans="1:14" x14ac:dyDescent="0.3">
      <c r="A4943">
        <v>4942</v>
      </c>
      <c r="B4943" t="s">
        <v>4159</v>
      </c>
      <c r="C4943" t="s">
        <v>3301</v>
      </c>
      <c r="D4943" t="s">
        <v>15</v>
      </c>
      <c r="E4943" t="s">
        <v>16</v>
      </c>
      <c r="F4943">
        <v>30</v>
      </c>
      <c r="G4943" t="s">
        <v>10212</v>
      </c>
      <c r="H4943" t="s">
        <v>1119</v>
      </c>
      <c r="I4943" t="s">
        <v>240</v>
      </c>
      <c r="J4943" s="1">
        <v>43853</v>
      </c>
      <c r="K4943">
        <v>75</v>
      </c>
      <c r="L4943" t="s">
        <v>45</v>
      </c>
      <c r="N4943">
        <f t="shared" si="77"/>
        <v>0</v>
      </c>
    </row>
    <row r="4944" spans="1:14" x14ac:dyDescent="0.3">
      <c r="A4944">
        <v>4943</v>
      </c>
      <c r="B4944" t="s">
        <v>10213</v>
      </c>
      <c r="C4944" t="s">
        <v>107</v>
      </c>
      <c r="D4944" t="s">
        <v>51</v>
      </c>
      <c r="E4944" t="s">
        <v>16</v>
      </c>
      <c r="F4944">
        <v>60</v>
      </c>
      <c r="G4944" t="s">
        <v>10214</v>
      </c>
      <c r="H4944" t="s">
        <v>730</v>
      </c>
      <c r="I4944" t="s">
        <v>187</v>
      </c>
      <c r="J4944" s="1">
        <v>44620</v>
      </c>
      <c r="K4944">
        <v>58</v>
      </c>
      <c r="L4944" t="s">
        <v>101</v>
      </c>
      <c r="N4944">
        <f t="shared" si="77"/>
        <v>0</v>
      </c>
    </row>
    <row r="4945" spans="1:14" x14ac:dyDescent="0.3">
      <c r="A4945">
        <v>4944</v>
      </c>
      <c r="B4945" t="s">
        <v>2300</v>
      </c>
      <c r="C4945" t="s">
        <v>10215</v>
      </c>
      <c r="D4945" t="s">
        <v>51</v>
      </c>
      <c r="E4945" t="s">
        <v>16</v>
      </c>
      <c r="F4945">
        <v>60</v>
      </c>
      <c r="G4945" t="s">
        <v>10216</v>
      </c>
      <c r="H4945" t="s">
        <v>2587</v>
      </c>
      <c r="I4945" t="s">
        <v>124</v>
      </c>
      <c r="J4945" s="1">
        <v>44828</v>
      </c>
      <c r="K4945">
        <v>87</v>
      </c>
      <c r="L4945" t="s">
        <v>20</v>
      </c>
      <c r="N4945">
        <f t="shared" si="77"/>
        <v>0</v>
      </c>
    </row>
    <row r="4946" spans="1:14" x14ac:dyDescent="0.3">
      <c r="A4946">
        <v>4945</v>
      </c>
      <c r="B4946" t="s">
        <v>3117</v>
      </c>
      <c r="C4946" t="s">
        <v>5084</v>
      </c>
      <c r="D4946" t="s">
        <v>28</v>
      </c>
      <c r="E4946" t="s">
        <v>29</v>
      </c>
      <c r="F4946">
        <v>90</v>
      </c>
      <c r="G4946" t="s">
        <v>10217</v>
      </c>
      <c r="H4946" t="s">
        <v>750</v>
      </c>
      <c r="I4946" t="s">
        <v>25</v>
      </c>
      <c r="J4946" s="1">
        <v>44623</v>
      </c>
      <c r="K4946">
        <v>18</v>
      </c>
      <c r="L4946" t="s">
        <v>101</v>
      </c>
      <c r="N4946">
        <f t="shared" si="77"/>
        <v>0</v>
      </c>
    </row>
    <row r="4947" spans="1:14" x14ac:dyDescent="0.3">
      <c r="A4947">
        <v>4946</v>
      </c>
      <c r="B4947" t="s">
        <v>1849</v>
      </c>
      <c r="C4947" t="s">
        <v>3965</v>
      </c>
      <c r="D4947" t="s">
        <v>51</v>
      </c>
      <c r="E4947" t="s">
        <v>16</v>
      </c>
      <c r="F4947">
        <v>90</v>
      </c>
      <c r="G4947" t="s">
        <v>10218</v>
      </c>
      <c r="H4947" t="s">
        <v>2123</v>
      </c>
      <c r="I4947" t="s">
        <v>187</v>
      </c>
      <c r="J4947" s="1">
        <v>44621</v>
      </c>
      <c r="K4947">
        <v>104</v>
      </c>
      <c r="L4947" t="s">
        <v>39</v>
      </c>
      <c r="N4947">
        <f t="shared" si="77"/>
        <v>0</v>
      </c>
    </row>
    <row r="4948" spans="1:14" x14ac:dyDescent="0.3">
      <c r="A4948">
        <v>4947</v>
      </c>
      <c r="B4948" t="s">
        <v>2197</v>
      </c>
      <c r="C4948" t="s">
        <v>2449</v>
      </c>
      <c r="D4948" t="s">
        <v>28</v>
      </c>
      <c r="E4948" t="s">
        <v>29</v>
      </c>
      <c r="F4948">
        <v>60</v>
      </c>
      <c r="G4948" t="s">
        <v>10219</v>
      </c>
      <c r="H4948" t="s">
        <v>6687</v>
      </c>
      <c r="I4948" t="s">
        <v>32</v>
      </c>
      <c r="J4948" s="1">
        <v>44386</v>
      </c>
      <c r="K4948">
        <v>79</v>
      </c>
      <c r="L4948" t="s">
        <v>80</v>
      </c>
      <c r="N4948">
        <f t="shared" si="77"/>
        <v>0</v>
      </c>
    </row>
    <row r="4949" spans="1:14" x14ac:dyDescent="0.3">
      <c r="A4949">
        <v>4948</v>
      </c>
      <c r="B4949" t="s">
        <v>10220</v>
      </c>
      <c r="C4949" t="s">
        <v>348</v>
      </c>
      <c r="D4949" t="s">
        <v>15</v>
      </c>
      <c r="E4949" t="s">
        <v>16</v>
      </c>
      <c r="F4949">
        <v>30</v>
      </c>
      <c r="G4949" t="s">
        <v>10221</v>
      </c>
      <c r="H4949" t="s">
        <v>3157</v>
      </c>
      <c r="I4949" t="s">
        <v>32</v>
      </c>
      <c r="J4949" s="1">
        <v>44395</v>
      </c>
      <c r="K4949">
        <v>40</v>
      </c>
      <c r="L4949" t="s">
        <v>159</v>
      </c>
      <c r="N4949">
        <f t="shared" si="77"/>
        <v>0</v>
      </c>
    </row>
    <row r="4950" spans="1:14" x14ac:dyDescent="0.3">
      <c r="A4950">
        <v>4949</v>
      </c>
      <c r="B4950" t="s">
        <v>9030</v>
      </c>
      <c r="C4950" t="s">
        <v>672</v>
      </c>
      <c r="D4950" t="s">
        <v>51</v>
      </c>
      <c r="E4950" t="s">
        <v>16</v>
      </c>
      <c r="F4950">
        <v>90</v>
      </c>
      <c r="G4950" t="s">
        <v>10222</v>
      </c>
      <c r="H4950" t="s">
        <v>3365</v>
      </c>
      <c r="I4950" t="s">
        <v>146</v>
      </c>
      <c r="J4950" s="1">
        <v>44290</v>
      </c>
      <c r="K4950">
        <v>52</v>
      </c>
      <c r="L4950" t="s">
        <v>39</v>
      </c>
      <c r="N4950">
        <f t="shared" si="77"/>
        <v>0</v>
      </c>
    </row>
    <row r="4951" spans="1:14" x14ac:dyDescent="0.3">
      <c r="A4951">
        <v>4950</v>
      </c>
      <c r="B4951" t="s">
        <v>10223</v>
      </c>
      <c r="C4951" t="s">
        <v>10224</v>
      </c>
      <c r="D4951" t="s">
        <v>51</v>
      </c>
      <c r="E4951" t="s">
        <v>16</v>
      </c>
      <c r="F4951">
        <v>30</v>
      </c>
      <c r="G4951" t="s">
        <v>10225</v>
      </c>
      <c r="H4951" t="s">
        <v>2084</v>
      </c>
      <c r="I4951" t="s">
        <v>294</v>
      </c>
      <c r="J4951" s="1">
        <v>44743</v>
      </c>
      <c r="K4951">
        <v>98</v>
      </c>
      <c r="L4951" t="s">
        <v>45</v>
      </c>
      <c r="N4951">
        <f t="shared" si="77"/>
        <v>0</v>
      </c>
    </row>
    <row r="4952" spans="1:14" x14ac:dyDescent="0.3">
      <c r="A4952">
        <v>4951</v>
      </c>
      <c r="B4952" t="s">
        <v>463</v>
      </c>
      <c r="C4952" t="s">
        <v>7684</v>
      </c>
      <c r="D4952" t="s">
        <v>41</v>
      </c>
      <c r="E4952" t="s">
        <v>16</v>
      </c>
      <c r="F4952">
        <v>90</v>
      </c>
      <c r="G4952" t="s">
        <v>10226</v>
      </c>
      <c r="H4952" t="s">
        <v>2066</v>
      </c>
      <c r="I4952" t="s">
        <v>294</v>
      </c>
      <c r="J4952" s="1">
        <v>44277</v>
      </c>
      <c r="K4952">
        <v>75</v>
      </c>
      <c r="L4952" t="s">
        <v>159</v>
      </c>
      <c r="N4952">
        <f t="shared" si="77"/>
        <v>0</v>
      </c>
    </row>
    <row r="4953" spans="1:14" x14ac:dyDescent="0.3">
      <c r="A4953">
        <v>4952</v>
      </c>
      <c r="B4953" t="s">
        <v>10227</v>
      </c>
      <c r="C4953" t="s">
        <v>2813</v>
      </c>
      <c r="D4953" t="s">
        <v>51</v>
      </c>
      <c r="E4953" t="s">
        <v>16</v>
      </c>
      <c r="F4953">
        <v>30</v>
      </c>
      <c r="G4953" t="s">
        <v>10228</v>
      </c>
      <c r="H4953" t="s">
        <v>3579</v>
      </c>
      <c r="I4953" t="s">
        <v>1576</v>
      </c>
      <c r="J4953" s="1">
        <v>43868</v>
      </c>
      <c r="K4953">
        <v>51</v>
      </c>
      <c r="L4953" t="s">
        <v>101</v>
      </c>
      <c r="N4953">
        <f t="shared" si="77"/>
        <v>0</v>
      </c>
    </row>
    <row r="4954" spans="1:14" x14ac:dyDescent="0.3">
      <c r="A4954">
        <v>4953</v>
      </c>
      <c r="B4954" t="s">
        <v>7821</v>
      </c>
      <c r="C4954" t="s">
        <v>4635</v>
      </c>
      <c r="D4954" t="s">
        <v>15</v>
      </c>
      <c r="E4954" t="s">
        <v>16</v>
      </c>
      <c r="F4954">
        <v>60</v>
      </c>
      <c r="G4954" t="s">
        <v>10229</v>
      </c>
      <c r="H4954" t="s">
        <v>3724</v>
      </c>
      <c r="I4954" t="s">
        <v>1078</v>
      </c>
      <c r="J4954" s="1">
        <v>44744</v>
      </c>
      <c r="K4954">
        <v>40</v>
      </c>
      <c r="L4954" t="s">
        <v>20</v>
      </c>
      <c r="N4954">
        <f t="shared" si="77"/>
        <v>0</v>
      </c>
    </row>
    <row r="4955" spans="1:14" x14ac:dyDescent="0.3">
      <c r="A4955">
        <v>4954</v>
      </c>
      <c r="B4955" t="s">
        <v>1877</v>
      </c>
      <c r="C4955" t="s">
        <v>9715</v>
      </c>
      <c r="D4955" t="s">
        <v>28</v>
      </c>
      <c r="E4955" t="s">
        <v>29</v>
      </c>
      <c r="F4955">
        <v>30</v>
      </c>
      <c r="G4955" t="s">
        <v>10230</v>
      </c>
      <c r="H4955" t="s">
        <v>9286</v>
      </c>
      <c r="I4955" t="s">
        <v>178</v>
      </c>
      <c r="J4955" s="1">
        <v>44203</v>
      </c>
      <c r="K4955">
        <v>63</v>
      </c>
      <c r="L4955" t="s">
        <v>101</v>
      </c>
      <c r="N4955">
        <f t="shared" si="77"/>
        <v>0</v>
      </c>
    </row>
    <row r="4956" spans="1:14" x14ac:dyDescent="0.3">
      <c r="A4956">
        <v>4955</v>
      </c>
      <c r="B4956" t="s">
        <v>10231</v>
      </c>
      <c r="C4956" t="s">
        <v>1410</v>
      </c>
      <c r="D4956" t="s">
        <v>41</v>
      </c>
      <c r="E4956" t="s">
        <v>16</v>
      </c>
      <c r="F4956">
        <v>90</v>
      </c>
      <c r="G4956" t="s">
        <v>10232</v>
      </c>
      <c r="H4956" t="s">
        <v>350</v>
      </c>
      <c r="I4956" t="s">
        <v>25</v>
      </c>
      <c r="J4956" s="1">
        <v>43947</v>
      </c>
      <c r="K4956">
        <v>4</v>
      </c>
      <c r="L4956" t="s">
        <v>33</v>
      </c>
      <c r="N4956">
        <f t="shared" si="77"/>
        <v>0</v>
      </c>
    </row>
    <row r="4957" spans="1:14" x14ac:dyDescent="0.3">
      <c r="A4957">
        <v>4956</v>
      </c>
      <c r="B4957" t="s">
        <v>10233</v>
      </c>
      <c r="C4957" t="s">
        <v>816</v>
      </c>
      <c r="D4957" t="s">
        <v>28</v>
      </c>
      <c r="E4957" t="s">
        <v>29</v>
      </c>
      <c r="F4957">
        <v>60</v>
      </c>
      <c r="G4957" t="s">
        <v>10234</v>
      </c>
      <c r="H4957" t="s">
        <v>6312</v>
      </c>
      <c r="I4957" t="s">
        <v>173</v>
      </c>
      <c r="J4957" s="1">
        <v>43946</v>
      </c>
      <c r="K4957">
        <v>36</v>
      </c>
      <c r="L4957" t="s">
        <v>70</v>
      </c>
      <c r="N4957">
        <f t="shared" si="77"/>
        <v>0</v>
      </c>
    </row>
    <row r="4958" spans="1:14" x14ac:dyDescent="0.3">
      <c r="A4958">
        <v>4957</v>
      </c>
      <c r="B4958" t="s">
        <v>8785</v>
      </c>
      <c r="C4958" t="s">
        <v>795</v>
      </c>
      <c r="D4958" t="s">
        <v>51</v>
      </c>
      <c r="E4958" t="s">
        <v>16</v>
      </c>
      <c r="F4958">
        <v>90</v>
      </c>
      <c r="G4958" t="s">
        <v>10235</v>
      </c>
      <c r="H4958" t="s">
        <v>2311</v>
      </c>
      <c r="I4958" t="s">
        <v>32</v>
      </c>
      <c r="J4958" s="1">
        <v>43924</v>
      </c>
      <c r="K4958">
        <v>80</v>
      </c>
      <c r="L4958" t="s">
        <v>20</v>
      </c>
      <c r="N4958">
        <f t="shared" si="77"/>
        <v>0</v>
      </c>
    </row>
    <row r="4959" spans="1:14" x14ac:dyDescent="0.3">
      <c r="A4959">
        <v>4958</v>
      </c>
      <c r="B4959" t="s">
        <v>10236</v>
      </c>
      <c r="C4959" t="s">
        <v>1654</v>
      </c>
      <c r="D4959" t="s">
        <v>51</v>
      </c>
      <c r="E4959" t="s">
        <v>16</v>
      </c>
      <c r="F4959">
        <v>90</v>
      </c>
      <c r="G4959" t="s">
        <v>10237</v>
      </c>
      <c r="H4959" t="s">
        <v>1168</v>
      </c>
      <c r="I4959" t="s">
        <v>32</v>
      </c>
      <c r="J4959" s="1">
        <v>43888</v>
      </c>
      <c r="K4959">
        <v>61</v>
      </c>
      <c r="L4959" t="s">
        <v>64</v>
      </c>
      <c r="N4959">
        <f t="shared" si="77"/>
        <v>0</v>
      </c>
    </row>
    <row r="4960" spans="1:14" x14ac:dyDescent="0.3">
      <c r="A4960">
        <v>4959</v>
      </c>
      <c r="B4960" t="s">
        <v>10238</v>
      </c>
      <c r="C4960" t="s">
        <v>3251</v>
      </c>
      <c r="D4960" t="s">
        <v>28</v>
      </c>
      <c r="E4960" t="s">
        <v>29</v>
      </c>
      <c r="F4960">
        <v>60</v>
      </c>
      <c r="G4960" t="s">
        <v>10239</v>
      </c>
      <c r="H4960" t="s">
        <v>5170</v>
      </c>
      <c r="I4960" t="s">
        <v>294</v>
      </c>
      <c r="J4960" s="1">
        <v>44004</v>
      </c>
      <c r="K4960">
        <v>6</v>
      </c>
      <c r="L4960" t="s">
        <v>70</v>
      </c>
      <c r="N4960">
        <f t="shared" si="77"/>
        <v>0</v>
      </c>
    </row>
    <row r="4961" spans="1:14" x14ac:dyDescent="0.3">
      <c r="A4961" s="2">
        <v>4960</v>
      </c>
      <c r="B4961" s="2" t="s">
        <v>10240</v>
      </c>
      <c r="C4961" s="2"/>
      <c r="D4961" s="2" t="s">
        <v>92</v>
      </c>
      <c r="E4961" s="2" t="s">
        <v>16</v>
      </c>
      <c r="F4961" s="2">
        <v>90</v>
      </c>
      <c r="G4961" s="2" t="s">
        <v>10241</v>
      </c>
      <c r="H4961" s="2" t="s">
        <v>1548</v>
      </c>
      <c r="I4961" s="2" t="s">
        <v>1549</v>
      </c>
      <c r="J4961" s="3">
        <v>44008</v>
      </c>
      <c r="K4961" s="2">
        <v>72</v>
      </c>
      <c r="L4961" s="2" t="s">
        <v>159</v>
      </c>
      <c r="M4961" s="2"/>
      <c r="N4961" s="2">
        <f t="shared" si="77"/>
        <v>1</v>
      </c>
    </row>
    <row r="4962" spans="1:14" x14ac:dyDescent="0.3">
      <c r="A4962">
        <v>4961</v>
      </c>
      <c r="B4962" t="s">
        <v>5695</v>
      </c>
      <c r="C4962" t="s">
        <v>7398</v>
      </c>
      <c r="D4962" t="s">
        <v>28</v>
      </c>
      <c r="E4962" t="s">
        <v>29</v>
      </c>
      <c r="F4962">
        <v>90</v>
      </c>
      <c r="G4962" t="s">
        <v>10242</v>
      </c>
      <c r="H4962" t="s">
        <v>5867</v>
      </c>
      <c r="I4962" t="s">
        <v>32</v>
      </c>
      <c r="J4962" s="1">
        <v>44508</v>
      </c>
      <c r="K4962">
        <v>17</v>
      </c>
      <c r="L4962" t="s">
        <v>45</v>
      </c>
      <c r="N4962">
        <f t="shared" si="77"/>
        <v>0</v>
      </c>
    </row>
    <row r="4963" spans="1:14" x14ac:dyDescent="0.3">
      <c r="A4963">
        <v>4962</v>
      </c>
      <c r="B4963" t="s">
        <v>5571</v>
      </c>
      <c r="C4963" t="s">
        <v>6776</v>
      </c>
      <c r="D4963" t="s">
        <v>15</v>
      </c>
      <c r="E4963" t="s">
        <v>16</v>
      </c>
      <c r="F4963">
        <v>90</v>
      </c>
      <c r="G4963" t="s">
        <v>10243</v>
      </c>
      <c r="H4963" t="s">
        <v>1601</v>
      </c>
      <c r="I4963" t="s">
        <v>32</v>
      </c>
      <c r="J4963" s="1">
        <v>44741</v>
      </c>
      <c r="K4963">
        <v>43</v>
      </c>
      <c r="L4963" t="s">
        <v>70</v>
      </c>
      <c r="N4963">
        <f t="shared" si="77"/>
        <v>0</v>
      </c>
    </row>
    <row r="4964" spans="1:14" x14ac:dyDescent="0.3">
      <c r="A4964">
        <v>4963</v>
      </c>
      <c r="B4964" t="s">
        <v>10244</v>
      </c>
      <c r="C4964" t="s">
        <v>348</v>
      </c>
      <c r="D4964" t="s">
        <v>92</v>
      </c>
      <c r="E4964" t="s">
        <v>16</v>
      </c>
      <c r="F4964">
        <v>60</v>
      </c>
      <c r="G4964" t="s">
        <v>10245</v>
      </c>
      <c r="H4964" t="s">
        <v>5711</v>
      </c>
      <c r="I4964" t="s">
        <v>25</v>
      </c>
      <c r="J4964" s="1">
        <v>44133</v>
      </c>
      <c r="K4964">
        <v>61</v>
      </c>
      <c r="L4964" t="s">
        <v>159</v>
      </c>
      <c r="N4964">
        <f t="shared" si="77"/>
        <v>0</v>
      </c>
    </row>
    <row r="4965" spans="1:14" x14ac:dyDescent="0.3">
      <c r="A4965">
        <v>4964</v>
      </c>
      <c r="B4965" t="s">
        <v>4509</v>
      </c>
      <c r="C4965" t="s">
        <v>86</v>
      </c>
      <c r="D4965" t="s">
        <v>28</v>
      </c>
      <c r="E4965" t="s">
        <v>29</v>
      </c>
      <c r="F4965">
        <v>90</v>
      </c>
      <c r="G4965" t="s">
        <v>10246</v>
      </c>
      <c r="H4965" t="s">
        <v>5007</v>
      </c>
      <c r="I4965" t="s">
        <v>89</v>
      </c>
      <c r="J4965" s="1">
        <v>44662</v>
      </c>
      <c r="K4965">
        <v>104</v>
      </c>
      <c r="L4965" t="s">
        <v>45</v>
      </c>
      <c r="N4965">
        <f t="shared" si="77"/>
        <v>0</v>
      </c>
    </row>
    <row r="4966" spans="1:14" x14ac:dyDescent="0.3">
      <c r="A4966">
        <v>4965</v>
      </c>
      <c r="B4966" t="s">
        <v>7340</v>
      </c>
      <c r="C4966" t="s">
        <v>6845</v>
      </c>
      <c r="D4966" t="s">
        <v>28</v>
      </c>
      <c r="E4966" t="s">
        <v>29</v>
      </c>
      <c r="F4966">
        <v>30</v>
      </c>
      <c r="G4966" t="s">
        <v>10247</v>
      </c>
      <c r="H4966" t="s">
        <v>9022</v>
      </c>
      <c r="I4966" t="s">
        <v>187</v>
      </c>
      <c r="J4966" s="1">
        <v>44646</v>
      </c>
      <c r="K4966">
        <v>91</v>
      </c>
      <c r="L4966" t="s">
        <v>54</v>
      </c>
      <c r="N4966">
        <f t="shared" si="77"/>
        <v>0</v>
      </c>
    </row>
    <row r="4967" spans="1:14" x14ac:dyDescent="0.3">
      <c r="A4967">
        <v>4966</v>
      </c>
      <c r="B4967" t="s">
        <v>1058</v>
      </c>
      <c r="C4967" t="s">
        <v>1307</v>
      </c>
      <c r="D4967" t="s">
        <v>28</v>
      </c>
      <c r="E4967" t="s">
        <v>29</v>
      </c>
      <c r="F4967">
        <v>90</v>
      </c>
      <c r="G4967" t="s">
        <v>10248</v>
      </c>
      <c r="H4967" t="s">
        <v>1103</v>
      </c>
      <c r="I4967" t="s">
        <v>25</v>
      </c>
      <c r="J4967" s="1">
        <v>44912</v>
      </c>
      <c r="K4967">
        <v>69</v>
      </c>
      <c r="L4967" t="s">
        <v>39</v>
      </c>
      <c r="N4967">
        <f t="shared" si="77"/>
        <v>0</v>
      </c>
    </row>
    <row r="4968" spans="1:14" x14ac:dyDescent="0.3">
      <c r="A4968">
        <v>4967</v>
      </c>
      <c r="B4968" t="s">
        <v>10249</v>
      </c>
      <c r="C4968" t="s">
        <v>2505</v>
      </c>
      <c r="D4968" t="s">
        <v>51</v>
      </c>
      <c r="E4968" t="s">
        <v>16</v>
      </c>
      <c r="F4968">
        <v>60</v>
      </c>
      <c r="G4968" t="s">
        <v>10248</v>
      </c>
      <c r="H4968" t="s">
        <v>924</v>
      </c>
      <c r="I4968" t="s">
        <v>32</v>
      </c>
      <c r="J4968" s="1">
        <v>43926</v>
      </c>
      <c r="K4968">
        <v>54</v>
      </c>
      <c r="L4968" t="s">
        <v>64</v>
      </c>
      <c r="N4968">
        <f t="shared" si="77"/>
        <v>0</v>
      </c>
    </row>
    <row r="4969" spans="1:14" x14ac:dyDescent="0.3">
      <c r="A4969">
        <v>4968</v>
      </c>
      <c r="B4969" t="s">
        <v>10250</v>
      </c>
      <c r="C4969" t="s">
        <v>2980</v>
      </c>
      <c r="D4969" t="s">
        <v>51</v>
      </c>
      <c r="E4969" t="s">
        <v>16</v>
      </c>
      <c r="F4969">
        <v>60</v>
      </c>
      <c r="G4969" t="s">
        <v>10251</v>
      </c>
      <c r="H4969" t="s">
        <v>1477</v>
      </c>
      <c r="I4969" t="s">
        <v>1478</v>
      </c>
      <c r="J4969" s="1">
        <v>44067</v>
      </c>
      <c r="K4969">
        <v>58</v>
      </c>
      <c r="L4969" t="s">
        <v>54</v>
      </c>
      <c r="N4969">
        <f t="shared" si="77"/>
        <v>0</v>
      </c>
    </row>
    <row r="4970" spans="1:14" x14ac:dyDescent="0.3">
      <c r="A4970">
        <v>4969</v>
      </c>
      <c r="B4970" t="s">
        <v>7418</v>
      </c>
      <c r="C4970" t="s">
        <v>3265</v>
      </c>
      <c r="D4970" t="s">
        <v>28</v>
      </c>
      <c r="E4970" t="s">
        <v>29</v>
      </c>
      <c r="F4970">
        <v>30</v>
      </c>
      <c r="G4970" t="s">
        <v>10252</v>
      </c>
      <c r="H4970" t="s">
        <v>4330</v>
      </c>
      <c r="I4970" t="s">
        <v>187</v>
      </c>
      <c r="J4970" s="1">
        <v>43958</v>
      </c>
      <c r="K4970">
        <v>2</v>
      </c>
      <c r="L4970" t="s">
        <v>33</v>
      </c>
      <c r="N4970">
        <f t="shared" si="77"/>
        <v>0</v>
      </c>
    </row>
    <row r="4971" spans="1:14" x14ac:dyDescent="0.3">
      <c r="A4971">
        <v>4970</v>
      </c>
      <c r="B4971" t="s">
        <v>2866</v>
      </c>
      <c r="C4971" t="s">
        <v>1581</v>
      </c>
      <c r="D4971" t="s">
        <v>28</v>
      </c>
      <c r="E4971" t="s">
        <v>3565</v>
      </c>
      <c r="F4971">
        <v>90</v>
      </c>
      <c r="G4971" t="s">
        <v>10253</v>
      </c>
      <c r="H4971" t="s">
        <v>74</v>
      </c>
      <c r="I4971" t="s">
        <v>32</v>
      </c>
      <c r="J4971" s="1">
        <v>44340</v>
      </c>
      <c r="K4971">
        <v>13</v>
      </c>
      <c r="L4971" t="s">
        <v>54</v>
      </c>
      <c r="N4971">
        <f t="shared" si="77"/>
        <v>0</v>
      </c>
    </row>
    <row r="4972" spans="1:14" x14ac:dyDescent="0.3">
      <c r="A4972">
        <v>4971</v>
      </c>
      <c r="B4972" t="s">
        <v>10254</v>
      </c>
      <c r="C4972" t="s">
        <v>1853</v>
      </c>
      <c r="D4972" t="s">
        <v>15</v>
      </c>
      <c r="E4972" t="s">
        <v>16</v>
      </c>
      <c r="F4972">
        <v>60</v>
      </c>
      <c r="G4972" t="s">
        <v>10255</v>
      </c>
      <c r="H4972" t="s">
        <v>8155</v>
      </c>
      <c r="I4972" t="s">
        <v>32</v>
      </c>
      <c r="J4972" s="1">
        <v>44610</v>
      </c>
      <c r="K4972">
        <v>10</v>
      </c>
      <c r="L4972" t="s">
        <v>101</v>
      </c>
      <c r="N4972">
        <f t="shared" si="77"/>
        <v>0</v>
      </c>
    </row>
    <row r="4973" spans="1:14" x14ac:dyDescent="0.3">
      <c r="A4973">
        <v>4972</v>
      </c>
      <c r="B4973" t="s">
        <v>5380</v>
      </c>
      <c r="C4973" t="s">
        <v>9600</v>
      </c>
      <c r="D4973" t="s">
        <v>51</v>
      </c>
      <c r="E4973" t="s">
        <v>16</v>
      </c>
      <c r="F4973">
        <v>90</v>
      </c>
      <c r="G4973" t="s">
        <v>10256</v>
      </c>
      <c r="H4973" t="s">
        <v>1977</v>
      </c>
      <c r="I4973" t="s">
        <v>124</v>
      </c>
      <c r="J4973" s="1">
        <v>44779</v>
      </c>
      <c r="K4973">
        <v>29</v>
      </c>
      <c r="L4973" t="s">
        <v>64</v>
      </c>
      <c r="N4973">
        <f t="shared" si="77"/>
        <v>0</v>
      </c>
    </row>
    <row r="4974" spans="1:14" x14ac:dyDescent="0.3">
      <c r="A4974">
        <v>4973</v>
      </c>
      <c r="B4974" t="s">
        <v>683</v>
      </c>
      <c r="C4974" t="s">
        <v>5037</v>
      </c>
      <c r="D4974" t="s">
        <v>28</v>
      </c>
      <c r="E4974" t="s">
        <v>29</v>
      </c>
      <c r="F4974">
        <v>90</v>
      </c>
      <c r="G4974" t="s">
        <v>10257</v>
      </c>
      <c r="H4974" t="s">
        <v>1896</v>
      </c>
      <c r="I4974" t="s">
        <v>294</v>
      </c>
      <c r="J4974" s="1">
        <v>44539</v>
      </c>
      <c r="K4974">
        <v>61</v>
      </c>
      <c r="L4974" t="s">
        <v>64</v>
      </c>
      <c r="N4974">
        <f t="shared" si="77"/>
        <v>0</v>
      </c>
    </row>
    <row r="4975" spans="1:14" x14ac:dyDescent="0.3">
      <c r="A4975">
        <v>4974</v>
      </c>
      <c r="B4975" t="s">
        <v>10258</v>
      </c>
      <c r="C4975" t="s">
        <v>2095</v>
      </c>
      <c r="D4975" t="s">
        <v>51</v>
      </c>
      <c r="E4975" t="s">
        <v>16</v>
      </c>
      <c r="F4975">
        <v>30</v>
      </c>
      <c r="G4975" t="s">
        <v>10259</v>
      </c>
      <c r="H4975" t="s">
        <v>1332</v>
      </c>
      <c r="I4975" t="s">
        <v>32</v>
      </c>
      <c r="J4975" s="1">
        <v>44836</v>
      </c>
      <c r="K4975">
        <v>51</v>
      </c>
      <c r="L4975" t="s">
        <v>54</v>
      </c>
      <c r="N4975">
        <f t="shared" si="77"/>
        <v>0</v>
      </c>
    </row>
    <row r="4976" spans="1:14" x14ac:dyDescent="0.3">
      <c r="A4976">
        <v>4975</v>
      </c>
      <c r="B4976" t="s">
        <v>10260</v>
      </c>
      <c r="C4976" t="s">
        <v>1468</v>
      </c>
      <c r="D4976" t="s">
        <v>28</v>
      </c>
      <c r="E4976" t="s">
        <v>29</v>
      </c>
      <c r="F4976">
        <v>30</v>
      </c>
      <c r="G4976" t="s">
        <v>10261</v>
      </c>
      <c r="H4976" t="s">
        <v>2766</v>
      </c>
      <c r="I4976" t="s">
        <v>294</v>
      </c>
      <c r="J4976" s="1">
        <v>44001</v>
      </c>
      <c r="K4976">
        <v>47</v>
      </c>
      <c r="L4976" t="s">
        <v>20</v>
      </c>
      <c r="N4976">
        <f t="shared" si="77"/>
        <v>0</v>
      </c>
    </row>
    <row r="4977" spans="1:14" x14ac:dyDescent="0.3">
      <c r="A4977">
        <v>4976</v>
      </c>
      <c r="B4977" t="s">
        <v>8288</v>
      </c>
      <c r="C4977" t="s">
        <v>6040</v>
      </c>
      <c r="D4977" t="s">
        <v>28</v>
      </c>
      <c r="E4977" t="s">
        <v>29</v>
      </c>
      <c r="F4977">
        <v>30</v>
      </c>
      <c r="G4977" t="s">
        <v>10262</v>
      </c>
      <c r="H4977" t="s">
        <v>7383</v>
      </c>
      <c r="I4977" t="s">
        <v>110</v>
      </c>
      <c r="J4977" s="1">
        <v>44314</v>
      </c>
      <c r="K4977">
        <v>2</v>
      </c>
      <c r="L4977" t="s">
        <v>39</v>
      </c>
      <c r="N4977">
        <f t="shared" si="77"/>
        <v>0</v>
      </c>
    </row>
    <row r="4978" spans="1:14" x14ac:dyDescent="0.3">
      <c r="A4978">
        <v>4977</v>
      </c>
      <c r="B4978" t="s">
        <v>3483</v>
      </c>
      <c r="C4978" t="s">
        <v>6291</v>
      </c>
      <c r="D4978" t="s">
        <v>28</v>
      </c>
      <c r="E4978" t="s">
        <v>29</v>
      </c>
      <c r="F4978">
        <v>60</v>
      </c>
      <c r="G4978" t="s">
        <v>10262</v>
      </c>
      <c r="H4978" t="s">
        <v>2931</v>
      </c>
      <c r="I4978" t="s">
        <v>32</v>
      </c>
      <c r="J4978" s="1">
        <v>44816</v>
      </c>
      <c r="K4978">
        <v>100</v>
      </c>
      <c r="L4978" t="s">
        <v>159</v>
      </c>
      <c r="N4978">
        <f t="shared" si="77"/>
        <v>0</v>
      </c>
    </row>
    <row r="4979" spans="1:14" x14ac:dyDescent="0.3">
      <c r="A4979">
        <v>4978</v>
      </c>
      <c r="B4979" t="s">
        <v>3073</v>
      </c>
      <c r="C4979" t="s">
        <v>6062</v>
      </c>
      <c r="D4979" t="s">
        <v>28</v>
      </c>
      <c r="E4979" t="s">
        <v>29</v>
      </c>
      <c r="F4979">
        <v>30</v>
      </c>
      <c r="G4979" t="s">
        <v>10263</v>
      </c>
      <c r="H4979" t="s">
        <v>1077</v>
      </c>
      <c r="I4979" t="s">
        <v>1078</v>
      </c>
      <c r="J4979" s="1">
        <v>44070</v>
      </c>
      <c r="K4979">
        <v>34</v>
      </c>
      <c r="L4979" t="s">
        <v>39</v>
      </c>
      <c r="N4979">
        <f t="shared" si="77"/>
        <v>0</v>
      </c>
    </row>
    <row r="4980" spans="1:14" x14ac:dyDescent="0.3">
      <c r="A4980">
        <v>4979</v>
      </c>
      <c r="B4980" t="s">
        <v>6804</v>
      </c>
      <c r="C4980" t="s">
        <v>6044</v>
      </c>
      <c r="D4980" t="s">
        <v>28</v>
      </c>
      <c r="E4980" t="s">
        <v>29</v>
      </c>
      <c r="F4980">
        <v>60</v>
      </c>
      <c r="G4980" t="s">
        <v>10264</v>
      </c>
      <c r="H4980" t="s">
        <v>558</v>
      </c>
      <c r="I4980" t="s">
        <v>32</v>
      </c>
      <c r="J4980" s="1">
        <v>44678</v>
      </c>
      <c r="K4980">
        <v>23</v>
      </c>
      <c r="L4980" t="s">
        <v>45</v>
      </c>
      <c r="N4980">
        <f t="shared" si="77"/>
        <v>0</v>
      </c>
    </row>
    <row r="4981" spans="1:14" x14ac:dyDescent="0.3">
      <c r="A4981">
        <v>4980</v>
      </c>
      <c r="B4981" t="s">
        <v>10265</v>
      </c>
      <c r="C4981" t="s">
        <v>906</v>
      </c>
      <c r="D4981" t="s">
        <v>15</v>
      </c>
      <c r="E4981" t="s">
        <v>16</v>
      </c>
      <c r="F4981">
        <v>30</v>
      </c>
      <c r="G4981" t="s">
        <v>10266</v>
      </c>
      <c r="H4981" t="s">
        <v>7056</v>
      </c>
      <c r="I4981" t="s">
        <v>95</v>
      </c>
      <c r="J4981" s="1">
        <v>43957</v>
      </c>
      <c r="K4981">
        <v>37</v>
      </c>
      <c r="L4981" t="s">
        <v>54</v>
      </c>
      <c r="N4981">
        <f t="shared" si="77"/>
        <v>0</v>
      </c>
    </row>
    <row r="4982" spans="1:14" x14ac:dyDescent="0.3">
      <c r="A4982">
        <v>4981</v>
      </c>
      <c r="B4982" t="s">
        <v>3397</v>
      </c>
      <c r="C4982" t="s">
        <v>1783</v>
      </c>
      <c r="D4982" t="s">
        <v>28</v>
      </c>
      <c r="E4982" t="s">
        <v>29</v>
      </c>
      <c r="F4982">
        <v>60</v>
      </c>
      <c r="G4982" t="s">
        <v>10267</v>
      </c>
      <c r="H4982" t="s">
        <v>2583</v>
      </c>
      <c r="I4982" t="s">
        <v>32</v>
      </c>
      <c r="J4982" s="1">
        <v>44647</v>
      </c>
      <c r="K4982">
        <v>95</v>
      </c>
      <c r="L4982" t="s">
        <v>45</v>
      </c>
      <c r="N4982">
        <f t="shared" si="77"/>
        <v>0</v>
      </c>
    </row>
    <row r="4983" spans="1:14" x14ac:dyDescent="0.3">
      <c r="A4983">
        <v>4982</v>
      </c>
      <c r="B4983" t="s">
        <v>10268</v>
      </c>
      <c r="C4983" t="s">
        <v>3262</v>
      </c>
      <c r="D4983" t="s">
        <v>51</v>
      </c>
      <c r="E4983" t="s">
        <v>16</v>
      </c>
      <c r="F4983">
        <v>60</v>
      </c>
      <c r="G4983" t="s">
        <v>10269</v>
      </c>
      <c r="H4983" t="s">
        <v>1519</v>
      </c>
      <c r="I4983" t="s">
        <v>32</v>
      </c>
      <c r="J4983" s="1">
        <v>44166</v>
      </c>
      <c r="K4983">
        <v>44</v>
      </c>
      <c r="L4983" t="s">
        <v>101</v>
      </c>
      <c r="N4983">
        <f t="shared" si="77"/>
        <v>0</v>
      </c>
    </row>
    <row r="4984" spans="1:14" x14ac:dyDescent="0.3">
      <c r="A4984">
        <v>4983</v>
      </c>
      <c r="B4984" t="s">
        <v>10270</v>
      </c>
      <c r="C4984" t="s">
        <v>1044</v>
      </c>
      <c r="D4984" t="s">
        <v>51</v>
      </c>
      <c r="E4984" t="s">
        <v>16</v>
      </c>
      <c r="F4984">
        <v>30</v>
      </c>
      <c r="G4984" t="s">
        <v>10271</v>
      </c>
      <c r="H4984" t="s">
        <v>7777</v>
      </c>
      <c r="I4984" t="s">
        <v>32</v>
      </c>
      <c r="J4984" s="1">
        <v>44092</v>
      </c>
      <c r="K4984">
        <v>43</v>
      </c>
      <c r="L4984" t="s">
        <v>33</v>
      </c>
      <c r="N4984">
        <f t="shared" si="77"/>
        <v>0</v>
      </c>
    </row>
    <row r="4985" spans="1:14" x14ac:dyDescent="0.3">
      <c r="A4985">
        <v>4984</v>
      </c>
      <c r="B4985" t="s">
        <v>10272</v>
      </c>
      <c r="C4985" t="s">
        <v>1774</v>
      </c>
      <c r="D4985" t="s">
        <v>621</v>
      </c>
      <c r="E4985" t="s">
        <v>29</v>
      </c>
      <c r="F4985">
        <v>90</v>
      </c>
      <c r="G4985" t="s">
        <v>10273</v>
      </c>
      <c r="H4985" t="s">
        <v>63</v>
      </c>
      <c r="I4985" t="s">
        <v>32</v>
      </c>
      <c r="J4985" s="1">
        <v>44042</v>
      </c>
      <c r="K4985">
        <v>8</v>
      </c>
      <c r="L4985" t="s">
        <v>20</v>
      </c>
      <c r="N4985">
        <f t="shared" si="77"/>
        <v>0</v>
      </c>
    </row>
    <row r="4986" spans="1:14" x14ac:dyDescent="0.3">
      <c r="A4986">
        <v>4985</v>
      </c>
      <c r="B4986" t="s">
        <v>10274</v>
      </c>
      <c r="C4986" t="s">
        <v>453</v>
      </c>
      <c r="D4986" t="s">
        <v>15</v>
      </c>
      <c r="E4986" t="s">
        <v>16</v>
      </c>
      <c r="F4986">
        <v>90</v>
      </c>
      <c r="G4986" t="s">
        <v>10275</v>
      </c>
      <c r="H4986" t="s">
        <v>2105</v>
      </c>
      <c r="I4986" t="s">
        <v>110</v>
      </c>
      <c r="J4986" s="1">
        <v>44404</v>
      </c>
      <c r="K4986">
        <v>80</v>
      </c>
      <c r="L4986" t="s">
        <v>20</v>
      </c>
      <c r="N4986">
        <f t="shared" si="77"/>
        <v>0</v>
      </c>
    </row>
    <row r="4987" spans="1:14" x14ac:dyDescent="0.3">
      <c r="A4987">
        <v>4986</v>
      </c>
      <c r="B4987" t="s">
        <v>1158</v>
      </c>
      <c r="C4987" t="s">
        <v>6812</v>
      </c>
      <c r="D4987" t="s">
        <v>28</v>
      </c>
      <c r="E4987" t="s">
        <v>29</v>
      </c>
      <c r="F4987">
        <v>30</v>
      </c>
      <c r="G4987" t="s">
        <v>10276</v>
      </c>
      <c r="H4987" t="s">
        <v>989</v>
      </c>
      <c r="I4987" t="s">
        <v>124</v>
      </c>
      <c r="J4987" s="1">
        <v>43940</v>
      </c>
      <c r="K4987">
        <v>70</v>
      </c>
      <c r="L4987" t="s">
        <v>70</v>
      </c>
      <c r="N4987">
        <f t="shared" si="77"/>
        <v>0</v>
      </c>
    </row>
    <row r="4988" spans="1:14" x14ac:dyDescent="0.3">
      <c r="A4988">
        <v>4987</v>
      </c>
      <c r="B4988" t="s">
        <v>9683</v>
      </c>
      <c r="C4988" t="s">
        <v>10277</v>
      </c>
      <c r="D4988" t="s">
        <v>51</v>
      </c>
      <c r="E4988" t="s">
        <v>16</v>
      </c>
      <c r="F4988">
        <v>30</v>
      </c>
      <c r="G4988" t="s">
        <v>10278</v>
      </c>
      <c r="H4988" t="s">
        <v>818</v>
      </c>
      <c r="I4988" t="s">
        <v>819</v>
      </c>
      <c r="J4988" s="1">
        <v>44087</v>
      </c>
      <c r="K4988">
        <v>66</v>
      </c>
      <c r="L4988" t="s">
        <v>54</v>
      </c>
      <c r="N4988">
        <f t="shared" si="77"/>
        <v>0</v>
      </c>
    </row>
    <row r="4989" spans="1:14" x14ac:dyDescent="0.3">
      <c r="A4989">
        <v>4988</v>
      </c>
      <c r="B4989" t="s">
        <v>10279</v>
      </c>
      <c r="C4989" t="s">
        <v>5583</v>
      </c>
      <c r="D4989" t="s">
        <v>51</v>
      </c>
      <c r="E4989" t="s">
        <v>5821</v>
      </c>
      <c r="F4989">
        <v>60</v>
      </c>
      <c r="G4989" t="s">
        <v>10278</v>
      </c>
      <c r="H4989" t="s">
        <v>8534</v>
      </c>
      <c r="I4989" t="s">
        <v>294</v>
      </c>
      <c r="J4989" s="1">
        <v>44612</v>
      </c>
      <c r="K4989">
        <v>92</v>
      </c>
      <c r="L4989" t="s">
        <v>64</v>
      </c>
      <c r="N4989">
        <f t="shared" si="77"/>
        <v>0</v>
      </c>
    </row>
    <row r="4990" spans="1:14" x14ac:dyDescent="0.3">
      <c r="A4990">
        <v>4989</v>
      </c>
      <c r="B4990" t="s">
        <v>10280</v>
      </c>
      <c r="C4990" t="s">
        <v>161</v>
      </c>
      <c r="D4990" t="s">
        <v>51</v>
      </c>
      <c r="E4990" t="s">
        <v>16</v>
      </c>
      <c r="F4990">
        <v>30</v>
      </c>
      <c r="G4990" t="s">
        <v>10281</v>
      </c>
      <c r="H4990" t="s">
        <v>724</v>
      </c>
      <c r="I4990" t="s">
        <v>240</v>
      </c>
      <c r="J4990" s="1">
        <v>44365</v>
      </c>
      <c r="K4990">
        <v>73</v>
      </c>
      <c r="L4990" t="s">
        <v>80</v>
      </c>
      <c r="N4990">
        <f t="shared" si="77"/>
        <v>0</v>
      </c>
    </row>
    <row r="4991" spans="1:14" x14ac:dyDescent="0.3">
      <c r="A4991">
        <v>4990</v>
      </c>
      <c r="B4991" t="s">
        <v>831</v>
      </c>
      <c r="C4991" t="s">
        <v>4732</v>
      </c>
      <c r="D4991" t="s">
        <v>92</v>
      </c>
      <c r="E4991" t="s">
        <v>29</v>
      </c>
      <c r="F4991">
        <v>60</v>
      </c>
      <c r="G4991" t="s">
        <v>10282</v>
      </c>
      <c r="H4991" t="s">
        <v>1018</v>
      </c>
      <c r="I4991" t="s">
        <v>294</v>
      </c>
      <c r="J4991" s="1">
        <v>44574</v>
      </c>
      <c r="K4991">
        <v>12</v>
      </c>
      <c r="L4991" t="s">
        <v>39</v>
      </c>
      <c r="N4991">
        <f t="shared" si="77"/>
        <v>0</v>
      </c>
    </row>
    <row r="4992" spans="1:14" x14ac:dyDescent="0.3">
      <c r="A4992">
        <v>4991</v>
      </c>
      <c r="B4992" t="s">
        <v>1752</v>
      </c>
      <c r="C4992" t="s">
        <v>481</v>
      </c>
      <c r="D4992" t="s">
        <v>28</v>
      </c>
      <c r="E4992" t="s">
        <v>29</v>
      </c>
      <c r="F4992">
        <v>90</v>
      </c>
      <c r="G4992" t="s">
        <v>10283</v>
      </c>
      <c r="H4992" t="s">
        <v>1228</v>
      </c>
      <c r="I4992" t="s">
        <v>25</v>
      </c>
      <c r="J4992" s="1">
        <v>44306</v>
      </c>
      <c r="K4992">
        <v>27</v>
      </c>
      <c r="L4992" t="s">
        <v>80</v>
      </c>
      <c r="N4992">
        <f t="shared" si="77"/>
        <v>0</v>
      </c>
    </row>
    <row r="4993" spans="1:14" x14ac:dyDescent="0.3">
      <c r="A4993">
        <v>4992</v>
      </c>
      <c r="B4993" t="s">
        <v>1752</v>
      </c>
      <c r="C4993" t="s">
        <v>481</v>
      </c>
      <c r="D4993" t="s">
        <v>28</v>
      </c>
      <c r="E4993" t="s">
        <v>29</v>
      </c>
      <c r="F4993">
        <v>90</v>
      </c>
      <c r="G4993" t="s">
        <v>10283</v>
      </c>
      <c r="H4993" t="s">
        <v>1228</v>
      </c>
      <c r="I4993" t="s">
        <v>25</v>
      </c>
      <c r="J4993" s="1">
        <v>44306</v>
      </c>
      <c r="K4993">
        <v>27</v>
      </c>
      <c r="L4993" t="s">
        <v>80</v>
      </c>
      <c r="N4993">
        <f t="shared" si="77"/>
        <v>0</v>
      </c>
    </row>
    <row r="4994" spans="1:14" x14ac:dyDescent="0.3">
      <c r="A4994">
        <v>4993</v>
      </c>
      <c r="B4994" t="s">
        <v>9128</v>
      </c>
      <c r="C4994" t="s">
        <v>10284</v>
      </c>
      <c r="D4994" t="s">
        <v>51</v>
      </c>
      <c r="E4994" t="s">
        <v>16</v>
      </c>
      <c r="F4994">
        <v>90</v>
      </c>
      <c r="G4994" t="s">
        <v>10285</v>
      </c>
      <c r="H4994" t="s">
        <v>1269</v>
      </c>
      <c r="I4994" t="s">
        <v>187</v>
      </c>
      <c r="J4994" s="1">
        <v>43911</v>
      </c>
      <c r="K4994">
        <v>14</v>
      </c>
      <c r="L4994" t="s">
        <v>101</v>
      </c>
      <c r="N4994">
        <f t="shared" ref="N4994:N5057" si="78">COUNTBLANK(A4994:L4994)</f>
        <v>0</v>
      </c>
    </row>
    <row r="4995" spans="1:14" x14ac:dyDescent="0.3">
      <c r="A4995">
        <v>4994</v>
      </c>
      <c r="B4995" t="s">
        <v>10286</v>
      </c>
      <c r="C4995" t="s">
        <v>1765</v>
      </c>
      <c r="D4995" t="s">
        <v>51</v>
      </c>
      <c r="E4995" t="s">
        <v>16</v>
      </c>
      <c r="F4995">
        <v>60</v>
      </c>
      <c r="G4995" t="s">
        <v>10287</v>
      </c>
      <c r="H4995" t="s">
        <v>4849</v>
      </c>
      <c r="I4995" t="s">
        <v>294</v>
      </c>
      <c r="J4995" s="1">
        <v>43904</v>
      </c>
      <c r="K4995">
        <v>17</v>
      </c>
      <c r="L4995" t="s">
        <v>45</v>
      </c>
      <c r="N4995">
        <f t="shared" si="78"/>
        <v>0</v>
      </c>
    </row>
    <row r="4996" spans="1:14" x14ac:dyDescent="0.3">
      <c r="A4996">
        <v>4995</v>
      </c>
      <c r="B4996" t="s">
        <v>10286</v>
      </c>
      <c r="C4996" t="s">
        <v>1765</v>
      </c>
      <c r="D4996" t="s">
        <v>51</v>
      </c>
      <c r="E4996" t="s">
        <v>16</v>
      </c>
      <c r="F4996">
        <v>60</v>
      </c>
      <c r="G4996" t="s">
        <v>10287</v>
      </c>
      <c r="H4996" t="s">
        <v>4849</v>
      </c>
      <c r="I4996" t="s">
        <v>294</v>
      </c>
      <c r="J4996" s="1">
        <v>43904</v>
      </c>
      <c r="K4996">
        <v>17</v>
      </c>
      <c r="L4996" t="s">
        <v>45</v>
      </c>
      <c r="N4996">
        <f t="shared" si="78"/>
        <v>0</v>
      </c>
    </row>
    <row r="4997" spans="1:14" x14ac:dyDescent="0.3">
      <c r="A4997">
        <v>4996</v>
      </c>
      <c r="B4997" t="s">
        <v>10288</v>
      </c>
      <c r="C4997" t="s">
        <v>7078</v>
      </c>
      <c r="D4997" t="s">
        <v>51</v>
      </c>
      <c r="E4997" t="s">
        <v>16</v>
      </c>
      <c r="F4997">
        <v>90</v>
      </c>
      <c r="G4997" t="s">
        <v>10289</v>
      </c>
      <c r="H4997" t="s">
        <v>6105</v>
      </c>
      <c r="I4997" t="s">
        <v>32</v>
      </c>
      <c r="J4997" s="1">
        <v>44742</v>
      </c>
      <c r="K4997">
        <v>46</v>
      </c>
      <c r="L4997" t="s">
        <v>70</v>
      </c>
      <c r="N4997">
        <f t="shared" si="78"/>
        <v>0</v>
      </c>
    </row>
    <row r="4998" spans="1:14" x14ac:dyDescent="0.3">
      <c r="A4998">
        <v>4997</v>
      </c>
      <c r="B4998" t="s">
        <v>10290</v>
      </c>
      <c r="C4998" t="s">
        <v>2195</v>
      </c>
      <c r="D4998" t="s">
        <v>28</v>
      </c>
      <c r="E4998" t="s">
        <v>29</v>
      </c>
      <c r="F4998">
        <v>60</v>
      </c>
      <c r="G4998" t="s">
        <v>10291</v>
      </c>
      <c r="H4998" t="s">
        <v>1568</v>
      </c>
      <c r="I4998" t="s">
        <v>32</v>
      </c>
      <c r="J4998" s="1">
        <v>44161</v>
      </c>
      <c r="K4998">
        <v>60</v>
      </c>
      <c r="L4998" t="s">
        <v>80</v>
      </c>
      <c r="N4998">
        <f t="shared" si="78"/>
        <v>0</v>
      </c>
    </row>
    <row r="4999" spans="1:14" x14ac:dyDescent="0.3">
      <c r="A4999">
        <v>4998</v>
      </c>
      <c r="B4999" t="s">
        <v>492</v>
      </c>
      <c r="C4999" t="s">
        <v>4254</v>
      </c>
      <c r="D4999" t="s">
        <v>28</v>
      </c>
      <c r="E4999" t="s">
        <v>29</v>
      </c>
      <c r="F4999">
        <v>60</v>
      </c>
      <c r="G4999" t="s">
        <v>10292</v>
      </c>
      <c r="H4999" t="s">
        <v>5643</v>
      </c>
      <c r="I4999" t="s">
        <v>886</v>
      </c>
      <c r="J4999" s="1">
        <v>44417</v>
      </c>
      <c r="K4999">
        <v>56</v>
      </c>
      <c r="L4999" t="s">
        <v>33</v>
      </c>
      <c r="N4999">
        <f t="shared" si="78"/>
        <v>0</v>
      </c>
    </row>
    <row r="5000" spans="1:14" x14ac:dyDescent="0.3">
      <c r="A5000">
        <v>4999</v>
      </c>
      <c r="B5000" t="s">
        <v>6359</v>
      </c>
      <c r="C5000" t="s">
        <v>2977</v>
      </c>
      <c r="D5000" t="s">
        <v>41</v>
      </c>
      <c r="E5000" t="s">
        <v>16</v>
      </c>
      <c r="F5000">
        <v>60</v>
      </c>
      <c r="G5000" t="s">
        <v>10293</v>
      </c>
      <c r="H5000" t="s">
        <v>3551</v>
      </c>
      <c r="I5000" t="s">
        <v>32</v>
      </c>
      <c r="J5000" s="1">
        <v>44473</v>
      </c>
      <c r="K5000">
        <v>53</v>
      </c>
      <c r="L5000" t="s">
        <v>159</v>
      </c>
      <c r="N5000">
        <f t="shared" si="78"/>
        <v>0</v>
      </c>
    </row>
    <row r="5001" spans="1:14" x14ac:dyDescent="0.3">
      <c r="A5001">
        <v>5000</v>
      </c>
      <c r="B5001" t="s">
        <v>6540</v>
      </c>
      <c r="C5001" t="s">
        <v>5072</v>
      </c>
      <c r="D5001" t="s">
        <v>28</v>
      </c>
      <c r="E5001" t="s">
        <v>29</v>
      </c>
      <c r="F5001">
        <v>90</v>
      </c>
      <c r="G5001" t="s">
        <v>10294</v>
      </c>
      <c r="H5001" t="s">
        <v>5714</v>
      </c>
      <c r="I5001" t="s">
        <v>187</v>
      </c>
      <c r="J5001" s="1">
        <v>44230</v>
      </c>
      <c r="K5001">
        <v>47</v>
      </c>
      <c r="L5001" t="s">
        <v>70</v>
      </c>
      <c r="N5001">
        <f t="shared" si="78"/>
        <v>0</v>
      </c>
    </row>
    <row r="5002" spans="1:14" x14ac:dyDescent="0.3">
      <c r="A5002">
        <v>5001</v>
      </c>
      <c r="B5002" t="s">
        <v>10295</v>
      </c>
      <c r="C5002" t="s">
        <v>4845</v>
      </c>
      <c r="D5002" t="s">
        <v>51</v>
      </c>
      <c r="E5002" t="s">
        <v>16</v>
      </c>
      <c r="F5002">
        <v>90</v>
      </c>
      <c r="G5002" t="s">
        <v>10294</v>
      </c>
      <c r="H5002" t="s">
        <v>2156</v>
      </c>
      <c r="I5002" t="s">
        <v>32</v>
      </c>
      <c r="J5002" s="1">
        <v>44118</v>
      </c>
      <c r="K5002">
        <v>34</v>
      </c>
      <c r="L5002" t="s">
        <v>64</v>
      </c>
      <c r="N5002">
        <f t="shared" si="78"/>
        <v>0</v>
      </c>
    </row>
    <row r="5003" spans="1:14" x14ac:dyDescent="0.3">
      <c r="A5003">
        <v>5002</v>
      </c>
      <c r="B5003" t="s">
        <v>6413</v>
      </c>
      <c r="C5003" t="s">
        <v>3330</v>
      </c>
      <c r="D5003" t="s">
        <v>28</v>
      </c>
      <c r="E5003" t="s">
        <v>29</v>
      </c>
      <c r="F5003">
        <v>90</v>
      </c>
      <c r="G5003" t="s">
        <v>10296</v>
      </c>
      <c r="H5003" t="s">
        <v>1168</v>
      </c>
      <c r="I5003" t="s">
        <v>32</v>
      </c>
      <c r="J5003" s="1">
        <v>44488</v>
      </c>
      <c r="K5003">
        <v>19</v>
      </c>
      <c r="L5003" t="s">
        <v>20</v>
      </c>
      <c r="N5003">
        <f t="shared" si="78"/>
        <v>0</v>
      </c>
    </row>
    <row r="5004" spans="1:14" x14ac:dyDescent="0.3">
      <c r="A5004">
        <v>5003</v>
      </c>
      <c r="B5004" t="s">
        <v>8660</v>
      </c>
      <c r="C5004" t="s">
        <v>3379</v>
      </c>
      <c r="D5004" t="s">
        <v>51</v>
      </c>
      <c r="E5004" t="s">
        <v>16</v>
      </c>
      <c r="F5004">
        <v>30</v>
      </c>
      <c r="G5004" t="s">
        <v>10296</v>
      </c>
      <c r="H5004" t="s">
        <v>2703</v>
      </c>
      <c r="I5004" t="s">
        <v>32</v>
      </c>
      <c r="J5004" s="1">
        <v>44472</v>
      </c>
      <c r="K5004">
        <v>83</v>
      </c>
      <c r="L5004" t="s">
        <v>54</v>
      </c>
      <c r="N5004">
        <f t="shared" si="78"/>
        <v>0</v>
      </c>
    </row>
    <row r="5005" spans="1:14" x14ac:dyDescent="0.3">
      <c r="A5005">
        <v>5004</v>
      </c>
      <c r="B5005" t="s">
        <v>312</v>
      </c>
      <c r="C5005" t="s">
        <v>10297</v>
      </c>
      <c r="D5005" t="s">
        <v>41</v>
      </c>
      <c r="E5005" t="s">
        <v>16</v>
      </c>
      <c r="F5005">
        <v>30</v>
      </c>
      <c r="G5005" t="s">
        <v>10298</v>
      </c>
      <c r="H5005" t="s">
        <v>2671</v>
      </c>
      <c r="I5005" t="s">
        <v>1157</v>
      </c>
      <c r="J5005" s="1">
        <v>44727</v>
      </c>
      <c r="K5005">
        <v>62</v>
      </c>
      <c r="L5005" t="s">
        <v>33</v>
      </c>
      <c r="N5005">
        <f t="shared" si="78"/>
        <v>0</v>
      </c>
    </row>
    <row r="5006" spans="1:14" x14ac:dyDescent="0.3">
      <c r="A5006">
        <v>5005</v>
      </c>
      <c r="B5006" t="s">
        <v>4327</v>
      </c>
      <c r="C5006" t="s">
        <v>3322</v>
      </c>
      <c r="D5006" t="s">
        <v>51</v>
      </c>
      <c r="E5006" t="s">
        <v>16</v>
      </c>
      <c r="F5006">
        <v>30</v>
      </c>
      <c r="G5006" t="s">
        <v>10299</v>
      </c>
      <c r="H5006" t="s">
        <v>5631</v>
      </c>
      <c r="I5006" t="s">
        <v>129</v>
      </c>
      <c r="J5006" s="1">
        <v>43998</v>
      </c>
      <c r="K5006">
        <v>60</v>
      </c>
      <c r="L5006" t="s">
        <v>33</v>
      </c>
      <c r="N5006">
        <f t="shared" si="78"/>
        <v>0</v>
      </c>
    </row>
    <row r="5007" spans="1:14" x14ac:dyDescent="0.3">
      <c r="A5007">
        <v>5006</v>
      </c>
      <c r="B5007" t="s">
        <v>4327</v>
      </c>
      <c r="C5007" t="s">
        <v>3322</v>
      </c>
      <c r="D5007" t="s">
        <v>51</v>
      </c>
      <c r="E5007" t="s">
        <v>16</v>
      </c>
      <c r="F5007">
        <v>30</v>
      </c>
      <c r="G5007" t="s">
        <v>10299</v>
      </c>
      <c r="H5007" t="s">
        <v>5631</v>
      </c>
      <c r="I5007" t="s">
        <v>129</v>
      </c>
      <c r="J5007" s="1">
        <v>43998</v>
      </c>
      <c r="K5007">
        <v>60</v>
      </c>
      <c r="L5007" t="s">
        <v>33</v>
      </c>
      <c r="N5007">
        <f t="shared" si="78"/>
        <v>0</v>
      </c>
    </row>
    <row r="5008" spans="1:14" x14ac:dyDescent="0.3">
      <c r="A5008">
        <v>5007</v>
      </c>
      <c r="B5008" t="s">
        <v>3216</v>
      </c>
      <c r="C5008" t="s">
        <v>9473</v>
      </c>
      <c r="D5008" t="s">
        <v>92</v>
      </c>
      <c r="E5008" t="s">
        <v>29</v>
      </c>
      <c r="F5008">
        <v>90</v>
      </c>
      <c r="G5008" t="s">
        <v>10300</v>
      </c>
      <c r="H5008" t="s">
        <v>3175</v>
      </c>
      <c r="I5008" t="s">
        <v>1233</v>
      </c>
      <c r="J5008" s="1">
        <v>43894</v>
      </c>
      <c r="K5008">
        <v>33</v>
      </c>
      <c r="L5008" t="s">
        <v>80</v>
      </c>
      <c r="N5008">
        <f t="shared" si="78"/>
        <v>0</v>
      </c>
    </row>
    <row r="5009" spans="1:14" x14ac:dyDescent="0.3">
      <c r="A5009">
        <v>5008</v>
      </c>
      <c r="B5009" t="s">
        <v>1207</v>
      </c>
      <c r="C5009" t="s">
        <v>5797</v>
      </c>
      <c r="D5009" t="s">
        <v>28</v>
      </c>
      <c r="E5009" t="s">
        <v>29</v>
      </c>
      <c r="F5009">
        <v>60</v>
      </c>
      <c r="G5009" t="s">
        <v>10301</v>
      </c>
      <c r="H5009" t="s">
        <v>2875</v>
      </c>
      <c r="I5009" t="s">
        <v>32</v>
      </c>
      <c r="J5009" s="1">
        <v>44805</v>
      </c>
      <c r="K5009">
        <v>81</v>
      </c>
      <c r="L5009" t="s">
        <v>39</v>
      </c>
      <c r="N5009">
        <f t="shared" si="78"/>
        <v>0</v>
      </c>
    </row>
    <row r="5010" spans="1:14" x14ac:dyDescent="0.3">
      <c r="A5010">
        <v>5009</v>
      </c>
      <c r="B5010" t="s">
        <v>3985</v>
      </c>
      <c r="C5010" t="s">
        <v>8377</v>
      </c>
      <c r="D5010" t="s">
        <v>51</v>
      </c>
      <c r="E5010" t="s">
        <v>16</v>
      </c>
      <c r="F5010">
        <v>30</v>
      </c>
      <c r="G5010" t="s">
        <v>10302</v>
      </c>
      <c r="H5010" t="s">
        <v>558</v>
      </c>
      <c r="I5010" t="s">
        <v>32</v>
      </c>
      <c r="J5010" s="1">
        <v>44894</v>
      </c>
      <c r="K5010">
        <v>30</v>
      </c>
      <c r="L5010" t="s">
        <v>101</v>
      </c>
      <c r="N5010">
        <f t="shared" si="78"/>
        <v>0</v>
      </c>
    </row>
    <row r="5011" spans="1:14" x14ac:dyDescent="0.3">
      <c r="A5011">
        <v>5010</v>
      </c>
      <c r="B5011" t="s">
        <v>1644</v>
      </c>
      <c r="C5011" t="s">
        <v>1002</v>
      </c>
      <c r="D5011" t="s">
        <v>51</v>
      </c>
      <c r="E5011" t="s">
        <v>16</v>
      </c>
      <c r="F5011">
        <v>60</v>
      </c>
      <c r="G5011" t="s">
        <v>10303</v>
      </c>
      <c r="H5011" t="s">
        <v>7154</v>
      </c>
      <c r="I5011" t="s">
        <v>32</v>
      </c>
      <c r="J5011" s="1">
        <v>44758</v>
      </c>
      <c r="K5011">
        <v>4</v>
      </c>
      <c r="L5011" t="s">
        <v>70</v>
      </c>
      <c r="N5011">
        <f t="shared" si="78"/>
        <v>0</v>
      </c>
    </row>
    <row r="5012" spans="1:14" x14ac:dyDescent="0.3">
      <c r="A5012">
        <v>5011</v>
      </c>
      <c r="B5012" t="s">
        <v>5772</v>
      </c>
      <c r="C5012" t="s">
        <v>2815</v>
      </c>
      <c r="D5012" t="s">
        <v>28</v>
      </c>
      <c r="E5012" t="s">
        <v>29</v>
      </c>
      <c r="F5012">
        <v>60</v>
      </c>
      <c r="G5012" t="s">
        <v>10304</v>
      </c>
      <c r="H5012" t="s">
        <v>5957</v>
      </c>
      <c r="I5012" t="s">
        <v>187</v>
      </c>
      <c r="J5012" s="1">
        <v>44219</v>
      </c>
      <c r="K5012">
        <v>30</v>
      </c>
      <c r="L5012" t="s">
        <v>45</v>
      </c>
      <c r="N5012">
        <f t="shared" si="78"/>
        <v>0</v>
      </c>
    </row>
    <row r="5013" spans="1:14" x14ac:dyDescent="0.3">
      <c r="A5013">
        <v>5012</v>
      </c>
      <c r="B5013" t="s">
        <v>10305</v>
      </c>
      <c r="C5013" t="s">
        <v>10091</v>
      </c>
      <c r="D5013" t="s">
        <v>41</v>
      </c>
      <c r="E5013" t="s">
        <v>16</v>
      </c>
      <c r="F5013">
        <v>90</v>
      </c>
      <c r="G5013" t="s">
        <v>10306</v>
      </c>
      <c r="H5013" t="s">
        <v>466</v>
      </c>
      <c r="I5013" t="s">
        <v>187</v>
      </c>
      <c r="J5013" s="1">
        <v>44585</v>
      </c>
      <c r="K5013">
        <v>21</v>
      </c>
      <c r="L5013" t="s">
        <v>64</v>
      </c>
      <c r="N5013">
        <f t="shared" si="78"/>
        <v>0</v>
      </c>
    </row>
    <row r="5014" spans="1:14" x14ac:dyDescent="0.3">
      <c r="A5014">
        <v>5013</v>
      </c>
      <c r="B5014" t="s">
        <v>7463</v>
      </c>
      <c r="C5014" t="s">
        <v>5764</v>
      </c>
      <c r="D5014" t="s">
        <v>28</v>
      </c>
      <c r="E5014" t="s">
        <v>29</v>
      </c>
      <c r="F5014">
        <v>90</v>
      </c>
      <c r="G5014" t="s">
        <v>10307</v>
      </c>
      <c r="H5014" t="s">
        <v>4979</v>
      </c>
      <c r="I5014" t="s">
        <v>294</v>
      </c>
      <c r="J5014" s="1">
        <v>44041</v>
      </c>
      <c r="K5014">
        <v>26</v>
      </c>
      <c r="L5014" t="s">
        <v>45</v>
      </c>
      <c r="N5014">
        <f t="shared" si="78"/>
        <v>0</v>
      </c>
    </row>
    <row r="5015" spans="1:14" x14ac:dyDescent="0.3">
      <c r="A5015">
        <v>5014</v>
      </c>
      <c r="B5015" t="s">
        <v>592</v>
      </c>
      <c r="C5015" t="s">
        <v>2832</v>
      </c>
      <c r="D5015" t="s">
        <v>28</v>
      </c>
      <c r="E5015" t="s">
        <v>29</v>
      </c>
      <c r="F5015">
        <v>30</v>
      </c>
      <c r="G5015" t="s">
        <v>10308</v>
      </c>
      <c r="H5015" t="s">
        <v>1325</v>
      </c>
      <c r="I5015" t="s">
        <v>187</v>
      </c>
      <c r="J5015" s="1">
        <v>44627</v>
      </c>
      <c r="K5015">
        <v>55</v>
      </c>
      <c r="L5015" t="s">
        <v>39</v>
      </c>
      <c r="N5015">
        <f t="shared" si="78"/>
        <v>0</v>
      </c>
    </row>
    <row r="5016" spans="1:14" x14ac:dyDescent="0.3">
      <c r="A5016">
        <v>5015</v>
      </c>
      <c r="B5016" t="s">
        <v>1805</v>
      </c>
      <c r="C5016" t="s">
        <v>9351</v>
      </c>
      <c r="D5016" t="s">
        <v>28</v>
      </c>
      <c r="E5016" t="s">
        <v>29</v>
      </c>
      <c r="F5016">
        <v>90</v>
      </c>
      <c r="G5016" t="s">
        <v>10309</v>
      </c>
      <c r="H5016" t="s">
        <v>738</v>
      </c>
      <c r="I5016" t="s">
        <v>38</v>
      </c>
      <c r="J5016" s="1">
        <v>43957</v>
      </c>
      <c r="K5016">
        <v>29</v>
      </c>
      <c r="L5016" t="s">
        <v>101</v>
      </c>
      <c r="N5016">
        <f t="shared" si="78"/>
        <v>0</v>
      </c>
    </row>
    <row r="5017" spans="1:14" x14ac:dyDescent="0.3">
      <c r="A5017">
        <v>5016</v>
      </c>
      <c r="B5017" t="s">
        <v>10310</v>
      </c>
      <c r="C5017" t="s">
        <v>10311</v>
      </c>
      <c r="D5017" t="s">
        <v>15</v>
      </c>
      <c r="E5017" t="s">
        <v>16</v>
      </c>
      <c r="F5017">
        <v>30</v>
      </c>
      <c r="G5017" t="s">
        <v>10312</v>
      </c>
      <c r="H5017" t="s">
        <v>10313</v>
      </c>
      <c r="I5017" t="s">
        <v>124</v>
      </c>
      <c r="J5017" s="1">
        <v>44828</v>
      </c>
      <c r="K5017">
        <v>28</v>
      </c>
      <c r="L5017" t="s">
        <v>33</v>
      </c>
      <c r="N5017">
        <f t="shared" si="78"/>
        <v>0</v>
      </c>
    </row>
    <row r="5018" spans="1:14" x14ac:dyDescent="0.3">
      <c r="A5018">
        <v>5017</v>
      </c>
      <c r="B5018" t="s">
        <v>3616</v>
      </c>
      <c r="C5018" t="s">
        <v>5370</v>
      </c>
      <c r="D5018" t="s">
        <v>51</v>
      </c>
      <c r="E5018" t="s">
        <v>16</v>
      </c>
      <c r="F5018">
        <v>60</v>
      </c>
      <c r="G5018" t="s">
        <v>10314</v>
      </c>
      <c r="H5018" t="s">
        <v>163</v>
      </c>
      <c r="I5018" t="s">
        <v>164</v>
      </c>
      <c r="J5018" s="1">
        <v>44256</v>
      </c>
      <c r="K5018">
        <v>94</v>
      </c>
      <c r="L5018" t="s">
        <v>45</v>
      </c>
      <c r="N5018">
        <f t="shared" si="78"/>
        <v>0</v>
      </c>
    </row>
    <row r="5019" spans="1:14" x14ac:dyDescent="0.3">
      <c r="A5019">
        <v>5018</v>
      </c>
      <c r="B5019" t="s">
        <v>1139</v>
      </c>
      <c r="C5019" t="s">
        <v>4664</v>
      </c>
      <c r="D5019" t="s">
        <v>51</v>
      </c>
      <c r="E5019" t="s">
        <v>16</v>
      </c>
      <c r="F5019">
        <v>60</v>
      </c>
      <c r="G5019" t="s">
        <v>10315</v>
      </c>
      <c r="H5019" t="s">
        <v>522</v>
      </c>
      <c r="I5019" t="s">
        <v>32</v>
      </c>
      <c r="J5019" s="1">
        <v>43850</v>
      </c>
      <c r="K5019">
        <v>40</v>
      </c>
      <c r="L5019" t="s">
        <v>159</v>
      </c>
      <c r="N5019">
        <f t="shared" si="78"/>
        <v>0</v>
      </c>
    </row>
    <row r="5020" spans="1:14" x14ac:dyDescent="0.3">
      <c r="A5020">
        <v>5019</v>
      </c>
      <c r="B5020" t="s">
        <v>3946</v>
      </c>
      <c r="C5020" t="s">
        <v>309</v>
      </c>
      <c r="D5020" t="s">
        <v>28</v>
      </c>
      <c r="E5020" t="s">
        <v>29</v>
      </c>
      <c r="F5020">
        <v>90</v>
      </c>
      <c r="G5020" t="s">
        <v>10316</v>
      </c>
      <c r="H5020" t="s">
        <v>6101</v>
      </c>
      <c r="I5020" t="s">
        <v>32</v>
      </c>
      <c r="J5020" s="1">
        <v>43960</v>
      </c>
      <c r="K5020">
        <v>55</v>
      </c>
      <c r="L5020" t="s">
        <v>39</v>
      </c>
      <c r="N5020">
        <f t="shared" si="78"/>
        <v>0</v>
      </c>
    </row>
    <row r="5021" spans="1:14" x14ac:dyDescent="0.3">
      <c r="A5021">
        <v>5020</v>
      </c>
      <c r="B5021" t="s">
        <v>10317</v>
      </c>
      <c r="C5021" t="s">
        <v>2089</v>
      </c>
      <c r="D5021" t="s">
        <v>51</v>
      </c>
      <c r="E5021" t="s">
        <v>16</v>
      </c>
      <c r="F5021">
        <v>30</v>
      </c>
      <c r="G5021" t="s">
        <v>10318</v>
      </c>
      <c r="H5021" t="s">
        <v>10319</v>
      </c>
      <c r="I5021" t="s">
        <v>2022</v>
      </c>
      <c r="J5021" s="1">
        <v>44036</v>
      </c>
      <c r="K5021">
        <v>45</v>
      </c>
      <c r="L5021" t="s">
        <v>70</v>
      </c>
      <c r="N5021">
        <f t="shared" si="78"/>
        <v>0</v>
      </c>
    </row>
    <row r="5022" spans="1:14" x14ac:dyDescent="0.3">
      <c r="A5022">
        <v>5021</v>
      </c>
      <c r="B5022" t="s">
        <v>9700</v>
      </c>
      <c r="C5022" t="s">
        <v>4795</v>
      </c>
      <c r="D5022" t="s">
        <v>15</v>
      </c>
      <c r="E5022" t="s">
        <v>16</v>
      </c>
      <c r="F5022">
        <v>30</v>
      </c>
      <c r="G5022" t="s">
        <v>10318</v>
      </c>
      <c r="H5022" t="s">
        <v>2066</v>
      </c>
      <c r="I5022" t="s">
        <v>294</v>
      </c>
      <c r="J5022" s="1">
        <v>44423</v>
      </c>
      <c r="K5022">
        <v>24</v>
      </c>
      <c r="L5022" t="s">
        <v>54</v>
      </c>
      <c r="N5022">
        <f t="shared" si="78"/>
        <v>0</v>
      </c>
    </row>
    <row r="5023" spans="1:14" x14ac:dyDescent="0.3">
      <c r="A5023">
        <v>5022</v>
      </c>
      <c r="B5023" t="s">
        <v>2191</v>
      </c>
      <c r="C5023" t="s">
        <v>6452</v>
      </c>
      <c r="D5023" t="s">
        <v>28</v>
      </c>
      <c r="E5023" t="s">
        <v>29</v>
      </c>
      <c r="F5023">
        <v>30</v>
      </c>
      <c r="G5023" t="s">
        <v>10320</v>
      </c>
      <c r="H5023" t="s">
        <v>993</v>
      </c>
      <c r="I5023" t="s">
        <v>32</v>
      </c>
      <c r="J5023" s="1">
        <v>44554</v>
      </c>
      <c r="K5023">
        <v>40</v>
      </c>
      <c r="L5023" t="s">
        <v>80</v>
      </c>
      <c r="N5023">
        <f t="shared" si="78"/>
        <v>0</v>
      </c>
    </row>
    <row r="5024" spans="1:14" x14ac:dyDescent="0.3">
      <c r="A5024">
        <v>5023</v>
      </c>
      <c r="B5024" t="s">
        <v>10321</v>
      </c>
      <c r="C5024" t="s">
        <v>1923</v>
      </c>
      <c r="D5024" t="s">
        <v>15</v>
      </c>
      <c r="E5024" t="s">
        <v>16</v>
      </c>
      <c r="F5024">
        <v>30</v>
      </c>
      <c r="G5024" t="s">
        <v>10322</v>
      </c>
      <c r="H5024" t="s">
        <v>4729</v>
      </c>
      <c r="I5024" t="s">
        <v>32</v>
      </c>
      <c r="J5024" s="1">
        <v>44906</v>
      </c>
      <c r="K5024">
        <v>30</v>
      </c>
      <c r="L5024" t="s">
        <v>45</v>
      </c>
      <c r="N5024">
        <f t="shared" si="78"/>
        <v>0</v>
      </c>
    </row>
    <row r="5025" spans="1:14" x14ac:dyDescent="0.3">
      <c r="A5025">
        <v>5024</v>
      </c>
      <c r="B5025" t="s">
        <v>4218</v>
      </c>
      <c r="C5025" t="s">
        <v>1133</v>
      </c>
      <c r="D5025" t="s">
        <v>28</v>
      </c>
      <c r="E5025" t="s">
        <v>29</v>
      </c>
      <c r="F5025">
        <v>90</v>
      </c>
      <c r="G5025" t="s">
        <v>10323</v>
      </c>
      <c r="H5025" t="s">
        <v>4028</v>
      </c>
      <c r="I5025" t="s">
        <v>32</v>
      </c>
      <c r="J5025" s="1">
        <v>44029</v>
      </c>
      <c r="K5025">
        <v>2</v>
      </c>
      <c r="L5025" t="s">
        <v>39</v>
      </c>
      <c r="N5025">
        <f t="shared" si="78"/>
        <v>0</v>
      </c>
    </row>
    <row r="5026" spans="1:14" x14ac:dyDescent="0.3">
      <c r="A5026">
        <v>5025</v>
      </c>
      <c r="B5026" t="s">
        <v>8238</v>
      </c>
      <c r="C5026" t="s">
        <v>3141</v>
      </c>
      <c r="D5026" t="s">
        <v>28</v>
      </c>
      <c r="E5026" t="s">
        <v>29</v>
      </c>
      <c r="F5026">
        <v>90</v>
      </c>
      <c r="G5026" t="s">
        <v>10323</v>
      </c>
      <c r="H5026" t="s">
        <v>1629</v>
      </c>
      <c r="I5026" t="s">
        <v>32</v>
      </c>
      <c r="J5026" s="1">
        <v>44322</v>
      </c>
      <c r="K5026">
        <v>7</v>
      </c>
      <c r="L5026" t="s">
        <v>33</v>
      </c>
      <c r="N5026">
        <f t="shared" si="78"/>
        <v>0</v>
      </c>
    </row>
    <row r="5027" spans="1:14" x14ac:dyDescent="0.3">
      <c r="A5027">
        <v>5026</v>
      </c>
      <c r="B5027" t="s">
        <v>2322</v>
      </c>
      <c r="C5027" t="s">
        <v>2451</v>
      </c>
      <c r="D5027" t="s">
        <v>51</v>
      </c>
      <c r="E5027" t="s">
        <v>16</v>
      </c>
      <c r="F5027">
        <v>90</v>
      </c>
      <c r="G5027" t="s">
        <v>10324</v>
      </c>
      <c r="H5027" t="s">
        <v>10069</v>
      </c>
      <c r="I5027" t="s">
        <v>32</v>
      </c>
      <c r="J5027" s="1">
        <v>44762</v>
      </c>
      <c r="K5027">
        <v>60</v>
      </c>
      <c r="L5027" t="s">
        <v>101</v>
      </c>
      <c r="N5027">
        <f t="shared" si="78"/>
        <v>0</v>
      </c>
    </row>
    <row r="5028" spans="1:14" x14ac:dyDescent="0.3">
      <c r="A5028">
        <v>5027</v>
      </c>
      <c r="B5028" t="s">
        <v>4029</v>
      </c>
      <c r="C5028" t="s">
        <v>4113</v>
      </c>
      <c r="D5028" t="s">
        <v>28</v>
      </c>
      <c r="E5028" t="s">
        <v>29</v>
      </c>
      <c r="F5028">
        <v>60</v>
      </c>
      <c r="G5028" t="s">
        <v>10324</v>
      </c>
      <c r="H5028" t="s">
        <v>2902</v>
      </c>
      <c r="I5028" t="s">
        <v>32</v>
      </c>
      <c r="J5028" s="1">
        <v>44166</v>
      </c>
      <c r="K5028">
        <v>81</v>
      </c>
      <c r="L5028" t="s">
        <v>159</v>
      </c>
      <c r="N5028">
        <f t="shared" si="78"/>
        <v>0</v>
      </c>
    </row>
    <row r="5029" spans="1:14" x14ac:dyDescent="0.3">
      <c r="A5029">
        <v>5028</v>
      </c>
      <c r="B5029" t="s">
        <v>9720</v>
      </c>
      <c r="C5029" t="s">
        <v>10325</v>
      </c>
      <c r="D5029" t="s">
        <v>15</v>
      </c>
      <c r="E5029" t="s">
        <v>16</v>
      </c>
      <c r="F5029">
        <v>30</v>
      </c>
      <c r="G5029" t="s">
        <v>10326</v>
      </c>
      <c r="H5029" t="s">
        <v>5376</v>
      </c>
      <c r="I5029" t="s">
        <v>32</v>
      </c>
      <c r="J5029" s="1">
        <v>43963</v>
      </c>
      <c r="K5029">
        <v>36</v>
      </c>
      <c r="L5029" t="s">
        <v>33</v>
      </c>
      <c r="N5029">
        <f t="shared" si="78"/>
        <v>0</v>
      </c>
    </row>
    <row r="5030" spans="1:14" x14ac:dyDescent="0.3">
      <c r="A5030">
        <v>5029</v>
      </c>
      <c r="B5030" t="s">
        <v>1572</v>
      </c>
      <c r="C5030" t="s">
        <v>2101</v>
      </c>
      <c r="D5030" t="s">
        <v>28</v>
      </c>
      <c r="E5030" t="s">
        <v>29</v>
      </c>
      <c r="F5030">
        <v>60</v>
      </c>
      <c r="G5030" t="s">
        <v>10327</v>
      </c>
      <c r="H5030" t="s">
        <v>2622</v>
      </c>
      <c r="I5030" t="s">
        <v>294</v>
      </c>
      <c r="J5030" s="1">
        <v>44342</v>
      </c>
      <c r="K5030">
        <v>65</v>
      </c>
      <c r="L5030" t="s">
        <v>101</v>
      </c>
      <c r="N5030">
        <f t="shared" si="78"/>
        <v>0</v>
      </c>
    </row>
    <row r="5031" spans="1:14" x14ac:dyDescent="0.3">
      <c r="A5031">
        <v>5030</v>
      </c>
      <c r="B5031" t="s">
        <v>10328</v>
      </c>
      <c r="C5031" t="s">
        <v>2690</v>
      </c>
      <c r="D5031" t="s">
        <v>15</v>
      </c>
      <c r="E5031" t="s">
        <v>16</v>
      </c>
      <c r="F5031">
        <v>90</v>
      </c>
      <c r="G5031" t="s">
        <v>10329</v>
      </c>
      <c r="H5031" t="s">
        <v>68</v>
      </c>
      <c r="I5031" t="s">
        <v>69</v>
      </c>
      <c r="J5031" s="1">
        <v>44471</v>
      </c>
      <c r="K5031">
        <v>62</v>
      </c>
      <c r="L5031" t="s">
        <v>54</v>
      </c>
      <c r="N5031">
        <f t="shared" si="78"/>
        <v>0</v>
      </c>
    </row>
    <row r="5032" spans="1:14" x14ac:dyDescent="0.3">
      <c r="A5032">
        <v>5031</v>
      </c>
      <c r="B5032" t="s">
        <v>55</v>
      </c>
      <c r="C5032" t="s">
        <v>9110</v>
      </c>
      <c r="D5032" t="s">
        <v>28</v>
      </c>
      <c r="E5032" t="s">
        <v>29</v>
      </c>
      <c r="F5032">
        <v>60</v>
      </c>
      <c r="G5032" t="s">
        <v>10330</v>
      </c>
      <c r="H5032" t="s">
        <v>5718</v>
      </c>
      <c r="I5032" t="s">
        <v>294</v>
      </c>
      <c r="J5032" s="1">
        <v>44073</v>
      </c>
      <c r="K5032">
        <v>36</v>
      </c>
      <c r="L5032" t="s">
        <v>80</v>
      </c>
      <c r="N5032">
        <f t="shared" si="78"/>
        <v>0</v>
      </c>
    </row>
    <row r="5033" spans="1:14" x14ac:dyDescent="0.3">
      <c r="A5033">
        <v>5032</v>
      </c>
      <c r="B5033" t="s">
        <v>7195</v>
      </c>
      <c r="C5033" t="s">
        <v>2293</v>
      </c>
      <c r="D5033" t="s">
        <v>117</v>
      </c>
      <c r="E5033" t="s">
        <v>16</v>
      </c>
      <c r="F5033">
        <v>90</v>
      </c>
      <c r="G5033" t="s">
        <v>10331</v>
      </c>
      <c r="H5033" t="s">
        <v>912</v>
      </c>
      <c r="I5033" t="s">
        <v>913</v>
      </c>
      <c r="J5033" s="1">
        <v>44109</v>
      </c>
      <c r="K5033">
        <v>34</v>
      </c>
      <c r="L5033" t="s">
        <v>54</v>
      </c>
      <c r="N5033">
        <f t="shared" si="78"/>
        <v>0</v>
      </c>
    </row>
    <row r="5034" spans="1:14" x14ac:dyDescent="0.3">
      <c r="A5034">
        <v>5033</v>
      </c>
      <c r="B5034" t="s">
        <v>7200</v>
      </c>
      <c r="C5034" t="s">
        <v>6272</v>
      </c>
      <c r="D5034" t="s">
        <v>28</v>
      </c>
      <c r="E5034" t="s">
        <v>29</v>
      </c>
      <c r="F5034">
        <v>60</v>
      </c>
      <c r="G5034" t="s">
        <v>10332</v>
      </c>
      <c r="H5034" t="s">
        <v>3996</v>
      </c>
      <c r="I5034" t="s">
        <v>294</v>
      </c>
      <c r="J5034" s="1">
        <v>44341</v>
      </c>
      <c r="K5034">
        <v>78</v>
      </c>
      <c r="L5034" t="s">
        <v>45</v>
      </c>
      <c r="N5034">
        <f t="shared" si="78"/>
        <v>0</v>
      </c>
    </row>
    <row r="5035" spans="1:14" x14ac:dyDescent="0.3">
      <c r="A5035">
        <v>5034</v>
      </c>
      <c r="B5035" t="s">
        <v>339</v>
      </c>
      <c r="C5035" t="s">
        <v>629</v>
      </c>
      <c r="D5035" t="s">
        <v>51</v>
      </c>
      <c r="E5035" t="s">
        <v>16</v>
      </c>
      <c r="F5035">
        <v>30</v>
      </c>
      <c r="G5035" t="s">
        <v>10333</v>
      </c>
      <c r="H5035" t="s">
        <v>2341</v>
      </c>
      <c r="I5035" t="s">
        <v>2342</v>
      </c>
      <c r="J5035" s="1">
        <v>44657</v>
      </c>
      <c r="K5035">
        <v>42</v>
      </c>
      <c r="L5035" t="s">
        <v>54</v>
      </c>
      <c r="N5035">
        <f t="shared" si="78"/>
        <v>0</v>
      </c>
    </row>
    <row r="5036" spans="1:14" x14ac:dyDescent="0.3">
      <c r="A5036">
        <v>5035</v>
      </c>
      <c r="B5036" t="s">
        <v>2906</v>
      </c>
      <c r="C5036" t="s">
        <v>2647</v>
      </c>
      <c r="D5036" t="s">
        <v>28</v>
      </c>
      <c r="E5036" t="s">
        <v>29</v>
      </c>
      <c r="F5036">
        <v>30</v>
      </c>
      <c r="G5036" t="s">
        <v>10334</v>
      </c>
      <c r="H5036" t="s">
        <v>270</v>
      </c>
      <c r="I5036" t="s">
        <v>187</v>
      </c>
      <c r="J5036" s="1">
        <v>44328</v>
      </c>
      <c r="K5036">
        <v>13</v>
      </c>
      <c r="L5036" t="s">
        <v>159</v>
      </c>
      <c r="N5036">
        <f t="shared" si="78"/>
        <v>0</v>
      </c>
    </row>
    <row r="5037" spans="1:14" x14ac:dyDescent="0.3">
      <c r="A5037">
        <v>5036</v>
      </c>
      <c r="B5037" t="s">
        <v>10335</v>
      </c>
      <c r="C5037" t="s">
        <v>3589</v>
      </c>
      <c r="D5037" t="s">
        <v>15</v>
      </c>
      <c r="E5037" t="s">
        <v>16</v>
      </c>
      <c r="F5037">
        <v>90</v>
      </c>
      <c r="G5037" t="s">
        <v>10336</v>
      </c>
      <c r="H5037" t="s">
        <v>583</v>
      </c>
      <c r="I5037" t="s">
        <v>32</v>
      </c>
      <c r="J5037" s="1">
        <v>44413</v>
      </c>
      <c r="K5037">
        <v>80</v>
      </c>
      <c r="L5037" t="s">
        <v>80</v>
      </c>
      <c r="N5037">
        <f t="shared" si="78"/>
        <v>0</v>
      </c>
    </row>
    <row r="5038" spans="1:14" x14ac:dyDescent="0.3">
      <c r="A5038">
        <v>5037</v>
      </c>
      <c r="B5038" t="s">
        <v>259</v>
      </c>
      <c r="C5038" t="s">
        <v>5354</v>
      </c>
      <c r="D5038" t="s">
        <v>15</v>
      </c>
      <c r="E5038" t="s">
        <v>16</v>
      </c>
      <c r="F5038">
        <v>30</v>
      </c>
      <c r="G5038" t="s">
        <v>10337</v>
      </c>
      <c r="H5038" t="s">
        <v>1864</v>
      </c>
      <c r="I5038" t="s">
        <v>294</v>
      </c>
      <c r="J5038" s="1">
        <v>44770</v>
      </c>
      <c r="K5038">
        <v>105</v>
      </c>
      <c r="L5038" t="s">
        <v>20</v>
      </c>
      <c r="N5038">
        <f t="shared" si="78"/>
        <v>0</v>
      </c>
    </row>
    <row r="5039" spans="1:14" x14ac:dyDescent="0.3">
      <c r="A5039">
        <v>5038</v>
      </c>
      <c r="B5039" t="s">
        <v>657</v>
      </c>
      <c r="C5039" t="s">
        <v>4379</v>
      </c>
      <c r="D5039" t="s">
        <v>28</v>
      </c>
      <c r="E5039" t="s">
        <v>29</v>
      </c>
      <c r="F5039">
        <v>30</v>
      </c>
      <c r="G5039" t="s">
        <v>10338</v>
      </c>
      <c r="H5039" t="s">
        <v>5823</v>
      </c>
      <c r="I5039" t="s">
        <v>110</v>
      </c>
      <c r="J5039" s="1">
        <v>44348</v>
      </c>
      <c r="K5039">
        <v>53</v>
      </c>
      <c r="L5039" t="s">
        <v>101</v>
      </c>
      <c r="N5039">
        <f t="shared" si="78"/>
        <v>0</v>
      </c>
    </row>
    <row r="5040" spans="1:14" x14ac:dyDescent="0.3">
      <c r="A5040">
        <v>5039</v>
      </c>
      <c r="B5040" t="s">
        <v>5785</v>
      </c>
      <c r="C5040" t="s">
        <v>9172</v>
      </c>
      <c r="D5040" t="s">
        <v>15</v>
      </c>
      <c r="E5040" t="s">
        <v>16</v>
      </c>
      <c r="F5040">
        <v>90</v>
      </c>
      <c r="G5040" t="s">
        <v>10339</v>
      </c>
      <c r="H5040" t="s">
        <v>6544</v>
      </c>
      <c r="I5040" t="s">
        <v>32</v>
      </c>
      <c r="J5040" s="1">
        <v>44539</v>
      </c>
      <c r="K5040">
        <v>91</v>
      </c>
      <c r="L5040" t="s">
        <v>80</v>
      </c>
      <c r="N5040">
        <f t="shared" si="78"/>
        <v>0</v>
      </c>
    </row>
    <row r="5041" spans="1:14" x14ac:dyDescent="0.3">
      <c r="A5041">
        <v>5040</v>
      </c>
      <c r="B5041" t="s">
        <v>305</v>
      </c>
      <c r="C5041" t="s">
        <v>5891</v>
      </c>
      <c r="D5041" t="s">
        <v>28</v>
      </c>
      <c r="E5041" t="s">
        <v>29</v>
      </c>
      <c r="F5041">
        <v>60</v>
      </c>
      <c r="G5041" t="s">
        <v>10340</v>
      </c>
      <c r="H5041" t="s">
        <v>4683</v>
      </c>
      <c r="I5041" t="s">
        <v>178</v>
      </c>
      <c r="J5041" s="1">
        <v>44545</v>
      </c>
      <c r="K5041">
        <v>83</v>
      </c>
      <c r="L5041" t="s">
        <v>70</v>
      </c>
      <c r="N5041">
        <f t="shared" si="78"/>
        <v>0</v>
      </c>
    </row>
    <row r="5042" spans="1:14" x14ac:dyDescent="0.3">
      <c r="A5042">
        <v>5041</v>
      </c>
      <c r="B5042" t="s">
        <v>6267</v>
      </c>
      <c r="C5042" t="s">
        <v>1471</v>
      </c>
      <c r="D5042" t="s">
        <v>28</v>
      </c>
      <c r="E5042" t="s">
        <v>29</v>
      </c>
      <c r="F5042">
        <v>90</v>
      </c>
      <c r="G5042" t="s">
        <v>10341</v>
      </c>
      <c r="H5042" t="s">
        <v>396</v>
      </c>
      <c r="I5042" t="s">
        <v>32</v>
      </c>
      <c r="J5042" s="1">
        <v>43849</v>
      </c>
      <c r="K5042">
        <v>83</v>
      </c>
      <c r="L5042" t="s">
        <v>159</v>
      </c>
      <c r="N5042">
        <f t="shared" si="78"/>
        <v>0</v>
      </c>
    </row>
    <row r="5043" spans="1:14" x14ac:dyDescent="0.3">
      <c r="A5043">
        <v>5042</v>
      </c>
      <c r="B5043" t="s">
        <v>10065</v>
      </c>
      <c r="C5043" t="s">
        <v>1554</v>
      </c>
      <c r="D5043" t="s">
        <v>15</v>
      </c>
      <c r="E5043" t="s">
        <v>16</v>
      </c>
      <c r="F5043">
        <v>60</v>
      </c>
      <c r="G5043" t="s">
        <v>10342</v>
      </c>
      <c r="H5043" t="s">
        <v>8946</v>
      </c>
      <c r="I5043" t="s">
        <v>95</v>
      </c>
      <c r="J5043" s="1">
        <v>43944</v>
      </c>
      <c r="K5043">
        <v>72</v>
      </c>
      <c r="L5043" t="s">
        <v>33</v>
      </c>
      <c r="N5043">
        <f t="shared" si="78"/>
        <v>0</v>
      </c>
    </row>
    <row r="5044" spans="1:14" x14ac:dyDescent="0.3">
      <c r="A5044">
        <v>5043</v>
      </c>
      <c r="B5044" t="s">
        <v>10343</v>
      </c>
      <c r="C5044" t="s">
        <v>2427</v>
      </c>
      <c r="D5044" t="s">
        <v>28</v>
      </c>
      <c r="E5044" t="s">
        <v>29</v>
      </c>
      <c r="F5044">
        <v>30</v>
      </c>
      <c r="G5044" t="s">
        <v>10344</v>
      </c>
      <c r="H5044" t="s">
        <v>574</v>
      </c>
      <c r="I5044" t="s">
        <v>575</v>
      </c>
      <c r="J5044" s="1">
        <v>44469</v>
      </c>
      <c r="K5044">
        <v>66</v>
      </c>
      <c r="L5044" t="s">
        <v>45</v>
      </c>
      <c r="N5044">
        <f t="shared" si="78"/>
        <v>0</v>
      </c>
    </row>
    <row r="5045" spans="1:14" x14ac:dyDescent="0.3">
      <c r="A5045">
        <v>5044</v>
      </c>
      <c r="B5045" t="s">
        <v>2819</v>
      </c>
      <c r="C5045" t="s">
        <v>111</v>
      </c>
      <c r="D5045" t="s">
        <v>28</v>
      </c>
      <c r="E5045" t="s">
        <v>29</v>
      </c>
      <c r="F5045">
        <v>90</v>
      </c>
      <c r="G5045" t="s">
        <v>10345</v>
      </c>
      <c r="H5045" t="s">
        <v>374</v>
      </c>
      <c r="I5045" t="s">
        <v>25</v>
      </c>
      <c r="J5045" s="1">
        <v>44261</v>
      </c>
      <c r="K5045">
        <v>47</v>
      </c>
      <c r="L5045" t="s">
        <v>45</v>
      </c>
      <c r="N5045">
        <f t="shared" si="78"/>
        <v>0</v>
      </c>
    </row>
    <row r="5046" spans="1:14" x14ac:dyDescent="0.3">
      <c r="A5046">
        <v>5045</v>
      </c>
      <c r="B5046" t="s">
        <v>9508</v>
      </c>
      <c r="C5046" t="s">
        <v>8144</v>
      </c>
      <c r="D5046" t="s">
        <v>51</v>
      </c>
      <c r="E5046" t="s">
        <v>16</v>
      </c>
      <c r="F5046">
        <v>30</v>
      </c>
      <c r="G5046" t="s">
        <v>10346</v>
      </c>
      <c r="H5046" t="s">
        <v>3271</v>
      </c>
      <c r="I5046" t="s">
        <v>173</v>
      </c>
      <c r="J5046" s="1">
        <v>44513</v>
      </c>
      <c r="K5046">
        <v>8</v>
      </c>
      <c r="L5046" t="s">
        <v>54</v>
      </c>
      <c r="N5046">
        <f t="shared" si="78"/>
        <v>0</v>
      </c>
    </row>
    <row r="5047" spans="1:14" x14ac:dyDescent="0.3">
      <c r="A5047">
        <v>5046</v>
      </c>
      <c r="B5047" t="s">
        <v>7104</v>
      </c>
      <c r="C5047" t="s">
        <v>4222</v>
      </c>
      <c r="D5047" t="s">
        <v>28</v>
      </c>
      <c r="E5047" t="s">
        <v>29</v>
      </c>
      <c r="F5047">
        <v>60</v>
      </c>
      <c r="G5047" t="s">
        <v>10347</v>
      </c>
      <c r="H5047" t="s">
        <v>1880</v>
      </c>
      <c r="I5047" t="s">
        <v>32</v>
      </c>
      <c r="J5047" s="1">
        <v>44143</v>
      </c>
      <c r="K5047">
        <v>20</v>
      </c>
      <c r="L5047" t="s">
        <v>101</v>
      </c>
      <c r="N5047">
        <f t="shared" si="78"/>
        <v>0</v>
      </c>
    </row>
    <row r="5048" spans="1:14" x14ac:dyDescent="0.3">
      <c r="A5048">
        <v>5047</v>
      </c>
      <c r="B5048" t="s">
        <v>7104</v>
      </c>
      <c r="C5048" t="s">
        <v>4222</v>
      </c>
      <c r="D5048" t="s">
        <v>28</v>
      </c>
      <c r="E5048" t="s">
        <v>29</v>
      </c>
      <c r="F5048">
        <v>60</v>
      </c>
      <c r="G5048" t="s">
        <v>10347</v>
      </c>
      <c r="H5048" t="s">
        <v>1880</v>
      </c>
      <c r="I5048" t="s">
        <v>32</v>
      </c>
      <c r="J5048" s="1">
        <v>44143</v>
      </c>
      <c r="K5048">
        <v>20</v>
      </c>
      <c r="L5048" t="s">
        <v>101</v>
      </c>
      <c r="N5048">
        <f t="shared" si="78"/>
        <v>0</v>
      </c>
    </row>
    <row r="5049" spans="1:14" x14ac:dyDescent="0.3">
      <c r="A5049">
        <v>5048</v>
      </c>
      <c r="B5049" t="s">
        <v>10348</v>
      </c>
      <c r="C5049" t="s">
        <v>1741</v>
      </c>
      <c r="D5049" t="s">
        <v>15</v>
      </c>
      <c r="E5049" t="s">
        <v>16</v>
      </c>
      <c r="F5049">
        <v>30</v>
      </c>
      <c r="G5049" t="s">
        <v>10349</v>
      </c>
      <c r="H5049" t="s">
        <v>1310</v>
      </c>
      <c r="I5049" t="s">
        <v>1311</v>
      </c>
      <c r="J5049" s="1">
        <v>43885</v>
      </c>
      <c r="K5049">
        <v>36</v>
      </c>
      <c r="L5049" t="s">
        <v>159</v>
      </c>
      <c r="N5049">
        <f t="shared" si="78"/>
        <v>0</v>
      </c>
    </row>
    <row r="5050" spans="1:14" x14ac:dyDescent="0.3">
      <c r="A5050">
        <v>5049</v>
      </c>
      <c r="B5050" t="s">
        <v>4946</v>
      </c>
      <c r="C5050" t="s">
        <v>9475</v>
      </c>
      <c r="D5050" t="s">
        <v>28</v>
      </c>
      <c r="E5050" t="s">
        <v>29</v>
      </c>
      <c r="F5050">
        <v>90</v>
      </c>
      <c r="G5050" t="s">
        <v>10350</v>
      </c>
      <c r="H5050" t="s">
        <v>6778</v>
      </c>
      <c r="I5050" t="s">
        <v>38</v>
      </c>
      <c r="J5050" s="1">
        <v>44860</v>
      </c>
      <c r="K5050">
        <v>50</v>
      </c>
      <c r="L5050" t="s">
        <v>70</v>
      </c>
      <c r="N5050">
        <f t="shared" si="78"/>
        <v>0</v>
      </c>
    </row>
    <row r="5051" spans="1:14" x14ac:dyDescent="0.3">
      <c r="A5051">
        <v>5050</v>
      </c>
      <c r="B5051" t="s">
        <v>10351</v>
      </c>
      <c r="C5051" t="s">
        <v>1832</v>
      </c>
      <c r="D5051" t="s">
        <v>92</v>
      </c>
      <c r="E5051" t="s">
        <v>16</v>
      </c>
      <c r="F5051">
        <v>60</v>
      </c>
      <c r="G5051" t="s">
        <v>10352</v>
      </c>
      <c r="H5051" t="s">
        <v>974</v>
      </c>
      <c r="I5051" t="s">
        <v>32</v>
      </c>
      <c r="J5051" s="1">
        <v>44562</v>
      </c>
      <c r="K5051">
        <v>28</v>
      </c>
      <c r="L5051" t="s">
        <v>64</v>
      </c>
      <c r="N5051">
        <f t="shared" si="78"/>
        <v>0</v>
      </c>
    </row>
    <row r="5052" spans="1:14" x14ac:dyDescent="0.3">
      <c r="A5052">
        <v>5051</v>
      </c>
      <c r="B5052" t="s">
        <v>10353</v>
      </c>
      <c r="C5052" t="s">
        <v>5926</v>
      </c>
      <c r="D5052" t="s">
        <v>51</v>
      </c>
      <c r="E5052" t="s">
        <v>16</v>
      </c>
      <c r="F5052">
        <v>60</v>
      </c>
      <c r="G5052" t="s">
        <v>10354</v>
      </c>
      <c r="H5052" t="s">
        <v>7151</v>
      </c>
      <c r="I5052" t="s">
        <v>38</v>
      </c>
      <c r="J5052" s="1">
        <v>44219</v>
      </c>
      <c r="K5052">
        <v>75</v>
      </c>
      <c r="L5052" t="s">
        <v>70</v>
      </c>
      <c r="N5052">
        <f t="shared" si="78"/>
        <v>0</v>
      </c>
    </row>
    <row r="5053" spans="1:14" x14ac:dyDescent="0.3">
      <c r="A5053">
        <v>5052</v>
      </c>
      <c r="B5053" t="s">
        <v>824</v>
      </c>
      <c r="C5053" t="s">
        <v>3301</v>
      </c>
      <c r="D5053" t="s">
        <v>28</v>
      </c>
      <c r="E5053" t="s">
        <v>29</v>
      </c>
      <c r="F5053">
        <v>30</v>
      </c>
      <c r="G5053" t="s">
        <v>10355</v>
      </c>
      <c r="H5053" t="s">
        <v>2799</v>
      </c>
      <c r="I5053" t="s">
        <v>32</v>
      </c>
      <c r="J5053" s="1">
        <v>44615</v>
      </c>
      <c r="K5053">
        <v>12</v>
      </c>
      <c r="L5053" t="s">
        <v>70</v>
      </c>
      <c r="N5053">
        <f t="shared" si="78"/>
        <v>0</v>
      </c>
    </row>
    <row r="5054" spans="1:14" x14ac:dyDescent="0.3">
      <c r="A5054">
        <v>5053</v>
      </c>
      <c r="B5054" t="s">
        <v>2027</v>
      </c>
      <c r="C5054" t="s">
        <v>10356</v>
      </c>
      <c r="D5054" t="s">
        <v>51</v>
      </c>
      <c r="E5054" t="s">
        <v>16</v>
      </c>
      <c r="F5054">
        <v>90</v>
      </c>
      <c r="G5054" t="s">
        <v>10357</v>
      </c>
      <c r="H5054" t="s">
        <v>2021</v>
      </c>
      <c r="I5054" t="s">
        <v>2022</v>
      </c>
      <c r="J5054" s="1">
        <v>44223</v>
      </c>
      <c r="K5054">
        <v>74</v>
      </c>
      <c r="L5054" t="s">
        <v>33</v>
      </c>
      <c r="N5054">
        <f t="shared" si="78"/>
        <v>0</v>
      </c>
    </row>
    <row r="5055" spans="1:14" x14ac:dyDescent="0.3">
      <c r="A5055">
        <v>5054</v>
      </c>
      <c r="B5055" t="s">
        <v>196</v>
      </c>
      <c r="C5055" t="s">
        <v>4504</v>
      </c>
      <c r="D5055" t="s">
        <v>28</v>
      </c>
      <c r="E5055" t="s">
        <v>29</v>
      </c>
      <c r="F5055">
        <v>60</v>
      </c>
      <c r="G5055" t="s">
        <v>10358</v>
      </c>
      <c r="H5055" t="s">
        <v>2376</v>
      </c>
      <c r="I5055" t="s">
        <v>32</v>
      </c>
      <c r="J5055" s="1">
        <v>44166</v>
      </c>
      <c r="K5055">
        <v>55</v>
      </c>
      <c r="L5055" t="s">
        <v>33</v>
      </c>
      <c r="N5055">
        <f t="shared" si="78"/>
        <v>0</v>
      </c>
    </row>
    <row r="5056" spans="1:14" x14ac:dyDescent="0.3">
      <c r="A5056">
        <v>5055</v>
      </c>
      <c r="B5056" t="s">
        <v>10359</v>
      </c>
      <c r="C5056" t="s">
        <v>2841</v>
      </c>
      <c r="D5056" t="s">
        <v>15</v>
      </c>
      <c r="E5056" t="s">
        <v>16</v>
      </c>
      <c r="F5056">
        <v>90</v>
      </c>
      <c r="G5056" t="s">
        <v>10360</v>
      </c>
      <c r="H5056" t="s">
        <v>3764</v>
      </c>
      <c r="I5056" t="s">
        <v>32</v>
      </c>
      <c r="J5056" s="1">
        <v>44656</v>
      </c>
      <c r="K5056">
        <v>8</v>
      </c>
      <c r="L5056" t="s">
        <v>45</v>
      </c>
      <c r="N5056">
        <f t="shared" si="78"/>
        <v>0</v>
      </c>
    </row>
    <row r="5057" spans="1:14" x14ac:dyDescent="0.3">
      <c r="A5057">
        <v>5056</v>
      </c>
      <c r="B5057" t="s">
        <v>10361</v>
      </c>
      <c r="C5057" t="s">
        <v>9953</v>
      </c>
      <c r="D5057" t="s">
        <v>41</v>
      </c>
      <c r="E5057" t="s">
        <v>16</v>
      </c>
      <c r="F5057">
        <v>60</v>
      </c>
      <c r="G5057" t="s">
        <v>10362</v>
      </c>
      <c r="H5057" t="s">
        <v>7768</v>
      </c>
      <c r="I5057" t="s">
        <v>19</v>
      </c>
      <c r="J5057" s="1">
        <v>43960</v>
      </c>
      <c r="K5057">
        <v>36</v>
      </c>
      <c r="L5057" t="s">
        <v>20</v>
      </c>
      <c r="N5057">
        <f t="shared" si="78"/>
        <v>0</v>
      </c>
    </row>
    <row r="5058" spans="1:14" x14ac:dyDescent="0.3">
      <c r="A5058">
        <v>5057</v>
      </c>
      <c r="B5058" t="s">
        <v>10363</v>
      </c>
      <c r="C5058" t="s">
        <v>1439</v>
      </c>
      <c r="D5058" t="s">
        <v>15</v>
      </c>
      <c r="E5058" t="s">
        <v>16</v>
      </c>
      <c r="F5058">
        <v>30</v>
      </c>
      <c r="G5058" t="s">
        <v>10364</v>
      </c>
      <c r="H5058" t="s">
        <v>6479</v>
      </c>
      <c r="I5058" t="s">
        <v>187</v>
      </c>
      <c r="J5058" s="1">
        <v>44606</v>
      </c>
      <c r="K5058">
        <v>22</v>
      </c>
      <c r="L5058" t="s">
        <v>39</v>
      </c>
      <c r="N5058">
        <f t="shared" ref="N5058:N5104" si="79">COUNTBLANK(A5058:L5058)</f>
        <v>0</v>
      </c>
    </row>
    <row r="5059" spans="1:14" x14ac:dyDescent="0.3">
      <c r="A5059">
        <v>5058</v>
      </c>
      <c r="B5059" t="s">
        <v>4372</v>
      </c>
      <c r="C5059" t="s">
        <v>2402</v>
      </c>
      <c r="D5059" t="s">
        <v>28</v>
      </c>
      <c r="E5059" t="s">
        <v>29</v>
      </c>
      <c r="F5059">
        <v>90</v>
      </c>
      <c r="G5059" t="s">
        <v>10365</v>
      </c>
      <c r="H5059" t="s">
        <v>4285</v>
      </c>
      <c r="I5059" t="s">
        <v>124</v>
      </c>
      <c r="J5059" s="1">
        <v>43898</v>
      </c>
      <c r="K5059">
        <v>58</v>
      </c>
      <c r="L5059" t="s">
        <v>20</v>
      </c>
      <c r="N5059">
        <f t="shared" si="79"/>
        <v>0</v>
      </c>
    </row>
    <row r="5060" spans="1:14" x14ac:dyDescent="0.3">
      <c r="A5060">
        <v>5059</v>
      </c>
      <c r="B5060" t="s">
        <v>1229</v>
      </c>
      <c r="C5060" t="s">
        <v>589</v>
      </c>
      <c r="D5060" t="s">
        <v>28</v>
      </c>
      <c r="E5060" t="s">
        <v>29</v>
      </c>
      <c r="F5060">
        <v>30</v>
      </c>
      <c r="G5060" t="s">
        <v>10365</v>
      </c>
      <c r="H5060" t="s">
        <v>3678</v>
      </c>
      <c r="I5060" t="s">
        <v>32</v>
      </c>
      <c r="J5060" s="1">
        <v>44618</v>
      </c>
      <c r="K5060">
        <v>50</v>
      </c>
      <c r="L5060" t="s">
        <v>70</v>
      </c>
      <c r="N5060">
        <f t="shared" si="79"/>
        <v>0</v>
      </c>
    </row>
    <row r="5061" spans="1:14" x14ac:dyDescent="0.3">
      <c r="A5061">
        <v>5060</v>
      </c>
      <c r="B5061" t="s">
        <v>2398</v>
      </c>
      <c r="C5061" t="s">
        <v>2653</v>
      </c>
      <c r="D5061" t="s">
        <v>15</v>
      </c>
      <c r="E5061" t="s">
        <v>16</v>
      </c>
      <c r="F5061">
        <v>60</v>
      </c>
      <c r="G5061" t="s">
        <v>10366</v>
      </c>
      <c r="H5061" t="s">
        <v>137</v>
      </c>
      <c r="I5061" t="s">
        <v>32</v>
      </c>
      <c r="J5061" s="1">
        <v>44452</v>
      </c>
      <c r="K5061">
        <v>63</v>
      </c>
      <c r="L5061" t="s">
        <v>39</v>
      </c>
      <c r="N5061">
        <f t="shared" si="79"/>
        <v>0</v>
      </c>
    </row>
    <row r="5062" spans="1:14" x14ac:dyDescent="0.3">
      <c r="A5062">
        <v>5061</v>
      </c>
      <c r="B5062" t="s">
        <v>10367</v>
      </c>
      <c r="C5062" t="s">
        <v>143</v>
      </c>
      <c r="D5062" t="s">
        <v>15</v>
      </c>
      <c r="E5062" t="s">
        <v>16</v>
      </c>
      <c r="F5062">
        <v>30</v>
      </c>
      <c r="G5062" t="s">
        <v>10368</v>
      </c>
      <c r="H5062" t="s">
        <v>5634</v>
      </c>
      <c r="I5062" t="s">
        <v>32</v>
      </c>
      <c r="J5062" s="1">
        <v>44228</v>
      </c>
      <c r="K5062">
        <v>20</v>
      </c>
      <c r="L5062" t="s">
        <v>64</v>
      </c>
      <c r="N5062">
        <f t="shared" si="79"/>
        <v>0</v>
      </c>
    </row>
    <row r="5063" spans="1:14" x14ac:dyDescent="0.3">
      <c r="A5063">
        <v>5062</v>
      </c>
      <c r="B5063" t="s">
        <v>7678</v>
      </c>
      <c r="C5063" t="s">
        <v>1851</v>
      </c>
      <c r="D5063" t="s">
        <v>28</v>
      </c>
      <c r="E5063" t="s">
        <v>29</v>
      </c>
      <c r="F5063">
        <v>60</v>
      </c>
      <c r="G5063" t="s">
        <v>10369</v>
      </c>
      <c r="H5063" t="s">
        <v>2673</v>
      </c>
      <c r="I5063" t="s">
        <v>19</v>
      </c>
      <c r="J5063" s="1">
        <v>44456</v>
      </c>
      <c r="K5063">
        <v>51</v>
      </c>
      <c r="L5063" t="s">
        <v>39</v>
      </c>
      <c r="N5063">
        <f t="shared" si="79"/>
        <v>0</v>
      </c>
    </row>
    <row r="5064" spans="1:14" x14ac:dyDescent="0.3">
      <c r="A5064">
        <v>5063</v>
      </c>
      <c r="B5064" t="s">
        <v>10370</v>
      </c>
      <c r="C5064" t="s">
        <v>1638</v>
      </c>
      <c r="D5064" t="s">
        <v>28</v>
      </c>
      <c r="E5064" t="s">
        <v>29</v>
      </c>
      <c r="F5064">
        <v>60</v>
      </c>
      <c r="G5064" t="s">
        <v>10371</v>
      </c>
      <c r="H5064" t="s">
        <v>1674</v>
      </c>
      <c r="I5064" t="s">
        <v>25</v>
      </c>
      <c r="J5064" s="1">
        <v>44532</v>
      </c>
      <c r="K5064">
        <v>86</v>
      </c>
      <c r="L5064" t="s">
        <v>70</v>
      </c>
      <c r="N5064">
        <f t="shared" si="79"/>
        <v>0</v>
      </c>
    </row>
    <row r="5065" spans="1:14" x14ac:dyDescent="0.3">
      <c r="A5065">
        <v>5064</v>
      </c>
      <c r="B5065" t="s">
        <v>2690</v>
      </c>
      <c r="C5065" t="s">
        <v>7062</v>
      </c>
      <c r="D5065" t="s">
        <v>28</v>
      </c>
      <c r="E5065" t="s">
        <v>29</v>
      </c>
      <c r="F5065">
        <v>90</v>
      </c>
      <c r="G5065" t="s">
        <v>10372</v>
      </c>
      <c r="H5065" t="s">
        <v>4451</v>
      </c>
      <c r="I5065" t="s">
        <v>32</v>
      </c>
      <c r="J5065" s="1">
        <v>44787</v>
      </c>
      <c r="K5065">
        <v>39</v>
      </c>
      <c r="L5065" t="s">
        <v>20</v>
      </c>
      <c r="N5065">
        <f t="shared" si="79"/>
        <v>0</v>
      </c>
    </row>
    <row r="5066" spans="1:14" x14ac:dyDescent="0.3">
      <c r="A5066">
        <v>5065</v>
      </c>
      <c r="B5066" t="s">
        <v>6874</v>
      </c>
      <c r="C5066" t="s">
        <v>4121</v>
      </c>
      <c r="D5066" t="s">
        <v>51</v>
      </c>
      <c r="E5066" t="s">
        <v>16</v>
      </c>
      <c r="F5066">
        <v>90</v>
      </c>
      <c r="G5066" t="s">
        <v>10373</v>
      </c>
      <c r="H5066" t="s">
        <v>1334</v>
      </c>
      <c r="I5066" t="s">
        <v>38</v>
      </c>
      <c r="J5066" s="1">
        <v>44352</v>
      </c>
      <c r="K5066">
        <v>86</v>
      </c>
      <c r="L5066" t="s">
        <v>70</v>
      </c>
      <c r="N5066">
        <f t="shared" si="79"/>
        <v>0</v>
      </c>
    </row>
    <row r="5067" spans="1:14" x14ac:dyDescent="0.3">
      <c r="A5067">
        <v>5066</v>
      </c>
      <c r="B5067" t="s">
        <v>10374</v>
      </c>
      <c r="C5067" t="s">
        <v>4596</v>
      </c>
      <c r="D5067" t="s">
        <v>51</v>
      </c>
      <c r="E5067" t="s">
        <v>16</v>
      </c>
      <c r="F5067">
        <v>30</v>
      </c>
      <c r="G5067" t="s">
        <v>10373</v>
      </c>
      <c r="H5067" t="s">
        <v>389</v>
      </c>
      <c r="I5067" t="s">
        <v>32</v>
      </c>
      <c r="J5067" s="1">
        <v>44756</v>
      </c>
      <c r="K5067">
        <v>52</v>
      </c>
      <c r="L5067" t="s">
        <v>64</v>
      </c>
      <c r="N5067">
        <f t="shared" si="79"/>
        <v>0</v>
      </c>
    </row>
    <row r="5068" spans="1:14" x14ac:dyDescent="0.3">
      <c r="A5068">
        <v>5067</v>
      </c>
      <c r="B5068" t="s">
        <v>1602</v>
      </c>
      <c r="C5068" t="s">
        <v>4681</v>
      </c>
      <c r="D5068" t="s">
        <v>28</v>
      </c>
      <c r="E5068" t="s">
        <v>29</v>
      </c>
      <c r="F5068">
        <v>90</v>
      </c>
      <c r="G5068" t="s">
        <v>10375</v>
      </c>
      <c r="H5068" t="s">
        <v>694</v>
      </c>
      <c r="I5068" t="s">
        <v>32</v>
      </c>
      <c r="J5068" s="1">
        <v>44051</v>
      </c>
      <c r="K5068">
        <v>39</v>
      </c>
      <c r="L5068" t="s">
        <v>64</v>
      </c>
      <c r="N5068">
        <f t="shared" si="79"/>
        <v>0</v>
      </c>
    </row>
    <row r="5069" spans="1:14" x14ac:dyDescent="0.3">
      <c r="A5069">
        <v>5068</v>
      </c>
      <c r="B5069" t="s">
        <v>4977</v>
      </c>
      <c r="C5069" t="s">
        <v>6226</v>
      </c>
      <c r="D5069" t="s">
        <v>51</v>
      </c>
      <c r="E5069" t="s">
        <v>16</v>
      </c>
      <c r="F5069">
        <v>90</v>
      </c>
      <c r="G5069" t="s">
        <v>10376</v>
      </c>
      <c r="H5069" t="s">
        <v>9609</v>
      </c>
      <c r="I5069" t="s">
        <v>19</v>
      </c>
      <c r="J5069" s="1">
        <v>44344</v>
      </c>
      <c r="K5069">
        <v>95</v>
      </c>
      <c r="L5069" t="s">
        <v>39</v>
      </c>
      <c r="N5069">
        <f t="shared" si="79"/>
        <v>0</v>
      </c>
    </row>
    <row r="5070" spans="1:14" x14ac:dyDescent="0.3">
      <c r="A5070">
        <v>5069</v>
      </c>
      <c r="B5070" t="s">
        <v>3225</v>
      </c>
      <c r="C5070" t="s">
        <v>10377</v>
      </c>
      <c r="D5070" t="s">
        <v>51</v>
      </c>
      <c r="E5070" t="s">
        <v>16</v>
      </c>
      <c r="F5070">
        <v>30</v>
      </c>
      <c r="G5070" t="s">
        <v>10378</v>
      </c>
      <c r="H5070" t="s">
        <v>8019</v>
      </c>
      <c r="I5070" t="s">
        <v>32</v>
      </c>
      <c r="J5070" s="1">
        <v>44628</v>
      </c>
      <c r="K5070">
        <v>81</v>
      </c>
      <c r="L5070" t="s">
        <v>159</v>
      </c>
      <c r="N5070">
        <f t="shared" si="79"/>
        <v>0</v>
      </c>
    </row>
    <row r="5071" spans="1:14" x14ac:dyDescent="0.3">
      <c r="A5071">
        <v>5070</v>
      </c>
      <c r="B5071" t="s">
        <v>1509</v>
      </c>
      <c r="C5071" t="s">
        <v>6922</v>
      </c>
      <c r="D5071" t="s">
        <v>28</v>
      </c>
      <c r="E5071" t="s">
        <v>29</v>
      </c>
      <c r="F5071">
        <v>60</v>
      </c>
      <c r="G5071" t="s">
        <v>10379</v>
      </c>
      <c r="H5071" t="s">
        <v>5974</v>
      </c>
      <c r="I5071" t="s">
        <v>19</v>
      </c>
      <c r="J5071" s="1">
        <v>44101</v>
      </c>
      <c r="K5071">
        <v>64</v>
      </c>
      <c r="L5071" t="s">
        <v>39</v>
      </c>
      <c r="N5071">
        <f t="shared" si="79"/>
        <v>0</v>
      </c>
    </row>
    <row r="5072" spans="1:14" x14ac:dyDescent="0.3">
      <c r="A5072">
        <v>5071</v>
      </c>
      <c r="B5072" t="s">
        <v>2206</v>
      </c>
      <c r="C5072" t="s">
        <v>1672</v>
      </c>
      <c r="D5072" t="s">
        <v>28</v>
      </c>
      <c r="E5072" t="s">
        <v>29</v>
      </c>
      <c r="F5072">
        <v>90</v>
      </c>
      <c r="G5072" t="s">
        <v>10380</v>
      </c>
      <c r="H5072" t="s">
        <v>7598</v>
      </c>
      <c r="I5072" t="s">
        <v>187</v>
      </c>
      <c r="J5072" s="1">
        <v>44705</v>
      </c>
      <c r="K5072">
        <v>42</v>
      </c>
      <c r="L5072" t="s">
        <v>39</v>
      </c>
      <c r="N5072">
        <f t="shared" si="79"/>
        <v>0</v>
      </c>
    </row>
    <row r="5073" spans="1:14" x14ac:dyDescent="0.3">
      <c r="A5073">
        <v>5072</v>
      </c>
      <c r="B5073" t="s">
        <v>10381</v>
      </c>
      <c r="C5073" t="s">
        <v>7253</v>
      </c>
      <c r="D5073" t="s">
        <v>15</v>
      </c>
      <c r="E5073" t="s">
        <v>5821</v>
      </c>
      <c r="F5073">
        <v>30</v>
      </c>
      <c r="G5073" t="s">
        <v>10382</v>
      </c>
      <c r="H5073" t="s">
        <v>5248</v>
      </c>
      <c r="I5073" t="s">
        <v>32</v>
      </c>
      <c r="J5073" s="1">
        <v>44153</v>
      </c>
      <c r="K5073">
        <v>20</v>
      </c>
      <c r="L5073" t="s">
        <v>45</v>
      </c>
      <c r="N5073">
        <f t="shared" si="79"/>
        <v>0</v>
      </c>
    </row>
    <row r="5074" spans="1:14" x14ac:dyDescent="0.3">
      <c r="A5074" s="2">
        <v>5073</v>
      </c>
      <c r="B5074" s="2" t="s">
        <v>9496</v>
      </c>
      <c r="C5074" s="2" t="s">
        <v>10051</v>
      </c>
      <c r="D5074" s="2" t="s">
        <v>28</v>
      </c>
      <c r="E5074" s="2"/>
      <c r="F5074" s="2">
        <v>60</v>
      </c>
      <c r="G5074" s="2" t="s">
        <v>10383</v>
      </c>
      <c r="H5074" s="2" t="s">
        <v>1253</v>
      </c>
      <c r="I5074" s="2" t="s">
        <v>32</v>
      </c>
      <c r="J5074" s="3">
        <v>44671</v>
      </c>
      <c r="K5074" s="2">
        <v>64</v>
      </c>
      <c r="L5074" s="2" t="s">
        <v>20</v>
      </c>
      <c r="M5074" s="2"/>
      <c r="N5074" s="2">
        <f t="shared" si="79"/>
        <v>1</v>
      </c>
    </row>
    <row r="5075" spans="1:14" x14ac:dyDescent="0.3">
      <c r="A5075">
        <v>5074</v>
      </c>
      <c r="B5075" t="s">
        <v>1703</v>
      </c>
      <c r="C5075" t="s">
        <v>3439</v>
      </c>
      <c r="D5075" t="s">
        <v>28</v>
      </c>
      <c r="E5075" t="s">
        <v>29</v>
      </c>
      <c r="F5075">
        <v>30</v>
      </c>
      <c r="G5075" t="s">
        <v>10384</v>
      </c>
      <c r="H5075" t="s">
        <v>6312</v>
      </c>
      <c r="I5075" t="s">
        <v>173</v>
      </c>
      <c r="J5075" s="1">
        <v>43872</v>
      </c>
      <c r="K5075">
        <v>39</v>
      </c>
      <c r="L5075" t="s">
        <v>64</v>
      </c>
      <c r="N5075">
        <f t="shared" si="79"/>
        <v>0</v>
      </c>
    </row>
    <row r="5076" spans="1:14" x14ac:dyDescent="0.3">
      <c r="A5076">
        <v>5075</v>
      </c>
      <c r="B5076" t="s">
        <v>9394</v>
      </c>
      <c r="C5076" t="s">
        <v>5084</v>
      </c>
      <c r="D5076" t="s">
        <v>117</v>
      </c>
      <c r="E5076" t="s">
        <v>29</v>
      </c>
      <c r="F5076">
        <v>90</v>
      </c>
      <c r="G5076" t="s">
        <v>10384</v>
      </c>
      <c r="H5076" t="s">
        <v>2152</v>
      </c>
      <c r="I5076" t="s">
        <v>32</v>
      </c>
      <c r="J5076" s="1">
        <v>44425</v>
      </c>
      <c r="K5076">
        <v>88</v>
      </c>
      <c r="L5076" t="s">
        <v>64</v>
      </c>
      <c r="N5076">
        <f t="shared" si="79"/>
        <v>0</v>
      </c>
    </row>
    <row r="5077" spans="1:14" x14ac:dyDescent="0.3">
      <c r="A5077">
        <v>5076</v>
      </c>
      <c r="B5077" t="s">
        <v>10385</v>
      </c>
      <c r="C5077" t="s">
        <v>4026</v>
      </c>
      <c r="D5077" t="s">
        <v>41</v>
      </c>
      <c r="E5077" t="s">
        <v>16</v>
      </c>
      <c r="F5077">
        <v>30</v>
      </c>
      <c r="G5077" t="s">
        <v>10386</v>
      </c>
      <c r="H5077" t="s">
        <v>137</v>
      </c>
      <c r="I5077" t="s">
        <v>32</v>
      </c>
      <c r="J5077" s="1">
        <v>44016</v>
      </c>
      <c r="K5077">
        <v>15</v>
      </c>
      <c r="L5077" t="s">
        <v>80</v>
      </c>
      <c r="N5077">
        <f t="shared" si="79"/>
        <v>0</v>
      </c>
    </row>
    <row r="5078" spans="1:14" x14ac:dyDescent="0.3">
      <c r="A5078">
        <v>5077</v>
      </c>
      <c r="B5078" t="s">
        <v>10385</v>
      </c>
      <c r="C5078" t="s">
        <v>4026</v>
      </c>
      <c r="D5078" t="s">
        <v>41</v>
      </c>
      <c r="E5078" t="s">
        <v>16</v>
      </c>
      <c r="F5078">
        <v>30</v>
      </c>
      <c r="G5078" t="s">
        <v>10386</v>
      </c>
      <c r="H5078" t="s">
        <v>137</v>
      </c>
      <c r="I5078" t="s">
        <v>32</v>
      </c>
      <c r="J5078" s="1">
        <v>44016</v>
      </c>
      <c r="K5078">
        <v>15</v>
      </c>
      <c r="L5078" t="s">
        <v>80</v>
      </c>
      <c r="N5078">
        <f t="shared" si="79"/>
        <v>0</v>
      </c>
    </row>
    <row r="5079" spans="1:14" x14ac:dyDescent="0.3">
      <c r="A5079">
        <v>5078</v>
      </c>
      <c r="B5079" t="s">
        <v>10387</v>
      </c>
      <c r="C5079" t="s">
        <v>3352</v>
      </c>
      <c r="D5079" t="s">
        <v>15</v>
      </c>
      <c r="E5079" t="s">
        <v>16</v>
      </c>
      <c r="F5079">
        <v>90</v>
      </c>
      <c r="G5079" t="s">
        <v>10388</v>
      </c>
      <c r="H5079" t="s">
        <v>4056</v>
      </c>
      <c r="I5079" t="s">
        <v>124</v>
      </c>
      <c r="J5079" s="1">
        <v>44714</v>
      </c>
      <c r="K5079">
        <v>98</v>
      </c>
      <c r="L5079" t="s">
        <v>54</v>
      </c>
      <c r="N5079">
        <f t="shared" si="79"/>
        <v>0</v>
      </c>
    </row>
    <row r="5080" spans="1:14" x14ac:dyDescent="0.3">
      <c r="A5080">
        <v>5079</v>
      </c>
      <c r="B5080" t="s">
        <v>2731</v>
      </c>
      <c r="C5080" t="s">
        <v>3922</v>
      </c>
      <c r="D5080" t="s">
        <v>28</v>
      </c>
      <c r="E5080" t="s">
        <v>29</v>
      </c>
      <c r="F5080">
        <v>90</v>
      </c>
      <c r="G5080" t="s">
        <v>10389</v>
      </c>
      <c r="H5080" t="s">
        <v>2436</v>
      </c>
      <c r="I5080" t="s">
        <v>294</v>
      </c>
      <c r="J5080" s="1">
        <v>44191</v>
      </c>
      <c r="K5080">
        <v>44</v>
      </c>
      <c r="L5080" t="s">
        <v>101</v>
      </c>
      <c r="N5080">
        <f t="shared" si="79"/>
        <v>0</v>
      </c>
    </row>
    <row r="5081" spans="1:14" x14ac:dyDescent="0.3">
      <c r="A5081">
        <v>5080</v>
      </c>
      <c r="B5081" t="s">
        <v>10390</v>
      </c>
      <c r="C5081" t="s">
        <v>4173</v>
      </c>
      <c r="D5081" t="s">
        <v>51</v>
      </c>
      <c r="E5081" t="s">
        <v>16</v>
      </c>
      <c r="F5081">
        <v>60</v>
      </c>
      <c r="G5081" t="s">
        <v>10391</v>
      </c>
      <c r="H5081" t="s">
        <v>298</v>
      </c>
      <c r="I5081" t="s">
        <v>25</v>
      </c>
      <c r="J5081" s="1">
        <v>44679</v>
      </c>
      <c r="K5081">
        <v>87</v>
      </c>
      <c r="L5081" t="s">
        <v>39</v>
      </c>
      <c r="N5081">
        <f t="shared" si="79"/>
        <v>0</v>
      </c>
    </row>
    <row r="5082" spans="1:14" x14ac:dyDescent="0.3">
      <c r="A5082">
        <v>5081</v>
      </c>
      <c r="B5082" t="s">
        <v>10392</v>
      </c>
      <c r="C5082" t="s">
        <v>3911</v>
      </c>
      <c r="D5082" t="s">
        <v>51</v>
      </c>
      <c r="E5082" t="s">
        <v>16</v>
      </c>
      <c r="F5082">
        <v>90</v>
      </c>
      <c r="G5082" t="s">
        <v>10393</v>
      </c>
      <c r="H5082" t="s">
        <v>522</v>
      </c>
      <c r="I5082" t="s">
        <v>32</v>
      </c>
      <c r="J5082" s="1">
        <v>43887</v>
      </c>
      <c r="K5082">
        <v>76</v>
      </c>
      <c r="L5082" t="s">
        <v>101</v>
      </c>
      <c r="N5082">
        <f t="shared" si="79"/>
        <v>0</v>
      </c>
    </row>
    <row r="5083" spans="1:14" x14ac:dyDescent="0.3">
      <c r="A5083">
        <v>5082</v>
      </c>
      <c r="B5083" t="s">
        <v>4307</v>
      </c>
      <c r="C5083" t="s">
        <v>6638</v>
      </c>
      <c r="D5083" t="s">
        <v>51</v>
      </c>
      <c r="E5083" t="s">
        <v>16</v>
      </c>
      <c r="F5083">
        <v>60</v>
      </c>
      <c r="G5083" t="s">
        <v>10394</v>
      </c>
      <c r="H5083" t="s">
        <v>150</v>
      </c>
      <c r="I5083" t="s">
        <v>110</v>
      </c>
      <c r="J5083" s="1">
        <v>44403</v>
      </c>
      <c r="K5083">
        <v>50</v>
      </c>
      <c r="L5083" t="s">
        <v>20</v>
      </c>
      <c r="N5083">
        <f t="shared" si="79"/>
        <v>0</v>
      </c>
    </row>
    <row r="5084" spans="1:14" x14ac:dyDescent="0.3">
      <c r="A5084">
        <v>5083</v>
      </c>
      <c r="B5084" t="s">
        <v>5088</v>
      </c>
      <c r="C5084" t="s">
        <v>7953</v>
      </c>
      <c r="D5084" t="s">
        <v>28</v>
      </c>
      <c r="E5084" t="s">
        <v>29</v>
      </c>
      <c r="F5084">
        <v>90</v>
      </c>
      <c r="G5084" t="s">
        <v>10394</v>
      </c>
      <c r="H5084" t="s">
        <v>1791</v>
      </c>
      <c r="I5084" t="s">
        <v>32</v>
      </c>
      <c r="J5084" s="1">
        <v>44431</v>
      </c>
      <c r="K5084">
        <v>87</v>
      </c>
      <c r="L5084" t="s">
        <v>45</v>
      </c>
      <c r="N5084">
        <f t="shared" si="79"/>
        <v>0</v>
      </c>
    </row>
    <row r="5085" spans="1:14" x14ac:dyDescent="0.3">
      <c r="A5085">
        <v>5084</v>
      </c>
      <c r="B5085" t="s">
        <v>3588</v>
      </c>
      <c r="C5085" t="s">
        <v>10395</v>
      </c>
      <c r="D5085" t="s">
        <v>28</v>
      </c>
      <c r="E5085" t="s">
        <v>29</v>
      </c>
      <c r="F5085">
        <v>30</v>
      </c>
      <c r="G5085" t="s">
        <v>10396</v>
      </c>
      <c r="H5085" t="s">
        <v>3882</v>
      </c>
      <c r="I5085" t="s">
        <v>38</v>
      </c>
      <c r="J5085" s="1">
        <v>43953</v>
      </c>
      <c r="K5085">
        <v>43</v>
      </c>
      <c r="L5085" t="s">
        <v>101</v>
      </c>
      <c r="N5085">
        <f t="shared" si="79"/>
        <v>0</v>
      </c>
    </row>
    <row r="5086" spans="1:14" x14ac:dyDescent="0.3">
      <c r="A5086">
        <v>5085</v>
      </c>
      <c r="B5086" t="s">
        <v>10397</v>
      </c>
      <c r="C5086" t="s">
        <v>5649</v>
      </c>
      <c r="D5086" t="s">
        <v>28</v>
      </c>
      <c r="E5086" t="s">
        <v>29</v>
      </c>
      <c r="F5086">
        <v>60</v>
      </c>
      <c r="G5086" t="s">
        <v>10398</v>
      </c>
      <c r="H5086" t="s">
        <v>4779</v>
      </c>
      <c r="I5086" t="s">
        <v>686</v>
      </c>
      <c r="J5086" s="1">
        <v>44338</v>
      </c>
      <c r="K5086">
        <v>29</v>
      </c>
      <c r="L5086" t="s">
        <v>33</v>
      </c>
      <c r="N5086">
        <f t="shared" si="79"/>
        <v>0</v>
      </c>
    </row>
    <row r="5087" spans="1:14" x14ac:dyDescent="0.3">
      <c r="A5087">
        <v>5086</v>
      </c>
      <c r="B5087" t="s">
        <v>2399</v>
      </c>
      <c r="C5087" t="s">
        <v>5164</v>
      </c>
      <c r="D5087" t="s">
        <v>28</v>
      </c>
      <c r="E5087" t="s">
        <v>29</v>
      </c>
      <c r="F5087">
        <v>90</v>
      </c>
      <c r="G5087" t="s">
        <v>10399</v>
      </c>
      <c r="H5087" t="s">
        <v>3194</v>
      </c>
      <c r="I5087" t="s">
        <v>819</v>
      </c>
      <c r="J5087" s="1">
        <v>44130</v>
      </c>
      <c r="K5087">
        <v>56</v>
      </c>
      <c r="L5087" t="s">
        <v>45</v>
      </c>
      <c r="N5087">
        <f t="shared" si="79"/>
        <v>0</v>
      </c>
    </row>
    <row r="5088" spans="1:14" x14ac:dyDescent="0.3">
      <c r="A5088">
        <v>5087</v>
      </c>
      <c r="B5088" t="s">
        <v>2027</v>
      </c>
      <c r="C5088" t="s">
        <v>8347</v>
      </c>
      <c r="D5088" t="s">
        <v>28</v>
      </c>
      <c r="E5088" t="s">
        <v>29</v>
      </c>
      <c r="F5088">
        <v>30</v>
      </c>
      <c r="G5088" t="s">
        <v>10399</v>
      </c>
      <c r="H5088" t="s">
        <v>603</v>
      </c>
      <c r="I5088" t="s">
        <v>187</v>
      </c>
      <c r="J5088" s="1">
        <v>43908</v>
      </c>
      <c r="K5088">
        <v>49</v>
      </c>
      <c r="L5088" t="s">
        <v>70</v>
      </c>
      <c r="N5088">
        <f t="shared" si="79"/>
        <v>0</v>
      </c>
    </row>
    <row r="5089" spans="1:14" x14ac:dyDescent="0.3">
      <c r="A5089">
        <v>5088</v>
      </c>
      <c r="B5089" t="s">
        <v>717</v>
      </c>
      <c r="C5089" t="s">
        <v>1829</v>
      </c>
      <c r="D5089" t="s">
        <v>51</v>
      </c>
      <c r="E5089" t="s">
        <v>16</v>
      </c>
      <c r="F5089">
        <v>60</v>
      </c>
      <c r="G5089" t="s">
        <v>10399</v>
      </c>
      <c r="H5089" t="s">
        <v>168</v>
      </c>
      <c r="I5089" t="s">
        <v>32</v>
      </c>
      <c r="J5089" s="1">
        <v>44156</v>
      </c>
      <c r="K5089">
        <v>32</v>
      </c>
      <c r="L5089" t="s">
        <v>64</v>
      </c>
      <c r="N5089">
        <f t="shared" si="79"/>
        <v>0</v>
      </c>
    </row>
    <row r="5090" spans="1:14" x14ac:dyDescent="0.3">
      <c r="A5090">
        <v>5089</v>
      </c>
      <c r="B5090" t="s">
        <v>10400</v>
      </c>
      <c r="C5090" t="s">
        <v>5413</v>
      </c>
      <c r="D5090" t="s">
        <v>41</v>
      </c>
      <c r="E5090" t="s">
        <v>16</v>
      </c>
      <c r="F5090">
        <v>60</v>
      </c>
      <c r="G5090" t="s">
        <v>10401</v>
      </c>
      <c r="H5090" t="s">
        <v>1845</v>
      </c>
      <c r="I5090" t="s">
        <v>294</v>
      </c>
      <c r="J5090" s="1">
        <v>44786</v>
      </c>
      <c r="K5090">
        <v>88</v>
      </c>
      <c r="L5090" t="s">
        <v>80</v>
      </c>
      <c r="N5090">
        <f t="shared" si="79"/>
        <v>0</v>
      </c>
    </row>
    <row r="5091" spans="1:14" x14ac:dyDescent="0.3">
      <c r="A5091">
        <v>5090</v>
      </c>
      <c r="B5091" t="s">
        <v>8355</v>
      </c>
      <c r="C5091" t="s">
        <v>10402</v>
      </c>
      <c r="D5091" t="s">
        <v>51</v>
      </c>
      <c r="E5091" t="s">
        <v>16</v>
      </c>
      <c r="F5091">
        <v>90</v>
      </c>
      <c r="G5091" t="s">
        <v>10403</v>
      </c>
      <c r="H5091" t="s">
        <v>2179</v>
      </c>
      <c r="I5091" t="s">
        <v>294</v>
      </c>
      <c r="J5091" s="1">
        <v>44678</v>
      </c>
      <c r="K5091">
        <v>76</v>
      </c>
      <c r="L5091" t="s">
        <v>33</v>
      </c>
      <c r="N5091">
        <f t="shared" si="79"/>
        <v>0</v>
      </c>
    </row>
    <row r="5092" spans="1:14" x14ac:dyDescent="0.3">
      <c r="A5092">
        <v>5091</v>
      </c>
      <c r="B5092" t="s">
        <v>3113</v>
      </c>
      <c r="C5092" t="s">
        <v>336</v>
      </c>
      <c r="D5092" t="s">
        <v>15</v>
      </c>
      <c r="E5092" t="s">
        <v>16</v>
      </c>
      <c r="F5092">
        <v>30</v>
      </c>
      <c r="G5092" t="s">
        <v>10404</v>
      </c>
      <c r="H5092" t="s">
        <v>8906</v>
      </c>
      <c r="I5092" t="s">
        <v>240</v>
      </c>
      <c r="J5092" s="1">
        <v>44257</v>
      </c>
      <c r="K5092">
        <v>44</v>
      </c>
      <c r="L5092" t="s">
        <v>20</v>
      </c>
      <c r="N5092">
        <f t="shared" si="79"/>
        <v>0</v>
      </c>
    </row>
    <row r="5093" spans="1:14" x14ac:dyDescent="0.3">
      <c r="A5093">
        <v>5092</v>
      </c>
      <c r="B5093" t="s">
        <v>1623</v>
      </c>
      <c r="C5093" t="s">
        <v>222</v>
      </c>
      <c r="D5093" t="s">
        <v>28</v>
      </c>
      <c r="E5093" t="s">
        <v>29</v>
      </c>
      <c r="F5093">
        <v>30</v>
      </c>
      <c r="G5093" t="s">
        <v>10405</v>
      </c>
      <c r="H5093" t="s">
        <v>3713</v>
      </c>
      <c r="I5093" t="s">
        <v>32</v>
      </c>
      <c r="J5093" s="1">
        <v>44599</v>
      </c>
      <c r="K5093">
        <v>58</v>
      </c>
      <c r="L5093" t="s">
        <v>101</v>
      </c>
      <c r="N5093">
        <f t="shared" si="79"/>
        <v>0</v>
      </c>
    </row>
    <row r="5094" spans="1:14" x14ac:dyDescent="0.3">
      <c r="A5094">
        <v>5093</v>
      </c>
      <c r="B5094" t="s">
        <v>5607</v>
      </c>
      <c r="C5094" t="s">
        <v>1237</v>
      </c>
      <c r="D5094" t="s">
        <v>51</v>
      </c>
      <c r="E5094" t="s">
        <v>16</v>
      </c>
      <c r="F5094">
        <v>60</v>
      </c>
      <c r="G5094" t="s">
        <v>10406</v>
      </c>
      <c r="H5094" t="s">
        <v>2685</v>
      </c>
      <c r="I5094" t="s">
        <v>32</v>
      </c>
      <c r="J5094" s="1">
        <v>43924</v>
      </c>
      <c r="K5094">
        <v>49</v>
      </c>
      <c r="L5094" t="s">
        <v>45</v>
      </c>
      <c r="N5094">
        <f t="shared" si="79"/>
        <v>0</v>
      </c>
    </row>
    <row r="5095" spans="1:14" x14ac:dyDescent="0.3">
      <c r="A5095">
        <v>5094</v>
      </c>
      <c r="B5095" t="s">
        <v>4233</v>
      </c>
      <c r="C5095" t="s">
        <v>6351</v>
      </c>
      <c r="D5095" t="s">
        <v>28</v>
      </c>
      <c r="E5095" t="s">
        <v>29</v>
      </c>
      <c r="F5095">
        <v>60</v>
      </c>
      <c r="G5095" t="s">
        <v>10407</v>
      </c>
      <c r="H5095" t="s">
        <v>5427</v>
      </c>
      <c r="I5095" t="s">
        <v>32</v>
      </c>
      <c r="J5095" s="1">
        <v>44718</v>
      </c>
      <c r="K5095">
        <v>34</v>
      </c>
      <c r="L5095" t="s">
        <v>101</v>
      </c>
      <c r="N5095">
        <f t="shared" si="79"/>
        <v>0</v>
      </c>
    </row>
    <row r="5096" spans="1:14" x14ac:dyDescent="0.3">
      <c r="A5096">
        <v>5095</v>
      </c>
      <c r="B5096" t="s">
        <v>9081</v>
      </c>
      <c r="C5096" t="s">
        <v>189</v>
      </c>
      <c r="D5096" t="s">
        <v>28</v>
      </c>
      <c r="E5096" t="s">
        <v>29</v>
      </c>
      <c r="F5096">
        <v>60</v>
      </c>
      <c r="G5096" t="s">
        <v>10408</v>
      </c>
      <c r="H5096" t="s">
        <v>7965</v>
      </c>
      <c r="I5096" t="s">
        <v>38</v>
      </c>
      <c r="J5096" s="1">
        <v>44396</v>
      </c>
      <c r="K5096">
        <v>26</v>
      </c>
      <c r="L5096" t="s">
        <v>159</v>
      </c>
      <c r="N5096">
        <f t="shared" si="79"/>
        <v>0</v>
      </c>
    </row>
    <row r="5097" spans="1:14" x14ac:dyDescent="0.3">
      <c r="A5097">
        <v>5096</v>
      </c>
      <c r="B5097" t="s">
        <v>7791</v>
      </c>
      <c r="C5097" t="s">
        <v>2127</v>
      </c>
      <c r="D5097" t="s">
        <v>28</v>
      </c>
      <c r="E5097" t="s">
        <v>29</v>
      </c>
      <c r="F5097">
        <v>90</v>
      </c>
      <c r="G5097" t="s">
        <v>10409</v>
      </c>
      <c r="H5097" t="s">
        <v>5459</v>
      </c>
      <c r="I5097" t="s">
        <v>1478</v>
      </c>
      <c r="J5097" s="1">
        <v>43887</v>
      </c>
      <c r="K5097">
        <v>42</v>
      </c>
      <c r="L5097" t="s">
        <v>33</v>
      </c>
      <c r="N5097">
        <f t="shared" si="79"/>
        <v>0</v>
      </c>
    </row>
    <row r="5098" spans="1:14" x14ac:dyDescent="0.3">
      <c r="A5098">
        <v>5097</v>
      </c>
      <c r="B5098" t="s">
        <v>6126</v>
      </c>
      <c r="C5098" t="s">
        <v>5797</v>
      </c>
      <c r="D5098" t="s">
        <v>28</v>
      </c>
      <c r="E5098" t="s">
        <v>29</v>
      </c>
      <c r="F5098">
        <v>90</v>
      </c>
      <c r="G5098" t="s">
        <v>10410</v>
      </c>
      <c r="H5098" t="s">
        <v>562</v>
      </c>
      <c r="I5098" t="s">
        <v>187</v>
      </c>
      <c r="J5098" s="1">
        <v>43919</v>
      </c>
      <c r="K5098">
        <v>57</v>
      </c>
      <c r="L5098" t="s">
        <v>33</v>
      </c>
      <c r="N5098">
        <f t="shared" si="79"/>
        <v>0</v>
      </c>
    </row>
    <row r="5099" spans="1:14" x14ac:dyDescent="0.3">
      <c r="A5099">
        <v>5098</v>
      </c>
      <c r="B5099" t="s">
        <v>6434</v>
      </c>
      <c r="C5099" t="s">
        <v>4880</v>
      </c>
      <c r="D5099" t="s">
        <v>15</v>
      </c>
      <c r="E5099" t="s">
        <v>16</v>
      </c>
      <c r="F5099">
        <v>90</v>
      </c>
      <c r="G5099" t="s">
        <v>10410</v>
      </c>
      <c r="H5099" t="s">
        <v>6675</v>
      </c>
      <c r="I5099" t="s">
        <v>32</v>
      </c>
      <c r="J5099" s="1">
        <v>44489</v>
      </c>
      <c r="K5099">
        <v>2</v>
      </c>
      <c r="L5099" t="s">
        <v>70</v>
      </c>
      <c r="N5099">
        <f t="shared" si="79"/>
        <v>0</v>
      </c>
    </row>
    <row r="5100" spans="1:14" x14ac:dyDescent="0.3">
      <c r="A5100">
        <v>5099</v>
      </c>
      <c r="B5100" t="s">
        <v>4278</v>
      </c>
      <c r="C5100" t="s">
        <v>5267</v>
      </c>
      <c r="D5100" t="s">
        <v>28</v>
      </c>
      <c r="E5100" t="s">
        <v>29</v>
      </c>
      <c r="F5100">
        <v>60</v>
      </c>
      <c r="G5100" t="s">
        <v>10411</v>
      </c>
      <c r="H5100" t="s">
        <v>1992</v>
      </c>
      <c r="I5100" t="s">
        <v>32</v>
      </c>
      <c r="J5100" s="1">
        <v>44600</v>
      </c>
      <c r="K5100">
        <v>72</v>
      </c>
      <c r="L5100" t="s">
        <v>101</v>
      </c>
      <c r="N5100">
        <f t="shared" si="79"/>
        <v>0</v>
      </c>
    </row>
    <row r="5101" spans="1:14" x14ac:dyDescent="0.3">
      <c r="A5101" s="2">
        <v>5100</v>
      </c>
      <c r="B5101" s="2" t="s">
        <v>10412</v>
      </c>
      <c r="C5101" s="2" t="s">
        <v>6279</v>
      </c>
      <c r="D5101" s="2" t="s">
        <v>15</v>
      </c>
      <c r="E5101" s="2" t="s">
        <v>16</v>
      </c>
      <c r="F5101" s="2">
        <v>60</v>
      </c>
      <c r="G5101" s="2"/>
      <c r="H5101" s="2" t="s">
        <v>3070</v>
      </c>
      <c r="I5101" s="2" t="s">
        <v>575</v>
      </c>
      <c r="J5101" s="3">
        <v>43863</v>
      </c>
      <c r="K5101" s="2">
        <v>35</v>
      </c>
      <c r="L5101" s="2" t="s">
        <v>159</v>
      </c>
      <c r="M5101" s="2"/>
      <c r="N5101" s="2">
        <f t="shared" si="79"/>
        <v>1</v>
      </c>
    </row>
    <row r="5102" spans="1:14" x14ac:dyDescent="0.3">
      <c r="A5102" s="2">
        <v>5101</v>
      </c>
      <c r="B5102" s="2" t="s">
        <v>2343</v>
      </c>
      <c r="C5102" s="2" t="s">
        <v>6927</v>
      </c>
      <c r="D5102" s="2" t="s">
        <v>15</v>
      </c>
      <c r="E5102" s="2" t="s">
        <v>16</v>
      </c>
      <c r="F5102" s="2">
        <v>60</v>
      </c>
      <c r="G5102" s="2"/>
      <c r="H5102" s="2" t="s">
        <v>3261</v>
      </c>
      <c r="I5102" s="2" t="s">
        <v>124</v>
      </c>
      <c r="J5102" s="3">
        <v>44013</v>
      </c>
      <c r="K5102" s="2">
        <v>9</v>
      </c>
      <c r="L5102" s="2" t="s">
        <v>159</v>
      </c>
      <c r="M5102" s="2"/>
      <c r="N5102" s="2">
        <f t="shared" si="79"/>
        <v>1</v>
      </c>
    </row>
    <row r="5103" spans="1:14" x14ac:dyDescent="0.3">
      <c r="A5103" s="2">
        <v>5102</v>
      </c>
      <c r="B5103" s="2" t="s">
        <v>10413</v>
      </c>
      <c r="C5103" s="2" t="s">
        <v>7043</v>
      </c>
      <c r="D5103" s="2" t="s">
        <v>15</v>
      </c>
      <c r="E5103" s="2" t="s">
        <v>16</v>
      </c>
      <c r="F5103" s="2">
        <v>30</v>
      </c>
      <c r="G5103" s="2"/>
      <c r="H5103" s="2" t="s">
        <v>558</v>
      </c>
      <c r="I5103" s="2" t="s">
        <v>32</v>
      </c>
      <c r="J5103" s="3">
        <v>44338</v>
      </c>
      <c r="K5103" s="2">
        <v>67</v>
      </c>
      <c r="L5103" s="2" t="s">
        <v>45</v>
      </c>
      <c r="M5103" s="2"/>
      <c r="N5103" s="2">
        <f t="shared" si="79"/>
        <v>1</v>
      </c>
    </row>
    <row r="5104" spans="1:14" x14ac:dyDescent="0.3">
      <c r="A5104" s="2">
        <v>5103</v>
      </c>
      <c r="B5104" s="2" t="s">
        <v>3097</v>
      </c>
      <c r="C5104" s="2" t="s">
        <v>493</v>
      </c>
      <c r="D5104" s="2" t="s">
        <v>28</v>
      </c>
      <c r="E5104" s="2" t="s">
        <v>29</v>
      </c>
      <c r="F5104" s="2">
        <v>90</v>
      </c>
      <c r="G5104" s="2"/>
      <c r="H5104" s="2" t="s">
        <v>4493</v>
      </c>
      <c r="I5104" s="2" t="s">
        <v>32</v>
      </c>
      <c r="J5104" s="3">
        <v>43904</v>
      </c>
      <c r="K5104" s="2">
        <v>54</v>
      </c>
      <c r="L5104" s="2" t="s">
        <v>159</v>
      </c>
      <c r="M5104" s="2"/>
      <c r="N5104" s="2">
        <f t="shared" si="79"/>
        <v>1</v>
      </c>
    </row>
  </sheetData>
  <autoFilter ref="A1:O5104" xr:uid="{00000000-0001-0000-00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01409-D391-433C-8A0E-B3B411B632DB}">
  <sheetPr codeName="Sheet3"/>
  <dimension ref="A1:S4953"/>
  <sheetViews>
    <sheetView topLeftCell="C1" zoomScale="96" zoomScaleNormal="96" workbookViewId="0">
      <selection activeCell="Q1" sqref="Q1"/>
    </sheetView>
  </sheetViews>
  <sheetFormatPr defaultRowHeight="14.4" x14ac:dyDescent="0.3"/>
  <cols>
    <col min="2" max="2" width="12.109375" customWidth="1"/>
    <col min="3" max="3" width="12" customWidth="1"/>
    <col min="5" max="5" width="10.44140625" customWidth="1"/>
    <col min="7" max="7" width="22" customWidth="1"/>
    <col min="9" max="9" width="16.21875" customWidth="1"/>
    <col min="10" max="10" width="12.33203125" style="5" customWidth="1"/>
    <col min="11" max="11" width="10.5546875" customWidth="1"/>
    <col min="12" max="12" width="9.88671875" customWidth="1"/>
    <col min="13" max="13" width="9" customWidth="1"/>
    <col min="14" max="14" width="21.21875" style="2" customWidth="1"/>
    <col min="15" max="15" width="12.77734375" style="2" customWidth="1"/>
    <col min="16" max="16" width="12.5546875" style="2" customWidth="1"/>
  </cols>
  <sheetData>
    <row r="1" spans="1:16" x14ac:dyDescent="0.3">
      <c r="A1" t="s">
        <v>14278</v>
      </c>
      <c r="B1" t="s">
        <v>1</v>
      </c>
      <c r="C1" t="s">
        <v>2</v>
      </c>
      <c r="D1" t="s">
        <v>3</v>
      </c>
      <c r="E1" t="s">
        <v>4</v>
      </c>
      <c r="F1" t="s">
        <v>5</v>
      </c>
      <c r="G1" t="s">
        <v>6</v>
      </c>
      <c r="H1" t="s">
        <v>7</v>
      </c>
      <c r="I1" t="s">
        <v>8</v>
      </c>
      <c r="J1" s="5" t="s">
        <v>9</v>
      </c>
      <c r="K1" t="s">
        <v>10</v>
      </c>
      <c r="L1" t="s">
        <v>11</v>
      </c>
      <c r="M1" t="s">
        <v>10414</v>
      </c>
      <c r="N1" s="23" t="s">
        <v>15040</v>
      </c>
      <c r="O1" s="23" t="s">
        <v>13522</v>
      </c>
      <c r="P1" s="23" t="s">
        <v>13521</v>
      </c>
    </row>
    <row r="2" spans="1:16" x14ac:dyDescent="0.3">
      <c r="A2">
        <v>1</v>
      </c>
      <c r="B2" t="s">
        <v>13</v>
      </c>
      <c r="C2" t="s">
        <v>14</v>
      </c>
      <c r="D2" t="s">
        <v>15</v>
      </c>
      <c r="E2" t="s">
        <v>16</v>
      </c>
      <c r="F2">
        <v>30</v>
      </c>
      <c r="G2" t="s">
        <v>17</v>
      </c>
      <c r="H2" t="s">
        <v>18</v>
      </c>
      <c r="I2" t="s">
        <v>19</v>
      </c>
      <c r="J2" s="6">
        <v>44754</v>
      </c>
      <c r="K2">
        <v>73</v>
      </c>
      <c r="L2" t="s">
        <v>20</v>
      </c>
      <c r="M2">
        <f t="shared" ref="M2:M65" si="0">COUNTBLANK(A2:L2)</f>
        <v>0</v>
      </c>
      <c r="N2" s="23" t="s">
        <v>10415</v>
      </c>
      <c r="O2" s="23" t="s">
        <v>10416</v>
      </c>
      <c r="P2" s="23">
        <f t="shared" ref="P2:P65" si="1">LEN(O2)</f>
        <v>4</v>
      </c>
    </row>
    <row r="3" spans="1:16" x14ac:dyDescent="0.3">
      <c r="A3">
        <v>2</v>
      </c>
      <c r="B3" t="s">
        <v>21</v>
      </c>
      <c r="C3" t="s">
        <v>22</v>
      </c>
      <c r="D3" t="s">
        <v>15</v>
      </c>
      <c r="E3" t="s">
        <v>16</v>
      </c>
      <c r="F3">
        <v>60</v>
      </c>
      <c r="G3" t="s">
        <v>23</v>
      </c>
      <c r="H3" t="s">
        <v>24</v>
      </c>
      <c r="I3" t="s">
        <v>25</v>
      </c>
      <c r="J3" s="6" t="s">
        <v>13619</v>
      </c>
      <c r="K3">
        <v>13</v>
      </c>
      <c r="L3" t="s">
        <v>20</v>
      </c>
      <c r="M3">
        <f t="shared" si="0"/>
        <v>0</v>
      </c>
      <c r="N3" s="23" t="s">
        <v>2037</v>
      </c>
      <c r="O3" s="23" t="s">
        <v>10417</v>
      </c>
      <c r="P3" s="23">
        <f t="shared" si="1"/>
        <v>5</v>
      </c>
    </row>
    <row r="4" spans="1:16" x14ac:dyDescent="0.3">
      <c r="A4">
        <v>3</v>
      </c>
      <c r="B4" t="s">
        <v>26</v>
      </c>
      <c r="C4" t="s">
        <v>27</v>
      </c>
      <c r="D4" t="s">
        <v>28</v>
      </c>
      <c r="E4" t="s">
        <v>29</v>
      </c>
      <c r="F4">
        <v>90</v>
      </c>
      <c r="G4" t="s">
        <v>30</v>
      </c>
      <c r="H4" t="s">
        <v>31</v>
      </c>
      <c r="I4" t="s">
        <v>32</v>
      </c>
      <c r="J4" s="6">
        <v>44348</v>
      </c>
      <c r="K4">
        <v>75</v>
      </c>
      <c r="L4" t="s">
        <v>33</v>
      </c>
      <c r="M4">
        <f t="shared" si="0"/>
        <v>0</v>
      </c>
      <c r="N4" s="23" t="s">
        <v>10418</v>
      </c>
      <c r="O4" s="23" t="s">
        <v>10417</v>
      </c>
      <c r="P4" s="23">
        <f t="shared" si="1"/>
        <v>5</v>
      </c>
    </row>
    <row r="5" spans="1:16" x14ac:dyDescent="0.3">
      <c r="A5">
        <v>4</v>
      </c>
      <c r="B5" t="s">
        <v>34</v>
      </c>
      <c r="C5" t="s">
        <v>35</v>
      </c>
      <c r="D5" t="s">
        <v>28</v>
      </c>
      <c r="E5" t="s">
        <v>29</v>
      </c>
      <c r="F5">
        <v>60</v>
      </c>
      <c r="G5" t="s">
        <v>36</v>
      </c>
      <c r="H5" t="s">
        <v>37</v>
      </c>
      <c r="I5" t="s">
        <v>38</v>
      </c>
      <c r="J5" s="6" t="s">
        <v>13620</v>
      </c>
      <c r="K5">
        <v>91</v>
      </c>
      <c r="L5" t="s">
        <v>39</v>
      </c>
      <c r="M5">
        <f t="shared" si="0"/>
        <v>0</v>
      </c>
      <c r="N5" s="23" t="s">
        <v>10419</v>
      </c>
      <c r="O5" s="23" t="s">
        <v>10420</v>
      </c>
      <c r="P5" s="23">
        <f t="shared" si="1"/>
        <v>6</v>
      </c>
    </row>
    <row r="6" spans="1:16" x14ac:dyDescent="0.3">
      <c r="A6">
        <v>7</v>
      </c>
      <c r="B6" t="s">
        <v>49</v>
      </c>
      <c r="C6" t="s">
        <v>50</v>
      </c>
      <c r="D6" t="s">
        <v>51</v>
      </c>
      <c r="E6" t="s">
        <v>16</v>
      </c>
      <c r="F6">
        <v>30</v>
      </c>
      <c r="G6" t="s">
        <v>52</v>
      </c>
      <c r="H6" t="s">
        <v>53</v>
      </c>
      <c r="I6" t="s">
        <v>32</v>
      </c>
      <c r="J6" s="6" t="s">
        <v>13621</v>
      </c>
      <c r="K6">
        <v>104</v>
      </c>
      <c r="L6" t="s">
        <v>54</v>
      </c>
      <c r="M6">
        <f t="shared" si="0"/>
        <v>0</v>
      </c>
      <c r="N6" s="23" t="s">
        <v>10421</v>
      </c>
      <c r="O6" s="23" t="s">
        <v>10422</v>
      </c>
      <c r="P6" s="23">
        <f t="shared" si="1"/>
        <v>4</v>
      </c>
    </row>
    <row r="7" spans="1:16" x14ac:dyDescent="0.3">
      <c r="A7">
        <v>8</v>
      </c>
      <c r="B7" t="s">
        <v>55</v>
      </c>
      <c r="C7" t="s">
        <v>56</v>
      </c>
      <c r="D7" t="s">
        <v>28</v>
      </c>
      <c r="E7" t="s">
        <v>29</v>
      </c>
      <c r="F7">
        <v>60</v>
      </c>
      <c r="G7" t="s">
        <v>57</v>
      </c>
      <c r="H7" t="s">
        <v>58</v>
      </c>
      <c r="I7" t="s">
        <v>59</v>
      </c>
      <c r="J7" s="6" t="s">
        <v>13622</v>
      </c>
      <c r="K7">
        <v>79</v>
      </c>
      <c r="L7" t="s">
        <v>45</v>
      </c>
      <c r="M7">
        <f t="shared" si="0"/>
        <v>0</v>
      </c>
      <c r="N7" s="23" t="s">
        <v>10423</v>
      </c>
      <c r="O7" s="23" t="s">
        <v>6</v>
      </c>
      <c r="P7" s="23">
        <f t="shared" si="1"/>
        <v>6</v>
      </c>
    </row>
    <row r="8" spans="1:16" x14ac:dyDescent="0.3">
      <c r="A8">
        <v>9</v>
      </c>
      <c r="B8" t="s">
        <v>60</v>
      </c>
      <c r="C8" t="s">
        <v>61</v>
      </c>
      <c r="D8" t="s">
        <v>15</v>
      </c>
      <c r="E8" t="s">
        <v>16</v>
      </c>
      <c r="F8">
        <v>90</v>
      </c>
      <c r="G8" t="s">
        <v>62</v>
      </c>
      <c r="H8" t="s">
        <v>63</v>
      </c>
      <c r="I8" t="s">
        <v>32</v>
      </c>
      <c r="J8" s="6">
        <v>44417</v>
      </c>
      <c r="K8">
        <v>86</v>
      </c>
      <c r="L8" t="s">
        <v>64</v>
      </c>
      <c r="M8">
        <f t="shared" si="0"/>
        <v>0</v>
      </c>
      <c r="N8" s="23" t="s">
        <v>62</v>
      </c>
      <c r="O8" s="23"/>
      <c r="P8" s="23">
        <f t="shared" si="1"/>
        <v>0</v>
      </c>
    </row>
    <row r="9" spans="1:16" x14ac:dyDescent="0.3">
      <c r="A9">
        <v>10</v>
      </c>
      <c r="B9" t="s">
        <v>65</v>
      </c>
      <c r="C9" t="s">
        <v>66</v>
      </c>
      <c r="D9" t="s">
        <v>41</v>
      </c>
      <c r="E9" t="s">
        <v>16</v>
      </c>
      <c r="F9">
        <v>90</v>
      </c>
      <c r="G9" t="s">
        <v>67</v>
      </c>
      <c r="H9" t="s">
        <v>68</v>
      </c>
      <c r="I9" t="s">
        <v>69</v>
      </c>
      <c r="J9" s="6" t="s">
        <v>13623</v>
      </c>
      <c r="K9">
        <v>66</v>
      </c>
      <c r="L9" t="s">
        <v>70</v>
      </c>
      <c r="M9">
        <f t="shared" si="0"/>
        <v>0</v>
      </c>
      <c r="N9" s="23" t="s">
        <v>10424</v>
      </c>
      <c r="O9" s="23" t="s">
        <v>10425</v>
      </c>
      <c r="P9" s="23">
        <f t="shared" si="1"/>
        <v>3</v>
      </c>
    </row>
    <row r="10" spans="1:16" x14ac:dyDescent="0.3">
      <c r="A10">
        <v>11</v>
      </c>
      <c r="B10" t="s">
        <v>71</v>
      </c>
      <c r="C10" t="s">
        <v>72</v>
      </c>
      <c r="D10" t="s">
        <v>51</v>
      </c>
      <c r="E10" t="s">
        <v>16</v>
      </c>
      <c r="F10">
        <v>90</v>
      </c>
      <c r="G10" t="s">
        <v>73</v>
      </c>
      <c r="H10" t="s">
        <v>74</v>
      </c>
      <c r="I10" t="s">
        <v>32</v>
      </c>
      <c r="J10" s="6" t="s">
        <v>13624</v>
      </c>
      <c r="K10">
        <v>18</v>
      </c>
      <c r="L10" t="s">
        <v>54</v>
      </c>
      <c r="M10">
        <f t="shared" si="0"/>
        <v>0</v>
      </c>
      <c r="N10" s="23" t="s">
        <v>10426</v>
      </c>
      <c r="O10" s="23" t="s">
        <v>10427</v>
      </c>
      <c r="P10" s="23">
        <f t="shared" si="1"/>
        <v>6</v>
      </c>
    </row>
    <row r="11" spans="1:16" x14ac:dyDescent="0.3">
      <c r="A11">
        <v>12</v>
      </c>
      <c r="B11" t="s">
        <v>75</v>
      </c>
      <c r="C11" t="s">
        <v>76</v>
      </c>
      <c r="D11" t="s">
        <v>28</v>
      </c>
      <c r="E11" t="s">
        <v>29</v>
      </c>
      <c r="F11">
        <v>30</v>
      </c>
      <c r="G11" t="s">
        <v>77</v>
      </c>
      <c r="H11" t="s">
        <v>78</v>
      </c>
      <c r="I11" t="s">
        <v>79</v>
      </c>
      <c r="J11" s="6">
        <v>44512</v>
      </c>
      <c r="K11">
        <v>77</v>
      </c>
      <c r="L11" t="s">
        <v>80</v>
      </c>
      <c r="M11">
        <f t="shared" si="0"/>
        <v>0</v>
      </c>
      <c r="N11" s="23" t="s">
        <v>10428</v>
      </c>
      <c r="O11" s="23" t="s">
        <v>10422</v>
      </c>
      <c r="P11" s="23">
        <f t="shared" si="1"/>
        <v>4</v>
      </c>
    </row>
    <row r="12" spans="1:16" x14ac:dyDescent="0.3">
      <c r="A12">
        <v>13</v>
      </c>
      <c r="B12" t="s">
        <v>81</v>
      </c>
      <c r="C12" t="s">
        <v>82</v>
      </c>
      <c r="D12" t="s">
        <v>15</v>
      </c>
      <c r="E12" t="s">
        <v>16</v>
      </c>
      <c r="F12">
        <v>30</v>
      </c>
      <c r="G12" t="s">
        <v>83</v>
      </c>
      <c r="H12" t="s">
        <v>84</v>
      </c>
      <c r="I12" t="s">
        <v>32</v>
      </c>
      <c r="J12" s="6" t="s">
        <v>13625</v>
      </c>
      <c r="K12">
        <v>5</v>
      </c>
      <c r="L12" t="s">
        <v>45</v>
      </c>
      <c r="M12">
        <f t="shared" si="0"/>
        <v>0</v>
      </c>
      <c r="N12" s="23" t="s">
        <v>10429</v>
      </c>
      <c r="O12" s="23" t="s">
        <v>10430</v>
      </c>
      <c r="P12" s="23">
        <f t="shared" si="1"/>
        <v>9</v>
      </c>
    </row>
    <row r="13" spans="1:16" x14ac:dyDescent="0.3">
      <c r="A13">
        <v>14</v>
      </c>
      <c r="B13" t="s">
        <v>85</v>
      </c>
      <c r="C13" t="s">
        <v>86</v>
      </c>
      <c r="D13" t="s">
        <v>28</v>
      </c>
      <c r="E13" t="s">
        <v>29</v>
      </c>
      <c r="F13">
        <v>60</v>
      </c>
      <c r="G13" t="s">
        <v>87</v>
      </c>
      <c r="H13" t="s">
        <v>88</v>
      </c>
      <c r="I13" t="s">
        <v>89</v>
      </c>
      <c r="J13" s="6" t="s">
        <v>13626</v>
      </c>
      <c r="K13">
        <v>50</v>
      </c>
      <c r="L13" t="s">
        <v>54</v>
      </c>
      <c r="M13">
        <f t="shared" si="0"/>
        <v>0</v>
      </c>
      <c r="N13" s="23" t="s">
        <v>10431</v>
      </c>
      <c r="O13" s="23" t="s">
        <v>3780</v>
      </c>
      <c r="P13" s="23">
        <f t="shared" si="1"/>
        <v>5</v>
      </c>
    </row>
    <row r="14" spans="1:16" x14ac:dyDescent="0.3">
      <c r="A14">
        <v>15</v>
      </c>
      <c r="B14" t="s">
        <v>90</v>
      </c>
      <c r="C14" t="s">
        <v>91</v>
      </c>
      <c r="D14" t="s">
        <v>92</v>
      </c>
      <c r="E14" t="s">
        <v>29</v>
      </c>
      <c r="F14">
        <v>60</v>
      </c>
      <c r="G14" t="s">
        <v>93</v>
      </c>
      <c r="H14" t="s">
        <v>94</v>
      </c>
      <c r="I14" t="s">
        <v>95</v>
      </c>
      <c r="J14" s="6" t="s">
        <v>13627</v>
      </c>
      <c r="K14">
        <v>16</v>
      </c>
      <c r="L14" t="s">
        <v>20</v>
      </c>
      <c r="M14">
        <f t="shared" si="0"/>
        <v>0</v>
      </c>
      <c r="N14" s="23" t="s">
        <v>7180</v>
      </c>
      <c r="O14" s="23" t="s">
        <v>10432</v>
      </c>
      <c r="P14" s="23">
        <f t="shared" si="1"/>
        <v>6</v>
      </c>
    </row>
    <row r="15" spans="1:16" x14ac:dyDescent="0.3">
      <c r="A15">
        <v>16</v>
      </c>
      <c r="B15" t="s">
        <v>96</v>
      </c>
      <c r="C15" t="s">
        <v>97</v>
      </c>
      <c r="D15" t="s">
        <v>28</v>
      </c>
      <c r="E15" t="s">
        <v>29</v>
      </c>
      <c r="F15">
        <v>30</v>
      </c>
      <c r="G15" t="s">
        <v>98</v>
      </c>
      <c r="H15" t="s">
        <v>99</v>
      </c>
      <c r="I15" t="s">
        <v>100</v>
      </c>
      <c r="J15" s="6" t="s">
        <v>13628</v>
      </c>
      <c r="K15">
        <v>49</v>
      </c>
      <c r="L15" t="s">
        <v>101</v>
      </c>
      <c r="M15">
        <f t="shared" si="0"/>
        <v>0</v>
      </c>
      <c r="N15" s="23" t="s">
        <v>10433</v>
      </c>
      <c r="O15" s="23" t="s">
        <v>3780</v>
      </c>
      <c r="P15" s="23">
        <f t="shared" si="1"/>
        <v>5</v>
      </c>
    </row>
    <row r="16" spans="1:16" x14ac:dyDescent="0.3">
      <c r="A16">
        <v>17</v>
      </c>
      <c r="B16" t="s">
        <v>102</v>
      </c>
      <c r="C16" t="s">
        <v>103</v>
      </c>
      <c r="D16" t="s">
        <v>28</v>
      </c>
      <c r="E16" t="s">
        <v>29</v>
      </c>
      <c r="F16">
        <v>90</v>
      </c>
      <c r="G16" t="s">
        <v>104</v>
      </c>
      <c r="H16" t="s">
        <v>105</v>
      </c>
      <c r="I16" t="s">
        <v>32</v>
      </c>
      <c r="J16" s="6" t="s">
        <v>13629</v>
      </c>
      <c r="K16">
        <v>83</v>
      </c>
      <c r="L16" t="s">
        <v>101</v>
      </c>
      <c r="M16">
        <f t="shared" si="0"/>
        <v>0</v>
      </c>
      <c r="N16" s="23" t="s">
        <v>10434</v>
      </c>
      <c r="O16" s="23" t="s">
        <v>10422</v>
      </c>
      <c r="P16" s="23">
        <f t="shared" si="1"/>
        <v>4</v>
      </c>
    </row>
    <row r="17" spans="1:19" x14ac:dyDescent="0.3">
      <c r="A17">
        <v>18</v>
      </c>
      <c r="B17" t="s">
        <v>106</v>
      </c>
      <c r="C17" t="s">
        <v>107</v>
      </c>
      <c r="D17" t="s">
        <v>28</v>
      </c>
      <c r="E17" t="s">
        <v>29</v>
      </c>
      <c r="F17">
        <v>90</v>
      </c>
      <c r="G17" t="s">
        <v>14820</v>
      </c>
      <c r="H17" t="s">
        <v>109</v>
      </c>
      <c r="I17" t="s">
        <v>110</v>
      </c>
      <c r="J17" s="6" t="s">
        <v>13630</v>
      </c>
      <c r="K17">
        <v>66</v>
      </c>
      <c r="L17" t="s">
        <v>45</v>
      </c>
      <c r="M17">
        <f t="shared" si="0"/>
        <v>0</v>
      </c>
      <c r="N17" s="23" t="s">
        <v>10435</v>
      </c>
      <c r="O17" s="23" t="s">
        <v>10436</v>
      </c>
      <c r="P17" s="23">
        <f t="shared" si="1"/>
        <v>8</v>
      </c>
    </row>
    <row r="18" spans="1:19" x14ac:dyDescent="0.3">
      <c r="A18">
        <v>19</v>
      </c>
      <c r="B18" t="s">
        <v>111</v>
      </c>
      <c r="C18" t="s">
        <v>112</v>
      </c>
      <c r="D18" t="s">
        <v>28</v>
      </c>
      <c r="E18" t="s">
        <v>29</v>
      </c>
      <c r="F18">
        <v>90</v>
      </c>
      <c r="G18" t="s">
        <v>113</v>
      </c>
      <c r="H18" t="s">
        <v>114</v>
      </c>
      <c r="I18" t="s">
        <v>38</v>
      </c>
      <c r="J18" s="6" t="s">
        <v>13631</v>
      </c>
      <c r="K18">
        <v>85</v>
      </c>
      <c r="L18" t="s">
        <v>45</v>
      </c>
      <c r="M18">
        <f t="shared" si="0"/>
        <v>0</v>
      </c>
      <c r="N18" s="23" t="s">
        <v>10437</v>
      </c>
      <c r="O18" s="23" t="s">
        <v>10438</v>
      </c>
      <c r="P18" s="23">
        <f t="shared" si="1"/>
        <v>5</v>
      </c>
    </row>
    <row r="19" spans="1:19" x14ac:dyDescent="0.3">
      <c r="A19">
        <v>20</v>
      </c>
      <c r="B19" t="s">
        <v>115</v>
      </c>
      <c r="C19" t="s">
        <v>116</v>
      </c>
      <c r="D19" t="s">
        <v>117</v>
      </c>
      <c r="E19" t="s">
        <v>29</v>
      </c>
      <c r="F19">
        <v>30</v>
      </c>
      <c r="G19" t="s">
        <v>118</v>
      </c>
      <c r="H19" t="s">
        <v>119</v>
      </c>
      <c r="I19" t="s">
        <v>32</v>
      </c>
      <c r="J19" s="6" t="s">
        <v>13632</v>
      </c>
      <c r="K19">
        <v>38</v>
      </c>
      <c r="L19" t="s">
        <v>33</v>
      </c>
      <c r="M19">
        <f t="shared" si="0"/>
        <v>0</v>
      </c>
      <c r="N19" s="23" t="s">
        <v>10439</v>
      </c>
      <c r="O19" s="23" t="s">
        <v>10422</v>
      </c>
      <c r="P19" s="23">
        <f t="shared" si="1"/>
        <v>4</v>
      </c>
    </row>
    <row r="20" spans="1:19" x14ac:dyDescent="0.3">
      <c r="A20">
        <v>21</v>
      </c>
      <c r="B20" t="s">
        <v>120</v>
      </c>
      <c r="C20" t="s">
        <v>121</v>
      </c>
      <c r="D20" t="s">
        <v>15</v>
      </c>
      <c r="E20" t="s">
        <v>16</v>
      </c>
      <c r="F20">
        <v>90</v>
      </c>
      <c r="G20" t="s">
        <v>122</v>
      </c>
      <c r="H20" t="s">
        <v>123</v>
      </c>
      <c r="I20" t="s">
        <v>124</v>
      </c>
      <c r="J20" s="6">
        <v>44202</v>
      </c>
      <c r="K20">
        <v>18</v>
      </c>
      <c r="L20" t="s">
        <v>20</v>
      </c>
      <c r="M20">
        <f t="shared" si="0"/>
        <v>0</v>
      </c>
      <c r="N20" s="23" t="s">
        <v>10440</v>
      </c>
      <c r="O20" s="23" t="s">
        <v>10417</v>
      </c>
      <c r="P20" s="23">
        <f t="shared" si="1"/>
        <v>5</v>
      </c>
    </row>
    <row r="21" spans="1:19" x14ac:dyDescent="0.3">
      <c r="A21">
        <v>22</v>
      </c>
      <c r="B21" t="s">
        <v>125</v>
      </c>
      <c r="C21" t="s">
        <v>126</v>
      </c>
      <c r="D21" t="s">
        <v>28</v>
      </c>
      <c r="E21" t="s">
        <v>29</v>
      </c>
      <c r="F21">
        <v>60</v>
      </c>
      <c r="G21" t="s">
        <v>127</v>
      </c>
      <c r="H21" t="s">
        <v>128</v>
      </c>
      <c r="I21" t="s">
        <v>129</v>
      </c>
      <c r="J21" s="6">
        <v>44595</v>
      </c>
      <c r="K21">
        <v>50</v>
      </c>
      <c r="L21" t="s">
        <v>33</v>
      </c>
      <c r="M21">
        <f t="shared" si="0"/>
        <v>0</v>
      </c>
      <c r="N21" s="23" t="s">
        <v>127</v>
      </c>
      <c r="O21" s="23"/>
      <c r="P21" s="23">
        <f t="shared" si="1"/>
        <v>0</v>
      </c>
    </row>
    <row r="22" spans="1:19" x14ac:dyDescent="0.3">
      <c r="A22">
        <v>23</v>
      </c>
      <c r="B22" t="s">
        <v>130</v>
      </c>
      <c r="C22" t="s">
        <v>131</v>
      </c>
      <c r="D22" t="s">
        <v>28</v>
      </c>
      <c r="E22" t="s">
        <v>29</v>
      </c>
      <c r="F22">
        <v>60</v>
      </c>
      <c r="G22" t="s">
        <v>132</v>
      </c>
      <c r="H22" t="s">
        <v>133</v>
      </c>
      <c r="I22" t="s">
        <v>124</v>
      </c>
      <c r="J22" s="6" t="s">
        <v>13633</v>
      </c>
      <c r="K22">
        <v>75</v>
      </c>
      <c r="L22" t="s">
        <v>20</v>
      </c>
      <c r="M22">
        <f t="shared" si="0"/>
        <v>0</v>
      </c>
      <c r="N22" s="23" t="s">
        <v>10441</v>
      </c>
      <c r="O22" s="23" t="s">
        <v>10442</v>
      </c>
      <c r="P22" s="23">
        <f t="shared" si="1"/>
        <v>7</v>
      </c>
    </row>
    <row r="23" spans="1:19" x14ac:dyDescent="0.3">
      <c r="A23">
        <v>24</v>
      </c>
      <c r="B23" t="s">
        <v>134</v>
      </c>
      <c r="C23" t="s">
        <v>135</v>
      </c>
      <c r="D23" t="s">
        <v>28</v>
      </c>
      <c r="E23" t="s">
        <v>29</v>
      </c>
      <c r="F23">
        <v>60</v>
      </c>
      <c r="G23" t="s">
        <v>136</v>
      </c>
      <c r="H23" t="s">
        <v>137</v>
      </c>
      <c r="I23" t="s">
        <v>32</v>
      </c>
      <c r="J23" s="6" t="s">
        <v>13634</v>
      </c>
      <c r="K23">
        <v>68</v>
      </c>
      <c r="L23" t="s">
        <v>39</v>
      </c>
      <c r="M23">
        <f t="shared" si="0"/>
        <v>0</v>
      </c>
      <c r="N23" s="23" t="s">
        <v>2643</v>
      </c>
      <c r="O23" s="23" t="s">
        <v>10443</v>
      </c>
      <c r="P23" s="23">
        <f t="shared" si="1"/>
        <v>6</v>
      </c>
    </row>
    <row r="24" spans="1:19" x14ac:dyDescent="0.3">
      <c r="A24">
        <v>25</v>
      </c>
      <c r="B24" t="s">
        <v>138</v>
      </c>
      <c r="C24" t="s">
        <v>139</v>
      </c>
      <c r="D24" t="s">
        <v>28</v>
      </c>
      <c r="E24" t="s">
        <v>29</v>
      </c>
      <c r="F24">
        <v>30</v>
      </c>
      <c r="G24" t="s">
        <v>140</v>
      </c>
      <c r="H24" t="s">
        <v>141</v>
      </c>
      <c r="I24" t="s">
        <v>32</v>
      </c>
      <c r="J24" s="6" t="s">
        <v>13635</v>
      </c>
      <c r="K24">
        <v>14</v>
      </c>
      <c r="L24" t="s">
        <v>20</v>
      </c>
      <c r="M24">
        <f t="shared" si="0"/>
        <v>0</v>
      </c>
      <c r="N24" s="23" t="s">
        <v>10444</v>
      </c>
      <c r="O24" s="23" t="s">
        <v>10438</v>
      </c>
      <c r="P24" s="23">
        <f t="shared" si="1"/>
        <v>5</v>
      </c>
    </row>
    <row r="25" spans="1:19" x14ac:dyDescent="0.3">
      <c r="A25">
        <v>27</v>
      </c>
      <c r="B25" t="s">
        <v>142</v>
      </c>
      <c r="C25" t="s">
        <v>143</v>
      </c>
      <c r="D25" t="s">
        <v>15</v>
      </c>
      <c r="E25" t="s">
        <v>16</v>
      </c>
      <c r="F25">
        <v>90</v>
      </c>
      <c r="G25" t="s">
        <v>144</v>
      </c>
      <c r="H25" t="s">
        <v>145</v>
      </c>
      <c r="I25" t="s">
        <v>146</v>
      </c>
      <c r="J25" s="6" t="s">
        <v>13636</v>
      </c>
      <c r="K25">
        <v>75</v>
      </c>
      <c r="L25" t="s">
        <v>45</v>
      </c>
      <c r="M25">
        <f t="shared" si="0"/>
        <v>0</v>
      </c>
      <c r="N25" s="23" t="s">
        <v>10445</v>
      </c>
      <c r="O25" s="23" t="s">
        <v>10446</v>
      </c>
      <c r="P25" s="23">
        <f t="shared" si="1"/>
        <v>5</v>
      </c>
    </row>
    <row r="26" spans="1:19" x14ac:dyDescent="0.3">
      <c r="A26">
        <v>28</v>
      </c>
      <c r="B26" t="s">
        <v>147</v>
      </c>
      <c r="C26" t="s">
        <v>148</v>
      </c>
      <c r="D26" t="s">
        <v>15</v>
      </c>
      <c r="E26" t="s">
        <v>16</v>
      </c>
      <c r="F26">
        <v>30</v>
      </c>
      <c r="G26" t="s">
        <v>149</v>
      </c>
      <c r="H26" t="s">
        <v>150</v>
      </c>
      <c r="I26" t="s">
        <v>110</v>
      </c>
      <c r="J26" s="6" t="s">
        <v>13637</v>
      </c>
      <c r="K26">
        <v>18</v>
      </c>
      <c r="L26" t="s">
        <v>101</v>
      </c>
      <c r="M26">
        <f t="shared" si="0"/>
        <v>0</v>
      </c>
      <c r="N26" s="23" t="s">
        <v>10447</v>
      </c>
      <c r="O26" s="23" t="s">
        <v>3222</v>
      </c>
      <c r="P26" s="23">
        <f t="shared" si="1"/>
        <v>4</v>
      </c>
    </row>
    <row r="27" spans="1:19" x14ac:dyDescent="0.3">
      <c r="A27">
        <v>29</v>
      </c>
      <c r="B27" t="s">
        <v>151</v>
      </c>
      <c r="C27" t="s">
        <v>152</v>
      </c>
      <c r="D27" t="s">
        <v>51</v>
      </c>
      <c r="E27" t="s">
        <v>16</v>
      </c>
      <c r="F27">
        <v>30</v>
      </c>
      <c r="G27" t="s">
        <v>153</v>
      </c>
      <c r="H27" t="s">
        <v>154</v>
      </c>
      <c r="I27" t="s">
        <v>25</v>
      </c>
      <c r="J27" s="6">
        <v>44901</v>
      </c>
      <c r="K27">
        <v>89</v>
      </c>
      <c r="L27" t="s">
        <v>80</v>
      </c>
      <c r="M27">
        <f t="shared" si="0"/>
        <v>0</v>
      </c>
      <c r="N27" s="23" t="s">
        <v>258</v>
      </c>
      <c r="O27" s="23" t="s">
        <v>10425</v>
      </c>
      <c r="P27" s="23">
        <f t="shared" si="1"/>
        <v>3</v>
      </c>
      <c r="R27" s="78" t="s">
        <v>14774</v>
      </c>
      <c r="S27" s="78"/>
    </row>
    <row r="28" spans="1:19" ht="14.4" customHeight="1" x14ac:dyDescent="0.3">
      <c r="A28">
        <v>30</v>
      </c>
      <c r="B28" t="s">
        <v>155</v>
      </c>
      <c r="C28" t="s">
        <v>156</v>
      </c>
      <c r="D28" t="s">
        <v>28</v>
      </c>
      <c r="E28" t="s">
        <v>29</v>
      </c>
      <c r="F28">
        <v>90</v>
      </c>
      <c r="G28" t="s">
        <v>14403</v>
      </c>
      <c r="H28" t="s">
        <v>158</v>
      </c>
      <c r="I28" t="s">
        <v>32</v>
      </c>
      <c r="J28" s="6" t="s">
        <v>13638</v>
      </c>
      <c r="K28">
        <v>89</v>
      </c>
      <c r="L28" t="s">
        <v>159</v>
      </c>
      <c r="M28">
        <f t="shared" si="0"/>
        <v>0</v>
      </c>
      <c r="N28" s="23" t="s">
        <v>10448</v>
      </c>
      <c r="O28" s="23" t="s">
        <v>10449</v>
      </c>
      <c r="P28" s="23">
        <f t="shared" si="1"/>
        <v>7</v>
      </c>
      <c r="R28" s="78"/>
      <c r="S28" s="78"/>
    </row>
    <row r="29" spans="1:19" x14ac:dyDescent="0.3">
      <c r="A29">
        <v>31</v>
      </c>
      <c r="B29" t="s">
        <v>160</v>
      </c>
      <c r="C29" t="s">
        <v>161</v>
      </c>
      <c r="D29" t="s">
        <v>28</v>
      </c>
      <c r="E29" t="s">
        <v>29</v>
      </c>
      <c r="F29">
        <v>60</v>
      </c>
      <c r="G29" t="s">
        <v>162</v>
      </c>
      <c r="H29" t="s">
        <v>163</v>
      </c>
      <c r="I29" t="s">
        <v>164</v>
      </c>
      <c r="J29" s="6" t="s">
        <v>13639</v>
      </c>
      <c r="K29">
        <v>43</v>
      </c>
      <c r="L29" t="s">
        <v>70</v>
      </c>
      <c r="M29">
        <f t="shared" si="0"/>
        <v>0</v>
      </c>
      <c r="N29" s="23" t="s">
        <v>10448</v>
      </c>
      <c r="O29" s="23" t="s">
        <v>3089</v>
      </c>
      <c r="P29" s="23">
        <f t="shared" si="1"/>
        <v>4</v>
      </c>
      <c r="R29" s="78"/>
      <c r="S29" s="78"/>
    </row>
    <row r="30" spans="1:19" x14ac:dyDescent="0.3">
      <c r="A30">
        <v>32</v>
      </c>
      <c r="B30" t="s">
        <v>165</v>
      </c>
      <c r="C30" t="s">
        <v>166</v>
      </c>
      <c r="D30" t="s">
        <v>15</v>
      </c>
      <c r="E30" t="s">
        <v>16</v>
      </c>
      <c r="F30">
        <v>60</v>
      </c>
      <c r="G30" t="s">
        <v>167</v>
      </c>
      <c r="H30" t="s">
        <v>168</v>
      </c>
      <c r="I30" t="s">
        <v>32</v>
      </c>
      <c r="J30" s="6">
        <v>44266</v>
      </c>
      <c r="K30">
        <v>37</v>
      </c>
      <c r="L30" t="s">
        <v>45</v>
      </c>
      <c r="M30">
        <f t="shared" si="0"/>
        <v>0</v>
      </c>
      <c r="N30" s="23" t="s">
        <v>10415</v>
      </c>
      <c r="O30" s="23" t="s">
        <v>10417</v>
      </c>
      <c r="P30" s="23">
        <f t="shared" si="1"/>
        <v>5</v>
      </c>
    </row>
    <row r="31" spans="1:19" x14ac:dyDescent="0.3">
      <c r="A31">
        <v>33</v>
      </c>
      <c r="B31" t="s">
        <v>169</v>
      </c>
      <c r="C31" t="s">
        <v>170</v>
      </c>
      <c r="D31" t="s">
        <v>15</v>
      </c>
      <c r="E31" t="s">
        <v>16</v>
      </c>
      <c r="F31">
        <v>90</v>
      </c>
      <c r="G31" t="s">
        <v>171</v>
      </c>
      <c r="H31" t="s">
        <v>172</v>
      </c>
      <c r="I31" t="s">
        <v>173</v>
      </c>
      <c r="J31" s="6">
        <v>44540</v>
      </c>
      <c r="K31">
        <v>55</v>
      </c>
      <c r="L31" t="s">
        <v>64</v>
      </c>
      <c r="M31">
        <f t="shared" si="0"/>
        <v>0</v>
      </c>
      <c r="N31" s="23" t="s">
        <v>10450</v>
      </c>
      <c r="O31" s="23" t="s">
        <v>10417</v>
      </c>
      <c r="P31" s="23">
        <f t="shared" si="1"/>
        <v>5</v>
      </c>
    </row>
    <row r="32" spans="1:19" x14ac:dyDescent="0.3">
      <c r="A32">
        <v>34</v>
      </c>
      <c r="B32" t="s">
        <v>174</v>
      </c>
      <c r="C32" t="s">
        <v>175</v>
      </c>
      <c r="D32" t="s">
        <v>51</v>
      </c>
      <c r="E32" t="s">
        <v>16</v>
      </c>
      <c r="F32">
        <v>60</v>
      </c>
      <c r="G32" t="s">
        <v>176</v>
      </c>
      <c r="H32" t="s">
        <v>177</v>
      </c>
      <c r="I32" t="s">
        <v>178</v>
      </c>
      <c r="J32" s="6">
        <v>44354</v>
      </c>
      <c r="K32">
        <v>92</v>
      </c>
      <c r="L32" t="s">
        <v>64</v>
      </c>
      <c r="M32">
        <f t="shared" si="0"/>
        <v>0</v>
      </c>
      <c r="N32" s="23" t="s">
        <v>10451</v>
      </c>
      <c r="O32" s="23" t="s">
        <v>3780</v>
      </c>
      <c r="P32" s="23">
        <f t="shared" si="1"/>
        <v>5</v>
      </c>
    </row>
    <row r="33" spans="1:16" x14ac:dyDescent="0.3">
      <c r="A33">
        <v>35</v>
      </c>
      <c r="B33" t="s">
        <v>179</v>
      </c>
      <c r="C33" t="s">
        <v>180</v>
      </c>
      <c r="D33" t="s">
        <v>28</v>
      </c>
      <c r="E33" t="s">
        <v>29</v>
      </c>
      <c r="F33">
        <v>60</v>
      </c>
      <c r="G33" t="s">
        <v>14404</v>
      </c>
      <c r="H33" t="s">
        <v>182</v>
      </c>
      <c r="I33" t="s">
        <v>32</v>
      </c>
      <c r="J33" s="6" t="s">
        <v>13640</v>
      </c>
      <c r="K33">
        <v>105</v>
      </c>
      <c r="L33" t="s">
        <v>45</v>
      </c>
      <c r="M33">
        <f t="shared" si="0"/>
        <v>0</v>
      </c>
      <c r="N33" s="23" t="s">
        <v>10452</v>
      </c>
      <c r="O33" s="23" t="s">
        <v>8217</v>
      </c>
      <c r="P33" s="23">
        <f t="shared" si="1"/>
        <v>6</v>
      </c>
    </row>
    <row r="34" spans="1:16" x14ac:dyDescent="0.3">
      <c r="A34">
        <v>36</v>
      </c>
      <c r="B34" t="s">
        <v>183</v>
      </c>
      <c r="C34" t="s">
        <v>184</v>
      </c>
      <c r="D34" t="s">
        <v>28</v>
      </c>
      <c r="E34" t="s">
        <v>29</v>
      </c>
      <c r="F34">
        <v>30</v>
      </c>
      <c r="G34" t="s">
        <v>14405</v>
      </c>
      <c r="H34" t="s">
        <v>186</v>
      </c>
      <c r="I34" t="s">
        <v>187</v>
      </c>
      <c r="J34" s="6" t="s">
        <v>13641</v>
      </c>
      <c r="K34">
        <v>30</v>
      </c>
      <c r="L34" t="s">
        <v>101</v>
      </c>
      <c r="M34">
        <f t="shared" si="0"/>
        <v>0</v>
      </c>
      <c r="N34" s="23" t="s">
        <v>10452</v>
      </c>
      <c r="O34" s="23" t="s">
        <v>10453</v>
      </c>
      <c r="P34" s="23">
        <f t="shared" si="1"/>
        <v>7</v>
      </c>
    </row>
    <row r="35" spans="1:16" x14ac:dyDescent="0.3">
      <c r="A35">
        <v>37</v>
      </c>
      <c r="B35" t="s">
        <v>188</v>
      </c>
      <c r="C35" t="s">
        <v>189</v>
      </c>
      <c r="D35" t="s">
        <v>28</v>
      </c>
      <c r="E35" t="s">
        <v>29</v>
      </c>
      <c r="F35">
        <v>90</v>
      </c>
      <c r="G35" t="s">
        <v>190</v>
      </c>
      <c r="H35" t="s">
        <v>191</v>
      </c>
      <c r="I35" t="s">
        <v>89</v>
      </c>
      <c r="J35" s="6" t="s">
        <v>13642</v>
      </c>
      <c r="K35">
        <v>7</v>
      </c>
      <c r="L35" t="s">
        <v>54</v>
      </c>
      <c r="M35">
        <f t="shared" si="0"/>
        <v>0</v>
      </c>
      <c r="N35" s="23" t="s">
        <v>3619</v>
      </c>
      <c r="O35" s="23" t="s">
        <v>10430</v>
      </c>
      <c r="P35" s="23">
        <f t="shared" si="1"/>
        <v>9</v>
      </c>
    </row>
    <row r="36" spans="1:16" x14ac:dyDescent="0.3">
      <c r="A36">
        <v>38</v>
      </c>
      <c r="B36" t="s">
        <v>192</v>
      </c>
      <c r="C36" t="s">
        <v>193</v>
      </c>
      <c r="D36" t="s">
        <v>15</v>
      </c>
      <c r="E36" t="s">
        <v>16</v>
      </c>
      <c r="F36">
        <v>90</v>
      </c>
      <c r="G36" t="s">
        <v>194</v>
      </c>
      <c r="H36" t="s">
        <v>195</v>
      </c>
      <c r="I36" t="s">
        <v>187</v>
      </c>
      <c r="J36" s="6">
        <v>44049</v>
      </c>
      <c r="K36">
        <v>10</v>
      </c>
      <c r="L36" t="s">
        <v>159</v>
      </c>
      <c r="M36">
        <f t="shared" si="0"/>
        <v>0</v>
      </c>
      <c r="N36" s="23" t="s">
        <v>3619</v>
      </c>
      <c r="O36" s="23" t="s">
        <v>9969</v>
      </c>
      <c r="P36" s="23">
        <f t="shared" si="1"/>
        <v>6</v>
      </c>
    </row>
    <row r="37" spans="1:16" x14ac:dyDescent="0.3">
      <c r="A37">
        <v>39</v>
      </c>
      <c r="B37" t="s">
        <v>196</v>
      </c>
      <c r="C37" t="s">
        <v>197</v>
      </c>
      <c r="D37" t="s">
        <v>28</v>
      </c>
      <c r="E37" t="s">
        <v>29</v>
      </c>
      <c r="F37">
        <v>30</v>
      </c>
      <c r="G37" t="s">
        <v>14406</v>
      </c>
      <c r="H37" t="s">
        <v>199</v>
      </c>
      <c r="I37" t="s">
        <v>32</v>
      </c>
      <c r="J37" s="6" t="s">
        <v>13643</v>
      </c>
      <c r="K37">
        <v>14</v>
      </c>
      <c r="L37" t="s">
        <v>101</v>
      </c>
      <c r="M37">
        <f t="shared" si="0"/>
        <v>0</v>
      </c>
      <c r="N37" s="23" t="s">
        <v>3619</v>
      </c>
      <c r="O37" s="23" t="s">
        <v>10454</v>
      </c>
      <c r="P37" s="23">
        <f t="shared" si="1"/>
        <v>4</v>
      </c>
    </row>
    <row r="38" spans="1:16" x14ac:dyDescent="0.3">
      <c r="A38">
        <v>40</v>
      </c>
      <c r="B38" t="s">
        <v>200</v>
      </c>
      <c r="C38" t="s">
        <v>201</v>
      </c>
      <c r="D38" t="s">
        <v>51</v>
      </c>
      <c r="E38" t="s">
        <v>16</v>
      </c>
      <c r="F38">
        <v>30</v>
      </c>
      <c r="G38" t="s">
        <v>202</v>
      </c>
      <c r="H38" t="s">
        <v>203</v>
      </c>
      <c r="I38" t="s">
        <v>32</v>
      </c>
      <c r="J38" s="6" t="s">
        <v>13644</v>
      </c>
      <c r="K38">
        <v>5</v>
      </c>
      <c r="L38" t="s">
        <v>39</v>
      </c>
      <c r="M38">
        <f t="shared" si="0"/>
        <v>0</v>
      </c>
      <c r="N38" s="23" t="s">
        <v>10455</v>
      </c>
      <c r="O38" s="23" t="s">
        <v>10422</v>
      </c>
      <c r="P38" s="23">
        <f t="shared" si="1"/>
        <v>4</v>
      </c>
    </row>
    <row r="39" spans="1:16" x14ac:dyDescent="0.3">
      <c r="A39">
        <v>41</v>
      </c>
      <c r="B39" t="s">
        <v>204</v>
      </c>
      <c r="C39" t="s">
        <v>205</v>
      </c>
      <c r="D39" t="s">
        <v>28</v>
      </c>
      <c r="E39" t="s">
        <v>29</v>
      </c>
      <c r="F39">
        <v>60</v>
      </c>
      <c r="G39" t="s">
        <v>206</v>
      </c>
      <c r="H39" t="s">
        <v>207</v>
      </c>
      <c r="I39" t="s">
        <v>208</v>
      </c>
      <c r="J39" s="6">
        <v>44897</v>
      </c>
      <c r="K39">
        <v>2</v>
      </c>
      <c r="L39" t="s">
        <v>80</v>
      </c>
      <c r="M39">
        <f t="shared" si="0"/>
        <v>0</v>
      </c>
      <c r="N39" s="23" t="s">
        <v>10456</v>
      </c>
      <c r="O39" s="23" t="s">
        <v>10438</v>
      </c>
      <c r="P39" s="23">
        <f t="shared" si="1"/>
        <v>5</v>
      </c>
    </row>
    <row r="40" spans="1:16" x14ac:dyDescent="0.3">
      <c r="A40">
        <v>42</v>
      </c>
      <c r="B40" t="s">
        <v>209</v>
      </c>
      <c r="C40" t="s">
        <v>210</v>
      </c>
      <c r="D40" t="s">
        <v>28</v>
      </c>
      <c r="E40" t="s">
        <v>29</v>
      </c>
      <c r="F40">
        <v>90</v>
      </c>
      <c r="G40" t="s">
        <v>211</v>
      </c>
      <c r="H40" t="s">
        <v>212</v>
      </c>
      <c r="I40" t="s">
        <v>213</v>
      </c>
      <c r="J40" s="6" t="s">
        <v>13645</v>
      </c>
      <c r="K40">
        <v>46</v>
      </c>
      <c r="L40" t="s">
        <v>39</v>
      </c>
      <c r="M40">
        <f t="shared" si="0"/>
        <v>0</v>
      </c>
      <c r="N40" s="23" t="s">
        <v>10457</v>
      </c>
      <c r="O40" s="23" t="s">
        <v>1021</v>
      </c>
      <c r="P40" s="23">
        <f t="shared" si="1"/>
        <v>6</v>
      </c>
    </row>
    <row r="41" spans="1:16" x14ac:dyDescent="0.3">
      <c r="A41">
        <v>43</v>
      </c>
      <c r="B41" t="s">
        <v>214</v>
      </c>
      <c r="C41" t="s">
        <v>215</v>
      </c>
      <c r="D41" t="s">
        <v>28</v>
      </c>
      <c r="E41" t="s">
        <v>29</v>
      </c>
      <c r="F41">
        <v>90</v>
      </c>
      <c r="G41" t="s">
        <v>14407</v>
      </c>
      <c r="H41" t="s">
        <v>217</v>
      </c>
      <c r="I41" t="s">
        <v>124</v>
      </c>
      <c r="J41" s="6" t="s">
        <v>13624</v>
      </c>
      <c r="K41">
        <v>18</v>
      </c>
      <c r="L41" t="s">
        <v>33</v>
      </c>
      <c r="M41">
        <f t="shared" si="0"/>
        <v>0</v>
      </c>
      <c r="N41" s="23" t="s">
        <v>10457</v>
      </c>
      <c r="O41" s="23" t="s">
        <v>10449</v>
      </c>
      <c r="P41" s="23">
        <f t="shared" si="1"/>
        <v>7</v>
      </c>
    </row>
    <row r="42" spans="1:16" x14ac:dyDescent="0.3">
      <c r="A42">
        <v>44</v>
      </c>
      <c r="B42" t="s">
        <v>218</v>
      </c>
      <c r="C42" t="s">
        <v>219</v>
      </c>
      <c r="D42" t="s">
        <v>28</v>
      </c>
      <c r="E42" t="s">
        <v>29</v>
      </c>
      <c r="F42">
        <v>60</v>
      </c>
      <c r="G42" t="s">
        <v>220</v>
      </c>
      <c r="H42" t="s">
        <v>221</v>
      </c>
      <c r="I42" t="s">
        <v>32</v>
      </c>
      <c r="J42" s="6" t="s">
        <v>13646</v>
      </c>
      <c r="K42">
        <v>56</v>
      </c>
      <c r="L42" t="s">
        <v>101</v>
      </c>
      <c r="M42">
        <f t="shared" si="0"/>
        <v>0</v>
      </c>
      <c r="N42" s="23" t="s">
        <v>10457</v>
      </c>
      <c r="O42" s="23" t="s">
        <v>10422</v>
      </c>
      <c r="P42" s="23">
        <f t="shared" si="1"/>
        <v>4</v>
      </c>
    </row>
    <row r="43" spans="1:16" x14ac:dyDescent="0.3">
      <c r="A43">
        <v>45</v>
      </c>
      <c r="B43" t="s">
        <v>222</v>
      </c>
      <c r="C43" t="s">
        <v>152</v>
      </c>
      <c r="D43" t="s">
        <v>28</v>
      </c>
      <c r="E43" t="s">
        <v>29</v>
      </c>
      <c r="F43">
        <v>60</v>
      </c>
      <c r="G43" t="s">
        <v>223</v>
      </c>
      <c r="H43" t="s">
        <v>224</v>
      </c>
      <c r="I43" t="s">
        <v>124</v>
      </c>
      <c r="J43" s="6" t="s">
        <v>13647</v>
      </c>
      <c r="K43">
        <v>63</v>
      </c>
      <c r="L43" t="s">
        <v>20</v>
      </c>
      <c r="M43">
        <f t="shared" si="0"/>
        <v>0</v>
      </c>
      <c r="N43" s="23" t="s">
        <v>10457</v>
      </c>
      <c r="O43" s="23" t="s">
        <v>10453</v>
      </c>
      <c r="P43" s="23">
        <f t="shared" si="1"/>
        <v>7</v>
      </c>
    </row>
    <row r="44" spans="1:16" x14ac:dyDescent="0.3">
      <c r="A44">
        <v>46</v>
      </c>
      <c r="B44" t="s">
        <v>142</v>
      </c>
      <c r="C44" t="s">
        <v>225</v>
      </c>
      <c r="D44" t="s">
        <v>41</v>
      </c>
      <c r="E44" t="s">
        <v>16</v>
      </c>
      <c r="F44">
        <v>30</v>
      </c>
      <c r="G44" t="s">
        <v>14821</v>
      </c>
      <c r="H44" t="s">
        <v>227</v>
      </c>
      <c r="I44" t="s">
        <v>178</v>
      </c>
      <c r="J44" s="6" t="s">
        <v>13648</v>
      </c>
      <c r="K44">
        <v>6</v>
      </c>
      <c r="L44" t="s">
        <v>20</v>
      </c>
      <c r="M44">
        <f t="shared" si="0"/>
        <v>0</v>
      </c>
      <c r="N44" s="23" t="s">
        <v>10458</v>
      </c>
      <c r="O44" s="23" t="s">
        <v>3369</v>
      </c>
      <c r="P44" s="23">
        <f t="shared" si="1"/>
        <v>5</v>
      </c>
    </row>
    <row r="45" spans="1:16" x14ac:dyDescent="0.3">
      <c r="A45">
        <v>47</v>
      </c>
      <c r="B45" t="s">
        <v>228</v>
      </c>
      <c r="C45" t="s">
        <v>229</v>
      </c>
      <c r="D45" t="s">
        <v>28</v>
      </c>
      <c r="E45" t="s">
        <v>29</v>
      </c>
      <c r="F45">
        <v>30</v>
      </c>
      <c r="G45" t="s">
        <v>230</v>
      </c>
      <c r="H45" t="s">
        <v>231</v>
      </c>
      <c r="I45" t="s">
        <v>178</v>
      </c>
      <c r="J45" s="6">
        <v>44199</v>
      </c>
      <c r="K45">
        <v>31</v>
      </c>
      <c r="L45" t="s">
        <v>80</v>
      </c>
      <c r="M45">
        <f t="shared" si="0"/>
        <v>0</v>
      </c>
      <c r="N45" s="23" t="s">
        <v>10459</v>
      </c>
      <c r="O45" s="23" t="s">
        <v>10422</v>
      </c>
      <c r="P45" s="23">
        <f t="shared" si="1"/>
        <v>4</v>
      </c>
    </row>
    <row r="46" spans="1:16" x14ac:dyDescent="0.3">
      <c r="A46">
        <v>48</v>
      </c>
      <c r="B46" t="s">
        <v>232</v>
      </c>
      <c r="C46" t="s">
        <v>233</v>
      </c>
      <c r="D46" t="s">
        <v>51</v>
      </c>
      <c r="E46" t="s">
        <v>16</v>
      </c>
      <c r="F46">
        <v>30</v>
      </c>
      <c r="G46" t="s">
        <v>234</v>
      </c>
      <c r="H46" t="s">
        <v>235</v>
      </c>
      <c r="I46" t="s">
        <v>146</v>
      </c>
      <c r="J46" s="6" t="s">
        <v>13649</v>
      </c>
      <c r="K46">
        <v>19</v>
      </c>
      <c r="L46" t="s">
        <v>20</v>
      </c>
      <c r="M46">
        <f t="shared" si="0"/>
        <v>0</v>
      </c>
      <c r="N46" s="23" t="s">
        <v>10460</v>
      </c>
      <c r="O46" s="23" t="s">
        <v>10422</v>
      </c>
      <c r="P46" s="23">
        <f t="shared" si="1"/>
        <v>4</v>
      </c>
    </row>
    <row r="47" spans="1:16" x14ac:dyDescent="0.3">
      <c r="A47">
        <v>49</v>
      </c>
      <c r="B47" t="s">
        <v>236</v>
      </c>
      <c r="C47" t="s">
        <v>237</v>
      </c>
      <c r="D47" t="s">
        <v>51</v>
      </c>
      <c r="E47" t="s">
        <v>16</v>
      </c>
      <c r="F47">
        <v>90</v>
      </c>
      <c r="G47" t="s">
        <v>238</v>
      </c>
      <c r="H47" t="s">
        <v>239</v>
      </c>
      <c r="I47" t="s">
        <v>240</v>
      </c>
      <c r="J47" s="6" t="s">
        <v>13650</v>
      </c>
      <c r="K47">
        <v>44</v>
      </c>
      <c r="L47" t="s">
        <v>33</v>
      </c>
      <c r="M47">
        <f t="shared" si="0"/>
        <v>0</v>
      </c>
      <c r="N47" s="23" t="s">
        <v>10461</v>
      </c>
      <c r="O47" s="23" t="s">
        <v>6</v>
      </c>
      <c r="P47" s="23">
        <f t="shared" si="1"/>
        <v>6</v>
      </c>
    </row>
    <row r="48" spans="1:16" x14ac:dyDescent="0.3">
      <c r="A48">
        <v>50</v>
      </c>
      <c r="B48" t="s">
        <v>241</v>
      </c>
      <c r="C48" t="s">
        <v>242</v>
      </c>
      <c r="D48" t="s">
        <v>15</v>
      </c>
      <c r="E48" t="s">
        <v>16</v>
      </c>
      <c r="F48">
        <v>90</v>
      </c>
      <c r="G48" t="s">
        <v>243</v>
      </c>
      <c r="H48" t="s">
        <v>244</v>
      </c>
      <c r="I48" t="s">
        <v>240</v>
      </c>
      <c r="J48" s="6" t="s">
        <v>13651</v>
      </c>
      <c r="K48">
        <v>5</v>
      </c>
      <c r="L48" t="s">
        <v>45</v>
      </c>
      <c r="M48">
        <f t="shared" si="0"/>
        <v>0</v>
      </c>
      <c r="N48" s="23" t="s">
        <v>10462</v>
      </c>
      <c r="O48" s="23" t="s">
        <v>10436</v>
      </c>
      <c r="P48" s="23">
        <f t="shared" si="1"/>
        <v>8</v>
      </c>
    </row>
    <row r="49" spans="1:16" x14ac:dyDescent="0.3">
      <c r="A49">
        <v>51</v>
      </c>
      <c r="B49" t="s">
        <v>245</v>
      </c>
      <c r="C49" t="s">
        <v>246</v>
      </c>
      <c r="D49" t="s">
        <v>28</v>
      </c>
      <c r="E49" t="s">
        <v>29</v>
      </c>
      <c r="F49">
        <v>30</v>
      </c>
      <c r="G49" t="s">
        <v>247</v>
      </c>
      <c r="H49" t="s">
        <v>248</v>
      </c>
      <c r="I49" t="s">
        <v>178</v>
      </c>
      <c r="J49" s="6" t="s">
        <v>13636</v>
      </c>
      <c r="K49">
        <v>24</v>
      </c>
      <c r="L49" t="s">
        <v>20</v>
      </c>
      <c r="M49">
        <f t="shared" si="0"/>
        <v>0</v>
      </c>
      <c r="N49" s="23" t="s">
        <v>10463</v>
      </c>
      <c r="O49" s="23" t="s">
        <v>3222</v>
      </c>
      <c r="P49" s="23">
        <f t="shared" si="1"/>
        <v>4</v>
      </c>
    </row>
    <row r="50" spans="1:16" x14ac:dyDescent="0.3">
      <c r="A50">
        <v>52</v>
      </c>
      <c r="B50" t="s">
        <v>249</v>
      </c>
      <c r="C50" t="s">
        <v>66</v>
      </c>
      <c r="D50" t="s">
        <v>28</v>
      </c>
      <c r="E50" t="s">
        <v>29</v>
      </c>
      <c r="F50">
        <v>30</v>
      </c>
      <c r="G50" t="s">
        <v>250</v>
      </c>
      <c r="H50" t="s">
        <v>251</v>
      </c>
      <c r="I50" t="s">
        <v>146</v>
      </c>
      <c r="J50" s="6">
        <v>44084</v>
      </c>
      <c r="K50">
        <v>85</v>
      </c>
      <c r="L50" t="s">
        <v>101</v>
      </c>
      <c r="M50">
        <f t="shared" si="0"/>
        <v>0</v>
      </c>
      <c r="N50" s="23" t="s">
        <v>503</v>
      </c>
      <c r="O50" s="23" t="s">
        <v>10464</v>
      </c>
      <c r="P50" s="23">
        <f t="shared" si="1"/>
        <v>3</v>
      </c>
    </row>
    <row r="51" spans="1:16" x14ac:dyDescent="0.3">
      <c r="A51">
        <v>53</v>
      </c>
      <c r="B51" t="s">
        <v>252</v>
      </c>
      <c r="C51" t="s">
        <v>253</v>
      </c>
      <c r="D51" t="s">
        <v>15</v>
      </c>
      <c r="E51" t="s">
        <v>16</v>
      </c>
      <c r="F51">
        <v>30</v>
      </c>
      <c r="G51" t="s">
        <v>254</v>
      </c>
      <c r="H51" t="s">
        <v>255</v>
      </c>
      <c r="I51" t="s">
        <v>32</v>
      </c>
      <c r="J51" s="6">
        <v>43895</v>
      </c>
      <c r="K51">
        <v>56</v>
      </c>
      <c r="L51" t="s">
        <v>45</v>
      </c>
      <c r="M51">
        <f t="shared" si="0"/>
        <v>0</v>
      </c>
      <c r="N51" s="23" t="s">
        <v>503</v>
      </c>
      <c r="O51" s="23" t="s">
        <v>10422</v>
      </c>
      <c r="P51" s="23">
        <f t="shared" si="1"/>
        <v>4</v>
      </c>
    </row>
    <row r="52" spans="1:16" x14ac:dyDescent="0.3">
      <c r="A52">
        <v>54</v>
      </c>
      <c r="B52" t="s">
        <v>256</v>
      </c>
      <c r="C52" t="s">
        <v>257</v>
      </c>
      <c r="D52" t="s">
        <v>117</v>
      </c>
      <c r="E52" t="s">
        <v>29</v>
      </c>
      <c r="F52">
        <v>30</v>
      </c>
      <c r="G52" t="s">
        <v>254</v>
      </c>
      <c r="H52" t="s">
        <v>258</v>
      </c>
      <c r="I52" t="s">
        <v>32</v>
      </c>
      <c r="J52" s="6">
        <v>44451</v>
      </c>
      <c r="K52">
        <v>77</v>
      </c>
      <c r="L52" t="s">
        <v>80</v>
      </c>
      <c r="M52">
        <f t="shared" si="0"/>
        <v>0</v>
      </c>
      <c r="N52" s="23" t="s">
        <v>503</v>
      </c>
      <c r="O52" s="23" t="s">
        <v>10422</v>
      </c>
      <c r="P52" s="23">
        <f t="shared" si="1"/>
        <v>4</v>
      </c>
    </row>
    <row r="53" spans="1:16" x14ac:dyDescent="0.3">
      <c r="A53">
        <v>55</v>
      </c>
      <c r="B53" t="s">
        <v>259</v>
      </c>
      <c r="C53" t="s">
        <v>260</v>
      </c>
      <c r="D53" t="s">
        <v>28</v>
      </c>
      <c r="E53" t="s">
        <v>29</v>
      </c>
      <c r="F53">
        <v>60</v>
      </c>
      <c r="G53" t="s">
        <v>261</v>
      </c>
      <c r="H53" t="s">
        <v>262</v>
      </c>
      <c r="I53" t="s">
        <v>110</v>
      </c>
      <c r="J53" s="6">
        <v>44050</v>
      </c>
      <c r="K53">
        <v>39</v>
      </c>
      <c r="L53" t="s">
        <v>101</v>
      </c>
      <c r="M53">
        <f t="shared" si="0"/>
        <v>0</v>
      </c>
      <c r="N53" s="23" t="s">
        <v>503</v>
      </c>
      <c r="O53" s="23" t="s">
        <v>6</v>
      </c>
      <c r="P53" s="23">
        <f t="shared" si="1"/>
        <v>6</v>
      </c>
    </row>
    <row r="54" spans="1:16" x14ac:dyDescent="0.3">
      <c r="A54">
        <v>56</v>
      </c>
      <c r="B54" t="s">
        <v>263</v>
      </c>
      <c r="C54" t="s">
        <v>264</v>
      </c>
      <c r="D54" t="s">
        <v>51</v>
      </c>
      <c r="E54" t="s">
        <v>16</v>
      </c>
      <c r="F54">
        <v>30</v>
      </c>
      <c r="G54" t="s">
        <v>265</v>
      </c>
      <c r="H54" t="s">
        <v>266</v>
      </c>
      <c r="I54" t="s">
        <v>32</v>
      </c>
      <c r="J54" s="6" t="s">
        <v>13652</v>
      </c>
      <c r="K54">
        <v>63</v>
      </c>
      <c r="L54" t="s">
        <v>54</v>
      </c>
      <c r="M54">
        <f t="shared" si="0"/>
        <v>0</v>
      </c>
      <c r="N54" s="23" t="s">
        <v>10465</v>
      </c>
      <c r="O54" s="23" t="s">
        <v>10466</v>
      </c>
      <c r="P54" s="23">
        <f t="shared" si="1"/>
        <v>5</v>
      </c>
    </row>
    <row r="55" spans="1:16" x14ac:dyDescent="0.3">
      <c r="A55">
        <v>57</v>
      </c>
      <c r="B55" t="s">
        <v>267</v>
      </c>
      <c r="C55" t="s">
        <v>268</v>
      </c>
      <c r="D55" t="s">
        <v>28</v>
      </c>
      <c r="E55" t="s">
        <v>29</v>
      </c>
      <c r="F55">
        <v>90</v>
      </c>
      <c r="G55" t="s">
        <v>269</v>
      </c>
      <c r="H55" t="s">
        <v>270</v>
      </c>
      <c r="I55" t="s">
        <v>187</v>
      </c>
      <c r="J55" s="6" t="s">
        <v>13653</v>
      </c>
      <c r="K55">
        <v>60</v>
      </c>
      <c r="L55" t="s">
        <v>33</v>
      </c>
      <c r="M55">
        <f t="shared" si="0"/>
        <v>0</v>
      </c>
      <c r="N55" s="23" t="s">
        <v>1798</v>
      </c>
      <c r="O55" s="23" t="s">
        <v>1021</v>
      </c>
      <c r="P55" s="23">
        <f t="shared" si="1"/>
        <v>6</v>
      </c>
    </row>
    <row r="56" spans="1:16" x14ac:dyDescent="0.3">
      <c r="A56">
        <v>58</v>
      </c>
      <c r="B56" t="s">
        <v>271</v>
      </c>
      <c r="C56" t="s">
        <v>272</v>
      </c>
      <c r="D56" t="s">
        <v>15</v>
      </c>
      <c r="E56" t="s">
        <v>16</v>
      </c>
      <c r="F56">
        <v>90</v>
      </c>
      <c r="G56" t="s">
        <v>274</v>
      </c>
      <c r="H56" t="s">
        <v>275</v>
      </c>
      <c r="I56" t="s">
        <v>32</v>
      </c>
      <c r="J56" s="6" t="s">
        <v>13654</v>
      </c>
      <c r="K56">
        <v>26</v>
      </c>
      <c r="L56" t="s">
        <v>70</v>
      </c>
      <c r="M56">
        <f t="shared" si="0"/>
        <v>0</v>
      </c>
      <c r="N56" s="23" t="s">
        <v>1798</v>
      </c>
      <c r="O56" s="23" t="s">
        <v>10453</v>
      </c>
      <c r="P56" s="23">
        <f t="shared" si="1"/>
        <v>7</v>
      </c>
    </row>
    <row r="57" spans="1:16" x14ac:dyDescent="0.3">
      <c r="A57">
        <v>59</v>
      </c>
      <c r="B57" t="s">
        <v>276</v>
      </c>
      <c r="C57" t="s">
        <v>277</v>
      </c>
      <c r="D57" t="s">
        <v>15</v>
      </c>
      <c r="E57" t="s">
        <v>16</v>
      </c>
      <c r="F57">
        <v>30</v>
      </c>
      <c r="G57" t="s">
        <v>278</v>
      </c>
      <c r="H57" t="s">
        <v>279</v>
      </c>
      <c r="I57" t="s">
        <v>213</v>
      </c>
      <c r="J57" s="6" t="s">
        <v>13655</v>
      </c>
      <c r="K57">
        <v>31</v>
      </c>
      <c r="L57" t="s">
        <v>54</v>
      </c>
      <c r="M57">
        <f t="shared" si="0"/>
        <v>0</v>
      </c>
      <c r="N57" s="23" t="s">
        <v>10467</v>
      </c>
      <c r="O57" s="23" t="s">
        <v>635</v>
      </c>
      <c r="P57" s="23">
        <f t="shared" si="1"/>
        <v>8</v>
      </c>
    </row>
    <row r="58" spans="1:16" x14ac:dyDescent="0.3">
      <c r="A58">
        <v>60</v>
      </c>
      <c r="B58" t="s">
        <v>280</v>
      </c>
      <c r="C58" t="s">
        <v>281</v>
      </c>
      <c r="D58" t="s">
        <v>51</v>
      </c>
      <c r="E58" t="s">
        <v>16</v>
      </c>
      <c r="F58">
        <v>30</v>
      </c>
      <c r="G58" t="s">
        <v>283</v>
      </c>
      <c r="H58" t="s">
        <v>284</v>
      </c>
      <c r="I58" t="s">
        <v>146</v>
      </c>
      <c r="J58" s="6" t="s">
        <v>13656</v>
      </c>
      <c r="K58">
        <v>50</v>
      </c>
      <c r="L58" t="s">
        <v>54</v>
      </c>
      <c r="M58">
        <f t="shared" si="0"/>
        <v>0</v>
      </c>
      <c r="N58" s="23" t="s">
        <v>10467</v>
      </c>
      <c r="O58" s="23" t="s">
        <v>10468</v>
      </c>
      <c r="P58" s="23">
        <f t="shared" si="1"/>
        <v>8</v>
      </c>
    </row>
    <row r="59" spans="1:16" x14ac:dyDescent="0.3">
      <c r="A59">
        <v>62</v>
      </c>
      <c r="B59" t="s">
        <v>289</v>
      </c>
      <c r="C59" t="s">
        <v>290</v>
      </c>
      <c r="D59" t="s">
        <v>51</v>
      </c>
      <c r="E59" t="s">
        <v>16</v>
      </c>
      <c r="F59">
        <v>90</v>
      </c>
      <c r="G59" t="s">
        <v>292</v>
      </c>
      <c r="H59" t="s">
        <v>293</v>
      </c>
      <c r="I59" t="s">
        <v>294</v>
      </c>
      <c r="J59" s="6">
        <v>44445</v>
      </c>
      <c r="K59">
        <v>11</v>
      </c>
      <c r="L59" t="s">
        <v>33</v>
      </c>
      <c r="M59">
        <f t="shared" si="0"/>
        <v>0</v>
      </c>
      <c r="N59" s="23" t="s">
        <v>10469</v>
      </c>
      <c r="O59" s="23" t="s">
        <v>10453</v>
      </c>
      <c r="P59" s="23">
        <f t="shared" si="1"/>
        <v>7</v>
      </c>
    </row>
    <row r="60" spans="1:16" x14ac:dyDescent="0.3">
      <c r="A60">
        <v>63</v>
      </c>
      <c r="B60" t="s">
        <v>295</v>
      </c>
      <c r="C60" t="s">
        <v>296</v>
      </c>
      <c r="D60" t="s">
        <v>28</v>
      </c>
      <c r="E60" t="s">
        <v>29</v>
      </c>
      <c r="F60">
        <v>60</v>
      </c>
      <c r="G60" t="s">
        <v>297</v>
      </c>
      <c r="H60" t="s">
        <v>298</v>
      </c>
      <c r="I60" t="s">
        <v>25</v>
      </c>
      <c r="J60" s="6">
        <v>44714</v>
      </c>
      <c r="K60">
        <v>28</v>
      </c>
      <c r="L60" t="s">
        <v>159</v>
      </c>
      <c r="M60">
        <f t="shared" si="0"/>
        <v>0</v>
      </c>
      <c r="N60" s="23" t="s">
        <v>10470</v>
      </c>
      <c r="O60" s="23" t="s">
        <v>10420</v>
      </c>
      <c r="P60" s="23">
        <f t="shared" si="1"/>
        <v>6</v>
      </c>
    </row>
    <row r="61" spans="1:16" x14ac:dyDescent="0.3">
      <c r="A61">
        <v>64</v>
      </c>
      <c r="B61" t="s">
        <v>299</v>
      </c>
      <c r="C61" t="s">
        <v>300</v>
      </c>
      <c r="D61" t="s">
        <v>41</v>
      </c>
      <c r="E61" t="s">
        <v>16</v>
      </c>
      <c r="F61">
        <v>60</v>
      </c>
      <c r="G61" t="s">
        <v>301</v>
      </c>
      <c r="H61" t="s">
        <v>302</v>
      </c>
      <c r="I61" t="s">
        <v>303</v>
      </c>
      <c r="J61" s="6">
        <v>43922</v>
      </c>
      <c r="K61">
        <v>49</v>
      </c>
      <c r="L61" t="s">
        <v>70</v>
      </c>
      <c r="M61">
        <f t="shared" si="0"/>
        <v>0</v>
      </c>
      <c r="N61" s="23" t="s">
        <v>10471</v>
      </c>
      <c r="O61" s="23" t="s">
        <v>10425</v>
      </c>
      <c r="P61" s="23">
        <f t="shared" si="1"/>
        <v>3</v>
      </c>
    </row>
    <row r="62" spans="1:16" x14ac:dyDescent="0.3">
      <c r="A62">
        <v>65</v>
      </c>
      <c r="B62" t="s">
        <v>304</v>
      </c>
      <c r="C62" t="s">
        <v>305</v>
      </c>
      <c r="D62" t="s">
        <v>51</v>
      </c>
      <c r="E62" t="s">
        <v>16</v>
      </c>
      <c r="F62">
        <v>60</v>
      </c>
      <c r="G62" t="s">
        <v>306</v>
      </c>
      <c r="H62" t="s">
        <v>307</v>
      </c>
      <c r="I62" t="s">
        <v>32</v>
      </c>
      <c r="J62" s="6" t="s">
        <v>13657</v>
      </c>
      <c r="K62">
        <v>105</v>
      </c>
      <c r="L62" t="s">
        <v>39</v>
      </c>
      <c r="M62">
        <f t="shared" si="0"/>
        <v>0</v>
      </c>
      <c r="N62" s="23" t="s">
        <v>10472</v>
      </c>
      <c r="O62" s="23" t="s">
        <v>10438</v>
      </c>
      <c r="P62" s="23">
        <f t="shared" si="1"/>
        <v>5</v>
      </c>
    </row>
    <row r="63" spans="1:16" x14ac:dyDescent="0.3">
      <c r="A63">
        <v>66</v>
      </c>
      <c r="B63" t="s">
        <v>308</v>
      </c>
      <c r="C63" t="s">
        <v>309</v>
      </c>
      <c r="D63" t="s">
        <v>51</v>
      </c>
      <c r="E63" t="s">
        <v>16</v>
      </c>
      <c r="F63">
        <v>90</v>
      </c>
      <c r="G63" t="s">
        <v>14822</v>
      </c>
      <c r="H63" t="s">
        <v>311</v>
      </c>
      <c r="I63" t="s">
        <v>32</v>
      </c>
      <c r="J63" s="6" t="s">
        <v>13658</v>
      </c>
      <c r="K63">
        <v>32</v>
      </c>
      <c r="L63" t="s">
        <v>45</v>
      </c>
      <c r="M63">
        <f t="shared" si="0"/>
        <v>0</v>
      </c>
      <c r="N63" s="23" t="s">
        <v>10473</v>
      </c>
      <c r="O63" s="23" t="s">
        <v>3369</v>
      </c>
      <c r="P63" s="23">
        <f t="shared" si="1"/>
        <v>5</v>
      </c>
    </row>
    <row r="64" spans="1:16" x14ac:dyDescent="0.3">
      <c r="A64">
        <v>67</v>
      </c>
      <c r="B64" t="s">
        <v>312</v>
      </c>
      <c r="C64" t="s">
        <v>313</v>
      </c>
      <c r="D64" t="s">
        <v>41</v>
      </c>
      <c r="E64" t="s">
        <v>16</v>
      </c>
      <c r="F64">
        <v>90</v>
      </c>
      <c r="G64" t="s">
        <v>314</v>
      </c>
      <c r="H64" t="s">
        <v>315</v>
      </c>
      <c r="I64" t="s">
        <v>32</v>
      </c>
      <c r="J64" s="6">
        <v>44024</v>
      </c>
      <c r="K64">
        <v>31</v>
      </c>
      <c r="L64" t="s">
        <v>33</v>
      </c>
      <c r="M64">
        <f t="shared" si="0"/>
        <v>0</v>
      </c>
      <c r="N64" s="23" t="s">
        <v>10474</v>
      </c>
      <c r="O64" s="23" t="s">
        <v>10438</v>
      </c>
      <c r="P64" s="23">
        <f t="shared" si="1"/>
        <v>5</v>
      </c>
    </row>
    <row r="65" spans="1:16" x14ac:dyDescent="0.3">
      <c r="A65">
        <v>68</v>
      </c>
      <c r="B65" t="s">
        <v>316</v>
      </c>
      <c r="C65" t="s">
        <v>317</v>
      </c>
      <c r="D65" t="s">
        <v>15</v>
      </c>
      <c r="E65" t="s">
        <v>16</v>
      </c>
      <c r="F65">
        <v>30</v>
      </c>
      <c r="G65" t="s">
        <v>318</v>
      </c>
      <c r="H65" t="s">
        <v>319</v>
      </c>
      <c r="I65" t="s">
        <v>208</v>
      </c>
      <c r="J65" s="6">
        <v>44110</v>
      </c>
      <c r="K65">
        <v>23</v>
      </c>
      <c r="L65" t="s">
        <v>159</v>
      </c>
      <c r="M65">
        <f t="shared" si="0"/>
        <v>0</v>
      </c>
      <c r="N65" s="23" t="s">
        <v>10475</v>
      </c>
      <c r="O65" s="23" t="s">
        <v>10476</v>
      </c>
      <c r="P65" s="23">
        <f t="shared" si="1"/>
        <v>5</v>
      </c>
    </row>
    <row r="66" spans="1:16" x14ac:dyDescent="0.3">
      <c r="A66">
        <v>69</v>
      </c>
      <c r="B66" t="s">
        <v>320</v>
      </c>
      <c r="C66" t="s">
        <v>321</v>
      </c>
      <c r="D66" t="s">
        <v>15</v>
      </c>
      <c r="E66" t="s">
        <v>16</v>
      </c>
      <c r="F66">
        <v>60</v>
      </c>
      <c r="G66" t="s">
        <v>318</v>
      </c>
      <c r="H66" t="s">
        <v>322</v>
      </c>
      <c r="I66" t="s">
        <v>32</v>
      </c>
      <c r="J66" s="6" t="s">
        <v>13659</v>
      </c>
      <c r="K66">
        <v>51</v>
      </c>
      <c r="L66" t="s">
        <v>33</v>
      </c>
      <c r="M66">
        <f t="shared" ref="M66:M129" si="2">COUNTBLANK(A66:L66)</f>
        <v>0</v>
      </c>
      <c r="N66" s="23" t="s">
        <v>10475</v>
      </c>
      <c r="O66" s="23" t="s">
        <v>10476</v>
      </c>
      <c r="P66" s="23">
        <f t="shared" ref="P66:P129" si="3">LEN(O66)</f>
        <v>5</v>
      </c>
    </row>
    <row r="67" spans="1:16" x14ac:dyDescent="0.3">
      <c r="A67">
        <v>70</v>
      </c>
      <c r="B67" t="s">
        <v>323</v>
      </c>
      <c r="C67" t="s">
        <v>324</v>
      </c>
      <c r="D67" t="s">
        <v>28</v>
      </c>
      <c r="E67" t="s">
        <v>29</v>
      </c>
      <c r="F67">
        <v>60</v>
      </c>
      <c r="G67" t="s">
        <v>325</v>
      </c>
      <c r="H67" t="s">
        <v>326</v>
      </c>
      <c r="I67" t="s">
        <v>25</v>
      </c>
      <c r="J67" s="6">
        <v>44084</v>
      </c>
      <c r="K67">
        <v>59</v>
      </c>
      <c r="L67" t="s">
        <v>159</v>
      </c>
      <c r="M67">
        <f t="shared" si="2"/>
        <v>0</v>
      </c>
      <c r="N67" s="23" t="s">
        <v>10477</v>
      </c>
      <c r="O67" s="23" t="s">
        <v>10432</v>
      </c>
      <c r="P67" s="23">
        <f t="shared" si="3"/>
        <v>6</v>
      </c>
    </row>
    <row r="68" spans="1:16" x14ac:dyDescent="0.3">
      <c r="A68">
        <v>71</v>
      </c>
      <c r="B68" t="s">
        <v>327</v>
      </c>
      <c r="C68" t="s">
        <v>328</v>
      </c>
      <c r="D68" t="s">
        <v>51</v>
      </c>
      <c r="E68" t="s">
        <v>16</v>
      </c>
      <c r="F68">
        <v>60</v>
      </c>
      <c r="G68" t="s">
        <v>329</v>
      </c>
      <c r="H68" t="s">
        <v>330</v>
      </c>
      <c r="I68" t="s">
        <v>32</v>
      </c>
      <c r="J68" s="6" t="s">
        <v>13660</v>
      </c>
      <c r="K68">
        <v>37</v>
      </c>
      <c r="L68" t="s">
        <v>45</v>
      </c>
      <c r="M68">
        <f t="shared" si="2"/>
        <v>0</v>
      </c>
      <c r="N68" s="23" t="s">
        <v>10478</v>
      </c>
      <c r="O68" s="23" t="s">
        <v>6</v>
      </c>
      <c r="P68" s="23">
        <f t="shared" si="3"/>
        <v>6</v>
      </c>
    </row>
    <row r="69" spans="1:16" x14ac:dyDescent="0.3">
      <c r="A69">
        <v>72</v>
      </c>
      <c r="B69" t="s">
        <v>331</v>
      </c>
      <c r="C69" t="s">
        <v>332</v>
      </c>
      <c r="D69" t="s">
        <v>51</v>
      </c>
      <c r="E69" t="s">
        <v>16</v>
      </c>
      <c r="F69">
        <v>90</v>
      </c>
      <c r="G69" t="s">
        <v>333</v>
      </c>
      <c r="H69" t="s">
        <v>334</v>
      </c>
      <c r="I69" t="s">
        <v>124</v>
      </c>
      <c r="J69" s="6">
        <v>43929</v>
      </c>
      <c r="K69">
        <v>29</v>
      </c>
      <c r="L69" t="s">
        <v>54</v>
      </c>
      <c r="M69">
        <f t="shared" si="2"/>
        <v>0</v>
      </c>
      <c r="N69" s="23" t="s">
        <v>10479</v>
      </c>
      <c r="O69" s="23" t="s">
        <v>10422</v>
      </c>
      <c r="P69" s="23">
        <f t="shared" si="3"/>
        <v>4</v>
      </c>
    </row>
    <row r="70" spans="1:16" x14ac:dyDescent="0.3">
      <c r="A70">
        <v>73</v>
      </c>
      <c r="B70" t="s">
        <v>335</v>
      </c>
      <c r="C70" t="s">
        <v>336</v>
      </c>
      <c r="D70" t="s">
        <v>28</v>
      </c>
      <c r="E70" t="s">
        <v>29</v>
      </c>
      <c r="F70">
        <v>90</v>
      </c>
      <c r="G70" t="s">
        <v>14408</v>
      </c>
      <c r="H70" t="s">
        <v>338</v>
      </c>
      <c r="I70" t="s">
        <v>173</v>
      </c>
      <c r="J70" s="6" t="s">
        <v>13661</v>
      </c>
      <c r="K70">
        <v>83</v>
      </c>
      <c r="L70" t="s">
        <v>101</v>
      </c>
      <c r="M70">
        <f t="shared" si="2"/>
        <v>0</v>
      </c>
      <c r="N70" s="23" t="s">
        <v>10480</v>
      </c>
      <c r="O70" s="23" t="s">
        <v>10449</v>
      </c>
      <c r="P70" s="23">
        <f t="shared" si="3"/>
        <v>7</v>
      </c>
    </row>
    <row r="71" spans="1:16" x14ac:dyDescent="0.3">
      <c r="A71">
        <v>74</v>
      </c>
      <c r="B71" t="s">
        <v>339</v>
      </c>
      <c r="C71" t="s">
        <v>340</v>
      </c>
      <c r="D71" t="s">
        <v>28</v>
      </c>
      <c r="E71" t="s">
        <v>29</v>
      </c>
      <c r="F71">
        <v>30</v>
      </c>
      <c r="G71" t="s">
        <v>341</v>
      </c>
      <c r="H71" t="s">
        <v>342</v>
      </c>
      <c r="I71" t="s">
        <v>25</v>
      </c>
      <c r="J71" s="6" t="s">
        <v>13662</v>
      </c>
      <c r="K71">
        <v>5</v>
      </c>
      <c r="L71" t="s">
        <v>64</v>
      </c>
      <c r="M71">
        <f t="shared" si="2"/>
        <v>0</v>
      </c>
      <c r="N71" s="23" t="s">
        <v>10480</v>
      </c>
      <c r="O71" s="23" t="s">
        <v>10438</v>
      </c>
      <c r="P71" s="23">
        <f t="shared" si="3"/>
        <v>5</v>
      </c>
    </row>
    <row r="72" spans="1:16" x14ac:dyDescent="0.3">
      <c r="A72">
        <v>75</v>
      </c>
      <c r="B72" t="s">
        <v>343</v>
      </c>
      <c r="C72" t="s">
        <v>344</v>
      </c>
      <c r="D72" t="s">
        <v>28</v>
      </c>
      <c r="E72" t="s">
        <v>29</v>
      </c>
      <c r="F72">
        <v>90</v>
      </c>
      <c r="G72" t="s">
        <v>14409</v>
      </c>
      <c r="H72" t="s">
        <v>346</v>
      </c>
      <c r="I72" t="s">
        <v>32</v>
      </c>
      <c r="J72" s="6">
        <v>44145</v>
      </c>
      <c r="K72">
        <v>55</v>
      </c>
      <c r="L72" t="s">
        <v>54</v>
      </c>
      <c r="M72">
        <f t="shared" si="2"/>
        <v>0</v>
      </c>
      <c r="N72" s="23" t="s">
        <v>10481</v>
      </c>
      <c r="O72" s="23" t="s">
        <v>10482</v>
      </c>
      <c r="P72" s="23">
        <f t="shared" si="3"/>
        <v>9</v>
      </c>
    </row>
    <row r="73" spans="1:16" x14ac:dyDescent="0.3">
      <c r="A73">
        <v>76</v>
      </c>
      <c r="B73" t="s">
        <v>347</v>
      </c>
      <c r="C73" t="s">
        <v>348</v>
      </c>
      <c r="D73" t="s">
        <v>51</v>
      </c>
      <c r="E73" t="s">
        <v>16</v>
      </c>
      <c r="F73">
        <v>30</v>
      </c>
      <c r="G73" t="s">
        <v>349</v>
      </c>
      <c r="H73" t="s">
        <v>350</v>
      </c>
      <c r="I73" t="s">
        <v>25</v>
      </c>
      <c r="J73" s="6" t="s">
        <v>13663</v>
      </c>
      <c r="K73">
        <v>88</v>
      </c>
      <c r="L73" t="s">
        <v>33</v>
      </c>
      <c r="M73">
        <f t="shared" si="2"/>
        <v>0</v>
      </c>
      <c r="N73" s="23" t="s">
        <v>10481</v>
      </c>
      <c r="O73" s="23" t="s">
        <v>10453</v>
      </c>
      <c r="P73" s="23">
        <f t="shared" si="3"/>
        <v>7</v>
      </c>
    </row>
    <row r="74" spans="1:16" x14ac:dyDescent="0.3">
      <c r="A74">
        <v>77</v>
      </c>
      <c r="B74" t="s">
        <v>351</v>
      </c>
      <c r="C74" t="s">
        <v>352</v>
      </c>
      <c r="D74" t="s">
        <v>15</v>
      </c>
      <c r="E74" t="s">
        <v>16</v>
      </c>
      <c r="F74">
        <v>60</v>
      </c>
      <c r="G74" t="s">
        <v>353</v>
      </c>
      <c r="H74" t="s">
        <v>123</v>
      </c>
      <c r="I74" t="s">
        <v>124</v>
      </c>
      <c r="J74" s="6" t="s">
        <v>13664</v>
      </c>
      <c r="K74">
        <v>9</v>
      </c>
      <c r="L74" t="s">
        <v>33</v>
      </c>
      <c r="M74">
        <f t="shared" si="2"/>
        <v>0</v>
      </c>
      <c r="N74" s="23" t="s">
        <v>774</v>
      </c>
      <c r="O74" s="23" t="s">
        <v>10483</v>
      </c>
      <c r="P74" s="23">
        <f t="shared" si="3"/>
        <v>7</v>
      </c>
    </row>
    <row r="75" spans="1:16" x14ac:dyDescent="0.3">
      <c r="A75">
        <v>78</v>
      </c>
      <c r="B75" t="s">
        <v>134</v>
      </c>
      <c r="C75" t="s">
        <v>354</v>
      </c>
      <c r="D75" t="s">
        <v>28</v>
      </c>
      <c r="E75" t="s">
        <v>29</v>
      </c>
      <c r="F75">
        <v>90</v>
      </c>
      <c r="G75" t="s">
        <v>355</v>
      </c>
      <c r="H75" t="s">
        <v>356</v>
      </c>
      <c r="I75" t="s">
        <v>178</v>
      </c>
      <c r="J75" s="6" t="s">
        <v>13665</v>
      </c>
      <c r="K75">
        <v>84</v>
      </c>
      <c r="L75" t="s">
        <v>70</v>
      </c>
      <c r="M75">
        <f t="shared" si="2"/>
        <v>0</v>
      </c>
      <c r="N75" s="23" t="s">
        <v>774</v>
      </c>
      <c r="O75" s="23" t="s">
        <v>3780</v>
      </c>
      <c r="P75" s="23">
        <f t="shared" si="3"/>
        <v>5</v>
      </c>
    </row>
    <row r="76" spans="1:16" x14ac:dyDescent="0.3">
      <c r="A76">
        <v>79</v>
      </c>
      <c r="B76" t="s">
        <v>357</v>
      </c>
      <c r="C76" t="s">
        <v>358</v>
      </c>
      <c r="D76" t="s">
        <v>51</v>
      </c>
      <c r="E76" t="s">
        <v>16</v>
      </c>
      <c r="F76">
        <v>30</v>
      </c>
      <c r="G76" t="s">
        <v>359</v>
      </c>
      <c r="H76" t="s">
        <v>360</v>
      </c>
      <c r="I76" t="s">
        <v>25</v>
      </c>
      <c r="J76" s="6">
        <v>44115</v>
      </c>
      <c r="K76">
        <v>19</v>
      </c>
      <c r="L76" t="s">
        <v>54</v>
      </c>
      <c r="M76">
        <f t="shared" si="2"/>
        <v>0</v>
      </c>
      <c r="N76" s="23" t="s">
        <v>774</v>
      </c>
      <c r="O76" s="23" t="s">
        <v>10436</v>
      </c>
      <c r="P76" s="23">
        <f t="shared" si="3"/>
        <v>8</v>
      </c>
    </row>
    <row r="77" spans="1:16" x14ac:dyDescent="0.3">
      <c r="A77">
        <v>80</v>
      </c>
      <c r="B77" t="s">
        <v>34</v>
      </c>
      <c r="C77" t="s">
        <v>361</v>
      </c>
      <c r="D77" t="s">
        <v>28</v>
      </c>
      <c r="E77" t="s">
        <v>29</v>
      </c>
      <c r="F77">
        <v>90</v>
      </c>
      <c r="G77" t="s">
        <v>362</v>
      </c>
      <c r="H77" t="s">
        <v>363</v>
      </c>
      <c r="I77" t="s">
        <v>110</v>
      </c>
      <c r="J77" s="6" t="s">
        <v>13666</v>
      </c>
      <c r="K77">
        <v>13</v>
      </c>
      <c r="L77" t="s">
        <v>80</v>
      </c>
      <c r="M77">
        <f t="shared" si="2"/>
        <v>0</v>
      </c>
      <c r="N77" s="23" t="s">
        <v>774</v>
      </c>
      <c r="O77" s="23" t="s">
        <v>9969</v>
      </c>
      <c r="P77" s="23">
        <f t="shared" si="3"/>
        <v>6</v>
      </c>
    </row>
    <row r="78" spans="1:16" x14ac:dyDescent="0.3">
      <c r="A78">
        <v>82</v>
      </c>
      <c r="B78" t="s">
        <v>367</v>
      </c>
      <c r="C78" t="s">
        <v>368</v>
      </c>
      <c r="D78" t="s">
        <v>28</v>
      </c>
      <c r="E78" t="s">
        <v>29</v>
      </c>
      <c r="F78">
        <v>90</v>
      </c>
      <c r="G78" t="s">
        <v>369</v>
      </c>
      <c r="H78" t="s">
        <v>370</v>
      </c>
      <c r="I78" t="s">
        <v>32</v>
      </c>
      <c r="J78" s="6">
        <v>44202</v>
      </c>
      <c r="K78">
        <v>5</v>
      </c>
      <c r="L78" t="s">
        <v>101</v>
      </c>
      <c r="M78">
        <f t="shared" si="2"/>
        <v>0</v>
      </c>
      <c r="N78" s="23" t="s">
        <v>10484</v>
      </c>
      <c r="O78" s="23" t="s">
        <v>1021</v>
      </c>
      <c r="P78" s="23">
        <f t="shared" si="3"/>
        <v>6</v>
      </c>
    </row>
    <row r="79" spans="1:16" x14ac:dyDescent="0.3">
      <c r="A79">
        <v>83</v>
      </c>
      <c r="B79" t="s">
        <v>371</v>
      </c>
      <c r="C79" t="s">
        <v>372</v>
      </c>
      <c r="D79" t="s">
        <v>28</v>
      </c>
      <c r="E79" t="s">
        <v>29</v>
      </c>
      <c r="F79">
        <v>60</v>
      </c>
      <c r="G79" t="s">
        <v>373</v>
      </c>
      <c r="H79" t="s">
        <v>374</v>
      </c>
      <c r="I79" t="s">
        <v>25</v>
      </c>
      <c r="J79" s="6" t="s">
        <v>13667</v>
      </c>
      <c r="K79">
        <v>14</v>
      </c>
      <c r="L79" t="s">
        <v>80</v>
      </c>
      <c r="M79">
        <f t="shared" si="2"/>
        <v>0</v>
      </c>
      <c r="N79" s="23" t="s">
        <v>10484</v>
      </c>
      <c r="O79" s="23" t="s">
        <v>10430</v>
      </c>
      <c r="P79" s="23">
        <f t="shared" si="3"/>
        <v>9</v>
      </c>
    </row>
    <row r="80" spans="1:16" x14ac:dyDescent="0.3">
      <c r="A80">
        <v>84</v>
      </c>
      <c r="B80" t="s">
        <v>375</v>
      </c>
      <c r="C80" t="s">
        <v>376</v>
      </c>
      <c r="D80" t="s">
        <v>28</v>
      </c>
      <c r="E80" t="s">
        <v>29</v>
      </c>
      <c r="F80">
        <v>30</v>
      </c>
      <c r="G80" t="s">
        <v>377</v>
      </c>
      <c r="H80" t="s">
        <v>378</v>
      </c>
      <c r="I80" t="s">
        <v>146</v>
      </c>
      <c r="J80" s="6" t="s">
        <v>13668</v>
      </c>
      <c r="K80">
        <v>36</v>
      </c>
      <c r="L80" t="s">
        <v>70</v>
      </c>
      <c r="M80">
        <f t="shared" si="2"/>
        <v>0</v>
      </c>
      <c r="N80" s="23" t="s">
        <v>10484</v>
      </c>
      <c r="O80" s="23" t="s">
        <v>10453</v>
      </c>
      <c r="P80" s="23">
        <f t="shared" si="3"/>
        <v>7</v>
      </c>
    </row>
    <row r="81" spans="1:16" x14ac:dyDescent="0.3">
      <c r="A81">
        <v>85</v>
      </c>
      <c r="B81" t="s">
        <v>379</v>
      </c>
      <c r="C81" t="s">
        <v>380</v>
      </c>
      <c r="D81" t="s">
        <v>51</v>
      </c>
      <c r="E81" t="s">
        <v>16</v>
      </c>
      <c r="F81">
        <v>30</v>
      </c>
      <c r="G81" t="s">
        <v>381</v>
      </c>
      <c r="H81" t="s">
        <v>382</v>
      </c>
      <c r="I81" t="s">
        <v>32</v>
      </c>
      <c r="J81" s="6" t="s">
        <v>13633</v>
      </c>
      <c r="K81">
        <v>79</v>
      </c>
      <c r="L81" t="s">
        <v>70</v>
      </c>
      <c r="M81">
        <f t="shared" si="2"/>
        <v>0</v>
      </c>
      <c r="N81" s="23" t="s">
        <v>10485</v>
      </c>
      <c r="O81" s="23" t="s">
        <v>10416</v>
      </c>
      <c r="P81" s="23">
        <f t="shared" si="3"/>
        <v>4</v>
      </c>
    </row>
    <row r="82" spans="1:16" x14ac:dyDescent="0.3">
      <c r="A82">
        <v>86</v>
      </c>
      <c r="B82" t="s">
        <v>383</v>
      </c>
      <c r="C82" t="s">
        <v>384</v>
      </c>
      <c r="D82" t="s">
        <v>51</v>
      </c>
      <c r="E82" t="s">
        <v>16</v>
      </c>
      <c r="F82">
        <v>60</v>
      </c>
      <c r="G82" t="s">
        <v>385</v>
      </c>
      <c r="H82" t="s">
        <v>386</v>
      </c>
      <c r="I82" t="s">
        <v>294</v>
      </c>
      <c r="J82" s="6">
        <v>44141</v>
      </c>
      <c r="K82">
        <v>80</v>
      </c>
      <c r="L82" t="s">
        <v>45</v>
      </c>
      <c r="M82">
        <f t="shared" si="2"/>
        <v>0</v>
      </c>
      <c r="N82" s="23" t="s">
        <v>10486</v>
      </c>
      <c r="O82" s="23" t="s">
        <v>1021</v>
      </c>
      <c r="P82" s="23">
        <f t="shared" si="3"/>
        <v>6</v>
      </c>
    </row>
    <row r="83" spans="1:16" x14ac:dyDescent="0.3">
      <c r="A83">
        <v>87</v>
      </c>
      <c r="B83" t="s">
        <v>387</v>
      </c>
      <c r="C83" t="s">
        <v>388</v>
      </c>
      <c r="D83" t="s">
        <v>92</v>
      </c>
      <c r="E83" t="s">
        <v>16</v>
      </c>
      <c r="F83">
        <v>30</v>
      </c>
      <c r="G83" t="s">
        <v>385</v>
      </c>
      <c r="H83" t="s">
        <v>389</v>
      </c>
      <c r="I83" t="s">
        <v>32</v>
      </c>
      <c r="J83" s="6">
        <v>44473</v>
      </c>
      <c r="K83">
        <v>43</v>
      </c>
      <c r="L83" t="s">
        <v>33</v>
      </c>
      <c r="M83">
        <f t="shared" si="2"/>
        <v>0</v>
      </c>
      <c r="N83" s="23" t="s">
        <v>10486</v>
      </c>
      <c r="O83" s="23" t="s">
        <v>1021</v>
      </c>
      <c r="P83" s="23">
        <f t="shared" si="3"/>
        <v>6</v>
      </c>
    </row>
    <row r="84" spans="1:16" x14ac:dyDescent="0.3">
      <c r="A84">
        <v>88</v>
      </c>
      <c r="B84" t="s">
        <v>390</v>
      </c>
      <c r="C84" t="s">
        <v>391</v>
      </c>
      <c r="D84" t="s">
        <v>28</v>
      </c>
      <c r="E84" t="s">
        <v>29</v>
      </c>
      <c r="F84">
        <v>30</v>
      </c>
      <c r="G84" t="s">
        <v>392</v>
      </c>
      <c r="H84" t="s">
        <v>393</v>
      </c>
      <c r="I84" t="s">
        <v>32</v>
      </c>
      <c r="J84" s="6">
        <v>44171</v>
      </c>
      <c r="K84">
        <v>85</v>
      </c>
      <c r="L84" t="s">
        <v>45</v>
      </c>
      <c r="M84">
        <f t="shared" si="2"/>
        <v>0</v>
      </c>
      <c r="N84" s="23" t="s">
        <v>10486</v>
      </c>
      <c r="O84" s="23" t="s">
        <v>10417</v>
      </c>
      <c r="P84" s="23">
        <f t="shared" si="3"/>
        <v>5</v>
      </c>
    </row>
    <row r="85" spans="1:16" x14ac:dyDescent="0.3">
      <c r="A85">
        <v>89</v>
      </c>
      <c r="B85" t="s">
        <v>106</v>
      </c>
      <c r="C85" t="s">
        <v>394</v>
      </c>
      <c r="D85" t="s">
        <v>28</v>
      </c>
      <c r="E85" t="s">
        <v>29</v>
      </c>
      <c r="F85">
        <v>30</v>
      </c>
      <c r="G85" t="s">
        <v>395</v>
      </c>
      <c r="H85" t="s">
        <v>396</v>
      </c>
      <c r="I85" t="s">
        <v>32</v>
      </c>
      <c r="J85" s="6">
        <v>43922</v>
      </c>
      <c r="K85">
        <v>71</v>
      </c>
      <c r="L85" t="s">
        <v>33</v>
      </c>
      <c r="M85">
        <f t="shared" si="2"/>
        <v>0</v>
      </c>
      <c r="N85" s="23" t="s">
        <v>10487</v>
      </c>
      <c r="O85" s="23" t="s">
        <v>10416</v>
      </c>
      <c r="P85" s="23">
        <f t="shared" si="3"/>
        <v>4</v>
      </c>
    </row>
    <row r="86" spans="1:16" x14ac:dyDescent="0.3">
      <c r="A86">
        <v>90</v>
      </c>
      <c r="B86" t="s">
        <v>397</v>
      </c>
      <c r="C86" t="s">
        <v>398</v>
      </c>
      <c r="D86" t="s">
        <v>51</v>
      </c>
      <c r="E86" t="s">
        <v>16</v>
      </c>
      <c r="F86">
        <v>90</v>
      </c>
      <c r="G86" t="s">
        <v>399</v>
      </c>
      <c r="H86" t="s">
        <v>400</v>
      </c>
      <c r="I86" t="s">
        <v>401</v>
      </c>
      <c r="J86" s="6">
        <v>44084</v>
      </c>
      <c r="K86">
        <v>47</v>
      </c>
      <c r="L86" t="s">
        <v>45</v>
      </c>
      <c r="M86">
        <f t="shared" si="2"/>
        <v>0</v>
      </c>
      <c r="N86" s="23" t="s">
        <v>5662</v>
      </c>
      <c r="O86" s="23" t="s">
        <v>1021</v>
      </c>
      <c r="P86" s="23">
        <f t="shared" si="3"/>
        <v>6</v>
      </c>
    </row>
    <row r="87" spans="1:16" x14ac:dyDescent="0.3">
      <c r="A87">
        <v>91</v>
      </c>
      <c r="B87" t="s">
        <v>402</v>
      </c>
      <c r="C87" t="s">
        <v>403</v>
      </c>
      <c r="D87" t="s">
        <v>15</v>
      </c>
      <c r="E87" t="s">
        <v>16</v>
      </c>
      <c r="F87">
        <v>30</v>
      </c>
      <c r="G87" t="s">
        <v>404</v>
      </c>
      <c r="H87" t="s">
        <v>405</v>
      </c>
      <c r="I87" t="s">
        <v>32</v>
      </c>
      <c r="J87" s="6" t="s">
        <v>13669</v>
      </c>
      <c r="K87">
        <v>77</v>
      </c>
      <c r="L87" t="s">
        <v>39</v>
      </c>
      <c r="M87">
        <f t="shared" si="2"/>
        <v>0</v>
      </c>
      <c r="N87" s="23" t="s">
        <v>10488</v>
      </c>
      <c r="O87" s="23" t="s">
        <v>10417</v>
      </c>
      <c r="P87" s="23">
        <f t="shared" si="3"/>
        <v>5</v>
      </c>
    </row>
    <row r="88" spans="1:16" x14ac:dyDescent="0.3">
      <c r="A88">
        <v>92</v>
      </c>
      <c r="B88" t="s">
        <v>116</v>
      </c>
      <c r="C88" t="s">
        <v>406</v>
      </c>
      <c r="D88" t="s">
        <v>28</v>
      </c>
      <c r="E88" t="s">
        <v>29</v>
      </c>
      <c r="F88">
        <v>90</v>
      </c>
      <c r="G88" t="s">
        <v>407</v>
      </c>
      <c r="H88" t="s">
        <v>408</v>
      </c>
      <c r="I88" t="s">
        <v>25</v>
      </c>
      <c r="J88" s="6" t="s">
        <v>13629</v>
      </c>
      <c r="K88">
        <v>11</v>
      </c>
      <c r="L88" t="s">
        <v>54</v>
      </c>
      <c r="M88">
        <f t="shared" si="2"/>
        <v>0</v>
      </c>
      <c r="N88" s="23" t="s">
        <v>407</v>
      </c>
      <c r="O88" s="23"/>
      <c r="P88" s="23">
        <f t="shared" si="3"/>
        <v>0</v>
      </c>
    </row>
    <row r="89" spans="1:16" x14ac:dyDescent="0.3">
      <c r="A89">
        <v>93</v>
      </c>
      <c r="B89" t="s">
        <v>409</v>
      </c>
      <c r="C89" t="s">
        <v>410</v>
      </c>
      <c r="D89" t="s">
        <v>51</v>
      </c>
      <c r="E89" t="s">
        <v>16</v>
      </c>
      <c r="F89">
        <v>30</v>
      </c>
      <c r="G89" t="s">
        <v>411</v>
      </c>
      <c r="H89" t="s">
        <v>412</v>
      </c>
      <c r="I89" t="s">
        <v>187</v>
      </c>
      <c r="J89" s="6" t="s">
        <v>13670</v>
      </c>
      <c r="K89">
        <v>61</v>
      </c>
      <c r="L89" t="s">
        <v>39</v>
      </c>
      <c r="M89">
        <f t="shared" si="2"/>
        <v>0</v>
      </c>
      <c r="N89" s="23" t="s">
        <v>10489</v>
      </c>
      <c r="O89" s="23" t="s">
        <v>2355</v>
      </c>
      <c r="P89" s="23">
        <f t="shared" si="3"/>
        <v>4</v>
      </c>
    </row>
    <row r="90" spans="1:16" x14ac:dyDescent="0.3">
      <c r="A90">
        <v>94</v>
      </c>
      <c r="B90" t="s">
        <v>413</v>
      </c>
      <c r="C90" t="s">
        <v>414</v>
      </c>
      <c r="D90" t="s">
        <v>15</v>
      </c>
      <c r="E90" t="s">
        <v>16</v>
      </c>
      <c r="F90">
        <v>90</v>
      </c>
      <c r="G90" t="s">
        <v>415</v>
      </c>
      <c r="H90" t="s">
        <v>416</v>
      </c>
      <c r="I90" t="s">
        <v>32</v>
      </c>
      <c r="J90" s="6" t="s">
        <v>13671</v>
      </c>
      <c r="K90">
        <v>92</v>
      </c>
      <c r="L90" t="s">
        <v>54</v>
      </c>
      <c r="M90">
        <f t="shared" si="2"/>
        <v>0</v>
      </c>
      <c r="N90" s="23" t="s">
        <v>10489</v>
      </c>
      <c r="O90" s="23" t="s">
        <v>10490</v>
      </c>
      <c r="P90" s="23">
        <f t="shared" si="3"/>
        <v>4</v>
      </c>
    </row>
    <row r="91" spans="1:16" x14ac:dyDescent="0.3">
      <c r="A91">
        <v>95</v>
      </c>
      <c r="B91" t="s">
        <v>417</v>
      </c>
      <c r="C91" t="s">
        <v>418</v>
      </c>
      <c r="D91" t="s">
        <v>51</v>
      </c>
      <c r="E91" t="s">
        <v>16</v>
      </c>
      <c r="F91">
        <v>30</v>
      </c>
      <c r="G91" t="s">
        <v>419</v>
      </c>
      <c r="H91" t="s">
        <v>420</v>
      </c>
      <c r="I91" t="s">
        <v>32</v>
      </c>
      <c r="J91" s="6" t="s">
        <v>13672</v>
      </c>
      <c r="K91">
        <v>81</v>
      </c>
      <c r="L91" t="s">
        <v>101</v>
      </c>
      <c r="M91">
        <f t="shared" si="2"/>
        <v>0</v>
      </c>
      <c r="N91" s="23" t="s">
        <v>10491</v>
      </c>
      <c r="O91" s="23" t="s">
        <v>10422</v>
      </c>
      <c r="P91" s="23">
        <f t="shared" si="3"/>
        <v>4</v>
      </c>
    </row>
    <row r="92" spans="1:16" x14ac:dyDescent="0.3">
      <c r="A92">
        <v>96</v>
      </c>
      <c r="B92" t="s">
        <v>421</v>
      </c>
      <c r="C92" t="s">
        <v>422</v>
      </c>
      <c r="D92" t="s">
        <v>51</v>
      </c>
      <c r="E92" t="s">
        <v>16</v>
      </c>
      <c r="F92">
        <v>60</v>
      </c>
      <c r="G92" t="s">
        <v>423</v>
      </c>
      <c r="H92" t="s">
        <v>424</v>
      </c>
      <c r="I92" t="s">
        <v>425</v>
      </c>
      <c r="J92" s="6">
        <v>44746</v>
      </c>
      <c r="K92">
        <v>50</v>
      </c>
      <c r="L92" t="s">
        <v>159</v>
      </c>
      <c r="M92">
        <f t="shared" si="2"/>
        <v>0</v>
      </c>
      <c r="N92" s="23" t="s">
        <v>10492</v>
      </c>
      <c r="O92" s="23" t="s">
        <v>1021</v>
      </c>
      <c r="P92" s="23">
        <f t="shared" si="3"/>
        <v>6</v>
      </c>
    </row>
    <row r="93" spans="1:16" x14ac:dyDescent="0.3">
      <c r="A93">
        <v>97</v>
      </c>
      <c r="B93" t="s">
        <v>426</v>
      </c>
      <c r="C93" t="s">
        <v>427</v>
      </c>
      <c r="D93" t="s">
        <v>15</v>
      </c>
      <c r="E93" t="s">
        <v>16</v>
      </c>
      <c r="F93">
        <v>30</v>
      </c>
      <c r="G93" t="s">
        <v>428</v>
      </c>
      <c r="H93" t="s">
        <v>429</v>
      </c>
      <c r="I93" t="s">
        <v>32</v>
      </c>
      <c r="J93" s="6" t="s">
        <v>13673</v>
      </c>
      <c r="K93">
        <v>38</v>
      </c>
      <c r="L93" t="s">
        <v>101</v>
      </c>
      <c r="M93">
        <f t="shared" si="2"/>
        <v>0</v>
      </c>
      <c r="N93" s="23" t="s">
        <v>10493</v>
      </c>
      <c r="O93" s="23" t="s">
        <v>635</v>
      </c>
      <c r="P93" s="23">
        <f t="shared" si="3"/>
        <v>8</v>
      </c>
    </row>
    <row r="94" spans="1:16" x14ac:dyDescent="0.3">
      <c r="A94">
        <v>98</v>
      </c>
      <c r="B94" t="s">
        <v>430</v>
      </c>
      <c r="C94" t="s">
        <v>232</v>
      </c>
      <c r="D94" t="s">
        <v>28</v>
      </c>
      <c r="E94" t="s">
        <v>29</v>
      </c>
      <c r="F94">
        <v>30</v>
      </c>
      <c r="G94" t="s">
        <v>431</v>
      </c>
      <c r="H94" t="s">
        <v>432</v>
      </c>
      <c r="I94" t="s">
        <v>32</v>
      </c>
      <c r="J94" s="6" t="s">
        <v>13674</v>
      </c>
      <c r="K94">
        <v>86</v>
      </c>
      <c r="L94" t="s">
        <v>101</v>
      </c>
      <c r="M94">
        <f t="shared" si="2"/>
        <v>0</v>
      </c>
      <c r="N94" s="23" t="s">
        <v>10494</v>
      </c>
      <c r="O94" s="23" t="s">
        <v>10416</v>
      </c>
      <c r="P94" s="23">
        <f t="shared" si="3"/>
        <v>4</v>
      </c>
    </row>
    <row r="95" spans="1:16" x14ac:dyDescent="0.3">
      <c r="A95">
        <v>99</v>
      </c>
      <c r="B95" t="s">
        <v>433</v>
      </c>
      <c r="C95" t="s">
        <v>434</v>
      </c>
      <c r="D95" t="s">
        <v>28</v>
      </c>
      <c r="E95" t="s">
        <v>29</v>
      </c>
      <c r="F95">
        <v>30</v>
      </c>
      <c r="G95" t="s">
        <v>435</v>
      </c>
      <c r="H95" t="s">
        <v>436</v>
      </c>
      <c r="I95" t="s">
        <v>32</v>
      </c>
      <c r="J95" s="6">
        <v>44050</v>
      </c>
      <c r="K95">
        <v>56</v>
      </c>
      <c r="L95" t="s">
        <v>159</v>
      </c>
      <c r="M95">
        <f t="shared" si="2"/>
        <v>0</v>
      </c>
      <c r="N95" s="23" t="s">
        <v>10495</v>
      </c>
      <c r="O95" s="23" t="s">
        <v>10417</v>
      </c>
      <c r="P95" s="23">
        <f t="shared" si="3"/>
        <v>5</v>
      </c>
    </row>
    <row r="96" spans="1:16" x14ac:dyDescent="0.3">
      <c r="A96">
        <v>100</v>
      </c>
      <c r="B96" t="s">
        <v>437</v>
      </c>
      <c r="C96" t="s">
        <v>438</v>
      </c>
      <c r="D96" t="s">
        <v>15</v>
      </c>
      <c r="E96" t="s">
        <v>16</v>
      </c>
      <c r="F96">
        <v>90</v>
      </c>
      <c r="G96" t="s">
        <v>439</v>
      </c>
      <c r="H96" t="s">
        <v>440</v>
      </c>
      <c r="I96" t="s">
        <v>25</v>
      </c>
      <c r="J96" s="6" t="s">
        <v>13675</v>
      </c>
      <c r="K96">
        <v>85</v>
      </c>
      <c r="L96" t="s">
        <v>64</v>
      </c>
      <c r="M96">
        <f t="shared" si="2"/>
        <v>0</v>
      </c>
      <c r="N96" s="23" t="s">
        <v>1296</v>
      </c>
      <c r="O96" s="23" t="s">
        <v>6890</v>
      </c>
      <c r="P96" s="23">
        <f t="shared" si="3"/>
        <v>5</v>
      </c>
    </row>
    <row r="97" spans="1:16" x14ac:dyDescent="0.3">
      <c r="A97">
        <v>101</v>
      </c>
      <c r="B97" t="s">
        <v>68</v>
      </c>
      <c r="C97" t="s">
        <v>441</v>
      </c>
      <c r="D97" t="s">
        <v>51</v>
      </c>
      <c r="E97" t="s">
        <v>16</v>
      </c>
      <c r="F97">
        <v>30</v>
      </c>
      <c r="G97" t="s">
        <v>442</v>
      </c>
      <c r="H97" t="s">
        <v>443</v>
      </c>
      <c r="I97" t="s">
        <v>294</v>
      </c>
      <c r="J97" s="6" t="s">
        <v>13676</v>
      </c>
      <c r="K97">
        <v>9</v>
      </c>
      <c r="L97" t="s">
        <v>39</v>
      </c>
      <c r="M97">
        <f t="shared" si="2"/>
        <v>0</v>
      </c>
      <c r="N97" s="23" t="s">
        <v>1296</v>
      </c>
      <c r="O97" s="23" t="s">
        <v>10438</v>
      </c>
      <c r="P97" s="23">
        <f t="shared" si="3"/>
        <v>5</v>
      </c>
    </row>
    <row r="98" spans="1:16" x14ac:dyDescent="0.3">
      <c r="A98">
        <v>102</v>
      </c>
      <c r="B98" t="s">
        <v>444</v>
      </c>
      <c r="C98" t="s">
        <v>445</v>
      </c>
      <c r="D98" t="s">
        <v>51</v>
      </c>
      <c r="E98" t="s">
        <v>16</v>
      </c>
      <c r="F98">
        <v>90</v>
      </c>
      <c r="G98" t="s">
        <v>446</v>
      </c>
      <c r="H98" t="s">
        <v>447</v>
      </c>
      <c r="I98" t="s">
        <v>32</v>
      </c>
      <c r="J98" s="6" t="s">
        <v>13677</v>
      </c>
      <c r="K98">
        <v>83</v>
      </c>
      <c r="L98" t="s">
        <v>45</v>
      </c>
      <c r="M98">
        <f t="shared" si="2"/>
        <v>0</v>
      </c>
      <c r="N98" s="23" t="s">
        <v>10496</v>
      </c>
      <c r="O98" s="23" t="s">
        <v>10416</v>
      </c>
      <c r="P98" s="23">
        <f t="shared" si="3"/>
        <v>4</v>
      </c>
    </row>
    <row r="99" spans="1:16" x14ac:dyDescent="0.3">
      <c r="A99">
        <v>103</v>
      </c>
      <c r="B99" t="s">
        <v>448</v>
      </c>
      <c r="C99" t="s">
        <v>449</v>
      </c>
      <c r="D99" t="s">
        <v>15</v>
      </c>
      <c r="E99" t="s">
        <v>16</v>
      </c>
      <c r="F99">
        <v>60</v>
      </c>
      <c r="G99" t="s">
        <v>450</v>
      </c>
      <c r="H99" t="s">
        <v>451</v>
      </c>
      <c r="I99" t="s">
        <v>294</v>
      </c>
      <c r="J99" s="6">
        <v>44784</v>
      </c>
      <c r="K99">
        <v>49</v>
      </c>
      <c r="L99" t="s">
        <v>70</v>
      </c>
      <c r="M99">
        <f t="shared" si="2"/>
        <v>0</v>
      </c>
      <c r="N99" s="23" t="s">
        <v>10496</v>
      </c>
      <c r="O99" s="23" t="s">
        <v>10422</v>
      </c>
      <c r="P99" s="23">
        <f t="shared" si="3"/>
        <v>4</v>
      </c>
    </row>
    <row r="100" spans="1:16" x14ac:dyDescent="0.3">
      <c r="A100">
        <v>104</v>
      </c>
      <c r="B100" t="s">
        <v>452</v>
      </c>
      <c r="C100" t="s">
        <v>453</v>
      </c>
      <c r="D100" t="s">
        <v>28</v>
      </c>
      <c r="E100" t="s">
        <v>29</v>
      </c>
      <c r="F100">
        <v>30</v>
      </c>
      <c r="G100" t="s">
        <v>454</v>
      </c>
      <c r="H100" t="s">
        <v>455</v>
      </c>
      <c r="I100" t="s">
        <v>187</v>
      </c>
      <c r="J100" s="6" t="s">
        <v>13678</v>
      </c>
      <c r="K100">
        <v>77</v>
      </c>
      <c r="L100" t="s">
        <v>33</v>
      </c>
      <c r="M100">
        <f t="shared" si="2"/>
        <v>0</v>
      </c>
      <c r="N100" s="23" t="s">
        <v>68</v>
      </c>
      <c r="O100" s="23" t="s">
        <v>10422</v>
      </c>
      <c r="P100" s="23">
        <f t="shared" si="3"/>
        <v>4</v>
      </c>
    </row>
    <row r="101" spans="1:16" x14ac:dyDescent="0.3">
      <c r="A101">
        <v>105</v>
      </c>
      <c r="B101" t="s">
        <v>456</v>
      </c>
      <c r="C101" t="s">
        <v>457</v>
      </c>
      <c r="D101" t="s">
        <v>15</v>
      </c>
      <c r="E101" t="s">
        <v>16</v>
      </c>
      <c r="F101">
        <v>90</v>
      </c>
      <c r="G101" t="s">
        <v>454</v>
      </c>
      <c r="H101" t="s">
        <v>458</v>
      </c>
      <c r="I101" t="s">
        <v>294</v>
      </c>
      <c r="J101" s="6" t="s">
        <v>13679</v>
      </c>
      <c r="K101">
        <v>29</v>
      </c>
      <c r="L101" t="s">
        <v>70</v>
      </c>
      <c r="M101">
        <f t="shared" si="2"/>
        <v>0</v>
      </c>
      <c r="N101" s="23" t="s">
        <v>68</v>
      </c>
      <c r="O101" s="23" t="s">
        <v>10422</v>
      </c>
      <c r="P101" s="23">
        <f t="shared" si="3"/>
        <v>4</v>
      </c>
    </row>
    <row r="102" spans="1:16" x14ac:dyDescent="0.3">
      <c r="A102">
        <v>106</v>
      </c>
      <c r="B102" t="s">
        <v>459</v>
      </c>
      <c r="C102" t="s">
        <v>460</v>
      </c>
      <c r="D102" t="s">
        <v>51</v>
      </c>
      <c r="E102" t="s">
        <v>16</v>
      </c>
      <c r="F102">
        <v>30</v>
      </c>
      <c r="G102" t="s">
        <v>461</v>
      </c>
      <c r="H102" t="s">
        <v>462</v>
      </c>
      <c r="I102" t="s">
        <v>32</v>
      </c>
      <c r="J102" s="6" t="s">
        <v>13680</v>
      </c>
      <c r="K102">
        <v>93</v>
      </c>
      <c r="L102" t="s">
        <v>70</v>
      </c>
      <c r="M102">
        <f t="shared" si="2"/>
        <v>0</v>
      </c>
      <c r="N102" s="23" t="s">
        <v>68</v>
      </c>
      <c r="O102" s="23" t="s">
        <v>10453</v>
      </c>
      <c r="P102" s="23">
        <f t="shared" si="3"/>
        <v>7</v>
      </c>
    </row>
    <row r="103" spans="1:16" x14ac:dyDescent="0.3">
      <c r="A103">
        <v>107</v>
      </c>
      <c r="B103" t="s">
        <v>463</v>
      </c>
      <c r="C103" t="s">
        <v>464</v>
      </c>
      <c r="D103" t="s">
        <v>15</v>
      </c>
      <c r="E103" t="s">
        <v>16</v>
      </c>
      <c r="F103">
        <v>60</v>
      </c>
      <c r="G103" t="s">
        <v>465</v>
      </c>
      <c r="H103" t="s">
        <v>466</v>
      </c>
      <c r="I103" t="s">
        <v>187</v>
      </c>
      <c r="J103" s="6" t="s">
        <v>13681</v>
      </c>
      <c r="K103">
        <v>79</v>
      </c>
      <c r="L103" t="s">
        <v>64</v>
      </c>
      <c r="M103">
        <f t="shared" si="2"/>
        <v>0</v>
      </c>
      <c r="N103" s="23" t="s">
        <v>1842</v>
      </c>
      <c r="O103" s="23" t="s">
        <v>10422</v>
      </c>
      <c r="P103" s="23">
        <f t="shared" si="3"/>
        <v>4</v>
      </c>
    </row>
    <row r="104" spans="1:16" x14ac:dyDescent="0.3">
      <c r="A104">
        <v>108</v>
      </c>
      <c r="B104" t="s">
        <v>467</v>
      </c>
      <c r="C104" t="s">
        <v>468</v>
      </c>
      <c r="D104" t="s">
        <v>51</v>
      </c>
      <c r="E104" t="s">
        <v>16</v>
      </c>
      <c r="F104">
        <v>60</v>
      </c>
      <c r="G104" t="s">
        <v>14410</v>
      </c>
      <c r="H104" t="s">
        <v>470</v>
      </c>
      <c r="I104" t="s">
        <v>32</v>
      </c>
      <c r="J104" s="6" t="s">
        <v>13682</v>
      </c>
      <c r="K104">
        <v>87</v>
      </c>
      <c r="L104" t="s">
        <v>45</v>
      </c>
      <c r="M104">
        <f t="shared" si="2"/>
        <v>0</v>
      </c>
      <c r="N104" s="23" t="s">
        <v>946</v>
      </c>
      <c r="O104" s="23" t="s">
        <v>10453</v>
      </c>
      <c r="P104" s="23">
        <f t="shared" si="3"/>
        <v>7</v>
      </c>
    </row>
    <row r="105" spans="1:16" x14ac:dyDescent="0.3">
      <c r="A105">
        <v>109</v>
      </c>
      <c r="B105" t="s">
        <v>471</v>
      </c>
      <c r="C105" t="s">
        <v>472</v>
      </c>
      <c r="D105" t="s">
        <v>28</v>
      </c>
      <c r="E105" t="s">
        <v>29</v>
      </c>
      <c r="F105">
        <v>30</v>
      </c>
      <c r="G105" t="s">
        <v>473</v>
      </c>
      <c r="H105" t="s">
        <v>474</v>
      </c>
      <c r="I105" t="s">
        <v>475</v>
      </c>
      <c r="J105" s="6">
        <v>44622</v>
      </c>
      <c r="K105">
        <v>67</v>
      </c>
      <c r="L105" t="s">
        <v>39</v>
      </c>
      <c r="M105">
        <f t="shared" si="2"/>
        <v>0</v>
      </c>
      <c r="N105" s="23" t="s">
        <v>10497</v>
      </c>
      <c r="O105" s="23" t="s">
        <v>10438</v>
      </c>
      <c r="P105" s="23">
        <f t="shared" si="3"/>
        <v>5</v>
      </c>
    </row>
    <row r="106" spans="1:16" x14ac:dyDescent="0.3">
      <c r="A106">
        <v>110</v>
      </c>
      <c r="B106" t="s">
        <v>476</v>
      </c>
      <c r="C106" t="s">
        <v>477</v>
      </c>
      <c r="D106" t="s">
        <v>28</v>
      </c>
      <c r="E106" t="s">
        <v>29</v>
      </c>
      <c r="F106">
        <v>60</v>
      </c>
      <c r="G106" t="s">
        <v>478</v>
      </c>
      <c r="H106" t="s">
        <v>479</v>
      </c>
      <c r="I106" t="s">
        <v>303</v>
      </c>
      <c r="J106" s="6" t="s">
        <v>13683</v>
      </c>
      <c r="K106">
        <v>54</v>
      </c>
      <c r="L106" t="s">
        <v>64</v>
      </c>
      <c r="M106">
        <f t="shared" si="2"/>
        <v>0</v>
      </c>
      <c r="N106" s="23" t="s">
        <v>10497</v>
      </c>
      <c r="O106" s="23" t="s">
        <v>9969</v>
      </c>
      <c r="P106" s="23">
        <f t="shared" si="3"/>
        <v>6</v>
      </c>
    </row>
    <row r="107" spans="1:16" x14ac:dyDescent="0.3">
      <c r="A107">
        <v>111</v>
      </c>
      <c r="B107" t="s">
        <v>480</v>
      </c>
      <c r="C107" t="s">
        <v>481</v>
      </c>
      <c r="D107" t="s">
        <v>51</v>
      </c>
      <c r="E107" t="s">
        <v>16</v>
      </c>
      <c r="F107">
        <v>60</v>
      </c>
      <c r="G107" t="s">
        <v>482</v>
      </c>
      <c r="H107" t="s">
        <v>483</v>
      </c>
      <c r="I107" t="s">
        <v>32</v>
      </c>
      <c r="J107" s="6">
        <v>43834</v>
      </c>
      <c r="K107">
        <v>64</v>
      </c>
      <c r="L107" t="s">
        <v>39</v>
      </c>
      <c r="M107">
        <f t="shared" si="2"/>
        <v>0</v>
      </c>
      <c r="N107" s="23" t="s">
        <v>3716</v>
      </c>
      <c r="O107" s="23" t="s">
        <v>6</v>
      </c>
      <c r="P107" s="23">
        <f t="shared" si="3"/>
        <v>6</v>
      </c>
    </row>
    <row r="108" spans="1:16" x14ac:dyDescent="0.3">
      <c r="A108">
        <v>112</v>
      </c>
      <c r="B108" t="s">
        <v>484</v>
      </c>
      <c r="C108" t="s">
        <v>485</v>
      </c>
      <c r="D108" t="s">
        <v>28</v>
      </c>
      <c r="E108" t="s">
        <v>29</v>
      </c>
      <c r="F108">
        <v>30</v>
      </c>
      <c r="G108" t="s">
        <v>486</v>
      </c>
      <c r="H108" t="s">
        <v>487</v>
      </c>
      <c r="I108" t="s">
        <v>32</v>
      </c>
      <c r="J108" s="6">
        <v>43896</v>
      </c>
      <c r="K108">
        <v>37</v>
      </c>
      <c r="L108" t="s">
        <v>101</v>
      </c>
      <c r="M108">
        <f t="shared" si="2"/>
        <v>0</v>
      </c>
      <c r="N108" s="23" t="s">
        <v>4667</v>
      </c>
      <c r="O108" s="23" t="s">
        <v>10417</v>
      </c>
      <c r="P108" s="23">
        <f t="shared" si="3"/>
        <v>5</v>
      </c>
    </row>
    <row r="109" spans="1:16" x14ac:dyDescent="0.3">
      <c r="A109">
        <v>114</v>
      </c>
      <c r="B109" t="s">
        <v>488</v>
      </c>
      <c r="C109" t="s">
        <v>489</v>
      </c>
      <c r="D109" t="s">
        <v>51</v>
      </c>
      <c r="E109" t="s">
        <v>16</v>
      </c>
      <c r="F109">
        <v>90</v>
      </c>
      <c r="G109" t="s">
        <v>490</v>
      </c>
      <c r="H109" t="s">
        <v>491</v>
      </c>
      <c r="I109" t="s">
        <v>32</v>
      </c>
      <c r="J109" s="6" t="s">
        <v>13633</v>
      </c>
      <c r="K109">
        <v>78</v>
      </c>
      <c r="L109" t="s">
        <v>33</v>
      </c>
      <c r="M109">
        <f t="shared" si="2"/>
        <v>0</v>
      </c>
      <c r="N109" s="23" t="s">
        <v>4667</v>
      </c>
      <c r="O109" s="23" t="s">
        <v>9969</v>
      </c>
      <c r="P109" s="23">
        <f t="shared" si="3"/>
        <v>6</v>
      </c>
    </row>
    <row r="110" spans="1:16" x14ac:dyDescent="0.3">
      <c r="A110">
        <v>115</v>
      </c>
      <c r="B110" t="s">
        <v>492</v>
      </c>
      <c r="C110" t="s">
        <v>493</v>
      </c>
      <c r="D110" t="s">
        <v>51</v>
      </c>
      <c r="E110" t="s">
        <v>16</v>
      </c>
      <c r="F110">
        <v>90</v>
      </c>
      <c r="G110" t="s">
        <v>494</v>
      </c>
      <c r="H110" t="s">
        <v>495</v>
      </c>
      <c r="I110" t="s">
        <v>173</v>
      </c>
      <c r="J110" s="6" t="s">
        <v>13684</v>
      </c>
      <c r="K110">
        <v>60</v>
      </c>
      <c r="L110" t="s">
        <v>159</v>
      </c>
      <c r="M110">
        <f t="shared" si="2"/>
        <v>0</v>
      </c>
      <c r="N110" s="23" t="s">
        <v>10498</v>
      </c>
      <c r="O110" s="23" t="s">
        <v>10422</v>
      </c>
      <c r="P110" s="23">
        <f t="shared" si="3"/>
        <v>4</v>
      </c>
    </row>
    <row r="111" spans="1:16" x14ac:dyDescent="0.3">
      <c r="A111">
        <v>116</v>
      </c>
      <c r="B111" t="s">
        <v>496</v>
      </c>
      <c r="C111" t="s">
        <v>290</v>
      </c>
      <c r="D111" t="s">
        <v>28</v>
      </c>
      <c r="E111" t="s">
        <v>29</v>
      </c>
      <c r="F111">
        <v>90</v>
      </c>
      <c r="G111" t="s">
        <v>497</v>
      </c>
      <c r="H111" t="s">
        <v>498</v>
      </c>
      <c r="I111" t="s">
        <v>32</v>
      </c>
      <c r="J111" s="6">
        <v>44235</v>
      </c>
      <c r="K111">
        <v>58</v>
      </c>
      <c r="L111" t="s">
        <v>54</v>
      </c>
      <c r="M111">
        <f t="shared" si="2"/>
        <v>0</v>
      </c>
      <c r="N111" s="23" t="s">
        <v>9810</v>
      </c>
      <c r="O111" s="23" t="s">
        <v>10468</v>
      </c>
      <c r="P111" s="23">
        <f t="shared" si="3"/>
        <v>8</v>
      </c>
    </row>
    <row r="112" spans="1:16" x14ac:dyDescent="0.3">
      <c r="A112">
        <v>117</v>
      </c>
      <c r="B112" t="s">
        <v>499</v>
      </c>
      <c r="C112" t="s">
        <v>500</v>
      </c>
      <c r="D112" t="s">
        <v>51</v>
      </c>
      <c r="E112" t="s">
        <v>16</v>
      </c>
      <c r="F112">
        <v>90</v>
      </c>
      <c r="G112" t="s">
        <v>501</v>
      </c>
      <c r="H112" t="s">
        <v>502</v>
      </c>
      <c r="I112" t="s">
        <v>294</v>
      </c>
      <c r="J112" s="6">
        <v>44604</v>
      </c>
      <c r="K112">
        <v>10</v>
      </c>
      <c r="L112" t="s">
        <v>54</v>
      </c>
      <c r="M112">
        <f t="shared" si="2"/>
        <v>0</v>
      </c>
      <c r="N112" s="23" t="s">
        <v>9810</v>
      </c>
      <c r="O112" s="23" t="s">
        <v>10453</v>
      </c>
      <c r="P112" s="23">
        <f t="shared" si="3"/>
        <v>7</v>
      </c>
    </row>
    <row r="113" spans="1:16" x14ac:dyDescent="0.3">
      <c r="A113">
        <v>118</v>
      </c>
      <c r="B113" t="s">
        <v>503</v>
      </c>
      <c r="C113" t="s">
        <v>504</v>
      </c>
      <c r="D113" t="s">
        <v>28</v>
      </c>
      <c r="E113" t="s">
        <v>29</v>
      </c>
      <c r="F113">
        <v>30</v>
      </c>
      <c r="G113" t="s">
        <v>505</v>
      </c>
      <c r="H113" t="s">
        <v>506</v>
      </c>
      <c r="I113" t="s">
        <v>32</v>
      </c>
      <c r="J113" s="6" t="s">
        <v>13685</v>
      </c>
      <c r="K113">
        <v>70</v>
      </c>
      <c r="L113" t="s">
        <v>64</v>
      </c>
      <c r="M113">
        <f t="shared" si="2"/>
        <v>0</v>
      </c>
      <c r="N113" s="23" t="s">
        <v>2477</v>
      </c>
      <c r="O113" s="23" t="s">
        <v>10422</v>
      </c>
      <c r="P113" s="23">
        <f t="shared" si="3"/>
        <v>4</v>
      </c>
    </row>
    <row r="114" spans="1:16" x14ac:dyDescent="0.3">
      <c r="A114">
        <v>119</v>
      </c>
      <c r="B114" t="s">
        <v>507</v>
      </c>
      <c r="C114" t="s">
        <v>508</v>
      </c>
      <c r="D114" t="s">
        <v>28</v>
      </c>
      <c r="E114" t="s">
        <v>29</v>
      </c>
      <c r="F114">
        <v>30</v>
      </c>
      <c r="G114" t="s">
        <v>509</v>
      </c>
      <c r="H114" t="s">
        <v>510</v>
      </c>
      <c r="I114" t="s">
        <v>32</v>
      </c>
      <c r="J114" s="6" t="s">
        <v>13686</v>
      </c>
      <c r="K114">
        <v>73</v>
      </c>
      <c r="L114" t="s">
        <v>54</v>
      </c>
      <c r="M114">
        <f t="shared" si="2"/>
        <v>0</v>
      </c>
      <c r="N114" s="23" t="s">
        <v>2477</v>
      </c>
      <c r="O114" s="23" t="s">
        <v>6</v>
      </c>
      <c r="P114" s="23">
        <f t="shared" si="3"/>
        <v>6</v>
      </c>
    </row>
    <row r="115" spans="1:16" x14ac:dyDescent="0.3">
      <c r="A115">
        <v>120</v>
      </c>
      <c r="B115" t="s">
        <v>511</v>
      </c>
      <c r="C115" t="s">
        <v>512</v>
      </c>
      <c r="D115" t="s">
        <v>28</v>
      </c>
      <c r="E115" t="s">
        <v>29</v>
      </c>
      <c r="F115">
        <v>60</v>
      </c>
      <c r="G115" t="s">
        <v>513</v>
      </c>
      <c r="H115" t="s">
        <v>514</v>
      </c>
      <c r="I115" t="s">
        <v>19</v>
      </c>
      <c r="J115" s="6" t="s">
        <v>13687</v>
      </c>
      <c r="K115">
        <v>101</v>
      </c>
      <c r="L115" t="s">
        <v>54</v>
      </c>
      <c r="M115">
        <f t="shared" si="2"/>
        <v>0</v>
      </c>
      <c r="N115" s="23" t="s">
        <v>10499</v>
      </c>
      <c r="O115" s="23" t="s">
        <v>9969</v>
      </c>
      <c r="P115" s="23">
        <f t="shared" si="3"/>
        <v>6</v>
      </c>
    </row>
    <row r="116" spans="1:16" x14ac:dyDescent="0.3">
      <c r="A116">
        <v>121</v>
      </c>
      <c r="B116" t="s">
        <v>515</v>
      </c>
      <c r="C116" t="s">
        <v>516</v>
      </c>
      <c r="D116" t="s">
        <v>15</v>
      </c>
      <c r="E116" t="s">
        <v>16</v>
      </c>
      <c r="F116">
        <v>60</v>
      </c>
      <c r="G116" t="s">
        <v>517</v>
      </c>
      <c r="H116" t="s">
        <v>518</v>
      </c>
      <c r="I116" t="s">
        <v>32</v>
      </c>
      <c r="J116" s="6" t="s">
        <v>13688</v>
      </c>
      <c r="K116">
        <v>38</v>
      </c>
      <c r="L116" t="s">
        <v>159</v>
      </c>
      <c r="M116">
        <f t="shared" si="2"/>
        <v>0</v>
      </c>
      <c r="N116" s="23" t="s">
        <v>10500</v>
      </c>
      <c r="O116" s="23" t="s">
        <v>3780</v>
      </c>
      <c r="P116" s="23">
        <f t="shared" si="3"/>
        <v>5</v>
      </c>
    </row>
    <row r="117" spans="1:16" x14ac:dyDescent="0.3">
      <c r="A117">
        <v>122</v>
      </c>
      <c r="B117" t="s">
        <v>519</v>
      </c>
      <c r="C117" t="s">
        <v>520</v>
      </c>
      <c r="D117" t="s">
        <v>15</v>
      </c>
      <c r="E117" t="s">
        <v>16</v>
      </c>
      <c r="F117">
        <v>60</v>
      </c>
      <c r="G117" t="s">
        <v>521</v>
      </c>
      <c r="H117" t="s">
        <v>522</v>
      </c>
      <c r="I117" t="s">
        <v>32</v>
      </c>
      <c r="J117" s="6" t="s">
        <v>13689</v>
      </c>
      <c r="K117">
        <v>95</v>
      </c>
      <c r="L117" t="s">
        <v>80</v>
      </c>
      <c r="M117">
        <f t="shared" si="2"/>
        <v>0</v>
      </c>
      <c r="N117" s="23" t="s">
        <v>10501</v>
      </c>
      <c r="O117" s="23" t="s">
        <v>10422</v>
      </c>
      <c r="P117" s="23">
        <f t="shared" si="3"/>
        <v>4</v>
      </c>
    </row>
    <row r="118" spans="1:16" x14ac:dyDescent="0.3">
      <c r="A118">
        <v>123</v>
      </c>
      <c r="B118" t="s">
        <v>523</v>
      </c>
      <c r="C118" t="s">
        <v>524</v>
      </c>
      <c r="D118" t="s">
        <v>15</v>
      </c>
      <c r="E118" t="s">
        <v>16</v>
      </c>
      <c r="F118">
        <v>60</v>
      </c>
      <c r="G118" t="s">
        <v>525</v>
      </c>
      <c r="H118" t="s">
        <v>526</v>
      </c>
      <c r="I118" t="s">
        <v>32</v>
      </c>
      <c r="J118" s="6">
        <v>44084</v>
      </c>
      <c r="K118">
        <v>43</v>
      </c>
      <c r="L118" t="s">
        <v>20</v>
      </c>
      <c r="M118">
        <f t="shared" si="2"/>
        <v>0</v>
      </c>
      <c r="N118" s="23" t="s">
        <v>5659</v>
      </c>
      <c r="O118" s="23" t="s">
        <v>10417</v>
      </c>
      <c r="P118" s="23">
        <f t="shared" si="3"/>
        <v>5</v>
      </c>
    </row>
    <row r="119" spans="1:16" x14ac:dyDescent="0.3">
      <c r="A119">
        <v>124</v>
      </c>
      <c r="B119" t="s">
        <v>527</v>
      </c>
      <c r="C119" t="s">
        <v>528</v>
      </c>
      <c r="D119" t="s">
        <v>28</v>
      </c>
      <c r="E119" t="s">
        <v>29</v>
      </c>
      <c r="F119">
        <v>90</v>
      </c>
      <c r="G119" t="s">
        <v>529</v>
      </c>
      <c r="H119" t="s">
        <v>530</v>
      </c>
      <c r="I119" t="s">
        <v>124</v>
      </c>
      <c r="J119" s="6" t="s">
        <v>13690</v>
      </c>
      <c r="K119">
        <v>26</v>
      </c>
      <c r="L119" t="s">
        <v>80</v>
      </c>
      <c r="M119">
        <f t="shared" si="2"/>
        <v>0</v>
      </c>
      <c r="N119" s="23" t="s">
        <v>5659</v>
      </c>
      <c r="O119" s="23" t="s">
        <v>10422</v>
      </c>
      <c r="P119" s="23">
        <f t="shared" si="3"/>
        <v>4</v>
      </c>
    </row>
    <row r="120" spans="1:16" x14ac:dyDescent="0.3">
      <c r="A120">
        <v>125</v>
      </c>
      <c r="B120" t="s">
        <v>531</v>
      </c>
      <c r="C120" t="s">
        <v>532</v>
      </c>
      <c r="D120" t="s">
        <v>51</v>
      </c>
      <c r="E120" t="s">
        <v>16</v>
      </c>
      <c r="F120">
        <v>90</v>
      </c>
      <c r="G120" t="s">
        <v>533</v>
      </c>
      <c r="H120" t="s">
        <v>534</v>
      </c>
      <c r="I120" t="s">
        <v>32</v>
      </c>
      <c r="J120" s="6" t="s">
        <v>13691</v>
      </c>
      <c r="K120">
        <v>26</v>
      </c>
      <c r="L120" t="s">
        <v>101</v>
      </c>
      <c r="M120">
        <f t="shared" si="2"/>
        <v>0</v>
      </c>
      <c r="N120" s="23" t="s">
        <v>10502</v>
      </c>
      <c r="O120" s="23" t="s">
        <v>10436</v>
      </c>
      <c r="P120" s="23">
        <f t="shared" si="3"/>
        <v>8</v>
      </c>
    </row>
    <row r="121" spans="1:16" x14ac:dyDescent="0.3">
      <c r="A121">
        <v>126</v>
      </c>
      <c r="B121" t="s">
        <v>535</v>
      </c>
      <c r="C121" t="s">
        <v>536</v>
      </c>
      <c r="D121" t="s">
        <v>28</v>
      </c>
      <c r="E121" t="s">
        <v>29</v>
      </c>
      <c r="F121">
        <v>30</v>
      </c>
      <c r="G121" t="s">
        <v>537</v>
      </c>
      <c r="H121" t="s">
        <v>538</v>
      </c>
      <c r="I121" t="s">
        <v>32</v>
      </c>
      <c r="J121" s="6">
        <v>44199</v>
      </c>
      <c r="K121">
        <v>45</v>
      </c>
      <c r="L121" t="s">
        <v>64</v>
      </c>
      <c r="M121">
        <f t="shared" si="2"/>
        <v>0</v>
      </c>
      <c r="N121" s="23" t="s">
        <v>10503</v>
      </c>
      <c r="O121" s="23" t="s">
        <v>10425</v>
      </c>
      <c r="P121" s="23">
        <f t="shared" si="3"/>
        <v>3</v>
      </c>
    </row>
    <row r="122" spans="1:16" x14ac:dyDescent="0.3">
      <c r="A122">
        <v>127</v>
      </c>
      <c r="B122" t="s">
        <v>539</v>
      </c>
      <c r="C122" t="s">
        <v>540</v>
      </c>
      <c r="D122" t="s">
        <v>15</v>
      </c>
      <c r="E122" t="s">
        <v>16</v>
      </c>
      <c r="F122">
        <v>30</v>
      </c>
      <c r="G122" t="s">
        <v>541</v>
      </c>
      <c r="H122" t="s">
        <v>31</v>
      </c>
      <c r="I122" t="s">
        <v>32</v>
      </c>
      <c r="J122" s="6" t="s">
        <v>13692</v>
      </c>
      <c r="K122">
        <v>88</v>
      </c>
      <c r="L122" t="s">
        <v>80</v>
      </c>
      <c r="M122">
        <f t="shared" si="2"/>
        <v>0</v>
      </c>
      <c r="N122" s="23" t="s">
        <v>10504</v>
      </c>
      <c r="O122" s="23" t="s">
        <v>10416</v>
      </c>
      <c r="P122" s="23">
        <f t="shared" si="3"/>
        <v>4</v>
      </c>
    </row>
    <row r="123" spans="1:16" x14ac:dyDescent="0.3">
      <c r="A123">
        <v>128</v>
      </c>
      <c r="B123" t="s">
        <v>542</v>
      </c>
      <c r="C123" t="s">
        <v>543</v>
      </c>
      <c r="D123" t="s">
        <v>15</v>
      </c>
      <c r="E123" t="s">
        <v>16</v>
      </c>
      <c r="F123">
        <v>60</v>
      </c>
      <c r="G123" t="s">
        <v>544</v>
      </c>
      <c r="H123" t="s">
        <v>545</v>
      </c>
      <c r="I123" t="s">
        <v>173</v>
      </c>
      <c r="J123" s="6" t="s">
        <v>13693</v>
      </c>
      <c r="K123">
        <v>87</v>
      </c>
      <c r="L123" t="s">
        <v>80</v>
      </c>
      <c r="M123">
        <f t="shared" si="2"/>
        <v>0</v>
      </c>
      <c r="N123" s="23" t="s">
        <v>10504</v>
      </c>
      <c r="O123" s="23" t="s">
        <v>10438</v>
      </c>
      <c r="P123" s="23">
        <f t="shared" si="3"/>
        <v>5</v>
      </c>
    </row>
    <row r="124" spans="1:16" x14ac:dyDescent="0.3">
      <c r="A124">
        <v>129</v>
      </c>
      <c r="B124" t="s">
        <v>546</v>
      </c>
      <c r="C124" t="s">
        <v>547</v>
      </c>
      <c r="D124" t="s">
        <v>51</v>
      </c>
      <c r="E124" t="s">
        <v>16</v>
      </c>
      <c r="F124">
        <v>30</v>
      </c>
      <c r="G124" t="s">
        <v>548</v>
      </c>
      <c r="H124" t="s">
        <v>549</v>
      </c>
      <c r="I124" t="s">
        <v>425</v>
      </c>
      <c r="J124" s="6" t="s">
        <v>13694</v>
      </c>
      <c r="K124">
        <v>19</v>
      </c>
      <c r="L124" t="s">
        <v>70</v>
      </c>
      <c r="M124">
        <f t="shared" si="2"/>
        <v>0</v>
      </c>
      <c r="N124" s="23" t="s">
        <v>10505</v>
      </c>
      <c r="O124" s="23" t="s">
        <v>10483</v>
      </c>
      <c r="P124" s="23">
        <f t="shared" si="3"/>
        <v>7</v>
      </c>
    </row>
    <row r="125" spans="1:16" x14ac:dyDescent="0.3">
      <c r="A125">
        <v>130</v>
      </c>
      <c r="B125" t="s">
        <v>550</v>
      </c>
      <c r="C125" t="s">
        <v>551</v>
      </c>
      <c r="D125" t="s">
        <v>28</v>
      </c>
      <c r="E125" t="s">
        <v>29</v>
      </c>
      <c r="F125">
        <v>30</v>
      </c>
      <c r="G125" t="s">
        <v>552</v>
      </c>
      <c r="H125" t="s">
        <v>553</v>
      </c>
      <c r="I125" t="s">
        <v>554</v>
      </c>
      <c r="J125" s="6">
        <v>44813</v>
      </c>
      <c r="K125">
        <v>81</v>
      </c>
      <c r="L125" t="s">
        <v>20</v>
      </c>
      <c r="M125">
        <f t="shared" si="2"/>
        <v>0</v>
      </c>
      <c r="N125" s="23" t="s">
        <v>10505</v>
      </c>
      <c r="O125" s="23" t="s">
        <v>2355</v>
      </c>
      <c r="P125" s="23">
        <f t="shared" si="3"/>
        <v>4</v>
      </c>
    </row>
    <row r="126" spans="1:16" x14ac:dyDescent="0.3">
      <c r="A126">
        <v>131</v>
      </c>
      <c r="B126" t="s">
        <v>555</v>
      </c>
      <c r="C126" t="s">
        <v>556</v>
      </c>
      <c r="D126" t="s">
        <v>28</v>
      </c>
      <c r="E126" t="s">
        <v>29</v>
      </c>
      <c r="F126">
        <v>30</v>
      </c>
      <c r="G126" t="s">
        <v>14815</v>
      </c>
      <c r="H126" t="s">
        <v>558</v>
      </c>
      <c r="I126" t="s">
        <v>32</v>
      </c>
      <c r="J126" s="6" t="s">
        <v>13695</v>
      </c>
      <c r="K126">
        <v>38</v>
      </c>
      <c r="L126" t="s">
        <v>54</v>
      </c>
      <c r="M126">
        <f t="shared" si="2"/>
        <v>0</v>
      </c>
      <c r="N126" s="23" t="s">
        <v>10505</v>
      </c>
      <c r="O126" s="23" t="s">
        <v>10506</v>
      </c>
      <c r="P126" s="23">
        <f t="shared" si="3"/>
        <v>2</v>
      </c>
    </row>
    <row r="127" spans="1:16" x14ac:dyDescent="0.3">
      <c r="A127">
        <v>132</v>
      </c>
      <c r="B127" t="s">
        <v>559</v>
      </c>
      <c r="C127" t="s">
        <v>560</v>
      </c>
      <c r="D127" t="s">
        <v>51</v>
      </c>
      <c r="E127" t="s">
        <v>16</v>
      </c>
      <c r="F127">
        <v>30</v>
      </c>
      <c r="G127" t="s">
        <v>14380</v>
      </c>
      <c r="H127" t="s">
        <v>562</v>
      </c>
      <c r="I127" t="s">
        <v>187</v>
      </c>
      <c r="J127" s="6" t="s">
        <v>13696</v>
      </c>
      <c r="K127">
        <v>56</v>
      </c>
      <c r="L127" t="s">
        <v>54</v>
      </c>
      <c r="M127">
        <f t="shared" si="2"/>
        <v>0</v>
      </c>
      <c r="N127" s="23" t="s">
        <v>10505</v>
      </c>
      <c r="O127" s="23" t="s">
        <v>10507</v>
      </c>
      <c r="P127" s="23">
        <f t="shared" si="3"/>
        <v>2</v>
      </c>
    </row>
    <row r="128" spans="1:16" x14ac:dyDescent="0.3">
      <c r="A128">
        <v>133</v>
      </c>
      <c r="B128" t="s">
        <v>563</v>
      </c>
      <c r="C128" t="s">
        <v>564</v>
      </c>
      <c r="D128" t="s">
        <v>28</v>
      </c>
      <c r="E128" t="s">
        <v>29</v>
      </c>
      <c r="F128">
        <v>60</v>
      </c>
      <c r="G128" t="s">
        <v>565</v>
      </c>
      <c r="H128" t="s">
        <v>566</v>
      </c>
      <c r="I128" t="s">
        <v>110</v>
      </c>
      <c r="J128" s="6">
        <v>43864</v>
      </c>
      <c r="K128">
        <v>52</v>
      </c>
      <c r="L128" t="s">
        <v>70</v>
      </c>
      <c r="M128">
        <f t="shared" si="2"/>
        <v>0</v>
      </c>
      <c r="N128" s="23" t="s">
        <v>1022</v>
      </c>
      <c r="O128" s="23" t="s">
        <v>10422</v>
      </c>
      <c r="P128" s="23">
        <f t="shared" si="3"/>
        <v>4</v>
      </c>
    </row>
    <row r="129" spans="1:16" x14ac:dyDescent="0.3">
      <c r="A129">
        <v>134</v>
      </c>
      <c r="B129" t="s">
        <v>567</v>
      </c>
      <c r="C129" t="s">
        <v>568</v>
      </c>
      <c r="D129" t="s">
        <v>28</v>
      </c>
      <c r="E129" t="s">
        <v>29</v>
      </c>
      <c r="F129">
        <v>30</v>
      </c>
      <c r="G129" t="s">
        <v>569</v>
      </c>
      <c r="H129" t="s">
        <v>570</v>
      </c>
      <c r="I129" t="s">
        <v>187</v>
      </c>
      <c r="J129" s="6">
        <v>44748</v>
      </c>
      <c r="K129">
        <v>25</v>
      </c>
      <c r="L129" t="s">
        <v>159</v>
      </c>
      <c r="M129">
        <f t="shared" si="2"/>
        <v>0</v>
      </c>
      <c r="N129" s="23" t="s">
        <v>10508</v>
      </c>
      <c r="O129" s="23" t="s">
        <v>10468</v>
      </c>
      <c r="P129" s="23">
        <f t="shared" si="3"/>
        <v>8</v>
      </c>
    </row>
    <row r="130" spans="1:16" x14ac:dyDescent="0.3">
      <c r="A130">
        <v>135</v>
      </c>
      <c r="B130" t="s">
        <v>571</v>
      </c>
      <c r="C130" t="s">
        <v>572</v>
      </c>
      <c r="D130" t="s">
        <v>15</v>
      </c>
      <c r="E130" t="s">
        <v>16</v>
      </c>
      <c r="F130">
        <v>60</v>
      </c>
      <c r="G130" t="s">
        <v>573</v>
      </c>
      <c r="H130" t="s">
        <v>574</v>
      </c>
      <c r="I130" t="s">
        <v>575</v>
      </c>
      <c r="J130" s="6">
        <v>43922</v>
      </c>
      <c r="K130">
        <v>38</v>
      </c>
      <c r="L130" t="s">
        <v>80</v>
      </c>
      <c r="M130">
        <f t="shared" ref="M130:M193" si="4">COUNTBLANK(A130:L130)</f>
        <v>0</v>
      </c>
      <c r="N130" s="23" t="s">
        <v>10508</v>
      </c>
      <c r="O130" s="23" t="s">
        <v>10453</v>
      </c>
      <c r="P130" s="23">
        <f t="shared" ref="P130:P193" si="5">LEN(O130)</f>
        <v>7</v>
      </c>
    </row>
    <row r="131" spans="1:16" x14ac:dyDescent="0.3">
      <c r="A131">
        <v>136</v>
      </c>
      <c r="B131" t="s">
        <v>576</v>
      </c>
      <c r="C131" t="s">
        <v>577</v>
      </c>
      <c r="D131" t="s">
        <v>28</v>
      </c>
      <c r="E131" t="s">
        <v>29</v>
      </c>
      <c r="F131">
        <v>60</v>
      </c>
      <c r="G131" t="s">
        <v>578</v>
      </c>
      <c r="H131" t="s">
        <v>579</v>
      </c>
      <c r="I131" t="s">
        <v>32</v>
      </c>
      <c r="J131" s="6">
        <v>44359</v>
      </c>
      <c r="K131">
        <v>74</v>
      </c>
      <c r="L131" t="s">
        <v>64</v>
      </c>
      <c r="M131">
        <f t="shared" si="4"/>
        <v>0</v>
      </c>
      <c r="N131" s="23" t="s">
        <v>10509</v>
      </c>
      <c r="O131" s="23" t="s">
        <v>3780</v>
      </c>
      <c r="P131" s="23">
        <f t="shared" si="5"/>
        <v>5</v>
      </c>
    </row>
    <row r="132" spans="1:16" x14ac:dyDescent="0.3">
      <c r="A132">
        <v>137</v>
      </c>
      <c r="B132" t="s">
        <v>580</v>
      </c>
      <c r="C132" t="s">
        <v>581</v>
      </c>
      <c r="D132" t="s">
        <v>28</v>
      </c>
      <c r="E132" t="s">
        <v>29</v>
      </c>
      <c r="F132">
        <v>60</v>
      </c>
      <c r="G132" t="s">
        <v>582</v>
      </c>
      <c r="H132" t="s">
        <v>583</v>
      </c>
      <c r="I132" t="s">
        <v>32</v>
      </c>
      <c r="J132" s="6" t="s">
        <v>13697</v>
      </c>
      <c r="K132">
        <v>97</v>
      </c>
      <c r="L132" t="s">
        <v>20</v>
      </c>
      <c r="M132">
        <f t="shared" si="4"/>
        <v>0</v>
      </c>
      <c r="N132" s="23" t="s">
        <v>10510</v>
      </c>
      <c r="O132" s="23" t="s">
        <v>10422</v>
      </c>
      <c r="P132" s="23">
        <f t="shared" si="5"/>
        <v>4</v>
      </c>
    </row>
    <row r="133" spans="1:16" x14ac:dyDescent="0.3">
      <c r="A133">
        <v>138</v>
      </c>
      <c r="B133" t="s">
        <v>584</v>
      </c>
      <c r="C133" t="s">
        <v>585</v>
      </c>
      <c r="D133" t="s">
        <v>15</v>
      </c>
      <c r="E133" t="s">
        <v>16</v>
      </c>
      <c r="F133">
        <v>30</v>
      </c>
      <c r="G133" t="s">
        <v>586</v>
      </c>
      <c r="H133" t="s">
        <v>587</v>
      </c>
      <c r="I133" t="s">
        <v>25</v>
      </c>
      <c r="J133" s="6" t="s">
        <v>13698</v>
      </c>
      <c r="K133">
        <v>84</v>
      </c>
      <c r="L133" t="s">
        <v>45</v>
      </c>
      <c r="M133">
        <f t="shared" si="4"/>
        <v>0</v>
      </c>
      <c r="N133" s="23" t="s">
        <v>10511</v>
      </c>
      <c r="O133" s="23" t="s">
        <v>10425</v>
      </c>
      <c r="P133" s="23">
        <f t="shared" si="5"/>
        <v>3</v>
      </c>
    </row>
    <row r="134" spans="1:16" x14ac:dyDescent="0.3">
      <c r="A134">
        <v>139</v>
      </c>
      <c r="B134" t="s">
        <v>588</v>
      </c>
      <c r="C134" t="s">
        <v>589</v>
      </c>
      <c r="D134" t="s">
        <v>28</v>
      </c>
      <c r="E134" t="s">
        <v>29</v>
      </c>
      <c r="F134">
        <v>90</v>
      </c>
      <c r="G134" t="s">
        <v>590</v>
      </c>
      <c r="H134" t="s">
        <v>591</v>
      </c>
      <c r="I134" t="s">
        <v>32</v>
      </c>
      <c r="J134" s="6" t="s">
        <v>13699</v>
      </c>
      <c r="K134">
        <v>91</v>
      </c>
      <c r="L134" t="s">
        <v>39</v>
      </c>
      <c r="M134">
        <f t="shared" si="4"/>
        <v>0</v>
      </c>
      <c r="N134" s="23" t="s">
        <v>10512</v>
      </c>
      <c r="O134" s="23" t="s">
        <v>10422</v>
      </c>
      <c r="P134" s="23">
        <f t="shared" si="5"/>
        <v>4</v>
      </c>
    </row>
    <row r="135" spans="1:16" x14ac:dyDescent="0.3">
      <c r="A135">
        <v>140</v>
      </c>
      <c r="B135" t="s">
        <v>592</v>
      </c>
      <c r="C135" t="s">
        <v>593</v>
      </c>
      <c r="D135" t="s">
        <v>28</v>
      </c>
      <c r="E135" t="s">
        <v>29</v>
      </c>
      <c r="F135">
        <v>60</v>
      </c>
      <c r="G135" t="s">
        <v>594</v>
      </c>
      <c r="H135" t="s">
        <v>595</v>
      </c>
      <c r="I135" t="s">
        <v>124</v>
      </c>
      <c r="J135" s="6">
        <v>44386</v>
      </c>
      <c r="K135">
        <v>23</v>
      </c>
      <c r="L135" t="s">
        <v>159</v>
      </c>
      <c r="M135">
        <f t="shared" si="4"/>
        <v>0</v>
      </c>
      <c r="N135" s="23" t="s">
        <v>10513</v>
      </c>
      <c r="O135" s="23" t="s">
        <v>10422</v>
      </c>
      <c r="P135" s="23">
        <f t="shared" si="5"/>
        <v>4</v>
      </c>
    </row>
    <row r="136" spans="1:16" x14ac:dyDescent="0.3">
      <c r="A136">
        <v>141</v>
      </c>
      <c r="B136" t="s">
        <v>596</v>
      </c>
      <c r="C136" t="s">
        <v>597</v>
      </c>
      <c r="D136" t="s">
        <v>28</v>
      </c>
      <c r="E136" t="s">
        <v>29</v>
      </c>
      <c r="F136">
        <v>90</v>
      </c>
      <c r="G136" t="s">
        <v>598</v>
      </c>
      <c r="H136" t="s">
        <v>599</v>
      </c>
      <c r="I136" t="s">
        <v>32</v>
      </c>
      <c r="J136" s="6" t="s">
        <v>13700</v>
      </c>
      <c r="K136">
        <v>81</v>
      </c>
      <c r="L136" t="s">
        <v>33</v>
      </c>
      <c r="M136">
        <f t="shared" si="4"/>
        <v>0</v>
      </c>
      <c r="N136" s="23" t="s">
        <v>10514</v>
      </c>
      <c r="O136" s="23" t="s">
        <v>10422</v>
      </c>
      <c r="P136" s="23">
        <f t="shared" si="5"/>
        <v>4</v>
      </c>
    </row>
    <row r="137" spans="1:16" x14ac:dyDescent="0.3">
      <c r="A137">
        <v>142</v>
      </c>
      <c r="B137" t="s">
        <v>600</v>
      </c>
      <c r="C137" t="s">
        <v>601</v>
      </c>
      <c r="D137" t="s">
        <v>15</v>
      </c>
      <c r="E137" t="s">
        <v>16</v>
      </c>
      <c r="F137">
        <v>30</v>
      </c>
      <c r="G137" t="s">
        <v>602</v>
      </c>
      <c r="H137" t="s">
        <v>603</v>
      </c>
      <c r="I137" t="s">
        <v>187</v>
      </c>
      <c r="J137" s="6" t="s">
        <v>13701</v>
      </c>
      <c r="K137">
        <v>51</v>
      </c>
      <c r="L137" t="s">
        <v>101</v>
      </c>
      <c r="M137">
        <f t="shared" si="4"/>
        <v>0</v>
      </c>
      <c r="N137" s="23" t="s">
        <v>10515</v>
      </c>
      <c r="O137" s="23" t="s">
        <v>6</v>
      </c>
      <c r="P137" s="23">
        <f t="shared" si="5"/>
        <v>6</v>
      </c>
    </row>
    <row r="138" spans="1:16" x14ac:dyDescent="0.3">
      <c r="A138">
        <v>143</v>
      </c>
      <c r="B138" t="s">
        <v>604</v>
      </c>
      <c r="C138" t="s">
        <v>605</v>
      </c>
      <c r="D138" t="s">
        <v>51</v>
      </c>
      <c r="E138" t="s">
        <v>16</v>
      </c>
      <c r="F138">
        <v>30</v>
      </c>
      <c r="G138" t="s">
        <v>606</v>
      </c>
      <c r="H138" t="s">
        <v>607</v>
      </c>
      <c r="I138" t="s">
        <v>32</v>
      </c>
      <c r="J138" s="6" t="s">
        <v>13702</v>
      </c>
      <c r="K138">
        <v>13</v>
      </c>
      <c r="L138" t="s">
        <v>33</v>
      </c>
      <c r="M138">
        <f t="shared" si="4"/>
        <v>0</v>
      </c>
      <c r="N138" s="23" t="s">
        <v>10516</v>
      </c>
      <c r="O138" s="23" t="s">
        <v>9969</v>
      </c>
      <c r="P138" s="23">
        <f t="shared" si="5"/>
        <v>6</v>
      </c>
    </row>
    <row r="139" spans="1:16" x14ac:dyDescent="0.3">
      <c r="A139">
        <v>144</v>
      </c>
      <c r="B139" t="s">
        <v>608</v>
      </c>
      <c r="C139" t="s">
        <v>609</v>
      </c>
      <c r="D139" t="s">
        <v>15</v>
      </c>
      <c r="E139" t="s">
        <v>16</v>
      </c>
      <c r="F139">
        <v>30</v>
      </c>
      <c r="G139" t="s">
        <v>610</v>
      </c>
      <c r="H139" t="s">
        <v>611</v>
      </c>
      <c r="I139" t="s">
        <v>32</v>
      </c>
      <c r="J139" s="6">
        <v>43925</v>
      </c>
      <c r="K139">
        <v>12</v>
      </c>
      <c r="L139" t="s">
        <v>54</v>
      </c>
      <c r="M139">
        <f t="shared" si="4"/>
        <v>0</v>
      </c>
      <c r="N139" s="23" t="s">
        <v>10517</v>
      </c>
      <c r="O139" s="23" t="s">
        <v>10420</v>
      </c>
      <c r="P139" s="23">
        <f t="shared" si="5"/>
        <v>6</v>
      </c>
    </row>
    <row r="140" spans="1:16" x14ac:dyDescent="0.3">
      <c r="A140">
        <v>145</v>
      </c>
      <c r="B140" t="s">
        <v>612</v>
      </c>
      <c r="C140" t="s">
        <v>613</v>
      </c>
      <c r="D140" t="s">
        <v>28</v>
      </c>
      <c r="E140" t="s">
        <v>29</v>
      </c>
      <c r="F140">
        <v>30</v>
      </c>
      <c r="G140" t="s">
        <v>14411</v>
      </c>
      <c r="H140" t="s">
        <v>615</v>
      </c>
      <c r="I140" t="s">
        <v>32</v>
      </c>
      <c r="J140" s="6">
        <v>44713</v>
      </c>
      <c r="K140">
        <v>101</v>
      </c>
      <c r="L140" t="s">
        <v>39</v>
      </c>
      <c r="M140">
        <f t="shared" si="4"/>
        <v>0</v>
      </c>
      <c r="N140" s="23" t="s">
        <v>10518</v>
      </c>
      <c r="O140" s="23" t="s">
        <v>1021</v>
      </c>
      <c r="P140" s="23">
        <f t="shared" si="5"/>
        <v>6</v>
      </c>
    </row>
    <row r="141" spans="1:16" x14ac:dyDescent="0.3">
      <c r="A141">
        <v>146</v>
      </c>
      <c r="B141" t="s">
        <v>616</v>
      </c>
      <c r="C141" t="s">
        <v>617</v>
      </c>
      <c r="D141" t="s">
        <v>28</v>
      </c>
      <c r="E141" t="s">
        <v>29</v>
      </c>
      <c r="F141">
        <v>30</v>
      </c>
      <c r="G141" t="s">
        <v>618</v>
      </c>
      <c r="H141" t="s">
        <v>619</v>
      </c>
      <c r="I141" t="s">
        <v>187</v>
      </c>
      <c r="J141" s="6" t="s">
        <v>13703</v>
      </c>
      <c r="K141">
        <v>25</v>
      </c>
      <c r="L141" t="s">
        <v>70</v>
      </c>
      <c r="M141">
        <f t="shared" si="4"/>
        <v>0</v>
      </c>
      <c r="N141" s="23" t="s">
        <v>10519</v>
      </c>
      <c r="O141" s="23" t="s">
        <v>10422</v>
      </c>
      <c r="P141" s="23">
        <f t="shared" si="5"/>
        <v>4</v>
      </c>
    </row>
    <row r="142" spans="1:16" x14ac:dyDescent="0.3">
      <c r="A142">
        <v>147</v>
      </c>
      <c r="B142" t="s">
        <v>179</v>
      </c>
      <c r="C142" t="s">
        <v>620</v>
      </c>
      <c r="D142" t="s">
        <v>621</v>
      </c>
      <c r="E142" t="s">
        <v>29</v>
      </c>
      <c r="F142">
        <v>30</v>
      </c>
      <c r="G142" t="s">
        <v>622</v>
      </c>
      <c r="H142" t="s">
        <v>623</v>
      </c>
      <c r="I142" t="s">
        <v>32</v>
      </c>
      <c r="J142" s="6">
        <v>44846</v>
      </c>
      <c r="K142">
        <v>71</v>
      </c>
      <c r="L142" t="s">
        <v>80</v>
      </c>
      <c r="M142">
        <f t="shared" si="4"/>
        <v>0</v>
      </c>
      <c r="N142" s="23" t="s">
        <v>2982</v>
      </c>
      <c r="O142" s="23" t="s">
        <v>10417</v>
      </c>
      <c r="P142" s="23">
        <f t="shared" si="5"/>
        <v>5</v>
      </c>
    </row>
    <row r="143" spans="1:16" x14ac:dyDescent="0.3">
      <c r="A143">
        <v>148</v>
      </c>
      <c r="B143" t="s">
        <v>624</v>
      </c>
      <c r="C143" t="s">
        <v>625</v>
      </c>
      <c r="D143" t="s">
        <v>28</v>
      </c>
      <c r="E143" t="s">
        <v>29</v>
      </c>
      <c r="F143">
        <v>60</v>
      </c>
      <c r="G143" t="s">
        <v>626</v>
      </c>
      <c r="H143" t="s">
        <v>627</v>
      </c>
      <c r="I143" t="s">
        <v>294</v>
      </c>
      <c r="J143" s="6" t="s">
        <v>13704</v>
      </c>
      <c r="K143">
        <v>58</v>
      </c>
      <c r="L143" t="s">
        <v>45</v>
      </c>
      <c r="M143">
        <f t="shared" si="4"/>
        <v>0</v>
      </c>
      <c r="N143" s="23" t="s">
        <v>1468</v>
      </c>
      <c r="O143" s="23" t="s">
        <v>10417</v>
      </c>
      <c r="P143" s="23">
        <f t="shared" si="5"/>
        <v>5</v>
      </c>
    </row>
    <row r="144" spans="1:16" x14ac:dyDescent="0.3">
      <c r="A144">
        <v>149</v>
      </c>
      <c r="B144" t="s">
        <v>628</v>
      </c>
      <c r="C144" t="s">
        <v>629</v>
      </c>
      <c r="D144" t="s">
        <v>15</v>
      </c>
      <c r="E144" t="s">
        <v>16</v>
      </c>
      <c r="F144">
        <v>60</v>
      </c>
      <c r="G144" t="s">
        <v>630</v>
      </c>
      <c r="H144" t="s">
        <v>203</v>
      </c>
      <c r="I144" t="s">
        <v>32</v>
      </c>
      <c r="J144" s="6">
        <v>43928</v>
      </c>
      <c r="K144">
        <v>75</v>
      </c>
      <c r="L144" t="s">
        <v>101</v>
      </c>
      <c r="M144">
        <f t="shared" si="4"/>
        <v>0</v>
      </c>
      <c r="N144" s="23" t="s">
        <v>10520</v>
      </c>
      <c r="O144" s="23" t="s">
        <v>10468</v>
      </c>
      <c r="P144" s="23">
        <f t="shared" si="5"/>
        <v>8</v>
      </c>
    </row>
    <row r="145" spans="1:16" x14ac:dyDescent="0.3">
      <c r="A145">
        <v>150</v>
      </c>
      <c r="B145" t="s">
        <v>631</v>
      </c>
      <c r="C145" t="s">
        <v>632</v>
      </c>
      <c r="D145" t="s">
        <v>51</v>
      </c>
      <c r="E145" t="s">
        <v>16</v>
      </c>
      <c r="F145">
        <v>60</v>
      </c>
      <c r="G145" t="s">
        <v>633</v>
      </c>
      <c r="H145" t="s">
        <v>634</v>
      </c>
      <c r="I145" t="s">
        <v>32</v>
      </c>
      <c r="J145" s="6">
        <v>44167</v>
      </c>
      <c r="K145">
        <v>72</v>
      </c>
      <c r="L145" t="s">
        <v>39</v>
      </c>
      <c r="M145">
        <f t="shared" si="4"/>
        <v>0</v>
      </c>
      <c r="N145" s="23" t="s">
        <v>10520</v>
      </c>
      <c r="O145" s="23" t="s">
        <v>10438</v>
      </c>
      <c r="P145" s="23">
        <f t="shared" si="5"/>
        <v>5</v>
      </c>
    </row>
    <row r="146" spans="1:16" x14ac:dyDescent="0.3">
      <c r="A146">
        <v>151</v>
      </c>
      <c r="B146" t="s">
        <v>347</v>
      </c>
      <c r="C146" t="s">
        <v>635</v>
      </c>
      <c r="D146" t="s">
        <v>15</v>
      </c>
      <c r="E146" t="s">
        <v>16</v>
      </c>
      <c r="F146">
        <v>90</v>
      </c>
      <c r="G146" t="s">
        <v>636</v>
      </c>
      <c r="H146" t="s">
        <v>637</v>
      </c>
      <c r="I146" t="s">
        <v>32</v>
      </c>
      <c r="J146" s="6" t="s">
        <v>13636</v>
      </c>
      <c r="K146">
        <v>35</v>
      </c>
      <c r="L146" t="s">
        <v>45</v>
      </c>
      <c r="M146">
        <f t="shared" si="4"/>
        <v>0</v>
      </c>
      <c r="N146" s="23" t="s">
        <v>10521</v>
      </c>
      <c r="O146" s="23" t="s">
        <v>3780</v>
      </c>
      <c r="P146" s="23">
        <f t="shared" si="5"/>
        <v>5</v>
      </c>
    </row>
    <row r="147" spans="1:16" x14ac:dyDescent="0.3">
      <c r="A147">
        <v>152</v>
      </c>
      <c r="B147" t="s">
        <v>638</v>
      </c>
      <c r="C147" t="s">
        <v>639</v>
      </c>
      <c r="D147" t="s">
        <v>51</v>
      </c>
      <c r="E147" t="s">
        <v>16</v>
      </c>
      <c r="F147">
        <v>30</v>
      </c>
      <c r="G147" t="s">
        <v>640</v>
      </c>
      <c r="H147" t="s">
        <v>641</v>
      </c>
      <c r="I147" t="s">
        <v>294</v>
      </c>
      <c r="J147" s="6">
        <v>44136</v>
      </c>
      <c r="K147">
        <v>62</v>
      </c>
      <c r="L147" t="s">
        <v>45</v>
      </c>
      <c r="M147">
        <f t="shared" si="4"/>
        <v>0</v>
      </c>
      <c r="N147" s="23" t="s">
        <v>10522</v>
      </c>
      <c r="O147" s="23" t="s">
        <v>10422</v>
      </c>
      <c r="P147" s="23">
        <f t="shared" si="5"/>
        <v>4</v>
      </c>
    </row>
    <row r="148" spans="1:16" x14ac:dyDescent="0.3">
      <c r="A148">
        <v>153</v>
      </c>
      <c r="B148" t="s">
        <v>642</v>
      </c>
      <c r="C148" t="s">
        <v>97</v>
      </c>
      <c r="D148" t="s">
        <v>15</v>
      </c>
      <c r="E148" t="s">
        <v>16</v>
      </c>
      <c r="F148">
        <v>90</v>
      </c>
      <c r="G148" t="s">
        <v>643</v>
      </c>
      <c r="H148" t="s">
        <v>644</v>
      </c>
      <c r="I148" t="s">
        <v>645</v>
      </c>
      <c r="J148" s="6">
        <v>44565</v>
      </c>
      <c r="K148">
        <v>95</v>
      </c>
      <c r="L148" t="s">
        <v>20</v>
      </c>
      <c r="M148">
        <f t="shared" si="4"/>
        <v>0</v>
      </c>
      <c r="N148" s="23" t="s">
        <v>10523</v>
      </c>
      <c r="O148" s="23" t="s">
        <v>10422</v>
      </c>
      <c r="P148" s="23">
        <f t="shared" si="5"/>
        <v>4</v>
      </c>
    </row>
    <row r="149" spans="1:16" x14ac:dyDescent="0.3">
      <c r="A149">
        <v>154</v>
      </c>
      <c r="B149" t="s">
        <v>646</v>
      </c>
      <c r="C149" t="s">
        <v>647</v>
      </c>
      <c r="D149" t="s">
        <v>28</v>
      </c>
      <c r="E149" t="s">
        <v>29</v>
      </c>
      <c r="F149">
        <v>30</v>
      </c>
      <c r="G149" t="s">
        <v>14823</v>
      </c>
      <c r="H149" t="s">
        <v>649</v>
      </c>
      <c r="I149" t="s">
        <v>240</v>
      </c>
      <c r="J149" s="6">
        <v>43902</v>
      </c>
      <c r="K149">
        <v>54</v>
      </c>
      <c r="L149" t="s">
        <v>39</v>
      </c>
      <c r="M149">
        <f t="shared" si="4"/>
        <v>0</v>
      </c>
      <c r="N149" s="23" t="s">
        <v>10524</v>
      </c>
      <c r="O149" s="23" t="s">
        <v>384</v>
      </c>
      <c r="P149" s="23">
        <f t="shared" si="5"/>
        <v>5</v>
      </c>
    </row>
    <row r="150" spans="1:16" x14ac:dyDescent="0.3">
      <c r="A150">
        <v>155</v>
      </c>
      <c r="B150" t="s">
        <v>650</v>
      </c>
      <c r="C150" t="s">
        <v>651</v>
      </c>
      <c r="D150" t="s">
        <v>15</v>
      </c>
      <c r="E150" t="s">
        <v>16</v>
      </c>
      <c r="F150">
        <v>60</v>
      </c>
      <c r="G150" t="s">
        <v>14823</v>
      </c>
      <c r="H150" t="s">
        <v>652</v>
      </c>
      <c r="I150" t="s">
        <v>32</v>
      </c>
      <c r="J150" s="6" t="s">
        <v>13705</v>
      </c>
      <c r="K150">
        <v>69</v>
      </c>
      <c r="L150" t="s">
        <v>33</v>
      </c>
      <c r="M150">
        <f t="shared" si="4"/>
        <v>0</v>
      </c>
      <c r="N150" s="23" t="s">
        <v>10524</v>
      </c>
      <c r="O150" s="23" t="s">
        <v>384</v>
      </c>
      <c r="P150" s="23">
        <f t="shared" si="5"/>
        <v>5</v>
      </c>
    </row>
    <row r="151" spans="1:16" x14ac:dyDescent="0.3">
      <c r="A151">
        <v>156</v>
      </c>
      <c r="B151" t="s">
        <v>653</v>
      </c>
      <c r="C151" t="s">
        <v>585</v>
      </c>
      <c r="D151" t="s">
        <v>28</v>
      </c>
      <c r="E151" t="s">
        <v>29</v>
      </c>
      <c r="F151">
        <v>60</v>
      </c>
      <c r="G151" t="s">
        <v>654</v>
      </c>
      <c r="H151" t="s">
        <v>655</v>
      </c>
      <c r="I151" t="s">
        <v>32</v>
      </c>
      <c r="J151" s="6">
        <v>43989</v>
      </c>
      <c r="K151">
        <v>15</v>
      </c>
      <c r="L151" t="s">
        <v>45</v>
      </c>
      <c r="M151">
        <f t="shared" si="4"/>
        <v>0</v>
      </c>
      <c r="N151" s="23" t="s">
        <v>10525</v>
      </c>
      <c r="O151" s="23" t="s">
        <v>10526</v>
      </c>
      <c r="P151" s="23">
        <f t="shared" si="5"/>
        <v>4</v>
      </c>
    </row>
    <row r="152" spans="1:16" x14ac:dyDescent="0.3">
      <c r="A152">
        <v>157</v>
      </c>
      <c r="B152" t="s">
        <v>656</v>
      </c>
      <c r="C152" t="s">
        <v>657</v>
      </c>
      <c r="D152" t="s">
        <v>51</v>
      </c>
      <c r="E152" t="s">
        <v>16</v>
      </c>
      <c r="F152">
        <v>90</v>
      </c>
      <c r="G152" t="s">
        <v>658</v>
      </c>
      <c r="H152" t="s">
        <v>659</v>
      </c>
      <c r="I152" t="s">
        <v>32</v>
      </c>
      <c r="J152" s="6">
        <v>44411</v>
      </c>
      <c r="K152">
        <v>65</v>
      </c>
      <c r="L152" t="s">
        <v>64</v>
      </c>
      <c r="M152">
        <f t="shared" si="4"/>
        <v>0</v>
      </c>
      <c r="N152" s="23" t="s">
        <v>134</v>
      </c>
      <c r="O152" s="23" t="s">
        <v>6</v>
      </c>
      <c r="P152" s="23">
        <f t="shared" si="5"/>
        <v>6</v>
      </c>
    </row>
    <row r="153" spans="1:16" x14ac:dyDescent="0.3">
      <c r="A153">
        <v>158</v>
      </c>
      <c r="B153" t="s">
        <v>660</v>
      </c>
      <c r="C153" t="s">
        <v>661</v>
      </c>
      <c r="D153" t="s">
        <v>28</v>
      </c>
      <c r="E153" t="s">
        <v>29</v>
      </c>
      <c r="F153">
        <v>90</v>
      </c>
      <c r="G153" t="s">
        <v>662</v>
      </c>
      <c r="H153" t="s">
        <v>663</v>
      </c>
      <c r="I153" t="s">
        <v>32</v>
      </c>
      <c r="J153" s="6" t="s">
        <v>13706</v>
      </c>
      <c r="K153">
        <v>54</v>
      </c>
      <c r="L153" t="s">
        <v>39</v>
      </c>
      <c r="M153">
        <f t="shared" si="4"/>
        <v>0</v>
      </c>
      <c r="N153" s="23" t="s">
        <v>1272</v>
      </c>
      <c r="O153" s="23" t="s">
        <v>10453</v>
      </c>
      <c r="P153" s="23">
        <f t="shared" si="5"/>
        <v>7</v>
      </c>
    </row>
    <row r="154" spans="1:16" x14ac:dyDescent="0.3">
      <c r="A154">
        <v>159</v>
      </c>
      <c r="B154" t="s">
        <v>664</v>
      </c>
      <c r="C154" t="s">
        <v>665</v>
      </c>
      <c r="D154" t="s">
        <v>51</v>
      </c>
      <c r="E154" t="s">
        <v>16</v>
      </c>
      <c r="F154">
        <v>30</v>
      </c>
      <c r="G154" t="s">
        <v>666</v>
      </c>
      <c r="H154" t="s">
        <v>667</v>
      </c>
      <c r="I154" t="s">
        <v>25</v>
      </c>
      <c r="J154" s="6" t="s">
        <v>13707</v>
      </c>
      <c r="K154">
        <v>58</v>
      </c>
      <c r="L154" t="s">
        <v>80</v>
      </c>
      <c r="M154">
        <f t="shared" si="4"/>
        <v>0</v>
      </c>
      <c r="N154" s="23" t="s">
        <v>10527</v>
      </c>
      <c r="O154" s="23" t="s">
        <v>10490</v>
      </c>
      <c r="P154" s="23">
        <f t="shared" si="5"/>
        <v>4</v>
      </c>
    </row>
    <row r="155" spans="1:16" x14ac:dyDescent="0.3">
      <c r="A155">
        <v>160</v>
      </c>
      <c r="B155" t="s">
        <v>668</v>
      </c>
      <c r="C155" t="s">
        <v>669</v>
      </c>
      <c r="D155" t="s">
        <v>28</v>
      </c>
      <c r="E155" t="s">
        <v>29</v>
      </c>
      <c r="F155">
        <v>60</v>
      </c>
      <c r="G155" t="s">
        <v>670</v>
      </c>
      <c r="H155" t="s">
        <v>549</v>
      </c>
      <c r="I155" t="s">
        <v>425</v>
      </c>
      <c r="J155" s="6">
        <v>44877</v>
      </c>
      <c r="K155">
        <v>43</v>
      </c>
      <c r="L155" t="s">
        <v>20</v>
      </c>
      <c r="M155">
        <f t="shared" si="4"/>
        <v>0</v>
      </c>
      <c r="N155" s="23" t="s">
        <v>10528</v>
      </c>
      <c r="O155" s="23" t="s">
        <v>10422</v>
      </c>
      <c r="P155" s="23">
        <f t="shared" si="5"/>
        <v>4</v>
      </c>
    </row>
    <row r="156" spans="1:16" x14ac:dyDescent="0.3">
      <c r="A156">
        <v>161</v>
      </c>
      <c r="B156" t="s">
        <v>671</v>
      </c>
      <c r="C156" t="s">
        <v>672</v>
      </c>
      <c r="D156" t="s">
        <v>15</v>
      </c>
      <c r="E156" t="s">
        <v>16</v>
      </c>
      <c r="F156">
        <v>30</v>
      </c>
      <c r="G156" t="s">
        <v>673</v>
      </c>
      <c r="H156" t="s">
        <v>674</v>
      </c>
      <c r="I156" t="s">
        <v>32</v>
      </c>
      <c r="J156" s="6" t="s">
        <v>13708</v>
      </c>
      <c r="K156">
        <v>67</v>
      </c>
      <c r="L156" t="s">
        <v>20</v>
      </c>
      <c r="M156">
        <f t="shared" si="4"/>
        <v>0</v>
      </c>
      <c r="N156" s="23" t="s">
        <v>10528</v>
      </c>
      <c r="O156" s="23" t="s">
        <v>10529</v>
      </c>
      <c r="P156" s="23">
        <f t="shared" si="5"/>
        <v>7</v>
      </c>
    </row>
    <row r="157" spans="1:16" x14ac:dyDescent="0.3">
      <c r="A157">
        <v>162</v>
      </c>
      <c r="B157" t="s">
        <v>675</v>
      </c>
      <c r="C157" t="s">
        <v>676</v>
      </c>
      <c r="D157" t="s">
        <v>28</v>
      </c>
      <c r="E157" t="s">
        <v>29</v>
      </c>
      <c r="F157">
        <v>30</v>
      </c>
      <c r="G157" t="s">
        <v>677</v>
      </c>
      <c r="H157" t="s">
        <v>678</v>
      </c>
      <c r="I157" t="s">
        <v>32</v>
      </c>
      <c r="J157" s="6" t="s">
        <v>13685</v>
      </c>
      <c r="K157">
        <v>87</v>
      </c>
      <c r="L157" t="s">
        <v>80</v>
      </c>
      <c r="M157">
        <f t="shared" si="4"/>
        <v>0</v>
      </c>
      <c r="N157" s="23" t="s">
        <v>10528</v>
      </c>
      <c r="O157" s="23" t="s">
        <v>6</v>
      </c>
      <c r="P157" s="23">
        <f t="shared" si="5"/>
        <v>6</v>
      </c>
    </row>
    <row r="158" spans="1:16" x14ac:dyDescent="0.3">
      <c r="A158">
        <v>163</v>
      </c>
      <c r="B158" t="s">
        <v>679</v>
      </c>
      <c r="C158" t="s">
        <v>680</v>
      </c>
      <c r="D158" t="s">
        <v>28</v>
      </c>
      <c r="E158" t="s">
        <v>29</v>
      </c>
      <c r="F158">
        <v>90</v>
      </c>
      <c r="G158" t="s">
        <v>681</v>
      </c>
      <c r="H158" t="s">
        <v>682</v>
      </c>
      <c r="I158" t="s">
        <v>32</v>
      </c>
      <c r="J158" s="6" t="s">
        <v>13709</v>
      </c>
      <c r="K158">
        <v>13</v>
      </c>
      <c r="L158" t="s">
        <v>45</v>
      </c>
      <c r="M158">
        <f t="shared" si="4"/>
        <v>0</v>
      </c>
      <c r="N158" s="23" t="s">
        <v>2046</v>
      </c>
      <c r="O158" s="23" t="s">
        <v>10417</v>
      </c>
      <c r="P158" s="23">
        <f t="shared" si="5"/>
        <v>5</v>
      </c>
    </row>
    <row r="159" spans="1:16" x14ac:dyDescent="0.3">
      <c r="A159">
        <v>164</v>
      </c>
      <c r="B159" t="s">
        <v>683</v>
      </c>
      <c r="C159" t="s">
        <v>445</v>
      </c>
      <c r="D159" t="s">
        <v>28</v>
      </c>
      <c r="E159" t="s">
        <v>29</v>
      </c>
      <c r="F159">
        <v>60</v>
      </c>
      <c r="G159" t="s">
        <v>684</v>
      </c>
      <c r="H159" t="s">
        <v>685</v>
      </c>
      <c r="I159" t="s">
        <v>686</v>
      </c>
      <c r="J159" s="6">
        <v>43985</v>
      </c>
      <c r="K159">
        <v>54</v>
      </c>
      <c r="L159" t="s">
        <v>70</v>
      </c>
      <c r="M159">
        <f t="shared" si="4"/>
        <v>0</v>
      </c>
      <c r="N159" s="23" t="s">
        <v>2046</v>
      </c>
      <c r="O159" s="23" t="s">
        <v>3222</v>
      </c>
      <c r="P159" s="23">
        <f t="shared" si="5"/>
        <v>4</v>
      </c>
    </row>
    <row r="160" spans="1:16" x14ac:dyDescent="0.3">
      <c r="A160">
        <v>165</v>
      </c>
      <c r="B160" t="s">
        <v>687</v>
      </c>
      <c r="C160" t="s">
        <v>688</v>
      </c>
      <c r="D160" t="s">
        <v>51</v>
      </c>
      <c r="E160" t="s">
        <v>16</v>
      </c>
      <c r="F160">
        <v>60</v>
      </c>
      <c r="G160" t="s">
        <v>14412</v>
      </c>
      <c r="H160" t="s">
        <v>690</v>
      </c>
      <c r="I160" t="s">
        <v>32</v>
      </c>
      <c r="J160" s="6" t="s">
        <v>13710</v>
      </c>
      <c r="K160">
        <v>39</v>
      </c>
      <c r="L160" t="s">
        <v>80</v>
      </c>
      <c r="M160">
        <f t="shared" si="4"/>
        <v>0</v>
      </c>
      <c r="N160" s="23" t="s">
        <v>2046</v>
      </c>
      <c r="O160" s="23" t="s">
        <v>10454</v>
      </c>
      <c r="P160" s="23">
        <f t="shared" si="5"/>
        <v>4</v>
      </c>
    </row>
    <row r="161" spans="1:16" x14ac:dyDescent="0.3">
      <c r="A161">
        <v>166</v>
      </c>
      <c r="B161" t="s">
        <v>691</v>
      </c>
      <c r="C161" t="s">
        <v>692</v>
      </c>
      <c r="D161" t="s">
        <v>28</v>
      </c>
      <c r="E161" t="s">
        <v>29</v>
      </c>
      <c r="F161">
        <v>30</v>
      </c>
      <c r="G161" t="s">
        <v>693</v>
      </c>
      <c r="H161" t="s">
        <v>694</v>
      </c>
      <c r="I161" t="s">
        <v>32</v>
      </c>
      <c r="J161" s="6">
        <v>44019</v>
      </c>
      <c r="K161">
        <v>75</v>
      </c>
      <c r="L161" t="s">
        <v>159</v>
      </c>
      <c r="M161">
        <f t="shared" si="4"/>
        <v>0</v>
      </c>
      <c r="N161" s="23" t="s">
        <v>10530</v>
      </c>
      <c r="O161" s="23" t="s">
        <v>10422</v>
      </c>
      <c r="P161" s="23">
        <f t="shared" si="5"/>
        <v>4</v>
      </c>
    </row>
    <row r="162" spans="1:16" x14ac:dyDescent="0.3">
      <c r="A162">
        <v>167</v>
      </c>
      <c r="B162" t="s">
        <v>695</v>
      </c>
      <c r="C162" t="s">
        <v>696</v>
      </c>
      <c r="D162" t="s">
        <v>51</v>
      </c>
      <c r="E162" t="s">
        <v>16</v>
      </c>
      <c r="F162">
        <v>30</v>
      </c>
      <c r="G162" t="s">
        <v>697</v>
      </c>
      <c r="H162" t="s">
        <v>698</v>
      </c>
      <c r="I162" t="s">
        <v>213</v>
      </c>
      <c r="J162" s="6">
        <v>44022</v>
      </c>
      <c r="K162">
        <v>47</v>
      </c>
      <c r="L162" t="s">
        <v>33</v>
      </c>
      <c r="M162">
        <f t="shared" si="4"/>
        <v>0</v>
      </c>
      <c r="N162" s="23" t="s">
        <v>10530</v>
      </c>
      <c r="O162" s="23" t="s">
        <v>7</v>
      </c>
      <c r="P162" s="23">
        <f t="shared" si="5"/>
        <v>4</v>
      </c>
    </row>
    <row r="163" spans="1:16" x14ac:dyDescent="0.3">
      <c r="A163">
        <v>168</v>
      </c>
      <c r="B163" t="s">
        <v>699</v>
      </c>
      <c r="C163" t="s">
        <v>700</v>
      </c>
      <c r="D163" t="s">
        <v>28</v>
      </c>
      <c r="E163" t="s">
        <v>29</v>
      </c>
      <c r="F163">
        <v>60</v>
      </c>
      <c r="G163" t="s">
        <v>701</v>
      </c>
      <c r="H163" t="s">
        <v>702</v>
      </c>
      <c r="I163" t="s">
        <v>703</v>
      </c>
      <c r="J163" s="6">
        <v>44743</v>
      </c>
      <c r="K163">
        <v>83</v>
      </c>
      <c r="L163" t="s">
        <v>80</v>
      </c>
      <c r="M163">
        <f t="shared" si="4"/>
        <v>0</v>
      </c>
      <c r="N163" s="23" t="s">
        <v>10531</v>
      </c>
      <c r="O163" s="23" t="s">
        <v>6</v>
      </c>
      <c r="P163" s="23">
        <f t="shared" si="5"/>
        <v>6</v>
      </c>
    </row>
    <row r="164" spans="1:16" x14ac:dyDescent="0.3">
      <c r="A164">
        <v>169</v>
      </c>
      <c r="B164" t="s">
        <v>704</v>
      </c>
      <c r="C164" t="s">
        <v>705</v>
      </c>
      <c r="D164" t="s">
        <v>51</v>
      </c>
      <c r="E164" t="s">
        <v>16</v>
      </c>
      <c r="F164">
        <v>60</v>
      </c>
      <c r="G164" t="s">
        <v>706</v>
      </c>
      <c r="H164" t="s">
        <v>163</v>
      </c>
      <c r="I164" t="s">
        <v>164</v>
      </c>
      <c r="J164" s="6" t="s">
        <v>13711</v>
      </c>
      <c r="K164">
        <v>64</v>
      </c>
      <c r="L164" t="s">
        <v>101</v>
      </c>
      <c r="M164">
        <f t="shared" si="4"/>
        <v>0</v>
      </c>
      <c r="N164" s="23" t="s">
        <v>10532</v>
      </c>
      <c r="O164" s="23" t="s">
        <v>10422</v>
      </c>
      <c r="P164" s="23">
        <f t="shared" si="5"/>
        <v>4</v>
      </c>
    </row>
    <row r="165" spans="1:16" x14ac:dyDescent="0.3">
      <c r="A165">
        <v>170</v>
      </c>
      <c r="B165" t="s">
        <v>707</v>
      </c>
      <c r="C165" t="s">
        <v>708</v>
      </c>
      <c r="D165" t="s">
        <v>28</v>
      </c>
      <c r="E165" t="s">
        <v>29</v>
      </c>
      <c r="F165">
        <v>30</v>
      </c>
      <c r="G165" t="s">
        <v>709</v>
      </c>
      <c r="H165" t="s">
        <v>710</v>
      </c>
      <c r="I165" t="s">
        <v>187</v>
      </c>
      <c r="J165" s="6" t="s">
        <v>13712</v>
      </c>
      <c r="K165">
        <v>36</v>
      </c>
      <c r="L165" t="s">
        <v>45</v>
      </c>
      <c r="M165">
        <f t="shared" si="4"/>
        <v>0</v>
      </c>
      <c r="N165" s="23" t="s">
        <v>10533</v>
      </c>
      <c r="O165" s="23" t="s">
        <v>10436</v>
      </c>
      <c r="P165" s="23">
        <f t="shared" si="5"/>
        <v>8</v>
      </c>
    </row>
    <row r="166" spans="1:16" x14ac:dyDescent="0.3">
      <c r="A166">
        <v>171</v>
      </c>
      <c r="B166" t="s">
        <v>711</v>
      </c>
      <c r="C166" t="s">
        <v>82</v>
      </c>
      <c r="D166" t="s">
        <v>28</v>
      </c>
      <c r="E166" t="s">
        <v>29</v>
      </c>
      <c r="F166">
        <v>30</v>
      </c>
      <c r="G166" t="s">
        <v>712</v>
      </c>
      <c r="H166" t="s">
        <v>713</v>
      </c>
      <c r="I166" t="s">
        <v>146</v>
      </c>
      <c r="J166" s="6" t="s">
        <v>13713</v>
      </c>
      <c r="K166">
        <v>36</v>
      </c>
      <c r="L166" t="s">
        <v>45</v>
      </c>
      <c r="M166">
        <f t="shared" si="4"/>
        <v>0</v>
      </c>
      <c r="N166" s="23" t="s">
        <v>10534</v>
      </c>
      <c r="O166" s="23" t="s">
        <v>10535</v>
      </c>
      <c r="P166" s="23">
        <f t="shared" si="5"/>
        <v>6</v>
      </c>
    </row>
    <row r="167" spans="1:16" x14ac:dyDescent="0.3">
      <c r="A167">
        <v>172</v>
      </c>
      <c r="B167" t="s">
        <v>714</v>
      </c>
      <c r="C167" t="s">
        <v>715</v>
      </c>
      <c r="D167" t="s">
        <v>28</v>
      </c>
      <c r="E167" t="s">
        <v>29</v>
      </c>
      <c r="F167">
        <v>30</v>
      </c>
      <c r="G167" t="s">
        <v>712</v>
      </c>
      <c r="H167" t="s">
        <v>716</v>
      </c>
      <c r="I167" t="s">
        <v>32</v>
      </c>
      <c r="J167" s="6">
        <v>44294</v>
      </c>
      <c r="K167">
        <v>91</v>
      </c>
      <c r="L167" t="s">
        <v>80</v>
      </c>
      <c r="M167">
        <f t="shared" si="4"/>
        <v>0</v>
      </c>
      <c r="N167" s="23" t="s">
        <v>10534</v>
      </c>
      <c r="O167" s="23" t="s">
        <v>10535</v>
      </c>
      <c r="P167" s="23">
        <f t="shared" si="5"/>
        <v>6</v>
      </c>
    </row>
    <row r="168" spans="1:16" x14ac:dyDescent="0.3">
      <c r="A168">
        <v>173</v>
      </c>
      <c r="B168" t="s">
        <v>717</v>
      </c>
      <c r="C168" t="s">
        <v>718</v>
      </c>
      <c r="D168" t="s">
        <v>51</v>
      </c>
      <c r="E168" t="s">
        <v>16</v>
      </c>
      <c r="F168">
        <v>60</v>
      </c>
      <c r="G168" t="s">
        <v>14279</v>
      </c>
      <c r="H168" t="s">
        <v>720</v>
      </c>
      <c r="I168" t="s">
        <v>686</v>
      </c>
      <c r="J168" s="6">
        <v>44720</v>
      </c>
      <c r="K168">
        <v>73</v>
      </c>
      <c r="L168" t="s">
        <v>159</v>
      </c>
      <c r="M168">
        <f t="shared" si="4"/>
        <v>0</v>
      </c>
      <c r="N168" s="23" t="s">
        <v>10536</v>
      </c>
      <c r="O168" s="23" t="s">
        <v>1021</v>
      </c>
      <c r="P168" s="23">
        <f t="shared" si="5"/>
        <v>6</v>
      </c>
    </row>
    <row r="169" spans="1:16" x14ac:dyDescent="0.3">
      <c r="A169">
        <v>174</v>
      </c>
      <c r="B169" t="s">
        <v>721</v>
      </c>
      <c r="C169" t="s">
        <v>722</v>
      </c>
      <c r="D169" t="s">
        <v>28</v>
      </c>
      <c r="E169" t="s">
        <v>29</v>
      </c>
      <c r="F169">
        <v>60</v>
      </c>
      <c r="G169" t="s">
        <v>723</v>
      </c>
      <c r="H169" t="s">
        <v>724</v>
      </c>
      <c r="I169" t="s">
        <v>240</v>
      </c>
      <c r="J169" s="6" t="s">
        <v>13714</v>
      </c>
      <c r="K169">
        <v>52</v>
      </c>
      <c r="L169" t="s">
        <v>70</v>
      </c>
      <c r="M169">
        <f t="shared" si="4"/>
        <v>0</v>
      </c>
      <c r="N169" s="23" t="s">
        <v>10537</v>
      </c>
      <c r="O169" s="23" t="s">
        <v>6</v>
      </c>
      <c r="P169" s="23">
        <f t="shared" si="5"/>
        <v>6</v>
      </c>
    </row>
    <row r="170" spans="1:16" x14ac:dyDescent="0.3">
      <c r="A170">
        <v>175</v>
      </c>
      <c r="B170" t="s">
        <v>725</v>
      </c>
      <c r="C170" t="s">
        <v>242</v>
      </c>
      <c r="D170" t="s">
        <v>28</v>
      </c>
      <c r="E170" t="s">
        <v>29</v>
      </c>
      <c r="F170">
        <v>60</v>
      </c>
      <c r="G170" t="s">
        <v>723</v>
      </c>
      <c r="H170" t="s">
        <v>726</v>
      </c>
      <c r="I170" t="s">
        <v>32</v>
      </c>
      <c r="J170" s="6" t="s">
        <v>13715</v>
      </c>
      <c r="K170">
        <v>94</v>
      </c>
      <c r="L170" t="s">
        <v>33</v>
      </c>
      <c r="M170">
        <f t="shared" si="4"/>
        <v>0</v>
      </c>
      <c r="N170" s="23" t="s">
        <v>10537</v>
      </c>
      <c r="O170" s="23" t="s">
        <v>6</v>
      </c>
      <c r="P170" s="23">
        <f t="shared" si="5"/>
        <v>6</v>
      </c>
    </row>
    <row r="171" spans="1:16" x14ac:dyDescent="0.3">
      <c r="A171">
        <v>176</v>
      </c>
      <c r="B171" t="s">
        <v>727</v>
      </c>
      <c r="C171" t="s">
        <v>728</v>
      </c>
      <c r="D171" t="s">
        <v>28</v>
      </c>
      <c r="E171" t="s">
        <v>29</v>
      </c>
      <c r="F171">
        <v>90</v>
      </c>
      <c r="G171" t="s">
        <v>14280</v>
      </c>
      <c r="H171" t="s">
        <v>730</v>
      </c>
      <c r="I171" t="s">
        <v>187</v>
      </c>
      <c r="J171" s="6" t="s">
        <v>13667</v>
      </c>
      <c r="K171">
        <v>17</v>
      </c>
      <c r="L171" t="s">
        <v>64</v>
      </c>
      <c r="M171">
        <f t="shared" si="4"/>
        <v>0</v>
      </c>
      <c r="N171" s="23" t="s">
        <v>10536</v>
      </c>
      <c r="O171" s="23" t="s">
        <v>10453</v>
      </c>
      <c r="P171" s="23">
        <f t="shared" si="5"/>
        <v>7</v>
      </c>
    </row>
    <row r="172" spans="1:16" x14ac:dyDescent="0.3">
      <c r="A172">
        <v>177</v>
      </c>
      <c r="B172" t="s">
        <v>731</v>
      </c>
      <c r="C172" t="s">
        <v>732</v>
      </c>
      <c r="D172" t="s">
        <v>28</v>
      </c>
      <c r="E172" t="s">
        <v>29</v>
      </c>
      <c r="F172">
        <v>60</v>
      </c>
      <c r="G172" t="s">
        <v>14281</v>
      </c>
      <c r="H172" t="s">
        <v>734</v>
      </c>
      <c r="I172" t="s">
        <v>32</v>
      </c>
      <c r="J172" s="6">
        <v>43835</v>
      </c>
      <c r="K172">
        <v>40</v>
      </c>
      <c r="L172" t="s">
        <v>54</v>
      </c>
      <c r="M172">
        <f t="shared" si="4"/>
        <v>0</v>
      </c>
      <c r="N172" s="23" t="s">
        <v>10536</v>
      </c>
      <c r="O172" s="23" t="s">
        <v>10538</v>
      </c>
      <c r="P172" s="23">
        <f t="shared" si="5"/>
        <v>6</v>
      </c>
    </row>
    <row r="173" spans="1:16" x14ac:dyDescent="0.3">
      <c r="A173">
        <v>178</v>
      </c>
      <c r="B173" t="s">
        <v>735</v>
      </c>
      <c r="C173" t="s">
        <v>736</v>
      </c>
      <c r="D173" t="s">
        <v>28</v>
      </c>
      <c r="E173" t="s">
        <v>29</v>
      </c>
      <c r="F173">
        <v>60</v>
      </c>
      <c r="G173" t="s">
        <v>737</v>
      </c>
      <c r="H173" t="s">
        <v>738</v>
      </c>
      <c r="I173" t="s">
        <v>38</v>
      </c>
      <c r="J173" s="6" t="s">
        <v>13716</v>
      </c>
      <c r="K173">
        <v>2</v>
      </c>
      <c r="L173" t="s">
        <v>20</v>
      </c>
      <c r="M173">
        <f t="shared" si="4"/>
        <v>0</v>
      </c>
      <c r="N173" s="23" t="s">
        <v>10539</v>
      </c>
      <c r="O173" s="23" t="s">
        <v>10422</v>
      </c>
      <c r="P173" s="23">
        <f t="shared" si="5"/>
        <v>4</v>
      </c>
    </row>
    <row r="174" spans="1:16" x14ac:dyDescent="0.3">
      <c r="A174">
        <v>179</v>
      </c>
      <c r="B174" t="s">
        <v>739</v>
      </c>
      <c r="C174" t="s">
        <v>740</v>
      </c>
      <c r="D174" t="s">
        <v>51</v>
      </c>
      <c r="E174" t="s">
        <v>16</v>
      </c>
      <c r="F174">
        <v>30</v>
      </c>
      <c r="G174" t="s">
        <v>741</v>
      </c>
      <c r="H174" t="s">
        <v>742</v>
      </c>
      <c r="I174" t="s">
        <v>124</v>
      </c>
      <c r="J174" s="6" t="s">
        <v>13717</v>
      </c>
      <c r="K174">
        <v>50</v>
      </c>
      <c r="L174" t="s">
        <v>45</v>
      </c>
      <c r="M174">
        <f t="shared" si="4"/>
        <v>0</v>
      </c>
      <c r="N174" s="23" t="s">
        <v>10539</v>
      </c>
      <c r="O174" s="23" t="s">
        <v>10453</v>
      </c>
      <c r="P174" s="23">
        <f t="shared" si="5"/>
        <v>7</v>
      </c>
    </row>
    <row r="175" spans="1:16" x14ac:dyDescent="0.3">
      <c r="A175">
        <v>180</v>
      </c>
      <c r="B175" t="s">
        <v>743</v>
      </c>
      <c r="C175" t="s">
        <v>744</v>
      </c>
      <c r="D175" t="s">
        <v>28</v>
      </c>
      <c r="E175" t="s">
        <v>29</v>
      </c>
      <c r="F175">
        <v>60</v>
      </c>
      <c r="G175" t="s">
        <v>745</v>
      </c>
      <c r="H175" t="s">
        <v>746</v>
      </c>
      <c r="I175" t="s">
        <v>32</v>
      </c>
      <c r="J175" s="6">
        <v>43991</v>
      </c>
      <c r="K175">
        <v>66</v>
      </c>
      <c r="L175" t="s">
        <v>54</v>
      </c>
      <c r="M175">
        <f t="shared" si="4"/>
        <v>0</v>
      </c>
      <c r="N175" s="23" t="s">
        <v>3345</v>
      </c>
      <c r="O175" s="23" t="s">
        <v>10453</v>
      </c>
      <c r="P175" s="23">
        <f t="shared" si="5"/>
        <v>7</v>
      </c>
    </row>
    <row r="176" spans="1:16" x14ac:dyDescent="0.3">
      <c r="A176">
        <v>181</v>
      </c>
      <c r="B176" t="s">
        <v>747</v>
      </c>
      <c r="C176" t="s">
        <v>748</v>
      </c>
      <c r="D176" t="s">
        <v>28</v>
      </c>
      <c r="E176" t="s">
        <v>29</v>
      </c>
      <c r="F176">
        <v>90</v>
      </c>
      <c r="G176" t="s">
        <v>749</v>
      </c>
      <c r="H176" t="s">
        <v>750</v>
      </c>
      <c r="I176" t="s">
        <v>25</v>
      </c>
      <c r="J176" s="6" t="s">
        <v>13692</v>
      </c>
      <c r="K176">
        <v>50</v>
      </c>
      <c r="L176" t="s">
        <v>64</v>
      </c>
      <c r="M176">
        <f t="shared" si="4"/>
        <v>0</v>
      </c>
      <c r="N176" s="23" t="s">
        <v>10540</v>
      </c>
      <c r="O176" s="23" t="s">
        <v>10453</v>
      </c>
      <c r="P176" s="23">
        <f t="shared" si="5"/>
        <v>7</v>
      </c>
    </row>
    <row r="177" spans="1:16" x14ac:dyDescent="0.3">
      <c r="A177">
        <v>182</v>
      </c>
      <c r="B177" t="s">
        <v>751</v>
      </c>
      <c r="C177" t="s">
        <v>752</v>
      </c>
      <c r="D177" t="s">
        <v>28</v>
      </c>
      <c r="E177" t="s">
        <v>29</v>
      </c>
      <c r="F177">
        <v>90</v>
      </c>
      <c r="G177" t="s">
        <v>753</v>
      </c>
      <c r="H177" t="s">
        <v>754</v>
      </c>
      <c r="I177" t="s">
        <v>25</v>
      </c>
      <c r="J177" s="6">
        <v>44872</v>
      </c>
      <c r="K177">
        <v>96</v>
      </c>
      <c r="L177" t="s">
        <v>39</v>
      </c>
      <c r="M177">
        <f t="shared" si="4"/>
        <v>0</v>
      </c>
      <c r="N177" s="23" t="s">
        <v>8121</v>
      </c>
      <c r="O177" s="23" t="s">
        <v>10422</v>
      </c>
      <c r="P177" s="23">
        <f t="shared" si="5"/>
        <v>4</v>
      </c>
    </row>
    <row r="178" spans="1:16" x14ac:dyDescent="0.3">
      <c r="A178">
        <v>183</v>
      </c>
      <c r="B178" t="s">
        <v>755</v>
      </c>
      <c r="C178" t="s">
        <v>756</v>
      </c>
      <c r="D178" t="s">
        <v>28</v>
      </c>
      <c r="E178" t="s">
        <v>29</v>
      </c>
      <c r="F178">
        <v>30</v>
      </c>
      <c r="G178" t="s">
        <v>757</v>
      </c>
      <c r="H178" t="s">
        <v>462</v>
      </c>
      <c r="I178" t="s">
        <v>32</v>
      </c>
      <c r="J178" s="6">
        <v>44779</v>
      </c>
      <c r="K178">
        <v>38</v>
      </c>
      <c r="L178" t="s">
        <v>39</v>
      </c>
      <c r="M178">
        <f t="shared" si="4"/>
        <v>0</v>
      </c>
      <c r="N178" s="23" t="s">
        <v>10541</v>
      </c>
      <c r="O178" s="23" t="s">
        <v>10417</v>
      </c>
      <c r="P178" s="23">
        <f t="shared" si="5"/>
        <v>5</v>
      </c>
    </row>
    <row r="179" spans="1:16" x14ac:dyDescent="0.3">
      <c r="A179">
        <v>184</v>
      </c>
      <c r="B179" t="s">
        <v>758</v>
      </c>
      <c r="C179" t="s">
        <v>759</v>
      </c>
      <c r="D179" t="s">
        <v>51</v>
      </c>
      <c r="E179" t="s">
        <v>16</v>
      </c>
      <c r="F179">
        <v>60</v>
      </c>
      <c r="G179" t="s">
        <v>760</v>
      </c>
      <c r="H179" t="s">
        <v>627</v>
      </c>
      <c r="I179" t="s">
        <v>294</v>
      </c>
      <c r="J179" s="6" t="s">
        <v>13718</v>
      </c>
      <c r="K179">
        <v>42</v>
      </c>
      <c r="L179" t="s">
        <v>70</v>
      </c>
      <c r="M179">
        <f t="shared" si="4"/>
        <v>0</v>
      </c>
      <c r="N179" s="23" t="s">
        <v>10542</v>
      </c>
      <c r="O179" s="23" t="s">
        <v>10422</v>
      </c>
      <c r="P179" s="23">
        <f t="shared" si="5"/>
        <v>4</v>
      </c>
    </row>
    <row r="180" spans="1:16" x14ac:dyDescent="0.3">
      <c r="A180">
        <v>185</v>
      </c>
      <c r="B180" t="s">
        <v>761</v>
      </c>
      <c r="C180" t="s">
        <v>762</v>
      </c>
      <c r="D180" t="s">
        <v>15</v>
      </c>
      <c r="E180" t="s">
        <v>16</v>
      </c>
      <c r="F180">
        <v>60</v>
      </c>
      <c r="G180" t="s">
        <v>14413</v>
      </c>
      <c r="H180" t="s">
        <v>764</v>
      </c>
      <c r="I180" t="s">
        <v>32</v>
      </c>
      <c r="J180" s="6" t="s">
        <v>13661</v>
      </c>
      <c r="K180">
        <v>31</v>
      </c>
      <c r="L180" t="s">
        <v>45</v>
      </c>
      <c r="M180">
        <f t="shared" si="4"/>
        <v>0</v>
      </c>
      <c r="N180" s="23" t="s">
        <v>10543</v>
      </c>
      <c r="O180" s="23" t="s">
        <v>10454</v>
      </c>
      <c r="P180" s="23">
        <f t="shared" si="5"/>
        <v>4</v>
      </c>
    </row>
    <row r="181" spans="1:16" x14ac:dyDescent="0.3">
      <c r="A181">
        <v>186</v>
      </c>
      <c r="B181" t="s">
        <v>765</v>
      </c>
      <c r="C181" t="s">
        <v>766</v>
      </c>
      <c r="D181" t="s">
        <v>28</v>
      </c>
      <c r="E181" t="s">
        <v>29</v>
      </c>
      <c r="F181">
        <v>60</v>
      </c>
      <c r="G181" t="s">
        <v>767</v>
      </c>
      <c r="H181" t="s">
        <v>768</v>
      </c>
      <c r="I181" t="s">
        <v>124</v>
      </c>
      <c r="J181" s="6">
        <v>44198</v>
      </c>
      <c r="K181">
        <v>18</v>
      </c>
      <c r="L181" t="s">
        <v>20</v>
      </c>
      <c r="M181">
        <f t="shared" si="4"/>
        <v>0</v>
      </c>
      <c r="N181" s="23" t="s">
        <v>10544</v>
      </c>
      <c r="O181" s="23" t="s">
        <v>10422</v>
      </c>
      <c r="P181" s="23">
        <f t="shared" si="5"/>
        <v>4</v>
      </c>
    </row>
    <row r="182" spans="1:16" x14ac:dyDescent="0.3">
      <c r="A182">
        <v>187</v>
      </c>
      <c r="B182" t="s">
        <v>769</v>
      </c>
      <c r="C182" t="s">
        <v>770</v>
      </c>
      <c r="D182" t="s">
        <v>51</v>
      </c>
      <c r="E182" t="s">
        <v>16</v>
      </c>
      <c r="F182">
        <v>30</v>
      </c>
      <c r="G182" t="s">
        <v>771</v>
      </c>
      <c r="H182" t="s">
        <v>772</v>
      </c>
      <c r="I182" t="s">
        <v>32</v>
      </c>
      <c r="J182" s="6" t="s">
        <v>13719</v>
      </c>
      <c r="K182">
        <v>73</v>
      </c>
      <c r="L182" t="s">
        <v>70</v>
      </c>
      <c r="M182">
        <f t="shared" si="4"/>
        <v>0</v>
      </c>
      <c r="N182" s="23" t="s">
        <v>10545</v>
      </c>
      <c r="O182" s="23" t="s">
        <v>10425</v>
      </c>
      <c r="P182" s="23">
        <f t="shared" si="5"/>
        <v>3</v>
      </c>
    </row>
    <row r="183" spans="1:16" x14ac:dyDescent="0.3">
      <c r="A183">
        <v>188</v>
      </c>
      <c r="B183" t="s">
        <v>773</v>
      </c>
      <c r="C183" t="s">
        <v>774</v>
      </c>
      <c r="D183" t="s">
        <v>28</v>
      </c>
      <c r="E183" t="s">
        <v>29</v>
      </c>
      <c r="F183">
        <v>30</v>
      </c>
      <c r="G183" t="s">
        <v>775</v>
      </c>
      <c r="H183" t="s">
        <v>776</v>
      </c>
      <c r="I183" t="s">
        <v>777</v>
      </c>
      <c r="J183" s="6" t="s">
        <v>13720</v>
      </c>
      <c r="K183">
        <v>44</v>
      </c>
      <c r="L183" t="s">
        <v>33</v>
      </c>
      <c r="M183">
        <f t="shared" si="4"/>
        <v>0</v>
      </c>
      <c r="N183" s="23" t="s">
        <v>10546</v>
      </c>
      <c r="O183" s="23" t="s">
        <v>10422</v>
      </c>
      <c r="P183" s="23">
        <f t="shared" si="5"/>
        <v>4</v>
      </c>
    </row>
    <row r="184" spans="1:16" x14ac:dyDescent="0.3">
      <c r="A184">
        <v>189</v>
      </c>
      <c r="B184" t="s">
        <v>778</v>
      </c>
      <c r="C184" t="s">
        <v>779</v>
      </c>
      <c r="D184" t="s">
        <v>28</v>
      </c>
      <c r="E184" t="s">
        <v>29</v>
      </c>
      <c r="F184">
        <v>60</v>
      </c>
      <c r="G184" t="s">
        <v>14414</v>
      </c>
      <c r="H184" t="s">
        <v>781</v>
      </c>
      <c r="I184" t="s">
        <v>294</v>
      </c>
      <c r="J184" s="6">
        <v>44049</v>
      </c>
      <c r="K184">
        <v>21</v>
      </c>
      <c r="L184" t="s">
        <v>20</v>
      </c>
      <c r="M184">
        <f t="shared" si="4"/>
        <v>0</v>
      </c>
      <c r="N184" s="23" t="s">
        <v>10547</v>
      </c>
      <c r="O184" s="23" t="s">
        <v>10449</v>
      </c>
      <c r="P184" s="23">
        <f t="shared" si="5"/>
        <v>7</v>
      </c>
    </row>
    <row r="185" spans="1:16" x14ac:dyDescent="0.3">
      <c r="A185">
        <v>190</v>
      </c>
      <c r="B185" t="s">
        <v>782</v>
      </c>
      <c r="C185" t="s">
        <v>783</v>
      </c>
      <c r="D185" t="s">
        <v>41</v>
      </c>
      <c r="E185" t="s">
        <v>16</v>
      </c>
      <c r="F185">
        <v>90</v>
      </c>
      <c r="G185" t="s">
        <v>784</v>
      </c>
      <c r="H185" t="s">
        <v>443</v>
      </c>
      <c r="I185" t="s">
        <v>294</v>
      </c>
      <c r="J185" s="6">
        <v>44054</v>
      </c>
      <c r="K185">
        <v>46</v>
      </c>
      <c r="L185" t="s">
        <v>101</v>
      </c>
      <c r="M185">
        <f t="shared" si="4"/>
        <v>0</v>
      </c>
      <c r="N185" s="23" t="s">
        <v>10548</v>
      </c>
      <c r="O185" s="23" t="s">
        <v>10549</v>
      </c>
      <c r="P185" s="23">
        <f t="shared" si="5"/>
        <v>3</v>
      </c>
    </row>
    <row r="186" spans="1:16" x14ac:dyDescent="0.3">
      <c r="A186">
        <v>191</v>
      </c>
      <c r="B186" t="s">
        <v>785</v>
      </c>
      <c r="C186" t="s">
        <v>121</v>
      </c>
      <c r="D186" t="s">
        <v>28</v>
      </c>
      <c r="E186" t="s">
        <v>29</v>
      </c>
      <c r="F186">
        <v>30</v>
      </c>
      <c r="G186" t="s">
        <v>786</v>
      </c>
      <c r="H186" t="s">
        <v>538</v>
      </c>
      <c r="I186" t="s">
        <v>32</v>
      </c>
      <c r="J186" s="6" t="s">
        <v>13721</v>
      </c>
      <c r="K186">
        <v>20</v>
      </c>
      <c r="L186" t="s">
        <v>70</v>
      </c>
      <c r="M186">
        <f t="shared" si="4"/>
        <v>0</v>
      </c>
      <c r="N186" s="23" t="s">
        <v>10550</v>
      </c>
      <c r="O186" s="23" t="s">
        <v>10417</v>
      </c>
      <c r="P186" s="23">
        <f t="shared" si="5"/>
        <v>5</v>
      </c>
    </row>
    <row r="187" spans="1:16" x14ac:dyDescent="0.3">
      <c r="A187">
        <v>192</v>
      </c>
      <c r="B187" t="s">
        <v>787</v>
      </c>
      <c r="C187" t="s">
        <v>788</v>
      </c>
      <c r="D187" t="s">
        <v>28</v>
      </c>
      <c r="E187" t="s">
        <v>29</v>
      </c>
      <c r="F187">
        <v>30</v>
      </c>
      <c r="G187" t="s">
        <v>789</v>
      </c>
      <c r="H187" t="s">
        <v>378</v>
      </c>
      <c r="I187" t="s">
        <v>146</v>
      </c>
      <c r="J187" s="6">
        <v>44417</v>
      </c>
      <c r="K187">
        <v>6</v>
      </c>
      <c r="L187" t="s">
        <v>45</v>
      </c>
      <c r="M187">
        <f t="shared" si="4"/>
        <v>0</v>
      </c>
      <c r="N187" s="23" t="s">
        <v>10443</v>
      </c>
      <c r="O187" s="23" t="s">
        <v>10420</v>
      </c>
      <c r="P187" s="23">
        <f t="shared" si="5"/>
        <v>6</v>
      </c>
    </row>
    <row r="188" spans="1:16" x14ac:dyDescent="0.3">
      <c r="A188">
        <v>193</v>
      </c>
      <c r="B188" t="s">
        <v>790</v>
      </c>
      <c r="C188" t="s">
        <v>791</v>
      </c>
      <c r="D188" t="s">
        <v>117</v>
      </c>
      <c r="E188" t="s">
        <v>16</v>
      </c>
      <c r="F188">
        <v>90</v>
      </c>
      <c r="G188" t="s">
        <v>792</v>
      </c>
      <c r="H188" t="s">
        <v>793</v>
      </c>
      <c r="I188" t="s">
        <v>178</v>
      </c>
      <c r="J188" s="6">
        <v>44348</v>
      </c>
      <c r="K188">
        <v>38</v>
      </c>
      <c r="L188" t="s">
        <v>33</v>
      </c>
      <c r="M188">
        <f t="shared" si="4"/>
        <v>0</v>
      </c>
      <c r="N188" s="23" t="s">
        <v>10551</v>
      </c>
      <c r="O188" s="23" t="s">
        <v>10422</v>
      </c>
      <c r="P188" s="23">
        <f t="shared" si="5"/>
        <v>4</v>
      </c>
    </row>
    <row r="189" spans="1:16" x14ac:dyDescent="0.3">
      <c r="A189">
        <v>194</v>
      </c>
      <c r="B189" t="s">
        <v>794</v>
      </c>
      <c r="C189" t="s">
        <v>795</v>
      </c>
      <c r="D189" t="s">
        <v>51</v>
      </c>
      <c r="E189" t="s">
        <v>16</v>
      </c>
      <c r="F189">
        <v>30</v>
      </c>
      <c r="G189" t="s">
        <v>796</v>
      </c>
      <c r="H189" t="s">
        <v>288</v>
      </c>
      <c r="I189" t="s">
        <v>32</v>
      </c>
      <c r="J189" s="6" t="s">
        <v>13722</v>
      </c>
      <c r="K189">
        <v>56</v>
      </c>
      <c r="L189" t="s">
        <v>39</v>
      </c>
      <c r="M189">
        <f t="shared" si="4"/>
        <v>0</v>
      </c>
      <c r="N189" s="23" t="s">
        <v>10552</v>
      </c>
      <c r="O189" s="23" t="s">
        <v>6</v>
      </c>
      <c r="P189" s="23">
        <f t="shared" si="5"/>
        <v>6</v>
      </c>
    </row>
    <row r="190" spans="1:16" x14ac:dyDescent="0.3">
      <c r="A190">
        <v>195</v>
      </c>
      <c r="B190" t="s">
        <v>797</v>
      </c>
      <c r="C190" t="s">
        <v>798</v>
      </c>
      <c r="D190" t="s">
        <v>15</v>
      </c>
      <c r="E190" t="s">
        <v>16</v>
      </c>
      <c r="F190">
        <v>90</v>
      </c>
      <c r="G190" t="s">
        <v>799</v>
      </c>
      <c r="H190" t="s">
        <v>781</v>
      </c>
      <c r="I190" t="s">
        <v>294</v>
      </c>
      <c r="J190" s="6">
        <v>44449</v>
      </c>
      <c r="K190">
        <v>88</v>
      </c>
      <c r="L190" t="s">
        <v>20</v>
      </c>
      <c r="M190">
        <f t="shared" si="4"/>
        <v>0</v>
      </c>
      <c r="N190" s="23" t="s">
        <v>10553</v>
      </c>
      <c r="O190" s="23" t="s">
        <v>10422</v>
      </c>
      <c r="P190" s="23">
        <f t="shared" si="5"/>
        <v>4</v>
      </c>
    </row>
    <row r="191" spans="1:16" x14ac:dyDescent="0.3">
      <c r="A191">
        <v>196</v>
      </c>
      <c r="B191" t="s">
        <v>800</v>
      </c>
      <c r="C191" t="s">
        <v>317</v>
      </c>
      <c r="D191" t="s">
        <v>28</v>
      </c>
      <c r="E191" t="s">
        <v>29</v>
      </c>
      <c r="F191">
        <v>60</v>
      </c>
      <c r="G191" t="s">
        <v>801</v>
      </c>
      <c r="H191" t="s">
        <v>802</v>
      </c>
      <c r="I191" t="s">
        <v>294</v>
      </c>
      <c r="J191" s="6" t="s">
        <v>13723</v>
      </c>
      <c r="K191">
        <v>9</v>
      </c>
      <c r="L191" t="s">
        <v>70</v>
      </c>
      <c r="M191">
        <f t="shared" si="4"/>
        <v>0</v>
      </c>
      <c r="N191" s="23" t="s">
        <v>2770</v>
      </c>
      <c r="O191" s="23" t="s">
        <v>10420</v>
      </c>
      <c r="P191" s="23">
        <f t="shared" si="5"/>
        <v>6</v>
      </c>
    </row>
    <row r="192" spans="1:16" x14ac:dyDescent="0.3">
      <c r="A192">
        <v>197</v>
      </c>
      <c r="B192" t="s">
        <v>803</v>
      </c>
      <c r="C192" t="s">
        <v>804</v>
      </c>
      <c r="D192" t="s">
        <v>28</v>
      </c>
      <c r="E192" t="s">
        <v>29</v>
      </c>
      <c r="F192">
        <v>90</v>
      </c>
      <c r="G192" t="s">
        <v>14415</v>
      </c>
      <c r="H192" t="s">
        <v>806</v>
      </c>
      <c r="I192" t="s">
        <v>178</v>
      </c>
      <c r="J192" s="6">
        <v>44536</v>
      </c>
      <c r="K192">
        <v>38</v>
      </c>
      <c r="L192" t="s">
        <v>33</v>
      </c>
      <c r="M192">
        <f t="shared" si="4"/>
        <v>0</v>
      </c>
      <c r="N192" s="23" t="s">
        <v>6170</v>
      </c>
      <c r="O192" s="23" t="s">
        <v>10432</v>
      </c>
      <c r="P192" s="23">
        <f t="shared" si="5"/>
        <v>6</v>
      </c>
    </row>
    <row r="193" spans="1:16" x14ac:dyDescent="0.3">
      <c r="A193">
        <v>198</v>
      </c>
      <c r="B193" t="s">
        <v>807</v>
      </c>
      <c r="C193" t="s">
        <v>808</v>
      </c>
      <c r="D193" t="s">
        <v>117</v>
      </c>
      <c r="E193" t="s">
        <v>29</v>
      </c>
      <c r="F193">
        <v>60</v>
      </c>
      <c r="G193" t="s">
        <v>14416</v>
      </c>
      <c r="H193" t="s">
        <v>810</v>
      </c>
      <c r="I193" t="s">
        <v>32</v>
      </c>
      <c r="J193" s="6">
        <v>44565</v>
      </c>
      <c r="K193">
        <v>10</v>
      </c>
      <c r="L193" t="s">
        <v>70</v>
      </c>
      <c r="M193">
        <f t="shared" si="4"/>
        <v>0</v>
      </c>
      <c r="N193" s="23" t="s">
        <v>10554</v>
      </c>
      <c r="O193" s="23" t="s">
        <v>10422</v>
      </c>
      <c r="P193" s="23">
        <f t="shared" si="5"/>
        <v>4</v>
      </c>
    </row>
    <row r="194" spans="1:16" x14ac:dyDescent="0.3">
      <c r="A194">
        <v>199</v>
      </c>
      <c r="B194" t="s">
        <v>811</v>
      </c>
      <c r="C194" t="s">
        <v>812</v>
      </c>
      <c r="D194" t="s">
        <v>28</v>
      </c>
      <c r="E194" t="s">
        <v>29</v>
      </c>
      <c r="F194">
        <v>30</v>
      </c>
      <c r="G194" t="s">
        <v>14417</v>
      </c>
      <c r="H194" t="s">
        <v>814</v>
      </c>
      <c r="I194" t="s">
        <v>124</v>
      </c>
      <c r="J194" s="6" t="s">
        <v>13685</v>
      </c>
      <c r="K194">
        <v>72</v>
      </c>
      <c r="L194" t="s">
        <v>54</v>
      </c>
      <c r="M194">
        <f t="shared" ref="M194:M257" si="6">COUNTBLANK(A194:L194)</f>
        <v>0</v>
      </c>
      <c r="N194" s="23" t="s">
        <v>10555</v>
      </c>
      <c r="O194" s="23" t="s">
        <v>10453</v>
      </c>
      <c r="P194" s="23">
        <f t="shared" ref="P194:P257" si="7">LEN(O194)</f>
        <v>7</v>
      </c>
    </row>
    <row r="195" spans="1:16" x14ac:dyDescent="0.3">
      <c r="A195">
        <v>200</v>
      </c>
      <c r="B195" t="s">
        <v>815</v>
      </c>
      <c r="C195" t="s">
        <v>816</v>
      </c>
      <c r="D195" t="s">
        <v>15</v>
      </c>
      <c r="E195" t="s">
        <v>16</v>
      </c>
      <c r="F195">
        <v>60</v>
      </c>
      <c r="G195" t="s">
        <v>14418</v>
      </c>
      <c r="H195" t="s">
        <v>818</v>
      </c>
      <c r="I195" t="s">
        <v>819</v>
      </c>
      <c r="J195" s="6">
        <v>44531</v>
      </c>
      <c r="K195">
        <v>69</v>
      </c>
      <c r="L195" t="s">
        <v>159</v>
      </c>
      <c r="M195">
        <f t="shared" si="6"/>
        <v>0</v>
      </c>
      <c r="N195" s="23" t="s">
        <v>10556</v>
      </c>
      <c r="O195" s="23" t="s">
        <v>10468</v>
      </c>
      <c r="P195" s="23">
        <f t="shared" si="7"/>
        <v>8</v>
      </c>
    </row>
    <row r="196" spans="1:16" x14ac:dyDescent="0.3">
      <c r="A196">
        <v>201</v>
      </c>
      <c r="B196" t="s">
        <v>820</v>
      </c>
      <c r="C196" t="s">
        <v>821</v>
      </c>
      <c r="D196" t="s">
        <v>28</v>
      </c>
      <c r="E196" t="s">
        <v>29</v>
      </c>
      <c r="F196">
        <v>90</v>
      </c>
      <c r="G196" t="s">
        <v>14419</v>
      </c>
      <c r="H196" t="s">
        <v>823</v>
      </c>
      <c r="I196" t="s">
        <v>187</v>
      </c>
      <c r="J196" s="6" t="s">
        <v>13693</v>
      </c>
      <c r="K196">
        <v>80</v>
      </c>
      <c r="L196" t="s">
        <v>39</v>
      </c>
      <c r="M196">
        <f t="shared" si="6"/>
        <v>0</v>
      </c>
      <c r="N196" s="23" t="s">
        <v>10557</v>
      </c>
      <c r="O196" s="23" t="s">
        <v>10422</v>
      </c>
      <c r="P196" s="23">
        <f t="shared" si="7"/>
        <v>4</v>
      </c>
    </row>
    <row r="197" spans="1:16" x14ac:dyDescent="0.3">
      <c r="A197">
        <v>202</v>
      </c>
      <c r="B197" t="s">
        <v>824</v>
      </c>
      <c r="C197" t="s">
        <v>825</v>
      </c>
      <c r="D197" t="s">
        <v>28</v>
      </c>
      <c r="E197" t="s">
        <v>29</v>
      </c>
      <c r="F197">
        <v>30</v>
      </c>
      <c r="G197" t="s">
        <v>826</v>
      </c>
      <c r="H197" t="s">
        <v>827</v>
      </c>
      <c r="I197" t="s">
        <v>124</v>
      </c>
      <c r="J197" s="6">
        <v>44352</v>
      </c>
      <c r="K197">
        <v>80</v>
      </c>
      <c r="L197" t="s">
        <v>159</v>
      </c>
      <c r="M197">
        <f t="shared" si="6"/>
        <v>0</v>
      </c>
      <c r="N197" s="23" t="s">
        <v>10558</v>
      </c>
      <c r="O197" s="23" t="s">
        <v>10432</v>
      </c>
      <c r="P197" s="23">
        <f t="shared" si="7"/>
        <v>6</v>
      </c>
    </row>
    <row r="198" spans="1:16" x14ac:dyDescent="0.3">
      <c r="A198">
        <v>204</v>
      </c>
      <c r="B198" t="s">
        <v>831</v>
      </c>
      <c r="C198" t="s">
        <v>832</v>
      </c>
      <c r="D198" t="s">
        <v>28</v>
      </c>
      <c r="E198" t="s">
        <v>29</v>
      </c>
      <c r="F198">
        <v>30</v>
      </c>
      <c r="G198" t="s">
        <v>833</v>
      </c>
      <c r="H198" t="s">
        <v>834</v>
      </c>
      <c r="I198" t="s">
        <v>32</v>
      </c>
      <c r="J198" s="6" t="s">
        <v>13672</v>
      </c>
      <c r="K198">
        <v>50</v>
      </c>
      <c r="L198" t="s">
        <v>45</v>
      </c>
      <c r="M198">
        <f t="shared" si="6"/>
        <v>0</v>
      </c>
      <c r="N198" s="23" t="s">
        <v>10559</v>
      </c>
      <c r="O198" s="23" t="s">
        <v>10416</v>
      </c>
      <c r="P198" s="23">
        <f t="shared" si="7"/>
        <v>4</v>
      </c>
    </row>
    <row r="199" spans="1:16" x14ac:dyDescent="0.3">
      <c r="A199">
        <v>205</v>
      </c>
      <c r="B199" t="s">
        <v>835</v>
      </c>
      <c r="C199" t="s">
        <v>836</v>
      </c>
      <c r="D199" t="s">
        <v>51</v>
      </c>
      <c r="E199" t="s">
        <v>16</v>
      </c>
      <c r="F199">
        <v>60</v>
      </c>
      <c r="G199" t="s">
        <v>837</v>
      </c>
      <c r="H199" t="s">
        <v>838</v>
      </c>
      <c r="I199" t="s">
        <v>839</v>
      </c>
      <c r="J199" s="6" t="s">
        <v>13724</v>
      </c>
      <c r="K199">
        <v>19</v>
      </c>
      <c r="L199" t="s">
        <v>20</v>
      </c>
      <c r="M199">
        <f t="shared" si="6"/>
        <v>0</v>
      </c>
      <c r="N199" s="23" t="s">
        <v>10560</v>
      </c>
      <c r="O199" s="23" t="s">
        <v>10422</v>
      </c>
      <c r="P199" s="23">
        <f t="shared" si="7"/>
        <v>4</v>
      </c>
    </row>
    <row r="200" spans="1:16" x14ac:dyDescent="0.3">
      <c r="A200">
        <v>206</v>
      </c>
      <c r="B200" t="s">
        <v>840</v>
      </c>
      <c r="C200" t="s">
        <v>841</v>
      </c>
      <c r="D200" t="s">
        <v>28</v>
      </c>
      <c r="E200" t="s">
        <v>29</v>
      </c>
      <c r="F200">
        <v>30</v>
      </c>
      <c r="G200" t="s">
        <v>837</v>
      </c>
      <c r="H200" t="s">
        <v>842</v>
      </c>
      <c r="I200" t="s">
        <v>32</v>
      </c>
      <c r="J200" s="6">
        <v>44261</v>
      </c>
      <c r="K200">
        <v>46</v>
      </c>
      <c r="L200" t="s">
        <v>54</v>
      </c>
      <c r="M200">
        <f t="shared" si="6"/>
        <v>0</v>
      </c>
      <c r="N200" s="23" t="s">
        <v>10560</v>
      </c>
      <c r="O200" s="23" t="s">
        <v>10422</v>
      </c>
      <c r="P200" s="23">
        <f t="shared" si="7"/>
        <v>4</v>
      </c>
    </row>
    <row r="201" spans="1:16" x14ac:dyDescent="0.3">
      <c r="A201">
        <v>207</v>
      </c>
      <c r="B201" t="s">
        <v>843</v>
      </c>
      <c r="C201" t="s">
        <v>844</v>
      </c>
      <c r="D201" t="s">
        <v>51</v>
      </c>
      <c r="E201" t="s">
        <v>16</v>
      </c>
      <c r="F201">
        <v>90</v>
      </c>
      <c r="G201" t="s">
        <v>845</v>
      </c>
      <c r="H201" t="s">
        <v>447</v>
      </c>
      <c r="I201" t="s">
        <v>32</v>
      </c>
      <c r="J201" s="6" t="s">
        <v>13725</v>
      </c>
      <c r="K201">
        <v>74</v>
      </c>
      <c r="L201" t="s">
        <v>20</v>
      </c>
      <c r="M201">
        <f t="shared" si="6"/>
        <v>0</v>
      </c>
      <c r="N201" s="23" t="s">
        <v>10561</v>
      </c>
      <c r="O201" s="23" t="s">
        <v>10436</v>
      </c>
      <c r="P201" s="23">
        <f t="shared" si="7"/>
        <v>8</v>
      </c>
    </row>
    <row r="202" spans="1:16" x14ac:dyDescent="0.3">
      <c r="A202">
        <v>208</v>
      </c>
      <c r="B202" t="s">
        <v>846</v>
      </c>
      <c r="C202" t="s">
        <v>847</v>
      </c>
      <c r="D202" t="s">
        <v>28</v>
      </c>
      <c r="E202" t="s">
        <v>29</v>
      </c>
      <c r="F202">
        <v>60</v>
      </c>
      <c r="G202" t="s">
        <v>14420</v>
      </c>
      <c r="H202" t="s">
        <v>849</v>
      </c>
      <c r="I202" t="s">
        <v>124</v>
      </c>
      <c r="J202" s="6" t="s">
        <v>13726</v>
      </c>
      <c r="K202">
        <v>17</v>
      </c>
      <c r="L202" t="s">
        <v>33</v>
      </c>
      <c r="M202">
        <f t="shared" si="6"/>
        <v>0</v>
      </c>
      <c r="N202" s="23" t="s">
        <v>10562</v>
      </c>
      <c r="O202" s="23" t="s">
        <v>10422</v>
      </c>
      <c r="P202" s="23">
        <f t="shared" si="7"/>
        <v>4</v>
      </c>
    </row>
    <row r="203" spans="1:16" x14ac:dyDescent="0.3">
      <c r="A203">
        <v>209</v>
      </c>
      <c r="B203" t="s">
        <v>850</v>
      </c>
      <c r="C203" t="s">
        <v>851</v>
      </c>
      <c r="D203" t="s">
        <v>15</v>
      </c>
      <c r="E203" t="s">
        <v>16</v>
      </c>
      <c r="F203">
        <v>60</v>
      </c>
      <c r="G203" t="s">
        <v>852</v>
      </c>
      <c r="H203" t="s">
        <v>853</v>
      </c>
      <c r="I203" t="s">
        <v>32</v>
      </c>
      <c r="J203" s="6" t="s">
        <v>13727</v>
      </c>
      <c r="K203">
        <v>8</v>
      </c>
      <c r="L203" t="s">
        <v>33</v>
      </c>
      <c r="M203">
        <f t="shared" si="6"/>
        <v>0</v>
      </c>
      <c r="N203" s="23" t="s">
        <v>10563</v>
      </c>
      <c r="O203" s="23" t="s">
        <v>10438</v>
      </c>
      <c r="P203" s="23">
        <f t="shared" si="7"/>
        <v>5</v>
      </c>
    </row>
    <row r="204" spans="1:16" x14ac:dyDescent="0.3">
      <c r="A204">
        <v>210</v>
      </c>
      <c r="B204" t="s">
        <v>854</v>
      </c>
      <c r="C204" t="s">
        <v>855</v>
      </c>
      <c r="D204" t="s">
        <v>51</v>
      </c>
      <c r="E204" t="s">
        <v>16</v>
      </c>
      <c r="F204">
        <v>60</v>
      </c>
      <c r="G204" t="s">
        <v>856</v>
      </c>
      <c r="H204" t="s">
        <v>702</v>
      </c>
      <c r="I204" t="s">
        <v>703</v>
      </c>
      <c r="J204" s="6">
        <v>44813</v>
      </c>
      <c r="K204">
        <v>4</v>
      </c>
      <c r="L204" t="s">
        <v>159</v>
      </c>
      <c r="M204">
        <f t="shared" si="6"/>
        <v>0</v>
      </c>
      <c r="N204" s="23" t="s">
        <v>10563</v>
      </c>
      <c r="O204" s="23" t="s">
        <v>9969</v>
      </c>
      <c r="P204" s="23">
        <f t="shared" si="7"/>
        <v>6</v>
      </c>
    </row>
    <row r="205" spans="1:16" x14ac:dyDescent="0.3">
      <c r="A205">
        <v>211</v>
      </c>
      <c r="B205" t="s">
        <v>857</v>
      </c>
      <c r="C205" t="s">
        <v>858</v>
      </c>
      <c r="D205" t="s">
        <v>51</v>
      </c>
      <c r="E205" t="s">
        <v>16</v>
      </c>
      <c r="F205">
        <v>30</v>
      </c>
      <c r="G205" t="s">
        <v>859</v>
      </c>
      <c r="H205" t="s">
        <v>860</v>
      </c>
      <c r="I205" t="s">
        <v>861</v>
      </c>
      <c r="J205" s="6" t="s">
        <v>13728</v>
      </c>
      <c r="K205">
        <v>35</v>
      </c>
      <c r="L205" t="s">
        <v>64</v>
      </c>
      <c r="M205">
        <f t="shared" si="6"/>
        <v>0</v>
      </c>
      <c r="N205" s="23" t="s">
        <v>10563</v>
      </c>
      <c r="O205" s="23" t="s">
        <v>10425</v>
      </c>
      <c r="P205" s="23">
        <f t="shared" si="7"/>
        <v>3</v>
      </c>
    </row>
    <row r="206" spans="1:16" x14ac:dyDescent="0.3">
      <c r="A206">
        <v>212</v>
      </c>
      <c r="B206" t="s">
        <v>862</v>
      </c>
      <c r="C206" t="s">
        <v>653</v>
      </c>
      <c r="D206" t="s">
        <v>15</v>
      </c>
      <c r="E206" t="s">
        <v>16</v>
      </c>
      <c r="F206">
        <v>30</v>
      </c>
      <c r="G206" t="s">
        <v>863</v>
      </c>
      <c r="H206" t="s">
        <v>864</v>
      </c>
      <c r="I206" t="s">
        <v>19</v>
      </c>
      <c r="J206" s="6">
        <v>44175</v>
      </c>
      <c r="K206">
        <v>3</v>
      </c>
      <c r="L206" t="s">
        <v>70</v>
      </c>
      <c r="M206">
        <f t="shared" si="6"/>
        <v>0</v>
      </c>
      <c r="N206" s="23" t="s">
        <v>10564</v>
      </c>
      <c r="O206" s="23" t="s">
        <v>6</v>
      </c>
      <c r="P206" s="23">
        <f t="shared" si="7"/>
        <v>6</v>
      </c>
    </row>
    <row r="207" spans="1:16" x14ac:dyDescent="0.3">
      <c r="A207">
        <v>213</v>
      </c>
      <c r="B207" t="s">
        <v>865</v>
      </c>
      <c r="C207" t="s">
        <v>866</v>
      </c>
      <c r="D207" t="s">
        <v>28</v>
      </c>
      <c r="E207" t="s">
        <v>29</v>
      </c>
      <c r="F207">
        <v>90</v>
      </c>
      <c r="G207" t="s">
        <v>867</v>
      </c>
      <c r="H207" t="s">
        <v>868</v>
      </c>
      <c r="I207" t="s">
        <v>32</v>
      </c>
      <c r="J207" s="6" t="s">
        <v>13729</v>
      </c>
      <c r="K207">
        <v>87</v>
      </c>
      <c r="L207" t="s">
        <v>20</v>
      </c>
      <c r="M207">
        <f t="shared" si="6"/>
        <v>0</v>
      </c>
      <c r="N207" s="23" t="s">
        <v>10565</v>
      </c>
      <c r="O207" s="23" t="s">
        <v>10422</v>
      </c>
      <c r="P207" s="23">
        <f t="shared" si="7"/>
        <v>4</v>
      </c>
    </row>
    <row r="208" spans="1:16" x14ac:dyDescent="0.3">
      <c r="A208">
        <v>214</v>
      </c>
      <c r="B208" t="s">
        <v>869</v>
      </c>
      <c r="C208" t="s">
        <v>870</v>
      </c>
      <c r="D208" t="s">
        <v>28</v>
      </c>
      <c r="E208" t="s">
        <v>29</v>
      </c>
      <c r="F208">
        <v>60</v>
      </c>
      <c r="G208" t="s">
        <v>871</v>
      </c>
      <c r="H208" t="s">
        <v>466</v>
      </c>
      <c r="I208" t="s">
        <v>187</v>
      </c>
      <c r="J208" s="6" t="s">
        <v>13730</v>
      </c>
      <c r="K208">
        <v>42</v>
      </c>
      <c r="L208" t="s">
        <v>33</v>
      </c>
      <c r="M208">
        <f t="shared" si="6"/>
        <v>0</v>
      </c>
      <c r="N208" s="23" t="s">
        <v>871</v>
      </c>
      <c r="O208" s="23"/>
      <c r="P208" s="23">
        <f t="shared" si="7"/>
        <v>0</v>
      </c>
    </row>
    <row r="209" spans="1:16" x14ac:dyDescent="0.3">
      <c r="A209">
        <v>215</v>
      </c>
      <c r="B209" t="s">
        <v>872</v>
      </c>
      <c r="C209" t="s">
        <v>873</v>
      </c>
      <c r="D209" t="s">
        <v>28</v>
      </c>
      <c r="E209" t="s">
        <v>29</v>
      </c>
      <c r="F209">
        <v>60</v>
      </c>
      <c r="G209" t="s">
        <v>14421</v>
      </c>
      <c r="H209" t="s">
        <v>875</v>
      </c>
      <c r="I209" t="s">
        <v>187</v>
      </c>
      <c r="J209" s="6" t="s">
        <v>13731</v>
      </c>
      <c r="K209">
        <v>93</v>
      </c>
      <c r="L209" t="s">
        <v>159</v>
      </c>
      <c r="M209">
        <f t="shared" si="6"/>
        <v>0</v>
      </c>
      <c r="N209" s="23" t="s">
        <v>871</v>
      </c>
      <c r="O209" s="23" t="s">
        <v>10454</v>
      </c>
      <c r="P209" s="23">
        <f t="shared" si="7"/>
        <v>4</v>
      </c>
    </row>
    <row r="210" spans="1:16" x14ac:dyDescent="0.3">
      <c r="A210">
        <v>216</v>
      </c>
      <c r="B210" t="s">
        <v>782</v>
      </c>
      <c r="C210" t="s">
        <v>441</v>
      </c>
      <c r="D210" t="s">
        <v>51</v>
      </c>
      <c r="E210" t="s">
        <v>16</v>
      </c>
      <c r="F210">
        <v>60</v>
      </c>
      <c r="G210" t="s">
        <v>876</v>
      </c>
      <c r="H210" t="s">
        <v>877</v>
      </c>
      <c r="I210" t="s">
        <v>32</v>
      </c>
      <c r="J210" s="6" t="s">
        <v>13622</v>
      </c>
      <c r="K210">
        <v>100</v>
      </c>
      <c r="L210" t="s">
        <v>45</v>
      </c>
      <c r="M210">
        <f t="shared" si="6"/>
        <v>0</v>
      </c>
      <c r="N210" s="23" t="s">
        <v>2485</v>
      </c>
      <c r="O210" s="23" t="s">
        <v>10438</v>
      </c>
      <c r="P210" s="23">
        <f t="shared" si="7"/>
        <v>5</v>
      </c>
    </row>
    <row r="211" spans="1:16" x14ac:dyDescent="0.3">
      <c r="A211">
        <v>217</v>
      </c>
      <c r="B211" t="s">
        <v>878</v>
      </c>
      <c r="C211" t="s">
        <v>879</v>
      </c>
      <c r="D211" t="s">
        <v>28</v>
      </c>
      <c r="E211" t="s">
        <v>29</v>
      </c>
      <c r="F211">
        <v>30</v>
      </c>
      <c r="G211" t="s">
        <v>880</v>
      </c>
      <c r="H211" t="s">
        <v>881</v>
      </c>
      <c r="I211" t="s">
        <v>178</v>
      </c>
      <c r="J211" s="6">
        <v>44382</v>
      </c>
      <c r="K211">
        <v>42</v>
      </c>
      <c r="L211" t="s">
        <v>39</v>
      </c>
      <c r="M211">
        <f t="shared" si="6"/>
        <v>0</v>
      </c>
      <c r="N211" s="23" t="s">
        <v>10566</v>
      </c>
      <c r="O211" s="23" t="s">
        <v>6</v>
      </c>
      <c r="P211" s="23">
        <f t="shared" si="7"/>
        <v>6</v>
      </c>
    </row>
    <row r="212" spans="1:16" x14ac:dyDescent="0.3">
      <c r="A212">
        <v>218</v>
      </c>
      <c r="B212" t="s">
        <v>882</v>
      </c>
      <c r="C212" t="s">
        <v>883</v>
      </c>
      <c r="D212" t="s">
        <v>28</v>
      </c>
      <c r="E212" t="s">
        <v>29</v>
      </c>
      <c r="F212">
        <v>90</v>
      </c>
      <c r="G212" t="s">
        <v>884</v>
      </c>
      <c r="H212" t="s">
        <v>885</v>
      </c>
      <c r="I212" t="s">
        <v>886</v>
      </c>
      <c r="J212" s="6" t="s">
        <v>13732</v>
      </c>
      <c r="K212">
        <v>92</v>
      </c>
      <c r="L212" t="s">
        <v>64</v>
      </c>
      <c r="M212">
        <f t="shared" si="6"/>
        <v>0</v>
      </c>
      <c r="N212" s="23" t="s">
        <v>10567</v>
      </c>
      <c r="O212" s="23" t="s">
        <v>10468</v>
      </c>
      <c r="P212" s="23">
        <f t="shared" si="7"/>
        <v>8</v>
      </c>
    </row>
    <row r="213" spans="1:16" x14ac:dyDescent="0.3">
      <c r="A213">
        <v>219</v>
      </c>
      <c r="B213" t="s">
        <v>887</v>
      </c>
      <c r="C213" t="s">
        <v>888</v>
      </c>
      <c r="D213" t="s">
        <v>28</v>
      </c>
      <c r="E213" t="s">
        <v>29</v>
      </c>
      <c r="F213">
        <v>60</v>
      </c>
      <c r="G213" t="s">
        <v>889</v>
      </c>
      <c r="H213" t="s">
        <v>890</v>
      </c>
      <c r="I213" t="s">
        <v>178</v>
      </c>
      <c r="J213" s="6">
        <v>44653</v>
      </c>
      <c r="K213">
        <v>100</v>
      </c>
      <c r="L213" t="s">
        <v>45</v>
      </c>
      <c r="M213">
        <f t="shared" si="6"/>
        <v>0</v>
      </c>
      <c r="N213" s="23" t="s">
        <v>10567</v>
      </c>
      <c r="O213" s="23" t="s">
        <v>10568</v>
      </c>
      <c r="P213" s="23">
        <f t="shared" si="7"/>
        <v>7</v>
      </c>
    </row>
    <row r="214" spans="1:16" x14ac:dyDescent="0.3">
      <c r="A214">
        <v>220</v>
      </c>
      <c r="B214" t="s">
        <v>891</v>
      </c>
      <c r="C214" t="s">
        <v>892</v>
      </c>
      <c r="D214" t="s">
        <v>28</v>
      </c>
      <c r="E214" t="s">
        <v>29</v>
      </c>
      <c r="F214">
        <v>90</v>
      </c>
      <c r="G214" t="s">
        <v>893</v>
      </c>
      <c r="H214" t="s">
        <v>894</v>
      </c>
      <c r="I214" t="s">
        <v>38</v>
      </c>
      <c r="J214" s="6">
        <v>44542</v>
      </c>
      <c r="K214">
        <v>16</v>
      </c>
      <c r="L214" t="s">
        <v>54</v>
      </c>
      <c r="M214">
        <f t="shared" si="6"/>
        <v>0</v>
      </c>
      <c r="N214" s="23" t="s">
        <v>10569</v>
      </c>
      <c r="O214" s="23" t="s">
        <v>6</v>
      </c>
      <c r="P214" s="23">
        <f t="shared" si="7"/>
        <v>6</v>
      </c>
    </row>
    <row r="215" spans="1:16" x14ac:dyDescent="0.3">
      <c r="A215">
        <v>221</v>
      </c>
      <c r="B215" t="s">
        <v>895</v>
      </c>
      <c r="C215" t="s">
        <v>896</v>
      </c>
      <c r="D215" t="s">
        <v>51</v>
      </c>
      <c r="E215" t="s">
        <v>16</v>
      </c>
      <c r="F215">
        <v>30</v>
      </c>
      <c r="G215" t="s">
        <v>14422</v>
      </c>
      <c r="H215" t="s">
        <v>898</v>
      </c>
      <c r="I215" t="s">
        <v>32</v>
      </c>
      <c r="J215" s="6">
        <v>44507</v>
      </c>
      <c r="K215">
        <v>24</v>
      </c>
      <c r="L215" t="s">
        <v>101</v>
      </c>
      <c r="M215">
        <f t="shared" si="6"/>
        <v>0</v>
      </c>
      <c r="N215" s="23" t="s">
        <v>10570</v>
      </c>
      <c r="O215" s="23" t="s">
        <v>10449</v>
      </c>
      <c r="P215" s="23">
        <f t="shared" si="7"/>
        <v>7</v>
      </c>
    </row>
    <row r="216" spans="1:16" x14ac:dyDescent="0.3">
      <c r="A216">
        <v>222</v>
      </c>
      <c r="B216" t="s">
        <v>899</v>
      </c>
      <c r="C216" t="s">
        <v>644</v>
      </c>
      <c r="D216" t="s">
        <v>28</v>
      </c>
      <c r="E216" t="s">
        <v>29</v>
      </c>
      <c r="F216">
        <v>30</v>
      </c>
      <c r="G216" t="s">
        <v>900</v>
      </c>
      <c r="H216" t="s">
        <v>901</v>
      </c>
      <c r="I216" t="s">
        <v>146</v>
      </c>
      <c r="J216" s="6" t="s">
        <v>13733</v>
      </c>
      <c r="K216">
        <v>25</v>
      </c>
      <c r="L216" t="s">
        <v>80</v>
      </c>
      <c r="M216">
        <f t="shared" si="6"/>
        <v>0</v>
      </c>
      <c r="N216" s="23" t="s">
        <v>10571</v>
      </c>
      <c r="O216" s="23" t="s">
        <v>10490</v>
      </c>
      <c r="P216" s="23">
        <f t="shared" si="7"/>
        <v>4</v>
      </c>
    </row>
    <row r="217" spans="1:16" x14ac:dyDescent="0.3">
      <c r="A217">
        <v>223</v>
      </c>
      <c r="B217" t="s">
        <v>188</v>
      </c>
      <c r="C217" t="s">
        <v>902</v>
      </c>
      <c r="D217" t="s">
        <v>117</v>
      </c>
      <c r="E217" t="s">
        <v>29</v>
      </c>
      <c r="F217">
        <v>90</v>
      </c>
      <c r="G217" t="s">
        <v>903</v>
      </c>
      <c r="H217" t="s">
        <v>904</v>
      </c>
      <c r="I217" t="s">
        <v>32</v>
      </c>
      <c r="J217" s="6" t="s">
        <v>13734</v>
      </c>
      <c r="K217">
        <v>4</v>
      </c>
      <c r="L217" t="s">
        <v>80</v>
      </c>
      <c r="M217">
        <f t="shared" si="6"/>
        <v>0</v>
      </c>
      <c r="N217" s="23" t="s">
        <v>10572</v>
      </c>
      <c r="O217" s="23" t="s">
        <v>10438</v>
      </c>
      <c r="P217" s="23">
        <f t="shared" si="7"/>
        <v>5</v>
      </c>
    </row>
    <row r="218" spans="1:16" x14ac:dyDescent="0.3">
      <c r="A218">
        <v>224</v>
      </c>
      <c r="B218" t="s">
        <v>905</v>
      </c>
      <c r="C218" t="s">
        <v>906</v>
      </c>
      <c r="D218" t="s">
        <v>28</v>
      </c>
      <c r="E218" t="s">
        <v>29</v>
      </c>
      <c r="F218">
        <v>60</v>
      </c>
      <c r="G218" t="s">
        <v>907</v>
      </c>
      <c r="H218" t="s">
        <v>908</v>
      </c>
      <c r="I218" t="s">
        <v>575</v>
      </c>
      <c r="J218" s="6" t="s">
        <v>13735</v>
      </c>
      <c r="K218">
        <v>103</v>
      </c>
      <c r="L218" t="s">
        <v>39</v>
      </c>
      <c r="M218">
        <f t="shared" si="6"/>
        <v>0</v>
      </c>
      <c r="N218" s="23" t="s">
        <v>10573</v>
      </c>
      <c r="O218" s="23" t="s">
        <v>10574</v>
      </c>
      <c r="P218" s="23">
        <f t="shared" si="7"/>
        <v>9</v>
      </c>
    </row>
    <row r="219" spans="1:16" x14ac:dyDescent="0.3">
      <c r="A219">
        <v>225</v>
      </c>
      <c r="B219" t="s">
        <v>909</v>
      </c>
      <c r="C219" t="s">
        <v>910</v>
      </c>
      <c r="D219" t="s">
        <v>51</v>
      </c>
      <c r="E219" t="s">
        <v>16</v>
      </c>
      <c r="F219">
        <v>30</v>
      </c>
      <c r="G219" t="s">
        <v>911</v>
      </c>
      <c r="H219" t="s">
        <v>912</v>
      </c>
      <c r="I219" t="s">
        <v>913</v>
      </c>
      <c r="J219" s="6" t="s">
        <v>13736</v>
      </c>
      <c r="K219">
        <v>28</v>
      </c>
      <c r="L219" t="s">
        <v>39</v>
      </c>
      <c r="M219">
        <f t="shared" si="6"/>
        <v>0</v>
      </c>
      <c r="N219" s="23" t="s">
        <v>838</v>
      </c>
      <c r="O219" s="23" t="s">
        <v>10420</v>
      </c>
      <c r="P219" s="23">
        <f t="shared" si="7"/>
        <v>6</v>
      </c>
    </row>
    <row r="220" spans="1:16" x14ac:dyDescent="0.3">
      <c r="A220">
        <v>226</v>
      </c>
      <c r="B220" t="s">
        <v>914</v>
      </c>
      <c r="C220" t="s">
        <v>915</v>
      </c>
      <c r="D220" t="s">
        <v>28</v>
      </c>
      <c r="E220" t="s">
        <v>29</v>
      </c>
      <c r="F220">
        <v>30</v>
      </c>
      <c r="G220" t="s">
        <v>916</v>
      </c>
      <c r="H220" t="s">
        <v>917</v>
      </c>
      <c r="I220" t="s">
        <v>32</v>
      </c>
      <c r="J220" s="6" t="s">
        <v>13737</v>
      </c>
      <c r="K220">
        <v>14</v>
      </c>
      <c r="L220" t="s">
        <v>70</v>
      </c>
      <c r="M220">
        <f t="shared" si="6"/>
        <v>0</v>
      </c>
      <c r="N220" s="23" t="s">
        <v>1813</v>
      </c>
      <c r="O220" s="23" t="s">
        <v>5979</v>
      </c>
      <c r="P220" s="23">
        <f t="shared" si="7"/>
        <v>5</v>
      </c>
    </row>
    <row r="221" spans="1:16" x14ac:dyDescent="0.3">
      <c r="A221">
        <v>227</v>
      </c>
      <c r="B221" t="s">
        <v>918</v>
      </c>
      <c r="C221" t="s">
        <v>189</v>
      </c>
      <c r="D221" t="s">
        <v>15</v>
      </c>
      <c r="E221" t="s">
        <v>16</v>
      </c>
      <c r="F221">
        <v>30</v>
      </c>
      <c r="G221" t="s">
        <v>919</v>
      </c>
      <c r="H221" t="s">
        <v>920</v>
      </c>
      <c r="I221" t="s">
        <v>178</v>
      </c>
      <c r="J221" s="6" t="s">
        <v>13738</v>
      </c>
      <c r="K221">
        <v>54</v>
      </c>
      <c r="L221" t="s">
        <v>45</v>
      </c>
      <c r="M221">
        <f t="shared" si="6"/>
        <v>0</v>
      </c>
      <c r="N221" s="23" t="s">
        <v>7042</v>
      </c>
      <c r="O221" s="23" t="s">
        <v>10453</v>
      </c>
      <c r="P221" s="23">
        <f t="shared" si="7"/>
        <v>7</v>
      </c>
    </row>
    <row r="222" spans="1:16" x14ac:dyDescent="0.3">
      <c r="A222">
        <v>228</v>
      </c>
      <c r="B222" t="s">
        <v>921</v>
      </c>
      <c r="C222" t="s">
        <v>922</v>
      </c>
      <c r="D222" t="s">
        <v>28</v>
      </c>
      <c r="E222" t="s">
        <v>29</v>
      </c>
      <c r="F222">
        <v>30</v>
      </c>
      <c r="G222" t="s">
        <v>923</v>
      </c>
      <c r="H222" t="s">
        <v>924</v>
      </c>
      <c r="I222" t="s">
        <v>32</v>
      </c>
      <c r="J222" s="6">
        <v>44815</v>
      </c>
      <c r="K222">
        <v>68</v>
      </c>
      <c r="L222" t="s">
        <v>64</v>
      </c>
      <c r="M222">
        <f t="shared" si="6"/>
        <v>0</v>
      </c>
      <c r="N222" s="23" t="s">
        <v>10575</v>
      </c>
      <c r="O222" s="23" t="s">
        <v>10422</v>
      </c>
      <c r="P222" s="23">
        <f t="shared" si="7"/>
        <v>4</v>
      </c>
    </row>
    <row r="223" spans="1:16" x14ac:dyDescent="0.3">
      <c r="A223">
        <v>229</v>
      </c>
      <c r="B223" t="s">
        <v>452</v>
      </c>
      <c r="C223" t="s">
        <v>925</v>
      </c>
      <c r="D223" t="s">
        <v>28</v>
      </c>
      <c r="E223" t="s">
        <v>29</v>
      </c>
      <c r="F223">
        <v>60</v>
      </c>
      <c r="G223" t="s">
        <v>14824</v>
      </c>
      <c r="H223" t="s">
        <v>927</v>
      </c>
      <c r="I223" t="s">
        <v>129</v>
      </c>
      <c r="J223" s="6" t="s">
        <v>13739</v>
      </c>
      <c r="K223">
        <v>9</v>
      </c>
      <c r="L223" t="s">
        <v>101</v>
      </c>
      <c r="M223">
        <f t="shared" si="6"/>
        <v>0</v>
      </c>
      <c r="N223" s="23" t="s">
        <v>10576</v>
      </c>
      <c r="O223" s="23" t="s">
        <v>384</v>
      </c>
      <c r="P223" s="23">
        <f t="shared" si="7"/>
        <v>5</v>
      </c>
    </row>
    <row r="224" spans="1:16" x14ac:dyDescent="0.3">
      <c r="A224">
        <v>230</v>
      </c>
      <c r="B224" t="s">
        <v>928</v>
      </c>
      <c r="C224" t="s">
        <v>929</v>
      </c>
      <c r="D224" t="s">
        <v>28</v>
      </c>
      <c r="E224" t="s">
        <v>29</v>
      </c>
      <c r="F224">
        <v>30</v>
      </c>
      <c r="G224" t="s">
        <v>930</v>
      </c>
      <c r="H224" t="s">
        <v>742</v>
      </c>
      <c r="I224" t="s">
        <v>124</v>
      </c>
      <c r="J224" s="6">
        <v>44897</v>
      </c>
      <c r="K224">
        <v>46</v>
      </c>
      <c r="L224" t="s">
        <v>70</v>
      </c>
      <c r="M224">
        <f t="shared" si="6"/>
        <v>0</v>
      </c>
      <c r="N224" s="23" t="s">
        <v>10576</v>
      </c>
      <c r="O224" s="23" t="s">
        <v>10422</v>
      </c>
      <c r="P224" s="23">
        <f t="shared" si="7"/>
        <v>4</v>
      </c>
    </row>
    <row r="225" spans="1:16" x14ac:dyDescent="0.3">
      <c r="A225">
        <v>231</v>
      </c>
      <c r="B225" t="s">
        <v>492</v>
      </c>
      <c r="C225" t="s">
        <v>931</v>
      </c>
      <c r="D225" t="s">
        <v>28</v>
      </c>
      <c r="E225" t="s">
        <v>29</v>
      </c>
      <c r="F225">
        <v>60</v>
      </c>
      <c r="G225" t="s">
        <v>932</v>
      </c>
      <c r="H225" t="s">
        <v>933</v>
      </c>
      <c r="I225" t="s">
        <v>934</v>
      </c>
      <c r="J225" s="6" t="s">
        <v>13740</v>
      </c>
      <c r="K225">
        <v>53</v>
      </c>
      <c r="L225" t="s">
        <v>20</v>
      </c>
      <c r="M225">
        <f t="shared" si="6"/>
        <v>0</v>
      </c>
      <c r="N225" s="23" t="s">
        <v>10577</v>
      </c>
      <c r="O225" s="23" t="s">
        <v>6</v>
      </c>
      <c r="P225" s="23">
        <f t="shared" si="7"/>
        <v>6</v>
      </c>
    </row>
    <row r="226" spans="1:16" x14ac:dyDescent="0.3">
      <c r="A226">
        <v>232</v>
      </c>
      <c r="B226" t="s">
        <v>935</v>
      </c>
      <c r="C226" t="s">
        <v>936</v>
      </c>
      <c r="D226" t="s">
        <v>28</v>
      </c>
      <c r="E226" t="s">
        <v>29</v>
      </c>
      <c r="F226">
        <v>30</v>
      </c>
      <c r="G226" t="s">
        <v>937</v>
      </c>
      <c r="H226" t="s">
        <v>938</v>
      </c>
      <c r="I226" t="s">
        <v>25</v>
      </c>
      <c r="J226" s="6">
        <v>43959</v>
      </c>
      <c r="K226">
        <v>20</v>
      </c>
      <c r="L226" t="s">
        <v>70</v>
      </c>
      <c r="M226">
        <f t="shared" si="6"/>
        <v>0</v>
      </c>
      <c r="N226" s="23" t="s">
        <v>10578</v>
      </c>
      <c r="O226" s="23" t="s">
        <v>10425</v>
      </c>
      <c r="P226" s="23">
        <f t="shared" si="7"/>
        <v>3</v>
      </c>
    </row>
    <row r="227" spans="1:16" x14ac:dyDescent="0.3">
      <c r="A227">
        <v>233</v>
      </c>
      <c r="B227" t="s">
        <v>939</v>
      </c>
      <c r="C227" t="s">
        <v>940</v>
      </c>
      <c r="D227" t="s">
        <v>15</v>
      </c>
      <c r="E227" t="s">
        <v>16</v>
      </c>
      <c r="F227">
        <v>30</v>
      </c>
      <c r="G227" t="s">
        <v>941</v>
      </c>
      <c r="H227" t="s">
        <v>942</v>
      </c>
      <c r="I227" t="s">
        <v>32</v>
      </c>
      <c r="J227" s="6" t="s">
        <v>13741</v>
      </c>
      <c r="K227">
        <v>55</v>
      </c>
      <c r="L227" t="s">
        <v>64</v>
      </c>
      <c r="M227">
        <f t="shared" si="6"/>
        <v>0</v>
      </c>
      <c r="N227" s="23" t="s">
        <v>10579</v>
      </c>
      <c r="O227" s="23" t="s">
        <v>9969</v>
      </c>
      <c r="P227" s="23">
        <f t="shared" si="7"/>
        <v>6</v>
      </c>
    </row>
    <row r="228" spans="1:16" x14ac:dyDescent="0.3">
      <c r="A228">
        <v>234</v>
      </c>
      <c r="B228" t="s">
        <v>943</v>
      </c>
      <c r="C228" t="s">
        <v>944</v>
      </c>
      <c r="D228" t="s">
        <v>92</v>
      </c>
      <c r="E228" t="s">
        <v>29</v>
      </c>
      <c r="F228">
        <v>30</v>
      </c>
      <c r="G228" t="s">
        <v>14423</v>
      </c>
      <c r="H228" t="s">
        <v>946</v>
      </c>
      <c r="I228" t="s">
        <v>947</v>
      </c>
      <c r="J228" s="6" t="s">
        <v>13742</v>
      </c>
      <c r="K228">
        <v>86</v>
      </c>
      <c r="L228" t="s">
        <v>33</v>
      </c>
      <c r="M228">
        <f t="shared" si="6"/>
        <v>0</v>
      </c>
      <c r="N228" s="23" t="s">
        <v>3659</v>
      </c>
      <c r="O228" s="23" t="s">
        <v>10417</v>
      </c>
      <c r="P228" s="23">
        <f t="shared" si="7"/>
        <v>5</v>
      </c>
    </row>
    <row r="229" spans="1:16" x14ac:dyDescent="0.3">
      <c r="A229">
        <v>235</v>
      </c>
      <c r="B229" t="s">
        <v>948</v>
      </c>
      <c r="C229" t="s">
        <v>949</v>
      </c>
      <c r="D229" t="s">
        <v>28</v>
      </c>
      <c r="E229" t="s">
        <v>29</v>
      </c>
      <c r="F229">
        <v>60</v>
      </c>
      <c r="G229" t="s">
        <v>950</v>
      </c>
      <c r="H229" t="s">
        <v>951</v>
      </c>
      <c r="I229" t="s">
        <v>95</v>
      </c>
      <c r="J229" s="6" t="s">
        <v>13743</v>
      </c>
      <c r="K229">
        <v>70</v>
      </c>
      <c r="L229" t="s">
        <v>45</v>
      </c>
      <c r="M229">
        <f t="shared" si="6"/>
        <v>0</v>
      </c>
      <c r="N229" s="23" t="s">
        <v>10580</v>
      </c>
      <c r="O229" s="23" t="s">
        <v>10417</v>
      </c>
      <c r="P229" s="23">
        <f t="shared" si="7"/>
        <v>5</v>
      </c>
    </row>
    <row r="230" spans="1:16" x14ac:dyDescent="0.3">
      <c r="A230">
        <v>236</v>
      </c>
      <c r="B230" t="s">
        <v>952</v>
      </c>
      <c r="C230" t="s">
        <v>953</v>
      </c>
      <c r="D230" t="s">
        <v>15</v>
      </c>
      <c r="E230" t="s">
        <v>16</v>
      </c>
      <c r="F230">
        <v>60</v>
      </c>
      <c r="G230" t="s">
        <v>954</v>
      </c>
      <c r="H230" t="s">
        <v>908</v>
      </c>
      <c r="I230" t="s">
        <v>575</v>
      </c>
      <c r="J230" s="6">
        <v>44836</v>
      </c>
      <c r="K230">
        <v>2</v>
      </c>
      <c r="L230" t="s">
        <v>80</v>
      </c>
      <c r="M230">
        <f t="shared" si="6"/>
        <v>0</v>
      </c>
      <c r="N230" s="23" t="s">
        <v>10581</v>
      </c>
      <c r="O230" s="23" t="s">
        <v>10438</v>
      </c>
      <c r="P230" s="23">
        <f t="shared" si="7"/>
        <v>5</v>
      </c>
    </row>
    <row r="231" spans="1:16" x14ac:dyDescent="0.3">
      <c r="A231">
        <v>237</v>
      </c>
      <c r="B231" t="s">
        <v>68</v>
      </c>
      <c r="C231" t="s">
        <v>955</v>
      </c>
      <c r="D231" t="s">
        <v>51</v>
      </c>
      <c r="E231" t="s">
        <v>16</v>
      </c>
      <c r="F231">
        <v>90</v>
      </c>
      <c r="G231" t="s">
        <v>956</v>
      </c>
      <c r="H231" t="s">
        <v>957</v>
      </c>
      <c r="I231" t="s">
        <v>95</v>
      </c>
      <c r="J231" s="6" t="s">
        <v>13744</v>
      </c>
      <c r="K231">
        <v>99</v>
      </c>
      <c r="L231" t="s">
        <v>20</v>
      </c>
      <c r="M231">
        <f t="shared" si="6"/>
        <v>0</v>
      </c>
      <c r="N231" s="23" t="s">
        <v>357</v>
      </c>
      <c r="O231" s="23" t="s">
        <v>10436</v>
      </c>
      <c r="P231" s="23">
        <f t="shared" si="7"/>
        <v>8</v>
      </c>
    </row>
    <row r="232" spans="1:16" x14ac:dyDescent="0.3">
      <c r="A232">
        <v>238</v>
      </c>
      <c r="B232" t="s">
        <v>958</v>
      </c>
      <c r="C232" t="s">
        <v>928</v>
      </c>
      <c r="D232" t="s">
        <v>15</v>
      </c>
      <c r="E232" t="s">
        <v>16</v>
      </c>
      <c r="F232">
        <v>90</v>
      </c>
      <c r="G232" t="s">
        <v>959</v>
      </c>
      <c r="H232" t="s">
        <v>408</v>
      </c>
      <c r="I232" t="s">
        <v>25</v>
      </c>
      <c r="J232" s="6" t="s">
        <v>13745</v>
      </c>
      <c r="K232">
        <v>30</v>
      </c>
      <c r="L232" t="s">
        <v>101</v>
      </c>
      <c r="M232">
        <f t="shared" si="6"/>
        <v>0</v>
      </c>
      <c r="N232" s="23" t="s">
        <v>10582</v>
      </c>
      <c r="O232" s="23" t="s">
        <v>10436</v>
      </c>
      <c r="P232" s="23">
        <f t="shared" si="7"/>
        <v>8</v>
      </c>
    </row>
    <row r="233" spans="1:16" x14ac:dyDescent="0.3">
      <c r="A233">
        <v>239</v>
      </c>
      <c r="B233" t="s">
        <v>960</v>
      </c>
      <c r="C233" t="s">
        <v>961</v>
      </c>
      <c r="D233" t="s">
        <v>28</v>
      </c>
      <c r="E233" t="s">
        <v>29</v>
      </c>
      <c r="F233">
        <v>60</v>
      </c>
      <c r="G233" t="s">
        <v>14424</v>
      </c>
      <c r="H233" t="s">
        <v>963</v>
      </c>
      <c r="I233" t="s">
        <v>25</v>
      </c>
      <c r="J233" s="6">
        <v>44416</v>
      </c>
      <c r="K233">
        <v>89</v>
      </c>
      <c r="L233" t="s">
        <v>54</v>
      </c>
      <c r="M233">
        <f t="shared" si="6"/>
        <v>0</v>
      </c>
      <c r="N233" s="23" t="s">
        <v>10582</v>
      </c>
      <c r="O233" s="23" t="s">
        <v>10449</v>
      </c>
      <c r="P233" s="23">
        <f t="shared" si="7"/>
        <v>7</v>
      </c>
    </row>
    <row r="234" spans="1:16" x14ac:dyDescent="0.3">
      <c r="A234">
        <v>241</v>
      </c>
      <c r="B234" t="s">
        <v>964</v>
      </c>
      <c r="C234" t="s">
        <v>335</v>
      </c>
      <c r="D234" t="s">
        <v>28</v>
      </c>
      <c r="E234" t="s">
        <v>29</v>
      </c>
      <c r="F234">
        <v>60</v>
      </c>
      <c r="G234" t="s">
        <v>965</v>
      </c>
      <c r="H234" t="s">
        <v>966</v>
      </c>
      <c r="I234" t="s">
        <v>187</v>
      </c>
      <c r="J234" s="6" t="s">
        <v>13746</v>
      </c>
      <c r="K234">
        <v>80</v>
      </c>
      <c r="L234" t="s">
        <v>70</v>
      </c>
      <c r="M234">
        <f t="shared" si="6"/>
        <v>0</v>
      </c>
      <c r="N234" s="23" t="s">
        <v>10583</v>
      </c>
      <c r="O234" s="23" t="s">
        <v>3780</v>
      </c>
      <c r="P234" s="23">
        <f t="shared" si="7"/>
        <v>5</v>
      </c>
    </row>
    <row r="235" spans="1:16" x14ac:dyDescent="0.3">
      <c r="A235">
        <v>242</v>
      </c>
      <c r="B235" t="s">
        <v>967</v>
      </c>
      <c r="C235" t="s">
        <v>968</v>
      </c>
      <c r="D235" t="s">
        <v>51</v>
      </c>
      <c r="E235" t="s">
        <v>16</v>
      </c>
      <c r="F235">
        <v>30</v>
      </c>
      <c r="G235" t="s">
        <v>969</v>
      </c>
      <c r="H235" t="s">
        <v>970</v>
      </c>
      <c r="I235" t="s">
        <v>187</v>
      </c>
      <c r="J235" s="6" t="s">
        <v>13747</v>
      </c>
      <c r="K235">
        <v>42</v>
      </c>
      <c r="L235" t="s">
        <v>39</v>
      </c>
      <c r="M235">
        <f t="shared" si="6"/>
        <v>0</v>
      </c>
      <c r="N235" s="23" t="s">
        <v>10584</v>
      </c>
      <c r="O235" s="23" t="s">
        <v>10422</v>
      </c>
      <c r="P235" s="23">
        <f t="shared" si="7"/>
        <v>4</v>
      </c>
    </row>
    <row r="236" spans="1:16" x14ac:dyDescent="0.3">
      <c r="A236">
        <v>243</v>
      </c>
      <c r="B236" t="s">
        <v>971</v>
      </c>
      <c r="C236" t="s">
        <v>972</v>
      </c>
      <c r="D236" t="s">
        <v>51</v>
      </c>
      <c r="E236" t="s">
        <v>16</v>
      </c>
      <c r="F236">
        <v>60</v>
      </c>
      <c r="G236" t="s">
        <v>13609</v>
      </c>
      <c r="H236" t="s">
        <v>974</v>
      </c>
      <c r="I236" t="s">
        <v>32</v>
      </c>
      <c r="J236" s="6" t="s">
        <v>13748</v>
      </c>
      <c r="K236">
        <v>84</v>
      </c>
      <c r="L236" t="s">
        <v>80</v>
      </c>
      <c r="M236">
        <f t="shared" si="6"/>
        <v>0</v>
      </c>
      <c r="N236" s="23" t="s">
        <v>10584</v>
      </c>
      <c r="O236" s="23" t="s">
        <v>10585</v>
      </c>
      <c r="P236" s="23">
        <f t="shared" si="7"/>
        <v>2</v>
      </c>
    </row>
    <row r="237" spans="1:16" x14ac:dyDescent="0.3">
      <c r="A237">
        <v>244</v>
      </c>
      <c r="B237" t="s">
        <v>975</v>
      </c>
      <c r="C237" t="s">
        <v>976</v>
      </c>
      <c r="D237" t="s">
        <v>28</v>
      </c>
      <c r="E237" t="s">
        <v>29</v>
      </c>
      <c r="F237">
        <v>30</v>
      </c>
      <c r="G237" t="s">
        <v>977</v>
      </c>
      <c r="H237" t="s">
        <v>978</v>
      </c>
      <c r="I237" t="s">
        <v>294</v>
      </c>
      <c r="J237" s="6">
        <v>43923</v>
      </c>
      <c r="K237">
        <v>80</v>
      </c>
      <c r="L237" t="s">
        <v>70</v>
      </c>
      <c r="M237">
        <f t="shared" si="6"/>
        <v>0</v>
      </c>
      <c r="N237" s="23" t="s">
        <v>10586</v>
      </c>
      <c r="O237" s="23" t="s">
        <v>6</v>
      </c>
      <c r="P237" s="23">
        <f t="shared" si="7"/>
        <v>6</v>
      </c>
    </row>
    <row r="238" spans="1:16" x14ac:dyDescent="0.3">
      <c r="A238">
        <v>245</v>
      </c>
      <c r="B238" t="s">
        <v>979</v>
      </c>
      <c r="C238" t="s">
        <v>940</v>
      </c>
      <c r="D238" t="s">
        <v>28</v>
      </c>
      <c r="E238" t="s">
        <v>29</v>
      </c>
      <c r="F238">
        <v>60</v>
      </c>
      <c r="G238" t="s">
        <v>980</v>
      </c>
      <c r="H238" t="s">
        <v>981</v>
      </c>
      <c r="I238" t="s">
        <v>32</v>
      </c>
      <c r="J238" s="6" t="s">
        <v>13749</v>
      </c>
      <c r="K238">
        <v>40</v>
      </c>
      <c r="L238" t="s">
        <v>39</v>
      </c>
      <c r="M238">
        <f t="shared" si="6"/>
        <v>0</v>
      </c>
      <c r="N238" s="23" t="s">
        <v>10587</v>
      </c>
      <c r="O238" s="23" t="s">
        <v>10417</v>
      </c>
      <c r="P238" s="23">
        <f t="shared" si="7"/>
        <v>5</v>
      </c>
    </row>
    <row r="239" spans="1:16" x14ac:dyDescent="0.3">
      <c r="A239">
        <v>246</v>
      </c>
      <c r="B239" t="s">
        <v>982</v>
      </c>
      <c r="C239" t="s">
        <v>983</v>
      </c>
      <c r="D239" t="s">
        <v>28</v>
      </c>
      <c r="E239" t="s">
        <v>29</v>
      </c>
      <c r="F239">
        <v>90</v>
      </c>
      <c r="G239" t="s">
        <v>984</v>
      </c>
      <c r="H239" t="s">
        <v>985</v>
      </c>
      <c r="I239" t="s">
        <v>38</v>
      </c>
      <c r="J239" s="6" t="s">
        <v>13750</v>
      </c>
      <c r="K239">
        <v>7</v>
      </c>
      <c r="L239" t="s">
        <v>39</v>
      </c>
      <c r="M239">
        <f t="shared" si="6"/>
        <v>0</v>
      </c>
      <c r="N239" s="23" t="s">
        <v>10588</v>
      </c>
      <c r="O239" s="23" t="s">
        <v>6</v>
      </c>
      <c r="P239" s="23">
        <f t="shared" si="7"/>
        <v>6</v>
      </c>
    </row>
    <row r="240" spans="1:16" x14ac:dyDescent="0.3">
      <c r="A240">
        <v>247</v>
      </c>
      <c r="B240" t="s">
        <v>986</v>
      </c>
      <c r="C240" t="s">
        <v>987</v>
      </c>
      <c r="D240" t="s">
        <v>28</v>
      </c>
      <c r="E240" t="s">
        <v>29</v>
      </c>
      <c r="F240">
        <v>60</v>
      </c>
      <c r="G240" t="s">
        <v>988</v>
      </c>
      <c r="H240" t="s">
        <v>989</v>
      </c>
      <c r="I240" t="s">
        <v>124</v>
      </c>
      <c r="J240" s="6" t="s">
        <v>13751</v>
      </c>
      <c r="K240">
        <v>71</v>
      </c>
      <c r="L240" t="s">
        <v>20</v>
      </c>
      <c r="M240">
        <f t="shared" si="6"/>
        <v>0</v>
      </c>
      <c r="N240" s="23" t="s">
        <v>3522</v>
      </c>
      <c r="O240" s="23" t="s">
        <v>10422</v>
      </c>
      <c r="P240" s="23">
        <f t="shared" si="7"/>
        <v>4</v>
      </c>
    </row>
    <row r="241" spans="1:16" x14ac:dyDescent="0.3">
      <c r="A241">
        <v>248</v>
      </c>
      <c r="B241" t="s">
        <v>990</v>
      </c>
      <c r="C241" t="s">
        <v>991</v>
      </c>
      <c r="D241" t="s">
        <v>28</v>
      </c>
      <c r="E241" t="s">
        <v>29</v>
      </c>
      <c r="F241">
        <v>90</v>
      </c>
      <c r="G241" t="s">
        <v>992</v>
      </c>
      <c r="H241" t="s">
        <v>993</v>
      </c>
      <c r="I241" t="s">
        <v>32</v>
      </c>
      <c r="J241" s="6" t="s">
        <v>13632</v>
      </c>
      <c r="K241">
        <v>20</v>
      </c>
      <c r="L241" t="s">
        <v>20</v>
      </c>
      <c r="M241">
        <f t="shared" si="6"/>
        <v>0</v>
      </c>
      <c r="N241" s="23" t="s">
        <v>10589</v>
      </c>
      <c r="O241" s="23" t="s">
        <v>10422</v>
      </c>
      <c r="P241" s="23">
        <f t="shared" si="7"/>
        <v>4</v>
      </c>
    </row>
    <row r="242" spans="1:16" x14ac:dyDescent="0.3">
      <c r="A242">
        <v>249</v>
      </c>
      <c r="B242" t="s">
        <v>994</v>
      </c>
      <c r="C242" t="s">
        <v>995</v>
      </c>
      <c r="D242" t="s">
        <v>28</v>
      </c>
      <c r="E242" t="s">
        <v>29</v>
      </c>
      <c r="F242">
        <v>30</v>
      </c>
      <c r="G242" t="s">
        <v>996</v>
      </c>
      <c r="H242" t="s">
        <v>997</v>
      </c>
      <c r="I242" t="s">
        <v>110</v>
      </c>
      <c r="J242" s="6" t="s">
        <v>13752</v>
      </c>
      <c r="K242">
        <v>8</v>
      </c>
      <c r="L242" t="s">
        <v>20</v>
      </c>
      <c r="M242">
        <f t="shared" si="6"/>
        <v>0</v>
      </c>
      <c r="N242" s="23" t="s">
        <v>6608</v>
      </c>
      <c r="O242" s="23" t="s">
        <v>6</v>
      </c>
      <c r="P242" s="23">
        <f t="shared" si="7"/>
        <v>6</v>
      </c>
    </row>
    <row r="243" spans="1:16" x14ac:dyDescent="0.3">
      <c r="A243">
        <v>250</v>
      </c>
      <c r="B243" t="s">
        <v>998</v>
      </c>
      <c r="C243" t="s">
        <v>999</v>
      </c>
      <c r="D243" t="s">
        <v>51</v>
      </c>
      <c r="E243" t="s">
        <v>16</v>
      </c>
      <c r="F243">
        <v>30</v>
      </c>
      <c r="G243" t="s">
        <v>1000</v>
      </c>
      <c r="H243" t="s">
        <v>1001</v>
      </c>
      <c r="I243" t="s">
        <v>32</v>
      </c>
      <c r="J243" s="6">
        <v>44450</v>
      </c>
      <c r="K243">
        <v>6</v>
      </c>
      <c r="L243" t="s">
        <v>64</v>
      </c>
      <c r="M243">
        <f t="shared" si="6"/>
        <v>0</v>
      </c>
      <c r="N243" s="23" t="s">
        <v>10590</v>
      </c>
      <c r="O243" s="23" t="s">
        <v>10420</v>
      </c>
      <c r="P243" s="23">
        <f t="shared" si="7"/>
        <v>6</v>
      </c>
    </row>
    <row r="244" spans="1:16" x14ac:dyDescent="0.3">
      <c r="A244">
        <v>251</v>
      </c>
      <c r="B244" t="s">
        <v>1002</v>
      </c>
      <c r="C244" t="s">
        <v>1003</v>
      </c>
      <c r="D244" t="s">
        <v>28</v>
      </c>
      <c r="E244" t="s">
        <v>29</v>
      </c>
      <c r="F244">
        <v>90</v>
      </c>
      <c r="G244" t="s">
        <v>1004</v>
      </c>
      <c r="H244" t="s">
        <v>1005</v>
      </c>
      <c r="I244" t="s">
        <v>178</v>
      </c>
      <c r="J244" s="6">
        <v>44108</v>
      </c>
      <c r="K244">
        <v>8</v>
      </c>
      <c r="L244" t="s">
        <v>54</v>
      </c>
      <c r="M244">
        <f t="shared" si="6"/>
        <v>0</v>
      </c>
      <c r="N244" s="23" t="s">
        <v>878</v>
      </c>
      <c r="O244" s="23" t="s">
        <v>6</v>
      </c>
      <c r="P244" s="23">
        <f t="shared" si="7"/>
        <v>6</v>
      </c>
    </row>
    <row r="245" spans="1:16" x14ac:dyDescent="0.3">
      <c r="A245">
        <v>252</v>
      </c>
      <c r="B245" t="s">
        <v>1006</v>
      </c>
      <c r="C245" t="s">
        <v>955</v>
      </c>
      <c r="D245" t="s">
        <v>41</v>
      </c>
      <c r="E245" t="s">
        <v>16</v>
      </c>
      <c r="F245">
        <v>90</v>
      </c>
      <c r="G245" t="s">
        <v>1007</v>
      </c>
      <c r="H245" t="s">
        <v>1008</v>
      </c>
      <c r="I245" t="s">
        <v>32</v>
      </c>
      <c r="J245" s="6" t="s">
        <v>13753</v>
      </c>
      <c r="K245">
        <v>32</v>
      </c>
      <c r="L245" t="s">
        <v>45</v>
      </c>
      <c r="M245">
        <f t="shared" si="6"/>
        <v>0</v>
      </c>
      <c r="N245" s="23" t="s">
        <v>10591</v>
      </c>
      <c r="O245" s="23" t="s">
        <v>10422</v>
      </c>
      <c r="P245" s="23">
        <f t="shared" si="7"/>
        <v>4</v>
      </c>
    </row>
    <row r="246" spans="1:16" x14ac:dyDescent="0.3">
      <c r="A246">
        <v>254</v>
      </c>
      <c r="B246" t="s">
        <v>1009</v>
      </c>
      <c r="C246" t="s">
        <v>1010</v>
      </c>
      <c r="D246" t="s">
        <v>28</v>
      </c>
      <c r="E246" t="s">
        <v>29</v>
      </c>
      <c r="F246">
        <v>90</v>
      </c>
      <c r="G246" t="s">
        <v>1007</v>
      </c>
      <c r="H246" t="s">
        <v>1011</v>
      </c>
      <c r="I246" t="s">
        <v>32</v>
      </c>
      <c r="J246" s="6" t="s">
        <v>13754</v>
      </c>
      <c r="K246">
        <v>85</v>
      </c>
      <c r="L246" t="s">
        <v>39</v>
      </c>
      <c r="M246">
        <f t="shared" si="6"/>
        <v>0</v>
      </c>
      <c r="N246" s="23" t="s">
        <v>10591</v>
      </c>
      <c r="O246" s="23" t="s">
        <v>10422</v>
      </c>
      <c r="P246" s="23">
        <f t="shared" si="7"/>
        <v>4</v>
      </c>
    </row>
    <row r="247" spans="1:16" x14ac:dyDescent="0.3">
      <c r="A247">
        <v>255</v>
      </c>
      <c r="B247" t="s">
        <v>1012</v>
      </c>
      <c r="C247" t="s">
        <v>1013</v>
      </c>
      <c r="D247" t="s">
        <v>15</v>
      </c>
      <c r="E247" t="s">
        <v>16</v>
      </c>
      <c r="F247">
        <v>60</v>
      </c>
      <c r="G247" t="s">
        <v>14282</v>
      </c>
      <c r="H247" t="s">
        <v>641</v>
      </c>
      <c r="I247" t="s">
        <v>294</v>
      </c>
      <c r="J247" s="6">
        <v>44838</v>
      </c>
      <c r="K247">
        <v>24</v>
      </c>
      <c r="L247" t="s">
        <v>54</v>
      </c>
      <c r="M247">
        <f t="shared" si="6"/>
        <v>0</v>
      </c>
      <c r="N247" s="23" t="s">
        <v>10592</v>
      </c>
      <c r="O247" s="23" t="s">
        <v>679</v>
      </c>
      <c r="P247" s="23">
        <f t="shared" si="7"/>
        <v>5</v>
      </c>
    </row>
    <row r="248" spans="1:16" x14ac:dyDescent="0.3">
      <c r="A248">
        <v>256</v>
      </c>
      <c r="B248" t="s">
        <v>1015</v>
      </c>
      <c r="C248" t="s">
        <v>1016</v>
      </c>
      <c r="D248" t="s">
        <v>28</v>
      </c>
      <c r="E248" t="s">
        <v>29</v>
      </c>
      <c r="F248">
        <v>90</v>
      </c>
      <c r="G248" t="s">
        <v>1017</v>
      </c>
      <c r="H248" t="s">
        <v>1018</v>
      </c>
      <c r="I248" t="s">
        <v>294</v>
      </c>
      <c r="J248" s="6">
        <v>43929</v>
      </c>
      <c r="K248">
        <v>55</v>
      </c>
      <c r="L248" t="s">
        <v>80</v>
      </c>
      <c r="M248">
        <f t="shared" si="6"/>
        <v>0</v>
      </c>
      <c r="N248" s="23" t="s">
        <v>10593</v>
      </c>
      <c r="O248" s="23" t="s">
        <v>6</v>
      </c>
      <c r="P248" s="23">
        <f t="shared" si="7"/>
        <v>6</v>
      </c>
    </row>
    <row r="249" spans="1:16" x14ac:dyDescent="0.3">
      <c r="A249">
        <v>257</v>
      </c>
      <c r="B249" t="s">
        <v>1019</v>
      </c>
      <c r="C249" t="s">
        <v>1020</v>
      </c>
      <c r="D249" t="s">
        <v>28</v>
      </c>
      <c r="E249" t="s">
        <v>29</v>
      </c>
      <c r="F249">
        <v>90</v>
      </c>
      <c r="G249" t="s">
        <v>1021</v>
      </c>
      <c r="H249" t="s">
        <v>1022</v>
      </c>
      <c r="I249" t="s">
        <v>164</v>
      </c>
      <c r="J249" s="6" t="s">
        <v>13692</v>
      </c>
      <c r="K249">
        <v>95</v>
      </c>
      <c r="L249" t="s">
        <v>64</v>
      </c>
      <c r="M249">
        <f t="shared" si="6"/>
        <v>0</v>
      </c>
      <c r="N249" s="23" t="s">
        <v>1021</v>
      </c>
      <c r="O249" s="23"/>
      <c r="P249" s="23">
        <f t="shared" si="7"/>
        <v>0</v>
      </c>
    </row>
    <row r="250" spans="1:16" x14ac:dyDescent="0.3">
      <c r="A250">
        <v>258</v>
      </c>
      <c r="B250" t="s">
        <v>1023</v>
      </c>
      <c r="C250" t="s">
        <v>1024</v>
      </c>
      <c r="D250" t="s">
        <v>28</v>
      </c>
      <c r="E250" t="s">
        <v>29</v>
      </c>
      <c r="F250">
        <v>60</v>
      </c>
      <c r="G250" t="s">
        <v>14425</v>
      </c>
      <c r="H250" t="s">
        <v>1026</v>
      </c>
      <c r="I250" t="s">
        <v>32</v>
      </c>
      <c r="J250" s="6" t="s">
        <v>13755</v>
      </c>
      <c r="K250">
        <v>12</v>
      </c>
      <c r="L250" t="s">
        <v>45</v>
      </c>
      <c r="M250">
        <f t="shared" si="6"/>
        <v>0</v>
      </c>
      <c r="N250" s="23" t="s">
        <v>1021</v>
      </c>
      <c r="O250" s="23" t="s">
        <v>10449</v>
      </c>
      <c r="P250" s="23">
        <f t="shared" si="7"/>
        <v>7</v>
      </c>
    </row>
    <row r="251" spans="1:16" x14ac:dyDescent="0.3">
      <c r="A251">
        <v>259</v>
      </c>
      <c r="B251" t="s">
        <v>1027</v>
      </c>
      <c r="C251" t="s">
        <v>564</v>
      </c>
      <c r="D251" t="s">
        <v>28</v>
      </c>
      <c r="E251" t="s">
        <v>29</v>
      </c>
      <c r="F251">
        <v>60</v>
      </c>
      <c r="G251" t="s">
        <v>1028</v>
      </c>
      <c r="H251" t="s">
        <v>641</v>
      </c>
      <c r="I251" t="s">
        <v>294</v>
      </c>
      <c r="J251" s="6" t="s">
        <v>13751</v>
      </c>
      <c r="K251">
        <v>79</v>
      </c>
      <c r="L251" t="s">
        <v>159</v>
      </c>
      <c r="M251">
        <f t="shared" si="6"/>
        <v>0</v>
      </c>
      <c r="N251" s="23" t="s">
        <v>1021</v>
      </c>
      <c r="O251" s="23" t="s">
        <v>10438</v>
      </c>
      <c r="P251" s="23">
        <f t="shared" si="7"/>
        <v>5</v>
      </c>
    </row>
    <row r="252" spans="1:16" x14ac:dyDescent="0.3">
      <c r="A252">
        <v>260</v>
      </c>
      <c r="B252" t="s">
        <v>1029</v>
      </c>
      <c r="C252" t="s">
        <v>1030</v>
      </c>
      <c r="D252" t="s">
        <v>15</v>
      </c>
      <c r="E252" t="s">
        <v>16</v>
      </c>
      <c r="F252">
        <v>30</v>
      </c>
      <c r="G252" t="s">
        <v>1028</v>
      </c>
      <c r="H252" t="s">
        <v>393</v>
      </c>
      <c r="I252" t="s">
        <v>32</v>
      </c>
      <c r="J252" s="6">
        <v>44653</v>
      </c>
      <c r="K252">
        <v>12</v>
      </c>
      <c r="L252" t="s">
        <v>101</v>
      </c>
      <c r="M252">
        <f t="shared" si="6"/>
        <v>0</v>
      </c>
      <c r="N252" s="23" t="s">
        <v>1021</v>
      </c>
      <c r="O252" s="23" t="s">
        <v>10438</v>
      </c>
      <c r="P252" s="23">
        <f t="shared" si="7"/>
        <v>5</v>
      </c>
    </row>
    <row r="253" spans="1:16" x14ac:dyDescent="0.3">
      <c r="A253">
        <v>261</v>
      </c>
      <c r="B253" t="s">
        <v>1031</v>
      </c>
      <c r="C253" t="s">
        <v>1032</v>
      </c>
      <c r="D253" t="s">
        <v>28</v>
      </c>
      <c r="E253" t="s">
        <v>29</v>
      </c>
      <c r="F253">
        <v>60</v>
      </c>
      <c r="G253" t="s">
        <v>1033</v>
      </c>
      <c r="H253" t="s">
        <v>1034</v>
      </c>
      <c r="I253" t="s">
        <v>1035</v>
      </c>
      <c r="J253" s="6">
        <v>44021</v>
      </c>
      <c r="K253">
        <v>3</v>
      </c>
      <c r="L253" t="s">
        <v>54</v>
      </c>
      <c r="M253">
        <f t="shared" si="6"/>
        <v>0</v>
      </c>
      <c r="N253" s="23" t="s">
        <v>2398</v>
      </c>
      <c r="O253" s="23" t="s">
        <v>10594</v>
      </c>
      <c r="P253" s="23">
        <f t="shared" si="7"/>
        <v>4</v>
      </c>
    </row>
    <row r="254" spans="1:16" x14ac:dyDescent="0.3">
      <c r="A254">
        <v>262</v>
      </c>
      <c r="B254" t="s">
        <v>1036</v>
      </c>
      <c r="C254" t="s">
        <v>1037</v>
      </c>
      <c r="D254" t="s">
        <v>28</v>
      </c>
      <c r="E254" t="s">
        <v>29</v>
      </c>
      <c r="F254">
        <v>30</v>
      </c>
      <c r="G254" t="s">
        <v>1038</v>
      </c>
      <c r="H254" t="s">
        <v>1039</v>
      </c>
      <c r="I254" t="s">
        <v>25</v>
      </c>
      <c r="J254" s="6" t="s">
        <v>13731</v>
      </c>
      <c r="K254">
        <v>85</v>
      </c>
      <c r="L254" t="s">
        <v>159</v>
      </c>
      <c r="M254">
        <f t="shared" si="6"/>
        <v>0</v>
      </c>
      <c r="N254" s="23" t="s">
        <v>10595</v>
      </c>
      <c r="O254" s="23" t="s">
        <v>10417</v>
      </c>
      <c r="P254" s="23">
        <f t="shared" si="7"/>
        <v>5</v>
      </c>
    </row>
    <row r="255" spans="1:16" x14ac:dyDescent="0.3">
      <c r="A255">
        <v>263</v>
      </c>
      <c r="B255" t="s">
        <v>1040</v>
      </c>
      <c r="C255" t="s">
        <v>1041</v>
      </c>
      <c r="D255" t="s">
        <v>15</v>
      </c>
      <c r="E255" t="s">
        <v>16</v>
      </c>
      <c r="F255">
        <v>30</v>
      </c>
      <c r="G255" t="s">
        <v>1038</v>
      </c>
      <c r="H255" t="s">
        <v>1042</v>
      </c>
      <c r="I255" t="s">
        <v>32</v>
      </c>
      <c r="J255" s="6" t="s">
        <v>13621</v>
      </c>
      <c r="K255">
        <v>46</v>
      </c>
      <c r="L255" t="s">
        <v>45</v>
      </c>
      <c r="M255">
        <f t="shared" si="6"/>
        <v>0</v>
      </c>
      <c r="N255" s="23" t="s">
        <v>10595</v>
      </c>
      <c r="O255" s="23" t="s">
        <v>10417</v>
      </c>
      <c r="P255" s="23">
        <f t="shared" si="7"/>
        <v>5</v>
      </c>
    </row>
    <row r="256" spans="1:16" x14ac:dyDescent="0.3">
      <c r="A256">
        <v>264</v>
      </c>
      <c r="B256" t="s">
        <v>1043</v>
      </c>
      <c r="C256" t="s">
        <v>1044</v>
      </c>
      <c r="D256" t="s">
        <v>15</v>
      </c>
      <c r="E256" t="s">
        <v>16</v>
      </c>
      <c r="F256">
        <v>30</v>
      </c>
      <c r="G256" t="s">
        <v>1045</v>
      </c>
      <c r="H256" t="s">
        <v>378</v>
      </c>
      <c r="I256" t="s">
        <v>146</v>
      </c>
      <c r="J256" s="6" t="s">
        <v>13756</v>
      </c>
      <c r="K256">
        <v>68</v>
      </c>
      <c r="L256" t="s">
        <v>33</v>
      </c>
      <c r="M256">
        <f t="shared" si="6"/>
        <v>0</v>
      </c>
      <c r="N256" s="23" t="s">
        <v>10596</v>
      </c>
      <c r="O256" s="23" t="s">
        <v>10422</v>
      </c>
      <c r="P256" s="23">
        <f t="shared" si="7"/>
        <v>4</v>
      </c>
    </row>
    <row r="257" spans="1:16" x14ac:dyDescent="0.3">
      <c r="A257">
        <v>265</v>
      </c>
      <c r="B257" t="s">
        <v>1046</v>
      </c>
      <c r="C257" t="s">
        <v>1047</v>
      </c>
      <c r="D257" t="s">
        <v>117</v>
      </c>
      <c r="E257" t="s">
        <v>16</v>
      </c>
      <c r="F257">
        <v>30</v>
      </c>
      <c r="G257" t="s">
        <v>14426</v>
      </c>
      <c r="H257" t="s">
        <v>443</v>
      </c>
      <c r="I257" t="s">
        <v>294</v>
      </c>
      <c r="J257" s="6">
        <v>44018</v>
      </c>
      <c r="K257">
        <v>31</v>
      </c>
      <c r="L257" t="s">
        <v>39</v>
      </c>
      <c r="M257">
        <f t="shared" si="6"/>
        <v>0</v>
      </c>
      <c r="N257" s="23" t="s">
        <v>10597</v>
      </c>
      <c r="O257" s="23" t="s">
        <v>10454</v>
      </c>
      <c r="P257" s="23">
        <f t="shared" si="7"/>
        <v>4</v>
      </c>
    </row>
    <row r="258" spans="1:16" x14ac:dyDescent="0.3">
      <c r="A258">
        <v>266</v>
      </c>
      <c r="B258" t="s">
        <v>1049</v>
      </c>
      <c r="C258" t="s">
        <v>1050</v>
      </c>
      <c r="D258" t="s">
        <v>28</v>
      </c>
      <c r="E258" t="s">
        <v>29</v>
      </c>
      <c r="F258">
        <v>30</v>
      </c>
      <c r="G258" t="s">
        <v>1051</v>
      </c>
      <c r="H258" t="s">
        <v>1052</v>
      </c>
      <c r="I258" t="s">
        <v>32</v>
      </c>
      <c r="J258" s="6" t="s">
        <v>13757</v>
      </c>
      <c r="K258">
        <v>49</v>
      </c>
      <c r="L258" t="s">
        <v>54</v>
      </c>
      <c r="M258">
        <f t="shared" ref="M258:M321" si="8">COUNTBLANK(A258:L258)</f>
        <v>0</v>
      </c>
      <c r="N258" s="23" t="s">
        <v>10598</v>
      </c>
      <c r="O258" s="23" t="s">
        <v>10417</v>
      </c>
      <c r="P258" s="23">
        <f t="shared" ref="P258:P321" si="9">LEN(O258)</f>
        <v>5</v>
      </c>
    </row>
    <row r="259" spans="1:16" x14ac:dyDescent="0.3">
      <c r="A259">
        <v>267</v>
      </c>
      <c r="B259" t="s">
        <v>1053</v>
      </c>
      <c r="C259" t="s">
        <v>1054</v>
      </c>
      <c r="D259" t="s">
        <v>51</v>
      </c>
      <c r="E259" t="s">
        <v>16</v>
      </c>
      <c r="F259">
        <v>60</v>
      </c>
      <c r="G259" t="s">
        <v>1055</v>
      </c>
      <c r="H259" t="s">
        <v>1056</v>
      </c>
      <c r="I259" t="s">
        <v>129</v>
      </c>
      <c r="J259" s="6">
        <v>44235</v>
      </c>
      <c r="K259">
        <v>11</v>
      </c>
      <c r="L259" t="s">
        <v>45</v>
      </c>
      <c r="M259">
        <f t="shared" si="8"/>
        <v>0</v>
      </c>
      <c r="N259" s="23" t="s">
        <v>10599</v>
      </c>
      <c r="O259" s="23" t="s">
        <v>10420</v>
      </c>
      <c r="P259" s="23">
        <f t="shared" si="9"/>
        <v>6</v>
      </c>
    </row>
    <row r="260" spans="1:16" x14ac:dyDescent="0.3">
      <c r="A260">
        <v>268</v>
      </c>
      <c r="B260" t="s">
        <v>1057</v>
      </c>
      <c r="C260" t="s">
        <v>1058</v>
      </c>
      <c r="D260" t="s">
        <v>51</v>
      </c>
      <c r="E260" t="s">
        <v>16</v>
      </c>
      <c r="F260">
        <v>60</v>
      </c>
      <c r="G260" t="s">
        <v>14283</v>
      </c>
      <c r="H260" t="s">
        <v>1060</v>
      </c>
      <c r="I260" t="s">
        <v>38</v>
      </c>
      <c r="J260" s="6" t="s">
        <v>13758</v>
      </c>
      <c r="K260">
        <v>6</v>
      </c>
      <c r="L260" t="s">
        <v>80</v>
      </c>
      <c r="M260">
        <f t="shared" si="8"/>
        <v>0</v>
      </c>
      <c r="N260" s="23" t="s">
        <v>10600</v>
      </c>
      <c r="O260" s="23" t="s">
        <v>4205</v>
      </c>
      <c r="P260" s="23">
        <f t="shared" si="9"/>
        <v>4</v>
      </c>
    </row>
    <row r="261" spans="1:16" x14ac:dyDescent="0.3">
      <c r="A261">
        <v>269</v>
      </c>
      <c r="B261" t="s">
        <v>1061</v>
      </c>
      <c r="C261" t="s">
        <v>1062</v>
      </c>
      <c r="D261" t="s">
        <v>15</v>
      </c>
      <c r="E261" t="s">
        <v>16</v>
      </c>
      <c r="F261">
        <v>90</v>
      </c>
      <c r="G261" t="s">
        <v>1063</v>
      </c>
      <c r="H261" t="s">
        <v>1064</v>
      </c>
      <c r="I261" t="s">
        <v>886</v>
      </c>
      <c r="J261" s="6" t="s">
        <v>13759</v>
      </c>
      <c r="K261">
        <v>14</v>
      </c>
      <c r="L261" t="s">
        <v>70</v>
      </c>
      <c r="M261">
        <f t="shared" si="8"/>
        <v>0</v>
      </c>
      <c r="N261" s="23" t="s">
        <v>10601</v>
      </c>
      <c r="O261" s="23" t="s">
        <v>3237</v>
      </c>
      <c r="P261" s="23">
        <f t="shared" si="9"/>
        <v>6</v>
      </c>
    </row>
    <row r="262" spans="1:16" x14ac:dyDescent="0.3">
      <c r="A262">
        <v>270</v>
      </c>
      <c r="B262" t="s">
        <v>1065</v>
      </c>
      <c r="C262" t="s">
        <v>1066</v>
      </c>
      <c r="D262" t="s">
        <v>28</v>
      </c>
      <c r="E262" t="s">
        <v>29</v>
      </c>
      <c r="F262">
        <v>30</v>
      </c>
      <c r="G262" t="s">
        <v>1067</v>
      </c>
      <c r="H262" t="s">
        <v>293</v>
      </c>
      <c r="I262" t="s">
        <v>294</v>
      </c>
      <c r="J262" s="6">
        <v>44014</v>
      </c>
      <c r="K262">
        <v>40</v>
      </c>
      <c r="L262" t="s">
        <v>159</v>
      </c>
      <c r="M262">
        <f t="shared" si="8"/>
        <v>0</v>
      </c>
      <c r="N262" s="23" t="s">
        <v>10602</v>
      </c>
      <c r="O262" s="23" t="s">
        <v>3089</v>
      </c>
      <c r="P262" s="23">
        <f t="shared" si="9"/>
        <v>4</v>
      </c>
    </row>
    <row r="263" spans="1:16" x14ac:dyDescent="0.3">
      <c r="A263">
        <v>271</v>
      </c>
      <c r="B263" t="s">
        <v>1068</v>
      </c>
      <c r="C263" t="s">
        <v>800</v>
      </c>
      <c r="D263" t="s">
        <v>15</v>
      </c>
      <c r="E263" t="s">
        <v>16</v>
      </c>
      <c r="F263">
        <v>30</v>
      </c>
      <c r="G263" t="s">
        <v>1069</v>
      </c>
      <c r="H263" t="s">
        <v>1070</v>
      </c>
      <c r="I263" t="s">
        <v>32</v>
      </c>
      <c r="J263" s="6" t="s">
        <v>13760</v>
      </c>
      <c r="K263">
        <v>21</v>
      </c>
      <c r="L263" t="s">
        <v>54</v>
      </c>
      <c r="M263">
        <f t="shared" si="8"/>
        <v>0</v>
      </c>
      <c r="N263" s="23" t="s">
        <v>10603</v>
      </c>
      <c r="O263" s="23" t="s">
        <v>6</v>
      </c>
      <c r="P263" s="23">
        <f t="shared" si="9"/>
        <v>6</v>
      </c>
    </row>
    <row r="264" spans="1:16" x14ac:dyDescent="0.3">
      <c r="A264">
        <v>272</v>
      </c>
      <c r="B264" t="s">
        <v>1071</v>
      </c>
      <c r="C264" t="s">
        <v>1072</v>
      </c>
      <c r="D264" t="s">
        <v>51</v>
      </c>
      <c r="E264" t="s">
        <v>16</v>
      </c>
      <c r="F264">
        <v>60</v>
      </c>
      <c r="G264" t="s">
        <v>1073</v>
      </c>
      <c r="H264" t="s">
        <v>981</v>
      </c>
      <c r="I264" t="s">
        <v>32</v>
      </c>
      <c r="J264" s="6">
        <v>44682</v>
      </c>
      <c r="K264">
        <v>64</v>
      </c>
      <c r="L264" t="s">
        <v>80</v>
      </c>
      <c r="M264">
        <f t="shared" si="8"/>
        <v>0</v>
      </c>
      <c r="N264" s="23" t="s">
        <v>6982</v>
      </c>
      <c r="O264" s="23" t="s">
        <v>10438</v>
      </c>
      <c r="P264" s="23">
        <f t="shared" si="9"/>
        <v>5</v>
      </c>
    </row>
    <row r="265" spans="1:16" x14ac:dyDescent="0.3">
      <c r="A265">
        <v>273</v>
      </c>
      <c r="B265" t="s">
        <v>1074</v>
      </c>
      <c r="C265" t="s">
        <v>1075</v>
      </c>
      <c r="D265" t="s">
        <v>15</v>
      </c>
      <c r="E265" t="s">
        <v>16</v>
      </c>
      <c r="F265">
        <v>90</v>
      </c>
      <c r="G265" t="s">
        <v>14427</v>
      </c>
      <c r="H265" t="s">
        <v>1077</v>
      </c>
      <c r="I265" t="s">
        <v>1078</v>
      </c>
      <c r="J265" s="6">
        <v>44450</v>
      </c>
      <c r="K265">
        <v>30</v>
      </c>
      <c r="L265" t="s">
        <v>64</v>
      </c>
      <c r="M265">
        <f t="shared" si="8"/>
        <v>0</v>
      </c>
      <c r="N265" s="23" t="s">
        <v>4143</v>
      </c>
      <c r="O265" s="23" t="s">
        <v>10449</v>
      </c>
      <c r="P265" s="23">
        <f t="shared" si="9"/>
        <v>7</v>
      </c>
    </row>
    <row r="266" spans="1:16" x14ac:dyDescent="0.3">
      <c r="A266">
        <v>274</v>
      </c>
      <c r="B266" t="s">
        <v>1079</v>
      </c>
      <c r="C266" t="s">
        <v>1080</v>
      </c>
      <c r="D266" t="s">
        <v>51</v>
      </c>
      <c r="E266" t="s">
        <v>16</v>
      </c>
      <c r="F266">
        <v>60</v>
      </c>
      <c r="G266" t="s">
        <v>1081</v>
      </c>
      <c r="H266" t="s">
        <v>1082</v>
      </c>
      <c r="I266" t="s">
        <v>1083</v>
      </c>
      <c r="J266" s="6" t="s">
        <v>13761</v>
      </c>
      <c r="K266">
        <v>41</v>
      </c>
      <c r="L266" t="s">
        <v>101</v>
      </c>
      <c r="M266">
        <f t="shared" si="8"/>
        <v>0</v>
      </c>
      <c r="N266" s="23" t="s">
        <v>10604</v>
      </c>
      <c r="O266" s="23" t="s">
        <v>10453</v>
      </c>
      <c r="P266" s="23">
        <f t="shared" si="9"/>
        <v>7</v>
      </c>
    </row>
    <row r="267" spans="1:16" x14ac:dyDescent="0.3">
      <c r="A267">
        <v>275</v>
      </c>
      <c r="B267" t="s">
        <v>1084</v>
      </c>
      <c r="C267" t="s">
        <v>1085</v>
      </c>
      <c r="D267" t="s">
        <v>15</v>
      </c>
      <c r="E267" t="s">
        <v>16</v>
      </c>
      <c r="F267">
        <v>90</v>
      </c>
      <c r="G267" t="s">
        <v>1086</v>
      </c>
      <c r="H267" t="s">
        <v>1087</v>
      </c>
      <c r="I267" t="s">
        <v>554</v>
      </c>
      <c r="J267" s="6" t="s">
        <v>13762</v>
      </c>
      <c r="K267">
        <v>27</v>
      </c>
      <c r="L267" t="s">
        <v>64</v>
      </c>
      <c r="M267">
        <f t="shared" si="8"/>
        <v>0</v>
      </c>
      <c r="N267" s="23" t="s">
        <v>10605</v>
      </c>
      <c r="O267" s="23" t="s">
        <v>10416</v>
      </c>
      <c r="P267" s="23">
        <f t="shared" si="9"/>
        <v>4</v>
      </c>
    </row>
    <row r="268" spans="1:16" x14ac:dyDescent="0.3">
      <c r="A268">
        <v>276</v>
      </c>
      <c r="B268" t="s">
        <v>1088</v>
      </c>
      <c r="C268" t="s">
        <v>1089</v>
      </c>
      <c r="D268" t="s">
        <v>51</v>
      </c>
      <c r="E268" t="s">
        <v>16</v>
      </c>
      <c r="F268">
        <v>90</v>
      </c>
      <c r="G268" t="s">
        <v>14428</v>
      </c>
      <c r="H268" t="s">
        <v>1091</v>
      </c>
      <c r="I268" t="s">
        <v>32</v>
      </c>
      <c r="J268" s="6">
        <v>44413</v>
      </c>
      <c r="K268">
        <v>58</v>
      </c>
      <c r="L268" t="s">
        <v>54</v>
      </c>
      <c r="M268">
        <f t="shared" si="8"/>
        <v>0</v>
      </c>
      <c r="N268" s="23" t="s">
        <v>10606</v>
      </c>
      <c r="O268" s="23" t="s">
        <v>10449</v>
      </c>
      <c r="P268" s="23">
        <f t="shared" si="9"/>
        <v>7</v>
      </c>
    </row>
    <row r="269" spans="1:16" x14ac:dyDescent="0.3">
      <c r="A269">
        <v>277</v>
      </c>
      <c r="B269" t="s">
        <v>1092</v>
      </c>
      <c r="C269" t="s">
        <v>1093</v>
      </c>
      <c r="D269" t="s">
        <v>15</v>
      </c>
      <c r="E269" t="s">
        <v>16</v>
      </c>
      <c r="F269">
        <v>30</v>
      </c>
      <c r="G269" t="s">
        <v>1094</v>
      </c>
      <c r="H269" t="s">
        <v>1095</v>
      </c>
      <c r="I269" t="s">
        <v>178</v>
      </c>
      <c r="J269" s="6">
        <v>44480</v>
      </c>
      <c r="K269">
        <v>3</v>
      </c>
      <c r="L269" t="s">
        <v>159</v>
      </c>
      <c r="M269">
        <f t="shared" si="8"/>
        <v>0</v>
      </c>
      <c r="N269" s="23" t="s">
        <v>10607</v>
      </c>
      <c r="O269" s="23" t="s">
        <v>10422</v>
      </c>
      <c r="P269" s="23">
        <f t="shared" si="9"/>
        <v>4</v>
      </c>
    </row>
    <row r="270" spans="1:16" x14ac:dyDescent="0.3">
      <c r="A270">
        <v>278</v>
      </c>
      <c r="B270" t="s">
        <v>1096</v>
      </c>
      <c r="C270" t="s">
        <v>1097</v>
      </c>
      <c r="D270" t="s">
        <v>28</v>
      </c>
      <c r="E270" t="s">
        <v>29</v>
      </c>
      <c r="F270">
        <v>30</v>
      </c>
      <c r="G270" t="s">
        <v>1098</v>
      </c>
      <c r="H270" t="s">
        <v>1099</v>
      </c>
      <c r="I270" t="s">
        <v>25</v>
      </c>
      <c r="J270" s="6" t="s">
        <v>13763</v>
      </c>
      <c r="K270">
        <v>38</v>
      </c>
      <c r="L270" t="s">
        <v>159</v>
      </c>
      <c r="M270">
        <f t="shared" si="8"/>
        <v>0</v>
      </c>
      <c r="N270" s="23" t="s">
        <v>10608</v>
      </c>
      <c r="O270" s="23" t="s">
        <v>10609</v>
      </c>
      <c r="P270" s="23">
        <f t="shared" si="9"/>
        <v>3</v>
      </c>
    </row>
    <row r="271" spans="1:16" x14ac:dyDescent="0.3">
      <c r="A271">
        <v>279</v>
      </c>
      <c r="B271" t="s">
        <v>1100</v>
      </c>
      <c r="C271" t="s">
        <v>1101</v>
      </c>
      <c r="D271" t="s">
        <v>51</v>
      </c>
      <c r="E271" t="s">
        <v>16</v>
      </c>
      <c r="F271">
        <v>30</v>
      </c>
      <c r="G271" t="s">
        <v>1102</v>
      </c>
      <c r="H271" t="s">
        <v>1103</v>
      </c>
      <c r="I271" t="s">
        <v>25</v>
      </c>
      <c r="J271" s="6" t="s">
        <v>13764</v>
      </c>
      <c r="K271">
        <v>43</v>
      </c>
      <c r="L271" t="s">
        <v>101</v>
      </c>
      <c r="M271">
        <f t="shared" si="8"/>
        <v>0</v>
      </c>
      <c r="N271" s="23" t="s">
        <v>10608</v>
      </c>
      <c r="O271" s="23" t="s">
        <v>10438</v>
      </c>
      <c r="P271" s="23">
        <f t="shared" si="9"/>
        <v>5</v>
      </c>
    </row>
    <row r="272" spans="1:16" x14ac:dyDescent="0.3">
      <c r="A272">
        <v>280</v>
      </c>
      <c r="B272" t="s">
        <v>1104</v>
      </c>
      <c r="C272" t="s">
        <v>1105</v>
      </c>
      <c r="D272" t="s">
        <v>28</v>
      </c>
      <c r="E272" t="s">
        <v>29</v>
      </c>
      <c r="F272">
        <v>60</v>
      </c>
      <c r="G272" t="s">
        <v>1106</v>
      </c>
      <c r="H272" t="s">
        <v>1107</v>
      </c>
      <c r="I272" t="s">
        <v>32</v>
      </c>
      <c r="J272" s="6" t="s">
        <v>13765</v>
      </c>
      <c r="K272">
        <v>36</v>
      </c>
      <c r="L272" t="s">
        <v>64</v>
      </c>
      <c r="M272">
        <f t="shared" si="8"/>
        <v>0</v>
      </c>
      <c r="N272" s="23" t="s">
        <v>10608</v>
      </c>
      <c r="O272" s="23" t="s">
        <v>10529</v>
      </c>
      <c r="P272" s="23">
        <f t="shared" si="9"/>
        <v>7</v>
      </c>
    </row>
    <row r="273" spans="1:16" x14ac:dyDescent="0.3">
      <c r="A273">
        <v>281</v>
      </c>
      <c r="B273" t="s">
        <v>1108</v>
      </c>
      <c r="C273" t="s">
        <v>1109</v>
      </c>
      <c r="D273" t="s">
        <v>28</v>
      </c>
      <c r="E273" t="s">
        <v>29</v>
      </c>
      <c r="F273">
        <v>60</v>
      </c>
      <c r="G273" t="s">
        <v>1110</v>
      </c>
      <c r="H273" t="s">
        <v>1111</v>
      </c>
      <c r="I273" t="s">
        <v>32</v>
      </c>
      <c r="J273" s="6">
        <v>44204</v>
      </c>
      <c r="K273">
        <v>51</v>
      </c>
      <c r="L273" t="s">
        <v>54</v>
      </c>
      <c r="M273">
        <f t="shared" si="8"/>
        <v>0</v>
      </c>
      <c r="N273" s="23" t="s">
        <v>4504</v>
      </c>
      <c r="O273" s="23" t="s">
        <v>3780</v>
      </c>
      <c r="P273" s="23">
        <f t="shared" si="9"/>
        <v>5</v>
      </c>
    </row>
    <row r="274" spans="1:16" x14ac:dyDescent="0.3">
      <c r="A274">
        <v>282</v>
      </c>
      <c r="B274" t="s">
        <v>1112</v>
      </c>
      <c r="C274" t="s">
        <v>1113</v>
      </c>
      <c r="D274" t="s">
        <v>51</v>
      </c>
      <c r="E274" t="s">
        <v>16</v>
      </c>
      <c r="F274">
        <v>60</v>
      </c>
      <c r="G274" t="s">
        <v>14429</v>
      </c>
      <c r="H274" t="s">
        <v>1115</v>
      </c>
      <c r="I274" t="s">
        <v>32</v>
      </c>
      <c r="J274" s="6" t="s">
        <v>13766</v>
      </c>
      <c r="K274">
        <v>86</v>
      </c>
      <c r="L274" t="s">
        <v>159</v>
      </c>
      <c r="M274">
        <f t="shared" si="8"/>
        <v>0</v>
      </c>
      <c r="N274" s="23" t="s">
        <v>10610</v>
      </c>
      <c r="O274" s="23" t="s">
        <v>3089</v>
      </c>
      <c r="P274" s="23">
        <f t="shared" si="9"/>
        <v>4</v>
      </c>
    </row>
    <row r="275" spans="1:16" x14ac:dyDescent="0.3">
      <c r="A275">
        <v>283</v>
      </c>
      <c r="B275" t="s">
        <v>1116</v>
      </c>
      <c r="C275" t="s">
        <v>1117</v>
      </c>
      <c r="D275" t="s">
        <v>28</v>
      </c>
      <c r="E275" t="s">
        <v>29</v>
      </c>
      <c r="F275">
        <v>30</v>
      </c>
      <c r="G275" t="s">
        <v>1118</v>
      </c>
      <c r="H275" t="s">
        <v>1119</v>
      </c>
      <c r="I275" t="s">
        <v>240</v>
      </c>
      <c r="J275" s="6">
        <v>44416</v>
      </c>
      <c r="K275">
        <v>6</v>
      </c>
      <c r="L275" t="s">
        <v>80</v>
      </c>
      <c r="M275">
        <f t="shared" si="8"/>
        <v>0</v>
      </c>
      <c r="N275" s="23" t="s">
        <v>10611</v>
      </c>
      <c r="O275" s="23" t="s">
        <v>10422</v>
      </c>
      <c r="P275" s="23">
        <f t="shared" si="9"/>
        <v>4</v>
      </c>
    </row>
    <row r="276" spans="1:16" x14ac:dyDescent="0.3">
      <c r="A276">
        <v>284</v>
      </c>
      <c r="B276" t="s">
        <v>1120</v>
      </c>
      <c r="C276" t="s">
        <v>1121</v>
      </c>
      <c r="D276" t="s">
        <v>28</v>
      </c>
      <c r="E276" t="s">
        <v>29</v>
      </c>
      <c r="F276">
        <v>60</v>
      </c>
      <c r="G276" t="s">
        <v>14284</v>
      </c>
      <c r="H276" t="s">
        <v>917</v>
      </c>
      <c r="I276" t="s">
        <v>32</v>
      </c>
      <c r="J276" s="6" t="s">
        <v>13767</v>
      </c>
      <c r="K276">
        <v>40</v>
      </c>
      <c r="L276" t="s">
        <v>20</v>
      </c>
      <c r="M276">
        <f t="shared" si="8"/>
        <v>0</v>
      </c>
      <c r="N276" s="23" t="s">
        <v>10612</v>
      </c>
      <c r="O276" s="23" t="s">
        <v>10430</v>
      </c>
      <c r="P276" s="23">
        <f t="shared" si="9"/>
        <v>9</v>
      </c>
    </row>
    <row r="277" spans="1:16" x14ac:dyDescent="0.3">
      <c r="A277">
        <v>285</v>
      </c>
      <c r="B277" t="s">
        <v>1123</v>
      </c>
      <c r="C277" t="s">
        <v>657</v>
      </c>
      <c r="D277" t="s">
        <v>51</v>
      </c>
      <c r="E277" t="s">
        <v>16</v>
      </c>
      <c r="F277">
        <v>90</v>
      </c>
      <c r="G277" t="s">
        <v>14825</v>
      </c>
      <c r="H277" t="s">
        <v>1125</v>
      </c>
      <c r="I277" t="s">
        <v>1126</v>
      </c>
      <c r="J277" s="6">
        <v>44053</v>
      </c>
      <c r="K277">
        <v>52</v>
      </c>
      <c r="L277" t="s">
        <v>54</v>
      </c>
      <c r="M277">
        <f t="shared" si="8"/>
        <v>0</v>
      </c>
      <c r="N277" s="23" t="s">
        <v>10613</v>
      </c>
      <c r="O277" s="23" t="s">
        <v>3369</v>
      </c>
      <c r="P277" s="23">
        <f t="shared" si="9"/>
        <v>5</v>
      </c>
    </row>
    <row r="278" spans="1:16" x14ac:dyDescent="0.3">
      <c r="A278">
        <v>286</v>
      </c>
      <c r="B278" t="s">
        <v>437</v>
      </c>
      <c r="C278" t="s">
        <v>770</v>
      </c>
      <c r="D278" t="s">
        <v>15</v>
      </c>
      <c r="E278" t="s">
        <v>16</v>
      </c>
      <c r="F278">
        <v>30</v>
      </c>
      <c r="G278" t="s">
        <v>1127</v>
      </c>
      <c r="H278" t="s">
        <v>1018</v>
      </c>
      <c r="I278" t="s">
        <v>294</v>
      </c>
      <c r="J278" s="6">
        <v>44261</v>
      </c>
      <c r="K278">
        <v>66</v>
      </c>
      <c r="L278" t="s">
        <v>101</v>
      </c>
      <c r="M278">
        <f t="shared" si="8"/>
        <v>0</v>
      </c>
      <c r="N278" s="23" t="s">
        <v>10614</v>
      </c>
      <c r="O278" s="23" t="s">
        <v>1021</v>
      </c>
      <c r="P278" s="23">
        <f t="shared" si="9"/>
        <v>6</v>
      </c>
    </row>
    <row r="279" spans="1:16" x14ac:dyDescent="0.3">
      <c r="A279">
        <v>287</v>
      </c>
      <c r="B279" t="s">
        <v>1128</v>
      </c>
      <c r="C279" t="s">
        <v>1129</v>
      </c>
      <c r="D279" t="s">
        <v>28</v>
      </c>
      <c r="E279" t="s">
        <v>29</v>
      </c>
      <c r="F279">
        <v>60</v>
      </c>
      <c r="G279" t="s">
        <v>14430</v>
      </c>
      <c r="H279" t="s">
        <v>1131</v>
      </c>
      <c r="I279" t="s">
        <v>32</v>
      </c>
      <c r="J279" s="6">
        <v>44509</v>
      </c>
      <c r="K279">
        <v>41</v>
      </c>
      <c r="L279" t="s">
        <v>101</v>
      </c>
      <c r="M279">
        <f t="shared" si="8"/>
        <v>0</v>
      </c>
      <c r="N279" s="23" t="s">
        <v>10615</v>
      </c>
      <c r="O279" s="23" t="s">
        <v>10438</v>
      </c>
      <c r="P279" s="23">
        <f t="shared" si="9"/>
        <v>5</v>
      </c>
    </row>
    <row r="280" spans="1:16" x14ac:dyDescent="0.3">
      <c r="A280">
        <v>288</v>
      </c>
      <c r="B280" t="s">
        <v>1132</v>
      </c>
      <c r="C280" t="s">
        <v>1133</v>
      </c>
      <c r="D280" t="s">
        <v>28</v>
      </c>
      <c r="E280" t="s">
        <v>29</v>
      </c>
      <c r="F280">
        <v>30</v>
      </c>
      <c r="G280" t="s">
        <v>1134</v>
      </c>
      <c r="H280" t="s">
        <v>1135</v>
      </c>
      <c r="I280" t="s">
        <v>38</v>
      </c>
      <c r="J280" s="6" t="s">
        <v>13768</v>
      </c>
      <c r="K280">
        <v>33</v>
      </c>
      <c r="L280" t="s">
        <v>80</v>
      </c>
      <c r="M280">
        <f t="shared" si="8"/>
        <v>0</v>
      </c>
      <c r="N280" s="23" t="s">
        <v>10616</v>
      </c>
      <c r="O280" s="23" t="s">
        <v>9969</v>
      </c>
      <c r="P280" s="23">
        <f t="shared" si="9"/>
        <v>6</v>
      </c>
    </row>
    <row r="281" spans="1:16" x14ac:dyDescent="0.3">
      <c r="A281">
        <v>289</v>
      </c>
      <c r="B281" t="s">
        <v>1136</v>
      </c>
      <c r="C281" t="s">
        <v>1137</v>
      </c>
      <c r="D281" t="s">
        <v>51</v>
      </c>
      <c r="E281" t="s">
        <v>16</v>
      </c>
      <c r="F281">
        <v>90</v>
      </c>
      <c r="G281" t="s">
        <v>1134</v>
      </c>
      <c r="H281" t="s">
        <v>1138</v>
      </c>
      <c r="I281" t="s">
        <v>124</v>
      </c>
      <c r="J281" s="6">
        <v>44805</v>
      </c>
      <c r="K281">
        <v>29</v>
      </c>
      <c r="L281" t="s">
        <v>20</v>
      </c>
      <c r="M281">
        <f t="shared" si="8"/>
        <v>0</v>
      </c>
      <c r="N281" s="23" t="s">
        <v>10616</v>
      </c>
      <c r="O281" s="23" t="s">
        <v>9969</v>
      </c>
      <c r="P281" s="23">
        <f t="shared" si="9"/>
        <v>6</v>
      </c>
    </row>
    <row r="282" spans="1:16" x14ac:dyDescent="0.3">
      <c r="A282">
        <v>290</v>
      </c>
      <c r="B282" t="s">
        <v>1139</v>
      </c>
      <c r="C282" t="s">
        <v>1140</v>
      </c>
      <c r="D282" t="s">
        <v>15</v>
      </c>
      <c r="E282" t="s">
        <v>16</v>
      </c>
      <c r="F282">
        <v>30</v>
      </c>
      <c r="G282" t="s">
        <v>1141</v>
      </c>
      <c r="H282" t="s">
        <v>1142</v>
      </c>
      <c r="I282" t="s">
        <v>38</v>
      </c>
      <c r="J282" s="6" t="s">
        <v>13769</v>
      </c>
      <c r="K282">
        <v>38</v>
      </c>
      <c r="L282" t="s">
        <v>64</v>
      </c>
      <c r="M282">
        <f t="shared" si="8"/>
        <v>0</v>
      </c>
      <c r="N282" s="23" t="s">
        <v>10617</v>
      </c>
      <c r="O282" s="23" t="s">
        <v>10438</v>
      </c>
      <c r="P282" s="23">
        <f t="shared" si="9"/>
        <v>5</v>
      </c>
    </row>
    <row r="283" spans="1:16" x14ac:dyDescent="0.3">
      <c r="A283">
        <v>291</v>
      </c>
      <c r="B283" t="s">
        <v>843</v>
      </c>
      <c r="C283" t="s">
        <v>394</v>
      </c>
      <c r="D283" t="s">
        <v>15</v>
      </c>
      <c r="E283" t="s">
        <v>16</v>
      </c>
      <c r="F283">
        <v>60</v>
      </c>
      <c r="G283" t="s">
        <v>1143</v>
      </c>
      <c r="H283" t="s">
        <v>951</v>
      </c>
      <c r="I283" t="s">
        <v>95</v>
      </c>
      <c r="J283" s="6">
        <v>44622</v>
      </c>
      <c r="K283">
        <v>4</v>
      </c>
      <c r="L283" t="s">
        <v>33</v>
      </c>
      <c r="M283">
        <f t="shared" si="8"/>
        <v>0</v>
      </c>
      <c r="N283" s="23" t="s">
        <v>4074</v>
      </c>
      <c r="O283" s="23" t="s">
        <v>10422</v>
      </c>
      <c r="P283" s="23">
        <f t="shared" si="9"/>
        <v>4</v>
      </c>
    </row>
    <row r="284" spans="1:16" x14ac:dyDescent="0.3">
      <c r="A284">
        <v>293</v>
      </c>
      <c r="B284" t="s">
        <v>1144</v>
      </c>
      <c r="C284" t="s">
        <v>1145</v>
      </c>
      <c r="D284" t="s">
        <v>117</v>
      </c>
      <c r="E284" t="s">
        <v>16</v>
      </c>
      <c r="F284">
        <v>60</v>
      </c>
      <c r="G284" t="s">
        <v>1146</v>
      </c>
      <c r="H284" t="s">
        <v>182</v>
      </c>
      <c r="I284" t="s">
        <v>32</v>
      </c>
      <c r="J284" s="6" t="s">
        <v>13770</v>
      </c>
      <c r="K284">
        <v>29</v>
      </c>
      <c r="L284" t="s">
        <v>80</v>
      </c>
      <c r="M284">
        <f t="shared" si="8"/>
        <v>0</v>
      </c>
      <c r="N284" s="23" t="s">
        <v>10618</v>
      </c>
      <c r="O284" s="23" t="s">
        <v>10430</v>
      </c>
      <c r="P284" s="23">
        <f t="shared" si="9"/>
        <v>9</v>
      </c>
    </row>
    <row r="285" spans="1:16" x14ac:dyDescent="0.3">
      <c r="A285">
        <v>294</v>
      </c>
      <c r="B285" t="s">
        <v>1147</v>
      </c>
      <c r="C285" t="s">
        <v>1148</v>
      </c>
      <c r="D285" t="s">
        <v>28</v>
      </c>
      <c r="E285" t="s">
        <v>29</v>
      </c>
      <c r="F285">
        <v>30</v>
      </c>
      <c r="G285" t="s">
        <v>1149</v>
      </c>
      <c r="H285" t="s">
        <v>1150</v>
      </c>
      <c r="I285" t="s">
        <v>32</v>
      </c>
      <c r="J285" s="6">
        <v>44023</v>
      </c>
      <c r="K285">
        <v>48</v>
      </c>
      <c r="L285" t="s">
        <v>45</v>
      </c>
      <c r="M285">
        <f t="shared" si="8"/>
        <v>0</v>
      </c>
      <c r="N285" s="23" t="s">
        <v>10619</v>
      </c>
      <c r="O285" s="23" t="s">
        <v>10420</v>
      </c>
      <c r="P285" s="23">
        <f t="shared" si="9"/>
        <v>6</v>
      </c>
    </row>
    <row r="286" spans="1:16" x14ac:dyDescent="0.3">
      <c r="A286">
        <v>295</v>
      </c>
      <c r="B286" t="s">
        <v>1151</v>
      </c>
      <c r="C286" t="s">
        <v>1152</v>
      </c>
      <c r="D286" t="s">
        <v>15</v>
      </c>
      <c r="E286" t="s">
        <v>16</v>
      </c>
      <c r="F286">
        <v>30</v>
      </c>
      <c r="G286" t="s">
        <v>1153</v>
      </c>
      <c r="H286" t="s">
        <v>917</v>
      </c>
      <c r="I286" t="s">
        <v>32</v>
      </c>
      <c r="J286" s="6">
        <v>44625</v>
      </c>
      <c r="K286">
        <v>11</v>
      </c>
      <c r="L286" t="s">
        <v>64</v>
      </c>
      <c r="M286">
        <f t="shared" si="8"/>
        <v>0</v>
      </c>
      <c r="N286" s="23" t="s">
        <v>10620</v>
      </c>
      <c r="O286" s="23" t="s">
        <v>6</v>
      </c>
      <c r="P286" s="23">
        <f t="shared" si="9"/>
        <v>6</v>
      </c>
    </row>
    <row r="287" spans="1:16" x14ac:dyDescent="0.3">
      <c r="A287">
        <v>296</v>
      </c>
      <c r="B287" t="s">
        <v>34</v>
      </c>
      <c r="C287" t="s">
        <v>1154</v>
      </c>
      <c r="D287" t="s">
        <v>28</v>
      </c>
      <c r="E287" t="s">
        <v>29</v>
      </c>
      <c r="F287">
        <v>30</v>
      </c>
      <c r="G287" t="s">
        <v>1155</v>
      </c>
      <c r="H287" t="s">
        <v>1156</v>
      </c>
      <c r="I287" t="s">
        <v>1157</v>
      </c>
      <c r="J287" s="6" t="s">
        <v>13771</v>
      </c>
      <c r="K287">
        <v>72</v>
      </c>
      <c r="L287" t="s">
        <v>70</v>
      </c>
      <c r="M287">
        <f t="shared" si="8"/>
        <v>0</v>
      </c>
      <c r="N287" s="23" t="s">
        <v>5609</v>
      </c>
      <c r="O287" s="23" t="s">
        <v>6</v>
      </c>
      <c r="P287" s="23">
        <f t="shared" si="9"/>
        <v>6</v>
      </c>
    </row>
    <row r="288" spans="1:16" x14ac:dyDescent="0.3">
      <c r="A288">
        <v>297</v>
      </c>
      <c r="B288" t="s">
        <v>1158</v>
      </c>
      <c r="C288" t="s">
        <v>1159</v>
      </c>
      <c r="D288" t="s">
        <v>28</v>
      </c>
      <c r="E288" t="s">
        <v>29</v>
      </c>
      <c r="F288">
        <v>60</v>
      </c>
      <c r="G288" t="s">
        <v>1155</v>
      </c>
      <c r="H288" t="s">
        <v>1160</v>
      </c>
      <c r="I288" t="s">
        <v>25</v>
      </c>
      <c r="J288" s="6">
        <v>44018</v>
      </c>
      <c r="K288">
        <v>14</v>
      </c>
      <c r="L288" t="s">
        <v>33</v>
      </c>
      <c r="M288">
        <f t="shared" si="8"/>
        <v>0</v>
      </c>
      <c r="N288" s="23" t="s">
        <v>5609</v>
      </c>
      <c r="O288" s="23" t="s">
        <v>6</v>
      </c>
      <c r="P288" s="23">
        <f t="shared" si="9"/>
        <v>6</v>
      </c>
    </row>
    <row r="289" spans="1:16" x14ac:dyDescent="0.3">
      <c r="A289">
        <v>298</v>
      </c>
      <c r="B289" t="s">
        <v>1161</v>
      </c>
      <c r="C289" t="s">
        <v>1162</v>
      </c>
      <c r="D289" t="s">
        <v>41</v>
      </c>
      <c r="E289" t="s">
        <v>16</v>
      </c>
      <c r="F289">
        <v>30</v>
      </c>
      <c r="G289" t="s">
        <v>1163</v>
      </c>
      <c r="H289" t="s">
        <v>1164</v>
      </c>
      <c r="I289" t="s">
        <v>89</v>
      </c>
      <c r="J289" s="6" t="s">
        <v>13772</v>
      </c>
      <c r="K289">
        <v>70</v>
      </c>
      <c r="L289" t="s">
        <v>101</v>
      </c>
      <c r="M289">
        <f t="shared" si="8"/>
        <v>0</v>
      </c>
      <c r="N289" s="23" t="s">
        <v>10621</v>
      </c>
      <c r="O289" s="23" t="s">
        <v>6</v>
      </c>
      <c r="P289" s="23">
        <f t="shared" si="9"/>
        <v>6</v>
      </c>
    </row>
    <row r="290" spans="1:16" x14ac:dyDescent="0.3">
      <c r="A290">
        <v>299</v>
      </c>
      <c r="B290" t="s">
        <v>1165</v>
      </c>
      <c r="C290" t="s">
        <v>1166</v>
      </c>
      <c r="D290" t="s">
        <v>41</v>
      </c>
      <c r="E290" t="s">
        <v>16</v>
      </c>
      <c r="F290">
        <v>30</v>
      </c>
      <c r="G290" t="s">
        <v>1167</v>
      </c>
      <c r="H290" t="s">
        <v>1168</v>
      </c>
      <c r="I290" t="s">
        <v>32</v>
      </c>
      <c r="J290" s="6" t="s">
        <v>13773</v>
      </c>
      <c r="K290">
        <v>82</v>
      </c>
      <c r="L290" t="s">
        <v>80</v>
      </c>
      <c r="M290">
        <f t="shared" si="8"/>
        <v>0</v>
      </c>
      <c r="N290" s="23" t="s">
        <v>10622</v>
      </c>
      <c r="O290" s="23" t="s">
        <v>10417</v>
      </c>
      <c r="P290" s="23">
        <f t="shared" si="9"/>
        <v>5</v>
      </c>
    </row>
    <row r="291" spans="1:16" x14ac:dyDescent="0.3">
      <c r="A291">
        <v>300</v>
      </c>
      <c r="B291" t="s">
        <v>1169</v>
      </c>
      <c r="C291" t="s">
        <v>1170</v>
      </c>
      <c r="D291" t="s">
        <v>28</v>
      </c>
      <c r="E291" t="s">
        <v>29</v>
      </c>
      <c r="F291">
        <v>60</v>
      </c>
      <c r="G291" t="s">
        <v>1171</v>
      </c>
      <c r="H291" t="s">
        <v>534</v>
      </c>
      <c r="I291" t="s">
        <v>32</v>
      </c>
      <c r="J291" s="6" t="s">
        <v>13774</v>
      </c>
      <c r="K291">
        <v>44</v>
      </c>
      <c r="L291" t="s">
        <v>54</v>
      </c>
      <c r="M291">
        <f t="shared" si="8"/>
        <v>0</v>
      </c>
      <c r="N291" s="23" t="s">
        <v>10622</v>
      </c>
      <c r="O291" s="23" t="s">
        <v>6</v>
      </c>
      <c r="P291" s="23">
        <f t="shared" si="9"/>
        <v>6</v>
      </c>
    </row>
    <row r="292" spans="1:16" x14ac:dyDescent="0.3">
      <c r="A292">
        <v>302</v>
      </c>
      <c r="B292" t="s">
        <v>612</v>
      </c>
      <c r="C292" t="s">
        <v>1172</v>
      </c>
      <c r="D292" t="s">
        <v>28</v>
      </c>
      <c r="E292" t="s">
        <v>29</v>
      </c>
      <c r="F292">
        <v>90</v>
      </c>
      <c r="G292" t="s">
        <v>1171</v>
      </c>
      <c r="H292" t="s">
        <v>1173</v>
      </c>
      <c r="I292" t="s">
        <v>32</v>
      </c>
      <c r="J292" s="6">
        <v>44256</v>
      </c>
      <c r="K292">
        <v>18</v>
      </c>
      <c r="L292" t="s">
        <v>70</v>
      </c>
      <c r="M292">
        <f t="shared" si="8"/>
        <v>0</v>
      </c>
      <c r="N292" s="23" t="s">
        <v>10622</v>
      </c>
      <c r="O292" s="23" t="s">
        <v>6</v>
      </c>
      <c r="P292" s="23">
        <f t="shared" si="9"/>
        <v>6</v>
      </c>
    </row>
    <row r="293" spans="1:16" x14ac:dyDescent="0.3">
      <c r="A293">
        <v>303</v>
      </c>
      <c r="B293" t="s">
        <v>1174</v>
      </c>
      <c r="C293" t="s">
        <v>1175</v>
      </c>
      <c r="D293" t="s">
        <v>15</v>
      </c>
      <c r="E293" t="s">
        <v>16</v>
      </c>
      <c r="F293">
        <v>30</v>
      </c>
      <c r="G293" t="s">
        <v>14431</v>
      </c>
      <c r="H293" t="s">
        <v>1177</v>
      </c>
      <c r="I293" t="s">
        <v>32</v>
      </c>
      <c r="J293" s="6" t="s">
        <v>13629</v>
      </c>
      <c r="K293">
        <v>8</v>
      </c>
      <c r="L293" t="s">
        <v>80</v>
      </c>
      <c r="M293">
        <f t="shared" si="8"/>
        <v>0</v>
      </c>
      <c r="N293" s="23" t="s">
        <v>10623</v>
      </c>
      <c r="O293" s="23" t="s">
        <v>6</v>
      </c>
      <c r="P293" s="23">
        <f t="shared" si="9"/>
        <v>6</v>
      </c>
    </row>
    <row r="294" spans="1:16" x14ac:dyDescent="0.3">
      <c r="A294">
        <v>304</v>
      </c>
      <c r="B294" t="s">
        <v>1178</v>
      </c>
      <c r="C294" t="s">
        <v>1179</v>
      </c>
      <c r="D294" t="s">
        <v>51</v>
      </c>
      <c r="E294" t="s">
        <v>16</v>
      </c>
      <c r="F294">
        <v>90</v>
      </c>
      <c r="G294" t="s">
        <v>1180</v>
      </c>
      <c r="H294" t="s">
        <v>702</v>
      </c>
      <c r="I294" t="s">
        <v>703</v>
      </c>
      <c r="J294" s="6" t="s">
        <v>13775</v>
      </c>
      <c r="K294">
        <v>5</v>
      </c>
      <c r="L294" t="s">
        <v>39</v>
      </c>
      <c r="M294">
        <f t="shared" si="8"/>
        <v>0</v>
      </c>
      <c r="N294" s="23" t="s">
        <v>10624</v>
      </c>
      <c r="O294" s="23" t="s">
        <v>1665</v>
      </c>
      <c r="P294" s="23">
        <f t="shared" si="9"/>
        <v>5</v>
      </c>
    </row>
    <row r="295" spans="1:16" x14ac:dyDescent="0.3">
      <c r="A295">
        <v>305</v>
      </c>
      <c r="B295" t="s">
        <v>1181</v>
      </c>
      <c r="C295" t="s">
        <v>1182</v>
      </c>
      <c r="D295" t="s">
        <v>15</v>
      </c>
      <c r="E295" t="s">
        <v>16</v>
      </c>
      <c r="F295">
        <v>90</v>
      </c>
      <c r="G295" t="s">
        <v>1183</v>
      </c>
      <c r="H295" t="s">
        <v>1184</v>
      </c>
      <c r="I295" t="s">
        <v>886</v>
      </c>
      <c r="J295" s="6" t="s">
        <v>13676</v>
      </c>
      <c r="K295">
        <v>36</v>
      </c>
      <c r="L295" t="s">
        <v>80</v>
      </c>
      <c r="M295">
        <f t="shared" si="8"/>
        <v>0</v>
      </c>
      <c r="N295" s="23" t="s">
        <v>10625</v>
      </c>
      <c r="O295" s="23" t="s">
        <v>10422</v>
      </c>
      <c r="P295" s="23">
        <f t="shared" si="9"/>
        <v>4</v>
      </c>
    </row>
    <row r="296" spans="1:16" x14ac:dyDescent="0.3">
      <c r="A296">
        <v>306</v>
      </c>
      <c r="B296" t="s">
        <v>935</v>
      </c>
      <c r="C296" t="s">
        <v>196</v>
      </c>
      <c r="D296" t="s">
        <v>28</v>
      </c>
      <c r="E296" t="s">
        <v>29</v>
      </c>
      <c r="F296">
        <v>30</v>
      </c>
      <c r="G296" t="s">
        <v>13523</v>
      </c>
      <c r="H296" t="s">
        <v>1186</v>
      </c>
      <c r="I296" t="s">
        <v>32</v>
      </c>
      <c r="J296" s="6" t="s">
        <v>13776</v>
      </c>
      <c r="K296">
        <v>65</v>
      </c>
      <c r="L296" t="s">
        <v>54</v>
      </c>
      <c r="M296">
        <f t="shared" si="8"/>
        <v>0</v>
      </c>
      <c r="N296" s="23" t="s">
        <v>10626</v>
      </c>
      <c r="O296" s="23" t="s">
        <v>7181</v>
      </c>
      <c r="P296" s="23">
        <f t="shared" si="9"/>
        <v>5</v>
      </c>
    </row>
    <row r="297" spans="1:16" x14ac:dyDescent="0.3">
      <c r="A297">
        <v>307</v>
      </c>
      <c r="B297" t="s">
        <v>1187</v>
      </c>
      <c r="C297" t="s">
        <v>1188</v>
      </c>
      <c r="D297" t="s">
        <v>28</v>
      </c>
      <c r="E297" t="s">
        <v>29</v>
      </c>
      <c r="F297">
        <v>30</v>
      </c>
      <c r="G297" t="s">
        <v>1189</v>
      </c>
      <c r="H297" t="s">
        <v>1190</v>
      </c>
      <c r="I297" t="s">
        <v>173</v>
      </c>
      <c r="J297" s="6" t="s">
        <v>13621</v>
      </c>
      <c r="K297">
        <v>3</v>
      </c>
      <c r="L297" t="s">
        <v>80</v>
      </c>
      <c r="M297">
        <f t="shared" si="8"/>
        <v>0</v>
      </c>
      <c r="N297" s="23" t="s">
        <v>10627</v>
      </c>
      <c r="O297" s="23" t="s">
        <v>10422</v>
      </c>
      <c r="P297" s="23">
        <f t="shared" si="9"/>
        <v>4</v>
      </c>
    </row>
    <row r="298" spans="1:16" x14ac:dyDescent="0.3">
      <c r="A298">
        <v>308</v>
      </c>
      <c r="B298" t="s">
        <v>1191</v>
      </c>
      <c r="C298" t="s">
        <v>1192</v>
      </c>
      <c r="D298" t="s">
        <v>28</v>
      </c>
      <c r="E298" t="s">
        <v>29</v>
      </c>
      <c r="F298">
        <v>90</v>
      </c>
      <c r="G298" t="s">
        <v>14432</v>
      </c>
      <c r="H298" t="s">
        <v>1194</v>
      </c>
      <c r="I298" t="s">
        <v>38</v>
      </c>
      <c r="J298" s="6" t="s">
        <v>13777</v>
      </c>
      <c r="K298">
        <v>22</v>
      </c>
      <c r="L298" t="s">
        <v>101</v>
      </c>
      <c r="M298">
        <f t="shared" si="8"/>
        <v>0</v>
      </c>
      <c r="N298" s="23" t="s">
        <v>10628</v>
      </c>
      <c r="O298" s="23" t="s">
        <v>10449</v>
      </c>
      <c r="P298" s="23">
        <f t="shared" si="9"/>
        <v>7</v>
      </c>
    </row>
    <row r="299" spans="1:16" x14ac:dyDescent="0.3">
      <c r="A299">
        <v>309</v>
      </c>
      <c r="B299" t="s">
        <v>1195</v>
      </c>
      <c r="C299" t="s">
        <v>1196</v>
      </c>
      <c r="D299" t="s">
        <v>15</v>
      </c>
      <c r="E299" t="s">
        <v>16</v>
      </c>
      <c r="F299">
        <v>90</v>
      </c>
      <c r="G299" t="s">
        <v>1197</v>
      </c>
      <c r="H299" t="s">
        <v>1198</v>
      </c>
      <c r="I299" t="s">
        <v>1199</v>
      </c>
      <c r="J299" s="6">
        <v>44298</v>
      </c>
      <c r="K299">
        <v>4</v>
      </c>
      <c r="L299" t="s">
        <v>64</v>
      </c>
      <c r="M299">
        <f t="shared" si="8"/>
        <v>0</v>
      </c>
      <c r="N299" s="23" t="s">
        <v>10629</v>
      </c>
      <c r="O299" s="23" t="s">
        <v>10630</v>
      </c>
      <c r="P299" s="23">
        <f t="shared" si="9"/>
        <v>3</v>
      </c>
    </row>
    <row r="300" spans="1:16" x14ac:dyDescent="0.3">
      <c r="A300">
        <v>310</v>
      </c>
      <c r="B300" t="s">
        <v>1200</v>
      </c>
      <c r="C300" t="s">
        <v>441</v>
      </c>
      <c r="D300" t="s">
        <v>28</v>
      </c>
      <c r="E300" t="s">
        <v>29</v>
      </c>
      <c r="F300">
        <v>60</v>
      </c>
      <c r="G300" t="s">
        <v>14826</v>
      </c>
      <c r="H300" t="s">
        <v>1202</v>
      </c>
      <c r="I300" t="s">
        <v>32</v>
      </c>
      <c r="J300" s="6">
        <v>44534</v>
      </c>
      <c r="K300">
        <v>60</v>
      </c>
      <c r="L300" t="s">
        <v>54</v>
      </c>
      <c r="M300">
        <f t="shared" si="8"/>
        <v>0</v>
      </c>
      <c r="N300" s="23" t="s">
        <v>10631</v>
      </c>
      <c r="O300" s="23" t="s">
        <v>10632</v>
      </c>
      <c r="P300" s="23">
        <f t="shared" si="9"/>
        <v>4</v>
      </c>
    </row>
    <row r="301" spans="1:16" x14ac:dyDescent="0.3">
      <c r="A301">
        <v>311</v>
      </c>
      <c r="B301" t="s">
        <v>1203</v>
      </c>
      <c r="C301" t="s">
        <v>1204</v>
      </c>
      <c r="D301" t="s">
        <v>51</v>
      </c>
      <c r="E301" t="s">
        <v>16</v>
      </c>
      <c r="F301">
        <v>60</v>
      </c>
      <c r="G301" t="s">
        <v>14433</v>
      </c>
      <c r="H301" t="s">
        <v>1206</v>
      </c>
      <c r="I301" t="s">
        <v>294</v>
      </c>
      <c r="J301" s="6">
        <v>44359</v>
      </c>
      <c r="K301">
        <v>4</v>
      </c>
      <c r="L301" t="s">
        <v>159</v>
      </c>
      <c r="M301">
        <f t="shared" si="8"/>
        <v>0</v>
      </c>
      <c r="N301" s="23" t="s">
        <v>10631</v>
      </c>
      <c r="O301" s="23" t="s">
        <v>6</v>
      </c>
      <c r="P301" s="23">
        <f t="shared" si="9"/>
        <v>6</v>
      </c>
    </row>
    <row r="302" spans="1:16" x14ac:dyDescent="0.3">
      <c r="A302">
        <v>312</v>
      </c>
      <c r="B302" t="s">
        <v>1207</v>
      </c>
      <c r="C302" t="s">
        <v>1208</v>
      </c>
      <c r="D302" t="s">
        <v>28</v>
      </c>
      <c r="E302" t="s">
        <v>29</v>
      </c>
      <c r="F302">
        <v>90</v>
      </c>
      <c r="G302" t="s">
        <v>1209</v>
      </c>
      <c r="H302" t="s">
        <v>1210</v>
      </c>
      <c r="I302" t="s">
        <v>294</v>
      </c>
      <c r="J302" s="6" t="s">
        <v>13778</v>
      </c>
      <c r="K302">
        <v>104</v>
      </c>
      <c r="L302" t="s">
        <v>45</v>
      </c>
      <c r="M302">
        <f t="shared" si="8"/>
        <v>0</v>
      </c>
      <c r="N302" s="23" t="s">
        <v>10633</v>
      </c>
      <c r="O302" s="23" t="s">
        <v>10420</v>
      </c>
      <c r="P302" s="23">
        <f t="shared" si="9"/>
        <v>6</v>
      </c>
    </row>
    <row r="303" spans="1:16" x14ac:dyDescent="0.3">
      <c r="A303">
        <v>313</v>
      </c>
      <c r="B303" t="s">
        <v>1211</v>
      </c>
      <c r="C303" t="s">
        <v>1212</v>
      </c>
      <c r="D303" t="s">
        <v>28</v>
      </c>
      <c r="E303" t="s">
        <v>29</v>
      </c>
      <c r="F303">
        <v>30</v>
      </c>
      <c r="G303" t="s">
        <v>1213</v>
      </c>
      <c r="H303" t="s">
        <v>1214</v>
      </c>
      <c r="I303" t="s">
        <v>32</v>
      </c>
      <c r="J303" s="6">
        <v>43953</v>
      </c>
      <c r="K303">
        <v>82</v>
      </c>
      <c r="L303" t="s">
        <v>101</v>
      </c>
      <c r="M303">
        <f t="shared" si="8"/>
        <v>0</v>
      </c>
      <c r="N303" s="23" t="s">
        <v>6814</v>
      </c>
      <c r="O303" s="23" t="s">
        <v>10634</v>
      </c>
      <c r="P303" s="23">
        <f t="shared" si="9"/>
        <v>5</v>
      </c>
    </row>
    <row r="304" spans="1:16" x14ac:dyDescent="0.3">
      <c r="A304">
        <v>314</v>
      </c>
      <c r="B304" t="s">
        <v>1215</v>
      </c>
      <c r="C304" t="s">
        <v>1216</v>
      </c>
      <c r="D304" t="s">
        <v>51</v>
      </c>
      <c r="E304" t="s">
        <v>16</v>
      </c>
      <c r="F304">
        <v>90</v>
      </c>
      <c r="G304" t="s">
        <v>1217</v>
      </c>
      <c r="H304" t="s">
        <v>1218</v>
      </c>
      <c r="I304" t="s">
        <v>294</v>
      </c>
      <c r="J304" s="6">
        <v>44899</v>
      </c>
      <c r="K304">
        <v>2</v>
      </c>
      <c r="L304" t="s">
        <v>101</v>
      </c>
      <c r="M304">
        <f t="shared" si="8"/>
        <v>0</v>
      </c>
      <c r="N304" s="23" t="s">
        <v>3759</v>
      </c>
      <c r="O304" s="23" t="s">
        <v>3089</v>
      </c>
      <c r="P304" s="23">
        <f t="shared" si="9"/>
        <v>4</v>
      </c>
    </row>
    <row r="305" spans="1:16" x14ac:dyDescent="0.3">
      <c r="A305">
        <v>315</v>
      </c>
      <c r="B305" t="s">
        <v>1129</v>
      </c>
      <c r="C305" t="s">
        <v>1219</v>
      </c>
      <c r="D305" t="s">
        <v>28</v>
      </c>
      <c r="E305" t="s">
        <v>29</v>
      </c>
      <c r="F305">
        <v>90</v>
      </c>
      <c r="G305" t="s">
        <v>1220</v>
      </c>
      <c r="H305" t="s">
        <v>1221</v>
      </c>
      <c r="I305" t="s">
        <v>124</v>
      </c>
      <c r="J305" s="6" t="s">
        <v>13779</v>
      </c>
      <c r="K305">
        <v>71</v>
      </c>
      <c r="L305" t="s">
        <v>45</v>
      </c>
      <c r="M305">
        <f t="shared" si="8"/>
        <v>0</v>
      </c>
      <c r="N305" s="23" t="s">
        <v>3759</v>
      </c>
      <c r="O305" s="23" t="s">
        <v>6</v>
      </c>
      <c r="P305" s="23">
        <f t="shared" si="9"/>
        <v>6</v>
      </c>
    </row>
    <row r="306" spans="1:16" x14ac:dyDescent="0.3">
      <c r="A306">
        <v>316</v>
      </c>
      <c r="B306" t="s">
        <v>846</v>
      </c>
      <c r="C306" t="s">
        <v>1222</v>
      </c>
      <c r="D306" t="s">
        <v>28</v>
      </c>
      <c r="E306" t="s">
        <v>29</v>
      </c>
      <c r="F306">
        <v>90</v>
      </c>
      <c r="G306" t="s">
        <v>1223</v>
      </c>
      <c r="H306" t="s">
        <v>1224</v>
      </c>
      <c r="I306" t="s">
        <v>25</v>
      </c>
      <c r="J306" s="6" t="s">
        <v>13641</v>
      </c>
      <c r="K306">
        <v>75</v>
      </c>
      <c r="L306" t="s">
        <v>33</v>
      </c>
      <c r="M306">
        <f t="shared" si="8"/>
        <v>0</v>
      </c>
      <c r="N306" s="23" t="s">
        <v>10635</v>
      </c>
      <c r="O306" s="23" t="s">
        <v>10490</v>
      </c>
      <c r="P306" s="23">
        <f t="shared" si="9"/>
        <v>4</v>
      </c>
    </row>
    <row r="307" spans="1:16" x14ac:dyDescent="0.3">
      <c r="A307">
        <v>317</v>
      </c>
      <c r="B307" t="s">
        <v>1225</v>
      </c>
      <c r="C307" t="s">
        <v>1226</v>
      </c>
      <c r="D307" t="s">
        <v>28</v>
      </c>
      <c r="E307" t="s">
        <v>29</v>
      </c>
      <c r="F307">
        <v>90</v>
      </c>
      <c r="G307" t="s">
        <v>14285</v>
      </c>
      <c r="H307" t="s">
        <v>1228</v>
      </c>
      <c r="I307" t="s">
        <v>25</v>
      </c>
      <c r="J307" s="6" t="s">
        <v>13727</v>
      </c>
      <c r="K307">
        <v>45</v>
      </c>
      <c r="L307" t="s">
        <v>54</v>
      </c>
      <c r="M307">
        <f t="shared" si="8"/>
        <v>0</v>
      </c>
      <c r="N307" s="23" t="s">
        <v>10636</v>
      </c>
      <c r="O307" s="23" t="s">
        <v>10637</v>
      </c>
      <c r="P307" s="23">
        <f t="shared" si="9"/>
        <v>5</v>
      </c>
    </row>
    <row r="308" spans="1:16" x14ac:dyDescent="0.3">
      <c r="A308">
        <v>318</v>
      </c>
      <c r="B308" t="s">
        <v>1229</v>
      </c>
      <c r="C308" t="s">
        <v>1230</v>
      </c>
      <c r="D308" t="s">
        <v>28</v>
      </c>
      <c r="E308" t="s">
        <v>29</v>
      </c>
      <c r="F308">
        <v>30</v>
      </c>
      <c r="G308" t="s">
        <v>1231</v>
      </c>
      <c r="H308" t="s">
        <v>1232</v>
      </c>
      <c r="I308" t="s">
        <v>1233</v>
      </c>
      <c r="J308" s="6">
        <v>44724</v>
      </c>
      <c r="K308">
        <v>86</v>
      </c>
      <c r="L308" t="s">
        <v>39</v>
      </c>
      <c r="M308">
        <f t="shared" si="8"/>
        <v>0</v>
      </c>
      <c r="N308" s="23" t="s">
        <v>1231</v>
      </c>
      <c r="O308" s="23"/>
      <c r="P308" s="23">
        <f t="shared" si="9"/>
        <v>0</v>
      </c>
    </row>
    <row r="309" spans="1:16" x14ac:dyDescent="0.3">
      <c r="A309">
        <v>319</v>
      </c>
      <c r="B309" t="s">
        <v>1234</v>
      </c>
      <c r="C309" t="s">
        <v>500</v>
      </c>
      <c r="D309" t="s">
        <v>28</v>
      </c>
      <c r="E309" t="s">
        <v>29</v>
      </c>
      <c r="F309">
        <v>60</v>
      </c>
      <c r="G309" t="s">
        <v>1235</v>
      </c>
      <c r="H309" t="s">
        <v>99</v>
      </c>
      <c r="I309" t="s">
        <v>100</v>
      </c>
      <c r="J309" s="6">
        <v>44838</v>
      </c>
      <c r="K309">
        <v>19</v>
      </c>
      <c r="L309" t="s">
        <v>64</v>
      </c>
      <c r="M309">
        <f t="shared" si="8"/>
        <v>0</v>
      </c>
      <c r="N309" s="23" t="s">
        <v>10638</v>
      </c>
      <c r="O309" s="23" t="s">
        <v>10422</v>
      </c>
      <c r="P309" s="23">
        <f t="shared" si="9"/>
        <v>4</v>
      </c>
    </row>
    <row r="310" spans="1:16" x14ac:dyDescent="0.3">
      <c r="A310">
        <v>320</v>
      </c>
      <c r="B310" t="s">
        <v>1236</v>
      </c>
      <c r="C310" t="s">
        <v>1237</v>
      </c>
      <c r="D310" t="s">
        <v>51</v>
      </c>
      <c r="E310" t="s">
        <v>16</v>
      </c>
      <c r="F310">
        <v>90</v>
      </c>
      <c r="G310" t="s">
        <v>1238</v>
      </c>
      <c r="H310" t="s">
        <v>746</v>
      </c>
      <c r="I310" t="s">
        <v>32</v>
      </c>
      <c r="J310" s="6">
        <v>44358</v>
      </c>
      <c r="K310">
        <v>85</v>
      </c>
      <c r="L310" t="s">
        <v>45</v>
      </c>
      <c r="M310">
        <f t="shared" si="8"/>
        <v>0</v>
      </c>
      <c r="N310" s="23" t="s">
        <v>10639</v>
      </c>
      <c r="O310" s="23" t="s">
        <v>10438</v>
      </c>
      <c r="P310" s="23">
        <f t="shared" si="9"/>
        <v>5</v>
      </c>
    </row>
    <row r="311" spans="1:16" x14ac:dyDescent="0.3">
      <c r="A311">
        <v>321</v>
      </c>
      <c r="B311" t="s">
        <v>1239</v>
      </c>
      <c r="C311" t="s">
        <v>1240</v>
      </c>
      <c r="D311" t="s">
        <v>28</v>
      </c>
      <c r="E311" t="s">
        <v>29</v>
      </c>
      <c r="F311">
        <v>90</v>
      </c>
      <c r="G311" t="s">
        <v>1241</v>
      </c>
      <c r="H311" t="s">
        <v>1242</v>
      </c>
      <c r="I311" t="s">
        <v>38</v>
      </c>
      <c r="J311" s="6">
        <v>44625</v>
      </c>
      <c r="K311">
        <v>104</v>
      </c>
      <c r="L311" t="s">
        <v>64</v>
      </c>
      <c r="M311">
        <f t="shared" si="8"/>
        <v>0</v>
      </c>
      <c r="N311" s="23" t="s">
        <v>1241</v>
      </c>
      <c r="O311" s="23"/>
      <c r="P311" s="23">
        <f t="shared" si="9"/>
        <v>0</v>
      </c>
    </row>
    <row r="312" spans="1:16" x14ac:dyDescent="0.3">
      <c r="A312">
        <v>322</v>
      </c>
      <c r="B312" t="s">
        <v>1243</v>
      </c>
      <c r="C312" t="s">
        <v>1244</v>
      </c>
      <c r="D312" t="s">
        <v>28</v>
      </c>
      <c r="E312" t="s">
        <v>29</v>
      </c>
      <c r="F312">
        <v>30</v>
      </c>
      <c r="G312" t="s">
        <v>14286</v>
      </c>
      <c r="H312" t="s">
        <v>145</v>
      </c>
      <c r="I312" t="s">
        <v>146</v>
      </c>
      <c r="J312" s="6" t="s">
        <v>13780</v>
      </c>
      <c r="K312">
        <v>18</v>
      </c>
      <c r="L312" t="s">
        <v>70</v>
      </c>
      <c r="M312">
        <f t="shared" si="8"/>
        <v>0</v>
      </c>
      <c r="N312" s="23" t="s">
        <v>10640</v>
      </c>
      <c r="O312" s="23" t="s">
        <v>10430</v>
      </c>
      <c r="P312" s="23">
        <f t="shared" si="9"/>
        <v>9</v>
      </c>
    </row>
    <row r="313" spans="1:16" x14ac:dyDescent="0.3">
      <c r="A313">
        <v>323</v>
      </c>
      <c r="B313" t="s">
        <v>1246</v>
      </c>
      <c r="C313" t="s">
        <v>1247</v>
      </c>
      <c r="D313" t="s">
        <v>28</v>
      </c>
      <c r="E313" t="s">
        <v>29</v>
      </c>
      <c r="F313">
        <v>60</v>
      </c>
      <c r="G313" t="s">
        <v>1248</v>
      </c>
      <c r="H313" t="s">
        <v>1249</v>
      </c>
      <c r="I313" t="s">
        <v>146</v>
      </c>
      <c r="J313" s="6" t="s">
        <v>13781</v>
      </c>
      <c r="K313">
        <v>67</v>
      </c>
      <c r="L313" t="s">
        <v>159</v>
      </c>
      <c r="M313">
        <f t="shared" si="8"/>
        <v>0</v>
      </c>
      <c r="N313" s="23" t="s">
        <v>10641</v>
      </c>
      <c r="O313" s="23" t="s">
        <v>10417</v>
      </c>
      <c r="P313" s="23">
        <f t="shared" si="9"/>
        <v>5</v>
      </c>
    </row>
    <row r="314" spans="1:16" x14ac:dyDescent="0.3">
      <c r="A314">
        <v>324</v>
      </c>
      <c r="B314" t="s">
        <v>1250</v>
      </c>
      <c r="C314" t="s">
        <v>1251</v>
      </c>
      <c r="D314" t="s">
        <v>51</v>
      </c>
      <c r="E314" t="s">
        <v>16</v>
      </c>
      <c r="F314">
        <v>30</v>
      </c>
      <c r="G314" t="s">
        <v>1252</v>
      </c>
      <c r="H314" t="s">
        <v>1253</v>
      </c>
      <c r="I314" t="s">
        <v>32</v>
      </c>
      <c r="J314" s="6">
        <v>44573</v>
      </c>
      <c r="K314">
        <v>68</v>
      </c>
      <c r="L314" t="s">
        <v>20</v>
      </c>
      <c r="M314">
        <f t="shared" si="8"/>
        <v>0</v>
      </c>
      <c r="N314" s="23" t="s">
        <v>10642</v>
      </c>
      <c r="O314" s="23" t="s">
        <v>10422</v>
      </c>
      <c r="P314" s="23">
        <f t="shared" si="9"/>
        <v>4</v>
      </c>
    </row>
    <row r="315" spans="1:16" x14ac:dyDescent="0.3">
      <c r="A315">
        <v>326</v>
      </c>
      <c r="B315" t="s">
        <v>1254</v>
      </c>
      <c r="C315" t="s">
        <v>948</v>
      </c>
      <c r="D315" t="s">
        <v>15</v>
      </c>
      <c r="E315" t="s">
        <v>16</v>
      </c>
      <c r="F315">
        <v>60</v>
      </c>
      <c r="G315" t="s">
        <v>1255</v>
      </c>
      <c r="H315" t="s">
        <v>1256</v>
      </c>
      <c r="I315" t="s">
        <v>32</v>
      </c>
      <c r="J315" s="6" t="s">
        <v>13764</v>
      </c>
      <c r="K315">
        <v>54</v>
      </c>
      <c r="L315" t="s">
        <v>70</v>
      </c>
      <c r="M315">
        <f t="shared" si="8"/>
        <v>0</v>
      </c>
      <c r="N315" s="23" t="s">
        <v>10643</v>
      </c>
      <c r="O315" s="23" t="s">
        <v>10417</v>
      </c>
      <c r="P315" s="23">
        <f t="shared" si="9"/>
        <v>5</v>
      </c>
    </row>
    <row r="316" spans="1:16" x14ac:dyDescent="0.3">
      <c r="A316">
        <v>327</v>
      </c>
      <c r="B316" t="s">
        <v>752</v>
      </c>
      <c r="C316" t="s">
        <v>394</v>
      </c>
      <c r="D316" t="s">
        <v>28</v>
      </c>
      <c r="E316" t="s">
        <v>29</v>
      </c>
      <c r="F316">
        <v>60</v>
      </c>
      <c r="G316" t="s">
        <v>1257</v>
      </c>
      <c r="H316" t="s">
        <v>1258</v>
      </c>
      <c r="I316" t="s">
        <v>32</v>
      </c>
      <c r="J316" s="6" t="s">
        <v>13782</v>
      </c>
      <c r="K316">
        <v>42</v>
      </c>
      <c r="L316" t="s">
        <v>20</v>
      </c>
      <c r="M316">
        <f t="shared" si="8"/>
        <v>0</v>
      </c>
      <c r="N316" s="23" t="s">
        <v>10643</v>
      </c>
      <c r="O316" s="23" t="s">
        <v>3089</v>
      </c>
      <c r="P316" s="23">
        <f t="shared" si="9"/>
        <v>4</v>
      </c>
    </row>
    <row r="317" spans="1:16" x14ac:dyDescent="0.3">
      <c r="A317">
        <v>328</v>
      </c>
      <c r="B317" t="s">
        <v>351</v>
      </c>
      <c r="C317" t="s">
        <v>1259</v>
      </c>
      <c r="D317" t="s">
        <v>51</v>
      </c>
      <c r="E317" t="s">
        <v>16</v>
      </c>
      <c r="F317">
        <v>30</v>
      </c>
      <c r="G317" t="s">
        <v>1260</v>
      </c>
      <c r="H317" t="s">
        <v>1261</v>
      </c>
      <c r="I317" t="s">
        <v>32</v>
      </c>
      <c r="J317" s="6" t="s">
        <v>13783</v>
      </c>
      <c r="K317">
        <v>86</v>
      </c>
      <c r="L317" t="s">
        <v>101</v>
      </c>
      <c r="M317">
        <f t="shared" si="8"/>
        <v>0</v>
      </c>
      <c r="N317" s="23" t="s">
        <v>10643</v>
      </c>
      <c r="O317" s="23" t="s">
        <v>9969</v>
      </c>
      <c r="P317" s="23">
        <f t="shared" si="9"/>
        <v>6</v>
      </c>
    </row>
    <row r="318" spans="1:16" x14ac:dyDescent="0.3">
      <c r="A318">
        <v>329</v>
      </c>
      <c r="B318" t="s">
        <v>1262</v>
      </c>
      <c r="C318" t="s">
        <v>1263</v>
      </c>
      <c r="D318" t="s">
        <v>28</v>
      </c>
      <c r="E318" t="s">
        <v>29</v>
      </c>
      <c r="F318">
        <v>60</v>
      </c>
      <c r="G318" t="s">
        <v>1264</v>
      </c>
      <c r="H318" t="s">
        <v>1265</v>
      </c>
      <c r="I318" t="s">
        <v>32</v>
      </c>
      <c r="J318" s="6" t="s">
        <v>13784</v>
      </c>
      <c r="K318">
        <v>49</v>
      </c>
      <c r="L318" t="s">
        <v>39</v>
      </c>
      <c r="M318">
        <f t="shared" si="8"/>
        <v>0</v>
      </c>
      <c r="N318" s="23" t="s">
        <v>653</v>
      </c>
      <c r="O318" s="23" t="s">
        <v>10422</v>
      </c>
      <c r="P318" s="23">
        <f t="shared" si="9"/>
        <v>4</v>
      </c>
    </row>
    <row r="319" spans="1:16" x14ac:dyDescent="0.3">
      <c r="A319">
        <v>330</v>
      </c>
      <c r="B319" t="s">
        <v>1266</v>
      </c>
      <c r="C319" t="s">
        <v>1267</v>
      </c>
      <c r="D319" t="s">
        <v>51</v>
      </c>
      <c r="E319" t="s">
        <v>16</v>
      </c>
      <c r="F319">
        <v>90</v>
      </c>
      <c r="G319" t="s">
        <v>1268</v>
      </c>
      <c r="H319" t="s">
        <v>1269</v>
      </c>
      <c r="I319" t="s">
        <v>187</v>
      </c>
      <c r="J319" s="6">
        <v>44622</v>
      </c>
      <c r="K319">
        <v>15</v>
      </c>
      <c r="L319" t="s">
        <v>159</v>
      </c>
      <c r="M319">
        <f t="shared" si="8"/>
        <v>0</v>
      </c>
      <c r="N319" s="23" t="s">
        <v>653</v>
      </c>
      <c r="O319" s="23" t="s">
        <v>6</v>
      </c>
      <c r="P319" s="23">
        <f t="shared" si="9"/>
        <v>6</v>
      </c>
    </row>
    <row r="320" spans="1:16" x14ac:dyDescent="0.3">
      <c r="A320">
        <v>331</v>
      </c>
      <c r="B320" t="s">
        <v>559</v>
      </c>
      <c r="C320" t="s">
        <v>1270</v>
      </c>
      <c r="D320" t="s">
        <v>51</v>
      </c>
      <c r="E320" t="s">
        <v>16</v>
      </c>
      <c r="F320">
        <v>60</v>
      </c>
      <c r="G320" t="s">
        <v>1271</v>
      </c>
      <c r="H320" t="s">
        <v>1272</v>
      </c>
      <c r="I320" t="s">
        <v>59</v>
      </c>
      <c r="J320" s="6">
        <v>44413</v>
      </c>
      <c r="K320">
        <v>42</v>
      </c>
      <c r="L320" t="s">
        <v>64</v>
      </c>
      <c r="M320">
        <f t="shared" si="8"/>
        <v>0</v>
      </c>
      <c r="N320" s="23" t="s">
        <v>10644</v>
      </c>
      <c r="O320" s="23" t="s">
        <v>10422</v>
      </c>
      <c r="P320" s="23">
        <f t="shared" si="9"/>
        <v>4</v>
      </c>
    </row>
    <row r="321" spans="1:16" x14ac:dyDescent="0.3">
      <c r="A321">
        <v>332</v>
      </c>
      <c r="B321" t="s">
        <v>1273</v>
      </c>
      <c r="C321" t="s">
        <v>1274</v>
      </c>
      <c r="D321" t="s">
        <v>28</v>
      </c>
      <c r="E321" t="s">
        <v>29</v>
      </c>
      <c r="F321">
        <v>60</v>
      </c>
      <c r="G321" t="s">
        <v>1275</v>
      </c>
      <c r="H321" t="s">
        <v>1276</v>
      </c>
      <c r="I321" t="s">
        <v>32</v>
      </c>
      <c r="J321" s="6" t="s">
        <v>13785</v>
      </c>
      <c r="K321">
        <v>36</v>
      </c>
      <c r="L321" t="s">
        <v>80</v>
      </c>
      <c r="M321">
        <f t="shared" si="8"/>
        <v>0</v>
      </c>
      <c r="N321" s="23" t="s">
        <v>10645</v>
      </c>
      <c r="O321" s="23" t="s">
        <v>6</v>
      </c>
      <c r="P321" s="23">
        <f t="shared" si="9"/>
        <v>6</v>
      </c>
    </row>
    <row r="322" spans="1:16" x14ac:dyDescent="0.3">
      <c r="A322">
        <v>333</v>
      </c>
      <c r="B322" t="s">
        <v>1277</v>
      </c>
      <c r="C322" t="s">
        <v>1278</v>
      </c>
      <c r="D322" t="s">
        <v>51</v>
      </c>
      <c r="E322" t="s">
        <v>16</v>
      </c>
      <c r="F322">
        <v>90</v>
      </c>
      <c r="G322" t="s">
        <v>1279</v>
      </c>
      <c r="H322" t="s">
        <v>1280</v>
      </c>
      <c r="I322" t="s">
        <v>95</v>
      </c>
      <c r="J322" s="6">
        <v>44749</v>
      </c>
      <c r="K322">
        <v>14</v>
      </c>
      <c r="L322" t="s">
        <v>64</v>
      </c>
      <c r="M322">
        <f t="shared" ref="M322:M385" si="10">COUNTBLANK(A322:L322)</f>
        <v>0</v>
      </c>
      <c r="N322" s="23" t="s">
        <v>10433</v>
      </c>
      <c r="O322" s="23" t="s">
        <v>1665</v>
      </c>
      <c r="P322" s="23">
        <f t="shared" ref="P322:P385" si="11">LEN(O322)</f>
        <v>5</v>
      </c>
    </row>
    <row r="323" spans="1:16" x14ac:dyDescent="0.3">
      <c r="A323">
        <v>334</v>
      </c>
      <c r="B323" t="s">
        <v>1281</v>
      </c>
      <c r="C323" t="s">
        <v>1282</v>
      </c>
      <c r="D323" t="s">
        <v>28</v>
      </c>
      <c r="E323" t="s">
        <v>29</v>
      </c>
      <c r="F323">
        <v>60</v>
      </c>
      <c r="G323" t="s">
        <v>1283</v>
      </c>
      <c r="H323" t="s">
        <v>1284</v>
      </c>
      <c r="I323" t="s">
        <v>32</v>
      </c>
      <c r="J323" s="6">
        <v>43841</v>
      </c>
      <c r="K323">
        <v>73</v>
      </c>
      <c r="L323" t="s">
        <v>64</v>
      </c>
      <c r="M323">
        <f t="shared" si="10"/>
        <v>0</v>
      </c>
      <c r="N323" s="23" t="s">
        <v>10646</v>
      </c>
      <c r="O323" s="23" t="s">
        <v>6</v>
      </c>
      <c r="P323" s="23">
        <f t="shared" si="11"/>
        <v>6</v>
      </c>
    </row>
    <row r="324" spans="1:16" x14ac:dyDescent="0.3">
      <c r="A324">
        <v>335</v>
      </c>
      <c r="B324" t="s">
        <v>1285</v>
      </c>
      <c r="C324" t="s">
        <v>1286</v>
      </c>
      <c r="D324" t="s">
        <v>15</v>
      </c>
      <c r="E324" t="s">
        <v>16</v>
      </c>
      <c r="F324">
        <v>90</v>
      </c>
      <c r="G324" t="s">
        <v>10647</v>
      </c>
      <c r="H324" t="s">
        <v>1214</v>
      </c>
      <c r="I324" t="s">
        <v>32</v>
      </c>
      <c r="J324" s="6">
        <v>44318</v>
      </c>
      <c r="K324">
        <v>80</v>
      </c>
      <c r="L324" t="s">
        <v>54</v>
      </c>
      <c r="M324">
        <f t="shared" si="10"/>
        <v>0</v>
      </c>
      <c r="N324" s="23" t="s">
        <v>10647</v>
      </c>
      <c r="O324" s="23" t="s">
        <v>10648</v>
      </c>
      <c r="P324" s="23">
        <f t="shared" si="11"/>
        <v>3</v>
      </c>
    </row>
    <row r="325" spans="1:16" x14ac:dyDescent="0.3">
      <c r="A325">
        <v>336</v>
      </c>
      <c r="B325" t="s">
        <v>1288</v>
      </c>
      <c r="C325" t="s">
        <v>365</v>
      </c>
      <c r="D325" t="s">
        <v>15</v>
      </c>
      <c r="E325" t="s">
        <v>16</v>
      </c>
      <c r="F325">
        <v>30</v>
      </c>
      <c r="G325" t="s">
        <v>1289</v>
      </c>
      <c r="H325" t="s">
        <v>637</v>
      </c>
      <c r="I325" t="s">
        <v>32</v>
      </c>
      <c r="J325" s="6">
        <v>43833</v>
      </c>
      <c r="K325">
        <v>60</v>
      </c>
      <c r="L325" t="s">
        <v>70</v>
      </c>
      <c r="M325">
        <f t="shared" si="10"/>
        <v>0</v>
      </c>
      <c r="N325" s="23" t="s">
        <v>10649</v>
      </c>
      <c r="O325" s="23" t="s">
        <v>10422</v>
      </c>
      <c r="P325" s="23">
        <f t="shared" si="11"/>
        <v>4</v>
      </c>
    </row>
    <row r="326" spans="1:16" x14ac:dyDescent="0.3">
      <c r="A326">
        <v>337</v>
      </c>
      <c r="B326" t="s">
        <v>1290</v>
      </c>
      <c r="C326" t="s">
        <v>111</v>
      </c>
      <c r="D326" t="s">
        <v>15</v>
      </c>
      <c r="E326" t="s">
        <v>16</v>
      </c>
      <c r="F326">
        <v>60</v>
      </c>
      <c r="G326" t="s">
        <v>1291</v>
      </c>
      <c r="H326" t="s">
        <v>1292</v>
      </c>
      <c r="I326" t="s">
        <v>32</v>
      </c>
      <c r="J326" s="6" t="s">
        <v>13786</v>
      </c>
      <c r="K326">
        <v>58</v>
      </c>
      <c r="L326" t="s">
        <v>33</v>
      </c>
      <c r="M326">
        <f t="shared" si="10"/>
        <v>0</v>
      </c>
      <c r="N326" s="23" t="s">
        <v>10650</v>
      </c>
      <c r="O326" s="23" t="s">
        <v>10417</v>
      </c>
      <c r="P326" s="23">
        <f t="shared" si="11"/>
        <v>5</v>
      </c>
    </row>
    <row r="327" spans="1:16" x14ac:dyDescent="0.3">
      <c r="A327">
        <v>338</v>
      </c>
      <c r="B327" t="s">
        <v>1293</v>
      </c>
      <c r="C327" t="s">
        <v>26</v>
      </c>
      <c r="D327" t="s">
        <v>51</v>
      </c>
      <c r="E327" t="s">
        <v>16</v>
      </c>
      <c r="F327">
        <v>30</v>
      </c>
      <c r="G327" t="s">
        <v>1294</v>
      </c>
      <c r="H327" t="s">
        <v>1295</v>
      </c>
      <c r="I327" t="s">
        <v>32</v>
      </c>
      <c r="J327" s="6" t="s">
        <v>13787</v>
      </c>
      <c r="K327">
        <v>70</v>
      </c>
      <c r="L327" t="s">
        <v>39</v>
      </c>
      <c r="M327">
        <f t="shared" si="10"/>
        <v>0</v>
      </c>
      <c r="N327" s="23" t="s">
        <v>10651</v>
      </c>
      <c r="O327" s="23" t="s">
        <v>10453</v>
      </c>
      <c r="P327" s="23">
        <f t="shared" si="11"/>
        <v>7</v>
      </c>
    </row>
    <row r="328" spans="1:16" x14ac:dyDescent="0.3">
      <c r="A328">
        <v>339</v>
      </c>
      <c r="B328" t="s">
        <v>1296</v>
      </c>
      <c r="C328" t="s">
        <v>1297</v>
      </c>
      <c r="D328" t="s">
        <v>28</v>
      </c>
      <c r="E328" t="s">
        <v>29</v>
      </c>
      <c r="F328">
        <v>30</v>
      </c>
      <c r="G328" t="s">
        <v>1298</v>
      </c>
      <c r="H328" t="s">
        <v>1299</v>
      </c>
      <c r="I328" t="s">
        <v>1199</v>
      </c>
      <c r="J328" s="6">
        <v>44170</v>
      </c>
      <c r="K328">
        <v>55</v>
      </c>
      <c r="L328" t="s">
        <v>54</v>
      </c>
      <c r="M328">
        <f t="shared" si="10"/>
        <v>0</v>
      </c>
      <c r="N328" s="23" t="s">
        <v>2076</v>
      </c>
      <c r="O328" s="23" t="s">
        <v>10417</v>
      </c>
      <c r="P328" s="23">
        <f t="shared" si="11"/>
        <v>5</v>
      </c>
    </row>
    <row r="329" spans="1:16" x14ac:dyDescent="0.3">
      <c r="A329">
        <v>340</v>
      </c>
      <c r="B329" t="s">
        <v>1300</v>
      </c>
      <c r="C329" t="s">
        <v>1301</v>
      </c>
      <c r="D329" t="s">
        <v>28</v>
      </c>
      <c r="E329" t="s">
        <v>29</v>
      </c>
      <c r="F329">
        <v>90</v>
      </c>
      <c r="G329" t="s">
        <v>1302</v>
      </c>
      <c r="H329" t="s">
        <v>1261</v>
      </c>
      <c r="I329" t="s">
        <v>32</v>
      </c>
      <c r="J329" s="6">
        <v>44383</v>
      </c>
      <c r="K329">
        <v>32</v>
      </c>
      <c r="L329" t="s">
        <v>54</v>
      </c>
      <c r="M329">
        <f t="shared" si="10"/>
        <v>0</v>
      </c>
      <c r="N329" s="23" t="s">
        <v>2076</v>
      </c>
      <c r="O329" s="23" t="s">
        <v>3780</v>
      </c>
      <c r="P329" s="23">
        <f t="shared" si="11"/>
        <v>5</v>
      </c>
    </row>
    <row r="330" spans="1:16" x14ac:dyDescent="0.3">
      <c r="A330">
        <v>341</v>
      </c>
      <c r="B330" t="s">
        <v>1303</v>
      </c>
      <c r="C330" t="s">
        <v>1304</v>
      </c>
      <c r="D330" t="s">
        <v>41</v>
      </c>
      <c r="E330" t="s">
        <v>16</v>
      </c>
      <c r="F330">
        <v>30</v>
      </c>
      <c r="G330" t="s">
        <v>1305</v>
      </c>
      <c r="H330" t="s">
        <v>1306</v>
      </c>
      <c r="I330" t="s">
        <v>32</v>
      </c>
      <c r="J330" s="6" t="s">
        <v>13788</v>
      </c>
      <c r="K330">
        <v>77</v>
      </c>
      <c r="L330" t="s">
        <v>64</v>
      </c>
      <c r="M330">
        <f t="shared" si="10"/>
        <v>0</v>
      </c>
      <c r="N330" s="23" t="s">
        <v>2076</v>
      </c>
      <c r="O330" s="23" t="s">
        <v>10652</v>
      </c>
      <c r="P330" s="23">
        <f t="shared" si="11"/>
        <v>5</v>
      </c>
    </row>
    <row r="331" spans="1:16" x14ac:dyDescent="0.3">
      <c r="A331">
        <v>342</v>
      </c>
      <c r="B331" t="s">
        <v>1307</v>
      </c>
      <c r="C331" t="s">
        <v>1308</v>
      </c>
      <c r="D331" t="s">
        <v>28</v>
      </c>
      <c r="E331" t="s">
        <v>29</v>
      </c>
      <c r="F331">
        <v>30</v>
      </c>
      <c r="G331" t="s">
        <v>1309</v>
      </c>
      <c r="H331" t="s">
        <v>1310</v>
      </c>
      <c r="I331" t="s">
        <v>1311</v>
      </c>
      <c r="J331" s="6" t="s">
        <v>13789</v>
      </c>
      <c r="K331">
        <v>57</v>
      </c>
      <c r="L331" t="s">
        <v>101</v>
      </c>
      <c r="M331">
        <f t="shared" si="10"/>
        <v>0</v>
      </c>
      <c r="N331" s="23" t="s">
        <v>2076</v>
      </c>
      <c r="O331" s="23" t="s">
        <v>10549</v>
      </c>
      <c r="P331" s="23">
        <f t="shared" si="11"/>
        <v>3</v>
      </c>
    </row>
    <row r="332" spans="1:16" x14ac:dyDescent="0.3">
      <c r="A332">
        <v>343</v>
      </c>
      <c r="B332" t="s">
        <v>1312</v>
      </c>
      <c r="C332" t="s">
        <v>1313</v>
      </c>
      <c r="D332" t="s">
        <v>28</v>
      </c>
      <c r="E332" t="s">
        <v>29</v>
      </c>
      <c r="F332">
        <v>90</v>
      </c>
      <c r="G332" t="s">
        <v>1314</v>
      </c>
      <c r="H332" t="s">
        <v>1315</v>
      </c>
      <c r="I332" t="s">
        <v>32</v>
      </c>
      <c r="J332" s="6" t="s">
        <v>13790</v>
      </c>
      <c r="K332">
        <v>5</v>
      </c>
      <c r="L332" t="s">
        <v>64</v>
      </c>
      <c r="M332">
        <f t="shared" si="10"/>
        <v>0</v>
      </c>
      <c r="N332" s="23" t="s">
        <v>10653</v>
      </c>
      <c r="O332" s="23" t="s">
        <v>10468</v>
      </c>
      <c r="P332" s="23">
        <f t="shared" si="11"/>
        <v>8</v>
      </c>
    </row>
    <row r="333" spans="1:16" x14ac:dyDescent="0.3">
      <c r="A333">
        <v>344</v>
      </c>
      <c r="B333" t="s">
        <v>1316</v>
      </c>
      <c r="C333" t="s">
        <v>1317</v>
      </c>
      <c r="D333" t="s">
        <v>28</v>
      </c>
      <c r="E333" t="s">
        <v>29</v>
      </c>
      <c r="F333">
        <v>60</v>
      </c>
      <c r="G333" t="s">
        <v>1314</v>
      </c>
      <c r="H333" t="s">
        <v>1318</v>
      </c>
      <c r="I333" t="s">
        <v>32</v>
      </c>
      <c r="J333" s="6" t="s">
        <v>13791</v>
      </c>
      <c r="K333">
        <v>10</v>
      </c>
      <c r="L333" t="s">
        <v>64</v>
      </c>
      <c r="M333">
        <f t="shared" si="10"/>
        <v>0</v>
      </c>
      <c r="N333" s="23" t="s">
        <v>10653</v>
      </c>
      <c r="O333" s="23" t="s">
        <v>10468</v>
      </c>
      <c r="P333" s="23">
        <f t="shared" si="11"/>
        <v>8</v>
      </c>
    </row>
    <row r="334" spans="1:16" x14ac:dyDescent="0.3">
      <c r="A334">
        <v>345</v>
      </c>
      <c r="B334" t="s">
        <v>1319</v>
      </c>
      <c r="C334" t="s">
        <v>1320</v>
      </c>
      <c r="D334" t="s">
        <v>15</v>
      </c>
      <c r="E334" t="s">
        <v>16</v>
      </c>
      <c r="F334">
        <v>90</v>
      </c>
      <c r="G334" t="s">
        <v>1321</v>
      </c>
      <c r="H334" t="s">
        <v>978</v>
      </c>
      <c r="I334" t="s">
        <v>294</v>
      </c>
      <c r="J334" s="6">
        <v>44258</v>
      </c>
      <c r="K334">
        <v>58</v>
      </c>
      <c r="L334" t="s">
        <v>101</v>
      </c>
      <c r="M334">
        <f t="shared" si="10"/>
        <v>0</v>
      </c>
      <c r="N334" s="23" t="s">
        <v>10654</v>
      </c>
      <c r="O334" s="23" t="s">
        <v>3237</v>
      </c>
      <c r="P334" s="23">
        <f t="shared" si="11"/>
        <v>6</v>
      </c>
    </row>
    <row r="335" spans="1:16" x14ac:dyDescent="0.3">
      <c r="A335">
        <v>346</v>
      </c>
      <c r="B335" t="s">
        <v>1322</v>
      </c>
      <c r="C335" t="s">
        <v>1323</v>
      </c>
      <c r="D335" t="s">
        <v>15</v>
      </c>
      <c r="E335" t="s">
        <v>16</v>
      </c>
      <c r="F335">
        <v>60</v>
      </c>
      <c r="G335" t="s">
        <v>14434</v>
      </c>
      <c r="H335" t="s">
        <v>1325</v>
      </c>
      <c r="I335" t="s">
        <v>187</v>
      </c>
      <c r="J335" s="6" t="s">
        <v>13792</v>
      </c>
      <c r="K335">
        <v>105</v>
      </c>
      <c r="L335" t="s">
        <v>54</v>
      </c>
      <c r="M335">
        <f t="shared" si="10"/>
        <v>0</v>
      </c>
      <c r="N335" s="23" t="s">
        <v>10655</v>
      </c>
      <c r="O335" s="23" t="s">
        <v>10416</v>
      </c>
      <c r="P335" s="23">
        <f t="shared" si="11"/>
        <v>4</v>
      </c>
    </row>
    <row r="336" spans="1:16" x14ac:dyDescent="0.3">
      <c r="A336">
        <v>347</v>
      </c>
      <c r="B336" t="s">
        <v>1326</v>
      </c>
      <c r="C336" t="s">
        <v>1327</v>
      </c>
      <c r="D336" t="s">
        <v>28</v>
      </c>
      <c r="E336" t="s">
        <v>29</v>
      </c>
      <c r="F336">
        <v>30</v>
      </c>
      <c r="G336" t="s">
        <v>1328</v>
      </c>
      <c r="H336" t="s">
        <v>1329</v>
      </c>
      <c r="I336" t="s">
        <v>95</v>
      </c>
      <c r="J336" s="6">
        <v>43898</v>
      </c>
      <c r="K336">
        <v>84</v>
      </c>
      <c r="L336" t="s">
        <v>45</v>
      </c>
      <c r="M336">
        <f t="shared" si="10"/>
        <v>0</v>
      </c>
      <c r="N336" s="23" t="s">
        <v>10656</v>
      </c>
      <c r="O336" s="23" t="s">
        <v>10549</v>
      </c>
      <c r="P336" s="23">
        <f t="shared" si="11"/>
        <v>3</v>
      </c>
    </row>
    <row r="337" spans="1:16" x14ac:dyDescent="0.3">
      <c r="A337">
        <v>348</v>
      </c>
      <c r="B337" t="s">
        <v>616</v>
      </c>
      <c r="C337" t="s">
        <v>1330</v>
      </c>
      <c r="D337" t="s">
        <v>28</v>
      </c>
      <c r="E337" t="s">
        <v>29</v>
      </c>
      <c r="F337">
        <v>60</v>
      </c>
      <c r="G337" t="s">
        <v>1331</v>
      </c>
      <c r="H337" t="s">
        <v>1332</v>
      </c>
      <c r="I337" t="s">
        <v>32</v>
      </c>
      <c r="J337" s="6" t="s">
        <v>13793</v>
      </c>
      <c r="K337">
        <v>35</v>
      </c>
      <c r="L337" t="s">
        <v>101</v>
      </c>
      <c r="M337">
        <f t="shared" si="10"/>
        <v>0</v>
      </c>
      <c r="N337" s="23" t="s">
        <v>10657</v>
      </c>
      <c r="O337" s="23" t="s">
        <v>10417</v>
      </c>
      <c r="P337" s="23">
        <f t="shared" si="11"/>
        <v>5</v>
      </c>
    </row>
    <row r="338" spans="1:16" x14ac:dyDescent="0.3">
      <c r="A338">
        <v>349</v>
      </c>
      <c r="B338" t="s">
        <v>1333</v>
      </c>
      <c r="C338" t="s">
        <v>1334</v>
      </c>
      <c r="D338" t="s">
        <v>28</v>
      </c>
      <c r="E338" t="s">
        <v>29</v>
      </c>
      <c r="F338">
        <v>90</v>
      </c>
      <c r="G338" t="s">
        <v>1335</v>
      </c>
      <c r="H338" t="s">
        <v>1336</v>
      </c>
      <c r="I338" t="s">
        <v>129</v>
      </c>
      <c r="J338" s="6" t="s">
        <v>13687</v>
      </c>
      <c r="K338">
        <v>42</v>
      </c>
      <c r="L338" t="s">
        <v>101</v>
      </c>
      <c r="M338">
        <f t="shared" si="10"/>
        <v>0</v>
      </c>
      <c r="N338" s="23" t="s">
        <v>10658</v>
      </c>
      <c r="O338" s="23" t="s">
        <v>3089</v>
      </c>
      <c r="P338" s="23">
        <f t="shared" si="11"/>
        <v>4</v>
      </c>
    </row>
    <row r="339" spans="1:16" x14ac:dyDescent="0.3">
      <c r="A339">
        <v>350</v>
      </c>
      <c r="B339" t="s">
        <v>1337</v>
      </c>
      <c r="C339" t="s">
        <v>1338</v>
      </c>
      <c r="D339" t="s">
        <v>28</v>
      </c>
      <c r="E339" t="s">
        <v>29</v>
      </c>
      <c r="F339">
        <v>60</v>
      </c>
      <c r="G339" t="s">
        <v>1339</v>
      </c>
      <c r="H339" t="s">
        <v>199</v>
      </c>
      <c r="I339" t="s">
        <v>32</v>
      </c>
      <c r="J339" s="6">
        <v>44900</v>
      </c>
      <c r="K339">
        <v>55</v>
      </c>
      <c r="L339" t="s">
        <v>33</v>
      </c>
      <c r="M339">
        <f t="shared" si="10"/>
        <v>0</v>
      </c>
      <c r="N339" s="23" t="s">
        <v>10659</v>
      </c>
      <c r="O339" s="23" t="s">
        <v>10660</v>
      </c>
      <c r="P339" s="23">
        <f t="shared" si="11"/>
        <v>4</v>
      </c>
    </row>
    <row r="340" spans="1:16" x14ac:dyDescent="0.3">
      <c r="A340">
        <v>351</v>
      </c>
      <c r="B340" t="s">
        <v>1340</v>
      </c>
      <c r="C340" t="s">
        <v>1341</v>
      </c>
      <c r="D340" t="s">
        <v>41</v>
      </c>
      <c r="E340" t="s">
        <v>16</v>
      </c>
      <c r="F340">
        <v>30</v>
      </c>
      <c r="G340" t="s">
        <v>1342</v>
      </c>
      <c r="H340" t="s">
        <v>1343</v>
      </c>
      <c r="I340" t="s">
        <v>294</v>
      </c>
      <c r="J340" s="6">
        <v>44451</v>
      </c>
      <c r="K340">
        <v>82</v>
      </c>
      <c r="L340" t="s">
        <v>45</v>
      </c>
      <c r="M340">
        <f t="shared" si="10"/>
        <v>0</v>
      </c>
      <c r="N340" s="23" t="s">
        <v>10661</v>
      </c>
      <c r="O340" s="23" t="s">
        <v>10422</v>
      </c>
      <c r="P340" s="23">
        <f t="shared" si="11"/>
        <v>4</v>
      </c>
    </row>
    <row r="341" spans="1:16" x14ac:dyDescent="0.3">
      <c r="A341">
        <v>352</v>
      </c>
      <c r="B341" t="s">
        <v>1344</v>
      </c>
      <c r="C341" t="s">
        <v>1345</v>
      </c>
      <c r="D341" t="s">
        <v>15</v>
      </c>
      <c r="E341" t="s">
        <v>16</v>
      </c>
      <c r="F341">
        <v>60</v>
      </c>
      <c r="G341" t="s">
        <v>1346</v>
      </c>
      <c r="H341" t="s">
        <v>1347</v>
      </c>
      <c r="I341" t="s">
        <v>32</v>
      </c>
      <c r="J341" s="6">
        <v>44806</v>
      </c>
      <c r="K341">
        <v>37</v>
      </c>
      <c r="L341" t="s">
        <v>70</v>
      </c>
      <c r="M341">
        <f t="shared" si="10"/>
        <v>0</v>
      </c>
      <c r="N341" s="23" t="s">
        <v>10662</v>
      </c>
      <c r="O341" s="23" t="s">
        <v>10417</v>
      </c>
      <c r="P341" s="23">
        <f t="shared" si="11"/>
        <v>5</v>
      </c>
    </row>
    <row r="342" spans="1:16" x14ac:dyDescent="0.3">
      <c r="A342">
        <v>353</v>
      </c>
      <c r="B342" t="s">
        <v>800</v>
      </c>
      <c r="C342" t="s">
        <v>1348</v>
      </c>
      <c r="D342" t="s">
        <v>28</v>
      </c>
      <c r="E342" t="s">
        <v>29</v>
      </c>
      <c r="F342">
        <v>30</v>
      </c>
      <c r="G342" t="s">
        <v>1349</v>
      </c>
      <c r="H342" t="s">
        <v>1350</v>
      </c>
      <c r="I342" t="s">
        <v>32</v>
      </c>
      <c r="J342" s="6" t="s">
        <v>13794</v>
      </c>
      <c r="K342">
        <v>81</v>
      </c>
      <c r="L342" t="s">
        <v>39</v>
      </c>
      <c r="M342">
        <f t="shared" si="10"/>
        <v>0</v>
      </c>
      <c r="N342" s="23" t="s">
        <v>1349</v>
      </c>
      <c r="O342" s="23"/>
      <c r="P342" s="23">
        <f t="shared" si="11"/>
        <v>0</v>
      </c>
    </row>
    <row r="343" spans="1:16" x14ac:dyDescent="0.3">
      <c r="A343">
        <v>354</v>
      </c>
      <c r="B343" t="s">
        <v>1351</v>
      </c>
      <c r="C343" t="s">
        <v>1352</v>
      </c>
      <c r="D343" t="s">
        <v>28</v>
      </c>
      <c r="E343" t="s">
        <v>29</v>
      </c>
      <c r="F343">
        <v>60</v>
      </c>
      <c r="G343" t="s">
        <v>1353</v>
      </c>
      <c r="H343" t="s">
        <v>1354</v>
      </c>
      <c r="I343" t="s">
        <v>294</v>
      </c>
      <c r="J343" s="6">
        <v>44470</v>
      </c>
      <c r="K343">
        <v>52</v>
      </c>
      <c r="L343" t="s">
        <v>54</v>
      </c>
      <c r="M343">
        <f t="shared" si="10"/>
        <v>0</v>
      </c>
      <c r="N343" s="23" t="s">
        <v>1349</v>
      </c>
      <c r="O343" s="23" t="s">
        <v>10476</v>
      </c>
      <c r="P343" s="23">
        <f t="shared" si="11"/>
        <v>5</v>
      </c>
    </row>
    <row r="344" spans="1:16" x14ac:dyDescent="0.3">
      <c r="A344">
        <v>355</v>
      </c>
      <c r="B344" t="s">
        <v>1355</v>
      </c>
      <c r="C344" t="s">
        <v>1356</v>
      </c>
      <c r="D344" t="s">
        <v>15</v>
      </c>
      <c r="E344" t="s">
        <v>16</v>
      </c>
      <c r="F344">
        <v>60</v>
      </c>
      <c r="G344" t="s">
        <v>14435</v>
      </c>
      <c r="H344" t="s">
        <v>1358</v>
      </c>
      <c r="I344" t="s">
        <v>1359</v>
      </c>
      <c r="J344" s="6">
        <v>44015</v>
      </c>
      <c r="K344">
        <v>83</v>
      </c>
      <c r="L344" t="s">
        <v>70</v>
      </c>
      <c r="M344">
        <f t="shared" si="10"/>
        <v>0</v>
      </c>
      <c r="N344" s="23" t="s">
        <v>1349</v>
      </c>
      <c r="O344" s="23" t="s">
        <v>10449</v>
      </c>
      <c r="P344" s="23">
        <f t="shared" si="11"/>
        <v>7</v>
      </c>
    </row>
    <row r="345" spans="1:16" x14ac:dyDescent="0.3">
      <c r="A345">
        <v>356</v>
      </c>
      <c r="B345" t="s">
        <v>1360</v>
      </c>
      <c r="C345" t="s">
        <v>1361</v>
      </c>
      <c r="D345" t="s">
        <v>51</v>
      </c>
      <c r="E345" t="s">
        <v>16</v>
      </c>
      <c r="F345">
        <v>30</v>
      </c>
      <c r="G345" t="s">
        <v>14435</v>
      </c>
      <c r="H345" t="s">
        <v>1362</v>
      </c>
      <c r="I345" t="s">
        <v>178</v>
      </c>
      <c r="J345" s="6" t="s">
        <v>13795</v>
      </c>
      <c r="K345">
        <v>29</v>
      </c>
      <c r="L345" t="s">
        <v>101</v>
      </c>
      <c r="M345">
        <f t="shared" si="10"/>
        <v>0</v>
      </c>
      <c r="N345" s="23" t="s">
        <v>1349</v>
      </c>
      <c r="O345" s="23" t="s">
        <v>10449</v>
      </c>
      <c r="P345" s="23">
        <f t="shared" si="11"/>
        <v>7</v>
      </c>
    </row>
    <row r="346" spans="1:16" x14ac:dyDescent="0.3">
      <c r="A346">
        <v>357</v>
      </c>
      <c r="B346" t="s">
        <v>1363</v>
      </c>
      <c r="C346" t="s">
        <v>1364</v>
      </c>
      <c r="D346" t="s">
        <v>28</v>
      </c>
      <c r="E346" t="s">
        <v>29</v>
      </c>
      <c r="F346">
        <v>90</v>
      </c>
      <c r="G346" t="s">
        <v>1365</v>
      </c>
      <c r="H346" t="s">
        <v>1366</v>
      </c>
      <c r="I346" t="s">
        <v>1367</v>
      </c>
      <c r="J346" s="6" t="s">
        <v>13796</v>
      </c>
      <c r="K346">
        <v>71</v>
      </c>
      <c r="L346" t="s">
        <v>45</v>
      </c>
      <c r="M346">
        <f t="shared" si="10"/>
        <v>0</v>
      </c>
      <c r="N346" s="23" t="s">
        <v>1349</v>
      </c>
      <c r="O346" s="23" t="s">
        <v>10637</v>
      </c>
      <c r="P346" s="23">
        <f t="shared" si="11"/>
        <v>5</v>
      </c>
    </row>
    <row r="347" spans="1:16" x14ac:dyDescent="0.3">
      <c r="A347">
        <v>358</v>
      </c>
      <c r="B347" t="s">
        <v>1368</v>
      </c>
      <c r="C347" t="s">
        <v>367</v>
      </c>
      <c r="D347" t="s">
        <v>15</v>
      </c>
      <c r="E347" t="s">
        <v>16</v>
      </c>
      <c r="F347">
        <v>90</v>
      </c>
      <c r="G347" t="s">
        <v>14827</v>
      </c>
      <c r="H347" t="s">
        <v>1370</v>
      </c>
      <c r="I347" t="s">
        <v>32</v>
      </c>
      <c r="J347" s="6" t="s">
        <v>13797</v>
      </c>
      <c r="K347">
        <v>13</v>
      </c>
      <c r="L347" t="s">
        <v>54</v>
      </c>
      <c r="M347">
        <f t="shared" si="10"/>
        <v>0</v>
      </c>
      <c r="N347" s="23" t="s">
        <v>2069</v>
      </c>
      <c r="O347" s="23" t="s">
        <v>384</v>
      </c>
      <c r="P347" s="23">
        <f t="shared" si="11"/>
        <v>5</v>
      </c>
    </row>
    <row r="348" spans="1:16" x14ac:dyDescent="0.3">
      <c r="A348">
        <v>359</v>
      </c>
      <c r="B348" t="s">
        <v>1371</v>
      </c>
      <c r="C348" t="s">
        <v>1372</v>
      </c>
      <c r="D348" t="s">
        <v>28</v>
      </c>
      <c r="E348" t="s">
        <v>29</v>
      </c>
      <c r="F348">
        <v>90</v>
      </c>
      <c r="G348" t="s">
        <v>1373</v>
      </c>
      <c r="H348" t="s">
        <v>1374</v>
      </c>
      <c r="I348" t="s">
        <v>294</v>
      </c>
      <c r="J348" s="6" t="s">
        <v>13798</v>
      </c>
      <c r="K348">
        <v>92</v>
      </c>
      <c r="L348" t="s">
        <v>20</v>
      </c>
      <c r="M348">
        <f t="shared" si="10"/>
        <v>0</v>
      </c>
      <c r="N348" s="23" t="s">
        <v>10663</v>
      </c>
      <c r="O348" s="23" t="s">
        <v>1021</v>
      </c>
      <c r="P348" s="23">
        <f t="shared" si="11"/>
        <v>6</v>
      </c>
    </row>
    <row r="349" spans="1:16" x14ac:dyDescent="0.3">
      <c r="A349">
        <v>360</v>
      </c>
      <c r="B349" t="s">
        <v>1375</v>
      </c>
      <c r="C349" t="s">
        <v>1376</v>
      </c>
      <c r="D349" t="s">
        <v>28</v>
      </c>
      <c r="E349" t="s">
        <v>29</v>
      </c>
      <c r="F349">
        <v>30</v>
      </c>
      <c r="G349" t="s">
        <v>1377</v>
      </c>
      <c r="H349" t="s">
        <v>1378</v>
      </c>
      <c r="I349" t="s">
        <v>32</v>
      </c>
      <c r="J349" s="6" t="s">
        <v>13799</v>
      </c>
      <c r="K349">
        <v>55</v>
      </c>
      <c r="L349" t="s">
        <v>101</v>
      </c>
      <c r="M349">
        <f t="shared" si="10"/>
        <v>0</v>
      </c>
      <c r="N349" s="23" t="s">
        <v>10664</v>
      </c>
      <c r="O349" s="23" t="s">
        <v>10453</v>
      </c>
      <c r="P349" s="23">
        <f t="shared" si="11"/>
        <v>7</v>
      </c>
    </row>
    <row r="350" spans="1:16" x14ac:dyDescent="0.3">
      <c r="A350">
        <v>361</v>
      </c>
      <c r="B350" t="s">
        <v>1379</v>
      </c>
      <c r="C350" t="s">
        <v>1380</v>
      </c>
      <c r="D350" t="s">
        <v>28</v>
      </c>
      <c r="E350" t="s">
        <v>29</v>
      </c>
      <c r="F350">
        <v>90</v>
      </c>
      <c r="G350" t="s">
        <v>1381</v>
      </c>
      <c r="H350" t="s">
        <v>1382</v>
      </c>
      <c r="I350" t="s">
        <v>32</v>
      </c>
      <c r="J350" s="6">
        <v>43962</v>
      </c>
      <c r="K350">
        <v>39</v>
      </c>
      <c r="L350" t="s">
        <v>70</v>
      </c>
      <c r="M350">
        <f t="shared" si="10"/>
        <v>0</v>
      </c>
      <c r="N350" s="23" t="s">
        <v>3719</v>
      </c>
      <c r="O350" s="23" t="s">
        <v>10417</v>
      </c>
      <c r="P350" s="23">
        <f t="shared" si="11"/>
        <v>5</v>
      </c>
    </row>
    <row r="351" spans="1:16" x14ac:dyDescent="0.3">
      <c r="A351">
        <v>362</v>
      </c>
      <c r="B351" t="s">
        <v>1383</v>
      </c>
      <c r="C351" t="s">
        <v>1384</v>
      </c>
      <c r="D351" t="s">
        <v>28</v>
      </c>
      <c r="E351" t="s">
        <v>29</v>
      </c>
      <c r="F351">
        <v>60</v>
      </c>
      <c r="G351" t="s">
        <v>1385</v>
      </c>
      <c r="H351" t="s">
        <v>957</v>
      </c>
      <c r="I351" t="s">
        <v>95</v>
      </c>
      <c r="J351" s="6" t="s">
        <v>13776</v>
      </c>
      <c r="K351">
        <v>7</v>
      </c>
      <c r="L351" t="s">
        <v>101</v>
      </c>
      <c r="M351">
        <f t="shared" si="10"/>
        <v>0</v>
      </c>
      <c r="N351" s="23" t="s">
        <v>1034</v>
      </c>
      <c r="O351" s="23" t="s">
        <v>10438</v>
      </c>
      <c r="P351" s="23">
        <f t="shared" si="11"/>
        <v>5</v>
      </c>
    </row>
    <row r="352" spans="1:16" x14ac:dyDescent="0.3">
      <c r="A352">
        <v>363</v>
      </c>
      <c r="B352" t="s">
        <v>879</v>
      </c>
      <c r="C352" t="s">
        <v>1386</v>
      </c>
      <c r="D352" t="s">
        <v>621</v>
      </c>
      <c r="E352" t="s">
        <v>29</v>
      </c>
      <c r="F352">
        <v>60</v>
      </c>
      <c r="G352" t="s">
        <v>1387</v>
      </c>
      <c r="H352" t="s">
        <v>1388</v>
      </c>
      <c r="I352" t="s">
        <v>32</v>
      </c>
      <c r="J352" s="6" t="s">
        <v>13800</v>
      </c>
      <c r="K352">
        <v>50</v>
      </c>
      <c r="L352" t="s">
        <v>39</v>
      </c>
      <c r="M352">
        <f t="shared" si="10"/>
        <v>0</v>
      </c>
      <c r="N352" s="23" t="s">
        <v>10665</v>
      </c>
      <c r="O352" s="23" t="s">
        <v>10417</v>
      </c>
      <c r="P352" s="23">
        <f t="shared" si="11"/>
        <v>5</v>
      </c>
    </row>
    <row r="353" spans="1:16" x14ac:dyDescent="0.3">
      <c r="A353">
        <v>364</v>
      </c>
      <c r="B353" t="s">
        <v>1389</v>
      </c>
      <c r="C353" t="s">
        <v>1390</v>
      </c>
      <c r="D353" t="s">
        <v>41</v>
      </c>
      <c r="E353" t="s">
        <v>16</v>
      </c>
      <c r="F353">
        <v>30</v>
      </c>
      <c r="G353" t="s">
        <v>1387</v>
      </c>
      <c r="H353" t="s">
        <v>1391</v>
      </c>
      <c r="I353" t="s">
        <v>32</v>
      </c>
      <c r="J353" s="6">
        <v>44105</v>
      </c>
      <c r="K353">
        <v>27</v>
      </c>
      <c r="L353" t="s">
        <v>101</v>
      </c>
      <c r="M353">
        <f t="shared" si="10"/>
        <v>0</v>
      </c>
      <c r="N353" s="23" t="s">
        <v>10665</v>
      </c>
      <c r="O353" s="23" t="s">
        <v>10417</v>
      </c>
      <c r="P353" s="23">
        <f t="shared" si="11"/>
        <v>5</v>
      </c>
    </row>
    <row r="354" spans="1:16" x14ac:dyDescent="0.3">
      <c r="A354">
        <v>365</v>
      </c>
      <c r="B354" t="s">
        <v>1392</v>
      </c>
      <c r="C354" t="s">
        <v>883</v>
      </c>
      <c r="D354" t="s">
        <v>28</v>
      </c>
      <c r="E354" t="s">
        <v>29</v>
      </c>
      <c r="F354">
        <v>30</v>
      </c>
      <c r="G354" t="s">
        <v>1393</v>
      </c>
      <c r="H354" t="s">
        <v>1394</v>
      </c>
      <c r="I354" t="s">
        <v>1199</v>
      </c>
      <c r="J354" s="6" t="s">
        <v>13801</v>
      </c>
      <c r="K354">
        <v>55</v>
      </c>
      <c r="L354" t="s">
        <v>101</v>
      </c>
      <c r="M354">
        <f t="shared" si="10"/>
        <v>0</v>
      </c>
      <c r="N354" s="23" t="s">
        <v>10666</v>
      </c>
      <c r="O354" s="23" t="s">
        <v>6</v>
      </c>
      <c r="P354" s="23">
        <f t="shared" si="11"/>
        <v>6</v>
      </c>
    </row>
    <row r="355" spans="1:16" x14ac:dyDescent="0.3">
      <c r="A355">
        <v>366</v>
      </c>
      <c r="B355" t="s">
        <v>1395</v>
      </c>
      <c r="C355" t="s">
        <v>1396</v>
      </c>
      <c r="D355" t="s">
        <v>15</v>
      </c>
      <c r="E355" t="s">
        <v>16</v>
      </c>
      <c r="F355">
        <v>60</v>
      </c>
      <c r="G355" t="s">
        <v>1397</v>
      </c>
      <c r="H355" t="s">
        <v>534</v>
      </c>
      <c r="I355" t="s">
        <v>32</v>
      </c>
      <c r="J355" s="6" t="s">
        <v>13802</v>
      </c>
      <c r="K355">
        <v>80</v>
      </c>
      <c r="L355" t="s">
        <v>39</v>
      </c>
      <c r="M355">
        <f t="shared" si="10"/>
        <v>0</v>
      </c>
      <c r="N355" s="23" t="s">
        <v>10667</v>
      </c>
      <c r="O355" s="23" t="s">
        <v>10422</v>
      </c>
      <c r="P355" s="23">
        <f t="shared" si="11"/>
        <v>4</v>
      </c>
    </row>
    <row r="356" spans="1:16" x14ac:dyDescent="0.3">
      <c r="A356">
        <v>367</v>
      </c>
      <c r="B356" t="s">
        <v>1398</v>
      </c>
      <c r="C356" t="s">
        <v>1399</v>
      </c>
      <c r="D356" t="s">
        <v>15</v>
      </c>
      <c r="E356" t="s">
        <v>16</v>
      </c>
      <c r="F356">
        <v>90</v>
      </c>
      <c r="G356" t="s">
        <v>14436</v>
      </c>
      <c r="H356" t="s">
        <v>1401</v>
      </c>
      <c r="I356" t="s">
        <v>1402</v>
      </c>
      <c r="J356" s="6">
        <v>44297</v>
      </c>
      <c r="K356">
        <v>34</v>
      </c>
      <c r="L356" t="s">
        <v>80</v>
      </c>
      <c r="M356">
        <f t="shared" si="10"/>
        <v>0</v>
      </c>
      <c r="N356" s="23" t="s">
        <v>1156</v>
      </c>
      <c r="O356" s="23" t="s">
        <v>2355</v>
      </c>
      <c r="P356" s="23">
        <f t="shared" si="11"/>
        <v>4</v>
      </c>
    </row>
    <row r="357" spans="1:16" x14ac:dyDescent="0.3">
      <c r="A357">
        <v>368</v>
      </c>
      <c r="B357" t="s">
        <v>1403</v>
      </c>
      <c r="C357" t="s">
        <v>281</v>
      </c>
      <c r="D357" t="s">
        <v>28</v>
      </c>
      <c r="E357" t="s">
        <v>29</v>
      </c>
      <c r="F357">
        <v>60</v>
      </c>
      <c r="G357" t="s">
        <v>14437</v>
      </c>
      <c r="H357" t="s">
        <v>458</v>
      </c>
      <c r="I357" t="s">
        <v>294</v>
      </c>
      <c r="J357" s="6">
        <v>43924</v>
      </c>
      <c r="K357">
        <v>49</v>
      </c>
      <c r="L357" t="s">
        <v>101</v>
      </c>
      <c r="M357">
        <f t="shared" si="10"/>
        <v>0</v>
      </c>
      <c r="N357" s="23" t="s">
        <v>1156</v>
      </c>
      <c r="O357" s="23" t="s">
        <v>10438</v>
      </c>
      <c r="P357" s="23">
        <f t="shared" si="11"/>
        <v>5</v>
      </c>
    </row>
    <row r="358" spans="1:16" x14ac:dyDescent="0.3">
      <c r="A358">
        <v>369</v>
      </c>
      <c r="B358" t="s">
        <v>1405</v>
      </c>
      <c r="C358" t="s">
        <v>1406</v>
      </c>
      <c r="D358" t="s">
        <v>28</v>
      </c>
      <c r="E358" t="s">
        <v>29</v>
      </c>
      <c r="F358">
        <v>60</v>
      </c>
      <c r="G358" t="s">
        <v>14438</v>
      </c>
      <c r="H358" t="s">
        <v>1408</v>
      </c>
      <c r="I358" t="s">
        <v>1083</v>
      </c>
      <c r="J358" s="6">
        <v>44166</v>
      </c>
      <c r="K358">
        <v>18</v>
      </c>
      <c r="L358" t="s">
        <v>45</v>
      </c>
      <c r="M358">
        <f t="shared" si="10"/>
        <v>0</v>
      </c>
      <c r="N358" s="23" t="s">
        <v>1156</v>
      </c>
      <c r="O358" s="23" t="s">
        <v>10549</v>
      </c>
      <c r="P358" s="23">
        <f t="shared" si="11"/>
        <v>3</v>
      </c>
    </row>
    <row r="359" spans="1:16" x14ac:dyDescent="0.3">
      <c r="A359">
        <v>370</v>
      </c>
      <c r="B359" t="s">
        <v>1409</v>
      </c>
      <c r="C359" t="s">
        <v>1410</v>
      </c>
      <c r="D359" t="s">
        <v>28</v>
      </c>
      <c r="E359" t="s">
        <v>29</v>
      </c>
      <c r="F359">
        <v>30</v>
      </c>
      <c r="G359" t="s">
        <v>1411</v>
      </c>
      <c r="H359" t="s">
        <v>1412</v>
      </c>
      <c r="I359" t="s">
        <v>1413</v>
      </c>
      <c r="J359" s="6" t="s">
        <v>13619</v>
      </c>
      <c r="K359">
        <v>101</v>
      </c>
      <c r="L359" t="s">
        <v>20</v>
      </c>
      <c r="M359">
        <f t="shared" si="10"/>
        <v>0</v>
      </c>
      <c r="N359" s="23" t="s">
        <v>10668</v>
      </c>
      <c r="O359" s="23" t="s">
        <v>4205</v>
      </c>
      <c r="P359" s="23">
        <f t="shared" si="11"/>
        <v>4</v>
      </c>
    </row>
    <row r="360" spans="1:16" x14ac:dyDescent="0.3">
      <c r="A360">
        <v>371</v>
      </c>
      <c r="B360" t="s">
        <v>1414</v>
      </c>
      <c r="C360" t="s">
        <v>1415</v>
      </c>
      <c r="D360" t="s">
        <v>28</v>
      </c>
      <c r="E360" t="s">
        <v>29</v>
      </c>
      <c r="F360">
        <v>60</v>
      </c>
      <c r="G360" t="s">
        <v>1416</v>
      </c>
      <c r="H360" t="s">
        <v>1417</v>
      </c>
      <c r="I360" t="s">
        <v>32</v>
      </c>
      <c r="J360" s="6" t="s">
        <v>13690</v>
      </c>
      <c r="K360">
        <v>72</v>
      </c>
      <c r="L360" t="s">
        <v>70</v>
      </c>
      <c r="M360">
        <f t="shared" si="10"/>
        <v>0</v>
      </c>
      <c r="N360" s="23" t="s">
        <v>10669</v>
      </c>
      <c r="O360" s="23" t="s">
        <v>10422</v>
      </c>
      <c r="P360" s="23">
        <f t="shared" si="11"/>
        <v>4</v>
      </c>
    </row>
    <row r="361" spans="1:16" x14ac:dyDescent="0.3">
      <c r="A361">
        <v>372</v>
      </c>
      <c r="B361" t="s">
        <v>1234</v>
      </c>
      <c r="C361" t="s">
        <v>1418</v>
      </c>
      <c r="D361" t="s">
        <v>28</v>
      </c>
      <c r="E361" t="s">
        <v>29</v>
      </c>
      <c r="F361">
        <v>30</v>
      </c>
      <c r="G361" t="s">
        <v>1419</v>
      </c>
      <c r="H361" t="s">
        <v>105</v>
      </c>
      <c r="I361" t="s">
        <v>32</v>
      </c>
      <c r="J361" s="6">
        <v>44051</v>
      </c>
      <c r="K361">
        <v>80</v>
      </c>
      <c r="L361" t="s">
        <v>45</v>
      </c>
      <c r="M361">
        <f t="shared" si="10"/>
        <v>0</v>
      </c>
      <c r="N361" s="23" t="s">
        <v>10670</v>
      </c>
      <c r="O361" s="23" t="s">
        <v>10417</v>
      </c>
      <c r="P361" s="23">
        <f t="shared" si="11"/>
        <v>5</v>
      </c>
    </row>
    <row r="362" spans="1:16" x14ac:dyDescent="0.3">
      <c r="A362">
        <v>373</v>
      </c>
      <c r="B362" t="s">
        <v>1420</v>
      </c>
      <c r="C362" t="s">
        <v>870</v>
      </c>
      <c r="D362" t="s">
        <v>15</v>
      </c>
      <c r="E362" t="s">
        <v>16</v>
      </c>
      <c r="F362">
        <v>90</v>
      </c>
      <c r="G362" t="s">
        <v>1421</v>
      </c>
      <c r="H362" t="s">
        <v>1422</v>
      </c>
      <c r="I362" t="s">
        <v>575</v>
      </c>
      <c r="J362" s="6">
        <v>44813</v>
      </c>
      <c r="K362">
        <v>27</v>
      </c>
      <c r="L362" t="s">
        <v>45</v>
      </c>
      <c r="M362">
        <f t="shared" si="10"/>
        <v>0</v>
      </c>
      <c r="N362" s="23" t="s">
        <v>10671</v>
      </c>
      <c r="O362" s="23" t="s">
        <v>10422</v>
      </c>
      <c r="P362" s="23">
        <f t="shared" si="11"/>
        <v>4</v>
      </c>
    </row>
    <row r="363" spans="1:16" x14ac:dyDescent="0.3">
      <c r="A363">
        <v>374</v>
      </c>
      <c r="B363" t="s">
        <v>1423</v>
      </c>
      <c r="C363" t="s">
        <v>1424</v>
      </c>
      <c r="D363" t="s">
        <v>51</v>
      </c>
      <c r="E363" t="s">
        <v>16</v>
      </c>
      <c r="F363">
        <v>30</v>
      </c>
      <c r="G363" t="s">
        <v>1425</v>
      </c>
      <c r="H363" t="s">
        <v>1426</v>
      </c>
      <c r="I363" t="s">
        <v>32</v>
      </c>
      <c r="J363" s="6" t="s">
        <v>13778</v>
      </c>
      <c r="K363">
        <v>61</v>
      </c>
      <c r="L363" t="s">
        <v>80</v>
      </c>
      <c r="M363">
        <f t="shared" si="10"/>
        <v>0</v>
      </c>
      <c r="N363" s="23" t="s">
        <v>10672</v>
      </c>
      <c r="O363" s="23" t="s">
        <v>10468</v>
      </c>
      <c r="P363" s="23">
        <f t="shared" si="11"/>
        <v>8</v>
      </c>
    </row>
    <row r="364" spans="1:16" x14ac:dyDescent="0.3">
      <c r="A364">
        <v>375</v>
      </c>
      <c r="B364" t="s">
        <v>1427</v>
      </c>
      <c r="C364" t="s">
        <v>1428</v>
      </c>
      <c r="D364" t="s">
        <v>28</v>
      </c>
      <c r="E364" t="s">
        <v>29</v>
      </c>
      <c r="F364">
        <v>90</v>
      </c>
      <c r="G364" t="s">
        <v>14439</v>
      </c>
      <c r="H364" t="s">
        <v>1430</v>
      </c>
      <c r="I364" t="s">
        <v>32</v>
      </c>
      <c r="J364" s="6" t="s">
        <v>13803</v>
      </c>
      <c r="K364">
        <v>54</v>
      </c>
      <c r="L364" t="s">
        <v>80</v>
      </c>
      <c r="M364">
        <f t="shared" si="10"/>
        <v>0</v>
      </c>
      <c r="N364" s="23" t="s">
        <v>10672</v>
      </c>
      <c r="O364" s="23" t="s">
        <v>10449</v>
      </c>
      <c r="P364" s="23">
        <f t="shared" si="11"/>
        <v>7</v>
      </c>
    </row>
    <row r="365" spans="1:16" x14ac:dyDescent="0.3">
      <c r="A365">
        <v>376</v>
      </c>
      <c r="B365" t="s">
        <v>1431</v>
      </c>
      <c r="C365" t="s">
        <v>1432</v>
      </c>
      <c r="D365" t="s">
        <v>51</v>
      </c>
      <c r="E365" t="s">
        <v>16</v>
      </c>
      <c r="F365">
        <v>90</v>
      </c>
      <c r="G365" t="s">
        <v>1433</v>
      </c>
      <c r="H365" t="s">
        <v>1434</v>
      </c>
      <c r="I365" t="s">
        <v>1435</v>
      </c>
      <c r="J365" s="6" t="s">
        <v>13804</v>
      </c>
      <c r="K365">
        <v>26</v>
      </c>
      <c r="L365" t="s">
        <v>101</v>
      </c>
      <c r="M365">
        <f t="shared" si="10"/>
        <v>0</v>
      </c>
      <c r="N365" s="23" t="s">
        <v>10672</v>
      </c>
      <c r="O365" s="23" t="s">
        <v>10422</v>
      </c>
      <c r="P365" s="23">
        <f t="shared" si="11"/>
        <v>4</v>
      </c>
    </row>
    <row r="366" spans="1:16" x14ac:dyDescent="0.3">
      <c r="A366">
        <v>377</v>
      </c>
      <c r="B366" t="s">
        <v>1436</v>
      </c>
      <c r="C366" t="s">
        <v>257</v>
      </c>
      <c r="D366" t="s">
        <v>28</v>
      </c>
      <c r="E366" t="s">
        <v>29</v>
      </c>
      <c r="F366">
        <v>90</v>
      </c>
      <c r="G366" t="s">
        <v>1437</v>
      </c>
      <c r="H366" t="s">
        <v>827</v>
      </c>
      <c r="I366" t="s">
        <v>124</v>
      </c>
      <c r="J366" s="6" t="s">
        <v>13805</v>
      </c>
      <c r="K366">
        <v>54</v>
      </c>
      <c r="L366" t="s">
        <v>54</v>
      </c>
      <c r="M366">
        <f t="shared" si="10"/>
        <v>0</v>
      </c>
      <c r="N366" s="23" t="s">
        <v>10673</v>
      </c>
      <c r="O366" s="23" t="s">
        <v>10674</v>
      </c>
      <c r="P366" s="23">
        <f t="shared" si="11"/>
        <v>6</v>
      </c>
    </row>
    <row r="367" spans="1:16" x14ac:dyDescent="0.3">
      <c r="A367">
        <v>379</v>
      </c>
      <c r="B367" t="s">
        <v>1441</v>
      </c>
      <c r="C367" t="s">
        <v>1442</v>
      </c>
      <c r="D367" t="s">
        <v>41</v>
      </c>
      <c r="E367" t="s">
        <v>16</v>
      </c>
      <c r="F367">
        <v>60</v>
      </c>
      <c r="G367" t="s">
        <v>14440</v>
      </c>
      <c r="H367" t="s">
        <v>1444</v>
      </c>
      <c r="I367" t="s">
        <v>1199</v>
      </c>
      <c r="J367" s="6" t="s">
        <v>13754</v>
      </c>
      <c r="K367">
        <v>22</v>
      </c>
      <c r="L367" t="s">
        <v>54</v>
      </c>
      <c r="M367">
        <f t="shared" si="10"/>
        <v>0</v>
      </c>
      <c r="N367" s="23" t="s">
        <v>86</v>
      </c>
      <c r="O367" s="23" t="s">
        <v>10449</v>
      </c>
      <c r="P367" s="23">
        <f t="shared" si="11"/>
        <v>7</v>
      </c>
    </row>
    <row r="368" spans="1:16" x14ac:dyDescent="0.3">
      <c r="A368">
        <v>380</v>
      </c>
      <c r="B368" t="s">
        <v>1445</v>
      </c>
      <c r="C368" t="s">
        <v>1446</v>
      </c>
      <c r="D368" t="s">
        <v>28</v>
      </c>
      <c r="E368" t="s">
        <v>29</v>
      </c>
      <c r="F368">
        <v>30</v>
      </c>
      <c r="G368" t="s">
        <v>1447</v>
      </c>
      <c r="H368" t="s">
        <v>1448</v>
      </c>
      <c r="I368" t="s">
        <v>1449</v>
      </c>
      <c r="J368" s="6" t="s">
        <v>13806</v>
      </c>
      <c r="K368">
        <v>7</v>
      </c>
      <c r="L368" t="s">
        <v>45</v>
      </c>
      <c r="M368">
        <f t="shared" si="10"/>
        <v>0</v>
      </c>
      <c r="N368" s="23" t="s">
        <v>86</v>
      </c>
      <c r="O368" s="23" t="s">
        <v>10637</v>
      </c>
      <c r="P368" s="23">
        <f t="shared" si="11"/>
        <v>5</v>
      </c>
    </row>
    <row r="369" spans="1:16" x14ac:dyDescent="0.3">
      <c r="A369">
        <v>381</v>
      </c>
      <c r="B369" t="s">
        <v>1450</v>
      </c>
      <c r="C369" t="s">
        <v>1451</v>
      </c>
      <c r="D369" t="s">
        <v>51</v>
      </c>
      <c r="E369" t="s">
        <v>16</v>
      </c>
      <c r="F369">
        <v>60</v>
      </c>
      <c r="G369" t="s">
        <v>14441</v>
      </c>
      <c r="H369" t="s">
        <v>1453</v>
      </c>
      <c r="I369" t="s">
        <v>1454</v>
      </c>
      <c r="J369" s="6" t="s">
        <v>13807</v>
      </c>
      <c r="K369">
        <v>48</v>
      </c>
      <c r="L369" t="s">
        <v>33</v>
      </c>
      <c r="M369">
        <f t="shared" si="10"/>
        <v>0</v>
      </c>
      <c r="N369" s="23" t="s">
        <v>86</v>
      </c>
      <c r="O369" s="23" t="s">
        <v>10454</v>
      </c>
      <c r="P369" s="23">
        <f t="shared" si="11"/>
        <v>4</v>
      </c>
    </row>
    <row r="370" spans="1:16" x14ac:dyDescent="0.3">
      <c r="A370">
        <v>382</v>
      </c>
      <c r="B370" t="s">
        <v>1455</v>
      </c>
      <c r="C370" t="s">
        <v>700</v>
      </c>
      <c r="D370" t="s">
        <v>51</v>
      </c>
      <c r="E370" t="s">
        <v>16</v>
      </c>
      <c r="F370">
        <v>90</v>
      </c>
      <c r="G370" t="s">
        <v>1456</v>
      </c>
      <c r="H370" t="s">
        <v>1457</v>
      </c>
      <c r="I370" t="s">
        <v>187</v>
      </c>
      <c r="J370" s="6">
        <v>43899</v>
      </c>
      <c r="K370">
        <v>57</v>
      </c>
      <c r="L370" t="s">
        <v>159</v>
      </c>
      <c r="M370">
        <f t="shared" si="10"/>
        <v>0</v>
      </c>
      <c r="N370" s="23" t="s">
        <v>1456</v>
      </c>
      <c r="O370" s="23"/>
      <c r="P370" s="23">
        <f t="shared" si="11"/>
        <v>0</v>
      </c>
    </row>
    <row r="371" spans="1:16" x14ac:dyDescent="0.3">
      <c r="A371">
        <v>383</v>
      </c>
      <c r="B371" t="s">
        <v>1458</v>
      </c>
      <c r="C371" t="s">
        <v>1459</v>
      </c>
      <c r="D371" t="s">
        <v>28</v>
      </c>
      <c r="E371" t="s">
        <v>29</v>
      </c>
      <c r="F371">
        <v>90</v>
      </c>
      <c r="G371" t="s">
        <v>1460</v>
      </c>
      <c r="H371" t="s">
        <v>663</v>
      </c>
      <c r="I371" t="s">
        <v>32</v>
      </c>
      <c r="J371" s="6" t="s">
        <v>13808</v>
      </c>
      <c r="K371">
        <v>75</v>
      </c>
      <c r="L371" t="s">
        <v>54</v>
      </c>
      <c r="M371">
        <f t="shared" si="10"/>
        <v>0</v>
      </c>
      <c r="N371" s="23" t="s">
        <v>10675</v>
      </c>
      <c r="O371" s="23" t="s">
        <v>10422</v>
      </c>
      <c r="P371" s="23">
        <f t="shared" si="11"/>
        <v>4</v>
      </c>
    </row>
    <row r="372" spans="1:16" x14ac:dyDescent="0.3">
      <c r="A372">
        <v>384</v>
      </c>
      <c r="B372" t="s">
        <v>1019</v>
      </c>
      <c r="C372" t="s">
        <v>1461</v>
      </c>
      <c r="D372" t="s">
        <v>28</v>
      </c>
      <c r="E372" t="s">
        <v>29</v>
      </c>
      <c r="F372">
        <v>60</v>
      </c>
      <c r="G372" t="s">
        <v>1462</v>
      </c>
      <c r="H372" t="s">
        <v>1463</v>
      </c>
      <c r="I372" t="s">
        <v>19</v>
      </c>
      <c r="J372" s="6" t="s">
        <v>13671</v>
      </c>
      <c r="K372">
        <v>37</v>
      </c>
      <c r="L372" t="s">
        <v>101</v>
      </c>
      <c r="M372">
        <f t="shared" si="10"/>
        <v>0</v>
      </c>
      <c r="N372" s="23" t="s">
        <v>10675</v>
      </c>
      <c r="O372" s="23" t="s">
        <v>9969</v>
      </c>
      <c r="P372" s="23">
        <f t="shared" si="11"/>
        <v>6</v>
      </c>
    </row>
    <row r="373" spans="1:16" x14ac:dyDescent="0.3">
      <c r="A373">
        <v>385</v>
      </c>
      <c r="B373" t="s">
        <v>1464</v>
      </c>
      <c r="C373" t="s">
        <v>1465</v>
      </c>
      <c r="D373" t="s">
        <v>28</v>
      </c>
      <c r="E373" t="s">
        <v>29</v>
      </c>
      <c r="F373">
        <v>90</v>
      </c>
      <c r="G373" t="s">
        <v>1466</v>
      </c>
      <c r="H373" t="s">
        <v>993</v>
      </c>
      <c r="I373" t="s">
        <v>32</v>
      </c>
      <c r="J373" s="6" t="s">
        <v>13809</v>
      </c>
      <c r="K373">
        <v>32</v>
      </c>
      <c r="L373" t="s">
        <v>20</v>
      </c>
      <c r="M373">
        <f t="shared" si="10"/>
        <v>0</v>
      </c>
      <c r="N373" s="23" t="s">
        <v>10676</v>
      </c>
      <c r="O373" s="23" t="s">
        <v>10416</v>
      </c>
      <c r="P373" s="23">
        <f t="shared" si="11"/>
        <v>4</v>
      </c>
    </row>
    <row r="374" spans="1:16" x14ac:dyDescent="0.3">
      <c r="A374">
        <v>386</v>
      </c>
      <c r="B374" t="s">
        <v>1467</v>
      </c>
      <c r="C374" t="s">
        <v>1468</v>
      </c>
      <c r="D374" t="s">
        <v>28</v>
      </c>
      <c r="E374" t="s">
        <v>29</v>
      </c>
      <c r="F374">
        <v>90</v>
      </c>
      <c r="G374" t="s">
        <v>1469</v>
      </c>
      <c r="H374" t="s">
        <v>1378</v>
      </c>
      <c r="I374" t="s">
        <v>32</v>
      </c>
      <c r="J374" s="6">
        <v>44388</v>
      </c>
      <c r="K374">
        <v>22</v>
      </c>
      <c r="L374" t="s">
        <v>70</v>
      </c>
      <c r="M374">
        <f t="shared" si="10"/>
        <v>0</v>
      </c>
      <c r="N374" s="23" t="s">
        <v>10676</v>
      </c>
      <c r="O374" s="23" t="s">
        <v>10422</v>
      </c>
      <c r="P374" s="23">
        <f t="shared" si="11"/>
        <v>4</v>
      </c>
    </row>
    <row r="375" spans="1:16" x14ac:dyDescent="0.3">
      <c r="A375">
        <v>387</v>
      </c>
      <c r="B375" t="s">
        <v>1470</v>
      </c>
      <c r="C375" t="s">
        <v>1471</v>
      </c>
      <c r="D375" t="s">
        <v>28</v>
      </c>
      <c r="E375" t="s">
        <v>29</v>
      </c>
      <c r="F375">
        <v>60</v>
      </c>
      <c r="G375" t="s">
        <v>1472</v>
      </c>
      <c r="H375" t="s">
        <v>1473</v>
      </c>
      <c r="I375" t="s">
        <v>38</v>
      </c>
      <c r="J375" s="6" t="s">
        <v>13810</v>
      </c>
      <c r="K375">
        <v>10</v>
      </c>
      <c r="L375" t="s">
        <v>39</v>
      </c>
      <c r="M375">
        <f t="shared" si="10"/>
        <v>0</v>
      </c>
      <c r="N375" s="23" t="s">
        <v>10677</v>
      </c>
      <c r="O375" s="23" t="s">
        <v>10416</v>
      </c>
      <c r="P375" s="23">
        <f t="shared" si="11"/>
        <v>4</v>
      </c>
    </row>
    <row r="376" spans="1:16" x14ac:dyDescent="0.3">
      <c r="A376">
        <v>388</v>
      </c>
      <c r="B376" t="s">
        <v>1474</v>
      </c>
      <c r="C376" t="s">
        <v>1475</v>
      </c>
      <c r="D376" t="s">
        <v>15</v>
      </c>
      <c r="E376" t="s">
        <v>16</v>
      </c>
      <c r="F376">
        <v>60</v>
      </c>
      <c r="G376" t="s">
        <v>1476</v>
      </c>
      <c r="H376" t="s">
        <v>1477</v>
      </c>
      <c r="I376" t="s">
        <v>1478</v>
      </c>
      <c r="J376" s="6" t="s">
        <v>13765</v>
      </c>
      <c r="K376">
        <v>2</v>
      </c>
      <c r="L376" t="s">
        <v>33</v>
      </c>
      <c r="M376">
        <f t="shared" si="10"/>
        <v>0</v>
      </c>
      <c r="N376" s="23" t="s">
        <v>10678</v>
      </c>
      <c r="O376" s="23" t="s">
        <v>10416</v>
      </c>
      <c r="P376" s="23">
        <f t="shared" si="11"/>
        <v>4</v>
      </c>
    </row>
    <row r="377" spans="1:16" x14ac:dyDescent="0.3">
      <c r="A377">
        <v>389</v>
      </c>
      <c r="B377" t="s">
        <v>1479</v>
      </c>
      <c r="C377" t="s">
        <v>1480</v>
      </c>
      <c r="D377" t="s">
        <v>15</v>
      </c>
      <c r="E377" t="s">
        <v>16</v>
      </c>
      <c r="F377">
        <v>60</v>
      </c>
      <c r="G377" t="s">
        <v>14828</v>
      </c>
      <c r="H377" t="s">
        <v>1482</v>
      </c>
      <c r="I377" t="s">
        <v>1483</v>
      </c>
      <c r="J377" s="6">
        <v>44447</v>
      </c>
      <c r="K377">
        <v>12</v>
      </c>
      <c r="L377" t="s">
        <v>70</v>
      </c>
      <c r="M377">
        <f t="shared" si="10"/>
        <v>0</v>
      </c>
      <c r="N377" s="23" t="s">
        <v>10679</v>
      </c>
      <c r="O377" s="23" t="s">
        <v>3369</v>
      </c>
      <c r="P377" s="23">
        <f t="shared" si="11"/>
        <v>5</v>
      </c>
    </row>
    <row r="378" spans="1:16" x14ac:dyDescent="0.3">
      <c r="A378">
        <v>390</v>
      </c>
      <c r="B378" t="s">
        <v>1484</v>
      </c>
      <c r="C378" t="s">
        <v>1485</v>
      </c>
      <c r="D378" t="s">
        <v>15</v>
      </c>
      <c r="E378" t="s">
        <v>16</v>
      </c>
      <c r="F378">
        <v>30</v>
      </c>
      <c r="G378" t="s">
        <v>14828</v>
      </c>
      <c r="H378" t="s">
        <v>1486</v>
      </c>
      <c r="I378" t="s">
        <v>32</v>
      </c>
      <c r="J378" s="6">
        <v>44684</v>
      </c>
      <c r="K378">
        <v>42</v>
      </c>
      <c r="L378" t="s">
        <v>101</v>
      </c>
      <c r="M378">
        <f t="shared" si="10"/>
        <v>0</v>
      </c>
      <c r="N378" s="23" t="s">
        <v>10679</v>
      </c>
      <c r="O378" s="23" t="s">
        <v>3369</v>
      </c>
      <c r="P378" s="23">
        <f t="shared" si="11"/>
        <v>5</v>
      </c>
    </row>
    <row r="379" spans="1:16" x14ac:dyDescent="0.3">
      <c r="A379">
        <v>391</v>
      </c>
      <c r="B379" t="s">
        <v>1487</v>
      </c>
      <c r="C379" t="s">
        <v>1488</v>
      </c>
      <c r="D379" t="s">
        <v>15</v>
      </c>
      <c r="E379" t="s">
        <v>16</v>
      </c>
      <c r="F379">
        <v>30</v>
      </c>
      <c r="G379" t="s">
        <v>14829</v>
      </c>
      <c r="H379" t="s">
        <v>1490</v>
      </c>
      <c r="I379" t="s">
        <v>294</v>
      </c>
      <c r="J379" s="6" t="s">
        <v>13772</v>
      </c>
      <c r="K379">
        <v>2</v>
      </c>
      <c r="L379" t="s">
        <v>64</v>
      </c>
      <c r="M379">
        <f t="shared" si="10"/>
        <v>0</v>
      </c>
      <c r="N379" s="23" t="s">
        <v>10680</v>
      </c>
      <c r="O379" s="23" t="s">
        <v>3369</v>
      </c>
      <c r="P379" s="23">
        <f t="shared" si="11"/>
        <v>5</v>
      </c>
    </row>
    <row r="380" spans="1:16" x14ac:dyDescent="0.3">
      <c r="A380">
        <v>392</v>
      </c>
      <c r="B380" t="s">
        <v>1491</v>
      </c>
      <c r="C380" t="s">
        <v>1492</v>
      </c>
      <c r="D380" t="s">
        <v>51</v>
      </c>
      <c r="E380" t="s">
        <v>16</v>
      </c>
      <c r="F380">
        <v>90</v>
      </c>
      <c r="G380" t="s">
        <v>1493</v>
      </c>
      <c r="H380" t="s">
        <v>1494</v>
      </c>
      <c r="I380" t="s">
        <v>32</v>
      </c>
      <c r="J380" s="6">
        <v>44386</v>
      </c>
      <c r="K380">
        <v>83</v>
      </c>
      <c r="L380" t="s">
        <v>54</v>
      </c>
      <c r="M380">
        <f t="shared" si="10"/>
        <v>0</v>
      </c>
      <c r="N380" s="23" t="s">
        <v>10681</v>
      </c>
      <c r="O380" s="23" t="s">
        <v>3089</v>
      </c>
      <c r="P380" s="23">
        <f t="shared" si="11"/>
        <v>4</v>
      </c>
    </row>
    <row r="381" spans="1:16" x14ac:dyDescent="0.3">
      <c r="A381">
        <v>393</v>
      </c>
      <c r="B381" t="s">
        <v>1495</v>
      </c>
      <c r="C381" t="s">
        <v>1496</v>
      </c>
      <c r="D381" t="s">
        <v>51</v>
      </c>
      <c r="E381" t="s">
        <v>16</v>
      </c>
      <c r="F381">
        <v>60</v>
      </c>
      <c r="G381" t="s">
        <v>1497</v>
      </c>
      <c r="H381" t="s">
        <v>738</v>
      </c>
      <c r="I381" t="s">
        <v>38</v>
      </c>
      <c r="J381" s="6" t="s">
        <v>13811</v>
      </c>
      <c r="K381">
        <v>36</v>
      </c>
      <c r="L381" t="s">
        <v>45</v>
      </c>
      <c r="M381">
        <f t="shared" si="10"/>
        <v>0</v>
      </c>
      <c r="N381" s="23" t="s">
        <v>10682</v>
      </c>
      <c r="O381" s="23" t="s">
        <v>10436</v>
      </c>
      <c r="P381" s="23">
        <f t="shared" si="11"/>
        <v>8</v>
      </c>
    </row>
    <row r="382" spans="1:16" x14ac:dyDescent="0.3">
      <c r="A382">
        <v>394</v>
      </c>
      <c r="B382" t="s">
        <v>1498</v>
      </c>
      <c r="C382" t="s">
        <v>752</v>
      </c>
      <c r="D382" t="s">
        <v>28</v>
      </c>
      <c r="E382" t="s">
        <v>29</v>
      </c>
      <c r="F382">
        <v>90</v>
      </c>
      <c r="G382" t="s">
        <v>1499</v>
      </c>
      <c r="H382" t="s">
        <v>1242</v>
      </c>
      <c r="I382" t="s">
        <v>38</v>
      </c>
      <c r="J382" s="6" t="s">
        <v>13794</v>
      </c>
      <c r="K382">
        <v>12</v>
      </c>
      <c r="L382" t="s">
        <v>33</v>
      </c>
      <c r="M382">
        <f t="shared" si="10"/>
        <v>0</v>
      </c>
      <c r="N382" s="23" t="s">
        <v>6546</v>
      </c>
      <c r="O382" s="23" t="s">
        <v>3780</v>
      </c>
      <c r="P382" s="23">
        <f t="shared" si="11"/>
        <v>5</v>
      </c>
    </row>
    <row r="383" spans="1:16" x14ac:dyDescent="0.3">
      <c r="A383">
        <v>395</v>
      </c>
      <c r="B383" t="s">
        <v>1500</v>
      </c>
      <c r="C383" t="s">
        <v>1501</v>
      </c>
      <c r="D383" t="s">
        <v>28</v>
      </c>
      <c r="E383" t="s">
        <v>29</v>
      </c>
      <c r="F383">
        <v>30</v>
      </c>
      <c r="G383" t="s">
        <v>14830</v>
      </c>
      <c r="H383" t="s">
        <v>288</v>
      </c>
      <c r="I383" t="s">
        <v>32</v>
      </c>
      <c r="J383" s="6">
        <v>44876</v>
      </c>
      <c r="K383">
        <v>98</v>
      </c>
      <c r="L383" t="s">
        <v>80</v>
      </c>
      <c r="M383">
        <f t="shared" si="10"/>
        <v>0</v>
      </c>
      <c r="N383" s="23" t="s">
        <v>6546</v>
      </c>
      <c r="O383" s="23" t="s">
        <v>3369</v>
      </c>
      <c r="P383" s="23">
        <f t="shared" si="11"/>
        <v>5</v>
      </c>
    </row>
    <row r="384" spans="1:16" x14ac:dyDescent="0.3">
      <c r="A384">
        <v>396</v>
      </c>
      <c r="B384" t="s">
        <v>1503</v>
      </c>
      <c r="C384" t="s">
        <v>500</v>
      </c>
      <c r="D384" t="s">
        <v>92</v>
      </c>
      <c r="E384" t="s">
        <v>29</v>
      </c>
      <c r="F384">
        <v>60</v>
      </c>
      <c r="G384" t="s">
        <v>14816</v>
      </c>
      <c r="H384" t="s">
        <v>1505</v>
      </c>
      <c r="I384" t="s">
        <v>32</v>
      </c>
      <c r="J384" s="6">
        <v>44842</v>
      </c>
      <c r="K384">
        <v>87</v>
      </c>
      <c r="L384" t="s">
        <v>101</v>
      </c>
      <c r="M384">
        <f t="shared" si="10"/>
        <v>0</v>
      </c>
      <c r="N384" s="23" t="s">
        <v>6546</v>
      </c>
      <c r="O384" s="23" t="s">
        <v>10506</v>
      </c>
      <c r="P384" s="23">
        <f t="shared" si="11"/>
        <v>2</v>
      </c>
    </row>
    <row r="385" spans="1:16" x14ac:dyDescent="0.3">
      <c r="A385">
        <v>397</v>
      </c>
      <c r="B385" t="s">
        <v>1506</v>
      </c>
      <c r="C385" t="s">
        <v>639</v>
      </c>
      <c r="D385" t="s">
        <v>51</v>
      </c>
      <c r="E385" t="s">
        <v>16</v>
      </c>
      <c r="F385">
        <v>60</v>
      </c>
      <c r="G385" t="s">
        <v>14381</v>
      </c>
      <c r="H385" t="s">
        <v>1508</v>
      </c>
      <c r="I385" t="s">
        <v>32</v>
      </c>
      <c r="J385" s="6">
        <v>43983</v>
      </c>
      <c r="K385">
        <v>36</v>
      </c>
      <c r="L385" t="s">
        <v>20</v>
      </c>
      <c r="M385">
        <f t="shared" si="10"/>
        <v>0</v>
      </c>
      <c r="N385" s="23" t="s">
        <v>10683</v>
      </c>
      <c r="O385" s="23" t="s">
        <v>10684</v>
      </c>
      <c r="P385" s="23">
        <f t="shared" si="11"/>
        <v>2</v>
      </c>
    </row>
    <row r="386" spans="1:16" x14ac:dyDescent="0.3">
      <c r="A386">
        <v>398</v>
      </c>
      <c r="B386" t="s">
        <v>1509</v>
      </c>
      <c r="C386" t="s">
        <v>1510</v>
      </c>
      <c r="D386" t="s">
        <v>28</v>
      </c>
      <c r="E386" t="s">
        <v>29</v>
      </c>
      <c r="F386">
        <v>90</v>
      </c>
      <c r="G386" t="s">
        <v>1511</v>
      </c>
      <c r="H386" t="s">
        <v>1512</v>
      </c>
      <c r="I386" t="s">
        <v>25</v>
      </c>
      <c r="J386" s="6">
        <v>44537</v>
      </c>
      <c r="K386">
        <v>79</v>
      </c>
      <c r="L386" t="s">
        <v>101</v>
      </c>
      <c r="M386">
        <f t="shared" ref="M386:M449" si="12">COUNTBLANK(A386:L386)</f>
        <v>0</v>
      </c>
      <c r="N386" s="23" t="s">
        <v>10685</v>
      </c>
      <c r="O386" s="23" t="s">
        <v>10453</v>
      </c>
      <c r="P386" s="23">
        <f t="shared" ref="P386:P449" si="13">LEN(O386)</f>
        <v>7</v>
      </c>
    </row>
    <row r="387" spans="1:16" x14ac:dyDescent="0.3">
      <c r="A387">
        <v>399</v>
      </c>
      <c r="B387" t="s">
        <v>1513</v>
      </c>
      <c r="C387" t="s">
        <v>836</v>
      </c>
      <c r="D387" t="s">
        <v>15</v>
      </c>
      <c r="E387" t="s">
        <v>16</v>
      </c>
      <c r="F387">
        <v>60</v>
      </c>
      <c r="G387" t="s">
        <v>1514</v>
      </c>
      <c r="H387" t="s">
        <v>1515</v>
      </c>
      <c r="I387" t="s">
        <v>124</v>
      </c>
      <c r="J387" s="6">
        <v>44019</v>
      </c>
      <c r="K387">
        <v>66</v>
      </c>
      <c r="L387" t="s">
        <v>101</v>
      </c>
      <c r="M387">
        <f t="shared" si="12"/>
        <v>0</v>
      </c>
      <c r="N387" s="23" t="s">
        <v>6274</v>
      </c>
      <c r="O387" s="23" t="s">
        <v>10686</v>
      </c>
      <c r="P387" s="23">
        <f t="shared" si="13"/>
        <v>6</v>
      </c>
    </row>
    <row r="388" spans="1:16" x14ac:dyDescent="0.3">
      <c r="A388">
        <v>400</v>
      </c>
      <c r="B388" t="s">
        <v>1516</v>
      </c>
      <c r="C388" t="s">
        <v>1517</v>
      </c>
      <c r="D388" t="s">
        <v>51</v>
      </c>
      <c r="E388" t="s">
        <v>16</v>
      </c>
      <c r="F388">
        <v>30</v>
      </c>
      <c r="G388" t="s">
        <v>1518</v>
      </c>
      <c r="H388" t="s">
        <v>1519</v>
      </c>
      <c r="I388" t="s">
        <v>32</v>
      </c>
      <c r="J388" s="6">
        <v>44024</v>
      </c>
      <c r="K388">
        <v>44</v>
      </c>
      <c r="L388" t="s">
        <v>101</v>
      </c>
      <c r="M388">
        <f t="shared" si="12"/>
        <v>0</v>
      </c>
      <c r="N388" s="23" t="s">
        <v>10687</v>
      </c>
      <c r="O388" s="23" t="s">
        <v>1021</v>
      </c>
      <c r="P388" s="23">
        <f t="shared" si="13"/>
        <v>6</v>
      </c>
    </row>
    <row r="389" spans="1:16" x14ac:dyDescent="0.3">
      <c r="A389">
        <v>401</v>
      </c>
      <c r="B389" t="s">
        <v>1520</v>
      </c>
      <c r="C389" t="s">
        <v>1521</v>
      </c>
      <c r="D389" t="s">
        <v>15</v>
      </c>
      <c r="E389" t="s">
        <v>16</v>
      </c>
      <c r="F389">
        <v>90</v>
      </c>
      <c r="G389" t="s">
        <v>1522</v>
      </c>
      <c r="H389" t="s">
        <v>1523</v>
      </c>
      <c r="I389" t="s">
        <v>32</v>
      </c>
      <c r="J389" s="6">
        <v>44540</v>
      </c>
      <c r="K389">
        <v>14</v>
      </c>
      <c r="L389" t="s">
        <v>39</v>
      </c>
      <c r="M389">
        <f t="shared" si="12"/>
        <v>0</v>
      </c>
      <c r="N389" s="23" t="s">
        <v>10688</v>
      </c>
      <c r="O389" s="23" t="s">
        <v>10438</v>
      </c>
      <c r="P389" s="23">
        <f t="shared" si="13"/>
        <v>5</v>
      </c>
    </row>
    <row r="390" spans="1:16" x14ac:dyDescent="0.3">
      <c r="A390">
        <v>402</v>
      </c>
      <c r="B390" t="s">
        <v>1524</v>
      </c>
      <c r="C390" t="s">
        <v>380</v>
      </c>
      <c r="D390" t="s">
        <v>51</v>
      </c>
      <c r="E390" t="s">
        <v>16</v>
      </c>
      <c r="F390">
        <v>60</v>
      </c>
      <c r="G390" t="s">
        <v>1525</v>
      </c>
      <c r="H390" t="s">
        <v>1526</v>
      </c>
      <c r="I390" t="s">
        <v>173</v>
      </c>
      <c r="J390" s="6" t="s">
        <v>13812</v>
      </c>
      <c r="K390">
        <v>58</v>
      </c>
      <c r="L390" t="s">
        <v>54</v>
      </c>
      <c r="M390">
        <f t="shared" si="12"/>
        <v>0</v>
      </c>
      <c r="N390" s="23" t="s">
        <v>10689</v>
      </c>
      <c r="O390" s="23" t="s">
        <v>10422</v>
      </c>
      <c r="P390" s="23">
        <f t="shared" si="13"/>
        <v>4</v>
      </c>
    </row>
    <row r="391" spans="1:16" x14ac:dyDescent="0.3">
      <c r="A391">
        <v>403</v>
      </c>
      <c r="B391" t="s">
        <v>1527</v>
      </c>
      <c r="C391" t="s">
        <v>1528</v>
      </c>
      <c r="D391" t="s">
        <v>41</v>
      </c>
      <c r="E391" t="s">
        <v>16</v>
      </c>
      <c r="F391">
        <v>60</v>
      </c>
      <c r="G391" t="s">
        <v>1529</v>
      </c>
      <c r="H391" t="s">
        <v>1530</v>
      </c>
      <c r="I391" t="s">
        <v>32</v>
      </c>
      <c r="J391" s="6" t="s">
        <v>13813</v>
      </c>
      <c r="K391">
        <v>42</v>
      </c>
      <c r="L391" t="s">
        <v>64</v>
      </c>
      <c r="M391">
        <f t="shared" si="12"/>
        <v>0</v>
      </c>
      <c r="N391" s="23" t="s">
        <v>1058</v>
      </c>
      <c r="O391" s="23" t="s">
        <v>10417</v>
      </c>
      <c r="P391" s="23">
        <f t="shared" si="13"/>
        <v>5</v>
      </c>
    </row>
    <row r="392" spans="1:16" x14ac:dyDescent="0.3">
      <c r="A392">
        <v>404</v>
      </c>
      <c r="B392" t="s">
        <v>1531</v>
      </c>
      <c r="C392" t="s">
        <v>1532</v>
      </c>
      <c r="D392" t="s">
        <v>51</v>
      </c>
      <c r="E392" t="s">
        <v>16</v>
      </c>
      <c r="F392">
        <v>90</v>
      </c>
      <c r="G392" t="s">
        <v>1533</v>
      </c>
      <c r="H392" t="s">
        <v>1534</v>
      </c>
      <c r="I392" t="s">
        <v>32</v>
      </c>
      <c r="J392" s="6">
        <v>44774</v>
      </c>
      <c r="K392">
        <v>20</v>
      </c>
      <c r="L392" t="s">
        <v>33</v>
      </c>
      <c r="M392">
        <f t="shared" si="12"/>
        <v>0</v>
      </c>
      <c r="N392" s="23" t="s">
        <v>10690</v>
      </c>
      <c r="O392" s="23" t="s">
        <v>3780</v>
      </c>
      <c r="P392" s="23">
        <f t="shared" si="13"/>
        <v>5</v>
      </c>
    </row>
    <row r="393" spans="1:16" x14ac:dyDescent="0.3">
      <c r="A393">
        <v>405</v>
      </c>
      <c r="B393" t="s">
        <v>1363</v>
      </c>
      <c r="C393" t="s">
        <v>1535</v>
      </c>
      <c r="D393" t="s">
        <v>28</v>
      </c>
      <c r="E393" t="s">
        <v>29</v>
      </c>
      <c r="F393">
        <v>60</v>
      </c>
      <c r="G393" t="s">
        <v>1536</v>
      </c>
      <c r="H393" t="s">
        <v>1537</v>
      </c>
      <c r="I393" t="s">
        <v>294</v>
      </c>
      <c r="J393" s="6" t="s">
        <v>13814</v>
      </c>
      <c r="K393">
        <v>77</v>
      </c>
      <c r="L393" t="s">
        <v>54</v>
      </c>
      <c r="M393">
        <f t="shared" si="12"/>
        <v>0</v>
      </c>
      <c r="N393" s="23" t="s">
        <v>10690</v>
      </c>
      <c r="O393" s="23" t="s">
        <v>10438</v>
      </c>
      <c r="P393" s="23">
        <f t="shared" si="13"/>
        <v>5</v>
      </c>
    </row>
    <row r="394" spans="1:16" x14ac:dyDescent="0.3">
      <c r="A394">
        <v>406</v>
      </c>
      <c r="B394" t="s">
        <v>1538</v>
      </c>
      <c r="C394" t="s">
        <v>1539</v>
      </c>
      <c r="D394" t="s">
        <v>15</v>
      </c>
      <c r="E394" t="s">
        <v>16</v>
      </c>
      <c r="F394">
        <v>90</v>
      </c>
      <c r="G394" t="s">
        <v>1540</v>
      </c>
      <c r="H394" t="s">
        <v>1541</v>
      </c>
      <c r="I394" t="s">
        <v>32</v>
      </c>
      <c r="J394" s="6" t="s">
        <v>13720</v>
      </c>
      <c r="K394">
        <v>20</v>
      </c>
      <c r="L394" t="s">
        <v>159</v>
      </c>
      <c r="M394">
        <f t="shared" si="12"/>
        <v>0</v>
      </c>
      <c r="N394" s="23" t="s">
        <v>5015</v>
      </c>
      <c r="O394" s="23" t="s">
        <v>3222</v>
      </c>
      <c r="P394" s="23">
        <f t="shared" si="13"/>
        <v>4</v>
      </c>
    </row>
    <row r="395" spans="1:16" x14ac:dyDescent="0.3">
      <c r="A395">
        <v>407</v>
      </c>
      <c r="B395" t="s">
        <v>1542</v>
      </c>
      <c r="C395" t="s">
        <v>1543</v>
      </c>
      <c r="D395" t="s">
        <v>41</v>
      </c>
      <c r="E395" t="s">
        <v>16</v>
      </c>
      <c r="F395">
        <v>60</v>
      </c>
      <c r="G395" t="s">
        <v>1544</v>
      </c>
      <c r="H395" t="s">
        <v>951</v>
      </c>
      <c r="I395" t="s">
        <v>95</v>
      </c>
      <c r="J395" s="6" t="s">
        <v>13690</v>
      </c>
      <c r="K395">
        <v>40</v>
      </c>
      <c r="L395" t="s">
        <v>54</v>
      </c>
      <c r="M395">
        <f t="shared" si="12"/>
        <v>0</v>
      </c>
      <c r="N395" s="23" t="s">
        <v>5015</v>
      </c>
      <c r="O395" s="23" t="s">
        <v>10422</v>
      </c>
      <c r="P395" s="23">
        <f t="shared" si="13"/>
        <v>4</v>
      </c>
    </row>
    <row r="396" spans="1:16" x14ac:dyDescent="0.3">
      <c r="A396">
        <v>408</v>
      </c>
      <c r="B396" t="s">
        <v>1545</v>
      </c>
      <c r="C396" t="s">
        <v>1546</v>
      </c>
      <c r="D396" t="s">
        <v>15</v>
      </c>
      <c r="E396" t="s">
        <v>16</v>
      </c>
      <c r="F396">
        <v>90</v>
      </c>
      <c r="G396" t="s">
        <v>1547</v>
      </c>
      <c r="H396" t="s">
        <v>1548</v>
      </c>
      <c r="I396" t="s">
        <v>1549</v>
      </c>
      <c r="J396" s="6" t="s">
        <v>13815</v>
      </c>
      <c r="K396">
        <v>21</v>
      </c>
      <c r="L396" t="s">
        <v>70</v>
      </c>
      <c r="M396">
        <f t="shared" si="12"/>
        <v>0</v>
      </c>
      <c r="N396" s="23" t="s">
        <v>10691</v>
      </c>
      <c r="O396" s="23" t="s">
        <v>10416</v>
      </c>
      <c r="P396" s="23">
        <f t="shared" si="13"/>
        <v>4</v>
      </c>
    </row>
    <row r="397" spans="1:16" x14ac:dyDescent="0.3">
      <c r="A397">
        <v>409</v>
      </c>
      <c r="B397" t="s">
        <v>1550</v>
      </c>
      <c r="C397" t="s">
        <v>1551</v>
      </c>
      <c r="D397" t="s">
        <v>51</v>
      </c>
      <c r="E397" t="s">
        <v>16</v>
      </c>
      <c r="F397">
        <v>60</v>
      </c>
      <c r="G397" t="s">
        <v>1552</v>
      </c>
      <c r="H397" t="s">
        <v>1064</v>
      </c>
      <c r="I397" t="s">
        <v>886</v>
      </c>
      <c r="J397" s="6">
        <v>43959</v>
      </c>
      <c r="K397">
        <v>63</v>
      </c>
      <c r="L397" t="s">
        <v>33</v>
      </c>
      <c r="M397">
        <f t="shared" si="12"/>
        <v>0</v>
      </c>
      <c r="N397" s="23" t="s">
        <v>10692</v>
      </c>
      <c r="O397" s="23" t="s">
        <v>3089</v>
      </c>
      <c r="P397" s="23">
        <f t="shared" si="13"/>
        <v>4</v>
      </c>
    </row>
    <row r="398" spans="1:16" x14ac:dyDescent="0.3">
      <c r="A398">
        <v>410</v>
      </c>
      <c r="B398" t="s">
        <v>1553</v>
      </c>
      <c r="C398" t="s">
        <v>1554</v>
      </c>
      <c r="D398" t="s">
        <v>28</v>
      </c>
      <c r="E398" t="s">
        <v>29</v>
      </c>
      <c r="F398">
        <v>90</v>
      </c>
      <c r="G398" t="s">
        <v>1555</v>
      </c>
      <c r="H398" t="s">
        <v>1556</v>
      </c>
      <c r="I398" t="s">
        <v>1311</v>
      </c>
      <c r="J398" s="6" t="s">
        <v>13692</v>
      </c>
      <c r="K398">
        <v>65</v>
      </c>
      <c r="L398" t="s">
        <v>101</v>
      </c>
      <c r="M398">
        <f t="shared" si="12"/>
        <v>0</v>
      </c>
      <c r="N398" s="23" t="s">
        <v>10693</v>
      </c>
      <c r="O398" s="23" t="s">
        <v>6</v>
      </c>
      <c r="P398" s="23">
        <f t="shared" si="13"/>
        <v>6</v>
      </c>
    </row>
    <row r="399" spans="1:16" x14ac:dyDescent="0.3">
      <c r="A399">
        <v>411</v>
      </c>
      <c r="B399" t="s">
        <v>1557</v>
      </c>
      <c r="C399" t="s">
        <v>1558</v>
      </c>
      <c r="D399" t="s">
        <v>15</v>
      </c>
      <c r="E399" t="s">
        <v>16</v>
      </c>
      <c r="F399">
        <v>60</v>
      </c>
      <c r="G399" t="s">
        <v>14442</v>
      </c>
      <c r="H399" t="s">
        <v>641</v>
      </c>
      <c r="I399" t="s">
        <v>294</v>
      </c>
      <c r="J399" s="6" t="s">
        <v>13816</v>
      </c>
      <c r="K399">
        <v>71</v>
      </c>
      <c r="L399" t="s">
        <v>54</v>
      </c>
      <c r="M399">
        <f t="shared" si="12"/>
        <v>0</v>
      </c>
      <c r="N399" s="23" t="s">
        <v>10694</v>
      </c>
      <c r="O399" s="23" t="s">
        <v>10453</v>
      </c>
      <c r="P399" s="23">
        <f t="shared" si="13"/>
        <v>7</v>
      </c>
    </row>
    <row r="400" spans="1:16" x14ac:dyDescent="0.3">
      <c r="A400">
        <v>412</v>
      </c>
      <c r="B400" t="s">
        <v>1560</v>
      </c>
      <c r="C400" t="s">
        <v>1561</v>
      </c>
      <c r="D400" t="s">
        <v>15</v>
      </c>
      <c r="E400" t="s">
        <v>16</v>
      </c>
      <c r="F400">
        <v>30</v>
      </c>
      <c r="G400" t="s">
        <v>1562</v>
      </c>
      <c r="H400" t="s">
        <v>641</v>
      </c>
      <c r="I400" t="s">
        <v>294</v>
      </c>
      <c r="J400" s="6" t="s">
        <v>13678</v>
      </c>
      <c r="K400">
        <v>27</v>
      </c>
      <c r="L400" t="s">
        <v>20</v>
      </c>
      <c r="M400">
        <f t="shared" si="12"/>
        <v>0</v>
      </c>
      <c r="N400" s="23" t="s">
        <v>10695</v>
      </c>
      <c r="O400" s="23" t="s">
        <v>10420</v>
      </c>
      <c r="P400" s="23">
        <f t="shared" si="13"/>
        <v>6</v>
      </c>
    </row>
    <row r="401" spans="1:16" x14ac:dyDescent="0.3">
      <c r="A401">
        <v>413</v>
      </c>
      <c r="B401" t="s">
        <v>1563</v>
      </c>
      <c r="C401" t="s">
        <v>1564</v>
      </c>
      <c r="D401" t="s">
        <v>51</v>
      </c>
      <c r="E401" t="s">
        <v>16</v>
      </c>
      <c r="F401">
        <v>90</v>
      </c>
      <c r="G401" t="s">
        <v>1565</v>
      </c>
      <c r="H401" t="s">
        <v>877</v>
      </c>
      <c r="I401" t="s">
        <v>32</v>
      </c>
      <c r="J401" s="6" t="s">
        <v>13817</v>
      </c>
      <c r="K401">
        <v>19</v>
      </c>
      <c r="L401" t="s">
        <v>39</v>
      </c>
      <c r="M401">
        <f t="shared" si="12"/>
        <v>0</v>
      </c>
      <c r="N401" s="23" t="s">
        <v>10696</v>
      </c>
      <c r="O401" s="23" t="s">
        <v>10425</v>
      </c>
      <c r="P401" s="23">
        <f t="shared" si="13"/>
        <v>3</v>
      </c>
    </row>
    <row r="402" spans="1:16" x14ac:dyDescent="0.3">
      <c r="A402">
        <v>414</v>
      </c>
      <c r="B402" t="s">
        <v>476</v>
      </c>
      <c r="C402" t="s">
        <v>1566</v>
      </c>
      <c r="D402" t="s">
        <v>28</v>
      </c>
      <c r="E402" t="s">
        <v>29</v>
      </c>
      <c r="F402">
        <v>90</v>
      </c>
      <c r="G402" t="s">
        <v>1567</v>
      </c>
      <c r="H402" t="s">
        <v>1568</v>
      </c>
      <c r="I402" t="s">
        <v>32</v>
      </c>
      <c r="J402" s="6" t="s">
        <v>13669</v>
      </c>
      <c r="K402">
        <v>30</v>
      </c>
      <c r="L402" t="s">
        <v>64</v>
      </c>
      <c r="M402">
        <f t="shared" si="12"/>
        <v>0</v>
      </c>
      <c r="N402" s="23" t="s">
        <v>10697</v>
      </c>
      <c r="O402" s="23" t="s">
        <v>10430</v>
      </c>
      <c r="P402" s="23">
        <f t="shared" si="13"/>
        <v>9</v>
      </c>
    </row>
    <row r="403" spans="1:16" x14ac:dyDescent="0.3">
      <c r="A403">
        <v>415</v>
      </c>
      <c r="B403" t="s">
        <v>1569</v>
      </c>
      <c r="C403" t="s">
        <v>1251</v>
      </c>
      <c r="D403" t="s">
        <v>15</v>
      </c>
      <c r="E403" t="s">
        <v>16</v>
      </c>
      <c r="F403">
        <v>30</v>
      </c>
      <c r="G403" t="s">
        <v>1570</v>
      </c>
      <c r="H403" t="s">
        <v>1571</v>
      </c>
      <c r="I403" t="s">
        <v>110</v>
      </c>
      <c r="J403" s="6" t="s">
        <v>13715</v>
      </c>
      <c r="K403">
        <v>41</v>
      </c>
      <c r="L403" t="s">
        <v>45</v>
      </c>
      <c r="M403">
        <f t="shared" si="12"/>
        <v>0</v>
      </c>
      <c r="N403" s="23" t="s">
        <v>10697</v>
      </c>
      <c r="O403" s="23" t="s">
        <v>10698</v>
      </c>
      <c r="P403" s="23">
        <f t="shared" si="13"/>
        <v>7</v>
      </c>
    </row>
    <row r="404" spans="1:16" x14ac:dyDescent="0.3">
      <c r="A404">
        <v>416</v>
      </c>
      <c r="B404" t="s">
        <v>1572</v>
      </c>
      <c r="C404" t="s">
        <v>1573</v>
      </c>
      <c r="D404" t="s">
        <v>28</v>
      </c>
      <c r="E404" t="s">
        <v>29</v>
      </c>
      <c r="F404">
        <v>30</v>
      </c>
      <c r="G404" t="s">
        <v>1574</v>
      </c>
      <c r="H404" t="s">
        <v>1575</v>
      </c>
      <c r="I404" t="s">
        <v>1576</v>
      </c>
      <c r="J404" s="6">
        <v>44021</v>
      </c>
      <c r="K404">
        <v>38</v>
      </c>
      <c r="L404" t="s">
        <v>159</v>
      </c>
      <c r="M404">
        <f t="shared" si="12"/>
        <v>0</v>
      </c>
      <c r="N404" s="23" t="s">
        <v>10699</v>
      </c>
      <c r="O404" s="23" t="s">
        <v>6</v>
      </c>
      <c r="P404" s="23">
        <f t="shared" si="13"/>
        <v>6</v>
      </c>
    </row>
    <row r="405" spans="1:16" x14ac:dyDescent="0.3">
      <c r="A405">
        <v>417</v>
      </c>
      <c r="B405" t="s">
        <v>1577</v>
      </c>
      <c r="C405" t="s">
        <v>1578</v>
      </c>
      <c r="D405" t="s">
        <v>15</v>
      </c>
      <c r="E405" t="s">
        <v>16</v>
      </c>
      <c r="F405">
        <v>30</v>
      </c>
      <c r="G405" t="s">
        <v>14443</v>
      </c>
      <c r="H405" t="s">
        <v>1095</v>
      </c>
      <c r="I405" t="s">
        <v>178</v>
      </c>
      <c r="J405" s="6" t="s">
        <v>13818</v>
      </c>
      <c r="K405">
        <v>31</v>
      </c>
      <c r="L405" t="s">
        <v>39</v>
      </c>
      <c r="M405">
        <f t="shared" si="12"/>
        <v>0</v>
      </c>
      <c r="N405" s="23" t="s">
        <v>106</v>
      </c>
      <c r="O405" s="23" t="s">
        <v>6</v>
      </c>
      <c r="P405" s="23">
        <f t="shared" si="13"/>
        <v>6</v>
      </c>
    </row>
    <row r="406" spans="1:16" x14ac:dyDescent="0.3">
      <c r="A406">
        <v>418</v>
      </c>
      <c r="B406" t="s">
        <v>1580</v>
      </c>
      <c r="C406" t="s">
        <v>1581</v>
      </c>
      <c r="D406" t="s">
        <v>41</v>
      </c>
      <c r="E406" t="s">
        <v>16</v>
      </c>
      <c r="F406">
        <v>30</v>
      </c>
      <c r="G406" t="s">
        <v>1582</v>
      </c>
      <c r="H406" t="s">
        <v>1583</v>
      </c>
      <c r="I406" t="s">
        <v>178</v>
      </c>
      <c r="J406" s="6" t="s">
        <v>13819</v>
      </c>
      <c r="K406">
        <v>5</v>
      </c>
      <c r="L406" t="s">
        <v>101</v>
      </c>
      <c r="M406">
        <f t="shared" si="12"/>
        <v>0</v>
      </c>
      <c r="N406" s="23" t="s">
        <v>10700</v>
      </c>
      <c r="O406" s="23" t="s">
        <v>10416</v>
      </c>
      <c r="P406" s="23">
        <f t="shared" si="13"/>
        <v>4</v>
      </c>
    </row>
    <row r="407" spans="1:16" x14ac:dyDescent="0.3">
      <c r="A407">
        <v>419</v>
      </c>
      <c r="B407" t="s">
        <v>1584</v>
      </c>
      <c r="C407" t="s">
        <v>1585</v>
      </c>
      <c r="D407" t="s">
        <v>15</v>
      </c>
      <c r="E407" t="s">
        <v>16</v>
      </c>
      <c r="F407">
        <v>30</v>
      </c>
      <c r="G407" t="s">
        <v>1586</v>
      </c>
      <c r="H407" t="s">
        <v>1587</v>
      </c>
      <c r="I407" t="s">
        <v>32</v>
      </c>
      <c r="J407" s="6" t="s">
        <v>13669</v>
      </c>
      <c r="K407">
        <v>37</v>
      </c>
      <c r="L407" t="s">
        <v>70</v>
      </c>
      <c r="M407">
        <f t="shared" si="12"/>
        <v>0</v>
      </c>
      <c r="N407" s="23" t="s">
        <v>10700</v>
      </c>
      <c r="O407" s="23" t="s">
        <v>10438</v>
      </c>
      <c r="P407" s="23">
        <f t="shared" si="13"/>
        <v>5</v>
      </c>
    </row>
    <row r="408" spans="1:16" x14ac:dyDescent="0.3">
      <c r="A408">
        <v>420</v>
      </c>
      <c r="B408" t="s">
        <v>1506</v>
      </c>
      <c r="C408" t="s">
        <v>1588</v>
      </c>
      <c r="D408" t="s">
        <v>15</v>
      </c>
      <c r="E408" t="s">
        <v>16</v>
      </c>
      <c r="F408">
        <v>90</v>
      </c>
      <c r="G408" t="s">
        <v>1589</v>
      </c>
      <c r="H408" t="s">
        <v>1590</v>
      </c>
      <c r="I408" t="s">
        <v>32</v>
      </c>
      <c r="J408" s="6" t="s">
        <v>13699</v>
      </c>
      <c r="K408">
        <v>66</v>
      </c>
      <c r="L408" t="s">
        <v>20</v>
      </c>
      <c r="M408">
        <f t="shared" si="12"/>
        <v>0</v>
      </c>
      <c r="N408" s="23" t="s">
        <v>6752</v>
      </c>
      <c r="O408" s="23" t="s">
        <v>10438</v>
      </c>
      <c r="P408" s="23">
        <f t="shared" si="13"/>
        <v>5</v>
      </c>
    </row>
    <row r="409" spans="1:16" x14ac:dyDescent="0.3">
      <c r="A409">
        <v>421</v>
      </c>
      <c r="B409" t="s">
        <v>1591</v>
      </c>
      <c r="C409" t="s">
        <v>1592</v>
      </c>
      <c r="D409" t="s">
        <v>15</v>
      </c>
      <c r="E409" t="s">
        <v>16</v>
      </c>
      <c r="F409">
        <v>90</v>
      </c>
      <c r="G409" t="s">
        <v>1593</v>
      </c>
      <c r="H409" t="s">
        <v>1594</v>
      </c>
      <c r="I409" t="s">
        <v>178</v>
      </c>
      <c r="J409" s="6" t="s">
        <v>13820</v>
      </c>
      <c r="K409">
        <v>32</v>
      </c>
      <c r="L409" t="s">
        <v>20</v>
      </c>
      <c r="M409">
        <f t="shared" si="12"/>
        <v>0</v>
      </c>
      <c r="N409" s="23" t="s">
        <v>10701</v>
      </c>
      <c r="O409" s="23" t="s">
        <v>6</v>
      </c>
      <c r="P409" s="23">
        <f t="shared" si="13"/>
        <v>6</v>
      </c>
    </row>
    <row r="410" spans="1:16" x14ac:dyDescent="0.3">
      <c r="A410">
        <v>422</v>
      </c>
      <c r="B410" t="s">
        <v>1595</v>
      </c>
      <c r="C410" t="s">
        <v>1596</v>
      </c>
      <c r="D410" t="s">
        <v>15</v>
      </c>
      <c r="E410" t="s">
        <v>16</v>
      </c>
      <c r="F410">
        <v>60</v>
      </c>
      <c r="G410" t="s">
        <v>14831</v>
      </c>
      <c r="H410" t="s">
        <v>1598</v>
      </c>
      <c r="I410" t="s">
        <v>32</v>
      </c>
      <c r="J410" s="6">
        <v>44450</v>
      </c>
      <c r="K410">
        <v>25</v>
      </c>
      <c r="L410" t="s">
        <v>54</v>
      </c>
      <c r="M410">
        <f t="shared" si="12"/>
        <v>0</v>
      </c>
      <c r="N410" s="23" t="s">
        <v>10702</v>
      </c>
      <c r="O410" s="23" t="s">
        <v>10632</v>
      </c>
      <c r="P410" s="23">
        <f t="shared" si="13"/>
        <v>4</v>
      </c>
    </row>
    <row r="411" spans="1:16" x14ac:dyDescent="0.3">
      <c r="A411">
        <v>423</v>
      </c>
      <c r="B411" t="s">
        <v>1290</v>
      </c>
      <c r="C411" t="s">
        <v>1599</v>
      </c>
      <c r="D411" t="s">
        <v>51</v>
      </c>
      <c r="E411" t="s">
        <v>16</v>
      </c>
      <c r="F411">
        <v>30</v>
      </c>
      <c r="G411" t="s">
        <v>1600</v>
      </c>
      <c r="H411" t="s">
        <v>1601</v>
      </c>
      <c r="I411" t="s">
        <v>32</v>
      </c>
      <c r="J411" s="6">
        <v>44353</v>
      </c>
      <c r="K411">
        <v>63</v>
      </c>
      <c r="L411" t="s">
        <v>39</v>
      </c>
      <c r="M411">
        <f t="shared" si="12"/>
        <v>0</v>
      </c>
      <c r="N411" s="23" t="s">
        <v>10703</v>
      </c>
      <c r="O411" s="23" t="s">
        <v>6</v>
      </c>
      <c r="P411" s="23">
        <f t="shared" si="13"/>
        <v>6</v>
      </c>
    </row>
    <row r="412" spans="1:16" x14ac:dyDescent="0.3">
      <c r="A412">
        <v>424</v>
      </c>
      <c r="B412" t="s">
        <v>1602</v>
      </c>
      <c r="C412" t="s">
        <v>1603</v>
      </c>
      <c r="D412" t="s">
        <v>15</v>
      </c>
      <c r="E412" t="s">
        <v>16</v>
      </c>
      <c r="F412">
        <v>90</v>
      </c>
      <c r="G412" t="s">
        <v>1604</v>
      </c>
      <c r="H412" t="s">
        <v>1605</v>
      </c>
      <c r="I412" t="s">
        <v>32</v>
      </c>
      <c r="J412" s="6" t="s">
        <v>13821</v>
      </c>
      <c r="K412">
        <v>99</v>
      </c>
      <c r="L412" t="s">
        <v>45</v>
      </c>
      <c r="M412">
        <f t="shared" si="12"/>
        <v>0</v>
      </c>
      <c r="N412" s="23" t="s">
        <v>10704</v>
      </c>
      <c r="O412" s="23" t="s">
        <v>10422</v>
      </c>
      <c r="P412" s="23">
        <f t="shared" si="13"/>
        <v>4</v>
      </c>
    </row>
    <row r="413" spans="1:16" x14ac:dyDescent="0.3">
      <c r="A413">
        <v>425</v>
      </c>
      <c r="B413" t="s">
        <v>1606</v>
      </c>
      <c r="C413" t="s">
        <v>1607</v>
      </c>
      <c r="D413" t="s">
        <v>28</v>
      </c>
      <c r="E413" t="s">
        <v>29</v>
      </c>
      <c r="F413">
        <v>60</v>
      </c>
      <c r="G413" t="s">
        <v>1608</v>
      </c>
      <c r="H413" t="s">
        <v>1609</v>
      </c>
      <c r="I413" t="s">
        <v>32</v>
      </c>
      <c r="J413" s="6" t="s">
        <v>13750</v>
      </c>
      <c r="K413">
        <v>62</v>
      </c>
      <c r="L413" t="s">
        <v>70</v>
      </c>
      <c r="M413">
        <f t="shared" si="12"/>
        <v>0</v>
      </c>
      <c r="N413" s="23" t="s">
        <v>10535</v>
      </c>
      <c r="O413" s="23" t="s">
        <v>10422</v>
      </c>
      <c r="P413" s="23">
        <f t="shared" si="13"/>
        <v>4</v>
      </c>
    </row>
    <row r="414" spans="1:16" x14ac:dyDescent="0.3">
      <c r="A414">
        <v>426</v>
      </c>
      <c r="B414" t="s">
        <v>1610</v>
      </c>
      <c r="C414" t="s">
        <v>1030</v>
      </c>
      <c r="D414" t="s">
        <v>28</v>
      </c>
      <c r="E414" t="s">
        <v>29</v>
      </c>
      <c r="F414">
        <v>90</v>
      </c>
      <c r="G414" t="s">
        <v>1611</v>
      </c>
      <c r="H414" t="s">
        <v>1612</v>
      </c>
      <c r="I414" t="s">
        <v>240</v>
      </c>
      <c r="J414" s="6">
        <v>44236</v>
      </c>
      <c r="K414">
        <v>85</v>
      </c>
      <c r="L414" t="s">
        <v>80</v>
      </c>
      <c r="M414">
        <f t="shared" si="12"/>
        <v>0</v>
      </c>
      <c r="N414" s="23" t="s">
        <v>10535</v>
      </c>
      <c r="O414" s="23" t="s">
        <v>10425</v>
      </c>
      <c r="P414" s="23">
        <f t="shared" si="13"/>
        <v>3</v>
      </c>
    </row>
    <row r="415" spans="1:16" x14ac:dyDescent="0.3">
      <c r="A415">
        <v>427</v>
      </c>
      <c r="B415" t="s">
        <v>1613</v>
      </c>
      <c r="C415" t="s">
        <v>1614</v>
      </c>
      <c r="D415" t="s">
        <v>28</v>
      </c>
      <c r="E415" t="s">
        <v>29</v>
      </c>
      <c r="F415">
        <v>60</v>
      </c>
      <c r="G415" t="s">
        <v>1611</v>
      </c>
      <c r="H415" t="s">
        <v>1615</v>
      </c>
      <c r="I415" t="s">
        <v>32</v>
      </c>
      <c r="J415" s="6">
        <v>44140</v>
      </c>
      <c r="K415">
        <v>10</v>
      </c>
      <c r="L415" t="s">
        <v>39</v>
      </c>
      <c r="M415">
        <f t="shared" si="12"/>
        <v>0</v>
      </c>
      <c r="N415" s="23" t="s">
        <v>10535</v>
      </c>
      <c r="O415" s="23" t="s">
        <v>10425</v>
      </c>
      <c r="P415" s="23">
        <f t="shared" si="13"/>
        <v>3</v>
      </c>
    </row>
    <row r="416" spans="1:16" x14ac:dyDescent="0.3">
      <c r="A416">
        <v>428</v>
      </c>
      <c r="B416" t="s">
        <v>1616</v>
      </c>
      <c r="C416" t="s">
        <v>1617</v>
      </c>
      <c r="D416" t="s">
        <v>15</v>
      </c>
      <c r="E416" t="s">
        <v>16</v>
      </c>
      <c r="F416">
        <v>60</v>
      </c>
      <c r="G416" t="s">
        <v>1618</v>
      </c>
      <c r="H416" t="s">
        <v>1619</v>
      </c>
      <c r="I416" t="s">
        <v>44</v>
      </c>
      <c r="J416" s="6" t="s">
        <v>13819</v>
      </c>
      <c r="K416">
        <v>65</v>
      </c>
      <c r="L416" t="s">
        <v>20</v>
      </c>
      <c r="M416">
        <f t="shared" si="12"/>
        <v>0</v>
      </c>
      <c r="N416" s="23" t="s">
        <v>10705</v>
      </c>
      <c r="O416" s="23" t="s">
        <v>6</v>
      </c>
      <c r="P416" s="23">
        <f t="shared" si="13"/>
        <v>6</v>
      </c>
    </row>
    <row r="417" spans="1:16" x14ac:dyDescent="0.3">
      <c r="A417">
        <v>429</v>
      </c>
      <c r="B417" t="s">
        <v>371</v>
      </c>
      <c r="C417" t="s">
        <v>1296</v>
      </c>
      <c r="D417" t="s">
        <v>28</v>
      </c>
      <c r="E417" t="s">
        <v>29</v>
      </c>
      <c r="F417">
        <v>90</v>
      </c>
      <c r="G417" t="s">
        <v>14444</v>
      </c>
      <c r="H417" t="s">
        <v>1621</v>
      </c>
      <c r="I417" t="s">
        <v>146</v>
      </c>
      <c r="J417" s="6">
        <v>44535</v>
      </c>
      <c r="K417">
        <v>82</v>
      </c>
      <c r="L417" t="s">
        <v>101</v>
      </c>
      <c r="M417">
        <f t="shared" si="12"/>
        <v>0</v>
      </c>
      <c r="N417" s="23" t="s">
        <v>10706</v>
      </c>
      <c r="O417" s="23" t="s">
        <v>10449</v>
      </c>
      <c r="P417" s="23">
        <f t="shared" si="13"/>
        <v>7</v>
      </c>
    </row>
    <row r="418" spans="1:16" x14ac:dyDescent="0.3">
      <c r="A418">
        <v>430</v>
      </c>
      <c r="B418" t="s">
        <v>1622</v>
      </c>
      <c r="C418" t="s">
        <v>1623</v>
      </c>
      <c r="D418" t="s">
        <v>28</v>
      </c>
      <c r="E418" t="s">
        <v>29</v>
      </c>
      <c r="F418">
        <v>60</v>
      </c>
      <c r="G418" t="s">
        <v>1624</v>
      </c>
      <c r="H418" t="s">
        <v>1625</v>
      </c>
      <c r="I418" t="s">
        <v>32</v>
      </c>
      <c r="J418" s="6">
        <v>44622</v>
      </c>
      <c r="K418">
        <v>21</v>
      </c>
      <c r="L418" t="s">
        <v>45</v>
      </c>
      <c r="M418">
        <f t="shared" si="12"/>
        <v>0</v>
      </c>
      <c r="N418" s="23" t="s">
        <v>10707</v>
      </c>
      <c r="O418" s="23" t="s">
        <v>10416</v>
      </c>
      <c r="P418" s="23">
        <f t="shared" si="13"/>
        <v>4</v>
      </c>
    </row>
    <row r="419" spans="1:16" x14ac:dyDescent="0.3">
      <c r="A419">
        <v>431</v>
      </c>
      <c r="B419" t="s">
        <v>1626</v>
      </c>
      <c r="C419" t="s">
        <v>1627</v>
      </c>
      <c r="D419" t="s">
        <v>51</v>
      </c>
      <c r="E419" t="s">
        <v>16</v>
      </c>
      <c r="F419">
        <v>60</v>
      </c>
      <c r="G419" t="s">
        <v>1628</v>
      </c>
      <c r="H419" t="s">
        <v>1629</v>
      </c>
      <c r="I419" t="s">
        <v>32</v>
      </c>
      <c r="J419" s="6">
        <v>44597</v>
      </c>
      <c r="K419">
        <v>19</v>
      </c>
      <c r="L419" t="s">
        <v>20</v>
      </c>
      <c r="M419">
        <f t="shared" si="12"/>
        <v>0</v>
      </c>
      <c r="N419" s="23" t="s">
        <v>10708</v>
      </c>
      <c r="O419" s="23" t="s">
        <v>10422</v>
      </c>
      <c r="P419" s="23">
        <f t="shared" si="13"/>
        <v>4</v>
      </c>
    </row>
    <row r="420" spans="1:16" x14ac:dyDescent="0.3">
      <c r="A420">
        <v>432</v>
      </c>
      <c r="B420" t="s">
        <v>1630</v>
      </c>
      <c r="C420" t="s">
        <v>708</v>
      </c>
      <c r="D420" t="s">
        <v>28</v>
      </c>
      <c r="E420" t="s">
        <v>29</v>
      </c>
      <c r="F420">
        <v>60</v>
      </c>
      <c r="G420" t="s">
        <v>1631</v>
      </c>
      <c r="H420" t="s">
        <v>1632</v>
      </c>
      <c r="I420" t="s">
        <v>32</v>
      </c>
      <c r="J420" s="6" t="s">
        <v>13822</v>
      </c>
      <c r="K420">
        <v>76</v>
      </c>
      <c r="L420" t="s">
        <v>39</v>
      </c>
      <c r="M420">
        <f t="shared" si="12"/>
        <v>0</v>
      </c>
      <c r="N420" s="23" t="s">
        <v>10709</v>
      </c>
      <c r="O420" s="23" t="s">
        <v>10422</v>
      </c>
      <c r="P420" s="23">
        <f t="shared" si="13"/>
        <v>4</v>
      </c>
    </row>
    <row r="421" spans="1:16" x14ac:dyDescent="0.3">
      <c r="A421">
        <v>433</v>
      </c>
      <c r="B421" t="s">
        <v>179</v>
      </c>
      <c r="C421" t="s">
        <v>357</v>
      </c>
      <c r="D421" t="s">
        <v>28</v>
      </c>
      <c r="E421" t="s">
        <v>29</v>
      </c>
      <c r="F421">
        <v>90</v>
      </c>
      <c r="G421" t="s">
        <v>1633</v>
      </c>
      <c r="H421" t="s">
        <v>750</v>
      </c>
      <c r="I421" t="s">
        <v>25</v>
      </c>
      <c r="J421" s="6" t="s">
        <v>13823</v>
      </c>
      <c r="K421">
        <v>41</v>
      </c>
      <c r="L421" t="s">
        <v>159</v>
      </c>
      <c r="M421">
        <f t="shared" si="12"/>
        <v>0</v>
      </c>
      <c r="N421" s="23" t="s">
        <v>6734</v>
      </c>
      <c r="O421" s="23" t="s">
        <v>2355</v>
      </c>
      <c r="P421" s="23">
        <f t="shared" si="13"/>
        <v>4</v>
      </c>
    </row>
    <row r="422" spans="1:16" x14ac:dyDescent="0.3">
      <c r="A422">
        <v>434</v>
      </c>
      <c r="B422" t="s">
        <v>1634</v>
      </c>
      <c r="C422" t="s">
        <v>1635</v>
      </c>
      <c r="D422" t="s">
        <v>28</v>
      </c>
      <c r="E422" t="s">
        <v>29</v>
      </c>
      <c r="F422">
        <v>60</v>
      </c>
      <c r="G422" t="s">
        <v>1636</v>
      </c>
      <c r="H422" t="s">
        <v>137</v>
      </c>
      <c r="I422" t="s">
        <v>32</v>
      </c>
      <c r="J422" s="6" t="s">
        <v>13824</v>
      </c>
      <c r="K422">
        <v>42</v>
      </c>
      <c r="L422" t="s">
        <v>80</v>
      </c>
      <c r="M422">
        <f t="shared" si="12"/>
        <v>0</v>
      </c>
      <c r="N422" s="23" t="s">
        <v>6734</v>
      </c>
      <c r="O422" s="23" t="s">
        <v>10438</v>
      </c>
      <c r="P422" s="23">
        <f t="shared" si="13"/>
        <v>5</v>
      </c>
    </row>
    <row r="423" spans="1:16" x14ac:dyDescent="0.3">
      <c r="A423">
        <v>435</v>
      </c>
      <c r="B423" t="s">
        <v>1637</v>
      </c>
      <c r="C423" t="s">
        <v>1638</v>
      </c>
      <c r="D423" t="s">
        <v>28</v>
      </c>
      <c r="E423" t="s">
        <v>29</v>
      </c>
      <c r="F423">
        <v>30</v>
      </c>
      <c r="G423" t="s">
        <v>1639</v>
      </c>
      <c r="H423" t="s">
        <v>498</v>
      </c>
      <c r="I423" t="s">
        <v>32</v>
      </c>
      <c r="J423" s="6" t="s">
        <v>13656</v>
      </c>
      <c r="K423">
        <v>38</v>
      </c>
      <c r="L423" t="s">
        <v>70</v>
      </c>
      <c r="M423">
        <f t="shared" si="12"/>
        <v>0</v>
      </c>
      <c r="N423" s="23" t="s">
        <v>10710</v>
      </c>
      <c r="O423" s="23" t="s">
        <v>10422</v>
      </c>
      <c r="P423" s="23">
        <f t="shared" si="13"/>
        <v>4</v>
      </c>
    </row>
    <row r="424" spans="1:16" x14ac:dyDescent="0.3">
      <c r="A424">
        <v>436</v>
      </c>
      <c r="B424" t="s">
        <v>1640</v>
      </c>
      <c r="C424" t="s">
        <v>1641</v>
      </c>
      <c r="D424" t="s">
        <v>51</v>
      </c>
      <c r="E424" t="s">
        <v>16</v>
      </c>
      <c r="F424">
        <v>30</v>
      </c>
      <c r="G424" t="s">
        <v>1642</v>
      </c>
      <c r="H424" t="s">
        <v>1643</v>
      </c>
      <c r="I424" t="s">
        <v>124</v>
      </c>
      <c r="J424" s="6" t="s">
        <v>13825</v>
      </c>
      <c r="K424">
        <v>87</v>
      </c>
      <c r="L424" t="s">
        <v>159</v>
      </c>
      <c r="M424">
        <f t="shared" si="12"/>
        <v>0</v>
      </c>
      <c r="N424" s="23" t="s">
        <v>10710</v>
      </c>
      <c r="O424" s="23" t="s">
        <v>6</v>
      </c>
      <c r="P424" s="23">
        <f t="shared" si="13"/>
        <v>6</v>
      </c>
    </row>
    <row r="425" spans="1:16" x14ac:dyDescent="0.3">
      <c r="A425">
        <v>437</v>
      </c>
      <c r="B425" t="s">
        <v>1644</v>
      </c>
      <c r="C425" t="s">
        <v>1645</v>
      </c>
      <c r="D425" t="s">
        <v>41</v>
      </c>
      <c r="E425" t="s">
        <v>16</v>
      </c>
      <c r="F425">
        <v>90</v>
      </c>
      <c r="G425" t="s">
        <v>14445</v>
      </c>
      <c r="H425" t="s">
        <v>1647</v>
      </c>
      <c r="I425" t="s">
        <v>554</v>
      </c>
      <c r="J425" s="6" t="s">
        <v>13826</v>
      </c>
      <c r="K425">
        <v>96</v>
      </c>
      <c r="L425" t="s">
        <v>159</v>
      </c>
      <c r="M425">
        <f t="shared" si="12"/>
        <v>0</v>
      </c>
      <c r="N425" s="23" t="s">
        <v>933</v>
      </c>
      <c r="O425" s="23" t="s">
        <v>10449</v>
      </c>
      <c r="P425" s="23">
        <f t="shared" si="13"/>
        <v>7</v>
      </c>
    </row>
    <row r="426" spans="1:16" x14ac:dyDescent="0.3">
      <c r="A426">
        <v>438</v>
      </c>
      <c r="B426" t="s">
        <v>1648</v>
      </c>
      <c r="C426" t="s">
        <v>1649</v>
      </c>
      <c r="D426" t="s">
        <v>41</v>
      </c>
      <c r="E426" t="s">
        <v>16</v>
      </c>
      <c r="F426">
        <v>30</v>
      </c>
      <c r="G426" t="s">
        <v>1650</v>
      </c>
      <c r="H426" t="s">
        <v>1651</v>
      </c>
      <c r="I426" t="s">
        <v>1652</v>
      </c>
      <c r="J426" s="6" t="s">
        <v>13658</v>
      </c>
      <c r="K426">
        <v>79</v>
      </c>
      <c r="L426" t="s">
        <v>101</v>
      </c>
      <c r="M426">
        <f t="shared" si="12"/>
        <v>0</v>
      </c>
      <c r="N426" s="23" t="s">
        <v>10711</v>
      </c>
      <c r="O426" s="23" t="s">
        <v>10417</v>
      </c>
      <c r="P426" s="23">
        <f t="shared" si="13"/>
        <v>5</v>
      </c>
    </row>
    <row r="427" spans="1:16" x14ac:dyDescent="0.3">
      <c r="A427">
        <v>439</v>
      </c>
      <c r="B427" t="s">
        <v>1653</v>
      </c>
      <c r="C427" t="s">
        <v>1654</v>
      </c>
      <c r="D427" t="s">
        <v>92</v>
      </c>
      <c r="E427" t="s">
        <v>16</v>
      </c>
      <c r="F427">
        <v>30</v>
      </c>
      <c r="G427" t="s">
        <v>1655</v>
      </c>
      <c r="H427" t="s">
        <v>1656</v>
      </c>
      <c r="I427" t="s">
        <v>187</v>
      </c>
      <c r="J427" s="6" t="s">
        <v>13827</v>
      </c>
      <c r="K427">
        <v>78</v>
      </c>
      <c r="L427" t="s">
        <v>159</v>
      </c>
      <c r="M427">
        <f t="shared" si="12"/>
        <v>0</v>
      </c>
      <c r="N427" s="23" t="s">
        <v>10712</v>
      </c>
      <c r="O427" s="23" t="s">
        <v>1244</v>
      </c>
      <c r="P427" s="23">
        <f t="shared" si="13"/>
        <v>5</v>
      </c>
    </row>
    <row r="428" spans="1:16" x14ac:dyDescent="0.3">
      <c r="A428">
        <v>440</v>
      </c>
      <c r="B428" t="s">
        <v>1657</v>
      </c>
      <c r="C428" t="s">
        <v>1658</v>
      </c>
      <c r="D428" t="s">
        <v>28</v>
      </c>
      <c r="E428" t="s">
        <v>29</v>
      </c>
      <c r="F428">
        <v>60</v>
      </c>
      <c r="G428" t="s">
        <v>1659</v>
      </c>
      <c r="H428" t="s">
        <v>1660</v>
      </c>
      <c r="I428" t="s">
        <v>32</v>
      </c>
      <c r="J428" s="6" t="s">
        <v>13828</v>
      </c>
      <c r="K428">
        <v>23</v>
      </c>
      <c r="L428" t="s">
        <v>39</v>
      </c>
      <c r="M428">
        <f t="shared" si="12"/>
        <v>0</v>
      </c>
      <c r="N428" s="23" t="s">
        <v>1548</v>
      </c>
      <c r="O428" s="23" t="s">
        <v>6</v>
      </c>
      <c r="P428" s="23">
        <f t="shared" si="13"/>
        <v>6</v>
      </c>
    </row>
    <row r="429" spans="1:16" x14ac:dyDescent="0.3">
      <c r="A429">
        <v>442</v>
      </c>
      <c r="B429" t="s">
        <v>1664</v>
      </c>
      <c r="C429" t="s">
        <v>1665</v>
      </c>
      <c r="D429" t="s">
        <v>15</v>
      </c>
      <c r="E429" t="s">
        <v>16</v>
      </c>
      <c r="F429">
        <v>60</v>
      </c>
      <c r="G429" t="s">
        <v>1666</v>
      </c>
      <c r="H429" t="s">
        <v>1667</v>
      </c>
      <c r="I429" t="s">
        <v>32</v>
      </c>
      <c r="J429" s="6">
        <v>44288</v>
      </c>
      <c r="K429">
        <v>63</v>
      </c>
      <c r="L429" t="s">
        <v>159</v>
      </c>
      <c r="M429">
        <f t="shared" si="12"/>
        <v>0</v>
      </c>
      <c r="N429" s="23" t="s">
        <v>10713</v>
      </c>
      <c r="O429" s="23" t="s">
        <v>10422</v>
      </c>
      <c r="P429" s="23">
        <f t="shared" si="13"/>
        <v>4</v>
      </c>
    </row>
    <row r="430" spans="1:16" x14ac:dyDescent="0.3">
      <c r="A430">
        <v>443</v>
      </c>
      <c r="B430" t="s">
        <v>1668</v>
      </c>
      <c r="C430" t="s">
        <v>1669</v>
      </c>
      <c r="D430" t="s">
        <v>15</v>
      </c>
      <c r="E430" t="s">
        <v>16</v>
      </c>
      <c r="F430">
        <v>30</v>
      </c>
      <c r="G430" t="s">
        <v>1670</v>
      </c>
      <c r="H430" t="s">
        <v>1022</v>
      </c>
      <c r="I430" t="s">
        <v>164</v>
      </c>
      <c r="J430" s="6">
        <v>44348</v>
      </c>
      <c r="K430">
        <v>22</v>
      </c>
      <c r="L430" t="s">
        <v>70</v>
      </c>
      <c r="M430">
        <f t="shared" si="12"/>
        <v>0</v>
      </c>
      <c r="N430" s="23" t="s">
        <v>10713</v>
      </c>
      <c r="O430" s="23" t="s">
        <v>10549</v>
      </c>
      <c r="P430" s="23">
        <f t="shared" si="13"/>
        <v>3</v>
      </c>
    </row>
    <row r="431" spans="1:16" x14ac:dyDescent="0.3">
      <c r="A431">
        <v>444</v>
      </c>
      <c r="B431" t="s">
        <v>1671</v>
      </c>
      <c r="C431" t="s">
        <v>1672</v>
      </c>
      <c r="D431" t="s">
        <v>28</v>
      </c>
      <c r="E431" t="s">
        <v>29</v>
      </c>
      <c r="F431">
        <v>90</v>
      </c>
      <c r="G431" t="s">
        <v>1673</v>
      </c>
      <c r="H431" t="s">
        <v>1674</v>
      </c>
      <c r="I431" t="s">
        <v>25</v>
      </c>
      <c r="J431" s="6">
        <v>43891</v>
      </c>
      <c r="K431">
        <v>57</v>
      </c>
      <c r="L431" t="s">
        <v>54</v>
      </c>
      <c r="M431">
        <f t="shared" si="12"/>
        <v>0</v>
      </c>
      <c r="N431" s="23" t="s">
        <v>10714</v>
      </c>
      <c r="O431" s="23" t="s">
        <v>2355</v>
      </c>
      <c r="P431" s="23">
        <f t="shared" si="13"/>
        <v>4</v>
      </c>
    </row>
    <row r="432" spans="1:16" x14ac:dyDescent="0.3">
      <c r="A432">
        <v>445</v>
      </c>
      <c r="B432" t="s">
        <v>1675</v>
      </c>
      <c r="C432" t="s">
        <v>722</v>
      </c>
      <c r="D432" t="s">
        <v>15</v>
      </c>
      <c r="E432" t="s">
        <v>16</v>
      </c>
      <c r="F432">
        <v>90</v>
      </c>
      <c r="G432" t="s">
        <v>1676</v>
      </c>
      <c r="H432" t="s">
        <v>655</v>
      </c>
      <c r="I432" t="s">
        <v>32</v>
      </c>
      <c r="J432" s="6" t="s">
        <v>13829</v>
      </c>
      <c r="K432">
        <v>49</v>
      </c>
      <c r="L432" t="s">
        <v>20</v>
      </c>
      <c r="M432">
        <f t="shared" si="12"/>
        <v>0</v>
      </c>
      <c r="N432" s="23" t="s">
        <v>10715</v>
      </c>
      <c r="O432" s="23" t="s">
        <v>10422</v>
      </c>
      <c r="P432" s="23">
        <f t="shared" si="13"/>
        <v>4</v>
      </c>
    </row>
    <row r="433" spans="1:16" x14ac:dyDescent="0.3">
      <c r="A433">
        <v>446</v>
      </c>
      <c r="B433" t="s">
        <v>1677</v>
      </c>
      <c r="C433" t="s">
        <v>1678</v>
      </c>
      <c r="D433" t="s">
        <v>28</v>
      </c>
      <c r="E433" t="s">
        <v>29</v>
      </c>
      <c r="F433">
        <v>60</v>
      </c>
      <c r="G433" t="s">
        <v>1679</v>
      </c>
      <c r="H433" t="s">
        <v>1680</v>
      </c>
      <c r="I433" t="s">
        <v>19</v>
      </c>
      <c r="J433" s="6">
        <v>44021</v>
      </c>
      <c r="K433">
        <v>50</v>
      </c>
      <c r="L433" t="s">
        <v>159</v>
      </c>
      <c r="M433">
        <f t="shared" si="12"/>
        <v>0</v>
      </c>
      <c r="N433" s="23" t="s">
        <v>1323</v>
      </c>
      <c r="O433" s="23" t="s">
        <v>6</v>
      </c>
      <c r="P433" s="23">
        <f t="shared" si="13"/>
        <v>6</v>
      </c>
    </row>
    <row r="434" spans="1:16" x14ac:dyDescent="0.3">
      <c r="A434">
        <v>447</v>
      </c>
      <c r="B434" t="s">
        <v>1681</v>
      </c>
      <c r="C434" t="s">
        <v>1682</v>
      </c>
      <c r="D434" t="s">
        <v>51</v>
      </c>
      <c r="E434" t="s">
        <v>16</v>
      </c>
      <c r="F434">
        <v>90</v>
      </c>
      <c r="G434" t="s">
        <v>1683</v>
      </c>
      <c r="H434" t="s">
        <v>685</v>
      </c>
      <c r="I434" t="s">
        <v>686</v>
      </c>
      <c r="J434" s="6" t="s">
        <v>13702</v>
      </c>
      <c r="K434">
        <v>59</v>
      </c>
      <c r="L434" t="s">
        <v>64</v>
      </c>
      <c r="M434">
        <f t="shared" si="12"/>
        <v>0</v>
      </c>
      <c r="N434" s="23" t="s">
        <v>10716</v>
      </c>
      <c r="O434" s="23" t="s">
        <v>10717</v>
      </c>
      <c r="P434" s="23">
        <f t="shared" si="13"/>
        <v>4</v>
      </c>
    </row>
    <row r="435" spans="1:16" x14ac:dyDescent="0.3">
      <c r="A435">
        <v>448</v>
      </c>
      <c r="B435" t="s">
        <v>1684</v>
      </c>
      <c r="C435" t="s">
        <v>1685</v>
      </c>
      <c r="D435" t="s">
        <v>28</v>
      </c>
      <c r="E435" t="s">
        <v>29</v>
      </c>
      <c r="F435">
        <v>60</v>
      </c>
      <c r="G435" t="s">
        <v>1686</v>
      </c>
      <c r="H435" t="s">
        <v>510</v>
      </c>
      <c r="I435" t="s">
        <v>32</v>
      </c>
      <c r="J435" s="6">
        <v>44106</v>
      </c>
      <c r="K435">
        <v>16</v>
      </c>
      <c r="L435" t="s">
        <v>39</v>
      </c>
      <c r="M435">
        <f t="shared" si="12"/>
        <v>0</v>
      </c>
      <c r="N435" s="23" t="s">
        <v>10718</v>
      </c>
      <c r="O435" s="23" t="s">
        <v>10417</v>
      </c>
      <c r="P435" s="23">
        <f t="shared" si="13"/>
        <v>5</v>
      </c>
    </row>
    <row r="436" spans="1:16" x14ac:dyDescent="0.3">
      <c r="A436">
        <v>449</v>
      </c>
      <c r="B436" t="s">
        <v>1687</v>
      </c>
      <c r="C436" t="s">
        <v>1688</v>
      </c>
      <c r="D436" t="s">
        <v>117</v>
      </c>
      <c r="E436" t="s">
        <v>29</v>
      </c>
      <c r="F436">
        <v>90</v>
      </c>
      <c r="G436" t="s">
        <v>1689</v>
      </c>
      <c r="H436" t="s">
        <v>1690</v>
      </c>
      <c r="I436" t="s">
        <v>208</v>
      </c>
      <c r="J436" s="6" t="s">
        <v>13751</v>
      </c>
      <c r="K436">
        <v>74</v>
      </c>
      <c r="L436" t="s">
        <v>33</v>
      </c>
      <c r="M436">
        <f t="shared" si="12"/>
        <v>0</v>
      </c>
      <c r="N436" s="23" t="s">
        <v>1689</v>
      </c>
      <c r="O436" s="23"/>
      <c r="P436" s="23">
        <f t="shared" si="13"/>
        <v>0</v>
      </c>
    </row>
    <row r="437" spans="1:16" x14ac:dyDescent="0.3">
      <c r="A437">
        <v>450</v>
      </c>
      <c r="B437" t="s">
        <v>1691</v>
      </c>
      <c r="C437" t="s">
        <v>1692</v>
      </c>
      <c r="D437" t="s">
        <v>15</v>
      </c>
      <c r="E437" t="s">
        <v>16</v>
      </c>
      <c r="F437">
        <v>90</v>
      </c>
      <c r="G437" t="s">
        <v>1693</v>
      </c>
      <c r="H437" t="s">
        <v>1694</v>
      </c>
      <c r="I437" t="s">
        <v>32</v>
      </c>
      <c r="J437" s="6">
        <v>44630</v>
      </c>
      <c r="K437">
        <v>95</v>
      </c>
      <c r="L437" t="s">
        <v>54</v>
      </c>
      <c r="M437">
        <f t="shared" si="12"/>
        <v>0</v>
      </c>
      <c r="N437" s="23" t="s">
        <v>10719</v>
      </c>
      <c r="O437" s="23" t="s">
        <v>10453</v>
      </c>
      <c r="P437" s="23">
        <f t="shared" si="13"/>
        <v>7</v>
      </c>
    </row>
    <row r="438" spans="1:16" x14ac:dyDescent="0.3">
      <c r="A438">
        <v>451</v>
      </c>
      <c r="B438" t="s">
        <v>1695</v>
      </c>
      <c r="C438" t="s">
        <v>1696</v>
      </c>
      <c r="D438" t="s">
        <v>51</v>
      </c>
      <c r="E438" t="s">
        <v>16</v>
      </c>
      <c r="F438">
        <v>60</v>
      </c>
      <c r="G438" t="s">
        <v>1697</v>
      </c>
      <c r="H438" t="s">
        <v>1556</v>
      </c>
      <c r="I438" t="s">
        <v>1311</v>
      </c>
      <c r="J438" s="6" t="s">
        <v>13725</v>
      </c>
      <c r="K438">
        <v>34</v>
      </c>
      <c r="L438" t="s">
        <v>33</v>
      </c>
      <c r="M438">
        <f t="shared" si="12"/>
        <v>0</v>
      </c>
      <c r="N438" s="23" t="s">
        <v>10720</v>
      </c>
      <c r="O438" s="23" t="s">
        <v>10438</v>
      </c>
      <c r="P438" s="23">
        <f t="shared" si="13"/>
        <v>5</v>
      </c>
    </row>
    <row r="439" spans="1:16" x14ac:dyDescent="0.3">
      <c r="A439">
        <v>452</v>
      </c>
      <c r="B439" t="s">
        <v>1657</v>
      </c>
      <c r="C439" t="s">
        <v>1698</v>
      </c>
      <c r="D439" t="s">
        <v>28</v>
      </c>
      <c r="E439" t="s">
        <v>29</v>
      </c>
      <c r="F439">
        <v>30</v>
      </c>
      <c r="G439" t="s">
        <v>1697</v>
      </c>
      <c r="H439" t="s">
        <v>1473</v>
      </c>
      <c r="I439" t="s">
        <v>38</v>
      </c>
      <c r="J439" s="6" t="s">
        <v>13780</v>
      </c>
      <c r="K439">
        <v>61</v>
      </c>
      <c r="L439" t="s">
        <v>45</v>
      </c>
      <c r="M439">
        <f t="shared" si="12"/>
        <v>0</v>
      </c>
      <c r="N439" s="23" t="s">
        <v>10720</v>
      </c>
      <c r="O439" s="23" t="s">
        <v>10438</v>
      </c>
      <c r="P439" s="23">
        <f t="shared" si="13"/>
        <v>5</v>
      </c>
    </row>
    <row r="440" spans="1:16" x14ac:dyDescent="0.3">
      <c r="A440">
        <v>453</v>
      </c>
      <c r="B440" t="s">
        <v>1699</v>
      </c>
      <c r="C440" t="s">
        <v>1700</v>
      </c>
      <c r="D440" t="s">
        <v>28</v>
      </c>
      <c r="E440" t="s">
        <v>29</v>
      </c>
      <c r="F440">
        <v>30</v>
      </c>
      <c r="G440" t="s">
        <v>1701</v>
      </c>
      <c r="H440" t="s">
        <v>685</v>
      </c>
      <c r="I440" t="s">
        <v>686</v>
      </c>
      <c r="J440" s="6" t="s">
        <v>13830</v>
      </c>
      <c r="K440">
        <v>36</v>
      </c>
      <c r="L440" t="s">
        <v>64</v>
      </c>
      <c r="M440">
        <f t="shared" si="12"/>
        <v>0</v>
      </c>
      <c r="N440" s="23" t="s">
        <v>10720</v>
      </c>
      <c r="O440" s="23" t="s">
        <v>10453</v>
      </c>
      <c r="P440" s="23">
        <f t="shared" si="13"/>
        <v>7</v>
      </c>
    </row>
    <row r="441" spans="1:16" x14ac:dyDescent="0.3">
      <c r="A441">
        <v>454</v>
      </c>
      <c r="B441" t="s">
        <v>1702</v>
      </c>
      <c r="C441" t="s">
        <v>1703</v>
      </c>
      <c r="D441" t="s">
        <v>51</v>
      </c>
      <c r="E441" t="s">
        <v>16</v>
      </c>
      <c r="F441">
        <v>60</v>
      </c>
      <c r="G441" t="s">
        <v>1704</v>
      </c>
      <c r="H441" t="s">
        <v>1177</v>
      </c>
      <c r="I441" t="s">
        <v>32</v>
      </c>
      <c r="J441" s="6">
        <v>44239</v>
      </c>
      <c r="K441">
        <v>50</v>
      </c>
      <c r="L441" t="s">
        <v>80</v>
      </c>
      <c r="M441">
        <f t="shared" si="12"/>
        <v>0</v>
      </c>
      <c r="N441" s="23" t="s">
        <v>10721</v>
      </c>
      <c r="O441" s="23" t="s">
        <v>6</v>
      </c>
      <c r="P441" s="23">
        <f t="shared" si="13"/>
        <v>6</v>
      </c>
    </row>
    <row r="442" spans="1:16" x14ac:dyDescent="0.3">
      <c r="A442">
        <v>455</v>
      </c>
      <c r="B442" t="s">
        <v>1705</v>
      </c>
      <c r="C442" t="s">
        <v>1706</v>
      </c>
      <c r="D442" t="s">
        <v>15</v>
      </c>
      <c r="E442" t="s">
        <v>16</v>
      </c>
      <c r="F442">
        <v>30</v>
      </c>
      <c r="G442" t="s">
        <v>1707</v>
      </c>
      <c r="H442" t="s">
        <v>1708</v>
      </c>
      <c r="I442" t="s">
        <v>124</v>
      </c>
      <c r="J442" s="6">
        <v>44743</v>
      </c>
      <c r="K442">
        <v>94</v>
      </c>
      <c r="L442" t="s">
        <v>20</v>
      </c>
      <c r="M442">
        <f t="shared" si="12"/>
        <v>0</v>
      </c>
      <c r="N442" s="23" t="s">
        <v>10722</v>
      </c>
      <c r="O442" s="23" t="s">
        <v>10436</v>
      </c>
      <c r="P442" s="23">
        <f t="shared" si="13"/>
        <v>8</v>
      </c>
    </row>
    <row r="443" spans="1:16" x14ac:dyDescent="0.3">
      <c r="A443">
        <v>456</v>
      </c>
      <c r="B443" t="s">
        <v>1709</v>
      </c>
      <c r="C443" t="s">
        <v>1710</v>
      </c>
      <c r="D443" t="s">
        <v>51</v>
      </c>
      <c r="E443" t="s">
        <v>16</v>
      </c>
      <c r="F443">
        <v>90</v>
      </c>
      <c r="G443" t="s">
        <v>14446</v>
      </c>
      <c r="H443" t="s">
        <v>1712</v>
      </c>
      <c r="I443" t="s">
        <v>187</v>
      </c>
      <c r="J443" s="6" t="s">
        <v>13696</v>
      </c>
      <c r="K443">
        <v>64</v>
      </c>
      <c r="L443" t="s">
        <v>33</v>
      </c>
      <c r="M443">
        <f t="shared" si="12"/>
        <v>0</v>
      </c>
      <c r="N443" s="23" t="s">
        <v>10723</v>
      </c>
      <c r="O443" s="23" t="s">
        <v>10449</v>
      </c>
      <c r="P443" s="23">
        <f t="shared" si="13"/>
        <v>7</v>
      </c>
    </row>
    <row r="444" spans="1:16" x14ac:dyDescent="0.3">
      <c r="A444">
        <v>457</v>
      </c>
      <c r="B444" t="s">
        <v>1713</v>
      </c>
      <c r="C444" t="s">
        <v>1714</v>
      </c>
      <c r="D444" t="s">
        <v>15</v>
      </c>
      <c r="E444" t="s">
        <v>16</v>
      </c>
      <c r="F444">
        <v>60</v>
      </c>
      <c r="G444" t="s">
        <v>1715</v>
      </c>
      <c r="H444" t="s">
        <v>1716</v>
      </c>
      <c r="I444" t="s">
        <v>425</v>
      </c>
      <c r="J444" s="6" t="s">
        <v>13831</v>
      </c>
      <c r="K444">
        <v>84</v>
      </c>
      <c r="L444" t="s">
        <v>159</v>
      </c>
      <c r="M444">
        <f t="shared" si="12"/>
        <v>0</v>
      </c>
      <c r="N444" s="23" t="s">
        <v>10724</v>
      </c>
      <c r="O444" s="23" t="s">
        <v>3780</v>
      </c>
      <c r="P444" s="23">
        <f t="shared" si="13"/>
        <v>5</v>
      </c>
    </row>
    <row r="445" spans="1:16" x14ac:dyDescent="0.3">
      <c r="A445">
        <v>458</v>
      </c>
      <c r="B445" t="s">
        <v>642</v>
      </c>
      <c r="C445" t="s">
        <v>1717</v>
      </c>
      <c r="D445" t="s">
        <v>28</v>
      </c>
      <c r="E445" t="s">
        <v>29</v>
      </c>
      <c r="F445">
        <v>90</v>
      </c>
      <c r="G445" t="s">
        <v>1718</v>
      </c>
      <c r="H445" t="s">
        <v>1719</v>
      </c>
      <c r="I445" t="s">
        <v>38</v>
      </c>
      <c r="J445" s="6" t="s">
        <v>13832</v>
      </c>
      <c r="K445">
        <v>89</v>
      </c>
      <c r="L445" t="s">
        <v>54</v>
      </c>
      <c r="M445">
        <f t="shared" si="12"/>
        <v>0</v>
      </c>
      <c r="N445" s="23" t="s">
        <v>10724</v>
      </c>
      <c r="O445" s="23" t="s">
        <v>7691</v>
      </c>
      <c r="P445" s="23">
        <f t="shared" si="13"/>
        <v>4</v>
      </c>
    </row>
    <row r="446" spans="1:16" x14ac:dyDescent="0.3">
      <c r="A446">
        <v>459</v>
      </c>
      <c r="B446" t="s">
        <v>1720</v>
      </c>
      <c r="C446" t="s">
        <v>1721</v>
      </c>
      <c r="D446" t="s">
        <v>15</v>
      </c>
      <c r="E446" t="s">
        <v>16</v>
      </c>
      <c r="F446">
        <v>30</v>
      </c>
      <c r="G446" t="s">
        <v>1722</v>
      </c>
      <c r="H446" t="s">
        <v>1723</v>
      </c>
      <c r="I446" t="s">
        <v>173</v>
      </c>
      <c r="J446" s="6">
        <v>44105</v>
      </c>
      <c r="K446">
        <v>3</v>
      </c>
      <c r="L446" t="s">
        <v>45</v>
      </c>
      <c r="M446">
        <f t="shared" si="12"/>
        <v>0</v>
      </c>
      <c r="N446" s="23" t="s">
        <v>10724</v>
      </c>
      <c r="O446" s="23" t="s">
        <v>10416</v>
      </c>
      <c r="P446" s="23">
        <f t="shared" si="13"/>
        <v>4</v>
      </c>
    </row>
    <row r="447" spans="1:16" x14ac:dyDescent="0.3">
      <c r="A447">
        <v>460</v>
      </c>
      <c r="B447" t="s">
        <v>1724</v>
      </c>
      <c r="C447" t="s">
        <v>629</v>
      </c>
      <c r="D447" t="s">
        <v>15</v>
      </c>
      <c r="E447" t="s">
        <v>16</v>
      </c>
      <c r="F447">
        <v>60</v>
      </c>
      <c r="G447" t="s">
        <v>1725</v>
      </c>
      <c r="H447" t="s">
        <v>105</v>
      </c>
      <c r="I447" t="s">
        <v>32</v>
      </c>
      <c r="J447" s="6">
        <v>44013</v>
      </c>
      <c r="K447">
        <v>67</v>
      </c>
      <c r="L447" t="s">
        <v>20</v>
      </c>
      <c r="M447">
        <f t="shared" si="12"/>
        <v>0</v>
      </c>
      <c r="N447" s="23" t="s">
        <v>10725</v>
      </c>
      <c r="O447" s="23" t="s">
        <v>10430</v>
      </c>
      <c r="P447" s="23">
        <f t="shared" si="13"/>
        <v>9</v>
      </c>
    </row>
    <row r="448" spans="1:16" x14ac:dyDescent="0.3">
      <c r="A448">
        <v>461</v>
      </c>
      <c r="B448" t="s">
        <v>1726</v>
      </c>
      <c r="C448" t="s">
        <v>1727</v>
      </c>
      <c r="D448" t="s">
        <v>51</v>
      </c>
      <c r="E448" t="s">
        <v>16</v>
      </c>
      <c r="F448">
        <v>30</v>
      </c>
      <c r="G448" t="s">
        <v>1728</v>
      </c>
      <c r="H448" t="s">
        <v>1729</v>
      </c>
      <c r="I448" t="s">
        <v>32</v>
      </c>
      <c r="J448" s="6" t="s">
        <v>13648</v>
      </c>
      <c r="K448">
        <v>72</v>
      </c>
      <c r="L448" t="s">
        <v>159</v>
      </c>
      <c r="M448">
        <f t="shared" si="12"/>
        <v>0</v>
      </c>
      <c r="N448" s="23" t="s">
        <v>10726</v>
      </c>
      <c r="O448" s="23" t="s">
        <v>10422</v>
      </c>
      <c r="P448" s="23">
        <f t="shared" si="13"/>
        <v>4</v>
      </c>
    </row>
    <row r="449" spans="1:16" x14ac:dyDescent="0.3">
      <c r="A449">
        <v>462</v>
      </c>
      <c r="B449" t="s">
        <v>188</v>
      </c>
      <c r="C449" t="s">
        <v>1730</v>
      </c>
      <c r="D449" t="s">
        <v>15</v>
      </c>
      <c r="E449" t="s">
        <v>16</v>
      </c>
      <c r="F449">
        <v>30</v>
      </c>
      <c r="G449" t="s">
        <v>1731</v>
      </c>
      <c r="H449" t="s">
        <v>1732</v>
      </c>
      <c r="I449" t="s">
        <v>1733</v>
      </c>
      <c r="J449" s="6">
        <v>44775</v>
      </c>
      <c r="K449">
        <v>4</v>
      </c>
      <c r="L449" t="s">
        <v>64</v>
      </c>
      <c r="M449">
        <f t="shared" si="12"/>
        <v>0</v>
      </c>
      <c r="N449" s="23" t="s">
        <v>10727</v>
      </c>
      <c r="O449" s="23" t="s">
        <v>10438</v>
      </c>
      <c r="P449" s="23">
        <f t="shared" si="13"/>
        <v>5</v>
      </c>
    </row>
    <row r="450" spans="1:16" x14ac:dyDescent="0.3">
      <c r="A450">
        <v>463</v>
      </c>
      <c r="B450" t="s">
        <v>1734</v>
      </c>
      <c r="C450" t="s">
        <v>770</v>
      </c>
      <c r="D450" t="s">
        <v>28</v>
      </c>
      <c r="E450" t="s">
        <v>29</v>
      </c>
      <c r="F450">
        <v>30</v>
      </c>
      <c r="G450" t="s">
        <v>1735</v>
      </c>
      <c r="H450" t="s">
        <v>818</v>
      </c>
      <c r="I450" t="s">
        <v>819</v>
      </c>
      <c r="J450" s="6" t="s">
        <v>13833</v>
      </c>
      <c r="K450">
        <v>68</v>
      </c>
      <c r="L450" t="s">
        <v>80</v>
      </c>
      <c r="M450">
        <f t="shared" ref="M450:M513" si="14">COUNTBLANK(A450:L450)</f>
        <v>0</v>
      </c>
      <c r="N450" s="23" t="s">
        <v>10728</v>
      </c>
      <c r="O450" s="23" t="s">
        <v>3780</v>
      </c>
      <c r="P450" s="23">
        <f t="shared" ref="P450:P513" si="15">LEN(O450)</f>
        <v>5</v>
      </c>
    </row>
    <row r="451" spans="1:16" x14ac:dyDescent="0.3">
      <c r="A451">
        <v>464</v>
      </c>
      <c r="B451" t="s">
        <v>1736</v>
      </c>
      <c r="C451" t="s">
        <v>1737</v>
      </c>
      <c r="D451" t="s">
        <v>15</v>
      </c>
      <c r="E451" t="s">
        <v>16</v>
      </c>
      <c r="F451">
        <v>30</v>
      </c>
      <c r="G451" t="s">
        <v>1738</v>
      </c>
      <c r="H451" t="s">
        <v>1739</v>
      </c>
      <c r="I451" t="s">
        <v>32</v>
      </c>
      <c r="J451" s="6" t="s">
        <v>13834</v>
      </c>
      <c r="K451">
        <v>52</v>
      </c>
      <c r="L451" t="s">
        <v>101</v>
      </c>
      <c r="M451">
        <f t="shared" si="14"/>
        <v>0</v>
      </c>
      <c r="N451" s="23" t="s">
        <v>9424</v>
      </c>
      <c r="O451" s="23" t="s">
        <v>10729</v>
      </c>
      <c r="P451" s="23">
        <f t="shared" si="15"/>
        <v>5</v>
      </c>
    </row>
    <row r="452" spans="1:16" x14ac:dyDescent="0.3">
      <c r="A452">
        <v>465</v>
      </c>
      <c r="B452" t="s">
        <v>1740</v>
      </c>
      <c r="C452" t="s">
        <v>1741</v>
      </c>
      <c r="D452" t="s">
        <v>15</v>
      </c>
      <c r="E452" t="s">
        <v>16</v>
      </c>
      <c r="F452">
        <v>90</v>
      </c>
      <c r="G452" t="s">
        <v>1742</v>
      </c>
      <c r="H452" t="s">
        <v>1743</v>
      </c>
      <c r="I452" t="s">
        <v>1744</v>
      </c>
      <c r="J452" s="6" t="s">
        <v>13619</v>
      </c>
      <c r="K452">
        <v>64</v>
      </c>
      <c r="L452" t="s">
        <v>64</v>
      </c>
      <c r="M452">
        <f t="shared" si="14"/>
        <v>0</v>
      </c>
      <c r="N452" s="23" t="s">
        <v>9424</v>
      </c>
      <c r="O452" s="23" t="s">
        <v>10730</v>
      </c>
      <c r="P452" s="23">
        <f t="shared" si="15"/>
        <v>4</v>
      </c>
    </row>
    <row r="453" spans="1:16" x14ac:dyDescent="0.3">
      <c r="A453">
        <v>466</v>
      </c>
      <c r="B453" t="s">
        <v>1745</v>
      </c>
      <c r="C453" t="s">
        <v>1746</v>
      </c>
      <c r="D453" t="s">
        <v>15</v>
      </c>
      <c r="E453" t="s">
        <v>16</v>
      </c>
      <c r="F453">
        <v>60</v>
      </c>
      <c r="G453" t="s">
        <v>1742</v>
      </c>
      <c r="H453" t="s">
        <v>1747</v>
      </c>
      <c r="I453" t="s">
        <v>294</v>
      </c>
      <c r="J453" s="6">
        <v>44562</v>
      </c>
      <c r="K453">
        <v>5</v>
      </c>
      <c r="L453" t="s">
        <v>33</v>
      </c>
      <c r="M453">
        <f t="shared" si="14"/>
        <v>0</v>
      </c>
      <c r="N453" s="23" t="s">
        <v>9424</v>
      </c>
      <c r="O453" s="23" t="s">
        <v>10730</v>
      </c>
      <c r="P453" s="23">
        <f t="shared" si="15"/>
        <v>4</v>
      </c>
    </row>
    <row r="454" spans="1:16" x14ac:dyDescent="0.3">
      <c r="A454">
        <v>467</v>
      </c>
      <c r="B454" t="s">
        <v>1748</v>
      </c>
      <c r="C454" t="s">
        <v>1749</v>
      </c>
      <c r="D454" t="s">
        <v>28</v>
      </c>
      <c r="E454" t="s">
        <v>29</v>
      </c>
      <c r="F454">
        <v>30</v>
      </c>
      <c r="G454" t="s">
        <v>1750</v>
      </c>
      <c r="H454" t="s">
        <v>1751</v>
      </c>
      <c r="I454" t="s">
        <v>32</v>
      </c>
      <c r="J454" s="6" t="s">
        <v>13772</v>
      </c>
      <c r="K454">
        <v>102</v>
      </c>
      <c r="L454" t="s">
        <v>80</v>
      </c>
      <c r="M454">
        <f t="shared" si="14"/>
        <v>0</v>
      </c>
      <c r="N454" s="23" t="s">
        <v>9424</v>
      </c>
      <c r="O454" s="23" t="s">
        <v>5502</v>
      </c>
      <c r="P454" s="23">
        <f t="shared" si="15"/>
        <v>6</v>
      </c>
    </row>
    <row r="455" spans="1:16" x14ac:dyDescent="0.3">
      <c r="A455">
        <v>468</v>
      </c>
      <c r="B455" t="s">
        <v>1752</v>
      </c>
      <c r="C455" t="s">
        <v>22</v>
      </c>
      <c r="D455" t="s">
        <v>15</v>
      </c>
      <c r="E455" t="s">
        <v>16</v>
      </c>
      <c r="F455">
        <v>90</v>
      </c>
      <c r="G455" t="s">
        <v>1753</v>
      </c>
      <c r="H455" t="s">
        <v>1754</v>
      </c>
      <c r="I455" t="s">
        <v>25</v>
      </c>
      <c r="J455" s="6" t="s">
        <v>13835</v>
      </c>
      <c r="K455">
        <v>50</v>
      </c>
      <c r="L455" t="s">
        <v>39</v>
      </c>
      <c r="M455">
        <f t="shared" si="14"/>
        <v>0</v>
      </c>
      <c r="N455" s="23" t="s">
        <v>10731</v>
      </c>
      <c r="O455" s="23" t="s">
        <v>10660</v>
      </c>
      <c r="P455" s="23">
        <f t="shared" si="15"/>
        <v>4</v>
      </c>
    </row>
    <row r="456" spans="1:16" x14ac:dyDescent="0.3">
      <c r="A456">
        <v>469</v>
      </c>
      <c r="B456" t="s">
        <v>1755</v>
      </c>
      <c r="C456" t="s">
        <v>1756</v>
      </c>
      <c r="D456" t="s">
        <v>28</v>
      </c>
      <c r="E456" t="s">
        <v>29</v>
      </c>
      <c r="F456">
        <v>30</v>
      </c>
      <c r="G456" t="s">
        <v>1753</v>
      </c>
      <c r="H456" t="s">
        <v>1757</v>
      </c>
      <c r="I456" t="s">
        <v>294</v>
      </c>
      <c r="J456" s="6" t="s">
        <v>13775</v>
      </c>
      <c r="K456">
        <v>68</v>
      </c>
      <c r="L456" t="s">
        <v>80</v>
      </c>
      <c r="M456">
        <f t="shared" si="14"/>
        <v>0</v>
      </c>
      <c r="N456" s="23" t="s">
        <v>10731</v>
      </c>
      <c r="O456" s="23" t="s">
        <v>10660</v>
      </c>
      <c r="P456" s="23">
        <f t="shared" si="15"/>
        <v>4</v>
      </c>
    </row>
    <row r="457" spans="1:16" x14ac:dyDescent="0.3">
      <c r="A457">
        <v>470</v>
      </c>
      <c r="B457" t="s">
        <v>1758</v>
      </c>
      <c r="C457" t="s">
        <v>1759</v>
      </c>
      <c r="D457" t="s">
        <v>15</v>
      </c>
      <c r="E457" t="s">
        <v>16</v>
      </c>
      <c r="F457">
        <v>60</v>
      </c>
      <c r="G457" t="s">
        <v>1760</v>
      </c>
      <c r="H457" t="s">
        <v>1761</v>
      </c>
      <c r="I457" t="s">
        <v>38</v>
      </c>
      <c r="J457" s="6" t="s">
        <v>13816</v>
      </c>
      <c r="K457">
        <v>63</v>
      </c>
      <c r="L457" t="s">
        <v>70</v>
      </c>
      <c r="M457">
        <f t="shared" si="14"/>
        <v>0</v>
      </c>
      <c r="N457" s="23" t="s">
        <v>10732</v>
      </c>
      <c r="O457" s="23" t="s">
        <v>10438</v>
      </c>
      <c r="P457" s="23">
        <f t="shared" si="15"/>
        <v>5</v>
      </c>
    </row>
    <row r="458" spans="1:16" x14ac:dyDescent="0.3">
      <c r="A458">
        <v>471</v>
      </c>
      <c r="B458" t="s">
        <v>1191</v>
      </c>
      <c r="C458" t="s">
        <v>1762</v>
      </c>
      <c r="D458" t="s">
        <v>28</v>
      </c>
      <c r="E458" t="s">
        <v>29</v>
      </c>
      <c r="F458">
        <v>60</v>
      </c>
      <c r="G458" t="s">
        <v>1763</v>
      </c>
      <c r="H458" t="s">
        <v>1764</v>
      </c>
      <c r="I458" t="s">
        <v>124</v>
      </c>
      <c r="J458" s="6" t="s">
        <v>13801</v>
      </c>
      <c r="K458">
        <v>11</v>
      </c>
      <c r="L458" t="s">
        <v>159</v>
      </c>
      <c r="M458">
        <f t="shared" si="14"/>
        <v>0</v>
      </c>
      <c r="N458" s="23" t="s">
        <v>10732</v>
      </c>
      <c r="O458" s="23" t="s">
        <v>10422</v>
      </c>
      <c r="P458" s="23">
        <f t="shared" si="15"/>
        <v>4</v>
      </c>
    </row>
    <row r="459" spans="1:16" x14ac:dyDescent="0.3">
      <c r="A459">
        <v>472</v>
      </c>
      <c r="B459" t="s">
        <v>1765</v>
      </c>
      <c r="C459" t="s">
        <v>1766</v>
      </c>
      <c r="D459" t="s">
        <v>28</v>
      </c>
      <c r="E459" t="s">
        <v>29</v>
      </c>
      <c r="F459">
        <v>90</v>
      </c>
      <c r="G459" t="s">
        <v>1767</v>
      </c>
      <c r="H459" t="s">
        <v>1768</v>
      </c>
      <c r="I459" t="s">
        <v>32</v>
      </c>
      <c r="J459" s="6">
        <v>44532</v>
      </c>
      <c r="K459">
        <v>11</v>
      </c>
      <c r="L459" t="s">
        <v>70</v>
      </c>
      <c r="M459">
        <f t="shared" si="14"/>
        <v>0</v>
      </c>
      <c r="N459" s="23" t="s">
        <v>10732</v>
      </c>
      <c r="O459" s="23" t="s">
        <v>10420</v>
      </c>
      <c r="P459" s="23">
        <f t="shared" si="15"/>
        <v>6</v>
      </c>
    </row>
    <row r="460" spans="1:16" x14ac:dyDescent="0.3">
      <c r="A460">
        <v>473</v>
      </c>
      <c r="B460" t="s">
        <v>1769</v>
      </c>
      <c r="C460" t="s">
        <v>1770</v>
      </c>
      <c r="D460" t="s">
        <v>28</v>
      </c>
      <c r="E460" t="s">
        <v>29</v>
      </c>
      <c r="F460">
        <v>30</v>
      </c>
      <c r="G460" t="s">
        <v>1771</v>
      </c>
      <c r="H460" t="s">
        <v>1772</v>
      </c>
      <c r="I460" t="s">
        <v>178</v>
      </c>
      <c r="J460" s="6">
        <v>44055</v>
      </c>
      <c r="K460">
        <v>60</v>
      </c>
      <c r="L460" t="s">
        <v>20</v>
      </c>
      <c r="M460">
        <f t="shared" si="14"/>
        <v>0</v>
      </c>
      <c r="N460" s="23" t="s">
        <v>10733</v>
      </c>
      <c r="O460" s="23" t="s">
        <v>3780</v>
      </c>
      <c r="P460" s="23">
        <f t="shared" si="15"/>
        <v>5</v>
      </c>
    </row>
    <row r="461" spans="1:16" x14ac:dyDescent="0.3">
      <c r="A461">
        <v>474</v>
      </c>
      <c r="B461" t="s">
        <v>1773</v>
      </c>
      <c r="C461" t="s">
        <v>1774</v>
      </c>
      <c r="D461" t="s">
        <v>15</v>
      </c>
      <c r="E461" t="s">
        <v>16</v>
      </c>
      <c r="F461">
        <v>30</v>
      </c>
      <c r="G461" t="s">
        <v>14287</v>
      </c>
      <c r="H461" t="s">
        <v>99</v>
      </c>
      <c r="I461" t="s">
        <v>100</v>
      </c>
      <c r="J461" s="6" t="s">
        <v>13836</v>
      </c>
      <c r="K461">
        <v>37</v>
      </c>
      <c r="L461" t="s">
        <v>101</v>
      </c>
      <c r="M461">
        <f t="shared" si="14"/>
        <v>0</v>
      </c>
      <c r="N461" s="23" t="s">
        <v>10734</v>
      </c>
      <c r="O461" s="23" t="s">
        <v>10735</v>
      </c>
      <c r="P461" s="23">
        <f t="shared" si="15"/>
        <v>3</v>
      </c>
    </row>
    <row r="462" spans="1:16" x14ac:dyDescent="0.3">
      <c r="A462">
        <v>475</v>
      </c>
      <c r="B462" t="s">
        <v>1158</v>
      </c>
      <c r="C462" t="s">
        <v>1776</v>
      </c>
      <c r="D462" t="s">
        <v>28</v>
      </c>
      <c r="E462" t="s">
        <v>29</v>
      </c>
      <c r="F462">
        <v>90</v>
      </c>
      <c r="G462" t="s">
        <v>1777</v>
      </c>
      <c r="H462" t="s">
        <v>1453</v>
      </c>
      <c r="I462" t="s">
        <v>1454</v>
      </c>
      <c r="J462" s="6" t="s">
        <v>13837</v>
      </c>
      <c r="K462">
        <v>79</v>
      </c>
      <c r="L462" t="s">
        <v>45</v>
      </c>
      <c r="M462">
        <f t="shared" si="14"/>
        <v>0</v>
      </c>
      <c r="N462" s="23" t="s">
        <v>7736</v>
      </c>
      <c r="O462" s="23" t="s">
        <v>10422</v>
      </c>
      <c r="P462" s="23">
        <f t="shared" si="15"/>
        <v>4</v>
      </c>
    </row>
    <row r="463" spans="1:16" x14ac:dyDescent="0.3">
      <c r="A463">
        <v>476</v>
      </c>
      <c r="B463" t="s">
        <v>1778</v>
      </c>
      <c r="C463" t="s">
        <v>1779</v>
      </c>
      <c r="D463" t="s">
        <v>15</v>
      </c>
      <c r="E463" t="s">
        <v>16</v>
      </c>
      <c r="F463">
        <v>60</v>
      </c>
      <c r="G463" t="s">
        <v>1780</v>
      </c>
      <c r="H463" t="s">
        <v>1781</v>
      </c>
      <c r="I463" t="s">
        <v>32</v>
      </c>
      <c r="J463" s="6">
        <v>44724</v>
      </c>
      <c r="K463">
        <v>3</v>
      </c>
      <c r="L463" t="s">
        <v>64</v>
      </c>
      <c r="M463">
        <f t="shared" si="14"/>
        <v>0</v>
      </c>
      <c r="N463" s="23" t="s">
        <v>10736</v>
      </c>
      <c r="O463" s="23" t="s">
        <v>9969</v>
      </c>
      <c r="P463" s="23">
        <f t="shared" si="15"/>
        <v>6</v>
      </c>
    </row>
    <row r="464" spans="1:16" x14ac:dyDescent="0.3">
      <c r="A464">
        <v>477</v>
      </c>
      <c r="B464" t="s">
        <v>1782</v>
      </c>
      <c r="C464" t="s">
        <v>1783</v>
      </c>
      <c r="D464" t="s">
        <v>28</v>
      </c>
      <c r="E464" t="s">
        <v>29</v>
      </c>
      <c r="F464">
        <v>60</v>
      </c>
      <c r="G464" t="s">
        <v>1784</v>
      </c>
      <c r="H464" t="s">
        <v>1785</v>
      </c>
      <c r="I464" t="s">
        <v>32</v>
      </c>
      <c r="J464" s="6" t="s">
        <v>13782</v>
      </c>
      <c r="K464">
        <v>54</v>
      </c>
      <c r="L464" t="s">
        <v>33</v>
      </c>
      <c r="M464">
        <f t="shared" si="14"/>
        <v>0</v>
      </c>
      <c r="N464" s="23" t="s">
        <v>10737</v>
      </c>
      <c r="O464" s="23" t="s">
        <v>10425</v>
      </c>
      <c r="P464" s="23">
        <f t="shared" si="15"/>
        <v>3</v>
      </c>
    </row>
    <row r="465" spans="1:16" x14ac:dyDescent="0.3">
      <c r="A465">
        <v>478</v>
      </c>
      <c r="B465" t="s">
        <v>1741</v>
      </c>
      <c r="C465" t="s">
        <v>1786</v>
      </c>
      <c r="D465" t="s">
        <v>28</v>
      </c>
      <c r="E465" t="s">
        <v>29</v>
      </c>
      <c r="F465">
        <v>60</v>
      </c>
      <c r="G465" t="s">
        <v>1787</v>
      </c>
      <c r="H465" t="s">
        <v>270</v>
      </c>
      <c r="I465" t="s">
        <v>187</v>
      </c>
      <c r="J465" s="6" t="s">
        <v>13647</v>
      </c>
      <c r="K465">
        <v>83</v>
      </c>
      <c r="L465" t="s">
        <v>101</v>
      </c>
      <c r="M465">
        <f t="shared" si="14"/>
        <v>0</v>
      </c>
      <c r="N465" s="23" t="s">
        <v>10738</v>
      </c>
      <c r="O465" s="23" t="s">
        <v>10416</v>
      </c>
      <c r="P465" s="23">
        <f t="shared" si="15"/>
        <v>4</v>
      </c>
    </row>
    <row r="466" spans="1:16" x14ac:dyDescent="0.3">
      <c r="A466">
        <v>479</v>
      </c>
      <c r="B466" t="s">
        <v>1788</v>
      </c>
      <c r="C466" t="s">
        <v>1789</v>
      </c>
      <c r="D466" t="s">
        <v>28</v>
      </c>
      <c r="E466" t="s">
        <v>29</v>
      </c>
      <c r="F466">
        <v>30</v>
      </c>
      <c r="G466" t="s">
        <v>1790</v>
      </c>
      <c r="H466" t="s">
        <v>1791</v>
      </c>
      <c r="I466" t="s">
        <v>32</v>
      </c>
      <c r="J466" s="6">
        <v>44562</v>
      </c>
      <c r="K466">
        <v>21</v>
      </c>
      <c r="L466" t="s">
        <v>54</v>
      </c>
      <c r="M466">
        <f t="shared" si="14"/>
        <v>0</v>
      </c>
      <c r="N466" s="23" t="s">
        <v>10739</v>
      </c>
      <c r="O466" s="23" t="s">
        <v>10417</v>
      </c>
      <c r="P466" s="23">
        <f t="shared" si="15"/>
        <v>5</v>
      </c>
    </row>
    <row r="467" spans="1:16" x14ac:dyDescent="0.3">
      <c r="A467">
        <v>480</v>
      </c>
      <c r="B467" t="s">
        <v>1792</v>
      </c>
      <c r="C467" t="s">
        <v>1793</v>
      </c>
      <c r="D467" t="s">
        <v>28</v>
      </c>
      <c r="E467" t="s">
        <v>29</v>
      </c>
      <c r="F467">
        <v>90</v>
      </c>
      <c r="G467" t="s">
        <v>1795</v>
      </c>
      <c r="H467" t="s">
        <v>1796</v>
      </c>
      <c r="I467" t="s">
        <v>178</v>
      </c>
      <c r="J467" s="6" t="s">
        <v>13770</v>
      </c>
      <c r="K467">
        <v>52</v>
      </c>
      <c r="L467" t="s">
        <v>45</v>
      </c>
      <c r="M467">
        <f t="shared" si="14"/>
        <v>0</v>
      </c>
      <c r="N467" s="23" t="s">
        <v>4018</v>
      </c>
      <c r="O467" s="23" t="s">
        <v>6</v>
      </c>
      <c r="P467" s="23">
        <f t="shared" si="15"/>
        <v>6</v>
      </c>
    </row>
    <row r="468" spans="1:16" x14ac:dyDescent="0.3">
      <c r="A468">
        <v>481</v>
      </c>
      <c r="B468" t="s">
        <v>1797</v>
      </c>
      <c r="C468" t="s">
        <v>1798</v>
      </c>
      <c r="D468" t="s">
        <v>51</v>
      </c>
      <c r="E468" t="s">
        <v>16</v>
      </c>
      <c r="F468">
        <v>60</v>
      </c>
      <c r="G468" t="s">
        <v>1799</v>
      </c>
      <c r="H468" t="s">
        <v>1800</v>
      </c>
      <c r="I468" t="s">
        <v>32</v>
      </c>
      <c r="J468" s="6">
        <v>44477</v>
      </c>
      <c r="K468">
        <v>81</v>
      </c>
      <c r="L468" t="s">
        <v>70</v>
      </c>
      <c r="M468">
        <f t="shared" si="14"/>
        <v>0</v>
      </c>
      <c r="N468" s="23" t="s">
        <v>1352</v>
      </c>
      <c r="O468" s="23" t="s">
        <v>10417</v>
      </c>
      <c r="P468" s="23">
        <f t="shared" si="15"/>
        <v>5</v>
      </c>
    </row>
    <row r="469" spans="1:16" x14ac:dyDescent="0.3">
      <c r="A469">
        <v>482</v>
      </c>
      <c r="B469" t="s">
        <v>1801</v>
      </c>
      <c r="C469" t="s">
        <v>1802</v>
      </c>
      <c r="D469" t="s">
        <v>51</v>
      </c>
      <c r="E469" t="s">
        <v>16</v>
      </c>
      <c r="F469">
        <v>90</v>
      </c>
      <c r="G469" t="s">
        <v>1803</v>
      </c>
      <c r="H469" t="s">
        <v>1804</v>
      </c>
      <c r="I469" t="s">
        <v>32</v>
      </c>
      <c r="J469" s="6" t="s">
        <v>13838</v>
      </c>
      <c r="K469">
        <v>14</v>
      </c>
      <c r="L469" t="s">
        <v>101</v>
      </c>
      <c r="M469">
        <f t="shared" si="14"/>
        <v>0</v>
      </c>
      <c r="N469" s="23" t="s">
        <v>1352</v>
      </c>
      <c r="O469" s="23" t="s">
        <v>4205</v>
      </c>
      <c r="P469" s="23">
        <f t="shared" si="15"/>
        <v>4</v>
      </c>
    </row>
    <row r="470" spans="1:16" x14ac:dyDescent="0.3">
      <c r="A470">
        <v>483</v>
      </c>
      <c r="B470" t="s">
        <v>1805</v>
      </c>
      <c r="C470" t="s">
        <v>1806</v>
      </c>
      <c r="D470" t="s">
        <v>28</v>
      </c>
      <c r="E470" t="s">
        <v>29</v>
      </c>
      <c r="F470">
        <v>90</v>
      </c>
      <c r="G470" t="s">
        <v>1807</v>
      </c>
      <c r="H470" t="s">
        <v>1808</v>
      </c>
      <c r="I470" t="s">
        <v>124</v>
      </c>
      <c r="J470" s="6" t="s">
        <v>13839</v>
      </c>
      <c r="K470">
        <v>8</v>
      </c>
      <c r="L470" t="s">
        <v>33</v>
      </c>
      <c r="M470">
        <f t="shared" si="14"/>
        <v>0</v>
      </c>
      <c r="N470" s="23" t="s">
        <v>1352</v>
      </c>
      <c r="O470" s="23" t="s">
        <v>10422</v>
      </c>
      <c r="P470" s="23">
        <f t="shared" si="15"/>
        <v>4</v>
      </c>
    </row>
    <row r="471" spans="1:16" x14ac:dyDescent="0.3">
      <c r="A471">
        <v>484</v>
      </c>
      <c r="B471" t="s">
        <v>1809</v>
      </c>
      <c r="C471" t="s">
        <v>1810</v>
      </c>
      <c r="D471" t="s">
        <v>28</v>
      </c>
      <c r="E471" t="s">
        <v>29</v>
      </c>
      <c r="F471">
        <v>30</v>
      </c>
      <c r="G471" t="s">
        <v>1811</v>
      </c>
      <c r="H471" t="s">
        <v>1785</v>
      </c>
      <c r="I471" t="s">
        <v>32</v>
      </c>
      <c r="J471" s="6" t="s">
        <v>13840</v>
      </c>
      <c r="K471">
        <v>16</v>
      </c>
      <c r="L471" t="s">
        <v>20</v>
      </c>
      <c r="M471">
        <f t="shared" si="14"/>
        <v>0</v>
      </c>
      <c r="N471" s="23" t="s">
        <v>1164</v>
      </c>
      <c r="O471" s="23" t="s">
        <v>10417</v>
      </c>
      <c r="P471" s="23">
        <f t="shared" si="15"/>
        <v>5</v>
      </c>
    </row>
    <row r="472" spans="1:16" x14ac:dyDescent="0.3">
      <c r="A472">
        <v>485</v>
      </c>
      <c r="B472" t="s">
        <v>1812</v>
      </c>
      <c r="C472" t="s">
        <v>1813</v>
      </c>
      <c r="D472" t="s">
        <v>28</v>
      </c>
      <c r="E472" t="s">
        <v>29</v>
      </c>
      <c r="F472">
        <v>90</v>
      </c>
      <c r="G472" t="s">
        <v>14447</v>
      </c>
      <c r="H472" t="s">
        <v>1815</v>
      </c>
      <c r="I472" t="s">
        <v>32</v>
      </c>
      <c r="J472" s="6">
        <v>43955</v>
      </c>
      <c r="K472">
        <v>59</v>
      </c>
      <c r="L472" t="s">
        <v>54</v>
      </c>
      <c r="M472">
        <f t="shared" si="14"/>
        <v>0</v>
      </c>
      <c r="N472" s="23" t="s">
        <v>3843</v>
      </c>
      <c r="O472" s="23" t="s">
        <v>10417</v>
      </c>
      <c r="P472" s="23">
        <f t="shared" si="15"/>
        <v>5</v>
      </c>
    </row>
    <row r="473" spans="1:16" x14ac:dyDescent="0.3">
      <c r="A473">
        <v>486</v>
      </c>
      <c r="B473" t="s">
        <v>1816</v>
      </c>
      <c r="C473" t="s">
        <v>1817</v>
      </c>
      <c r="D473" t="s">
        <v>15</v>
      </c>
      <c r="E473" t="s">
        <v>16</v>
      </c>
      <c r="F473">
        <v>60</v>
      </c>
      <c r="G473" t="s">
        <v>1818</v>
      </c>
      <c r="H473" t="s">
        <v>1819</v>
      </c>
      <c r="I473" t="s">
        <v>89</v>
      </c>
      <c r="J473" s="6">
        <v>43831</v>
      </c>
      <c r="K473">
        <v>60</v>
      </c>
      <c r="L473" t="s">
        <v>101</v>
      </c>
      <c r="M473">
        <f t="shared" si="14"/>
        <v>0</v>
      </c>
      <c r="N473" s="23" t="s">
        <v>1546</v>
      </c>
      <c r="O473" s="23" t="s">
        <v>1021</v>
      </c>
      <c r="P473" s="23">
        <f t="shared" si="15"/>
        <v>6</v>
      </c>
    </row>
    <row r="474" spans="1:16" x14ac:dyDescent="0.3">
      <c r="A474">
        <v>487</v>
      </c>
      <c r="B474" t="s">
        <v>1820</v>
      </c>
      <c r="C474" t="s">
        <v>1821</v>
      </c>
      <c r="D474" t="s">
        <v>28</v>
      </c>
      <c r="E474" t="s">
        <v>29</v>
      </c>
      <c r="F474">
        <v>30</v>
      </c>
      <c r="G474" t="s">
        <v>14448</v>
      </c>
      <c r="H474" t="s">
        <v>1823</v>
      </c>
      <c r="I474" t="s">
        <v>1824</v>
      </c>
      <c r="J474" s="6" t="s">
        <v>13841</v>
      </c>
      <c r="K474">
        <v>51</v>
      </c>
      <c r="L474" t="s">
        <v>39</v>
      </c>
      <c r="M474">
        <f t="shared" si="14"/>
        <v>0</v>
      </c>
      <c r="N474" s="23" t="s">
        <v>10740</v>
      </c>
      <c r="O474" s="23" t="s">
        <v>10417</v>
      </c>
      <c r="P474" s="23">
        <f t="shared" si="15"/>
        <v>5</v>
      </c>
    </row>
    <row r="475" spans="1:16" x14ac:dyDescent="0.3">
      <c r="A475">
        <v>488</v>
      </c>
      <c r="B475" t="s">
        <v>1825</v>
      </c>
      <c r="C475" t="s">
        <v>1826</v>
      </c>
      <c r="D475" t="s">
        <v>51</v>
      </c>
      <c r="E475" t="s">
        <v>16</v>
      </c>
      <c r="F475">
        <v>30</v>
      </c>
      <c r="G475" t="s">
        <v>14448</v>
      </c>
      <c r="H475" t="s">
        <v>1827</v>
      </c>
      <c r="I475" t="s">
        <v>25</v>
      </c>
      <c r="J475" s="6" t="s">
        <v>13842</v>
      </c>
      <c r="K475">
        <v>13</v>
      </c>
      <c r="L475" t="s">
        <v>33</v>
      </c>
      <c r="M475">
        <f t="shared" si="14"/>
        <v>0</v>
      </c>
      <c r="N475" s="23" t="s">
        <v>10740</v>
      </c>
      <c r="O475" s="23" t="s">
        <v>10417</v>
      </c>
      <c r="P475" s="23">
        <f t="shared" si="15"/>
        <v>5</v>
      </c>
    </row>
    <row r="476" spans="1:16" x14ac:dyDescent="0.3">
      <c r="A476">
        <v>489</v>
      </c>
      <c r="B476" t="s">
        <v>1828</v>
      </c>
      <c r="C476" t="s">
        <v>1829</v>
      </c>
      <c r="D476" t="s">
        <v>28</v>
      </c>
      <c r="E476" t="s">
        <v>29</v>
      </c>
      <c r="F476">
        <v>90</v>
      </c>
      <c r="G476" t="s">
        <v>14448</v>
      </c>
      <c r="H476" t="s">
        <v>1830</v>
      </c>
      <c r="I476" t="s">
        <v>32</v>
      </c>
      <c r="J476" s="6">
        <v>44660</v>
      </c>
      <c r="K476">
        <v>13</v>
      </c>
      <c r="L476" t="s">
        <v>54</v>
      </c>
      <c r="M476">
        <f t="shared" si="14"/>
        <v>0</v>
      </c>
      <c r="N476" s="23" t="s">
        <v>10740</v>
      </c>
      <c r="O476" s="23" t="s">
        <v>10417</v>
      </c>
      <c r="P476" s="23">
        <f t="shared" si="15"/>
        <v>5</v>
      </c>
    </row>
    <row r="477" spans="1:16" x14ac:dyDescent="0.3">
      <c r="A477">
        <v>490</v>
      </c>
      <c r="B477" t="s">
        <v>1831</v>
      </c>
      <c r="C477" t="s">
        <v>1832</v>
      </c>
      <c r="D477" t="s">
        <v>28</v>
      </c>
      <c r="E477" t="s">
        <v>29</v>
      </c>
      <c r="F477">
        <v>30</v>
      </c>
      <c r="G477" t="s">
        <v>1833</v>
      </c>
      <c r="H477" t="s">
        <v>1834</v>
      </c>
      <c r="I477" t="s">
        <v>32</v>
      </c>
      <c r="J477" s="6" t="s">
        <v>13801</v>
      </c>
      <c r="K477">
        <v>35</v>
      </c>
      <c r="L477" t="s">
        <v>39</v>
      </c>
      <c r="M477">
        <f t="shared" si="14"/>
        <v>0</v>
      </c>
      <c r="N477" s="23" t="s">
        <v>10741</v>
      </c>
      <c r="O477" s="23" t="s">
        <v>6</v>
      </c>
      <c r="P477" s="23">
        <f t="shared" si="15"/>
        <v>6</v>
      </c>
    </row>
    <row r="478" spans="1:16" x14ac:dyDescent="0.3">
      <c r="A478">
        <v>491</v>
      </c>
      <c r="B478" t="s">
        <v>1326</v>
      </c>
      <c r="C478" t="s">
        <v>1835</v>
      </c>
      <c r="D478" t="s">
        <v>28</v>
      </c>
      <c r="E478" t="s">
        <v>29</v>
      </c>
      <c r="F478">
        <v>90</v>
      </c>
      <c r="G478" t="s">
        <v>14832</v>
      </c>
      <c r="H478" t="s">
        <v>1837</v>
      </c>
      <c r="I478" t="s">
        <v>173</v>
      </c>
      <c r="J478" s="6">
        <v>44836</v>
      </c>
      <c r="K478">
        <v>89</v>
      </c>
      <c r="L478" t="s">
        <v>39</v>
      </c>
      <c r="M478">
        <f t="shared" si="14"/>
        <v>0</v>
      </c>
      <c r="N478" s="23" t="s">
        <v>10742</v>
      </c>
      <c r="O478" s="23" t="s">
        <v>3369</v>
      </c>
      <c r="P478" s="23">
        <f t="shared" si="15"/>
        <v>5</v>
      </c>
    </row>
    <row r="479" spans="1:16" x14ac:dyDescent="0.3">
      <c r="A479">
        <v>492</v>
      </c>
      <c r="B479" t="s">
        <v>1838</v>
      </c>
      <c r="C479" t="s">
        <v>1480</v>
      </c>
      <c r="D479" t="s">
        <v>28</v>
      </c>
      <c r="E479" t="s">
        <v>29</v>
      </c>
      <c r="F479">
        <v>30</v>
      </c>
      <c r="G479" t="s">
        <v>14832</v>
      </c>
      <c r="H479" t="s">
        <v>138</v>
      </c>
      <c r="I479" t="s">
        <v>294</v>
      </c>
      <c r="J479" s="6" t="s">
        <v>13740</v>
      </c>
      <c r="K479">
        <v>91</v>
      </c>
      <c r="L479" t="s">
        <v>159</v>
      </c>
      <c r="M479">
        <f t="shared" si="14"/>
        <v>0</v>
      </c>
      <c r="N479" s="23" t="s">
        <v>10742</v>
      </c>
      <c r="O479" s="23" t="s">
        <v>3369</v>
      </c>
      <c r="P479" s="23">
        <f t="shared" si="15"/>
        <v>5</v>
      </c>
    </row>
    <row r="480" spans="1:16" x14ac:dyDescent="0.3">
      <c r="A480">
        <v>493</v>
      </c>
      <c r="B480" t="s">
        <v>1839</v>
      </c>
      <c r="C480" t="s">
        <v>1840</v>
      </c>
      <c r="D480" t="s">
        <v>15</v>
      </c>
      <c r="E480" t="s">
        <v>16</v>
      </c>
      <c r="F480">
        <v>90</v>
      </c>
      <c r="G480" t="s">
        <v>1841</v>
      </c>
      <c r="H480" t="s">
        <v>1660</v>
      </c>
      <c r="I480" t="s">
        <v>32</v>
      </c>
      <c r="J480" s="6" t="s">
        <v>13843</v>
      </c>
      <c r="K480">
        <v>65</v>
      </c>
      <c r="L480" t="s">
        <v>45</v>
      </c>
      <c r="M480">
        <f t="shared" si="14"/>
        <v>0</v>
      </c>
      <c r="N480" s="23" t="s">
        <v>10742</v>
      </c>
      <c r="O480" s="23" t="s">
        <v>10416</v>
      </c>
      <c r="P480" s="23">
        <f t="shared" si="15"/>
        <v>4</v>
      </c>
    </row>
    <row r="481" spans="1:16" x14ac:dyDescent="0.3">
      <c r="A481">
        <v>494</v>
      </c>
      <c r="B481" t="s">
        <v>1842</v>
      </c>
      <c r="C481" t="s">
        <v>1843</v>
      </c>
      <c r="D481" t="s">
        <v>51</v>
      </c>
      <c r="E481" t="s">
        <v>16</v>
      </c>
      <c r="F481">
        <v>30</v>
      </c>
      <c r="G481" t="s">
        <v>1844</v>
      </c>
      <c r="H481" t="s">
        <v>1845</v>
      </c>
      <c r="I481" t="s">
        <v>294</v>
      </c>
      <c r="J481" s="6" t="s">
        <v>13824</v>
      </c>
      <c r="K481">
        <v>18</v>
      </c>
      <c r="L481" t="s">
        <v>159</v>
      </c>
      <c r="M481">
        <f t="shared" si="14"/>
        <v>0</v>
      </c>
      <c r="N481" s="23" t="s">
        <v>10742</v>
      </c>
      <c r="O481" s="23" t="s">
        <v>10442</v>
      </c>
      <c r="P481" s="23">
        <f t="shared" si="15"/>
        <v>7</v>
      </c>
    </row>
    <row r="482" spans="1:16" x14ac:dyDescent="0.3">
      <c r="A482">
        <v>495</v>
      </c>
      <c r="B482" t="s">
        <v>256</v>
      </c>
      <c r="C482" t="s">
        <v>1846</v>
      </c>
      <c r="D482" t="s">
        <v>28</v>
      </c>
      <c r="E482" t="s">
        <v>29</v>
      </c>
      <c r="F482">
        <v>30</v>
      </c>
      <c r="G482" t="s">
        <v>1847</v>
      </c>
      <c r="H482" t="s">
        <v>1848</v>
      </c>
      <c r="I482" t="s">
        <v>839</v>
      </c>
      <c r="J482" s="6" t="s">
        <v>13844</v>
      </c>
      <c r="K482">
        <v>19</v>
      </c>
      <c r="L482" t="s">
        <v>80</v>
      </c>
      <c r="M482">
        <f t="shared" si="14"/>
        <v>0</v>
      </c>
      <c r="N482" s="23" t="s">
        <v>10742</v>
      </c>
      <c r="O482" s="23" t="s">
        <v>10743</v>
      </c>
      <c r="P482" s="23">
        <f t="shared" si="15"/>
        <v>8</v>
      </c>
    </row>
    <row r="483" spans="1:16" x14ac:dyDescent="0.3">
      <c r="A483">
        <v>496</v>
      </c>
      <c r="B483" t="s">
        <v>1849</v>
      </c>
      <c r="C483" t="s">
        <v>1637</v>
      </c>
      <c r="D483" t="s">
        <v>28</v>
      </c>
      <c r="E483" t="s">
        <v>29</v>
      </c>
      <c r="F483">
        <v>30</v>
      </c>
      <c r="G483" t="s">
        <v>1847</v>
      </c>
      <c r="H483" t="s">
        <v>1077</v>
      </c>
      <c r="I483" t="s">
        <v>1078</v>
      </c>
      <c r="J483" s="6" t="s">
        <v>13845</v>
      </c>
      <c r="K483">
        <v>57</v>
      </c>
      <c r="L483" t="s">
        <v>20</v>
      </c>
      <c r="M483">
        <f t="shared" si="14"/>
        <v>0</v>
      </c>
      <c r="N483" s="23" t="s">
        <v>10742</v>
      </c>
      <c r="O483" s="23" t="s">
        <v>10743</v>
      </c>
      <c r="P483" s="23">
        <f t="shared" si="15"/>
        <v>8</v>
      </c>
    </row>
    <row r="484" spans="1:16" x14ac:dyDescent="0.3">
      <c r="A484">
        <v>497</v>
      </c>
      <c r="B484" t="s">
        <v>1850</v>
      </c>
      <c r="C484" t="s">
        <v>1851</v>
      </c>
      <c r="D484" t="s">
        <v>28</v>
      </c>
      <c r="E484" t="s">
        <v>29</v>
      </c>
      <c r="F484">
        <v>60</v>
      </c>
      <c r="G484" t="s">
        <v>1852</v>
      </c>
      <c r="H484" t="s">
        <v>545</v>
      </c>
      <c r="I484" t="s">
        <v>173</v>
      </c>
      <c r="J484" s="6">
        <v>44229</v>
      </c>
      <c r="K484">
        <v>62</v>
      </c>
      <c r="L484" t="s">
        <v>101</v>
      </c>
      <c r="M484">
        <f t="shared" si="14"/>
        <v>0</v>
      </c>
      <c r="N484" s="23" t="s">
        <v>10744</v>
      </c>
      <c r="O484" s="23" t="s">
        <v>7181</v>
      </c>
      <c r="P484" s="23">
        <f t="shared" si="15"/>
        <v>5</v>
      </c>
    </row>
    <row r="485" spans="1:16" x14ac:dyDescent="0.3">
      <c r="A485">
        <v>498</v>
      </c>
      <c r="B485" t="s">
        <v>375</v>
      </c>
      <c r="C485" t="s">
        <v>1853</v>
      </c>
      <c r="D485" t="s">
        <v>28</v>
      </c>
      <c r="E485" t="s">
        <v>29</v>
      </c>
      <c r="F485">
        <v>30</v>
      </c>
      <c r="G485" t="s">
        <v>1854</v>
      </c>
      <c r="H485" t="s">
        <v>1855</v>
      </c>
      <c r="I485" t="s">
        <v>25</v>
      </c>
      <c r="J485" s="6" t="s">
        <v>13843</v>
      </c>
      <c r="K485">
        <v>59</v>
      </c>
      <c r="L485" t="s">
        <v>33</v>
      </c>
      <c r="M485">
        <f t="shared" si="14"/>
        <v>0</v>
      </c>
      <c r="N485" s="23" t="s">
        <v>10744</v>
      </c>
      <c r="O485" s="23" t="s">
        <v>9969</v>
      </c>
      <c r="P485" s="23">
        <f t="shared" si="15"/>
        <v>6</v>
      </c>
    </row>
    <row r="486" spans="1:16" x14ac:dyDescent="0.3">
      <c r="A486">
        <v>499</v>
      </c>
      <c r="B486" t="s">
        <v>1856</v>
      </c>
      <c r="C486" t="s">
        <v>1857</v>
      </c>
      <c r="D486" t="s">
        <v>51</v>
      </c>
      <c r="E486" t="s">
        <v>16</v>
      </c>
      <c r="F486">
        <v>90</v>
      </c>
      <c r="G486" t="s">
        <v>1858</v>
      </c>
      <c r="H486" t="s">
        <v>1859</v>
      </c>
      <c r="I486" t="s">
        <v>89</v>
      </c>
      <c r="J486" s="6" t="s">
        <v>13633</v>
      </c>
      <c r="K486">
        <v>35</v>
      </c>
      <c r="L486" t="s">
        <v>159</v>
      </c>
      <c r="M486">
        <f t="shared" si="14"/>
        <v>0</v>
      </c>
      <c r="N486" s="23" t="s">
        <v>10745</v>
      </c>
      <c r="O486" s="23" t="s">
        <v>10422</v>
      </c>
      <c r="P486" s="23">
        <f t="shared" si="15"/>
        <v>4</v>
      </c>
    </row>
    <row r="487" spans="1:16" x14ac:dyDescent="0.3">
      <c r="A487">
        <v>500</v>
      </c>
      <c r="B487" t="s">
        <v>1860</v>
      </c>
      <c r="C487" t="s">
        <v>1861</v>
      </c>
      <c r="D487" t="s">
        <v>28</v>
      </c>
      <c r="E487" t="s">
        <v>29</v>
      </c>
      <c r="F487">
        <v>60</v>
      </c>
      <c r="G487" t="s">
        <v>1858</v>
      </c>
      <c r="H487" t="s">
        <v>1862</v>
      </c>
      <c r="I487" t="s">
        <v>187</v>
      </c>
      <c r="J487" s="6">
        <v>44110</v>
      </c>
      <c r="K487">
        <v>14</v>
      </c>
      <c r="L487" t="s">
        <v>45</v>
      </c>
      <c r="M487">
        <f t="shared" si="14"/>
        <v>0</v>
      </c>
      <c r="N487" s="23" t="s">
        <v>10745</v>
      </c>
      <c r="O487" s="23" t="s">
        <v>10422</v>
      </c>
      <c r="P487" s="23">
        <f t="shared" si="15"/>
        <v>4</v>
      </c>
    </row>
    <row r="488" spans="1:16" x14ac:dyDescent="0.3">
      <c r="A488">
        <v>501</v>
      </c>
      <c r="B488" t="s">
        <v>357</v>
      </c>
      <c r="C488" t="s">
        <v>1863</v>
      </c>
      <c r="D488" t="s">
        <v>28</v>
      </c>
      <c r="E488" t="s">
        <v>29</v>
      </c>
      <c r="F488">
        <v>30</v>
      </c>
      <c r="G488" t="s">
        <v>1858</v>
      </c>
      <c r="H488" t="s">
        <v>1864</v>
      </c>
      <c r="I488" t="s">
        <v>294</v>
      </c>
      <c r="J488" s="6">
        <v>43987</v>
      </c>
      <c r="K488">
        <v>46</v>
      </c>
      <c r="L488" t="s">
        <v>45</v>
      </c>
      <c r="M488">
        <f t="shared" si="14"/>
        <v>0</v>
      </c>
      <c r="N488" s="23" t="s">
        <v>10745</v>
      </c>
      <c r="O488" s="23" t="s">
        <v>10422</v>
      </c>
      <c r="P488" s="23">
        <f t="shared" si="15"/>
        <v>4</v>
      </c>
    </row>
    <row r="489" spans="1:16" x14ac:dyDescent="0.3">
      <c r="A489">
        <v>502</v>
      </c>
      <c r="B489" t="s">
        <v>1865</v>
      </c>
      <c r="C489" t="s">
        <v>1866</v>
      </c>
      <c r="D489" t="s">
        <v>51</v>
      </c>
      <c r="E489" t="s">
        <v>16</v>
      </c>
      <c r="F489">
        <v>90</v>
      </c>
      <c r="G489" t="s">
        <v>14288</v>
      </c>
      <c r="H489" t="s">
        <v>1868</v>
      </c>
      <c r="I489" t="s">
        <v>1869</v>
      </c>
      <c r="J489" s="6">
        <v>44535</v>
      </c>
      <c r="K489">
        <v>34</v>
      </c>
      <c r="L489" t="s">
        <v>20</v>
      </c>
      <c r="M489">
        <f t="shared" si="14"/>
        <v>0</v>
      </c>
      <c r="N489" s="23" t="s">
        <v>10746</v>
      </c>
      <c r="O489" s="23" t="s">
        <v>10747</v>
      </c>
      <c r="P489" s="23">
        <f t="shared" si="15"/>
        <v>5</v>
      </c>
    </row>
    <row r="490" spans="1:16" x14ac:dyDescent="0.3">
      <c r="A490">
        <v>503</v>
      </c>
      <c r="B490" t="s">
        <v>1389</v>
      </c>
      <c r="C490" t="s">
        <v>1870</v>
      </c>
      <c r="D490" t="s">
        <v>51</v>
      </c>
      <c r="E490" t="s">
        <v>16</v>
      </c>
      <c r="F490">
        <v>30</v>
      </c>
      <c r="G490" t="s">
        <v>1871</v>
      </c>
      <c r="H490" t="s">
        <v>1872</v>
      </c>
      <c r="I490" t="s">
        <v>124</v>
      </c>
      <c r="J490" s="6" t="s">
        <v>13846</v>
      </c>
      <c r="K490">
        <v>37</v>
      </c>
      <c r="L490" t="s">
        <v>80</v>
      </c>
      <c r="M490">
        <f t="shared" si="14"/>
        <v>0</v>
      </c>
      <c r="N490" s="23" t="s">
        <v>10746</v>
      </c>
      <c r="O490" s="23" t="s">
        <v>10748</v>
      </c>
      <c r="P490" s="23">
        <f t="shared" si="15"/>
        <v>3</v>
      </c>
    </row>
    <row r="491" spans="1:16" x14ac:dyDescent="0.3">
      <c r="A491">
        <v>504</v>
      </c>
      <c r="B491" t="s">
        <v>1873</v>
      </c>
      <c r="C491" t="s">
        <v>1874</v>
      </c>
      <c r="D491" t="s">
        <v>51</v>
      </c>
      <c r="E491" t="s">
        <v>16</v>
      </c>
      <c r="F491">
        <v>60</v>
      </c>
      <c r="G491" t="s">
        <v>14449</v>
      </c>
      <c r="H491" t="s">
        <v>1876</v>
      </c>
      <c r="I491" t="s">
        <v>32</v>
      </c>
      <c r="J491" s="6" t="s">
        <v>13847</v>
      </c>
      <c r="K491">
        <v>54</v>
      </c>
      <c r="L491" t="s">
        <v>70</v>
      </c>
      <c r="M491">
        <f t="shared" si="14"/>
        <v>0</v>
      </c>
      <c r="N491" s="23" t="s">
        <v>10749</v>
      </c>
      <c r="O491" s="23" t="s">
        <v>10449</v>
      </c>
      <c r="P491" s="23">
        <f t="shared" si="15"/>
        <v>7</v>
      </c>
    </row>
    <row r="492" spans="1:16" x14ac:dyDescent="0.3">
      <c r="A492">
        <v>505</v>
      </c>
      <c r="B492" t="s">
        <v>1877</v>
      </c>
      <c r="C492" t="s">
        <v>1878</v>
      </c>
      <c r="D492" t="s">
        <v>28</v>
      </c>
      <c r="E492" t="s">
        <v>29</v>
      </c>
      <c r="F492">
        <v>30</v>
      </c>
      <c r="G492" t="s">
        <v>1879</v>
      </c>
      <c r="H492" t="s">
        <v>1880</v>
      </c>
      <c r="I492" t="s">
        <v>32</v>
      </c>
      <c r="J492" s="6" t="s">
        <v>13848</v>
      </c>
      <c r="K492">
        <v>70</v>
      </c>
      <c r="L492" t="s">
        <v>80</v>
      </c>
      <c r="M492">
        <f t="shared" si="14"/>
        <v>0</v>
      </c>
      <c r="N492" s="23" t="s">
        <v>10750</v>
      </c>
      <c r="O492" s="23" t="s">
        <v>6</v>
      </c>
      <c r="P492" s="23">
        <f t="shared" si="15"/>
        <v>6</v>
      </c>
    </row>
    <row r="493" spans="1:16" x14ac:dyDescent="0.3">
      <c r="A493">
        <v>506</v>
      </c>
      <c r="B493" t="s">
        <v>1881</v>
      </c>
      <c r="C493" t="s">
        <v>1882</v>
      </c>
      <c r="D493" t="s">
        <v>28</v>
      </c>
      <c r="E493" t="s">
        <v>29</v>
      </c>
      <c r="F493">
        <v>30</v>
      </c>
      <c r="G493" t="s">
        <v>1883</v>
      </c>
      <c r="H493" t="s">
        <v>1884</v>
      </c>
      <c r="I493" t="s">
        <v>1885</v>
      </c>
      <c r="J493" s="6" t="s">
        <v>13849</v>
      </c>
      <c r="K493">
        <v>49</v>
      </c>
      <c r="L493" t="s">
        <v>101</v>
      </c>
      <c r="M493">
        <f t="shared" si="14"/>
        <v>0</v>
      </c>
      <c r="N493" s="23" t="s">
        <v>4991</v>
      </c>
      <c r="O493" s="23" t="s">
        <v>10525</v>
      </c>
      <c r="P493" s="23">
        <f t="shared" si="15"/>
        <v>6</v>
      </c>
    </row>
    <row r="494" spans="1:16" x14ac:dyDescent="0.3">
      <c r="A494">
        <v>507</v>
      </c>
      <c r="B494" t="s">
        <v>1886</v>
      </c>
      <c r="C494" t="s">
        <v>928</v>
      </c>
      <c r="D494" t="s">
        <v>51</v>
      </c>
      <c r="E494" t="s">
        <v>16</v>
      </c>
      <c r="F494">
        <v>60</v>
      </c>
      <c r="G494" t="s">
        <v>1887</v>
      </c>
      <c r="H494" t="s">
        <v>1888</v>
      </c>
      <c r="I494" t="s">
        <v>1889</v>
      </c>
      <c r="J494" s="6">
        <v>44440</v>
      </c>
      <c r="K494">
        <v>54</v>
      </c>
      <c r="L494" t="s">
        <v>70</v>
      </c>
      <c r="M494">
        <f t="shared" si="14"/>
        <v>0</v>
      </c>
      <c r="N494" s="23" t="s">
        <v>4991</v>
      </c>
      <c r="O494" s="23" t="s">
        <v>2269</v>
      </c>
      <c r="P494" s="23">
        <f t="shared" si="15"/>
        <v>5</v>
      </c>
    </row>
    <row r="495" spans="1:16" x14ac:dyDescent="0.3">
      <c r="A495">
        <v>508</v>
      </c>
      <c r="B495" t="s">
        <v>1890</v>
      </c>
      <c r="C495" t="s">
        <v>1891</v>
      </c>
      <c r="D495" t="s">
        <v>51</v>
      </c>
      <c r="E495" t="s">
        <v>16</v>
      </c>
      <c r="F495">
        <v>60</v>
      </c>
      <c r="G495" t="s">
        <v>1892</v>
      </c>
      <c r="H495" t="s">
        <v>1893</v>
      </c>
      <c r="I495" t="s">
        <v>294</v>
      </c>
      <c r="J495" s="6">
        <v>44572</v>
      </c>
      <c r="K495">
        <v>81</v>
      </c>
      <c r="L495" t="s">
        <v>20</v>
      </c>
      <c r="M495">
        <f t="shared" si="14"/>
        <v>0</v>
      </c>
      <c r="N495" s="23" t="s">
        <v>4991</v>
      </c>
      <c r="O495" s="23" t="s">
        <v>10751</v>
      </c>
      <c r="P495" s="23">
        <f t="shared" si="15"/>
        <v>4</v>
      </c>
    </row>
    <row r="496" spans="1:16" x14ac:dyDescent="0.3">
      <c r="A496">
        <v>509</v>
      </c>
      <c r="B496" t="s">
        <v>747</v>
      </c>
      <c r="C496" t="s">
        <v>1894</v>
      </c>
      <c r="D496" t="s">
        <v>28</v>
      </c>
      <c r="E496" t="s">
        <v>29</v>
      </c>
      <c r="F496">
        <v>60</v>
      </c>
      <c r="G496" t="s">
        <v>1895</v>
      </c>
      <c r="H496" t="s">
        <v>1896</v>
      </c>
      <c r="I496" t="s">
        <v>294</v>
      </c>
      <c r="J496" s="6" t="s">
        <v>13846</v>
      </c>
      <c r="K496">
        <v>103</v>
      </c>
      <c r="L496" t="s">
        <v>80</v>
      </c>
      <c r="M496">
        <f t="shared" si="14"/>
        <v>0</v>
      </c>
      <c r="N496" s="23" t="s">
        <v>10752</v>
      </c>
      <c r="O496" s="23" t="s">
        <v>6</v>
      </c>
      <c r="P496" s="23">
        <f t="shared" si="15"/>
        <v>6</v>
      </c>
    </row>
    <row r="497" spans="1:16" x14ac:dyDescent="0.3">
      <c r="A497">
        <v>510</v>
      </c>
      <c r="B497" t="s">
        <v>1897</v>
      </c>
      <c r="C497" t="s">
        <v>1898</v>
      </c>
      <c r="D497" t="s">
        <v>51</v>
      </c>
      <c r="E497" t="s">
        <v>16</v>
      </c>
      <c r="F497">
        <v>90</v>
      </c>
      <c r="G497" t="s">
        <v>1899</v>
      </c>
      <c r="H497" t="s">
        <v>607</v>
      </c>
      <c r="I497" t="s">
        <v>32</v>
      </c>
      <c r="J497" s="6" t="s">
        <v>13787</v>
      </c>
      <c r="K497">
        <v>45</v>
      </c>
      <c r="L497" t="s">
        <v>80</v>
      </c>
      <c r="M497">
        <f t="shared" si="14"/>
        <v>0</v>
      </c>
      <c r="N497" s="23" t="s">
        <v>3638</v>
      </c>
      <c r="O497" s="23" t="s">
        <v>2355</v>
      </c>
      <c r="P497" s="23">
        <f t="shared" si="15"/>
        <v>4</v>
      </c>
    </row>
    <row r="498" spans="1:16" x14ac:dyDescent="0.3">
      <c r="A498">
        <v>511</v>
      </c>
      <c r="B498" t="s">
        <v>1900</v>
      </c>
      <c r="C498" t="s">
        <v>1901</v>
      </c>
      <c r="D498" t="s">
        <v>15</v>
      </c>
      <c r="E498" t="s">
        <v>16</v>
      </c>
      <c r="F498">
        <v>90</v>
      </c>
      <c r="G498" t="s">
        <v>1902</v>
      </c>
      <c r="H498" t="s">
        <v>1382</v>
      </c>
      <c r="I498" t="s">
        <v>32</v>
      </c>
      <c r="J498" s="6" t="s">
        <v>13699</v>
      </c>
      <c r="K498">
        <v>50</v>
      </c>
      <c r="L498" t="s">
        <v>54</v>
      </c>
      <c r="M498">
        <f t="shared" si="14"/>
        <v>0</v>
      </c>
      <c r="N498" s="23" t="s">
        <v>3638</v>
      </c>
      <c r="O498" s="23" t="s">
        <v>10422</v>
      </c>
      <c r="P498" s="23">
        <f t="shared" si="15"/>
        <v>4</v>
      </c>
    </row>
    <row r="499" spans="1:16" x14ac:dyDescent="0.3">
      <c r="A499">
        <v>512</v>
      </c>
      <c r="B499" t="s">
        <v>1903</v>
      </c>
      <c r="C499" t="s">
        <v>1010</v>
      </c>
      <c r="D499" t="s">
        <v>15</v>
      </c>
      <c r="E499" t="s">
        <v>16</v>
      </c>
      <c r="F499">
        <v>60</v>
      </c>
      <c r="G499" t="s">
        <v>1904</v>
      </c>
      <c r="H499" t="s">
        <v>1905</v>
      </c>
      <c r="I499" t="s">
        <v>187</v>
      </c>
      <c r="J499" s="6">
        <v>44471</v>
      </c>
      <c r="K499">
        <v>8</v>
      </c>
      <c r="L499" t="s">
        <v>159</v>
      </c>
      <c r="M499">
        <f t="shared" si="14"/>
        <v>0</v>
      </c>
      <c r="N499" s="23" t="s">
        <v>10753</v>
      </c>
      <c r="O499" s="23" t="s">
        <v>10468</v>
      </c>
      <c r="P499" s="23">
        <f t="shared" si="15"/>
        <v>8</v>
      </c>
    </row>
    <row r="500" spans="1:16" x14ac:dyDescent="0.3">
      <c r="A500">
        <v>513</v>
      </c>
      <c r="B500" t="s">
        <v>1906</v>
      </c>
      <c r="C500" t="s">
        <v>1907</v>
      </c>
      <c r="D500" t="s">
        <v>51</v>
      </c>
      <c r="E500" t="s">
        <v>16</v>
      </c>
      <c r="F500">
        <v>30</v>
      </c>
      <c r="G500" t="s">
        <v>1908</v>
      </c>
      <c r="H500" t="s">
        <v>1052</v>
      </c>
      <c r="I500" t="s">
        <v>32</v>
      </c>
      <c r="J500" s="6">
        <v>44870</v>
      </c>
      <c r="K500">
        <v>73</v>
      </c>
      <c r="L500" t="s">
        <v>70</v>
      </c>
      <c r="M500">
        <f t="shared" si="14"/>
        <v>0</v>
      </c>
      <c r="N500" s="23" t="s">
        <v>10754</v>
      </c>
      <c r="O500" s="23" t="s">
        <v>10755</v>
      </c>
      <c r="P500" s="23">
        <f t="shared" si="15"/>
        <v>5</v>
      </c>
    </row>
    <row r="501" spans="1:16" x14ac:dyDescent="0.3">
      <c r="A501">
        <v>514</v>
      </c>
      <c r="B501" t="s">
        <v>1909</v>
      </c>
      <c r="C501" t="s">
        <v>229</v>
      </c>
      <c r="D501" t="s">
        <v>28</v>
      </c>
      <c r="E501" t="s">
        <v>29</v>
      </c>
      <c r="F501">
        <v>60</v>
      </c>
      <c r="G501" t="s">
        <v>1910</v>
      </c>
      <c r="H501" t="s">
        <v>1911</v>
      </c>
      <c r="I501" t="s">
        <v>32</v>
      </c>
      <c r="J501" s="6" t="s">
        <v>13850</v>
      </c>
      <c r="K501">
        <v>96</v>
      </c>
      <c r="L501" t="s">
        <v>54</v>
      </c>
      <c r="M501">
        <f t="shared" si="14"/>
        <v>0</v>
      </c>
      <c r="N501" s="23" t="s">
        <v>10756</v>
      </c>
      <c r="O501" s="23" t="s">
        <v>6</v>
      </c>
      <c r="P501" s="23">
        <f t="shared" si="15"/>
        <v>6</v>
      </c>
    </row>
    <row r="502" spans="1:16" x14ac:dyDescent="0.3">
      <c r="A502">
        <v>515</v>
      </c>
      <c r="B502" t="s">
        <v>1912</v>
      </c>
      <c r="C502" t="s">
        <v>1913</v>
      </c>
      <c r="D502" t="s">
        <v>51</v>
      </c>
      <c r="E502" t="s">
        <v>16</v>
      </c>
      <c r="F502">
        <v>30</v>
      </c>
      <c r="G502" t="s">
        <v>1914</v>
      </c>
      <c r="H502" t="s">
        <v>1915</v>
      </c>
      <c r="I502" t="s">
        <v>19</v>
      </c>
      <c r="J502" s="6">
        <v>43994</v>
      </c>
      <c r="K502">
        <v>5</v>
      </c>
      <c r="L502" t="s">
        <v>64</v>
      </c>
      <c r="M502">
        <f t="shared" si="14"/>
        <v>0</v>
      </c>
      <c r="N502" s="23" t="s">
        <v>10757</v>
      </c>
      <c r="O502" s="23" t="s">
        <v>6</v>
      </c>
      <c r="P502" s="23">
        <f t="shared" si="15"/>
        <v>6</v>
      </c>
    </row>
    <row r="503" spans="1:16" x14ac:dyDescent="0.3">
      <c r="A503">
        <v>516</v>
      </c>
      <c r="B503" t="s">
        <v>375</v>
      </c>
      <c r="C503" t="s">
        <v>844</v>
      </c>
      <c r="D503" t="s">
        <v>28</v>
      </c>
      <c r="E503" t="s">
        <v>29</v>
      </c>
      <c r="F503">
        <v>90</v>
      </c>
      <c r="G503" t="s">
        <v>1916</v>
      </c>
      <c r="H503" t="s">
        <v>487</v>
      </c>
      <c r="I503" t="s">
        <v>32</v>
      </c>
      <c r="J503" s="6">
        <v>44567</v>
      </c>
      <c r="K503">
        <v>66</v>
      </c>
      <c r="L503" t="s">
        <v>159</v>
      </c>
      <c r="M503">
        <f t="shared" si="14"/>
        <v>0</v>
      </c>
      <c r="N503" s="23" t="s">
        <v>10758</v>
      </c>
      <c r="O503" s="23" t="s">
        <v>10438</v>
      </c>
      <c r="P503" s="23">
        <f t="shared" si="15"/>
        <v>5</v>
      </c>
    </row>
    <row r="504" spans="1:16" x14ac:dyDescent="0.3">
      <c r="A504">
        <v>517</v>
      </c>
      <c r="B504" t="s">
        <v>1917</v>
      </c>
      <c r="C504" t="s">
        <v>1918</v>
      </c>
      <c r="D504" t="s">
        <v>15</v>
      </c>
      <c r="E504" t="s">
        <v>16</v>
      </c>
      <c r="F504">
        <v>60</v>
      </c>
      <c r="G504" t="s">
        <v>1919</v>
      </c>
      <c r="H504" t="s">
        <v>1920</v>
      </c>
      <c r="I504" t="s">
        <v>1921</v>
      </c>
      <c r="J504" s="6" t="s">
        <v>13851</v>
      </c>
      <c r="K504">
        <v>75</v>
      </c>
      <c r="L504" t="s">
        <v>20</v>
      </c>
      <c r="M504">
        <f t="shared" si="14"/>
        <v>0</v>
      </c>
      <c r="N504" s="23" t="s">
        <v>10759</v>
      </c>
      <c r="O504" s="23" t="s">
        <v>10422</v>
      </c>
      <c r="P504" s="23">
        <f t="shared" si="15"/>
        <v>4</v>
      </c>
    </row>
    <row r="505" spans="1:16" x14ac:dyDescent="0.3">
      <c r="A505">
        <v>518</v>
      </c>
      <c r="B505" t="s">
        <v>1922</v>
      </c>
      <c r="C505" t="s">
        <v>1923</v>
      </c>
      <c r="D505" t="s">
        <v>15</v>
      </c>
      <c r="E505" t="s">
        <v>16</v>
      </c>
      <c r="F505">
        <v>90</v>
      </c>
      <c r="G505" t="s">
        <v>1924</v>
      </c>
      <c r="H505" t="s">
        <v>34</v>
      </c>
      <c r="I505" t="s">
        <v>1454</v>
      </c>
      <c r="J505" s="6">
        <v>44533</v>
      </c>
      <c r="K505">
        <v>45</v>
      </c>
      <c r="L505" t="s">
        <v>80</v>
      </c>
      <c r="M505">
        <f t="shared" si="14"/>
        <v>0</v>
      </c>
      <c r="N505" s="23" t="s">
        <v>10760</v>
      </c>
      <c r="O505" s="23" t="s">
        <v>3089</v>
      </c>
      <c r="P505" s="23">
        <f t="shared" si="15"/>
        <v>4</v>
      </c>
    </row>
    <row r="506" spans="1:16" x14ac:dyDescent="0.3">
      <c r="A506">
        <v>519</v>
      </c>
      <c r="B506" t="s">
        <v>1925</v>
      </c>
      <c r="C506" t="s">
        <v>601</v>
      </c>
      <c r="D506" t="s">
        <v>41</v>
      </c>
      <c r="E506" t="s">
        <v>16</v>
      </c>
      <c r="F506">
        <v>60</v>
      </c>
      <c r="G506" t="s">
        <v>1926</v>
      </c>
      <c r="H506" t="s">
        <v>1927</v>
      </c>
      <c r="I506" t="s">
        <v>100</v>
      </c>
      <c r="J506" s="6" t="s">
        <v>13640</v>
      </c>
      <c r="K506">
        <v>76</v>
      </c>
      <c r="L506" t="s">
        <v>64</v>
      </c>
      <c r="M506">
        <f t="shared" si="14"/>
        <v>0</v>
      </c>
      <c r="N506" s="23" t="s">
        <v>10761</v>
      </c>
      <c r="O506" s="23" t="s">
        <v>10762</v>
      </c>
      <c r="P506" s="23">
        <f t="shared" si="15"/>
        <v>4</v>
      </c>
    </row>
    <row r="507" spans="1:16" x14ac:dyDescent="0.3">
      <c r="A507">
        <v>520</v>
      </c>
      <c r="B507" t="s">
        <v>1928</v>
      </c>
      <c r="C507" t="s">
        <v>1929</v>
      </c>
      <c r="D507" t="s">
        <v>28</v>
      </c>
      <c r="E507" t="s">
        <v>29</v>
      </c>
      <c r="F507">
        <v>60</v>
      </c>
      <c r="G507" t="s">
        <v>1930</v>
      </c>
      <c r="H507" t="s">
        <v>1931</v>
      </c>
      <c r="I507" t="s">
        <v>32</v>
      </c>
      <c r="J507" s="6">
        <v>44866</v>
      </c>
      <c r="K507">
        <v>30</v>
      </c>
      <c r="L507" t="s">
        <v>80</v>
      </c>
      <c r="M507">
        <f t="shared" si="14"/>
        <v>0</v>
      </c>
      <c r="N507" s="23" t="s">
        <v>10763</v>
      </c>
      <c r="O507" s="23" t="s">
        <v>3780</v>
      </c>
      <c r="P507" s="23">
        <f t="shared" si="15"/>
        <v>5</v>
      </c>
    </row>
    <row r="508" spans="1:16" x14ac:dyDescent="0.3">
      <c r="A508">
        <v>521</v>
      </c>
      <c r="B508" t="s">
        <v>531</v>
      </c>
      <c r="C508" t="s">
        <v>1932</v>
      </c>
      <c r="D508" t="s">
        <v>51</v>
      </c>
      <c r="E508" t="s">
        <v>16</v>
      </c>
      <c r="F508">
        <v>30</v>
      </c>
      <c r="G508" t="s">
        <v>14382</v>
      </c>
      <c r="H508" t="s">
        <v>416</v>
      </c>
      <c r="I508" t="s">
        <v>32</v>
      </c>
      <c r="J508" s="6">
        <v>44388</v>
      </c>
      <c r="K508">
        <v>13</v>
      </c>
      <c r="L508" t="s">
        <v>159</v>
      </c>
      <c r="M508">
        <f t="shared" si="14"/>
        <v>0</v>
      </c>
      <c r="N508" s="23" t="s">
        <v>6261</v>
      </c>
      <c r="O508" s="23" t="s">
        <v>10764</v>
      </c>
      <c r="P508" s="23">
        <f t="shared" si="15"/>
        <v>2</v>
      </c>
    </row>
    <row r="509" spans="1:16" x14ac:dyDescent="0.3">
      <c r="A509">
        <v>522</v>
      </c>
      <c r="B509" t="s">
        <v>1934</v>
      </c>
      <c r="C509" t="s">
        <v>1935</v>
      </c>
      <c r="D509" t="s">
        <v>51</v>
      </c>
      <c r="E509" t="s">
        <v>16</v>
      </c>
      <c r="F509">
        <v>60</v>
      </c>
      <c r="G509" t="s">
        <v>1936</v>
      </c>
      <c r="H509" t="s">
        <v>1937</v>
      </c>
      <c r="I509" t="s">
        <v>25</v>
      </c>
      <c r="J509" s="6" t="s">
        <v>13852</v>
      </c>
      <c r="K509">
        <v>42</v>
      </c>
      <c r="L509" t="s">
        <v>45</v>
      </c>
      <c r="M509">
        <f t="shared" si="14"/>
        <v>0</v>
      </c>
      <c r="N509" s="23" t="s">
        <v>10765</v>
      </c>
      <c r="O509" s="23" t="s">
        <v>6</v>
      </c>
      <c r="P509" s="23">
        <f t="shared" si="15"/>
        <v>6</v>
      </c>
    </row>
    <row r="510" spans="1:16" x14ac:dyDescent="0.3">
      <c r="A510">
        <v>523</v>
      </c>
      <c r="B510" t="s">
        <v>1938</v>
      </c>
      <c r="C510" t="s">
        <v>468</v>
      </c>
      <c r="D510" t="s">
        <v>15</v>
      </c>
      <c r="E510" t="s">
        <v>16</v>
      </c>
      <c r="F510">
        <v>90</v>
      </c>
      <c r="G510" t="s">
        <v>1939</v>
      </c>
      <c r="H510" t="s">
        <v>1940</v>
      </c>
      <c r="I510" t="s">
        <v>294</v>
      </c>
      <c r="J510" s="6" t="s">
        <v>13853</v>
      </c>
      <c r="K510">
        <v>21</v>
      </c>
      <c r="L510" t="s">
        <v>33</v>
      </c>
      <c r="M510">
        <f t="shared" si="14"/>
        <v>0</v>
      </c>
      <c r="N510" s="23" t="s">
        <v>10766</v>
      </c>
      <c r="O510" s="23" t="s">
        <v>405</v>
      </c>
      <c r="P510" s="23">
        <f t="shared" si="15"/>
        <v>5</v>
      </c>
    </row>
    <row r="511" spans="1:16" x14ac:dyDescent="0.3">
      <c r="A511">
        <v>524</v>
      </c>
      <c r="B511" t="s">
        <v>1079</v>
      </c>
      <c r="C511" t="s">
        <v>1941</v>
      </c>
      <c r="D511" t="s">
        <v>15</v>
      </c>
      <c r="E511" t="s">
        <v>16</v>
      </c>
      <c r="F511">
        <v>60</v>
      </c>
      <c r="G511" t="s">
        <v>1942</v>
      </c>
      <c r="H511" t="s">
        <v>251</v>
      </c>
      <c r="I511" t="s">
        <v>146</v>
      </c>
      <c r="J511" s="6">
        <v>44906</v>
      </c>
      <c r="K511">
        <v>66</v>
      </c>
      <c r="L511" t="s">
        <v>70</v>
      </c>
      <c r="M511">
        <f t="shared" si="14"/>
        <v>0</v>
      </c>
      <c r="N511" s="23" t="s">
        <v>10767</v>
      </c>
      <c r="O511" s="23" t="s">
        <v>6</v>
      </c>
      <c r="P511" s="23">
        <f t="shared" si="15"/>
        <v>6</v>
      </c>
    </row>
    <row r="512" spans="1:16" x14ac:dyDescent="0.3">
      <c r="A512">
        <v>525</v>
      </c>
      <c r="B512" t="s">
        <v>1943</v>
      </c>
      <c r="C512" t="s">
        <v>286</v>
      </c>
      <c r="D512" t="s">
        <v>51</v>
      </c>
      <c r="E512" t="s">
        <v>16</v>
      </c>
      <c r="F512">
        <v>30</v>
      </c>
      <c r="G512" t="s">
        <v>1944</v>
      </c>
      <c r="H512" t="s">
        <v>1945</v>
      </c>
      <c r="I512" t="s">
        <v>32</v>
      </c>
      <c r="J512" s="6">
        <v>44295</v>
      </c>
      <c r="K512">
        <v>43</v>
      </c>
      <c r="L512" t="s">
        <v>80</v>
      </c>
      <c r="M512">
        <f t="shared" si="14"/>
        <v>0</v>
      </c>
      <c r="N512" s="23" t="s">
        <v>2505</v>
      </c>
      <c r="O512" s="23" t="s">
        <v>10438</v>
      </c>
      <c r="P512" s="23">
        <f t="shared" si="15"/>
        <v>5</v>
      </c>
    </row>
    <row r="513" spans="1:16" x14ac:dyDescent="0.3">
      <c r="A513">
        <v>526</v>
      </c>
      <c r="B513" t="s">
        <v>1946</v>
      </c>
      <c r="C513" t="s">
        <v>309</v>
      </c>
      <c r="D513" t="s">
        <v>28</v>
      </c>
      <c r="E513" t="s">
        <v>29</v>
      </c>
      <c r="F513">
        <v>60</v>
      </c>
      <c r="G513" t="s">
        <v>14450</v>
      </c>
      <c r="H513" t="s">
        <v>1948</v>
      </c>
      <c r="I513" t="s">
        <v>25</v>
      </c>
      <c r="J513" s="6">
        <v>44264</v>
      </c>
      <c r="K513">
        <v>56</v>
      </c>
      <c r="L513" t="s">
        <v>54</v>
      </c>
      <c r="M513">
        <f t="shared" si="14"/>
        <v>0</v>
      </c>
      <c r="N513" s="23" t="s">
        <v>10768</v>
      </c>
      <c r="O513" s="23" t="s">
        <v>10454</v>
      </c>
      <c r="P513" s="23">
        <f t="shared" si="15"/>
        <v>4</v>
      </c>
    </row>
    <row r="514" spans="1:16" x14ac:dyDescent="0.3">
      <c r="A514">
        <v>527</v>
      </c>
      <c r="B514" t="s">
        <v>1949</v>
      </c>
      <c r="C514" t="s">
        <v>1950</v>
      </c>
      <c r="D514" t="s">
        <v>51</v>
      </c>
      <c r="E514" t="s">
        <v>16</v>
      </c>
      <c r="F514">
        <v>30</v>
      </c>
      <c r="G514" t="s">
        <v>1951</v>
      </c>
      <c r="H514" t="s">
        <v>1952</v>
      </c>
      <c r="I514" t="s">
        <v>32</v>
      </c>
      <c r="J514" s="6" t="s">
        <v>13800</v>
      </c>
      <c r="K514">
        <v>48</v>
      </c>
      <c r="L514" t="s">
        <v>20</v>
      </c>
      <c r="M514">
        <f t="shared" ref="M514:M577" si="16">COUNTBLANK(A514:L514)</f>
        <v>0</v>
      </c>
      <c r="N514" s="23" t="s">
        <v>1951</v>
      </c>
      <c r="O514" s="23"/>
      <c r="P514" s="23">
        <f t="shared" ref="P514:P577" si="17">LEN(O514)</f>
        <v>0</v>
      </c>
    </row>
    <row r="515" spans="1:16" x14ac:dyDescent="0.3">
      <c r="A515">
        <v>528</v>
      </c>
      <c r="B515" t="s">
        <v>1953</v>
      </c>
      <c r="C515" t="s">
        <v>1954</v>
      </c>
      <c r="D515" t="s">
        <v>51</v>
      </c>
      <c r="E515" t="s">
        <v>16</v>
      </c>
      <c r="F515">
        <v>90</v>
      </c>
      <c r="G515" t="s">
        <v>1955</v>
      </c>
      <c r="H515" t="s">
        <v>1956</v>
      </c>
      <c r="I515" t="s">
        <v>32</v>
      </c>
      <c r="J515" s="6">
        <v>44657</v>
      </c>
      <c r="K515">
        <v>11</v>
      </c>
      <c r="L515" t="s">
        <v>39</v>
      </c>
      <c r="M515">
        <f t="shared" si="16"/>
        <v>0</v>
      </c>
      <c r="N515" s="23" t="s">
        <v>10769</v>
      </c>
      <c r="O515" s="23" t="s">
        <v>10453</v>
      </c>
      <c r="P515" s="23">
        <f t="shared" si="17"/>
        <v>7</v>
      </c>
    </row>
    <row r="516" spans="1:16" x14ac:dyDescent="0.3">
      <c r="A516">
        <v>530</v>
      </c>
      <c r="B516" t="s">
        <v>1678</v>
      </c>
      <c r="C516" t="s">
        <v>1957</v>
      </c>
      <c r="D516" t="s">
        <v>28</v>
      </c>
      <c r="E516" t="s">
        <v>29</v>
      </c>
      <c r="F516">
        <v>90</v>
      </c>
      <c r="G516" t="s">
        <v>1958</v>
      </c>
      <c r="H516" t="s">
        <v>1764</v>
      </c>
      <c r="I516" t="s">
        <v>124</v>
      </c>
      <c r="J516" s="6">
        <v>43930</v>
      </c>
      <c r="K516">
        <v>45</v>
      </c>
      <c r="L516" t="s">
        <v>101</v>
      </c>
      <c r="M516">
        <f t="shared" si="16"/>
        <v>0</v>
      </c>
      <c r="N516" s="23" t="s">
        <v>10770</v>
      </c>
      <c r="O516" s="23" t="s">
        <v>6</v>
      </c>
      <c r="P516" s="23">
        <f t="shared" si="17"/>
        <v>6</v>
      </c>
    </row>
    <row r="517" spans="1:16" x14ac:dyDescent="0.3">
      <c r="A517">
        <v>531</v>
      </c>
      <c r="B517" t="s">
        <v>1959</v>
      </c>
      <c r="C517" t="s">
        <v>1432</v>
      </c>
      <c r="D517" t="s">
        <v>15</v>
      </c>
      <c r="E517" t="s">
        <v>16</v>
      </c>
      <c r="F517">
        <v>60</v>
      </c>
      <c r="G517" t="s">
        <v>1960</v>
      </c>
      <c r="H517" t="s">
        <v>31</v>
      </c>
      <c r="I517" t="s">
        <v>32</v>
      </c>
      <c r="J517" s="6" t="s">
        <v>13854</v>
      </c>
      <c r="K517">
        <v>45</v>
      </c>
      <c r="L517" t="s">
        <v>33</v>
      </c>
      <c r="M517">
        <f t="shared" si="16"/>
        <v>0</v>
      </c>
      <c r="N517" s="23" t="s">
        <v>10771</v>
      </c>
      <c r="O517" s="23" t="s">
        <v>10422</v>
      </c>
      <c r="P517" s="23">
        <f t="shared" si="17"/>
        <v>4</v>
      </c>
    </row>
    <row r="518" spans="1:16" x14ac:dyDescent="0.3">
      <c r="A518">
        <v>532</v>
      </c>
      <c r="B518" t="s">
        <v>1961</v>
      </c>
      <c r="C518" t="s">
        <v>50</v>
      </c>
      <c r="D518" t="s">
        <v>51</v>
      </c>
      <c r="E518" t="s">
        <v>16</v>
      </c>
      <c r="F518">
        <v>30</v>
      </c>
      <c r="G518" t="s">
        <v>1960</v>
      </c>
      <c r="H518" t="s">
        <v>491</v>
      </c>
      <c r="I518" t="s">
        <v>32</v>
      </c>
      <c r="J518" s="6" t="s">
        <v>13855</v>
      </c>
      <c r="K518">
        <v>54</v>
      </c>
      <c r="L518" t="s">
        <v>54</v>
      </c>
      <c r="M518">
        <f t="shared" si="16"/>
        <v>0</v>
      </c>
      <c r="N518" s="23" t="s">
        <v>10771</v>
      </c>
      <c r="O518" s="23" t="s">
        <v>10422</v>
      </c>
      <c r="P518" s="23">
        <f t="shared" si="17"/>
        <v>4</v>
      </c>
    </row>
    <row r="519" spans="1:16" x14ac:dyDescent="0.3">
      <c r="A519">
        <v>533</v>
      </c>
      <c r="B519" t="s">
        <v>1962</v>
      </c>
      <c r="C519" t="s">
        <v>1963</v>
      </c>
      <c r="D519" t="s">
        <v>15</v>
      </c>
      <c r="E519" t="s">
        <v>16</v>
      </c>
      <c r="F519">
        <v>30</v>
      </c>
      <c r="G519" t="s">
        <v>1964</v>
      </c>
      <c r="H519" t="s">
        <v>1965</v>
      </c>
      <c r="I519" t="s">
        <v>32</v>
      </c>
      <c r="J519" s="6">
        <v>44445</v>
      </c>
      <c r="K519">
        <v>34</v>
      </c>
      <c r="L519" t="s">
        <v>101</v>
      </c>
      <c r="M519">
        <f t="shared" si="16"/>
        <v>0</v>
      </c>
      <c r="N519" s="23" t="s">
        <v>10772</v>
      </c>
      <c r="O519" s="23" t="s">
        <v>10422</v>
      </c>
      <c r="P519" s="23">
        <f t="shared" si="17"/>
        <v>4</v>
      </c>
    </row>
    <row r="520" spans="1:16" x14ac:dyDescent="0.3">
      <c r="A520">
        <v>534</v>
      </c>
      <c r="B520" t="s">
        <v>1966</v>
      </c>
      <c r="C520" t="s">
        <v>1967</v>
      </c>
      <c r="D520" t="s">
        <v>15</v>
      </c>
      <c r="E520" t="s">
        <v>16</v>
      </c>
      <c r="F520">
        <v>90</v>
      </c>
      <c r="G520" t="s">
        <v>1968</v>
      </c>
      <c r="H520" t="s">
        <v>1969</v>
      </c>
      <c r="I520" t="s">
        <v>32</v>
      </c>
      <c r="J520" s="6" t="s">
        <v>13642</v>
      </c>
      <c r="K520">
        <v>81</v>
      </c>
      <c r="L520" t="s">
        <v>45</v>
      </c>
      <c r="M520">
        <f t="shared" si="16"/>
        <v>0</v>
      </c>
      <c r="N520" s="23" t="s">
        <v>10773</v>
      </c>
      <c r="O520" s="23" t="s">
        <v>10422</v>
      </c>
      <c r="P520" s="23">
        <f t="shared" si="17"/>
        <v>4</v>
      </c>
    </row>
    <row r="521" spans="1:16" x14ac:dyDescent="0.3">
      <c r="A521">
        <v>535</v>
      </c>
      <c r="B521" t="s">
        <v>1970</v>
      </c>
      <c r="C521" t="s">
        <v>1971</v>
      </c>
      <c r="D521" t="s">
        <v>51</v>
      </c>
      <c r="E521" t="s">
        <v>16</v>
      </c>
      <c r="F521">
        <v>60</v>
      </c>
      <c r="G521" t="s">
        <v>1972</v>
      </c>
      <c r="H521" t="s">
        <v>1973</v>
      </c>
      <c r="I521" t="s">
        <v>110</v>
      </c>
      <c r="J521" s="6" t="s">
        <v>13777</v>
      </c>
      <c r="K521">
        <v>22</v>
      </c>
      <c r="L521" t="s">
        <v>70</v>
      </c>
      <c r="M521">
        <f t="shared" si="16"/>
        <v>0</v>
      </c>
      <c r="N521" s="23" t="s">
        <v>10774</v>
      </c>
      <c r="O521" s="23" t="s">
        <v>10422</v>
      </c>
      <c r="P521" s="23">
        <f t="shared" si="17"/>
        <v>4</v>
      </c>
    </row>
    <row r="522" spans="1:16" x14ac:dyDescent="0.3">
      <c r="A522">
        <v>536</v>
      </c>
      <c r="B522" t="s">
        <v>1974</v>
      </c>
      <c r="C522" t="s">
        <v>368</v>
      </c>
      <c r="D522" t="s">
        <v>51</v>
      </c>
      <c r="E522" t="s">
        <v>16</v>
      </c>
      <c r="F522">
        <v>90</v>
      </c>
      <c r="G522" t="s">
        <v>14289</v>
      </c>
      <c r="H522" t="s">
        <v>1530</v>
      </c>
      <c r="I522" t="s">
        <v>32</v>
      </c>
      <c r="J522" s="6" t="s">
        <v>13799</v>
      </c>
      <c r="K522">
        <v>31</v>
      </c>
      <c r="L522" t="s">
        <v>159</v>
      </c>
      <c r="M522">
        <f t="shared" si="16"/>
        <v>0</v>
      </c>
      <c r="N522" s="23" t="s">
        <v>10775</v>
      </c>
      <c r="O522" s="23" t="s">
        <v>10776</v>
      </c>
      <c r="P522" s="23">
        <f t="shared" si="17"/>
        <v>6</v>
      </c>
    </row>
    <row r="523" spans="1:16" x14ac:dyDescent="0.3">
      <c r="A523">
        <v>537</v>
      </c>
      <c r="B523" t="s">
        <v>1337</v>
      </c>
      <c r="C523" t="s">
        <v>1446</v>
      </c>
      <c r="D523" t="s">
        <v>28</v>
      </c>
      <c r="E523" t="s">
        <v>29</v>
      </c>
      <c r="F523">
        <v>90</v>
      </c>
      <c r="G523" t="s">
        <v>1976</v>
      </c>
      <c r="H523" t="s">
        <v>1977</v>
      </c>
      <c r="I523" t="s">
        <v>124</v>
      </c>
      <c r="J523" s="6" t="s">
        <v>13856</v>
      </c>
      <c r="K523">
        <v>19</v>
      </c>
      <c r="L523" t="s">
        <v>159</v>
      </c>
      <c r="M523">
        <f t="shared" si="16"/>
        <v>0</v>
      </c>
      <c r="N523" s="23" t="s">
        <v>10777</v>
      </c>
      <c r="O523" s="23" t="s">
        <v>2355</v>
      </c>
      <c r="P523" s="23">
        <f t="shared" si="17"/>
        <v>4</v>
      </c>
    </row>
    <row r="524" spans="1:16" x14ac:dyDescent="0.3">
      <c r="A524">
        <v>538</v>
      </c>
      <c r="B524" t="s">
        <v>1978</v>
      </c>
      <c r="C524" t="s">
        <v>1979</v>
      </c>
      <c r="D524" t="s">
        <v>41</v>
      </c>
      <c r="E524" t="s">
        <v>16</v>
      </c>
      <c r="F524">
        <v>90</v>
      </c>
      <c r="G524" t="s">
        <v>1980</v>
      </c>
      <c r="H524" t="s">
        <v>1981</v>
      </c>
      <c r="I524" t="s">
        <v>187</v>
      </c>
      <c r="J524" s="6">
        <v>43869</v>
      </c>
      <c r="K524">
        <v>73</v>
      </c>
      <c r="L524" t="s">
        <v>20</v>
      </c>
      <c r="M524">
        <f t="shared" si="16"/>
        <v>0</v>
      </c>
      <c r="N524" s="23" t="s">
        <v>10778</v>
      </c>
      <c r="O524" s="23" t="s">
        <v>6</v>
      </c>
      <c r="P524" s="23">
        <f t="shared" si="17"/>
        <v>6</v>
      </c>
    </row>
    <row r="525" spans="1:16" x14ac:dyDescent="0.3">
      <c r="A525">
        <v>539</v>
      </c>
      <c r="B525" t="s">
        <v>1982</v>
      </c>
      <c r="C525" t="s">
        <v>361</v>
      </c>
      <c r="D525" t="s">
        <v>28</v>
      </c>
      <c r="E525" t="s">
        <v>29</v>
      </c>
      <c r="F525">
        <v>60</v>
      </c>
      <c r="G525" t="s">
        <v>14451</v>
      </c>
      <c r="H525" t="s">
        <v>1473</v>
      </c>
      <c r="I525" t="s">
        <v>38</v>
      </c>
      <c r="J525" s="6">
        <v>44292</v>
      </c>
      <c r="K525">
        <v>95</v>
      </c>
      <c r="L525" t="s">
        <v>20</v>
      </c>
      <c r="M525">
        <f t="shared" si="16"/>
        <v>0</v>
      </c>
      <c r="N525" s="23" t="s">
        <v>644</v>
      </c>
      <c r="O525" s="23" t="s">
        <v>10449</v>
      </c>
      <c r="P525" s="23">
        <f t="shared" si="17"/>
        <v>7</v>
      </c>
    </row>
    <row r="526" spans="1:16" x14ac:dyDescent="0.3">
      <c r="A526">
        <v>540</v>
      </c>
      <c r="B526" t="s">
        <v>1984</v>
      </c>
      <c r="C526" t="s">
        <v>1985</v>
      </c>
      <c r="D526" t="s">
        <v>51</v>
      </c>
      <c r="E526" t="s">
        <v>16</v>
      </c>
      <c r="F526">
        <v>30</v>
      </c>
      <c r="G526" t="s">
        <v>1986</v>
      </c>
      <c r="H526" t="s">
        <v>1987</v>
      </c>
      <c r="I526" t="s">
        <v>19</v>
      </c>
      <c r="J526" s="6" t="s">
        <v>13857</v>
      </c>
      <c r="K526">
        <v>64</v>
      </c>
      <c r="L526" t="s">
        <v>70</v>
      </c>
      <c r="M526">
        <f t="shared" si="16"/>
        <v>0</v>
      </c>
      <c r="N526" s="23" t="s">
        <v>644</v>
      </c>
      <c r="O526" s="23" t="s">
        <v>6</v>
      </c>
      <c r="P526" s="23">
        <f t="shared" si="17"/>
        <v>6</v>
      </c>
    </row>
    <row r="527" spans="1:16" x14ac:dyDescent="0.3">
      <c r="A527">
        <v>541</v>
      </c>
      <c r="B527" t="s">
        <v>1988</v>
      </c>
      <c r="C527" t="s">
        <v>1989</v>
      </c>
      <c r="D527" t="s">
        <v>15</v>
      </c>
      <c r="E527" t="s">
        <v>16</v>
      </c>
      <c r="F527">
        <v>90</v>
      </c>
      <c r="G527" t="s">
        <v>1990</v>
      </c>
      <c r="H527" t="s">
        <v>1473</v>
      </c>
      <c r="I527" t="s">
        <v>38</v>
      </c>
      <c r="J527" s="6">
        <v>44839</v>
      </c>
      <c r="K527">
        <v>54</v>
      </c>
      <c r="L527" t="s">
        <v>33</v>
      </c>
      <c r="M527">
        <f t="shared" si="16"/>
        <v>0</v>
      </c>
      <c r="N527" s="23" t="s">
        <v>10779</v>
      </c>
      <c r="O527" s="23" t="s">
        <v>10422</v>
      </c>
      <c r="P527" s="23">
        <f t="shared" si="17"/>
        <v>4</v>
      </c>
    </row>
    <row r="528" spans="1:16" x14ac:dyDescent="0.3">
      <c r="A528">
        <v>542</v>
      </c>
      <c r="B528" t="s">
        <v>1991</v>
      </c>
      <c r="C528" t="s">
        <v>1662</v>
      </c>
      <c r="D528" t="s">
        <v>28</v>
      </c>
      <c r="E528" t="s">
        <v>29</v>
      </c>
      <c r="F528">
        <v>60</v>
      </c>
      <c r="G528" t="s">
        <v>1990</v>
      </c>
      <c r="H528" t="s">
        <v>1992</v>
      </c>
      <c r="I528" t="s">
        <v>32</v>
      </c>
      <c r="J528" s="6" t="s">
        <v>13722</v>
      </c>
      <c r="K528">
        <v>4</v>
      </c>
      <c r="L528" t="s">
        <v>39</v>
      </c>
      <c r="M528">
        <f t="shared" si="16"/>
        <v>0</v>
      </c>
      <c r="N528" s="23" t="s">
        <v>10779</v>
      </c>
      <c r="O528" s="23" t="s">
        <v>10422</v>
      </c>
      <c r="P528" s="23">
        <f t="shared" si="17"/>
        <v>4</v>
      </c>
    </row>
    <row r="529" spans="1:16" x14ac:dyDescent="0.3">
      <c r="A529">
        <v>543</v>
      </c>
      <c r="B529" t="s">
        <v>1993</v>
      </c>
      <c r="C529" t="s">
        <v>1994</v>
      </c>
      <c r="D529" t="s">
        <v>41</v>
      </c>
      <c r="E529" t="s">
        <v>16</v>
      </c>
      <c r="F529">
        <v>60</v>
      </c>
      <c r="G529" t="s">
        <v>1995</v>
      </c>
      <c r="H529" t="s">
        <v>1996</v>
      </c>
      <c r="I529" t="s">
        <v>208</v>
      </c>
      <c r="J529" s="6" t="s">
        <v>13858</v>
      </c>
      <c r="K529">
        <v>29</v>
      </c>
      <c r="L529" t="s">
        <v>101</v>
      </c>
      <c r="M529">
        <f t="shared" si="16"/>
        <v>0</v>
      </c>
      <c r="N529" s="23" t="s">
        <v>10780</v>
      </c>
      <c r="O529" s="23" t="s">
        <v>6</v>
      </c>
      <c r="P529" s="23">
        <f t="shared" si="17"/>
        <v>6</v>
      </c>
    </row>
    <row r="530" spans="1:16" x14ac:dyDescent="0.3">
      <c r="A530">
        <v>544</v>
      </c>
      <c r="B530" t="s">
        <v>990</v>
      </c>
      <c r="C530" t="s">
        <v>1997</v>
      </c>
      <c r="D530" t="s">
        <v>28</v>
      </c>
      <c r="E530" t="s">
        <v>29</v>
      </c>
      <c r="F530">
        <v>90</v>
      </c>
      <c r="G530" t="s">
        <v>1995</v>
      </c>
      <c r="H530" t="s">
        <v>827</v>
      </c>
      <c r="I530" t="s">
        <v>124</v>
      </c>
      <c r="J530" s="6" t="s">
        <v>13859</v>
      </c>
      <c r="K530">
        <v>80</v>
      </c>
      <c r="L530" t="s">
        <v>54</v>
      </c>
      <c r="M530">
        <f t="shared" si="16"/>
        <v>0</v>
      </c>
      <c r="N530" s="23" t="s">
        <v>10780</v>
      </c>
      <c r="O530" s="23" t="s">
        <v>6</v>
      </c>
      <c r="P530" s="23">
        <f t="shared" si="17"/>
        <v>6</v>
      </c>
    </row>
    <row r="531" spans="1:16" x14ac:dyDescent="0.3">
      <c r="A531">
        <v>545</v>
      </c>
      <c r="B531" t="s">
        <v>1998</v>
      </c>
      <c r="C531" t="s">
        <v>1999</v>
      </c>
      <c r="D531" t="s">
        <v>28</v>
      </c>
      <c r="E531" t="s">
        <v>29</v>
      </c>
      <c r="F531">
        <v>90</v>
      </c>
      <c r="G531" t="s">
        <v>2000</v>
      </c>
      <c r="H531" t="s">
        <v>288</v>
      </c>
      <c r="I531" t="s">
        <v>32</v>
      </c>
      <c r="J531" s="6" t="s">
        <v>13860</v>
      </c>
      <c r="K531">
        <v>61</v>
      </c>
      <c r="L531" t="s">
        <v>39</v>
      </c>
      <c r="M531">
        <f t="shared" si="16"/>
        <v>0</v>
      </c>
      <c r="N531" s="23" t="s">
        <v>10781</v>
      </c>
      <c r="O531" s="23" t="s">
        <v>10422</v>
      </c>
      <c r="P531" s="23">
        <f t="shared" si="17"/>
        <v>4</v>
      </c>
    </row>
    <row r="532" spans="1:16" x14ac:dyDescent="0.3">
      <c r="A532">
        <v>546</v>
      </c>
      <c r="B532" t="s">
        <v>2001</v>
      </c>
      <c r="C532" t="s">
        <v>76</v>
      </c>
      <c r="D532" t="s">
        <v>28</v>
      </c>
      <c r="E532" t="s">
        <v>29</v>
      </c>
      <c r="F532">
        <v>90</v>
      </c>
      <c r="G532" t="s">
        <v>2002</v>
      </c>
      <c r="H532" t="s">
        <v>447</v>
      </c>
      <c r="I532" t="s">
        <v>32</v>
      </c>
      <c r="J532" s="6" t="s">
        <v>13723</v>
      </c>
      <c r="K532">
        <v>3</v>
      </c>
      <c r="L532" t="s">
        <v>159</v>
      </c>
      <c r="M532">
        <f t="shared" si="16"/>
        <v>0</v>
      </c>
      <c r="N532" s="23" t="s">
        <v>10782</v>
      </c>
      <c r="O532" s="23" t="s">
        <v>10417</v>
      </c>
      <c r="P532" s="23">
        <f t="shared" si="17"/>
        <v>5</v>
      </c>
    </row>
    <row r="533" spans="1:16" x14ac:dyDescent="0.3">
      <c r="A533">
        <v>548</v>
      </c>
      <c r="B533" t="s">
        <v>2005</v>
      </c>
      <c r="C533" t="s">
        <v>2006</v>
      </c>
      <c r="D533" t="s">
        <v>15</v>
      </c>
      <c r="E533" t="s">
        <v>16</v>
      </c>
      <c r="F533">
        <v>60</v>
      </c>
      <c r="G533" t="s">
        <v>14452</v>
      </c>
      <c r="H533" t="s">
        <v>2008</v>
      </c>
      <c r="I533" t="s">
        <v>129</v>
      </c>
      <c r="J533" s="6" t="s">
        <v>13861</v>
      </c>
      <c r="K533">
        <v>47</v>
      </c>
      <c r="L533" t="s">
        <v>20</v>
      </c>
      <c r="M533">
        <f t="shared" si="16"/>
        <v>0</v>
      </c>
      <c r="N533" s="23" t="s">
        <v>10783</v>
      </c>
      <c r="O533" s="23" t="s">
        <v>10430</v>
      </c>
      <c r="P533" s="23">
        <f t="shared" si="17"/>
        <v>9</v>
      </c>
    </row>
    <row r="534" spans="1:16" x14ac:dyDescent="0.3">
      <c r="A534">
        <v>549</v>
      </c>
      <c r="B534" t="s">
        <v>2009</v>
      </c>
      <c r="C534" t="s">
        <v>2010</v>
      </c>
      <c r="D534" t="s">
        <v>28</v>
      </c>
      <c r="E534" t="s">
        <v>29</v>
      </c>
      <c r="F534">
        <v>30</v>
      </c>
      <c r="G534" t="s">
        <v>2011</v>
      </c>
      <c r="H534" t="s">
        <v>2012</v>
      </c>
      <c r="I534" t="s">
        <v>32</v>
      </c>
      <c r="J534" s="6">
        <v>44775</v>
      </c>
      <c r="K534">
        <v>44</v>
      </c>
      <c r="L534" t="s">
        <v>70</v>
      </c>
      <c r="M534">
        <f t="shared" si="16"/>
        <v>0</v>
      </c>
      <c r="N534" s="23" t="s">
        <v>2877</v>
      </c>
      <c r="O534" s="23" t="s">
        <v>10432</v>
      </c>
      <c r="P534" s="23">
        <f t="shared" si="17"/>
        <v>6</v>
      </c>
    </row>
    <row r="535" spans="1:16" x14ac:dyDescent="0.3">
      <c r="A535">
        <v>550</v>
      </c>
      <c r="B535" t="s">
        <v>2013</v>
      </c>
      <c r="C535" t="s">
        <v>2014</v>
      </c>
      <c r="D535" t="s">
        <v>15</v>
      </c>
      <c r="E535" t="s">
        <v>16</v>
      </c>
      <c r="F535">
        <v>90</v>
      </c>
      <c r="G535" t="s">
        <v>2015</v>
      </c>
      <c r="H535" t="s">
        <v>881</v>
      </c>
      <c r="I535" t="s">
        <v>178</v>
      </c>
      <c r="J535" s="6" t="s">
        <v>13762</v>
      </c>
      <c r="K535">
        <v>20</v>
      </c>
      <c r="L535" t="s">
        <v>64</v>
      </c>
      <c r="M535">
        <f t="shared" si="16"/>
        <v>0</v>
      </c>
      <c r="N535" s="23" t="s">
        <v>2877</v>
      </c>
      <c r="O535" s="23" t="s">
        <v>10438</v>
      </c>
      <c r="P535" s="23">
        <f t="shared" si="17"/>
        <v>5</v>
      </c>
    </row>
    <row r="536" spans="1:16" x14ac:dyDescent="0.3">
      <c r="A536">
        <v>551</v>
      </c>
      <c r="B536" t="s">
        <v>2016</v>
      </c>
      <c r="C536" t="s">
        <v>2017</v>
      </c>
      <c r="D536" t="s">
        <v>51</v>
      </c>
      <c r="E536" t="s">
        <v>16</v>
      </c>
      <c r="F536">
        <v>60</v>
      </c>
      <c r="G536" t="s">
        <v>2015</v>
      </c>
      <c r="H536" t="s">
        <v>1052</v>
      </c>
      <c r="I536" t="s">
        <v>32</v>
      </c>
      <c r="J536" s="6">
        <v>44020</v>
      </c>
      <c r="K536">
        <v>44</v>
      </c>
      <c r="L536" t="s">
        <v>64</v>
      </c>
      <c r="M536">
        <f t="shared" si="16"/>
        <v>0</v>
      </c>
      <c r="N536" s="23" t="s">
        <v>2877</v>
      </c>
      <c r="O536" s="23" t="s">
        <v>10438</v>
      </c>
      <c r="P536" s="23">
        <f t="shared" si="17"/>
        <v>5</v>
      </c>
    </row>
    <row r="537" spans="1:16" x14ac:dyDescent="0.3">
      <c r="A537">
        <v>552</v>
      </c>
      <c r="B537" t="s">
        <v>2018</v>
      </c>
      <c r="C537" t="s">
        <v>2019</v>
      </c>
      <c r="D537" t="s">
        <v>28</v>
      </c>
      <c r="E537" t="s">
        <v>29</v>
      </c>
      <c r="F537">
        <v>30</v>
      </c>
      <c r="G537" t="s">
        <v>2020</v>
      </c>
      <c r="H537" t="s">
        <v>2021</v>
      </c>
      <c r="I537" t="s">
        <v>2022</v>
      </c>
      <c r="J537" s="6" t="s">
        <v>13862</v>
      </c>
      <c r="K537">
        <v>56</v>
      </c>
      <c r="L537" t="s">
        <v>101</v>
      </c>
      <c r="M537">
        <f t="shared" si="16"/>
        <v>0</v>
      </c>
      <c r="N537" s="23" t="s">
        <v>2877</v>
      </c>
      <c r="O537" s="23" t="s">
        <v>10453</v>
      </c>
      <c r="P537" s="23">
        <f t="shared" si="17"/>
        <v>7</v>
      </c>
    </row>
    <row r="538" spans="1:16" x14ac:dyDescent="0.3">
      <c r="A538">
        <v>553</v>
      </c>
      <c r="B538" t="s">
        <v>2023</v>
      </c>
      <c r="C538" t="s">
        <v>2024</v>
      </c>
      <c r="D538" t="s">
        <v>15</v>
      </c>
      <c r="E538" t="s">
        <v>16</v>
      </c>
      <c r="F538">
        <v>90</v>
      </c>
      <c r="G538" t="s">
        <v>2025</v>
      </c>
      <c r="H538" t="s">
        <v>2026</v>
      </c>
      <c r="I538" t="s">
        <v>1078</v>
      </c>
      <c r="J538" s="6" t="s">
        <v>13722</v>
      </c>
      <c r="K538">
        <v>43</v>
      </c>
      <c r="L538" t="s">
        <v>64</v>
      </c>
      <c r="M538">
        <f t="shared" si="16"/>
        <v>0</v>
      </c>
      <c r="N538" s="23" t="s">
        <v>10784</v>
      </c>
      <c r="O538" s="23" t="s">
        <v>10422</v>
      </c>
      <c r="P538" s="23">
        <f t="shared" si="17"/>
        <v>4</v>
      </c>
    </row>
    <row r="539" spans="1:16" x14ac:dyDescent="0.3">
      <c r="A539">
        <v>554</v>
      </c>
      <c r="B539" t="s">
        <v>2027</v>
      </c>
      <c r="C539" t="s">
        <v>2028</v>
      </c>
      <c r="D539" t="s">
        <v>28</v>
      </c>
      <c r="E539" t="s">
        <v>29</v>
      </c>
      <c r="F539">
        <v>60</v>
      </c>
      <c r="G539" t="s">
        <v>2029</v>
      </c>
      <c r="H539" t="s">
        <v>530</v>
      </c>
      <c r="I539" t="s">
        <v>124</v>
      </c>
      <c r="J539" s="6" t="s">
        <v>13821</v>
      </c>
      <c r="K539">
        <v>85</v>
      </c>
      <c r="L539" t="s">
        <v>80</v>
      </c>
      <c r="M539">
        <f t="shared" si="16"/>
        <v>0</v>
      </c>
      <c r="N539" s="23" t="s">
        <v>10785</v>
      </c>
      <c r="O539" s="23" t="s">
        <v>4205</v>
      </c>
      <c r="P539" s="23">
        <f t="shared" si="17"/>
        <v>4</v>
      </c>
    </row>
    <row r="540" spans="1:16" x14ac:dyDescent="0.3">
      <c r="A540">
        <v>555</v>
      </c>
      <c r="B540" t="s">
        <v>555</v>
      </c>
      <c r="C540" t="s">
        <v>2030</v>
      </c>
      <c r="D540" t="s">
        <v>28</v>
      </c>
      <c r="E540" t="s">
        <v>29</v>
      </c>
      <c r="F540">
        <v>60</v>
      </c>
      <c r="G540" t="s">
        <v>2031</v>
      </c>
      <c r="H540" t="s">
        <v>2032</v>
      </c>
      <c r="I540" t="s">
        <v>173</v>
      </c>
      <c r="J540" s="6">
        <v>44775</v>
      </c>
      <c r="K540">
        <v>104</v>
      </c>
      <c r="L540" t="s">
        <v>80</v>
      </c>
      <c r="M540">
        <f t="shared" si="16"/>
        <v>0</v>
      </c>
      <c r="N540" s="23" t="s">
        <v>10786</v>
      </c>
      <c r="O540" s="23" t="s">
        <v>10787</v>
      </c>
      <c r="P540" s="23">
        <f t="shared" si="17"/>
        <v>6</v>
      </c>
    </row>
    <row r="541" spans="1:16" x14ac:dyDescent="0.3">
      <c r="A541">
        <v>556</v>
      </c>
      <c r="B541" t="s">
        <v>1741</v>
      </c>
      <c r="C541" t="s">
        <v>2033</v>
      </c>
      <c r="D541" t="s">
        <v>28</v>
      </c>
      <c r="E541" t="s">
        <v>29</v>
      </c>
      <c r="F541">
        <v>90</v>
      </c>
      <c r="G541" t="s">
        <v>2034</v>
      </c>
      <c r="H541" t="s">
        <v>2035</v>
      </c>
      <c r="I541" t="s">
        <v>32</v>
      </c>
      <c r="J541" s="6" t="s">
        <v>13681</v>
      </c>
      <c r="K541">
        <v>10</v>
      </c>
      <c r="L541" t="s">
        <v>45</v>
      </c>
      <c r="M541">
        <f t="shared" si="16"/>
        <v>0</v>
      </c>
      <c r="N541" s="23" t="s">
        <v>10786</v>
      </c>
      <c r="O541" s="23" t="s">
        <v>3780</v>
      </c>
      <c r="P541" s="23">
        <f t="shared" si="17"/>
        <v>5</v>
      </c>
    </row>
    <row r="542" spans="1:16" x14ac:dyDescent="0.3">
      <c r="A542">
        <v>557</v>
      </c>
      <c r="B542" t="s">
        <v>2036</v>
      </c>
      <c r="C542" t="s">
        <v>2037</v>
      </c>
      <c r="D542" t="s">
        <v>51</v>
      </c>
      <c r="E542" t="s">
        <v>16</v>
      </c>
      <c r="F542">
        <v>90</v>
      </c>
      <c r="G542" t="s">
        <v>2038</v>
      </c>
      <c r="H542" t="s">
        <v>2039</v>
      </c>
      <c r="I542" t="s">
        <v>1199</v>
      </c>
      <c r="J542" s="6" t="s">
        <v>13863</v>
      </c>
      <c r="K542">
        <v>56</v>
      </c>
      <c r="L542" t="s">
        <v>20</v>
      </c>
      <c r="M542">
        <f t="shared" si="16"/>
        <v>0</v>
      </c>
      <c r="N542" s="23" t="s">
        <v>10788</v>
      </c>
      <c r="O542" s="23" t="s">
        <v>10438</v>
      </c>
      <c r="P542" s="23">
        <f t="shared" si="17"/>
        <v>5</v>
      </c>
    </row>
    <row r="543" spans="1:16" x14ac:dyDescent="0.3">
      <c r="A543">
        <v>559</v>
      </c>
      <c r="B543" t="s">
        <v>2040</v>
      </c>
      <c r="C543" t="s">
        <v>2041</v>
      </c>
      <c r="D543" t="s">
        <v>41</v>
      </c>
      <c r="E543" t="s">
        <v>16</v>
      </c>
      <c r="F543">
        <v>30</v>
      </c>
      <c r="G543" t="s">
        <v>2042</v>
      </c>
      <c r="H543" t="s">
        <v>1568</v>
      </c>
      <c r="I543" t="s">
        <v>32</v>
      </c>
      <c r="J543" s="6">
        <v>44843</v>
      </c>
      <c r="K543">
        <v>76</v>
      </c>
      <c r="L543" t="s">
        <v>80</v>
      </c>
      <c r="M543">
        <f t="shared" si="16"/>
        <v>0</v>
      </c>
      <c r="N543" s="23" t="s">
        <v>1730</v>
      </c>
      <c r="O543" s="23" t="s">
        <v>6</v>
      </c>
      <c r="P543" s="23">
        <f t="shared" si="17"/>
        <v>6</v>
      </c>
    </row>
    <row r="544" spans="1:16" x14ac:dyDescent="0.3">
      <c r="A544">
        <v>560</v>
      </c>
      <c r="B544" t="s">
        <v>2043</v>
      </c>
      <c r="C544" t="s">
        <v>1145</v>
      </c>
      <c r="D544" t="s">
        <v>28</v>
      </c>
      <c r="E544" t="s">
        <v>29</v>
      </c>
      <c r="F544">
        <v>60</v>
      </c>
      <c r="G544" t="s">
        <v>2044</v>
      </c>
      <c r="H544" t="s">
        <v>2045</v>
      </c>
      <c r="I544" t="s">
        <v>38</v>
      </c>
      <c r="J544" s="6">
        <v>44564</v>
      </c>
      <c r="K544">
        <v>105</v>
      </c>
      <c r="L544" t="s">
        <v>101</v>
      </c>
      <c r="M544">
        <f t="shared" si="16"/>
        <v>0</v>
      </c>
      <c r="N544" s="23" t="s">
        <v>10789</v>
      </c>
      <c r="O544" s="23" t="s">
        <v>3780</v>
      </c>
      <c r="P544" s="23">
        <f t="shared" si="17"/>
        <v>5</v>
      </c>
    </row>
    <row r="545" spans="1:16" x14ac:dyDescent="0.3">
      <c r="A545">
        <v>561</v>
      </c>
      <c r="B545" t="s">
        <v>2046</v>
      </c>
      <c r="C545" t="s">
        <v>2047</v>
      </c>
      <c r="D545" t="s">
        <v>28</v>
      </c>
      <c r="E545" t="s">
        <v>29</v>
      </c>
      <c r="F545">
        <v>30</v>
      </c>
      <c r="G545" t="s">
        <v>2048</v>
      </c>
      <c r="H545" t="s">
        <v>2049</v>
      </c>
      <c r="I545" t="s">
        <v>32</v>
      </c>
      <c r="J545" s="6">
        <v>44075</v>
      </c>
      <c r="K545">
        <v>81</v>
      </c>
      <c r="L545" t="s">
        <v>20</v>
      </c>
      <c r="M545">
        <f t="shared" si="16"/>
        <v>0</v>
      </c>
      <c r="N545" s="23" t="s">
        <v>10790</v>
      </c>
      <c r="O545" s="23" t="s">
        <v>6</v>
      </c>
      <c r="P545" s="23">
        <f t="shared" si="17"/>
        <v>6</v>
      </c>
    </row>
    <row r="546" spans="1:16" x14ac:dyDescent="0.3">
      <c r="A546">
        <v>562</v>
      </c>
      <c r="B546" t="s">
        <v>2050</v>
      </c>
      <c r="C546" t="s">
        <v>2051</v>
      </c>
      <c r="D546" t="s">
        <v>28</v>
      </c>
      <c r="E546" t="s">
        <v>29</v>
      </c>
      <c r="F546">
        <v>90</v>
      </c>
      <c r="G546" t="s">
        <v>2052</v>
      </c>
      <c r="H546" t="s">
        <v>2053</v>
      </c>
      <c r="I546" t="s">
        <v>187</v>
      </c>
      <c r="J546" s="6">
        <v>44139</v>
      </c>
      <c r="K546">
        <v>27</v>
      </c>
      <c r="L546" t="s">
        <v>39</v>
      </c>
      <c r="M546">
        <f t="shared" si="16"/>
        <v>0</v>
      </c>
      <c r="N546" s="23" t="s">
        <v>10791</v>
      </c>
      <c r="O546" s="23" t="s">
        <v>6</v>
      </c>
      <c r="P546" s="23">
        <f t="shared" si="17"/>
        <v>6</v>
      </c>
    </row>
    <row r="547" spans="1:16" x14ac:dyDescent="0.3">
      <c r="A547">
        <v>563</v>
      </c>
      <c r="B547" t="s">
        <v>1383</v>
      </c>
      <c r="C547" t="s">
        <v>2054</v>
      </c>
      <c r="D547" t="s">
        <v>28</v>
      </c>
      <c r="E547" t="s">
        <v>29</v>
      </c>
      <c r="F547">
        <v>90</v>
      </c>
      <c r="G547" t="s">
        <v>2055</v>
      </c>
      <c r="H547" t="s">
        <v>2056</v>
      </c>
      <c r="I547" t="s">
        <v>32</v>
      </c>
      <c r="J547" s="6" t="s">
        <v>13864</v>
      </c>
      <c r="K547">
        <v>55</v>
      </c>
      <c r="L547" t="s">
        <v>20</v>
      </c>
      <c r="M547">
        <f t="shared" si="16"/>
        <v>0</v>
      </c>
      <c r="N547" s="23" t="s">
        <v>10792</v>
      </c>
      <c r="O547" s="23" t="s">
        <v>10549</v>
      </c>
      <c r="P547" s="23">
        <f t="shared" si="17"/>
        <v>3</v>
      </c>
    </row>
    <row r="548" spans="1:16" x14ac:dyDescent="0.3">
      <c r="A548">
        <v>564</v>
      </c>
      <c r="B548" t="s">
        <v>2057</v>
      </c>
      <c r="C548" t="s">
        <v>2043</v>
      </c>
      <c r="D548" t="s">
        <v>51</v>
      </c>
      <c r="E548" t="s">
        <v>16</v>
      </c>
      <c r="F548">
        <v>60</v>
      </c>
      <c r="G548" t="s">
        <v>2058</v>
      </c>
      <c r="H548" t="s">
        <v>2059</v>
      </c>
      <c r="I548" t="s">
        <v>146</v>
      </c>
      <c r="J548" s="6" t="s">
        <v>13865</v>
      </c>
      <c r="K548">
        <v>42</v>
      </c>
      <c r="L548" t="s">
        <v>159</v>
      </c>
      <c r="M548">
        <f t="shared" si="16"/>
        <v>0</v>
      </c>
      <c r="N548" s="23" t="s">
        <v>10793</v>
      </c>
      <c r="O548" s="23" t="s">
        <v>6</v>
      </c>
      <c r="P548" s="23">
        <f t="shared" si="17"/>
        <v>6</v>
      </c>
    </row>
    <row r="549" spans="1:16" x14ac:dyDescent="0.3">
      <c r="A549">
        <v>565</v>
      </c>
      <c r="B549" t="s">
        <v>2060</v>
      </c>
      <c r="C549" t="s">
        <v>161</v>
      </c>
      <c r="D549" t="s">
        <v>15</v>
      </c>
      <c r="E549" t="s">
        <v>16</v>
      </c>
      <c r="F549">
        <v>60</v>
      </c>
      <c r="G549" t="s">
        <v>2061</v>
      </c>
      <c r="H549" t="s">
        <v>2062</v>
      </c>
      <c r="I549" t="s">
        <v>187</v>
      </c>
      <c r="J549" s="6">
        <v>44319</v>
      </c>
      <c r="K549">
        <v>20</v>
      </c>
      <c r="L549" t="s">
        <v>20</v>
      </c>
      <c r="M549">
        <f t="shared" si="16"/>
        <v>0</v>
      </c>
      <c r="N549" s="23" t="s">
        <v>375</v>
      </c>
      <c r="O549" s="23" t="s">
        <v>10425</v>
      </c>
      <c r="P549" s="23">
        <f t="shared" si="17"/>
        <v>3</v>
      </c>
    </row>
    <row r="550" spans="1:16" x14ac:dyDescent="0.3">
      <c r="A550">
        <v>566</v>
      </c>
      <c r="B550" t="s">
        <v>2063</v>
      </c>
      <c r="C550" t="s">
        <v>2064</v>
      </c>
      <c r="D550" t="s">
        <v>28</v>
      </c>
      <c r="E550" t="s">
        <v>29</v>
      </c>
      <c r="F550">
        <v>60</v>
      </c>
      <c r="G550" t="s">
        <v>2065</v>
      </c>
      <c r="H550" t="s">
        <v>2066</v>
      </c>
      <c r="I550" t="s">
        <v>294</v>
      </c>
      <c r="J550" s="6" t="s">
        <v>13866</v>
      </c>
      <c r="K550">
        <v>86</v>
      </c>
      <c r="L550" t="s">
        <v>54</v>
      </c>
      <c r="M550">
        <f t="shared" si="16"/>
        <v>0</v>
      </c>
      <c r="N550" s="23" t="s">
        <v>10794</v>
      </c>
      <c r="O550" s="23" t="s">
        <v>10795</v>
      </c>
      <c r="P550" s="23">
        <f t="shared" si="17"/>
        <v>10</v>
      </c>
    </row>
    <row r="551" spans="1:16" x14ac:dyDescent="0.3">
      <c r="A551">
        <v>567</v>
      </c>
      <c r="B551" t="s">
        <v>2067</v>
      </c>
      <c r="C551" t="s">
        <v>715</v>
      </c>
      <c r="D551" t="s">
        <v>15</v>
      </c>
      <c r="E551" t="s">
        <v>16</v>
      </c>
      <c r="F551">
        <v>60</v>
      </c>
      <c r="G551" t="s">
        <v>2068</v>
      </c>
      <c r="H551" t="s">
        <v>2069</v>
      </c>
      <c r="I551" t="s">
        <v>1035</v>
      </c>
      <c r="J551" s="6" t="s">
        <v>13867</v>
      </c>
      <c r="K551">
        <v>37</v>
      </c>
      <c r="L551" t="s">
        <v>80</v>
      </c>
      <c r="M551">
        <f t="shared" si="16"/>
        <v>0</v>
      </c>
      <c r="N551" s="23" t="s">
        <v>10794</v>
      </c>
      <c r="O551" s="23" t="s">
        <v>10796</v>
      </c>
      <c r="P551" s="23">
        <f t="shared" si="17"/>
        <v>6</v>
      </c>
    </row>
    <row r="552" spans="1:16" x14ac:dyDescent="0.3">
      <c r="A552">
        <v>568</v>
      </c>
      <c r="B552" t="s">
        <v>2070</v>
      </c>
      <c r="C552" t="s">
        <v>2071</v>
      </c>
      <c r="D552" t="s">
        <v>51</v>
      </c>
      <c r="E552" t="s">
        <v>16</v>
      </c>
      <c r="F552">
        <v>60</v>
      </c>
      <c r="G552" t="s">
        <v>2068</v>
      </c>
      <c r="H552" t="s">
        <v>2072</v>
      </c>
      <c r="I552" t="s">
        <v>32</v>
      </c>
      <c r="J552" s="6">
        <v>44085</v>
      </c>
      <c r="K552">
        <v>63</v>
      </c>
      <c r="L552" t="s">
        <v>101</v>
      </c>
      <c r="M552">
        <f t="shared" si="16"/>
        <v>0</v>
      </c>
      <c r="N552" s="23" t="s">
        <v>10794</v>
      </c>
      <c r="O552" s="23" t="s">
        <v>10796</v>
      </c>
      <c r="P552" s="23">
        <f t="shared" si="17"/>
        <v>6</v>
      </c>
    </row>
    <row r="553" spans="1:16" x14ac:dyDescent="0.3">
      <c r="A553">
        <v>569</v>
      </c>
      <c r="B553" t="s">
        <v>2073</v>
      </c>
      <c r="C553" t="s">
        <v>2074</v>
      </c>
      <c r="D553" t="s">
        <v>28</v>
      </c>
      <c r="E553" t="s">
        <v>29</v>
      </c>
      <c r="F553">
        <v>30</v>
      </c>
      <c r="G553" t="s">
        <v>2075</v>
      </c>
      <c r="H553" t="s">
        <v>2076</v>
      </c>
      <c r="I553" t="s">
        <v>2077</v>
      </c>
      <c r="J553" s="6" t="s">
        <v>13868</v>
      </c>
      <c r="K553">
        <v>43</v>
      </c>
      <c r="L553" t="s">
        <v>70</v>
      </c>
      <c r="M553">
        <f t="shared" si="16"/>
        <v>0</v>
      </c>
      <c r="N553" s="23" t="s">
        <v>10797</v>
      </c>
      <c r="O553" s="23" t="s">
        <v>10422</v>
      </c>
      <c r="P553" s="23">
        <f t="shared" si="17"/>
        <v>4</v>
      </c>
    </row>
    <row r="554" spans="1:16" x14ac:dyDescent="0.3">
      <c r="A554">
        <v>570</v>
      </c>
      <c r="B554" t="s">
        <v>2078</v>
      </c>
      <c r="C554" t="s">
        <v>1656</v>
      </c>
      <c r="D554" t="s">
        <v>28</v>
      </c>
      <c r="E554" t="s">
        <v>29</v>
      </c>
      <c r="F554">
        <v>60</v>
      </c>
      <c r="G554" t="s">
        <v>2079</v>
      </c>
      <c r="H554" t="s">
        <v>2080</v>
      </c>
      <c r="I554" t="s">
        <v>124</v>
      </c>
      <c r="J554" s="6" t="s">
        <v>13869</v>
      </c>
      <c r="K554">
        <v>57</v>
      </c>
      <c r="L554" t="s">
        <v>33</v>
      </c>
      <c r="M554">
        <f t="shared" si="16"/>
        <v>0</v>
      </c>
      <c r="N554" s="23" t="s">
        <v>10798</v>
      </c>
      <c r="O554" s="23" t="s">
        <v>6</v>
      </c>
      <c r="P554" s="23">
        <f t="shared" si="17"/>
        <v>6</v>
      </c>
    </row>
    <row r="555" spans="1:16" x14ac:dyDescent="0.3">
      <c r="A555">
        <v>571</v>
      </c>
      <c r="B555" t="s">
        <v>2081</v>
      </c>
      <c r="C555" t="s">
        <v>2082</v>
      </c>
      <c r="D555" t="s">
        <v>15</v>
      </c>
      <c r="E555" t="s">
        <v>16</v>
      </c>
      <c r="F555">
        <v>90</v>
      </c>
      <c r="G555" t="s">
        <v>14833</v>
      </c>
      <c r="H555" t="s">
        <v>2084</v>
      </c>
      <c r="I555" t="s">
        <v>294</v>
      </c>
      <c r="J555" s="6">
        <v>44621</v>
      </c>
      <c r="K555">
        <v>25</v>
      </c>
      <c r="L555" t="s">
        <v>33</v>
      </c>
      <c r="M555">
        <f t="shared" si="16"/>
        <v>0</v>
      </c>
      <c r="N555" s="23" t="s">
        <v>10799</v>
      </c>
      <c r="O555" s="23" t="s">
        <v>3369</v>
      </c>
      <c r="P555" s="23">
        <f t="shared" si="17"/>
        <v>5</v>
      </c>
    </row>
    <row r="556" spans="1:16" x14ac:dyDescent="0.3">
      <c r="A556">
        <v>572</v>
      </c>
      <c r="B556" t="s">
        <v>1147</v>
      </c>
      <c r="C556" t="s">
        <v>367</v>
      </c>
      <c r="D556" t="s">
        <v>28</v>
      </c>
      <c r="E556" t="s">
        <v>29</v>
      </c>
      <c r="F556">
        <v>90</v>
      </c>
      <c r="G556" t="s">
        <v>2085</v>
      </c>
      <c r="H556" t="s">
        <v>405</v>
      </c>
      <c r="I556" t="s">
        <v>32</v>
      </c>
      <c r="J556" s="6">
        <v>44815</v>
      </c>
      <c r="K556">
        <v>59</v>
      </c>
      <c r="L556" t="s">
        <v>39</v>
      </c>
      <c r="M556">
        <f t="shared" si="16"/>
        <v>0</v>
      </c>
      <c r="N556" s="23" t="s">
        <v>10800</v>
      </c>
      <c r="O556" s="23" t="s">
        <v>1021</v>
      </c>
      <c r="P556" s="23">
        <f t="shared" si="17"/>
        <v>6</v>
      </c>
    </row>
    <row r="557" spans="1:16" x14ac:dyDescent="0.3">
      <c r="A557">
        <v>573</v>
      </c>
      <c r="B557" t="s">
        <v>2086</v>
      </c>
      <c r="C557" t="s">
        <v>1554</v>
      </c>
      <c r="D557" t="s">
        <v>28</v>
      </c>
      <c r="E557" t="s">
        <v>29</v>
      </c>
      <c r="F557">
        <v>90</v>
      </c>
      <c r="G557" t="s">
        <v>2087</v>
      </c>
      <c r="H557" t="s">
        <v>579</v>
      </c>
      <c r="I557" t="s">
        <v>32</v>
      </c>
      <c r="J557" s="6" t="s">
        <v>13813</v>
      </c>
      <c r="K557">
        <v>65</v>
      </c>
      <c r="L557" t="s">
        <v>159</v>
      </c>
      <c r="M557">
        <f t="shared" si="16"/>
        <v>0</v>
      </c>
      <c r="N557" s="23" t="s">
        <v>2087</v>
      </c>
      <c r="O557" s="23"/>
      <c r="P557" s="23">
        <f t="shared" si="17"/>
        <v>0</v>
      </c>
    </row>
    <row r="558" spans="1:16" x14ac:dyDescent="0.3">
      <c r="A558">
        <v>574</v>
      </c>
      <c r="B558" t="s">
        <v>2088</v>
      </c>
      <c r="C558" t="s">
        <v>2089</v>
      </c>
      <c r="D558" t="s">
        <v>28</v>
      </c>
      <c r="E558" t="s">
        <v>29</v>
      </c>
      <c r="F558">
        <v>60</v>
      </c>
      <c r="G558" t="s">
        <v>14453</v>
      </c>
      <c r="H558" t="s">
        <v>63</v>
      </c>
      <c r="I558" t="s">
        <v>32</v>
      </c>
      <c r="J558" s="6" t="s">
        <v>13864</v>
      </c>
      <c r="K558">
        <v>84</v>
      </c>
      <c r="L558" t="s">
        <v>159</v>
      </c>
      <c r="M558">
        <f t="shared" si="16"/>
        <v>0</v>
      </c>
      <c r="N558" s="23" t="s">
        <v>4640</v>
      </c>
      <c r="O558" s="23" t="s">
        <v>9969</v>
      </c>
      <c r="P558" s="23">
        <f t="shared" si="17"/>
        <v>6</v>
      </c>
    </row>
    <row r="559" spans="1:16" x14ac:dyDescent="0.3">
      <c r="A559">
        <v>575</v>
      </c>
      <c r="B559" t="s">
        <v>1296</v>
      </c>
      <c r="C559" t="s">
        <v>2091</v>
      </c>
      <c r="D559" t="s">
        <v>28</v>
      </c>
      <c r="E559" t="s">
        <v>29</v>
      </c>
      <c r="F559">
        <v>90</v>
      </c>
      <c r="G559" t="s">
        <v>2092</v>
      </c>
      <c r="H559" t="s">
        <v>2093</v>
      </c>
      <c r="I559" t="s">
        <v>32</v>
      </c>
      <c r="J559" s="6" t="s">
        <v>13702</v>
      </c>
      <c r="K559">
        <v>32</v>
      </c>
      <c r="L559" t="s">
        <v>101</v>
      </c>
      <c r="M559">
        <f t="shared" si="16"/>
        <v>0</v>
      </c>
      <c r="N559" s="23" t="s">
        <v>10801</v>
      </c>
      <c r="O559" s="23" t="s">
        <v>10436</v>
      </c>
      <c r="P559" s="23">
        <f t="shared" si="17"/>
        <v>8</v>
      </c>
    </row>
    <row r="560" spans="1:16" x14ac:dyDescent="0.3">
      <c r="A560">
        <v>576</v>
      </c>
      <c r="B560" t="s">
        <v>2094</v>
      </c>
      <c r="C560" t="s">
        <v>2095</v>
      </c>
      <c r="D560" t="s">
        <v>51</v>
      </c>
      <c r="E560" t="s">
        <v>16</v>
      </c>
      <c r="F560">
        <v>30</v>
      </c>
      <c r="G560" t="s">
        <v>2096</v>
      </c>
      <c r="H560" t="s">
        <v>2097</v>
      </c>
      <c r="I560" t="s">
        <v>178</v>
      </c>
      <c r="J560" s="6">
        <v>44414</v>
      </c>
      <c r="K560">
        <v>16</v>
      </c>
      <c r="L560" t="s">
        <v>33</v>
      </c>
      <c r="M560">
        <f t="shared" si="16"/>
        <v>0</v>
      </c>
      <c r="N560" s="23" t="s">
        <v>10802</v>
      </c>
      <c r="O560" s="23" t="s">
        <v>3222</v>
      </c>
      <c r="P560" s="23">
        <f t="shared" si="17"/>
        <v>4</v>
      </c>
    </row>
    <row r="561" spans="1:16" x14ac:dyDescent="0.3">
      <c r="A561">
        <v>577</v>
      </c>
      <c r="B561" t="s">
        <v>2098</v>
      </c>
      <c r="C561" t="s">
        <v>629</v>
      </c>
      <c r="D561" t="s">
        <v>28</v>
      </c>
      <c r="E561" t="s">
        <v>29</v>
      </c>
      <c r="F561">
        <v>90</v>
      </c>
      <c r="G561" t="s">
        <v>2099</v>
      </c>
      <c r="H561" t="s">
        <v>2100</v>
      </c>
      <c r="I561" t="s">
        <v>819</v>
      </c>
      <c r="J561" s="6" t="s">
        <v>13725</v>
      </c>
      <c r="K561">
        <v>33</v>
      </c>
      <c r="L561" t="s">
        <v>54</v>
      </c>
      <c r="M561">
        <f t="shared" si="16"/>
        <v>0</v>
      </c>
      <c r="N561" s="23" t="s">
        <v>10803</v>
      </c>
      <c r="O561" s="23" t="s">
        <v>10422</v>
      </c>
      <c r="P561" s="23">
        <f t="shared" si="17"/>
        <v>4</v>
      </c>
    </row>
    <row r="562" spans="1:16" x14ac:dyDescent="0.3">
      <c r="A562">
        <v>578</v>
      </c>
      <c r="B562" t="s">
        <v>2101</v>
      </c>
      <c r="C562" t="s">
        <v>705</v>
      </c>
      <c r="D562" t="s">
        <v>28</v>
      </c>
      <c r="E562" t="s">
        <v>29</v>
      </c>
      <c r="F562">
        <v>90</v>
      </c>
      <c r="G562" t="s">
        <v>2102</v>
      </c>
      <c r="H562" t="s">
        <v>498</v>
      </c>
      <c r="I562" t="s">
        <v>32</v>
      </c>
      <c r="J562" s="6" t="s">
        <v>13870</v>
      </c>
      <c r="K562">
        <v>44</v>
      </c>
      <c r="L562" t="s">
        <v>101</v>
      </c>
      <c r="M562">
        <f t="shared" si="16"/>
        <v>0</v>
      </c>
      <c r="N562" s="23" t="s">
        <v>10804</v>
      </c>
      <c r="O562" s="23" t="s">
        <v>10422</v>
      </c>
      <c r="P562" s="23">
        <f t="shared" si="17"/>
        <v>4</v>
      </c>
    </row>
    <row r="563" spans="1:16" x14ac:dyDescent="0.3">
      <c r="A563">
        <v>579</v>
      </c>
      <c r="B563" t="s">
        <v>2103</v>
      </c>
      <c r="C563" t="s">
        <v>589</v>
      </c>
      <c r="D563" t="s">
        <v>51</v>
      </c>
      <c r="E563" t="s">
        <v>16</v>
      </c>
      <c r="F563">
        <v>60</v>
      </c>
      <c r="G563" t="s">
        <v>2104</v>
      </c>
      <c r="H563" t="s">
        <v>2105</v>
      </c>
      <c r="I563" t="s">
        <v>110</v>
      </c>
      <c r="J563" s="6">
        <v>44320</v>
      </c>
      <c r="K563">
        <v>88</v>
      </c>
      <c r="L563" t="s">
        <v>159</v>
      </c>
      <c r="M563">
        <f t="shared" si="16"/>
        <v>0</v>
      </c>
      <c r="N563" s="23" t="s">
        <v>10805</v>
      </c>
      <c r="O563" s="23" t="s">
        <v>1021</v>
      </c>
      <c r="P563" s="23">
        <f t="shared" si="17"/>
        <v>6</v>
      </c>
    </row>
    <row r="564" spans="1:16" x14ac:dyDescent="0.3">
      <c r="A564">
        <v>580</v>
      </c>
      <c r="B564" t="s">
        <v>2106</v>
      </c>
      <c r="C564" t="s">
        <v>2107</v>
      </c>
      <c r="D564" t="s">
        <v>28</v>
      </c>
      <c r="E564" t="s">
        <v>29</v>
      </c>
      <c r="F564">
        <v>60</v>
      </c>
      <c r="G564" t="s">
        <v>14454</v>
      </c>
      <c r="H564" t="s">
        <v>2109</v>
      </c>
      <c r="I564" t="s">
        <v>32</v>
      </c>
      <c r="J564" s="6" t="s">
        <v>13871</v>
      </c>
      <c r="K564">
        <v>70</v>
      </c>
      <c r="L564" t="s">
        <v>101</v>
      </c>
      <c r="M564">
        <f t="shared" si="16"/>
        <v>0</v>
      </c>
      <c r="N564" s="23" t="s">
        <v>10806</v>
      </c>
      <c r="O564" s="23" t="s">
        <v>10422</v>
      </c>
      <c r="P564" s="23">
        <f t="shared" si="17"/>
        <v>4</v>
      </c>
    </row>
    <row r="565" spans="1:16" x14ac:dyDescent="0.3">
      <c r="A565">
        <v>581</v>
      </c>
      <c r="B565" t="s">
        <v>2110</v>
      </c>
      <c r="C565" t="s">
        <v>1703</v>
      </c>
      <c r="D565" t="s">
        <v>28</v>
      </c>
      <c r="E565" t="s">
        <v>29</v>
      </c>
      <c r="F565">
        <v>60</v>
      </c>
      <c r="G565" t="s">
        <v>14834</v>
      </c>
      <c r="H565" t="s">
        <v>48</v>
      </c>
      <c r="I565" t="s">
        <v>25</v>
      </c>
      <c r="J565" s="6">
        <v>44785</v>
      </c>
      <c r="K565">
        <v>42</v>
      </c>
      <c r="L565" t="s">
        <v>33</v>
      </c>
      <c r="M565">
        <f t="shared" si="16"/>
        <v>0</v>
      </c>
      <c r="N565" s="23" t="s">
        <v>10807</v>
      </c>
      <c r="O565" s="23" t="s">
        <v>384</v>
      </c>
      <c r="P565" s="23">
        <f t="shared" si="17"/>
        <v>5</v>
      </c>
    </row>
    <row r="566" spans="1:16" x14ac:dyDescent="0.3">
      <c r="A566">
        <v>582</v>
      </c>
      <c r="B566" t="s">
        <v>2112</v>
      </c>
      <c r="C566" t="s">
        <v>2113</v>
      </c>
      <c r="D566" t="s">
        <v>51</v>
      </c>
      <c r="E566" t="s">
        <v>16</v>
      </c>
      <c r="F566">
        <v>90</v>
      </c>
      <c r="G566" t="s">
        <v>2114</v>
      </c>
      <c r="H566" t="s">
        <v>105</v>
      </c>
      <c r="I566" t="s">
        <v>32</v>
      </c>
      <c r="J566" s="6" t="s">
        <v>13872</v>
      </c>
      <c r="K566">
        <v>100</v>
      </c>
      <c r="L566" t="s">
        <v>54</v>
      </c>
      <c r="M566">
        <f t="shared" si="16"/>
        <v>0</v>
      </c>
      <c r="N566" s="23" t="s">
        <v>10808</v>
      </c>
      <c r="O566" s="23" t="s">
        <v>10422</v>
      </c>
      <c r="P566" s="23">
        <f t="shared" si="17"/>
        <v>4</v>
      </c>
    </row>
    <row r="567" spans="1:16" x14ac:dyDescent="0.3">
      <c r="A567">
        <v>583</v>
      </c>
      <c r="B567" t="s">
        <v>2115</v>
      </c>
      <c r="C567" t="s">
        <v>1596</v>
      </c>
      <c r="D567" t="s">
        <v>117</v>
      </c>
      <c r="E567" t="s">
        <v>29</v>
      </c>
      <c r="F567">
        <v>90</v>
      </c>
      <c r="G567" t="s">
        <v>2116</v>
      </c>
      <c r="H567" t="s">
        <v>2117</v>
      </c>
      <c r="I567" t="s">
        <v>886</v>
      </c>
      <c r="J567" s="6" t="s">
        <v>13873</v>
      </c>
      <c r="K567">
        <v>65</v>
      </c>
      <c r="L567" t="s">
        <v>80</v>
      </c>
      <c r="M567">
        <f t="shared" si="16"/>
        <v>0</v>
      </c>
      <c r="N567" s="23" t="s">
        <v>10809</v>
      </c>
      <c r="O567" s="23" t="s">
        <v>10417</v>
      </c>
      <c r="P567" s="23">
        <f t="shared" si="17"/>
        <v>5</v>
      </c>
    </row>
    <row r="568" spans="1:16" x14ac:dyDescent="0.3">
      <c r="A568">
        <v>584</v>
      </c>
      <c r="B568" t="s">
        <v>2118</v>
      </c>
      <c r="C568" t="s">
        <v>2119</v>
      </c>
      <c r="D568" t="s">
        <v>28</v>
      </c>
      <c r="E568" t="s">
        <v>29</v>
      </c>
      <c r="F568">
        <v>30</v>
      </c>
      <c r="G568" t="s">
        <v>2120</v>
      </c>
      <c r="H568" t="s">
        <v>2121</v>
      </c>
      <c r="I568" t="s">
        <v>38</v>
      </c>
      <c r="J568" s="6" t="s">
        <v>13874</v>
      </c>
      <c r="K568">
        <v>7</v>
      </c>
      <c r="L568" t="s">
        <v>45</v>
      </c>
      <c r="M568">
        <f t="shared" si="16"/>
        <v>0</v>
      </c>
      <c r="N568" s="23" t="s">
        <v>10810</v>
      </c>
      <c r="O568" s="23" t="s">
        <v>3780</v>
      </c>
      <c r="P568" s="23">
        <f t="shared" si="17"/>
        <v>5</v>
      </c>
    </row>
    <row r="569" spans="1:16" x14ac:dyDescent="0.3">
      <c r="A569">
        <v>585</v>
      </c>
      <c r="B569" t="s">
        <v>1423</v>
      </c>
      <c r="C569" t="s">
        <v>139</v>
      </c>
      <c r="D569" t="s">
        <v>51</v>
      </c>
      <c r="E569" t="s">
        <v>16</v>
      </c>
      <c r="F569">
        <v>90</v>
      </c>
      <c r="G569" t="s">
        <v>2122</v>
      </c>
      <c r="H569" t="s">
        <v>2123</v>
      </c>
      <c r="I569" t="s">
        <v>187</v>
      </c>
      <c r="J569" s="6" t="s">
        <v>13875</v>
      </c>
      <c r="K569">
        <v>46</v>
      </c>
      <c r="L569" t="s">
        <v>101</v>
      </c>
      <c r="M569">
        <f t="shared" si="16"/>
        <v>0</v>
      </c>
      <c r="N569" s="23" t="s">
        <v>10810</v>
      </c>
      <c r="O569" s="23" t="s">
        <v>10453</v>
      </c>
      <c r="P569" s="23">
        <f t="shared" si="17"/>
        <v>7</v>
      </c>
    </row>
    <row r="570" spans="1:16" x14ac:dyDescent="0.3">
      <c r="A570">
        <v>586</v>
      </c>
      <c r="B570" t="s">
        <v>2124</v>
      </c>
      <c r="C570" t="s">
        <v>2125</v>
      </c>
      <c r="D570" t="s">
        <v>15</v>
      </c>
      <c r="E570" t="s">
        <v>16</v>
      </c>
      <c r="F570">
        <v>30</v>
      </c>
      <c r="G570" t="s">
        <v>14400</v>
      </c>
      <c r="H570" t="s">
        <v>2127</v>
      </c>
      <c r="I570" t="s">
        <v>32</v>
      </c>
      <c r="J570" s="6" t="s">
        <v>13687</v>
      </c>
      <c r="K570">
        <v>86</v>
      </c>
      <c r="L570" t="s">
        <v>64</v>
      </c>
      <c r="M570">
        <f t="shared" si="16"/>
        <v>0</v>
      </c>
      <c r="N570" s="23" t="s">
        <v>10811</v>
      </c>
      <c r="O570" s="23" t="s">
        <v>10592</v>
      </c>
      <c r="P570" s="23">
        <f t="shared" si="17"/>
        <v>3</v>
      </c>
    </row>
    <row r="571" spans="1:16" x14ac:dyDescent="0.3">
      <c r="A571">
        <v>587</v>
      </c>
      <c r="B571" t="s">
        <v>2128</v>
      </c>
      <c r="C571" t="s">
        <v>1496</v>
      </c>
      <c r="D571" t="s">
        <v>28</v>
      </c>
      <c r="E571" t="s">
        <v>29</v>
      </c>
      <c r="F571">
        <v>90</v>
      </c>
      <c r="G571" t="s">
        <v>2129</v>
      </c>
      <c r="H571" t="s">
        <v>2130</v>
      </c>
      <c r="I571" t="s">
        <v>32</v>
      </c>
      <c r="J571" s="6">
        <v>44166</v>
      </c>
      <c r="K571">
        <v>45</v>
      </c>
      <c r="L571" t="s">
        <v>39</v>
      </c>
      <c r="M571">
        <f t="shared" si="16"/>
        <v>0</v>
      </c>
      <c r="N571" s="23" t="s">
        <v>1133</v>
      </c>
      <c r="O571" s="23" t="s">
        <v>2355</v>
      </c>
      <c r="P571" s="23">
        <f t="shared" si="17"/>
        <v>4</v>
      </c>
    </row>
    <row r="572" spans="1:16" x14ac:dyDescent="0.3">
      <c r="A572">
        <v>588</v>
      </c>
      <c r="B572" t="s">
        <v>2131</v>
      </c>
      <c r="C572" t="s">
        <v>2132</v>
      </c>
      <c r="D572" t="s">
        <v>15</v>
      </c>
      <c r="E572" t="s">
        <v>16</v>
      </c>
      <c r="F572">
        <v>30</v>
      </c>
      <c r="G572" t="s">
        <v>2129</v>
      </c>
      <c r="H572" t="s">
        <v>2133</v>
      </c>
      <c r="I572" t="s">
        <v>32</v>
      </c>
      <c r="J572" s="6" t="s">
        <v>13876</v>
      </c>
      <c r="K572">
        <v>15</v>
      </c>
      <c r="L572" t="s">
        <v>64</v>
      </c>
      <c r="M572">
        <f t="shared" si="16"/>
        <v>0</v>
      </c>
      <c r="N572" s="23" t="s">
        <v>1133</v>
      </c>
      <c r="O572" s="23" t="s">
        <v>2355</v>
      </c>
      <c r="P572" s="23">
        <f t="shared" si="17"/>
        <v>4</v>
      </c>
    </row>
    <row r="573" spans="1:16" x14ac:dyDescent="0.3">
      <c r="A573">
        <v>589</v>
      </c>
      <c r="B573" t="s">
        <v>2134</v>
      </c>
      <c r="C573" t="s">
        <v>2135</v>
      </c>
      <c r="D573" t="s">
        <v>15</v>
      </c>
      <c r="E573" t="s">
        <v>16</v>
      </c>
      <c r="F573">
        <v>30</v>
      </c>
      <c r="G573" t="s">
        <v>2136</v>
      </c>
      <c r="H573" t="s">
        <v>2137</v>
      </c>
      <c r="I573" t="s">
        <v>187</v>
      </c>
      <c r="J573" s="6" t="s">
        <v>13799</v>
      </c>
      <c r="K573">
        <v>103</v>
      </c>
      <c r="L573" t="s">
        <v>20</v>
      </c>
      <c r="M573">
        <f t="shared" si="16"/>
        <v>0</v>
      </c>
      <c r="N573" s="23" t="s">
        <v>568</v>
      </c>
      <c r="O573" s="23" t="s">
        <v>10549</v>
      </c>
      <c r="P573" s="23">
        <f t="shared" si="17"/>
        <v>3</v>
      </c>
    </row>
    <row r="574" spans="1:16" x14ac:dyDescent="0.3">
      <c r="A574">
        <v>590</v>
      </c>
      <c r="B574" t="s">
        <v>2138</v>
      </c>
      <c r="C574" t="s">
        <v>2139</v>
      </c>
      <c r="D574" t="s">
        <v>28</v>
      </c>
      <c r="E574" t="s">
        <v>29</v>
      </c>
      <c r="F574">
        <v>60</v>
      </c>
      <c r="G574" t="s">
        <v>2140</v>
      </c>
      <c r="H574" t="s">
        <v>2141</v>
      </c>
      <c r="I574" t="s">
        <v>1078</v>
      </c>
      <c r="J574" s="6">
        <v>43989</v>
      </c>
      <c r="K574">
        <v>12</v>
      </c>
      <c r="L574" t="s">
        <v>80</v>
      </c>
      <c r="M574">
        <f t="shared" si="16"/>
        <v>0</v>
      </c>
      <c r="N574" s="23" t="s">
        <v>10812</v>
      </c>
      <c r="O574" s="23" t="s">
        <v>10422</v>
      </c>
      <c r="P574" s="23">
        <f t="shared" si="17"/>
        <v>4</v>
      </c>
    </row>
    <row r="575" spans="1:16" x14ac:dyDescent="0.3">
      <c r="A575">
        <v>591</v>
      </c>
      <c r="B575" t="s">
        <v>2142</v>
      </c>
      <c r="C575" t="s">
        <v>2143</v>
      </c>
      <c r="D575" t="s">
        <v>28</v>
      </c>
      <c r="E575" t="s">
        <v>29</v>
      </c>
      <c r="F575">
        <v>30</v>
      </c>
      <c r="G575" t="s">
        <v>2144</v>
      </c>
      <c r="H575" t="s">
        <v>1077</v>
      </c>
      <c r="I575" t="s">
        <v>1078</v>
      </c>
      <c r="J575" s="6">
        <v>43953</v>
      </c>
      <c r="K575">
        <v>56</v>
      </c>
      <c r="L575" t="s">
        <v>101</v>
      </c>
      <c r="M575">
        <f t="shared" si="16"/>
        <v>0</v>
      </c>
      <c r="N575" s="23" t="s">
        <v>10813</v>
      </c>
      <c r="O575" s="23" t="s">
        <v>10417</v>
      </c>
      <c r="P575" s="23">
        <f t="shared" si="17"/>
        <v>5</v>
      </c>
    </row>
    <row r="576" spans="1:16" x14ac:dyDescent="0.3">
      <c r="A576">
        <v>592</v>
      </c>
      <c r="B576" t="s">
        <v>755</v>
      </c>
      <c r="C576" t="s">
        <v>2145</v>
      </c>
      <c r="D576" t="s">
        <v>28</v>
      </c>
      <c r="E576" t="s">
        <v>29</v>
      </c>
      <c r="F576">
        <v>30</v>
      </c>
      <c r="G576" t="s">
        <v>2146</v>
      </c>
      <c r="H576" t="s">
        <v>1512</v>
      </c>
      <c r="I576" t="s">
        <v>25</v>
      </c>
      <c r="J576" s="6" t="s">
        <v>13733</v>
      </c>
      <c r="K576">
        <v>31</v>
      </c>
      <c r="L576" t="s">
        <v>70</v>
      </c>
      <c r="M576">
        <f t="shared" si="16"/>
        <v>0</v>
      </c>
      <c r="N576" s="23" t="s">
        <v>10814</v>
      </c>
      <c r="O576" s="23" t="s">
        <v>10422</v>
      </c>
      <c r="P576" s="23">
        <f t="shared" si="17"/>
        <v>4</v>
      </c>
    </row>
    <row r="577" spans="1:16" x14ac:dyDescent="0.3">
      <c r="A577">
        <v>593</v>
      </c>
      <c r="B577" t="s">
        <v>2147</v>
      </c>
      <c r="C577" t="s">
        <v>2148</v>
      </c>
      <c r="D577" t="s">
        <v>28</v>
      </c>
      <c r="E577" t="s">
        <v>29</v>
      </c>
      <c r="F577">
        <v>30</v>
      </c>
      <c r="G577" t="s">
        <v>2149</v>
      </c>
      <c r="H577" t="s">
        <v>1855</v>
      </c>
      <c r="I577" t="s">
        <v>25</v>
      </c>
      <c r="J577" s="6" t="s">
        <v>13877</v>
      </c>
      <c r="K577">
        <v>58</v>
      </c>
      <c r="L577" t="s">
        <v>45</v>
      </c>
      <c r="M577">
        <f t="shared" si="16"/>
        <v>0</v>
      </c>
      <c r="N577" s="23" t="s">
        <v>10814</v>
      </c>
      <c r="O577" s="23" t="s">
        <v>10420</v>
      </c>
      <c r="P577" s="23">
        <f t="shared" si="17"/>
        <v>6</v>
      </c>
    </row>
    <row r="578" spans="1:16" x14ac:dyDescent="0.3">
      <c r="A578">
        <v>594</v>
      </c>
      <c r="B578" t="s">
        <v>2150</v>
      </c>
      <c r="C578" t="s">
        <v>1471</v>
      </c>
      <c r="D578" t="s">
        <v>117</v>
      </c>
      <c r="E578" t="s">
        <v>16</v>
      </c>
      <c r="F578">
        <v>30</v>
      </c>
      <c r="G578" t="s">
        <v>2151</v>
      </c>
      <c r="H578" t="s">
        <v>2152</v>
      </c>
      <c r="I578" t="s">
        <v>32</v>
      </c>
      <c r="J578" s="6" t="s">
        <v>13878</v>
      </c>
      <c r="K578">
        <v>62</v>
      </c>
      <c r="L578" t="s">
        <v>159</v>
      </c>
      <c r="M578">
        <f t="shared" ref="M578:M641" si="18">COUNTBLANK(A578:L578)</f>
        <v>0</v>
      </c>
      <c r="N578" s="23" t="s">
        <v>10815</v>
      </c>
      <c r="O578" s="23" t="s">
        <v>10422</v>
      </c>
      <c r="P578" s="23">
        <f t="shared" ref="P578:P641" si="19">LEN(O578)</f>
        <v>4</v>
      </c>
    </row>
    <row r="579" spans="1:16" x14ac:dyDescent="0.3">
      <c r="A579">
        <v>595</v>
      </c>
      <c r="B579" t="s">
        <v>2153</v>
      </c>
      <c r="C579" t="s">
        <v>2154</v>
      </c>
      <c r="D579" t="s">
        <v>28</v>
      </c>
      <c r="E579" t="s">
        <v>29</v>
      </c>
      <c r="F579">
        <v>60</v>
      </c>
      <c r="G579" t="s">
        <v>2155</v>
      </c>
      <c r="H579" t="s">
        <v>2156</v>
      </c>
      <c r="I579" t="s">
        <v>32</v>
      </c>
      <c r="J579" s="6">
        <v>44873</v>
      </c>
      <c r="K579">
        <v>67</v>
      </c>
      <c r="L579" t="s">
        <v>101</v>
      </c>
      <c r="M579">
        <f t="shared" si="18"/>
        <v>0</v>
      </c>
      <c r="N579" s="23" t="s">
        <v>1918</v>
      </c>
      <c r="O579" s="23" t="s">
        <v>10476</v>
      </c>
      <c r="P579" s="23">
        <f t="shared" si="19"/>
        <v>5</v>
      </c>
    </row>
    <row r="580" spans="1:16" x14ac:dyDescent="0.3">
      <c r="A580">
        <v>596</v>
      </c>
      <c r="B580" t="s">
        <v>2157</v>
      </c>
      <c r="C580" t="s">
        <v>2158</v>
      </c>
      <c r="D580" t="s">
        <v>15</v>
      </c>
      <c r="E580" t="s">
        <v>16</v>
      </c>
      <c r="F580">
        <v>90</v>
      </c>
      <c r="G580" t="s">
        <v>14455</v>
      </c>
      <c r="H580" t="s">
        <v>912</v>
      </c>
      <c r="I580" t="s">
        <v>913</v>
      </c>
      <c r="J580" s="6" t="s">
        <v>13879</v>
      </c>
      <c r="K580">
        <v>87</v>
      </c>
      <c r="L580" t="s">
        <v>70</v>
      </c>
      <c r="M580">
        <f t="shared" si="18"/>
        <v>0</v>
      </c>
      <c r="N580" s="23" t="s">
        <v>10816</v>
      </c>
      <c r="O580" s="23" t="s">
        <v>10422</v>
      </c>
      <c r="P580" s="23">
        <f t="shared" si="19"/>
        <v>4</v>
      </c>
    </row>
    <row r="581" spans="1:16" x14ac:dyDescent="0.3">
      <c r="A581">
        <v>597</v>
      </c>
      <c r="B581" t="s">
        <v>2160</v>
      </c>
      <c r="C581" t="s">
        <v>2161</v>
      </c>
      <c r="D581" t="s">
        <v>51</v>
      </c>
      <c r="E581" t="s">
        <v>16</v>
      </c>
      <c r="F581">
        <v>30</v>
      </c>
      <c r="G581" t="s">
        <v>2162</v>
      </c>
      <c r="H581" t="s">
        <v>2163</v>
      </c>
      <c r="I581" t="s">
        <v>1824</v>
      </c>
      <c r="J581" s="6" t="s">
        <v>13699</v>
      </c>
      <c r="K581">
        <v>24</v>
      </c>
      <c r="L581" t="s">
        <v>64</v>
      </c>
      <c r="M581">
        <f t="shared" si="18"/>
        <v>0</v>
      </c>
      <c r="N581" s="23" t="s">
        <v>10817</v>
      </c>
      <c r="O581" s="23" t="s">
        <v>10417</v>
      </c>
      <c r="P581" s="23">
        <f t="shared" si="19"/>
        <v>5</v>
      </c>
    </row>
    <row r="582" spans="1:16" x14ac:dyDescent="0.3">
      <c r="A582">
        <v>598</v>
      </c>
      <c r="B582" t="s">
        <v>2164</v>
      </c>
      <c r="C582" t="s">
        <v>1913</v>
      </c>
      <c r="D582" t="s">
        <v>92</v>
      </c>
      <c r="E582" t="s">
        <v>16</v>
      </c>
      <c r="F582">
        <v>30</v>
      </c>
      <c r="G582" t="s">
        <v>13600</v>
      </c>
      <c r="H582" t="s">
        <v>1969</v>
      </c>
      <c r="I582" t="s">
        <v>32</v>
      </c>
      <c r="J582" s="6" t="s">
        <v>13880</v>
      </c>
      <c r="K582">
        <v>77</v>
      </c>
      <c r="L582" t="s">
        <v>54</v>
      </c>
      <c r="M582">
        <f t="shared" si="18"/>
        <v>0</v>
      </c>
      <c r="N582" s="23" t="s">
        <v>10818</v>
      </c>
      <c r="O582" s="23" t="s">
        <v>10819</v>
      </c>
      <c r="P582" s="23">
        <f t="shared" si="19"/>
        <v>9</v>
      </c>
    </row>
    <row r="583" spans="1:16" x14ac:dyDescent="0.3">
      <c r="A583">
        <v>599</v>
      </c>
      <c r="B583" t="s">
        <v>2166</v>
      </c>
      <c r="C583" t="s">
        <v>2167</v>
      </c>
      <c r="D583" t="s">
        <v>28</v>
      </c>
      <c r="E583" t="s">
        <v>29</v>
      </c>
      <c r="F583">
        <v>60</v>
      </c>
      <c r="G583" t="s">
        <v>2168</v>
      </c>
      <c r="H583" t="s">
        <v>2169</v>
      </c>
      <c r="I583" t="s">
        <v>32</v>
      </c>
      <c r="J583" s="6">
        <v>44805</v>
      </c>
      <c r="K583">
        <v>65</v>
      </c>
      <c r="L583" t="s">
        <v>33</v>
      </c>
      <c r="M583">
        <f t="shared" si="18"/>
        <v>0</v>
      </c>
      <c r="N583" s="23" t="s">
        <v>10820</v>
      </c>
      <c r="O583" s="23" t="s">
        <v>6</v>
      </c>
      <c r="P583" s="23">
        <f t="shared" si="19"/>
        <v>6</v>
      </c>
    </row>
    <row r="584" spans="1:16" x14ac:dyDescent="0.3">
      <c r="A584">
        <v>600</v>
      </c>
      <c r="B584" t="s">
        <v>2170</v>
      </c>
      <c r="C584" t="s">
        <v>653</v>
      </c>
      <c r="D584" t="s">
        <v>15</v>
      </c>
      <c r="E584" t="s">
        <v>16</v>
      </c>
      <c r="F584">
        <v>90</v>
      </c>
      <c r="G584" t="s">
        <v>2171</v>
      </c>
      <c r="H584" t="s">
        <v>2172</v>
      </c>
      <c r="I584" t="s">
        <v>32</v>
      </c>
      <c r="J584" s="6" t="s">
        <v>13790</v>
      </c>
      <c r="K584">
        <v>6</v>
      </c>
      <c r="L584" t="s">
        <v>54</v>
      </c>
      <c r="M584">
        <f t="shared" si="18"/>
        <v>0</v>
      </c>
      <c r="N584" s="23" t="s">
        <v>1300</v>
      </c>
      <c r="O584" s="23" t="s">
        <v>10453</v>
      </c>
      <c r="P584" s="23">
        <f t="shared" si="19"/>
        <v>7</v>
      </c>
    </row>
    <row r="585" spans="1:16" x14ac:dyDescent="0.3">
      <c r="A585">
        <v>601</v>
      </c>
      <c r="B585" t="s">
        <v>2173</v>
      </c>
      <c r="C585" t="s">
        <v>2174</v>
      </c>
      <c r="D585" t="s">
        <v>51</v>
      </c>
      <c r="E585" t="s">
        <v>16</v>
      </c>
      <c r="F585">
        <v>90</v>
      </c>
      <c r="G585" t="s">
        <v>2175</v>
      </c>
      <c r="H585" t="s">
        <v>1768</v>
      </c>
      <c r="I585" t="s">
        <v>32</v>
      </c>
      <c r="J585" s="6" t="s">
        <v>13881</v>
      </c>
      <c r="K585">
        <v>67</v>
      </c>
      <c r="L585" t="s">
        <v>54</v>
      </c>
      <c r="M585">
        <f t="shared" si="18"/>
        <v>0</v>
      </c>
      <c r="N585" s="23" t="s">
        <v>1300</v>
      </c>
      <c r="O585" s="23" t="s">
        <v>10425</v>
      </c>
      <c r="P585" s="23">
        <f t="shared" si="19"/>
        <v>3</v>
      </c>
    </row>
    <row r="586" spans="1:16" x14ac:dyDescent="0.3">
      <c r="A586">
        <v>602</v>
      </c>
      <c r="B586" t="s">
        <v>2176</v>
      </c>
      <c r="C586" t="s">
        <v>2177</v>
      </c>
      <c r="D586" t="s">
        <v>15</v>
      </c>
      <c r="E586" t="s">
        <v>16</v>
      </c>
      <c r="F586">
        <v>60</v>
      </c>
      <c r="G586" t="s">
        <v>2178</v>
      </c>
      <c r="H586" t="s">
        <v>2179</v>
      </c>
      <c r="I586" t="s">
        <v>294</v>
      </c>
      <c r="J586" s="6">
        <v>44045</v>
      </c>
      <c r="K586">
        <v>59</v>
      </c>
      <c r="L586" t="s">
        <v>33</v>
      </c>
      <c r="M586">
        <f t="shared" si="18"/>
        <v>0</v>
      </c>
      <c r="N586" s="23" t="s">
        <v>10821</v>
      </c>
      <c r="O586" s="23" t="s">
        <v>10422</v>
      </c>
      <c r="P586" s="23">
        <f t="shared" si="19"/>
        <v>4</v>
      </c>
    </row>
    <row r="587" spans="1:16" x14ac:dyDescent="0.3">
      <c r="A587">
        <v>603</v>
      </c>
      <c r="B587" t="s">
        <v>2180</v>
      </c>
      <c r="C587" t="s">
        <v>2181</v>
      </c>
      <c r="D587" t="s">
        <v>51</v>
      </c>
      <c r="E587" t="s">
        <v>16</v>
      </c>
      <c r="F587">
        <v>60</v>
      </c>
      <c r="G587" t="s">
        <v>2182</v>
      </c>
      <c r="H587" t="s">
        <v>2183</v>
      </c>
      <c r="I587" t="s">
        <v>124</v>
      </c>
      <c r="J587" s="6">
        <v>44234</v>
      </c>
      <c r="K587">
        <v>35</v>
      </c>
      <c r="L587" t="s">
        <v>64</v>
      </c>
      <c r="M587">
        <f t="shared" si="18"/>
        <v>0</v>
      </c>
      <c r="N587" s="23" t="s">
        <v>4721</v>
      </c>
      <c r="O587" s="23" t="s">
        <v>9969</v>
      </c>
      <c r="P587" s="23">
        <f t="shared" si="19"/>
        <v>6</v>
      </c>
    </row>
    <row r="588" spans="1:16" x14ac:dyDescent="0.3">
      <c r="A588">
        <v>604</v>
      </c>
      <c r="B588" t="s">
        <v>2184</v>
      </c>
      <c r="C588" t="s">
        <v>812</v>
      </c>
      <c r="D588" t="s">
        <v>28</v>
      </c>
      <c r="E588" t="s">
        <v>29</v>
      </c>
      <c r="F588">
        <v>90</v>
      </c>
      <c r="G588" t="s">
        <v>2185</v>
      </c>
      <c r="H588" t="s">
        <v>2186</v>
      </c>
      <c r="I588" t="s">
        <v>187</v>
      </c>
      <c r="J588" s="6">
        <v>44176</v>
      </c>
      <c r="K588">
        <v>56</v>
      </c>
      <c r="L588" t="s">
        <v>20</v>
      </c>
      <c r="M588">
        <f t="shared" si="18"/>
        <v>0</v>
      </c>
      <c r="N588" s="23" t="s">
        <v>10822</v>
      </c>
      <c r="O588" s="23" t="s">
        <v>10422</v>
      </c>
      <c r="P588" s="23">
        <f t="shared" si="19"/>
        <v>4</v>
      </c>
    </row>
    <row r="589" spans="1:16" x14ac:dyDescent="0.3">
      <c r="A589">
        <v>605</v>
      </c>
      <c r="B589" t="s">
        <v>2187</v>
      </c>
      <c r="C589" t="s">
        <v>2089</v>
      </c>
      <c r="D589" t="s">
        <v>51</v>
      </c>
      <c r="E589" t="s">
        <v>16</v>
      </c>
      <c r="F589">
        <v>60</v>
      </c>
      <c r="G589" t="s">
        <v>2185</v>
      </c>
      <c r="H589" t="s">
        <v>690</v>
      </c>
      <c r="I589" t="s">
        <v>32</v>
      </c>
      <c r="J589" s="6" t="s">
        <v>13882</v>
      </c>
      <c r="K589">
        <v>104</v>
      </c>
      <c r="L589" t="s">
        <v>39</v>
      </c>
      <c r="M589">
        <f t="shared" si="18"/>
        <v>0</v>
      </c>
      <c r="N589" s="23" t="s">
        <v>10822</v>
      </c>
      <c r="O589" s="23" t="s">
        <v>10422</v>
      </c>
      <c r="P589" s="23">
        <f t="shared" si="19"/>
        <v>4</v>
      </c>
    </row>
    <row r="590" spans="1:16" x14ac:dyDescent="0.3">
      <c r="A590">
        <v>606</v>
      </c>
      <c r="B590" t="s">
        <v>249</v>
      </c>
      <c r="C590" t="s">
        <v>2188</v>
      </c>
      <c r="D590" t="s">
        <v>51</v>
      </c>
      <c r="E590" t="s">
        <v>16</v>
      </c>
      <c r="F590">
        <v>90</v>
      </c>
      <c r="G590" t="s">
        <v>2189</v>
      </c>
      <c r="H590" t="s">
        <v>2121</v>
      </c>
      <c r="I590" t="s">
        <v>38</v>
      </c>
      <c r="J590" s="6" t="s">
        <v>13827</v>
      </c>
      <c r="K590">
        <v>51</v>
      </c>
      <c r="L590" t="s">
        <v>54</v>
      </c>
      <c r="M590">
        <f t="shared" si="18"/>
        <v>0</v>
      </c>
      <c r="N590" s="23" t="s">
        <v>10823</v>
      </c>
      <c r="O590" s="23" t="s">
        <v>3089</v>
      </c>
      <c r="P590" s="23">
        <f t="shared" si="19"/>
        <v>4</v>
      </c>
    </row>
    <row r="591" spans="1:16" x14ac:dyDescent="0.3">
      <c r="A591">
        <v>607</v>
      </c>
      <c r="B591" t="s">
        <v>1991</v>
      </c>
      <c r="C591" t="s">
        <v>655</v>
      </c>
      <c r="D591" t="s">
        <v>28</v>
      </c>
      <c r="E591" t="s">
        <v>29</v>
      </c>
      <c r="F591">
        <v>60</v>
      </c>
      <c r="G591" t="s">
        <v>2189</v>
      </c>
      <c r="H591" t="s">
        <v>2190</v>
      </c>
      <c r="I591" t="s">
        <v>32</v>
      </c>
      <c r="J591" s="6" t="s">
        <v>13883</v>
      </c>
      <c r="K591">
        <v>64</v>
      </c>
      <c r="L591" t="s">
        <v>39</v>
      </c>
      <c r="M591">
        <f t="shared" si="18"/>
        <v>0</v>
      </c>
      <c r="N591" s="23" t="s">
        <v>10823</v>
      </c>
      <c r="O591" s="23" t="s">
        <v>3089</v>
      </c>
      <c r="P591" s="23">
        <f t="shared" si="19"/>
        <v>4</v>
      </c>
    </row>
    <row r="592" spans="1:16" x14ac:dyDescent="0.3">
      <c r="A592">
        <v>608</v>
      </c>
      <c r="B592" t="s">
        <v>2191</v>
      </c>
      <c r="C592" t="s">
        <v>770</v>
      </c>
      <c r="D592" t="s">
        <v>28</v>
      </c>
      <c r="E592" t="s">
        <v>29</v>
      </c>
      <c r="F592">
        <v>30</v>
      </c>
      <c r="G592" t="s">
        <v>14290</v>
      </c>
      <c r="H592" t="s">
        <v>177</v>
      </c>
      <c r="I592" t="s">
        <v>178</v>
      </c>
      <c r="J592" s="6">
        <v>44016</v>
      </c>
      <c r="K592">
        <v>49</v>
      </c>
      <c r="L592" t="s">
        <v>159</v>
      </c>
      <c r="M592">
        <f t="shared" si="18"/>
        <v>0</v>
      </c>
      <c r="N592" s="23" t="s">
        <v>10824</v>
      </c>
      <c r="O592" s="23" t="s">
        <v>10825</v>
      </c>
      <c r="P592" s="23">
        <f t="shared" si="19"/>
        <v>4</v>
      </c>
    </row>
    <row r="593" spans="1:16" x14ac:dyDescent="0.3">
      <c r="A593">
        <v>609</v>
      </c>
      <c r="B593" t="s">
        <v>650</v>
      </c>
      <c r="C593" t="s">
        <v>1773</v>
      </c>
      <c r="D593" t="s">
        <v>51</v>
      </c>
      <c r="E593" t="s">
        <v>16</v>
      </c>
      <c r="F593">
        <v>60</v>
      </c>
      <c r="G593" t="s">
        <v>2193</v>
      </c>
      <c r="H593" t="s">
        <v>2194</v>
      </c>
      <c r="I593" t="s">
        <v>32</v>
      </c>
      <c r="J593" s="6" t="s">
        <v>13718</v>
      </c>
      <c r="K593">
        <v>53</v>
      </c>
      <c r="L593" t="s">
        <v>39</v>
      </c>
      <c r="M593">
        <f t="shared" si="18"/>
        <v>0</v>
      </c>
      <c r="N593" s="23" t="s">
        <v>10823</v>
      </c>
      <c r="O593" s="23" t="s">
        <v>6</v>
      </c>
      <c r="P593" s="23">
        <f t="shared" si="19"/>
        <v>6</v>
      </c>
    </row>
    <row r="594" spans="1:16" x14ac:dyDescent="0.3">
      <c r="A594">
        <v>610</v>
      </c>
      <c r="B594" t="s">
        <v>85</v>
      </c>
      <c r="C594" t="s">
        <v>2195</v>
      </c>
      <c r="D594" t="s">
        <v>28</v>
      </c>
      <c r="E594" t="s">
        <v>29</v>
      </c>
      <c r="F594">
        <v>90</v>
      </c>
      <c r="G594" t="s">
        <v>2196</v>
      </c>
      <c r="H594" t="s">
        <v>2021</v>
      </c>
      <c r="I594" t="s">
        <v>2022</v>
      </c>
      <c r="J594" s="6" t="s">
        <v>13884</v>
      </c>
      <c r="K594">
        <v>100</v>
      </c>
      <c r="L594" t="s">
        <v>20</v>
      </c>
      <c r="M594">
        <f t="shared" si="18"/>
        <v>0</v>
      </c>
      <c r="N594" s="23" t="s">
        <v>10826</v>
      </c>
      <c r="O594" s="23" t="s">
        <v>10422</v>
      </c>
      <c r="P594" s="23">
        <f t="shared" si="19"/>
        <v>4</v>
      </c>
    </row>
    <row r="595" spans="1:16" x14ac:dyDescent="0.3">
      <c r="A595">
        <v>611</v>
      </c>
      <c r="B595" t="s">
        <v>2197</v>
      </c>
      <c r="C595" t="s">
        <v>2198</v>
      </c>
      <c r="D595" t="s">
        <v>28</v>
      </c>
      <c r="E595" t="s">
        <v>29</v>
      </c>
      <c r="F595">
        <v>90</v>
      </c>
      <c r="G595" t="s">
        <v>2196</v>
      </c>
      <c r="H595" t="s">
        <v>2199</v>
      </c>
      <c r="I595" t="s">
        <v>32</v>
      </c>
      <c r="J595" s="6">
        <v>43901</v>
      </c>
      <c r="K595">
        <v>57</v>
      </c>
      <c r="L595" t="s">
        <v>64</v>
      </c>
      <c r="M595">
        <f t="shared" si="18"/>
        <v>0</v>
      </c>
      <c r="N595" s="23" t="s">
        <v>10826</v>
      </c>
      <c r="O595" s="23" t="s">
        <v>10422</v>
      </c>
      <c r="P595" s="23">
        <f t="shared" si="19"/>
        <v>4</v>
      </c>
    </row>
    <row r="596" spans="1:16" x14ac:dyDescent="0.3">
      <c r="A596">
        <v>612</v>
      </c>
      <c r="B596" t="s">
        <v>2200</v>
      </c>
      <c r="C596" t="s">
        <v>457</v>
      </c>
      <c r="D596" t="s">
        <v>28</v>
      </c>
      <c r="E596" t="s">
        <v>29</v>
      </c>
      <c r="F596">
        <v>60</v>
      </c>
      <c r="G596" t="s">
        <v>2201</v>
      </c>
      <c r="H596" t="s">
        <v>545</v>
      </c>
      <c r="I596" t="s">
        <v>173</v>
      </c>
      <c r="J596" s="6">
        <v>44419</v>
      </c>
      <c r="K596">
        <v>46</v>
      </c>
      <c r="L596" t="s">
        <v>64</v>
      </c>
      <c r="M596">
        <f t="shared" si="18"/>
        <v>0</v>
      </c>
      <c r="N596" s="23" t="s">
        <v>10826</v>
      </c>
      <c r="O596" s="23" t="s">
        <v>10490</v>
      </c>
      <c r="P596" s="23">
        <f t="shared" si="19"/>
        <v>4</v>
      </c>
    </row>
    <row r="597" spans="1:16" x14ac:dyDescent="0.3">
      <c r="A597">
        <v>613</v>
      </c>
      <c r="B597" t="s">
        <v>2202</v>
      </c>
      <c r="C597" t="s">
        <v>2203</v>
      </c>
      <c r="D597" t="s">
        <v>92</v>
      </c>
      <c r="E597" t="s">
        <v>16</v>
      </c>
      <c r="F597">
        <v>30</v>
      </c>
      <c r="G597" t="s">
        <v>14456</v>
      </c>
      <c r="H597" t="s">
        <v>1583</v>
      </c>
      <c r="I597" t="s">
        <v>178</v>
      </c>
      <c r="J597" s="6" t="s">
        <v>13885</v>
      </c>
      <c r="K597">
        <v>34</v>
      </c>
      <c r="L597" t="s">
        <v>54</v>
      </c>
      <c r="M597">
        <f t="shared" si="18"/>
        <v>0</v>
      </c>
      <c r="N597" s="23" t="s">
        <v>10826</v>
      </c>
      <c r="O597" s="23" t="s">
        <v>10454</v>
      </c>
      <c r="P597" s="23">
        <f t="shared" si="19"/>
        <v>4</v>
      </c>
    </row>
    <row r="598" spans="1:16" x14ac:dyDescent="0.3">
      <c r="A598">
        <v>614</v>
      </c>
      <c r="B598" t="s">
        <v>2205</v>
      </c>
      <c r="C598" t="s">
        <v>2198</v>
      </c>
      <c r="D598" t="s">
        <v>51</v>
      </c>
      <c r="E598" t="s">
        <v>16</v>
      </c>
      <c r="F598">
        <v>30</v>
      </c>
      <c r="G598" t="s">
        <v>14456</v>
      </c>
      <c r="H598" t="s">
        <v>1318</v>
      </c>
      <c r="I598" t="s">
        <v>32</v>
      </c>
      <c r="J598" s="6" t="s">
        <v>13886</v>
      </c>
      <c r="K598">
        <v>75</v>
      </c>
      <c r="L598" t="s">
        <v>39</v>
      </c>
      <c r="M598">
        <f t="shared" si="18"/>
        <v>0</v>
      </c>
      <c r="N598" s="23" t="s">
        <v>10826</v>
      </c>
      <c r="O598" s="23" t="s">
        <v>10454</v>
      </c>
      <c r="P598" s="23">
        <f t="shared" si="19"/>
        <v>4</v>
      </c>
    </row>
    <row r="599" spans="1:16" x14ac:dyDescent="0.3">
      <c r="A599">
        <v>615</v>
      </c>
      <c r="B599" t="s">
        <v>2206</v>
      </c>
      <c r="C599" t="s">
        <v>2207</v>
      </c>
      <c r="D599" t="s">
        <v>28</v>
      </c>
      <c r="E599" t="s">
        <v>29</v>
      </c>
      <c r="F599">
        <v>30</v>
      </c>
      <c r="G599" t="s">
        <v>2208</v>
      </c>
      <c r="H599" t="s">
        <v>720</v>
      </c>
      <c r="I599" t="s">
        <v>686</v>
      </c>
      <c r="J599" s="6">
        <v>44774</v>
      </c>
      <c r="K599">
        <v>82</v>
      </c>
      <c r="L599" t="s">
        <v>80</v>
      </c>
      <c r="M599">
        <f t="shared" si="18"/>
        <v>0</v>
      </c>
      <c r="N599" s="23" t="s">
        <v>1517</v>
      </c>
      <c r="O599" s="23" t="s">
        <v>10422</v>
      </c>
      <c r="P599" s="23">
        <f t="shared" si="19"/>
        <v>4</v>
      </c>
    </row>
    <row r="600" spans="1:16" x14ac:dyDescent="0.3">
      <c r="A600">
        <v>617</v>
      </c>
      <c r="B600" t="s">
        <v>2209</v>
      </c>
      <c r="C600" t="s">
        <v>2210</v>
      </c>
      <c r="D600" t="s">
        <v>28</v>
      </c>
      <c r="E600" t="s">
        <v>29</v>
      </c>
      <c r="F600">
        <v>30</v>
      </c>
      <c r="G600" t="s">
        <v>2211</v>
      </c>
      <c r="H600" t="s">
        <v>2212</v>
      </c>
      <c r="I600" t="s">
        <v>32</v>
      </c>
      <c r="J600" s="6" t="s">
        <v>13839</v>
      </c>
      <c r="K600">
        <v>25</v>
      </c>
      <c r="L600" t="s">
        <v>33</v>
      </c>
      <c r="M600">
        <f t="shared" si="18"/>
        <v>0</v>
      </c>
      <c r="N600" s="23" t="s">
        <v>10827</v>
      </c>
      <c r="O600" s="23" t="s">
        <v>10417</v>
      </c>
      <c r="P600" s="23">
        <f t="shared" si="19"/>
        <v>5</v>
      </c>
    </row>
    <row r="601" spans="1:16" x14ac:dyDescent="0.3">
      <c r="A601">
        <v>618</v>
      </c>
      <c r="B601" t="s">
        <v>2213</v>
      </c>
      <c r="C601" t="s">
        <v>1985</v>
      </c>
      <c r="D601" t="s">
        <v>28</v>
      </c>
      <c r="E601" t="s">
        <v>29</v>
      </c>
      <c r="F601">
        <v>90</v>
      </c>
      <c r="G601" t="s">
        <v>2214</v>
      </c>
      <c r="H601" t="s">
        <v>137</v>
      </c>
      <c r="I601" t="s">
        <v>32</v>
      </c>
      <c r="J601" s="6">
        <v>44724</v>
      </c>
      <c r="K601">
        <v>6</v>
      </c>
      <c r="L601" t="s">
        <v>33</v>
      </c>
      <c r="M601">
        <f t="shared" si="18"/>
        <v>0</v>
      </c>
      <c r="N601" s="23" t="s">
        <v>10827</v>
      </c>
      <c r="O601" s="23" t="s">
        <v>3089</v>
      </c>
      <c r="P601" s="23">
        <f t="shared" si="19"/>
        <v>4</v>
      </c>
    </row>
    <row r="602" spans="1:16" x14ac:dyDescent="0.3">
      <c r="A602">
        <v>619</v>
      </c>
      <c r="B602" t="s">
        <v>496</v>
      </c>
      <c r="C602" t="s">
        <v>1950</v>
      </c>
      <c r="D602" t="s">
        <v>28</v>
      </c>
      <c r="E602" t="s">
        <v>29</v>
      </c>
      <c r="F602">
        <v>60</v>
      </c>
      <c r="G602" t="s">
        <v>2215</v>
      </c>
      <c r="H602" t="s">
        <v>1747</v>
      </c>
      <c r="I602" t="s">
        <v>294</v>
      </c>
      <c r="J602" s="6" t="s">
        <v>13839</v>
      </c>
      <c r="K602">
        <v>78</v>
      </c>
      <c r="L602" t="s">
        <v>33</v>
      </c>
      <c r="M602">
        <f t="shared" si="18"/>
        <v>0</v>
      </c>
      <c r="N602" s="23" t="s">
        <v>10828</v>
      </c>
      <c r="O602" s="23" t="s">
        <v>10417</v>
      </c>
      <c r="P602" s="23">
        <f t="shared" si="19"/>
        <v>5</v>
      </c>
    </row>
    <row r="603" spans="1:16" x14ac:dyDescent="0.3">
      <c r="A603">
        <v>620</v>
      </c>
      <c r="B603" t="s">
        <v>134</v>
      </c>
      <c r="C603" t="s">
        <v>2216</v>
      </c>
      <c r="D603" t="s">
        <v>28</v>
      </c>
      <c r="E603" t="s">
        <v>29</v>
      </c>
      <c r="F603">
        <v>60</v>
      </c>
      <c r="G603" t="s">
        <v>2217</v>
      </c>
      <c r="H603" t="s">
        <v>2218</v>
      </c>
      <c r="I603" t="s">
        <v>173</v>
      </c>
      <c r="J603" s="6" t="s">
        <v>13705</v>
      </c>
      <c r="K603">
        <v>10</v>
      </c>
      <c r="L603" t="s">
        <v>39</v>
      </c>
      <c r="M603">
        <f t="shared" si="18"/>
        <v>0</v>
      </c>
      <c r="N603" s="23" t="s">
        <v>10828</v>
      </c>
      <c r="O603" s="23" t="s">
        <v>3089</v>
      </c>
      <c r="P603" s="23">
        <f t="shared" si="19"/>
        <v>4</v>
      </c>
    </row>
    <row r="604" spans="1:16" x14ac:dyDescent="0.3">
      <c r="A604">
        <v>621</v>
      </c>
      <c r="B604" t="s">
        <v>2219</v>
      </c>
      <c r="C604" t="s">
        <v>2220</v>
      </c>
      <c r="D604" t="s">
        <v>15</v>
      </c>
      <c r="E604" t="s">
        <v>16</v>
      </c>
      <c r="F604">
        <v>90</v>
      </c>
      <c r="G604" t="s">
        <v>2221</v>
      </c>
      <c r="H604" t="s">
        <v>1325</v>
      </c>
      <c r="I604" t="s">
        <v>187</v>
      </c>
      <c r="J604" s="6" t="s">
        <v>13737</v>
      </c>
      <c r="K604">
        <v>46</v>
      </c>
      <c r="L604" t="s">
        <v>101</v>
      </c>
      <c r="M604">
        <f t="shared" si="18"/>
        <v>0</v>
      </c>
      <c r="N604" s="23" t="s">
        <v>10828</v>
      </c>
      <c r="O604" s="23" t="s">
        <v>10438</v>
      </c>
      <c r="P604" s="23">
        <f t="shared" si="19"/>
        <v>5</v>
      </c>
    </row>
    <row r="605" spans="1:16" x14ac:dyDescent="0.3">
      <c r="A605">
        <v>622</v>
      </c>
      <c r="B605" t="s">
        <v>2222</v>
      </c>
      <c r="C605" t="s">
        <v>2223</v>
      </c>
      <c r="D605" t="s">
        <v>51</v>
      </c>
      <c r="E605" t="s">
        <v>16</v>
      </c>
      <c r="F605">
        <v>90</v>
      </c>
      <c r="G605" t="s">
        <v>2224</v>
      </c>
      <c r="H605" t="s">
        <v>641</v>
      </c>
      <c r="I605" t="s">
        <v>294</v>
      </c>
      <c r="J605" s="6" t="s">
        <v>13685</v>
      </c>
      <c r="K605">
        <v>62</v>
      </c>
      <c r="L605" t="s">
        <v>33</v>
      </c>
      <c r="M605">
        <f t="shared" si="18"/>
        <v>0</v>
      </c>
      <c r="N605" s="23" t="s">
        <v>3495</v>
      </c>
      <c r="O605" s="23" t="s">
        <v>10422</v>
      </c>
      <c r="P605" s="23">
        <f t="shared" si="19"/>
        <v>4</v>
      </c>
    </row>
    <row r="606" spans="1:16" x14ac:dyDescent="0.3">
      <c r="A606">
        <v>623</v>
      </c>
      <c r="B606" t="s">
        <v>2225</v>
      </c>
      <c r="C606" t="s">
        <v>944</v>
      </c>
      <c r="D606" t="s">
        <v>15</v>
      </c>
      <c r="E606" t="s">
        <v>16</v>
      </c>
      <c r="F606">
        <v>60</v>
      </c>
      <c r="G606" t="s">
        <v>2226</v>
      </c>
      <c r="H606" t="s">
        <v>2227</v>
      </c>
      <c r="I606" t="s">
        <v>38</v>
      </c>
      <c r="J606" s="6" t="s">
        <v>13887</v>
      </c>
      <c r="K606">
        <v>16</v>
      </c>
      <c r="L606" t="s">
        <v>33</v>
      </c>
      <c r="M606">
        <f t="shared" si="18"/>
        <v>0</v>
      </c>
      <c r="N606" s="23" t="s">
        <v>3044</v>
      </c>
      <c r="O606" s="23" t="s">
        <v>6</v>
      </c>
      <c r="P606" s="23">
        <f t="shared" si="19"/>
        <v>6</v>
      </c>
    </row>
    <row r="607" spans="1:16" x14ac:dyDescent="0.3">
      <c r="A607">
        <v>624</v>
      </c>
      <c r="B607" t="s">
        <v>1074</v>
      </c>
      <c r="C607" t="s">
        <v>2228</v>
      </c>
      <c r="D607" t="s">
        <v>15</v>
      </c>
      <c r="E607" t="s">
        <v>16</v>
      </c>
      <c r="F607">
        <v>30</v>
      </c>
      <c r="G607" t="s">
        <v>2229</v>
      </c>
      <c r="H607" t="s">
        <v>2230</v>
      </c>
      <c r="I607" t="s">
        <v>32</v>
      </c>
      <c r="J607" s="6" t="s">
        <v>13888</v>
      </c>
      <c r="K607">
        <v>89</v>
      </c>
      <c r="L607" t="s">
        <v>64</v>
      </c>
      <c r="M607">
        <f t="shared" si="18"/>
        <v>0</v>
      </c>
      <c r="N607" s="23" t="s">
        <v>10829</v>
      </c>
      <c r="O607" s="23" t="s">
        <v>6</v>
      </c>
      <c r="P607" s="23">
        <f t="shared" si="19"/>
        <v>6</v>
      </c>
    </row>
    <row r="608" spans="1:16" x14ac:dyDescent="0.3">
      <c r="A608">
        <v>625</v>
      </c>
      <c r="B608" t="s">
        <v>2231</v>
      </c>
      <c r="C608" t="s">
        <v>804</v>
      </c>
      <c r="D608" t="s">
        <v>28</v>
      </c>
      <c r="E608" t="s">
        <v>29</v>
      </c>
      <c r="F608">
        <v>60</v>
      </c>
      <c r="G608" t="s">
        <v>2232</v>
      </c>
      <c r="H608" t="s">
        <v>2233</v>
      </c>
      <c r="I608" t="s">
        <v>187</v>
      </c>
      <c r="J608" s="6">
        <v>44746</v>
      </c>
      <c r="K608">
        <v>33</v>
      </c>
      <c r="L608" t="s">
        <v>45</v>
      </c>
      <c r="M608">
        <f t="shared" si="18"/>
        <v>0</v>
      </c>
      <c r="N608" s="23" t="s">
        <v>1779</v>
      </c>
      <c r="O608" s="23" t="s">
        <v>10453</v>
      </c>
      <c r="P608" s="23">
        <f t="shared" si="19"/>
        <v>7</v>
      </c>
    </row>
    <row r="609" spans="1:16" x14ac:dyDescent="0.3">
      <c r="A609">
        <v>626</v>
      </c>
      <c r="B609" t="s">
        <v>2234</v>
      </c>
      <c r="C609" t="s">
        <v>1020</v>
      </c>
      <c r="D609" t="s">
        <v>15</v>
      </c>
      <c r="E609" t="s">
        <v>16</v>
      </c>
      <c r="F609">
        <v>60</v>
      </c>
      <c r="G609" t="s">
        <v>2235</v>
      </c>
      <c r="H609" t="s">
        <v>2236</v>
      </c>
      <c r="I609" t="s">
        <v>2237</v>
      </c>
      <c r="J609" s="6">
        <v>43922</v>
      </c>
      <c r="K609">
        <v>38</v>
      </c>
      <c r="L609" t="s">
        <v>20</v>
      </c>
      <c r="M609">
        <f t="shared" si="18"/>
        <v>0</v>
      </c>
      <c r="N609" s="23" t="s">
        <v>10830</v>
      </c>
      <c r="O609" s="23" t="s">
        <v>10438</v>
      </c>
      <c r="P609" s="23">
        <f t="shared" si="19"/>
        <v>5</v>
      </c>
    </row>
    <row r="610" spans="1:16" x14ac:dyDescent="0.3">
      <c r="A610">
        <v>627</v>
      </c>
      <c r="B610" t="s">
        <v>2238</v>
      </c>
      <c r="C610" t="s">
        <v>410</v>
      </c>
      <c r="D610" t="s">
        <v>51</v>
      </c>
      <c r="E610" t="s">
        <v>16</v>
      </c>
      <c r="F610">
        <v>90</v>
      </c>
      <c r="G610" t="s">
        <v>2239</v>
      </c>
      <c r="H610" t="s">
        <v>2240</v>
      </c>
      <c r="I610" t="s">
        <v>32</v>
      </c>
      <c r="J610" s="6" t="s">
        <v>13889</v>
      </c>
      <c r="K610">
        <v>59</v>
      </c>
      <c r="L610" t="s">
        <v>70</v>
      </c>
      <c r="M610">
        <f t="shared" si="18"/>
        <v>0</v>
      </c>
      <c r="N610" s="23" t="s">
        <v>10831</v>
      </c>
      <c r="O610" s="23" t="s">
        <v>10422</v>
      </c>
      <c r="P610" s="23">
        <f t="shared" si="19"/>
        <v>4</v>
      </c>
    </row>
    <row r="611" spans="1:16" x14ac:dyDescent="0.3">
      <c r="A611">
        <v>628</v>
      </c>
      <c r="B611" t="s">
        <v>2241</v>
      </c>
      <c r="C611" t="s">
        <v>438</v>
      </c>
      <c r="D611" t="s">
        <v>51</v>
      </c>
      <c r="E611" t="s">
        <v>16</v>
      </c>
      <c r="F611">
        <v>30</v>
      </c>
      <c r="G611" t="s">
        <v>2242</v>
      </c>
      <c r="H611" t="s">
        <v>2243</v>
      </c>
      <c r="I611" t="s">
        <v>32</v>
      </c>
      <c r="J611" s="6" t="s">
        <v>13890</v>
      </c>
      <c r="K611">
        <v>47</v>
      </c>
      <c r="L611" t="s">
        <v>54</v>
      </c>
      <c r="M611">
        <f t="shared" si="18"/>
        <v>0</v>
      </c>
      <c r="N611" s="23" t="s">
        <v>10832</v>
      </c>
      <c r="O611" s="23" t="s">
        <v>10438</v>
      </c>
      <c r="P611" s="23">
        <f t="shared" si="19"/>
        <v>5</v>
      </c>
    </row>
    <row r="612" spans="1:16" x14ac:dyDescent="0.3">
      <c r="A612">
        <v>629</v>
      </c>
      <c r="B612" t="s">
        <v>2244</v>
      </c>
      <c r="C612" t="s">
        <v>1766</v>
      </c>
      <c r="D612" t="s">
        <v>28</v>
      </c>
      <c r="E612" t="s">
        <v>29</v>
      </c>
      <c r="F612">
        <v>60</v>
      </c>
      <c r="G612" t="s">
        <v>2245</v>
      </c>
      <c r="H612" t="s">
        <v>667</v>
      </c>
      <c r="I612" t="s">
        <v>25</v>
      </c>
      <c r="J612" s="6" t="s">
        <v>13891</v>
      </c>
      <c r="K612">
        <v>17</v>
      </c>
      <c r="L612" t="s">
        <v>159</v>
      </c>
      <c r="M612">
        <f t="shared" si="18"/>
        <v>0</v>
      </c>
      <c r="N612" s="23" t="s">
        <v>10833</v>
      </c>
      <c r="O612" s="23" t="s">
        <v>10430</v>
      </c>
      <c r="P612" s="23">
        <f t="shared" si="19"/>
        <v>9</v>
      </c>
    </row>
    <row r="613" spans="1:16" x14ac:dyDescent="0.3">
      <c r="A613">
        <v>630</v>
      </c>
      <c r="B613" t="s">
        <v>2246</v>
      </c>
      <c r="C613" t="s">
        <v>2247</v>
      </c>
      <c r="D613" t="s">
        <v>92</v>
      </c>
      <c r="E613" t="s">
        <v>29</v>
      </c>
      <c r="F613">
        <v>60</v>
      </c>
      <c r="G613" t="s">
        <v>2248</v>
      </c>
      <c r="H613" t="s">
        <v>34</v>
      </c>
      <c r="I613" t="s">
        <v>1454</v>
      </c>
      <c r="J613" s="6">
        <v>44867</v>
      </c>
      <c r="K613">
        <v>15</v>
      </c>
      <c r="L613" t="s">
        <v>33</v>
      </c>
      <c r="M613">
        <f t="shared" si="18"/>
        <v>0</v>
      </c>
      <c r="N613" s="23" t="s">
        <v>10834</v>
      </c>
      <c r="O613" s="23" t="s">
        <v>10436</v>
      </c>
      <c r="P613" s="23">
        <f t="shared" si="19"/>
        <v>8</v>
      </c>
    </row>
    <row r="614" spans="1:16" x14ac:dyDescent="0.3">
      <c r="A614">
        <v>631</v>
      </c>
      <c r="B614" t="s">
        <v>2249</v>
      </c>
      <c r="C614" t="s">
        <v>2188</v>
      </c>
      <c r="D614" t="s">
        <v>28</v>
      </c>
      <c r="E614" t="s">
        <v>29</v>
      </c>
      <c r="F614">
        <v>60</v>
      </c>
      <c r="G614" t="s">
        <v>2248</v>
      </c>
      <c r="H614" t="s">
        <v>2250</v>
      </c>
      <c r="I614" t="s">
        <v>187</v>
      </c>
      <c r="J614" s="6" t="s">
        <v>13892</v>
      </c>
      <c r="K614">
        <v>32</v>
      </c>
      <c r="L614" t="s">
        <v>33</v>
      </c>
      <c r="M614">
        <f t="shared" si="18"/>
        <v>0</v>
      </c>
      <c r="N614" s="23" t="s">
        <v>10834</v>
      </c>
      <c r="O614" s="23" t="s">
        <v>10436</v>
      </c>
      <c r="P614" s="23">
        <f t="shared" si="19"/>
        <v>8</v>
      </c>
    </row>
    <row r="615" spans="1:16" x14ac:dyDescent="0.3">
      <c r="A615">
        <v>632</v>
      </c>
      <c r="B615" t="s">
        <v>2251</v>
      </c>
      <c r="C615" t="s">
        <v>2252</v>
      </c>
      <c r="D615" t="s">
        <v>28</v>
      </c>
      <c r="E615" t="s">
        <v>29</v>
      </c>
      <c r="F615">
        <v>30</v>
      </c>
      <c r="G615" t="s">
        <v>2248</v>
      </c>
      <c r="H615" t="s">
        <v>615</v>
      </c>
      <c r="I615" t="s">
        <v>32</v>
      </c>
      <c r="J615" s="6" t="s">
        <v>13623</v>
      </c>
      <c r="K615">
        <v>25</v>
      </c>
      <c r="L615" t="s">
        <v>159</v>
      </c>
      <c r="M615">
        <f t="shared" si="18"/>
        <v>0</v>
      </c>
      <c r="N615" s="23" t="s">
        <v>10834</v>
      </c>
      <c r="O615" s="23" t="s">
        <v>10436</v>
      </c>
      <c r="P615" s="23">
        <f t="shared" si="19"/>
        <v>8</v>
      </c>
    </row>
    <row r="616" spans="1:16" x14ac:dyDescent="0.3">
      <c r="A616">
        <v>633</v>
      </c>
      <c r="B616" t="s">
        <v>2253</v>
      </c>
      <c r="C616" t="s">
        <v>2254</v>
      </c>
      <c r="D616" t="s">
        <v>92</v>
      </c>
      <c r="E616" t="s">
        <v>29</v>
      </c>
      <c r="F616">
        <v>30</v>
      </c>
      <c r="G616" t="s">
        <v>2255</v>
      </c>
      <c r="H616" t="s">
        <v>708</v>
      </c>
      <c r="I616" t="s">
        <v>294</v>
      </c>
      <c r="J616" s="6" t="s">
        <v>13893</v>
      </c>
      <c r="K616">
        <v>37</v>
      </c>
      <c r="L616" t="s">
        <v>70</v>
      </c>
      <c r="M616">
        <f t="shared" si="18"/>
        <v>0</v>
      </c>
      <c r="N616" s="23" t="s">
        <v>10834</v>
      </c>
      <c r="O616" s="23" t="s">
        <v>10453</v>
      </c>
      <c r="P616" s="23">
        <f t="shared" si="19"/>
        <v>7</v>
      </c>
    </row>
    <row r="617" spans="1:16" x14ac:dyDescent="0.3">
      <c r="A617">
        <v>634</v>
      </c>
      <c r="B617" t="s">
        <v>2256</v>
      </c>
      <c r="C617" t="s">
        <v>2257</v>
      </c>
      <c r="D617" t="s">
        <v>28</v>
      </c>
      <c r="E617" t="s">
        <v>29</v>
      </c>
      <c r="F617">
        <v>60</v>
      </c>
      <c r="G617" t="s">
        <v>2258</v>
      </c>
      <c r="H617" t="s">
        <v>674</v>
      </c>
      <c r="I617" t="s">
        <v>32</v>
      </c>
      <c r="J617" s="6" t="s">
        <v>13854</v>
      </c>
      <c r="K617">
        <v>78</v>
      </c>
      <c r="L617" t="s">
        <v>159</v>
      </c>
      <c r="M617">
        <f t="shared" si="18"/>
        <v>0</v>
      </c>
      <c r="N617" s="23" t="s">
        <v>10835</v>
      </c>
      <c r="O617" s="23" t="s">
        <v>10417</v>
      </c>
      <c r="P617" s="23">
        <f t="shared" si="19"/>
        <v>5</v>
      </c>
    </row>
    <row r="618" spans="1:16" x14ac:dyDescent="0.3">
      <c r="A618">
        <v>635</v>
      </c>
      <c r="B618" t="s">
        <v>2259</v>
      </c>
      <c r="C618" t="s">
        <v>106</v>
      </c>
      <c r="D618" t="s">
        <v>28</v>
      </c>
      <c r="E618" t="s">
        <v>29</v>
      </c>
      <c r="F618">
        <v>30</v>
      </c>
      <c r="G618" t="s">
        <v>2260</v>
      </c>
      <c r="H618" t="s">
        <v>2261</v>
      </c>
      <c r="I618" t="s">
        <v>32</v>
      </c>
      <c r="J618" s="6">
        <v>44867</v>
      </c>
      <c r="K618">
        <v>69</v>
      </c>
      <c r="L618" t="s">
        <v>70</v>
      </c>
      <c r="M618">
        <f t="shared" si="18"/>
        <v>0</v>
      </c>
      <c r="N618" s="23" t="s">
        <v>10836</v>
      </c>
      <c r="O618" s="23" t="s">
        <v>10468</v>
      </c>
      <c r="P618" s="23">
        <f t="shared" si="19"/>
        <v>8</v>
      </c>
    </row>
    <row r="619" spans="1:16" x14ac:dyDescent="0.3">
      <c r="A619">
        <v>636</v>
      </c>
      <c r="B619" t="s">
        <v>2262</v>
      </c>
      <c r="C619" t="s">
        <v>2263</v>
      </c>
      <c r="D619" t="s">
        <v>15</v>
      </c>
      <c r="E619" t="s">
        <v>16</v>
      </c>
      <c r="F619">
        <v>60</v>
      </c>
      <c r="G619" t="s">
        <v>14457</v>
      </c>
      <c r="H619" t="s">
        <v>2265</v>
      </c>
      <c r="I619" t="s">
        <v>1083</v>
      </c>
      <c r="J619" s="6">
        <v>44844</v>
      </c>
      <c r="K619">
        <v>65</v>
      </c>
      <c r="L619" t="s">
        <v>45</v>
      </c>
      <c r="M619">
        <f t="shared" si="18"/>
        <v>0</v>
      </c>
      <c r="N619" s="23" t="s">
        <v>10836</v>
      </c>
      <c r="O619" s="23" t="s">
        <v>10449</v>
      </c>
      <c r="P619" s="23">
        <f t="shared" si="19"/>
        <v>7</v>
      </c>
    </row>
    <row r="620" spans="1:16" x14ac:dyDescent="0.3">
      <c r="A620">
        <v>637</v>
      </c>
      <c r="B620" t="s">
        <v>2213</v>
      </c>
      <c r="C620" t="s">
        <v>2266</v>
      </c>
      <c r="D620" t="s">
        <v>28</v>
      </c>
      <c r="E620" t="s">
        <v>29</v>
      </c>
      <c r="F620">
        <v>60</v>
      </c>
      <c r="G620" t="s">
        <v>14457</v>
      </c>
      <c r="H620" t="s">
        <v>2267</v>
      </c>
      <c r="I620" t="s">
        <v>124</v>
      </c>
      <c r="J620" s="6">
        <v>43929</v>
      </c>
      <c r="K620">
        <v>12</v>
      </c>
      <c r="L620" t="s">
        <v>64</v>
      </c>
      <c r="M620">
        <f t="shared" si="18"/>
        <v>0</v>
      </c>
      <c r="N620" s="23" t="s">
        <v>10836</v>
      </c>
      <c r="O620" s="23" t="s">
        <v>10449</v>
      </c>
      <c r="P620" s="23">
        <f t="shared" si="19"/>
        <v>7</v>
      </c>
    </row>
    <row r="621" spans="1:16" x14ac:dyDescent="0.3">
      <c r="A621">
        <v>638</v>
      </c>
      <c r="B621" t="s">
        <v>2268</v>
      </c>
      <c r="C621" t="s">
        <v>2269</v>
      </c>
      <c r="D621" t="s">
        <v>51</v>
      </c>
      <c r="E621" t="s">
        <v>16</v>
      </c>
      <c r="F621">
        <v>90</v>
      </c>
      <c r="G621" t="s">
        <v>2270</v>
      </c>
      <c r="H621" t="s">
        <v>2271</v>
      </c>
      <c r="I621" t="s">
        <v>208</v>
      </c>
      <c r="J621" s="6" t="s">
        <v>13894</v>
      </c>
      <c r="K621">
        <v>40</v>
      </c>
      <c r="L621" t="s">
        <v>101</v>
      </c>
      <c r="M621">
        <f t="shared" si="18"/>
        <v>0</v>
      </c>
      <c r="N621" s="23" t="s">
        <v>10836</v>
      </c>
      <c r="O621" s="23" t="s">
        <v>10490</v>
      </c>
      <c r="P621" s="23">
        <f t="shared" si="19"/>
        <v>4</v>
      </c>
    </row>
    <row r="622" spans="1:16" x14ac:dyDescent="0.3">
      <c r="A622">
        <v>639</v>
      </c>
      <c r="B622" t="s">
        <v>2272</v>
      </c>
      <c r="C622" t="s">
        <v>2273</v>
      </c>
      <c r="D622" t="s">
        <v>15</v>
      </c>
      <c r="E622" t="s">
        <v>16</v>
      </c>
      <c r="F622">
        <v>90</v>
      </c>
      <c r="G622" t="s">
        <v>2274</v>
      </c>
      <c r="H622" t="s">
        <v>1956</v>
      </c>
      <c r="I622" t="s">
        <v>32</v>
      </c>
      <c r="J622" s="6" t="s">
        <v>13832</v>
      </c>
      <c r="K622">
        <v>98</v>
      </c>
      <c r="L622" t="s">
        <v>33</v>
      </c>
      <c r="M622">
        <f t="shared" si="18"/>
        <v>0</v>
      </c>
      <c r="N622" s="23" t="s">
        <v>10837</v>
      </c>
      <c r="O622" s="23" t="s">
        <v>10422</v>
      </c>
      <c r="P622" s="23">
        <f t="shared" si="19"/>
        <v>4</v>
      </c>
    </row>
    <row r="623" spans="1:16" x14ac:dyDescent="0.3">
      <c r="A623">
        <v>640</v>
      </c>
      <c r="B623" t="s">
        <v>2275</v>
      </c>
      <c r="C623" t="s">
        <v>2276</v>
      </c>
      <c r="D623" t="s">
        <v>28</v>
      </c>
      <c r="E623" t="s">
        <v>29</v>
      </c>
      <c r="F623">
        <v>30</v>
      </c>
      <c r="G623" t="s">
        <v>2277</v>
      </c>
      <c r="H623" t="s">
        <v>2109</v>
      </c>
      <c r="I623" t="s">
        <v>32</v>
      </c>
      <c r="J623" s="6" t="s">
        <v>13686</v>
      </c>
      <c r="K623">
        <v>59</v>
      </c>
      <c r="L623" t="s">
        <v>33</v>
      </c>
      <c r="M623">
        <f t="shared" si="18"/>
        <v>0</v>
      </c>
      <c r="N623" s="23" t="s">
        <v>10838</v>
      </c>
      <c r="O623" s="23" t="s">
        <v>10422</v>
      </c>
      <c r="P623" s="23">
        <f t="shared" si="19"/>
        <v>4</v>
      </c>
    </row>
    <row r="624" spans="1:16" x14ac:dyDescent="0.3">
      <c r="A624">
        <v>641</v>
      </c>
      <c r="B624" t="s">
        <v>2278</v>
      </c>
      <c r="C624" t="s">
        <v>2279</v>
      </c>
      <c r="D624" t="s">
        <v>28</v>
      </c>
      <c r="E624" t="s">
        <v>29</v>
      </c>
      <c r="F624">
        <v>30</v>
      </c>
      <c r="G624" t="s">
        <v>2280</v>
      </c>
      <c r="H624" t="s">
        <v>1568</v>
      </c>
      <c r="I624" t="s">
        <v>32</v>
      </c>
      <c r="J624" s="6" t="s">
        <v>13895</v>
      </c>
      <c r="K624">
        <v>73</v>
      </c>
      <c r="L624" t="s">
        <v>33</v>
      </c>
      <c r="M624">
        <f t="shared" si="18"/>
        <v>0</v>
      </c>
      <c r="N624" s="23" t="s">
        <v>10839</v>
      </c>
      <c r="O624" s="23" t="s">
        <v>10840</v>
      </c>
      <c r="P624" s="23">
        <f t="shared" si="19"/>
        <v>6</v>
      </c>
    </row>
    <row r="625" spans="1:16" x14ac:dyDescent="0.3">
      <c r="A625">
        <v>642</v>
      </c>
      <c r="B625" t="s">
        <v>2281</v>
      </c>
      <c r="C625" t="s">
        <v>2282</v>
      </c>
      <c r="D625" t="s">
        <v>28</v>
      </c>
      <c r="E625" t="s">
        <v>29</v>
      </c>
      <c r="F625">
        <v>30</v>
      </c>
      <c r="G625" t="s">
        <v>2283</v>
      </c>
      <c r="H625" t="s">
        <v>2284</v>
      </c>
      <c r="I625" t="s">
        <v>32</v>
      </c>
      <c r="J625" s="6" t="s">
        <v>13896</v>
      </c>
      <c r="K625">
        <v>58</v>
      </c>
      <c r="L625" t="s">
        <v>45</v>
      </c>
      <c r="M625">
        <f t="shared" si="18"/>
        <v>0</v>
      </c>
      <c r="N625" s="23" t="s">
        <v>10841</v>
      </c>
      <c r="O625" s="23" t="s">
        <v>10417</v>
      </c>
      <c r="P625" s="23">
        <f t="shared" si="19"/>
        <v>5</v>
      </c>
    </row>
    <row r="626" spans="1:16" x14ac:dyDescent="0.3">
      <c r="A626">
        <v>643</v>
      </c>
      <c r="B626" t="s">
        <v>2285</v>
      </c>
      <c r="C626" t="s">
        <v>2286</v>
      </c>
      <c r="D626" t="s">
        <v>15</v>
      </c>
      <c r="E626" t="s">
        <v>16</v>
      </c>
      <c r="F626">
        <v>30</v>
      </c>
      <c r="G626" t="s">
        <v>2287</v>
      </c>
      <c r="H626" t="s">
        <v>2288</v>
      </c>
      <c r="I626" t="s">
        <v>32</v>
      </c>
      <c r="J626" s="6" t="s">
        <v>13897</v>
      </c>
      <c r="K626">
        <v>29</v>
      </c>
      <c r="L626" t="s">
        <v>39</v>
      </c>
      <c r="M626">
        <f t="shared" si="18"/>
        <v>0</v>
      </c>
      <c r="N626" s="23" t="s">
        <v>10842</v>
      </c>
      <c r="O626" s="23" t="s">
        <v>6</v>
      </c>
      <c r="P626" s="23">
        <f t="shared" si="19"/>
        <v>6</v>
      </c>
    </row>
    <row r="627" spans="1:16" x14ac:dyDescent="0.3">
      <c r="A627">
        <v>644</v>
      </c>
      <c r="B627" t="s">
        <v>2289</v>
      </c>
      <c r="C627" t="s">
        <v>1461</v>
      </c>
      <c r="D627" t="s">
        <v>28</v>
      </c>
      <c r="E627" t="s">
        <v>29</v>
      </c>
      <c r="F627">
        <v>60</v>
      </c>
      <c r="G627" t="s">
        <v>2290</v>
      </c>
      <c r="H627" t="s">
        <v>2291</v>
      </c>
      <c r="I627" t="s">
        <v>25</v>
      </c>
      <c r="J627" s="6" t="s">
        <v>13898</v>
      </c>
      <c r="K627">
        <v>61</v>
      </c>
      <c r="L627" t="s">
        <v>101</v>
      </c>
      <c r="M627">
        <f t="shared" si="18"/>
        <v>0</v>
      </c>
      <c r="N627" s="23" t="s">
        <v>10843</v>
      </c>
      <c r="O627" s="23" t="s">
        <v>10422</v>
      </c>
      <c r="P627" s="23">
        <f t="shared" si="19"/>
        <v>4</v>
      </c>
    </row>
    <row r="628" spans="1:16" x14ac:dyDescent="0.3">
      <c r="A628">
        <v>645</v>
      </c>
      <c r="B628" t="s">
        <v>2292</v>
      </c>
      <c r="C628" t="s">
        <v>2293</v>
      </c>
      <c r="D628" t="s">
        <v>28</v>
      </c>
      <c r="E628" t="s">
        <v>29</v>
      </c>
      <c r="F628">
        <v>30</v>
      </c>
      <c r="G628" t="s">
        <v>2290</v>
      </c>
      <c r="H628" t="s">
        <v>2294</v>
      </c>
      <c r="I628" t="s">
        <v>32</v>
      </c>
      <c r="J628" s="6" t="s">
        <v>13899</v>
      </c>
      <c r="K628">
        <v>68</v>
      </c>
      <c r="L628" t="s">
        <v>33</v>
      </c>
      <c r="M628">
        <f t="shared" si="18"/>
        <v>0</v>
      </c>
      <c r="N628" s="23" t="s">
        <v>10843</v>
      </c>
      <c r="O628" s="23" t="s">
        <v>10422</v>
      </c>
      <c r="P628" s="23">
        <f t="shared" si="19"/>
        <v>4</v>
      </c>
    </row>
    <row r="629" spans="1:16" x14ac:dyDescent="0.3">
      <c r="A629">
        <v>646</v>
      </c>
      <c r="B629" t="s">
        <v>2295</v>
      </c>
      <c r="C629" t="s">
        <v>2296</v>
      </c>
      <c r="D629" t="s">
        <v>15</v>
      </c>
      <c r="E629" t="s">
        <v>16</v>
      </c>
      <c r="F629">
        <v>90</v>
      </c>
      <c r="G629" t="s">
        <v>2297</v>
      </c>
      <c r="H629" t="s">
        <v>1732</v>
      </c>
      <c r="I629" t="s">
        <v>1733</v>
      </c>
      <c r="J629" s="6" t="s">
        <v>13754</v>
      </c>
      <c r="K629">
        <v>67</v>
      </c>
      <c r="L629" t="s">
        <v>101</v>
      </c>
      <c r="M629">
        <f t="shared" si="18"/>
        <v>0</v>
      </c>
      <c r="N629" s="23" t="s">
        <v>10844</v>
      </c>
      <c r="O629" s="23" t="s">
        <v>3780</v>
      </c>
      <c r="P629" s="23">
        <f t="shared" si="19"/>
        <v>5</v>
      </c>
    </row>
    <row r="630" spans="1:16" x14ac:dyDescent="0.3">
      <c r="A630">
        <v>647</v>
      </c>
      <c r="B630" t="s">
        <v>2298</v>
      </c>
      <c r="C630" t="s">
        <v>1581</v>
      </c>
      <c r="D630" t="s">
        <v>28</v>
      </c>
      <c r="E630" t="s">
        <v>29</v>
      </c>
      <c r="F630">
        <v>30</v>
      </c>
      <c r="G630" t="s">
        <v>2299</v>
      </c>
      <c r="H630" t="s">
        <v>1598</v>
      </c>
      <c r="I630" t="s">
        <v>32</v>
      </c>
      <c r="J630" s="6">
        <v>44715</v>
      </c>
      <c r="K630">
        <v>98</v>
      </c>
      <c r="L630" t="s">
        <v>39</v>
      </c>
      <c r="M630">
        <f t="shared" si="18"/>
        <v>0</v>
      </c>
      <c r="N630" s="23" t="s">
        <v>10845</v>
      </c>
      <c r="O630" s="23" t="s">
        <v>6</v>
      </c>
      <c r="P630" s="23">
        <f t="shared" si="19"/>
        <v>6</v>
      </c>
    </row>
    <row r="631" spans="1:16" x14ac:dyDescent="0.3">
      <c r="A631">
        <v>648</v>
      </c>
      <c r="B631" t="s">
        <v>2300</v>
      </c>
      <c r="C631" t="s">
        <v>2301</v>
      </c>
      <c r="D631" t="s">
        <v>15</v>
      </c>
      <c r="E631" t="s">
        <v>16</v>
      </c>
      <c r="F631">
        <v>30</v>
      </c>
      <c r="G631" t="s">
        <v>2302</v>
      </c>
      <c r="H631" t="s">
        <v>1785</v>
      </c>
      <c r="I631" t="s">
        <v>32</v>
      </c>
      <c r="J631" s="6">
        <v>44901</v>
      </c>
      <c r="K631">
        <v>97</v>
      </c>
      <c r="L631" t="s">
        <v>80</v>
      </c>
      <c r="M631">
        <f t="shared" si="18"/>
        <v>0</v>
      </c>
      <c r="N631" s="23" t="s">
        <v>10846</v>
      </c>
      <c r="O631" s="23" t="s">
        <v>10468</v>
      </c>
      <c r="P631" s="23">
        <f t="shared" si="19"/>
        <v>8</v>
      </c>
    </row>
    <row r="632" spans="1:16" x14ac:dyDescent="0.3">
      <c r="A632">
        <v>649</v>
      </c>
      <c r="B632" t="s">
        <v>2303</v>
      </c>
      <c r="C632" t="s">
        <v>556</v>
      </c>
      <c r="D632" t="s">
        <v>28</v>
      </c>
      <c r="E632" t="s">
        <v>29</v>
      </c>
      <c r="F632">
        <v>90</v>
      </c>
      <c r="G632" t="s">
        <v>2304</v>
      </c>
      <c r="H632" t="s">
        <v>2305</v>
      </c>
      <c r="I632" t="s">
        <v>25</v>
      </c>
      <c r="J632" s="6" t="s">
        <v>13873</v>
      </c>
      <c r="K632">
        <v>23</v>
      </c>
      <c r="L632" t="s">
        <v>101</v>
      </c>
      <c r="M632">
        <f t="shared" si="18"/>
        <v>0</v>
      </c>
      <c r="N632" s="23" t="s">
        <v>10846</v>
      </c>
      <c r="O632" s="23" t="s">
        <v>2269</v>
      </c>
      <c r="P632" s="23">
        <f t="shared" si="19"/>
        <v>5</v>
      </c>
    </row>
    <row r="633" spans="1:16" x14ac:dyDescent="0.3">
      <c r="A633">
        <v>650</v>
      </c>
      <c r="B633" t="s">
        <v>2234</v>
      </c>
      <c r="C633" t="s">
        <v>2306</v>
      </c>
      <c r="D633" t="s">
        <v>51</v>
      </c>
      <c r="E633" t="s">
        <v>16</v>
      </c>
      <c r="F633">
        <v>60</v>
      </c>
      <c r="G633" t="s">
        <v>2307</v>
      </c>
      <c r="H633" t="s">
        <v>928</v>
      </c>
      <c r="I633" t="s">
        <v>38</v>
      </c>
      <c r="J633" s="6" t="s">
        <v>13703</v>
      </c>
      <c r="K633">
        <v>101</v>
      </c>
      <c r="L633" t="s">
        <v>54</v>
      </c>
      <c r="M633">
        <f t="shared" si="18"/>
        <v>0</v>
      </c>
      <c r="N633" s="23" t="s">
        <v>10846</v>
      </c>
      <c r="O633" s="23" t="s">
        <v>10416</v>
      </c>
      <c r="P633" s="23">
        <f t="shared" si="19"/>
        <v>4</v>
      </c>
    </row>
    <row r="634" spans="1:16" x14ac:dyDescent="0.3">
      <c r="A634">
        <v>651</v>
      </c>
      <c r="B634" t="s">
        <v>2308</v>
      </c>
      <c r="C634" t="s">
        <v>2309</v>
      </c>
      <c r="D634" t="s">
        <v>51</v>
      </c>
      <c r="E634" t="s">
        <v>16</v>
      </c>
      <c r="F634">
        <v>30</v>
      </c>
      <c r="G634" t="s">
        <v>2310</v>
      </c>
      <c r="H634" t="s">
        <v>2311</v>
      </c>
      <c r="I634" t="s">
        <v>32</v>
      </c>
      <c r="J634" s="6" t="s">
        <v>13900</v>
      </c>
      <c r="K634">
        <v>22</v>
      </c>
      <c r="L634" t="s">
        <v>70</v>
      </c>
      <c r="M634">
        <f t="shared" si="18"/>
        <v>0</v>
      </c>
      <c r="N634" s="23" t="s">
        <v>10847</v>
      </c>
      <c r="O634" s="23" t="s">
        <v>10453</v>
      </c>
      <c r="P634" s="23">
        <f t="shared" si="19"/>
        <v>7</v>
      </c>
    </row>
    <row r="635" spans="1:16" x14ac:dyDescent="0.3">
      <c r="A635">
        <v>652</v>
      </c>
      <c r="B635" t="s">
        <v>2312</v>
      </c>
      <c r="C635" t="s">
        <v>1585</v>
      </c>
      <c r="D635" t="s">
        <v>28</v>
      </c>
      <c r="E635" t="s">
        <v>29</v>
      </c>
      <c r="F635">
        <v>60</v>
      </c>
      <c r="G635" t="s">
        <v>2313</v>
      </c>
      <c r="H635" t="s">
        <v>634</v>
      </c>
      <c r="I635" t="s">
        <v>32</v>
      </c>
      <c r="J635" s="6" t="s">
        <v>13901</v>
      </c>
      <c r="K635">
        <v>4</v>
      </c>
      <c r="L635" t="s">
        <v>45</v>
      </c>
      <c r="M635">
        <f t="shared" si="18"/>
        <v>0</v>
      </c>
      <c r="N635" s="23" t="s">
        <v>3158</v>
      </c>
      <c r="O635" s="23" t="s">
        <v>10422</v>
      </c>
      <c r="P635" s="23">
        <f t="shared" si="19"/>
        <v>4</v>
      </c>
    </row>
    <row r="636" spans="1:16" x14ac:dyDescent="0.3">
      <c r="A636">
        <v>653</v>
      </c>
      <c r="B636" t="s">
        <v>2314</v>
      </c>
      <c r="C636" t="s">
        <v>940</v>
      </c>
      <c r="D636" t="s">
        <v>15</v>
      </c>
      <c r="E636" t="s">
        <v>16</v>
      </c>
      <c r="F636">
        <v>90</v>
      </c>
      <c r="G636" t="s">
        <v>14291</v>
      </c>
      <c r="H636" t="s">
        <v>702</v>
      </c>
      <c r="I636" t="s">
        <v>703</v>
      </c>
      <c r="J636" s="6" t="s">
        <v>13902</v>
      </c>
      <c r="K636">
        <v>59</v>
      </c>
      <c r="L636" t="s">
        <v>159</v>
      </c>
      <c r="M636">
        <f t="shared" si="18"/>
        <v>0</v>
      </c>
      <c r="N636" s="23" t="s">
        <v>10848</v>
      </c>
      <c r="O636" s="23" t="s">
        <v>10634</v>
      </c>
      <c r="P636" s="23">
        <f t="shared" si="19"/>
        <v>5</v>
      </c>
    </row>
    <row r="637" spans="1:16" x14ac:dyDescent="0.3">
      <c r="A637">
        <v>654</v>
      </c>
      <c r="B637" t="s">
        <v>2316</v>
      </c>
      <c r="C637" t="s">
        <v>2317</v>
      </c>
      <c r="D637" t="s">
        <v>41</v>
      </c>
      <c r="E637" t="s">
        <v>16</v>
      </c>
      <c r="F637">
        <v>30</v>
      </c>
      <c r="G637" t="s">
        <v>2318</v>
      </c>
      <c r="H637" t="s">
        <v>1077</v>
      </c>
      <c r="I637" t="s">
        <v>1078</v>
      </c>
      <c r="J637" s="6">
        <v>44502</v>
      </c>
      <c r="K637">
        <v>74</v>
      </c>
      <c r="L637" t="s">
        <v>33</v>
      </c>
      <c r="M637">
        <f t="shared" si="18"/>
        <v>0</v>
      </c>
      <c r="N637" s="23" t="s">
        <v>10849</v>
      </c>
      <c r="O637" s="23" t="s">
        <v>10850</v>
      </c>
      <c r="P637" s="23">
        <f t="shared" si="19"/>
        <v>6</v>
      </c>
    </row>
    <row r="638" spans="1:16" x14ac:dyDescent="0.3">
      <c r="A638">
        <v>655</v>
      </c>
      <c r="B638" t="s">
        <v>1470</v>
      </c>
      <c r="C638" t="s">
        <v>2319</v>
      </c>
      <c r="D638" t="s">
        <v>28</v>
      </c>
      <c r="E638" t="s">
        <v>29</v>
      </c>
      <c r="F638">
        <v>60</v>
      </c>
      <c r="G638" t="s">
        <v>2320</v>
      </c>
      <c r="H638" t="s">
        <v>2321</v>
      </c>
      <c r="I638" t="s">
        <v>129</v>
      </c>
      <c r="J638" s="6" t="s">
        <v>13903</v>
      </c>
      <c r="K638">
        <v>96</v>
      </c>
      <c r="L638" t="s">
        <v>39</v>
      </c>
      <c r="M638">
        <f t="shared" si="18"/>
        <v>0</v>
      </c>
      <c r="N638" s="23" t="s">
        <v>10849</v>
      </c>
      <c r="O638" s="23" t="s">
        <v>10420</v>
      </c>
      <c r="P638" s="23">
        <f t="shared" si="19"/>
        <v>6</v>
      </c>
    </row>
    <row r="639" spans="1:16" x14ac:dyDescent="0.3">
      <c r="A639">
        <v>656</v>
      </c>
      <c r="B639" t="s">
        <v>2322</v>
      </c>
      <c r="C639" t="s">
        <v>2323</v>
      </c>
      <c r="D639" t="s">
        <v>15</v>
      </c>
      <c r="E639" t="s">
        <v>16</v>
      </c>
      <c r="F639">
        <v>60</v>
      </c>
      <c r="G639" t="s">
        <v>2324</v>
      </c>
      <c r="H639" t="s">
        <v>2325</v>
      </c>
      <c r="I639" t="s">
        <v>173</v>
      </c>
      <c r="J639" s="6" t="s">
        <v>13721</v>
      </c>
      <c r="K639">
        <v>48</v>
      </c>
      <c r="L639" t="s">
        <v>70</v>
      </c>
      <c r="M639">
        <f t="shared" si="18"/>
        <v>0</v>
      </c>
      <c r="N639" s="23" t="s">
        <v>10849</v>
      </c>
      <c r="O639" s="23" t="s">
        <v>10453</v>
      </c>
      <c r="P639" s="23">
        <f t="shared" si="19"/>
        <v>7</v>
      </c>
    </row>
    <row r="640" spans="1:16" x14ac:dyDescent="0.3">
      <c r="A640">
        <v>657</v>
      </c>
      <c r="B640" t="s">
        <v>2326</v>
      </c>
      <c r="C640" t="s">
        <v>152</v>
      </c>
      <c r="D640" t="s">
        <v>15</v>
      </c>
      <c r="E640" t="s">
        <v>16</v>
      </c>
      <c r="F640">
        <v>60</v>
      </c>
      <c r="G640" t="s">
        <v>2324</v>
      </c>
      <c r="H640" t="s">
        <v>1292</v>
      </c>
      <c r="I640" t="s">
        <v>32</v>
      </c>
      <c r="J640" s="6">
        <v>43836</v>
      </c>
      <c r="K640">
        <v>13</v>
      </c>
      <c r="L640" t="s">
        <v>20</v>
      </c>
      <c r="M640">
        <f t="shared" si="18"/>
        <v>0</v>
      </c>
      <c r="N640" s="23" t="s">
        <v>10849</v>
      </c>
      <c r="O640" s="23" t="s">
        <v>10453</v>
      </c>
      <c r="P640" s="23">
        <f t="shared" si="19"/>
        <v>7</v>
      </c>
    </row>
    <row r="641" spans="1:16" x14ac:dyDescent="0.3">
      <c r="A641">
        <v>658</v>
      </c>
      <c r="B641" t="s">
        <v>743</v>
      </c>
      <c r="C641" t="s">
        <v>2327</v>
      </c>
      <c r="D641" t="s">
        <v>28</v>
      </c>
      <c r="E641" t="s">
        <v>29</v>
      </c>
      <c r="F641">
        <v>60</v>
      </c>
      <c r="G641" t="s">
        <v>2328</v>
      </c>
      <c r="H641" t="s">
        <v>2329</v>
      </c>
      <c r="I641" t="s">
        <v>2330</v>
      </c>
      <c r="J641" s="6">
        <v>44473</v>
      </c>
      <c r="K641">
        <v>50</v>
      </c>
      <c r="L641" t="s">
        <v>64</v>
      </c>
      <c r="M641">
        <f t="shared" si="18"/>
        <v>0</v>
      </c>
      <c r="N641" s="23" t="s">
        <v>10851</v>
      </c>
      <c r="O641" s="23" t="s">
        <v>10416</v>
      </c>
      <c r="P641" s="23">
        <f t="shared" si="19"/>
        <v>4</v>
      </c>
    </row>
    <row r="642" spans="1:16" x14ac:dyDescent="0.3">
      <c r="A642">
        <v>659</v>
      </c>
      <c r="B642" t="s">
        <v>2331</v>
      </c>
      <c r="C642" t="s">
        <v>2332</v>
      </c>
      <c r="D642" t="s">
        <v>51</v>
      </c>
      <c r="E642" t="s">
        <v>16</v>
      </c>
      <c r="F642">
        <v>30</v>
      </c>
      <c r="G642" t="s">
        <v>2333</v>
      </c>
      <c r="H642" t="s">
        <v>2334</v>
      </c>
      <c r="I642" t="s">
        <v>32</v>
      </c>
      <c r="J642" s="6" t="s">
        <v>13836</v>
      </c>
      <c r="K642">
        <v>9</v>
      </c>
      <c r="L642" t="s">
        <v>80</v>
      </c>
      <c r="M642">
        <f t="shared" ref="M642:M705" si="20">COUNTBLANK(A642:L642)</f>
        <v>0</v>
      </c>
      <c r="N642" s="23" t="s">
        <v>10852</v>
      </c>
      <c r="O642" s="23" t="s">
        <v>10453</v>
      </c>
      <c r="P642" s="23">
        <f t="shared" ref="P642:P705" si="21">LEN(O642)</f>
        <v>7</v>
      </c>
    </row>
    <row r="643" spans="1:16" x14ac:dyDescent="0.3">
      <c r="A643">
        <v>660</v>
      </c>
      <c r="B643" t="s">
        <v>2335</v>
      </c>
      <c r="C643" t="s">
        <v>2336</v>
      </c>
      <c r="D643" t="s">
        <v>28</v>
      </c>
      <c r="E643" t="s">
        <v>29</v>
      </c>
      <c r="F643">
        <v>90</v>
      </c>
      <c r="G643" t="s">
        <v>2337</v>
      </c>
      <c r="H643" t="s">
        <v>2338</v>
      </c>
      <c r="I643" t="s">
        <v>240</v>
      </c>
      <c r="J643" s="6" t="s">
        <v>13746</v>
      </c>
      <c r="K643">
        <v>60</v>
      </c>
      <c r="L643" t="s">
        <v>70</v>
      </c>
      <c r="M643">
        <f t="shared" si="20"/>
        <v>0</v>
      </c>
      <c r="N643" s="23" t="s">
        <v>10853</v>
      </c>
      <c r="O643" s="23" t="s">
        <v>10417</v>
      </c>
      <c r="P643" s="23">
        <f t="shared" si="21"/>
        <v>5</v>
      </c>
    </row>
    <row r="644" spans="1:16" x14ac:dyDescent="0.3">
      <c r="A644">
        <v>661</v>
      </c>
      <c r="B644" t="s">
        <v>642</v>
      </c>
      <c r="C644" t="s">
        <v>2339</v>
      </c>
      <c r="D644" t="s">
        <v>41</v>
      </c>
      <c r="E644" t="s">
        <v>16</v>
      </c>
      <c r="F644">
        <v>90</v>
      </c>
      <c r="G644" t="s">
        <v>2340</v>
      </c>
      <c r="H644" t="s">
        <v>2341</v>
      </c>
      <c r="I644" t="s">
        <v>2342</v>
      </c>
      <c r="J644" s="6" t="s">
        <v>13657</v>
      </c>
      <c r="K644">
        <v>57</v>
      </c>
      <c r="L644" t="s">
        <v>39</v>
      </c>
      <c r="M644">
        <f t="shared" si="20"/>
        <v>0</v>
      </c>
      <c r="N644" s="23" t="s">
        <v>10111</v>
      </c>
      <c r="O644" s="23" t="s">
        <v>10436</v>
      </c>
      <c r="P644" s="23">
        <f t="shared" si="21"/>
        <v>8</v>
      </c>
    </row>
    <row r="645" spans="1:16" x14ac:dyDescent="0.3">
      <c r="A645">
        <v>662</v>
      </c>
      <c r="B645" t="s">
        <v>2343</v>
      </c>
      <c r="C645" t="s">
        <v>2344</v>
      </c>
      <c r="D645" t="s">
        <v>15</v>
      </c>
      <c r="E645" t="s">
        <v>16</v>
      </c>
      <c r="F645">
        <v>30</v>
      </c>
      <c r="G645" t="s">
        <v>2345</v>
      </c>
      <c r="H645" t="s">
        <v>389</v>
      </c>
      <c r="I645" t="s">
        <v>32</v>
      </c>
      <c r="J645" s="6" t="s">
        <v>13851</v>
      </c>
      <c r="K645">
        <v>24</v>
      </c>
      <c r="L645" t="s">
        <v>54</v>
      </c>
      <c r="M645">
        <f t="shared" si="20"/>
        <v>0</v>
      </c>
      <c r="N645" s="23" t="s">
        <v>10854</v>
      </c>
      <c r="O645" s="23" t="s">
        <v>10422</v>
      </c>
      <c r="P645" s="23">
        <f t="shared" si="21"/>
        <v>4</v>
      </c>
    </row>
    <row r="646" spans="1:16" x14ac:dyDescent="0.3">
      <c r="A646">
        <v>663</v>
      </c>
      <c r="B646" t="s">
        <v>2346</v>
      </c>
      <c r="C646" t="s">
        <v>1080</v>
      </c>
      <c r="D646" t="s">
        <v>28</v>
      </c>
      <c r="E646" t="s">
        <v>29</v>
      </c>
      <c r="F646">
        <v>90</v>
      </c>
      <c r="G646" t="s">
        <v>2347</v>
      </c>
      <c r="H646" t="s">
        <v>2348</v>
      </c>
      <c r="I646" t="s">
        <v>32</v>
      </c>
      <c r="J646" s="6">
        <v>44110</v>
      </c>
      <c r="K646">
        <v>61</v>
      </c>
      <c r="L646" t="s">
        <v>33</v>
      </c>
      <c r="M646">
        <f t="shared" si="20"/>
        <v>0</v>
      </c>
      <c r="N646" s="23" t="s">
        <v>9831</v>
      </c>
      <c r="O646" s="23" t="s">
        <v>10422</v>
      </c>
      <c r="P646" s="23">
        <f t="shared" si="21"/>
        <v>4</v>
      </c>
    </row>
    <row r="647" spans="1:16" x14ac:dyDescent="0.3">
      <c r="A647">
        <v>664</v>
      </c>
      <c r="B647" t="s">
        <v>276</v>
      </c>
      <c r="C647" t="s">
        <v>2349</v>
      </c>
      <c r="D647" t="s">
        <v>15</v>
      </c>
      <c r="E647" t="s">
        <v>16</v>
      </c>
      <c r="F647">
        <v>60</v>
      </c>
      <c r="G647" t="s">
        <v>2350</v>
      </c>
      <c r="H647" t="s">
        <v>2351</v>
      </c>
      <c r="I647" t="s">
        <v>32</v>
      </c>
      <c r="J647" s="6" t="s">
        <v>13904</v>
      </c>
      <c r="K647">
        <v>84</v>
      </c>
      <c r="L647" t="s">
        <v>45</v>
      </c>
      <c r="M647">
        <f t="shared" si="20"/>
        <v>0</v>
      </c>
      <c r="N647" s="23" t="s">
        <v>10855</v>
      </c>
      <c r="O647" s="23" t="s">
        <v>5421</v>
      </c>
      <c r="P647" s="23">
        <f t="shared" si="21"/>
        <v>5</v>
      </c>
    </row>
    <row r="648" spans="1:16" x14ac:dyDescent="0.3">
      <c r="A648">
        <v>665</v>
      </c>
      <c r="B648" t="s">
        <v>2352</v>
      </c>
      <c r="C648" t="s">
        <v>1840</v>
      </c>
      <c r="D648" t="s">
        <v>15</v>
      </c>
      <c r="E648" t="s">
        <v>16</v>
      </c>
      <c r="F648">
        <v>30</v>
      </c>
      <c r="G648" t="s">
        <v>2353</v>
      </c>
      <c r="H648" t="s">
        <v>2354</v>
      </c>
      <c r="I648" t="s">
        <v>178</v>
      </c>
      <c r="J648" s="6" t="s">
        <v>13905</v>
      </c>
      <c r="K648">
        <v>17</v>
      </c>
      <c r="L648" t="s">
        <v>39</v>
      </c>
      <c r="M648">
        <f t="shared" si="20"/>
        <v>0</v>
      </c>
      <c r="N648" s="23" t="s">
        <v>10855</v>
      </c>
      <c r="O648" s="23" t="s">
        <v>10660</v>
      </c>
      <c r="P648" s="23">
        <f t="shared" si="21"/>
        <v>4</v>
      </c>
    </row>
    <row r="649" spans="1:16" x14ac:dyDescent="0.3">
      <c r="A649">
        <v>666</v>
      </c>
      <c r="B649" t="s">
        <v>1065</v>
      </c>
      <c r="C649" t="s">
        <v>2355</v>
      </c>
      <c r="D649" t="s">
        <v>28</v>
      </c>
      <c r="E649" t="s">
        <v>29</v>
      </c>
      <c r="F649">
        <v>30</v>
      </c>
      <c r="G649" t="s">
        <v>2356</v>
      </c>
      <c r="H649" t="s">
        <v>2357</v>
      </c>
      <c r="I649" t="s">
        <v>32</v>
      </c>
      <c r="J649" s="6">
        <v>44386</v>
      </c>
      <c r="K649">
        <v>75</v>
      </c>
      <c r="L649" t="s">
        <v>33</v>
      </c>
      <c r="M649">
        <f t="shared" si="20"/>
        <v>0</v>
      </c>
      <c r="N649" s="23" t="s">
        <v>10855</v>
      </c>
      <c r="O649" s="23" t="s">
        <v>9969</v>
      </c>
      <c r="P649" s="23">
        <f t="shared" si="21"/>
        <v>6</v>
      </c>
    </row>
    <row r="650" spans="1:16" x14ac:dyDescent="0.3">
      <c r="A650">
        <v>667</v>
      </c>
      <c r="B650" t="s">
        <v>2358</v>
      </c>
      <c r="C650" t="s">
        <v>2359</v>
      </c>
      <c r="D650" t="s">
        <v>28</v>
      </c>
      <c r="E650" t="s">
        <v>29</v>
      </c>
      <c r="F650">
        <v>30</v>
      </c>
      <c r="G650" t="s">
        <v>2360</v>
      </c>
      <c r="H650" t="s">
        <v>2361</v>
      </c>
      <c r="I650" t="s">
        <v>110</v>
      </c>
      <c r="J650" s="6">
        <v>44378</v>
      </c>
      <c r="K650">
        <v>66</v>
      </c>
      <c r="L650" t="s">
        <v>54</v>
      </c>
      <c r="M650">
        <f t="shared" si="20"/>
        <v>0</v>
      </c>
      <c r="N650" s="23" t="s">
        <v>10856</v>
      </c>
      <c r="O650" s="23" t="s">
        <v>1021</v>
      </c>
      <c r="P650" s="23">
        <f t="shared" si="21"/>
        <v>6</v>
      </c>
    </row>
    <row r="651" spans="1:16" x14ac:dyDescent="0.3">
      <c r="A651">
        <v>668</v>
      </c>
      <c r="B651" t="s">
        <v>2335</v>
      </c>
      <c r="C651" t="s">
        <v>2362</v>
      </c>
      <c r="D651" t="s">
        <v>28</v>
      </c>
      <c r="E651" t="s">
        <v>29</v>
      </c>
      <c r="F651">
        <v>90</v>
      </c>
      <c r="G651" t="s">
        <v>2363</v>
      </c>
      <c r="H651" t="s">
        <v>1732</v>
      </c>
      <c r="I651" t="s">
        <v>1733</v>
      </c>
      <c r="J651" s="6">
        <v>44385</v>
      </c>
      <c r="K651">
        <v>17</v>
      </c>
      <c r="L651" t="s">
        <v>70</v>
      </c>
      <c r="M651">
        <f t="shared" si="20"/>
        <v>0</v>
      </c>
      <c r="N651" s="23" t="s">
        <v>10856</v>
      </c>
      <c r="O651" s="23" t="s">
        <v>9969</v>
      </c>
      <c r="P651" s="23">
        <f t="shared" si="21"/>
        <v>6</v>
      </c>
    </row>
    <row r="652" spans="1:16" x14ac:dyDescent="0.3">
      <c r="A652">
        <v>669</v>
      </c>
      <c r="B652" t="s">
        <v>2364</v>
      </c>
      <c r="C652" t="s">
        <v>2365</v>
      </c>
      <c r="D652" t="s">
        <v>28</v>
      </c>
      <c r="E652" t="s">
        <v>29</v>
      </c>
      <c r="F652">
        <v>30</v>
      </c>
      <c r="G652" t="s">
        <v>2363</v>
      </c>
      <c r="H652" t="s">
        <v>2366</v>
      </c>
      <c r="I652" t="s">
        <v>1367</v>
      </c>
      <c r="J652" s="6" t="s">
        <v>13906</v>
      </c>
      <c r="K652">
        <v>37</v>
      </c>
      <c r="L652" t="s">
        <v>80</v>
      </c>
      <c r="M652">
        <f t="shared" si="20"/>
        <v>0</v>
      </c>
      <c r="N652" s="23" t="s">
        <v>10856</v>
      </c>
      <c r="O652" s="23" t="s">
        <v>9969</v>
      </c>
      <c r="P652" s="23">
        <f t="shared" si="21"/>
        <v>6</v>
      </c>
    </row>
    <row r="653" spans="1:16" x14ac:dyDescent="0.3">
      <c r="A653">
        <v>670</v>
      </c>
      <c r="B653" t="s">
        <v>2367</v>
      </c>
      <c r="C653" t="s">
        <v>2368</v>
      </c>
      <c r="D653" t="s">
        <v>28</v>
      </c>
      <c r="E653" t="s">
        <v>29</v>
      </c>
      <c r="F653">
        <v>30</v>
      </c>
      <c r="G653" t="s">
        <v>14292</v>
      </c>
      <c r="H653" t="s">
        <v>951</v>
      </c>
      <c r="I653" t="s">
        <v>95</v>
      </c>
      <c r="J653" s="6">
        <v>44014</v>
      </c>
      <c r="K653">
        <v>84</v>
      </c>
      <c r="L653" t="s">
        <v>159</v>
      </c>
      <c r="M653">
        <f t="shared" si="20"/>
        <v>0</v>
      </c>
      <c r="N653" s="23" t="s">
        <v>10857</v>
      </c>
      <c r="O653" s="23" t="s">
        <v>10416</v>
      </c>
      <c r="P653" s="23">
        <f t="shared" si="21"/>
        <v>4</v>
      </c>
    </row>
    <row r="654" spans="1:16" x14ac:dyDescent="0.3">
      <c r="A654">
        <v>671</v>
      </c>
      <c r="B654" t="s">
        <v>2370</v>
      </c>
      <c r="C654" t="s">
        <v>2371</v>
      </c>
      <c r="D654" t="s">
        <v>51</v>
      </c>
      <c r="E654" t="s">
        <v>16</v>
      </c>
      <c r="F654">
        <v>30</v>
      </c>
      <c r="G654" t="s">
        <v>14458</v>
      </c>
      <c r="H654" t="s">
        <v>2373</v>
      </c>
      <c r="I654" t="s">
        <v>32</v>
      </c>
      <c r="J654" s="6" t="s">
        <v>13907</v>
      </c>
      <c r="K654">
        <v>9</v>
      </c>
      <c r="L654" t="s">
        <v>80</v>
      </c>
      <c r="M654">
        <f t="shared" si="20"/>
        <v>0</v>
      </c>
      <c r="N654" s="23" t="s">
        <v>10857</v>
      </c>
      <c r="O654" s="23" t="s">
        <v>10454</v>
      </c>
      <c r="P654" s="23">
        <f t="shared" si="21"/>
        <v>4</v>
      </c>
    </row>
    <row r="655" spans="1:16" x14ac:dyDescent="0.3">
      <c r="A655">
        <v>672</v>
      </c>
      <c r="B655" t="s">
        <v>2374</v>
      </c>
      <c r="C655" t="s">
        <v>1356</v>
      </c>
      <c r="D655" t="s">
        <v>51</v>
      </c>
      <c r="E655" t="s">
        <v>16</v>
      </c>
      <c r="F655">
        <v>60</v>
      </c>
      <c r="G655" t="s">
        <v>2375</v>
      </c>
      <c r="H655" t="s">
        <v>2376</v>
      </c>
      <c r="I655" t="s">
        <v>32</v>
      </c>
      <c r="J655" s="6">
        <v>43898</v>
      </c>
      <c r="K655">
        <v>10</v>
      </c>
      <c r="L655" t="s">
        <v>159</v>
      </c>
      <c r="M655">
        <f t="shared" si="20"/>
        <v>0</v>
      </c>
      <c r="N655" s="23" t="s">
        <v>10858</v>
      </c>
      <c r="O655" s="23" t="s">
        <v>10422</v>
      </c>
      <c r="P655" s="23">
        <f t="shared" si="21"/>
        <v>4</v>
      </c>
    </row>
    <row r="656" spans="1:16" x14ac:dyDescent="0.3">
      <c r="A656">
        <v>673</v>
      </c>
      <c r="B656" t="s">
        <v>2377</v>
      </c>
      <c r="C656" t="s">
        <v>2378</v>
      </c>
      <c r="D656" t="s">
        <v>41</v>
      </c>
      <c r="E656" t="s">
        <v>16</v>
      </c>
      <c r="F656">
        <v>30</v>
      </c>
      <c r="G656" t="s">
        <v>2379</v>
      </c>
      <c r="H656" t="s">
        <v>2380</v>
      </c>
      <c r="I656" t="s">
        <v>173</v>
      </c>
      <c r="J656" s="6" t="s">
        <v>13908</v>
      </c>
      <c r="K656">
        <v>76</v>
      </c>
      <c r="L656" t="s">
        <v>39</v>
      </c>
      <c r="M656">
        <f t="shared" si="20"/>
        <v>0</v>
      </c>
      <c r="N656" s="23" t="s">
        <v>2379</v>
      </c>
      <c r="O656" s="23"/>
      <c r="P656" s="23">
        <f t="shared" si="21"/>
        <v>0</v>
      </c>
    </row>
    <row r="657" spans="1:16" x14ac:dyDescent="0.3">
      <c r="A657">
        <v>674</v>
      </c>
      <c r="B657" t="s">
        <v>2381</v>
      </c>
      <c r="C657" t="s">
        <v>2382</v>
      </c>
      <c r="D657" t="s">
        <v>28</v>
      </c>
      <c r="E657" t="s">
        <v>29</v>
      </c>
      <c r="F657">
        <v>30</v>
      </c>
      <c r="G657" t="s">
        <v>2383</v>
      </c>
      <c r="H657" t="s">
        <v>641</v>
      </c>
      <c r="I657" t="s">
        <v>294</v>
      </c>
      <c r="J657" s="6" t="s">
        <v>13752</v>
      </c>
      <c r="K657">
        <v>7</v>
      </c>
      <c r="L657" t="s">
        <v>45</v>
      </c>
      <c r="M657">
        <f t="shared" si="20"/>
        <v>0</v>
      </c>
      <c r="N657" s="23" t="s">
        <v>10859</v>
      </c>
      <c r="O657" s="23" t="s">
        <v>6</v>
      </c>
      <c r="P657" s="23">
        <f t="shared" si="21"/>
        <v>6</v>
      </c>
    </row>
    <row r="658" spans="1:16" x14ac:dyDescent="0.3">
      <c r="A658">
        <v>675</v>
      </c>
      <c r="B658" t="s">
        <v>2384</v>
      </c>
      <c r="C658" t="s">
        <v>2385</v>
      </c>
      <c r="D658" t="s">
        <v>28</v>
      </c>
      <c r="E658" t="s">
        <v>29</v>
      </c>
      <c r="F658">
        <v>60</v>
      </c>
      <c r="G658" t="s">
        <v>2386</v>
      </c>
      <c r="H658" t="s">
        <v>2387</v>
      </c>
      <c r="I658" t="s">
        <v>146</v>
      </c>
      <c r="J658" s="6" t="s">
        <v>13708</v>
      </c>
      <c r="K658">
        <v>101</v>
      </c>
      <c r="L658" t="s">
        <v>159</v>
      </c>
      <c r="M658">
        <f t="shared" si="20"/>
        <v>0</v>
      </c>
      <c r="N658" s="23" t="s">
        <v>10860</v>
      </c>
      <c r="O658" s="23" t="s">
        <v>10422</v>
      </c>
      <c r="P658" s="23">
        <f t="shared" si="21"/>
        <v>4</v>
      </c>
    </row>
    <row r="659" spans="1:16" x14ac:dyDescent="0.3">
      <c r="A659">
        <v>676</v>
      </c>
      <c r="B659" t="s">
        <v>2388</v>
      </c>
      <c r="C659" t="s">
        <v>2389</v>
      </c>
      <c r="D659" t="s">
        <v>28</v>
      </c>
      <c r="E659" t="s">
        <v>29</v>
      </c>
      <c r="F659">
        <v>60</v>
      </c>
      <c r="G659" t="s">
        <v>2390</v>
      </c>
      <c r="H659" t="s">
        <v>1619</v>
      </c>
      <c r="I659" t="s">
        <v>44</v>
      </c>
      <c r="J659" s="6">
        <v>44290</v>
      </c>
      <c r="K659">
        <v>61</v>
      </c>
      <c r="L659" t="s">
        <v>101</v>
      </c>
      <c r="M659">
        <f t="shared" si="20"/>
        <v>0</v>
      </c>
      <c r="N659" s="23" t="s">
        <v>10861</v>
      </c>
      <c r="O659" s="23" t="s">
        <v>6</v>
      </c>
      <c r="P659" s="23">
        <f t="shared" si="21"/>
        <v>6</v>
      </c>
    </row>
    <row r="660" spans="1:16" x14ac:dyDescent="0.3">
      <c r="A660">
        <v>677</v>
      </c>
      <c r="B660" t="s">
        <v>2391</v>
      </c>
      <c r="C660" t="s">
        <v>2392</v>
      </c>
      <c r="D660" t="s">
        <v>15</v>
      </c>
      <c r="E660" t="s">
        <v>16</v>
      </c>
      <c r="F660">
        <v>30</v>
      </c>
      <c r="G660" t="s">
        <v>2390</v>
      </c>
      <c r="H660" t="s">
        <v>2393</v>
      </c>
      <c r="I660" t="s">
        <v>1449</v>
      </c>
      <c r="J660" s="6" t="s">
        <v>13909</v>
      </c>
      <c r="K660">
        <v>91</v>
      </c>
      <c r="L660" t="s">
        <v>64</v>
      </c>
      <c r="M660">
        <f t="shared" si="20"/>
        <v>0</v>
      </c>
      <c r="N660" s="23" t="s">
        <v>10861</v>
      </c>
      <c r="O660" s="23" t="s">
        <v>6</v>
      </c>
      <c r="P660" s="23">
        <f t="shared" si="21"/>
        <v>6</v>
      </c>
    </row>
    <row r="661" spans="1:16" x14ac:dyDescent="0.3">
      <c r="A661">
        <v>678</v>
      </c>
      <c r="B661" t="s">
        <v>2394</v>
      </c>
      <c r="C661" t="s">
        <v>2395</v>
      </c>
      <c r="D661" t="s">
        <v>15</v>
      </c>
      <c r="E661" t="s">
        <v>16</v>
      </c>
      <c r="F661">
        <v>30</v>
      </c>
      <c r="G661" t="s">
        <v>2396</v>
      </c>
      <c r="H661" t="s">
        <v>2397</v>
      </c>
      <c r="I661" t="s">
        <v>187</v>
      </c>
      <c r="J661" s="6">
        <v>44721</v>
      </c>
      <c r="K661">
        <v>86</v>
      </c>
      <c r="L661" t="s">
        <v>80</v>
      </c>
      <c r="M661">
        <f t="shared" si="20"/>
        <v>0</v>
      </c>
      <c r="N661" s="23" t="s">
        <v>564</v>
      </c>
      <c r="O661" s="23" t="s">
        <v>10438</v>
      </c>
      <c r="P661" s="23">
        <f t="shared" si="21"/>
        <v>5</v>
      </c>
    </row>
    <row r="662" spans="1:16" x14ac:dyDescent="0.3">
      <c r="A662">
        <v>679</v>
      </c>
      <c r="B662" t="s">
        <v>2398</v>
      </c>
      <c r="C662" t="s">
        <v>2399</v>
      </c>
      <c r="D662" t="s">
        <v>28</v>
      </c>
      <c r="E662" t="s">
        <v>29</v>
      </c>
      <c r="F662">
        <v>90</v>
      </c>
      <c r="G662" t="s">
        <v>2400</v>
      </c>
      <c r="H662" t="s">
        <v>2401</v>
      </c>
      <c r="I662" t="s">
        <v>178</v>
      </c>
      <c r="J662" s="6">
        <v>44358</v>
      </c>
      <c r="K662">
        <v>60</v>
      </c>
      <c r="L662" t="s">
        <v>54</v>
      </c>
      <c r="M662">
        <f t="shared" si="20"/>
        <v>0</v>
      </c>
      <c r="N662" s="23" t="s">
        <v>10862</v>
      </c>
      <c r="O662" s="23" t="s">
        <v>3089</v>
      </c>
      <c r="P662" s="23">
        <f t="shared" si="21"/>
        <v>4</v>
      </c>
    </row>
    <row r="663" spans="1:16" x14ac:dyDescent="0.3">
      <c r="A663">
        <v>680</v>
      </c>
      <c r="B663" t="s">
        <v>2402</v>
      </c>
      <c r="C663" t="s">
        <v>1863</v>
      </c>
      <c r="D663" t="s">
        <v>28</v>
      </c>
      <c r="E663" t="s">
        <v>29</v>
      </c>
      <c r="F663">
        <v>60</v>
      </c>
      <c r="G663" t="s">
        <v>2403</v>
      </c>
      <c r="H663" t="s">
        <v>2404</v>
      </c>
      <c r="I663" t="s">
        <v>886</v>
      </c>
      <c r="J663" s="6" t="s">
        <v>13910</v>
      </c>
      <c r="K663">
        <v>68</v>
      </c>
      <c r="L663" t="s">
        <v>159</v>
      </c>
      <c r="M663">
        <f t="shared" si="20"/>
        <v>0</v>
      </c>
      <c r="N663" s="23" t="s">
        <v>10862</v>
      </c>
      <c r="O663" s="23" t="s">
        <v>10422</v>
      </c>
      <c r="P663" s="23">
        <f t="shared" si="21"/>
        <v>4</v>
      </c>
    </row>
    <row r="664" spans="1:16" x14ac:dyDescent="0.3">
      <c r="A664">
        <v>681</v>
      </c>
      <c r="B664" t="s">
        <v>2405</v>
      </c>
      <c r="C664" t="s">
        <v>2406</v>
      </c>
      <c r="D664" t="s">
        <v>28</v>
      </c>
      <c r="E664" t="s">
        <v>29</v>
      </c>
      <c r="F664">
        <v>90</v>
      </c>
      <c r="G664" t="s">
        <v>14817</v>
      </c>
      <c r="H664" t="s">
        <v>2408</v>
      </c>
      <c r="I664" t="s">
        <v>187</v>
      </c>
      <c r="J664" s="6" t="s">
        <v>13875</v>
      </c>
      <c r="K664">
        <v>61</v>
      </c>
      <c r="L664" t="s">
        <v>33</v>
      </c>
      <c r="M664">
        <f t="shared" si="20"/>
        <v>0</v>
      </c>
      <c r="N664" s="23" t="s">
        <v>10863</v>
      </c>
      <c r="O664" s="23" t="s">
        <v>10506</v>
      </c>
      <c r="P664" s="23">
        <f t="shared" si="21"/>
        <v>2</v>
      </c>
    </row>
    <row r="665" spans="1:16" x14ac:dyDescent="0.3">
      <c r="A665">
        <v>682</v>
      </c>
      <c r="B665" t="s">
        <v>2409</v>
      </c>
      <c r="C665" t="s">
        <v>2410</v>
      </c>
      <c r="D665" t="s">
        <v>28</v>
      </c>
      <c r="E665" t="s">
        <v>29</v>
      </c>
      <c r="F665">
        <v>90</v>
      </c>
      <c r="G665" t="s">
        <v>14817</v>
      </c>
      <c r="H665" t="s">
        <v>2411</v>
      </c>
      <c r="I665" t="s">
        <v>25</v>
      </c>
      <c r="J665" s="6">
        <v>44535</v>
      </c>
      <c r="K665">
        <v>69</v>
      </c>
      <c r="L665" t="s">
        <v>20</v>
      </c>
      <c r="M665">
        <f t="shared" si="20"/>
        <v>0</v>
      </c>
      <c r="N665" s="23" t="s">
        <v>10863</v>
      </c>
      <c r="O665" s="23" t="s">
        <v>10506</v>
      </c>
      <c r="P665" s="23">
        <f t="shared" si="21"/>
        <v>2</v>
      </c>
    </row>
    <row r="666" spans="1:16" x14ac:dyDescent="0.3">
      <c r="A666">
        <v>683</v>
      </c>
      <c r="B666" t="s">
        <v>2412</v>
      </c>
      <c r="C666" t="s">
        <v>2413</v>
      </c>
      <c r="D666" t="s">
        <v>28</v>
      </c>
      <c r="E666" t="s">
        <v>29</v>
      </c>
      <c r="F666">
        <v>60</v>
      </c>
      <c r="G666" t="s">
        <v>2414</v>
      </c>
      <c r="H666" t="s">
        <v>451</v>
      </c>
      <c r="I666" t="s">
        <v>294</v>
      </c>
      <c r="J666" s="6">
        <v>44292</v>
      </c>
      <c r="K666">
        <v>27</v>
      </c>
      <c r="L666" t="s">
        <v>45</v>
      </c>
      <c r="M666">
        <f t="shared" si="20"/>
        <v>0</v>
      </c>
      <c r="N666" s="23" t="s">
        <v>10863</v>
      </c>
      <c r="O666" s="23" t="s">
        <v>10490</v>
      </c>
      <c r="P666" s="23">
        <f t="shared" si="21"/>
        <v>4</v>
      </c>
    </row>
    <row r="667" spans="1:16" x14ac:dyDescent="0.3">
      <c r="A667">
        <v>684</v>
      </c>
      <c r="B667" t="s">
        <v>2415</v>
      </c>
      <c r="C667" t="s">
        <v>2416</v>
      </c>
      <c r="D667" t="s">
        <v>28</v>
      </c>
      <c r="E667" t="s">
        <v>29</v>
      </c>
      <c r="F667">
        <v>30</v>
      </c>
      <c r="G667" t="s">
        <v>2417</v>
      </c>
      <c r="H667" t="s">
        <v>2418</v>
      </c>
      <c r="I667" t="s">
        <v>32</v>
      </c>
      <c r="J667" s="6">
        <v>44379</v>
      </c>
      <c r="K667">
        <v>64</v>
      </c>
      <c r="L667" t="s">
        <v>20</v>
      </c>
      <c r="M667">
        <f t="shared" si="20"/>
        <v>0</v>
      </c>
      <c r="N667" s="23" t="s">
        <v>10864</v>
      </c>
      <c r="O667" s="23" t="s">
        <v>10417</v>
      </c>
      <c r="P667" s="23">
        <f t="shared" si="21"/>
        <v>5</v>
      </c>
    </row>
    <row r="668" spans="1:16" x14ac:dyDescent="0.3">
      <c r="A668">
        <v>685</v>
      </c>
      <c r="B668" t="s">
        <v>2419</v>
      </c>
      <c r="C668" t="s">
        <v>1286</v>
      </c>
      <c r="D668" t="s">
        <v>15</v>
      </c>
      <c r="E668" t="s">
        <v>16</v>
      </c>
      <c r="F668">
        <v>90</v>
      </c>
      <c r="G668" t="s">
        <v>2420</v>
      </c>
      <c r="H668" t="s">
        <v>1977</v>
      </c>
      <c r="I668" t="s">
        <v>124</v>
      </c>
      <c r="J668" s="6" t="s">
        <v>13838</v>
      </c>
      <c r="K668">
        <v>7</v>
      </c>
      <c r="L668" t="s">
        <v>64</v>
      </c>
      <c r="M668">
        <f t="shared" si="20"/>
        <v>0</v>
      </c>
      <c r="N668" s="23" t="s">
        <v>10865</v>
      </c>
      <c r="O668" s="23" t="s">
        <v>10436</v>
      </c>
      <c r="P668" s="23">
        <f t="shared" si="21"/>
        <v>8</v>
      </c>
    </row>
    <row r="669" spans="1:16" x14ac:dyDescent="0.3">
      <c r="A669">
        <v>686</v>
      </c>
      <c r="B669" t="s">
        <v>2421</v>
      </c>
      <c r="C669" t="s">
        <v>2422</v>
      </c>
      <c r="D669" t="s">
        <v>51</v>
      </c>
      <c r="E669" t="s">
        <v>16</v>
      </c>
      <c r="F669">
        <v>90</v>
      </c>
      <c r="G669" t="s">
        <v>2423</v>
      </c>
      <c r="H669" t="s">
        <v>491</v>
      </c>
      <c r="I669" t="s">
        <v>32</v>
      </c>
      <c r="J669" s="6" t="s">
        <v>13628</v>
      </c>
      <c r="K669">
        <v>70</v>
      </c>
      <c r="L669" t="s">
        <v>54</v>
      </c>
      <c r="M669">
        <f t="shared" si="20"/>
        <v>0</v>
      </c>
      <c r="N669" s="23" t="s">
        <v>10866</v>
      </c>
      <c r="O669" s="23" t="s">
        <v>10438</v>
      </c>
      <c r="P669" s="23">
        <f t="shared" si="21"/>
        <v>5</v>
      </c>
    </row>
    <row r="670" spans="1:16" x14ac:dyDescent="0.3">
      <c r="A670">
        <v>687</v>
      </c>
      <c r="B670" t="s">
        <v>2424</v>
      </c>
      <c r="C670" t="s">
        <v>1669</v>
      </c>
      <c r="D670" t="s">
        <v>28</v>
      </c>
      <c r="E670" t="s">
        <v>29</v>
      </c>
      <c r="F670">
        <v>90</v>
      </c>
      <c r="G670" t="s">
        <v>14293</v>
      </c>
      <c r="H670" t="s">
        <v>776</v>
      </c>
      <c r="I670" t="s">
        <v>777</v>
      </c>
      <c r="J670" s="6" t="s">
        <v>13911</v>
      </c>
      <c r="K670">
        <v>57</v>
      </c>
      <c r="L670" t="s">
        <v>80</v>
      </c>
      <c r="M670">
        <f t="shared" si="20"/>
        <v>0</v>
      </c>
      <c r="N670" s="23" t="s">
        <v>10867</v>
      </c>
      <c r="O670" s="23" t="s">
        <v>10438</v>
      </c>
      <c r="P670" s="23">
        <f t="shared" si="21"/>
        <v>5</v>
      </c>
    </row>
    <row r="671" spans="1:16" x14ac:dyDescent="0.3">
      <c r="A671">
        <v>688</v>
      </c>
      <c r="B671" t="s">
        <v>2426</v>
      </c>
      <c r="C671" t="s">
        <v>2427</v>
      </c>
      <c r="D671" t="s">
        <v>28</v>
      </c>
      <c r="E671" t="s">
        <v>29</v>
      </c>
      <c r="F671">
        <v>60</v>
      </c>
      <c r="G671" t="s">
        <v>14293</v>
      </c>
      <c r="H671" t="s">
        <v>502</v>
      </c>
      <c r="I671" t="s">
        <v>294</v>
      </c>
      <c r="J671" s="6">
        <v>44662</v>
      </c>
      <c r="K671">
        <v>42</v>
      </c>
      <c r="L671" t="s">
        <v>45</v>
      </c>
      <c r="M671">
        <f t="shared" si="20"/>
        <v>0</v>
      </c>
      <c r="N671" s="23" t="s">
        <v>10867</v>
      </c>
      <c r="O671" s="23" t="s">
        <v>10438</v>
      </c>
      <c r="P671" s="23">
        <f t="shared" si="21"/>
        <v>5</v>
      </c>
    </row>
    <row r="672" spans="1:16" x14ac:dyDescent="0.3">
      <c r="A672">
        <v>689</v>
      </c>
      <c r="B672" t="s">
        <v>905</v>
      </c>
      <c r="C672" t="s">
        <v>2428</v>
      </c>
      <c r="D672" t="s">
        <v>28</v>
      </c>
      <c r="E672" t="s">
        <v>29</v>
      </c>
      <c r="F672">
        <v>60</v>
      </c>
      <c r="G672" t="s">
        <v>2429</v>
      </c>
      <c r="H672" t="s">
        <v>2341</v>
      </c>
      <c r="I672" t="s">
        <v>2342</v>
      </c>
      <c r="J672" s="6">
        <v>44320</v>
      </c>
      <c r="K672">
        <v>24</v>
      </c>
      <c r="L672" t="s">
        <v>64</v>
      </c>
      <c r="M672">
        <f t="shared" si="20"/>
        <v>0</v>
      </c>
      <c r="N672" s="23" t="s">
        <v>4111</v>
      </c>
      <c r="O672" s="23" t="s">
        <v>10425</v>
      </c>
      <c r="P672" s="23">
        <f t="shared" si="21"/>
        <v>3</v>
      </c>
    </row>
    <row r="673" spans="1:16" x14ac:dyDescent="0.3">
      <c r="A673">
        <v>690</v>
      </c>
      <c r="B673" t="s">
        <v>2430</v>
      </c>
      <c r="C673" t="s">
        <v>2431</v>
      </c>
      <c r="D673" t="s">
        <v>28</v>
      </c>
      <c r="E673" t="s">
        <v>29</v>
      </c>
      <c r="F673">
        <v>30</v>
      </c>
      <c r="G673" t="s">
        <v>2432</v>
      </c>
      <c r="H673" t="s">
        <v>18</v>
      </c>
      <c r="I673" t="s">
        <v>19</v>
      </c>
      <c r="J673" s="6">
        <v>44783</v>
      </c>
      <c r="K673">
        <v>82</v>
      </c>
      <c r="L673" t="s">
        <v>45</v>
      </c>
      <c r="M673">
        <f t="shared" si="20"/>
        <v>0</v>
      </c>
      <c r="N673" s="23" t="s">
        <v>5072</v>
      </c>
      <c r="O673" s="23" t="s">
        <v>6</v>
      </c>
      <c r="P673" s="23">
        <f t="shared" si="21"/>
        <v>6</v>
      </c>
    </row>
    <row r="674" spans="1:16" x14ac:dyDescent="0.3">
      <c r="A674">
        <v>691</v>
      </c>
      <c r="B674" t="s">
        <v>2433</v>
      </c>
      <c r="C674" t="s">
        <v>2434</v>
      </c>
      <c r="D674" t="s">
        <v>51</v>
      </c>
      <c r="E674" t="s">
        <v>16</v>
      </c>
      <c r="F674">
        <v>30</v>
      </c>
      <c r="G674" t="s">
        <v>2435</v>
      </c>
      <c r="H674" t="s">
        <v>2436</v>
      </c>
      <c r="I674" t="s">
        <v>294</v>
      </c>
      <c r="J674" s="6" t="s">
        <v>13912</v>
      </c>
      <c r="K674">
        <v>34</v>
      </c>
      <c r="L674" t="s">
        <v>39</v>
      </c>
      <c r="M674">
        <f t="shared" si="20"/>
        <v>0</v>
      </c>
      <c r="N674" s="23" t="s">
        <v>10868</v>
      </c>
      <c r="O674" s="23" t="s">
        <v>10436</v>
      </c>
      <c r="P674" s="23">
        <f t="shared" si="21"/>
        <v>8</v>
      </c>
    </row>
    <row r="675" spans="1:16" x14ac:dyDescent="0.3">
      <c r="A675">
        <v>692</v>
      </c>
      <c r="B675" t="s">
        <v>2437</v>
      </c>
      <c r="C675" t="s">
        <v>2438</v>
      </c>
      <c r="D675" t="s">
        <v>28</v>
      </c>
      <c r="E675" t="s">
        <v>29</v>
      </c>
      <c r="F675">
        <v>30</v>
      </c>
      <c r="G675" t="s">
        <v>2435</v>
      </c>
      <c r="H675" t="s">
        <v>311</v>
      </c>
      <c r="I675" t="s">
        <v>32</v>
      </c>
      <c r="J675" s="6" t="s">
        <v>13913</v>
      </c>
      <c r="K675">
        <v>34</v>
      </c>
      <c r="L675" t="s">
        <v>45</v>
      </c>
      <c r="M675">
        <f t="shared" si="20"/>
        <v>0</v>
      </c>
      <c r="N675" s="23" t="s">
        <v>10868</v>
      </c>
      <c r="O675" s="23" t="s">
        <v>10436</v>
      </c>
      <c r="P675" s="23">
        <f t="shared" si="21"/>
        <v>8</v>
      </c>
    </row>
    <row r="676" spans="1:16" x14ac:dyDescent="0.3">
      <c r="A676">
        <v>693</v>
      </c>
      <c r="B676" t="s">
        <v>2439</v>
      </c>
      <c r="C676" t="s">
        <v>1154</v>
      </c>
      <c r="D676" t="s">
        <v>15</v>
      </c>
      <c r="E676" t="s">
        <v>16</v>
      </c>
      <c r="F676">
        <v>90</v>
      </c>
      <c r="G676" t="s">
        <v>2440</v>
      </c>
      <c r="H676" t="s">
        <v>2441</v>
      </c>
      <c r="I676" t="s">
        <v>1199</v>
      </c>
      <c r="J676" s="6" t="s">
        <v>13914</v>
      </c>
      <c r="K676">
        <v>11</v>
      </c>
      <c r="L676" t="s">
        <v>39</v>
      </c>
      <c r="M676">
        <f t="shared" si="20"/>
        <v>0</v>
      </c>
      <c r="N676" s="23" t="s">
        <v>10869</v>
      </c>
      <c r="O676" s="23" t="s">
        <v>10870</v>
      </c>
      <c r="P676" s="23">
        <f t="shared" si="21"/>
        <v>4</v>
      </c>
    </row>
    <row r="677" spans="1:16" x14ac:dyDescent="0.3">
      <c r="A677">
        <v>694</v>
      </c>
      <c r="B677" t="s">
        <v>2442</v>
      </c>
      <c r="C677" t="s">
        <v>1935</v>
      </c>
      <c r="D677" t="s">
        <v>92</v>
      </c>
      <c r="E677" t="s">
        <v>16</v>
      </c>
      <c r="F677">
        <v>90</v>
      </c>
      <c r="G677" t="s">
        <v>2443</v>
      </c>
      <c r="H677" t="s">
        <v>2444</v>
      </c>
      <c r="I677" t="s">
        <v>32</v>
      </c>
      <c r="J677" s="6" t="s">
        <v>13915</v>
      </c>
      <c r="K677">
        <v>85</v>
      </c>
      <c r="L677" t="s">
        <v>39</v>
      </c>
      <c r="M677">
        <f t="shared" si="20"/>
        <v>0</v>
      </c>
      <c r="N677" s="23" t="s">
        <v>10871</v>
      </c>
      <c r="O677" s="23" t="s">
        <v>10422</v>
      </c>
      <c r="P677" s="23">
        <f t="shared" si="21"/>
        <v>4</v>
      </c>
    </row>
    <row r="678" spans="1:16" x14ac:dyDescent="0.3">
      <c r="A678">
        <v>695</v>
      </c>
      <c r="B678" t="s">
        <v>2445</v>
      </c>
      <c r="C678" t="s">
        <v>1251</v>
      </c>
      <c r="D678" t="s">
        <v>28</v>
      </c>
      <c r="E678" t="s">
        <v>29</v>
      </c>
      <c r="F678">
        <v>90</v>
      </c>
      <c r="G678" t="s">
        <v>2446</v>
      </c>
      <c r="H678" t="s">
        <v>2447</v>
      </c>
      <c r="I678" t="s">
        <v>1869</v>
      </c>
      <c r="J678" s="6">
        <v>44175</v>
      </c>
      <c r="K678">
        <v>20</v>
      </c>
      <c r="L678" t="s">
        <v>20</v>
      </c>
      <c r="M678">
        <f t="shared" si="20"/>
        <v>0</v>
      </c>
      <c r="N678" s="23" t="s">
        <v>10872</v>
      </c>
      <c r="O678" s="23" t="s">
        <v>10422</v>
      </c>
      <c r="P678" s="23">
        <f t="shared" si="21"/>
        <v>4</v>
      </c>
    </row>
    <row r="679" spans="1:16" x14ac:dyDescent="0.3">
      <c r="A679">
        <v>696</v>
      </c>
      <c r="B679" t="s">
        <v>2448</v>
      </c>
      <c r="C679" t="s">
        <v>2449</v>
      </c>
      <c r="D679" t="s">
        <v>28</v>
      </c>
      <c r="E679" t="s">
        <v>29</v>
      </c>
      <c r="F679">
        <v>30</v>
      </c>
      <c r="G679" t="s">
        <v>2450</v>
      </c>
      <c r="H679" t="s">
        <v>1845</v>
      </c>
      <c r="I679" t="s">
        <v>294</v>
      </c>
      <c r="J679" s="6" t="s">
        <v>13747</v>
      </c>
      <c r="K679">
        <v>31</v>
      </c>
      <c r="L679" t="s">
        <v>101</v>
      </c>
      <c r="M679">
        <f t="shared" si="20"/>
        <v>0</v>
      </c>
      <c r="N679" s="23" t="s">
        <v>10873</v>
      </c>
      <c r="O679" s="23" t="s">
        <v>10422</v>
      </c>
      <c r="P679" s="23">
        <f t="shared" si="21"/>
        <v>4</v>
      </c>
    </row>
    <row r="680" spans="1:16" x14ac:dyDescent="0.3">
      <c r="A680">
        <v>697</v>
      </c>
      <c r="B680" t="s">
        <v>2206</v>
      </c>
      <c r="C680" t="s">
        <v>2451</v>
      </c>
      <c r="D680" t="s">
        <v>28</v>
      </c>
      <c r="E680" t="s">
        <v>29</v>
      </c>
      <c r="F680">
        <v>90</v>
      </c>
      <c r="G680" t="s">
        <v>2450</v>
      </c>
      <c r="H680" t="s">
        <v>275</v>
      </c>
      <c r="I680" t="s">
        <v>32</v>
      </c>
      <c r="J680" s="6">
        <v>44322</v>
      </c>
      <c r="K680">
        <v>18</v>
      </c>
      <c r="L680" t="s">
        <v>33</v>
      </c>
      <c r="M680">
        <f t="shared" si="20"/>
        <v>0</v>
      </c>
      <c r="N680" s="23" t="s">
        <v>10873</v>
      </c>
      <c r="O680" s="23" t="s">
        <v>10422</v>
      </c>
      <c r="P680" s="23">
        <f t="shared" si="21"/>
        <v>4</v>
      </c>
    </row>
    <row r="681" spans="1:16" x14ac:dyDescent="0.3">
      <c r="A681">
        <v>698</v>
      </c>
      <c r="B681" t="s">
        <v>2452</v>
      </c>
      <c r="C681" t="s">
        <v>2453</v>
      </c>
      <c r="D681" t="s">
        <v>15</v>
      </c>
      <c r="E681" t="s">
        <v>16</v>
      </c>
      <c r="F681">
        <v>90</v>
      </c>
      <c r="G681" t="s">
        <v>2454</v>
      </c>
      <c r="H681" t="s">
        <v>2336</v>
      </c>
      <c r="I681" t="s">
        <v>32</v>
      </c>
      <c r="J681" s="6" t="s">
        <v>13877</v>
      </c>
      <c r="K681">
        <v>10</v>
      </c>
      <c r="L681" t="s">
        <v>54</v>
      </c>
      <c r="M681">
        <f t="shared" si="20"/>
        <v>0</v>
      </c>
      <c r="N681" s="23" t="s">
        <v>5466</v>
      </c>
      <c r="O681" s="23" t="s">
        <v>1021</v>
      </c>
      <c r="P681" s="23">
        <f t="shared" si="21"/>
        <v>6</v>
      </c>
    </row>
    <row r="682" spans="1:16" x14ac:dyDescent="0.3">
      <c r="A682">
        <v>699</v>
      </c>
      <c r="B682" t="s">
        <v>2455</v>
      </c>
      <c r="C682" t="s">
        <v>1710</v>
      </c>
      <c r="D682" t="s">
        <v>51</v>
      </c>
      <c r="E682" t="s">
        <v>16</v>
      </c>
      <c r="F682">
        <v>30</v>
      </c>
      <c r="G682" t="s">
        <v>2456</v>
      </c>
      <c r="H682" t="s">
        <v>641</v>
      </c>
      <c r="I682" t="s">
        <v>294</v>
      </c>
      <c r="J682" s="6" t="s">
        <v>13916</v>
      </c>
      <c r="K682">
        <v>17</v>
      </c>
      <c r="L682" t="s">
        <v>80</v>
      </c>
      <c r="M682">
        <f t="shared" si="20"/>
        <v>0</v>
      </c>
      <c r="N682" s="23" t="s">
        <v>5466</v>
      </c>
      <c r="O682" s="23" t="s">
        <v>10874</v>
      </c>
      <c r="P682" s="23">
        <f t="shared" si="21"/>
        <v>6</v>
      </c>
    </row>
    <row r="683" spans="1:16" x14ac:dyDescent="0.3">
      <c r="A683">
        <v>700</v>
      </c>
      <c r="B683" t="s">
        <v>2457</v>
      </c>
      <c r="C683" t="s">
        <v>2458</v>
      </c>
      <c r="D683" t="s">
        <v>51</v>
      </c>
      <c r="E683" t="s">
        <v>16</v>
      </c>
      <c r="F683">
        <v>30</v>
      </c>
      <c r="G683" t="s">
        <v>2459</v>
      </c>
      <c r="H683" t="s">
        <v>346</v>
      </c>
      <c r="I683" t="s">
        <v>32</v>
      </c>
      <c r="J683" s="6">
        <v>43985</v>
      </c>
      <c r="K683">
        <v>44</v>
      </c>
      <c r="L683" t="s">
        <v>70</v>
      </c>
      <c r="M683">
        <f t="shared" si="20"/>
        <v>0</v>
      </c>
      <c r="N683" s="23" t="s">
        <v>5466</v>
      </c>
      <c r="O683" s="23" t="s">
        <v>10875</v>
      </c>
      <c r="P683" s="23">
        <f t="shared" si="21"/>
        <v>6</v>
      </c>
    </row>
    <row r="684" spans="1:16" x14ac:dyDescent="0.3">
      <c r="A684">
        <v>701</v>
      </c>
      <c r="B684" t="s">
        <v>2460</v>
      </c>
      <c r="C684" t="s">
        <v>2461</v>
      </c>
      <c r="D684" t="s">
        <v>51</v>
      </c>
      <c r="E684" t="s">
        <v>16</v>
      </c>
      <c r="F684">
        <v>90</v>
      </c>
      <c r="G684" t="s">
        <v>2462</v>
      </c>
      <c r="H684" t="s">
        <v>2049</v>
      </c>
      <c r="I684" t="s">
        <v>32</v>
      </c>
      <c r="J684" s="6" t="s">
        <v>13692</v>
      </c>
      <c r="K684">
        <v>53</v>
      </c>
      <c r="L684" t="s">
        <v>39</v>
      </c>
      <c r="M684">
        <f t="shared" si="20"/>
        <v>0</v>
      </c>
      <c r="N684" s="23" t="s">
        <v>10876</v>
      </c>
      <c r="O684" s="23" t="s">
        <v>1021</v>
      </c>
      <c r="P684" s="23">
        <f t="shared" si="21"/>
        <v>6</v>
      </c>
    </row>
    <row r="685" spans="1:16" x14ac:dyDescent="0.3">
      <c r="A685">
        <v>702</v>
      </c>
      <c r="B685" t="s">
        <v>2463</v>
      </c>
      <c r="C685" t="s">
        <v>1573</v>
      </c>
      <c r="D685" t="s">
        <v>15</v>
      </c>
      <c r="E685" t="s">
        <v>16</v>
      </c>
      <c r="F685">
        <v>60</v>
      </c>
      <c r="G685" t="s">
        <v>2464</v>
      </c>
      <c r="H685" t="s">
        <v>1845</v>
      </c>
      <c r="I685" t="s">
        <v>294</v>
      </c>
      <c r="J685" s="6">
        <v>44775</v>
      </c>
      <c r="K685">
        <v>17</v>
      </c>
      <c r="L685" t="s">
        <v>54</v>
      </c>
      <c r="M685">
        <f t="shared" si="20"/>
        <v>0</v>
      </c>
      <c r="N685" s="23" t="s">
        <v>5214</v>
      </c>
      <c r="O685" s="23" t="s">
        <v>10422</v>
      </c>
      <c r="P685" s="23">
        <f t="shared" si="21"/>
        <v>4</v>
      </c>
    </row>
    <row r="686" spans="1:16" x14ac:dyDescent="0.3">
      <c r="A686">
        <v>703</v>
      </c>
      <c r="B686" t="s">
        <v>2465</v>
      </c>
      <c r="C686" t="s">
        <v>653</v>
      </c>
      <c r="D686" t="s">
        <v>51</v>
      </c>
      <c r="E686" t="s">
        <v>16</v>
      </c>
      <c r="F686">
        <v>90</v>
      </c>
      <c r="G686" t="s">
        <v>2466</v>
      </c>
      <c r="H686" t="s">
        <v>641</v>
      </c>
      <c r="I686" t="s">
        <v>294</v>
      </c>
      <c r="J686" s="6" t="s">
        <v>13886</v>
      </c>
      <c r="K686">
        <v>70</v>
      </c>
      <c r="L686" t="s">
        <v>20</v>
      </c>
      <c r="M686">
        <f t="shared" si="20"/>
        <v>0</v>
      </c>
      <c r="N686" s="23" t="s">
        <v>10877</v>
      </c>
      <c r="O686" s="23" t="s">
        <v>6</v>
      </c>
      <c r="P686" s="23">
        <f t="shared" si="21"/>
        <v>6</v>
      </c>
    </row>
    <row r="687" spans="1:16" x14ac:dyDescent="0.3">
      <c r="A687">
        <v>704</v>
      </c>
      <c r="B687" t="s">
        <v>200</v>
      </c>
      <c r="C687" t="s">
        <v>2467</v>
      </c>
      <c r="D687" t="s">
        <v>15</v>
      </c>
      <c r="E687" t="s">
        <v>16</v>
      </c>
      <c r="F687">
        <v>30</v>
      </c>
      <c r="G687" t="s">
        <v>2468</v>
      </c>
      <c r="H687" t="s">
        <v>2469</v>
      </c>
      <c r="I687" t="s">
        <v>32</v>
      </c>
      <c r="J687" s="6">
        <v>44571</v>
      </c>
      <c r="K687">
        <v>78</v>
      </c>
      <c r="L687" t="s">
        <v>159</v>
      </c>
      <c r="M687">
        <f t="shared" si="20"/>
        <v>0</v>
      </c>
      <c r="N687" s="23" t="s">
        <v>10878</v>
      </c>
      <c r="O687" s="23" t="s">
        <v>10549</v>
      </c>
      <c r="P687" s="23">
        <f t="shared" si="21"/>
        <v>3</v>
      </c>
    </row>
    <row r="688" spans="1:16" x14ac:dyDescent="0.3">
      <c r="A688">
        <v>705</v>
      </c>
      <c r="B688" t="s">
        <v>2470</v>
      </c>
      <c r="C688" t="s">
        <v>2471</v>
      </c>
      <c r="D688" t="s">
        <v>28</v>
      </c>
      <c r="E688" t="s">
        <v>29</v>
      </c>
      <c r="F688">
        <v>90</v>
      </c>
      <c r="G688" t="s">
        <v>2472</v>
      </c>
      <c r="H688" t="s">
        <v>123</v>
      </c>
      <c r="I688" t="s">
        <v>124</v>
      </c>
      <c r="J688" s="6">
        <v>44420</v>
      </c>
      <c r="K688">
        <v>47</v>
      </c>
      <c r="L688" t="s">
        <v>70</v>
      </c>
      <c r="M688">
        <f t="shared" si="20"/>
        <v>0</v>
      </c>
      <c r="N688" s="23" t="s">
        <v>10879</v>
      </c>
      <c r="O688" s="23" t="s">
        <v>6</v>
      </c>
      <c r="P688" s="23">
        <f t="shared" si="21"/>
        <v>6</v>
      </c>
    </row>
    <row r="689" spans="1:16" x14ac:dyDescent="0.3">
      <c r="A689">
        <v>706</v>
      </c>
      <c r="B689" t="s">
        <v>2473</v>
      </c>
      <c r="C689" t="s">
        <v>2474</v>
      </c>
      <c r="D689" t="s">
        <v>51</v>
      </c>
      <c r="E689" t="s">
        <v>16</v>
      </c>
      <c r="F689">
        <v>90</v>
      </c>
      <c r="G689" t="s">
        <v>2475</v>
      </c>
      <c r="H689" t="s">
        <v>2476</v>
      </c>
      <c r="I689" t="s">
        <v>38</v>
      </c>
      <c r="J689" s="6" t="s">
        <v>13917</v>
      </c>
      <c r="K689">
        <v>87</v>
      </c>
      <c r="L689" t="s">
        <v>20</v>
      </c>
      <c r="M689">
        <f t="shared" si="20"/>
        <v>0</v>
      </c>
      <c r="N689" s="23" t="s">
        <v>10880</v>
      </c>
      <c r="O689" s="23" t="s">
        <v>10748</v>
      </c>
      <c r="P689" s="23">
        <f t="shared" si="21"/>
        <v>3</v>
      </c>
    </row>
    <row r="690" spans="1:16" x14ac:dyDescent="0.3">
      <c r="A690">
        <v>707</v>
      </c>
      <c r="B690" t="s">
        <v>2477</v>
      </c>
      <c r="C690" t="s">
        <v>1979</v>
      </c>
      <c r="D690" t="s">
        <v>28</v>
      </c>
      <c r="E690" t="s">
        <v>29</v>
      </c>
      <c r="F690">
        <v>90</v>
      </c>
      <c r="G690" t="s">
        <v>2478</v>
      </c>
      <c r="H690" t="s">
        <v>2479</v>
      </c>
      <c r="I690" t="s">
        <v>1233</v>
      </c>
      <c r="J690" s="6" t="s">
        <v>13906</v>
      </c>
      <c r="K690">
        <v>88</v>
      </c>
      <c r="L690" t="s">
        <v>39</v>
      </c>
      <c r="M690">
        <f t="shared" si="20"/>
        <v>0</v>
      </c>
      <c r="N690" s="23" t="s">
        <v>10881</v>
      </c>
      <c r="O690" s="23" t="s">
        <v>10422</v>
      </c>
      <c r="P690" s="23">
        <f t="shared" si="21"/>
        <v>4</v>
      </c>
    </row>
    <row r="691" spans="1:16" x14ac:dyDescent="0.3">
      <c r="A691">
        <v>708</v>
      </c>
      <c r="B691" t="s">
        <v>2480</v>
      </c>
      <c r="C691" t="s">
        <v>2174</v>
      </c>
      <c r="D691" t="s">
        <v>28</v>
      </c>
      <c r="E691" t="s">
        <v>29</v>
      </c>
      <c r="F691">
        <v>90</v>
      </c>
      <c r="G691" t="s">
        <v>2478</v>
      </c>
      <c r="H691" t="s">
        <v>641</v>
      </c>
      <c r="I691" t="s">
        <v>294</v>
      </c>
      <c r="J691" s="6">
        <v>44691</v>
      </c>
      <c r="K691">
        <v>100</v>
      </c>
      <c r="L691" t="s">
        <v>54</v>
      </c>
      <c r="M691">
        <f t="shared" si="20"/>
        <v>0</v>
      </c>
      <c r="N691" s="23" t="s">
        <v>10881</v>
      </c>
      <c r="O691" s="23" t="s">
        <v>10422</v>
      </c>
      <c r="P691" s="23">
        <f t="shared" si="21"/>
        <v>4</v>
      </c>
    </row>
    <row r="692" spans="1:16" x14ac:dyDescent="0.3">
      <c r="A692">
        <v>709</v>
      </c>
      <c r="B692" t="s">
        <v>2481</v>
      </c>
      <c r="C692" t="s">
        <v>580</v>
      </c>
      <c r="D692" t="s">
        <v>51</v>
      </c>
      <c r="E692" t="s">
        <v>16</v>
      </c>
      <c r="F692">
        <v>90</v>
      </c>
      <c r="G692" t="s">
        <v>2482</v>
      </c>
      <c r="H692" t="s">
        <v>2483</v>
      </c>
      <c r="I692" t="s">
        <v>1199</v>
      </c>
      <c r="J692" s="6" t="s">
        <v>13918</v>
      </c>
      <c r="K692">
        <v>35</v>
      </c>
      <c r="L692" t="s">
        <v>70</v>
      </c>
      <c r="M692">
        <f t="shared" si="20"/>
        <v>0</v>
      </c>
      <c r="N692" s="23" t="s">
        <v>10882</v>
      </c>
      <c r="O692" s="23" t="s">
        <v>3780</v>
      </c>
      <c r="P692" s="23">
        <f t="shared" si="21"/>
        <v>5</v>
      </c>
    </row>
    <row r="693" spans="1:16" x14ac:dyDescent="0.3">
      <c r="A693">
        <v>710</v>
      </c>
      <c r="B693" t="s">
        <v>2484</v>
      </c>
      <c r="C693" t="s">
        <v>2485</v>
      </c>
      <c r="D693" t="s">
        <v>15</v>
      </c>
      <c r="E693" t="s">
        <v>16</v>
      </c>
      <c r="F693">
        <v>30</v>
      </c>
      <c r="G693" t="s">
        <v>14294</v>
      </c>
      <c r="H693" t="s">
        <v>1712</v>
      </c>
      <c r="I693" t="s">
        <v>187</v>
      </c>
      <c r="J693" s="6" t="s">
        <v>13860</v>
      </c>
      <c r="K693">
        <v>45</v>
      </c>
      <c r="L693" t="s">
        <v>64</v>
      </c>
      <c r="M693">
        <f t="shared" si="20"/>
        <v>0</v>
      </c>
      <c r="N693" s="23" t="s">
        <v>10883</v>
      </c>
      <c r="O693" s="23" t="s">
        <v>7691</v>
      </c>
      <c r="P693" s="23">
        <f t="shared" si="21"/>
        <v>4</v>
      </c>
    </row>
    <row r="694" spans="1:16" x14ac:dyDescent="0.3">
      <c r="A694">
        <v>711</v>
      </c>
      <c r="B694" t="s">
        <v>2487</v>
      </c>
      <c r="C694" t="s">
        <v>2488</v>
      </c>
      <c r="D694" t="s">
        <v>41</v>
      </c>
      <c r="E694" t="s">
        <v>16</v>
      </c>
      <c r="F694">
        <v>60</v>
      </c>
      <c r="G694" t="s">
        <v>2489</v>
      </c>
      <c r="H694" t="s">
        <v>2490</v>
      </c>
      <c r="I694" t="s">
        <v>32</v>
      </c>
      <c r="J694" s="6">
        <v>44783</v>
      </c>
      <c r="K694">
        <v>68</v>
      </c>
      <c r="L694" t="s">
        <v>54</v>
      </c>
      <c r="M694">
        <f t="shared" si="20"/>
        <v>0</v>
      </c>
      <c r="N694" s="23" t="s">
        <v>10884</v>
      </c>
      <c r="O694" s="23" t="s">
        <v>6</v>
      </c>
      <c r="P694" s="23">
        <f t="shared" si="21"/>
        <v>6</v>
      </c>
    </row>
    <row r="695" spans="1:16" x14ac:dyDescent="0.3">
      <c r="A695">
        <v>712</v>
      </c>
      <c r="B695" t="s">
        <v>2491</v>
      </c>
      <c r="C695" t="s">
        <v>2492</v>
      </c>
      <c r="D695" t="s">
        <v>28</v>
      </c>
      <c r="E695" t="s">
        <v>29</v>
      </c>
      <c r="F695">
        <v>60</v>
      </c>
      <c r="G695" t="s">
        <v>2493</v>
      </c>
      <c r="H695" t="s">
        <v>2494</v>
      </c>
      <c r="I695" t="s">
        <v>25</v>
      </c>
      <c r="J695" s="6" t="s">
        <v>13919</v>
      </c>
      <c r="K695">
        <v>73</v>
      </c>
      <c r="L695" t="s">
        <v>80</v>
      </c>
      <c r="M695">
        <f t="shared" si="20"/>
        <v>0</v>
      </c>
      <c r="N695" s="23" t="s">
        <v>10885</v>
      </c>
      <c r="O695" s="23" t="s">
        <v>6</v>
      </c>
      <c r="P695" s="23">
        <f t="shared" si="21"/>
        <v>6</v>
      </c>
    </row>
    <row r="696" spans="1:16" x14ac:dyDescent="0.3">
      <c r="A696">
        <v>713</v>
      </c>
      <c r="B696" t="s">
        <v>2495</v>
      </c>
      <c r="C696" t="s">
        <v>2496</v>
      </c>
      <c r="D696" t="s">
        <v>28</v>
      </c>
      <c r="E696" t="s">
        <v>29</v>
      </c>
      <c r="F696">
        <v>90</v>
      </c>
      <c r="G696" t="s">
        <v>14459</v>
      </c>
      <c r="H696" t="s">
        <v>2498</v>
      </c>
      <c r="I696" t="s">
        <v>913</v>
      </c>
      <c r="J696" s="6">
        <v>44567</v>
      </c>
      <c r="K696">
        <v>12</v>
      </c>
      <c r="L696" t="s">
        <v>101</v>
      </c>
      <c r="M696">
        <f t="shared" si="20"/>
        <v>0</v>
      </c>
      <c r="N696" s="23" t="s">
        <v>10886</v>
      </c>
      <c r="O696" s="23" t="s">
        <v>6</v>
      </c>
      <c r="P696" s="23">
        <f t="shared" si="21"/>
        <v>6</v>
      </c>
    </row>
    <row r="697" spans="1:16" x14ac:dyDescent="0.3">
      <c r="A697">
        <v>714</v>
      </c>
      <c r="B697" t="s">
        <v>794</v>
      </c>
      <c r="C697" t="s">
        <v>2499</v>
      </c>
      <c r="D697" t="s">
        <v>15</v>
      </c>
      <c r="E697" t="s">
        <v>16</v>
      </c>
      <c r="F697">
        <v>30</v>
      </c>
      <c r="G697" t="s">
        <v>14460</v>
      </c>
      <c r="H697" t="s">
        <v>734</v>
      </c>
      <c r="I697" t="s">
        <v>32</v>
      </c>
      <c r="J697" s="6" t="s">
        <v>13920</v>
      </c>
      <c r="K697">
        <v>59</v>
      </c>
      <c r="L697" t="s">
        <v>159</v>
      </c>
      <c r="M697">
        <f t="shared" si="20"/>
        <v>0</v>
      </c>
      <c r="N697" s="23" t="s">
        <v>10887</v>
      </c>
      <c r="O697" s="23" t="s">
        <v>10416</v>
      </c>
      <c r="P697" s="23">
        <f t="shared" si="21"/>
        <v>4</v>
      </c>
    </row>
    <row r="698" spans="1:16" x14ac:dyDescent="0.3">
      <c r="A698">
        <v>715</v>
      </c>
      <c r="B698" t="s">
        <v>2501</v>
      </c>
      <c r="C698" t="s">
        <v>2071</v>
      </c>
      <c r="D698" t="s">
        <v>28</v>
      </c>
      <c r="E698" t="s">
        <v>29</v>
      </c>
      <c r="F698">
        <v>90</v>
      </c>
      <c r="G698" t="s">
        <v>14461</v>
      </c>
      <c r="H698" t="s">
        <v>2503</v>
      </c>
      <c r="I698" t="s">
        <v>187</v>
      </c>
      <c r="J698" s="6">
        <v>44722</v>
      </c>
      <c r="K698">
        <v>10</v>
      </c>
      <c r="L698" t="s">
        <v>39</v>
      </c>
      <c r="M698">
        <f t="shared" si="20"/>
        <v>0</v>
      </c>
      <c r="N698" s="23" t="s">
        <v>10887</v>
      </c>
      <c r="O698" s="23" t="s">
        <v>10438</v>
      </c>
      <c r="P698" s="23">
        <f t="shared" si="21"/>
        <v>5</v>
      </c>
    </row>
    <row r="699" spans="1:16" x14ac:dyDescent="0.3">
      <c r="A699">
        <v>716</v>
      </c>
      <c r="B699" t="s">
        <v>2504</v>
      </c>
      <c r="C699" t="s">
        <v>2505</v>
      </c>
      <c r="D699" t="s">
        <v>51</v>
      </c>
      <c r="E699" t="s">
        <v>16</v>
      </c>
      <c r="F699">
        <v>30</v>
      </c>
      <c r="G699" t="s">
        <v>14461</v>
      </c>
      <c r="H699" t="s">
        <v>2506</v>
      </c>
      <c r="I699" t="s">
        <v>32</v>
      </c>
      <c r="J699" s="6" t="s">
        <v>13799</v>
      </c>
      <c r="K699">
        <v>95</v>
      </c>
      <c r="L699" t="s">
        <v>64</v>
      </c>
      <c r="M699">
        <f t="shared" si="20"/>
        <v>0</v>
      </c>
      <c r="N699" s="23" t="s">
        <v>10887</v>
      </c>
      <c r="O699" s="23" t="s">
        <v>10438</v>
      </c>
      <c r="P699" s="23">
        <f t="shared" si="21"/>
        <v>5</v>
      </c>
    </row>
    <row r="700" spans="1:16" x14ac:dyDescent="0.3">
      <c r="A700">
        <v>717</v>
      </c>
      <c r="B700" t="s">
        <v>21</v>
      </c>
      <c r="C700" t="s">
        <v>2507</v>
      </c>
      <c r="D700" t="s">
        <v>51</v>
      </c>
      <c r="E700" t="s">
        <v>16</v>
      </c>
      <c r="F700">
        <v>90</v>
      </c>
      <c r="G700" t="s">
        <v>14462</v>
      </c>
      <c r="H700" t="s">
        <v>2509</v>
      </c>
      <c r="I700" t="s">
        <v>32</v>
      </c>
      <c r="J700" s="6">
        <v>44197</v>
      </c>
      <c r="K700">
        <v>71</v>
      </c>
      <c r="L700" t="s">
        <v>45</v>
      </c>
      <c r="M700">
        <f t="shared" si="20"/>
        <v>0</v>
      </c>
      <c r="N700" s="23" t="s">
        <v>5778</v>
      </c>
      <c r="O700" s="23" t="s">
        <v>10449</v>
      </c>
      <c r="P700" s="23">
        <f t="shared" si="21"/>
        <v>7</v>
      </c>
    </row>
    <row r="701" spans="1:16" x14ac:dyDescent="0.3">
      <c r="A701">
        <v>718</v>
      </c>
      <c r="B701" t="s">
        <v>2510</v>
      </c>
      <c r="C701" t="s">
        <v>1380</v>
      </c>
      <c r="D701" t="s">
        <v>92</v>
      </c>
      <c r="E701" t="s">
        <v>29</v>
      </c>
      <c r="F701">
        <v>90</v>
      </c>
      <c r="G701" t="s">
        <v>14463</v>
      </c>
      <c r="H701" t="s">
        <v>2512</v>
      </c>
      <c r="I701" t="s">
        <v>32</v>
      </c>
      <c r="J701" s="6" t="s">
        <v>13921</v>
      </c>
      <c r="K701">
        <v>54</v>
      </c>
      <c r="L701" t="s">
        <v>64</v>
      </c>
      <c r="M701">
        <f t="shared" si="20"/>
        <v>0</v>
      </c>
      <c r="N701" s="23" t="s">
        <v>5778</v>
      </c>
      <c r="O701" s="23" t="s">
        <v>10490</v>
      </c>
      <c r="P701" s="23">
        <f t="shared" si="21"/>
        <v>4</v>
      </c>
    </row>
    <row r="702" spans="1:16" x14ac:dyDescent="0.3">
      <c r="A702">
        <v>719</v>
      </c>
      <c r="B702" t="s">
        <v>2513</v>
      </c>
      <c r="C702" t="s">
        <v>1662</v>
      </c>
      <c r="D702" t="s">
        <v>51</v>
      </c>
      <c r="E702" t="s">
        <v>16</v>
      </c>
      <c r="F702">
        <v>30</v>
      </c>
      <c r="G702" t="s">
        <v>2514</v>
      </c>
      <c r="H702" t="s">
        <v>698</v>
      </c>
      <c r="I702" t="s">
        <v>213</v>
      </c>
      <c r="J702" s="6">
        <v>44810</v>
      </c>
      <c r="K702">
        <v>103</v>
      </c>
      <c r="L702" t="s">
        <v>45</v>
      </c>
      <c r="M702">
        <f t="shared" si="20"/>
        <v>0</v>
      </c>
      <c r="N702" s="23" t="s">
        <v>10888</v>
      </c>
      <c r="O702" s="23" t="s">
        <v>10438</v>
      </c>
      <c r="P702" s="23">
        <f t="shared" si="21"/>
        <v>5</v>
      </c>
    </row>
    <row r="703" spans="1:16" x14ac:dyDescent="0.3">
      <c r="A703">
        <v>720</v>
      </c>
      <c r="B703" t="s">
        <v>2364</v>
      </c>
      <c r="C703" t="s">
        <v>2515</v>
      </c>
      <c r="D703" t="s">
        <v>28</v>
      </c>
      <c r="E703" t="s">
        <v>29</v>
      </c>
      <c r="F703">
        <v>30</v>
      </c>
      <c r="G703" t="s">
        <v>2514</v>
      </c>
      <c r="H703" t="s">
        <v>2516</v>
      </c>
      <c r="I703" t="s">
        <v>32</v>
      </c>
      <c r="J703" s="6">
        <v>44476</v>
      </c>
      <c r="K703">
        <v>35</v>
      </c>
      <c r="L703" t="s">
        <v>39</v>
      </c>
      <c r="M703">
        <f t="shared" si="20"/>
        <v>0</v>
      </c>
      <c r="N703" s="23" t="s">
        <v>10888</v>
      </c>
      <c r="O703" s="23" t="s">
        <v>10438</v>
      </c>
      <c r="P703" s="23">
        <f t="shared" si="21"/>
        <v>5</v>
      </c>
    </row>
    <row r="704" spans="1:16" x14ac:dyDescent="0.3">
      <c r="A704">
        <v>721</v>
      </c>
      <c r="B704" t="s">
        <v>2517</v>
      </c>
      <c r="C704" t="s">
        <v>2518</v>
      </c>
      <c r="D704" t="s">
        <v>15</v>
      </c>
      <c r="E704" t="s">
        <v>16</v>
      </c>
      <c r="F704">
        <v>30</v>
      </c>
      <c r="G704" t="s">
        <v>2519</v>
      </c>
      <c r="H704" t="s">
        <v>641</v>
      </c>
      <c r="I704" t="s">
        <v>294</v>
      </c>
      <c r="J704" s="6" t="s">
        <v>13692</v>
      </c>
      <c r="K704">
        <v>39</v>
      </c>
      <c r="L704" t="s">
        <v>159</v>
      </c>
      <c r="M704">
        <f t="shared" si="20"/>
        <v>0</v>
      </c>
      <c r="N704" s="23" t="s">
        <v>10889</v>
      </c>
      <c r="O704" s="23" t="s">
        <v>10453</v>
      </c>
      <c r="P704" s="23">
        <f t="shared" si="21"/>
        <v>7</v>
      </c>
    </row>
    <row r="705" spans="1:16" x14ac:dyDescent="0.3">
      <c r="A705">
        <v>722</v>
      </c>
      <c r="B705" t="s">
        <v>2520</v>
      </c>
      <c r="C705" t="s">
        <v>2521</v>
      </c>
      <c r="D705" t="s">
        <v>28</v>
      </c>
      <c r="E705" t="s">
        <v>29</v>
      </c>
      <c r="F705">
        <v>90</v>
      </c>
      <c r="G705" t="s">
        <v>2522</v>
      </c>
      <c r="H705" t="s">
        <v>1119</v>
      </c>
      <c r="I705" t="s">
        <v>240</v>
      </c>
      <c r="J705" s="6" t="s">
        <v>13922</v>
      </c>
      <c r="K705">
        <v>83</v>
      </c>
      <c r="L705" t="s">
        <v>70</v>
      </c>
      <c r="M705">
        <f t="shared" si="20"/>
        <v>0</v>
      </c>
      <c r="N705" s="23" t="s">
        <v>10890</v>
      </c>
      <c r="O705" s="23" t="s">
        <v>10422</v>
      </c>
      <c r="P705" s="23">
        <f t="shared" si="21"/>
        <v>4</v>
      </c>
    </row>
    <row r="706" spans="1:16" x14ac:dyDescent="0.3">
      <c r="A706">
        <v>723</v>
      </c>
      <c r="B706" t="s">
        <v>2523</v>
      </c>
      <c r="C706" t="s">
        <v>2524</v>
      </c>
      <c r="D706" t="s">
        <v>28</v>
      </c>
      <c r="E706" t="s">
        <v>29</v>
      </c>
      <c r="F706">
        <v>60</v>
      </c>
      <c r="G706" t="s">
        <v>2525</v>
      </c>
      <c r="H706" t="s">
        <v>2526</v>
      </c>
      <c r="I706" t="s">
        <v>95</v>
      </c>
      <c r="J706" s="6" t="s">
        <v>13818</v>
      </c>
      <c r="K706">
        <v>61</v>
      </c>
      <c r="L706" t="s">
        <v>64</v>
      </c>
      <c r="M706">
        <f t="shared" ref="M706:M769" si="22">COUNTBLANK(A706:L706)</f>
        <v>0</v>
      </c>
      <c r="N706" s="23" t="s">
        <v>10891</v>
      </c>
      <c r="O706" s="23" t="s">
        <v>3780</v>
      </c>
      <c r="P706" s="23">
        <f t="shared" ref="P706:P769" si="23">LEN(O706)</f>
        <v>5</v>
      </c>
    </row>
    <row r="707" spans="1:16" x14ac:dyDescent="0.3">
      <c r="A707">
        <v>724</v>
      </c>
      <c r="B707" t="s">
        <v>2527</v>
      </c>
      <c r="C707" t="s">
        <v>2528</v>
      </c>
      <c r="D707" t="s">
        <v>28</v>
      </c>
      <c r="E707" t="s">
        <v>29</v>
      </c>
      <c r="F707">
        <v>60</v>
      </c>
      <c r="G707" t="s">
        <v>2529</v>
      </c>
      <c r="H707" t="s">
        <v>2530</v>
      </c>
      <c r="I707" t="s">
        <v>32</v>
      </c>
      <c r="J707" s="6" t="s">
        <v>13753</v>
      </c>
      <c r="K707">
        <v>53</v>
      </c>
      <c r="L707" t="s">
        <v>80</v>
      </c>
      <c r="M707">
        <f t="shared" si="22"/>
        <v>0</v>
      </c>
      <c r="N707" s="23" t="s">
        <v>10891</v>
      </c>
      <c r="O707" s="23" t="s">
        <v>8217</v>
      </c>
      <c r="P707" s="23">
        <f t="shared" si="23"/>
        <v>6</v>
      </c>
    </row>
    <row r="708" spans="1:16" x14ac:dyDescent="0.3">
      <c r="A708">
        <v>725</v>
      </c>
      <c r="B708" t="s">
        <v>2531</v>
      </c>
      <c r="C708" t="s">
        <v>647</v>
      </c>
      <c r="D708" t="s">
        <v>41</v>
      </c>
      <c r="E708" t="s">
        <v>16</v>
      </c>
      <c r="F708">
        <v>60</v>
      </c>
      <c r="G708" t="s">
        <v>2532</v>
      </c>
      <c r="H708" t="s">
        <v>2533</v>
      </c>
      <c r="I708" t="s">
        <v>2534</v>
      </c>
      <c r="J708" s="6" t="s">
        <v>13923</v>
      </c>
      <c r="K708">
        <v>15</v>
      </c>
      <c r="L708" t="s">
        <v>101</v>
      </c>
      <c r="M708">
        <f t="shared" si="22"/>
        <v>0</v>
      </c>
      <c r="N708" s="23" t="s">
        <v>10892</v>
      </c>
      <c r="O708" s="23" t="s">
        <v>10430</v>
      </c>
      <c r="P708" s="23">
        <f t="shared" si="23"/>
        <v>9</v>
      </c>
    </row>
    <row r="709" spans="1:16" x14ac:dyDescent="0.3">
      <c r="A709">
        <v>726</v>
      </c>
      <c r="B709" t="s">
        <v>2445</v>
      </c>
      <c r="C709" t="s">
        <v>2344</v>
      </c>
      <c r="D709" t="s">
        <v>28</v>
      </c>
      <c r="E709" t="s">
        <v>29</v>
      </c>
      <c r="F709">
        <v>60</v>
      </c>
      <c r="G709" t="s">
        <v>2535</v>
      </c>
      <c r="H709" t="s">
        <v>2536</v>
      </c>
      <c r="I709" t="s">
        <v>124</v>
      </c>
      <c r="J709" s="6">
        <v>44174</v>
      </c>
      <c r="K709">
        <v>58</v>
      </c>
      <c r="L709" t="s">
        <v>45</v>
      </c>
      <c r="M709">
        <f t="shared" si="22"/>
        <v>0</v>
      </c>
      <c r="N709" s="23" t="s">
        <v>10892</v>
      </c>
      <c r="O709" s="23" t="s">
        <v>10438</v>
      </c>
      <c r="P709" s="23">
        <f t="shared" si="23"/>
        <v>5</v>
      </c>
    </row>
    <row r="710" spans="1:16" x14ac:dyDescent="0.3">
      <c r="A710">
        <v>727</v>
      </c>
      <c r="B710" t="s">
        <v>2537</v>
      </c>
      <c r="C710" t="s">
        <v>1148</v>
      </c>
      <c r="D710" t="s">
        <v>51</v>
      </c>
      <c r="E710" t="s">
        <v>16</v>
      </c>
      <c r="F710">
        <v>30</v>
      </c>
      <c r="G710" t="s">
        <v>2538</v>
      </c>
      <c r="H710" t="s">
        <v>2539</v>
      </c>
      <c r="I710" t="s">
        <v>178</v>
      </c>
      <c r="J710" s="6" t="s">
        <v>13924</v>
      </c>
      <c r="K710">
        <v>35</v>
      </c>
      <c r="L710" t="s">
        <v>101</v>
      </c>
      <c r="M710">
        <f t="shared" si="22"/>
        <v>0</v>
      </c>
      <c r="N710" s="23" t="s">
        <v>10893</v>
      </c>
      <c r="O710" s="23" t="s">
        <v>10490</v>
      </c>
      <c r="P710" s="23">
        <f t="shared" si="23"/>
        <v>4</v>
      </c>
    </row>
    <row r="711" spans="1:16" x14ac:dyDescent="0.3">
      <c r="A711">
        <v>728</v>
      </c>
      <c r="B711" t="s">
        <v>237</v>
      </c>
      <c r="C711" t="s">
        <v>268</v>
      </c>
      <c r="D711" t="s">
        <v>28</v>
      </c>
      <c r="E711" t="s">
        <v>29</v>
      </c>
      <c r="F711">
        <v>30</v>
      </c>
      <c r="G711" t="s">
        <v>2538</v>
      </c>
      <c r="H711" t="s">
        <v>2183</v>
      </c>
      <c r="I711" t="s">
        <v>124</v>
      </c>
      <c r="J711" s="6" t="s">
        <v>13888</v>
      </c>
      <c r="K711">
        <v>7</v>
      </c>
      <c r="L711" t="s">
        <v>80</v>
      </c>
      <c r="M711">
        <f t="shared" si="22"/>
        <v>0</v>
      </c>
      <c r="N711" s="23" t="s">
        <v>10893</v>
      </c>
      <c r="O711" s="23" t="s">
        <v>10490</v>
      </c>
      <c r="P711" s="23">
        <f t="shared" si="23"/>
        <v>4</v>
      </c>
    </row>
    <row r="712" spans="1:16" x14ac:dyDescent="0.3">
      <c r="A712">
        <v>729</v>
      </c>
      <c r="B712" t="s">
        <v>2540</v>
      </c>
      <c r="C712" t="s">
        <v>2017</v>
      </c>
      <c r="D712" t="s">
        <v>28</v>
      </c>
      <c r="E712" t="s">
        <v>29</v>
      </c>
      <c r="F712">
        <v>60</v>
      </c>
      <c r="G712" t="s">
        <v>2541</v>
      </c>
      <c r="H712" t="s">
        <v>2542</v>
      </c>
      <c r="I712" t="s">
        <v>2543</v>
      </c>
      <c r="J712" s="6">
        <v>44601</v>
      </c>
      <c r="K712">
        <v>60</v>
      </c>
      <c r="L712" t="s">
        <v>64</v>
      </c>
      <c r="M712">
        <f t="shared" si="22"/>
        <v>0</v>
      </c>
      <c r="N712" s="23" t="s">
        <v>10894</v>
      </c>
      <c r="O712" s="23" t="s">
        <v>10453</v>
      </c>
      <c r="P712" s="23">
        <f t="shared" si="23"/>
        <v>7</v>
      </c>
    </row>
    <row r="713" spans="1:16" x14ac:dyDescent="0.3">
      <c r="A713">
        <v>730</v>
      </c>
      <c r="B713" t="s">
        <v>2544</v>
      </c>
      <c r="C713" t="s">
        <v>2515</v>
      </c>
      <c r="D713" t="s">
        <v>51</v>
      </c>
      <c r="E713" t="s">
        <v>16</v>
      </c>
      <c r="F713">
        <v>90</v>
      </c>
      <c r="G713" t="s">
        <v>2545</v>
      </c>
      <c r="H713" t="s">
        <v>1837</v>
      </c>
      <c r="I713" t="s">
        <v>173</v>
      </c>
      <c r="J713" s="6">
        <v>44228</v>
      </c>
      <c r="K713">
        <v>52</v>
      </c>
      <c r="L713" t="s">
        <v>70</v>
      </c>
      <c r="M713">
        <f t="shared" si="22"/>
        <v>0</v>
      </c>
      <c r="N713" s="23" t="s">
        <v>10895</v>
      </c>
      <c r="O713" s="23" t="s">
        <v>10637</v>
      </c>
      <c r="P713" s="23">
        <f t="shared" si="23"/>
        <v>5</v>
      </c>
    </row>
    <row r="714" spans="1:16" x14ac:dyDescent="0.3">
      <c r="A714">
        <v>731</v>
      </c>
      <c r="B714" t="s">
        <v>2546</v>
      </c>
      <c r="C714" t="s">
        <v>2547</v>
      </c>
      <c r="D714" t="s">
        <v>15</v>
      </c>
      <c r="E714" t="s">
        <v>16</v>
      </c>
      <c r="F714">
        <v>60</v>
      </c>
      <c r="G714" t="s">
        <v>2548</v>
      </c>
      <c r="H714" t="s">
        <v>1768</v>
      </c>
      <c r="I714" t="s">
        <v>32</v>
      </c>
      <c r="J714" s="6" t="s">
        <v>13925</v>
      </c>
      <c r="K714">
        <v>73</v>
      </c>
      <c r="L714" t="s">
        <v>45</v>
      </c>
      <c r="M714">
        <f t="shared" si="22"/>
        <v>0</v>
      </c>
      <c r="N714" s="23" t="s">
        <v>10896</v>
      </c>
      <c r="O714" s="23" t="s">
        <v>6</v>
      </c>
      <c r="P714" s="23">
        <f t="shared" si="23"/>
        <v>6</v>
      </c>
    </row>
    <row r="715" spans="1:16" x14ac:dyDescent="0.3">
      <c r="A715">
        <v>732</v>
      </c>
      <c r="B715" t="s">
        <v>2549</v>
      </c>
      <c r="C715" t="s">
        <v>2550</v>
      </c>
      <c r="D715" t="s">
        <v>15</v>
      </c>
      <c r="E715" t="s">
        <v>16</v>
      </c>
      <c r="F715">
        <v>60</v>
      </c>
      <c r="G715" t="s">
        <v>2551</v>
      </c>
      <c r="H715" t="s">
        <v>2552</v>
      </c>
      <c r="I715" t="s">
        <v>32</v>
      </c>
      <c r="J715" s="6">
        <v>44842</v>
      </c>
      <c r="K715">
        <v>17</v>
      </c>
      <c r="L715" t="s">
        <v>54</v>
      </c>
      <c r="M715">
        <f t="shared" si="22"/>
        <v>0</v>
      </c>
      <c r="N715" s="23" t="s">
        <v>10897</v>
      </c>
      <c r="O715" s="23" t="s">
        <v>10637</v>
      </c>
      <c r="P715" s="23">
        <f t="shared" si="23"/>
        <v>5</v>
      </c>
    </row>
    <row r="716" spans="1:16" x14ac:dyDescent="0.3">
      <c r="A716">
        <v>733</v>
      </c>
      <c r="B716" t="s">
        <v>683</v>
      </c>
      <c r="C716" t="s">
        <v>2553</v>
      </c>
      <c r="D716" t="s">
        <v>28</v>
      </c>
      <c r="E716" t="s">
        <v>29</v>
      </c>
      <c r="F716">
        <v>30</v>
      </c>
      <c r="G716" t="s">
        <v>2554</v>
      </c>
      <c r="H716" t="s">
        <v>2555</v>
      </c>
      <c r="I716" t="s">
        <v>32</v>
      </c>
      <c r="J716" s="6" t="s">
        <v>13621</v>
      </c>
      <c r="K716">
        <v>87</v>
      </c>
      <c r="L716" t="s">
        <v>20</v>
      </c>
      <c r="M716">
        <f t="shared" si="22"/>
        <v>0</v>
      </c>
      <c r="N716" s="23" t="s">
        <v>10898</v>
      </c>
      <c r="O716" s="23" t="s">
        <v>10899</v>
      </c>
      <c r="P716" s="23">
        <f t="shared" si="23"/>
        <v>4</v>
      </c>
    </row>
    <row r="717" spans="1:16" x14ac:dyDescent="0.3">
      <c r="A717">
        <v>734</v>
      </c>
      <c r="B717" t="s">
        <v>2556</v>
      </c>
      <c r="C717" t="s">
        <v>2557</v>
      </c>
      <c r="D717" t="s">
        <v>28</v>
      </c>
      <c r="E717" t="s">
        <v>29</v>
      </c>
      <c r="F717">
        <v>60</v>
      </c>
      <c r="G717" t="s">
        <v>2558</v>
      </c>
      <c r="H717" t="s">
        <v>2559</v>
      </c>
      <c r="I717" t="s">
        <v>124</v>
      </c>
      <c r="J717" s="6" t="s">
        <v>13926</v>
      </c>
      <c r="K717">
        <v>60</v>
      </c>
      <c r="L717" t="s">
        <v>39</v>
      </c>
      <c r="M717">
        <f t="shared" si="22"/>
        <v>0</v>
      </c>
      <c r="N717" s="23" t="s">
        <v>10898</v>
      </c>
      <c r="O717" s="23" t="s">
        <v>2355</v>
      </c>
      <c r="P717" s="23">
        <f t="shared" si="23"/>
        <v>4</v>
      </c>
    </row>
    <row r="718" spans="1:16" x14ac:dyDescent="0.3">
      <c r="A718">
        <v>735</v>
      </c>
      <c r="B718" t="s">
        <v>2560</v>
      </c>
      <c r="C718" t="s">
        <v>2561</v>
      </c>
      <c r="D718" t="s">
        <v>15</v>
      </c>
      <c r="E718" t="s">
        <v>16</v>
      </c>
      <c r="F718">
        <v>60</v>
      </c>
      <c r="G718" t="s">
        <v>2558</v>
      </c>
      <c r="H718" t="s">
        <v>1519</v>
      </c>
      <c r="I718" t="s">
        <v>32</v>
      </c>
      <c r="J718" s="6" t="s">
        <v>13927</v>
      </c>
      <c r="K718">
        <v>50</v>
      </c>
      <c r="L718" t="s">
        <v>45</v>
      </c>
      <c r="M718">
        <f t="shared" si="22"/>
        <v>0</v>
      </c>
      <c r="N718" s="23" t="s">
        <v>10898</v>
      </c>
      <c r="O718" s="23" t="s">
        <v>2355</v>
      </c>
      <c r="P718" s="23">
        <f t="shared" si="23"/>
        <v>4</v>
      </c>
    </row>
    <row r="719" spans="1:16" x14ac:dyDescent="0.3">
      <c r="A719">
        <v>736</v>
      </c>
      <c r="B719" t="s">
        <v>2562</v>
      </c>
      <c r="C719" t="s">
        <v>2563</v>
      </c>
      <c r="D719" t="s">
        <v>28</v>
      </c>
      <c r="E719" t="s">
        <v>29</v>
      </c>
      <c r="F719">
        <v>90</v>
      </c>
      <c r="G719" t="s">
        <v>2564</v>
      </c>
      <c r="H719" t="s">
        <v>781</v>
      </c>
      <c r="I719" t="s">
        <v>294</v>
      </c>
      <c r="J719" s="6">
        <v>44139</v>
      </c>
      <c r="K719">
        <v>32</v>
      </c>
      <c r="L719" t="s">
        <v>101</v>
      </c>
      <c r="M719">
        <f t="shared" si="22"/>
        <v>0</v>
      </c>
      <c r="N719" s="23" t="s">
        <v>10900</v>
      </c>
      <c r="O719" s="23" t="s">
        <v>10420</v>
      </c>
      <c r="P719" s="23">
        <f t="shared" si="23"/>
        <v>6</v>
      </c>
    </row>
    <row r="720" spans="1:16" x14ac:dyDescent="0.3">
      <c r="A720">
        <v>737</v>
      </c>
      <c r="B720" t="s">
        <v>2565</v>
      </c>
      <c r="C720" t="s">
        <v>2566</v>
      </c>
      <c r="D720" t="s">
        <v>28</v>
      </c>
      <c r="E720" t="s">
        <v>29</v>
      </c>
      <c r="F720">
        <v>30</v>
      </c>
      <c r="G720" t="s">
        <v>2567</v>
      </c>
      <c r="H720" t="s">
        <v>781</v>
      </c>
      <c r="I720" t="s">
        <v>294</v>
      </c>
      <c r="J720" s="6" t="s">
        <v>13928</v>
      </c>
      <c r="K720">
        <v>44</v>
      </c>
      <c r="L720" t="s">
        <v>70</v>
      </c>
      <c r="M720">
        <f t="shared" si="22"/>
        <v>0</v>
      </c>
      <c r="N720" s="23" t="s">
        <v>10901</v>
      </c>
      <c r="O720" s="23" t="s">
        <v>10422</v>
      </c>
      <c r="P720" s="23">
        <f t="shared" si="23"/>
        <v>4</v>
      </c>
    </row>
    <row r="721" spans="1:16" x14ac:dyDescent="0.3">
      <c r="A721">
        <v>738</v>
      </c>
      <c r="B721" t="s">
        <v>2568</v>
      </c>
      <c r="C721" t="s">
        <v>394</v>
      </c>
      <c r="D721" t="s">
        <v>15</v>
      </c>
      <c r="E721" t="s">
        <v>16</v>
      </c>
      <c r="F721">
        <v>30</v>
      </c>
      <c r="G721" t="s">
        <v>2569</v>
      </c>
      <c r="H721" t="s">
        <v>2570</v>
      </c>
      <c r="I721" t="s">
        <v>32</v>
      </c>
      <c r="J721" s="6" t="s">
        <v>13643</v>
      </c>
      <c r="K721">
        <v>62</v>
      </c>
      <c r="L721" t="s">
        <v>33</v>
      </c>
      <c r="M721">
        <f t="shared" si="22"/>
        <v>0</v>
      </c>
      <c r="N721" s="23" t="s">
        <v>10902</v>
      </c>
      <c r="O721" s="23" t="s">
        <v>3089</v>
      </c>
      <c r="P721" s="23">
        <f t="shared" si="23"/>
        <v>4</v>
      </c>
    </row>
    <row r="722" spans="1:16" x14ac:dyDescent="0.3">
      <c r="A722">
        <v>739</v>
      </c>
      <c r="B722" t="s">
        <v>2571</v>
      </c>
      <c r="C722" t="s">
        <v>2572</v>
      </c>
      <c r="D722" t="s">
        <v>15</v>
      </c>
      <c r="E722" t="s">
        <v>16</v>
      </c>
      <c r="F722">
        <v>30</v>
      </c>
      <c r="G722" t="s">
        <v>2573</v>
      </c>
      <c r="H722" t="s">
        <v>2137</v>
      </c>
      <c r="I722" t="s">
        <v>187</v>
      </c>
      <c r="J722" s="6">
        <v>44136</v>
      </c>
      <c r="K722">
        <v>7</v>
      </c>
      <c r="L722" t="s">
        <v>20</v>
      </c>
      <c r="M722">
        <f t="shared" si="22"/>
        <v>0</v>
      </c>
      <c r="N722" s="23" t="s">
        <v>10902</v>
      </c>
      <c r="O722" s="23" t="s">
        <v>10422</v>
      </c>
      <c r="P722" s="23">
        <f t="shared" si="23"/>
        <v>4</v>
      </c>
    </row>
    <row r="723" spans="1:16" x14ac:dyDescent="0.3">
      <c r="A723">
        <v>740</v>
      </c>
      <c r="B723" t="s">
        <v>2574</v>
      </c>
      <c r="C723" t="s">
        <v>2575</v>
      </c>
      <c r="D723" t="s">
        <v>28</v>
      </c>
      <c r="E723" t="s">
        <v>29</v>
      </c>
      <c r="F723">
        <v>30</v>
      </c>
      <c r="G723" t="s">
        <v>2576</v>
      </c>
      <c r="H723" t="s">
        <v>2577</v>
      </c>
      <c r="I723" t="s">
        <v>645</v>
      </c>
      <c r="J723" s="6" t="s">
        <v>13655</v>
      </c>
      <c r="K723">
        <v>33</v>
      </c>
      <c r="L723" t="s">
        <v>64</v>
      </c>
      <c r="M723">
        <f t="shared" si="22"/>
        <v>0</v>
      </c>
      <c r="N723" s="23" t="s">
        <v>10902</v>
      </c>
      <c r="O723" s="23" t="s">
        <v>10549</v>
      </c>
      <c r="P723" s="23">
        <f t="shared" si="23"/>
        <v>3</v>
      </c>
    </row>
    <row r="724" spans="1:16" x14ac:dyDescent="0.3">
      <c r="A724">
        <v>741</v>
      </c>
      <c r="B724" t="s">
        <v>2520</v>
      </c>
      <c r="C724" t="s">
        <v>107</v>
      </c>
      <c r="D724" t="s">
        <v>28</v>
      </c>
      <c r="E724" t="s">
        <v>29</v>
      </c>
      <c r="F724">
        <v>60</v>
      </c>
      <c r="G724" t="s">
        <v>2578</v>
      </c>
      <c r="H724" t="s">
        <v>2579</v>
      </c>
      <c r="I724" t="s">
        <v>425</v>
      </c>
      <c r="J724" s="6">
        <v>44603</v>
      </c>
      <c r="K724">
        <v>70</v>
      </c>
      <c r="L724" t="s">
        <v>54</v>
      </c>
      <c r="M724">
        <f t="shared" si="22"/>
        <v>0</v>
      </c>
      <c r="N724" s="23" t="s">
        <v>1105</v>
      </c>
      <c r="O724" s="23" t="s">
        <v>10453</v>
      </c>
      <c r="P724" s="23">
        <f t="shared" si="23"/>
        <v>7</v>
      </c>
    </row>
    <row r="725" spans="1:16" x14ac:dyDescent="0.3">
      <c r="A725">
        <v>742</v>
      </c>
      <c r="B725" t="s">
        <v>2580</v>
      </c>
      <c r="C725" t="s">
        <v>2581</v>
      </c>
      <c r="D725" t="s">
        <v>51</v>
      </c>
      <c r="E725" t="s">
        <v>16</v>
      </c>
      <c r="F725">
        <v>60</v>
      </c>
      <c r="G725" t="s">
        <v>2582</v>
      </c>
      <c r="H725" t="s">
        <v>2583</v>
      </c>
      <c r="I725" t="s">
        <v>32</v>
      </c>
      <c r="J725" s="6" t="s">
        <v>13929</v>
      </c>
      <c r="K725">
        <v>58</v>
      </c>
      <c r="L725" t="s">
        <v>33</v>
      </c>
      <c r="M725">
        <f t="shared" si="22"/>
        <v>0</v>
      </c>
      <c r="N725" s="23" t="s">
        <v>10903</v>
      </c>
      <c r="O725" s="23" t="s">
        <v>10417</v>
      </c>
      <c r="P725" s="23">
        <f t="shared" si="23"/>
        <v>5</v>
      </c>
    </row>
    <row r="726" spans="1:16" x14ac:dyDescent="0.3">
      <c r="A726">
        <v>743</v>
      </c>
      <c r="B726" t="s">
        <v>2584</v>
      </c>
      <c r="C726" t="s">
        <v>2585</v>
      </c>
      <c r="D726" t="s">
        <v>28</v>
      </c>
      <c r="E726" t="s">
        <v>29</v>
      </c>
      <c r="F726">
        <v>60</v>
      </c>
      <c r="G726" t="s">
        <v>2586</v>
      </c>
      <c r="H726" t="s">
        <v>2587</v>
      </c>
      <c r="I726" t="s">
        <v>124</v>
      </c>
      <c r="J726" s="6">
        <v>44747</v>
      </c>
      <c r="K726">
        <v>81</v>
      </c>
      <c r="L726" t="s">
        <v>45</v>
      </c>
      <c r="M726">
        <f t="shared" si="22"/>
        <v>0</v>
      </c>
      <c r="N726" s="23" t="s">
        <v>5631</v>
      </c>
      <c r="O726" s="23" t="s">
        <v>6</v>
      </c>
      <c r="P726" s="23">
        <f t="shared" si="23"/>
        <v>6</v>
      </c>
    </row>
    <row r="727" spans="1:16" x14ac:dyDescent="0.3">
      <c r="A727">
        <v>744</v>
      </c>
      <c r="B727" t="s">
        <v>2588</v>
      </c>
      <c r="C727" t="s">
        <v>2589</v>
      </c>
      <c r="D727" t="s">
        <v>15</v>
      </c>
      <c r="E727" t="s">
        <v>16</v>
      </c>
      <c r="F727">
        <v>90</v>
      </c>
      <c r="G727" t="s">
        <v>2590</v>
      </c>
      <c r="H727" t="s">
        <v>2591</v>
      </c>
      <c r="I727" t="s">
        <v>38</v>
      </c>
      <c r="J727" s="6" t="s">
        <v>13743</v>
      </c>
      <c r="K727">
        <v>72</v>
      </c>
      <c r="L727" t="s">
        <v>159</v>
      </c>
      <c r="M727">
        <f t="shared" si="22"/>
        <v>0</v>
      </c>
      <c r="N727" s="23" t="s">
        <v>10904</v>
      </c>
      <c r="O727" s="23" t="s">
        <v>6</v>
      </c>
      <c r="P727" s="23">
        <f t="shared" si="23"/>
        <v>6</v>
      </c>
    </row>
    <row r="728" spans="1:16" x14ac:dyDescent="0.3">
      <c r="A728">
        <v>745</v>
      </c>
      <c r="B728" t="s">
        <v>308</v>
      </c>
      <c r="C728" t="s">
        <v>2553</v>
      </c>
      <c r="D728" t="s">
        <v>15</v>
      </c>
      <c r="E728" t="s">
        <v>16</v>
      </c>
      <c r="F728">
        <v>60</v>
      </c>
      <c r="G728" t="s">
        <v>2592</v>
      </c>
      <c r="H728" t="s">
        <v>139</v>
      </c>
      <c r="I728" t="s">
        <v>2593</v>
      </c>
      <c r="J728" s="6" t="s">
        <v>13930</v>
      </c>
      <c r="K728">
        <v>26</v>
      </c>
      <c r="L728" t="s">
        <v>54</v>
      </c>
      <c r="M728">
        <f t="shared" si="22"/>
        <v>0</v>
      </c>
      <c r="N728" s="23" t="s">
        <v>10905</v>
      </c>
      <c r="O728" s="23" t="s">
        <v>10438</v>
      </c>
      <c r="P728" s="23">
        <f t="shared" si="23"/>
        <v>5</v>
      </c>
    </row>
    <row r="729" spans="1:16" x14ac:dyDescent="0.3">
      <c r="A729">
        <v>746</v>
      </c>
      <c r="B729" t="s">
        <v>249</v>
      </c>
      <c r="C729" t="s">
        <v>2594</v>
      </c>
      <c r="D729" t="s">
        <v>28</v>
      </c>
      <c r="E729" t="s">
        <v>29</v>
      </c>
      <c r="F729">
        <v>60</v>
      </c>
      <c r="G729" t="s">
        <v>2595</v>
      </c>
      <c r="H729" t="s">
        <v>904</v>
      </c>
      <c r="I729" t="s">
        <v>32</v>
      </c>
      <c r="J729" s="6">
        <v>44502</v>
      </c>
      <c r="K729">
        <v>11</v>
      </c>
      <c r="L729" t="s">
        <v>70</v>
      </c>
      <c r="M729">
        <f t="shared" si="22"/>
        <v>0</v>
      </c>
      <c r="N729" s="23" t="s">
        <v>10906</v>
      </c>
      <c r="O729" s="23" t="s">
        <v>10422</v>
      </c>
      <c r="P729" s="23">
        <f t="shared" si="23"/>
        <v>4</v>
      </c>
    </row>
    <row r="730" spans="1:16" x14ac:dyDescent="0.3">
      <c r="A730">
        <v>747</v>
      </c>
      <c r="B730" t="s">
        <v>2596</v>
      </c>
      <c r="C730" t="s">
        <v>2597</v>
      </c>
      <c r="D730" t="s">
        <v>51</v>
      </c>
      <c r="E730" t="s">
        <v>16</v>
      </c>
      <c r="F730">
        <v>90</v>
      </c>
      <c r="G730" t="s">
        <v>2598</v>
      </c>
      <c r="H730" t="s">
        <v>2599</v>
      </c>
      <c r="I730" t="s">
        <v>25</v>
      </c>
      <c r="J730" s="6" t="s">
        <v>13931</v>
      </c>
      <c r="K730">
        <v>9</v>
      </c>
      <c r="L730" t="s">
        <v>80</v>
      </c>
      <c r="M730">
        <f t="shared" si="22"/>
        <v>0</v>
      </c>
      <c r="N730" s="23" t="s">
        <v>10907</v>
      </c>
      <c r="O730" s="23" t="s">
        <v>3089</v>
      </c>
      <c r="P730" s="23">
        <f t="shared" si="23"/>
        <v>4</v>
      </c>
    </row>
    <row r="731" spans="1:16" x14ac:dyDescent="0.3">
      <c r="A731">
        <v>748</v>
      </c>
      <c r="B731" t="s">
        <v>2600</v>
      </c>
      <c r="C731" t="s">
        <v>2601</v>
      </c>
      <c r="D731" t="s">
        <v>51</v>
      </c>
      <c r="E731" t="s">
        <v>16</v>
      </c>
      <c r="F731">
        <v>30</v>
      </c>
      <c r="G731" t="s">
        <v>2602</v>
      </c>
      <c r="H731" t="s">
        <v>2603</v>
      </c>
      <c r="I731" t="s">
        <v>2604</v>
      </c>
      <c r="J731" s="6">
        <v>44169</v>
      </c>
      <c r="K731">
        <v>74</v>
      </c>
      <c r="L731" t="s">
        <v>159</v>
      </c>
      <c r="M731">
        <f t="shared" si="22"/>
        <v>0</v>
      </c>
      <c r="N731" s="23" t="s">
        <v>10908</v>
      </c>
      <c r="O731" s="23" t="s">
        <v>1021</v>
      </c>
      <c r="P731" s="23">
        <f t="shared" si="23"/>
        <v>6</v>
      </c>
    </row>
    <row r="732" spans="1:16" x14ac:dyDescent="0.3">
      <c r="A732">
        <v>749</v>
      </c>
      <c r="B732" t="s">
        <v>2605</v>
      </c>
      <c r="C732" t="s">
        <v>2606</v>
      </c>
      <c r="D732" t="s">
        <v>28</v>
      </c>
      <c r="E732" t="s">
        <v>29</v>
      </c>
      <c r="F732">
        <v>90</v>
      </c>
      <c r="G732" t="s">
        <v>2607</v>
      </c>
      <c r="H732" t="s">
        <v>2608</v>
      </c>
      <c r="I732" t="s">
        <v>38</v>
      </c>
      <c r="J732" s="6">
        <v>44812</v>
      </c>
      <c r="K732">
        <v>102</v>
      </c>
      <c r="L732" t="s">
        <v>70</v>
      </c>
      <c r="M732">
        <f t="shared" si="22"/>
        <v>0</v>
      </c>
      <c r="N732" s="23" t="s">
        <v>10909</v>
      </c>
      <c r="O732" s="23" t="s">
        <v>10422</v>
      </c>
      <c r="P732" s="23">
        <f t="shared" si="23"/>
        <v>4</v>
      </c>
    </row>
    <row r="733" spans="1:16" x14ac:dyDescent="0.3">
      <c r="A733">
        <v>750</v>
      </c>
      <c r="B733" t="s">
        <v>1262</v>
      </c>
      <c r="C733" t="s">
        <v>1154</v>
      </c>
      <c r="D733" t="s">
        <v>28</v>
      </c>
      <c r="E733" t="s">
        <v>29</v>
      </c>
      <c r="F733">
        <v>90</v>
      </c>
      <c r="G733" t="s">
        <v>2609</v>
      </c>
      <c r="H733" t="s">
        <v>235</v>
      </c>
      <c r="I733" t="s">
        <v>146</v>
      </c>
      <c r="J733" s="6">
        <v>44626</v>
      </c>
      <c r="K733">
        <v>91</v>
      </c>
      <c r="L733" t="s">
        <v>70</v>
      </c>
      <c r="M733">
        <f t="shared" si="22"/>
        <v>0</v>
      </c>
      <c r="N733" s="23" t="s">
        <v>10910</v>
      </c>
      <c r="O733" s="23" t="s">
        <v>3222</v>
      </c>
      <c r="P733" s="23">
        <f t="shared" si="23"/>
        <v>4</v>
      </c>
    </row>
    <row r="734" spans="1:16" x14ac:dyDescent="0.3">
      <c r="A734">
        <v>751</v>
      </c>
      <c r="B734" t="s">
        <v>2200</v>
      </c>
      <c r="C734" t="s">
        <v>76</v>
      </c>
      <c r="D734" t="s">
        <v>28</v>
      </c>
      <c r="E734" t="s">
        <v>29</v>
      </c>
      <c r="F734">
        <v>30</v>
      </c>
      <c r="G734" t="s">
        <v>2610</v>
      </c>
      <c r="H734" t="s">
        <v>530</v>
      </c>
      <c r="I734" t="s">
        <v>124</v>
      </c>
      <c r="J734" s="6" t="s">
        <v>13640</v>
      </c>
      <c r="K734">
        <v>105</v>
      </c>
      <c r="L734" t="s">
        <v>45</v>
      </c>
      <c r="M734">
        <f t="shared" si="22"/>
        <v>0</v>
      </c>
      <c r="N734" s="23" t="s">
        <v>10911</v>
      </c>
      <c r="O734" s="23" t="s">
        <v>10422</v>
      </c>
      <c r="P734" s="23">
        <f t="shared" si="23"/>
        <v>4</v>
      </c>
    </row>
    <row r="735" spans="1:16" x14ac:dyDescent="0.3">
      <c r="A735">
        <v>752</v>
      </c>
      <c r="B735" t="s">
        <v>948</v>
      </c>
      <c r="C735" t="s">
        <v>2611</v>
      </c>
      <c r="D735" t="s">
        <v>28</v>
      </c>
      <c r="E735" t="s">
        <v>29</v>
      </c>
      <c r="F735">
        <v>30</v>
      </c>
      <c r="G735" t="s">
        <v>2612</v>
      </c>
      <c r="H735" t="s">
        <v>2613</v>
      </c>
      <c r="I735" t="s">
        <v>32</v>
      </c>
      <c r="J735" s="6">
        <v>44540</v>
      </c>
      <c r="K735">
        <v>92</v>
      </c>
      <c r="L735" t="s">
        <v>159</v>
      </c>
      <c r="M735">
        <f t="shared" si="22"/>
        <v>0</v>
      </c>
      <c r="N735" s="23" t="s">
        <v>10912</v>
      </c>
      <c r="O735" s="23" t="s">
        <v>10422</v>
      </c>
      <c r="P735" s="23">
        <f t="shared" si="23"/>
        <v>4</v>
      </c>
    </row>
    <row r="736" spans="1:16" x14ac:dyDescent="0.3">
      <c r="A736">
        <v>753</v>
      </c>
      <c r="B736" t="s">
        <v>2614</v>
      </c>
      <c r="C736" t="s">
        <v>1861</v>
      </c>
      <c r="D736" t="s">
        <v>51</v>
      </c>
      <c r="E736" t="s">
        <v>16</v>
      </c>
      <c r="F736">
        <v>30</v>
      </c>
      <c r="G736" t="s">
        <v>2615</v>
      </c>
      <c r="H736" t="s">
        <v>2616</v>
      </c>
      <c r="I736" t="s">
        <v>886</v>
      </c>
      <c r="J736" s="6" t="s">
        <v>13932</v>
      </c>
      <c r="K736">
        <v>88</v>
      </c>
      <c r="L736" t="s">
        <v>39</v>
      </c>
      <c r="M736">
        <f t="shared" si="22"/>
        <v>0</v>
      </c>
      <c r="N736" s="23" t="s">
        <v>10325</v>
      </c>
      <c r="O736" s="23" t="s">
        <v>10453</v>
      </c>
      <c r="P736" s="23">
        <f t="shared" si="23"/>
        <v>7</v>
      </c>
    </row>
    <row r="737" spans="1:16" x14ac:dyDescent="0.3">
      <c r="A737">
        <v>754</v>
      </c>
      <c r="B737" t="s">
        <v>2617</v>
      </c>
      <c r="C737" t="s">
        <v>2618</v>
      </c>
      <c r="D737" t="s">
        <v>28</v>
      </c>
      <c r="E737" t="s">
        <v>29</v>
      </c>
      <c r="F737">
        <v>90</v>
      </c>
      <c r="G737" t="s">
        <v>2619</v>
      </c>
      <c r="H737" t="s">
        <v>823</v>
      </c>
      <c r="I737" t="s">
        <v>187</v>
      </c>
      <c r="J737" s="6">
        <v>44238</v>
      </c>
      <c r="K737">
        <v>39</v>
      </c>
      <c r="L737" t="s">
        <v>70</v>
      </c>
      <c r="M737">
        <f t="shared" si="22"/>
        <v>0</v>
      </c>
      <c r="N737" s="23" t="s">
        <v>10913</v>
      </c>
      <c r="O737" s="23" t="s">
        <v>10425</v>
      </c>
      <c r="P737" s="23">
        <f t="shared" si="23"/>
        <v>3</v>
      </c>
    </row>
    <row r="738" spans="1:16" x14ac:dyDescent="0.3">
      <c r="A738">
        <v>755</v>
      </c>
      <c r="B738" t="s">
        <v>1144</v>
      </c>
      <c r="C738" t="s">
        <v>61</v>
      </c>
      <c r="D738" t="s">
        <v>51</v>
      </c>
      <c r="E738" t="s">
        <v>16</v>
      </c>
      <c r="F738">
        <v>60</v>
      </c>
      <c r="G738" t="s">
        <v>2620</v>
      </c>
      <c r="H738" t="s">
        <v>942</v>
      </c>
      <c r="I738" t="s">
        <v>32</v>
      </c>
      <c r="J738" s="6" t="s">
        <v>13933</v>
      </c>
      <c r="K738">
        <v>47</v>
      </c>
      <c r="L738" t="s">
        <v>33</v>
      </c>
      <c r="M738">
        <f t="shared" si="22"/>
        <v>0</v>
      </c>
      <c r="N738" s="23" t="s">
        <v>10914</v>
      </c>
      <c r="O738" s="23" t="s">
        <v>6</v>
      </c>
      <c r="P738" s="23">
        <f t="shared" si="23"/>
        <v>6</v>
      </c>
    </row>
    <row r="739" spans="1:16" x14ac:dyDescent="0.3">
      <c r="A739">
        <v>756</v>
      </c>
      <c r="B739" t="s">
        <v>1376</v>
      </c>
      <c r="C739" t="s">
        <v>1010</v>
      </c>
      <c r="D739" t="s">
        <v>28</v>
      </c>
      <c r="E739" t="s">
        <v>29</v>
      </c>
      <c r="F739">
        <v>30</v>
      </c>
      <c r="G739" t="s">
        <v>2621</v>
      </c>
      <c r="H739" t="s">
        <v>2622</v>
      </c>
      <c r="I739" t="s">
        <v>294</v>
      </c>
      <c r="J739" s="6">
        <v>44116</v>
      </c>
      <c r="K739">
        <v>16</v>
      </c>
      <c r="L739" t="s">
        <v>54</v>
      </c>
      <c r="M739">
        <f t="shared" si="22"/>
        <v>0</v>
      </c>
      <c r="N739" s="23" t="s">
        <v>787</v>
      </c>
      <c r="O739" s="23" t="s">
        <v>6</v>
      </c>
      <c r="P739" s="23">
        <f t="shared" si="23"/>
        <v>6</v>
      </c>
    </row>
    <row r="740" spans="1:16" x14ac:dyDescent="0.3">
      <c r="A740">
        <v>757</v>
      </c>
      <c r="B740" t="s">
        <v>2623</v>
      </c>
      <c r="C740" t="s">
        <v>2210</v>
      </c>
      <c r="D740" t="s">
        <v>51</v>
      </c>
      <c r="E740" t="s">
        <v>16</v>
      </c>
      <c r="F740">
        <v>60</v>
      </c>
      <c r="G740" t="s">
        <v>2621</v>
      </c>
      <c r="H740" t="s">
        <v>2624</v>
      </c>
      <c r="I740" t="s">
        <v>32</v>
      </c>
      <c r="J740" s="6" t="s">
        <v>13934</v>
      </c>
      <c r="K740">
        <v>32</v>
      </c>
      <c r="L740" t="s">
        <v>20</v>
      </c>
      <c r="M740">
        <f t="shared" si="22"/>
        <v>0</v>
      </c>
      <c r="N740" s="23" t="s">
        <v>787</v>
      </c>
      <c r="O740" s="23" t="s">
        <v>6</v>
      </c>
      <c r="P740" s="23">
        <f t="shared" si="23"/>
        <v>6</v>
      </c>
    </row>
    <row r="741" spans="1:16" x14ac:dyDescent="0.3">
      <c r="A741">
        <v>758</v>
      </c>
      <c r="B741" t="s">
        <v>2625</v>
      </c>
      <c r="C741" t="s">
        <v>593</v>
      </c>
      <c r="D741" t="s">
        <v>51</v>
      </c>
      <c r="E741" t="s">
        <v>16</v>
      </c>
      <c r="F741">
        <v>60</v>
      </c>
      <c r="G741" t="s">
        <v>2626</v>
      </c>
      <c r="H741" t="s">
        <v>738</v>
      </c>
      <c r="I741" t="s">
        <v>38</v>
      </c>
      <c r="J741" s="6" t="s">
        <v>13935</v>
      </c>
      <c r="K741">
        <v>59</v>
      </c>
      <c r="L741" t="s">
        <v>33</v>
      </c>
      <c r="M741">
        <f t="shared" si="22"/>
        <v>0</v>
      </c>
      <c r="N741" s="23" t="s">
        <v>10915</v>
      </c>
      <c r="O741" s="23" t="s">
        <v>10916</v>
      </c>
      <c r="P741" s="23">
        <f t="shared" si="23"/>
        <v>4</v>
      </c>
    </row>
    <row r="742" spans="1:16" x14ac:dyDescent="0.3">
      <c r="A742">
        <v>759</v>
      </c>
      <c r="B742" t="s">
        <v>2627</v>
      </c>
      <c r="C742" t="s">
        <v>1211</v>
      </c>
      <c r="D742" t="s">
        <v>15</v>
      </c>
      <c r="E742" t="s">
        <v>16</v>
      </c>
      <c r="F742">
        <v>30</v>
      </c>
      <c r="G742" t="s">
        <v>14835</v>
      </c>
      <c r="H742" t="s">
        <v>2629</v>
      </c>
      <c r="I742" t="s">
        <v>95</v>
      </c>
      <c r="J742" s="6" t="s">
        <v>13936</v>
      </c>
      <c r="K742">
        <v>20</v>
      </c>
      <c r="L742" t="s">
        <v>70</v>
      </c>
      <c r="M742">
        <f t="shared" si="22"/>
        <v>0</v>
      </c>
      <c r="N742" s="23" t="s">
        <v>10915</v>
      </c>
      <c r="O742" s="23" t="s">
        <v>10917</v>
      </c>
      <c r="P742" s="23">
        <f t="shared" si="23"/>
        <v>7</v>
      </c>
    </row>
    <row r="743" spans="1:16" x14ac:dyDescent="0.3">
      <c r="A743">
        <v>760</v>
      </c>
      <c r="B743" t="s">
        <v>2630</v>
      </c>
      <c r="C743" t="s">
        <v>2631</v>
      </c>
      <c r="D743" t="s">
        <v>51</v>
      </c>
      <c r="E743" t="s">
        <v>16</v>
      </c>
      <c r="F743">
        <v>90</v>
      </c>
      <c r="G743" t="s">
        <v>2632</v>
      </c>
      <c r="H743" t="s">
        <v>2633</v>
      </c>
      <c r="I743" t="s">
        <v>32</v>
      </c>
      <c r="J743" s="6">
        <v>44631</v>
      </c>
      <c r="K743">
        <v>105</v>
      </c>
      <c r="L743" t="s">
        <v>54</v>
      </c>
      <c r="M743">
        <f t="shared" si="22"/>
        <v>0</v>
      </c>
      <c r="N743" s="23" t="s">
        <v>10915</v>
      </c>
      <c r="O743" s="23" t="s">
        <v>1665</v>
      </c>
      <c r="P743" s="23">
        <f t="shared" si="23"/>
        <v>5</v>
      </c>
    </row>
    <row r="744" spans="1:16" x14ac:dyDescent="0.3">
      <c r="A744">
        <v>761</v>
      </c>
      <c r="B744" t="s">
        <v>2634</v>
      </c>
      <c r="C744" t="s">
        <v>2635</v>
      </c>
      <c r="D744" t="s">
        <v>15</v>
      </c>
      <c r="E744" t="s">
        <v>16</v>
      </c>
      <c r="F744">
        <v>90</v>
      </c>
      <c r="G744" t="s">
        <v>14836</v>
      </c>
      <c r="H744" t="s">
        <v>2156</v>
      </c>
      <c r="I744" t="s">
        <v>32</v>
      </c>
      <c r="J744" s="6">
        <v>44775</v>
      </c>
      <c r="K744">
        <v>44</v>
      </c>
      <c r="L744" t="s">
        <v>20</v>
      </c>
      <c r="M744">
        <f t="shared" si="22"/>
        <v>0</v>
      </c>
      <c r="N744" s="23" t="s">
        <v>10918</v>
      </c>
      <c r="O744" s="23" t="s">
        <v>384</v>
      </c>
      <c r="P744" s="23">
        <f t="shared" si="23"/>
        <v>5</v>
      </c>
    </row>
    <row r="745" spans="1:16" x14ac:dyDescent="0.3">
      <c r="A745">
        <v>762</v>
      </c>
      <c r="B745" t="s">
        <v>2605</v>
      </c>
      <c r="C745" t="s">
        <v>2637</v>
      </c>
      <c r="D745" t="s">
        <v>28</v>
      </c>
      <c r="E745" t="s">
        <v>29</v>
      </c>
      <c r="F745">
        <v>90</v>
      </c>
      <c r="G745" t="s">
        <v>14837</v>
      </c>
      <c r="H745" t="s">
        <v>2062</v>
      </c>
      <c r="I745" t="s">
        <v>187</v>
      </c>
      <c r="J745" s="6" t="s">
        <v>13624</v>
      </c>
      <c r="K745">
        <v>36</v>
      </c>
      <c r="L745" t="s">
        <v>80</v>
      </c>
      <c r="M745">
        <f t="shared" si="22"/>
        <v>0</v>
      </c>
      <c r="N745" s="23" t="s">
        <v>10919</v>
      </c>
      <c r="O745" s="23" t="s">
        <v>384</v>
      </c>
      <c r="P745" s="23">
        <f t="shared" si="23"/>
        <v>5</v>
      </c>
    </row>
    <row r="746" spans="1:16" x14ac:dyDescent="0.3">
      <c r="A746">
        <v>763</v>
      </c>
      <c r="B746" t="s">
        <v>2639</v>
      </c>
      <c r="C746" t="s">
        <v>2640</v>
      </c>
      <c r="D746" t="s">
        <v>28</v>
      </c>
      <c r="E746" t="s">
        <v>29</v>
      </c>
      <c r="F746">
        <v>90</v>
      </c>
      <c r="G746" t="s">
        <v>2641</v>
      </c>
      <c r="H746" t="s">
        <v>1605</v>
      </c>
      <c r="I746" t="s">
        <v>32</v>
      </c>
      <c r="J746" s="6" t="s">
        <v>13859</v>
      </c>
      <c r="K746">
        <v>18</v>
      </c>
      <c r="L746" t="s">
        <v>70</v>
      </c>
      <c r="M746">
        <f t="shared" si="22"/>
        <v>0</v>
      </c>
      <c r="N746" s="23" t="s">
        <v>10919</v>
      </c>
      <c r="O746" s="23" t="s">
        <v>10438</v>
      </c>
      <c r="P746" s="23">
        <f t="shared" si="23"/>
        <v>5</v>
      </c>
    </row>
    <row r="747" spans="1:16" x14ac:dyDescent="0.3">
      <c r="A747">
        <v>764</v>
      </c>
      <c r="B747" t="s">
        <v>2642</v>
      </c>
      <c r="C747" t="s">
        <v>2643</v>
      </c>
      <c r="D747" t="s">
        <v>15</v>
      </c>
      <c r="E747" t="s">
        <v>16</v>
      </c>
      <c r="F747">
        <v>30</v>
      </c>
      <c r="G747" t="s">
        <v>2644</v>
      </c>
      <c r="H747" t="s">
        <v>2645</v>
      </c>
      <c r="I747" t="s">
        <v>32</v>
      </c>
      <c r="J747" s="6">
        <v>44410</v>
      </c>
      <c r="K747">
        <v>71</v>
      </c>
      <c r="L747" t="s">
        <v>64</v>
      </c>
      <c r="M747">
        <f t="shared" si="22"/>
        <v>0</v>
      </c>
      <c r="N747" s="23" t="s">
        <v>10920</v>
      </c>
      <c r="O747" s="23" t="s">
        <v>10921</v>
      </c>
      <c r="P747" s="23">
        <f t="shared" si="23"/>
        <v>4</v>
      </c>
    </row>
    <row r="748" spans="1:16" x14ac:dyDescent="0.3">
      <c r="A748">
        <v>765</v>
      </c>
      <c r="B748" t="s">
        <v>2646</v>
      </c>
      <c r="C748" t="s">
        <v>2647</v>
      </c>
      <c r="D748" t="s">
        <v>51</v>
      </c>
      <c r="E748" t="s">
        <v>16</v>
      </c>
      <c r="F748">
        <v>60</v>
      </c>
      <c r="G748" t="s">
        <v>2648</v>
      </c>
      <c r="H748" t="s">
        <v>2649</v>
      </c>
      <c r="I748" t="s">
        <v>32</v>
      </c>
      <c r="J748" s="6" t="s">
        <v>13937</v>
      </c>
      <c r="K748">
        <v>85</v>
      </c>
      <c r="L748" t="s">
        <v>33</v>
      </c>
      <c r="M748">
        <f t="shared" si="22"/>
        <v>0</v>
      </c>
      <c r="N748" s="23" t="s">
        <v>10920</v>
      </c>
      <c r="O748" s="23" t="s">
        <v>10922</v>
      </c>
      <c r="P748" s="23">
        <f t="shared" si="23"/>
        <v>9</v>
      </c>
    </row>
    <row r="749" spans="1:16" x14ac:dyDescent="0.3">
      <c r="A749">
        <v>766</v>
      </c>
      <c r="B749" t="s">
        <v>2326</v>
      </c>
      <c r="C749" t="s">
        <v>2650</v>
      </c>
      <c r="D749" t="s">
        <v>92</v>
      </c>
      <c r="E749" t="s">
        <v>16</v>
      </c>
      <c r="F749">
        <v>90</v>
      </c>
      <c r="G749" t="s">
        <v>2651</v>
      </c>
      <c r="H749" t="s">
        <v>275</v>
      </c>
      <c r="I749" t="s">
        <v>32</v>
      </c>
      <c r="J749" s="6" t="s">
        <v>13938</v>
      </c>
      <c r="K749">
        <v>66</v>
      </c>
      <c r="L749" t="s">
        <v>101</v>
      </c>
      <c r="M749">
        <f t="shared" si="22"/>
        <v>0</v>
      </c>
      <c r="N749" s="23" t="s">
        <v>10920</v>
      </c>
      <c r="O749" s="23" t="s">
        <v>1021</v>
      </c>
      <c r="P749" s="23">
        <f t="shared" si="23"/>
        <v>6</v>
      </c>
    </row>
    <row r="750" spans="1:16" x14ac:dyDescent="0.3">
      <c r="A750">
        <v>767</v>
      </c>
      <c r="B750" t="s">
        <v>2652</v>
      </c>
      <c r="C750" t="s">
        <v>2653</v>
      </c>
      <c r="D750" t="s">
        <v>28</v>
      </c>
      <c r="E750" t="s">
        <v>29</v>
      </c>
      <c r="F750">
        <v>60</v>
      </c>
      <c r="G750" t="s">
        <v>2654</v>
      </c>
      <c r="H750" t="s">
        <v>2655</v>
      </c>
      <c r="I750" t="s">
        <v>1083</v>
      </c>
      <c r="J750" s="6" t="s">
        <v>13939</v>
      </c>
      <c r="K750">
        <v>15</v>
      </c>
      <c r="L750" t="s">
        <v>54</v>
      </c>
      <c r="M750">
        <f t="shared" si="22"/>
        <v>0</v>
      </c>
      <c r="N750" s="23" t="s">
        <v>10920</v>
      </c>
      <c r="O750" s="23" t="s">
        <v>3780</v>
      </c>
      <c r="P750" s="23">
        <f t="shared" si="23"/>
        <v>5</v>
      </c>
    </row>
    <row r="751" spans="1:16" x14ac:dyDescent="0.3">
      <c r="A751">
        <v>768</v>
      </c>
      <c r="B751" t="s">
        <v>2656</v>
      </c>
      <c r="C751" t="s">
        <v>2207</v>
      </c>
      <c r="D751" t="s">
        <v>15</v>
      </c>
      <c r="E751" t="s">
        <v>16</v>
      </c>
      <c r="F751">
        <v>90</v>
      </c>
      <c r="G751" t="s">
        <v>14464</v>
      </c>
      <c r="H751" t="s">
        <v>2658</v>
      </c>
      <c r="I751" t="s">
        <v>173</v>
      </c>
      <c r="J751" s="6">
        <v>44839</v>
      </c>
      <c r="K751">
        <v>57</v>
      </c>
      <c r="L751" t="s">
        <v>20</v>
      </c>
      <c r="M751">
        <f t="shared" si="22"/>
        <v>0</v>
      </c>
      <c r="N751" s="23" t="s">
        <v>10920</v>
      </c>
      <c r="O751" s="23" t="s">
        <v>10449</v>
      </c>
      <c r="P751" s="23">
        <f t="shared" si="23"/>
        <v>7</v>
      </c>
    </row>
    <row r="752" spans="1:16" x14ac:dyDescent="0.3">
      <c r="A752">
        <v>769</v>
      </c>
      <c r="B752" t="s">
        <v>2659</v>
      </c>
      <c r="C752" t="s">
        <v>2269</v>
      </c>
      <c r="D752" t="s">
        <v>51</v>
      </c>
      <c r="E752" t="s">
        <v>16</v>
      </c>
      <c r="F752">
        <v>30</v>
      </c>
      <c r="G752" t="s">
        <v>2660</v>
      </c>
      <c r="H752" t="s">
        <v>2661</v>
      </c>
      <c r="I752" t="s">
        <v>187</v>
      </c>
      <c r="J752" s="6" t="s">
        <v>13911</v>
      </c>
      <c r="K752">
        <v>46</v>
      </c>
      <c r="L752" t="s">
        <v>54</v>
      </c>
      <c r="M752">
        <f t="shared" si="22"/>
        <v>0</v>
      </c>
      <c r="N752" s="23" t="s">
        <v>10920</v>
      </c>
      <c r="O752" s="23" t="s">
        <v>10923</v>
      </c>
      <c r="P752" s="23">
        <f t="shared" si="23"/>
        <v>5</v>
      </c>
    </row>
    <row r="753" spans="1:16" x14ac:dyDescent="0.3">
      <c r="A753">
        <v>770</v>
      </c>
      <c r="B753" t="s">
        <v>624</v>
      </c>
      <c r="C753" t="s">
        <v>593</v>
      </c>
      <c r="D753" t="s">
        <v>28</v>
      </c>
      <c r="E753" t="s">
        <v>29</v>
      </c>
      <c r="F753">
        <v>30</v>
      </c>
      <c r="G753" t="s">
        <v>2662</v>
      </c>
      <c r="H753" t="s">
        <v>534</v>
      </c>
      <c r="I753" t="s">
        <v>32</v>
      </c>
      <c r="J753" s="6">
        <v>44075</v>
      </c>
      <c r="K753">
        <v>22</v>
      </c>
      <c r="L753" t="s">
        <v>33</v>
      </c>
      <c r="M753">
        <f t="shared" si="22"/>
        <v>0</v>
      </c>
      <c r="N753" s="23" t="s">
        <v>10920</v>
      </c>
      <c r="O753" s="23" t="s">
        <v>10924</v>
      </c>
      <c r="P753" s="23">
        <f t="shared" si="23"/>
        <v>4</v>
      </c>
    </row>
    <row r="754" spans="1:16" x14ac:dyDescent="0.3">
      <c r="A754">
        <v>771</v>
      </c>
      <c r="B754" t="s">
        <v>2491</v>
      </c>
      <c r="C754" t="s">
        <v>2663</v>
      </c>
      <c r="D754" t="s">
        <v>28</v>
      </c>
      <c r="E754" t="s">
        <v>29</v>
      </c>
      <c r="F754">
        <v>90</v>
      </c>
      <c r="G754" t="s">
        <v>2662</v>
      </c>
      <c r="H754" t="s">
        <v>2664</v>
      </c>
      <c r="I754" t="s">
        <v>32</v>
      </c>
      <c r="J754" s="6" t="s">
        <v>13940</v>
      </c>
      <c r="K754">
        <v>50</v>
      </c>
      <c r="L754" t="s">
        <v>54</v>
      </c>
      <c r="M754">
        <f t="shared" si="22"/>
        <v>0</v>
      </c>
      <c r="N754" s="23" t="s">
        <v>10920</v>
      </c>
      <c r="O754" s="23" t="s">
        <v>10924</v>
      </c>
      <c r="P754" s="23">
        <f t="shared" si="23"/>
        <v>4</v>
      </c>
    </row>
    <row r="755" spans="1:16" x14ac:dyDescent="0.3">
      <c r="A755">
        <v>772</v>
      </c>
      <c r="B755" t="s">
        <v>2665</v>
      </c>
      <c r="C755" t="s">
        <v>2246</v>
      </c>
      <c r="D755" t="s">
        <v>28</v>
      </c>
      <c r="E755" t="s">
        <v>29</v>
      </c>
      <c r="F755">
        <v>90</v>
      </c>
      <c r="G755" t="s">
        <v>2666</v>
      </c>
      <c r="H755" t="s">
        <v>2667</v>
      </c>
      <c r="I755" t="s">
        <v>187</v>
      </c>
      <c r="J755" s="6">
        <v>44107</v>
      </c>
      <c r="K755">
        <v>53</v>
      </c>
      <c r="L755" t="s">
        <v>64</v>
      </c>
      <c r="M755">
        <f t="shared" si="22"/>
        <v>0</v>
      </c>
      <c r="N755" s="23" t="s">
        <v>10920</v>
      </c>
      <c r="O755" s="23" t="s">
        <v>3222</v>
      </c>
      <c r="P755" s="23">
        <f t="shared" si="23"/>
        <v>4</v>
      </c>
    </row>
    <row r="756" spans="1:16" x14ac:dyDescent="0.3">
      <c r="A756">
        <v>773</v>
      </c>
      <c r="B756" t="s">
        <v>2668</v>
      </c>
      <c r="C756" t="s">
        <v>2669</v>
      </c>
      <c r="D756" t="s">
        <v>15</v>
      </c>
      <c r="E756" t="s">
        <v>16</v>
      </c>
      <c r="F756">
        <v>90</v>
      </c>
      <c r="G756" t="s">
        <v>2670</v>
      </c>
      <c r="H756" t="s">
        <v>2671</v>
      </c>
      <c r="I756" t="s">
        <v>1157</v>
      </c>
      <c r="J756" s="6" t="s">
        <v>13941</v>
      </c>
      <c r="K756">
        <v>61</v>
      </c>
      <c r="L756" t="s">
        <v>45</v>
      </c>
      <c r="M756">
        <f t="shared" si="22"/>
        <v>0</v>
      </c>
      <c r="N756" s="23" t="s">
        <v>10925</v>
      </c>
      <c r="O756" s="23" t="s">
        <v>10438</v>
      </c>
      <c r="P756" s="23">
        <f t="shared" si="23"/>
        <v>5</v>
      </c>
    </row>
    <row r="757" spans="1:16" x14ac:dyDescent="0.3">
      <c r="A757">
        <v>774</v>
      </c>
      <c r="B757" t="s">
        <v>511</v>
      </c>
      <c r="C757" t="s">
        <v>2223</v>
      </c>
      <c r="D757" t="s">
        <v>51</v>
      </c>
      <c r="E757" t="s">
        <v>16</v>
      </c>
      <c r="F757">
        <v>90</v>
      </c>
      <c r="G757" t="s">
        <v>14295</v>
      </c>
      <c r="H757" t="s">
        <v>2673</v>
      </c>
      <c r="I757" t="s">
        <v>19</v>
      </c>
      <c r="J757" s="6">
        <v>44778</v>
      </c>
      <c r="K757">
        <v>54</v>
      </c>
      <c r="L757" t="s">
        <v>159</v>
      </c>
      <c r="M757">
        <f t="shared" si="22"/>
        <v>0</v>
      </c>
      <c r="N757" s="23" t="s">
        <v>10926</v>
      </c>
      <c r="O757" s="23" t="s">
        <v>10927</v>
      </c>
      <c r="P757" s="23">
        <f t="shared" si="23"/>
        <v>5</v>
      </c>
    </row>
    <row r="758" spans="1:16" x14ac:dyDescent="0.3">
      <c r="A758">
        <v>775</v>
      </c>
      <c r="B758" t="s">
        <v>2674</v>
      </c>
      <c r="C758" t="s">
        <v>995</v>
      </c>
      <c r="D758" t="s">
        <v>15</v>
      </c>
      <c r="E758" t="s">
        <v>16</v>
      </c>
      <c r="F758">
        <v>60</v>
      </c>
      <c r="G758" t="s">
        <v>2675</v>
      </c>
      <c r="H758" t="s">
        <v>2676</v>
      </c>
      <c r="I758" t="s">
        <v>32</v>
      </c>
      <c r="J758" s="6" t="s">
        <v>13942</v>
      </c>
      <c r="K758">
        <v>3</v>
      </c>
      <c r="L758" t="s">
        <v>45</v>
      </c>
      <c r="M758">
        <f t="shared" si="22"/>
        <v>0</v>
      </c>
      <c r="N758" s="23" t="s">
        <v>10928</v>
      </c>
      <c r="O758" s="23" t="s">
        <v>10422</v>
      </c>
      <c r="P758" s="23">
        <f t="shared" si="23"/>
        <v>4</v>
      </c>
    </row>
    <row r="759" spans="1:16" x14ac:dyDescent="0.3">
      <c r="A759">
        <v>776</v>
      </c>
      <c r="B759" t="s">
        <v>1239</v>
      </c>
      <c r="C759" t="s">
        <v>2677</v>
      </c>
      <c r="D759" t="s">
        <v>28</v>
      </c>
      <c r="E759" t="s">
        <v>29</v>
      </c>
      <c r="F759">
        <v>90</v>
      </c>
      <c r="G759" t="s">
        <v>2675</v>
      </c>
      <c r="H759" t="s">
        <v>2678</v>
      </c>
      <c r="I759" t="s">
        <v>32</v>
      </c>
      <c r="J759" s="6">
        <v>44014</v>
      </c>
      <c r="K759">
        <v>35</v>
      </c>
      <c r="L759" t="s">
        <v>54</v>
      </c>
      <c r="M759">
        <f t="shared" si="22"/>
        <v>0</v>
      </c>
      <c r="N759" s="23" t="s">
        <v>10928</v>
      </c>
      <c r="O759" s="23" t="s">
        <v>10422</v>
      </c>
      <c r="P759" s="23">
        <f t="shared" si="23"/>
        <v>4</v>
      </c>
    </row>
    <row r="760" spans="1:16" x14ac:dyDescent="0.3">
      <c r="A760">
        <v>777</v>
      </c>
      <c r="B760" t="s">
        <v>2679</v>
      </c>
      <c r="C760" t="s">
        <v>464</v>
      </c>
      <c r="D760" t="s">
        <v>28</v>
      </c>
      <c r="E760" t="s">
        <v>29</v>
      </c>
      <c r="F760">
        <v>90</v>
      </c>
      <c r="G760" t="s">
        <v>2680</v>
      </c>
      <c r="H760" t="s">
        <v>2681</v>
      </c>
      <c r="I760" t="s">
        <v>686</v>
      </c>
      <c r="J760" s="6" t="s">
        <v>13943</v>
      </c>
      <c r="K760">
        <v>11</v>
      </c>
      <c r="L760" t="s">
        <v>64</v>
      </c>
      <c r="M760">
        <f t="shared" si="22"/>
        <v>0</v>
      </c>
      <c r="N760" s="23" t="s">
        <v>10929</v>
      </c>
      <c r="O760" s="23" t="s">
        <v>1021</v>
      </c>
      <c r="P760" s="23">
        <f t="shared" si="23"/>
        <v>6</v>
      </c>
    </row>
    <row r="761" spans="1:16" x14ac:dyDescent="0.3">
      <c r="A761">
        <v>778</v>
      </c>
      <c r="B761" t="s">
        <v>2682</v>
      </c>
      <c r="C761" t="s">
        <v>2683</v>
      </c>
      <c r="D761" t="s">
        <v>28</v>
      </c>
      <c r="E761" t="s">
        <v>29</v>
      </c>
      <c r="F761">
        <v>30</v>
      </c>
      <c r="G761" t="s">
        <v>2684</v>
      </c>
      <c r="H761" t="s">
        <v>2685</v>
      </c>
      <c r="I761" t="s">
        <v>32</v>
      </c>
      <c r="J761" s="6" t="s">
        <v>13752</v>
      </c>
      <c r="K761">
        <v>93</v>
      </c>
      <c r="L761" t="s">
        <v>45</v>
      </c>
      <c r="M761">
        <f t="shared" si="22"/>
        <v>0</v>
      </c>
      <c r="N761" s="23" t="s">
        <v>10930</v>
      </c>
      <c r="O761" s="23" t="s">
        <v>10438</v>
      </c>
      <c r="P761" s="23">
        <f t="shared" si="23"/>
        <v>5</v>
      </c>
    </row>
    <row r="762" spans="1:16" x14ac:dyDescent="0.3">
      <c r="A762">
        <v>779</v>
      </c>
      <c r="B762" t="s">
        <v>891</v>
      </c>
      <c r="C762" t="s">
        <v>2686</v>
      </c>
      <c r="D762" t="s">
        <v>28</v>
      </c>
      <c r="E762" t="s">
        <v>29</v>
      </c>
      <c r="F762">
        <v>90</v>
      </c>
      <c r="G762" t="s">
        <v>2687</v>
      </c>
      <c r="H762" t="s">
        <v>2688</v>
      </c>
      <c r="I762" t="s">
        <v>1199</v>
      </c>
      <c r="J762" s="6" t="s">
        <v>13944</v>
      </c>
      <c r="K762">
        <v>16</v>
      </c>
      <c r="L762" t="s">
        <v>70</v>
      </c>
      <c r="M762">
        <f t="shared" si="22"/>
        <v>0</v>
      </c>
      <c r="N762" s="23" t="s">
        <v>10930</v>
      </c>
      <c r="O762" s="23" t="s">
        <v>6</v>
      </c>
      <c r="P762" s="23">
        <f t="shared" si="23"/>
        <v>6</v>
      </c>
    </row>
    <row r="763" spans="1:16" x14ac:dyDescent="0.3">
      <c r="A763">
        <v>780</v>
      </c>
      <c r="B763" t="s">
        <v>2689</v>
      </c>
      <c r="C763" t="s">
        <v>2690</v>
      </c>
      <c r="D763" t="s">
        <v>51</v>
      </c>
      <c r="E763" t="s">
        <v>16</v>
      </c>
      <c r="F763">
        <v>60</v>
      </c>
      <c r="G763" t="s">
        <v>2691</v>
      </c>
      <c r="H763" t="s">
        <v>1347</v>
      </c>
      <c r="I763" t="s">
        <v>32</v>
      </c>
      <c r="J763" s="6" t="s">
        <v>13939</v>
      </c>
      <c r="K763">
        <v>8</v>
      </c>
      <c r="L763" t="s">
        <v>64</v>
      </c>
      <c r="M763">
        <f t="shared" si="22"/>
        <v>0</v>
      </c>
      <c r="N763" s="23" t="s">
        <v>10930</v>
      </c>
      <c r="O763" s="23" t="s">
        <v>10490</v>
      </c>
      <c r="P763" s="23">
        <f t="shared" si="23"/>
        <v>4</v>
      </c>
    </row>
    <row r="764" spans="1:16" x14ac:dyDescent="0.3">
      <c r="A764">
        <v>781</v>
      </c>
      <c r="B764" t="s">
        <v>600</v>
      </c>
      <c r="C764" t="s">
        <v>2692</v>
      </c>
      <c r="D764" t="s">
        <v>15</v>
      </c>
      <c r="E764" t="s">
        <v>16</v>
      </c>
      <c r="F764">
        <v>30</v>
      </c>
      <c r="G764" t="s">
        <v>2693</v>
      </c>
      <c r="H764" t="s">
        <v>1819</v>
      </c>
      <c r="I764" t="s">
        <v>89</v>
      </c>
      <c r="J764" s="6">
        <v>44175</v>
      </c>
      <c r="K764">
        <v>17</v>
      </c>
      <c r="L764" t="s">
        <v>70</v>
      </c>
      <c r="M764">
        <f t="shared" si="22"/>
        <v>0</v>
      </c>
      <c r="N764" s="23" t="s">
        <v>10931</v>
      </c>
      <c r="O764" s="23" t="s">
        <v>10422</v>
      </c>
      <c r="P764" s="23">
        <f t="shared" si="23"/>
        <v>4</v>
      </c>
    </row>
    <row r="765" spans="1:16" x14ac:dyDescent="0.3">
      <c r="A765">
        <v>782</v>
      </c>
      <c r="B765" t="s">
        <v>2694</v>
      </c>
      <c r="C765" t="s">
        <v>2695</v>
      </c>
      <c r="D765" t="s">
        <v>15</v>
      </c>
      <c r="E765" t="s">
        <v>16</v>
      </c>
      <c r="F765">
        <v>30</v>
      </c>
      <c r="G765" t="s">
        <v>2693</v>
      </c>
      <c r="H765" t="s">
        <v>2696</v>
      </c>
      <c r="I765" t="s">
        <v>95</v>
      </c>
      <c r="J765" s="6">
        <v>44841</v>
      </c>
      <c r="K765">
        <v>81</v>
      </c>
      <c r="L765" t="s">
        <v>80</v>
      </c>
      <c r="M765">
        <f t="shared" si="22"/>
        <v>0</v>
      </c>
      <c r="N765" s="23" t="s">
        <v>10931</v>
      </c>
      <c r="O765" s="23" t="s">
        <v>10422</v>
      </c>
      <c r="P765" s="23">
        <f t="shared" si="23"/>
        <v>4</v>
      </c>
    </row>
    <row r="766" spans="1:16" x14ac:dyDescent="0.3">
      <c r="A766">
        <v>783</v>
      </c>
      <c r="B766" t="s">
        <v>914</v>
      </c>
      <c r="C766" t="s">
        <v>2697</v>
      </c>
      <c r="D766" t="s">
        <v>28</v>
      </c>
      <c r="E766" t="s">
        <v>29</v>
      </c>
      <c r="F766">
        <v>90</v>
      </c>
      <c r="G766" t="s">
        <v>2698</v>
      </c>
      <c r="H766" t="s">
        <v>1391</v>
      </c>
      <c r="I766" t="s">
        <v>32</v>
      </c>
      <c r="J766" s="6" t="s">
        <v>13825</v>
      </c>
      <c r="K766">
        <v>2</v>
      </c>
      <c r="L766" t="s">
        <v>45</v>
      </c>
      <c r="M766">
        <f t="shared" si="22"/>
        <v>0</v>
      </c>
      <c r="N766" s="23" t="s">
        <v>10932</v>
      </c>
      <c r="O766" s="23" t="s">
        <v>4205</v>
      </c>
      <c r="P766" s="23">
        <f t="shared" si="23"/>
        <v>4</v>
      </c>
    </row>
    <row r="767" spans="1:16" x14ac:dyDescent="0.3">
      <c r="A767">
        <v>784</v>
      </c>
      <c r="B767" t="s">
        <v>2699</v>
      </c>
      <c r="C767" t="s">
        <v>795</v>
      </c>
      <c r="D767" t="s">
        <v>28</v>
      </c>
      <c r="E767" t="s">
        <v>29</v>
      </c>
      <c r="F767">
        <v>60</v>
      </c>
      <c r="G767" t="s">
        <v>2700</v>
      </c>
      <c r="H767" t="s">
        <v>1629</v>
      </c>
      <c r="I767" t="s">
        <v>32</v>
      </c>
      <c r="J767" s="6">
        <v>44571</v>
      </c>
      <c r="K767">
        <v>47</v>
      </c>
      <c r="L767" t="s">
        <v>80</v>
      </c>
      <c r="M767">
        <f t="shared" si="22"/>
        <v>0</v>
      </c>
      <c r="N767" s="23" t="s">
        <v>10933</v>
      </c>
      <c r="O767" s="23" t="s">
        <v>2269</v>
      </c>
      <c r="P767" s="23">
        <f t="shared" si="23"/>
        <v>5</v>
      </c>
    </row>
    <row r="768" spans="1:16" x14ac:dyDescent="0.3">
      <c r="A768">
        <v>785</v>
      </c>
      <c r="B768" t="s">
        <v>2701</v>
      </c>
      <c r="C768" t="s">
        <v>1093</v>
      </c>
      <c r="D768" t="s">
        <v>28</v>
      </c>
      <c r="E768" t="s">
        <v>29</v>
      </c>
      <c r="F768">
        <v>90</v>
      </c>
      <c r="G768" t="s">
        <v>2702</v>
      </c>
      <c r="H768" t="s">
        <v>2703</v>
      </c>
      <c r="I768" t="s">
        <v>32</v>
      </c>
      <c r="J768" s="6">
        <v>43991</v>
      </c>
      <c r="K768">
        <v>13</v>
      </c>
      <c r="L768" t="s">
        <v>80</v>
      </c>
      <c r="M768">
        <f t="shared" si="22"/>
        <v>0</v>
      </c>
      <c r="N768" s="23" t="s">
        <v>10933</v>
      </c>
      <c r="O768" s="23" t="s">
        <v>10934</v>
      </c>
      <c r="P768" s="23">
        <f t="shared" si="23"/>
        <v>4</v>
      </c>
    </row>
    <row r="769" spans="1:16" x14ac:dyDescent="0.3">
      <c r="A769">
        <v>786</v>
      </c>
      <c r="B769" t="s">
        <v>2704</v>
      </c>
      <c r="C769" t="s">
        <v>1410</v>
      </c>
      <c r="D769" t="s">
        <v>15</v>
      </c>
      <c r="E769" t="s">
        <v>16</v>
      </c>
      <c r="F769">
        <v>30</v>
      </c>
      <c r="G769" t="s">
        <v>2705</v>
      </c>
      <c r="H769" t="s">
        <v>2706</v>
      </c>
      <c r="I769" t="s">
        <v>294</v>
      </c>
      <c r="J769" s="6" t="s">
        <v>13945</v>
      </c>
      <c r="K769">
        <v>54</v>
      </c>
      <c r="L769" t="s">
        <v>45</v>
      </c>
      <c r="M769">
        <f t="shared" si="22"/>
        <v>0</v>
      </c>
      <c r="N769" s="23" t="s">
        <v>10935</v>
      </c>
      <c r="O769" s="23" t="s">
        <v>10438</v>
      </c>
      <c r="P769" s="23">
        <f t="shared" si="23"/>
        <v>5</v>
      </c>
    </row>
    <row r="770" spans="1:16" x14ac:dyDescent="0.3">
      <c r="A770">
        <v>787</v>
      </c>
      <c r="B770" t="s">
        <v>2707</v>
      </c>
      <c r="C770" t="s">
        <v>2708</v>
      </c>
      <c r="D770" t="s">
        <v>15</v>
      </c>
      <c r="E770" t="s">
        <v>16</v>
      </c>
      <c r="F770">
        <v>90</v>
      </c>
      <c r="G770" t="s">
        <v>2709</v>
      </c>
      <c r="H770" t="s">
        <v>2710</v>
      </c>
      <c r="I770" t="s">
        <v>294</v>
      </c>
      <c r="J770" s="6" t="s">
        <v>13946</v>
      </c>
      <c r="K770">
        <v>11</v>
      </c>
      <c r="L770" t="s">
        <v>64</v>
      </c>
      <c r="M770">
        <f t="shared" ref="M770:M833" si="24">COUNTBLANK(A770:L770)</f>
        <v>0</v>
      </c>
      <c r="N770" s="23" t="s">
        <v>2663</v>
      </c>
      <c r="O770" s="23" t="s">
        <v>10417</v>
      </c>
      <c r="P770" s="23">
        <f t="shared" ref="P770:P833" si="25">LEN(O770)</f>
        <v>5</v>
      </c>
    </row>
    <row r="771" spans="1:16" x14ac:dyDescent="0.3">
      <c r="A771">
        <v>788</v>
      </c>
      <c r="B771" t="s">
        <v>2711</v>
      </c>
      <c r="C771" t="s">
        <v>653</v>
      </c>
      <c r="D771" t="s">
        <v>51</v>
      </c>
      <c r="E771" t="s">
        <v>16</v>
      </c>
      <c r="F771">
        <v>60</v>
      </c>
      <c r="G771" t="s">
        <v>2712</v>
      </c>
      <c r="H771" t="s">
        <v>2713</v>
      </c>
      <c r="I771" t="s">
        <v>38</v>
      </c>
      <c r="J771" s="6">
        <v>44595</v>
      </c>
      <c r="K771">
        <v>77</v>
      </c>
      <c r="L771" t="s">
        <v>101</v>
      </c>
      <c r="M771">
        <f t="shared" si="24"/>
        <v>0</v>
      </c>
      <c r="N771" s="23" t="s">
        <v>2663</v>
      </c>
      <c r="O771" s="23" t="s">
        <v>10422</v>
      </c>
      <c r="P771" s="23">
        <f t="shared" si="25"/>
        <v>4</v>
      </c>
    </row>
    <row r="772" spans="1:16" x14ac:dyDescent="0.3">
      <c r="A772">
        <v>789</v>
      </c>
      <c r="B772" t="s">
        <v>2714</v>
      </c>
      <c r="C772" t="s">
        <v>2715</v>
      </c>
      <c r="D772" t="s">
        <v>51</v>
      </c>
      <c r="E772" t="s">
        <v>16</v>
      </c>
      <c r="F772">
        <v>90</v>
      </c>
      <c r="G772" t="s">
        <v>2716</v>
      </c>
      <c r="H772" t="s">
        <v>2717</v>
      </c>
      <c r="I772" t="s">
        <v>1889</v>
      </c>
      <c r="J772" s="6">
        <v>44655</v>
      </c>
      <c r="K772">
        <v>32</v>
      </c>
      <c r="L772" t="s">
        <v>39</v>
      </c>
      <c r="M772">
        <f t="shared" si="24"/>
        <v>0</v>
      </c>
      <c r="N772" s="23" t="s">
        <v>2663</v>
      </c>
      <c r="O772" s="23" t="s">
        <v>6</v>
      </c>
      <c r="P772" s="23">
        <f t="shared" si="25"/>
        <v>6</v>
      </c>
    </row>
    <row r="773" spans="1:16" x14ac:dyDescent="0.3">
      <c r="A773">
        <v>791</v>
      </c>
      <c r="B773" t="s">
        <v>2718</v>
      </c>
      <c r="C773" t="s">
        <v>2719</v>
      </c>
      <c r="D773" t="s">
        <v>15</v>
      </c>
      <c r="E773" t="s">
        <v>16</v>
      </c>
      <c r="F773">
        <v>90</v>
      </c>
      <c r="G773" t="s">
        <v>2716</v>
      </c>
      <c r="H773" t="s">
        <v>2720</v>
      </c>
      <c r="I773" t="s">
        <v>32</v>
      </c>
      <c r="J773" s="6" t="s">
        <v>13635</v>
      </c>
      <c r="K773">
        <v>10</v>
      </c>
      <c r="L773" t="s">
        <v>64</v>
      </c>
      <c r="M773">
        <f t="shared" si="24"/>
        <v>0</v>
      </c>
      <c r="N773" s="23" t="s">
        <v>2663</v>
      </c>
      <c r="O773" s="23" t="s">
        <v>6</v>
      </c>
      <c r="P773" s="23">
        <f t="shared" si="25"/>
        <v>6</v>
      </c>
    </row>
    <row r="774" spans="1:16" x14ac:dyDescent="0.3">
      <c r="A774">
        <v>792</v>
      </c>
      <c r="B774" t="s">
        <v>2721</v>
      </c>
      <c r="C774" t="s">
        <v>2722</v>
      </c>
      <c r="D774" t="s">
        <v>28</v>
      </c>
      <c r="E774" t="s">
        <v>29</v>
      </c>
      <c r="F774">
        <v>30</v>
      </c>
      <c r="G774" t="s">
        <v>2723</v>
      </c>
      <c r="H774" t="s">
        <v>2724</v>
      </c>
      <c r="I774" t="s">
        <v>32</v>
      </c>
      <c r="J774" s="6">
        <v>44080</v>
      </c>
      <c r="K774">
        <v>30</v>
      </c>
      <c r="L774" t="s">
        <v>39</v>
      </c>
      <c r="M774">
        <f t="shared" si="24"/>
        <v>0</v>
      </c>
      <c r="N774" s="23" t="s">
        <v>10936</v>
      </c>
      <c r="O774" s="23" t="s">
        <v>10438</v>
      </c>
      <c r="P774" s="23">
        <f t="shared" si="25"/>
        <v>5</v>
      </c>
    </row>
    <row r="775" spans="1:16" x14ac:dyDescent="0.3">
      <c r="A775">
        <v>793</v>
      </c>
      <c r="B775" t="s">
        <v>1531</v>
      </c>
      <c r="C775" t="s">
        <v>581</v>
      </c>
      <c r="D775" t="s">
        <v>51</v>
      </c>
      <c r="E775" t="s">
        <v>16</v>
      </c>
      <c r="F775">
        <v>60</v>
      </c>
      <c r="G775" t="s">
        <v>2725</v>
      </c>
      <c r="H775" t="s">
        <v>2494</v>
      </c>
      <c r="I775" t="s">
        <v>25</v>
      </c>
      <c r="J775" s="6" t="s">
        <v>13847</v>
      </c>
      <c r="K775">
        <v>34</v>
      </c>
      <c r="L775" t="s">
        <v>20</v>
      </c>
      <c r="M775">
        <f t="shared" si="24"/>
        <v>0</v>
      </c>
      <c r="N775" s="23" t="s">
        <v>10937</v>
      </c>
      <c r="O775" s="23" t="s">
        <v>10634</v>
      </c>
      <c r="P775" s="23">
        <f t="shared" si="25"/>
        <v>5</v>
      </c>
    </row>
    <row r="776" spans="1:16" x14ac:dyDescent="0.3">
      <c r="A776">
        <v>794</v>
      </c>
      <c r="B776" t="s">
        <v>1467</v>
      </c>
      <c r="C776" t="s">
        <v>1356</v>
      </c>
      <c r="D776" t="s">
        <v>28</v>
      </c>
      <c r="E776" t="s">
        <v>29</v>
      </c>
      <c r="F776">
        <v>60</v>
      </c>
      <c r="G776" t="s">
        <v>2726</v>
      </c>
      <c r="H776" t="s">
        <v>2727</v>
      </c>
      <c r="I776" t="s">
        <v>2330</v>
      </c>
      <c r="J776" s="6">
        <v>44604</v>
      </c>
      <c r="K776">
        <v>28</v>
      </c>
      <c r="L776" t="s">
        <v>80</v>
      </c>
      <c r="M776">
        <f t="shared" si="24"/>
        <v>0</v>
      </c>
      <c r="N776" s="23" t="s">
        <v>10938</v>
      </c>
      <c r="O776" s="23" t="s">
        <v>10436</v>
      </c>
      <c r="P776" s="23">
        <f t="shared" si="25"/>
        <v>8</v>
      </c>
    </row>
    <row r="777" spans="1:16" x14ac:dyDescent="0.3">
      <c r="A777">
        <v>795</v>
      </c>
      <c r="B777" t="s">
        <v>2728</v>
      </c>
      <c r="C777" t="s">
        <v>106</v>
      </c>
      <c r="D777" t="s">
        <v>28</v>
      </c>
      <c r="E777" t="s">
        <v>29</v>
      </c>
      <c r="F777">
        <v>90</v>
      </c>
      <c r="G777" t="s">
        <v>2729</v>
      </c>
      <c r="H777" t="s">
        <v>1194</v>
      </c>
      <c r="I777" t="s">
        <v>38</v>
      </c>
      <c r="J777" s="6" t="s">
        <v>13947</v>
      </c>
      <c r="K777">
        <v>58</v>
      </c>
      <c r="L777" t="s">
        <v>70</v>
      </c>
      <c r="M777">
        <f t="shared" si="24"/>
        <v>0</v>
      </c>
      <c r="N777" s="23" t="s">
        <v>10938</v>
      </c>
      <c r="O777" s="23" t="s">
        <v>10453</v>
      </c>
      <c r="P777" s="23">
        <f t="shared" si="25"/>
        <v>7</v>
      </c>
    </row>
    <row r="778" spans="1:16" x14ac:dyDescent="0.3">
      <c r="A778">
        <v>796</v>
      </c>
      <c r="B778" t="s">
        <v>2730</v>
      </c>
      <c r="C778" t="s">
        <v>2731</v>
      </c>
      <c r="D778" t="s">
        <v>15</v>
      </c>
      <c r="E778" t="s">
        <v>16</v>
      </c>
      <c r="F778">
        <v>30</v>
      </c>
      <c r="G778" t="s">
        <v>2732</v>
      </c>
      <c r="H778" t="s">
        <v>2733</v>
      </c>
      <c r="I778" t="s">
        <v>25</v>
      </c>
      <c r="J778" s="6" t="s">
        <v>13948</v>
      </c>
      <c r="K778">
        <v>40</v>
      </c>
      <c r="L778" t="s">
        <v>33</v>
      </c>
      <c r="M778">
        <f t="shared" si="24"/>
        <v>0</v>
      </c>
      <c r="N778" s="23" t="s">
        <v>10938</v>
      </c>
      <c r="O778" s="23" t="s">
        <v>9969</v>
      </c>
      <c r="P778" s="23">
        <f t="shared" si="25"/>
        <v>6</v>
      </c>
    </row>
    <row r="779" spans="1:16" x14ac:dyDescent="0.3">
      <c r="A779">
        <v>797</v>
      </c>
      <c r="B779" t="s">
        <v>2734</v>
      </c>
      <c r="C779" t="s">
        <v>2735</v>
      </c>
      <c r="D779" t="s">
        <v>15</v>
      </c>
      <c r="E779" t="s">
        <v>16</v>
      </c>
      <c r="F779">
        <v>90</v>
      </c>
      <c r="G779" t="s">
        <v>2736</v>
      </c>
      <c r="H779" t="s">
        <v>2737</v>
      </c>
      <c r="I779" t="s">
        <v>32</v>
      </c>
      <c r="J779" s="6">
        <v>44235</v>
      </c>
      <c r="K779">
        <v>21</v>
      </c>
      <c r="L779" t="s">
        <v>101</v>
      </c>
      <c r="M779">
        <f t="shared" si="24"/>
        <v>0</v>
      </c>
      <c r="N779" s="23" t="s">
        <v>2105</v>
      </c>
      <c r="O779" s="23" t="s">
        <v>10436</v>
      </c>
      <c r="P779" s="23">
        <f t="shared" si="25"/>
        <v>8</v>
      </c>
    </row>
    <row r="780" spans="1:16" x14ac:dyDescent="0.3">
      <c r="A780">
        <v>798</v>
      </c>
      <c r="B780" t="s">
        <v>563</v>
      </c>
      <c r="C780" t="s">
        <v>2738</v>
      </c>
      <c r="D780" t="s">
        <v>28</v>
      </c>
      <c r="E780" t="s">
        <v>29</v>
      </c>
      <c r="F780">
        <v>90</v>
      </c>
      <c r="G780" t="s">
        <v>14838</v>
      </c>
      <c r="H780" t="s">
        <v>2329</v>
      </c>
      <c r="I780" t="s">
        <v>2330</v>
      </c>
      <c r="J780" s="6" t="s">
        <v>13949</v>
      </c>
      <c r="K780">
        <v>11</v>
      </c>
      <c r="L780" t="s">
        <v>159</v>
      </c>
      <c r="M780">
        <f t="shared" si="24"/>
        <v>0</v>
      </c>
      <c r="N780" s="23" t="s">
        <v>2105</v>
      </c>
      <c r="O780" s="23" t="s">
        <v>3369</v>
      </c>
      <c r="P780" s="23">
        <f t="shared" si="25"/>
        <v>5</v>
      </c>
    </row>
    <row r="781" spans="1:16" x14ac:dyDescent="0.3">
      <c r="A781">
        <v>799</v>
      </c>
      <c r="B781" t="s">
        <v>2740</v>
      </c>
      <c r="C781" t="s">
        <v>175</v>
      </c>
      <c r="D781" t="s">
        <v>28</v>
      </c>
      <c r="E781" t="s">
        <v>29</v>
      </c>
      <c r="F781">
        <v>60</v>
      </c>
      <c r="G781" t="s">
        <v>2741</v>
      </c>
      <c r="H781" t="s">
        <v>2742</v>
      </c>
      <c r="I781" t="s">
        <v>124</v>
      </c>
      <c r="J781" s="6">
        <v>44478</v>
      </c>
      <c r="K781">
        <v>39</v>
      </c>
      <c r="L781" t="s">
        <v>39</v>
      </c>
      <c r="M781">
        <f t="shared" si="24"/>
        <v>0</v>
      </c>
      <c r="N781" s="23" t="s">
        <v>2105</v>
      </c>
      <c r="O781" s="23" t="s">
        <v>10438</v>
      </c>
      <c r="P781" s="23">
        <f t="shared" si="25"/>
        <v>5</v>
      </c>
    </row>
    <row r="782" spans="1:16" x14ac:dyDescent="0.3">
      <c r="A782">
        <v>800</v>
      </c>
      <c r="B782" t="s">
        <v>2743</v>
      </c>
      <c r="C782" t="s">
        <v>2041</v>
      </c>
      <c r="D782" t="s">
        <v>28</v>
      </c>
      <c r="E782" t="s">
        <v>29</v>
      </c>
      <c r="F782">
        <v>30</v>
      </c>
      <c r="G782" t="s">
        <v>2744</v>
      </c>
      <c r="H782" t="s">
        <v>2745</v>
      </c>
      <c r="I782" t="s">
        <v>32</v>
      </c>
      <c r="J782" s="6">
        <v>44443</v>
      </c>
      <c r="K782">
        <v>71</v>
      </c>
      <c r="L782" t="s">
        <v>20</v>
      </c>
      <c r="M782">
        <f t="shared" si="24"/>
        <v>0</v>
      </c>
      <c r="N782" s="23" t="s">
        <v>2105</v>
      </c>
      <c r="O782" s="23" t="s">
        <v>10549</v>
      </c>
      <c r="P782" s="23">
        <f t="shared" si="25"/>
        <v>3</v>
      </c>
    </row>
    <row r="783" spans="1:16" x14ac:dyDescent="0.3">
      <c r="A783">
        <v>801</v>
      </c>
      <c r="B783" t="s">
        <v>2746</v>
      </c>
      <c r="C783" t="s">
        <v>2747</v>
      </c>
      <c r="D783" t="s">
        <v>51</v>
      </c>
      <c r="E783" t="s">
        <v>16</v>
      </c>
      <c r="F783">
        <v>30</v>
      </c>
      <c r="G783" t="s">
        <v>14465</v>
      </c>
      <c r="H783" t="s">
        <v>2749</v>
      </c>
      <c r="I783" t="s">
        <v>187</v>
      </c>
      <c r="J783" s="6">
        <v>44381</v>
      </c>
      <c r="K783">
        <v>71</v>
      </c>
      <c r="L783" t="s">
        <v>20</v>
      </c>
      <c r="M783">
        <f t="shared" si="24"/>
        <v>0</v>
      </c>
      <c r="N783" s="23" t="s">
        <v>10939</v>
      </c>
      <c r="O783" s="23" t="s">
        <v>10449</v>
      </c>
      <c r="P783" s="23">
        <f t="shared" si="25"/>
        <v>7</v>
      </c>
    </row>
    <row r="784" spans="1:16" x14ac:dyDescent="0.3">
      <c r="A784">
        <v>802</v>
      </c>
      <c r="B784" t="s">
        <v>2750</v>
      </c>
      <c r="C784" t="s">
        <v>2751</v>
      </c>
      <c r="D784" t="s">
        <v>28</v>
      </c>
      <c r="E784" t="s">
        <v>29</v>
      </c>
      <c r="F784">
        <v>90</v>
      </c>
      <c r="G784" t="s">
        <v>2752</v>
      </c>
      <c r="H784" t="s">
        <v>2753</v>
      </c>
      <c r="I784" t="s">
        <v>124</v>
      </c>
      <c r="J784" s="6" t="s">
        <v>13812</v>
      </c>
      <c r="K784">
        <v>81</v>
      </c>
      <c r="L784" t="s">
        <v>54</v>
      </c>
      <c r="M784">
        <f t="shared" si="24"/>
        <v>0</v>
      </c>
      <c r="N784" s="23" t="s">
        <v>10940</v>
      </c>
      <c r="O784" s="23" t="s">
        <v>10417</v>
      </c>
      <c r="P784" s="23">
        <f t="shared" si="25"/>
        <v>5</v>
      </c>
    </row>
    <row r="785" spans="1:16" x14ac:dyDescent="0.3">
      <c r="A785">
        <v>803</v>
      </c>
      <c r="B785" t="s">
        <v>2754</v>
      </c>
      <c r="C785" t="s">
        <v>1641</v>
      </c>
      <c r="D785" t="s">
        <v>15</v>
      </c>
      <c r="E785" t="s">
        <v>16</v>
      </c>
      <c r="F785">
        <v>30</v>
      </c>
      <c r="G785" t="s">
        <v>2755</v>
      </c>
      <c r="H785" t="s">
        <v>1621</v>
      </c>
      <c r="I785" t="s">
        <v>146</v>
      </c>
      <c r="J785" s="6" t="s">
        <v>13805</v>
      </c>
      <c r="K785">
        <v>18</v>
      </c>
      <c r="L785" t="s">
        <v>70</v>
      </c>
      <c r="M785">
        <f t="shared" si="24"/>
        <v>0</v>
      </c>
      <c r="N785" s="23" t="s">
        <v>10941</v>
      </c>
      <c r="O785" s="23" t="s">
        <v>10422</v>
      </c>
      <c r="P785" s="23">
        <f t="shared" si="25"/>
        <v>4</v>
      </c>
    </row>
    <row r="786" spans="1:16" x14ac:dyDescent="0.3">
      <c r="A786">
        <v>804</v>
      </c>
      <c r="B786" t="s">
        <v>2756</v>
      </c>
      <c r="C786" t="s">
        <v>2757</v>
      </c>
      <c r="D786" t="s">
        <v>51</v>
      </c>
      <c r="E786" t="s">
        <v>16</v>
      </c>
      <c r="F786">
        <v>30</v>
      </c>
      <c r="G786" t="s">
        <v>2758</v>
      </c>
      <c r="H786" t="s">
        <v>2759</v>
      </c>
      <c r="I786" t="s">
        <v>32</v>
      </c>
      <c r="J786" s="6" t="s">
        <v>13950</v>
      </c>
      <c r="K786">
        <v>90</v>
      </c>
      <c r="L786" t="s">
        <v>33</v>
      </c>
      <c r="M786">
        <f t="shared" si="24"/>
        <v>0</v>
      </c>
      <c r="N786" s="23" t="s">
        <v>10942</v>
      </c>
      <c r="O786" s="23" t="s">
        <v>10425</v>
      </c>
      <c r="P786" s="23">
        <f t="shared" si="25"/>
        <v>3</v>
      </c>
    </row>
    <row r="787" spans="1:16" x14ac:dyDescent="0.3">
      <c r="A787">
        <v>805</v>
      </c>
      <c r="B787" t="s">
        <v>2760</v>
      </c>
      <c r="C787" t="s">
        <v>2761</v>
      </c>
      <c r="D787" t="s">
        <v>51</v>
      </c>
      <c r="E787" t="s">
        <v>16</v>
      </c>
      <c r="F787">
        <v>30</v>
      </c>
      <c r="G787" t="s">
        <v>2762</v>
      </c>
      <c r="H787" t="s">
        <v>2763</v>
      </c>
      <c r="I787" t="s">
        <v>294</v>
      </c>
      <c r="J787" s="6">
        <v>44409</v>
      </c>
      <c r="K787">
        <v>68</v>
      </c>
      <c r="L787" t="s">
        <v>33</v>
      </c>
      <c r="M787">
        <f t="shared" si="24"/>
        <v>0</v>
      </c>
      <c r="N787" s="23" t="s">
        <v>10943</v>
      </c>
      <c r="O787" s="23" t="s">
        <v>10416</v>
      </c>
      <c r="P787" s="23">
        <f t="shared" si="25"/>
        <v>4</v>
      </c>
    </row>
    <row r="788" spans="1:16" x14ac:dyDescent="0.3">
      <c r="A788">
        <v>806</v>
      </c>
      <c r="B788" t="s">
        <v>2764</v>
      </c>
      <c r="C788" t="s">
        <v>783</v>
      </c>
      <c r="D788" t="s">
        <v>41</v>
      </c>
      <c r="E788" t="s">
        <v>16</v>
      </c>
      <c r="F788">
        <v>30</v>
      </c>
      <c r="G788" t="s">
        <v>2765</v>
      </c>
      <c r="H788" t="s">
        <v>2766</v>
      </c>
      <c r="I788" t="s">
        <v>294</v>
      </c>
      <c r="J788" s="6" t="s">
        <v>13713</v>
      </c>
      <c r="K788">
        <v>52</v>
      </c>
      <c r="L788" t="s">
        <v>70</v>
      </c>
      <c r="M788">
        <f t="shared" si="24"/>
        <v>0</v>
      </c>
      <c r="N788" s="23" t="s">
        <v>10944</v>
      </c>
      <c r="O788" s="23" t="s">
        <v>1021</v>
      </c>
      <c r="P788" s="23">
        <f t="shared" si="25"/>
        <v>6</v>
      </c>
    </row>
    <row r="789" spans="1:16" x14ac:dyDescent="0.3">
      <c r="A789">
        <v>807</v>
      </c>
      <c r="B789" t="s">
        <v>990</v>
      </c>
      <c r="C789" t="s">
        <v>1658</v>
      </c>
      <c r="D789" t="s">
        <v>28</v>
      </c>
      <c r="E789" t="s">
        <v>29</v>
      </c>
      <c r="F789">
        <v>90</v>
      </c>
      <c r="G789" t="s">
        <v>14466</v>
      </c>
      <c r="H789" t="s">
        <v>2768</v>
      </c>
      <c r="I789" t="s">
        <v>554</v>
      </c>
      <c r="J789" s="6" t="s">
        <v>13923</v>
      </c>
      <c r="K789">
        <v>16</v>
      </c>
      <c r="L789" t="s">
        <v>39</v>
      </c>
      <c r="M789">
        <f t="shared" si="24"/>
        <v>0</v>
      </c>
      <c r="N789" s="23" t="s">
        <v>10945</v>
      </c>
      <c r="O789" s="23" t="s">
        <v>6</v>
      </c>
      <c r="P789" s="23">
        <f t="shared" si="25"/>
        <v>6</v>
      </c>
    </row>
    <row r="790" spans="1:16" x14ac:dyDescent="0.3">
      <c r="A790">
        <v>808</v>
      </c>
      <c r="B790" t="s">
        <v>2769</v>
      </c>
      <c r="C790" t="s">
        <v>2770</v>
      </c>
      <c r="D790" t="s">
        <v>15</v>
      </c>
      <c r="E790" t="s">
        <v>16</v>
      </c>
      <c r="F790">
        <v>90</v>
      </c>
      <c r="G790" t="s">
        <v>14467</v>
      </c>
      <c r="H790" t="s">
        <v>2772</v>
      </c>
      <c r="I790" t="s">
        <v>32</v>
      </c>
      <c r="J790" s="6" t="s">
        <v>13951</v>
      </c>
      <c r="K790">
        <v>6</v>
      </c>
      <c r="L790" t="s">
        <v>159</v>
      </c>
      <c r="M790">
        <f t="shared" si="24"/>
        <v>0</v>
      </c>
      <c r="N790" s="23" t="s">
        <v>10946</v>
      </c>
      <c r="O790" s="23" t="s">
        <v>6</v>
      </c>
      <c r="P790" s="23">
        <f t="shared" si="25"/>
        <v>6</v>
      </c>
    </row>
    <row r="791" spans="1:16" x14ac:dyDescent="0.3">
      <c r="A791">
        <v>809</v>
      </c>
      <c r="B791" t="s">
        <v>1978</v>
      </c>
      <c r="C791" t="s">
        <v>2773</v>
      </c>
      <c r="D791" t="s">
        <v>15</v>
      </c>
      <c r="E791" t="s">
        <v>16</v>
      </c>
      <c r="F791">
        <v>60</v>
      </c>
      <c r="G791" t="s">
        <v>2774</v>
      </c>
      <c r="H791" t="s">
        <v>667</v>
      </c>
      <c r="I791" t="s">
        <v>25</v>
      </c>
      <c r="J791" s="6">
        <v>44232</v>
      </c>
      <c r="K791">
        <v>2</v>
      </c>
      <c r="L791" t="s">
        <v>64</v>
      </c>
      <c r="M791">
        <f t="shared" si="24"/>
        <v>0</v>
      </c>
      <c r="N791" s="23" t="s">
        <v>10947</v>
      </c>
      <c r="O791" s="23" t="s">
        <v>10422</v>
      </c>
      <c r="P791" s="23">
        <f t="shared" si="25"/>
        <v>4</v>
      </c>
    </row>
    <row r="792" spans="1:16" x14ac:dyDescent="0.3">
      <c r="A792">
        <v>810</v>
      </c>
      <c r="B792" t="s">
        <v>2775</v>
      </c>
      <c r="C792" t="s">
        <v>2776</v>
      </c>
      <c r="D792" t="s">
        <v>51</v>
      </c>
      <c r="E792" t="s">
        <v>16</v>
      </c>
      <c r="F792">
        <v>30</v>
      </c>
      <c r="G792" t="s">
        <v>14839</v>
      </c>
      <c r="H792" t="s">
        <v>1430</v>
      </c>
      <c r="I792" t="s">
        <v>32</v>
      </c>
      <c r="J792" s="6" t="s">
        <v>13952</v>
      </c>
      <c r="K792">
        <v>24</v>
      </c>
      <c r="L792" t="s">
        <v>20</v>
      </c>
      <c r="M792">
        <f t="shared" si="24"/>
        <v>0</v>
      </c>
      <c r="N792" s="23" t="s">
        <v>10948</v>
      </c>
      <c r="O792" s="23" t="s">
        <v>10632</v>
      </c>
      <c r="P792" s="23">
        <f t="shared" si="25"/>
        <v>4</v>
      </c>
    </row>
    <row r="793" spans="1:16" x14ac:dyDescent="0.3">
      <c r="A793">
        <v>811</v>
      </c>
      <c r="B793" t="s">
        <v>824</v>
      </c>
      <c r="C793" t="s">
        <v>143</v>
      </c>
      <c r="D793" t="s">
        <v>28</v>
      </c>
      <c r="E793" t="s">
        <v>29</v>
      </c>
      <c r="F793">
        <v>30</v>
      </c>
      <c r="G793" t="s">
        <v>2778</v>
      </c>
      <c r="H793" t="s">
        <v>652</v>
      </c>
      <c r="I793" t="s">
        <v>32</v>
      </c>
      <c r="J793" s="6">
        <v>44480</v>
      </c>
      <c r="K793">
        <v>72</v>
      </c>
      <c r="L793" t="s">
        <v>64</v>
      </c>
      <c r="M793">
        <f t="shared" si="24"/>
        <v>0</v>
      </c>
      <c r="N793" s="23" t="s">
        <v>10948</v>
      </c>
      <c r="O793" s="23" t="s">
        <v>10422</v>
      </c>
      <c r="P793" s="23">
        <f t="shared" si="25"/>
        <v>4</v>
      </c>
    </row>
    <row r="794" spans="1:16" x14ac:dyDescent="0.3">
      <c r="A794">
        <v>812</v>
      </c>
      <c r="B794" t="s">
        <v>2779</v>
      </c>
      <c r="C794" t="s">
        <v>481</v>
      </c>
      <c r="D794" t="s">
        <v>28</v>
      </c>
      <c r="E794" t="s">
        <v>29</v>
      </c>
      <c r="F794">
        <v>60</v>
      </c>
      <c r="G794" t="s">
        <v>2780</v>
      </c>
      <c r="H794" t="s">
        <v>2781</v>
      </c>
      <c r="I794" t="s">
        <v>129</v>
      </c>
      <c r="J794" s="6" t="s">
        <v>13953</v>
      </c>
      <c r="K794">
        <v>51</v>
      </c>
      <c r="L794" t="s">
        <v>45</v>
      </c>
      <c r="M794">
        <f t="shared" si="24"/>
        <v>0</v>
      </c>
      <c r="N794" s="23" t="s">
        <v>10949</v>
      </c>
      <c r="O794" s="23" t="s">
        <v>10417</v>
      </c>
      <c r="P794" s="23">
        <f t="shared" si="25"/>
        <v>5</v>
      </c>
    </row>
    <row r="795" spans="1:16" x14ac:dyDescent="0.3">
      <c r="A795">
        <v>813</v>
      </c>
      <c r="B795" t="s">
        <v>2782</v>
      </c>
      <c r="C795" t="s">
        <v>520</v>
      </c>
      <c r="D795" t="s">
        <v>28</v>
      </c>
      <c r="E795" t="s">
        <v>29</v>
      </c>
      <c r="F795">
        <v>30</v>
      </c>
      <c r="G795" t="s">
        <v>2783</v>
      </c>
      <c r="H795" t="s">
        <v>48</v>
      </c>
      <c r="I795" t="s">
        <v>25</v>
      </c>
      <c r="J795" s="6">
        <v>44715</v>
      </c>
      <c r="K795">
        <v>70</v>
      </c>
      <c r="L795" t="s">
        <v>159</v>
      </c>
      <c r="M795">
        <f t="shared" si="24"/>
        <v>0</v>
      </c>
      <c r="N795" s="23" t="s">
        <v>10950</v>
      </c>
      <c r="O795" s="23" t="s">
        <v>3780</v>
      </c>
      <c r="P795" s="23">
        <f t="shared" si="25"/>
        <v>5</v>
      </c>
    </row>
    <row r="796" spans="1:16" x14ac:dyDescent="0.3">
      <c r="A796">
        <v>814</v>
      </c>
      <c r="B796" t="s">
        <v>2784</v>
      </c>
      <c r="C796" t="s">
        <v>2785</v>
      </c>
      <c r="D796" t="s">
        <v>28</v>
      </c>
      <c r="E796" t="s">
        <v>29</v>
      </c>
      <c r="F796">
        <v>30</v>
      </c>
      <c r="G796" t="s">
        <v>14296</v>
      </c>
      <c r="H796" t="s">
        <v>2787</v>
      </c>
      <c r="I796" t="s">
        <v>32</v>
      </c>
      <c r="J796" s="6" t="s">
        <v>13954</v>
      </c>
      <c r="K796">
        <v>46</v>
      </c>
      <c r="L796" t="s">
        <v>54</v>
      </c>
      <c r="M796">
        <f t="shared" si="24"/>
        <v>0</v>
      </c>
      <c r="N796" s="23" t="s">
        <v>10951</v>
      </c>
      <c r="O796" s="23" t="s">
        <v>10549</v>
      </c>
      <c r="P796" s="23">
        <f t="shared" si="25"/>
        <v>3</v>
      </c>
    </row>
    <row r="797" spans="1:16" x14ac:dyDescent="0.3">
      <c r="A797">
        <v>815</v>
      </c>
      <c r="B797" t="s">
        <v>2788</v>
      </c>
      <c r="C797" t="s">
        <v>2789</v>
      </c>
      <c r="D797" t="s">
        <v>28</v>
      </c>
      <c r="E797" t="s">
        <v>29</v>
      </c>
      <c r="F797">
        <v>60</v>
      </c>
      <c r="G797" t="s">
        <v>2790</v>
      </c>
      <c r="H797" t="s">
        <v>2791</v>
      </c>
      <c r="I797" t="s">
        <v>178</v>
      </c>
      <c r="J797" s="6" t="s">
        <v>13955</v>
      </c>
      <c r="K797">
        <v>73</v>
      </c>
      <c r="L797" t="s">
        <v>39</v>
      </c>
      <c r="M797">
        <f t="shared" si="24"/>
        <v>0</v>
      </c>
      <c r="N797" s="23" t="s">
        <v>9396</v>
      </c>
      <c r="O797" s="23" t="s">
        <v>10425</v>
      </c>
      <c r="P797" s="23">
        <f t="shared" si="25"/>
        <v>3</v>
      </c>
    </row>
    <row r="798" spans="1:16" x14ac:dyDescent="0.3">
      <c r="A798">
        <v>816</v>
      </c>
      <c r="B798" t="s">
        <v>2792</v>
      </c>
      <c r="C798" t="s">
        <v>2793</v>
      </c>
      <c r="D798" t="s">
        <v>15</v>
      </c>
      <c r="E798" t="s">
        <v>16</v>
      </c>
      <c r="F798">
        <v>60</v>
      </c>
      <c r="G798" t="s">
        <v>2794</v>
      </c>
      <c r="H798" t="s">
        <v>2795</v>
      </c>
      <c r="I798" t="s">
        <v>38</v>
      </c>
      <c r="J798" s="6" t="s">
        <v>13956</v>
      </c>
      <c r="K798">
        <v>49</v>
      </c>
      <c r="L798" t="s">
        <v>33</v>
      </c>
      <c r="M798">
        <f t="shared" si="24"/>
        <v>0</v>
      </c>
      <c r="N798" s="23" t="s">
        <v>1399</v>
      </c>
      <c r="O798" s="23" t="s">
        <v>10952</v>
      </c>
      <c r="P798" s="23">
        <f t="shared" si="25"/>
        <v>4</v>
      </c>
    </row>
    <row r="799" spans="1:16" x14ac:dyDescent="0.3">
      <c r="A799">
        <v>817</v>
      </c>
      <c r="B799" t="s">
        <v>2796</v>
      </c>
      <c r="C799" t="s">
        <v>2797</v>
      </c>
      <c r="D799" t="s">
        <v>28</v>
      </c>
      <c r="E799" t="s">
        <v>29</v>
      </c>
      <c r="F799">
        <v>30</v>
      </c>
      <c r="G799" t="s">
        <v>2798</v>
      </c>
      <c r="H799" t="s">
        <v>2799</v>
      </c>
      <c r="I799" t="s">
        <v>32</v>
      </c>
      <c r="J799" s="6" t="s">
        <v>13624</v>
      </c>
      <c r="K799">
        <v>26</v>
      </c>
      <c r="L799" t="s">
        <v>64</v>
      </c>
      <c r="M799">
        <f t="shared" si="24"/>
        <v>0</v>
      </c>
      <c r="N799" s="23" t="s">
        <v>1399</v>
      </c>
      <c r="O799" s="23" t="s">
        <v>9969</v>
      </c>
      <c r="P799" s="23">
        <f t="shared" si="25"/>
        <v>6</v>
      </c>
    </row>
    <row r="800" spans="1:16" x14ac:dyDescent="0.3">
      <c r="A800">
        <v>818</v>
      </c>
      <c r="B800" t="s">
        <v>2800</v>
      </c>
      <c r="C800" t="s">
        <v>2203</v>
      </c>
      <c r="D800" t="s">
        <v>92</v>
      </c>
      <c r="E800" t="s">
        <v>16</v>
      </c>
      <c r="F800">
        <v>30</v>
      </c>
      <c r="G800" t="s">
        <v>14383</v>
      </c>
      <c r="H800" t="s">
        <v>1615</v>
      </c>
      <c r="I800" t="s">
        <v>32</v>
      </c>
      <c r="J800" s="6" t="s">
        <v>13957</v>
      </c>
      <c r="K800">
        <v>11</v>
      </c>
      <c r="L800" t="s">
        <v>45</v>
      </c>
      <c r="M800">
        <f t="shared" si="24"/>
        <v>0</v>
      </c>
      <c r="N800" s="23" t="s">
        <v>10953</v>
      </c>
      <c r="O800" s="23" t="s">
        <v>10684</v>
      </c>
      <c r="P800" s="23">
        <f t="shared" si="25"/>
        <v>2</v>
      </c>
    </row>
    <row r="801" spans="1:16" x14ac:dyDescent="0.3">
      <c r="A801">
        <v>819</v>
      </c>
      <c r="B801" t="s">
        <v>2802</v>
      </c>
      <c r="C801" t="s">
        <v>983</v>
      </c>
      <c r="D801" t="s">
        <v>51</v>
      </c>
      <c r="E801" t="s">
        <v>16</v>
      </c>
      <c r="F801">
        <v>60</v>
      </c>
      <c r="G801" t="s">
        <v>2803</v>
      </c>
      <c r="H801" t="s">
        <v>2804</v>
      </c>
      <c r="I801" t="s">
        <v>124</v>
      </c>
      <c r="J801" s="6" t="s">
        <v>13676</v>
      </c>
      <c r="K801">
        <v>36</v>
      </c>
      <c r="L801" t="s">
        <v>20</v>
      </c>
      <c r="M801">
        <f t="shared" si="24"/>
        <v>0</v>
      </c>
      <c r="N801" s="23" t="s">
        <v>10953</v>
      </c>
      <c r="O801" s="23" t="s">
        <v>10422</v>
      </c>
      <c r="P801" s="23">
        <f t="shared" si="25"/>
        <v>4</v>
      </c>
    </row>
    <row r="802" spans="1:16" x14ac:dyDescent="0.3">
      <c r="A802">
        <v>820</v>
      </c>
      <c r="B802" t="s">
        <v>2805</v>
      </c>
      <c r="C802" t="s">
        <v>2806</v>
      </c>
      <c r="D802" t="s">
        <v>28</v>
      </c>
      <c r="E802" t="s">
        <v>29</v>
      </c>
      <c r="F802">
        <v>90</v>
      </c>
      <c r="G802" t="s">
        <v>2807</v>
      </c>
      <c r="H802" t="s">
        <v>1568</v>
      </c>
      <c r="I802" t="s">
        <v>32</v>
      </c>
      <c r="J802" s="6" t="s">
        <v>13958</v>
      </c>
      <c r="K802">
        <v>72</v>
      </c>
      <c r="L802" t="s">
        <v>20</v>
      </c>
      <c r="M802">
        <f t="shared" si="24"/>
        <v>0</v>
      </c>
      <c r="N802" s="23" t="s">
        <v>5029</v>
      </c>
      <c r="O802" s="23" t="s">
        <v>10422</v>
      </c>
      <c r="P802" s="23">
        <f t="shared" si="25"/>
        <v>4</v>
      </c>
    </row>
    <row r="803" spans="1:16" x14ac:dyDescent="0.3">
      <c r="A803">
        <v>821</v>
      </c>
      <c r="B803" t="s">
        <v>2808</v>
      </c>
      <c r="C803" t="s">
        <v>2809</v>
      </c>
      <c r="D803" t="s">
        <v>15</v>
      </c>
      <c r="E803" t="s">
        <v>16</v>
      </c>
      <c r="F803">
        <v>60</v>
      </c>
      <c r="G803" t="s">
        <v>2810</v>
      </c>
      <c r="H803" t="s">
        <v>2811</v>
      </c>
      <c r="I803" t="s">
        <v>32</v>
      </c>
      <c r="J803" s="6" t="s">
        <v>13959</v>
      </c>
      <c r="K803">
        <v>70</v>
      </c>
      <c r="L803" t="s">
        <v>33</v>
      </c>
      <c r="M803">
        <f t="shared" si="24"/>
        <v>0</v>
      </c>
      <c r="N803" s="23" t="s">
        <v>10954</v>
      </c>
      <c r="O803" s="23" t="s">
        <v>10874</v>
      </c>
      <c r="P803" s="23">
        <f t="shared" si="25"/>
        <v>6</v>
      </c>
    </row>
    <row r="804" spans="1:16" x14ac:dyDescent="0.3">
      <c r="A804">
        <v>822</v>
      </c>
      <c r="B804" t="s">
        <v>2812</v>
      </c>
      <c r="C804" t="s">
        <v>2813</v>
      </c>
      <c r="D804" t="s">
        <v>51</v>
      </c>
      <c r="E804" t="s">
        <v>16</v>
      </c>
      <c r="F804">
        <v>60</v>
      </c>
      <c r="G804" t="s">
        <v>2814</v>
      </c>
      <c r="H804" t="s">
        <v>2667</v>
      </c>
      <c r="I804" t="s">
        <v>187</v>
      </c>
      <c r="J804" s="6">
        <v>44837</v>
      </c>
      <c r="K804">
        <v>40</v>
      </c>
      <c r="L804" t="s">
        <v>101</v>
      </c>
      <c r="M804">
        <f t="shared" si="24"/>
        <v>0</v>
      </c>
      <c r="N804" s="23" t="s">
        <v>10955</v>
      </c>
      <c r="O804" s="23" t="s">
        <v>6</v>
      </c>
      <c r="P804" s="23">
        <f t="shared" si="25"/>
        <v>6</v>
      </c>
    </row>
    <row r="805" spans="1:16" x14ac:dyDescent="0.3">
      <c r="A805">
        <v>823</v>
      </c>
      <c r="B805" t="s">
        <v>2815</v>
      </c>
      <c r="C805" t="s">
        <v>2816</v>
      </c>
      <c r="D805" t="s">
        <v>28</v>
      </c>
      <c r="E805" t="s">
        <v>29</v>
      </c>
      <c r="F805">
        <v>90</v>
      </c>
      <c r="G805" t="s">
        <v>2817</v>
      </c>
      <c r="H805" t="s">
        <v>2818</v>
      </c>
      <c r="I805" t="s">
        <v>32</v>
      </c>
      <c r="J805" s="6">
        <v>44904</v>
      </c>
      <c r="K805">
        <v>37</v>
      </c>
      <c r="L805" t="s">
        <v>54</v>
      </c>
      <c r="M805">
        <f t="shared" si="24"/>
        <v>0</v>
      </c>
      <c r="N805" s="23" t="s">
        <v>5400</v>
      </c>
      <c r="O805" s="23" t="s">
        <v>10417</v>
      </c>
      <c r="P805" s="23">
        <f t="shared" si="25"/>
        <v>5</v>
      </c>
    </row>
    <row r="806" spans="1:16" x14ac:dyDescent="0.3">
      <c r="A806">
        <v>824</v>
      </c>
      <c r="B806" t="s">
        <v>2819</v>
      </c>
      <c r="C806" t="s">
        <v>2820</v>
      </c>
      <c r="D806" t="s">
        <v>28</v>
      </c>
      <c r="E806" t="s">
        <v>29</v>
      </c>
      <c r="F806">
        <v>60</v>
      </c>
      <c r="G806" t="s">
        <v>2821</v>
      </c>
      <c r="H806" t="s">
        <v>2822</v>
      </c>
      <c r="I806" t="s">
        <v>32</v>
      </c>
      <c r="J806" s="6">
        <v>44815</v>
      </c>
      <c r="K806">
        <v>96</v>
      </c>
      <c r="L806" t="s">
        <v>54</v>
      </c>
      <c r="M806">
        <f t="shared" si="24"/>
        <v>0</v>
      </c>
      <c r="N806" s="23" t="s">
        <v>103</v>
      </c>
      <c r="O806" s="23" t="s">
        <v>10422</v>
      </c>
      <c r="P806" s="23">
        <f t="shared" si="25"/>
        <v>4</v>
      </c>
    </row>
    <row r="807" spans="1:16" x14ac:dyDescent="0.3">
      <c r="A807">
        <v>825</v>
      </c>
      <c r="B807" t="s">
        <v>2823</v>
      </c>
      <c r="C807" t="s">
        <v>2824</v>
      </c>
      <c r="D807" t="s">
        <v>15</v>
      </c>
      <c r="E807" t="s">
        <v>16</v>
      </c>
      <c r="F807">
        <v>30</v>
      </c>
      <c r="G807" t="s">
        <v>14468</v>
      </c>
      <c r="H807" t="s">
        <v>1206</v>
      </c>
      <c r="I807" t="s">
        <v>294</v>
      </c>
      <c r="J807" s="6" t="s">
        <v>13960</v>
      </c>
      <c r="K807">
        <v>51</v>
      </c>
      <c r="L807" t="s">
        <v>80</v>
      </c>
      <c r="M807">
        <f t="shared" si="24"/>
        <v>0</v>
      </c>
      <c r="N807" s="23" t="s">
        <v>10956</v>
      </c>
      <c r="O807" s="23" t="s">
        <v>10449</v>
      </c>
      <c r="P807" s="23">
        <f t="shared" si="25"/>
        <v>7</v>
      </c>
    </row>
    <row r="808" spans="1:16" x14ac:dyDescent="0.3">
      <c r="A808">
        <v>826</v>
      </c>
      <c r="B808" t="s">
        <v>2308</v>
      </c>
      <c r="C808" t="s">
        <v>2826</v>
      </c>
      <c r="D808" t="s">
        <v>51</v>
      </c>
      <c r="E808" t="s">
        <v>16</v>
      </c>
      <c r="F808">
        <v>30</v>
      </c>
      <c r="G808" t="s">
        <v>2827</v>
      </c>
      <c r="H808" t="s">
        <v>702</v>
      </c>
      <c r="I808" t="s">
        <v>703</v>
      </c>
      <c r="J808" s="6">
        <v>43928</v>
      </c>
      <c r="K808">
        <v>64</v>
      </c>
      <c r="L808" t="s">
        <v>101</v>
      </c>
      <c r="M808">
        <f t="shared" si="24"/>
        <v>0</v>
      </c>
      <c r="N808" s="23" t="s">
        <v>10957</v>
      </c>
      <c r="O808" s="23" t="s">
        <v>10438</v>
      </c>
      <c r="P808" s="23">
        <f t="shared" si="25"/>
        <v>5</v>
      </c>
    </row>
    <row r="809" spans="1:16" x14ac:dyDescent="0.3">
      <c r="A809">
        <v>827</v>
      </c>
      <c r="B809" t="s">
        <v>2828</v>
      </c>
      <c r="C809" t="s">
        <v>2829</v>
      </c>
      <c r="D809" t="s">
        <v>28</v>
      </c>
      <c r="E809" t="s">
        <v>29</v>
      </c>
      <c r="F809">
        <v>90</v>
      </c>
      <c r="G809" t="s">
        <v>14297</v>
      </c>
      <c r="H809" t="s">
        <v>2831</v>
      </c>
      <c r="I809" t="s">
        <v>32</v>
      </c>
      <c r="J809" s="6">
        <v>44080</v>
      </c>
      <c r="K809">
        <v>6</v>
      </c>
      <c r="L809" t="s">
        <v>101</v>
      </c>
      <c r="M809">
        <f t="shared" si="24"/>
        <v>0</v>
      </c>
      <c r="N809" s="23" t="s">
        <v>10958</v>
      </c>
      <c r="O809" s="23" t="s">
        <v>10959</v>
      </c>
      <c r="P809" s="23">
        <f t="shared" si="25"/>
        <v>5</v>
      </c>
    </row>
    <row r="810" spans="1:16" x14ac:dyDescent="0.3">
      <c r="A810">
        <v>828</v>
      </c>
      <c r="B810" t="s">
        <v>2682</v>
      </c>
      <c r="C810" t="s">
        <v>2832</v>
      </c>
      <c r="D810" t="s">
        <v>28</v>
      </c>
      <c r="E810" t="s">
        <v>29</v>
      </c>
      <c r="F810">
        <v>60</v>
      </c>
      <c r="G810" t="s">
        <v>2833</v>
      </c>
      <c r="H810" t="s">
        <v>2834</v>
      </c>
      <c r="I810" t="s">
        <v>19</v>
      </c>
      <c r="J810" s="6" t="s">
        <v>13640</v>
      </c>
      <c r="K810">
        <v>101</v>
      </c>
      <c r="L810" t="s">
        <v>80</v>
      </c>
      <c r="M810">
        <f t="shared" si="24"/>
        <v>0</v>
      </c>
      <c r="N810" s="23" t="s">
        <v>10960</v>
      </c>
      <c r="O810" s="23" t="s">
        <v>10422</v>
      </c>
      <c r="P810" s="23">
        <f t="shared" si="25"/>
        <v>4</v>
      </c>
    </row>
    <row r="811" spans="1:16" x14ac:dyDescent="0.3">
      <c r="A811">
        <v>829</v>
      </c>
      <c r="B811" t="s">
        <v>2835</v>
      </c>
      <c r="C811" t="s">
        <v>1737</v>
      </c>
      <c r="D811" t="s">
        <v>28</v>
      </c>
      <c r="E811" t="s">
        <v>29</v>
      </c>
      <c r="F811">
        <v>90</v>
      </c>
      <c r="G811" t="s">
        <v>2836</v>
      </c>
      <c r="H811" t="s">
        <v>2250</v>
      </c>
      <c r="I811" t="s">
        <v>187</v>
      </c>
      <c r="J811" s="6" t="s">
        <v>13961</v>
      </c>
      <c r="K811">
        <v>4</v>
      </c>
      <c r="L811" t="s">
        <v>80</v>
      </c>
      <c r="M811">
        <f t="shared" si="24"/>
        <v>0</v>
      </c>
      <c r="N811" s="23" t="s">
        <v>10961</v>
      </c>
      <c r="O811" s="23" t="s">
        <v>10422</v>
      </c>
      <c r="P811" s="23">
        <f t="shared" si="25"/>
        <v>4</v>
      </c>
    </row>
    <row r="812" spans="1:16" x14ac:dyDescent="0.3">
      <c r="A812">
        <v>830</v>
      </c>
      <c r="B812" t="s">
        <v>2837</v>
      </c>
      <c r="C812" t="s">
        <v>2838</v>
      </c>
      <c r="D812" t="s">
        <v>28</v>
      </c>
      <c r="E812" t="s">
        <v>29</v>
      </c>
      <c r="F812">
        <v>90</v>
      </c>
      <c r="G812" t="s">
        <v>2839</v>
      </c>
      <c r="H812" t="s">
        <v>266</v>
      </c>
      <c r="I812" t="s">
        <v>32</v>
      </c>
      <c r="J812" s="6" t="s">
        <v>13962</v>
      </c>
      <c r="K812">
        <v>6</v>
      </c>
      <c r="L812" t="s">
        <v>33</v>
      </c>
      <c r="M812">
        <f t="shared" si="24"/>
        <v>0</v>
      </c>
      <c r="N812" s="23" t="s">
        <v>4376</v>
      </c>
      <c r="O812" s="23" t="s">
        <v>10425</v>
      </c>
      <c r="P812" s="23">
        <f t="shared" si="25"/>
        <v>3</v>
      </c>
    </row>
    <row r="813" spans="1:16" x14ac:dyDescent="0.3">
      <c r="A813">
        <v>831</v>
      </c>
      <c r="B813" t="s">
        <v>2840</v>
      </c>
      <c r="C813" t="s">
        <v>2841</v>
      </c>
      <c r="D813" t="s">
        <v>28</v>
      </c>
      <c r="E813" t="s">
        <v>29</v>
      </c>
      <c r="F813">
        <v>30</v>
      </c>
      <c r="G813" t="s">
        <v>2842</v>
      </c>
      <c r="H813" t="s">
        <v>1142</v>
      </c>
      <c r="I813" t="s">
        <v>38</v>
      </c>
      <c r="J813" s="6">
        <v>44444</v>
      </c>
      <c r="K813">
        <v>73</v>
      </c>
      <c r="L813" t="s">
        <v>20</v>
      </c>
      <c r="M813">
        <f t="shared" si="24"/>
        <v>0</v>
      </c>
      <c r="N813" s="23" t="s">
        <v>365</v>
      </c>
      <c r="O813" s="23" t="s">
        <v>10422</v>
      </c>
      <c r="P813" s="23">
        <f t="shared" si="25"/>
        <v>4</v>
      </c>
    </row>
    <row r="814" spans="1:16" x14ac:dyDescent="0.3">
      <c r="A814">
        <v>832</v>
      </c>
      <c r="B814" t="s">
        <v>2843</v>
      </c>
      <c r="C814" t="s">
        <v>2844</v>
      </c>
      <c r="D814" t="s">
        <v>92</v>
      </c>
      <c r="E814" t="s">
        <v>16</v>
      </c>
      <c r="F814">
        <v>90</v>
      </c>
      <c r="G814" t="s">
        <v>2845</v>
      </c>
      <c r="H814" t="s">
        <v>2846</v>
      </c>
      <c r="I814" t="s">
        <v>32</v>
      </c>
      <c r="J814" s="6">
        <v>44410</v>
      </c>
      <c r="K814">
        <v>63</v>
      </c>
      <c r="L814" t="s">
        <v>64</v>
      </c>
      <c r="M814">
        <f t="shared" si="24"/>
        <v>0</v>
      </c>
      <c r="N814" s="23" t="s">
        <v>10962</v>
      </c>
      <c r="O814" s="23" t="s">
        <v>10453</v>
      </c>
      <c r="P814" s="23">
        <f t="shared" si="25"/>
        <v>7</v>
      </c>
    </row>
    <row r="815" spans="1:16" x14ac:dyDescent="0.3">
      <c r="A815">
        <v>833</v>
      </c>
      <c r="B815" t="s">
        <v>2665</v>
      </c>
      <c r="C815" t="s">
        <v>143</v>
      </c>
      <c r="D815" t="s">
        <v>28</v>
      </c>
      <c r="E815" t="s">
        <v>29</v>
      </c>
      <c r="F815">
        <v>30</v>
      </c>
      <c r="G815" t="s">
        <v>14840</v>
      </c>
      <c r="H815" t="s">
        <v>2848</v>
      </c>
      <c r="I815" t="s">
        <v>129</v>
      </c>
      <c r="J815" s="6">
        <v>43901</v>
      </c>
      <c r="K815">
        <v>17</v>
      </c>
      <c r="L815" t="s">
        <v>45</v>
      </c>
      <c r="M815">
        <f t="shared" si="24"/>
        <v>0</v>
      </c>
      <c r="N815" s="23" t="s">
        <v>10963</v>
      </c>
      <c r="O815" s="23" t="s">
        <v>10964</v>
      </c>
      <c r="P815" s="23">
        <f t="shared" si="25"/>
        <v>7</v>
      </c>
    </row>
    <row r="816" spans="1:16" x14ac:dyDescent="0.3">
      <c r="A816">
        <v>834</v>
      </c>
      <c r="B816" t="s">
        <v>2849</v>
      </c>
      <c r="C816" t="s">
        <v>193</v>
      </c>
      <c r="D816" t="s">
        <v>28</v>
      </c>
      <c r="E816" t="s">
        <v>29</v>
      </c>
      <c r="F816">
        <v>60</v>
      </c>
      <c r="G816" t="s">
        <v>2850</v>
      </c>
      <c r="H816" t="s">
        <v>2851</v>
      </c>
      <c r="I816" t="s">
        <v>32</v>
      </c>
      <c r="J816" s="6">
        <v>44322</v>
      </c>
      <c r="K816">
        <v>21</v>
      </c>
      <c r="L816" t="s">
        <v>64</v>
      </c>
      <c r="M816">
        <f t="shared" si="24"/>
        <v>0</v>
      </c>
      <c r="N816" s="23" t="s">
        <v>10965</v>
      </c>
      <c r="O816" s="23" t="s">
        <v>10422</v>
      </c>
      <c r="P816" s="23">
        <f t="shared" si="25"/>
        <v>4</v>
      </c>
    </row>
    <row r="817" spans="1:16" x14ac:dyDescent="0.3">
      <c r="A817">
        <v>835</v>
      </c>
      <c r="B817" t="s">
        <v>2852</v>
      </c>
      <c r="C817" t="s">
        <v>2853</v>
      </c>
      <c r="D817" t="s">
        <v>15</v>
      </c>
      <c r="E817" t="s">
        <v>16</v>
      </c>
      <c r="F817">
        <v>90</v>
      </c>
      <c r="G817" t="s">
        <v>2854</v>
      </c>
      <c r="H817" t="s">
        <v>2855</v>
      </c>
      <c r="I817" t="s">
        <v>110</v>
      </c>
      <c r="J817" s="6" t="s">
        <v>13772</v>
      </c>
      <c r="K817">
        <v>5</v>
      </c>
      <c r="L817" t="s">
        <v>101</v>
      </c>
      <c r="M817">
        <f t="shared" si="24"/>
        <v>0</v>
      </c>
      <c r="N817" s="23" t="s">
        <v>10966</v>
      </c>
      <c r="O817" s="23" t="s">
        <v>10422</v>
      </c>
      <c r="P817" s="23">
        <f t="shared" si="25"/>
        <v>4</v>
      </c>
    </row>
    <row r="818" spans="1:16" x14ac:dyDescent="0.3">
      <c r="A818">
        <v>836</v>
      </c>
      <c r="B818" t="s">
        <v>1985</v>
      </c>
      <c r="C818" t="s">
        <v>2856</v>
      </c>
      <c r="D818" t="s">
        <v>28</v>
      </c>
      <c r="E818" t="s">
        <v>29</v>
      </c>
      <c r="F818">
        <v>30</v>
      </c>
      <c r="G818" t="s">
        <v>2857</v>
      </c>
      <c r="H818" t="s">
        <v>248</v>
      </c>
      <c r="I818" t="s">
        <v>178</v>
      </c>
      <c r="J818" s="6" t="s">
        <v>13963</v>
      </c>
      <c r="K818">
        <v>77</v>
      </c>
      <c r="L818" t="s">
        <v>39</v>
      </c>
      <c r="M818">
        <f t="shared" si="24"/>
        <v>0</v>
      </c>
      <c r="N818" s="23" t="s">
        <v>10967</v>
      </c>
      <c r="O818" s="23" t="s">
        <v>6</v>
      </c>
      <c r="P818" s="23">
        <f t="shared" si="25"/>
        <v>6</v>
      </c>
    </row>
    <row r="819" spans="1:16" x14ac:dyDescent="0.3">
      <c r="A819">
        <v>837</v>
      </c>
      <c r="B819" t="s">
        <v>990</v>
      </c>
      <c r="C819" t="s">
        <v>2858</v>
      </c>
      <c r="D819" t="s">
        <v>28</v>
      </c>
      <c r="E819" t="s">
        <v>29</v>
      </c>
      <c r="F819">
        <v>60</v>
      </c>
      <c r="G819" t="s">
        <v>2859</v>
      </c>
      <c r="H819" t="s">
        <v>2860</v>
      </c>
      <c r="I819" t="s">
        <v>32</v>
      </c>
      <c r="J819" s="6">
        <v>44355</v>
      </c>
      <c r="K819">
        <v>9</v>
      </c>
      <c r="L819" t="s">
        <v>33</v>
      </c>
      <c r="M819">
        <f t="shared" si="24"/>
        <v>0</v>
      </c>
      <c r="N819" s="23" t="s">
        <v>10968</v>
      </c>
      <c r="O819" s="23" t="s">
        <v>1021</v>
      </c>
      <c r="P819" s="23">
        <f t="shared" si="25"/>
        <v>6</v>
      </c>
    </row>
    <row r="820" spans="1:16" x14ac:dyDescent="0.3">
      <c r="A820">
        <v>838</v>
      </c>
      <c r="B820" t="s">
        <v>2861</v>
      </c>
      <c r="C820" t="s">
        <v>2862</v>
      </c>
      <c r="D820" t="s">
        <v>51</v>
      </c>
      <c r="E820" t="s">
        <v>16</v>
      </c>
      <c r="F820">
        <v>90</v>
      </c>
      <c r="G820" t="s">
        <v>2863</v>
      </c>
      <c r="H820" t="s">
        <v>2864</v>
      </c>
      <c r="I820" t="s">
        <v>187</v>
      </c>
      <c r="J820" s="6">
        <v>44113</v>
      </c>
      <c r="K820">
        <v>18</v>
      </c>
      <c r="L820" t="s">
        <v>20</v>
      </c>
      <c r="M820">
        <f t="shared" si="24"/>
        <v>0</v>
      </c>
      <c r="N820" s="23" t="s">
        <v>10969</v>
      </c>
      <c r="O820" s="23" t="s">
        <v>10970</v>
      </c>
      <c r="P820" s="23">
        <f t="shared" si="25"/>
        <v>8</v>
      </c>
    </row>
    <row r="821" spans="1:16" x14ac:dyDescent="0.3">
      <c r="A821">
        <v>839</v>
      </c>
      <c r="B821" t="s">
        <v>2865</v>
      </c>
      <c r="C821" t="s">
        <v>2866</v>
      </c>
      <c r="D821" t="s">
        <v>51</v>
      </c>
      <c r="E821" t="s">
        <v>16</v>
      </c>
      <c r="F821">
        <v>90</v>
      </c>
      <c r="G821" t="s">
        <v>2867</v>
      </c>
      <c r="H821" t="s">
        <v>1022</v>
      </c>
      <c r="I821" t="s">
        <v>164</v>
      </c>
      <c r="J821" s="6">
        <v>44108</v>
      </c>
      <c r="K821">
        <v>4</v>
      </c>
      <c r="L821" t="s">
        <v>64</v>
      </c>
      <c r="M821">
        <f t="shared" si="24"/>
        <v>0</v>
      </c>
      <c r="N821" s="23" t="s">
        <v>10971</v>
      </c>
      <c r="O821" s="23" t="s">
        <v>6</v>
      </c>
      <c r="P821" s="23">
        <f t="shared" si="25"/>
        <v>6</v>
      </c>
    </row>
    <row r="822" spans="1:16" x14ac:dyDescent="0.3">
      <c r="A822">
        <v>840</v>
      </c>
      <c r="B822" t="s">
        <v>2868</v>
      </c>
      <c r="C822" t="s">
        <v>2161</v>
      </c>
      <c r="D822" t="s">
        <v>51</v>
      </c>
      <c r="E822" t="s">
        <v>16</v>
      </c>
      <c r="F822">
        <v>30</v>
      </c>
      <c r="G822" t="s">
        <v>2869</v>
      </c>
      <c r="H822" t="s">
        <v>730</v>
      </c>
      <c r="I822" t="s">
        <v>187</v>
      </c>
      <c r="J822" s="6">
        <v>43923</v>
      </c>
      <c r="K822">
        <v>84</v>
      </c>
      <c r="L822" t="s">
        <v>70</v>
      </c>
      <c r="M822">
        <f t="shared" si="24"/>
        <v>0</v>
      </c>
      <c r="N822" s="23" t="s">
        <v>10972</v>
      </c>
      <c r="O822" s="23" t="s">
        <v>3780</v>
      </c>
      <c r="P822" s="23">
        <f t="shared" si="25"/>
        <v>5</v>
      </c>
    </row>
    <row r="823" spans="1:16" x14ac:dyDescent="0.3">
      <c r="A823">
        <v>841</v>
      </c>
      <c r="B823" t="s">
        <v>2870</v>
      </c>
      <c r="C823" t="s">
        <v>2518</v>
      </c>
      <c r="D823" t="s">
        <v>51</v>
      </c>
      <c r="E823" t="s">
        <v>16</v>
      </c>
      <c r="F823">
        <v>90</v>
      </c>
      <c r="G823" t="s">
        <v>2871</v>
      </c>
      <c r="H823" t="s">
        <v>2872</v>
      </c>
      <c r="I823" t="s">
        <v>294</v>
      </c>
      <c r="J823" s="6" t="s">
        <v>13964</v>
      </c>
      <c r="K823">
        <v>23</v>
      </c>
      <c r="L823" t="s">
        <v>39</v>
      </c>
      <c r="M823">
        <f t="shared" si="24"/>
        <v>0</v>
      </c>
      <c r="N823" s="23" t="s">
        <v>10972</v>
      </c>
      <c r="O823" s="23" t="s">
        <v>10416</v>
      </c>
      <c r="P823" s="23">
        <f t="shared" si="25"/>
        <v>4</v>
      </c>
    </row>
    <row r="824" spans="1:16" x14ac:dyDescent="0.3">
      <c r="A824">
        <v>842</v>
      </c>
      <c r="B824" t="s">
        <v>2873</v>
      </c>
      <c r="C824" t="s">
        <v>2874</v>
      </c>
      <c r="D824" t="s">
        <v>51</v>
      </c>
      <c r="E824" t="s">
        <v>16</v>
      </c>
      <c r="F824">
        <v>90</v>
      </c>
      <c r="G824" t="s">
        <v>2871</v>
      </c>
      <c r="H824" t="s">
        <v>2875</v>
      </c>
      <c r="I824" t="s">
        <v>32</v>
      </c>
      <c r="J824" s="6">
        <v>44507</v>
      </c>
      <c r="K824">
        <v>27</v>
      </c>
      <c r="L824" t="s">
        <v>33</v>
      </c>
      <c r="M824">
        <f t="shared" si="24"/>
        <v>0</v>
      </c>
      <c r="N824" s="23" t="s">
        <v>10972</v>
      </c>
      <c r="O824" s="23" t="s">
        <v>10416</v>
      </c>
      <c r="P824" s="23">
        <f t="shared" si="25"/>
        <v>4</v>
      </c>
    </row>
    <row r="825" spans="1:16" x14ac:dyDescent="0.3">
      <c r="A825">
        <v>843</v>
      </c>
      <c r="B825" t="s">
        <v>1019</v>
      </c>
      <c r="C825" t="s">
        <v>86</v>
      </c>
      <c r="D825" t="s">
        <v>28</v>
      </c>
      <c r="E825" t="s">
        <v>29</v>
      </c>
      <c r="F825">
        <v>90</v>
      </c>
      <c r="G825" t="s">
        <v>2876</v>
      </c>
      <c r="H825" t="s">
        <v>2877</v>
      </c>
      <c r="I825" t="s">
        <v>2878</v>
      </c>
      <c r="J825" s="6">
        <v>44259</v>
      </c>
      <c r="K825">
        <v>59</v>
      </c>
      <c r="L825" t="s">
        <v>159</v>
      </c>
      <c r="M825">
        <f t="shared" si="24"/>
        <v>0</v>
      </c>
      <c r="N825" s="23" t="s">
        <v>10973</v>
      </c>
      <c r="O825" s="23" t="s">
        <v>3222</v>
      </c>
      <c r="P825" s="23">
        <f t="shared" si="25"/>
        <v>4</v>
      </c>
    </row>
    <row r="826" spans="1:16" x14ac:dyDescent="0.3">
      <c r="A826">
        <v>844</v>
      </c>
      <c r="B826" t="s">
        <v>2879</v>
      </c>
      <c r="C826" t="s">
        <v>2880</v>
      </c>
      <c r="D826" t="s">
        <v>15</v>
      </c>
      <c r="E826" t="s">
        <v>16</v>
      </c>
      <c r="F826">
        <v>30</v>
      </c>
      <c r="G826" t="s">
        <v>2881</v>
      </c>
      <c r="H826" t="s">
        <v>978</v>
      </c>
      <c r="I826" t="s">
        <v>294</v>
      </c>
      <c r="J826" s="6" t="s">
        <v>13900</v>
      </c>
      <c r="K826">
        <v>99</v>
      </c>
      <c r="L826" t="s">
        <v>20</v>
      </c>
      <c r="M826">
        <f t="shared" si="24"/>
        <v>0</v>
      </c>
      <c r="N826" s="23" t="s">
        <v>10974</v>
      </c>
      <c r="O826" s="23" t="s">
        <v>10430</v>
      </c>
      <c r="P826" s="23">
        <f t="shared" si="25"/>
        <v>9</v>
      </c>
    </row>
    <row r="827" spans="1:16" x14ac:dyDescent="0.3">
      <c r="A827">
        <v>845</v>
      </c>
      <c r="B827" t="s">
        <v>2882</v>
      </c>
      <c r="C827" t="s">
        <v>2883</v>
      </c>
      <c r="D827" t="s">
        <v>51</v>
      </c>
      <c r="E827" t="s">
        <v>16</v>
      </c>
      <c r="F827">
        <v>60</v>
      </c>
      <c r="G827" t="s">
        <v>2884</v>
      </c>
      <c r="H827" t="s">
        <v>405</v>
      </c>
      <c r="I827" t="s">
        <v>32</v>
      </c>
      <c r="J827" s="6" t="s">
        <v>13965</v>
      </c>
      <c r="K827">
        <v>22</v>
      </c>
      <c r="L827" t="s">
        <v>33</v>
      </c>
      <c r="M827">
        <f t="shared" si="24"/>
        <v>0</v>
      </c>
      <c r="N827" s="23" t="s">
        <v>10975</v>
      </c>
      <c r="O827" s="23" t="s">
        <v>10476</v>
      </c>
      <c r="P827" s="23">
        <f t="shared" si="25"/>
        <v>5</v>
      </c>
    </row>
    <row r="828" spans="1:16" x14ac:dyDescent="0.3">
      <c r="A828">
        <v>846</v>
      </c>
      <c r="B828" t="s">
        <v>2086</v>
      </c>
      <c r="C828" t="s">
        <v>2885</v>
      </c>
      <c r="D828" t="s">
        <v>28</v>
      </c>
      <c r="E828" t="s">
        <v>29</v>
      </c>
      <c r="F828">
        <v>90</v>
      </c>
      <c r="G828" t="s">
        <v>2886</v>
      </c>
      <c r="H828" t="s">
        <v>2012</v>
      </c>
      <c r="I828" t="s">
        <v>32</v>
      </c>
      <c r="J828" s="6">
        <v>44568</v>
      </c>
      <c r="K828">
        <v>45</v>
      </c>
      <c r="L828" t="s">
        <v>70</v>
      </c>
      <c r="M828">
        <f t="shared" si="24"/>
        <v>0</v>
      </c>
      <c r="N828" s="23" t="s">
        <v>109</v>
      </c>
      <c r="O828" s="23" t="s">
        <v>10422</v>
      </c>
      <c r="P828" s="23">
        <f t="shared" si="25"/>
        <v>4</v>
      </c>
    </row>
    <row r="829" spans="1:16" x14ac:dyDescent="0.3">
      <c r="A829">
        <v>847</v>
      </c>
      <c r="B829" t="s">
        <v>2887</v>
      </c>
      <c r="C829" t="s">
        <v>2888</v>
      </c>
      <c r="D829" t="s">
        <v>28</v>
      </c>
      <c r="E829" t="s">
        <v>29</v>
      </c>
      <c r="F829">
        <v>90</v>
      </c>
      <c r="G829" t="s">
        <v>2889</v>
      </c>
      <c r="H829" t="s">
        <v>2890</v>
      </c>
      <c r="I829" t="s">
        <v>32</v>
      </c>
      <c r="J829" s="6">
        <v>44905</v>
      </c>
      <c r="K829">
        <v>25</v>
      </c>
      <c r="L829" t="s">
        <v>70</v>
      </c>
      <c r="M829">
        <f t="shared" si="24"/>
        <v>0</v>
      </c>
      <c r="N829" s="23" t="s">
        <v>10976</v>
      </c>
      <c r="O829" s="23" t="s">
        <v>10422</v>
      </c>
      <c r="P829" s="23">
        <f t="shared" si="25"/>
        <v>4</v>
      </c>
    </row>
    <row r="830" spans="1:16" x14ac:dyDescent="0.3">
      <c r="A830">
        <v>848</v>
      </c>
      <c r="B830" t="s">
        <v>2891</v>
      </c>
      <c r="C830" t="s">
        <v>1304</v>
      </c>
      <c r="D830" t="s">
        <v>28</v>
      </c>
      <c r="E830" t="s">
        <v>29</v>
      </c>
      <c r="F830">
        <v>60</v>
      </c>
      <c r="G830" t="s">
        <v>2892</v>
      </c>
      <c r="H830" t="s">
        <v>2893</v>
      </c>
      <c r="I830" t="s">
        <v>32</v>
      </c>
      <c r="J830" s="6" t="s">
        <v>13825</v>
      </c>
      <c r="K830">
        <v>11</v>
      </c>
      <c r="L830" t="s">
        <v>39</v>
      </c>
      <c r="M830">
        <f t="shared" si="24"/>
        <v>0</v>
      </c>
      <c r="N830" s="23" t="s">
        <v>10977</v>
      </c>
      <c r="O830" s="23" t="s">
        <v>3780</v>
      </c>
      <c r="P830" s="23">
        <f t="shared" si="25"/>
        <v>5</v>
      </c>
    </row>
    <row r="831" spans="1:16" x14ac:dyDescent="0.3">
      <c r="A831">
        <v>849</v>
      </c>
      <c r="B831" t="s">
        <v>2894</v>
      </c>
      <c r="C831" t="s">
        <v>728</v>
      </c>
      <c r="D831" t="s">
        <v>15</v>
      </c>
      <c r="E831" t="s">
        <v>16</v>
      </c>
      <c r="F831">
        <v>60</v>
      </c>
      <c r="G831" t="s">
        <v>2895</v>
      </c>
      <c r="H831" t="s">
        <v>2896</v>
      </c>
      <c r="I831" t="s">
        <v>110</v>
      </c>
      <c r="J831" s="6" t="s">
        <v>13966</v>
      </c>
      <c r="K831">
        <v>53</v>
      </c>
      <c r="L831" t="s">
        <v>64</v>
      </c>
      <c r="M831">
        <f t="shared" si="24"/>
        <v>0</v>
      </c>
      <c r="N831" s="23" t="s">
        <v>10978</v>
      </c>
      <c r="O831" s="23" t="s">
        <v>10422</v>
      </c>
      <c r="P831" s="23">
        <f t="shared" si="25"/>
        <v>4</v>
      </c>
    </row>
    <row r="832" spans="1:16" x14ac:dyDescent="0.3">
      <c r="A832">
        <v>850</v>
      </c>
      <c r="B832" t="s">
        <v>2897</v>
      </c>
      <c r="C832" t="s">
        <v>2898</v>
      </c>
      <c r="D832" t="s">
        <v>51</v>
      </c>
      <c r="E832" t="s">
        <v>16</v>
      </c>
      <c r="F832">
        <v>60</v>
      </c>
      <c r="G832" t="s">
        <v>2899</v>
      </c>
      <c r="H832" t="s">
        <v>963</v>
      </c>
      <c r="I832" t="s">
        <v>25</v>
      </c>
      <c r="J832" s="6">
        <v>44511</v>
      </c>
      <c r="K832">
        <v>64</v>
      </c>
      <c r="L832" t="s">
        <v>70</v>
      </c>
      <c r="M832">
        <f t="shared" si="24"/>
        <v>0</v>
      </c>
      <c r="N832" s="23" t="s">
        <v>10979</v>
      </c>
      <c r="O832" s="23" t="s">
        <v>10422</v>
      </c>
      <c r="P832" s="23">
        <f t="shared" si="25"/>
        <v>4</v>
      </c>
    </row>
    <row r="833" spans="1:16" x14ac:dyDescent="0.3">
      <c r="A833">
        <v>852</v>
      </c>
      <c r="B833" t="s">
        <v>2900</v>
      </c>
      <c r="C833" t="s">
        <v>620</v>
      </c>
      <c r="D833" t="s">
        <v>51</v>
      </c>
      <c r="E833" t="s">
        <v>16</v>
      </c>
      <c r="F833">
        <v>30</v>
      </c>
      <c r="G833" t="s">
        <v>2901</v>
      </c>
      <c r="H833" t="s">
        <v>2902</v>
      </c>
      <c r="I833" t="s">
        <v>32</v>
      </c>
      <c r="J833" s="6" t="s">
        <v>13754</v>
      </c>
      <c r="K833">
        <v>64</v>
      </c>
      <c r="L833" t="s">
        <v>20</v>
      </c>
      <c r="M833">
        <f t="shared" si="24"/>
        <v>0</v>
      </c>
      <c r="N833" s="23" t="s">
        <v>10980</v>
      </c>
      <c r="O833" s="23" t="s">
        <v>10422</v>
      </c>
      <c r="P833" s="23">
        <f t="shared" si="25"/>
        <v>4</v>
      </c>
    </row>
    <row r="834" spans="1:16" x14ac:dyDescent="0.3">
      <c r="A834">
        <v>853</v>
      </c>
      <c r="B834" t="s">
        <v>922</v>
      </c>
      <c r="C834" t="s">
        <v>2903</v>
      </c>
      <c r="D834" t="s">
        <v>28</v>
      </c>
      <c r="E834" t="s">
        <v>29</v>
      </c>
      <c r="F834">
        <v>90</v>
      </c>
      <c r="G834" t="s">
        <v>2904</v>
      </c>
      <c r="H834" t="s">
        <v>43</v>
      </c>
      <c r="I834" t="s">
        <v>44</v>
      </c>
      <c r="J834" s="6">
        <v>44693</v>
      </c>
      <c r="K834">
        <v>97</v>
      </c>
      <c r="L834" t="s">
        <v>54</v>
      </c>
      <c r="M834">
        <f t="shared" ref="M834:M897" si="26">COUNTBLANK(A834:L834)</f>
        <v>0</v>
      </c>
      <c r="N834" s="23" t="s">
        <v>10981</v>
      </c>
      <c r="O834" s="23" t="s">
        <v>10874</v>
      </c>
      <c r="P834" s="23">
        <f t="shared" ref="P834:P897" si="27">LEN(O834)</f>
        <v>6</v>
      </c>
    </row>
    <row r="835" spans="1:16" x14ac:dyDescent="0.3">
      <c r="A835">
        <v>854</v>
      </c>
      <c r="B835" t="s">
        <v>1262</v>
      </c>
      <c r="C835" t="s">
        <v>2905</v>
      </c>
      <c r="D835" t="s">
        <v>28</v>
      </c>
      <c r="E835" t="s">
        <v>29</v>
      </c>
      <c r="F835">
        <v>60</v>
      </c>
      <c r="G835" t="s">
        <v>2904</v>
      </c>
      <c r="H835" t="s">
        <v>1001</v>
      </c>
      <c r="I835" t="s">
        <v>32</v>
      </c>
      <c r="J835" s="6" t="s">
        <v>13967</v>
      </c>
      <c r="K835">
        <v>77</v>
      </c>
      <c r="L835" t="s">
        <v>159</v>
      </c>
      <c r="M835">
        <f t="shared" si="26"/>
        <v>0</v>
      </c>
      <c r="N835" s="23" t="s">
        <v>10981</v>
      </c>
      <c r="O835" s="23" t="s">
        <v>10874</v>
      </c>
      <c r="P835" s="23">
        <f t="shared" si="27"/>
        <v>6</v>
      </c>
    </row>
    <row r="836" spans="1:16" x14ac:dyDescent="0.3">
      <c r="A836">
        <v>855</v>
      </c>
      <c r="B836" t="s">
        <v>2906</v>
      </c>
      <c r="C836" t="s">
        <v>1044</v>
      </c>
      <c r="D836" t="s">
        <v>28</v>
      </c>
      <c r="E836" t="s">
        <v>29</v>
      </c>
      <c r="F836">
        <v>60</v>
      </c>
      <c r="G836" t="s">
        <v>2907</v>
      </c>
      <c r="H836" t="s">
        <v>2908</v>
      </c>
      <c r="I836" t="s">
        <v>25</v>
      </c>
      <c r="J836" s="6">
        <v>44502</v>
      </c>
      <c r="K836">
        <v>44</v>
      </c>
      <c r="L836" t="s">
        <v>101</v>
      </c>
      <c r="M836">
        <f t="shared" si="26"/>
        <v>0</v>
      </c>
      <c r="N836" s="23" t="s">
        <v>10982</v>
      </c>
      <c r="O836" s="23" t="s">
        <v>6</v>
      </c>
      <c r="P836" s="23">
        <f t="shared" si="27"/>
        <v>6</v>
      </c>
    </row>
    <row r="837" spans="1:16" x14ac:dyDescent="0.3">
      <c r="A837">
        <v>856</v>
      </c>
      <c r="B837" t="s">
        <v>1140</v>
      </c>
      <c r="C837" t="s">
        <v>2909</v>
      </c>
      <c r="D837" t="s">
        <v>28</v>
      </c>
      <c r="E837" t="s">
        <v>29</v>
      </c>
      <c r="F837">
        <v>30</v>
      </c>
      <c r="G837" t="s">
        <v>2910</v>
      </c>
      <c r="H837" t="s">
        <v>2447</v>
      </c>
      <c r="I837" t="s">
        <v>1869</v>
      </c>
      <c r="J837" s="6" t="s">
        <v>13968</v>
      </c>
      <c r="K837">
        <v>64</v>
      </c>
      <c r="L837" t="s">
        <v>20</v>
      </c>
      <c r="M837">
        <f t="shared" si="26"/>
        <v>0</v>
      </c>
      <c r="N837" s="23" t="s">
        <v>10983</v>
      </c>
      <c r="O837" s="23" t="s">
        <v>10453</v>
      </c>
      <c r="P837" s="23">
        <f t="shared" si="27"/>
        <v>7</v>
      </c>
    </row>
    <row r="838" spans="1:16" x14ac:dyDescent="0.3">
      <c r="A838">
        <v>857</v>
      </c>
      <c r="B838" t="s">
        <v>2911</v>
      </c>
      <c r="C838" t="s">
        <v>2912</v>
      </c>
      <c r="D838" t="s">
        <v>51</v>
      </c>
      <c r="E838" t="s">
        <v>16</v>
      </c>
      <c r="F838">
        <v>90</v>
      </c>
      <c r="G838" t="s">
        <v>2910</v>
      </c>
      <c r="H838" t="s">
        <v>2913</v>
      </c>
      <c r="I838" t="s">
        <v>1035</v>
      </c>
      <c r="J838" s="6">
        <v>43989</v>
      </c>
      <c r="K838">
        <v>85</v>
      </c>
      <c r="L838" t="s">
        <v>54</v>
      </c>
      <c r="M838">
        <f t="shared" si="26"/>
        <v>0</v>
      </c>
      <c r="N838" s="23" t="s">
        <v>10983</v>
      </c>
      <c r="O838" s="23" t="s">
        <v>10453</v>
      </c>
      <c r="P838" s="23">
        <f t="shared" si="27"/>
        <v>7</v>
      </c>
    </row>
    <row r="839" spans="1:16" x14ac:dyDescent="0.3">
      <c r="A839">
        <v>858</v>
      </c>
      <c r="B839" t="s">
        <v>2914</v>
      </c>
      <c r="C839" t="s">
        <v>2915</v>
      </c>
      <c r="D839" t="s">
        <v>28</v>
      </c>
      <c r="E839" t="s">
        <v>29</v>
      </c>
      <c r="F839">
        <v>60</v>
      </c>
      <c r="G839" t="s">
        <v>2916</v>
      </c>
      <c r="H839" t="s">
        <v>2917</v>
      </c>
      <c r="I839" t="s">
        <v>95</v>
      </c>
      <c r="J839" s="6" t="s">
        <v>13881</v>
      </c>
      <c r="K839">
        <v>39</v>
      </c>
      <c r="L839" t="s">
        <v>33</v>
      </c>
      <c r="M839">
        <f t="shared" si="26"/>
        <v>0</v>
      </c>
      <c r="N839" s="23" t="s">
        <v>10984</v>
      </c>
      <c r="O839" s="23" t="s">
        <v>10985</v>
      </c>
      <c r="P839" s="23">
        <f t="shared" si="27"/>
        <v>7</v>
      </c>
    </row>
    <row r="840" spans="1:16" x14ac:dyDescent="0.3">
      <c r="A840">
        <v>859</v>
      </c>
      <c r="B840" t="s">
        <v>1140</v>
      </c>
      <c r="C840" t="s">
        <v>139</v>
      </c>
      <c r="D840" t="s">
        <v>51</v>
      </c>
      <c r="E840" t="s">
        <v>16</v>
      </c>
      <c r="F840">
        <v>60</v>
      </c>
      <c r="G840" t="s">
        <v>2918</v>
      </c>
      <c r="H840" t="s">
        <v>1077</v>
      </c>
      <c r="I840" t="s">
        <v>1078</v>
      </c>
      <c r="J840" s="6" t="s">
        <v>13969</v>
      </c>
      <c r="K840">
        <v>90</v>
      </c>
      <c r="L840" t="s">
        <v>64</v>
      </c>
      <c r="M840">
        <f t="shared" si="26"/>
        <v>0</v>
      </c>
      <c r="N840" s="23" t="s">
        <v>10986</v>
      </c>
      <c r="O840" s="23" t="s">
        <v>1021</v>
      </c>
      <c r="P840" s="23">
        <f t="shared" si="27"/>
        <v>6</v>
      </c>
    </row>
    <row r="841" spans="1:16" x14ac:dyDescent="0.3">
      <c r="A841">
        <v>860</v>
      </c>
      <c r="B841" t="s">
        <v>2919</v>
      </c>
      <c r="C841" t="s">
        <v>2920</v>
      </c>
      <c r="D841" t="s">
        <v>28</v>
      </c>
      <c r="E841" t="s">
        <v>29</v>
      </c>
      <c r="F841">
        <v>60</v>
      </c>
      <c r="G841" t="s">
        <v>2921</v>
      </c>
      <c r="H841" t="s">
        <v>698</v>
      </c>
      <c r="I841" t="s">
        <v>213</v>
      </c>
      <c r="J841" s="6">
        <v>44781</v>
      </c>
      <c r="K841">
        <v>42</v>
      </c>
      <c r="L841" t="s">
        <v>101</v>
      </c>
      <c r="M841">
        <f t="shared" si="26"/>
        <v>0</v>
      </c>
      <c r="N841" s="23" t="s">
        <v>10987</v>
      </c>
      <c r="O841" s="23" t="s">
        <v>6</v>
      </c>
      <c r="P841" s="23">
        <f t="shared" si="27"/>
        <v>6</v>
      </c>
    </row>
    <row r="842" spans="1:16" x14ac:dyDescent="0.3">
      <c r="A842">
        <v>861</v>
      </c>
      <c r="B842" t="s">
        <v>2922</v>
      </c>
      <c r="C842" t="s">
        <v>2923</v>
      </c>
      <c r="D842" t="s">
        <v>15</v>
      </c>
      <c r="E842" t="s">
        <v>16</v>
      </c>
      <c r="F842">
        <v>60</v>
      </c>
      <c r="G842" t="s">
        <v>2924</v>
      </c>
      <c r="H842" t="s">
        <v>2925</v>
      </c>
      <c r="I842" t="s">
        <v>32</v>
      </c>
      <c r="J842" s="6" t="s">
        <v>13970</v>
      </c>
      <c r="K842">
        <v>84</v>
      </c>
      <c r="L842" t="s">
        <v>64</v>
      </c>
      <c r="M842">
        <f t="shared" si="26"/>
        <v>0</v>
      </c>
      <c r="N842" s="23" t="s">
        <v>90</v>
      </c>
      <c r="O842" s="23" t="s">
        <v>3780</v>
      </c>
      <c r="P842" s="23">
        <f t="shared" si="27"/>
        <v>5</v>
      </c>
    </row>
    <row r="843" spans="1:16" x14ac:dyDescent="0.3">
      <c r="A843">
        <v>862</v>
      </c>
      <c r="B843" t="s">
        <v>2926</v>
      </c>
      <c r="C843" t="s">
        <v>1301</v>
      </c>
      <c r="D843" t="s">
        <v>15</v>
      </c>
      <c r="E843" t="s">
        <v>16</v>
      </c>
      <c r="F843">
        <v>60</v>
      </c>
      <c r="G843" t="s">
        <v>2927</v>
      </c>
      <c r="H843" t="s">
        <v>802</v>
      </c>
      <c r="I843" t="s">
        <v>294</v>
      </c>
      <c r="J843" s="6" t="s">
        <v>13971</v>
      </c>
      <c r="K843">
        <v>54</v>
      </c>
      <c r="L843" t="s">
        <v>64</v>
      </c>
      <c r="M843">
        <f t="shared" si="26"/>
        <v>0</v>
      </c>
      <c r="N843" s="23" t="s">
        <v>9263</v>
      </c>
      <c r="O843" s="23" t="s">
        <v>3222</v>
      </c>
      <c r="P843" s="23">
        <f t="shared" si="27"/>
        <v>4</v>
      </c>
    </row>
    <row r="844" spans="1:16" x14ac:dyDescent="0.3">
      <c r="A844">
        <v>863</v>
      </c>
      <c r="B844" t="s">
        <v>725</v>
      </c>
      <c r="C844" t="s">
        <v>2928</v>
      </c>
      <c r="D844" t="s">
        <v>28</v>
      </c>
      <c r="E844" t="s">
        <v>29</v>
      </c>
      <c r="F844">
        <v>30</v>
      </c>
      <c r="G844" t="s">
        <v>2929</v>
      </c>
      <c r="H844" t="s">
        <v>1537</v>
      </c>
      <c r="I844" t="s">
        <v>294</v>
      </c>
      <c r="J844" s="6" t="s">
        <v>13822</v>
      </c>
      <c r="K844">
        <v>87</v>
      </c>
      <c r="L844" t="s">
        <v>101</v>
      </c>
      <c r="M844">
        <f t="shared" si="26"/>
        <v>0</v>
      </c>
      <c r="N844" s="23" t="s">
        <v>10988</v>
      </c>
      <c r="O844" s="23" t="s">
        <v>10476</v>
      </c>
      <c r="P844" s="23">
        <f t="shared" si="27"/>
        <v>5</v>
      </c>
    </row>
    <row r="845" spans="1:16" x14ac:dyDescent="0.3">
      <c r="A845">
        <v>864</v>
      </c>
      <c r="B845" t="s">
        <v>441</v>
      </c>
      <c r="C845" t="s">
        <v>2467</v>
      </c>
      <c r="D845" t="s">
        <v>28</v>
      </c>
      <c r="E845" t="s">
        <v>29</v>
      </c>
      <c r="F845">
        <v>30</v>
      </c>
      <c r="G845" t="s">
        <v>2930</v>
      </c>
      <c r="H845" t="s">
        <v>2931</v>
      </c>
      <c r="I845" t="s">
        <v>32</v>
      </c>
      <c r="J845" s="6">
        <v>44267</v>
      </c>
      <c r="K845">
        <v>20</v>
      </c>
      <c r="L845" t="s">
        <v>101</v>
      </c>
      <c r="M845">
        <f t="shared" si="26"/>
        <v>0</v>
      </c>
      <c r="N845" s="23" t="s">
        <v>10989</v>
      </c>
      <c r="O845" s="23" t="s">
        <v>10422</v>
      </c>
      <c r="P845" s="23">
        <f t="shared" si="27"/>
        <v>4</v>
      </c>
    </row>
    <row r="846" spans="1:16" x14ac:dyDescent="0.3">
      <c r="A846">
        <v>865</v>
      </c>
      <c r="B846" t="s">
        <v>2932</v>
      </c>
      <c r="C846" t="s">
        <v>2431</v>
      </c>
      <c r="D846" t="s">
        <v>28</v>
      </c>
      <c r="E846" t="s">
        <v>29</v>
      </c>
      <c r="F846">
        <v>90</v>
      </c>
      <c r="G846" t="s">
        <v>2933</v>
      </c>
      <c r="H846" t="s">
        <v>2934</v>
      </c>
      <c r="I846" t="s">
        <v>32</v>
      </c>
      <c r="J846" s="6" t="s">
        <v>13972</v>
      </c>
      <c r="K846">
        <v>12</v>
      </c>
      <c r="L846" t="s">
        <v>39</v>
      </c>
      <c r="M846">
        <f t="shared" si="26"/>
        <v>0</v>
      </c>
      <c r="N846" s="23" t="s">
        <v>10990</v>
      </c>
      <c r="O846" s="23" t="s">
        <v>10549</v>
      </c>
      <c r="P846" s="23">
        <f t="shared" si="27"/>
        <v>3</v>
      </c>
    </row>
    <row r="847" spans="1:16" x14ac:dyDescent="0.3">
      <c r="A847">
        <v>866</v>
      </c>
      <c r="B847" t="s">
        <v>2935</v>
      </c>
      <c r="C847" t="s">
        <v>2936</v>
      </c>
      <c r="D847" t="s">
        <v>51</v>
      </c>
      <c r="E847" t="s">
        <v>16</v>
      </c>
      <c r="F847">
        <v>60</v>
      </c>
      <c r="G847" t="s">
        <v>2937</v>
      </c>
      <c r="H847" t="s">
        <v>1859</v>
      </c>
      <c r="I847" t="s">
        <v>89</v>
      </c>
      <c r="J847" s="6" t="s">
        <v>13801</v>
      </c>
      <c r="K847">
        <v>70</v>
      </c>
      <c r="L847" t="s">
        <v>33</v>
      </c>
      <c r="M847">
        <f t="shared" si="26"/>
        <v>0</v>
      </c>
      <c r="N847" s="23" t="s">
        <v>10990</v>
      </c>
      <c r="O847" s="23" t="s">
        <v>10453</v>
      </c>
      <c r="P847" s="23">
        <f t="shared" si="27"/>
        <v>7</v>
      </c>
    </row>
    <row r="848" spans="1:16" x14ac:dyDescent="0.3">
      <c r="A848">
        <v>867</v>
      </c>
      <c r="B848" t="s">
        <v>2938</v>
      </c>
      <c r="C848" t="s">
        <v>2939</v>
      </c>
      <c r="D848" t="s">
        <v>51</v>
      </c>
      <c r="E848" t="s">
        <v>16</v>
      </c>
      <c r="F848">
        <v>90</v>
      </c>
      <c r="G848" t="s">
        <v>2940</v>
      </c>
      <c r="H848" t="s">
        <v>1827</v>
      </c>
      <c r="I848" t="s">
        <v>25</v>
      </c>
      <c r="J848" s="6">
        <v>44047</v>
      </c>
      <c r="K848">
        <v>79</v>
      </c>
      <c r="L848" t="s">
        <v>64</v>
      </c>
      <c r="M848">
        <f t="shared" si="26"/>
        <v>0</v>
      </c>
      <c r="N848" s="23" t="s">
        <v>10991</v>
      </c>
      <c r="O848" s="23" t="s">
        <v>10425</v>
      </c>
      <c r="P848" s="23">
        <f t="shared" si="27"/>
        <v>3</v>
      </c>
    </row>
    <row r="849" spans="1:16" x14ac:dyDescent="0.3">
      <c r="A849">
        <v>868</v>
      </c>
      <c r="B849" t="s">
        <v>2941</v>
      </c>
      <c r="C849" t="s">
        <v>2942</v>
      </c>
      <c r="D849" t="s">
        <v>28</v>
      </c>
      <c r="E849" t="s">
        <v>29</v>
      </c>
      <c r="F849">
        <v>60</v>
      </c>
      <c r="G849" t="s">
        <v>2943</v>
      </c>
      <c r="H849" t="s">
        <v>912</v>
      </c>
      <c r="I849" t="s">
        <v>913</v>
      </c>
      <c r="J849" s="6" t="s">
        <v>13973</v>
      </c>
      <c r="K849">
        <v>93</v>
      </c>
      <c r="L849" t="s">
        <v>101</v>
      </c>
      <c r="M849">
        <f t="shared" si="26"/>
        <v>0</v>
      </c>
      <c r="N849" s="23" t="s">
        <v>10992</v>
      </c>
      <c r="O849" s="23" t="s">
        <v>10416</v>
      </c>
      <c r="P849" s="23">
        <f t="shared" si="27"/>
        <v>4</v>
      </c>
    </row>
    <row r="850" spans="1:16" x14ac:dyDescent="0.3">
      <c r="A850">
        <v>869</v>
      </c>
      <c r="B850" t="s">
        <v>2944</v>
      </c>
      <c r="C850" t="s">
        <v>2945</v>
      </c>
      <c r="D850" t="s">
        <v>15</v>
      </c>
      <c r="E850" t="s">
        <v>16</v>
      </c>
      <c r="F850">
        <v>90</v>
      </c>
      <c r="G850" t="s">
        <v>2946</v>
      </c>
      <c r="H850" t="s">
        <v>641</v>
      </c>
      <c r="I850" t="s">
        <v>294</v>
      </c>
      <c r="J850" s="6" t="s">
        <v>13762</v>
      </c>
      <c r="K850">
        <v>48</v>
      </c>
      <c r="L850" t="s">
        <v>20</v>
      </c>
      <c r="M850">
        <f t="shared" si="26"/>
        <v>0</v>
      </c>
      <c r="N850" s="23" t="s">
        <v>10993</v>
      </c>
      <c r="O850" s="23" t="s">
        <v>10417</v>
      </c>
      <c r="P850" s="23">
        <f t="shared" si="27"/>
        <v>5</v>
      </c>
    </row>
    <row r="851" spans="1:16" x14ac:dyDescent="0.3">
      <c r="A851">
        <v>870</v>
      </c>
      <c r="B851" t="s">
        <v>2947</v>
      </c>
      <c r="C851" t="s">
        <v>2948</v>
      </c>
      <c r="D851" t="s">
        <v>28</v>
      </c>
      <c r="E851" t="s">
        <v>29</v>
      </c>
      <c r="F851">
        <v>90</v>
      </c>
      <c r="G851" t="s">
        <v>2949</v>
      </c>
      <c r="H851" t="s">
        <v>2950</v>
      </c>
      <c r="I851" t="s">
        <v>38</v>
      </c>
      <c r="J851" s="6">
        <v>44777</v>
      </c>
      <c r="K851">
        <v>47</v>
      </c>
      <c r="L851" t="s">
        <v>159</v>
      </c>
      <c r="M851">
        <f t="shared" si="26"/>
        <v>0</v>
      </c>
      <c r="N851" s="23" t="s">
        <v>10994</v>
      </c>
      <c r="O851" s="23" t="s">
        <v>10417</v>
      </c>
      <c r="P851" s="23">
        <f t="shared" si="27"/>
        <v>5</v>
      </c>
    </row>
    <row r="852" spans="1:16" x14ac:dyDescent="0.3">
      <c r="A852">
        <v>871</v>
      </c>
      <c r="B852" t="s">
        <v>2951</v>
      </c>
      <c r="C852" t="s">
        <v>1334</v>
      </c>
      <c r="D852" t="s">
        <v>28</v>
      </c>
      <c r="E852" t="s">
        <v>29</v>
      </c>
      <c r="F852">
        <v>30</v>
      </c>
      <c r="G852" t="s">
        <v>2952</v>
      </c>
      <c r="H852" t="s">
        <v>2953</v>
      </c>
      <c r="I852" t="s">
        <v>124</v>
      </c>
      <c r="J852" s="6" t="s">
        <v>13637</v>
      </c>
      <c r="K852">
        <v>52</v>
      </c>
      <c r="L852" t="s">
        <v>54</v>
      </c>
      <c r="M852">
        <f t="shared" si="26"/>
        <v>0</v>
      </c>
      <c r="N852" s="23" t="s">
        <v>10995</v>
      </c>
      <c r="O852" s="23" t="s">
        <v>6</v>
      </c>
      <c r="P852" s="23">
        <f t="shared" si="27"/>
        <v>6</v>
      </c>
    </row>
    <row r="853" spans="1:16" x14ac:dyDescent="0.3">
      <c r="A853">
        <v>872</v>
      </c>
      <c r="B853" t="s">
        <v>2954</v>
      </c>
      <c r="C853" t="s">
        <v>2955</v>
      </c>
      <c r="D853" t="s">
        <v>51</v>
      </c>
      <c r="E853" t="s">
        <v>16</v>
      </c>
      <c r="F853">
        <v>60</v>
      </c>
      <c r="G853" t="s">
        <v>2956</v>
      </c>
      <c r="H853" t="s">
        <v>1667</v>
      </c>
      <c r="I853" t="s">
        <v>32</v>
      </c>
      <c r="J853" s="6" t="s">
        <v>13974</v>
      </c>
      <c r="K853">
        <v>73</v>
      </c>
      <c r="L853" t="s">
        <v>39</v>
      </c>
      <c r="M853">
        <f t="shared" si="26"/>
        <v>0</v>
      </c>
      <c r="N853" s="23" t="s">
        <v>10996</v>
      </c>
      <c r="O853" s="23" t="s">
        <v>9969</v>
      </c>
      <c r="P853" s="23">
        <f t="shared" si="27"/>
        <v>6</v>
      </c>
    </row>
    <row r="854" spans="1:16" x14ac:dyDescent="0.3">
      <c r="A854">
        <v>873</v>
      </c>
      <c r="B854" t="s">
        <v>2406</v>
      </c>
      <c r="C854" t="s">
        <v>816</v>
      </c>
      <c r="D854" t="s">
        <v>28</v>
      </c>
      <c r="E854" t="s">
        <v>29</v>
      </c>
      <c r="F854">
        <v>90</v>
      </c>
      <c r="G854" t="s">
        <v>2957</v>
      </c>
      <c r="H854" t="s">
        <v>1168</v>
      </c>
      <c r="I854" t="s">
        <v>32</v>
      </c>
      <c r="J854" s="6" t="s">
        <v>13913</v>
      </c>
      <c r="K854">
        <v>9</v>
      </c>
      <c r="L854" t="s">
        <v>33</v>
      </c>
      <c r="M854">
        <f t="shared" si="26"/>
        <v>0</v>
      </c>
      <c r="N854" s="23" t="s">
        <v>1792</v>
      </c>
      <c r="O854" s="23" t="s">
        <v>6</v>
      </c>
      <c r="P854" s="23">
        <f t="shared" si="27"/>
        <v>6</v>
      </c>
    </row>
    <row r="855" spans="1:16" x14ac:dyDescent="0.3">
      <c r="A855">
        <v>874</v>
      </c>
      <c r="B855" t="s">
        <v>2958</v>
      </c>
      <c r="C855" t="s">
        <v>394</v>
      </c>
      <c r="D855" t="s">
        <v>15</v>
      </c>
      <c r="E855" t="s">
        <v>16</v>
      </c>
      <c r="F855">
        <v>30</v>
      </c>
      <c r="G855" t="s">
        <v>2959</v>
      </c>
      <c r="H855" t="s">
        <v>1625</v>
      </c>
      <c r="I855" t="s">
        <v>32</v>
      </c>
      <c r="J855" s="6">
        <v>44419</v>
      </c>
      <c r="K855">
        <v>41</v>
      </c>
      <c r="L855" t="s">
        <v>159</v>
      </c>
      <c r="M855">
        <f t="shared" si="26"/>
        <v>0</v>
      </c>
      <c r="N855" s="23" t="s">
        <v>2959</v>
      </c>
      <c r="O855" s="23"/>
      <c r="P855" s="23">
        <f t="shared" si="27"/>
        <v>0</v>
      </c>
    </row>
    <row r="856" spans="1:16" x14ac:dyDescent="0.3">
      <c r="A856">
        <v>875</v>
      </c>
      <c r="B856" t="s">
        <v>2960</v>
      </c>
      <c r="C856" t="s">
        <v>2385</v>
      </c>
      <c r="D856" t="s">
        <v>28</v>
      </c>
      <c r="E856" t="s">
        <v>29</v>
      </c>
      <c r="F856">
        <v>60</v>
      </c>
      <c r="G856" t="s">
        <v>2961</v>
      </c>
      <c r="H856" t="s">
        <v>2294</v>
      </c>
      <c r="I856" t="s">
        <v>32</v>
      </c>
      <c r="J856" s="6" t="s">
        <v>13692</v>
      </c>
      <c r="K856">
        <v>21</v>
      </c>
      <c r="L856" t="s">
        <v>45</v>
      </c>
      <c r="M856">
        <f t="shared" si="26"/>
        <v>0</v>
      </c>
      <c r="N856" s="23" t="s">
        <v>2959</v>
      </c>
      <c r="O856" s="23" t="s">
        <v>10432</v>
      </c>
      <c r="P856" s="23">
        <f t="shared" si="27"/>
        <v>6</v>
      </c>
    </row>
    <row r="857" spans="1:16" x14ac:dyDescent="0.3">
      <c r="A857">
        <v>876</v>
      </c>
      <c r="B857" t="s">
        <v>2962</v>
      </c>
      <c r="C857" t="s">
        <v>2963</v>
      </c>
      <c r="D857" t="s">
        <v>28</v>
      </c>
      <c r="E857" t="s">
        <v>29</v>
      </c>
      <c r="F857">
        <v>90</v>
      </c>
      <c r="G857" t="s">
        <v>14469</v>
      </c>
      <c r="H857" t="s">
        <v>2965</v>
      </c>
      <c r="I857" t="s">
        <v>25</v>
      </c>
      <c r="J857" s="6" t="s">
        <v>13736</v>
      </c>
      <c r="K857">
        <v>86</v>
      </c>
      <c r="L857" t="s">
        <v>33</v>
      </c>
      <c r="M857">
        <f t="shared" si="26"/>
        <v>0</v>
      </c>
      <c r="N857" s="23" t="s">
        <v>10997</v>
      </c>
      <c r="O857" s="23" t="s">
        <v>10422</v>
      </c>
      <c r="P857" s="23">
        <f t="shared" si="27"/>
        <v>4</v>
      </c>
    </row>
    <row r="858" spans="1:16" x14ac:dyDescent="0.3">
      <c r="A858">
        <v>877</v>
      </c>
      <c r="B858" t="s">
        <v>2966</v>
      </c>
      <c r="C858" t="s">
        <v>1546</v>
      </c>
      <c r="D858" t="s">
        <v>51</v>
      </c>
      <c r="E858" t="s">
        <v>16</v>
      </c>
      <c r="F858">
        <v>30</v>
      </c>
      <c r="G858" t="s">
        <v>14470</v>
      </c>
      <c r="H858" t="s">
        <v>2076</v>
      </c>
      <c r="I858" t="s">
        <v>2077</v>
      </c>
      <c r="J858" s="6">
        <v>44019</v>
      </c>
      <c r="K858">
        <v>70</v>
      </c>
      <c r="L858" t="s">
        <v>70</v>
      </c>
      <c r="M858">
        <f t="shared" si="26"/>
        <v>0</v>
      </c>
      <c r="N858" s="23" t="s">
        <v>10998</v>
      </c>
      <c r="O858" s="23" t="s">
        <v>10449</v>
      </c>
      <c r="P858" s="23">
        <f t="shared" si="27"/>
        <v>7</v>
      </c>
    </row>
    <row r="859" spans="1:16" x14ac:dyDescent="0.3">
      <c r="A859">
        <v>878</v>
      </c>
      <c r="B859" t="s">
        <v>106</v>
      </c>
      <c r="C859" t="s">
        <v>1656</v>
      </c>
      <c r="D859" t="s">
        <v>621</v>
      </c>
      <c r="E859" t="s">
        <v>29</v>
      </c>
      <c r="F859">
        <v>60</v>
      </c>
      <c r="G859" t="s">
        <v>2968</v>
      </c>
      <c r="H859" t="s">
        <v>2759</v>
      </c>
      <c r="I859" t="s">
        <v>32</v>
      </c>
      <c r="J859" s="6" t="s">
        <v>13975</v>
      </c>
      <c r="K859">
        <v>40</v>
      </c>
      <c r="L859" t="s">
        <v>64</v>
      </c>
      <c r="M859">
        <f t="shared" si="26"/>
        <v>0</v>
      </c>
      <c r="N859" s="23" t="s">
        <v>2968</v>
      </c>
      <c r="O859" s="23"/>
      <c r="P859" s="23">
        <f t="shared" si="27"/>
        <v>0</v>
      </c>
    </row>
    <row r="860" spans="1:16" x14ac:dyDescent="0.3">
      <c r="A860">
        <v>879</v>
      </c>
      <c r="B860" t="s">
        <v>2969</v>
      </c>
      <c r="C860" t="s">
        <v>2970</v>
      </c>
      <c r="D860" t="s">
        <v>51</v>
      </c>
      <c r="E860" t="s">
        <v>16</v>
      </c>
      <c r="F860">
        <v>90</v>
      </c>
      <c r="G860" t="s">
        <v>2971</v>
      </c>
      <c r="H860" t="s">
        <v>2972</v>
      </c>
      <c r="I860" t="s">
        <v>32</v>
      </c>
      <c r="J860" s="6">
        <v>44381</v>
      </c>
      <c r="K860">
        <v>74</v>
      </c>
      <c r="L860" t="s">
        <v>80</v>
      </c>
      <c r="M860">
        <f t="shared" si="26"/>
        <v>0</v>
      </c>
      <c r="N860" s="23" t="s">
        <v>10999</v>
      </c>
      <c r="O860" s="23" t="s">
        <v>6</v>
      </c>
      <c r="P860" s="23">
        <f t="shared" si="27"/>
        <v>6</v>
      </c>
    </row>
    <row r="861" spans="1:16" x14ac:dyDescent="0.3">
      <c r="A861">
        <v>880</v>
      </c>
      <c r="B861" t="s">
        <v>2973</v>
      </c>
      <c r="C861" t="s">
        <v>1392</v>
      </c>
      <c r="D861" t="s">
        <v>15</v>
      </c>
      <c r="E861" t="s">
        <v>16</v>
      </c>
      <c r="F861">
        <v>60</v>
      </c>
      <c r="G861" t="s">
        <v>2974</v>
      </c>
      <c r="H861" t="s">
        <v>2975</v>
      </c>
      <c r="I861" t="s">
        <v>146</v>
      </c>
      <c r="J861" s="6">
        <v>44538</v>
      </c>
      <c r="K861">
        <v>66</v>
      </c>
      <c r="L861" t="s">
        <v>159</v>
      </c>
      <c r="M861">
        <f t="shared" si="26"/>
        <v>0</v>
      </c>
      <c r="N861" s="23" t="s">
        <v>11000</v>
      </c>
      <c r="O861" s="23" t="s">
        <v>10422</v>
      </c>
      <c r="P861" s="23">
        <f t="shared" si="27"/>
        <v>4</v>
      </c>
    </row>
    <row r="862" spans="1:16" x14ac:dyDescent="0.3">
      <c r="A862">
        <v>881</v>
      </c>
      <c r="B862" t="s">
        <v>2976</v>
      </c>
      <c r="C862" t="s">
        <v>2977</v>
      </c>
      <c r="D862" t="s">
        <v>28</v>
      </c>
      <c r="E862" t="s">
        <v>29</v>
      </c>
      <c r="F862">
        <v>60</v>
      </c>
      <c r="G862" t="s">
        <v>2981</v>
      </c>
      <c r="H862" t="s">
        <v>2341</v>
      </c>
      <c r="I862" t="s">
        <v>2342</v>
      </c>
      <c r="J862" s="6">
        <v>43925</v>
      </c>
      <c r="K862">
        <v>35</v>
      </c>
      <c r="L862" t="s">
        <v>54</v>
      </c>
      <c r="M862">
        <f t="shared" si="26"/>
        <v>0</v>
      </c>
      <c r="N862" s="23" t="s">
        <v>11001</v>
      </c>
      <c r="O862" s="23" t="s">
        <v>10585</v>
      </c>
      <c r="P862" s="23">
        <f t="shared" si="27"/>
        <v>2</v>
      </c>
    </row>
    <row r="863" spans="1:16" x14ac:dyDescent="0.3">
      <c r="A863">
        <v>882</v>
      </c>
      <c r="B863" t="s">
        <v>2979</v>
      </c>
      <c r="C863" t="s">
        <v>2980</v>
      </c>
      <c r="D863" t="s">
        <v>51</v>
      </c>
      <c r="E863" t="s">
        <v>16</v>
      </c>
      <c r="F863">
        <v>30</v>
      </c>
      <c r="G863" t="s">
        <v>2981</v>
      </c>
      <c r="H863" t="s">
        <v>2982</v>
      </c>
      <c r="I863" t="s">
        <v>2983</v>
      </c>
      <c r="J863" s="6" t="s">
        <v>13807</v>
      </c>
      <c r="K863">
        <v>59</v>
      </c>
      <c r="L863" t="s">
        <v>70</v>
      </c>
      <c r="M863">
        <f t="shared" si="26"/>
        <v>0</v>
      </c>
      <c r="N863" s="23" t="s">
        <v>11001</v>
      </c>
      <c r="O863" s="23" t="s">
        <v>6</v>
      </c>
      <c r="P863" s="23">
        <f t="shared" si="27"/>
        <v>6</v>
      </c>
    </row>
    <row r="864" spans="1:16" x14ac:dyDescent="0.3">
      <c r="A864">
        <v>883</v>
      </c>
      <c r="B864" t="s">
        <v>2984</v>
      </c>
      <c r="C864" t="s">
        <v>2985</v>
      </c>
      <c r="D864" t="s">
        <v>28</v>
      </c>
      <c r="E864" t="s">
        <v>29</v>
      </c>
      <c r="F864">
        <v>30</v>
      </c>
      <c r="G864" t="s">
        <v>2986</v>
      </c>
      <c r="H864" t="s">
        <v>2987</v>
      </c>
      <c r="I864" t="s">
        <v>32</v>
      </c>
      <c r="J864" s="6" t="s">
        <v>13976</v>
      </c>
      <c r="K864">
        <v>20</v>
      </c>
      <c r="L864" t="s">
        <v>101</v>
      </c>
      <c r="M864">
        <f t="shared" si="26"/>
        <v>0</v>
      </c>
      <c r="N864" s="23" t="s">
        <v>11002</v>
      </c>
      <c r="O864" s="23" t="s">
        <v>11003</v>
      </c>
      <c r="P864" s="23">
        <f t="shared" si="27"/>
        <v>7</v>
      </c>
    </row>
    <row r="865" spans="1:16" x14ac:dyDescent="0.3">
      <c r="A865">
        <v>884</v>
      </c>
      <c r="B865" t="s">
        <v>2988</v>
      </c>
      <c r="C865" t="s">
        <v>305</v>
      </c>
      <c r="D865" t="s">
        <v>51</v>
      </c>
      <c r="E865" t="s">
        <v>16</v>
      </c>
      <c r="F865">
        <v>30</v>
      </c>
      <c r="G865" t="s">
        <v>2989</v>
      </c>
      <c r="H865" t="s">
        <v>2990</v>
      </c>
      <c r="I865" t="s">
        <v>38</v>
      </c>
      <c r="J865" s="6">
        <v>44359</v>
      </c>
      <c r="K865">
        <v>42</v>
      </c>
      <c r="L865" t="s">
        <v>159</v>
      </c>
      <c r="M865">
        <f t="shared" si="26"/>
        <v>0</v>
      </c>
      <c r="N865" s="23" t="s">
        <v>635</v>
      </c>
      <c r="O865" s="23" t="s">
        <v>6</v>
      </c>
      <c r="P865" s="23">
        <f t="shared" si="27"/>
        <v>6</v>
      </c>
    </row>
    <row r="866" spans="1:16" x14ac:dyDescent="0.3">
      <c r="A866">
        <v>885</v>
      </c>
      <c r="B866" t="s">
        <v>82</v>
      </c>
      <c r="C866" t="s">
        <v>2991</v>
      </c>
      <c r="D866" t="s">
        <v>28</v>
      </c>
      <c r="E866" t="s">
        <v>29</v>
      </c>
      <c r="F866">
        <v>30</v>
      </c>
      <c r="G866" t="s">
        <v>14471</v>
      </c>
      <c r="H866" t="s">
        <v>2993</v>
      </c>
      <c r="I866" t="s">
        <v>32</v>
      </c>
      <c r="J866" s="6" t="s">
        <v>13761</v>
      </c>
      <c r="K866">
        <v>99</v>
      </c>
      <c r="L866" t="s">
        <v>45</v>
      </c>
      <c r="M866">
        <f t="shared" si="26"/>
        <v>0</v>
      </c>
      <c r="N866" s="23" t="s">
        <v>11004</v>
      </c>
      <c r="O866" s="23" t="s">
        <v>6</v>
      </c>
      <c r="P866" s="23">
        <f t="shared" si="27"/>
        <v>6</v>
      </c>
    </row>
    <row r="867" spans="1:16" x14ac:dyDescent="0.3">
      <c r="A867">
        <v>886</v>
      </c>
      <c r="B867" t="s">
        <v>2994</v>
      </c>
      <c r="C867" t="s">
        <v>2995</v>
      </c>
      <c r="D867" t="s">
        <v>28</v>
      </c>
      <c r="E867" t="s">
        <v>29</v>
      </c>
      <c r="F867">
        <v>60</v>
      </c>
      <c r="G867" t="s">
        <v>2996</v>
      </c>
      <c r="H867" t="s">
        <v>2997</v>
      </c>
      <c r="I867" t="s">
        <v>32</v>
      </c>
      <c r="J867" s="6" t="s">
        <v>13716</v>
      </c>
      <c r="K867">
        <v>13</v>
      </c>
      <c r="L867" t="s">
        <v>20</v>
      </c>
      <c r="M867">
        <f t="shared" si="26"/>
        <v>0</v>
      </c>
      <c r="N867" s="23" t="s">
        <v>9917</v>
      </c>
      <c r="O867" s="23" t="s">
        <v>6</v>
      </c>
      <c r="P867" s="23">
        <f t="shared" si="27"/>
        <v>6</v>
      </c>
    </row>
    <row r="868" spans="1:16" x14ac:dyDescent="0.3">
      <c r="A868">
        <v>887</v>
      </c>
      <c r="B868" t="s">
        <v>2013</v>
      </c>
      <c r="C868" t="s">
        <v>2998</v>
      </c>
      <c r="D868" t="s">
        <v>51</v>
      </c>
      <c r="E868" t="s">
        <v>16</v>
      </c>
      <c r="F868">
        <v>90</v>
      </c>
      <c r="G868" t="s">
        <v>2999</v>
      </c>
      <c r="H868" t="s">
        <v>1221</v>
      </c>
      <c r="I868" t="s">
        <v>124</v>
      </c>
      <c r="J868" s="6">
        <v>44597</v>
      </c>
      <c r="K868">
        <v>76</v>
      </c>
      <c r="L868" t="s">
        <v>39</v>
      </c>
      <c r="M868">
        <f t="shared" si="26"/>
        <v>0</v>
      </c>
      <c r="N868" s="23" t="s">
        <v>11005</v>
      </c>
      <c r="O868" s="23" t="s">
        <v>10438</v>
      </c>
      <c r="P868" s="23">
        <f t="shared" si="27"/>
        <v>5</v>
      </c>
    </row>
    <row r="869" spans="1:16" x14ac:dyDescent="0.3">
      <c r="A869">
        <v>888</v>
      </c>
      <c r="B869" t="s">
        <v>3000</v>
      </c>
      <c r="C869" t="s">
        <v>644</v>
      </c>
      <c r="D869" t="s">
        <v>15</v>
      </c>
      <c r="E869" t="s">
        <v>16</v>
      </c>
      <c r="F869">
        <v>30</v>
      </c>
      <c r="G869" t="s">
        <v>3001</v>
      </c>
      <c r="H869" t="s">
        <v>3002</v>
      </c>
      <c r="I869" t="s">
        <v>32</v>
      </c>
      <c r="J869" s="6" t="s">
        <v>13977</v>
      </c>
      <c r="K869">
        <v>9</v>
      </c>
      <c r="L869" t="s">
        <v>64</v>
      </c>
      <c r="M869">
        <f t="shared" si="26"/>
        <v>0</v>
      </c>
      <c r="N869" s="23" t="s">
        <v>11006</v>
      </c>
      <c r="O869" s="23" t="s">
        <v>10637</v>
      </c>
      <c r="P869" s="23">
        <f t="shared" si="27"/>
        <v>5</v>
      </c>
    </row>
    <row r="870" spans="1:16" x14ac:dyDescent="0.3">
      <c r="A870">
        <v>889</v>
      </c>
      <c r="B870" t="s">
        <v>3003</v>
      </c>
      <c r="C870" t="s">
        <v>2813</v>
      </c>
      <c r="D870" t="s">
        <v>51</v>
      </c>
      <c r="E870" t="s">
        <v>16</v>
      </c>
      <c r="F870">
        <v>30</v>
      </c>
      <c r="G870" t="s">
        <v>3004</v>
      </c>
      <c r="H870" t="s">
        <v>2199</v>
      </c>
      <c r="I870" t="s">
        <v>32</v>
      </c>
      <c r="J870" s="6">
        <v>43873</v>
      </c>
      <c r="K870">
        <v>28</v>
      </c>
      <c r="L870" t="s">
        <v>80</v>
      </c>
      <c r="M870">
        <f t="shared" si="26"/>
        <v>0</v>
      </c>
      <c r="N870" s="23" t="s">
        <v>11007</v>
      </c>
      <c r="O870" s="23" t="s">
        <v>6</v>
      </c>
      <c r="P870" s="23">
        <f t="shared" si="27"/>
        <v>6</v>
      </c>
    </row>
    <row r="871" spans="1:16" x14ac:dyDescent="0.3">
      <c r="A871">
        <v>890</v>
      </c>
      <c r="B871" t="s">
        <v>3005</v>
      </c>
      <c r="C871" t="s">
        <v>1627</v>
      </c>
      <c r="D871" t="s">
        <v>28</v>
      </c>
      <c r="E871" t="s">
        <v>29</v>
      </c>
      <c r="F871">
        <v>30</v>
      </c>
      <c r="G871" t="s">
        <v>3006</v>
      </c>
      <c r="H871" t="s">
        <v>3007</v>
      </c>
      <c r="I871" t="s">
        <v>554</v>
      </c>
      <c r="J871" s="6" t="s">
        <v>13978</v>
      </c>
      <c r="K871">
        <v>72</v>
      </c>
      <c r="L871" t="s">
        <v>54</v>
      </c>
      <c r="M871">
        <f t="shared" si="26"/>
        <v>0</v>
      </c>
      <c r="N871" s="23" t="s">
        <v>11007</v>
      </c>
      <c r="O871" s="23" t="s">
        <v>10425</v>
      </c>
      <c r="P871" s="23">
        <f t="shared" si="27"/>
        <v>3</v>
      </c>
    </row>
    <row r="872" spans="1:16" x14ac:dyDescent="0.3">
      <c r="A872">
        <v>891</v>
      </c>
      <c r="B872" t="s">
        <v>3008</v>
      </c>
      <c r="C872" t="s">
        <v>3009</v>
      </c>
      <c r="D872" t="s">
        <v>28</v>
      </c>
      <c r="E872" t="s">
        <v>29</v>
      </c>
      <c r="F872">
        <v>90</v>
      </c>
      <c r="G872" t="s">
        <v>3006</v>
      </c>
      <c r="H872" t="s">
        <v>3010</v>
      </c>
      <c r="I872" t="s">
        <v>187</v>
      </c>
      <c r="J872" s="6">
        <v>44603</v>
      </c>
      <c r="K872">
        <v>29</v>
      </c>
      <c r="L872" t="s">
        <v>54</v>
      </c>
      <c r="M872">
        <f t="shared" si="26"/>
        <v>0</v>
      </c>
      <c r="N872" s="23" t="s">
        <v>11007</v>
      </c>
      <c r="O872" s="23" t="s">
        <v>10425</v>
      </c>
      <c r="P872" s="23">
        <f t="shared" si="27"/>
        <v>3</v>
      </c>
    </row>
    <row r="873" spans="1:16" x14ac:dyDescent="0.3">
      <c r="A873">
        <v>892</v>
      </c>
      <c r="B873" t="s">
        <v>2721</v>
      </c>
      <c r="C873" t="s">
        <v>3011</v>
      </c>
      <c r="D873" t="s">
        <v>28</v>
      </c>
      <c r="E873" t="s">
        <v>29</v>
      </c>
      <c r="F873">
        <v>90</v>
      </c>
      <c r="G873" t="s">
        <v>3012</v>
      </c>
      <c r="H873" t="s">
        <v>2512</v>
      </c>
      <c r="I873" t="s">
        <v>32</v>
      </c>
      <c r="J873" s="6" t="s">
        <v>13960</v>
      </c>
      <c r="K873">
        <v>61</v>
      </c>
      <c r="L873" t="s">
        <v>54</v>
      </c>
      <c r="M873">
        <f t="shared" si="26"/>
        <v>0</v>
      </c>
      <c r="N873" s="23" t="s">
        <v>11008</v>
      </c>
      <c r="O873" s="23" t="s">
        <v>10422</v>
      </c>
      <c r="P873" s="23">
        <f t="shared" si="27"/>
        <v>4</v>
      </c>
    </row>
    <row r="874" spans="1:16" x14ac:dyDescent="0.3">
      <c r="A874">
        <v>893</v>
      </c>
      <c r="B874" t="s">
        <v>3013</v>
      </c>
      <c r="C874" t="s">
        <v>3014</v>
      </c>
      <c r="D874" t="s">
        <v>51</v>
      </c>
      <c r="E874" t="s">
        <v>16</v>
      </c>
      <c r="F874">
        <v>90</v>
      </c>
      <c r="G874" t="s">
        <v>3015</v>
      </c>
      <c r="H874" t="s">
        <v>275</v>
      </c>
      <c r="I874" t="s">
        <v>32</v>
      </c>
      <c r="J874" s="6" t="s">
        <v>13979</v>
      </c>
      <c r="K874">
        <v>16</v>
      </c>
      <c r="L874" t="s">
        <v>159</v>
      </c>
      <c r="M874">
        <f t="shared" si="26"/>
        <v>0</v>
      </c>
      <c r="N874" s="23" t="s">
        <v>11009</v>
      </c>
      <c r="O874" s="23" t="s">
        <v>10634</v>
      </c>
      <c r="P874" s="23">
        <f t="shared" si="27"/>
        <v>5</v>
      </c>
    </row>
    <row r="875" spans="1:16" x14ac:dyDescent="0.3">
      <c r="A875">
        <v>894</v>
      </c>
      <c r="B875" t="s">
        <v>2426</v>
      </c>
      <c r="C875" t="s">
        <v>3016</v>
      </c>
      <c r="D875" t="s">
        <v>28</v>
      </c>
      <c r="E875" t="s">
        <v>29</v>
      </c>
      <c r="F875">
        <v>30</v>
      </c>
      <c r="G875" t="s">
        <v>3018</v>
      </c>
      <c r="H875" t="s">
        <v>1837</v>
      </c>
      <c r="I875" t="s">
        <v>173</v>
      </c>
      <c r="J875" s="6" t="s">
        <v>13890</v>
      </c>
      <c r="K875">
        <v>53</v>
      </c>
      <c r="L875" t="s">
        <v>54</v>
      </c>
      <c r="M875">
        <f t="shared" si="26"/>
        <v>0</v>
      </c>
      <c r="N875" s="23" t="s">
        <v>11009</v>
      </c>
      <c r="O875" s="23" t="s">
        <v>1665</v>
      </c>
      <c r="P875" s="23">
        <f t="shared" si="27"/>
        <v>5</v>
      </c>
    </row>
    <row r="876" spans="1:16" x14ac:dyDescent="0.3">
      <c r="A876">
        <v>895</v>
      </c>
      <c r="B876" t="s">
        <v>1745</v>
      </c>
      <c r="C876" t="s">
        <v>3019</v>
      </c>
      <c r="D876" t="s">
        <v>15</v>
      </c>
      <c r="E876" t="s">
        <v>16</v>
      </c>
      <c r="F876">
        <v>60</v>
      </c>
      <c r="G876" t="s">
        <v>3020</v>
      </c>
      <c r="H876" t="s">
        <v>1168</v>
      </c>
      <c r="I876" t="s">
        <v>32</v>
      </c>
      <c r="J876" s="6" t="s">
        <v>13939</v>
      </c>
      <c r="K876">
        <v>38</v>
      </c>
      <c r="L876" t="s">
        <v>80</v>
      </c>
      <c r="M876">
        <f t="shared" si="26"/>
        <v>0</v>
      </c>
      <c r="N876" s="23" t="s">
        <v>11009</v>
      </c>
      <c r="O876" s="23" t="s">
        <v>10549</v>
      </c>
      <c r="P876" s="23">
        <f t="shared" si="27"/>
        <v>3</v>
      </c>
    </row>
    <row r="877" spans="1:16" x14ac:dyDescent="0.3">
      <c r="A877">
        <v>896</v>
      </c>
      <c r="B877" t="s">
        <v>3021</v>
      </c>
      <c r="C877" t="s">
        <v>3022</v>
      </c>
      <c r="D877" t="s">
        <v>28</v>
      </c>
      <c r="E877" t="s">
        <v>29</v>
      </c>
      <c r="F877">
        <v>90</v>
      </c>
      <c r="G877" t="s">
        <v>3023</v>
      </c>
      <c r="H877" t="s">
        <v>3024</v>
      </c>
      <c r="I877" t="s">
        <v>32</v>
      </c>
      <c r="J877" s="6" t="s">
        <v>13892</v>
      </c>
      <c r="K877">
        <v>38</v>
      </c>
      <c r="L877" t="s">
        <v>33</v>
      </c>
      <c r="M877">
        <f t="shared" si="26"/>
        <v>0</v>
      </c>
      <c r="N877" s="23" t="s">
        <v>11009</v>
      </c>
      <c r="O877" s="23" t="s">
        <v>10490</v>
      </c>
      <c r="P877" s="23">
        <f t="shared" si="27"/>
        <v>4</v>
      </c>
    </row>
    <row r="878" spans="1:16" x14ac:dyDescent="0.3">
      <c r="A878">
        <v>897</v>
      </c>
      <c r="B878" t="s">
        <v>3025</v>
      </c>
      <c r="C878" t="s">
        <v>3026</v>
      </c>
      <c r="D878" t="s">
        <v>51</v>
      </c>
      <c r="E878" t="s">
        <v>16</v>
      </c>
      <c r="F878">
        <v>60</v>
      </c>
      <c r="G878" t="s">
        <v>3027</v>
      </c>
      <c r="H878" t="s">
        <v>2447</v>
      </c>
      <c r="I878" t="s">
        <v>1869</v>
      </c>
      <c r="J878" s="6" t="s">
        <v>13907</v>
      </c>
      <c r="K878">
        <v>22</v>
      </c>
      <c r="L878" t="s">
        <v>80</v>
      </c>
      <c r="M878">
        <f t="shared" si="26"/>
        <v>0</v>
      </c>
      <c r="N878" s="23" t="s">
        <v>8604</v>
      </c>
      <c r="O878" s="23" t="s">
        <v>10422</v>
      </c>
      <c r="P878" s="23">
        <f t="shared" si="27"/>
        <v>4</v>
      </c>
    </row>
    <row r="879" spans="1:16" x14ac:dyDescent="0.3">
      <c r="A879">
        <v>898</v>
      </c>
      <c r="B879" t="s">
        <v>3028</v>
      </c>
      <c r="C879" t="s">
        <v>3029</v>
      </c>
      <c r="D879" t="s">
        <v>15</v>
      </c>
      <c r="E879" t="s">
        <v>16</v>
      </c>
      <c r="F879">
        <v>30</v>
      </c>
      <c r="G879" t="s">
        <v>3030</v>
      </c>
      <c r="H879" t="s">
        <v>1103</v>
      </c>
      <c r="I879" t="s">
        <v>25</v>
      </c>
      <c r="J879" s="6" t="s">
        <v>13899</v>
      </c>
      <c r="K879">
        <v>55</v>
      </c>
      <c r="L879" t="s">
        <v>54</v>
      </c>
      <c r="M879">
        <f t="shared" si="26"/>
        <v>0</v>
      </c>
      <c r="N879" s="23" t="s">
        <v>11010</v>
      </c>
      <c r="O879" s="23" t="s">
        <v>3780</v>
      </c>
      <c r="P879" s="23">
        <f t="shared" si="27"/>
        <v>5</v>
      </c>
    </row>
    <row r="880" spans="1:16" x14ac:dyDescent="0.3">
      <c r="A880">
        <v>899</v>
      </c>
      <c r="B880" t="s">
        <v>3031</v>
      </c>
      <c r="C880" t="s">
        <v>1439</v>
      </c>
      <c r="D880" t="s">
        <v>51</v>
      </c>
      <c r="E880" t="s">
        <v>16</v>
      </c>
      <c r="F880">
        <v>30</v>
      </c>
      <c r="G880" t="s">
        <v>3032</v>
      </c>
      <c r="H880" t="s">
        <v>3033</v>
      </c>
      <c r="I880" t="s">
        <v>32</v>
      </c>
      <c r="J880" s="6" t="s">
        <v>13622</v>
      </c>
      <c r="K880">
        <v>63</v>
      </c>
      <c r="L880" t="s">
        <v>159</v>
      </c>
      <c r="M880">
        <f t="shared" si="26"/>
        <v>0</v>
      </c>
      <c r="N880" s="23" t="s">
        <v>11011</v>
      </c>
      <c r="O880" s="23" t="s">
        <v>10422</v>
      </c>
      <c r="P880" s="23">
        <f t="shared" si="27"/>
        <v>4</v>
      </c>
    </row>
    <row r="881" spans="1:16" x14ac:dyDescent="0.3">
      <c r="A881">
        <v>900</v>
      </c>
      <c r="B881" t="s">
        <v>3034</v>
      </c>
      <c r="C881" t="s">
        <v>1748</v>
      </c>
      <c r="D881" t="s">
        <v>51</v>
      </c>
      <c r="E881" t="s">
        <v>16</v>
      </c>
      <c r="F881">
        <v>30</v>
      </c>
      <c r="G881" t="s">
        <v>14841</v>
      </c>
      <c r="H881" t="s">
        <v>3036</v>
      </c>
      <c r="I881" t="s">
        <v>32</v>
      </c>
      <c r="J881" s="6" t="s">
        <v>13704</v>
      </c>
      <c r="K881">
        <v>57</v>
      </c>
      <c r="L881" t="s">
        <v>70</v>
      </c>
      <c r="M881">
        <f t="shared" si="26"/>
        <v>0</v>
      </c>
      <c r="N881" s="23" t="s">
        <v>11012</v>
      </c>
      <c r="O881" s="23" t="s">
        <v>3369</v>
      </c>
      <c r="P881" s="23">
        <f t="shared" si="27"/>
        <v>5</v>
      </c>
    </row>
    <row r="882" spans="1:16" x14ac:dyDescent="0.3">
      <c r="A882">
        <v>901</v>
      </c>
      <c r="B882" t="s">
        <v>1312</v>
      </c>
      <c r="C882" t="s">
        <v>3037</v>
      </c>
      <c r="D882" t="s">
        <v>28</v>
      </c>
      <c r="E882" t="s">
        <v>29</v>
      </c>
      <c r="F882">
        <v>90</v>
      </c>
      <c r="G882" t="s">
        <v>3038</v>
      </c>
      <c r="H882" t="s">
        <v>2163</v>
      </c>
      <c r="I882" t="s">
        <v>1824</v>
      </c>
      <c r="J882" s="6" t="s">
        <v>13945</v>
      </c>
      <c r="K882">
        <v>76</v>
      </c>
      <c r="L882" t="s">
        <v>159</v>
      </c>
      <c r="M882">
        <f t="shared" si="26"/>
        <v>0</v>
      </c>
      <c r="N882" s="23" t="s">
        <v>5797</v>
      </c>
      <c r="O882" s="23" t="s">
        <v>2757</v>
      </c>
      <c r="P882" s="23">
        <f t="shared" si="27"/>
        <v>7</v>
      </c>
    </row>
    <row r="883" spans="1:16" x14ac:dyDescent="0.3">
      <c r="A883">
        <v>902</v>
      </c>
      <c r="B883" t="s">
        <v>3039</v>
      </c>
      <c r="C883" t="s">
        <v>700</v>
      </c>
      <c r="D883" t="s">
        <v>15</v>
      </c>
      <c r="E883" t="s">
        <v>16</v>
      </c>
      <c r="F883">
        <v>90</v>
      </c>
      <c r="G883" t="s">
        <v>14842</v>
      </c>
      <c r="H883" t="s">
        <v>3041</v>
      </c>
      <c r="I883" t="s">
        <v>124</v>
      </c>
      <c r="J883" s="6" t="s">
        <v>13964</v>
      </c>
      <c r="K883">
        <v>32</v>
      </c>
      <c r="L883" t="s">
        <v>101</v>
      </c>
      <c r="M883">
        <f t="shared" si="26"/>
        <v>0</v>
      </c>
      <c r="N883" s="23" t="s">
        <v>5797</v>
      </c>
      <c r="O883" s="23" t="s">
        <v>11013</v>
      </c>
      <c r="P883" s="23">
        <f t="shared" si="27"/>
        <v>8</v>
      </c>
    </row>
    <row r="884" spans="1:16" x14ac:dyDescent="0.3">
      <c r="A884">
        <v>903</v>
      </c>
      <c r="B884" t="s">
        <v>3042</v>
      </c>
      <c r="C884" t="s">
        <v>2349</v>
      </c>
      <c r="D884" t="s">
        <v>15</v>
      </c>
      <c r="E884" t="s">
        <v>16</v>
      </c>
      <c r="F884">
        <v>30</v>
      </c>
      <c r="G884" t="s">
        <v>3043</v>
      </c>
      <c r="H884" t="s">
        <v>3044</v>
      </c>
      <c r="I884" t="s">
        <v>1413</v>
      </c>
      <c r="J884" s="6" t="s">
        <v>13980</v>
      </c>
      <c r="K884">
        <v>54</v>
      </c>
      <c r="L884" t="s">
        <v>80</v>
      </c>
      <c r="M884">
        <f t="shared" si="26"/>
        <v>0</v>
      </c>
      <c r="N884" s="23" t="s">
        <v>5797</v>
      </c>
      <c r="O884" s="23" t="s">
        <v>11014</v>
      </c>
      <c r="P884" s="23">
        <f t="shared" si="27"/>
        <v>2</v>
      </c>
    </row>
    <row r="885" spans="1:16" x14ac:dyDescent="0.3">
      <c r="A885">
        <v>904</v>
      </c>
      <c r="B885" t="s">
        <v>3045</v>
      </c>
      <c r="C885" t="s">
        <v>3046</v>
      </c>
      <c r="D885" t="s">
        <v>51</v>
      </c>
      <c r="E885" t="s">
        <v>16</v>
      </c>
      <c r="F885">
        <v>90</v>
      </c>
      <c r="G885" t="s">
        <v>3047</v>
      </c>
      <c r="H885" t="s">
        <v>248</v>
      </c>
      <c r="I885" t="s">
        <v>178</v>
      </c>
      <c r="J885" s="6" t="s">
        <v>13981</v>
      </c>
      <c r="K885">
        <v>90</v>
      </c>
      <c r="L885" t="s">
        <v>45</v>
      </c>
      <c r="M885">
        <f t="shared" si="26"/>
        <v>0</v>
      </c>
      <c r="N885" s="23" t="s">
        <v>11015</v>
      </c>
      <c r="O885" s="23" t="s">
        <v>10453</v>
      </c>
      <c r="P885" s="23">
        <f t="shared" si="27"/>
        <v>7</v>
      </c>
    </row>
    <row r="886" spans="1:16" x14ac:dyDescent="0.3">
      <c r="A886">
        <v>905</v>
      </c>
      <c r="B886" t="s">
        <v>3048</v>
      </c>
      <c r="C886" t="s">
        <v>2635</v>
      </c>
      <c r="D886" t="s">
        <v>51</v>
      </c>
      <c r="E886" t="s">
        <v>16</v>
      </c>
      <c r="F886">
        <v>60</v>
      </c>
      <c r="G886" t="s">
        <v>3049</v>
      </c>
      <c r="H886" t="s">
        <v>720</v>
      </c>
      <c r="I886" t="s">
        <v>686</v>
      </c>
      <c r="J886" s="6" t="s">
        <v>13775</v>
      </c>
      <c r="K886">
        <v>48</v>
      </c>
      <c r="L886" t="s">
        <v>39</v>
      </c>
      <c r="M886">
        <f t="shared" si="26"/>
        <v>0</v>
      </c>
      <c r="N886" s="23" t="s">
        <v>11016</v>
      </c>
      <c r="O886" s="23" t="s">
        <v>9969</v>
      </c>
      <c r="P886" s="23">
        <f t="shared" si="27"/>
        <v>6</v>
      </c>
    </row>
    <row r="887" spans="1:16" x14ac:dyDescent="0.3">
      <c r="A887">
        <v>906</v>
      </c>
      <c r="B887" t="s">
        <v>3050</v>
      </c>
      <c r="C887" t="s">
        <v>3051</v>
      </c>
      <c r="D887" t="s">
        <v>28</v>
      </c>
      <c r="E887" t="s">
        <v>29</v>
      </c>
      <c r="F887">
        <v>60</v>
      </c>
      <c r="G887" t="s">
        <v>3052</v>
      </c>
      <c r="H887" t="s">
        <v>3053</v>
      </c>
      <c r="I887" t="s">
        <v>32</v>
      </c>
      <c r="J887" s="6" t="s">
        <v>13787</v>
      </c>
      <c r="K887">
        <v>18</v>
      </c>
      <c r="L887" t="s">
        <v>54</v>
      </c>
      <c r="M887">
        <f t="shared" si="26"/>
        <v>0</v>
      </c>
      <c r="N887" s="23" t="s">
        <v>11017</v>
      </c>
      <c r="O887" s="23" t="s">
        <v>10422</v>
      </c>
      <c r="P887" s="23">
        <f t="shared" si="27"/>
        <v>4</v>
      </c>
    </row>
    <row r="888" spans="1:16" x14ac:dyDescent="0.3">
      <c r="A888">
        <v>907</v>
      </c>
      <c r="B888" t="s">
        <v>3054</v>
      </c>
      <c r="C888" t="s">
        <v>2434</v>
      </c>
      <c r="D888" t="s">
        <v>51</v>
      </c>
      <c r="E888" t="s">
        <v>16</v>
      </c>
      <c r="F888">
        <v>30</v>
      </c>
      <c r="G888" t="s">
        <v>3055</v>
      </c>
      <c r="H888" t="s">
        <v>3056</v>
      </c>
      <c r="I888" t="s">
        <v>187</v>
      </c>
      <c r="J888" s="6">
        <v>44146</v>
      </c>
      <c r="K888">
        <v>17</v>
      </c>
      <c r="L888" t="s">
        <v>33</v>
      </c>
      <c r="M888">
        <f t="shared" si="26"/>
        <v>0</v>
      </c>
      <c r="N888" s="23" t="s">
        <v>11018</v>
      </c>
      <c r="O888" s="23" t="s">
        <v>6</v>
      </c>
      <c r="P888" s="23">
        <f t="shared" si="27"/>
        <v>6</v>
      </c>
    </row>
    <row r="889" spans="1:16" x14ac:dyDescent="0.3">
      <c r="A889">
        <v>908</v>
      </c>
      <c r="B889" t="s">
        <v>862</v>
      </c>
      <c r="C889" t="s">
        <v>3057</v>
      </c>
      <c r="D889" t="s">
        <v>51</v>
      </c>
      <c r="E889" t="s">
        <v>16</v>
      </c>
      <c r="F889">
        <v>30</v>
      </c>
      <c r="G889" t="s">
        <v>3058</v>
      </c>
      <c r="H889" t="s">
        <v>3059</v>
      </c>
      <c r="I889" t="s">
        <v>187</v>
      </c>
      <c r="J889" s="6">
        <v>44753</v>
      </c>
      <c r="K889">
        <v>80</v>
      </c>
      <c r="L889" t="s">
        <v>64</v>
      </c>
      <c r="M889">
        <f t="shared" si="26"/>
        <v>0</v>
      </c>
      <c r="N889" s="23" t="s">
        <v>11019</v>
      </c>
      <c r="O889" s="23" t="s">
        <v>6</v>
      </c>
      <c r="P889" s="23">
        <f t="shared" si="27"/>
        <v>6</v>
      </c>
    </row>
    <row r="890" spans="1:16" x14ac:dyDescent="0.3">
      <c r="A890">
        <v>910</v>
      </c>
      <c r="B890" t="s">
        <v>1856</v>
      </c>
      <c r="C890" t="s">
        <v>3060</v>
      </c>
      <c r="D890" t="s">
        <v>51</v>
      </c>
      <c r="E890" t="s">
        <v>16</v>
      </c>
      <c r="F890">
        <v>30</v>
      </c>
      <c r="G890" t="s">
        <v>3061</v>
      </c>
      <c r="H890" t="s">
        <v>6</v>
      </c>
      <c r="I890" t="s">
        <v>32</v>
      </c>
      <c r="J890" s="6">
        <v>44442</v>
      </c>
      <c r="K890">
        <v>87</v>
      </c>
      <c r="L890" t="s">
        <v>80</v>
      </c>
      <c r="M890">
        <f t="shared" si="26"/>
        <v>0</v>
      </c>
      <c r="N890" s="23" t="s">
        <v>11020</v>
      </c>
      <c r="O890" s="23" t="s">
        <v>10422</v>
      </c>
      <c r="P890" s="23">
        <f t="shared" si="27"/>
        <v>4</v>
      </c>
    </row>
    <row r="891" spans="1:16" x14ac:dyDescent="0.3">
      <c r="A891">
        <v>911</v>
      </c>
      <c r="B891" t="s">
        <v>3062</v>
      </c>
      <c r="C891" t="s">
        <v>1414</v>
      </c>
      <c r="D891" t="s">
        <v>28</v>
      </c>
      <c r="E891" t="s">
        <v>29</v>
      </c>
      <c r="F891">
        <v>30</v>
      </c>
      <c r="G891" t="s">
        <v>3063</v>
      </c>
      <c r="H891" t="s">
        <v>3064</v>
      </c>
      <c r="I891" t="s">
        <v>32</v>
      </c>
      <c r="J891" s="6" t="s">
        <v>13982</v>
      </c>
      <c r="K891">
        <v>20</v>
      </c>
      <c r="L891" t="s">
        <v>20</v>
      </c>
      <c r="M891">
        <f t="shared" si="26"/>
        <v>0</v>
      </c>
      <c r="N891" s="23" t="s">
        <v>11021</v>
      </c>
      <c r="O891" s="23" t="s">
        <v>10476</v>
      </c>
      <c r="P891" s="23">
        <f t="shared" si="27"/>
        <v>5</v>
      </c>
    </row>
    <row r="892" spans="1:16" x14ac:dyDescent="0.3">
      <c r="A892">
        <v>912</v>
      </c>
      <c r="B892" t="s">
        <v>3065</v>
      </c>
      <c r="C892" t="s">
        <v>3066</v>
      </c>
      <c r="D892" t="s">
        <v>28</v>
      </c>
      <c r="E892" t="s">
        <v>29</v>
      </c>
      <c r="F892">
        <v>30</v>
      </c>
      <c r="G892" t="s">
        <v>3067</v>
      </c>
      <c r="H892" t="s">
        <v>1221</v>
      </c>
      <c r="I892" t="s">
        <v>124</v>
      </c>
      <c r="J892" s="6" t="s">
        <v>13983</v>
      </c>
      <c r="K892">
        <v>98</v>
      </c>
      <c r="L892" t="s">
        <v>64</v>
      </c>
      <c r="M892">
        <f t="shared" si="26"/>
        <v>0</v>
      </c>
      <c r="N892" s="23" t="s">
        <v>11022</v>
      </c>
      <c r="O892" s="23" t="s">
        <v>1021</v>
      </c>
      <c r="P892" s="23">
        <f t="shared" si="27"/>
        <v>6</v>
      </c>
    </row>
    <row r="893" spans="1:16" x14ac:dyDescent="0.3">
      <c r="A893">
        <v>913</v>
      </c>
      <c r="B893" t="s">
        <v>3068</v>
      </c>
      <c r="C893" t="s">
        <v>3019</v>
      </c>
      <c r="D893" t="s">
        <v>41</v>
      </c>
      <c r="E893" t="s">
        <v>16</v>
      </c>
      <c r="F893">
        <v>60</v>
      </c>
      <c r="G893" t="s">
        <v>14472</v>
      </c>
      <c r="H893" t="s">
        <v>3070</v>
      </c>
      <c r="I893" t="s">
        <v>575</v>
      </c>
      <c r="J893" s="6" t="s">
        <v>13936</v>
      </c>
      <c r="K893">
        <v>82</v>
      </c>
      <c r="L893" t="s">
        <v>54</v>
      </c>
      <c r="M893">
        <f t="shared" si="26"/>
        <v>0</v>
      </c>
      <c r="N893" s="23" t="s">
        <v>11023</v>
      </c>
      <c r="O893" s="23" t="s">
        <v>10422</v>
      </c>
      <c r="P893" s="23">
        <f t="shared" si="27"/>
        <v>4</v>
      </c>
    </row>
    <row r="894" spans="1:16" x14ac:dyDescent="0.3">
      <c r="A894">
        <v>914</v>
      </c>
      <c r="B894" t="s">
        <v>1169</v>
      </c>
      <c r="C894" t="s">
        <v>3071</v>
      </c>
      <c r="D894" t="s">
        <v>28</v>
      </c>
      <c r="E894" t="s">
        <v>29</v>
      </c>
      <c r="F894">
        <v>60</v>
      </c>
      <c r="G894" t="s">
        <v>3072</v>
      </c>
      <c r="H894" t="s">
        <v>1011</v>
      </c>
      <c r="I894" t="s">
        <v>32</v>
      </c>
      <c r="J894" s="6">
        <v>43897</v>
      </c>
      <c r="K894">
        <v>64</v>
      </c>
      <c r="L894" t="s">
        <v>101</v>
      </c>
      <c r="M894">
        <f t="shared" si="26"/>
        <v>0</v>
      </c>
      <c r="N894" s="23" t="s">
        <v>4041</v>
      </c>
      <c r="O894" s="23" t="s">
        <v>11024</v>
      </c>
      <c r="P894" s="23">
        <f t="shared" si="27"/>
        <v>9</v>
      </c>
    </row>
    <row r="895" spans="1:16" x14ac:dyDescent="0.3">
      <c r="A895">
        <v>915</v>
      </c>
      <c r="B895" t="s">
        <v>3073</v>
      </c>
      <c r="C895" t="s">
        <v>3074</v>
      </c>
      <c r="D895" t="s">
        <v>28</v>
      </c>
      <c r="E895" t="s">
        <v>29</v>
      </c>
      <c r="F895">
        <v>90</v>
      </c>
      <c r="G895" t="s">
        <v>3075</v>
      </c>
      <c r="H895" t="s">
        <v>109</v>
      </c>
      <c r="I895" t="s">
        <v>110</v>
      </c>
      <c r="J895" s="6" t="s">
        <v>13748</v>
      </c>
      <c r="K895">
        <v>23</v>
      </c>
      <c r="L895" t="s">
        <v>70</v>
      </c>
      <c r="M895">
        <f t="shared" si="26"/>
        <v>0</v>
      </c>
      <c r="N895" s="23" t="s">
        <v>4041</v>
      </c>
      <c r="O895" s="23" t="s">
        <v>11025</v>
      </c>
      <c r="P895" s="23">
        <f t="shared" si="27"/>
        <v>7</v>
      </c>
    </row>
    <row r="896" spans="1:16" x14ac:dyDescent="0.3">
      <c r="A896">
        <v>916</v>
      </c>
      <c r="B896" t="s">
        <v>3076</v>
      </c>
      <c r="C896" t="s">
        <v>3077</v>
      </c>
      <c r="D896" t="s">
        <v>51</v>
      </c>
      <c r="E896" t="s">
        <v>16</v>
      </c>
      <c r="F896">
        <v>90</v>
      </c>
      <c r="G896" t="s">
        <v>14843</v>
      </c>
      <c r="H896" t="s">
        <v>518</v>
      </c>
      <c r="I896" t="s">
        <v>32</v>
      </c>
      <c r="J896" s="6">
        <v>44113</v>
      </c>
      <c r="K896">
        <v>69</v>
      </c>
      <c r="L896" t="s">
        <v>101</v>
      </c>
      <c r="M896">
        <f t="shared" si="26"/>
        <v>0</v>
      </c>
      <c r="N896" s="23" t="s">
        <v>11026</v>
      </c>
      <c r="O896" s="23" t="s">
        <v>384</v>
      </c>
      <c r="P896" s="23">
        <f t="shared" si="27"/>
        <v>5</v>
      </c>
    </row>
    <row r="897" spans="1:16" x14ac:dyDescent="0.3">
      <c r="A897">
        <v>917</v>
      </c>
      <c r="B897" t="s">
        <v>3079</v>
      </c>
      <c r="C897" t="s">
        <v>783</v>
      </c>
      <c r="D897" t="s">
        <v>15</v>
      </c>
      <c r="E897" t="s">
        <v>16</v>
      </c>
      <c r="F897">
        <v>60</v>
      </c>
      <c r="G897" t="s">
        <v>3080</v>
      </c>
      <c r="H897" t="s">
        <v>350</v>
      </c>
      <c r="I897" t="s">
        <v>25</v>
      </c>
      <c r="J897" s="6">
        <v>44751</v>
      </c>
      <c r="K897">
        <v>79</v>
      </c>
      <c r="L897" t="s">
        <v>45</v>
      </c>
      <c r="M897">
        <f t="shared" si="26"/>
        <v>0</v>
      </c>
      <c r="N897" s="23" t="s">
        <v>244</v>
      </c>
      <c r="O897" s="23" t="s">
        <v>10422</v>
      </c>
      <c r="P897" s="23">
        <f t="shared" si="27"/>
        <v>4</v>
      </c>
    </row>
    <row r="898" spans="1:16" x14ac:dyDescent="0.3">
      <c r="A898">
        <v>918</v>
      </c>
      <c r="B898" t="s">
        <v>3081</v>
      </c>
      <c r="C898" t="s">
        <v>300</v>
      </c>
      <c r="D898" t="s">
        <v>15</v>
      </c>
      <c r="E898" t="s">
        <v>16</v>
      </c>
      <c r="F898">
        <v>30</v>
      </c>
      <c r="G898" t="s">
        <v>3082</v>
      </c>
      <c r="H898" t="s">
        <v>652</v>
      </c>
      <c r="I898" t="s">
        <v>32</v>
      </c>
      <c r="J898" s="6">
        <v>44807</v>
      </c>
      <c r="K898">
        <v>49</v>
      </c>
      <c r="L898" t="s">
        <v>33</v>
      </c>
      <c r="M898">
        <f t="shared" ref="M898:M961" si="28">COUNTBLANK(A898:L898)</f>
        <v>0</v>
      </c>
      <c r="N898" s="23" t="s">
        <v>11027</v>
      </c>
      <c r="O898" s="23" t="s">
        <v>6</v>
      </c>
      <c r="P898" s="23">
        <f t="shared" ref="P898:P961" si="29">LEN(O898)</f>
        <v>6</v>
      </c>
    </row>
    <row r="899" spans="1:16" x14ac:dyDescent="0.3">
      <c r="A899">
        <v>919</v>
      </c>
      <c r="B899" t="s">
        <v>3083</v>
      </c>
      <c r="C899" t="s">
        <v>3084</v>
      </c>
      <c r="D899" t="s">
        <v>28</v>
      </c>
      <c r="E899" t="s">
        <v>29</v>
      </c>
      <c r="F899">
        <v>60</v>
      </c>
      <c r="G899" t="s">
        <v>3086</v>
      </c>
      <c r="H899" t="s">
        <v>1206</v>
      </c>
      <c r="I899" t="s">
        <v>294</v>
      </c>
      <c r="J899" s="6" t="s">
        <v>13984</v>
      </c>
      <c r="K899">
        <v>21</v>
      </c>
      <c r="L899" t="s">
        <v>54</v>
      </c>
      <c r="M899">
        <f t="shared" si="28"/>
        <v>0</v>
      </c>
      <c r="N899" s="23" t="s">
        <v>11028</v>
      </c>
      <c r="O899" s="23" t="s">
        <v>10416</v>
      </c>
      <c r="P899" s="23">
        <f t="shared" si="29"/>
        <v>4</v>
      </c>
    </row>
    <row r="900" spans="1:16" x14ac:dyDescent="0.3">
      <c r="A900">
        <v>920</v>
      </c>
      <c r="B900" t="s">
        <v>1678</v>
      </c>
      <c r="C900" t="s">
        <v>3087</v>
      </c>
      <c r="D900" t="s">
        <v>28</v>
      </c>
      <c r="E900" t="s">
        <v>29</v>
      </c>
      <c r="F900">
        <v>30</v>
      </c>
      <c r="G900" t="s">
        <v>14473</v>
      </c>
      <c r="H900" t="s">
        <v>154</v>
      </c>
      <c r="I900" t="s">
        <v>25</v>
      </c>
      <c r="J900" s="6" t="s">
        <v>13985</v>
      </c>
      <c r="K900">
        <v>53</v>
      </c>
      <c r="L900" t="s">
        <v>101</v>
      </c>
      <c r="M900">
        <f t="shared" si="28"/>
        <v>0</v>
      </c>
      <c r="N900" s="23" t="s">
        <v>11029</v>
      </c>
      <c r="O900" s="23" t="s">
        <v>10449</v>
      </c>
      <c r="P900" s="23">
        <f t="shared" si="29"/>
        <v>7</v>
      </c>
    </row>
    <row r="901" spans="1:16" x14ac:dyDescent="0.3">
      <c r="A901">
        <v>921</v>
      </c>
      <c r="B901" t="s">
        <v>3089</v>
      </c>
      <c r="C901" t="s">
        <v>3090</v>
      </c>
      <c r="D901" t="s">
        <v>28</v>
      </c>
      <c r="E901" t="s">
        <v>29</v>
      </c>
      <c r="F901">
        <v>30</v>
      </c>
      <c r="G901" t="s">
        <v>3091</v>
      </c>
      <c r="H901" t="s">
        <v>3092</v>
      </c>
      <c r="I901" t="s">
        <v>886</v>
      </c>
      <c r="J901" s="6" t="s">
        <v>13986</v>
      </c>
      <c r="K901">
        <v>40</v>
      </c>
      <c r="L901" t="s">
        <v>70</v>
      </c>
      <c r="M901">
        <f t="shared" si="28"/>
        <v>0</v>
      </c>
      <c r="N901" s="23" t="s">
        <v>11030</v>
      </c>
      <c r="O901" s="23" t="s">
        <v>6</v>
      </c>
      <c r="P901" s="23">
        <f t="shared" si="29"/>
        <v>6</v>
      </c>
    </row>
    <row r="902" spans="1:16" x14ac:dyDescent="0.3">
      <c r="A902">
        <v>922</v>
      </c>
      <c r="B902" t="s">
        <v>542</v>
      </c>
      <c r="C902" t="s">
        <v>2431</v>
      </c>
      <c r="D902" t="s">
        <v>15</v>
      </c>
      <c r="E902" t="s">
        <v>16</v>
      </c>
      <c r="F902">
        <v>90</v>
      </c>
      <c r="G902" t="s">
        <v>14474</v>
      </c>
      <c r="H902" t="s">
        <v>818</v>
      </c>
      <c r="I902" t="s">
        <v>819</v>
      </c>
      <c r="J902" s="6" t="s">
        <v>13666</v>
      </c>
      <c r="K902">
        <v>84</v>
      </c>
      <c r="L902" t="s">
        <v>39</v>
      </c>
      <c r="M902">
        <f t="shared" si="28"/>
        <v>0</v>
      </c>
      <c r="N902" s="23" t="s">
        <v>11030</v>
      </c>
      <c r="O902" s="23" t="s">
        <v>10454</v>
      </c>
      <c r="P902" s="23">
        <f t="shared" si="29"/>
        <v>4</v>
      </c>
    </row>
    <row r="903" spans="1:16" x14ac:dyDescent="0.3">
      <c r="A903">
        <v>923</v>
      </c>
      <c r="B903" t="s">
        <v>3094</v>
      </c>
      <c r="C903" t="s">
        <v>3095</v>
      </c>
      <c r="D903" t="s">
        <v>51</v>
      </c>
      <c r="E903" t="s">
        <v>16</v>
      </c>
      <c r="F903">
        <v>30</v>
      </c>
      <c r="G903" t="s">
        <v>3096</v>
      </c>
      <c r="H903" t="s">
        <v>579</v>
      </c>
      <c r="I903" t="s">
        <v>32</v>
      </c>
      <c r="J903" s="6" t="s">
        <v>13803</v>
      </c>
      <c r="K903">
        <v>100</v>
      </c>
      <c r="L903" t="s">
        <v>54</v>
      </c>
      <c r="M903">
        <f t="shared" si="28"/>
        <v>0</v>
      </c>
      <c r="N903" s="23" t="s">
        <v>11031</v>
      </c>
      <c r="O903" s="23" t="s">
        <v>9969</v>
      </c>
      <c r="P903" s="23">
        <f t="shared" si="29"/>
        <v>6</v>
      </c>
    </row>
    <row r="904" spans="1:16" x14ac:dyDescent="0.3">
      <c r="A904">
        <v>924</v>
      </c>
      <c r="B904" t="s">
        <v>3097</v>
      </c>
      <c r="C904" t="s">
        <v>3098</v>
      </c>
      <c r="D904" t="s">
        <v>28</v>
      </c>
      <c r="E904" t="s">
        <v>29</v>
      </c>
      <c r="F904">
        <v>60</v>
      </c>
      <c r="G904" t="s">
        <v>3099</v>
      </c>
      <c r="H904" t="s">
        <v>3100</v>
      </c>
      <c r="I904" t="s">
        <v>32</v>
      </c>
      <c r="J904" s="6">
        <v>44047</v>
      </c>
      <c r="K904">
        <v>72</v>
      </c>
      <c r="L904" t="s">
        <v>64</v>
      </c>
      <c r="M904">
        <f t="shared" si="28"/>
        <v>0</v>
      </c>
      <c r="N904" s="23" t="s">
        <v>11032</v>
      </c>
      <c r="O904" s="23" t="s">
        <v>10420</v>
      </c>
      <c r="P904" s="23">
        <f t="shared" si="29"/>
        <v>6</v>
      </c>
    </row>
    <row r="905" spans="1:16" x14ac:dyDescent="0.3">
      <c r="A905">
        <v>925</v>
      </c>
      <c r="B905" t="s">
        <v>3101</v>
      </c>
      <c r="C905" t="s">
        <v>3102</v>
      </c>
      <c r="D905" t="s">
        <v>28</v>
      </c>
      <c r="E905" t="s">
        <v>29</v>
      </c>
      <c r="F905">
        <v>90</v>
      </c>
      <c r="G905" t="s">
        <v>3099</v>
      </c>
      <c r="H905" t="s">
        <v>1150</v>
      </c>
      <c r="I905" t="s">
        <v>32</v>
      </c>
      <c r="J905" s="6" t="s">
        <v>13868</v>
      </c>
      <c r="K905">
        <v>92</v>
      </c>
      <c r="L905" t="s">
        <v>54</v>
      </c>
      <c r="M905">
        <f t="shared" si="28"/>
        <v>0</v>
      </c>
      <c r="N905" s="23" t="s">
        <v>11032</v>
      </c>
      <c r="O905" s="23" t="s">
        <v>10420</v>
      </c>
      <c r="P905" s="23">
        <f t="shared" si="29"/>
        <v>6</v>
      </c>
    </row>
    <row r="906" spans="1:16" x14ac:dyDescent="0.3">
      <c r="A906">
        <v>926</v>
      </c>
      <c r="B906" t="s">
        <v>3103</v>
      </c>
      <c r="C906" t="s">
        <v>878</v>
      </c>
      <c r="D906" t="s">
        <v>15</v>
      </c>
      <c r="E906" t="s">
        <v>16</v>
      </c>
      <c r="F906">
        <v>30</v>
      </c>
      <c r="G906" t="s">
        <v>3104</v>
      </c>
      <c r="H906" t="s">
        <v>191</v>
      </c>
      <c r="I906" t="s">
        <v>89</v>
      </c>
      <c r="J906" s="6" t="s">
        <v>13987</v>
      </c>
      <c r="K906">
        <v>22</v>
      </c>
      <c r="L906" t="s">
        <v>45</v>
      </c>
      <c r="M906">
        <f t="shared" si="28"/>
        <v>0</v>
      </c>
      <c r="N906" s="23" t="s">
        <v>11033</v>
      </c>
      <c r="O906" s="23" t="s">
        <v>10417</v>
      </c>
      <c r="P906" s="23">
        <f t="shared" si="29"/>
        <v>5</v>
      </c>
    </row>
    <row r="907" spans="1:16" x14ac:dyDescent="0.3">
      <c r="A907">
        <v>927</v>
      </c>
      <c r="B907" t="s">
        <v>3105</v>
      </c>
      <c r="C907" t="s">
        <v>3106</v>
      </c>
      <c r="D907" t="s">
        <v>15</v>
      </c>
      <c r="E907" t="s">
        <v>16</v>
      </c>
      <c r="F907">
        <v>30</v>
      </c>
      <c r="G907" t="s">
        <v>3107</v>
      </c>
      <c r="H907" t="s">
        <v>1864</v>
      </c>
      <c r="I907" t="s">
        <v>294</v>
      </c>
      <c r="J907" s="6">
        <v>44078</v>
      </c>
      <c r="K907">
        <v>35</v>
      </c>
      <c r="L907" t="s">
        <v>64</v>
      </c>
      <c r="M907">
        <f t="shared" si="28"/>
        <v>0</v>
      </c>
      <c r="N907" s="23" t="s">
        <v>11034</v>
      </c>
      <c r="O907" s="23" t="s">
        <v>10417</v>
      </c>
      <c r="P907" s="23">
        <f t="shared" si="29"/>
        <v>5</v>
      </c>
    </row>
    <row r="908" spans="1:16" x14ac:dyDescent="0.3">
      <c r="A908">
        <v>928</v>
      </c>
      <c r="B908" t="s">
        <v>3108</v>
      </c>
      <c r="C908" t="s">
        <v>3109</v>
      </c>
      <c r="D908" t="s">
        <v>15</v>
      </c>
      <c r="E908" t="s">
        <v>16</v>
      </c>
      <c r="F908">
        <v>90</v>
      </c>
      <c r="G908" t="s">
        <v>3110</v>
      </c>
      <c r="H908" t="s">
        <v>2676</v>
      </c>
      <c r="I908" t="s">
        <v>32</v>
      </c>
      <c r="J908" s="6">
        <v>44170</v>
      </c>
      <c r="K908">
        <v>51</v>
      </c>
      <c r="L908" t="s">
        <v>64</v>
      </c>
      <c r="M908">
        <f t="shared" si="28"/>
        <v>0</v>
      </c>
      <c r="N908" s="23" t="s">
        <v>649</v>
      </c>
      <c r="O908" s="23" t="s">
        <v>10422</v>
      </c>
      <c r="P908" s="23">
        <f t="shared" si="29"/>
        <v>4</v>
      </c>
    </row>
    <row r="909" spans="1:16" x14ac:dyDescent="0.3">
      <c r="A909">
        <v>929</v>
      </c>
      <c r="B909" t="s">
        <v>3111</v>
      </c>
      <c r="C909" t="s">
        <v>508</v>
      </c>
      <c r="D909" t="s">
        <v>28</v>
      </c>
      <c r="E909" t="s">
        <v>29</v>
      </c>
      <c r="F909">
        <v>60</v>
      </c>
      <c r="G909" t="s">
        <v>3112</v>
      </c>
      <c r="H909" t="s">
        <v>1519</v>
      </c>
      <c r="I909" t="s">
        <v>32</v>
      </c>
      <c r="J909" s="6">
        <v>43931</v>
      </c>
      <c r="K909">
        <v>34</v>
      </c>
      <c r="L909" t="s">
        <v>33</v>
      </c>
      <c r="M909">
        <f t="shared" si="28"/>
        <v>0</v>
      </c>
      <c r="N909" s="23" t="s">
        <v>11035</v>
      </c>
      <c r="O909" s="23" t="s">
        <v>6</v>
      </c>
      <c r="P909" s="23">
        <f t="shared" si="29"/>
        <v>6</v>
      </c>
    </row>
    <row r="910" spans="1:16" x14ac:dyDescent="0.3">
      <c r="A910">
        <v>930</v>
      </c>
      <c r="B910" t="s">
        <v>3113</v>
      </c>
      <c r="C910" t="s">
        <v>3114</v>
      </c>
      <c r="D910" t="s">
        <v>28</v>
      </c>
      <c r="E910" t="s">
        <v>29</v>
      </c>
      <c r="F910">
        <v>90</v>
      </c>
      <c r="G910" t="s">
        <v>3115</v>
      </c>
      <c r="H910" t="s">
        <v>3116</v>
      </c>
      <c r="I910" t="s">
        <v>32</v>
      </c>
      <c r="J910" s="6">
        <v>43983</v>
      </c>
      <c r="K910">
        <v>11</v>
      </c>
      <c r="L910" t="s">
        <v>159</v>
      </c>
      <c r="M910">
        <f t="shared" si="28"/>
        <v>0</v>
      </c>
      <c r="N910" s="23" t="s">
        <v>4320</v>
      </c>
      <c r="O910" s="23" t="s">
        <v>10417</v>
      </c>
      <c r="P910" s="23">
        <f t="shared" si="29"/>
        <v>5</v>
      </c>
    </row>
    <row r="911" spans="1:16" x14ac:dyDescent="0.3">
      <c r="A911">
        <v>931</v>
      </c>
      <c r="B911" t="s">
        <v>3117</v>
      </c>
      <c r="C911" t="s">
        <v>3118</v>
      </c>
      <c r="D911" t="s">
        <v>28</v>
      </c>
      <c r="E911" t="s">
        <v>29</v>
      </c>
      <c r="F911">
        <v>30</v>
      </c>
      <c r="G911" t="s">
        <v>3119</v>
      </c>
      <c r="H911" t="s">
        <v>279</v>
      </c>
      <c r="I911" t="s">
        <v>213</v>
      </c>
      <c r="J911" s="6">
        <v>44751</v>
      </c>
      <c r="K911">
        <v>31</v>
      </c>
      <c r="L911" t="s">
        <v>159</v>
      </c>
      <c r="M911">
        <f t="shared" si="28"/>
        <v>0</v>
      </c>
      <c r="N911" s="23" t="s">
        <v>11036</v>
      </c>
      <c r="O911" s="23" t="s">
        <v>10453</v>
      </c>
      <c r="P911" s="23">
        <f t="shared" si="29"/>
        <v>7</v>
      </c>
    </row>
    <row r="912" spans="1:16" x14ac:dyDescent="0.3">
      <c r="A912">
        <v>932</v>
      </c>
      <c r="B912" t="s">
        <v>596</v>
      </c>
      <c r="C912" t="s">
        <v>3120</v>
      </c>
      <c r="D912" t="s">
        <v>28</v>
      </c>
      <c r="E912" t="s">
        <v>29</v>
      </c>
      <c r="F912">
        <v>60</v>
      </c>
      <c r="G912" t="s">
        <v>3121</v>
      </c>
      <c r="H912" t="s">
        <v>3122</v>
      </c>
      <c r="I912" t="s">
        <v>1035</v>
      </c>
      <c r="J912" s="6" t="s">
        <v>13988</v>
      </c>
      <c r="K912">
        <v>85</v>
      </c>
      <c r="L912" t="s">
        <v>54</v>
      </c>
      <c r="M912">
        <f t="shared" si="28"/>
        <v>0</v>
      </c>
      <c r="N912" s="23" t="s">
        <v>11037</v>
      </c>
      <c r="O912" s="23" t="s">
        <v>10422</v>
      </c>
      <c r="P912" s="23">
        <f t="shared" si="29"/>
        <v>4</v>
      </c>
    </row>
    <row r="913" spans="1:16" x14ac:dyDescent="0.3">
      <c r="A913">
        <v>933</v>
      </c>
      <c r="B913" t="s">
        <v>2399</v>
      </c>
      <c r="C913" t="s">
        <v>253</v>
      </c>
      <c r="D913" t="s">
        <v>28</v>
      </c>
      <c r="E913" t="s">
        <v>29</v>
      </c>
      <c r="F913">
        <v>30</v>
      </c>
      <c r="G913" t="s">
        <v>3123</v>
      </c>
      <c r="H913" t="s">
        <v>2393</v>
      </c>
      <c r="I913" t="s">
        <v>1449</v>
      </c>
      <c r="J913" s="6" t="s">
        <v>13989</v>
      </c>
      <c r="K913">
        <v>25</v>
      </c>
      <c r="L913" t="s">
        <v>39</v>
      </c>
      <c r="M913">
        <f t="shared" si="28"/>
        <v>0</v>
      </c>
      <c r="N913" s="23" t="s">
        <v>2249</v>
      </c>
      <c r="O913" s="23" t="s">
        <v>10468</v>
      </c>
      <c r="P913" s="23">
        <f t="shared" si="29"/>
        <v>8</v>
      </c>
    </row>
    <row r="914" spans="1:16" x14ac:dyDescent="0.3">
      <c r="A914">
        <v>934</v>
      </c>
      <c r="B914" t="s">
        <v>3124</v>
      </c>
      <c r="C914" t="s">
        <v>3014</v>
      </c>
      <c r="D914" t="s">
        <v>28</v>
      </c>
      <c r="E914" t="s">
        <v>29</v>
      </c>
      <c r="F914">
        <v>30</v>
      </c>
      <c r="G914" t="s">
        <v>3125</v>
      </c>
      <c r="H914" t="s">
        <v>3126</v>
      </c>
      <c r="I914" t="s">
        <v>32</v>
      </c>
      <c r="J914" s="6" t="s">
        <v>13990</v>
      </c>
      <c r="K914">
        <v>10</v>
      </c>
      <c r="L914" t="s">
        <v>39</v>
      </c>
      <c r="M914">
        <f t="shared" si="28"/>
        <v>0</v>
      </c>
      <c r="N914" s="23" t="s">
        <v>2249</v>
      </c>
      <c r="O914" s="23" t="s">
        <v>10453</v>
      </c>
      <c r="P914" s="23">
        <f t="shared" si="29"/>
        <v>7</v>
      </c>
    </row>
    <row r="915" spans="1:16" x14ac:dyDescent="0.3">
      <c r="A915">
        <v>935</v>
      </c>
      <c r="B915" t="s">
        <v>2142</v>
      </c>
      <c r="C915" t="s">
        <v>3127</v>
      </c>
      <c r="D915" t="s">
        <v>28</v>
      </c>
      <c r="E915" t="s">
        <v>29</v>
      </c>
      <c r="F915">
        <v>30</v>
      </c>
      <c r="G915" t="s">
        <v>14844</v>
      </c>
      <c r="H915" t="s">
        <v>1426</v>
      </c>
      <c r="I915" t="s">
        <v>32</v>
      </c>
      <c r="J915" s="6">
        <v>44356</v>
      </c>
      <c r="K915">
        <v>17</v>
      </c>
      <c r="L915" t="s">
        <v>70</v>
      </c>
      <c r="M915">
        <f t="shared" si="28"/>
        <v>0</v>
      </c>
      <c r="N915" s="23" t="s">
        <v>1996</v>
      </c>
      <c r="O915" s="23" t="s">
        <v>3369</v>
      </c>
      <c r="P915" s="23">
        <f t="shared" si="29"/>
        <v>5</v>
      </c>
    </row>
    <row r="916" spans="1:16" x14ac:dyDescent="0.3">
      <c r="A916">
        <v>936</v>
      </c>
      <c r="B916" t="s">
        <v>3129</v>
      </c>
      <c r="C916" t="s">
        <v>3130</v>
      </c>
      <c r="D916" t="s">
        <v>51</v>
      </c>
      <c r="E916" t="s">
        <v>16</v>
      </c>
      <c r="F916">
        <v>30</v>
      </c>
      <c r="G916" t="s">
        <v>3131</v>
      </c>
      <c r="H916" t="s">
        <v>2348</v>
      </c>
      <c r="I916" t="s">
        <v>32</v>
      </c>
      <c r="J916" s="6">
        <v>44775</v>
      </c>
      <c r="K916">
        <v>74</v>
      </c>
      <c r="L916" t="s">
        <v>101</v>
      </c>
      <c r="M916">
        <f t="shared" si="28"/>
        <v>0</v>
      </c>
      <c r="N916" s="23" t="s">
        <v>11038</v>
      </c>
      <c r="O916" s="23" t="s">
        <v>10660</v>
      </c>
      <c r="P916" s="23">
        <f t="shared" si="29"/>
        <v>4</v>
      </c>
    </row>
    <row r="917" spans="1:16" x14ac:dyDescent="0.3">
      <c r="A917">
        <v>937</v>
      </c>
      <c r="B917" t="s">
        <v>3132</v>
      </c>
      <c r="C917" t="s">
        <v>1817</v>
      </c>
      <c r="D917" t="s">
        <v>51</v>
      </c>
      <c r="E917" t="s">
        <v>16</v>
      </c>
      <c r="F917">
        <v>90</v>
      </c>
      <c r="G917" t="s">
        <v>13524</v>
      </c>
      <c r="H917" t="s">
        <v>3134</v>
      </c>
      <c r="I917" t="s">
        <v>294</v>
      </c>
      <c r="J917" s="6">
        <v>44199</v>
      </c>
      <c r="K917">
        <v>37</v>
      </c>
      <c r="L917" t="s">
        <v>54</v>
      </c>
      <c r="M917">
        <f t="shared" si="28"/>
        <v>0</v>
      </c>
      <c r="N917" s="23" t="s">
        <v>11039</v>
      </c>
      <c r="O917" s="23" t="s">
        <v>10506</v>
      </c>
      <c r="P917" s="23">
        <f t="shared" si="29"/>
        <v>2</v>
      </c>
    </row>
    <row r="918" spans="1:16" x14ac:dyDescent="0.3">
      <c r="A918">
        <v>938</v>
      </c>
      <c r="B918" t="s">
        <v>1748</v>
      </c>
      <c r="C918" t="s">
        <v>1696</v>
      </c>
      <c r="D918" t="s">
        <v>28</v>
      </c>
      <c r="E918" t="s">
        <v>29</v>
      </c>
      <c r="F918">
        <v>90</v>
      </c>
      <c r="G918" t="s">
        <v>14384</v>
      </c>
      <c r="H918" t="s">
        <v>2655</v>
      </c>
      <c r="I918" t="s">
        <v>1083</v>
      </c>
      <c r="J918" s="6">
        <v>43873</v>
      </c>
      <c r="K918">
        <v>67</v>
      </c>
      <c r="L918" t="s">
        <v>70</v>
      </c>
      <c r="M918">
        <f t="shared" si="28"/>
        <v>0</v>
      </c>
      <c r="N918" s="23" t="s">
        <v>11040</v>
      </c>
      <c r="O918" s="23" t="s">
        <v>10684</v>
      </c>
      <c r="P918" s="23">
        <f t="shared" si="29"/>
        <v>2</v>
      </c>
    </row>
    <row r="919" spans="1:16" x14ac:dyDescent="0.3">
      <c r="A919">
        <v>939</v>
      </c>
      <c r="B919" t="s">
        <v>3136</v>
      </c>
      <c r="C919" t="s">
        <v>3137</v>
      </c>
      <c r="D919" t="s">
        <v>15</v>
      </c>
      <c r="E919" t="s">
        <v>16</v>
      </c>
      <c r="F919">
        <v>60</v>
      </c>
      <c r="G919" t="s">
        <v>14475</v>
      </c>
      <c r="H919" t="s">
        <v>139</v>
      </c>
      <c r="I919" t="s">
        <v>2593</v>
      </c>
      <c r="J919" s="6">
        <v>44259</v>
      </c>
      <c r="K919">
        <v>9</v>
      </c>
      <c r="L919" t="s">
        <v>39</v>
      </c>
      <c r="M919">
        <f t="shared" si="28"/>
        <v>0</v>
      </c>
      <c r="N919" s="23" t="s">
        <v>11041</v>
      </c>
      <c r="O919" s="23" t="s">
        <v>10449</v>
      </c>
      <c r="P919" s="23">
        <f t="shared" si="29"/>
        <v>7</v>
      </c>
    </row>
    <row r="920" spans="1:16" x14ac:dyDescent="0.3">
      <c r="A920">
        <v>940</v>
      </c>
      <c r="B920" t="s">
        <v>1312</v>
      </c>
      <c r="C920" t="s">
        <v>1989</v>
      </c>
      <c r="D920" t="s">
        <v>28</v>
      </c>
      <c r="E920" t="s">
        <v>29</v>
      </c>
      <c r="F920">
        <v>30</v>
      </c>
      <c r="G920" t="s">
        <v>3139</v>
      </c>
      <c r="H920" t="s">
        <v>2418</v>
      </c>
      <c r="I920" t="s">
        <v>32</v>
      </c>
      <c r="J920" s="6">
        <v>43984</v>
      </c>
      <c r="K920">
        <v>40</v>
      </c>
      <c r="L920" t="s">
        <v>101</v>
      </c>
      <c r="M920">
        <f t="shared" si="28"/>
        <v>0</v>
      </c>
      <c r="N920" s="23" t="s">
        <v>11041</v>
      </c>
      <c r="O920" s="23" t="s">
        <v>10416</v>
      </c>
      <c r="P920" s="23">
        <f t="shared" si="29"/>
        <v>4</v>
      </c>
    </row>
    <row r="921" spans="1:16" x14ac:dyDescent="0.3">
      <c r="A921">
        <v>941</v>
      </c>
      <c r="B921" t="s">
        <v>3140</v>
      </c>
      <c r="C921" t="s">
        <v>3141</v>
      </c>
      <c r="D921" t="s">
        <v>28</v>
      </c>
      <c r="E921" t="s">
        <v>29</v>
      </c>
      <c r="F921">
        <v>30</v>
      </c>
      <c r="G921" t="s">
        <v>3142</v>
      </c>
      <c r="H921" t="s">
        <v>1848</v>
      </c>
      <c r="I921" t="s">
        <v>839</v>
      </c>
      <c r="J921" s="6" t="s">
        <v>13938</v>
      </c>
      <c r="K921">
        <v>44</v>
      </c>
      <c r="L921" t="s">
        <v>159</v>
      </c>
      <c r="M921">
        <f t="shared" si="28"/>
        <v>0</v>
      </c>
      <c r="N921" s="23" t="s">
        <v>11041</v>
      </c>
      <c r="O921" s="23" t="s">
        <v>10438</v>
      </c>
      <c r="P921" s="23">
        <f t="shared" si="29"/>
        <v>5</v>
      </c>
    </row>
    <row r="922" spans="1:16" x14ac:dyDescent="0.3">
      <c r="A922">
        <v>942</v>
      </c>
      <c r="B922" t="s">
        <v>2153</v>
      </c>
      <c r="C922" t="s">
        <v>3143</v>
      </c>
      <c r="D922" t="s">
        <v>28</v>
      </c>
      <c r="E922" t="s">
        <v>29</v>
      </c>
      <c r="F922">
        <v>30</v>
      </c>
      <c r="G922" t="s">
        <v>3144</v>
      </c>
      <c r="H922" t="s">
        <v>2720</v>
      </c>
      <c r="I922" t="s">
        <v>32</v>
      </c>
      <c r="J922" s="6" t="s">
        <v>13942</v>
      </c>
      <c r="K922">
        <v>50</v>
      </c>
      <c r="L922" t="s">
        <v>159</v>
      </c>
      <c r="M922">
        <f t="shared" si="28"/>
        <v>0</v>
      </c>
      <c r="N922" s="23" t="s">
        <v>11042</v>
      </c>
      <c r="O922" s="23" t="s">
        <v>10446</v>
      </c>
      <c r="P922" s="23">
        <f t="shared" si="29"/>
        <v>5</v>
      </c>
    </row>
    <row r="923" spans="1:16" x14ac:dyDescent="0.3">
      <c r="A923">
        <v>943</v>
      </c>
      <c r="B923" t="s">
        <v>3145</v>
      </c>
      <c r="C923" t="s">
        <v>3146</v>
      </c>
      <c r="D923" t="s">
        <v>15</v>
      </c>
      <c r="E923" t="s">
        <v>16</v>
      </c>
      <c r="F923">
        <v>90</v>
      </c>
      <c r="G923" t="s">
        <v>3147</v>
      </c>
      <c r="H923" t="s">
        <v>3148</v>
      </c>
      <c r="I923" t="s">
        <v>146</v>
      </c>
      <c r="J923" s="6">
        <v>43986</v>
      </c>
      <c r="K923">
        <v>19</v>
      </c>
      <c r="L923" t="s">
        <v>101</v>
      </c>
      <c r="M923">
        <f t="shared" si="28"/>
        <v>0</v>
      </c>
      <c r="N923" s="23" t="s">
        <v>6659</v>
      </c>
      <c r="O923" s="23" t="s">
        <v>2355</v>
      </c>
      <c r="P923" s="23">
        <f t="shared" si="29"/>
        <v>4</v>
      </c>
    </row>
    <row r="924" spans="1:16" x14ac:dyDescent="0.3">
      <c r="A924">
        <v>944</v>
      </c>
      <c r="B924" t="s">
        <v>3149</v>
      </c>
      <c r="C924" t="s">
        <v>688</v>
      </c>
      <c r="D924" t="s">
        <v>28</v>
      </c>
      <c r="E924" t="s">
        <v>29</v>
      </c>
      <c r="F924">
        <v>90</v>
      </c>
      <c r="G924" t="s">
        <v>3150</v>
      </c>
      <c r="H924" t="s">
        <v>3151</v>
      </c>
      <c r="I924" t="s">
        <v>32</v>
      </c>
      <c r="J924" s="6" t="s">
        <v>13991</v>
      </c>
      <c r="K924">
        <v>26</v>
      </c>
      <c r="L924" t="s">
        <v>45</v>
      </c>
      <c r="M924">
        <f t="shared" si="28"/>
        <v>0</v>
      </c>
      <c r="N924" s="23" t="s">
        <v>11043</v>
      </c>
      <c r="O924" s="23" t="s">
        <v>10422</v>
      </c>
      <c r="P924" s="23">
        <f t="shared" si="29"/>
        <v>4</v>
      </c>
    </row>
    <row r="925" spans="1:16" x14ac:dyDescent="0.3">
      <c r="A925">
        <v>945</v>
      </c>
      <c r="B925" t="s">
        <v>3152</v>
      </c>
      <c r="C925" t="s">
        <v>210</v>
      </c>
      <c r="D925" t="s">
        <v>51</v>
      </c>
      <c r="E925" t="s">
        <v>16</v>
      </c>
      <c r="F925">
        <v>60</v>
      </c>
      <c r="G925" t="s">
        <v>3153</v>
      </c>
      <c r="H925" t="s">
        <v>1391</v>
      </c>
      <c r="I925" t="s">
        <v>32</v>
      </c>
      <c r="J925" s="6" t="s">
        <v>13992</v>
      </c>
      <c r="K925">
        <v>13</v>
      </c>
      <c r="L925" t="s">
        <v>45</v>
      </c>
      <c r="M925">
        <f t="shared" si="28"/>
        <v>0</v>
      </c>
      <c r="N925" s="23" t="s">
        <v>11044</v>
      </c>
      <c r="O925" s="23" t="s">
        <v>10422</v>
      </c>
      <c r="P925" s="23">
        <f t="shared" si="29"/>
        <v>4</v>
      </c>
    </row>
    <row r="926" spans="1:16" x14ac:dyDescent="0.3">
      <c r="A926">
        <v>946</v>
      </c>
      <c r="B926" t="s">
        <v>3154</v>
      </c>
      <c r="C926" t="s">
        <v>3155</v>
      </c>
      <c r="D926" t="s">
        <v>15</v>
      </c>
      <c r="E926" t="s">
        <v>16</v>
      </c>
      <c r="F926">
        <v>90</v>
      </c>
      <c r="G926" t="s">
        <v>3156</v>
      </c>
      <c r="H926" t="s">
        <v>3157</v>
      </c>
      <c r="I926" t="s">
        <v>32</v>
      </c>
      <c r="J926" s="6">
        <v>44174</v>
      </c>
      <c r="K926">
        <v>33</v>
      </c>
      <c r="L926" t="s">
        <v>39</v>
      </c>
      <c r="M926">
        <f t="shared" si="28"/>
        <v>0</v>
      </c>
      <c r="N926" s="23" t="s">
        <v>736</v>
      </c>
      <c r="O926" s="23" t="s">
        <v>6</v>
      </c>
      <c r="P926" s="23">
        <f t="shared" si="29"/>
        <v>6</v>
      </c>
    </row>
    <row r="927" spans="1:16" x14ac:dyDescent="0.3">
      <c r="A927">
        <v>947</v>
      </c>
      <c r="B927" t="s">
        <v>3158</v>
      </c>
      <c r="C927" t="s">
        <v>3159</v>
      </c>
      <c r="D927" t="s">
        <v>28</v>
      </c>
      <c r="E927" t="s">
        <v>29</v>
      </c>
      <c r="F927">
        <v>90</v>
      </c>
      <c r="G927" t="s">
        <v>3160</v>
      </c>
      <c r="H927" t="s">
        <v>3161</v>
      </c>
      <c r="I927" t="s">
        <v>32</v>
      </c>
      <c r="J927" s="6">
        <v>44412</v>
      </c>
      <c r="K927">
        <v>92</v>
      </c>
      <c r="L927" t="s">
        <v>45</v>
      </c>
      <c r="M927">
        <f t="shared" si="28"/>
        <v>0</v>
      </c>
      <c r="N927" s="23" t="s">
        <v>1786</v>
      </c>
      <c r="O927" s="23" t="s">
        <v>10425</v>
      </c>
      <c r="P927" s="23">
        <f t="shared" si="29"/>
        <v>3</v>
      </c>
    </row>
    <row r="928" spans="1:16" x14ac:dyDescent="0.3">
      <c r="A928">
        <v>948</v>
      </c>
      <c r="B928" t="s">
        <v>1897</v>
      </c>
      <c r="C928" t="s">
        <v>3162</v>
      </c>
      <c r="D928" t="s">
        <v>15</v>
      </c>
      <c r="E928" t="s">
        <v>16</v>
      </c>
      <c r="F928">
        <v>90</v>
      </c>
      <c r="G928" t="s">
        <v>3163</v>
      </c>
      <c r="H928" t="s">
        <v>1001</v>
      </c>
      <c r="I928" t="s">
        <v>32</v>
      </c>
      <c r="J928" s="6">
        <v>44115</v>
      </c>
      <c r="K928">
        <v>75</v>
      </c>
      <c r="L928" t="s">
        <v>39</v>
      </c>
      <c r="M928">
        <f t="shared" si="28"/>
        <v>0</v>
      </c>
      <c r="N928" s="23" t="s">
        <v>11045</v>
      </c>
      <c r="O928" s="23" t="s">
        <v>10422</v>
      </c>
      <c r="P928" s="23">
        <f t="shared" si="29"/>
        <v>4</v>
      </c>
    </row>
    <row r="929" spans="1:16" x14ac:dyDescent="0.3">
      <c r="A929">
        <v>949</v>
      </c>
      <c r="B929" t="s">
        <v>1296</v>
      </c>
      <c r="C929" t="s">
        <v>3164</v>
      </c>
      <c r="D929" t="s">
        <v>15</v>
      </c>
      <c r="E929" t="s">
        <v>16</v>
      </c>
      <c r="F929">
        <v>60</v>
      </c>
      <c r="G929" t="s">
        <v>3163</v>
      </c>
      <c r="H929" t="s">
        <v>3165</v>
      </c>
      <c r="I929" t="s">
        <v>32</v>
      </c>
      <c r="J929" s="6" t="s">
        <v>13740</v>
      </c>
      <c r="K929">
        <v>75</v>
      </c>
      <c r="L929" t="s">
        <v>159</v>
      </c>
      <c r="M929">
        <f t="shared" si="28"/>
        <v>0</v>
      </c>
      <c r="N929" s="23" t="s">
        <v>11045</v>
      </c>
      <c r="O929" s="23" t="s">
        <v>10422</v>
      </c>
      <c r="P929" s="23">
        <f t="shared" si="29"/>
        <v>4</v>
      </c>
    </row>
    <row r="930" spans="1:16" x14ac:dyDescent="0.3">
      <c r="A930">
        <v>950</v>
      </c>
      <c r="B930" t="s">
        <v>3166</v>
      </c>
      <c r="C930" t="s">
        <v>3167</v>
      </c>
      <c r="D930" t="s">
        <v>28</v>
      </c>
      <c r="E930" t="s">
        <v>29</v>
      </c>
      <c r="F930">
        <v>90</v>
      </c>
      <c r="G930" t="s">
        <v>3168</v>
      </c>
      <c r="H930" t="s">
        <v>3169</v>
      </c>
      <c r="I930" t="s">
        <v>110</v>
      </c>
      <c r="J930" s="6" t="s">
        <v>13993</v>
      </c>
      <c r="K930">
        <v>2</v>
      </c>
      <c r="L930" t="s">
        <v>64</v>
      </c>
      <c r="M930">
        <f t="shared" si="28"/>
        <v>0</v>
      </c>
      <c r="N930" s="23" t="s">
        <v>11046</v>
      </c>
      <c r="O930" s="23" t="s">
        <v>3780</v>
      </c>
      <c r="P930" s="23">
        <f t="shared" si="29"/>
        <v>5</v>
      </c>
    </row>
    <row r="931" spans="1:16" x14ac:dyDescent="0.3">
      <c r="A931">
        <v>951</v>
      </c>
      <c r="B931" t="s">
        <v>3170</v>
      </c>
      <c r="C931" t="s">
        <v>3171</v>
      </c>
      <c r="D931" t="s">
        <v>28</v>
      </c>
      <c r="E931" t="s">
        <v>29</v>
      </c>
      <c r="F931">
        <v>60</v>
      </c>
      <c r="G931" t="s">
        <v>3172</v>
      </c>
      <c r="H931" t="s">
        <v>860</v>
      </c>
      <c r="I931" t="s">
        <v>861</v>
      </c>
      <c r="J931" s="6" t="s">
        <v>13704</v>
      </c>
      <c r="K931">
        <v>30</v>
      </c>
      <c r="L931" t="s">
        <v>64</v>
      </c>
      <c r="M931">
        <f t="shared" si="28"/>
        <v>0</v>
      </c>
      <c r="N931" s="23" t="s">
        <v>11047</v>
      </c>
      <c r="O931" s="23" t="s">
        <v>1021</v>
      </c>
      <c r="P931" s="23">
        <f t="shared" si="29"/>
        <v>6</v>
      </c>
    </row>
    <row r="932" spans="1:16" x14ac:dyDescent="0.3">
      <c r="A932">
        <v>952</v>
      </c>
      <c r="B932" t="s">
        <v>1671</v>
      </c>
      <c r="C932" t="s">
        <v>3173</v>
      </c>
      <c r="D932" t="s">
        <v>28</v>
      </c>
      <c r="E932" t="s">
        <v>29</v>
      </c>
      <c r="F932">
        <v>90</v>
      </c>
      <c r="G932" t="s">
        <v>3172</v>
      </c>
      <c r="H932" t="s">
        <v>1632</v>
      </c>
      <c r="I932" t="s">
        <v>32</v>
      </c>
      <c r="J932" s="6" t="s">
        <v>13646</v>
      </c>
      <c r="K932">
        <v>71</v>
      </c>
      <c r="L932" t="s">
        <v>64</v>
      </c>
      <c r="M932">
        <f t="shared" si="28"/>
        <v>0</v>
      </c>
      <c r="N932" s="23" t="s">
        <v>11047</v>
      </c>
      <c r="O932" s="23" t="s">
        <v>1021</v>
      </c>
      <c r="P932" s="23">
        <f t="shared" si="29"/>
        <v>6</v>
      </c>
    </row>
    <row r="933" spans="1:16" x14ac:dyDescent="0.3">
      <c r="A933">
        <v>953</v>
      </c>
      <c r="B933" t="s">
        <v>857</v>
      </c>
      <c r="C933" t="s">
        <v>86</v>
      </c>
      <c r="D933" t="s">
        <v>15</v>
      </c>
      <c r="E933" t="s">
        <v>16</v>
      </c>
      <c r="F933">
        <v>60</v>
      </c>
      <c r="G933" t="s">
        <v>3174</v>
      </c>
      <c r="H933" t="s">
        <v>3175</v>
      </c>
      <c r="I933" t="s">
        <v>1233</v>
      </c>
      <c r="J933" s="6" t="s">
        <v>13994</v>
      </c>
      <c r="K933">
        <v>94</v>
      </c>
      <c r="L933" t="s">
        <v>70</v>
      </c>
      <c r="M933">
        <f t="shared" si="28"/>
        <v>0</v>
      </c>
      <c r="N933" s="23" t="s">
        <v>11048</v>
      </c>
      <c r="O933" s="23" t="s">
        <v>10416</v>
      </c>
      <c r="P933" s="23">
        <f t="shared" si="29"/>
        <v>4</v>
      </c>
    </row>
    <row r="934" spans="1:16" x14ac:dyDescent="0.3">
      <c r="A934">
        <v>954</v>
      </c>
      <c r="B934" t="s">
        <v>3176</v>
      </c>
      <c r="C934" t="s">
        <v>3177</v>
      </c>
      <c r="D934" t="s">
        <v>28</v>
      </c>
      <c r="E934" t="s">
        <v>29</v>
      </c>
      <c r="F934">
        <v>60</v>
      </c>
      <c r="G934" t="s">
        <v>3178</v>
      </c>
      <c r="H934" t="s">
        <v>3179</v>
      </c>
      <c r="I934" t="s">
        <v>187</v>
      </c>
      <c r="J934" s="6" t="s">
        <v>13812</v>
      </c>
      <c r="K934">
        <v>69</v>
      </c>
      <c r="L934" t="s">
        <v>54</v>
      </c>
      <c r="M934">
        <f t="shared" si="28"/>
        <v>0</v>
      </c>
      <c r="N934" s="23" t="s">
        <v>2792</v>
      </c>
      <c r="O934" s="23" t="s">
        <v>4205</v>
      </c>
      <c r="P934" s="23">
        <f t="shared" si="29"/>
        <v>4</v>
      </c>
    </row>
    <row r="935" spans="1:16" x14ac:dyDescent="0.3">
      <c r="A935">
        <v>955</v>
      </c>
      <c r="B935" t="s">
        <v>3180</v>
      </c>
      <c r="C935" t="s">
        <v>3181</v>
      </c>
      <c r="D935" t="s">
        <v>28</v>
      </c>
      <c r="E935" t="s">
        <v>29</v>
      </c>
      <c r="F935">
        <v>90</v>
      </c>
      <c r="G935" t="s">
        <v>14476</v>
      </c>
      <c r="H935" t="s">
        <v>3183</v>
      </c>
      <c r="I935" t="s">
        <v>32</v>
      </c>
      <c r="J935" s="6">
        <v>43932</v>
      </c>
      <c r="K935">
        <v>8</v>
      </c>
      <c r="L935" t="s">
        <v>101</v>
      </c>
      <c r="M935">
        <f t="shared" si="28"/>
        <v>0</v>
      </c>
      <c r="N935" s="23" t="s">
        <v>11049</v>
      </c>
      <c r="O935" s="23" t="s">
        <v>1021</v>
      </c>
      <c r="P935" s="23">
        <f t="shared" si="29"/>
        <v>6</v>
      </c>
    </row>
    <row r="936" spans="1:16" x14ac:dyDescent="0.3">
      <c r="A936">
        <v>956</v>
      </c>
      <c r="B936" t="s">
        <v>165</v>
      </c>
      <c r="C936" t="s">
        <v>1338</v>
      </c>
      <c r="D936" t="s">
        <v>51</v>
      </c>
      <c r="E936" t="s">
        <v>16</v>
      </c>
      <c r="F936">
        <v>90</v>
      </c>
      <c r="G936" t="s">
        <v>14477</v>
      </c>
      <c r="H936" t="s">
        <v>412</v>
      </c>
      <c r="I936" t="s">
        <v>187</v>
      </c>
      <c r="J936" s="6">
        <v>44357</v>
      </c>
      <c r="K936">
        <v>33</v>
      </c>
      <c r="L936" t="s">
        <v>45</v>
      </c>
      <c r="M936">
        <f t="shared" si="28"/>
        <v>0</v>
      </c>
      <c r="N936" s="23" t="s">
        <v>11049</v>
      </c>
      <c r="O936" s="23" t="s">
        <v>10422</v>
      </c>
      <c r="P936" s="23">
        <f t="shared" si="29"/>
        <v>4</v>
      </c>
    </row>
    <row r="937" spans="1:16" x14ac:dyDescent="0.3">
      <c r="A937">
        <v>957</v>
      </c>
      <c r="B937" t="s">
        <v>3185</v>
      </c>
      <c r="C937" t="s">
        <v>3186</v>
      </c>
      <c r="D937" t="s">
        <v>51</v>
      </c>
      <c r="E937" t="s">
        <v>16</v>
      </c>
      <c r="F937">
        <v>90</v>
      </c>
      <c r="G937" t="s">
        <v>3187</v>
      </c>
      <c r="H937" t="s">
        <v>1632</v>
      </c>
      <c r="I937" t="s">
        <v>32</v>
      </c>
      <c r="J937" s="6">
        <v>44749</v>
      </c>
      <c r="K937">
        <v>44</v>
      </c>
      <c r="L937" t="s">
        <v>45</v>
      </c>
      <c r="M937">
        <f t="shared" si="28"/>
        <v>0</v>
      </c>
      <c r="N937" s="23" t="s">
        <v>11050</v>
      </c>
      <c r="O937" s="23" t="s">
        <v>6</v>
      </c>
      <c r="P937" s="23">
        <f t="shared" si="29"/>
        <v>6</v>
      </c>
    </row>
    <row r="938" spans="1:16" x14ac:dyDescent="0.3">
      <c r="A938">
        <v>958</v>
      </c>
      <c r="B938" t="s">
        <v>3188</v>
      </c>
      <c r="C938" t="s">
        <v>3189</v>
      </c>
      <c r="D938" t="s">
        <v>15</v>
      </c>
      <c r="E938" t="s">
        <v>16</v>
      </c>
      <c r="F938">
        <v>30</v>
      </c>
      <c r="G938" t="s">
        <v>14298</v>
      </c>
      <c r="H938" t="s">
        <v>1741</v>
      </c>
      <c r="I938" t="s">
        <v>173</v>
      </c>
      <c r="J938" s="6" t="s">
        <v>13973</v>
      </c>
      <c r="K938">
        <v>2</v>
      </c>
      <c r="L938" t="s">
        <v>39</v>
      </c>
      <c r="M938">
        <f t="shared" si="28"/>
        <v>0</v>
      </c>
      <c r="N938" s="23" t="s">
        <v>11051</v>
      </c>
      <c r="O938" s="23" t="s">
        <v>10776</v>
      </c>
      <c r="P938" s="23">
        <f t="shared" si="29"/>
        <v>6</v>
      </c>
    </row>
    <row r="939" spans="1:16" x14ac:dyDescent="0.3">
      <c r="A939">
        <v>959</v>
      </c>
      <c r="B939" t="s">
        <v>3191</v>
      </c>
      <c r="C939" t="s">
        <v>3192</v>
      </c>
      <c r="D939" t="s">
        <v>41</v>
      </c>
      <c r="E939" t="s">
        <v>16</v>
      </c>
      <c r="F939">
        <v>30</v>
      </c>
      <c r="G939" t="s">
        <v>3193</v>
      </c>
      <c r="H939" t="s">
        <v>3194</v>
      </c>
      <c r="I939" t="s">
        <v>819</v>
      </c>
      <c r="J939" s="6">
        <v>44417</v>
      </c>
      <c r="K939">
        <v>10</v>
      </c>
      <c r="L939" t="s">
        <v>45</v>
      </c>
      <c r="M939">
        <f t="shared" si="28"/>
        <v>0</v>
      </c>
      <c r="N939" s="23" t="s">
        <v>2271</v>
      </c>
      <c r="O939" s="23" t="s">
        <v>10416</v>
      </c>
      <c r="P939" s="23">
        <f t="shared" si="29"/>
        <v>4</v>
      </c>
    </row>
    <row r="940" spans="1:16" x14ac:dyDescent="0.3">
      <c r="A940">
        <v>960</v>
      </c>
      <c r="B940" t="s">
        <v>3195</v>
      </c>
      <c r="C940" t="s">
        <v>1461</v>
      </c>
      <c r="D940" t="s">
        <v>15</v>
      </c>
      <c r="E940" t="s">
        <v>16</v>
      </c>
      <c r="F940">
        <v>30</v>
      </c>
      <c r="G940" t="s">
        <v>3196</v>
      </c>
      <c r="H940" t="s">
        <v>3197</v>
      </c>
      <c r="I940" t="s">
        <v>32</v>
      </c>
      <c r="J940" s="6" t="s">
        <v>13819</v>
      </c>
      <c r="K940">
        <v>34</v>
      </c>
      <c r="L940" t="s">
        <v>70</v>
      </c>
      <c r="M940">
        <f t="shared" si="28"/>
        <v>0</v>
      </c>
      <c r="N940" s="23" t="s">
        <v>11052</v>
      </c>
      <c r="O940" s="23" t="s">
        <v>6</v>
      </c>
      <c r="P940" s="23">
        <f t="shared" si="29"/>
        <v>6</v>
      </c>
    </row>
    <row r="941" spans="1:16" x14ac:dyDescent="0.3">
      <c r="A941">
        <v>961</v>
      </c>
      <c r="B941" t="s">
        <v>3198</v>
      </c>
      <c r="C941" t="s">
        <v>1923</v>
      </c>
      <c r="D941" t="s">
        <v>15</v>
      </c>
      <c r="E941" t="s">
        <v>16</v>
      </c>
      <c r="F941">
        <v>60</v>
      </c>
      <c r="G941" t="s">
        <v>3199</v>
      </c>
      <c r="H941" t="s">
        <v>3200</v>
      </c>
      <c r="I941" t="s">
        <v>32</v>
      </c>
      <c r="J941" s="6">
        <v>44385</v>
      </c>
      <c r="K941">
        <v>34</v>
      </c>
      <c r="L941" t="s">
        <v>33</v>
      </c>
      <c r="M941">
        <f t="shared" si="28"/>
        <v>0</v>
      </c>
      <c r="N941" s="23" t="s">
        <v>11053</v>
      </c>
      <c r="O941" s="23" t="s">
        <v>10825</v>
      </c>
      <c r="P941" s="23">
        <f t="shared" si="29"/>
        <v>4</v>
      </c>
    </row>
    <row r="942" spans="1:16" x14ac:dyDescent="0.3">
      <c r="A942">
        <v>962</v>
      </c>
      <c r="B942" t="s">
        <v>1058</v>
      </c>
      <c r="C942" t="s">
        <v>3201</v>
      </c>
      <c r="D942" t="s">
        <v>28</v>
      </c>
      <c r="E942" t="s">
        <v>29</v>
      </c>
      <c r="F942">
        <v>90</v>
      </c>
      <c r="G942" t="s">
        <v>3202</v>
      </c>
      <c r="H942" t="s">
        <v>3203</v>
      </c>
      <c r="I942" t="s">
        <v>32</v>
      </c>
      <c r="J942" s="6" t="s">
        <v>13877</v>
      </c>
      <c r="K942">
        <v>75</v>
      </c>
      <c r="L942" t="s">
        <v>159</v>
      </c>
      <c r="M942">
        <f t="shared" si="28"/>
        <v>0</v>
      </c>
      <c r="N942" s="23" t="s">
        <v>11053</v>
      </c>
      <c r="O942" s="23" t="s">
        <v>11054</v>
      </c>
      <c r="P942" s="23">
        <f t="shared" si="29"/>
        <v>7</v>
      </c>
    </row>
    <row r="943" spans="1:16" x14ac:dyDescent="0.3">
      <c r="A943">
        <v>963</v>
      </c>
      <c r="B943" t="s">
        <v>3204</v>
      </c>
      <c r="C943" t="s">
        <v>2064</v>
      </c>
      <c r="D943" t="s">
        <v>28</v>
      </c>
      <c r="E943" t="s">
        <v>29</v>
      </c>
      <c r="F943">
        <v>90</v>
      </c>
      <c r="G943" t="s">
        <v>3205</v>
      </c>
      <c r="H943" t="s">
        <v>3206</v>
      </c>
      <c r="I943" t="s">
        <v>1199</v>
      </c>
      <c r="J943" s="6">
        <v>44775</v>
      </c>
      <c r="K943">
        <v>73</v>
      </c>
      <c r="L943" t="s">
        <v>70</v>
      </c>
      <c r="M943">
        <f t="shared" si="28"/>
        <v>0</v>
      </c>
      <c r="N943" s="23" t="s">
        <v>11055</v>
      </c>
      <c r="O943" s="23" t="s">
        <v>10422</v>
      </c>
      <c r="P943" s="23">
        <f t="shared" si="29"/>
        <v>4</v>
      </c>
    </row>
    <row r="944" spans="1:16" x14ac:dyDescent="0.3">
      <c r="A944">
        <v>964</v>
      </c>
      <c r="B944" t="s">
        <v>1909</v>
      </c>
      <c r="C944" t="s">
        <v>2866</v>
      </c>
      <c r="D944" t="s">
        <v>28</v>
      </c>
      <c r="E944" t="s">
        <v>29</v>
      </c>
      <c r="F944">
        <v>90</v>
      </c>
      <c r="G944" t="s">
        <v>3207</v>
      </c>
      <c r="H944" t="s">
        <v>3208</v>
      </c>
      <c r="I944" t="s">
        <v>32</v>
      </c>
      <c r="J944" s="6">
        <v>44907</v>
      </c>
      <c r="K944">
        <v>95</v>
      </c>
      <c r="L944" t="s">
        <v>20</v>
      </c>
      <c r="M944">
        <f t="shared" si="28"/>
        <v>0</v>
      </c>
      <c r="N944" s="23" t="s">
        <v>11056</v>
      </c>
      <c r="O944" s="23" t="s">
        <v>10417</v>
      </c>
      <c r="P944" s="23">
        <f t="shared" si="29"/>
        <v>5</v>
      </c>
    </row>
    <row r="945" spans="1:16" x14ac:dyDescent="0.3">
      <c r="A945">
        <v>965</v>
      </c>
      <c r="B945" t="s">
        <v>3209</v>
      </c>
      <c r="C945" t="s">
        <v>3210</v>
      </c>
      <c r="D945" t="s">
        <v>15</v>
      </c>
      <c r="E945" t="s">
        <v>16</v>
      </c>
      <c r="F945">
        <v>60</v>
      </c>
      <c r="G945" t="s">
        <v>14478</v>
      </c>
      <c r="H945" t="s">
        <v>3212</v>
      </c>
      <c r="I945" t="s">
        <v>25</v>
      </c>
      <c r="J945" s="6" t="s">
        <v>13651</v>
      </c>
      <c r="K945">
        <v>82</v>
      </c>
      <c r="L945" t="s">
        <v>80</v>
      </c>
      <c r="M945">
        <f t="shared" si="28"/>
        <v>0</v>
      </c>
      <c r="N945" s="23" t="s">
        <v>11057</v>
      </c>
      <c r="O945" s="23" t="s">
        <v>10449</v>
      </c>
      <c r="P945" s="23">
        <f t="shared" si="29"/>
        <v>7</v>
      </c>
    </row>
    <row r="946" spans="1:16" x14ac:dyDescent="0.3">
      <c r="A946">
        <v>966</v>
      </c>
      <c r="B946" t="s">
        <v>3213</v>
      </c>
      <c r="C946" t="s">
        <v>2496</v>
      </c>
      <c r="D946" t="s">
        <v>15</v>
      </c>
      <c r="E946" t="s">
        <v>16</v>
      </c>
      <c r="F946">
        <v>60</v>
      </c>
      <c r="G946" t="s">
        <v>3214</v>
      </c>
      <c r="H946" t="s">
        <v>3215</v>
      </c>
      <c r="I946" t="s">
        <v>32</v>
      </c>
      <c r="J946" s="6" t="s">
        <v>13744</v>
      </c>
      <c r="K946">
        <v>73</v>
      </c>
      <c r="L946" t="s">
        <v>39</v>
      </c>
      <c r="M946">
        <f t="shared" si="28"/>
        <v>0</v>
      </c>
      <c r="N946" s="23" t="s">
        <v>11058</v>
      </c>
      <c r="O946" s="23" t="s">
        <v>6</v>
      </c>
      <c r="P946" s="23">
        <f t="shared" si="29"/>
        <v>6</v>
      </c>
    </row>
    <row r="947" spans="1:16" x14ac:dyDescent="0.3">
      <c r="A947">
        <v>967</v>
      </c>
      <c r="B947" t="s">
        <v>3216</v>
      </c>
      <c r="C947" t="s">
        <v>3217</v>
      </c>
      <c r="D947" t="s">
        <v>28</v>
      </c>
      <c r="E947" t="s">
        <v>29</v>
      </c>
      <c r="F947">
        <v>90</v>
      </c>
      <c r="G947" t="s">
        <v>3218</v>
      </c>
      <c r="H947" t="s">
        <v>3219</v>
      </c>
      <c r="I947" t="s">
        <v>3220</v>
      </c>
      <c r="J947" s="6" t="s">
        <v>13899</v>
      </c>
      <c r="K947">
        <v>33</v>
      </c>
      <c r="L947" t="s">
        <v>39</v>
      </c>
      <c r="M947">
        <f t="shared" si="28"/>
        <v>0</v>
      </c>
      <c r="N947" s="23" t="s">
        <v>11059</v>
      </c>
      <c r="O947" s="23" t="s">
        <v>3237</v>
      </c>
      <c r="P947" s="23">
        <f t="shared" si="29"/>
        <v>6</v>
      </c>
    </row>
    <row r="948" spans="1:16" x14ac:dyDescent="0.3">
      <c r="A948">
        <v>968</v>
      </c>
      <c r="B948" t="s">
        <v>3221</v>
      </c>
      <c r="C948" t="s">
        <v>3222</v>
      </c>
      <c r="D948" t="s">
        <v>15</v>
      </c>
      <c r="E948" t="s">
        <v>16</v>
      </c>
      <c r="F948">
        <v>90</v>
      </c>
      <c r="G948" t="s">
        <v>3223</v>
      </c>
      <c r="H948" t="s">
        <v>3224</v>
      </c>
      <c r="I948" t="s">
        <v>2022</v>
      </c>
      <c r="J948" s="6" t="s">
        <v>13995</v>
      </c>
      <c r="K948">
        <v>99</v>
      </c>
      <c r="L948" t="s">
        <v>39</v>
      </c>
      <c r="M948">
        <f t="shared" si="28"/>
        <v>0</v>
      </c>
      <c r="N948" s="23" t="s">
        <v>6486</v>
      </c>
      <c r="O948" s="23" t="s">
        <v>9969</v>
      </c>
      <c r="P948" s="23">
        <f t="shared" si="29"/>
        <v>6</v>
      </c>
    </row>
    <row r="949" spans="1:16" x14ac:dyDescent="0.3">
      <c r="A949">
        <v>970</v>
      </c>
      <c r="B949" t="s">
        <v>3225</v>
      </c>
      <c r="C949" t="s">
        <v>3226</v>
      </c>
      <c r="D949" t="s">
        <v>15</v>
      </c>
      <c r="E949" t="s">
        <v>16</v>
      </c>
      <c r="F949">
        <v>90</v>
      </c>
      <c r="G949" t="s">
        <v>3227</v>
      </c>
      <c r="H949" t="s">
        <v>3228</v>
      </c>
      <c r="I949" t="s">
        <v>294</v>
      </c>
      <c r="J949" s="6" t="s">
        <v>13880</v>
      </c>
      <c r="K949">
        <v>94</v>
      </c>
      <c r="L949" t="s">
        <v>45</v>
      </c>
      <c r="M949">
        <f t="shared" si="28"/>
        <v>0</v>
      </c>
      <c r="N949" s="23" t="s">
        <v>3515</v>
      </c>
      <c r="O949" s="23" t="s">
        <v>6</v>
      </c>
      <c r="P949" s="23">
        <f t="shared" si="29"/>
        <v>6</v>
      </c>
    </row>
    <row r="950" spans="1:16" x14ac:dyDescent="0.3">
      <c r="A950">
        <v>971</v>
      </c>
      <c r="B950" t="s">
        <v>1140</v>
      </c>
      <c r="C950" t="s">
        <v>1219</v>
      </c>
      <c r="D950" t="s">
        <v>28</v>
      </c>
      <c r="E950" t="s">
        <v>29</v>
      </c>
      <c r="F950">
        <v>90</v>
      </c>
      <c r="G950" t="s">
        <v>3229</v>
      </c>
      <c r="H950" t="s">
        <v>510</v>
      </c>
      <c r="I950" t="s">
        <v>32</v>
      </c>
      <c r="J950" s="6" t="s">
        <v>13996</v>
      </c>
      <c r="K950">
        <v>4</v>
      </c>
      <c r="L950" t="s">
        <v>64</v>
      </c>
      <c r="M950">
        <f t="shared" si="28"/>
        <v>0</v>
      </c>
      <c r="N950" s="23" t="s">
        <v>11060</v>
      </c>
      <c r="O950" s="23" t="s">
        <v>6</v>
      </c>
      <c r="P950" s="23">
        <f t="shared" si="29"/>
        <v>6</v>
      </c>
    </row>
    <row r="951" spans="1:16" x14ac:dyDescent="0.3">
      <c r="A951">
        <v>972</v>
      </c>
      <c r="B951" t="s">
        <v>3230</v>
      </c>
      <c r="C951" t="s">
        <v>2355</v>
      </c>
      <c r="D951" t="s">
        <v>41</v>
      </c>
      <c r="E951" t="s">
        <v>16</v>
      </c>
      <c r="F951">
        <v>90</v>
      </c>
      <c r="G951" t="s">
        <v>3231</v>
      </c>
      <c r="H951" t="s">
        <v>1430</v>
      </c>
      <c r="I951" t="s">
        <v>32</v>
      </c>
      <c r="J951" s="6" t="s">
        <v>13649</v>
      </c>
      <c r="K951">
        <v>85</v>
      </c>
      <c r="L951" t="s">
        <v>39</v>
      </c>
      <c r="M951">
        <f t="shared" si="28"/>
        <v>0</v>
      </c>
      <c r="N951" s="23" t="s">
        <v>11061</v>
      </c>
      <c r="O951" s="23" t="s">
        <v>10422</v>
      </c>
      <c r="P951" s="23">
        <f t="shared" si="29"/>
        <v>4</v>
      </c>
    </row>
    <row r="952" spans="1:16" x14ac:dyDescent="0.3">
      <c r="A952">
        <v>973</v>
      </c>
      <c r="B952" t="s">
        <v>3232</v>
      </c>
      <c r="C952" t="s">
        <v>1013</v>
      </c>
      <c r="D952" t="s">
        <v>28</v>
      </c>
      <c r="E952" t="s">
        <v>29</v>
      </c>
      <c r="F952">
        <v>60</v>
      </c>
      <c r="G952" t="s">
        <v>3233</v>
      </c>
      <c r="H952" t="s">
        <v>3234</v>
      </c>
      <c r="I952" t="s">
        <v>25</v>
      </c>
      <c r="J952" s="6">
        <v>44724</v>
      </c>
      <c r="K952">
        <v>26</v>
      </c>
      <c r="L952" t="s">
        <v>64</v>
      </c>
      <c r="M952">
        <f t="shared" si="28"/>
        <v>0</v>
      </c>
      <c r="N952" s="23" t="s">
        <v>11062</v>
      </c>
      <c r="O952" s="23" t="s">
        <v>10422</v>
      </c>
      <c r="P952" s="23">
        <f t="shared" si="29"/>
        <v>4</v>
      </c>
    </row>
    <row r="953" spans="1:16" x14ac:dyDescent="0.3">
      <c r="A953">
        <v>974</v>
      </c>
      <c r="B953" t="s">
        <v>3235</v>
      </c>
      <c r="C953" t="s">
        <v>2815</v>
      </c>
      <c r="D953" t="s">
        <v>15</v>
      </c>
      <c r="E953" t="s">
        <v>16</v>
      </c>
      <c r="F953">
        <v>60</v>
      </c>
      <c r="G953" t="s">
        <v>3233</v>
      </c>
      <c r="H953" t="s">
        <v>3236</v>
      </c>
      <c r="I953" t="s">
        <v>32</v>
      </c>
      <c r="J953" s="6" t="s">
        <v>13908</v>
      </c>
      <c r="K953">
        <v>82</v>
      </c>
      <c r="L953" t="s">
        <v>80</v>
      </c>
      <c r="M953">
        <f t="shared" si="28"/>
        <v>0</v>
      </c>
      <c r="N953" s="23" t="s">
        <v>11062</v>
      </c>
      <c r="O953" s="23" t="s">
        <v>10422</v>
      </c>
      <c r="P953" s="23">
        <f t="shared" si="29"/>
        <v>4</v>
      </c>
    </row>
    <row r="954" spans="1:16" x14ac:dyDescent="0.3">
      <c r="A954">
        <v>975</v>
      </c>
      <c r="B954" t="s">
        <v>1445</v>
      </c>
      <c r="C954" t="s">
        <v>2575</v>
      </c>
      <c r="D954" t="s">
        <v>28</v>
      </c>
      <c r="E954" t="s">
        <v>29</v>
      </c>
      <c r="F954">
        <v>90</v>
      </c>
      <c r="G954" t="s">
        <v>3237</v>
      </c>
      <c r="H954" t="s">
        <v>3238</v>
      </c>
      <c r="I954" t="s">
        <v>173</v>
      </c>
      <c r="J954" s="6" t="s">
        <v>13752</v>
      </c>
      <c r="K954">
        <v>95</v>
      </c>
      <c r="L954" t="s">
        <v>64</v>
      </c>
      <c r="M954">
        <f t="shared" si="28"/>
        <v>0</v>
      </c>
      <c r="N954" s="23" t="s">
        <v>3237</v>
      </c>
      <c r="O954" s="23"/>
      <c r="P954" s="23">
        <f t="shared" si="29"/>
        <v>0</v>
      </c>
    </row>
    <row r="955" spans="1:16" x14ac:dyDescent="0.3">
      <c r="A955">
        <v>976</v>
      </c>
      <c r="B955" t="s">
        <v>964</v>
      </c>
      <c r="C955" t="s">
        <v>438</v>
      </c>
      <c r="D955" t="s">
        <v>28</v>
      </c>
      <c r="E955" t="s">
        <v>29</v>
      </c>
      <c r="F955">
        <v>30</v>
      </c>
      <c r="G955" t="s">
        <v>3239</v>
      </c>
      <c r="H955" t="s">
        <v>3240</v>
      </c>
      <c r="I955" t="s">
        <v>187</v>
      </c>
      <c r="J955" s="6" t="s">
        <v>13997</v>
      </c>
      <c r="K955">
        <v>23</v>
      </c>
      <c r="L955" t="s">
        <v>70</v>
      </c>
      <c r="M955">
        <f t="shared" si="28"/>
        <v>0</v>
      </c>
      <c r="N955" s="23" t="s">
        <v>3237</v>
      </c>
      <c r="O955" s="23" t="s">
        <v>10438</v>
      </c>
      <c r="P955" s="23">
        <f t="shared" si="29"/>
        <v>5</v>
      </c>
    </row>
    <row r="956" spans="1:16" x14ac:dyDescent="0.3">
      <c r="A956">
        <v>977</v>
      </c>
      <c r="B956" t="s">
        <v>209</v>
      </c>
      <c r="C956" t="s">
        <v>605</v>
      </c>
      <c r="D956" t="s">
        <v>28</v>
      </c>
      <c r="E956" t="s">
        <v>29</v>
      </c>
      <c r="F956">
        <v>60</v>
      </c>
      <c r="G956" t="s">
        <v>3241</v>
      </c>
      <c r="H956" t="s">
        <v>3242</v>
      </c>
      <c r="I956" t="s">
        <v>32</v>
      </c>
      <c r="J956" s="6" t="s">
        <v>13998</v>
      </c>
      <c r="K956">
        <v>32</v>
      </c>
      <c r="L956" t="s">
        <v>45</v>
      </c>
      <c r="M956">
        <f t="shared" si="28"/>
        <v>0</v>
      </c>
      <c r="N956" s="23" t="s">
        <v>11063</v>
      </c>
      <c r="O956" s="23" t="s">
        <v>10422</v>
      </c>
      <c r="P956" s="23">
        <f t="shared" si="29"/>
        <v>4</v>
      </c>
    </row>
    <row r="957" spans="1:16" x14ac:dyDescent="0.3">
      <c r="A957">
        <v>978</v>
      </c>
      <c r="B957" t="s">
        <v>3243</v>
      </c>
      <c r="C957" t="s">
        <v>1685</v>
      </c>
      <c r="D957" t="s">
        <v>28</v>
      </c>
      <c r="E957" t="s">
        <v>29</v>
      </c>
      <c r="F957">
        <v>60</v>
      </c>
      <c r="G957" t="s">
        <v>3244</v>
      </c>
      <c r="H957" t="s">
        <v>3245</v>
      </c>
      <c r="I957" t="s">
        <v>32</v>
      </c>
      <c r="J957" s="6">
        <v>44501</v>
      </c>
      <c r="K957">
        <v>82</v>
      </c>
      <c r="L957" t="s">
        <v>39</v>
      </c>
      <c r="M957">
        <f t="shared" si="28"/>
        <v>0</v>
      </c>
      <c r="N957" s="23" t="s">
        <v>11064</v>
      </c>
      <c r="O957" s="23" t="s">
        <v>10417</v>
      </c>
      <c r="P957" s="23">
        <f t="shared" si="29"/>
        <v>5</v>
      </c>
    </row>
    <row r="958" spans="1:16" x14ac:dyDescent="0.3">
      <c r="A958">
        <v>979</v>
      </c>
      <c r="B958" t="s">
        <v>3246</v>
      </c>
      <c r="C958" t="s">
        <v>1994</v>
      </c>
      <c r="D958" t="s">
        <v>28</v>
      </c>
      <c r="E958" t="s">
        <v>29</v>
      </c>
      <c r="F958">
        <v>30</v>
      </c>
      <c r="G958" t="s">
        <v>3247</v>
      </c>
      <c r="H958" t="s">
        <v>3248</v>
      </c>
      <c r="I958" t="s">
        <v>38</v>
      </c>
      <c r="J958" s="6" t="s">
        <v>13777</v>
      </c>
      <c r="K958">
        <v>67</v>
      </c>
      <c r="L958" t="s">
        <v>64</v>
      </c>
      <c r="M958">
        <f t="shared" si="28"/>
        <v>0</v>
      </c>
      <c r="N958" s="23" t="s">
        <v>11065</v>
      </c>
      <c r="O958" s="23" t="s">
        <v>10422</v>
      </c>
      <c r="P958" s="23">
        <f t="shared" si="29"/>
        <v>4</v>
      </c>
    </row>
    <row r="959" spans="1:16" x14ac:dyDescent="0.3">
      <c r="A959">
        <v>980</v>
      </c>
      <c r="B959" t="s">
        <v>267</v>
      </c>
      <c r="C959" t="s">
        <v>1721</v>
      </c>
      <c r="D959" t="s">
        <v>28</v>
      </c>
      <c r="E959" t="s">
        <v>29</v>
      </c>
      <c r="F959">
        <v>90</v>
      </c>
      <c r="G959" t="s">
        <v>3249</v>
      </c>
      <c r="H959" t="s">
        <v>3250</v>
      </c>
      <c r="I959" t="s">
        <v>32</v>
      </c>
      <c r="J959" s="6" t="s">
        <v>13999</v>
      </c>
      <c r="K959">
        <v>38</v>
      </c>
      <c r="L959" t="s">
        <v>54</v>
      </c>
      <c r="M959">
        <f t="shared" si="28"/>
        <v>0</v>
      </c>
      <c r="N959" s="23" t="s">
        <v>11066</v>
      </c>
      <c r="O959" s="23" t="s">
        <v>10422</v>
      </c>
      <c r="P959" s="23">
        <f t="shared" si="29"/>
        <v>4</v>
      </c>
    </row>
    <row r="960" spans="1:16" x14ac:dyDescent="0.3">
      <c r="A960">
        <v>981</v>
      </c>
      <c r="B960" t="s">
        <v>375</v>
      </c>
      <c r="C960" t="s">
        <v>3251</v>
      </c>
      <c r="D960" t="s">
        <v>28</v>
      </c>
      <c r="E960" t="s">
        <v>29</v>
      </c>
      <c r="F960">
        <v>90</v>
      </c>
      <c r="G960" t="s">
        <v>3252</v>
      </c>
      <c r="H960" t="s">
        <v>1751</v>
      </c>
      <c r="I960" t="s">
        <v>32</v>
      </c>
      <c r="J960" s="6">
        <v>44502</v>
      </c>
      <c r="K960">
        <v>77</v>
      </c>
      <c r="L960" t="s">
        <v>45</v>
      </c>
      <c r="M960">
        <f t="shared" si="28"/>
        <v>0</v>
      </c>
      <c r="N960" s="23" t="s">
        <v>11067</v>
      </c>
      <c r="O960" s="23" t="s">
        <v>3222</v>
      </c>
      <c r="P960" s="23">
        <f t="shared" si="29"/>
        <v>4</v>
      </c>
    </row>
    <row r="961" spans="1:16" x14ac:dyDescent="0.3">
      <c r="A961">
        <v>982</v>
      </c>
      <c r="B961" t="s">
        <v>2984</v>
      </c>
      <c r="C961" t="s">
        <v>3253</v>
      </c>
      <c r="D961" t="s">
        <v>28</v>
      </c>
      <c r="E961" t="s">
        <v>29</v>
      </c>
      <c r="F961">
        <v>60</v>
      </c>
      <c r="G961" t="s">
        <v>3254</v>
      </c>
      <c r="H961" t="s">
        <v>2230</v>
      </c>
      <c r="I961" t="s">
        <v>32</v>
      </c>
      <c r="J961" s="6" t="s">
        <v>13863</v>
      </c>
      <c r="K961">
        <v>11</v>
      </c>
      <c r="L961" t="s">
        <v>70</v>
      </c>
      <c r="M961">
        <f t="shared" si="28"/>
        <v>0</v>
      </c>
      <c r="N961" s="23" t="s">
        <v>11068</v>
      </c>
      <c r="O961" s="23" t="s">
        <v>10422</v>
      </c>
      <c r="P961" s="23">
        <f t="shared" si="29"/>
        <v>4</v>
      </c>
    </row>
    <row r="962" spans="1:16" x14ac:dyDescent="0.3">
      <c r="A962">
        <v>983</v>
      </c>
      <c r="B962" t="s">
        <v>507</v>
      </c>
      <c r="C962" t="s">
        <v>229</v>
      </c>
      <c r="D962" t="s">
        <v>28</v>
      </c>
      <c r="E962" t="s">
        <v>29</v>
      </c>
      <c r="F962">
        <v>60</v>
      </c>
      <c r="G962" t="s">
        <v>3255</v>
      </c>
      <c r="H962" t="s">
        <v>2804</v>
      </c>
      <c r="I962" t="s">
        <v>124</v>
      </c>
      <c r="J962" s="6" t="s">
        <v>13993</v>
      </c>
      <c r="K962">
        <v>101</v>
      </c>
      <c r="L962" t="s">
        <v>33</v>
      </c>
      <c r="M962">
        <f t="shared" ref="M962:M1025" si="30">COUNTBLANK(A962:L962)</f>
        <v>0</v>
      </c>
      <c r="N962" s="23" t="s">
        <v>5682</v>
      </c>
      <c r="O962" s="23" t="s">
        <v>6</v>
      </c>
      <c r="P962" s="23">
        <f t="shared" ref="P962:P1025" si="31">LEN(O962)</f>
        <v>6</v>
      </c>
    </row>
    <row r="963" spans="1:16" x14ac:dyDescent="0.3">
      <c r="A963">
        <v>984</v>
      </c>
      <c r="B963" t="s">
        <v>3256</v>
      </c>
      <c r="C963" t="s">
        <v>138</v>
      </c>
      <c r="D963" t="s">
        <v>28</v>
      </c>
      <c r="E963" t="s">
        <v>29</v>
      </c>
      <c r="F963">
        <v>30</v>
      </c>
      <c r="G963" t="s">
        <v>3257</v>
      </c>
      <c r="H963" t="s">
        <v>3197</v>
      </c>
      <c r="I963" t="s">
        <v>32</v>
      </c>
      <c r="J963" s="6" t="s">
        <v>14000</v>
      </c>
      <c r="K963">
        <v>26</v>
      </c>
      <c r="L963" t="s">
        <v>33</v>
      </c>
      <c r="M963">
        <f t="shared" si="30"/>
        <v>0</v>
      </c>
      <c r="N963" s="23" t="s">
        <v>11069</v>
      </c>
      <c r="O963" s="23" t="s">
        <v>11070</v>
      </c>
      <c r="P963" s="23">
        <f t="shared" si="31"/>
        <v>8</v>
      </c>
    </row>
    <row r="964" spans="1:16" x14ac:dyDescent="0.3">
      <c r="A964">
        <v>985</v>
      </c>
      <c r="B964" t="s">
        <v>1200</v>
      </c>
      <c r="C964" t="s">
        <v>3258</v>
      </c>
      <c r="D964" t="s">
        <v>92</v>
      </c>
      <c r="E964" t="s">
        <v>29</v>
      </c>
      <c r="F964">
        <v>90</v>
      </c>
      <c r="G964" t="s">
        <v>3259</v>
      </c>
      <c r="H964" t="s">
        <v>137</v>
      </c>
      <c r="I964" t="s">
        <v>32</v>
      </c>
      <c r="J964" s="6" t="s">
        <v>13663</v>
      </c>
      <c r="K964">
        <v>70</v>
      </c>
      <c r="L964" t="s">
        <v>159</v>
      </c>
      <c r="M964">
        <f t="shared" si="30"/>
        <v>0</v>
      </c>
      <c r="N964" s="23" t="s">
        <v>11071</v>
      </c>
      <c r="O964" s="23" t="s">
        <v>6</v>
      </c>
      <c r="P964" s="23">
        <f t="shared" si="31"/>
        <v>6</v>
      </c>
    </row>
    <row r="965" spans="1:16" x14ac:dyDescent="0.3">
      <c r="A965">
        <v>986</v>
      </c>
      <c r="B965" t="s">
        <v>1776</v>
      </c>
      <c r="C965" t="s">
        <v>2091</v>
      </c>
      <c r="D965" t="s">
        <v>28</v>
      </c>
      <c r="E965" t="s">
        <v>29</v>
      </c>
      <c r="F965">
        <v>90</v>
      </c>
      <c r="G965" t="s">
        <v>3260</v>
      </c>
      <c r="H965" t="s">
        <v>3261</v>
      </c>
      <c r="I965" t="s">
        <v>124</v>
      </c>
      <c r="J965" s="6" t="s">
        <v>13620</v>
      </c>
      <c r="K965">
        <v>72</v>
      </c>
      <c r="L965" t="s">
        <v>54</v>
      </c>
      <c r="M965">
        <f t="shared" si="30"/>
        <v>0</v>
      </c>
      <c r="N965" s="23" t="s">
        <v>11072</v>
      </c>
      <c r="O965" s="23" t="s">
        <v>10755</v>
      </c>
      <c r="P965" s="23">
        <f t="shared" si="31"/>
        <v>5</v>
      </c>
    </row>
    <row r="966" spans="1:16" x14ac:dyDescent="0.3">
      <c r="A966">
        <v>987</v>
      </c>
      <c r="B966" t="s">
        <v>3262</v>
      </c>
      <c r="C966" t="s">
        <v>858</v>
      </c>
      <c r="D966" t="s">
        <v>28</v>
      </c>
      <c r="E966" t="s">
        <v>29</v>
      </c>
      <c r="F966">
        <v>90</v>
      </c>
      <c r="G966" t="s">
        <v>3260</v>
      </c>
      <c r="H966" t="s">
        <v>3263</v>
      </c>
      <c r="I966" t="s">
        <v>32</v>
      </c>
      <c r="J966" s="6" t="s">
        <v>13707</v>
      </c>
      <c r="K966">
        <v>7</v>
      </c>
      <c r="L966" t="s">
        <v>54</v>
      </c>
      <c r="M966">
        <f t="shared" si="30"/>
        <v>0</v>
      </c>
      <c r="N966" s="23" t="s">
        <v>11072</v>
      </c>
      <c r="O966" s="23" t="s">
        <v>10755</v>
      </c>
      <c r="P966" s="23">
        <f t="shared" si="31"/>
        <v>5</v>
      </c>
    </row>
    <row r="967" spans="1:16" x14ac:dyDescent="0.3">
      <c r="A967">
        <v>988</v>
      </c>
      <c r="B967" t="s">
        <v>3264</v>
      </c>
      <c r="C967" t="s">
        <v>3265</v>
      </c>
      <c r="D967" t="s">
        <v>15</v>
      </c>
      <c r="E967" t="s">
        <v>16</v>
      </c>
      <c r="F967">
        <v>90</v>
      </c>
      <c r="G967" t="s">
        <v>3266</v>
      </c>
      <c r="H967" t="s">
        <v>3267</v>
      </c>
      <c r="I967" t="s">
        <v>124</v>
      </c>
      <c r="J967" s="6" t="s">
        <v>14001</v>
      </c>
      <c r="K967">
        <v>50</v>
      </c>
      <c r="L967" t="s">
        <v>39</v>
      </c>
      <c r="M967">
        <f t="shared" si="30"/>
        <v>0</v>
      </c>
      <c r="N967" s="23" t="s">
        <v>11072</v>
      </c>
      <c r="O967" s="23" t="s">
        <v>10422</v>
      </c>
      <c r="P967" s="23">
        <f t="shared" si="31"/>
        <v>4</v>
      </c>
    </row>
    <row r="968" spans="1:16" x14ac:dyDescent="0.3">
      <c r="A968">
        <v>989</v>
      </c>
      <c r="B968" t="s">
        <v>3268</v>
      </c>
      <c r="C968" t="s">
        <v>3269</v>
      </c>
      <c r="D968" t="s">
        <v>51</v>
      </c>
      <c r="E968" t="s">
        <v>16</v>
      </c>
      <c r="F968">
        <v>90</v>
      </c>
      <c r="G968" t="s">
        <v>3270</v>
      </c>
      <c r="H968" t="s">
        <v>3271</v>
      </c>
      <c r="I968" t="s">
        <v>173</v>
      </c>
      <c r="J968" s="6" t="s">
        <v>13899</v>
      </c>
      <c r="K968">
        <v>65</v>
      </c>
      <c r="L968" t="s">
        <v>80</v>
      </c>
      <c r="M968">
        <f t="shared" si="30"/>
        <v>0</v>
      </c>
      <c r="N968" s="23" t="s">
        <v>11072</v>
      </c>
      <c r="O968" s="23" t="s">
        <v>10453</v>
      </c>
      <c r="P968" s="23">
        <f t="shared" si="31"/>
        <v>7</v>
      </c>
    </row>
    <row r="969" spans="1:16" x14ac:dyDescent="0.3">
      <c r="A969">
        <v>990</v>
      </c>
      <c r="B969" t="s">
        <v>3272</v>
      </c>
      <c r="C969" t="s">
        <v>3273</v>
      </c>
      <c r="D969" t="s">
        <v>51</v>
      </c>
      <c r="E969" t="s">
        <v>16</v>
      </c>
      <c r="F969">
        <v>90</v>
      </c>
      <c r="G969" t="s">
        <v>3270</v>
      </c>
      <c r="H969" t="s">
        <v>3274</v>
      </c>
      <c r="I969" t="s">
        <v>32</v>
      </c>
      <c r="J969" s="6" t="s">
        <v>13935</v>
      </c>
      <c r="K969">
        <v>10</v>
      </c>
      <c r="L969" t="s">
        <v>70</v>
      </c>
      <c r="M969">
        <f t="shared" si="30"/>
        <v>0</v>
      </c>
      <c r="N969" s="23" t="s">
        <v>11072</v>
      </c>
      <c r="O969" s="23" t="s">
        <v>10453</v>
      </c>
      <c r="P969" s="23">
        <f t="shared" si="31"/>
        <v>7</v>
      </c>
    </row>
    <row r="970" spans="1:16" x14ac:dyDescent="0.3">
      <c r="A970">
        <v>991</v>
      </c>
      <c r="B970" t="s">
        <v>375</v>
      </c>
      <c r="C970" t="s">
        <v>3275</v>
      </c>
      <c r="D970" t="s">
        <v>28</v>
      </c>
      <c r="E970" t="s">
        <v>29</v>
      </c>
      <c r="F970">
        <v>90</v>
      </c>
      <c r="G970" t="s">
        <v>3277</v>
      </c>
      <c r="H970" t="s">
        <v>2267</v>
      </c>
      <c r="I970" t="s">
        <v>124</v>
      </c>
      <c r="J970" s="6" t="s">
        <v>13992</v>
      </c>
      <c r="K970">
        <v>75</v>
      </c>
      <c r="L970" t="s">
        <v>70</v>
      </c>
      <c r="M970">
        <f t="shared" si="30"/>
        <v>0</v>
      </c>
      <c r="N970" s="23" t="s">
        <v>11073</v>
      </c>
      <c r="O970" s="23" t="s">
        <v>10762</v>
      </c>
      <c r="P970" s="23">
        <f t="shared" si="31"/>
        <v>4</v>
      </c>
    </row>
    <row r="971" spans="1:16" x14ac:dyDescent="0.3">
      <c r="A971">
        <v>992</v>
      </c>
      <c r="B971" t="s">
        <v>3278</v>
      </c>
      <c r="C971" t="s">
        <v>3279</v>
      </c>
      <c r="D971" t="s">
        <v>15</v>
      </c>
      <c r="E971" t="s">
        <v>16</v>
      </c>
      <c r="F971">
        <v>60</v>
      </c>
      <c r="G971" t="s">
        <v>3280</v>
      </c>
      <c r="H971" t="s">
        <v>3197</v>
      </c>
      <c r="I971" t="s">
        <v>32</v>
      </c>
      <c r="J971" s="6">
        <v>44716</v>
      </c>
      <c r="K971">
        <v>100</v>
      </c>
      <c r="L971" t="s">
        <v>33</v>
      </c>
      <c r="M971">
        <f t="shared" si="30"/>
        <v>0</v>
      </c>
      <c r="N971" s="23" t="s">
        <v>11074</v>
      </c>
      <c r="O971" s="23" t="s">
        <v>10787</v>
      </c>
      <c r="P971" s="23">
        <f t="shared" si="31"/>
        <v>6</v>
      </c>
    </row>
    <row r="972" spans="1:16" x14ac:dyDescent="0.3">
      <c r="A972">
        <v>993</v>
      </c>
      <c r="B972" t="s">
        <v>3281</v>
      </c>
      <c r="C972" t="s">
        <v>3282</v>
      </c>
      <c r="D972" t="s">
        <v>41</v>
      </c>
      <c r="E972" t="s">
        <v>16</v>
      </c>
      <c r="F972">
        <v>90</v>
      </c>
      <c r="G972" t="s">
        <v>3287</v>
      </c>
      <c r="H972" t="s">
        <v>3284</v>
      </c>
      <c r="I972" t="s">
        <v>32</v>
      </c>
      <c r="J972" s="6" t="s">
        <v>13848</v>
      </c>
      <c r="K972">
        <v>83</v>
      </c>
      <c r="L972" t="s">
        <v>54</v>
      </c>
      <c r="M972">
        <f t="shared" si="30"/>
        <v>0</v>
      </c>
      <c r="N972" s="23" t="s">
        <v>11074</v>
      </c>
      <c r="O972" s="23" t="s">
        <v>10507</v>
      </c>
      <c r="P972" s="23">
        <f t="shared" si="31"/>
        <v>2</v>
      </c>
    </row>
    <row r="973" spans="1:16" x14ac:dyDescent="0.3">
      <c r="A973">
        <v>994</v>
      </c>
      <c r="B973" t="s">
        <v>3285</v>
      </c>
      <c r="C973" t="s">
        <v>3286</v>
      </c>
      <c r="D973" t="s">
        <v>51</v>
      </c>
      <c r="E973" t="s">
        <v>16</v>
      </c>
      <c r="F973">
        <v>90</v>
      </c>
      <c r="G973" t="s">
        <v>3287</v>
      </c>
      <c r="H973" t="s">
        <v>3288</v>
      </c>
      <c r="I973" t="s">
        <v>32</v>
      </c>
      <c r="J973" s="6" t="s">
        <v>13945</v>
      </c>
      <c r="K973">
        <v>22</v>
      </c>
      <c r="L973" t="s">
        <v>159</v>
      </c>
      <c r="M973">
        <f t="shared" si="30"/>
        <v>0</v>
      </c>
      <c r="N973" s="23" t="s">
        <v>11074</v>
      </c>
      <c r="O973" s="23" t="s">
        <v>10420</v>
      </c>
      <c r="P973" s="23">
        <f t="shared" si="31"/>
        <v>6</v>
      </c>
    </row>
    <row r="974" spans="1:16" x14ac:dyDescent="0.3">
      <c r="A974">
        <v>995</v>
      </c>
      <c r="B974" t="s">
        <v>3289</v>
      </c>
      <c r="C974" t="s">
        <v>2795</v>
      </c>
      <c r="D974" t="s">
        <v>28</v>
      </c>
      <c r="E974" t="s">
        <v>29</v>
      </c>
      <c r="F974">
        <v>90</v>
      </c>
      <c r="G974" t="s">
        <v>3290</v>
      </c>
      <c r="H974" t="s">
        <v>3291</v>
      </c>
      <c r="I974" t="s">
        <v>124</v>
      </c>
      <c r="J974" s="6" t="s">
        <v>14002</v>
      </c>
      <c r="K974">
        <v>35</v>
      </c>
      <c r="L974" t="s">
        <v>20</v>
      </c>
      <c r="M974">
        <f t="shared" si="30"/>
        <v>0</v>
      </c>
      <c r="N974" s="23" t="s">
        <v>11075</v>
      </c>
      <c r="O974" s="23" t="s">
        <v>1021</v>
      </c>
      <c r="P974" s="23">
        <f t="shared" si="31"/>
        <v>6</v>
      </c>
    </row>
    <row r="975" spans="1:16" x14ac:dyDescent="0.3">
      <c r="A975">
        <v>996</v>
      </c>
      <c r="B975" t="s">
        <v>3292</v>
      </c>
      <c r="C975" t="s">
        <v>2941</v>
      </c>
      <c r="D975" t="s">
        <v>28</v>
      </c>
      <c r="E975" t="s">
        <v>29</v>
      </c>
      <c r="F975">
        <v>30</v>
      </c>
      <c r="G975" t="s">
        <v>3293</v>
      </c>
      <c r="H975" t="s">
        <v>2401</v>
      </c>
      <c r="I975" t="s">
        <v>178</v>
      </c>
      <c r="J975" s="6" t="s">
        <v>13711</v>
      </c>
      <c r="K975">
        <v>47</v>
      </c>
      <c r="L975" t="s">
        <v>54</v>
      </c>
      <c r="M975">
        <f t="shared" si="30"/>
        <v>0</v>
      </c>
      <c r="N975" s="23" t="s">
        <v>11076</v>
      </c>
      <c r="O975" s="23" t="s">
        <v>10420</v>
      </c>
      <c r="P975" s="23">
        <f t="shared" si="31"/>
        <v>6</v>
      </c>
    </row>
    <row r="976" spans="1:16" x14ac:dyDescent="0.3">
      <c r="A976">
        <v>997</v>
      </c>
      <c r="B976" t="s">
        <v>125</v>
      </c>
      <c r="C976" t="s">
        <v>3294</v>
      </c>
      <c r="D976" t="s">
        <v>28</v>
      </c>
      <c r="E976" t="s">
        <v>29</v>
      </c>
      <c r="F976">
        <v>60</v>
      </c>
      <c r="G976" t="s">
        <v>3295</v>
      </c>
      <c r="H976" t="s">
        <v>3296</v>
      </c>
      <c r="I976" t="s">
        <v>32</v>
      </c>
      <c r="J976" s="6">
        <v>44171</v>
      </c>
      <c r="K976">
        <v>76</v>
      </c>
      <c r="L976" t="s">
        <v>64</v>
      </c>
      <c r="M976">
        <f t="shared" si="30"/>
        <v>0</v>
      </c>
      <c r="N976" s="23" t="s">
        <v>11076</v>
      </c>
      <c r="O976" s="23" t="s">
        <v>6</v>
      </c>
      <c r="P976" s="23">
        <f t="shared" si="31"/>
        <v>6</v>
      </c>
    </row>
    <row r="977" spans="1:16" x14ac:dyDescent="0.3">
      <c r="A977">
        <v>998</v>
      </c>
      <c r="B977" t="s">
        <v>1027</v>
      </c>
      <c r="C977" t="s">
        <v>3297</v>
      </c>
      <c r="D977" t="s">
        <v>28</v>
      </c>
      <c r="E977" t="s">
        <v>29</v>
      </c>
      <c r="F977">
        <v>90</v>
      </c>
      <c r="G977" t="s">
        <v>3298</v>
      </c>
      <c r="H977" t="s">
        <v>3299</v>
      </c>
      <c r="I977" t="s">
        <v>32</v>
      </c>
      <c r="J977" s="6">
        <v>44783</v>
      </c>
      <c r="K977">
        <v>79</v>
      </c>
      <c r="L977" t="s">
        <v>64</v>
      </c>
      <c r="M977">
        <f t="shared" si="30"/>
        <v>0</v>
      </c>
      <c r="N977" s="23" t="s">
        <v>5594</v>
      </c>
      <c r="O977" s="23" t="s">
        <v>10594</v>
      </c>
      <c r="P977" s="23">
        <f t="shared" si="31"/>
        <v>4</v>
      </c>
    </row>
    <row r="978" spans="1:16" x14ac:dyDescent="0.3">
      <c r="A978">
        <v>999</v>
      </c>
      <c r="B978" t="s">
        <v>3300</v>
      </c>
      <c r="C978" t="s">
        <v>3301</v>
      </c>
      <c r="D978" t="s">
        <v>28</v>
      </c>
      <c r="E978" t="s">
        <v>29</v>
      </c>
      <c r="F978">
        <v>30</v>
      </c>
      <c r="G978" t="s">
        <v>3302</v>
      </c>
      <c r="H978" t="s">
        <v>3303</v>
      </c>
      <c r="I978" t="s">
        <v>294</v>
      </c>
      <c r="J978" s="6">
        <v>44289</v>
      </c>
      <c r="K978">
        <v>4</v>
      </c>
      <c r="L978" t="s">
        <v>159</v>
      </c>
      <c r="M978">
        <f t="shared" si="30"/>
        <v>0</v>
      </c>
      <c r="N978" s="23" t="s">
        <v>5594</v>
      </c>
      <c r="O978" s="23" t="s">
        <v>10422</v>
      </c>
      <c r="P978" s="23">
        <f t="shared" si="31"/>
        <v>4</v>
      </c>
    </row>
    <row r="979" spans="1:16" x14ac:dyDescent="0.3">
      <c r="A979">
        <v>1000</v>
      </c>
      <c r="B979" t="s">
        <v>3304</v>
      </c>
      <c r="C979" t="s">
        <v>86</v>
      </c>
      <c r="D979" t="s">
        <v>15</v>
      </c>
      <c r="E979" t="s">
        <v>16</v>
      </c>
      <c r="F979">
        <v>60</v>
      </c>
      <c r="G979" t="s">
        <v>3305</v>
      </c>
      <c r="H979" t="s">
        <v>3122</v>
      </c>
      <c r="I979" t="s">
        <v>1035</v>
      </c>
      <c r="J979" s="6" t="s">
        <v>13645</v>
      </c>
      <c r="K979">
        <v>69</v>
      </c>
      <c r="L979" t="s">
        <v>80</v>
      </c>
      <c r="M979">
        <f t="shared" si="30"/>
        <v>0</v>
      </c>
      <c r="N979" s="23" t="s">
        <v>5594</v>
      </c>
      <c r="O979" s="23" t="s">
        <v>6</v>
      </c>
      <c r="P979" s="23">
        <f t="shared" si="31"/>
        <v>6</v>
      </c>
    </row>
    <row r="980" spans="1:16" x14ac:dyDescent="0.3">
      <c r="A980">
        <v>1001</v>
      </c>
      <c r="B980" t="s">
        <v>357</v>
      </c>
      <c r="C980" t="s">
        <v>156</v>
      </c>
      <c r="D980" t="s">
        <v>41</v>
      </c>
      <c r="E980" t="s">
        <v>16</v>
      </c>
      <c r="F980">
        <v>90</v>
      </c>
      <c r="G980" t="s">
        <v>14479</v>
      </c>
      <c r="H980" t="s">
        <v>3307</v>
      </c>
      <c r="I980" t="s">
        <v>32</v>
      </c>
      <c r="J980" s="6" t="s">
        <v>14003</v>
      </c>
      <c r="K980">
        <v>92</v>
      </c>
      <c r="L980" t="s">
        <v>101</v>
      </c>
      <c r="M980">
        <f t="shared" si="30"/>
        <v>0</v>
      </c>
      <c r="N980" s="23" t="s">
        <v>5594</v>
      </c>
      <c r="O980" s="23" t="s">
        <v>10454</v>
      </c>
      <c r="P980" s="23">
        <f t="shared" si="31"/>
        <v>4</v>
      </c>
    </row>
    <row r="981" spans="1:16" x14ac:dyDescent="0.3">
      <c r="A981">
        <v>1002</v>
      </c>
      <c r="B981" t="s">
        <v>3308</v>
      </c>
      <c r="C981" t="s">
        <v>728</v>
      </c>
      <c r="D981" t="s">
        <v>15</v>
      </c>
      <c r="E981" t="s">
        <v>16</v>
      </c>
      <c r="F981">
        <v>60</v>
      </c>
      <c r="G981" t="s">
        <v>3309</v>
      </c>
      <c r="H981" t="s">
        <v>440</v>
      </c>
      <c r="I981" t="s">
        <v>25</v>
      </c>
      <c r="J981" s="6">
        <v>44137</v>
      </c>
      <c r="K981">
        <v>31</v>
      </c>
      <c r="L981" t="s">
        <v>80</v>
      </c>
      <c r="M981">
        <f t="shared" si="30"/>
        <v>0</v>
      </c>
      <c r="N981" s="23" t="s">
        <v>11077</v>
      </c>
      <c r="O981" s="23" t="s">
        <v>10438</v>
      </c>
      <c r="P981" s="23">
        <f t="shared" si="31"/>
        <v>5</v>
      </c>
    </row>
    <row r="982" spans="1:16" x14ac:dyDescent="0.3">
      <c r="A982">
        <v>1003</v>
      </c>
      <c r="B982" t="s">
        <v>3310</v>
      </c>
      <c r="C982" t="s">
        <v>3311</v>
      </c>
      <c r="D982" t="s">
        <v>28</v>
      </c>
      <c r="E982" t="s">
        <v>29</v>
      </c>
      <c r="F982">
        <v>30</v>
      </c>
      <c r="G982" t="s">
        <v>3312</v>
      </c>
      <c r="H982" t="s">
        <v>255</v>
      </c>
      <c r="I982" t="s">
        <v>32</v>
      </c>
      <c r="J982" s="6" t="s">
        <v>13742</v>
      </c>
      <c r="K982">
        <v>7</v>
      </c>
      <c r="L982" t="s">
        <v>33</v>
      </c>
      <c r="M982">
        <f t="shared" si="30"/>
        <v>0</v>
      </c>
      <c r="N982" s="23" t="s">
        <v>11077</v>
      </c>
      <c r="O982" s="23" t="s">
        <v>10422</v>
      </c>
      <c r="P982" s="23">
        <f t="shared" si="31"/>
        <v>4</v>
      </c>
    </row>
    <row r="983" spans="1:16" x14ac:dyDescent="0.3">
      <c r="A983">
        <v>1004</v>
      </c>
      <c r="B983" t="s">
        <v>3313</v>
      </c>
      <c r="C983" t="s">
        <v>3314</v>
      </c>
      <c r="D983" t="s">
        <v>28</v>
      </c>
      <c r="E983" t="s">
        <v>29</v>
      </c>
      <c r="F983">
        <v>90</v>
      </c>
      <c r="G983" t="s">
        <v>3315</v>
      </c>
      <c r="H983" t="s">
        <v>3316</v>
      </c>
      <c r="I983" t="s">
        <v>32</v>
      </c>
      <c r="J983" s="6" t="s">
        <v>13771</v>
      </c>
      <c r="K983">
        <v>67</v>
      </c>
      <c r="L983" t="s">
        <v>39</v>
      </c>
      <c r="M983">
        <f t="shared" si="30"/>
        <v>0</v>
      </c>
      <c r="N983" s="23" t="s">
        <v>11078</v>
      </c>
      <c r="O983" s="23" t="s">
        <v>10422</v>
      </c>
      <c r="P983" s="23">
        <f t="shared" si="31"/>
        <v>4</v>
      </c>
    </row>
    <row r="984" spans="1:16" x14ac:dyDescent="0.3">
      <c r="A984">
        <v>1005</v>
      </c>
      <c r="B984" t="s">
        <v>668</v>
      </c>
      <c r="C984" t="s">
        <v>641</v>
      </c>
      <c r="D984" t="s">
        <v>28</v>
      </c>
      <c r="E984" t="s">
        <v>29</v>
      </c>
      <c r="F984">
        <v>30</v>
      </c>
      <c r="G984" t="s">
        <v>3317</v>
      </c>
      <c r="H984" t="s">
        <v>405</v>
      </c>
      <c r="I984" t="s">
        <v>32</v>
      </c>
      <c r="J984" s="6">
        <v>44470</v>
      </c>
      <c r="K984">
        <v>90</v>
      </c>
      <c r="L984" t="s">
        <v>39</v>
      </c>
      <c r="M984">
        <f t="shared" si="30"/>
        <v>0</v>
      </c>
      <c r="N984" s="23" t="s">
        <v>6446</v>
      </c>
      <c r="O984" s="23" t="s">
        <v>6</v>
      </c>
      <c r="P984" s="23">
        <f t="shared" si="31"/>
        <v>6</v>
      </c>
    </row>
    <row r="985" spans="1:16" x14ac:dyDescent="0.3">
      <c r="A985">
        <v>1006</v>
      </c>
      <c r="B985" t="s">
        <v>3318</v>
      </c>
      <c r="C985" t="s">
        <v>870</v>
      </c>
      <c r="D985" t="s">
        <v>51</v>
      </c>
      <c r="E985" t="s">
        <v>16</v>
      </c>
      <c r="F985">
        <v>60</v>
      </c>
      <c r="G985" t="s">
        <v>3319</v>
      </c>
      <c r="H985" t="s">
        <v>3320</v>
      </c>
      <c r="I985" t="s">
        <v>32</v>
      </c>
      <c r="J985" s="6">
        <v>44206</v>
      </c>
      <c r="K985">
        <v>4</v>
      </c>
      <c r="L985" t="s">
        <v>54</v>
      </c>
      <c r="M985">
        <f t="shared" si="30"/>
        <v>0</v>
      </c>
      <c r="N985" s="23" t="s">
        <v>11079</v>
      </c>
      <c r="O985" s="23" t="s">
        <v>6</v>
      </c>
      <c r="P985" s="23">
        <f t="shared" si="31"/>
        <v>6</v>
      </c>
    </row>
    <row r="986" spans="1:16" x14ac:dyDescent="0.3">
      <c r="A986">
        <v>1007</v>
      </c>
      <c r="B986" t="s">
        <v>3321</v>
      </c>
      <c r="C986" t="s">
        <v>3322</v>
      </c>
      <c r="D986" t="s">
        <v>15</v>
      </c>
      <c r="E986" t="s">
        <v>16</v>
      </c>
      <c r="F986">
        <v>30</v>
      </c>
      <c r="G986" t="s">
        <v>13601</v>
      </c>
      <c r="H986" t="s">
        <v>3324</v>
      </c>
      <c r="I986" t="s">
        <v>32</v>
      </c>
      <c r="J986" s="6" t="s">
        <v>13627</v>
      </c>
      <c r="K986">
        <v>62</v>
      </c>
      <c r="L986" t="s">
        <v>20</v>
      </c>
      <c r="M986">
        <f t="shared" si="30"/>
        <v>0</v>
      </c>
      <c r="N986" s="23" t="s">
        <v>11080</v>
      </c>
      <c r="O986" s="23" t="s">
        <v>10506</v>
      </c>
      <c r="P986" s="23">
        <f t="shared" si="31"/>
        <v>2</v>
      </c>
    </row>
    <row r="987" spans="1:16" x14ac:dyDescent="0.3">
      <c r="A987">
        <v>1008</v>
      </c>
      <c r="B987" t="s">
        <v>1569</v>
      </c>
      <c r="C987" t="s">
        <v>3325</v>
      </c>
      <c r="D987" t="s">
        <v>15</v>
      </c>
      <c r="E987" t="s">
        <v>16</v>
      </c>
      <c r="F987">
        <v>60</v>
      </c>
      <c r="G987" t="s">
        <v>3326</v>
      </c>
      <c r="H987" t="s">
        <v>3274</v>
      </c>
      <c r="I987" t="s">
        <v>32</v>
      </c>
      <c r="J987" s="6" t="s">
        <v>14004</v>
      </c>
      <c r="K987">
        <v>29</v>
      </c>
      <c r="L987" t="s">
        <v>54</v>
      </c>
      <c r="M987">
        <f t="shared" si="30"/>
        <v>0</v>
      </c>
      <c r="N987" s="23" t="s">
        <v>11081</v>
      </c>
      <c r="O987" s="23" t="s">
        <v>10422</v>
      </c>
      <c r="P987" s="23">
        <f t="shared" si="31"/>
        <v>4</v>
      </c>
    </row>
    <row r="988" spans="1:16" x14ac:dyDescent="0.3">
      <c r="A988">
        <v>1009</v>
      </c>
      <c r="B988" t="s">
        <v>3327</v>
      </c>
      <c r="C988" t="s">
        <v>1243</v>
      </c>
      <c r="D988" t="s">
        <v>51</v>
      </c>
      <c r="E988" t="s">
        <v>16</v>
      </c>
      <c r="F988">
        <v>90</v>
      </c>
      <c r="G988" t="s">
        <v>3328</v>
      </c>
      <c r="H988" t="s">
        <v>123</v>
      </c>
      <c r="I988" t="s">
        <v>124</v>
      </c>
      <c r="J988" s="6" t="s">
        <v>14005</v>
      </c>
      <c r="K988">
        <v>58</v>
      </c>
      <c r="L988" t="s">
        <v>33</v>
      </c>
      <c r="M988">
        <f t="shared" si="30"/>
        <v>0</v>
      </c>
      <c r="N988" s="23" t="s">
        <v>1243</v>
      </c>
      <c r="O988" s="23" t="s">
        <v>10417</v>
      </c>
      <c r="P988" s="23">
        <f t="shared" si="31"/>
        <v>5</v>
      </c>
    </row>
    <row r="989" spans="1:16" x14ac:dyDescent="0.3">
      <c r="A989">
        <v>1010</v>
      </c>
      <c r="B989" t="s">
        <v>3329</v>
      </c>
      <c r="C989" t="s">
        <v>3330</v>
      </c>
      <c r="D989" t="s">
        <v>28</v>
      </c>
      <c r="E989" t="s">
        <v>29</v>
      </c>
      <c r="F989">
        <v>30</v>
      </c>
      <c r="G989" t="s">
        <v>3331</v>
      </c>
      <c r="H989" t="s">
        <v>1768</v>
      </c>
      <c r="I989" t="s">
        <v>32</v>
      </c>
      <c r="J989" s="6" t="s">
        <v>13781</v>
      </c>
      <c r="K989">
        <v>42</v>
      </c>
      <c r="L989" t="s">
        <v>64</v>
      </c>
      <c r="M989">
        <f t="shared" si="30"/>
        <v>0</v>
      </c>
      <c r="N989" s="23" t="s">
        <v>1243</v>
      </c>
      <c r="O989" s="23" t="s">
        <v>6</v>
      </c>
      <c r="P989" s="23">
        <f t="shared" si="31"/>
        <v>6</v>
      </c>
    </row>
    <row r="990" spans="1:16" x14ac:dyDescent="0.3">
      <c r="A990">
        <v>1011</v>
      </c>
      <c r="B990" t="s">
        <v>3332</v>
      </c>
      <c r="C990" t="s">
        <v>2888</v>
      </c>
      <c r="D990" t="s">
        <v>15</v>
      </c>
      <c r="E990" t="s">
        <v>16</v>
      </c>
      <c r="F990">
        <v>60</v>
      </c>
      <c r="G990" t="s">
        <v>3333</v>
      </c>
      <c r="H990" t="s">
        <v>3334</v>
      </c>
      <c r="I990" t="s">
        <v>32</v>
      </c>
      <c r="J990" s="6">
        <v>44718</v>
      </c>
      <c r="K990">
        <v>21</v>
      </c>
      <c r="L990" t="s">
        <v>20</v>
      </c>
      <c r="M990">
        <f t="shared" si="30"/>
        <v>0</v>
      </c>
      <c r="N990" s="23" t="s">
        <v>11082</v>
      </c>
      <c r="O990" s="23" t="s">
        <v>10453</v>
      </c>
      <c r="P990" s="23">
        <f t="shared" si="31"/>
        <v>7</v>
      </c>
    </row>
    <row r="991" spans="1:16" x14ac:dyDescent="0.3">
      <c r="A991">
        <v>1012</v>
      </c>
      <c r="B991" t="s">
        <v>3335</v>
      </c>
      <c r="C991" t="s">
        <v>3336</v>
      </c>
      <c r="D991" t="s">
        <v>28</v>
      </c>
      <c r="E991" t="s">
        <v>29</v>
      </c>
      <c r="F991">
        <v>60</v>
      </c>
      <c r="G991" t="s">
        <v>14299</v>
      </c>
      <c r="H991" t="s">
        <v>2325</v>
      </c>
      <c r="I991" t="s">
        <v>173</v>
      </c>
      <c r="J991" s="6" t="s">
        <v>13693</v>
      </c>
      <c r="K991">
        <v>33</v>
      </c>
      <c r="L991" t="s">
        <v>159</v>
      </c>
      <c r="M991">
        <f t="shared" si="30"/>
        <v>0</v>
      </c>
      <c r="N991" s="23" t="s">
        <v>11083</v>
      </c>
      <c r="O991" s="23" t="s">
        <v>10748</v>
      </c>
      <c r="P991" s="23">
        <f t="shared" si="31"/>
        <v>3</v>
      </c>
    </row>
    <row r="992" spans="1:16" x14ac:dyDescent="0.3">
      <c r="A992">
        <v>1013</v>
      </c>
      <c r="B992" t="s">
        <v>1027</v>
      </c>
      <c r="C992" t="s">
        <v>3338</v>
      </c>
      <c r="D992" t="s">
        <v>28</v>
      </c>
      <c r="E992" t="s">
        <v>29</v>
      </c>
      <c r="F992">
        <v>60</v>
      </c>
      <c r="G992" t="s">
        <v>14480</v>
      </c>
      <c r="H992" t="s">
        <v>78</v>
      </c>
      <c r="I992" t="s">
        <v>79</v>
      </c>
      <c r="J992" s="6" t="s">
        <v>14006</v>
      </c>
      <c r="K992">
        <v>15</v>
      </c>
      <c r="L992" t="s">
        <v>80</v>
      </c>
      <c r="M992">
        <f t="shared" si="30"/>
        <v>0</v>
      </c>
      <c r="N992" s="23" t="s">
        <v>3575</v>
      </c>
      <c r="O992" s="23" t="s">
        <v>10454</v>
      </c>
      <c r="P992" s="23">
        <f t="shared" si="31"/>
        <v>4</v>
      </c>
    </row>
    <row r="993" spans="1:16" x14ac:dyDescent="0.3">
      <c r="A993">
        <v>1014</v>
      </c>
      <c r="B993" t="s">
        <v>3340</v>
      </c>
      <c r="C993" t="s">
        <v>3341</v>
      </c>
      <c r="D993" t="s">
        <v>15</v>
      </c>
      <c r="E993" t="s">
        <v>16</v>
      </c>
      <c r="F993">
        <v>60</v>
      </c>
      <c r="G993" t="s">
        <v>3342</v>
      </c>
      <c r="H993" t="s">
        <v>3343</v>
      </c>
      <c r="I993" t="s">
        <v>1199</v>
      </c>
      <c r="J993" s="6" t="s">
        <v>13904</v>
      </c>
      <c r="K993">
        <v>57</v>
      </c>
      <c r="L993" t="s">
        <v>39</v>
      </c>
      <c r="M993">
        <f t="shared" si="30"/>
        <v>0</v>
      </c>
      <c r="N993" s="23" t="s">
        <v>11084</v>
      </c>
      <c r="O993" s="23" t="s">
        <v>10438</v>
      </c>
      <c r="P993" s="23">
        <f t="shared" si="31"/>
        <v>5</v>
      </c>
    </row>
    <row r="994" spans="1:16" x14ac:dyDescent="0.3">
      <c r="A994">
        <v>1015</v>
      </c>
      <c r="B994" t="s">
        <v>2919</v>
      </c>
      <c r="C994" t="s">
        <v>2428</v>
      </c>
      <c r="D994" t="s">
        <v>28</v>
      </c>
      <c r="E994" t="s">
        <v>29</v>
      </c>
      <c r="F994">
        <v>60</v>
      </c>
      <c r="G994" t="s">
        <v>3342</v>
      </c>
      <c r="H994" t="s">
        <v>966</v>
      </c>
      <c r="I994" t="s">
        <v>187</v>
      </c>
      <c r="J994" s="6">
        <v>44048</v>
      </c>
      <c r="K994">
        <v>50</v>
      </c>
      <c r="L994" t="s">
        <v>33</v>
      </c>
      <c r="M994">
        <f t="shared" si="30"/>
        <v>0</v>
      </c>
      <c r="N994" s="23" t="s">
        <v>11084</v>
      </c>
      <c r="O994" s="23" t="s">
        <v>10438</v>
      </c>
      <c r="P994" s="23">
        <f t="shared" si="31"/>
        <v>5</v>
      </c>
    </row>
    <row r="995" spans="1:16" x14ac:dyDescent="0.3">
      <c r="A995">
        <v>1017</v>
      </c>
      <c r="B995" t="s">
        <v>65</v>
      </c>
      <c r="C995" t="s">
        <v>1756</v>
      </c>
      <c r="D995" t="s">
        <v>51</v>
      </c>
      <c r="E995" t="s">
        <v>16</v>
      </c>
      <c r="F995">
        <v>90</v>
      </c>
      <c r="G995" t="s">
        <v>3344</v>
      </c>
      <c r="H995" t="s">
        <v>2012</v>
      </c>
      <c r="I995" t="s">
        <v>32</v>
      </c>
      <c r="J995" s="6">
        <v>43952</v>
      </c>
      <c r="K995">
        <v>47</v>
      </c>
      <c r="L995" t="s">
        <v>70</v>
      </c>
      <c r="M995">
        <f t="shared" si="30"/>
        <v>0</v>
      </c>
      <c r="N995" s="23" t="s">
        <v>1723</v>
      </c>
      <c r="O995" s="23" t="s">
        <v>10549</v>
      </c>
      <c r="P995" s="23">
        <f t="shared" si="31"/>
        <v>3</v>
      </c>
    </row>
    <row r="996" spans="1:16" x14ac:dyDescent="0.3">
      <c r="A996">
        <v>1018</v>
      </c>
      <c r="B996" t="s">
        <v>3345</v>
      </c>
      <c r="C996" t="s">
        <v>3346</v>
      </c>
      <c r="D996" t="s">
        <v>28</v>
      </c>
      <c r="E996" t="s">
        <v>29</v>
      </c>
      <c r="F996">
        <v>30</v>
      </c>
      <c r="G996" t="s">
        <v>3347</v>
      </c>
      <c r="H996" t="s">
        <v>1011</v>
      </c>
      <c r="I996" t="s">
        <v>32</v>
      </c>
      <c r="J996" s="6" t="s">
        <v>14007</v>
      </c>
      <c r="K996">
        <v>51</v>
      </c>
      <c r="L996" t="s">
        <v>80</v>
      </c>
      <c r="M996">
        <f t="shared" si="30"/>
        <v>0</v>
      </c>
      <c r="N996" s="23" t="s">
        <v>1741</v>
      </c>
      <c r="O996" s="23" t="s">
        <v>10422</v>
      </c>
      <c r="P996" s="23">
        <f t="shared" si="31"/>
        <v>4</v>
      </c>
    </row>
    <row r="997" spans="1:16" x14ac:dyDescent="0.3">
      <c r="A997">
        <v>1019</v>
      </c>
      <c r="B997" t="s">
        <v>2398</v>
      </c>
      <c r="C997" t="s">
        <v>3348</v>
      </c>
      <c r="D997" t="s">
        <v>28</v>
      </c>
      <c r="E997" t="s">
        <v>29</v>
      </c>
      <c r="F997">
        <v>30</v>
      </c>
      <c r="G997" t="s">
        <v>3349</v>
      </c>
      <c r="H997" t="s">
        <v>1512</v>
      </c>
      <c r="I997" t="s">
        <v>25</v>
      </c>
      <c r="J997" s="6" t="s">
        <v>14008</v>
      </c>
      <c r="K997">
        <v>74</v>
      </c>
      <c r="L997" t="s">
        <v>101</v>
      </c>
      <c r="M997">
        <f t="shared" si="30"/>
        <v>0</v>
      </c>
      <c r="N997" s="23" t="s">
        <v>11085</v>
      </c>
      <c r="O997" s="23" t="s">
        <v>10417</v>
      </c>
      <c r="P997" s="23">
        <f t="shared" si="31"/>
        <v>5</v>
      </c>
    </row>
    <row r="998" spans="1:16" x14ac:dyDescent="0.3">
      <c r="A998">
        <v>1020</v>
      </c>
      <c r="B998" t="s">
        <v>2840</v>
      </c>
      <c r="C998" t="s">
        <v>3350</v>
      </c>
      <c r="D998" t="s">
        <v>28</v>
      </c>
      <c r="E998" t="s">
        <v>29</v>
      </c>
      <c r="F998">
        <v>90</v>
      </c>
      <c r="G998" t="s">
        <v>3349</v>
      </c>
      <c r="H998" t="s">
        <v>3351</v>
      </c>
      <c r="I998" t="s">
        <v>32</v>
      </c>
      <c r="J998" s="6">
        <v>44174</v>
      </c>
      <c r="K998">
        <v>44</v>
      </c>
      <c r="L998" t="s">
        <v>45</v>
      </c>
      <c r="M998">
        <f t="shared" si="30"/>
        <v>0</v>
      </c>
      <c r="N998" s="23" t="s">
        <v>11085</v>
      </c>
      <c r="O998" s="23" t="s">
        <v>10417</v>
      </c>
      <c r="P998" s="23">
        <f t="shared" si="31"/>
        <v>5</v>
      </c>
    </row>
    <row r="999" spans="1:16" x14ac:dyDescent="0.3">
      <c r="A999">
        <v>1021</v>
      </c>
      <c r="B999" t="s">
        <v>1225</v>
      </c>
      <c r="C999" t="s">
        <v>3352</v>
      </c>
      <c r="D999" t="s">
        <v>28</v>
      </c>
      <c r="E999" t="s">
        <v>29</v>
      </c>
      <c r="F999">
        <v>30</v>
      </c>
      <c r="G999" t="s">
        <v>3353</v>
      </c>
      <c r="H999" t="s">
        <v>3161</v>
      </c>
      <c r="I999" t="s">
        <v>32</v>
      </c>
      <c r="J999" s="6" t="s">
        <v>13782</v>
      </c>
      <c r="K999">
        <v>28</v>
      </c>
      <c r="L999" t="s">
        <v>20</v>
      </c>
      <c r="M999">
        <f t="shared" si="30"/>
        <v>0</v>
      </c>
      <c r="N999" s="23" t="s">
        <v>11086</v>
      </c>
      <c r="O999" s="23" t="s">
        <v>9969</v>
      </c>
      <c r="P999" s="23">
        <f t="shared" si="31"/>
        <v>6</v>
      </c>
    </row>
    <row r="1000" spans="1:16" x14ac:dyDescent="0.3">
      <c r="A1000">
        <v>1022</v>
      </c>
      <c r="B1000" t="s">
        <v>3117</v>
      </c>
      <c r="C1000" t="s">
        <v>3354</v>
      </c>
      <c r="D1000" t="s">
        <v>28</v>
      </c>
      <c r="E1000" t="s">
        <v>29</v>
      </c>
      <c r="F1000">
        <v>90</v>
      </c>
      <c r="G1000" t="s">
        <v>3355</v>
      </c>
      <c r="H1000" t="s">
        <v>3356</v>
      </c>
      <c r="I1000" t="s">
        <v>32</v>
      </c>
      <c r="J1000" s="6" t="s">
        <v>13748</v>
      </c>
      <c r="K1000">
        <v>78</v>
      </c>
      <c r="L1000" t="s">
        <v>39</v>
      </c>
      <c r="M1000">
        <f t="shared" si="30"/>
        <v>0</v>
      </c>
      <c r="N1000" s="23" t="s">
        <v>7009</v>
      </c>
      <c r="O1000" s="23" t="s">
        <v>10453</v>
      </c>
      <c r="P1000" s="23">
        <f t="shared" si="31"/>
        <v>7</v>
      </c>
    </row>
    <row r="1001" spans="1:16" x14ac:dyDescent="0.3">
      <c r="A1001">
        <v>1023</v>
      </c>
      <c r="B1001" t="s">
        <v>2556</v>
      </c>
      <c r="C1001" t="s">
        <v>3357</v>
      </c>
      <c r="D1001" t="s">
        <v>28</v>
      </c>
      <c r="E1001" t="s">
        <v>29</v>
      </c>
      <c r="F1001">
        <v>30</v>
      </c>
      <c r="G1001" t="s">
        <v>3358</v>
      </c>
      <c r="H1001" t="s">
        <v>3024</v>
      </c>
      <c r="I1001" t="s">
        <v>32</v>
      </c>
      <c r="J1001" s="6" t="s">
        <v>14009</v>
      </c>
      <c r="K1001">
        <v>80</v>
      </c>
      <c r="L1001" t="s">
        <v>70</v>
      </c>
      <c r="M1001">
        <f t="shared" si="30"/>
        <v>0</v>
      </c>
      <c r="N1001" s="23" t="s">
        <v>7009</v>
      </c>
      <c r="O1001" s="23" t="s">
        <v>10490</v>
      </c>
      <c r="P1001" s="23">
        <f t="shared" si="31"/>
        <v>4</v>
      </c>
    </row>
    <row r="1002" spans="1:16" x14ac:dyDescent="0.3">
      <c r="A1002">
        <v>1024</v>
      </c>
      <c r="B1002" t="s">
        <v>2540</v>
      </c>
      <c r="C1002" t="s">
        <v>3359</v>
      </c>
      <c r="D1002" t="s">
        <v>28</v>
      </c>
      <c r="E1002" t="s">
        <v>29</v>
      </c>
      <c r="F1002">
        <v>90</v>
      </c>
      <c r="G1002" t="s">
        <v>14481</v>
      </c>
      <c r="H1002" t="s">
        <v>3361</v>
      </c>
      <c r="I1002" t="s">
        <v>95</v>
      </c>
      <c r="J1002" s="6" t="s">
        <v>13761</v>
      </c>
      <c r="K1002">
        <v>74</v>
      </c>
      <c r="L1002" t="s">
        <v>80</v>
      </c>
      <c r="M1002">
        <f t="shared" si="30"/>
        <v>0</v>
      </c>
      <c r="N1002" s="23" t="s">
        <v>4962</v>
      </c>
      <c r="O1002" s="23" t="s">
        <v>10449</v>
      </c>
      <c r="P1002" s="23">
        <f t="shared" si="31"/>
        <v>7</v>
      </c>
    </row>
    <row r="1003" spans="1:16" x14ac:dyDescent="0.3">
      <c r="A1003">
        <v>1025</v>
      </c>
      <c r="B1003" t="s">
        <v>3362</v>
      </c>
      <c r="C1003" t="s">
        <v>3363</v>
      </c>
      <c r="D1003" t="s">
        <v>28</v>
      </c>
      <c r="E1003" t="s">
        <v>29</v>
      </c>
      <c r="F1003">
        <v>60</v>
      </c>
      <c r="G1003" t="s">
        <v>3364</v>
      </c>
      <c r="H1003" t="s">
        <v>3365</v>
      </c>
      <c r="I1003" t="s">
        <v>146</v>
      </c>
      <c r="J1003" s="6" t="s">
        <v>14010</v>
      </c>
      <c r="K1003">
        <v>62</v>
      </c>
      <c r="L1003" t="s">
        <v>54</v>
      </c>
      <c r="M1003">
        <f t="shared" si="30"/>
        <v>0</v>
      </c>
      <c r="N1003" s="23" t="s">
        <v>11087</v>
      </c>
      <c r="O1003" s="23" t="s">
        <v>6</v>
      </c>
      <c r="P1003" s="23">
        <f t="shared" si="31"/>
        <v>6</v>
      </c>
    </row>
    <row r="1004" spans="1:16" x14ac:dyDescent="0.3">
      <c r="A1004">
        <v>1026</v>
      </c>
      <c r="B1004" t="s">
        <v>3366</v>
      </c>
      <c r="C1004" t="s">
        <v>783</v>
      </c>
      <c r="D1004" t="s">
        <v>621</v>
      </c>
      <c r="E1004" t="s">
        <v>29</v>
      </c>
      <c r="F1004">
        <v>30</v>
      </c>
      <c r="G1004" t="s">
        <v>3367</v>
      </c>
      <c r="H1004" t="s">
        <v>139</v>
      </c>
      <c r="I1004" t="s">
        <v>2593</v>
      </c>
      <c r="J1004" s="6" t="s">
        <v>14011</v>
      </c>
      <c r="K1004">
        <v>55</v>
      </c>
      <c r="L1004" t="s">
        <v>45</v>
      </c>
      <c r="M1004">
        <f t="shared" si="30"/>
        <v>0</v>
      </c>
      <c r="N1004" s="23" t="s">
        <v>5990</v>
      </c>
      <c r="O1004" s="23" t="s">
        <v>3780</v>
      </c>
      <c r="P1004" s="23">
        <f t="shared" si="31"/>
        <v>5</v>
      </c>
    </row>
    <row r="1005" spans="1:16" x14ac:dyDescent="0.3">
      <c r="A1005">
        <v>1027</v>
      </c>
      <c r="B1005" t="s">
        <v>3368</v>
      </c>
      <c r="C1005" t="s">
        <v>3369</v>
      </c>
      <c r="D1005" t="s">
        <v>51</v>
      </c>
      <c r="E1005" t="s">
        <v>16</v>
      </c>
      <c r="F1005">
        <v>90</v>
      </c>
      <c r="G1005" t="s">
        <v>3367</v>
      </c>
      <c r="H1005" t="s">
        <v>2516</v>
      </c>
      <c r="I1005" t="s">
        <v>32</v>
      </c>
      <c r="J1005" s="6" t="s">
        <v>14012</v>
      </c>
      <c r="K1005">
        <v>20</v>
      </c>
      <c r="L1005" t="s">
        <v>80</v>
      </c>
      <c r="M1005">
        <f t="shared" si="30"/>
        <v>0</v>
      </c>
      <c r="N1005" s="23" t="s">
        <v>5990</v>
      </c>
      <c r="O1005" s="23" t="s">
        <v>3780</v>
      </c>
      <c r="P1005" s="23">
        <f t="shared" si="31"/>
        <v>5</v>
      </c>
    </row>
    <row r="1006" spans="1:16" x14ac:dyDescent="0.3">
      <c r="A1006">
        <v>1028</v>
      </c>
      <c r="B1006" t="s">
        <v>3370</v>
      </c>
      <c r="C1006" t="s">
        <v>3371</v>
      </c>
      <c r="D1006" t="s">
        <v>28</v>
      </c>
      <c r="E1006" t="s">
        <v>29</v>
      </c>
      <c r="F1006">
        <v>60</v>
      </c>
      <c r="G1006" t="s">
        <v>3372</v>
      </c>
      <c r="H1006" t="s">
        <v>3373</v>
      </c>
      <c r="I1006" t="s">
        <v>32</v>
      </c>
      <c r="J1006" s="6" t="s">
        <v>13857</v>
      </c>
      <c r="K1006">
        <v>92</v>
      </c>
      <c r="L1006" t="s">
        <v>39</v>
      </c>
      <c r="M1006">
        <f t="shared" si="30"/>
        <v>0</v>
      </c>
      <c r="N1006" s="23" t="s">
        <v>3552</v>
      </c>
      <c r="O1006" s="23" t="s">
        <v>10422</v>
      </c>
      <c r="P1006" s="23">
        <f t="shared" si="31"/>
        <v>4</v>
      </c>
    </row>
    <row r="1007" spans="1:16" x14ac:dyDescent="0.3">
      <c r="A1007">
        <v>1029</v>
      </c>
      <c r="B1007" t="s">
        <v>3374</v>
      </c>
      <c r="C1007" t="s">
        <v>3375</v>
      </c>
      <c r="D1007" t="s">
        <v>15</v>
      </c>
      <c r="E1007" t="s">
        <v>16</v>
      </c>
      <c r="F1007">
        <v>60</v>
      </c>
      <c r="G1007" t="s">
        <v>3376</v>
      </c>
      <c r="H1007" t="s">
        <v>3377</v>
      </c>
      <c r="I1007" t="s">
        <v>32</v>
      </c>
      <c r="J1007" s="6" t="s">
        <v>13677</v>
      </c>
      <c r="K1007">
        <v>58</v>
      </c>
      <c r="L1007" t="s">
        <v>45</v>
      </c>
      <c r="M1007">
        <f t="shared" si="30"/>
        <v>0</v>
      </c>
      <c r="N1007" s="23" t="s">
        <v>770</v>
      </c>
      <c r="O1007" s="23" t="s">
        <v>10422</v>
      </c>
      <c r="P1007" s="23">
        <f t="shared" si="31"/>
        <v>4</v>
      </c>
    </row>
    <row r="1008" spans="1:16" x14ac:dyDescent="0.3">
      <c r="A1008">
        <v>1030</v>
      </c>
      <c r="B1008" t="s">
        <v>3378</v>
      </c>
      <c r="C1008" t="s">
        <v>3379</v>
      </c>
      <c r="D1008" t="s">
        <v>51</v>
      </c>
      <c r="E1008" t="s">
        <v>16</v>
      </c>
      <c r="F1008">
        <v>90</v>
      </c>
      <c r="G1008" t="s">
        <v>3380</v>
      </c>
      <c r="H1008" t="s">
        <v>1347</v>
      </c>
      <c r="I1008" t="s">
        <v>32</v>
      </c>
      <c r="J1008" s="6" t="s">
        <v>13663</v>
      </c>
      <c r="K1008">
        <v>51</v>
      </c>
      <c r="L1008" t="s">
        <v>39</v>
      </c>
      <c r="M1008">
        <f t="shared" si="30"/>
        <v>0</v>
      </c>
      <c r="N1008" s="23" t="s">
        <v>11088</v>
      </c>
      <c r="O1008" s="23" t="s">
        <v>3222</v>
      </c>
      <c r="P1008" s="23">
        <f t="shared" si="31"/>
        <v>4</v>
      </c>
    </row>
    <row r="1009" spans="1:16" x14ac:dyDescent="0.3">
      <c r="A1009">
        <v>1031</v>
      </c>
      <c r="B1009" t="s">
        <v>3381</v>
      </c>
      <c r="C1009" t="s">
        <v>3382</v>
      </c>
      <c r="D1009" t="s">
        <v>51</v>
      </c>
      <c r="E1009" t="s">
        <v>16</v>
      </c>
      <c r="F1009">
        <v>90</v>
      </c>
      <c r="G1009" t="s">
        <v>3383</v>
      </c>
      <c r="H1009" t="s">
        <v>3384</v>
      </c>
      <c r="I1009" t="s">
        <v>32</v>
      </c>
      <c r="J1009" s="6" t="s">
        <v>14013</v>
      </c>
      <c r="K1009">
        <v>31</v>
      </c>
      <c r="L1009" t="s">
        <v>20</v>
      </c>
      <c r="M1009">
        <f t="shared" si="30"/>
        <v>0</v>
      </c>
      <c r="N1009" s="23" t="s">
        <v>11089</v>
      </c>
      <c r="O1009" s="23" t="s">
        <v>3089</v>
      </c>
      <c r="P1009" s="23">
        <f t="shared" si="31"/>
        <v>4</v>
      </c>
    </row>
    <row r="1010" spans="1:16" x14ac:dyDescent="0.3">
      <c r="A1010">
        <v>1032</v>
      </c>
      <c r="B1010" t="s">
        <v>460</v>
      </c>
      <c r="C1010" t="s">
        <v>3385</v>
      </c>
      <c r="D1010" t="s">
        <v>28</v>
      </c>
      <c r="E1010" t="s">
        <v>29</v>
      </c>
      <c r="F1010">
        <v>60</v>
      </c>
      <c r="G1010" t="s">
        <v>3386</v>
      </c>
      <c r="H1010" t="s">
        <v>3387</v>
      </c>
      <c r="I1010" t="s">
        <v>2878</v>
      </c>
      <c r="J1010" s="6">
        <v>44783</v>
      </c>
      <c r="K1010">
        <v>12</v>
      </c>
      <c r="L1010" t="s">
        <v>70</v>
      </c>
      <c r="M1010">
        <f t="shared" si="30"/>
        <v>0</v>
      </c>
      <c r="N1010" s="23" t="s">
        <v>11090</v>
      </c>
      <c r="O1010" s="23" t="s">
        <v>10417</v>
      </c>
      <c r="P1010" s="23">
        <f t="shared" si="31"/>
        <v>5</v>
      </c>
    </row>
    <row r="1011" spans="1:16" x14ac:dyDescent="0.3">
      <c r="A1011">
        <v>1033</v>
      </c>
      <c r="B1011" t="s">
        <v>3388</v>
      </c>
      <c r="C1011" t="s">
        <v>3389</v>
      </c>
      <c r="D1011" t="s">
        <v>51</v>
      </c>
      <c r="E1011" t="s">
        <v>16</v>
      </c>
      <c r="F1011">
        <v>60</v>
      </c>
      <c r="G1011" t="s">
        <v>14482</v>
      </c>
      <c r="H1011" t="s">
        <v>3391</v>
      </c>
      <c r="I1011" t="s">
        <v>3392</v>
      </c>
      <c r="J1011" s="6">
        <v>44720</v>
      </c>
      <c r="K1011">
        <v>65</v>
      </c>
      <c r="L1011" t="s">
        <v>54</v>
      </c>
      <c r="M1011">
        <f t="shared" si="30"/>
        <v>0</v>
      </c>
      <c r="N1011" s="23" t="s">
        <v>11091</v>
      </c>
      <c r="O1011" s="23" t="s">
        <v>10449</v>
      </c>
      <c r="P1011" s="23">
        <f t="shared" si="31"/>
        <v>7</v>
      </c>
    </row>
    <row r="1012" spans="1:16" x14ac:dyDescent="0.3">
      <c r="A1012">
        <v>1034</v>
      </c>
      <c r="B1012" t="s">
        <v>3393</v>
      </c>
      <c r="C1012" t="s">
        <v>3394</v>
      </c>
      <c r="D1012" t="s">
        <v>51</v>
      </c>
      <c r="E1012" t="s">
        <v>16</v>
      </c>
      <c r="F1012">
        <v>30</v>
      </c>
      <c r="G1012" t="s">
        <v>3395</v>
      </c>
      <c r="H1012" t="s">
        <v>3396</v>
      </c>
      <c r="I1012" t="s">
        <v>32</v>
      </c>
      <c r="J1012" s="6" t="s">
        <v>14014</v>
      </c>
      <c r="K1012">
        <v>96</v>
      </c>
      <c r="L1012" t="s">
        <v>39</v>
      </c>
      <c r="M1012">
        <f t="shared" si="30"/>
        <v>0</v>
      </c>
      <c r="N1012" s="23" t="s">
        <v>11092</v>
      </c>
      <c r="O1012" s="23" t="s">
        <v>10422</v>
      </c>
      <c r="P1012" s="23">
        <f t="shared" si="31"/>
        <v>4</v>
      </c>
    </row>
    <row r="1013" spans="1:16" x14ac:dyDescent="0.3">
      <c r="A1013">
        <v>1035</v>
      </c>
      <c r="B1013" t="s">
        <v>3397</v>
      </c>
      <c r="C1013" t="s">
        <v>406</v>
      </c>
      <c r="D1013" t="s">
        <v>28</v>
      </c>
      <c r="E1013" t="s">
        <v>29</v>
      </c>
      <c r="F1013">
        <v>90</v>
      </c>
      <c r="G1013" t="s">
        <v>14483</v>
      </c>
      <c r="H1013" t="s">
        <v>3399</v>
      </c>
      <c r="I1013" t="s">
        <v>124</v>
      </c>
      <c r="J1013" s="6" t="s">
        <v>13790</v>
      </c>
      <c r="K1013">
        <v>32</v>
      </c>
      <c r="L1013" t="s">
        <v>33</v>
      </c>
      <c r="M1013">
        <f t="shared" si="30"/>
        <v>0</v>
      </c>
      <c r="N1013" s="23" t="s">
        <v>11093</v>
      </c>
      <c r="O1013" s="23" t="s">
        <v>10449</v>
      </c>
      <c r="P1013" s="23">
        <f t="shared" si="31"/>
        <v>7</v>
      </c>
    </row>
    <row r="1014" spans="1:16" x14ac:dyDescent="0.3">
      <c r="A1014">
        <v>1036</v>
      </c>
      <c r="B1014" t="s">
        <v>3400</v>
      </c>
      <c r="C1014" t="s">
        <v>1226</v>
      </c>
      <c r="D1014" t="s">
        <v>51</v>
      </c>
      <c r="E1014" t="s">
        <v>16</v>
      </c>
      <c r="F1014">
        <v>90</v>
      </c>
      <c r="G1014" t="s">
        <v>3401</v>
      </c>
      <c r="H1014" t="s">
        <v>3402</v>
      </c>
      <c r="I1014" t="s">
        <v>32</v>
      </c>
      <c r="J1014" s="6">
        <v>43902</v>
      </c>
      <c r="K1014">
        <v>47</v>
      </c>
      <c r="L1014" t="s">
        <v>54</v>
      </c>
      <c r="M1014">
        <f t="shared" si="30"/>
        <v>0</v>
      </c>
      <c r="N1014" s="23" t="s">
        <v>11094</v>
      </c>
      <c r="O1014" s="23" t="s">
        <v>10436</v>
      </c>
      <c r="P1014" s="23">
        <f t="shared" si="31"/>
        <v>8</v>
      </c>
    </row>
    <row r="1015" spans="1:16" x14ac:dyDescent="0.3">
      <c r="A1015">
        <v>1037</v>
      </c>
      <c r="B1015" t="s">
        <v>3403</v>
      </c>
      <c r="C1015" t="s">
        <v>3014</v>
      </c>
      <c r="D1015" t="s">
        <v>51</v>
      </c>
      <c r="E1015" t="s">
        <v>16</v>
      </c>
      <c r="F1015">
        <v>60</v>
      </c>
      <c r="G1015" t="s">
        <v>14484</v>
      </c>
      <c r="H1015" t="s">
        <v>3405</v>
      </c>
      <c r="I1015" t="s">
        <v>32</v>
      </c>
      <c r="J1015" s="6" t="s">
        <v>13857</v>
      </c>
      <c r="K1015">
        <v>59</v>
      </c>
      <c r="L1015" t="s">
        <v>20</v>
      </c>
      <c r="M1015">
        <f t="shared" si="30"/>
        <v>0</v>
      </c>
      <c r="N1015" s="23" t="s">
        <v>11095</v>
      </c>
      <c r="O1015" s="23" t="s">
        <v>10449</v>
      </c>
      <c r="P1015" s="23">
        <f t="shared" si="31"/>
        <v>7</v>
      </c>
    </row>
    <row r="1016" spans="1:16" x14ac:dyDescent="0.3">
      <c r="A1016">
        <v>1038</v>
      </c>
      <c r="B1016" t="s">
        <v>3406</v>
      </c>
      <c r="C1016" t="s">
        <v>3407</v>
      </c>
      <c r="D1016" t="s">
        <v>51</v>
      </c>
      <c r="E1016" t="s">
        <v>16</v>
      </c>
      <c r="F1016">
        <v>60</v>
      </c>
      <c r="G1016" t="s">
        <v>3408</v>
      </c>
      <c r="H1016" t="s">
        <v>3409</v>
      </c>
      <c r="I1016" t="s">
        <v>95</v>
      </c>
      <c r="J1016" s="6" t="s">
        <v>13698</v>
      </c>
      <c r="K1016">
        <v>74</v>
      </c>
      <c r="L1016" t="s">
        <v>64</v>
      </c>
      <c r="M1016">
        <f t="shared" si="30"/>
        <v>0</v>
      </c>
      <c r="N1016" s="23" t="s">
        <v>11096</v>
      </c>
      <c r="O1016" s="23" t="s">
        <v>10422</v>
      </c>
      <c r="P1016" s="23">
        <f t="shared" si="31"/>
        <v>4</v>
      </c>
    </row>
    <row r="1017" spans="1:16" x14ac:dyDescent="0.3">
      <c r="A1017">
        <v>1039</v>
      </c>
      <c r="B1017" t="s">
        <v>3410</v>
      </c>
      <c r="C1017" t="s">
        <v>2751</v>
      </c>
      <c r="D1017" t="s">
        <v>28</v>
      </c>
      <c r="E1017" t="s">
        <v>29</v>
      </c>
      <c r="F1017">
        <v>30</v>
      </c>
      <c r="G1017" t="s">
        <v>3408</v>
      </c>
      <c r="H1017" t="s">
        <v>412</v>
      </c>
      <c r="I1017" t="s">
        <v>187</v>
      </c>
      <c r="J1017" s="6" t="s">
        <v>13988</v>
      </c>
      <c r="K1017">
        <v>11</v>
      </c>
      <c r="L1017" t="s">
        <v>45</v>
      </c>
      <c r="M1017">
        <f t="shared" si="30"/>
        <v>0</v>
      </c>
      <c r="N1017" s="23" t="s">
        <v>11096</v>
      </c>
      <c r="O1017" s="23" t="s">
        <v>10422</v>
      </c>
      <c r="P1017" s="23">
        <f t="shared" si="31"/>
        <v>4</v>
      </c>
    </row>
    <row r="1018" spans="1:16" x14ac:dyDescent="0.3">
      <c r="A1018">
        <v>1040</v>
      </c>
      <c r="B1018" t="s">
        <v>2234</v>
      </c>
      <c r="C1018" t="s">
        <v>3120</v>
      </c>
      <c r="D1018" t="s">
        <v>15</v>
      </c>
      <c r="E1018" t="s">
        <v>16</v>
      </c>
      <c r="F1018">
        <v>30</v>
      </c>
      <c r="G1018" t="s">
        <v>3411</v>
      </c>
      <c r="H1018" t="s">
        <v>522</v>
      </c>
      <c r="I1018" t="s">
        <v>32</v>
      </c>
      <c r="J1018" s="6" t="s">
        <v>14015</v>
      </c>
      <c r="K1018">
        <v>26</v>
      </c>
      <c r="L1018" t="s">
        <v>80</v>
      </c>
      <c r="M1018">
        <f t="shared" si="30"/>
        <v>0</v>
      </c>
      <c r="N1018" s="23" t="s">
        <v>11097</v>
      </c>
      <c r="O1018" s="23" t="s">
        <v>10438</v>
      </c>
      <c r="P1018" s="23">
        <f t="shared" si="31"/>
        <v>5</v>
      </c>
    </row>
    <row r="1019" spans="1:16" x14ac:dyDescent="0.3">
      <c r="A1019">
        <v>1042</v>
      </c>
      <c r="B1019" t="s">
        <v>3415</v>
      </c>
      <c r="C1019" t="s">
        <v>3416</v>
      </c>
      <c r="D1019" t="s">
        <v>15</v>
      </c>
      <c r="E1019" t="s">
        <v>16</v>
      </c>
      <c r="F1019">
        <v>60</v>
      </c>
      <c r="G1019" t="s">
        <v>3417</v>
      </c>
      <c r="H1019" t="s">
        <v>3418</v>
      </c>
      <c r="I1019" t="s">
        <v>32</v>
      </c>
      <c r="J1019" s="6" t="s">
        <v>13965</v>
      </c>
      <c r="K1019">
        <v>65</v>
      </c>
      <c r="L1019" t="s">
        <v>54</v>
      </c>
      <c r="M1019">
        <f t="shared" si="30"/>
        <v>0</v>
      </c>
      <c r="N1019" s="23" t="s">
        <v>11098</v>
      </c>
      <c r="O1019" s="23" t="s">
        <v>10468</v>
      </c>
      <c r="P1019" s="23">
        <f t="shared" si="31"/>
        <v>8</v>
      </c>
    </row>
    <row r="1020" spans="1:16" x14ac:dyDescent="0.3">
      <c r="A1020">
        <v>1043</v>
      </c>
      <c r="B1020" t="s">
        <v>2424</v>
      </c>
      <c r="C1020" t="s">
        <v>3419</v>
      </c>
      <c r="D1020" t="s">
        <v>28</v>
      </c>
      <c r="E1020" t="s">
        <v>29</v>
      </c>
      <c r="F1020">
        <v>30</v>
      </c>
      <c r="G1020" t="s">
        <v>3420</v>
      </c>
      <c r="H1020" t="s">
        <v>3421</v>
      </c>
      <c r="I1020" t="s">
        <v>25</v>
      </c>
      <c r="J1020" s="6">
        <v>44835</v>
      </c>
      <c r="K1020">
        <v>78</v>
      </c>
      <c r="L1020" t="s">
        <v>20</v>
      </c>
      <c r="M1020">
        <f t="shared" si="30"/>
        <v>0</v>
      </c>
      <c r="N1020" s="23" t="s">
        <v>11099</v>
      </c>
      <c r="O1020" s="23" t="s">
        <v>3089</v>
      </c>
      <c r="P1020" s="23">
        <f t="shared" si="31"/>
        <v>4</v>
      </c>
    </row>
    <row r="1021" spans="1:16" x14ac:dyDescent="0.3">
      <c r="A1021">
        <v>1044</v>
      </c>
      <c r="B1021" t="s">
        <v>2941</v>
      </c>
      <c r="C1021" t="s">
        <v>3422</v>
      </c>
      <c r="D1021" t="s">
        <v>28</v>
      </c>
      <c r="E1021" t="s">
        <v>29</v>
      </c>
      <c r="F1021">
        <v>30</v>
      </c>
      <c r="G1021" t="s">
        <v>3423</v>
      </c>
      <c r="H1021" t="s">
        <v>3424</v>
      </c>
      <c r="I1021" t="s">
        <v>32</v>
      </c>
      <c r="J1021" s="6" t="s">
        <v>14008</v>
      </c>
      <c r="K1021">
        <v>63</v>
      </c>
      <c r="L1021" t="s">
        <v>54</v>
      </c>
      <c r="M1021">
        <f t="shared" si="30"/>
        <v>0</v>
      </c>
      <c r="N1021" s="23" t="s">
        <v>11100</v>
      </c>
      <c r="O1021" s="23" t="s">
        <v>10422</v>
      </c>
      <c r="P1021" s="23">
        <f t="shared" si="31"/>
        <v>4</v>
      </c>
    </row>
    <row r="1022" spans="1:16" x14ac:dyDescent="0.3">
      <c r="A1022">
        <v>1045</v>
      </c>
      <c r="B1022" t="s">
        <v>3425</v>
      </c>
      <c r="C1022" t="s">
        <v>3426</v>
      </c>
      <c r="D1022" t="s">
        <v>15</v>
      </c>
      <c r="E1022" t="s">
        <v>16</v>
      </c>
      <c r="F1022">
        <v>30</v>
      </c>
      <c r="G1022" t="s">
        <v>3427</v>
      </c>
      <c r="H1022" t="s">
        <v>3428</v>
      </c>
      <c r="I1022" t="s">
        <v>38</v>
      </c>
      <c r="J1022" s="6">
        <v>44784</v>
      </c>
      <c r="K1022">
        <v>100</v>
      </c>
      <c r="L1022" t="s">
        <v>39</v>
      </c>
      <c r="M1022">
        <f t="shared" si="30"/>
        <v>0</v>
      </c>
      <c r="N1022" s="23" t="s">
        <v>11101</v>
      </c>
      <c r="O1022" s="23" t="s">
        <v>6</v>
      </c>
      <c r="P1022" s="23">
        <f t="shared" si="31"/>
        <v>6</v>
      </c>
    </row>
    <row r="1023" spans="1:16" x14ac:dyDescent="0.3">
      <c r="A1023">
        <v>1046</v>
      </c>
      <c r="B1023" t="s">
        <v>3429</v>
      </c>
      <c r="C1023" t="s">
        <v>3430</v>
      </c>
      <c r="D1023" t="s">
        <v>28</v>
      </c>
      <c r="E1023" t="s">
        <v>29</v>
      </c>
      <c r="F1023">
        <v>30</v>
      </c>
      <c r="G1023" t="s">
        <v>3431</v>
      </c>
      <c r="H1023" t="s">
        <v>2681</v>
      </c>
      <c r="I1023" t="s">
        <v>686</v>
      </c>
      <c r="J1023" s="6">
        <v>43955</v>
      </c>
      <c r="K1023">
        <v>5</v>
      </c>
      <c r="L1023" t="s">
        <v>20</v>
      </c>
      <c r="M1023">
        <f t="shared" si="30"/>
        <v>0</v>
      </c>
      <c r="N1023" s="23" t="s">
        <v>2658</v>
      </c>
      <c r="O1023" s="23" t="s">
        <v>10438</v>
      </c>
      <c r="P1023" s="23">
        <f t="shared" si="31"/>
        <v>5</v>
      </c>
    </row>
    <row r="1024" spans="1:16" x14ac:dyDescent="0.3">
      <c r="A1024">
        <v>1047</v>
      </c>
      <c r="B1024" t="s">
        <v>1677</v>
      </c>
      <c r="C1024" t="s">
        <v>1222</v>
      </c>
      <c r="D1024" t="s">
        <v>28</v>
      </c>
      <c r="E1024" t="s">
        <v>29</v>
      </c>
      <c r="F1024">
        <v>90</v>
      </c>
      <c r="G1024" t="s">
        <v>3432</v>
      </c>
      <c r="H1024" t="s">
        <v>3433</v>
      </c>
      <c r="I1024" t="s">
        <v>1199</v>
      </c>
      <c r="J1024" s="6" t="s">
        <v>13935</v>
      </c>
      <c r="K1024">
        <v>18</v>
      </c>
      <c r="L1024" t="s">
        <v>159</v>
      </c>
      <c r="M1024">
        <f t="shared" si="30"/>
        <v>0</v>
      </c>
      <c r="N1024" s="23" t="s">
        <v>2658</v>
      </c>
      <c r="O1024" s="23" t="s">
        <v>10549</v>
      </c>
      <c r="P1024" s="23">
        <f t="shared" si="31"/>
        <v>3</v>
      </c>
    </row>
    <row r="1025" spans="1:16" x14ac:dyDescent="0.3">
      <c r="A1025">
        <v>1048</v>
      </c>
      <c r="B1025" t="s">
        <v>3434</v>
      </c>
      <c r="C1025" t="s">
        <v>3435</v>
      </c>
      <c r="D1025" t="s">
        <v>51</v>
      </c>
      <c r="E1025" t="s">
        <v>16</v>
      </c>
      <c r="F1025">
        <v>60</v>
      </c>
      <c r="G1025" t="s">
        <v>3436</v>
      </c>
      <c r="H1025" t="s">
        <v>3437</v>
      </c>
      <c r="I1025" t="s">
        <v>100</v>
      </c>
      <c r="J1025" s="6" t="s">
        <v>13728</v>
      </c>
      <c r="K1025">
        <v>17</v>
      </c>
      <c r="L1025" t="s">
        <v>54</v>
      </c>
      <c r="M1025">
        <f t="shared" si="30"/>
        <v>0</v>
      </c>
      <c r="N1025" s="23" t="s">
        <v>11102</v>
      </c>
      <c r="O1025" s="23" t="s">
        <v>10609</v>
      </c>
      <c r="P1025" s="23">
        <f t="shared" si="31"/>
        <v>3</v>
      </c>
    </row>
    <row r="1026" spans="1:16" x14ac:dyDescent="0.3">
      <c r="A1026">
        <v>1049</v>
      </c>
      <c r="B1026" t="s">
        <v>3438</v>
      </c>
      <c r="C1026" t="s">
        <v>3439</v>
      </c>
      <c r="D1026" t="s">
        <v>28</v>
      </c>
      <c r="E1026" t="s">
        <v>29</v>
      </c>
      <c r="F1026">
        <v>30</v>
      </c>
      <c r="G1026" t="s">
        <v>3440</v>
      </c>
      <c r="H1026" t="s">
        <v>2629</v>
      </c>
      <c r="I1026" t="s">
        <v>95</v>
      </c>
      <c r="J1026" s="6">
        <v>44775</v>
      </c>
      <c r="K1026">
        <v>7</v>
      </c>
      <c r="L1026" t="s">
        <v>64</v>
      </c>
      <c r="M1026">
        <f t="shared" ref="M1026:M1089" si="32">COUNTBLANK(A1026:L1026)</f>
        <v>0</v>
      </c>
      <c r="N1026" s="23" t="s">
        <v>11102</v>
      </c>
      <c r="O1026" s="23" t="s">
        <v>10422</v>
      </c>
      <c r="P1026" s="23">
        <f t="shared" ref="P1026:P1089" si="33">LEN(O1026)</f>
        <v>4</v>
      </c>
    </row>
    <row r="1027" spans="1:16" x14ac:dyDescent="0.3">
      <c r="A1027">
        <v>1050</v>
      </c>
      <c r="B1027" t="s">
        <v>3441</v>
      </c>
      <c r="C1027" t="s">
        <v>2174</v>
      </c>
      <c r="D1027" t="s">
        <v>28</v>
      </c>
      <c r="E1027" t="s">
        <v>29</v>
      </c>
      <c r="F1027">
        <v>30</v>
      </c>
      <c r="G1027" t="s">
        <v>3442</v>
      </c>
      <c r="H1027" t="s">
        <v>2218</v>
      </c>
      <c r="I1027" t="s">
        <v>173</v>
      </c>
      <c r="J1027" s="6">
        <v>44139</v>
      </c>
      <c r="K1027">
        <v>15</v>
      </c>
      <c r="L1027" t="s">
        <v>20</v>
      </c>
      <c r="M1027">
        <f t="shared" si="32"/>
        <v>0</v>
      </c>
      <c r="N1027" s="23" t="s">
        <v>11103</v>
      </c>
      <c r="O1027" s="23" t="s">
        <v>10417</v>
      </c>
      <c r="P1027" s="23">
        <f t="shared" si="33"/>
        <v>5</v>
      </c>
    </row>
    <row r="1028" spans="1:16" x14ac:dyDescent="0.3">
      <c r="A1028">
        <v>1051</v>
      </c>
      <c r="B1028" t="s">
        <v>3443</v>
      </c>
      <c r="C1028" t="s">
        <v>3444</v>
      </c>
      <c r="D1028" t="s">
        <v>28</v>
      </c>
      <c r="E1028" t="s">
        <v>29</v>
      </c>
      <c r="F1028">
        <v>30</v>
      </c>
      <c r="G1028" t="s">
        <v>3445</v>
      </c>
      <c r="H1028" t="s">
        <v>3446</v>
      </c>
      <c r="I1028" t="s">
        <v>32</v>
      </c>
      <c r="J1028" s="6">
        <v>44378</v>
      </c>
      <c r="K1028">
        <v>13</v>
      </c>
      <c r="L1028" t="s">
        <v>64</v>
      </c>
      <c r="M1028">
        <f t="shared" si="32"/>
        <v>0</v>
      </c>
      <c r="N1028" s="23" t="s">
        <v>11103</v>
      </c>
      <c r="O1028" s="23" t="s">
        <v>3780</v>
      </c>
      <c r="P1028" s="23">
        <f t="shared" si="33"/>
        <v>5</v>
      </c>
    </row>
    <row r="1029" spans="1:16" x14ac:dyDescent="0.3">
      <c r="A1029">
        <v>1052</v>
      </c>
      <c r="B1029" t="s">
        <v>1657</v>
      </c>
      <c r="C1029" t="s">
        <v>3447</v>
      </c>
      <c r="D1029" t="s">
        <v>28</v>
      </c>
      <c r="E1029" t="s">
        <v>29</v>
      </c>
      <c r="F1029">
        <v>90</v>
      </c>
      <c r="G1029" t="s">
        <v>3448</v>
      </c>
      <c r="H1029" t="s">
        <v>3449</v>
      </c>
      <c r="I1029" t="s">
        <v>187</v>
      </c>
      <c r="J1029" s="6">
        <v>44287</v>
      </c>
      <c r="K1029">
        <v>66</v>
      </c>
      <c r="L1029" t="s">
        <v>64</v>
      </c>
      <c r="M1029">
        <f t="shared" si="32"/>
        <v>0</v>
      </c>
      <c r="N1029" s="23" t="s">
        <v>11103</v>
      </c>
      <c r="O1029" s="23" t="s">
        <v>10574</v>
      </c>
      <c r="P1029" s="23">
        <f t="shared" si="33"/>
        <v>9</v>
      </c>
    </row>
    <row r="1030" spans="1:16" x14ac:dyDescent="0.3">
      <c r="A1030">
        <v>1053</v>
      </c>
      <c r="B1030" t="s">
        <v>3450</v>
      </c>
      <c r="C1030" t="s">
        <v>2254</v>
      </c>
      <c r="D1030" t="s">
        <v>51</v>
      </c>
      <c r="E1030" t="s">
        <v>16</v>
      </c>
      <c r="F1030">
        <v>60</v>
      </c>
      <c r="G1030" t="s">
        <v>3448</v>
      </c>
      <c r="H1030" t="s">
        <v>3134</v>
      </c>
      <c r="I1030" t="s">
        <v>294</v>
      </c>
      <c r="J1030" s="6">
        <v>44536</v>
      </c>
      <c r="K1030">
        <v>5</v>
      </c>
      <c r="L1030" t="s">
        <v>45</v>
      </c>
      <c r="M1030">
        <f t="shared" si="32"/>
        <v>0</v>
      </c>
      <c r="N1030" s="23" t="s">
        <v>11103</v>
      </c>
      <c r="O1030" s="23" t="s">
        <v>10574</v>
      </c>
      <c r="P1030" s="23">
        <f t="shared" si="33"/>
        <v>9</v>
      </c>
    </row>
    <row r="1031" spans="1:16" x14ac:dyDescent="0.3">
      <c r="A1031">
        <v>1054</v>
      </c>
      <c r="B1031" t="s">
        <v>3451</v>
      </c>
      <c r="C1031" t="s">
        <v>492</v>
      </c>
      <c r="D1031" t="s">
        <v>51</v>
      </c>
      <c r="E1031" t="s">
        <v>16</v>
      </c>
      <c r="F1031">
        <v>60</v>
      </c>
      <c r="G1031" t="s">
        <v>3452</v>
      </c>
      <c r="H1031" t="s">
        <v>579</v>
      </c>
      <c r="I1031" t="s">
        <v>32</v>
      </c>
      <c r="J1031" s="6">
        <v>44683</v>
      </c>
      <c r="K1031">
        <v>105</v>
      </c>
      <c r="L1031" t="s">
        <v>64</v>
      </c>
      <c r="M1031">
        <f t="shared" si="32"/>
        <v>0</v>
      </c>
      <c r="N1031" s="23" t="s">
        <v>11103</v>
      </c>
      <c r="O1031" s="23" t="s">
        <v>10422</v>
      </c>
      <c r="P1031" s="23">
        <f t="shared" si="33"/>
        <v>4</v>
      </c>
    </row>
    <row r="1032" spans="1:16" x14ac:dyDescent="0.3">
      <c r="A1032">
        <v>1055</v>
      </c>
      <c r="B1032" t="s">
        <v>3453</v>
      </c>
      <c r="C1032" t="s">
        <v>3454</v>
      </c>
      <c r="D1032" t="s">
        <v>15</v>
      </c>
      <c r="E1032" t="s">
        <v>16</v>
      </c>
      <c r="F1032">
        <v>90</v>
      </c>
      <c r="G1032" t="s">
        <v>3455</v>
      </c>
      <c r="H1032" t="s">
        <v>1660</v>
      </c>
      <c r="I1032" t="s">
        <v>32</v>
      </c>
      <c r="J1032" s="6">
        <v>44233</v>
      </c>
      <c r="K1032">
        <v>22</v>
      </c>
      <c r="L1032" t="s">
        <v>20</v>
      </c>
      <c r="M1032">
        <f t="shared" si="32"/>
        <v>0</v>
      </c>
      <c r="N1032" s="23" t="s">
        <v>11103</v>
      </c>
      <c r="O1032" s="23" t="s">
        <v>10453</v>
      </c>
      <c r="P1032" s="23">
        <f t="shared" si="33"/>
        <v>7</v>
      </c>
    </row>
    <row r="1033" spans="1:16" x14ac:dyDescent="0.3">
      <c r="A1033">
        <v>1056</v>
      </c>
      <c r="B1033" t="s">
        <v>3456</v>
      </c>
      <c r="C1033" t="s">
        <v>3457</v>
      </c>
      <c r="D1033" t="s">
        <v>51</v>
      </c>
      <c r="E1033" t="s">
        <v>16</v>
      </c>
      <c r="F1033">
        <v>90</v>
      </c>
      <c r="G1033" t="s">
        <v>14300</v>
      </c>
      <c r="H1033" t="s">
        <v>3459</v>
      </c>
      <c r="I1033" t="s">
        <v>178</v>
      </c>
      <c r="J1033" s="6">
        <v>43989</v>
      </c>
      <c r="K1033">
        <v>78</v>
      </c>
      <c r="L1033" t="s">
        <v>64</v>
      </c>
      <c r="M1033">
        <f t="shared" si="32"/>
        <v>0</v>
      </c>
      <c r="N1033" s="23" t="s">
        <v>11104</v>
      </c>
      <c r="O1033" s="23" t="s">
        <v>11105</v>
      </c>
      <c r="P1033" s="23">
        <f t="shared" si="33"/>
        <v>3</v>
      </c>
    </row>
    <row r="1034" spans="1:16" x14ac:dyDescent="0.3">
      <c r="A1034">
        <v>1057</v>
      </c>
      <c r="B1034" t="s">
        <v>3460</v>
      </c>
      <c r="C1034" t="s">
        <v>1685</v>
      </c>
      <c r="D1034" t="s">
        <v>28</v>
      </c>
      <c r="E1034" t="s">
        <v>29</v>
      </c>
      <c r="F1034">
        <v>30</v>
      </c>
      <c r="G1034" t="s">
        <v>3461</v>
      </c>
      <c r="H1034" t="s">
        <v>3462</v>
      </c>
      <c r="I1034" t="s">
        <v>32</v>
      </c>
      <c r="J1034" s="6">
        <v>44782</v>
      </c>
      <c r="K1034">
        <v>63</v>
      </c>
      <c r="L1034" t="s">
        <v>20</v>
      </c>
      <c r="M1034">
        <f t="shared" si="32"/>
        <v>0</v>
      </c>
      <c r="N1034" s="23" t="s">
        <v>11104</v>
      </c>
      <c r="O1034" s="23" t="s">
        <v>11106</v>
      </c>
      <c r="P1034" s="23">
        <f t="shared" si="33"/>
        <v>6</v>
      </c>
    </row>
    <row r="1035" spans="1:16" x14ac:dyDescent="0.3">
      <c r="A1035">
        <v>1058</v>
      </c>
      <c r="B1035" t="s">
        <v>3463</v>
      </c>
      <c r="C1035" t="s">
        <v>3464</v>
      </c>
      <c r="D1035" t="s">
        <v>28</v>
      </c>
      <c r="E1035" t="s">
        <v>29</v>
      </c>
      <c r="F1035">
        <v>30</v>
      </c>
      <c r="G1035" t="s">
        <v>3465</v>
      </c>
      <c r="H1035" t="s">
        <v>3466</v>
      </c>
      <c r="I1035" t="s">
        <v>32</v>
      </c>
      <c r="J1035" s="6" t="s">
        <v>13830</v>
      </c>
      <c r="K1035">
        <v>83</v>
      </c>
      <c r="L1035" t="s">
        <v>101</v>
      </c>
      <c r="M1035">
        <f t="shared" si="32"/>
        <v>0</v>
      </c>
      <c r="N1035" s="23" t="s">
        <v>11107</v>
      </c>
      <c r="O1035" s="23" t="s">
        <v>10422</v>
      </c>
      <c r="P1035" s="23">
        <f t="shared" si="33"/>
        <v>4</v>
      </c>
    </row>
    <row r="1036" spans="1:16" x14ac:dyDescent="0.3">
      <c r="A1036">
        <v>1059</v>
      </c>
      <c r="B1036" t="s">
        <v>909</v>
      </c>
      <c r="C1036" t="s">
        <v>3467</v>
      </c>
      <c r="D1036" t="s">
        <v>15</v>
      </c>
      <c r="E1036" t="s">
        <v>16</v>
      </c>
      <c r="F1036">
        <v>30</v>
      </c>
      <c r="G1036" t="s">
        <v>3468</v>
      </c>
      <c r="H1036" t="s">
        <v>2117</v>
      </c>
      <c r="I1036" t="s">
        <v>886</v>
      </c>
      <c r="J1036" s="6">
        <v>44743</v>
      </c>
      <c r="K1036">
        <v>42</v>
      </c>
      <c r="L1036" t="s">
        <v>159</v>
      </c>
      <c r="M1036">
        <f t="shared" si="32"/>
        <v>0</v>
      </c>
      <c r="N1036" s="23" t="s">
        <v>11108</v>
      </c>
      <c r="O1036" s="23" t="s">
        <v>10417</v>
      </c>
      <c r="P1036" s="23">
        <f t="shared" si="33"/>
        <v>5</v>
      </c>
    </row>
    <row r="1037" spans="1:16" x14ac:dyDescent="0.3">
      <c r="A1037">
        <v>1060</v>
      </c>
      <c r="B1037" t="s">
        <v>3469</v>
      </c>
      <c r="C1037" t="s">
        <v>1132</v>
      </c>
      <c r="D1037" t="s">
        <v>28</v>
      </c>
      <c r="E1037" t="s">
        <v>29</v>
      </c>
      <c r="F1037">
        <v>60</v>
      </c>
      <c r="G1037" t="s">
        <v>3470</v>
      </c>
      <c r="H1037" t="s">
        <v>3437</v>
      </c>
      <c r="I1037" t="s">
        <v>100</v>
      </c>
      <c r="J1037" s="6" t="s">
        <v>13930</v>
      </c>
      <c r="K1037">
        <v>35</v>
      </c>
      <c r="L1037" t="s">
        <v>54</v>
      </c>
      <c r="M1037">
        <f t="shared" si="32"/>
        <v>0</v>
      </c>
      <c r="N1037" s="23" t="s">
        <v>11109</v>
      </c>
      <c r="O1037" s="23" t="s">
        <v>10416</v>
      </c>
      <c r="P1037" s="23">
        <f t="shared" si="33"/>
        <v>4</v>
      </c>
    </row>
    <row r="1038" spans="1:16" x14ac:dyDescent="0.3">
      <c r="A1038">
        <v>1061</v>
      </c>
      <c r="B1038" t="s">
        <v>3471</v>
      </c>
      <c r="C1038" t="s">
        <v>2858</v>
      </c>
      <c r="D1038" t="s">
        <v>15</v>
      </c>
      <c r="E1038" t="s">
        <v>16</v>
      </c>
      <c r="F1038">
        <v>90</v>
      </c>
      <c r="G1038" t="s">
        <v>3472</v>
      </c>
      <c r="H1038" t="s">
        <v>3473</v>
      </c>
      <c r="I1038" t="s">
        <v>1199</v>
      </c>
      <c r="J1038" s="6">
        <v>44016</v>
      </c>
      <c r="K1038">
        <v>75</v>
      </c>
      <c r="L1038" t="s">
        <v>159</v>
      </c>
      <c r="M1038">
        <f t="shared" si="32"/>
        <v>0</v>
      </c>
      <c r="N1038" s="23" t="s">
        <v>232</v>
      </c>
      <c r="O1038" s="23" t="s">
        <v>10422</v>
      </c>
      <c r="P1038" s="23">
        <f t="shared" si="33"/>
        <v>4</v>
      </c>
    </row>
    <row r="1039" spans="1:16" x14ac:dyDescent="0.3">
      <c r="A1039">
        <v>1062</v>
      </c>
      <c r="B1039" t="s">
        <v>1828</v>
      </c>
      <c r="C1039" t="s">
        <v>3474</v>
      </c>
      <c r="D1039" t="s">
        <v>28</v>
      </c>
      <c r="E1039" t="s">
        <v>29</v>
      </c>
      <c r="F1039">
        <v>30</v>
      </c>
      <c r="G1039" t="s">
        <v>3475</v>
      </c>
      <c r="H1039" t="s">
        <v>966</v>
      </c>
      <c r="I1039" t="s">
        <v>187</v>
      </c>
      <c r="J1039" s="6" t="s">
        <v>14016</v>
      </c>
      <c r="K1039">
        <v>83</v>
      </c>
      <c r="L1039" t="s">
        <v>80</v>
      </c>
      <c r="M1039">
        <f t="shared" si="32"/>
        <v>0</v>
      </c>
      <c r="N1039" s="23" t="s">
        <v>11110</v>
      </c>
      <c r="O1039" s="23" t="s">
        <v>1021</v>
      </c>
      <c r="P1039" s="23">
        <f t="shared" si="33"/>
        <v>6</v>
      </c>
    </row>
    <row r="1040" spans="1:16" x14ac:dyDescent="0.3">
      <c r="A1040">
        <v>1064</v>
      </c>
      <c r="B1040" t="s">
        <v>3476</v>
      </c>
      <c r="C1040" t="s">
        <v>1714</v>
      </c>
      <c r="D1040" t="s">
        <v>51</v>
      </c>
      <c r="E1040" t="s">
        <v>16</v>
      </c>
      <c r="F1040">
        <v>90</v>
      </c>
      <c r="G1040" t="s">
        <v>3477</v>
      </c>
      <c r="H1040" t="s">
        <v>455</v>
      </c>
      <c r="I1040" t="s">
        <v>187</v>
      </c>
      <c r="J1040" s="6" t="s">
        <v>13656</v>
      </c>
      <c r="K1040">
        <v>25</v>
      </c>
      <c r="L1040" t="s">
        <v>80</v>
      </c>
      <c r="M1040">
        <f t="shared" si="32"/>
        <v>0</v>
      </c>
      <c r="N1040" s="23" t="s">
        <v>11111</v>
      </c>
      <c r="O1040" s="23" t="s">
        <v>10483</v>
      </c>
      <c r="P1040" s="23">
        <f t="shared" si="33"/>
        <v>7</v>
      </c>
    </row>
    <row r="1041" spans="1:16" x14ac:dyDescent="0.3">
      <c r="A1041">
        <v>1065</v>
      </c>
      <c r="B1041" t="s">
        <v>3478</v>
      </c>
      <c r="C1041" t="s">
        <v>3350</v>
      </c>
      <c r="D1041" t="s">
        <v>28</v>
      </c>
      <c r="E1041" t="s">
        <v>29</v>
      </c>
      <c r="F1041">
        <v>90</v>
      </c>
      <c r="G1041" t="s">
        <v>3479</v>
      </c>
      <c r="H1041" t="s">
        <v>3480</v>
      </c>
      <c r="I1041" t="s">
        <v>187</v>
      </c>
      <c r="J1041" s="6" t="s">
        <v>13897</v>
      </c>
      <c r="K1041">
        <v>68</v>
      </c>
      <c r="L1041" t="s">
        <v>54</v>
      </c>
      <c r="M1041">
        <f t="shared" si="32"/>
        <v>0</v>
      </c>
      <c r="N1041" s="23" t="s">
        <v>11112</v>
      </c>
      <c r="O1041" s="23" t="s">
        <v>10422</v>
      </c>
      <c r="P1041" s="23">
        <f t="shared" si="33"/>
        <v>4</v>
      </c>
    </row>
    <row r="1042" spans="1:16" x14ac:dyDescent="0.3">
      <c r="A1042">
        <v>1066</v>
      </c>
      <c r="B1042" t="s">
        <v>390</v>
      </c>
      <c r="C1042" t="s">
        <v>2181</v>
      </c>
      <c r="D1042" t="s">
        <v>28</v>
      </c>
      <c r="E1042" t="s">
        <v>29</v>
      </c>
      <c r="F1042">
        <v>60</v>
      </c>
      <c r="G1042" t="s">
        <v>3481</v>
      </c>
      <c r="H1042" t="s">
        <v>3482</v>
      </c>
      <c r="I1042" t="s">
        <v>25</v>
      </c>
      <c r="J1042" s="6" t="s">
        <v>14009</v>
      </c>
      <c r="K1042">
        <v>50</v>
      </c>
      <c r="L1042" t="s">
        <v>70</v>
      </c>
      <c r="M1042">
        <f t="shared" si="32"/>
        <v>0</v>
      </c>
      <c r="N1042" s="23" t="s">
        <v>11113</v>
      </c>
      <c r="O1042" s="23" t="s">
        <v>3089</v>
      </c>
      <c r="P1042" s="23">
        <f t="shared" si="33"/>
        <v>4</v>
      </c>
    </row>
    <row r="1043" spans="1:16" x14ac:dyDescent="0.3">
      <c r="A1043">
        <v>1067</v>
      </c>
      <c r="B1043" t="s">
        <v>3483</v>
      </c>
      <c r="C1043" t="s">
        <v>844</v>
      </c>
      <c r="D1043" t="s">
        <v>28</v>
      </c>
      <c r="E1043" t="s">
        <v>29</v>
      </c>
      <c r="F1043">
        <v>30</v>
      </c>
      <c r="G1043" t="s">
        <v>3484</v>
      </c>
      <c r="H1043" t="s">
        <v>2393</v>
      </c>
      <c r="I1043" t="s">
        <v>1449</v>
      </c>
      <c r="J1043" s="6" t="s">
        <v>13864</v>
      </c>
      <c r="K1043">
        <v>66</v>
      </c>
      <c r="L1043" t="s">
        <v>70</v>
      </c>
      <c r="M1043">
        <f t="shared" si="32"/>
        <v>0</v>
      </c>
      <c r="N1043" s="23" t="s">
        <v>11114</v>
      </c>
      <c r="O1043" s="23" t="s">
        <v>10416</v>
      </c>
      <c r="P1043" s="23">
        <f t="shared" si="33"/>
        <v>4</v>
      </c>
    </row>
    <row r="1044" spans="1:16" x14ac:dyDescent="0.3">
      <c r="A1044">
        <v>1068</v>
      </c>
      <c r="B1044" t="s">
        <v>3453</v>
      </c>
      <c r="C1044" t="s">
        <v>3485</v>
      </c>
      <c r="D1044" t="s">
        <v>15</v>
      </c>
      <c r="E1044" t="s">
        <v>16</v>
      </c>
      <c r="F1044">
        <v>60</v>
      </c>
      <c r="G1044" t="s">
        <v>3486</v>
      </c>
      <c r="H1044" t="s">
        <v>3487</v>
      </c>
      <c r="I1044" t="s">
        <v>294</v>
      </c>
      <c r="J1044" s="6" t="s">
        <v>14017</v>
      </c>
      <c r="K1044">
        <v>97</v>
      </c>
      <c r="L1044" t="s">
        <v>39</v>
      </c>
      <c r="M1044">
        <f t="shared" si="32"/>
        <v>0</v>
      </c>
      <c r="N1044" s="23" t="s">
        <v>7195</v>
      </c>
      <c r="O1044" s="23" t="s">
        <v>10453</v>
      </c>
      <c r="P1044" s="23">
        <f t="shared" si="33"/>
        <v>7</v>
      </c>
    </row>
    <row r="1045" spans="1:16" x14ac:dyDescent="0.3">
      <c r="A1045">
        <v>1069</v>
      </c>
      <c r="B1045" t="s">
        <v>1677</v>
      </c>
      <c r="C1045" t="s">
        <v>3488</v>
      </c>
      <c r="D1045" t="s">
        <v>28</v>
      </c>
      <c r="E1045" t="s">
        <v>29</v>
      </c>
      <c r="F1045">
        <v>60</v>
      </c>
      <c r="G1045" t="s">
        <v>3489</v>
      </c>
      <c r="H1045" t="s">
        <v>2579</v>
      </c>
      <c r="I1045" t="s">
        <v>425</v>
      </c>
      <c r="J1045" s="6" t="s">
        <v>13645</v>
      </c>
      <c r="K1045">
        <v>4</v>
      </c>
      <c r="L1045" t="s">
        <v>54</v>
      </c>
      <c r="M1045">
        <f t="shared" si="32"/>
        <v>0</v>
      </c>
      <c r="N1045" s="23" t="s">
        <v>2218</v>
      </c>
      <c r="O1045" s="23" t="s">
        <v>6</v>
      </c>
      <c r="P1045" s="23">
        <f t="shared" si="33"/>
        <v>6</v>
      </c>
    </row>
    <row r="1046" spans="1:16" x14ac:dyDescent="0.3">
      <c r="A1046">
        <v>1070</v>
      </c>
      <c r="B1046" t="s">
        <v>3490</v>
      </c>
      <c r="C1046" t="s">
        <v>82</v>
      </c>
      <c r="D1046" t="s">
        <v>15</v>
      </c>
      <c r="E1046" t="s">
        <v>16</v>
      </c>
      <c r="F1046">
        <v>30</v>
      </c>
      <c r="G1046" t="s">
        <v>3491</v>
      </c>
      <c r="H1046" t="s">
        <v>3267</v>
      </c>
      <c r="I1046" t="s">
        <v>124</v>
      </c>
      <c r="J1046" s="6" t="s">
        <v>14018</v>
      </c>
      <c r="K1046">
        <v>81</v>
      </c>
      <c r="L1046" t="s">
        <v>54</v>
      </c>
      <c r="M1046">
        <f t="shared" si="32"/>
        <v>0</v>
      </c>
      <c r="N1046" s="23" t="s">
        <v>11115</v>
      </c>
      <c r="O1046" s="23" t="s">
        <v>10420</v>
      </c>
      <c r="P1046" s="23">
        <f t="shared" si="33"/>
        <v>6</v>
      </c>
    </row>
    <row r="1047" spans="1:16" x14ac:dyDescent="0.3">
      <c r="A1047">
        <v>1071</v>
      </c>
      <c r="B1047" t="s">
        <v>3492</v>
      </c>
      <c r="C1047" t="s">
        <v>3493</v>
      </c>
      <c r="D1047" t="s">
        <v>41</v>
      </c>
      <c r="E1047" t="s">
        <v>16</v>
      </c>
      <c r="F1047">
        <v>60</v>
      </c>
      <c r="G1047" t="s">
        <v>3494</v>
      </c>
      <c r="H1047" t="s">
        <v>3495</v>
      </c>
      <c r="I1047" t="s">
        <v>1083</v>
      </c>
      <c r="J1047" s="6">
        <v>44325</v>
      </c>
      <c r="K1047">
        <v>7</v>
      </c>
      <c r="L1047" t="s">
        <v>70</v>
      </c>
      <c r="M1047">
        <f t="shared" si="32"/>
        <v>0</v>
      </c>
      <c r="N1047" s="23" t="s">
        <v>11116</v>
      </c>
      <c r="O1047" s="23" t="s">
        <v>10422</v>
      </c>
      <c r="P1047" s="23">
        <f t="shared" si="33"/>
        <v>4</v>
      </c>
    </row>
    <row r="1048" spans="1:16" x14ac:dyDescent="0.3">
      <c r="A1048">
        <v>1072</v>
      </c>
      <c r="B1048" t="s">
        <v>2520</v>
      </c>
      <c r="C1048" t="s">
        <v>3496</v>
      </c>
      <c r="D1048" t="s">
        <v>28</v>
      </c>
      <c r="E1048" t="s">
        <v>29</v>
      </c>
      <c r="F1048">
        <v>30</v>
      </c>
      <c r="G1048" t="s">
        <v>3497</v>
      </c>
      <c r="H1048" t="s">
        <v>3498</v>
      </c>
      <c r="I1048" t="s">
        <v>32</v>
      </c>
      <c r="J1048" s="6">
        <v>44054</v>
      </c>
      <c r="K1048">
        <v>58</v>
      </c>
      <c r="L1048" t="s">
        <v>159</v>
      </c>
      <c r="M1048">
        <f t="shared" si="32"/>
        <v>0</v>
      </c>
      <c r="N1048" s="23" t="s">
        <v>11117</v>
      </c>
      <c r="O1048" s="23" t="s">
        <v>10416</v>
      </c>
      <c r="P1048" s="23">
        <f t="shared" si="33"/>
        <v>4</v>
      </c>
    </row>
    <row r="1049" spans="1:16" x14ac:dyDescent="0.3">
      <c r="A1049">
        <v>1073</v>
      </c>
      <c r="B1049" t="s">
        <v>3444</v>
      </c>
      <c r="C1049" t="s">
        <v>332</v>
      </c>
      <c r="D1049" t="s">
        <v>28</v>
      </c>
      <c r="E1049" t="s">
        <v>29</v>
      </c>
      <c r="F1049">
        <v>90</v>
      </c>
      <c r="G1049" t="s">
        <v>14845</v>
      </c>
      <c r="H1049" t="s">
        <v>3500</v>
      </c>
      <c r="I1049" t="s">
        <v>25</v>
      </c>
      <c r="J1049" s="6" t="s">
        <v>13703</v>
      </c>
      <c r="K1049">
        <v>65</v>
      </c>
      <c r="L1049" t="s">
        <v>33</v>
      </c>
      <c r="M1049">
        <f t="shared" si="32"/>
        <v>0</v>
      </c>
      <c r="N1049" s="23" t="s">
        <v>11118</v>
      </c>
      <c r="O1049" s="23" t="s">
        <v>10632</v>
      </c>
      <c r="P1049" s="23">
        <f t="shared" si="33"/>
        <v>4</v>
      </c>
    </row>
    <row r="1050" spans="1:16" x14ac:dyDescent="0.3">
      <c r="A1050">
        <v>1074</v>
      </c>
      <c r="B1050" t="s">
        <v>3501</v>
      </c>
      <c r="C1050" t="s">
        <v>3447</v>
      </c>
      <c r="D1050" t="s">
        <v>28</v>
      </c>
      <c r="E1050" t="s">
        <v>29</v>
      </c>
      <c r="F1050">
        <v>30</v>
      </c>
      <c r="G1050" t="s">
        <v>3502</v>
      </c>
      <c r="H1050" t="s">
        <v>1601</v>
      </c>
      <c r="I1050" t="s">
        <v>32</v>
      </c>
      <c r="J1050" s="6" t="s">
        <v>14019</v>
      </c>
      <c r="K1050">
        <v>73</v>
      </c>
      <c r="L1050" t="s">
        <v>64</v>
      </c>
      <c r="M1050">
        <f t="shared" si="32"/>
        <v>0</v>
      </c>
      <c r="N1050" s="23" t="s">
        <v>495</v>
      </c>
      <c r="O1050" s="23" t="s">
        <v>10422</v>
      </c>
      <c r="P1050" s="23">
        <f t="shared" si="33"/>
        <v>4</v>
      </c>
    </row>
    <row r="1051" spans="1:16" x14ac:dyDescent="0.3">
      <c r="A1051">
        <v>1075</v>
      </c>
      <c r="B1051" t="s">
        <v>3503</v>
      </c>
      <c r="C1051" t="s">
        <v>3504</v>
      </c>
      <c r="D1051" t="s">
        <v>15</v>
      </c>
      <c r="E1051" t="s">
        <v>16</v>
      </c>
      <c r="F1051">
        <v>90</v>
      </c>
      <c r="G1051" t="s">
        <v>3505</v>
      </c>
      <c r="H1051" t="s">
        <v>3506</v>
      </c>
      <c r="I1051" t="s">
        <v>124</v>
      </c>
      <c r="J1051" s="6" t="s">
        <v>13746</v>
      </c>
      <c r="K1051">
        <v>105</v>
      </c>
      <c r="L1051" t="s">
        <v>45</v>
      </c>
      <c r="M1051">
        <f t="shared" si="32"/>
        <v>0</v>
      </c>
      <c r="N1051" s="23" t="s">
        <v>11119</v>
      </c>
      <c r="O1051" s="23" t="s">
        <v>10420</v>
      </c>
      <c r="P1051" s="23">
        <f t="shared" si="33"/>
        <v>6</v>
      </c>
    </row>
    <row r="1052" spans="1:16" x14ac:dyDescent="0.3">
      <c r="A1052">
        <v>1076</v>
      </c>
      <c r="B1052" t="s">
        <v>3507</v>
      </c>
      <c r="C1052" t="s">
        <v>281</v>
      </c>
      <c r="D1052" t="s">
        <v>15</v>
      </c>
      <c r="E1052" t="s">
        <v>16</v>
      </c>
      <c r="F1052">
        <v>90</v>
      </c>
      <c r="G1052" t="s">
        <v>3508</v>
      </c>
      <c r="H1052" t="s">
        <v>1269</v>
      </c>
      <c r="I1052" t="s">
        <v>187</v>
      </c>
      <c r="J1052" s="6">
        <v>43958</v>
      </c>
      <c r="K1052">
        <v>45</v>
      </c>
      <c r="L1052" t="s">
        <v>80</v>
      </c>
      <c r="M1052">
        <f t="shared" si="32"/>
        <v>0</v>
      </c>
      <c r="N1052" s="23" t="s">
        <v>11120</v>
      </c>
      <c r="O1052" s="23" t="s">
        <v>10453</v>
      </c>
      <c r="P1052" s="23">
        <f t="shared" si="33"/>
        <v>7</v>
      </c>
    </row>
    <row r="1053" spans="1:16" x14ac:dyDescent="0.3">
      <c r="A1053">
        <v>1077</v>
      </c>
      <c r="B1053" t="s">
        <v>1356</v>
      </c>
      <c r="C1053" t="s">
        <v>3509</v>
      </c>
      <c r="D1053" t="s">
        <v>28</v>
      </c>
      <c r="E1053" t="s">
        <v>29</v>
      </c>
      <c r="F1053">
        <v>60</v>
      </c>
      <c r="G1053" t="s">
        <v>3510</v>
      </c>
      <c r="H1053" t="s">
        <v>3511</v>
      </c>
      <c r="I1053" t="s">
        <v>32</v>
      </c>
      <c r="J1053" s="6" t="s">
        <v>13727</v>
      </c>
      <c r="K1053">
        <v>103</v>
      </c>
      <c r="L1053" t="s">
        <v>159</v>
      </c>
      <c r="M1053">
        <f t="shared" si="32"/>
        <v>0</v>
      </c>
      <c r="N1053" s="23" t="s">
        <v>11121</v>
      </c>
      <c r="O1053" s="23" t="s">
        <v>6</v>
      </c>
      <c r="P1053" s="23">
        <f t="shared" si="33"/>
        <v>6</v>
      </c>
    </row>
    <row r="1054" spans="1:16" x14ac:dyDescent="0.3">
      <c r="A1054">
        <v>1078</v>
      </c>
      <c r="B1054" t="s">
        <v>3512</v>
      </c>
      <c r="C1054" t="s">
        <v>3513</v>
      </c>
      <c r="D1054" t="s">
        <v>51</v>
      </c>
      <c r="E1054" t="s">
        <v>16</v>
      </c>
      <c r="F1054">
        <v>90</v>
      </c>
      <c r="G1054" t="s">
        <v>3514</v>
      </c>
      <c r="H1054" t="s">
        <v>3161</v>
      </c>
      <c r="I1054" t="s">
        <v>32</v>
      </c>
      <c r="J1054" s="6" t="s">
        <v>13757</v>
      </c>
      <c r="K1054">
        <v>94</v>
      </c>
      <c r="L1054" t="s">
        <v>159</v>
      </c>
      <c r="M1054">
        <f t="shared" si="32"/>
        <v>0</v>
      </c>
      <c r="N1054" s="23" t="s">
        <v>11122</v>
      </c>
      <c r="O1054" s="23" t="s">
        <v>10422</v>
      </c>
      <c r="P1054" s="23">
        <f t="shared" si="33"/>
        <v>4</v>
      </c>
    </row>
    <row r="1055" spans="1:16" x14ac:dyDescent="0.3">
      <c r="A1055">
        <v>1079</v>
      </c>
      <c r="B1055" t="s">
        <v>3515</v>
      </c>
      <c r="C1055" t="s">
        <v>1384</v>
      </c>
      <c r="D1055" t="s">
        <v>28</v>
      </c>
      <c r="E1055" t="s">
        <v>29</v>
      </c>
      <c r="F1055">
        <v>60</v>
      </c>
      <c r="G1055" t="s">
        <v>14485</v>
      </c>
      <c r="H1055" t="s">
        <v>3517</v>
      </c>
      <c r="I1055" t="s">
        <v>2543</v>
      </c>
      <c r="J1055" s="6" t="s">
        <v>13821</v>
      </c>
      <c r="K1055">
        <v>7</v>
      </c>
      <c r="L1055" t="s">
        <v>20</v>
      </c>
      <c r="M1055">
        <f t="shared" si="32"/>
        <v>0</v>
      </c>
      <c r="N1055" s="23" t="s">
        <v>11123</v>
      </c>
      <c r="O1055" s="23" t="s">
        <v>10449</v>
      </c>
      <c r="P1055" s="23">
        <f t="shared" si="33"/>
        <v>7</v>
      </c>
    </row>
    <row r="1056" spans="1:16" x14ac:dyDescent="0.3">
      <c r="A1056">
        <v>1080</v>
      </c>
      <c r="B1056" t="s">
        <v>3518</v>
      </c>
      <c r="C1056" t="s">
        <v>3519</v>
      </c>
      <c r="D1056" t="s">
        <v>41</v>
      </c>
      <c r="E1056" t="s">
        <v>16</v>
      </c>
      <c r="F1056">
        <v>60</v>
      </c>
      <c r="G1056" t="s">
        <v>3520</v>
      </c>
      <c r="H1056" t="s">
        <v>933</v>
      </c>
      <c r="I1056" t="s">
        <v>934</v>
      </c>
      <c r="J1056" s="6" t="s">
        <v>14020</v>
      </c>
      <c r="K1056">
        <v>43</v>
      </c>
      <c r="L1056" t="s">
        <v>45</v>
      </c>
      <c r="M1056">
        <f t="shared" si="32"/>
        <v>0</v>
      </c>
      <c r="N1056" s="23" t="s">
        <v>11124</v>
      </c>
      <c r="O1056" s="23" t="s">
        <v>1021</v>
      </c>
      <c r="P1056" s="23">
        <f t="shared" si="33"/>
        <v>6</v>
      </c>
    </row>
    <row r="1057" spans="1:16" x14ac:dyDescent="0.3">
      <c r="A1057">
        <v>1081</v>
      </c>
      <c r="B1057" t="s">
        <v>3521</v>
      </c>
      <c r="C1057" t="s">
        <v>3522</v>
      </c>
      <c r="D1057" t="s">
        <v>15</v>
      </c>
      <c r="E1057" t="s">
        <v>16</v>
      </c>
      <c r="F1057">
        <v>90</v>
      </c>
      <c r="G1057" t="s">
        <v>14486</v>
      </c>
      <c r="H1057" t="s">
        <v>1969</v>
      </c>
      <c r="I1057" t="s">
        <v>32</v>
      </c>
      <c r="J1057" s="6" t="s">
        <v>13820</v>
      </c>
      <c r="K1057">
        <v>50</v>
      </c>
      <c r="L1057" t="s">
        <v>33</v>
      </c>
      <c r="M1057">
        <f t="shared" si="32"/>
        <v>0</v>
      </c>
      <c r="N1057" s="23" t="s">
        <v>11125</v>
      </c>
      <c r="O1057" s="23" t="s">
        <v>11126</v>
      </c>
      <c r="P1057" s="23">
        <f t="shared" si="33"/>
        <v>10</v>
      </c>
    </row>
    <row r="1058" spans="1:16" x14ac:dyDescent="0.3">
      <c r="A1058">
        <v>1082</v>
      </c>
      <c r="B1058" t="s">
        <v>1748</v>
      </c>
      <c r="C1058" t="s">
        <v>2770</v>
      </c>
      <c r="D1058" t="s">
        <v>28</v>
      </c>
      <c r="E1058" t="s">
        <v>29</v>
      </c>
      <c r="F1058">
        <v>60</v>
      </c>
      <c r="G1058" t="s">
        <v>3524</v>
      </c>
      <c r="H1058" t="s">
        <v>2555</v>
      </c>
      <c r="I1058" t="s">
        <v>32</v>
      </c>
      <c r="J1058" s="6" t="s">
        <v>14013</v>
      </c>
      <c r="K1058">
        <v>6</v>
      </c>
      <c r="L1058" t="s">
        <v>159</v>
      </c>
      <c r="M1058">
        <f t="shared" si="32"/>
        <v>0</v>
      </c>
      <c r="N1058" s="23" t="s">
        <v>11127</v>
      </c>
      <c r="O1058" s="23" t="s">
        <v>10422</v>
      </c>
      <c r="P1058" s="23">
        <f t="shared" si="33"/>
        <v>4</v>
      </c>
    </row>
    <row r="1059" spans="1:16" x14ac:dyDescent="0.3">
      <c r="A1059">
        <v>1083</v>
      </c>
      <c r="B1059" t="s">
        <v>3525</v>
      </c>
      <c r="C1059" t="s">
        <v>1131</v>
      </c>
      <c r="D1059" t="s">
        <v>51</v>
      </c>
      <c r="E1059" t="s">
        <v>16</v>
      </c>
      <c r="F1059">
        <v>30</v>
      </c>
      <c r="G1059" t="s">
        <v>3528</v>
      </c>
      <c r="H1059" t="s">
        <v>2848</v>
      </c>
      <c r="I1059" t="s">
        <v>129</v>
      </c>
      <c r="J1059" s="6">
        <v>43834</v>
      </c>
      <c r="K1059">
        <v>38</v>
      </c>
      <c r="L1059" t="s">
        <v>20</v>
      </c>
      <c r="M1059">
        <f t="shared" si="32"/>
        <v>0</v>
      </c>
      <c r="N1059" s="23" t="s">
        <v>11128</v>
      </c>
      <c r="O1059" s="23" t="s">
        <v>10585</v>
      </c>
      <c r="P1059" s="23">
        <f t="shared" si="33"/>
        <v>2</v>
      </c>
    </row>
    <row r="1060" spans="1:16" x14ac:dyDescent="0.3">
      <c r="A1060">
        <v>1085</v>
      </c>
      <c r="B1060" t="s">
        <v>2837</v>
      </c>
      <c r="C1060" t="s">
        <v>3527</v>
      </c>
      <c r="D1060" t="s">
        <v>28</v>
      </c>
      <c r="E1060" t="s">
        <v>29</v>
      </c>
      <c r="F1060">
        <v>60</v>
      </c>
      <c r="G1060" t="s">
        <v>3528</v>
      </c>
      <c r="H1060" t="s">
        <v>3506</v>
      </c>
      <c r="I1060" t="s">
        <v>124</v>
      </c>
      <c r="J1060" s="6">
        <v>43833</v>
      </c>
      <c r="K1060">
        <v>75</v>
      </c>
      <c r="L1060" t="s">
        <v>45</v>
      </c>
      <c r="M1060">
        <f t="shared" si="32"/>
        <v>0</v>
      </c>
      <c r="N1060" s="23" t="s">
        <v>11128</v>
      </c>
      <c r="O1060" s="23" t="s">
        <v>6</v>
      </c>
      <c r="P1060" s="23">
        <f t="shared" si="33"/>
        <v>6</v>
      </c>
    </row>
    <row r="1061" spans="1:16" x14ac:dyDescent="0.3">
      <c r="A1061">
        <v>1086</v>
      </c>
      <c r="B1061" t="s">
        <v>237</v>
      </c>
      <c r="C1061" t="s">
        <v>3529</v>
      </c>
      <c r="D1061" t="s">
        <v>28</v>
      </c>
      <c r="E1061" t="s">
        <v>29</v>
      </c>
      <c r="F1061">
        <v>90</v>
      </c>
      <c r="G1061" t="s">
        <v>3530</v>
      </c>
      <c r="H1061" t="s">
        <v>3531</v>
      </c>
      <c r="I1061" t="s">
        <v>32</v>
      </c>
      <c r="J1061" s="6" t="s">
        <v>14021</v>
      </c>
      <c r="K1061">
        <v>42</v>
      </c>
      <c r="L1061" t="s">
        <v>101</v>
      </c>
      <c r="M1061">
        <f t="shared" si="32"/>
        <v>0</v>
      </c>
      <c r="N1061" s="23" t="s">
        <v>11129</v>
      </c>
      <c r="O1061" s="23" t="s">
        <v>10422</v>
      </c>
      <c r="P1061" s="23">
        <f t="shared" si="33"/>
        <v>4</v>
      </c>
    </row>
    <row r="1062" spans="1:16" x14ac:dyDescent="0.3">
      <c r="A1062">
        <v>1087</v>
      </c>
      <c r="B1062" t="s">
        <v>3532</v>
      </c>
      <c r="C1062" t="s">
        <v>2309</v>
      </c>
      <c r="D1062" t="s">
        <v>28</v>
      </c>
      <c r="E1062" t="s">
        <v>29</v>
      </c>
      <c r="F1062">
        <v>60</v>
      </c>
      <c r="G1062" t="s">
        <v>13602</v>
      </c>
      <c r="H1062" t="s">
        <v>3534</v>
      </c>
      <c r="I1062" t="s">
        <v>19</v>
      </c>
      <c r="J1062" s="6" t="s">
        <v>13791</v>
      </c>
      <c r="K1062">
        <v>54</v>
      </c>
      <c r="L1062" t="s">
        <v>54</v>
      </c>
      <c r="M1062">
        <f t="shared" si="32"/>
        <v>0</v>
      </c>
      <c r="N1062" s="23" t="s">
        <v>11130</v>
      </c>
      <c r="O1062" s="23" t="s">
        <v>11131</v>
      </c>
      <c r="P1062" s="23">
        <f t="shared" si="33"/>
        <v>9</v>
      </c>
    </row>
    <row r="1063" spans="1:16" x14ac:dyDescent="0.3">
      <c r="A1063">
        <v>1088</v>
      </c>
      <c r="B1063" t="s">
        <v>2106</v>
      </c>
      <c r="C1063" t="s">
        <v>3535</v>
      </c>
      <c r="D1063" t="s">
        <v>28</v>
      </c>
      <c r="E1063" t="s">
        <v>29</v>
      </c>
      <c r="F1063">
        <v>60</v>
      </c>
      <c r="G1063" t="s">
        <v>3536</v>
      </c>
      <c r="H1063" t="s">
        <v>2925</v>
      </c>
      <c r="I1063" t="s">
        <v>32</v>
      </c>
      <c r="J1063" s="6" t="s">
        <v>13963</v>
      </c>
      <c r="K1063">
        <v>22</v>
      </c>
      <c r="L1063" t="s">
        <v>54</v>
      </c>
      <c r="M1063">
        <f t="shared" si="32"/>
        <v>0</v>
      </c>
      <c r="N1063" s="23" t="s">
        <v>2575</v>
      </c>
      <c r="O1063" s="23" t="s">
        <v>10422</v>
      </c>
      <c r="P1063" s="23">
        <f t="shared" si="33"/>
        <v>4</v>
      </c>
    </row>
    <row r="1064" spans="1:16" x14ac:dyDescent="0.3">
      <c r="A1064">
        <v>1089</v>
      </c>
      <c r="B1064" t="s">
        <v>3537</v>
      </c>
      <c r="C1064" t="s">
        <v>3538</v>
      </c>
      <c r="D1064" t="s">
        <v>28</v>
      </c>
      <c r="E1064" t="s">
        <v>29</v>
      </c>
      <c r="F1064">
        <v>60</v>
      </c>
      <c r="G1064" t="s">
        <v>3539</v>
      </c>
      <c r="H1064" t="s">
        <v>1674</v>
      </c>
      <c r="I1064" t="s">
        <v>25</v>
      </c>
      <c r="J1064" s="6">
        <v>44684</v>
      </c>
      <c r="K1064">
        <v>74</v>
      </c>
      <c r="L1064" t="s">
        <v>33</v>
      </c>
      <c r="M1064">
        <f t="shared" si="32"/>
        <v>0</v>
      </c>
      <c r="N1064" s="23" t="s">
        <v>2575</v>
      </c>
      <c r="O1064" s="23" t="s">
        <v>10420</v>
      </c>
      <c r="P1064" s="23">
        <f t="shared" si="33"/>
        <v>6</v>
      </c>
    </row>
    <row r="1065" spans="1:16" x14ac:dyDescent="0.3">
      <c r="A1065">
        <v>1090</v>
      </c>
      <c r="B1065" t="s">
        <v>3540</v>
      </c>
      <c r="C1065" t="s">
        <v>1578</v>
      </c>
      <c r="D1065" t="s">
        <v>28</v>
      </c>
      <c r="E1065" t="s">
        <v>29</v>
      </c>
      <c r="F1065">
        <v>30</v>
      </c>
      <c r="G1065" t="s">
        <v>3539</v>
      </c>
      <c r="H1065" t="s">
        <v>3541</v>
      </c>
      <c r="I1065" t="s">
        <v>32</v>
      </c>
      <c r="J1065" s="6" t="s">
        <v>14010</v>
      </c>
      <c r="K1065">
        <v>96</v>
      </c>
      <c r="L1065" t="s">
        <v>159</v>
      </c>
      <c r="M1065">
        <f t="shared" si="32"/>
        <v>0</v>
      </c>
      <c r="N1065" s="23" t="s">
        <v>2575</v>
      </c>
      <c r="O1065" s="23" t="s">
        <v>10420</v>
      </c>
      <c r="P1065" s="23">
        <f t="shared" si="33"/>
        <v>6</v>
      </c>
    </row>
    <row r="1066" spans="1:16" x14ac:dyDescent="0.3">
      <c r="A1066">
        <v>1091</v>
      </c>
      <c r="B1066" t="s">
        <v>1383</v>
      </c>
      <c r="C1066" t="s">
        <v>3542</v>
      </c>
      <c r="D1066" t="s">
        <v>28</v>
      </c>
      <c r="E1066" t="s">
        <v>29</v>
      </c>
      <c r="F1066">
        <v>30</v>
      </c>
      <c r="G1066" t="s">
        <v>3543</v>
      </c>
      <c r="H1066" t="s">
        <v>412</v>
      </c>
      <c r="I1066" t="s">
        <v>187</v>
      </c>
      <c r="J1066" s="6">
        <v>44415</v>
      </c>
      <c r="K1066">
        <v>94</v>
      </c>
      <c r="L1066" t="s">
        <v>20</v>
      </c>
      <c r="M1066">
        <f t="shared" si="32"/>
        <v>0</v>
      </c>
      <c r="N1066" s="23" t="s">
        <v>11132</v>
      </c>
      <c r="O1066" s="23" t="s">
        <v>6</v>
      </c>
      <c r="P1066" s="23">
        <f t="shared" si="33"/>
        <v>6</v>
      </c>
    </row>
    <row r="1067" spans="1:16" x14ac:dyDescent="0.3">
      <c r="A1067">
        <v>1092</v>
      </c>
      <c r="B1067" t="s">
        <v>3544</v>
      </c>
      <c r="C1067" t="s">
        <v>2951</v>
      </c>
      <c r="D1067" t="s">
        <v>28</v>
      </c>
      <c r="E1067" t="s">
        <v>29</v>
      </c>
      <c r="F1067">
        <v>90</v>
      </c>
      <c r="G1067" t="s">
        <v>3543</v>
      </c>
      <c r="H1067" t="s">
        <v>3545</v>
      </c>
      <c r="I1067" t="s">
        <v>32</v>
      </c>
      <c r="J1067" s="6" t="s">
        <v>13811</v>
      </c>
      <c r="K1067">
        <v>35</v>
      </c>
      <c r="L1067" t="s">
        <v>64</v>
      </c>
      <c r="M1067">
        <f t="shared" si="32"/>
        <v>0</v>
      </c>
      <c r="N1067" s="23" t="s">
        <v>11132</v>
      </c>
      <c r="O1067" s="23" t="s">
        <v>6</v>
      </c>
      <c r="P1067" s="23">
        <f t="shared" si="33"/>
        <v>6</v>
      </c>
    </row>
    <row r="1068" spans="1:16" x14ac:dyDescent="0.3">
      <c r="A1068">
        <v>1093</v>
      </c>
      <c r="B1068" t="s">
        <v>2922</v>
      </c>
      <c r="C1068" t="s">
        <v>3546</v>
      </c>
      <c r="D1068" t="s">
        <v>51</v>
      </c>
      <c r="E1068" t="s">
        <v>16</v>
      </c>
      <c r="F1068">
        <v>90</v>
      </c>
      <c r="G1068" t="s">
        <v>3547</v>
      </c>
      <c r="H1068" t="s">
        <v>68</v>
      </c>
      <c r="I1068" t="s">
        <v>69</v>
      </c>
      <c r="J1068" s="6" t="s">
        <v>14022</v>
      </c>
      <c r="K1068">
        <v>81</v>
      </c>
      <c r="L1068" t="s">
        <v>70</v>
      </c>
      <c r="M1068">
        <f t="shared" si="32"/>
        <v>0</v>
      </c>
      <c r="N1068" s="23" t="s">
        <v>11133</v>
      </c>
      <c r="O1068" s="23" t="s">
        <v>10468</v>
      </c>
      <c r="P1068" s="23">
        <f t="shared" si="33"/>
        <v>8</v>
      </c>
    </row>
    <row r="1069" spans="1:16" x14ac:dyDescent="0.3">
      <c r="A1069">
        <v>1094</v>
      </c>
      <c r="B1069" t="s">
        <v>3548</v>
      </c>
      <c r="C1069" t="s">
        <v>3549</v>
      </c>
      <c r="D1069" t="s">
        <v>28</v>
      </c>
      <c r="E1069" t="s">
        <v>29</v>
      </c>
      <c r="F1069">
        <v>60</v>
      </c>
      <c r="G1069" t="s">
        <v>3550</v>
      </c>
      <c r="H1069" t="s">
        <v>3551</v>
      </c>
      <c r="I1069" t="s">
        <v>32</v>
      </c>
      <c r="J1069" s="6" t="s">
        <v>13852</v>
      </c>
      <c r="K1069">
        <v>66</v>
      </c>
      <c r="L1069" t="s">
        <v>54</v>
      </c>
      <c r="M1069">
        <f t="shared" si="32"/>
        <v>0</v>
      </c>
      <c r="N1069" s="23" t="s">
        <v>11134</v>
      </c>
      <c r="O1069" s="23" t="s">
        <v>10416</v>
      </c>
      <c r="P1069" s="23">
        <f t="shared" si="33"/>
        <v>4</v>
      </c>
    </row>
    <row r="1070" spans="1:16" x14ac:dyDescent="0.3">
      <c r="A1070">
        <v>1095</v>
      </c>
      <c r="B1070" t="s">
        <v>249</v>
      </c>
      <c r="C1070" t="s">
        <v>3552</v>
      </c>
      <c r="D1070" t="s">
        <v>28</v>
      </c>
      <c r="E1070" t="s">
        <v>29</v>
      </c>
      <c r="F1070">
        <v>60</v>
      </c>
      <c r="G1070" t="s">
        <v>3553</v>
      </c>
      <c r="H1070" t="s">
        <v>3554</v>
      </c>
      <c r="I1070" t="s">
        <v>32</v>
      </c>
      <c r="J1070" s="6" t="s">
        <v>14023</v>
      </c>
      <c r="K1070">
        <v>67</v>
      </c>
      <c r="L1070" t="s">
        <v>80</v>
      </c>
      <c r="M1070">
        <f t="shared" si="32"/>
        <v>0</v>
      </c>
      <c r="N1070" s="23" t="s">
        <v>11135</v>
      </c>
      <c r="O1070" s="23" t="s">
        <v>635</v>
      </c>
      <c r="P1070" s="23">
        <f t="shared" si="33"/>
        <v>8</v>
      </c>
    </row>
    <row r="1071" spans="1:16" x14ac:dyDescent="0.3">
      <c r="A1071">
        <v>1096</v>
      </c>
      <c r="B1071" t="s">
        <v>3555</v>
      </c>
      <c r="C1071" t="s">
        <v>3556</v>
      </c>
      <c r="D1071" t="s">
        <v>51</v>
      </c>
      <c r="E1071" t="s">
        <v>16</v>
      </c>
      <c r="F1071">
        <v>30</v>
      </c>
      <c r="G1071" t="s">
        <v>3557</v>
      </c>
      <c r="H1071" t="s">
        <v>3558</v>
      </c>
      <c r="I1071" t="s">
        <v>32</v>
      </c>
      <c r="J1071" s="6">
        <v>44140</v>
      </c>
      <c r="K1071">
        <v>18</v>
      </c>
      <c r="L1071" t="s">
        <v>33</v>
      </c>
      <c r="M1071">
        <f t="shared" si="32"/>
        <v>0</v>
      </c>
      <c r="N1071" s="23" t="s">
        <v>11135</v>
      </c>
      <c r="O1071" s="23" t="s">
        <v>1665</v>
      </c>
      <c r="P1071" s="23">
        <f t="shared" si="33"/>
        <v>5</v>
      </c>
    </row>
    <row r="1072" spans="1:16" x14ac:dyDescent="0.3">
      <c r="A1072">
        <v>1097</v>
      </c>
      <c r="B1072" t="s">
        <v>3559</v>
      </c>
      <c r="C1072" t="s">
        <v>3560</v>
      </c>
      <c r="D1072" t="s">
        <v>15</v>
      </c>
      <c r="E1072" t="s">
        <v>16</v>
      </c>
      <c r="F1072">
        <v>60</v>
      </c>
      <c r="G1072" t="s">
        <v>3561</v>
      </c>
      <c r="H1072" t="s">
        <v>698</v>
      </c>
      <c r="I1072" t="s">
        <v>213</v>
      </c>
      <c r="J1072" s="6" t="s">
        <v>13943</v>
      </c>
      <c r="K1072">
        <v>63</v>
      </c>
      <c r="L1072" t="s">
        <v>39</v>
      </c>
      <c r="M1072">
        <f t="shared" si="32"/>
        <v>0</v>
      </c>
      <c r="N1072" s="23" t="s">
        <v>11136</v>
      </c>
      <c r="O1072" s="23" t="s">
        <v>10438</v>
      </c>
      <c r="P1072" s="23">
        <f t="shared" si="33"/>
        <v>5</v>
      </c>
    </row>
    <row r="1073" spans="1:16" x14ac:dyDescent="0.3">
      <c r="A1073">
        <v>1098</v>
      </c>
      <c r="B1073" t="s">
        <v>3073</v>
      </c>
      <c r="C1073" t="s">
        <v>3560</v>
      </c>
      <c r="D1073" t="s">
        <v>28</v>
      </c>
      <c r="E1073" t="s">
        <v>29</v>
      </c>
      <c r="F1073">
        <v>30</v>
      </c>
      <c r="G1073" t="s">
        <v>3562</v>
      </c>
      <c r="H1073" t="s">
        <v>2993</v>
      </c>
      <c r="I1073" t="s">
        <v>32</v>
      </c>
      <c r="J1073" s="6" t="s">
        <v>14024</v>
      </c>
      <c r="K1073">
        <v>66</v>
      </c>
      <c r="L1073" t="s">
        <v>54</v>
      </c>
      <c r="M1073">
        <f t="shared" si="32"/>
        <v>0</v>
      </c>
      <c r="N1073" s="23" t="s">
        <v>11137</v>
      </c>
      <c r="O1073" s="23" t="s">
        <v>10422</v>
      </c>
      <c r="P1073" s="23">
        <f t="shared" si="33"/>
        <v>4</v>
      </c>
    </row>
    <row r="1074" spans="1:16" x14ac:dyDescent="0.3">
      <c r="A1074">
        <v>1099</v>
      </c>
      <c r="B1074" t="s">
        <v>3563</v>
      </c>
      <c r="C1074" t="s">
        <v>3564</v>
      </c>
      <c r="D1074" t="s">
        <v>28</v>
      </c>
      <c r="E1074" t="s">
        <v>29</v>
      </c>
      <c r="F1074">
        <v>90</v>
      </c>
      <c r="G1074" t="s">
        <v>3566</v>
      </c>
      <c r="H1074" t="s">
        <v>1605</v>
      </c>
      <c r="I1074" t="s">
        <v>32</v>
      </c>
      <c r="J1074" s="6">
        <v>44379</v>
      </c>
      <c r="K1074">
        <v>33</v>
      </c>
      <c r="L1074" t="s">
        <v>70</v>
      </c>
      <c r="M1074">
        <f t="shared" si="32"/>
        <v>0</v>
      </c>
      <c r="N1074" s="23" t="s">
        <v>11138</v>
      </c>
      <c r="O1074" s="23" t="s">
        <v>10422</v>
      </c>
      <c r="P1074" s="23">
        <f t="shared" si="33"/>
        <v>4</v>
      </c>
    </row>
    <row r="1075" spans="1:16" x14ac:dyDescent="0.3">
      <c r="A1075">
        <v>1100</v>
      </c>
      <c r="B1075" t="s">
        <v>3567</v>
      </c>
      <c r="C1075" t="s">
        <v>1113</v>
      </c>
      <c r="D1075" t="s">
        <v>92</v>
      </c>
      <c r="E1075" t="s">
        <v>29</v>
      </c>
      <c r="F1075">
        <v>30</v>
      </c>
      <c r="G1075" t="s">
        <v>3568</v>
      </c>
      <c r="H1075" t="s">
        <v>3203</v>
      </c>
      <c r="I1075" t="s">
        <v>32</v>
      </c>
      <c r="J1075" s="6" t="s">
        <v>13690</v>
      </c>
      <c r="K1075">
        <v>8</v>
      </c>
      <c r="L1075" t="s">
        <v>39</v>
      </c>
      <c r="M1075">
        <f t="shared" si="32"/>
        <v>0</v>
      </c>
      <c r="N1075" s="23" t="s">
        <v>11139</v>
      </c>
      <c r="O1075" s="23" t="s">
        <v>10438</v>
      </c>
      <c r="P1075" s="23">
        <f t="shared" si="33"/>
        <v>5</v>
      </c>
    </row>
    <row r="1076" spans="1:16" x14ac:dyDescent="0.3">
      <c r="A1076">
        <v>1101</v>
      </c>
      <c r="B1076" t="s">
        <v>2078</v>
      </c>
      <c r="C1076" t="s">
        <v>3569</v>
      </c>
      <c r="D1076" t="s">
        <v>28</v>
      </c>
      <c r="E1076" t="s">
        <v>29</v>
      </c>
      <c r="F1076">
        <v>60</v>
      </c>
      <c r="G1076" t="s">
        <v>3570</v>
      </c>
      <c r="H1076" t="s">
        <v>3571</v>
      </c>
      <c r="I1076" t="s">
        <v>32</v>
      </c>
      <c r="J1076" s="6" t="s">
        <v>13912</v>
      </c>
      <c r="K1076">
        <v>76</v>
      </c>
      <c r="L1076" t="s">
        <v>20</v>
      </c>
      <c r="M1076">
        <f t="shared" si="32"/>
        <v>0</v>
      </c>
      <c r="N1076" s="23" t="s">
        <v>11140</v>
      </c>
      <c r="O1076" s="23" t="s">
        <v>10438</v>
      </c>
      <c r="P1076" s="23">
        <f t="shared" si="33"/>
        <v>5</v>
      </c>
    </row>
    <row r="1077" spans="1:16" x14ac:dyDescent="0.3">
      <c r="A1077">
        <v>1102</v>
      </c>
      <c r="B1077" t="s">
        <v>3572</v>
      </c>
      <c r="C1077" t="s">
        <v>272</v>
      </c>
      <c r="D1077" t="s">
        <v>28</v>
      </c>
      <c r="E1077" t="s">
        <v>29</v>
      </c>
      <c r="F1077">
        <v>60</v>
      </c>
      <c r="G1077" t="s">
        <v>3573</v>
      </c>
      <c r="H1077" t="s">
        <v>3551</v>
      </c>
      <c r="I1077" t="s">
        <v>32</v>
      </c>
      <c r="J1077" s="6">
        <v>44080</v>
      </c>
      <c r="K1077">
        <v>39</v>
      </c>
      <c r="L1077" t="s">
        <v>70</v>
      </c>
      <c r="M1077">
        <f t="shared" si="32"/>
        <v>0</v>
      </c>
      <c r="N1077" s="23" t="s">
        <v>11140</v>
      </c>
      <c r="O1077" s="23" t="s">
        <v>10422</v>
      </c>
      <c r="P1077" s="23">
        <f t="shared" si="33"/>
        <v>4</v>
      </c>
    </row>
    <row r="1078" spans="1:16" x14ac:dyDescent="0.3">
      <c r="A1078">
        <v>1103</v>
      </c>
      <c r="B1078" t="s">
        <v>3574</v>
      </c>
      <c r="C1078" t="s">
        <v>3575</v>
      </c>
      <c r="D1078" t="s">
        <v>15</v>
      </c>
      <c r="E1078" t="s">
        <v>16</v>
      </c>
      <c r="F1078">
        <v>90</v>
      </c>
      <c r="G1078" t="s">
        <v>3576</v>
      </c>
      <c r="H1078" t="s">
        <v>3577</v>
      </c>
      <c r="I1078" t="s">
        <v>32</v>
      </c>
      <c r="J1078" s="6" t="s">
        <v>13817</v>
      </c>
      <c r="K1078">
        <v>46</v>
      </c>
      <c r="L1078" t="s">
        <v>54</v>
      </c>
      <c r="M1078">
        <f t="shared" si="32"/>
        <v>0</v>
      </c>
      <c r="N1078" s="23" t="s">
        <v>11140</v>
      </c>
      <c r="O1078" s="23" t="s">
        <v>9969</v>
      </c>
      <c r="P1078" s="23">
        <f t="shared" si="33"/>
        <v>6</v>
      </c>
    </row>
    <row r="1079" spans="1:16" x14ac:dyDescent="0.3">
      <c r="A1079">
        <v>1104</v>
      </c>
      <c r="B1079" t="s">
        <v>948</v>
      </c>
      <c r="C1079" t="s">
        <v>683</v>
      </c>
      <c r="D1079" t="s">
        <v>28</v>
      </c>
      <c r="E1079" t="s">
        <v>29</v>
      </c>
      <c r="F1079">
        <v>60</v>
      </c>
      <c r="G1079" t="s">
        <v>3578</v>
      </c>
      <c r="H1079" t="s">
        <v>3579</v>
      </c>
      <c r="I1079" t="s">
        <v>1576</v>
      </c>
      <c r="J1079" s="6">
        <v>44203</v>
      </c>
      <c r="K1079">
        <v>26</v>
      </c>
      <c r="L1079" t="s">
        <v>159</v>
      </c>
      <c r="M1079">
        <f t="shared" si="32"/>
        <v>0</v>
      </c>
      <c r="N1079" s="23" t="s">
        <v>321</v>
      </c>
      <c r="O1079" s="23" t="s">
        <v>10417</v>
      </c>
      <c r="P1079" s="23">
        <f t="shared" si="33"/>
        <v>5</v>
      </c>
    </row>
    <row r="1080" spans="1:16" x14ac:dyDescent="0.3">
      <c r="A1080">
        <v>1105</v>
      </c>
      <c r="B1080" t="s">
        <v>3580</v>
      </c>
      <c r="C1080" t="s">
        <v>3581</v>
      </c>
      <c r="D1080" t="s">
        <v>51</v>
      </c>
      <c r="E1080" t="s">
        <v>16</v>
      </c>
      <c r="F1080">
        <v>60</v>
      </c>
      <c r="G1080" t="s">
        <v>14487</v>
      </c>
      <c r="H1080" t="s">
        <v>2512</v>
      </c>
      <c r="I1080" t="s">
        <v>32</v>
      </c>
      <c r="J1080" s="6" t="s">
        <v>14025</v>
      </c>
      <c r="K1080">
        <v>29</v>
      </c>
      <c r="L1080" t="s">
        <v>20</v>
      </c>
      <c r="M1080">
        <f t="shared" si="32"/>
        <v>0</v>
      </c>
      <c r="N1080" s="23" t="s">
        <v>321</v>
      </c>
      <c r="O1080" s="23" t="s">
        <v>10449</v>
      </c>
      <c r="P1080" s="23">
        <f t="shared" si="33"/>
        <v>7</v>
      </c>
    </row>
    <row r="1081" spans="1:16" x14ac:dyDescent="0.3">
      <c r="A1081">
        <v>1106</v>
      </c>
      <c r="B1081" t="s">
        <v>3583</v>
      </c>
      <c r="C1081" t="s">
        <v>3584</v>
      </c>
      <c r="D1081" t="s">
        <v>28</v>
      </c>
      <c r="E1081" t="s">
        <v>29</v>
      </c>
      <c r="F1081">
        <v>60</v>
      </c>
      <c r="G1081" t="s">
        <v>3585</v>
      </c>
      <c r="H1081" t="s">
        <v>2329</v>
      </c>
      <c r="I1081" t="s">
        <v>2330</v>
      </c>
      <c r="J1081" s="6">
        <v>44013</v>
      </c>
      <c r="K1081">
        <v>78</v>
      </c>
      <c r="L1081" t="s">
        <v>80</v>
      </c>
      <c r="M1081">
        <f t="shared" si="32"/>
        <v>0</v>
      </c>
      <c r="N1081" s="23" t="s">
        <v>321</v>
      </c>
      <c r="O1081" s="23" t="s">
        <v>10422</v>
      </c>
      <c r="P1081" s="23">
        <f t="shared" si="33"/>
        <v>4</v>
      </c>
    </row>
    <row r="1082" spans="1:16" x14ac:dyDescent="0.3">
      <c r="A1082">
        <v>1107</v>
      </c>
      <c r="B1082" t="s">
        <v>3586</v>
      </c>
      <c r="C1082" t="s">
        <v>1313</v>
      </c>
      <c r="D1082" t="s">
        <v>51</v>
      </c>
      <c r="E1082" t="s">
        <v>16</v>
      </c>
      <c r="F1082">
        <v>30</v>
      </c>
      <c r="G1082" t="s">
        <v>3587</v>
      </c>
      <c r="H1082" t="s">
        <v>2397</v>
      </c>
      <c r="I1082" t="s">
        <v>187</v>
      </c>
      <c r="J1082" s="6" t="s">
        <v>13742</v>
      </c>
      <c r="K1082">
        <v>95</v>
      </c>
      <c r="L1082" t="s">
        <v>33</v>
      </c>
      <c r="M1082">
        <f t="shared" si="32"/>
        <v>0</v>
      </c>
      <c r="N1082" s="23" t="s">
        <v>11141</v>
      </c>
      <c r="O1082" s="23" t="s">
        <v>10422</v>
      </c>
      <c r="P1082" s="23">
        <f t="shared" si="33"/>
        <v>4</v>
      </c>
    </row>
    <row r="1083" spans="1:16" x14ac:dyDescent="0.3">
      <c r="A1083">
        <v>1108</v>
      </c>
      <c r="B1083" t="s">
        <v>3588</v>
      </c>
      <c r="C1083" t="s">
        <v>3589</v>
      </c>
      <c r="D1083" t="s">
        <v>28</v>
      </c>
      <c r="E1083" t="s">
        <v>29</v>
      </c>
      <c r="F1083">
        <v>60</v>
      </c>
      <c r="G1083" t="s">
        <v>3590</v>
      </c>
      <c r="H1083" t="s">
        <v>1210</v>
      </c>
      <c r="I1083" t="s">
        <v>294</v>
      </c>
      <c r="J1083" s="6">
        <v>43892</v>
      </c>
      <c r="K1083">
        <v>10</v>
      </c>
      <c r="L1083" t="s">
        <v>54</v>
      </c>
      <c r="M1083">
        <f t="shared" si="32"/>
        <v>0</v>
      </c>
      <c r="N1083" s="23" t="s">
        <v>11142</v>
      </c>
      <c r="O1083" s="23" t="s">
        <v>10416</v>
      </c>
      <c r="P1083" s="23">
        <f t="shared" si="33"/>
        <v>4</v>
      </c>
    </row>
    <row r="1084" spans="1:16" x14ac:dyDescent="0.3">
      <c r="A1084">
        <v>1109</v>
      </c>
      <c r="B1084" t="s">
        <v>2837</v>
      </c>
      <c r="C1084" t="s">
        <v>3591</v>
      </c>
      <c r="D1084" t="s">
        <v>28</v>
      </c>
      <c r="E1084" t="s">
        <v>29</v>
      </c>
      <c r="F1084">
        <v>30</v>
      </c>
      <c r="G1084" t="s">
        <v>14846</v>
      </c>
      <c r="H1084" t="s">
        <v>3593</v>
      </c>
      <c r="I1084" t="s">
        <v>124</v>
      </c>
      <c r="J1084" s="6" t="s">
        <v>14026</v>
      </c>
      <c r="K1084">
        <v>35</v>
      </c>
      <c r="L1084" t="s">
        <v>45</v>
      </c>
      <c r="M1084">
        <f t="shared" si="32"/>
        <v>0</v>
      </c>
      <c r="N1084" s="23" t="s">
        <v>11143</v>
      </c>
      <c r="O1084" s="23" t="s">
        <v>3369</v>
      </c>
      <c r="P1084" s="23">
        <f t="shared" si="33"/>
        <v>5</v>
      </c>
    </row>
    <row r="1085" spans="1:16" x14ac:dyDescent="0.3">
      <c r="A1085">
        <v>1110</v>
      </c>
      <c r="B1085" t="s">
        <v>2381</v>
      </c>
      <c r="C1085" t="s">
        <v>3594</v>
      </c>
      <c r="D1085" t="s">
        <v>28</v>
      </c>
      <c r="E1085" t="s">
        <v>29</v>
      </c>
      <c r="F1085">
        <v>60</v>
      </c>
      <c r="G1085" t="s">
        <v>3595</v>
      </c>
      <c r="H1085" t="s">
        <v>3596</v>
      </c>
      <c r="I1085" t="s">
        <v>32</v>
      </c>
      <c r="J1085" s="6">
        <v>44233</v>
      </c>
      <c r="K1085">
        <v>86</v>
      </c>
      <c r="L1085" t="s">
        <v>70</v>
      </c>
      <c r="M1085">
        <f t="shared" si="32"/>
        <v>0</v>
      </c>
      <c r="N1085" s="23" t="s">
        <v>11144</v>
      </c>
      <c r="O1085" s="23" t="s">
        <v>10438</v>
      </c>
      <c r="P1085" s="23">
        <f t="shared" si="33"/>
        <v>5</v>
      </c>
    </row>
    <row r="1086" spans="1:16" x14ac:dyDescent="0.3">
      <c r="A1086">
        <v>1111</v>
      </c>
      <c r="B1086" t="s">
        <v>3597</v>
      </c>
      <c r="C1086" t="s">
        <v>1192</v>
      </c>
      <c r="D1086" t="s">
        <v>51</v>
      </c>
      <c r="E1086" t="s">
        <v>16</v>
      </c>
      <c r="F1086">
        <v>90</v>
      </c>
      <c r="G1086" t="s">
        <v>3598</v>
      </c>
      <c r="H1086" t="s">
        <v>641</v>
      </c>
      <c r="I1086" t="s">
        <v>294</v>
      </c>
      <c r="J1086" s="6">
        <v>44502</v>
      </c>
      <c r="K1086">
        <v>30</v>
      </c>
      <c r="L1086" t="s">
        <v>80</v>
      </c>
      <c r="M1086">
        <f t="shared" si="32"/>
        <v>0</v>
      </c>
      <c r="N1086" s="23" t="s">
        <v>11145</v>
      </c>
      <c r="O1086" s="23" t="s">
        <v>6</v>
      </c>
      <c r="P1086" s="23">
        <f t="shared" si="33"/>
        <v>6</v>
      </c>
    </row>
    <row r="1087" spans="1:16" x14ac:dyDescent="0.3">
      <c r="A1087">
        <v>1112</v>
      </c>
      <c r="B1087" t="s">
        <v>3599</v>
      </c>
      <c r="C1087" t="s">
        <v>3600</v>
      </c>
      <c r="D1087" t="s">
        <v>28</v>
      </c>
      <c r="E1087" t="s">
        <v>29</v>
      </c>
      <c r="F1087">
        <v>30</v>
      </c>
      <c r="G1087" t="s">
        <v>3601</v>
      </c>
      <c r="H1087" t="s">
        <v>1905</v>
      </c>
      <c r="I1087" t="s">
        <v>187</v>
      </c>
      <c r="J1087" s="6">
        <v>43838</v>
      </c>
      <c r="K1087">
        <v>4</v>
      </c>
      <c r="L1087" t="s">
        <v>80</v>
      </c>
      <c r="M1087">
        <f t="shared" si="32"/>
        <v>0</v>
      </c>
      <c r="N1087" s="23" t="s">
        <v>11146</v>
      </c>
      <c r="O1087" s="23" t="s">
        <v>10453</v>
      </c>
      <c r="P1087" s="23">
        <f t="shared" si="33"/>
        <v>7</v>
      </c>
    </row>
    <row r="1088" spans="1:16" x14ac:dyDescent="0.3">
      <c r="A1088">
        <v>1113</v>
      </c>
      <c r="B1088" t="s">
        <v>2642</v>
      </c>
      <c r="C1088" t="s">
        <v>3602</v>
      </c>
      <c r="D1088" t="s">
        <v>28</v>
      </c>
      <c r="E1088" t="s">
        <v>29</v>
      </c>
      <c r="F1088">
        <v>30</v>
      </c>
      <c r="G1088" t="s">
        <v>3603</v>
      </c>
      <c r="H1088" t="s">
        <v>2291</v>
      </c>
      <c r="I1088" t="s">
        <v>25</v>
      </c>
      <c r="J1088" s="6">
        <v>43897</v>
      </c>
      <c r="K1088">
        <v>42</v>
      </c>
      <c r="L1088" t="s">
        <v>54</v>
      </c>
      <c r="M1088">
        <f t="shared" si="32"/>
        <v>0</v>
      </c>
      <c r="N1088" s="23" t="s">
        <v>10787</v>
      </c>
      <c r="O1088" s="23" t="s">
        <v>11147</v>
      </c>
      <c r="P1088" s="23">
        <f t="shared" si="33"/>
        <v>5</v>
      </c>
    </row>
    <row r="1089" spans="1:16" x14ac:dyDescent="0.3">
      <c r="A1089">
        <v>1114</v>
      </c>
      <c r="B1089" t="s">
        <v>3604</v>
      </c>
      <c r="C1089" t="s">
        <v>3605</v>
      </c>
      <c r="D1089" t="s">
        <v>28</v>
      </c>
      <c r="E1089" t="s">
        <v>29</v>
      </c>
      <c r="F1089">
        <v>90</v>
      </c>
      <c r="G1089" t="s">
        <v>3606</v>
      </c>
      <c r="H1089" t="s">
        <v>1940</v>
      </c>
      <c r="I1089" t="s">
        <v>294</v>
      </c>
      <c r="J1089" s="6" t="s">
        <v>14027</v>
      </c>
      <c r="K1089">
        <v>31</v>
      </c>
      <c r="L1089" t="s">
        <v>70</v>
      </c>
      <c r="M1089">
        <f t="shared" si="32"/>
        <v>0</v>
      </c>
      <c r="N1089" s="23" t="s">
        <v>3606</v>
      </c>
      <c r="O1089" s="23"/>
      <c r="P1089" s="23">
        <f t="shared" si="33"/>
        <v>0</v>
      </c>
    </row>
    <row r="1090" spans="1:16" x14ac:dyDescent="0.3">
      <c r="A1090">
        <v>1115</v>
      </c>
      <c r="B1090" t="s">
        <v>3607</v>
      </c>
      <c r="C1090" t="s">
        <v>3608</v>
      </c>
      <c r="D1090" t="s">
        <v>28</v>
      </c>
      <c r="E1090" t="s">
        <v>29</v>
      </c>
      <c r="F1090">
        <v>90</v>
      </c>
      <c r="G1090" t="s">
        <v>3609</v>
      </c>
      <c r="H1090" t="s">
        <v>3610</v>
      </c>
      <c r="I1090" t="s">
        <v>32</v>
      </c>
      <c r="J1090" s="6" t="s">
        <v>13714</v>
      </c>
      <c r="K1090">
        <v>48</v>
      </c>
      <c r="L1090" t="s">
        <v>159</v>
      </c>
      <c r="M1090">
        <f t="shared" ref="M1090:M1153" si="34">COUNTBLANK(A1090:L1090)</f>
        <v>0</v>
      </c>
      <c r="N1090" s="23" t="s">
        <v>8565</v>
      </c>
      <c r="O1090" s="23" t="s">
        <v>10436</v>
      </c>
      <c r="P1090" s="23">
        <f t="shared" ref="P1090:P1153" si="35">LEN(O1090)</f>
        <v>8</v>
      </c>
    </row>
    <row r="1091" spans="1:16" x14ac:dyDescent="0.3">
      <c r="A1091">
        <v>1116</v>
      </c>
      <c r="B1091" t="s">
        <v>3611</v>
      </c>
      <c r="C1091" t="s">
        <v>3612</v>
      </c>
      <c r="D1091" t="s">
        <v>28</v>
      </c>
      <c r="E1091" t="s">
        <v>29</v>
      </c>
      <c r="F1091">
        <v>90</v>
      </c>
      <c r="G1091" t="s">
        <v>3613</v>
      </c>
      <c r="H1091" t="s">
        <v>526</v>
      </c>
      <c r="I1091" t="s">
        <v>32</v>
      </c>
      <c r="J1091" s="6">
        <v>44877</v>
      </c>
      <c r="K1091">
        <v>62</v>
      </c>
      <c r="L1091" t="s">
        <v>70</v>
      </c>
      <c r="M1091">
        <f t="shared" si="34"/>
        <v>0</v>
      </c>
      <c r="N1091" s="23" t="s">
        <v>8565</v>
      </c>
      <c r="O1091" s="23" t="s">
        <v>10422</v>
      </c>
      <c r="P1091" s="23">
        <f t="shared" si="35"/>
        <v>4</v>
      </c>
    </row>
    <row r="1092" spans="1:16" x14ac:dyDescent="0.3">
      <c r="A1092">
        <v>1117</v>
      </c>
      <c r="B1092" t="s">
        <v>714</v>
      </c>
      <c r="C1092" t="s">
        <v>3614</v>
      </c>
      <c r="D1092" t="s">
        <v>28</v>
      </c>
      <c r="E1092" t="s">
        <v>29</v>
      </c>
      <c r="F1092">
        <v>90</v>
      </c>
      <c r="G1092" t="s">
        <v>3615</v>
      </c>
      <c r="H1092" t="s">
        <v>396</v>
      </c>
      <c r="I1092" t="s">
        <v>32</v>
      </c>
      <c r="J1092" s="6">
        <v>43925</v>
      </c>
      <c r="K1092">
        <v>17</v>
      </c>
      <c r="L1092" t="s">
        <v>101</v>
      </c>
      <c r="M1092">
        <f t="shared" si="34"/>
        <v>0</v>
      </c>
      <c r="N1092" s="23" t="s">
        <v>11148</v>
      </c>
      <c r="O1092" s="23" t="s">
        <v>3780</v>
      </c>
      <c r="P1092" s="23">
        <f t="shared" si="35"/>
        <v>5</v>
      </c>
    </row>
    <row r="1093" spans="1:16" x14ac:dyDescent="0.3">
      <c r="A1093">
        <v>1118</v>
      </c>
      <c r="B1093" t="s">
        <v>3616</v>
      </c>
      <c r="C1093" t="s">
        <v>3617</v>
      </c>
      <c r="D1093" t="s">
        <v>28</v>
      </c>
      <c r="E1093" t="s">
        <v>29</v>
      </c>
      <c r="F1093">
        <v>90</v>
      </c>
      <c r="G1093" t="s">
        <v>3618</v>
      </c>
      <c r="H1093" t="s">
        <v>3619</v>
      </c>
      <c r="I1093" t="s">
        <v>575</v>
      </c>
      <c r="J1093" s="6">
        <v>43961</v>
      </c>
      <c r="K1093">
        <v>47</v>
      </c>
      <c r="L1093" t="s">
        <v>39</v>
      </c>
      <c r="M1093">
        <f t="shared" si="34"/>
        <v>0</v>
      </c>
      <c r="N1093" s="23" t="s">
        <v>11149</v>
      </c>
      <c r="O1093" s="23" t="s">
        <v>10425</v>
      </c>
      <c r="P1093" s="23">
        <f t="shared" si="35"/>
        <v>3</v>
      </c>
    </row>
    <row r="1094" spans="1:16" x14ac:dyDescent="0.3">
      <c r="A1094">
        <v>1119</v>
      </c>
      <c r="B1094" t="s">
        <v>3620</v>
      </c>
      <c r="C1094" t="s">
        <v>3621</v>
      </c>
      <c r="D1094" t="s">
        <v>15</v>
      </c>
      <c r="E1094" t="s">
        <v>16</v>
      </c>
      <c r="F1094">
        <v>60</v>
      </c>
      <c r="G1094" t="s">
        <v>3622</v>
      </c>
      <c r="H1094" t="s">
        <v>772</v>
      </c>
      <c r="I1094" t="s">
        <v>32</v>
      </c>
      <c r="J1094" s="6">
        <v>43834</v>
      </c>
      <c r="K1094">
        <v>50</v>
      </c>
      <c r="L1094" t="s">
        <v>20</v>
      </c>
      <c r="M1094">
        <f t="shared" si="34"/>
        <v>0</v>
      </c>
      <c r="N1094" s="23" t="s">
        <v>11150</v>
      </c>
      <c r="O1094" s="23" t="s">
        <v>10422</v>
      </c>
      <c r="P1094" s="23">
        <f t="shared" si="35"/>
        <v>4</v>
      </c>
    </row>
    <row r="1095" spans="1:16" x14ac:dyDescent="0.3">
      <c r="A1095">
        <v>1120</v>
      </c>
      <c r="B1095" t="s">
        <v>3623</v>
      </c>
      <c r="C1095" t="s">
        <v>3624</v>
      </c>
      <c r="D1095" t="s">
        <v>28</v>
      </c>
      <c r="E1095" t="s">
        <v>29</v>
      </c>
      <c r="F1095">
        <v>90</v>
      </c>
      <c r="G1095" t="s">
        <v>3625</v>
      </c>
      <c r="H1095" t="s">
        <v>901</v>
      </c>
      <c r="I1095" t="s">
        <v>146</v>
      </c>
      <c r="J1095" s="6" t="s">
        <v>14028</v>
      </c>
      <c r="K1095">
        <v>34</v>
      </c>
      <c r="L1095" t="s">
        <v>80</v>
      </c>
      <c r="M1095">
        <f t="shared" si="34"/>
        <v>0</v>
      </c>
      <c r="N1095" s="23" t="s">
        <v>11151</v>
      </c>
      <c r="O1095" s="23" t="s">
        <v>1021</v>
      </c>
      <c r="P1095" s="23">
        <f t="shared" si="35"/>
        <v>6</v>
      </c>
    </row>
    <row r="1096" spans="1:16" x14ac:dyDescent="0.3">
      <c r="A1096">
        <v>1121</v>
      </c>
      <c r="B1096" t="s">
        <v>3626</v>
      </c>
      <c r="C1096" t="s">
        <v>2939</v>
      </c>
      <c r="D1096" t="s">
        <v>51</v>
      </c>
      <c r="E1096" t="s">
        <v>16</v>
      </c>
      <c r="F1096">
        <v>30</v>
      </c>
      <c r="G1096" t="s">
        <v>3627</v>
      </c>
      <c r="H1096" t="s">
        <v>3628</v>
      </c>
      <c r="I1096" t="s">
        <v>32</v>
      </c>
      <c r="J1096" s="6" t="s">
        <v>13628</v>
      </c>
      <c r="K1096">
        <v>86</v>
      </c>
      <c r="L1096" t="s">
        <v>54</v>
      </c>
      <c r="M1096">
        <f t="shared" si="34"/>
        <v>0</v>
      </c>
      <c r="N1096" s="23" t="s">
        <v>11151</v>
      </c>
      <c r="O1096" s="23" t="s">
        <v>10416</v>
      </c>
      <c r="P1096" s="23">
        <f t="shared" si="35"/>
        <v>4</v>
      </c>
    </row>
    <row r="1097" spans="1:16" x14ac:dyDescent="0.3">
      <c r="A1097">
        <v>1122</v>
      </c>
      <c r="B1097" t="s">
        <v>3629</v>
      </c>
      <c r="C1097" t="s">
        <v>3630</v>
      </c>
      <c r="D1097" t="s">
        <v>51</v>
      </c>
      <c r="E1097" t="s">
        <v>16</v>
      </c>
      <c r="F1097">
        <v>60</v>
      </c>
      <c r="G1097" t="s">
        <v>3631</v>
      </c>
      <c r="H1097" t="s">
        <v>3632</v>
      </c>
      <c r="I1097" t="s">
        <v>32</v>
      </c>
      <c r="J1097" s="6">
        <v>44814</v>
      </c>
      <c r="K1097">
        <v>60</v>
      </c>
      <c r="L1097" t="s">
        <v>20</v>
      </c>
      <c r="M1097">
        <f t="shared" si="34"/>
        <v>0</v>
      </c>
      <c r="N1097" s="23" t="s">
        <v>11152</v>
      </c>
      <c r="O1097" s="23" t="s">
        <v>10436</v>
      </c>
      <c r="P1097" s="23">
        <f t="shared" si="35"/>
        <v>8</v>
      </c>
    </row>
    <row r="1098" spans="1:16" x14ac:dyDescent="0.3">
      <c r="A1098">
        <v>1123</v>
      </c>
      <c r="B1098" t="s">
        <v>3633</v>
      </c>
      <c r="C1098" t="s">
        <v>836</v>
      </c>
      <c r="D1098" t="s">
        <v>117</v>
      </c>
      <c r="E1098" t="s">
        <v>16</v>
      </c>
      <c r="F1098">
        <v>90</v>
      </c>
      <c r="G1098" t="s">
        <v>3634</v>
      </c>
      <c r="H1098" t="s">
        <v>3635</v>
      </c>
      <c r="I1098" t="s">
        <v>1157</v>
      </c>
      <c r="J1098" s="6">
        <v>44205</v>
      </c>
      <c r="K1098">
        <v>26</v>
      </c>
      <c r="L1098" t="s">
        <v>45</v>
      </c>
      <c r="M1098">
        <f t="shared" si="34"/>
        <v>0</v>
      </c>
      <c r="N1098" s="23" t="s">
        <v>11153</v>
      </c>
      <c r="O1098" s="23" t="s">
        <v>6</v>
      </c>
      <c r="P1098" s="23">
        <f t="shared" si="35"/>
        <v>6</v>
      </c>
    </row>
    <row r="1099" spans="1:16" x14ac:dyDescent="0.3">
      <c r="A1099">
        <v>1124</v>
      </c>
      <c r="B1099" t="s">
        <v>1427</v>
      </c>
      <c r="C1099" t="s">
        <v>2826</v>
      </c>
      <c r="D1099" t="s">
        <v>28</v>
      </c>
      <c r="E1099" t="s">
        <v>29</v>
      </c>
      <c r="F1099">
        <v>90</v>
      </c>
      <c r="G1099" t="s">
        <v>2856</v>
      </c>
      <c r="H1099" t="s">
        <v>3637</v>
      </c>
      <c r="I1099" t="s">
        <v>38</v>
      </c>
      <c r="J1099" s="6" t="s">
        <v>13944</v>
      </c>
      <c r="K1099">
        <v>70</v>
      </c>
      <c r="L1099" t="s">
        <v>45</v>
      </c>
      <c r="M1099">
        <f t="shared" si="34"/>
        <v>0</v>
      </c>
      <c r="N1099" s="23" t="s">
        <v>2856</v>
      </c>
      <c r="O1099" s="23" t="s">
        <v>11154</v>
      </c>
      <c r="P1099" s="23">
        <f t="shared" si="35"/>
        <v>1</v>
      </c>
    </row>
    <row r="1100" spans="1:16" x14ac:dyDescent="0.3">
      <c r="A1100">
        <v>1125</v>
      </c>
      <c r="B1100" t="s">
        <v>3638</v>
      </c>
      <c r="C1100" t="s">
        <v>639</v>
      </c>
      <c r="D1100" t="s">
        <v>51</v>
      </c>
      <c r="E1100" t="s">
        <v>16</v>
      </c>
      <c r="F1100">
        <v>30</v>
      </c>
      <c r="G1100" t="s">
        <v>3639</v>
      </c>
      <c r="H1100" t="s">
        <v>3640</v>
      </c>
      <c r="I1100" t="s">
        <v>187</v>
      </c>
      <c r="J1100" s="6" t="s">
        <v>13850</v>
      </c>
      <c r="K1100">
        <v>41</v>
      </c>
      <c r="L1100" t="s">
        <v>80</v>
      </c>
      <c r="M1100">
        <f t="shared" si="34"/>
        <v>0</v>
      </c>
      <c r="N1100" s="23" t="s">
        <v>11155</v>
      </c>
      <c r="O1100" s="23" t="s">
        <v>10468</v>
      </c>
      <c r="P1100" s="23">
        <f t="shared" si="35"/>
        <v>8</v>
      </c>
    </row>
    <row r="1101" spans="1:16" x14ac:dyDescent="0.3">
      <c r="A1101">
        <v>1126</v>
      </c>
      <c r="B1101" t="s">
        <v>3641</v>
      </c>
      <c r="C1101" t="s">
        <v>1471</v>
      </c>
      <c r="D1101" t="s">
        <v>15</v>
      </c>
      <c r="E1101" t="s">
        <v>16</v>
      </c>
      <c r="F1101">
        <v>90</v>
      </c>
      <c r="G1101" t="s">
        <v>14847</v>
      </c>
      <c r="H1101" t="s">
        <v>458</v>
      </c>
      <c r="I1101" t="s">
        <v>294</v>
      </c>
      <c r="J1101" s="6" t="s">
        <v>14029</v>
      </c>
      <c r="K1101">
        <v>13</v>
      </c>
      <c r="L1101" t="s">
        <v>45</v>
      </c>
      <c r="M1101">
        <f t="shared" si="34"/>
        <v>0</v>
      </c>
      <c r="N1101" s="23" t="s">
        <v>11155</v>
      </c>
      <c r="O1101" s="23" t="s">
        <v>11156</v>
      </c>
      <c r="P1101" s="23">
        <f t="shared" si="35"/>
        <v>6</v>
      </c>
    </row>
    <row r="1102" spans="1:16" x14ac:dyDescent="0.3">
      <c r="A1102">
        <v>1127</v>
      </c>
      <c r="B1102" t="s">
        <v>1010</v>
      </c>
      <c r="C1102" t="s">
        <v>821</v>
      </c>
      <c r="D1102" t="s">
        <v>28</v>
      </c>
      <c r="E1102" t="s">
        <v>29</v>
      </c>
      <c r="F1102">
        <v>60</v>
      </c>
      <c r="G1102" t="s">
        <v>14488</v>
      </c>
      <c r="H1102" t="s">
        <v>806</v>
      </c>
      <c r="I1102" t="s">
        <v>178</v>
      </c>
      <c r="J1102" s="6" t="s">
        <v>13918</v>
      </c>
      <c r="K1102">
        <v>13</v>
      </c>
      <c r="L1102" t="s">
        <v>20</v>
      </c>
      <c r="M1102">
        <f t="shared" si="34"/>
        <v>0</v>
      </c>
      <c r="N1102" s="23" t="s">
        <v>11157</v>
      </c>
      <c r="O1102" s="23" t="s">
        <v>1021</v>
      </c>
      <c r="P1102" s="23">
        <f t="shared" si="35"/>
        <v>6</v>
      </c>
    </row>
    <row r="1103" spans="1:16" x14ac:dyDescent="0.3">
      <c r="A1103">
        <v>1128</v>
      </c>
      <c r="B1103" t="s">
        <v>3644</v>
      </c>
      <c r="C1103" t="s">
        <v>2643</v>
      </c>
      <c r="D1103" t="s">
        <v>28</v>
      </c>
      <c r="E1103" t="s">
        <v>29</v>
      </c>
      <c r="F1103">
        <v>60</v>
      </c>
      <c r="G1103" t="s">
        <v>3645</v>
      </c>
      <c r="H1103" t="s">
        <v>3646</v>
      </c>
      <c r="I1103" t="s">
        <v>32</v>
      </c>
      <c r="J1103" s="6">
        <v>44444</v>
      </c>
      <c r="K1103">
        <v>23</v>
      </c>
      <c r="L1103" t="s">
        <v>70</v>
      </c>
      <c r="M1103">
        <f t="shared" si="34"/>
        <v>0</v>
      </c>
      <c r="N1103" s="23" t="s">
        <v>11158</v>
      </c>
      <c r="O1103" s="23" t="s">
        <v>10422</v>
      </c>
      <c r="P1103" s="23">
        <f t="shared" si="35"/>
        <v>4</v>
      </c>
    </row>
    <row r="1104" spans="1:16" x14ac:dyDescent="0.3">
      <c r="A1104">
        <v>1129</v>
      </c>
      <c r="B1104" t="s">
        <v>1637</v>
      </c>
      <c r="C1104" t="s">
        <v>3647</v>
      </c>
      <c r="D1104" t="s">
        <v>28</v>
      </c>
      <c r="E1104" t="s">
        <v>29</v>
      </c>
      <c r="F1104">
        <v>90</v>
      </c>
      <c r="G1104" t="s">
        <v>3648</v>
      </c>
      <c r="H1104" t="s">
        <v>416</v>
      </c>
      <c r="I1104" t="s">
        <v>32</v>
      </c>
      <c r="J1104" s="6">
        <v>43863</v>
      </c>
      <c r="K1104">
        <v>11</v>
      </c>
      <c r="L1104" t="s">
        <v>159</v>
      </c>
      <c r="M1104">
        <f t="shared" si="34"/>
        <v>0</v>
      </c>
      <c r="N1104" s="23" t="s">
        <v>11159</v>
      </c>
      <c r="O1104" s="23" t="s">
        <v>3089</v>
      </c>
      <c r="P1104" s="23">
        <f t="shared" si="35"/>
        <v>4</v>
      </c>
    </row>
    <row r="1105" spans="1:16" x14ac:dyDescent="0.3">
      <c r="A1105">
        <v>1130</v>
      </c>
      <c r="B1105" t="s">
        <v>3649</v>
      </c>
      <c r="C1105" t="s">
        <v>1278</v>
      </c>
      <c r="D1105" t="s">
        <v>15</v>
      </c>
      <c r="E1105" t="s">
        <v>16</v>
      </c>
      <c r="F1105">
        <v>30</v>
      </c>
      <c r="G1105" t="s">
        <v>3650</v>
      </c>
      <c r="H1105" t="s">
        <v>3651</v>
      </c>
      <c r="I1105" t="s">
        <v>294</v>
      </c>
      <c r="J1105" s="6">
        <v>43991</v>
      </c>
      <c r="K1105">
        <v>31</v>
      </c>
      <c r="L1105" t="s">
        <v>159</v>
      </c>
      <c r="M1105">
        <f t="shared" si="34"/>
        <v>0</v>
      </c>
      <c r="N1105" s="23" t="s">
        <v>7258</v>
      </c>
      <c r="O1105" s="23" t="s">
        <v>6</v>
      </c>
      <c r="P1105" s="23">
        <f t="shared" si="35"/>
        <v>6</v>
      </c>
    </row>
    <row r="1106" spans="1:16" x14ac:dyDescent="0.3">
      <c r="A1106">
        <v>1131</v>
      </c>
      <c r="B1106" t="s">
        <v>831</v>
      </c>
      <c r="C1106" t="s">
        <v>3652</v>
      </c>
      <c r="D1106" t="s">
        <v>28</v>
      </c>
      <c r="E1106" t="s">
        <v>29</v>
      </c>
      <c r="F1106">
        <v>90</v>
      </c>
      <c r="G1106" t="s">
        <v>3653</v>
      </c>
      <c r="H1106" t="s">
        <v>1115</v>
      </c>
      <c r="I1106" t="s">
        <v>32</v>
      </c>
      <c r="J1106" s="6">
        <v>44389</v>
      </c>
      <c r="K1106">
        <v>70</v>
      </c>
      <c r="L1106" t="s">
        <v>70</v>
      </c>
      <c r="M1106">
        <f t="shared" si="34"/>
        <v>0</v>
      </c>
      <c r="N1106" s="23" t="s">
        <v>11160</v>
      </c>
      <c r="O1106" s="23" t="s">
        <v>10416</v>
      </c>
      <c r="P1106" s="23">
        <f t="shared" si="35"/>
        <v>4</v>
      </c>
    </row>
    <row r="1107" spans="1:16" x14ac:dyDescent="0.3">
      <c r="A1107">
        <v>1132</v>
      </c>
      <c r="B1107" t="s">
        <v>1812</v>
      </c>
      <c r="C1107" t="s">
        <v>3243</v>
      </c>
      <c r="D1107" t="s">
        <v>28</v>
      </c>
      <c r="E1107" t="s">
        <v>29</v>
      </c>
      <c r="F1107">
        <v>90</v>
      </c>
      <c r="G1107" t="s">
        <v>3654</v>
      </c>
      <c r="H1107" t="s">
        <v>3373</v>
      </c>
      <c r="I1107" t="s">
        <v>32</v>
      </c>
      <c r="J1107" s="6" t="s">
        <v>14021</v>
      </c>
      <c r="K1107">
        <v>31</v>
      </c>
      <c r="L1107" t="s">
        <v>70</v>
      </c>
      <c r="M1107">
        <f t="shared" si="34"/>
        <v>0</v>
      </c>
      <c r="N1107" s="23" t="s">
        <v>11161</v>
      </c>
      <c r="O1107" s="23" t="s">
        <v>10425</v>
      </c>
      <c r="P1107" s="23">
        <f t="shared" si="35"/>
        <v>3</v>
      </c>
    </row>
    <row r="1108" spans="1:16" x14ac:dyDescent="0.3">
      <c r="A1108">
        <v>1134</v>
      </c>
      <c r="B1108" t="s">
        <v>3655</v>
      </c>
      <c r="C1108" t="s">
        <v>1737</v>
      </c>
      <c r="D1108" t="s">
        <v>28</v>
      </c>
      <c r="E1108" t="s">
        <v>29</v>
      </c>
      <c r="F1108">
        <v>30</v>
      </c>
      <c r="G1108" t="s">
        <v>3656</v>
      </c>
      <c r="H1108" t="s">
        <v>3657</v>
      </c>
      <c r="I1108" t="s">
        <v>294</v>
      </c>
      <c r="J1108" s="6">
        <v>44047</v>
      </c>
      <c r="K1108">
        <v>2</v>
      </c>
      <c r="L1108" t="s">
        <v>80</v>
      </c>
      <c r="M1108">
        <f t="shared" si="34"/>
        <v>0</v>
      </c>
      <c r="N1108" s="23" t="s">
        <v>11162</v>
      </c>
      <c r="O1108" s="23" t="s">
        <v>10422</v>
      </c>
      <c r="P1108" s="23">
        <f t="shared" si="35"/>
        <v>4</v>
      </c>
    </row>
    <row r="1109" spans="1:16" x14ac:dyDescent="0.3">
      <c r="A1109">
        <v>1135</v>
      </c>
      <c r="B1109" t="s">
        <v>3441</v>
      </c>
      <c r="C1109" t="s">
        <v>1345</v>
      </c>
      <c r="D1109" t="s">
        <v>28</v>
      </c>
      <c r="E1109" t="s">
        <v>29</v>
      </c>
      <c r="F1109">
        <v>60</v>
      </c>
      <c r="G1109" t="s">
        <v>3658</v>
      </c>
      <c r="H1109" t="s">
        <v>3659</v>
      </c>
      <c r="I1109" t="s">
        <v>3660</v>
      </c>
      <c r="J1109" s="6" t="s">
        <v>13685</v>
      </c>
      <c r="K1109">
        <v>29</v>
      </c>
      <c r="L1109" t="s">
        <v>45</v>
      </c>
      <c r="M1109">
        <f t="shared" si="34"/>
        <v>0</v>
      </c>
      <c r="N1109" s="23" t="s">
        <v>11163</v>
      </c>
      <c r="O1109" s="23" t="s">
        <v>10417</v>
      </c>
      <c r="P1109" s="23">
        <f t="shared" si="35"/>
        <v>5</v>
      </c>
    </row>
    <row r="1110" spans="1:16" x14ac:dyDescent="0.3">
      <c r="A1110">
        <v>1136</v>
      </c>
      <c r="B1110" t="s">
        <v>2110</v>
      </c>
      <c r="C1110" t="s">
        <v>3159</v>
      </c>
      <c r="D1110" t="s">
        <v>28</v>
      </c>
      <c r="E1110" t="s">
        <v>29</v>
      </c>
      <c r="F1110">
        <v>90</v>
      </c>
      <c r="G1110" t="s">
        <v>3661</v>
      </c>
      <c r="H1110" t="s">
        <v>163</v>
      </c>
      <c r="I1110" t="s">
        <v>164</v>
      </c>
      <c r="J1110" s="6">
        <v>44774</v>
      </c>
      <c r="K1110">
        <v>30</v>
      </c>
      <c r="L1110" t="s">
        <v>39</v>
      </c>
      <c r="M1110">
        <f t="shared" si="34"/>
        <v>0</v>
      </c>
      <c r="N1110" s="23" t="s">
        <v>11163</v>
      </c>
      <c r="O1110" s="23" t="s">
        <v>3354</v>
      </c>
      <c r="P1110" s="23">
        <f t="shared" si="35"/>
        <v>4</v>
      </c>
    </row>
    <row r="1111" spans="1:16" x14ac:dyDescent="0.3">
      <c r="A1111">
        <v>1137</v>
      </c>
      <c r="B1111" t="s">
        <v>1569</v>
      </c>
      <c r="C1111" t="s">
        <v>3662</v>
      </c>
      <c r="D1111" t="s">
        <v>51</v>
      </c>
      <c r="E1111" t="s">
        <v>16</v>
      </c>
      <c r="F1111">
        <v>60</v>
      </c>
      <c r="G1111" t="s">
        <v>3663</v>
      </c>
      <c r="H1111" t="s">
        <v>2218</v>
      </c>
      <c r="I1111" t="s">
        <v>173</v>
      </c>
      <c r="J1111" s="6" t="s">
        <v>14030</v>
      </c>
      <c r="K1111">
        <v>32</v>
      </c>
      <c r="L1111" t="s">
        <v>45</v>
      </c>
      <c r="M1111">
        <f t="shared" si="34"/>
        <v>0</v>
      </c>
      <c r="N1111" s="23" t="s">
        <v>11164</v>
      </c>
      <c r="O1111" s="23" t="s">
        <v>10417</v>
      </c>
      <c r="P1111" s="23">
        <f t="shared" si="35"/>
        <v>5</v>
      </c>
    </row>
    <row r="1112" spans="1:16" x14ac:dyDescent="0.3">
      <c r="A1112">
        <v>1138</v>
      </c>
      <c r="B1112" t="s">
        <v>2209</v>
      </c>
      <c r="C1112" t="s">
        <v>3664</v>
      </c>
      <c r="D1112" t="s">
        <v>28</v>
      </c>
      <c r="E1112" t="s">
        <v>29</v>
      </c>
      <c r="F1112">
        <v>60</v>
      </c>
      <c r="G1112" t="s">
        <v>3665</v>
      </c>
      <c r="H1112" t="s">
        <v>3666</v>
      </c>
      <c r="I1112" t="s">
        <v>1483</v>
      </c>
      <c r="J1112" s="6" t="s">
        <v>14008</v>
      </c>
      <c r="K1112">
        <v>14</v>
      </c>
      <c r="L1112" t="s">
        <v>70</v>
      </c>
      <c r="M1112">
        <f t="shared" si="34"/>
        <v>0</v>
      </c>
      <c r="N1112" s="23" t="s">
        <v>11165</v>
      </c>
      <c r="O1112" s="23" t="s">
        <v>6</v>
      </c>
      <c r="P1112" s="23">
        <f t="shared" si="35"/>
        <v>6</v>
      </c>
    </row>
    <row r="1113" spans="1:16" x14ac:dyDescent="0.3">
      <c r="A1113">
        <v>1139</v>
      </c>
      <c r="B1113" t="s">
        <v>3667</v>
      </c>
      <c r="C1113" t="s">
        <v>3668</v>
      </c>
      <c r="D1113" t="s">
        <v>28</v>
      </c>
      <c r="E1113" t="s">
        <v>29</v>
      </c>
      <c r="F1113">
        <v>90</v>
      </c>
      <c r="G1113" t="s">
        <v>3669</v>
      </c>
      <c r="H1113" t="s">
        <v>3670</v>
      </c>
      <c r="I1113" t="s">
        <v>3671</v>
      </c>
      <c r="J1113" s="6">
        <v>44017</v>
      </c>
      <c r="K1113">
        <v>34</v>
      </c>
      <c r="L1113" t="s">
        <v>101</v>
      </c>
      <c r="M1113">
        <f t="shared" si="34"/>
        <v>0</v>
      </c>
      <c r="N1113" s="23" t="s">
        <v>11166</v>
      </c>
      <c r="O1113" s="23" t="s">
        <v>10549</v>
      </c>
      <c r="P1113" s="23">
        <f t="shared" si="35"/>
        <v>3</v>
      </c>
    </row>
    <row r="1114" spans="1:16" x14ac:dyDescent="0.3">
      <c r="A1114">
        <v>1140</v>
      </c>
      <c r="B1114" t="s">
        <v>3672</v>
      </c>
      <c r="C1114" t="s">
        <v>2635</v>
      </c>
      <c r="D1114" t="s">
        <v>28</v>
      </c>
      <c r="E1114" t="s">
        <v>29</v>
      </c>
      <c r="F1114">
        <v>60</v>
      </c>
      <c r="G1114" t="s">
        <v>3669</v>
      </c>
      <c r="H1114" t="s">
        <v>3673</v>
      </c>
      <c r="I1114" t="s">
        <v>777</v>
      </c>
      <c r="J1114" s="6" t="s">
        <v>13823</v>
      </c>
      <c r="K1114">
        <v>43</v>
      </c>
      <c r="L1114" t="s">
        <v>33</v>
      </c>
      <c r="M1114">
        <f t="shared" si="34"/>
        <v>0</v>
      </c>
      <c r="N1114" s="23" t="s">
        <v>11166</v>
      </c>
      <c r="O1114" s="23" t="s">
        <v>10549</v>
      </c>
      <c r="P1114" s="23">
        <f t="shared" si="35"/>
        <v>3</v>
      </c>
    </row>
    <row r="1115" spans="1:16" x14ac:dyDescent="0.3">
      <c r="A1115">
        <v>1141</v>
      </c>
      <c r="B1115" t="s">
        <v>3674</v>
      </c>
      <c r="C1115" t="s">
        <v>3621</v>
      </c>
      <c r="D1115" t="s">
        <v>15</v>
      </c>
      <c r="E1115" t="s">
        <v>16</v>
      </c>
      <c r="F1115">
        <v>60</v>
      </c>
      <c r="G1115" t="s">
        <v>14848</v>
      </c>
      <c r="H1115" t="s">
        <v>2321</v>
      </c>
      <c r="I1115" t="s">
        <v>129</v>
      </c>
      <c r="J1115" s="6" t="s">
        <v>13751</v>
      </c>
      <c r="K1115">
        <v>4</v>
      </c>
      <c r="L1115" t="s">
        <v>159</v>
      </c>
      <c r="M1115">
        <f t="shared" si="34"/>
        <v>0</v>
      </c>
      <c r="N1115" s="23" t="s">
        <v>11167</v>
      </c>
      <c r="O1115" s="23" t="s">
        <v>3369</v>
      </c>
      <c r="P1115" s="23">
        <f t="shared" si="35"/>
        <v>5</v>
      </c>
    </row>
    <row r="1116" spans="1:16" x14ac:dyDescent="0.3">
      <c r="A1116">
        <v>1142</v>
      </c>
      <c r="B1116" t="s">
        <v>3518</v>
      </c>
      <c r="C1116" t="s">
        <v>3676</v>
      </c>
      <c r="D1116" t="s">
        <v>15</v>
      </c>
      <c r="E1116" t="s">
        <v>16</v>
      </c>
      <c r="F1116">
        <v>90</v>
      </c>
      <c r="G1116" t="s">
        <v>3677</v>
      </c>
      <c r="H1116" t="s">
        <v>3678</v>
      </c>
      <c r="I1116" t="s">
        <v>32</v>
      </c>
      <c r="J1116" s="6" t="s">
        <v>14027</v>
      </c>
      <c r="K1116">
        <v>5</v>
      </c>
      <c r="L1116" t="s">
        <v>159</v>
      </c>
      <c r="M1116">
        <f t="shared" si="34"/>
        <v>0</v>
      </c>
      <c r="N1116" s="23" t="s">
        <v>11168</v>
      </c>
      <c r="O1116" s="23" t="s">
        <v>10430</v>
      </c>
      <c r="P1116" s="23">
        <f t="shared" si="35"/>
        <v>9</v>
      </c>
    </row>
    <row r="1117" spans="1:16" x14ac:dyDescent="0.3">
      <c r="A1117">
        <v>1143</v>
      </c>
      <c r="B1117" t="s">
        <v>3679</v>
      </c>
      <c r="C1117" t="s">
        <v>3680</v>
      </c>
      <c r="D1117" t="s">
        <v>51</v>
      </c>
      <c r="E1117" t="s">
        <v>16</v>
      </c>
      <c r="F1117">
        <v>60</v>
      </c>
      <c r="G1117" t="s">
        <v>3681</v>
      </c>
      <c r="H1117" t="s">
        <v>3682</v>
      </c>
      <c r="I1117" t="s">
        <v>178</v>
      </c>
      <c r="J1117" s="6" t="s">
        <v>14031</v>
      </c>
      <c r="K1117">
        <v>22</v>
      </c>
      <c r="L1117" t="s">
        <v>159</v>
      </c>
      <c r="M1117">
        <f t="shared" si="34"/>
        <v>0</v>
      </c>
      <c r="N1117" s="23" t="s">
        <v>11168</v>
      </c>
      <c r="O1117" s="23" t="s">
        <v>635</v>
      </c>
      <c r="P1117" s="23">
        <f t="shared" si="35"/>
        <v>8</v>
      </c>
    </row>
    <row r="1118" spans="1:16" x14ac:dyDescent="0.3">
      <c r="A1118">
        <v>1144</v>
      </c>
      <c r="B1118" t="s">
        <v>2223</v>
      </c>
      <c r="C1118" t="s">
        <v>2382</v>
      </c>
      <c r="D1118" t="s">
        <v>28</v>
      </c>
      <c r="E1118" t="s">
        <v>29</v>
      </c>
      <c r="F1118">
        <v>30</v>
      </c>
      <c r="G1118" t="s">
        <v>3683</v>
      </c>
      <c r="H1118" t="s">
        <v>1333</v>
      </c>
      <c r="I1118" t="s">
        <v>294</v>
      </c>
      <c r="J1118" s="6" t="s">
        <v>13780</v>
      </c>
      <c r="K1118">
        <v>80</v>
      </c>
      <c r="L1118" t="s">
        <v>64</v>
      </c>
      <c r="M1118">
        <f t="shared" si="34"/>
        <v>0</v>
      </c>
      <c r="N1118" s="23" t="s">
        <v>11169</v>
      </c>
      <c r="O1118" s="23" t="s">
        <v>10417</v>
      </c>
      <c r="P1118" s="23">
        <f t="shared" si="35"/>
        <v>5</v>
      </c>
    </row>
    <row r="1119" spans="1:16" x14ac:dyDescent="0.3">
      <c r="A1119">
        <v>1145</v>
      </c>
      <c r="B1119" t="s">
        <v>3684</v>
      </c>
      <c r="C1119" t="s">
        <v>655</v>
      </c>
      <c r="D1119" t="s">
        <v>51</v>
      </c>
      <c r="E1119" t="s">
        <v>16</v>
      </c>
      <c r="F1119">
        <v>30</v>
      </c>
      <c r="G1119" t="s">
        <v>3685</v>
      </c>
      <c r="H1119" t="s">
        <v>1741</v>
      </c>
      <c r="I1119" t="s">
        <v>173</v>
      </c>
      <c r="J1119" s="6">
        <v>44147</v>
      </c>
      <c r="K1119">
        <v>27</v>
      </c>
      <c r="L1119" t="s">
        <v>80</v>
      </c>
      <c r="M1119">
        <f t="shared" si="34"/>
        <v>0</v>
      </c>
      <c r="N1119" s="23" t="s">
        <v>3685</v>
      </c>
      <c r="O1119" s="23"/>
      <c r="P1119" s="23">
        <f t="shared" si="35"/>
        <v>0</v>
      </c>
    </row>
    <row r="1120" spans="1:16" x14ac:dyDescent="0.3">
      <c r="A1120">
        <v>1146</v>
      </c>
      <c r="B1120" t="s">
        <v>3580</v>
      </c>
      <c r="C1120" t="s">
        <v>3686</v>
      </c>
      <c r="D1120" t="s">
        <v>51</v>
      </c>
      <c r="E1120" t="s">
        <v>16</v>
      </c>
      <c r="F1120">
        <v>90</v>
      </c>
      <c r="G1120" t="s">
        <v>14489</v>
      </c>
      <c r="H1120" t="s">
        <v>1103</v>
      </c>
      <c r="I1120" t="s">
        <v>25</v>
      </c>
      <c r="J1120" s="6" t="s">
        <v>14032</v>
      </c>
      <c r="K1120">
        <v>35</v>
      </c>
      <c r="L1120" t="s">
        <v>80</v>
      </c>
      <c r="M1120">
        <f t="shared" si="34"/>
        <v>0</v>
      </c>
      <c r="N1120" s="23" t="s">
        <v>11170</v>
      </c>
      <c r="O1120" s="23" t="s">
        <v>10417</v>
      </c>
      <c r="P1120" s="23">
        <f t="shared" si="35"/>
        <v>5</v>
      </c>
    </row>
    <row r="1121" spans="1:16" x14ac:dyDescent="0.3">
      <c r="A1121">
        <v>1147</v>
      </c>
      <c r="B1121" t="s">
        <v>3688</v>
      </c>
      <c r="C1121" t="s">
        <v>3689</v>
      </c>
      <c r="D1121" t="s">
        <v>28</v>
      </c>
      <c r="E1121" t="s">
        <v>29</v>
      </c>
      <c r="F1121">
        <v>30</v>
      </c>
      <c r="G1121" t="s">
        <v>14489</v>
      </c>
      <c r="H1121" t="s">
        <v>641</v>
      </c>
      <c r="I1121" t="s">
        <v>294</v>
      </c>
      <c r="J1121" s="6" t="s">
        <v>13636</v>
      </c>
      <c r="K1121">
        <v>37</v>
      </c>
      <c r="L1121" t="s">
        <v>33</v>
      </c>
      <c r="M1121">
        <f t="shared" si="34"/>
        <v>0</v>
      </c>
      <c r="N1121" s="23" t="s">
        <v>11170</v>
      </c>
      <c r="O1121" s="23" t="s">
        <v>10417</v>
      </c>
      <c r="P1121" s="23">
        <f t="shared" si="35"/>
        <v>5</v>
      </c>
    </row>
    <row r="1122" spans="1:16" x14ac:dyDescent="0.3">
      <c r="A1122">
        <v>1148</v>
      </c>
      <c r="B1122" t="s">
        <v>3690</v>
      </c>
      <c r="C1122" t="s">
        <v>1658</v>
      </c>
      <c r="D1122" t="s">
        <v>15</v>
      </c>
      <c r="E1122" t="s">
        <v>16</v>
      </c>
      <c r="F1122">
        <v>60</v>
      </c>
      <c r="G1122" t="s">
        <v>14490</v>
      </c>
      <c r="H1122" t="s">
        <v>708</v>
      </c>
      <c r="I1122" t="s">
        <v>294</v>
      </c>
      <c r="J1122" s="6" t="s">
        <v>14033</v>
      </c>
      <c r="K1122">
        <v>76</v>
      </c>
      <c r="L1122" t="s">
        <v>33</v>
      </c>
      <c r="M1122">
        <f t="shared" si="34"/>
        <v>0</v>
      </c>
      <c r="N1122" s="23" t="s">
        <v>1415</v>
      </c>
      <c r="O1122" s="23" t="s">
        <v>10422</v>
      </c>
      <c r="P1122" s="23">
        <f t="shared" si="35"/>
        <v>4</v>
      </c>
    </row>
    <row r="1123" spans="1:16" x14ac:dyDescent="0.3">
      <c r="A1123">
        <v>1149</v>
      </c>
      <c r="B1123" t="s">
        <v>3692</v>
      </c>
      <c r="C1123" t="s">
        <v>2939</v>
      </c>
      <c r="D1123" t="s">
        <v>41</v>
      </c>
      <c r="E1123" t="s">
        <v>16</v>
      </c>
      <c r="F1123">
        <v>90</v>
      </c>
      <c r="G1123" t="s">
        <v>3693</v>
      </c>
      <c r="H1123" t="s">
        <v>2925</v>
      </c>
      <c r="I1123" t="s">
        <v>32</v>
      </c>
      <c r="J1123" s="6" t="s">
        <v>13772</v>
      </c>
      <c r="K1123">
        <v>19</v>
      </c>
      <c r="L1123" t="s">
        <v>80</v>
      </c>
      <c r="M1123">
        <f t="shared" si="34"/>
        <v>0</v>
      </c>
      <c r="N1123" s="23" t="s">
        <v>4466</v>
      </c>
      <c r="O1123" s="23" t="s">
        <v>10438</v>
      </c>
      <c r="P1123" s="23">
        <f t="shared" si="35"/>
        <v>5</v>
      </c>
    </row>
    <row r="1124" spans="1:16" x14ac:dyDescent="0.3">
      <c r="A1124">
        <v>1150</v>
      </c>
      <c r="B1124" t="s">
        <v>1159</v>
      </c>
      <c r="C1124" t="s">
        <v>2518</v>
      </c>
      <c r="D1124" t="s">
        <v>92</v>
      </c>
      <c r="E1124" t="s">
        <v>29</v>
      </c>
      <c r="F1124">
        <v>90</v>
      </c>
      <c r="G1124" t="s">
        <v>3694</v>
      </c>
      <c r="H1124" t="s">
        <v>3695</v>
      </c>
      <c r="I1124" t="s">
        <v>173</v>
      </c>
      <c r="J1124" s="6" t="s">
        <v>14034</v>
      </c>
      <c r="K1124">
        <v>39</v>
      </c>
      <c r="L1124" t="s">
        <v>70</v>
      </c>
      <c r="M1124">
        <f t="shared" si="34"/>
        <v>0</v>
      </c>
      <c r="N1124" s="23" t="s">
        <v>11171</v>
      </c>
      <c r="O1124" s="23" t="s">
        <v>10425</v>
      </c>
      <c r="P1124" s="23">
        <f t="shared" si="35"/>
        <v>3</v>
      </c>
    </row>
    <row r="1125" spans="1:16" x14ac:dyDescent="0.3">
      <c r="A1125">
        <v>1151</v>
      </c>
      <c r="B1125" t="s">
        <v>3696</v>
      </c>
      <c r="C1125" t="s">
        <v>1424</v>
      </c>
      <c r="D1125" t="s">
        <v>15</v>
      </c>
      <c r="E1125" t="s">
        <v>16</v>
      </c>
      <c r="F1125">
        <v>90</v>
      </c>
      <c r="G1125" t="s">
        <v>3697</v>
      </c>
      <c r="H1125" t="s">
        <v>3698</v>
      </c>
      <c r="I1125" t="s">
        <v>294</v>
      </c>
      <c r="J1125" s="6" t="s">
        <v>14035</v>
      </c>
      <c r="K1125">
        <v>9</v>
      </c>
      <c r="L1125" t="s">
        <v>70</v>
      </c>
      <c r="M1125">
        <f t="shared" si="34"/>
        <v>0</v>
      </c>
      <c r="N1125" s="23" t="s">
        <v>2650</v>
      </c>
      <c r="O1125" s="23" t="s">
        <v>10438</v>
      </c>
      <c r="P1125" s="23">
        <f t="shared" si="35"/>
        <v>5</v>
      </c>
    </row>
    <row r="1126" spans="1:16" x14ac:dyDescent="0.3">
      <c r="A1126">
        <v>1152</v>
      </c>
      <c r="B1126" t="s">
        <v>3699</v>
      </c>
      <c r="C1126" t="s">
        <v>3700</v>
      </c>
      <c r="D1126" t="s">
        <v>15</v>
      </c>
      <c r="E1126" t="s">
        <v>16</v>
      </c>
      <c r="F1126">
        <v>60</v>
      </c>
      <c r="G1126" t="s">
        <v>14849</v>
      </c>
      <c r="H1126" t="s">
        <v>3702</v>
      </c>
      <c r="I1126" t="s">
        <v>25</v>
      </c>
      <c r="J1126" s="6" t="s">
        <v>13645</v>
      </c>
      <c r="K1126">
        <v>55</v>
      </c>
      <c r="L1126" t="s">
        <v>159</v>
      </c>
      <c r="M1126">
        <f t="shared" si="34"/>
        <v>0</v>
      </c>
      <c r="N1126" s="23" t="s">
        <v>11172</v>
      </c>
      <c r="O1126" s="23" t="s">
        <v>3369</v>
      </c>
      <c r="P1126" s="23">
        <f t="shared" si="35"/>
        <v>5</v>
      </c>
    </row>
    <row r="1127" spans="1:16" x14ac:dyDescent="0.3">
      <c r="A1127">
        <v>1153</v>
      </c>
      <c r="B1127" t="s">
        <v>3626</v>
      </c>
      <c r="C1127" t="s">
        <v>3029</v>
      </c>
      <c r="D1127" t="s">
        <v>51</v>
      </c>
      <c r="E1127" t="s">
        <v>16</v>
      </c>
      <c r="F1127">
        <v>90</v>
      </c>
      <c r="G1127" t="s">
        <v>3703</v>
      </c>
      <c r="H1127" t="s">
        <v>3506</v>
      </c>
      <c r="I1127" t="s">
        <v>124</v>
      </c>
      <c r="J1127" s="6">
        <v>44386</v>
      </c>
      <c r="K1127">
        <v>92</v>
      </c>
      <c r="L1127" t="s">
        <v>20</v>
      </c>
      <c r="M1127">
        <f t="shared" si="34"/>
        <v>0</v>
      </c>
      <c r="N1127" s="23" t="s">
        <v>11173</v>
      </c>
      <c r="O1127" s="23" t="s">
        <v>6</v>
      </c>
      <c r="P1127" s="23">
        <f t="shared" si="35"/>
        <v>6</v>
      </c>
    </row>
    <row r="1128" spans="1:16" x14ac:dyDescent="0.3">
      <c r="A1128">
        <v>1154</v>
      </c>
      <c r="B1128" t="s">
        <v>3704</v>
      </c>
      <c r="C1128" t="s">
        <v>35</v>
      </c>
      <c r="D1128" t="s">
        <v>51</v>
      </c>
      <c r="E1128" t="s">
        <v>16</v>
      </c>
      <c r="F1128">
        <v>30</v>
      </c>
      <c r="G1128" t="s">
        <v>3705</v>
      </c>
      <c r="H1128" t="s">
        <v>3635</v>
      </c>
      <c r="I1128" t="s">
        <v>1157</v>
      </c>
      <c r="J1128" s="6" t="s">
        <v>13630</v>
      </c>
      <c r="K1128">
        <v>45</v>
      </c>
      <c r="L1128" t="s">
        <v>54</v>
      </c>
      <c r="M1128">
        <f t="shared" si="34"/>
        <v>0</v>
      </c>
      <c r="N1128" s="23" t="s">
        <v>4853</v>
      </c>
      <c r="O1128" s="23" t="s">
        <v>6</v>
      </c>
      <c r="P1128" s="23">
        <f t="shared" si="35"/>
        <v>6</v>
      </c>
    </row>
    <row r="1129" spans="1:16" x14ac:dyDescent="0.3">
      <c r="A1129">
        <v>1155</v>
      </c>
      <c r="B1129" t="s">
        <v>3706</v>
      </c>
      <c r="C1129" t="s">
        <v>3707</v>
      </c>
      <c r="D1129" t="s">
        <v>28</v>
      </c>
      <c r="E1129" t="s">
        <v>29</v>
      </c>
      <c r="F1129">
        <v>60</v>
      </c>
      <c r="G1129" t="s">
        <v>3708</v>
      </c>
      <c r="H1129" t="s">
        <v>3291</v>
      </c>
      <c r="I1129" t="s">
        <v>124</v>
      </c>
      <c r="J1129" s="6" t="s">
        <v>14036</v>
      </c>
      <c r="K1129">
        <v>35</v>
      </c>
      <c r="L1129" t="s">
        <v>39</v>
      </c>
      <c r="M1129">
        <f t="shared" si="34"/>
        <v>0</v>
      </c>
      <c r="N1129" s="23" t="s">
        <v>11174</v>
      </c>
      <c r="O1129" s="23" t="s">
        <v>1021</v>
      </c>
      <c r="P1129" s="23">
        <f t="shared" si="35"/>
        <v>6</v>
      </c>
    </row>
    <row r="1130" spans="1:16" x14ac:dyDescent="0.3">
      <c r="A1130">
        <v>1156</v>
      </c>
      <c r="B1130" t="s">
        <v>3709</v>
      </c>
      <c r="C1130" t="s">
        <v>1877</v>
      </c>
      <c r="D1130" t="s">
        <v>51</v>
      </c>
      <c r="E1130" t="s">
        <v>16</v>
      </c>
      <c r="F1130">
        <v>60</v>
      </c>
      <c r="G1130" t="s">
        <v>3710</v>
      </c>
      <c r="H1130" t="s">
        <v>370</v>
      </c>
      <c r="I1130" t="s">
        <v>32</v>
      </c>
      <c r="J1130" s="6" t="s">
        <v>13657</v>
      </c>
      <c r="K1130">
        <v>34</v>
      </c>
      <c r="L1130" t="s">
        <v>101</v>
      </c>
      <c r="M1130">
        <f t="shared" si="34"/>
        <v>0</v>
      </c>
      <c r="N1130" s="23" t="s">
        <v>11175</v>
      </c>
      <c r="O1130" s="23" t="s">
        <v>10453</v>
      </c>
      <c r="P1130" s="23">
        <f t="shared" si="35"/>
        <v>7</v>
      </c>
    </row>
    <row r="1131" spans="1:16" x14ac:dyDescent="0.3">
      <c r="A1131">
        <v>1157</v>
      </c>
      <c r="B1131" t="s">
        <v>3711</v>
      </c>
      <c r="C1131" t="s">
        <v>3712</v>
      </c>
      <c r="D1131" t="s">
        <v>28</v>
      </c>
      <c r="E1131" t="s">
        <v>29</v>
      </c>
      <c r="F1131">
        <v>30</v>
      </c>
      <c r="G1131" t="s">
        <v>3710</v>
      </c>
      <c r="H1131" t="s">
        <v>3713</v>
      </c>
      <c r="I1131" t="s">
        <v>32</v>
      </c>
      <c r="J1131" s="6">
        <v>44238</v>
      </c>
      <c r="K1131">
        <v>27</v>
      </c>
      <c r="L1131" t="s">
        <v>20</v>
      </c>
      <c r="M1131">
        <f t="shared" si="34"/>
        <v>0</v>
      </c>
      <c r="N1131" s="23" t="s">
        <v>11175</v>
      </c>
      <c r="O1131" s="23" t="s">
        <v>10453</v>
      </c>
      <c r="P1131" s="23">
        <f t="shared" si="35"/>
        <v>7</v>
      </c>
    </row>
    <row r="1132" spans="1:16" x14ac:dyDescent="0.3">
      <c r="A1132">
        <v>1158</v>
      </c>
      <c r="B1132" t="s">
        <v>3714</v>
      </c>
      <c r="C1132" t="s">
        <v>2844</v>
      </c>
      <c r="D1132" t="s">
        <v>28</v>
      </c>
      <c r="E1132" t="s">
        <v>29</v>
      </c>
      <c r="F1132">
        <v>90</v>
      </c>
      <c r="G1132" t="s">
        <v>3715</v>
      </c>
      <c r="H1132" t="s">
        <v>330</v>
      </c>
      <c r="I1132" t="s">
        <v>32</v>
      </c>
      <c r="J1132" s="6" t="s">
        <v>13833</v>
      </c>
      <c r="K1132">
        <v>49</v>
      </c>
      <c r="L1132" t="s">
        <v>45</v>
      </c>
      <c r="M1132">
        <f t="shared" si="34"/>
        <v>0</v>
      </c>
      <c r="N1132" s="23" t="s">
        <v>11176</v>
      </c>
      <c r="O1132" s="23" t="s">
        <v>10422</v>
      </c>
      <c r="P1132" s="23">
        <f t="shared" si="35"/>
        <v>4</v>
      </c>
    </row>
    <row r="1133" spans="1:16" x14ac:dyDescent="0.3">
      <c r="A1133">
        <v>1159</v>
      </c>
      <c r="B1133" t="s">
        <v>3716</v>
      </c>
      <c r="C1133" t="s">
        <v>3717</v>
      </c>
      <c r="D1133" t="s">
        <v>51</v>
      </c>
      <c r="E1133" t="s">
        <v>16</v>
      </c>
      <c r="F1133">
        <v>30</v>
      </c>
      <c r="G1133" t="s">
        <v>3718</v>
      </c>
      <c r="H1133" t="s">
        <v>2629</v>
      </c>
      <c r="I1133" t="s">
        <v>95</v>
      </c>
      <c r="J1133" s="6" t="s">
        <v>13869</v>
      </c>
      <c r="K1133">
        <v>46</v>
      </c>
      <c r="L1133" t="s">
        <v>80</v>
      </c>
      <c r="M1133">
        <f t="shared" si="34"/>
        <v>0</v>
      </c>
      <c r="N1133" s="23" t="s">
        <v>11177</v>
      </c>
      <c r="O1133" s="23" t="s">
        <v>1021</v>
      </c>
      <c r="P1133" s="23">
        <f t="shared" si="35"/>
        <v>6</v>
      </c>
    </row>
    <row r="1134" spans="1:16" x14ac:dyDescent="0.3">
      <c r="A1134">
        <v>1160</v>
      </c>
      <c r="B1134" t="s">
        <v>1881</v>
      </c>
      <c r="C1134" t="s">
        <v>3719</v>
      </c>
      <c r="D1134" t="s">
        <v>28</v>
      </c>
      <c r="E1134" t="s">
        <v>29</v>
      </c>
      <c r="F1134">
        <v>30</v>
      </c>
      <c r="G1134" t="s">
        <v>3720</v>
      </c>
      <c r="H1134" t="s">
        <v>2212</v>
      </c>
      <c r="I1134" t="s">
        <v>32</v>
      </c>
      <c r="J1134" s="6">
        <v>44296</v>
      </c>
      <c r="K1134">
        <v>82</v>
      </c>
      <c r="L1134" t="s">
        <v>64</v>
      </c>
      <c r="M1134">
        <f t="shared" si="34"/>
        <v>0</v>
      </c>
      <c r="N1134" s="23" t="s">
        <v>3720</v>
      </c>
      <c r="O1134" s="23"/>
      <c r="P1134" s="23">
        <f t="shared" si="35"/>
        <v>0</v>
      </c>
    </row>
    <row r="1135" spans="1:16" x14ac:dyDescent="0.3">
      <c r="A1135">
        <v>1161</v>
      </c>
      <c r="B1135" t="s">
        <v>3721</v>
      </c>
      <c r="C1135" t="s">
        <v>3722</v>
      </c>
      <c r="D1135" t="s">
        <v>51</v>
      </c>
      <c r="E1135" t="s">
        <v>16</v>
      </c>
      <c r="F1135">
        <v>60</v>
      </c>
      <c r="G1135" t="s">
        <v>3723</v>
      </c>
      <c r="H1135" t="s">
        <v>3724</v>
      </c>
      <c r="I1135" t="s">
        <v>1078</v>
      </c>
      <c r="J1135" s="6" t="s">
        <v>13672</v>
      </c>
      <c r="K1135">
        <v>86</v>
      </c>
      <c r="L1135" t="s">
        <v>39</v>
      </c>
      <c r="M1135">
        <f t="shared" si="34"/>
        <v>0</v>
      </c>
      <c r="N1135" s="23" t="s">
        <v>9668</v>
      </c>
      <c r="O1135" s="23" t="s">
        <v>6</v>
      </c>
      <c r="P1135" s="23">
        <f t="shared" si="35"/>
        <v>6</v>
      </c>
    </row>
    <row r="1136" spans="1:16" x14ac:dyDescent="0.3">
      <c r="A1136">
        <v>1162</v>
      </c>
      <c r="B1136" t="s">
        <v>503</v>
      </c>
      <c r="C1136" t="s">
        <v>791</v>
      </c>
      <c r="D1136" t="s">
        <v>51</v>
      </c>
      <c r="E1136" t="s">
        <v>16</v>
      </c>
      <c r="F1136">
        <v>30</v>
      </c>
      <c r="G1136" t="s">
        <v>3725</v>
      </c>
      <c r="H1136" t="s">
        <v>2265</v>
      </c>
      <c r="I1136" t="s">
        <v>1083</v>
      </c>
      <c r="J1136" s="6" t="s">
        <v>14037</v>
      </c>
      <c r="K1136">
        <v>50</v>
      </c>
      <c r="L1136" t="s">
        <v>33</v>
      </c>
      <c r="M1136">
        <f t="shared" si="34"/>
        <v>0</v>
      </c>
      <c r="N1136" s="23" t="s">
        <v>11178</v>
      </c>
      <c r="O1136" s="23" t="s">
        <v>10717</v>
      </c>
      <c r="P1136" s="23">
        <f t="shared" si="35"/>
        <v>4</v>
      </c>
    </row>
    <row r="1137" spans="1:16" x14ac:dyDescent="0.3">
      <c r="A1137">
        <v>1163</v>
      </c>
      <c r="B1137" t="s">
        <v>3726</v>
      </c>
      <c r="C1137" t="s">
        <v>3727</v>
      </c>
      <c r="D1137" t="s">
        <v>15</v>
      </c>
      <c r="E1137" t="s">
        <v>16</v>
      </c>
      <c r="F1137">
        <v>90</v>
      </c>
      <c r="G1137" t="s">
        <v>3728</v>
      </c>
      <c r="H1137" t="s">
        <v>746</v>
      </c>
      <c r="I1137" t="s">
        <v>32</v>
      </c>
      <c r="J1137" s="6" t="s">
        <v>13749</v>
      </c>
      <c r="K1137">
        <v>29</v>
      </c>
      <c r="L1137" t="s">
        <v>20</v>
      </c>
      <c r="M1137">
        <f t="shared" si="34"/>
        <v>0</v>
      </c>
      <c r="N1137" s="23" t="s">
        <v>11179</v>
      </c>
      <c r="O1137" s="23" t="s">
        <v>10417</v>
      </c>
      <c r="P1137" s="23">
        <f t="shared" si="35"/>
        <v>5</v>
      </c>
    </row>
    <row r="1138" spans="1:16" x14ac:dyDescent="0.3">
      <c r="A1138">
        <v>1164</v>
      </c>
      <c r="B1138" t="s">
        <v>504</v>
      </c>
      <c r="C1138" t="s">
        <v>1415</v>
      </c>
      <c r="D1138" t="s">
        <v>28</v>
      </c>
      <c r="E1138" t="s">
        <v>29</v>
      </c>
      <c r="F1138">
        <v>60</v>
      </c>
      <c r="G1138" t="s">
        <v>3729</v>
      </c>
      <c r="H1138" t="s">
        <v>3730</v>
      </c>
      <c r="I1138" t="s">
        <v>32</v>
      </c>
      <c r="J1138" s="6" t="s">
        <v>14038</v>
      </c>
      <c r="K1138">
        <v>18</v>
      </c>
      <c r="L1138" t="s">
        <v>101</v>
      </c>
      <c r="M1138">
        <f t="shared" si="34"/>
        <v>0</v>
      </c>
      <c r="N1138" s="23" t="s">
        <v>11180</v>
      </c>
      <c r="O1138" s="23" t="s">
        <v>10490</v>
      </c>
      <c r="P1138" s="23">
        <f t="shared" si="35"/>
        <v>4</v>
      </c>
    </row>
    <row r="1139" spans="1:16" x14ac:dyDescent="0.3">
      <c r="A1139">
        <v>1165</v>
      </c>
      <c r="B1139" t="s">
        <v>3731</v>
      </c>
      <c r="C1139" t="s">
        <v>3732</v>
      </c>
      <c r="D1139" t="s">
        <v>28</v>
      </c>
      <c r="E1139" t="s">
        <v>29</v>
      </c>
      <c r="F1139">
        <v>60</v>
      </c>
      <c r="G1139" t="s">
        <v>13610</v>
      </c>
      <c r="H1139" t="s">
        <v>2934</v>
      </c>
      <c r="I1139" t="s">
        <v>32</v>
      </c>
      <c r="J1139" s="6">
        <v>44265</v>
      </c>
      <c r="K1139">
        <v>59</v>
      </c>
      <c r="L1139" t="s">
        <v>70</v>
      </c>
      <c r="M1139">
        <f t="shared" si="34"/>
        <v>0</v>
      </c>
      <c r="N1139" s="23" t="s">
        <v>11181</v>
      </c>
      <c r="O1139" s="23" t="s">
        <v>10585</v>
      </c>
      <c r="P1139" s="23">
        <f t="shared" si="35"/>
        <v>2</v>
      </c>
    </row>
    <row r="1140" spans="1:16" x14ac:dyDescent="0.3">
      <c r="A1140">
        <v>1166</v>
      </c>
      <c r="B1140" t="s">
        <v>994</v>
      </c>
      <c r="C1140" t="s">
        <v>2269</v>
      </c>
      <c r="D1140" t="s">
        <v>28</v>
      </c>
      <c r="E1140" t="s">
        <v>29</v>
      </c>
      <c r="F1140">
        <v>60</v>
      </c>
      <c r="G1140" t="s">
        <v>14491</v>
      </c>
      <c r="H1140" t="s">
        <v>1156</v>
      </c>
      <c r="I1140" t="s">
        <v>1157</v>
      </c>
      <c r="J1140" s="6" t="s">
        <v>14039</v>
      </c>
      <c r="K1140">
        <v>23</v>
      </c>
      <c r="L1140" t="s">
        <v>45</v>
      </c>
      <c r="M1140">
        <f t="shared" si="34"/>
        <v>0</v>
      </c>
      <c r="N1140" s="23" t="s">
        <v>11182</v>
      </c>
      <c r="O1140" s="23" t="s">
        <v>10438</v>
      </c>
      <c r="P1140" s="23">
        <f t="shared" si="35"/>
        <v>5</v>
      </c>
    </row>
    <row r="1141" spans="1:16" x14ac:dyDescent="0.3">
      <c r="A1141">
        <v>1167</v>
      </c>
      <c r="B1141" t="s">
        <v>1970</v>
      </c>
      <c r="C1141" t="s">
        <v>3735</v>
      </c>
      <c r="D1141" t="s">
        <v>51</v>
      </c>
      <c r="E1141" t="s">
        <v>16</v>
      </c>
      <c r="F1141">
        <v>30</v>
      </c>
      <c r="G1141" t="s">
        <v>3736</v>
      </c>
      <c r="H1141" t="s">
        <v>2678</v>
      </c>
      <c r="I1141" t="s">
        <v>32</v>
      </c>
      <c r="J1141" s="6" t="s">
        <v>13657</v>
      </c>
      <c r="K1141">
        <v>3</v>
      </c>
      <c r="L1141" t="s">
        <v>20</v>
      </c>
      <c r="M1141">
        <f t="shared" si="34"/>
        <v>0</v>
      </c>
      <c r="N1141" s="23" t="s">
        <v>11183</v>
      </c>
      <c r="O1141" s="23" t="s">
        <v>10422</v>
      </c>
      <c r="P1141" s="23">
        <f t="shared" si="35"/>
        <v>4</v>
      </c>
    </row>
    <row r="1142" spans="1:16" x14ac:dyDescent="0.3">
      <c r="A1142">
        <v>1168</v>
      </c>
      <c r="B1142" t="s">
        <v>3737</v>
      </c>
      <c r="C1142" t="s">
        <v>3738</v>
      </c>
      <c r="D1142" t="s">
        <v>15</v>
      </c>
      <c r="E1142" t="s">
        <v>16</v>
      </c>
      <c r="F1142">
        <v>30</v>
      </c>
      <c r="G1142" t="s">
        <v>3739</v>
      </c>
      <c r="H1142" t="s">
        <v>1590</v>
      </c>
      <c r="I1142" t="s">
        <v>32</v>
      </c>
      <c r="J1142" s="6">
        <v>44141</v>
      </c>
      <c r="K1142">
        <v>34</v>
      </c>
      <c r="L1142" t="s">
        <v>70</v>
      </c>
      <c r="M1142">
        <f t="shared" si="34"/>
        <v>0</v>
      </c>
      <c r="N1142" s="23" t="s">
        <v>11184</v>
      </c>
      <c r="O1142" s="23" t="s">
        <v>10762</v>
      </c>
      <c r="P1142" s="23">
        <f t="shared" si="35"/>
        <v>4</v>
      </c>
    </row>
    <row r="1143" spans="1:16" x14ac:dyDescent="0.3">
      <c r="A1143">
        <v>1169</v>
      </c>
      <c r="B1143" t="s">
        <v>3740</v>
      </c>
      <c r="C1143" t="s">
        <v>2028</v>
      </c>
      <c r="D1143" t="s">
        <v>15</v>
      </c>
      <c r="E1143" t="s">
        <v>16</v>
      </c>
      <c r="F1143">
        <v>60</v>
      </c>
      <c r="G1143" t="s">
        <v>3741</v>
      </c>
      <c r="H1143" t="s">
        <v>1056</v>
      </c>
      <c r="I1143" t="s">
        <v>129</v>
      </c>
      <c r="J1143" s="6">
        <v>44632</v>
      </c>
      <c r="K1143">
        <v>98</v>
      </c>
      <c r="L1143" t="s">
        <v>159</v>
      </c>
      <c r="M1143">
        <f t="shared" si="34"/>
        <v>0</v>
      </c>
      <c r="N1143" s="23" t="s">
        <v>11184</v>
      </c>
      <c r="O1143" s="23" t="s">
        <v>6</v>
      </c>
      <c r="P1143" s="23">
        <f t="shared" si="35"/>
        <v>6</v>
      </c>
    </row>
    <row r="1144" spans="1:16" x14ac:dyDescent="0.3">
      <c r="A1144">
        <v>1171</v>
      </c>
      <c r="B1144" t="s">
        <v>3742</v>
      </c>
      <c r="C1144" t="s">
        <v>1204</v>
      </c>
      <c r="D1144" t="s">
        <v>28</v>
      </c>
      <c r="E1144" t="s">
        <v>29</v>
      </c>
      <c r="F1144">
        <v>30</v>
      </c>
      <c r="G1144" t="s">
        <v>3743</v>
      </c>
      <c r="H1144" t="s">
        <v>2199</v>
      </c>
      <c r="I1144" t="s">
        <v>32</v>
      </c>
      <c r="J1144" s="6" t="s">
        <v>13624</v>
      </c>
      <c r="K1144">
        <v>51</v>
      </c>
      <c r="L1144" t="s">
        <v>33</v>
      </c>
      <c r="M1144">
        <f t="shared" si="34"/>
        <v>0</v>
      </c>
      <c r="N1144" s="23" t="s">
        <v>10483</v>
      </c>
      <c r="O1144" s="23" t="s">
        <v>3780</v>
      </c>
      <c r="P1144" s="23">
        <f t="shared" si="35"/>
        <v>5</v>
      </c>
    </row>
    <row r="1145" spans="1:16" x14ac:dyDescent="0.3">
      <c r="A1145">
        <v>1172</v>
      </c>
      <c r="B1145" t="s">
        <v>1058</v>
      </c>
      <c r="C1145" t="s">
        <v>3744</v>
      </c>
      <c r="D1145" t="s">
        <v>28</v>
      </c>
      <c r="E1145" t="s">
        <v>29</v>
      </c>
      <c r="F1145">
        <v>60</v>
      </c>
      <c r="G1145" t="s">
        <v>3745</v>
      </c>
      <c r="H1145" t="s">
        <v>3746</v>
      </c>
      <c r="I1145" t="s">
        <v>32</v>
      </c>
      <c r="J1145" s="6" t="s">
        <v>14040</v>
      </c>
      <c r="K1145">
        <v>83</v>
      </c>
      <c r="L1145" t="s">
        <v>64</v>
      </c>
      <c r="M1145">
        <f t="shared" si="34"/>
        <v>0</v>
      </c>
      <c r="N1145" s="23" t="s">
        <v>10483</v>
      </c>
      <c r="O1145" s="23" t="s">
        <v>10899</v>
      </c>
      <c r="P1145" s="23">
        <f t="shared" si="35"/>
        <v>4</v>
      </c>
    </row>
    <row r="1146" spans="1:16" x14ac:dyDescent="0.3">
      <c r="A1146">
        <v>1173</v>
      </c>
      <c r="B1146" t="s">
        <v>3747</v>
      </c>
      <c r="C1146" t="s">
        <v>3748</v>
      </c>
      <c r="D1146" t="s">
        <v>15</v>
      </c>
      <c r="E1146" t="s">
        <v>16</v>
      </c>
      <c r="F1146">
        <v>30</v>
      </c>
      <c r="G1146" t="s">
        <v>3745</v>
      </c>
      <c r="H1146" t="s">
        <v>868</v>
      </c>
      <c r="I1146" t="s">
        <v>32</v>
      </c>
      <c r="J1146" s="6">
        <v>44573</v>
      </c>
      <c r="K1146">
        <v>71</v>
      </c>
      <c r="L1146" t="s">
        <v>64</v>
      </c>
      <c r="M1146">
        <f t="shared" si="34"/>
        <v>0</v>
      </c>
      <c r="N1146" s="23" t="s">
        <v>10483</v>
      </c>
      <c r="O1146" s="23" t="s">
        <v>10899</v>
      </c>
      <c r="P1146" s="23">
        <f t="shared" si="35"/>
        <v>4</v>
      </c>
    </row>
    <row r="1147" spans="1:16" x14ac:dyDescent="0.3">
      <c r="A1147">
        <v>1174</v>
      </c>
      <c r="B1147" t="s">
        <v>3749</v>
      </c>
      <c r="C1147" t="s">
        <v>3750</v>
      </c>
      <c r="D1147" t="s">
        <v>15</v>
      </c>
      <c r="E1147" t="s">
        <v>16</v>
      </c>
      <c r="F1147">
        <v>90</v>
      </c>
      <c r="G1147" t="s">
        <v>3751</v>
      </c>
      <c r="H1147" t="s">
        <v>1804</v>
      </c>
      <c r="I1147" t="s">
        <v>32</v>
      </c>
      <c r="J1147" s="6" t="s">
        <v>13655</v>
      </c>
      <c r="K1147">
        <v>81</v>
      </c>
      <c r="L1147" t="s">
        <v>20</v>
      </c>
      <c r="M1147">
        <f t="shared" si="34"/>
        <v>0</v>
      </c>
      <c r="N1147" s="23" t="s">
        <v>10483</v>
      </c>
      <c r="O1147" s="23" t="s">
        <v>11185</v>
      </c>
      <c r="P1147" s="23">
        <f t="shared" si="35"/>
        <v>8</v>
      </c>
    </row>
    <row r="1148" spans="1:16" x14ac:dyDescent="0.3">
      <c r="A1148">
        <v>1175</v>
      </c>
      <c r="B1148" t="s">
        <v>922</v>
      </c>
      <c r="C1148" t="s">
        <v>2941</v>
      </c>
      <c r="D1148" t="s">
        <v>28</v>
      </c>
      <c r="E1148" t="s">
        <v>29</v>
      </c>
      <c r="F1148">
        <v>30</v>
      </c>
      <c r="G1148" t="s">
        <v>3752</v>
      </c>
      <c r="H1148" t="s">
        <v>2311</v>
      </c>
      <c r="I1148" t="s">
        <v>32</v>
      </c>
      <c r="J1148" s="6" t="s">
        <v>14041</v>
      </c>
      <c r="K1148">
        <v>47</v>
      </c>
      <c r="L1148" t="s">
        <v>39</v>
      </c>
      <c r="M1148">
        <f t="shared" si="34"/>
        <v>0</v>
      </c>
      <c r="N1148" s="23" t="s">
        <v>10483</v>
      </c>
      <c r="O1148" s="23" t="s">
        <v>10549</v>
      </c>
      <c r="P1148" s="23">
        <f t="shared" si="35"/>
        <v>3</v>
      </c>
    </row>
    <row r="1149" spans="1:16" x14ac:dyDescent="0.3">
      <c r="A1149">
        <v>1176</v>
      </c>
      <c r="B1149" t="s">
        <v>1065</v>
      </c>
      <c r="C1149" t="s">
        <v>2203</v>
      </c>
      <c r="D1149" t="s">
        <v>28</v>
      </c>
      <c r="E1149" t="s">
        <v>29</v>
      </c>
      <c r="F1149">
        <v>60</v>
      </c>
      <c r="G1149" t="s">
        <v>3753</v>
      </c>
      <c r="H1149" t="s">
        <v>3754</v>
      </c>
      <c r="I1149" t="s">
        <v>124</v>
      </c>
      <c r="J1149" s="6">
        <v>43866</v>
      </c>
      <c r="K1149">
        <v>14</v>
      </c>
      <c r="L1149" t="s">
        <v>80</v>
      </c>
      <c r="M1149">
        <f t="shared" si="34"/>
        <v>0</v>
      </c>
      <c r="N1149" s="23" t="s">
        <v>11186</v>
      </c>
      <c r="O1149" s="23" t="s">
        <v>6</v>
      </c>
      <c r="P1149" s="23">
        <f t="shared" si="35"/>
        <v>6</v>
      </c>
    </row>
    <row r="1150" spans="1:16" x14ac:dyDescent="0.3">
      <c r="A1150">
        <v>1177</v>
      </c>
      <c r="B1150" t="s">
        <v>1030</v>
      </c>
      <c r="C1150" t="s">
        <v>2683</v>
      </c>
      <c r="D1150" t="s">
        <v>28</v>
      </c>
      <c r="E1150" t="s">
        <v>29</v>
      </c>
      <c r="F1150">
        <v>90</v>
      </c>
      <c r="G1150" t="s">
        <v>3755</v>
      </c>
      <c r="H1150" t="s">
        <v>3756</v>
      </c>
      <c r="I1150" t="s">
        <v>178</v>
      </c>
      <c r="J1150" s="6" t="s">
        <v>14042</v>
      </c>
      <c r="K1150">
        <v>14</v>
      </c>
      <c r="L1150" t="s">
        <v>33</v>
      </c>
      <c r="M1150">
        <f t="shared" si="34"/>
        <v>0</v>
      </c>
      <c r="N1150" s="23" t="s">
        <v>5932</v>
      </c>
      <c r="O1150" s="23" t="s">
        <v>10549</v>
      </c>
      <c r="P1150" s="23">
        <f t="shared" si="35"/>
        <v>3</v>
      </c>
    </row>
    <row r="1151" spans="1:16" x14ac:dyDescent="0.3">
      <c r="A1151">
        <v>1178</v>
      </c>
      <c r="B1151" t="s">
        <v>3757</v>
      </c>
      <c r="C1151" t="s">
        <v>1116</v>
      </c>
      <c r="D1151" t="s">
        <v>15</v>
      </c>
      <c r="E1151" t="s">
        <v>16</v>
      </c>
      <c r="F1151">
        <v>90</v>
      </c>
      <c r="G1151" t="s">
        <v>3758</v>
      </c>
      <c r="H1151" t="s">
        <v>3759</v>
      </c>
      <c r="I1151" t="s">
        <v>3760</v>
      </c>
      <c r="J1151" s="6">
        <v>44839</v>
      </c>
      <c r="K1151">
        <v>30</v>
      </c>
      <c r="L1151" t="s">
        <v>39</v>
      </c>
      <c r="M1151">
        <f t="shared" si="34"/>
        <v>0</v>
      </c>
      <c r="N1151" s="23" t="s">
        <v>5932</v>
      </c>
      <c r="O1151" s="23" t="s">
        <v>6</v>
      </c>
      <c r="P1151" s="23">
        <f t="shared" si="35"/>
        <v>6</v>
      </c>
    </row>
    <row r="1152" spans="1:16" x14ac:dyDescent="0.3">
      <c r="A1152">
        <v>1179</v>
      </c>
      <c r="B1152" t="s">
        <v>3761</v>
      </c>
      <c r="C1152" t="s">
        <v>3314</v>
      </c>
      <c r="D1152" t="s">
        <v>15</v>
      </c>
      <c r="E1152" t="s">
        <v>16</v>
      </c>
      <c r="F1152">
        <v>90</v>
      </c>
      <c r="G1152" t="s">
        <v>3762</v>
      </c>
      <c r="H1152" t="s">
        <v>985</v>
      </c>
      <c r="I1152" t="s">
        <v>38</v>
      </c>
      <c r="J1152" s="6" t="s">
        <v>13826</v>
      </c>
      <c r="K1152">
        <v>99</v>
      </c>
      <c r="L1152" t="s">
        <v>20</v>
      </c>
      <c r="M1152">
        <f t="shared" si="34"/>
        <v>0</v>
      </c>
      <c r="N1152" s="23" t="s">
        <v>11187</v>
      </c>
      <c r="O1152" s="23" t="s">
        <v>10417</v>
      </c>
      <c r="P1152" s="23">
        <f t="shared" si="35"/>
        <v>5</v>
      </c>
    </row>
    <row r="1153" spans="1:16" x14ac:dyDescent="0.3">
      <c r="A1153">
        <v>1180</v>
      </c>
      <c r="B1153" t="s">
        <v>592</v>
      </c>
      <c r="C1153" t="s">
        <v>3763</v>
      </c>
      <c r="D1153" t="s">
        <v>28</v>
      </c>
      <c r="E1153" t="s">
        <v>29</v>
      </c>
      <c r="F1153">
        <v>60</v>
      </c>
      <c r="G1153" t="s">
        <v>3762</v>
      </c>
      <c r="H1153" t="s">
        <v>3764</v>
      </c>
      <c r="I1153" t="s">
        <v>32</v>
      </c>
      <c r="J1153" s="6" t="s">
        <v>13716</v>
      </c>
      <c r="K1153">
        <v>19</v>
      </c>
      <c r="L1153" t="s">
        <v>20</v>
      </c>
      <c r="M1153">
        <f t="shared" si="34"/>
        <v>0</v>
      </c>
      <c r="N1153" s="23" t="s">
        <v>11187</v>
      </c>
      <c r="O1153" s="23" t="s">
        <v>10417</v>
      </c>
      <c r="P1153" s="23">
        <f t="shared" si="35"/>
        <v>5</v>
      </c>
    </row>
    <row r="1154" spans="1:16" x14ac:dyDescent="0.3">
      <c r="A1154">
        <v>1181</v>
      </c>
      <c r="B1154" t="s">
        <v>3765</v>
      </c>
      <c r="C1154" t="s">
        <v>3354</v>
      </c>
      <c r="D1154" t="s">
        <v>51</v>
      </c>
      <c r="E1154" t="s">
        <v>16</v>
      </c>
      <c r="F1154">
        <v>30</v>
      </c>
      <c r="G1154" t="s">
        <v>3766</v>
      </c>
      <c r="H1154" t="s">
        <v>938</v>
      </c>
      <c r="I1154" t="s">
        <v>25</v>
      </c>
      <c r="J1154" s="6">
        <v>44106</v>
      </c>
      <c r="K1154">
        <v>68</v>
      </c>
      <c r="L1154" t="s">
        <v>39</v>
      </c>
      <c r="M1154">
        <f t="shared" ref="M1154:M1217" si="36">COUNTBLANK(A1154:L1154)</f>
        <v>0</v>
      </c>
      <c r="N1154" s="23" t="s">
        <v>3766</v>
      </c>
      <c r="O1154" s="23"/>
      <c r="P1154" s="23">
        <f t="shared" ref="P1154:P1217" si="37">LEN(O1154)</f>
        <v>0</v>
      </c>
    </row>
    <row r="1155" spans="1:16" x14ac:dyDescent="0.3">
      <c r="A1155">
        <v>1182</v>
      </c>
      <c r="B1155" t="s">
        <v>1403</v>
      </c>
      <c r="C1155" t="s">
        <v>3767</v>
      </c>
      <c r="D1155" t="s">
        <v>621</v>
      </c>
      <c r="E1155" t="s">
        <v>29</v>
      </c>
      <c r="F1155">
        <v>90</v>
      </c>
      <c r="G1155" t="s">
        <v>3768</v>
      </c>
      <c r="H1155" t="s">
        <v>1206</v>
      </c>
      <c r="I1155" t="s">
        <v>294</v>
      </c>
      <c r="J1155" s="6" t="s">
        <v>14043</v>
      </c>
      <c r="K1155">
        <v>40</v>
      </c>
      <c r="L1155" t="s">
        <v>64</v>
      </c>
      <c r="M1155">
        <f t="shared" si="36"/>
        <v>0</v>
      </c>
      <c r="N1155" s="23" t="s">
        <v>11188</v>
      </c>
      <c r="O1155" s="23" t="s">
        <v>6</v>
      </c>
      <c r="P1155" s="23">
        <f t="shared" si="37"/>
        <v>6</v>
      </c>
    </row>
    <row r="1156" spans="1:16" x14ac:dyDescent="0.3">
      <c r="A1156">
        <v>1183</v>
      </c>
      <c r="B1156" t="s">
        <v>1985</v>
      </c>
      <c r="C1156" t="s">
        <v>3447</v>
      </c>
      <c r="D1156" t="s">
        <v>28</v>
      </c>
      <c r="E1156" t="s">
        <v>29</v>
      </c>
      <c r="F1156">
        <v>30</v>
      </c>
      <c r="G1156" t="s">
        <v>3769</v>
      </c>
      <c r="H1156" t="s">
        <v>3770</v>
      </c>
      <c r="I1156" t="s">
        <v>32</v>
      </c>
      <c r="J1156" s="6">
        <v>43839</v>
      </c>
      <c r="K1156">
        <v>18</v>
      </c>
      <c r="L1156" t="s">
        <v>80</v>
      </c>
      <c r="M1156">
        <f t="shared" si="36"/>
        <v>0</v>
      </c>
      <c r="N1156" s="23" t="s">
        <v>11189</v>
      </c>
      <c r="O1156" s="23" t="s">
        <v>1665</v>
      </c>
      <c r="P1156" s="23">
        <f t="shared" si="37"/>
        <v>5</v>
      </c>
    </row>
    <row r="1157" spans="1:16" x14ac:dyDescent="0.3">
      <c r="A1157">
        <v>1185</v>
      </c>
      <c r="B1157" t="s">
        <v>3772</v>
      </c>
      <c r="C1157" t="s">
        <v>1806</v>
      </c>
      <c r="D1157" t="s">
        <v>15</v>
      </c>
      <c r="E1157" t="s">
        <v>16</v>
      </c>
      <c r="F1157">
        <v>90</v>
      </c>
      <c r="G1157" t="s">
        <v>3773</v>
      </c>
      <c r="H1157" t="s">
        <v>3774</v>
      </c>
      <c r="I1157" t="s">
        <v>187</v>
      </c>
      <c r="J1157" s="6" t="s">
        <v>14044</v>
      </c>
      <c r="K1157">
        <v>75</v>
      </c>
      <c r="L1157" t="s">
        <v>33</v>
      </c>
      <c r="M1157">
        <f t="shared" si="36"/>
        <v>0</v>
      </c>
      <c r="N1157" s="23" t="s">
        <v>11190</v>
      </c>
      <c r="O1157" s="23" t="s">
        <v>10438</v>
      </c>
      <c r="P1157" s="23">
        <f t="shared" si="37"/>
        <v>5</v>
      </c>
    </row>
    <row r="1158" spans="1:16" x14ac:dyDescent="0.3">
      <c r="A1158">
        <v>1186</v>
      </c>
      <c r="B1158" t="s">
        <v>3775</v>
      </c>
      <c r="C1158" t="s">
        <v>3776</v>
      </c>
      <c r="D1158" t="s">
        <v>15</v>
      </c>
      <c r="E1158" t="s">
        <v>16</v>
      </c>
      <c r="F1158">
        <v>90</v>
      </c>
      <c r="G1158" t="s">
        <v>3777</v>
      </c>
      <c r="H1158" t="s">
        <v>1228</v>
      </c>
      <c r="I1158" t="s">
        <v>25</v>
      </c>
      <c r="J1158" s="6">
        <v>44569</v>
      </c>
      <c r="K1158">
        <v>36</v>
      </c>
      <c r="L1158" t="s">
        <v>80</v>
      </c>
      <c r="M1158">
        <f t="shared" si="36"/>
        <v>0</v>
      </c>
      <c r="N1158" s="23" t="s">
        <v>11190</v>
      </c>
      <c r="O1158" s="23" t="s">
        <v>10453</v>
      </c>
      <c r="P1158" s="23">
        <f t="shared" si="37"/>
        <v>7</v>
      </c>
    </row>
    <row r="1159" spans="1:16" x14ac:dyDescent="0.3">
      <c r="A1159">
        <v>1187</v>
      </c>
      <c r="B1159" t="s">
        <v>3778</v>
      </c>
      <c r="C1159" t="s">
        <v>3779</v>
      </c>
      <c r="D1159" t="s">
        <v>15</v>
      </c>
      <c r="E1159" t="s">
        <v>16</v>
      </c>
      <c r="F1159">
        <v>60</v>
      </c>
      <c r="G1159" t="s">
        <v>3780</v>
      </c>
      <c r="H1159" t="s">
        <v>1508</v>
      </c>
      <c r="I1159" t="s">
        <v>32</v>
      </c>
      <c r="J1159" s="6" t="s">
        <v>14045</v>
      </c>
      <c r="K1159">
        <v>2</v>
      </c>
      <c r="L1159" t="s">
        <v>20</v>
      </c>
      <c r="M1159">
        <f t="shared" si="36"/>
        <v>0</v>
      </c>
      <c r="N1159" s="23" t="s">
        <v>3780</v>
      </c>
      <c r="O1159" s="23"/>
      <c r="P1159" s="23">
        <f t="shared" si="37"/>
        <v>0</v>
      </c>
    </row>
    <row r="1160" spans="1:16" x14ac:dyDescent="0.3">
      <c r="A1160">
        <v>1188</v>
      </c>
      <c r="B1160" t="s">
        <v>3781</v>
      </c>
      <c r="C1160" t="s">
        <v>2643</v>
      </c>
      <c r="D1160" t="s">
        <v>41</v>
      </c>
      <c r="E1160" t="s">
        <v>16</v>
      </c>
      <c r="F1160">
        <v>60</v>
      </c>
      <c r="G1160" t="s">
        <v>3782</v>
      </c>
      <c r="H1160" t="s">
        <v>3783</v>
      </c>
      <c r="I1160" t="s">
        <v>124</v>
      </c>
      <c r="J1160" s="6">
        <v>44813</v>
      </c>
      <c r="K1160">
        <v>4</v>
      </c>
      <c r="L1160" t="s">
        <v>101</v>
      </c>
      <c r="M1160">
        <f t="shared" si="36"/>
        <v>0</v>
      </c>
      <c r="N1160" s="23" t="s">
        <v>3780</v>
      </c>
      <c r="O1160" s="23" t="s">
        <v>11191</v>
      </c>
      <c r="P1160" s="23">
        <f t="shared" si="37"/>
        <v>4</v>
      </c>
    </row>
    <row r="1161" spans="1:16" x14ac:dyDescent="0.3">
      <c r="A1161">
        <v>1189</v>
      </c>
      <c r="B1161" t="s">
        <v>3784</v>
      </c>
      <c r="C1161" t="s">
        <v>3785</v>
      </c>
      <c r="D1161" t="s">
        <v>51</v>
      </c>
      <c r="E1161" t="s">
        <v>16</v>
      </c>
      <c r="F1161">
        <v>60</v>
      </c>
      <c r="G1161" t="s">
        <v>3786</v>
      </c>
      <c r="H1161" t="s">
        <v>2447</v>
      </c>
      <c r="I1161" t="s">
        <v>1869</v>
      </c>
      <c r="J1161" s="6">
        <v>44594</v>
      </c>
      <c r="K1161">
        <v>20</v>
      </c>
      <c r="L1161" t="s">
        <v>20</v>
      </c>
      <c r="M1161">
        <f t="shared" si="36"/>
        <v>0</v>
      </c>
      <c r="N1161" s="23" t="s">
        <v>3780</v>
      </c>
      <c r="O1161" s="23" t="s">
        <v>10425</v>
      </c>
      <c r="P1161" s="23">
        <f t="shared" si="37"/>
        <v>3</v>
      </c>
    </row>
    <row r="1162" spans="1:16" x14ac:dyDescent="0.3">
      <c r="A1162">
        <v>1190</v>
      </c>
      <c r="B1162" t="s">
        <v>3787</v>
      </c>
      <c r="C1162" t="s">
        <v>256</v>
      </c>
      <c r="D1162" t="s">
        <v>28</v>
      </c>
      <c r="E1162" t="s">
        <v>29</v>
      </c>
      <c r="F1162">
        <v>30</v>
      </c>
      <c r="G1162" t="s">
        <v>14492</v>
      </c>
      <c r="H1162" t="s">
        <v>2917</v>
      </c>
      <c r="I1162" t="s">
        <v>95</v>
      </c>
      <c r="J1162" s="6" t="s">
        <v>14046</v>
      </c>
      <c r="K1162">
        <v>31</v>
      </c>
      <c r="L1162" t="s">
        <v>70</v>
      </c>
      <c r="M1162">
        <f t="shared" si="36"/>
        <v>0</v>
      </c>
      <c r="N1162" s="23" t="s">
        <v>3780</v>
      </c>
      <c r="O1162" s="23" t="s">
        <v>10454</v>
      </c>
      <c r="P1162" s="23">
        <f t="shared" si="37"/>
        <v>4</v>
      </c>
    </row>
    <row r="1163" spans="1:16" x14ac:dyDescent="0.3">
      <c r="A1163">
        <v>1191</v>
      </c>
      <c r="B1163" t="s">
        <v>2721</v>
      </c>
      <c r="C1163" t="s">
        <v>1607</v>
      </c>
      <c r="D1163" t="s">
        <v>621</v>
      </c>
      <c r="E1163" t="s">
        <v>29</v>
      </c>
      <c r="F1163">
        <v>60</v>
      </c>
      <c r="G1163" t="s">
        <v>3789</v>
      </c>
      <c r="H1163" t="s">
        <v>3790</v>
      </c>
      <c r="I1163" t="s">
        <v>32</v>
      </c>
      <c r="J1163" s="6">
        <v>43922</v>
      </c>
      <c r="K1163">
        <v>38</v>
      </c>
      <c r="L1163" t="s">
        <v>20</v>
      </c>
      <c r="M1163">
        <f t="shared" si="36"/>
        <v>0</v>
      </c>
      <c r="N1163" s="23" t="s">
        <v>11192</v>
      </c>
      <c r="O1163" s="23" t="s">
        <v>10417</v>
      </c>
      <c r="P1163" s="23">
        <f t="shared" si="37"/>
        <v>5</v>
      </c>
    </row>
    <row r="1164" spans="1:16" x14ac:dyDescent="0.3">
      <c r="A1164">
        <v>1192</v>
      </c>
      <c r="B1164" t="s">
        <v>3791</v>
      </c>
      <c r="C1164" t="s">
        <v>727</v>
      </c>
      <c r="D1164" t="s">
        <v>28</v>
      </c>
      <c r="E1164" t="s">
        <v>29</v>
      </c>
      <c r="F1164">
        <v>90</v>
      </c>
      <c r="G1164" t="s">
        <v>3792</v>
      </c>
      <c r="H1164" t="s">
        <v>3793</v>
      </c>
      <c r="I1164" t="s">
        <v>173</v>
      </c>
      <c r="J1164" s="6">
        <v>44901</v>
      </c>
      <c r="K1164">
        <v>97</v>
      </c>
      <c r="L1164" t="s">
        <v>20</v>
      </c>
      <c r="M1164">
        <f t="shared" si="36"/>
        <v>0</v>
      </c>
      <c r="N1164" s="23" t="s">
        <v>11193</v>
      </c>
      <c r="O1164" s="23" t="s">
        <v>6</v>
      </c>
      <c r="P1164" s="23">
        <f t="shared" si="37"/>
        <v>6</v>
      </c>
    </row>
    <row r="1165" spans="1:16" x14ac:dyDescent="0.3">
      <c r="A1165">
        <v>1193</v>
      </c>
      <c r="B1165" t="s">
        <v>3794</v>
      </c>
      <c r="C1165" t="s">
        <v>1692</v>
      </c>
      <c r="D1165" t="s">
        <v>28</v>
      </c>
      <c r="E1165" t="s">
        <v>29</v>
      </c>
      <c r="F1165">
        <v>30</v>
      </c>
      <c r="G1165" t="s">
        <v>3795</v>
      </c>
      <c r="H1165" t="s">
        <v>3396</v>
      </c>
      <c r="I1165" t="s">
        <v>32</v>
      </c>
      <c r="J1165" s="6" t="s">
        <v>13977</v>
      </c>
      <c r="K1165">
        <v>102</v>
      </c>
      <c r="L1165" t="s">
        <v>33</v>
      </c>
      <c r="M1165">
        <f t="shared" si="36"/>
        <v>0</v>
      </c>
      <c r="N1165" s="23" t="s">
        <v>11194</v>
      </c>
      <c r="O1165" s="23" t="s">
        <v>10416</v>
      </c>
      <c r="P1165" s="23">
        <f t="shared" si="37"/>
        <v>4</v>
      </c>
    </row>
    <row r="1166" spans="1:16" x14ac:dyDescent="0.3">
      <c r="A1166">
        <v>1194</v>
      </c>
      <c r="B1166" t="s">
        <v>3796</v>
      </c>
      <c r="C1166" t="s">
        <v>3797</v>
      </c>
      <c r="D1166" t="s">
        <v>51</v>
      </c>
      <c r="E1166" t="s">
        <v>16</v>
      </c>
      <c r="F1166">
        <v>90</v>
      </c>
      <c r="G1166" t="s">
        <v>3798</v>
      </c>
      <c r="H1166" t="s">
        <v>3799</v>
      </c>
      <c r="I1166" t="s">
        <v>32</v>
      </c>
      <c r="J1166" s="6" t="s">
        <v>13665</v>
      </c>
      <c r="K1166">
        <v>80</v>
      </c>
      <c r="L1166" t="s">
        <v>80</v>
      </c>
      <c r="M1166">
        <f t="shared" si="36"/>
        <v>0</v>
      </c>
      <c r="N1166" s="23" t="s">
        <v>11195</v>
      </c>
      <c r="O1166" s="23" t="s">
        <v>10422</v>
      </c>
      <c r="P1166" s="23">
        <f t="shared" si="37"/>
        <v>4</v>
      </c>
    </row>
    <row r="1167" spans="1:16" x14ac:dyDescent="0.3">
      <c r="A1167">
        <v>1195</v>
      </c>
      <c r="B1167" t="s">
        <v>3800</v>
      </c>
      <c r="C1167" t="s">
        <v>309</v>
      </c>
      <c r="D1167" t="s">
        <v>15</v>
      </c>
      <c r="E1167" t="s">
        <v>16</v>
      </c>
      <c r="F1167">
        <v>60</v>
      </c>
      <c r="G1167" t="s">
        <v>3801</v>
      </c>
      <c r="H1167" t="s">
        <v>615</v>
      </c>
      <c r="I1167" t="s">
        <v>32</v>
      </c>
      <c r="J1167" s="6" t="s">
        <v>13800</v>
      </c>
      <c r="K1167">
        <v>3</v>
      </c>
      <c r="L1167" t="s">
        <v>33</v>
      </c>
      <c r="M1167">
        <f t="shared" si="36"/>
        <v>0</v>
      </c>
      <c r="N1167" s="23" t="s">
        <v>11196</v>
      </c>
      <c r="O1167" s="23" t="s">
        <v>1021</v>
      </c>
      <c r="P1167" s="23">
        <f t="shared" si="37"/>
        <v>6</v>
      </c>
    </row>
    <row r="1168" spans="1:16" x14ac:dyDescent="0.3">
      <c r="A1168">
        <v>1196</v>
      </c>
      <c r="B1168" t="s">
        <v>3802</v>
      </c>
      <c r="C1168" t="s">
        <v>3803</v>
      </c>
      <c r="D1168" t="s">
        <v>51</v>
      </c>
      <c r="E1168" t="s">
        <v>16</v>
      </c>
      <c r="F1168">
        <v>60</v>
      </c>
      <c r="G1168" t="s">
        <v>3804</v>
      </c>
      <c r="H1168" t="s">
        <v>298</v>
      </c>
      <c r="I1168" t="s">
        <v>25</v>
      </c>
      <c r="J1168" s="6" t="s">
        <v>14047</v>
      </c>
      <c r="K1168">
        <v>73</v>
      </c>
      <c r="L1168" t="s">
        <v>54</v>
      </c>
      <c r="M1168">
        <f t="shared" si="36"/>
        <v>0</v>
      </c>
      <c r="N1168" s="23" t="s">
        <v>11196</v>
      </c>
      <c r="O1168" s="23" t="s">
        <v>9969</v>
      </c>
      <c r="P1168" s="23">
        <f t="shared" si="37"/>
        <v>6</v>
      </c>
    </row>
    <row r="1169" spans="1:16" x14ac:dyDescent="0.3">
      <c r="A1169">
        <v>1197</v>
      </c>
      <c r="B1169" t="s">
        <v>3805</v>
      </c>
      <c r="C1169" t="s">
        <v>3806</v>
      </c>
      <c r="D1169" t="s">
        <v>28</v>
      </c>
      <c r="E1169" t="s">
        <v>29</v>
      </c>
      <c r="F1169">
        <v>60</v>
      </c>
      <c r="G1169" t="s">
        <v>3807</v>
      </c>
      <c r="H1169" t="s">
        <v>3206</v>
      </c>
      <c r="I1169" t="s">
        <v>1199</v>
      </c>
      <c r="J1169" s="6" t="s">
        <v>14048</v>
      </c>
      <c r="K1169">
        <v>84</v>
      </c>
      <c r="L1169" t="s">
        <v>159</v>
      </c>
      <c r="M1169">
        <f t="shared" si="36"/>
        <v>0</v>
      </c>
      <c r="N1169" s="23" t="s">
        <v>11197</v>
      </c>
      <c r="O1169" s="23" t="s">
        <v>1021</v>
      </c>
      <c r="P1169" s="23">
        <f t="shared" si="37"/>
        <v>6</v>
      </c>
    </row>
    <row r="1170" spans="1:16" x14ac:dyDescent="0.3">
      <c r="A1170">
        <v>1198</v>
      </c>
      <c r="B1170" t="s">
        <v>2184</v>
      </c>
      <c r="C1170" t="s">
        <v>3808</v>
      </c>
      <c r="D1170" t="s">
        <v>28</v>
      </c>
      <c r="E1170" t="s">
        <v>29</v>
      </c>
      <c r="F1170">
        <v>30</v>
      </c>
      <c r="G1170" t="s">
        <v>3809</v>
      </c>
      <c r="H1170" t="s">
        <v>3810</v>
      </c>
      <c r="I1170" t="s">
        <v>32</v>
      </c>
      <c r="J1170" s="6">
        <v>44594</v>
      </c>
      <c r="K1170">
        <v>60</v>
      </c>
      <c r="L1170" t="s">
        <v>20</v>
      </c>
      <c r="M1170">
        <f t="shared" si="36"/>
        <v>0</v>
      </c>
      <c r="N1170" s="23" t="s">
        <v>642</v>
      </c>
      <c r="O1170" s="23" t="s">
        <v>10422</v>
      </c>
      <c r="P1170" s="23">
        <f t="shared" si="37"/>
        <v>4</v>
      </c>
    </row>
    <row r="1171" spans="1:16" x14ac:dyDescent="0.3">
      <c r="A1171">
        <v>1199</v>
      </c>
      <c r="B1171" t="s">
        <v>3811</v>
      </c>
      <c r="C1171" t="s">
        <v>3812</v>
      </c>
      <c r="D1171" t="s">
        <v>28</v>
      </c>
      <c r="E1171" t="s">
        <v>29</v>
      </c>
      <c r="F1171">
        <v>90</v>
      </c>
      <c r="G1171" t="s">
        <v>14493</v>
      </c>
      <c r="H1171" t="s">
        <v>3814</v>
      </c>
      <c r="I1171" t="s">
        <v>32</v>
      </c>
      <c r="J1171" s="6" t="s">
        <v>13658</v>
      </c>
      <c r="K1171">
        <v>20</v>
      </c>
      <c r="L1171" t="s">
        <v>101</v>
      </c>
      <c r="M1171">
        <f t="shared" si="36"/>
        <v>0</v>
      </c>
      <c r="N1171" s="23" t="s">
        <v>11198</v>
      </c>
      <c r="O1171" s="23" t="s">
        <v>10422</v>
      </c>
      <c r="P1171" s="23">
        <f t="shared" si="37"/>
        <v>4</v>
      </c>
    </row>
    <row r="1172" spans="1:16" x14ac:dyDescent="0.3">
      <c r="A1172">
        <v>1200</v>
      </c>
      <c r="B1172" t="s">
        <v>3815</v>
      </c>
      <c r="C1172" t="s">
        <v>2037</v>
      </c>
      <c r="D1172" t="s">
        <v>15</v>
      </c>
      <c r="E1172" t="s">
        <v>16</v>
      </c>
      <c r="F1172">
        <v>60</v>
      </c>
      <c r="G1172" t="s">
        <v>14494</v>
      </c>
      <c r="H1172" t="s">
        <v>3817</v>
      </c>
      <c r="I1172" t="s">
        <v>32</v>
      </c>
      <c r="J1172" s="6">
        <v>44811</v>
      </c>
      <c r="K1172">
        <v>34</v>
      </c>
      <c r="L1172" t="s">
        <v>64</v>
      </c>
      <c r="M1172">
        <f t="shared" si="36"/>
        <v>0</v>
      </c>
      <c r="N1172" s="23" t="s">
        <v>11199</v>
      </c>
      <c r="O1172" s="23" t="s">
        <v>10454</v>
      </c>
      <c r="P1172" s="23">
        <f t="shared" si="37"/>
        <v>4</v>
      </c>
    </row>
    <row r="1173" spans="1:16" x14ac:dyDescent="0.3">
      <c r="A1173">
        <v>1201</v>
      </c>
      <c r="B1173" t="s">
        <v>3818</v>
      </c>
      <c r="C1173" t="s">
        <v>1585</v>
      </c>
      <c r="D1173" t="s">
        <v>51</v>
      </c>
      <c r="E1173" t="s">
        <v>16</v>
      </c>
      <c r="F1173">
        <v>30</v>
      </c>
      <c r="G1173" t="s">
        <v>3819</v>
      </c>
      <c r="H1173" t="s">
        <v>1284</v>
      </c>
      <c r="I1173" t="s">
        <v>32</v>
      </c>
      <c r="J1173" s="6" t="s">
        <v>13943</v>
      </c>
      <c r="K1173">
        <v>95</v>
      </c>
      <c r="L1173" t="s">
        <v>39</v>
      </c>
      <c r="M1173">
        <f t="shared" si="36"/>
        <v>0</v>
      </c>
      <c r="N1173" s="23" t="s">
        <v>11200</v>
      </c>
      <c r="O1173" s="23" t="s">
        <v>1021</v>
      </c>
      <c r="P1173" s="23">
        <f t="shared" si="37"/>
        <v>6</v>
      </c>
    </row>
    <row r="1174" spans="1:16" x14ac:dyDescent="0.3">
      <c r="A1174">
        <v>1202</v>
      </c>
      <c r="B1174" t="s">
        <v>3820</v>
      </c>
      <c r="C1174" t="s">
        <v>161</v>
      </c>
      <c r="D1174" t="s">
        <v>15</v>
      </c>
      <c r="E1174" t="s">
        <v>16</v>
      </c>
      <c r="F1174">
        <v>60</v>
      </c>
      <c r="G1174" t="s">
        <v>3821</v>
      </c>
      <c r="H1174" t="s">
        <v>3822</v>
      </c>
      <c r="I1174" t="s">
        <v>1454</v>
      </c>
      <c r="J1174" s="6">
        <v>44841</v>
      </c>
      <c r="K1174">
        <v>48</v>
      </c>
      <c r="L1174" t="s">
        <v>33</v>
      </c>
      <c r="M1174">
        <f t="shared" si="36"/>
        <v>0</v>
      </c>
      <c r="N1174" s="23" t="s">
        <v>11201</v>
      </c>
      <c r="O1174" s="23" t="s">
        <v>5979</v>
      </c>
      <c r="P1174" s="23">
        <f t="shared" si="37"/>
        <v>5</v>
      </c>
    </row>
    <row r="1175" spans="1:16" x14ac:dyDescent="0.3">
      <c r="A1175">
        <v>1203</v>
      </c>
      <c r="B1175" t="s">
        <v>3823</v>
      </c>
      <c r="C1175" t="s">
        <v>3824</v>
      </c>
      <c r="D1175" t="s">
        <v>51</v>
      </c>
      <c r="E1175" t="s">
        <v>16</v>
      </c>
      <c r="F1175">
        <v>60</v>
      </c>
      <c r="G1175" t="s">
        <v>14301</v>
      </c>
      <c r="H1175" t="s">
        <v>3826</v>
      </c>
      <c r="I1175" t="s">
        <v>20</v>
      </c>
      <c r="J1175" s="6" t="s">
        <v>13936</v>
      </c>
      <c r="K1175">
        <v>78</v>
      </c>
      <c r="L1175" t="s">
        <v>45</v>
      </c>
      <c r="M1175">
        <f t="shared" si="36"/>
        <v>0</v>
      </c>
      <c r="N1175" s="23" t="s">
        <v>11202</v>
      </c>
      <c r="O1175" s="23" t="s">
        <v>10825</v>
      </c>
      <c r="P1175" s="23">
        <f t="shared" si="37"/>
        <v>4</v>
      </c>
    </row>
    <row r="1176" spans="1:16" x14ac:dyDescent="0.3">
      <c r="A1176">
        <v>1204</v>
      </c>
      <c r="B1176" t="s">
        <v>3827</v>
      </c>
      <c r="C1176" t="s">
        <v>669</v>
      </c>
      <c r="D1176" t="s">
        <v>51</v>
      </c>
      <c r="E1176" t="s">
        <v>16</v>
      </c>
      <c r="F1176">
        <v>30</v>
      </c>
      <c r="G1176" t="s">
        <v>3828</v>
      </c>
      <c r="H1176" t="s">
        <v>2380</v>
      </c>
      <c r="I1176" t="s">
        <v>173</v>
      </c>
      <c r="J1176" s="6" t="s">
        <v>13978</v>
      </c>
      <c r="K1176">
        <v>23</v>
      </c>
      <c r="L1176" t="s">
        <v>45</v>
      </c>
      <c r="M1176">
        <f t="shared" si="36"/>
        <v>0</v>
      </c>
      <c r="N1176" s="23" t="s">
        <v>11203</v>
      </c>
      <c r="O1176" s="23" t="s">
        <v>10425</v>
      </c>
      <c r="P1176" s="23">
        <f t="shared" si="37"/>
        <v>3</v>
      </c>
    </row>
    <row r="1177" spans="1:16" x14ac:dyDescent="0.3">
      <c r="A1177">
        <v>1205</v>
      </c>
      <c r="B1177" t="s">
        <v>3496</v>
      </c>
      <c r="C1177" t="s">
        <v>3829</v>
      </c>
      <c r="D1177" t="s">
        <v>28</v>
      </c>
      <c r="E1177" t="s">
        <v>29</v>
      </c>
      <c r="F1177">
        <v>30</v>
      </c>
      <c r="G1177" t="s">
        <v>3830</v>
      </c>
      <c r="H1177" t="s">
        <v>1362</v>
      </c>
      <c r="I1177" t="s">
        <v>178</v>
      </c>
      <c r="J1177" s="6">
        <v>44536</v>
      </c>
      <c r="K1177">
        <v>21</v>
      </c>
      <c r="L1177" t="s">
        <v>70</v>
      </c>
      <c r="M1177">
        <f t="shared" si="36"/>
        <v>0</v>
      </c>
      <c r="N1177" s="23" t="s">
        <v>11204</v>
      </c>
      <c r="O1177" s="23" t="s">
        <v>6</v>
      </c>
      <c r="P1177" s="23">
        <f t="shared" si="37"/>
        <v>6</v>
      </c>
    </row>
    <row r="1178" spans="1:16" x14ac:dyDescent="0.3">
      <c r="A1178">
        <v>1206</v>
      </c>
      <c r="B1178" t="s">
        <v>1503</v>
      </c>
      <c r="C1178" t="s">
        <v>3831</v>
      </c>
      <c r="D1178" t="s">
        <v>28</v>
      </c>
      <c r="E1178" t="s">
        <v>29</v>
      </c>
      <c r="F1178">
        <v>90</v>
      </c>
      <c r="G1178" t="s">
        <v>3830</v>
      </c>
      <c r="H1178" t="s">
        <v>3059</v>
      </c>
      <c r="I1178" t="s">
        <v>187</v>
      </c>
      <c r="J1178" s="6" t="s">
        <v>13877</v>
      </c>
      <c r="K1178">
        <v>39</v>
      </c>
      <c r="L1178" t="s">
        <v>80</v>
      </c>
      <c r="M1178">
        <f t="shared" si="36"/>
        <v>0</v>
      </c>
      <c r="N1178" s="23" t="s">
        <v>11204</v>
      </c>
      <c r="O1178" s="23" t="s">
        <v>6</v>
      </c>
      <c r="P1178" s="23">
        <f t="shared" si="37"/>
        <v>6</v>
      </c>
    </row>
    <row r="1179" spans="1:16" x14ac:dyDescent="0.3">
      <c r="A1179">
        <v>1207</v>
      </c>
      <c r="B1179" t="s">
        <v>3832</v>
      </c>
      <c r="C1179" t="s">
        <v>1688</v>
      </c>
      <c r="D1179" t="s">
        <v>51</v>
      </c>
      <c r="E1179" t="s">
        <v>16</v>
      </c>
      <c r="F1179">
        <v>30</v>
      </c>
      <c r="G1179" t="s">
        <v>3833</v>
      </c>
      <c r="H1179" t="s">
        <v>3834</v>
      </c>
      <c r="I1179" t="s">
        <v>32</v>
      </c>
      <c r="J1179" s="6" t="s">
        <v>14049</v>
      </c>
      <c r="K1179">
        <v>72</v>
      </c>
      <c r="L1179" t="s">
        <v>45</v>
      </c>
      <c r="M1179">
        <f t="shared" si="36"/>
        <v>0</v>
      </c>
      <c r="N1179" s="23" t="s">
        <v>11205</v>
      </c>
      <c r="O1179" s="23" t="s">
        <v>10438</v>
      </c>
      <c r="P1179" s="23">
        <f t="shared" si="37"/>
        <v>5</v>
      </c>
    </row>
    <row r="1180" spans="1:16" x14ac:dyDescent="0.3">
      <c r="A1180">
        <v>1208</v>
      </c>
      <c r="B1180" t="s">
        <v>3835</v>
      </c>
      <c r="C1180" t="s">
        <v>3836</v>
      </c>
      <c r="D1180" t="s">
        <v>28</v>
      </c>
      <c r="E1180" t="s">
        <v>29</v>
      </c>
      <c r="F1180">
        <v>60</v>
      </c>
      <c r="G1180" t="s">
        <v>3837</v>
      </c>
      <c r="H1180" t="s">
        <v>2577</v>
      </c>
      <c r="I1180" t="s">
        <v>645</v>
      </c>
      <c r="J1180" s="6">
        <v>44267</v>
      </c>
      <c r="K1180">
        <v>66</v>
      </c>
      <c r="L1180" t="s">
        <v>64</v>
      </c>
      <c r="M1180">
        <f t="shared" si="36"/>
        <v>0</v>
      </c>
      <c r="N1180" s="23" t="s">
        <v>1748</v>
      </c>
      <c r="O1180" s="23" t="s">
        <v>3222</v>
      </c>
      <c r="P1180" s="23">
        <f t="shared" si="37"/>
        <v>4</v>
      </c>
    </row>
    <row r="1181" spans="1:16" x14ac:dyDescent="0.3">
      <c r="A1181">
        <v>1209</v>
      </c>
      <c r="B1181" t="s">
        <v>3838</v>
      </c>
      <c r="C1181" t="s">
        <v>3839</v>
      </c>
      <c r="D1181" t="s">
        <v>51</v>
      </c>
      <c r="E1181" t="s">
        <v>16</v>
      </c>
      <c r="F1181">
        <v>90</v>
      </c>
      <c r="G1181" t="s">
        <v>3840</v>
      </c>
      <c r="H1181" t="s">
        <v>2056</v>
      </c>
      <c r="I1181" t="s">
        <v>32</v>
      </c>
      <c r="J1181" s="6">
        <v>44899</v>
      </c>
      <c r="K1181">
        <v>70</v>
      </c>
      <c r="L1181" t="s">
        <v>80</v>
      </c>
      <c r="M1181">
        <f t="shared" si="36"/>
        <v>0</v>
      </c>
      <c r="N1181" s="23" t="s">
        <v>11206</v>
      </c>
      <c r="O1181" s="23" t="s">
        <v>3089</v>
      </c>
      <c r="P1181" s="23">
        <f t="shared" si="37"/>
        <v>4</v>
      </c>
    </row>
    <row r="1182" spans="1:16" x14ac:dyDescent="0.3">
      <c r="A1182">
        <v>1210</v>
      </c>
      <c r="B1182" t="s">
        <v>3841</v>
      </c>
      <c r="C1182" t="s">
        <v>50</v>
      </c>
      <c r="D1182" t="s">
        <v>41</v>
      </c>
      <c r="E1182" t="s">
        <v>16</v>
      </c>
      <c r="F1182">
        <v>30</v>
      </c>
      <c r="G1182" t="s">
        <v>3842</v>
      </c>
      <c r="H1182" t="s">
        <v>1190</v>
      </c>
      <c r="I1182" t="s">
        <v>173</v>
      </c>
      <c r="J1182" s="6" t="s">
        <v>13695</v>
      </c>
      <c r="K1182">
        <v>44</v>
      </c>
      <c r="L1182" t="s">
        <v>39</v>
      </c>
      <c r="M1182">
        <f t="shared" si="36"/>
        <v>0</v>
      </c>
      <c r="N1182" s="23" t="s">
        <v>11207</v>
      </c>
      <c r="O1182" s="23" t="s">
        <v>10634</v>
      </c>
      <c r="P1182" s="23">
        <f t="shared" si="37"/>
        <v>5</v>
      </c>
    </row>
    <row r="1183" spans="1:16" x14ac:dyDescent="0.3">
      <c r="A1183">
        <v>1211</v>
      </c>
      <c r="B1183" t="s">
        <v>130</v>
      </c>
      <c r="C1183" t="s">
        <v>3843</v>
      </c>
      <c r="D1183" t="s">
        <v>28</v>
      </c>
      <c r="E1183" t="s">
        <v>29</v>
      </c>
      <c r="F1183">
        <v>60</v>
      </c>
      <c r="G1183" t="s">
        <v>3842</v>
      </c>
      <c r="H1183" t="s">
        <v>2733</v>
      </c>
      <c r="I1183" t="s">
        <v>25</v>
      </c>
      <c r="J1183" s="6" t="s">
        <v>14019</v>
      </c>
      <c r="K1183">
        <v>79</v>
      </c>
      <c r="L1183" t="s">
        <v>64</v>
      </c>
      <c r="M1183">
        <f t="shared" si="36"/>
        <v>0</v>
      </c>
      <c r="N1183" s="23" t="s">
        <v>11207</v>
      </c>
      <c r="O1183" s="23" t="s">
        <v>10634</v>
      </c>
      <c r="P1183" s="23">
        <f t="shared" si="37"/>
        <v>5</v>
      </c>
    </row>
    <row r="1184" spans="1:16" x14ac:dyDescent="0.3">
      <c r="A1184">
        <v>1212</v>
      </c>
      <c r="B1184" t="s">
        <v>3844</v>
      </c>
      <c r="C1184" t="s">
        <v>3845</v>
      </c>
      <c r="D1184" t="s">
        <v>15</v>
      </c>
      <c r="E1184" t="s">
        <v>16</v>
      </c>
      <c r="F1184">
        <v>90</v>
      </c>
      <c r="G1184" t="s">
        <v>14850</v>
      </c>
      <c r="H1184" t="s">
        <v>1712</v>
      </c>
      <c r="I1184" t="s">
        <v>187</v>
      </c>
      <c r="J1184" s="6">
        <v>44321</v>
      </c>
      <c r="K1184">
        <v>88</v>
      </c>
      <c r="L1184" t="s">
        <v>54</v>
      </c>
      <c r="M1184">
        <f t="shared" si="36"/>
        <v>0</v>
      </c>
      <c r="N1184" s="23" t="s">
        <v>3864</v>
      </c>
      <c r="O1184" s="23" t="s">
        <v>3369</v>
      </c>
      <c r="P1184" s="23">
        <f t="shared" si="37"/>
        <v>5</v>
      </c>
    </row>
    <row r="1185" spans="1:16" x14ac:dyDescent="0.3">
      <c r="A1185">
        <v>1213</v>
      </c>
      <c r="B1185" t="s">
        <v>3847</v>
      </c>
      <c r="C1185" t="s">
        <v>3848</v>
      </c>
      <c r="D1185" t="s">
        <v>15</v>
      </c>
      <c r="E1185" t="s">
        <v>16</v>
      </c>
      <c r="F1185">
        <v>60</v>
      </c>
      <c r="G1185" t="s">
        <v>3849</v>
      </c>
      <c r="H1185" t="s">
        <v>1772</v>
      </c>
      <c r="I1185" t="s">
        <v>178</v>
      </c>
      <c r="J1185" s="6">
        <v>43866</v>
      </c>
      <c r="K1185">
        <v>31</v>
      </c>
      <c r="L1185" t="s">
        <v>54</v>
      </c>
      <c r="M1185">
        <f t="shared" si="36"/>
        <v>0</v>
      </c>
      <c r="N1185" s="23" t="s">
        <v>3864</v>
      </c>
      <c r="O1185" s="23" t="s">
        <v>3354</v>
      </c>
      <c r="P1185" s="23">
        <f t="shared" si="37"/>
        <v>4</v>
      </c>
    </row>
    <row r="1186" spans="1:16" x14ac:dyDescent="0.3">
      <c r="A1186">
        <v>1214</v>
      </c>
      <c r="B1186" t="s">
        <v>1337</v>
      </c>
      <c r="C1186" t="s">
        <v>3474</v>
      </c>
      <c r="D1186" t="s">
        <v>28</v>
      </c>
      <c r="E1186" t="s">
        <v>29</v>
      </c>
      <c r="F1186">
        <v>90</v>
      </c>
      <c r="G1186" t="s">
        <v>14495</v>
      </c>
      <c r="H1186" t="s">
        <v>3851</v>
      </c>
      <c r="I1186" t="s">
        <v>32</v>
      </c>
      <c r="J1186" s="6" t="s">
        <v>13732</v>
      </c>
      <c r="K1186">
        <v>31</v>
      </c>
      <c r="L1186" t="s">
        <v>45</v>
      </c>
      <c r="M1186">
        <f t="shared" si="36"/>
        <v>0</v>
      </c>
      <c r="N1186" s="23" t="s">
        <v>11208</v>
      </c>
      <c r="O1186" s="23" t="s">
        <v>10417</v>
      </c>
      <c r="P1186" s="23">
        <f t="shared" si="37"/>
        <v>5</v>
      </c>
    </row>
    <row r="1187" spans="1:16" x14ac:dyDescent="0.3">
      <c r="A1187">
        <v>1215</v>
      </c>
      <c r="B1187" t="s">
        <v>3852</v>
      </c>
      <c r="C1187" t="s">
        <v>2995</v>
      </c>
      <c r="D1187" t="s">
        <v>15</v>
      </c>
      <c r="E1187" t="s">
        <v>16</v>
      </c>
      <c r="F1187">
        <v>30</v>
      </c>
      <c r="G1187" t="s">
        <v>3853</v>
      </c>
      <c r="H1187" t="s">
        <v>3854</v>
      </c>
      <c r="I1187" t="s">
        <v>38</v>
      </c>
      <c r="J1187" s="6" t="s">
        <v>13625</v>
      </c>
      <c r="K1187">
        <v>66</v>
      </c>
      <c r="L1187" t="s">
        <v>70</v>
      </c>
      <c r="M1187">
        <f t="shared" si="36"/>
        <v>0</v>
      </c>
      <c r="N1187" s="23" t="s">
        <v>11209</v>
      </c>
      <c r="O1187" s="23" t="s">
        <v>10422</v>
      </c>
      <c r="P1187" s="23">
        <f t="shared" si="37"/>
        <v>4</v>
      </c>
    </row>
    <row r="1188" spans="1:16" x14ac:dyDescent="0.3">
      <c r="A1188">
        <v>1216</v>
      </c>
      <c r="B1188" t="s">
        <v>3855</v>
      </c>
      <c r="C1188" t="s">
        <v>2923</v>
      </c>
      <c r="D1188" t="s">
        <v>28</v>
      </c>
      <c r="E1188" t="s">
        <v>29</v>
      </c>
      <c r="F1188">
        <v>30</v>
      </c>
      <c r="G1188" t="s">
        <v>3856</v>
      </c>
      <c r="H1188" t="s">
        <v>2645</v>
      </c>
      <c r="I1188" t="s">
        <v>32</v>
      </c>
      <c r="J1188" s="6" t="s">
        <v>13726</v>
      </c>
      <c r="K1188">
        <v>8</v>
      </c>
      <c r="L1188" t="s">
        <v>80</v>
      </c>
      <c r="M1188">
        <f t="shared" si="36"/>
        <v>0</v>
      </c>
      <c r="N1188" s="23" t="s">
        <v>11210</v>
      </c>
      <c r="O1188" s="23" t="s">
        <v>10436</v>
      </c>
      <c r="P1188" s="23">
        <f t="shared" si="37"/>
        <v>8</v>
      </c>
    </row>
    <row r="1189" spans="1:16" x14ac:dyDescent="0.3">
      <c r="A1189">
        <v>1217</v>
      </c>
      <c r="B1189" t="s">
        <v>3857</v>
      </c>
      <c r="C1189" t="s">
        <v>2427</v>
      </c>
      <c r="D1189" t="s">
        <v>51</v>
      </c>
      <c r="E1189" t="s">
        <v>16</v>
      </c>
      <c r="F1189">
        <v>30</v>
      </c>
      <c r="G1189" t="s">
        <v>14496</v>
      </c>
      <c r="H1189" t="s">
        <v>3859</v>
      </c>
      <c r="I1189" t="s">
        <v>124</v>
      </c>
      <c r="J1189" s="6" t="s">
        <v>14050</v>
      </c>
      <c r="K1189">
        <v>11</v>
      </c>
      <c r="L1189" t="s">
        <v>33</v>
      </c>
      <c r="M1189">
        <f t="shared" si="36"/>
        <v>0</v>
      </c>
      <c r="N1189" s="23" t="s">
        <v>11210</v>
      </c>
      <c r="O1189" s="23" t="s">
        <v>10449</v>
      </c>
      <c r="P1189" s="23">
        <f t="shared" si="37"/>
        <v>7</v>
      </c>
    </row>
    <row r="1190" spans="1:16" x14ac:dyDescent="0.3">
      <c r="A1190">
        <v>1218</v>
      </c>
      <c r="B1190" t="s">
        <v>3860</v>
      </c>
      <c r="C1190" t="s">
        <v>1999</v>
      </c>
      <c r="D1190" t="s">
        <v>15</v>
      </c>
      <c r="E1190" t="s">
        <v>16</v>
      </c>
      <c r="F1190">
        <v>30</v>
      </c>
      <c r="G1190" t="s">
        <v>3861</v>
      </c>
      <c r="H1190" t="s">
        <v>3862</v>
      </c>
      <c r="I1190" t="s">
        <v>2543</v>
      </c>
      <c r="J1190" s="6" t="s">
        <v>13866</v>
      </c>
      <c r="K1190">
        <v>50</v>
      </c>
      <c r="L1190" t="s">
        <v>80</v>
      </c>
      <c r="M1190">
        <f t="shared" si="36"/>
        <v>0</v>
      </c>
      <c r="N1190" s="23" t="s">
        <v>11211</v>
      </c>
      <c r="O1190" s="23" t="s">
        <v>1021</v>
      </c>
      <c r="P1190" s="23">
        <f t="shared" si="37"/>
        <v>6</v>
      </c>
    </row>
    <row r="1191" spans="1:16" x14ac:dyDescent="0.3">
      <c r="A1191">
        <v>1219</v>
      </c>
      <c r="B1191" t="s">
        <v>3863</v>
      </c>
      <c r="C1191" t="s">
        <v>3864</v>
      </c>
      <c r="D1191" t="s">
        <v>92</v>
      </c>
      <c r="E1191" t="s">
        <v>16</v>
      </c>
      <c r="F1191">
        <v>30</v>
      </c>
      <c r="G1191" t="s">
        <v>3865</v>
      </c>
      <c r="H1191" t="s">
        <v>3866</v>
      </c>
      <c r="I1191" t="s">
        <v>32</v>
      </c>
      <c r="J1191" s="6">
        <v>44048</v>
      </c>
      <c r="K1191">
        <v>75</v>
      </c>
      <c r="L1191" t="s">
        <v>101</v>
      </c>
      <c r="M1191">
        <f t="shared" si="36"/>
        <v>0</v>
      </c>
      <c r="N1191" s="23" t="s">
        <v>11211</v>
      </c>
      <c r="O1191" s="23" t="s">
        <v>10416</v>
      </c>
      <c r="P1191" s="23">
        <f t="shared" si="37"/>
        <v>4</v>
      </c>
    </row>
    <row r="1192" spans="1:16" x14ac:dyDescent="0.3">
      <c r="A1192">
        <v>1220</v>
      </c>
      <c r="B1192" t="s">
        <v>3867</v>
      </c>
      <c r="C1192" t="s">
        <v>3222</v>
      </c>
      <c r="D1192" t="s">
        <v>28</v>
      </c>
      <c r="E1192" t="s">
        <v>29</v>
      </c>
      <c r="F1192">
        <v>60</v>
      </c>
      <c r="G1192" t="s">
        <v>3868</v>
      </c>
      <c r="H1192" t="s">
        <v>424</v>
      </c>
      <c r="I1192" t="s">
        <v>425</v>
      </c>
      <c r="J1192" s="6">
        <v>44713</v>
      </c>
      <c r="K1192">
        <v>68</v>
      </c>
      <c r="L1192" t="s">
        <v>45</v>
      </c>
      <c r="M1192">
        <f t="shared" si="36"/>
        <v>0</v>
      </c>
      <c r="N1192" s="23" t="s">
        <v>11211</v>
      </c>
      <c r="O1192" s="23" t="s">
        <v>10453</v>
      </c>
      <c r="P1192" s="23">
        <f t="shared" si="37"/>
        <v>7</v>
      </c>
    </row>
    <row r="1193" spans="1:16" x14ac:dyDescent="0.3">
      <c r="A1193">
        <v>1221</v>
      </c>
      <c r="B1193" t="s">
        <v>711</v>
      </c>
      <c r="C1193" t="s">
        <v>180</v>
      </c>
      <c r="D1193" t="s">
        <v>28</v>
      </c>
      <c r="E1193" t="s">
        <v>29</v>
      </c>
      <c r="F1193">
        <v>90</v>
      </c>
      <c r="G1193" t="s">
        <v>14302</v>
      </c>
      <c r="H1193" t="s">
        <v>3870</v>
      </c>
      <c r="I1193" t="s">
        <v>124</v>
      </c>
      <c r="J1193" s="6" t="s">
        <v>14051</v>
      </c>
      <c r="K1193">
        <v>76</v>
      </c>
      <c r="L1193" t="s">
        <v>33</v>
      </c>
      <c r="M1193">
        <f t="shared" si="36"/>
        <v>0</v>
      </c>
      <c r="N1193" s="23" t="s">
        <v>11212</v>
      </c>
      <c r="O1193" s="23" t="s">
        <v>10430</v>
      </c>
      <c r="P1193" s="23">
        <f t="shared" si="37"/>
        <v>9</v>
      </c>
    </row>
    <row r="1194" spans="1:16" x14ac:dyDescent="0.3">
      <c r="A1194">
        <v>1222</v>
      </c>
      <c r="B1194" t="s">
        <v>3871</v>
      </c>
      <c r="C1194" t="s">
        <v>3872</v>
      </c>
      <c r="D1194" t="s">
        <v>28</v>
      </c>
      <c r="E1194" t="s">
        <v>29</v>
      </c>
      <c r="F1194">
        <v>90</v>
      </c>
      <c r="G1194" t="s">
        <v>14497</v>
      </c>
      <c r="H1194" t="s">
        <v>1764</v>
      </c>
      <c r="I1194" t="s">
        <v>124</v>
      </c>
      <c r="J1194" s="6">
        <v>44503</v>
      </c>
      <c r="K1194">
        <v>14</v>
      </c>
      <c r="L1194" t="s">
        <v>20</v>
      </c>
      <c r="M1194">
        <f t="shared" si="36"/>
        <v>0</v>
      </c>
      <c r="N1194" s="23" t="s">
        <v>1592</v>
      </c>
      <c r="O1194" s="23" t="s">
        <v>10438</v>
      </c>
      <c r="P1194" s="23">
        <f t="shared" si="37"/>
        <v>5</v>
      </c>
    </row>
    <row r="1195" spans="1:16" x14ac:dyDescent="0.3">
      <c r="A1195">
        <v>1223</v>
      </c>
      <c r="B1195" t="s">
        <v>3874</v>
      </c>
      <c r="C1195" t="s">
        <v>1599</v>
      </c>
      <c r="D1195" t="s">
        <v>15</v>
      </c>
      <c r="E1195" t="s">
        <v>16</v>
      </c>
      <c r="F1195">
        <v>90</v>
      </c>
      <c r="G1195" t="s">
        <v>3875</v>
      </c>
      <c r="H1195" t="s">
        <v>3876</v>
      </c>
      <c r="I1195" t="s">
        <v>32</v>
      </c>
      <c r="J1195" s="6">
        <v>43870</v>
      </c>
      <c r="K1195">
        <v>79</v>
      </c>
      <c r="L1195" t="s">
        <v>39</v>
      </c>
      <c r="M1195">
        <f t="shared" si="36"/>
        <v>0</v>
      </c>
      <c r="N1195" s="23" t="s">
        <v>11213</v>
      </c>
      <c r="O1195" s="23" t="s">
        <v>10637</v>
      </c>
      <c r="P1195" s="23">
        <f t="shared" si="37"/>
        <v>5</v>
      </c>
    </row>
    <row r="1196" spans="1:16" x14ac:dyDescent="0.3">
      <c r="A1196">
        <v>1224</v>
      </c>
      <c r="B1196" t="s">
        <v>3877</v>
      </c>
      <c r="C1196" t="s">
        <v>1058</v>
      </c>
      <c r="D1196" t="s">
        <v>15</v>
      </c>
      <c r="E1196" t="s">
        <v>16</v>
      </c>
      <c r="F1196">
        <v>30</v>
      </c>
      <c r="G1196" t="s">
        <v>3878</v>
      </c>
      <c r="H1196" t="s">
        <v>1945</v>
      </c>
      <c r="I1196" t="s">
        <v>32</v>
      </c>
      <c r="J1196" s="6" t="s">
        <v>14052</v>
      </c>
      <c r="K1196">
        <v>77</v>
      </c>
      <c r="L1196" t="s">
        <v>54</v>
      </c>
      <c r="M1196">
        <f t="shared" si="36"/>
        <v>0</v>
      </c>
      <c r="N1196" s="23" t="s">
        <v>11214</v>
      </c>
      <c r="O1196" s="23" t="s">
        <v>6</v>
      </c>
      <c r="P1196" s="23">
        <f t="shared" si="37"/>
        <v>6</v>
      </c>
    </row>
    <row r="1197" spans="1:16" x14ac:dyDescent="0.3">
      <c r="A1197">
        <v>1226</v>
      </c>
      <c r="B1197" t="s">
        <v>309</v>
      </c>
      <c r="C1197" t="s">
        <v>3460</v>
      </c>
      <c r="D1197" t="s">
        <v>28</v>
      </c>
      <c r="E1197" t="s">
        <v>29</v>
      </c>
      <c r="F1197">
        <v>90</v>
      </c>
      <c r="G1197" t="s">
        <v>3879</v>
      </c>
      <c r="H1197" t="s">
        <v>2965</v>
      </c>
      <c r="I1197" t="s">
        <v>25</v>
      </c>
      <c r="J1197" s="6" t="s">
        <v>14053</v>
      </c>
      <c r="K1197">
        <v>87</v>
      </c>
      <c r="L1197" t="s">
        <v>39</v>
      </c>
      <c r="M1197">
        <f t="shared" si="36"/>
        <v>0</v>
      </c>
      <c r="N1197" s="23" t="s">
        <v>11215</v>
      </c>
      <c r="O1197" s="23" t="s">
        <v>6</v>
      </c>
      <c r="P1197" s="23">
        <f t="shared" si="37"/>
        <v>6</v>
      </c>
    </row>
    <row r="1198" spans="1:16" x14ac:dyDescent="0.3">
      <c r="A1198">
        <v>1227</v>
      </c>
      <c r="B1198" t="s">
        <v>3880</v>
      </c>
      <c r="C1198" t="s">
        <v>788</v>
      </c>
      <c r="D1198" t="s">
        <v>28</v>
      </c>
      <c r="E1198" t="s">
        <v>29</v>
      </c>
      <c r="F1198">
        <v>60</v>
      </c>
      <c r="G1198" t="s">
        <v>3881</v>
      </c>
      <c r="H1198" t="s">
        <v>3882</v>
      </c>
      <c r="I1198" t="s">
        <v>38</v>
      </c>
      <c r="J1198" s="6" t="s">
        <v>13970</v>
      </c>
      <c r="K1198">
        <v>95</v>
      </c>
      <c r="L1198" t="s">
        <v>159</v>
      </c>
      <c r="M1198">
        <f t="shared" si="36"/>
        <v>0</v>
      </c>
      <c r="N1198" s="23" t="s">
        <v>11216</v>
      </c>
      <c r="O1198" s="23" t="s">
        <v>10828</v>
      </c>
      <c r="P1198" s="23">
        <f t="shared" si="37"/>
        <v>6</v>
      </c>
    </row>
    <row r="1199" spans="1:16" x14ac:dyDescent="0.3">
      <c r="A1199">
        <v>1228</v>
      </c>
      <c r="B1199" t="s">
        <v>3883</v>
      </c>
      <c r="C1199" t="s">
        <v>3884</v>
      </c>
      <c r="D1199" t="s">
        <v>51</v>
      </c>
      <c r="E1199" t="s">
        <v>16</v>
      </c>
      <c r="F1199">
        <v>60</v>
      </c>
      <c r="G1199" t="s">
        <v>3885</v>
      </c>
      <c r="H1199" t="s">
        <v>279</v>
      </c>
      <c r="I1199" t="s">
        <v>213</v>
      </c>
      <c r="J1199" s="6" t="s">
        <v>14054</v>
      </c>
      <c r="K1199">
        <v>32</v>
      </c>
      <c r="L1199" t="s">
        <v>159</v>
      </c>
      <c r="M1199">
        <f t="shared" si="36"/>
        <v>0</v>
      </c>
      <c r="N1199" s="23" t="s">
        <v>10436</v>
      </c>
      <c r="O1199" s="23" t="s">
        <v>10425</v>
      </c>
      <c r="P1199" s="23">
        <f t="shared" si="37"/>
        <v>3</v>
      </c>
    </row>
    <row r="1200" spans="1:16" x14ac:dyDescent="0.3">
      <c r="A1200">
        <v>1229</v>
      </c>
      <c r="B1200" t="s">
        <v>3886</v>
      </c>
      <c r="C1200" t="s">
        <v>3887</v>
      </c>
      <c r="D1200" t="s">
        <v>51</v>
      </c>
      <c r="E1200" t="s">
        <v>16</v>
      </c>
      <c r="F1200">
        <v>90</v>
      </c>
      <c r="G1200" t="s">
        <v>3888</v>
      </c>
      <c r="H1200" t="s">
        <v>400</v>
      </c>
      <c r="I1200" t="s">
        <v>401</v>
      </c>
      <c r="J1200" s="6">
        <v>44563</v>
      </c>
      <c r="K1200">
        <v>46</v>
      </c>
      <c r="L1200" t="s">
        <v>70</v>
      </c>
      <c r="M1200">
        <f t="shared" si="36"/>
        <v>0</v>
      </c>
      <c r="N1200" s="23" t="s">
        <v>11217</v>
      </c>
      <c r="O1200" s="23" t="s">
        <v>10422</v>
      </c>
      <c r="P1200" s="23">
        <f t="shared" si="37"/>
        <v>4</v>
      </c>
    </row>
    <row r="1201" spans="1:16" x14ac:dyDescent="0.3">
      <c r="A1201">
        <v>1230</v>
      </c>
      <c r="B1201" t="s">
        <v>3889</v>
      </c>
      <c r="C1201" t="s">
        <v>3588</v>
      </c>
      <c r="D1201" t="s">
        <v>51</v>
      </c>
      <c r="E1201" t="s">
        <v>16</v>
      </c>
      <c r="F1201">
        <v>60</v>
      </c>
      <c r="G1201" t="s">
        <v>3890</v>
      </c>
      <c r="H1201" t="s">
        <v>3891</v>
      </c>
      <c r="I1201" t="s">
        <v>124</v>
      </c>
      <c r="J1201" s="6" t="s">
        <v>14026</v>
      </c>
      <c r="K1201">
        <v>30</v>
      </c>
      <c r="L1201" t="s">
        <v>101</v>
      </c>
      <c r="M1201">
        <f t="shared" si="36"/>
        <v>0</v>
      </c>
      <c r="N1201" s="23" t="s">
        <v>11218</v>
      </c>
      <c r="O1201" s="23" t="s">
        <v>10438</v>
      </c>
      <c r="P1201" s="23">
        <f t="shared" si="37"/>
        <v>5</v>
      </c>
    </row>
    <row r="1202" spans="1:16" x14ac:dyDescent="0.3">
      <c r="A1202">
        <v>1232</v>
      </c>
      <c r="B1202" t="s">
        <v>3140</v>
      </c>
      <c r="C1202" t="s">
        <v>3892</v>
      </c>
      <c r="D1202" t="s">
        <v>28</v>
      </c>
      <c r="E1202" t="s">
        <v>29</v>
      </c>
      <c r="F1202">
        <v>90</v>
      </c>
      <c r="G1202" t="s">
        <v>3893</v>
      </c>
      <c r="H1202" t="s">
        <v>3894</v>
      </c>
      <c r="I1202" t="s">
        <v>110</v>
      </c>
      <c r="J1202" s="6" t="s">
        <v>14040</v>
      </c>
      <c r="K1202">
        <v>105</v>
      </c>
      <c r="L1202" t="s">
        <v>20</v>
      </c>
      <c r="M1202">
        <f t="shared" si="36"/>
        <v>0</v>
      </c>
      <c r="N1202" s="23" t="s">
        <v>11219</v>
      </c>
      <c r="O1202" s="23" t="s">
        <v>10549</v>
      </c>
      <c r="P1202" s="23">
        <f t="shared" si="37"/>
        <v>3</v>
      </c>
    </row>
    <row r="1203" spans="1:16" x14ac:dyDescent="0.3">
      <c r="A1203">
        <v>1233</v>
      </c>
      <c r="B1203" t="s">
        <v>3895</v>
      </c>
      <c r="C1203" t="s">
        <v>1588</v>
      </c>
      <c r="D1203" t="s">
        <v>15</v>
      </c>
      <c r="E1203" t="s">
        <v>16</v>
      </c>
      <c r="F1203">
        <v>90</v>
      </c>
      <c r="G1203" t="s">
        <v>3896</v>
      </c>
      <c r="H1203" t="s">
        <v>3897</v>
      </c>
      <c r="I1203" t="s">
        <v>3898</v>
      </c>
      <c r="J1203" s="6" t="s">
        <v>14055</v>
      </c>
      <c r="K1203">
        <v>2</v>
      </c>
      <c r="L1203" t="s">
        <v>33</v>
      </c>
      <c r="M1203">
        <f t="shared" si="36"/>
        <v>0</v>
      </c>
      <c r="N1203" s="23" t="s">
        <v>11220</v>
      </c>
      <c r="O1203" s="23" t="s">
        <v>3780</v>
      </c>
      <c r="P1203" s="23">
        <f t="shared" si="37"/>
        <v>5</v>
      </c>
    </row>
    <row r="1204" spans="1:16" x14ac:dyDescent="0.3">
      <c r="A1204">
        <v>1234</v>
      </c>
      <c r="B1204" t="s">
        <v>3899</v>
      </c>
      <c r="C1204" t="s">
        <v>3900</v>
      </c>
      <c r="D1204" t="s">
        <v>15</v>
      </c>
      <c r="E1204" t="s">
        <v>16</v>
      </c>
      <c r="F1204">
        <v>30</v>
      </c>
      <c r="G1204" t="s">
        <v>14303</v>
      </c>
      <c r="H1204" t="s">
        <v>123</v>
      </c>
      <c r="I1204" t="s">
        <v>124</v>
      </c>
      <c r="J1204" s="6" t="s">
        <v>13743</v>
      </c>
      <c r="K1204">
        <v>33</v>
      </c>
      <c r="L1204" t="s">
        <v>39</v>
      </c>
      <c r="M1204">
        <f t="shared" si="36"/>
        <v>0</v>
      </c>
      <c r="N1204" s="23" t="s">
        <v>11221</v>
      </c>
      <c r="O1204" s="23" t="s">
        <v>3780</v>
      </c>
      <c r="P1204" s="23">
        <f t="shared" si="37"/>
        <v>5</v>
      </c>
    </row>
    <row r="1205" spans="1:16" x14ac:dyDescent="0.3">
      <c r="A1205">
        <v>1235</v>
      </c>
      <c r="B1205" t="s">
        <v>3902</v>
      </c>
      <c r="C1205" t="s">
        <v>976</v>
      </c>
      <c r="D1205" t="s">
        <v>28</v>
      </c>
      <c r="E1205" t="s">
        <v>29</v>
      </c>
      <c r="F1205">
        <v>90</v>
      </c>
      <c r="G1205" t="s">
        <v>3903</v>
      </c>
      <c r="H1205" t="s">
        <v>3041</v>
      </c>
      <c r="I1205" t="s">
        <v>124</v>
      </c>
      <c r="J1205" s="6" t="s">
        <v>14056</v>
      </c>
      <c r="K1205">
        <v>80</v>
      </c>
      <c r="L1205" t="s">
        <v>101</v>
      </c>
      <c r="M1205">
        <f t="shared" si="36"/>
        <v>0</v>
      </c>
      <c r="N1205" s="23" t="s">
        <v>11222</v>
      </c>
      <c r="O1205" s="23" t="s">
        <v>1021</v>
      </c>
      <c r="P1205" s="23">
        <f t="shared" si="37"/>
        <v>6</v>
      </c>
    </row>
    <row r="1206" spans="1:16" x14ac:dyDescent="0.3">
      <c r="A1206">
        <v>1236</v>
      </c>
      <c r="B1206" t="s">
        <v>3904</v>
      </c>
      <c r="C1206" t="s">
        <v>3905</v>
      </c>
      <c r="D1206" t="s">
        <v>92</v>
      </c>
      <c r="E1206" t="s">
        <v>16</v>
      </c>
      <c r="F1206">
        <v>30</v>
      </c>
      <c r="G1206" t="s">
        <v>3906</v>
      </c>
      <c r="H1206" t="s">
        <v>2172</v>
      </c>
      <c r="I1206" t="s">
        <v>32</v>
      </c>
      <c r="J1206" s="6" t="s">
        <v>14057</v>
      </c>
      <c r="K1206">
        <v>8</v>
      </c>
      <c r="L1206" t="s">
        <v>101</v>
      </c>
      <c r="M1206">
        <f t="shared" si="36"/>
        <v>0</v>
      </c>
      <c r="N1206" s="23" t="s">
        <v>11223</v>
      </c>
      <c r="O1206" s="23" t="s">
        <v>6</v>
      </c>
      <c r="P1206" s="23">
        <f t="shared" si="37"/>
        <v>6</v>
      </c>
    </row>
    <row r="1207" spans="1:16" x14ac:dyDescent="0.3">
      <c r="A1207">
        <v>1237</v>
      </c>
      <c r="B1207" t="s">
        <v>3124</v>
      </c>
      <c r="C1207" t="s">
        <v>3907</v>
      </c>
      <c r="D1207" t="s">
        <v>28</v>
      </c>
      <c r="E1207" t="s">
        <v>29</v>
      </c>
      <c r="F1207">
        <v>90</v>
      </c>
      <c r="G1207" t="s">
        <v>3908</v>
      </c>
      <c r="H1207" t="s">
        <v>1505</v>
      </c>
      <c r="I1207" t="s">
        <v>32</v>
      </c>
      <c r="J1207" s="6">
        <v>44177</v>
      </c>
      <c r="K1207">
        <v>72</v>
      </c>
      <c r="L1207" t="s">
        <v>33</v>
      </c>
      <c r="M1207">
        <f t="shared" si="36"/>
        <v>0</v>
      </c>
      <c r="N1207" s="23" t="s">
        <v>11224</v>
      </c>
      <c r="O1207" s="23" t="s">
        <v>10453</v>
      </c>
      <c r="P1207" s="23">
        <f t="shared" si="37"/>
        <v>7</v>
      </c>
    </row>
    <row r="1208" spans="1:16" x14ac:dyDescent="0.3">
      <c r="A1208">
        <v>1238</v>
      </c>
      <c r="B1208" t="s">
        <v>994</v>
      </c>
      <c r="C1208" t="s">
        <v>2485</v>
      </c>
      <c r="D1208" t="s">
        <v>28</v>
      </c>
      <c r="E1208" t="s">
        <v>29</v>
      </c>
      <c r="F1208">
        <v>60</v>
      </c>
      <c r="G1208" t="s">
        <v>3908</v>
      </c>
      <c r="H1208" t="s">
        <v>3909</v>
      </c>
      <c r="I1208" t="s">
        <v>32</v>
      </c>
      <c r="J1208" s="6">
        <v>44899</v>
      </c>
      <c r="K1208">
        <v>79</v>
      </c>
      <c r="L1208" t="s">
        <v>54</v>
      </c>
      <c r="M1208">
        <f t="shared" si="36"/>
        <v>0</v>
      </c>
      <c r="N1208" s="23" t="s">
        <v>11224</v>
      </c>
      <c r="O1208" s="23" t="s">
        <v>10453</v>
      </c>
      <c r="P1208" s="23">
        <f t="shared" si="37"/>
        <v>7</v>
      </c>
    </row>
    <row r="1209" spans="1:16" x14ac:dyDescent="0.3">
      <c r="A1209">
        <v>1239</v>
      </c>
      <c r="B1209" t="s">
        <v>3910</v>
      </c>
      <c r="C1209" t="s">
        <v>3911</v>
      </c>
      <c r="D1209" t="s">
        <v>28</v>
      </c>
      <c r="E1209" t="s">
        <v>29</v>
      </c>
      <c r="F1209">
        <v>90</v>
      </c>
      <c r="G1209" t="s">
        <v>3912</v>
      </c>
      <c r="H1209" t="s">
        <v>2498</v>
      </c>
      <c r="I1209" t="s">
        <v>913</v>
      </c>
      <c r="J1209" s="6">
        <v>44512</v>
      </c>
      <c r="K1209">
        <v>74</v>
      </c>
      <c r="L1209" t="s">
        <v>33</v>
      </c>
      <c r="M1209">
        <f t="shared" si="36"/>
        <v>0</v>
      </c>
      <c r="N1209" s="23" t="s">
        <v>11225</v>
      </c>
      <c r="O1209" s="23" t="s">
        <v>10417</v>
      </c>
      <c r="P1209" s="23">
        <f t="shared" si="37"/>
        <v>5</v>
      </c>
    </row>
    <row r="1210" spans="1:16" x14ac:dyDescent="0.3">
      <c r="A1210">
        <v>1240</v>
      </c>
      <c r="B1210" t="s">
        <v>2605</v>
      </c>
      <c r="C1210" t="s">
        <v>3913</v>
      </c>
      <c r="D1210" t="s">
        <v>15</v>
      </c>
      <c r="E1210" t="s">
        <v>16</v>
      </c>
      <c r="F1210">
        <v>90</v>
      </c>
      <c r="G1210" t="s">
        <v>3914</v>
      </c>
      <c r="H1210" t="s">
        <v>3915</v>
      </c>
      <c r="I1210" t="s">
        <v>173</v>
      </c>
      <c r="J1210" s="6">
        <v>44480</v>
      </c>
      <c r="K1210">
        <v>28</v>
      </c>
      <c r="L1210" t="s">
        <v>159</v>
      </c>
      <c r="M1210">
        <f t="shared" si="36"/>
        <v>0</v>
      </c>
      <c r="N1210" s="23" t="s">
        <v>11226</v>
      </c>
      <c r="O1210" s="23" t="s">
        <v>10422</v>
      </c>
      <c r="P1210" s="23">
        <f t="shared" si="37"/>
        <v>4</v>
      </c>
    </row>
    <row r="1211" spans="1:16" x14ac:dyDescent="0.3">
      <c r="A1211">
        <v>1241</v>
      </c>
      <c r="B1211" t="s">
        <v>3916</v>
      </c>
      <c r="C1211" t="s">
        <v>3917</v>
      </c>
      <c r="D1211" t="s">
        <v>15</v>
      </c>
      <c r="E1211" t="s">
        <v>16</v>
      </c>
      <c r="F1211">
        <v>90</v>
      </c>
      <c r="G1211" t="s">
        <v>3918</v>
      </c>
      <c r="H1211" t="s">
        <v>302</v>
      </c>
      <c r="I1211" t="s">
        <v>303</v>
      </c>
      <c r="J1211" s="6">
        <v>44876</v>
      </c>
      <c r="K1211">
        <v>38</v>
      </c>
      <c r="L1211" t="s">
        <v>159</v>
      </c>
      <c r="M1211">
        <f t="shared" si="36"/>
        <v>0</v>
      </c>
      <c r="N1211" s="23" t="s">
        <v>11227</v>
      </c>
      <c r="O1211" s="23" t="s">
        <v>10422</v>
      </c>
      <c r="P1211" s="23">
        <f t="shared" si="37"/>
        <v>4</v>
      </c>
    </row>
    <row r="1212" spans="1:16" x14ac:dyDescent="0.3">
      <c r="A1212">
        <v>1242</v>
      </c>
      <c r="B1212" t="s">
        <v>3919</v>
      </c>
      <c r="C1212" t="s">
        <v>3920</v>
      </c>
      <c r="D1212" t="s">
        <v>51</v>
      </c>
      <c r="E1212" t="s">
        <v>16</v>
      </c>
      <c r="F1212">
        <v>30</v>
      </c>
      <c r="G1212" t="s">
        <v>14851</v>
      </c>
      <c r="H1212" t="s">
        <v>2284</v>
      </c>
      <c r="I1212" t="s">
        <v>32</v>
      </c>
      <c r="J1212" s="6">
        <v>44083</v>
      </c>
      <c r="K1212">
        <v>22</v>
      </c>
      <c r="L1212" t="s">
        <v>80</v>
      </c>
      <c r="M1212">
        <f t="shared" si="36"/>
        <v>0</v>
      </c>
      <c r="N1212" s="23" t="s">
        <v>11228</v>
      </c>
      <c r="O1212" s="23" t="s">
        <v>3369</v>
      </c>
      <c r="P1212" s="23">
        <f t="shared" si="37"/>
        <v>5</v>
      </c>
    </row>
    <row r="1213" spans="1:16" x14ac:dyDescent="0.3">
      <c r="A1213">
        <v>1243</v>
      </c>
      <c r="B1213" t="s">
        <v>1236</v>
      </c>
      <c r="C1213" t="s">
        <v>3922</v>
      </c>
      <c r="D1213" t="s">
        <v>15</v>
      </c>
      <c r="E1213" t="s">
        <v>16</v>
      </c>
      <c r="F1213">
        <v>90</v>
      </c>
      <c r="G1213" t="s">
        <v>3923</v>
      </c>
      <c r="H1213" t="s">
        <v>1716</v>
      </c>
      <c r="I1213" t="s">
        <v>425</v>
      </c>
      <c r="J1213" s="6">
        <v>43831</v>
      </c>
      <c r="K1213">
        <v>14</v>
      </c>
      <c r="L1213" t="s">
        <v>39</v>
      </c>
      <c r="M1213">
        <f t="shared" si="36"/>
        <v>0</v>
      </c>
      <c r="N1213" s="23" t="s">
        <v>11229</v>
      </c>
      <c r="O1213" s="23" t="s">
        <v>6</v>
      </c>
      <c r="P1213" s="23">
        <f t="shared" si="37"/>
        <v>6</v>
      </c>
    </row>
    <row r="1214" spans="1:16" x14ac:dyDescent="0.3">
      <c r="A1214">
        <v>1244</v>
      </c>
      <c r="B1214" t="s">
        <v>3924</v>
      </c>
      <c r="C1214" t="s">
        <v>2928</v>
      </c>
      <c r="D1214" t="s">
        <v>15</v>
      </c>
      <c r="E1214" t="s">
        <v>16</v>
      </c>
      <c r="F1214">
        <v>90</v>
      </c>
      <c r="G1214" t="s">
        <v>3925</v>
      </c>
      <c r="H1214" t="s">
        <v>726</v>
      </c>
      <c r="I1214" t="s">
        <v>32</v>
      </c>
      <c r="J1214" s="6" t="s">
        <v>14058</v>
      </c>
      <c r="K1214">
        <v>29</v>
      </c>
      <c r="L1214" t="s">
        <v>70</v>
      </c>
      <c r="M1214">
        <f t="shared" si="36"/>
        <v>0</v>
      </c>
      <c r="N1214" s="23" t="s">
        <v>11230</v>
      </c>
      <c r="O1214" s="23" t="s">
        <v>10442</v>
      </c>
      <c r="P1214" s="23">
        <f t="shared" si="37"/>
        <v>7</v>
      </c>
    </row>
    <row r="1215" spans="1:16" x14ac:dyDescent="0.3">
      <c r="A1215">
        <v>1245</v>
      </c>
      <c r="B1215" t="s">
        <v>1327</v>
      </c>
      <c r="C1215" t="s">
        <v>3357</v>
      </c>
      <c r="D1215" t="s">
        <v>28</v>
      </c>
      <c r="E1215" t="s">
        <v>29</v>
      </c>
      <c r="F1215">
        <v>60</v>
      </c>
      <c r="G1215" t="s">
        <v>3926</v>
      </c>
      <c r="H1215" t="s">
        <v>3224</v>
      </c>
      <c r="I1215" t="s">
        <v>2022</v>
      </c>
      <c r="J1215" s="6" t="s">
        <v>14059</v>
      </c>
      <c r="K1215">
        <v>54</v>
      </c>
      <c r="L1215" t="s">
        <v>33</v>
      </c>
      <c r="M1215">
        <f t="shared" si="36"/>
        <v>0</v>
      </c>
      <c r="N1215" s="23" t="s">
        <v>11231</v>
      </c>
      <c r="O1215" s="23" t="s">
        <v>2355</v>
      </c>
      <c r="P1215" s="23">
        <f t="shared" si="37"/>
        <v>4</v>
      </c>
    </row>
    <row r="1216" spans="1:16" x14ac:dyDescent="0.3">
      <c r="A1216">
        <v>1246</v>
      </c>
      <c r="B1216" t="s">
        <v>3927</v>
      </c>
      <c r="C1216" t="s">
        <v>3928</v>
      </c>
      <c r="D1216" t="s">
        <v>117</v>
      </c>
      <c r="E1216" t="s">
        <v>29</v>
      </c>
      <c r="F1216">
        <v>90</v>
      </c>
      <c r="G1216" t="s">
        <v>3929</v>
      </c>
      <c r="H1216" t="s">
        <v>890</v>
      </c>
      <c r="I1216" t="s">
        <v>178</v>
      </c>
      <c r="J1216" s="6" t="s">
        <v>13824</v>
      </c>
      <c r="K1216">
        <v>19</v>
      </c>
      <c r="L1216" t="s">
        <v>80</v>
      </c>
      <c r="M1216">
        <f t="shared" si="36"/>
        <v>0</v>
      </c>
      <c r="N1216" s="23" t="s">
        <v>11232</v>
      </c>
      <c r="O1216" s="23" t="s">
        <v>10420</v>
      </c>
      <c r="P1216" s="23">
        <f t="shared" si="37"/>
        <v>6</v>
      </c>
    </row>
    <row r="1217" spans="1:16" x14ac:dyDescent="0.3">
      <c r="A1217">
        <v>1247</v>
      </c>
      <c r="B1217" t="s">
        <v>774</v>
      </c>
      <c r="C1217" t="s">
        <v>3930</v>
      </c>
      <c r="D1217" t="s">
        <v>28</v>
      </c>
      <c r="E1217" t="s">
        <v>29</v>
      </c>
      <c r="F1217">
        <v>30</v>
      </c>
      <c r="G1217" t="s">
        <v>3931</v>
      </c>
      <c r="H1217" t="s">
        <v>3932</v>
      </c>
      <c r="I1217" t="s">
        <v>32</v>
      </c>
      <c r="J1217" s="6" t="s">
        <v>13753</v>
      </c>
      <c r="K1217">
        <v>56</v>
      </c>
      <c r="L1217" t="s">
        <v>70</v>
      </c>
      <c r="M1217">
        <f t="shared" si="36"/>
        <v>0</v>
      </c>
      <c r="N1217" s="23" t="s">
        <v>2269</v>
      </c>
      <c r="O1217" s="23" t="s">
        <v>10417</v>
      </c>
      <c r="P1217" s="23">
        <f t="shared" si="37"/>
        <v>5</v>
      </c>
    </row>
    <row r="1218" spans="1:16" x14ac:dyDescent="0.3">
      <c r="A1218">
        <v>1248</v>
      </c>
      <c r="B1218" t="s">
        <v>2086</v>
      </c>
      <c r="C1218" t="s">
        <v>3933</v>
      </c>
      <c r="D1218" t="s">
        <v>28</v>
      </c>
      <c r="E1218" t="s">
        <v>29</v>
      </c>
      <c r="F1218">
        <v>90</v>
      </c>
      <c r="G1218" t="s">
        <v>3934</v>
      </c>
      <c r="H1218" t="s">
        <v>776</v>
      </c>
      <c r="I1218" t="s">
        <v>777</v>
      </c>
      <c r="J1218" s="6" t="s">
        <v>13977</v>
      </c>
      <c r="K1218">
        <v>93</v>
      </c>
      <c r="L1218" t="s">
        <v>70</v>
      </c>
      <c r="M1218">
        <f t="shared" ref="M1218:M1281" si="38">COUNTBLANK(A1218:L1218)</f>
        <v>0</v>
      </c>
      <c r="N1218" s="23" t="s">
        <v>3934</v>
      </c>
      <c r="O1218" s="23"/>
      <c r="P1218" s="23">
        <f t="shared" ref="P1218:P1281" si="39">LEN(O1218)</f>
        <v>0</v>
      </c>
    </row>
    <row r="1219" spans="1:16" x14ac:dyDescent="0.3">
      <c r="A1219">
        <v>1249</v>
      </c>
      <c r="B1219" t="s">
        <v>2412</v>
      </c>
      <c r="C1219" t="s">
        <v>3935</v>
      </c>
      <c r="D1219" t="s">
        <v>28</v>
      </c>
      <c r="E1219" t="s">
        <v>29</v>
      </c>
      <c r="F1219">
        <v>30</v>
      </c>
      <c r="G1219" t="s">
        <v>3936</v>
      </c>
      <c r="H1219" t="s">
        <v>1940</v>
      </c>
      <c r="I1219" t="s">
        <v>294</v>
      </c>
      <c r="J1219" s="6">
        <v>44115</v>
      </c>
      <c r="K1219">
        <v>75</v>
      </c>
      <c r="L1219" t="s">
        <v>101</v>
      </c>
      <c r="M1219">
        <f t="shared" si="38"/>
        <v>0</v>
      </c>
      <c r="N1219" s="23" t="s">
        <v>11233</v>
      </c>
      <c r="O1219" s="23" t="s">
        <v>3089</v>
      </c>
      <c r="P1219" s="23">
        <f t="shared" si="39"/>
        <v>4</v>
      </c>
    </row>
    <row r="1220" spans="1:16" x14ac:dyDescent="0.3">
      <c r="A1220">
        <v>1250</v>
      </c>
      <c r="B1220" t="s">
        <v>3937</v>
      </c>
      <c r="C1220" t="s">
        <v>3938</v>
      </c>
      <c r="D1220" t="s">
        <v>51</v>
      </c>
      <c r="E1220" t="s">
        <v>16</v>
      </c>
      <c r="F1220">
        <v>90</v>
      </c>
      <c r="G1220" t="s">
        <v>3939</v>
      </c>
      <c r="H1220" t="s">
        <v>24</v>
      </c>
      <c r="I1220" t="s">
        <v>25</v>
      </c>
      <c r="J1220" s="6" t="s">
        <v>13644</v>
      </c>
      <c r="K1220">
        <v>76</v>
      </c>
      <c r="L1220" t="s">
        <v>70</v>
      </c>
      <c r="M1220">
        <f t="shared" si="38"/>
        <v>0</v>
      </c>
      <c r="N1220" s="23" t="s">
        <v>11234</v>
      </c>
      <c r="O1220" s="23" t="s">
        <v>1021</v>
      </c>
      <c r="P1220" s="23">
        <f t="shared" si="39"/>
        <v>6</v>
      </c>
    </row>
    <row r="1221" spans="1:16" x14ac:dyDescent="0.3">
      <c r="A1221">
        <v>1252</v>
      </c>
      <c r="B1221" t="s">
        <v>3940</v>
      </c>
      <c r="C1221" t="s">
        <v>3941</v>
      </c>
      <c r="D1221" t="s">
        <v>28</v>
      </c>
      <c r="E1221" t="s">
        <v>29</v>
      </c>
      <c r="F1221">
        <v>30</v>
      </c>
      <c r="G1221" t="s">
        <v>3939</v>
      </c>
      <c r="H1221" t="s">
        <v>3942</v>
      </c>
      <c r="I1221" t="s">
        <v>294</v>
      </c>
      <c r="J1221" s="6" t="s">
        <v>14060</v>
      </c>
      <c r="K1221">
        <v>87</v>
      </c>
      <c r="L1221" t="s">
        <v>80</v>
      </c>
      <c r="M1221">
        <f t="shared" si="38"/>
        <v>0</v>
      </c>
      <c r="N1221" s="23" t="s">
        <v>11234</v>
      </c>
      <c r="O1221" s="23" t="s">
        <v>1021</v>
      </c>
      <c r="P1221" s="23">
        <f t="shared" si="39"/>
        <v>6</v>
      </c>
    </row>
    <row r="1222" spans="1:16" x14ac:dyDescent="0.3">
      <c r="A1222">
        <v>1253</v>
      </c>
      <c r="B1222" t="s">
        <v>3943</v>
      </c>
      <c r="C1222" t="s">
        <v>3944</v>
      </c>
      <c r="D1222" t="s">
        <v>28</v>
      </c>
      <c r="E1222" t="s">
        <v>29</v>
      </c>
      <c r="F1222">
        <v>90</v>
      </c>
      <c r="G1222" t="s">
        <v>3945</v>
      </c>
      <c r="H1222" t="s">
        <v>3044</v>
      </c>
      <c r="I1222" t="s">
        <v>1413</v>
      </c>
      <c r="J1222" s="6" t="s">
        <v>13905</v>
      </c>
      <c r="K1222">
        <v>29</v>
      </c>
      <c r="L1222" t="s">
        <v>159</v>
      </c>
      <c r="M1222">
        <f t="shared" si="38"/>
        <v>0</v>
      </c>
      <c r="N1222" s="23" t="s">
        <v>3945</v>
      </c>
      <c r="O1222" s="23"/>
      <c r="P1222" s="23">
        <f t="shared" si="39"/>
        <v>0</v>
      </c>
    </row>
    <row r="1223" spans="1:16" x14ac:dyDescent="0.3">
      <c r="A1223">
        <v>1254</v>
      </c>
      <c r="B1223" t="s">
        <v>3946</v>
      </c>
      <c r="C1223" t="s">
        <v>3947</v>
      </c>
      <c r="D1223" t="s">
        <v>28</v>
      </c>
      <c r="E1223" t="s">
        <v>29</v>
      </c>
      <c r="F1223">
        <v>60</v>
      </c>
      <c r="G1223" t="s">
        <v>3948</v>
      </c>
      <c r="H1223" t="s">
        <v>1956</v>
      </c>
      <c r="I1223" t="s">
        <v>32</v>
      </c>
      <c r="J1223" s="6" t="s">
        <v>14061</v>
      </c>
      <c r="K1223">
        <v>64</v>
      </c>
      <c r="L1223" t="s">
        <v>54</v>
      </c>
      <c r="M1223">
        <f t="shared" si="38"/>
        <v>0</v>
      </c>
      <c r="N1223" s="23" t="s">
        <v>7774</v>
      </c>
      <c r="O1223" s="23" t="s">
        <v>10422</v>
      </c>
      <c r="P1223" s="23">
        <f t="shared" si="39"/>
        <v>4</v>
      </c>
    </row>
    <row r="1224" spans="1:16" x14ac:dyDescent="0.3">
      <c r="A1224">
        <v>1255</v>
      </c>
      <c r="B1224" t="s">
        <v>3949</v>
      </c>
      <c r="C1224" t="s">
        <v>3744</v>
      </c>
      <c r="D1224" t="s">
        <v>15</v>
      </c>
      <c r="E1224" t="s">
        <v>16</v>
      </c>
      <c r="F1224">
        <v>60</v>
      </c>
      <c r="G1224" t="s">
        <v>3950</v>
      </c>
      <c r="H1224" t="s">
        <v>3951</v>
      </c>
      <c r="I1224" t="s">
        <v>1576</v>
      </c>
      <c r="J1224" s="6" t="s">
        <v>13744</v>
      </c>
      <c r="K1224">
        <v>31</v>
      </c>
      <c r="L1224" t="s">
        <v>54</v>
      </c>
      <c r="M1224">
        <f t="shared" si="38"/>
        <v>0</v>
      </c>
      <c r="N1224" s="23" t="s">
        <v>11235</v>
      </c>
      <c r="O1224" s="23" t="s">
        <v>10425</v>
      </c>
      <c r="P1224" s="23">
        <f t="shared" si="39"/>
        <v>3</v>
      </c>
    </row>
    <row r="1225" spans="1:16" x14ac:dyDescent="0.3">
      <c r="A1225">
        <v>1256</v>
      </c>
      <c r="B1225" t="s">
        <v>3952</v>
      </c>
      <c r="C1225" t="s">
        <v>3953</v>
      </c>
      <c r="D1225" t="s">
        <v>28</v>
      </c>
      <c r="E1225" t="s">
        <v>29</v>
      </c>
      <c r="F1225">
        <v>30</v>
      </c>
      <c r="G1225" t="s">
        <v>3954</v>
      </c>
      <c r="H1225" t="s">
        <v>1457</v>
      </c>
      <c r="I1225" t="s">
        <v>187</v>
      </c>
      <c r="J1225" s="6" t="s">
        <v>13711</v>
      </c>
      <c r="K1225">
        <v>85</v>
      </c>
      <c r="L1225" t="s">
        <v>70</v>
      </c>
      <c r="M1225">
        <f t="shared" si="38"/>
        <v>0</v>
      </c>
      <c r="N1225" s="23" t="s">
        <v>11236</v>
      </c>
      <c r="O1225" s="23" t="s">
        <v>10422</v>
      </c>
      <c r="P1225" s="23">
        <f t="shared" si="39"/>
        <v>4</v>
      </c>
    </row>
    <row r="1226" spans="1:16" x14ac:dyDescent="0.3">
      <c r="A1226">
        <v>1257</v>
      </c>
      <c r="B1226" t="s">
        <v>3955</v>
      </c>
      <c r="C1226" t="s">
        <v>3956</v>
      </c>
      <c r="D1226" t="s">
        <v>41</v>
      </c>
      <c r="E1226" t="s">
        <v>16</v>
      </c>
      <c r="F1226">
        <v>90</v>
      </c>
      <c r="G1226" t="s">
        <v>3957</v>
      </c>
      <c r="H1226" t="s">
        <v>3958</v>
      </c>
      <c r="I1226" t="s">
        <v>32</v>
      </c>
      <c r="J1226" s="6" t="s">
        <v>13822</v>
      </c>
      <c r="K1226">
        <v>36</v>
      </c>
      <c r="L1226" t="s">
        <v>45</v>
      </c>
      <c r="M1226">
        <f t="shared" si="38"/>
        <v>0</v>
      </c>
      <c r="N1226" s="23" t="s">
        <v>11237</v>
      </c>
      <c r="O1226" s="23" t="s">
        <v>10420</v>
      </c>
      <c r="P1226" s="23">
        <f t="shared" si="39"/>
        <v>6</v>
      </c>
    </row>
    <row r="1227" spans="1:16" x14ac:dyDescent="0.3">
      <c r="A1227">
        <v>1258</v>
      </c>
      <c r="B1227" t="s">
        <v>3959</v>
      </c>
      <c r="C1227" t="s">
        <v>422</v>
      </c>
      <c r="D1227" t="s">
        <v>28</v>
      </c>
      <c r="E1227" t="s">
        <v>29</v>
      </c>
      <c r="F1227">
        <v>90</v>
      </c>
      <c r="G1227" t="s">
        <v>3960</v>
      </c>
      <c r="H1227" t="s">
        <v>2893</v>
      </c>
      <c r="I1227" t="s">
        <v>32</v>
      </c>
      <c r="J1227" s="6" t="s">
        <v>14062</v>
      </c>
      <c r="K1227">
        <v>54</v>
      </c>
      <c r="L1227" t="s">
        <v>101</v>
      </c>
      <c r="M1227">
        <f t="shared" si="38"/>
        <v>0</v>
      </c>
      <c r="N1227" s="23" t="s">
        <v>11237</v>
      </c>
      <c r="O1227" s="23" t="s">
        <v>10453</v>
      </c>
      <c r="P1227" s="23">
        <f t="shared" si="39"/>
        <v>7</v>
      </c>
    </row>
    <row r="1228" spans="1:16" x14ac:dyDescent="0.3">
      <c r="A1228">
        <v>1259</v>
      </c>
      <c r="B1228" t="s">
        <v>179</v>
      </c>
      <c r="C1228" t="s">
        <v>1179</v>
      </c>
      <c r="D1228" t="s">
        <v>28</v>
      </c>
      <c r="E1228" t="s">
        <v>29</v>
      </c>
      <c r="F1228">
        <v>30</v>
      </c>
      <c r="G1228" t="s">
        <v>3961</v>
      </c>
      <c r="H1228" t="s">
        <v>1374</v>
      </c>
      <c r="I1228" t="s">
        <v>294</v>
      </c>
      <c r="J1228" s="6" t="s">
        <v>14063</v>
      </c>
      <c r="K1228">
        <v>38</v>
      </c>
      <c r="L1228" t="s">
        <v>101</v>
      </c>
      <c r="M1228">
        <f t="shared" si="38"/>
        <v>0</v>
      </c>
      <c r="N1228" s="23" t="s">
        <v>11238</v>
      </c>
      <c r="O1228" s="23" t="s">
        <v>3780</v>
      </c>
      <c r="P1228" s="23">
        <f t="shared" si="39"/>
        <v>5</v>
      </c>
    </row>
    <row r="1229" spans="1:16" x14ac:dyDescent="0.3">
      <c r="A1229">
        <v>1260</v>
      </c>
      <c r="B1229" t="s">
        <v>3962</v>
      </c>
      <c r="C1229" t="s">
        <v>281</v>
      </c>
      <c r="D1229" t="s">
        <v>28</v>
      </c>
      <c r="E1229" t="s">
        <v>29</v>
      </c>
      <c r="F1229">
        <v>30</v>
      </c>
      <c r="G1229" t="s">
        <v>3961</v>
      </c>
      <c r="H1229" t="s">
        <v>2633</v>
      </c>
      <c r="I1229" t="s">
        <v>32</v>
      </c>
      <c r="J1229" s="6" t="s">
        <v>14064</v>
      </c>
      <c r="K1229">
        <v>35</v>
      </c>
      <c r="L1229" t="s">
        <v>39</v>
      </c>
      <c r="M1229">
        <f t="shared" si="38"/>
        <v>0</v>
      </c>
      <c r="N1229" s="23" t="s">
        <v>11238</v>
      </c>
      <c r="O1229" s="23" t="s">
        <v>3780</v>
      </c>
      <c r="P1229" s="23">
        <f t="shared" si="39"/>
        <v>5</v>
      </c>
    </row>
    <row r="1230" spans="1:16" x14ac:dyDescent="0.3">
      <c r="A1230">
        <v>1261</v>
      </c>
      <c r="B1230" t="s">
        <v>3963</v>
      </c>
      <c r="C1230" t="s">
        <v>1010</v>
      </c>
      <c r="D1230" t="s">
        <v>51</v>
      </c>
      <c r="E1230" t="s">
        <v>16</v>
      </c>
      <c r="F1230">
        <v>90</v>
      </c>
      <c r="G1230" t="s">
        <v>3964</v>
      </c>
      <c r="H1230" t="s">
        <v>849</v>
      </c>
      <c r="I1230" t="s">
        <v>124</v>
      </c>
      <c r="J1230" s="6" t="s">
        <v>14033</v>
      </c>
      <c r="K1230">
        <v>26</v>
      </c>
      <c r="L1230" t="s">
        <v>70</v>
      </c>
      <c r="M1230">
        <f t="shared" si="38"/>
        <v>0</v>
      </c>
      <c r="N1230" s="23" t="s">
        <v>11238</v>
      </c>
      <c r="O1230" s="23" t="s">
        <v>10422</v>
      </c>
      <c r="P1230" s="23">
        <f t="shared" si="39"/>
        <v>4</v>
      </c>
    </row>
    <row r="1231" spans="1:16" x14ac:dyDescent="0.3">
      <c r="A1231">
        <v>1262</v>
      </c>
      <c r="B1231" t="s">
        <v>3740</v>
      </c>
      <c r="C1231" t="s">
        <v>3965</v>
      </c>
      <c r="D1231" t="s">
        <v>15</v>
      </c>
      <c r="E1231" t="s">
        <v>16</v>
      </c>
      <c r="F1231">
        <v>60</v>
      </c>
      <c r="G1231" t="s">
        <v>3966</v>
      </c>
      <c r="H1231" t="s">
        <v>363</v>
      </c>
      <c r="I1231" t="s">
        <v>110</v>
      </c>
      <c r="J1231" s="6" t="s">
        <v>14016</v>
      </c>
      <c r="K1231">
        <v>78</v>
      </c>
      <c r="L1231" t="s">
        <v>54</v>
      </c>
      <c r="M1231">
        <f t="shared" si="38"/>
        <v>0</v>
      </c>
      <c r="N1231" s="23" t="s">
        <v>2401</v>
      </c>
      <c r="O1231" s="23" t="s">
        <v>10422</v>
      </c>
      <c r="P1231" s="23">
        <f t="shared" si="39"/>
        <v>4</v>
      </c>
    </row>
    <row r="1232" spans="1:16" x14ac:dyDescent="0.3">
      <c r="A1232">
        <v>1263</v>
      </c>
      <c r="B1232" t="s">
        <v>3967</v>
      </c>
      <c r="C1232" t="s">
        <v>3968</v>
      </c>
      <c r="D1232" t="s">
        <v>28</v>
      </c>
      <c r="E1232" t="s">
        <v>29</v>
      </c>
      <c r="F1232">
        <v>90</v>
      </c>
      <c r="G1232" t="s">
        <v>14498</v>
      </c>
      <c r="H1232" t="s">
        <v>84</v>
      </c>
      <c r="I1232" t="s">
        <v>32</v>
      </c>
      <c r="J1232" s="6" t="s">
        <v>14065</v>
      </c>
      <c r="K1232">
        <v>90</v>
      </c>
      <c r="L1232" t="s">
        <v>54</v>
      </c>
      <c r="M1232">
        <f t="shared" si="38"/>
        <v>0</v>
      </c>
      <c r="N1232" s="23" t="s">
        <v>11239</v>
      </c>
      <c r="O1232" s="23" t="s">
        <v>10449</v>
      </c>
      <c r="P1232" s="23">
        <f t="shared" si="39"/>
        <v>7</v>
      </c>
    </row>
    <row r="1233" spans="1:16" x14ac:dyDescent="0.3">
      <c r="A1233">
        <v>1264</v>
      </c>
      <c r="B1233" t="s">
        <v>3970</v>
      </c>
      <c r="C1233" t="s">
        <v>3971</v>
      </c>
      <c r="D1233" t="s">
        <v>15</v>
      </c>
      <c r="E1233" t="s">
        <v>16</v>
      </c>
      <c r="F1233">
        <v>60</v>
      </c>
      <c r="G1233" t="s">
        <v>3972</v>
      </c>
      <c r="H1233" t="s">
        <v>1034</v>
      </c>
      <c r="I1233" t="s">
        <v>1035</v>
      </c>
      <c r="J1233" s="6" t="s">
        <v>13750</v>
      </c>
      <c r="K1233">
        <v>85</v>
      </c>
      <c r="L1233" t="s">
        <v>39</v>
      </c>
      <c r="M1233">
        <f t="shared" si="38"/>
        <v>0</v>
      </c>
      <c r="N1233" s="23" t="s">
        <v>11240</v>
      </c>
      <c r="O1233" s="23" t="s">
        <v>3089</v>
      </c>
      <c r="P1233" s="23">
        <f t="shared" si="39"/>
        <v>4</v>
      </c>
    </row>
    <row r="1234" spans="1:16" x14ac:dyDescent="0.3">
      <c r="A1234">
        <v>1265</v>
      </c>
      <c r="B1234" t="s">
        <v>3973</v>
      </c>
      <c r="C1234" t="s">
        <v>3009</v>
      </c>
      <c r="D1234" t="s">
        <v>28</v>
      </c>
      <c r="E1234" t="s">
        <v>29</v>
      </c>
      <c r="F1234">
        <v>90</v>
      </c>
      <c r="G1234" t="s">
        <v>3974</v>
      </c>
      <c r="H1234" t="s">
        <v>1218</v>
      </c>
      <c r="I1234" t="s">
        <v>294</v>
      </c>
      <c r="J1234" s="6" t="s">
        <v>13888</v>
      </c>
      <c r="K1234">
        <v>77</v>
      </c>
      <c r="L1234" t="s">
        <v>101</v>
      </c>
      <c r="M1234">
        <f t="shared" si="38"/>
        <v>0</v>
      </c>
      <c r="N1234" s="23" t="s">
        <v>11241</v>
      </c>
      <c r="O1234" s="23" t="s">
        <v>10422</v>
      </c>
      <c r="P1234" s="23">
        <f t="shared" si="39"/>
        <v>4</v>
      </c>
    </row>
    <row r="1235" spans="1:16" x14ac:dyDescent="0.3">
      <c r="A1235">
        <v>1266</v>
      </c>
      <c r="B1235" t="s">
        <v>1458</v>
      </c>
      <c r="C1235" t="s">
        <v>3581</v>
      </c>
      <c r="D1235" t="s">
        <v>28</v>
      </c>
      <c r="E1235" t="s">
        <v>29</v>
      </c>
      <c r="F1235">
        <v>30</v>
      </c>
      <c r="G1235" t="s">
        <v>3975</v>
      </c>
      <c r="H1235" t="s">
        <v>3976</v>
      </c>
      <c r="I1235" t="s">
        <v>173</v>
      </c>
      <c r="J1235" s="6" t="s">
        <v>13992</v>
      </c>
      <c r="K1235">
        <v>37</v>
      </c>
      <c r="L1235" t="s">
        <v>80</v>
      </c>
      <c r="M1235">
        <f t="shared" si="38"/>
        <v>0</v>
      </c>
      <c r="N1235" s="23" t="s">
        <v>11242</v>
      </c>
      <c r="O1235" s="23" t="s">
        <v>6</v>
      </c>
      <c r="P1235" s="23">
        <f t="shared" si="39"/>
        <v>6</v>
      </c>
    </row>
    <row r="1236" spans="1:16" x14ac:dyDescent="0.3">
      <c r="A1236">
        <v>1267</v>
      </c>
      <c r="B1236" t="s">
        <v>3977</v>
      </c>
      <c r="C1236" t="s">
        <v>2635</v>
      </c>
      <c r="D1236" t="s">
        <v>15</v>
      </c>
      <c r="E1236" t="s">
        <v>16</v>
      </c>
      <c r="F1236">
        <v>30</v>
      </c>
      <c r="G1236" t="s">
        <v>3978</v>
      </c>
      <c r="H1236" t="s">
        <v>2121</v>
      </c>
      <c r="I1236" t="s">
        <v>38</v>
      </c>
      <c r="J1236" s="6">
        <v>44051</v>
      </c>
      <c r="K1236">
        <v>43</v>
      </c>
      <c r="L1236" t="s">
        <v>70</v>
      </c>
      <c r="M1236">
        <f t="shared" si="38"/>
        <v>0</v>
      </c>
      <c r="N1236" s="23" t="s">
        <v>11243</v>
      </c>
      <c r="O1236" s="23" t="s">
        <v>10468</v>
      </c>
      <c r="P1236" s="23">
        <f t="shared" si="39"/>
        <v>8</v>
      </c>
    </row>
    <row r="1237" spans="1:16" x14ac:dyDescent="0.3">
      <c r="A1237">
        <v>1268</v>
      </c>
      <c r="B1237" t="s">
        <v>3979</v>
      </c>
      <c r="C1237" t="s">
        <v>3201</v>
      </c>
      <c r="D1237" t="s">
        <v>15</v>
      </c>
      <c r="E1237" t="s">
        <v>16</v>
      </c>
      <c r="F1237">
        <v>30</v>
      </c>
      <c r="G1237" t="s">
        <v>3980</v>
      </c>
      <c r="H1237" t="s">
        <v>2633</v>
      </c>
      <c r="I1237" t="s">
        <v>32</v>
      </c>
      <c r="J1237" s="6">
        <v>44781</v>
      </c>
      <c r="K1237">
        <v>21</v>
      </c>
      <c r="L1237" t="s">
        <v>159</v>
      </c>
      <c r="M1237">
        <f t="shared" si="38"/>
        <v>0</v>
      </c>
      <c r="N1237" s="23" t="s">
        <v>11244</v>
      </c>
      <c r="O1237" s="23" t="s">
        <v>3089</v>
      </c>
      <c r="P1237" s="23">
        <f t="shared" si="39"/>
        <v>4</v>
      </c>
    </row>
    <row r="1238" spans="1:16" x14ac:dyDescent="0.3">
      <c r="A1238">
        <v>1269</v>
      </c>
      <c r="B1238" t="s">
        <v>3981</v>
      </c>
      <c r="C1238" t="s">
        <v>3111</v>
      </c>
      <c r="D1238" t="s">
        <v>51</v>
      </c>
      <c r="E1238" t="s">
        <v>16</v>
      </c>
      <c r="F1238">
        <v>30</v>
      </c>
      <c r="G1238" t="s">
        <v>3982</v>
      </c>
      <c r="H1238" t="s">
        <v>288</v>
      </c>
      <c r="I1238" t="s">
        <v>32</v>
      </c>
      <c r="J1238" s="6" t="s">
        <v>13830</v>
      </c>
      <c r="K1238">
        <v>91</v>
      </c>
      <c r="L1238" t="s">
        <v>20</v>
      </c>
      <c r="M1238">
        <f t="shared" si="38"/>
        <v>0</v>
      </c>
      <c r="N1238" s="23" t="s">
        <v>11245</v>
      </c>
      <c r="O1238" s="23" t="s">
        <v>6</v>
      </c>
      <c r="P1238" s="23">
        <f t="shared" si="39"/>
        <v>6</v>
      </c>
    </row>
    <row r="1239" spans="1:16" x14ac:dyDescent="0.3">
      <c r="A1239">
        <v>1270</v>
      </c>
      <c r="B1239" t="s">
        <v>2103</v>
      </c>
      <c r="C1239" t="s">
        <v>1066</v>
      </c>
      <c r="D1239" t="s">
        <v>92</v>
      </c>
      <c r="E1239" t="s">
        <v>16</v>
      </c>
      <c r="F1239">
        <v>30</v>
      </c>
      <c r="G1239" t="s">
        <v>3983</v>
      </c>
      <c r="H1239" t="s">
        <v>3984</v>
      </c>
      <c r="I1239" t="s">
        <v>32</v>
      </c>
      <c r="J1239" s="6">
        <v>44144</v>
      </c>
      <c r="K1239">
        <v>38</v>
      </c>
      <c r="L1239" t="s">
        <v>70</v>
      </c>
      <c r="M1239">
        <f t="shared" si="38"/>
        <v>0</v>
      </c>
      <c r="N1239" s="23" t="s">
        <v>11246</v>
      </c>
      <c r="O1239" s="23" t="s">
        <v>10453</v>
      </c>
      <c r="P1239" s="23">
        <f t="shared" si="39"/>
        <v>7</v>
      </c>
    </row>
    <row r="1240" spans="1:16" x14ac:dyDescent="0.3">
      <c r="A1240">
        <v>1271</v>
      </c>
      <c r="B1240" t="s">
        <v>3985</v>
      </c>
      <c r="C1240" t="s">
        <v>2091</v>
      </c>
      <c r="D1240" t="s">
        <v>15</v>
      </c>
      <c r="E1240" t="s">
        <v>16</v>
      </c>
      <c r="F1240">
        <v>30</v>
      </c>
      <c r="G1240" t="s">
        <v>14499</v>
      </c>
      <c r="H1240" t="s">
        <v>3987</v>
      </c>
      <c r="I1240" t="s">
        <v>554</v>
      </c>
      <c r="J1240" s="6" t="s">
        <v>13987</v>
      </c>
      <c r="K1240">
        <v>26</v>
      </c>
      <c r="L1240" t="s">
        <v>70</v>
      </c>
      <c r="M1240">
        <f t="shared" si="38"/>
        <v>0</v>
      </c>
      <c r="N1240" s="23" t="s">
        <v>11247</v>
      </c>
      <c r="O1240" s="23" t="s">
        <v>10422</v>
      </c>
      <c r="P1240" s="23">
        <f t="shared" si="39"/>
        <v>4</v>
      </c>
    </row>
    <row r="1241" spans="1:16" x14ac:dyDescent="0.3">
      <c r="A1241">
        <v>1272</v>
      </c>
      <c r="B1241" t="s">
        <v>3988</v>
      </c>
      <c r="C1241" t="s">
        <v>3989</v>
      </c>
      <c r="D1241" t="s">
        <v>51</v>
      </c>
      <c r="E1241" t="s">
        <v>16</v>
      </c>
      <c r="F1241">
        <v>90</v>
      </c>
      <c r="G1241" t="s">
        <v>3990</v>
      </c>
      <c r="H1241" t="s">
        <v>3991</v>
      </c>
      <c r="I1241" t="s">
        <v>32</v>
      </c>
      <c r="J1241" s="6" t="s">
        <v>14066</v>
      </c>
      <c r="K1241">
        <v>50</v>
      </c>
      <c r="L1241" t="s">
        <v>64</v>
      </c>
      <c r="M1241">
        <f t="shared" si="38"/>
        <v>0</v>
      </c>
      <c r="N1241" s="23" t="s">
        <v>11248</v>
      </c>
      <c r="O1241" s="23" t="s">
        <v>10430</v>
      </c>
      <c r="P1241" s="23">
        <f t="shared" si="39"/>
        <v>9</v>
      </c>
    </row>
    <row r="1242" spans="1:16" x14ac:dyDescent="0.3">
      <c r="A1242">
        <v>1273</v>
      </c>
      <c r="B1242" t="s">
        <v>3992</v>
      </c>
      <c r="C1242" t="s">
        <v>313</v>
      </c>
      <c r="D1242" t="s">
        <v>28</v>
      </c>
      <c r="E1242" t="s">
        <v>29</v>
      </c>
      <c r="F1242">
        <v>30</v>
      </c>
      <c r="G1242" t="s">
        <v>3993</v>
      </c>
      <c r="H1242" t="s">
        <v>2603</v>
      </c>
      <c r="I1242" t="s">
        <v>2604</v>
      </c>
      <c r="J1242" s="6" t="s">
        <v>13892</v>
      </c>
      <c r="K1242">
        <v>18</v>
      </c>
      <c r="L1242" t="s">
        <v>101</v>
      </c>
      <c r="M1242">
        <f t="shared" si="38"/>
        <v>0</v>
      </c>
      <c r="N1242" s="23" t="s">
        <v>11248</v>
      </c>
      <c r="O1242" s="23" t="s">
        <v>3222</v>
      </c>
      <c r="P1242" s="23">
        <f t="shared" si="39"/>
        <v>4</v>
      </c>
    </row>
    <row r="1243" spans="1:16" x14ac:dyDescent="0.3">
      <c r="A1243">
        <v>1274</v>
      </c>
      <c r="B1243" t="s">
        <v>3994</v>
      </c>
      <c r="C1243" t="s">
        <v>3843</v>
      </c>
      <c r="D1243" t="s">
        <v>15</v>
      </c>
      <c r="E1243" t="s">
        <v>16</v>
      </c>
      <c r="F1243">
        <v>30</v>
      </c>
      <c r="G1243" t="s">
        <v>3995</v>
      </c>
      <c r="H1243" t="s">
        <v>3996</v>
      </c>
      <c r="I1243" t="s">
        <v>294</v>
      </c>
      <c r="J1243" s="6" t="s">
        <v>13879</v>
      </c>
      <c r="K1243">
        <v>59</v>
      </c>
      <c r="L1243" t="s">
        <v>70</v>
      </c>
      <c r="M1243">
        <f t="shared" si="38"/>
        <v>0</v>
      </c>
      <c r="N1243" s="23" t="s">
        <v>11248</v>
      </c>
      <c r="O1243" s="23" t="s">
        <v>10549</v>
      </c>
      <c r="P1243" s="23">
        <f t="shared" si="39"/>
        <v>3</v>
      </c>
    </row>
    <row r="1244" spans="1:16" x14ac:dyDescent="0.3">
      <c r="A1244">
        <v>1275</v>
      </c>
      <c r="B1244" t="s">
        <v>2251</v>
      </c>
      <c r="C1244" t="s">
        <v>3997</v>
      </c>
      <c r="D1244" t="s">
        <v>28</v>
      </c>
      <c r="E1244" t="s">
        <v>29</v>
      </c>
      <c r="F1244">
        <v>30</v>
      </c>
      <c r="G1244" t="s">
        <v>14304</v>
      </c>
      <c r="H1244" t="s">
        <v>641</v>
      </c>
      <c r="I1244" t="s">
        <v>294</v>
      </c>
      <c r="J1244" s="6">
        <v>44325</v>
      </c>
      <c r="K1244">
        <v>86</v>
      </c>
      <c r="L1244" t="s">
        <v>39</v>
      </c>
      <c r="M1244">
        <f t="shared" si="38"/>
        <v>0</v>
      </c>
      <c r="N1244" s="23" t="s">
        <v>11249</v>
      </c>
      <c r="O1244" s="23" t="s">
        <v>10438</v>
      </c>
      <c r="P1244" s="23">
        <f t="shared" si="39"/>
        <v>5</v>
      </c>
    </row>
    <row r="1245" spans="1:16" x14ac:dyDescent="0.3">
      <c r="A1245">
        <v>1276</v>
      </c>
      <c r="B1245" t="s">
        <v>3999</v>
      </c>
      <c r="C1245" t="s">
        <v>4000</v>
      </c>
      <c r="D1245" t="s">
        <v>28</v>
      </c>
      <c r="E1245" t="s">
        <v>29</v>
      </c>
      <c r="F1245">
        <v>30</v>
      </c>
      <c r="G1245" t="s">
        <v>4001</v>
      </c>
      <c r="H1245" t="s">
        <v>1434</v>
      </c>
      <c r="I1245" t="s">
        <v>1435</v>
      </c>
      <c r="J1245" s="6">
        <v>44876</v>
      </c>
      <c r="K1245">
        <v>2</v>
      </c>
      <c r="L1245" t="s">
        <v>80</v>
      </c>
      <c r="M1245">
        <f t="shared" si="38"/>
        <v>0</v>
      </c>
      <c r="N1245" s="23" t="s">
        <v>11250</v>
      </c>
      <c r="O1245" s="23" t="s">
        <v>6</v>
      </c>
      <c r="P1245" s="23">
        <f t="shared" si="39"/>
        <v>6</v>
      </c>
    </row>
    <row r="1246" spans="1:16" x14ac:dyDescent="0.3">
      <c r="A1246">
        <v>1277</v>
      </c>
      <c r="B1246" t="s">
        <v>4002</v>
      </c>
      <c r="C1246" t="s">
        <v>1097</v>
      </c>
      <c r="D1246" t="s">
        <v>51</v>
      </c>
      <c r="E1246" t="s">
        <v>16</v>
      </c>
      <c r="F1246">
        <v>90</v>
      </c>
      <c r="G1246" t="s">
        <v>4003</v>
      </c>
      <c r="H1246" t="s">
        <v>2026</v>
      </c>
      <c r="I1246" t="s">
        <v>1078</v>
      </c>
      <c r="J1246" s="6">
        <v>44868</v>
      </c>
      <c r="K1246">
        <v>19</v>
      </c>
      <c r="L1246" t="s">
        <v>39</v>
      </c>
      <c r="M1246">
        <f t="shared" si="38"/>
        <v>0</v>
      </c>
      <c r="N1246" s="23" t="s">
        <v>11251</v>
      </c>
      <c r="O1246" s="23" t="s">
        <v>10422</v>
      </c>
      <c r="P1246" s="23">
        <f t="shared" si="39"/>
        <v>4</v>
      </c>
    </row>
    <row r="1247" spans="1:16" x14ac:dyDescent="0.3">
      <c r="A1247">
        <v>1278</v>
      </c>
      <c r="B1247" t="s">
        <v>4004</v>
      </c>
      <c r="C1247" t="s">
        <v>4005</v>
      </c>
      <c r="D1247" t="s">
        <v>28</v>
      </c>
      <c r="E1247" t="s">
        <v>29</v>
      </c>
      <c r="F1247">
        <v>30</v>
      </c>
      <c r="G1247" t="s">
        <v>4006</v>
      </c>
      <c r="H1247" t="s">
        <v>4007</v>
      </c>
      <c r="I1247" t="s">
        <v>294</v>
      </c>
      <c r="J1247" s="6">
        <v>44387</v>
      </c>
      <c r="K1247">
        <v>22</v>
      </c>
      <c r="L1247" t="s">
        <v>101</v>
      </c>
      <c r="M1247">
        <f t="shared" si="38"/>
        <v>0</v>
      </c>
      <c r="N1247" s="23" t="s">
        <v>11252</v>
      </c>
      <c r="O1247" s="23" t="s">
        <v>10438</v>
      </c>
      <c r="P1247" s="23">
        <f t="shared" si="39"/>
        <v>5</v>
      </c>
    </row>
    <row r="1248" spans="1:16" x14ac:dyDescent="0.3">
      <c r="A1248">
        <v>1279</v>
      </c>
      <c r="B1248" t="s">
        <v>4008</v>
      </c>
      <c r="C1248" t="s">
        <v>4009</v>
      </c>
      <c r="D1248" t="s">
        <v>28</v>
      </c>
      <c r="E1248" t="s">
        <v>29</v>
      </c>
      <c r="F1248">
        <v>30</v>
      </c>
      <c r="G1248" t="s">
        <v>4010</v>
      </c>
      <c r="H1248" t="s">
        <v>4011</v>
      </c>
      <c r="I1248" t="s">
        <v>32</v>
      </c>
      <c r="J1248" s="6">
        <v>43925</v>
      </c>
      <c r="K1248">
        <v>79</v>
      </c>
      <c r="L1248" t="s">
        <v>45</v>
      </c>
      <c r="M1248">
        <f t="shared" si="38"/>
        <v>0</v>
      </c>
      <c r="N1248" s="23" t="s">
        <v>5001</v>
      </c>
      <c r="O1248" s="23" t="s">
        <v>6</v>
      </c>
      <c r="P1248" s="23">
        <f t="shared" si="39"/>
        <v>6</v>
      </c>
    </row>
    <row r="1249" spans="1:16" x14ac:dyDescent="0.3">
      <c r="A1249">
        <v>1280</v>
      </c>
      <c r="B1249" t="s">
        <v>222</v>
      </c>
      <c r="C1249" t="s">
        <v>3447</v>
      </c>
      <c r="D1249" t="s">
        <v>28</v>
      </c>
      <c r="E1249" t="s">
        <v>29</v>
      </c>
      <c r="F1249">
        <v>90</v>
      </c>
      <c r="G1249" t="s">
        <v>4012</v>
      </c>
      <c r="H1249" t="s">
        <v>4007</v>
      </c>
      <c r="I1249" t="s">
        <v>294</v>
      </c>
      <c r="J1249" s="6" t="s">
        <v>13792</v>
      </c>
      <c r="K1249">
        <v>93</v>
      </c>
      <c r="L1249" t="s">
        <v>54</v>
      </c>
      <c r="M1249">
        <f t="shared" si="38"/>
        <v>0</v>
      </c>
      <c r="N1249" s="23" t="s">
        <v>11253</v>
      </c>
      <c r="O1249" s="23" t="s">
        <v>6</v>
      </c>
      <c r="P1249" s="23">
        <f t="shared" si="39"/>
        <v>6</v>
      </c>
    </row>
    <row r="1250" spans="1:16" x14ac:dyDescent="0.3">
      <c r="A1250">
        <v>1281</v>
      </c>
      <c r="B1250" t="s">
        <v>4013</v>
      </c>
      <c r="C1250" t="s">
        <v>4014</v>
      </c>
      <c r="D1250" t="s">
        <v>15</v>
      </c>
      <c r="E1250" t="s">
        <v>16</v>
      </c>
      <c r="F1250">
        <v>30</v>
      </c>
      <c r="G1250" t="s">
        <v>14500</v>
      </c>
      <c r="H1250" t="s">
        <v>3002</v>
      </c>
      <c r="I1250" t="s">
        <v>32</v>
      </c>
      <c r="J1250" s="6" t="s">
        <v>13648</v>
      </c>
      <c r="K1250">
        <v>57</v>
      </c>
      <c r="L1250" t="s">
        <v>70</v>
      </c>
      <c r="M1250">
        <f t="shared" si="38"/>
        <v>0</v>
      </c>
      <c r="N1250" s="23" t="s">
        <v>11254</v>
      </c>
      <c r="O1250" s="23" t="s">
        <v>10454</v>
      </c>
      <c r="P1250" s="23">
        <f t="shared" si="39"/>
        <v>4</v>
      </c>
    </row>
    <row r="1251" spans="1:16" x14ac:dyDescent="0.3">
      <c r="A1251">
        <v>1282</v>
      </c>
      <c r="B1251" t="s">
        <v>4016</v>
      </c>
      <c r="C1251" t="s">
        <v>1826</v>
      </c>
      <c r="D1251" t="s">
        <v>28</v>
      </c>
      <c r="E1251" t="s">
        <v>29</v>
      </c>
      <c r="F1251">
        <v>60</v>
      </c>
      <c r="G1251" t="s">
        <v>4017</v>
      </c>
      <c r="H1251" t="s">
        <v>3384</v>
      </c>
      <c r="I1251" t="s">
        <v>32</v>
      </c>
      <c r="J1251" s="6">
        <v>44086</v>
      </c>
      <c r="K1251">
        <v>72</v>
      </c>
      <c r="L1251" t="s">
        <v>101</v>
      </c>
      <c r="M1251">
        <f t="shared" si="38"/>
        <v>0</v>
      </c>
      <c r="N1251" s="23" t="s">
        <v>3478</v>
      </c>
      <c r="O1251" s="23" t="s">
        <v>6</v>
      </c>
      <c r="P1251" s="23">
        <f t="shared" si="39"/>
        <v>6</v>
      </c>
    </row>
    <row r="1252" spans="1:16" x14ac:dyDescent="0.3">
      <c r="A1252">
        <v>1283</v>
      </c>
      <c r="B1252" t="s">
        <v>4018</v>
      </c>
      <c r="C1252" t="s">
        <v>2980</v>
      </c>
      <c r="D1252" t="s">
        <v>28</v>
      </c>
      <c r="E1252" t="s">
        <v>29</v>
      </c>
      <c r="F1252">
        <v>60</v>
      </c>
      <c r="G1252" t="s">
        <v>4019</v>
      </c>
      <c r="H1252" t="s">
        <v>4020</v>
      </c>
      <c r="I1252" t="s">
        <v>173</v>
      </c>
      <c r="J1252" s="6">
        <v>44354</v>
      </c>
      <c r="K1252">
        <v>71</v>
      </c>
      <c r="L1252" t="s">
        <v>20</v>
      </c>
      <c r="M1252">
        <f t="shared" si="38"/>
        <v>0</v>
      </c>
      <c r="N1252" s="23" t="s">
        <v>596</v>
      </c>
      <c r="O1252" s="23" t="s">
        <v>6</v>
      </c>
      <c r="P1252" s="23">
        <f t="shared" si="39"/>
        <v>6</v>
      </c>
    </row>
    <row r="1253" spans="1:16" x14ac:dyDescent="0.3">
      <c r="A1253">
        <v>1284</v>
      </c>
      <c r="B1253" t="s">
        <v>4021</v>
      </c>
      <c r="C1253" t="s">
        <v>1263</v>
      </c>
      <c r="D1253" t="s">
        <v>15</v>
      </c>
      <c r="E1253" t="s">
        <v>16</v>
      </c>
      <c r="F1253">
        <v>30</v>
      </c>
      <c r="G1253" t="s">
        <v>14852</v>
      </c>
      <c r="H1253" t="s">
        <v>3480</v>
      </c>
      <c r="I1253" t="s">
        <v>187</v>
      </c>
      <c r="J1253" s="6" t="s">
        <v>14067</v>
      </c>
      <c r="K1253">
        <v>58</v>
      </c>
      <c r="L1253" t="s">
        <v>159</v>
      </c>
      <c r="M1253">
        <f t="shared" si="38"/>
        <v>0</v>
      </c>
      <c r="N1253" s="23" t="s">
        <v>11255</v>
      </c>
      <c r="O1253" s="23" t="s">
        <v>10632</v>
      </c>
      <c r="P1253" s="23">
        <f t="shared" si="39"/>
        <v>4</v>
      </c>
    </row>
    <row r="1254" spans="1:16" x14ac:dyDescent="0.3">
      <c r="A1254">
        <v>1285</v>
      </c>
      <c r="B1254" t="s">
        <v>4023</v>
      </c>
      <c r="C1254" t="s">
        <v>3201</v>
      </c>
      <c r="D1254" t="s">
        <v>28</v>
      </c>
      <c r="E1254" t="s">
        <v>29</v>
      </c>
      <c r="F1254">
        <v>90</v>
      </c>
      <c r="G1254" t="s">
        <v>4024</v>
      </c>
      <c r="H1254" t="s">
        <v>1901</v>
      </c>
      <c r="I1254" t="s">
        <v>178</v>
      </c>
      <c r="J1254" s="6">
        <v>43837</v>
      </c>
      <c r="K1254">
        <v>54</v>
      </c>
      <c r="L1254" t="s">
        <v>64</v>
      </c>
      <c r="M1254">
        <f t="shared" si="38"/>
        <v>0</v>
      </c>
      <c r="N1254" s="23" t="s">
        <v>11255</v>
      </c>
      <c r="O1254" s="23" t="s">
        <v>10420</v>
      </c>
      <c r="P1254" s="23">
        <f t="shared" si="39"/>
        <v>6</v>
      </c>
    </row>
    <row r="1255" spans="1:16" x14ac:dyDescent="0.3">
      <c r="A1255">
        <v>1286</v>
      </c>
      <c r="B1255" t="s">
        <v>4025</v>
      </c>
      <c r="C1255" t="s">
        <v>4026</v>
      </c>
      <c r="D1255" t="s">
        <v>51</v>
      </c>
      <c r="E1255" t="s">
        <v>16</v>
      </c>
      <c r="F1255">
        <v>30</v>
      </c>
      <c r="G1255" t="s">
        <v>4027</v>
      </c>
      <c r="H1255" t="s">
        <v>4028</v>
      </c>
      <c r="I1255" t="s">
        <v>32</v>
      </c>
      <c r="J1255" s="6" t="s">
        <v>14068</v>
      </c>
      <c r="K1255">
        <v>36</v>
      </c>
      <c r="L1255" t="s">
        <v>101</v>
      </c>
      <c r="M1255">
        <f t="shared" si="38"/>
        <v>0</v>
      </c>
      <c r="N1255" s="23" t="s">
        <v>11256</v>
      </c>
      <c r="O1255" s="23" t="s">
        <v>10422</v>
      </c>
      <c r="P1255" s="23">
        <f t="shared" si="39"/>
        <v>4</v>
      </c>
    </row>
    <row r="1256" spans="1:16" x14ac:dyDescent="0.3">
      <c r="A1256">
        <v>1287</v>
      </c>
      <c r="B1256" t="s">
        <v>1200</v>
      </c>
      <c r="C1256" t="s">
        <v>4029</v>
      </c>
      <c r="D1256" t="s">
        <v>28</v>
      </c>
      <c r="E1256" t="s">
        <v>29</v>
      </c>
      <c r="F1256">
        <v>60</v>
      </c>
      <c r="G1256" t="s">
        <v>4027</v>
      </c>
      <c r="H1256" t="s">
        <v>4030</v>
      </c>
      <c r="I1256" t="s">
        <v>32</v>
      </c>
      <c r="J1256" s="6" t="s">
        <v>14014</v>
      </c>
      <c r="K1256">
        <v>84</v>
      </c>
      <c r="L1256" t="s">
        <v>80</v>
      </c>
      <c r="M1256">
        <f t="shared" si="38"/>
        <v>0</v>
      </c>
      <c r="N1256" s="23" t="s">
        <v>11256</v>
      </c>
      <c r="O1256" s="23" t="s">
        <v>10422</v>
      </c>
      <c r="P1256" s="23">
        <f t="shared" si="39"/>
        <v>4</v>
      </c>
    </row>
    <row r="1257" spans="1:16" x14ac:dyDescent="0.3">
      <c r="A1257">
        <v>1288</v>
      </c>
      <c r="B1257" t="s">
        <v>4031</v>
      </c>
      <c r="C1257" t="s">
        <v>4032</v>
      </c>
      <c r="D1257" t="s">
        <v>28</v>
      </c>
      <c r="E1257" t="s">
        <v>29</v>
      </c>
      <c r="F1257">
        <v>90</v>
      </c>
      <c r="G1257" t="s">
        <v>4033</v>
      </c>
      <c r="H1257" t="s">
        <v>4034</v>
      </c>
      <c r="I1257" t="s">
        <v>178</v>
      </c>
      <c r="J1257" s="6">
        <v>44507</v>
      </c>
      <c r="K1257">
        <v>48</v>
      </c>
      <c r="L1257" t="s">
        <v>64</v>
      </c>
      <c r="M1257">
        <f t="shared" si="38"/>
        <v>0</v>
      </c>
      <c r="N1257" s="23" t="s">
        <v>347</v>
      </c>
      <c r="O1257" s="23" t="s">
        <v>10453</v>
      </c>
      <c r="P1257" s="23">
        <f t="shared" si="39"/>
        <v>7</v>
      </c>
    </row>
    <row r="1258" spans="1:16" x14ac:dyDescent="0.3">
      <c r="A1258">
        <v>1289</v>
      </c>
      <c r="B1258" t="s">
        <v>1886</v>
      </c>
      <c r="C1258" t="s">
        <v>4035</v>
      </c>
      <c r="D1258" t="s">
        <v>15</v>
      </c>
      <c r="E1258" t="s">
        <v>16</v>
      </c>
      <c r="F1258">
        <v>30</v>
      </c>
      <c r="G1258" t="s">
        <v>4036</v>
      </c>
      <c r="H1258" t="s">
        <v>221</v>
      </c>
      <c r="I1258" t="s">
        <v>32</v>
      </c>
      <c r="J1258" s="6" t="s">
        <v>13749</v>
      </c>
      <c r="K1258">
        <v>68</v>
      </c>
      <c r="L1258" t="s">
        <v>101</v>
      </c>
      <c r="M1258">
        <f t="shared" si="38"/>
        <v>0</v>
      </c>
      <c r="N1258" s="23" t="s">
        <v>347</v>
      </c>
      <c r="O1258" s="23" t="s">
        <v>9969</v>
      </c>
      <c r="P1258" s="23">
        <f t="shared" si="39"/>
        <v>6</v>
      </c>
    </row>
    <row r="1259" spans="1:16" x14ac:dyDescent="0.3">
      <c r="A1259">
        <v>1290</v>
      </c>
      <c r="B1259" t="s">
        <v>2823</v>
      </c>
      <c r="C1259" t="s">
        <v>4037</v>
      </c>
      <c r="D1259" t="s">
        <v>15</v>
      </c>
      <c r="E1259" t="s">
        <v>16</v>
      </c>
      <c r="F1259">
        <v>30</v>
      </c>
      <c r="G1259" t="s">
        <v>4038</v>
      </c>
      <c r="H1259" t="s">
        <v>4039</v>
      </c>
      <c r="I1259" t="s">
        <v>32</v>
      </c>
      <c r="J1259" s="6">
        <v>44166</v>
      </c>
      <c r="K1259">
        <v>25</v>
      </c>
      <c r="L1259" t="s">
        <v>70</v>
      </c>
      <c r="M1259">
        <f t="shared" si="38"/>
        <v>0</v>
      </c>
      <c r="N1259" s="23" t="s">
        <v>11257</v>
      </c>
      <c r="O1259" s="23" t="s">
        <v>3089</v>
      </c>
      <c r="P1259" s="23">
        <f t="shared" si="39"/>
        <v>4</v>
      </c>
    </row>
    <row r="1260" spans="1:16" x14ac:dyDescent="0.3">
      <c r="A1260">
        <v>1291</v>
      </c>
      <c r="B1260" t="s">
        <v>2951</v>
      </c>
      <c r="C1260" t="s">
        <v>489</v>
      </c>
      <c r="D1260" t="s">
        <v>28</v>
      </c>
      <c r="E1260" t="s">
        <v>29</v>
      </c>
      <c r="F1260">
        <v>60</v>
      </c>
      <c r="G1260" t="s">
        <v>4040</v>
      </c>
      <c r="H1260" t="s">
        <v>1115</v>
      </c>
      <c r="I1260" t="s">
        <v>32</v>
      </c>
      <c r="J1260" s="6">
        <v>43959</v>
      </c>
      <c r="K1260">
        <v>39</v>
      </c>
      <c r="L1260" t="s">
        <v>70</v>
      </c>
      <c r="M1260">
        <f t="shared" si="38"/>
        <v>0</v>
      </c>
      <c r="N1260" s="23" t="s">
        <v>304</v>
      </c>
      <c r="O1260" s="23" t="s">
        <v>10417</v>
      </c>
      <c r="P1260" s="23">
        <f t="shared" si="39"/>
        <v>5</v>
      </c>
    </row>
    <row r="1261" spans="1:16" x14ac:dyDescent="0.3">
      <c r="A1261">
        <v>1292</v>
      </c>
      <c r="B1261" t="s">
        <v>4041</v>
      </c>
      <c r="C1261" t="s">
        <v>4042</v>
      </c>
      <c r="D1261" t="s">
        <v>15</v>
      </c>
      <c r="E1261" t="s">
        <v>16</v>
      </c>
      <c r="F1261">
        <v>60</v>
      </c>
      <c r="G1261" t="s">
        <v>14853</v>
      </c>
      <c r="H1261" t="s">
        <v>3361</v>
      </c>
      <c r="I1261" t="s">
        <v>95</v>
      </c>
      <c r="J1261" s="6">
        <v>43864</v>
      </c>
      <c r="K1261">
        <v>67</v>
      </c>
      <c r="L1261" t="s">
        <v>70</v>
      </c>
      <c r="M1261">
        <f t="shared" si="38"/>
        <v>0</v>
      </c>
      <c r="N1261" s="23" t="s">
        <v>304</v>
      </c>
      <c r="O1261" s="23" t="s">
        <v>384</v>
      </c>
      <c r="P1261" s="23">
        <f t="shared" si="39"/>
        <v>5</v>
      </c>
    </row>
    <row r="1262" spans="1:16" x14ac:dyDescent="0.3">
      <c r="A1262">
        <v>1293</v>
      </c>
      <c r="B1262" t="s">
        <v>4044</v>
      </c>
      <c r="C1262" t="s">
        <v>4045</v>
      </c>
      <c r="D1262" t="s">
        <v>51</v>
      </c>
      <c r="E1262" t="s">
        <v>16</v>
      </c>
      <c r="F1262">
        <v>30</v>
      </c>
      <c r="G1262" t="s">
        <v>14853</v>
      </c>
      <c r="H1262" t="s">
        <v>4046</v>
      </c>
      <c r="I1262" t="s">
        <v>173</v>
      </c>
      <c r="J1262" s="6" t="s">
        <v>13701</v>
      </c>
      <c r="K1262">
        <v>43</v>
      </c>
      <c r="L1262" t="s">
        <v>54</v>
      </c>
      <c r="M1262">
        <f t="shared" si="38"/>
        <v>0</v>
      </c>
      <c r="N1262" s="23" t="s">
        <v>304</v>
      </c>
      <c r="O1262" s="23" t="s">
        <v>384</v>
      </c>
      <c r="P1262" s="23">
        <f t="shared" si="39"/>
        <v>5</v>
      </c>
    </row>
    <row r="1263" spans="1:16" x14ac:dyDescent="0.3">
      <c r="A1263">
        <v>1294</v>
      </c>
      <c r="B1263" t="s">
        <v>3952</v>
      </c>
      <c r="C1263" t="s">
        <v>4047</v>
      </c>
      <c r="D1263" t="s">
        <v>28</v>
      </c>
      <c r="E1263" t="s">
        <v>29</v>
      </c>
      <c r="F1263">
        <v>90</v>
      </c>
      <c r="G1263" t="s">
        <v>4048</v>
      </c>
      <c r="H1263" t="s">
        <v>4049</v>
      </c>
      <c r="I1263" t="s">
        <v>32</v>
      </c>
      <c r="J1263" s="6">
        <v>43892</v>
      </c>
      <c r="K1263">
        <v>31</v>
      </c>
      <c r="L1263" t="s">
        <v>54</v>
      </c>
      <c r="M1263">
        <f t="shared" si="38"/>
        <v>0</v>
      </c>
      <c r="N1263" s="23" t="s">
        <v>304</v>
      </c>
      <c r="O1263" s="23" t="s">
        <v>10422</v>
      </c>
      <c r="P1263" s="23">
        <f t="shared" si="39"/>
        <v>4</v>
      </c>
    </row>
    <row r="1264" spans="1:16" x14ac:dyDescent="0.3">
      <c r="A1264">
        <v>1295</v>
      </c>
      <c r="B1264" t="s">
        <v>218</v>
      </c>
      <c r="C1264" t="s">
        <v>4050</v>
      </c>
      <c r="D1264" t="s">
        <v>28</v>
      </c>
      <c r="E1264" t="s">
        <v>29</v>
      </c>
      <c r="F1264">
        <v>90</v>
      </c>
      <c r="G1264" t="s">
        <v>4051</v>
      </c>
      <c r="H1264" t="s">
        <v>2530</v>
      </c>
      <c r="I1264" t="s">
        <v>32</v>
      </c>
      <c r="J1264" s="6">
        <v>44288</v>
      </c>
      <c r="K1264">
        <v>64</v>
      </c>
      <c r="L1264" t="s">
        <v>54</v>
      </c>
      <c r="M1264">
        <f t="shared" si="38"/>
        <v>0</v>
      </c>
      <c r="N1264" s="23" t="s">
        <v>304</v>
      </c>
      <c r="O1264" s="23" t="s">
        <v>11191</v>
      </c>
      <c r="P1264" s="23">
        <f t="shared" si="39"/>
        <v>4</v>
      </c>
    </row>
    <row r="1265" spans="1:16" x14ac:dyDescent="0.3">
      <c r="A1265">
        <v>1296</v>
      </c>
      <c r="B1265" t="s">
        <v>4052</v>
      </c>
      <c r="C1265" t="s">
        <v>2154</v>
      </c>
      <c r="D1265" t="s">
        <v>28</v>
      </c>
      <c r="E1265" t="s">
        <v>29</v>
      </c>
      <c r="F1265">
        <v>90</v>
      </c>
      <c r="G1265" t="s">
        <v>4053</v>
      </c>
      <c r="H1265" t="s">
        <v>491</v>
      </c>
      <c r="I1265" t="s">
        <v>32</v>
      </c>
      <c r="J1265" s="6" t="s">
        <v>14069</v>
      </c>
      <c r="K1265">
        <v>60</v>
      </c>
      <c r="L1265" t="s">
        <v>101</v>
      </c>
      <c r="M1265">
        <f t="shared" si="38"/>
        <v>0</v>
      </c>
      <c r="N1265" s="23" t="s">
        <v>11258</v>
      </c>
      <c r="O1265" s="23" t="s">
        <v>10422</v>
      </c>
      <c r="P1265" s="23">
        <f t="shared" si="39"/>
        <v>4</v>
      </c>
    </row>
    <row r="1266" spans="1:16" x14ac:dyDescent="0.3">
      <c r="A1266">
        <v>1297</v>
      </c>
      <c r="B1266" t="s">
        <v>4054</v>
      </c>
      <c r="C1266" t="s">
        <v>86</v>
      </c>
      <c r="D1266" t="s">
        <v>51</v>
      </c>
      <c r="E1266" t="s">
        <v>16</v>
      </c>
      <c r="F1266">
        <v>30</v>
      </c>
      <c r="G1266" t="s">
        <v>4055</v>
      </c>
      <c r="H1266" t="s">
        <v>4056</v>
      </c>
      <c r="I1266" t="s">
        <v>124</v>
      </c>
      <c r="J1266" s="6" t="s">
        <v>13833</v>
      </c>
      <c r="K1266">
        <v>5</v>
      </c>
      <c r="L1266" t="s">
        <v>20</v>
      </c>
      <c r="M1266">
        <f t="shared" si="38"/>
        <v>0</v>
      </c>
      <c r="N1266" s="23" t="s">
        <v>11259</v>
      </c>
      <c r="O1266" s="23" t="s">
        <v>10425</v>
      </c>
      <c r="P1266" s="23">
        <f t="shared" si="39"/>
        <v>3</v>
      </c>
    </row>
    <row r="1267" spans="1:16" x14ac:dyDescent="0.3">
      <c r="A1267">
        <v>1298</v>
      </c>
      <c r="B1267" t="s">
        <v>887</v>
      </c>
      <c r="C1267" t="s">
        <v>3300</v>
      </c>
      <c r="D1267" t="s">
        <v>28</v>
      </c>
      <c r="E1267" t="s">
        <v>29</v>
      </c>
      <c r="F1267">
        <v>90</v>
      </c>
      <c r="G1267" t="s">
        <v>13526</v>
      </c>
      <c r="H1267" t="s">
        <v>1827</v>
      </c>
      <c r="I1267" t="s">
        <v>25</v>
      </c>
      <c r="J1267" s="6" t="s">
        <v>14070</v>
      </c>
      <c r="K1267">
        <v>26</v>
      </c>
      <c r="L1267" t="s">
        <v>39</v>
      </c>
      <c r="M1267">
        <f t="shared" si="38"/>
        <v>0</v>
      </c>
      <c r="N1267" s="23" t="s">
        <v>11260</v>
      </c>
      <c r="O1267" s="23" t="s">
        <v>10506</v>
      </c>
      <c r="P1267" s="23">
        <f t="shared" si="39"/>
        <v>2</v>
      </c>
    </row>
    <row r="1268" spans="1:16" x14ac:dyDescent="0.3">
      <c r="A1268">
        <v>1299</v>
      </c>
      <c r="B1268" t="s">
        <v>4058</v>
      </c>
      <c r="C1268" t="s">
        <v>4059</v>
      </c>
      <c r="D1268" t="s">
        <v>15</v>
      </c>
      <c r="E1268" t="s">
        <v>16</v>
      </c>
      <c r="F1268">
        <v>60</v>
      </c>
      <c r="G1268" t="s">
        <v>4060</v>
      </c>
      <c r="H1268" t="s">
        <v>1482</v>
      </c>
      <c r="I1268" t="s">
        <v>1483</v>
      </c>
      <c r="J1268" s="6" t="s">
        <v>14071</v>
      </c>
      <c r="K1268">
        <v>25</v>
      </c>
      <c r="L1268" t="s">
        <v>64</v>
      </c>
      <c r="M1268">
        <f t="shared" si="38"/>
        <v>0</v>
      </c>
      <c r="N1268" s="23" t="s">
        <v>11261</v>
      </c>
      <c r="O1268" s="23" t="s">
        <v>10422</v>
      </c>
      <c r="P1268" s="23">
        <f t="shared" si="39"/>
        <v>4</v>
      </c>
    </row>
    <row r="1269" spans="1:16" x14ac:dyDescent="0.3">
      <c r="A1269">
        <v>1300</v>
      </c>
      <c r="B1269" t="s">
        <v>4061</v>
      </c>
      <c r="C1269" t="s">
        <v>1765</v>
      </c>
      <c r="D1269" t="s">
        <v>51</v>
      </c>
      <c r="E1269" t="s">
        <v>16</v>
      </c>
      <c r="F1269">
        <v>30</v>
      </c>
      <c r="G1269" t="s">
        <v>4060</v>
      </c>
      <c r="H1269" t="s">
        <v>1261</v>
      </c>
      <c r="I1269" t="s">
        <v>32</v>
      </c>
      <c r="J1269" s="6" t="s">
        <v>14072</v>
      </c>
      <c r="K1269">
        <v>5</v>
      </c>
      <c r="L1269" t="s">
        <v>20</v>
      </c>
      <c r="M1269">
        <f t="shared" si="38"/>
        <v>0</v>
      </c>
      <c r="N1269" s="23" t="s">
        <v>11261</v>
      </c>
      <c r="O1269" s="23" t="s">
        <v>10422</v>
      </c>
      <c r="P1269" s="23">
        <f t="shared" si="39"/>
        <v>4</v>
      </c>
    </row>
    <row r="1270" spans="1:16" x14ac:dyDescent="0.3">
      <c r="A1270">
        <v>1301</v>
      </c>
      <c r="B1270" t="s">
        <v>4062</v>
      </c>
      <c r="C1270" t="s">
        <v>2747</v>
      </c>
      <c r="D1270" t="s">
        <v>51</v>
      </c>
      <c r="E1270" t="s">
        <v>16</v>
      </c>
      <c r="F1270">
        <v>90</v>
      </c>
      <c r="G1270" t="s">
        <v>14854</v>
      </c>
      <c r="H1270" t="s">
        <v>587</v>
      </c>
      <c r="I1270" t="s">
        <v>25</v>
      </c>
      <c r="J1270" s="6" t="s">
        <v>14073</v>
      </c>
      <c r="K1270">
        <v>41</v>
      </c>
      <c r="L1270" t="s">
        <v>39</v>
      </c>
      <c r="M1270">
        <f t="shared" si="38"/>
        <v>0</v>
      </c>
      <c r="N1270" s="23" t="s">
        <v>11262</v>
      </c>
      <c r="O1270" s="23" t="s">
        <v>384</v>
      </c>
      <c r="P1270" s="23">
        <f t="shared" si="39"/>
        <v>5</v>
      </c>
    </row>
    <row r="1271" spans="1:16" x14ac:dyDescent="0.3">
      <c r="A1271">
        <v>1302</v>
      </c>
      <c r="B1271" t="s">
        <v>4064</v>
      </c>
      <c r="C1271" t="s">
        <v>3911</v>
      </c>
      <c r="D1271" t="s">
        <v>15</v>
      </c>
      <c r="E1271" t="s">
        <v>16</v>
      </c>
      <c r="F1271">
        <v>90</v>
      </c>
      <c r="G1271" t="s">
        <v>4065</v>
      </c>
      <c r="H1271" t="s">
        <v>4066</v>
      </c>
      <c r="I1271" t="s">
        <v>4067</v>
      </c>
      <c r="J1271" s="6" t="s">
        <v>14074</v>
      </c>
      <c r="K1271">
        <v>71</v>
      </c>
      <c r="L1271" t="s">
        <v>39</v>
      </c>
      <c r="M1271">
        <f t="shared" si="38"/>
        <v>0</v>
      </c>
      <c r="N1271" s="23" t="s">
        <v>11263</v>
      </c>
      <c r="O1271" s="23" t="s">
        <v>6</v>
      </c>
      <c r="P1271" s="23">
        <f t="shared" si="39"/>
        <v>6</v>
      </c>
    </row>
    <row r="1272" spans="1:16" x14ac:dyDescent="0.3">
      <c r="A1272">
        <v>1303</v>
      </c>
      <c r="B1272" t="s">
        <v>4068</v>
      </c>
      <c r="C1272" t="s">
        <v>4069</v>
      </c>
      <c r="D1272" t="s">
        <v>28</v>
      </c>
      <c r="E1272" t="s">
        <v>29</v>
      </c>
      <c r="F1272">
        <v>90</v>
      </c>
      <c r="G1272" t="s">
        <v>4070</v>
      </c>
      <c r="H1272" t="s">
        <v>4071</v>
      </c>
      <c r="I1272" t="s">
        <v>886</v>
      </c>
      <c r="J1272" s="6" t="s">
        <v>14075</v>
      </c>
      <c r="K1272">
        <v>56</v>
      </c>
      <c r="L1272" t="s">
        <v>45</v>
      </c>
      <c r="M1272">
        <f t="shared" si="38"/>
        <v>0</v>
      </c>
      <c r="N1272" s="23" t="s">
        <v>11264</v>
      </c>
      <c r="O1272" s="23" t="s">
        <v>10490</v>
      </c>
      <c r="P1272" s="23">
        <f t="shared" si="39"/>
        <v>4</v>
      </c>
    </row>
    <row r="1273" spans="1:16" x14ac:dyDescent="0.3">
      <c r="A1273">
        <v>1304</v>
      </c>
      <c r="B1273" t="s">
        <v>4072</v>
      </c>
      <c r="C1273" t="s">
        <v>1270</v>
      </c>
      <c r="D1273" t="s">
        <v>28</v>
      </c>
      <c r="E1273" t="s">
        <v>29</v>
      </c>
      <c r="F1273">
        <v>60</v>
      </c>
      <c r="G1273" t="s">
        <v>4073</v>
      </c>
      <c r="H1273" t="s">
        <v>4074</v>
      </c>
      <c r="I1273" t="s">
        <v>19</v>
      </c>
      <c r="J1273" s="6" t="s">
        <v>14076</v>
      </c>
      <c r="K1273">
        <v>54</v>
      </c>
      <c r="L1273" t="s">
        <v>64</v>
      </c>
      <c r="M1273">
        <f t="shared" si="38"/>
        <v>0</v>
      </c>
      <c r="N1273" s="23" t="s">
        <v>11265</v>
      </c>
      <c r="O1273" s="23" t="s">
        <v>10436</v>
      </c>
      <c r="P1273" s="23">
        <f t="shared" si="39"/>
        <v>8</v>
      </c>
    </row>
    <row r="1274" spans="1:16" x14ac:dyDescent="0.3">
      <c r="A1274">
        <v>1305</v>
      </c>
      <c r="B1274" t="s">
        <v>2840</v>
      </c>
      <c r="C1274" t="s">
        <v>4075</v>
      </c>
      <c r="D1274" t="s">
        <v>28</v>
      </c>
      <c r="E1274" t="s">
        <v>29</v>
      </c>
      <c r="F1274">
        <v>60</v>
      </c>
      <c r="G1274" t="s">
        <v>4076</v>
      </c>
      <c r="H1274" t="s">
        <v>4077</v>
      </c>
      <c r="I1274" t="s">
        <v>554</v>
      </c>
      <c r="J1274" s="6" t="s">
        <v>14044</v>
      </c>
      <c r="K1274">
        <v>93</v>
      </c>
      <c r="L1274" t="s">
        <v>20</v>
      </c>
      <c r="M1274">
        <f t="shared" si="38"/>
        <v>0</v>
      </c>
      <c r="N1274" s="23" t="s">
        <v>11266</v>
      </c>
      <c r="O1274" s="23" t="s">
        <v>10422</v>
      </c>
      <c r="P1274" s="23">
        <f t="shared" si="39"/>
        <v>4</v>
      </c>
    </row>
    <row r="1275" spans="1:16" x14ac:dyDescent="0.3">
      <c r="A1275">
        <v>1306</v>
      </c>
      <c r="B1275" t="s">
        <v>4078</v>
      </c>
      <c r="C1275" t="s">
        <v>4079</v>
      </c>
      <c r="D1275" t="s">
        <v>28</v>
      </c>
      <c r="E1275" t="s">
        <v>29</v>
      </c>
      <c r="F1275">
        <v>60</v>
      </c>
      <c r="G1275" t="s">
        <v>4080</v>
      </c>
      <c r="H1275" t="s">
        <v>4081</v>
      </c>
      <c r="I1275" t="s">
        <v>32</v>
      </c>
      <c r="J1275" s="6">
        <v>44808</v>
      </c>
      <c r="K1275">
        <v>97</v>
      </c>
      <c r="L1275" t="s">
        <v>80</v>
      </c>
      <c r="M1275">
        <f t="shared" si="38"/>
        <v>0</v>
      </c>
      <c r="N1275" s="23" t="s">
        <v>8623</v>
      </c>
      <c r="O1275" s="23" t="s">
        <v>10438</v>
      </c>
      <c r="P1275" s="23">
        <f t="shared" si="39"/>
        <v>5</v>
      </c>
    </row>
    <row r="1276" spans="1:16" x14ac:dyDescent="0.3">
      <c r="A1276">
        <v>1307</v>
      </c>
      <c r="B1276" t="s">
        <v>4082</v>
      </c>
      <c r="C1276" t="s">
        <v>4083</v>
      </c>
      <c r="D1276" t="s">
        <v>51</v>
      </c>
      <c r="E1276" t="s">
        <v>16</v>
      </c>
      <c r="F1276">
        <v>60</v>
      </c>
      <c r="G1276" t="s">
        <v>4084</v>
      </c>
      <c r="H1276" t="s">
        <v>4085</v>
      </c>
      <c r="I1276" t="s">
        <v>240</v>
      </c>
      <c r="J1276" s="6" t="s">
        <v>13973</v>
      </c>
      <c r="K1276">
        <v>2</v>
      </c>
      <c r="L1276" t="s">
        <v>70</v>
      </c>
      <c r="M1276">
        <f t="shared" si="38"/>
        <v>0</v>
      </c>
      <c r="N1276" s="23" t="s">
        <v>1120</v>
      </c>
      <c r="O1276" s="23" t="s">
        <v>2355</v>
      </c>
      <c r="P1276" s="23">
        <f t="shared" si="39"/>
        <v>4</v>
      </c>
    </row>
    <row r="1277" spans="1:16" x14ac:dyDescent="0.3">
      <c r="A1277">
        <v>1308</v>
      </c>
      <c r="B1277" t="s">
        <v>631</v>
      </c>
      <c r="C1277" t="s">
        <v>1573</v>
      </c>
      <c r="D1277" t="s">
        <v>15</v>
      </c>
      <c r="E1277" t="s">
        <v>16</v>
      </c>
      <c r="F1277">
        <v>60</v>
      </c>
      <c r="G1277" t="s">
        <v>4086</v>
      </c>
      <c r="H1277" t="s">
        <v>3854</v>
      </c>
      <c r="I1277" t="s">
        <v>38</v>
      </c>
      <c r="J1277" s="6">
        <v>43840</v>
      </c>
      <c r="K1277">
        <v>67</v>
      </c>
      <c r="L1277" t="s">
        <v>80</v>
      </c>
      <c r="M1277">
        <f t="shared" si="38"/>
        <v>0</v>
      </c>
      <c r="N1277" s="23" t="s">
        <v>11267</v>
      </c>
      <c r="O1277" s="23" t="s">
        <v>6</v>
      </c>
      <c r="P1277" s="23">
        <f t="shared" si="39"/>
        <v>6</v>
      </c>
    </row>
    <row r="1278" spans="1:16" x14ac:dyDescent="0.3">
      <c r="A1278">
        <v>1309</v>
      </c>
      <c r="B1278" t="s">
        <v>4087</v>
      </c>
      <c r="C1278" t="s">
        <v>4088</v>
      </c>
      <c r="D1278" t="s">
        <v>51</v>
      </c>
      <c r="E1278" t="s">
        <v>16</v>
      </c>
      <c r="F1278">
        <v>60</v>
      </c>
      <c r="G1278" t="s">
        <v>4089</v>
      </c>
      <c r="H1278" t="s">
        <v>4090</v>
      </c>
      <c r="I1278" t="s">
        <v>32</v>
      </c>
      <c r="J1278" s="6" t="s">
        <v>13848</v>
      </c>
      <c r="K1278">
        <v>71</v>
      </c>
      <c r="L1278" t="s">
        <v>64</v>
      </c>
      <c r="M1278">
        <f t="shared" si="38"/>
        <v>0</v>
      </c>
      <c r="N1278" s="23" t="s">
        <v>11268</v>
      </c>
      <c r="O1278" s="23" t="s">
        <v>1021</v>
      </c>
      <c r="P1278" s="23">
        <f t="shared" si="39"/>
        <v>6</v>
      </c>
    </row>
    <row r="1279" spans="1:16" x14ac:dyDescent="0.3">
      <c r="A1279">
        <v>1310</v>
      </c>
      <c r="B1279" t="s">
        <v>4091</v>
      </c>
      <c r="C1279" t="s">
        <v>4092</v>
      </c>
      <c r="D1279" t="s">
        <v>28</v>
      </c>
      <c r="E1279" t="s">
        <v>29</v>
      </c>
      <c r="F1279">
        <v>60</v>
      </c>
      <c r="G1279" t="s">
        <v>4093</v>
      </c>
      <c r="H1279" t="s">
        <v>3637</v>
      </c>
      <c r="I1279" t="s">
        <v>38</v>
      </c>
      <c r="J1279" s="6">
        <v>43869</v>
      </c>
      <c r="K1279">
        <v>36</v>
      </c>
      <c r="L1279" t="s">
        <v>54</v>
      </c>
      <c r="M1279">
        <f t="shared" si="38"/>
        <v>0</v>
      </c>
      <c r="N1279" s="23" t="s">
        <v>692</v>
      </c>
      <c r="O1279" s="23" t="s">
        <v>10422</v>
      </c>
      <c r="P1279" s="23">
        <f t="shared" si="39"/>
        <v>4</v>
      </c>
    </row>
    <row r="1280" spans="1:16" x14ac:dyDescent="0.3">
      <c r="A1280">
        <v>1311</v>
      </c>
      <c r="B1280" t="s">
        <v>4094</v>
      </c>
      <c r="C1280" t="s">
        <v>4095</v>
      </c>
      <c r="D1280" t="s">
        <v>28</v>
      </c>
      <c r="E1280" t="s">
        <v>29</v>
      </c>
      <c r="F1280">
        <v>90</v>
      </c>
      <c r="G1280" t="s">
        <v>4096</v>
      </c>
      <c r="H1280" t="s">
        <v>3261</v>
      </c>
      <c r="I1280" t="s">
        <v>124</v>
      </c>
      <c r="J1280" s="6">
        <v>43929</v>
      </c>
      <c r="K1280">
        <v>16</v>
      </c>
      <c r="L1280" t="s">
        <v>101</v>
      </c>
      <c r="M1280">
        <f t="shared" si="38"/>
        <v>0</v>
      </c>
      <c r="N1280" s="23" t="s">
        <v>11269</v>
      </c>
      <c r="O1280" s="23" t="s">
        <v>10438</v>
      </c>
      <c r="P1280" s="23">
        <f t="shared" si="39"/>
        <v>5</v>
      </c>
    </row>
    <row r="1281" spans="1:16" x14ac:dyDescent="0.3">
      <c r="A1281">
        <v>1312</v>
      </c>
      <c r="B1281" t="s">
        <v>2285</v>
      </c>
      <c r="C1281" t="s">
        <v>4035</v>
      </c>
      <c r="D1281" t="s">
        <v>15</v>
      </c>
      <c r="E1281" t="s">
        <v>16</v>
      </c>
      <c r="F1281">
        <v>60</v>
      </c>
      <c r="G1281" t="s">
        <v>4097</v>
      </c>
      <c r="H1281" t="s">
        <v>4098</v>
      </c>
      <c r="I1281" t="s">
        <v>1889</v>
      </c>
      <c r="J1281" s="6">
        <v>44352</v>
      </c>
      <c r="K1281">
        <v>14</v>
      </c>
      <c r="L1281" t="s">
        <v>20</v>
      </c>
      <c r="M1281">
        <f t="shared" si="38"/>
        <v>0</v>
      </c>
      <c r="N1281" s="23" t="s">
        <v>3439</v>
      </c>
      <c r="O1281" s="23" t="s">
        <v>10549</v>
      </c>
      <c r="P1281" s="23">
        <f t="shared" si="39"/>
        <v>3</v>
      </c>
    </row>
    <row r="1282" spans="1:16" x14ac:dyDescent="0.3">
      <c r="A1282">
        <v>1313</v>
      </c>
      <c r="B1282" t="s">
        <v>4099</v>
      </c>
      <c r="C1282" t="s">
        <v>2273</v>
      </c>
      <c r="D1282" t="s">
        <v>28</v>
      </c>
      <c r="E1282" t="s">
        <v>29</v>
      </c>
      <c r="F1282">
        <v>90</v>
      </c>
      <c r="G1282" t="s">
        <v>4097</v>
      </c>
      <c r="H1282" t="s">
        <v>4100</v>
      </c>
      <c r="I1282" t="s">
        <v>294</v>
      </c>
      <c r="J1282" s="6" t="s">
        <v>13662</v>
      </c>
      <c r="K1282">
        <v>100</v>
      </c>
      <c r="L1282" t="s">
        <v>54</v>
      </c>
      <c r="M1282">
        <f t="shared" ref="M1282:M1345" si="40">COUNTBLANK(A1282:L1282)</f>
        <v>0</v>
      </c>
      <c r="N1282" s="23" t="s">
        <v>3439</v>
      </c>
      <c r="O1282" s="23" t="s">
        <v>10549</v>
      </c>
      <c r="P1282" s="23">
        <f t="shared" ref="P1282:P1345" si="41">LEN(O1282)</f>
        <v>3</v>
      </c>
    </row>
    <row r="1283" spans="1:16" x14ac:dyDescent="0.3">
      <c r="A1283">
        <v>1314</v>
      </c>
      <c r="B1283" t="s">
        <v>4101</v>
      </c>
      <c r="C1283" t="s">
        <v>4102</v>
      </c>
      <c r="D1283" t="s">
        <v>15</v>
      </c>
      <c r="E1283" t="s">
        <v>16</v>
      </c>
      <c r="F1283">
        <v>60</v>
      </c>
      <c r="G1283" t="s">
        <v>4103</v>
      </c>
      <c r="H1283" t="s">
        <v>1772</v>
      </c>
      <c r="I1283" t="s">
        <v>178</v>
      </c>
      <c r="J1283" s="6" t="s">
        <v>13676</v>
      </c>
      <c r="K1283">
        <v>39</v>
      </c>
      <c r="L1283" t="s">
        <v>159</v>
      </c>
      <c r="M1283">
        <f t="shared" si="40"/>
        <v>0</v>
      </c>
      <c r="N1283" s="23" t="s">
        <v>535</v>
      </c>
      <c r="O1283" s="23" t="s">
        <v>6</v>
      </c>
      <c r="P1283" s="23">
        <f t="shared" si="41"/>
        <v>6</v>
      </c>
    </row>
    <row r="1284" spans="1:16" x14ac:dyDescent="0.3">
      <c r="A1284">
        <v>1315</v>
      </c>
      <c r="B1284" t="s">
        <v>4104</v>
      </c>
      <c r="C1284" t="s">
        <v>2471</v>
      </c>
      <c r="D1284" t="s">
        <v>15</v>
      </c>
      <c r="E1284" t="s">
        <v>16</v>
      </c>
      <c r="F1284">
        <v>30</v>
      </c>
      <c r="G1284" t="s">
        <v>14501</v>
      </c>
      <c r="H1284" t="s">
        <v>1156</v>
      </c>
      <c r="I1284" t="s">
        <v>1157</v>
      </c>
      <c r="J1284" s="6">
        <v>44501</v>
      </c>
      <c r="K1284">
        <v>16</v>
      </c>
      <c r="L1284" t="s">
        <v>64</v>
      </c>
      <c r="M1284">
        <f t="shared" si="40"/>
        <v>0</v>
      </c>
      <c r="N1284" s="23" t="s">
        <v>11270</v>
      </c>
      <c r="O1284" s="23" t="s">
        <v>6</v>
      </c>
      <c r="P1284" s="23">
        <f t="shared" si="41"/>
        <v>6</v>
      </c>
    </row>
    <row r="1285" spans="1:16" x14ac:dyDescent="0.3">
      <c r="A1285">
        <v>1316</v>
      </c>
      <c r="B1285" t="s">
        <v>335</v>
      </c>
      <c r="C1285" t="s">
        <v>589</v>
      </c>
      <c r="D1285" t="s">
        <v>28</v>
      </c>
      <c r="E1285" t="s">
        <v>29</v>
      </c>
      <c r="F1285">
        <v>90</v>
      </c>
      <c r="G1285" t="s">
        <v>4106</v>
      </c>
      <c r="H1285" t="s">
        <v>1042</v>
      </c>
      <c r="I1285" t="s">
        <v>32</v>
      </c>
      <c r="J1285" s="6" t="s">
        <v>13803</v>
      </c>
      <c r="K1285">
        <v>105</v>
      </c>
      <c r="L1285" t="s">
        <v>159</v>
      </c>
      <c r="M1285">
        <f t="shared" si="40"/>
        <v>0</v>
      </c>
      <c r="N1285" s="23" t="s">
        <v>1060</v>
      </c>
      <c r="O1285" s="23" t="s">
        <v>635</v>
      </c>
      <c r="P1285" s="23">
        <f t="shared" si="41"/>
        <v>8</v>
      </c>
    </row>
    <row r="1286" spans="1:16" x14ac:dyDescent="0.3">
      <c r="A1286">
        <v>1317</v>
      </c>
      <c r="B1286" t="s">
        <v>2843</v>
      </c>
      <c r="C1286" t="s">
        <v>1877</v>
      </c>
      <c r="D1286" t="s">
        <v>51</v>
      </c>
      <c r="E1286" t="s">
        <v>16</v>
      </c>
      <c r="F1286">
        <v>30</v>
      </c>
      <c r="G1286" t="s">
        <v>4107</v>
      </c>
      <c r="H1286" t="s">
        <v>4108</v>
      </c>
      <c r="I1286" t="s">
        <v>1454</v>
      </c>
      <c r="J1286" s="6">
        <v>44724</v>
      </c>
      <c r="K1286">
        <v>105</v>
      </c>
      <c r="L1286" t="s">
        <v>39</v>
      </c>
      <c r="M1286">
        <f t="shared" si="40"/>
        <v>0</v>
      </c>
      <c r="N1286" s="23" t="s">
        <v>1060</v>
      </c>
      <c r="O1286" s="23" t="s">
        <v>2355</v>
      </c>
      <c r="P1286" s="23">
        <f t="shared" si="41"/>
        <v>4</v>
      </c>
    </row>
    <row r="1287" spans="1:16" x14ac:dyDescent="0.3">
      <c r="A1287">
        <v>1318</v>
      </c>
      <c r="B1287" t="s">
        <v>4109</v>
      </c>
      <c r="C1287" t="s">
        <v>1075</v>
      </c>
      <c r="D1287" t="s">
        <v>15</v>
      </c>
      <c r="E1287" t="s">
        <v>16</v>
      </c>
      <c r="F1287">
        <v>30</v>
      </c>
      <c r="G1287" t="s">
        <v>4110</v>
      </c>
      <c r="H1287" t="s">
        <v>4111</v>
      </c>
      <c r="I1287" t="s">
        <v>95</v>
      </c>
      <c r="J1287" s="6" t="s">
        <v>13756</v>
      </c>
      <c r="K1287">
        <v>25</v>
      </c>
      <c r="L1287" t="s">
        <v>159</v>
      </c>
      <c r="M1287">
        <f t="shared" si="40"/>
        <v>0</v>
      </c>
      <c r="N1287" s="23" t="s">
        <v>1060</v>
      </c>
      <c r="O1287" s="23" t="s">
        <v>10438</v>
      </c>
      <c r="P1287" s="23">
        <f t="shared" si="41"/>
        <v>5</v>
      </c>
    </row>
    <row r="1288" spans="1:16" x14ac:dyDescent="0.3">
      <c r="A1288">
        <v>1319</v>
      </c>
      <c r="B1288" t="s">
        <v>4112</v>
      </c>
      <c r="C1288" t="s">
        <v>4113</v>
      </c>
      <c r="D1288" t="s">
        <v>28</v>
      </c>
      <c r="E1288" t="s">
        <v>29</v>
      </c>
      <c r="F1288">
        <v>30</v>
      </c>
      <c r="G1288" t="s">
        <v>4114</v>
      </c>
      <c r="H1288" t="s">
        <v>2053</v>
      </c>
      <c r="I1288" t="s">
        <v>187</v>
      </c>
      <c r="J1288" s="6">
        <v>44168</v>
      </c>
      <c r="K1288">
        <v>4</v>
      </c>
      <c r="L1288" t="s">
        <v>33</v>
      </c>
      <c r="M1288">
        <f t="shared" si="40"/>
        <v>0</v>
      </c>
      <c r="N1288" s="23" t="s">
        <v>1060</v>
      </c>
      <c r="O1288" s="23" t="s">
        <v>10422</v>
      </c>
      <c r="P1288" s="23">
        <f t="shared" si="41"/>
        <v>4</v>
      </c>
    </row>
    <row r="1289" spans="1:16" x14ac:dyDescent="0.3">
      <c r="A1289">
        <v>1320</v>
      </c>
      <c r="B1289" t="s">
        <v>4115</v>
      </c>
      <c r="C1289" t="s">
        <v>4116</v>
      </c>
      <c r="D1289" t="s">
        <v>28</v>
      </c>
      <c r="E1289" t="s">
        <v>29</v>
      </c>
      <c r="F1289">
        <v>90</v>
      </c>
      <c r="G1289" t="s">
        <v>4117</v>
      </c>
      <c r="H1289" t="s">
        <v>203</v>
      </c>
      <c r="I1289" t="s">
        <v>32</v>
      </c>
      <c r="J1289" s="6" t="s">
        <v>14014</v>
      </c>
      <c r="K1289">
        <v>85</v>
      </c>
      <c r="L1289" t="s">
        <v>159</v>
      </c>
      <c r="M1289">
        <f t="shared" si="40"/>
        <v>0</v>
      </c>
      <c r="N1289" s="23" t="s">
        <v>11271</v>
      </c>
      <c r="O1289" s="23" t="s">
        <v>10453</v>
      </c>
      <c r="P1289" s="23">
        <f t="shared" si="41"/>
        <v>7</v>
      </c>
    </row>
    <row r="1290" spans="1:16" x14ac:dyDescent="0.3">
      <c r="A1290">
        <v>1321</v>
      </c>
      <c r="B1290" t="s">
        <v>4118</v>
      </c>
      <c r="C1290" t="s">
        <v>2010</v>
      </c>
      <c r="D1290" t="s">
        <v>28</v>
      </c>
      <c r="E1290" t="s">
        <v>29</v>
      </c>
      <c r="F1290">
        <v>90</v>
      </c>
      <c r="G1290" t="s">
        <v>4119</v>
      </c>
      <c r="H1290" t="s">
        <v>2633</v>
      </c>
      <c r="I1290" t="s">
        <v>32</v>
      </c>
      <c r="J1290" s="6" t="s">
        <v>13905</v>
      </c>
      <c r="K1290">
        <v>81</v>
      </c>
      <c r="L1290" t="s">
        <v>54</v>
      </c>
      <c r="M1290">
        <f t="shared" si="40"/>
        <v>0</v>
      </c>
      <c r="N1290" s="23" t="s">
        <v>11272</v>
      </c>
      <c r="O1290" s="23" t="s">
        <v>10422</v>
      </c>
      <c r="P1290" s="23">
        <f t="shared" si="41"/>
        <v>4</v>
      </c>
    </row>
    <row r="1291" spans="1:16" x14ac:dyDescent="0.3">
      <c r="A1291">
        <v>1322</v>
      </c>
      <c r="B1291" t="s">
        <v>4120</v>
      </c>
      <c r="C1291" t="s">
        <v>4121</v>
      </c>
      <c r="D1291" t="s">
        <v>51</v>
      </c>
      <c r="E1291" t="s">
        <v>16</v>
      </c>
      <c r="F1291">
        <v>90</v>
      </c>
      <c r="G1291" t="s">
        <v>4122</v>
      </c>
      <c r="H1291" t="s">
        <v>4123</v>
      </c>
      <c r="I1291" t="s">
        <v>187</v>
      </c>
      <c r="J1291" s="6">
        <v>44722</v>
      </c>
      <c r="K1291">
        <v>74</v>
      </c>
      <c r="L1291" t="s">
        <v>45</v>
      </c>
      <c r="M1291">
        <f t="shared" si="40"/>
        <v>0</v>
      </c>
      <c r="N1291" s="23" t="s">
        <v>11273</v>
      </c>
      <c r="O1291" s="23" t="s">
        <v>10422</v>
      </c>
      <c r="P1291" s="23">
        <f t="shared" si="41"/>
        <v>4</v>
      </c>
    </row>
    <row r="1292" spans="1:16" x14ac:dyDescent="0.3">
      <c r="A1292">
        <v>1323</v>
      </c>
      <c r="B1292" t="s">
        <v>4124</v>
      </c>
      <c r="C1292" t="s">
        <v>1214</v>
      </c>
      <c r="D1292" t="s">
        <v>51</v>
      </c>
      <c r="E1292" t="s">
        <v>16</v>
      </c>
      <c r="F1292">
        <v>90</v>
      </c>
      <c r="G1292" t="s">
        <v>4125</v>
      </c>
      <c r="H1292" t="s">
        <v>558</v>
      </c>
      <c r="I1292" t="s">
        <v>32</v>
      </c>
      <c r="J1292" s="6">
        <v>44506</v>
      </c>
      <c r="K1292">
        <v>4</v>
      </c>
      <c r="L1292" t="s">
        <v>64</v>
      </c>
      <c r="M1292">
        <f t="shared" si="40"/>
        <v>0</v>
      </c>
      <c r="N1292" s="23" t="s">
        <v>11274</v>
      </c>
      <c r="O1292" s="23" t="s">
        <v>10430</v>
      </c>
      <c r="P1292" s="23">
        <f t="shared" si="41"/>
        <v>9</v>
      </c>
    </row>
    <row r="1293" spans="1:16" x14ac:dyDescent="0.3">
      <c r="A1293">
        <v>1324</v>
      </c>
      <c r="B1293" t="s">
        <v>4126</v>
      </c>
      <c r="C1293" t="s">
        <v>683</v>
      </c>
      <c r="D1293" t="s">
        <v>28</v>
      </c>
      <c r="E1293" t="s">
        <v>29</v>
      </c>
      <c r="F1293">
        <v>30</v>
      </c>
      <c r="G1293" t="s">
        <v>4127</v>
      </c>
      <c r="H1293" t="s">
        <v>2117</v>
      </c>
      <c r="I1293" t="s">
        <v>886</v>
      </c>
      <c r="J1293" s="6">
        <v>44385</v>
      </c>
      <c r="K1293">
        <v>93</v>
      </c>
      <c r="L1293" t="s">
        <v>70</v>
      </c>
      <c r="M1293">
        <f t="shared" si="40"/>
        <v>0</v>
      </c>
      <c r="N1293" s="23" t="s">
        <v>11275</v>
      </c>
      <c r="O1293" s="23" t="s">
        <v>3089</v>
      </c>
      <c r="P1293" s="23">
        <f t="shared" si="41"/>
        <v>4</v>
      </c>
    </row>
    <row r="1294" spans="1:16" x14ac:dyDescent="0.3">
      <c r="A1294">
        <v>1325</v>
      </c>
      <c r="B1294" t="s">
        <v>4128</v>
      </c>
      <c r="C1294" t="s">
        <v>143</v>
      </c>
      <c r="D1294" t="s">
        <v>15</v>
      </c>
      <c r="E1294" t="s">
        <v>16</v>
      </c>
      <c r="F1294">
        <v>30</v>
      </c>
      <c r="G1294" t="s">
        <v>4129</v>
      </c>
      <c r="H1294" t="s">
        <v>2066</v>
      </c>
      <c r="I1294" t="s">
        <v>294</v>
      </c>
      <c r="J1294" s="6" t="s">
        <v>14077</v>
      </c>
      <c r="K1294">
        <v>82</v>
      </c>
      <c r="L1294" t="s">
        <v>101</v>
      </c>
      <c r="M1294">
        <f t="shared" si="40"/>
        <v>0</v>
      </c>
      <c r="N1294" s="23" t="s">
        <v>9953</v>
      </c>
      <c r="O1294" s="23" t="s">
        <v>10438</v>
      </c>
      <c r="P1294" s="23">
        <f t="shared" si="41"/>
        <v>5</v>
      </c>
    </row>
    <row r="1295" spans="1:16" x14ac:dyDescent="0.3">
      <c r="A1295">
        <v>1326</v>
      </c>
      <c r="B1295" t="s">
        <v>4130</v>
      </c>
      <c r="C1295" t="s">
        <v>4131</v>
      </c>
      <c r="D1295" t="s">
        <v>51</v>
      </c>
      <c r="E1295" t="s">
        <v>16</v>
      </c>
      <c r="F1295">
        <v>30</v>
      </c>
      <c r="G1295" t="s">
        <v>4132</v>
      </c>
      <c r="H1295" t="s">
        <v>4133</v>
      </c>
      <c r="I1295" t="s">
        <v>32</v>
      </c>
      <c r="J1295" s="6" t="s">
        <v>14071</v>
      </c>
      <c r="K1295">
        <v>20</v>
      </c>
      <c r="L1295" t="s">
        <v>33</v>
      </c>
      <c r="M1295">
        <f t="shared" si="40"/>
        <v>0</v>
      </c>
      <c r="N1295" s="23" t="s">
        <v>11276</v>
      </c>
      <c r="O1295" s="23" t="s">
        <v>10453</v>
      </c>
      <c r="P1295" s="23">
        <f t="shared" si="41"/>
        <v>7</v>
      </c>
    </row>
    <row r="1296" spans="1:16" x14ac:dyDescent="0.3">
      <c r="A1296">
        <v>1328</v>
      </c>
      <c r="B1296" t="s">
        <v>4134</v>
      </c>
      <c r="C1296" t="s">
        <v>4135</v>
      </c>
      <c r="D1296" t="s">
        <v>28</v>
      </c>
      <c r="E1296" t="s">
        <v>29</v>
      </c>
      <c r="F1296">
        <v>60</v>
      </c>
      <c r="G1296" t="s">
        <v>4136</v>
      </c>
      <c r="H1296" t="s">
        <v>3610</v>
      </c>
      <c r="I1296" t="s">
        <v>32</v>
      </c>
      <c r="J1296" s="6" t="s">
        <v>13826</v>
      </c>
      <c r="K1296">
        <v>50</v>
      </c>
      <c r="L1296" t="s">
        <v>101</v>
      </c>
      <c r="M1296">
        <f t="shared" si="40"/>
        <v>0</v>
      </c>
      <c r="N1296" s="23" t="s">
        <v>11277</v>
      </c>
      <c r="O1296" s="23" t="s">
        <v>11278</v>
      </c>
      <c r="P1296" s="23">
        <f t="shared" si="41"/>
        <v>4</v>
      </c>
    </row>
    <row r="1297" spans="1:16" x14ac:dyDescent="0.3">
      <c r="A1297">
        <v>1329</v>
      </c>
      <c r="B1297" t="s">
        <v>3544</v>
      </c>
      <c r="C1297" t="s">
        <v>4137</v>
      </c>
      <c r="D1297" t="s">
        <v>28</v>
      </c>
      <c r="E1297" t="s">
        <v>29</v>
      </c>
      <c r="F1297">
        <v>60</v>
      </c>
      <c r="G1297" t="s">
        <v>4138</v>
      </c>
      <c r="H1297" t="s">
        <v>137</v>
      </c>
      <c r="I1297" t="s">
        <v>32</v>
      </c>
      <c r="J1297" s="6" t="s">
        <v>14015</v>
      </c>
      <c r="K1297">
        <v>14</v>
      </c>
      <c r="L1297" t="s">
        <v>33</v>
      </c>
      <c r="M1297">
        <f t="shared" si="40"/>
        <v>0</v>
      </c>
      <c r="N1297" s="23" t="s">
        <v>11277</v>
      </c>
      <c r="O1297" s="23" t="s">
        <v>11279</v>
      </c>
      <c r="P1297" s="23">
        <f t="shared" si="41"/>
        <v>7</v>
      </c>
    </row>
    <row r="1298" spans="1:16" x14ac:dyDescent="0.3">
      <c r="A1298">
        <v>1330</v>
      </c>
      <c r="B1298" t="s">
        <v>4139</v>
      </c>
      <c r="C1298" t="s">
        <v>692</v>
      </c>
      <c r="D1298" t="s">
        <v>51</v>
      </c>
      <c r="E1298" t="s">
        <v>16</v>
      </c>
      <c r="F1298">
        <v>90</v>
      </c>
      <c r="G1298" t="s">
        <v>4140</v>
      </c>
      <c r="H1298" t="s">
        <v>2141</v>
      </c>
      <c r="I1298" t="s">
        <v>1078</v>
      </c>
      <c r="J1298" s="6" t="s">
        <v>14019</v>
      </c>
      <c r="K1298">
        <v>71</v>
      </c>
      <c r="L1298" t="s">
        <v>33</v>
      </c>
      <c r="M1298">
        <f t="shared" si="40"/>
        <v>0</v>
      </c>
      <c r="N1298" s="23" t="s">
        <v>11277</v>
      </c>
      <c r="O1298" s="23" t="s">
        <v>11280</v>
      </c>
      <c r="P1298" s="23">
        <f t="shared" si="41"/>
        <v>9</v>
      </c>
    </row>
    <row r="1299" spans="1:16" x14ac:dyDescent="0.3">
      <c r="A1299">
        <v>1331</v>
      </c>
      <c r="B1299" t="s">
        <v>1363</v>
      </c>
      <c r="C1299" t="s">
        <v>4137</v>
      </c>
      <c r="D1299" t="s">
        <v>28</v>
      </c>
      <c r="E1299" t="s">
        <v>29</v>
      </c>
      <c r="F1299">
        <v>90</v>
      </c>
      <c r="G1299" t="s">
        <v>4140</v>
      </c>
      <c r="H1299" t="s">
        <v>1674</v>
      </c>
      <c r="I1299" t="s">
        <v>25</v>
      </c>
      <c r="J1299" s="6" t="s">
        <v>14078</v>
      </c>
      <c r="K1299">
        <v>8</v>
      </c>
      <c r="L1299" t="s">
        <v>64</v>
      </c>
      <c r="M1299">
        <f t="shared" si="40"/>
        <v>0</v>
      </c>
      <c r="N1299" s="23" t="s">
        <v>11277</v>
      </c>
      <c r="O1299" s="23" t="s">
        <v>11280</v>
      </c>
      <c r="P1299" s="23">
        <f t="shared" si="41"/>
        <v>9</v>
      </c>
    </row>
    <row r="1300" spans="1:16" x14ac:dyDescent="0.3">
      <c r="A1300">
        <v>1332</v>
      </c>
      <c r="B1300" t="s">
        <v>1695</v>
      </c>
      <c r="C1300" t="s">
        <v>3189</v>
      </c>
      <c r="D1300" t="s">
        <v>15</v>
      </c>
      <c r="E1300" t="s">
        <v>16</v>
      </c>
      <c r="F1300">
        <v>90</v>
      </c>
      <c r="G1300" t="s">
        <v>4144</v>
      </c>
      <c r="H1300" t="s">
        <v>6</v>
      </c>
      <c r="I1300" t="s">
        <v>32</v>
      </c>
      <c r="J1300" s="6" t="s">
        <v>13956</v>
      </c>
      <c r="K1300">
        <v>77</v>
      </c>
      <c r="L1300" t="s">
        <v>70</v>
      </c>
      <c r="M1300">
        <f t="shared" si="40"/>
        <v>0</v>
      </c>
      <c r="N1300" s="23" t="s">
        <v>11281</v>
      </c>
      <c r="O1300" s="23" t="s">
        <v>10506</v>
      </c>
      <c r="P1300" s="23">
        <f t="shared" si="41"/>
        <v>2</v>
      </c>
    </row>
    <row r="1301" spans="1:16" x14ac:dyDescent="0.3">
      <c r="A1301">
        <v>1333</v>
      </c>
      <c r="B1301" t="s">
        <v>4142</v>
      </c>
      <c r="C1301" t="s">
        <v>4143</v>
      </c>
      <c r="D1301" t="s">
        <v>15</v>
      </c>
      <c r="E1301" t="s">
        <v>16</v>
      </c>
      <c r="F1301">
        <v>60</v>
      </c>
      <c r="G1301" t="s">
        <v>4144</v>
      </c>
      <c r="H1301" t="s">
        <v>4145</v>
      </c>
      <c r="I1301" t="s">
        <v>32</v>
      </c>
      <c r="J1301" s="6" t="s">
        <v>14079</v>
      </c>
      <c r="K1301">
        <v>46</v>
      </c>
      <c r="L1301" t="s">
        <v>45</v>
      </c>
      <c r="M1301">
        <f t="shared" si="40"/>
        <v>0</v>
      </c>
      <c r="N1301" s="23" t="s">
        <v>11281</v>
      </c>
      <c r="O1301" s="23" t="s">
        <v>10422</v>
      </c>
      <c r="P1301" s="23">
        <f t="shared" si="41"/>
        <v>4</v>
      </c>
    </row>
    <row r="1302" spans="1:16" x14ac:dyDescent="0.3">
      <c r="A1302">
        <v>1334</v>
      </c>
      <c r="B1302" t="s">
        <v>4146</v>
      </c>
      <c r="C1302" t="s">
        <v>987</v>
      </c>
      <c r="D1302" t="s">
        <v>51</v>
      </c>
      <c r="E1302" t="s">
        <v>16</v>
      </c>
      <c r="F1302">
        <v>30</v>
      </c>
      <c r="G1302" t="s">
        <v>4147</v>
      </c>
      <c r="H1302" t="s">
        <v>2908</v>
      </c>
      <c r="I1302" t="s">
        <v>25</v>
      </c>
      <c r="J1302" s="6">
        <v>43865</v>
      </c>
      <c r="K1302">
        <v>17</v>
      </c>
      <c r="L1302" t="s">
        <v>54</v>
      </c>
      <c r="M1302">
        <f t="shared" si="40"/>
        <v>0</v>
      </c>
      <c r="N1302" s="23" t="s">
        <v>2795</v>
      </c>
      <c r="O1302" s="23" t="s">
        <v>6</v>
      </c>
      <c r="P1302" s="23">
        <f t="shared" si="41"/>
        <v>6</v>
      </c>
    </row>
    <row r="1303" spans="1:16" x14ac:dyDescent="0.3">
      <c r="A1303">
        <v>1335</v>
      </c>
      <c r="B1303" t="s">
        <v>4148</v>
      </c>
      <c r="C1303" t="s">
        <v>4149</v>
      </c>
      <c r="D1303" t="s">
        <v>51</v>
      </c>
      <c r="E1303" t="s">
        <v>16</v>
      </c>
      <c r="F1303">
        <v>90</v>
      </c>
      <c r="G1303" t="s">
        <v>4150</v>
      </c>
      <c r="H1303" t="s">
        <v>2972</v>
      </c>
      <c r="I1303" t="s">
        <v>32</v>
      </c>
      <c r="J1303" s="6" t="s">
        <v>13828</v>
      </c>
      <c r="K1303">
        <v>35</v>
      </c>
      <c r="L1303" t="s">
        <v>33</v>
      </c>
      <c r="M1303">
        <f t="shared" si="40"/>
        <v>0</v>
      </c>
      <c r="N1303" s="23" t="s">
        <v>11282</v>
      </c>
      <c r="O1303" s="23" t="s">
        <v>10422</v>
      </c>
      <c r="P1303" s="23">
        <f t="shared" si="41"/>
        <v>4</v>
      </c>
    </row>
    <row r="1304" spans="1:16" x14ac:dyDescent="0.3">
      <c r="A1304">
        <v>1337</v>
      </c>
      <c r="B1304" t="s">
        <v>4151</v>
      </c>
      <c r="C1304" t="s">
        <v>1470</v>
      </c>
      <c r="D1304" t="s">
        <v>51</v>
      </c>
      <c r="E1304" t="s">
        <v>16</v>
      </c>
      <c r="F1304">
        <v>30</v>
      </c>
      <c r="G1304" t="s">
        <v>4152</v>
      </c>
      <c r="H1304" t="s">
        <v>2032</v>
      </c>
      <c r="I1304" t="s">
        <v>173</v>
      </c>
      <c r="J1304" s="6" t="s">
        <v>14080</v>
      </c>
      <c r="K1304">
        <v>51</v>
      </c>
      <c r="L1304" t="s">
        <v>39</v>
      </c>
      <c r="M1304">
        <f t="shared" si="40"/>
        <v>0</v>
      </c>
      <c r="N1304" s="23" t="s">
        <v>4842</v>
      </c>
      <c r="O1304" s="23" t="s">
        <v>10417</v>
      </c>
      <c r="P1304" s="23">
        <f t="shared" si="41"/>
        <v>5</v>
      </c>
    </row>
    <row r="1305" spans="1:16" x14ac:dyDescent="0.3">
      <c r="A1305">
        <v>1338</v>
      </c>
      <c r="B1305" t="s">
        <v>1703</v>
      </c>
      <c r="C1305" t="s">
        <v>4153</v>
      </c>
      <c r="D1305" t="s">
        <v>92</v>
      </c>
      <c r="E1305" t="s">
        <v>29</v>
      </c>
      <c r="F1305">
        <v>90</v>
      </c>
      <c r="G1305" t="s">
        <v>14502</v>
      </c>
      <c r="H1305" t="s">
        <v>2026</v>
      </c>
      <c r="I1305" t="s">
        <v>1078</v>
      </c>
      <c r="J1305" s="6" t="s">
        <v>14081</v>
      </c>
      <c r="K1305">
        <v>96</v>
      </c>
      <c r="L1305" t="s">
        <v>45</v>
      </c>
      <c r="M1305">
        <f t="shared" si="40"/>
        <v>0</v>
      </c>
      <c r="N1305" s="23" t="s">
        <v>4842</v>
      </c>
      <c r="O1305" s="23" t="s">
        <v>10449</v>
      </c>
      <c r="P1305" s="23">
        <f t="shared" si="41"/>
        <v>7</v>
      </c>
    </row>
    <row r="1306" spans="1:16" x14ac:dyDescent="0.3">
      <c r="A1306">
        <v>1339</v>
      </c>
      <c r="B1306" t="s">
        <v>4155</v>
      </c>
      <c r="C1306" t="s">
        <v>4156</v>
      </c>
      <c r="D1306" t="s">
        <v>28</v>
      </c>
      <c r="E1306" t="s">
        <v>29</v>
      </c>
      <c r="F1306">
        <v>60</v>
      </c>
      <c r="G1306" t="s">
        <v>4157</v>
      </c>
      <c r="H1306" t="s">
        <v>4158</v>
      </c>
      <c r="I1306" t="s">
        <v>32</v>
      </c>
      <c r="J1306" s="6">
        <v>44476</v>
      </c>
      <c r="K1306">
        <v>7</v>
      </c>
      <c r="L1306" t="s">
        <v>54</v>
      </c>
      <c r="M1306">
        <f t="shared" si="40"/>
        <v>0</v>
      </c>
      <c r="N1306" s="23" t="s">
        <v>4842</v>
      </c>
      <c r="O1306" s="23" t="s">
        <v>1554</v>
      </c>
      <c r="P1306" s="23">
        <f t="shared" si="41"/>
        <v>7</v>
      </c>
    </row>
    <row r="1307" spans="1:16" x14ac:dyDescent="0.3">
      <c r="A1307">
        <v>1340</v>
      </c>
      <c r="B1307" t="s">
        <v>4159</v>
      </c>
      <c r="C1307" t="s">
        <v>1485</v>
      </c>
      <c r="D1307" t="s">
        <v>15</v>
      </c>
      <c r="E1307" t="s">
        <v>16</v>
      </c>
      <c r="F1307">
        <v>60</v>
      </c>
      <c r="G1307" t="s">
        <v>4160</v>
      </c>
      <c r="H1307" t="s">
        <v>4161</v>
      </c>
      <c r="I1307" t="s">
        <v>32</v>
      </c>
      <c r="J1307" s="6" t="s">
        <v>13902</v>
      </c>
      <c r="K1307">
        <v>95</v>
      </c>
      <c r="L1307" t="s">
        <v>20</v>
      </c>
      <c r="M1307">
        <f t="shared" si="40"/>
        <v>0</v>
      </c>
      <c r="N1307" s="23" t="s">
        <v>4842</v>
      </c>
      <c r="O1307" s="23" t="s">
        <v>11283</v>
      </c>
      <c r="P1307" s="23">
        <f t="shared" si="41"/>
        <v>6</v>
      </c>
    </row>
    <row r="1308" spans="1:16" x14ac:dyDescent="0.3">
      <c r="A1308">
        <v>1341</v>
      </c>
      <c r="B1308" t="s">
        <v>3992</v>
      </c>
      <c r="C1308" t="s">
        <v>1635</v>
      </c>
      <c r="D1308" t="s">
        <v>28</v>
      </c>
      <c r="E1308" t="s">
        <v>29</v>
      </c>
      <c r="F1308">
        <v>90</v>
      </c>
      <c r="G1308" t="s">
        <v>4162</v>
      </c>
      <c r="H1308" t="s">
        <v>2154</v>
      </c>
      <c r="I1308" t="s">
        <v>124</v>
      </c>
      <c r="J1308" s="6">
        <v>44683</v>
      </c>
      <c r="K1308">
        <v>82</v>
      </c>
      <c r="L1308" t="s">
        <v>101</v>
      </c>
      <c r="M1308">
        <f t="shared" si="40"/>
        <v>0</v>
      </c>
      <c r="N1308" s="23" t="s">
        <v>10317</v>
      </c>
      <c r="O1308" s="23" t="s">
        <v>6</v>
      </c>
      <c r="P1308" s="23">
        <f t="shared" si="41"/>
        <v>6</v>
      </c>
    </row>
    <row r="1309" spans="1:16" x14ac:dyDescent="0.3">
      <c r="A1309">
        <v>1342</v>
      </c>
      <c r="B1309" t="s">
        <v>4163</v>
      </c>
      <c r="C1309" t="s">
        <v>1727</v>
      </c>
      <c r="D1309" t="s">
        <v>15</v>
      </c>
      <c r="E1309" t="s">
        <v>16</v>
      </c>
      <c r="F1309">
        <v>30</v>
      </c>
      <c r="G1309" t="s">
        <v>4164</v>
      </c>
      <c r="H1309" t="s">
        <v>84</v>
      </c>
      <c r="I1309" t="s">
        <v>32</v>
      </c>
      <c r="J1309" s="6" t="s">
        <v>13992</v>
      </c>
      <c r="K1309">
        <v>70</v>
      </c>
      <c r="L1309" t="s">
        <v>20</v>
      </c>
      <c r="M1309">
        <f t="shared" si="40"/>
        <v>0</v>
      </c>
      <c r="N1309" s="23" t="s">
        <v>11284</v>
      </c>
      <c r="O1309" s="23" t="s">
        <v>10417</v>
      </c>
      <c r="P1309" s="23">
        <f t="shared" si="41"/>
        <v>5</v>
      </c>
    </row>
    <row r="1310" spans="1:16" x14ac:dyDescent="0.3">
      <c r="A1310">
        <v>1343</v>
      </c>
      <c r="B1310" t="s">
        <v>2331</v>
      </c>
      <c r="C1310" t="s">
        <v>4165</v>
      </c>
      <c r="D1310" t="s">
        <v>15</v>
      </c>
      <c r="E1310" t="s">
        <v>16</v>
      </c>
      <c r="F1310">
        <v>90</v>
      </c>
      <c r="G1310" t="s">
        <v>14305</v>
      </c>
      <c r="H1310" t="s">
        <v>3511</v>
      </c>
      <c r="I1310" t="s">
        <v>32</v>
      </c>
      <c r="J1310" s="6" t="s">
        <v>13755</v>
      </c>
      <c r="K1310">
        <v>5</v>
      </c>
      <c r="L1310" t="s">
        <v>20</v>
      </c>
      <c r="M1310">
        <f t="shared" si="40"/>
        <v>0</v>
      </c>
      <c r="N1310" s="23" t="s">
        <v>11285</v>
      </c>
      <c r="O1310" s="23" t="s">
        <v>10438</v>
      </c>
      <c r="P1310" s="23">
        <f t="shared" si="41"/>
        <v>5</v>
      </c>
    </row>
    <row r="1311" spans="1:16" x14ac:dyDescent="0.3">
      <c r="A1311">
        <v>1344</v>
      </c>
      <c r="B1311" t="s">
        <v>4167</v>
      </c>
      <c r="C1311" t="s">
        <v>4168</v>
      </c>
      <c r="D1311" t="s">
        <v>28</v>
      </c>
      <c r="E1311" t="s">
        <v>29</v>
      </c>
      <c r="F1311">
        <v>30</v>
      </c>
      <c r="G1311" t="s">
        <v>4169</v>
      </c>
      <c r="H1311" t="s">
        <v>3053</v>
      </c>
      <c r="I1311" t="s">
        <v>32</v>
      </c>
      <c r="J1311" s="6" t="s">
        <v>13805</v>
      </c>
      <c r="K1311">
        <v>72</v>
      </c>
      <c r="L1311" t="s">
        <v>64</v>
      </c>
      <c r="M1311">
        <f t="shared" si="40"/>
        <v>0</v>
      </c>
      <c r="N1311" s="23" t="s">
        <v>11286</v>
      </c>
      <c r="O1311" s="23" t="s">
        <v>10422</v>
      </c>
      <c r="P1311" s="23">
        <f t="shared" si="41"/>
        <v>4</v>
      </c>
    </row>
    <row r="1312" spans="1:16" x14ac:dyDescent="0.3">
      <c r="A1312">
        <v>1345</v>
      </c>
      <c r="B1312" t="s">
        <v>4170</v>
      </c>
      <c r="C1312" t="s">
        <v>286</v>
      </c>
      <c r="D1312" t="s">
        <v>28</v>
      </c>
      <c r="E1312" t="s">
        <v>29</v>
      </c>
      <c r="F1312">
        <v>90</v>
      </c>
      <c r="G1312" t="s">
        <v>4171</v>
      </c>
      <c r="H1312" t="s">
        <v>1430</v>
      </c>
      <c r="I1312" t="s">
        <v>32</v>
      </c>
      <c r="J1312" s="6" t="s">
        <v>13946</v>
      </c>
      <c r="K1312">
        <v>22</v>
      </c>
      <c r="L1312" t="s">
        <v>159</v>
      </c>
      <c r="M1312">
        <f t="shared" si="40"/>
        <v>0</v>
      </c>
      <c r="N1312" s="23" t="s">
        <v>11287</v>
      </c>
      <c r="O1312" s="23" t="s">
        <v>6</v>
      </c>
      <c r="P1312" s="23">
        <f t="shared" si="41"/>
        <v>6</v>
      </c>
    </row>
    <row r="1313" spans="1:16" x14ac:dyDescent="0.3">
      <c r="A1313">
        <v>1346</v>
      </c>
      <c r="B1313" t="s">
        <v>4172</v>
      </c>
      <c r="C1313" t="s">
        <v>4173</v>
      </c>
      <c r="D1313" t="s">
        <v>51</v>
      </c>
      <c r="E1313" t="s">
        <v>16</v>
      </c>
      <c r="F1313">
        <v>60</v>
      </c>
      <c r="G1313" t="s">
        <v>4174</v>
      </c>
      <c r="H1313" t="s">
        <v>4175</v>
      </c>
      <c r="I1313" t="s">
        <v>25</v>
      </c>
      <c r="J1313" s="6">
        <v>44778</v>
      </c>
      <c r="K1313">
        <v>82</v>
      </c>
      <c r="L1313" t="s">
        <v>39</v>
      </c>
      <c r="M1313">
        <f t="shared" si="40"/>
        <v>0</v>
      </c>
      <c r="N1313" s="23" t="s">
        <v>11288</v>
      </c>
      <c r="O1313" s="23" t="s">
        <v>3222</v>
      </c>
      <c r="P1313" s="23">
        <f t="shared" si="41"/>
        <v>4</v>
      </c>
    </row>
    <row r="1314" spans="1:16" x14ac:dyDescent="0.3">
      <c r="A1314">
        <v>1347</v>
      </c>
      <c r="B1314" t="s">
        <v>4176</v>
      </c>
      <c r="C1314" t="s">
        <v>2874</v>
      </c>
      <c r="D1314" t="s">
        <v>51</v>
      </c>
      <c r="E1314" t="s">
        <v>16</v>
      </c>
      <c r="F1314">
        <v>30</v>
      </c>
      <c r="G1314" t="s">
        <v>4177</v>
      </c>
      <c r="H1314" t="s">
        <v>864</v>
      </c>
      <c r="I1314" t="s">
        <v>19</v>
      </c>
      <c r="J1314" s="6">
        <v>44510</v>
      </c>
      <c r="K1314">
        <v>7</v>
      </c>
      <c r="L1314" t="s">
        <v>39</v>
      </c>
      <c r="M1314">
        <f t="shared" si="40"/>
        <v>0</v>
      </c>
      <c r="N1314" s="23" t="s">
        <v>11289</v>
      </c>
      <c r="O1314" s="23" t="s">
        <v>10422</v>
      </c>
      <c r="P1314" s="23">
        <f t="shared" si="41"/>
        <v>4</v>
      </c>
    </row>
    <row r="1315" spans="1:16" x14ac:dyDescent="0.3">
      <c r="A1315">
        <v>1348</v>
      </c>
      <c r="B1315" t="s">
        <v>4178</v>
      </c>
      <c r="C1315" t="s">
        <v>3345</v>
      </c>
      <c r="D1315" t="s">
        <v>15</v>
      </c>
      <c r="E1315" t="s">
        <v>16</v>
      </c>
      <c r="F1315">
        <v>60</v>
      </c>
      <c r="G1315" t="s">
        <v>4179</v>
      </c>
      <c r="H1315" t="s">
        <v>4180</v>
      </c>
      <c r="I1315" t="s">
        <v>187</v>
      </c>
      <c r="J1315" s="6" t="s">
        <v>13819</v>
      </c>
      <c r="K1315">
        <v>74</v>
      </c>
      <c r="L1315" t="s">
        <v>33</v>
      </c>
      <c r="M1315">
        <f t="shared" si="40"/>
        <v>0</v>
      </c>
      <c r="N1315" s="23" t="s">
        <v>11290</v>
      </c>
      <c r="O1315" s="23" t="s">
        <v>10417</v>
      </c>
      <c r="P1315" s="23">
        <f t="shared" si="41"/>
        <v>5</v>
      </c>
    </row>
    <row r="1316" spans="1:16" x14ac:dyDescent="0.3">
      <c r="A1316">
        <v>1349</v>
      </c>
      <c r="B1316" t="s">
        <v>2134</v>
      </c>
      <c r="C1316" t="s">
        <v>4181</v>
      </c>
      <c r="D1316" t="s">
        <v>15</v>
      </c>
      <c r="E1316" t="s">
        <v>16</v>
      </c>
      <c r="F1316">
        <v>30</v>
      </c>
      <c r="G1316" t="s">
        <v>4179</v>
      </c>
      <c r="H1316" t="s">
        <v>4182</v>
      </c>
      <c r="I1316" t="s">
        <v>32</v>
      </c>
      <c r="J1316" s="6" t="s">
        <v>13904</v>
      </c>
      <c r="K1316">
        <v>73</v>
      </c>
      <c r="L1316" t="s">
        <v>80</v>
      </c>
      <c r="M1316">
        <f t="shared" si="40"/>
        <v>0</v>
      </c>
      <c r="N1316" s="23" t="s">
        <v>11290</v>
      </c>
      <c r="O1316" s="23" t="s">
        <v>10417</v>
      </c>
      <c r="P1316" s="23">
        <f t="shared" si="41"/>
        <v>5</v>
      </c>
    </row>
    <row r="1317" spans="1:16" x14ac:dyDescent="0.3">
      <c r="A1317">
        <v>1350</v>
      </c>
      <c r="B1317" t="s">
        <v>4183</v>
      </c>
      <c r="C1317" t="s">
        <v>4059</v>
      </c>
      <c r="D1317" t="s">
        <v>15</v>
      </c>
      <c r="E1317" t="s">
        <v>16</v>
      </c>
      <c r="F1317">
        <v>90</v>
      </c>
      <c r="G1317" t="s">
        <v>4184</v>
      </c>
      <c r="H1317" t="s">
        <v>1103</v>
      </c>
      <c r="I1317" t="s">
        <v>25</v>
      </c>
      <c r="J1317" s="6" t="s">
        <v>14082</v>
      </c>
      <c r="K1317">
        <v>42</v>
      </c>
      <c r="L1317" t="s">
        <v>64</v>
      </c>
      <c r="M1317">
        <f t="shared" si="40"/>
        <v>0</v>
      </c>
      <c r="N1317" s="23" t="s">
        <v>11290</v>
      </c>
      <c r="O1317" s="23" t="s">
        <v>10422</v>
      </c>
      <c r="P1317" s="23">
        <f t="shared" si="41"/>
        <v>4</v>
      </c>
    </row>
    <row r="1318" spans="1:16" x14ac:dyDescent="0.3">
      <c r="A1318">
        <v>1351</v>
      </c>
      <c r="B1318" t="s">
        <v>4185</v>
      </c>
      <c r="C1318" t="s">
        <v>4186</v>
      </c>
      <c r="D1318" t="s">
        <v>28</v>
      </c>
      <c r="E1318" t="s">
        <v>29</v>
      </c>
      <c r="F1318">
        <v>90</v>
      </c>
      <c r="G1318" t="s">
        <v>14503</v>
      </c>
      <c r="H1318" t="s">
        <v>2130</v>
      </c>
      <c r="I1318" t="s">
        <v>32</v>
      </c>
      <c r="J1318" s="6" t="s">
        <v>14083</v>
      </c>
      <c r="K1318">
        <v>22</v>
      </c>
      <c r="L1318" t="s">
        <v>33</v>
      </c>
      <c r="M1318">
        <f t="shared" si="40"/>
        <v>0</v>
      </c>
      <c r="N1318" s="23" t="s">
        <v>11291</v>
      </c>
      <c r="O1318" s="23" t="s">
        <v>6</v>
      </c>
      <c r="P1318" s="23">
        <f t="shared" si="41"/>
        <v>6</v>
      </c>
    </row>
    <row r="1319" spans="1:16" x14ac:dyDescent="0.3">
      <c r="A1319">
        <v>1352</v>
      </c>
      <c r="B1319" t="s">
        <v>4188</v>
      </c>
      <c r="C1319" t="s">
        <v>427</v>
      </c>
      <c r="D1319" t="s">
        <v>51</v>
      </c>
      <c r="E1319" t="s">
        <v>16</v>
      </c>
      <c r="F1319">
        <v>60</v>
      </c>
      <c r="G1319" t="s">
        <v>4189</v>
      </c>
      <c r="H1319" t="s">
        <v>1505</v>
      </c>
      <c r="I1319" t="s">
        <v>32</v>
      </c>
      <c r="J1319" s="6">
        <v>44511</v>
      </c>
      <c r="K1319">
        <v>49</v>
      </c>
      <c r="L1319" t="s">
        <v>101</v>
      </c>
      <c r="M1319">
        <f t="shared" si="40"/>
        <v>0</v>
      </c>
      <c r="N1319" s="23" t="s">
        <v>11292</v>
      </c>
      <c r="O1319" s="23" t="s">
        <v>6</v>
      </c>
      <c r="P1319" s="23">
        <f t="shared" si="41"/>
        <v>6</v>
      </c>
    </row>
    <row r="1320" spans="1:16" x14ac:dyDescent="0.3">
      <c r="A1320">
        <v>1353</v>
      </c>
      <c r="B1320" t="s">
        <v>4190</v>
      </c>
      <c r="C1320" t="s">
        <v>4191</v>
      </c>
      <c r="D1320" t="s">
        <v>15</v>
      </c>
      <c r="E1320" t="s">
        <v>16</v>
      </c>
      <c r="F1320">
        <v>30</v>
      </c>
      <c r="G1320" t="s">
        <v>14504</v>
      </c>
      <c r="H1320" t="s">
        <v>420</v>
      </c>
      <c r="I1320" t="s">
        <v>32</v>
      </c>
      <c r="J1320" s="6" t="s">
        <v>13941</v>
      </c>
      <c r="K1320">
        <v>46</v>
      </c>
      <c r="L1320" t="s">
        <v>54</v>
      </c>
      <c r="M1320">
        <f t="shared" si="40"/>
        <v>0</v>
      </c>
      <c r="N1320" s="23" t="s">
        <v>11293</v>
      </c>
      <c r="O1320" s="23" t="s">
        <v>10454</v>
      </c>
      <c r="P1320" s="23">
        <f t="shared" si="41"/>
        <v>4</v>
      </c>
    </row>
    <row r="1321" spans="1:16" x14ac:dyDescent="0.3">
      <c r="A1321">
        <v>1354</v>
      </c>
      <c r="B1321" t="s">
        <v>4193</v>
      </c>
      <c r="C1321" t="s">
        <v>4194</v>
      </c>
      <c r="D1321" t="s">
        <v>28</v>
      </c>
      <c r="E1321" t="s">
        <v>29</v>
      </c>
      <c r="F1321">
        <v>90</v>
      </c>
      <c r="G1321" t="s">
        <v>14855</v>
      </c>
      <c r="H1321" t="s">
        <v>4196</v>
      </c>
      <c r="I1321" t="s">
        <v>240</v>
      </c>
      <c r="J1321" s="6" t="s">
        <v>13897</v>
      </c>
      <c r="K1321">
        <v>34</v>
      </c>
      <c r="L1321" t="s">
        <v>159</v>
      </c>
      <c r="M1321">
        <f t="shared" si="40"/>
        <v>0</v>
      </c>
      <c r="N1321" s="23" t="s">
        <v>11294</v>
      </c>
      <c r="O1321" s="23" t="s">
        <v>3369</v>
      </c>
      <c r="P1321" s="23">
        <f t="shared" si="41"/>
        <v>5</v>
      </c>
    </row>
    <row r="1322" spans="1:16" x14ac:dyDescent="0.3">
      <c r="A1322">
        <v>1355</v>
      </c>
      <c r="B1322" t="s">
        <v>4197</v>
      </c>
      <c r="C1322" t="s">
        <v>3146</v>
      </c>
      <c r="D1322" t="s">
        <v>15</v>
      </c>
      <c r="E1322" t="s">
        <v>16</v>
      </c>
      <c r="F1322">
        <v>90</v>
      </c>
      <c r="G1322" t="s">
        <v>4198</v>
      </c>
      <c r="H1322" t="s">
        <v>2877</v>
      </c>
      <c r="I1322" t="s">
        <v>2878</v>
      </c>
      <c r="J1322" s="6" t="s">
        <v>13934</v>
      </c>
      <c r="K1322">
        <v>8</v>
      </c>
      <c r="L1322" t="s">
        <v>159</v>
      </c>
      <c r="M1322">
        <f t="shared" si="40"/>
        <v>0</v>
      </c>
      <c r="N1322" s="23" t="s">
        <v>11295</v>
      </c>
      <c r="O1322" s="23" t="s">
        <v>6</v>
      </c>
      <c r="P1322" s="23">
        <f t="shared" si="41"/>
        <v>6</v>
      </c>
    </row>
    <row r="1323" spans="1:16" x14ac:dyDescent="0.3">
      <c r="A1323">
        <v>1356</v>
      </c>
      <c r="B1323" t="s">
        <v>2147</v>
      </c>
      <c r="C1323" t="s">
        <v>1023</v>
      </c>
      <c r="D1323" t="s">
        <v>117</v>
      </c>
      <c r="E1323" t="s">
        <v>29</v>
      </c>
      <c r="F1323">
        <v>30</v>
      </c>
      <c r="G1323" t="s">
        <v>4199</v>
      </c>
      <c r="H1323" t="s">
        <v>3421</v>
      </c>
      <c r="I1323" t="s">
        <v>25</v>
      </c>
      <c r="J1323" s="6" t="s">
        <v>13781</v>
      </c>
      <c r="K1323">
        <v>3</v>
      </c>
      <c r="L1323" t="s">
        <v>70</v>
      </c>
      <c r="M1323">
        <f t="shared" si="40"/>
        <v>0</v>
      </c>
      <c r="N1323" s="23" t="s">
        <v>11296</v>
      </c>
      <c r="O1323" s="23" t="s">
        <v>10417</v>
      </c>
      <c r="P1323" s="23">
        <f t="shared" si="41"/>
        <v>5</v>
      </c>
    </row>
    <row r="1324" spans="1:16" x14ac:dyDescent="0.3">
      <c r="A1324">
        <v>1357</v>
      </c>
      <c r="B1324" t="s">
        <v>4200</v>
      </c>
      <c r="C1324" t="s">
        <v>2095</v>
      </c>
      <c r="D1324" t="s">
        <v>15</v>
      </c>
      <c r="E1324" t="s">
        <v>16</v>
      </c>
      <c r="F1324">
        <v>30</v>
      </c>
      <c r="G1324" t="s">
        <v>4201</v>
      </c>
      <c r="H1324" t="s">
        <v>2727</v>
      </c>
      <c r="I1324" t="s">
        <v>2330</v>
      </c>
      <c r="J1324" s="6" t="s">
        <v>14084</v>
      </c>
      <c r="K1324">
        <v>55</v>
      </c>
      <c r="L1324" t="s">
        <v>101</v>
      </c>
      <c r="M1324">
        <f t="shared" si="40"/>
        <v>0</v>
      </c>
      <c r="N1324" s="23" t="s">
        <v>11297</v>
      </c>
      <c r="O1324" s="23" t="s">
        <v>6</v>
      </c>
      <c r="P1324" s="23">
        <f t="shared" si="41"/>
        <v>6</v>
      </c>
    </row>
    <row r="1325" spans="1:16" x14ac:dyDescent="0.3">
      <c r="A1325">
        <v>1359</v>
      </c>
      <c r="B1325" t="s">
        <v>130</v>
      </c>
      <c r="C1325" t="s">
        <v>3362</v>
      </c>
      <c r="D1325" t="s">
        <v>28</v>
      </c>
      <c r="E1325" t="s">
        <v>29</v>
      </c>
      <c r="F1325">
        <v>30</v>
      </c>
      <c r="G1325" t="s">
        <v>4204</v>
      </c>
      <c r="H1325" t="s">
        <v>2220</v>
      </c>
      <c r="I1325" t="s">
        <v>1889</v>
      </c>
      <c r="J1325" s="6" t="s">
        <v>13822</v>
      </c>
      <c r="K1325">
        <v>55</v>
      </c>
      <c r="L1325" t="s">
        <v>45</v>
      </c>
      <c r="M1325">
        <f t="shared" si="40"/>
        <v>0</v>
      </c>
      <c r="N1325" s="23" t="s">
        <v>3882</v>
      </c>
      <c r="O1325" s="23" t="s">
        <v>10416</v>
      </c>
      <c r="P1325" s="23">
        <f t="shared" si="41"/>
        <v>4</v>
      </c>
    </row>
    <row r="1326" spans="1:16" x14ac:dyDescent="0.3">
      <c r="A1326">
        <v>1360</v>
      </c>
      <c r="B1326" t="s">
        <v>1096</v>
      </c>
      <c r="C1326" t="s">
        <v>4205</v>
      </c>
      <c r="D1326" t="s">
        <v>28</v>
      </c>
      <c r="E1326" t="s">
        <v>29</v>
      </c>
      <c r="F1326">
        <v>60</v>
      </c>
      <c r="G1326" t="s">
        <v>4206</v>
      </c>
      <c r="H1326" t="s">
        <v>2338</v>
      </c>
      <c r="I1326" t="s">
        <v>240</v>
      </c>
      <c r="J1326" s="6" t="s">
        <v>14023</v>
      </c>
      <c r="K1326">
        <v>70</v>
      </c>
      <c r="L1326" t="s">
        <v>80</v>
      </c>
      <c r="M1326">
        <f t="shared" si="40"/>
        <v>0</v>
      </c>
      <c r="N1326" s="23" t="s">
        <v>3882</v>
      </c>
      <c r="O1326" s="23" t="s">
        <v>10453</v>
      </c>
      <c r="P1326" s="23">
        <f t="shared" si="41"/>
        <v>7</v>
      </c>
    </row>
    <row r="1327" spans="1:16" x14ac:dyDescent="0.3">
      <c r="A1327">
        <v>1361</v>
      </c>
      <c r="B1327" t="s">
        <v>2094</v>
      </c>
      <c r="C1327" t="s">
        <v>170</v>
      </c>
      <c r="D1327" t="s">
        <v>51</v>
      </c>
      <c r="E1327" t="s">
        <v>16</v>
      </c>
      <c r="F1327">
        <v>90</v>
      </c>
      <c r="G1327" t="s">
        <v>4207</v>
      </c>
      <c r="H1327" t="s">
        <v>4208</v>
      </c>
      <c r="I1327" t="s">
        <v>44</v>
      </c>
      <c r="J1327" s="6">
        <v>44169</v>
      </c>
      <c r="K1327">
        <v>79</v>
      </c>
      <c r="L1327" t="s">
        <v>33</v>
      </c>
      <c r="M1327">
        <f t="shared" si="40"/>
        <v>0</v>
      </c>
      <c r="N1327" s="23" t="s">
        <v>11298</v>
      </c>
      <c r="O1327" s="23" t="s">
        <v>10422</v>
      </c>
      <c r="P1327" s="23">
        <f t="shared" si="41"/>
        <v>4</v>
      </c>
    </row>
    <row r="1328" spans="1:16" x14ac:dyDescent="0.3">
      <c r="A1328">
        <v>1362</v>
      </c>
      <c r="B1328" t="s">
        <v>3711</v>
      </c>
      <c r="C1328" t="s">
        <v>2135</v>
      </c>
      <c r="D1328" t="s">
        <v>28</v>
      </c>
      <c r="E1328" t="s">
        <v>29</v>
      </c>
      <c r="F1328">
        <v>30</v>
      </c>
      <c r="G1328" t="s">
        <v>4209</v>
      </c>
      <c r="H1328" t="s">
        <v>3059</v>
      </c>
      <c r="I1328" t="s">
        <v>187</v>
      </c>
      <c r="J1328" s="6">
        <v>44876</v>
      </c>
      <c r="K1328">
        <v>50</v>
      </c>
      <c r="L1328" t="s">
        <v>20</v>
      </c>
      <c r="M1328">
        <f t="shared" si="40"/>
        <v>0</v>
      </c>
      <c r="N1328" s="23" t="s">
        <v>11299</v>
      </c>
      <c r="O1328" s="23" t="s">
        <v>10417</v>
      </c>
      <c r="P1328" s="23">
        <f t="shared" si="41"/>
        <v>5</v>
      </c>
    </row>
    <row r="1329" spans="1:16" x14ac:dyDescent="0.3">
      <c r="A1329">
        <v>1363</v>
      </c>
      <c r="B1329" t="s">
        <v>4210</v>
      </c>
      <c r="C1329" t="s">
        <v>2635</v>
      </c>
      <c r="D1329" t="s">
        <v>51</v>
      </c>
      <c r="E1329" t="s">
        <v>16</v>
      </c>
      <c r="F1329">
        <v>30</v>
      </c>
      <c r="G1329" t="s">
        <v>4211</v>
      </c>
      <c r="H1329" t="s">
        <v>3212</v>
      </c>
      <c r="I1329" t="s">
        <v>25</v>
      </c>
      <c r="J1329" s="6" t="s">
        <v>14085</v>
      </c>
      <c r="K1329">
        <v>8</v>
      </c>
      <c r="L1329" t="s">
        <v>45</v>
      </c>
      <c r="M1329">
        <f t="shared" si="40"/>
        <v>0</v>
      </c>
      <c r="N1329" s="23" t="s">
        <v>11300</v>
      </c>
      <c r="O1329" s="23" t="s">
        <v>10916</v>
      </c>
      <c r="P1329" s="23">
        <f t="shared" si="41"/>
        <v>4</v>
      </c>
    </row>
    <row r="1330" spans="1:16" x14ac:dyDescent="0.3">
      <c r="A1330">
        <v>1364</v>
      </c>
      <c r="B1330" t="s">
        <v>4212</v>
      </c>
      <c r="C1330" t="s">
        <v>1963</v>
      </c>
      <c r="D1330" t="s">
        <v>92</v>
      </c>
      <c r="E1330" t="s">
        <v>16</v>
      </c>
      <c r="F1330">
        <v>90</v>
      </c>
      <c r="G1330" t="s">
        <v>4213</v>
      </c>
      <c r="H1330" t="s">
        <v>4098</v>
      </c>
      <c r="I1330" t="s">
        <v>1889</v>
      </c>
      <c r="J1330" s="6">
        <v>44684</v>
      </c>
      <c r="K1330">
        <v>21</v>
      </c>
      <c r="L1330" t="s">
        <v>159</v>
      </c>
      <c r="M1330">
        <f t="shared" si="40"/>
        <v>0</v>
      </c>
      <c r="N1330" s="23" t="s">
        <v>11300</v>
      </c>
      <c r="O1330" s="23" t="s">
        <v>10422</v>
      </c>
      <c r="P1330" s="23">
        <f t="shared" si="41"/>
        <v>4</v>
      </c>
    </row>
    <row r="1331" spans="1:16" x14ac:dyDescent="0.3">
      <c r="A1331">
        <v>1365</v>
      </c>
      <c r="B1331" t="s">
        <v>1352</v>
      </c>
      <c r="C1331" t="s">
        <v>3057</v>
      </c>
      <c r="D1331" t="s">
        <v>28</v>
      </c>
      <c r="E1331" t="s">
        <v>29</v>
      </c>
      <c r="F1331">
        <v>90</v>
      </c>
      <c r="G1331" t="s">
        <v>4213</v>
      </c>
      <c r="H1331" t="s">
        <v>4214</v>
      </c>
      <c r="I1331" t="s">
        <v>187</v>
      </c>
      <c r="J1331" s="6">
        <v>44294</v>
      </c>
      <c r="K1331">
        <v>76</v>
      </c>
      <c r="L1331" t="s">
        <v>33</v>
      </c>
      <c r="M1331">
        <f t="shared" si="40"/>
        <v>0</v>
      </c>
      <c r="N1331" s="23" t="s">
        <v>11300</v>
      </c>
      <c r="O1331" s="23" t="s">
        <v>10422</v>
      </c>
      <c r="P1331" s="23">
        <f t="shared" si="41"/>
        <v>4</v>
      </c>
    </row>
    <row r="1332" spans="1:16" x14ac:dyDescent="0.3">
      <c r="A1332">
        <v>1366</v>
      </c>
      <c r="B1332" t="s">
        <v>4215</v>
      </c>
      <c r="C1332" t="s">
        <v>4216</v>
      </c>
      <c r="D1332" t="s">
        <v>51</v>
      </c>
      <c r="E1332" t="s">
        <v>16</v>
      </c>
      <c r="F1332">
        <v>30</v>
      </c>
      <c r="G1332" t="s">
        <v>4217</v>
      </c>
      <c r="H1332" t="s">
        <v>326</v>
      </c>
      <c r="I1332" t="s">
        <v>25</v>
      </c>
      <c r="J1332" s="6" t="s">
        <v>14086</v>
      </c>
      <c r="K1332">
        <v>12</v>
      </c>
      <c r="L1332" t="s">
        <v>101</v>
      </c>
      <c r="M1332">
        <f t="shared" si="40"/>
        <v>0</v>
      </c>
      <c r="N1332" s="23" t="s">
        <v>5702</v>
      </c>
      <c r="O1332" s="23" t="s">
        <v>10425</v>
      </c>
      <c r="P1332" s="23">
        <f t="shared" si="41"/>
        <v>3</v>
      </c>
    </row>
    <row r="1333" spans="1:16" x14ac:dyDescent="0.3">
      <c r="A1333">
        <v>1367</v>
      </c>
      <c r="B1333" t="s">
        <v>4218</v>
      </c>
      <c r="C1333" t="s">
        <v>825</v>
      </c>
      <c r="D1333" t="s">
        <v>28</v>
      </c>
      <c r="E1333" t="s">
        <v>29</v>
      </c>
      <c r="F1333">
        <v>90</v>
      </c>
      <c r="G1333" t="s">
        <v>4219</v>
      </c>
      <c r="H1333" t="s">
        <v>4220</v>
      </c>
      <c r="I1333" t="s">
        <v>2543</v>
      </c>
      <c r="J1333" s="6" t="s">
        <v>13929</v>
      </c>
      <c r="K1333">
        <v>94</v>
      </c>
      <c r="L1333" t="s">
        <v>39</v>
      </c>
      <c r="M1333">
        <f t="shared" si="40"/>
        <v>0</v>
      </c>
      <c r="N1333" s="23" t="s">
        <v>11301</v>
      </c>
      <c r="O1333" s="23" t="s">
        <v>10430</v>
      </c>
      <c r="P1333" s="23">
        <f t="shared" si="41"/>
        <v>9</v>
      </c>
    </row>
    <row r="1334" spans="1:16" x14ac:dyDescent="0.3">
      <c r="A1334">
        <v>1368</v>
      </c>
      <c r="B1334" t="s">
        <v>4221</v>
      </c>
      <c r="C1334" t="s">
        <v>4222</v>
      </c>
      <c r="D1334" t="s">
        <v>41</v>
      </c>
      <c r="E1334" t="s">
        <v>16</v>
      </c>
      <c r="F1334">
        <v>30</v>
      </c>
      <c r="G1334" t="s">
        <v>4223</v>
      </c>
      <c r="H1334" t="s">
        <v>2494</v>
      </c>
      <c r="I1334" t="s">
        <v>25</v>
      </c>
      <c r="J1334" s="6" t="s">
        <v>13790</v>
      </c>
      <c r="K1334">
        <v>68</v>
      </c>
      <c r="L1334" t="s">
        <v>45</v>
      </c>
      <c r="M1334">
        <f t="shared" si="40"/>
        <v>0</v>
      </c>
      <c r="N1334" s="23" t="s">
        <v>11302</v>
      </c>
      <c r="O1334" s="23" t="s">
        <v>10417</v>
      </c>
      <c r="P1334" s="23">
        <f t="shared" si="41"/>
        <v>5</v>
      </c>
    </row>
    <row r="1335" spans="1:16" x14ac:dyDescent="0.3">
      <c r="A1335">
        <v>1370</v>
      </c>
      <c r="B1335" t="s">
        <v>4224</v>
      </c>
      <c r="C1335" t="s">
        <v>2858</v>
      </c>
      <c r="D1335" t="s">
        <v>28</v>
      </c>
      <c r="E1335" t="s">
        <v>29</v>
      </c>
      <c r="F1335">
        <v>30</v>
      </c>
      <c r="G1335" t="s">
        <v>14505</v>
      </c>
      <c r="H1335" t="s">
        <v>2361</v>
      </c>
      <c r="I1335" t="s">
        <v>110</v>
      </c>
      <c r="J1335" s="6">
        <v>44809</v>
      </c>
      <c r="K1335">
        <v>48</v>
      </c>
      <c r="L1335" t="s">
        <v>159</v>
      </c>
      <c r="M1335">
        <f t="shared" si="40"/>
        <v>0</v>
      </c>
      <c r="N1335" s="23" t="s">
        <v>11303</v>
      </c>
      <c r="O1335" s="23" t="s">
        <v>10828</v>
      </c>
      <c r="P1335" s="23">
        <f t="shared" si="41"/>
        <v>6</v>
      </c>
    </row>
    <row r="1336" spans="1:16" x14ac:dyDescent="0.3">
      <c r="A1336">
        <v>1371</v>
      </c>
      <c r="B1336" t="s">
        <v>241</v>
      </c>
      <c r="C1336" t="s">
        <v>4226</v>
      </c>
      <c r="D1336" t="s">
        <v>51</v>
      </c>
      <c r="E1336" t="s">
        <v>16</v>
      </c>
      <c r="F1336">
        <v>30</v>
      </c>
      <c r="G1336" t="s">
        <v>14856</v>
      </c>
      <c r="H1336" t="s">
        <v>2441</v>
      </c>
      <c r="I1336" t="s">
        <v>1199</v>
      </c>
      <c r="J1336" s="6">
        <v>43957</v>
      </c>
      <c r="K1336">
        <v>18</v>
      </c>
      <c r="L1336" t="s">
        <v>159</v>
      </c>
      <c r="M1336">
        <f t="shared" si="40"/>
        <v>0</v>
      </c>
      <c r="N1336" s="23" t="s">
        <v>11303</v>
      </c>
      <c r="O1336" s="23" t="s">
        <v>384</v>
      </c>
      <c r="P1336" s="23">
        <f t="shared" si="41"/>
        <v>5</v>
      </c>
    </row>
    <row r="1337" spans="1:16" x14ac:dyDescent="0.3">
      <c r="A1337">
        <v>1372</v>
      </c>
      <c r="B1337" t="s">
        <v>3180</v>
      </c>
      <c r="C1337" t="s">
        <v>3845</v>
      </c>
      <c r="D1337" t="s">
        <v>28</v>
      </c>
      <c r="E1337" t="s">
        <v>29</v>
      </c>
      <c r="F1337">
        <v>30</v>
      </c>
      <c r="G1337" t="s">
        <v>14506</v>
      </c>
      <c r="H1337" t="s">
        <v>1206</v>
      </c>
      <c r="I1337" t="s">
        <v>294</v>
      </c>
      <c r="J1337" s="6" t="s">
        <v>13740</v>
      </c>
      <c r="K1337">
        <v>56</v>
      </c>
      <c r="L1337" t="s">
        <v>20</v>
      </c>
      <c r="M1337">
        <f t="shared" si="40"/>
        <v>0</v>
      </c>
      <c r="N1337" s="23" t="s">
        <v>11303</v>
      </c>
      <c r="O1337" s="23" t="s">
        <v>11304</v>
      </c>
      <c r="P1337" s="23">
        <f t="shared" si="41"/>
        <v>5</v>
      </c>
    </row>
    <row r="1338" spans="1:16" x14ac:dyDescent="0.3">
      <c r="A1338">
        <v>1373</v>
      </c>
      <c r="B1338" t="s">
        <v>4229</v>
      </c>
      <c r="C1338" t="s">
        <v>3297</v>
      </c>
      <c r="D1338" t="s">
        <v>51</v>
      </c>
      <c r="E1338" t="s">
        <v>16</v>
      </c>
      <c r="F1338">
        <v>60</v>
      </c>
      <c r="G1338" t="s">
        <v>14507</v>
      </c>
      <c r="H1338" t="s">
        <v>2890</v>
      </c>
      <c r="I1338" t="s">
        <v>32</v>
      </c>
      <c r="J1338" s="6" t="s">
        <v>14087</v>
      </c>
      <c r="K1338">
        <v>19</v>
      </c>
      <c r="L1338" t="s">
        <v>39</v>
      </c>
      <c r="M1338">
        <f t="shared" si="40"/>
        <v>0</v>
      </c>
      <c r="N1338" s="23" t="s">
        <v>11303</v>
      </c>
      <c r="O1338" s="23" t="s">
        <v>10637</v>
      </c>
      <c r="P1338" s="23">
        <f t="shared" si="41"/>
        <v>5</v>
      </c>
    </row>
    <row r="1339" spans="1:16" x14ac:dyDescent="0.3">
      <c r="A1339">
        <v>1374</v>
      </c>
      <c r="B1339" t="s">
        <v>4231</v>
      </c>
      <c r="C1339" t="s">
        <v>2669</v>
      </c>
      <c r="D1339" t="s">
        <v>51</v>
      </c>
      <c r="E1339" t="s">
        <v>16</v>
      </c>
      <c r="F1339">
        <v>60</v>
      </c>
      <c r="G1339" t="s">
        <v>4232</v>
      </c>
      <c r="H1339" t="s">
        <v>3666</v>
      </c>
      <c r="I1339" t="s">
        <v>1483</v>
      </c>
      <c r="J1339" s="6" t="s">
        <v>14012</v>
      </c>
      <c r="K1339">
        <v>65</v>
      </c>
      <c r="L1339" t="s">
        <v>39</v>
      </c>
      <c r="M1339">
        <f t="shared" si="40"/>
        <v>0</v>
      </c>
      <c r="N1339" s="23" t="s">
        <v>11305</v>
      </c>
      <c r="O1339" s="23" t="s">
        <v>10422</v>
      </c>
      <c r="P1339" s="23">
        <f t="shared" si="41"/>
        <v>4</v>
      </c>
    </row>
    <row r="1340" spans="1:16" x14ac:dyDescent="0.3">
      <c r="A1340">
        <v>1375</v>
      </c>
      <c r="B1340" t="s">
        <v>4233</v>
      </c>
      <c r="C1340" t="s">
        <v>4234</v>
      </c>
      <c r="D1340" t="s">
        <v>28</v>
      </c>
      <c r="E1340" t="s">
        <v>29</v>
      </c>
      <c r="F1340">
        <v>30</v>
      </c>
      <c r="G1340" t="s">
        <v>4235</v>
      </c>
      <c r="H1340" t="s">
        <v>2127</v>
      </c>
      <c r="I1340" t="s">
        <v>32</v>
      </c>
      <c r="J1340" s="6" t="s">
        <v>13945</v>
      </c>
      <c r="K1340">
        <v>6</v>
      </c>
      <c r="L1340" t="s">
        <v>101</v>
      </c>
      <c r="M1340">
        <f t="shared" si="40"/>
        <v>0</v>
      </c>
      <c r="N1340" s="23" t="s">
        <v>7838</v>
      </c>
      <c r="O1340" s="23" t="s">
        <v>11306</v>
      </c>
      <c r="P1340" s="23">
        <f t="shared" si="41"/>
        <v>7</v>
      </c>
    </row>
    <row r="1341" spans="1:16" x14ac:dyDescent="0.3">
      <c r="A1341">
        <v>1376</v>
      </c>
      <c r="B1341" t="s">
        <v>4236</v>
      </c>
      <c r="C1341" t="s">
        <v>4237</v>
      </c>
      <c r="D1341" t="s">
        <v>15</v>
      </c>
      <c r="E1341" t="s">
        <v>16</v>
      </c>
      <c r="F1341">
        <v>30</v>
      </c>
      <c r="G1341" t="s">
        <v>4238</v>
      </c>
      <c r="H1341" t="s">
        <v>4196</v>
      </c>
      <c r="I1341" t="s">
        <v>240</v>
      </c>
      <c r="J1341" s="6" t="s">
        <v>13788</v>
      </c>
      <c r="K1341">
        <v>51</v>
      </c>
      <c r="L1341" t="s">
        <v>64</v>
      </c>
      <c r="M1341">
        <f t="shared" si="40"/>
        <v>0</v>
      </c>
      <c r="N1341" s="23" t="s">
        <v>11307</v>
      </c>
      <c r="O1341" s="23" t="s">
        <v>10422</v>
      </c>
      <c r="P1341" s="23">
        <f t="shared" si="41"/>
        <v>4</v>
      </c>
    </row>
    <row r="1342" spans="1:16" x14ac:dyDescent="0.3">
      <c r="A1342">
        <v>1378</v>
      </c>
      <c r="B1342" t="s">
        <v>4239</v>
      </c>
      <c r="C1342" t="s">
        <v>2389</v>
      </c>
      <c r="D1342" t="s">
        <v>28</v>
      </c>
      <c r="E1342" t="s">
        <v>29</v>
      </c>
      <c r="F1342">
        <v>30</v>
      </c>
      <c r="G1342" t="s">
        <v>4240</v>
      </c>
      <c r="H1342" t="s">
        <v>637</v>
      </c>
      <c r="I1342" t="s">
        <v>32</v>
      </c>
      <c r="J1342" s="6" t="s">
        <v>13791</v>
      </c>
      <c r="K1342">
        <v>51</v>
      </c>
      <c r="L1342" t="s">
        <v>64</v>
      </c>
      <c r="M1342">
        <f t="shared" si="40"/>
        <v>0</v>
      </c>
      <c r="N1342" s="23" t="s">
        <v>11308</v>
      </c>
      <c r="O1342" s="23" t="s">
        <v>1021</v>
      </c>
      <c r="P1342" s="23">
        <f t="shared" si="41"/>
        <v>6</v>
      </c>
    </row>
    <row r="1343" spans="1:16" x14ac:dyDescent="0.3">
      <c r="A1343">
        <v>1379</v>
      </c>
      <c r="B1343" t="s">
        <v>4241</v>
      </c>
      <c r="C1343" t="s">
        <v>4242</v>
      </c>
      <c r="D1343" t="s">
        <v>51</v>
      </c>
      <c r="E1343" t="s">
        <v>16</v>
      </c>
      <c r="F1343">
        <v>90</v>
      </c>
      <c r="G1343" t="s">
        <v>4243</v>
      </c>
      <c r="H1343" t="s">
        <v>1336</v>
      </c>
      <c r="I1343" t="s">
        <v>129</v>
      </c>
      <c r="J1343" s="6" t="s">
        <v>13688</v>
      </c>
      <c r="K1343">
        <v>18</v>
      </c>
      <c r="L1343" t="s">
        <v>20</v>
      </c>
      <c r="M1343">
        <f t="shared" si="40"/>
        <v>0</v>
      </c>
      <c r="N1343" s="23" t="s">
        <v>11308</v>
      </c>
      <c r="O1343" s="23" t="s">
        <v>10436</v>
      </c>
      <c r="P1343" s="23">
        <f t="shared" si="41"/>
        <v>8</v>
      </c>
    </row>
    <row r="1344" spans="1:16" x14ac:dyDescent="0.3">
      <c r="A1344">
        <v>1380</v>
      </c>
      <c r="B1344" t="s">
        <v>4244</v>
      </c>
      <c r="C1344" t="s">
        <v>3686</v>
      </c>
      <c r="D1344" t="s">
        <v>15</v>
      </c>
      <c r="E1344" t="s">
        <v>16</v>
      </c>
      <c r="F1344">
        <v>90</v>
      </c>
      <c r="G1344" t="s">
        <v>14857</v>
      </c>
      <c r="H1344" t="s">
        <v>1412</v>
      </c>
      <c r="I1344" t="s">
        <v>1413</v>
      </c>
      <c r="J1344" s="6" t="s">
        <v>14088</v>
      </c>
      <c r="K1344">
        <v>7</v>
      </c>
      <c r="L1344" t="s">
        <v>159</v>
      </c>
      <c r="M1344">
        <f t="shared" si="40"/>
        <v>0</v>
      </c>
      <c r="N1344" s="23" t="s">
        <v>11308</v>
      </c>
      <c r="O1344" s="23" t="s">
        <v>3369</v>
      </c>
      <c r="P1344" s="23">
        <f t="shared" si="41"/>
        <v>5</v>
      </c>
    </row>
    <row r="1345" spans="1:16" x14ac:dyDescent="0.3">
      <c r="A1345">
        <v>1381</v>
      </c>
      <c r="B1345" t="s">
        <v>4246</v>
      </c>
      <c r="C1345" t="s">
        <v>460</v>
      </c>
      <c r="D1345" t="s">
        <v>51</v>
      </c>
      <c r="E1345" t="s">
        <v>16</v>
      </c>
      <c r="F1345">
        <v>30</v>
      </c>
      <c r="G1345" t="s">
        <v>14857</v>
      </c>
      <c r="H1345" t="s">
        <v>793</v>
      </c>
      <c r="I1345" t="s">
        <v>178</v>
      </c>
      <c r="J1345" s="6">
        <v>44325</v>
      </c>
      <c r="K1345">
        <v>15</v>
      </c>
      <c r="L1345" t="s">
        <v>54</v>
      </c>
      <c r="M1345">
        <f t="shared" si="40"/>
        <v>0</v>
      </c>
      <c r="N1345" s="23" t="s">
        <v>11308</v>
      </c>
      <c r="O1345" s="23" t="s">
        <v>3369</v>
      </c>
      <c r="P1345" s="23">
        <f t="shared" si="41"/>
        <v>5</v>
      </c>
    </row>
    <row r="1346" spans="1:16" x14ac:dyDescent="0.3">
      <c r="A1346">
        <v>1382</v>
      </c>
      <c r="B1346" t="s">
        <v>4247</v>
      </c>
      <c r="C1346" t="s">
        <v>2653</v>
      </c>
      <c r="D1346" t="s">
        <v>51</v>
      </c>
      <c r="E1346" t="s">
        <v>16</v>
      </c>
      <c r="F1346">
        <v>30</v>
      </c>
      <c r="G1346" t="s">
        <v>4248</v>
      </c>
      <c r="H1346" t="s">
        <v>3473</v>
      </c>
      <c r="I1346" t="s">
        <v>1199</v>
      </c>
      <c r="J1346" s="6">
        <v>43988</v>
      </c>
      <c r="K1346">
        <v>46</v>
      </c>
      <c r="L1346" t="s">
        <v>39</v>
      </c>
      <c r="M1346">
        <f t="shared" ref="M1346:M1409" si="42">COUNTBLANK(A1346:L1346)</f>
        <v>0</v>
      </c>
      <c r="N1346" s="23" t="s">
        <v>11309</v>
      </c>
      <c r="O1346" s="23" t="s">
        <v>10422</v>
      </c>
      <c r="P1346" s="23">
        <f t="shared" ref="P1346:P1409" si="43">LEN(O1346)</f>
        <v>4</v>
      </c>
    </row>
    <row r="1347" spans="1:16" x14ac:dyDescent="0.3">
      <c r="A1347">
        <v>1383</v>
      </c>
      <c r="B1347" t="s">
        <v>2849</v>
      </c>
      <c r="C1347" t="s">
        <v>4191</v>
      </c>
      <c r="D1347" t="s">
        <v>28</v>
      </c>
      <c r="E1347" t="s">
        <v>29</v>
      </c>
      <c r="F1347">
        <v>30</v>
      </c>
      <c r="G1347" t="s">
        <v>4249</v>
      </c>
      <c r="H1347" t="s">
        <v>1530</v>
      </c>
      <c r="I1347" t="s">
        <v>32</v>
      </c>
      <c r="J1347" s="6" t="s">
        <v>14014</v>
      </c>
      <c r="K1347">
        <v>87</v>
      </c>
      <c r="L1347" t="s">
        <v>64</v>
      </c>
      <c r="M1347">
        <f t="shared" si="42"/>
        <v>0</v>
      </c>
      <c r="N1347" s="23" t="s">
        <v>714</v>
      </c>
      <c r="O1347" s="23" t="s">
        <v>10468</v>
      </c>
      <c r="P1347" s="23">
        <f t="shared" si="43"/>
        <v>8</v>
      </c>
    </row>
    <row r="1348" spans="1:16" x14ac:dyDescent="0.3">
      <c r="A1348">
        <v>1384</v>
      </c>
      <c r="B1348" t="s">
        <v>4250</v>
      </c>
      <c r="C1348" t="s">
        <v>4251</v>
      </c>
      <c r="D1348" t="s">
        <v>28</v>
      </c>
      <c r="E1348" t="s">
        <v>29</v>
      </c>
      <c r="F1348">
        <v>90</v>
      </c>
      <c r="G1348" t="s">
        <v>4252</v>
      </c>
      <c r="H1348" t="s">
        <v>526</v>
      </c>
      <c r="I1348" t="s">
        <v>32</v>
      </c>
      <c r="J1348" s="6" t="s">
        <v>13802</v>
      </c>
      <c r="K1348">
        <v>8</v>
      </c>
      <c r="L1348" t="s">
        <v>20</v>
      </c>
      <c r="M1348">
        <f t="shared" si="42"/>
        <v>0</v>
      </c>
      <c r="N1348" s="23" t="s">
        <v>714</v>
      </c>
      <c r="O1348" s="23" t="s">
        <v>10438</v>
      </c>
      <c r="P1348" s="23">
        <f t="shared" si="43"/>
        <v>5</v>
      </c>
    </row>
    <row r="1349" spans="1:16" x14ac:dyDescent="0.3">
      <c r="A1349">
        <v>1385</v>
      </c>
      <c r="B1349" t="s">
        <v>4253</v>
      </c>
      <c r="C1349" t="s">
        <v>4254</v>
      </c>
      <c r="D1349" t="s">
        <v>51</v>
      </c>
      <c r="E1349" t="s">
        <v>16</v>
      </c>
      <c r="F1349">
        <v>90</v>
      </c>
      <c r="G1349" t="s">
        <v>4255</v>
      </c>
      <c r="H1349" t="s">
        <v>4256</v>
      </c>
      <c r="I1349" t="s">
        <v>1454</v>
      </c>
      <c r="J1349" s="6" t="s">
        <v>14089</v>
      </c>
      <c r="K1349">
        <v>33</v>
      </c>
      <c r="L1349" t="s">
        <v>20</v>
      </c>
      <c r="M1349">
        <f t="shared" si="42"/>
        <v>0</v>
      </c>
      <c r="N1349" s="23" t="s">
        <v>11310</v>
      </c>
      <c r="O1349" s="23" t="s">
        <v>10438</v>
      </c>
      <c r="P1349" s="23">
        <f t="shared" si="43"/>
        <v>5</v>
      </c>
    </row>
    <row r="1350" spans="1:16" x14ac:dyDescent="0.3">
      <c r="A1350">
        <v>1386</v>
      </c>
      <c r="B1350" t="s">
        <v>4257</v>
      </c>
      <c r="C1350" t="s">
        <v>4258</v>
      </c>
      <c r="D1350" t="s">
        <v>28</v>
      </c>
      <c r="E1350" t="s">
        <v>29</v>
      </c>
      <c r="F1350">
        <v>90</v>
      </c>
      <c r="G1350" t="s">
        <v>4259</v>
      </c>
      <c r="H1350" t="s">
        <v>1482</v>
      </c>
      <c r="I1350" t="s">
        <v>1483</v>
      </c>
      <c r="J1350" s="6">
        <v>44045</v>
      </c>
      <c r="K1350">
        <v>17</v>
      </c>
      <c r="L1350" t="s">
        <v>20</v>
      </c>
      <c r="M1350">
        <f t="shared" si="42"/>
        <v>0</v>
      </c>
      <c r="N1350" s="23" t="s">
        <v>11311</v>
      </c>
      <c r="O1350" s="23" t="s">
        <v>10476</v>
      </c>
      <c r="P1350" s="23">
        <f t="shared" si="43"/>
        <v>5</v>
      </c>
    </row>
    <row r="1351" spans="1:16" x14ac:dyDescent="0.3">
      <c r="A1351">
        <v>1387</v>
      </c>
      <c r="B1351" t="s">
        <v>4260</v>
      </c>
      <c r="C1351" t="s">
        <v>4261</v>
      </c>
      <c r="D1351" t="s">
        <v>28</v>
      </c>
      <c r="E1351" t="s">
        <v>29</v>
      </c>
      <c r="F1351">
        <v>30</v>
      </c>
      <c r="G1351" t="s">
        <v>4262</v>
      </c>
      <c r="H1351" t="s">
        <v>1276</v>
      </c>
      <c r="I1351" t="s">
        <v>32</v>
      </c>
      <c r="J1351" s="6" t="s">
        <v>13640</v>
      </c>
      <c r="K1351">
        <v>15</v>
      </c>
      <c r="L1351" t="s">
        <v>54</v>
      </c>
      <c r="M1351">
        <f t="shared" si="42"/>
        <v>0</v>
      </c>
      <c r="N1351" s="23" t="s">
        <v>11311</v>
      </c>
      <c r="O1351" s="23" t="s">
        <v>6</v>
      </c>
      <c r="P1351" s="23">
        <f t="shared" si="43"/>
        <v>6</v>
      </c>
    </row>
    <row r="1352" spans="1:16" x14ac:dyDescent="0.3">
      <c r="A1352">
        <v>1388</v>
      </c>
      <c r="B1352" t="s">
        <v>4263</v>
      </c>
      <c r="C1352" t="s">
        <v>4264</v>
      </c>
      <c r="D1352" t="s">
        <v>92</v>
      </c>
      <c r="E1352" t="s">
        <v>16</v>
      </c>
      <c r="F1352">
        <v>60</v>
      </c>
      <c r="G1352" t="s">
        <v>4265</v>
      </c>
      <c r="H1352" t="s">
        <v>4266</v>
      </c>
      <c r="I1352" t="s">
        <v>25</v>
      </c>
      <c r="J1352" s="6" t="s">
        <v>13713</v>
      </c>
      <c r="K1352">
        <v>80</v>
      </c>
      <c r="L1352" t="s">
        <v>159</v>
      </c>
      <c r="M1352">
        <f t="shared" si="42"/>
        <v>0</v>
      </c>
      <c r="N1352" s="23" t="s">
        <v>11312</v>
      </c>
      <c r="O1352" s="23" t="s">
        <v>10422</v>
      </c>
      <c r="P1352" s="23">
        <f t="shared" si="43"/>
        <v>4</v>
      </c>
    </row>
    <row r="1353" spans="1:16" x14ac:dyDescent="0.3">
      <c r="A1353">
        <v>1389</v>
      </c>
      <c r="B1353" t="s">
        <v>3065</v>
      </c>
      <c r="C1353" t="s">
        <v>2019</v>
      </c>
      <c r="D1353" t="s">
        <v>28</v>
      </c>
      <c r="E1353" t="s">
        <v>29</v>
      </c>
      <c r="F1353">
        <v>60</v>
      </c>
      <c r="G1353" t="s">
        <v>4267</v>
      </c>
      <c r="H1353" t="s">
        <v>3036</v>
      </c>
      <c r="I1353" t="s">
        <v>32</v>
      </c>
      <c r="J1353" s="6" t="s">
        <v>13781</v>
      </c>
      <c r="K1353">
        <v>15</v>
      </c>
      <c r="L1353" t="s">
        <v>70</v>
      </c>
      <c r="M1353">
        <f t="shared" si="42"/>
        <v>0</v>
      </c>
      <c r="N1353" s="23" t="s">
        <v>11313</v>
      </c>
      <c r="O1353" s="23" t="s">
        <v>10422</v>
      </c>
      <c r="P1353" s="23">
        <f t="shared" si="43"/>
        <v>4</v>
      </c>
    </row>
    <row r="1354" spans="1:16" x14ac:dyDescent="0.3">
      <c r="A1354">
        <v>1390</v>
      </c>
      <c r="B1354" t="s">
        <v>4268</v>
      </c>
      <c r="C1354" t="s">
        <v>4269</v>
      </c>
      <c r="D1354" t="s">
        <v>51</v>
      </c>
      <c r="E1354" t="s">
        <v>16</v>
      </c>
      <c r="F1354">
        <v>60</v>
      </c>
      <c r="G1354" t="s">
        <v>14508</v>
      </c>
      <c r="H1354" t="s">
        <v>724</v>
      </c>
      <c r="I1354" t="s">
        <v>240</v>
      </c>
      <c r="J1354" s="6">
        <v>44782</v>
      </c>
      <c r="K1354">
        <v>51</v>
      </c>
      <c r="L1354" t="s">
        <v>45</v>
      </c>
      <c r="M1354">
        <f t="shared" si="42"/>
        <v>0</v>
      </c>
      <c r="N1354" s="23" t="s">
        <v>11314</v>
      </c>
      <c r="O1354" s="23" t="s">
        <v>10449</v>
      </c>
      <c r="P1354" s="23">
        <f t="shared" si="43"/>
        <v>7</v>
      </c>
    </row>
    <row r="1355" spans="1:16" x14ac:dyDescent="0.3">
      <c r="A1355">
        <v>1391</v>
      </c>
      <c r="B1355" t="s">
        <v>115</v>
      </c>
      <c r="C1355" t="s">
        <v>131</v>
      </c>
      <c r="D1355" t="s">
        <v>28</v>
      </c>
      <c r="E1355" t="s">
        <v>29</v>
      </c>
      <c r="F1355">
        <v>60</v>
      </c>
      <c r="G1355" t="s">
        <v>4271</v>
      </c>
      <c r="H1355" t="s">
        <v>4272</v>
      </c>
      <c r="I1355" t="s">
        <v>1652</v>
      </c>
      <c r="J1355" s="6" t="s">
        <v>13950</v>
      </c>
      <c r="K1355">
        <v>79</v>
      </c>
      <c r="L1355" t="s">
        <v>33</v>
      </c>
      <c r="M1355">
        <f t="shared" si="42"/>
        <v>0</v>
      </c>
      <c r="N1355" s="23" t="s">
        <v>11315</v>
      </c>
      <c r="O1355" s="23" t="s">
        <v>10438</v>
      </c>
      <c r="P1355" s="23">
        <f t="shared" si="43"/>
        <v>5</v>
      </c>
    </row>
    <row r="1356" spans="1:16" x14ac:dyDescent="0.3">
      <c r="A1356">
        <v>1392</v>
      </c>
      <c r="B1356" t="s">
        <v>1165</v>
      </c>
      <c r="C1356" t="s">
        <v>4273</v>
      </c>
      <c r="D1356" t="s">
        <v>15</v>
      </c>
      <c r="E1356" t="s">
        <v>16</v>
      </c>
      <c r="F1356">
        <v>90</v>
      </c>
      <c r="G1356" t="s">
        <v>4274</v>
      </c>
      <c r="H1356" t="s">
        <v>3307</v>
      </c>
      <c r="I1356" t="s">
        <v>32</v>
      </c>
      <c r="J1356" s="6" t="s">
        <v>13756</v>
      </c>
      <c r="K1356">
        <v>23</v>
      </c>
      <c r="L1356" t="s">
        <v>70</v>
      </c>
      <c r="M1356">
        <f t="shared" si="42"/>
        <v>0</v>
      </c>
      <c r="N1356" s="23" t="s">
        <v>11316</v>
      </c>
      <c r="O1356" s="23" t="s">
        <v>10417</v>
      </c>
      <c r="P1356" s="23">
        <f t="shared" si="43"/>
        <v>5</v>
      </c>
    </row>
    <row r="1357" spans="1:16" x14ac:dyDescent="0.3">
      <c r="A1357">
        <v>1393</v>
      </c>
      <c r="B1357" t="s">
        <v>4275</v>
      </c>
      <c r="C1357" t="s">
        <v>2874</v>
      </c>
      <c r="D1357" t="s">
        <v>15</v>
      </c>
      <c r="E1357" t="s">
        <v>16</v>
      </c>
      <c r="F1357">
        <v>60</v>
      </c>
      <c r="G1357" t="s">
        <v>4276</v>
      </c>
      <c r="H1357" t="s">
        <v>4277</v>
      </c>
      <c r="I1357" t="s">
        <v>32</v>
      </c>
      <c r="J1357" s="6" t="s">
        <v>13797</v>
      </c>
      <c r="K1357">
        <v>94</v>
      </c>
      <c r="L1357" t="s">
        <v>33</v>
      </c>
      <c r="M1357">
        <f t="shared" si="42"/>
        <v>0</v>
      </c>
      <c r="N1357" s="23" t="s">
        <v>2757</v>
      </c>
      <c r="O1357" s="23" t="s">
        <v>10432</v>
      </c>
      <c r="P1357" s="23">
        <f t="shared" si="43"/>
        <v>6</v>
      </c>
    </row>
    <row r="1358" spans="1:16" x14ac:dyDescent="0.3">
      <c r="A1358">
        <v>1394</v>
      </c>
      <c r="B1358" t="s">
        <v>4278</v>
      </c>
      <c r="C1358" t="s">
        <v>1748</v>
      </c>
      <c r="D1358" t="s">
        <v>28</v>
      </c>
      <c r="E1358" t="s">
        <v>29</v>
      </c>
      <c r="F1358">
        <v>90</v>
      </c>
      <c r="G1358" t="s">
        <v>4279</v>
      </c>
      <c r="H1358" t="s">
        <v>938</v>
      </c>
      <c r="I1358" t="s">
        <v>25</v>
      </c>
      <c r="J1358" s="6">
        <v>44260</v>
      </c>
      <c r="K1358">
        <v>43</v>
      </c>
      <c r="L1358" t="s">
        <v>64</v>
      </c>
      <c r="M1358">
        <f t="shared" si="42"/>
        <v>0</v>
      </c>
      <c r="N1358" s="23" t="s">
        <v>11317</v>
      </c>
      <c r="O1358" s="23" t="s">
        <v>10422</v>
      </c>
      <c r="P1358" s="23">
        <f t="shared" si="43"/>
        <v>4</v>
      </c>
    </row>
    <row r="1359" spans="1:16" x14ac:dyDescent="0.3">
      <c r="A1359">
        <v>1395</v>
      </c>
      <c r="B1359" t="s">
        <v>4280</v>
      </c>
      <c r="C1359" t="s">
        <v>4281</v>
      </c>
      <c r="D1359" t="s">
        <v>51</v>
      </c>
      <c r="E1359" t="s">
        <v>16</v>
      </c>
      <c r="F1359">
        <v>90</v>
      </c>
      <c r="G1359" t="s">
        <v>4282</v>
      </c>
      <c r="H1359" t="s">
        <v>4283</v>
      </c>
      <c r="I1359" t="s">
        <v>178</v>
      </c>
      <c r="J1359" s="6">
        <v>44015</v>
      </c>
      <c r="K1359">
        <v>29</v>
      </c>
      <c r="L1359" t="s">
        <v>64</v>
      </c>
      <c r="M1359">
        <f t="shared" si="42"/>
        <v>0</v>
      </c>
      <c r="N1359" s="23" t="s">
        <v>11317</v>
      </c>
      <c r="O1359" s="23" t="s">
        <v>10490</v>
      </c>
      <c r="P1359" s="23">
        <f t="shared" si="43"/>
        <v>4</v>
      </c>
    </row>
    <row r="1360" spans="1:16" x14ac:dyDescent="0.3">
      <c r="A1360">
        <v>1396</v>
      </c>
      <c r="B1360" t="s">
        <v>2256</v>
      </c>
      <c r="C1360" t="s">
        <v>2282</v>
      </c>
      <c r="D1360" t="s">
        <v>92</v>
      </c>
      <c r="E1360" t="s">
        <v>29</v>
      </c>
      <c r="F1360">
        <v>30</v>
      </c>
      <c r="G1360" t="s">
        <v>14858</v>
      </c>
      <c r="H1360" t="s">
        <v>4285</v>
      </c>
      <c r="I1360" t="s">
        <v>124</v>
      </c>
      <c r="J1360" s="6">
        <v>44024</v>
      </c>
      <c r="K1360">
        <v>11</v>
      </c>
      <c r="L1360" t="s">
        <v>20</v>
      </c>
      <c r="M1360">
        <f t="shared" si="42"/>
        <v>0</v>
      </c>
      <c r="N1360" s="23" t="s">
        <v>11318</v>
      </c>
      <c r="O1360" s="23" t="s">
        <v>3369</v>
      </c>
      <c r="P1360" s="23">
        <f t="shared" si="43"/>
        <v>5</v>
      </c>
    </row>
    <row r="1361" spans="1:16" x14ac:dyDescent="0.3">
      <c r="A1361">
        <v>1397</v>
      </c>
      <c r="B1361" t="s">
        <v>4286</v>
      </c>
      <c r="C1361" t="s">
        <v>4287</v>
      </c>
      <c r="D1361" t="s">
        <v>28</v>
      </c>
      <c r="E1361" t="s">
        <v>29</v>
      </c>
      <c r="F1361">
        <v>60</v>
      </c>
      <c r="G1361" t="s">
        <v>4288</v>
      </c>
      <c r="H1361" t="s">
        <v>4289</v>
      </c>
      <c r="I1361" t="s">
        <v>32</v>
      </c>
      <c r="J1361" s="6" t="s">
        <v>13991</v>
      </c>
      <c r="K1361">
        <v>57</v>
      </c>
      <c r="L1361" t="s">
        <v>70</v>
      </c>
      <c r="M1361">
        <f t="shared" si="42"/>
        <v>0</v>
      </c>
      <c r="N1361" s="23" t="s">
        <v>11319</v>
      </c>
      <c r="O1361" s="23" t="s">
        <v>10417</v>
      </c>
      <c r="P1361" s="23">
        <f t="shared" si="43"/>
        <v>5</v>
      </c>
    </row>
    <row r="1362" spans="1:16" x14ac:dyDescent="0.3">
      <c r="A1362">
        <v>1398</v>
      </c>
      <c r="B1362" t="s">
        <v>4290</v>
      </c>
      <c r="C1362" t="s">
        <v>4291</v>
      </c>
      <c r="D1362" t="s">
        <v>15</v>
      </c>
      <c r="E1362" t="s">
        <v>16</v>
      </c>
      <c r="F1362">
        <v>60</v>
      </c>
      <c r="G1362" t="s">
        <v>4292</v>
      </c>
      <c r="H1362" t="s">
        <v>4293</v>
      </c>
      <c r="I1362" t="s">
        <v>38</v>
      </c>
      <c r="J1362" s="6" t="s">
        <v>13684</v>
      </c>
      <c r="K1362">
        <v>89</v>
      </c>
      <c r="L1362" t="s">
        <v>39</v>
      </c>
      <c r="M1362">
        <f t="shared" si="42"/>
        <v>0</v>
      </c>
      <c r="N1362" s="23" t="s">
        <v>11320</v>
      </c>
      <c r="O1362" s="23" t="s">
        <v>10490</v>
      </c>
      <c r="P1362" s="23">
        <f t="shared" si="43"/>
        <v>4</v>
      </c>
    </row>
    <row r="1363" spans="1:16" x14ac:dyDescent="0.3">
      <c r="A1363">
        <v>1399</v>
      </c>
      <c r="B1363" t="s">
        <v>4294</v>
      </c>
      <c r="C1363" t="s">
        <v>1700</v>
      </c>
      <c r="D1363" t="s">
        <v>51</v>
      </c>
      <c r="E1363" t="s">
        <v>16</v>
      </c>
      <c r="F1363">
        <v>90</v>
      </c>
      <c r="G1363" t="s">
        <v>14509</v>
      </c>
      <c r="H1363" t="s">
        <v>363</v>
      </c>
      <c r="I1363" t="s">
        <v>110</v>
      </c>
      <c r="J1363" s="6">
        <v>44419</v>
      </c>
      <c r="K1363">
        <v>59</v>
      </c>
      <c r="L1363" t="s">
        <v>45</v>
      </c>
      <c r="M1363">
        <f t="shared" si="42"/>
        <v>0</v>
      </c>
      <c r="N1363" s="23" t="s">
        <v>11321</v>
      </c>
      <c r="O1363" s="23" t="s">
        <v>10449</v>
      </c>
      <c r="P1363" s="23">
        <f t="shared" si="43"/>
        <v>7</v>
      </c>
    </row>
    <row r="1364" spans="1:16" x14ac:dyDescent="0.3">
      <c r="A1364">
        <v>1400</v>
      </c>
      <c r="B1364" t="s">
        <v>4296</v>
      </c>
      <c r="C1364" t="s">
        <v>4297</v>
      </c>
      <c r="D1364" t="s">
        <v>28</v>
      </c>
      <c r="E1364" t="s">
        <v>29</v>
      </c>
      <c r="F1364">
        <v>90</v>
      </c>
      <c r="G1364" t="s">
        <v>14510</v>
      </c>
      <c r="H1364" t="s">
        <v>4299</v>
      </c>
      <c r="I1364" t="s">
        <v>32</v>
      </c>
      <c r="J1364" s="6" t="s">
        <v>13955</v>
      </c>
      <c r="K1364">
        <v>7</v>
      </c>
      <c r="L1364" t="s">
        <v>54</v>
      </c>
      <c r="M1364">
        <f t="shared" si="42"/>
        <v>0</v>
      </c>
      <c r="N1364" s="23" t="s">
        <v>11322</v>
      </c>
      <c r="O1364" s="23" t="s">
        <v>10449</v>
      </c>
      <c r="P1364" s="23">
        <f t="shared" si="43"/>
        <v>7</v>
      </c>
    </row>
    <row r="1365" spans="1:16" x14ac:dyDescent="0.3">
      <c r="A1365">
        <v>1401</v>
      </c>
      <c r="B1365" t="s">
        <v>2050</v>
      </c>
      <c r="C1365" t="s">
        <v>3177</v>
      </c>
      <c r="D1365" t="s">
        <v>28</v>
      </c>
      <c r="E1365" t="s">
        <v>29</v>
      </c>
      <c r="F1365">
        <v>60</v>
      </c>
      <c r="G1365" t="s">
        <v>4300</v>
      </c>
      <c r="H1365" t="s">
        <v>3446</v>
      </c>
      <c r="I1365" t="s">
        <v>32</v>
      </c>
      <c r="J1365" s="6">
        <v>44166</v>
      </c>
      <c r="K1365">
        <v>15</v>
      </c>
      <c r="L1365" t="s">
        <v>159</v>
      </c>
      <c r="M1365">
        <f t="shared" si="42"/>
        <v>0</v>
      </c>
      <c r="N1365" s="23" t="s">
        <v>11323</v>
      </c>
      <c r="O1365" s="23" t="s">
        <v>3089</v>
      </c>
      <c r="P1365" s="23">
        <f t="shared" si="43"/>
        <v>4</v>
      </c>
    </row>
    <row r="1366" spans="1:16" x14ac:dyDescent="0.3">
      <c r="A1366">
        <v>1402</v>
      </c>
      <c r="B1366" t="s">
        <v>4301</v>
      </c>
      <c r="C1366" t="s">
        <v>605</v>
      </c>
      <c r="D1366" t="s">
        <v>28</v>
      </c>
      <c r="E1366" t="s">
        <v>29</v>
      </c>
      <c r="F1366">
        <v>60</v>
      </c>
      <c r="G1366" t="s">
        <v>4302</v>
      </c>
      <c r="H1366" t="s">
        <v>2953</v>
      </c>
      <c r="I1366" t="s">
        <v>124</v>
      </c>
      <c r="J1366" s="6" t="s">
        <v>14090</v>
      </c>
      <c r="K1366">
        <v>69</v>
      </c>
      <c r="L1366" t="s">
        <v>20</v>
      </c>
      <c r="M1366">
        <f t="shared" si="42"/>
        <v>0</v>
      </c>
      <c r="N1366" s="23" t="s">
        <v>11324</v>
      </c>
      <c r="O1366" s="23" t="s">
        <v>6</v>
      </c>
      <c r="P1366" s="23">
        <f t="shared" si="43"/>
        <v>6</v>
      </c>
    </row>
    <row r="1367" spans="1:16" x14ac:dyDescent="0.3">
      <c r="A1367">
        <v>1403</v>
      </c>
      <c r="B1367" t="s">
        <v>4303</v>
      </c>
      <c r="C1367" t="s">
        <v>841</v>
      </c>
      <c r="D1367" t="s">
        <v>15</v>
      </c>
      <c r="E1367" t="s">
        <v>16</v>
      </c>
      <c r="F1367">
        <v>30</v>
      </c>
      <c r="G1367" t="s">
        <v>4304</v>
      </c>
      <c r="H1367" t="s">
        <v>3487</v>
      </c>
      <c r="I1367" t="s">
        <v>294</v>
      </c>
      <c r="J1367" s="6" t="s">
        <v>13653</v>
      </c>
      <c r="K1367">
        <v>98</v>
      </c>
      <c r="L1367" t="s">
        <v>80</v>
      </c>
      <c r="M1367">
        <f t="shared" si="42"/>
        <v>0</v>
      </c>
      <c r="N1367" s="23" t="s">
        <v>11325</v>
      </c>
      <c r="O1367" s="23" t="s">
        <v>10422</v>
      </c>
      <c r="P1367" s="23">
        <f t="shared" si="43"/>
        <v>4</v>
      </c>
    </row>
    <row r="1368" spans="1:16" x14ac:dyDescent="0.3">
      <c r="A1368">
        <v>1404</v>
      </c>
      <c r="B1368" t="s">
        <v>657</v>
      </c>
      <c r="C1368" t="s">
        <v>879</v>
      </c>
      <c r="D1368" t="s">
        <v>28</v>
      </c>
      <c r="E1368" t="s">
        <v>29</v>
      </c>
      <c r="F1368">
        <v>90</v>
      </c>
      <c r="G1368" t="s">
        <v>4305</v>
      </c>
      <c r="H1368" t="s">
        <v>4098</v>
      </c>
      <c r="I1368" t="s">
        <v>1889</v>
      </c>
      <c r="J1368" s="6" t="s">
        <v>13862</v>
      </c>
      <c r="K1368">
        <v>63</v>
      </c>
      <c r="L1368" t="s">
        <v>45</v>
      </c>
      <c r="M1368">
        <f t="shared" si="42"/>
        <v>0</v>
      </c>
      <c r="N1368" s="23" t="s">
        <v>11326</v>
      </c>
      <c r="O1368" s="23" t="s">
        <v>10422</v>
      </c>
      <c r="P1368" s="23">
        <f t="shared" si="43"/>
        <v>4</v>
      </c>
    </row>
    <row r="1369" spans="1:16" x14ac:dyDescent="0.3">
      <c r="A1369">
        <v>1405</v>
      </c>
      <c r="B1369" t="s">
        <v>4306</v>
      </c>
      <c r="C1369" t="s">
        <v>4307</v>
      </c>
      <c r="D1369" t="s">
        <v>28</v>
      </c>
      <c r="E1369" t="s">
        <v>29</v>
      </c>
      <c r="F1369">
        <v>30</v>
      </c>
      <c r="G1369" t="s">
        <v>4308</v>
      </c>
      <c r="H1369" t="s">
        <v>2069</v>
      </c>
      <c r="I1369" t="s">
        <v>1035</v>
      </c>
      <c r="J1369" s="6" t="s">
        <v>14091</v>
      </c>
      <c r="K1369">
        <v>20</v>
      </c>
      <c r="L1369" t="s">
        <v>159</v>
      </c>
      <c r="M1369">
        <f t="shared" si="42"/>
        <v>0</v>
      </c>
      <c r="N1369" s="23" t="s">
        <v>11327</v>
      </c>
      <c r="O1369" s="23" t="s">
        <v>6</v>
      </c>
      <c r="P1369" s="23">
        <f t="shared" si="43"/>
        <v>6</v>
      </c>
    </row>
    <row r="1370" spans="1:16" x14ac:dyDescent="0.3">
      <c r="A1370">
        <v>1406</v>
      </c>
      <c r="B1370" t="s">
        <v>4309</v>
      </c>
      <c r="C1370" t="s">
        <v>3071</v>
      </c>
      <c r="D1370" t="s">
        <v>41</v>
      </c>
      <c r="E1370" t="s">
        <v>16</v>
      </c>
      <c r="F1370">
        <v>60</v>
      </c>
      <c r="G1370" t="s">
        <v>4310</v>
      </c>
      <c r="H1370" t="s">
        <v>4311</v>
      </c>
      <c r="I1370" t="s">
        <v>32</v>
      </c>
      <c r="J1370" s="6" t="s">
        <v>13892</v>
      </c>
      <c r="K1370">
        <v>72</v>
      </c>
      <c r="L1370" t="s">
        <v>101</v>
      </c>
      <c r="M1370">
        <f t="shared" si="42"/>
        <v>0</v>
      </c>
      <c r="N1370" s="23" t="s">
        <v>11328</v>
      </c>
      <c r="O1370" s="23" t="s">
        <v>1191</v>
      </c>
      <c r="P1370" s="23">
        <f t="shared" si="43"/>
        <v>7</v>
      </c>
    </row>
    <row r="1371" spans="1:16" x14ac:dyDescent="0.3">
      <c r="A1371">
        <v>1407</v>
      </c>
      <c r="B1371" t="s">
        <v>1849</v>
      </c>
      <c r="C1371" t="s">
        <v>2915</v>
      </c>
      <c r="D1371" t="s">
        <v>28</v>
      </c>
      <c r="E1371" t="s">
        <v>29</v>
      </c>
      <c r="F1371">
        <v>30</v>
      </c>
      <c r="G1371" t="s">
        <v>4312</v>
      </c>
      <c r="H1371" t="s">
        <v>2673</v>
      </c>
      <c r="I1371" t="s">
        <v>19</v>
      </c>
      <c r="J1371" s="6">
        <v>44841</v>
      </c>
      <c r="K1371">
        <v>83</v>
      </c>
      <c r="L1371" t="s">
        <v>80</v>
      </c>
      <c r="M1371">
        <f t="shared" si="42"/>
        <v>0</v>
      </c>
      <c r="N1371" s="23" t="s">
        <v>11329</v>
      </c>
      <c r="O1371" s="23" t="s">
        <v>10438</v>
      </c>
      <c r="P1371" s="23">
        <f t="shared" si="43"/>
        <v>5</v>
      </c>
    </row>
    <row r="1372" spans="1:16" x14ac:dyDescent="0.3">
      <c r="A1372">
        <v>1408</v>
      </c>
      <c r="B1372" t="s">
        <v>4313</v>
      </c>
      <c r="C1372" t="s">
        <v>4314</v>
      </c>
      <c r="D1372" t="s">
        <v>41</v>
      </c>
      <c r="E1372" t="s">
        <v>16</v>
      </c>
      <c r="F1372">
        <v>60</v>
      </c>
      <c r="G1372" t="s">
        <v>4312</v>
      </c>
      <c r="H1372" t="s">
        <v>2972</v>
      </c>
      <c r="I1372" t="s">
        <v>32</v>
      </c>
      <c r="J1372" s="6" t="s">
        <v>13973</v>
      </c>
      <c r="K1372">
        <v>79</v>
      </c>
      <c r="L1372" t="s">
        <v>64</v>
      </c>
      <c r="M1372">
        <f t="shared" si="42"/>
        <v>0</v>
      </c>
      <c r="N1372" s="23" t="s">
        <v>11329</v>
      </c>
      <c r="O1372" s="23" t="s">
        <v>10438</v>
      </c>
      <c r="P1372" s="23">
        <f t="shared" si="43"/>
        <v>5</v>
      </c>
    </row>
    <row r="1373" spans="1:16" x14ac:dyDescent="0.3">
      <c r="A1373">
        <v>1410</v>
      </c>
      <c r="B1373" t="s">
        <v>4315</v>
      </c>
      <c r="C1373" t="s">
        <v>4316</v>
      </c>
      <c r="D1373" t="s">
        <v>28</v>
      </c>
      <c r="E1373" t="s">
        <v>29</v>
      </c>
      <c r="F1373">
        <v>90</v>
      </c>
      <c r="G1373" t="s">
        <v>4312</v>
      </c>
      <c r="H1373" t="s">
        <v>4317</v>
      </c>
      <c r="I1373" t="s">
        <v>32</v>
      </c>
      <c r="J1373" s="6" t="s">
        <v>13919</v>
      </c>
      <c r="K1373">
        <v>8</v>
      </c>
      <c r="L1373" t="s">
        <v>70</v>
      </c>
      <c r="M1373">
        <f t="shared" si="42"/>
        <v>0</v>
      </c>
      <c r="N1373" s="23" t="s">
        <v>11329</v>
      </c>
      <c r="O1373" s="23" t="s">
        <v>10438</v>
      </c>
      <c r="P1373" s="23">
        <f t="shared" si="43"/>
        <v>5</v>
      </c>
    </row>
    <row r="1374" spans="1:16" x14ac:dyDescent="0.3">
      <c r="A1374">
        <v>1411</v>
      </c>
      <c r="B1374" t="s">
        <v>4072</v>
      </c>
      <c r="C1374" t="s">
        <v>4318</v>
      </c>
      <c r="D1374" t="s">
        <v>28</v>
      </c>
      <c r="E1374" t="s">
        <v>29</v>
      </c>
      <c r="F1374">
        <v>90</v>
      </c>
      <c r="G1374" t="s">
        <v>14306</v>
      </c>
      <c r="H1374" t="s">
        <v>4320</v>
      </c>
      <c r="I1374" t="s">
        <v>240</v>
      </c>
      <c r="J1374" s="6" t="s">
        <v>14054</v>
      </c>
      <c r="K1374">
        <v>76</v>
      </c>
      <c r="L1374" t="s">
        <v>39</v>
      </c>
      <c r="M1374">
        <f t="shared" si="42"/>
        <v>0</v>
      </c>
      <c r="N1374" s="23" t="s">
        <v>11330</v>
      </c>
      <c r="O1374" s="23" t="s">
        <v>11105</v>
      </c>
      <c r="P1374" s="23">
        <f t="shared" si="43"/>
        <v>3</v>
      </c>
    </row>
    <row r="1375" spans="1:16" x14ac:dyDescent="0.3">
      <c r="A1375">
        <v>1412</v>
      </c>
      <c r="B1375" t="s">
        <v>4321</v>
      </c>
      <c r="C1375" t="s">
        <v>4322</v>
      </c>
      <c r="D1375" t="s">
        <v>15</v>
      </c>
      <c r="E1375" t="s">
        <v>16</v>
      </c>
      <c r="F1375">
        <v>30</v>
      </c>
      <c r="G1375" t="s">
        <v>4323</v>
      </c>
      <c r="H1375" t="s">
        <v>3764</v>
      </c>
      <c r="I1375" t="s">
        <v>32</v>
      </c>
      <c r="J1375" s="6" t="s">
        <v>14032</v>
      </c>
      <c r="K1375">
        <v>84</v>
      </c>
      <c r="L1375" t="s">
        <v>159</v>
      </c>
      <c r="M1375">
        <f t="shared" si="42"/>
        <v>0</v>
      </c>
      <c r="N1375" s="23" t="s">
        <v>11330</v>
      </c>
      <c r="O1375" s="23" t="s">
        <v>3089</v>
      </c>
      <c r="P1375" s="23">
        <f t="shared" si="43"/>
        <v>4</v>
      </c>
    </row>
    <row r="1376" spans="1:16" x14ac:dyDescent="0.3">
      <c r="A1376">
        <v>1413</v>
      </c>
      <c r="B1376" t="s">
        <v>1300</v>
      </c>
      <c r="C1376" t="s">
        <v>4324</v>
      </c>
      <c r="D1376" t="s">
        <v>28</v>
      </c>
      <c r="E1376" t="s">
        <v>29</v>
      </c>
      <c r="F1376">
        <v>60</v>
      </c>
      <c r="G1376" t="s">
        <v>4325</v>
      </c>
      <c r="H1376" t="s">
        <v>4326</v>
      </c>
      <c r="I1376" t="s">
        <v>1078</v>
      </c>
      <c r="J1376" s="6" t="s">
        <v>13781</v>
      </c>
      <c r="K1376">
        <v>78</v>
      </c>
      <c r="L1376" t="s">
        <v>20</v>
      </c>
      <c r="M1376">
        <f t="shared" si="42"/>
        <v>0</v>
      </c>
      <c r="N1376" s="23" t="s">
        <v>11331</v>
      </c>
      <c r="O1376" s="23" t="s">
        <v>6</v>
      </c>
      <c r="P1376" s="23">
        <f t="shared" si="43"/>
        <v>6</v>
      </c>
    </row>
    <row r="1377" spans="1:16" x14ac:dyDescent="0.3">
      <c r="A1377">
        <v>1414</v>
      </c>
      <c r="B1377" t="s">
        <v>4327</v>
      </c>
      <c r="C1377" t="s">
        <v>143</v>
      </c>
      <c r="D1377" t="s">
        <v>51</v>
      </c>
      <c r="E1377" t="s">
        <v>16</v>
      </c>
      <c r="F1377">
        <v>60</v>
      </c>
      <c r="G1377" t="s">
        <v>4328</v>
      </c>
      <c r="H1377" t="s">
        <v>4046</v>
      </c>
      <c r="I1377" t="s">
        <v>173</v>
      </c>
      <c r="J1377" s="6">
        <v>44023</v>
      </c>
      <c r="K1377">
        <v>30</v>
      </c>
      <c r="L1377" t="s">
        <v>80</v>
      </c>
      <c r="M1377">
        <f t="shared" si="42"/>
        <v>0</v>
      </c>
      <c r="N1377" s="23" t="s">
        <v>11332</v>
      </c>
      <c r="O1377" s="23" t="s">
        <v>10438</v>
      </c>
      <c r="P1377" s="23">
        <f t="shared" si="43"/>
        <v>5</v>
      </c>
    </row>
    <row r="1378" spans="1:16" x14ac:dyDescent="0.3">
      <c r="A1378">
        <v>1415</v>
      </c>
      <c r="B1378" t="s">
        <v>4329</v>
      </c>
      <c r="C1378" t="s">
        <v>477</v>
      </c>
      <c r="D1378" t="s">
        <v>28</v>
      </c>
      <c r="E1378" t="s">
        <v>29</v>
      </c>
      <c r="F1378">
        <v>60</v>
      </c>
      <c r="G1378" t="s">
        <v>4328</v>
      </c>
      <c r="H1378" t="s">
        <v>4330</v>
      </c>
      <c r="I1378" t="s">
        <v>187</v>
      </c>
      <c r="J1378" s="6" t="s">
        <v>13649</v>
      </c>
      <c r="K1378">
        <v>83</v>
      </c>
      <c r="L1378" t="s">
        <v>64</v>
      </c>
      <c r="M1378">
        <f t="shared" si="42"/>
        <v>0</v>
      </c>
      <c r="N1378" s="23" t="s">
        <v>11332</v>
      </c>
      <c r="O1378" s="23" t="s">
        <v>10438</v>
      </c>
      <c r="P1378" s="23">
        <f t="shared" si="43"/>
        <v>5</v>
      </c>
    </row>
    <row r="1379" spans="1:16" x14ac:dyDescent="0.3">
      <c r="A1379">
        <v>1417</v>
      </c>
      <c r="B1379" t="s">
        <v>4331</v>
      </c>
      <c r="C1379" t="s">
        <v>2281</v>
      </c>
      <c r="D1379" t="s">
        <v>15</v>
      </c>
      <c r="E1379" t="s">
        <v>16</v>
      </c>
      <c r="F1379">
        <v>60</v>
      </c>
      <c r="G1379" t="s">
        <v>4332</v>
      </c>
      <c r="H1379" t="s">
        <v>4203</v>
      </c>
      <c r="I1379" t="s">
        <v>208</v>
      </c>
      <c r="J1379" s="6" t="s">
        <v>14092</v>
      </c>
      <c r="K1379">
        <v>62</v>
      </c>
      <c r="L1379" t="s">
        <v>70</v>
      </c>
      <c r="M1379">
        <f t="shared" si="42"/>
        <v>0</v>
      </c>
      <c r="N1379" s="23" t="s">
        <v>11333</v>
      </c>
      <c r="O1379" s="23" t="s">
        <v>10416</v>
      </c>
      <c r="P1379" s="23">
        <f t="shared" si="43"/>
        <v>4</v>
      </c>
    </row>
    <row r="1380" spans="1:16" x14ac:dyDescent="0.3">
      <c r="A1380">
        <v>1418</v>
      </c>
      <c r="B1380" t="s">
        <v>2549</v>
      </c>
      <c r="C1380" t="s">
        <v>1058</v>
      </c>
      <c r="D1380" t="s">
        <v>41</v>
      </c>
      <c r="E1380" t="s">
        <v>16</v>
      </c>
      <c r="F1380">
        <v>30</v>
      </c>
      <c r="G1380" t="s">
        <v>4333</v>
      </c>
      <c r="H1380" t="s">
        <v>4334</v>
      </c>
      <c r="I1380" t="s">
        <v>1199</v>
      </c>
      <c r="J1380" s="6" t="s">
        <v>14093</v>
      </c>
      <c r="K1380">
        <v>10</v>
      </c>
      <c r="L1380" t="s">
        <v>20</v>
      </c>
      <c r="M1380">
        <f t="shared" si="42"/>
        <v>0</v>
      </c>
      <c r="N1380" s="23" t="s">
        <v>11334</v>
      </c>
      <c r="O1380" s="23" t="s">
        <v>2355</v>
      </c>
      <c r="P1380" s="23">
        <f t="shared" si="43"/>
        <v>4</v>
      </c>
    </row>
    <row r="1381" spans="1:16" x14ac:dyDescent="0.3">
      <c r="A1381">
        <v>1419</v>
      </c>
      <c r="B1381" t="s">
        <v>4335</v>
      </c>
      <c r="C1381" t="s">
        <v>1546</v>
      </c>
      <c r="D1381" t="s">
        <v>15</v>
      </c>
      <c r="E1381" t="s">
        <v>16</v>
      </c>
      <c r="F1381">
        <v>60</v>
      </c>
      <c r="G1381" t="s">
        <v>4336</v>
      </c>
      <c r="H1381" t="s">
        <v>4337</v>
      </c>
      <c r="I1381" t="s">
        <v>25</v>
      </c>
      <c r="J1381" s="6">
        <v>44085</v>
      </c>
      <c r="K1381">
        <v>14</v>
      </c>
      <c r="L1381" t="s">
        <v>54</v>
      </c>
      <c r="M1381">
        <f t="shared" si="42"/>
        <v>0</v>
      </c>
      <c r="N1381" s="23" t="s">
        <v>11335</v>
      </c>
      <c r="O1381" s="23" t="s">
        <v>10417</v>
      </c>
      <c r="P1381" s="23">
        <f t="shared" si="43"/>
        <v>5</v>
      </c>
    </row>
    <row r="1382" spans="1:16" x14ac:dyDescent="0.3">
      <c r="A1382">
        <v>1420</v>
      </c>
      <c r="B1382" t="s">
        <v>3335</v>
      </c>
      <c r="C1382" t="s">
        <v>1656</v>
      </c>
      <c r="D1382" t="s">
        <v>28</v>
      </c>
      <c r="E1382" t="s">
        <v>29</v>
      </c>
      <c r="F1382">
        <v>30</v>
      </c>
      <c r="G1382" t="s">
        <v>4338</v>
      </c>
      <c r="H1382" t="s">
        <v>217</v>
      </c>
      <c r="I1382" t="s">
        <v>124</v>
      </c>
      <c r="J1382" s="6">
        <v>44625</v>
      </c>
      <c r="K1382">
        <v>99</v>
      </c>
      <c r="L1382" t="s">
        <v>101</v>
      </c>
      <c r="M1382">
        <f t="shared" si="42"/>
        <v>0</v>
      </c>
      <c r="N1382" s="23" t="s">
        <v>1991</v>
      </c>
      <c r="O1382" s="23" t="s">
        <v>10422</v>
      </c>
      <c r="P1382" s="23">
        <f t="shared" si="43"/>
        <v>4</v>
      </c>
    </row>
    <row r="1383" spans="1:16" x14ac:dyDescent="0.3">
      <c r="A1383">
        <v>1421</v>
      </c>
      <c r="B1383" t="s">
        <v>4339</v>
      </c>
      <c r="C1383" t="s">
        <v>4340</v>
      </c>
      <c r="D1383" t="s">
        <v>15</v>
      </c>
      <c r="E1383" t="s">
        <v>16</v>
      </c>
      <c r="F1383">
        <v>30</v>
      </c>
      <c r="G1383" t="s">
        <v>4341</v>
      </c>
      <c r="H1383" t="s">
        <v>2498</v>
      </c>
      <c r="I1383" t="s">
        <v>913</v>
      </c>
      <c r="J1383" s="6">
        <v>44047</v>
      </c>
      <c r="K1383">
        <v>60</v>
      </c>
      <c r="L1383" t="s">
        <v>20</v>
      </c>
      <c r="M1383">
        <f t="shared" si="42"/>
        <v>0</v>
      </c>
      <c r="N1383" s="23" t="s">
        <v>11336</v>
      </c>
      <c r="O1383" s="23" t="s">
        <v>10422</v>
      </c>
      <c r="P1383" s="23">
        <f t="shared" si="43"/>
        <v>4</v>
      </c>
    </row>
    <row r="1384" spans="1:16" x14ac:dyDescent="0.3">
      <c r="A1384">
        <v>1422</v>
      </c>
      <c r="B1384" t="s">
        <v>1946</v>
      </c>
      <c r="C1384" t="s">
        <v>4342</v>
      </c>
      <c r="D1384" t="s">
        <v>28</v>
      </c>
      <c r="E1384" t="s">
        <v>29</v>
      </c>
      <c r="F1384">
        <v>30</v>
      </c>
      <c r="G1384" t="s">
        <v>4343</v>
      </c>
      <c r="H1384" t="s">
        <v>570</v>
      </c>
      <c r="I1384" t="s">
        <v>187</v>
      </c>
      <c r="J1384" s="6">
        <v>44137</v>
      </c>
      <c r="K1384">
        <v>28</v>
      </c>
      <c r="L1384" t="s">
        <v>45</v>
      </c>
      <c r="M1384">
        <f t="shared" si="42"/>
        <v>0</v>
      </c>
      <c r="N1384" s="23" t="s">
        <v>2402</v>
      </c>
      <c r="O1384" s="23" t="s">
        <v>1021</v>
      </c>
      <c r="P1384" s="23">
        <f t="shared" si="43"/>
        <v>6</v>
      </c>
    </row>
    <row r="1385" spans="1:16" x14ac:dyDescent="0.3">
      <c r="A1385">
        <v>1423</v>
      </c>
      <c r="B1385" t="s">
        <v>1550</v>
      </c>
      <c r="C1385" t="s">
        <v>2276</v>
      </c>
      <c r="D1385" t="s">
        <v>28</v>
      </c>
      <c r="E1385" t="s">
        <v>29</v>
      </c>
      <c r="F1385">
        <v>90</v>
      </c>
      <c r="G1385" t="s">
        <v>4344</v>
      </c>
      <c r="H1385" t="s">
        <v>2917</v>
      </c>
      <c r="I1385" t="s">
        <v>95</v>
      </c>
      <c r="J1385" s="6" t="s">
        <v>13971</v>
      </c>
      <c r="K1385">
        <v>76</v>
      </c>
      <c r="L1385" t="s">
        <v>64</v>
      </c>
      <c r="M1385">
        <f t="shared" si="42"/>
        <v>0</v>
      </c>
      <c r="N1385" s="23" t="s">
        <v>4611</v>
      </c>
      <c r="O1385" s="23" t="s">
        <v>8217</v>
      </c>
      <c r="P1385" s="23">
        <f t="shared" si="43"/>
        <v>6</v>
      </c>
    </row>
    <row r="1386" spans="1:16" x14ac:dyDescent="0.3">
      <c r="A1386">
        <v>1424</v>
      </c>
      <c r="B1386" t="s">
        <v>4345</v>
      </c>
      <c r="C1386" t="s">
        <v>1121</v>
      </c>
      <c r="D1386" t="s">
        <v>51</v>
      </c>
      <c r="E1386" t="s">
        <v>16</v>
      </c>
      <c r="F1386">
        <v>90</v>
      </c>
      <c r="G1386" t="s">
        <v>4346</v>
      </c>
      <c r="H1386" t="s">
        <v>3870</v>
      </c>
      <c r="I1386" t="s">
        <v>124</v>
      </c>
      <c r="J1386" s="6" t="s">
        <v>14094</v>
      </c>
      <c r="K1386">
        <v>51</v>
      </c>
      <c r="L1386" t="s">
        <v>80</v>
      </c>
      <c r="M1386">
        <f t="shared" si="42"/>
        <v>0</v>
      </c>
      <c r="N1386" s="23" t="s">
        <v>11337</v>
      </c>
      <c r="O1386" s="23" t="s">
        <v>10438</v>
      </c>
      <c r="P1386" s="23">
        <f t="shared" si="43"/>
        <v>5</v>
      </c>
    </row>
    <row r="1387" spans="1:16" x14ac:dyDescent="0.3">
      <c r="A1387">
        <v>1425</v>
      </c>
      <c r="B1387" t="s">
        <v>4347</v>
      </c>
      <c r="C1387" t="s">
        <v>2198</v>
      </c>
      <c r="D1387" t="s">
        <v>41</v>
      </c>
      <c r="E1387" t="s">
        <v>16</v>
      </c>
      <c r="F1387">
        <v>30</v>
      </c>
      <c r="G1387" t="s">
        <v>4348</v>
      </c>
      <c r="H1387" t="s">
        <v>319</v>
      </c>
      <c r="I1387" t="s">
        <v>208</v>
      </c>
      <c r="J1387" s="6" t="s">
        <v>14095</v>
      </c>
      <c r="K1387">
        <v>67</v>
      </c>
      <c r="L1387" t="s">
        <v>54</v>
      </c>
      <c r="M1387">
        <f t="shared" si="42"/>
        <v>0</v>
      </c>
      <c r="N1387" s="23" t="s">
        <v>11338</v>
      </c>
      <c r="O1387" s="23" t="s">
        <v>10425</v>
      </c>
      <c r="P1387" s="23">
        <f t="shared" si="43"/>
        <v>3</v>
      </c>
    </row>
    <row r="1388" spans="1:16" x14ac:dyDescent="0.3">
      <c r="A1388">
        <v>1426</v>
      </c>
      <c r="B1388" t="s">
        <v>4349</v>
      </c>
      <c r="C1388" t="s">
        <v>2928</v>
      </c>
      <c r="D1388" t="s">
        <v>15</v>
      </c>
      <c r="E1388" t="s">
        <v>16</v>
      </c>
      <c r="F1388">
        <v>30</v>
      </c>
      <c r="G1388" t="s">
        <v>4350</v>
      </c>
      <c r="H1388" t="s">
        <v>510</v>
      </c>
      <c r="I1388" t="s">
        <v>32</v>
      </c>
      <c r="J1388" s="6" t="s">
        <v>13925</v>
      </c>
      <c r="K1388">
        <v>61</v>
      </c>
      <c r="L1388" t="s">
        <v>80</v>
      </c>
      <c r="M1388">
        <f t="shared" si="42"/>
        <v>0</v>
      </c>
      <c r="N1388" s="23" t="s">
        <v>11339</v>
      </c>
      <c r="O1388" s="23" t="s">
        <v>10468</v>
      </c>
      <c r="P1388" s="23">
        <f t="shared" si="43"/>
        <v>8</v>
      </c>
    </row>
    <row r="1389" spans="1:16" x14ac:dyDescent="0.3">
      <c r="A1389">
        <v>1427</v>
      </c>
      <c r="B1389" t="s">
        <v>4351</v>
      </c>
      <c r="C1389" t="s">
        <v>4352</v>
      </c>
      <c r="D1389" t="s">
        <v>15</v>
      </c>
      <c r="E1389" t="s">
        <v>16</v>
      </c>
      <c r="F1389">
        <v>60</v>
      </c>
      <c r="G1389" t="s">
        <v>14402</v>
      </c>
      <c r="H1389" t="s">
        <v>928</v>
      </c>
      <c r="I1389" t="s">
        <v>38</v>
      </c>
      <c r="J1389" s="6" t="s">
        <v>13748</v>
      </c>
      <c r="K1389">
        <v>29</v>
      </c>
      <c r="L1389" t="s">
        <v>54</v>
      </c>
      <c r="M1389">
        <f t="shared" si="42"/>
        <v>0</v>
      </c>
      <c r="N1389" s="23" t="s">
        <v>11340</v>
      </c>
      <c r="O1389" s="23" t="s">
        <v>11341</v>
      </c>
      <c r="P1389" s="23">
        <f t="shared" si="43"/>
        <v>8</v>
      </c>
    </row>
    <row r="1390" spans="1:16" x14ac:dyDescent="0.3">
      <c r="A1390">
        <v>1429</v>
      </c>
      <c r="B1390" t="s">
        <v>1886</v>
      </c>
      <c r="C1390" t="s">
        <v>4356</v>
      </c>
      <c r="D1390" t="s">
        <v>51</v>
      </c>
      <c r="E1390" t="s">
        <v>16</v>
      </c>
      <c r="F1390">
        <v>60</v>
      </c>
      <c r="G1390" t="s">
        <v>4357</v>
      </c>
      <c r="H1390" t="s">
        <v>4358</v>
      </c>
      <c r="I1390" t="s">
        <v>146</v>
      </c>
      <c r="J1390" s="6" t="s">
        <v>13973</v>
      </c>
      <c r="K1390">
        <v>71</v>
      </c>
      <c r="L1390" t="s">
        <v>39</v>
      </c>
      <c r="M1390">
        <f t="shared" si="42"/>
        <v>0</v>
      </c>
      <c r="N1390" s="23" t="s">
        <v>9098</v>
      </c>
      <c r="O1390" s="23" t="s">
        <v>3780</v>
      </c>
      <c r="P1390" s="23">
        <f t="shared" si="43"/>
        <v>5</v>
      </c>
    </row>
    <row r="1391" spans="1:16" x14ac:dyDescent="0.3">
      <c r="A1391">
        <v>1430</v>
      </c>
      <c r="B1391" t="s">
        <v>4359</v>
      </c>
      <c r="C1391" t="s">
        <v>376</v>
      </c>
      <c r="D1391" t="s">
        <v>28</v>
      </c>
      <c r="E1391" t="s">
        <v>29</v>
      </c>
      <c r="F1391">
        <v>90</v>
      </c>
      <c r="G1391" t="s">
        <v>4360</v>
      </c>
      <c r="H1391" t="s">
        <v>4361</v>
      </c>
      <c r="I1391" t="s">
        <v>4362</v>
      </c>
      <c r="J1391" s="6" t="s">
        <v>13848</v>
      </c>
      <c r="K1391">
        <v>85</v>
      </c>
      <c r="L1391" t="s">
        <v>54</v>
      </c>
      <c r="M1391">
        <f t="shared" si="42"/>
        <v>0</v>
      </c>
      <c r="N1391" s="23" t="s">
        <v>9098</v>
      </c>
      <c r="O1391" s="23" t="s">
        <v>10416</v>
      </c>
      <c r="P1391" s="23">
        <f t="shared" si="43"/>
        <v>4</v>
      </c>
    </row>
    <row r="1392" spans="1:16" x14ac:dyDescent="0.3">
      <c r="A1392">
        <v>1431</v>
      </c>
      <c r="B1392" t="s">
        <v>4363</v>
      </c>
      <c r="C1392" t="s">
        <v>2188</v>
      </c>
      <c r="D1392" t="s">
        <v>28</v>
      </c>
      <c r="E1392" t="s">
        <v>29</v>
      </c>
      <c r="F1392">
        <v>60</v>
      </c>
      <c r="G1392" t="s">
        <v>4364</v>
      </c>
      <c r="H1392" t="s">
        <v>2875</v>
      </c>
      <c r="I1392" t="s">
        <v>32</v>
      </c>
      <c r="J1392" s="6" t="s">
        <v>14096</v>
      </c>
      <c r="K1392">
        <v>105</v>
      </c>
      <c r="L1392" t="s">
        <v>45</v>
      </c>
      <c r="M1392">
        <f t="shared" si="42"/>
        <v>0</v>
      </c>
      <c r="N1392" s="23" t="s">
        <v>9098</v>
      </c>
      <c r="O1392" s="23" t="s">
        <v>9969</v>
      </c>
      <c r="P1392" s="23">
        <f t="shared" si="43"/>
        <v>6</v>
      </c>
    </row>
    <row r="1393" spans="1:16" x14ac:dyDescent="0.3">
      <c r="A1393">
        <v>1432</v>
      </c>
      <c r="B1393" t="s">
        <v>4365</v>
      </c>
      <c r="C1393" t="s">
        <v>4366</v>
      </c>
      <c r="D1393" t="s">
        <v>28</v>
      </c>
      <c r="E1393" t="s">
        <v>29</v>
      </c>
      <c r="F1393">
        <v>90</v>
      </c>
      <c r="G1393" t="s">
        <v>4367</v>
      </c>
      <c r="H1393" t="s">
        <v>1362</v>
      </c>
      <c r="I1393" t="s">
        <v>178</v>
      </c>
      <c r="J1393" s="6" t="s">
        <v>14030</v>
      </c>
      <c r="K1393">
        <v>93</v>
      </c>
      <c r="L1393" t="s">
        <v>80</v>
      </c>
      <c r="M1393">
        <f t="shared" si="42"/>
        <v>0</v>
      </c>
      <c r="N1393" s="23" t="s">
        <v>3884</v>
      </c>
      <c r="O1393" s="23" t="s">
        <v>10416</v>
      </c>
      <c r="P1393" s="23">
        <f t="shared" si="43"/>
        <v>4</v>
      </c>
    </row>
    <row r="1394" spans="1:16" x14ac:dyDescent="0.3">
      <c r="A1394">
        <v>1433</v>
      </c>
      <c r="B1394" t="s">
        <v>4368</v>
      </c>
      <c r="C1394" t="s">
        <v>3237</v>
      </c>
      <c r="D1394" t="s">
        <v>28</v>
      </c>
      <c r="E1394" t="s">
        <v>29</v>
      </c>
      <c r="F1394">
        <v>90</v>
      </c>
      <c r="G1394" t="s">
        <v>4369</v>
      </c>
      <c r="H1394" t="s">
        <v>195</v>
      </c>
      <c r="I1394" t="s">
        <v>187</v>
      </c>
      <c r="J1394" s="6" t="s">
        <v>13927</v>
      </c>
      <c r="K1394">
        <v>59</v>
      </c>
      <c r="L1394" t="s">
        <v>159</v>
      </c>
      <c r="M1394">
        <f t="shared" si="42"/>
        <v>0</v>
      </c>
      <c r="N1394" s="23" t="s">
        <v>3884</v>
      </c>
      <c r="O1394" s="23" t="s">
        <v>10422</v>
      </c>
      <c r="P1394" s="23">
        <f t="shared" si="43"/>
        <v>4</v>
      </c>
    </row>
    <row r="1395" spans="1:16" x14ac:dyDescent="0.3">
      <c r="A1395">
        <v>1434</v>
      </c>
      <c r="B1395" t="s">
        <v>4370</v>
      </c>
      <c r="C1395" t="s">
        <v>197</v>
      </c>
      <c r="D1395" t="s">
        <v>51</v>
      </c>
      <c r="E1395" t="s">
        <v>16</v>
      </c>
      <c r="F1395">
        <v>30</v>
      </c>
      <c r="G1395" t="s">
        <v>4371</v>
      </c>
      <c r="H1395" t="s">
        <v>3951</v>
      </c>
      <c r="I1395" t="s">
        <v>1576</v>
      </c>
      <c r="J1395" s="6">
        <v>44662</v>
      </c>
      <c r="K1395">
        <v>76</v>
      </c>
      <c r="L1395" t="s">
        <v>33</v>
      </c>
      <c r="M1395">
        <f t="shared" si="42"/>
        <v>0</v>
      </c>
      <c r="N1395" s="23" t="s">
        <v>11342</v>
      </c>
      <c r="O1395" s="23" t="s">
        <v>10422</v>
      </c>
      <c r="P1395" s="23">
        <f t="shared" si="43"/>
        <v>4</v>
      </c>
    </row>
    <row r="1396" spans="1:16" x14ac:dyDescent="0.3">
      <c r="A1396">
        <v>1435</v>
      </c>
      <c r="B1396" t="s">
        <v>4372</v>
      </c>
      <c r="C1396" t="s">
        <v>4373</v>
      </c>
      <c r="D1396" t="s">
        <v>28</v>
      </c>
      <c r="E1396" t="s">
        <v>29</v>
      </c>
      <c r="F1396">
        <v>60</v>
      </c>
      <c r="G1396" t="s">
        <v>4374</v>
      </c>
      <c r="H1396" t="s">
        <v>641</v>
      </c>
      <c r="I1396" t="s">
        <v>294</v>
      </c>
      <c r="J1396" s="6">
        <v>44899</v>
      </c>
      <c r="K1396">
        <v>59</v>
      </c>
      <c r="L1396" t="s">
        <v>159</v>
      </c>
      <c r="M1396">
        <f t="shared" si="42"/>
        <v>0</v>
      </c>
      <c r="N1396" s="23" t="s">
        <v>11343</v>
      </c>
      <c r="O1396" s="23" t="s">
        <v>10422</v>
      </c>
      <c r="P1396" s="23">
        <f t="shared" si="43"/>
        <v>4</v>
      </c>
    </row>
    <row r="1397" spans="1:16" x14ac:dyDescent="0.3">
      <c r="A1397">
        <v>1436</v>
      </c>
      <c r="B1397" t="s">
        <v>4375</v>
      </c>
      <c r="C1397" t="s">
        <v>4376</v>
      </c>
      <c r="D1397" t="s">
        <v>28</v>
      </c>
      <c r="E1397" t="s">
        <v>29</v>
      </c>
      <c r="F1397">
        <v>30</v>
      </c>
      <c r="G1397" t="s">
        <v>4377</v>
      </c>
      <c r="H1397" t="s">
        <v>3236</v>
      </c>
      <c r="I1397" t="s">
        <v>32</v>
      </c>
      <c r="J1397" s="6" t="s">
        <v>14019</v>
      </c>
      <c r="K1397">
        <v>2</v>
      </c>
      <c r="L1397" t="s">
        <v>33</v>
      </c>
      <c r="M1397">
        <f t="shared" si="42"/>
        <v>0</v>
      </c>
      <c r="N1397" s="23" t="s">
        <v>11344</v>
      </c>
      <c r="O1397" s="23" t="s">
        <v>11345</v>
      </c>
      <c r="P1397" s="23">
        <f t="shared" si="43"/>
        <v>4</v>
      </c>
    </row>
    <row r="1398" spans="1:16" x14ac:dyDescent="0.3">
      <c r="A1398">
        <v>1437</v>
      </c>
      <c r="B1398" t="s">
        <v>4378</v>
      </c>
      <c r="C1398" t="s">
        <v>4379</v>
      </c>
      <c r="D1398" t="s">
        <v>28</v>
      </c>
      <c r="E1398" t="s">
        <v>29</v>
      </c>
      <c r="F1398">
        <v>30</v>
      </c>
      <c r="G1398" t="s">
        <v>14385</v>
      </c>
      <c r="H1398" t="s">
        <v>4381</v>
      </c>
      <c r="I1398" t="s">
        <v>886</v>
      </c>
      <c r="J1398" s="6" t="s">
        <v>14097</v>
      </c>
      <c r="K1398">
        <v>71</v>
      </c>
      <c r="L1398" t="s">
        <v>20</v>
      </c>
      <c r="M1398">
        <f t="shared" si="42"/>
        <v>0</v>
      </c>
      <c r="N1398" s="23" t="s">
        <v>11346</v>
      </c>
      <c r="O1398" s="23" t="s">
        <v>3898</v>
      </c>
      <c r="P1398" s="23">
        <f t="shared" si="43"/>
        <v>2</v>
      </c>
    </row>
    <row r="1399" spans="1:16" x14ac:dyDescent="0.3">
      <c r="A1399">
        <v>1438</v>
      </c>
      <c r="B1399" t="s">
        <v>4382</v>
      </c>
      <c r="C1399" t="s">
        <v>1665</v>
      </c>
      <c r="D1399" t="s">
        <v>51</v>
      </c>
      <c r="E1399" t="s">
        <v>16</v>
      </c>
      <c r="F1399">
        <v>30</v>
      </c>
      <c r="G1399" t="s">
        <v>4383</v>
      </c>
      <c r="H1399" t="s">
        <v>154</v>
      </c>
      <c r="I1399" t="s">
        <v>25</v>
      </c>
      <c r="J1399" s="6" t="s">
        <v>14074</v>
      </c>
      <c r="K1399">
        <v>30</v>
      </c>
      <c r="L1399" t="s">
        <v>101</v>
      </c>
      <c r="M1399">
        <f t="shared" si="42"/>
        <v>0</v>
      </c>
      <c r="N1399" s="23" t="s">
        <v>4383</v>
      </c>
      <c r="O1399" s="23"/>
      <c r="P1399" s="23">
        <f t="shared" si="43"/>
        <v>0</v>
      </c>
    </row>
    <row r="1400" spans="1:16" x14ac:dyDescent="0.3">
      <c r="A1400">
        <v>1439</v>
      </c>
      <c r="B1400" t="s">
        <v>1246</v>
      </c>
      <c r="C1400" t="s">
        <v>4384</v>
      </c>
      <c r="D1400" t="s">
        <v>28</v>
      </c>
      <c r="E1400" t="s">
        <v>29</v>
      </c>
      <c r="F1400">
        <v>90</v>
      </c>
      <c r="G1400" t="s">
        <v>4385</v>
      </c>
      <c r="H1400" t="s">
        <v>4386</v>
      </c>
      <c r="I1400" t="s">
        <v>32</v>
      </c>
      <c r="J1400" s="6">
        <v>43833</v>
      </c>
      <c r="K1400">
        <v>55</v>
      </c>
      <c r="L1400" t="s">
        <v>80</v>
      </c>
      <c r="M1400">
        <f t="shared" si="42"/>
        <v>0</v>
      </c>
      <c r="N1400" s="23" t="s">
        <v>11347</v>
      </c>
      <c r="O1400" s="23" t="s">
        <v>10417</v>
      </c>
      <c r="P1400" s="23">
        <f t="shared" si="43"/>
        <v>5</v>
      </c>
    </row>
    <row r="1401" spans="1:16" x14ac:dyDescent="0.3">
      <c r="A1401">
        <v>1440</v>
      </c>
      <c r="B1401" t="s">
        <v>90</v>
      </c>
      <c r="C1401" t="s">
        <v>4387</v>
      </c>
      <c r="D1401" t="s">
        <v>51</v>
      </c>
      <c r="E1401" t="s">
        <v>16</v>
      </c>
      <c r="F1401">
        <v>60</v>
      </c>
      <c r="G1401" t="s">
        <v>4388</v>
      </c>
      <c r="H1401" t="s">
        <v>4389</v>
      </c>
      <c r="I1401" t="s">
        <v>32</v>
      </c>
      <c r="J1401" s="6">
        <v>44206</v>
      </c>
      <c r="K1401">
        <v>82</v>
      </c>
      <c r="L1401" t="s">
        <v>159</v>
      </c>
      <c r="M1401">
        <f t="shared" si="42"/>
        <v>0</v>
      </c>
      <c r="N1401" s="23" t="s">
        <v>11348</v>
      </c>
      <c r="O1401" s="23" t="s">
        <v>1021</v>
      </c>
      <c r="P1401" s="23">
        <f t="shared" si="43"/>
        <v>6</v>
      </c>
    </row>
    <row r="1402" spans="1:16" x14ac:dyDescent="0.3">
      <c r="A1402">
        <v>1441</v>
      </c>
      <c r="B1402" t="s">
        <v>4390</v>
      </c>
      <c r="C1402" t="s">
        <v>4324</v>
      </c>
      <c r="D1402" t="s">
        <v>28</v>
      </c>
      <c r="E1402" t="s">
        <v>29</v>
      </c>
      <c r="F1402">
        <v>60</v>
      </c>
      <c r="G1402" t="s">
        <v>14511</v>
      </c>
      <c r="H1402" t="s">
        <v>137</v>
      </c>
      <c r="I1402" t="s">
        <v>32</v>
      </c>
      <c r="J1402" s="6" t="s">
        <v>13933</v>
      </c>
      <c r="K1402">
        <v>35</v>
      </c>
      <c r="L1402" t="s">
        <v>64</v>
      </c>
      <c r="M1402">
        <f t="shared" si="42"/>
        <v>0</v>
      </c>
      <c r="N1402" s="23" t="s">
        <v>2246</v>
      </c>
      <c r="O1402" s="23" t="s">
        <v>10449</v>
      </c>
      <c r="P1402" s="23">
        <f t="shared" si="43"/>
        <v>7</v>
      </c>
    </row>
    <row r="1403" spans="1:16" x14ac:dyDescent="0.3">
      <c r="A1403">
        <v>1442</v>
      </c>
      <c r="B1403" t="s">
        <v>4392</v>
      </c>
      <c r="C1403" t="s">
        <v>4393</v>
      </c>
      <c r="D1403" t="s">
        <v>117</v>
      </c>
      <c r="E1403" t="s">
        <v>29</v>
      </c>
      <c r="F1403">
        <v>90</v>
      </c>
      <c r="G1403" t="s">
        <v>4394</v>
      </c>
      <c r="H1403" t="s">
        <v>2890</v>
      </c>
      <c r="I1403" t="s">
        <v>32</v>
      </c>
      <c r="J1403" s="6" t="s">
        <v>13850</v>
      </c>
      <c r="K1403">
        <v>32</v>
      </c>
      <c r="L1403" t="s">
        <v>45</v>
      </c>
      <c r="M1403">
        <f t="shared" si="42"/>
        <v>0</v>
      </c>
      <c r="N1403" s="23" t="s">
        <v>2246</v>
      </c>
      <c r="O1403" s="23" t="s">
        <v>10422</v>
      </c>
      <c r="P1403" s="23">
        <f t="shared" si="43"/>
        <v>4</v>
      </c>
    </row>
    <row r="1404" spans="1:16" x14ac:dyDescent="0.3">
      <c r="A1404">
        <v>1443</v>
      </c>
      <c r="B1404" t="s">
        <v>4395</v>
      </c>
      <c r="C1404" t="s">
        <v>4396</v>
      </c>
      <c r="D1404" t="s">
        <v>28</v>
      </c>
      <c r="E1404" t="s">
        <v>29</v>
      </c>
      <c r="F1404">
        <v>30</v>
      </c>
      <c r="G1404" t="s">
        <v>14307</v>
      </c>
      <c r="H1404" t="s">
        <v>1186</v>
      </c>
      <c r="I1404" t="s">
        <v>32</v>
      </c>
      <c r="J1404" s="6">
        <v>44846</v>
      </c>
      <c r="K1404">
        <v>13</v>
      </c>
      <c r="L1404" t="s">
        <v>54</v>
      </c>
      <c r="M1404">
        <f t="shared" si="42"/>
        <v>0</v>
      </c>
      <c r="N1404" s="23" t="s">
        <v>92</v>
      </c>
      <c r="O1404" s="23" t="s">
        <v>11349</v>
      </c>
      <c r="P1404" s="23">
        <f t="shared" si="43"/>
        <v>9</v>
      </c>
    </row>
    <row r="1405" spans="1:16" x14ac:dyDescent="0.3">
      <c r="A1405">
        <v>1444</v>
      </c>
      <c r="B1405" t="s">
        <v>1116</v>
      </c>
      <c r="C1405" t="s">
        <v>375</v>
      </c>
      <c r="D1405" t="s">
        <v>28</v>
      </c>
      <c r="E1405" t="s">
        <v>29</v>
      </c>
      <c r="F1405">
        <v>90</v>
      </c>
      <c r="G1405" t="s">
        <v>4398</v>
      </c>
      <c r="H1405" t="s">
        <v>3897</v>
      </c>
      <c r="I1405" t="s">
        <v>3898</v>
      </c>
      <c r="J1405" s="6" t="s">
        <v>14098</v>
      </c>
      <c r="K1405">
        <v>14</v>
      </c>
      <c r="L1405" t="s">
        <v>159</v>
      </c>
      <c r="M1405">
        <f t="shared" si="42"/>
        <v>0</v>
      </c>
      <c r="N1405" s="23" t="s">
        <v>11350</v>
      </c>
      <c r="O1405" s="23" t="s">
        <v>10490</v>
      </c>
      <c r="P1405" s="23">
        <f t="shared" si="43"/>
        <v>4</v>
      </c>
    </row>
    <row r="1406" spans="1:16" x14ac:dyDescent="0.3">
      <c r="A1406">
        <v>1445</v>
      </c>
      <c r="B1406" t="s">
        <v>1405</v>
      </c>
      <c r="C1406" t="s">
        <v>4399</v>
      </c>
      <c r="D1406" t="s">
        <v>28</v>
      </c>
      <c r="E1406" t="s">
        <v>29</v>
      </c>
      <c r="F1406">
        <v>30</v>
      </c>
      <c r="G1406" t="s">
        <v>14308</v>
      </c>
      <c r="H1406" t="s">
        <v>3242</v>
      </c>
      <c r="I1406" t="s">
        <v>32</v>
      </c>
      <c r="J1406" s="6" t="s">
        <v>14099</v>
      </c>
      <c r="K1406">
        <v>5</v>
      </c>
      <c r="L1406" t="s">
        <v>159</v>
      </c>
      <c r="M1406">
        <f t="shared" si="42"/>
        <v>0</v>
      </c>
      <c r="N1406" s="23" t="s">
        <v>11351</v>
      </c>
      <c r="O1406" s="23" t="s">
        <v>3780</v>
      </c>
      <c r="P1406" s="23">
        <f t="shared" si="43"/>
        <v>5</v>
      </c>
    </row>
    <row r="1407" spans="1:16" x14ac:dyDescent="0.3">
      <c r="A1407">
        <v>1446</v>
      </c>
      <c r="B1407" t="s">
        <v>4401</v>
      </c>
      <c r="C1407" t="s">
        <v>4402</v>
      </c>
      <c r="D1407" t="s">
        <v>28</v>
      </c>
      <c r="E1407" t="s">
        <v>29</v>
      </c>
      <c r="F1407">
        <v>30</v>
      </c>
      <c r="G1407" t="s">
        <v>4403</v>
      </c>
      <c r="H1407" t="s">
        <v>4404</v>
      </c>
      <c r="I1407" t="s">
        <v>32</v>
      </c>
      <c r="J1407" s="6">
        <v>44383</v>
      </c>
      <c r="K1407">
        <v>15</v>
      </c>
      <c r="L1407" t="s">
        <v>39</v>
      </c>
      <c r="M1407">
        <f t="shared" si="42"/>
        <v>0</v>
      </c>
      <c r="N1407" s="23" t="s">
        <v>11352</v>
      </c>
      <c r="O1407" s="23" t="s">
        <v>10422</v>
      </c>
      <c r="P1407" s="23">
        <f t="shared" si="43"/>
        <v>4</v>
      </c>
    </row>
    <row r="1408" spans="1:16" x14ac:dyDescent="0.3">
      <c r="A1408">
        <v>1447</v>
      </c>
      <c r="B1408" t="s">
        <v>4405</v>
      </c>
      <c r="C1408" t="s">
        <v>4156</v>
      </c>
      <c r="D1408" t="s">
        <v>15</v>
      </c>
      <c r="E1408" t="s">
        <v>16</v>
      </c>
      <c r="F1408">
        <v>60</v>
      </c>
      <c r="G1408" t="s">
        <v>14512</v>
      </c>
      <c r="H1408" t="s">
        <v>3462</v>
      </c>
      <c r="I1408" t="s">
        <v>32</v>
      </c>
      <c r="J1408" s="6" t="s">
        <v>13989</v>
      </c>
      <c r="K1408">
        <v>2</v>
      </c>
      <c r="L1408" t="s">
        <v>64</v>
      </c>
      <c r="M1408">
        <f t="shared" si="42"/>
        <v>0</v>
      </c>
      <c r="N1408" s="23" t="s">
        <v>11353</v>
      </c>
      <c r="O1408" s="23" t="s">
        <v>10449</v>
      </c>
      <c r="P1408" s="23">
        <f t="shared" si="43"/>
        <v>7</v>
      </c>
    </row>
    <row r="1409" spans="1:16" x14ac:dyDescent="0.3">
      <c r="A1409">
        <v>1448</v>
      </c>
      <c r="B1409" t="s">
        <v>4407</v>
      </c>
      <c r="C1409" t="s">
        <v>2298</v>
      </c>
      <c r="D1409" t="s">
        <v>41</v>
      </c>
      <c r="E1409" t="s">
        <v>16</v>
      </c>
      <c r="F1409">
        <v>30</v>
      </c>
      <c r="G1409" t="s">
        <v>4408</v>
      </c>
      <c r="H1409" t="s">
        <v>4409</v>
      </c>
      <c r="I1409" t="s">
        <v>294</v>
      </c>
      <c r="J1409" s="6">
        <v>44229</v>
      </c>
      <c r="K1409">
        <v>34</v>
      </c>
      <c r="L1409" t="s">
        <v>20</v>
      </c>
      <c r="M1409">
        <f t="shared" si="42"/>
        <v>0</v>
      </c>
      <c r="N1409" s="23" t="s">
        <v>11354</v>
      </c>
      <c r="O1409" s="23" t="s">
        <v>3780</v>
      </c>
      <c r="P1409" s="23">
        <f t="shared" si="43"/>
        <v>5</v>
      </c>
    </row>
    <row r="1410" spans="1:16" x14ac:dyDescent="0.3">
      <c r="A1410">
        <v>1449</v>
      </c>
      <c r="B1410" t="s">
        <v>1333</v>
      </c>
      <c r="C1410" t="s">
        <v>4410</v>
      </c>
      <c r="D1410" t="s">
        <v>51</v>
      </c>
      <c r="E1410" t="s">
        <v>16</v>
      </c>
      <c r="F1410">
        <v>30</v>
      </c>
      <c r="G1410" t="s">
        <v>4408</v>
      </c>
      <c r="H1410" t="s">
        <v>924</v>
      </c>
      <c r="I1410" t="s">
        <v>32</v>
      </c>
      <c r="J1410" s="6" t="s">
        <v>14063</v>
      </c>
      <c r="K1410">
        <v>41</v>
      </c>
      <c r="L1410" t="s">
        <v>159</v>
      </c>
      <c r="M1410">
        <f t="shared" ref="M1410:M1473" si="44">COUNTBLANK(A1410:L1410)</f>
        <v>0</v>
      </c>
      <c r="N1410" s="23" t="s">
        <v>11354</v>
      </c>
      <c r="O1410" s="23" t="s">
        <v>3780</v>
      </c>
      <c r="P1410" s="23">
        <f t="shared" ref="P1410:P1473" si="45">LEN(O1410)</f>
        <v>5</v>
      </c>
    </row>
    <row r="1411" spans="1:16" x14ac:dyDescent="0.3">
      <c r="A1411">
        <v>1450</v>
      </c>
      <c r="B1411" t="s">
        <v>4411</v>
      </c>
      <c r="C1411" t="s">
        <v>1330</v>
      </c>
      <c r="D1411" t="s">
        <v>28</v>
      </c>
      <c r="E1411" t="s">
        <v>29</v>
      </c>
      <c r="F1411">
        <v>30</v>
      </c>
      <c r="G1411" t="s">
        <v>4412</v>
      </c>
      <c r="H1411" t="s">
        <v>4413</v>
      </c>
      <c r="I1411" t="s">
        <v>32</v>
      </c>
      <c r="J1411" s="6">
        <v>44081</v>
      </c>
      <c r="K1411">
        <v>45</v>
      </c>
      <c r="L1411" t="s">
        <v>20</v>
      </c>
      <c r="M1411">
        <f t="shared" si="44"/>
        <v>0</v>
      </c>
      <c r="N1411" s="23" t="s">
        <v>11355</v>
      </c>
      <c r="O1411" s="23" t="s">
        <v>1021</v>
      </c>
      <c r="P1411" s="23">
        <f t="shared" si="45"/>
        <v>6</v>
      </c>
    </row>
    <row r="1412" spans="1:16" x14ac:dyDescent="0.3">
      <c r="A1412">
        <v>1451</v>
      </c>
      <c r="B1412" t="s">
        <v>4414</v>
      </c>
      <c r="C1412" t="s">
        <v>3051</v>
      </c>
      <c r="D1412" t="s">
        <v>28</v>
      </c>
      <c r="E1412" t="s">
        <v>29</v>
      </c>
      <c r="F1412">
        <v>30</v>
      </c>
      <c r="G1412" t="s">
        <v>4412</v>
      </c>
      <c r="H1412" t="s">
        <v>4415</v>
      </c>
      <c r="I1412" t="s">
        <v>32</v>
      </c>
      <c r="J1412" s="6" t="s">
        <v>13972</v>
      </c>
      <c r="K1412">
        <v>32</v>
      </c>
      <c r="L1412" t="s">
        <v>80</v>
      </c>
      <c r="M1412">
        <f t="shared" si="44"/>
        <v>0</v>
      </c>
      <c r="N1412" s="23" t="s">
        <v>11355</v>
      </c>
      <c r="O1412" s="23" t="s">
        <v>1021</v>
      </c>
      <c r="P1412" s="23">
        <f t="shared" si="45"/>
        <v>6</v>
      </c>
    </row>
    <row r="1413" spans="1:16" x14ac:dyDescent="0.3">
      <c r="A1413">
        <v>1452</v>
      </c>
      <c r="B1413" t="s">
        <v>1187</v>
      </c>
      <c r="C1413" t="s">
        <v>4416</v>
      </c>
      <c r="D1413" t="s">
        <v>28</v>
      </c>
      <c r="E1413" t="s">
        <v>29</v>
      </c>
      <c r="F1413">
        <v>60</v>
      </c>
      <c r="G1413" t="s">
        <v>4417</v>
      </c>
      <c r="H1413" t="s">
        <v>734</v>
      </c>
      <c r="I1413" t="s">
        <v>32</v>
      </c>
      <c r="J1413" s="6">
        <v>44871</v>
      </c>
      <c r="K1413">
        <v>4</v>
      </c>
      <c r="L1413" t="s">
        <v>20</v>
      </c>
      <c r="M1413">
        <f t="shared" si="44"/>
        <v>0</v>
      </c>
      <c r="N1413" s="23" t="s">
        <v>11356</v>
      </c>
      <c r="O1413" s="23" t="s">
        <v>10422</v>
      </c>
      <c r="P1413" s="23">
        <f t="shared" si="45"/>
        <v>4</v>
      </c>
    </row>
    <row r="1414" spans="1:16" x14ac:dyDescent="0.3">
      <c r="A1414">
        <v>1453</v>
      </c>
      <c r="B1414" t="s">
        <v>4418</v>
      </c>
      <c r="C1414" t="s">
        <v>2561</v>
      </c>
      <c r="D1414" t="s">
        <v>15</v>
      </c>
      <c r="E1414" t="s">
        <v>16</v>
      </c>
      <c r="F1414">
        <v>60</v>
      </c>
      <c r="G1414" t="s">
        <v>4417</v>
      </c>
      <c r="H1414" t="s">
        <v>2987</v>
      </c>
      <c r="I1414" t="s">
        <v>32</v>
      </c>
      <c r="J1414" s="6">
        <v>44413</v>
      </c>
      <c r="K1414">
        <v>22</v>
      </c>
      <c r="L1414" t="s">
        <v>20</v>
      </c>
      <c r="M1414">
        <f t="shared" si="44"/>
        <v>0</v>
      </c>
      <c r="N1414" s="23" t="s">
        <v>11356</v>
      </c>
      <c r="O1414" s="23" t="s">
        <v>10422</v>
      </c>
      <c r="P1414" s="23">
        <f t="shared" si="45"/>
        <v>4</v>
      </c>
    </row>
    <row r="1415" spans="1:16" x14ac:dyDescent="0.3">
      <c r="A1415">
        <v>1454</v>
      </c>
      <c r="B1415" t="s">
        <v>4419</v>
      </c>
      <c r="C1415" t="s">
        <v>4420</v>
      </c>
      <c r="D1415" t="s">
        <v>15</v>
      </c>
      <c r="E1415" t="s">
        <v>16</v>
      </c>
      <c r="F1415">
        <v>60</v>
      </c>
      <c r="G1415" t="s">
        <v>4421</v>
      </c>
      <c r="H1415" t="s">
        <v>2179</v>
      </c>
      <c r="I1415" t="s">
        <v>294</v>
      </c>
      <c r="J1415" s="6">
        <v>44877</v>
      </c>
      <c r="K1415">
        <v>41</v>
      </c>
      <c r="L1415" t="s">
        <v>39</v>
      </c>
      <c r="M1415">
        <f t="shared" si="44"/>
        <v>0</v>
      </c>
      <c r="N1415" s="23" t="s">
        <v>11357</v>
      </c>
      <c r="O1415" s="23" t="s">
        <v>10422</v>
      </c>
      <c r="P1415" s="23">
        <f t="shared" si="45"/>
        <v>4</v>
      </c>
    </row>
    <row r="1416" spans="1:16" x14ac:dyDescent="0.3">
      <c r="A1416">
        <v>1455</v>
      </c>
      <c r="B1416" t="s">
        <v>2906</v>
      </c>
      <c r="C1416" t="s">
        <v>4422</v>
      </c>
      <c r="D1416" t="s">
        <v>28</v>
      </c>
      <c r="E1416" t="s">
        <v>29</v>
      </c>
      <c r="F1416">
        <v>60</v>
      </c>
      <c r="G1416" t="s">
        <v>4423</v>
      </c>
      <c r="H1416" t="s">
        <v>4424</v>
      </c>
      <c r="I1416" t="s">
        <v>25</v>
      </c>
      <c r="J1416" s="6" t="s">
        <v>14100</v>
      </c>
      <c r="K1416">
        <v>12</v>
      </c>
      <c r="L1416" t="s">
        <v>33</v>
      </c>
      <c r="M1416">
        <f t="shared" si="44"/>
        <v>0</v>
      </c>
      <c r="N1416" s="23" t="s">
        <v>11358</v>
      </c>
      <c r="O1416" s="23" t="s">
        <v>10438</v>
      </c>
      <c r="P1416" s="23">
        <f t="shared" si="45"/>
        <v>5</v>
      </c>
    </row>
    <row r="1417" spans="1:16" x14ac:dyDescent="0.3">
      <c r="A1417">
        <v>1456</v>
      </c>
      <c r="B1417" t="s">
        <v>3927</v>
      </c>
      <c r="C1417" t="s">
        <v>4425</v>
      </c>
      <c r="D1417" t="s">
        <v>28</v>
      </c>
      <c r="E1417" t="s">
        <v>29</v>
      </c>
      <c r="F1417">
        <v>30</v>
      </c>
      <c r="G1417" t="s">
        <v>4426</v>
      </c>
      <c r="H1417" t="s">
        <v>912</v>
      </c>
      <c r="I1417" t="s">
        <v>913</v>
      </c>
      <c r="J1417" s="6" t="s">
        <v>14101</v>
      </c>
      <c r="K1417">
        <v>14</v>
      </c>
      <c r="L1417" t="s">
        <v>39</v>
      </c>
      <c r="M1417">
        <f t="shared" si="44"/>
        <v>0</v>
      </c>
      <c r="N1417" s="23" t="s">
        <v>11359</v>
      </c>
      <c r="O1417" s="23" t="s">
        <v>10634</v>
      </c>
      <c r="P1417" s="23">
        <f t="shared" si="45"/>
        <v>5</v>
      </c>
    </row>
    <row r="1418" spans="1:16" x14ac:dyDescent="0.3">
      <c r="A1418">
        <v>1457</v>
      </c>
      <c r="B1418" t="s">
        <v>4427</v>
      </c>
      <c r="C1418" t="s">
        <v>2912</v>
      </c>
      <c r="D1418" t="s">
        <v>15</v>
      </c>
      <c r="E1418" t="s">
        <v>16</v>
      </c>
      <c r="F1418">
        <v>60</v>
      </c>
      <c r="G1418" t="s">
        <v>14513</v>
      </c>
      <c r="H1418" t="s">
        <v>587</v>
      </c>
      <c r="I1418" t="s">
        <v>25</v>
      </c>
      <c r="J1418" s="6">
        <v>44448</v>
      </c>
      <c r="K1418">
        <v>74</v>
      </c>
      <c r="L1418" t="s">
        <v>20</v>
      </c>
      <c r="M1418">
        <f t="shared" si="44"/>
        <v>0</v>
      </c>
      <c r="N1418" s="23" t="s">
        <v>11359</v>
      </c>
      <c r="O1418" s="23" t="s">
        <v>10454</v>
      </c>
      <c r="P1418" s="23">
        <f t="shared" si="45"/>
        <v>4</v>
      </c>
    </row>
    <row r="1419" spans="1:16" x14ac:dyDescent="0.3">
      <c r="A1419">
        <v>1458</v>
      </c>
      <c r="B1419" t="s">
        <v>2837</v>
      </c>
      <c r="C1419" t="s">
        <v>3314</v>
      </c>
      <c r="D1419" t="s">
        <v>28</v>
      </c>
      <c r="E1419" t="s">
        <v>29</v>
      </c>
      <c r="F1419">
        <v>90</v>
      </c>
      <c r="G1419" t="s">
        <v>4429</v>
      </c>
      <c r="H1419" t="s">
        <v>2265</v>
      </c>
      <c r="I1419" t="s">
        <v>1083</v>
      </c>
      <c r="J1419" s="6" t="s">
        <v>14076</v>
      </c>
      <c r="K1419">
        <v>25</v>
      </c>
      <c r="L1419" t="s">
        <v>101</v>
      </c>
      <c r="M1419">
        <f t="shared" si="44"/>
        <v>0</v>
      </c>
      <c r="N1419" s="23" t="s">
        <v>5832</v>
      </c>
      <c r="O1419" s="23" t="s">
        <v>10438</v>
      </c>
      <c r="P1419" s="23">
        <f t="shared" si="45"/>
        <v>5</v>
      </c>
    </row>
    <row r="1420" spans="1:16" x14ac:dyDescent="0.3">
      <c r="A1420">
        <v>1459</v>
      </c>
      <c r="B1420" t="s">
        <v>4430</v>
      </c>
      <c r="C1420" t="s">
        <v>2575</v>
      </c>
      <c r="D1420" t="s">
        <v>28</v>
      </c>
      <c r="E1420" t="s">
        <v>29</v>
      </c>
      <c r="F1420">
        <v>30</v>
      </c>
      <c r="G1420" t="s">
        <v>4431</v>
      </c>
      <c r="H1420" t="s">
        <v>4432</v>
      </c>
      <c r="I1420" t="s">
        <v>32</v>
      </c>
      <c r="J1420" s="6">
        <v>43933</v>
      </c>
      <c r="K1420">
        <v>45</v>
      </c>
      <c r="L1420" t="s">
        <v>45</v>
      </c>
      <c r="M1420">
        <f t="shared" si="44"/>
        <v>0</v>
      </c>
      <c r="N1420" s="23" t="s">
        <v>11360</v>
      </c>
      <c r="O1420" s="23" t="s">
        <v>10422</v>
      </c>
      <c r="P1420" s="23">
        <f t="shared" si="45"/>
        <v>4</v>
      </c>
    </row>
    <row r="1421" spans="1:16" x14ac:dyDescent="0.3">
      <c r="A1421">
        <v>1460</v>
      </c>
      <c r="B1421" t="s">
        <v>2746</v>
      </c>
      <c r="C1421" t="s">
        <v>1789</v>
      </c>
      <c r="D1421" t="s">
        <v>51</v>
      </c>
      <c r="E1421" t="s">
        <v>16</v>
      </c>
      <c r="F1421">
        <v>30</v>
      </c>
      <c r="G1421" t="s">
        <v>4433</v>
      </c>
      <c r="H1421" t="s">
        <v>2559</v>
      </c>
      <c r="I1421" t="s">
        <v>124</v>
      </c>
      <c r="J1421" s="6">
        <v>44208</v>
      </c>
      <c r="K1421">
        <v>80</v>
      </c>
      <c r="L1421" t="s">
        <v>45</v>
      </c>
      <c r="M1421">
        <f t="shared" si="44"/>
        <v>0</v>
      </c>
      <c r="N1421" s="23" t="s">
        <v>11361</v>
      </c>
      <c r="O1421" s="23" t="s">
        <v>6</v>
      </c>
      <c r="P1421" s="23">
        <f t="shared" si="45"/>
        <v>6</v>
      </c>
    </row>
    <row r="1422" spans="1:16" x14ac:dyDescent="0.3">
      <c r="A1422">
        <v>1461</v>
      </c>
      <c r="B1422" t="s">
        <v>2050</v>
      </c>
      <c r="C1422" t="s">
        <v>4434</v>
      </c>
      <c r="D1422" t="s">
        <v>92</v>
      </c>
      <c r="E1422" t="s">
        <v>29</v>
      </c>
      <c r="F1422">
        <v>30</v>
      </c>
      <c r="G1422" t="s">
        <v>4435</v>
      </c>
      <c r="H1422" t="s">
        <v>3713</v>
      </c>
      <c r="I1422" t="s">
        <v>32</v>
      </c>
      <c r="J1422" s="6">
        <v>43960</v>
      </c>
      <c r="K1422">
        <v>5</v>
      </c>
      <c r="L1422" t="s">
        <v>33</v>
      </c>
      <c r="M1422">
        <f t="shared" si="44"/>
        <v>0</v>
      </c>
      <c r="N1422" s="23" t="s">
        <v>11361</v>
      </c>
      <c r="O1422" s="23" t="s">
        <v>10637</v>
      </c>
      <c r="P1422" s="23">
        <f t="shared" si="45"/>
        <v>5</v>
      </c>
    </row>
    <row r="1423" spans="1:16" x14ac:dyDescent="0.3">
      <c r="A1423">
        <v>1462</v>
      </c>
      <c r="B1423" t="s">
        <v>4436</v>
      </c>
      <c r="C1423" t="s">
        <v>489</v>
      </c>
      <c r="D1423" t="s">
        <v>15</v>
      </c>
      <c r="E1423" t="s">
        <v>16</v>
      </c>
      <c r="F1423">
        <v>30</v>
      </c>
      <c r="G1423" t="s">
        <v>4437</v>
      </c>
      <c r="H1423" t="s">
        <v>1401</v>
      </c>
      <c r="I1423" t="s">
        <v>1402</v>
      </c>
      <c r="J1423" s="6">
        <v>44663</v>
      </c>
      <c r="K1423">
        <v>63</v>
      </c>
      <c r="L1423" t="s">
        <v>20</v>
      </c>
      <c r="M1423">
        <f t="shared" si="44"/>
        <v>0</v>
      </c>
      <c r="N1423" s="23" t="s">
        <v>11362</v>
      </c>
      <c r="O1423" s="23" t="s">
        <v>10438</v>
      </c>
      <c r="P1423" s="23">
        <f t="shared" si="45"/>
        <v>5</v>
      </c>
    </row>
    <row r="1424" spans="1:16" x14ac:dyDescent="0.3">
      <c r="A1424">
        <v>1463</v>
      </c>
      <c r="B1424" t="s">
        <v>4438</v>
      </c>
      <c r="C1424" t="s">
        <v>4439</v>
      </c>
      <c r="D1424" t="s">
        <v>28</v>
      </c>
      <c r="E1424" t="s">
        <v>29</v>
      </c>
      <c r="F1424">
        <v>90</v>
      </c>
      <c r="G1424" t="s">
        <v>4440</v>
      </c>
      <c r="H1424" t="s">
        <v>4441</v>
      </c>
      <c r="I1424" t="s">
        <v>146</v>
      </c>
      <c r="J1424" s="6">
        <v>44509</v>
      </c>
      <c r="K1424">
        <v>76</v>
      </c>
      <c r="L1424" t="s">
        <v>33</v>
      </c>
      <c r="M1424">
        <f t="shared" si="44"/>
        <v>0</v>
      </c>
      <c r="N1424" s="23" t="s">
        <v>11363</v>
      </c>
      <c r="O1424" s="23" t="s">
        <v>10416</v>
      </c>
      <c r="P1424" s="23">
        <f t="shared" si="45"/>
        <v>4</v>
      </c>
    </row>
    <row r="1425" spans="1:16" x14ac:dyDescent="0.3">
      <c r="A1425">
        <v>1464</v>
      </c>
      <c r="B1425" t="s">
        <v>4094</v>
      </c>
      <c r="C1425" t="s">
        <v>1623</v>
      </c>
      <c r="D1425" t="s">
        <v>28</v>
      </c>
      <c r="E1425" t="s">
        <v>29</v>
      </c>
      <c r="F1425">
        <v>60</v>
      </c>
      <c r="G1425" t="s">
        <v>4442</v>
      </c>
      <c r="H1425" t="s">
        <v>2972</v>
      </c>
      <c r="I1425" t="s">
        <v>32</v>
      </c>
      <c r="J1425" s="6" t="s">
        <v>13710</v>
      </c>
      <c r="K1425">
        <v>80</v>
      </c>
      <c r="L1425" t="s">
        <v>54</v>
      </c>
      <c r="M1425">
        <f t="shared" si="44"/>
        <v>0</v>
      </c>
      <c r="N1425" s="23" t="s">
        <v>11364</v>
      </c>
      <c r="O1425" s="23" t="s">
        <v>10476</v>
      </c>
      <c r="P1425" s="23">
        <f t="shared" si="45"/>
        <v>5</v>
      </c>
    </row>
    <row r="1426" spans="1:16" x14ac:dyDescent="0.3">
      <c r="A1426">
        <v>1465</v>
      </c>
      <c r="B1426" t="s">
        <v>3688</v>
      </c>
      <c r="C1426" t="s">
        <v>3917</v>
      </c>
      <c r="D1426" t="s">
        <v>28</v>
      </c>
      <c r="E1426" t="s">
        <v>29</v>
      </c>
      <c r="F1426">
        <v>60</v>
      </c>
      <c r="G1426" t="s">
        <v>4443</v>
      </c>
      <c r="H1426" t="s">
        <v>698</v>
      </c>
      <c r="I1426" t="s">
        <v>213</v>
      </c>
      <c r="J1426" s="6">
        <v>44473</v>
      </c>
      <c r="K1426">
        <v>79</v>
      </c>
      <c r="L1426" t="s">
        <v>159</v>
      </c>
      <c r="M1426">
        <f t="shared" si="44"/>
        <v>0</v>
      </c>
      <c r="N1426" s="23" t="s">
        <v>11365</v>
      </c>
      <c r="O1426" s="23" t="s">
        <v>6</v>
      </c>
      <c r="P1426" s="23">
        <f t="shared" si="45"/>
        <v>6</v>
      </c>
    </row>
    <row r="1427" spans="1:16" x14ac:dyDescent="0.3">
      <c r="A1427">
        <v>1466</v>
      </c>
      <c r="B1427" t="s">
        <v>2138</v>
      </c>
      <c r="C1427" t="s">
        <v>4444</v>
      </c>
      <c r="D1427" t="s">
        <v>28</v>
      </c>
      <c r="E1427" t="s">
        <v>29</v>
      </c>
      <c r="F1427">
        <v>60</v>
      </c>
      <c r="G1427" t="s">
        <v>4445</v>
      </c>
      <c r="H1427" t="s">
        <v>3059</v>
      </c>
      <c r="I1427" t="s">
        <v>187</v>
      </c>
      <c r="J1427" s="6">
        <v>44811</v>
      </c>
      <c r="K1427">
        <v>47</v>
      </c>
      <c r="L1427" t="s">
        <v>70</v>
      </c>
      <c r="M1427">
        <f t="shared" si="44"/>
        <v>0</v>
      </c>
      <c r="N1427" s="23" t="s">
        <v>9253</v>
      </c>
      <c r="O1427" s="23" t="s">
        <v>10762</v>
      </c>
      <c r="P1427" s="23">
        <f t="shared" si="45"/>
        <v>4</v>
      </c>
    </row>
    <row r="1428" spans="1:16" x14ac:dyDescent="0.3">
      <c r="A1428">
        <v>1468</v>
      </c>
      <c r="B1428" t="s">
        <v>4446</v>
      </c>
      <c r="C1428" t="s">
        <v>3447</v>
      </c>
      <c r="D1428" t="s">
        <v>51</v>
      </c>
      <c r="E1428" t="s">
        <v>16</v>
      </c>
      <c r="F1428">
        <v>90</v>
      </c>
      <c r="G1428" t="s">
        <v>4447</v>
      </c>
      <c r="H1428" t="s">
        <v>4448</v>
      </c>
      <c r="I1428" t="s">
        <v>124</v>
      </c>
      <c r="J1428" s="6">
        <v>44231</v>
      </c>
      <c r="K1428">
        <v>14</v>
      </c>
      <c r="L1428" t="s">
        <v>70</v>
      </c>
      <c r="M1428">
        <f t="shared" si="44"/>
        <v>0</v>
      </c>
      <c r="N1428" s="23" t="s">
        <v>9253</v>
      </c>
      <c r="O1428" s="23" t="s">
        <v>7691</v>
      </c>
      <c r="P1428" s="23">
        <f t="shared" si="45"/>
        <v>4</v>
      </c>
    </row>
    <row r="1429" spans="1:16" x14ac:dyDescent="0.3">
      <c r="A1429">
        <v>1469</v>
      </c>
      <c r="B1429" t="s">
        <v>2900</v>
      </c>
      <c r="C1429" t="s">
        <v>2618</v>
      </c>
      <c r="D1429" t="s">
        <v>15</v>
      </c>
      <c r="E1429" t="s">
        <v>16</v>
      </c>
      <c r="F1429">
        <v>60</v>
      </c>
      <c r="G1429" t="s">
        <v>4449</v>
      </c>
      <c r="H1429" t="s">
        <v>3571</v>
      </c>
      <c r="I1429" t="s">
        <v>32</v>
      </c>
      <c r="J1429" s="6">
        <v>43955</v>
      </c>
      <c r="K1429">
        <v>34</v>
      </c>
      <c r="L1429" t="s">
        <v>80</v>
      </c>
      <c r="M1429">
        <f t="shared" si="44"/>
        <v>0</v>
      </c>
      <c r="N1429" s="23" t="s">
        <v>9253</v>
      </c>
      <c r="O1429" s="23" t="s">
        <v>3089</v>
      </c>
      <c r="P1429" s="23">
        <f t="shared" si="45"/>
        <v>4</v>
      </c>
    </row>
    <row r="1430" spans="1:16" x14ac:dyDescent="0.3">
      <c r="A1430">
        <v>1470</v>
      </c>
      <c r="B1430" t="s">
        <v>4450</v>
      </c>
      <c r="C1430" t="s">
        <v>3314</v>
      </c>
      <c r="D1430" t="s">
        <v>15</v>
      </c>
      <c r="E1430" t="s">
        <v>16</v>
      </c>
      <c r="F1430">
        <v>60</v>
      </c>
      <c r="G1430" t="s">
        <v>4449</v>
      </c>
      <c r="H1430" t="s">
        <v>4451</v>
      </c>
      <c r="I1430" t="s">
        <v>32</v>
      </c>
      <c r="J1430" s="6">
        <v>44109</v>
      </c>
      <c r="K1430">
        <v>8</v>
      </c>
      <c r="L1430" t="s">
        <v>80</v>
      </c>
      <c r="M1430">
        <f t="shared" si="44"/>
        <v>0</v>
      </c>
      <c r="N1430" s="23" t="s">
        <v>9253</v>
      </c>
      <c r="O1430" s="23" t="s">
        <v>3089</v>
      </c>
      <c r="P1430" s="23">
        <f t="shared" si="45"/>
        <v>4</v>
      </c>
    </row>
    <row r="1431" spans="1:16" x14ac:dyDescent="0.3">
      <c r="A1431">
        <v>1471</v>
      </c>
      <c r="B1431" t="s">
        <v>4452</v>
      </c>
      <c r="C1431" t="s">
        <v>4261</v>
      </c>
      <c r="D1431" t="s">
        <v>28</v>
      </c>
      <c r="E1431" t="s">
        <v>29</v>
      </c>
      <c r="F1431">
        <v>90</v>
      </c>
      <c r="G1431" t="s">
        <v>4453</v>
      </c>
      <c r="H1431" t="s">
        <v>3203</v>
      </c>
      <c r="I1431" t="s">
        <v>32</v>
      </c>
      <c r="J1431" s="6">
        <v>44235</v>
      </c>
      <c r="K1431">
        <v>31</v>
      </c>
      <c r="L1431" t="s">
        <v>159</v>
      </c>
      <c r="M1431">
        <f t="shared" si="44"/>
        <v>0</v>
      </c>
      <c r="N1431" s="23" t="s">
        <v>11366</v>
      </c>
      <c r="O1431" s="23" t="s">
        <v>6</v>
      </c>
      <c r="P1431" s="23">
        <f t="shared" si="45"/>
        <v>6</v>
      </c>
    </row>
    <row r="1432" spans="1:16" x14ac:dyDescent="0.3">
      <c r="A1432">
        <v>1472</v>
      </c>
      <c r="B1432" t="s">
        <v>2312</v>
      </c>
      <c r="C1432" t="s">
        <v>434</v>
      </c>
      <c r="D1432" t="s">
        <v>28</v>
      </c>
      <c r="E1432" t="s">
        <v>29</v>
      </c>
      <c r="F1432">
        <v>30</v>
      </c>
      <c r="G1432" t="s">
        <v>4454</v>
      </c>
      <c r="H1432" t="s">
        <v>2768</v>
      </c>
      <c r="I1432" t="s">
        <v>554</v>
      </c>
      <c r="J1432" s="6" t="s">
        <v>14102</v>
      </c>
      <c r="K1432">
        <v>18</v>
      </c>
      <c r="L1432" t="s">
        <v>20</v>
      </c>
      <c r="M1432">
        <f t="shared" si="44"/>
        <v>0</v>
      </c>
      <c r="N1432" s="23" t="s">
        <v>11367</v>
      </c>
      <c r="O1432" s="23" t="s">
        <v>6950</v>
      </c>
      <c r="P1432" s="23">
        <f t="shared" si="45"/>
        <v>4</v>
      </c>
    </row>
    <row r="1433" spans="1:16" x14ac:dyDescent="0.3">
      <c r="A1433">
        <v>1473</v>
      </c>
      <c r="B1433" t="s">
        <v>4455</v>
      </c>
      <c r="C1433" t="s">
        <v>4456</v>
      </c>
      <c r="D1433" t="s">
        <v>15</v>
      </c>
      <c r="E1433" t="s">
        <v>16</v>
      </c>
      <c r="F1433">
        <v>90</v>
      </c>
      <c r="G1433" t="s">
        <v>4457</v>
      </c>
      <c r="H1433" t="s">
        <v>1422</v>
      </c>
      <c r="I1433" t="s">
        <v>575</v>
      </c>
      <c r="J1433" s="6">
        <v>44081</v>
      </c>
      <c r="K1433">
        <v>44</v>
      </c>
      <c r="L1433" t="s">
        <v>80</v>
      </c>
      <c r="M1433">
        <f t="shared" si="44"/>
        <v>0</v>
      </c>
      <c r="N1433" s="23" t="s">
        <v>11368</v>
      </c>
      <c r="O1433" s="23" t="s">
        <v>10422</v>
      </c>
      <c r="P1433" s="23">
        <f t="shared" si="45"/>
        <v>4</v>
      </c>
    </row>
    <row r="1434" spans="1:16" x14ac:dyDescent="0.3">
      <c r="A1434">
        <v>1474</v>
      </c>
      <c r="B1434" t="s">
        <v>4458</v>
      </c>
      <c r="C1434" t="s">
        <v>688</v>
      </c>
      <c r="D1434" t="s">
        <v>41</v>
      </c>
      <c r="E1434" t="s">
        <v>16</v>
      </c>
      <c r="F1434">
        <v>60</v>
      </c>
      <c r="G1434" t="s">
        <v>4459</v>
      </c>
      <c r="H1434" t="s">
        <v>2444</v>
      </c>
      <c r="I1434" t="s">
        <v>32</v>
      </c>
      <c r="J1434" s="6">
        <v>43933</v>
      </c>
      <c r="K1434">
        <v>64</v>
      </c>
      <c r="L1434" t="s">
        <v>70</v>
      </c>
      <c r="M1434">
        <f t="shared" si="44"/>
        <v>0</v>
      </c>
      <c r="N1434" s="23" t="s">
        <v>11369</v>
      </c>
      <c r="O1434" s="23" t="s">
        <v>10438</v>
      </c>
      <c r="P1434" s="23">
        <f t="shared" si="45"/>
        <v>5</v>
      </c>
    </row>
    <row r="1435" spans="1:16" x14ac:dyDescent="0.3">
      <c r="A1435">
        <v>1475</v>
      </c>
      <c r="B1435" t="s">
        <v>4460</v>
      </c>
      <c r="C1435" t="s">
        <v>4461</v>
      </c>
      <c r="D1435" t="s">
        <v>28</v>
      </c>
      <c r="E1435" t="s">
        <v>29</v>
      </c>
      <c r="F1435">
        <v>30</v>
      </c>
      <c r="G1435" t="s">
        <v>4462</v>
      </c>
      <c r="H1435" t="s">
        <v>4463</v>
      </c>
      <c r="I1435" t="s">
        <v>32</v>
      </c>
      <c r="J1435" s="6" t="s">
        <v>14103</v>
      </c>
      <c r="K1435">
        <v>79</v>
      </c>
      <c r="L1435" t="s">
        <v>20</v>
      </c>
      <c r="M1435">
        <f t="shared" si="44"/>
        <v>0</v>
      </c>
      <c r="N1435" s="23" t="s">
        <v>11370</v>
      </c>
      <c r="O1435" s="23" t="s">
        <v>6</v>
      </c>
      <c r="P1435" s="23">
        <f t="shared" si="45"/>
        <v>6</v>
      </c>
    </row>
    <row r="1436" spans="1:16" x14ac:dyDescent="0.3">
      <c r="A1436">
        <v>1476</v>
      </c>
      <c r="B1436" t="s">
        <v>3013</v>
      </c>
      <c r="C1436" t="s">
        <v>4464</v>
      </c>
      <c r="D1436" t="s">
        <v>51</v>
      </c>
      <c r="E1436" t="s">
        <v>16</v>
      </c>
      <c r="F1436">
        <v>60</v>
      </c>
      <c r="G1436" t="s">
        <v>4465</v>
      </c>
      <c r="H1436" t="s">
        <v>334</v>
      </c>
      <c r="I1436" t="s">
        <v>124</v>
      </c>
      <c r="J1436" s="6">
        <v>44748</v>
      </c>
      <c r="K1436">
        <v>11</v>
      </c>
      <c r="L1436" t="s">
        <v>101</v>
      </c>
      <c r="M1436">
        <f t="shared" si="44"/>
        <v>0</v>
      </c>
      <c r="N1436" s="23" t="s">
        <v>11371</v>
      </c>
      <c r="O1436" s="23" t="s">
        <v>2355</v>
      </c>
      <c r="P1436" s="23">
        <f t="shared" si="45"/>
        <v>4</v>
      </c>
    </row>
    <row r="1437" spans="1:16" x14ac:dyDescent="0.3">
      <c r="A1437">
        <v>1477</v>
      </c>
      <c r="B1437" t="s">
        <v>4466</v>
      </c>
      <c r="C1437" t="s">
        <v>804</v>
      </c>
      <c r="D1437" t="s">
        <v>51</v>
      </c>
      <c r="E1437" t="s">
        <v>16</v>
      </c>
      <c r="F1437">
        <v>30</v>
      </c>
      <c r="G1437" t="s">
        <v>4467</v>
      </c>
      <c r="H1437" t="s">
        <v>1519</v>
      </c>
      <c r="I1437" t="s">
        <v>32</v>
      </c>
      <c r="J1437" s="6">
        <v>44571</v>
      </c>
      <c r="K1437">
        <v>41</v>
      </c>
      <c r="L1437" t="s">
        <v>80</v>
      </c>
      <c r="M1437">
        <f t="shared" si="44"/>
        <v>0</v>
      </c>
      <c r="N1437" s="23" t="s">
        <v>11372</v>
      </c>
      <c r="O1437" s="23" t="s">
        <v>10422</v>
      </c>
      <c r="P1437" s="23">
        <f t="shared" si="45"/>
        <v>4</v>
      </c>
    </row>
    <row r="1438" spans="1:16" x14ac:dyDescent="0.3">
      <c r="A1438">
        <v>1478</v>
      </c>
      <c r="B1438" t="s">
        <v>960</v>
      </c>
      <c r="C1438" t="s">
        <v>225</v>
      </c>
      <c r="D1438" t="s">
        <v>28</v>
      </c>
      <c r="E1438" t="s">
        <v>29</v>
      </c>
      <c r="F1438">
        <v>90</v>
      </c>
      <c r="G1438" t="s">
        <v>4468</v>
      </c>
      <c r="H1438" t="s">
        <v>346</v>
      </c>
      <c r="I1438" t="s">
        <v>32</v>
      </c>
      <c r="J1438" s="6" t="s">
        <v>14074</v>
      </c>
      <c r="K1438">
        <v>23</v>
      </c>
      <c r="L1438" t="s">
        <v>45</v>
      </c>
      <c r="M1438">
        <f t="shared" si="44"/>
        <v>0</v>
      </c>
      <c r="N1438" s="23" t="s">
        <v>11373</v>
      </c>
      <c r="O1438" s="23" t="s">
        <v>10417</v>
      </c>
      <c r="P1438" s="23">
        <f t="shared" si="45"/>
        <v>5</v>
      </c>
    </row>
    <row r="1439" spans="1:16" x14ac:dyDescent="0.3">
      <c r="A1439">
        <v>1479</v>
      </c>
      <c r="B1439" t="s">
        <v>3706</v>
      </c>
      <c r="C1439" t="s">
        <v>4469</v>
      </c>
      <c r="D1439" t="s">
        <v>28</v>
      </c>
      <c r="E1439" t="s">
        <v>29</v>
      </c>
      <c r="F1439">
        <v>90</v>
      </c>
      <c r="G1439" t="s">
        <v>4470</v>
      </c>
      <c r="H1439" t="s">
        <v>1754</v>
      </c>
      <c r="I1439" t="s">
        <v>25</v>
      </c>
      <c r="J1439" s="6" t="s">
        <v>13794</v>
      </c>
      <c r="K1439">
        <v>77</v>
      </c>
      <c r="L1439" t="s">
        <v>64</v>
      </c>
      <c r="M1439">
        <f t="shared" si="44"/>
        <v>0</v>
      </c>
      <c r="N1439" s="23" t="s">
        <v>5647</v>
      </c>
      <c r="O1439" s="23" t="s">
        <v>10422</v>
      </c>
      <c r="P1439" s="23">
        <f t="shared" si="45"/>
        <v>4</v>
      </c>
    </row>
    <row r="1440" spans="1:16" x14ac:dyDescent="0.3">
      <c r="A1440">
        <v>1480</v>
      </c>
      <c r="B1440" t="s">
        <v>4471</v>
      </c>
      <c r="C1440" t="s">
        <v>3591</v>
      </c>
      <c r="D1440" t="s">
        <v>15</v>
      </c>
      <c r="E1440" t="s">
        <v>16</v>
      </c>
      <c r="F1440">
        <v>30</v>
      </c>
      <c r="G1440" t="s">
        <v>14309</v>
      </c>
      <c r="H1440" t="s">
        <v>981</v>
      </c>
      <c r="I1440" t="s">
        <v>32</v>
      </c>
      <c r="J1440" s="6" t="s">
        <v>14104</v>
      </c>
      <c r="K1440">
        <v>23</v>
      </c>
      <c r="L1440" t="s">
        <v>33</v>
      </c>
      <c r="M1440">
        <f t="shared" si="44"/>
        <v>0</v>
      </c>
      <c r="N1440" s="23" t="s">
        <v>7689</v>
      </c>
      <c r="O1440" s="23" t="s">
        <v>11374</v>
      </c>
      <c r="P1440" s="23">
        <f t="shared" si="45"/>
        <v>4</v>
      </c>
    </row>
    <row r="1441" spans="1:16" x14ac:dyDescent="0.3">
      <c r="A1441">
        <v>1481</v>
      </c>
      <c r="B1441" t="s">
        <v>289</v>
      </c>
      <c r="C1441" t="s">
        <v>4473</v>
      </c>
      <c r="D1441" t="s">
        <v>15</v>
      </c>
      <c r="E1441" t="s">
        <v>16</v>
      </c>
      <c r="F1441">
        <v>60</v>
      </c>
      <c r="G1441" t="s">
        <v>4474</v>
      </c>
      <c r="H1441" t="s">
        <v>3951</v>
      </c>
      <c r="I1441" t="s">
        <v>1576</v>
      </c>
      <c r="J1441" s="6">
        <v>43891</v>
      </c>
      <c r="K1441">
        <v>70</v>
      </c>
      <c r="L1441" t="s">
        <v>20</v>
      </c>
      <c r="M1441">
        <f t="shared" si="44"/>
        <v>0</v>
      </c>
      <c r="N1441" s="23" t="s">
        <v>11375</v>
      </c>
      <c r="O1441" s="23" t="s">
        <v>10417</v>
      </c>
      <c r="P1441" s="23">
        <f t="shared" si="45"/>
        <v>5</v>
      </c>
    </row>
    <row r="1442" spans="1:16" x14ac:dyDescent="0.3">
      <c r="A1442">
        <v>1482</v>
      </c>
      <c r="B1442" t="s">
        <v>4475</v>
      </c>
      <c r="C1442" t="s">
        <v>4476</v>
      </c>
      <c r="D1442" t="s">
        <v>51</v>
      </c>
      <c r="E1442" t="s">
        <v>16</v>
      </c>
      <c r="F1442">
        <v>60</v>
      </c>
      <c r="G1442" t="s">
        <v>4477</v>
      </c>
      <c r="H1442" t="s">
        <v>4478</v>
      </c>
      <c r="I1442" t="s">
        <v>777</v>
      </c>
      <c r="J1442" s="6" t="s">
        <v>13936</v>
      </c>
      <c r="K1442">
        <v>76</v>
      </c>
      <c r="L1442" t="s">
        <v>80</v>
      </c>
      <c r="M1442">
        <f t="shared" si="44"/>
        <v>0</v>
      </c>
      <c r="N1442" s="23" t="s">
        <v>2608</v>
      </c>
      <c r="O1442" s="23" t="s">
        <v>10422</v>
      </c>
      <c r="P1442" s="23">
        <f t="shared" si="45"/>
        <v>4</v>
      </c>
    </row>
    <row r="1443" spans="1:16" x14ac:dyDescent="0.3">
      <c r="A1443">
        <v>1483</v>
      </c>
      <c r="B1443" t="s">
        <v>1672</v>
      </c>
      <c r="C1443" t="s">
        <v>1649</v>
      </c>
      <c r="D1443" t="s">
        <v>28</v>
      </c>
      <c r="E1443" t="s">
        <v>29</v>
      </c>
      <c r="F1443">
        <v>60</v>
      </c>
      <c r="G1443" t="s">
        <v>4477</v>
      </c>
      <c r="H1443" t="s">
        <v>4479</v>
      </c>
      <c r="I1443" t="s">
        <v>32</v>
      </c>
      <c r="J1443" s="6" t="s">
        <v>14105</v>
      </c>
      <c r="K1443">
        <v>2</v>
      </c>
      <c r="L1443" t="s">
        <v>80</v>
      </c>
      <c r="M1443">
        <f t="shared" si="44"/>
        <v>0</v>
      </c>
      <c r="N1443" s="23" t="s">
        <v>2608</v>
      </c>
      <c r="O1443" s="23" t="s">
        <v>10422</v>
      </c>
      <c r="P1443" s="23">
        <f t="shared" si="45"/>
        <v>4</v>
      </c>
    </row>
    <row r="1444" spans="1:16" x14ac:dyDescent="0.3">
      <c r="A1444">
        <v>1484</v>
      </c>
      <c r="B1444" t="s">
        <v>4480</v>
      </c>
      <c r="C1444" t="s">
        <v>4481</v>
      </c>
      <c r="D1444" t="s">
        <v>51</v>
      </c>
      <c r="E1444" t="s">
        <v>16</v>
      </c>
      <c r="F1444">
        <v>60</v>
      </c>
      <c r="G1444" t="s">
        <v>4482</v>
      </c>
      <c r="H1444" t="s">
        <v>2512</v>
      </c>
      <c r="I1444" t="s">
        <v>32</v>
      </c>
      <c r="J1444" s="6" t="s">
        <v>13902</v>
      </c>
      <c r="K1444">
        <v>53</v>
      </c>
      <c r="L1444" t="s">
        <v>159</v>
      </c>
      <c r="M1444">
        <f t="shared" si="44"/>
        <v>0</v>
      </c>
      <c r="N1444" s="23" t="s">
        <v>11376</v>
      </c>
      <c r="O1444" s="23" t="s">
        <v>10422</v>
      </c>
      <c r="P1444" s="23">
        <f t="shared" si="45"/>
        <v>4</v>
      </c>
    </row>
    <row r="1445" spans="1:16" x14ac:dyDescent="0.3">
      <c r="A1445">
        <v>1485</v>
      </c>
      <c r="B1445" t="s">
        <v>4244</v>
      </c>
      <c r="C1445" t="s">
        <v>2148</v>
      </c>
      <c r="D1445" t="s">
        <v>92</v>
      </c>
      <c r="E1445" t="s">
        <v>16</v>
      </c>
      <c r="F1445">
        <v>90</v>
      </c>
      <c r="G1445" t="s">
        <v>4483</v>
      </c>
      <c r="H1445" t="s">
        <v>4484</v>
      </c>
      <c r="I1445" t="s">
        <v>32</v>
      </c>
      <c r="J1445" s="6" t="s">
        <v>13835</v>
      </c>
      <c r="K1445">
        <v>93</v>
      </c>
      <c r="L1445" t="s">
        <v>80</v>
      </c>
      <c r="M1445">
        <f t="shared" si="44"/>
        <v>0</v>
      </c>
      <c r="N1445" s="23" t="s">
        <v>11377</v>
      </c>
      <c r="O1445" s="23" t="s">
        <v>10422</v>
      </c>
      <c r="P1445" s="23">
        <f t="shared" si="45"/>
        <v>4</v>
      </c>
    </row>
    <row r="1446" spans="1:16" x14ac:dyDescent="0.3">
      <c r="A1446">
        <v>1486</v>
      </c>
      <c r="B1446" t="s">
        <v>2001</v>
      </c>
      <c r="C1446" t="s">
        <v>4485</v>
      </c>
      <c r="D1446" t="s">
        <v>51</v>
      </c>
      <c r="E1446" t="s">
        <v>16</v>
      </c>
      <c r="F1446">
        <v>30</v>
      </c>
      <c r="G1446" t="s">
        <v>4486</v>
      </c>
      <c r="H1446" t="s">
        <v>4463</v>
      </c>
      <c r="I1446" t="s">
        <v>32</v>
      </c>
      <c r="J1446" s="6" t="s">
        <v>13659</v>
      </c>
      <c r="K1446">
        <v>66</v>
      </c>
      <c r="L1446" t="s">
        <v>39</v>
      </c>
      <c r="M1446">
        <f t="shared" si="44"/>
        <v>0</v>
      </c>
      <c r="N1446" s="23" t="s">
        <v>11378</v>
      </c>
      <c r="O1446" s="23" t="s">
        <v>2355</v>
      </c>
      <c r="P1446" s="23">
        <f t="shared" si="45"/>
        <v>4</v>
      </c>
    </row>
    <row r="1447" spans="1:16" x14ac:dyDescent="0.3">
      <c r="A1447">
        <v>1488</v>
      </c>
      <c r="B1447" t="s">
        <v>4487</v>
      </c>
      <c r="C1447" t="s">
        <v>4216</v>
      </c>
      <c r="D1447" t="s">
        <v>15</v>
      </c>
      <c r="E1447" t="s">
        <v>16</v>
      </c>
      <c r="F1447">
        <v>30</v>
      </c>
      <c r="G1447" t="s">
        <v>4488</v>
      </c>
      <c r="H1447" t="s">
        <v>2436</v>
      </c>
      <c r="I1447" t="s">
        <v>294</v>
      </c>
      <c r="J1447" s="6">
        <v>44717</v>
      </c>
      <c r="K1447">
        <v>28</v>
      </c>
      <c r="L1447" t="s">
        <v>33</v>
      </c>
      <c r="M1447">
        <f t="shared" si="44"/>
        <v>0</v>
      </c>
      <c r="N1447" s="23" t="s">
        <v>152</v>
      </c>
      <c r="O1447" s="23" t="s">
        <v>10594</v>
      </c>
      <c r="P1447" s="23">
        <f t="shared" si="45"/>
        <v>4</v>
      </c>
    </row>
    <row r="1448" spans="1:16" x14ac:dyDescent="0.3">
      <c r="A1448">
        <v>1489</v>
      </c>
      <c r="B1448" t="s">
        <v>4489</v>
      </c>
      <c r="C1448" t="s">
        <v>4490</v>
      </c>
      <c r="D1448" t="s">
        <v>28</v>
      </c>
      <c r="E1448" t="s">
        <v>29</v>
      </c>
      <c r="F1448">
        <v>90</v>
      </c>
      <c r="G1448" t="s">
        <v>4491</v>
      </c>
      <c r="H1448" t="s">
        <v>1082</v>
      </c>
      <c r="I1448" t="s">
        <v>1083</v>
      </c>
      <c r="J1448" s="6" t="s">
        <v>13990</v>
      </c>
      <c r="K1448">
        <v>58</v>
      </c>
      <c r="L1448" t="s">
        <v>80</v>
      </c>
      <c r="M1448">
        <f t="shared" si="44"/>
        <v>0</v>
      </c>
      <c r="N1448" s="23" t="s">
        <v>152</v>
      </c>
      <c r="O1448" s="23" t="s">
        <v>10660</v>
      </c>
      <c r="P1448" s="23">
        <f t="shared" si="45"/>
        <v>4</v>
      </c>
    </row>
    <row r="1449" spans="1:16" x14ac:dyDescent="0.3">
      <c r="A1449">
        <v>1490</v>
      </c>
      <c r="B1449" t="s">
        <v>3811</v>
      </c>
      <c r="C1449" t="s">
        <v>4261</v>
      </c>
      <c r="D1449" t="s">
        <v>28</v>
      </c>
      <c r="E1449" t="s">
        <v>29</v>
      </c>
      <c r="F1449">
        <v>90</v>
      </c>
      <c r="G1449" t="s">
        <v>4492</v>
      </c>
      <c r="H1449" t="s">
        <v>4493</v>
      </c>
      <c r="I1449" t="s">
        <v>32</v>
      </c>
      <c r="J1449" s="6" t="s">
        <v>14106</v>
      </c>
      <c r="K1449">
        <v>55</v>
      </c>
      <c r="L1449" t="s">
        <v>39</v>
      </c>
      <c r="M1449">
        <f t="shared" si="44"/>
        <v>0</v>
      </c>
      <c r="N1449" s="23" t="s">
        <v>11379</v>
      </c>
      <c r="O1449" s="23" t="s">
        <v>10422</v>
      </c>
      <c r="P1449" s="23">
        <f t="shared" si="45"/>
        <v>4</v>
      </c>
    </row>
    <row r="1450" spans="1:16" x14ac:dyDescent="0.3">
      <c r="A1450">
        <v>1492</v>
      </c>
      <c r="B1450" t="s">
        <v>4494</v>
      </c>
      <c r="C1450" t="s">
        <v>4495</v>
      </c>
      <c r="D1450" t="s">
        <v>28</v>
      </c>
      <c r="E1450" t="s">
        <v>29</v>
      </c>
      <c r="F1450">
        <v>60</v>
      </c>
      <c r="G1450" t="s">
        <v>4496</v>
      </c>
      <c r="H1450" t="s">
        <v>1056</v>
      </c>
      <c r="I1450" t="s">
        <v>129</v>
      </c>
      <c r="J1450" s="6" t="s">
        <v>13931</v>
      </c>
      <c r="K1450">
        <v>45</v>
      </c>
      <c r="L1450" t="s">
        <v>80</v>
      </c>
      <c r="M1450">
        <f t="shared" si="44"/>
        <v>0</v>
      </c>
      <c r="N1450" s="23" t="s">
        <v>1198</v>
      </c>
      <c r="O1450" s="23" t="s">
        <v>10417</v>
      </c>
      <c r="P1450" s="23">
        <f t="shared" si="45"/>
        <v>5</v>
      </c>
    </row>
    <row r="1451" spans="1:16" x14ac:dyDescent="0.3">
      <c r="A1451">
        <v>1493</v>
      </c>
      <c r="B1451" t="s">
        <v>4497</v>
      </c>
      <c r="C1451" t="s">
        <v>888</v>
      </c>
      <c r="D1451" t="s">
        <v>41</v>
      </c>
      <c r="E1451" t="s">
        <v>16</v>
      </c>
      <c r="F1451">
        <v>30</v>
      </c>
      <c r="G1451" t="s">
        <v>14514</v>
      </c>
      <c r="H1451" t="s">
        <v>2045</v>
      </c>
      <c r="I1451" t="s">
        <v>38</v>
      </c>
      <c r="J1451" s="6" t="s">
        <v>14092</v>
      </c>
      <c r="K1451">
        <v>47</v>
      </c>
      <c r="L1451" t="s">
        <v>45</v>
      </c>
      <c r="M1451">
        <f t="shared" si="44"/>
        <v>0</v>
      </c>
      <c r="N1451" s="23" t="s">
        <v>1198</v>
      </c>
      <c r="O1451" s="23" t="s">
        <v>10449</v>
      </c>
      <c r="P1451" s="23">
        <f t="shared" si="45"/>
        <v>7</v>
      </c>
    </row>
    <row r="1452" spans="1:16" x14ac:dyDescent="0.3">
      <c r="A1452">
        <v>1494</v>
      </c>
      <c r="B1452" t="s">
        <v>4499</v>
      </c>
      <c r="C1452" t="s">
        <v>372</v>
      </c>
      <c r="D1452" t="s">
        <v>28</v>
      </c>
      <c r="E1452" t="s">
        <v>29</v>
      </c>
      <c r="F1452">
        <v>60</v>
      </c>
      <c r="G1452" t="s">
        <v>14515</v>
      </c>
      <c r="H1452" t="s">
        <v>3473</v>
      </c>
      <c r="I1452" t="s">
        <v>1199</v>
      </c>
      <c r="J1452" s="6">
        <v>44320</v>
      </c>
      <c r="K1452">
        <v>21</v>
      </c>
      <c r="L1452" t="s">
        <v>70</v>
      </c>
      <c r="M1452">
        <f t="shared" si="44"/>
        <v>0</v>
      </c>
      <c r="N1452" s="23" t="s">
        <v>11380</v>
      </c>
      <c r="O1452" s="23" t="s">
        <v>6</v>
      </c>
      <c r="P1452" s="23">
        <f t="shared" si="45"/>
        <v>6</v>
      </c>
    </row>
    <row r="1453" spans="1:16" x14ac:dyDescent="0.3">
      <c r="A1453">
        <v>1495</v>
      </c>
      <c r="B1453" t="s">
        <v>683</v>
      </c>
      <c r="C1453" t="s">
        <v>4501</v>
      </c>
      <c r="D1453" t="s">
        <v>28</v>
      </c>
      <c r="E1453" t="s">
        <v>29</v>
      </c>
      <c r="F1453">
        <v>30</v>
      </c>
      <c r="G1453" t="s">
        <v>4502</v>
      </c>
      <c r="H1453" t="s">
        <v>4503</v>
      </c>
      <c r="I1453" t="s">
        <v>425</v>
      </c>
      <c r="J1453" s="6" t="s">
        <v>13866</v>
      </c>
      <c r="K1453">
        <v>35</v>
      </c>
      <c r="L1453" t="s">
        <v>20</v>
      </c>
      <c r="M1453">
        <f t="shared" si="44"/>
        <v>0</v>
      </c>
      <c r="N1453" s="23" t="s">
        <v>11381</v>
      </c>
      <c r="O1453" s="23" t="s">
        <v>10430</v>
      </c>
      <c r="P1453" s="23">
        <f t="shared" si="45"/>
        <v>9</v>
      </c>
    </row>
    <row r="1454" spans="1:16" x14ac:dyDescent="0.3">
      <c r="A1454">
        <v>1496</v>
      </c>
      <c r="B1454" t="s">
        <v>2455</v>
      </c>
      <c r="C1454" t="s">
        <v>4504</v>
      </c>
      <c r="D1454" t="s">
        <v>51</v>
      </c>
      <c r="E1454" t="s">
        <v>16</v>
      </c>
      <c r="F1454">
        <v>60</v>
      </c>
      <c r="G1454" t="s">
        <v>4505</v>
      </c>
      <c r="H1454" t="s">
        <v>1206</v>
      </c>
      <c r="I1454" t="s">
        <v>294</v>
      </c>
      <c r="J1454" s="6" t="s">
        <v>14107</v>
      </c>
      <c r="K1454">
        <v>16</v>
      </c>
      <c r="L1454" t="s">
        <v>33</v>
      </c>
      <c r="M1454">
        <f t="shared" si="44"/>
        <v>0</v>
      </c>
      <c r="N1454" s="23" t="s">
        <v>11382</v>
      </c>
      <c r="O1454" s="23" t="s">
        <v>10438</v>
      </c>
      <c r="P1454" s="23">
        <f t="shared" si="45"/>
        <v>5</v>
      </c>
    </row>
    <row r="1455" spans="1:16" x14ac:dyDescent="0.3">
      <c r="A1455">
        <v>1497</v>
      </c>
      <c r="B1455" t="s">
        <v>4506</v>
      </c>
      <c r="C1455" t="s">
        <v>3776</v>
      </c>
      <c r="D1455" t="s">
        <v>51</v>
      </c>
      <c r="E1455" t="s">
        <v>16</v>
      </c>
      <c r="F1455">
        <v>90</v>
      </c>
      <c r="G1455" t="s">
        <v>4507</v>
      </c>
      <c r="H1455" t="s">
        <v>4508</v>
      </c>
      <c r="I1455" t="s">
        <v>32</v>
      </c>
      <c r="J1455" s="6" t="s">
        <v>13729</v>
      </c>
      <c r="K1455">
        <v>38</v>
      </c>
      <c r="L1455" t="s">
        <v>39</v>
      </c>
      <c r="M1455">
        <f t="shared" si="44"/>
        <v>0</v>
      </c>
      <c r="N1455" s="23" t="s">
        <v>10729</v>
      </c>
      <c r="O1455" s="23" t="s">
        <v>3780</v>
      </c>
      <c r="P1455" s="23">
        <f t="shared" si="45"/>
        <v>5</v>
      </c>
    </row>
    <row r="1456" spans="1:16" x14ac:dyDescent="0.3">
      <c r="A1456">
        <v>1498</v>
      </c>
      <c r="B1456" t="s">
        <v>4509</v>
      </c>
      <c r="C1456" t="s">
        <v>1627</v>
      </c>
      <c r="D1456" t="s">
        <v>28</v>
      </c>
      <c r="E1456" t="s">
        <v>29</v>
      </c>
      <c r="F1456">
        <v>30</v>
      </c>
      <c r="G1456" t="s">
        <v>4510</v>
      </c>
      <c r="H1456" t="s">
        <v>1206</v>
      </c>
      <c r="I1456" t="s">
        <v>294</v>
      </c>
      <c r="J1456" s="6" t="s">
        <v>14108</v>
      </c>
      <c r="K1456">
        <v>16</v>
      </c>
      <c r="L1456" t="s">
        <v>101</v>
      </c>
      <c r="M1456">
        <f t="shared" si="44"/>
        <v>0</v>
      </c>
      <c r="N1456" s="23" t="s">
        <v>10729</v>
      </c>
      <c r="O1456" s="23" t="s">
        <v>10476</v>
      </c>
      <c r="P1456" s="23">
        <f t="shared" si="45"/>
        <v>5</v>
      </c>
    </row>
    <row r="1457" spans="1:16" x14ac:dyDescent="0.3">
      <c r="A1457">
        <v>1499</v>
      </c>
      <c r="B1457" t="s">
        <v>3313</v>
      </c>
      <c r="C1457" t="s">
        <v>3624</v>
      </c>
      <c r="D1457" t="s">
        <v>28</v>
      </c>
      <c r="E1457" t="s">
        <v>29</v>
      </c>
      <c r="F1457">
        <v>60</v>
      </c>
      <c r="G1457" t="s">
        <v>4511</v>
      </c>
      <c r="H1457" t="s">
        <v>1184</v>
      </c>
      <c r="I1457" t="s">
        <v>886</v>
      </c>
      <c r="J1457" s="6">
        <v>44898</v>
      </c>
      <c r="K1457">
        <v>97</v>
      </c>
      <c r="L1457" t="s">
        <v>54</v>
      </c>
      <c r="M1457">
        <f t="shared" si="44"/>
        <v>0</v>
      </c>
      <c r="N1457" s="23" t="s">
        <v>10729</v>
      </c>
      <c r="O1457" s="23" t="s">
        <v>6</v>
      </c>
      <c r="P1457" s="23">
        <f t="shared" si="45"/>
        <v>6</v>
      </c>
    </row>
    <row r="1458" spans="1:16" x14ac:dyDescent="0.3">
      <c r="A1458">
        <v>1500</v>
      </c>
      <c r="B1458" t="s">
        <v>3381</v>
      </c>
      <c r="C1458" t="s">
        <v>4512</v>
      </c>
      <c r="D1458" t="s">
        <v>51</v>
      </c>
      <c r="E1458" t="s">
        <v>16</v>
      </c>
      <c r="F1458">
        <v>90</v>
      </c>
      <c r="G1458" t="s">
        <v>4513</v>
      </c>
      <c r="H1458" t="s">
        <v>827</v>
      </c>
      <c r="I1458" t="s">
        <v>124</v>
      </c>
      <c r="J1458" s="6">
        <v>44660</v>
      </c>
      <c r="K1458">
        <v>29</v>
      </c>
      <c r="L1458" t="s">
        <v>70</v>
      </c>
      <c r="M1458">
        <f t="shared" si="44"/>
        <v>0</v>
      </c>
      <c r="N1458" s="23" t="s">
        <v>11383</v>
      </c>
      <c r="O1458" s="23" t="s">
        <v>6</v>
      </c>
      <c r="P1458" s="23">
        <f t="shared" si="45"/>
        <v>6</v>
      </c>
    </row>
    <row r="1459" spans="1:16" x14ac:dyDescent="0.3">
      <c r="A1459">
        <v>1501</v>
      </c>
      <c r="B1459" t="s">
        <v>1591</v>
      </c>
      <c r="C1459" t="s">
        <v>219</v>
      </c>
      <c r="D1459" t="s">
        <v>28</v>
      </c>
      <c r="E1459" t="s">
        <v>29</v>
      </c>
      <c r="F1459">
        <v>90</v>
      </c>
      <c r="G1459" t="s">
        <v>4514</v>
      </c>
      <c r="H1459" t="s">
        <v>3208</v>
      </c>
      <c r="I1459" t="s">
        <v>32</v>
      </c>
      <c r="J1459" s="6">
        <v>44051</v>
      </c>
      <c r="K1459">
        <v>19</v>
      </c>
      <c r="L1459" t="s">
        <v>159</v>
      </c>
      <c r="M1459">
        <f t="shared" si="44"/>
        <v>0</v>
      </c>
      <c r="N1459" s="23" t="s">
        <v>11384</v>
      </c>
      <c r="O1459" s="23" t="s">
        <v>3222</v>
      </c>
      <c r="P1459" s="23">
        <f t="shared" si="45"/>
        <v>4</v>
      </c>
    </row>
    <row r="1460" spans="1:16" x14ac:dyDescent="0.3">
      <c r="A1460">
        <v>1502</v>
      </c>
      <c r="B1460" t="s">
        <v>2815</v>
      </c>
      <c r="C1460" t="s">
        <v>543</v>
      </c>
      <c r="D1460" t="s">
        <v>28</v>
      </c>
      <c r="E1460" t="s">
        <v>29</v>
      </c>
      <c r="F1460">
        <v>90</v>
      </c>
      <c r="G1460" t="s">
        <v>4515</v>
      </c>
      <c r="H1460" t="s">
        <v>2795</v>
      </c>
      <c r="I1460" t="s">
        <v>38</v>
      </c>
      <c r="J1460" s="6" t="s">
        <v>14109</v>
      </c>
      <c r="K1460">
        <v>40</v>
      </c>
      <c r="L1460" t="s">
        <v>20</v>
      </c>
      <c r="M1460">
        <f t="shared" si="44"/>
        <v>0</v>
      </c>
      <c r="N1460" s="23" t="s">
        <v>3300</v>
      </c>
      <c r="O1460" s="23" t="s">
        <v>10660</v>
      </c>
      <c r="P1460" s="23">
        <f t="shared" si="45"/>
        <v>4</v>
      </c>
    </row>
    <row r="1461" spans="1:16" x14ac:dyDescent="0.3">
      <c r="A1461">
        <v>1503</v>
      </c>
      <c r="B1461" t="s">
        <v>994</v>
      </c>
      <c r="C1461" t="s">
        <v>1774</v>
      </c>
      <c r="D1461" t="s">
        <v>117</v>
      </c>
      <c r="E1461" t="s">
        <v>29</v>
      </c>
      <c r="F1461">
        <v>90</v>
      </c>
      <c r="G1461" t="s">
        <v>4516</v>
      </c>
      <c r="H1461" t="s">
        <v>4517</v>
      </c>
      <c r="I1461" t="s">
        <v>173</v>
      </c>
      <c r="J1461" s="6" t="s">
        <v>13759</v>
      </c>
      <c r="K1461">
        <v>27</v>
      </c>
      <c r="L1461" t="s">
        <v>39</v>
      </c>
      <c r="M1461">
        <f t="shared" si="44"/>
        <v>0</v>
      </c>
      <c r="N1461" s="23" t="s">
        <v>3300</v>
      </c>
      <c r="O1461" s="23" t="s">
        <v>10422</v>
      </c>
      <c r="P1461" s="23">
        <f t="shared" si="45"/>
        <v>4</v>
      </c>
    </row>
    <row r="1462" spans="1:16" x14ac:dyDescent="0.3">
      <c r="A1462">
        <v>1504</v>
      </c>
      <c r="B1462" t="s">
        <v>800</v>
      </c>
      <c r="C1462" t="s">
        <v>4518</v>
      </c>
      <c r="D1462" t="s">
        <v>28</v>
      </c>
      <c r="E1462" t="s">
        <v>29</v>
      </c>
      <c r="F1462">
        <v>30</v>
      </c>
      <c r="G1462" t="s">
        <v>14859</v>
      </c>
      <c r="H1462" t="s">
        <v>4520</v>
      </c>
      <c r="I1462" t="s">
        <v>32</v>
      </c>
      <c r="J1462" s="6" t="s">
        <v>14044</v>
      </c>
      <c r="K1462">
        <v>17</v>
      </c>
      <c r="L1462" t="s">
        <v>45</v>
      </c>
      <c r="M1462">
        <f t="shared" si="44"/>
        <v>0</v>
      </c>
      <c r="N1462" s="23" t="s">
        <v>11385</v>
      </c>
      <c r="O1462" s="23" t="s">
        <v>3369</v>
      </c>
      <c r="P1462" s="23">
        <f t="shared" si="45"/>
        <v>5</v>
      </c>
    </row>
    <row r="1463" spans="1:16" x14ac:dyDescent="0.3">
      <c r="A1463">
        <v>1505</v>
      </c>
      <c r="B1463" t="s">
        <v>4521</v>
      </c>
      <c r="C1463" t="s">
        <v>4522</v>
      </c>
      <c r="D1463" t="s">
        <v>51</v>
      </c>
      <c r="E1463" t="s">
        <v>16</v>
      </c>
      <c r="F1463">
        <v>90</v>
      </c>
      <c r="G1463" t="s">
        <v>4523</v>
      </c>
      <c r="H1463" t="s">
        <v>1168</v>
      </c>
      <c r="I1463" t="s">
        <v>32</v>
      </c>
      <c r="J1463" s="6">
        <v>44168</v>
      </c>
      <c r="K1463">
        <v>69</v>
      </c>
      <c r="L1463" t="s">
        <v>54</v>
      </c>
      <c r="M1463">
        <f t="shared" si="44"/>
        <v>0</v>
      </c>
      <c r="N1463" s="23" t="s">
        <v>11385</v>
      </c>
      <c r="O1463" s="23" t="s">
        <v>6</v>
      </c>
      <c r="P1463" s="23">
        <f t="shared" si="45"/>
        <v>6</v>
      </c>
    </row>
    <row r="1464" spans="1:16" x14ac:dyDescent="0.3">
      <c r="A1464">
        <v>1506</v>
      </c>
      <c r="B1464" t="s">
        <v>4524</v>
      </c>
      <c r="C1464" t="s">
        <v>2298</v>
      </c>
      <c r="D1464" t="s">
        <v>15</v>
      </c>
      <c r="E1464" t="s">
        <v>16</v>
      </c>
      <c r="F1464">
        <v>60</v>
      </c>
      <c r="G1464" t="s">
        <v>14310</v>
      </c>
      <c r="H1464" t="s">
        <v>3044</v>
      </c>
      <c r="I1464" t="s">
        <v>1413</v>
      </c>
      <c r="J1464" s="6">
        <v>44350</v>
      </c>
      <c r="K1464">
        <v>65</v>
      </c>
      <c r="L1464" t="s">
        <v>54</v>
      </c>
      <c r="M1464">
        <f t="shared" si="44"/>
        <v>0</v>
      </c>
      <c r="N1464" s="23" t="s">
        <v>11386</v>
      </c>
      <c r="O1464" s="23" t="s">
        <v>10438</v>
      </c>
      <c r="P1464" s="23">
        <f t="shared" si="45"/>
        <v>5</v>
      </c>
    </row>
    <row r="1465" spans="1:16" x14ac:dyDescent="0.3">
      <c r="A1465">
        <v>1507</v>
      </c>
      <c r="B1465" t="s">
        <v>2203</v>
      </c>
      <c r="C1465" t="s">
        <v>1614</v>
      </c>
      <c r="D1465" t="s">
        <v>51</v>
      </c>
      <c r="E1465" t="s">
        <v>16</v>
      </c>
      <c r="F1465">
        <v>30</v>
      </c>
      <c r="G1465" t="s">
        <v>4526</v>
      </c>
      <c r="H1465" t="s">
        <v>4527</v>
      </c>
      <c r="I1465" t="s">
        <v>32</v>
      </c>
      <c r="J1465" s="6" t="s">
        <v>14060</v>
      </c>
      <c r="K1465">
        <v>47</v>
      </c>
      <c r="L1465" t="s">
        <v>33</v>
      </c>
      <c r="M1465">
        <f t="shared" si="44"/>
        <v>0</v>
      </c>
      <c r="N1465" s="23" t="s">
        <v>11387</v>
      </c>
      <c r="O1465" s="23" t="s">
        <v>10425</v>
      </c>
      <c r="P1465" s="23">
        <f t="shared" si="45"/>
        <v>3</v>
      </c>
    </row>
    <row r="1466" spans="1:16" x14ac:dyDescent="0.3">
      <c r="A1466">
        <v>1509</v>
      </c>
      <c r="B1466" t="s">
        <v>3503</v>
      </c>
      <c r="C1466" t="s">
        <v>4528</v>
      </c>
      <c r="D1466" t="s">
        <v>51</v>
      </c>
      <c r="E1466" t="s">
        <v>16</v>
      </c>
      <c r="F1466">
        <v>90</v>
      </c>
      <c r="G1466" t="s">
        <v>4529</v>
      </c>
      <c r="H1466" t="s">
        <v>2154</v>
      </c>
      <c r="I1466" t="s">
        <v>124</v>
      </c>
      <c r="J1466" s="6" t="s">
        <v>13622</v>
      </c>
      <c r="K1466">
        <v>22</v>
      </c>
      <c r="L1466" t="s">
        <v>45</v>
      </c>
      <c r="M1466">
        <f t="shared" si="44"/>
        <v>0</v>
      </c>
      <c r="N1466" s="23" t="s">
        <v>11388</v>
      </c>
      <c r="O1466" s="23" t="s">
        <v>6</v>
      </c>
      <c r="P1466" s="23">
        <f t="shared" si="45"/>
        <v>6</v>
      </c>
    </row>
    <row r="1467" spans="1:16" x14ac:dyDescent="0.3">
      <c r="A1467">
        <v>1510</v>
      </c>
      <c r="B1467" t="s">
        <v>4008</v>
      </c>
      <c r="C1467" t="s">
        <v>2823</v>
      </c>
      <c r="D1467" t="s">
        <v>28</v>
      </c>
      <c r="E1467" t="s">
        <v>29</v>
      </c>
      <c r="F1467">
        <v>90</v>
      </c>
      <c r="G1467" t="s">
        <v>4530</v>
      </c>
      <c r="H1467" t="s">
        <v>838</v>
      </c>
      <c r="I1467" t="s">
        <v>839</v>
      </c>
      <c r="J1467" s="6">
        <v>43963</v>
      </c>
      <c r="K1467">
        <v>4</v>
      </c>
      <c r="L1467" t="s">
        <v>80</v>
      </c>
      <c r="M1467">
        <f t="shared" si="44"/>
        <v>0</v>
      </c>
      <c r="N1467" s="23" t="s">
        <v>11389</v>
      </c>
      <c r="O1467" s="23" t="s">
        <v>10430</v>
      </c>
      <c r="P1467" s="23">
        <f t="shared" si="45"/>
        <v>9</v>
      </c>
    </row>
    <row r="1468" spans="1:16" x14ac:dyDescent="0.3">
      <c r="A1468">
        <v>1511</v>
      </c>
      <c r="B1468" t="s">
        <v>1262</v>
      </c>
      <c r="C1468" t="s">
        <v>4531</v>
      </c>
      <c r="D1468" t="s">
        <v>28</v>
      </c>
      <c r="E1468" t="s">
        <v>29</v>
      </c>
      <c r="F1468">
        <v>60</v>
      </c>
      <c r="G1468" t="s">
        <v>4532</v>
      </c>
      <c r="H1468" t="s">
        <v>1625</v>
      </c>
      <c r="I1468" t="s">
        <v>32</v>
      </c>
      <c r="J1468" s="6">
        <v>43929</v>
      </c>
      <c r="K1468">
        <v>21</v>
      </c>
      <c r="L1468" t="s">
        <v>80</v>
      </c>
      <c r="M1468">
        <f t="shared" si="44"/>
        <v>0</v>
      </c>
      <c r="N1468" s="23" t="s">
        <v>11390</v>
      </c>
      <c r="O1468" s="23" t="s">
        <v>11159</v>
      </c>
      <c r="P1468" s="23">
        <f t="shared" si="45"/>
        <v>6</v>
      </c>
    </row>
    <row r="1469" spans="1:16" x14ac:dyDescent="0.3">
      <c r="A1469">
        <v>1512</v>
      </c>
      <c r="B1469" t="s">
        <v>4533</v>
      </c>
      <c r="C1469" t="s">
        <v>4534</v>
      </c>
      <c r="D1469" t="s">
        <v>15</v>
      </c>
      <c r="E1469" t="s">
        <v>16</v>
      </c>
      <c r="F1469">
        <v>90</v>
      </c>
      <c r="G1469" t="s">
        <v>4535</v>
      </c>
      <c r="H1469" t="s">
        <v>534</v>
      </c>
      <c r="I1469" t="s">
        <v>32</v>
      </c>
      <c r="J1469" s="6" t="s">
        <v>13911</v>
      </c>
      <c r="K1469">
        <v>48</v>
      </c>
      <c r="L1469" t="s">
        <v>64</v>
      </c>
      <c r="M1469">
        <f t="shared" si="44"/>
        <v>0</v>
      </c>
      <c r="N1469" s="23" t="s">
        <v>11390</v>
      </c>
      <c r="O1469" s="23" t="s">
        <v>2269</v>
      </c>
      <c r="P1469" s="23">
        <f t="shared" si="45"/>
        <v>5</v>
      </c>
    </row>
    <row r="1470" spans="1:16" x14ac:dyDescent="0.3">
      <c r="A1470">
        <v>1513</v>
      </c>
      <c r="B1470" t="s">
        <v>4536</v>
      </c>
      <c r="C1470" t="s">
        <v>4537</v>
      </c>
      <c r="D1470" t="s">
        <v>28</v>
      </c>
      <c r="E1470" t="s">
        <v>29</v>
      </c>
      <c r="F1470">
        <v>90</v>
      </c>
      <c r="G1470" t="s">
        <v>4538</v>
      </c>
      <c r="H1470" t="s">
        <v>3670</v>
      </c>
      <c r="I1470" t="s">
        <v>3671</v>
      </c>
      <c r="J1470" s="6" t="s">
        <v>14110</v>
      </c>
      <c r="K1470">
        <v>101</v>
      </c>
      <c r="L1470" t="s">
        <v>70</v>
      </c>
      <c r="M1470">
        <f t="shared" si="44"/>
        <v>0</v>
      </c>
      <c r="N1470" s="23" t="s">
        <v>11390</v>
      </c>
      <c r="O1470" s="23" t="s">
        <v>11391</v>
      </c>
      <c r="P1470" s="23">
        <f t="shared" si="45"/>
        <v>5</v>
      </c>
    </row>
    <row r="1471" spans="1:16" x14ac:dyDescent="0.3">
      <c r="A1471">
        <v>1514</v>
      </c>
      <c r="B1471" t="s">
        <v>1801</v>
      </c>
      <c r="C1471" t="s">
        <v>4539</v>
      </c>
      <c r="D1471" t="s">
        <v>51</v>
      </c>
      <c r="E1471" t="s">
        <v>16</v>
      </c>
      <c r="F1471">
        <v>90</v>
      </c>
      <c r="G1471" t="s">
        <v>4540</v>
      </c>
      <c r="H1471" t="s">
        <v>4541</v>
      </c>
      <c r="I1471" t="s">
        <v>89</v>
      </c>
      <c r="J1471" s="6" t="s">
        <v>14080</v>
      </c>
      <c r="K1471">
        <v>36</v>
      </c>
      <c r="L1471" t="s">
        <v>64</v>
      </c>
      <c r="M1471">
        <f t="shared" si="44"/>
        <v>0</v>
      </c>
      <c r="N1471" s="23" t="s">
        <v>11390</v>
      </c>
      <c r="O1471" s="23" t="s">
        <v>10874</v>
      </c>
      <c r="P1471" s="23">
        <f t="shared" si="45"/>
        <v>6</v>
      </c>
    </row>
    <row r="1472" spans="1:16" x14ac:dyDescent="0.3">
      <c r="A1472">
        <v>1515</v>
      </c>
      <c r="B1472" t="s">
        <v>380</v>
      </c>
      <c r="C1472" t="s">
        <v>2448</v>
      </c>
      <c r="D1472" t="s">
        <v>28</v>
      </c>
      <c r="E1472" t="s">
        <v>29</v>
      </c>
      <c r="F1472">
        <v>90</v>
      </c>
      <c r="G1472" t="s">
        <v>14516</v>
      </c>
      <c r="H1472" t="s">
        <v>4543</v>
      </c>
      <c r="I1472" t="s">
        <v>173</v>
      </c>
      <c r="J1472" s="6" t="s">
        <v>13878</v>
      </c>
      <c r="K1472">
        <v>62</v>
      </c>
      <c r="L1472" t="s">
        <v>80</v>
      </c>
      <c r="M1472">
        <f t="shared" si="44"/>
        <v>0</v>
      </c>
      <c r="N1472" s="23" t="s">
        <v>6050</v>
      </c>
      <c r="O1472" s="23" t="s">
        <v>10449</v>
      </c>
      <c r="P1472" s="23">
        <f t="shared" si="45"/>
        <v>7</v>
      </c>
    </row>
    <row r="1473" spans="1:16" x14ac:dyDescent="0.3">
      <c r="A1473">
        <v>1516</v>
      </c>
      <c r="B1473" t="s">
        <v>3268</v>
      </c>
      <c r="C1473" t="s">
        <v>2692</v>
      </c>
      <c r="D1473" t="s">
        <v>51</v>
      </c>
      <c r="E1473" t="s">
        <v>16</v>
      </c>
      <c r="F1473">
        <v>30</v>
      </c>
      <c r="G1473" t="s">
        <v>4544</v>
      </c>
      <c r="H1473" t="s">
        <v>1940</v>
      </c>
      <c r="I1473" t="s">
        <v>294</v>
      </c>
      <c r="J1473" s="6" t="s">
        <v>13996</v>
      </c>
      <c r="K1473">
        <v>25</v>
      </c>
      <c r="L1473" t="s">
        <v>80</v>
      </c>
      <c r="M1473">
        <f t="shared" si="44"/>
        <v>0</v>
      </c>
      <c r="N1473" s="23" t="s">
        <v>6050</v>
      </c>
      <c r="O1473" s="23" t="s">
        <v>10453</v>
      </c>
      <c r="P1473" s="23">
        <f t="shared" si="45"/>
        <v>7</v>
      </c>
    </row>
    <row r="1474" spans="1:16" x14ac:dyDescent="0.3">
      <c r="A1474">
        <v>1517</v>
      </c>
      <c r="B1474" t="s">
        <v>4545</v>
      </c>
      <c r="C1474" t="s">
        <v>3173</v>
      </c>
      <c r="D1474" t="s">
        <v>15</v>
      </c>
      <c r="E1474" t="s">
        <v>16</v>
      </c>
      <c r="F1474">
        <v>60</v>
      </c>
      <c r="G1474" t="s">
        <v>4546</v>
      </c>
      <c r="H1474" t="s">
        <v>4520</v>
      </c>
      <c r="I1474" t="s">
        <v>32</v>
      </c>
      <c r="J1474" s="6" t="s">
        <v>13763</v>
      </c>
      <c r="K1474">
        <v>17</v>
      </c>
      <c r="L1474" t="s">
        <v>101</v>
      </c>
      <c r="M1474">
        <f t="shared" ref="M1474:M1537" si="46">COUNTBLANK(A1474:L1474)</f>
        <v>0</v>
      </c>
      <c r="N1474" s="23" t="s">
        <v>11392</v>
      </c>
      <c r="O1474" s="23" t="s">
        <v>10422</v>
      </c>
      <c r="P1474" s="23">
        <f t="shared" ref="P1474:P1537" si="47">LEN(O1474)</f>
        <v>4</v>
      </c>
    </row>
    <row r="1475" spans="1:16" x14ac:dyDescent="0.3">
      <c r="A1475">
        <v>1518</v>
      </c>
      <c r="B1475" t="s">
        <v>4547</v>
      </c>
      <c r="C1475" t="s">
        <v>4548</v>
      </c>
      <c r="D1475" t="s">
        <v>15</v>
      </c>
      <c r="E1475" t="s">
        <v>16</v>
      </c>
      <c r="F1475">
        <v>30</v>
      </c>
      <c r="G1475" t="s">
        <v>4549</v>
      </c>
      <c r="H1475" t="s">
        <v>1284</v>
      </c>
      <c r="I1475" t="s">
        <v>32</v>
      </c>
      <c r="J1475" s="6" t="s">
        <v>14111</v>
      </c>
      <c r="K1475">
        <v>45</v>
      </c>
      <c r="L1475" t="s">
        <v>33</v>
      </c>
      <c r="M1475">
        <f t="shared" si="46"/>
        <v>0</v>
      </c>
      <c r="N1475" s="23" t="s">
        <v>11393</v>
      </c>
      <c r="O1475" s="23" t="s">
        <v>10417</v>
      </c>
      <c r="P1475" s="23">
        <f t="shared" si="47"/>
        <v>5</v>
      </c>
    </row>
    <row r="1476" spans="1:16" x14ac:dyDescent="0.3">
      <c r="A1476">
        <v>1519</v>
      </c>
      <c r="B1476" t="s">
        <v>4550</v>
      </c>
      <c r="C1476" t="s">
        <v>372</v>
      </c>
      <c r="D1476" t="s">
        <v>28</v>
      </c>
      <c r="E1476" t="s">
        <v>29</v>
      </c>
      <c r="F1476">
        <v>30</v>
      </c>
      <c r="G1476" t="s">
        <v>4551</v>
      </c>
      <c r="H1476" t="s">
        <v>4552</v>
      </c>
      <c r="I1476" t="s">
        <v>38</v>
      </c>
      <c r="J1476" s="6" t="s">
        <v>13869</v>
      </c>
      <c r="K1476">
        <v>58</v>
      </c>
      <c r="L1476" t="s">
        <v>70</v>
      </c>
      <c r="M1476">
        <f t="shared" si="46"/>
        <v>0</v>
      </c>
      <c r="N1476" s="23" t="s">
        <v>11394</v>
      </c>
      <c r="O1476" s="23" t="s">
        <v>10422</v>
      </c>
      <c r="P1476" s="23">
        <f t="shared" si="47"/>
        <v>4</v>
      </c>
    </row>
    <row r="1477" spans="1:16" x14ac:dyDescent="0.3">
      <c r="A1477">
        <v>1520</v>
      </c>
      <c r="B1477" t="s">
        <v>263</v>
      </c>
      <c r="C1477" t="s">
        <v>4512</v>
      </c>
      <c r="D1477" t="s">
        <v>51</v>
      </c>
      <c r="E1477" t="s">
        <v>16</v>
      </c>
      <c r="F1477">
        <v>60</v>
      </c>
      <c r="G1477" t="s">
        <v>4553</v>
      </c>
      <c r="H1477" t="s">
        <v>2069</v>
      </c>
      <c r="I1477" t="s">
        <v>1035</v>
      </c>
      <c r="J1477" s="6">
        <v>44114</v>
      </c>
      <c r="K1477">
        <v>33</v>
      </c>
      <c r="L1477" t="s">
        <v>20</v>
      </c>
      <c r="M1477">
        <f t="shared" si="46"/>
        <v>0</v>
      </c>
      <c r="N1477" s="23" t="s">
        <v>11395</v>
      </c>
      <c r="O1477" s="23" t="s">
        <v>10416</v>
      </c>
      <c r="P1477" s="23">
        <f t="shared" si="47"/>
        <v>4</v>
      </c>
    </row>
    <row r="1478" spans="1:16" x14ac:dyDescent="0.3">
      <c r="A1478">
        <v>1521</v>
      </c>
      <c r="B1478" t="s">
        <v>4554</v>
      </c>
      <c r="C1478" t="s">
        <v>1891</v>
      </c>
      <c r="D1478" t="s">
        <v>51</v>
      </c>
      <c r="E1478" t="s">
        <v>16</v>
      </c>
      <c r="F1478">
        <v>60</v>
      </c>
      <c r="G1478" t="s">
        <v>4555</v>
      </c>
      <c r="H1478" t="s">
        <v>1160</v>
      </c>
      <c r="I1478" t="s">
        <v>25</v>
      </c>
      <c r="J1478" s="6">
        <v>44385</v>
      </c>
      <c r="K1478">
        <v>62</v>
      </c>
      <c r="L1478" t="s">
        <v>64</v>
      </c>
      <c r="M1478">
        <f t="shared" si="46"/>
        <v>0</v>
      </c>
      <c r="N1478" s="23" t="s">
        <v>11396</v>
      </c>
      <c r="O1478" s="23" t="s">
        <v>11397</v>
      </c>
      <c r="P1478" s="23">
        <f t="shared" si="47"/>
        <v>10</v>
      </c>
    </row>
    <row r="1479" spans="1:16" x14ac:dyDescent="0.3">
      <c r="A1479">
        <v>1522</v>
      </c>
      <c r="B1479" t="s">
        <v>4556</v>
      </c>
      <c r="C1479" t="s">
        <v>3366</v>
      </c>
      <c r="D1479" t="s">
        <v>15</v>
      </c>
      <c r="E1479" t="s">
        <v>16</v>
      </c>
      <c r="F1479">
        <v>60</v>
      </c>
      <c r="G1479" t="s">
        <v>4557</v>
      </c>
      <c r="H1479" t="s">
        <v>1781</v>
      </c>
      <c r="I1479" t="s">
        <v>32</v>
      </c>
      <c r="J1479" s="6" t="s">
        <v>14112</v>
      </c>
      <c r="K1479">
        <v>48</v>
      </c>
      <c r="L1479" t="s">
        <v>20</v>
      </c>
      <c r="M1479">
        <f t="shared" si="46"/>
        <v>0</v>
      </c>
      <c r="N1479" s="23" t="s">
        <v>107</v>
      </c>
      <c r="O1479" s="23" t="s">
        <v>10420</v>
      </c>
      <c r="P1479" s="23">
        <f t="shared" si="47"/>
        <v>6</v>
      </c>
    </row>
    <row r="1480" spans="1:16" x14ac:dyDescent="0.3">
      <c r="A1480">
        <v>1523</v>
      </c>
      <c r="B1480" t="s">
        <v>1313</v>
      </c>
      <c r="C1480" t="s">
        <v>4558</v>
      </c>
      <c r="D1480" t="s">
        <v>28</v>
      </c>
      <c r="E1480" t="s">
        <v>29</v>
      </c>
      <c r="F1480">
        <v>30</v>
      </c>
      <c r="G1480" t="s">
        <v>4559</v>
      </c>
      <c r="H1480" t="s">
        <v>3730</v>
      </c>
      <c r="I1480" t="s">
        <v>32</v>
      </c>
      <c r="J1480" s="6" t="s">
        <v>14113</v>
      </c>
      <c r="K1480">
        <v>36</v>
      </c>
      <c r="L1480" t="s">
        <v>101</v>
      </c>
      <c r="M1480">
        <f t="shared" si="46"/>
        <v>0</v>
      </c>
      <c r="N1480" s="23" t="s">
        <v>11398</v>
      </c>
      <c r="O1480" s="23" t="s">
        <v>3354</v>
      </c>
      <c r="P1480" s="23">
        <f t="shared" si="47"/>
        <v>4</v>
      </c>
    </row>
    <row r="1481" spans="1:16" x14ac:dyDescent="0.3">
      <c r="A1481">
        <v>1524</v>
      </c>
      <c r="B1481" t="s">
        <v>4560</v>
      </c>
      <c r="C1481" t="s">
        <v>4561</v>
      </c>
      <c r="D1481" t="s">
        <v>51</v>
      </c>
      <c r="E1481" t="s">
        <v>16</v>
      </c>
      <c r="F1481">
        <v>60</v>
      </c>
      <c r="G1481" t="s">
        <v>4562</v>
      </c>
      <c r="H1481" t="s">
        <v>4563</v>
      </c>
      <c r="I1481" t="s">
        <v>1824</v>
      </c>
      <c r="J1481" s="6">
        <v>43989</v>
      </c>
      <c r="K1481">
        <v>68</v>
      </c>
      <c r="L1481" t="s">
        <v>70</v>
      </c>
      <c r="M1481">
        <f t="shared" si="46"/>
        <v>0</v>
      </c>
      <c r="N1481" s="23" t="s">
        <v>11399</v>
      </c>
      <c r="O1481" s="23" t="s">
        <v>10422</v>
      </c>
      <c r="P1481" s="23">
        <f t="shared" si="47"/>
        <v>4</v>
      </c>
    </row>
    <row r="1482" spans="1:16" x14ac:dyDescent="0.3">
      <c r="A1482">
        <v>1525</v>
      </c>
      <c r="B1482" t="s">
        <v>4564</v>
      </c>
      <c r="C1482" t="s">
        <v>1211</v>
      </c>
      <c r="D1482" t="s">
        <v>51</v>
      </c>
      <c r="E1482" t="s">
        <v>16</v>
      </c>
      <c r="F1482">
        <v>60</v>
      </c>
      <c r="G1482" t="s">
        <v>4565</v>
      </c>
      <c r="H1482" t="s">
        <v>2008</v>
      </c>
      <c r="I1482" t="s">
        <v>129</v>
      </c>
      <c r="J1482" s="6" t="s">
        <v>13882</v>
      </c>
      <c r="K1482">
        <v>77</v>
      </c>
      <c r="L1482" t="s">
        <v>20</v>
      </c>
      <c r="M1482">
        <f t="shared" si="46"/>
        <v>0</v>
      </c>
      <c r="N1482" s="23" t="s">
        <v>11400</v>
      </c>
      <c r="O1482" s="23" t="s">
        <v>6</v>
      </c>
      <c r="P1482" s="23">
        <f t="shared" si="47"/>
        <v>6</v>
      </c>
    </row>
    <row r="1483" spans="1:16" x14ac:dyDescent="0.3">
      <c r="A1483">
        <v>1526</v>
      </c>
      <c r="B1483" t="s">
        <v>3616</v>
      </c>
      <c r="C1483" t="s">
        <v>1967</v>
      </c>
      <c r="D1483" t="s">
        <v>28</v>
      </c>
      <c r="E1483" t="s">
        <v>29</v>
      </c>
      <c r="F1483">
        <v>30</v>
      </c>
      <c r="G1483" t="s">
        <v>4566</v>
      </c>
      <c r="H1483" t="s">
        <v>4567</v>
      </c>
      <c r="I1483" t="s">
        <v>38</v>
      </c>
      <c r="J1483" s="6">
        <v>44471</v>
      </c>
      <c r="K1483">
        <v>8</v>
      </c>
      <c r="L1483" t="s">
        <v>54</v>
      </c>
      <c r="M1483">
        <f t="shared" si="46"/>
        <v>0</v>
      </c>
      <c r="N1483" s="23" t="s">
        <v>11401</v>
      </c>
      <c r="O1483" s="23" t="s">
        <v>11402</v>
      </c>
      <c r="P1483" s="23">
        <f t="shared" si="47"/>
        <v>7</v>
      </c>
    </row>
    <row r="1484" spans="1:16" x14ac:dyDescent="0.3">
      <c r="A1484">
        <v>1527</v>
      </c>
      <c r="B1484" t="s">
        <v>1793</v>
      </c>
      <c r="C1484" t="s">
        <v>481</v>
      </c>
      <c r="D1484" t="s">
        <v>28</v>
      </c>
      <c r="E1484" t="s">
        <v>29</v>
      </c>
      <c r="F1484">
        <v>90</v>
      </c>
      <c r="G1484" t="s">
        <v>4568</v>
      </c>
      <c r="H1484" t="s">
        <v>137</v>
      </c>
      <c r="I1484" t="s">
        <v>32</v>
      </c>
      <c r="J1484" s="6">
        <v>44322</v>
      </c>
      <c r="K1484">
        <v>48</v>
      </c>
      <c r="L1484" t="s">
        <v>54</v>
      </c>
      <c r="M1484">
        <f t="shared" si="46"/>
        <v>0</v>
      </c>
      <c r="N1484" s="23" t="s">
        <v>11403</v>
      </c>
      <c r="O1484" s="23" t="s">
        <v>10422</v>
      </c>
      <c r="P1484" s="23">
        <f t="shared" si="47"/>
        <v>4</v>
      </c>
    </row>
    <row r="1485" spans="1:16" x14ac:dyDescent="0.3">
      <c r="A1485">
        <v>1528</v>
      </c>
      <c r="B1485" t="s">
        <v>4569</v>
      </c>
      <c r="C1485" t="s">
        <v>4570</v>
      </c>
      <c r="D1485" t="s">
        <v>28</v>
      </c>
      <c r="E1485" t="s">
        <v>29</v>
      </c>
      <c r="F1485">
        <v>30</v>
      </c>
      <c r="G1485" t="s">
        <v>4571</v>
      </c>
      <c r="H1485" t="s">
        <v>1920</v>
      </c>
      <c r="I1485" t="s">
        <v>1921</v>
      </c>
      <c r="J1485" s="6" t="s">
        <v>13975</v>
      </c>
      <c r="K1485">
        <v>31</v>
      </c>
      <c r="L1485" t="s">
        <v>64</v>
      </c>
      <c r="M1485">
        <f t="shared" si="46"/>
        <v>0</v>
      </c>
      <c r="N1485" s="23" t="s">
        <v>11404</v>
      </c>
      <c r="O1485" s="23" t="s">
        <v>10422</v>
      </c>
      <c r="P1485" s="23">
        <f t="shared" si="47"/>
        <v>4</v>
      </c>
    </row>
    <row r="1486" spans="1:16" x14ac:dyDescent="0.3">
      <c r="A1486">
        <v>1529</v>
      </c>
      <c r="B1486" t="s">
        <v>4572</v>
      </c>
      <c r="C1486" t="s">
        <v>1101</v>
      </c>
      <c r="D1486" t="s">
        <v>28</v>
      </c>
      <c r="E1486" t="s">
        <v>29</v>
      </c>
      <c r="F1486">
        <v>30</v>
      </c>
      <c r="G1486" t="s">
        <v>4573</v>
      </c>
      <c r="H1486" t="s">
        <v>1494</v>
      </c>
      <c r="I1486" t="s">
        <v>32</v>
      </c>
      <c r="J1486" s="6">
        <v>43840</v>
      </c>
      <c r="K1486">
        <v>32</v>
      </c>
      <c r="L1486" t="s">
        <v>54</v>
      </c>
      <c r="M1486">
        <f t="shared" si="46"/>
        <v>0</v>
      </c>
      <c r="N1486" s="23" t="s">
        <v>2682</v>
      </c>
      <c r="O1486" s="23" t="s">
        <v>11405</v>
      </c>
      <c r="P1486" s="23">
        <f t="shared" si="47"/>
        <v>4</v>
      </c>
    </row>
    <row r="1487" spans="1:16" x14ac:dyDescent="0.3">
      <c r="A1487">
        <v>1530</v>
      </c>
      <c r="B1487" t="s">
        <v>3787</v>
      </c>
      <c r="C1487" t="s">
        <v>4574</v>
      </c>
      <c r="D1487" t="s">
        <v>28</v>
      </c>
      <c r="E1487" t="s">
        <v>29</v>
      </c>
      <c r="F1487">
        <v>30</v>
      </c>
      <c r="G1487" t="s">
        <v>4575</v>
      </c>
      <c r="H1487" t="s">
        <v>1206</v>
      </c>
      <c r="I1487" t="s">
        <v>294</v>
      </c>
      <c r="J1487" s="6" t="s">
        <v>13780</v>
      </c>
      <c r="K1487">
        <v>26</v>
      </c>
      <c r="L1487" t="s">
        <v>45</v>
      </c>
      <c r="M1487">
        <f t="shared" si="46"/>
        <v>0</v>
      </c>
      <c r="N1487" s="23" t="s">
        <v>2682</v>
      </c>
      <c r="O1487" s="23" t="s">
        <v>10422</v>
      </c>
      <c r="P1487" s="23">
        <f t="shared" si="47"/>
        <v>4</v>
      </c>
    </row>
    <row r="1488" spans="1:16" x14ac:dyDescent="0.3">
      <c r="A1488">
        <v>1531</v>
      </c>
      <c r="B1488" t="s">
        <v>4576</v>
      </c>
      <c r="C1488" t="s">
        <v>4577</v>
      </c>
      <c r="D1488" t="s">
        <v>51</v>
      </c>
      <c r="E1488" t="s">
        <v>16</v>
      </c>
      <c r="F1488">
        <v>30</v>
      </c>
      <c r="G1488" t="s">
        <v>4578</v>
      </c>
      <c r="H1488" t="s">
        <v>4463</v>
      </c>
      <c r="I1488" t="s">
        <v>32</v>
      </c>
      <c r="J1488" s="6" t="s">
        <v>14038</v>
      </c>
      <c r="K1488">
        <v>66</v>
      </c>
      <c r="L1488" t="s">
        <v>64</v>
      </c>
      <c r="M1488">
        <f t="shared" si="46"/>
        <v>0</v>
      </c>
      <c r="N1488" s="23" t="s">
        <v>11406</v>
      </c>
      <c r="O1488" s="23" t="s">
        <v>10453</v>
      </c>
      <c r="P1488" s="23">
        <f t="shared" si="47"/>
        <v>7</v>
      </c>
    </row>
    <row r="1489" spans="1:16" x14ac:dyDescent="0.3">
      <c r="A1489">
        <v>1532</v>
      </c>
      <c r="B1489" t="s">
        <v>4579</v>
      </c>
      <c r="C1489" t="s">
        <v>4580</v>
      </c>
      <c r="D1489" t="s">
        <v>51</v>
      </c>
      <c r="E1489" t="s">
        <v>16</v>
      </c>
      <c r="F1489">
        <v>30</v>
      </c>
      <c r="G1489" t="s">
        <v>4581</v>
      </c>
      <c r="H1489" t="s">
        <v>1210</v>
      </c>
      <c r="I1489" t="s">
        <v>294</v>
      </c>
      <c r="J1489" s="6" t="s">
        <v>14065</v>
      </c>
      <c r="K1489">
        <v>99</v>
      </c>
      <c r="L1489" t="s">
        <v>64</v>
      </c>
      <c r="M1489">
        <f t="shared" si="46"/>
        <v>0</v>
      </c>
      <c r="N1489" s="23" t="s">
        <v>11407</v>
      </c>
      <c r="O1489" s="23" t="s">
        <v>10422</v>
      </c>
      <c r="P1489" s="23">
        <f t="shared" si="47"/>
        <v>4</v>
      </c>
    </row>
    <row r="1490" spans="1:16" x14ac:dyDescent="0.3">
      <c r="A1490">
        <v>1533</v>
      </c>
      <c r="B1490" t="s">
        <v>1572</v>
      </c>
      <c r="C1490" t="s">
        <v>2722</v>
      </c>
      <c r="D1490" t="s">
        <v>28</v>
      </c>
      <c r="E1490" t="s">
        <v>29</v>
      </c>
      <c r="F1490">
        <v>30</v>
      </c>
      <c r="G1490" t="s">
        <v>4582</v>
      </c>
      <c r="H1490" t="s">
        <v>1952</v>
      </c>
      <c r="I1490" t="s">
        <v>32</v>
      </c>
      <c r="J1490" s="6" t="s">
        <v>14114</v>
      </c>
      <c r="K1490">
        <v>46</v>
      </c>
      <c r="L1490" t="s">
        <v>159</v>
      </c>
      <c r="M1490">
        <f t="shared" si="46"/>
        <v>0</v>
      </c>
      <c r="N1490" s="23" t="s">
        <v>1351</v>
      </c>
      <c r="O1490" s="23" t="s">
        <v>10422</v>
      </c>
      <c r="P1490" s="23">
        <f t="shared" si="47"/>
        <v>4</v>
      </c>
    </row>
    <row r="1491" spans="1:16" x14ac:dyDescent="0.3">
      <c r="A1491">
        <v>1534</v>
      </c>
      <c r="B1491" t="s">
        <v>3170</v>
      </c>
      <c r="C1491" t="s">
        <v>4583</v>
      </c>
      <c r="D1491" t="s">
        <v>51</v>
      </c>
      <c r="E1491" t="s">
        <v>16</v>
      </c>
      <c r="F1491">
        <v>90</v>
      </c>
      <c r="G1491" t="s">
        <v>4584</v>
      </c>
      <c r="H1491" t="s">
        <v>4585</v>
      </c>
      <c r="I1491" t="s">
        <v>25</v>
      </c>
      <c r="J1491" s="6">
        <v>44136</v>
      </c>
      <c r="K1491">
        <v>83</v>
      </c>
      <c r="L1491" t="s">
        <v>20</v>
      </c>
      <c r="M1491">
        <f t="shared" si="46"/>
        <v>0</v>
      </c>
      <c r="N1491" s="23" t="s">
        <v>11408</v>
      </c>
      <c r="O1491" s="23" t="s">
        <v>10453</v>
      </c>
      <c r="P1491" s="23">
        <f t="shared" si="47"/>
        <v>7</v>
      </c>
    </row>
    <row r="1492" spans="1:16" x14ac:dyDescent="0.3">
      <c r="A1492">
        <v>1535</v>
      </c>
      <c r="B1492" t="s">
        <v>1379</v>
      </c>
      <c r="C1492" t="s">
        <v>873</v>
      </c>
      <c r="D1492" t="s">
        <v>28</v>
      </c>
      <c r="E1492" t="s">
        <v>29</v>
      </c>
      <c r="F1492">
        <v>90</v>
      </c>
      <c r="G1492" t="s">
        <v>4586</v>
      </c>
      <c r="H1492" t="s">
        <v>4587</v>
      </c>
      <c r="I1492" t="s">
        <v>32</v>
      </c>
      <c r="J1492" s="6" t="s">
        <v>13967</v>
      </c>
      <c r="K1492">
        <v>21</v>
      </c>
      <c r="L1492" t="s">
        <v>80</v>
      </c>
      <c r="M1492">
        <f t="shared" si="46"/>
        <v>0</v>
      </c>
      <c r="N1492" s="23" t="s">
        <v>11408</v>
      </c>
      <c r="O1492" s="23" t="s">
        <v>9969</v>
      </c>
      <c r="P1492" s="23">
        <f t="shared" si="47"/>
        <v>6</v>
      </c>
    </row>
    <row r="1493" spans="1:16" x14ac:dyDescent="0.3">
      <c r="A1493">
        <v>1536</v>
      </c>
      <c r="B1493" t="s">
        <v>4588</v>
      </c>
      <c r="C1493" t="s">
        <v>2349</v>
      </c>
      <c r="D1493" t="s">
        <v>15</v>
      </c>
      <c r="E1493" t="s">
        <v>16</v>
      </c>
      <c r="F1493">
        <v>60</v>
      </c>
      <c r="G1493" t="s">
        <v>4589</v>
      </c>
      <c r="H1493" t="s">
        <v>818</v>
      </c>
      <c r="I1493" t="s">
        <v>819</v>
      </c>
      <c r="J1493" s="6">
        <v>44876</v>
      </c>
      <c r="K1493">
        <v>62</v>
      </c>
      <c r="L1493" t="s">
        <v>20</v>
      </c>
      <c r="M1493">
        <f t="shared" si="46"/>
        <v>0</v>
      </c>
      <c r="N1493" s="23" t="s">
        <v>11409</v>
      </c>
      <c r="O1493" s="23" t="s">
        <v>3354</v>
      </c>
      <c r="P1493" s="23">
        <f t="shared" si="47"/>
        <v>4</v>
      </c>
    </row>
    <row r="1494" spans="1:16" x14ac:dyDescent="0.3">
      <c r="A1494">
        <v>1537</v>
      </c>
      <c r="B1494" t="s">
        <v>4590</v>
      </c>
      <c r="C1494" t="s">
        <v>4591</v>
      </c>
      <c r="D1494" t="s">
        <v>15</v>
      </c>
      <c r="E1494" t="s">
        <v>16</v>
      </c>
      <c r="F1494">
        <v>90</v>
      </c>
      <c r="G1494" t="s">
        <v>4592</v>
      </c>
      <c r="H1494" t="s">
        <v>3242</v>
      </c>
      <c r="I1494" t="s">
        <v>32</v>
      </c>
      <c r="J1494" s="6" t="s">
        <v>13845</v>
      </c>
      <c r="K1494">
        <v>34</v>
      </c>
      <c r="L1494" t="s">
        <v>70</v>
      </c>
      <c r="M1494">
        <f t="shared" si="46"/>
        <v>0</v>
      </c>
      <c r="N1494" s="23" t="s">
        <v>11410</v>
      </c>
      <c r="O1494" s="23" t="s">
        <v>6</v>
      </c>
      <c r="P1494" s="23">
        <f t="shared" si="47"/>
        <v>6</v>
      </c>
    </row>
    <row r="1495" spans="1:16" x14ac:dyDescent="0.3">
      <c r="A1495">
        <v>1538</v>
      </c>
      <c r="B1495" t="s">
        <v>1909</v>
      </c>
      <c r="C1495" t="s">
        <v>2127</v>
      </c>
      <c r="D1495" t="s">
        <v>28</v>
      </c>
      <c r="E1495" t="s">
        <v>29</v>
      </c>
      <c r="F1495">
        <v>90</v>
      </c>
      <c r="G1495" t="s">
        <v>4593</v>
      </c>
      <c r="H1495" t="s">
        <v>4594</v>
      </c>
      <c r="I1495" t="s">
        <v>38</v>
      </c>
      <c r="J1495" s="6">
        <v>44873</v>
      </c>
      <c r="K1495">
        <v>89</v>
      </c>
      <c r="L1495" t="s">
        <v>20</v>
      </c>
      <c r="M1495">
        <f t="shared" si="46"/>
        <v>0</v>
      </c>
      <c r="N1495" s="23" t="s">
        <v>11411</v>
      </c>
      <c r="O1495" s="23" t="s">
        <v>10422</v>
      </c>
      <c r="P1495" s="23">
        <f t="shared" si="47"/>
        <v>4</v>
      </c>
    </row>
    <row r="1496" spans="1:16" x14ac:dyDescent="0.3">
      <c r="A1496">
        <v>1539</v>
      </c>
      <c r="B1496" t="s">
        <v>1234</v>
      </c>
      <c r="C1496" t="s">
        <v>1874</v>
      </c>
      <c r="D1496" t="s">
        <v>28</v>
      </c>
      <c r="E1496" t="s">
        <v>29</v>
      </c>
      <c r="F1496">
        <v>60</v>
      </c>
      <c r="G1496" t="s">
        <v>4595</v>
      </c>
      <c r="H1496" t="s">
        <v>2742</v>
      </c>
      <c r="I1496" t="s">
        <v>124</v>
      </c>
      <c r="J1496" s="6">
        <v>44837</v>
      </c>
      <c r="K1496">
        <v>60</v>
      </c>
      <c r="L1496" t="s">
        <v>70</v>
      </c>
      <c r="M1496">
        <f t="shared" si="46"/>
        <v>0</v>
      </c>
      <c r="N1496" s="23" t="s">
        <v>11412</v>
      </c>
      <c r="O1496" s="23" t="s">
        <v>10422</v>
      </c>
      <c r="P1496" s="23">
        <f t="shared" si="47"/>
        <v>4</v>
      </c>
    </row>
    <row r="1497" spans="1:16" x14ac:dyDescent="0.3">
      <c r="A1497">
        <v>1540</v>
      </c>
      <c r="B1497" t="s">
        <v>4596</v>
      </c>
      <c r="C1497" t="s">
        <v>4079</v>
      </c>
      <c r="D1497" t="s">
        <v>28</v>
      </c>
      <c r="E1497" t="s">
        <v>29</v>
      </c>
      <c r="F1497">
        <v>90</v>
      </c>
      <c r="G1497" t="s">
        <v>4597</v>
      </c>
      <c r="H1497" t="s">
        <v>4598</v>
      </c>
      <c r="I1497" t="s">
        <v>187</v>
      </c>
      <c r="J1497" s="6">
        <v>43963</v>
      </c>
      <c r="K1497">
        <v>72</v>
      </c>
      <c r="L1497" t="s">
        <v>20</v>
      </c>
      <c r="M1497">
        <f t="shared" si="46"/>
        <v>0</v>
      </c>
      <c r="N1497" s="23" t="s">
        <v>11413</v>
      </c>
      <c r="O1497" s="23" t="s">
        <v>10422</v>
      </c>
      <c r="P1497" s="23">
        <f t="shared" si="47"/>
        <v>4</v>
      </c>
    </row>
    <row r="1498" spans="1:16" x14ac:dyDescent="0.3">
      <c r="A1498">
        <v>1542</v>
      </c>
      <c r="B1498" t="s">
        <v>4599</v>
      </c>
      <c r="C1498" t="s">
        <v>4600</v>
      </c>
      <c r="D1498" t="s">
        <v>28</v>
      </c>
      <c r="E1498" t="s">
        <v>29</v>
      </c>
      <c r="F1498">
        <v>30</v>
      </c>
      <c r="G1498" t="s">
        <v>4601</v>
      </c>
      <c r="H1498" t="s">
        <v>4090</v>
      </c>
      <c r="I1498" t="s">
        <v>32</v>
      </c>
      <c r="J1498" s="6">
        <v>44687</v>
      </c>
      <c r="K1498">
        <v>66</v>
      </c>
      <c r="L1498" t="s">
        <v>33</v>
      </c>
      <c r="M1498">
        <f t="shared" si="46"/>
        <v>0</v>
      </c>
      <c r="N1498" s="23" t="s">
        <v>11414</v>
      </c>
      <c r="O1498" s="23" t="s">
        <v>10417</v>
      </c>
      <c r="P1498" s="23">
        <f t="shared" si="47"/>
        <v>5</v>
      </c>
    </row>
    <row r="1499" spans="1:16" x14ac:dyDescent="0.3">
      <c r="A1499">
        <v>1543</v>
      </c>
      <c r="B1499" t="s">
        <v>4602</v>
      </c>
      <c r="C1499" t="s">
        <v>4603</v>
      </c>
      <c r="D1499" t="s">
        <v>15</v>
      </c>
      <c r="E1499" t="s">
        <v>16</v>
      </c>
      <c r="F1499">
        <v>30</v>
      </c>
      <c r="G1499" t="s">
        <v>4604</v>
      </c>
      <c r="H1499" t="s">
        <v>849</v>
      </c>
      <c r="I1499" t="s">
        <v>124</v>
      </c>
      <c r="J1499" s="6" t="s">
        <v>14071</v>
      </c>
      <c r="K1499">
        <v>86</v>
      </c>
      <c r="L1499" t="s">
        <v>45</v>
      </c>
      <c r="M1499">
        <f t="shared" si="46"/>
        <v>0</v>
      </c>
      <c r="N1499" s="23" t="s">
        <v>11415</v>
      </c>
      <c r="O1499" s="23" t="s">
        <v>10422</v>
      </c>
      <c r="P1499" s="23">
        <f t="shared" si="47"/>
        <v>4</v>
      </c>
    </row>
    <row r="1500" spans="1:16" x14ac:dyDescent="0.3">
      <c r="A1500">
        <v>1544</v>
      </c>
      <c r="B1500" t="s">
        <v>4605</v>
      </c>
      <c r="C1500" t="s">
        <v>1829</v>
      </c>
      <c r="D1500" t="s">
        <v>621</v>
      </c>
      <c r="E1500" t="s">
        <v>29</v>
      </c>
      <c r="F1500">
        <v>30</v>
      </c>
      <c r="G1500" t="s">
        <v>4606</v>
      </c>
      <c r="H1500" t="s">
        <v>4607</v>
      </c>
      <c r="I1500" t="s">
        <v>25</v>
      </c>
      <c r="J1500" s="6" t="s">
        <v>14056</v>
      </c>
      <c r="K1500">
        <v>11</v>
      </c>
      <c r="L1500" t="s">
        <v>80</v>
      </c>
      <c r="M1500">
        <f t="shared" si="46"/>
        <v>0</v>
      </c>
      <c r="N1500" s="23" t="s">
        <v>11415</v>
      </c>
      <c r="O1500" s="23" t="s">
        <v>6</v>
      </c>
      <c r="P1500" s="23">
        <f t="shared" si="47"/>
        <v>6</v>
      </c>
    </row>
    <row r="1501" spans="1:16" x14ac:dyDescent="0.3">
      <c r="A1501">
        <v>1545</v>
      </c>
      <c r="B1501" t="s">
        <v>4608</v>
      </c>
      <c r="C1501" t="s">
        <v>4609</v>
      </c>
      <c r="D1501" t="s">
        <v>15</v>
      </c>
      <c r="E1501" t="s">
        <v>16</v>
      </c>
      <c r="F1501">
        <v>60</v>
      </c>
      <c r="G1501" t="s">
        <v>4610</v>
      </c>
      <c r="H1501" t="s">
        <v>4611</v>
      </c>
      <c r="I1501" t="s">
        <v>38</v>
      </c>
      <c r="J1501" s="6">
        <v>44807</v>
      </c>
      <c r="K1501">
        <v>73</v>
      </c>
      <c r="L1501" t="s">
        <v>159</v>
      </c>
      <c r="M1501">
        <f t="shared" si="46"/>
        <v>0</v>
      </c>
      <c r="N1501" s="23" t="s">
        <v>11416</v>
      </c>
      <c r="O1501" s="23" t="s">
        <v>3089</v>
      </c>
      <c r="P1501" s="23">
        <f t="shared" si="47"/>
        <v>4</v>
      </c>
    </row>
    <row r="1502" spans="1:16" x14ac:dyDescent="0.3">
      <c r="A1502">
        <v>1546</v>
      </c>
      <c r="B1502" t="s">
        <v>4612</v>
      </c>
      <c r="C1502" t="s">
        <v>516</v>
      </c>
      <c r="D1502" t="s">
        <v>51</v>
      </c>
      <c r="E1502" t="s">
        <v>16</v>
      </c>
      <c r="F1502">
        <v>90</v>
      </c>
      <c r="G1502" t="s">
        <v>4613</v>
      </c>
      <c r="H1502" t="s">
        <v>378</v>
      </c>
      <c r="I1502" t="s">
        <v>146</v>
      </c>
      <c r="J1502" s="6" t="s">
        <v>13875</v>
      </c>
      <c r="K1502">
        <v>29</v>
      </c>
      <c r="L1502" t="s">
        <v>39</v>
      </c>
      <c r="M1502">
        <f t="shared" si="46"/>
        <v>0</v>
      </c>
      <c r="N1502" s="23" t="s">
        <v>3488</v>
      </c>
      <c r="O1502" s="23" t="s">
        <v>10468</v>
      </c>
      <c r="P1502" s="23">
        <f t="shared" si="47"/>
        <v>8</v>
      </c>
    </row>
    <row r="1503" spans="1:16" x14ac:dyDescent="0.3">
      <c r="A1503">
        <v>1547</v>
      </c>
      <c r="B1503" t="s">
        <v>4614</v>
      </c>
      <c r="C1503" t="s">
        <v>4615</v>
      </c>
      <c r="D1503" t="s">
        <v>51</v>
      </c>
      <c r="E1503" t="s">
        <v>16</v>
      </c>
      <c r="F1503">
        <v>90</v>
      </c>
      <c r="G1503" t="s">
        <v>4616</v>
      </c>
      <c r="H1503" t="s">
        <v>2890</v>
      </c>
      <c r="I1503" t="s">
        <v>32</v>
      </c>
      <c r="J1503" s="6">
        <v>44531</v>
      </c>
      <c r="K1503">
        <v>62</v>
      </c>
      <c r="L1503" t="s">
        <v>80</v>
      </c>
      <c r="M1503">
        <f t="shared" si="46"/>
        <v>0</v>
      </c>
      <c r="N1503" s="23" t="s">
        <v>3488</v>
      </c>
      <c r="O1503" s="23" t="s">
        <v>10490</v>
      </c>
      <c r="P1503" s="23">
        <f t="shared" si="47"/>
        <v>4</v>
      </c>
    </row>
    <row r="1504" spans="1:16" x14ac:dyDescent="0.3">
      <c r="A1504">
        <v>1548</v>
      </c>
      <c r="B1504" t="s">
        <v>51</v>
      </c>
      <c r="C1504" t="s">
        <v>66</v>
      </c>
      <c r="D1504" t="s">
        <v>15</v>
      </c>
      <c r="E1504" t="s">
        <v>16</v>
      </c>
      <c r="F1504">
        <v>30</v>
      </c>
      <c r="G1504" t="s">
        <v>4617</v>
      </c>
      <c r="H1504" t="s">
        <v>2341</v>
      </c>
      <c r="I1504" t="s">
        <v>2342</v>
      </c>
      <c r="J1504" s="6" t="s">
        <v>13745</v>
      </c>
      <c r="K1504">
        <v>83</v>
      </c>
      <c r="L1504" t="s">
        <v>54</v>
      </c>
      <c r="M1504">
        <f t="shared" si="46"/>
        <v>0</v>
      </c>
      <c r="N1504" s="23" t="s">
        <v>2153</v>
      </c>
      <c r="O1504" s="23" t="s">
        <v>1665</v>
      </c>
      <c r="P1504" s="23">
        <f t="shared" si="47"/>
        <v>5</v>
      </c>
    </row>
    <row r="1505" spans="1:16" x14ac:dyDescent="0.3">
      <c r="A1505">
        <v>1549</v>
      </c>
      <c r="B1505" t="s">
        <v>4618</v>
      </c>
      <c r="C1505" t="s">
        <v>4619</v>
      </c>
      <c r="D1505" t="s">
        <v>28</v>
      </c>
      <c r="E1505" t="s">
        <v>29</v>
      </c>
      <c r="F1505">
        <v>90</v>
      </c>
      <c r="G1505" t="s">
        <v>4620</v>
      </c>
      <c r="H1505" t="s">
        <v>4621</v>
      </c>
      <c r="I1505" t="s">
        <v>178</v>
      </c>
      <c r="J1505" s="6">
        <v>44143</v>
      </c>
      <c r="K1505">
        <v>80</v>
      </c>
      <c r="L1505" t="s">
        <v>159</v>
      </c>
      <c r="M1505">
        <f t="shared" si="46"/>
        <v>0</v>
      </c>
      <c r="N1505" s="23" t="s">
        <v>11417</v>
      </c>
      <c r="O1505" s="23" t="s">
        <v>6</v>
      </c>
      <c r="P1505" s="23">
        <f t="shared" si="47"/>
        <v>6</v>
      </c>
    </row>
    <row r="1506" spans="1:16" x14ac:dyDescent="0.3">
      <c r="A1506">
        <v>1550</v>
      </c>
      <c r="B1506" t="s">
        <v>4622</v>
      </c>
      <c r="C1506" t="s">
        <v>4623</v>
      </c>
      <c r="D1506" t="s">
        <v>15</v>
      </c>
      <c r="E1506" t="s">
        <v>16</v>
      </c>
      <c r="F1506">
        <v>30</v>
      </c>
      <c r="G1506" t="s">
        <v>4624</v>
      </c>
      <c r="H1506" t="s">
        <v>4214</v>
      </c>
      <c r="I1506" t="s">
        <v>187</v>
      </c>
      <c r="J1506" s="6" t="s">
        <v>13959</v>
      </c>
      <c r="K1506">
        <v>16</v>
      </c>
      <c r="L1506" t="s">
        <v>20</v>
      </c>
      <c r="M1506">
        <f t="shared" si="46"/>
        <v>0</v>
      </c>
      <c r="N1506" s="23" t="s">
        <v>11418</v>
      </c>
      <c r="O1506" s="23" t="s">
        <v>10549</v>
      </c>
      <c r="P1506" s="23">
        <f t="shared" si="47"/>
        <v>3</v>
      </c>
    </row>
    <row r="1507" spans="1:16" x14ac:dyDescent="0.3">
      <c r="A1507">
        <v>1551</v>
      </c>
      <c r="B1507" t="s">
        <v>4625</v>
      </c>
      <c r="C1507" t="s">
        <v>4626</v>
      </c>
      <c r="D1507" t="s">
        <v>41</v>
      </c>
      <c r="E1507" t="s">
        <v>16</v>
      </c>
      <c r="F1507">
        <v>30</v>
      </c>
      <c r="G1507" t="s">
        <v>14517</v>
      </c>
      <c r="H1507" t="s">
        <v>2325</v>
      </c>
      <c r="I1507" t="s">
        <v>173</v>
      </c>
      <c r="J1507" s="6">
        <v>43983</v>
      </c>
      <c r="K1507">
        <v>42</v>
      </c>
      <c r="L1507" t="s">
        <v>101</v>
      </c>
      <c r="M1507">
        <f t="shared" si="46"/>
        <v>0</v>
      </c>
      <c r="N1507" s="23" t="s">
        <v>11419</v>
      </c>
      <c r="O1507" s="23" t="s">
        <v>10417</v>
      </c>
      <c r="P1507" s="23">
        <f t="shared" si="47"/>
        <v>5</v>
      </c>
    </row>
    <row r="1508" spans="1:16" x14ac:dyDescent="0.3">
      <c r="A1508">
        <v>1552</v>
      </c>
      <c r="B1508" t="s">
        <v>4628</v>
      </c>
      <c r="C1508" t="s">
        <v>4629</v>
      </c>
      <c r="D1508" t="s">
        <v>28</v>
      </c>
      <c r="E1508" t="s">
        <v>29</v>
      </c>
      <c r="F1508">
        <v>90</v>
      </c>
      <c r="G1508" t="s">
        <v>4630</v>
      </c>
      <c r="H1508" t="s">
        <v>4631</v>
      </c>
      <c r="I1508" t="s">
        <v>187</v>
      </c>
      <c r="J1508" s="6">
        <v>43989</v>
      </c>
      <c r="K1508">
        <v>34</v>
      </c>
      <c r="L1508" t="s">
        <v>80</v>
      </c>
      <c r="M1508">
        <f t="shared" si="46"/>
        <v>0</v>
      </c>
      <c r="N1508" s="23" t="s">
        <v>11420</v>
      </c>
      <c r="O1508" s="23" t="s">
        <v>10422</v>
      </c>
      <c r="P1508" s="23">
        <f t="shared" si="47"/>
        <v>4</v>
      </c>
    </row>
    <row r="1509" spans="1:16" x14ac:dyDescent="0.3">
      <c r="A1509">
        <v>1553</v>
      </c>
      <c r="B1509" t="s">
        <v>3221</v>
      </c>
      <c r="C1509" t="s">
        <v>4632</v>
      </c>
      <c r="D1509" t="s">
        <v>51</v>
      </c>
      <c r="E1509" t="s">
        <v>16</v>
      </c>
      <c r="F1509">
        <v>60</v>
      </c>
      <c r="G1509" t="s">
        <v>4633</v>
      </c>
      <c r="H1509" t="s">
        <v>3024</v>
      </c>
      <c r="I1509" t="s">
        <v>32</v>
      </c>
      <c r="J1509" s="6" t="s">
        <v>13620</v>
      </c>
      <c r="K1509">
        <v>81</v>
      </c>
      <c r="L1509" t="s">
        <v>33</v>
      </c>
      <c r="M1509">
        <f t="shared" si="46"/>
        <v>0</v>
      </c>
      <c r="N1509" s="23" t="s">
        <v>1232</v>
      </c>
      <c r="O1509" s="23" t="s">
        <v>635</v>
      </c>
      <c r="P1509" s="23">
        <f t="shared" si="47"/>
        <v>8</v>
      </c>
    </row>
    <row r="1510" spans="1:16" x14ac:dyDescent="0.3">
      <c r="A1510">
        <v>1554</v>
      </c>
      <c r="B1510" t="s">
        <v>4634</v>
      </c>
      <c r="C1510" t="s">
        <v>4635</v>
      </c>
      <c r="D1510" t="s">
        <v>51</v>
      </c>
      <c r="E1510" t="s">
        <v>16</v>
      </c>
      <c r="F1510">
        <v>90</v>
      </c>
      <c r="G1510" t="s">
        <v>4636</v>
      </c>
      <c r="H1510" t="s">
        <v>3932</v>
      </c>
      <c r="I1510" t="s">
        <v>32</v>
      </c>
      <c r="J1510" s="6" t="s">
        <v>14047</v>
      </c>
      <c r="K1510">
        <v>23</v>
      </c>
      <c r="L1510" t="s">
        <v>70</v>
      </c>
      <c r="M1510">
        <f t="shared" si="46"/>
        <v>0</v>
      </c>
      <c r="N1510" s="23" t="s">
        <v>11421</v>
      </c>
      <c r="O1510" s="23" t="s">
        <v>10438</v>
      </c>
      <c r="P1510" s="23">
        <f t="shared" si="47"/>
        <v>5</v>
      </c>
    </row>
    <row r="1511" spans="1:16" x14ac:dyDescent="0.3">
      <c r="A1511">
        <v>1555</v>
      </c>
      <c r="B1511" t="s">
        <v>3597</v>
      </c>
      <c r="C1511" t="s">
        <v>4637</v>
      </c>
      <c r="D1511" t="s">
        <v>28</v>
      </c>
      <c r="E1511" t="s">
        <v>29</v>
      </c>
      <c r="F1511">
        <v>90</v>
      </c>
      <c r="G1511" t="s">
        <v>4638</v>
      </c>
      <c r="H1511" t="s">
        <v>172</v>
      </c>
      <c r="I1511" t="s">
        <v>173</v>
      </c>
      <c r="J1511" s="6">
        <v>44266</v>
      </c>
      <c r="K1511">
        <v>55</v>
      </c>
      <c r="L1511" t="s">
        <v>80</v>
      </c>
      <c r="M1511">
        <f t="shared" si="46"/>
        <v>0</v>
      </c>
      <c r="N1511" s="23" t="s">
        <v>11422</v>
      </c>
      <c r="O1511" s="23" t="s">
        <v>6</v>
      </c>
      <c r="P1511" s="23">
        <f t="shared" si="47"/>
        <v>6</v>
      </c>
    </row>
    <row r="1512" spans="1:16" x14ac:dyDescent="0.3">
      <c r="A1512">
        <v>1556</v>
      </c>
      <c r="B1512" t="s">
        <v>4639</v>
      </c>
      <c r="C1512" t="s">
        <v>4640</v>
      </c>
      <c r="D1512" t="s">
        <v>51</v>
      </c>
      <c r="E1512" t="s">
        <v>16</v>
      </c>
      <c r="F1512">
        <v>30</v>
      </c>
      <c r="G1512" t="s">
        <v>4641</v>
      </c>
      <c r="H1512" t="s">
        <v>3437</v>
      </c>
      <c r="I1512" t="s">
        <v>100</v>
      </c>
      <c r="J1512" s="6" t="s">
        <v>13961</v>
      </c>
      <c r="K1512">
        <v>32</v>
      </c>
      <c r="L1512" t="s">
        <v>70</v>
      </c>
      <c r="M1512">
        <f t="shared" si="46"/>
        <v>0</v>
      </c>
      <c r="N1512" s="23" t="s">
        <v>9757</v>
      </c>
      <c r="O1512" s="23" t="s">
        <v>1021</v>
      </c>
      <c r="P1512" s="23">
        <f t="shared" si="47"/>
        <v>6</v>
      </c>
    </row>
    <row r="1513" spans="1:16" x14ac:dyDescent="0.3">
      <c r="A1513">
        <v>1557</v>
      </c>
      <c r="B1513" t="s">
        <v>4642</v>
      </c>
      <c r="C1513" t="s">
        <v>3900</v>
      </c>
      <c r="D1513" t="s">
        <v>51</v>
      </c>
      <c r="E1513" t="s">
        <v>16</v>
      </c>
      <c r="F1513">
        <v>60</v>
      </c>
      <c r="G1513" t="s">
        <v>4643</v>
      </c>
      <c r="H1513" t="s">
        <v>4389</v>
      </c>
      <c r="I1513" t="s">
        <v>32</v>
      </c>
      <c r="J1513" s="6" t="s">
        <v>13973</v>
      </c>
      <c r="K1513">
        <v>40</v>
      </c>
      <c r="L1513" t="s">
        <v>159</v>
      </c>
      <c r="M1513">
        <f t="shared" si="46"/>
        <v>0</v>
      </c>
      <c r="N1513" s="23" t="s">
        <v>9757</v>
      </c>
      <c r="O1513" s="23" t="s">
        <v>11097</v>
      </c>
      <c r="P1513" s="23">
        <f t="shared" si="47"/>
        <v>5</v>
      </c>
    </row>
    <row r="1514" spans="1:16" x14ac:dyDescent="0.3">
      <c r="A1514">
        <v>1558</v>
      </c>
      <c r="B1514" t="s">
        <v>785</v>
      </c>
      <c r="C1514" t="s">
        <v>4644</v>
      </c>
      <c r="D1514" t="s">
        <v>28</v>
      </c>
      <c r="E1514" t="s">
        <v>29</v>
      </c>
      <c r="F1514">
        <v>90</v>
      </c>
      <c r="G1514" t="s">
        <v>4645</v>
      </c>
      <c r="H1514" t="s">
        <v>1647</v>
      </c>
      <c r="I1514" t="s">
        <v>554</v>
      </c>
      <c r="J1514" s="6" t="s">
        <v>13931</v>
      </c>
      <c r="K1514">
        <v>75</v>
      </c>
      <c r="L1514" t="s">
        <v>64</v>
      </c>
      <c r="M1514">
        <f t="shared" si="46"/>
        <v>0</v>
      </c>
      <c r="N1514" s="23" t="s">
        <v>9757</v>
      </c>
      <c r="O1514" s="23" t="s">
        <v>10438</v>
      </c>
      <c r="P1514" s="23">
        <f t="shared" si="47"/>
        <v>5</v>
      </c>
    </row>
    <row r="1515" spans="1:16" x14ac:dyDescent="0.3">
      <c r="A1515">
        <v>1559</v>
      </c>
      <c r="B1515" t="s">
        <v>3050</v>
      </c>
      <c r="C1515" t="s">
        <v>4422</v>
      </c>
      <c r="D1515" t="s">
        <v>28</v>
      </c>
      <c r="E1515" t="s">
        <v>29</v>
      </c>
      <c r="F1515">
        <v>30</v>
      </c>
      <c r="G1515" t="s">
        <v>4646</v>
      </c>
      <c r="H1515" t="s">
        <v>1987</v>
      </c>
      <c r="I1515" t="s">
        <v>19</v>
      </c>
      <c r="J1515" s="6">
        <v>44147</v>
      </c>
      <c r="K1515">
        <v>71</v>
      </c>
      <c r="L1515" t="s">
        <v>80</v>
      </c>
      <c r="M1515">
        <f t="shared" si="46"/>
        <v>0</v>
      </c>
      <c r="N1515" s="23" t="s">
        <v>9757</v>
      </c>
      <c r="O1515" s="23" t="s">
        <v>10549</v>
      </c>
      <c r="P1515" s="23">
        <f t="shared" si="47"/>
        <v>3</v>
      </c>
    </row>
    <row r="1516" spans="1:16" x14ac:dyDescent="0.3">
      <c r="A1516">
        <v>1560</v>
      </c>
      <c r="B1516" t="s">
        <v>4647</v>
      </c>
      <c r="C1516" t="s">
        <v>4481</v>
      </c>
      <c r="D1516" t="s">
        <v>28</v>
      </c>
      <c r="E1516" t="s">
        <v>29</v>
      </c>
      <c r="F1516">
        <v>30</v>
      </c>
      <c r="G1516" t="s">
        <v>4648</v>
      </c>
      <c r="H1516" t="s">
        <v>3274</v>
      </c>
      <c r="I1516" t="s">
        <v>32</v>
      </c>
      <c r="J1516" s="6">
        <v>44660</v>
      </c>
      <c r="K1516">
        <v>57</v>
      </c>
      <c r="L1516" t="s">
        <v>39</v>
      </c>
      <c r="M1516">
        <f t="shared" si="46"/>
        <v>0</v>
      </c>
      <c r="N1516" s="23" t="s">
        <v>11423</v>
      </c>
      <c r="O1516" s="23" t="s">
        <v>10436</v>
      </c>
      <c r="P1516" s="23">
        <f t="shared" si="47"/>
        <v>8</v>
      </c>
    </row>
    <row r="1517" spans="1:16" x14ac:dyDescent="0.3">
      <c r="A1517">
        <v>1561</v>
      </c>
      <c r="B1517" t="s">
        <v>4649</v>
      </c>
      <c r="C1517" t="s">
        <v>2385</v>
      </c>
      <c r="D1517" t="s">
        <v>28</v>
      </c>
      <c r="E1517" t="s">
        <v>29</v>
      </c>
      <c r="F1517">
        <v>60</v>
      </c>
      <c r="G1517" t="s">
        <v>4650</v>
      </c>
      <c r="H1517" t="s">
        <v>4651</v>
      </c>
      <c r="I1517" t="s">
        <v>32</v>
      </c>
      <c r="J1517" s="6" t="s">
        <v>13859</v>
      </c>
      <c r="K1517">
        <v>39</v>
      </c>
      <c r="L1517" t="s">
        <v>80</v>
      </c>
      <c r="M1517">
        <f t="shared" si="46"/>
        <v>0</v>
      </c>
      <c r="N1517" s="23" t="s">
        <v>11424</v>
      </c>
      <c r="O1517" s="23" t="s">
        <v>6</v>
      </c>
      <c r="P1517" s="23">
        <f t="shared" si="47"/>
        <v>6</v>
      </c>
    </row>
    <row r="1518" spans="1:16" x14ac:dyDescent="0.3">
      <c r="A1518">
        <v>1562</v>
      </c>
      <c r="B1518" t="s">
        <v>4652</v>
      </c>
      <c r="C1518" t="s">
        <v>4653</v>
      </c>
      <c r="D1518" t="s">
        <v>28</v>
      </c>
      <c r="E1518" t="s">
        <v>29</v>
      </c>
      <c r="F1518">
        <v>90</v>
      </c>
      <c r="G1518" t="s">
        <v>4654</v>
      </c>
      <c r="H1518" t="s">
        <v>4655</v>
      </c>
      <c r="I1518" t="s">
        <v>32</v>
      </c>
      <c r="J1518" s="6">
        <v>44175</v>
      </c>
      <c r="K1518">
        <v>46</v>
      </c>
      <c r="L1518" t="s">
        <v>39</v>
      </c>
      <c r="M1518">
        <f t="shared" si="46"/>
        <v>0</v>
      </c>
      <c r="N1518" s="23" t="s">
        <v>5714</v>
      </c>
      <c r="O1518" s="23" t="s">
        <v>10453</v>
      </c>
      <c r="P1518" s="23">
        <f t="shared" si="47"/>
        <v>7</v>
      </c>
    </row>
    <row r="1519" spans="1:16" x14ac:dyDescent="0.3">
      <c r="A1519">
        <v>1563</v>
      </c>
      <c r="B1519" t="s">
        <v>4656</v>
      </c>
      <c r="C1519" t="s">
        <v>3469</v>
      </c>
      <c r="D1519" t="s">
        <v>15</v>
      </c>
      <c r="E1519" t="s">
        <v>16</v>
      </c>
      <c r="F1519">
        <v>90</v>
      </c>
      <c r="G1519" t="s">
        <v>4657</v>
      </c>
      <c r="H1519" t="s">
        <v>1690</v>
      </c>
      <c r="I1519" t="s">
        <v>208</v>
      </c>
      <c r="J1519" s="6" t="s">
        <v>13865</v>
      </c>
      <c r="K1519">
        <v>19</v>
      </c>
      <c r="L1519" t="s">
        <v>54</v>
      </c>
      <c r="M1519">
        <f t="shared" si="46"/>
        <v>0</v>
      </c>
      <c r="N1519" s="23" t="s">
        <v>11425</v>
      </c>
      <c r="O1519" s="23" t="s">
        <v>10549</v>
      </c>
      <c r="P1519" s="23">
        <f t="shared" si="47"/>
        <v>3</v>
      </c>
    </row>
    <row r="1520" spans="1:16" x14ac:dyDescent="0.3">
      <c r="A1520">
        <v>1564</v>
      </c>
      <c r="B1520" t="s">
        <v>4658</v>
      </c>
      <c r="C1520" t="s">
        <v>788</v>
      </c>
      <c r="D1520" t="s">
        <v>15</v>
      </c>
      <c r="E1520" t="s">
        <v>16</v>
      </c>
      <c r="F1520">
        <v>30</v>
      </c>
      <c r="G1520" t="s">
        <v>4659</v>
      </c>
      <c r="H1520" t="s">
        <v>429</v>
      </c>
      <c r="I1520" t="s">
        <v>32</v>
      </c>
      <c r="J1520" s="6">
        <v>44051</v>
      </c>
      <c r="K1520">
        <v>69</v>
      </c>
      <c r="L1520" t="s">
        <v>20</v>
      </c>
      <c r="M1520">
        <f t="shared" si="46"/>
        <v>0</v>
      </c>
      <c r="N1520" s="23" t="s">
        <v>7412</v>
      </c>
      <c r="O1520" s="23" t="s">
        <v>10417</v>
      </c>
      <c r="P1520" s="23">
        <f t="shared" si="47"/>
        <v>5</v>
      </c>
    </row>
    <row r="1521" spans="1:16" x14ac:dyDescent="0.3">
      <c r="A1521">
        <v>1565</v>
      </c>
      <c r="B1521" t="s">
        <v>4660</v>
      </c>
      <c r="C1521" t="s">
        <v>4425</v>
      </c>
      <c r="D1521" t="s">
        <v>51</v>
      </c>
      <c r="E1521" t="s">
        <v>16</v>
      </c>
      <c r="F1521">
        <v>30</v>
      </c>
      <c r="G1521" t="s">
        <v>4661</v>
      </c>
      <c r="H1521" t="s">
        <v>4662</v>
      </c>
      <c r="I1521" t="s">
        <v>32</v>
      </c>
      <c r="J1521" s="6">
        <v>44166</v>
      </c>
      <c r="K1521">
        <v>50</v>
      </c>
      <c r="L1521" t="s">
        <v>33</v>
      </c>
      <c r="M1521">
        <f t="shared" si="46"/>
        <v>0</v>
      </c>
      <c r="N1521" s="23" t="s">
        <v>7412</v>
      </c>
      <c r="O1521" s="23" t="s">
        <v>6</v>
      </c>
      <c r="P1521" s="23">
        <f t="shared" si="47"/>
        <v>6</v>
      </c>
    </row>
    <row r="1522" spans="1:16" x14ac:dyDescent="0.3">
      <c r="A1522">
        <v>1566</v>
      </c>
      <c r="B1522" t="s">
        <v>4663</v>
      </c>
      <c r="C1522" t="s">
        <v>4664</v>
      </c>
      <c r="D1522" t="s">
        <v>28</v>
      </c>
      <c r="E1522" t="s">
        <v>29</v>
      </c>
      <c r="F1522">
        <v>90</v>
      </c>
      <c r="G1522" t="s">
        <v>4665</v>
      </c>
      <c r="H1522" t="s">
        <v>4074</v>
      </c>
      <c r="I1522" t="s">
        <v>19</v>
      </c>
      <c r="J1522" s="6">
        <v>44116</v>
      </c>
      <c r="K1522">
        <v>15</v>
      </c>
      <c r="L1522" t="s">
        <v>20</v>
      </c>
      <c r="M1522">
        <f t="shared" si="46"/>
        <v>0</v>
      </c>
      <c r="N1522" s="23" t="s">
        <v>11426</v>
      </c>
      <c r="O1522" s="23" t="s">
        <v>7780</v>
      </c>
      <c r="P1522" s="23">
        <f t="shared" si="47"/>
        <v>5</v>
      </c>
    </row>
    <row r="1523" spans="1:16" x14ac:dyDescent="0.3">
      <c r="A1523">
        <v>1567</v>
      </c>
      <c r="B1523" t="s">
        <v>3871</v>
      </c>
      <c r="C1523" t="s">
        <v>4473</v>
      </c>
      <c r="D1523" t="s">
        <v>28</v>
      </c>
      <c r="E1523" t="s">
        <v>29</v>
      </c>
      <c r="F1523">
        <v>60</v>
      </c>
      <c r="G1523" t="s">
        <v>4666</v>
      </c>
      <c r="H1523" t="s">
        <v>4667</v>
      </c>
      <c r="I1523" t="s">
        <v>4668</v>
      </c>
      <c r="J1523" s="6">
        <v>44565</v>
      </c>
      <c r="K1523">
        <v>48</v>
      </c>
      <c r="L1523" t="s">
        <v>64</v>
      </c>
      <c r="M1523">
        <f t="shared" si="46"/>
        <v>0</v>
      </c>
      <c r="N1523" s="23" t="s">
        <v>11427</v>
      </c>
      <c r="O1523" s="23" t="s">
        <v>1665</v>
      </c>
      <c r="P1523" s="23">
        <f t="shared" si="47"/>
        <v>5</v>
      </c>
    </row>
    <row r="1524" spans="1:16" x14ac:dyDescent="0.3">
      <c r="A1524">
        <v>1568</v>
      </c>
      <c r="B1524" t="s">
        <v>2938</v>
      </c>
      <c r="C1524" t="s">
        <v>3748</v>
      </c>
      <c r="D1524" t="s">
        <v>51</v>
      </c>
      <c r="E1524" t="s">
        <v>16</v>
      </c>
      <c r="F1524">
        <v>30</v>
      </c>
      <c r="G1524" t="s">
        <v>4666</v>
      </c>
      <c r="H1524" t="s">
        <v>4669</v>
      </c>
      <c r="I1524" t="s">
        <v>187</v>
      </c>
      <c r="J1524" s="6" t="s">
        <v>13745</v>
      </c>
      <c r="K1524">
        <v>47</v>
      </c>
      <c r="L1524" t="s">
        <v>159</v>
      </c>
      <c r="M1524">
        <f t="shared" si="46"/>
        <v>0</v>
      </c>
      <c r="N1524" s="23" t="s">
        <v>11427</v>
      </c>
      <c r="O1524" s="23" t="s">
        <v>1665</v>
      </c>
      <c r="P1524" s="23">
        <f t="shared" si="47"/>
        <v>5</v>
      </c>
    </row>
    <row r="1525" spans="1:16" x14ac:dyDescent="0.3">
      <c r="A1525">
        <v>1569</v>
      </c>
      <c r="B1525" t="s">
        <v>4670</v>
      </c>
      <c r="C1525" t="s">
        <v>4671</v>
      </c>
      <c r="D1525" t="s">
        <v>28</v>
      </c>
      <c r="E1525" t="s">
        <v>29</v>
      </c>
      <c r="F1525">
        <v>90</v>
      </c>
      <c r="G1525" t="s">
        <v>4672</v>
      </c>
      <c r="H1525" t="s">
        <v>4673</v>
      </c>
      <c r="I1525" t="s">
        <v>294</v>
      </c>
      <c r="J1525" s="6" t="s">
        <v>14025</v>
      </c>
      <c r="K1525">
        <v>58</v>
      </c>
      <c r="L1525" t="s">
        <v>20</v>
      </c>
      <c r="M1525">
        <f t="shared" si="46"/>
        <v>0</v>
      </c>
      <c r="N1525" s="23" t="s">
        <v>11427</v>
      </c>
      <c r="O1525" s="23" t="s">
        <v>10490</v>
      </c>
      <c r="P1525" s="23">
        <f t="shared" si="47"/>
        <v>4</v>
      </c>
    </row>
    <row r="1526" spans="1:16" x14ac:dyDescent="0.3">
      <c r="A1526">
        <v>1570</v>
      </c>
      <c r="B1526" t="s">
        <v>484</v>
      </c>
      <c r="C1526" t="s">
        <v>718</v>
      </c>
      <c r="D1526" t="s">
        <v>15</v>
      </c>
      <c r="E1526" t="s">
        <v>16</v>
      </c>
      <c r="F1526">
        <v>60</v>
      </c>
      <c r="G1526" t="s">
        <v>4674</v>
      </c>
      <c r="H1526" t="s">
        <v>4675</v>
      </c>
      <c r="I1526" t="s">
        <v>178</v>
      </c>
      <c r="J1526" s="6" t="s">
        <v>14115</v>
      </c>
      <c r="K1526">
        <v>28</v>
      </c>
      <c r="L1526" t="s">
        <v>39</v>
      </c>
      <c r="M1526">
        <f t="shared" si="46"/>
        <v>0</v>
      </c>
      <c r="N1526" s="23" t="s">
        <v>4674</v>
      </c>
      <c r="O1526" s="23"/>
      <c r="P1526" s="23">
        <f t="shared" si="47"/>
        <v>0</v>
      </c>
    </row>
    <row r="1527" spans="1:16" x14ac:dyDescent="0.3">
      <c r="A1527">
        <v>1571</v>
      </c>
      <c r="B1527" t="s">
        <v>4676</v>
      </c>
      <c r="C1527" t="s">
        <v>131</v>
      </c>
      <c r="D1527" t="s">
        <v>51</v>
      </c>
      <c r="E1527" t="s">
        <v>16</v>
      </c>
      <c r="F1527">
        <v>60</v>
      </c>
      <c r="G1527" t="s">
        <v>4677</v>
      </c>
      <c r="H1527" t="s">
        <v>4678</v>
      </c>
      <c r="I1527" t="s">
        <v>886</v>
      </c>
      <c r="J1527" s="6" t="s">
        <v>14116</v>
      </c>
      <c r="K1527">
        <v>79</v>
      </c>
      <c r="L1527" t="s">
        <v>64</v>
      </c>
      <c r="M1527">
        <f t="shared" si="46"/>
        <v>0</v>
      </c>
      <c r="N1527" s="23" t="s">
        <v>11428</v>
      </c>
      <c r="O1527" s="23" t="s">
        <v>10436</v>
      </c>
      <c r="P1527" s="23">
        <f t="shared" si="47"/>
        <v>8</v>
      </c>
    </row>
    <row r="1528" spans="1:16" x14ac:dyDescent="0.3">
      <c r="A1528">
        <v>1572</v>
      </c>
      <c r="B1528" t="s">
        <v>2424</v>
      </c>
      <c r="C1528" t="s">
        <v>4679</v>
      </c>
      <c r="D1528" t="s">
        <v>28</v>
      </c>
      <c r="E1528" t="s">
        <v>29</v>
      </c>
      <c r="F1528">
        <v>90</v>
      </c>
      <c r="G1528" t="s">
        <v>4677</v>
      </c>
      <c r="H1528" t="s">
        <v>3678</v>
      </c>
      <c r="I1528" t="s">
        <v>32</v>
      </c>
      <c r="J1528" s="6" t="s">
        <v>14036</v>
      </c>
      <c r="K1528">
        <v>79</v>
      </c>
      <c r="L1528" t="s">
        <v>33</v>
      </c>
      <c r="M1528">
        <f t="shared" si="46"/>
        <v>0</v>
      </c>
      <c r="N1528" s="23" t="s">
        <v>11428</v>
      </c>
      <c r="O1528" s="23" t="s">
        <v>10436</v>
      </c>
      <c r="P1528" s="23">
        <f t="shared" si="47"/>
        <v>8</v>
      </c>
    </row>
    <row r="1529" spans="1:16" x14ac:dyDescent="0.3">
      <c r="A1529">
        <v>1573</v>
      </c>
      <c r="B1529" t="s">
        <v>4680</v>
      </c>
      <c r="C1529" t="s">
        <v>4681</v>
      </c>
      <c r="D1529" t="s">
        <v>15</v>
      </c>
      <c r="E1529" t="s">
        <v>16</v>
      </c>
      <c r="F1529">
        <v>30</v>
      </c>
      <c r="G1529" t="s">
        <v>4682</v>
      </c>
      <c r="H1529" t="s">
        <v>4683</v>
      </c>
      <c r="I1529" t="s">
        <v>178</v>
      </c>
      <c r="J1529" s="6" t="s">
        <v>14117</v>
      </c>
      <c r="K1529">
        <v>55</v>
      </c>
      <c r="L1529" t="s">
        <v>39</v>
      </c>
      <c r="M1529">
        <f t="shared" si="46"/>
        <v>0</v>
      </c>
      <c r="N1529" s="23" t="s">
        <v>11429</v>
      </c>
      <c r="O1529" s="23" t="s">
        <v>3089</v>
      </c>
      <c r="P1529" s="23">
        <f t="shared" si="47"/>
        <v>4</v>
      </c>
    </row>
    <row r="1530" spans="1:16" x14ac:dyDescent="0.3">
      <c r="A1530">
        <v>1574</v>
      </c>
      <c r="B1530" t="s">
        <v>397</v>
      </c>
      <c r="C1530" t="s">
        <v>4684</v>
      </c>
      <c r="D1530" t="s">
        <v>41</v>
      </c>
      <c r="E1530" t="s">
        <v>16</v>
      </c>
      <c r="F1530">
        <v>90</v>
      </c>
      <c r="G1530" t="s">
        <v>13527</v>
      </c>
      <c r="H1530" t="s">
        <v>3666</v>
      </c>
      <c r="I1530" t="s">
        <v>1483</v>
      </c>
      <c r="J1530" s="6" t="s">
        <v>14118</v>
      </c>
      <c r="K1530">
        <v>4</v>
      </c>
      <c r="L1530" t="s">
        <v>45</v>
      </c>
      <c r="M1530">
        <f t="shared" si="46"/>
        <v>0</v>
      </c>
      <c r="N1530" s="23" t="s">
        <v>11430</v>
      </c>
      <c r="O1530" s="23" t="s">
        <v>10506</v>
      </c>
      <c r="P1530" s="23">
        <f t="shared" si="47"/>
        <v>2</v>
      </c>
    </row>
    <row r="1531" spans="1:16" x14ac:dyDescent="0.3">
      <c r="A1531">
        <v>1575</v>
      </c>
      <c r="B1531" t="s">
        <v>4686</v>
      </c>
      <c r="C1531" t="s">
        <v>1857</v>
      </c>
      <c r="D1531" t="s">
        <v>51</v>
      </c>
      <c r="E1531" t="s">
        <v>16</v>
      </c>
      <c r="F1531">
        <v>90</v>
      </c>
      <c r="G1531" t="s">
        <v>4687</v>
      </c>
      <c r="H1531" t="s">
        <v>2008</v>
      </c>
      <c r="I1531" t="s">
        <v>129</v>
      </c>
      <c r="J1531" s="6" t="s">
        <v>13717</v>
      </c>
      <c r="K1531">
        <v>80</v>
      </c>
      <c r="L1531" t="s">
        <v>45</v>
      </c>
      <c r="M1531">
        <f t="shared" si="46"/>
        <v>0</v>
      </c>
      <c r="N1531" s="23" t="s">
        <v>11431</v>
      </c>
      <c r="O1531" s="23" t="s">
        <v>10453</v>
      </c>
      <c r="P1531" s="23">
        <f t="shared" si="47"/>
        <v>7</v>
      </c>
    </row>
    <row r="1532" spans="1:16" x14ac:dyDescent="0.3">
      <c r="A1532">
        <v>1576</v>
      </c>
      <c r="B1532" t="s">
        <v>4688</v>
      </c>
      <c r="C1532" t="s">
        <v>368</v>
      </c>
      <c r="D1532" t="s">
        <v>15</v>
      </c>
      <c r="E1532" t="s">
        <v>16</v>
      </c>
      <c r="F1532">
        <v>60</v>
      </c>
      <c r="G1532" t="s">
        <v>4689</v>
      </c>
      <c r="H1532" t="s">
        <v>3288</v>
      </c>
      <c r="I1532" t="s">
        <v>32</v>
      </c>
      <c r="J1532" s="6" t="s">
        <v>13843</v>
      </c>
      <c r="K1532">
        <v>17</v>
      </c>
      <c r="L1532" t="s">
        <v>20</v>
      </c>
      <c r="M1532">
        <f t="shared" si="46"/>
        <v>0</v>
      </c>
      <c r="N1532" s="23" t="s">
        <v>11432</v>
      </c>
      <c r="O1532" s="23" t="s">
        <v>1665</v>
      </c>
      <c r="P1532" s="23">
        <f t="shared" si="47"/>
        <v>5</v>
      </c>
    </row>
    <row r="1533" spans="1:16" x14ac:dyDescent="0.3">
      <c r="A1533">
        <v>1577</v>
      </c>
      <c r="B1533" t="s">
        <v>4690</v>
      </c>
      <c r="C1533" t="s">
        <v>1766</v>
      </c>
      <c r="D1533" t="s">
        <v>28</v>
      </c>
      <c r="E1533" t="s">
        <v>29</v>
      </c>
      <c r="F1533">
        <v>30</v>
      </c>
      <c r="G1533" t="s">
        <v>4691</v>
      </c>
      <c r="H1533" t="s">
        <v>4272</v>
      </c>
      <c r="I1533" t="s">
        <v>1652</v>
      </c>
      <c r="J1533" s="6">
        <v>44785</v>
      </c>
      <c r="K1533">
        <v>17</v>
      </c>
      <c r="L1533" t="s">
        <v>159</v>
      </c>
      <c r="M1533">
        <f t="shared" si="46"/>
        <v>0</v>
      </c>
      <c r="N1533" s="23" t="s">
        <v>11433</v>
      </c>
      <c r="O1533" s="23" t="s">
        <v>10422</v>
      </c>
      <c r="P1533" s="23">
        <f t="shared" si="47"/>
        <v>4</v>
      </c>
    </row>
    <row r="1534" spans="1:16" x14ac:dyDescent="0.3">
      <c r="A1534">
        <v>1578</v>
      </c>
      <c r="B1534" t="s">
        <v>1281</v>
      </c>
      <c r="C1534" t="s">
        <v>3927</v>
      </c>
      <c r="D1534" t="s">
        <v>15</v>
      </c>
      <c r="E1534" t="s">
        <v>16</v>
      </c>
      <c r="F1534">
        <v>90</v>
      </c>
      <c r="G1534" t="s">
        <v>14518</v>
      </c>
      <c r="H1534" t="s">
        <v>114</v>
      </c>
      <c r="I1534" t="s">
        <v>38</v>
      </c>
      <c r="J1534" s="6">
        <v>44105</v>
      </c>
      <c r="K1534">
        <v>49</v>
      </c>
      <c r="L1534" t="s">
        <v>39</v>
      </c>
      <c r="M1534">
        <f t="shared" si="46"/>
        <v>0</v>
      </c>
      <c r="N1534" s="23" t="s">
        <v>11434</v>
      </c>
      <c r="O1534" s="23" t="s">
        <v>10449</v>
      </c>
      <c r="P1534" s="23">
        <f t="shared" si="47"/>
        <v>7</v>
      </c>
    </row>
    <row r="1535" spans="1:16" x14ac:dyDescent="0.3">
      <c r="A1535">
        <v>1579</v>
      </c>
      <c r="B1535" t="s">
        <v>4693</v>
      </c>
      <c r="C1535" t="s">
        <v>1979</v>
      </c>
      <c r="D1535" t="s">
        <v>15</v>
      </c>
      <c r="E1535" t="s">
        <v>16</v>
      </c>
      <c r="F1535">
        <v>60</v>
      </c>
      <c r="G1535" t="s">
        <v>14518</v>
      </c>
      <c r="H1535" t="s">
        <v>1299</v>
      </c>
      <c r="I1535" t="s">
        <v>1199</v>
      </c>
      <c r="J1535" s="6">
        <v>44328</v>
      </c>
      <c r="K1535">
        <v>62</v>
      </c>
      <c r="L1535" t="s">
        <v>54</v>
      </c>
      <c r="M1535">
        <f t="shared" si="46"/>
        <v>0</v>
      </c>
      <c r="N1535" s="23" t="s">
        <v>11434</v>
      </c>
      <c r="O1535" s="23" t="s">
        <v>10449</v>
      </c>
      <c r="P1535" s="23">
        <f t="shared" si="47"/>
        <v>7</v>
      </c>
    </row>
    <row r="1536" spans="1:16" x14ac:dyDescent="0.3">
      <c r="A1536">
        <v>1580</v>
      </c>
      <c r="B1536" t="s">
        <v>4694</v>
      </c>
      <c r="C1536" t="s">
        <v>4695</v>
      </c>
      <c r="D1536" t="s">
        <v>41</v>
      </c>
      <c r="E1536" t="s">
        <v>16</v>
      </c>
      <c r="F1536">
        <v>30</v>
      </c>
      <c r="G1536" t="s">
        <v>4696</v>
      </c>
      <c r="H1536" t="s">
        <v>1256</v>
      </c>
      <c r="I1536" t="s">
        <v>32</v>
      </c>
      <c r="J1536" s="6" t="s">
        <v>14086</v>
      </c>
      <c r="K1536">
        <v>11</v>
      </c>
      <c r="L1536" t="s">
        <v>33</v>
      </c>
      <c r="M1536">
        <f t="shared" si="46"/>
        <v>0</v>
      </c>
      <c r="N1536" s="23" t="s">
        <v>11435</v>
      </c>
      <c r="O1536" s="23" t="s">
        <v>6</v>
      </c>
      <c r="P1536" s="23">
        <f t="shared" si="47"/>
        <v>6</v>
      </c>
    </row>
    <row r="1537" spans="1:16" x14ac:dyDescent="0.3">
      <c r="A1537">
        <v>1581</v>
      </c>
      <c r="B1537" t="s">
        <v>4697</v>
      </c>
      <c r="C1537" t="s">
        <v>1698</v>
      </c>
      <c r="D1537" t="s">
        <v>28</v>
      </c>
      <c r="E1537" t="s">
        <v>29</v>
      </c>
      <c r="F1537">
        <v>60</v>
      </c>
      <c r="G1537" t="s">
        <v>4698</v>
      </c>
      <c r="H1537" t="s">
        <v>4699</v>
      </c>
      <c r="I1537" t="s">
        <v>32</v>
      </c>
      <c r="J1537" s="6" t="s">
        <v>14119</v>
      </c>
      <c r="K1537">
        <v>25</v>
      </c>
      <c r="L1537" t="s">
        <v>45</v>
      </c>
      <c r="M1537">
        <f t="shared" si="46"/>
        <v>0</v>
      </c>
      <c r="N1537" s="23" t="s">
        <v>11436</v>
      </c>
      <c r="O1537" s="23" t="s">
        <v>10660</v>
      </c>
      <c r="P1537" s="23">
        <f t="shared" si="47"/>
        <v>4</v>
      </c>
    </row>
    <row r="1538" spans="1:16" x14ac:dyDescent="0.3">
      <c r="A1538">
        <v>1582</v>
      </c>
      <c r="B1538" t="s">
        <v>862</v>
      </c>
      <c r="C1538" t="s">
        <v>728</v>
      </c>
      <c r="D1538" t="s">
        <v>15</v>
      </c>
      <c r="E1538" t="s">
        <v>16</v>
      </c>
      <c r="F1538">
        <v>60</v>
      </c>
      <c r="G1538" t="s">
        <v>4700</v>
      </c>
      <c r="H1538" t="s">
        <v>1366</v>
      </c>
      <c r="I1538" t="s">
        <v>1367</v>
      </c>
      <c r="J1538" s="6" t="s">
        <v>14107</v>
      </c>
      <c r="K1538">
        <v>29</v>
      </c>
      <c r="L1538" t="s">
        <v>80</v>
      </c>
      <c r="M1538">
        <f t="shared" ref="M1538:M1601" si="48">COUNTBLANK(A1538:L1538)</f>
        <v>0</v>
      </c>
      <c r="N1538" s="23" t="s">
        <v>11437</v>
      </c>
      <c r="O1538" s="23" t="s">
        <v>10438</v>
      </c>
      <c r="P1538" s="23">
        <f t="shared" ref="P1538:P1601" si="49">LEN(O1538)</f>
        <v>5</v>
      </c>
    </row>
    <row r="1539" spans="1:16" x14ac:dyDescent="0.3">
      <c r="A1539">
        <v>1583</v>
      </c>
      <c r="B1539" t="s">
        <v>4701</v>
      </c>
      <c r="C1539" t="s">
        <v>732</v>
      </c>
      <c r="D1539" t="s">
        <v>41</v>
      </c>
      <c r="E1539" t="s">
        <v>16</v>
      </c>
      <c r="F1539">
        <v>60</v>
      </c>
      <c r="G1539" t="s">
        <v>4702</v>
      </c>
      <c r="H1539" t="s">
        <v>3531</v>
      </c>
      <c r="I1539" t="s">
        <v>32</v>
      </c>
      <c r="J1539" s="6" t="s">
        <v>13894</v>
      </c>
      <c r="K1539">
        <v>60</v>
      </c>
      <c r="L1539" t="s">
        <v>54</v>
      </c>
      <c r="M1539">
        <f t="shared" si="48"/>
        <v>0</v>
      </c>
      <c r="N1539" s="23" t="s">
        <v>3179</v>
      </c>
      <c r="O1539" s="23" t="s">
        <v>10453</v>
      </c>
      <c r="P1539" s="23">
        <f t="shared" si="49"/>
        <v>7</v>
      </c>
    </row>
    <row r="1540" spans="1:16" x14ac:dyDescent="0.3">
      <c r="A1540">
        <v>1584</v>
      </c>
      <c r="B1540" t="s">
        <v>4703</v>
      </c>
      <c r="C1540" t="s">
        <v>3426</v>
      </c>
      <c r="D1540" t="s">
        <v>28</v>
      </c>
      <c r="E1540" t="s">
        <v>29</v>
      </c>
      <c r="F1540">
        <v>30</v>
      </c>
      <c r="G1540" t="s">
        <v>4704</v>
      </c>
      <c r="H1540" t="s">
        <v>3882</v>
      </c>
      <c r="I1540" t="s">
        <v>38</v>
      </c>
      <c r="J1540" s="6" t="s">
        <v>13903</v>
      </c>
      <c r="K1540">
        <v>11</v>
      </c>
      <c r="L1540" t="s">
        <v>54</v>
      </c>
      <c r="M1540">
        <f t="shared" si="48"/>
        <v>0</v>
      </c>
      <c r="N1540" s="23" t="s">
        <v>11438</v>
      </c>
      <c r="O1540" s="23" t="s">
        <v>10438</v>
      </c>
      <c r="P1540" s="23">
        <f t="shared" si="49"/>
        <v>5</v>
      </c>
    </row>
    <row r="1541" spans="1:16" x14ac:dyDescent="0.3">
      <c r="A1541">
        <v>1585</v>
      </c>
      <c r="B1541" t="s">
        <v>4705</v>
      </c>
      <c r="C1541" t="s">
        <v>4706</v>
      </c>
      <c r="D1541" t="s">
        <v>15</v>
      </c>
      <c r="E1541" t="s">
        <v>16</v>
      </c>
      <c r="F1541">
        <v>90</v>
      </c>
      <c r="G1541" t="s">
        <v>4704</v>
      </c>
      <c r="H1541" t="s">
        <v>4358</v>
      </c>
      <c r="I1541" t="s">
        <v>146</v>
      </c>
      <c r="J1541" s="6" t="s">
        <v>14120</v>
      </c>
      <c r="K1541">
        <v>51</v>
      </c>
      <c r="L1541" t="s">
        <v>39</v>
      </c>
      <c r="M1541">
        <f t="shared" si="48"/>
        <v>0</v>
      </c>
      <c r="N1541" s="23" t="s">
        <v>11438</v>
      </c>
      <c r="O1541" s="23" t="s">
        <v>10438</v>
      </c>
      <c r="P1541" s="23">
        <f t="shared" si="49"/>
        <v>5</v>
      </c>
    </row>
    <row r="1542" spans="1:16" x14ac:dyDescent="0.3">
      <c r="A1542">
        <v>1586</v>
      </c>
      <c r="B1542" t="s">
        <v>4625</v>
      </c>
      <c r="C1542" t="s">
        <v>2382</v>
      </c>
      <c r="D1542" t="s">
        <v>92</v>
      </c>
      <c r="E1542" t="s">
        <v>29</v>
      </c>
      <c r="F1542">
        <v>60</v>
      </c>
      <c r="G1542" t="s">
        <v>4704</v>
      </c>
      <c r="H1542" t="s">
        <v>2603</v>
      </c>
      <c r="I1542" t="s">
        <v>2604</v>
      </c>
      <c r="J1542" s="6">
        <v>44197</v>
      </c>
      <c r="K1542">
        <v>21</v>
      </c>
      <c r="L1542" t="s">
        <v>45</v>
      </c>
      <c r="M1542">
        <f t="shared" si="48"/>
        <v>0</v>
      </c>
      <c r="N1542" s="23" t="s">
        <v>11438</v>
      </c>
      <c r="O1542" s="23" t="s">
        <v>11439</v>
      </c>
      <c r="P1542" s="23">
        <f t="shared" si="49"/>
        <v>3</v>
      </c>
    </row>
    <row r="1543" spans="1:16" x14ac:dyDescent="0.3">
      <c r="A1543">
        <v>1587</v>
      </c>
      <c r="B1543" t="s">
        <v>4708</v>
      </c>
      <c r="C1543" t="s">
        <v>1216</v>
      </c>
      <c r="D1543" t="s">
        <v>51</v>
      </c>
      <c r="E1543" t="s">
        <v>16</v>
      </c>
      <c r="F1543">
        <v>30</v>
      </c>
      <c r="G1543" t="s">
        <v>4709</v>
      </c>
      <c r="H1543" t="s">
        <v>3183</v>
      </c>
      <c r="I1543" t="s">
        <v>32</v>
      </c>
      <c r="J1543" s="6">
        <v>44501</v>
      </c>
      <c r="K1543">
        <v>9</v>
      </c>
      <c r="L1543" t="s">
        <v>64</v>
      </c>
      <c r="M1543">
        <f t="shared" si="48"/>
        <v>0</v>
      </c>
      <c r="N1543" s="23" t="s">
        <v>8489</v>
      </c>
      <c r="O1543" s="23" t="s">
        <v>1021</v>
      </c>
      <c r="P1543" s="23">
        <f t="shared" si="49"/>
        <v>6</v>
      </c>
    </row>
    <row r="1544" spans="1:16" x14ac:dyDescent="0.3">
      <c r="A1544">
        <v>1588</v>
      </c>
      <c r="B1544" t="s">
        <v>4710</v>
      </c>
      <c r="C1544" t="s">
        <v>1678</v>
      </c>
      <c r="D1544" t="s">
        <v>15</v>
      </c>
      <c r="E1544" t="s">
        <v>16</v>
      </c>
      <c r="F1544">
        <v>30</v>
      </c>
      <c r="G1544" t="s">
        <v>14519</v>
      </c>
      <c r="H1544" t="s">
        <v>3405</v>
      </c>
      <c r="I1544" t="s">
        <v>32</v>
      </c>
      <c r="J1544" s="6" t="s">
        <v>13746</v>
      </c>
      <c r="K1544">
        <v>104</v>
      </c>
      <c r="L1544" t="s">
        <v>159</v>
      </c>
      <c r="M1544">
        <f t="shared" si="48"/>
        <v>0</v>
      </c>
      <c r="N1544" s="23" t="s">
        <v>11440</v>
      </c>
      <c r="O1544" s="23" t="s">
        <v>10449</v>
      </c>
      <c r="P1544" s="23">
        <f t="shared" si="49"/>
        <v>7</v>
      </c>
    </row>
    <row r="1545" spans="1:16" x14ac:dyDescent="0.3">
      <c r="A1545">
        <v>1589</v>
      </c>
      <c r="B1545" t="s">
        <v>3013</v>
      </c>
      <c r="C1545" t="s">
        <v>1037</v>
      </c>
      <c r="D1545" t="s">
        <v>51</v>
      </c>
      <c r="E1545" t="s">
        <v>16</v>
      </c>
      <c r="F1545">
        <v>90</v>
      </c>
      <c r="G1545" t="s">
        <v>4712</v>
      </c>
      <c r="H1545" t="s">
        <v>4713</v>
      </c>
      <c r="I1545" t="s">
        <v>294</v>
      </c>
      <c r="J1545" s="6" t="s">
        <v>13895</v>
      </c>
      <c r="K1545">
        <v>84</v>
      </c>
      <c r="L1545" t="s">
        <v>39</v>
      </c>
      <c r="M1545">
        <f t="shared" si="48"/>
        <v>0</v>
      </c>
      <c r="N1545" s="23" t="s">
        <v>11441</v>
      </c>
      <c r="O1545" s="23" t="s">
        <v>10468</v>
      </c>
      <c r="P1545" s="23">
        <f t="shared" si="49"/>
        <v>8</v>
      </c>
    </row>
    <row r="1546" spans="1:16" x14ac:dyDescent="0.3">
      <c r="A1546">
        <v>1590</v>
      </c>
      <c r="B1546" t="s">
        <v>4714</v>
      </c>
      <c r="C1546" t="s">
        <v>3258</v>
      </c>
      <c r="D1546" t="s">
        <v>15</v>
      </c>
      <c r="E1546" t="s">
        <v>16</v>
      </c>
      <c r="F1546">
        <v>30</v>
      </c>
      <c r="G1546" t="s">
        <v>13528</v>
      </c>
      <c r="H1546" t="s">
        <v>2872</v>
      </c>
      <c r="I1546" t="s">
        <v>294</v>
      </c>
      <c r="J1546" s="6" t="s">
        <v>14121</v>
      </c>
      <c r="K1546">
        <v>30</v>
      </c>
      <c r="L1546" t="s">
        <v>54</v>
      </c>
      <c r="M1546">
        <f t="shared" si="48"/>
        <v>0</v>
      </c>
      <c r="N1546" s="23" t="s">
        <v>11441</v>
      </c>
      <c r="O1546" s="23" t="s">
        <v>10506</v>
      </c>
      <c r="P1546" s="23">
        <f t="shared" si="49"/>
        <v>2</v>
      </c>
    </row>
    <row r="1547" spans="1:16" x14ac:dyDescent="0.3">
      <c r="A1547">
        <v>1591</v>
      </c>
      <c r="B1547" t="s">
        <v>4716</v>
      </c>
      <c r="C1547" t="s">
        <v>1273</v>
      </c>
      <c r="D1547" t="s">
        <v>41</v>
      </c>
      <c r="E1547" t="s">
        <v>16</v>
      </c>
      <c r="F1547">
        <v>90</v>
      </c>
      <c r="G1547" t="s">
        <v>4717</v>
      </c>
      <c r="H1547" t="s">
        <v>4718</v>
      </c>
      <c r="I1547" t="s">
        <v>32</v>
      </c>
      <c r="J1547" s="6" t="s">
        <v>14122</v>
      </c>
      <c r="K1547">
        <v>71</v>
      </c>
      <c r="L1547" t="s">
        <v>70</v>
      </c>
      <c r="M1547">
        <f t="shared" si="48"/>
        <v>0</v>
      </c>
      <c r="N1547" s="23" t="s">
        <v>8119</v>
      </c>
      <c r="O1547" s="23" t="s">
        <v>3237</v>
      </c>
      <c r="P1547" s="23">
        <f t="shared" si="49"/>
        <v>6</v>
      </c>
    </row>
    <row r="1548" spans="1:16" x14ac:dyDescent="0.3">
      <c r="A1548">
        <v>1592</v>
      </c>
      <c r="B1548" t="s">
        <v>4719</v>
      </c>
      <c r="C1548" t="s">
        <v>3265</v>
      </c>
      <c r="D1548" t="s">
        <v>51</v>
      </c>
      <c r="E1548" t="s">
        <v>16</v>
      </c>
      <c r="F1548">
        <v>90</v>
      </c>
      <c r="G1548" t="s">
        <v>4720</v>
      </c>
      <c r="H1548" t="s">
        <v>927</v>
      </c>
      <c r="I1548" t="s">
        <v>129</v>
      </c>
      <c r="J1548" s="6">
        <v>44171</v>
      </c>
      <c r="K1548">
        <v>45</v>
      </c>
      <c r="L1548" t="s">
        <v>64</v>
      </c>
      <c r="M1548">
        <f t="shared" si="48"/>
        <v>0</v>
      </c>
      <c r="N1548" s="23" t="s">
        <v>8119</v>
      </c>
      <c r="O1548" s="23" t="s">
        <v>11442</v>
      </c>
      <c r="P1548" s="23">
        <f t="shared" si="49"/>
        <v>11</v>
      </c>
    </row>
    <row r="1549" spans="1:16" x14ac:dyDescent="0.3">
      <c r="A1549">
        <v>1593</v>
      </c>
      <c r="B1549" t="s">
        <v>4721</v>
      </c>
      <c r="C1549" t="s">
        <v>4722</v>
      </c>
      <c r="D1549" t="s">
        <v>28</v>
      </c>
      <c r="E1549" t="s">
        <v>29</v>
      </c>
      <c r="F1549">
        <v>30</v>
      </c>
      <c r="G1549" t="s">
        <v>4723</v>
      </c>
      <c r="H1549" t="s">
        <v>1272</v>
      </c>
      <c r="I1549" t="s">
        <v>59</v>
      </c>
      <c r="J1549" s="6" t="s">
        <v>14122</v>
      </c>
      <c r="K1549">
        <v>65</v>
      </c>
      <c r="L1549" t="s">
        <v>159</v>
      </c>
      <c r="M1549">
        <f t="shared" si="48"/>
        <v>0</v>
      </c>
      <c r="N1549" s="23" t="s">
        <v>11443</v>
      </c>
      <c r="O1549" s="23" t="s">
        <v>10430</v>
      </c>
      <c r="P1549" s="23">
        <f t="shared" si="49"/>
        <v>9</v>
      </c>
    </row>
    <row r="1550" spans="1:16" x14ac:dyDescent="0.3">
      <c r="A1550">
        <v>1594</v>
      </c>
      <c r="B1550" t="s">
        <v>4724</v>
      </c>
      <c r="C1550" t="s">
        <v>4725</v>
      </c>
      <c r="D1550" t="s">
        <v>28</v>
      </c>
      <c r="E1550" t="s">
        <v>29</v>
      </c>
      <c r="F1550">
        <v>30</v>
      </c>
      <c r="G1550" t="s">
        <v>4723</v>
      </c>
      <c r="H1550" t="s">
        <v>1647</v>
      </c>
      <c r="I1550" t="s">
        <v>554</v>
      </c>
      <c r="J1550" s="6">
        <v>44236</v>
      </c>
      <c r="K1550">
        <v>61</v>
      </c>
      <c r="L1550" t="s">
        <v>45</v>
      </c>
      <c r="M1550">
        <f t="shared" si="48"/>
        <v>0</v>
      </c>
      <c r="N1550" s="23" t="s">
        <v>11443</v>
      </c>
      <c r="O1550" s="23" t="s">
        <v>10430</v>
      </c>
      <c r="P1550" s="23">
        <f t="shared" si="49"/>
        <v>9</v>
      </c>
    </row>
    <row r="1551" spans="1:16" x14ac:dyDescent="0.3">
      <c r="A1551">
        <v>1595</v>
      </c>
      <c r="B1551" t="s">
        <v>4726</v>
      </c>
      <c r="C1551" t="s">
        <v>4727</v>
      </c>
      <c r="D1551" t="s">
        <v>15</v>
      </c>
      <c r="E1551" t="s">
        <v>16</v>
      </c>
      <c r="F1551">
        <v>60</v>
      </c>
      <c r="G1551" t="s">
        <v>14520</v>
      </c>
      <c r="H1551" t="s">
        <v>4729</v>
      </c>
      <c r="I1551" t="s">
        <v>32</v>
      </c>
      <c r="J1551" s="6" t="s">
        <v>13813</v>
      </c>
      <c r="K1551">
        <v>30</v>
      </c>
      <c r="L1551" t="s">
        <v>70</v>
      </c>
      <c r="M1551">
        <f t="shared" si="48"/>
        <v>0</v>
      </c>
      <c r="N1551" s="23" t="s">
        <v>11443</v>
      </c>
      <c r="O1551" s="23" t="s">
        <v>10454</v>
      </c>
      <c r="P1551" s="23">
        <f t="shared" si="49"/>
        <v>4</v>
      </c>
    </row>
    <row r="1552" spans="1:16" x14ac:dyDescent="0.3">
      <c r="A1552">
        <v>1596</v>
      </c>
      <c r="B1552" t="s">
        <v>4730</v>
      </c>
      <c r="C1552" t="s">
        <v>4490</v>
      </c>
      <c r="D1552" t="s">
        <v>41</v>
      </c>
      <c r="E1552" t="s">
        <v>16</v>
      </c>
      <c r="F1552">
        <v>90</v>
      </c>
      <c r="G1552" t="s">
        <v>15041</v>
      </c>
      <c r="H1552" t="s">
        <v>2753</v>
      </c>
      <c r="I1552" t="s">
        <v>124</v>
      </c>
      <c r="J1552" s="6" t="s">
        <v>13788</v>
      </c>
      <c r="K1552">
        <v>62</v>
      </c>
      <c r="L1552" t="s">
        <v>101</v>
      </c>
      <c r="M1552">
        <f t="shared" si="48"/>
        <v>0</v>
      </c>
      <c r="N1552" s="23" t="s">
        <v>11444</v>
      </c>
      <c r="O1552" s="23" t="s">
        <v>10592</v>
      </c>
      <c r="P1552" s="23">
        <f t="shared" si="49"/>
        <v>3</v>
      </c>
    </row>
    <row r="1553" spans="1:16" x14ac:dyDescent="0.3">
      <c r="A1553">
        <v>1597</v>
      </c>
      <c r="B1553" t="s">
        <v>3515</v>
      </c>
      <c r="C1553" t="s">
        <v>4732</v>
      </c>
      <c r="D1553" t="s">
        <v>28</v>
      </c>
      <c r="E1553" t="s">
        <v>29</v>
      </c>
      <c r="F1553">
        <v>90</v>
      </c>
      <c r="G1553" t="s">
        <v>14311</v>
      </c>
      <c r="H1553" t="s">
        <v>714</v>
      </c>
      <c r="I1553" t="s">
        <v>38</v>
      </c>
      <c r="J1553" s="6">
        <v>44231</v>
      </c>
      <c r="K1553">
        <v>92</v>
      </c>
      <c r="L1553" t="s">
        <v>33</v>
      </c>
      <c r="M1553">
        <f t="shared" si="48"/>
        <v>0</v>
      </c>
      <c r="N1553" s="23" t="s">
        <v>11445</v>
      </c>
      <c r="O1553" s="23" t="s">
        <v>11446</v>
      </c>
      <c r="P1553" s="23">
        <f t="shared" si="49"/>
        <v>6</v>
      </c>
    </row>
    <row r="1554" spans="1:16" x14ac:dyDescent="0.3">
      <c r="A1554">
        <v>1598</v>
      </c>
      <c r="B1554" t="s">
        <v>4734</v>
      </c>
      <c r="C1554" t="s">
        <v>2697</v>
      </c>
      <c r="D1554" t="s">
        <v>51</v>
      </c>
      <c r="E1554" t="s">
        <v>16</v>
      </c>
      <c r="F1554">
        <v>30</v>
      </c>
      <c r="G1554" t="s">
        <v>4735</v>
      </c>
      <c r="H1554" t="s">
        <v>1872</v>
      </c>
      <c r="I1554" t="s">
        <v>124</v>
      </c>
      <c r="J1554" s="6" t="s">
        <v>13676</v>
      </c>
      <c r="K1554">
        <v>100</v>
      </c>
      <c r="L1554" t="s">
        <v>80</v>
      </c>
      <c r="M1554">
        <f t="shared" si="48"/>
        <v>0</v>
      </c>
      <c r="N1554" s="23" t="s">
        <v>2503</v>
      </c>
      <c r="O1554" s="23" t="s">
        <v>10417</v>
      </c>
      <c r="P1554" s="23">
        <f t="shared" si="49"/>
        <v>5</v>
      </c>
    </row>
    <row r="1555" spans="1:16" x14ac:dyDescent="0.3">
      <c r="A1555">
        <v>1599</v>
      </c>
      <c r="B1555" t="s">
        <v>492</v>
      </c>
      <c r="C1555" t="s">
        <v>2030</v>
      </c>
      <c r="D1555" t="s">
        <v>28</v>
      </c>
      <c r="E1555" t="s">
        <v>29</v>
      </c>
      <c r="F1555">
        <v>90</v>
      </c>
      <c r="G1555" t="s">
        <v>4735</v>
      </c>
      <c r="H1555" t="s">
        <v>716</v>
      </c>
      <c r="I1555" t="s">
        <v>32</v>
      </c>
      <c r="J1555" s="6">
        <v>44198</v>
      </c>
      <c r="K1555">
        <v>93</v>
      </c>
      <c r="L1555" t="s">
        <v>159</v>
      </c>
      <c r="M1555">
        <f t="shared" si="48"/>
        <v>0</v>
      </c>
      <c r="N1555" s="23" t="s">
        <v>2503</v>
      </c>
      <c r="O1555" s="23" t="s">
        <v>10417</v>
      </c>
      <c r="P1555" s="23">
        <f t="shared" si="49"/>
        <v>5</v>
      </c>
    </row>
    <row r="1556" spans="1:16" x14ac:dyDescent="0.3">
      <c r="A1556">
        <v>1600</v>
      </c>
      <c r="B1556" t="s">
        <v>665</v>
      </c>
      <c r="C1556" t="s">
        <v>2941</v>
      </c>
      <c r="D1556" t="s">
        <v>28</v>
      </c>
      <c r="E1556" t="s">
        <v>29</v>
      </c>
      <c r="F1556">
        <v>90</v>
      </c>
      <c r="G1556" t="s">
        <v>14521</v>
      </c>
      <c r="H1556" t="s">
        <v>2559</v>
      </c>
      <c r="I1556" t="s">
        <v>124</v>
      </c>
      <c r="J1556" s="6">
        <v>44724</v>
      </c>
      <c r="K1556">
        <v>81</v>
      </c>
      <c r="L1556" t="s">
        <v>64</v>
      </c>
      <c r="M1556">
        <f t="shared" si="48"/>
        <v>0</v>
      </c>
      <c r="N1556" s="23" t="s">
        <v>11447</v>
      </c>
      <c r="O1556" s="23" t="s">
        <v>10449</v>
      </c>
      <c r="P1556" s="23">
        <f t="shared" si="49"/>
        <v>7</v>
      </c>
    </row>
    <row r="1557" spans="1:16" x14ac:dyDescent="0.3">
      <c r="A1557">
        <v>1601</v>
      </c>
      <c r="B1557" t="s">
        <v>4737</v>
      </c>
      <c r="C1557" t="s">
        <v>3022</v>
      </c>
      <c r="D1557" t="s">
        <v>28</v>
      </c>
      <c r="E1557" t="s">
        <v>29</v>
      </c>
      <c r="F1557">
        <v>30</v>
      </c>
      <c r="G1557" t="s">
        <v>4738</v>
      </c>
      <c r="H1557" t="s">
        <v>4739</v>
      </c>
      <c r="I1557" t="s">
        <v>59</v>
      </c>
      <c r="J1557" s="6" t="s">
        <v>13963</v>
      </c>
      <c r="K1557">
        <v>47</v>
      </c>
      <c r="L1557" t="s">
        <v>20</v>
      </c>
      <c r="M1557">
        <f t="shared" si="48"/>
        <v>0</v>
      </c>
      <c r="N1557" s="23" t="s">
        <v>11448</v>
      </c>
      <c r="O1557" s="23" t="s">
        <v>10422</v>
      </c>
      <c r="P1557" s="23">
        <f t="shared" si="49"/>
        <v>4</v>
      </c>
    </row>
    <row r="1558" spans="1:16" x14ac:dyDescent="0.3">
      <c r="A1558">
        <v>1602</v>
      </c>
      <c r="B1558" t="s">
        <v>4740</v>
      </c>
      <c r="C1558" t="s">
        <v>3253</v>
      </c>
      <c r="D1558" t="s">
        <v>15</v>
      </c>
      <c r="E1558" t="s">
        <v>16</v>
      </c>
      <c r="F1558">
        <v>60</v>
      </c>
      <c r="G1558" t="s">
        <v>4741</v>
      </c>
      <c r="H1558" t="s">
        <v>3197</v>
      </c>
      <c r="I1558" t="s">
        <v>32</v>
      </c>
      <c r="J1558" s="6" t="s">
        <v>13627</v>
      </c>
      <c r="K1558">
        <v>28</v>
      </c>
      <c r="L1558" t="s">
        <v>54</v>
      </c>
      <c r="M1558">
        <f t="shared" si="48"/>
        <v>0</v>
      </c>
      <c r="N1558" s="23" t="s">
        <v>11449</v>
      </c>
      <c r="O1558" s="23" t="s">
        <v>6</v>
      </c>
      <c r="P1558" s="23">
        <f t="shared" si="49"/>
        <v>6</v>
      </c>
    </row>
    <row r="1559" spans="1:16" x14ac:dyDescent="0.3">
      <c r="A1559">
        <v>1603</v>
      </c>
      <c r="B1559" t="s">
        <v>4742</v>
      </c>
      <c r="C1559" t="s">
        <v>4743</v>
      </c>
      <c r="D1559" t="s">
        <v>15</v>
      </c>
      <c r="E1559" t="s">
        <v>16</v>
      </c>
      <c r="F1559">
        <v>60</v>
      </c>
      <c r="G1559" t="s">
        <v>4744</v>
      </c>
      <c r="H1559" t="s">
        <v>4386</v>
      </c>
      <c r="I1559" t="s">
        <v>32</v>
      </c>
      <c r="J1559" s="6" t="s">
        <v>13625</v>
      </c>
      <c r="K1559">
        <v>8</v>
      </c>
      <c r="L1559" t="s">
        <v>64</v>
      </c>
      <c r="M1559">
        <f t="shared" si="48"/>
        <v>0</v>
      </c>
      <c r="N1559" s="23" t="s">
        <v>11450</v>
      </c>
      <c r="O1559" s="23" t="s">
        <v>1021</v>
      </c>
      <c r="P1559" s="23">
        <f t="shared" si="49"/>
        <v>6</v>
      </c>
    </row>
    <row r="1560" spans="1:16" x14ac:dyDescent="0.3">
      <c r="A1560">
        <v>1604</v>
      </c>
      <c r="B1560" t="s">
        <v>3607</v>
      </c>
      <c r="C1560" t="s">
        <v>2806</v>
      </c>
      <c r="D1560" t="s">
        <v>28</v>
      </c>
      <c r="E1560" t="s">
        <v>29</v>
      </c>
      <c r="F1560">
        <v>30</v>
      </c>
      <c r="G1560" t="s">
        <v>4745</v>
      </c>
      <c r="H1560" t="s">
        <v>429</v>
      </c>
      <c r="I1560" t="s">
        <v>32</v>
      </c>
      <c r="J1560" s="6" t="s">
        <v>13974</v>
      </c>
      <c r="K1560">
        <v>20</v>
      </c>
      <c r="L1560" t="s">
        <v>39</v>
      </c>
      <c r="M1560">
        <f t="shared" si="48"/>
        <v>0</v>
      </c>
      <c r="N1560" s="23" t="s">
        <v>11450</v>
      </c>
      <c r="O1560" s="23" t="s">
        <v>10422</v>
      </c>
      <c r="P1560" s="23">
        <f t="shared" si="49"/>
        <v>4</v>
      </c>
    </row>
    <row r="1561" spans="1:16" x14ac:dyDescent="0.3">
      <c r="A1561">
        <v>1605</v>
      </c>
      <c r="B1561" t="s">
        <v>2206</v>
      </c>
      <c r="C1561" t="s">
        <v>4083</v>
      </c>
      <c r="D1561" t="s">
        <v>28</v>
      </c>
      <c r="E1561" t="s">
        <v>29</v>
      </c>
      <c r="F1561">
        <v>30</v>
      </c>
      <c r="G1561" t="s">
        <v>4746</v>
      </c>
      <c r="H1561" t="s">
        <v>2703</v>
      </c>
      <c r="I1561" t="s">
        <v>32</v>
      </c>
      <c r="J1561" s="6" t="s">
        <v>13900</v>
      </c>
      <c r="K1561">
        <v>80</v>
      </c>
      <c r="L1561" t="s">
        <v>64</v>
      </c>
      <c r="M1561">
        <f t="shared" si="48"/>
        <v>0</v>
      </c>
      <c r="N1561" s="23" t="s">
        <v>11451</v>
      </c>
      <c r="O1561" s="23" t="s">
        <v>10422</v>
      </c>
      <c r="P1561" s="23">
        <f t="shared" si="49"/>
        <v>4</v>
      </c>
    </row>
    <row r="1562" spans="1:16" x14ac:dyDescent="0.3">
      <c r="A1562">
        <v>1606</v>
      </c>
      <c r="B1562" t="s">
        <v>2540</v>
      </c>
      <c r="C1562" t="s">
        <v>3928</v>
      </c>
      <c r="D1562" t="s">
        <v>28</v>
      </c>
      <c r="E1562" t="s">
        <v>29</v>
      </c>
      <c r="F1562">
        <v>30</v>
      </c>
      <c r="G1562" t="s">
        <v>4747</v>
      </c>
      <c r="H1562" t="s">
        <v>4748</v>
      </c>
      <c r="I1562" t="s">
        <v>32</v>
      </c>
      <c r="J1562" s="6" t="s">
        <v>14052</v>
      </c>
      <c r="K1562">
        <v>2</v>
      </c>
      <c r="L1562" t="s">
        <v>33</v>
      </c>
      <c r="M1562">
        <f t="shared" si="48"/>
        <v>0</v>
      </c>
      <c r="N1562" s="23" t="s">
        <v>11452</v>
      </c>
      <c r="O1562" s="23" t="s">
        <v>10416</v>
      </c>
      <c r="P1562" s="23">
        <f t="shared" si="49"/>
        <v>4</v>
      </c>
    </row>
    <row r="1563" spans="1:16" x14ac:dyDescent="0.3">
      <c r="A1563">
        <v>1607</v>
      </c>
      <c r="B1563" t="s">
        <v>4749</v>
      </c>
      <c r="C1563" t="s">
        <v>4750</v>
      </c>
      <c r="D1563" t="s">
        <v>51</v>
      </c>
      <c r="E1563" t="s">
        <v>16</v>
      </c>
      <c r="F1563">
        <v>30</v>
      </c>
      <c r="G1563" t="s">
        <v>4751</v>
      </c>
      <c r="H1563" t="s">
        <v>1694</v>
      </c>
      <c r="I1563" t="s">
        <v>32</v>
      </c>
      <c r="J1563" s="6" t="s">
        <v>14085</v>
      </c>
      <c r="K1563">
        <v>44</v>
      </c>
      <c r="L1563" t="s">
        <v>33</v>
      </c>
      <c r="M1563">
        <f t="shared" si="48"/>
        <v>0</v>
      </c>
      <c r="N1563" s="23" t="s">
        <v>11453</v>
      </c>
      <c r="O1563" s="23" t="s">
        <v>10422</v>
      </c>
      <c r="P1563" s="23">
        <f t="shared" si="49"/>
        <v>4</v>
      </c>
    </row>
    <row r="1564" spans="1:16" x14ac:dyDescent="0.3">
      <c r="A1564">
        <v>1608</v>
      </c>
      <c r="B1564" t="s">
        <v>4752</v>
      </c>
      <c r="C1564" t="s">
        <v>4753</v>
      </c>
      <c r="D1564" t="s">
        <v>51</v>
      </c>
      <c r="E1564" t="s">
        <v>16</v>
      </c>
      <c r="F1564">
        <v>60</v>
      </c>
      <c r="G1564" t="s">
        <v>4754</v>
      </c>
      <c r="H1564" t="s">
        <v>3976</v>
      </c>
      <c r="I1564" t="s">
        <v>173</v>
      </c>
      <c r="J1564" s="6" t="s">
        <v>13925</v>
      </c>
      <c r="K1564">
        <v>7</v>
      </c>
      <c r="L1564" t="s">
        <v>64</v>
      </c>
      <c r="M1564">
        <f t="shared" si="48"/>
        <v>0</v>
      </c>
      <c r="N1564" s="23" t="s">
        <v>5886</v>
      </c>
      <c r="O1564" s="23" t="s">
        <v>10438</v>
      </c>
      <c r="P1564" s="23">
        <f t="shared" si="49"/>
        <v>5</v>
      </c>
    </row>
    <row r="1565" spans="1:16" x14ac:dyDescent="0.3">
      <c r="A1565">
        <v>1609</v>
      </c>
      <c r="B1565" t="s">
        <v>4499</v>
      </c>
      <c r="C1565" t="s">
        <v>4755</v>
      </c>
      <c r="D1565" t="s">
        <v>28</v>
      </c>
      <c r="E1565" t="s">
        <v>29</v>
      </c>
      <c r="F1565">
        <v>30</v>
      </c>
      <c r="G1565" t="s">
        <v>4756</v>
      </c>
      <c r="H1565" t="s">
        <v>2341</v>
      </c>
      <c r="I1565" t="s">
        <v>2342</v>
      </c>
      <c r="J1565" s="6" t="s">
        <v>14123</v>
      </c>
      <c r="K1565">
        <v>97</v>
      </c>
      <c r="L1565" t="s">
        <v>20</v>
      </c>
      <c r="M1565">
        <f t="shared" si="48"/>
        <v>0</v>
      </c>
      <c r="N1565" s="23" t="s">
        <v>966</v>
      </c>
      <c r="O1565" s="23" t="s">
        <v>10422</v>
      </c>
      <c r="P1565" s="23">
        <f t="shared" si="49"/>
        <v>4</v>
      </c>
    </row>
    <row r="1566" spans="1:16" x14ac:dyDescent="0.3">
      <c r="A1566">
        <v>1610</v>
      </c>
      <c r="B1566" t="s">
        <v>4757</v>
      </c>
      <c r="C1566" t="s">
        <v>464</v>
      </c>
      <c r="D1566" t="s">
        <v>28</v>
      </c>
      <c r="E1566" t="s">
        <v>29</v>
      </c>
      <c r="F1566">
        <v>90</v>
      </c>
      <c r="G1566" t="s">
        <v>4758</v>
      </c>
      <c r="H1566" t="s">
        <v>195</v>
      </c>
      <c r="I1566" t="s">
        <v>187</v>
      </c>
      <c r="J1566" s="6" t="s">
        <v>14124</v>
      </c>
      <c r="K1566">
        <v>56</v>
      </c>
      <c r="L1566" t="s">
        <v>159</v>
      </c>
      <c r="M1566">
        <f t="shared" si="48"/>
        <v>0</v>
      </c>
      <c r="N1566" s="23" t="s">
        <v>11454</v>
      </c>
      <c r="O1566" s="23" t="s">
        <v>10430</v>
      </c>
      <c r="P1566" s="23">
        <f t="shared" si="49"/>
        <v>9</v>
      </c>
    </row>
    <row r="1567" spans="1:16" x14ac:dyDescent="0.3">
      <c r="A1567">
        <v>1611</v>
      </c>
      <c r="B1567" t="s">
        <v>4759</v>
      </c>
      <c r="C1567" t="s">
        <v>3527</v>
      </c>
      <c r="D1567" t="s">
        <v>51</v>
      </c>
      <c r="E1567" t="s">
        <v>16</v>
      </c>
      <c r="F1567">
        <v>30</v>
      </c>
      <c r="G1567" t="s">
        <v>4758</v>
      </c>
      <c r="H1567" t="s">
        <v>4760</v>
      </c>
      <c r="I1567" t="s">
        <v>32</v>
      </c>
      <c r="J1567" s="6" t="s">
        <v>14125</v>
      </c>
      <c r="K1567">
        <v>62</v>
      </c>
      <c r="L1567" t="s">
        <v>39</v>
      </c>
      <c r="M1567">
        <f t="shared" si="48"/>
        <v>0</v>
      </c>
      <c r="N1567" s="23" t="s">
        <v>11454</v>
      </c>
      <c r="O1567" s="23" t="s">
        <v>10430</v>
      </c>
      <c r="P1567" s="23">
        <f t="shared" si="49"/>
        <v>9</v>
      </c>
    </row>
    <row r="1568" spans="1:16" x14ac:dyDescent="0.3">
      <c r="A1568">
        <v>1612</v>
      </c>
      <c r="B1568" t="s">
        <v>4761</v>
      </c>
      <c r="C1568" t="s">
        <v>4762</v>
      </c>
      <c r="D1568" t="s">
        <v>15</v>
      </c>
      <c r="E1568" t="s">
        <v>16</v>
      </c>
      <c r="F1568">
        <v>90</v>
      </c>
      <c r="G1568" t="s">
        <v>4763</v>
      </c>
      <c r="H1568" t="s">
        <v>1034</v>
      </c>
      <c r="I1568" t="s">
        <v>1035</v>
      </c>
      <c r="J1568" s="6" t="s">
        <v>13824</v>
      </c>
      <c r="K1568">
        <v>42</v>
      </c>
      <c r="L1568" t="s">
        <v>64</v>
      </c>
      <c r="M1568">
        <f t="shared" si="48"/>
        <v>0</v>
      </c>
      <c r="N1568" s="23" t="s">
        <v>11455</v>
      </c>
      <c r="O1568" s="23" t="s">
        <v>10438</v>
      </c>
      <c r="P1568" s="23">
        <f t="shared" si="49"/>
        <v>5</v>
      </c>
    </row>
    <row r="1569" spans="1:16" x14ac:dyDescent="0.3">
      <c r="A1569">
        <v>1613</v>
      </c>
      <c r="B1569" t="s">
        <v>304</v>
      </c>
      <c r="C1569" t="s">
        <v>1175</v>
      </c>
      <c r="D1569" t="s">
        <v>15</v>
      </c>
      <c r="E1569" t="s">
        <v>16</v>
      </c>
      <c r="F1569">
        <v>90</v>
      </c>
      <c r="G1569" t="s">
        <v>4764</v>
      </c>
      <c r="H1569" t="s">
        <v>3466</v>
      </c>
      <c r="I1569" t="s">
        <v>32</v>
      </c>
      <c r="J1569" s="6" t="s">
        <v>13799</v>
      </c>
      <c r="K1569">
        <v>45</v>
      </c>
      <c r="L1569" t="s">
        <v>20</v>
      </c>
      <c r="M1569">
        <f t="shared" si="48"/>
        <v>0</v>
      </c>
      <c r="N1569" s="23" t="s">
        <v>11456</v>
      </c>
      <c r="O1569" s="23" t="s">
        <v>10438</v>
      </c>
      <c r="P1569" s="23">
        <f t="shared" si="49"/>
        <v>5</v>
      </c>
    </row>
    <row r="1570" spans="1:16" x14ac:dyDescent="0.3">
      <c r="A1570">
        <v>1614</v>
      </c>
      <c r="B1570" t="s">
        <v>4765</v>
      </c>
      <c r="C1570" t="s">
        <v>4766</v>
      </c>
      <c r="D1570" t="s">
        <v>15</v>
      </c>
      <c r="E1570" t="s">
        <v>16</v>
      </c>
      <c r="F1570">
        <v>90</v>
      </c>
      <c r="G1570" t="s">
        <v>4767</v>
      </c>
      <c r="H1570" t="s">
        <v>1018</v>
      </c>
      <c r="I1570" t="s">
        <v>294</v>
      </c>
      <c r="J1570" s="6" t="s">
        <v>13788</v>
      </c>
      <c r="K1570">
        <v>60</v>
      </c>
      <c r="L1570" t="s">
        <v>33</v>
      </c>
      <c r="M1570">
        <f t="shared" si="48"/>
        <v>0</v>
      </c>
      <c r="N1570" s="23" t="s">
        <v>11457</v>
      </c>
      <c r="O1570" s="23" t="s">
        <v>10453</v>
      </c>
      <c r="P1570" s="23">
        <f t="shared" si="49"/>
        <v>7</v>
      </c>
    </row>
    <row r="1571" spans="1:16" x14ac:dyDescent="0.3">
      <c r="A1571">
        <v>1615</v>
      </c>
      <c r="B1571" t="s">
        <v>4768</v>
      </c>
      <c r="C1571" t="s">
        <v>1918</v>
      </c>
      <c r="D1571" t="s">
        <v>28</v>
      </c>
      <c r="E1571" t="s">
        <v>29</v>
      </c>
      <c r="F1571">
        <v>60</v>
      </c>
      <c r="G1571" t="s">
        <v>4769</v>
      </c>
      <c r="H1571" t="s">
        <v>4770</v>
      </c>
      <c r="I1571" t="s">
        <v>294</v>
      </c>
      <c r="J1571" s="6" t="s">
        <v>14084</v>
      </c>
      <c r="K1571">
        <v>36</v>
      </c>
      <c r="L1571" t="s">
        <v>70</v>
      </c>
      <c r="M1571">
        <f t="shared" si="48"/>
        <v>0</v>
      </c>
      <c r="N1571" s="23" t="s">
        <v>11458</v>
      </c>
      <c r="O1571" s="23" t="s">
        <v>10422</v>
      </c>
      <c r="P1571" s="23">
        <f t="shared" si="49"/>
        <v>4</v>
      </c>
    </row>
    <row r="1572" spans="1:16" x14ac:dyDescent="0.3">
      <c r="A1572">
        <v>1616</v>
      </c>
      <c r="B1572" t="s">
        <v>4771</v>
      </c>
      <c r="C1572" t="s">
        <v>672</v>
      </c>
      <c r="D1572" t="s">
        <v>28</v>
      </c>
      <c r="E1572" t="s">
        <v>29</v>
      </c>
      <c r="F1572">
        <v>30</v>
      </c>
      <c r="G1572" t="s">
        <v>4769</v>
      </c>
      <c r="H1572" t="s">
        <v>917</v>
      </c>
      <c r="I1572" t="s">
        <v>32</v>
      </c>
      <c r="J1572" s="6" t="s">
        <v>14126</v>
      </c>
      <c r="K1572">
        <v>30</v>
      </c>
      <c r="L1572" t="s">
        <v>39</v>
      </c>
      <c r="M1572">
        <f t="shared" si="48"/>
        <v>0</v>
      </c>
      <c r="N1572" s="23" t="s">
        <v>11458</v>
      </c>
      <c r="O1572" s="23" t="s">
        <v>10422</v>
      </c>
      <c r="P1572" s="23">
        <f t="shared" si="49"/>
        <v>4</v>
      </c>
    </row>
    <row r="1573" spans="1:16" x14ac:dyDescent="0.3">
      <c r="A1573">
        <v>1617</v>
      </c>
      <c r="B1573" t="s">
        <v>4772</v>
      </c>
      <c r="C1573" t="s">
        <v>2246</v>
      </c>
      <c r="D1573" t="s">
        <v>41</v>
      </c>
      <c r="E1573" t="s">
        <v>16</v>
      </c>
      <c r="F1573">
        <v>90</v>
      </c>
      <c r="G1573" t="s">
        <v>4773</v>
      </c>
      <c r="H1573" t="s">
        <v>530</v>
      </c>
      <c r="I1573" t="s">
        <v>124</v>
      </c>
      <c r="J1573" s="6" t="s">
        <v>13700</v>
      </c>
      <c r="K1573">
        <v>19</v>
      </c>
      <c r="L1573" t="s">
        <v>70</v>
      </c>
      <c r="M1573">
        <f t="shared" si="48"/>
        <v>0</v>
      </c>
      <c r="N1573" s="23" t="s">
        <v>11459</v>
      </c>
      <c r="O1573" s="23" t="s">
        <v>10468</v>
      </c>
      <c r="P1573" s="23">
        <f t="shared" si="49"/>
        <v>8</v>
      </c>
    </row>
    <row r="1574" spans="1:16" x14ac:dyDescent="0.3">
      <c r="A1574">
        <v>1618</v>
      </c>
      <c r="B1574" t="s">
        <v>3572</v>
      </c>
      <c r="C1574" t="s">
        <v>76</v>
      </c>
      <c r="D1574" t="s">
        <v>28</v>
      </c>
      <c r="E1574" t="s">
        <v>29</v>
      </c>
      <c r="F1574">
        <v>30</v>
      </c>
      <c r="G1574" t="s">
        <v>4773</v>
      </c>
      <c r="H1574" t="s">
        <v>1042</v>
      </c>
      <c r="I1574" t="s">
        <v>32</v>
      </c>
      <c r="J1574" s="6">
        <v>44472</v>
      </c>
      <c r="K1574">
        <v>79</v>
      </c>
      <c r="L1574" t="s">
        <v>39</v>
      </c>
      <c r="M1574">
        <f t="shared" si="48"/>
        <v>0</v>
      </c>
      <c r="N1574" s="23" t="s">
        <v>11459</v>
      </c>
      <c r="O1574" s="23" t="s">
        <v>10468</v>
      </c>
      <c r="P1574" s="23">
        <f t="shared" si="49"/>
        <v>8</v>
      </c>
    </row>
    <row r="1575" spans="1:16" x14ac:dyDescent="0.3">
      <c r="A1575">
        <v>1619</v>
      </c>
      <c r="B1575" t="s">
        <v>3013</v>
      </c>
      <c r="C1575" t="s">
        <v>644</v>
      </c>
      <c r="D1575" t="s">
        <v>51</v>
      </c>
      <c r="E1575" t="s">
        <v>16</v>
      </c>
      <c r="F1575">
        <v>30</v>
      </c>
      <c r="G1575" t="s">
        <v>4774</v>
      </c>
      <c r="H1575" t="s">
        <v>4683</v>
      </c>
      <c r="I1575" t="s">
        <v>178</v>
      </c>
      <c r="J1575" s="6">
        <v>44200</v>
      </c>
      <c r="K1575">
        <v>84</v>
      </c>
      <c r="L1575" t="s">
        <v>39</v>
      </c>
      <c r="M1575">
        <f t="shared" si="48"/>
        <v>0</v>
      </c>
      <c r="N1575" s="23" t="s">
        <v>11460</v>
      </c>
      <c r="O1575" s="23" t="s">
        <v>10422</v>
      </c>
      <c r="P1575" s="23">
        <f t="shared" si="49"/>
        <v>4</v>
      </c>
    </row>
    <row r="1576" spans="1:16" x14ac:dyDescent="0.3">
      <c r="A1576">
        <v>1620</v>
      </c>
      <c r="B1576" t="s">
        <v>4775</v>
      </c>
      <c r="C1576" t="s">
        <v>3913</v>
      </c>
      <c r="D1576" t="s">
        <v>28</v>
      </c>
      <c r="E1576" t="s">
        <v>29</v>
      </c>
      <c r="F1576">
        <v>90</v>
      </c>
      <c r="G1576" t="s">
        <v>4776</v>
      </c>
      <c r="H1576" t="s">
        <v>1761</v>
      </c>
      <c r="I1576" t="s">
        <v>38</v>
      </c>
      <c r="J1576" s="6" t="s">
        <v>13683</v>
      </c>
      <c r="K1576">
        <v>74</v>
      </c>
      <c r="L1576" t="s">
        <v>70</v>
      </c>
      <c r="M1576">
        <f t="shared" si="48"/>
        <v>0</v>
      </c>
      <c r="N1576" s="23" t="s">
        <v>6228</v>
      </c>
      <c r="O1576" s="23" t="s">
        <v>2355</v>
      </c>
      <c r="P1576" s="23">
        <f t="shared" si="49"/>
        <v>4</v>
      </c>
    </row>
    <row r="1577" spans="1:16" x14ac:dyDescent="0.3">
      <c r="A1577">
        <v>1621</v>
      </c>
      <c r="B1577" t="s">
        <v>641</v>
      </c>
      <c r="C1577" t="s">
        <v>4777</v>
      </c>
      <c r="D1577" t="s">
        <v>28</v>
      </c>
      <c r="E1577" t="s">
        <v>29</v>
      </c>
      <c r="F1577">
        <v>60</v>
      </c>
      <c r="G1577" t="s">
        <v>4778</v>
      </c>
      <c r="H1577" t="s">
        <v>4779</v>
      </c>
      <c r="I1577" t="s">
        <v>686</v>
      </c>
      <c r="J1577" s="6" t="s">
        <v>13733</v>
      </c>
      <c r="K1577">
        <v>45</v>
      </c>
      <c r="L1577" t="s">
        <v>80</v>
      </c>
      <c r="M1577">
        <f t="shared" si="48"/>
        <v>0</v>
      </c>
      <c r="N1577" s="23" t="s">
        <v>11461</v>
      </c>
      <c r="O1577" s="23" t="s">
        <v>10422</v>
      </c>
      <c r="P1577" s="23">
        <f t="shared" si="49"/>
        <v>4</v>
      </c>
    </row>
    <row r="1578" spans="1:16" x14ac:dyDescent="0.3">
      <c r="A1578">
        <v>1622</v>
      </c>
      <c r="B1578" t="s">
        <v>4780</v>
      </c>
      <c r="C1578" t="s">
        <v>112</v>
      </c>
      <c r="D1578" t="s">
        <v>28</v>
      </c>
      <c r="E1578" t="s">
        <v>29</v>
      </c>
      <c r="F1578">
        <v>30</v>
      </c>
      <c r="G1578" t="s">
        <v>4781</v>
      </c>
      <c r="H1578" t="s">
        <v>3730</v>
      </c>
      <c r="I1578" t="s">
        <v>32</v>
      </c>
      <c r="J1578" s="6" t="s">
        <v>13836</v>
      </c>
      <c r="K1578">
        <v>51</v>
      </c>
      <c r="L1578" t="s">
        <v>159</v>
      </c>
      <c r="M1578">
        <f t="shared" si="48"/>
        <v>0</v>
      </c>
      <c r="N1578" s="23" t="s">
        <v>11462</v>
      </c>
      <c r="O1578" s="23" t="s">
        <v>9969</v>
      </c>
      <c r="P1578" s="23">
        <f t="shared" si="49"/>
        <v>6</v>
      </c>
    </row>
    <row r="1579" spans="1:16" x14ac:dyDescent="0.3">
      <c r="A1579">
        <v>1623</v>
      </c>
      <c r="B1579" t="s">
        <v>2571</v>
      </c>
      <c r="C1579" t="s">
        <v>4782</v>
      </c>
      <c r="D1579" t="s">
        <v>28</v>
      </c>
      <c r="E1579" t="s">
        <v>29</v>
      </c>
      <c r="F1579">
        <v>30</v>
      </c>
      <c r="G1579" t="s">
        <v>4783</v>
      </c>
      <c r="H1579" t="s">
        <v>1772</v>
      </c>
      <c r="I1579" t="s">
        <v>178</v>
      </c>
      <c r="J1579" s="6">
        <v>44022</v>
      </c>
      <c r="K1579">
        <v>75</v>
      </c>
      <c r="L1579" t="s">
        <v>39</v>
      </c>
      <c r="M1579">
        <f t="shared" si="48"/>
        <v>0</v>
      </c>
      <c r="N1579" s="23" t="s">
        <v>3626</v>
      </c>
      <c r="O1579" s="23" t="s">
        <v>10422</v>
      </c>
      <c r="P1579" s="23">
        <f t="shared" si="49"/>
        <v>4</v>
      </c>
    </row>
    <row r="1580" spans="1:16" x14ac:dyDescent="0.3">
      <c r="A1580">
        <v>1624</v>
      </c>
      <c r="B1580" t="s">
        <v>2523</v>
      </c>
      <c r="C1580" t="s">
        <v>597</v>
      </c>
      <c r="D1580" t="s">
        <v>28</v>
      </c>
      <c r="E1580" t="s">
        <v>29</v>
      </c>
      <c r="F1580">
        <v>90</v>
      </c>
      <c r="G1580" t="s">
        <v>4784</v>
      </c>
      <c r="H1580" t="s">
        <v>2498</v>
      </c>
      <c r="I1580" t="s">
        <v>913</v>
      </c>
      <c r="J1580" s="6" t="s">
        <v>13882</v>
      </c>
      <c r="K1580">
        <v>94</v>
      </c>
      <c r="L1580" t="s">
        <v>159</v>
      </c>
      <c r="M1580">
        <f t="shared" si="48"/>
        <v>0</v>
      </c>
      <c r="N1580" s="23" t="s">
        <v>11463</v>
      </c>
      <c r="O1580" s="23" t="s">
        <v>10422</v>
      </c>
      <c r="P1580" s="23">
        <f t="shared" si="49"/>
        <v>4</v>
      </c>
    </row>
    <row r="1581" spans="1:16" x14ac:dyDescent="0.3">
      <c r="A1581">
        <v>1625</v>
      </c>
      <c r="B1581" t="s">
        <v>4499</v>
      </c>
      <c r="C1581" t="s">
        <v>2809</v>
      </c>
      <c r="D1581" t="s">
        <v>28</v>
      </c>
      <c r="E1581" t="s">
        <v>29</v>
      </c>
      <c r="F1581">
        <v>30</v>
      </c>
      <c r="G1581" t="s">
        <v>4785</v>
      </c>
      <c r="H1581" t="s">
        <v>1587</v>
      </c>
      <c r="I1581" t="s">
        <v>32</v>
      </c>
      <c r="J1581" s="6" t="s">
        <v>14127</v>
      </c>
      <c r="K1581">
        <v>17</v>
      </c>
      <c r="L1581" t="s">
        <v>64</v>
      </c>
      <c r="M1581">
        <f t="shared" si="48"/>
        <v>0</v>
      </c>
      <c r="N1581" s="23" t="s">
        <v>11464</v>
      </c>
      <c r="O1581" s="23" t="s">
        <v>10422</v>
      </c>
      <c r="P1581" s="23">
        <f t="shared" si="49"/>
        <v>4</v>
      </c>
    </row>
    <row r="1582" spans="1:16" x14ac:dyDescent="0.3">
      <c r="A1582">
        <v>1626</v>
      </c>
      <c r="B1582" t="s">
        <v>1700</v>
      </c>
      <c r="C1582" t="s">
        <v>4786</v>
      </c>
      <c r="D1582" t="s">
        <v>117</v>
      </c>
      <c r="E1582" t="s">
        <v>29</v>
      </c>
      <c r="F1582">
        <v>90</v>
      </c>
      <c r="G1582" t="s">
        <v>4787</v>
      </c>
      <c r="H1582" t="s">
        <v>4182</v>
      </c>
      <c r="I1582" t="s">
        <v>32</v>
      </c>
      <c r="J1582" s="6">
        <v>44877</v>
      </c>
      <c r="K1582">
        <v>67</v>
      </c>
      <c r="L1582" t="s">
        <v>39</v>
      </c>
      <c r="M1582">
        <f t="shared" si="48"/>
        <v>0</v>
      </c>
      <c r="N1582" s="23" t="s">
        <v>1012</v>
      </c>
      <c r="O1582" s="23" t="s">
        <v>10468</v>
      </c>
      <c r="P1582" s="23">
        <f t="shared" si="49"/>
        <v>8</v>
      </c>
    </row>
    <row r="1583" spans="1:16" x14ac:dyDescent="0.3">
      <c r="A1583">
        <v>1627</v>
      </c>
      <c r="B1583" t="s">
        <v>2142</v>
      </c>
      <c r="C1583" t="s">
        <v>1641</v>
      </c>
      <c r="D1583" t="s">
        <v>28</v>
      </c>
      <c r="E1583" t="s">
        <v>29</v>
      </c>
      <c r="F1583">
        <v>90</v>
      </c>
      <c r="G1583" t="s">
        <v>4788</v>
      </c>
      <c r="H1583" t="s">
        <v>2791</v>
      </c>
      <c r="I1583" t="s">
        <v>178</v>
      </c>
      <c r="J1583" s="6" t="s">
        <v>13983</v>
      </c>
      <c r="K1583">
        <v>57</v>
      </c>
      <c r="L1583" t="s">
        <v>159</v>
      </c>
      <c r="M1583">
        <f t="shared" si="48"/>
        <v>0</v>
      </c>
      <c r="N1583" s="23" t="s">
        <v>11465</v>
      </c>
      <c r="O1583" s="23" t="s">
        <v>6</v>
      </c>
      <c r="P1583" s="23">
        <f t="shared" si="49"/>
        <v>6</v>
      </c>
    </row>
    <row r="1584" spans="1:16" x14ac:dyDescent="0.3">
      <c r="A1584">
        <v>1628</v>
      </c>
      <c r="B1584" t="s">
        <v>4789</v>
      </c>
      <c r="C1584" t="s">
        <v>4790</v>
      </c>
      <c r="D1584" t="s">
        <v>41</v>
      </c>
      <c r="E1584" t="s">
        <v>16</v>
      </c>
      <c r="F1584">
        <v>90</v>
      </c>
      <c r="G1584" t="s">
        <v>13611</v>
      </c>
      <c r="H1584" t="s">
        <v>1948</v>
      </c>
      <c r="I1584" t="s">
        <v>25</v>
      </c>
      <c r="J1584" s="6" t="s">
        <v>14128</v>
      </c>
      <c r="K1584">
        <v>91</v>
      </c>
      <c r="L1584" t="s">
        <v>54</v>
      </c>
      <c r="M1584">
        <f t="shared" si="48"/>
        <v>0</v>
      </c>
      <c r="N1584" s="23" t="s">
        <v>11466</v>
      </c>
      <c r="O1584" s="23" t="s">
        <v>10585</v>
      </c>
      <c r="P1584" s="23">
        <f t="shared" si="49"/>
        <v>2</v>
      </c>
    </row>
    <row r="1585" spans="1:16" x14ac:dyDescent="0.3">
      <c r="A1585">
        <v>1629</v>
      </c>
      <c r="B1585" t="s">
        <v>2701</v>
      </c>
      <c r="C1585" t="s">
        <v>4792</v>
      </c>
      <c r="D1585" t="s">
        <v>28</v>
      </c>
      <c r="E1585" t="s">
        <v>29</v>
      </c>
      <c r="F1585">
        <v>60</v>
      </c>
      <c r="G1585" t="s">
        <v>4793</v>
      </c>
      <c r="H1585" t="s">
        <v>4794</v>
      </c>
      <c r="I1585" t="s">
        <v>32</v>
      </c>
      <c r="J1585" s="6" t="s">
        <v>13857</v>
      </c>
      <c r="K1585">
        <v>85</v>
      </c>
      <c r="L1585" t="s">
        <v>70</v>
      </c>
      <c r="M1585">
        <f t="shared" si="48"/>
        <v>0</v>
      </c>
      <c r="N1585" s="23" t="s">
        <v>11467</v>
      </c>
      <c r="O1585" s="23" t="s">
        <v>10422</v>
      </c>
      <c r="P1585" s="23">
        <f t="shared" si="49"/>
        <v>4</v>
      </c>
    </row>
    <row r="1586" spans="1:16" x14ac:dyDescent="0.3">
      <c r="A1586">
        <v>1630</v>
      </c>
      <c r="B1586" t="s">
        <v>4247</v>
      </c>
      <c r="C1586" t="s">
        <v>4795</v>
      </c>
      <c r="D1586" t="s">
        <v>41</v>
      </c>
      <c r="E1586" t="s">
        <v>16</v>
      </c>
      <c r="F1586">
        <v>60</v>
      </c>
      <c r="G1586" t="s">
        <v>4796</v>
      </c>
      <c r="H1586" t="s">
        <v>3793</v>
      </c>
      <c r="I1586" t="s">
        <v>173</v>
      </c>
      <c r="J1586" s="6">
        <v>43896</v>
      </c>
      <c r="K1586">
        <v>68</v>
      </c>
      <c r="L1586" t="s">
        <v>33</v>
      </c>
      <c r="M1586">
        <f t="shared" si="48"/>
        <v>0</v>
      </c>
      <c r="N1586" s="23" t="s">
        <v>11468</v>
      </c>
      <c r="O1586" s="23" t="s">
        <v>10422</v>
      </c>
      <c r="P1586" s="23">
        <f t="shared" si="49"/>
        <v>4</v>
      </c>
    </row>
    <row r="1587" spans="1:16" x14ac:dyDescent="0.3">
      <c r="A1587">
        <v>1631</v>
      </c>
      <c r="B1587" t="s">
        <v>1399</v>
      </c>
      <c r="C1587" t="s">
        <v>4797</v>
      </c>
      <c r="D1587" t="s">
        <v>28</v>
      </c>
      <c r="E1587" t="s">
        <v>29</v>
      </c>
      <c r="F1587">
        <v>60</v>
      </c>
      <c r="G1587" t="s">
        <v>4798</v>
      </c>
      <c r="H1587" t="s">
        <v>4799</v>
      </c>
      <c r="I1587" t="s">
        <v>25</v>
      </c>
      <c r="J1587" s="6" t="s">
        <v>13636</v>
      </c>
      <c r="K1587">
        <v>15</v>
      </c>
      <c r="L1587" t="s">
        <v>159</v>
      </c>
      <c r="M1587">
        <f t="shared" si="48"/>
        <v>0</v>
      </c>
      <c r="N1587" s="23" t="s">
        <v>11469</v>
      </c>
      <c r="O1587" s="23" t="s">
        <v>10417</v>
      </c>
      <c r="P1587" s="23">
        <f t="shared" si="49"/>
        <v>5</v>
      </c>
    </row>
    <row r="1588" spans="1:16" x14ac:dyDescent="0.3">
      <c r="A1588">
        <v>1632</v>
      </c>
      <c r="B1588" t="s">
        <v>4800</v>
      </c>
      <c r="C1588" t="s">
        <v>961</v>
      </c>
      <c r="D1588" t="s">
        <v>15</v>
      </c>
      <c r="E1588" t="s">
        <v>16</v>
      </c>
      <c r="F1588">
        <v>60</v>
      </c>
      <c r="G1588" t="s">
        <v>14860</v>
      </c>
      <c r="H1588" t="s">
        <v>3126</v>
      </c>
      <c r="I1588" t="s">
        <v>32</v>
      </c>
      <c r="J1588" s="6" t="s">
        <v>13827</v>
      </c>
      <c r="K1588">
        <v>18</v>
      </c>
      <c r="L1588" t="s">
        <v>159</v>
      </c>
      <c r="M1588">
        <f t="shared" si="48"/>
        <v>0</v>
      </c>
      <c r="N1588" s="23" t="s">
        <v>11469</v>
      </c>
      <c r="O1588" s="23" t="s">
        <v>3369</v>
      </c>
      <c r="P1588" s="23">
        <f t="shared" si="49"/>
        <v>5</v>
      </c>
    </row>
    <row r="1589" spans="1:16" x14ac:dyDescent="0.3">
      <c r="A1589">
        <v>1634</v>
      </c>
      <c r="B1589" t="s">
        <v>4805</v>
      </c>
      <c r="C1589" t="s">
        <v>1786</v>
      </c>
      <c r="D1589" t="s">
        <v>28</v>
      </c>
      <c r="E1589" t="s">
        <v>29</v>
      </c>
      <c r="F1589">
        <v>30</v>
      </c>
      <c r="G1589" t="s">
        <v>4806</v>
      </c>
      <c r="H1589" t="s">
        <v>4807</v>
      </c>
      <c r="I1589" t="s">
        <v>32</v>
      </c>
      <c r="J1589" s="6" t="s">
        <v>13947</v>
      </c>
      <c r="K1589">
        <v>14</v>
      </c>
      <c r="L1589" t="s">
        <v>101</v>
      </c>
      <c r="M1589">
        <f t="shared" si="48"/>
        <v>0</v>
      </c>
      <c r="N1589" s="23" t="s">
        <v>11470</v>
      </c>
      <c r="O1589" s="23" t="s">
        <v>10422</v>
      </c>
      <c r="P1589" s="23">
        <f t="shared" si="49"/>
        <v>4</v>
      </c>
    </row>
    <row r="1590" spans="1:16" x14ac:dyDescent="0.3">
      <c r="A1590">
        <v>1635</v>
      </c>
      <c r="B1590" t="s">
        <v>4808</v>
      </c>
      <c r="C1590" t="s">
        <v>4005</v>
      </c>
      <c r="D1590" t="s">
        <v>15</v>
      </c>
      <c r="E1590" t="s">
        <v>16</v>
      </c>
      <c r="F1590">
        <v>90</v>
      </c>
      <c r="G1590" t="s">
        <v>4806</v>
      </c>
      <c r="H1590" t="s">
        <v>487</v>
      </c>
      <c r="I1590" t="s">
        <v>32</v>
      </c>
      <c r="J1590" s="6" t="s">
        <v>14129</v>
      </c>
      <c r="K1590">
        <v>8</v>
      </c>
      <c r="L1590" t="s">
        <v>45</v>
      </c>
      <c r="M1590">
        <f t="shared" si="48"/>
        <v>0</v>
      </c>
      <c r="N1590" s="23" t="s">
        <v>11470</v>
      </c>
      <c r="O1590" s="23" t="s">
        <v>10422</v>
      </c>
      <c r="P1590" s="23">
        <f t="shared" si="49"/>
        <v>4</v>
      </c>
    </row>
    <row r="1591" spans="1:16" x14ac:dyDescent="0.3">
      <c r="A1591">
        <v>1636</v>
      </c>
      <c r="B1591" t="s">
        <v>4809</v>
      </c>
      <c r="C1591" t="s">
        <v>564</v>
      </c>
      <c r="D1591" t="s">
        <v>51</v>
      </c>
      <c r="E1591" t="s">
        <v>16</v>
      </c>
      <c r="F1591">
        <v>90</v>
      </c>
      <c r="G1591" t="s">
        <v>4810</v>
      </c>
      <c r="H1591" t="s">
        <v>2163</v>
      </c>
      <c r="I1591" t="s">
        <v>1824</v>
      </c>
      <c r="J1591" s="6">
        <v>44660</v>
      </c>
      <c r="K1591">
        <v>12</v>
      </c>
      <c r="L1591" t="s">
        <v>33</v>
      </c>
      <c r="M1591">
        <f t="shared" si="48"/>
        <v>0</v>
      </c>
      <c r="N1591" s="23" t="s">
        <v>11470</v>
      </c>
      <c r="O1591" s="23" t="s">
        <v>10529</v>
      </c>
      <c r="P1591" s="23">
        <f t="shared" si="49"/>
        <v>7</v>
      </c>
    </row>
    <row r="1592" spans="1:16" x14ac:dyDescent="0.3">
      <c r="A1592">
        <v>1637</v>
      </c>
      <c r="B1592" t="s">
        <v>1009</v>
      </c>
      <c r="C1592" t="s">
        <v>4811</v>
      </c>
      <c r="D1592" t="s">
        <v>28</v>
      </c>
      <c r="E1592" t="s">
        <v>29</v>
      </c>
      <c r="F1592">
        <v>30</v>
      </c>
      <c r="G1592" t="s">
        <v>4812</v>
      </c>
      <c r="H1592" t="s">
        <v>1426</v>
      </c>
      <c r="I1592" t="s">
        <v>32</v>
      </c>
      <c r="J1592" s="6">
        <v>44385</v>
      </c>
      <c r="K1592">
        <v>25</v>
      </c>
      <c r="L1592" t="s">
        <v>159</v>
      </c>
      <c r="M1592">
        <f t="shared" si="48"/>
        <v>0</v>
      </c>
      <c r="N1592" s="23" t="s">
        <v>11471</v>
      </c>
      <c r="O1592" s="23" t="s">
        <v>10422</v>
      </c>
      <c r="P1592" s="23">
        <f t="shared" si="49"/>
        <v>4</v>
      </c>
    </row>
    <row r="1593" spans="1:16" x14ac:dyDescent="0.3">
      <c r="A1593">
        <v>1638</v>
      </c>
      <c r="B1593" t="s">
        <v>4094</v>
      </c>
      <c r="C1593" t="s">
        <v>4813</v>
      </c>
      <c r="D1593" t="s">
        <v>28</v>
      </c>
      <c r="E1593" t="s">
        <v>29</v>
      </c>
      <c r="F1593">
        <v>30</v>
      </c>
      <c r="G1593" t="s">
        <v>4814</v>
      </c>
      <c r="H1593" t="s">
        <v>1764</v>
      </c>
      <c r="I1593" t="s">
        <v>124</v>
      </c>
      <c r="J1593" s="6">
        <v>44084</v>
      </c>
      <c r="K1593">
        <v>27</v>
      </c>
      <c r="L1593" t="s">
        <v>70</v>
      </c>
      <c r="M1593">
        <f t="shared" si="48"/>
        <v>0</v>
      </c>
      <c r="N1593" s="23" t="s">
        <v>11472</v>
      </c>
      <c r="O1593" s="23" t="s">
        <v>6</v>
      </c>
      <c r="P1593" s="23">
        <f t="shared" si="49"/>
        <v>6</v>
      </c>
    </row>
    <row r="1594" spans="1:16" x14ac:dyDescent="0.3">
      <c r="A1594">
        <v>1639</v>
      </c>
      <c r="B1594" t="s">
        <v>4815</v>
      </c>
      <c r="C1594" t="s">
        <v>1251</v>
      </c>
      <c r="D1594" t="s">
        <v>28</v>
      </c>
      <c r="E1594" t="s">
        <v>29</v>
      </c>
      <c r="F1594">
        <v>90</v>
      </c>
      <c r="G1594" t="s">
        <v>149</v>
      </c>
      <c r="H1594" t="s">
        <v>1948</v>
      </c>
      <c r="I1594" t="s">
        <v>25</v>
      </c>
      <c r="J1594" s="6">
        <v>44410</v>
      </c>
      <c r="K1594">
        <v>39</v>
      </c>
      <c r="L1594" t="s">
        <v>54</v>
      </c>
      <c r="M1594">
        <f t="shared" si="48"/>
        <v>0</v>
      </c>
      <c r="N1594" s="23" t="s">
        <v>10447</v>
      </c>
      <c r="O1594" s="23" t="s">
        <v>3222</v>
      </c>
      <c r="P1594" s="23">
        <f t="shared" si="49"/>
        <v>4</v>
      </c>
    </row>
    <row r="1595" spans="1:16" x14ac:dyDescent="0.3">
      <c r="A1595">
        <v>1640</v>
      </c>
      <c r="B1595" t="s">
        <v>527</v>
      </c>
      <c r="C1595" t="s">
        <v>4291</v>
      </c>
      <c r="D1595" t="s">
        <v>28</v>
      </c>
      <c r="E1595" t="s">
        <v>29</v>
      </c>
      <c r="F1595">
        <v>60</v>
      </c>
      <c r="G1595" t="s">
        <v>4816</v>
      </c>
      <c r="H1595" t="s">
        <v>4326</v>
      </c>
      <c r="I1595" t="s">
        <v>1078</v>
      </c>
      <c r="J1595" s="6" t="s">
        <v>13646</v>
      </c>
      <c r="K1595">
        <v>76</v>
      </c>
      <c r="L1595" t="s">
        <v>101</v>
      </c>
      <c r="M1595">
        <f t="shared" si="48"/>
        <v>0</v>
      </c>
      <c r="N1595" s="23" t="s">
        <v>11473</v>
      </c>
      <c r="O1595" s="23" t="s">
        <v>10422</v>
      </c>
      <c r="P1595" s="23">
        <f t="shared" si="49"/>
        <v>4</v>
      </c>
    </row>
    <row r="1596" spans="1:16" x14ac:dyDescent="0.3">
      <c r="A1596">
        <v>1641</v>
      </c>
      <c r="B1596" t="s">
        <v>4817</v>
      </c>
      <c r="C1596" t="s">
        <v>925</v>
      </c>
      <c r="D1596" t="s">
        <v>15</v>
      </c>
      <c r="E1596" t="s">
        <v>16</v>
      </c>
      <c r="F1596">
        <v>30</v>
      </c>
      <c r="G1596" t="s">
        <v>14312</v>
      </c>
      <c r="H1596" t="s">
        <v>1530</v>
      </c>
      <c r="I1596" t="s">
        <v>32</v>
      </c>
      <c r="J1596" s="6" t="s">
        <v>13721</v>
      </c>
      <c r="K1596">
        <v>78</v>
      </c>
      <c r="L1596" t="s">
        <v>39</v>
      </c>
      <c r="M1596">
        <f t="shared" si="48"/>
        <v>0</v>
      </c>
      <c r="N1596" s="23" t="s">
        <v>11474</v>
      </c>
      <c r="O1596" s="23" t="s">
        <v>10438</v>
      </c>
      <c r="P1596" s="23">
        <f t="shared" si="49"/>
        <v>5</v>
      </c>
    </row>
    <row r="1597" spans="1:16" x14ac:dyDescent="0.3">
      <c r="A1597">
        <v>1642</v>
      </c>
      <c r="B1597" t="s">
        <v>3089</v>
      </c>
      <c r="C1597" t="s">
        <v>4819</v>
      </c>
      <c r="D1597" t="s">
        <v>28</v>
      </c>
      <c r="E1597" t="s">
        <v>29</v>
      </c>
      <c r="F1597">
        <v>60</v>
      </c>
      <c r="G1597" t="s">
        <v>4820</v>
      </c>
      <c r="H1597" t="s">
        <v>1210</v>
      </c>
      <c r="I1597" t="s">
        <v>294</v>
      </c>
      <c r="J1597" s="6" t="s">
        <v>14130</v>
      </c>
      <c r="K1597">
        <v>70</v>
      </c>
      <c r="L1597" t="s">
        <v>20</v>
      </c>
      <c r="M1597">
        <f t="shared" si="48"/>
        <v>0</v>
      </c>
      <c r="N1597" s="23" t="s">
        <v>11475</v>
      </c>
      <c r="O1597" s="23" t="s">
        <v>10417</v>
      </c>
      <c r="P1597" s="23">
        <f t="shared" si="49"/>
        <v>5</v>
      </c>
    </row>
    <row r="1598" spans="1:16" x14ac:dyDescent="0.3">
      <c r="A1598">
        <v>1643</v>
      </c>
      <c r="B1598" t="s">
        <v>4821</v>
      </c>
      <c r="C1598" t="s">
        <v>2028</v>
      </c>
      <c r="D1598" t="s">
        <v>51</v>
      </c>
      <c r="E1598" t="s">
        <v>16</v>
      </c>
      <c r="F1598">
        <v>90</v>
      </c>
      <c r="G1598" t="s">
        <v>14522</v>
      </c>
      <c r="H1598" t="s">
        <v>1855</v>
      </c>
      <c r="I1598" t="s">
        <v>25</v>
      </c>
      <c r="J1598" s="6">
        <v>44474</v>
      </c>
      <c r="K1598">
        <v>10</v>
      </c>
      <c r="L1598" t="s">
        <v>80</v>
      </c>
      <c r="M1598">
        <f t="shared" si="48"/>
        <v>0</v>
      </c>
      <c r="N1598" s="23" t="s">
        <v>11476</v>
      </c>
      <c r="O1598" s="23" t="s">
        <v>10449</v>
      </c>
      <c r="P1598" s="23">
        <f t="shared" si="49"/>
        <v>7</v>
      </c>
    </row>
    <row r="1599" spans="1:16" x14ac:dyDescent="0.3">
      <c r="A1599">
        <v>1644</v>
      </c>
      <c r="B1599" t="s">
        <v>4823</v>
      </c>
      <c r="C1599" t="s">
        <v>1041</v>
      </c>
      <c r="D1599" t="s">
        <v>15</v>
      </c>
      <c r="E1599" t="s">
        <v>16</v>
      </c>
      <c r="F1599">
        <v>60</v>
      </c>
      <c r="G1599" t="s">
        <v>4824</v>
      </c>
      <c r="H1599" t="s">
        <v>4825</v>
      </c>
      <c r="I1599" t="s">
        <v>32</v>
      </c>
      <c r="J1599" s="6" t="s">
        <v>13875</v>
      </c>
      <c r="K1599">
        <v>55</v>
      </c>
      <c r="L1599" t="s">
        <v>45</v>
      </c>
      <c r="M1599">
        <f t="shared" si="48"/>
        <v>0</v>
      </c>
      <c r="N1599" s="23" t="s">
        <v>11476</v>
      </c>
      <c r="O1599" s="23" t="s">
        <v>10453</v>
      </c>
      <c r="P1599" s="23">
        <f t="shared" si="49"/>
        <v>7</v>
      </c>
    </row>
    <row r="1600" spans="1:16" x14ac:dyDescent="0.3">
      <c r="A1600">
        <v>1645</v>
      </c>
      <c r="B1600" t="s">
        <v>4826</v>
      </c>
      <c r="C1600" t="s">
        <v>4045</v>
      </c>
      <c r="D1600" t="s">
        <v>51</v>
      </c>
      <c r="E1600" t="s">
        <v>16</v>
      </c>
      <c r="F1600">
        <v>60</v>
      </c>
      <c r="G1600" t="s">
        <v>4827</v>
      </c>
      <c r="H1600" t="s">
        <v>4527</v>
      </c>
      <c r="I1600" t="s">
        <v>32</v>
      </c>
      <c r="J1600" s="6">
        <v>44743</v>
      </c>
      <c r="K1600">
        <v>58</v>
      </c>
      <c r="L1600" t="s">
        <v>39</v>
      </c>
      <c r="M1600">
        <f t="shared" si="48"/>
        <v>0</v>
      </c>
      <c r="N1600" s="23" t="s">
        <v>11477</v>
      </c>
      <c r="O1600" s="23" t="s">
        <v>10850</v>
      </c>
      <c r="P1600" s="23">
        <f t="shared" si="49"/>
        <v>6</v>
      </c>
    </row>
    <row r="1601" spans="1:16" x14ac:dyDescent="0.3">
      <c r="A1601">
        <v>1646</v>
      </c>
      <c r="B1601" t="s">
        <v>4828</v>
      </c>
      <c r="C1601" t="s">
        <v>4829</v>
      </c>
      <c r="D1601" t="s">
        <v>15</v>
      </c>
      <c r="E1601" t="s">
        <v>16</v>
      </c>
      <c r="F1601">
        <v>30</v>
      </c>
      <c r="G1601" t="s">
        <v>4830</v>
      </c>
      <c r="H1601" t="s">
        <v>1590</v>
      </c>
      <c r="I1601" t="s">
        <v>32</v>
      </c>
      <c r="J1601" s="6" t="s">
        <v>14131</v>
      </c>
      <c r="K1601">
        <v>45</v>
      </c>
      <c r="L1601" t="s">
        <v>33</v>
      </c>
      <c r="M1601">
        <f t="shared" si="48"/>
        <v>0</v>
      </c>
      <c r="N1601" s="23" t="s">
        <v>7546</v>
      </c>
      <c r="O1601" s="23" t="s">
        <v>6</v>
      </c>
      <c r="P1601" s="23">
        <f t="shared" si="49"/>
        <v>6</v>
      </c>
    </row>
    <row r="1602" spans="1:16" x14ac:dyDescent="0.3">
      <c r="A1602">
        <v>1647</v>
      </c>
      <c r="B1602" t="s">
        <v>3844</v>
      </c>
      <c r="C1602" t="s">
        <v>1592</v>
      </c>
      <c r="D1602" t="s">
        <v>51</v>
      </c>
      <c r="E1602" t="s">
        <v>16</v>
      </c>
      <c r="F1602">
        <v>60</v>
      </c>
      <c r="G1602" t="s">
        <v>4831</v>
      </c>
      <c r="H1602" t="s">
        <v>587</v>
      </c>
      <c r="I1602" t="s">
        <v>25</v>
      </c>
      <c r="J1602" s="6" t="s">
        <v>13837</v>
      </c>
      <c r="K1602">
        <v>11</v>
      </c>
      <c r="L1602" t="s">
        <v>159</v>
      </c>
      <c r="M1602">
        <f t="shared" ref="M1602:M1665" si="50">COUNTBLANK(A1602:L1602)</f>
        <v>0</v>
      </c>
      <c r="N1602" s="23" t="s">
        <v>7546</v>
      </c>
      <c r="O1602" s="23" t="s">
        <v>9969</v>
      </c>
      <c r="P1602" s="23">
        <f t="shared" ref="P1602:P1665" si="51">LEN(O1602)</f>
        <v>6</v>
      </c>
    </row>
    <row r="1603" spans="1:16" x14ac:dyDescent="0.3">
      <c r="A1603">
        <v>1648</v>
      </c>
      <c r="B1603" t="s">
        <v>3548</v>
      </c>
      <c r="C1603" t="s">
        <v>1627</v>
      </c>
      <c r="D1603" t="s">
        <v>28</v>
      </c>
      <c r="E1603" t="s">
        <v>29</v>
      </c>
      <c r="F1603">
        <v>30</v>
      </c>
      <c r="G1603" t="s">
        <v>4832</v>
      </c>
      <c r="H1603" t="s">
        <v>2633</v>
      </c>
      <c r="I1603" t="s">
        <v>32</v>
      </c>
      <c r="J1603" s="6">
        <v>44298</v>
      </c>
      <c r="K1603">
        <v>8</v>
      </c>
      <c r="L1603" t="s">
        <v>80</v>
      </c>
      <c r="M1603">
        <f t="shared" si="50"/>
        <v>0</v>
      </c>
      <c r="N1603" s="23" t="s">
        <v>7546</v>
      </c>
      <c r="O1603" s="23" t="s">
        <v>10425</v>
      </c>
      <c r="P1603" s="23">
        <f t="shared" si="51"/>
        <v>3</v>
      </c>
    </row>
    <row r="1604" spans="1:16" x14ac:dyDescent="0.3">
      <c r="A1604">
        <v>1649</v>
      </c>
      <c r="B1604" t="s">
        <v>4833</v>
      </c>
      <c r="C1604" t="s">
        <v>597</v>
      </c>
      <c r="D1604" t="s">
        <v>51</v>
      </c>
      <c r="E1604" t="s">
        <v>16</v>
      </c>
      <c r="F1604">
        <v>30</v>
      </c>
      <c r="G1604" t="s">
        <v>14523</v>
      </c>
      <c r="H1604" t="s">
        <v>4835</v>
      </c>
      <c r="I1604" t="s">
        <v>32</v>
      </c>
      <c r="J1604" s="6" t="s">
        <v>14061</v>
      </c>
      <c r="K1604">
        <v>25</v>
      </c>
      <c r="L1604" t="s">
        <v>33</v>
      </c>
      <c r="M1604">
        <f t="shared" si="50"/>
        <v>0</v>
      </c>
      <c r="N1604" s="23" t="s">
        <v>11478</v>
      </c>
      <c r="O1604" s="23" t="s">
        <v>10422</v>
      </c>
      <c r="P1604" s="23">
        <f t="shared" si="51"/>
        <v>4</v>
      </c>
    </row>
    <row r="1605" spans="1:16" x14ac:dyDescent="0.3">
      <c r="A1605">
        <v>1650</v>
      </c>
      <c r="B1605" t="s">
        <v>2947</v>
      </c>
      <c r="C1605" t="s">
        <v>4836</v>
      </c>
      <c r="D1605" t="s">
        <v>28</v>
      </c>
      <c r="E1605" t="s">
        <v>29</v>
      </c>
      <c r="F1605">
        <v>90</v>
      </c>
      <c r="G1605" t="s">
        <v>4837</v>
      </c>
      <c r="H1605" t="s">
        <v>1336</v>
      </c>
      <c r="I1605" t="s">
        <v>129</v>
      </c>
      <c r="J1605" s="6" t="s">
        <v>13879</v>
      </c>
      <c r="K1605">
        <v>47</v>
      </c>
      <c r="L1605" t="s">
        <v>70</v>
      </c>
      <c r="M1605">
        <f t="shared" si="50"/>
        <v>0</v>
      </c>
      <c r="N1605" s="23" t="s">
        <v>11479</v>
      </c>
      <c r="O1605" s="23" t="s">
        <v>6</v>
      </c>
      <c r="P1605" s="23">
        <f t="shared" si="51"/>
        <v>6</v>
      </c>
    </row>
    <row r="1606" spans="1:16" x14ac:dyDescent="0.3">
      <c r="A1606">
        <v>1651</v>
      </c>
      <c r="B1606" t="s">
        <v>2225</v>
      </c>
      <c r="C1606" t="s">
        <v>3750</v>
      </c>
      <c r="D1606" t="s">
        <v>15</v>
      </c>
      <c r="E1606" t="s">
        <v>16</v>
      </c>
      <c r="F1606">
        <v>30</v>
      </c>
      <c r="G1606" t="s">
        <v>4838</v>
      </c>
      <c r="H1606" t="s">
        <v>2685</v>
      </c>
      <c r="I1606" t="s">
        <v>32</v>
      </c>
      <c r="J1606" s="6" t="s">
        <v>14132</v>
      </c>
      <c r="K1606">
        <v>43</v>
      </c>
      <c r="L1606" t="s">
        <v>33</v>
      </c>
      <c r="M1606">
        <f t="shared" si="50"/>
        <v>0</v>
      </c>
      <c r="N1606" s="23" t="s">
        <v>11480</v>
      </c>
      <c r="O1606" s="23" t="s">
        <v>10417</v>
      </c>
      <c r="P1606" s="23">
        <f t="shared" si="51"/>
        <v>5</v>
      </c>
    </row>
    <row r="1607" spans="1:16" x14ac:dyDescent="0.3">
      <c r="A1607">
        <v>1652</v>
      </c>
      <c r="B1607" t="s">
        <v>4839</v>
      </c>
      <c r="C1607" t="s">
        <v>2332</v>
      </c>
      <c r="D1607" t="s">
        <v>15</v>
      </c>
      <c r="E1607" t="s">
        <v>16</v>
      </c>
      <c r="F1607">
        <v>30</v>
      </c>
      <c r="G1607" t="s">
        <v>4840</v>
      </c>
      <c r="H1607" t="s">
        <v>3619</v>
      </c>
      <c r="I1607" t="s">
        <v>575</v>
      </c>
      <c r="J1607" s="6" t="s">
        <v>13826</v>
      </c>
      <c r="K1607">
        <v>61</v>
      </c>
      <c r="L1607" t="s">
        <v>64</v>
      </c>
      <c r="M1607">
        <f t="shared" si="50"/>
        <v>0</v>
      </c>
      <c r="N1607" s="23" t="s">
        <v>11481</v>
      </c>
      <c r="O1607" s="23" t="s">
        <v>10422</v>
      </c>
      <c r="P1607" s="23">
        <f t="shared" si="51"/>
        <v>4</v>
      </c>
    </row>
    <row r="1608" spans="1:16" x14ac:dyDescent="0.3">
      <c r="A1608">
        <v>1653</v>
      </c>
      <c r="B1608" t="s">
        <v>1170</v>
      </c>
      <c r="C1608" t="s">
        <v>3884</v>
      </c>
      <c r="D1608" t="s">
        <v>28</v>
      </c>
      <c r="E1608" t="s">
        <v>29</v>
      </c>
      <c r="F1608">
        <v>90</v>
      </c>
      <c r="G1608" t="s">
        <v>4841</v>
      </c>
      <c r="H1608" t="s">
        <v>3531</v>
      </c>
      <c r="I1608" t="s">
        <v>32</v>
      </c>
      <c r="J1608" s="6">
        <v>44173</v>
      </c>
      <c r="K1608">
        <v>83</v>
      </c>
      <c r="L1608" t="s">
        <v>39</v>
      </c>
      <c r="M1608">
        <f t="shared" si="50"/>
        <v>0</v>
      </c>
      <c r="N1608" s="23" t="s">
        <v>11482</v>
      </c>
      <c r="O1608" s="23" t="s">
        <v>10476</v>
      </c>
      <c r="P1608" s="23">
        <f t="shared" si="51"/>
        <v>5</v>
      </c>
    </row>
    <row r="1609" spans="1:16" x14ac:dyDescent="0.3">
      <c r="A1609">
        <v>1654</v>
      </c>
      <c r="B1609" t="s">
        <v>3476</v>
      </c>
      <c r="C1609" t="s">
        <v>4842</v>
      </c>
      <c r="D1609" t="s">
        <v>51</v>
      </c>
      <c r="E1609" t="s">
        <v>16</v>
      </c>
      <c r="F1609">
        <v>60</v>
      </c>
      <c r="G1609" t="s">
        <v>14524</v>
      </c>
      <c r="H1609" t="s">
        <v>2896</v>
      </c>
      <c r="I1609" t="s">
        <v>110</v>
      </c>
      <c r="J1609" s="6">
        <v>44412</v>
      </c>
      <c r="K1609">
        <v>88</v>
      </c>
      <c r="L1609" t="s">
        <v>45</v>
      </c>
      <c r="M1609">
        <f t="shared" si="50"/>
        <v>0</v>
      </c>
      <c r="N1609" s="23" t="s">
        <v>11483</v>
      </c>
      <c r="O1609" s="23" t="s">
        <v>10449</v>
      </c>
      <c r="P1609" s="23">
        <f t="shared" si="51"/>
        <v>7</v>
      </c>
    </row>
    <row r="1610" spans="1:16" x14ac:dyDescent="0.3">
      <c r="A1610">
        <v>1655</v>
      </c>
      <c r="B1610" t="s">
        <v>4844</v>
      </c>
      <c r="C1610" t="s">
        <v>4845</v>
      </c>
      <c r="D1610" t="s">
        <v>28</v>
      </c>
      <c r="E1610" t="s">
        <v>29</v>
      </c>
      <c r="F1610">
        <v>60</v>
      </c>
      <c r="G1610" t="s">
        <v>14861</v>
      </c>
      <c r="H1610" t="s">
        <v>487</v>
      </c>
      <c r="I1610" t="s">
        <v>32</v>
      </c>
      <c r="J1610" s="6">
        <v>44539</v>
      </c>
      <c r="K1610">
        <v>74</v>
      </c>
      <c r="L1610" t="s">
        <v>101</v>
      </c>
      <c r="M1610">
        <f t="shared" si="50"/>
        <v>0</v>
      </c>
      <c r="N1610" s="23" t="s">
        <v>11483</v>
      </c>
      <c r="O1610" s="23" t="s">
        <v>384</v>
      </c>
      <c r="P1610" s="23">
        <f t="shared" si="51"/>
        <v>5</v>
      </c>
    </row>
    <row r="1611" spans="1:16" x14ac:dyDescent="0.3">
      <c r="A1611">
        <v>1656</v>
      </c>
      <c r="B1611" t="s">
        <v>3105</v>
      </c>
      <c r="C1611" t="s">
        <v>4847</v>
      </c>
      <c r="D1611" t="s">
        <v>51</v>
      </c>
      <c r="E1611" t="s">
        <v>16</v>
      </c>
      <c r="F1611">
        <v>60</v>
      </c>
      <c r="G1611" t="s">
        <v>4848</v>
      </c>
      <c r="H1611" t="s">
        <v>4849</v>
      </c>
      <c r="I1611" t="s">
        <v>294</v>
      </c>
      <c r="J1611" s="6">
        <v>44078</v>
      </c>
      <c r="K1611">
        <v>42</v>
      </c>
      <c r="L1611" t="s">
        <v>45</v>
      </c>
      <c r="M1611">
        <f t="shared" si="50"/>
        <v>0</v>
      </c>
      <c r="N1611" s="23" t="s">
        <v>11484</v>
      </c>
      <c r="O1611" s="23" t="s">
        <v>10422</v>
      </c>
      <c r="P1611" s="23">
        <f t="shared" si="51"/>
        <v>4</v>
      </c>
    </row>
    <row r="1612" spans="1:16" x14ac:dyDescent="0.3">
      <c r="A1612">
        <v>1657</v>
      </c>
      <c r="B1612" t="s">
        <v>2231</v>
      </c>
      <c r="C1612" t="s">
        <v>2722</v>
      </c>
      <c r="D1612" t="s">
        <v>28</v>
      </c>
      <c r="E1612" t="s">
        <v>29</v>
      </c>
      <c r="F1612">
        <v>60</v>
      </c>
      <c r="G1612" t="s">
        <v>4850</v>
      </c>
      <c r="H1612" t="s">
        <v>4851</v>
      </c>
      <c r="I1612" t="s">
        <v>2543</v>
      </c>
      <c r="J1612" s="6">
        <v>44899</v>
      </c>
      <c r="K1612">
        <v>91</v>
      </c>
      <c r="L1612" t="s">
        <v>20</v>
      </c>
      <c r="M1612">
        <f t="shared" si="50"/>
        <v>0</v>
      </c>
      <c r="N1612" s="23" t="s">
        <v>11485</v>
      </c>
      <c r="O1612" s="23" t="s">
        <v>10422</v>
      </c>
      <c r="P1612" s="23">
        <f t="shared" si="51"/>
        <v>4</v>
      </c>
    </row>
    <row r="1613" spans="1:16" x14ac:dyDescent="0.3">
      <c r="A1613">
        <v>1658</v>
      </c>
      <c r="B1613" t="s">
        <v>960</v>
      </c>
      <c r="C1613" t="s">
        <v>3953</v>
      </c>
      <c r="D1613" t="s">
        <v>28</v>
      </c>
      <c r="E1613" t="s">
        <v>29</v>
      </c>
      <c r="F1613">
        <v>30</v>
      </c>
      <c r="G1613" t="s">
        <v>4852</v>
      </c>
      <c r="H1613" t="s">
        <v>4853</v>
      </c>
      <c r="I1613" t="s">
        <v>178</v>
      </c>
      <c r="J1613" s="6" t="s">
        <v>14059</v>
      </c>
      <c r="K1613">
        <v>24</v>
      </c>
      <c r="L1613" t="s">
        <v>159</v>
      </c>
      <c r="M1613">
        <f t="shared" si="50"/>
        <v>0</v>
      </c>
      <c r="N1613" s="23" t="s">
        <v>5062</v>
      </c>
      <c r="O1613" s="23" t="s">
        <v>6</v>
      </c>
      <c r="P1613" s="23">
        <f t="shared" si="51"/>
        <v>6</v>
      </c>
    </row>
    <row r="1614" spans="1:16" x14ac:dyDescent="0.3">
      <c r="A1614">
        <v>1659</v>
      </c>
      <c r="B1614" t="s">
        <v>665</v>
      </c>
      <c r="C1614" t="s">
        <v>3419</v>
      </c>
      <c r="D1614" t="s">
        <v>28</v>
      </c>
      <c r="E1614" t="s">
        <v>29</v>
      </c>
      <c r="F1614">
        <v>30</v>
      </c>
      <c r="G1614" t="s">
        <v>4854</v>
      </c>
      <c r="H1614" t="s">
        <v>432</v>
      </c>
      <c r="I1614" t="s">
        <v>32</v>
      </c>
      <c r="J1614" s="6" t="s">
        <v>13672</v>
      </c>
      <c r="K1614">
        <v>72</v>
      </c>
      <c r="L1614" t="s">
        <v>70</v>
      </c>
      <c r="M1614">
        <f t="shared" si="50"/>
        <v>0</v>
      </c>
      <c r="N1614" s="23" t="s">
        <v>11486</v>
      </c>
      <c r="O1614" s="23" t="s">
        <v>3089</v>
      </c>
      <c r="P1614" s="23">
        <f t="shared" si="51"/>
        <v>4</v>
      </c>
    </row>
    <row r="1615" spans="1:16" x14ac:dyDescent="0.3">
      <c r="A1615">
        <v>1660</v>
      </c>
      <c r="B1615" t="s">
        <v>4855</v>
      </c>
      <c r="C1615" t="s">
        <v>264</v>
      </c>
      <c r="D1615" t="s">
        <v>15</v>
      </c>
      <c r="E1615" t="s">
        <v>16</v>
      </c>
      <c r="F1615">
        <v>90</v>
      </c>
      <c r="G1615" t="s">
        <v>14862</v>
      </c>
      <c r="H1615" t="s">
        <v>2902</v>
      </c>
      <c r="I1615" t="s">
        <v>32</v>
      </c>
      <c r="J1615" s="6" t="s">
        <v>14127</v>
      </c>
      <c r="K1615">
        <v>35</v>
      </c>
      <c r="L1615" t="s">
        <v>33</v>
      </c>
      <c r="M1615">
        <f t="shared" si="50"/>
        <v>0</v>
      </c>
      <c r="N1615" s="23" t="s">
        <v>11487</v>
      </c>
      <c r="O1615" s="23" t="s">
        <v>384</v>
      </c>
      <c r="P1615" s="23">
        <f t="shared" si="51"/>
        <v>5</v>
      </c>
    </row>
    <row r="1616" spans="1:16" x14ac:dyDescent="0.3">
      <c r="A1616">
        <v>1661</v>
      </c>
      <c r="B1616" t="s">
        <v>4857</v>
      </c>
      <c r="C1616" t="s">
        <v>4858</v>
      </c>
      <c r="D1616" t="s">
        <v>41</v>
      </c>
      <c r="E1616" t="s">
        <v>16</v>
      </c>
      <c r="F1616">
        <v>60</v>
      </c>
      <c r="G1616" t="s">
        <v>4859</v>
      </c>
      <c r="H1616" t="s">
        <v>4860</v>
      </c>
      <c r="I1616" t="s">
        <v>32</v>
      </c>
      <c r="J1616" s="6" t="s">
        <v>13961</v>
      </c>
      <c r="K1616">
        <v>15</v>
      </c>
      <c r="L1616" t="s">
        <v>54</v>
      </c>
      <c r="M1616">
        <f t="shared" si="50"/>
        <v>0</v>
      </c>
      <c r="N1616" s="23" t="s">
        <v>11488</v>
      </c>
      <c r="O1616" s="23" t="s">
        <v>10417</v>
      </c>
      <c r="P1616" s="23">
        <f t="shared" si="51"/>
        <v>5</v>
      </c>
    </row>
    <row r="1617" spans="1:16" x14ac:dyDescent="0.3">
      <c r="A1617">
        <v>1662</v>
      </c>
      <c r="B1617" t="s">
        <v>179</v>
      </c>
      <c r="C1617" t="s">
        <v>4861</v>
      </c>
      <c r="D1617" t="s">
        <v>28</v>
      </c>
      <c r="E1617" t="s">
        <v>29</v>
      </c>
      <c r="F1617">
        <v>60</v>
      </c>
      <c r="G1617" t="s">
        <v>4862</v>
      </c>
      <c r="H1617" t="s">
        <v>4863</v>
      </c>
      <c r="I1617" t="s">
        <v>32</v>
      </c>
      <c r="J1617" s="6">
        <v>44573</v>
      </c>
      <c r="K1617">
        <v>11</v>
      </c>
      <c r="L1617" t="s">
        <v>101</v>
      </c>
      <c r="M1617">
        <f t="shared" si="50"/>
        <v>0</v>
      </c>
      <c r="N1617" s="23" t="s">
        <v>11489</v>
      </c>
      <c r="O1617" s="23" t="s">
        <v>10430</v>
      </c>
      <c r="P1617" s="23">
        <f t="shared" si="51"/>
        <v>9</v>
      </c>
    </row>
    <row r="1618" spans="1:16" x14ac:dyDescent="0.3">
      <c r="A1618">
        <v>1664</v>
      </c>
      <c r="B1618" t="s">
        <v>4868</v>
      </c>
      <c r="C1618" t="s">
        <v>3439</v>
      </c>
      <c r="D1618" t="s">
        <v>41</v>
      </c>
      <c r="E1618" t="s">
        <v>16</v>
      </c>
      <c r="F1618">
        <v>60</v>
      </c>
      <c r="G1618" t="s">
        <v>4869</v>
      </c>
      <c r="H1618" t="s">
        <v>4870</v>
      </c>
      <c r="I1618" t="s">
        <v>146</v>
      </c>
      <c r="J1618" s="6">
        <v>44841</v>
      </c>
      <c r="K1618">
        <v>86</v>
      </c>
      <c r="L1618" t="s">
        <v>64</v>
      </c>
      <c r="M1618">
        <f t="shared" si="50"/>
        <v>0</v>
      </c>
      <c r="N1618" s="23" t="s">
        <v>11490</v>
      </c>
      <c r="O1618" s="23" t="s">
        <v>1021</v>
      </c>
      <c r="P1618" s="23">
        <f t="shared" si="51"/>
        <v>6</v>
      </c>
    </row>
    <row r="1619" spans="1:16" x14ac:dyDescent="0.3">
      <c r="A1619">
        <v>1665</v>
      </c>
      <c r="B1619" t="s">
        <v>4871</v>
      </c>
      <c r="C1619" t="s">
        <v>2326</v>
      </c>
      <c r="D1619" t="s">
        <v>51</v>
      </c>
      <c r="E1619" t="s">
        <v>16</v>
      </c>
      <c r="F1619">
        <v>90</v>
      </c>
      <c r="G1619" t="s">
        <v>4872</v>
      </c>
      <c r="H1619" t="s">
        <v>3551</v>
      </c>
      <c r="I1619" t="s">
        <v>32</v>
      </c>
      <c r="J1619" s="6" t="s">
        <v>14089</v>
      </c>
      <c r="K1619">
        <v>46</v>
      </c>
      <c r="L1619" t="s">
        <v>159</v>
      </c>
      <c r="M1619">
        <f t="shared" si="50"/>
        <v>0</v>
      </c>
      <c r="N1619" s="23" t="s">
        <v>11491</v>
      </c>
      <c r="O1619" s="23" t="s">
        <v>10438</v>
      </c>
      <c r="P1619" s="23">
        <f t="shared" si="51"/>
        <v>5</v>
      </c>
    </row>
    <row r="1620" spans="1:16" x14ac:dyDescent="0.3">
      <c r="A1620">
        <v>1666</v>
      </c>
      <c r="B1620" t="s">
        <v>4554</v>
      </c>
      <c r="C1620" t="s">
        <v>816</v>
      </c>
      <c r="D1620" t="s">
        <v>15</v>
      </c>
      <c r="E1620" t="s">
        <v>16</v>
      </c>
      <c r="F1620">
        <v>90</v>
      </c>
      <c r="G1620" t="s">
        <v>14525</v>
      </c>
      <c r="H1620" t="s">
        <v>4874</v>
      </c>
      <c r="I1620" t="s">
        <v>32</v>
      </c>
      <c r="J1620" s="6" t="s">
        <v>13757</v>
      </c>
      <c r="K1620">
        <v>5</v>
      </c>
      <c r="L1620" t="s">
        <v>20</v>
      </c>
      <c r="M1620">
        <f t="shared" si="50"/>
        <v>0</v>
      </c>
      <c r="N1620" s="23" t="s">
        <v>11492</v>
      </c>
      <c r="O1620" s="23" t="s">
        <v>10449</v>
      </c>
      <c r="P1620" s="23">
        <f t="shared" si="51"/>
        <v>7</v>
      </c>
    </row>
    <row r="1621" spans="1:16" x14ac:dyDescent="0.3">
      <c r="A1621">
        <v>1667</v>
      </c>
      <c r="B1621" t="s">
        <v>4875</v>
      </c>
      <c r="C1621" t="s">
        <v>4876</v>
      </c>
      <c r="D1621" t="s">
        <v>28</v>
      </c>
      <c r="E1621" t="s">
        <v>29</v>
      </c>
      <c r="F1621">
        <v>90</v>
      </c>
      <c r="G1621" t="s">
        <v>4877</v>
      </c>
      <c r="H1621" t="s">
        <v>4878</v>
      </c>
      <c r="I1621" t="s">
        <v>187</v>
      </c>
      <c r="J1621" s="6" t="s">
        <v>13995</v>
      </c>
      <c r="K1621">
        <v>22</v>
      </c>
      <c r="L1621" t="s">
        <v>101</v>
      </c>
      <c r="M1621">
        <f t="shared" si="50"/>
        <v>0</v>
      </c>
      <c r="N1621" s="23" t="s">
        <v>11493</v>
      </c>
      <c r="O1621" s="23" t="s">
        <v>10453</v>
      </c>
      <c r="P1621" s="23">
        <f t="shared" si="51"/>
        <v>7</v>
      </c>
    </row>
    <row r="1622" spans="1:16" x14ac:dyDescent="0.3">
      <c r="A1622">
        <v>1668</v>
      </c>
      <c r="B1622" t="s">
        <v>4879</v>
      </c>
      <c r="C1622" t="s">
        <v>4880</v>
      </c>
      <c r="D1622" t="s">
        <v>15</v>
      </c>
      <c r="E1622" t="s">
        <v>16</v>
      </c>
      <c r="F1622">
        <v>90</v>
      </c>
      <c r="G1622" t="s">
        <v>4881</v>
      </c>
      <c r="H1622" t="s">
        <v>4882</v>
      </c>
      <c r="I1622" t="s">
        <v>146</v>
      </c>
      <c r="J1622" s="6">
        <v>44473</v>
      </c>
      <c r="K1622">
        <v>45</v>
      </c>
      <c r="L1622" t="s">
        <v>159</v>
      </c>
      <c r="M1622">
        <f t="shared" si="50"/>
        <v>0</v>
      </c>
      <c r="N1622" s="23" t="s">
        <v>11494</v>
      </c>
      <c r="O1622" s="23" t="s">
        <v>10417</v>
      </c>
      <c r="P1622" s="23">
        <f t="shared" si="51"/>
        <v>5</v>
      </c>
    </row>
    <row r="1623" spans="1:16" x14ac:dyDescent="0.3">
      <c r="A1623">
        <v>1669</v>
      </c>
      <c r="B1623" t="s">
        <v>1208</v>
      </c>
      <c r="C1623" t="s">
        <v>422</v>
      </c>
      <c r="D1623" t="s">
        <v>28</v>
      </c>
      <c r="E1623" t="s">
        <v>29</v>
      </c>
      <c r="F1623">
        <v>90</v>
      </c>
      <c r="G1623" t="s">
        <v>4883</v>
      </c>
      <c r="H1623" t="s">
        <v>806</v>
      </c>
      <c r="I1623" t="s">
        <v>178</v>
      </c>
      <c r="J1623" s="6">
        <v>44480</v>
      </c>
      <c r="K1623">
        <v>78</v>
      </c>
      <c r="L1623" t="s">
        <v>64</v>
      </c>
      <c r="M1623">
        <f t="shared" si="50"/>
        <v>0</v>
      </c>
      <c r="N1623" s="23" t="s">
        <v>11495</v>
      </c>
      <c r="O1623" s="23" t="s">
        <v>10422</v>
      </c>
      <c r="P1623" s="23">
        <f t="shared" si="51"/>
        <v>4</v>
      </c>
    </row>
    <row r="1624" spans="1:16" x14ac:dyDescent="0.3">
      <c r="A1624">
        <v>1670</v>
      </c>
      <c r="B1624" t="s">
        <v>4884</v>
      </c>
      <c r="C1624" t="s">
        <v>4664</v>
      </c>
      <c r="D1624" t="s">
        <v>51</v>
      </c>
      <c r="E1624" t="s">
        <v>16</v>
      </c>
      <c r="F1624">
        <v>60</v>
      </c>
      <c r="G1624" t="s">
        <v>14526</v>
      </c>
      <c r="H1624" t="s">
        <v>4886</v>
      </c>
      <c r="I1624" t="s">
        <v>32</v>
      </c>
      <c r="J1624" s="6">
        <v>44653</v>
      </c>
      <c r="K1624">
        <v>84</v>
      </c>
      <c r="L1624" t="s">
        <v>54</v>
      </c>
      <c r="M1624">
        <f t="shared" si="50"/>
        <v>0</v>
      </c>
      <c r="N1624" s="23" t="s">
        <v>11495</v>
      </c>
      <c r="O1624" s="23" t="s">
        <v>10454</v>
      </c>
      <c r="P1624" s="23">
        <f t="shared" si="51"/>
        <v>4</v>
      </c>
    </row>
    <row r="1625" spans="1:16" x14ac:dyDescent="0.3">
      <c r="A1625">
        <v>1671</v>
      </c>
      <c r="B1625" t="s">
        <v>1922</v>
      </c>
      <c r="C1625" t="s">
        <v>4261</v>
      </c>
      <c r="D1625" t="s">
        <v>51</v>
      </c>
      <c r="E1625" t="s">
        <v>16</v>
      </c>
      <c r="F1625">
        <v>90</v>
      </c>
      <c r="G1625" t="s">
        <v>4887</v>
      </c>
      <c r="H1625" t="s">
        <v>3365</v>
      </c>
      <c r="I1625" t="s">
        <v>146</v>
      </c>
      <c r="J1625" s="6" t="s">
        <v>14133</v>
      </c>
      <c r="K1625">
        <v>42</v>
      </c>
      <c r="L1625" t="s">
        <v>101</v>
      </c>
      <c r="M1625">
        <f t="shared" si="50"/>
        <v>0</v>
      </c>
      <c r="N1625" s="23" t="s">
        <v>11496</v>
      </c>
      <c r="O1625" s="23" t="s">
        <v>1021</v>
      </c>
      <c r="P1625" s="23">
        <f t="shared" si="51"/>
        <v>6</v>
      </c>
    </row>
    <row r="1626" spans="1:16" x14ac:dyDescent="0.3">
      <c r="A1626">
        <v>1672</v>
      </c>
      <c r="B1626" t="s">
        <v>1234</v>
      </c>
      <c r="C1626" t="s">
        <v>2823</v>
      </c>
      <c r="D1626" t="s">
        <v>28</v>
      </c>
      <c r="E1626" t="s">
        <v>29</v>
      </c>
      <c r="F1626">
        <v>30</v>
      </c>
      <c r="G1626" t="s">
        <v>4888</v>
      </c>
      <c r="H1626" t="s">
        <v>4889</v>
      </c>
      <c r="I1626" t="s">
        <v>110</v>
      </c>
      <c r="J1626" s="6" t="s">
        <v>13893</v>
      </c>
      <c r="K1626">
        <v>62</v>
      </c>
      <c r="L1626" t="s">
        <v>20</v>
      </c>
      <c r="M1626">
        <f t="shared" si="50"/>
        <v>0</v>
      </c>
      <c r="N1626" s="23" t="s">
        <v>11497</v>
      </c>
      <c r="O1626" s="23" t="s">
        <v>10476</v>
      </c>
      <c r="P1626" s="23">
        <f t="shared" si="51"/>
        <v>5</v>
      </c>
    </row>
    <row r="1627" spans="1:16" x14ac:dyDescent="0.3">
      <c r="A1627">
        <v>1673</v>
      </c>
      <c r="B1627" t="s">
        <v>204</v>
      </c>
      <c r="C1627" t="s">
        <v>1461</v>
      </c>
      <c r="D1627" t="s">
        <v>28</v>
      </c>
      <c r="E1627" t="s">
        <v>29</v>
      </c>
      <c r="F1627">
        <v>90</v>
      </c>
      <c r="G1627" t="s">
        <v>4890</v>
      </c>
      <c r="H1627" t="s">
        <v>2516</v>
      </c>
      <c r="I1627" t="s">
        <v>32</v>
      </c>
      <c r="J1627" s="6">
        <v>44114</v>
      </c>
      <c r="K1627">
        <v>18</v>
      </c>
      <c r="L1627" t="s">
        <v>159</v>
      </c>
      <c r="M1627">
        <f t="shared" si="50"/>
        <v>0</v>
      </c>
      <c r="N1627" s="23" t="s">
        <v>11498</v>
      </c>
      <c r="O1627" s="23" t="s">
        <v>10417</v>
      </c>
      <c r="P1627" s="23">
        <f t="shared" si="51"/>
        <v>5</v>
      </c>
    </row>
    <row r="1628" spans="1:16" x14ac:dyDescent="0.3">
      <c r="A1628">
        <v>1674</v>
      </c>
      <c r="B1628" t="s">
        <v>4891</v>
      </c>
      <c r="C1628" t="s">
        <v>4892</v>
      </c>
      <c r="D1628" t="s">
        <v>15</v>
      </c>
      <c r="E1628" t="s">
        <v>16</v>
      </c>
      <c r="F1628">
        <v>30</v>
      </c>
      <c r="G1628" t="s">
        <v>4893</v>
      </c>
      <c r="H1628" t="s">
        <v>1295</v>
      </c>
      <c r="I1628" t="s">
        <v>32</v>
      </c>
      <c r="J1628" s="6">
        <v>44322</v>
      </c>
      <c r="K1628">
        <v>70</v>
      </c>
      <c r="L1628" t="s">
        <v>54</v>
      </c>
      <c r="M1628">
        <f t="shared" si="50"/>
        <v>0</v>
      </c>
      <c r="N1628" s="23" t="s">
        <v>570</v>
      </c>
      <c r="O1628" s="23" t="s">
        <v>1021</v>
      </c>
      <c r="P1628" s="23">
        <f t="shared" si="51"/>
        <v>6</v>
      </c>
    </row>
    <row r="1629" spans="1:16" x14ac:dyDescent="0.3">
      <c r="A1629">
        <v>1675</v>
      </c>
      <c r="B1629" t="s">
        <v>4894</v>
      </c>
      <c r="C1629" t="s">
        <v>1170</v>
      </c>
      <c r="D1629" t="s">
        <v>41</v>
      </c>
      <c r="E1629" t="s">
        <v>16</v>
      </c>
      <c r="F1629">
        <v>60</v>
      </c>
      <c r="G1629" t="s">
        <v>4895</v>
      </c>
      <c r="H1629" t="s">
        <v>3531</v>
      </c>
      <c r="I1629" t="s">
        <v>32</v>
      </c>
      <c r="J1629" s="6">
        <v>44538</v>
      </c>
      <c r="K1629">
        <v>81</v>
      </c>
      <c r="L1629" t="s">
        <v>80</v>
      </c>
      <c r="M1629">
        <f t="shared" si="50"/>
        <v>0</v>
      </c>
      <c r="N1629" s="23" t="s">
        <v>11499</v>
      </c>
      <c r="O1629" s="23" t="s">
        <v>10549</v>
      </c>
      <c r="P1629" s="23">
        <f t="shared" si="51"/>
        <v>3</v>
      </c>
    </row>
    <row r="1630" spans="1:16" x14ac:dyDescent="0.3">
      <c r="A1630">
        <v>1676</v>
      </c>
      <c r="B1630" t="s">
        <v>1200</v>
      </c>
      <c r="C1630" t="s">
        <v>1950</v>
      </c>
      <c r="D1630" t="s">
        <v>28</v>
      </c>
      <c r="E1630" t="s">
        <v>29</v>
      </c>
      <c r="F1630">
        <v>60</v>
      </c>
      <c r="G1630" t="s">
        <v>4896</v>
      </c>
      <c r="H1630" t="s">
        <v>4266</v>
      </c>
      <c r="I1630" t="s">
        <v>25</v>
      </c>
      <c r="J1630" s="6" t="s">
        <v>13793</v>
      </c>
      <c r="K1630">
        <v>70</v>
      </c>
      <c r="L1630" t="s">
        <v>159</v>
      </c>
      <c r="M1630">
        <f t="shared" si="50"/>
        <v>0</v>
      </c>
      <c r="N1630" s="23" t="s">
        <v>11500</v>
      </c>
      <c r="O1630" s="23" t="s">
        <v>6</v>
      </c>
      <c r="P1630" s="23">
        <f t="shared" si="51"/>
        <v>6</v>
      </c>
    </row>
    <row r="1631" spans="1:16" x14ac:dyDescent="0.3">
      <c r="A1631">
        <v>1677</v>
      </c>
      <c r="B1631" t="s">
        <v>4897</v>
      </c>
      <c r="C1631" t="s">
        <v>189</v>
      </c>
      <c r="D1631" t="s">
        <v>28</v>
      </c>
      <c r="E1631" t="s">
        <v>29</v>
      </c>
      <c r="F1631">
        <v>30</v>
      </c>
      <c r="G1631" t="s">
        <v>14527</v>
      </c>
      <c r="H1631" t="s">
        <v>4899</v>
      </c>
      <c r="I1631" t="s">
        <v>100</v>
      </c>
      <c r="J1631" s="6" t="s">
        <v>13816</v>
      </c>
      <c r="K1631">
        <v>23</v>
      </c>
      <c r="L1631" t="s">
        <v>39</v>
      </c>
      <c r="M1631">
        <f t="shared" si="50"/>
        <v>0</v>
      </c>
      <c r="N1631" s="23" t="s">
        <v>11501</v>
      </c>
      <c r="O1631" s="23" t="s">
        <v>10549</v>
      </c>
      <c r="P1631" s="23">
        <f t="shared" si="51"/>
        <v>3</v>
      </c>
    </row>
    <row r="1632" spans="1:16" x14ac:dyDescent="0.3">
      <c r="A1632">
        <v>1678</v>
      </c>
      <c r="B1632" t="s">
        <v>2268</v>
      </c>
      <c r="C1632" t="s">
        <v>1204</v>
      </c>
      <c r="D1632" t="s">
        <v>15</v>
      </c>
      <c r="E1632" t="s">
        <v>16</v>
      </c>
      <c r="F1632">
        <v>90</v>
      </c>
      <c r="G1632" t="s">
        <v>14528</v>
      </c>
      <c r="H1632" t="s">
        <v>3261</v>
      </c>
      <c r="I1632" t="s">
        <v>124</v>
      </c>
      <c r="J1632" s="6" t="s">
        <v>13687</v>
      </c>
      <c r="K1632">
        <v>66</v>
      </c>
      <c r="L1632" t="s">
        <v>33</v>
      </c>
      <c r="M1632">
        <f t="shared" si="50"/>
        <v>0</v>
      </c>
      <c r="N1632" s="23" t="s">
        <v>11502</v>
      </c>
      <c r="O1632" s="23" t="s">
        <v>10422</v>
      </c>
      <c r="P1632" s="23">
        <f t="shared" si="51"/>
        <v>4</v>
      </c>
    </row>
    <row r="1633" spans="1:16" x14ac:dyDescent="0.3">
      <c r="A1633">
        <v>1679</v>
      </c>
      <c r="B1633" t="s">
        <v>731</v>
      </c>
      <c r="C1633" t="s">
        <v>3676</v>
      </c>
      <c r="D1633" t="s">
        <v>28</v>
      </c>
      <c r="E1633" t="s">
        <v>29</v>
      </c>
      <c r="F1633">
        <v>30</v>
      </c>
      <c r="G1633" t="s">
        <v>14528</v>
      </c>
      <c r="H1633" t="s">
        <v>4901</v>
      </c>
      <c r="I1633" t="s">
        <v>32</v>
      </c>
      <c r="J1633" s="6">
        <v>43896</v>
      </c>
      <c r="K1633">
        <v>84</v>
      </c>
      <c r="L1633" t="s">
        <v>101</v>
      </c>
      <c r="M1633">
        <f t="shared" si="50"/>
        <v>0</v>
      </c>
      <c r="N1633" s="23" t="s">
        <v>11502</v>
      </c>
      <c r="O1633" s="23" t="s">
        <v>10422</v>
      </c>
      <c r="P1633" s="23">
        <f t="shared" si="51"/>
        <v>4</v>
      </c>
    </row>
    <row r="1634" spans="1:16" x14ac:dyDescent="0.3">
      <c r="A1634">
        <v>1680</v>
      </c>
      <c r="B1634" t="s">
        <v>4902</v>
      </c>
      <c r="C1634" t="s">
        <v>4903</v>
      </c>
      <c r="D1634" t="s">
        <v>15</v>
      </c>
      <c r="E1634" t="s">
        <v>16</v>
      </c>
      <c r="F1634">
        <v>30</v>
      </c>
      <c r="G1634" t="s">
        <v>4904</v>
      </c>
      <c r="H1634" t="s">
        <v>1463</v>
      </c>
      <c r="I1634" t="s">
        <v>19</v>
      </c>
      <c r="J1634" s="6">
        <v>44388</v>
      </c>
      <c r="K1634">
        <v>10</v>
      </c>
      <c r="L1634" t="s">
        <v>54</v>
      </c>
      <c r="M1634">
        <f t="shared" si="50"/>
        <v>0</v>
      </c>
      <c r="N1634" s="23" t="s">
        <v>11503</v>
      </c>
      <c r="O1634" s="23" t="s">
        <v>10438</v>
      </c>
      <c r="P1634" s="23">
        <f t="shared" si="51"/>
        <v>5</v>
      </c>
    </row>
    <row r="1635" spans="1:16" x14ac:dyDescent="0.3">
      <c r="A1635">
        <v>1681</v>
      </c>
      <c r="B1635" t="s">
        <v>4905</v>
      </c>
      <c r="C1635" t="s">
        <v>2690</v>
      </c>
      <c r="D1635" t="s">
        <v>28</v>
      </c>
      <c r="E1635" t="s">
        <v>29</v>
      </c>
      <c r="F1635">
        <v>90</v>
      </c>
      <c r="G1635" t="s">
        <v>4904</v>
      </c>
      <c r="H1635" t="s">
        <v>1965</v>
      </c>
      <c r="I1635" t="s">
        <v>32</v>
      </c>
      <c r="J1635" s="6" t="s">
        <v>13788</v>
      </c>
      <c r="K1635">
        <v>74</v>
      </c>
      <c r="L1635" t="s">
        <v>33</v>
      </c>
      <c r="M1635">
        <f t="shared" si="50"/>
        <v>0</v>
      </c>
      <c r="N1635" s="23" t="s">
        <v>11503</v>
      </c>
      <c r="O1635" s="23" t="s">
        <v>10438</v>
      </c>
      <c r="P1635" s="23">
        <f t="shared" si="51"/>
        <v>5</v>
      </c>
    </row>
    <row r="1636" spans="1:16" x14ac:dyDescent="0.3">
      <c r="A1636">
        <v>1682</v>
      </c>
      <c r="B1636" t="s">
        <v>4906</v>
      </c>
      <c r="C1636" t="s">
        <v>892</v>
      </c>
      <c r="D1636" t="s">
        <v>51</v>
      </c>
      <c r="E1636" t="s">
        <v>16</v>
      </c>
      <c r="F1636">
        <v>60</v>
      </c>
      <c r="G1636" t="s">
        <v>4907</v>
      </c>
      <c r="H1636" t="s">
        <v>1632</v>
      </c>
      <c r="I1636" t="s">
        <v>32</v>
      </c>
      <c r="J1636" s="6" t="s">
        <v>14134</v>
      </c>
      <c r="K1636">
        <v>8</v>
      </c>
      <c r="L1636" t="s">
        <v>70</v>
      </c>
      <c r="M1636">
        <f t="shared" si="50"/>
        <v>0</v>
      </c>
      <c r="N1636" s="23" t="s">
        <v>11504</v>
      </c>
      <c r="O1636" s="23" t="s">
        <v>10438</v>
      </c>
      <c r="P1636" s="23">
        <f t="shared" si="51"/>
        <v>5</v>
      </c>
    </row>
    <row r="1637" spans="1:16" x14ac:dyDescent="0.3">
      <c r="A1637">
        <v>1683</v>
      </c>
      <c r="B1637" t="s">
        <v>3089</v>
      </c>
      <c r="C1637" t="s">
        <v>2715</v>
      </c>
      <c r="D1637" t="s">
        <v>28</v>
      </c>
      <c r="E1637" t="s">
        <v>29</v>
      </c>
      <c r="F1637">
        <v>90</v>
      </c>
      <c r="G1637" t="s">
        <v>4908</v>
      </c>
      <c r="H1637" t="s">
        <v>917</v>
      </c>
      <c r="I1637" t="s">
        <v>32</v>
      </c>
      <c r="J1637" s="6" t="s">
        <v>13809</v>
      </c>
      <c r="K1637">
        <v>71</v>
      </c>
      <c r="L1637" t="s">
        <v>33</v>
      </c>
      <c r="M1637">
        <f t="shared" si="50"/>
        <v>0</v>
      </c>
      <c r="N1637" s="23" t="s">
        <v>10594</v>
      </c>
      <c r="O1637" s="23" t="s">
        <v>1021</v>
      </c>
      <c r="P1637" s="23">
        <f t="shared" si="51"/>
        <v>6</v>
      </c>
    </row>
    <row r="1638" spans="1:16" x14ac:dyDescent="0.3">
      <c r="A1638">
        <v>1684</v>
      </c>
      <c r="B1638" t="s">
        <v>4909</v>
      </c>
      <c r="C1638" t="s">
        <v>3824</v>
      </c>
      <c r="D1638" t="s">
        <v>15</v>
      </c>
      <c r="E1638" t="s">
        <v>16</v>
      </c>
      <c r="F1638">
        <v>30</v>
      </c>
      <c r="G1638" t="s">
        <v>4910</v>
      </c>
      <c r="H1638" t="s">
        <v>4911</v>
      </c>
      <c r="I1638" t="s">
        <v>95</v>
      </c>
      <c r="J1638" s="6" t="s">
        <v>14135</v>
      </c>
      <c r="K1638">
        <v>48</v>
      </c>
      <c r="L1638" t="s">
        <v>159</v>
      </c>
      <c r="M1638">
        <f t="shared" si="50"/>
        <v>0</v>
      </c>
      <c r="N1638" s="23" t="s">
        <v>10594</v>
      </c>
      <c r="O1638" s="23" t="s">
        <v>10490</v>
      </c>
      <c r="P1638" s="23">
        <f t="shared" si="51"/>
        <v>4</v>
      </c>
    </row>
    <row r="1639" spans="1:16" x14ac:dyDescent="0.3">
      <c r="A1639">
        <v>1685</v>
      </c>
      <c r="B1639" t="s">
        <v>4652</v>
      </c>
      <c r="C1639" t="s">
        <v>1918</v>
      </c>
      <c r="D1639" t="s">
        <v>28</v>
      </c>
      <c r="E1639" t="s">
        <v>29</v>
      </c>
      <c r="F1639">
        <v>30</v>
      </c>
      <c r="G1639" t="s">
        <v>4910</v>
      </c>
      <c r="H1639" t="s">
        <v>545</v>
      </c>
      <c r="I1639" t="s">
        <v>173</v>
      </c>
      <c r="J1639" s="6">
        <v>44382</v>
      </c>
      <c r="K1639">
        <v>7</v>
      </c>
      <c r="L1639" t="s">
        <v>39</v>
      </c>
      <c r="M1639">
        <f t="shared" si="50"/>
        <v>0</v>
      </c>
      <c r="N1639" s="23" t="s">
        <v>10594</v>
      </c>
      <c r="O1639" s="23" t="s">
        <v>10490</v>
      </c>
      <c r="P1639" s="23">
        <f t="shared" si="51"/>
        <v>4</v>
      </c>
    </row>
    <row r="1640" spans="1:16" x14ac:dyDescent="0.3">
      <c r="A1640">
        <v>1686</v>
      </c>
      <c r="B1640" t="s">
        <v>4912</v>
      </c>
      <c r="C1640" t="s">
        <v>4913</v>
      </c>
      <c r="D1640" t="s">
        <v>15</v>
      </c>
      <c r="E1640" t="s">
        <v>16</v>
      </c>
      <c r="F1640">
        <v>30</v>
      </c>
      <c r="G1640" t="s">
        <v>4914</v>
      </c>
      <c r="H1640" t="s">
        <v>4915</v>
      </c>
      <c r="I1640" t="s">
        <v>32</v>
      </c>
      <c r="J1640" s="6" t="s">
        <v>14083</v>
      </c>
      <c r="K1640">
        <v>61</v>
      </c>
      <c r="L1640" t="s">
        <v>20</v>
      </c>
      <c r="M1640">
        <f t="shared" si="50"/>
        <v>0</v>
      </c>
      <c r="N1640" s="23" t="s">
        <v>11505</v>
      </c>
      <c r="O1640" s="23" t="s">
        <v>10422</v>
      </c>
      <c r="P1640" s="23">
        <f t="shared" si="51"/>
        <v>4</v>
      </c>
    </row>
    <row r="1641" spans="1:16" x14ac:dyDescent="0.3">
      <c r="A1641">
        <v>1687</v>
      </c>
      <c r="B1641" t="s">
        <v>4916</v>
      </c>
      <c r="C1641" t="s">
        <v>4917</v>
      </c>
      <c r="D1641" t="s">
        <v>28</v>
      </c>
      <c r="E1641" t="s">
        <v>29</v>
      </c>
      <c r="F1641">
        <v>90</v>
      </c>
      <c r="G1641" t="s">
        <v>4918</v>
      </c>
      <c r="H1641" t="s">
        <v>4919</v>
      </c>
      <c r="I1641" t="s">
        <v>303</v>
      </c>
      <c r="J1641" s="6">
        <v>44021</v>
      </c>
      <c r="K1641">
        <v>31</v>
      </c>
      <c r="L1641" t="s">
        <v>101</v>
      </c>
      <c r="M1641">
        <f t="shared" si="50"/>
        <v>0</v>
      </c>
      <c r="N1641" s="23" t="s">
        <v>11506</v>
      </c>
      <c r="O1641" s="23" t="s">
        <v>10422</v>
      </c>
      <c r="P1641" s="23">
        <f t="shared" si="51"/>
        <v>4</v>
      </c>
    </row>
    <row r="1642" spans="1:16" x14ac:dyDescent="0.3">
      <c r="A1642">
        <v>1688</v>
      </c>
      <c r="B1642" t="s">
        <v>4920</v>
      </c>
      <c r="C1642" t="s">
        <v>3330</v>
      </c>
      <c r="D1642" t="s">
        <v>15</v>
      </c>
      <c r="E1642" t="s">
        <v>16</v>
      </c>
      <c r="F1642">
        <v>90</v>
      </c>
      <c r="G1642" t="s">
        <v>4921</v>
      </c>
      <c r="H1642" t="s">
        <v>3695</v>
      </c>
      <c r="I1642" t="s">
        <v>173</v>
      </c>
      <c r="J1642" s="6">
        <v>44386</v>
      </c>
      <c r="K1642">
        <v>76</v>
      </c>
      <c r="L1642" t="s">
        <v>39</v>
      </c>
      <c r="M1642">
        <f t="shared" si="50"/>
        <v>0</v>
      </c>
      <c r="N1642" s="23" t="s">
        <v>11507</v>
      </c>
      <c r="O1642" s="23" t="s">
        <v>10422</v>
      </c>
      <c r="P1642" s="23">
        <f t="shared" si="51"/>
        <v>4</v>
      </c>
    </row>
    <row r="1643" spans="1:16" x14ac:dyDescent="0.3">
      <c r="A1643">
        <v>1689</v>
      </c>
      <c r="B1643" t="s">
        <v>4922</v>
      </c>
      <c r="C1643" t="s">
        <v>3338</v>
      </c>
      <c r="D1643" t="s">
        <v>51</v>
      </c>
      <c r="E1643" t="s">
        <v>16</v>
      </c>
      <c r="F1643">
        <v>60</v>
      </c>
      <c r="G1643" t="s">
        <v>4923</v>
      </c>
      <c r="H1643" t="s">
        <v>4924</v>
      </c>
      <c r="I1643" t="s">
        <v>32</v>
      </c>
      <c r="J1643" s="6" t="s">
        <v>13685</v>
      </c>
      <c r="K1643">
        <v>6</v>
      </c>
      <c r="L1643" t="s">
        <v>64</v>
      </c>
      <c r="M1643">
        <f t="shared" si="50"/>
        <v>0</v>
      </c>
      <c r="N1643" s="23" t="s">
        <v>11508</v>
      </c>
      <c r="O1643" s="23" t="s">
        <v>10417</v>
      </c>
      <c r="P1643" s="23">
        <f t="shared" si="51"/>
        <v>5</v>
      </c>
    </row>
    <row r="1644" spans="1:16" x14ac:dyDescent="0.3">
      <c r="A1644">
        <v>1690</v>
      </c>
      <c r="B1644" t="s">
        <v>4250</v>
      </c>
      <c r="C1644" t="s">
        <v>2148</v>
      </c>
      <c r="D1644" t="s">
        <v>28</v>
      </c>
      <c r="E1644" t="s">
        <v>29</v>
      </c>
      <c r="F1644">
        <v>30</v>
      </c>
      <c r="G1644" t="s">
        <v>4925</v>
      </c>
      <c r="H1644" t="s">
        <v>199</v>
      </c>
      <c r="I1644" t="s">
        <v>32</v>
      </c>
      <c r="J1644" s="6" t="s">
        <v>13762</v>
      </c>
      <c r="K1644">
        <v>37</v>
      </c>
      <c r="L1644" t="s">
        <v>80</v>
      </c>
      <c r="M1644">
        <f t="shared" si="50"/>
        <v>0</v>
      </c>
      <c r="N1644" s="23" t="s">
        <v>11509</v>
      </c>
      <c r="O1644" s="23" t="s">
        <v>10422</v>
      </c>
      <c r="P1644" s="23">
        <f t="shared" si="51"/>
        <v>4</v>
      </c>
    </row>
    <row r="1645" spans="1:16" x14ac:dyDescent="0.3">
      <c r="A1645">
        <v>1691</v>
      </c>
      <c r="B1645" t="s">
        <v>4926</v>
      </c>
      <c r="C1645" t="s">
        <v>4927</v>
      </c>
      <c r="D1645" t="s">
        <v>15</v>
      </c>
      <c r="E1645" t="s">
        <v>16</v>
      </c>
      <c r="F1645">
        <v>90</v>
      </c>
      <c r="G1645" t="s">
        <v>4928</v>
      </c>
      <c r="H1645" t="s">
        <v>3387</v>
      </c>
      <c r="I1645" t="s">
        <v>2878</v>
      </c>
      <c r="J1645" s="6" t="s">
        <v>14060</v>
      </c>
      <c r="K1645">
        <v>14</v>
      </c>
      <c r="L1645" t="s">
        <v>70</v>
      </c>
      <c r="M1645">
        <f t="shared" si="50"/>
        <v>0</v>
      </c>
      <c r="N1645" s="23" t="s">
        <v>11510</v>
      </c>
      <c r="O1645" s="23" t="s">
        <v>10453</v>
      </c>
      <c r="P1645" s="23">
        <f t="shared" si="51"/>
        <v>7</v>
      </c>
    </row>
    <row r="1646" spans="1:16" x14ac:dyDescent="0.3">
      <c r="A1646">
        <v>1692</v>
      </c>
      <c r="B1646" t="s">
        <v>4929</v>
      </c>
      <c r="C1646" t="s">
        <v>832</v>
      </c>
      <c r="D1646" t="s">
        <v>15</v>
      </c>
      <c r="E1646" t="s">
        <v>16</v>
      </c>
      <c r="F1646">
        <v>90</v>
      </c>
      <c r="G1646" t="s">
        <v>14313</v>
      </c>
      <c r="H1646" t="s">
        <v>1077</v>
      </c>
      <c r="I1646" t="s">
        <v>1078</v>
      </c>
      <c r="J1646" s="6" t="s">
        <v>14132</v>
      </c>
      <c r="K1646">
        <v>65</v>
      </c>
      <c r="L1646" t="s">
        <v>159</v>
      </c>
      <c r="M1646">
        <f t="shared" si="50"/>
        <v>0</v>
      </c>
      <c r="N1646" s="23" t="s">
        <v>11511</v>
      </c>
      <c r="O1646" s="23" t="s">
        <v>10776</v>
      </c>
      <c r="P1646" s="23">
        <f t="shared" si="51"/>
        <v>6</v>
      </c>
    </row>
    <row r="1647" spans="1:16" x14ac:dyDescent="0.3">
      <c r="A1647">
        <v>1693</v>
      </c>
      <c r="B1647" t="s">
        <v>2292</v>
      </c>
      <c r="C1647" t="s">
        <v>2977</v>
      </c>
      <c r="D1647" t="s">
        <v>117</v>
      </c>
      <c r="E1647" t="s">
        <v>29</v>
      </c>
      <c r="F1647">
        <v>90</v>
      </c>
      <c r="G1647" t="s">
        <v>4931</v>
      </c>
      <c r="H1647" t="s">
        <v>4932</v>
      </c>
      <c r="I1647" t="s">
        <v>38</v>
      </c>
      <c r="J1647" s="6">
        <v>44623</v>
      </c>
      <c r="K1647">
        <v>55</v>
      </c>
      <c r="L1647" t="s">
        <v>45</v>
      </c>
      <c r="M1647">
        <f t="shared" si="50"/>
        <v>0</v>
      </c>
      <c r="N1647" s="23" t="s">
        <v>11512</v>
      </c>
      <c r="O1647" s="23" t="s">
        <v>1021</v>
      </c>
      <c r="P1647" s="23">
        <f t="shared" si="51"/>
        <v>6</v>
      </c>
    </row>
    <row r="1648" spans="1:16" x14ac:dyDescent="0.3">
      <c r="A1648">
        <v>1694</v>
      </c>
      <c r="B1648" t="s">
        <v>721</v>
      </c>
      <c r="C1648" t="s">
        <v>4933</v>
      </c>
      <c r="D1648" t="s">
        <v>28</v>
      </c>
      <c r="E1648" t="s">
        <v>29</v>
      </c>
      <c r="F1648">
        <v>30</v>
      </c>
      <c r="G1648" t="s">
        <v>4934</v>
      </c>
      <c r="H1648" t="s">
        <v>4935</v>
      </c>
      <c r="I1648" t="s">
        <v>124</v>
      </c>
      <c r="J1648" s="6" t="s">
        <v>14041</v>
      </c>
      <c r="K1648">
        <v>78</v>
      </c>
      <c r="L1648" t="s">
        <v>33</v>
      </c>
      <c r="M1648">
        <f t="shared" si="50"/>
        <v>0</v>
      </c>
      <c r="N1648" s="23" t="s">
        <v>11513</v>
      </c>
      <c r="O1648" s="23" t="s">
        <v>10634</v>
      </c>
      <c r="P1648" s="23">
        <f t="shared" si="51"/>
        <v>5</v>
      </c>
    </row>
    <row r="1649" spans="1:16" x14ac:dyDescent="0.3">
      <c r="A1649">
        <v>1695</v>
      </c>
      <c r="B1649" t="s">
        <v>4936</v>
      </c>
      <c r="C1649" t="s">
        <v>3109</v>
      </c>
      <c r="D1649" t="s">
        <v>28</v>
      </c>
      <c r="E1649" t="s">
        <v>29</v>
      </c>
      <c r="F1649">
        <v>60</v>
      </c>
      <c r="G1649" t="s">
        <v>4937</v>
      </c>
      <c r="H1649" t="s">
        <v>4938</v>
      </c>
      <c r="I1649" t="s">
        <v>32</v>
      </c>
      <c r="J1649" s="6">
        <v>44381</v>
      </c>
      <c r="K1649">
        <v>92</v>
      </c>
      <c r="L1649" t="s">
        <v>33</v>
      </c>
      <c r="M1649">
        <f t="shared" si="50"/>
        <v>0</v>
      </c>
      <c r="N1649" s="23" t="s">
        <v>11514</v>
      </c>
      <c r="O1649" s="23" t="s">
        <v>10490</v>
      </c>
      <c r="P1649" s="23">
        <f t="shared" si="51"/>
        <v>4</v>
      </c>
    </row>
    <row r="1650" spans="1:16" x14ac:dyDescent="0.3">
      <c r="A1650">
        <v>1696</v>
      </c>
      <c r="B1650" t="s">
        <v>4939</v>
      </c>
      <c r="C1650" t="s">
        <v>1282</v>
      </c>
      <c r="D1650" t="s">
        <v>28</v>
      </c>
      <c r="E1650" t="s">
        <v>29</v>
      </c>
      <c r="F1650">
        <v>30</v>
      </c>
      <c r="G1650" t="s">
        <v>4940</v>
      </c>
      <c r="H1650" t="s">
        <v>4941</v>
      </c>
      <c r="I1650" t="s">
        <v>32</v>
      </c>
      <c r="J1650" s="6" t="s">
        <v>14136</v>
      </c>
      <c r="K1650">
        <v>88</v>
      </c>
      <c r="L1650" t="s">
        <v>80</v>
      </c>
      <c r="M1650">
        <f t="shared" si="50"/>
        <v>0</v>
      </c>
      <c r="N1650" s="23" t="s">
        <v>11515</v>
      </c>
      <c r="O1650" s="23" t="s">
        <v>10422</v>
      </c>
      <c r="P1650" s="23">
        <f t="shared" si="51"/>
        <v>4</v>
      </c>
    </row>
    <row r="1651" spans="1:16" x14ac:dyDescent="0.3">
      <c r="A1651">
        <v>1697</v>
      </c>
      <c r="B1651" t="s">
        <v>4942</v>
      </c>
      <c r="C1651" t="s">
        <v>1406</v>
      </c>
      <c r="D1651" t="s">
        <v>41</v>
      </c>
      <c r="E1651" t="s">
        <v>16</v>
      </c>
      <c r="F1651">
        <v>60</v>
      </c>
      <c r="G1651" t="s">
        <v>4943</v>
      </c>
      <c r="H1651" t="s">
        <v>4944</v>
      </c>
      <c r="I1651" t="s">
        <v>839</v>
      </c>
      <c r="J1651" s="6">
        <v>44691</v>
      </c>
      <c r="K1651">
        <v>99</v>
      </c>
      <c r="L1651" t="s">
        <v>20</v>
      </c>
      <c r="M1651">
        <f t="shared" si="50"/>
        <v>0</v>
      </c>
      <c r="N1651" s="23" t="s">
        <v>524</v>
      </c>
      <c r="O1651" s="23" t="s">
        <v>6</v>
      </c>
      <c r="P1651" s="23">
        <f t="shared" si="51"/>
        <v>6</v>
      </c>
    </row>
    <row r="1652" spans="1:16" x14ac:dyDescent="0.3">
      <c r="A1652">
        <v>1698</v>
      </c>
      <c r="B1652" t="s">
        <v>1672</v>
      </c>
      <c r="C1652" t="s">
        <v>499</v>
      </c>
      <c r="D1652" t="s">
        <v>28</v>
      </c>
      <c r="E1652" t="s">
        <v>29</v>
      </c>
      <c r="F1652">
        <v>90</v>
      </c>
      <c r="G1652" t="s">
        <v>4945</v>
      </c>
      <c r="H1652" t="s">
        <v>720</v>
      </c>
      <c r="I1652" t="s">
        <v>686</v>
      </c>
      <c r="J1652" s="6">
        <v>44444</v>
      </c>
      <c r="K1652">
        <v>68</v>
      </c>
      <c r="L1652" t="s">
        <v>20</v>
      </c>
      <c r="M1652">
        <f t="shared" si="50"/>
        <v>0</v>
      </c>
      <c r="N1652" s="23" t="s">
        <v>11516</v>
      </c>
      <c r="O1652" s="23" t="s">
        <v>10634</v>
      </c>
      <c r="P1652" s="23">
        <f t="shared" si="51"/>
        <v>5</v>
      </c>
    </row>
    <row r="1653" spans="1:16" x14ac:dyDescent="0.3">
      <c r="A1653">
        <v>1699</v>
      </c>
      <c r="B1653" t="s">
        <v>1881</v>
      </c>
      <c r="C1653" t="s">
        <v>4946</v>
      </c>
      <c r="D1653" t="s">
        <v>28</v>
      </c>
      <c r="E1653" t="s">
        <v>29</v>
      </c>
      <c r="F1653">
        <v>90</v>
      </c>
      <c r="G1653" t="s">
        <v>4945</v>
      </c>
      <c r="H1653" t="s">
        <v>4947</v>
      </c>
      <c r="I1653" t="s">
        <v>32</v>
      </c>
      <c r="J1653" s="6">
        <v>44596</v>
      </c>
      <c r="K1653">
        <v>75</v>
      </c>
      <c r="L1653" t="s">
        <v>64</v>
      </c>
      <c r="M1653">
        <f t="shared" si="50"/>
        <v>0</v>
      </c>
      <c r="N1653" s="23" t="s">
        <v>11516</v>
      </c>
      <c r="O1653" s="23" t="s">
        <v>10634</v>
      </c>
      <c r="P1653" s="23">
        <f t="shared" si="51"/>
        <v>5</v>
      </c>
    </row>
    <row r="1654" spans="1:16" x14ac:dyDescent="0.3">
      <c r="A1654">
        <v>1700</v>
      </c>
      <c r="B1654" t="s">
        <v>4948</v>
      </c>
      <c r="C1654" t="s">
        <v>4949</v>
      </c>
      <c r="D1654" t="s">
        <v>15</v>
      </c>
      <c r="E1654" t="s">
        <v>16</v>
      </c>
      <c r="F1654">
        <v>90</v>
      </c>
      <c r="G1654" t="s">
        <v>4950</v>
      </c>
      <c r="H1654" t="s">
        <v>3699</v>
      </c>
      <c r="I1654" t="s">
        <v>2983</v>
      </c>
      <c r="J1654" s="6" t="s">
        <v>13638</v>
      </c>
      <c r="K1654">
        <v>95</v>
      </c>
      <c r="L1654" t="s">
        <v>70</v>
      </c>
      <c r="M1654">
        <f t="shared" si="50"/>
        <v>0</v>
      </c>
      <c r="N1654" s="23" t="s">
        <v>11517</v>
      </c>
      <c r="O1654" s="23" t="s">
        <v>10432</v>
      </c>
      <c r="P1654" s="23">
        <f t="shared" si="51"/>
        <v>6</v>
      </c>
    </row>
    <row r="1655" spans="1:16" x14ac:dyDescent="0.3">
      <c r="A1655">
        <v>1701</v>
      </c>
      <c r="B1655" t="s">
        <v>4951</v>
      </c>
      <c r="C1655" t="s">
        <v>26</v>
      </c>
      <c r="D1655" t="s">
        <v>15</v>
      </c>
      <c r="E1655" t="s">
        <v>16</v>
      </c>
      <c r="F1655">
        <v>90</v>
      </c>
      <c r="G1655" t="s">
        <v>4952</v>
      </c>
      <c r="H1655" t="s">
        <v>806</v>
      </c>
      <c r="I1655" t="s">
        <v>178</v>
      </c>
      <c r="J1655" s="6" t="s">
        <v>13832</v>
      </c>
      <c r="K1655">
        <v>72</v>
      </c>
      <c r="L1655" t="s">
        <v>45</v>
      </c>
      <c r="M1655">
        <f t="shared" si="50"/>
        <v>0</v>
      </c>
      <c r="N1655" s="23" t="s">
        <v>11517</v>
      </c>
      <c r="O1655" s="23" t="s">
        <v>10422</v>
      </c>
      <c r="P1655" s="23">
        <f t="shared" si="51"/>
        <v>4</v>
      </c>
    </row>
    <row r="1656" spans="1:16" x14ac:dyDescent="0.3">
      <c r="A1656">
        <v>1702</v>
      </c>
      <c r="B1656" t="s">
        <v>4953</v>
      </c>
      <c r="C1656" t="s">
        <v>4596</v>
      </c>
      <c r="D1656" t="s">
        <v>15</v>
      </c>
      <c r="E1656" t="s">
        <v>16</v>
      </c>
      <c r="F1656">
        <v>60</v>
      </c>
      <c r="G1656" t="s">
        <v>4954</v>
      </c>
      <c r="H1656" t="s">
        <v>4955</v>
      </c>
      <c r="I1656" t="s">
        <v>645</v>
      </c>
      <c r="J1656" s="6">
        <v>44901</v>
      </c>
      <c r="K1656">
        <v>56</v>
      </c>
      <c r="L1656" t="s">
        <v>33</v>
      </c>
      <c r="M1656">
        <f t="shared" si="50"/>
        <v>0</v>
      </c>
      <c r="N1656" s="23" t="s">
        <v>11518</v>
      </c>
      <c r="O1656" s="23" t="s">
        <v>10422</v>
      </c>
      <c r="P1656" s="23">
        <f t="shared" si="51"/>
        <v>4</v>
      </c>
    </row>
    <row r="1657" spans="1:16" x14ac:dyDescent="0.3">
      <c r="A1657">
        <v>1703</v>
      </c>
      <c r="B1657" t="s">
        <v>2701</v>
      </c>
      <c r="C1657" t="s">
        <v>3350</v>
      </c>
      <c r="D1657" t="s">
        <v>28</v>
      </c>
      <c r="E1657" t="s">
        <v>29</v>
      </c>
      <c r="F1657">
        <v>90</v>
      </c>
      <c r="G1657" t="s">
        <v>4954</v>
      </c>
      <c r="H1657" t="s">
        <v>997</v>
      </c>
      <c r="I1657" t="s">
        <v>110</v>
      </c>
      <c r="J1657" s="6" t="s">
        <v>13855</v>
      </c>
      <c r="K1657">
        <v>53</v>
      </c>
      <c r="L1657" t="s">
        <v>39</v>
      </c>
      <c r="M1657">
        <f t="shared" si="50"/>
        <v>0</v>
      </c>
      <c r="N1657" s="23" t="s">
        <v>11518</v>
      </c>
      <c r="O1657" s="23" t="s">
        <v>10422</v>
      </c>
      <c r="P1657" s="23">
        <f t="shared" si="51"/>
        <v>4</v>
      </c>
    </row>
    <row r="1658" spans="1:16" x14ac:dyDescent="0.3">
      <c r="A1658">
        <v>1704</v>
      </c>
      <c r="B1658" t="s">
        <v>4956</v>
      </c>
      <c r="C1658" t="s">
        <v>2317</v>
      </c>
      <c r="D1658" t="s">
        <v>15</v>
      </c>
      <c r="E1658" t="s">
        <v>16</v>
      </c>
      <c r="F1658">
        <v>90</v>
      </c>
      <c r="G1658" t="s">
        <v>4957</v>
      </c>
      <c r="H1658" t="s">
        <v>4958</v>
      </c>
      <c r="I1658" t="s">
        <v>95</v>
      </c>
      <c r="J1658" s="6">
        <v>44775</v>
      </c>
      <c r="K1658">
        <v>103</v>
      </c>
      <c r="L1658" t="s">
        <v>159</v>
      </c>
      <c r="M1658">
        <f t="shared" si="50"/>
        <v>0</v>
      </c>
      <c r="N1658" s="23" t="s">
        <v>11519</v>
      </c>
      <c r="O1658" s="23" t="s">
        <v>1021</v>
      </c>
      <c r="P1658" s="23">
        <f t="shared" si="51"/>
        <v>6</v>
      </c>
    </row>
    <row r="1659" spans="1:16" x14ac:dyDescent="0.3">
      <c r="A1659">
        <v>1705</v>
      </c>
      <c r="B1659" t="s">
        <v>979</v>
      </c>
      <c r="C1659" t="s">
        <v>4168</v>
      </c>
      <c r="D1659" t="s">
        <v>28</v>
      </c>
      <c r="E1659" t="s">
        <v>29</v>
      </c>
      <c r="F1659">
        <v>30</v>
      </c>
      <c r="G1659" t="s">
        <v>4959</v>
      </c>
      <c r="H1659" t="s">
        <v>2506</v>
      </c>
      <c r="I1659" t="s">
        <v>32</v>
      </c>
      <c r="J1659" s="6">
        <v>44599</v>
      </c>
      <c r="K1659">
        <v>87</v>
      </c>
      <c r="L1659" t="s">
        <v>64</v>
      </c>
      <c r="M1659">
        <f t="shared" si="50"/>
        <v>0</v>
      </c>
      <c r="N1659" s="23" t="s">
        <v>4959</v>
      </c>
      <c r="O1659" s="23"/>
      <c r="P1659" s="23">
        <f t="shared" si="51"/>
        <v>0</v>
      </c>
    </row>
    <row r="1660" spans="1:16" x14ac:dyDescent="0.3">
      <c r="A1660">
        <v>1706</v>
      </c>
      <c r="B1660" t="s">
        <v>2399</v>
      </c>
      <c r="C1660" t="s">
        <v>4960</v>
      </c>
      <c r="D1660" t="s">
        <v>28</v>
      </c>
      <c r="E1660" t="s">
        <v>29</v>
      </c>
      <c r="F1660">
        <v>60</v>
      </c>
      <c r="G1660" t="s">
        <v>4961</v>
      </c>
      <c r="H1660" t="s">
        <v>917</v>
      </c>
      <c r="I1660" t="s">
        <v>32</v>
      </c>
      <c r="J1660" s="6" t="s">
        <v>14137</v>
      </c>
      <c r="K1660">
        <v>48</v>
      </c>
      <c r="L1660" t="s">
        <v>54</v>
      </c>
      <c r="M1660">
        <f t="shared" si="50"/>
        <v>0</v>
      </c>
      <c r="N1660" s="23" t="s">
        <v>11520</v>
      </c>
      <c r="O1660" s="23" t="s">
        <v>3780</v>
      </c>
      <c r="P1660" s="23">
        <f t="shared" si="51"/>
        <v>5</v>
      </c>
    </row>
    <row r="1661" spans="1:16" x14ac:dyDescent="0.3">
      <c r="A1661">
        <v>1707</v>
      </c>
      <c r="B1661" t="s">
        <v>4962</v>
      </c>
      <c r="C1661" t="s">
        <v>4963</v>
      </c>
      <c r="D1661" t="s">
        <v>28</v>
      </c>
      <c r="E1661" t="s">
        <v>29</v>
      </c>
      <c r="F1661">
        <v>30</v>
      </c>
      <c r="G1661" t="s">
        <v>4964</v>
      </c>
      <c r="H1661" t="s">
        <v>119</v>
      </c>
      <c r="I1661" t="s">
        <v>32</v>
      </c>
      <c r="J1661" s="6">
        <v>44020</v>
      </c>
      <c r="K1661">
        <v>3</v>
      </c>
      <c r="L1661" t="s">
        <v>64</v>
      </c>
      <c r="M1661">
        <f t="shared" si="50"/>
        <v>0</v>
      </c>
      <c r="N1661" s="23" t="s">
        <v>11521</v>
      </c>
      <c r="O1661" s="23" t="s">
        <v>3780</v>
      </c>
      <c r="P1661" s="23">
        <f t="shared" si="51"/>
        <v>5</v>
      </c>
    </row>
    <row r="1662" spans="1:16" x14ac:dyDescent="0.3">
      <c r="A1662">
        <v>1708</v>
      </c>
      <c r="B1662" t="s">
        <v>4965</v>
      </c>
      <c r="C1662" t="s">
        <v>4242</v>
      </c>
      <c r="D1662" t="s">
        <v>28</v>
      </c>
      <c r="E1662" t="s">
        <v>29</v>
      </c>
      <c r="F1662">
        <v>30</v>
      </c>
      <c r="G1662" t="s">
        <v>4966</v>
      </c>
      <c r="H1662" t="s">
        <v>4967</v>
      </c>
      <c r="I1662" t="s">
        <v>32</v>
      </c>
      <c r="J1662" s="6" t="s">
        <v>13661</v>
      </c>
      <c r="K1662">
        <v>89</v>
      </c>
      <c r="L1662" t="s">
        <v>70</v>
      </c>
      <c r="M1662">
        <f t="shared" si="50"/>
        <v>0</v>
      </c>
      <c r="N1662" s="23" t="s">
        <v>11522</v>
      </c>
      <c r="O1662" s="23" t="s">
        <v>10422</v>
      </c>
      <c r="P1662" s="23">
        <f t="shared" si="51"/>
        <v>4</v>
      </c>
    </row>
    <row r="1663" spans="1:16" x14ac:dyDescent="0.3">
      <c r="A1663">
        <v>1709</v>
      </c>
      <c r="B1663" t="s">
        <v>4072</v>
      </c>
      <c r="C1663" t="s">
        <v>1698</v>
      </c>
      <c r="D1663" t="s">
        <v>51</v>
      </c>
      <c r="E1663" t="s">
        <v>16</v>
      </c>
      <c r="F1663">
        <v>30</v>
      </c>
      <c r="G1663" t="s">
        <v>4968</v>
      </c>
      <c r="H1663" t="s">
        <v>746</v>
      </c>
      <c r="I1663" t="s">
        <v>32</v>
      </c>
      <c r="J1663" s="6">
        <v>44814</v>
      </c>
      <c r="K1663">
        <v>81</v>
      </c>
      <c r="L1663" t="s">
        <v>64</v>
      </c>
      <c r="M1663">
        <f t="shared" si="50"/>
        <v>0</v>
      </c>
      <c r="N1663" s="23" t="s">
        <v>11523</v>
      </c>
      <c r="O1663" s="23" t="s">
        <v>10417</v>
      </c>
      <c r="P1663" s="23">
        <f t="shared" si="51"/>
        <v>5</v>
      </c>
    </row>
    <row r="1664" spans="1:16" x14ac:dyDescent="0.3">
      <c r="A1664">
        <v>1710</v>
      </c>
      <c r="B1664" t="s">
        <v>752</v>
      </c>
      <c r="C1664" t="s">
        <v>2359</v>
      </c>
      <c r="D1664" t="s">
        <v>28</v>
      </c>
      <c r="E1664" t="s">
        <v>29</v>
      </c>
      <c r="F1664">
        <v>30</v>
      </c>
      <c r="G1664" t="s">
        <v>4969</v>
      </c>
      <c r="H1664" t="s">
        <v>4915</v>
      </c>
      <c r="I1664" t="s">
        <v>32</v>
      </c>
      <c r="J1664" s="6" t="s">
        <v>13832</v>
      </c>
      <c r="K1664">
        <v>28</v>
      </c>
      <c r="L1664" t="s">
        <v>20</v>
      </c>
      <c r="M1664">
        <f t="shared" si="50"/>
        <v>0</v>
      </c>
      <c r="N1664" s="23" t="s">
        <v>111</v>
      </c>
      <c r="O1664" s="23" t="s">
        <v>10438</v>
      </c>
      <c r="P1664" s="23">
        <f t="shared" si="51"/>
        <v>5</v>
      </c>
    </row>
    <row r="1665" spans="1:16" x14ac:dyDescent="0.3">
      <c r="A1665">
        <v>1711</v>
      </c>
      <c r="B1665" t="s">
        <v>4970</v>
      </c>
      <c r="C1665" t="s">
        <v>4971</v>
      </c>
      <c r="D1665" t="s">
        <v>51</v>
      </c>
      <c r="E1665" t="s">
        <v>16</v>
      </c>
      <c r="F1665">
        <v>30</v>
      </c>
      <c r="G1665" t="s">
        <v>4972</v>
      </c>
      <c r="H1665" t="s">
        <v>3356</v>
      </c>
      <c r="I1665" t="s">
        <v>32</v>
      </c>
      <c r="J1665" s="6" t="s">
        <v>13924</v>
      </c>
      <c r="K1665">
        <v>19</v>
      </c>
      <c r="L1665" t="s">
        <v>39</v>
      </c>
      <c r="M1665">
        <f t="shared" si="50"/>
        <v>0</v>
      </c>
      <c r="N1665" s="23" t="s">
        <v>111</v>
      </c>
      <c r="O1665" s="23" t="s">
        <v>6</v>
      </c>
      <c r="P1665" s="23">
        <f t="shared" si="51"/>
        <v>6</v>
      </c>
    </row>
    <row r="1666" spans="1:16" x14ac:dyDescent="0.3">
      <c r="A1666">
        <v>1712</v>
      </c>
      <c r="B1666" t="s">
        <v>4973</v>
      </c>
      <c r="C1666" t="s">
        <v>4974</v>
      </c>
      <c r="D1666" t="s">
        <v>28</v>
      </c>
      <c r="E1666" t="s">
        <v>29</v>
      </c>
      <c r="F1666">
        <v>90</v>
      </c>
      <c r="G1666" t="s">
        <v>4975</v>
      </c>
      <c r="H1666" t="s">
        <v>710</v>
      </c>
      <c r="I1666" t="s">
        <v>187</v>
      </c>
      <c r="J1666" s="6">
        <v>44481</v>
      </c>
      <c r="K1666">
        <v>20</v>
      </c>
      <c r="L1666" t="s">
        <v>64</v>
      </c>
      <c r="M1666">
        <f t="shared" ref="M1666:M1729" si="52">COUNTBLANK(A1666:L1666)</f>
        <v>0</v>
      </c>
      <c r="N1666" s="23" t="s">
        <v>111</v>
      </c>
      <c r="O1666" s="23" t="s">
        <v>10453</v>
      </c>
      <c r="P1666" s="23">
        <f t="shared" ref="P1666:P1729" si="53">LEN(O1666)</f>
        <v>7</v>
      </c>
    </row>
    <row r="1667" spans="1:16" x14ac:dyDescent="0.3">
      <c r="A1667">
        <v>1713</v>
      </c>
      <c r="B1667" t="s">
        <v>2853</v>
      </c>
      <c r="C1667" t="s">
        <v>1085</v>
      </c>
      <c r="D1667" t="s">
        <v>28</v>
      </c>
      <c r="E1667" t="s">
        <v>29</v>
      </c>
      <c r="F1667">
        <v>60</v>
      </c>
      <c r="G1667" t="s">
        <v>4976</v>
      </c>
      <c r="H1667" t="s">
        <v>1099</v>
      </c>
      <c r="I1667" t="s">
        <v>25</v>
      </c>
      <c r="J1667" s="6">
        <v>43902</v>
      </c>
      <c r="K1667">
        <v>46</v>
      </c>
      <c r="L1667" t="s">
        <v>64</v>
      </c>
      <c r="M1667">
        <f t="shared" si="52"/>
        <v>0</v>
      </c>
      <c r="N1667" s="23" t="s">
        <v>11524</v>
      </c>
      <c r="O1667" s="23" t="s">
        <v>10438</v>
      </c>
      <c r="P1667" s="23">
        <f t="shared" si="53"/>
        <v>5</v>
      </c>
    </row>
    <row r="1668" spans="1:16" x14ac:dyDescent="0.3">
      <c r="A1668">
        <v>1714</v>
      </c>
      <c r="B1668" t="s">
        <v>4977</v>
      </c>
      <c r="C1668" t="s">
        <v>983</v>
      </c>
      <c r="D1668" t="s">
        <v>15</v>
      </c>
      <c r="E1668" t="s">
        <v>16</v>
      </c>
      <c r="F1668">
        <v>30</v>
      </c>
      <c r="G1668" t="s">
        <v>4978</v>
      </c>
      <c r="H1668" t="s">
        <v>4979</v>
      </c>
      <c r="I1668" t="s">
        <v>294</v>
      </c>
      <c r="J1668" s="6" t="s">
        <v>14111</v>
      </c>
      <c r="K1668">
        <v>36</v>
      </c>
      <c r="L1668" t="s">
        <v>101</v>
      </c>
      <c r="M1668">
        <f t="shared" si="52"/>
        <v>0</v>
      </c>
      <c r="N1668" s="23" t="s">
        <v>11525</v>
      </c>
      <c r="O1668" s="23" t="s">
        <v>1021</v>
      </c>
      <c r="P1668" s="23">
        <f t="shared" si="53"/>
        <v>6</v>
      </c>
    </row>
    <row r="1669" spans="1:16" x14ac:dyDescent="0.3">
      <c r="A1669">
        <v>1715</v>
      </c>
      <c r="B1669" t="s">
        <v>4980</v>
      </c>
      <c r="C1669" t="s">
        <v>2047</v>
      </c>
      <c r="D1669" t="s">
        <v>51</v>
      </c>
      <c r="E1669" t="s">
        <v>16</v>
      </c>
      <c r="F1669">
        <v>60</v>
      </c>
      <c r="G1669" t="s">
        <v>4981</v>
      </c>
      <c r="H1669" t="s">
        <v>2811</v>
      </c>
      <c r="I1669" t="s">
        <v>32</v>
      </c>
      <c r="J1669" s="6" t="s">
        <v>13985</v>
      </c>
      <c r="K1669">
        <v>57</v>
      </c>
      <c r="L1669" t="s">
        <v>159</v>
      </c>
      <c r="M1669">
        <f t="shared" si="52"/>
        <v>0</v>
      </c>
      <c r="N1669" s="23" t="s">
        <v>11526</v>
      </c>
      <c r="O1669" s="23" t="s">
        <v>6</v>
      </c>
      <c r="P1669" s="23">
        <f t="shared" si="53"/>
        <v>6</v>
      </c>
    </row>
    <row r="1670" spans="1:16" x14ac:dyDescent="0.3">
      <c r="A1670">
        <v>1716</v>
      </c>
      <c r="B1670" t="s">
        <v>4982</v>
      </c>
      <c r="C1670" t="s">
        <v>1898</v>
      </c>
      <c r="D1670" t="s">
        <v>51</v>
      </c>
      <c r="E1670" t="s">
        <v>16</v>
      </c>
      <c r="F1670">
        <v>60</v>
      </c>
      <c r="G1670" t="s">
        <v>4983</v>
      </c>
      <c r="H1670" t="s">
        <v>3500</v>
      </c>
      <c r="I1670" t="s">
        <v>25</v>
      </c>
      <c r="J1670" s="6">
        <v>44052</v>
      </c>
      <c r="K1670">
        <v>68</v>
      </c>
      <c r="L1670" t="s">
        <v>70</v>
      </c>
      <c r="M1670">
        <f t="shared" si="52"/>
        <v>0</v>
      </c>
      <c r="N1670" s="23" t="s">
        <v>11527</v>
      </c>
      <c r="O1670" s="23" t="s">
        <v>10422</v>
      </c>
      <c r="P1670" s="23">
        <f t="shared" si="53"/>
        <v>4</v>
      </c>
    </row>
    <row r="1671" spans="1:16" x14ac:dyDescent="0.3">
      <c r="A1671">
        <v>1717</v>
      </c>
      <c r="B1671" t="s">
        <v>4984</v>
      </c>
      <c r="C1671" t="s">
        <v>1244</v>
      </c>
      <c r="D1671" t="s">
        <v>28</v>
      </c>
      <c r="E1671" t="s">
        <v>29</v>
      </c>
      <c r="F1671">
        <v>60</v>
      </c>
      <c r="G1671" t="s">
        <v>4985</v>
      </c>
      <c r="H1671" t="s">
        <v>1519</v>
      </c>
      <c r="I1671" t="s">
        <v>32</v>
      </c>
      <c r="J1671" s="6" t="s">
        <v>14112</v>
      </c>
      <c r="K1671">
        <v>74</v>
      </c>
      <c r="L1671" t="s">
        <v>70</v>
      </c>
      <c r="M1671">
        <f t="shared" si="52"/>
        <v>0</v>
      </c>
      <c r="N1671" s="23" t="s">
        <v>11528</v>
      </c>
      <c r="O1671" s="23" t="s">
        <v>10417</v>
      </c>
      <c r="P1671" s="23">
        <f t="shared" si="53"/>
        <v>5</v>
      </c>
    </row>
    <row r="1672" spans="1:16" x14ac:dyDescent="0.3">
      <c r="A1672">
        <v>1718</v>
      </c>
      <c r="B1672" t="s">
        <v>4986</v>
      </c>
      <c r="C1672" t="s">
        <v>4876</v>
      </c>
      <c r="D1672" t="s">
        <v>28</v>
      </c>
      <c r="E1672" t="s">
        <v>29</v>
      </c>
      <c r="F1672">
        <v>30</v>
      </c>
      <c r="G1672" t="s">
        <v>4987</v>
      </c>
      <c r="H1672" t="s">
        <v>1716</v>
      </c>
      <c r="I1672" t="s">
        <v>425</v>
      </c>
      <c r="J1672" s="6">
        <v>44288</v>
      </c>
      <c r="K1672">
        <v>86</v>
      </c>
      <c r="L1672" t="s">
        <v>39</v>
      </c>
      <c r="M1672">
        <f t="shared" si="52"/>
        <v>0</v>
      </c>
      <c r="N1672" s="23" t="s">
        <v>11529</v>
      </c>
      <c r="O1672" s="23" t="s">
        <v>10422</v>
      </c>
      <c r="P1672" s="23">
        <f t="shared" si="53"/>
        <v>4</v>
      </c>
    </row>
    <row r="1673" spans="1:16" x14ac:dyDescent="0.3">
      <c r="A1673">
        <v>1719</v>
      </c>
      <c r="B1673" t="s">
        <v>4988</v>
      </c>
      <c r="C1673" t="s">
        <v>4989</v>
      </c>
      <c r="D1673" t="s">
        <v>51</v>
      </c>
      <c r="E1673" t="s">
        <v>16</v>
      </c>
      <c r="F1673">
        <v>30</v>
      </c>
      <c r="G1673" t="s">
        <v>4990</v>
      </c>
      <c r="H1673" t="s">
        <v>776</v>
      </c>
      <c r="I1673" t="s">
        <v>777</v>
      </c>
      <c r="J1673" s="6">
        <v>43992</v>
      </c>
      <c r="K1673">
        <v>69</v>
      </c>
      <c r="L1673" t="s">
        <v>54</v>
      </c>
      <c r="M1673">
        <f t="shared" si="52"/>
        <v>0</v>
      </c>
      <c r="N1673" s="23" t="s">
        <v>11530</v>
      </c>
      <c r="O1673" s="23" t="s">
        <v>10422</v>
      </c>
      <c r="P1673" s="23">
        <f t="shared" si="53"/>
        <v>4</v>
      </c>
    </row>
    <row r="1674" spans="1:16" x14ac:dyDescent="0.3">
      <c r="A1674">
        <v>1720</v>
      </c>
      <c r="B1674" t="s">
        <v>3794</v>
      </c>
      <c r="C1674" t="s">
        <v>4991</v>
      </c>
      <c r="D1674" t="s">
        <v>28</v>
      </c>
      <c r="E1674" t="s">
        <v>29</v>
      </c>
      <c r="F1674">
        <v>90</v>
      </c>
      <c r="G1674" t="s">
        <v>4990</v>
      </c>
      <c r="H1674" t="s">
        <v>4992</v>
      </c>
      <c r="I1674" t="s">
        <v>294</v>
      </c>
      <c r="J1674" s="6">
        <v>44714</v>
      </c>
      <c r="K1674">
        <v>76</v>
      </c>
      <c r="L1674" t="s">
        <v>101</v>
      </c>
      <c r="M1674">
        <f t="shared" si="52"/>
        <v>0</v>
      </c>
      <c r="N1674" s="23" t="s">
        <v>11530</v>
      </c>
      <c r="O1674" s="23" t="s">
        <v>10422</v>
      </c>
      <c r="P1674" s="23">
        <f t="shared" si="53"/>
        <v>4</v>
      </c>
    </row>
    <row r="1675" spans="1:16" x14ac:dyDescent="0.3">
      <c r="A1675">
        <v>1721</v>
      </c>
      <c r="B1675" t="s">
        <v>4993</v>
      </c>
      <c r="C1675" t="s">
        <v>3118</v>
      </c>
      <c r="D1675" t="s">
        <v>15</v>
      </c>
      <c r="E1675" t="s">
        <v>16</v>
      </c>
      <c r="F1675">
        <v>90</v>
      </c>
      <c r="G1675" t="s">
        <v>4990</v>
      </c>
      <c r="H1675" t="s">
        <v>3754</v>
      </c>
      <c r="I1675" t="s">
        <v>124</v>
      </c>
      <c r="J1675" s="6">
        <v>43922</v>
      </c>
      <c r="K1675">
        <v>72</v>
      </c>
      <c r="L1675" t="s">
        <v>101</v>
      </c>
      <c r="M1675">
        <f t="shared" si="52"/>
        <v>0</v>
      </c>
      <c r="N1675" s="23" t="s">
        <v>11530</v>
      </c>
      <c r="O1675" s="23" t="s">
        <v>10422</v>
      </c>
      <c r="P1675" s="23">
        <f t="shared" si="53"/>
        <v>4</v>
      </c>
    </row>
    <row r="1676" spans="1:16" x14ac:dyDescent="0.3">
      <c r="A1676">
        <v>1722</v>
      </c>
      <c r="B1676" t="s">
        <v>3478</v>
      </c>
      <c r="C1676" t="s">
        <v>4994</v>
      </c>
      <c r="D1676" t="s">
        <v>28</v>
      </c>
      <c r="E1676" t="s">
        <v>29</v>
      </c>
      <c r="F1676">
        <v>60</v>
      </c>
      <c r="G1676" t="s">
        <v>4995</v>
      </c>
      <c r="H1676" t="s">
        <v>4996</v>
      </c>
      <c r="I1676" t="s">
        <v>32</v>
      </c>
      <c r="J1676" s="6" t="s">
        <v>13632</v>
      </c>
      <c r="K1676">
        <v>75</v>
      </c>
      <c r="L1676" t="s">
        <v>159</v>
      </c>
      <c r="M1676">
        <f t="shared" si="52"/>
        <v>0</v>
      </c>
      <c r="N1676" s="23" t="s">
        <v>11531</v>
      </c>
      <c r="O1676" s="23" t="s">
        <v>6</v>
      </c>
      <c r="P1676" s="23">
        <f t="shared" si="53"/>
        <v>6</v>
      </c>
    </row>
    <row r="1677" spans="1:16" x14ac:dyDescent="0.3">
      <c r="A1677">
        <v>1723</v>
      </c>
      <c r="B1677" t="s">
        <v>4997</v>
      </c>
      <c r="C1677" t="s">
        <v>4998</v>
      </c>
      <c r="D1677" t="s">
        <v>28</v>
      </c>
      <c r="E1677" t="s">
        <v>29</v>
      </c>
      <c r="F1677">
        <v>90</v>
      </c>
      <c r="G1677" t="s">
        <v>4999</v>
      </c>
      <c r="H1677" t="s">
        <v>2710</v>
      </c>
      <c r="I1677" t="s">
        <v>294</v>
      </c>
      <c r="J1677" s="6">
        <v>44713</v>
      </c>
      <c r="K1677">
        <v>96</v>
      </c>
      <c r="L1677" t="s">
        <v>20</v>
      </c>
      <c r="M1677">
        <f t="shared" si="52"/>
        <v>0</v>
      </c>
      <c r="N1677" s="23" t="s">
        <v>11532</v>
      </c>
      <c r="O1677" s="23" t="s">
        <v>10422</v>
      </c>
      <c r="P1677" s="23">
        <f t="shared" si="53"/>
        <v>4</v>
      </c>
    </row>
    <row r="1678" spans="1:16" x14ac:dyDescent="0.3">
      <c r="A1678">
        <v>1724</v>
      </c>
      <c r="B1678" t="s">
        <v>2312</v>
      </c>
      <c r="C1678" t="s">
        <v>1688</v>
      </c>
      <c r="D1678" t="s">
        <v>28</v>
      </c>
      <c r="E1678" t="s">
        <v>29</v>
      </c>
      <c r="F1678">
        <v>30</v>
      </c>
      <c r="G1678" t="s">
        <v>4999</v>
      </c>
      <c r="H1678" t="s">
        <v>5000</v>
      </c>
      <c r="I1678" t="s">
        <v>32</v>
      </c>
      <c r="J1678" s="6" t="s">
        <v>14138</v>
      </c>
      <c r="K1678">
        <v>93</v>
      </c>
      <c r="L1678" t="s">
        <v>159</v>
      </c>
      <c r="M1678">
        <f t="shared" si="52"/>
        <v>0</v>
      </c>
      <c r="N1678" s="23" t="s">
        <v>11532</v>
      </c>
      <c r="O1678" s="23" t="s">
        <v>10422</v>
      </c>
      <c r="P1678" s="23">
        <f t="shared" si="53"/>
        <v>4</v>
      </c>
    </row>
    <row r="1679" spans="1:16" x14ac:dyDescent="0.3">
      <c r="A1679">
        <v>1725</v>
      </c>
      <c r="B1679" t="s">
        <v>5001</v>
      </c>
      <c r="C1679" t="s">
        <v>5002</v>
      </c>
      <c r="D1679" t="s">
        <v>28</v>
      </c>
      <c r="E1679" t="s">
        <v>29</v>
      </c>
      <c r="F1679">
        <v>30</v>
      </c>
      <c r="G1679" t="s">
        <v>5003</v>
      </c>
      <c r="H1679" t="s">
        <v>1453</v>
      </c>
      <c r="I1679" t="s">
        <v>1454</v>
      </c>
      <c r="J1679" s="6" t="s">
        <v>13827</v>
      </c>
      <c r="K1679">
        <v>63</v>
      </c>
      <c r="L1679" t="s">
        <v>45</v>
      </c>
      <c r="M1679">
        <f t="shared" si="52"/>
        <v>0</v>
      </c>
      <c r="N1679" s="23" t="s">
        <v>11533</v>
      </c>
      <c r="O1679" s="23" t="s">
        <v>10436</v>
      </c>
      <c r="P1679" s="23">
        <f t="shared" si="53"/>
        <v>8</v>
      </c>
    </row>
    <row r="1680" spans="1:16" x14ac:dyDescent="0.3">
      <c r="A1680">
        <v>1726</v>
      </c>
      <c r="B1680" t="s">
        <v>5004</v>
      </c>
      <c r="C1680" t="s">
        <v>4504</v>
      </c>
      <c r="D1680" t="s">
        <v>51</v>
      </c>
      <c r="E1680" t="s">
        <v>16</v>
      </c>
      <c r="F1680">
        <v>30</v>
      </c>
      <c r="G1680" t="s">
        <v>5006</v>
      </c>
      <c r="H1680" t="s">
        <v>99</v>
      </c>
      <c r="I1680" t="s">
        <v>100</v>
      </c>
      <c r="J1680" s="6" t="s">
        <v>13687</v>
      </c>
      <c r="K1680">
        <v>62</v>
      </c>
      <c r="L1680" t="s">
        <v>159</v>
      </c>
      <c r="M1680">
        <f t="shared" si="52"/>
        <v>0</v>
      </c>
      <c r="N1680" s="23" t="s">
        <v>11534</v>
      </c>
      <c r="O1680" s="23" t="s">
        <v>10585</v>
      </c>
      <c r="P1680" s="23">
        <f t="shared" si="53"/>
        <v>2</v>
      </c>
    </row>
    <row r="1681" spans="1:16" x14ac:dyDescent="0.3">
      <c r="A1681">
        <v>1727</v>
      </c>
      <c r="B1681" t="s">
        <v>3243</v>
      </c>
      <c r="C1681" t="s">
        <v>2220</v>
      </c>
      <c r="D1681" t="s">
        <v>28</v>
      </c>
      <c r="E1681" t="s">
        <v>29</v>
      </c>
      <c r="F1681">
        <v>90</v>
      </c>
      <c r="G1681" t="s">
        <v>5006</v>
      </c>
      <c r="H1681" t="s">
        <v>5007</v>
      </c>
      <c r="I1681" t="s">
        <v>89</v>
      </c>
      <c r="J1681" s="6" t="s">
        <v>13722</v>
      </c>
      <c r="K1681">
        <v>79</v>
      </c>
      <c r="L1681" t="s">
        <v>80</v>
      </c>
      <c r="M1681">
        <f t="shared" si="52"/>
        <v>0</v>
      </c>
      <c r="N1681" s="23" t="s">
        <v>11534</v>
      </c>
      <c r="O1681" s="23" t="s">
        <v>6</v>
      </c>
      <c r="P1681" s="23">
        <f t="shared" si="53"/>
        <v>6</v>
      </c>
    </row>
    <row r="1682" spans="1:16" x14ac:dyDescent="0.3">
      <c r="A1682">
        <v>1728</v>
      </c>
      <c r="B1682" t="s">
        <v>5008</v>
      </c>
      <c r="C1682" t="s">
        <v>3522</v>
      </c>
      <c r="D1682" t="s">
        <v>51</v>
      </c>
      <c r="E1682" t="s">
        <v>16</v>
      </c>
      <c r="F1682">
        <v>90</v>
      </c>
      <c r="G1682" t="s">
        <v>5009</v>
      </c>
      <c r="H1682" t="s">
        <v>5010</v>
      </c>
      <c r="I1682" t="s">
        <v>32</v>
      </c>
      <c r="J1682" s="6" t="s">
        <v>13638</v>
      </c>
      <c r="K1682">
        <v>37</v>
      </c>
      <c r="L1682" t="s">
        <v>33</v>
      </c>
      <c r="M1682">
        <f t="shared" si="52"/>
        <v>0</v>
      </c>
      <c r="N1682" s="23" t="s">
        <v>812</v>
      </c>
      <c r="O1682" s="23" t="s">
        <v>3089</v>
      </c>
      <c r="P1682" s="23">
        <f t="shared" si="53"/>
        <v>4</v>
      </c>
    </row>
    <row r="1683" spans="1:16" x14ac:dyDescent="0.3">
      <c r="A1683">
        <v>1729</v>
      </c>
      <c r="B1683" t="s">
        <v>5011</v>
      </c>
      <c r="C1683" t="s">
        <v>5012</v>
      </c>
      <c r="D1683" t="s">
        <v>51</v>
      </c>
      <c r="E1683" t="s">
        <v>16</v>
      </c>
      <c r="F1683">
        <v>30</v>
      </c>
      <c r="G1683" t="s">
        <v>5009</v>
      </c>
      <c r="H1683" t="s">
        <v>3424</v>
      </c>
      <c r="I1683" t="s">
        <v>32</v>
      </c>
      <c r="J1683" s="6" t="s">
        <v>13964</v>
      </c>
      <c r="K1683">
        <v>45</v>
      </c>
      <c r="L1683" t="s">
        <v>70</v>
      </c>
      <c r="M1683">
        <f t="shared" si="52"/>
        <v>0</v>
      </c>
      <c r="N1683" s="23" t="s">
        <v>812</v>
      </c>
      <c r="O1683" s="23" t="s">
        <v>3089</v>
      </c>
      <c r="P1683" s="23">
        <f t="shared" si="53"/>
        <v>4</v>
      </c>
    </row>
    <row r="1684" spans="1:16" x14ac:dyDescent="0.3">
      <c r="A1684">
        <v>1730</v>
      </c>
      <c r="B1684" t="s">
        <v>3544</v>
      </c>
      <c r="C1684" t="s">
        <v>3171</v>
      </c>
      <c r="D1684" t="s">
        <v>28</v>
      </c>
      <c r="E1684" t="s">
        <v>29</v>
      </c>
      <c r="F1684">
        <v>90</v>
      </c>
      <c r="G1684" t="s">
        <v>5013</v>
      </c>
      <c r="H1684" t="s">
        <v>1482</v>
      </c>
      <c r="I1684" t="s">
        <v>1483</v>
      </c>
      <c r="J1684" s="6">
        <v>44199</v>
      </c>
      <c r="K1684">
        <v>10</v>
      </c>
      <c r="L1684" t="s">
        <v>20</v>
      </c>
      <c r="M1684">
        <f t="shared" si="52"/>
        <v>0</v>
      </c>
      <c r="N1684" s="23" t="s">
        <v>11535</v>
      </c>
      <c r="O1684" s="23" t="s">
        <v>10422</v>
      </c>
      <c r="P1684" s="23">
        <f t="shared" si="53"/>
        <v>4</v>
      </c>
    </row>
    <row r="1685" spans="1:16" x14ac:dyDescent="0.3">
      <c r="A1685">
        <v>1731</v>
      </c>
      <c r="B1685" t="s">
        <v>5014</v>
      </c>
      <c r="C1685" t="s">
        <v>5015</v>
      </c>
      <c r="D1685" t="s">
        <v>41</v>
      </c>
      <c r="E1685" t="s">
        <v>16</v>
      </c>
      <c r="F1685">
        <v>90</v>
      </c>
      <c r="G1685" t="s">
        <v>5016</v>
      </c>
      <c r="H1685" t="s">
        <v>3554</v>
      </c>
      <c r="I1685" t="s">
        <v>32</v>
      </c>
      <c r="J1685" s="6">
        <v>44323</v>
      </c>
      <c r="K1685">
        <v>45</v>
      </c>
      <c r="L1685" t="s">
        <v>20</v>
      </c>
      <c r="M1685">
        <f t="shared" si="52"/>
        <v>0</v>
      </c>
      <c r="N1685" s="23" t="s">
        <v>11536</v>
      </c>
      <c r="O1685" s="23" t="s">
        <v>10416</v>
      </c>
      <c r="P1685" s="23">
        <f t="shared" si="53"/>
        <v>4</v>
      </c>
    </row>
    <row r="1686" spans="1:16" x14ac:dyDescent="0.3">
      <c r="A1686">
        <v>1733</v>
      </c>
      <c r="B1686" t="s">
        <v>1769</v>
      </c>
      <c r="C1686" t="s">
        <v>2915</v>
      </c>
      <c r="D1686" t="s">
        <v>28</v>
      </c>
      <c r="E1686" t="s">
        <v>29</v>
      </c>
      <c r="F1686">
        <v>30</v>
      </c>
      <c r="G1686" t="s">
        <v>5017</v>
      </c>
      <c r="H1686" t="s">
        <v>1370</v>
      </c>
      <c r="I1686" t="s">
        <v>32</v>
      </c>
      <c r="J1686" s="6" t="s">
        <v>13637</v>
      </c>
      <c r="K1686">
        <v>61</v>
      </c>
      <c r="L1686" t="s">
        <v>64</v>
      </c>
      <c r="M1686">
        <f t="shared" si="52"/>
        <v>0</v>
      </c>
      <c r="N1686" s="23" t="s">
        <v>11536</v>
      </c>
      <c r="O1686" s="23" t="s">
        <v>6</v>
      </c>
      <c r="P1686" s="23">
        <f t="shared" si="53"/>
        <v>6</v>
      </c>
    </row>
    <row r="1687" spans="1:16" x14ac:dyDescent="0.3">
      <c r="A1687">
        <v>1734</v>
      </c>
      <c r="B1687" t="s">
        <v>5018</v>
      </c>
      <c r="C1687" t="s">
        <v>3989</v>
      </c>
      <c r="D1687" t="s">
        <v>15</v>
      </c>
      <c r="E1687" t="s">
        <v>16</v>
      </c>
      <c r="F1687">
        <v>60</v>
      </c>
      <c r="G1687" t="s">
        <v>5019</v>
      </c>
      <c r="H1687" t="s">
        <v>99</v>
      </c>
      <c r="I1687" t="s">
        <v>100</v>
      </c>
      <c r="J1687" s="6">
        <v>44563</v>
      </c>
      <c r="K1687">
        <v>97</v>
      </c>
      <c r="L1687" t="s">
        <v>64</v>
      </c>
      <c r="M1687">
        <f t="shared" si="52"/>
        <v>0</v>
      </c>
      <c r="N1687" s="23" t="s">
        <v>5271</v>
      </c>
      <c r="O1687" s="23" t="s">
        <v>3780</v>
      </c>
      <c r="P1687" s="23">
        <f t="shared" si="53"/>
        <v>5</v>
      </c>
    </row>
    <row r="1688" spans="1:16" x14ac:dyDescent="0.3">
      <c r="A1688">
        <v>1735</v>
      </c>
      <c r="B1688" t="s">
        <v>5020</v>
      </c>
      <c r="C1688" t="s">
        <v>5021</v>
      </c>
      <c r="D1688" t="s">
        <v>51</v>
      </c>
      <c r="E1688" t="s">
        <v>16</v>
      </c>
      <c r="F1688">
        <v>60</v>
      </c>
      <c r="G1688" t="s">
        <v>5022</v>
      </c>
      <c r="H1688" t="s">
        <v>2338</v>
      </c>
      <c r="I1688" t="s">
        <v>240</v>
      </c>
      <c r="J1688" s="6">
        <v>44386</v>
      </c>
      <c r="K1688">
        <v>28</v>
      </c>
      <c r="L1688" t="s">
        <v>45</v>
      </c>
      <c r="M1688">
        <f t="shared" si="52"/>
        <v>0</v>
      </c>
      <c r="N1688" s="23" t="s">
        <v>11537</v>
      </c>
      <c r="O1688" s="23" t="s">
        <v>10422</v>
      </c>
      <c r="P1688" s="23">
        <f t="shared" si="53"/>
        <v>4</v>
      </c>
    </row>
    <row r="1689" spans="1:16" x14ac:dyDescent="0.3">
      <c r="A1689">
        <v>1736</v>
      </c>
      <c r="B1689" t="s">
        <v>5023</v>
      </c>
      <c r="C1689" t="s">
        <v>2963</v>
      </c>
      <c r="D1689" t="s">
        <v>15</v>
      </c>
      <c r="E1689" t="s">
        <v>16</v>
      </c>
      <c r="F1689">
        <v>30</v>
      </c>
      <c r="G1689" t="s">
        <v>5024</v>
      </c>
      <c r="H1689" t="s">
        <v>5025</v>
      </c>
      <c r="I1689" t="s">
        <v>32</v>
      </c>
      <c r="J1689" s="6" t="s">
        <v>13799</v>
      </c>
      <c r="K1689">
        <v>43</v>
      </c>
      <c r="L1689" t="s">
        <v>54</v>
      </c>
      <c r="M1689">
        <f t="shared" si="52"/>
        <v>0</v>
      </c>
      <c r="N1689" s="23" t="s">
        <v>11537</v>
      </c>
      <c r="O1689" s="23" t="s">
        <v>9969</v>
      </c>
      <c r="P1689" s="23">
        <f t="shared" si="53"/>
        <v>6</v>
      </c>
    </row>
    <row r="1690" spans="1:16" x14ac:dyDescent="0.3">
      <c r="A1690">
        <v>1737</v>
      </c>
      <c r="B1690" t="s">
        <v>245</v>
      </c>
      <c r="C1690" t="s">
        <v>657</v>
      </c>
      <c r="D1690" t="s">
        <v>28</v>
      </c>
      <c r="E1690" t="s">
        <v>29</v>
      </c>
      <c r="F1690">
        <v>30</v>
      </c>
      <c r="G1690" t="s">
        <v>5026</v>
      </c>
      <c r="H1690" t="s">
        <v>3506</v>
      </c>
      <c r="I1690" t="s">
        <v>124</v>
      </c>
      <c r="J1690" s="6">
        <v>44112</v>
      </c>
      <c r="K1690">
        <v>20</v>
      </c>
      <c r="L1690" t="s">
        <v>45</v>
      </c>
      <c r="M1690">
        <f t="shared" si="52"/>
        <v>0</v>
      </c>
      <c r="N1690" s="23" t="s">
        <v>11537</v>
      </c>
      <c r="O1690" s="23" t="s">
        <v>10425</v>
      </c>
      <c r="P1690" s="23">
        <f t="shared" si="53"/>
        <v>3</v>
      </c>
    </row>
    <row r="1691" spans="1:16" x14ac:dyDescent="0.3">
      <c r="A1691">
        <v>1738</v>
      </c>
      <c r="B1691" t="s">
        <v>1961</v>
      </c>
      <c r="C1691" t="s">
        <v>403</v>
      </c>
      <c r="D1691" t="s">
        <v>117</v>
      </c>
      <c r="E1691" t="s">
        <v>16</v>
      </c>
      <c r="F1691">
        <v>90</v>
      </c>
      <c r="G1691" t="s">
        <v>5027</v>
      </c>
      <c r="H1691" t="s">
        <v>526</v>
      </c>
      <c r="I1691" t="s">
        <v>32</v>
      </c>
      <c r="J1691" s="6" t="s">
        <v>14004</v>
      </c>
      <c r="K1691">
        <v>28</v>
      </c>
      <c r="L1691" t="s">
        <v>101</v>
      </c>
      <c r="M1691">
        <f t="shared" si="52"/>
        <v>0</v>
      </c>
      <c r="N1691" s="23" t="s">
        <v>11538</v>
      </c>
      <c r="O1691" s="23" t="s">
        <v>10422</v>
      </c>
      <c r="P1691" s="23">
        <f t="shared" si="53"/>
        <v>4</v>
      </c>
    </row>
    <row r="1692" spans="1:16" x14ac:dyDescent="0.3">
      <c r="A1692">
        <v>1739</v>
      </c>
      <c r="B1692" t="s">
        <v>5028</v>
      </c>
      <c r="C1692" t="s">
        <v>5029</v>
      </c>
      <c r="D1692" t="s">
        <v>28</v>
      </c>
      <c r="E1692" t="s">
        <v>29</v>
      </c>
      <c r="F1692">
        <v>90</v>
      </c>
      <c r="G1692" t="s">
        <v>5030</v>
      </c>
      <c r="H1692" t="s">
        <v>279</v>
      </c>
      <c r="I1692" t="s">
        <v>213</v>
      </c>
      <c r="J1692" s="6" t="s">
        <v>13991</v>
      </c>
      <c r="K1692">
        <v>60</v>
      </c>
      <c r="L1692" t="s">
        <v>159</v>
      </c>
      <c r="M1692">
        <f t="shared" si="52"/>
        <v>0</v>
      </c>
      <c r="N1692" s="23" t="s">
        <v>11539</v>
      </c>
      <c r="O1692" s="23" t="s">
        <v>10874</v>
      </c>
      <c r="P1692" s="23">
        <f t="shared" si="53"/>
        <v>6</v>
      </c>
    </row>
    <row r="1693" spans="1:16" x14ac:dyDescent="0.3">
      <c r="A1693">
        <v>1740</v>
      </c>
      <c r="B1693" t="s">
        <v>5031</v>
      </c>
      <c r="C1693" t="s">
        <v>5032</v>
      </c>
      <c r="D1693" t="s">
        <v>28</v>
      </c>
      <c r="E1693" t="s">
        <v>29</v>
      </c>
      <c r="F1693">
        <v>60</v>
      </c>
      <c r="G1693" t="s">
        <v>5030</v>
      </c>
      <c r="H1693" t="s">
        <v>5033</v>
      </c>
      <c r="I1693" t="s">
        <v>2543</v>
      </c>
      <c r="J1693" s="6" t="s">
        <v>13923</v>
      </c>
      <c r="K1693">
        <v>3</v>
      </c>
      <c r="L1693" t="s">
        <v>20</v>
      </c>
      <c r="M1693">
        <f t="shared" si="52"/>
        <v>0</v>
      </c>
      <c r="N1693" s="23" t="s">
        <v>11539</v>
      </c>
      <c r="O1693" s="23" t="s">
        <v>10874</v>
      </c>
      <c r="P1693" s="23">
        <f t="shared" si="53"/>
        <v>6</v>
      </c>
    </row>
    <row r="1694" spans="1:16" x14ac:dyDescent="0.3">
      <c r="A1694">
        <v>1741</v>
      </c>
      <c r="B1694" t="s">
        <v>5034</v>
      </c>
      <c r="C1694" t="s">
        <v>1638</v>
      </c>
      <c r="D1694" t="s">
        <v>28</v>
      </c>
      <c r="E1694" t="s">
        <v>29</v>
      </c>
      <c r="F1694">
        <v>90</v>
      </c>
      <c r="G1694" t="s">
        <v>5035</v>
      </c>
      <c r="H1694" t="s">
        <v>5036</v>
      </c>
      <c r="I1694" t="s">
        <v>32</v>
      </c>
      <c r="J1694" s="6" t="s">
        <v>13897</v>
      </c>
      <c r="K1694">
        <v>5</v>
      </c>
      <c r="L1694" t="s">
        <v>80</v>
      </c>
      <c r="M1694">
        <f t="shared" si="52"/>
        <v>0</v>
      </c>
      <c r="N1694" s="23" t="s">
        <v>11539</v>
      </c>
      <c r="O1694" s="23" t="s">
        <v>11540</v>
      </c>
      <c r="P1694" s="23">
        <f t="shared" si="53"/>
        <v>8</v>
      </c>
    </row>
    <row r="1695" spans="1:16" x14ac:dyDescent="0.3">
      <c r="A1695">
        <v>1742</v>
      </c>
      <c r="B1695" t="s">
        <v>4134</v>
      </c>
      <c r="C1695" t="s">
        <v>5037</v>
      </c>
      <c r="D1695" t="s">
        <v>28</v>
      </c>
      <c r="E1695" t="s">
        <v>29</v>
      </c>
      <c r="F1695">
        <v>30</v>
      </c>
      <c r="G1695" t="s">
        <v>5038</v>
      </c>
      <c r="H1695" t="s">
        <v>5039</v>
      </c>
      <c r="I1695" t="s">
        <v>32</v>
      </c>
      <c r="J1695" s="6">
        <v>44722</v>
      </c>
      <c r="K1695">
        <v>70</v>
      </c>
      <c r="L1695" t="s">
        <v>33</v>
      </c>
      <c r="M1695">
        <f t="shared" si="52"/>
        <v>0</v>
      </c>
      <c r="N1695" s="23" t="s">
        <v>11539</v>
      </c>
      <c r="O1695" s="23" t="s">
        <v>10422</v>
      </c>
      <c r="P1695" s="23">
        <f t="shared" si="53"/>
        <v>4</v>
      </c>
    </row>
    <row r="1696" spans="1:16" x14ac:dyDescent="0.3">
      <c r="A1696">
        <v>1743</v>
      </c>
      <c r="B1696" t="s">
        <v>5040</v>
      </c>
      <c r="C1696" t="s">
        <v>3162</v>
      </c>
      <c r="D1696" t="s">
        <v>15</v>
      </c>
      <c r="E1696" t="s">
        <v>16</v>
      </c>
      <c r="F1696">
        <v>30</v>
      </c>
      <c r="G1696" t="s">
        <v>5041</v>
      </c>
      <c r="H1696" t="s">
        <v>579</v>
      </c>
      <c r="I1696" t="s">
        <v>32</v>
      </c>
      <c r="J1696" s="6" t="s">
        <v>14139</v>
      </c>
      <c r="K1696">
        <v>7</v>
      </c>
      <c r="L1696" t="s">
        <v>101</v>
      </c>
      <c r="M1696">
        <f t="shared" si="52"/>
        <v>0</v>
      </c>
      <c r="N1696" s="23" t="s">
        <v>11539</v>
      </c>
      <c r="O1696" s="23" t="s">
        <v>10420</v>
      </c>
      <c r="P1696" s="23">
        <f t="shared" si="53"/>
        <v>6</v>
      </c>
    </row>
    <row r="1697" spans="1:16" x14ac:dyDescent="0.3">
      <c r="A1697">
        <v>1744</v>
      </c>
      <c r="B1697" t="s">
        <v>5042</v>
      </c>
      <c r="C1697" t="s">
        <v>5043</v>
      </c>
      <c r="D1697" t="s">
        <v>28</v>
      </c>
      <c r="E1697" t="s">
        <v>29</v>
      </c>
      <c r="F1697">
        <v>90</v>
      </c>
      <c r="G1697" t="s">
        <v>5044</v>
      </c>
      <c r="H1697" t="s">
        <v>4182</v>
      </c>
      <c r="I1697" t="s">
        <v>32</v>
      </c>
      <c r="J1697" s="6">
        <v>44808</v>
      </c>
      <c r="K1697">
        <v>67</v>
      </c>
      <c r="L1697" t="s">
        <v>70</v>
      </c>
      <c r="M1697">
        <f t="shared" si="52"/>
        <v>0</v>
      </c>
      <c r="N1697" s="23" t="s">
        <v>11541</v>
      </c>
      <c r="O1697" s="23" t="s">
        <v>10476</v>
      </c>
      <c r="P1697" s="23">
        <f t="shared" si="53"/>
        <v>5</v>
      </c>
    </row>
    <row r="1698" spans="1:16" x14ac:dyDescent="0.3">
      <c r="A1698">
        <v>1745</v>
      </c>
      <c r="B1698" t="s">
        <v>5045</v>
      </c>
      <c r="C1698" t="s">
        <v>2119</v>
      </c>
      <c r="D1698" t="s">
        <v>15</v>
      </c>
      <c r="E1698" t="s">
        <v>16</v>
      </c>
      <c r="F1698">
        <v>90</v>
      </c>
      <c r="G1698" t="s">
        <v>5046</v>
      </c>
      <c r="H1698" t="s">
        <v>5047</v>
      </c>
      <c r="I1698" t="s">
        <v>178</v>
      </c>
      <c r="J1698" s="6">
        <v>44626</v>
      </c>
      <c r="K1698">
        <v>34</v>
      </c>
      <c r="L1698" t="s">
        <v>159</v>
      </c>
      <c r="M1698">
        <f t="shared" si="52"/>
        <v>0</v>
      </c>
      <c r="N1698" s="23" t="s">
        <v>11542</v>
      </c>
      <c r="O1698" s="23" t="s">
        <v>10422</v>
      </c>
      <c r="P1698" s="23">
        <f t="shared" si="53"/>
        <v>4</v>
      </c>
    </row>
    <row r="1699" spans="1:16" x14ac:dyDescent="0.3">
      <c r="A1699">
        <v>1746</v>
      </c>
      <c r="B1699" t="s">
        <v>5048</v>
      </c>
      <c r="C1699" t="s">
        <v>2365</v>
      </c>
      <c r="D1699" t="s">
        <v>51</v>
      </c>
      <c r="E1699" t="s">
        <v>16</v>
      </c>
      <c r="F1699">
        <v>90</v>
      </c>
      <c r="G1699" t="s">
        <v>5049</v>
      </c>
      <c r="H1699" t="s">
        <v>5050</v>
      </c>
      <c r="I1699" t="s">
        <v>124</v>
      </c>
      <c r="J1699" s="6">
        <v>44838</v>
      </c>
      <c r="K1699">
        <v>48</v>
      </c>
      <c r="L1699" t="s">
        <v>70</v>
      </c>
      <c r="M1699">
        <f t="shared" si="52"/>
        <v>0</v>
      </c>
      <c r="N1699" s="23" t="s">
        <v>11543</v>
      </c>
      <c r="O1699" s="23" t="s">
        <v>10417</v>
      </c>
      <c r="P1699" s="23">
        <f t="shared" si="53"/>
        <v>5</v>
      </c>
    </row>
    <row r="1700" spans="1:16" x14ac:dyDescent="0.3">
      <c r="A1700">
        <v>1747</v>
      </c>
      <c r="B1700" t="s">
        <v>5051</v>
      </c>
      <c r="C1700" t="s">
        <v>5052</v>
      </c>
      <c r="D1700" t="s">
        <v>15</v>
      </c>
      <c r="E1700" t="s">
        <v>16</v>
      </c>
      <c r="F1700">
        <v>30</v>
      </c>
      <c r="G1700" t="s">
        <v>5053</v>
      </c>
      <c r="H1700" t="s">
        <v>2763</v>
      </c>
      <c r="I1700" t="s">
        <v>294</v>
      </c>
      <c r="J1700" s="6" t="s">
        <v>14031</v>
      </c>
      <c r="K1700">
        <v>67</v>
      </c>
      <c r="L1700" t="s">
        <v>45</v>
      </c>
      <c r="M1700">
        <f t="shared" si="52"/>
        <v>0</v>
      </c>
      <c r="N1700" s="23" t="s">
        <v>11544</v>
      </c>
      <c r="O1700" s="23" t="s">
        <v>1021</v>
      </c>
      <c r="P1700" s="23">
        <f t="shared" si="53"/>
        <v>6</v>
      </c>
    </row>
    <row r="1701" spans="1:16" x14ac:dyDescent="0.3">
      <c r="A1701">
        <v>1748</v>
      </c>
      <c r="B1701" t="s">
        <v>3711</v>
      </c>
      <c r="C1701" t="s">
        <v>5054</v>
      </c>
      <c r="D1701" t="s">
        <v>28</v>
      </c>
      <c r="E1701" t="s">
        <v>29</v>
      </c>
      <c r="F1701">
        <v>30</v>
      </c>
      <c r="G1701" t="s">
        <v>5055</v>
      </c>
      <c r="H1701" t="s">
        <v>4283</v>
      </c>
      <c r="I1701" t="s">
        <v>178</v>
      </c>
      <c r="J1701" s="6">
        <v>44836</v>
      </c>
      <c r="K1701">
        <v>75</v>
      </c>
      <c r="L1701" t="s">
        <v>54</v>
      </c>
      <c r="M1701">
        <f t="shared" si="52"/>
        <v>0</v>
      </c>
      <c r="N1701" s="23" t="s">
        <v>3624</v>
      </c>
      <c r="O1701" s="23" t="s">
        <v>6</v>
      </c>
      <c r="P1701" s="23">
        <f t="shared" si="53"/>
        <v>6</v>
      </c>
    </row>
    <row r="1702" spans="1:16" x14ac:dyDescent="0.3">
      <c r="A1702">
        <v>1749</v>
      </c>
      <c r="B1702" t="s">
        <v>499</v>
      </c>
      <c r="C1702" t="s">
        <v>3371</v>
      </c>
      <c r="D1702" t="s">
        <v>51</v>
      </c>
      <c r="E1702" t="s">
        <v>16</v>
      </c>
      <c r="F1702">
        <v>90</v>
      </c>
      <c r="G1702" t="s">
        <v>5056</v>
      </c>
      <c r="H1702" t="s">
        <v>526</v>
      </c>
      <c r="I1702" t="s">
        <v>32</v>
      </c>
      <c r="J1702" s="6" t="s">
        <v>13819</v>
      </c>
      <c r="K1702">
        <v>78</v>
      </c>
      <c r="L1702" t="s">
        <v>54</v>
      </c>
      <c r="M1702">
        <f t="shared" si="52"/>
        <v>0</v>
      </c>
      <c r="N1702" s="23" t="s">
        <v>11545</v>
      </c>
      <c r="O1702" s="23" t="s">
        <v>10490</v>
      </c>
      <c r="P1702" s="23">
        <f t="shared" si="53"/>
        <v>4</v>
      </c>
    </row>
    <row r="1703" spans="1:16" x14ac:dyDescent="0.3">
      <c r="A1703">
        <v>1750</v>
      </c>
      <c r="B1703" t="s">
        <v>5057</v>
      </c>
      <c r="C1703" t="s">
        <v>1468</v>
      </c>
      <c r="D1703" t="s">
        <v>28</v>
      </c>
      <c r="E1703" t="s">
        <v>29</v>
      </c>
      <c r="F1703">
        <v>60</v>
      </c>
      <c r="G1703" t="s">
        <v>5058</v>
      </c>
      <c r="H1703" t="s">
        <v>5059</v>
      </c>
      <c r="I1703" t="s">
        <v>294</v>
      </c>
      <c r="J1703" s="6">
        <v>43896</v>
      </c>
      <c r="K1703">
        <v>2</v>
      </c>
      <c r="L1703" t="s">
        <v>70</v>
      </c>
      <c r="M1703">
        <f t="shared" si="52"/>
        <v>0</v>
      </c>
      <c r="N1703" s="23" t="s">
        <v>11546</v>
      </c>
      <c r="O1703" s="23" t="s">
        <v>10446</v>
      </c>
      <c r="P1703" s="23">
        <f t="shared" si="53"/>
        <v>5</v>
      </c>
    </row>
    <row r="1704" spans="1:16" x14ac:dyDescent="0.3">
      <c r="A1704">
        <v>1751</v>
      </c>
      <c r="B1704" t="s">
        <v>5060</v>
      </c>
      <c r="C1704" t="s">
        <v>3812</v>
      </c>
      <c r="D1704" t="s">
        <v>28</v>
      </c>
      <c r="E1704" t="s">
        <v>29</v>
      </c>
      <c r="F1704">
        <v>30</v>
      </c>
      <c r="G1704" t="s">
        <v>5061</v>
      </c>
      <c r="H1704" t="s">
        <v>4527</v>
      </c>
      <c r="I1704" t="s">
        <v>32</v>
      </c>
      <c r="J1704" s="6" t="s">
        <v>14106</v>
      </c>
      <c r="K1704">
        <v>76</v>
      </c>
      <c r="L1704" t="s">
        <v>64</v>
      </c>
      <c r="M1704">
        <f t="shared" si="52"/>
        <v>0</v>
      </c>
      <c r="N1704" s="23" t="s">
        <v>11547</v>
      </c>
      <c r="O1704" s="23" t="s">
        <v>6</v>
      </c>
      <c r="P1704" s="23">
        <f t="shared" si="53"/>
        <v>6</v>
      </c>
    </row>
    <row r="1705" spans="1:16" x14ac:dyDescent="0.3">
      <c r="A1705">
        <v>1752</v>
      </c>
      <c r="B1705" t="s">
        <v>5062</v>
      </c>
      <c r="C1705" t="s">
        <v>1607</v>
      </c>
      <c r="D1705" t="s">
        <v>621</v>
      </c>
      <c r="E1705" t="s">
        <v>29</v>
      </c>
      <c r="F1705">
        <v>90</v>
      </c>
      <c r="G1705" t="s">
        <v>5063</v>
      </c>
      <c r="H1705" t="s">
        <v>154</v>
      </c>
      <c r="I1705" t="s">
        <v>25</v>
      </c>
      <c r="J1705" s="6" t="s">
        <v>13721</v>
      </c>
      <c r="K1705">
        <v>18</v>
      </c>
      <c r="L1705" t="s">
        <v>45</v>
      </c>
      <c r="M1705">
        <f t="shared" si="52"/>
        <v>0</v>
      </c>
      <c r="N1705" s="23" t="s">
        <v>11548</v>
      </c>
      <c r="O1705" s="23" t="s">
        <v>11549</v>
      </c>
      <c r="P1705" s="23">
        <f t="shared" si="53"/>
        <v>4</v>
      </c>
    </row>
    <row r="1706" spans="1:16" x14ac:dyDescent="0.3">
      <c r="A1706">
        <v>1753</v>
      </c>
      <c r="B1706" t="s">
        <v>4956</v>
      </c>
      <c r="C1706" t="s">
        <v>3362</v>
      </c>
      <c r="D1706" t="s">
        <v>41</v>
      </c>
      <c r="E1706" t="s">
        <v>16</v>
      </c>
      <c r="F1706">
        <v>30</v>
      </c>
      <c r="G1706" t="s">
        <v>5064</v>
      </c>
      <c r="H1706" t="s">
        <v>3770</v>
      </c>
      <c r="I1706" t="s">
        <v>32</v>
      </c>
      <c r="J1706" s="6">
        <v>44663</v>
      </c>
      <c r="K1706">
        <v>47</v>
      </c>
      <c r="L1706" t="s">
        <v>54</v>
      </c>
      <c r="M1706">
        <f t="shared" si="52"/>
        <v>0</v>
      </c>
      <c r="N1706" s="23" t="s">
        <v>11550</v>
      </c>
      <c r="O1706" s="23" t="s">
        <v>10436</v>
      </c>
      <c r="P1706" s="23">
        <f t="shared" si="53"/>
        <v>8</v>
      </c>
    </row>
    <row r="1707" spans="1:16" x14ac:dyDescent="0.3">
      <c r="A1707">
        <v>1754</v>
      </c>
      <c r="B1707" t="s">
        <v>5065</v>
      </c>
      <c r="C1707" t="s">
        <v>286</v>
      </c>
      <c r="D1707" t="s">
        <v>41</v>
      </c>
      <c r="E1707" t="s">
        <v>16</v>
      </c>
      <c r="F1707">
        <v>30</v>
      </c>
      <c r="G1707" t="s">
        <v>5066</v>
      </c>
      <c r="H1707" t="s">
        <v>3296</v>
      </c>
      <c r="I1707" t="s">
        <v>32</v>
      </c>
      <c r="J1707" s="6" t="s">
        <v>13758</v>
      </c>
      <c r="K1707">
        <v>51</v>
      </c>
      <c r="L1707" t="s">
        <v>33</v>
      </c>
      <c r="M1707">
        <f t="shared" si="52"/>
        <v>0</v>
      </c>
      <c r="N1707" s="23" t="s">
        <v>455</v>
      </c>
      <c r="O1707" s="23" t="s">
        <v>10422</v>
      </c>
      <c r="P1707" s="23">
        <f t="shared" si="53"/>
        <v>4</v>
      </c>
    </row>
    <row r="1708" spans="1:16" x14ac:dyDescent="0.3">
      <c r="A1708">
        <v>1755</v>
      </c>
      <c r="B1708" t="s">
        <v>2853</v>
      </c>
      <c r="C1708" t="s">
        <v>5067</v>
      </c>
      <c r="D1708" t="s">
        <v>28</v>
      </c>
      <c r="E1708" t="s">
        <v>29</v>
      </c>
      <c r="F1708">
        <v>60</v>
      </c>
      <c r="G1708" t="s">
        <v>5068</v>
      </c>
      <c r="H1708" t="s">
        <v>5069</v>
      </c>
      <c r="I1708" t="s">
        <v>32</v>
      </c>
      <c r="J1708" s="6">
        <v>44416</v>
      </c>
      <c r="K1708">
        <v>4</v>
      </c>
      <c r="L1708" t="s">
        <v>39</v>
      </c>
      <c r="M1708">
        <f t="shared" si="52"/>
        <v>0</v>
      </c>
      <c r="N1708" s="23" t="s">
        <v>748</v>
      </c>
      <c r="O1708" s="23" t="s">
        <v>10476</v>
      </c>
      <c r="P1708" s="23">
        <f t="shared" si="53"/>
        <v>5</v>
      </c>
    </row>
    <row r="1709" spans="1:16" x14ac:dyDescent="0.3">
      <c r="A1709">
        <v>1756</v>
      </c>
      <c r="B1709" t="s">
        <v>5070</v>
      </c>
      <c r="C1709" t="s">
        <v>3258</v>
      </c>
      <c r="D1709" t="s">
        <v>28</v>
      </c>
      <c r="E1709" t="s">
        <v>29</v>
      </c>
      <c r="F1709">
        <v>30</v>
      </c>
      <c r="G1709" t="s">
        <v>5071</v>
      </c>
      <c r="H1709" t="s">
        <v>1391</v>
      </c>
      <c r="I1709" t="s">
        <v>32</v>
      </c>
      <c r="J1709" s="6" t="s">
        <v>13813</v>
      </c>
      <c r="K1709">
        <v>20</v>
      </c>
      <c r="L1709" t="s">
        <v>64</v>
      </c>
      <c r="M1709">
        <f t="shared" si="52"/>
        <v>0</v>
      </c>
      <c r="N1709" s="23" t="s">
        <v>748</v>
      </c>
      <c r="O1709" s="23" t="s">
        <v>10490</v>
      </c>
      <c r="P1709" s="23">
        <f t="shared" si="53"/>
        <v>4</v>
      </c>
    </row>
    <row r="1710" spans="1:16" x14ac:dyDescent="0.3">
      <c r="A1710">
        <v>1757</v>
      </c>
      <c r="B1710" t="s">
        <v>2980</v>
      </c>
      <c r="C1710" t="s">
        <v>5072</v>
      </c>
      <c r="D1710" t="s">
        <v>28</v>
      </c>
      <c r="E1710" t="s">
        <v>29</v>
      </c>
      <c r="F1710">
        <v>60</v>
      </c>
      <c r="G1710" t="s">
        <v>5073</v>
      </c>
      <c r="H1710" t="s">
        <v>4071</v>
      </c>
      <c r="I1710" t="s">
        <v>886</v>
      </c>
      <c r="J1710" s="6" t="s">
        <v>13774</v>
      </c>
      <c r="K1710">
        <v>45</v>
      </c>
      <c r="L1710" t="s">
        <v>64</v>
      </c>
      <c r="M1710">
        <f t="shared" si="52"/>
        <v>0</v>
      </c>
      <c r="N1710" s="23" t="s">
        <v>748</v>
      </c>
      <c r="O1710" s="23" t="s">
        <v>10425</v>
      </c>
      <c r="P1710" s="23">
        <f t="shared" si="53"/>
        <v>3</v>
      </c>
    </row>
    <row r="1711" spans="1:16" x14ac:dyDescent="0.3">
      <c r="A1711">
        <v>1758</v>
      </c>
      <c r="B1711" t="s">
        <v>5074</v>
      </c>
      <c r="C1711" t="s">
        <v>1627</v>
      </c>
      <c r="D1711" t="s">
        <v>15</v>
      </c>
      <c r="E1711" t="s">
        <v>16</v>
      </c>
      <c r="F1711">
        <v>30</v>
      </c>
      <c r="G1711" t="s">
        <v>5075</v>
      </c>
      <c r="H1711" t="s">
        <v>1242</v>
      </c>
      <c r="I1711" t="s">
        <v>38</v>
      </c>
      <c r="J1711" s="6">
        <v>44572</v>
      </c>
      <c r="K1711">
        <v>82</v>
      </c>
      <c r="L1711" t="s">
        <v>101</v>
      </c>
      <c r="M1711">
        <f t="shared" si="52"/>
        <v>0</v>
      </c>
      <c r="N1711" s="23" t="s">
        <v>6085</v>
      </c>
      <c r="O1711" s="23" t="s">
        <v>10549</v>
      </c>
      <c r="P1711" s="23">
        <f t="shared" si="53"/>
        <v>3</v>
      </c>
    </row>
    <row r="1712" spans="1:16" x14ac:dyDescent="0.3">
      <c r="A1712">
        <v>1759</v>
      </c>
      <c r="B1712" t="s">
        <v>5076</v>
      </c>
      <c r="C1712" t="s">
        <v>5077</v>
      </c>
      <c r="D1712" t="s">
        <v>15</v>
      </c>
      <c r="E1712" t="s">
        <v>16</v>
      </c>
      <c r="F1712">
        <v>60</v>
      </c>
      <c r="G1712" t="s">
        <v>5078</v>
      </c>
      <c r="H1712" t="s">
        <v>5079</v>
      </c>
      <c r="I1712" t="s">
        <v>294</v>
      </c>
      <c r="J1712" s="6">
        <v>44844</v>
      </c>
      <c r="K1712">
        <v>50</v>
      </c>
      <c r="L1712" t="s">
        <v>101</v>
      </c>
      <c r="M1712">
        <f t="shared" si="52"/>
        <v>0</v>
      </c>
      <c r="N1712" s="23" t="s">
        <v>11551</v>
      </c>
      <c r="O1712" s="23" t="s">
        <v>10422</v>
      </c>
      <c r="P1712" s="23">
        <f t="shared" si="53"/>
        <v>4</v>
      </c>
    </row>
    <row r="1713" spans="1:16" x14ac:dyDescent="0.3">
      <c r="A1713">
        <v>1761</v>
      </c>
      <c r="B1713" t="s">
        <v>3329</v>
      </c>
      <c r="C1713" t="s">
        <v>5081</v>
      </c>
      <c r="D1713" t="s">
        <v>28</v>
      </c>
      <c r="E1713" t="s">
        <v>29</v>
      </c>
      <c r="F1713">
        <v>60</v>
      </c>
      <c r="G1713" t="s">
        <v>5082</v>
      </c>
      <c r="H1713" t="s">
        <v>3324</v>
      </c>
      <c r="I1713" t="s">
        <v>32</v>
      </c>
      <c r="J1713" s="6">
        <v>44870</v>
      </c>
      <c r="K1713">
        <v>98</v>
      </c>
      <c r="L1713" t="s">
        <v>45</v>
      </c>
      <c r="M1713">
        <f t="shared" si="52"/>
        <v>0</v>
      </c>
      <c r="N1713" s="23" t="s">
        <v>11552</v>
      </c>
      <c r="O1713" s="23" t="s">
        <v>10422</v>
      </c>
      <c r="P1713" s="23">
        <f t="shared" si="53"/>
        <v>4</v>
      </c>
    </row>
    <row r="1714" spans="1:16" x14ac:dyDescent="0.3">
      <c r="A1714">
        <v>1762</v>
      </c>
      <c r="B1714" t="s">
        <v>5083</v>
      </c>
      <c r="C1714" t="s">
        <v>5084</v>
      </c>
      <c r="D1714" t="s">
        <v>28</v>
      </c>
      <c r="E1714" t="s">
        <v>29</v>
      </c>
      <c r="F1714">
        <v>30</v>
      </c>
      <c r="G1714" t="s">
        <v>5085</v>
      </c>
      <c r="H1714" t="s">
        <v>3756</v>
      </c>
      <c r="I1714" t="s">
        <v>178</v>
      </c>
      <c r="J1714" s="6" t="s">
        <v>13726</v>
      </c>
      <c r="K1714">
        <v>34</v>
      </c>
      <c r="L1714" t="s">
        <v>101</v>
      </c>
      <c r="M1714">
        <f t="shared" si="52"/>
        <v>0</v>
      </c>
      <c r="N1714" s="23" t="s">
        <v>11553</v>
      </c>
      <c r="O1714" s="23" t="s">
        <v>6</v>
      </c>
      <c r="P1714" s="23">
        <f t="shared" si="53"/>
        <v>6</v>
      </c>
    </row>
    <row r="1715" spans="1:16" x14ac:dyDescent="0.3">
      <c r="A1715">
        <v>1763</v>
      </c>
      <c r="B1715" t="s">
        <v>5086</v>
      </c>
      <c r="C1715" t="s">
        <v>593</v>
      </c>
      <c r="D1715" t="s">
        <v>28</v>
      </c>
      <c r="E1715" t="s">
        <v>29</v>
      </c>
      <c r="F1715">
        <v>90</v>
      </c>
      <c r="G1715" t="s">
        <v>5087</v>
      </c>
      <c r="H1715" t="s">
        <v>3870</v>
      </c>
      <c r="I1715" t="s">
        <v>124</v>
      </c>
      <c r="J1715" s="6" t="s">
        <v>13826</v>
      </c>
      <c r="K1715">
        <v>18</v>
      </c>
      <c r="L1715" t="s">
        <v>159</v>
      </c>
      <c r="M1715">
        <f t="shared" si="52"/>
        <v>0</v>
      </c>
      <c r="N1715" s="23" t="s">
        <v>5269</v>
      </c>
      <c r="O1715" s="23" t="s">
        <v>10453</v>
      </c>
      <c r="P1715" s="23">
        <f t="shared" si="53"/>
        <v>7</v>
      </c>
    </row>
    <row r="1716" spans="1:16" x14ac:dyDescent="0.3">
      <c r="A1716">
        <v>1764</v>
      </c>
      <c r="B1716" t="s">
        <v>5088</v>
      </c>
      <c r="C1716" t="s">
        <v>457</v>
      </c>
      <c r="D1716" t="s">
        <v>28</v>
      </c>
      <c r="E1716" t="s">
        <v>29</v>
      </c>
      <c r="F1716">
        <v>90</v>
      </c>
      <c r="G1716" t="s">
        <v>11554</v>
      </c>
      <c r="H1716" t="s">
        <v>298</v>
      </c>
      <c r="I1716" t="s">
        <v>25</v>
      </c>
      <c r="J1716" s="6" t="s">
        <v>14064</v>
      </c>
      <c r="K1716">
        <v>65</v>
      </c>
      <c r="L1716" t="s">
        <v>80</v>
      </c>
      <c r="M1716">
        <f t="shared" si="52"/>
        <v>0</v>
      </c>
      <c r="N1716" s="23" t="s">
        <v>11554</v>
      </c>
      <c r="O1716" s="23" t="s">
        <v>11154</v>
      </c>
      <c r="P1716" s="23">
        <f t="shared" si="53"/>
        <v>1</v>
      </c>
    </row>
    <row r="1717" spans="1:16" x14ac:dyDescent="0.3">
      <c r="A1717">
        <v>1765</v>
      </c>
      <c r="B1717" t="s">
        <v>1405</v>
      </c>
      <c r="C1717" t="s">
        <v>5090</v>
      </c>
      <c r="D1717" t="s">
        <v>28</v>
      </c>
      <c r="E1717" t="s">
        <v>29</v>
      </c>
      <c r="F1717">
        <v>90</v>
      </c>
      <c r="G1717" t="s">
        <v>5091</v>
      </c>
      <c r="H1717" t="s">
        <v>1781</v>
      </c>
      <c r="I1717" t="s">
        <v>32</v>
      </c>
      <c r="J1717" s="6">
        <v>44844</v>
      </c>
      <c r="K1717">
        <v>26</v>
      </c>
      <c r="L1717" t="s">
        <v>45</v>
      </c>
      <c r="M1717">
        <f t="shared" si="52"/>
        <v>0</v>
      </c>
      <c r="N1717" s="23" t="s">
        <v>11554</v>
      </c>
      <c r="O1717" s="23" t="s">
        <v>11555</v>
      </c>
      <c r="P1717" s="23">
        <f t="shared" si="53"/>
        <v>3</v>
      </c>
    </row>
    <row r="1718" spans="1:16" x14ac:dyDescent="0.3">
      <c r="A1718">
        <v>1766</v>
      </c>
      <c r="B1718" t="s">
        <v>1923</v>
      </c>
      <c r="C1718" t="s">
        <v>5092</v>
      </c>
      <c r="D1718" t="s">
        <v>28</v>
      </c>
      <c r="E1718" t="s">
        <v>29</v>
      </c>
      <c r="F1718">
        <v>30</v>
      </c>
      <c r="G1718" t="s">
        <v>5093</v>
      </c>
      <c r="H1718" t="s">
        <v>3459</v>
      </c>
      <c r="I1718" t="s">
        <v>178</v>
      </c>
      <c r="J1718" s="6" t="s">
        <v>13629</v>
      </c>
      <c r="K1718">
        <v>73</v>
      </c>
      <c r="L1718" t="s">
        <v>70</v>
      </c>
      <c r="M1718">
        <f t="shared" si="52"/>
        <v>0</v>
      </c>
      <c r="N1718" s="23" t="s">
        <v>3457</v>
      </c>
      <c r="O1718" s="23" t="s">
        <v>10416</v>
      </c>
      <c r="P1718" s="23">
        <f t="shared" si="53"/>
        <v>4</v>
      </c>
    </row>
    <row r="1719" spans="1:16" x14ac:dyDescent="0.3">
      <c r="A1719">
        <v>1767</v>
      </c>
      <c r="B1719" t="s">
        <v>1865</v>
      </c>
      <c r="C1719" t="s">
        <v>1703</v>
      </c>
      <c r="D1719" t="s">
        <v>41</v>
      </c>
      <c r="E1719" t="s">
        <v>16</v>
      </c>
      <c r="F1719">
        <v>30</v>
      </c>
      <c r="G1719" t="s">
        <v>5094</v>
      </c>
      <c r="H1719" t="s">
        <v>738</v>
      </c>
      <c r="I1719" t="s">
        <v>38</v>
      </c>
      <c r="J1719" s="6" t="s">
        <v>14053</v>
      </c>
      <c r="K1719">
        <v>28</v>
      </c>
      <c r="L1719" t="s">
        <v>39</v>
      </c>
      <c r="M1719">
        <f t="shared" si="52"/>
        <v>0</v>
      </c>
      <c r="N1719" s="23" t="s">
        <v>11556</v>
      </c>
      <c r="O1719" s="23" t="s">
        <v>6</v>
      </c>
      <c r="P1719" s="23">
        <f t="shared" si="53"/>
        <v>6</v>
      </c>
    </row>
    <row r="1720" spans="1:16" x14ac:dyDescent="0.3">
      <c r="A1720">
        <v>1768</v>
      </c>
      <c r="B1720" t="s">
        <v>5095</v>
      </c>
      <c r="C1720" t="s">
        <v>5096</v>
      </c>
      <c r="D1720" t="s">
        <v>51</v>
      </c>
      <c r="E1720" t="s">
        <v>16</v>
      </c>
      <c r="F1720">
        <v>90</v>
      </c>
      <c r="G1720" t="s">
        <v>5097</v>
      </c>
      <c r="H1720" t="s">
        <v>2516</v>
      </c>
      <c r="I1720" t="s">
        <v>32</v>
      </c>
      <c r="J1720" s="6" t="s">
        <v>14140</v>
      </c>
      <c r="K1720">
        <v>66</v>
      </c>
      <c r="L1720" t="s">
        <v>54</v>
      </c>
      <c r="M1720">
        <f t="shared" si="52"/>
        <v>0</v>
      </c>
      <c r="N1720" s="23" t="s">
        <v>11557</v>
      </c>
      <c r="O1720" s="23" t="s">
        <v>6</v>
      </c>
      <c r="P1720" s="23">
        <f t="shared" si="53"/>
        <v>6</v>
      </c>
    </row>
    <row r="1721" spans="1:16" x14ac:dyDescent="0.3">
      <c r="A1721">
        <v>1769</v>
      </c>
      <c r="B1721" t="s">
        <v>2600</v>
      </c>
      <c r="C1721" t="s">
        <v>1148</v>
      </c>
      <c r="D1721" t="s">
        <v>51</v>
      </c>
      <c r="E1721" t="s">
        <v>16</v>
      </c>
      <c r="F1721">
        <v>90</v>
      </c>
      <c r="G1721" t="s">
        <v>5098</v>
      </c>
      <c r="H1721" t="s">
        <v>5099</v>
      </c>
      <c r="I1721" t="s">
        <v>32</v>
      </c>
      <c r="J1721" s="6" t="s">
        <v>14141</v>
      </c>
      <c r="K1721">
        <v>51</v>
      </c>
      <c r="L1721" t="s">
        <v>101</v>
      </c>
      <c r="M1721">
        <f t="shared" si="52"/>
        <v>0</v>
      </c>
      <c r="N1721" s="23" t="s">
        <v>11558</v>
      </c>
      <c r="O1721" s="23" t="s">
        <v>11559</v>
      </c>
      <c r="P1721" s="23">
        <f t="shared" si="53"/>
        <v>6</v>
      </c>
    </row>
    <row r="1722" spans="1:16" x14ac:dyDescent="0.3">
      <c r="A1722">
        <v>1770</v>
      </c>
      <c r="B1722" t="s">
        <v>3300</v>
      </c>
      <c r="C1722" t="s">
        <v>5100</v>
      </c>
      <c r="D1722" t="s">
        <v>28</v>
      </c>
      <c r="E1722" t="s">
        <v>29</v>
      </c>
      <c r="F1722">
        <v>60</v>
      </c>
      <c r="G1722" t="s">
        <v>5101</v>
      </c>
      <c r="H1722" t="s">
        <v>2791</v>
      </c>
      <c r="I1722" t="s">
        <v>178</v>
      </c>
      <c r="J1722" s="6" t="s">
        <v>13791</v>
      </c>
      <c r="K1722">
        <v>9</v>
      </c>
      <c r="L1722" t="s">
        <v>39</v>
      </c>
      <c r="M1722">
        <f t="shared" si="52"/>
        <v>0</v>
      </c>
      <c r="N1722" s="23" t="s">
        <v>11560</v>
      </c>
      <c r="O1722" s="23" t="s">
        <v>10422</v>
      </c>
      <c r="P1722" s="23">
        <f t="shared" si="53"/>
        <v>4</v>
      </c>
    </row>
    <row r="1723" spans="1:16" x14ac:dyDescent="0.3">
      <c r="A1723">
        <v>1771</v>
      </c>
      <c r="B1723" t="s">
        <v>5102</v>
      </c>
      <c r="C1723" t="s">
        <v>1874</v>
      </c>
      <c r="D1723" t="s">
        <v>15</v>
      </c>
      <c r="E1723" t="s">
        <v>16</v>
      </c>
      <c r="F1723">
        <v>60</v>
      </c>
      <c r="G1723" t="s">
        <v>14529</v>
      </c>
      <c r="H1723" t="s">
        <v>754</v>
      </c>
      <c r="I1723" t="s">
        <v>25</v>
      </c>
      <c r="J1723" s="6" t="s">
        <v>13977</v>
      </c>
      <c r="K1723">
        <v>20</v>
      </c>
      <c r="L1723" t="s">
        <v>80</v>
      </c>
      <c r="M1723">
        <f t="shared" si="52"/>
        <v>0</v>
      </c>
      <c r="N1723" s="23" t="s">
        <v>11561</v>
      </c>
      <c r="O1723" s="23" t="s">
        <v>10417</v>
      </c>
      <c r="P1723" s="23">
        <f t="shared" si="53"/>
        <v>5</v>
      </c>
    </row>
    <row r="1724" spans="1:16" x14ac:dyDescent="0.3">
      <c r="A1724">
        <v>1772</v>
      </c>
      <c r="B1724" t="s">
        <v>2346</v>
      </c>
      <c r="C1724" t="s">
        <v>512</v>
      </c>
      <c r="D1724" t="s">
        <v>28</v>
      </c>
      <c r="E1724" t="s">
        <v>29</v>
      </c>
      <c r="F1724">
        <v>60</v>
      </c>
      <c r="G1724" t="s">
        <v>15042</v>
      </c>
      <c r="H1724" t="s">
        <v>2688</v>
      </c>
      <c r="I1724" t="s">
        <v>1199</v>
      </c>
      <c r="J1724" s="6">
        <v>44115</v>
      </c>
      <c r="K1724">
        <v>48</v>
      </c>
      <c r="L1724" t="s">
        <v>33</v>
      </c>
      <c r="M1724">
        <f t="shared" si="52"/>
        <v>0</v>
      </c>
      <c r="N1724" s="23" t="s">
        <v>11562</v>
      </c>
      <c r="O1724" s="23" t="s">
        <v>11563</v>
      </c>
      <c r="P1724" s="23">
        <f t="shared" si="53"/>
        <v>3</v>
      </c>
    </row>
    <row r="1725" spans="1:16" x14ac:dyDescent="0.3">
      <c r="A1725">
        <v>1773</v>
      </c>
      <c r="B1725" t="s">
        <v>5105</v>
      </c>
      <c r="C1725" t="s">
        <v>5106</v>
      </c>
      <c r="D1725" t="s">
        <v>51</v>
      </c>
      <c r="E1725" t="s">
        <v>16</v>
      </c>
      <c r="F1725">
        <v>30</v>
      </c>
      <c r="G1725" t="s">
        <v>14530</v>
      </c>
      <c r="H1725" t="s">
        <v>5108</v>
      </c>
      <c r="I1725" t="s">
        <v>38</v>
      </c>
      <c r="J1725" s="6" t="s">
        <v>13680</v>
      </c>
      <c r="K1725">
        <v>39</v>
      </c>
      <c r="L1725" t="s">
        <v>20</v>
      </c>
      <c r="M1725">
        <f t="shared" si="52"/>
        <v>0</v>
      </c>
      <c r="N1725" s="23" t="s">
        <v>11564</v>
      </c>
      <c r="O1725" s="23" t="s">
        <v>10422</v>
      </c>
      <c r="P1725" s="23">
        <f t="shared" si="53"/>
        <v>4</v>
      </c>
    </row>
    <row r="1726" spans="1:16" x14ac:dyDescent="0.3">
      <c r="A1726">
        <v>1774</v>
      </c>
      <c r="B1726" t="s">
        <v>111</v>
      </c>
      <c r="C1726" t="s">
        <v>647</v>
      </c>
      <c r="D1726" t="s">
        <v>28</v>
      </c>
      <c r="E1726" t="s">
        <v>29</v>
      </c>
      <c r="F1726">
        <v>60</v>
      </c>
      <c r="G1726" t="s">
        <v>5109</v>
      </c>
      <c r="H1726" t="s">
        <v>4020</v>
      </c>
      <c r="I1726" t="s">
        <v>173</v>
      </c>
      <c r="J1726" s="6" t="s">
        <v>13984</v>
      </c>
      <c r="K1726">
        <v>81</v>
      </c>
      <c r="L1726" t="s">
        <v>20</v>
      </c>
      <c r="M1726">
        <f t="shared" si="52"/>
        <v>0</v>
      </c>
      <c r="N1726" s="23" t="s">
        <v>11565</v>
      </c>
      <c r="O1726" s="23" t="s">
        <v>10546</v>
      </c>
      <c r="P1726" s="23">
        <f t="shared" si="53"/>
        <v>8</v>
      </c>
    </row>
    <row r="1727" spans="1:16" x14ac:dyDescent="0.3">
      <c r="A1727">
        <v>1775</v>
      </c>
      <c r="B1727" t="s">
        <v>5110</v>
      </c>
      <c r="C1727" t="s">
        <v>5111</v>
      </c>
      <c r="D1727" t="s">
        <v>15</v>
      </c>
      <c r="E1727" t="s">
        <v>16</v>
      </c>
      <c r="F1727">
        <v>30</v>
      </c>
      <c r="G1727" t="s">
        <v>5112</v>
      </c>
      <c r="H1727" t="s">
        <v>154</v>
      </c>
      <c r="I1727" t="s">
        <v>25</v>
      </c>
      <c r="J1727" s="6">
        <v>44170</v>
      </c>
      <c r="K1727">
        <v>19</v>
      </c>
      <c r="L1727" t="s">
        <v>70</v>
      </c>
      <c r="M1727">
        <f t="shared" si="52"/>
        <v>0</v>
      </c>
      <c r="N1727" s="23" t="s">
        <v>11565</v>
      </c>
      <c r="O1727" s="23" t="s">
        <v>3780</v>
      </c>
      <c r="P1727" s="23">
        <f t="shared" si="53"/>
        <v>5</v>
      </c>
    </row>
    <row r="1728" spans="1:16" x14ac:dyDescent="0.3">
      <c r="A1728">
        <v>1776</v>
      </c>
      <c r="B1728" t="s">
        <v>3992</v>
      </c>
      <c r="C1728" t="s">
        <v>5113</v>
      </c>
      <c r="D1728" t="s">
        <v>28</v>
      </c>
      <c r="E1728" t="s">
        <v>29</v>
      </c>
      <c r="F1728">
        <v>90</v>
      </c>
      <c r="G1728" t="s">
        <v>14863</v>
      </c>
      <c r="H1728" t="s">
        <v>2069</v>
      </c>
      <c r="I1728" t="s">
        <v>1035</v>
      </c>
      <c r="J1728" s="6" t="s">
        <v>13861</v>
      </c>
      <c r="K1728">
        <v>42</v>
      </c>
      <c r="L1728" t="s">
        <v>33</v>
      </c>
      <c r="M1728">
        <f t="shared" si="52"/>
        <v>0</v>
      </c>
      <c r="N1728" s="23" t="s">
        <v>11565</v>
      </c>
      <c r="O1728" s="23" t="s">
        <v>3369</v>
      </c>
      <c r="P1728" s="23">
        <f t="shared" si="53"/>
        <v>5</v>
      </c>
    </row>
    <row r="1729" spans="1:16" x14ac:dyDescent="0.3">
      <c r="A1729">
        <v>1777</v>
      </c>
      <c r="B1729" t="s">
        <v>705</v>
      </c>
      <c r="C1729" t="s">
        <v>1501</v>
      </c>
      <c r="D1729" t="s">
        <v>28</v>
      </c>
      <c r="E1729" t="s">
        <v>29</v>
      </c>
      <c r="F1729">
        <v>90</v>
      </c>
      <c r="G1729" t="s">
        <v>14863</v>
      </c>
      <c r="H1729" t="s">
        <v>2533</v>
      </c>
      <c r="I1729" t="s">
        <v>2534</v>
      </c>
      <c r="J1729" s="6">
        <v>44657</v>
      </c>
      <c r="K1729">
        <v>18</v>
      </c>
      <c r="L1729" t="s">
        <v>159</v>
      </c>
      <c r="M1729">
        <f t="shared" si="52"/>
        <v>0</v>
      </c>
      <c r="N1729" s="23" t="s">
        <v>11565</v>
      </c>
      <c r="O1729" s="23" t="s">
        <v>3369</v>
      </c>
      <c r="P1729" s="23">
        <f t="shared" si="53"/>
        <v>5</v>
      </c>
    </row>
    <row r="1730" spans="1:16" x14ac:dyDescent="0.3">
      <c r="A1730">
        <v>1778</v>
      </c>
      <c r="B1730" t="s">
        <v>5115</v>
      </c>
      <c r="C1730" t="s">
        <v>2071</v>
      </c>
      <c r="D1730" t="s">
        <v>28</v>
      </c>
      <c r="E1730" t="s">
        <v>29</v>
      </c>
      <c r="F1730">
        <v>60</v>
      </c>
      <c r="G1730" t="s">
        <v>5116</v>
      </c>
      <c r="H1730" t="s">
        <v>2570</v>
      </c>
      <c r="I1730" t="s">
        <v>32</v>
      </c>
      <c r="J1730" s="6" t="s">
        <v>13913</v>
      </c>
      <c r="K1730">
        <v>74</v>
      </c>
      <c r="L1730" t="s">
        <v>64</v>
      </c>
      <c r="M1730">
        <f t="shared" ref="M1730:M1793" si="54">COUNTBLANK(A1730:L1730)</f>
        <v>0</v>
      </c>
      <c r="N1730" s="23" t="s">
        <v>11565</v>
      </c>
      <c r="O1730" s="23" t="s">
        <v>2355</v>
      </c>
      <c r="P1730" s="23">
        <f t="shared" ref="P1730:P1793" si="55">LEN(O1730)</f>
        <v>4</v>
      </c>
    </row>
    <row r="1731" spans="1:16" x14ac:dyDescent="0.3">
      <c r="A1731">
        <v>1779</v>
      </c>
      <c r="B1731" t="s">
        <v>4697</v>
      </c>
      <c r="C1731" t="s">
        <v>3605</v>
      </c>
      <c r="D1731" t="s">
        <v>28</v>
      </c>
      <c r="E1731" t="s">
        <v>29</v>
      </c>
      <c r="F1731">
        <v>30</v>
      </c>
      <c r="G1731" t="s">
        <v>5117</v>
      </c>
      <c r="H1731" t="s">
        <v>716</v>
      </c>
      <c r="I1731" t="s">
        <v>32</v>
      </c>
      <c r="J1731" s="6" t="s">
        <v>13658</v>
      </c>
      <c r="K1731">
        <v>23</v>
      </c>
      <c r="L1731" t="s">
        <v>45</v>
      </c>
      <c r="M1731">
        <f t="shared" si="54"/>
        <v>0</v>
      </c>
      <c r="N1731" s="23" t="s">
        <v>11565</v>
      </c>
      <c r="O1731" s="23" t="s">
        <v>3089</v>
      </c>
      <c r="P1731" s="23">
        <f t="shared" si="55"/>
        <v>4</v>
      </c>
    </row>
    <row r="1732" spans="1:16" x14ac:dyDescent="0.3">
      <c r="A1732">
        <v>1781</v>
      </c>
      <c r="B1732" t="s">
        <v>5118</v>
      </c>
      <c r="C1732" t="s">
        <v>304</v>
      </c>
      <c r="D1732" t="s">
        <v>51</v>
      </c>
      <c r="E1732" t="s">
        <v>16</v>
      </c>
      <c r="F1732">
        <v>60</v>
      </c>
      <c r="G1732" t="s">
        <v>5119</v>
      </c>
      <c r="H1732" t="s">
        <v>3424</v>
      </c>
      <c r="I1732" t="s">
        <v>32</v>
      </c>
      <c r="J1732" s="6">
        <v>44657</v>
      </c>
      <c r="K1732">
        <v>57</v>
      </c>
      <c r="L1732" t="s">
        <v>80</v>
      </c>
      <c r="M1732">
        <f t="shared" si="54"/>
        <v>0</v>
      </c>
      <c r="N1732" s="23" t="s">
        <v>11566</v>
      </c>
      <c r="O1732" s="23" t="s">
        <v>6</v>
      </c>
      <c r="P1732" s="23">
        <f t="shared" si="55"/>
        <v>6</v>
      </c>
    </row>
    <row r="1733" spans="1:16" x14ac:dyDescent="0.3">
      <c r="A1733">
        <v>1782</v>
      </c>
      <c r="B1733" t="s">
        <v>5120</v>
      </c>
      <c r="C1733" t="s">
        <v>2547</v>
      </c>
      <c r="D1733" t="s">
        <v>51</v>
      </c>
      <c r="E1733" t="s">
        <v>16</v>
      </c>
      <c r="F1733">
        <v>90</v>
      </c>
      <c r="G1733" t="s">
        <v>5121</v>
      </c>
      <c r="H1733" t="s">
        <v>5122</v>
      </c>
      <c r="I1733" t="s">
        <v>25</v>
      </c>
      <c r="J1733" s="6" t="s">
        <v>13641</v>
      </c>
      <c r="K1733">
        <v>19</v>
      </c>
      <c r="L1733" t="s">
        <v>20</v>
      </c>
      <c r="M1733">
        <f t="shared" si="54"/>
        <v>0</v>
      </c>
      <c r="N1733" s="23" t="s">
        <v>11567</v>
      </c>
      <c r="O1733" s="23" t="s">
        <v>10436</v>
      </c>
      <c r="P1733" s="23">
        <f t="shared" si="55"/>
        <v>8</v>
      </c>
    </row>
    <row r="1734" spans="1:16" x14ac:dyDescent="0.3">
      <c r="A1734">
        <v>1783</v>
      </c>
      <c r="B1734" t="s">
        <v>5123</v>
      </c>
      <c r="C1734" t="s">
        <v>1093</v>
      </c>
      <c r="D1734" t="s">
        <v>15</v>
      </c>
      <c r="E1734" t="s">
        <v>16</v>
      </c>
      <c r="F1734">
        <v>60</v>
      </c>
      <c r="G1734" t="s">
        <v>5124</v>
      </c>
      <c r="H1734" t="s">
        <v>2284</v>
      </c>
      <c r="I1734" t="s">
        <v>32</v>
      </c>
      <c r="J1734" s="6" t="s">
        <v>14142</v>
      </c>
      <c r="K1734">
        <v>73</v>
      </c>
      <c r="L1734" t="s">
        <v>101</v>
      </c>
      <c r="M1734">
        <f t="shared" si="54"/>
        <v>0</v>
      </c>
      <c r="N1734" s="23" t="s">
        <v>11568</v>
      </c>
      <c r="O1734" s="23" t="s">
        <v>1021</v>
      </c>
      <c r="P1734" s="23">
        <f t="shared" si="55"/>
        <v>6</v>
      </c>
    </row>
    <row r="1735" spans="1:16" x14ac:dyDescent="0.3">
      <c r="A1735">
        <v>1784</v>
      </c>
      <c r="B1735" t="s">
        <v>5125</v>
      </c>
      <c r="C1735" t="s">
        <v>3712</v>
      </c>
      <c r="D1735" t="s">
        <v>28</v>
      </c>
      <c r="E1735" t="s">
        <v>29</v>
      </c>
      <c r="F1735">
        <v>60</v>
      </c>
      <c r="G1735" t="s">
        <v>5126</v>
      </c>
      <c r="H1735" t="s">
        <v>3506</v>
      </c>
      <c r="I1735" t="s">
        <v>124</v>
      </c>
      <c r="J1735" s="6">
        <v>44295</v>
      </c>
      <c r="K1735">
        <v>45</v>
      </c>
      <c r="L1735" t="s">
        <v>54</v>
      </c>
      <c r="M1735">
        <f t="shared" si="54"/>
        <v>0</v>
      </c>
      <c r="N1735" s="23" t="s">
        <v>11569</v>
      </c>
      <c r="O1735" s="23" t="s">
        <v>10422</v>
      </c>
      <c r="P1735" s="23">
        <f t="shared" si="55"/>
        <v>4</v>
      </c>
    </row>
    <row r="1736" spans="1:16" x14ac:dyDescent="0.3">
      <c r="A1736">
        <v>1785</v>
      </c>
      <c r="B1736" t="s">
        <v>5127</v>
      </c>
      <c r="C1736" t="s">
        <v>5128</v>
      </c>
      <c r="D1736" t="s">
        <v>51</v>
      </c>
      <c r="E1736" t="s">
        <v>16</v>
      </c>
      <c r="F1736">
        <v>90</v>
      </c>
      <c r="G1736" t="s">
        <v>5129</v>
      </c>
      <c r="H1736" t="s">
        <v>3169</v>
      </c>
      <c r="I1736" t="s">
        <v>110</v>
      </c>
      <c r="J1736" s="6">
        <v>44536</v>
      </c>
      <c r="K1736">
        <v>47</v>
      </c>
      <c r="L1736" t="s">
        <v>54</v>
      </c>
      <c r="M1736">
        <f t="shared" si="54"/>
        <v>0</v>
      </c>
      <c r="N1736" s="23" t="s">
        <v>11570</v>
      </c>
      <c r="O1736" s="23" t="s">
        <v>6</v>
      </c>
      <c r="P1736" s="23">
        <f t="shared" si="55"/>
        <v>6</v>
      </c>
    </row>
    <row r="1737" spans="1:16" x14ac:dyDescent="0.3">
      <c r="A1737">
        <v>1786</v>
      </c>
      <c r="B1737" t="s">
        <v>4922</v>
      </c>
      <c r="C1737" t="s">
        <v>2719</v>
      </c>
      <c r="D1737" t="s">
        <v>51</v>
      </c>
      <c r="E1737" t="s">
        <v>16</v>
      </c>
      <c r="F1737">
        <v>30</v>
      </c>
      <c r="G1737" t="s">
        <v>5129</v>
      </c>
      <c r="H1737" t="s">
        <v>2759</v>
      </c>
      <c r="I1737" t="s">
        <v>32</v>
      </c>
      <c r="J1737" s="6">
        <v>44412</v>
      </c>
      <c r="K1737">
        <v>30</v>
      </c>
      <c r="L1737" t="s">
        <v>39</v>
      </c>
      <c r="M1737">
        <f t="shared" si="54"/>
        <v>0</v>
      </c>
      <c r="N1737" s="23" t="s">
        <v>11570</v>
      </c>
      <c r="O1737" s="23" t="s">
        <v>6</v>
      </c>
      <c r="P1737" s="23">
        <f t="shared" si="55"/>
        <v>6</v>
      </c>
    </row>
    <row r="1738" spans="1:16" x14ac:dyDescent="0.3">
      <c r="A1738">
        <v>1787</v>
      </c>
      <c r="B1738" t="s">
        <v>1068</v>
      </c>
      <c r="C1738" t="s">
        <v>5130</v>
      </c>
      <c r="D1738" t="s">
        <v>15</v>
      </c>
      <c r="E1738" t="s">
        <v>16</v>
      </c>
      <c r="F1738">
        <v>60</v>
      </c>
      <c r="G1738" t="s">
        <v>13529</v>
      </c>
      <c r="H1738" t="s">
        <v>5132</v>
      </c>
      <c r="I1738" t="s">
        <v>32</v>
      </c>
      <c r="J1738" s="6" t="s">
        <v>14143</v>
      </c>
      <c r="K1738">
        <v>89</v>
      </c>
      <c r="L1738" t="s">
        <v>20</v>
      </c>
      <c r="M1738">
        <f t="shared" si="54"/>
        <v>0</v>
      </c>
      <c r="N1738" s="23" t="s">
        <v>11571</v>
      </c>
      <c r="O1738" s="23" t="s">
        <v>10506</v>
      </c>
      <c r="P1738" s="23">
        <f t="shared" si="55"/>
        <v>2</v>
      </c>
    </row>
    <row r="1739" spans="1:16" x14ac:dyDescent="0.3">
      <c r="A1739">
        <v>1788</v>
      </c>
      <c r="B1739" t="s">
        <v>692</v>
      </c>
      <c r="C1739" t="s">
        <v>516</v>
      </c>
      <c r="D1739" t="s">
        <v>28</v>
      </c>
      <c r="E1739" t="s">
        <v>29</v>
      </c>
      <c r="F1739">
        <v>60</v>
      </c>
      <c r="G1739" t="s">
        <v>5133</v>
      </c>
      <c r="H1739" t="s">
        <v>5134</v>
      </c>
      <c r="I1739" t="s">
        <v>32</v>
      </c>
      <c r="J1739" s="6">
        <v>43866</v>
      </c>
      <c r="K1739">
        <v>43</v>
      </c>
      <c r="L1739" t="s">
        <v>101</v>
      </c>
      <c r="M1739">
        <f t="shared" si="54"/>
        <v>0</v>
      </c>
      <c r="N1739" s="23" t="s">
        <v>11572</v>
      </c>
      <c r="O1739" s="23" t="s">
        <v>10430</v>
      </c>
      <c r="P1739" s="23">
        <f t="shared" si="55"/>
        <v>9</v>
      </c>
    </row>
    <row r="1740" spans="1:16" x14ac:dyDescent="0.3">
      <c r="A1740">
        <v>1789</v>
      </c>
      <c r="B1740" t="s">
        <v>2812</v>
      </c>
      <c r="C1740" t="s">
        <v>414</v>
      </c>
      <c r="D1740" t="s">
        <v>15</v>
      </c>
      <c r="E1740" t="s">
        <v>16</v>
      </c>
      <c r="F1740">
        <v>30</v>
      </c>
      <c r="G1740" t="s">
        <v>5135</v>
      </c>
      <c r="H1740" t="s">
        <v>1880</v>
      </c>
      <c r="I1740" t="s">
        <v>32</v>
      </c>
      <c r="J1740" s="6">
        <v>44318</v>
      </c>
      <c r="K1740">
        <v>14</v>
      </c>
      <c r="L1740" t="s">
        <v>20</v>
      </c>
      <c r="M1740">
        <f t="shared" si="54"/>
        <v>0</v>
      </c>
      <c r="N1740" s="23" t="s">
        <v>11573</v>
      </c>
      <c r="O1740" s="23" t="s">
        <v>10425</v>
      </c>
      <c r="P1740" s="23">
        <f t="shared" si="55"/>
        <v>3</v>
      </c>
    </row>
    <row r="1741" spans="1:16" x14ac:dyDescent="0.3">
      <c r="A1741">
        <v>1790</v>
      </c>
      <c r="B1741" t="s">
        <v>1506</v>
      </c>
      <c r="C1741" t="s">
        <v>4725</v>
      </c>
      <c r="D1741" t="s">
        <v>15</v>
      </c>
      <c r="E1741" t="s">
        <v>16</v>
      </c>
      <c r="F1741">
        <v>90</v>
      </c>
      <c r="G1741" t="s">
        <v>5136</v>
      </c>
      <c r="H1741" t="s">
        <v>1590</v>
      </c>
      <c r="I1741" t="s">
        <v>32</v>
      </c>
      <c r="J1741" s="6">
        <v>44198</v>
      </c>
      <c r="K1741">
        <v>66</v>
      </c>
      <c r="L1741" t="s">
        <v>45</v>
      </c>
      <c r="M1741">
        <f t="shared" si="54"/>
        <v>0</v>
      </c>
      <c r="N1741" s="23" t="s">
        <v>11574</v>
      </c>
      <c r="O1741" s="23" t="s">
        <v>9969</v>
      </c>
      <c r="P1741" s="23">
        <f t="shared" si="55"/>
        <v>6</v>
      </c>
    </row>
    <row r="1742" spans="1:16" x14ac:dyDescent="0.3">
      <c r="A1742">
        <v>1791</v>
      </c>
      <c r="B1742" t="s">
        <v>5137</v>
      </c>
      <c r="C1742" t="s">
        <v>5138</v>
      </c>
      <c r="D1742" t="s">
        <v>41</v>
      </c>
      <c r="E1742" t="s">
        <v>16</v>
      </c>
      <c r="F1742">
        <v>90</v>
      </c>
      <c r="G1742" t="s">
        <v>5139</v>
      </c>
      <c r="H1742" t="s">
        <v>1651</v>
      </c>
      <c r="I1742" t="s">
        <v>1652</v>
      </c>
      <c r="J1742" s="6" t="s">
        <v>13881</v>
      </c>
      <c r="K1742">
        <v>16</v>
      </c>
      <c r="L1742" t="s">
        <v>33</v>
      </c>
      <c r="M1742">
        <f t="shared" si="54"/>
        <v>0</v>
      </c>
      <c r="N1742" s="23" t="s">
        <v>11575</v>
      </c>
      <c r="O1742" s="23" t="s">
        <v>10476</v>
      </c>
      <c r="P1742" s="23">
        <f t="shared" si="55"/>
        <v>5</v>
      </c>
    </row>
    <row r="1743" spans="1:16" x14ac:dyDescent="0.3">
      <c r="A1743">
        <v>1792</v>
      </c>
      <c r="B1743" t="s">
        <v>2690</v>
      </c>
      <c r="C1743" t="s">
        <v>4695</v>
      </c>
      <c r="D1743" t="s">
        <v>28</v>
      </c>
      <c r="E1743" t="s">
        <v>29</v>
      </c>
      <c r="F1743">
        <v>90</v>
      </c>
      <c r="G1743" t="s">
        <v>5140</v>
      </c>
      <c r="H1743" t="s">
        <v>3070</v>
      </c>
      <c r="I1743" t="s">
        <v>575</v>
      </c>
      <c r="J1743" s="6">
        <v>44105</v>
      </c>
      <c r="K1743">
        <v>29</v>
      </c>
      <c r="L1743" t="s">
        <v>20</v>
      </c>
      <c r="M1743">
        <f t="shared" si="54"/>
        <v>0</v>
      </c>
      <c r="N1743" s="23" t="s">
        <v>11576</v>
      </c>
      <c r="O1743" s="23" t="s">
        <v>10453</v>
      </c>
      <c r="P1743" s="23">
        <f t="shared" si="55"/>
        <v>7</v>
      </c>
    </row>
    <row r="1744" spans="1:16" x14ac:dyDescent="0.3">
      <c r="A1744">
        <v>1794</v>
      </c>
      <c r="B1744" t="s">
        <v>5141</v>
      </c>
      <c r="C1744" t="s">
        <v>5142</v>
      </c>
      <c r="D1744" t="s">
        <v>28</v>
      </c>
      <c r="E1744" t="s">
        <v>29</v>
      </c>
      <c r="F1744">
        <v>30</v>
      </c>
      <c r="G1744" t="s">
        <v>5143</v>
      </c>
      <c r="H1744" t="s">
        <v>74</v>
      </c>
      <c r="I1744" t="s">
        <v>32</v>
      </c>
      <c r="J1744" s="6">
        <v>44623</v>
      </c>
      <c r="K1744">
        <v>74</v>
      </c>
      <c r="L1744" t="s">
        <v>45</v>
      </c>
      <c r="M1744">
        <f t="shared" si="54"/>
        <v>0</v>
      </c>
      <c r="N1744" s="23" t="s">
        <v>11577</v>
      </c>
      <c r="O1744" s="23" t="s">
        <v>10417</v>
      </c>
      <c r="P1744" s="23">
        <f t="shared" si="55"/>
        <v>5</v>
      </c>
    </row>
    <row r="1745" spans="1:16" x14ac:dyDescent="0.3">
      <c r="A1745">
        <v>1795</v>
      </c>
      <c r="B1745" t="s">
        <v>5144</v>
      </c>
      <c r="C1745" t="s">
        <v>5145</v>
      </c>
      <c r="D1745" t="s">
        <v>15</v>
      </c>
      <c r="E1745" t="s">
        <v>16</v>
      </c>
      <c r="F1745">
        <v>90</v>
      </c>
      <c r="G1745" t="s">
        <v>5146</v>
      </c>
      <c r="H1745" t="s">
        <v>4441</v>
      </c>
      <c r="I1745" t="s">
        <v>146</v>
      </c>
      <c r="J1745" s="6" t="s">
        <v>14109</v>
      </c>
      <c r="K1745">
        <v>16</v>
      </c>
      <c r="L1745" t="s">
        <v>33</v>
      </c>
      <c r="M1745">
        <f t="shared" si="54"/>
        <v>0</v>
      </c>
      <c r="N1745" s="23" t="s">
        <v>11578</v>
      </c>
      <c r="O1745" s="23" t="s">
        <v>3780</v>
      </c>
      <c r="P1745" s="23">
        <f t="shared" si="55"/>
        <v>5</v>
      </c>
    </row>
    <row r="1746" spans="1:16" x14ac:dyDescent="0.3">
      <c r="A1746">
        <v>1796</v>
      </c>
      <c r="B1746" t="s">
        <v>5147</v>
      </c>
      <c r="C1746" t="s">
        <v>3812</v>
      </c>
      <c r="D1746" t="s">
        <v>28</v>
      </c>
      <c r="E1746" t="s">
        <v>29</v>
      </c>
      <c r="F1746">
        <v>90</v>
      </c>
      <c r="G1746" t="s">
        <v>5146</v>
      </c>
      <c r="H1746" t="s">
        <v>5148</v>
      </c>
      <c r="I1746" t="s">
        <v>32</v>
      </c>
      <c r="J1746" s="6" t="s">
        <v>13710</v>
      </c>
      <c r="K1746">
        <v>92</v>
      </c>
      <c r="L1746" t="s">
        <v>45</v>
      </c>
      <c r="M1746">
        <f t="shared" si="54"/>
        <v>0</v>
      </c>
      <c r="N1746" s="23" t="s">
        <v>11578</v>
      </c>
      <c r="O1746" s="23" t="s">
        <v>3780</v>
      </c>
      <c r="P1746" s="23">
        <f t="shared" si="55"/>
        <v>5</v>
      </c>
    </row>
    <row r="1747" spans="1:16" x14ac:dyDescent="0.3">
      <c r="A1747">
        <v>1797</v>
      </c>
      <c r="B1747" t="s">
        <v>5149</v>
      </c>
      <c r="C1747" t="s">
        <v>3971</v>
      </c>
      <c r="D1747" t="s">
        <v>51</v>
      </c>
      <c r="E1747" t="s">
        <v>16</v>
      </c>
      <c r="F1747">
        <v>90</v>
      </c>
      <c r="G1747" t="s">
        <v>14864</v>
      </c>
      <c r="H1747" t="s">
        <v>1333</v>
      </c>
      <c r="I1747" t="s">
        <v>294</v>
      </c>
      <c r="J1747" s="6" t="s">
        <v>14144</v>
      </c>
      <c r="K1747">
        <v>13</v>
      </c>
      <c r="L1747" t="s">
        <v>159</v>
      </c>
      <c r="M1747">
        <f t="shared" si="54"/>
        <v>0</v>
      </c>
      <c r="N1747" s="23" t="s">
        <v>8093</v>
      </c>
      <c r="O1747" s="23" t="s">
        <v>384</v>
      </c>
      <c r="P1747" s="23">
        <f t="shared" si="55"/>
        <v>5</v>
      </c>
    </row>
    <row r="1748" spans="1:16" x14ac:dyDescent="0.3">
      <c r="A1748">
        <v>1798</v>
      </c>
      <c r="B1748" t="s">
        <v>5151</v>
      </c>
      <c r="C1748" t="s">
        <v>3493</v>
      </c>
      <c r="D1748" t="s">
        <v>15</v>
      </c>
      <c r="E1748" t="s">
        <v>16</v>
      </c>
      <c r="F1748">
        <v>60</v>
      </c>
      <c r="G1748" t="s">
        <v>5152</v>
      </c>
      <c r="H1748" t="s">
        <v>4860</v>
      </c>
      <c r="I1748" t="s">
        <v>32</v>
      </c>
      <c r="J1748" s="6" t="s">
        <v>13897</v>
      </c>
      <c r="K1748">
        <v>58</v>
      </c>
      <c r="L1748" t="s">
        <v>64</v>
      </c>
      <c r="M1748">
        <f t="shared" si="54"/>
        <v>0</v>
      </c>
      <c r="N1748" s="23" t="s">
        <v>8093</v>
      </c>
      <c r="O1748" s="23" t="s">
        <v>10416</v>
      </c>
      <c r="P1748" s="23">
        <f t="shared" si="55"/>
        <v>4</v>
      </c>
    </row>
    <row r="1749" spans="1:16" x14ac:dyDescent="0.3">
      <c r="A1749">
        <v>1799</v>
      </c>
      <c r="B1749" t="s">
        <v>5153</v>
      </c>
      <c r="C1749" t="s">
        <v>2923</v>
      </c>
      <c r="D1749" t="s">
        <v>51</v>
      </c>
      <c r="E1749" t="s">
        <v>16</v>
      </c>
      <c r="F1749">
        <v>90</v>
      </c>
      <c r="G1749" t="s">
        <v>5154</v>
      </c>
      <c r="H1749" t="s">
        <v>3996</v>
      </c>
      <c r="I1749" t="s">
        <v>294</v>
      </c>
      <c r="J1749" s="6" t="s">
        <v>13944</v>
      </c>
      <c r="K1749">
        <v>36</v>
      </c>
      <c r="L1749" t="s">
        <v>39</v>
      </c>
      <c r="M1749">
        <f t="shared" si="54"/>
        <v>0</v>
      </c>
      <c r="N1749" s="23" t="s">
        <v>11579</v>
      </c>
      <c r="O1749" s="23" t="s">
        <v>1021</v>
      </c>
      <c r="P1749" s="23">
        <f t="shared" si="55"/>
        <v>6</v>
      </c>
    </row>
    <row r="1750" spans="1:16" x14ac:dyDescent="0.3">
      <c r="A1750">
        <v>1800</v>
      </c>
      <c r="B1750" t="s">
        <v>1304</v>
      </c>
      <c r="C1750" t="s">
        <v>2043</v>
      </c>
      <c r="D1750" t="s">
        <v>28</v>
      </c>
      <c r="E1750" t="s">
        <v>29</v>
      </c>
      <c r="F1750">
        <v>60</v>
      </c>
      <c r="G1750" t="s">
        <v>5155</v>
      </c>
      <c r="H1750" t="s">
        <v>389</v>
      </c>
      <c r="I1750" t="s">
        <v>32</v>
      </c>
      <c r="J1750" s="6">
        <v>44809</v>
      </c>
      <c r="K1750">
        <v>68</v>
      </c>
      <c r="L1750" t="s">
        <v>20</v>
      </c>
      <c r="M1750">
        <f t="shared" si="54"/>
        <v>0</v>
      </c>
      <c r="N1750" s="23" t="s">
        <v>5395</v>
      </c>
      <c r="O1750" s="23" t="s">
        <v>6</v>
      </c>
      <c r="P1750" s="23">
        <f t="shared" si="55"/>
        <v>6</v>
      </c>
    </row>
    <row r="1751" spans="1:16" x14ac:dyDescent="0.3">
      <c r="A1751">
        <v>1801</v>
      </c>
      <c r="B1751" t="s">
        <v>4414</v>
      </c>
      <c r="C1751" t="s">
        <v>5156</v>
      </c>
      <c r="D1751" t="s">
        <v>28</v>
      </c>
      <c r="E1751" t="s">
        <v>29</v>
      </c>
      <c r="F1751">
        <v>30</v>
      </c>
      <c r="G1751" t="s">
        <v>5157</v>
      </c>
      <c r="H1751" t="s">
        <v>5158</v>
      </c>
      <c r="I1751" t="s">
        <v>5159</v>
      </c>
      <c r="J1751" s="6" t="s">
        <v>13797</v>
      </c>
      <c r="K1751">
        <v>51</v>
      </c>
      <c r="L1751" t="s">
        <v>64</v>
      </c>
      <c r="M1751">
        <f t="shared" si="54"/>
        <v>0</v>
      </c>
      <c r="N1751" s="23" t="s">
        <v>5370</v>
      </c>
      <c r="O1751" s="23" t="s">
        <v>11580</v>
      </c>
      <c r="P1751" s="23">
        <f t="shared" si="55"/>
        <v>6</v>
      </c>
    </row>
    <row r="1752" spans="1:16" x14ac:dyDescent="0.3">
      <c r="A1752">
        <v>1802</v>
      </c>
      <c r="B1752" t="s">
        <v>5160</v>
      </c>
      <c r="C1752" t="s">
        <v>5161</v>
      </c>
      <c r="D1752" t="s">
        <v>15</v>
      </c>
      <c r="E1752" t="s">
        <v>16</v>
      </c>
      <c r="F1752">
        <v>90</v>
      </c>
      <c r="G1752" t="s">
        <v>14865</v>
      </c>
      <c r="H1752" t="s">
        <v>2768</v>
      </c>
      <c r="I1752" t="s">
        <v>554</v>
      </c>
      <c r="J1752" s="6">
        <v>43990</v>
      </c>
      <c r="K1752">
        <v>7</v>
      </c>
      <c r="L1752" t="s">
        <v>20</v>
      </c>
      <c r="M1752">
        <f t="shared" si="54"/>
        <v>0</v>
      </c>
      <c r="N1752" s="23" t="s">
        <v>11581</v>
      </c>
      <c r="O1752" s="23" t="s">
        <v>3369</v>
      </c>
      <c r="P1752" s="23">
        <f t="shared" si="55"/>
        <v>5</v>
      </c>
    </row>
    <row r="1753" spans="1:16" x14ac:dyDescent="0.3">
      <c r="A1753">
        <v>1803</v>
      </c>
      <c r="B1753" t="s">
        <v>5163</v>
      </c>
      <c r="C1753" t="s">
        <v>5164</v>
      </c>
      <c r="D1753" t="s">
        <v>28</v>
      </c>
      <c r="E1753" t="s">
        <v>29</v>
      </c>
      <c r="F1753">
        <v>30</v>
      </c>
      <c r="G1753" t="s">
        <v>5165</v>
      </c>
      <c r="H1753" t="s">
        <v>248</v>
      </c>
      <c r="I1753" t="s">
        <v>178</v>
      </c>
      <c r="J1753" s="6">
        <v>44510</v>
      </c>
      <c r="K1753">
        <v>72</v>
      </c>
      <c r="L1753" t="s">
        <v>20</v>
      </c>
      <c r="M1753">
        <f t="shared" si="54"/>
        <v>0</v>
      </c>
      <c r="N1753" s="23" t="s">
        <v>11582</v>
      </c>
      <c r="O1753" s="23" t="s">
        <v>11583</v>
      </c>
      <c r="P1753" s="23">
        <f t="shared" si="55"/>
        <v>9</v>
      </c>
    </row>
    <row r="1754" spans="1:16" x14ac:dyDescent="0.3">
      <c r="A1754">
        <v>1804</v>
      </c>
      <c r="B1754" t="s">
        <v>4458</v>
      </c>
      <c r="C1754" t="s">
        <v>3519</v>
      </c>
      <c r="D1754" t="s">
        <v>28</v>
      </c>
      <c r="E1754" t="s">
        <v>29</v>
      </c>
      <c r="F1754">
        <v>90</v>
      </c>
      <c r="G1754" t="s">
        <v>5166</v>
      </c>
      <c r="H1754" t="s">
        <v>5167</v>
      </c>
      <c r="I1754" t="s">
        <v>32</v>
      </c>
      <c r="J1754" s="6" t="s">
        <v>13817</v>
      </c>
      <c r="K1754">
        <v>7</v>
      </c>
      <c r="L1754" t="s">
        <v>159</v>
      </c>
      <c r="M1754">
        <f t="shared" si="54"/>
        <v>0</v>
      </c>
      <c r="N1754" s="23" t="s">
        <v>11584</v>
      </c>
      <c r="O1754" s="23" t="s">
        <v>10422</v>
      </c>
      <c r="P1754" s="23">
        <f t="shared" si="55"/>
        <v>4</v>
      </c>
    </row>
    <row r="1755" spans="1:16" x14ac:dyDescent="0.3">
      <c r="A1755">
        <v>1805</v>
      </c>
      <c r="B1755" t="s">
        <v>2540</v>
      </c>
      <c r="C1755" t="s">
        <v>5168</v>
      </c>
      <c r="D1755" t="s">
        <v>28</v>
      </c>
      <c r="E1755" t="s">
        <v>29</v>
      </c>
      <c r="F1755">
        <v>30</v>
      </c>
      <c r="G1755" t="s">
        <v>5169</v>
      </c>
      <c r="H1755" t="s">
        <v>5170</v>
      </c>
      <c r="I1755" t="s">
        <v>294</v>
      </c>
      <c r="J1755" s="6" t="s">
        <v>13921</v>
      </c>
      <c r="K1755">
        <v>32</v>
      </c>
      <c r="L1755" t="s">
        <v>70</v>
      </c>
      <c r="M1755">
        <f t="shared" si="54"/>
        <v>0</v>
      </c>
      <c r="N1755" s="23" t="s">
        <v>11585</v>
      </c>
      <c r="O1755" s="23" t="s">
        <v>10417</v>
      </c>
      <c r="P1755" s="23">
        <f t="shared" si="55"/>
        <v>5</v>
      </c>
    </row>
    <row r="1756" spans="1:16" x14ac:dyDescent="0.3">
      <c r="A1756">
        <v>1806</v>
      </c>
      <c r="B1756" t="s">
        <v>5171</v>
      </c>
      <c r="C1756" t="s">
        <v>878</v>
      </c>
      <c r="D1756" t="s">
        <v>51</v>
      </c>
      <c r="E1756" t="s">
        <v>16</v>
      </c>
      <c r="F1756">
        <v>90</v>
      </c>
      <c r="G1756" t="s">
        <v>5172</v>
      </c>
      <c r="H1756" t="s">
        <v>5173</v>
      </c>
      <c r="I1756" t="s">
        <v>686</v>
      </c>
      <c r="J1756" s="6">
        <v>43862</v>
      </c>
      <c r="K1756">
        <v>47</v>
      </c>
      <c r="L1756" t="s">
        <v>64</v>
      </c>
      <c r="M1756">
        <f t="shared" si="54"/>
        <v>0</v>
      </c>
      <c r="N1756" s="23" t="s">
        <v>11585</v>
      </c>
      <c r="O1756" s="23" t="s">
        <v>10422</v>
      </c>
      <c r="P1756" s="23">
        <f t="shared" si="55"/>
        <v>4</v>
      </c>
    </row>
    <row r="1757" spans="1:16" x14ac:dyDescent="0.3">
      <c r="A1757">
        <v>1807</v>
      </c>
      <c r="B1757" t="s">
        <v>1376</v>
      </c>
      <c r="C1757" t="s">
        <v>5174</v>
      </c>
      <c r="D1757" t="s">
        <v>28</v>
      </c>
      <c r="E1757" t="s">
        <v>29</v>
      </c>
      <c r="F1757">
        <v>60</v>
      </c>
      <c r="G1757" t="s">
        <v>5175</v>
      </c>
      <c r="H1757" t="s">
        <v>506</v>
      </c>
      <c r="I1757" t="s">
        <v>32</v>
      </c>
      <c r="J1757" s="6" t="s">
        <v>13910</v>
      </c>
      <c r="K1757">
        <v>92</v>
      </c>
      <c r="L1757" t="s">
        <v>80</v>
      </c>
      <c r="M1757">
        <f t="shared" si="54"/>
        <v>0</v>
      </c>
      <c r="N1757" s="23" t="s">
        <v>11586</v>
      </c>
      <c r="O1757" s="23" t="s">
        <v>10417</v>
      </c>
      <c r="P1757" s="23">
        <f t="shared" si="55"/>
        <v>5</v>
      </c>
    </row>
    <row r="1758" spans="1:16" x14ac:dyDescent="0.3">
      <c r="A1758">
        <v>1808</v>
      </c>
      <c r="B1758" t="s">
        <v>5176</v>
      </c>
      <c r="C1758" t="s">
        <v>290</v>
      </c>
      <c r="D1758" t="s">
        <v>51</v>
      </c>
      <c r="E1758" t="s">
        <v>16</v>
      </c>
      <c r="F1758">
        <v>60</v>
      </c>
      <c r="G1758" t="s">
        <v>5177</v>
      </c>
      <c r="H1758" t="s">
        <v>5178</v>
      </c>
      <c r="I1758" t="s">
        <v>25</v>
      </c>
      <c r="J1758" s="6" t="s">
        <v>13761</v>
      </c>
      <c r="K1758">
        <v>93</v>
      </c>
      <c r="L1758" t="s">
        <v>54</v>
      </c>
      <c r="M1758">
        <f t="shared" si="54"/>
        <v>0</v>
      </c>
      <c r="N1758" s="23" t="s">
        <v>192</v>
      </c>
      <c r="O1758" s="23" t="s">
        <v>10438</v>
      </c>
      <c r="P1758" s="23">
        <f t="shared" si="55"/>
        <v>5</v>
      </c>
    </row>
    <row r="1759" spans="1:16" x14ac:dyDescent="0.3">
      <c r="A1759">
        <v>1809</v>
      </c>
      <c r="B1759" t="s">
        <v>5179</v>
      </c>
      <c r="C1759" t="s">
        <v>5180</v>
      </c>
      <c r="D1759" t="s">
        <v>15</v>
      </c>
      <c r="E1759" t="s">
        <v>16</v>
      </c>
      <c r="F1759">
        <v>90</v>
      </c>
      <c r="G1759" t="s">
        <v>5181</v>
      </c>
      <c r="H1759" t="s">
        <v>1087</v>
      </c>
      <c r="I1759" t="s">
        <v>554</v>
      </c>
      <c r="J1759" s="6">
        <v>44811</v>
      </c>
      <c r="K1759">
        <v>95</v>
      </c>
      <c r="L1759" t="s">
        <v>33</v>
      </c>
      <c r="M1759">
        <f t="shared" si="54"/>
        <v>0</v>
      </c>
      <c r="N1759" s="23" t="s">
        <v>11587</v>
      </c>
      <c r="O1759" s="23" t="s">
        <v>10422</v>
      </c>
      <c r="P1759" s="23">
        <f t="shared" si="55"/>
        <v>4</v>
      </c>
    </row>
    <row r="1760" spans="1:16" x14ac:dyDescent="0.3">
      <c r="A1760">
        <v>1810</v>
      </c>
      <c r="B1760" t="s">
        <v>3519</v>
      </c>
      <c r="C1760" t="s">
        <v>4379</v>
      </c>
      <c r="D1760" t="s">
        <v>51</v>
      </c>
      <c r="E1760" t="s">
        <v>16</v>
      </c>
      <c r="F1760">
        <v>90</v>
      </c>
      <c r="G1760" t="s">
        <v>5182</v>
      </c>
      <c r="H1760" t="s">
        <v>2877</v>
      </c>
      <c r="I1760" t="s">
        <v>2878</v>
      </c>
      <c r="J1760" s="6">
        <v>44077</v>
      </c>
      <c r="K1760">
        <v>11</v>
      </c>
      <c r="L1760" t="s">
        <v>159</v>
      </c>
      <c r="M1760">
        <f t="shared" si="54"/>
        <v>0</v>
      </c>
      <c r="N1760" s="23" t="s">
        <v>11588</v>
      </c>
      <c r="O1760" s="23" t="s">
        <v>10422</v>
      </c>
      <c r="P1760" s="23">
        <f t="shared" si="55"/>
        <v>4</v>
      </c>
    </row>
    <row r="1761" spans="1:16" x14ac:dyDescent="0.3">
      <c r="A1761">
        <v>1811</v>
      </c>
      <c r="B1761" t="s">
        <v>5183</v>
      </c>
      <c r="C1761" t="s">
        <v>783</v>
      </c>
      <c r="D1761" t="s">
        <v>51</v>
      </c>
      <c r="E1761" t="s">
        <v>16</v>
      </c>
      <c r="F1761">
        <v>60</v>
      </c>
      <c r="G1761" t="s">
        <v>5182</v>
      </c>
      <c r="H1761" t="s">
        <v>307</v>
      </c>
      <c r="I1761" t="s">
        <v>32</v>
      </c>
      <c r="J1761" s="6" t="s">
        <v>14145</v>
      </c>
      <c r="K1761">
        <v>28</v>
      </c>
      <c r="L1761" t="s">
        <v>80</v>
      </c>
      <c r="M1761">
        <f t="shared" si="54"/>
        <v>0</v>
      </c>
      <c r="N1761" s="23" t="s">
        <v>11588</v>
      </c>
      <c r="O1761" s="23" t="s">
        <v>10422</v>
      </c>
      <c r="P1761" s="23">
        <f t="shared" si="55"/>
        <v>4</v>
      </c>
    </row>
    <row r="1762" spans="1:16" x14ac:dyDescent="0.3">
      <c r="A1762">
        <v>1812</v>
      </c>
      <c r="B1762" t="s">
        <v>5184</v>
      </c>
      <c r="C1762" t="s">
        <v>4042</v>
      </c>
      <c r="D1762" t="s">
        <v>28</v>
      </c>
      <c r="E1762" t="s">
        <v>29</v>
      </c>
      <c r="F1762">
        <v>60</v>
      </c>
      <c r="G1762" t="s">
        <v>5185</v>
      </c>
      <c r="H1762" t="s">
        <v>1052</v>
      </c>
      <c r="I1762" t="s">
        <v>32</v>
      </c>
      <c r="J1762" s="6" t="s">
        <v>13681</v>
      </c>
      <c r="K1762">
        <v>63</v>
      </c>
      <c r="L1762" t="s">
        <v>20</v>
      </c>
      <c r="M1762">
        <f t="shared" si="54"/>
        <v>0</v>
      </c>
      <c r="N1762" s="23" t="s">
        <v>872</v>
      </c>
      <c r="O1762" s="23" t="s">
        <v>10422</v>
      </c>
      <c r="P1762" s="23">
        <f t="shared" si="55"/>
        <v>4</v>
      </c>
    </row>
    <row r="1763" spans="1:16" x14ac:dyDescent="0.3">
      <c r="A1763">
        <v>1813</v>
      </c>
      <c r="B1763" t="s">
        <v>2627</v>
      </c>
      <c r="C1763" t="s">
        <v>3779</v>
      </c>
      <c r="D1763" t="s">
        <v>51</v>
      </c>
      <c r="E1763" t="s">
        <v>16</v>
      </c>
      <c r="F1763">
        <v>30</v>
      </c>
      <c r="G1763" t="s">
        <v>5186</v>
      </c>
      <c r="H1763" t="s">
        <v>674</v>
      </c>
      <c r="I1763" t="s">
        <v>32</v>
      </c>
      <c r="J1763" s="6">
        <v>44654</v>
      </c>
      <c r="K1763">
        <v>66</v>
      </c>
      <c r="L1763" t="s">
        <v>54</v>
      </c>
      <c r="M1763">
        <f t="shared" si="54"/>
        <v>0</v>
      </c>
      <c r="N1763" s="23" t="s">
        <v>11589</v>
      </c>
      <c r="O1763" s="23" t="s">
        <v>10436</v>
      </c>
      <c r="P1763" s="23">
        <f t="shared" si="55"/>
        <v>8</v>
      </c>
    </row>
    <row r="1764" spans="1:16" x14ac:dyDescent="0.3">
      <c r="A1764">
        <v>1814</v>
      </c>
      <c r="B1764" t="s">
        <v>5187</v>
      </c>
      <c r="C1764" t="s">
        <v>1851</v>
      </c>
      <c r="D1764" t="s">
        <v>41</v>
      </c>
      <c r="E1764" t="s">
        <v>16</v>
      </c>
      <c r="F1764">
        <v>30</v>
      </c>
      <c r="G1764" t="s">
        <v>5188</v>
      </c>
      <c r="H1764" t="s">
        <v>5189</v>
      </c>
      <c r="I1764" t="s">
        <v>32</v>
      </c>
      <c r="J1764" s="6">
        <v>44875</v>
      </c>
      <c r="K1764">
        <v>37</v>
      </c>
      <c r="L1764" t="s">
        <v>64</v>
      </c>
      <c r="M1764">
        <f t="shared" si="54"/>
        <v>0</v>
      </c>
      <c r="N1764" s="23" t="s">
        <v>3900</v>
      </c>
      <c r="O1764" s="23" t="s">
        <v>10417</v>
      </c>
      <c r="P1764" s="23">
        <f t="shared" si="55"/>
        <v>5</v>
      </c>
    </row>
    <row r="1765" spans="1:16" x14ac:dyDescent="0.3">
      <c r="A1765">
        <v>1816</v>
      </c>
      <c r="B1765" t="s">
        <v>5190</v>
      </c>
      <c r="C1765" t="s">
        <v>5191</v>
      </c>
      <c r="D1765" t="s">
        <v>41</v>
      </c>
      <c r="E1765" t="s">
        <v>16</v>
      </c>
      <c r="F1765">
        <v>60</v>
      </c>
      <c r="G1765" t="s">
        <v>5192</v>
      </c>
      <c r="H1765" t="s">
        <v>429</v>
      </c>
      <c r="I1765" t="s">
        <v>32</v>
      </c>
      <c r="J1765" s="6">
        <v>44019</v>
      </c>
      <c r="K1765">
        <v>73</v>
      </c>
      <c r="L1765" t="s">
        <v>159</v>
      </c>
      <c r="M1765">
        <f t="shared" si="54"/>
        <v>0</v>
      </c>
      <c r="N1765" s="23" t="s">
        <v>3900</v>
      </c>
      <c r="O1765" s="23" t="s">
        <v>10422</v>
      </c>
      <c r="P1765" s="23">
        <f t="shared" si="55"/>
        <v>4</v>
      </c>
    </row>
    <row r="1766" spans="1:16" x14ac:dyDescent="0.3">
      <c r="A1766">
        <v>1817</v>
      </c>
      <c r="B1766" t="s">
        <v>1961</v>
      </c>
      <c r="C1766" t="s">
        <v>5193</v>
      </c>
      <c r="D1766" t="s">
        <v>51</v>
      </c>
      <c r="E1766" t="s">
        <v>16</v>
      </c>
      <c r="F1766">
        <v>90</v>
      </c>
      <c r="G1766" t="s">
        <v>5194</v>
      </c>
      <c r="H1766" t="s">
        <v>1131</v>
      </c>
      <c r="I1766" t="s">
        <v>32</v>
      </c>
      <c r="J1766" s="6">
        <v>44563</v>
      </c>
      <c r="K1766">
        <v>93</v>
      </c>
      <c r="L1766" t="s">
        <v>80</v>
      </c>
      <c r="M1766">
        <f t="shared" si="54"/>
        <v>0</v>
      </c>
      <c r="N1766" s="23" t="s">
        <v>1132</v>
      </c>
      <c r="O1766" s="23" t="s">
        <v>10417</v>
      </c>
      <c r="P1766" s="23">
        <f t="shared" si="55"/>
        <v>5</v>
      </c>
    </row>
    <row r="1767" spans="1:16" x14ac:dyDescent="0.3">
      <c r="A1767">
        <v>1818</v>
      </c>
      <c r="B1767" t="s">
        <v>5195</v>
      </c>
      <c r="C1767" t="s">
        <v>5196</v>
      </c>
      <c r="D1767" t="s">
        <v>28</v>
      </c>
      <c r="E1767" t="s">
        <v>29</v>
      </c>
      <c r="F1767">
        <v>60</v>
      </c>
      <c r="G1767" t="s">
        <v>5197</v>
      </c>
      <c r="H1767" t="s">
        <v>1164</v>
      </c>
      <c r="I1767" t="s">
        <v>89</v>
      </c>
      <c r="J1767" s="6" t="s">
        <v>13704</v>
      </c>
      <c r="K1767">
        <v>26</v>
      </c>
      <c r="L1767" t="s">
        <v>39</v>
      </c>
      <c r="M1767">
        <f t="shared" si="54"/>
        <v>0</v>
      </c>
      <c r="N1767" s="23" t="s">
        <v>1132</v>
      </c>
      <c r="O1767" s="23" t="s">
        <v>10468</v>
      </c>
      <c r="P1767" s="23">
        <f t="shared" si="55"/>
        <v>8</v>
      </c>
    </row>
    <row r="1768" spans="1:16" x14ac:dyDescent="0.3">
      <c r="A1768">
        <v>1819</v>
      </c>
      <c r="B1768" t="s">
        <v>5198</v>
      </c>
      <c r="C1768" t="s">
        <v>5199</v>
      </c>
      <c r="D1768" t="s">
        <v>51</v>
      </c>
      <c r="E1768" t="s">
        <v>16</v>
      </c>
      <c r="F1768">
        <v>30</v>
      </c>
      <c r="G1768" t="s">
        <v>5200</v>
      </c>
      <c r="H1768" t="s">
        <v>637</v>
      </c>
      <c r="I1768" t="s">
        <v>32</v>
      </c>
      <c r="J1768" s="6" t="s">
        <v>14104</v>
      </c>
      <c r="K1768">
        <v>96</v>
      </c>
      <c r="L1768" t="s">
        <v>39</v>
      </c>
      <c r="M1768">
        <f t="shared" si="54"/>
        <v>0</v>
      </c>
      <c r="N1768" s="23" t="s">
        <v>1132</v>
      </c>
      <c r="O1768" s="23" t="s">
        <v>10438</v>
      </c>
      <c r="P1768" s="23">
        <f t="shared" si="55"/>
        <v>5</v>
      </c>
    </row>
    <row r="1769" spans="1:16" x14ac:dyDescent="0.3">
      <c r="A1769">
        <v>1820</v>
      </c>
      <c r="B1769" t="s">
        <v>3910</v>
      </c>
      <c r="C1769" t="s">
        <v>4750</v>
      </c>
      <c r="D1769" t="s">
        <v>28</v>
      </c>
      <c r="E1769" t="s">
        <v>29</v>
      </c>
      <c r="F1769">
        <v>60</v>
      </c>
      <c r="G1769" t="s">
        <v>5201</v>
      </c>
      <c r="H1769" t="s">
        <v>1741</v>
      </c>
      <c r="I1769" t="s">
        <v>173</v>
      </c>
      <c r="J1769" s="6" t="s">
        <v>14055</v>
      </c>
      <c r="K1769">
        <v>81</v>
      </c>
      <c r="L1769" t="s">
        <v>159</v>
      </c>
      <c r="M1769">
        <f t="shared" si="54"/>
        <v>0</v>
      </c>
      <c r="N1769" s="23" t="s">
        <v>11590</v>
      </c>
      <c r="O1769" s="23" t="s">
        <v>6</v>
      </c>
      <c r="P1769" s="23">
        <f t="shared" si="55"/>
        <v>6</v>
      </c>
    </row>
    <row r="1770" spans="1:16" x14ac:dyDescent="0.3">
      <c r="A1770">
        <v>1821</v>
      </c>
      <c r="B1770" t="s">
        <v>3655</v>
      </c>
      <c r="C1770" t="s">
        <v>2336</v>
      </c>
      <c r="D1770" t="s">
        <v>28</v>
      </c>
      <c r="E1770" t="s">
        <v>29</v>
      </c>
      <c r="F1770">
        <v>90</v>
      </c>
      <c r="G1770" t="s">
        <v>5202</v>
      </c>
      <c r="H1770" t="s">
        <v>2893</v>
      </c>
      <c r="I1770" t="s">
        <v>32</v>
      </c>
      <c r="J1770" s="6">
        <v>44015</v>
      </c>
      <c r="K1770">
        <v>66</v>
      </c>
      <c r="L1770" t="s">
        <v>39</v>
      </c>
      <c r="M1770">
        <f t="shared" si="54"/>
        <v>0</v>
      </c>
      <c r="N1770" s="23" t="s">
        <v>11591</v>
      </c>
      <c r="O1770" s="23" t="s">
        <v>6</v>
      </c>
      <c r="P1770" s="23">
        <f t="shared" si="55"/>
        <v>6</v>
      </c>
    </row>
    <row r="1771" spans="1:16" x14ac:dyDescent="0.3">
      <c r="A1771">
        <v>1822</v>
      </c>
      <c r="B1771" t="s">
        <v>4988</v>
      </c>
      <c r="C1771" t="s">
        <v>5203</v>
      </c>
      <c r="D1771" t="s">
        <v>15</v>
      </c>
      <c r="E1771" t="s">
        <v>16</v>
      </c>
      <c r="F1771">
        <v>60</v>
      </c>
      <c r="G1771" t="s">
        <v>5204</v>
      </c>
      <c r="H1771" t="s">
        <v>3299</v>
      </c>
      <c r="I1771" t="s">
        <v>32</v>
      </c>
      <c r="J1771" s="6" t="s">
        <v>13863</v>
      </c>
      <c r="K1771">
        <v>51</v>
      </c>
      <c r="L1771" t="s">
        <v>159</v>
      </c>
      <c r="M1771">
        <f t="shared" si="54"/>
        <v>0</v>
      </c>
      <c r="N1771" s="23" t="s">
        <v>8917</v>
      </c>
      <c r="O1771" s="23" t="s">
        <v>11592</v>
      </c>
      <c r="P1771" s="23">
        <f t="shared" si="55"/>
        <v>6</v>
      </c>
    </row>
    <row r="1772" spans="1:16" x14ac:dyDescent="0.3">
      <c r="A1772">
        <v>1823</v>
      </c>
      <c r="B1772" t="s">
        <v>5205</v>
      </c>
      <c r="C1772" t="s">
        <v>2024</v>
      </c>
      <c r="D1772" t="s">
        <v>15</v>
      </c>
      <c r="E1772" t="s">
        <v>16</v>
      </c>
      <c r="F1772">
        <v>90</v>
      </c>
      <c r="G1772" t="s">
        <v>5206</v>
      </c>
      <c r="H1772" t="s">
        <v>5207</v>
      </c>
      <c r="I1772" t="s">
        <v>38</v>
      </c>
      <c r="J1772" s="6">
        <v>44876</v>
      </c>
      <c r="K1772">
        <v>39</v>
      </c>
      <c r="L1772" t="s">
        <v>80</v>
      </c>
      <c r="M1772">
        <f t="shared" si="54"/>
        <v>0</v>
      </c>
      <c r="N1772" s="23" t="s">
        <v>11593</v>
      </c>
      <c r="O1772" s="23" t="s">
        <v>10476</v>
      </c>
      <c r="P1772" s="23">
        <f t="shared" si="55"/>
        <v>5</v>
      </c>
    </row>
    <row r="1773" spans="1:16" x14ac:dyDescent="0.3">
      <c r="A1773">
        <v>1824</v>
      </c>
      <c r="B1773" t="s">
        <v>5208</v>
      </c>
      <c r="C1773" t="s">
        <v>3155</v>
      </c>
      <c r="D1773" t="s">
        <v>28</v>
      </c>
      <c r="E1773" t="s">
        <v>29</v>
      </c>
      <c r="F1773">
        <v>60</v>
      </c>
      <c r="G1773" t="s">
        <v>5209</v>
      </c>
      <c r="H1773" t="s">
        <v>474</v>
      </c>
      <c r="I1773" t="s">
        <v>475</v>
      </c>
      <c r="J1773" s="6" t="s">
        <v>13630</v>
      </c>
      <c r="K1773">
        <v>24</v>
      </c>
      <c r="L1773" t="s">
        <v>33</v>
      </c>
      <c r="M1773">
        <f t="shared" si="54"/>
        <v>0</v>
      </c>
      <c r="N1773" s="23" t="s">
        <v>8803</v>
      </c>
      <c r="O1773" s="23" t="s">
        <v>10422</v>
      </c>
      <c r="P1773" s="23">
        <f t="shared" si="55"/>
        <v>4</v>
      </c>
    </row>
    <row r="1774" spans="1:16" x14ac:dyDescent="0.3">
      <c r="A1774">
        <v>1825</v>
      </c>
      <c r="B1774" t="s">
        <v>5210</v>
      </c>
      <c r="C1774" t="s">
        <v>5211</v>
      </c>
      <c r="D1774" t="s">
        <v>51</v>
      </c>
      <c r="E1774" t="s">
        <v>16</v>
      </c>
      <c r="F1774">
        <v>30</v>
      </c>
      <c r="G1774" t="s">
        <v>5212</v>
      </c>
      <c r="H1774" t="s">
        <v>5025</v>
      </c>
      <c r="I1774" t="s">
        <v>32</v>
      </c>
      <c r="J1774" s="6" t="s">
        <v>13946</v>
      </c>
      <c r="K1774">
        <v>51</v>
      </c>
      <c r="L1774" t="s">
        <v>159</v>
      </c>
      <c r="M1774">
        <f t="shared" si="54"/>
        <v>0</v>
      </c>
      <c r="N1774" s="23" t="s">
        <v>11594</v>
      </c>
      <c r="O1774" s="23" t="s">
        <v>10422</v>
      </c>
      <c r="P1774" s="23">
        <f t="shared" si="55"/>
        <v>4</v>
      </c>
    </row>
    <row r="1775" spans="1:16" x14ac:dyDescent="0.3">
      <c r="A1775">
        <v>1826</v>
      </c>
      <c r="B1775" t="s">
        <v>5213</v>
      </c>
      <c r="C1775" t="s">
        <v>5214</v>
      </c>
      <c r="D1775" t="s">
        <v>51</v>
      </c>
      <c r="E1775" t="s">
        <v>16</v>
      </c>
      <c r="F1775">
        <v>30</v>
      </c>
      <c r="G1775" t="s">
        <v>5212</v>
      </c>
      <c r="H1775" t="s">
        <v>4825</v>
      </c>
      <c r="I1775" t="s">
        <v>32</v>
      </c>
      <c r="J1775" s="6">
        <v>44287</v>
      </c>
      <c r="K1775">
        <v>16</v>
      </c>
      <c r="L1775" t="s">
        <v>45</v>
      </c>
      <c r="M1775">
        <f t="shared" si="54"/>
        <v>0</v>
      </c>
      <c r="N1775" s="23" t="s">
        <v>11594</v>
      </c>
      <c r="O1775" s="23" t="s">
        <v>10422</v>
      </c>
      <c r="P1775" s="23">
        <f t="shared" si="55"/>
        <v>4</v>
      </c>
    </row>
    <row r="1776" spans="1:16" x14ac:dyDescent="0.3">
      <c r="A1776">
        <v>1827</v>
      </c>
      <c r="B1776" t="s">
        <v>1657</v>
      </c>
      <c r="C1776" t="s">
        <v>5215</v>
      </c>
      <c r="D1776" t="s">
        <v>28</v>
      </c>
      <c r="E1776" t="s">
        <v>29</v>
      </c>
      <c r="F1776">
        <v>30</v>
      </c>
      <c r="G1776" t="s">
        <v>5216</v>
      </c>
      <c r="H1776" t="s">
        <v>3909</v>
      </c>
      <c r="I1776" t="s">
        <v>32</v>
      </c>
      <c r="J1776" s="6" t="s">
        <v>14146</v>
      </c>
      <c r="K1776">
        <v>42</v>
      </c>
      <c r="L1776" t="s">
        <v>45</v>
      </c>
      <c r="M1776">
        <f t="shared" si="54"/>
        <v>0</v>
      </c>
      <c r="N1776" s="23" t="s">
        <v>11595</v>
      </c>
      <c r="O1776" s="23" t="s">
        <v>10422</v>
      </c>
      <c r="P1776" s="23">
        <f t="shared" si="55"/>
        <v>4</v>
      </c>
    </row>
    <row r="1777" spans="1:16" x14ac:dyDescent="0.3">
      <c r="A1777">
        <v>1828</v>
      </c>
      <c r="B1777" t="s">
        <v>972</v>
      </c>
      <c r="C1777" t="s">
        <v>5217</v>
      </c>
      <c r="D1777" t="s">
        <v>28</v>
      </c>
      <c r="E1777" t="s">
        <v>29</v>
      </c>
      <c r="F1777">
        <v>60</v>
      </c>
      <c r="G1777" t="s">
        <v>5218</v>
      </c>
      <c r="H1777" t="s">
        <v>3619</v>
      </c>
      <c r="I1777" t="s">
        <v>575</v>
      </c>
      <c r="J1777" s="6" t="s">
        <v>14147</v>
      </c>
      <c r="K1777">
        <v>105</v>
      </c>
      <c r="L1777" t="s">
        <v>64</v>
      </c>
      <c r="M1777">
        <f t="shared" si="54"/>
        <v>0</v>
      </c>
      <c r="N1777" s="23" t="s">
        <v>11596</v>
      </c>
      <c r="O1777" s="23" t="s">
        <v>10425</v>
      </c>
      <c r="P1777" s="23">
        <f t="shared" si="55"/>
        <v>3</v>
      </c>
    </row>
    <row r="1778" spans="1:16" x14ac:dyDescent="0.3">
      <c r="A1778">
        <v>1829</v>
      </c>
      <c r="B1778" t="s">
        <v>5219</v>
      </c>
      <c r="C1778" t="s">
        <v>332</v>
      </c>
      <c r="D1778" t="s">
        <v>51</v>
      </c>
      <c r="E1778" t="s">
        <v>16</v>
      </c>
      <c r="F1778">
        <v>60</v>
      </c>
      <c r="G1778" t="s">
        <v>5220</v>
      </c>
      <c r="H1778" t="s">
        <v>2305</v>
      </c>
      <c r="I1778" t="s">
        <v>25</v>
      </c>
      <c r="J1778" s="6" t="s">
        <v>13921</v>
      </c>
      <c r="K1778">
        <v>85</v>
      </c>
      <c r="L1778" t="s">
        <v>33</v>
      </c>
      <c r="M1778">
        <f t="shared" si="54"/>
        <v>0</v>
      </c>
      <c r="N1778" s="23" t="s">
        <v>11597</v>
      </c>
      <c r="O1778" s="23" t="s">
        <v>10416</v>
      </c>
      <c r="P1778" s="23">
        <f t="shared" si="55"/>
        <v>4</v>
      </c>
    </row>
    <row r="1779" spans="1:16" x14ac:dyDescent="0.3">
      <c r="A1779">
        <v>1830</v>
      </c>
      <c r="B1779" t="s">
        <v>4920</v>
      </c>
      <c r="C1779" t="s">
        <v>5214</v>
      </c>
      <c r="D1779" t="s">
        <v>51</v>
      </c>
      <c r="E1779" t="s">
        <v>16</v>
      </c>
      <c r="F1779">
        <v>90</v>
      </c>
      <c r="G1779" t="s">
        <v>5221</v>
      </c>
      <c r="H1779" t="s">
        <v>5222</v>
      </c>
      <c r="I1779" t="s">
        <v>32</v>
      </c>
      <c r="J1779" s="6" t="s">
        <v>14148</v>
      </c>
      <c r="K1779">
        <v>42</v>
      </c>
      <c r="L1779" t="s">
        <v>54</v>
      </c>
      <c r="M1779">
        <f t="shared" si="54"/>
        <v>0</v>
      </c>
      <c r="N1779" s="23" t="s">
        <v>11598</v>
      </c>
      <c r="O1779" s="23" t="s">
        <v>10425</v>
      </c>
      <c r="P1779" s="23">
        <f t="shared" si="55"/>
        <v>3</v>
      </c>
    </row>
    <row r="1780" spans="1:16" x14ac:dyDescent="0.3">
      <c r="A1780">
        <v>1831</v>
      </c>
      <c r="B1780" t="s">
        <v>5223</v>
      </c>
      <c r="C1780" t="s">
        <v>632</v>
      </c>
      <c r="D1780" t="s">
        <v>51</v>
      </c>
      <c r="E1780" t="s">
        <v>16</v>
      </c>
      <c r="F1780">
        <v>30</v>
      </c>
      <c r="G1780" t="s">
        <v>14531</v>
      </c>
      <c r="H1780" t="s">
        <v>2265</v>
      </c>
      <c r="I1780" t="s">
        <v>1083</v>
      </c>
      <c r="J1780" s="6">
        <v>44048</v>
      </c>
      <c r="K1780">
        <v>73</v>
      </c>
      <c r="L1780" t="s">
        <v>20</v>
      </c>
      <c r="M1780">
        <f t="shared" si="54"/>
        <v>0</v>
      </c>
      <c r="N1780" s="23" t="s">
        <v>11599</v>
      </c>
      <c r="O1780" s="23" t="s">
        <v>10449</v>
      </c>
      <c r="P1780" s="23">
        <f t="shared" si="55"/>
        <v>7</v>
      </c>
    </row>
    <row r="1781" spans="1:16" x14ac:dyDescent="0.3">
      <c r="A1781">
        <v>1832</v>
      </c>
      <c r="B1781" t="s">
        <v>4663</v>
      </c>
      <c r="C1781" t="s">
        <v>5225</v>
      </c>
      <c r="D1781" t="s">
        <v>28</v>
      </c>
      <c r="E1781" t="s">
        <v>29</v>
      </c>
      <c r="F1781">
        <v>60</v>
      </c>
      <c r="G1781" t="s">
        <v>14314</v>
      </c>
      <c r="H1781" t="s">
        <v>2441</v>
      </c>
      <c r="I1781" t="s">
        <v>1199</v>
      </c>
      <c r="J1781" s="6" t="s">
        <v>13869</v>
      </c>
      <c r="K1781">
        <v>7</v>
      </c>
      <c r="L1781" t="s">
        <v>159</v>
      </c>
      <c r="M1781">
        <f t="shared" si="54"/>
        <v>0</v>
      </c>
      <c r="N1781" s="23" t="s">
        <v>11600</v>
      </c>
      <c r="O1781" s="23" t="s">
        <v>11601</v>
      </c>
      <c r="P1781" s="23">
        <f t="shared" si="55"/>
        <v>5</v>
      </c>
    </row>
    <row r="1782" spans="1:16" x14ac:dyDescent="0.3">
      <c r="A1782">
        <v>1833</v>
      </c>
      <c r="B1782" t="s">
        <v>5227</v>
      </c>
      <c r="C1782" t="s">
        <v>4481</v>
      </c>
      <c r="D1782" t="s">
        <v>28</v>
      </c>
      <c r="E1782" t="s">
        <v>29</v>
      </c>
      <c r="F1782">
        <v>90</v>
      </c>
      <c r="G1782" t="s">
        <v>5228</v>
      </c>
      <c r="H1782" t="s">
        <v>4479</v>
      </c>
      <c r="I1782" t="s">
        <v>32</v>
      </c>
      <c r="J1782" s="6" t="s">
        <v>14149</v>
      </c>
      <c r="K1782">
        <v>11</v>
      </c>
      <c r="L1782" t="s">
        <v>80</v>
      </c>
      <c r="M1782">
        <f t="shared" si="54"/>
        <v>0</v>
      </c>
      <c r="N1782" s="23" t="s">
        <v>5228</v>
      </c>
      <c r="O1782" s="23"/>
      <c r="P1782" s="23">
        <f t="shared" si="55"/>
        <v>0</v>
      </c>
    </row>
    <row r="1783" spans="1:16" x14ac:dyDescent="0.3">
      <c r="A1783">
        <v>1834</v>
      </c>
      <c r="B1783" t="s">
        <v>1140</v>
      </c>
      <c r="C1783" t="s">
        <v>233</v>
      </c>
      <c r="D1783" t="s">
        <v>28</v>
      </c>
      <c r="E1783" t="s">
        <v>29</v>
      </c>
      <c r="F1783">
        <v>90</v>
      </c>
      <c r="G1783" t="s">
        <v>5229</v>
      </c>
      <c r="H1783" t="s">
        <v>4527</v>
      </c>
      <c r="I1783" t="s">
        <v>32</v>
      </c>
      <c r="J1783" s="6" t="s">
        <v>14150</v>
      </c>
      <c r="K1783">
        <v>104</v>
      </c>
      <c r="L1783" t="s">
        <v>39</v>
      </c>
      <c r="M1783">
        <f t="shared" si="54"/>
        <v>0</v>
      </c>
      <c r="N1783" s="23" t="s">
        <v>5228</v>
      </c>
      <c r="O1783" s="23" t="s">
        <v>8217</v>
      </c>
      <c r="P1783" s="23">
        <f t="shared" si="55"/>
        <v>6</v>
      </c>
    </row>
    <row r="1784" spans="1:16" x14ac:dyDescent="0.3">
      <c r="A1784">
        <v>1835</v>
      </c>
      <c r="B1784" t="s">
        <v>5230</v>
      </c>
      <c r="C1784" t="s">
        <v>1222</v>
      </c>
      <c r="D1784" t="s">
        <v>51</v>
      </c>
      <c r="E1784" t="s">
        <v>16</v>
      </c>
      <c r="F1784">
        <v>60</v>
      </c>
      <c r="G1784" t="s">
        <v>5231</v>
      </c>
      <c r="H1784" t="s">
        <v>5232</v>
      </c>
      <c r="I1784" t="s">
        <v>146</v>
      </c>
      <c r="J1784" s="6">
        <v>43835</v>
      </c>
      <c r="K1784">
        <v>52</v>
      </c>
      <c r="L1784" t="s">
        <v>64</v>
      </c>
      <c r="M1784">
        <f t="shared" si="54"/>
        <v>0</v>
      </c>
      <c r="N1784" s="23" t="s">
        <v>11602</v>
      </c>
      <c r="O1784" s="23" t="s">
        <v>11603</v>
      </c>
      <c r="P1784" s="23">
        <f t="shared" si="55"/>
        <v>6</v>
      </c>
    </row>
    <row r="1785" spans="1:16" x14ac:dyDescent="0.3">
      <c r="A1785">
        <v>1836</v>
      </c>
      <c r="B1785" t="s">
        <v>5233</v>
      </c>
      <c r="C1785" t="s">
        <v>3222</v>
      </c>
      <c r="D1785" t="s">
        <v>15</v>
      </c>
      <c r="E1785" t="s">
        <v>16</v>
      </c>
      <c r="F1785">
        <v>60</v>
      </c>
      <c r="G1785" t="s">
        <v>5234</v>
      </c>
      <c r="H1785" t="s">
        <v>595</v>
      </c>
      <c r="I1785" t="s">
        <v>124</v>
      </c>
      <c r="J1785" s="6" t="s">
        <v>13834</v>
      </c>
      <c r="K1785">
        <v>71</v>
      </c>
      <c r="L1785" t="s">
        <v>39</v>
      </c>
      <c r="M1785">
        <f t="shared" si="54"/>
        <v>0</v>
      </c>
      <c r="N1785" s="23" t="s">
        <v>11604</v>
      </c>
      <c r="O1785" s="23" t="s">
        <v>10438</v>
      </c>
      <c r="P1785" s="23">
        <f t="shared" si="55"/>
        <v>5</v>
      </c>
    </row>
    <row r="1786" spans="1:16" x14ac:dyDescent="0.3">
      <c r="A1786">
        <v>1837</v>
      </c>
      <c r="B1786" t="s">
        <v>5235</v>
      </c>
      <c r="C1786" t="s">
        <v>72</v>
      </c>
      <c r="D1786" t="s">
        <v>51</v>
      </c>
      <c r="E1786" t="s">
        <v>16</v>
      </c>
      <c r="F1786">
        <v>90</v>
      </c>
      <c r="G1786" t="s">
        <v>5236</v>
      </c>
      <c r="H1786" t="s">
        <v>3334</v>
      </c>
      <c r="I1786" t="s">
        <v>32</v>
      </c>
      <c r="J1786" s="6" t="s">
        <v>13934</v>
      </c>
      <c r="K1786">
        <v>68</v>
      </c>
      <c r="L1786" t="s">
        <v>80</v>
      </c>
      <c r="M1786">
        <f t="shared" si="54"/>
        <v>0</v>
      </c>
      <c r="N1786" s="23" t="s">
        <v>11605</v>
      </c>
      <c r="O1786" s="23" t="s">
        <v>10875</v>
      </c>
      <c r="P1786" s="23">
        <f t="shared" si="55"/>
        <v>6</v>
      </c>
    </row>
    <row r="1787" spans="1:16" x14ac:dyDescent="0.3">
      <c r="A1787">
        <v>1838</v>
      </c>
      <c r="B1787" t="s">
        <v>5237</v>
      </c>
      <c r="C1787" t="s">
        <v>1891</v>
      </c>
      <c r="D1787" t="s">
        <v>28</v>
      </c>
      <c r="E1787" t="s">
        <v>29</v>
      </c>
      <c r="F1787">
        <v>30</v>
      </c>
      <c r="G1787" t="s">
        <v>14866</v>
      </c>
      <c r="H1787" t="s">
        <v>970</v>
      </c>
      <c r="I1787" t="s">
        <v>187</v>
      </c>
      <c r="J1787" s="6" t="s">
        <v>14149</v>
      </c>
      <c r="K1787">
        <v>83</v>
      </c>
      <c r="L1787" t="s">
        <v>39</v>
      </c>
      <c r="M1787">
        <f t="shared" si="54"/>
        <v>0</v>
      </c>
      <c r="N1787" s="23" t="s">
        <v>11606</v>
      </c>
      <c r="O1787" s="23" t="s">
        <v>384</v>
      </c>
      <c r="P1787" s="23">
        <f t="shared" si="55"/>
        <v>5</v>
      </c>
    </row>
    <row r="1788" spans="1:16" x14ac:dyDescent="0.3">
      <c r="A1788">
        <v>1839</v>
      </c>
      <c r="B1788" t="s">
        <v>5239</v>
      </c>
      <c r="C1788" t="s">
        <v>3079</v>
      </c>
      <c r="D1788" t="s">
        <v>51</v>
      </c>
      <c r="E1788" t="s">
        <v>16</v>
      </c>
      <c r="F1788">
        <v>30</v>
      </c>
      <c r="G1788" t="s">
        <v>5240</v>
      </c>
      <c r="H1788" t="s">
        <v>5241</v>
      </c>
      <c r="I1788" t="s">
        <v>32</v>
      </c>
      <c r="J1788" s="6">
        <v>43959</v>
      </c>
      <c r="K1788">
        <v>43</v>
      </c>
      <c r="L1788" t="s">
        <v>159</v>
      </c>
      <c r="M1788">
        <f t="shared" si="54"/>
        <v>0</v>
      </c>
      <c r="N1788" s="23" t="s">
        <v>11607</v>
      </c>
      <c r="O1788" s="23" t="s">
        <v>10422</v>
      </c>
      <c r="P1788" s="23">
        <f t="shared" si="55"/>
        <v>4</v>
      </c>
    </row>
    <row r="1789" spans="1:16" x14ac:dyDescent="0.3">
      <c r="A1789">
        <v>1840</v>
      </c>
      <c r="B1789" t="s">
        <v>3574</v>
      </c>
      <c r="C1789" t="s">
        <v>1470</v>
      </c>
      <c r="D1789" t="s">
        <v>15</v>
      </c>
      <c r="E1789" t="s">
        <v>16</v>
      </c>
      <c r="F1789">
        <v>30</v>
      </c>
      <c r="G1789" t="s">
        <v>14315</v>
      </c>
      <c r="H1789" t="s">
        <v>5243</v>
      </c>
      <c r="I1789" t="s">
        <v>25</v>
      </c>
      <c r="J1789" s="6" t="s">
        <v>13960</v>
      </c>
      <c r="K1789">
        <v>75</v>
      </c>
      <c r="L1789" t="s">
        <v>64</v>
      </c>
      <c r="M1789">
        <f t="shared" si="54"/>
        <v>0</v>
      </c>
      <c r="N1789" s="23" t="s">
        <v>11608</v>
      </c>
      <c r="O1789" s="23" t="s">
        <v>10446</v>
      </c>
      <c r="P1789" s="23">
        <f t="shared" si="55"/>
        <v>5</v>
      </c>
    </row>
    <row r="1790" spans="1:16" x14ac:dyDescent="0.3">
      <c r="A1790">
        <v>1841</v>
      </c>
      <c r="B1790" t="s">
        <v>1656</v>
      </c>
      <c r="C1790" t="s">
        <v>2392</v>
      </c>
      <c r="D1790" t="s">
        <v>28</v>
      </c>
      <c r="E1790" t="s">
        <v>29</v>
      </c>
      <c r="F1790">
        <v>30</v>
      </c>
      <c r="G1790" t="s">
        <v>5244</v>
      </c>
      <c r="H1790" t="s">
        <v>4484</v>
      </c>
      <c r="I1790" t="s">
        <v>32</v>
      </c>
      <c r="J1790" s="6">
        <v>44745</v>
      </c>
      <c r="K1790">
        <v>17</v>
      </c>
      <c r="L1790" t="s">
        <v>80</v>
      </c>
      <c r="M1790">
        <f t="shared" si="54"/>
        <v>0</v>
      </c>
      <c r="N1790" s="23" t="s">
        <v>11609</v>
      </c>
      <c r="O1790" s="23" t="s">
        <v>10422</v>
      </c>
      <c r="P1790" s="23">
        <f t="shared" si="55"/>
        <v>4</v>
      </c>
    </row>
    <row r="1791" spans="1:16" x14ac:dyDescent="0.3">
      <c r="A1791">
        <v>1842</v>
      </c>
      <c r="B1791" t="s">
        <v>811</v>
      </c>
      <c r="C1791" t="s">
        <v>1230</v>
      </c>
      <c r="D1791" t="s">
        <v>28</v>
      </c>
      <c r="E1791" t="s">
        <v>29</v>
      </c>
      <c r="F1791">
        <v>90</v>
      </c>
      <c r="G1791" t="s">
        <v>5245</v>
      </c>
      <c r="H1791" t="s">
        <v>141</v>
      </c>
      <c r="I1791" t="s">
        <v>32</v>
      </c>
      <c r="J1791" s="6">
        <v>44083</v>
      </c>
      <c r="K1791">
        <v>85</v>
      </c>
      <c r="L1791" t="s">
        <v>159</v>
      </c>
      <c r="M1791">
        <f t="shared" si="54"/>
        <v>0</v>
      </c>
      <c r="N1791" s="23" t="s">
        <v>11610</v>
      </c>
      <c r="O1791" s="23" t="s">
        <v>10748</v>
      </c>
      <c r="P1791" s="23">
        <f t="shared" si="55"/>
        <v>3</v>
      </c>
    </row>
    <row r="1792" spans="1:16" x14ac:dyDescent="0.3">
      <c r="A1792">
        <v>1843</v>
      </c>
      <c r="B1792" t="s">
        <v>5246</v>
      </c>
      <c r="C1792" t="s">
        <v>4974</v>
      </c>
      <c r="D1792" t="s">
        <v>51</v>
      </c>
      <c r="E1792" t="s">
        <v>16</v>
      </c>
      <c r="F1792">
        <v>90</v>
      </c>
      <c r="G1792" t="s">
        <v>5247</v>
      </c>
      <c r="H1792" t="s">
        <v>5248</v>
      </c>
      <c r="I1792" t="s">
        <v>32</v>
      </c>
      <c r="J1792" s="6">
        <v>44806</v>
      </c>
      <c r="K1792">
        <v>4</v>
      </c>
      <c r="L1792" t="s">
        <v>80</v>
      </c>
      <c r="M1792">
        <f t="shared" si="54"/>
        <v>0</v>
      </c>
      <c r="N1792" s="23" t="s">
        <v>11611</v>
      </c>
      <c r="O1792" s="23" t="s">
        <v>3089</v>
      </c>
      <c r="P1792" s="23">
        <f t="shared" si="55"/>
        <v>4</v>
      </c>
    </row>
    <row r="1793" spans="1:16" x14ac:dyDescent="0.3">
      <c r="A1793">
        <v>1844</v>
      </c>
      <c r="B1793" t="s">
        <v>5249</v>
      </c>
      <c r="C1793" t="s">
        <v>5250</v>
      </c>
      <c r="D1793" t="s">
        <v>92</v>
      </c>
      <c r="E1793" t="s">
        <v>16</v>
      </c>
      <c r="F1793">
        <v>60</v>
      </c>
      <c r="G1793" t="s">
        <v>14867</v>
      </c>
      <c r="H1793" t="s">
        <v>2866</v>
      </c>
      <c r="I1793" t="s">
        <v>32</v>
      </c>
      <c r="J1793" s="6">
        <v>43871</v>
      </c>
      <c r="K1793">
        <v>53</v>
      </c>
      <c r="L1793" t="s">
        <v>70</v>
      </c>
      <c r="M1793">
        <f t="shared" si="54"/>
        <v>0</v>
      </c>
      <c r="N1793" s="23" t="s">
        <v>11612</v>
      </c>
      <c r="O1793" s="23" t="s">
        <v>384</v>
      </c>
      <c r="P1793" s="23">
        <f t="shared" si="55"/>
        <v>5</v>
      </c>
    </row>
    <row r="1794" spans="1:16" x14ac:dyDescent="0.3">
      <c r="A1794">
        <v>1845</v>
      </c>
      <c r="B1794" t="s">
        <v>4705</v>
      </c>
      <c r="C1794" t="s">
        <v>1861</v>
      </c>
      <c r="D1794" t="s">
        <v>41</v>
      </c>
      <c r="E1794" t="s">
        <v>16</v>
      </c>
      <c r="F1794">
        <v>60</v>
      </c>
      <c r="G1794" t="s">
        <v>5252</v>
      </c>
      <c r="H1794" t="s">
        <v>974</v>
      </c>
      <c r="I1794" t="s">
        <v>32</v>
      </c>
      <c r="J1794" s="6">
        <v>44774</v>
      </c>
      <c r="K1794">
        <v>63</v>
      </c>
      <c r="L1794" t="s">
        <v>80</v>
      </c>
      <c r="M1794">
        <f t="shared" ref="M1794:M1857" si="56">COUNTBLANK(A1794:L1794)</f>
        <v>0</v>
      </c>
      <c r="N1794" s="23" t="s">
        <v>11613</v>
      </c>
      <c r="O1794" s="23" t="s">
        <v>10899</v>
      </c>
      <c r="P1794" s="23">
        <f t="shared" ref="P1794:P1857" si="57">LEN(O1794)</f>
        <v>4</v>
      </c>
    </row>
    <row r="1795" spans="1:16" x14ac:dyDescent="0.3">
      <c r="A1795">
        <v>1846</v>
      </c>
      <c r="B1795" t="s">
        <v>5253</v>
      </c>
      <c r="C1795" t="s">
        <v>5254</v>
      </c>
      <c r="D1795" t="s">
        <v>51</v>
      </c>
      <c r="E1795" t="s">
        <v>16</v>
      </c>
      <c r="F1795">
        <v>60</v>
      </c>
      <c r="G1795" t="s">
        <v>5255</v>
      </c>
      <c r="H1795" t="s">
        <v>1931</v>
      </c>
      <c r="I1795" t="s">
        <v>32</v>
      </c>
      <c r="J1795" s="6" t="s">
        <v>14151</v>
      </c>
      <c r="K1795">
        <v>38</v>
      </c>
      <c r="L1795" t="s">
        <v>45</v>
      </c>
      <c r="M1795">
        <f t="shared" si="56"/>
        <v>0</v>
      </c>
      <c r="N1795" s="23" t="s">
        <v>11614</v>
      </c>
      <c r="O1795" s="23" t="s">
        <v>10422</v>
      </c>
      <c r="P1795" s="23">
        <f t="shared" si="57"/>
        <v>4</v>
      </c>
    </row>
    <row r="1796" spans="1:16" x14ac:dyDescent="0.3">
      <c r="A1796">
        <v>1847</v>
      </c>
      <c r="B1796" t="s">
        <v>1371</v>
      </c>
      <c r="C1796" t="s">
        <v>585</v>
      </c>
      <c r="D1796" t="s">
        <v>28</v>
      </c>
      <c r="E1796" t="s">
        <v>29</v>
      </c>
      <c r="F1796">
        <v>60</v>
      </c>
      <c r="G1796" t="s">
        <v>5256</v>
      </c>
      <c r="H1796" t="s">
        <v>4911</v>
      </c>
      <c r="I1796" t="s">
        <v>95</v>
      </c>
      <c r="J1796" s="6" t="s">
        <v>14098</v>
      </c>
      <c r="K1796">
        <v>67</v>
      </c>
      <c r="L1796" t="s">
        <v>64</v>
      </c>
      <c r="M1796">
        <f t="shared" si="56"/>
        <v>0</v>
      </c>
      <c r="N1796" s="23" t="s">
        <v>11615</v>
      </c>
      <c r="O1796" s="23" t="s">
        <v>10422</v>
      </c>
      <c r="P1796" s="23">
        <f t="shared" si="57"/>
        <v>4</v>
      </c>
    </row>
    <row r="1797" spans="1:16" x14ac:dyDescent="0.3">
      <c r="A1797">
        <v>1848</v>
      </c>
      <c r="B1797" t="s">
        <v>5257</v>
      </c>
      <c r="C1797" t="s">
        <v>5258</v>
      </c>
      <c r="D1797" t="s">
        <v>51</v>
      </c>
      <c r="E1797" t="s">
        <v>16</v>
      </c>
      <c r="F1797">
        <v>90</v>
      </c>
      <c r="G1797" t="s">
        <v>5256</v>
      </c>
      <c r="H1797" t="s">
        <v>145</v>
      </c>
      <c r="I1797" t="s">
        <v>146</v>
      </c>
      <c r="J1797" s="6" t="s">
        <v>13680</v>
      </c>
      <c r="K1797">
        <v>102</v>
      </c>
      <c r="L1797" t="s">
        <v>64</v>
      </c>
      <c r="M1797">
        <f t="shared" si="56"/>
        <v>0</v>
      </c>
      <c r="N1797" s="23" t="s">
        <v>11615</v>
      </c>
      <c r="O1797" s="23" t="s">
        <v>10422</v>
      </c>
      <c r="P1797" s="23">
        <f t="shared" si="57"/>
        <v>4</v>
      </c>
    </row>
    <row r="1798" spans="1:16" x14ac:dyDescent="0.3">
      <c r="A1798">
        <v>1850</v>
      </c>
      <c r="B1798" t="s">
        <v>5259</v>
      </c>
      <c r="C1798" t="s">
        <v>5260</v>
      </c>
      <c r="D1798" t="s">
        <v>15</v>
      </c>
      <c r="E1798" t="s">
        <v>16</v>
      </c>
      <c r="F1798">
        <v>60</v>
      </c>
      <c r="G1798" t="s">
        <v>5261</v>
      </c>
      <c r="H1798" t="s">
        <v>2552</v>
      </c>
      <c r="I1798" t="s">
        <v>32</v>
      </c>
      <c r="J1798" s="6">
        <v>44081</v>
      </c>
      <c r="K1798">
        <v>49</v>
      </c>
      <c r="L1798" t="s">
        <v>70</v>
      </c>
      <c r="M1798">
        <f t="shared" si="56"/>
        <v>0</v>
      </c>
      <c r="N1798" s="23" t="s">
        <v>11616</v>
      </c>
      <c r="O1798" s="23" t="s">
        <v>10417</v>
      </c>
      <c r="P1798" s="23">
        <f t="shared" si="57"/>
        <v>5</v>
      </c>
    </row>
    <row r="1799" spans="1:16" x14ac:dyDescent="0.3">
      <c r="A1799">
        <v>1851</v>
      </c>
      <c r="B1799" t="s">
        <v>5262</v>
      </c>
      <c r="C1799" t="s">
        <v>597</v>
      </c>
      <c r="D1799" t="s">
        <v>28</v>
      </c>
      <c r="E1799" t="s">
        <v>29</v>
      </c>
      <c r="F1799">
        <v>30</v>
      </c>
      <c r="G1799" t="s">
        <v>5263</v>
      </c>
      <c r="H1799" t="s">
        <v>3179</v>
      </c>
      <c r="I1799" t="s">
        <v>187</v>
      </c>
      <c r="J1799" s="6" t="s">
        <v>14152</v>
      </c>
      <c r="K1799">
        <v>32</v>
      </c>
      <c r="L1799" t="s">
        <v>39</v>
      </c>
      <c r="M1799">
        <f t="shared" si="56"/>
        <v>0</v>
      </c>
      <c r="N1799" s="23" t="s">
        <v>4165</v>
      </c>
      <c r="O1799" s="23" t="s">
        <v>10422</v>
      </c>
      <c r="P1799" s="23">
        <f t="shared" si="57"/>
        <v>4</v>
      </c>
    </row>
    <row r="1800" spans="1:16" x14ac:dyDescent="0.3">
      <c r="A1800">
        <v>1852</v>
      </c>
      <c r="B1800" t="s">
        <v>1392</v>
      </c>
      <c r="C1800" t="s">
        <v>617</v>
      </c>
      <c r="D1800" t="s">
        <v>28</v>
      </c>
      <c r="E1800" t="s">
        <v>29</v>
      </c>
      <c r="F1800">
        <v>90</v>
      </c>
      <c r="G1800" t="s">
        <v>5264</v>
      </c>
      <c r="H1800" t="s">
        <v>1594</v>
      </c>
      <c r="I1800" t="s">
        <v>178</v>
      </c>
      <c r="J1800" s="6" t="s">
        <v>13880</v>
      </c>
      <c r="K1800">
        <v>44</v>
      </c>
      <c r="L1800" t="s">
        <v>33</v>
      </c>
      <c r="M1800">
        <f t="shared" si="56"/>
        <v>0</v>
      </c>
      <c r="N1800" s="23" t="s">
        <v>4123</v>
      </c>
      <c r="O1800" s="23" t="s">
        <v>1021</v>
      </c>
      <c r="P1800" s="23">
        <f t="shared" si="57"/>
        <v>6</v>
      </c>
    </row>
    <row r="1801" spans="1:16" x14ac:dyDescent="0.3">
      <c r="A1801">
        <v>1853</v>
      </c>
      <c r="B1801" t="s">
        <v>665</v>
      </c>
      <c r="C1801" t="s">
        <v>1857</v>
      </c>
      <c r="D1801" t="s">
        <v>28</v>
      </c>
      <c r="E1801" t="s">
        <v>29</v>
      </c>
      <c r="F1801">
        <v>90</v>
      </c>
      <c r="G1801" t="s">
        <v>14532</v>
      </c>
      <c r="H1801" t="s">
        <v>2616</v>
      </c>
      <c r="I1801" t="s">
        <v>886</v>
      </c>
      <c r="J1801" s="6" t="s">
        <v>13939</v>
      </c>
      <c r="K1801">
        <v>19</v>
      </c>
      <c r="L1801" t="s">
        <v>33</v>
      </c>
      <c r="M1801">
        <f t="shared" si="56"/>
        <v>0</v>
      </c>
      <c r="N1801" s="23" t="s">
        <v>4123</v>
      </c>
      <c r="O1801" s="23" t="s">
        <v>10449</v>
      </c>
      <c r="P1801" s="23">
        <f t="shared" si="57"/>
        <v>7</v>
      </c>
    </row>
    <row r="1802" spans="1:16" x14ac:dyDescent="0.3">
      <c r="A1802">
        <v>1854</v>
      </c>
      <c r="B1802" t="s">
        <v>5266</v>
      </c>
      <c r="C1802" t="s">
        <v>5267</v>
      </c>
      <c r="D1802" t="s">
        <v>51</v>
      </c>
      <c r="E1802" t="s">
        <v>16</v>
      </c>
      <c r="F1802">
        <v>60</v>
      </c>
      <c r="G1802" t="s">
        <v>5268</v>
      </c>
      <c r="H1802" t="s">
        <v>607</v>
      </c>
      <c r="I1802" t="s">
        <v>32</v>
      </c>
      <c r="J1802" s="6">
        <v>44906</v>
      </c>
      <c r="K1802">
        <v>80</v>
      </c>
      <c r="L1802" t="s">
        <v>54</v>
      </c>
      <c r="M1802">
        <f t="shared" si="56"/>
        <v>0</v>
      </c>
      <c r="N1802" s="23" t="s">
        <v>11617</v>
      </c>
      <c r="O1802" s="23" t="s">
        <v>10417</v>
      </c>
      <c r="P1802" s="23">
        <f t="shared" si="57"/>
        <v>5</v>
      </c>
    </row>
    <row r="1803" spans="1:16" x14ac:dyDescent="0.3">
      <c r="A1803">
        <v>1855</v>
      </c>
      <c r="B1803" t="s">
        <v>5269</v>
      </c>
      <c r="C1803" t="s">
        <v>3167</v>
      </c>
      <c r="D1803" t="s">
        <v>51</v>
      </c>
      <c r="E1803" t="s">
        <v>16</v>
      </c>
      <c r="F1803">
        <v>60</v>
      </c>
      <c r="G1803" t="s">
        <v>5270</v>
      </c>
      <c r="H1803" t="s">
        <v>5271</v>
      </c>
      <c r="I1803" t="s">
        <v>187</v>
      </c>
      <c r="J1803" s="6">
        <v>44143</v>
      </c>
      <c r="K1803">
        <v>3</v>
      </c>
      <c r="L1803" t="s">
        <v>80</v>
      </c>
      <c r="M1803">
        <f t="shared" si="56"/>
        <v>0</v>
      </c>
      <c r="N1803" s="23" t="s">
        <v>11618</v>
      </c>
      <c r="O1803" s="23" t="s">
        <v>10422</v>
      </c>
      <c r="P1803" s="23">
        <f t="shared" si="57"/>
        <v>4</v>
      </c>
    </row>
    <row r="1804" spans="1:16" x14ac:dyDescent="0.3">
      <c r="A1804">
        <v>1856</v>
      </c>
      <c r="B1804" t="s">
        <v>5272</v>
      </c>
      <c r="C1804" t="s">
        <v>5273</v>
      </c>
      <c r="D1804" t="s">
        <v>28</v>
      </c>
      <c r="E1804" t="s">
        <v>29</v>
      </c>
      <c r="F1804">
        <v>60</v>
      </c>
      <c r="G1804" t="s">
        <v>5274</v>
      </c>
      <c r="H1804" t="s">
        <v>1008</v>
      </c>
      <c r="I1804" t="s">
        <v>32</v>
      </c>
      <c r="J1804" s="6">
        <v>44475</v>
      </c>
      <c r="K1804">
        <v>40</v>
      </c>
      <c r="L1804" t="s">
        <v>101</v>
      </c>
      <c r="M1804">
        <f t="shared" si="56"/>
        <v>0</v>
      </c>
      <c r="N1804" s="23" t="s">
        <v>11619</v>
      </c>
      <c r="O1804" s="23" t="s">
        <v>6</v>
      </c>
      <c r="P1804" s="23">
        <f t="shared" si="57"/>
        <v>6</v>
      </c>
    </row>
    <row r="1805" spans="1:16" x14ac:dyDescent="0.3">
      <c r="A1805">
        <v>1857</v>
      </c>
      <c r="B1805" t="s">
        <v>5275</v>
      </c>
      <c r="C1805" t="s">
        <v>434</v>
      </c>
      <c r="D1805" t="s">
        <v>51</v>
      </c>
      <c r="E1805" t="s">
        <v>16</v>
      </c>
      <c r="F1805">
        <v>90</v>
      </c>
      <c r="G1805" t="s">
        <v>14533</v>
      </c>
      <c r="H1805" t="s">
        <v>5277</v>
      </c>
      <c r="I1805" t="s">
        <v>32</v>
      </c>
      <c r="J1805" s="6" t="s">
        <v>14066</v>
      </c>
      <c r="K1805">
        <v>16</v>
      </c>
      <c r="L1805" t="s">
        <v>70</v>
      </c>
      <c r="M1805">
        <f t="shared" si="56"/>
        <v>0</v>
      </c>
      <c r="N1805" s="23" t="s">
        <v>11620</v>
      </c>
      <c r="O1805" s="23" t="s">
        <v>3780</v>
      </c>
      <c r="P1805" s="23">
        <f t="shared" si="57"/>
        <v>5</v>
      </c>
    </row>
    <row r="1806" spans="1:16" x14ac:dyDescent="0.3">
      <c r="A1806">
        <v>1858</v>
      </c>
      <c r="B1806" t="s">
        <v>5278</v>
      </c>
      <c r="C1806" t="s">
        <v>5279</v>
      </c>
      <c r="D1806" t="s">
        <v>51</v>
      </c>
      <c r="E1806" t="s">
        <v>16</v>
      </c>
      <c r="F1806">
        <v>60</v>
      </c>
      <c r="G1806" t="s">
        <v>14534</v>
      </c>
      <c r="H1806" t="s">
        <v>1708</v>
      </c>
      <c r="I1806" t="s">
        <v>124</v>
      </c>
      <c r="J1806" s="6" t="s">
        <v>14153</v>
      </c>
      <c r="K1806">
        <v>13</v>
      </c>
      <c r="L1806" t="s">
        <v>70</v>
      </c>
      <c r="M1806">
        <f t="shared" si="56"/>
        <v>0</v>
      </c>
      <c r="N1806" s="23" t="s">
        <v>11620</v>
      </c>
      <c r="O1806" s="23" t="s">
        <v>10490</v>
      </c>
      <c r="P1806" s="23">
        <f t="shared" si="57"/>
        <v>4</v>
      </c>
    </row>
    <row r="1807" spans="1:16" x14ac:dyDescent="0.3">
      <c r="A1807">
        <v>1859</v>
      </c>
      <c r="B1807" t="s">
        <v>5281</v>
      </c>
      <c r="C1807" t="s">
        <v>4165</v>
      </c>
      <c r="D1807" t="s">
        <v>15</v>
      </c>
      <c r="E1807" t="s">
        <v>16</v>
      </c>
      <c r="F1807">
        <v>30</v>
      </c>
      <c r="G1807" t="s">
        <v>14535</v>
      </c>
      <c r="H1807" t="s">
        <v>5283</v>
      </c>
      <c r="I1807" t="s">
        <v>32</v>
      </c>
      <c r="J1807" s="6" t="s">
        <v>13757</v>
      </c>
      <c r="K1807">
        <v>50</v>
      </c>
      <c r="L1807" t="s">
        <v>39</v>
      </c>
      <c r="M1807">
        <f t="shared" si="56"/>
        <v>0</v>
      </c>
      <c r="N1807" s="23" t="s">
        <v>11621</v>
      </c>
      <c r="O1807" s="23" t="s">
        <v>10454</v>
      </c>
      <c r="P1807" s="23">
        <f t="shared" si="57"/>
        <v>4</v>
      </c>
    </row>
    <row r="1808" spans="1:16" x14ac:dyDescent="0.3">
      <c r="A1808">
        <v>1860</v>
      </c>
      <c r="B1808" t="s">
        <v>604</v>
      </c>
      <c r="C1808" t="s">
        <v>1244</v>
      </c>
      <c r="D1808" t="s">
        <v>41</v>
      </c>
      <c r="E1808" t="s">
        <v>16</v>
      </c>
      <c r="F1808">
        <v>60</v>
      </c>
      <c r="G1808" t="s">
        <v>14536</v>
      </c>
      <c r="H1808" t="s">
        <v>3373</v>
      </c>
      <c r="I1808" t="s">
        <v>32</v>
      </c>
      <c r="J1808" s="6" t="s">
        <v>14066</v>
      </c>
      <c r="K1808">
        <v>22</v>
      </c>
      <c r="L1808" t="s">
        <v>80</v>
      </c>
      <c r="M1808">
        <f t="shared" si="56"/>
        <v>0</v>
      </c>
      <c r="N1808" s="23" t="s">
        <v>2637</v>
      </c>
      <c r="O1808" s="23" t="s">
        <v>10417</v>
      </c>
      <c r="P1808" s="23">
        <f t="shared" si="57"/>
        <v>5</v>
      </c>
    </row>
    <row r="1809" spans="1:16" x14ac:dyDescent="0.3">
      <c r="A1809">
        <v>1861</v>
      </c>
      <c r="B1809" t="s">
        <v>5285</v>
      </c>
      <c r="C1809" t="s">
        <v>2449</v>
      </c>
      <c r="D1809" t="s">
        <v>28</v>
      </c>
      <c r="E1809" t="s">
        <v>29</v>
      </c>
      <c r="F1809">
        <v>30</v>
      </c>
      <c r="G1809" t="s">
        <v>14537</v>
      </c>
      <c r="H1809" t="s">
        <v>393</v>
      </c>
      <c r="I1809" t="s">
        <v>32</v>
      </c>
      <c r="J1809" s="6" t="s">
        <v>13746</v>
      </c>
      <c r="K1809">
        <v>38</v>
      </c>
      <c r="L1809" t="s">
        <v>70</v>
      </c>
      <c r="M1809">
        <f t="shared" si="56"/>
        <v>0</v>
      </c>
      <c r="N1809" s="23" t="s">
        <v>11622</v>
      </c>
      <c r="O1809" s="23" t="s">
        <v>3089</v>
      </c>
      <c r="P1809" s="23">
        <f t="shared" si="57"/>
        <v>4</v>
      </c>
    </row>
    <row r="1810" spans="1:16" x14ac:dyDescent="0.3">
      <c r="A1810">
        <v>1862</v>
      </c>
      <c r="B1810" t="s">
        <v>5287</v>
      </c>
      <c r="C1810" t="s">
        <v>1935</v>
      </c>
      <c r="D1810" t="s">
        <v>51</v>
      </c>
      <c r="E1810" t="s">
        <v>16</v>
      </c>
      <c r="F1810">
        <v>90</v>
      </c>
      <c r="G1810" t="s">
        <v>14376</v>
      </c>
      <c r="H1810" t="s">
        <v>244</v>
      </c>
      <c r="I1810" t="s">
        <v>240</v>
      </c>
      <c r="J1810" s="6" t="s">
        <v>13833</v>
      </c>
      <c r="K1810">
        <v>14</v>
      </c>
      <c r="L1810" t="s">
        <v>80</v>
      </c>
      <c r="M1810">
        <f t="shared" si="56"/>
        <v>0</v>
      </c>
      <c r="N1810" s="23" t="s">
        <v>5497</v>
      </c>
      <c r="O1810" s="23" t="s">
        <v>11623</v>
      </c>
      <c r="P1810" s="23">
        <f t="shared" si="57"/>
        <v>2</v>
      </c>
    </row>
    <row r="1811" spans="1:16" x14ac:dyDescent="0.3">
      <c r="A1811">
        <v>1863</v>
      </c>
      <c r="B1811" t="s">
        <v>5289</v>
      </c>
      <c r="C1811" t="s">
        <v>5290</v>
      </c>
      <c r="D1811" t="s">
        <v>51</v>
      </c>
      <c r="E1811" t="s">
        <v>16</v>
      </c>
      <c r="F1811">
        <v>60</v>
      </c>
      <c r="G1811" t="s">
        <v>5291</v>
      </c>
      <c r="H1811" t="s">
        <v>4066</v>
      </c>
      <c r="I1811" t="s">
        <v>4067</v>
      </c>
      <c r="J1811" s="6">
        <v>44722</v>
      </c>
      <c r="K1811">
        <v>6</v>
      </c>
      <c r="L1811" t="s">
        <v>45</v>
      </c>
      <c r="M1811">
        <f t="shared" si="56"/>
        <v>0</v>
      </c>
      <c r="N1811" s="23" t="s">
        <v>11624</v>
      </c>
      <c r="O1811" s="23" t="s">
        <v>10422</v>
      </c>
      <c r="P1811" s="23">
        <f t="shared" si="57"/>
        <v>4</v>
      </c>
    </row>
    <row r="1812" spans="1:16" x14ac:dyDescent="0.3">
      <c r="A1812">
        <v>1864</v>
      </c>
      <c r="B1812" t="s">
        <v>5292</v>
      </c>
      <c r="C1812" t="s">
        <v>3341</v>
      </c>
      <c r="D1812" t="s">
        <v>28</v>
      </c>
      <c r="E1812" t="s">
        <v>29</v>
      </c>
      <c r="F1812">
        <v>60</v>
      </c>
      <c r="G1812" t="s">
        <v>5293</v>
      </c>
      <c r="H1812" t="s">
        <v>4889</v>
      </c>
      <c r="I1812" t="s">
        <v>110</v>
      </c>
      <c r="J1812" s="6" t="s">
        <v>14006</v>
      </c>
      <c r="K1812">
        <v>30</v>
      </c>
      <c r="L1812" t="s">
        <v>39</v>
      </c>
      <c r="M1812">
        <f t="shared" si="56"/>
        <v>0</v>
      </c>
      <c r="N1812" s="23" t="s">
        <v>11625</v>
      </c>
      <c r="O1812" s="23" t="s">
        <v>6</v>
      </c>
      <c r="P1812" s="23">
        <f t="shared" si="57"/>
        <v>6</v>
      </c>
    </row>
    <row r="1813" spans="1:16" x14ac:dyDescent="0.3">
      <c r="A1813">
        <v>1865</v>
      </c>
      <c r="B1813" t="s">
        <v>5294</v>
      </c>
      <c r="C1813" t="s">
        <v>5295</v>
      </c>
      <c r="D1813" t="s">
        <v>15</v>
      </c>
      <c r="E1813" t="s">
        <v>16</v>
      </c>
      <c r="F1813">
        <v>90</v>
      </c>
      <c r="G1813" t="s">
        <v>5296</v>
      </c>
      <c r="H1813" t="s">
        <v>5297</v>
      </c>
      <c r="I1813" t="s">
        <v>32</v>
      </c>
      <c r="J1813" s="6" t="s">
        <v>14121</v>
      </c>
      <c r="K1813">
        <v>73</v>
      </c>
      <c r="L1813" t="s">
        <v>54</v>
      </c>
      <c r="M1813">
        <f t="shared" si="56"/>
        <v>0</v>
      </c>
      <c r="N1813" s="23" t="s">
        <v>11626</v>
      </c>
      <c r="O1813" s="23" t="s">
        <v>10417</v>
      </c>
      <c r="P1813" s="23">
        <f t="shared" si="57"/>
        <v>5</v>
      </c>
    </row>
    <row r="1814" spans="1:16" x14ac:dyDescent="0.3">
      <c r="A1814">
        <v>1866</v>
      </c>
      <c r="B1814" t="s">
        <v>371</v>
      </c>
      <c r="C1814" t="s">
        <v>4792</v>
      </c>
      <c r="D1814" t="s">
        <v>28</v>
      </c>
      <c r="E1814" t="s">
        <v>29</v>
      </c>
      <c r="F1814">
        <v>90</v>
      </c>
      <c r="G1814" t="s">
        <v>5298</v>
      </c>
      <c r="H1814" t="s">
        <v>1206</v>
      </c>
      <c r="I1814" t="s">
        <v>294</v>
      </c>
      <c r="J1814" s="6" t="s">
        <v>13782</v>
      </c>
      <c r="K1814">
        <v>32</v>
      </c>
      <c r="L1814" t="s">
        <v>20</v>
      </c>
      <c r="M1814">
        <f t="shared" si="56"/>
        <v>0</v>
      </c>
      <c r="N1814" s="23" t="s">
        <v>11627</v>
      </c>
      <c r="O1814" s="23" t="s">
        <v>10425</v>
      </c>
      <c r="P1814" s="23">
        <f t="shared" si="57"/>
        <v>3</v>
      </c>
    </row>
    <row r="1815" spans="1:16" x14ac:dyDescent="0.3">
      <c r="A1815">
        <v>1867</v>
      </c>
      <c r="B1815" t="s">
        <v>4233</v>
      </c>
      <c r="C1815" t="s">
        <v>5299</v>
      </c>
      <c r="D1815" t="s">
        <v>28</v>
      </c>
      <c r="E1815" t="s">
        <v>29</v>
      </c>
      <c r="F1815">
        <v>90</v>
      </c>
      <c r="G1815" t="s">
        <v>5300</v>
      </c>
      <c r="H1815" t="s">
        <v>5301</v>
      </c>
      <c r="I1815" t="s">
        <v>173</v>
      </c>
      <c r="J1815" s="6" t="s">
        <v>13736</v>
      </c>
      <c r="K1815">
        <v>10</v>
      </c>
      <c r="L1815" t="s">
        <v>45</v>
      </c>
      <c r="M1815">
        <f t="shared" si="56"/>
        <v>0</v>
      </c>
      <c r="N1815" s="23" t="s">
        <v>11628</v>
      </c>
      <c r="O1815" s="23" t="s">
        <v>10425</v>
      </c>
      <c r="P1815" s="23">
        <f t="shared" si="57"/>
        <v>3</v>
      </c>
    </row>
    <row r="1816" spans="1:16" x14ac:dyDescent="0.3">
      <c r="A1816">
        <v>1868</v>
      </c>
      <c r="B1816" t="s">
        <v>4642</v>
      </c>
      <c r="C1816" t="s">
        <v>5214</v>
      </c>
      <c r="D1816" t="s">
        <v>51</v>
      </c>
      <c r="E1816" t="s">
        <v>16</v>
      </c>
      <c r="F1816">
        <v>90</v>
      </c>
      <c r="G1816" t="s">
        <v>5302</v>
      </c>
      <c r="H1816" t="s">
        <v>2671</v>
      </c>
      <c r="I1816" t="s">
        <v>1157</v>
      </c>
      <c r="J1816" s="6" t="s">
        <v>14017</v>
      </c>
      <c r="K1816">
        <v>73</v>
      </c>
      <c r="L1816" t="s">
        <v>39</v>
      </c>
      <c r="M1816">
        <f t="shared" si="56"/>
        <v>0</v>
      </c>
      <c r="N1816" s="23" t="s">
        <v>5421</v>
      </c>
      <c r="O1816" s="23" t="s">
        <v>10422</v>
      </c>
      <c r="P1816" s="23">
        <f t="shared" si="57"/>
        <v>4</v>
      </c>
    </row>
    <row r="1817" spans="1:16" x14ac:dyDescent="0.3">
      <c r="A1817">
        <v>1869</v>
      </c>
      <c r="B1817" t="s">
        <v>5303</v>
      </c>
      <c r="C1817" t="s">
        <v>3140</v>
      </c>
      <c r="D1817" t="s">
        <v>15</v>
      </c>
      <c r="E1817" t="s">
        <v>16</v>
      </c>
      <c r="F1817">
        <v>30</v>
      </c>
      <c r="G1817" t="s">
        <v>5304</v>
      </c>
      <c r="H1817" t="s">
        <v>898</v>
      </c>
      <c r="I1817" t="s">
        <v>32</v>
      </c>
      <c r="J1817" s="6">
        <v>44535</v>
      </c>
      <c r="K1817">
        <v>10</v>
      </c>
      <c r="L1817" t="s">
        <v>159</v>
      </c>
      <c r="M1817">
        <f t="shared" si="56"/>
        <v>0</v>
      </c>
      <c r="N1817" s="23" t="s">
        <v>11629</v>
      </c>
      <c r="O1817" s="23" t="s">
        <v>11630</v>
      </c>
      <c r="P1817" s="23">
        <f t="shared" si="57"/>
        <v>5</v>
      </c>
    </row>
    <row r="1818" spans="1:16" x14ac:dyDescent="0.3">
      <c r="A1818">
        <v>1870</v>
      </c>
      <c r="B1818" t="s">
        <v>5305</v>
      </c>
      <c r="C1818" t="s">
        <v>5306</v>
      </c>
      <c r="D1818" t="s">
        <v>28</v>
      </c>
      <c r="E1818" t="s">
        <v>29</v>
      </c>
      <c r="F1818">
        <v>60</v>
      </c>
      <c r="G1818" t="s">
        <v>5307</v>
      </c>
      <c r="H1818" t="s">
        <v>3932</v>
      </c>
      <c r="I1818" t="s">
        <v>32</v>
      </c>
      <c r="J1818" s="6">
        <v>44076</v>
      </c>
      <c r="K1818">
        <v>20</v>
      </c>
      <c r="L1818" t="s">
        <v>54</v>
      </c>
      <c r="M1818">
        <f t="shared" si="56"/>
        <v>0</v>
      </c>
      <c r="N1818" s="23" t="s">
        <v>11631</v>
      </c>
      <c r="O1818" s="23" t="s">
        <v>10417</v>
      </c>
      <c r="P1818" s="23">
        <f t="shared" si="57"/>
        <v>5</v>
      </c>
    </row>
    <row r="1819" spans="1:16" x14ac:dyDescent="0.3">
      <c r="A1819">
        <v>1871</v>
      </c>
      <c r="B1819" t="s">
        <v>5048</v>
      </c>
      <c r="C1819" t="s">
        <v>1528</v>
      </c>
      <c r="D1819" t="s">
        <v>51</v>
      </c>
      <c r="E1819" t="s">
        <v>16</v>
      </c>
      <c r="F1819">
        <v>30</v>
      </c>
      <c r="G1819" t="s">
        <v>5308</v>
      </c>
      <c r="H1819" t="s">
        <v>3238</v>
      </c>
      <c r="I1819" t="s">
        <v>173</v>
      </c>
      <c r="J1819" s="6">
        <v>44234</v>
      </c>
      <c r="K1819">
        <v>15</v>
      </c>
      <c r="L1819" t="s">
        <v>70</v>
      </c>
      <c r="M1819">
        <f t="shared" si="56"/>
        <v>0</v>
      </c>
      <c r="N1819" s="23" t="s">
        <v>11632</v>
      </c>
      <c r="O1819" s="23" t="s">
        <v>10422</v>
      </c>
      <c r="P1819" s="23">
        <f t="shared" si="57"/>
        <v>4</v>
      </c>
    </row>
    <row r="1820" spans="1:16" x14ac:dyDescent="0.3">
      <c r="A1820">
        <v>1872</v>
      </c>
      <c r="B1820" t="s">
        <v>5309</v>
      </c>
      <c r="C1820" t="s">
        <v>5310</v>
      </c>
      <c r="D1820" t="s">
        <v>15</v>
      </c>
      <c r="E1820" t="s">
        <v>16</v>
      </c>
      <c r="F1820">
        <v>90</v>
      </c>
      <c r="G1820" t="s">
        <v>5311</v>
      </c>
      <c r="H1820" t="s">
        <v>195</v>
      </c>
      <c r="I1820" t="s">
        <v>187</v>
      </c>
      <c r="J1820" s="6" t="s">
        <v>13681</v>
      </c>
      <c r="K1820">
        <v>36</v>
      </c>
      <c r="L1820" t="s">
        <v>20</v>
      </c>
      <c r="M1820">
        <f t="shared" si="56"/>
        <v>0</v>
      </c>
      <c r="N1820" s="23" t="s">
        <v>11633</v>
      </c>
      <c r="O1820" s="23" t="s">
        <v>9969</v>
      </c>
      <c r="P1820" s="23">
        <f t="shared" si="57"/>
        <v>6</v>
      </c>
    </row>
    <row r="1821" spans="1:16" x14ac:dyDescent="0.3">
      <c r="A1821">
        <v>1873</v>
      </c>
      <c r="B1821" t="s">
        <v>5312</v>
      </c>
      <c r="C1821" t="s">
        <v>358</v>
      </c>
      <c r="D1821" t="s">
        <v>51</v>
      </c>
      <c r="E1821" t="s">
        <v>16</v>
      </c>
      <c r="F1821">
        <v>30</v>
      </c>
      <c r="G1821" t="s">
        <v>5313</v>
      </c>
      <c r="H1821" t="s">
        <v>2749</v>
      </c>
      <c r="I1821" t="s">
        <v>187</v>
      </c>
      <c r="J1821" s="6" t="s">
        <v>14082</v>
      </c>
      <c r="K1821">
        <v>38</v>
      </c>
      <c r="L1821" t="s">
        <v>101</v>
      </c>
      <c r="M1821">
        <f t="shared" si="56"/>
        <v>0</v>
      </c>
      <c r="N1821" s="23" t="s">
        <v>11634</v>
      </c>
      <c r="O1821" s="23" t="s">
        <v>10416</v>
      </c>
      <c r="P1821" s="23">
        <f t="shared" si="57"/>
        <v>4</v>
      </c>
    </row>
    <row r="1822" spans="1:16" x14ac:dyDescent="0.3">
      <c r="A1822">
        <v>1874</v>
      </c>
      <c r="B1822" t="s">
        <v>5314</v>
      </c>
      <c r="C1822" t="s">
        <v>5315</v>
      </c>
      <c r="D1822" t="s">
        <v>28</v>
      </c>
      <c r="E1822" t="s">
        <v>29</v>
      </c>
      <c r="F1822">
        <v>60</v>
      </c>
      <c r="G1822" t="s">
        <v>5313</v>
      </c>
      <c r="H1822" t="s">
        <v>5316</v>
      </c>
      <c r="I1822" t="s">
        <v>25</v>
      </c>
      <c r="J1822" s="6" t="s">
        <v>13629</v>
      </c>
      <c r="K1822">
        <v>71</v>
      </c>
      <c r="L1822" t="s">
        <v>101</v>
      </c>
      <c r="M1822">
        <f t="shared" si="56"/>
        <v>0</v>
      </c>
      <c r="N1822" s="23" t="s">
        <v>11634</v>
      </c>
      <c r="O1822" s="23" t="s">
        <v>10416</v>
      </c>
      <c r="P1822" s="23">
        <f t="shared" si="57"/>
        <v>4</v>
      </c>
    </row>
    <row r="1823" spans="1:16" x14ac:dyDescent="0.3">
      <c r="A1823">
        <v>1875</v>
      </c>
      <c r="B1823" t="s">
        <v>5317</v>
      </c>
      <c r="C1823" t="s">
        <v>5318</v>
      </c>
      <c r="D1823" t="s">
        <v>15</v>
      </c>
      <c r="E1823" t="s">
        <v>16</v>
      </c>
      <c r="F1823">
        <v>30</v>
      </c>
      <c r="G1823" t="s">
        <v>5319</v>
      </c>
      <c r="H1823" t="s">
        <v>963</v>
      </c>
      <c r="I1823" t="s">
        <v>25</v>
      </c>
      <c r="J1823" s="6" t="s">
        <v>13908</v>
      </c>
      <c r="K1823">
        <v>80</v>
      </c>
      <c r="L1823" t="s">
        <v>39</v>
      </c>
      <c r="M1823">
        <f t="shared" si="56"/>
        <v>0</v>
      </c>
      <c r="N1823" s="23" t="s">
        <v>11635</v>
      </c>
      <c r="O1823" s="23" t="s">
        <v>10422</v>
      </c>
      <c r="P1823" s="23">
        <f t="shared" si="57"/>
        <v>4</v>
      </c>
    </row>
    <row r="1824" spans="1:16" x14ac:dyDescent="0.3">
      <c r="A1824">
        <v>1876</v>
      </c>
      <c r="B1824" t="s">
        <v>5320</v>
      </c>
      <c r="C1824" t="s">
        <v>5321</v>
      </c>
      <c r="D1824" t="s">
        <v>51</v>
      </c>
      <c r="E1824" t="s">
        <v>16</v>
      </c>
      <c r="F1824">
        <v>90</v>
      </c>
      <c r="G1824" t="s">
        <v>14868</v>
      </c>
      <c r="H1824" t="s">
        <v>2401</v>
      </c>
      <c r="I1824" t="s">
        <v>178</v>
      </c>
      <c r="J1824" s="6">
        <v>44110</v>
      </c>
      <c r="K1824">
        <v>31</v>
      </c>
      <c r="L1824" t="s">
        <v>80</v>
      </c>
      <c r="M1824">
        <f t="shared" si="56"/>
        <v>0</v>
      </c>
      <c r="N1824" s="23" t="s">
        <v>11636</v>
      </c>
      <c r="O1824" s="23" t="s">
        <v>384</v>
      </c>
      <c r="P1824" s="23">
        <f t="shared" si="57"/>
        <v>5</v>
      </c>
    </row>
    <row r="1825" spans="1:16" x14ac:dyDescent="0.3">
      <c r="A1825">
        <v>1877</v>
      </c>
      <c r="B1825" t="s">
        <v>1758</v>
      </c>
      <c r="C1825" t="s">
        <v>5323</v>
      </c>
      <c r="D1825" t="s">
        <v>28</v>
      </c>
      <c r="E1825" t="s">
        <v>29</v>
      </c>
      <c r="F1825">
        <v>30</v>
      </c>
      <c r="G1825" t="s">
        <v>5324</v>
      </c>
      <c r="H1825" t="s">
        <v>5025</v>
      </c>
      <c r="I1825" t="s">
        <v>32</v>
      </c>
      <c r="J1825" s="6" t="s">
        <v>13821</v>
      </c>
      <c r="K1825">
        <v>67</v>
      </c>
      <c r="L1825" t="s">
        <v>101</v>
      </c>
      <c r="M1825">
        <f t="shared" si="56"/>
        <v>0</v>
      </c>
      <c r="N1825" s="23" t="s">
        <v>11637</v>
      </c>
      <c r="O1825" s="23" t="s">
        <v>10422</v>
      </c>
      <c r="P1825" s="23">
        <f t="shared" si="57"/>
        <v>4</v>
      </c>
    </row>
    <row r="1826" spans="1:16" x14ac:dyDescent="0.3">
      <c r="A1826">
        <v>1878</v>
      </c>
      <c r="B1826" t="s">
        <v>1991</v>
      </c>
      <c r="C1826" t="s">
        <v>4528</v>
      </c>
      <c r="D1826" t="s">
        <v>41</v>
      </c>
      <c r="E1826" t="s">
        <v>16</v>
      </c>
      <c r="F1826">
        <v>30</v>
      </c>
      <c r="G1826" t="s">
        <v>5324</v>
      </c>
      <c r="H1826" t="s">
        <v>382</v>
      </c>
      <c r="I1826" t="s">
        <v>32</v>
      </c>
      <c r="J1826" s="6">
        <v>43865</v>
      </c>
      <c r="K1826">
        <v>84</v>
      </c>
      <c r="L1826" t="s">
        <v>80</v>
      </c>
      <c r="M1826">
        <f t="shared" si="56"/>
        <v>0</v>
      </c>
      <c r="N1826" s="23" t="s">
        <v>11637</v>
      </c>
      <c r="O1826" s="23" t="s">
        <v>10422</v>
      </c>
      <c r="P1826" s="23">
        <f t="shared" si="57"/>
        <v>4</v>
      </c>
    </row>
    <row r="1827" spans="1:16" x14ac:dyDescent="0.3">
      <c r="A1827">
        <v>1879</v>
      </c>
      <c r="B1827" t="s">
        <v>4550</v>
      </c>
      <c r="C1827" t="s">
        <v>5325</v>
      </c>
      <c r="D1827" t="s">
        <v>28</v>
      </c>
      <c r="E1827" t="s">
        <v>29</v>
      </c>
      <c r="F1827">
        <v>90</v>
      </c>
      <c r="G1827" t="s">
        <v>5326</v>
      </c>
      <c r="H1827" t="s">
        <v>5327</v>
      </c>
      <c r="I1827" t="s">
        <v>187</v>
      </c>
      <c r="J1827" s="6">
        <v>44451</v>
      </c>
      <c r="K1827">
        <v>61</v>
      </c>
      <c r="L1827" t="s">
        <v>159</v>
      </c>
      <c r="M1827">
        <f t="shared" si="56"/>
        <v>0</v>
      </c>
      <c r="N1827" s="23" t="s">
        <v>11637</v>
      </c>
      <c r="O1827" s="23" t="s">
        <v>10420</v>
      </c>
      <c r="P1827" s="23">
        <f t="shared" si="57"/>
        <v>6</v>
      </c>
    </row>
    <row r="1828" spans="1:16" x14ac:dyDescent="0.3">
      <c r="A1828">
        <v>1880</v>
      </c>
      <c r="B1828" t="s">
        <v>4438</v>
      </c>
      <c r="C1828" t="s">
        <v>5328</v>
      </c>
      <c r="D1828" t="s">
        <v>28</v>
      </c>
      <c r="E1828" t="s">
        <v>29</v>
      </c>
      <c r="F1828">
        <v>60</v>
      </c>
      <c r="G1828" t="s">
        <v>5329</v>
      </c>
      <c r="H1828" t="s">
        <v>714</v>
      </c>
      <c r="I1828" t="s">
        <v>38</v>
      </c>
      <c r="J1828" s="6" t="s">
        <v>13632</v>
      </c>
      <c r="K1828">
        <v>25</v>
      </c>
      <c r="L1828" t="s">
        <v>64</v>
      </c>
      <c r="M1828">
        <f t="shared" si="56"/>
        <v>0</v>
      </c>
      <c r="N1828" s="23" t="s">
        <v>11638</v>
      </c>
      <c r="O1828" s="23" t="s">
        <v>6</v>
      </c>
      <c r="P1828" s="23">
        <f t="shared" si="57"/>
        <v>6</v>
      </c>
    </row>
    <row r="1829" spans="1:16" x14ac:dyDescent="0.3">
      <c r="A1829">
        <v>1881</v>
      </c>
      <c r="B1829" t="s">
        <v>196</v>
      </c>
      <c r="C1829" t="s">
        <v>5330</v>
      </c>
      <c r="D1829" t="s">
        <v>28</v>
      </c>
      <c r="E1829" t="s">
        <v>29</v>
      </c>
      <c r="F1829">
        <v>60</v>
      </c>
      <c r="G1829" t="s">
        <v>5329</v>
      </c>
      <c r="H1829" t="s">
        <v>4867</v>
      </c>
      <c r="I1829" t="s">
        <v>294</v>
      </c>
      <c r="J1829" s="6">
        <v>44230</v>
      </c>
      <c r="K1829">
        <v>64</v>
      </c>
      <c r="L1829" t="s">
        <v>54</v>
      </c>
      <c r="M1829">
        <f t="shared" si="56"/>
        <v>0</v>
      </c>
      <c r="N1829" s="23" t="s">
        <v>11638</v>
      </c>
      <c r="O1829" s="23" t="s">
        <v>6</v>
      </c>
      <c r="P1829" s="23">
        <f t="shared" si="57"/>
        <v>6</v>
      </c>
    </row>
    <row r="1830" spans="1:16" x14ac:dyDescent="0.3">
      <c r="A1830">
        <v>1882</v>
      </c>
      <c r="B1830" t="s">
        <v>5331</v>
      </c>
      <c r="C1830" t="s">
        <v>5332</v>
      </c>
      <c r="D1830" t="s">
        <v>51</v>
      </c>
      <c r="E1830" t="s">
        <v>16</v>
      </c>
      <c r="F1830">
        <v>60</v>
      </c>
      <c r="G1830" t="s">
        <v>14538</v>
      </c>
      <c r="H1830" t="s">
        <v>2753</v>
      </c>
      <c r="I1830" t="s">
        <v>124</v>
      </c>
      <c r="J1830" s="6" t="s">
        <v>13894</v>
      </c>
      <c r="K1830">
        <v>27</v>
      </c>
      <c r="L1830" t="s">
        <v>64</v>
      </c>
      <c r="M1830">
        <f t="shared" si="56"/>
        <v>0</v>
      </c>
      <c r="N1830" s="23" t="s">
        <v>11639</v>
      </c>
      <c r="O1830" s="23" t="s">
        <v>10422</v>
      </c>
      <c r="P1830" s="23">
        <f t="shared" si="57"/>
        <v>4</v>
      </c>
    </row>
    <row r="1831" spans="1:16" x14ac:dyDescent="0.3">
      <c r="A1831">
        <v>1883</v>
      </c>
      <c r="B1831" t="s">
        <v>5334</v>
      </c>
      <c r="C1831" t="s">
        <v>2480</v>
      </c>
      <c r="D1831" t="s">
        <v>28</v>
      </c>
      <c r="E1831" t="s">
        <v>29</v>
      </c>
      <c r="F1831">
        <v>90</v>
      </c>
      <c r="G1831" t="s">
        <v>5335</v>
      </c>
      <c r="H1831" t="s">
        <v>5336</v>
      </c>
      <c r="I1831" t="s">
        <v>32</v>
      </c>
      <c r="J1831" s="6">
        <v>44412</v>
      </c>
      <c r="K1831">
        <v>42</v>
      </c>
      <c r="L1831" t="s">
        <v>101</v>
      </c>
      <c r="M1831">
        <f t="shared" si="56"/>
        <v>0</v>
      </c>
      <c r="N1831" s="23" t="s">
        <v>11640</v>
      </c>
      <c r="O1831" s="23" t="s">
        <v>10422</v>
      </c>
      <c r="P1831" s="23">
        <f t="shared" si="57"/>
        <v>4</v>
      </c>
    </row>
    <row r="1832" spans="1:16" x14ac:dyDescent="0.3">
      <c r="A1832">
        <v>1884</v>
      </c>
      <c r="B1832" t="s">
        <v>5337</v>
      </c>
      <c r="C1832" t="s">
        <v>5338</v>
      </c>
      <c r="D1832" t="s">
        <v>51</v>
      </c>
      <c r="E1832" t="s">
        <v>16</v>
      </c>
      <c r="F1832">
        <v>60</v>
      </c>
      <c r="G1832" t="s">
        <v>5339</v>
      </c>
      <c r="H1832" t="s">
        <v>5340</v>
      </c>
      <c r="I1832" t="s">
        <v>32</v>
      </c>
      <c r="J1832" s="6" t="s">
        <v>13839</v>
      </c>
      <c r="K1832">
        <v>70</v>
      </c>
      <c r="L1832" t="s">
        <v>159</v>
      </c>
      <c r="M1832">
        <f t="shared" si="56"/>
        <v>0</v>
      </c>
      <c r="N1832" s="23" t="s">
        <v>11641</v>
      </c>
      <c r="O1832" s="23" t="s">
        <v>10422</v>
      </c>
      <c r="P1832" s="23">
        <f t="shared" si="57"/>
        <v>4</v>
      </c>
    </row>
    <row r="1833" spans="1:16" x14ac:dyDescent="0.3">
      <c r="A1833">
        <v>1885</v>
      </c>
      <c r="B1833" t="s">
        <v>5341</v>
      </c>
      <c r="C1833" t="s">
        <v>3435</v>
      </c>
      <c r="D1833" t="s">
        <v>15</v>
      </c>
      <c r="E1833" t="s">
        <v>16</v>
      </c>
      <c r="F1833">
        <v>90</v>
      </c>
      <c r="G1833" t="s">
        <v>5342</v>
      </c>
      <c r="H1833" t="s">
        <v>3033</v>
      </c>
      <c r="I1833" t="s">
        <v>32</v>
      </c>
      <c r="J1833" s="6" t="s">
        <v>14088</v>
      </c>
      <c r="K1833">
        <v>16</v>
      </c>
      <c r="L1833" t="s">
        <v>159</v>
      </c>
      <c r="M1833">
        <f t="shared" si="56"/>
        <v>0</v>
      </c>
      <c r="N1833" s="23" t="s">
        <v>11642</v>
      </c>
      <c r="O1833" s="23" t="s">
        <v>10422</v>
      </c>
      <c r="P1833" s="23">
        <f t="shared" si="57"/>
        <v>4</v>
      </c>
    </row>
    <row r="1834" spans="1:16" x14ac:dyDescent="0.3">
      <c r="A1834">
        <v>1886</v>
      </c>
      <c r="B1834" t="s">
        <v>5343</v>
      </c>
      <c r="C1834" t="s">
        <v>507</v>
      </c>
      <c r="D1834" t="s">
        <v>51</v>
      </c>
      <c r="E1834" t="s">
        <v>16</v>
      </c>
      <c r="F1834">
        <v>90</v>
      </c>
      <c r="G1834" t="s">
        <v>5344</v>
      </c>
      <c r="H1834" t="s">
        <v>1202</v>
      </c>
      <c r="I1834" t="s">
        <v>32</v>
      </c>
      <c r="J1834" s="6">
        <v>44081</v>
      </c>
      <c r="K1834">
        <v>84</v>
      </c>
      <c r="L1834" t="s">
        <v>54</v>
      </c>
      <c r="M1834">
        <f t="shared" si="56"/>
        <v>0</v>
      </c>
      <c r="N1834" s="23" t="s">
        <v>11643</v>
      </c>
      <c r="O1834" s="23" t="s">
        <v>6</v>
      </c>
      <c r="P1834" s="23">
        <f t="shared" si="57"/>
        <v>6</v>
      </c>
    </row>
    <row r="1835" spans="1:16" x14ac:dyDescent="0.3">
      <c r="A1835">
        <v>1887</v>
      </c>
      <c r="B1835" t="s">
        <v>5345</v>
      </c>
      <c r="C1835" t="s">
        <v>5346</v>
      </c>
      <c r="D1835" t="s">
        <v>51</v>
      </c>
      <c r="E1835" t="s">
        <v>16</v>
      </c>
      <c r="F1835">
        <v>30</v>
      </c>
      <c r="G1835" t="s">
        <v>14316</v>
      </c>
      <c r="H1835" t="s">
        <v>549</v>
      </c>
      <c r="I1835" t="s">
        <v>425</v>
      </c>
      <c r="J1835" s="6" t="s">
        <v>13645</v>
      </c>
      <c r="K1835">
        <v>45</v>
      </c>
      <c r="L1835" t="s">
        <v>20</v>
      </c>
      <c r="M1835">
        <f t="shared" si="56"/>
        <v>0</v>
      </c>
      <c r="N1835" s="23" t="s">
        <v>11644</v>
      </c>
      <c r="O1835" s="23" t="s">
        <v>3780</v>
      </c>
      <c r="P1835" s="23">
        <f t="shared" si="57"/>
        <v>5</v>
      </c>
    </row>
    <row r="1836" spans="1:16" x14ac:dyDescent="0.3">
      <c r="A1836">
        <v>1888</v>
      </c>
      <c r="B1836" t="s">
        <v>5348</v>
      </c>
      <c r="C1836" t="s">
        <v>2815</v>
      </c>
      <c r="D1836" t="s">
        <v>28</v>
      </c>
      <c r="E1836" t="s">
        <v>29</v>
      </c>
      <c r="F1836">
        <v>30</v>
      </c>
      <c r="G1836" t="s">
        <v>14316</v>
      </c>
      <c r="H1836" t="s">
        <v>1977</v>
      </c>
      <c r="I1836" t="s">
        <v>124</v>
      </c>
      <c r="J1836" s="6">
        <v>43933</v>
      </c>
      <c r="K1836">
        <v>56</v>
      </c>
      <c r="L1836" t="s">
        <v>54</v>
      </c>
      <c r="M1836">
        <f t="shared" si="56"/>
        <v>0</v>
      </c>
      <c r="N1836" s="23" t="s">
        <v>11644</v>
      </c>
      <c r="O1836" s="23" t="s">
        <v>3780</v>
      </c>
      <c r="P1836" s="23">
        <f t="shared" si="57"/>
        <v>5</v>
      </c>
    </row>
    <row r="1837" spans="1:16" x14ac:dyDescent="0.3">
      <c r="A1837">
        <v>1889</v>
      </c>
      <c r="B1837" t="s">
        <v>1065</v>
      </c>
      <c r="C1837" t="s">
        <v>260</v>
      </c>
      <c r="D1837" t="s">
        <v>28</v>
      </c>
      <c r="E1837" t="s">
        <v>29</v>
      </c>
      <c r="F1837">
        <v>90</v>
      </c>
      <c r="G1837" t="s">
        <v>5349</v>
      </c>
      <c r="H1837" t="s">
        <v>4272</v>
      </c>
      <c r="I1837" t="s">
        <v>1652</v>
      </c>
      <c r="J1837" s="6" t="s">
        <v>13809</v>
      </c>
      <c r="K1837">
        <v>84</v>
      </c>
      <c r="L1837" t="s">
        <v>33</v>
      </c>
      <c r="M1837">
        <f t="shared" si="56"/>
        <v>0</v>
      </c>
      <c r="N1837" s="23" t="s">
        <v>11645</v>
      </c>
      <c r="O1837" s="23" t="s">
        <v>10422</v>
      </c>
      <c r="P1837" s="23">
        <f t="shared" si="57"/>
        <v>4</v>
      </c>
    </row>
    <row r="1838" spans="1:16" x14ac:dyDescent="0.3">
      <c r="A1838">
        <v>1890</v>
      </c>
      <c r="B1838" t="s">
        <v>5350</v>
      </c>
      <c r="C1838" t="s">
        <v>4706</v>
      </c>
      <c r="D1838" t="s">
        <v>28</v>
      </c>
      <c r="E1838" t="s">
        <v>29</v>
      </c>
      <c r="F1838">
        <v>90</v>
      </c>
      <c r="G1838" t="s">
        <v>5351</v>
      </c>
      <c r="H1838" t="s">
        <v>842</v>
      </c>
      <c r="I1838" t="s">
        <v>32</v>
      </c>
      <c r="J1838" s="6">
        <v>43963</v>
      </c>
      <c r="K1838">
        <v>73</v>
      </c>
      <c r="L1838" t="s">
        <v>54</v>
      </c>
      <c r="M1838">
        <f t="shared" si="56"/>
        <v>0</v>
      </c>
      <c r="N1838" s="23" t="s">
        <v>11646</v>
      </c>
      <c r="O1838" s="23" t="s">
        <v>10422</v>
      </c>
      <c r="P1838" s="23">
        <f t="shared" si="57"/>
        <v>4</v>
      </c>
    </row>
    <row r="1839" spans="1:16" x14ac:dyDescent="0.3">
      <c r="A1839">
        <v>1891</v>
      </c>
      <c r="B1839" t="s">
        <v>4075</v>
      </c>
      <c r="C1839" t="s">
        <v>4725</v>
      </c>
      <c r="D1839" t="s">
        <v>28</v>
      </c>
      <c r="E1839" t="s">
        <v>29</v>
      </c>
      <c r="F1839">
        <v>90</v>
      </c>
      <c r="G1839" t="s">
        <v>5352</v>
      </c>
      <c r="H1839" t="s">
        <v>920</v>
      </c>
      <c r="I1839" t="s">
        <v>178</v>
      </c>
      <c r="J1839" s="6">
        <v>44017</v>
      </c>
      <c r="K1839">
        <v>81</v>
      </c>
      <c r="L1839" t="s">
        <v>20</v>
      </c>
      <c r="M1839">
        <f t="shared" si="56"/>
        <v>0</v>
      </c>
      <c r="N1839" s="23" t="s">
        <v>2566</v>
      </c>
      <c r="O1839" s="23" t="s">
        <v>3089</v>
      </c>
      <c r="P1839" s="23">
        <f t="shared" si="57"/>
        <v>4</v>
      </c>
    </row>
    <row r="1840" spans="1:16" x14ac:dyDescent="0.3">
      <c r="A1840">
        <v>1892</v>
      </c>
      <c r="B1840" t="s">
        <v>5353</v>
      </c>
      <c r="C1840" t="s">
        <v>5354</v>
      </c>
      <c r="D1840" t="s">
        <v>15</v>
      </c>
      <c r="E1840" t="s">
        <v>16</v>
      </c>
      <c r="F1840">
        <v>90</v>
      </c>
      <c r="G1840" t="s">
        <v>5355</v>
      </c>
      <c r="H1840" t="s">
        <v>4889</v>
      </c>
      <c r="I1840" t="s">
        <v>110</v>
      </c>
      <c r="J1840" s="6" t="s">
        <v>13626</v>
      </c>
      <c r="K1840">
        <v>35</v>
      </c>
      <c r="L1840" t="s">
        <v>64</v>
      </c>
      <c r="M1840">
        <f t="shared" si="56"/>
        <v>0</v>
      </c>
      <c r="N1840" s="23" t="s">
        <v>2566</v>
      </c>
      <c r="O1840" s="23" t="s">
        <v>10422</v>
      </c>
      <c r="P1840" s="23">
        <f t="shared" si="57"/>
        <v>4</v>
      </c>
    </row>
    <row r="1841" spans="1:16" x14ac:dyDescent="0.3">
      <c r="A1841">
        <v>1893</v>
      </c>
      <c r="B1841" t="s">
        <v>5356</v>
      </c>
      <c r="C1841" t="s">
        <v>2223</v>
      </c>
      <c r="D1841" t="s">
        <v>41</v>
      </c>
      <c r="E1841" t="s">
        <v>16</v>
      </c>
      <c r="F1841">
        <v>30</v>
      </c>
      <c r="G1841" t="s">
        <v>5357</v>
      </c>
      <c r="H1841" t="s">
        <v>4919</v>
      </c>
      <c r="I1841" t="s">
        <v>303</v>
      </c>
      <c r="J1841" s="6" t="s">
        <v>14133</v>
      </c>
      <c r="K1841">
        <v>63</v>
      </c>
      <c r="L1841" t="s">
        <v>33</v>
      </c>
      <c r="M1841">
        <f t="shared" si="56"/>
        <v>0</v>
      </c>
      <c r="N1841" s="23" t="s">
        <v>2566</v>
      </c>
      <c r="O1841" s="23" t="s">
        <v>10420</v>
      </c>
      <c r="P1841" s="23">
        <f t="shared" si="57"/>
        <v>6</v>
      </c>
    </row>
    <row r="1842" spans="1:16" x14ac:dyDescent="0.3">
      <c r="A1842">
        <v>1894</v>
      </c>
      <c r="B1842" t="s">
        <v>5358</v>
      </c>
      <c r="C1842" t="s">
        <v>5359</v>
      </c>
      <c r="D1842" t="s">
        <v>28</v>
      </c>
      <c r="E1842" t="s">
        <v>29</v>
      </c>
      <c r="F1842">
        <v>60</v>
      </c>
      <c r="G1842" t="s">
        <v>14317</v>
      </c>
      <c r="H1842" t="s">
        <v>37</v>
      </c>
      <c r="I1842" t="s">
        <v>38</v>
      </c>
      <c r="J1842" s="6" t="s">
        <v>13813</v>
      </c>
      <c r="K1842">
        <v>5</v>
      </c>
      <c r="L1842" t="s">
        <v>64</v>
      </c>
      <c r="M1842">
        <f t="shared" si="56"/>
        <v>0</v>
      </c>
      <c r="N1842" s="23" t="s">
        <v>11647</v>
      </c>
      <c r="O1842" s="23" t="s">
        <v>10549</v>
      </c>
      <c r="P1842" s="23">
        <f t="shared" si="57"/>
        <v>3</v>
      </c>
    </row>
    <row r="1843" spans="1:16" x14ac:dyDescent="0.3">
      <c r="A1843">
        <v>1895</v>
      </c>
      <c r="B1843" t="s">
        <v>5361</v>
      </c>
      <c r="C1843" t="s">
        <v>5362</v>
      </c>
      <c r="D1843" t="s">
        <v>15</v>
      </c>
      <c r="E1843" t="s">
        <v>16</v>
      </c>
      <c r="F1843">
        <v>30</v>
      </c>
      <c r="G1843" t="s">
        <v>5363</v>
      </c>
      <c r="H1843" t="s">
        <v>5122</v>
      </c>
      <c r="I1843" t="s">
        <v>25</v>
      </c>
      <c r="J1843" s="6" t="s">
        <v>14027</v>
      </c>
      <c r="K1843">
        <v>70</v>
      </c>
      <c r="L1843" t="s">
        <v>101</v>
      </c>
      <c r="M1843">
        <f t="shared" si="56"/>
        <v>0</v>
      </c>
      <c r="N1843" s="23" t="s">
        <v>11648</v>
      </c>
      <c r="O1843" s="23" t="s">
        <v>10453</v>
      </c>
      <c r="P1843" s="23">
        <f t="shared" si="57"/>
        <v>7</v>
      </c>
    </row>
    <row r="1844" spans="1:16" x14ac:dyDescent="0.3">
      <c r="A1844">
        <v>1896</v>
      </c>
      <c r="B1844" t="s">
        <v>5364</v>
      </c>
      <c r="C1844" t="s">
        <v>3922</v>
      </c>
      <c r="D1844" t="s">
        <v>28</v>
      </c>
      <c r="E1844" t="s">
        <v>29</v>
      </c>
      <c r="F1844">
        <v>90</v>
      </c>
      <c r="G1844" t="s">
        <v>5365</v>
      </c>
      <c r="H1844" t="s">
        <v>5241</v>
      </c>
      <c r="I1844" t="s">
        <v>32</v>
      </c>
      <c r="J1844" s="6" t="s">
        <v>13948</v>
      </c>
      <c r="K1844">
        <v>6</v>
      </c>
      <c r="L1844" t="s">
        <v>70</v>
      </c>
      <c r="M1844">
        <f t="shared" si="56"/>
        <v>0</v>
      </c>
      <c r="N1844" s="23" t="s">
        <v>11649</v>
      </c>
      <c r="O1844" s="23" t="s">
        <v>10438</v>
      </c>
      <c r="P1844" s="23">
        <f t="shared" si="57"/>
        <v>5</v>
      </c>
    </row>
    <row r="1845" spans="1:16" x14ac:dyDescent="0.3">
      <c r="A1845">
        <v>1897</v>
      </c>
      <c r="B1845" t="s">
        <v>4233</v>
      </c>
      <c r="C1845" t="s">
        <v>5366</v>
      </c>
      <c r="D1845" t="s">
        <v>28</v>
      </c>
      <c r="E1845" t="s">
        <v>29</v>
      </c>
      <c r="F1845">
        <v>90</v>
      </c>
      <c r="G1845" t="s">
        <v>5367</v>
      </c>
      <c r="H1845" t="s">
        <v>2804</v>
      </c>
      <c r="I1845" t="s">
        <v>124</v>
      </c>
      <c r="J1845" s="6">
        <v>44632</v>
      </c>
      <c r="K1845">
        <v>92</v>
      </c>
      <c r="L1845" t="s">
        <v>45</v>
      </c>
      <c r="M1845">
        <f t="shared" si="56"/>
        <v>0</v>
      </c>
      <c r="N1845" s="23" t="s">
        <v>11650</v>
      </c>
      <c r="O1845" s="23" t="s">
        <v>10425</v>
      </c>
      <c r="P1845" s="23">
        <f t="shared" si="57"/>
        <v>3</v>
      </c>
    </row>
    <row r="1846" spans="1:16" x14ac:dyDescent="0.3">
      <c r="A1846">
        <v>1898</v>
      </c>
      <c r="B1846" t="s">
        <v>5368</v>
      </c>
      <c r="C1846" t="s">
        <v>3887</v>
      </c>
      <c r="D1846" t="s">
        <v>15</v>
      </c>
      <c r="E1846" t="s">
        <v>16</v>
      </c>
      <c r="F1846">
        <v>90</v>
      </c>
      <c r="G1846" t="s">
        <v>5369</v>
      </c>
      <c r="H1846" t="s">
        <v>714</v>
      </c>
      <c r="I1846" t="s">
        <v>38</v>
      </c>
      <c r="J1846" s="6">
        <v>44236</v>
      </c>
      <c r="K1846">
        <v>43</v>
      </c>
      <c r="L1846" t="s">
        <v>45</v>
      </c>
      <c r="M1846">
        <f t="shared" si="56"/>
        <v>0</v>
      </c>
      <c r="N1846" s="23" t="s">
        <v>11651</v>
      </c>
      <c r="O1846" s="23" t="s">
        <v>10422</v>
      </c>
      <c r="P1846" s="23">
        <f t="shared" si="57"/>
        <v>4</v>
      </c>
    </row>
    <row r="1847" spans="1:16" x14ac:dyDescent="0.3">
      <c r="A1847">
        <v>1899</v>
      </c>
      <c r="B1847" t="s">
        <v>364</v>
      </c>
      <c r="C1847" t="s">
        <v>5370</v>
      </c>
      <c r="D1847" t="s">
        <v>51</v>
      </c>
      <c r="E1847" t="s">
        <v>16</v>
      </c>
      <c r="F1847">
        <v>60</v>
      </c>
      <c r="G1847" t="s">
        <v>5371</v>
      </c>
      <c r="H1847" t="s">
        <v>2325</v>
      </c>
      <c r="I1847" t="s">
        <v>173</v>
      </c>
      <c r="J1847" s="6" t="s">
        <v>14154</v>
      </c>
      <c r="K1847">
        <v>2</v>
      </c>
      <c r="L1847" t="s">
        <v>54</v>
      </c>
      <c r="M1847">
        <f t="shared" si="56"/>
        <v>0</v>
      </c>
      <c r="N1847" s="23" t="s">
        <v>651</v>
      </c>
      <c r="O1847" s="23" t="s">
        <v>1021</v>
      </c>
      <c r="P1847" s="23">
        <f t="shared" si="57"/>
        <v>6</v>
      </c>
    </row>
    <row r="1848" spans="1:16" x14ac:dyDescent="0.3">
      <c r="A1848">
        <v>1901</v>
      </c>
      <c r="B1848" t="s">
        <v>3158</v>
      </c>
      <c r="C1848" t="s">
        <v>556</v>
      </c>
      <c r="D1848" t="s">
        <v>28</v>
      </c>
      <c r="E1848" t="s">
        <v>29</v>
      </c>
      <c r="F1848">
        <v>90</v>
      </c>
      <c r="G1848" t="s">
        <v>5372</v>
      </c>
      <c r="H1848" t="s">
        <v>4034</v>
      </c>
      <c r="I1848" t="s">
        <v>178</v>
      </c>
      <c r="J1848" s="6" t="s">
        <v>13717</v>
      </c>
      <c r="K1848">
        <v>91</v>
      </c>
      <c r="L1848" t="s">
        <v>80</v>
      </c>
      <c r="M1848">
        <f t="shared" si="56"/>
        <v>0</v>
      </c>
      <c r="N1848" s="23" t="s">
        <v>651</v>
      </c>
      <c r="O1848" s="23" t="s">
        <v>10417</v>
      </c>
      <c r="P1848" s="23">
        <f t="shared" si="57"/>
        <v>5</v>
      </c>
    </row>
    <row r="1849" spans="1:16" x14ac:dyDescent="0.3">
      <c r="A1849">
        <v>1902</v>
      </c>
      <c r="B1849" t="s">
        <v>5373</v>
      </c>
      <c r="C1849" t="s">
        <v>5374</v>
      </c>
      <c r="D1849" t="s">
        <v>41</v>
      </c>
      <c r="E1849" t="s">
        <v>16</v>
      </c>
      <c r="F1849">
        <v>90</v>
      </c>
      <c r="G1849" t="s">
        <v>14539</v>
      </c>
      <c r="H1849" t="s">
        <v>5376</v>
      </c>
      <c r="I1849" t="s">
        <v>32</v>
      </c>
      <c r="J1849" s="6" t="s">
        <v>13766</v>
      </c>
      <c r="K1849">
        <v>6</v>
      </c>
      <c r="L1849" t="s">
        <v>39</v>
      </c>
      <c r="M1849">
        <f t="shared" si="56"/>
        <v>0</v>
      </c>
      <c r="N1849" s="23" t="s">
        <v>11652</v>
      </c>
      <c r="O1849" s="23" t="s">
        <v>10449</v>
      </c>
      <c r="P1849" s="23">
        <f t="shared" si="57"/>
        <v>7</v>
      </c>
    </row>
    <row r="1850" spans="1:16" x14ac:dyDescent="0.3">
      <c r="A1850">
        <v>1903</v>
      </c>
      <c r="B1850" t="s">
        <v>5377</v>
      </c>
      <c r="C1850" t="s">
        <v>972</v>
      </c>
      <c r="D1850" t="s">
        <v>15</v>
      </c>
      <c r="E1850" t="s">
        <v>16</v>
      </c>
      <c r="F1850">
        <v>30</v>
      </c>
      <c r="G1850" t="s">
        <v>5378</v>
      </c>
      <c r="H1850" t="s">
        <v>5379</v>
      </c>
      <c r="I1850" t="s">
        <v>1199</v>
      </c>
      <c r="J1850" s="6">
        <v>43832</v>
      </c>
      <c r="K1850">
        <v>74</v>
      </c>
      <c r="L1850" t="s">
        <v>70</v>
      </c>
      <c r="M1850">
        <f t="shared" si="56"/>
        <v>0</v>
      </c>
      <c r="N1850" s="23" t="s">
        <v>5993</v>
      </c>
      <c r="O1850" s="23" t="s">
        <v>10417</v>
      </c>
      <c r="P1850" s="23">
        <f t="shared" si="57"/>
        <v>5</v>
      </c>
    </row>
    <row r="1851" spans="1:16" x14ac:dyDescent="0.3">
      <c r="A1851">
        <v>1904</v>
      </c>
      <c r="B1851" t="s">
        <v>5380</v>
      </c>
      <c r="C1851" t="s">
        <v>5381</v>
      </c>
      <c r="D1851" t="s">
        <v>92</v>
      </c>
      <c r="E1851" t="s">
        <v>29</v>
      </c>
      <c r="F1851">
        <v>60</v>
      </c>
      <c r="G1851" t="s">
        <v>14540</v>
      </c>
      <c r="H1851" t="s">
        <v>951</v>
      </c>
      <c r="I1851" t="s">
        <v>95</v>
      </c>
      <c r="J1851" s="6">
        <v>43952</v>
      </c>
      <c r="K1851">
        <v>80</v>
      </c>
      <c r="L1851" t="s">
        <v>80</v>
      </c>
      <c r="M1851">
        <f t="shared" si="56"/>
        <v>0</v>
      </c>
      <c r="N1851" s="23" t="s">
        <v>11653</v>
      </c>
      <c r="O1851" s="23" t="s">
        <v>10454</v>
      </c>
      <c r="P1851" s="23">
        <f t="shared" si="57"/>
        <v>4</v>
      </c>
    </row>
    <row r="1852" spans="1:16" x14ac:dyDescent="0.3">
      <c r="A1852">
        <v>1905</v>
      </c>
      <c r="B1852" t="s">
        <v>3515</v>
      </c>
      <c r="C1852" t="s">
        <v>5383</v>
      </c>
      <c r="D1852" t="s">
        <v>28</v>
      </c>
      <c r="E1852" t="s">
        <v>29</v>
      </c>
      <c r="F1852">
        <v>30</v>
      </c>
      <c r="G1852" t="s">
        <v>14318</v>
      </c>
      <c r="H1852" t="s">
        <v>4675</v>
      </c>
      <c r="I1852" t="s">
        <v>178</v>
      </c>
      <c r="J1852" s="6" t="s">
        <v>14100</v>
      </c>
      <c r="K1852">
        <v>13</v>
      </c>
      <c r="L1852" t="s">
        <v>80</v>
      </c>
      <c r="M1852">
        <f t="shared" si="56"/>
        <v>0</v>
      </c>
      <c r="N1852" s="23" t="s">
        <v>11654</v>
      </c>
      <c r="O1852" s="23" t="s">
        <v>3780</v>
      </c>
      <c r="P1852" s="23">
        <f t="shared" si="57"/>
        <v>5</v>
      </c>
    </row>
    <row r="1853" spans="1:16" x14ac:dyDescent="0.3">
      <c r="A1853">
        <v>1906</v>
      </c>
      <c r="B1853" t="s">
        <v>5020</v>
      </c>
      <c r="C1853" t="s">
        <v>5385</v>
      </c>
      <c r="D1853" t="s">
        <v>51</v>
      </c>
      <c r="E1853" t="s">
        <v>16</v>
      </c>
      <c r="F1853">
        <v>30</v>
      </c>
      <c r="G1853" t="s">
        <v>14541</v>
      </c>
      <c r="H1853" t="s">
        <v>3558</v>
      </c>
      <c r="I1853" t="s">
        <v>32</v>
      </c>
      <c r="J1853" s="6">
        <v>44385</v>
      </c>
      <c r="K1853">
        <v>93</v>
      </c>
      <c r="L1853" t="s">
        <v>70</v>
      </c>
      <c r="M1853">
        <f t="shared" si="56"/>
        <v>0</v>
      </c>
      <c r="N1853" s="23" t="s">
        <v>11655</v>
      </c>
      <c r="O1853" s="23" t="s">
        <v>10454</v>
      </c>
      <c r="P1853" s="23">
        <f t="shared" si="57"/>
        <v>4</v>
      </c>
    </row>
    <row r="1854" spans="1:16" x14ac:dyDescent="0.3">
      <c r="A1854">
        <v>1907</v>
      </c>
      <c r="B1854" t="s">
        <v>5387</v>
      </c>
      <c r="C1854" t="s">
        <v>4314</v>
      </c>
      <c r="D1854" t="s">
        <v>15</v>
      </c>
      <c r="E1854" t="s">
        <v>16</v>
      </c>
      <c r="F1854">
        <v>60</v>
      </c>
      <c r="G1854" t="s">
        <v>14542</v>
      </c>
      <c r="H1854" t="s">
        <v>3628</v>
      </c>
      <c r="I1854" t="s">
        <v>32</v>
      </c>
      <c r="J1854" s="6" t="s">
        <v>13902</v>
      </c>
      <c r="K1854">
        <v>76</v>
      </c>
      <c r="L1854" t="s">
        <v>45</v>
      </c>
      <c r="M1854">
        <f t="shared" si="56"/>
        <v>0</v>
      </c>
      <c r="N1854" s="23" t="s">
        <v>11656</v>
      </c>
      <c r="O1854" s="23" t="s">
        <v>10416</v>
      </c>
      <c r="P1854" s="23">
        <f t="shared" si="57"/>
        <v>4</v>
      </c>
    </row>
    <row r="1855" spans="1:16" x14ac:dyDescent="0.3">
      <c r="A1855">
        <v>1908</v>
      </c>
      <c r="B1855" t="s">
        <v>4697</v>
      </c>
      <c r="C1855" t="s">
        <v>5389</v>
      </c>
      <c r="D1855" t="s">
        <v>28</v>
      </c>
      <c r="E1855" t="s">
        <v>29</v>
      </c>
      <c r="F1855">
        <v>60</v>
      </c>
      <c r="G1855" t="s">
        <v>5390</v>
      </c>
      <c r="H1855" t="s">
        <v>1107</v>
      </c>
      <c r="I1855" t="s">
        <v>32</v>
      </c>
      <c r="J1855" s="6" t="s">
        <v>13925</v>
      </c>
      <c r="K1855">
        <v>85</v>
      </c>
      <c r="L1855" t="s">
        <v>45</v>
      </c>
      <c r="M1855">
        <f t="shared" si="56"/>
        <v>0</v>
      </c>
      <c r="N1855" s="23" t="s">
        <v>11657</v>
      </c>
      <c r="O1855" s="23" t="s">
        <v>6</v>
      </c>
      <c r="P1855" s="23">
        <f t="shared" si="57"/>
        <v>6</v>
      </c>
    </row>
    <row r="1856" spans="1:16" x14ac:dyDescent="0.3">
      <c r="A1856">
        <v>1909</v>
      </c>
      <c r="B1856" t="s">
        <v>1234</v>
      </c>
      <c r="C1856" t="s">
        <v>5391</v>
      </c>
      <c r="D1856" t="s">
        <v>28</v>
      </c>
      <c r="E1856" t="s">
        <v>29</v>
      </c>
      <c r="F1856">
        <v>90</v>
      </c>
      <c r="G1856" t="s">
        <v>5392</v>
      </c>
      <c r="H1856" t="s">
        <v>5207</v>
      </c>
      <c r="I1856" t="s">
        <v>38</v>
      </c>
      <c r="J1856" s="6">
        <v>44293</v>
      </c>
      <c r="K1856">
        <v>65</v>
      </c>
      <c r="L1856" t="s">
        <v>54</v>
      </c>
      <c r="M1856">
        <f t="shared" si="56"/>
        <v>0</v>
      </c>
      <c r="N1856" s="23" t="s">
        <v>823</v>
      </c>
      <c r="O1856" s="23" t="s">
        <v>10549</v>
      </c>
      <c r="P1856" s="23">
        <f t="shared" si="57"/>
        <v>3</v>
      </c>
    </row>
    <row r="1857" spans="1:16" x14ac:dyDescent="0.3">
      <c r="A1857">
        <v>1910</v>
      </c>
      <c r="B1857" t="s">
        <v>5393</v>
      </c>
      <c r="C1857" t="s">
        <v>5217</v>
      </c>
      <c r="D1857" t="s">
        <v>15</v>
      </c>
      <c r="E1857" t="s">
        <v>16</v>
      </c>
      <c r="F1857">
        <v>30</v>
      </c>
      <c r="G1857" t="s">
        <v>5394</v>
      </c>
      <c r="H1857" t="s">
        <v>3291</v>
      </c>
      <c r="I1857" t="s">
        <v>124</v>
      </c>
      <c r="J1857" s="6" t="s">
        <v>14073</v>
      </c>
      <c r="K1857">
        <v>89</v>
      </c>
      <c r="L1857" t="s">
        <v>101</v>
      </c>
      <c r="M1857">
        <f t="shared" si="56"/>
        <v>0</v>
      </c>
      <c r="N1857" s="23" t="s">
        <v>823</v>
      </c>
      <c r="O1857" s="23" t="s">
        <v>6</v>
      </c>
      <c r="P1857" s="23">
        <f t="shared" si="57"/>
        <v>6</v>
      </c>
    </row>
    <row r="1858" spans="1:16" x14ac:dyDescent="0.3">
      <c r="A1858">
        <v>1911</v>
      </c>
      <c r="B1858" t="s">
        <v>4092</v>
      </c>
      <c r="C1858" t="s">
        <v>5395</v>
      </c>
      <c r="D1858" t="s">
        <v>28</v>
      </c>
      <c r="E1858" t="s">
        <v>29</v>
      </c>
      <c r="F1858">
        <v>60</v>
      </c>
      <c r="G1858" t="s">
        <v>5396</v>
      </c>
      <c r="H1858" t="s">
        <v>3203</v>
      </c>
      <c r="I1858" t="s">
        <v>32</v>
      </c>
      <c r="J1858" s="6">
        <v>44473</v>
      </c>
      <c r="K1858">
        <v>2</v>
      </c>
      <c r="L1858" t="s">
        <v>80</v>
      </c>
      <c r="M1858">
        <f t="shared" ref="M1858:M1921" si="58">COUNTBLANK(A1858:L1858)</f>
        <v>0</v>
      </c>
      <c r="N1858" s="23" t="s">
        <v>11658</v>
      </c>
      <c r="O1858" s="23" t="s">
        <v>10422</v>
      </c>
      <c r="P1858" s="23">
        <f t="shared" ref="P1858:P1921" si="59">LEN(O1858)</f>
        <v>4</v>
      </c>
    </row>
    <row r="1859" spans="1:16" x14ac:dyDescent="0.3">
      <c r="A1859">
        <v>1912</v>
      </c>
      <c r="B1859" t="s">
        <v>5397</v>
      </c>
      <c r="C1859" t="s">
        <v>4531</v>
      </c>
      <c r="D1859" t="s">
        <v>15</v>
      </c>
      <c r="E1859" t="s">
        <v>16</v>
      </c>
      <c r="F1859">
        <v>30</v>
      </c>
      <c r="G1859" t="s">
        <v>14319</v>
      </c>
      <c r="H1859" t="s">
        <v>5399</v>
      </c>
      <c r="I1859" t="s">
        <v>32</v>
      </c>
      <c r="J1859" s="6">
        <v>44629</v>
      </c>
      <c r="K1859">
        <v>59</v>
      </c>
      <c r="L1859" t="s">
        <v>80</v>
      </c>
      <c r="M1859">
        <f t="shared" si="58"/>
        <v>0</v>
      </c>
      <c r="N1859" s="23" t="s">
        <v>11659</v>
      </c>
      <c r="O1859" s="23" t="s">
        <v>10446</v>
      </c>
      <c r="P1859" s="23">
        <f t="shared" si="59"/>
        <v>5</v>
      </c>
    </row>
    <row r="1860" spans="1:16" x14ac:dyDescent="0.3">
      <c r="A1860">
        <v>1913</v>
      </c>
      <c r="B1860" t="s">
        <v>5400</v>
      </c>
      <c r="C1860" t="s">
        <v>1410</v>
      </c>
      <c r="D1860" t="s">
        <v>15</v>
      </c>
      <c r="E1860" t="s">
        <v>16</v>
      </c>
      <c r="F1860">
        <v>30</v>
      </c>
      <c r="G1860" t="s">
        <v>5401</v>
      </c>
      <c r="H1860" t="s">
        <v>1358</v>
      </c>
      <c r="I1860" t="s">
        <v>1359</v>
      </c>
      <c r="J1860" s="6" t="s">
        <v>13766</v>
      </c>
      <c r="K1860">
        <v>16</v>
      </c>
      <c r="L1860" t="s">
        <v>64</v>
      </c>
      <c r="M1860">
        <f t="shared" si="58"/>
        <v>0</v>
      </c>
      <c r="N1860" s="23" t="s">
        <v>11660</v>
      </c>
      <c r="O1860" s="23" t="s">
        <v>10634</v>
      </c>
      <c r="P1860" s="23">
        <f t="shared" si="59"/>
        <v>5</v>
      </c>
    </row>
    <row r="1861" spans="1:16" x14ac:dyDescent="0.3">
      <c r="A1861">
        <v>1914</v>
      </c>
      <c r="B1861" t="s">
        <v>1886</v>
      </c>
      <c r="C1861" t="s">
        <v>961</v>
      </c>
      <c r="D1861" t="s">
        <v>51</v>
      </c>
      <c r="E1861" t="s">
        <v>16</v>
      </c>
      <c r="F1861">
        <v>60</v>
      </c>
      <c r="G1861" t="s">
        <v>5402</v>
      </c>
      <c r="H1861" t="s">
        <v>5403</v>
      </c>
      <c r="I1861" t="s">
        <v>5404</v>
      </c>
      <c r="J1861" s="6">
        <v>44234</v>
      </c>
      <c r="K1861">
        <v>71</v>
      </c>
      <c r="L1861" t="s">
        <v>80</v>
      </c>
      <c r="M1861">
        <f t="shared" si="58"/>
        <v>0</v>
      </c>
      <c r="N1861" s="23" t="s">
        <v>11661</v>
      </c>
      <c r="O1861" s="23" t="s">
        <v>10422</v>
      </c>
      <c r="P1861" s="23">
        <f t="shared" si="59"/>
        <v>4</v>
      </c>
    </row>
    <row r="1862" spans="1:16" x14ac:dyDescent="0.3">
      <c r="A1862">
        <v>1915</v>
      </c>
      <c r="B1862" t="s">
        <v>5405</v>
      </c>
      <c r="C1862" t="s">
        <v>4829</v>
      </c>
      <c r="D1862" t="s">
        <v>15</v>
      </c>
      <c r="E1862" t="s">
        <v>16</v>
      </c>
      <c r="F1862">
        <v>60</v>
      </c>
      <c r="G1862" t="s">
        <v>5402</v>
      </c>
      <c r="H1862" t="s">
        <v>5406</v>
      </c>
      <c r="I1862" t="s">
        <v>32</v>
      </c>
      <c r="J1862" s="6">
        <v>44871</v>
      </c>
      <c r="K1862">
        <v>99</v>
      </c>
      <c r="L1862" t="s">
        <v>80</v>
      </c>
      <c r="M1862">
        <f t="shared" si="58"/>
        <v>0</v>
      </c>
      <c r="N1862" s="23" t="s">
        <v>11661</v>
      </c>
      <c r="O1862" s="23" t="s">
        <v>10422</v>
      </c>
      <c r="P1862" s="23">
        <f t="shared" si="59"/>
        <v>4</v>
      </c>
    </row>
    <row r="1863" spans="1:16" x14ac:dyDescent="0.3">
      <c r="A1863">
        <v>1916</v>
      </c>
      <c r="B1863" t="s">
        <v>5407</v>
      </c>
      <c r="C1863" t="s">
        <v>5408</v>
      </c>
      <c r="D1863" t="s">
        <v>51</v>
      </c>
      <c r="E1863" t="s">
        <v>16</v>
      </c>
      <c r="F1863">
        <v>60</v>
      </c>
      <c r="G1863" t="s">
        <v>14543</v>
      </c>
      <c r="H1863" t="s">
        <v>2749</v>
      </c>
      <c r="I1863" t="s">
        <v>187</v>
      </c>
      <c r="J1863" s="6" t="s">
        <v>14063</v>
      </c>
      <c r="K1863">
        <v>70</v>
      </c>
      <c r="L1863" t="s">
        <v>33</v>
      </c>
      <c r="M1863">
        <f t="shared" si="58"/>
        <v>0</v>
      </c>
      <c r="N1863" s="23" t="s">
        <v>11662</v>
      </c>
      <c r="O1863" s="23" t="s">
        <v>11663</v>
      </c>
      <c r="P1863" s="23">
        <f t="shared" si="59"/>
        <v>2</v>
      </c>
    </row>
    <row r="1864" spans="1:16" x14ac:dyDescent="0.3">
      <c r="A1864">
        <v>1917</v>
      </c>
      <c r="B1864" t="s">
        <v>5410</v>
      </c>
      <c r="C1864" t="s">
        <v>5142</v>
      </c>
      <c r="D1864" t="s">
        <v>15</v>
      </c>
      <c r="E1864" t="s">
        <v>16</v>
      </c>
      <c r="F1864">
        <v>90</v>
      </c>
      <c r="G1864" t="s">
        <v>14544</v>
      </c>
      <c r="H1864" t="s">
        <v>154</v>
      </c>
      <c r="I1864" t="s">
        <v>25</v>
      </c>
      <c r="J1864" s="6">
        <v>44603</v>
      </c>
      <c r="K1864">
        <v>103</v>
      </c>
      <c r="L1864" t="s">
        <v>159</v>
      </c>
      <c r="M1864">
        <f t="shared" si="58"/>
        <v>0</v>
      </c>
      <c r="N1864" s="23" t="s">
        <v>11664</v>
      </c>
      <c r="O1864" s="23" t="s">
        <v>10422</v>
      </c>
      <c r="P1864" s="23">
        <f t="shared" si="59"/>
        <v>4</v>
      </c>
    </row>
    <row r="1865" spans="1:16" x14ac:dyDescent="0.3">
      <c r="A1865">
        <v>1918</v>
      </c>
      <c r="B1865" t="s">
        <v>2115</v>
      </c>
      <c r="C1865" t="s">
        <v>2323</v>
      </c>
      <c r="D1865" t="s">
        <v>28</v>
      </c>
      <c r="E1865" t="s">
        <v>29</v>
      </c>
      <c r="F1865">
        <v>60</v>
      </c>
      <c r="G1865" t="s">
        <v>5412</v>
      </c>
      <c r="H1865" t="s">
        <v>3261</v>
      </c>
      <c r="I1865" t="s">
        <v>124</v>
      </c>
      <c r="J1865" s="6" t="s">
        <v>13630</v>
      </c>
      <c r="K1865">
        <v>12</v>
      </c>
      <c r="L1865" t="s">
        <v>64</v>
      </c>
      <c r="M1865">
        <f t="shared" si="58"/>
        <v>0</v>
      </c>
      <c r="N1865" s="23" t="s">
        <v>11665</v>
      </c>
      <c r="O1865" s="23" t="s">
        <v>1021</v>
      </c>
      <c r="P1865" s="23">
        <f t="shared" si="59"/>
        <v>6</v>
      </c>
    </row>
    <row r="1866" spans="1:16" x14ac:dyDescent="0.3">
      <c r="A1866">
        <v>1919</v>
      </c>
      <c r="B1866" t="s">
        <v>2980</v>
      </c>
      <c r="C1866" t="s">
        <v>5413</v>
      </c>
      <c r="D1866" t="s">
        <v>28</v>
      </c>
      <c r="E1866" t="s">
        <v>29</v>
      </c>
      <c r="F1866">
        <v>90</v>
      </c>
      <c r="G1866" t="s">
        <v>5414</v>
      </c>
      <c r="H1866" t="s">
        <v>1131</v>
      </c>
      <c r="I1866" t="s">
        <v>32</v>
      </c>
      <c r="J1866" s="6" t="s">
        <v>13670</v>
      </c>
      <c r="K1866">
        <v>19</v>
      </c>
      <c r="L1866" t="s">
        <v>70</v>
      </c>
      <c r="M1866">
        <f t="shared" si="58"/>
        <v>0</v>
      </c>
      <c r="N1866" s="23" t="s">
        <v>11665</v>
      </c>
      <c r="O1866" s="23" t="s">
        <v>1665</v>
      </c>
      <c r="P1866" s="23">
        <f t="shared" si="59"/>
        <v>5</v>
      </c>
    </row>
    <row r="1867" spans="1:16" x14ac:dyDescent="0.3">
      <c r="A1867">
        <v>1920</v>
      </c>
      <c r="B1867" t="s">
        <v>5415</v>
      </c>
      <c r="C1867" t="s">
        <v>1907</v>
      </c>
      <c r="D1867" t="s">
        <v>51</v>
      </c>
      <c r="E1867" t="s">
        <v>16</v>
      </c>
      <c r="F1867">
        <v>30</v>
      </c>
      <c r="G1867" t="s">
        <v>5416</v>
      </c>
      <c r="H1867" t="s">
        <v>4161</v>
      </c>
      <c r="I1867" t="s">
        <v>32</v>
      </c>
      <c r="J1867" s="6" t="s">
        <v>13811</v>
      </c>
      <c r="K1867">
        <v>37</v>
      </c>
      <c r="L1867" t="s">
        <v>45</v>
      </c>
      <c r="M1867">
        <f t="shared" si="58"/>
        <v>0</v>
      </c>
      <c r="N1867" s="23" t="s">
        <v>11666</v>
      </c>
      <c r="O1867" s="23" t="s">
        <v>1665</v>
      </c>
      <c r="P1867" s="23">
        <f t="shared" si="59"/>
        <v>5</v>
      </c>
    </row>
    <row r="1868" spans="1:16" x14ac:dyDescent="0.3">
      <c r="A1868">
        <v>1921</v>
      </c>
      <c r="B1868" t="s">
        <v>5057</v>
      </c>
      <c r="C1868" t="s">
        <v>5417</v>
      </c>
      <c r="D1868" t="s">
        <v>28</v>
      </c>
      <c r="E1868" t="s">
        <v>29</v>
      </c>
      <c r="F1868">
        <v>90</v>
      </c>
      <c r="G1868" t="s">
        <v>5418</v>
      </c>
      <c r="H1868" t="s">
        <v>993</v>
      </c>
      <c r="I1868" t="s">
        <v>32</v>
      </c>
      <c r="J1868" s="6" t="s">
        <v>13832</v>
      </c>
      <c r="K1868">
        <v>59</v>
      </c>
      <c r="L1868" t="s">
        <v>54</v>
      </c>
      <c r="M1868">
        <f t="shared" si="58"/>
        <v>0</v>
      </c>
      <c r="N1868" s="23" t="s">
        <v>11667</v>
      </c>
      <c r="O1868" s="23" t="s">
        <v>7181</v>
      </c>
      <c r="P1868" s="23">
        <f t="shared" si="59"/>
        <v>5</v>
      </c>
    </row>
    <row r="1869" spans="1:16" x14ac:dyDescent="0.3">
      <c r="A1869">
        <v>1922</v>
      </c>
      <c r="B1869" t="s">
        <v>5419</v>
      </c>
      <c r="C1869" t="s">
        <v>1698</v>
      </c>
      <c r="D1869" t="s">
        <v>51</v>
      </c>
      <c r="E1869" t="s">
        <v>16</v>
      </c>
      <c r="F1869">
        <v>90</v>
      </c>
      <c r="G1869" t="s">
        <v>5418</v>
      </c>
      <c r="H1869" t="s">
        <v>5420</v>
      </c>
      <c r="I1869" t="s">
        <v>32</v>
      </c>
      <c r="J1869" s="6" t="s">
        <v>14155</v>
      </c>
      <c r="K1869">
        <v>36</v>
      </c>
      <c r="L1869" t="s">
        <v>70</v>
      </c>
      <c r="M1869">
        <f t="shared" si="58"/>
        <v>0</v>
      </c>
      <c r="N1869" s="23" t="s">
        <v>11667</v>
      </c>
      <c r="O1869" s="23" t="s">
        <v>7181</v>
      </c>
      <c r="P1869" s="23">
        <f t="shared" si="59"/>
        <v>5</v>
      </c>
    </row>
    <row r="1870" spans="1:16" x14ac:dyDescent="0.3">
      <c r="A1870">
        <v>1923</v>
      </c>
      <c r="B1870" t="s">
        <v>5421</v>
      </c>
      <c r="C1870" t="s">
        <v>3504</v>
      </c>
      <c r="D1870" t="s">
        <v>28</v>
      </c>
      <c r="E1870" t="s">
        <v>29</v>
      </c>
      <c r="F1870">
        <v>90</v>
      </c>
      <c r="G1870" t="s">
        <v>5422</v>
      </c>
      <c r="H1870" t="s">
        <v>3987</v>
      </c>
      <c r="I1870" t="s">
        <v>554</v>
      </c>
      <c r="J1870" s="6" t="s">
        <v>13761</v>
      </c>
      <c r="K1870">
        <v>34</v>
      </c>
      <c r="L1870" t="s">
        <v>33</v>
      </c>
      <c r="M1870">
        <f t="shared" si="58"/>
        <v>0</v>
      </c>
      <c r="N1870" s="23" t="s">
        <v>11668</v>
      </c>
      <c r="O1870" s="23" t="s">
        <v>10422</v>
      </c>
      <c r="P1870" s="23">
        <f t="shared" si="59"/>
        <v>4</v>
      </c>
    </row>
    <row r="1871" spans="1:16" x14ac:dyDescent="0.3">
      <c r="A1871">
        <v>1924</v>
      </c>
      <c r="B1871" t="s">
        <v>3910</v>
      </c>
      <c r="C1871" t="s">
        <v>5423</v>
      </c>
      <c r="D1871" t="s">
        <v>28</v>
      </c>
      <c r="E1871" t="s">
        <v>29</v>
      </c>
      <c r="F1871">
        <v>90</v>
      </c>
      <c r="G1871" t="s">
        <v>5424</v>
      </c>
      <c r="H1871" t="s">
        <v>4266</v>
      </c>
      <c r="I1871" t="s">
        <v>25</v>
      </c>
      <c r="J1871" s="6" t="s">
        <v>14156</v>
      </c>
      <c r="K1871">
        <v>34</v>
      </c>
      <c r="L1871" t="s">
        <v>70</v>
      </c>
      <c r="M1871">
        <f t="shared" si="58"/>
        <v>0</v>
      </c>
      <c r="N1871" s="23" t="s">
        <v>11669</v>
      </c>
      <c r="O1871" s="23" t="s">
        <v>10422</v>
      </c>
      <c r="P1871" s="23">
        <f t="shared" si="59"/>
        <v>4</v>
      </c>
    </row>
    <row r="1872" spans="1:16" x14ac:dyDescent="0.3">
      <c r="A1872">
        <v>1925</v>
      </c>
      <c r="B1872" t="s">
        <v>5425</v>
      </c>
      <c r="C1872" t="s">
        <v>1627</v>
      </c>
      <c r="D1872" t="s">
        <v>15</v>
      </c>
      <c r="E1872" t="s">
        <v>16</v>
      </c>
      <c r="F1872">
        <v>90</v>
      </c>
      <c r="G1872" t="s">
        <v>5426</v>
      </c>
      <c r="H1872" t="s">
        <v>5427</v>
      </c>
      <c r="I1872" t="s">
        <v>32</v>
      </c>
      <c r="J1872" s="6">
        <v>44565</v>
      </c>
      <c r="K1872">
        <v>43</v>
      </c>
      <c r="L1872" t="s">
        <v>45</v>
      </c>
      <c r="M1872">
        <f t="shared" si="58"/>
        <v>0</v>
      </c>
      <c r="N1872" s="23" t="s">
        <v>11670</v>
      </c>
      <c r="O1872" s="23" t="s">
        <v>6</v>
      </c>
      <c r="P1872" s="23">
        <f t="shared" si="59"/>
        <v>6</v>
      </c>
    </row>
    <row r="1873" spans="1:16" x14ac:dyDescent="0.3">
      <c r="A1873">
        <v>1926</v>
      </c>
      <c r="B1873" t="s">
        <v>1428</v>
      </c>
      <c r="C1873" t="s">
        <v>5428</v>
      </c>
      <c r="D1873" t="s">
        <v>51</v>
      </c>
      <c r="E1873" t="s">
        <v>16</v>
      </c>
      <c r="F1873">
        <v>90</v>
      </c>
      <c r="G1873" t="s">
        <v>5429</v>
      </c>
      <c r="H1873" t="s">
        <v>1164</v>
      </c>
      <c r="I1873" t="s">
        <v>89</v>
      </c>
      <c r="J1873" s="6">
        <v>44288</v>
      </c>
      <c r="K1873">
        <v>40</v>
      </c>
      <c r="L1873" t="s">
        <v>20</v>
      </c>
      <c r="M1873">
        <f t="shared" si="58"/>
        <v>0</v>
      </c>
      <c r="N1873" s="23" t="s">
        <v>11671</v>
      </c>
      <c r="O1873" s="23" t="s">
        <v>10430</v>
      </c>
      <c r="P1873" s="23">
        <f t="shared" si="59"/>
        <v>9</v>
      </c>
    </row>
    <row r="1874" spans="1:16" x14ac:dyDescent="0.3">
      <c r="A1874">
        <v>1927</v>
      </c>
      <c r="B1874" t="s">
        <v>5430</v>
      </c>
      <c r="C1874" t="s">
        <v>5431</v>
      </c>
      <c r="D1874" t="s">
        <v>41</v>
      </c>
      <c r="E1874" t="s">
        <v>16</v>
      </c>
      <c r="F1874">
        <v>30</v>
      </c>
      <c r="G1874" t="s">
        <v>5432</v>
      </c>
      <c r="H1874" t="s">
        <v>1001</v>
      </c>
      <c r="I1874" t="s">
        <v>32</v>
      </c>
      <c r="J1874" s="6" t="s">
        <v>14054</v>
      </c>
      <c r="K1874">
        <v>22</v>
      </c>
      <c r="L1874" t="s">
        <v>33</v>
      </c>
      <c r="M1874">
        <f t="shared" si="58"/>
        <v>0</v>
      </c>
      <c r="N1874" s="23" t="s">
        <v>11671</v>
      </c>
      <c r="O1874" s="23" t="s">
        <v>6</v>
      </c>
      <c r="P1874" s="23">
        <f t="shared" si="59"/>
        <v>6</v>
      </c>
    </row>
    <row r="1875" spans="1:16" x14ac:dyDescent="0.3">
      <c r="A1875">
        <v>1928</v>
      </c>
      <c r="B1875" t="s">
        <v>5433</v>
      </c>
      <c r="C1875" t="s">
        <v>5196</v>
      </c>
      <c r="D1875" t="s">
        <v>28</v>
      </c>
      <c r="E1875" t="s">
        <v>29</v>
      </c>
      <c r="F1875">
        <v>60</v>
      </c>
      <c r="G1875" t="s">
        <v>14545</v>
      </c>
      <c r="H1875" t="s">
        <v>2334</v>
      </c>
      <c r="I1875" t="s">
        <v>32</v>
      </c>
      <c r="J1875" s="6">
        <v>43869</v>
      </c>
      <c r="K1875">
        <v>23</v>
      </c>
      <c r="L1875" t="s">
        <v>39</v>
      </c>
      <c r="M1875">
        <f t="shared" si="58"/>
        <v>0</v>
      </c>
      <c r="N1875" s="23" t="s">
        <v>11671</v>
      </c>
      <c r="O1875" s="23" t="s">
        <v>10454</v>
      </c>
      <c r="P1875" s="23">
        <f t="shared" si="59"/>
        <v>4</v>
      </c>
    </row>
    <row r="1876" spans="1:16" x14ac:dyDescent="0.3">
      <c r="A1876">
        <v>1929</v>
      </c>
      <c r="B1876" t="s">
        <v>5435</v>
      </c>
      <c r="C1876" t="s">
        <v>1334</v>
      </c>
      <c r="D1876" t="s">
        <v>92</v>
      </c>
      <c r="E1876" t="s">
        <v>16</v>
      </c>
      <c r="F1876">
        <v>90</v>
      </c>
      <c r="G1876" t="s">
        <v>5436</v>
      </c>
      <c r="H1876" t="s">
        <v>3951</v>
      </c>
      <c r="I1876" t="s">
        <v>1576</v>
      </c>
      <c r="J1876" s="6" t="s">
        <v>13893</v>
      </c>
      <c r="K1876">
        <v>46</v>
      </c>
      <c r="L1876" t="s">
        <v>70</v>
      </c>
      <c r="M1876">
        <f t="shared" si="58"/>
        <v>0</v>
      </c>
      <c r="N1876" s="23" t="s">
        <v>5436</v>
      </c>
      <c r="O1876" s="23"/>
      <c r="P1876" s="23">
        <f t="shared" si="59"/>
        <v>0</v>
      </c>
    </row>
    <row r="1877" spans="1:16" x14ac:dyDescent="0.3">
      <c r="A1877">
        <v>1930</v>
      </c>
      <c r="B1877" t="s">
        <v>5437</v>
      </c>
      <c r="C1877" t="s">
        <v>5438</v>
      </c>
      <c r="D1877" t="s">
        <v>51</v>
      </c>
      <c r="E1877" t="s">
        <v>16</v>
      </c>
      <c r="F1877">
        <v>60</v>
      </c>
      <c r="G1877" t="s">
        <v>5439</v>
      </c>
      <c r="H1877" t="s">
        <v>599</v>
      </c>
      <c r="I1877" t="s">
        <v>32</v>
      </c>
      <c r="J1877" s="6" t="s">
        <v>13676</v>
      </c>
      <c r="K1877">
        <v>3</v>
      </c>
      <c r="L1877" t="s">
        <v>159</v>
      </c>
      <c r="M1877">
        <f t="shared" si="58"/>
        <v>0</v>
      </c>
      <c r="N1877" s="23" t="s">
        <v>11672</v>
      </c>
      <c r="O1877" s="23" t="s">
        <v>10417</v>
      </c>
      <c r="P1877" s="23">
        <f t="shared" si="59"/>
        <v>5</v>
      </c>
    </row>
    <row r="1878" spans="1:16" x14ac:dyDescent="0.3">
      <c r="A1878">
        <v>1931</v>
      </c>
      <c r="B1878" t="s">
        <v>2253</v>
      </c>
      <c r="C1878" t="s">
        <v>2779</v>
      </c>
      <c r="D1878" t="s">
        <v>28</v>
      </c>
      <c r="E1878" t="s">
        <v>29</v>
      </c>
      <c r="F1878">
        <v>90</v>
      </c>
      <c r="G1878" t="s">
        <v>5440</v>
      </c>
      <c r="H1878" t="s">
        <v>5441</v>
      </c>
      <c r="I1878" t="s">
        <v>178</v>
      </c>
      <c r="J1878" s="6" t="s">
        <v>14018</v>
      </c>
      <c r="K1878">
        <v>33</v>
      </c>
      <c r="L1878" t="s">
        <v>159</v>
      </c>
      <c r="M1878">
        <f t="shared" si="58"/>
        <v>0</v>
      </c>
      <c r="N1878" s="23" t="s">
        <v>11672</v>
      </c>
      <c r="O1878" s="23" t="s">
        <v>10476</v>
      </c>
      <c r="P1878" s="23">
        <f t="shared" si="59"/>
        <v>5</v>
      </c>
    </row>
    <row r="1879" spans="1:16" x14ac:dyDescent="0.3">
      <c r="A1879">
        <v>1932</v>
      </c>
      <c r="B1879" t="s">
        <v>2891</v>
      </c>
      <c r="C1879" t="s">
        <v>5442</v>
      </c>
      <c r="D1879" t="s">
        <v>28</v>
      </c>
      <c r="E1879" t="s">
        <v>29</v>
      </c>
      <c r="F1879">
        <v>60</v>
      </c>
      <c r="G1879" t="s">
        <v>5443</v>
      </c>
      <c r="H1879" t="s">
        <v>1168</v>
      </c>
      <c r="I1879" t="s">
        <v>32</v>
      </c>
      <c r="J1879" s="6">
        <v>43901</v>
      </c>
      <c r="K1879">
        <v>35</v>
      </c>
      <c r="L1879" t="s">
        <v>45</v>
      </c>
      <c r="M1879">
        <f t="shared" si="58"/>
        <v>0</v>
      </c>
      <c r="N1879" s="23" t="s">
        <v>11673</v>
      </c>
      <c r="O1879" s="23" t="s">
        <v>6</v>
      </c>
      <c r="P1879" s="23">
        <f t="shared" si="59"/>
        <v>6</v>
      </c>
    </row>
    <row r="1880" spans="1:16" x14ac:dyDescent="0.3">
      <c r="A1880">
        <v>1933</v>
      </c>
      <c r="B1880" t="s">
        <v>5444</v>
      </c>
      <c r="C1880" t="s">
        <v>5445</v>
      </c>
      <c r="D1880" t="s">
        <v>28</v>
      </c>
      <c r="E1880" t="s">
        <v>29</v>
      </c>
      <c r="F1880">
        <v>90</v>
      </c>
      <c r="G1880" t="s">
        <v>5446</v>
      </c>
      <c r="H1880" t="s">
        <v>1587</v>
      </c>
      <c r="I1880" t="s">
        <v>32</v>
      </c>
      <c r="J1880" s="6">
        <v>43834</v>
      </c>
      <c r="K1880">
        <v>69</v>
      </c>
      <c r="L1880" t="s">
        <v>64</v>
      </c>
      <c r="M1880">
        <f t="shared" si="58"/>
        <v>0</v>
      </c>
      <c r="N1880" s="23" t="s">
        <v>11674</v>
      </c>
      <c r="O1880" s="23" t="s">
        <v>10422</v>
      </c>
      <c r="P1880" s="23">
        <f t="shared" si="59"/>
        <v>4</v>
      </c>
    </row>
    <row r="1881" spans="1:16" x14ac:dyDescent="0.3">
      <c r="A1881">
        <v>1934</v>
      </c>
      <c r="B1881" t="s">
        <v>5447</v>
      </c>
      <c r="C1881" t="s">
        <v>2323</v>
      </c>
      <c r="D1881" t="s">
        <v>41</v>
      </c>
      <c r="E1881" t="s">
        <v>16</v>
      </c>
      <c r="F1881">
        <v>60</v>
      </c>
      <c r="G1881" t="s">
        <v>5448</v>
      </c>
      <c r="H1881" t="s">
        <v>5449</v>
      </c>
      <c r="I1881" t="s">
        <v>32</v>
      </c>
      <c r="J1881" s="6" t="s">
        <v>14157</v>
      </c>
      <c r="K1881">
        <v>53</v>
      </c>
      <c r="L1881" t="s">
        <v>101</v>
      </c>
      <c r="M1881">
        <f t="shared" si="58"/>
        <v>0</v>
      </c>
      <c r="N1881" s="23" t="s">
        <v>11675</v>
      </c>
      <c r="O1881" s="23" t="s">
        <v>10422</v>
      </c>
      <c r="P1881" s="23">
        <f t="shared" si="59"/>
        <v>4</v>
      </c>
    </row>
    <row r="1882" spans="1:16" x14ac:dyDescent="0.3">
      <c r="A1882">
        <v>1935</v>
      </c>
      <c r="B1882" t="s">
        <v>656</v>
      </c>
      <c r="C1882" t="s">
        <v>1129</v>
      </c>
      <c r="D1882" t="s">
        <v>51</v>
      </c>
      <c r="E1882" t="s">
        <v>16</v>
      </c>
      <c r="F1882">
        <v>60</v>
      </c>
      <c r="G1882" t="s">
        <v>5450</v>
      </c>
      <c r="H1882" t="s">
        <v>5451</v>
      </c>
      <c r="I1882" t="s">
        <v>32</v>
      </c>
      <c r="J1882" s="6" t="s">
        <v>14158</v>
      </c>
      <c r="K1882">
        <v>88</v>
      </c>
      <c r="L1882" t="s">
        <v>54</v>
      </c>
      <c r="M1882">
        <f t="shared" si="58"/>
        <v>0</v>
      </c>
      <c r="N1882" s="23" t="s">
        <v>11676</v>
      </c>
      <c r="O1882" s="23" t="s">
        <v>10417</v>
      </c>
      <c r="P1882" s="23">
        <f t="shared" si="59"/>
        <v>5</v>
      </c>
    </row>
    <row r="1883" spans="1:16" x14ac:dyDescent="0.3">
      <c r="A1883">
        <v>1936</v>
      </c>
      <c r="B1883" t="s">
        <v>4815</v>
      </c>
      <c r="C1883" t="s">
        <v>5452</v>
      </c>
      <c r="D1883" t="s">
        <v>28</v>
      </c>
      <c r="E1883" t="s">
        <v>29</v>
      </c>
      <c r="F1883">
        <v>90</v>
      </c>
      <c r="G1883" t="s">
        <v>5453</v>
      </c>
      <c r="H1883" t="s">
        <v>2965</v>
      </c>
      <c r="I1883" t="s">
        <v>25</v>
      </c>
      <c r="J1883" s="6" t="s">
        <v>13851</v>
      </c>
      <c r="K1883">
        <v>32</v>
      </c>
      <c r="L1883" t="s">
        <v>101</v>
      </c>
      <c r="M1883">
        <f t="shared" si="58"/>
        <v>0</v>
      </c>
      <c r="N1883" s="23" t="s">
        <v>11677</v>
      </c>
      <c r="O1883" s="23" t="s">
        <v>1665</v>
      </c>
      <c r="P1883" s="23">
        <f t="shared" si="59"/>
        <v>5</v>
      </c>
    </row>
    <row r="1884" spans="1:16" x14ac:dyDescent="0.3">
      <c r="A1884">
        <v>1937</v>
      </c>
      <c r="B1884" t="s">
        <v>5454</v>
      </c>
      <c r="C1884" t="s">
        <v>1688</v>
      </c>
      <c r="D1884" t="s">
        <v>15</v>
      </c>
      <c r="E1884" t="s">
        <v>16</v>
      </c>
      <c r="F1884">
        <v>30</v>
      </c>
      <c r="G1884" t="s">
        <v>5455</v>
      </c>
      <c r="H1884" t="s">
        <v>772</v>
      </c>
      <c r="I1884" t="s">
        <v>32</v>
      </c>
      <c r="J1884" s="6" t="s">
        <v>13692</v>
      </c>
      <c r="K1884">
        <v>72</v>
      </c>
      <c r="L1884" t="s">
        <v>39</v>
      </c>
      <c r="M1884">
        <f t="shared" si="58"/>
        <v>0</v>
      </c>
      <c r="N1884" s="23" t="s">
        <v>11678</v>
      </c>
      <c r="O1884" s="23" t="s">
        <v>10422</v>
      </c>
      <c r="P1884" s="23">
        <f t="shared" si="59"/>
        <v>4</v>
      </c>
    </row>
    <row r="1885" spans="1:16" x14ac:dyDescent="0.3">
      <c r="A1885">
        <v>1938</v>
      </c>
      <c r="B1885" t="s">
        <v>2711</v>
      </c>
      <c r="C1885" t="s">
        <v>210</v>
      </c>
      <c r="D1885" t="s">
        <v>15</v>
      </c>
      <c r="E1885" t="s">
        <v>16</v>
      </c>
      <c r="F1885">
        <v>60</v>
      </c>
      <c r="G1885" t="s">
        <v>5456</v>
      </c>
      <c r="H1885" t="s">
        <v>4034</v>
      </c>
      <c r="I1885" t="s">
        <v>178</v>
      </c>
      <c r="J1885" s="6">
        <v>44784</v>
      </c>
      <c r="K1885">
        <v>91</v>
      </c>
      <c r="L1885" t="s">
        <v>159</v>
      </c>
      <c r="M1885">
        <f t="shared" si="58"/>
        <v>0</v>
      </c>
      <c r="N1885" s="23" t="s">
        <v>11679</v>
      </c>
      <c r="O1885" s="23" t="s">
        <v>10425</v>
      </c>
      <c r="P1885" s="23">
        <f t="shared" si="59"/>
        <v>3</v>
      </c>
    </row>
    <row r="1886" spans="1:16" x14ac:dyDescent="0.3">
      <c r="A1886">
        <v>1939</v>
      </c>
      <c r="B1886" t="s">
        <v>5457</v>
      </c>
      <c r="C1886" t="s">
        <v>156</v>
      </c>
      <c r="D1886" t="s">
        <v>28</v>
      </c>
      <c r="E1886" t="s">
        <v>29</v>
      </c>
      <c r="F1886">
        <v>90</v>
      </c>
      <c r="G1886" t="s">
        <v>5458</v>
      </c>
      <c r="H1886" t="s">
        <v>5459</v>
      </c>
      <c r="I1886" t="s">
        <v>1478</v>
      </c>
      <c r="J1886" s="6">
        <v>44106</v>
      </c>
      <c r="K1886">
        <v>35</v>
      </c>
      <c r="L1886" t="s">
        <v>80</v>
      </c>
      <c r="M1886">
        <f t="shared" si="58"/>
        <v>0</v>
      </c>
      <c r="N1886" s="23" t="s">
        <v>5458</v>
      </c>
      <c r="O1886" s="23"/>
      <c r="P1886" s="23">
        <f t="shared" si="59"/>
        <v>0</v>
      </c>
    </row>
    <row r="1887" spans="1:16" x14ac:dyDescent="0.3">
      <c r="A1887">
        <v>1940</v>
      </c>
      <c r="B1887" t="s">
        <v>5460</v>
      </c>
      <c r="C1887" t="s">
        <v>5461</v>
      </c>
      <c r="D1887" t="s">
        <v>28</v>
      </c>
      <c r="E1887" t="s">
        <v>29</v>
      </c>
      <c r="F1887">
        <v>90</v>
      </c>
      <c r="G1887" t="s">
        <v>5462</v>
      </c>
      <c r="H1887" t="s">
        <v>4924</v>
      </c>
      <c r="I1887" t="s">
        <v>32</v>
      </c>
      <c r="J1887" s="6">
        <v>44716</v>
      </c>
      <c r="K1887">
        <v>101</v>
      </c>
      <c r="L1887" t="s">
        <v>54</v>
      </c>
      <c r="M1887">
        <f t="shared" si="58"/>
        <v>0</v>
      </c>
      <c r="N1887" s="23" t="s">
        <v>5462</v>
      </c>
      <c r="O1887" s="23"/>
      <c r="P1887" s="23">
        <f t="shared" si="59"/>
        <v>0</v>
      </c>
    </row>
    <row r="1888" spans="1:16" x14ac:dyDescent="0.3">
      <c r="A1888">
        <v>1941</v>
      </c>
      <c r="B1888" t="s">
        <v>4392</v>
      </c>
      <c r="C1888" t="s">
        <v>4743</v>
      </c>
      <c r="D1888" t="s">
        <v>28</v>
      </c>
      <c r="E1888" t="s">
        <v>29</v>
      </c>
      <c r="F1888">
        <v>60</v>
      </c>
      <c r="G1888" t="s">
        <v>5463</v>
      </c>
      <c r="H1888" t="s">
        <v>5464</v>
      </c>
      <c r="I1888" t="s">
        <v>124</v>
      </c>
      <c r="J1888" s="6" t="s">
        <v>14044</v>
      </c>
      <c r="K1888">
        <v>20</v>
      </c>
      <c r="L1888" t="s">
        <v>45</v>
      </c>
      <c r="M1888">
        <f t="shared" si="58"/>
        <v>0</v>
      </c>
      <c r="N1888" s="23" t="s">
        <v>11680</v>
      </c>
      <c r="O1888" s="23" t="s">
        <v>10468</v>
      </c>
      <c r="P1888" s="23">
        <f t="shared" si="59"/>
        <v>8</v>
      </c>
    </row>
    <row r="1889" spans="1:16" x14ac:dyDescent="0.3">
      <c r="A1889">
        <v>1942</v>
      </c>
      <c r="B1889" t="s">
        <v>5168</v>
      </c>
      <c r="C1889" t="s">
        <v>3673</v>
      </c>
      <c r="D1889" t="s">
        <v>28</v>
      </c>
      <c r="E1889" t="s">
        <v>29</v>
      </c>
      <c r="F1889">
        <v>30</v>
      </c>
      <c r="G1889" t="s">
        <v>5465</v>
      </c>
      <c r="H1889" t="s">
        <v>5466</v>
      </c>
      <c r="I1889" t="s">
        <v>95</v>
      </c>
      <c r="J1889" s="6" t="s">
        <v>14003</v>
      </c>
      <c r="K1889">
        <v>50</v>
      </c>
      <c r="L1889" t="s">
        <v>20</v>
      </c>
      <c r="M1889">
        <f t="shared" si="58"/>
        <v>0</v>
      </c>
      <c r="N1889" s="23" t="s">
        <v>11681</v>
      </c>
      <c r="O1889" s="23" t="s">
        <v>1021</v>
      </c>
      <c r="P1889" s="23">
        <f t="shared" si="59"/>
        <v>6</v>
      </c>
    </row>
    <row r="1890" spans="1:16" x14ac:dyDescent="0.3">
      <c r="A1890">
        <v>1943</v>
      </c>
      <c r="B1890" t="s">
        <v>1246</v>
      </c>
      <c r="C1890" t="s">
        <v>896</v>
      </c>
      <c r="D1890" t="s">
        <v>28</v>
      </c>
      <c r="E1890" t="s">
        <v>29</v>
      </c>
      <c r="F1890">
        <v>60</v>
      </c>
      <c r="G1890" t="s">
        <v>5467</v>
      </c>
      <c r="H1890" t="s">
        <v>2137</v>
      </c>
      <c r="I1890" t="s">
        <v>187</v>
      </c>
      <c r="J1890" s="6" t="s">
        <v>14154</v>
      </c>
      <c r="K1890">
        <v>32</v>
      </c>
      <c r="L1890" t="s">
        <v>45</v>
      </c>
      <c r="M1890">
        <f t="shared" si="58"/>
        <v>0</v>
      </c>
      <c r="N1890" s="23" t="s">
        <v>11682</v>
      </c>
      <c r="O1890" s="23" t="s">
        <v>9969</v>
      </c>
      <c r="P1890" s="23">
        <f t="shared" si="59"/>
        <v>6</v>
      </c>
    </row>
    <row r="1891" spans="1:16" x14ac:dyDescent="0.3">
      <c r="A1891">
        <v>1944</v>
      </c>
      <c r="B1891" t="s">
        <v>5468</v>
      </c>
      <c r="C1891" t="s">
        <v>3084</v>
      </c>
      <c r="D1891" t="s">
        <v>28</v>
      </c>
      <c r="E1891" t="s">
        <v>29</v>
      </c>
      <c r="F1891">
        <v>60</v>
      </c>
      <c r="G1891" t="s">
        <v>5469</v>
      </c>
      <c r="H1891" t="s">
        <v>942</v>
      </c>
      <c r="I1891" t="s">
        <v>32</v>
      </c>
      <c r="J1891" s="6" t="s">
        <v>14159</v>
      </c>
      <c r="K1891">
        <v>27</v>
      </c>
      <c r="L1891" t="s">
        <v>159</v>
      </c>
      <c r="M1891">
        <f t="shared" si="58"/>
        <v>0</v>
      </c>
      <c r="N1891" s="23" t="s">
        <v>11683</v>
      </c>
      <c r="O1891" s="23" t="s">
        <v>10430</v>
      </c>
      <c r="P1891" s="23">
        <f t="shared" si="59"/>
        <v>9</v>
      </c>
    </row>
    <row r="1892" spans="1:16" x14ac:dyDescent="0.3">
      <c r="A1892">
        <v>1945</v>
      </c>
      <c r="B1892" t="s">
        <v>3532</v>
      </c>
      <c r="C1892" t="s">
        <v>5470</v>
      </c>
      <c r="D1892" t="s">
        <v>28</v>
      </c>
      <c r="E1892" t="s">
        <v>29</v>
      </c>
      <c r="F1892">
        <v>60</v>
      </c>
      <c r="G1892" t="s">
        <v>5471</v>
      </c>
      <c r="H1892" t="s">
        <v>5079</v>
      </c>
      <c r="I1892" t="s">
        <v>294</v>
      </c>
      <c r="J1892" s="6">
        <v>44082</v>
      </c>
      <c r="K1892">
        <v>66</v>
      </c>
      <c r="L1892" t="s">
        <v>54</v>
      </c>
      <c r="M1892">
        <f t="shared" si="58"/>
        <v>0</v>
      </c>
      <c r="N1892" s="23" t="s">
        <v>11683</v>
      </c>
      <c r="O1892" s="23" t="s">
        <v>10476</v>
      </c>
      <c r="P1892" s="23">
        <f t="shared" si="59"/>
        <v>5</v>
      </c>
    </row>
    <row r="1893" spans="1:16" x14ac:dyDescent="0.3">
      <c r="A1893">
        <v>1946</v>
      </c>
      <c r="B1893" t="s">
        <v>55</v>
      </c>
      <c r="C1893" t="s">
        <v>1340</v>
      </c>
      <c r="D1893" t="s">
        <v>28</v>
      </c>
      <c r="E1893" t="s">
        <v>29</v>
      </c>
      <c r="F1893">
        <v>30</v>
      </c>
      <c r="G1893" t="s">
        <v>14546</v>
      </c>
      <c r="H1893" t="s">
        <v>5473</v>
      </c>
      <c r="I1893" t="s">
        <v>240</v>
      </c>
      <c r="J1893" s="6">
        <v>44378</v>
      </c>
      <c r="K1893">
        <v>6</v>
      </c>
      <c r="L1893" t="s">
        <v>45</v>
      </c>
      <c r="M1893">
        <f t="shared" si="58"/>
        <v>0</v>
      </c>
      <c r="N1893" s="23" t="s">
        <v>11683</v>
      </c>
      <c r="O1893" s="23" t="s">
        <v>10449</v>
      </c>
      <c r="P1893" s="23">
        <f t="shared" si="59"/>
        <v>7</v>
      </c>
    </row>
    <row r="1894" spans="1:16" x14ac:dyDescent="0.3">
      <c r="A1894">
        <v>1947</v>
      </c>
      <c r="B1894" t="s">
        <v>5474</v>
      </c>
      <c r="C1894" t="s">
        <v>5475</v>
      </c>
      <c r="D1894" t="s">
        <v>15</v>
      </c>
      <c r="E1894" t="s">
        <v>16</v>
      </c>
      <c r="F1894">
        <v>90</v>
      </c>
      <c r="G1894" t="s">
        <v>5476</v>
      </c>
      <c r="H1894" t="s">
        <v>5477</v>
      </c>
      <c r="I1894" t="s">
        <v>187</v>
      </c>
      <c r="J1894" s="6">
        <v>44358</v>
      </c>
      <c r="K1894">
        <v>67</v>
      </c>
      <c r="L1894" t="s">
        <v>54</v>
      </c>
      <c r="M1894">
        <f t="shared" si="58"/>
        <v>0</v>
      </c>
      <c r="N1894" s="23" t="s">
        <v>11683</v>
      </c>
      <c r="O1894" s="23" t="s">
        <v>1665</v>
      </c>
      <c r="P1894" s="23">
        <f t="shared" si="59"/>
        <v>5</v>
      </c>
    </row>
    <row r="1895" spans="1:16" x14ac:dyDescent="0.3">
      <c r="A1895">
        <v>1948</v>
      </c>
      <c r="B1895" t="s">
        <v>3623</v>
      </c>
      <c r="C1895" t="s">
        <v>3927</v>
      </c>
      <c r="D1895" t="s">
        <v>28</v>
      </c>
      <c r="E1895" t="s">
        <v>29</v>
      </c>
      <c r="F1895">
        <v>90</v>
      </c>
      <c r="G1895" t="s">
        <v>5478</v>
      </c>
      <c r="H1895" t="s">
        <v>315</v>
      </c>
      <c r="I1895" t="s">
        <v>32</v>
      </c>
      <c r="J1895" s="6" t="s">
        <v>13942</v>
      </c>
      <c r="K1895">
        <v>69</v>
      </c>
      <c r="L1895" t="s">
        <v>33</v>
      </c>
      <c r="M1895">
        <f t="shared" si="58"/>
        <v>0</v>
      </c>
      <c r="N1895" s="23" t="s">
        <v>11683</v>
      </c>
      <c r="O1895" s="23" t="s">
        <v>10416</v>
      </c>
      <c r="P1895" s="23">
        <f t="shared" si="59"/>
        <v>4</v>
      </c>
    </row>
    <row r="1896" spans="1:16" x14ac:dyDescent="0.3">
      <c r="A1896">
        <v>1949</v>
      </c>
      <c r="B1896" t="s">
        <v>5479</v>
      </c>
      <c r="C1896" t="s">
        <v>5480</v>
      </c>
      <c r="D1896" t="s">
        <v>28</v>
      </c>
      <c r="E1896" t="s">
        <v>29</v>
      </c>
      <c r="F1896">
        <v>30</v>
      </c>
      <c r="G1896" t="s">
        <v>5481</v>
      </c>
      <c r="H1896" t="s">
        <v>382</v>
      </c>
      <c r="I1896" t="s">
        <v>32</v>
      </c>
      <c r="J1896" s="6">
        <v>44416</v>
      </c>
      <c r="K1896">
        <v>10</v>
      </c>
      <c r="L1896" t="s">
        <v>101</v>
      </c>
      <c r="M1896">
        <f t="shared" si="58"/>
        <v>0</v>
      </c>
      <c r="N1896" s="23" t="s">
        <v>710</v>
      </c>
      <c r="O1896" s="23" t="s">
        <v>10438</v>
      </c>
      <c r="P1896" s="23">
        <f t="shared" si="59"/>
        <v>5</v>
      </c>
    </row>
    <row r="1897" spans="1:16" x14ac:dyDescent="0.3">
      <c r="A1897">
        <v>1950</v>
      </c>
      <c r="B1897" t="s">
        <v>5482</v>
      </c>
      <c r="C1897" t="s">
        <v>5483</v>
      </c>
      <c r="D1897" t="s">
        <v>15</v>
      </c>
      <c r="E1897" t="s">
        <v>16</v>
      </c>
      <c r="F1897">
        <v>60</v>
      </c>
      <c r="G1897" t="s">
        <v>5484</v>
      </c>
      <c r="H1897" t="s">
        <v>3637</v>
      </c>
      <c r="I1897" t="s">
        <v>38</v>
      </c>
      <c r="J1897" s="6">
        <v>44295</v>
      </c>
      <c r="K1897">
        <v>57</v>
      </c>
      <c r="L1897" t="s">
        <v>101</v>
      </c>
      <c r="M1897">
        <f t="shared" si="58"/>
        <v>0</v>
      </c>
      <c r="N1897" s="23" t="s">
        <v>3589</v>
      </c>
      <c r="O1897" s="23" t="s">
        <v>10417</v>
      </c>
      <c r="P1897" s="23">
        <f t="shared" si="59"/>
        <v>5</v>
      </c>
    </row>
    <row r="1898" spans="1:16" x14ac:dyDescent="0.3">
      <c r="A1898">
        <v>1951</v>
      </c>
      <c r="B1898" t="s">
        <v>5485</v>
      </c>
      <c r="C1898" t="s">
        <v>4574</v>
      </c>
      <c r="D1898" t="s">
        <v>28</v>
      </c>
      <c r="E1898" t="s">
        <v>29</v>
      </c>
      <c r="F1898">
        <v>60</v>
      </c>
      <c r="G1898" t="s">
        <v>5486</v>
      </c>
      <c r="H1898" t="s">
        <v>4667</v>
      </c>
      <c r="I1898" t="s">
        <v>4668</v>
      </c>
      <c r="J1898" s="6" t="s">
        <v>13738</v>
      </c>
      <c r="K1898">
        <v>66</v>
      </c>
      <c r="L1898" t="s">
        <v>54</v>
      </c>
      <c r="M1898">
        <f t="shared" si="58"/>
        <v>0</v>
      </c>
      <c r="N1898" s="23" t="s">
        <v>11684</v>
      </c>
      <c r="O1898" s="23" t="s">
        <v>4205</v>
      </c>
      <c r="P1898" s="23">
        <f t="shared" si="59"/>
        <v>4</v>
      </c>
    </row>
    <row r="1899" spans="1:16" x14ac:dyDescent="0.3">
      <c r="A1899">
        <v>1952</v>
      </c>
      <c r="B1899" t="s">
        <v>5230</v>
      </c>
      <c r="C1899" t="s">
        <v>5487</v>
      </c>
      <c r="D1899" t="s">
        <v>15</v>
      </c>
      <c r="E1899" t="s">
        <v>16</v>
      </c>
      <c r="F1899">
        <v>60</v>
      </c>
      <c r="G1899" t="s">
        <v>5488</v>
      </c>
      <c r="H1899" t="s">
        <v>396</v>
      </c>
      <c r="I1899" t="s">
        <v>32</v>
      </c>
      <c r="J1899" s="6" t="s">
        <v>14160</v>
      </c>
      <c r="K1899">
        <v>42</v>
      </c>
      <c r="L1899" t="s">
        <v>70</v>
      </c>
      <c r="M1899">
        <f t="shared" si="58"/>
        <v>0</v>
      </c>
      <c r="N1899" s="23" t="s">
        <v>11685</v>
      </c>
      <c r="O1899" s="23" t="s">
        <v>10438</v>
      </c>
      <c r="P1899" s="23">
        <f t="shared" si="59"/>
        <v>5</v>
      </c>
    </row>
    <row r="1900" spans="1:16" x14ac:dyDescent="0.3">
      <c r="A1900">
        <v>1953</v>
      </c>
      <c r="B1900" t="s">
        <v>1580</v>
      </c>
      <c r="C1900" t="s">
        <v>1182</v>
      </c>
      <c r="D1900" t="s">
        <v>15</v>
      </c>
      <c r="E1900" t="s">
        <v>16</v>
      </c>
      <c r="F1900">
        <v>30</v>
      </c>
      <c r="G1900" t="s">
        <v>5489</v>
      </c>
      <c r="H1900" t="s">
        <v>920</v>
      </c>
      <c r="I1900" t="s">
        <v>178</v>
      </c>
      <c r="J1900" s="6" t="s">
        <v>13955</v>
      </c>
      <c r="K1900">
        <v>21</v>
      </c>
      <c r="L1900" t="s">
        <v>64</v>
      </c>
      <c r="M1900">
        <f t="shared" si="58"/>
        <v>0</v>
      </c>
      <c r="N1900" s="23" t="s">
        <v>11686</v>
      </c>
      <c r="O1900" s="23" t="s">
        <v>10417</v>
      </c>
      <c r="P1900" s="23">
        <f t="shared" si="59"/>
        <v>5</v>
      </c>
    </row>
    <row r="1901" spans="1:16" x14ac:dyDescent="0.3">
      <c r="A1901">
        <v>1954</v>
      </c>
      <c r="B1901" t="s">
        <v>2682</v>
      </c>
      <c r="C1901" t="s">
        <v>5490</v>
      </c>
      <c r="D1901" t="s">
        <v>28</v>
      </c>
      <c r="E1901" t="s">
        <v>29</v>
      </c>
      <c r="F1901">
        <v>60</v>
      </c>
      <c r="G1901" t="s">
        <v>5491</v>
      </c>
      <c r="H1901" t="s">
        <v>4409</v>
      </c>
      <c r="I1901" t="s">
        <v>294</v>
      </c>
      <c r="J1901" s="6" t="s">
        <v>13740</v>
      </c>
      <c r="K1901">
        <v>76</v>
      </c>
      <c r="L1901" t="s">
        <v>159</v>
      </c>
      <c r="M1901">
        <f t="shared" si="58"/>
        <v>0</v>
      </c>
      <c r="N1901" s="23" t="s">
        <v>11687</v>
      </c>
      <c r="O1901" s="23" t="s">
        <v>6</v>
      </c>
      <c r="P1901" s="23">
        <f t="shared" si="59"/>
        <v>6</v>
      </c>
    </row>
    <row r="1902" spans="1:16" x14ac:dyDescent="0.3">
      <c r="A1902">
        <v>1955</v>
      </c>
      <c r="B1902" t="s">
        <v>3835</v>
      </c>
      <c r="C1902" t="s">
        <v>2938</v>
      </c>
      <c r="D1902" t="s">
        <v>15</v>
      </c>
      <c r="E1902" t="s">
        <v>16</v>
      </c>
      <c r="F1902">
        <v>90</v>
      </c>
      <c r="G1902" t="s">
        <v>14320</v>
      </c>
      <c r="H1902" t="s">
        <v>802</v>
      </c>
      <c r="I1902" t="s">
        <v>294</v>
      </c>
      <c r="J1902" s="6">
        <v>44197</v>
      </c>
      <c r="K1902">
        <v>13</v>
      </c>
      <c r="L1902" t="s">
        <v>20</v>
      </c>
      <c r="M1902">
        <f t="shared" si="58"/>
        <v>0</v>
      </c>
      <c r="N1902" s="23" t="s">
        <v>11688</v>
      </c>
      <c r="O1902" s="23" t="s">
        <v>10438</v>
      </c>
      <c r="P1902" s="23">
        <f t="shared" si="59"/>
        <v>5</v>
      </c>
    </row>
    <row r="1903" spans="1:16" x14ac:dyDescent="0.3">
      <c r="A1903">
        <v>1956</v>
      </c>
      <c r="B1903" t="s">
        <v>5493</v>
      </c>
      <c r="C1903" t="s">
        <v>4962</v>
      </c>
      <c r="D1903" t="s">
        <v>15</v>
      </c>
      <c r="E1903" t="s">
        <v>16</v>
      </c>
      <c r="F1903">
        <v>30</v>
      </c>
      <c r="G1903" t="s">
        <v>5494</v>
      </c>
      <c r="H1903" t="s">
        <v>2212</v>
      </c>
      <c r="I1903" t="s">
        <v>32</v>
      </c>
      <c r="J1903" s="6" t="s">
        <v>14161</v>
      </c>
      <c r="K1903">
        <v>46</v>
      </c>
      <c r="L1903" t="s">
        <v>80</v>
      </c>
      <c r="M1903">
        <f t="shared" si="58"/>
        <v>0</v>
      </c>
      <c r="N1903" s="23" t="s">
        <v>9278</v>
      </c>
      <c r="O1903" s="23" t="s">
        <v>10438</v>
      </c>
      <c r="P1903" s="23">
        <f t="shared" si="59"/>
        <v>5</v>
      </c>
    </row>
    <row r="1904" spans="1:16" x14ac:dyDescent="0.3">
      <c r="A1904">
        <v>1957</v>
      </c>
      <c r="B1904" t="s">
        <v>5495</v>
      </c>
      <c r="C1904" t="s">
        <v>4813</v>
      </c>
      <c r="D1904" t="s">
        <v>15</v>
      </c>
      <c r="E1904" t="s">
        <v>16</v>
      </c>
      <c r="F1904">
        <v>90</v>
      </c>
      <c r="G1904" t="s">
        <v>5496</v>
      </c>
      <c r="H1904" t="s">
        <v>2542</v>
      </c>
      <c r="I1904" t="s">
        <v>2543</v>
      </c>
      <c r="J1904" s="6">
        <v>44169</v>
      </c>
      <c r="K1904">
        <v>58</v>
      </c>
      <c r="L1904" t="s">
        <v>20</v>
      </c>
      <c r="M1904">
        <f t="shared" si="58"/>
        <v>0</v>
      </c>
      <c r="N1904" s="23" t="s">
        <v>9278</v>
      </c>
      <c r="O1904" s="23" t="s">
        <v>6</v>
      </c>
      <c r="P1904" s="23">
        <f t="shared" si="59"/>
        <v>6</v>
      </c>
    </row>
    <row r="1905" spans="1:16" x14ac:dyDescent="0.3">
      <c r="A1905">
        <v>1958</v>
      </c>
      <c r="B1905" t="s">
        <v>5497</v>
      </c>
      <c r="C1905" t="s">
        <v>1853</v>
      </c>
      <c r="D1905" t="s">
        <v>28</v>
      </c>
      <c r="E1905" t="s">
        <v>29</v>
      </c>
      <c r="F1905">
        <v>60</v>
      </c>
      <c r="G1905" t="s">
        <v>5498</v>
      </c>
      <c r="H1905" t="s">
        <v>5499</v>
      </c>
      <c r="I1905" t="s">
        <v>32</v>
      </c>
      <c r="J1905" s="6">
        <v>44381</v>
      </c>
      <c r="K1905">
        <v>95</v>
      </c>
      <c r="L1905" t="s">
        <v>20</v>
      </c>
      <c r="M1905">
        <f t="shared" si="58"/>
        <v>0</v>
      </c>
      <c r="N1905" s="23" t="s">
        <v>11689</v>
      </c>
      <c r="O1905" s="23" t="s">
        <v>10422</v>
      </c>
      <c r="P1905" s="23">
        <f t="shared" si="59"/>
        <v>4</v>
      </c>
    </row>
    <row r="1906" spans="1:16" x14ac:dyDescent="0.3">
      <c r="A1906">
        <v>1959</v>
      </c>
      <c r="B1906" t="s">
        <v>5500</v>
      </c>
      <c r="C1906" t="s">
        <v>2438</v>
      </c>
      <c r="D1906" t="s">
        <v>28</v>
      </c>
      <c r="E1906" t="s">
        <v>29</v>
      </c>
      <c r="F1906">
        <v>60</v>
      </c>
      <c r="G1906" t="s">
        <v>5501</v>
      </c>
      <c r="H1906" t="s">
        <v>3387</v>
      </c>
      <c r="I1906" t="s">
        <v>2878</v>
      </c>
      <c r="J1906" s="6" t="s">
        <v>14009</v>
      </c>
      <c r="K1906">
        <v>60</v>
      </c>
      <c r="L1906" t="s">
        <v>64</v>
      </c>
      <c r="M1906">
        <f t="shared" si="58"/>
        <v>0</v>
      </c>
      <c r="N1906" s="23" t="s">
        <v>11690</v>
      </c>
      <c r="O1906" s="23" t="s">
        <v>10417</v>
      </c>
      <c r="P1906" s="23">
        <f t="shared" si="59"/>
        <v>5</v>
      </c>
    </row>
    <row r="1907" spans="1:16" x14ac:dyDescent="0.3">
      <c r="A1907">
        <v>1960</v>
      </c>
      <c r="B1907" t="s">
        <v>4765</v>
      </c>
      <c r="C1907" t="s">
        <v>5502</v>
      </c>
      <c r="D1907" t="s">
        <v>51</v>
      </c>
      <c r="E1907" t="s">
        <v>16</v>
      </c>
      <c r="F1907">
        <v>60</v>
      </c>
      <c r="G1907" t="s">
        <v>5503</v>
      </c>
      <c r="H1907" t="s">
        <v>682</v>
      </c>
      <c r="I1907" t="s">
        <v>32</v>
      </c>
      <c r="J1907" s="6">
        <v>43893</v>
      </c>
      <c r="K1907">
        <v>33</v>
      </c>
      <c r="L1907" t="s">
        <v>33</v>
      </c>
      <c r="M1907">
        <f t="shared" si="58"/>
        <v>0</v>
      </c>
      <c r="N1907" s="23" t="s">
        <v>11691</v>
      </c>
      <c r="O1907" s="23" t="s">
        <v>10422</v>
      </c>
      <c r="P1907" s="23">
        <f t="shared" si="59"/>
        <v>4</v>
      </c>
    </row>
    <row r="1908" spans="1:16" x14ac:dyDescent="0.3">
      <c r="A1908">
        <v>1961</v>
      </c>
      <c r="B1908" t="s">
        <v>2556</v>
      </c>
      <c r="C1908" t="s">
        <v>1779</v>
      </c>
      <c r="D1908" t="s">
        <v>28</v>
      </c>
      <c r="E1908" t="s">
        <v>29</v>
      </c>
      <c r="F1908">
        <v>30</v>
      </c>
      <c r="G1908" t="s">
        <v>5504</v>
      </c>
      <c r="H1908" t="s">
        <v>5505</v>
      </c>
      <c r="I1908" t="s">
        <v>240</v>
      </c>
      <c r="J1908" s="6">
        <v>44806</v>
      </c>
      <c r="K1908">
        <v>100</v>
      </c>
      <c r="L1908" t="s">
        <v>64</v>
      </c>
      <c r="M1908">
        <f t="shared" si="58"/>
        <v>0</v>
      </c>
      <c r="N1908" s="23" t="s">
        <v>1406</v>
      </c>
      <c r="O1908" s="23" t="s">
        <v>10483</v>
      </c>
      <c r="P1908" s="23">
        <f t="shared" si="59"/>
        <v>7</v>
      </c>
    </row>
    <row r="1909" spans="1:16" x14ac:dyDescent="0.3">
      <c r="A1909">
        <v>1962</v>
      </c>
      <c r="B1909" t="s">
        <v>5506</v>
      </c>
      <c r="C1909" t="s">
        <v>516</v>
      </c>
      <c r="D1909" t="s">
        <v>28</v>
      </c>
      <c r="E1909" t="s">
        <v>29</v>
      </c>
      <c r="F1909">
        <v>90</v>
      </c>
      <c r="G1909" t="s">
        <v>5507</v>
      </c>
      <c r="H1909" t="s">
        <v>3894</v>
      </c>
      <c r="I1909" t="s">
        <v>110</v>
      </c>
      <c r="J1909" s="6">
        <v>44015</v>
      </c>
      <c r="K1909">
        <v>70</v>
      </c>
      <c r="L1909" t="s">
        <v>64</v>
      </c>
      <c r="M1909">
        <f t="shared" si="58"/>
        <v>0</v>
      </c>
      <c r="N1909" s="23" t="s">
        <v>1406</v>
      </c>
      <c r="O1909" s="23" t="s">
        <v>10755</v>
      </c>
      <c r="P1909" s="23">
        <f t="shared" si="59"/>
        <v>5</v>
      </c>
    </row>
    <row r="1910" spans="1:16" x14ac:dyDescent="0.3">
      <c r="A1910">
        <v>1963</v>
      </c>
      <c r="B1910" t="s">
        <v>5508</v>
      </c>
      <c r="C1910" t="s">
        <v>1923</v>
      </c>
      <c r="D1910" t="s">
        <v>15</v>
      </c>
      <c r="E1910" t="s">
        <v>16</v>
      </c>
      <c r="F1910">
        <v>60</v>
      </c>
      <c r="G1910" t="s">
        <v>5509</v>
      </c>
      <c r="H1910" t="s">
        <v>3628</v>
      </c>
      <c r="I1910" t="s">
        <v>32</v>
      </c>
      <c r="J1910" s="6" t="s">
        <v>13873</v>
      </c>
      <c r="K1910">
        <v>61</v>
      </c>
      <c r="L1910" t="s">
        <v>33</v>
      </c>
      <c r="M1910">
        <f t="shared" si="58"/>
        <v>0</v>
      </c>
      <c r="N1910" s="23" t="s">
        <v>1406</v>
      </c>
      <c r="O1910" s="23" t="s">
        <v>8217</v>
      </c>
      <c r="P1910" s="23">
        <f t="shared" si="59"/>
        <v>6</v>
      </c>
    </row>
    <row r="1911" spans="1:16" x14ac:dyDescent="0.3">
      <c r="A1911">
        <v>1964</v>
      </c>
      <c r="B1911" t="s">
        <v>5510</v>
      </c>
      <c r="C1911" t="s">
        <v>5511</v>
      </c>
      <c r="D1911" t="s">
        <v>51</v>
      </c>
      <c r="E1911" t="s">
        <v>16</v>
      </c>
      <c r="F1911">
        <v>30</v>
      </c>
      <c r="G1911" t="s">
        <v>5512</v>
      </c>
      <c r="H1911" t="s">
        <v>389</v>
      </c>
      <c r="I1911" t="s">
        <v>32</v>
      </c>
      <c r="J1911" s="6">
        <v>44652</v>
      </c>
      <c r="K1911">
        <v>101</v>
      </c>
      <c r="L1911" t="s">
        <v>33</v>
      </c>
      <c r="M1911">
        <f t="shared" si="58"/>
        <v>0</v>
      </c>
      <c r="N1911" s="23" t="s">
        <v>11692</v>
      </c>
      <c r="O1911" s="23" t="s">
        <v>2355</v>
      </c>
      <c r="P1911" s="23">
        <f t="shared" si="59"/>
        <v>4</v>
      </c>
    </row>
    <row r="1912" spans="1:16" x14ac:dyDescent="0.3">
      <c r="A1912">
        <v>1965</v>
      </c>
      <c r="B1912" t="s">
        <v>5513</v>
      </c>
      <c r="C1912" t="s">
        <v>3515</v>
      </c>
      <c r="D1912" t="s">
        <v>51</v>
      </c>
      <c r="E1912" t="s">
        <v>16</v>
      </c>
      <c r="F1912">
        <v>90</v>
      </c>
      <c r="G1912" t="s">
        <v>5514</v>
      </c>
      <c r="H1912" t="s">
        <v>2804</v>
      </c>
      <c r="I1912" t="s">
        <v>124</v>
      </c>
      <c r="J1912" s="6">
        <v>44233</v>
      </c>
      <c r="K1912">
        <v>77</v>
      </c>
      <c r="L1912" t="s">
        <v>20</v>
      </c>
      <c r="M1912">
        <f t="shared" si="58"/>
        <v>0</v>
      </c>
      <c r="N1912" s="23" t="s">
        <v>11692</v>
      </c>
      <c r="O1912" s="23" t="s">
        <v>10660</v>
      </c>
      <c r="P1912" s="23">
        <f t="shared" si="59"/>
        <v>4</v>
      </c>
    </row>
    <row r="1913" spans="1:16" x14ac:dyDescent="0.3">
      <c r="A1913">
        <v>1966</v>
      </c>
      <c r="B1913" t="s">
        <v>1363</v>
      </c>
      <c r="C1913" t="s">
        <v>581</v>
      </c>
      <c r="D1913" t="s">
        <v>28</v>
      </c>
      <c r="E1913" t="s">
        <v>29</v>
      </c>
      <c r="F1913">
        <v>60</v>
      </c>
      <c r="G1913" t="s">
        <v>5514</v>
      </c>
      <c r="H1913" t="s">
        <v>924</v>
      </c>
      <c r="I1913" t="s">
        <v>32</v>
      </c>
      <c r="J1913" s="6" t="s">
        <v>13665</v>
      </c>
      <c r="K1913">
        <v>66</v>
      </c>
      <c r="L1913" t="s">
        <v>101</v>
      </c>
      <c r="M1913">
        <f t="shared" si="58"/>
        <v>0</v>
      </c>
      <c r="N1913" s="23" t="s">
        <v>11692</v>
      </c>
      <c r="O1913" s="23" t="s">
        <v>10660</v>
      </c>
      <c r="P1913" s="23">
        <f t="shared" si="59"/>
        <v>4</v>
      </c>
    </row>
    <row r="1914" spans="1:16" x14ac:dyDescent="0.3">
      <c r="A1914">
        <v>1967</v>
      </c>
      <c r="B1914" t="s">
        <v>3985</v>
      </c>
      <c r="C1914" t="s">
        <v>2127</v>
      </c>
      <c r="D1914" t="s">
        <v>15</v>
      </c>
      <c r="E1914" t="s">
        <v>16</v>
      </c>
      <c r="F1914">
        <v>30</v>
      </c>
      <c r="G1914" t="s">
        <v>5514</v>
      </c>
      <c r="H1914" t="s">
        <v>288</v>
      </c>
      <c r="I1914" t="s">
        <v>32</v>
      </c>
      <c r="J1914" s="6" t="s">
        <v>13900</v>
      </c>
      <c r="K1914">
        <v>94</v>
      </c>
      <c r="L1914" t="s">
        <v>39</v>
      </c>
      <c r="M1914">
        <f t="shared" si="58"/>
        <v>0</v>
      </c>
      <c r="N1914" s="23" t="s">
        <v>11692</v>
      </c>
      <c r="O1914" s="23" t="s">
        <v>10660</v>
      </c>
      <c r="P1914" s="23">
        <f t="shared" si="59"/>
        <v>4</v>
      </c>
    </row>
    <row r="1915" spans="1:16" x14ac:dyDescent="0.3">
      <c r="A1915">
        <v>1968</v>
      </c>
      <c r="B1915" t="s">
        <v>5515</v>
      </c>
      <c r="C1915" t="s">
        <v>2010</v>
      </c>
      <c r="D1915" t="s">
        <v>28</v>
      </c>
      <c r="E1915" t="s">
        <v>29</v>
      </c>
      <c r="F1915">
        <v>60</v>
      </c>
      <c r="G1915" t="s">
        <v>5516</v>
      </c>
      <c r="H1915" t="s">
        <v>1232</v>
      </c>
      <c r="I1915" t="s">
        <v>1233</v>
      </c>
      <c r="J1915" s="6">
        <v>43873</v>
      </c>
      <c r="K1915">
        <v>10</v>
      </c>
      <c r="L1915" t="s">
        <v>45</v>
      </c>
      <c r="M1915">
        <f t="shared" si="58"/>
        <v>0</v>
      </c>
      <c r="N1915" s="23" t="s">
        <v>11693</v>
      </c>
      <c r="O1915" s="23" t="s">
        <v>10422</v>
      </c>
      <c r="P1915" s="23">
        <f t="shared" si="59"/>
        <v>4</v>
      </c>
    </row>
    <row r="1916" spans="1:16" x14ac:dyDescent="0.3">
      <c r="A1916">
        <v>1969</v>
      </c>
      <c r="B1916" t="s">
        <v>2253</v>
      </c>
      <c r="C1916" t="s">
        <v>3362</v>
      </c>
      <c r="D1916" t="s">
        <v>28</v>
      </c>
      <c r="E1916" t="s">
        <v>29</v>
      </c>
      <c r="F1916">
        <v>30</v>
      </c>
      <c r="G1916" t="s">
        <v>5517</v>
      </c>
      <c r="H1916" t="s">
        <v>2975</v>
      </c>
      <c r="I1916" t="s">
        <v>146</v>
      </c>
      <c r="J1916" s="6" t="s">
        <v>13738</v>
      </c>
      <c r="K1916">
        <v>5</v>
      </c>
      <c r="L1916" t="s">
        <v>20</v>
      </c>
      <c r="M1916">
        <f t="shared" si="58"/>
        <v>0</v>
      </c>
      <c r="N1916" s="23" t="s">
        <v>11694</v>
      </c>
      <c r="O1916" s="23" t="s">
        <v>10453</v>
      </c>
      <c r="P1916" s="23">
        <f t="shared" si="59"/>
        <v>7</v>
      </c>
    </row>
    <row r="1917" spans="1:16" x14ac:dyDescent="0.3">
      <c r="A1917">
        <v>1970</v>
      </c>
      <c r="B1917" t="s">
        <v>5518</v>
      </c>
      <c r="C1917" t="s">
        <v>5519</v>
      </c>
      <c r="D1917" t="s">
        <v>28</v>
      </c>
      <c r="E1917" t="s">
        <v>29</v>
      </c>
      <c r="F1917">
        <v>90</v>
      </c>
      <c r="G1917" t="s">
        <v>5520</v>
      </c>
      <c r="H1917" t="s">
        <v>5521</v>
      </c>
      <c r="I1917" t="s">
        <v>25</v>
      </c>
      <c r="J1917" s="6">
        <v>44175</v>
      </c>
      <c r="K1917">
        <v>26</v>
      </c>
      <c r="L1917" t="s">
        <v>20</v>
      </c>
      <c r="M1917">
        <f t="shared" si="58"/>
        <v>0</v>
      </c>
      <c r="N1917" s="23" t="s">
        <v>11695</v>
      </c>
      <c r="O1917" s="23" t="s">
        <v>6</v>
      </c>
      <c r="P1917" s="23">
        <f t="shared" si="59"/>
        <v>6</v>
      </c>
    </row>
    <row r="1918" spans="1:16" x14ac:dyDescent="0.3">
      <c r="A1918">
        <v>1971</v>
      </c>
      <c r="B1918" t="s">
        <v>5522</v>
      </c>
      <c r="C1918" t="s">
        <v>394</v>
      </c>
      <c r="D1918" t="s">
        <v>15</v>
      </c>
      <c r="E1918" t="s">
        <v>16</v>
      </c>
      <c r="F1918">
        <v>90</v>
      </c>
      <c r="G1918" t="s">
        <v>5523</v>
      </c>
      <c r="H1918" t="s">
        <v>5039</v>
      </c>
      <c r="I1918" t="s">
        <v>32</v>
      </c>
      <c r="J1918" s="6" t="s">
        <v>13624</v>
      </c>
      <c r="K1918">
        <v>19</v>
      </c>
      <c r="L1918" t="s">
        <v>39</v>
      </c>
      <c r="M1918">
        <f t="shared" si="58"/>
        <v>0</v>
      </c>
      <c r="N1918" s="23" t="s">
        <v>11696</v>
      </c>
      <c r="O1918" s="23" t="s">
        <v>6</v>
      </c>
      <c r="P1918" s="23">
        <f t="shared" si="59"/>
        <v>6</v>
      </c>
    </row>
    <row r="1919" spans="1:16" x14ac:dyDescent="0.3">
      <c r="A1919">
        <v>1972</v>
      </c>
      <c r="B1919" t="s">
        <v>1352</v>
      </c>
      <c r="C1919" t="s">
        <v>3845</v>
      </c>
      <c r="D1919" t="s">
        <v>15</v>
      </c>
      <c r="E1919" t="s">
        <v>16</v>
      </c>
      <c r="F1919">
        <v>30</v>
      </c>
      <c r="G1919" t="s">
        <v>5524</v>
      </c>
      <c r="H1919" t="s">
        <v>4358</v>
      </c>
      <c r="I1919" t="s">
        <v>146</v>
      </c>
      <c r="J1919" s="6">
        <v>44417</v>
      </c>
      <c r="K1919">
        <v>83</v>
      </c>
      <c r="L1919" t="s">
        <v>64</v>
      </c>
      <c r="M1919">
        <f t="shared" si="58"/>
        <v>0</v>
      </c>
      <c r="N1919" s="23" t="s">
        <v>2936</v>
      </c>
      <c r="O1919" s="23" t="s">
        <v>3089</v>
      </c>
      <c r="P1919" s="23">
        <f t="shared" si="59"/>
        <v>4</v>
      </c>
    </row>
    <row r="1920" spans="1:16" x14ac:dyDescent="0.3">
      <c r="A1920">
        <v>1973</v>
      </c>
      <c r="B1920" t="s">
        <v>5525</v>
      </c>
      <c r="C1920" t="s">
        <v>5526</v>
      </c>
      <c r="D1920" t="s">
        <v>15</v>
      </c>
      <c r="E1920" t="s">
        <v>16</v>
      </c>
      <c r="F1920">
        <v>90</v>
      </c>
      <c r="G1920" t="s">
        <v>5527</v>
      </c>
      <c r="H1920" t="s">
        <v>1052</v>
      </c>
      <c r="I1920" t="s">
        <v>32</v>
      </c>
      <c r="J1920" s="6">
        <v>44267</v>
      </c>
      <c r="K1920">
        <v>94</v>
      </c>
      <c r="L1920" t="s">
        <v>20</v>
      </c>
      <c r="M1920">
        <f t="shared" si="58"/>
        <v>0</v>
      </c>
      <c r="N1920" s="23" t="s">
        <v>2936</v>
      </c>
      <c r="O1920" s="23" t="s">
        <v>10438</v>
      </c>
      <c r="P1920" s="23">
        <f t="shared" si="59"/>
        <v>5</v>
      </c>
    </row>
    <row r="1921" spans="1:16" x14ac:dyDescent="0.3">
      <c r="A1921">
        <v>1974</v>
      </c>
      <c r="B1921" t="s">
        <v>1661</v>
      </c>
      <c r="C1921" t="s">
        <v>3382</v>
      </c>
      <c r="D1921" t="s">
        <v>28</v>
      </c>
      <c r="E1921" t="s">
        <v>29</v>
      </c>
      <c r="F1921">
        <v>90</v>
      </c>
      <c r="G1921" t="s">
        <v>14869</v>
      </c>
      <c r="H1921" t="s">
        <v>302</v>
      </c>
      <c r="I1921" t="s">
        <v>303</v>
      </c>
      <c r="J1921" s="6" t="s">
        <v>13619</v>
      </c>
      <c r="K1921">
        <v>70</v>
      </c>
      <c r="L1921" t="s">
        <v>70</v>
      </c>
      <c r="M1921">
        <f t="shared" si="58"/>
        <v>0</v>
      </c>
      <c r="N1921" s="23" t="s">
        <v>11697</v>
      </c>
      <c r="O1921" s="23" t="s">
        <v>384</v>
      </c>
      <c r="P1921" s="23">
        <f t="shared" si="59"/>
        <v>5</v>
      </c>
    </row>
    <row r="1922" spans="1:16" x14ac:dyDescent="0.3">
      <c r="A1922">
        <v>1975</v>
      </c>
      <c r="B1922" t="s">
        <v>285</v>
      </c>
      <c r="C1922" t="s">
        <v>5529</v>
      </c>
      <c r="D1922" t="s">
        <v>15</v>
      </c>
      <c r="E1922" t="s">
        <v>16</v>
      </c>
      <c r="F1922">
        <v>90</v>
      </c>
      <c r="G1922" t="s">
        <v>14869</v>
      </c>
      <c r="H1922" t="s">
        <v>3558</v>
      </c>
      <c r="I1922" t="s">
        <v>32</v>
      </c>
      <c r="J1922" s="6" t="s">
        <v>13672</v>
      </c>
      <c r="K1922">
        <v>10</v>
      </c>
      <c r="L1922" t="s">
        <v>39</v>
      </c>
      <c r="M1922">
        <f t="shared" ref="M1922:M1985" si="60">COUNTBLANK(A1922:L1922)</f>
        <v>0</v>
      </c>
      <c r="N1922" s="23" t="s">
        <v>11697</v>
      </c>
      <c r="O1922" s="23" t="s">
        <v>384</v>
      </c>
      <c r="P1922" s="23">
        <f t="shared" ref="P1922:P1985" si="61">LEN(O1922)</f>
        <v>5</v>
      </c>
    </row>
    <row r="1923" spans="1:16" x14ac:dyDescent="0.3">
      <c r="A1923">
        <v>1976</v>
      </c>
      <c r="B1923" t="s">
        <v>5530</v>
      </c>
      <c r="C1923" t="s">
        <v>131</v>
      </c>
      <c r="D1923" t="s">
        <v>51</v>
      </c>
      <c r="E1923" t="s">
        <v>16</v>
      </c>
      <c r="F1923">
        <v>90</v>
      </c>
      <c r="G1923" t="s">
        <v>15045</v>
      </c>
      <c r="H1923" t="s">
        <v>2097</v>
      </c>
      <c r="I1923" t="s">
        <v>178</v>
      </c>
      <c r="J1923" s="6" t="s">
        <v>13953</v>
      </c>
      <c r="K1923">
        <v>61</v>
      </c>
      <c r="L1923" t="s">
        <v>101</v>
      </c>
      <c r="M1923">
        <f t="shared" si="60"/>
        <v>0</v>
      </c>
      <c r="N1923" s="23" t="s">
        <v>11697</v>
      </c>
      <c r="O1923" s="23" t="s">
        <v>11698</v>
      </c>
      <c r="P1923" s="23">
        <f t="shared" si="61"/>
        <v>3</v>
      </c>
    </row>
    <row r="1924" spans="1:16" x14ac:dyDescent="0.3">
      <c r="A1924">
        <v>1977</v>
      </c>
      <c r="B1924" t="s">
        <v>5317</v>
      </c>
      <c r="C1924" t="s">
        <v>5442</v>
      </c>
      <c r="D1924" t="s">
        <v>41</v>
      </c>
      <c r="E1924" t="s">
        <v>16</v>
      </c>
      <c r="F1924">
        <v>60</v>
      </c>
      <c r="G1924" t="s">
        <v>5532</v>
      </c>
      <c r="H1924" t="s">
        <v>678</v>
      </c>
      <c r="I1924" t="s">
        <v>32</v>
      </c>
      <c r="J1924" s="6" t="s">
        <v>13868</v>
      </c>
      <c r="K1924">
        <v>3</v>
      </c>
      <c r="L1924" t="s">
        <v>101</v>
      </c>
      <c r="M1924">
        <f t="shared" si="60"/>
        <v>0</v>
      </c>
      <c r="N1924" s="23" t="s">
        <v>11699</v>
      </c>
      <c r="O1924" s="23" t="s">
        <v>10422</v>
      </c>
      <c r="P1924" s="23">
        <f t="shared" si="61"/>
        <v>4</v>
      </c>
    </row>
    <row r="1925" spans="1:16" x14ac:dyDescent="0.3">
      <c r="A1925">
        <v>1978</v>
      </c>
      <c r="B1925" t="s">
        <v>1300</v>
      </c>
      <c r="C1925" t="s">
        <v>692</v>
      </c>
      <c r="D1925" t="s">
        <v>28</v>
      </c>
      <c r="E1925" t="s">
        <v>29</v>
      </c>
      <c r="F1925">
        <v>30</v>
      </c>
      <c r="G1925" t="s">
        <v>5533</v>
      </c>
      <c r="H1925" t="s">
        <v>2338</v>
      </c>
      <c r="I1925" t="s">
        <v>240</v>
      </c>
      <c r="J1925" s="6">
        <v>44905</v>
      </c>
      <c r="K1925">
        <v>86</v>
      </c>
      <c r="L1925" t="s">
        <v>33</v>
      </c>
      <c r="M1925">
        <f t="shared" si="60"/>
        <v>0</v>
      </c>
      <c r="N1925" s="23" t="s">
        <v>11700</v>
      </c>
      <c r="O1925" s="23" t="s">
        <v>10422</v>
      </c>
      <c r="P1925" s="23">
        <f t="shared" si="61"/>
        <v>4</v>
      </c>
    </row>
    <row r="1926" spans="1:16" x14ac:dyDescent="0.3">
      <c r="A1926">
        <v>1979</v>
      </c>
      <c r="B1926" t="s">
        <v>3963</v>
      </c>
      <c r="C1926" t="s">
        <v>5534</v>
      </c>
      <c r="D1926" t="s">
        <v>41</v>
      </c>
      <c r="E1926" t="s">
        <v>16</v>
      </c>
      <c r="F1926">
        <v>60</v>
      </c>
      <c r="G1926" t="s">
        <v>5535</v>
      </c>
      <c r="H1926" t="s">
        <v>5536</v>
      </c>
      <c r="I1926" t="s">
        <v>886</v>
      </c>
      <c r="J1926" s="6" t="s">
        <v>13948</v>
      </c>
      <c r="K1926">
        <v>54</v>
      </c>
      <c r="L1926" t="s">
        <v>101</v>
      </c>
      <c r="M1926">
        <f t="shared" si="60"/>
        <v>0</v>
      </c>
      <c r="N1926" s="23" t="s">
        <v>11701</v>
      </c>
      <c r="O1926" s="23" t="s">
        <v>10417</v>
      </c>
      <c r="P1926" s="23">
        <f t="shared" si="61"/>
        <v>5</v>
      </c>
    </row>
    <row r="1927" spans="1:16" x14ac:dyDescent="0.3">
      <c r="A1927">
        <v>1980</v>
      </c>
      <c r="B1927" t="s">
        <v>5537</v>
      </c>
      <c r="C1927" t="s">
        <v>1392</v>
      </c>
      <c r="D1927" t="s">
        <v>15</v>
      </c>
      <c r="E1927" t="s">
        <v>16</v>
      </c>
      <c r="F1927">
        <v>90</v>
      </c>
      <c r="G1927" t="s">
        <v>5538</v>
      </c>
      <c r="H1927" t="s">
        <v>4256</v>
      </c>
      <c r="I1927" t="s">
        <v>1454</v>
      </c>
      <c r="J1927" s="6" t="s">
        <v>14014</v>
      </c>
      <c r="K1927">
        <v>86</v>
      </c>
      <c r="L1927" t="s">
        <v>54</v>
      </c>
      <c r="M1927">
        <f t="shared" si="60"/>
        <v>0</v>
      </c>
      <c r="N1927" s="23" t="s">
        <v>11702</v>
      </c>
      <c r="O1927" s="23" t="s">
        <v>10422</v>
      </c>
      <c r="P1927" s="23">
        <f t="shared" si="61"/>
        <v>4</v>
      </c>
    </row>
    <row r="1928" spans="1:16" x14ac:dyDescent="0.3">
      <c r="A1928">
        <v>1981</v>
      </c>
      <c r="B1928" t="s">
        <v>5539</v>
      </c>
      <c r="C1928" t="s">
        <v>825</v>
      </c>
      <c r="D1928" t="s">
        <v>15</v>
      </c>
      <c r="E1928" t="s">
        <v>16</v>
      </c>
      <c r="F1928">
        <v>30</v>
      </c>
      <c r="G1928" t="s">
        <v>14321</v>
      </c>
      <c r="H1928" t="s">
        <v>1888</v>
      </c>
      <c r="I1928" t="s">
        <v>1889</v>
      </c>
      <c r="J1928" s="6" t="s">
        <v>14162</v>
      </c>
      <c r="K1928">
        <v>25</v>
      </c>
      <c r="L1928" t="s">
        <v>20</v>
      </c>
      <c r="M1928">
        <f t="shared" si="60"/>
        <v>0</v>
      </c>
      <c r="N1928" s="23" t="s">
        <v>11703</v>
      </c>
      <c r="O1928" s="23" t="s">
        <v>3780</v>
      </c>
      <c r="P1928" s="23">
        <f t="shared" si="61"/>
        <v>5</v>
      </c>
    </row>
    <row r="1929" spans="1:16" x14ac:dyDescent="0.3">
      <c r="A1929">
        <v>1982</v>
      </c>
      <c r="B1929" t="s">
        <v>2027</v>
      </c>
      <c r="C1929" t="s">
        <v>5541</v>
      </c>
      <c r="D1929" t="s">
        <v>28</v>
      </c>
      <c r="E1929" t="s">
        <v>29</v>
      </c>
      <c r="F1929">
        <v>30</v>
      </c>
      <c r="G1929" t="s">
        <v>14321</v>
      </c>
      <c r="H1929" t="s">
        <v>221</v>
      </c>
      <c r="I1929" t="s">
        <v>32</v>
      </c>
      <c r="J1929" s="6">
        <v>44417</v>
      </c>
      <c r="K1929">
        <v>67</v>
      </c>
      <c r="L1929" t="s">
        <v>33</v>
      </c>
      <c r="M1929">
        <f t="shared" si="60"/>
        <v>0</v>
      </c>
      <c r="N1929" s="23" t="s">
        <v>11703</v>
      </c>
      <c r="O1929" s="23" t="s">
        <v>3780</v>
      </c>
      <c r="P1929" s="23">
        <f t="shared" si="61"/>
        <v>5</v>
      </c>
    </row>
    <row r="1930" spans="1:16" x14ac:dyDescent="0.3">
      <c r="A1930">
        <v>1983</v>
      </c>
      <c r="B1930" t="s">
        <v>5542</v>
      </c>
      <c r="C1930" t="s">
        <v>5543</v>
      </c>
      <c r="D1930" t="s">
        <v>51</v>
      </c>
      <c r="E1930" t="s">
        <v>16</v>
      </c>
      <c r="F1930">
        <v>60</v>
      </c>
      <c r="G1930" t="s">
        <v>5544</v>
      </c>
      <c r="H1930" t="s">
        <v>823</v>
      </c>
      <c r="I1930" t="s">
        <v>187</v>
      </c>
      <c r="J1930" s="6" t="s">
        <v>13871</v>
      </c>
      <c r="K1930">
        <v>68</v>
      </c>
      <c r="L1930" t="s">
        <v>39</v>
      </c>
      <c r="M1930">
        <f t="shared" si="60"/>
        <v>0</v>
      </c>
      <c r="N1930" s="23" t="s">
        <v>11704</v>
      </c>
      <c r="O1930" s="23" t="s">
        <v>10438</v>
      </c>
      <c r="P1930" s="23">
        <f t="shared" si="61"/>
        <v>5</v>
      </c>
    </row>
    <row r="1931" spans="1:16" x14ac:dyDescent="0.3">
      <c r="A1931">
        <v>1984</v>
      </c>
      <c r="B1931" t="s">
        <v>5545</v>
      </c>
      <c r="C1931" t="s">
        <v>5546</v>
      </c>
      <c r="D1931" t="s">
        <v>41</v>
      </c>
      <c r="E1931" t="s">
        <v>16</v>
      </c>
      <c r="F1931">
        <v>30</v>
      </c>
      <c r="G1931" t="s">
        <v>5547</v>
      </c>
      <c r="H1931" t="s">
        <v>3682</v>
      </c>
      <c r="I1931" t="s">
        <v>178</v>
      </c>
      <c r="J1931" s="6">
        <v>44356</v>
      </c>
      <c r="K1931">
        <v>50</v>
      </c>
      <c r="L1931" t="s">
        <v>159</v>
      </c>
      <c r="M1931">
        <f t="shared" si="60"/>
        <v>0</v>
      </c>
      <c r="N1931" s="23" t="s">
        <v>11705</v>
      </c>
      <c r="O1931" s="23" t="s">
        <v>6</v>
      </c>
      <c r="P1931" s="23">
        <f t="shared" si="61"/>
        <v>6</v>
      </c>
    </row>
    <row r="1932" spans="1:16" x14ac:dyDescent="0.3">
      <c r="A1932">
        <v>1986</v>
      </c>
      <c r="B1932" t="s">
        <v>5548</v>
      </c>
      <c r="C1932" t="s">
        <v>4786</v>
      </c>
      <c r="D1932" t="s">
        <v>15</v>
      </c>
      <c r="E1932" t="s">
        <v>16</v>
      </c>
      <c r="F1932">
        <v>60</v>
      </c>
      <c r="G1932" t="s">
        <v>5549</v>
      </c>
      <c r="H1932" t="s">
        <v>1401</v>
      </c>
      <c r="I1932" t="s">
        <v>1402</v>
      </c>
      <c r="J1932" s="6" t="s">
        <v>13704</v>
      </c>
      <c r="K1932">
        <v>24</v>
      </c>
      <c r="L1932" t="s">
        <v>80</v>
      </c>
      <c r="M1932">
        <f t="shared" si="60"/>
        <v>0</v>
      </c>
      <c r="N1932" s="23" t="s">
        <v>11706</v>
      </c>
      <c r="O1932" s="23" t="s">
        <v>10436</v>
      </c>
      <c r="P1932" s="23">
        <f t="shared" si="61"/>
        <v>8</v>
      </c>
    </row>
    <row r="1933" spans="1:16" x14ac:dyDescent="0.3">
      <c r="A1933">
        <v>1987</v>
      </c>
      <c r="B1933" t="s">
        <v>5550</v>
      </c>
      <c r="C1933" t="s">
        <v>5551</v>
      </c>
      <c r="D1933" t="s">
        <v>51</v>
      </c>
      <c r="E1933" t="s">
        <v>16</v>
      </c>
      <c r="F1933">
        <v>30</v>
      </c>
      <c r="G1933" t="s">
        <v>5552</v>
      </c>
      <c r="H1933" t="s">
        <v>2361</v>
      </c>
      <c r="I1933" t="s">
        <v>110</v>
      </c>
      <c r="J1933" s="6" t="s">
        <v>13953</v>
      </c>
      <c r="K1933">
        <v>37</v>
      </c>
      <c r="L1933" t="s">
        <v>33</v>
      </c>
      <c r="M1933">
        <f t="shared" si="60"/>
        <v>0</v>
      </c>
      <c r="N1933" s="23" t="s">
        <v>11707</v>
      </c>
      <c r="O1933" s="23" t="s">
        <v>10952</v>
      </c>
      <c r="P1933" s="23">
        <f t="shared" si="61"/>
        <v>4</v>
      </c>
    </row>
    <row r="1934" spans="1:16" x14ac:dyDescent="0.3">
      <c r="A1934">
        <v>1988</v>
      </c>
      <c r="B1934" t="s">
        <v>5553</v>
      </c>
      <c r="C1934" t="s">
        <v>5554</v>
      </c>
      <c r="D1934" t="s">
        <v>15</v>
      </c>
      <c r="E1934" t="s">
        <v>16</v>
      </c>
      <c r="F1934">
        <v>60</v>
      </c>
      <c r="G1934" t="s">
        <v>14547</v>
      </c>
      <c r="H1934" t="s">
        <v>4598</v>
      </c>
      <c r="I1934" t="s">
        <v>187</v>
      </c>
      <c r="J1934" s="6" t="s">
        <v>13725</v>
      </c>
      <c r="K1934">
        <v>3</v>
      </c>
      <c r="L1934" t="s">
        <v>45</v>
      </c>
      <c r="M1934">
        <f t="shared" si="60"/>
        <v>0</v>
      </c>
      <c r="N1934" s="23" t="s">
        <v>11708</v>
      </c>
      <c r="O1934" s="23" t="s">
        <v>10449</v>
      </c>
      <c r="P1934" s="23">
        <f t="shared" si="61"/>
        <v>7</v>
      </c>
    </row>
    <row r="1935" spans="1:16" x14ac:dyDescent="0.3">
      <c r="A1935">
        <v>1989</v>
      </c>
      <c r="B1935" t="s">
        <v>5556</v>
      </c>
      <c r="C1935" t="s">
        <v>1058</v>
      </c>
      <c r="D1935" t="s">
        <v>15</v>
      </c>
      <c r="E1935" t="s">
        <v>16</v>
      </c>
      <c r="F1935">
        <v>90</v>
      </c>
      <c r="G1935" t="s">
        <v>14870</v>
      </c>
      <c r="H1935" t="s">
        <v>2710</v>
      </c>
      <c r="I1935" t="s">
        <v>294</v>
      </c>
      <c r="J1935" s="6">
        <v>43960</v>
      </c>
      <c r="K1935">
        <v>67</v>
      </c>
      <c r="L1935" t="s">
        <v>70</v>
      </c>
      <c r="M1935">
        <f t="shared" si="60"/>
        <v>0</v>
      </c>
      <c r="N1935" s="23" t="s">
        <v>11709</v>
      </c>
      <c r="O1935" s="23" t="s">
        <v>3369</v>
      </c>
      <c r="P1935" s="23">
        <f t="shared" si="61"/>
        <v>5</v>
      </c>
    </row>
    <row r="1936" spans="1:16" x14ac:dyDescent="0.3">
      <c r="A1936">
        <v>1990</v>
      </c>
      <c r="B1936" t="s">
        <v>2792</v>
      </c>
      <c r="C1936" t="s">
        <v>3286</v>
      </c>
      <c r="D1936" t="s">
        <v>51</v>
      </c>
      <c r="E1936" t="s">
        <v>16</v>
      </c>
      <c r="F1936">
        <v>60</v>
      </c>
      <c r="G1936" t="s">
        <v>14548</v>
      </c>
      <c r="H1936" t="s">
        <v>3263</v>
      </c>
      <c r="I1936" t="s">
        <v>32</v>
      </c>
      <c r="J1936" s="6">
        <v>44537</v>
      </c>
      <c r="K1936">
        <v>57</v>
      </c>
      <c r="L1936" t="s">
        <v>54</v>
      </c>
      <c r="M1936">
        <f t="shared" si="60"/>
        <v>0</v>
      </c>
      <c r="N1936" s="23" t="s">
        <v>1656</v>
      </c>
      <c r="O1936" s="23" t="s">
        <v>10417</v>
      </c>
      <c r="P1936" s="23">
        <f t="shared" si="61"/>
        <v>5</v>
      </c>
    </row>
    <row r="1937" spans="1:16" x14ac:dyDescent="0.3">
      <c r="A1937">
        <v>1991</v>
      </c>
      <c r="B1937" t="s">
        <v>5559</v>
      </c>
      <c r="C1937" t="s">
        <v>3273</v>
      </c>
      <c r="D1937" t="s">
        <v>28</v>
      </c>
      <c r="E1937" t="s">
        <v>29</v>
      </c>
      <c r="F1937">
        <v>30</v>
      </c>
      <c r="G1937" t="s">
        <v>14549</v>
      </c>
      <c r="H1937" t="s">
        <v>2791</v>
      </c>
      <c r="I1937" t="s">
        <v>178</v>
      </c>
      <c r="J1937" s="6">
        <v>44024</v>
      </c>
      <c r="K1937">
        <v>8</v>
      </c>
      <c r="L1937" t="s">
        <v>159</v>
      </c>
      <c r="M1937">
        <f t="shared" si="60"/>
        <v>0</v>
      </c>
      <c r="N1937" s="23" t="s">
        <v>1656</v>
      </c>
      <c r="O1937" s="23" t="s">
        <v>11710</v>
      </c>
      <c r="P1937" s="23">
        <f t="shared" si="61"/>
        <v>8</v>
      </c>
    </row>
    <row r="1938" spans="1:16" x14ac:dyDescent="0.3">
      <c r="A1938">
        <v>1992</v>
      </c>
      <c r="B1938" t="s">
        <v>5561</v>
      </c>
      <c r="C1938" t="s">
        <v>2829</v>
      </c>
      <c r="D1938" t="s">
        <v>15</v>
      </c>
      <c r="E1938" t="s">
        <v>16</v>
      </c>
      <c r="F1938">
        <v>60</v>
      </c>
      <c r="G1938" t="s">
        <v>5562</v>
      </c>
      <c r="H1938" t="s">
        <v>1868</v>
      </c>
      <c r="I1938" t="s">
        <v>1869</v>
      </c>
      <c r="J1938" s="6" t="s">
        <v>13906</v>
      </c>
      <c r="K1938">
        <v>37</v>
      </c>
      <c r="L1938" t="s">
        <v>39</v>
      </c>
      <c r="M1938">
        <f t="shared" si="60"/>
        <v>0</v>
      </c>
      <c r="N1938" s="23" t="s">
        <v>4476</v>
      </c>
      <c r="O1938" s="23" t="s">
        <v>10453</v>
      </c>
      <c r="P1938" s="23">
        <f t="shared" si="61"/>
        <v>7</v>
      </c>
    </row>
    <row r="1939" spans="1:16" x14ac:dyDescent="0.3">
      <c r="A1939">
        <v>1993</v>
      </c>
      <c r="B1939" t="s">
        <v>4509</v>
      </c>
      <c r="C1939" t="s">
        <v>453</v>
      </c>
      <c r="D1939" t="s">
        <v>117</v>
      </c>
      <c r="E1939" t="s">
        <v>29</v>
      </c>
      <c r="F1939">
        <v>30</v>
      </c>
      <c r="G1939" t="s">
        <v>5563</v>
      </c>
      <c r="H1939" t="s">
        <v>1864</v>
      </c>
      <c r="I1939" t="s">
        <v>294</v>
      </c>
      <c r="J1939" s="6" t="s">
        <v>13665</v>
      </c>
      <c r="K1939">
        <v>33</v>
      </c>
      <c r="L1939" t="s">
        <v>70</v>
      </c>
      <c r="M1939">
        <f t="shared" si="60"/>
        <v>0</v>
      </c>
      <c r="N1939" s="23" t="s">
        <v>11711</v>
      </c>
      <c r="O1939" s="23" t="s">
        <v>6</v>
      </c>
      <c r="P1939" s="23">
        <f t="shared" si="61"/>
        <v>6</v>
      </c>
    </row>
    <row r="1940" spans="1:16" x14ac:dyDescent="0.3">
      <c r="A1940">
        <v>1994</v>
      </c>
      <c r="B1940" t="s">
        <v>5564</v>
      </c>
      <c r="C1940" t="s">
        <v>5565</v>
      </c>
      <c r="D1940" t="s">
        <v>15</v>
      </c>
      <c r="E1940" t="s">
        <v>16</v>
      </c>
      <c r="F1940">
        <v>60</v>
      </c>
      <c r="G1940" t="s">
        <v>14550</v>
      </c>
      <c r="H1940" t="s">
        <v>195</v>
      </c>
      <c r="I1940" t="s">
        <v>187</v>
      </c>
      <c r="J1940" s="6">
        <v>44228</v>
      </c>
      <c r="K1940">
        <v>25</v>
      </c>
      <c r="L1940" t="s">
        <v>101</v>
      </c>
      <c r="M1940">
        <f t="shared" si="60"/>
        <v>0</v>
      </c>
      <c r="N1940" s="23" t="s">
        <v>11712</v>
      </c>
      <c r="O1940" s="23" t="s">
        <v>10454</v>
      </c>
      <c r="P1940" s="23">
        <f t="shared" si="61"/>
        <v>4</v>
      </c>
    </row>
    <row r="1941" spans="1:16" x14ac:dyDescent="0.3">
      <c r="A1941">
        <v>1995</v>
      </c>
      <c r="B1941" t="s">
        <v>5567</v>
      </c>
      <c r="C1941" t="s">
        <v>5568</v>
      </c>
      <c r="D1941" t="s">
        <v>28</v>
      </c>
      <c r="E1941" t="s">
        <v>29</v>
      </c>
      <c r="F1941">
        <v>30</v>
      </c>
      <c r="G1941" t="s">
        <v>5569</v>
      </c>
      <c r="H1941" t="s">
        <v>2831</v>
      </c>
      <c r="I1941" t="s">
        <v>32</v>
      </c>
      <c r="J1941" s="6">
        <v>44085</v>
      </c>
      <c r="K1941">
        <v>4</v>
      </c>
      <c r="L1941" t="s">
        <v>54</v>
      </c>
      <c r="M1941">
        <f t="shared" si="60"/>
        <v>0</v>
      </c>
      <c r="N1941" s="23" t="s">
        <v>11713</v>
      </c>
      <c r="O1941" s="23" t="s">
        <v>6</v>
      </c>
      <c r="P1941" s="23">
        <f t="shared" si="61"/>
        <v>6</v>
      </c>
    </row>
    <row r="1942" spans="1:16" x14ac:dyDescent="0.3">
      <c r="A1942">
        <v>1996</v>
      </c>
      <c r="B1942" t="s">
        <v>2477</v>
      </c>
      <c r="C1942" t="s">
        <v>197</v>
      </c>
      <c r="D1942" t="s">
        <v>28</v>
      </c>
      <c r="E1942" t="s">
        <v>29</v>
      </c>
      <c r="F1942">
        <v>60</v>
      </c>
      <c r="G1942" t="s">
        <v>5570</v>
      </c>
      <c r="H1942" t="s">
        <v>84</v>
      </c>
      <c r="I1942" t="s">
        <v>32</v>
      </c>
      <c r="J1942" s="6">
        <v>43897</v>
      </c>
      <c r="K1942">
        <v>85</v>
      </c>
      <c r="L1942" t="s">
        <v>39</v>
      </c>
      <c r="M1942">
        <f t="shared" si="60"/>
        <v>0</v>
      </c>
      <c r="N1942" s="23" t="s">
        <v>11714</v>
      </c>
      <c r="O1942" s="23" t="s">
        <v>1665</v>
      </c>
      <c r="P1942" s="23">
        <f t="shared" si="61"/>
        <v>5</v>
      </c>
    </row>
    <row r="1943" spans="1:16" x14ac:dyDescent="0.3">
      <c r="A1943">
        <v>1997</v>
      </c>
      <c r="B1943" t="s">
        <v>5571</v>
      </c>
      <c r="C1943" t="s">
        <v>770</v>
      </c>
      <c r="D1943" t="s">
        <v>51</v>
      </c>
      <c r="E1943" t="s">
        <v>16</v>
      </c>
      <c r="F1943">
        <v>60</v>
      </c>
      <c r="G1943" t="s">
        <v>5572</v>
      </c>
      <c r="H1943" t="s">
        <v>1457</v>
      </c>
      <c r="I1943" t="s">
        <v>187</v>
      </c>
      <c r="J1943" s="6">
        <v>44389</v>
      </c>
      <c r="K1943">
        <v>23</v>
      </c>
      <c r="L1943" t="s">
        <v>39</v>
      </c>
      <c r="M1943">
        <f t="shared" si="60"/>
        <v>0</v>
      </c>
      <c r="N1943" s="23" t="s">
        <v>11715</v>
      </c>
      <c r="O1943" s="23" t="s">
        <v>10420</v>
      </c>
      <c r="P1943" s="23">
        <f t="shared" si="61"/>
        <v>6</v>
      </c>
    </row>
    <row r="1944" spans="1:16" x14ac:dyDescent="0.3">
      <c r="A1944">
        <v>1998</v>
      </c>
      <c r="B1944" t="s">
        <v>5573</v>
      </c>
      <c r="C1944" t="s">
        <v>2998</v>
      </c>
      <c r="D1944" t="s">
        <v>51</v>
      </c>
      <c r="E1944" t="s">
        <v>16</v>
      </c>
      <c r="F1944">
        <v>60</v>
      </c>
      <c r="G1944" t="s">
        <v>5574</v>
      </c>
      <c r="H1944" t="s">
        <v>2243</v>
      </c>
      <c r="I1944" t="s">
        <v>32</v>
      </c>
      <c r="J1944" s="6">
        <v>44019</v>
      </c>
      <c r="K1944">
        <v>12</v>
      </c>
      <c r="L1944" t="s">
        <v>20</v>
      </c>
      <c r="M1944">
        <f t="shared" si="60"/>
        <v>0</v>
      </c>
      <c r="N1944" s="23" t="s">
        <v>11716</v>
      </c>
      <c r="O1944" s="23" t="s">
        <v>6</v>
      </c>
      <c r="P1944" s="23">
        <f t="shared" si="61"/>
        <v>6</v>
      </c>
    </row>
    <row r="1945" spans="1:16" x14ac:dyDescent="0.3">
      <c r="A1945">
        <v>1999</v>
      </c>
      <c r="B1945" t="s">
        <v>4703</v>
      </c>
      <c r="C1945" t="s">
        <v>5575</v>
      </c>
      <c r="D1945" t="s">
        <v>28</v>
      </c>
      <c r="E1945" t="s">
        <v>29</v>
      </c>
      <c r="F1945">
        <v>60</v>
      </c>
      <c r="G1945" t="s">
        <v>5576</v>
      </c>
      <c r="H1945" t="s">
        <v>315</v>
      </c>
      <c r="I1945" t="s">
        <v>32</v>
      </c>
      <c r="J1945" s="6" t="s">
        <v>14012</v>
      </c>
      <c r="K1945">
        <v>94</v>
      </c>
      <c r="L1945" t="s">
        <v>33</v>
      </c>
      <c r="M1945">
        <f t="shared" si="60"/>
        <v>0</v>
      </c>
      <c r="N1945" s="23" t="s">
        <v>11717</v>
      </c>
      <c r="O1945" s="23" t="s">
        <v>10438</v>
      </c>
      <c r="P1945" s="23">
        <f t="shared" si="61"/>
        <v>5</v>
      </c>
    </row>
    <row r="1946" spans="1:16" x14ac:dyDescent="0.3">
      <c r="A1946">
        <v>2000</v>
      </c>
      <c r="B1946" t="s">
        <v>5577</v>
      </c>
      <c r="C1946" t="s">
        <v>121</v>
      </c>
      <c r="D1946" t="s">
        <v>15</v>
      </c>
      <c r="E1946" t="s">
        <v>16</v>
      </c>
      <c r="F1946">
        <v>90</v>
      </c>
      <c r="G1946" t="s">
        <v>5578</v>
      </c>
      <c r="H1946" t="s">
        <v>868</v>
      </c>
      <c r="I1946" t="s">
        <v>32</v>
      </c>
      <c r="J1946" s="6">
        <v>44531</v>
      </c>
      <c r="K1946">
        <v>74</v>
      </c>
      <c r="L1946" t="s">
        <v>64</v>
      </c>
      <c r="M1946">
        <f t="shared" si="60"/>
        <v>0</v>
      </c>
      <c r="N1946" s="23" t="s">
        <v>11718</v>
      </c>
      <c r="O1946" s="23" t="s">
        <v>10417</v>
      </c>
      <c r="P1946" s="23">
        <f t="shared" si="61"/>
        <v>5</v>
      </c>
    </row>
    <row r="1947" spans="1:16" x14ac:dyDescent="0.3">
      <c r="A1947">
        <v>2001</v>
      </c>
      <c r="B1947" t="s">
        <v>1200</v>
      </c>
      <c r="C1947" t="s">
        <v>5579</v>
      </c>
      <c r="D1947" t="s">
        <v>117</v>
      </c>
      <c r="E1947" t="s">
        <v>29</v>
      </c>
      <c r="F1947">
        <v>60</v>
      </c>
      <c r="G1947" t="s">
        <v>5580</v>
      </c>
      <c r="H1947" t="s">
        <v>5581</v>
      </c>
      <c r="I1947" t="s">
        <v>187</v>
      </c>
      <c r="J1947" s="6">
        <v>44383</v>
      </c>
      <c r="K1947">
        <v>2</v>
      </c>
      <c r="L1947" t="s">
        <v>20</v>
      </c>
      <c r="M1947">
        <f t="shared" si="60"/>
        <v>0</v>
      </c>
      <c r="N1947" s="23" t="s">
        <v>11719</v>
      </c>
      <c r="O1947" s="23" t="s">
        <v>10422</v>
      </c>
      <c r="P1947" s="23">
        <f t="shared" si="61"/>
        <v>4</v>
      </c>
    </row>
    <row r="1948" spans="1:16" x14ac:dyDescent="0.3">
      <c r="A1948">
        <v>2002</v>
      </c>
      <c r="B1948" t="s">
        <v>5582</v>
      </c>
      <c r="C1948" t="s">
        <v>5583</v>
      </c>
      <c r="D1948" t="s">
        <v>51</v>
      </c>
      <c r="E1948" t="s">
        <v>16</v>
      </c>
      <c r="F1948">
        <v>90</v>
      </c>
      <c r="G1948" t="s">
        <v>14871</v>
      </c>
      <c r="H1948" t="s">
        <v>2436</v>
      </c>
      <c r="I1948" t="s">
        <v>294</v>
      </c>
      <c r="J1948" s="6">
        <v>44844</v>
      </c>
      <c r="K1948">
        <v>60</v>
      </c>
      <c r="L1948" t="s">
        <v>20</v>
      </c>
      <c r="M1948">
        <f t="shared" si="60"/>
        <v>0</v>
      </c>
      <c r="N1948" s="23" t="s">
        <v>11720</v>
      </c>
      <c r="O1948" s="23" t="s">
        <v>10416</v>
      </c>
      <c r="P1948" s="23">
        <f t="shared" si="61"/>
        <v>4</v>
      </c>
    </row>
    <row r="1949" spans="1:16" x14ac:dyDescent="0.3">
      <c r="A1949">
        <v>2003</v>
      </c>
      <c r="B1949" t="s">
        <v>5585</v>
      </c>
      <c r="C1949" t="s">
        <v>5586</v>
      </c>
      <c r="D1949" t="s">
        <v>51</v>
      </c>
      <c r="E1949" t="s">
        <v>16</v>
      </c>
      <c r="F1949">
        <v>60</v>
      </c>
      <c r="G1949" t="s">
        <v>14872</v>
      </c>
      <c r="H1949" t="s">
        <v>4631</v>
      </c>
      <c r="I1949" t="s">
        <v>187</v>
      </c>
      <c r="J1949" s="6" t="s">
        <v>14127</v>
      </c>
      <c r="K1949">
        <v>22</v>
      </c>
      <c r="L1949" t="s">
        <v>70</v>
      </c>
      <c r="M1949">
        <f t="shared" si="60"/>
        <v>0</v>
      </c>
      <c r="N1949" s="23" t="s">
        <v>11721</v>
      </c>
      <c r="O1949" s="23" t="s">
        <v>10422</v>
      </c>
      <c r="P1949" s="23">
        <f t="shared" si="61"/>
        <v>4</v>
      </c>
    </row>
    <row r="1950" spans="1:16" x14ac:dyDescent="0.3">
      <c r="A1950">
        <v>2004</v>
      </c>
      <c r="B1950" t="s">
        <v>5588</v>
      </c>
      <c r="C1950" t="s">
        <v>1717</v>
      </c>
      <c r="D1950" t="s">
        <v>51</v>
      </c>
      <c r="E1950" t="s">
        <v>16</v>
      </c>
      <c r="F1950">
        <v>60</v>
      </c>
      <c r="G1950" t="s">
        <v>14873</v>
      </c>
      <c r="H1950" t="s">
        <v>5473</v>
      </c>
      <c r="I1950" t="s">
        <v>240</v>
      </c>
      <c r="J1950" s="6" t="s">
        <v>13983</v>
      </c>
      <c r="K1950">
        <v>43</v>
      </c>
      <c r="L1950" t="s">
        <v>80</v>
      </c>
      <c r="M1950">
        <f t="shared" si="60"/>
        <v>0</v>
      </c>
      <c r="N1950" s="23" t="s">
        <v>11722</v>
      </c>
      <c r="O1950" s="23" t="s">
        <v>10436</v>
      </c>
      <c r="P1950" s="23">
        <f t="shared" si="61"/>
        <v>8</v>
      </c>
    </row>
    <row r="1951" spans="1:16" x14ac:dyDescent="0.3">
      <c r="A1951">
        <v>2005</v>
      </c>
      <c r="B1951" t="s">
        <v>2098</v>
      </c>
      <c r="C1951" t="s">
        <v>5590</v>
      </c>
      <c r="D1951" t="s">
        <v>28</v>
      </c>
      <c r="E1951" t="s">
        <v>29</v>
      </c>
      <c r="F1951">
        <v>90</v>
      </c>
      <c r="G1951" t="s">
        <v>14874</v>
      </c>
      <c r="H1951" t="s">
        <v>487</v>
      </c>
      <c r="I1951" t="s">
        <v>32</v>
      </c>
      <c r="J1951" s="6">
        <v>44328</v>
      </c>
      <c r="K1951">
        <v>78</v>
      </c>
      <c r="L1951" t="s">
        <v>45</v>
      </c>
      <c r="M1951">
        <f t="shared" si="60"/>
        <v>0</v>
      </c>
      <c r="N1951" s="23" t="s">
        <v>11722</v>
      </c>
      <c r="O1951" s="23" t="s">
        <v>1665</v>
      </c>
      <c r="P1951" s="23">
        <f t="shared" si="61"/>
        <v>5</v>
      </c>
    </row>
    <row r="1952" spans="1:16" x14ac:dyDescent="0.3">
      <c r="A1952">
        <v>2006</v>
      </c>
      <c r="B1952" t="s">
        <v>5592</v>
      </c>
      <c r="C1952" t="s">
        <v>2019</v>
      </c>
      <c r="D1952" t="s">
        <v>15</v>
      </c>
      <c r="E1952" t="s">
        <v>16</v>
      </c>
      <c r="F1952">
        <v>60</v>
      </c>
      <c r="G1952" t="s">
        <v>14875</v>
      </c>
      <c r="H1952" t="s">
        <v>2008</v>
      </c>
      <c r="I1952" t="s">
        <v>129</v>
      </c>
      <c r="J1952" s="6" t="s">
        <v>13689</v>
      </c>
      <c r="K1952">
        <v>84</v>
      </c>
      <c r="L1952" t="s">
        <v>39</v>
      </c>
      <c r="M1952">
        <f t="shared" si="60"/>
        <v>0</v>
      </c>
      <c r="N1952" s="23" t="s">
        <v>11723</v>
      </c>
      <c r="O1952" s="23" t="s">
        <v>6</v>
      </c>
      <c r="P1952" s="23">
        <f t="shared" si="61"/>
        <v>6</v>
      </c>
    </row>
    <row r="1953" spans="1:16" x14ac:dyDescent="0.3">
      <c r="A1953">
        <v>2007</v>
      </c>
      <c r="B1953" t="s">
        <v>5594</v>
      </c>
      <c r="C1953" t="s">
        <v>744</v>
      </c>
      <c r="D1953" t="s">
        <v>51</v>
      </c>
      <c r="E1953" t="s">
        <v>16</v>
      </c>
      <c r="F1953">
        <v>90</v>
      </c>
      <c r="G1953" t="s">
        <v>14876</v>
      </c>
      <c r="H1953" t="s">
        <v>5596</v>
      </c>
      <c r="I1953" t="s">
        <v>32</v>
      </c>
      <c r="J1953" s="6" t="s">
        <v>13909</v>
      </c>
      <c r="K1953">
        <v>17</v>
      </c>
      <c r="L1953" t="s">
        <v>101</v>
      </c>
      <c r="M1953">
        <f t="shared" si="60"/>
        <v>0</v>
      </c>
      <c r="N1953" s="23" t="s">
        <v>11724</v>
      </c>
      <c r="O1953" s="23" t="s">
        <v>10468</v>
      </c>
      <c r="P1953" s="23">
        <f t="shared" si="61"/>
        <v>8</v>
      </c>
    </row>
    <row r="1954" spans="1:16" x14ac:dyDescent="0.3">
      <c r="A1954">
        <v>2008</v>
      </c>
      <c r="B1954" t="s">
        <v>3867</v>
      </c>
      <c r="C1954" t="s">
        <v>5438</v>
      </c>
      <c r="D1954" t="s">
        <v>28</v>
      </c>
      <c r="E1954" t="s">
        <v>29</v>
      </c>
      <c r="F1954">
        <v>30</v>
      </c>
      <c r="G1954" t="s">
        <v>14877</v>
      </c>
      <c r="H1954" t="s">
        <v>1434</v>
      </c>
      <c r="I1954" t="s">
        <v>1435</v>
      </c>
      <c r="J1954" s="6" t="s">
        <v>14070</v>
      </c>
      <c r="K1954">
        <v>62</v>
      </c>
      <c r="L1954" t="s">
        <v>54</v>
      </c>
      <c r="M1954">
        <f t="shared" si="60"/>
        <v>0</v>
      </c>
      <c r="N1954" s="23" t="s">
        <v>11724</v>
      </c>
      <c r="O1954" s="23" t="s">
        <v>10422</v>
      </c>
      <c r="P1954" s="23">
        <f t="shared" si="61"/>
        <v>4</v>
      </c>
    </row>
    <row r="1955" spans="1:16" x14ac:dyDescent="0.3">
      <c r="A1955">
        <v>2009</v>
      </c>
      <c r="B1955" t="s">
        <v>800</v>
      </c>
      <c r="C1955" t="s">
        <v>5598</v>
      </c>
      <c r="D1955" t="s">
        <v>28</v>
      </c>
      <c r="E1955" t="s">
        <v>29</v>
      </c>
      <c r="F1955">
        <v>60</v>
      </c>
      <c r="G1955" t="s">
        <v>14878</v>
      </c>
      <c r="H1955" t="s">
        <v>1876</v>
      </c>
      <c r="I1955" t="s">
        <v>32</v>
      </c>
      <c r="J1955" s="6" t="s">
        <v>13665</v>
      </c>
      <c r="K1955">
        <v>21</v>
      </c>
      <c r="L1955" t="s">
        <v>20</v>
      </c>
      <c r="M1955">
        <f t="shared" si="60"/>
        <v>0</v>
      </c>
      <c r="N1955" s="23" t="s">
        <v>11724</v>
      </c>
      <c r="O1955" s="23" t="s">
        <v>10453</v>
      </c>
      <c r="P1955" s="23">
        <f t="shared" si="61"/>
        <v>7</v>
      </c>
    </row>
    <row r="1956" spans="1:16" x14ac:dyDescent="0.3">
      <c r="A1956">
        <v>2010</v>
      </c>
      <c r="B1956" t="s">
        <v>4092</v>
      </c>
      <c r="C1956" t="s">
        <v>3021</v>
      </c>
      <c r="D1956" t="s">
        <v>28</v>
      </c>
      <c r="E1956" t="s">
        <v>29</v>
      </c>
      <c r="F1956">
        <v>90</v>
      </c>
      <c r="G1956" t="s">
        <v>14879</v>
      </c>
      <c r="H1956" t="s">
        <v>2447</v>
      </c>
      <c r="I1956" t="s">
        <v>1869</v>
      </c>
      <c r="J1956" s="6" t="s">
        <v>14013</v>
      </c>
      <c r="K1956">
        <v>29</v>
      </c>
      <c r="L1956" t="s">
        <v>20</v>
      </c>
      <c r="M1956">
        <f t="shared" si="60"/>
        <v>0</v>
      </c>
      <c r="N1956" s="23" t="s">
        <v>11725</v>
      </c>
      <c r="O1956" s="23" t="s">
        <v>11726</v>
      </c>
      <c r="P1956" s="23">
        <f t="shared" si="61"/>
        <v>8</v>
      </c>
    </row>
    <row r="1957" spans="1:16" x14ac:dyDescent="0.3">
      <c r="A1957">
        <v>2011</v>
      </c>
      <c r="B1957" t="s">
        <v>5601</v>
      </c>
      <c r="C1957" t="s">
        <v>1159</v>
      </c>
      <c r="D1957" t="s">
        <v>28</v>
      </c>
      <c r="E1957" t="s">
        <v>29</v>
      </c>
      <c r="F1957">
        <v>30</v>
      </c>
      <c r="G1957" t="s">
        <v>14880</v>
      </c>
      <c r="H1957" t="s">
        <v>5603</v>
      </c>
      <c r="I1957" t="s">
        <v>32</v>
      </c>
      <c r="J1957" s="6" t="s">
        <v>13804</v>
      </c>
      <c r="K1957">
        <v>40</v>
      </c>
      <c r="L1957" t="s">
        <v>20</v>
      </c>
      <c r="M1957">
        <f t="shared" si="60"/>
        <v>0</v>
      </c>
      <c r="N1957" s="23" t="s">
        <v>11727</v>
      </c>
      <c r="O1957" s="23" t="s">
        <v>10422</v>
      </c>
      <c r="P1957" s="23">
        <f t="shared" si="61"/>
        <v>4</v>
      </c>
    </row>
    <row r="1958" spans="1:16" x14ac:dyDescent="0.3">
      <c r="A1958">
        <v>2012</v>
      </c>
      <c r="B1958" t="s">
        <v>5604</v>
      </c>
      <c r="C1958" t="s">
        <v>106</v>
      </c>
      <c r="D1958" t="s">
        <v>28</v>
      </c>
      <c r="E1958" t="s">
        <v>29</v>
      </c>
      <c r="F1958">
        <v>60</v>
      </c>
      <c r="G1958" t="s">
        <v>14881</v>
      </c>
      <c r="H1958" t="s">
        <v>4413</v>
      </c>
      <c r="I1958" t="s">
        <v>32</v>
      </c>
      <c r="J1958" s="6" t="s">
        <v>13843</v>
      </c>
      <c r="K1958">
        <v>75</v>
      </c>
      <c r="L1958" t="s">
        <v>101</v>
      </c>
      <c r="M1958">
        <f t="shared" si="60"/>
        <v>0</v>
      </c>
      <c r="N1958" s="23" t="s">
        <v>11728</v>
      </c>
      <c r="O1958" s="23" t="s">
        <v>10468</v>
      </c>
      <c r="P1958" s="23">
        <f t="shared" si="61"/>
        <v>8</v>
      </c>
    </row>
    <row r="1959" spans="1:16" x14ac:dyDescent="0.3">
      <c r="A1959">
        <v>2013</v>
      </c>
      <c r="B1959" t="s">
        <v>511</v>
      </c>
      <c r="C1959" t="s">
        <v>489</v>
      </c>
      <c r="D1959" t="s">
        <v>51</v>
      </c>
      <c r="E1959" t="s">
        <v>16</v>
      </c>
      <c r="F1959">
        <v>30</v>
      </c>
      <c r="G1959" t="s">
        <v>14882</v>
      </c>
      <c r="H1959" t="s">
        <v>3659</v>
      </c>
      <c r="I1959" t="s">
        <v>3660</v>
      </c>
      <c r="J1959" s="6">
        <v>44781</v>
      </c>
      <c r="K1959">
        <v>51</v>
      </c>
      <c r="L1959" t="s">
        <v>70</v>
      </c>
      <c r="M1959">
        <f t="shared" si="60"/>
        <v>0</v>
      </c>
      <c r="N1959" s="23" t="s">
        <v>11728</v>
      </c>
      <c r="O1959" s="23" t="s">
        <v>3369</v>
      </c>
      <c r="P1959" s="23">
        <f t="shared" si="61"/>
        <v>5</v>
      </c>
    </row>
    <row r="1960" spans="1:16" x14ac:dyDescent="0.3">
      <c r="A1960">
        <v>2014</v>
      </c>
      <c r="B1960" t="s">
        <v>125</v>
      </c>
      <c r="C1960" t="s">
        <v>4722</v>
      </c>
      <c r="D1960" t="s">
        <v>15</v>
      </c>
      <c r="E1960" t="s">
        <v>16</v>
      </c>
      <c r="F1960">
        <v>30</v>
      </c>
      <c r="G1960" t="s">
        <v>14882</v>
      </c>
      <c r="H1960" t="s">
        <v>938</v>
      </c>
      <c r="I1960" t="s">
        <v>25</v>
      </c>
      <c r="J1960" s="6" t="s">
        <v>13729</v>
      </c>
      <c r="K1960">
        <v>57</v>
      </c>
      <c r="L1960" t="s">
        <v>39</v>
      </c>
      <c r="M1960">
        <f t="shared" si="60"/>
        <v>0</v>
      </c>
      <c r="N1960" s="23" t="s">
        <v>11728</v>
      </c>
      <c r="O1960" s="23" t="s">
        <v>3369</v>
      </c>
      <c r="P1960" s="23">
        <f t="shared" si="61"/>
        <v>5</v>
      </c>
    </row>
    <row r="1961" spans="1:16" x14ac:dyDescent="0.3">
      <c r="A1961">
        <v>2015</v>
      </c>
      <c r="B1961" t="s">
        <v>1773</v>
      </c>
      <c r="C1961" t="s">
        <v>2521</v>
      </c>
      <c r="D1961" t="s">
        <v>28</v>
      </c>
      <c r="E1961" t="s">
        <v>29</v>
      </c>
      <c r="F1961">
        <v>60</v>
      </c>
      <c r="G1961" t="s">
        <v>14882</v>
      </c>
      <c r="H1961" t="s">
        <v>2599</v>
      </c>
      <c r="I1961" t="s">
        <v>25</v>
      </c>
      <c r="J1961" s="6">
        <v>43991</v>
      </c>
      <c r="K1961">
        <v>62</v>
      </c>
      <c r="L1961" t="s">
        <v>33</v>
      </c>
      <c r="M1961">
        <f t="shared" si="60"/>
        <v>0</v>
      </c>
      <c r="N1961" s="23" t="s">
        <v>11728</v>
      </c>
      <c r="O1961" s="23" t="s">
        <v>3369</v>
      </c>
      <c r="P1961" s="23">
        <f t="shared" si="61"/>
        <v>5</v>
      </c>
    </row>
    <row r="1962" spans="1:16" x14ac:dyDescent="0.3">
      <c r="A1962">
        <v>2016</v>
      </c>
      <c r="B1962" t="s">
        <v>5607</v>
      </c>
      <c r="C1962" t="s">
        <v>430</v>
      </c>
      <c r="D1962" t="s">
        <v>51</v>
      </c>
      <c r="E1962" t="s">
        <v>16</v>
      </c>
      <c r="F1962">
        <v>90</v>
      </c>
      <c r="G1962" t="s">
        <v>14883</v>
      </c>
      <c r="H1962" t="s">
        <v>5609</v>
      </c>
      <c r="I1962" t="s">
        <v>19</v>
      </c>
      <c r="J1962" s="6" t="s">
        <v>13966</v>
      </c>
      <c r="K1962">
        <v>45</v>
      </c>
      <c r="L1962" t="s">
        <v>20</v>
      </c>
      <c r="M1962">
        <f t="shared" si="60"/>
        <v>0</v>
      </c>
      <c r="N1962" s="23" t="s">
        <v>11728</v>
      </c>
      <c r="O1962" s="23" t="s">
        <v>3222</v>
      </c>
      <c r="P1962" s="23">
        <f t="shared" si="61"/>
        <v>4</v>
      </c>
    </row>
    <row r="1963" spans="1:16" x14ac:dyDescent="0.3">
      <c r="A1963">
        <v>2017</v>
      </c>
      <c r="B1963" t="s">
        <v>188</v>
      </c>
      <c r="C1963" t="s">
        <v>1024</v>
      </c>
      <c r="D1963" t="s">
        <v>28</v>
      </c>
      <c r="E1963" t="s">
        <v>29</v>
      </c>
      <c r="F1963">
        <v>30</v>
      </c>
      <c r="G1963" t="s">
        <v>14884</v>
      </c>
      <c r="H1963" t="s">
        <v>5611</v>
      </c>
      <c r="I1963" t="s">
        <v>32</v>
      </c>
      <c r="J1963" s="6">
        <v>44658</v>
      </c>
      <c r="K1963">
        <v>84</v>
      </c>
      <c r="L1963" t="s">
        <v>159</v>
      </c>
      <c r="M1963">
        <f t="shared" si="60"/>
        <v>0</v>
      </c>
      <c r="N1963" s="23" t="s">
        <v>11728</v>
      </c>
      <c r="O1963" s="23" t="s">
        <v>10453</v>
      </c>
      <c r="P1963" s="23">
        <f t="shared" si="61"/>
        <v>7</v>
      </c>
    </row>
    <row r="1964" spans="1:16" x14ac:dyDescent="0.3">
      <c r="A1964">
        <v>2018</v>
      </c>
      <c r="B1964" t="s">
        <v>5612</v>
      </c>
      <c r="C1964" t="s">
        <v>1517</v>
      </c>
      <c r="D1964" t="s">
        <v>15</v>
      </c>
      <c r="E1964" t="s">
        <v>16</v>
      </c>
      <c r="F1964">
        <v>90</v>
      </c>
      <c r="G1964" t="s">
        <v>14885</v>
      </c>
      <c r="H1964" t="s">
        <v>2848</v>
      </c>
      <c r="I1964" t="s">
        <v>129</v>
      </c>
      <c r="J1964" s="6">
        <v>44564</v>
      </c>
      <c r="K1964">
        <v>72</v>
      </c>
      <c r="L1964" t="s">
        <v>54</v>
      </c>
      <c r="M1964">
        <f t="shared" si="60"/>
        <v>0</v>
      </c>
      <c r="N1964" s="23" t="s">
        <v>11728</v>
      </c>
      <c r="O1964" s="23" t="s">
        <v>11191</v>
      </c>
      <c r="P1964" s="23">
        <f t="shared" si="61"/>
        <v>4</v>
      </c>
    </row>
    <row r="1965" spans="1:16" x14ac:dyDescent="0.3">
      <c r="A1965">
        <v>2019</v>
      </c>
      <c r="B1965" t="s">
        <v>5614</v>
      </c>
      <c r="C1965" t="s">
        <v>2028</v>
      </c>
      <c r="D1965" t="s">
        <v>28</v>
      </c>
      <c r="E1965" t="s">
        <v>29</v>
      </c>
      <c r="F1965">
        <v>60</v>
      </c>
      <c r="G1965" t="s">
        <v>14886</v>
      </c>
      <c r="H1965" t="s">
        <v>993</v>
      </c>
      <c r="I1965" t="s">
        <v>32</v>
      </c>
      <c r="J1965" s="6">
        <v>43863</v>
      </c>
      <c r="K1965">
        <v>17</v>
      </c>
      <c r="L1965" t="s">
        <v>80</v>
      </c>
      <c r="M1965">
        <f t="shared" si="60"/>
        <v>0</v>
      </c>
      <c r="N1965" s="23" t="s">
        <v>11729</v>
      </c>
      <c r="O1965" s="23" t="s">
        <v>10422</v>
      </c>
      <c r="P1965" s="23">
        <f t="shared" si="61"/>
        <v>4</v>
      </c>
    </row>
    <row r="1966" spans="1:16" x14ac:dyDescent="0.3">
      <c r="A1966">
        <v>2020</v>
      </c>
      <c r="B1966" t="s">
        <v>4018</v>
      </c>
      <c r="C1966" t="s">
        <v>1727</v>
      </c>
      <c r="D1966" t="s">
        <v>28</v>
      </c>
      <c r="E1966" t="s">
        <v>29</v>
      </c>
      <c r="F1966">
        <v>90</v>
      </c>
      <c r="G1966" t="s">
        <v>14887</v>
      </c>
      <c r="H1966" t="s">
        <v>4699</v>
      </c>
      <c r="I1966" t="s">
        <v>32</v>
      </c>
      <c r="J1966" s="6" t="s">
        <v>14163</v>
      </c>
      <c r="K1966">
        <v>97</v>
      </c>
      <c r="L1966" t="s">
        <v>20</v>
      </c>
      <c r="M1966">
        <f t="shared" si="60"/>
        <v>0</v>
      </c>
      <c r="N1966" s="23" t="s">
        <v>11730</v>
      </c>
      <c r="O1966" s="23" t="s">
        <v>10453</v>
      </c>
      <c r="P1966" s="23">
        <f t="shared" si="61"/>
        <v>7</v>
      </c>
    </row>
    <row r="1967" spans="1:16" x14ac:dyDescent="0.3">
      <c r="A1967">
        <v>2021</v>
      </c>
      <c r="B1967" t="s">
        <v>5617</v>
      </c>
      <c r="C1967" t="s">
        <v>1662</v>
      </c>
      <c r="D1967" t="s">
        <v>51</v>
      </c>
      <c r="E1967" t="s">
        <v>16</v>
      </c>
      <c r="F1967">
        <v>30</v>
      </c>
      <c r="G1967" t="s">
        <v>14888</v>
      </c>
      <c r="H1967" t="s">
        <v>5619</v>
      </c>
      <c r="I1967" t="s">
        <v>32</v>
      </c>
      <c r="J1967" s="6">
        <v>44388</v>
      </c>
      <c r="K1967">
        <v>22</v>
      </c>
      <c r="L1967" t="s">
        <v>159</v>
      </c>
      <c r="M1967">
        <f t="shared" si="60"/>
        <v>0</v>
      </c>
      <c r="N1967" s="23" t="s">
        <v>11731</v>
      </c>
      <c r="O1967" s="23" t="s">
        <v>10449</v>
      </c>
      <c r="P1967" s="23">
        <f t="shared" si="61"/>
        <v>7</v>
      </c>
    </row>
    <row r="1968" spans="1:16" x14ac:dyDescent="0.3">
      <c r="A1968">
        <v>2022</v>
      </c>
      <c r="B1968" t="s">
        <v>1405</v>
      </c>
      <c r="C1968" t="s">
        <v>4242</v>
      </c>
      <c r="D1968" t="s">
        <v>28</v>
      </c>
      <c r="E1968" t="s">
        <v>29</v>
      </c>
      <c r="F1968">
        <v>30</v>
      </c>
      <c r="G1968" t="s">
        <v>14889</v>
      </c>
      <c r="H1968" t="s">
        <v>652</v>
      </c>
      <c r="I1968" t="s">
        <v>32</v>
      </c>
      <c r="J1968" s="6" t="s">
        <v>14164</v>
      </c>
      <c r="K1968">
        <v>16</v>
      </c>
      <c r="L1968" t="s">
        <v>101</v>
      </c>
      <c r="M1968">
        <f t="shared" si="60"/>
        <v>0</v>
      </c>
      <c r="N1968" s="23" t="s">
        <v>4669</v>
      </c>
      <c r="O1968" s="23" t="s">
        <v>10438</v>
      </c>
      <c r="P1968" s="23">
        <f t="shared" si="61"/>
        <v>5</v>
      </c>
    </row>
    <row r="1969" spans="1:16" x14ac:dyDescent="0.3">
      <c r="A1969">
        <v>2023</v>
      </c>
      <c r="B1969" t="s">
        <v>5621</v>
      </c>
      <c r="C1969" t="s">
        <v>2963</v>
      </c>
      <c r="D1969" t="s">
        <v>51</v>
      </c>
      <c r="E1969" t="s">
        <v>16</v>
      </c>
      <c r="F1969">
        <v>30</v>
      </c>
      <c r="G1969" t="s">
        <v>14890</v>
      </c>
      <c r="H1969" t="s">
        <v>2186</v>
      </c>
      <c r="I1969" t="s">
        <v>187</v>
      </c>
      <c r="J1969" s="6">
        <v>44078</v>
      </c>
      <c r="K1969">
        <v>7</v>
      </c>
      <c r="L1969" t="s">
        <v>54</v>
      </c>
      <c r="M1969">
        <f t="shared" si="60"/>
        <v>0</v>
      </c>
      <c r="N1969" s="23" t="s">
        <v>11732</v>
      </c>
      <c r="O1969" s="23" t="s">
        <v>10417</v>
      </c>
      <c r="P1969" s="23">
        <f t="shared" si="61"/>
        <v>5</v>
      </c>
    </row>
    <row r="1970" spans="1:16" x14ac:dyDescent="0.3">
      <c r="A1970">
        <v>2024</v>
      </c>
      <c r="B1970" t="s">
        <v>5623</v>
      </c>
      <c r="C1970" t="s">
        <v>5624</v>
      </c>
      <c r="D1970" t="s">
        <v>28</v>
      </c>
      <c r="E1970" t="s">
        <v>29</v>
      </c>
      <c r="F1970">
        <v>30</v>
      </c>
      <c r="G1970" t="s">
        <v>14891</v>
      </c>
      <c r="H1970" t="s">
        <v>1996</v>
      </c>
      <c r="I1970" t="s">
        <v>208</v>
      </c>
      <c r="J1970" s="6" t="s">
        <v>13686</v>
      </c>
      <c r="K1970">
        <v>74</v>
      </c>
      <c r="L1970" t="s">
        <v>33</v>
      </c>
      <c r="M1970">
        <f t="shared" si="60"/>
        <v>0</v>
      </c>
      <c r="N1970" s="23" t="s">
        <v>11733</v>
      </c>
      <c r="O1970" s="23" t="s">
        <v>10422</v>
      </c>
      <c r="P1970" s="23">
        <f t="shared" si="61"/>
        <v>4</v>
      </c>
    </row>
    <row r="1971" spans="1:16" x14ac:dyDescent="0.3">
      <c r="A1971">
        <v>2025</v>
      </c>
      <c r="B1971" t="s">
        <v>5585</v>
      </c>
      <c r="C1971" t="s">
        <v>5626</v>
      </c>
      <c r="D1971" t="s">
        <v>41</v>
      </c>
      <c r="E1971" t="s">
        <v>16</v>
      </c>
      <c r="F1971">
        <v>30</v>
      </c>
      <c r="G1971" t="s">
        <v>14892</v>
      </c>
      <c r="H1971" t="s">
        <v>5628</v>
      </c>
      <c r="I1971" t="s">
        <v>32</v>
      </c>
      <c r="J1971" s="6">
        <v>44171</v>
      </c>
      <c r="K1971">
        <v>33</v>
      </c>
      <c r="L1971" t="s">
        <v>54</v>
      </c>
      <c r="M1971">
        <f t="shared" si="60"/>
        <v>0</v>
      </c>
      <c r="N1971" s="23" t="s">
        <v>4697</v>
      </c>
      <c r="O1971" s="23" t="s">
        <v>10449</v>
      </c>
      <c r="P1971" s="23">
        <f t="shared" si="61"/>
        <v>7</v>
      </c>
    </row>
    <row r="1972" spans="1:16" x14ac:dyDescent="0.3">
      <c r="A1972">
        <v>2026</v>
      </c>
      <c r="B1972" t="s">
        <v>5629</v>
      </c>
      <c r="C1972" t="s">
        <v>3884</v>
      </c>
      <c r="D1972" t="s">
        <v>15</v>
      </c>
      <c r="E1972" t="s">
        <v>16</v>
      </c>
      <c r="F1972">
        <v>90</v>
      </c>
      <c r="G1972" t="s">
        <v>14893</v>
      </c>
      <c r="H1972" t="s">
        <v>5631</v>
      </c>
      <c r="I1972" t="s">
        <v>129</v>
      </c>
      <c r="J1972" s="6" t="s">
        <v>13743</v>
      </c>
      <c r="K1972">
        <v>83</v>
      </c>
      <c r="L1972" t="s">
        <v>20</v>
      </c>
      <c r="M1972">
        <f t="shared" si="60"/>
        <v>0</v>
      </c>
      <c r="N1972" s="23" t="s">
        <v>4697</v>
      </c>
      <c r="O1972" s="23" t="s">
        <v>1665</v>
      </c>
      <c r="P1972" s="23">
        <f t="shared" si="61"/>
        <v>5</v>
      </c>
    </row>
    <row r="1973" spans="1:16" x14ac:dyDescent="0.3">
      <c r="A1973">
        <v>2027</v>
      </c>
      <c r="B1973" t="s">
        <v>5632</v>
      </c>
      <c r="C1973" t="s">
        <v>3210</v>
      </c>
      <c r="D1973" t="s">
        <v>15</v>
      </c>
      <c r="E1973" t="s">
        <v>16</v>
      </c>
      <c r="F1973">
        <v>60</v>
      </c>
      <c r="G1973" t="s">
        <v>14894</v>
      </c>
      <c r="H1973" t="s">
        <v>5634</v>
      </c>
      <c r="I1973" t="s">
        <v>32</v>
      </c>
      <c r="J1973" s="6" t="s">
        <v>14041</v>
      </c>
      <c r="K1973">
        <v>41</v>
      </c>
      <c r="L1973" t="s">
        <v>20</v>
      </c>
      <c r="M1973">
        <f t="shared" si="60"/>
        <v>0</v>
      </c>
      <c r="N1973" s="23" t="s">
        <v>11734</v>
      </c>
      <c r="O1973" s="23" t="s">
        <v>11735</v>
      </c>
      <c r="P1973" s="23">
        <f t="shared" si="61"/>
        <v>4</v>
      </c>
    </row>
    <row r="1974" spans="1:16" x14ac:dyDescent="0.3">
      <c r="A1974">
        <v>2028</v>
      </c>
      <c r="B1974" t="s">
        <v>5635</v>
      </c>
      <c r="C1974" t="s">
        <v>5067</v>
      </c>
      <c r="D1974" t="s">
        <v>51</v>
      </c>
      <c r="E1974" t="s">
        <v>16</v>
      </c>
      <c r="F1974">
        <v>30</v>
      </c>
      <c r="G1974" t="s">
        <v>14895</v>
      </c>
      <c r="H1974" t="s">
        <v>5637</v>
      </c>
      <c r="I1974" t="s">
        <v>32</v>
      </c>
      <c r="J1974" s="6" t="s">
        <v>13933</v>
      </c>
      <c r="K1974">
        <v>2</v>
      </c>
      <c r="L1974" t="s">
        <v>33</v>
      </c>
      <c r="M1974">
        <f t="shared" si="60"/>
        <v>0</v>
      </c>
      <c r="N1974" s="23" t="s">
        <v>11736</v>
      </c>
      <c r="O1974" s="23" t="s">
        <v>10420</v>
      </c>
      <c r="P1974" s="23">
        <f t="shared" si="61"/>
        <v>6</v>
      </c>
    </row>
    <row r="1975" spans="1:16" x14ac:dyDescent="0.3">
      <c r="A1975">
        <v>2029</v>
      </c>
      <c r="B1975" t="s">
        <v>3198</v>
      </c>
      <c r="C1975" t="s">
        <v>5638</v>
      </c>
      <c r="D1975" t="s">
        <v>28</v>
      </c>
      <c r="E1975" t="s">
        <v>29</v>
      </c>
      <c r="F1975">
        <v>90</v>
      </c>
      <c r="G1975" t="s">
        <v>14896</v>
      </c>
      <c r="H1975" t="s">
        <v>3790</v>
      </c>
      <c r="I1975" t="s">
        <v>32</v>
      </c>
      <c r="J1975" s="6">
        <v>43988</v>
      </c>
      <c r="K1975">
        <v>50</v>
      </c>
      <c r="L1975" t="s">
        <v>39</v>
      </c>
      <c r="M1975">
        <f t="shared" si="60"/>
        <v>0</v>
      </c>
      <c r="N1975" s="23" t="s">
        <v>572</v>
      </c>
      <c r="O1975" s="23" t="s">
        <v>10438</v>
      </c>
      <c r="P1975" s="23">
        <f t="shared" si="61"/>
        <v>5</v>
      </c>
    </row>
    <row r="1976" spans="1:16" x14ac:dyDescent="0.3">
      <c r="A1976">
        <v>2030</v>
      </c>
      <c r="B1976" t="s">
        <v>4430</v>
      </c>
      <c r="C1976" t="s">
        <v>5568</v>
      </c>
      <c r="D1976" t="s">
        <v>28</v>
      </c>
      <c r="E1976" t="s">
        <v>29</v>
      </c>
      <c r="F1976">
        <v>30</v>
      </c>
      <c r="G1976" t="s">
        <v>14897</v>
      </c>
      <c r="H1976" t="s">
        <v>534</v>
      </c>
      <c r="I1976" t="s">
        <v>32</v>
      </c>
      <c r="J1976" s="6">
        <v>44046</v>
      </c>
      <c r="K1976">
        <v>3</v>
      </c>
      <c r="L1976" t="s">
        <v>101</v>
      </c>
      <c r="M1976">
        <f t="shared" si="60"/>
        <v>0</v>
      </c>
      <c r="N1976" s="23" t="s">
        <v>1575</v>
      </c>
      <c r="O1976" s="23" t="s">
        <v>10422</v>
      </c>
      <c r="P1976" s="23">
        <f t="shared" si="61"/>
        <v>4</v>
      </c>
    </row>
    <row r="1977" spans="1:16" x14ac:dyDescent="0.3">
      <c r="A1977">
        <v>2031</v>
      </c>
      <c r="B1977" t="s">
        <v>5641</v>
      </c>
      <c r="C1977" t="s">
        <v>2286</v>
      </c>
      <c r="D1977" t="s">
        <v>51</v>
      </c>
      <c r="E1977" t="s">
        <v>16</v>
      </c>
      <c r="F1977">
        <v>30</v>
      </c>
      <c r="G1977" t="s">
        <v>14898</v>
      </c>
      <c r="H1977" t="s">
        <v>5643</v>
      </c>
      <c r="I1977" t="s">
        <v>886</v>
      </c>
      <c r="J1977" s="6">
        <v>44197</v>
      </c>
      <c r="K1977">
        <v>29</v>
      </c>
      <c r="L1977" t="s">
        <v>20</v>
      </c>
      <c r="M1977">
        <f t="shared" si="60"/>
        <v>0</v>
      </c>
      <c r="N1977" s="23" t="s">
        <v>11737</v>
      </c>
      <c r="O1977" s="23" t="s">
        <v>5907</v>
      </c>
      <c r="P1977" s="23">
        <f t="shared" si="61"/>
        <v>6</v>
      </c>
    </row>
    <row r="1978" spans="1:16" x14ac:dyDescent="0.3">
      <c r="A1978">
        <v>2032</v>
      </c>
      <c r="B1978" t="s">
        <v>5644</v>
      </c>
      <c r="C1978" t="s">
        <v>5645</v>
      </c>
      <c r="D1978" t="s">
        <v>28</v>
      </c>
      <c r="E1978" t="s">
        <v>29</v>
      </c>
      <c r="F1978">
        <v>60</v>
      </c>
      <c r="G1978" t="s">
        <v>14899</v>
      </c>
      <c r="H1978" t="s">
        <v>5647</v>
      </c>
      <c r="I1978" t="s">
        <v>38</v>
      </c>
      <c r="J1978" s="6">
        <v>44682</v>
      </c>
      <c r="K1978">
        <v>71</v>
      </c>
      <c r="L1978" t="s">
        <v>33</v>
      </c>
      <c r="M1978">
        <f t="shared" si="60"/>
        <v>0</v>
      </c>
      <c r="N1978" s="23" t="s">
        <v>11737</v>
      </c>
      <c r="O1978" s="23" t="s">
        <v>11738</v>
      </c>
      <c r="P1978" s="23">
        <f t="shared" si="61"/>
        <v>9</v>
      </c>
    </row>
    <row r="1979" spans="1:16" x14ac:dyDescent="0.3">
      <c r="A1979">
        <v>2033</v>
      </c>
      <c r="B1979" t="s">
        <v>5648</v>
      </c>
      <c r="C1979" t="s">
        <v>5649</v>
      </c>
      <c r="D1979" t="s">
        <v>41</v>
      </c>
      <c r="E1979" t="s">
        <v>16</v>
      </c>
      <c r="F1979">
        <v>30</v>
      </c>
      <c r="G1979" t="s">
        <v>14900</v>
      </c>
      <c r="H1979" t="s">
        <v>4669</v>
      </c>
      <c r="I1979" t="s">
        <v>187</v>
      </c>
      <c r="J1979" s="6">
        <v>44147</v>
      </c>
      <c r="K1979">
        <v>33</v>
      </c>
      <c r="L1979" t="s">
        <v>39</v>
      </c>
      <c r="M1979">
        <f t="shared" si="60"/>
        <v>0</v>
      </c>
      <c r="N1979" s="23" t="s">
        <v>11737</v>
      </c>
      <c r="O1979" s="23" t="s">
        <v>11009</v>
      </c>
      <c r="P1979" s="23">
        <f t="shared" si="61"/>
        <v>6</v>
      </c>
    </row>
    <row r="1980" spans="1:16" x14ac:dyDescent="0.3">
      <c r="A1980">
        <v>2034</v>
      </c>
      <c r="B1980" t="s">
        <v>2051</v>
      </c>
      <c r="C1980" t="s">
        <v>1154</v>
      </c>
      <c r="D1980" t="s">
        <v>28</v>
      </c>
      <c r="E1980" t="s">
        <v>29</v>
      </c>
      <c r="F1980">
        <v>30</v>
      </c>
      <c r="G1980" t="s">
        <v>14901</v>
      </c>
      <c r="H1980" t="s">
        <v>5652</v>
      </c>
      <c r="I1980" t="s">
        <v>32</v>
      </c>
      <c r="J1980" s="6">
        <v>44657</v>
      </c>
      <c r="K1980">
        <v>96</v>
      </c>
      <c r="L1980" t="s">
        <v>45</v>
      </c>
      <c r="M1980">
        <f t="shared" si="60"/>
        <v>0</v>
      </c>
      <c r="N1980" s="23" t="s">
        <v>11737</v>
      </c>
      <c r="O1980" s="23" t="s">
        <v>649</v>
      </c>
      <c r="P1980" s="23">
        <f t="shared" si="61"/>
        <v>8</v>
      </c>
    </row>
    <row r="1981" spans="1:16" x14ac:dyDescent="0.3">
      <c r="A1981">
        <v>2035</v>
      </c>
      <c r="B1981" t="s">
        <v>5018</v>
      </c>
      <c r="C1981" t="s">
        <v>5653</v>
      </c>
      <c r="D1981" t="s">
        <v>15</v>
      </c>
      <c r="E1981" t="s">
        <v>16</v>
      </c>
      <c r="F1981">
        <v>30</v>
      </c>
      <c r="G1981" t="s">
        <v>14902</v>
      </c>
      <c r="H1981" t="s">
        <v>928</v>
      </c>
      <c r="I1981" t="s">
        <v>38</v>
      </c>
      <c r="J1981" s="6" t="s">
        <v>14109</v>
      </c>
      <c r="K1981">
        <v>55</v>
      </c>
      <c r="L1981" t="s">
        <v>159</v>
      </c>
      <c r="M1981">
        <f t="shared" si="60"/>
        <v>0</v>
      </c>
      <c r="N1981" s="23" t="s">
        <v>11737</v>
      </c>
      <c r="O1981" s="23" t="s">
        <v>3237</v>
      </c>
      <c r="P1981" s="23">
        <f t="shared" si="61"/>
        <v>6</v>
      </c>
    </row>
    <row r="1982" spans="1:16" x14ac:dyDescent="0.3">
      <c r="A1982">
        <v>2036</v>
      </c>
      <c r="B1982" t="s">
        <v>4596</v>
      </c>
      <c r="C1982" t="s">
        <v>5180</v>
      </c>
      <c r="D1982" t="s">
        <v>28</v>
      </c>
      <c r="E1982" t="s">
        <v>29</v>
      </c>
      <c r="F1982">
        <v>90</v>
      </c>
      <c r="G1982" t="s">
        <v>14903</v>
      </c>
      <c r="H1982" t="s">
        <v>2411</v>
      </c>
      <c r="I1982" t="s">
        <v>25</v>
      </c>
      <c r="J1982" s="6" t="s">
        <v>13785</v>
      </c>
      <c r="K1982">
        <v>3</v>
      </c>
      <c r="L1982" t="s">
        <v>159</v>
      </c>
      <c r="M1982">
        <f t="shared" si="60"/>
        <v>0</v>
      </c>
      <c r="N1982" s="23" t="s">
        <v>11737</v>
      </c>
      <c r="O1982" s="23" t="s">
        <v>11739</v>
      </c>
      <c r="P1982" s="23">
        <f t="shared" si="61"/>
        <v>8</v>
      </c>
    </row>
    <row r="1983" spans="1:16" x14ac:dyDescent="0.3">
      <c r="A1983">
        <v>2037</v>
      </c>
      <c r="B1983" t="s">
        <v>5656</v>
      </c>
      <c r="C1983" t="s">
        <v>1692</v>
      </c>
      <c r="D1983" t="s">
        <v>117</v>
      </c>
      <c r="E1983" t="s">
        <v>16</v>
      </c>
      <c r="F1983">
        <v>90</v>
      </c>
      <c r="G1983" t="s">
        <v>14904</v>
      </c>
      <c r="H1983" t="s">
        <v>474</v>
      </c>
      <c r="I1983" t="s">
        <v>475</v>
      </c>
      <c r="J1983" s="6" t="s">
        <v>13624</v>
      </c>
      <c r="K1983">
        <v>22</v>
      </c>
      <c r="L1983" t="s">
        <v>39</v>
      </c>
      <c r="M1983">
        <f t="shared" si="60"/>
        <v>0</v>
      </c>
      <c r="N1983" s="23" t="s">
        <v>11737</v>
      </c>
      <c r="O1983" s="23" t="s">
        <v>5571</v>
      </c>
      <c r="P1983" s="23">
        <f t="shared" si="61"/>
        <v>5</v>
      </c>
    </row>
    <row r="1984" spans="1:16" x14ac:dyDescent="0.3">
      <c r="A1984">
        <v>2038</v>
      </c>
      <c r="B1984" t="s">
        <v>5658</v>
      </c>
      <c r="C1984" t="s">
        <v>5659</v>
      </c>
      <c r="D1984" t="s">
        <v>51</v>
      </c>
      <c r="E1984" t="s">
        <v>16</v>
      </c>
      <c r="F1984">
        <v>30</v>
      </c>
      <c r="G1984" t="s">
        <v>14905</v>
      </c>
      <c r="H1984" t="s">
        <v>137</v>
      </c>
      <c r="I1984" t="s">
        <v>32</v>
      </c>
      <c r="J1984" s="6" t="s">
        <v>13887</v>
      </c>
      <c r="K1984">
        <v>50</v>
      </c>
      <c r="L1984" t="s">
        <v>54</v>
      </c>
      <c r="M1984">
        <f t="shared" si="60"/>
        <v>0</v>
      </c>
      <c r="N1984" s="23" t="s">
        <v>11737</v>
      </c>
      <c r="O1984" s="23" t="s">
        <v>11740</v>
      </c>
      <c r="P1984" s="23">
        <f t="shared" si="61"/>
        <v>5</v>
      </c>
    </row>
    <row r="1985" spans="1:16" x14ac:dyDescent="0.3">
      <c r="A1985">
        <v>2039</v>
      </c>
      <c r="B1985" t="s">
        <v>5444</v>
      </c>
      <c r="C1985" t="s">
        <v>5328</v>
      </c>
      <c r="D1985" t="s">
        <v>51</v>
      </c>
      <c r="E1985" t="s">
        <v>16</v>
      </c>
      <c r="F1985">
        <v>90</v>
      </c>
      <c r="G1985" t="s">
        <v>14906</v>
      </c>
      <c r="H1985" t="s">
        <v>1206</v>
      </c>
      <c r="I1985" t="s">
        <v>294</v>
      </c>
      <c r="J1985" s="6">
        <v>43924</v>
      </c>
      <c r="K1985">
        <v>17</v>
      </c>
      <c r="L1985" t="s">
        <v>159</v>
      </c>
      <c r="M1985">
        <f t="shared" si="60"/>
        <v>0</v>
      </c>
      <c r="N1985" s="23" t="s">
        <v>11737</v>
      </c>
      <c r="O1985" s="23" t="s">
        <v>11741</v>
      </c>
      <c r="P1985" s="23">
        <f t="shared" si="61"/>
        <v>9</v>
      </c>
    </row>
    <row r="1986" spans="1:16" x14ac:dyDescent="0.3">
      <c r="A1986">
        <v>2040</v>
      </c>
      <c r="B1986" t="s">
        <v>5662</v>
      </c>
      <c r="C1986" t="s">
        <v>1032</v>
      </c>
      <c r="D1986" t="s">
        <v>28</v>
      </c>
      <c r="E1986" t="s">
        <v>29</v>
      </c>
      <c r="F1986">
        <v>30</v>
      </c>
      <c r="G1986" t="s">
        <v>14907</v>
      </c>
      <c r="H1986" t="s">
        <v>5664</v>
      </c>
      <c r="I1986" t="s">
        <v>187</v>
      </c>
      <c r="J1986" s="6" t="s">
        <v>14165</v>
      </c>
      <c r="K1986">
        <v>17</v>
      </c>
      <c r="L1986" t="s">
        <v>54</v>
      </c>
      <c r="M1986">
        <f t="shared" ref="M1986:M2049" si="62">COUNTBLANK(A1986:L1986)</f>
        <v>0</v>
      </c>
      <c r="N1986" s="23" t="s">
        <v>11737</v>
      </c>
      <c r="O1986" s="23" t="s">
        <v>10840</v>
      </c>
      <c r="P1986" s="23">
        <f t="shared" ref="P1986:P2049" si="63">LEN(O1986)</f>
        <v>6</v>
      </c>
    </row>
    <row r="1987" spans="1:16" x14ac:dyDescent="0.3">
      <c r="A1987">
        <v>2041</v>
      </c>
      <c r="B1987" t="s">
        <v>3103</v>
      </c>
      <c r="C1987" t="s">
        <v>5665</v>
      </c>
      <c r="D1987" t="s">
        <v>51</v>
      </c>
      <c r="E1987" t="s">
        <v>16</v>
      </c>
      <c r="F1987">
        <v>90</v>
      </c>
      <c r="G1987" t="s">
        <v>14908</v>
      </c>
      <c r="H1987" t="s">
        <v>5667</v>
      </c>
      <c r="I1987" t="s">
        <v>32</v>
      </c>
      <c r="J1987" s="6" t="s">
        <v>14119</v>
      </c>
      <c r="K1987">
        <v>15</v>
      </c>
      <c r="L1987" t="s">
        <v>54</v>
      </c>
      <c r="M1987">
        <f t="shared" si="62"/>
        <v>0</v>
      </c>
      <c r="N1987" s="23" t="s">
        <v>11737</v>
      </c>
      <c r="O1987" s="23" t="s">
        <v>1630</v>
      </c>
      <c r="P1987" s="23">
        <f t="shared" si="63"/>
        <v>6</v>
      </c>
    </row>
    <row r="1988" spans="1:16" x14ac:dyDescent="0.3">
      <c r="A1988">
        <v>2042</v>
      </c>
      <c r="B1988" t="s">
        <v>2617</v>
      </c>
      <c r="C1988" t="s">
        <v>5668</v>
      </c>
      <c r="D1988" t="s">
        <v>28</v>
      </c>
      <c r="E1988" t="s">
        <v>29</v>
      </c>
      <c r="F1988">
        <v>60</v>
      </c>
      <c r="G1988" t="s">
        <v>14909</v>
      </c>
      <c r="H1988" t="s">
        <v>2183</v>
      </c>
      <c r="I1988" t="s">
        <v>124</v>
      </c>
      <c r="J1988" s="6">
        <v>44501</v>
      </c>
      <c r="K1988">
        <v>62</v>
      </c>
      <c r="L1988" t="s">
        <v>80</v>
      </c>
      <c r="M1988">
        <f t="shared" si="62"/>
        <v>0</v>
      </c>
      <c r="N1988" s="23" t="s">
        <v>11737</v>
      </c>
      <c r="O1988" s="23" t="s">
        <v>11742</v>
      </c>
      <c r="P1988" s="23">
        <f t="shared" si="63"/>
        <v>4</v>
      </c>
    </row>
    <row r="1989" spans="1:16" x14ac:dyDescent="0.3">
      <c r="A1989">
        <v>2043</v>
      </c>
      <c r="B1989" t="s">
        <v>5670</v>
      </c>
      <c r="C1989" t="s">
        <v>5671</v>
      </c>
      <c r="D1989" t="s">
        <v>28</v>
      </c>
      <c r="E1989" t="s">
        <v>29</v>
      </c>
      <c r="F1989">
        <v>30</v>
      </c>
      <c r="G1989" t="s">
        <v>14910</v>
      </c>
      <c r="H1989" t="s">
        <v>2608</v>
      </c>
      <c r="I1989" t="s">
        <v>38</v>
      </c>
      <c r="J1989" s="6">
        <v>44020</v>
      </c>
      <c r="K1989">
        <v>69</v>
      </c>
      <c r="L1989" t="s">
        <v>70</v>
      </c>
      <c r="M1989">
        <f t="shared" si="62"/>
        <v>0</v>
      </c>
      <c r="N1989" s="23" t="s">
        <v>11743</v>
      </c>
      <c r="O1989" s="23" t="s">
        <v>10422</v>
      </c>
      <c r="P1989" s="23">
        <f t="shared" si="63"/>
        <v>4</v>
      </c>
    </row>
    <row r="1990" spans="1:16" x14ac:dyDescent="0.3">
      <c r="A1990">
        <v>2044</v>
      </c>
      <c r="B1990" t="s">
        <v>5673</v>
      </c>
      <c r="C1990" t="s">
        <v>5674</v>
      </c>
      <c r="D1990" t="s">
        <v>51</v>
      </c>
      <c r="E1990" t="s">
        <v>16</v>
      </c>
      <c r="F1990">
        <v>90</v>
      </c>
      <c r="G1990" t="s">
        <v>14911</v>
      </c>
      <c r="H1990" t="s">
        <v>970</v>
      </c>
      <c r="I1990" t="s">
        <v>187</v>
      </c>
      <c r="J1990" s="6">
        <v>44868</v>
      </c>
      <c r="K1990">
        <v>2</v>
      </c>
      <c r="L1990" t="s">
        <v>159</v>
      </c>
      <c r="M1990">
        <f t="shared" si="62"/>
        <v>0</v>
      </c>
      <c r="N1990" s="23" t="s">
        <v>11744</v>
      </c>
      <c r="O1990" s="23" t="s">
        <v>1021</v>
      </c>
      <c r="P1990" s="23">
        <f t="shared" si="63"/>
        <v>6</v>
      </c>
    </row>
    <row r="1991" spans="1:16" x14ac:dyDescent="0.3">
      <c r="A1991">
        <v>2045</v>
      </c>
      <c r="B1991" t="s">
        <v>5676</v>
      </c>
      <c r="C1991" t="s">
        <v>5677</v>
      </c>
      <c r="D1991" t="s">
        <v>51</v>
      </c>
      <c r="E1991" t="s">
        <v>16</v>
      </c>
      <c r="F1991">
        <v>60</v>
      </c>
      <c r="G1991" t="s">
        <v>14912</v>
      </c>
      <c r="H1991" t="s">
        <v>2305</v>
      </c>
      <c r="I1991" t="s">
        <v>25</v>
      </c>
      <c r="J1991" s="6">
        <v>44410</v>
      </c>
      <c r="K1991">
        <v>91</v>
      </c>
      <c r="L1991" t="s">
        <v>80</v>
      </c>
      <c r="M1991">
        <f t="shared" si="62"/>
        <v>0</v>
      </c>
      <c r="N1991" s="23" t="s">
        <v>11745</v>
      </c>
      <c r="O1991" s="23" t="s">
        <v>10438</v>
      </c>
      <c r="P1991" s="23">
        <f t="shared" si="63"/>
        <v>5</v>
      </c>
    </row>
    <row r="1992" spans="1:16" x14ac:dyDescent="0.3">
      <c r="A1992">
        <v>2047</v>
      </c>
      <c r="B1992" t="s">
        <v>155</v>
      </c>
      <c r="C1992" t="s">
        <v>3338</v>
      </c>
      <c r="D1992" t="s">
        <v>28</v>
      </c>
      <c r="E1992" t="s">
        <v>29</v>
      </c>
      <c r="F1992">
        <v>90</v>
      </c>
      <c r="G1992" t="s">
        <v>14913</v>
      </c>
      <c r="H1992" t="s">
        <v>957</v>
      </c>
      <c r="I1992" t="s">
        <v>95</v>
      </c>
      <c r="J1992" s="6" t="s">
        <v>13779</v>
      </c>
      <c r="K1992">
        <v>53</v>
      </c>
      <c r="L1992" t="s">
        <v>39</v>
      </c>
      <c r="M1992">
        <f t="shared" si="62"/>
        <v>0</v>
      </c>
      <c r="N1992" s="23" t="s">
        <v>11746</v>
      </c>
      <c r="O1992" s="23" t="s">
        <v>10417</v>
      </c>
      <c r="P1992" s="23">
        <f t="shared" si="63"/>
        <v>5</v>
      </c>
    </row>
    <row r="1993" spans="1:16" x14ac:dyDescent="0.3">
      <c r="A1993">
        <v>2048</v>
      </c>
      <c r="B1993" t="s">
        <v>5680</v>
      </c>
      <c r="C1993" t="s">
        <v>921</v>
      </c>
      <c r="D1993" t="s">
        <v>621</v>
      </c>
      <c r="E1993" t="s">
        <v>29</v>
      </c>
      <c r="F1993">
        <v>30</v>
      </c>
      <c r="G1993" t="s">
        <v>14914</v>
      </c>
      <c r="H1993" t="s">
        <v>5682</v>
      </c>
      <c r="I1993" t="s">
        <v>173</v>
      </c>
      <c r="J1993" s="6">
        <v>43994</v>
      </c>
      <c r="K1993">
        <v>42</v>
      </c>
      <c r="L1993" t="s">
        <v>33</v>
      </c>
      <c r="M1993">
        <f t="shared" si="62"/>
        <v>0</v>
      </c>
      <c r="N1993" s="23" t="s">
        <v>11747</v>
      </c>
      <c r="O1993" s="23" t="s">
        <v>6</v>
      </c>
      <c r="P1993" s="23">
        <f t="shared" si="63"/>
        <v>6</v>
      </c>
    </row>
    <row r="1994" spans="1:16" x14ac:dyDescent="0.3">
      <c r="A1994">
        <v>2050</v>
      </c>
      <c r="B1994" t="s">
        <v>5684</v>
      </c>
      <c r="C1994" t="s">
        <v>4469</v>
      </c>
      <c r="D1994" t="s">
        <v>41</v>
      </c>
      <c r="E1994" t="s">
        <v>16</v>
      </c>
      <c r="F1994">
        <v>60</v>
      </c>
      <c r="G1994" t="s">
        <v>14915</v>
      </c>
      <c r="H1994" t="s">
        <v>5686</v>
      </c>
      <c r="I1994" t="s">
        <v>32</v>
      </c>
      <c r="J1994" s="6">
        <v>44113</v>
      </c>
      <c r="K1994">
        <v>6</v>
      </c>
      <c r="L1994" t="s">
        <v>159</v>
      </c>
      <c r="M1994">
        <f t="shared" si="62"/>
        <v>0</v>
      </c>
      <c r="N1994" s="23" t="s">
        <v>384</v>
      </c>
      <c r="O1994" s="23" t="s">
        <v>1021</v>
      </c>
      <c r="P1994" s="23">
        <f t="shared" si="63"/>
        <v>6</v>
      </c>
    </row>
    <row r="1995" spans="1:16" x14ac:dyDescent="0.3">
      <c r="A1995">
        <v>2051</v>
      </c>
      <c r="B1995" t="s">
        <v>5687</v>
      </c>
      <c r="C1995" t="s">
        <v>1840</v>
      </c>
      <c r="D1995" t="s">
        <v>51</v>
      </c>
      <c r="E1995" t="s">
        <v>16</v>
      </c>
      <c r="F1995">
        <v>30</v>
      </c>
      <c r="G1995" t="s">
        <v>14916</v>
      </c>
      <c r="H1995" t="s">
        <v>244</v>
      </c>
      <c r="I1995" t="s">
        <v>240</v>
      </c>
      <c r="J1995" s="6" t="s">
        <v>13785</v>
      </c>
      <c r="K1995">
        <v>79</v>
      </c>
      <c r="L1995" t="s">
        <v>39</v>
      </c>
      <c r="M1995">
        <f t="shared" si="62"/>
        <v>0</v>
      </c>
      <c r="N1995" s="23" t="s">
        <v>384</v>
      </c>
      <c r="O1995" s="23" t="s">
        <v>10417</v>
      </c>
      <c r="P1995" s="23">
        <f t="shared" si="63"/>
        <v>5</v>
      </c>
    </row>
    <row r="1996" spans="1:16" x14ac:dyDescent="0.3">
      <c r="A1996">
        <v>2052</v>
      </c>
      <c r="B1996" t="s">
        <v>2731</v>
      </c>
      <c r="C1996" t="s">
        <v>5689</v>
      </c>
      <c r="D1996" t="s">
        <v>28</v>
      </c>
      <c r="E1996" t="s">
        <v>29</v>
      </c>
      <c r="F1996">
        <v>30</v>
      </c>
      <c r="G1996" t="s">
        <v>14917</v>
      </c>
      <c r="H1996" t="s">
        <v>3387</v>
      </c>
      <c r="I1996" t="s">
        <v>2878</v>
      </c>
      <c r="J1996" s="6" t="s">
        <v>13782</v>
      </c>
      <c r="K1996">
        <v>71</v>
      </c>
      <c r="L1996" t="s">
        <v>33</v>
      </c>
      <c r="M1996">
        <f t="shared" si="62"/>
        <v>0</v>
      </c>
      <c r="N1996" s="23" t="s">
        <v>384</v>
      </c>
      <c r="O1996" s="23" t="s">
        <v>11748</v>
      </c>
      <c r="P1996" s="23">
        <f t="shared" si="63"/>
        <v>5</v>
      </c>
    </row>
    <row r="1997" spans="1:16" x14ac:dyDescent="0.3">
      <c r="A1997">
        <v>2053</v>
      </c>
      <c r="B1997" t="s">
        <v>151</v>
      </c>
      <c r="C1997" t="s">
        <v>1806</v>
      </c>
      <c r="D1997" t="s">
        <v>15</v>
      </c>
      <c r="E1997" t="s">
        <v>16</v>
      </c>
      <c r="F1997">
        <v>30</v>
      </c>
      <c r="G1997" t="s">
        <v>14918</v>
      </c>
      <c r="H1997" t="s">
        <v>4899</v>
      </c>
      <c r="I1997" t="s">
        <v>100</v>
      </c>
      <c r="J1997" s="6" t="s">
        <v>13949</v>
      </c>
      <c r="K1997">
        <v>25</v>
      </c>
      <c r="L1997" t="s">
        <v>64</v>
      </c>
      <c r="M1997">
        <f t="shared" si="62"/>
        <v>0</v>
      </c>
      <c r="N1997" s="23" t="s">
        <v>384</v>
      </c>
      <c r="O1997" s="23" t="s">
        <v>10454</v>
      </c>
      <c r="P1997" s="23">
        <f t="shared" si="63"/>
        <v>4</v>
      </c>
    </row>
    <row r="1998" spans="1:16" x14ac:dyDescent="0.3">
      <c r="A1998">
        <v>2054</v>
      </c>
      <c r="B1998" t="s">
        <v>5205</v>
      </c>
      <c r="C1998" t="s">
        <v>3513</v>
      </c>
      <c r="D1998" t="s">
        <v>15</v>
      </c>
      <c r="E1998" t="s">
        <v>16</v>
      </c>
      <c r="F1998">
        <v>60</v>
      </c>
      <c r="G1998" t="s">
        <v>14919</v>
      </c>
      <c r="H1998" t="s">
        <v>436</v>
      </c>
      <c r="I1998" t="s">
        <v>32</v>
      </c>
      <c r="J1998" s="6" t="s">
        <v>13654</v>
      </c>
      <c r="K1998">
        <v>59</v>
      </c>
      <c r="L1998" t="s">
        <v>101</v>
      </c>
      <c r="M1998">
        <f t="shared" si="62"/>
        <v>0</v>
      </c>
      <c r="N1998" s="23" t="s">
        <v>11749</v>
      </c>
      <c r="O1998" s="23" t="s">
        <v>10449</v>
      </c>
      <c r="P1998" s="23">
        <f t="shared" si="63"/>
        <v>7</v>
      </c>
    </row>
    <row r="1999" spans="1:16" x14ac:dyDescent="0.3">
      <c r="A1999">
        <v>2055</v>
      </c>
      <c r="B1999" t="s">
        <v>5693</v>
      </c>
      <c r="C1999" t="s">
        <v>1428</v>
      </c>
      <c r="D1999" t="s">
        <v>28</v>
      </c>
      <c r="E1999" t="s">
        <v>29</v>
      </c>
      <c r="F1999">
        <v>90</v>
      </c>
      <c r="G1999" t="s">
        <v>14920</v>
      </c>
      <c r="H1999" t="s">
        <v>2183</v>
      </c>
      <c r="I1999" t="s">
        <v>124</v>
      </c>
      <c r="J1999" s="6" t="s">
        <v>14141</v>
      </c>
      <c r="K1999">
        <v>93</v>
      </c>
      <c r="L1999" t="s">
        <v>64</v>
      </c>
      <c r="M1999">
        <f t="shared" si="62"/>
        <v>0</v>
      </c>
      <c r="N1999" s="23" t="s">
        <v>11749</v>
      </c>
      <c r="O1999" s="23" t="s">
        <v>10420</v>
      </c>
      <c r="P1999" s="23">
        <f t="shared" si="63"/>
        <v>6</v>
      </c>
    </row>
    <row r="2000" spans="1:16" x14ac:dyDescent="0.3">
      <c r="A2000">
        <v>2056</v>
      </c>
      <c r="B2000" t="s">
        <v>5695</v>
      </c>
      <c r="C2000" t="s">
        <v>3913</v>
      </c>
      <c r="D2000" t="s">
        <v>28</v>
      </c>
      <c r="E2000" t="s">
        <v>29</v>
      </c>
      <c r="F2000">
        <v>60</v>
      </c>
      <c r="G2000" t="s">
        <v>14921</v>
      </c>
      <c r="H2000" t="s">
        <v>2190</v>
      </c>
      <c r="I2000" t="s">
        <v>32</v>
      </c>
      <c r="J2000" s="6">
        <v>44019</v>
      </c>
      <c r="K2000">
        <v>46</v>
      </c>
      <c r="L2000" t="s">
        <v>39</v>
      </c>
      <c r="M2000">
        <f t="shared" si="62"/>
        <v>0</v>
      </c>
      <c r="N2000" s="23" t="s">
        <v>5696</v>
      </c>
      <c r="O2000" s="23"/>
      <c r="P2000" s="23">
        <f t="shared" si="63"/>
        <v>0</v>
      </c>
    </row>
    <row r="2001" spans="1:16" x14ac:dyDescent="0.3">
      <c r="A2001">
        <v>2057</v>
      </c>
      <c r="B2001" t="s">
        <v>2665</v>
      </c>
      <c r="C2001" t="s">
        <v>3243</v>
      </c>
      <c r="D2001" t="s">
        <v>28</v>
      </c>
      <c r="E2001" t="s">
        <v>29</v>
      </c>
      <c r="F2001">
        <v>90</v>
      </c>
      <c r="G2001" t="s">
        <v>14922</v>
      </c>
      <c r="H2001" t="s">
        <v>993</v>
      </c>
      <c r="I2001" t="s">
        <v>32</v>
      </c>
      <c r="J2001" s="6" t="s">
        <v>14014</v>
      </c>
      <c r="K2001">
        <v>81</v>
      </c>
      <c r="L2001" t="s">
        <v>64</v>
      </c>
      <c r="M2001">
        <f t="shared" si="62"/>
        <v>0</v>
      </c>
      <c r="N2001" s="23" t="s">
        <v>11750</v>
      </c>
      <c r="O2001" s="23" t="s">
        <v>3089</v>
      </c>
      <c r="P2001" s="23">
        <f t="shared" si="63"/>
        <v>4</v>
      </c>
    </row>
    <row r="2002" spans="1:16" x14ac:dyDescent="0.3">
      <c r="A2002">
        <v>2058</v>
      </c>
      <c r="B2002" t="s">
        <v>5698</v>
      </c>
      <c r="C2002" t="s">
        <v>5699</v>
      </c>
      <c r="D2002" t="s">
        <v>51</v>
      </c>
      <c r="E2002" t="s">
        <v>16</v>
      </c>
      <c r="F2002">
        <v>90</v>
      </c>
      <c r="G2002" t="s">
        <v>14923</v>
      </c>
      <c r="H2002" t="s">
        <v>4860</v>
      </c>
      <c r="I2002" t="s">
        <v>32</v>
      </c>
      <c r="J2002" s="6">
        <v>44355</v>
      </c>
      <c r="K2002">
        <v>69</v>
      </c>
      <c r="L2002" t="s">
        <v>39</v>
      </c>
      <c r="M2002">
        <f t="shared" si="62"/>
        <v>0</v>
      </c>
      <c r="N2002" s="23" t="s">
        <v>11751</v>
      </c>
      <c r="O2002" s="23" t="s">
        <v>10425</v>
      </c>
      <c r="P2002" s="23">
        <f t="shared" si="63"/>
        <v>3</v>
      </c>
    </row>
    <row r="2003" spans="1:16" x14ac:dyDescent="0.3">
      <c r="A2003">
        <v>2059</v>
      </c>
      <c r="B2003" t="s">
        <v>2866</v>
      </c>
      <c r="C2003" t="s">
        <v>601</v>
      </c>
      <c r="D2003" t="s">
        <v>28</v>
      </c>
      <c r="E2003" t="s">
        <v>29</v>
      </c>
      <c r="F2003">
        <v>90</v>
      </c>
      <c r="G2003" t="s">
        <v>14924</v>
      </c>
      <c r="H2003" t="s">
        <v>3206</v>
      </c>
      <c r="I2003" t="s">
        <v>1199</v>
      </c>
      <c r="J2003" s="6" t="s">
        <v>14166</v>
      </c>
      <c r="K2003">
        <v>34</v>
      </c>
      <c r="L2003" t="s">
        <v>64</v>
      </c>
      <c r="M2003">
        <f t="shared" si="62"/>
        <v>0</v>
      </c>
      <c r="N2003" s="23" t="s">
        <v>11752</v>
      </c>
      <c r="O2003" s="23" t="s">
        <v>10634</v>
      </c>
      <c r="P2003" s="23">
        <f t="shared" si="63"/>
        <v>5</v>
      </c>
    </row>
    <row r="2004" spans="1:16" x14ac:dyDescent="0.3">
      <c r="A2004">
        <v>2060</v>
      </c>
      <c r="B2004" t="s">
        <v>5702</v>
      </c>
      <c r="C2004" t="s">
        <v>5703</v>
      </c>
      <c r="D2004" t="s">
        <v>28</v>
      </c>
      <c r="E2004" t="s">
        <v>29</v>
      </c>
      <c r="F2004">
        <v>60</v>
      </c>
      <c r="G2004" t="s">
        <v>14925</v>
      </c>
      <c r="H2004" t="s">
        <v>2236</v>
      </c>
      <c r="I2004" t="s">
        <v>2237</v>
      </c>
      <c r="J2004" s="6">
        <v>44743</v>
      </c>
      <c r="K2004">
        <v>21</v>
      </c>
      <c r="L2004" t="s">
        <v>20</v>
      </c>
      <c r="M2004">
        <f t="shared" si="62"/>
        <v>0</v>
      </c>
      <c r="N2004" s="23" t="s">
        <v>11753</v>
      </c>
      <c r="O2004" s="23" t="s">
        <v>3780</v>
      </c>
      <c r="P2004" s="23">
        <f t="shared" si="63"/>
        <v>5</v>
      </c>
    </row>
    <row r="2005" spans="1:16" x14ac:dyDescent="0.3">
      <c r="A2005">
        <v>2061</v>
      </c>
      <c r="B2005" t="s">
        <v>3374</v>
      </c>
      <c r="C2005" t="s">
        <v>3201</v>
      </c>
      <c r="D2005" t="s">
        <v>51</v>
      </c>
      <c r="E2005" t="s">
        <v>16</v>
      </c>
      <c r="F2005">
        <v>90</v>
      </c>
      <c r="G2005" t="s">
        <v>14926</v>
      </c>
      <c r="H2005" t="s">
        <v>5706</v>
      </c>
      <c r="I2005" t="s">
        <v>32</v>
      </c>
      <c r="J2005" s="6" t="s">
        <v>13680</v>
      </c>
      <c r="K2005">
        <v>22</v>
      </c>
      <c r="L2005" t="s">
        <v>54</v>
      </c>
      <c r="M2005">
        <f t="shared" si="62"/>
        <v>0</v>
      </c>
      <c r="N2005" s="23" t="s">
        <v>11754</v>
      </c>
      <c r="O2005" s="23" t="s">
        <v>10795</v>
      </c>
      <c r="P2005" s="23">
        <f t="shared" si="63"/>
        <v>10</v>
      </c>
    </row>
    <row r="2006" spans="1:16" x14ac:dyDescent="0.3">
      <c r="A2006">
        <v>2062</v>
      </c>
      <c r="B2006" t="s">
        <v>624</v>
      </c>
      <c r="C2006" t="s">
        <v>485</v>
      </c>
      <c r="D2006" t="s">
        <v>28</v>
      </c>
      <c r="E2006" t="s">
        <v>29</v>
      </c>
      <c r="F2006">
        <v>30</v>
      </c>
      <c r="G2006" t="s">
        <v>14927</v>
      </c>
      <c r="H2006" t="s">
        <v>2230</v>
      </c>
      <c r="I2006" t="s">
        <v>32</v>
      </c>
      <c r="J2006" s="6" t="s">
        <v>14167</v>
      </c>
      <c r="K2006">
        <v>11</v>
      </c>
      <c r="L2006" t="s">
        <v>159</v>
      </c>
      <c r="M2006">
        <f t="shared" si="62"/>
        <v>0</v>
      </c>
      <c r="N2006" s="23" t="s">
        <v>11755</v>
      </c>
      <c r="O2006" s="23" t="s">
        <v>10417</v>
      </c>
      <c r="P2006" s="23">
        <f t="shared" si="63"/>
        <v>5</v>
      </c>
    </row>
    <row r="2007" spans="1:16" x14ac:dyDescent="0.3">
      <c r="A2007">
        <v>2063</v>
      </c>
      <c r="B2007" t="s">
        <v>5708</v>
      </c>
      <c r="C2007" t="s">
        <v>3186</v>
      </c>
      <c r="D2007" t="s">
        <v>15</v>
      </c>
      <c r="E2007" t="s">
        <v>16</v>
      </c>
      <c r="F2007">
        <v>60</v>
      </c>
      <c r="G2007" t="s">
        <v>14928</v>
      </c>
      <c r="H2007" t="s">
        <v>302</v>
      </c>
      <c r="I2007" t="s">
        <v>303</v>
      </c>
      <c r="J2007" s="6" t="s">
        <v>13896</v>
      </c>
      <c r="K2007">
        <v>77</v>
      </c>
      <c r="L2007" t="s">
        <v>80</v>
      </c>
      <c r="M2007">
        <f t="shared" si="62"/>
        <v>0</v>
      </c>
      <c r="N2007" s="23" t="s">
        <v>5709</v>
      </c>
      <c r="O2007" s="23"/>
      <c r="P2007" s="23">
        <f t="shared" si="63"/>
        <v>0</v>
      </c>
    </row>
    <row r="2008" spans="1:16" x14ac:dyDescent="0.3">
      <c r="A2008">
        <v>2064</v>
      </c>
      <c r="B2008" t="s">
        <v>2802</v>
      </c>
      <c r="C2008" t="s">
        <v>3738</v>
      </c>
      <c r="D2008" t="s">
        <v>51</v>
      </c>
      <c r="E2008" t="s">
        <v>16</v>
      </c>
      <c r="F2008">
        <v>30</v>
      </c>
      <c r="G2008" t="s">
        <v>14929</v>
      </c>
      <c r="H2008" t="s">
        <v>5711</v>
      </c>
      <c r="I2008" t="s">
        <v>25</v>
      </c>
      <c r="J2008" s="6" t="s">
        <v>13729</v>
      </c>
      <c r="K2008">
        <v>52</v>
      </c>
      <c r="L2008" t="s">
        <v>70</v>
      </c>
      <c r="M2008">
        <f t="shared" si="62"/>
        <v>0</v>
      </c>
      <c r="N2008" s="23" t="s">
        <v>11756</v>
      </c>
      <c r="O2008" s="23" t="s">
        <v>6</v>
      </c>
      <c r="P2008" s="23">
        <f t="shared" si="63"/>
        <v>6</v>
      </c>
    </row>
    <row r="2009" spans="1:16" x14ac:dyDescent="0.3">
      <c r="A2009">
        <v>2065</v>
      </c>
      <c r="B2009" t="s">
        <v>4686</v>
      </c>
      <c r="C2009" t="s">
        <v>5712</v>
      </c>
      <c r="D2009" t="s">
        <v>15</v>
      </c>
      <c r="E2009" t="s">
        <v>16</v>
      </c>
      <c r="F2009">
        <v>60</v>
      </c>
      <c r="G2009" t="s">
        <v>14930</v>
      </c>
      <c r="H2009" t="s">
        <v>5714</v>
      </c>
      <c r="I2009" t="s">
        <v>187</v>
      </c>
      <c r="J2009" s="6">
        <v>44229</v>
      </c>
      <c r="K2009">
        <v>25</v>
      </c>
      <c r="L2009" t="s">
        <v>20</v>
      </c>
      <c r="M2009">
        <f t="shared" si="62"/>
        <v>0</v>
      </c>
      <c r="N2009" s="23" t="s">
        <v>11757</v>
      </c>
      <c r="O2009" s="23" t="s">
        <v>3222</v>
      </c>
      <c r="P2009" s="23">
        <f t="shared" si="63"/>
        <v>4</v>
      </c>
    </row>
    <row r="2010" spans="1:16" x14ac:dyDescent="0.3">
      <c r="A2010">
        <v>2066</v>
      </c>
      <c r="B2010" t="s">
        <v>5715</v>
      </c>
      <c r="C2010" t="s">
        <v>5716</v>
      </c>
      <c r="D2010" t="s">
        <v>28</v>
      </c>
      <c r="E2010" t="s">
        <v>29</v>
      </c>
      <c r="F2010">
        <v>30</v>
      </c>
      <c r="G2010" t="s">
        <v>14931</v>
      </c>
      <c r="H2010" t="s">
        <v>5718</v>
      </c>
      <c r="I2010" t="s">
        <v>294</v>
      </c>
      <c r="J2010" s="6" t="s">
        <v>14075</v>
      </c>
      <c r="K2010">
        <v>57</v>
      </c>
      <c r="L2010" t="s">
        <v>159</v>
      </c>
      <c r="M2010">
        <f t="shared" si="62"/>
        <v>0</v>
      </c>
      <c r="N2010" s="23" t="s">
        <v>11757</v>
      </c>
      <c r="O2010" s="23" t="s">
        <v>6</v>
      </c>
      <c r="P2010" s="23">
        <f t="shared" si="63"/>
        <v>6</v>
      </c>
    </row>
    <row r="2011" spans="1:16" x14ac:dyDescent="0.3">
      <c r="A2011">
        <v>2067</v>
      </c>
      <c r="B2011" t="s">
        <v>5719</v>
      </c>
      <c r="C2011" t="s">
        <v>1116</v>
      </c>
      <c r="D2011" t="s">
        <v>51</v>
      </c>
      <c r="E2011" t="s">
        <v>16</v>
      </c>
      <c r="F2011">
        <v>60</v>
      </c>
      <c r="G2011" t="s">
        <v>14932</v>
      </c>
      <c r="H2011" t="s">
        <v>2021</v>
      </c>
      <c r="I2011" t="s">
        <v>2022</v>
      </c>
      <c r="J2011" s="6">
        <v>44446</v>
      </c>
      <c r="K2011">
        <v>88</v>
      </c>
      <c r="L2011" t="s">
        <v>20</v>
      </c>
      <c r="M2011">
        <f t="shared" si="62"/>
        <v>0</v>
      </c>
      <c r="N2011" s="23" t="s">
        <v>2677</v>
      </c>
      <c r="O2011" s="23" t="s">
        <v>10422</v>
      </c>
      <c r="P2011" s="23">
        <f t="shared" si="63"/>
        <v>4</v>
      </c>
    </row>
    <row r="2012" spans="1:16" x14ac:dyDescent="0.3">
      <c r="A2012">
        <v>2068</v>
      </c>
      <c r="B2012" t="s">
        <v>5721</v>
      </c>
      <c r="C2012" t="s">
        <v>5100</v>
      </c>
      <c r="D2012" t="s">
        <v>15</v>
      </c>
      <c r="E2012" t="s">
        <v>16</v>
      </c>
      <c r="F2012">
        <v>30</v>
      </c>
      <c r="G2012" t="s">
        <v>14933</v>
      </c>
      <c r="H2012" t="s">
        <v>5723</v>
      </c>
      <c r="I2012" t="s">
        <v>187</v>
      </c>
      <c r="J2012" s="6" t="s">
        <v>13932</v>
      </c>
      <c r="K2012">
        <v>90</v>
      </c>
      <c r="L2012" t="s">
        <v>70</v>
      </c>
      <c r="M2012">
        <f t="shared" si="62"/>
        <v>0</v>
      </c>
      <c r="N2012" s="23" t="s">
        <v>11758</v>
      </c>
      <c r="O2012" s="23" t="s">
        <v>10453</v>
      </c>
      <c r="P2012" s="23">
        <f t="shared" si="63"/>
        <v>7</v>
      </c>
    </row>
    <row r="2013" spans="1:16" x14ac:dyDescent="0.3">
      <c r="A2013">
        <v>2069</v>
      </c>
      <c r="B2013" t="s">
        <v>3065</v>
      </c>
      <c r="C2013" t="s">
        <v>3389</v>
      </c>
      <c r="D2013" t="s">
        <v>28</v>
      </c>
      <c r="E2013" t="s">
        <v>29</v>
      </c>
      <c r="F2013">
        <v>90</v>
      </c>
      <c r="G2013" t="s">
        <v>14934</v>
      </c>
      <c r="H2013" t="s">
        <v>3437</v>
      </c>
      <c r="I2013" t="s">
        <v>100</v>
      </c>
      <c r="J2013" s="6" t="s">
        <v>14165</v>
      </c>
      <c r="K2013">
        <v>44</v>
      </c>
      <c r="L2013" t="s">
        <v>70</v>
      </c>
      <c r="M2013">
        <f t="shared" si="62"/>
        <v>0</v>
      </c>
      <c r="N2013" s="23" t="s">
        <v>11759</v>
      </c>
      <c r="O2013" s="23" t="s">
        <v>10422</v>
      </c>
      <c r="P2013" s="23">
        <f t="shared" si="63"/>
        <v>4</v>
      </c>
    </row>
    <row r="2014" spans="1:16" x14ac:dyDescent="0.3">
      <c r="A2014">
        <v>2070</v>
      </c>
      <c r="B2014" t="s">
        <v>5725</v>
      </c>
      <c r="C2014" t="s">
        <v>5668</v>
      </c>
      <c r="D2014" t="s">
        <v>28</v>
      </c>
      <c r="E2014" t="s">
        <v>29</v>
      </c>
      <c r="F2014">
        <v>90</v>
      </c>
      <c r="G2014" t="s">
        <v>14935</v>
      </c>
      <c r="H2014" t="s">
        <v>3421</v>
      </c>
      <c r="I2014" t="s">
        <v>25</v>
      </c>
      <c r="J2014" s="6" t="s">
        <v>13624</v>
      </c>
      <c r="K2014">
        <v>13</v>
      </c>
      <c r="L2014" t="s">
        <v>39</v>
      </c>
      <c r="M2014">
        <f t="shared" si="62"/>
        <v>0</v>
      </c>
      <c r="N2014" s="23" t="s">
        <v>11759</v>
      </c>
      <c r="O2014" s="23" t="s">
        <v>10453</v>
      </c>
      <c r="P2014" s="23">
        <f t="shared" si="63"/>
        <v>7</v>
      </c>
    </row>
    <row r="2015" spans="1:16" x14ac:dyDescent="0.3">
      <c r="A2015">
        <v>2071</v>
      </c>
      <c r="B2015" t="s">
        <v>2244</v>
      </c>
      <c r="C2015" t="s">
        <v>5727</v>
      </c>
      <c r="D2015" t="s">
        <v>28</v>
      </c>
      <c r="E2015" t="s">
        <v>29</v>
      </c>
      <c r="F2015">
        <v>60</v>
      </c>
      <c r="G2015" t="s">
        <v>14936</v>
      </c>
      <c r="H2015" t="s">
        <v>5729</v>
      </c>
      <c r="I2015" t="s">
        <v>32</v>
      </c>
      <c r="J2015" s="6">
        <v>43892</v>
      </c>
      <c r="K2015">
        <v>66</v>
      </c>
      <c r="L2015" t="s">
        <v>64</v>
      </c>
      <c r="M2015">
        <f t="shared" si="62"/>
        <v>0</v>
      </c>
      <c r="N2015" s="23" t="s">
        <v>11760</v>
      </c>
      <c r="O2015" s="23" t="s">
        <v>6</v>
      </c>
      <c r="P2015" s="23">
        <f t="shared" si="63"/>
        <v>6</v>
      </c>
    </row>
    <row r="2016" spans="1:16" x14ac:dyDescent="0.3">
      <c r="A2016">
        <v>2072</v>
      </c>
      <c r="B2016" t="s">
        <v>5730</v>
      </c>
      <c r="C2016" t="s">
        <v>4706</v>
      </c>
      <c r="D2016" t="s">
        <v>51</v>
      </c>
      <c r="E2016" t="s">
        <v>16</v>
      </c>
      <c r="F2016">
        <v>30</v>
      </c>
      <c r="G2016" t="s">
        <v>14937</v>
      </c>
      <c r="H2016" t="s">
        <v>5667</v>
      </c>
      <c r="I2016" t="s">
        <v>32</v>
      </c>
      <c r="J2016" s="6">
        <v>44685</v>
      </c>
      <c r="K2016">
        <v>75</v>
      </c>
      <c r="L2016" t="s">
        <v>33</v>
      </c>
      <c r="M2016">
        <f t="shared" si="62"/>
        <v>0</v>
      </c>
      <c r="N2016" s="23" t="s">
        <v>11761</v>
      </c>
      <c r="O2016" s="23" t="s">
        <v>10438</v>
      </c>
      <c r="P2016" s="23">
        <f t="shared" si="63"/>
        <v>5</v>
      </c>
    </row>
    <row r="2017" spans="1:16" x14ac:dyDescent="0.3">
      <c r="A2017">
        <v>2073</v>
      </c>
      <c r="B2017" t="s">
        <v>2191</v>
      </c>
      <c r="C2017" t="s">
        <v>4260</v>
      </c>
      <c r="D2017" t="s">
        <v>28</v>
      </c>
      <c r="E2017" t="s">
        <v>29</v>
      </c>
      <c r="F2017">
        <v>90</v>
      </c>
      <c r="G2017" t="s">
        <v>14938</v>
      </c>
      <c r="H2017" t="s">
        <v>1382</v>
      </c>
      <c r="I2017" t="s">
        <v>32</v>
      </c>
      <c r="J2017" s="6">
        <v>44388</v>
      </c>
      <c r="K2017">
        <v>95</v>
      </c>
      <c r="L2017" t="s">
        <v>64</v>
      </c>
      <c r="M2017">
        <f t="shared" si="62"/>
        <v>0</v>
      </c>
      <c r="N2017" s="23" t="s">
        <v>11762</v>
      </c>
      <c r="O2017" s="23" t="s">
        <v>6</v>
      </c>
      <c r="P2017" s="23">
        <f t="shared" si="63"/>
        <v>6</v>
      </c>
    </row>
    <row r="2018" spans="1:16" x14ac:dyDescent="0.3">
      <c r="A2018">
        <v>2075</v>
      </c>
      <c r="B2018" t="s">
        <v>4250</v>
      </c>
      <c r="C2018" t="s">
        <v>5734</v>
      </c>
      <c r="D2018" t="s">
        <v>28</v>
      </c>
      <c r="E2018" t="s">
        <v>29</v>
      </c>
      <c r="F2018">
        <v>60</v>
      </c>
      <c r="G2018" t="s">
        <v>14939</v>
      </c>
      <c r="H2018" t="s">
        <v>5736</v>
      </c>
      <c r="I2018" t="s">
        <v>95</v>
      </c>
      <c r="J2018" s="6" t="s">
        <v>14014</v>
      </c>
      <c r="K2018">
        <v>46</v>
      </c>
      <c r="L2018" t="s">
        <v>80</v>
      </c>
      <c r="M2018">
        <f t="shared" si="62"/>
        <v>0</v>
      </c>
      <c r="N2018" s="23" t="s">
        <v>11763</v>
      </c>
      <c r="O2018" s="23" t="s">
        <v>10438</v>
      </c>
      <c r="P2018" s="23">
        <f t="shared" si="63"/>
        <v>5</v>
      </c>
    </row>
    <row r="2019" spans="1:16" x14ac:dyDescent="0.3">
      <c r="A2019">
        <v>2076</v>
      </c>
      <c r="B2019" t="s">
        <v>5737</v>
      </c>
      <c r="C2019" t="s">
        <v>1581</v>
      </c>
      <c r="D2019" t="s">
        <v>28</v>
      </c>
      <c r="E2019" t="s">
        <v>29</v>
      </c>
      <c r="F2019">
        <v>60</v>
      </c>
      <c r="G2019" t="s">
        <v>14940</v>
      </c>
      <c r="H2019" t="s">
        <v>2772</v>
      </c>
      <c r="I2019" t="s">
        <v>32</v>
      </c>
      <c r="J2019" s="6" t="s">
        <v>14035</v>
      </c>
      <c r="K2019">
        <v>44</v>
      </c>
      <c r="L2019" t="s">
        <v>39</v>
      </c>
      <c r="M2019">
        <f t="shared" si="62"/>
        <v>0</v>
      </c>
      <c r="N2019" s="23" t="s">
        <v>11764</v>
      </c>
      <c r="O2019" s="23" t="s">
        <v>10422</v>
      </c>
      <c r="P2019" s="23">
        <f t="shared" si="63"/>
        <v>4</v>
      </c>
    </row>
    <row r="2020" spans="1:16" x14ac:dyDescent="0.3">
      <c r="A2020">
        <v>2077</v>
      </c>
      <c r="B2020" t="s">
        <v>5739</v>
      </c>
      <c r="C2020" t="s">
        <v>2515</v>
      </c>
      <c r="D2020" t="s">
        <v>51</v>
      </c>
      <c r="E2020" t="s">
        <v>16</v>
      </c>
      <c r="F2020">
        <v>90</v>
      </c>
      <c r="G2020" t="s">
        <v>14941</v>
      </c>
      <c r="H2020" t="s">
        <v>685</v>
      </c>
      <c r="I2020" t="s">
        <v>686</v>
      </c>
      <c r="J2020" s="6">
        <v>44079</v>
      </c>
      <c r="K2020">
        <v>72</v>
      </c>
      <c r="L2020" t="s">
        <v>70</v>
      </c>
      <c r="M2020">
        <f t="shared" si="62"/>
        <v>0</v>
      </c>
      <c r="N2020" s="23" t="s">
        <v>11765</v>
      </c>
      <c r="O2020" s="23" t="s">
        <v>10442</v>
      </c>
      <c r="P2020" s="23">
        <f t="shared" si="63"/>
        <v>7</v>
      </c>
    </row>
    <row r="2021" spans="1:16" x14ac:dyDescent="0.3">
      <c r="A2021">
        <v>2078</v>
      </c>
      <c r="B2021" t="s">
        <v>5741</v>
      </c>
      <c r="C2021" t="s">
        <v>5742</v>
      </c>
      <c r="D2021" t="s">
        <v>15</v>
      </c>
      <c r="E2021" t="s">
        <v>16</v>
      </c>
      <c r="F2021">
        <v>90</v>
      </c>
      <c r="G2021" t="s">
        <v>14942</v>
      </c>
      <c r="H2021" t="s">
        <v>591</v>
      </c>
      <c r="I2021" t="s">
        <v>32</v>
      </c>
      <c r="J2021" s="6">
        <v>44692</v>
      </c>
      <c r="K2021">
        <v>81</v>
      </c>
      <c r="L2021" t="s">
        <v>159</v>
      </c>
      <c r="M2021">
        <f t="shared" si="62"/>
        <v>0</v>
      </c>
      <c r="N2021" s="23" t="s">
        <v>11766</v>
      </c>
      <c r="O2021" s="23" t="s">
        <v>10417</v>
      </c>
      <c r="P2021" s="23">
        <f t="shared" si="63"/>
        <v>5</v>
      </c>
    </row>
    <row r="2022" spans="1:16" x14ac:dyDescent="0.3">
      <c r="A2022">
        <v>2079</v>
      </c>
      <c r="B2022" t="s">
        <v>5468</v>
      </c>
      <c r="C2022" t="s">
        <v>300</v>
      </c>
      <c r="D2022" t="s">
        <v>28</v>
      </c>
      <c r="E2022" t="s">
        <v>29</v>
      </c>
      <c r="F2022">
        <v>90</v>
      </c>
      <c r="G2022" t="s">
        <v>14943</v>
      </c>
      <c r="H2022" t="s">
        <v>1830</v>
      </c>
      <c r="I2022" t="s">
        <v>32</v>
      </c>
      <c r="J2022" s="6">
        <v>44353</v>
      </c>
      <c r="K2022">
        <v>28</v>
      </c>
      <c r="L2022" t="s">
        <v>54</v>
      </c>
      <c r="M2022">
        <f t="shared" si="62"/>
        <v>0</v>
      </c>
      <c r="N2022" s="23" t="s">
        <v>11767</v>
      </c>
      <c r="O2022" s="23" t="s">
        <v>6</v>
      </c>
      <c r="P2022" s="23">
        <f t="shared" si="63"/>
        <v>6</v>
      </c>
    </row>
    <row r="2023" spans="1:16" x14ac:dyDescent="0.3">
      <c r="A2023">
        <v>2080</v>
      </c>
      <c r="B2023" t="s">
        <v>232</v>
      </c>
      <c r="C2023" t="s">
        <v>2135</v>
      </c>
      <c r="D2023" t="s">
        <v>28</v>
      </c>
      <c r="E2023" t="s">
        <v>29</v>
      </c>
      <c r="F2023">
        <v>30</v>
      </c>
      <c r="G2023" t="s">
        <v>14944</v>
      </c>
      <c r="H2023" t="s">
        <v>2577</v>
      </c>
      <c r="I2023" t="s">
        <v>645</v>
      </c>
      <c r="J2023" s="6">
        <v>44257</v>
      </c>
      <c r="K2023">
        <v>24</v>
      </c>
      <c r="L2023" t="s">
        <v>101</v>
      </c>
      <c r="M2023">
        <f t="shared" si="62"/>
        <v>0</v>
      </c>
      <c r="N2023" s="23" t="s">
        <v>11768</v>
      </c>
      <c r="O2023" s="23" t="s">
        <v>4205</v>
      </c>
      <c r="P2023" s="23">
        <f t="shared" si="63"/>
        <v>4</v>
      </c>
    </row>
    <row r="2024" spans="1:16" x14ac:dyDescent="0.3">
      <c r="A2024">
        <v>2081</v>
      </c>
      <c r="B2024" t="s">
        <v>5746</v>
      </c>
      <c r="C2024" t="s">
        <v>528</v>
      </c>
      <c r="D2024" t="s">
        <v>41</v>
      </c>
      <c r="E2024" t="s">
        <v>16</v>
      </c>
      <c r="F2024">
        <v>60</v>
      </c>
      <c r="G2024" t="s">
        <v>14945</v>
      </c>
      <c r="H2024" t="s">
        <v>5748</v>
      </c>
      <c r="I2024" t="s">
        <v>124</v>
      </c>
      <c r="J2024" s="6">
        <v>44143</v>
      </c>
      <c r="K2024">
        <v>20</v>
      </c>
      <c r="L2024" t="s">
        <v>54</v>
      </c>
      <c r="M2024">
        <f t="shared" si="62"/>
        <v>0</v>
      </c>
      <c r="N2024" s="23" t="s">
        <v>11769</v>
      </c>
      <c r="O2024" s="23" t="s">
        <v>10417</v>
      </c>
      <c r="P2024" s="23">
        <f t="shared" si="63"/>
        <v>5</v>
      </c>
    </row>
    <row r="2025" spans="1:16" x14ac:dyDescent="0.3">
      <c r="A2025">
        <v>2082</v>
      </c>
      <c r="B2025" t="s">
        <v>5749</v>
      </c>
      <c r="C2025" t="s">
        <v>1503</v>
      </c>
      <c r="D2025" t="s">
        <v>28</v>
      </c>
      <c r="E2025" t="s">
        <v>29</v>
      </c>
      <c r="F2025">
        <v>90</v>
      </c>
      <c r="G2025" t="s">
        <v>14946</v>
      </c>
      <c r="H2025" t="s">
        <v>5751</v>
      </c>
      <c r="I2025" t="s">
        <v>178</v>
      </c>
      <c r="J2025" s="6">
        <v>44260</v>
      </c>
      <c r="K2025">
        <v>12</v>
      </c>
      <c r="L2025" t="s">
        <v>101</v>
      </c>
      <c r="M2025">
        <f t="shared" si="62"/>
        <v>0</v>
      </c>
      <c r="N2025" s="23" t="s">
        <v>11770</v>
      </c>
      <c r="O2025" s="23" t="s">
        <v>10425</v>
      </c>
      <c r="P2025" s="23">
        <f t="shared" si="63"/>
        <v>3</v>
      </c>
    </row>
    <row r="2026" spans="1:16" x14ac:dyDescent="0.3">
      <c r="A2026">
        <v>2083</v>
      </c>
      <c r="B2026" t="s">
        <v>5752</v>
      </c>
      <c r="C2026" t="s">
        <v>2797</v>
      </c>
      <c r="D2026" t="s">
        <v>15</v>
      </c>
      <c r="E2026" t="s">
        <v>16</v>
      </c>
      <c r="F2026">
        <v>30</v>
      </c>
      <c r="G2026" t="s">
        <v>14947</v>
      </c>
      <c r="H2026" t="s">
        <v>814</v>
      </c>
      <c r="I2026" t="s">
        <v>124</v>
      </c>
      <c r="J2026" s="6">
        <v>43832</v>
      </c>
      <c r="K2026">
        <v>12</v>
      </c>
      <c r="L2026" t="s">
        <v>101</v>
      </c>
      <c r="M2026">
        <f t="shared" si="62"/>
        <v>0</v>
      </c>
      <c r="N2026" s="23" t="s">
        <v>11771</v>
      </c>
      <c r="O2026" s="23" t="s">
        <v>2355</v>
      </c>
      <c r="P2026" s="23">
        <f t="shared" si="63"/>
        <v>4</v>
      </c>
    </row>
    <row r="2027" spans="1:16" x14ac:dyDescent="0.3">
      <c r="A2027">
        <v>2084</v>
      </c>
      <c r="B2027" t="s">
        <v>2300</v>
      </c>
      <c r="C2027" t="s">
        <v>2269</v>
      </c>
      <c r="D2027" t="s">
        <v>28</v>
      </c>
      <c r="E2027" t="s">
        <v>29</v>
      </c>
      <c r="F2027">
        <v>90</v>
      </c>
      <c r="G2027" t="s">
        <v>14948</v>
      </c>
      <c r="H2027" t="s">
        <v>3100</v>
      </c>
      <c r="I2027" t="s">
        <v>32</v>
      </c>
      <c r="J2027" s="6" t="s">
        <v>14139</v>
      </c>
      <c r="K2027">
        <v>30</v>
      </c>
      <c r="L2027" t="s">
        <v>64</v>
      </c>
      <c r="M2027">
        <f t="shared" si="62"/>
        <v>0</v>
      </c>
      <c r="N2027" s="23" t="s">
        <v>11771</v>
      </c>
      <c r="O2027" s="23" t="s">
        <v>1665</v>
      </c>
      <c r="P2027" s="23">
        <f t="shared" si="63"/>
        <v>5</v>
      </c>
    </row>
    <row r="2028" spans="1:16" x14ac:dyDescent="0.3">
      <c r="A2028">
        <v>2085</v>
      </c>
      <c r="B2028" t="s">
        <v>5755</v>
      </c>
      <c r="C2028" t="s">
        <v>5756</v>
      </c>
      <c r="D2028" t="s">
        <v>28</v>
      </c>
      <c r="E2028" t="s">
        <v>29</v>
      </c>
      <c r="F2028">
        <v>90</v>
      </c>
      <c r="G2028" t="s">
        <v>14949</v>
      </c>
      <c r="H2028" t="s">
        <v>5758</v>
      </c>
      <c r="I2028" t="s">
        <v>32</v>
      </c>
      <c r="J2028" s="6" t="s">
        <v>13770</v>
      </c>
      <c r="K2028">
        <v>65</v>
      </c>
      <c r="L2028" t="s">
        <v>33</v>
      </c>
      <c r="M2028">
        <f t="shared" si="62"/>
        <v>0</v>
      </c>
      <c r="N2028" s="23" t="s">
        <v>11771</v>
      </c>
      <c r="O2028" s="23" t="s">
        <v>3222</v>
      </c>
      <c r="P2028" s="23">
        <f t="shared" si="63"/>
        <v>4</v>
      </c>
    </row>
    <row r="2029" spans="1:16" x14ac:dyDescent="0.3">
      <c r="A2029">
        <v>2086</v>
      </c>
      <c r="B2029" t="s">
        <v>5759</v>
      </c>
      <c r="C2029" t="s">
        <v>1776</v>
      </c>
      <c r="D2029" t="s">
        <v>51</v>
      </c>
      <c r="E2029" t="s">
        <v>16</v>
      </c>
      <c r="F2029">
        <v>90</v>
      </c>
      <c r="G2029" t="s">
        <v>14950</v>
      </c>
      <c r="H2029" t="s">
        <v>1336</v>
      </c>
      <c r="I2029" t="s">
        <v>129</v>
      </c>
      <c r="J2029" s="6" t="s">
        <v>13628</v>
      </c>
      <c r="K2029">
        <v>78</v>
      </c>
      <c r="L2029" t="s">
        <v>159</v>
      </c>
      <c r="M2029">
        <f t="shared" si="62"/>
        <v>0</v>
      </c>
      <c r="N2029" s="23" t="s">
        <v>11771</v>
      </c>
      <c r="O2029" s="23" t="s">
        <v>10453</v>
      </c>
      <c r="P2029" s="23">
        <f t="shared" si="63"/>
        <v>7</v>
      </c>
    </row>
    <row r="2030" spans="1:16" x14ac:dyDescent="0.3">
      <c r="A2030">
        <v>2087</v>
      </c>
      <c r="B2030" t="s">
        <v>4965</v>
      </c>
      <c r="C2030" t="s">
        <v>3884</v>
      </c>
      <c r="D2030" t="s">
        <v>28</v>
      </c>
      <c r="E2030" t="s">
        <v>29</v>
      </c>
      <c r="F2030">
        <v>60</v>
      </c>
      <c r="G2030" t="s">
        <v>14951</v>
      </c>
      <c r="H2030" t="s">
        <v>2240</v>
      </c>
      <c r="I2030" t="s">
        <v>32</v>
      </c>
      <c r="J2030" s="6" t="s">
        <v>13790</v>
      </c>
      <c r="K2030">
        <v>25</v>
      </c>
      <c r="L2030" t="s">
        <v>70</v>
      </c>
      <c r="M2030">
        <f t="shared" si="62"/>
        <v>0</v>
      </c>
      <c r="N2030" s="23" t="s">
        <v>11771</v>
      </c>
      <c r="O2030" s="23" t="s">
        <v>10425</v>
      </c>
      <c r="P2030" s="23">
        <f t="shared" si="63"/>
        <v>3</v>
      </c>
    </row>
    <row r="2031" spans="1:16" x14ac:dyDescent="0.3">
      <c r="A2031">
        <v>2088</v>
      </c>
      <c r="B2031" t="s">
        <v>5762</v>
      </c>
      <c r="C2031" t="s">
        <v>2575</v>
      </c>
      <c r="D2031" t="s">
        <v>41</v>
      </c>
      <c r="E2031" t="s">
        <v>16</v>
      </c>
      <c r="F2031">
        <v>30</v>
      </c>
      <c r="G2031" t="s">
        <v>14952</v>
      </c>
      <c r="H2031" t="s">
        <v>1284</v>
      </c>
      <c r="I2031" t="s">
        <v>32</v>
      </c>
      <c r="J2031" s="6" t="s">
        <v>13754</v>
      </c>
      <c r="K2031">
        <v>50</v>
      </c>
      <c r="L2031" t="s">
        <v>45</v>
      </c>
      <c r="M2031">
        <f t="shared" si="62"/>
        <v>0</v>
      </c>
      <c r="N2031" s="23" t="s">
        <v>11156</v>
      </c>
      <c r="O2031" s="23" t="s">
        <v>10585</v>
      </c>
      <c r="P2031" s="23">
        <f t="shared" si="63"/>
        <v>2</v>
      </c>
    </row>
    <row r="2032" spans="1:16" x14ac:dyDescent="0.3">
      <c r="A2032">
        <v>2089</v>
      </c>
      <c r="B2032" t="s">
        <v>488</v>
      </c>
      <c r="C2032" t="s">
        <v>5764</v>
      </c>
      <c r="D2032" t="s">
        <v>51</v>
      </c>
      <c r="E2032" t="s">
        <v>16</v>
      </c>
      <c r="F2032">
        <v>60</v>
      </c>
      <c r="G2032" t="s">
        <v>14953</v>
      </c>
      <c r="H2032" t="s">
        <v>619</v>
      </c>
      <c r="I2032" t="s">
        <v>187</v>
      </c>
      <c r="J2032" s="6">
        <v>43954</v>
      </c>
      <c r="K2032">
        <v>18</v>
      </c>
      <c r="L2032" t="s">
        <v>20</v>
      </c>
      <c r="M2032">
        <f t="shared" si="62"/>
        <v>0</v>
      </c>
      <c r="N2032" s="23" t="s">
        <v>3369</v>
      </c>
      <c r="O2032" s="23" t="s">
        <v>10436</v>
      </c>
      <c r="P2032" s="23">
        <f t="shared" si="63"/>
        <v>8</v>
      </c>
    </row>
    <row r="2033" spans="1:16" x14ac:dyDescent="0.3">
      <c r="A2033">
        <v>2090</v>
      </c>
      <c r="B2033" t="s">
        <v>5766</v>
      </c>
      <c r="C2033" t="s">
        <v>1630</v>
      </c>
      <c r="D2033" t="s">
        <v>28</v>
      </c>
      <c r="E2033" t="s">
        <v>29</v>
      </c>
      <c r="F2033">
        <v>90</v>
      </c>
      <c r="G2033" t="s">
        <v>14953</v>
      </c>
      <c r="H2033" t="s">
        <v>1206</v>
      </c>
      <c r="I2033" t="s">
        <v>294</v>
      </c>
      <c r="J2033" s="6" t="s">
        <v>13709</v>
      </c>
      <c r="K2033">
        <v>44</v>
      </c>
      <c r="L2033" t="s">
        <v>70</v>
      </c>
      <c r="M2033">
        <f t="shared" si="62"/>
        <v>0</v>
      </c>
      <c r="N2033" s="23" t="s">
        <v>3369</v>
      </c>
      <c r="O2033" s="23" t="s">
        <v>10436</v>
      </c>
      <c r="P2033" s="23">
        <f t="shared" si="63"/>
        <v>8</v>
      </c>
    </row>
    <row r="2034" spans="1:16" x14ac:dyDescent="0.3">
      <c r="A2034">
        <v>2091</v>
      </c>
      <c r="B2034" t="s">
        <v>1439</v>
      </c>
      <c r="C2034" t="s">
        <v>676</v>
      </c>
      <c r="D2034" t="s">
        <v>15</v>
      </c>
      <c r="E2034" t="s">
        <v>16</v>
      </c>
      <c r="F2034">
        <v>30</v>
      </c>
      <c r="G2034" t="s">
        <v>14954</v>
      </c>
      <c r="H2034" t="s">
        <v>3702</v>
      </c>
      <c r="I2034" t="s">
        <v>25</v>
      </c>
      <c r="J2034" s="6" t="s">
        <v>13898</v>
      </c>
      <c r="K2034">
        <v>11</v>
      </c>
      <c r="L2034" t="s">
        <v>33</v>
      </c>
      <c r="M2034">
        <f t="shared" si="62"/>
        <v>0</v>
      </c>
      <c r="N2034" s="23" t="s">
        <v>3369</v>
      </c>
      <c r="O2034" s="23" t="s">
        <v>4205</v>
      </c>
      <c r="P2034" s="23">
        <f t="shared" si="63"/>
        <v>4</v>
      </c>
    </row>
    <row r="2035" spans="1:16" x14ac:dyDescent="0.3">
      <c r="A2035">
        <v>2092</v>
      </c>
      <c r="B2035" t="s">
        <v>5768</v>
      </c>
      <c r="C2035" t="s">
        <v>5590</v>
      </c>
      <c r="D2035" t="s">
        <v>51</v>
      </c>
      <c r="E2035" t="s">
        <v>16</v>
      </c>
      <c r="F2035">
        <v>30</v>
      </c>
      <c r="G2035" t="s">
        <v>14955</v>
      </c>
      <c r="H2035" t="s">
        <v>3670</v>
      </c>
      <c r="I2035" t="s">
        <v>3671</v>
      </c>
      <c r="J2035" s="6" t="s">
        <v>13629</v>
      </c>
      <c r="K2035">
        <v>31</v>
      </c>
      <c r="L2035" t="s">
        <v>64</v>
      </c>
      <c r="M2035">
        <f t="shared" si="62"/>
        <v>0</v>
      </c>
      <c r="N2035" s="23" t="s">
        <v>3369</v>
      </c>
      <c r="O2035" s="23" t="s">
        <v>1665</v>
      </c>
      <c r="P2035" s="23">
        <f t="shared" si="63"/>
        <v>5</v>
      </c>
    </row>
    <row r="2036" spans="1:16" x14ac:dyDescent="0.3">
      <c r="A2036">
        <v>2093</v>
      </c>
      <c r="B2036" t="s">
        <v>2823</v>
      </c>
      <c r="C2036" t="s">
        <v>2203</v>
      </c>
      <c r="D2036" t="s">
        <v>28</v>
      </c>
      <c r="E2036" t="s">
        <v>29</v>
      </c>
      <c r="F2036">
        <v>30</v>
      </c>
      <c r="G2036" t="s">
        <v>14956</v>
      </c>
      <c r="H2036" t="s">
        <v>690</v>
      </c>
      <c r="I2036" t="s">
        <v>32</v>
      </c>
      <c r="J2036" s="6" t="s">
        <v>14079</v>
      </c>
      <c r="K2036">
        <v>57</v>
      </c>
      <c r="L2036" t="s">
        <v>64</v>
      </c>
      <c r="M2036">
        <f t="shared" si="62"/>
        <v>0</v>
      </c>
      <c r="N2036" s="23" t="s">
        <v>3369</v>
      </c>
      <c r="O2036" s="23" t="s">
        <v>10442</v>
      </c>
      <c r="P2036" s="23">
        <f t="shared" si="63"/>
        <v>7</v>
      </c>
    </row>
    <row r="2037" spans="1:16" x14ac:dyDescent="0.3">
      <c r="A2037">
        <v>2094</v>
      </c>
      <c r="B2037" t="s">
        <v>656</v>
      </c>
      <c r="C2037" t="s">
        <v>4287</v>
      </c>
      <c r="D2037" t="s">
        <v>15</v>
      </c>
      <c r="E2037" t="s">
        <v>16</v>
      </c>
      <c r="F2037">
        <v>30</v>
      </c>
      <c r="G2037" t="s">
        <v>14957</v>
      </c>
      <c r="H2037" t="s">
        <v>1125</v>
      </c>
      <c r="I2037" t="s">
        <v>1126</v>
      </c>
      <c r="J2037" s="6">
        <v>44409</v>
      </c>
      <c r="K2037">
        <v>16</v>
      </c>
      <c r="L2037" t="s">
        <v>33</v>
      </c>
      <c r="M2037">
        <f t="shared" si="62"/>
        <v>0</v>
      </c>
      <c r="N2037" s="23" t="s">
        <v>11772</v>
      </c>
      <c r="O2037" s="23" t="s">
        <v>10453</v>
      </c>
      <c r="P2037" s="23">
        <f t="shared" si="63"/>
        <v>7</v>
      </c>
    </row>
    <row r="2038" spans="1:16" x14ac:dyDescent="0.3">
      <c r="A2038">
        <v>2095</v>
      </c>
      <c r="B2038" t="s">
        <v>5772</v>
      </c>
      <c r="C2038" t="s">
        <v>2210</v>
      </c>
      <c r="D2038" t="s">
        <v>28</v>
      </c>
      <c r="E2038" t="s">
        <v>29</v>
      </c>
      <c r="F2038">
        <v>90</v>
      </c>
      <c r="G2038" t="s">
        <v>14958</v>
      </c>
      <c r="H2038" t="s">
        <v>138</v>
      </c>
      <c r="I2038" t="s">
        <v>294</v>
      </c>
      <c r="J2038" s="6" t="s">
        <v>13853</v>
      </c>
      <c r="K2038">
        <v>79</v>
      </c>
      <c r="L2038" t="s">
        <v>80</v>
      </c>
      <c r="M2038">
        <f t="shared" si="62"/>
        <v>0</v>
      </c>
      <c r="N2038" s="23" t="s">
        <v>11773</v>
      </c>
      <c r="O2038" s="23" t="s">
        <v>10585</v>
      </c>
      <c r="P2038" s="23">
        <f t="shared" si="63"/>
        <v>2</v>
      </c>
    </row>
    <row r="2039" spans="1:16" x14ac:dyDescent="0.3">
      <c r="A2039">
        <v>2096</v>
      </c>
      <c r="B2039" t="s">
        <v>5774</v>
      </c>
      <c r="C2039" t="s">
        <v>5077</v>
      </c>
      <c r="D2039" t="s">
        <v>15</v>
      </c>
      <c r="E2039" t="s">
        <v>16</v>
      </c>
      <c r="F2039">
        <v>30</v>
      </c>
      <c r="G2039" t="s">
        <v>14959</v>
      </c>
      <c r="H2039" t="s">
        <v>386</v>
      </c>
      <c r="I2039" t="s">
        <v>294</v>
      </c>
      <c r="J2039" s="6" t="s">
        <v>13673</v>
      </c>
      <c r="K2039">
        <v>60</v>
      </c>
      <c r="L2039" t="s">
        <v>159</v>
      </c>
      <c r="M2039">
        <f t="shared" si="62"/>
        <v>0</v>
      </c>
      <c r="N2039" s="23" t="s">
        <v>11774</v>
      </c>
      <c r="O2039" s="23" t="s">
        <v>10453</v>
      </c>
      <c r="P2039" s="23">
        <f t="shared" si="63"/>
        <v>7</v>
      </c>
    </row>
    <row r="2040" spans="1:16" x14ac:dyDescent="0.3">
      <c r="A2040">
        <v>2097</v>
      </c>
      <c r="B2040" t="s">
        <v>237</v>
      </c>
      <c r="C2040" t="s">
        <v>3286</v>
      </c>
      <c r="D2040" t="s">
        <v>28</v>
      </c>
      <c r="E2040" t="s">
        <v>29</v>
      </c>
      <c r="F2040">
        <v>60</v>
      </c>
      <c r="G2040" t="s">
        <v>5776</v>
      </c>
      <c r="H2040" t="s">
        <v>1530</v>
      </c>
      <c r="I2040" t="s">
        <v>32</v>
      </c>
      <c r="J2040" s="6" t="s">
        <v>13651</v>
      </c>
      <c r="K2040">
        <v>53</v>
      </c>
      <c r="L2040" t="s">
        <v>70</v>
      </c>
      <c r="M2040">
        <f t="shared" si="62"/>
        <v>0</v>
      </c>
      <c r="N2040" s="23" t="s">
        <v>11775</v>
      </c>
      <c r="O2040" s="23" t="s">
        <v>10420</v>
      </c>
      <c r="P2040" s="23">
        <f t="shared" si="63"/>
        <v>6</v>
      </c>
    </row>
    <row r="2041" spans="1:16" x14ac:dyDescent="0.3">
      <c r="A2041">
        <v>2098</v>
      </c>
      <c r="B2041" t="s">
        <v>2063</v>
      </c>
      <c r="C2041" t="s">
        <v>4512</v>
      </c>
      <c r="D2041" t="s">
        <v>28</v>
      </c>
      <c r="E2041" t="s">
        <v>29</v>
      </c>
      <c r="F2041">
        <v>30</v>
      </c>
      <c r="G2041" t="s">
        <v>14960</v>
      </c>
      <c r="H2041" t="s">
        <v>5778</v>
      </c>
      <c r="I2041" t="s">
        <v>1311</v>
      </c>
      <c r="J2041" s="6" t="s">
        <v>13869</v>
      </c>
      <c r="K2041">
        <v>68</v>
      </c>
      <c r="L2041" t="s">
        <v>70</v>
      </c>
      <c r="M2041">
        <f t="shared" si="62"/>
        <v>0</v>
      </c>
      <c r="N2041" s="23" t="s">
        <v>713</v>
      </c>
      <c r="O2041" s="23" t="s">
        <v>3369</v>
      </c>
      <c r="P2041" s="23">
        <f t="shared" si="63"/>
        <v>5</v>
      </c>
    </row>
    <row r="2042" spans="1:16" x14ac:dyDescent="0.3">
      <c r="A2042">
        <v>2099</v>
      </c>
      <c r="B2042" t="s">
        <v>3787</v>
      </c>
      <c r="C2042" t="s">
        <v>4269</v>
      </c>
      <c r="D2042" t="s">
        <v>28</v>
      </c>
      <c r="E2042" t="s">
        <v>29</v>
      </c>
      <c r="F2042">
        <v>60</v>
      </c>
      <c r="G2042" t="s">
        <v>14960</v>
      </c>
      <c r="H2042" t="s">
        <v>3169</v>
      </c>
      <c r="I2042" t="s">
        <v>110</v>
      </c>
      <c r="J2042" s="6">
        <v>44106</v>
      </c>
      <c r="K2042">
        <v>41</v>
      </c>
      <c r="L2042" t="s">
        <v>64</v>
      </c>
      <c r="M2042">
        <f t="shared" si="62"/>
        <v>0</v>
      </c>
      <c r="N2042" s="23" t="s">
        <v>713</v>
      </c>
      <c r="O2042" s="23" t="s">
        <v>3369</v>
      </c>
      <c r="P2042" s="23">
        <f t="shared" si="63"/>
        <v>5</v>
      </c>
    </row>
    <row r="2043" spans="1:16" x14ac:dyDescent="0.3">
      <c r="A2043">
        <v>2100</v>
      </c>
      <c r="B2043" t="s">
        <v>5612</v>
      </c>
      <c r="C2043" t="s">
        <v>1286</v>
      </c>
      <c r="D2043" t="s">
        <v>15</v>
      </c>
      <c r="E2043" t="s">
        <v>16</v>
      </c>
      <c r="F2043">
        <v>60</v>
      </c>
      <c r="G2043" t="s">
        <v>5779</v>
      </c>
      <c r="H2043" t="s">
        <v>1060</v>
      </c>
      <c r="I2043" t="s">
        <v>38</v>
      </c>
      <c r="J2043" s="6">
        <v>44143</v>
      </c>
      <c r="K2043">
        <v>2</v>
      </c>
      <c r="L2043" t="s">
        <v>45</v>
      </c>
      <c r="M2043">
        <f t="shared" si="62"/>
        <v>0</v>
      </c>
      <c r="N2043" s="23" t="s">
        <v>11776</v>
      </c>
      <c r="O2043" s="23" t="s">
        <v>10422</v>
      </c>
      <c r="P2043" s="23">
        <f t="shared" si="63"/>
        <v>4</v>
      </c>
    </row>
    <row r="2044" spans="1:16" x14ac:dyDescent="0.3">
      <c r="A2044">
        <v>2101</v>
      </c>
      <c r="B2044" t="s">
        <v>2788</v>
      </c>
      <c r="C2044" t="s">
        <v>3120</v>
      </c>
      <c r="D2044" t="s">
        <v>28</v>
      </c>
      <c r="E2044" t="s">
        <v>29</v>
      </c>
      <c r="F2044">
        <v>30</v>
      </c>
      <c r="G2044" t="s">
        <v>14552</v>
      </c>
      <c r="H2044" t="s">
        <v>5781</v>
      </c>
      <c r="I2044" t="s">
        <v>32</v>
      </c>
      <c r="J2044" s="6" t="s">
        <v>14161</v>
      </c>
      <c r="K2044">
        <v>24</v>
      </c>
      <c r="L2044" t="s">
        <v>54</v>
      </c>
      <c r="M2044">
        <f t="shared" si="62"/>
        <v>0</v>
      </c>
      <c r="N2044" s="23" t="s">
        <v>4358</v>
      </c>
      <c r="O2044" s="23" t="s">
        <v>10468</v>
      </c>
      <c r="P2044" s="23">
        <f t="shared" si="63"/>
        <v>8</v>
      </c>
    </row>
    <row r="2045" spans="1:16" x14ac:dyDescent="0.3">
      <c r="A2045">
        <v>2102</v>
      </c>
      <c r="B2045" t="s">
        <v>5782</v>
      </c>
      <c r="C2045" t="s">
        <v>991</v>
      </c>
      <c r="D2045" t="s">
        <v>51</v>
      </c>
      <c r="E2045" t="s">
        <v>16</v>
      </c>
      <c r="F2045">
        <v>90</v>
      </c>
      <c r="G2045" t="s">
        <v>14961</v>
      </c>
      <c r="H2045" t="s">
        <v>4527</v>
      </c>
      <c r="I2045" t="s">
        <v>32</v>
      </c>
      <c r="J2045" s="6" t="s">
        <v>13862</v>
      </c>
      <c r="K2045">
        <v>43</v>
      </c>
      <c r="L2045" t="s">
        <v>54</v>
      </c>
      <c r="M2045">
        <f t="shared" si="62"/>
        <v>0</v>
      </c>
      <c r="N2045" s="23" t="s">
        <v>4358</v>
      </c>
      <c r="O2045" s="23" t="s">
        <v>3369</v>
      </c>
      <c r="P2045" s="23">
        <f t="shared" si="63"/>
        <v>5</v>
      </c>
    </row>
    <row r="2046" spans="1:16" x14ac:dyDescent="0.3">
      <c r="A2046">
        <v>2103</v>
      </c>
      <c r="B2046" t="s">
        <v>2319</v>
      </c>
      <c r="C2046" t="s">
        <v>152</v>
      </c>
      <c r="D2046" t="s">
        <v>28</v>
      </c>
      <c r="E2046" t="s">
        <v>29</v>
      </c>
      <c r="F2046">
        <v>60</v>
      </c>
      <c r="G2046" t="s">
        <v>5784</v>
      </c>
      <c r="H2046" t="s">
        <v>827</v>
      </c>
      <c r="I2046" t="s">
        <v>124</v>
      </c>
      <c r="J2046" s="6">
        <v>44348</v>
      </c>
      <c r="K2046">
        <v>70</v>
      </c>
      <c r="L2046" t="s">
        <v>159</v>
      </c>
      <c r="M2046">
        <f t="shared" si="62"/>
        <v>0</v>
      </c>
      <c r="N2046" s="23" t="s">
        <v>11777</v>
      </c>
      <c r="O2046" s="23" t="s">
        <v>10420</v>
      </c>
      <c r="P2046" s="23">
        <f t="shared" si="63"/>
        <v>6</v>
      </c>
    </row>
    <row r="2047" spans="1:16" x14ac:dyDescent="0.3">
      <c r="A2047">
        <v>2104</v>
      </c>
      <c r="B2047" t="s">
        <v>5785</v>
      </c>
      <c r="C2047" t="s">
        <v>5786</v>
      </c>
      <c r="D2047" t="s">
        <v>28</v>
      </c>
      <c r="E2047" t="s">
        <v>29</v>
      </c>
      <c r="F2047">
        <v>30</v>
      </c>
      <c r="G2047" t="s">
        <v>5787</v>
      </c>
      <c r="H2047" t="s">
        <v>2141</v>
      </c>
      <c r="I2047" t="s">
        <v>1078</v>
      </c>
      <c r="J2047" s="6">
        <v>44112</v>
      </c>
      <c r="K2047">
        <v>19</v>
      </c>
      <c r="L2047" t="s">
        <v>64</v>
      </c>
      <c r="M2047">
        <f t="shared" si="62"/>
        <v>0</v>
      </c>
      <c r="N2047" s="23" t="s">
        <v>11778</v>
      </c>
      <c r="O2047" s="23" t="s">
        <v>10490</v>
      </c>
      <c r="P2047" s="23">
        <f t="shared" si="63"/>
        <v>4</v>
      </c>
    </row>
    <row r="2048" spans="1:16" x14ac:dyDescent="0.3">
      <c r="A2048">
        <v>2105</v>
      </c>
      <c r="B2048" t="s">
        <v>4452</v>
      </c>
      <c r="C2048" t="s">
        <v>5788</v>
      </c>
      <c r="D2048" t="s">
        <v>28</v>
      </c>
      <c r="E2048" t="s">
        <v>29</v>
      </c>
      <c r="F2048">
        <v>30</v>
      </c>
      <c r="G2048" t="s">
        <v>5787</v>
      </c>
      <c r="H2048" t="s">
        <v>2056</v>
      </c>
      <c r="I2048" t="s">
        <v>32</v>
      </c>
      <c r="J2048" s="6" t="s">
        <v>14131</v>
      </c>
      <c r="K2048">
        <v>87</v>
      </c>
      <c r="L2048" t="s">
        <v>101</v>
      </c>
      <c r="M2048">
        <f t="shared" si="62"/>
        <v>0</v>
      </c>
      <c r="N2048" s="23" t="s">
        <v>11778</v>
      </c>
      <c r="O2048" s="23" t="s">
        <v>10490</v>
      </c>
      <c r="P2048" s="23">
        <f t="shared" si="63"/>
        <v>4</v>
      </c>
    </row>
    <row r="2049" spans="1:16" x14ac:dyDescent="0.3">
      <c r="A2049">
        <v>2107</v>
      </c>
      <c r="B2049" t="s">
        <v>5789</v>
      </c>
      <c r="C2049" t="s">
        <v>4059</v>
      </c>
      <c r="D2049" t="s">
        <v>28</v>
      </c>
      <c r="E2049" t="s">
        <v>29</v>
      </c>
      <c r="F2049">
        <v>30</v>
      </c>
      <c r="G2049" t="s">
        <v>5790</v>
      </c>
      <c r="H2049" t="s">
        <v>4056</v>
      </c>
      <c r="I2049" t="s">
        <v>124</v>
      </c>
      <c r="J2049" s="6" t="s">
        <v>13679</v>
      </c>
      <c r="K2049">
        <v>48</v>
      </c>
      <c r="L2049" t="s">
        <v>20</v>
      </c>
      <c r="M2049">
        <f t="shared" si="62"/>
        <v>0</v>
      </c>
      <c r="N2049" s="23" t="s">
        <v>11779</v>
      </c>
      <c r="O2049" s="23" t="s">
        <v>10417</v>
      </c>
      <c r="P2049" s="23">
        <f t="shared" si="63"/>
        <v>5</v>
      </c>
    </row>
    <row r="2050" spans="1:16" x14ac:dyDescent="0.3">
      <c r="A2050">
        <v>2108</v>
      </c>
      <c r="B2050" t="s">
        <v>3335</v>
      </c>
      <c r="C2050" t="s">
        <v>4558</v>
      </c>
      <c r="D2050" t="s">
        <v>28</v>
      </c>
      <c r="E2050" t="s">
        <v>29</v>
      </c>
      <c r="F2050">
        <v>60</v>
      </c>
      <c r="G2050" t="s">
        <v>5790</v>
      </c>
      <c r="H2050" t="s">
        <v>1391</v>
      </c>
      <c r="I2050" t="s">
        <v>32</v>
      </c>
      <c r="J2050" s="6">
        <v>44201</v>
      </c>
      <c r="K2050">
        <v>40</v>
      </c>
      <c r="L2050" t="s">
        <v>64</v>
      </c>
      <c r="M2050">
        <f t="shared" ref="M2050:M2113" si="64">COUNTBLANK(A2050:L2050)</f>
        <v>0</v>
      </c>
      <c r="N2050" s="23" t="s">
        <v>11779</v>
      </c>
      <c r="O2050" s="23" t="s">
        <v>10417</v>
      </c>
      <c r="P2050" s="23">
        <f t="shared" ref="P2050:P2113" si="65">LEN(O2050)</f>
        <v>5</v>
      </c>
    </row>
    <row r="2051" spans="1:16" x14ac:dyDescent="0.3">
      <c r="A2051">
        <v>2109</v>
      </c>
      <c r="B2051" t="s">
        <v>2384</v>
      </c>
      <c r="C2051" t="s">
        <v>844</v>
      </c>
      <c r="D2051" t="s">
        <v>28</v>
      </c>
      <c r="E2051" t="s">
        <v>29</v>
      </c>
      <c r="F2051">
        <v>90</v>
      </c>
      <c r="G2051" t="s">
        <v>5791</v>
      </c>
      <c r="H2051" t="s">
        <v>904</v>
      </c>
      <c r="I2051" t="s">
        <v>32</v>
      </c>
      <c r="J2051" s="6" t="s">
        <v>14168</v>
      </c>
      <c r="K2051">
        <v>33</v>
      </c>
      <c r="L2051" t="s">
        <v>80</v>
      </c>
      <c r="M2051">
        <f t="shared" si="64"/>
        <v>0</v>
      </c>
      <c r="N2051" s="23" t="s">
        <v>11779</v>
      </c>
      <c r="O2051" s="23" t="s">
        <v>10476</v>
      </c>
      <c r="P2051" s="23">
        <f t="shared" si="65"/>
        <v>5</v>
      </c>
    </row>
    <row r="2052" spans="1:16" x14ac:dyDescent="0.3">
      <c r="A2052">
        <v>2111</v>
      </c>
      <c r="B2052" t="s">
        <v>3684</v>
      </c>
      <c r="C2052" t="s">
        <v>5792</v>
      </c>
      <c r="D2052" t="s">
        <v>51</v>
      </c>
      <c r="E2052" t="s">
        <v>16</v>
      </c>
      <c r="F2052">
        <v>30</v>
      </c>
      <c r="G2052" t="s">
        <v>5793</v>
      </c>
      <c r="H2052" t="s">
        <v>5794</v>
      </c>
      <c r="I2052" t="s">
        <v>294</v>
      </c>
      <c r="J2052" s="6" t="s">
        <v>13987</v>
      </c>
      <c r="K2052">
        <v>33</v>
      </c>
      <c r="L2052" t="s">
        <v>45</v>
      </c>
      <c r="M2052">
        <f t="shared" si="64"/>
        <v>0</v>
      </c>
      <c r="N2052" s="23" t="s">
        <v>11779</v>
      </c>
      <c r="O2052" s="23" t="s">
        <v>3089</v>
      </c>
      <c r="P2052" s="23">
        <f t="shared" si="65"/>
        <v>4</v>
      </c>
    </row>
    <row r="2053" spans="1:16" x14ac:dyDescent="0.3">
      <c r="A2053">
        <v>2112</v>
      </c>
      <c r="B2053" t="s">
        <v>5795</v>
      </c>
      <c r="C2053" t="s">
        <v>879</v>
      </c>
      <c r="D2053" t="s">
        <v>41</v>
      </c>
      <c r="E2053" t="s">
        <v>16</v>
      </c>
      <c r="F2053">
        <v>60</v>
      </c>
      <c r="G2053" t="s">
        <v>5796</v>
      </c>
      <c r="H2053" t="s">
        <v>382</v>
      </c>
      <c r="I2053" t="s">
        <v>32</v>
      </c>
      <c r="J2053" s="6">
        <v>43869</v>
      </c>
      <c r="K2053">
        <v>72</v>
      </c>
      <c r="L2053" t="s">
        <v>64</v>
      </c>
      <c r="M2053">
        <f t="shared" si="64"/>
        <v>0</v>
      </c>
      <c r="N2053" s="23" t="s">
        <v>11780</v>
      </c>
      <c r="O2053" s="23" t="s">
        <v>10422</v>
      </c>
      <c r="P2053" s="23">
        <f t="shared" si="65"/>
        <v>4</v>
      </c>
    </row>
    <row r="2054" spans="1:16" x14ac:dyDescent="0.3">
      <c r="A2054">
        <v>2113</v>
      </c>
      <c r="B2054" t="s">
        <v>5797</v>
      </c>
      <c r="C2054" t="s">
        <v>1211</v>
      </c>
      <c r="D2054" t="s">
        <v>28</v>
      </c>
      <c r="E2054" t="s">
        <v>29</v>
      </c>
      <c r="F2054">
        <v>90</v>
      </c>
      <c r="G2054" t="s">
        <v>5798</v>
      </c>
      <c r="H2054" t="s">
        <v>4098</v>
      </c>
      <c r="I2054" t="s">
        <v>1889</v>
      </c>
      <c r="J2054" s="6">
        <v>44234</v>
      </c>
      <c r="K2054">
        <v>4</v>
      </c>
      <c r="L2054" t="s">
        <v>70</v>
      </c>
      <c r="M2054">
        <f t="shared" si="64"/>
        <v>0</v>
      </c>
      <c r="N2054" s="23" t="s">
        <v>11781</v>
      </c>
      <c r="O2054" s="23" t="s">
        <v>10476</v>
      </c>
      <c r="P2054" s="23">
        <f t="shared" si="65"/>
        <v>5</v>
      </c>
    </row>
    <row r="2055" spans="1:16" x14ac:dyDescent="0.3">
      <c r="A2055">
        <v>2114</v>
      </c>
      <c r="B2055" t="s">
        <v>5799</v>
      </c>
      <c r="C2055" t="s">
        <v>3556</v>
      </c>
      <c r="D2055" t="s">
        <v>15</v>
      </c>
      <c r="E2055" t="s">
        <v>16</v>
      </c>
      <c r="F2055">
        <v>60</v>
      </c>
      <c r="G2055" t="s">
        <v>5800</v>
      </c>
      <c r="H2055" t="s">
        <v>4669</v>
      </c>
      <c r="I2055" t="s">
        <v>187</v>
      </c>
      <c r="J2055" s="6" t="s">
        <v>14058</v>
      </c>
      <c r="K2055">
        <v>17</v>
      </c>
      <c r="L2055" t="s">
        <v>45</v>
      </c>
      <c r="M2055">
        <f t="shared" si="64"/>
        <v>0</v>
      </c>
      <c r="N2055" s="23" t="s">
        <v>11782</v>
      </c>
      <c r="O2055" s="23" t="s">
        <v>10430</v>
      </c>
      <c r="P2055" s="23">
        <f t="shared" si="65"/>
        <v>9</v>
      </c>
    </row>
    <row r="2056" spans="1:16" x14ac:dyDescent="0.3">
      <c r="A2056">
        <v>2115</v>
      </c>
      <c r="B2056" t="s">
        <v>5801</v>
      </c>
      <c r="C2056" t="s">
        <v>4786</v>
      </c>
      <c r="D2056" t="s">
        <v>51</v>
      </c>
      <c r="E2056" t="s">
        <v>16</v>
      </c>
      <c r="F2056">
        <v>30</v>
      </c>
      <c r="G2056" t="s">
        <v>5802</v>
      </c>
      <c r="H2056" t="s">
        <v>5803</v>
      </c>
      <c r="I2056" t="s">
        <v>294</v>
      </c>
      <c r="J2056" s="6">
        <v>44385</v>
      </c>
      <c r="K2056">
        <v>93</v>
      </c>
      <c r="L2056" t="s">
        <v>70</v>
      </c>
      <c r="M2056">
        <f t="shared" si="64"/>
        <v>0</v>
      </c>
      <c r="N2056" s="23" t="s">
        <v>6322</v>
      </c>
      <c r="O2056" s="23" t="s">
        <v>3780</v>
      </c>
      <c r="P2056" s="23">
        <f t="shared" si="65"/>
        <v>5</v>
      </c>
    </row>
    <row r="2057" spans="1:16" x14ac:dyDescent="0.3">
      <c r="A2057">
        <v>2116</v>
      </c>
      <c r="B2057" t="s">
        <v>5804</v>
      </c>
      <c r="C2057" t="s">
        <v>4376</v>
      </c>
      <c r="D2057" t="s">
        <v>51</v>
      </c>
      <c r="E2057" t="s">
        <v>16</v>
      </c>
      <c r="F2057">
        <v>30</v>
      </c>
      <c r="G2057" t="s">
        <v>14322</v>
      </c>
      <c r="H2057" t="s">
        <v>2230</v>
      </c>
      <c r="I2057" t="s">
        <v>32</v>
      </c>
      <c r="J2057" s="6">
        <v>43891</v>
      </c>
      <c r="K2057">
        <v>44</v>
      </c>
      <c r="L2057" t="s">
        <v>54</v>
      </c>
      <c r="M2057">
        <f t="shared" si="64"/>
        <v>0</v>
      </c>
      <c r="N2057" s="23" t="s">
        <v>6322</v>
      </c>
      <c r="O2057" s="23" t="s">
        <v>11783</v>
      </c>
      <c r="P2057" s="23">
        <f t="shared" si="65"/>
        <v>2</v>
      </c>
    </row>
    <row r="2058" spans="1:16" x14ac:dyDescent="0.3">
      <c r="A2058">
        <v>2117</v>
      </c>
      <c r="B2058" t="s">
        <v>1376</v>
      </c>
      <c r="C2058" t="s">
        <v>2581</v>
      </c>
      <c r="D2058" t="s">
        <v>92</v>
      </c>
      <c r="E2058" t="s">
        <v>29</v>
      </c>
      <c r="F2058">
        <v>60</v>
      </c>
      <c r="G2058" t="s">
        <v>5806</v>
      </c>
      <c r="H2058" t="s">
        <v>4552</v>
      </c>
      <c r="I2058" t="s">
        <v>38</v>
      </c>
      <c r="J2058" s="6" t="s">
        <v>13628</v>
      </c>
      <c r="K2058">
        <v>43</v>
      </c>
      <c r="L2058" t="s">
        <v>45</v>
      </c>
      <c r="M2058">
        <f t="shared" si="64"/>
        <v>0</v>
      </c>
      <c r="N2058" s="23" t="s">
        <v>11784</v>
      </c>
      <c r="O2058" s="23" t="s">
        <v>10417</v>
      </c>
      <c r="P2058" s="23">
        <f t="shared" si="65"/>
        <v>5</v>
      </c>
    </row>
    <row r="2059" spans="1:16" x14ac:dyDescent="0.3">
      <c r="A2059">
        <v>2118</v>
      </c>
      <c r="B2059" t="s">
        <v>3113</v>
      </c>
      <c r="C2059" t="s">
        <v>5807</v>
      </c>
      <c r="D2059" t="s">
        <v>41</v>
      </c>
      <c r="E2059" t="s">
        <v>16</v>
      </c>
      <c r="F2059">
        <v>30</v>
      </c>
      <c r="G2059" t="s">
        <v>5808</v>
      </c>
      <c r="H2059" t="s">
        <v>5214</v>
      </c>
      <c r="I2059" t="s">
        <v>95</v>
      </c>
      <c r="J2059" s="6">
        <v>44447</v>
      </c>
      <c r="K2059">
        <v>58</v>
      </c>
      <c r="L2059" t="s">
        <v>70</v>
      </c>
      <c r="M2059">
        <f t="shared" si="64"/>
        <v>0</v>
      </c>
      <c r="N2059" s="23" t="s">
        <v>11785</v>
      </c>
      <c r="O2059" s="23" t="s">
        <v>7181</v>
      </c>
      <c r="P2059" s="23">
        <f t="shared" si="65"/>
        <v>5</v>
      </c>
    </row>
    <row r="2060" spans="1:16" x14ac:dyDescent="0.3">
      <c r="A2060">
        <v>2119</v>
      </c>
      <c r="B2060" t="s">
        <v>5809</v>
      </c>
      <c r="C2060" t="s">
        <v>5370</v>
      </c>
      <c r="D2060" t="s">
        <v>15</v>
      </c>
      <c r="E2060" t="s">
        <v>16</v>
      </c>
      <c r="F2060">
        <v>30</v>
      </c>
      <c r="G2060" t="s">
        <v>5810</v>
      </c>
      <c r="H2060" t="s">
        <v>5811</v>
      </c>
      <c r="I2060" t="s">
        <v>294</v>
      </c>
      <c r="J2060" s="6" t="s">
        <v>13867</v>
      </c>
      <c r="K2060">
        <v>42</v>
      </c>
      <c r="L2060" t="s">
        <v>33</v>
      </c>
      <c r="M2060">
        <f t="shared" si="64"/>
        <v>0</v>
      </c>
      <c r="N2060" s="23" t="s">
        <v>11786</v>
      </c>
      <c r="O2060" s="23" t="s">
        <v>10438</v>
      </c>
      <c r="P2060" s="23">
        <f t="shared" si="65"/>
        <v>5</v>
      </c>
    </row>
    <row r="2061" spans="1:16" x14ac:dyDescent="0.3">
      <c r="A2061">
        <v>2120</v>
      </c>
      <c r="B2061" t="s">
        <v>5812</v>
      </c>
      <c r="C2061" t="s">
        <v>3258</v>
      </c>
      <c r="D2061" t="s">
        <v>51</v>
      </c>
      <c r="E2061" t="s">
        <v>16</v>
      </c>
      <c r="F2061">
        <v>60</v>
      </c>
      <c r="G2061" t="s">
        <v>5813</v>
      </c>
      <c r="H2061" t="s">
        <v>957</v>
      </c>
      <c r="I2061" t="s">
        <v>95</v>
      </c>
      <c r="J2061" s="6" t="s">
        <v>13833</v>
      </c>
      <c r="K2061">
        <v>90</v>
      </c>
      <c r="L2061" t="s">
        <v>33</v>
      </c>
      <c r="M2061">
        <f t="shared" si="64"/>
        <v>0</v>
      </c>
      <c r="N2061" s="23" t="s">
        <v>11787</v>
      </c>
      <c r="O2061" s="23" t="s">
        <v>10422</v>
      </c>
      <c r="P2061" s="23">
        <f t="shared" si="65"/>
        <v>4</v>
      </c>
    </row>
    <row r="2062" spans="1:16" x14ac:dyDescent="0.3">
      <c r="A2062">
        <v>2121</v>
      </c>
      <c r="B2062" t="s">
        <v>5814</v>
      </c>
      <c r="C2062" t="s">
        <v>4913</v>
      </c>
      <c r="D2062" t="s">
        <v>51</v>
      </c>
      <c r="E2062" t="s">
        <v>16</v>
      </c>
      <c r="F2062">
        <v>90</v>
      </c>
      <c r="G2062" t="s">
        <v>5815</v>
      </c>
      <c r="H2062" t="s">
        <v>1575</v>
      </c>
      <c r="I2062" t="s">
        <v>1576</v>
      </c>
      <c r="J2062" s="6">
        <v>44627</v>
      </c>
      <c r="K2062">
        <v>66</v>
      </c>
      <c r="L2062" t="s">
        <v>54</v>
      </c>
      <c r="M2062">
        <f t="shared" si="64"/>
        <v>0</v>
      </c>
      <c r="N2062" s="23" t="s">
        <v>4441</v>
      </c>
      <c r="O2062" s="23" t="s">
        <v>10453</v>
      </c>
      <c r="P2062" s="23">
        <f t="shared" si="65"/>
        <v>7</v>
      </c>
    </row>
    <row r="2063" spans="1:16" x14ac:dyDescent="0.3">
      <c r="A2063">
        <v>2122</v>
      </c>
      <c r="B2063" t="s">
        <v>5816</v>
      </c>
      <c r="C2063" t="s">
        <v>605</v>
      </c>
      <c r="D2063" t="s">
        <v>51</v>
      </c>
      <c r="E2063" t="s">
        <v>16</v>
      </c>
      <c r="F2063">
        <v>30</v>
      </c>
      <c r="G2063" t="s">
        <v>5817</v>
      </c>
      <c r="H2063" t="s">
        <v>1893</v>
      </c>
      <c r="I2063" t="s">
        <v>294</v>
      </c>
      <c r="J2063" s="6" t="s">
        <v>13932</v>
      </c>
      <c r="K2063">
        <v>50</v>
      </c>
      <c r="L2063" t="s">
        <v>39</v>
      </c>
      <c r="M2063">
        <f t="shared" si="64"/>
        <v>0</v>
      </c>
      <c r="N2063" s="23" t="s">
        <v>11788</v>
      </c>
      <c r="O2063" s="23" t="s">
        <v>9969</v>
      </c>
      <c r="P2063" s="23">
        <f t="shared" si="65"/>
        <v>6</v>
      </c>
    </row>
    <row r="2064" spans="1:16" x14ac:dyDescent="0.3">
      <c r="A2064">
        <v>2123</v>
      </c>
      <c r="B2064" t="s">
        <v>2808</v>
      </c>
      <c r="C2064" t="s">
        <v>3413</v>
      </c>
      <c r="D2064" t="s">
        <v>15</v>
      </c>
      <c r="E2064" t="s">
        <v>16</v>
      </c>
      <c r="F2064">
        <v>30</v>
      </c>
      <c r="G2064" t="s">
        <v>5818</v>
      </c>
      <c r="H2064" t="s">
        <v>5819</v>
      </c>
      <c r="I2064" t="s">
        <v>5820</v>
      </c>
      <c r="J2064" s="6">
        <v>43834</v>
      </c>
      <c r="K2064">
        <v>13</v>
      </c>
      <c r="L2064" t="s">
        <v>101</v>
      </c>
      <c r="M2064">
        <f t="shared" si="64"/>
        <v>0</v>
      </c>
      <c r="N2064" s="23" t="s">
        <v>11789</v>
      </c>
      <c r="O2064" s="23" t="s">
        <v>10422</v>
      </c>
      <c r="P2064" s="23">
        <f t="shared" si="65"/>
        <v>4</v>
      </c>
    </row>
    <row r="2065" spans="1:16" x14ac:dyDescent="0.3">
      <c r="A2065">
        <v>2124</v>
      </c>
      <c r="B2065" t="s">
        <v>3704</v>
      </c>
      <c r="C2065" t="s">
        <v>5764</v>
      </c>
      <c r="D2065" t="s">
        <v>51</v>
      </c>
      <c r="E2065" t="s">
        <v>16</v>
      </c>
      <c r="F2065">
        <v>30</v>
      </c>
      <c r="G2065" t="s">
        <v>5822</v>
      </c>
      <c r="H2065" t="s">
        <v>5823</v>
      </c>
      <c r="I2065" t="s">
        <v>110</v>
      </c>
      <c r="J2065" s="6" t="s">
        <v>13619</v>
      </c>
      <c r="K2065">
        <v>102</v>
      </c>
      <c r="L2065" t="s">
        <v>39</v>
      </c>
      <c r="M2065">
        <f t="shared" si="64"/>
        <v>0</v>
      </c>
      <c r="N2065" s="23" t="s">
        <v>11789</v>
      </c>
      <c r="O2065" s="23" t="s">
        <v>10490</v>
      </c>
      <c r="P2065" s="23">
        <f t="shared" si="65"/>
        <v>4</v>
      </c>
    </row>
    <row r="2066" spans="1:16" x14ac:dyDescent="0.3">
      <c r="A2066">
        <v>2125</v>
      </c>
      <c r="B2066" t="s">
        <v>4218</v>
      </c>
      <c r="C2066" t="s">
        <v>5824</v>
      </c>
      <c r="D2066" t="s">
        <v>28</v>
      </c>
      <c r="E2066" t="s">
        <v>29</v>
      </c>
      <c r="F2066">
        <v>90</v>
      </c>
      <c r="G2066" t="s">
        <v>5825</v>
      </c>
      <c r="H2066" t="s">
        <v>5826</v>
      </c>
      <c r="I2066" t="s">
        <v>32</v>
      </c>
      <c r="J2066" s="6" t="s">
        <v>14030</v>
      </c>
      <c r="K2066">
        <v>38</v>
      </c>
      <c r="L2066" t="s">
        <v>20</v>
      </c>
      <c r="M2066">
        <f t="shared" si="64"/>
        <v>0</v>
      </c>
      <c r="N2066" s="23" t="s">
        <v>2735</v>
      </c>
      <c r="O2066" s="23" t="s">
        <v>10417</v>
      </c>
      <c r="P2066" s="23">
        <f t="shared" si="65"/>
        <v>5</v>
      </c>
    </row>
    <row r="2067" spans="1:16" x14ac:dyDescent="0.3">
      <c r="A2067">
        <v>2126</v>
      </c>
      <c r="B2067" t="s">
        <v>5827</v>
      </c>
      <c r="C2067" t="s">
        <v>4727</v>
      </c>
      <c r="D2067" t="s">
        <v>41</v>
      </c>
      <c r="E2067" t="s">
        <v>16</v>
      </c>
      <c r="F2067">
        <v>60</v>
      </c>
      <c r="G2067" t="s">
        <v>5828</v>
      </c>
      <c r="H2067" t="s">
        <v>607</v>
      </c>
      <c r="I2067" t="s">
        <v>32</v>
      </c>
      <c r="J2067" s="6" t="s">
        <v>14026</v>
      </c>
      <c r="K2067">
        <v>70</v>
      </c>
      <c r="L2067" t="s">
        <v>64</v>
      </c>
      <c r="M2067">
        <f t="shared" si="64"/>
        <v>0</v>
      </c>
      <c r="N2067" s="23" t="s">
        <v>11790</v>
      </c>
      <c r="O2067" s="23" t="s">
        <v>10438</v>
      </c>
      <c r="P2067" s="23">
        <f t="shared" si="65"/>
        <v>5</v>
      </c>
    </row>
    <row r="2068" spans="1:16" x14ac:dyDescent="0.3">
      <c r="A2068">
        <v>2127</v>
      </c>
      <c r="B2068" t="s">
        <v>2412</v>
      </c>
      <c r="C2068" t="s">
        <v>1793</v>
      </c>
      <c r="D2068" t="s">
        <v>28</v>
      </c>
      <c r="E2068" t="s">
        <v>29</v>
      </c>
      <c r="F2068">
        <v>90</v>
      </c>
      <c r="G2068" t="s">
        <v>5829</v>
      </c>
      <c r="H2068" t="s">
        <v>2288</v>
      </c>
      <c r="I2068" t="s">
        <v>32</v>
      </c>
      <c r="J2068" s="6">
        <v>44357</v>
      </c>
      <c r="K2068">
        <v>95</v>
      </c>
      <c r="L2068" t="s">
        <v>80</v>
      </c>
      <c r="M2068">
        <f t="shared" si="64"/>
        <v>0</v>
      </c>
      <c r="N2068" s="23" t="s">
        <v>11791</v>
      </c>
      <c r="O2068" s="23" t="s">
        <v>10422</v>
      </c>
      <c r="P2068" s="23">
        <f t="shared" si="65"/>
        <v>4</v>
      </c>
    </row>
    <row r="2069" spans="1:16" x14ac:dyDescent="0.3">
      <c r="A2069">
        <v>2128</v>
      </c>
      <c r="B2069" t="s">
        <v>1169</v>
      </c>
      <c r="C2069" t="s">
        <v>4722</v>
      </c>
      <c r="D2069" t="s">
        <v>28</v>
      </c>
      <c r="E2069" t="s">
        <v>29</v>
      </c>
      <c r="F2069">
        <v>30</v>
      </c>
      <c r="G2069" t="s">
        <v>5830</v>
      </c>
      <c r="H2069" t="s">
        <v>1643</v>
      </c>
      <c r="I2069" t="s">
        <v>124</v>
      </c>
      <c r="J2069" s="6" t="s">
        <v>13781</v>
      </c>
      <c r="K2069">
        <v>75</v>
      </c>
      <c r="L2069" t="s">
        <v>33</v>
      </c>
      <c r="M2069">
        <f t="shared" si="64"/>
        <v>0</v>
      </c>
      <c r="N2069" s="23" t="s">
        <v>11792</v>
      </c>
      <c r="O2069" s="23" t="s">
        <v>10422</v>
      </c>
      <c r="P2069" s="23">
        <f t="shared" si="65"/>
        <v>4</v>
      </c>
    </row>
    <row r="2070" spans="1:16" x14ac:dyDescent="0.3">
      <c r="A2070">
        <v>2129</v>
      </c>
      <c r="B2070" t="s">
        <v>5831</v>
      </c>
      <c r="C2070" t="s">
        <v>5832</v>
      </c>
      <c r="D2070" t="s">
        <v>15</v>
      </c>
      <c r="E2070" t="s">
        <v>16</v>
      </c>
      <c r="F2070">
        <v>60</v>
      </c>
      <c r="G2070" t="s">
        <v>5833</v>
      </c>
      <c r="H2070" t="s">
        <v>3238</v>
      </c>
      <c r="I2070" t="s">
        <v>173</v>
      </c>
      <c r="J2070" s="6" t="s">
        <v>13919</v>
      </c>
      <c r="K2070">
        <v>91</v>
      </c>
      <c r="L2070" t="s">
        <v>80</v>
      </c>
      <c r="M2070">
        <f t="shared" si="64"/>
        <v>0</v>
      </c>
      <c r="N2070" s="23" t="s">
        <v>11793</v>
      </c>
      <c r="O2070" s="23" t="s">
        <v>10438</v>
      </c>
      <c r="P2070" s="23">
        <f t="shared" si="65"/>
        <v>5</v>
      </c>
    </row>
    <row r="2071" spans="1:16" x14ac:dyDescent="0.3">
      <c r="A2071">
        <v>2130</v>
      </c>
      <c r="B2071" t="s">
        <v>5834</v>
      </c>
      <c r="C2071" t="s">
        <v>5835</v>
      </c>
      <c r="D2071" t="s">
        <v>51</v>
      </c>
      <c r="E2071" t="s">
        <v>16</v>
      </c>
      <c r="F2071">
        <v>90</v>
      </c>
      <c r="G2071" t="s">
        <v>14553</v>
      </c>
      <c r="H2071" t="s">
        <v>1378</v>
      </c>
      <c r="I2071" t="s">
        <v>32</v>
      </c>
      <c r="J2071" s="6" t="s">
        <v>13741</v>
      </c>
      <c r="K2071">
        <v>13</v>
      </c>
      <c r="L2071" t="s">
        <v>54</v>
      </c>
      <c r="M2071">
        <f t="shared" si="64"/>
        <v>0</v>
      </c>
      <c r="N2071" s="23" t="s">
        <v>1172</v>
      </c>
      <c r="O2071" s="23" t="s">
        <v>10449</v>
      </c>
      <c r="P2071" s="23">
        <f t="shared" si="65"/>
        <v>7</v>
      </c>
    </row>
    <row r="2072" spans="1:16" x14ac:dyDescent="0.3">
      <c r="A2072">
        <v>2131</v>
      </c>
      <c r="B2072" t="s">
        <v>5837</v>
      </c>
      <c r="C2072" t="s">
        <v>5838</v>
      </c>
      <c r="D2072" t="s">
        <v>28</v>
      </c>
      <c r="E2072" t="s">
        <v>29</v>
      </c>
      <c r="F2072">
        <v>60</v>
      </c>
      <c r="G2072" t="s">
        <v>14962</v>
      </c>
      <c r="H2072" t="s">
        <v>4111</v>
      </c>
      <c r="I2072" t="s">
        <v>95</v>
      </c>
      <c r="J2072" s="6" t="s">
        <v>14169</v>
      </c>
      <c r="K2072">
        <v>56</v>
      </c>
      <c r="L2072" t="s">
        <v>159</v>
      </c>
      <c r="M2072">
        <f t="shared" si="64"/>
        <v>0</v>
      </c>
      <c r="N2072" s="23" t="s">
        <v>1172</v>
      </c>
      <c r="O2072" s="23" t="s">
        <v>3369</v>
      </c>
      <c r="P2072" s="23">
        <f t="shared" si="65"/>
        <v>5</v>
      </c>
    </row>
    <row r="2073" spans="1:16" x14ac:dyDescent="0.3">
      <c r="A2073">
        <v>2132</v>
      </c>
      <c r="B2073" t="s">
        <v>5840</v>
      </c>
      <c r="C2073" t="s">
        <v>4026</v>
      </c>
      <c r="D2073" t="s">
        <v>51</v>
      </c>
      <c r="E2073" t="s">
        <v>16</v>
      </c>
      <c r="F2073">
        <v>60</v>
      </c>
      <c r="G2073" t="s">
        <v>5841</v>
      </c>
      <c r="H2073" t="s">
        <v>4739</v>
      </c>
      <c r="I2073" t="s">
        <v>59</v>
      </c>
      <c r="J2073" s="6" t="s">
        <v>13752</v>
      </c>
      <c r="K2073">
        <v>17</v>
      </c>
      <c r="L2073" t="s">
        <v>80</v>
      </c>
      <c r="M2073">
        <f t="shared" si="64"/>
        <v>0</v>
      </c>
      <c r="N2073" s="23" t="s">
        <v>11794</v>
      </c>
      <c r="O2073" s="23" t="s">
        <v>10438</v>
      </c>
      <c r="P2073" s="23">
        <f t="shared" si="65"/>
        <v>5</v>
      </c>
    </row>
    <row r="2074" spans="1:16" x14ac:dyDescent="0.3">
      <c r="A2074">
        <v>2133</v>
      </c>
      <c r="B2074" t="s">
        <v>1290</v>
      </c>
      <c r="C2074" t="s">
        <v>5417</v>
      </c>
      <c r="D2074" t="s">
        <v>15</v>
      </c>
      <c r="E2074" t="s">
        <v>16</v>
      </c>
      <c r="F2074">
        <v>60</v>
      </c>
      <c r="G2074" t="s">
        <v>5842</v>
      </c>
      <c r="H2074" t="s">
        <v>5843</v>
      </c>
      <c r="I2074" t="s">
        <v>25</v>
      </c>
      <c r="J2074" s="6" t="s">
        <v>13650</v>
      </c>
      <c r="K2074">
        <v>78</v>
      </c>
      <c r="L2074" t="s">
        <v>54</v>
      </c>
      <c r="M2074">
        <f t="shared" si="64"/>
        <v>0</v>
      </c>
      <c r="N2074" s="23" t="s">
        <v>4205</v>
      </c>
      <c r="O2074" s="23" t="s">
        <v>3089</v>
      </c>
      <c r="P2074" s="23">
        <f t="shared" si="65"/>
        <v>4</v>
      </c>
    </row>
    <row r="2075" spans="1:16" x14ac:dyDescent="0.3">
      <c r="A2075">
        <v>2134</v>
      </c>
      <c r="B2075" t="s">
        <v>5785</v>
      </c>
      <c r="C2075" t="s">
        <v>4135</v>
      </c>
      <c r="D2075" t="s">
        <v>28</v>
      </c>
      <c r="E2075" t="s">
        <v>29</v>
      </c>
      <c r="F2075">
        <v>90</v>
      </c>
      <c r="G2075" t="s">
        <v>14554</v>
      </c>
      <c r="H2075" t="s">
        <v>3495</v>
      </c>
      <c r="I2075" t="s">
        <v>1083</v>
      </c>
      <c r="J2075" s="6" t="s">
        <v>14170</v>
      </c>
      <c r="K2075">
        <v>21</v>
      </c>
      <c r="L2075" t="s">
        <v>159</v>
      </c>
      <c r="M2075">
        <f t="shared" si="64"/>
        <v>0</v>
      </c>
      <c r="N2075" s="23" t="s">
        <v>11795</v>
      </c>
      <c r="O2075" s="23" t="s">
        <v>10453</v>
      </c>
      <c r="P2075" s="23">
        <f t="shared" si="65"/>
        <v>7</v>
      </c>
    </row>
    <row r="2076" spans="1:16" x14ac:dyDescent="0.3">
      <c r="A2076">
        <v>2135</v>
      </c>
      <c r="B2076" t="s">
        <v>1375</v>
      </c>
      <c r="C2076" t="s">
        <v>485</v>
      </c>
      <c r="D2076" t="s">
        <v>28</v>
      </c>
      <c r="E2076" t="s">
        <v>29</v>
      </c>
      <c r="F2076">
        <v>60</v>
      </c>
      <c r="G2076" t="s">
        <v>5845</v>
      </c>
      <c r="H2076" t="s">
        <v>838</v>
      </c>
      <c r="I2076" t="s">
        <v>839</v>
      </c>
      <c r="J2076" s="6" t="s">
        <v>13648</v>
      </c>
      <c r="K2076">
        <v>70</v>
      </c>
      <c r="L2076" t="s">
        <v>80</v>
      </c>
      <c r="M2076">
        <f t="shared" si="64"/>
        <v>0</v>
      </c>
      <c r="N2076" s="23" t="s">
        <v>11796</v>
      </c>
      <c r="O2076" s="23" t="s">
        <v>10422</v>
      </c>
      <c r="P2076" s="23">
        <f t="shared" si="65"/>
        <v>4</v>
      </c>
    </row>
    <row r="2077" spans="1:16" x14ac:dyDescent="0.3">
      <c r="A2077">
        <v>2136</v>
      </c>
      <c r="B2077" t="s">
        <v>2477</v>
      </c>
      <c r="C2077" t="s">
        <v>4373</v>
      </c>
      <c r="D2077" t="s">
        <v>28</v>
      </c>
      <c r="E2077" t="s">
        <v>29</v>
      </c>
      <c r="F2077">
        <v>60</v>
      </c>
      <c r="G2077" t="s">
        <v>5846</v>
      </c>
      <c r="H2077" t="s">
        <v>2218</v>
      </c>
      <c r="I2077" t="s">
        <v>173</v>
      </c>
      <c r="J2077" s="6">
        <v>44175</v>
      </c>
      <c r="K2077">
        <v>30</v>
      </c>
      <c r="L2077" t="s">
        <v>45</v>
      </c>
      <c r="M2077">
        <f t="shared" si="64"/>
        <v>0</v>
      </c>
      <c r="N2077" s="23" t="s">
        <v>11797</v>
      </c>
      <c r="O2077" s="23" t="s">
        <v>10438</v>
      </c>
      <c r="P2077" s="23">
        <f t="shared" si="65"/>
        <v>5</v>
      </c>
    </row>
    <row r="2078" spans="1:16" x14ac:dyDescent="0.3">
      <c r="A2078">
        <v>2137</v>
      </c>
      <c r="B2078" t="s">
        <v>5847</v>
      </c>
      <c r="C2078" t="s">
        <v>1226</v>
      </c>
      <c r="D2078" t="s">
        <v>15</v>
      </c>
      <c r="E2078" t="s">
        <v>16</v>
      </c>
      <c r="F2078">
        <v>90</v>
      </c>
      <c r="G2078" t="s">
        <v>5848</v>
      </c>
      <c r="H2078" t="s">
        <v>2997</v>
      </c>
      <c r="I2078" t="s">
        <v>32</v>
      </c>
      <c r="J2078" s="6" t="s">
        <v>14095</v>
      </c>
      <c r="K2078">
        <v>26</v>
      </c>
      <c r="L2078" t="s">
        <v>101</v>
      </c>
      <c r="M2078">
        <f t="shared" si="64"/>
        <v>0</v>
      </c>
      <c r="N2078" s="23" t="s">
        <v>11798</v>
      </c>
      <c r="O2078" s="23" t="s">
        <v>2269</v>
      </c>
      <c r="P2078" s="23">
        <f t="shared" si="65"/>
        <v>5</v>
      </c>
    </row>
    <row r="2079" spans="1:16" x14ac:dyDescent="0.3">
      <c r="A2079">
        <v>2138</v>
      </c>
      <c r="B2079" t="s">
        <v>5849</v>
      </c>
      <c r="C2079" t="s">
        <v>5850</v>
      </c>
      <c r="D2079" t="s">
        <v>28</v>
      </c>
      <c r="E2079" t="s">
        <v>29</v>
      </c>
      <c r="F2079">
        <v>60</v>
      </c>
      <c r="G2079" t="s">
        <v>5851</v>
      </c>
      <c r="H2079" t="s">
        <v>440</v>
      </c>
      <c r="I2079" t="s">
        <v>25</v>
      </c>
      <c r="J2079" s="6">
        <v>44474</v>
      </c>
      <c r="K2079">
        <v>72</v>
      </c>
      <c r="L2079" t="s">
        <v>159</v>
      </c>
      <c r="M2079">
        <f t="shared" si="64"/>
        <v>0</v>
      </c>
      <c r="N2079" s="23" t="s">
        <v>11799</v>
      </c>
      <c r="O2079" s="23" t="s">
        <v>3780</v>
      </c>
      <c r="P2079" s="23">
        <f t="shared" si="65"/>
        <v>5</v>
      </c>
    </row>
    <row r="2080" spans="1:16" x14ac:dyDescent="0.3">
      <c r="A2080">
        <v>2139</v>
      </c>
      <c r="B2080" t="s">
        <v>5852</v>
      </c>
      <c r="C2080" t="s">
        <v>5853</v>
      </c>
      <c r="D2080" t="s">
        <v>51</v>
      </c>
      <c r="E2080" t="s">
        <v>16</v>
      </c>
      <c r="F2080">
        <v>90</v>
      </c>
      <c r="G2080" t="s">
        <v>14555</v>
      </c>
      <c r="H2080" t="s">
        <v>4158</v>
      </c>
      <c r="I2080" t="s">
        <v>32</v>
      </c>
      <c r="J2080" s="6" t="s">
        <v>13856</v>
      </c>
      <c r="K2080">
        <v>84</v>
      </c>
      <c r="L2080" t="s">
        <v>101</v>
      </c>
      <c r="M2080">
        <f t="shared" si="64"/>
        <v>0</v>
      </c>
      <c r="N2080" s="23" t="s">
        <v>11799</v>
      </c>
      <c r="O2080" s="23" t="s">
        <v>10449</v>
      </c>
      <c r="P2080" s="23">
        <f t="shared" si="65"/>
        <v>7</v>
      </c>
    </row>
    <row r="2081" spans="1:16" x14ac:dyDescent="0.3">
      <c r="A2081">
        <v>2140</v>
      </c>
      <c r="B2081" t="s">
        <v>2647</v>
      </c>
      <c r="C2081" t="s">
        <v>680</v>
      </c>
      <c r="D2081" t="s">
        <v>51</v>
      </c>
      <c r="E2081" t="s">
        <v>16</v>
      </c>
      <c r="F2081">
        <v>60</v>
      </c>
      <c r="G2081" t="s">
        <v>5855</v>
      </c>
      <c r="H2081" t="s">
        <v>4451</v>
      </c>
      <c r="I2081" t="s">
        <v>32</v>
      </c>
      <c r="J2081" s="6">
        <v>44206</v>
      </c>
      <c r="K2081">
        <v>76</v>
      </c>
      <c r="L2081" t="s">
        <v>64</v>
      </c>
      <c r="M2081">
        <f t="shared" si="64"/>
        <v>0</v>
      </c>
      <c r="N2081" s="23" t="s">
        <v>11800</v>
      </c>
      <c r="O2081" s="23" t="s">
        <v>10425</v>
      </c>
      <c r="P2081" s="23">
        <f t="shared" si="65"/>
        <v>3</v>
      </c>
    </row>
    <row r="2082" spans="1:16" x14ac:dyDescent="0.3">
      <c r="A2082">
        <v>2141</v>
      </c>
      <c r="B2082" t="s">
        <v>5856</v>
      </c>
      <c r="C2082" t="s">
        <v>5389</v>
      </c>
      <c r="D2082" t="s">
        <v>117</v>
      </c>
      <c r="E2082" t="s">
        <v>29</v>
      </c>
      <c r="F2082">
        <v>30</v>
      </c>
      <c r="G2082" t="s">
        <v>5857</v>
      </c>
      <c r="H2082" t="s">
        <v>4889</v>
      </c>
      <c r="I2082" t="s">
        <v>110</v>
      </c>
      <c r="J2082" s="6">
        <v>44653</v>
      </c>
      <c r="K2082">
        <v>10</v>
      </c>
      <c r="L2082" t="s">
        <v>54</v>
      </c>
      <c r="M2082">
        <f t="shared" si="64"/>
        <v>0</v>
      </c>
      <c r="N2082" s="23" t="s">
        <v>11801</v>
      </c>
      <c r="O2082" s="23" t="s">
        <v>10422</v>
      </c>
      <c r="P2082" s="23">
        <f t="shared" si="65"/>
        <v>4</v>
      </c>
    </row>
    <row r="2083" spans="1:16" x14ac:dyDescent="0.3">
      <c r="A2083">
        <v>2142</v>
      </c>
      <c r="B2083" t="s">
        <v>4399</v>
      </c>
      <c r="C2083" t="s">
        <v>5858</v>
      </c>
      <c r="D2083" t="s">
        <v>15</v>
      </c>
      <c r="E2083" t="s">
        <v>16</v>
      </c>
      <c r="F2083">
        <v>90</v>
      </c>
      <c r="G2083" t="s">
        <v>14556</v>
      </c>
      <c r="H2083" t="s">
        <v>338</v>
      </c>
      <c r="I2083" t="s">
        <v>173</v>
      </c>
      <c r="J2083" s="6" t="s">
        <v>13652</v>
      </c>
      <c r="K2083">
        <v>45</v>
      </c>
      <c r="L2083" t="s">
        <v>45</v>
      </c>
      <c r="M2083">
        <f t="shared" si="64"/>
        <v>0</v>
      </c>
      <c r="N2083" s="23" t="s">
        <v>3365</v>
      </c>
      <c r="O2083" s="23" t="s">
        <v>10449</v>
      </c>
      <c r="P2083" s="23">
        <f t="shared" si="65"/>
        <v>7</v>
      </c>
    </row>
    <row r="2084" spans="1:16" x14ac:dyDescent="0.3">
      <c r="A2084">
        <v>2143</v>
      </c>
      <c r="B2084" t="s">
        <v>1068</v>
      </c>
      <c r="C2084" t="s">
        <v>3662</v>
      </c>
      <c r="D2084" t="s">
        <v>51</v>
      </c>
      <c r="E2084" t="s">
        <v>16</v>
      </c>
      <c r="F2084">
        <v>30</v>
      </c>
      <c r="G2084" t="s">
        <v>5860</v>
      </c>
      <c r="H2084" t="s">
        <v>1253</v>
      </c>
      <c r="I2084" t="s">
        <v>32</v>
      </c>
      <c r="J2084" s="6">
        <v>44234</v>
      </c>
      <c r="K2084">
        <v>83</v>
      </c>
      <c r="L2084" t="s">
        <v>159</v>
      </c>
      <c r="M2084">
        <f t="shared" si="64"/>
        <v>0</v>
      </c>
      <c r="N2084" s="23" t="s">
        <v>3365</v>
      </c>
      <c r="O2084" s="23" t="s">
        <v>3222</v>
      </c>
      <c r="P2084" s="23">
        <f t="shared" si="65"/>
        <v>4</v>
      </c>
    </row>
    <row r="2085" spans="1:16" x14ac:dyDescent="0.3">
      <c r="A2085">
        <v>2144</v>
      </c>
      <c r="B2085" t="s">
        <v>5861</v>
      </c>
      <c r="C2085" t="s">
        <v>5862</v>
      </c>
      <c r="D2085" t="s">
        <v>51</v>
      </c>
      <c r="E2085" t="s">
        <v>16</v>
      </c>
      <c r="F2085">
        <v>30</v>
      </c>
      <c r="G2085" t="s">
        <v>5863</v>
      </c>
      <c r="H2085" t="s">
        <v>4389</v>
      </c>
      <c r="I2085" t="s">
        <v>32</v>
      </c>
      <c r="J2085" s="6" t="s">
        <v>13974</v>
      </c>
      <c r="K2085">
        <v>11</v>
      </c>
      <c r="L2085" t="s">
        <v>101</v>
      </c>
      <c r="M2085">
        <f t="shared" si="64"/>
        <v>0</v>
      </c>
      <c r="N2085" s="23" t="s">
        <v>3365</v>
      </c>
      <c r="O2085" s="23" t="s">
        <v>10422</v>
      </c>
      <c r="P2085" s="23">
        <f t="shared" si="65"/>
        <v>4</v>
      </c>
    </row>
    <row r="2086" spans="1:16" x14ac:dyDescent="0.3">
      <c r="A2086">
        <v>2145</v>
      </c>
      <c r="B2086" t="s">
        <v>5864</v>
      </c>
      <c r="C2086" t="s">
        <v>3385</v>
      </c>
      <c r="D2086" t="s">
        <v>28</v>
      </c>
      <c r="E2086" t="s">
        <v>29</v>
      </c>
      <c r="F2086">
        <v>60</v>
      </c>
      <c r="G2086" t="s">
        <v>5865</v>
      </c>
      <c r="H2086" t="s">
        <v>224</v>
      </c>
      <c r="I2086" t="s">
        <v>124</v>
      </c>
      <c r="J2086" s="6">
        <v>44020</v>
      </c>
      <c r="K2086">
        <v>39</v>
      </c>
      <c r="L2086" t="s">
        <v>80</v>
      </c>
      <c r="M2086">
        <f t="shared" si="64"/>
        <v>0</v>
      </c>
      <c r="N2086" s="23" t="s">
        <v>3314</v>
      </c>
      <c r="O2086" s="23" t="s">
        <v>3780</v>
      </c>
      <c r="P2086" s="23">
        <f t="shared" si="65"/>
        <v>5</v>
      </c>
    </row>
    <row r="2087" spans="1:16" x14ac:dyDescent="0.3">
      <c r="A2087">
        <v>2146</v>
      </c>
      <c r="B2087" t="s">
        <v>4023</v>
      </c>
      <c r="C2087" t="s">
        <v>2640</v>
      </c>
      <c r="D2087" t="s">
        <v>28</v>
      </c>
      <c r="E2087" t="s">
        <v>29</v>
      </c>
      <c r="F2087">
        <v>30</v>
      </c>
      <c r="G2087" t="s">
        <v>5866</v>
      </c>
      <c r="H2087" t="s">
        <v>5867</v>
      </c>
      <c r="I2087" t="s">
        <v>32</v>
      </c>
      <c r="J2087" s="6">
        <v>44261</v>
      </c>
      <c r="K2087">
        <v>27</v>
      </c>
      <c r="L2087" t="s">
        <v>54</v>
      </c>
      <c r="M2087">
        <f t="shared" si="64"/>
        <v>0</v>
      </c>
      <c r="N2087" s="23" t="s">
        <v>11802</v>
      </c>
      <c r="O2087" s="23" t="s">
        <v>3780</v>
      </c>
      <c r="P2087" s="23">
        <f t="shared" si="65"/>
        <v>5</v>
      </c>
    </row>
    <row r="2088" spans="1:16" x14ac:dyDescent="0.3">
      <c r="A2088">
        <v>2147</v>
      </c>
      <c r="B2088" t="s">
        <v>3740</v>
      </c>
      <c r="C2088" t="s">
        <v>5868</v>
      </c>
      <c r="D2088" t="s">
        <v>15</v>
      </c>
      <c r="E2088" t="s">
        <v>16</v>
      </c>
      <c r="F2088">
        <v>90</v>
      </c>
      <c r="G2088" t="s">
        <v>5869</v>
      </c>
      <c r="H2088" t="s">
        <v>5826</v>
      </c>
      <c r="I2088" t="s">
        <v>32</v>
      </c>
      <c r="J2088" s="6" t="s">
        <v>14091</v>
      </c>
      <c r="K2088">
        <v>7</v>
      </c>
      <c r="L2088" t="s">
        <v>159</v>
      </c>
      <c r="M2088">
        <f t="shared" si="64"/>
        <v>0</v>
      </c>
      <c r="N2088" s="23" t="s">
        <v>2387</v>
      </c>
      <c r="O2088" s="23" t="s">
        <v>10468</v>
      </c>
      <c r="P2088" s="23">
        <f t="shared" si="65"/>
        <v>8</v>
      </c>
    </row>
    <row r="2089" spans="1:16" x14ac:dyDescent="0.3">
      <c r="A2089">
        <v>2148</v>
      </c>
      <c r="B2089" t="s">
        <v>5785</v>
      </c>
      <c r="C2089" t="s">
        <v>5870</v>
      </c>
      <c r="D2089" t="s">
        <v>28</v>
      </c>
      <c r="E2089" t="s">
        <v>29</v>
      </c>
      <c r="F2089">
        <v>30</v>
      </c>
      <c r="G2089" t="s">
        <v>5871</v>
      </c>
      <c r="H2089" t="s">
        <v>2284</v>
      </c>
      <c r="I2089" t="s">
        <v>32</v>
      </c>
      <c r="J2089" s="6">
        <v>44297</v>
      </c>
      <c r="K2089">
        <v>78</v>
      </c>
      <c r="L2089" t="s">
        <v>54</v>
      </c>
      <c r="M2089">
        <f t="shared" si="64"/>
        <v>0</v>
      </c>
      <c r="N2089" s="23" t="s">
        <v>11803</v>
      </c>
      <c r="O2089" s="23" t="s">
        <v>10425</v>
      </c>
      <c r="P2089" s="23">
        <f t="shared" si="65"/>
        <v>3</v>
      </c>
    </row>
    <row r="2090" spans="1:16" x14ac:dyDescent="0.3">
      <c r="A2090">
        <v>2149</v>
      </c>
      <c r="B2090" t="s">
        <v>2251</v>
      </c>
      <c r="C2090" t="s">
        <v>870</v>
      </c>
      <c r="D2090" t="s">
        <v>28</v>
      </c>
      <c r="E2090" t="s">
        <v>29</v>
      </c>
      <c r="F2090">
        <v>60</v>
      </c>
      <c r="G2090" t="s">
        <v>5872</v>
      </c>
      <c r="H2090" t="s">
        <v>3724</v>
      </c>
      <c r="I2090" t="s">
        <v>1078</v>
      </c>
      <c r="J2090" s="6">
        <v>44752</v>
      </c>
      <c r="K2090">
        <v>36</v>
      </c>
      <c r="L2090" t="s">
        <v>80</v>
      </c>
      <c r="M2090">
        <f t="shared" si="64"/>
        <v>0</v>
      </c>
      <c r="N2090" s="23" t="s">
        <v>11804</v>
      </c>
      <c r="O2090" s="23" t="s">
        <v>10420</v>
      </c>
      <c r="P2090" s="23">
        <f t="shared" si="65"/>
        <v>6</v>
      </c>
    </row>
    <row r="2091" spans="1:16" x14ac:dyDescent="0.3">
      <c r="A2091">
        <v>2150</v>
      </c>
      <c r="B2091" t="s">
        <v>1226</v>
      </c>
      <c r="C2091" t="s">
        <v>2207</v>
      </c>
      <c r="D2091" t="s">
        <v>51</v>
      </c>
      <c r="E2091" t="s">
        <v>16</v>
      </c>
      <c r="F2091">
        <v>60</v>
      </c>
      <c r="G2091" t="s">
        <v>5873</v>
      </c>
      <c r="H2091" t="s">
        <v>5874</v>
      </c>
      <c r="I2091" t="s">
        <v>839</v>
      </c>
      <c r="J2091" s="6">
        <v>43953</v>
      </c>
      <c r="K2091">
        <v>63</v>
      </c>
      <c r="L2091" t="s">
        <v>39</v>
      </c>
      <c r="M2091">
        <f t="shared" si="64"/>
        <v>0</v>
      </c>
      <c r="N2091" s="23" t="s">
        <v>11804</v>
      </c>
      <c r="O2091" s="23" t="s">
        <v>10490</v>
      </c>
      <c r="P2091" s="23">
        <f t="shared" si="65"/>
        <v>4</v>
      </c>
    </row>
    <row r="2092" spans="1:16" x14ac:dyDescent="0.3">
      <c r="A2092">
        <v>2151</v>
      </c>
      <c r="B2092" t="s">
        <v>5875</v>
      </c>
      <c r="C2092" t="s">
        <v>5876</v>
      </c>
      <c r="D2092" t="s">
        <v>51</v>
      </c>
      <c r="E2092" t="s">
        <v>16</v>
      </c>
      <c r="F2092">
        <v>60</v>
      </c>
      <c r="G2092" t="s">
        <v>5877</v>
      </c>
      <c r="H2092" t="s">
        <v>4508</v>
      </c>
      <c r="I2092" t="s">
        <v>32</v>
      </c>
      <c r="J2092" s="6">
        <v>44046</v>
      </c>
      <c r="K2092">
        <v>37</v>
      </c>
      <c r="L2092" t="s">
        <v>20</v>
      </c>
      <c r="M2092">
        <f t="shared" si="64"/>
        <v>0</v>
      </c>
      <c r="N2092" s="23" t="s">
        <v>11805</v>
      </c>
      <c r="O2092" s="23" t="s">
        <v>10476</v>
      </c>
      <c r="P2092" s="23">
        <f t="shared" si="65"/>
        <v>5</v>
      </c>
    </row>
    <row r="2093" spans="1:16" x14ac:dyDescent="0.3">
      <c r="A2093">
        <v>2152</v>
      </c>
      <c r="B2093" t="s">
        <v>5878</v>
      </c>
      <c r="C2093" t="s">
        <v>2071</v>
      </c>
      <c r="D2093" t="s">
        <v>28</v>
      </c>
      <c r="E2093" t="s">
        <v>29</v>
      </c>
      <c r="F2093">
        <v>90</v>
      </c>
      <c r="G2093" t="s">
        <v>5879</v>
      </c>
      <c r="H2093" t="s">
        <v>1845</v>
      </c>
      <c r="I2093" t="s">
        <v>294</v>
      </c>
      <c r="J2093" s="6">
        <v>44752</v>
      </c>
      <c r="K2093">
        <v>82</v>
      </c>
      <c r="L2093" t="s">
        <v>101</v>
      </c>
      <c r="M2093">
        <f t="shared" si="64"/>
        <v>0</v>
      </c>
      <c r="N2093" s="23" t="s">
        <v>7652</v>
      </c>
      <c r="O2093" s="23" t="s">
        <v>10422</v>
      </c>
      <c r="P2093" s="23">
        <f t="shared" si="65"/>
        <v>4</v>
      </c>
    </row>
    <row r="2094" spans="1:16" x14ac:dyDescent="0.3">
      <c r="A2094">
        <v>2153</v>
      </c>
      <c r="B2094" t="s">
        <v>2549</v>
      </c>
      <c r="C2094" t="s">
        <v>4399</v>
      </c>
      <c r="D2094" t="s">
        <v>51</v>
      </c>
      <c r="E2094" t="s">
        <v>16</v>
      </c>
      <c r="F2094">
        <v>30</v>
      </c>
      <c r="G2094" t="s">
        <v>5880</v>
      </c>
      <c r="H2094" t="s">
        <v>4807</v>
      </c>
      <c r="I2094" t="s">
        <v>32</v>
      </c>
      <c r="J2094" s="6" t="s">
        <v>13895</v>
      </c>
      <c r="K2094">
        <v>61</v>
      </c>
      <c r="L2094" t="s">
        <v>54</v>
      </c>
      <c r="M2094">
        <f t="shared" si="64"/>
        <v>0</v>
      </c>
      <c r="N2094" s="23" t="s">
        <v>2761</v>
      </c>
      <c r="O2094" s="23" t="s">
        <v>3780</v>
      </c>
      <c r="P2094" s="23">
        <f t="shared" si="65"/>
        <v>5</v>
      </c>
    </row>
    <row r="2095" spans="1:16" x14ac:dyDescent="0.3">
      <c r="A2095">
        <v>2154</v>
      </c>
      <c r="B2095" t="s">
        <v>1982</v>
      </c>
      <c r="C2095" t="s">
        <v>2434</v>
      </c>
      <c r="D2095" t="s">
        <v>28</v>
      </c>
      <c r="E2095" t="s">
        <v>29</v>
      </c>
      <c r="F2095">
        <v>90</v>
      </c>
      <c r="G2095" t="s">
        <v>5881</v>
      </c>
      <c r="H2095" t="s">
        <v>5882</v>
      </c>
      <c r="I2095" t="s">
        <v>32</v>
      </c>
      <c r="J2095" s="6" t="s">
        <v>14014</v>
      </c>
      <c r="K2095">
        <v>36</v>
      </c>
      <c r="L2095" t="s">
        <v>64</v>
      </c>
      <c r="M2095">
        <f t="shared" si="64"/>
        <v>0</v>
      </c>
      <c r="N2095" s="23" t="s">
        <v>11806</v>
      </c>
      <c r="O2095" s="23" t="s">
        <v>6</v>
      </c>
      <c r="P2095" s="23">
        <f t="shared" si="65"/>
        <v>6</v>
      </c>
    </row>
    <row r="2096" spans="1:16" x14ac:dyDescent="0.3">
      <c r="A2096">
        <v>2155</v>
      </c>
      <c r="B2096" t="s">
        <v>3262</v>
      </c>
      <c r="C2096" t="s">
        <v>5883</v>
      </c>
      <c r="D2096" t="s">
        <v>15</v>
      </c>
      <c r="E2096" t="s">
        <v>16</v>
      </c>
      <c r="F2096">
        <v>90</v>
      </c>
      <c r="G2096" t="s">
        <v>5884</v>
      </c>
      <c r="H2096" t="s">
        <v>436</v>
      </c>
      <c r="I2096" t="s">
        <v>32</v>
      </c>
      <c r="J2096" s="6" t="s">
        <v>13966</v>
      </c>
      <c r="K2096">
        <v>13</v>
      </c>
      <c r="L2096" t="s">
        <v>159</v>
      </c>
      <c r="M2096">
        <f t="shared" si="64"/>
        <v>0</v>
      </c>
      <c r="N2096" s="23" t="s">
        <v>11807</v>
      </c>
      <c r="O2096" s="23" t="s">
        <v>10490</v>
      </c>
      <c r="P2096" s="23">
        <f t="shared" si="65"/>
        <v>4</v>
      </c>
    </row>
    <row r="2097" spans="1:16" x14ac:dyDescent="0.3">
      <c r="A2097">
        <v>2156</v>
      </c>
      <c r="B2097" t="s">
        <v>778</v>
      </c>
      <c r="C2097" t="s">
        <v>1607</v>
      </c>
      <c r="D2097" t="s">
        <v>28</v>
      </c>
      <c r="E2097" t="s">
        <v>29</v>
      </c>
      <c r="F2097">
        <v>90</v>
      </c>
      <c r="G2097" t="s">
        <v>5885</v>
      </c>
      <c r="H2097" t="s">
        <v>5886</v>
      </c>
      <c r="I2097" t="s">
        <v>187</v>
      </c>
      <c r="J2097" s="6">
        <v>44837</v>
      </c>
      <c r="K2097">
        <v>92</v>
      </c>
      <c r="L2097" t="s">
        <v>45</v>
      </c>
      <c r="M2097">
        <f t="shared" si="64"/>
        <v>0</v>
      </c>
      <c r="N2097" s="23" t="s">
        <v>438</v>
      </c>
      <c r="O2097" s="23" t="s">
        <v>10438</v>
      </c>
      <c r="P2097" s="23">
        <f t="shared" si="65"/>
        <v>5</v>
      </c>
    </row>
    <row r="2098" spans="1:16" x14ac:dyDescent="0.3">
      <c r="A2098">
        <v>2157</v>
      </c>
      <c r="B2098" t="s">
        <v>5421</v>
      </c>
      <c r="C2098" t="s">
        <v>1219</v>
      </c>
      <c r="D2098" t="s">
        <v>28</v>
      </c>
      <c r="E2098" t="s">
        <v>29</v>
      </c>
      <c r="F2098">
        <v>90</v>
      </c>
      <c r="G2098" t="s">
        <v>5885</v>
      </c>
      <c r="H2098" t="s">
        <v>3984</v>
      </c>
      <c r="I2098" t="s">
        <v>32</v>
      </c>
      <c r="J2098" s="6" t="s">
        <v>14047</v>
      </c>
      <c r="K2098">
        <v>78</v>
      </c>
      <c r="L2098" t="s">
        <v>80</v>
      </c>
      <c r="M2098">
        <f t="shared" si="64"/>
        <v>0</v>
      </c>
      <c r="N2098" s="23" t="s">
        <v>438</v>
      </c>
      <c r="O2098" s="23" t="s">
        <v>10438</v>
      </c>
      <c r="P2098" s="23">
        <f t="shared" si="65"/>
        <v>5</v>
      </c>
    </row>
    <row r="2099" spans="1:16" x14ac:dyDescent="0.3">
      <c r="A2099">
        <v>2158</v>
      </c>
      <c r="B2099" t="s">
        <v>5887</v>
      </c>
      <c r="C2099" t="s">
        <v>4251</v>
      </c>
      <c r="D2099" t="s">
        <v>28</v>
      </c>
      <c r="E2099" t="s">
        <v>29</v>
      </c>
      <c r="F2099">
        <v>30</v>
      </c>
      <c r="G2099" t="s">
        <v>5888</v>
      </c>
      <c r="H2099" t="s">
        <v>1674</v>
      </c>
      <c r="I2099" t="s">
        <v>25</v>
      </c>
      <c r="J2099" s="6">
        <v>44319</v>
      </c>
      <c r="K2099">
        <v>20</v>
      </c>
      <c r="L2099" t="s">
        <v>64</v>
      </c>
      <c r="M2099">
        <f t="shared" si="64"/>
        <v>0</v>
      </c>
      <c r="N2099" s="23" t="s">
        <v>11808</v>
      </c>
      <c r="O2099" s="23" t="s">
        <v>3780</v>
      </c>
      <c r="P2099" s="23">
        <f t="shared" si="65"/>
        <v>5</v>
      </c>
    </row>
    <row r="2100" spans="1:16" x14ac:dyDescent="0.3">
      <c r="A2100">
        <v>2159</v>
      </c>
      <c r="B2100" t="s">
        <v>5644</v>
      </c>
      <c r="C2100" t="s">
        <v>2524</v>
      </c>
      <c r="D2100" t="s">
        <v>28</v>
      </c>
      <c r="E2100" t="s">
        <v>29</v>
      </c>
      <c r="F2100">
        <v>60</v>
      </c>
      <c r="G2100" t="s">
        <v>5889</v>
      </c>
      <c r="H2100" t="s">
        <v>2267</v>
      </c>
      <c r="I2100" t="s">
        <v>124</v>
      </c>
      <c r="J2100" s="6">
        <v>44168</v>
      </c>
      <c r="K2100">
        <v>17</v>
      </c>
      <c r="L2100" t="s">
        <v>33</v>
      </c>
      <c r="M2100">
        <f t="shared" si="64"/>
        <v>0</v>
      </c>
      <c r="N2100" s="23" t="s">
        <v>11808</v>
      </c>
      <c r="O2100" s="23" t="s">
        <v>11809</v>
      </c>
      <c r="P2100" s="23">
        <f t="shared" si="65"/>
        <v>5</v>
      </c>
    </row>
    <row r="2101" spans="1:16" x14ac:dyDescent="0.3">
      <c r="A2101">
        <v>2160</v>
      </c>
      <c r="B2101" t="s">
        <v>5890</v>
      </c>
      <c r="C2101" t="s">
        <v>5891</v>
      </c>
      <c r="D2101" t="s">
        <v>15</v>
      </c>
      <c r="E2101" t="s">
        <v>16</v>
      </c>
      <c r="F2101">
        <v>60</v>
      </c>
      <c r="G2101" t="s">
        <v>5892</v>
      </c>
      <c r="H2101" t="s">
        <v>322</v>
      </c>
      <c r="I2101" t="s">
        <v>32</v>
      </c>
      <c r="J2101" s="6">
        <v>44724</v>
      </c>
      <c r="K2101">
        <v>31</v>
      </c>
      <c r="L2101" t="s">
        <v>20</v>
      </c>
      <c r="M2101">
        <f t="shared" si="64"/>
        <v>0</v>
      </c>
      <c r="N2101" s="23" t="s">
        <v>11808</v>
      </c>
      <c r="O2101" s="23" t="s">
        <v>6</v>
      </c>
      <c r="P2101" s="23">
        <f t="shared" si="65"/>
        <v>6</v>
      </c>
    </row>
    <row r="2102" spans="1:16" x14ac:dyDescent="0.3">
      <c r="A2102">
        <v>2161</v>
      </c>
      <c r="B2102" t="s">
        <v>102</v>
      </c>
      <c r="C2102" t="s">
        <v>5893</v>
      </c>
      <c r="D2102" t="s">
        <v>51</v>
      </c>
      <c r="E2102" t="s">
        <v>16</v>
      </c>
      <c r="F2102">
        <v>30</v>
      </c>
      <c r="G2102" t="s">
        <v>5894</v>
      </c>
      <c r="H2102" t="s">
        <v>5895</v>
      </c>
      <c r="I2102" t="s">
        <v>32</v>
      </c>
      <c r="J2102" s="6" t="s">
        <v>13898</v>
      </c>
      <c r="K2102">
        <v>31</v>
      </c>
      <c r="L2102" t="s">
        <v>70</v>
      </c>
      <c r="M2102">
        <f t="shared" si="64"/>
        <v>0</v>
      </c>
      <c r="N2102" s="23" t="s">
        <v>11810</v>
      </c>
      <c r="O2102" s="23" t="s">
        <v>10438</v>
      </c>
      <c r="P2102" s="23">
        <f t="shared" si="65"/>
        <v>5</v>
      </c>
    </row>
    <row r="2103" spans="1:16" x14ac:dyDescent="0.3">
      <c r="A2103">
        <v>2162</v>
      </c>
      <c r="B2103" t="s">
        <v>986</v>
      </c>
      <c r="C2103" t="s">
        <v>4548</v>
      </c>
      <c r="D2103" t="s">
        <v>28</v>
      </c>
      <c r="E2103" t="s">
        <v>29</v>
      </c>
      <c r="F2103">
        <v>90</v>
      </c>
      <c r="G2103" t="s">
        <v>5896</v>
      </c>
      <c r="H2103" t="s">
        <v>4958</v>
      </c>
      <c r="I2103" t="s">
        <v>95</v>
      </c>
      <c r="J2103" s="6" t="s">
        <v>13904</v>
      </c>
      <c r="K2103">
        <v>45</v>
      </c>
      <c r="L2103" t="s">
        <v>39</v>
      </c>
      <c r="M2103">
        <f t="shared" si="64"/>
        <v>0</v>
      </c>
      <c r="N2103" s="23" t="s">
        <v>11810</v>
      </c>
      <c r="O2103" s="23" t="s">
        <v>10422</v>
      </c>
      <c r="P2103" s="23">
        <f t="shared" si="65"/>
        <v>4</v>
      </c>
    </row>
    <row r="2104" spans="1:16" x14ac:dyDescent="0.3">
      <c r="A2104">
        <v>2163</v>
      </c>
      <c r="B2104" t="s">
        <v>657</v>
      </c>
      <c r="C2104" t="s">
        <v>1023</v>
      </c>
      <c r="D2104" t="s">
        <v>28</v>
      </c>
      <c r="E2104" t="s">
        <v>29</v>
      </c>
      <c r="F2104">
        <v>60</v>
      </c>
      <c r="G2104" t="s">
        <v>5897</v>
      </c>
      <c r="H2104" t="s">
        <v>3987</v>
      </c>
      <c r="I2104" t="s">
        <v>554</v>
      </c>
      <c r="J2104" s="6" t="s">
        <v>13994</v>
      </c>
      <c r="K2104">
        <v>39</v>
      </c>
      <c r="L2104" t="s">
        <v>80</v>
      </c>
      <c r="M2104">
        <f t="shared" si="64"/>
        <v>0</v>
      </c>
      <c r="N2104" s="23" t="s">
        <v>11811</v>
      </c>
      <c r="O2104" s="23" t="s">
        <v>10422</v>
      </c>
      <c r="P2104" s="23">
        <f t="shared" si="65"/>
        <v>4</v>
      </c>
    </row>
    <row r="2105" spans="1:16" x14ac:dyDescent="0.3">
      <c r="A2105">
        <v>2164</v>
      </c>
      <c r="B2105" t="s">
        <v>1058</v>
      </c>
      <c r="C2105" t="s">
        <v>4792</v>
      </c>
      <c r="D2105" t="s">
        <v>28</v>
      </c>
      <c r="E2105" t="s">
        <v>29</v>
      </c>
      <c r="F2105">
        <v>90</v>
      </c>
      <c r="G2105" t="s">
        <v>14557</v>
      </c>
      <c r="H2105" t="s">
        <v>1276</v>
      </c>
      <c r="I2105" t="s">
        <v>32</v>
      </c>
      <c r="J2105" s="6" t="s">
        <v>13823</v>
      </c>
      <c r="K2105">
        <v>2</v>
      </c>
      <c r="L2105" t="s">
        <v>101</v>
      </c>
      <c r="M2105">
        <f t="shared" si="64"/>
        <v>0</v>
      </c>
      <c r="N2105" s="23" t="s">
        <v>11812</v>
      </c>
      <c r="O2105" s="23" t="s">
        <v>11813</v>
      </c>
      <c r="P2105" s="23">
        <f t="shared" si="65"/>
        <v>8</v>
      </c>
    </row>
    <row r="2106" spans="1:16" x14ac:dyDescent="0.3">
      <c r="A2106">
        <v>2165</v>
      </c>
      <c r="B2106" t="s">
        <v>979</v>
      </c>
      <c r="C2106" t="s">
        <v>1521</v>
      </c>
      <c r="D2106" t="s">
        <v>28</v>
      </c>
      <c r="E2106" t="s">
        <v>29</v>
      </c>
      <c r="F2106">
        <v>30</v>
      </c>
      <c r="G2106" t="s">
        <v>14558</v>
      </c>
      <c r="H2106" t="s">
        <v>3206</v>
      </c>
      <c r="I2106" t="s">
        <v>1199</v>
      </c>
      <c r="J2106" s="6">
        <v>44256</v>
      </c>
      <c r="K2106">
        <v>34</v>
      </c>
      <c r="L2106" t="s">
        <v>80</v>
      </c>
      <c r="M2106">
        <f t="shared" si="64"/>
        <v>0</v>
      </c>
      <c r="N2106" s="23" t="s">
        <v>11814</v>
      </c>
      <c r="O2106" s="23" t="s">
        <v>10438</v>
      </c>
      <c r="P2106" s="23">
        <f t="shared" si="65"/>
        <v>5</v>
      </c>
    </row>
    <row r="2107" spans="1:16" x14ac:dyDescent="0.3">
      <c r="A2107">
        <v>2166</v>
      </c>
      <c r="B2107" t="s">
        <v>5900</v>
      </c>
      <c r="C2107" t="s">
        <v>22</v>
      </c>
      <c r="D2107" t="s">
        <v>28</v>
      </c>
      <c r="E2107" t="s">
        <v>29</v>
      </c>
      <c r="F2107">
        <v>60</v>
      </c>
      <c r="G2107" t="s">
        <v>14558</v>
      </c>
      <c r="H2107" t="s">
        <v>1444</v>
      </c>
      <c r="I2107" t="s">
        <v>1199</v>
      </c>
      <c r="J2107" s="6" t="s">
        <v>13817</v>
      </c>
      <c r="K2107">
        <v>91</v>
      </c>
      <c r="L2107" t="s">
        <v>54</v>
      </c>
      <c r="M2107">
        <f t="shared" si="64"/>
        <v>0</v>
      </c>
      <c r="N2107" s="23" t="s">
        <v>11814</v>
      </c>
      <c r="O2107" s="23" t="s">
        <v>10438</v>
      </c>
      <c r="P2107" s="23">
        <f t="shared" si="65"/>
        <v>5</v>
      </c>
    </row>
    <row r="2108" spans="1:16" x14ac:dyDescent="0.3">
      <c r="A2108">
        <v>2167</v>
      </c>
      <c r="B2108" t="s">
        <v>1695</v>
      </c>
      <c r="C2108" t="s">
        <v>987</v>
      </c>
      <c r="D2108" t="s">
        <v>15</v>
      </c>
      <c r="E2108" t="s">
        <v>16</v>
      </c>
      <c r="F2108">
        <v>60</v>
      </c>
      <c r="G2108" t="s">
        <v>14559</v>
      </c>
      <c r="H2108" t="s">
        <v>2655</v>
      </c>
      <c r="I2108" t="s">
        <v>1083</v>
      </c>
      <c r="J2108" s="6">
        <v>44866</v>
      </c>
      <c r="K2108">
        <v>38</v>
      </c>
      <c r="L2108" t="s">
        <v>80</v>
      </c>
      <c r="M2108">
        <f t="shared" si="64"/>
        <v>0</v>
      </c>
      <c r="N2108" s="23" t="s">
        <v>11815</v>
      </c>
      <c r="O2108" s="23" t="s">
        <v>10417</v>
      </c>
      <c r="P2108" s="23">
        <f t="shared" si="65"/>
        <v>5</v>
      </c>
    </row>
    <row r="2109" spans="1:16" x14ac:dyDescent="0.3">
      <c r="A2109">
        <v>2168</v>
      </c>
      <c r="B2109" t="s">
        <v>3108</v>
      </c>
      <c r="C2109" t="s">
        <v>1023</v>
      </c>
      <c r="D2109" t="s">
        <v>51</v>
      </c>
      <c r="E2109" t="s">
        <v>16</v>
      </c>
      <c r="F2109">
        <v>30</v>
      </c>
      <c r="G2109" t="s">
        <v>14560</v>
      </c>
      <c r="H2109" t="s">
        <v>2397</v>
      </c>
      <c r="I2109" t="s">
        <v>187</v>
      </c>
      <c r="J2109" s="6">
        <v>44076</v>
      </c>
      <c r="K2109">
        <v>30</v>
      </c>
      <c r="L2109" t="s">
        <v>159</v>
      </c>
      <c r="M2109">
        <f t="shared" si="64"/>
        <v>0</v>
      </c>
      <c r="N2109" s="23" t="s">
        <v>11816</v>
      </c>
      <c r="O2109" s="23" t="s">
        <v>10453</v>
      </c>
      <c r="P2109" s="23">
        <f t="shared" si="65"/>
        <v>7</v>
      </c>
    </row>
    <row r="2110" spans="1:16" x14ac:dyDescent="0.3">
      <c r="A2110">
        <v>2169</v>
      </c>
      <c r="B2110" t="s">
        <v>5903</v>
      </c>
      <c r="C2110" t="s">
        <v>5193</v>
      </c>
      <c r="D2110" t="s">
        <v>15</v>
      </c>
      <c r="E2110" t="s">
        <v>16</v>
      </c>
      <c r="F2110">
        <v>30</v>
      </c>
      <c r="G2110" t="s">
        <v>14561</v>
      </c>
      <c r="H2110" t="s">
        <v>4944</v>
      </c>
      <c r="I2110" t="s">
        <v>839</v>
      </c>
      <c r="J2110" s="6">
        <v>44231</v>
      </c>
      <c r="K2110">
        <v>33</v>
      </c>
      <c r="L2110" t="s">
        <v>70</v>
      </c>
      <c r="M2110">
        <f t="shared" si="64"/>
        <v>0</v>
      </c>
      <c r="N2110" s="23" t="s">
        <v>11817</v>
      </c>
      <c r="O2110" s="23" t="s">
        <v>10438</v>
      </c>
      <c r="P2110" s="23">
        <f t="shared" si="65"/>
        <v>5</v>
      </c>
    </row>
    <row r="2111" spans="1:16" x14ac:dyDescent="0.3">
      <c r="A2111">
        <v>2170</v>
      </c>
      <c r="B2111" t="s">
        <v>5905</v>
      </c>
      <c r="C2111" t="s">
        <v>1678</v>
      </c>
      <c r="D2111" t="s">
        <v>51</v>
      </c>
      <c r="E2111" t="s">
        <v>16</v>
      </c>
      <c r="F2111">
        <v>30</v>
      </c>
      <c r="G2111" t="s">
        <v>5906</v>
      </c>
      <c r="H2111" t="s">
        <v>5619</v>
      </c>
      <c r="I2111" t="s">
        <v>32</v>
      </c>
      <c r="J2111" s="6" t="s">
        <v>13762</v>
      </c>
      <c r="K2111">
        <v>14</v>
      </c>
      <c r="L2111" t="s">
        <v>64</v>
      </c>
      <c r="M2111">
        <f t="shared" si="64"/>
        <v>0</v>
      </c>
      <c r="N2111" s="23" t="s">
        <v>464</v>
      </c>
      <c r="O2111" s="23" t="s">
        <v>3780</v>
      </c>
      <c r="P2111" s="23">
        <f t="shared" si="65"/>
        <v>5</v>
      </c>
    </row>
    <row r="2112" spans="1:16" x14ac:dyDescent="0.3">
      <c r="A2112">
        <v>2171</v>
      </c>
      <c r="B2112" t="s">
        <v>5907</v>
      </c>
      <c r="C2112" t="s">
        <v>2385</v>
      </c>
      <c r="D2112" t="s">
        <v>15</v>
      </c>
      <c r="E2112" t="s">
        <v>16</v>
      </c>
      <c r="F2112">
        <v>30</v>
      </c>
      <c r="G2112" t="s">
        <v>5908</v>
      </c>
      <c r="H2112" t="s">
        <v>3571</v>
      </c>
      <c r="I2112" t="s">
        <v>32</v>
      </c>
      <c r="J2112" s="6">
        <v>44077</v>
      </c>
      <c r="K2112">
        <v>47</v>
      </c>
      <c r="L2112" t="s">
        <v>54</v>
      </c>
      <c r="M2112">
        <f t="shared" si="64"/>
        <v>0</v>
      </c>
      <c r="N2112" s="23" t="s">
        <v>464</v>
      </c>
      <c r="O2112" s="23" t="s">
        <v>10490</v>
      </c>
      <c r="P2112" s="23">
        <f t="shared" si="65"/>
        <v>4</v>
      </c>
    </row>
    <row r="2113" spans="1:16" x14ac:dyDescent="0.3">
      <c r="A2113">
        <v>2172</v>
      </c>
      <c r="B2113" t="s">
        <v>646</v>
      </c>
      <c r="C2113" t="s">
        <v>256</v>
      </c>
      <c r="D2113" t="s">
        <v>28</v>
      </c>
      <c r="E2113" t="s">
        <v>29</v>
      </c>
      <c r="F2113">
        <v>30</v>
      </c>
      <c r="G2113" t="s">
        <v>14562</v>
      </c>
      <c r="H2113" t="s">
        <v>2579</v>
      </c>
      <c r="I2113" t="s">
        <v>425</v>
      </c>
      <c r="J2113" s="6" t="s">
        <v>14081</v>
      </c>
      <c r="K2113">
        <v>9</v>
      </c>
      <c r="L2113" t="s">
        <v>101</v>
      </c>
      <c r="M2113">
        <f t="shared" si="64"/>
        <v>0</v>
      </c>
      <c r="N2113" s="23" t="s">
        <v>11818</v>
      </c>
      <c r="O2113" s="23" t="s">
        <v>10422</v>
      </c>
      <c r="P2113" s="23">
        <f t="shared" si="65"/>
        <v>4</v>
      </c>
    </row>
    <row r="2114" spans="1:16" x14ac:dyDescent="0.3">
      <c r="A2114">
        <v>2173</v>
      </c>
      <c r="B2114" t="s">
        <v>5141</v>
      </c>
      <c r="C2114" t="s">
        <v>5910</v>
      </c>
      <c r="D2114" t="s">
        <v>28</v>
      </c>
      <c r="E2114" t="s">
        <v>29</v>
      </c>
      <c r="F2114">
        <v>90</v>
      </c>
      <c r="G2114" t="s">
        <v>5911</v>
      </c>
      <c r="H2114" t="s">
        <v>685</v>
      </c>
      <c r="I2114" t="s">
        <v>686</v>
      </c>
      <c r="J2114" s="6" t="s">
        <v>13658</v>
      </c>
      <c r="K2114">
        <v>42</v>
      </c>
      <c r="L2114" t="s">
        <v>33</v>
      </c>
      <c r="M2114">
        <f t="shared" ref="M2114:M2177" si="66">COUNTBLANK(A2114:L2114)</f>
        <v>0</v>
      </c>
      <c r="N2114" s="23" t="s">
        <v>11819</v>
      </c>
      <c r="O2114" s="23" t="s">
        <v>10420</v>
      </c>
      <c r="P2114" s="23">
        <f t="shared" ref="P2114:P2177" si="67">LEN(O2114)</f>
        <v>6</v>
      </c>
    </row>
    <row r="2115" spans="1:16" x14ac:dyDescent="0.3">
      <c r="A2115">
        <v>2174</v>
      </c>
      <c r="B2115" t="s">
        <v>2627</v>
      </c>
      <c r="C2115" t="s">
        <v>3591</v>
      </c>
      <c r="D2115" t="s">
        <v>15</v>
      </c>
      <c r="E2115" t="s">
        <v>16</v>
      </c>
      <c r="F2115">
        <v>30</v>
      </c>
      <c r="G2115" t="s">
        <v>5912</v>
      </c>
      <c r="H2115" t="s">
        <v>1453</v>
      </c>
      <c r="I2115" t="s">
        <v>1454</v>
      </c>
      <c r="J2115" s="6">
        <v>44627</v>
      </c>
      <c r="K2115">
        <v>12</v>
      </c>
      <c r="L2115" t="s">
        <v>80</v>
      </c>
      <c r="M2115">
        <f t="shared" si="66"/>
        <v>0</v>
      </c>
      <c r="N2115" s="23" t="s">
        <v>11820</v>
      </c>
      <c r="O2115" s="23" t="s">
        <v>3089</v>
      </c>
      <c r="P2115" s="23">
        <f t="shared" si="67"/>
        <v>4</v>
      </c>
    </row>
    <row r="2116" spans="1:16" x14ac:dyDescent="0.3">
      <c r="A2116">
        <v>2175</v>
      </c>
      <c r="B2116" t="s">
        <v>4489</v>
      </c>
      <c r="C2116" t="s">
        <v>5913</v>
      </c>
      <c r="D2116" t="s">
        <v>28</v>
      </c>
      <c r="E2116" t="s">
        <v>29</v>
      </c>
      <c r="F2116">
        <v>90</v>
      </c>
      <c r="G2116" t="s">
        <v>5914</v>
      </c>
      <c r="H2116" t="s">
        <v>5915</v>
      </c>
      <c r="I2116" t="s">
        <v>32</v>
      </c>
      <c r="J2116" s="6">
        <v>44597</v>
      </c>
      <c r="K2116">
        <v>104</v>
      </c>
      <c r="L2116" t="s">
        <v>101</v>
      </c>
      <c r="M2116">
        <f t="shared" si="66"/>
        <v>0</v>
      </c>
      <c r="N2116" s="23" t="s">
        <v>1946</v>
      </c>
      <c r="O2116" s="23" t="s">
        <v>10422</v>
      </c>
      <c r="P2116" s="23">
        <f t="shared" si="67"/>
        <v>4</v>
      </c>
    </row>
    <row r="2117" spans="1:16" x14ac:dyDescent="0.3">
      <c r="A2117">
        <v>2176</v>
      </c>
      <c r="B2117" t="s">
        <v>5916</v>
      </c>
      <c r="C2117" t="s">
        <v>3845</v>
      </c>
      <c r="D2117" t="s">
        <v>28</v>
      </c>
      <c r="E2117" t="s">
        <v>29</v>
      </c>
      <c r="F2117">
        <v>60</v>
      </c>
      <c r="G2117" t="s">
        <v>14323</v>
      </c>
      <c r="H2117" t="s">
        <v>793</v>
      </c>
      <c r="I2117" t="s">
        <v>178</v>
      </c>
      <c r="J2117" s="6">
        <v>44169</v>
      </c>
      <c r="K2117">
        <v>22</v>
      </c>
      <c r="L2117" t="s">
        <v>101</v>
      </c>
      <c r="M2117">
        <f t="shared" si="66"/>
        <v>0</v>
      </c>
      <c r="N2117" s="23" t="s">
        <v>1946</v>
      </c>
      <c r="O2117" s="23" t="s">
        <v>11821</v>
      </c>
      <c r="P2117" s="23">
        <f t="shared" si="67"/>
        <v>6</v>
      </c>
    </row>
    <row r="2118" spans="1:16" x14ac:dyDescent="0.3">
      <c r="A2118">
        <v>2177</v>
      </c>
      <c r="B2118" t="s">
        <v>5918</v>
      </c>
      <c r="C2118" t="s">
        <v>866</v>
      </c>
      <c r="D2118" t="s">
        <v>28</v>
      </c>
      <c r="E2118" t="s">
        <v>29</v>
      </c>
      <c r="F2118">
        <v>90</v>
      </c>
      <c r="G2118" t="s">
        <v>5919</v>
      </c>
      <c r="H2118" t="s">
        <v>4046</v>
      </c>
      <c r="I2118" t="s">
        <v>173</v>
      </c>
      <c r="J2118" s="6">
        <v>44200</v>
      </c>
      <c r="K2118">
        <v>83</v>
      </c>
      <c r="L2118" t="s">
        <v>39</v>
      </c>
      <c r="M2118">
        <f t="shared" si="66"/>
        <v>0</v>
      </c>
      <c r="N2118" s="23" t="s">
        <v>1946</v>
      </c>
      <c r="O2118" s="23" t="s">
        <v>9969</v>
      </c>
      <c r="P2118" s="23">
        <f t="shared" si="67"/>
        <v>6</v>
      </c>
    </row>
    <row r="2119" spans="1:16" x14ac:dyDescent="0.3">
      <c r="A2119">
        <v>2178</v>
      </c>
      <c r="B2119" t="s">
        <v>5920</v>
      </c>
      <c r="C2119" t="s">
        <v>5788</v>
      </c>
      <c r="D2119" t="s">
        <v>51</v>
      </c>
      <c r="E2119" t="s">
        <v>16</v>
      </c>
      <c r="F2119">
        <v>60</v>
      </c>
      <c r="G2119" t="s">
        <v>5921</v>
      </c>
      <c r="H2119" t="s">
        <v>3770</v>
      </c>
      <c r="I2119" t="s">
        <v>32</v>
      </c>
      <c r="J2119" s="6" t="s">
        <v>13683</v>
      </c>
      <c r="K2119">
        <v>44</v>
      </c>
      <c r="L2119" t="s">
        <v>159</v>
      </c>
      <c r="M2119">
        <f t="shared" si="66"/>
        <v>0</v>
      </c>
      <c r="N2119" s="23" t="s">
        <v>218</v>
      </c>
      <c r="O2119" s="23" t="s">
        <v>10453</v>
      </c>
      <c r="P2119" s="23">
        <f t="shared" si="67"/>
        <v>7</v>
      </c>
    </row>
    <row r="2120" spans="1:16" x14ac:dyDescent="0.3">
      <c r="A2120">
        <v>2179</v>
      </c>
      <c r="B2120" t="s">
        <v>5922</v>
      </c>
      <c r="C2120" t="s">
        <v>5923</v>
      </c>
      <c r="D2120" t="s">
        <v>15</v>
      </c>
      <c r="E2120" t="s">
        <v>16</v>
      </c>
      <c r="F2120">
        <v>90</v>
      </c>
      <c r="G2120" t="s">
        <v>5921</v>
      </c>
      <c r="H2120" t="s">
        <v>1800</v>
      </c>
      <c r="I2120" t="s">
        <v>32</v>
      </c>
      <c r="J2120" s="6" t="s">
        <v>13951</v>
      </c>
      <c r="K2120">
        <v>57</v>
      </c>
      <c r="L2120" t="s">
        <v>64</v>
      </c>
      <c r="M2120">
        <f t="shared" si="66"/>
        <v>0</v>
      </c>
      <c r="N2120" s="23" t="s">
        <v>218</v>
      </c>
      <c r="O2120" s="23" t="s">
        <v>10453</v>
      </c>
      <c r="P2120" s="23">
        <f t="shared" si="67"/>
        <v>7</v>
      </c>
    </row>
    <row r="2121" spans="1:16" x14ac:dyDescent="0.3">
      <c r="A2121">
        <v>2180</v>
      </c>
      <c r="B2121" t="s">
        <v>986</v>
      </c>
      <c r="C2121" t="s">
        <v>2601</v>
      </c>
      <c r="D2121" t="s">
        <v>28</v>
      </c>
      <c r="E2121" t="s">
        <v>29</v>
      </c>
      <c r="F2121">
        <v>30</v>
      </c>
      <c r="G2121" t="s">
        <v>5924</v>
      </c>
      <c r="H2121" t="s">
        <v>5010</v>
      </c>
      <c r="I2121" t="s">
        <v>32</v>
      </c>
      <c r="J2121" s="6" t="s">
        <v>14120</v>
      </c>
      <c r="K2121">
        <v>96</v>
      </c>
      <c r="L2121" t="s">
        <v>54</v>
      </c>
      <c r="M2121">
        <f t="shared" si="66"/>
        <v>0</v>
      </c>
      <c r="N2121" s="23" t="s">
        <v>11822</v>
      </c>
      <c r="O2121" s="23" t="s">
        <v>10438</v>
      </c>
      <c r="P2121" s="23">
        <f t="shared" si="67"/>
        <v>5</v>
      </c>
    </row>
    <row r="2122" spans="1:16" x14ac:dyDescent="0.3">
      <c r="A2122">
        <v>2181</v>
      </c>
      <c r="B2122" t="s">
        <v>5925</v>
      </c>
      <c r="C2122" t="s">
        <v>5926</v>
      </c>
      <c r="D2122" t="s">
        <v>15</v>
      </c>
      <c r="E2122" t="s">
        <v>16</v>
      </c>
      <c r="F2122">
        <v>30</v>
      </c>
      <c r="G2122" t="s">
        <v>5927</v>
      </c>
      <c r="H2122" t="s">
        <v>378</v>
      </c>
      <c r="I2122" t="s">
        <v>146</v>
      </c>
      <c r="J2122" s="6">
        <v>44230</v>
      </c>
      <c r="K2122">
        <v>90</v>
      </c>
      <c r="L2122" t="s">
        <v>20</v>
      </c>
      <c r="M2122">
        <f t="shared" si="66"/>
        <v>0</v>
      </c>
      <c r="N2122" s="23" t="s">
        <v>11823</v>
      </c>
      <c r="O2122" s="23" t="s">
        <v>10634</v>
      </c>
      <c r="P2122" s="23">
        <f t="shared" si="67"/>
        <v>5</v>
      </c>
    </row>
    <row r="2123" spans="1:16" x14ac:dyDescent="0.3">
      <c r="A2123">
        <v>2182</v>
      </c>
      <c r="B2123" t="s">
        <v>5928</v>
      </c>
      <c r="C2123" t="s">
        <v>2125</v>
      </c>
      <c r="D2123" t="s">
        <v>28</v>
      </c>
      <c r="E2123" t="s">
        <v>29</v>
      </c>
      <c r="F2123">
        <v>60</v>
      </c>
      <c r="G2123" t="s">
        <v>5929</v>
      </c>
      <c r="H2123" t="s">
        <v>3632</v>
      </c>
      <c r="I2123" t="s">
        <v>32</v>
      </c>
      <c r="J2123" s="6">
        <v>44598</v>
      </c>
      <c r="K2123">
        <v>92</v>
      </c>
      <c r="L2123" t="s">
        <v>101</v>
      </c>
      <c r="M2123">
        <f t="shared" si="66"/>
        <v>0</v>
      </c>
      <c r="N2123" s="23" t="s">
        <v>11823</v>
      </c>
      <c r="O2123" s="23" t="s">
        <v>11603</v>
      </c>
      <c r="P2123" s="23">
        <f t="shared" si="67"/>
        <v>6</v>
      </c>
    </row>
    <row r="2124" spans="1:16" x14ac:dyDescent="0.3">
      <c r="A2124">
        <v>2183</v>
      </c>
      <c r="B2124" t="s">
        <v>567</v>
      </c>
      <c r="C2124" t="s">
        <v>5930</v>
      </c>
      <c r="D2124" t="s">
        <v>28</v>
      </c>
      <c r="E2124" t="s">
        <v>29</v>
      </c>
      <c r="F2124">
        <v>30</v>
      </c>
      <c r="G2124" t="s">
        <v>5931</v>
      </c>
      <c r="H2124" t="s">
        <v>1896</v>
      </c>
      <c r="I2124" t="s">
        <v>294</v>
      </c>
      <c r="J2124" s="6">
        <v>43959</v>
      </c>
      <c r="K2124">
        <v>27</v>
      </c>
      <c r="L2124" t="s">
        <v>101</v>
      </c>
      <c r="M2124">
        <f t="shared" si="66"/>
        <v>0</v>
      </c>
      <c r="N2124" s="23" t="s">
        <v>6142</v>
      </c>
      <c r="O2124" s="23" t="s">
        <v>10416</v>
      </c>
      <c r="P2124" s="23">
        <f t="shared" si="67"/>
        <v>4</v>
      </c>
    </row>
    <row r="2125" spans="1:16" x14ac:dyDescent="0.3">
      <c r="A2125">
        <v>2184</v>
      </c>
      <c r="B2125" t="s">
        <v>4569</v>
      </c>
      <c r="C2125" t="s">
        <v>5932</v>
      </c>
      <c r="D2125" t="s">
        <v>28</v>
      </c>
      <c r="E2125" t="s">
        <v>29</v>
      </c>
      <c r="F2125">
        <v>90</v>
      </c>
      <c r="G2125" t="s">
        <v>5933</v>
      </c>
      <c r="H2125" t="s">
        <v>5934</v>
      </c>
      <c r="I2125" t="s">
        <v>173</v>
      </c>
      <c r="J2125" s="6">
        <v>44297</v>
      </c>
      <c r="K2125">
        <v>18</v>
      </c>
      <c r="L2125" t="s">
        <v>39</v>
      </c>
      <c r="M2125">
        <f t="shared" si="66"/>
        <v>0</v>
      </c>
      <c r="N2125" s="23" t="s">
        <v>6142</v>
      </c>
      <c r="O2125" s="23" t="s">
        <v>6</v>
      </c>
      <c r="P2125" s="23">
        <f t="shared" si="67"/>
        <v>6</v>
      </c>
    </row>
    <row r="2126" spans="1:16" x14ac:dyDescent="0.3">
      <c r="A2126">
        <v>2185</v>
      </c>
      <c r="B2126" t="s">
        <v>5935</v>
      </c>
      <c r="C2126" t="s">
        <v>4258</v>
      </c>
      <c r="D2126" t="s">
        <v>15</v>
      </c>
      <c r="E2126" t="s">
        <v>16</v>
      </c>
      <c r="F2126">
        <v>60</v>
      </c>
      <c r="G2126" t="s">
        <v>5936</v>
      </c>
      <c r="H2126" t="s">
        <v>1940</v>
      </c>
      <c r="I2126" t="s">
        <v>294</v>
      </c>
      <c r="J2126" s="6" t="s">
        <v>14075</v>
      </c>
      <c r="K2126">
        <v>64</v>
      </c>
      <c r="L2126" t="s">
        <v>64</v>
      </c>
      <c r="M2126">
        <f t="shared" si="66"/>
        <v>0</v>
      </c>
      <c r="N2126" s="23" t="s">
        <v>11824</v>
      </c>
      <c r="O2126" s="23" t="s">
        <v>6</v>
      </c>
      <c r="P2126" s="23">
        <f t="shared" si="67"/>
        <v>6</v>
      </c>
    </row>
    <row r="2127" spans="1:16" x14ac:dyDescent="0.3">
      <c r="A2127">
        <v>2186</v>
      </c>
      <c r="B2127" t="s">
        <v>5937</v>
      </c>
      <c r="C2127" t="s">
        <v>3413</v>
      </c>
      <c r="D2127" t="s">
        <v>15</v>
      </c>
      <c r="E2127" t="s">
        <v>16</v>
      </c>
      <c r="F2127">
        <v>30</v>
      </c>
      <c r="G2127" t="s">
        <v>5938</v>
      </c>
      <c r="H2127" t="s">
        <v>5581</v>
      </c>
      <c r="I2127" t="s">
        <v>187</v>
      </c>
      <c r="J2127" s="6" t="s">
        <v>13874</v>
      </c>
      <c r="K2127">
        <v>62</v>
      </c>
      <c r="L2127" t="s">
        <v>80</v>
      </c>
      <c r="M2127">
        <f t="shared" si="66"/>
        <v>0</v>
      </c>
      <c r="N2127" s="23" t="s">
        <v>11825</v>
      </c>
      <c r="O2127" s="23" t="s">
        <v>3089</v>
      </c>
      <c r="P2127" s="23">
        <f t="shared" si="67"/>
        <v>4</v>
      </c>
    </row>
    <row r="2128" spans="1:16" x14ac:dyDescent="0.3">
      <c r="A2128">
        <v>2187</v>
      </c>
      <c r="B2128" t="s">
        <v>5334</v>
      </c>
      <c r="C2128" t="s">
        <v>5939</v>
      </c>
      <c r="D2128" t="s">
        <v>92</v>
      </c>
      <c r="E2128" t="s">
        <v>29</v>
      </c>
      <c r="F2128">
        <v>60</v>
      </c>
      <c r="G2128" t="s">
        <v>14563</v>
      </c>
      <c r="H2128" t="s">
        <v>288</v>
      </c>
      <c r="I2128" t="s">
        <v>32</v>
      </c>
      <c r="J2128" s="6" t="s">
        <v>13660</v>
      </c>
      <c r="K2128">
        <v>89</v>
      </c>
      <c r="L2128" t="s">
        <v>159</v>
      </c>
      <c r="M2128">
        <f t="shared" si="66"/>
        <v>0</v>
      </c>
      <c r="N2128" s="23" t="s">
        <v>11826</v>
      </c>
      <c r="O2128" s="23" t="s">
        <v>10449</v>
      </c>
      <c r="P2128" s="23">
        <f t="shared" si="67"/>
        <v>7</v>
      </c>
    </row>
    <row r="2129" spans="1:16" x14ac:dyDescent="0.3">
      <c r="A2129">
        <v>2188</v>
      </c>
      <c r="B2129" t="s">
        <v>5259</v>
      </c>
      <c r="C2129" t="s">
        <v>4269</v>
      </c>
      <c r="D2129" t="s">
        <v>15</v>
      </c>
      <c r="E2129" t="s">
        <v>16</v>
      </c>
      <c r="F2129">
        <v>60</v>
      </c>
      <c r="G2129" t="s">
        <v>5941</v>
      </c>
      <c r="H2129" t="s">
        <v>1884</v>
      </c>
      <c r="I2129" t="s">
        <v>1885</v>
      </c>
      <c r="J2129" s="6">
        <v>44138</v>
      </c>
      <c r="K2129">
        <v>45</v>
      </c>
      <c r="L2129" t="s">
        <v>33</v>
      </c>
      <c r="M2129">
        <f t="shared" si="66"/>
        <v>0</v>
      </c>
      <c r="N2129" s="23" t="s">
        <v>9645</v>
      </c>
      <c r="O2129" s="23" t="s">
        <v>2355</v>
      </c>
      <c r="P2129" s="23">
        <f t="shared" si="67"/>
        <v>4</v>
      </c>
    </row>
    <row r="2130" spans="1:16" x14ac:dyDescent="0.3">
      <c r="A2130">
        <v>2189</v>
      </c>
      <c r="B2130" t="s">
        <v>5942</v>
      </c>
      <c r="C2130" t="s">
        <v>5203</v>
      </c>
      <c r="D2130" t="s">
        <v>28</v>
      </c>
      <c r="E2130" t="s">
        <v>29</v>
      </c>
      <c r="F2130">
        <v>60</v>
      </c>
      <c r="G2130" t="s">
        <v>5941</v>
      </c>
      <c r="H2130" t="s">
        <v>1457</v>
      </c>
      <c r="I2130" t="s">
        <v>187</v>
      </c>
      <c r="J2130" s="6" t="s">
        <v>13822</v>
      </c>
      <c r="K2130">
        <v>72</v>
      </c>
      <c r="L2130" t="s">
        <v>101</v>
      </c>
      <c r="M2130">
        <f t="shared" si="66"/>
        <v>0</v>
      </c>
      <c r="N2130" s="23" t="s">
        <v>9645</v>
      </c>
      <c r="O2130" s="23" t="s">
        <v>2355</v>
      </c>
      <c r="P2130" s="23">
        <f t="shared" si="67"/>
        <v>4</v>
      </c>
    </row>
    <row r="2131" spans="1:16" x14ac:dyDescent="0.3">
      <c r="A2131">
        <v>2190</v>
      </c>
      <c r="B2131" t="s">
        <v>5943</v>
      </c>
      <c r="C2131" t="s">
        <v>5944</v>
      </c>
      <c r="D2131" t="s">
        <v>51</v>
      </c>
      <c r="E2131" t="s">
        <v>16</v>
      </c>
      <c r="F2131">
        <v>60</v>
      </c>
      <c r="G2131" t="s">
        <v>5945</v>
      </c>
      <c r="H2131" t="s">
        <v>2733</v>
      </c>
      <c r="I2131" t="s">
        <v>25</v>
      </c>
      <c r="J2131" s="6">
        <v>44782</v>
      </c>
      <c r="K2131">
        <v>67</v>
      </c>
      <c r="L2131" t="s">
        <v>45</v>
      </c>
      <c r="M2131">
        <f t="shared" si="66"/>
        <v>0</v>
      </c>
      <c r="N2131" s="23" t="s">
        <v>9645</v>
      </c>
      <c r="O2131" s="23" t="s">
        <v>10420</v>
      </c>
      <c r="P2131" s="23">
        <f t="shared" si="67"/>
        <v>6</v>
      </c>
    </row>
    <row r="2132" spans="1:16" x14ac:dyDescent="0.3">
      <c r="A2132">
        <v>2191</v>
      </c>
      <c r="B2132" t="s">
        <v>5946</v>
      </c>
      <c r="C2132" t="s">
        <v>4393</v>
      </c>
      <c r="D2132" t="s">
        <v>51</v>
      </c>
      <c r="E2132" t="s">
        <v>16</v>
      </c>
      <c r="F2132">
        <v>60</v>
      </c>
      <c r="G2132" t="s">
        <v>5947</v>
      </c>
      <c r="H2132" t="s">
        <v>2671</v>
      </c>
      <c r="I2132" t="s">
        <v>1157</v>
      </c>
      <c r="J2132" s="6" t="s">
        <v>13829</v>
      </c>
      <c r="K2132">
        <v>36</v>
      </c>
      <c r="L2132" t="s">
        <v>80</v>
      </c>
      <c r="M2132">
        <f t="shared" si="66"/>
        <v>0</v>
      </c>
      <c r="N2132" s="23" t="s">
        <v>9645</v>
      </c>
      <c r="O2132" s="23" t="s">
        <v>6</v>
      </c>
      <c r="P2132" s="23">
        <f t="shared" si="67"/>
        <v>6</v>
      </c>
    </row>
    <row r="2133" spans="1:16" x14ac:dyDescent="0.3">
      <c r="A2133">
        <v>2192</v>
      </c>
      <c r="B2133" t="s">
        <v>5948</v>
      </c>
      <c r="C2133" t="s">
        <v>2362</v>
      </c>
      <c r="D2133" t="s">
        <v>15</v>
      </c>
      <c r="E2133" t="s">
        <v>16</v>
      </c>
      <c r="F2133">
        <v>30</v>
      </c>
      <c r="G2133" t="s">
        <v>5949</v>
      </c>
      <c r="H2133" t="s">
        <v>275</v>
      </c>
      <c r="I2133" t="s">
        <v>32</v>
      </c>
      <c r="J2133" s="6" t="s">
        <v>14087</v>
      </c>
      <c r="K2133">
        <v>20</v>
      </c>
      <c r="L2133" t="s">
        <v>80</v>
      </c>
      <c r="M2133">
        <f t="shared" si="66"/>
        <v>0</v>
      </c>
      <c r="N2133" s="23" t="s">
        <v>752</v>
      </c>
      <c r="O2133" s="23" t="s">
        <v>6</v>
      </c>
      <c r="P2133" s="23">
        <f t="shared" si="67"/>
        <v>6</v>
      </c>
    </row>
    <row r="2134" spans="1:16" x14ac:dyDescent="0.3">
      <c r="A2134">
        <v>2193</v>
      </c>
      <c r="B2134" t="s">
        <v>5950</v>
      </c>
      <c r="C2134" t="s">
        <v>4402</v>
      </c>
      <c r="D2134" t="s">
        <v>15</v>
      </c>
      <c r="E2134" t="s">
        <v>16</v>
      </c>
      <c r="F2134">
        <v>90</v>
      </c>
      <c r="G2134" t="s">
        <v>5951</v>
      </c>
      <c r="H2134" t="s">
        <v>5952</v>
      </c>
      <c r="I2134" t="s">
        <v>32</v>
      </c>
      <c r="J2134" s="6">
        <v>44417</v>
      </c>
      <c r="K2134">
        <v>79</v>
      </c>
      <c r="L2134" t="s">
        <v>20</v>
      </c>
      <c r="M2134">
        <f t="shared" si="66"/>
        <v>0</v>
      </c>
      <c r="N2134" s="23" t="s">
        <v>11827</v>
      </c>
      <c r="O2134" s="23" t="s">
        <v>6</v>
      </c>
      <c r="P2134" s="23">
        <f t="shared" si="67"/>
        <v>6</v>
      </c>
    </row>
    <row r="2135" spans="1:16" x14ac:dyDescent="0.3">
      <c r="A2135">
        <v>2194</v>
      </c>
      <c r="B2135" t="s">
        <v>4706</v>
      </c>
      <c r="C2135" t="s">
        <v>332</v>
      </c>
      <c r="D2135" t="s">
        <v>51</v>
      </c>
      <c r="E2135" t="s">
        <v>16</v>
      </c>
      <c r="F2135">
        <v>60</v>
      </c>
      <c r="G2135" t="s">
        <v>5953</v>
      </c>
      <c r="H2135" t="s">
        <v>2902</v>
      </c>
      <c r="I2135" t="s">
        <v>32</v>
      </c>
      <c r="J2135" s="6" t="s">
        <v>14053</v>
      </c>
      <c r="K2135">
        <v>53</v>
      </c>
      <c r="L2135" t="s">
        <v>39</v>
      </c>
      <c r="M2135">
        <f t="shared" si="66"/>
        <v>0</v>
      </c>
      <c r="N2135" s="23" t="s">
        <v>11828</v>
      </c>
      <c r="O2135" s="23" t="s">
        <v>9969</v>
      </c>
      <c r="P2135" s="23">
        <f t="shared" si="67"/>
        <v>6</v>
      </c>
    </row>
    <row r="2136" spans="1:16" x14ac:dyDescent="0.3">
      <c r="A2136">
        <v>2195</v>
      </c>
      <c r="B2136" t="s">
        <v>5954</v>
      </c>
      <c r="C2136" t="s">
        <v>5955</v>
      </c>
      <c r="D2136" t="s">
        <v>28</v>
      </c>
      <c r="E2136" t="s">
        <v>29</v>
      </c>
      <c r="F2136">
        <v>90</v>
      </c>
      <c r="G2136" t="s">
        <v>14963</v>
      </c>
      <c r="H2136" t="s">
        <v>5957</v>
      </c>
      <c r="I2136" t="s">
        <v>187</v>
      </c>
      <c r="J2136" s="6" t="s">
        <v>14007</v>
      </c>
      <c r="K2136">
        <v>35</v>
      </c>
      <c r="L2136" t="s">
        <v>54</v>
      </c>
      <c r="M2136">
        <f t="shared" si="66"/>
        <v>0</v>
      </c>
      <c r="N2136" s="23" t="s">
        <v>7307</v>
      </c>
      <c r="O2136" s="23" t="s">
        <v>384</v>
      </c>
      <c r="P2136" s="23">
        <f t="shared" si="67"/>
        <v>5</v>
      </c>
    </row>
    <row r="2137" spans="1:16" x14ac:dyDescent="0.3">
      <c r="A2137">
        <v>2196</v>
      </c>
      <c r="B2137" t="s">
        <v>5958</v>
      </c>
      <c r="C2137" t="s">
        <v>2719</v>
      </c>
      <c r="D2137" t="s">
        <v>28</v>
      </c>
      <c r="E2137" t="s">
        <v>29</v>
      </c>
      <c r="F2137">
        <v>90</v>
      </c>
      <c r="G2137" t="s">
        <v>5959</v>
      </c>
      <c r="H2137" t="s">
        <v>1956</v>
      </c>
      <c r="I2137" t="s">
        <v>32</v>
      </c>
      <c r="J2137" s="6" t="s">
        <v>13748</v>
      </c>
      <c r="K2137">
        <v>20</v>
      </c>
      <c r="L2137" t="s">
        <v>101</v>
      </c>
      <c r="M2137">
        <f t="shared" si="66"/>
        <v>0</v>
      </c>
      <c r="N2137" s="23" t="s">
        <v>7307</v>
      </c>
      <c r="O2137" s="23" t="s">
        <v>6</v>
      </c>
      <c r="P2137" s="23">
        <f t="shared" si="67"/>
        <v>6</v>
      </c>
    </row>
    <row r="2138" spans="1:16" x14ac:dyDescent="0.3">
      <c r="A2138">
        <v>2197</v>
      </c>
      <c r="B2138" t="s">
        <v>5960</v>
      </c>
      <c r="C2138" t="s">
        <v>3090</v>
      </c>
      <c r="D2138" t="s">
        <v>28</v>
      </c>
      <c r="E2138" t="s">
        <v>29</v>
      </c>
      <c r="F2138">
        <v>60</v>
      </c>
      <c r="G2138" t="s">
        <v>5961</v>
      </c>
      <c r="H2138" t="s">
        <v>5962</v>
      </c>
      <c r="I2138" t="s">
        <v>32</v>
      </c>
      <c r="J2138" s="6">
        <v>44166</v>
      </c>
      <c r="K2138">
        <v>42</v>
      </c>
      <c r="L2138" t="s">
        <v>70</v>
      </c>
      <c r="M2138">
        <f t="shared" si="66"/>
        <v>0</v>
      </c>
      <c r="N2138" s="23" t="s">
        <v>11829</v>
      </c>
      <c r="O2138" s="23" t="s">
        <v>10422</v>
      </c>
      <c r="P2138" s="23">
        <f t="shared" si="67"/>
        <v>4</v>
      </c>
    </row>
    <row r="2139" spans="1:16" x14ac:dyDescent="0.3">
      <c r="A2139">
        <v>2198</v>
      </c>
      <c r="B2139" t="s">
        <v>5963</v>
      </c>
      <c r="C2139" t="s">
        <v>4216</v>
      </c>
      <c r="D2139" t="s">
        <v>15</v>
      </c>
      <c r="E2139" t="s">
        <v>16</v>
      </c>
      <c r="F2139">
        <v>90</v>
      </c>
      <c r="G2139" t="s">
        <v>5964</v>
      </c>
      <c r="H2139" t="s">
        <v>3446</v>
      </c>
      <c r="I2139" t="s">
        <v>32</v>
      </c>
      <c r="J2139" s="6" t="s">
        <v>13958</v>
      </c>
      <c r="K2139">
        <v>9</v>
      </c>
      <c r="L2139" t="s">
        <v>80</v>
      </c>
      <c r="M2139">
        <f t="shared" si="66"/>
        <v>0</v>
      </c>
      <c r="N2139" s="23" t="s">
        <v>11830</v>
      </c>
      <c r="O2139" s="23" t="s">
        <v>10422</v>
      </c>
      <c r="P2139" s="23">
        <f t="shared" si="67"/>
        <v>4</v>
      </c>
    </row>
    <row r="2140" spans="1:16" x14ac:dyDescent="0.3">
      <c r="A2140">
        <v>2200</v>
      </c>
      <c r="B2140" t="s">
        <v>5965</v>
      </c>
      <c r="C2140" t="s">
        <v>5966</v>
      </c>
      <c r="D2140" t="s">
        <v>15</v>
      </c>
      <c r="E2140" t="s">
        <v>16</v>
      </c>
      <c r="F2140">
        <v>30</v>
      </c>
      <c r="G2140" t="s">
        <v>5967</v>
      </c>
      <c r="H2140" t="s">
        <v>4046</v>
      </c>
      <c r="I2140" t="s">
        <v>173</v>
      </c>
      <c r="J2140" s="6" t="s">
        <v>13882</v>
      </c>
      <c r="K2140">
        <v>44</v>
      </c>
      <c r="L2140" t="s">
        <v>39</v>
      </c>
      <c r="M2140">
        <f t="shared" si="66"/>
        <v>0</v>
      </c>
      <c r="N2140" s="23" t="s">
        <v>6355</v>
      </c>
      <c r="O2140" s="23" t="s">
        <v>6</v>
      </c>
      <c r="P2140" s="23">
        <f t="shared" si="67"/>
        <v>6</v>
      </c>
    </row>
    <row r="2141" spans="1:16" x14ac:dyDescent="0.3">
      <c r="A2141">
        <v>2201</v>
      </c>
      <c r="B2141" t="s">
        <v>4395</v>
      </c>
      <c r="C2141" t="s">
        <v>5968</v>
      </c>
      <c r="D2141" t="s">
        <v>28</v>
      </c>
      <c r="E2141" t="s">
        <v>29</v>
      </c>
      <c r="F2141">
        <v>90</v>
      </c>
      <c r="G2141" t="s">
        <v>14564</v>
      </c>
      <c r="H2141" t="s">
        <v>5473</v>
      </c>
      <c r="I2141" t="s">
        <v>240</v>
      </c>
      <c r="J2141" s="6">
        <v>44533</v>
      </c>
      <c r="K2141">
        <v>23</v>
      </c>
      <c r="L2141" t="s">
        <v>70</v>
      </c>
      <c r="M2141">
        <f t="shared" si="66"/>
        <v>0</v>
      </c>
      <c r="N2141" s="23" t="s">
        <v>11831</v>
      </c>
      <c r="O2141" s="23" t="s">
        <v>10438</v>
      </c>
      <c r="P2141" s="23">
        <f t="shared" si="67"/>
        <v>5</v>
      </c>
    </row>
    <row r="2142" spans="1:16" x14ac:dyDescent="0.3">
      <c r="A2142">
        <v>2202</v>
      </c>
      <c r="B2142" t="s">
        <v>192</v>
      </c>
      <c r="C2142" t="s">
        <v>5970</v>
      </c>
      <c r="D2142" t="s">
        <v>51</v>
      </c>
      <c r="E2142" t="s">
        <v>16</v>
      </c>
      <c r="F2142">
        <v>90</v>
      </c>
      <c r="G2142" t="s">
        <v>5971</v>
      </c>
      <c r="H2142" t="s">
        <v>1334</v>
      </c>
      <c r="I2142" t="s">
        <v>38</v>
      </c>
      <c r="J2142" s="6" t="s">
        <v>14171</v>
      </c>
      <c r="K2142">
        <v>51</v>
      </c>
      <c r="L2142" t="s">
        <v>101</v>
      </c>
      <c r="M2142">
        <f t="shared" si="66"/>
        <v>0</v>
      </c>
      <c r="N2142" s="23" t="s">
        <v>11832</v>
      </c>
      <c r="O2142" s="23" t="s">
        <v>10417</v>
      </c>
      <c r="P2142" s="23">
        <f t="shared" si="67"/>
        <v>5</v>
      </c>
    </row>
    <row r="2143" spans="1:16" x14ac:dyDescent="0.3">
      <c r="A2143">
        <v>2203</v>
      </c>
      <c r="B2143" t="s">
        <v>2731</v>
      </c>
      <c r="C2143" t="s">
        <v>5955</v>
      </c>
      <c r="D2143" t="s">
        <v>15</v>
      </c>
      <c r="E2143" t="s">
        <v>16</v>
      </c>
      <c r="F2143">
        <v>90</v>
      </c>
      <c r="G2143" t="s">
        <v>5971</v>
      </c>
      <c r="H2143" t="s">
        <v>2156</v>
      </c>
      <c r="I2143" t="s">
        <v>32</v>
      </c>
      <c r="J2143" s="6" t="s">
        <v>13905</v>
      </c>
      <c r="K2143">
        <v>89</v>
      </c>
      <c r="L2143" t="s">
        <v>101</v>
      </c>
      <c r="M2143">
        <f t="shared" si="66"/>
        <v>0</v>
      </c>
      <c r="N2143" s="23" t="s">
        <v>11832</v>
      </c>
      <c r="O2143" s="23" t="s">
        <v>10417</v>
      </c>
      <c r="P2143" s="23">
        <f t="shared" si="67"/>
        <v>5</v>
      </c>
    </row>
    <row r="2144" spans="1:16" x14ac:dyDescent="0.3">
      <c r="A2144">
        <v>2205</v>
      </c>
      <c r="B2144" t="s">
        <v>5972</v>
      </c>
      <c r="C2144" t="s">
        <v>5583</v>
      </c>
      <c r="D2144" t="s">
        <v>28</v>
      </c>
      <c r="E2144" t="s">
        <v>29</v>
      </c>
      <c r="F2144">
        <v>60</v>
      </c>
      <c r="G2144" t="s">
        <v>5973</v>
      </c>
      <c r="H2144" t="s">
        <v>5974</v>
      </c>
      <c r="I2144" t="s">
        <v>19</v>
      </c>
      <c r="J2144" s="6">
        <v>44505</v>
      </c>
      <c r="K2144">
        <v>76</v>
      </c>
      <c r="L2144" t="s">
        <v>70</v>
      </c>
      <c r="M2144">
        <f t="shared" si="66"/>
        <v>0</v>
      </c>
      <c r="N2144" s="23" t="s">
        <v>11833</v>
      </c>
      <c r="O2144" s="23" t="s">
        <v>10417</v>
      </c>
      <c r="P2144" s="23">
        <f t="shared" si="67"/>
        <v>5</v>
      </c>
    </row>
    <row r="2145" spans="1:16" x14ac:dyDescent="0.3">
      <c r="A2145">
        <v>2206</v>
      </c>
      <c r="B2145" t="s">
        <v>5975</v>
      </c>
      <c r="C2145" t="s">
        <v>4635</v>
      </c>
      <c r="D2145" t="s">
        <v>28</v>
      </c>
      <c r="E2145" t="s">
        <v>29</v>
      </c>
      <c r="F2145">
        <v>90</v>
      </c>
      <c r="G2145" t="s">
        <v>5976</v>
      </c>
      <c r="H2145" t="s">
        <v>4563</v>
      </c>
      <c r="I2145" t="s">
        <v>1824</v>
      </c>
      <c r="J2145" s="6">
        <v>44084</v>
      </c>
      <c r="K2145">
        <v>45</v>
      </c>
      <c r="L2145" t="s">
        <v>33</v>
      </c>
      <c r="M2145">
        <f t="shared" si="66"/>
        <v>0</v>
      </c>
      <c r="N2145" s="23" t="s">
        <v>8760</v>
      </c>
      <c r="O2145" s="23" t="s">
        <v>10417</v>
      </c>
      <c r="P2145" s="23">
        <f t="shared" si="67"/>
        <v>5</v>
      </c>
    </row>
    <row r="2146" spans="1:16" x14ac:dyDescent="0.3">
      <c r="A2146">
        <v>2207</v>
      </c>
      <c r="B2146" t="s">
        <v>5977</v>
      </c>
      <c r="C2146" t="s">
        <v>3680</v>
      </c>
      <c r="D2146" t="s">
        <v>15</v>
      </c>
      <c r="E2146" t="s">
        <v>16</v>
      </c>
      <c r="F2146">
        <v>30</v>
      </c>
      <c r="G2146" t="s">
        <v>5976</v>
      </c>
      <c r="H2146" t="s">
        <v>2008</v>
      </c>
      <c r="I2146" t="s">
        <v>129</v>
      </c>
      <c r="J2146" s="6" t="s">
        <v>14075</v>
      </c>
      <c r="K2146">
        <v>91</v>
      </c>
      <c r="L2146" t="s">
        <v>80</v>
      </c>
      <c r="M2146">
        <f t="shared" si="66"/>
        <v>0</v>
      </c>
      <c r="N2146" s="23" t="s">
        <v>8760</v>
      </c>
      <c r="O2146" s="23" t="s">
        <v>10417</v>
      </c>
      <c r="P2146" s="23">
        <f t="shared" si="67"/>
        <v>5</v>
      </c>
    </row>
    <row r="2147" spans="1:16" x14ac:dyDescent="0.3">
      <c r="A2147">
        <v>2208</v>
      </c>
      <c r="B2147" t="s">
        <v>5978</v>
      </c>
      <c r="C2147" t="s">
        <v>5979</v>
      </c>
      <c r="D2147" t="s">
        <v>15</v>
      </c>
      <c r="E2147" t="s">
        <v>16</v>
      </c>
      <c r="F2147">
        <v>30</v>
      </c>
      <c r="G2147" t="s">
        <v>5976</v>
      </c>
      <c r="H2147" t="s">
        <v>6</v>
      </c>
      <c r="I2147" t="s">
        <v>32</v>
      </c>
      <c r="J2147" s="6" t="s">
        <v>13977</v>
      </c>
      <c r="K2147">
        <v>62</v>
      </c>
      <c r="L2147" t="s">
        <v>39</v>
      </c>
      <c r="M2147">
        <f t="shared" si="66"/>
        <v>0</v>
      </c>
      <c r="N2147" s="23" t="s">
        <v>8760</v>
      </c>
      <c r="O2147" s="23" t="s">
        <v>10417</v>
      </c>
      <c r="P2147" s="23">
        <f t="shared" si="67"/>
        <v>5</v>
      </c>
    </row>
    <row r="2148" spans="1:16" x14ac:dyDescent="0.3">
      <c r="A2148">
        <v>2209</v>
      </c>
      <c r="B2148" t="s">
        <v>1788</v>
      </c>
      <c r="C2148" t="s">
        <v>2813</v>
      </c>
      <c r="D2148" t="s">
        <v>28</v>
      </c>
      <c r="E2148" t="s">
        <v>29</v>
      </c>
      <c r="F2148">
        <v>90</v>
      </c>
      <c r="G2148" t="s">
        <v>14324</v>
      </c>
      <c r="H2148" t="s">
        <v>2336</v>
      </c>
      <c r="I2148" t="s">
        <v>32</v>
      </c>
      <c r="J2148" s="6" t="s">
        <v>14036</v>
      </c>
      <c r="K2148">
        <v>13</v>
      </c>
      <c r="L2148" t="s">
        <v>20</v>
      </c>
      <c r="M2148">
        <f t="shared" si="66"/>
        <v>0</v>
      </c>
      <c r="N2148" s="23" t="s">
        <v>11834</v>
      </c>
      <c r="O2148" s="23" t="s">
        <v>3780</v>
      </c>
      <c r="P2148" s="23">
        <f t="shared" si="67"/>
        <v>5</v>
      </c>
    </row>
    <row r="2149" spans="1:16" x14ac:dyDescent="0.3">
      <c r="A2149">
        <v>2210</v>
      </c>
      <c r="B2149" t="s">
        <v>5981</v>
      </c>
      <c r="C2149" t="s">
        <v>1929</v>
      </c>
      <c r="D2149" t="s">
        <v>15</v>
      </c>
      <c r="E2149" t="s">
        <v>16</v>
      </c>
      <c r="F2149">
        <v>90</v>
      </c>
      <c r="G2149" t="s">
        <v>5982</v>
      </c>
      <c r="H2149" t="s">
        <v>3418</v>
      </c>
      <c r="I2149" t="s">
        <v>32</v>
      </c>
      <c r="J2149" s="6" t="s">
        <v>13759</v>
      </c>
      <c r="K2149">
        <v>7</v>
      </c>
      <c r="L2149" t="s">
        <v>54</v>
      </c>
      <c r="M2149">
        <f t="shared" si="66"/>
        <v>0</v>
      </c>
      <c r="N2149" s="23" t="s">
        <v>11835</v>
      </c>
      <c r="O2149" s="23" t="s">
        <v>3089</v>
      </c>
      <c r="P2149" s="23">
        <f t="shared" si="67"/>
        <v>4</v>
      </c>
    </row>
    <row r="2150" spans="1:16" x14ac:dyDescent="0.3">
      <c r="A2150">
        <v>2211</v>
      </c>
      <c r="B2150" t="s">
        <v>653</v>
      </c>
      <c r="C2150" t="s">
        <v>4750</v>
      </c>
      <c r="D2150" t="s">
        <v>28</v>
      </c>
      <c r="E2150" t="s">
        <v>29</v>
      </c>
      <c r="F2150">
        <v>30</v>
      </c>
      <c r="G2150" t="s">
        <v>14964</v>
      </c>
      <c r="H2150" t="s">
        <v>2664</v>
      </c>
      <c r="I2150" t="s">
        <v>32</v>
      </c>
      <c r="J2150" s="6" t="s">
        <v>14172</v>
      </c>
      <c r="K2150">
        <v>85</v>
      </c>
      <c r="L2150" t="s">
        <v>64</v>
      </c>
      <c r="M2150">
        <f t="shared" si="66"/>
        <v>0</v>
      </c>
      <c r="N2150" s="23" t="s">
        <v>11836</v>
      </c>
      <c r="O2150" s="23" t="s">
        <v>10632</v>
      </c>
      <c r="P2150" s="23">
        <f t="shared" si="67"/>
        <v>4</v>
      </c>
    </row>
    <row r="2151" spans="1:16" x14ac:dyDescent="0.3">
      <c r="A2151">
        <v>2212</v>
      </c>
      <c r="B2151" t="s">
        <v>5984</v>
      </c>
      <c r="C2151" t="s">
        <v>4153</v>
      </c>
      <c r="D2151" t="s">
        <v>51</v>
      </c>
      <c r="E2151" t="s">
        <v>16</v>
      </c>
      <c r="F2151">
        <v>30</v>
      </c>
      <c r="G2151" t="s">
        <v>14964</v>
      </c>
      <c r="H2151" t="s">
        <v>1318</v>
      </c>
      <c r="I2151" t="s">
        <v>32</v>
      </c>
      <c r="J2151" s="6" t="s">
        <v>13961</v>
      </c>
      <c r="K2151">
        <v>8</v>
      </c>
      <c r="L2151" t="s">
        <v>20</v>
      </c>
      <c r="M2151">
        <f t="shared" si="66"/>
        <v>0</v>
      </c>
      <c r="N2151" s="23" t="s">
        <v>11836</v>
      </c>
      <c r="O2151" s="23" t="s">
        <v>10632</v>
      </c>
      <c r="P2151" s="23">
        <f t="shared" si="67"/>
        <v>4</v>
      </c>
    </row>
    <row r="2152" spans="1:16" x14ac:dyDescent="0.3">
      <c r="A2152">
        <v>2213</v>
      </c>
      <c r="B2152" t="s">
        <v>5042</v>
      </c>
      <c r="C2152" t="s">
        <v>390</v>
      </c>
      <c r="D2152" t="s">
        <v>28</v>
      </c>
      <c r="E2152" t="s">
        <v>29</v>
      </c>
      <c r="F2152">
        <v>60</v>
      </c>
      <c r="G2152" t="s">
        <v>13575</v>
      </c>
      <c r="H2152" t="s">
        <v>31</v>
      </c>
      <c r="I2152" t="s">
        <v>32</v>
      </c>
      <c r="J2152" s="6">
        <v>43863</v>
      </c>
      <c r="K2152">
        <v>17</v>
      </c>
      <c r="L2152" t="s">
        <v>80</v>
      </c>
      <c r="M2152">
        <f t="shared" si="66"/>
        <v>0</v>
      </c>
      <c r="N2152" s="23" t="s">
        <v>11837</v>
      </c>
      <c r="O2152" s="23" t="s">
        <v>11838</v>
      </c>
      <c r="P2152" s="23">
        <f t="shared" si="67"/>
        <v>3</v>
      </c>
    </row>
    <row r="2153" spans="1:16" x14ac:dyDescent="0.3">
      <c r="A2153">
        <v>2214</v>
      </c>
      <c r="B2153" t="s">
        <v>5986</v>
      </c>
      <c r="C2153" t="s">
        <v>1313</v>
      </c>
      <c r="D2153" t="s">
        <v>15</v>
      </c>
      <c r="E2153" t="s">
        <v>16</v>
      </c>
      <c r="F2153">
        <v>60</v>
      </c>
      <c r="G2153" t="s">
        <v>14565</v>
      </c>
      <c r="H2153" t="s">
        <v>1601</v>
      </c>
      <c r="I2153" t="s">
        <v>32</v>
      </c>
      <c r="J2153" s="6">
        <v>44383</v>
      </c>
      <c r="K2153">
        <v>12</v>
      </c>
      <c r="L2153" t="s">
        <v>80</v>
      </c>
      <c r="M2153">
        <f t="shared" si="66"/>
        <v>0</v>
      </c>
      <c r="N2153" s="23" t="s">
        <v>11839</v>
      </c>
      <c r="O2153" s="23" t="s">
        <v>3780</v>
      </c>
      <c r="P2153" s="23">
        <f t="shared" si="67"/>
        <v>5</v>
      </c>
    </row>
    <row r="2154" spans="1:16" x14ac:dyDescent="0.3">
      <c r="A2154">
        <v>2215</v>
      </c>
      <c r="B2154" t="s">
        <v>5988</v>
      </c>
      <c r="C2154" t="s">
        <v>5258</v>
      </c>
      <c r="D2154" t="s">
        <v>28</v>
      </c>
      <c r="E2154" t="s">
        <v>29</v>
      </c>
      <c r="F2154">
        <v>30</v>
      </c>
      <c r="G2154" t="s">
        <v>5989</v>
      </c>
      <c r="H2154" t="s">
        <v>2624</v>
      </c>
      <c r="I2154" t="s">
        <v>32</v>
      </c>
      <c r="J2154" s="6">
        <v>44689</v>
      </c>
      <c r="K2154">
        <v>33</v>
      </c>
      <c r="L2154" t="s">
        <v>54</v>
      </c>
      <c r="M2154">
        <f t="shared" si="66"/>
        <v>0</v>
      </c>
      <c r="N2154" s="23" t="s">
        <v>11840</v>
      </c>
      <c r="O2154" s="23" t="s">
        <v>10468</v>
      </c>
      <c r="P2154" s="23">
        <f t="shared" si="67"/>
        <v>8</v>
      </c>
    </row>
    <row r="2155" spans="1:16" x14ac:dyDescent="0.3">
      <c r="A2155">
        <v>2216</v>
      </c>
      <c r="B2155" t="s">
        <v>752</v>
      </c>
      <c r="C2155" t="s">
        <v>5990</v>
      </c>
      <c r="D2155" t="s">
        <v>28</v>
      </c>
      <c r="E2155" t="s">
        <v>29</v>
      </c>
      <c r="F2155">
        <v>30</v>
      </c>
      <c r="G2155" t="s">
        <v>5991</v>
      </c>
      <c r="H2155" t="s">
        <v>5664</v>
      </c>
      <c r="I2155" t="s">
        <v>187</v>
      </c>
      <c r="J2155" s="6">
        <v>43961</v>
      </c>
      <c r="K2155">
        <v>37</v>
      </c>
      <c r="L2155" t="s">
        <v>70</v>
      </c>
      <c r="M2155">
        <f t="shared" si="66"/>
        <v>0</v>
      </c>
      <c r="N2155" s="23" t="s">
        <v>11841</v>
      </c>
      <c r="O2155" s="23" t="s">
        <v>10438</v>
      </c>
      <c r="P2155" s="23">
        <f t="shared" si="67"/>
        <v>5</v>
      </c>
    </row>
    <row r="2156" spans="1:16" x14ac:dyDescent="0.3">
      <c r="A2156">
        <v>2217</v>
      </c>
      <c r="B2156" t="s">
        <v>1668</v>
      </c>
      <c r="C2156" t="s">
        <v>2145</v>
      </c>
      <c r="D2156" t="s">
        <v>15</v>
      </c>
      <c r="E2156" t="s">
        <v>16</v>
      </c>
      <c r="F2156">
        <v>60</v>
      </c>
      <c r="G2156" t="s">
        <v>5991</v>
      </c>
      <c r="H2156" t="s">
        <v>5992</v>
      </c>
      <c r="I2156" t="s">
        <v>25</v>
      </c>
      <c r="J2156" s="6">
        <v>43862</v>
      </c>
      <c r="K2156">
        <v>44</v>
      </c>
      <c r="L2156" t="s">
        <v>54</v>
      </c>
      <c r="M2156">
        <f t="shared" si="66"/>
        <v>0</v>
      </c>
      <c r="N2156" s="23" t="s">
        <v>11841</v>
      </c>
      <c r="O2156" s="23" t="s">
        <v>10438</v>
      </c>
      <c r="P2156" s="23">
        <f t="shared" si="67"/>
        <v>5</v>
      </c>
    </row>
    <row r="2157" spans="1:16" x14ac:dyDescent="0.3">
      <c r="A2157">
        <v>2218</v>
      </c>
      <c r="B2157" t="s">
        <v>774</v>
      </c>
      <c r="C2157" t="s">
        <v>5993</v>
      </c>
      <c r="D2157" t="s">
        <v>28</v>
      </c>
      <c r="E2157" t="s">
        <v>29</v>
      </c>
      <c r="F2157">
        <v>30</v>
      </c>
      <c r="G2157" t="s">
        <v>5994</v>
      </c>
      <c r="H2157" t="s">
        <v>5995</v>
      </c>
      <c r="I2157" t="s">
        <v>187</v>
      </c>
      <c r="J2157" s="6" t="s">
        <v>14173</v>
      </c>
      <c r="K2157">
        <v>69</v>
      </c>
      <c r="L2157" t="s">
        <v>159</v>
      </c>
      <c r="M2157">
        <f t="shared" si="66"/>
        <v>0</v>
      </c>
      <c r="N2157" s="23" t="s">
        <v>11842</v>
      </c>
      <c r="O2157" s="23" t="s">
        <v>10422</v>
      </c>
      <c r="P2157" s="23">
        <f t="shared" si="67"/>
        <v>4</v>
      </c>
    </row>
    <row r="2158" spans="1:16" x14ac:dyDescent="0.3">
      <c r="A2158">
        <v>2219</v>
      </c>
      <c r="B2158" t="s">
        <v>1009</v>
      </c>
      <c r="C2158" t="s">
        <v>5996</v>
      </c>
      <c r="D2158" t="s">
        <v>28</v>
      </c>
      <c r="E2158" t="s">
        <v>29</v>
      </c>
      <c r="F2158">
        <v>30</v>
      </c>
      <c r="G2158" t="s">
        <v>5997</v>
      </c>
      <c r="H2158" t="s">
        <v>412</v>
      </c>
      <c r="I2158" t="s">
        <v>187</v>
      </c>
      <c r="J2158" s="6" t="s">
        <v>13661</v>
      </c>
      <c r="K2158">
        <v>27</v>
      </c>
      <c r="L2158" t="s">
        <v>101</v>
      </c>
      <c r="M2158">
        <f t="shared" si="66"/>
        <v>0</v>
      </c>
      <c r="N2158" s="23" t="s">
        <v>11843</v>
      </c>
      <c r="O2158" s="23" t="s">
        <v>10417</v>
      </c>
      <c r="P2158" s="23">
        <f t="shared" si="67"/>
        <v>5</v>
      </c>
    </row>
    <row r="2159" spans="1:16" x14ac:dyDescent="0.3">
      <c r="A2159">
        <v>2220</v>
      </c>
      <c r="B2159" t="s">
        <v>96</v>
      </c>
      <c r="C2159" t="s">
        <v>5998</v>
      </c>
      <c r="D2159" t="s">
        <v>28</v>
      </c>
      <c r="E2159" t="s">
        <v>29</v>
      </c>
      <c r="F2159">
        <v>30</v>
      </c>
      <c r="G2159" t="s">
        <v>14566</v>
      </c>
      <c r="H2159" t="s">
        <v>6000</v>
      </c>
      <c r="I2159" t="s">
        <v>178</v>
      </c>
      <c r="J2159" s="6" t="s">
        <v>14174</v>
      </c>
      <c r="K2159">
        <v>55</v>
      </c>
      <c r="L2159" t="s">
        <v>64</v>
      </c>
      <c r="M2159">
        <f t="shared" si="66"/>
        <v>0</v>
      </c>
      <c r="N2159" s="23" t="s">
        <v>3234</v>
      </c>
      <c r="O2159" s="23" t="s">
        <v>10449</v>
      </c>
      <c r="P2159" s="23">
        <f t="shared" si="67"/>
        <v>7</v>
      </c>
    </row>
    <row r="2160" spans="1:16" x14ac:dyDescent="0.3">
      <c r="A2160">
        <v>2221</v>
      </c>
      <c r="B2160" t="s">
        <v>6001</v>
      </c>
      <c r="C2160" t="s">
        <v>3464</v>
      </c>
      <c r="D2160" t="s">
        <v>15</v>
      </c>
      <c r="E2160" t="s">
        <v>16</v>
      </c>
      <c r="F2160">
        <v>90</v>
      </c>
      <c r="G2160" t="s">
        <v>6002</v>
      </c>
      <c r="H2160" t="s">
        <v>2533</v>
      </c>
      <c r="I2160" t="s">
        <v>2534</v>
      </c>
      <c r="J2160" s="6" t="s">
        <v>13840</v>
      </c>
      <c r="K2160">
        <v>28</v>
      </c>
      <c r="L2160" t="s">
        <v>33</v>
      </c>
      <c r="M2160">
        <f t="shared" si="66"/>
        <v>0</v>
      </c>
      <c r="N2160" s="23" t="s">
        <v>11844</v>
      </c>
      <c r="O2160" s="23" t="s">
        <v>10422</v>
      </c>
      <c r="P2160" s="23">
        <f t="shared" si="67"/>
        <v>4</v>
      </c>
    </row>
    <row r="2161" spans="1:16" x14ac:dyDescent="0.3">
      <c r="A2161">
        <v>2222</v>
      </c>
      <c r="B2161" t="s">
        <v>2556</v>
      </c>
      <c r="C2161" t="s">
        <v>5807</v>
      </c>
      <c r="D2161" t="s">
        <v>28</v>
      </c>
      <c r="E2161" t="s">
        <v>29</v>
      </c>
      <c r="F2161">
        <v>60</v>
      </c>
      <c r="G2161" t="s">
        <v>6002</v>
      </c>
      <c r="H2161" t="s">
        <v>382</v>
      </c>
      <c r="I2161" t="s">
        <v>32</v>
      </c>
      <c r="J2161" s="6">
        <v>44207</v>
      </c>
      <c r="K2161">
        <v>46</v>
      </c>
      <c r="L2161" t="s">
        <v>159</v>
      </c>
      <c r="M2161">
        <f t="shared" si="66"/>
        <v>0</v>
      </c>
      <c r="N2161" s="23" t="s">
        <v>11844</v>
      </c>
      <c r="O2161" s="23" t="s">
        <v>10422</v>
      </c>
      <c r="P2161" s="23">
        <f t="shared" si="67"/>
        <v>4</v>
      </c>
    </row>
    <row r="2162" spans="1:16" x14ac:dyDescent="0.3">
      <c r="A2162">
        <v>2223</v>
      </c>
      <c r="B2162" t="s">
        <v>6003</v>
      </c>
      <c r="C2162" t="s">
        <v>6004</v>
      </c>
      <c r="D2162" t="s">
        <v>28</v>
      </c>
      <c r="E2162" t="s">
        <v>29</v>
      </c>
      <c r="F2162">
        <v>60</v>
      </c>
      <c r="G2162" t="s">
        <v>6005</v>
      </c>
      <c r="H2162" t="s">
        <v>942</v>
      </c>
      <c r="I2162" t="s">
        <v>32</v>
      </c>
      <c r="J2162" s="6" t="s">
        <v>13825</v>
      </c>
      <c r="K2162">
        <v>36</v>
      </c>
      <c r="L2162" t="s">
        <v>20</v>
      </c>
      <c r="M2162">
        <f t="shared" si="66"/>
        <v>0</v>
      </c>
      <c r="N2162" s="23" t="s">
        <v>3500</v>
      </c>
      <c r="O2162" s="23" t="s">
        <v>10422</v>
      </c>
      <c r="P2162" s="23">
        <f t="shared" si="67"/>
        <v>4</v>
      </c>
    </row>
    <row r="2163" spans="1:16" x14ac:dyDescent="0.3">
      <c r="A2163">
        <v>2224</v>
      </c>
      <c r="B2163" t="s">
        <v>624</v>
      </c>
      <c r="C2163" t="s">
        <v>348</v>
      </c>
      <c r="D2163" t="s">
        <v>28</v>
      </c>
      <c r="E2163" t="s">
        <v>29</v>
      </c>
      <c r="F2163">
        <v>60</v>
      </c>
      <c r="G2163" t="s">
        <v>6006</v>
      </c>
      <c r="H2163" t="s">
        <v>4979</v>
      </c>
      <c r="I2163" t="s">
        <v>294</v>
      </c>
      <c r="J2163" s="6" t="s">
        <v>14175</v>
      </c>
      <c r="K2163">
        <v>88</v>
      </c>
      <c r="L2163" t="s">
        <v>54</v>
      </c>
      <c r="M2163">
        <f t="shared" si="66"/>
        <v>0</v>
      </c>
      <c r="N2163" s="23" t="s">
        <v>11845</v>
      </c>
      <c r="O2163" s="23" t="s">
        <v>11846</v>
      </c>
      <c r="P2163" s="23">
        <f t="shared" si="67"/>
        <v>4</v>
      </c>
    </row>
    <row r="2164" spans="1:16" x14ac:dyDescent="0.3">
      <c r="A2164">
        <v>2225</v>
      </c>
      <c r="B2164" t="s">
        <v>367</v>
      </c>
      <c r="C2164" t="s">
        <v>3084</v>
      </c>
      <c r="D2164" t="s">
        <v>28</v>
      </c>
      <c r="E2164" t="s">
        <v>29</v>
      </c>
      <c r="F2164">
        <v>60</v>
      </c>
      <c r="G2164" t="s">
        <v>6006</v>
      </c>
      <c r="H2164" t="s">
        <v>1568</v>
      </c>
      <c r="I2164" t="s">
        <v>32</v>
      </c>
      <c r="J2164" s="6">
        <v>43991</v>
      </c>
      <c r="K2164">
        <v>85</v>
      </c>
      <c r="L2164" t="s">
        <v>54</v>
      </c>
      <c r="M2164">
        <f t="shared" si="66"/>
        <v>0</v>
      </c>
      <c r="N2164" s="23" t="s">
        <v>11845</v>
      </c>
      <c r="O2164" s="23" t="s">
        <v>11846</v>
      </c>
      <c r="P2164" s="23">
        <f t="shared" si="67"/>
        <v>4</v>
      </c>
    </row>
    <row r="2165" spans="1:16" x14ac:dyDescent="0.3">
      <c r="A2165">
        <v>2226</v>
      </c>
      <c r="B2165" t="s">
        <v>751</v>
      </c>
      <c r="C2165" t="s">
        <v>3600</v>
      </c>
      <c r="D2165" t="s">
        <v>28</v>
      </c>
      <c r="E2165" t="s">
        <v>29</v>
      </c>
      <c r="F2165">
        <v>90</v>
      </c>
      <c r="G2165" t="s">
        <v>14567</v>
      </c>
      <c r="H2165" t="s">
        <v>3320</v>
      </c>
      <c r="I2165" t="s">
        <v>32</v>
      </c>
      <c r="J2165" s="6">
        <v>44138</v>
      </c>
      <c r="K2165">
        <v>35</v>
      </c>
      <c r="L2165" t="s">
        <v>39</v>
      </c>
      <c r="M2165">
        <f t="shared" si="66"/>
        <v>0</v>
      </c>
      <c r="N2165" s="23" t="s">
        <v>11847</v>
      </c>
      <c r="O2165" s="23" t="s">
        <v>10422</v>
      </c>
      <c r="P2165" s="23">
        <f t="shared" si="67"/>
        <v>4</v>
      </c>
    </row>
    <row r="2166" spans="1:16" x14ac:dyDescent="0.3">
      <c r="A2166">
        <v>2227</v>
      </c>
      <c r="B2166" t="s">
        <v>5977</v>
      </c>
      <c r="C2166" t="s">
        <v>5883</v>
      </c>
      <c r="D2166" t="s">
        <v>15</v>
      </c>
      <c r="E2166" t="s">
        <v>16</v>
      </c>
      <c r="F2166">
        <v>60</v>
      </c>
      <c r="G2166" t="s">
        <v>6008</v>
      </c>
      <c r="H2166" t="s">
        <v>5711</v>
      </c>
      <c r="I2166" t="s">
        <v>25</v>
      </c>
      <c r="J2166" s="6" t="s">
        <v>13785</v>
      </c>
      <c r="K2166">
        <v>39</v>
      </c>
      <c r="L2166" t="s">
        <v>33</v>
      </c>
      <c r="M2166">
        <f t="shared" si="66"/>
        <v>0</v>
      </c>
      <c r="N2166" s="23" t="s">
        <v>11848</v>
      </c>
      <c r="O2166" s="23" t="s">
        <v>6</v>
      </c>
      <c r="P2166" s="23">
        <f t="shared" si="67"/>
        <v>6</v>
      </c>
    </row>
    <row r="2167" spans="1:16" x14ac:dyDescent="0.3">
      <c r="A2167">
        <v>2228</v>
      </c>
      <c r="B2167" t="s">
        <v>6009</v>
      </c>
      <c r="C2167" t="s">
        <v>3843</v>
      </c>
      <c r="D2167" t="s">
        <v>51</v>
      </c>
      <c r="E2167" t="s">
        <v>16</v>
      </c>
      <c r="F2167">
        <v>30</v>
      </c>
      <c r="G2167" t="s">
        <v>6010</v>
      </c>
      <c r="H2167" t="s">
        <v>2516</v>
      </c>
      <c r="I2167" t="s">
        <v>32</v>
      </c>
      <c r="J2167" s="6">
        <v>44899</v>
      </c>
      <c r="K2167">
        <v>5</v>
      </c>
      <c r="L2167" t="s">
        <v>45</v>
      </c>
      <c r="M2167">
        <f t="shared" si="66"/>
        <v>0</v>
      </c>
      <c r="N2167" s="23" t="s">
        <v>11849</v>
      </c>
      <c r="O2167" s="23" t="s">
        <v>10430</v>
      </c>
      <c r="P2167" s="23">
        <f t="shared" si="67"/>
        <v>9</v>
      </c>
    </row>
    <row r="2168" spans="1:16" x14ac:dyDescent="0.3">
      <c r="A2168">
        <v>2229</v>
      </c>
      <c r="B2168" t="s">
        <v>4378</v>
      </c>
      <c r="C2168" t="s">
        <v>3014</v>
      </c>
      <c r="D2168" t="s">
        <v>28</v>
      </c>
      <c r="E2168" t="s">
        <v>29</v>
      </c>
      <c r="F2168">
        <v>30</v>
      </c>
      <c r="G2168" t="s">
        <v>14568</v>
      </c>
      <c r="H2168" t="s">
        <v>2441</v>
      </c>
      <c r="I2168" t="s">
        <v>1199</v>
      </c>
      <c r="J2168" s="6" t="s">
        <v>14176</v>
      </c>
      <c r="K2168">
        <v>18</v>
      </c>
      <c r="L2168" t="s">
        <v>101</v>
      </c>
      <c r="M2168">
        <f t="shared" si="66"/>
        <v>0</v>
      </c>
      <c r="N2168" s="23" t="s">
        <v>11850</v>
      </c>
      <c r="O2168" s="23" t="s">
        <v>10454</v>
      </c>
      <c r="P2168" s="23">
        <f t="shared" si="67"/>
        <v>4</v>
      </c>
    </row>
    <row r="2169" spans="1:16" x14ac:dyDescent="0.3">
      <c r="A2169">
        <v>2230</v>
      </c>
      <c r="B2169" t="s">
        <v>6013</v>
      </c>
      <c r="C2169" t="s">
        <v>219</v>
      </c>
      <c r="D2169" t="s">
        <v>41</v>
      </c>
      <c r="E2169" t="s">
        <v>16</v>
      </c>
      <c r="F2169">
        <v>30</v>
      </c>
      <c r="G2169" t="s">
        <v>6014</v>
      </c>
      <c r="H2169" t="s">
        <v>3405</v>
      </c>
      <c r="I2169" t="s">
        <v>32</v>
      </c>
      <c r="J2169" s="6">
        <v>44478</v>
      </c>
      <c r="K2169">
        <v>44</v>
      </c>
      <c r="L2169" t="s">
        <v>20</v>
      </c>
      <c r="M2169">
        <f t="shared" si="66"/>
        <v>0</v>
      </c>
      <c r="N2169" s="23" t="s">
        <v>6014</v>
      </c>
      <c r="O2169" s="23"/>
      <c r="P2169" s="23">
        <f t="shared" si="67"/>
        <v>0</v>
      </c>
    </row>
    <row r="2170" spans="1:16" x14ac:dyDescent="0.3">
      <c r="A2170">
        <v>2231</v>
      </c>
      <c r="B2170" t="s">
        <v>6015</v>
      </c>
      <c r="C2170" t="s">
        <v>6016</v>
      </c>
      <c r="D2170" t="s">
        <v>51</v>
      </c>
      <c r="E2170" t="s">
        <v>16</v>
      </c>
      <c r="F2170">
        <v>60</v>
      </c>
      <c r="G2170" t="s">
        <v>6017</v>
      </c>
      <c r="H2170" t="s">
        <v>34</v>
      </c>
      <c r="I2170" t="s">
        <v>1454</v>
      </c>
      <c r="J2170" s="6" t="s">
        <v>13945</v>
      </c>
      <c r="K2170">
        <v>31</v>
      </c>
      <c r="L2170" t="s">
        <v>70</v>
      </c>
      <c r="M2170">
        <f t="shared" si="66"/>
        <v>0</v>
      </c>
      <c r="N2170" s="23" t="s">
        <v>11851</v>
      </c>
      <c r="O2170" s="23" t="s">
        <v>10468</v>
      </c>
      <c r="P2170" s="23">
        <f t="shared" si="67"/>
        <v>8</v>
      </c>
    </row>
    <row r="2171" spans="1:16" x14ac:dyDescent="0.3">
      <c r="A2171">
        <v>2232</v>
      </c>
      <c r="B2171" t="s">
        <v>75</v>
      </c>
      <c r="C2171" t="s">
        <v>873</v>
      </c>
      <c r="D2171" t="s">
        <v>28</v>
      </c>
      <c r="E2171" t="s">
        <v>29</v>
      </c>
      <c r="F2171">
        <v>30</v>
      </c>
      <c r="G2171" t="s">
        <v>6018</v>
      </c>
      <c r="H2171" t="s">
        <v>2039</v>
      </c>
      <c r="I2171" t="s">
        <v>1199</v>
      </c>
      <c r="J2171" s="6" t="s">
        <v>14177</v>
      </c>
      <c r="K2171">
        <v>51</v>
      </c>
      <c r="L2171" t="s">
        <v>159</v>
      </c>
      <c r="M2171">
        <f t="shared" si="66"/>
        <v>0</v>
      </c>
      <c r="N2171" s="23" t="s">
        <v>11851</v>
      </c>
      <c r="O2171" s="23" t="s">
        <v>10438</v>
      </c>
      <c r="P2171" s="23">
        <f t="shared" si="67"/>
        <v>5</v>
      </c>
    </row>
    <row r="2172" spans="1:16" x14ac:dyDescent="0.3">
      <c r="A2172">
        <v>2233</v>
      </c>
      <c r="B2172" t="s">
        <v>6019</v>
      </c>
      <c r="C2172" t="s">
        <v>774</v>
      </c>
      <c r="D2172" t="s">
        <v>51</v>
      </c>
      <c r="E2172" t="s">
        <v>16</v>
      </c>
      <c r="F2172">
        <v>60</v>
      </c>
      <c r="G2172" t="s">
        <v>6020</v>
      </c>
      <c r="H2172" t="s">
        <v>2418</v>
      </c>
      <c r="I2172" t="s">
        <v>32</v>
      </c>
      <c r="J2172" s="6">
        <v>44870</v>
      </c>
      <c r="K2172">
        <v>65</v>
      </c>
      <c r="L2172" t="s">
        <v>64</v>
      </c>
      <c r="M2172">
        <f t="shared" si="66"/>
        <v>0</v>
      </c>
      <c r="N2172" s="23" t="s">
        <v>11852</v>
      </c>
      <c r="O2172" s="23" t="s">
        <v>2355</v>
      </c>
      <c r="P2172" s="23">
        <f t="shared" si="67"/>
        <v>4</v>
      </c>
    </row>
    <row r="2173" spans="1:16" x14ac:dyDescent="0.3">
      <c r="A2173">
        <v>2234</v>
      </c>
      <c r="B2173" t="s">
        <v>4727</v>
      </c>
      <c r="C2173" t="s">
        <v>6021</v>
      </c>
      <c r="D2173" t="s">
        <v>28</v>
      </c>
      <c r="E2173" t="s">
        <v>29</v>
      </c>
      <c r="F2173">
        <v>30</v>
      </c>
      <c r="G2173" t="s">
        <v>6022</v>
      </c>
      <c r="H2173" t="s">
        <v>6023</v>
      </c>
      <c r="I2173" t="s">
        <v>32</v>
      </c>
      <c r="J2173" s="6" t="s">
        <v>13627</v>
      </c>
      <c r="K2173">
        <v>2</v>
      </c>
      <c r="L2173" t="s">
        <v>70</v>
      </c>
      <c r="M2173">
        <f t="shared" si="66"/>
        <v>0</v>
      </c>
      <c r="N2173" s="23" t="s">
        <v>11853</v>
      </c>
      <c r="O2173" s="23" t="s">
        <v>10438</v>
      </c>
      <c r="P2173" s="23">
        <f t="shared" si="67"/>
        <v>5</v>
      </c>
    </row>
    <row r="2174" spans="1:16" x14ac:dyDescent="0.3">
      <c r="A2174">
        <v>2235</v>
      </c>
      <c r="B2174" t="s">
        <v>6024</v>
      </c>
      <c r="C2174" t="s">
        <v>6025</v>
      </c>
      <c r="D2174" t="s">
        <v>51</v>
      </c>
      <c r="E2174" t="s">
        <v>16</v>
      </c>
      <c r="F2174">
        <v>60</v>
      </c>
      <c r="G2174" t="s">
        <v>14569</v>
      </c>
      <c r="H2174" t="s">
        <v>667</v>
      </c>
      <c r="I2174" t="s">
        <v>25</v>
      </c>
      <c r="J2174" s="6" t="s">
        <v>13881</v>
      </c>
      <c r="K2174">
        <v>46</v>
      </c>
      <c r="L2174" t="s">
        <v>80</v>
      </c>
      <c r="M2174">
        <f t="shared" si="66"/>
        <v>0</v>
      </c>
      <c r="N2174" s="23" t="s">
        <v>11854</v>
      </c>
      <c r="O2174" s="23" t="s">
        <v>2355</v>
      </c>
      <c r="P2174" s="23">
        <f t="shared" si="67"/>
        <v>4</v>
      </c>
    </row>
    <row r="2175" spans="1:16" x14ac:dyDescent="0.3">
      <c r="A2175">
        <v>2236</v>
      </c>
      <c r="B2175" t="s">
        <v>1351</v>
      </c>
      <c r="C2175" t="s">
        <v>3439</v>
      </c>
      <c r="D2175" t="s">
        <v>28</v>
      </c>
      <c r="E2175" t="s">
        <v>29</v>
      </c>
      <c r="F2175">
        <v>90</v>
      </c>
      <c r="G2175" t="s">
        <v>14569</v>
      </c>
      <c r="H2175" t="s">
        <v>1417</v>
      </c>
      <c r="I2175" t="s">
        <v>32</v>
      </c>
      <c r="J2175" s="6">
        <v>44108</v>
      </c>
      <c r="K2175">
        <v>16</v>
      </c>
      <c r="L2175" t="s">
        <v>64</v>
      </c>
      <c r="M2175">
        <f t="shared" si="66"/>
        <v>0</v>
      </c>
      <c r="N2175" s="23" t="s">
        <v>11854</v>
      </c>
      <c r="O2175" s="23" t="s">
        <v>2355</v>
      </c>
      <c r="P2175" s="23">
        <f t="shared" si="67"/>
        <v>4</v>
      </c>
    </row>
    <row r="2176" spans="1:16" x14ac:dyDescent="0.3">
      <c r="A2176">
        <v>2237</v>
      </c>
      <c r="B2176" t="s">
        <v>6027</v>
      </c>
      <c r="C2176" t="s">
        <v>1789</v>
      </c>
      <c r="D2176" t="s">
        <v>15</v>
      </c>
      <c r="E2176" t="s">
        <v>16</v>
      </c>
      <c r="F2176">
        <v>30</v>
      </c>
      <c r="G2176" t="s">
        <v>14570</v>
      </c>
      <c r="H2176" t="s">
        <v>5327</v>
      </c>
      <c r="I2176" t="s">
        <v>187</v>
      </c>
      <c r="J2176" s="6">
        <v>44901</v>
      </c>
      <c r="K2176">
        <v>19</v>
      </c>
      <c r="L2176" t="s">
        <v>64</v>
      </c>
      <c r="M2176">
        <f t="shared" si="66"/>
        <v>0</v>
      </c>
      <c r="N2176" s="23" t="s">
        <v>11854</v>
      </c>
      <c r="O2176" s="23" t="s">
        <v>10422</v>
      </c>
      <c r="P2176" s="23">
        <f t="shared" si="67"/>
        <v>4</v>
      </c>
    </row>
    <row r="2177" spans="1:16" x14ac:dyDescent="0.3">
      <c r="A2177">
        <v>2238</v>
      </c>
      <c r="B2177" t="s">
        <v>5266</v>
      </c>
      <c r="C2177" t="s">
        <v>766</v>
      </c>
      <c r="D2177" t="s">
        <v>28</v>
      </c>
      <c r="E2177" t="s">
        <v>29</v>
      </c>
      <c r="F2177">
        <v>30</v>
      </c>
      <c r="G2177" t="s">
        <v>6029</v>
      </c>
      <c r="H2177" t="s">
        <v>462</v>
      </c>
      <c r="I2177" t="s">
        <v>32</v>
      </c>
      <c r="J2177" s="6">
        <v>44085</v>
      </c>
      <c r="K2177">
        <v>14</v>
      </c>
      <c r="L2177" t="s">
        <v>20</v>
      </c>
      <c r="M2177">
        <f t="shared" si="66"/>
        <v>0</v>
      </c>
      <c r="N2177" s="23" t="s">
        <v>11855</v>
      </c>
      <c r="O2177" s="23" t="s">
        <v>10422</v>
      </c>
      <c r="P2177" s="23">
        <f t="shared" si="67"/>
        <v>4</v>
      </c>
    </row>
    <row r="2178" spans="1:16" x14ac:dyDescent="0.3">
      <c r="A2178">
        <v>2239</v>
      </c>
      <c r="B2178" t="s">
        <v>6030</v>
      </c>
      <c r="C2178" t="s">
        <v>6031</v>
      </c>
      <c r="D2178" t="s">
        <v>51</v>
      </c>
      <c r="E2178" t="s">
        <v>16</v>
      </c>
      <c r="F2178">
        <v>90</v>
      </c>
      <c r="G2178" t="s">
        <v>6032</v>
      </c>
      <c r="H2178" t="s">
        <v>6033</v>
      </c>
      <c r="I2178" t="s">
        <v>32</v>
      </c>
      <c r="J2178" s="6">
        <v>43963</v>
      </c>
      <c r="K2178">
        <v>9</v>
      </c>
      <c r="L2178" t="s">
        <v>45</v>
      </c>
      <c r="M2178">
        <f t="shared" ref="M2178:M2241" si="68">COUNTBLANK(A2178:L2178)</f>
        <v>0</v>
      </c>
      <c r="N2178" s="23" t="s">
        <v>938</v>
      </c>
      <c r="O2178" s="23" t="s">
        <v>3089</v>
      </c>
      <c r="P2178" s="23">
        <f t="shared" ref="P2178:P2241" si="69">LEN(O2178)</f>
        <v>4</v>
      </c>
    </row>
    <row r="2179" spans="1:16" x14ac:dyDescent="0.3">
      <c r="A2179">
        <v>2240</v>
      </c>
      <c r="B2179" t="s">
        <v>6034</v>
      </c>
      <c r="C2179" t="s">
        <v>2047</v>
      </c>
      <c r="D2179" t="s">
        <v>15</v>
      </c>
      <c r="E2179" t="s">
        <v>16</v>
      </c>
      <c r="F2179">
        <v>30</v>
      </c>
      <c r="G2179" t="s">
        <v>6035</v>
      </c>
      <c r="H2179" t="s">
        <v>6036</v>
      </c>
      <c r="I2179" t="s">
        <v>32</v>
      </c>
      <c r="J2179" s="6">
        <v>44112</v>
      </c>
      <c r="K2179">
        <v>10</v>
      </c>
      <c r="L2179" t="s">
        <v>33</v>
      </c>
      <c r="M2179">
        <f t="shared" si="68"/>
        <v>0</v>
      </c>
      <c r="N2179" s="23" t="s">
        <v>210</v>
      </c>
      <c r="O2179" s="23" t="s">
        <v>6</v>
      </c>
      <c r="P2179" s="23">
        <f t="shared" si="69"/>
        <v>6</v>
      </c>
    </row>
    <row r="2180" spans="1:16" x14ac:dyDescent="0.3">
      <c r="A2180">
        <v>2241</v>
      </c>
      <c r="B2180" t="s">
        <v>4727</v>
      </c>
      <c r="C2180" t="s">
        <v>1710</v>
      </c>
      <c r="D2180" t="s">
        <v>28</v>
      </c>
      <c r="E2180" t="s">
        <v>29</v>
      </c>
      <c r="F2180">
        <v>90</v>
      </c>
      <c r="G2180" t="s">
        <v>14571</v>
      </c>
      <c r="H2180" t="s">
        <v>6038</v>
      </c>
      <c r="I2180" t="s">
        <v>19</v>
      </c>
      <c r="J2180" s="6" t="s">
        <v>14090</v>
      </c>
      <c r="K2180">
        <v>14</v>
      </c>
      <c r="L2180" t="s">
        <v>101</v>
      </c>
      <c r="M2180">
        <f t="shared" si="68"/>
        <v>0</v>
      </c>
      <c r="N2180" s="23" t="s">
        <v>11856</v>
      </c>
      <c r="O2180" s="23" t="s">
        <v>10449</v>
      </c>
      <c r="P2180" s="23">
        <f t="shared" si="69"/>
        <v>7</v>
      </c>
    </row>
    <row r="2181" spans="1:16" x14ac:dyDescent="0.3">
      <c r="A2181">
        <v>2242</v>
      </c>
      <c r="B2181" t="s">
        <v>6039</v>
      </c>
      <c r="C2181" t="s">
        <v>6040</v>
      </c>
      <c r="D2181" t="s">
        <v>15</v>
      </c>
      <c r="E2181" t="s">
        <v>16</v>
      </c>
      <c r="F2181">
        <v>90</v>
      </c>
      <c r="G2181" t="s">
        <v>6041</v>
      </c>
      <c r="H2181" t="s">
        <v>4508</v>
      </c>
      <c r="I2181" t="s">
        <v>32</v>
      </c>
      <c r="J2181" s="6" t="s">
        <v>13790</v>
      </c>
      <c r="K2181">
        <v>84</v>
      </c>
      <c r="L2181" t="s">
        <v>101</v>
      </c>
      <c r="M2181">
        <f t="shared" si="68"/>
        <v>0</v>
      </c>
      <c r="N2181" s="23" t="s">
        <v>11857</v>
      </c>
      <c r="O2181" s="23" t="s">
        <v>10417</v>
      </c>
      <c r="P2181" s="23">
        <f t="shared" si="69"/>
        <v>5</v>
      </c>
    </row>
    <row r="2182" spans="1:16" x14ac:dyDescent="0.3">
      <c r="A2182">
        <v>2243</v>
      </c>
      <c r="B2182" t="s">
        <v>3706</v>
      </c>
      <c r="C2182" t="s">
        <v>6042</v>
      </c>
      <c r="D2182" t="s">
        <v>28</v>
      </c>
      <c r="E2182" t="s">
        <v>29</v>
      </c>
      <c r="F2182">
        <v>60</v>
      </c>
      <c r="G2182" t="s">
        <v>6043</v>
      </c>
      <c r="H2182" t="s">
        <v>3245</v>
      </c>
      <c r="I2182" t="s">
        <v>32</v>
      </c>
      <c r="J2182" s="6" t="s">
        <v>14005</v>
      </c>
      <c r="K2182">
        <v>84</v>
      </c>
      <c r="L2182" t="s">
        <v>101</v>
      </c>
      <c r="M2182">
        <f t="shared" si="68"/>
        <v>0</v>
      </c>
      <c r="N2182" s="23" t="s">
        <v>11858</v>
      </c>
      <c r="O2182" s="23" t="s">
        <v>10490</v>
      </c>
      <c r="P2182" s="23">
        <f t="shared" si="69"/>
        <v>4</v>
      </c>
    </row>
    <row r="2183" spans="1:16" x14ac:dyDescent="0.3">
      <c r="A2183">
        <v>2244</v>
      </c>
      <c r="B2183" t="s">
        <v>6044</v>
      </c>
      <c r="C2183" t="s">
        <v>1727</v>
      </c>
      <c r="D2183" t="s">
        <v>28</v>
      </c>
      <c r="E2183" t="s">
        <v>29</v>
      </c>
      <c r="F2183">
        <v>60</v>
      </c>
      <c r="G2183" t="s">
        <v>6045</v>
      </c>
      <c r="H2183" t="s">
        <v>2163</v>
      </c>
      <c r="I2183" t="s">
        <v>1824</v>
      </c>
      <c r="J2183" s="6" t="s">
        <v>14178</v>
      </c>
      <c r="K2183">
        <v>3</v>
      </c>
      <c r="L2183" t="s">
        <v>45</v>
      </c>
      <c r="M2183">
        <f t="shared" si="68"/>
        <v>0</v>
      </c>
      <c r="N2183" s="23" t="s">
        <v>11859</v>
      </c>
      <c r="O2183" s="23" t="s">
        <v>10436</v>
      </c>
      <c r="P2183" s="23">
        <f t="shared" si="69"/>
        <v>8</v>
      </c>
    </row>
    <row r="2184" spans="1:16" x14ac:dyDescent="0.3">
      <c r="A2184">
        <v>2245</v>
      </c>
      <c r="B2184" t="s">
        <v>6046</v>
      </c>
      <c r="C2184" t="s">
        <v>672</v>
      </c>
      <c r="D2184" t="s">
        <v>15</v>
      </c>
      <c r="E2184" t="s">
        <v>16</v>
      </c>
      <c r="F2184">
        <v>60</v>
      </c>
      <c r="G2184" t="s">
        <v>6047</v>
      </c>
      <c r="H2184" t="s">
        <v>3263</v>
      </c>
      <c r="I2184" t="s">
        <v>32</v>
      </c>
      <c r="J2184" s="6">
        <v>44474</v>
      </c>
      <c r="K2184">
        <v>78</v>
      </c>
      <c r="L2184" t="s">
        <v>159</v>
      </c>
      <c r="M2184">
        <f t="shared" si="68"/>
        <v>0</v>
      </c>
      <c r="N2184" s="23" t="s">
        <v>11859</v>
      </c>
      <c r="O2184" s="23" t="s">
        <v>7780</v>
      </c>
      <c r="P2184" s="23">
        <f t="shared" si="69"/>
        <v>5</v>
      </c>
    </row>
    <row r="2185" spans="1:16" x14ac:dyDescent="0.3">
      <c r="A2185">
        <v>2246</v>
      </c>
      <c r="B2185" t="s">
        <v>6048</v>
      </c>
      <c r="C2185" t="s">
        <v>1341</v>
      </c>
      <c r="D2185" t="s">
        <v>28</v>
      </c>
      <c r="E2185" t="s">
        <v>29</v>
      </c>
      <c r="F2185">
        <v>60</v>
      </c>
      <c r="G2185" t="s">
        <v>6049</v>
      </c>
      <c r="H2185" t="s">
        <v>6050</v>
      </c>
      <c r="I2185" t="s">
        <v>1199</v>
      </c>
      <c r="J2185" s="6" t="s">
        <v>13673</v>
      </c>
      <c r="K2185">
        <v>13</v>
      </c>
      <c r="L2185" t="s">
        <v>39</v>
      </c>
      <c r="M2185">
        <f t="shared" si="68"/>
        <v>0</v>
      </c>
      <c r="N2185" s="23" t="s">
        <v>11860</v>
      </c>
      <c r="O2185" s="23" t="s">
        <v>10436</v>
      </c>
      <c r="P2185" s="23">
        <f t="shared" si="69"/>
        <v>8</v>
      </c>
    </row>
    <row r="2186" spans="1:16" x14ac:dyDescent="0.3">
      <c r="A2186">
        <v>2247</v>
      </c>
      <c r="B2186" t="s">
        <v>6051</v>
      </c>
      <c r="C2186" t="s">
        <v>821</v>
      </c>
      <c r="D2186" t="s">
        <v>51</v>
      </c>
      <c r="E2186" t="s">
        <v>16</v>
      </c>
      <c r="F2186">
        <v>90</v>
      </c>
      <c r="G2186" t="s">
        <v>6049</v>
      </c>
      <c r="H2186" t="s">
        <v>389</v>
      </c>
      <c r="I2186" t="s">
        <v>32</v>
      </c>
      <c r="J2186" s="6" t="s">
        <v>13972</v>
      </c>
      <c r="K2186">
        <v>62</v>
      </c>
      <c r="L2186" t="s">
        <v>64</v>
      </c>
      <c r="M2186">
        <f t="shared" si="68"/>
        <v>0</v>
      </c>
      <c r="N2186" s="23" t="s">
        <v>11860</v>
      </c>
      <c r="O2186" s="23" t="s">
        <v>10436</v>
      </c>
      <c r="P2186" s="23">
        <f t="shared" si="69"/>
        <v>8</v>
      </c>
    </row>
    <row r="2187" spans="1:16" x14ac:dyDescent="0.3">
      <c r="A2187">
        <v>2248</v>
      </c>
      <c r="B2187" t="s">
        <v>1015</v>
      </c>
      <c r="C2187" t="s">
        <v>3173</v>
      </c>
      <c r="D2187" t="s">
        <v>28</v>
      </c>
      <c r="E2187" t="s">
        <v>29</v>
      </c>
      <c r="F2187">
        <v>30</v>
      </c>
      <c r="G2187" t="s">
        <v>6052</v>
      </c>
      <c r="H2187" t="s">
        <v>5283</v>
      </c>
      <c r="I2187" t="s">
        <v>32</v>
      </c>
      <c r="J2187" s="6">
        <v>44171</v>
      </c>
      <c r="K2187">
        <v>80</v>
      </c>
      <c r="L2187" t="s">
        <v>159</v>
      </c>
      <c r="M2187">
        <f t="shared" si="68"/>
        <v>0</v>
      </c>
      <c r="N2187" s="23" t="s">
        <v>11860</v>
      </c>
      <c r="O2187" s="23" t="s">
        <v>10416</v>
      </c>
      <c r="P2187" s="23">
        <f t="shared" si="69"/>
        <v>4</v>
      </c>
    </row>
    <row r="2188" spans="1:16" x14ac:dyDescent="0.3">
      <c r="A2188">
        <v>2249</v>
      </c>
      <c r="B2188" t="s">
        <v>994</v>
      </c>
      <c r="C2188" t="s">
        <v>3581</v>
      </c>
      <c r="D2188" t="s">
        <v>28</v>
      </c>
      <c r="E2188" t="s">
        <v>29</v>
      </c>
      <c r="F2188">
        <v>60</v>
      </c>
      <c r="G2188" t="s">
        <v>6053</v>
      </c>
      <c r="H2188" t="s">
        <v>3041</v>
      </c>
      <c r="I2188" t="s">
        <v>124</v>
      </c>
      <c r="J2188" s="6">
        <v>43896</v>
      </c>
      <c r="K2188">
        <v>7</v>
      </c>
      <c r="L2188" t="s">
        <v>70</v>
      </c>
      <c r="M2188">
        <f t="shared" si="68"/>
        <v>0</v>
      </c>
      <c r="N2188" s="23" t="s">
        <v>11861</v>
      </c>
      <c r="O2188" s="23" t="s">
        <v>10417</v>
      </c>
      <c r="P2188" s="23">
        <f t="shared" si="69"/>
        <v>5</v>
      </c>
    </row>
    <row r="2189" spans="1:16" x14ac:dyDescent="0.3">
      <c r="A2189">
        <v>2250</v>
      </c>
      <c r="B2189" t="s">
        <v>6054</v>
      </c>
      <c r="C2189" t="s">
        <v>6055</v>
      </c>
      <c r="D2189" t="s">
        <v>15</v>
      </c>
      <c r="E2189" t="s">
        <v>16</v>
      </c>
      <c r="F2189">
        <v>90</v>
      </c>
      <c r="G2189" t="s">
        <v>6056</v>
      </c>
      <c r="H2189" t="s">
        <v>3384</v>
      </c>
      <c r="I2189" t="s">
        <v>32</v>
      </c>
      <c r="J2189" s="6">
        <v>44080</v>
      </c>
      <c r="K2189">
        <v>2</v>
      </c>
      <c r="L2189" t="s">
        <v>159</v>
      </c>
      <c r="M2189">
        <f t="shared" si="68"/>
        <v>0</v>
      </c>
      <c r="N2189" s="23" t="s">
        <v>11862</v>
      </c>
      <c r="O2189" s="23" t="s">
        <v>10422</v>
      </c>
      <c r="P2189" s="23">
        <f t="shared" si="69"/>
        <v>4</v>
      </c>
    </row>
    <row r="2190" spans="1:16" x14ac:dyDescent="0.3">
      <c r="A2190">
        <v>2251</v>
      </c>
      <c r="B2190" t="s">
        <v>6057</v>
      </c>
      <c r="C2190" t="s">
        <v>873</v>
      </c>
      <c r="D2190" t="s">
        <v>117</v>
      </c>
      <c r="E2190" t="s">
        <v>29</v>
      </c>
      <c r="F2190">
        <v>90</v>
      </c>
      <c r="G2190" t="s">
        <v>6058</v>
      </c>
      <c r="H2190" t="s">
        <v>6059</v>
      </c>
      <c r="I2190" t="s">
        <v>32</v>
      </c>
      <c r="J2190" s="6">
        <v>44451</v>
      </c>
      <c r="K2190">
        <v>76</v>
      </c>
      <c r="L2190" t="s">
        <v>70</v>
      </c>
      <c r="M2190">
        <f t="shared" si="68"/>
        <v>0</v>
      </c>
      <c r="N2190" s="23" t="s">
        <v>11863</v>
      </c>
      <c r="O2190" s="23" t="s">
        <v>6</v>
      </c>
      <c r="P2190" s="23">
        <f t="shared" si="69"/>
        <v>6</v>
      </c>
    </row>
    <row r="2191" spans="1:16" x14ac:dyDescent="0.3">
      <c r="A2191">
        <v>2252</v>
      </c>
      <c r="B2191" t="s">
        <v>3699</v>
      </c>
      <c r="C2191" t="s">
        <v>841</v>
      </c>
      <c r="D2191" t="s">
        <v>28</v>
      </c>
      <c r="E2191" t="s">
        <v>29</v>
      </c>
      <c r="F2191">
        <v>60</v>
      </c>
      <c r="G2191" t="s">
        <v>6060</v>
      </c>
      <c r="H2191" t="s">
        <v>5207</v>
      </c>
      <c r="I2191" t="s">
        <v>38</v>
      </c>
      <c r="J2191" s="6" t="s">
        <v>14101</v>
      </c>
      <c r="K2191">
        <v>18</v>
      </c>
      <c r="L2191" t="s">
        <v>33</v>
      </c>
      <c r="M2191">
        <f t="shared" si="68"/>
        <v>0</v>
      </c>
      <c r="N2191" s="23" t="s">
        <v>11864</v>
      </c>
      <c r="O2191" s="23" t="s">
        <v>3222</v>
      </c>
      <c r="P2191" s="23">
        <f t="shared" si="69"/>
        <v>4</v>
      </c>
    </row>
    <row r="2192" spans="1:16" x14ac:dyDescent="0.3">
      <c r="A2192">
        <v>2253</v>
      </c>
      <c r="B2192" t="s">
        <v>3588</v>
      </c>
      <c r="C2192" t="s">
        <v>2883</v>
      </c>
      <c r="D2192" t="s">
        <v>28</v>
      </c>
      <c r="E2192" t="s">
        <v>29</v>
      </c>
      <c r="F2192">
        <v>60</v>
      </c>
      <c r="G2192" t="s">
        <v>6061</v>
      </c>
      <c r="H2192" t="s">
        <v>3263</v>
      </c>
      <c r="I2192" t="s">
        <v>32</v>
      </c>
      <c r="J2192" s="6" t="s">
        <v>14174</v>
      </c>
      <c r="K2192">
        <v>70</v>
      </c>
      <c r="L2192" t="s">
        <v>64</v>
      </c>
      <c r="M2192">
        <f t="shared" si="68"/>
        <v>0</v>
      </c>
      <c r="N2192" s="23" t="s">
        <v>808</v>
      </c>
      <c r="O2192" s="23" t="s">
        <v>10468</v>
      </c>
      <c r="P2192" s="23">
        <f t="shared" si="69"/>
        <v>8</v>
      </c>
    </row>
    <row r="2193" spans="1:16" x14ac:dyDescent="0.3">
      <c r="A2193">
        <v>2254</v>
      </c>
      <c r="B2193" t="s">
        <v>232</v>
      </c>
      <c r="C2193" t="s">
        <v>6062</v>
      </c>
      <c r="D2193" t="s">
        <v>28</v>
      </c>
      <c r="E2193" t="s">
        <v>29</v>
      </c>
      <c r="F2193">
        <v>60</v>
      </c>
      <c r="G2193" t="s">
        <v>6063</v>
      </c>
      <c r="H2193" t="s">
        <v>1594</v>
      </c>
      <c r="I2193" t="s">
        <v>178</v>
      </c>
      <c r="J2193" s="6">
        <v>44359</v>
      </c>
      <c r="K2193">
        <v>19</v>
      </c>
      <c r="L2193" t="s">
        <v>159</v>
      </c>
      <c r="M2193">
        <f t="shared" si="68"/>
        <v>0</v>
      </c>
      <c r="N2193" s="23" t="s">
        <v>11865</v>
      </c>
      <c r="O2193" s="23" t="s">
        <v>10453</v>
      </c>
      <c r="P2193" s="23">
        <f t="shared" si="69"/>
        <v>7</v>
      </c>
    </row>
    <row r="2194" spans="1:16" x14ac:dyDescent="0.3">
      <c r="A2194">
        <v>2255</v>
      </c>
      <c r="B2194" t="s">
        <v>6064</v>
      </c>
      <c r="C2194" t="s">
        <v>6065</v>
      </c>
      <c r="D2194" t="s">
        <v>15</v>
      </c>
      <c r="E2194" t="s">
        <v>16</v>
      </c>
      <c r="F2194">
        <v>30</v>
      </c>
      <c r="G2194" t="s">
        <v>6066</v>
      </c>
      <c r="H2194" t="s">
        <v>3870</v>
      </c>
      <c r="I2194" t="s">
        <v>124</v>
      </c>
      <c r="J2194" s="6">
        <v>43957</v>
      </c>
      <c r="K2194">
        <v>77</v>
      </c>
      <c r="L2194" t="s">
        <v>39</v>
      </c>
      <c r="M2194">
        <f t="shared" si="68"/>
        <v>0</v>
      </c>
      <c r="N2194" s="23" t="s">
        <v>11866</v>
      </c>
      <c r="O2194" s="23" t="s">
        <v>10422</v>
      </c>
      <c r="P2194" s="23">
        <f t="shared" si="69"/>
        <v>4</v>
      </c>
    </row>
    <row r="2195" spans="1:16" x14ac:dyDescent="0.3">
      <c r="A2195">
        <v>2256</v>
      </c>
      <c r="B2195" t="s">
        <v>6067</v>
      </c>
      <c r="C2195" t="s">
        <v>605</v>
      </c>
      <c r="D2195" t="s">
        <v>51</v>
      </c>
      <c r="E2195" t="s">
        <v>16</v>
      </c>
      <c r="F2195">
        <v>30</v>
      </c>
      <c r="G2195" t="s">
        <v>6068</v>
      </c>
      <c r="H2195" t="s">
        <v>6069</v>
      </c>
      <c r="I2195" t="s">
        <v>294</v>
      </c>
      <c r="J2195" s="6" t="s">
        <v>14069</v>
      </c>
      <c r="K2195">
        <v>45</v>
      </c>
      <c r="L2195" t="s">
        <v>33</v>
      </c>
      <c r="M2195">
        <f t="shared" si="68"/>
        <v>0</v>
      </c>
      <c r="N2195" s="23" t="s">
        <v>7379</v>
      </c>
      <c r="O2195" s="23" t="s">
        <v>3780</v>
      </c>
      <c r="P2195" s="23">
        <f t="shared" si="69"/>
        <v>5</v>
      </c>
    </row>
    <row r="2196" spans="1:16" x14ac:dyDescent="0.3">
      <c r="A2196">
        <v>2257</v>
      </c>
      <c r="B2196" t="s">
        <v>6070</v>
      </c>
      <c r="C2196" t="s">
        <v>4444</v>
      </c>
      <c r="D2196" t="s">
        <v>15</v>
      </c>
      <c r="E2196" t="s">
        <v>16</v>
      </c>
      <c r="F2196">
        <v>60</v>
      </c>
      <c r="G2196" t="s">
        <v>6071</v>
      </c>
      <c r="H2196" t="s">
        <v>2864</v>
      </c>
      <c r="I2196" t="s">
        <v>187</v>
      </c>
      <c r="J2196" s="6">
        <v>44749</v>
      </c>
      <c r="K2196">
        <v>76</v>
      </c>
      <c r="L2196" t="s">
        <v>101</v>
      </c>
      <c r="M2196">
        <f t="shared" si="68"/>
        <v>0</v>
      </c>
      <c r="N2196" s="23" t="s">
        <v>11867</v>
      </c>
      <c r="O2196" s="23" t="s">
        <v>3780</v>
      </c>
      <c r="P2196" s="23">
        <f t="shared" si="69"/>
        <v>5</v>
      </c>
    </row>
    <row r="2197" spans="1:16" x14ac:dyDescent="0.3">
      <c r="A2197">
        <v>2258</v>
      </c>
      <c r="B2197" t="s">
        <v>6072</v>
      </c>
      <c r="C2197" t="s">
        <v>6073</v>
      </c>
      <c r="D2197" t="s">
        <v>28</v>
      </c>
      <c r="E2197" t="s">
        <v>29</v>
      </c>
      <c r="F2197">
        <v>90</v>
      </c>
      <c r="G2197" t="s">
        <v>14572</v>
      </c>
      <c r="H2197" t="s">
        <v>224</v>
      </c>
      <c r="I2197" t="s">
        <v>124</v>
      </c>
      <c r="J2197" s="6" t="s">
        <v>13803</v>
      </c>
      <c r="K2197">
        <v>81</v>
      </c>
      <c r="L2197" t="s">
        <v>33</v>
      </c>
      <c r="M2197">
        <f t="shared" si="68"/>
        <v>0</v>
      </c>
      <c r="N2197" s="23" t="s">
        <v>11868</v>
      </c>
      <c r="O2197" s="23" t="s">
        <v>10449</v>
      </c>
      <c r="P2197" s="23">
        <f t="shared" si="69"/>
        <v>7</v>
      </c>
    </row>
    <row r="2198" spans="1:16" x14ac:dyDescent="0.3">
      <c r="A2198">
        <v>2259</v>
      </c>
      <c r="B2198" t="s">
        <v>6075</v>
      </c>
      <c r="C2198" t="s">
        <v>6076</v>
      </c>
      <c r="D2198" t="s">
        <v>28</v>
      </c>
      <c r="E2198" t="s">
        <v>29</v>
      </c>
      <c r="F2198">
        <v>90</v>
      </c>
      <c r="G2198" t="s">
        <v>14573</v>
      </c>
      <c r="H2198" t="s">
        <v>1111</v>
      </c>
      <c r="I2198" t="s">
        <v>32</v>
      </c>
      <c r="J2198" s="6">
        <v>44532</v>
      </c>
      <c r="K2198">
        <v>47</v>
      </c>
      <c r="L2198" t="s">
        <v>20</v>
      </c>
      <c r="M2198">
        <f t="shared" si="68"/>
        <v>0</v>
      </c>
      <c r="N2198" s="23" t="s">
        <v>11869</v>
      </c>
      <c r="O2198" s="23" t="s">
        <v>10454</v>
      </c>
      <c r="P2198" s="23">
        <f t="shared" si="69"/>
        <v>4</v>
      </c>
    </row>
    <row r="2199" spans="1:16" x14ac:dyDescent="0.3">
      <c r="A2199">
        <v>2260</v>
      </c>
      <c r="B2199" t="s">
        <v>4590</v>
      </c>
      <c r="C2199" t="s">
        <v>6078</v>
      </c>
      <c r="D2199" t="s">
        <v>51</v>
      </c>
      <c r="E2199" t="s">
        <v>16</v>
      </c>
      <c r="F2199">
        <v>90</v>
      </c>
      <c r="G2199" t="s">
        <v>6079</v>
      </c>
      <c r="H2199" t="s">
        <v>6080</v>
      </c>
      <c r="I2199" t="s">
        <v>32</v>
      </c>
      <c r="J2199" s="6" t="s">
        <v>14179</v>
      </c>
      <c r="K2199">
        <v>33</v>
      </c>
      <c r="L2199" t="s">
        <v>45</v>
      </c>
      <c r="M2199">
        <f t="shared" si="68"/>
        <v>0</v>
      </c>
      <c r="N2199" s="23" t="s">
        <v>11870</v>
      </c>
      <c r="O2199" s="23" t="s">
        <v>3780</v>
      </c>
      <c r="P2199" s="23">
        <f t="shared" si="69"/>
        <v>5</v>
      </c>
    </row>
    <row r="2200" spans="1:16" x14ac:dyDescent="0.3">
      <c r="A2200">
        <v>2261</v>
      </c>
      <c r="B2200" t="s">
        <v>6081</v>
      </c>
      <c r="C2200" t="s">
        <v>6082</v>
      </c>
      <c r="D2200" t="s">
        <v>51</v>
      </c>
      <c r="E2200" t="s">
        <v>16</v>
      </c>
      <c r="F2200">
        <v>30</v>
      </c>
      <c r="G2200" t="s">
        <v>6083</v>
      </c>
      <c r="H2200" t="s">
        <v>370</v>
      </c>
      <c r="I2200" t="s">
        <v>32</v>
      </c>
      <c r="J2200" s="6" t="s">
        <v>14180</v>
      </c>
      <c r="K2200">
        <v>3</v>
      </c>
      <c r="L2200" t="s">
        <v>80</v>
      </c>
      <c r="M2200">
        <f t="shared" si="68"/>
        <v>0</v>
      </c>
      <c r="N2200" s="23" t="s">
        <v>11871</v>
      </c>
      <c r="O2200" s="23" t="s">
        <v>10422</v>
      </c>
      <c r="P2200" s="23">
        <f t="shared" si="69"/>
        <v>4</v>
      </c>
    </row>
    <row r="2201" spans="1:16" x14ac:dyDescent="0.3">
      <c r="A2201">
        <v>2262</v>
      </c>
      <c r="B2201" t="s">
        <v>6084</v>
      </c>
      <c r="C2201" t="s">
        <v>6085</v>
      </c>
      <c r="D2201" t="s">
        <v>51</v>
      </c>
      <c r="E2201" t="s">
        <v>16</v>
      </c>
      <c r="F2201">
        <v>30</v>
      </c>
      <c r="G2201" t="s">
        <v>6086</v>
      </c>
      <c r="H2201" t="s">
        <v>6087</v>
      </c>
      <c r="I2201" t="s">
        <v>124</v>
      </c>
      <c r="J2201" s="6">
        <v>44143</v>
      </c>
      <c r="K2201">
        <v>46</v>
      </c>
      <c r="L2201" t="s">
        <v>39</v>
      </c>
      <c r="M2201">
        <f t="shared" si="68"/>
        <v>0</v>
      </c>
      <c r="N2201" s="23" t="s">
        <v>11872</v>
      </c>
      <c r="O2201" s="23" t="s">
        <v>10422</v>
      </c>
      <c r="P2201" s="23">
        <f t="shared" si="69"/>
        <v>4</v>
      </c>
    </row>
    <row r="2202" spans="1:16" x14ac:dyDescent="0.3">
      <c r="A2202">
        <v>2263</v>
      </c>
      <c r="B2202" t="s">
        <v>6088</v>
      </c>
      <c r="C2202" t="s">
        <v>6089</v>
      </c>
      <c r="D2202" t="s">
        <v>28</v>
      </c>
      <c r="E2202" t="s">
        <v>29</v>
      </c>
      <c r="F2202">
        <v>60</v>
      </c>
      <c r="G2202" t="s">
        <v>6090</v>
      </c>
      <c r="H2202" t="s">
        <v>3424</v>
      </c>
      <c r="I2202" t="s">
        <v>32</v>
      </c>
      <c r="J2202" s="6">
        <v>44603</v>
      </c>
      <c r="K2202">
        <v>62</v>
      </c>
      <c r="L2202" t="s">
        <v>39</v>
      </c>
      <c r="M2202">
        <f t="shared" si="68"/>
        <v>0</v>
      </c>
      <c r="N2202" s="23" t="s">
        <v>11873</v>
      </c>
      <c r="O2202" s="23" t="s">
        <v>10416</v>
      </c>
      <c r="P2202" s="23">
        <f t="shared" si="69"/>
        <v>4</v>
      </c>
    </row>
    <row r="2203" spans="1:16" x14ac:dyDescent="0.3">
      <c r="A2203">
        <v>2264</v>
      </c>
      <c r="B2203" t="s">
        <v>6091</v>
      </c>
      <c r="C2203" t="s">
        <v>5214</v>
      </c>
      <c r="D2203" t="s">
        <v>15</v>
      </c>
      <c r="E2203" t="s">
        <v>16</v>
      </c>
      <c r="F2203">
        <v>30</v>
      </c>
      <c r="G2203" t="s">
        <v>14325</v>
      </c>
      <c r="H2203" t="s">
        <v>3134</v>
      </c>
      <c r="I2203" t="s">
        <v>294</v>
      </c>
      <c r="J2203" s="6" t="s">
        <v>13911</v>
      </c>
      <c r="K2203">
        <v>64</v>
      </c>
      <c r="L2203" t="s">
        <v>54</v>
      </c>
      <c r="M2203">
        <f t="shared" si="68"/>
        <v>0</v>
      </c>
      <c r="N2203" s="23" t="s">
        <v>11874</v>
      </c>
      <c r="O2203" s="23" t="s">
        <v>11663</v>
      </c>
      <c r="P2203" s="23">
        <f t="shared" si="69"/>
        <v>2</v>
      </c>
    </row>
    <row r="2204" spans="1:16" x14ac:dyDescent="0.3">
      <c r="A2204">
        <v>2265</v>
      </c>
      <c r="B2204" t="s">
        <v>1661</v>
      </c>
      <c r="C2204" t="s">
        <v>6093</v>
      </c>
      <c r="D2204" t="s">
        <v>28</v>
      </c>
      <c r="E2204" t="s">
        <v>29</v>
      </c>
      <c r="F2204">
        <v>30</v>
      </c>
      <c r="G2204" t="s">
        <v>6094</v>
      </c>
      <c r="H2204" t="s">
        <v>43</v>
      </c>
      <c r="I2204" t="s">
        <v>44</v>
      </c>
      <c r="J2204" s="6">
        <v>44378</v>
      </c>
      <c r="K2204">
        <v>26</v>
      </c>
      <c r="L2204" t="s">
        <v>64</v>
      </c>
      <c r="M2204">
        <f t="shared" si="68"/>
        <v>0</v>
      </c>
      <c r="N2204" s="23" t="s">
        <v>11874</v>
      </c>
      <c r="O2204" s="23" t="s">
        <v>10438</v>
      </c>
      <c r="P2204" s="23">
        <f t="shared" si="69"/>
        <v>5</v>
      </c>
    </row>
    <row r="2205" spans="1:16" x14ac:dyDescent="0.3">
      <c r="A2205">
        <v>2266</v>
      </c>
      <c r="B2205" t="s">
        <v>4469</v>
      </c>
      <c r="C2205" t="s">
        <v>3560</v>
      </c>
      <c r="D2205" t="s">
        <v>51</v>
      </c>
      <c r="E2205" t="s">
        <v>16</v>
      </c>
      <c r="F2205">
        <v>30</v>
      </c>
      <c r="G2205" t="s">
        <v>6095</v>
      </c>
      <c r="H2205" t="s">
        <v>2354</v>
      </c>
      <c r="I2205" t="s">
        <v>178</v>
      </c>
      <c r="J2205" s="6" t="s">
        <v>13626</v>
      </c>
      <c r="K2205">
        <v>23</v>
      </c>
      <c r="L2205" t="s">
        <v>159</v>
      </c>
      <c r="M2205">
        <f t="shared" si="68"/>
        <v>0</v>
      </c>
      <c r="N2205" s="23" t="s">
        <v>11875</v>
      </c>
      <c r="O2205" s="23" t="s">
        <v>10438</v>
      </c>
      <c r="P2205" s="23">
        <f t="shared" si="69"/>
        <v>5</v>
      </c>
    </row>
    <row r="2206" spans="1:16" x14ac:dyDescent="0.3">
      <c r="A2206">
        <v>2267</v>
      </c>
      <c r="B2206" t="s">
        <v>6096</v>
      </c>
      <c r="C2206" t="s">
        <v>1237</v>
      </c>
      <c r="D2206" t="s">
        <v>28</v>
      </c>
      <c r="E2206" t="s">
        <v>29</v>
      </c>
      <c r="F2206">
        <v>30</v>
      </c>
      <c r="G2206" t="s">
        <v>6095</v>
      </c>
      <c r="H2206" t="s">
        <v>637</v>
      </c>
      <c r="I2206" t="s">
        <v>32</v>
      </c>
      <c r="J2206" s="6" t="s">
        <v>13688</v>
      </c>
      <c r="K2206">
        <v>37</v>
      </c>
      <c r="L2206" t="s">
        <v>54</v>
      </c>
      <c r="M2206">
        <f t="shared" si="68"/>
        <v>0</v>
      </c>
      <c r="N2206" s="23" t="s">
        <v>11875</v>
      </c>
      <c r="O2206" s="23" t="s">
        <v>10438</v>
      </c>
      <c r="P2206" s="23">
        <f t="shared" si="69"/>
        <v>5</v>
      </c>
    </row>
    <row r="2207" spans="1:16" x14ac:dyDescent="0.3">
      <c r="A2207">
        <v>2268</v>
      </c>
      <c r="B2207" t="s">
        <v>824</v>
      </c>
      <c r="C2207" t="s">
        <v>3735</v>
      </c>
      <c r="D2207" t="s">
        <v>28</v>
      </c>
      <c r="E2207" t="s">
        <v>29</v>
      </c>
      <c r="F2207">
        <v>90</v>
      </c>
      <c r="G2207" t="s">
        <v>6097</v>
      </c>
      <c r="H2207" t="s">
        <v>3793</v>
      </c>
      <c r="I2207" t="s">
        <v>173</v>
      </c>
      <c r="J2207" s="6" t="s">
        <v>13831</v>
      </c>
      <c r="K2207">
        <v>72</v>
      </c>
      <c r="L2207" t="s">
        <v>54</v>
      </c>
      <c r="M2207">
        <f t="shared" si="68"/>
        <v>0</v>
      </c>
      <c r="N2207" s="23" t="s">
        <v>5262</v>
      </c>
      <c r="O2207" s="23" t="s">
        <v>391</v>
      </c>
      <c r="P2207" s="23">
        <f t="shared" si="69"/>
        <v>5</v>
      </c>
    </row>
    <row r="2208" spans="1:16" x14ac:dyDescent="0.3">
      <c r="A2208">
        <v>2269</v>
      </c>
      <c r="B2208" t="s">
        <v>5712</v>
      </c>
      <c r="C2208" t="s">
        <v>2903</v>
      </c>
      <c r="D2208" t="s">
        <v>15</v>
      </c>
      <c r="E2208" t="s">
        <v>16</v>
      </c>
      <c r="F2208">
        <v>30</v>
      </c>
      <c r="G2208" t="s">
        <v>6098</v>
      </c>
      <c r="H2208" t="s">
        <v>307</v>
      </c>
      <c r="I2208" t="s">
        <v>32</v>
      </c>
      <c r="J2208" s="6">
        <v>43959</v>
      </c>
      <c r="K2208">
        <v>17</v>
      </c>
      <c r="L2208" t="s">
        <v>33</v>
      </c>
      <c r="M2208">
        <f t="shared" si="68"/>
        <v>0</v>
      </c>
      <c r="N2208" s="23" t="s">
        <v>11876</v>
      </c>
      <c r="O2208" s="23" t="s">
        <v>6</v>
      </c>
      <c r="P2208" s="23">
        <f t="shared" si="69"/>
        <v>6</v>
      </c>
    </row>
    <row r="2209" spans="1:16" x14ac:dyDescent="0.3">
      <c r="A2209">
        <v>2270</v>
      </c>
      <c r="B2209" t="s">
        <v>484</v>
      </c>
      <c r="C2209" t="s">
        <v>6099</v>
      </c>
      <c r="D2209" t="s">
        <v>15</v>
      </c>
      <c r="E2209" t="s">
        <v>16</v>
      </c>
      <c r="F2209">
        <v>60</v>
      </c>
      <c r="G2209" t="s">
        <v>6100</v>
      </c>
      <c r="H2209" t="s">
        <v>6101</v>
      </c>
      <c r="I2209" t="s">
        <v>32</v>
      </c>
      <c r="J2209" s="6" t="s">
        <v>13681</v>
      </c>
      <c r="K2209">
        <v>71</v>
      </c>
      <c r="L2209" t="s">
        <v>101</v>
      </c>
      <c r="M2209">
        <f t="shared" si="68"/>
        <v>0</v>
      </c>
      <c r="N2209" s="23" t="s">
        <v>6100</v>
      </c>
      <c r="O2209" s="23"/>
      <c r="P2209" s="23">
        <f t="shared" si="69"/>
        <v>0</v>
      </c>
    </row>
    <row r="2210" spans="1:16" x14ac:dyDescent="0.3">
      <c r="A2210">
        <v>2271</v>
      </c>
      <c r="B2210" t="s">
        <v>1427</v>
      </c>
      <c r="C2210" t="s">
        <v>1410</v>
      </c>
      <c r="D2210" t="s">
        <v>28</v>
      </c>
      <c r="E2210" t="s">
        <v>29</v>
      </c>
      <c r="F2210">
        <v>90</v>
      </c>
      <c r="G2210" t="s">
        <v>6102</v>
      </c>
      <c r="H2210" t="s">
        <v>5189</v>
      </c>
      <c r="I2210" t="s">
        <v>32</v>
      </c>
      <c r="J2210" s="6" t="s">
        <v>13765</v>
      </c>
      <c r="K2210">
        <v>69</v>
      </c>
      <c r="L2210" t="s">
        <v>20</v>
      </c>
      <c r="M2210">
        <f t="shared" si="68"/>
        <v>0</v>
      </c>
      <c r="N2210" s="23" t="s">
        <v>11877</v>
      </c>
      <c r="O2210" s="23" t="s">
        <v>6</v>
      </c>
      <c r="P2210" s="23">
        <f t="shared" si="69"/>
        <v>6</v>
      </c>
    </row>
    <row r="2211" spans="1:16" x14ac:dyDescent="0.3">
      <c r="A2211">
        <v>2272</v>
      </c>
      <c r="B2211" t="s">
        <v>6103</v>
      </c>
      <c r="C2211" t="s">
        <v>4603</v>
      </c>
      <c r="D2211" t="s">
        <v>51</v>
      </c>
      <c r="E2211" t="s">
        <v>16</v>
      </c>
      <c r="F2211">
        <v>30</v>
      </c>
      <c r="G2211" t="s">
        <v>14574</v>
      </c>
      <c r="H2211" t="s">
        <v>6105</v>
      </c>
      <c r="I2211" t="s">
        <v>32</v>
      </c>
      <c r="J2211" s="6" t="s">
        <v>14061</v>
      </c>
      <c r="K2211">
        <v>17</v>
      </c>
      <c r="L2211" t="s">
        <v>45</v>
      </c>
      <c r="M2211">
        <f t="shared" si="68"/>
        <v>0</v>
      </c>
      <c r="N2211" s="23" t="s">
        <v>11878</v>
      </c>
      <c r="O2211" s="23" t="s">
        <v>10449</v>
      </c>
      <c r="P2211" s="23">
        <f t="shared" si="69"/>
        <v>7</v>
      </c>
    </row>
    <row r="2212" spans="1:16" x14ac:dyDescent="0.3">
      <c r="A2212">
        <v>2273</v>
      </c>
      <c r="B2212" t="s">
        <v>259</v>
      </c>
      <c r="C2212" t="s">
        <v>6042</v>
      </c>
      <c r="D2212" t="s">
        <v>28</v>
      </c>
      <c r="E2212" t="s">
        <v>29</v>
      </c>
      <c r="F2212">
        <v>60</v>
      </c>
      <c r="G2212" t="s">
        <v>14575</v>
      </c>
      <c r="H2212" t="s">
        <v>1643</v>
      </c>
      <c r="I2212" t="s">
        <v>124</v>
      </c>
      <c r="J2212" s="6">
        <v>43864</v>
      </c>
      <c r="K2212">
        <v>25</v>
      </c>
      <c r="L2212" t="s">
        <v>70</v>
      </c>
      <c r="M2212">
        <f t="shared" si="68"/>
        <v>0</v>
      </c>
      <c r="N2212" s="23" t="s">
        <v>11879</v>
      </c>
      <c r="O2212" s="23" t="s">
        <v>10449</v>
      </c>
      <c r="P2212" s="23">
        <f t="shared" si="69"/>
        <v>7</v>
      </c>
    </row>
    <row r="2213" spans="1:16" x14ac:dyDescent="0.3">
      <c r="A2213">
        <v>2274</v>
      </c>
      <c r="B2213" t="s">
        <v>1890</v>
      </c>
      <c r="C2213" t="s">
        <v>1669</v>
      </c>
      <c r="D2213" t="s">
        <v>51</v>
      </c>
      <c r="E2213" t="s">
        <v>16</v>
      </c>
      <c r="F2213">
        <v>90</v>
      </c>
      <c r="G2213" t="s">
        <v>6107</v>
      </c>
      <c r="H2213" t="s">
        <v>3206</v>
      </c>
      <c r="I2213" t="s">
        <v>1199</v>
      </c>
      <c r="J2213" s="6">
        <v>43834</v>
      </c>
      <c r="K2213">
        <v>62</v>
      </c>
      <c r="L2213" t="s">
        <v>70</v>
      </c>
      <c r="M2213">
        <f t="shared" si="68"/>
        <v>0</v>
      </c>
      <c r="N2213" s="23" t="s">
        <v>11880</v>
      </c>
      <c r="O2213" s="23" t="s">
        <v>10453</v>
      </c>
      <c r="P2213" s="23">
        <f t="shared" si="69"/>
        <v>7</v>
      </c>
    </row>
    <row r="2214" spans="1:16" x14ac:dyDescent="0.3">
      <c r="A2214">
        <v>2275</v>
      </c>
      <c r="B2214" t="s">
        <v>5156</v>
      </c>
      <c r="C2214" t="s">
        <v>3662</v>
      </c>
      <c r="D2214" t="s">
        <v>15</v>
      </c>
      <c r="E2214" t="s">
        <v>16</v>
      </c>
      <c r="F2214">
        <v>60</v>
      </c>
      <c r="G2214" t="s">
        <v>6108</v>
      </c>
      <c r="H2214" t="s">
        <v>455</v>
      </c>
      <c r="I2214" t="s">
        <v>187</v>
      </c>
      <c r="J2214" s="6" t="s">
        <v>14154</v>
      </c>
      <c r="K2214">
        <v>73</v>
      </c>
      <c r="L2214" t="s">
        <v>101</v>
      </c>
      <c r="M2214">
        <f t="shared" si="68"/>
        <v>0</v>
      </c>
      <c r="N2214" s="23" t="s">
        <v>11881</v>
      </c>
      <c r="O2214" s="23" t="s">
        <v>10422</v>
      </c>
      <c r="P2214" s="23">
        <f t="shared" si="69"/>
        <v>4</v>
      </c>
    </row>
    <row r="2215" spans="1:16" x14ac:dyDescent="0.3">
      <c r="A2215">
        <v>2276</v>
      </c>
      <c r="B2215" t="s">
        <v>6109</v>
      </c>
      <c r="C2215" t="s">
        <v>696</v>
      </c>
      <c r="D2215" t="s">
        <v>15</v>
      </c>
      <c r="E2215" t="s">
        <v>16</v>
      </c>
      <c r="F2215">
        <v>30</v>
      </c>
      <c r="G2215" t="s">
        <v>14965</v>
      </c>
      <c r="H2215" t="s">
        <v>4899</v>
      </c>
      <c r="I2215" t="s">
        <v>100</v>
      </c>
      <c r="J2215" s="6">
        <v>43898</v>
      </c>
      <c r="K2215">
        <v>40</v>
      </c>
      <c r="L2215" t="s">
        <v>70</v>
      </c>
      <c r="M2215">
        <f t="shared" si="68"/>
        <v>0</v>
      </c>
      <c r="N2215" s="23" t="s">
        <v>11882</v>
      </c>
      <c r="O2215" s="23" t="s">
        <v>3369</v>
      </c>
      <c r="P2215" s="23">
        <f t="shared" si="69"/>
        <v>5</v>
      </c>
    </row>
    <row r="2216" spans="1:16" x14ac:dyDescent="0.3">
      <c r="A2216">
        <v>2278</v>
      </c>
      <c r="B2216" t="s">
        <v>2415</v>
      </c>
      <c r="C2216" t="s">
        <v>3029</v>
      </c>
      <c r="D2216" t="s">
        <v>28</v>
      </c>
      <c r="E2216" t="s">
        <v>29</v>
      </c>
      <c r="F2216">
        <v>30</v>
      </c>
      <c r="G2216" t="s">
        <v>6113</v>
      </c>
      <c r="H2216" t="s">
        <v>4358</v>
      </c>
      <c r="I2216" t="s">
        <v>146</v>
      </c>
      <c r="J2216" s="6">
        <v>44535</v>
      </c>
      <c r="K2216">
        <v>34</v>
      </c>
      <c r="L2216" t="s">
        <v>80</v>
      </c>
      <c r="M2216">
        <f t="shared" si="68"/>
        <v>0</v>
      </c>
      <c r="N2216" s="23" t="s">
        <v>11883</v>
      </c>
      <c r="O2216" s="23" t="s">
        <v>6</v>
      </c>
      <c r="P2216" s="23">
        <f t="shared" si="69"/>
        <v>6</v>
      </c>
    </row>
    <row r="2217" spans="1:16" x14ac:dyDescent="0.3">
      <c r="A2217">
        <v>2279</v>
      </c>
      <c r="B2217" t="s">
        <v>6114</v>
      </c>
      <c r="C2217" t="s">
        <v>2132</v>
      </c>
      <c r="D2217" t="s">
        <v>15</v>
      </c>
      <c r="E2217" t="s">
        <v>16</v>
      </c>
      <c r="F2217">
        <v>60</v>
      </c>
      <c r="G2217" t="s">
        <v>6115</v>
      </c>
      <c r="H2217" t="s">
        <v>1362</v>
      </c>
      <c r="I2217" t="s">
        <v>178</v>
      </c>
      <c r="J2217" s="6" t="s">
        <v>13896</v>
      </c>
      <c r="K2217">
        <v>52</v>
      </c>
      <c r="L2217" t="s">
        <v>64</v>
      </c>
      <c r="M2217">
        <f t="shared" si="68"/>
        <v>0</v>
      </c>
      <c r="N2217" s="23" t="s">
        <v>11884</v>
      </c>
      <c r="O2217" s="23" t="s">
        <v>10795</v>
      </c>
      <c r="P2217" s="23">
        <f t="shared" si="69"/>
        <v>10</v>
      </c>
    </row>
    <row r="2218" spans="1:16" x14ac:dyDescent="0.3">
      <c r="A2218">
        <v>2280</v>
      </c>
      <c r="B2218" t="s">
        <v>6116</v>
      </c>
      <c r="C2218" t="s">
        <v>1341</v>
      </c>
      <c r="D2218" t="s">
        <v>51</v>
      </c>
      <c r="E2218" t="s">
        <v>16</v>
      </c>
      <c r="F2218">
        <v>30</v>
      </c>
      <c r="G2218" t="s">
        <v>6117</v>
      </c>
      <c r="H2218" t="s">
        <v>4085</v>
      </c>
      <c r="I2218" t="s">
        <v>240</v>
      </c>
      <c r="J2218" s="6">
        <v>44319</v>
      </c>
      <c r="K2218">
        <v>83</v>
      </c>
      <c r="L2218" t="s">
        <v>101</v>
      </c>
      <c r="M2218">
        <f t="shared" si="68"/>
        <v>0</v>
      </c>
      <c r="N2218" s="23" t="s">
        <v>11885</v>
      </c>
      <c r="O2218" s="23" t="s">
        <v>3780</v>
      </c>
      <c r="P2218" s="23">
        <f t="shared" si="69"/>
        <v>5</v>
      </c>
    </row>
    <row r="2219" spans="1:16" x14ac:dyDescent="0.3">
      <c r="A2219">
        <v>2281</v>
      </c>
      <c r="B2219" t="s">
        <v>1096</v>
      </c>
      <c r="C2219" t="s">
        <v>2051</v>
      </c>
      <c r="D2219" t="s">
        <v>28</v>
      </c>
      <c r="E2219" t="s">
        <v>29</v>
      </c>
      <c r="F2219">
        <v>30</v>
      </c>
      <c r="G2219" t="s">
        <v>6118</v>
      </c>
      <c r="H2219" t="s">
        <v>2717</v>
      </c>
      <c r="I2219" t="s">
        <v>1889</v>
      </c>
      <c r="J2219" s="6">
        <v>44050</v>
      </c>
      <c r="K2219">
        <v>52</v>
      </c>
      <c r="L2219" t="s">
        <v>80</v>
      </c>
      <c r="M2219">
        <f t="shared" si="68"/>
        <v>0</v>
      </c>
      <c r="N2219" s="23" t="s">
        <v>11886</v>
      </c>
      <c r="O2219" s="23" t="s">
        <v>10438</v>
      </c>
      <c r="P2219" s="23">
        <f t="shared" si="69"/>
        <v>5</v>
      </c>
    </row>
    <row r="2220" spans="1:16" x14ac:dyDescent="0.3">
      <c r="A2220">
        <v>2282</v>
      </c>
      <c r="B2220" t="s">
        <v>1293</v>
      </c>
      <c r="C2220" t="s">
        <v>5168</v>
      </c>
      <c r="D2220" t="s">
        <v>15</v>
      </c>
      <c r="E2220" t="s">
        <v>16</v>
      </c>
      <c r="F2220">
        <v>60</v>
      </c>
      <c r="G2220" t="s">
        <v>6119</v>
      </c>
      <c r="H2220" t="s">
        <v>483</v>
      </c>
      <c r="I2220" t="s">
        <v>32</v>
      </c>
      <c r="J2220" s="6" t="s">
        <v>13918</v>
      </c>
      <c r="K2220">
        <v>37</v>
      </c>
      <c r="L2220" t="s">
        <v>70</v>
      </c>
      <c r="M2220">
        <f t="shared" si="68"/>
        <v>0</v>
      </c>
      <c r="N2220" s="23" t="s">
        <v>11887</v>
      </c>
      <c r="O2220" s="23" t="s">
        <v>10549</v>
      </c>
      <c r="P2220" s="23">
        <f t="shared" si="69"/>
        <v>3</v>
      </c>
    </row>
    <row r="2221" spans="1:16" x14ac:dyDescent="0.3">
      <c r="A2221">
        <v>2283</v>
      </c>
      <c r="B2221" t="s">
        <v>4430</v>
      </c>
      <c r="C2221" t="s">
        <v>3905</v>
      </c>
      <c r="D2221" t="s">
        <v>28</v>
      </c>
      <c r="E2221" t="s">
        <v>29</v>
      </c>
      <c r="F2221">
        <v>90</v>
      </c>
      <c r="G2221" t="s">
        <v>6120</v>
      </c>
      <c r="H2221" t="s">
        <v>1391</v>
      </c>
      <c r="I2221" t="s">
        <v>32</v>
      </c>
      <c r="J2221" s="6">
        <v>44685</v>
      </c>
      <c r="K2221">
        <v>54</v>
      </c>
      <c r="L2221" t="s">
        <v>101</v>
      </c>
      <c r="M2221">
        <f t="shared" si="68"/>
        <v>0</v>
      </c>
      <c r="N2221" s="23" t="s">
        <v>11888</v>
      </c>
      <c r="O2221" s="23" t="s">
        <v>10453</v>
      </c>
      <c r="P2221" s="23">
        <f t="shared" si="69"/>
        <v>7</v>
      </c>
    </row>
    <row r="2222" spans="1:16" x14ac:dyDescent="0.3">
      <c r="A2222">
        <v>2284</v>
      </c>
      <c r="B2222" t="s">
        <v>1208</v>
      </c>
      <c r="C2222" t="s">
        <v>1997</v>
      </c>
      <c r="D2222" t="s">
        <v>28</v>
      </c>
      <c r="E2222" t="s">
        <v>29</v>
      </c>
      <c r="F2222">
        <v>30</v>
      </c>
      <c r="G2222" t="s">
        <v>11889</v>
      </c>
      <c r="H2222" t="s">
        <v>6122</v>
      </c>
      <c r="I2222" t="s">
        <v>25</v>
      </c>
      <c r="J2222" s="6" t="s">
        <v>14008</v>
      </c>
      <c r="K2222">
        <v>81</v>
      </c>
      <c r="L2222" t="s">
        <v>159</v>
      </c>
      <c r="M2222">
        <f t="shared" si="68"/>
        <v>0</v>
      </c>
      <c r="N2222" s="23" t="s">
        <v>11889</v>
      </c>
      <c r="O2222" s="23" t="s">
        <v>11154</v>
      </c>
      <c r="P2222" s="23">
        <f t="shared" si="69"/>
        <v>1</v>
      </c>
    </row>
    <row r="2223" spans="1:16" x14ac:dyDescent="0.3">
      <c r="A2223">
        <v>2285</v>
      </c>
      <c r="B2223" t="s">
        <v>5567</v>
      </c>
      <c r="C2223" t="s">
        <v>2167</v>
      </c>
      <c r="D2223" t="s">
        <v>28</v>
      </c>
      <c r="E2223" t="s">
        <v>29</v>
      </c>
      <c r="F2223">
        <v>30</v>
      </c>
      <c r="G2223" t="s">
        <v>6123</v>
      </c>
      <c r="H2223" t="s">
        <v>94</v>
      </c>
      <c r="I2223" t="s">
        <v>95</v>
      </c>
      <c r="J2223" s="6">
        <v>43901</v>
      </c>
      <c r="K2223">
        <v>26</v>
      </c>
      <c r="L2223" t="s">
        <v>80</v>
      </c>
      <c r="M2223">
        <f t="shared" si="68"/>
        <v>0</v>
      </c>
      <c r="N2223" s="23" t="s">
        <v>11890</v>
      </c>
      <c r="O2223" s="23" t="s">
        <v>10422</v>
      </c>
      <c r="P2223" s="23">
        <f t="shared" si="69"/>
        <v>4</v>
      </c>
    </row>
    <row r="2224" spans="1:16" x14ac:dyDescent="0.3">
      <c r="A2224">
        <v>2286</v>
      </c>
      <c r="B2224" t="s">
        <v>3955</v>
      </c>
      <c r="C2224" t="s">
        <v>2770</v>
      </c>
      <c r="D2224" t="s">
        <v>15</v>
      </c>
      <c r="E2224" t="s">
        <v>16</v>
      </c>
      <c r="F2224">
        <v>30</v>
      </c>
      <c r="G2224" t="s">
        <v>6124</v>
      </c>
      <c r="H2224" t="s">
        <v>186</v>
      </c>
      <c r="I2224" t="s">
        <v>187</v>
      </c>
      <c r="J2224" s="6" t="s">
        <v>13891</v>
      </c>
      <c r="K2224">
        <v>89</v>
      </c>
      <c r="L2224" t="s">
        <v>70</v>
      </c>
      <c r="M2224">
        <f t="shared" si="68"/>
        <v>0</v>
      </c>
      <c r="N2224" s="23" t="s">
        <v>11891</v>
      </c>
      <c r="O2224" s="23" t="s">
        <v>9779</v>
      </c>
      <c r="P2224" s="23">
        <f t="shared" si="69"/>
        <v>4</v>
      </c>
    </row>
    <row r="2225" spans="1:16" x14ac:dyDescent="0.3">
      <c r="A2225">
        <v>2287</v>
      </c>
      <c r="B2225" t="s">
        <v>843</v>
      </c>
      <c r="C2225" t="s">
        <v>3265</v>
      </c>
      <c r="D2225" t="s">
        <v>15</v>
      </c>
      <c r="E2225" t="s">
        <v>16</v>
      </c>
      <c r="F2225">
        <v>60</v>
      </c>
      <c r="G2225" t="s">
        <v>6125</v>
      </c>
      <c r="H2225" t="s">
        <v>4256</v>
      </c>
      <c r="I2225" t="s">
        <v>1454</v>
      </c>
      <c r="J2225" s="6" t="s">
        <v>14181</v>
      </c>
      <c r="K2225">
        <v>83</v>
      </c>
      <c r="L2225" t="s">
        <v>64</v>
      </c>
      <c r="M2225">
        <f t="shared" si="68"/>
        <v>0</v>
      </c>
      <c r="N2225" s="23" t="s">
        <v>11892</v>
      </c>
      <c r="O2225" s="23" t="s">
        <v>10468</v>
      </c>
      <c r="P2225" s="23">
        <f t="shared" si="69"/>
        <v>8</v>
      </c>
    </row>
    <row r="2226" spans="1:16" x14ac:dyDescent="0.3">
      <c r="A2226">
        <v>2288</v>
      </c>
      <c r="B2226" t="s">
        <v>6126</v>
      </c>
      <c r="C2226" t="s">
        <v>1714</v>
      </c>
      <c r="D2226" t="s">
        <v>28</v>
      </c>
      <c r="E2226" t="s">
        <v>29</v>
      </c>
      <c r="F2226">
        <v>60</v>
      </c>
      <c r="G2226" t="s">
        <v>6125</v>
      </c>
      <c r="H2226" t="s">
        <v>412</v>
      </c>
      <c r="I2226" t="s">
        <v>187</v>
      </c>
      <c r="J2226" s="6">
        <v>43956</v>
      </c>
      <c r="K2226">
        <v>18</v>
      </c>
      <c r="L2226" t="s">
        <v>20</v>
      </c>
      <c r="M2226">
        <f t="shared" si="68"/>
        <v>0</v>
      </c>
      <c r="N2226" s="23" t="s">
        <v>11892</v>
      </c>
      <c r="O2226" s="23" t="s">
        <v>10468</v>
      </c>
      <c r="P2226" s="23">
        <f t="shared" si="69"/>
        <v>8</v>
      </c>
    </row>
    <row r="2227" spans="1:16" x14ac:dyDescent="0.3">
      <c r="A2227">
        <v>2289</v>
      </c>
      <c r="B2227" t="s">
        <v>6127</v>
      </c>
      <c r="C2227" t="s">
        <v>6128</v>
      </c>
      <c r="D2227" t="s">
        <v>51</v>
      </c>
      <c r="E2227" t="s">
        <v>16</v>
      </c>
      <c r="F2227">
        <v>30</v>
      </c>
      <c r="G2227" t="s">
        <v>6129</v>
      </c>
      <c r="H2227" t="s">
        <v>1512</v>
      </c>
      <c r="I2227" t="s">
        <v>25</v>
      </c>
      <c r="J2227" s="6" t="s">
        <v>14114</v>
      </c>
      <c r="K2227">
        <v>55</v>
      </c>
      <c r="L2227" t="s">
        <v>80</v>
      </c>
      <c r="M2227">
        <f t="shared" si="68"/>
        <v>0</v>
      </c>
      <c r="N2227" s="23" t="s">
        <v>11893</v>
      </c>
      <c r="O2227" s="23" t="s">
        <v>10422</v>
      </c>
      <c r="P2227" s="23">
        <f t="shared" si="69"/>
        <v>4</v>
      </c>
    </row>
    <row r="2228" spans="1:16" x14ac:dyDescent="0.3">
      <c r="A2228">
        <v>2290</v>
      </c>
      <c r="B2228" t="s">
        <v>6130</v>
      </c>
      <c r="C2228" t="s">
        <v>6131</v>
      </c>
      <c r="D2228" t="s">
        <v>51</v>
      </c>
      <c r="E2228" t="s">
        <v>16</v>
      </c>
      <c r="F2228">
        <v>90</v>
      </c>
      <c r="G2228" t="s">
        <v>14576</v>
      </c>
      <c r="H2228" t="s">
        <v>6023</v>
      </c>
      <c r="I2228" t="s">
        <v>32</v>
      </c>
      <c r="J2228" s="6" t="s">
        <v>13974</v>
      </c>
      <c r="K2228">
        <v>22</v>
      </c>
      <c r="L2228" t="s">
        <v>159</v>
      </c>
      <c r="M2228">
        <f t="shared" si="68"/>
        <v>0</v>
      </c>
      <c r="N2228" s="23" t="s">
        <v>11894</v>
      </c>
      <c r="O2228" s="23" t="s">
        <v>10449</v>
      </c>
      <c r="P2228" s="23">
        <f t="shared" si="69"/>
        <v>7</v>
      </c>
    </row>
    <row r="2229" spans="1:16" x14ac:dyDescent="0.3">
      <c r="A2229">
        <v>2291</v>
      </c>
      <c r="B2229" t="s">
        <v>6133</v>
      </c>
      <c r="C2229" t="s">
        <v>6134</v>
      </c>
      <c r="D2229" t="s">
        <v>117</v>
      </c>
      <c r="E2229" t="s">
        <v>29</v>
      </c>
      <c r="F2229">
        <v>30</v>
      </c>
      <c r="G2229" t="s">
        <v>6135</v>
      </c>
      <c r="H2229" t="s">
        <v>655</v>
      </c>
      <c r="I2229" t="s">
        <v>32</v>
      </c>
      <c r="J2229" s="6" t="s">
        <v>13976</v>
      </c>
      <c r="K2229">
        <v>44</v>
      </c>
      <c r="L2229" t="s">
        <v>33</v>
      </c>
      <c r="M2229">
        <f t="shared" si="68"/>
        <v>0</v>
      </c>
      <c r="N2229" s="23" t="s">
        <v>11895</v>
      </c>
      <c r="O2229" s="23" t="s">
        <v>6</v>
      </c>
      <c r="P2229" s="23">
        <f t="shared" si="69"/>
        <v>6</v>
      </c>
    </row>
    <row r="2230" spans="1:16" x14ac:dyDescent="0.3">
      <c r="A2230">
        <v>2292</v>
      </c>
      <c r="B2230" t="s">
        <v>6136</v>
      </c>
      <c r="C2230" t="s">
        <v>2485</v>
      </c>
      <c r="D2230" t="s">
        <v>51</v>
      </c>
      <c r="E2230" t="s">
        <v>16</v>
      </c>
      <c r="F2230">
        <v>60</v>
      </c>
      <c r="G2230" t="s">
        <v>6137</v>
      </c>
      <c r="H2230" t="s">
        <v>3774</v>
      </c>
      <c r="I2230" t="s">
        <v>187</v>
      </c>
      <c r="J2230" s="6" t="s">
        <v>13933</v>
      </c>
      <c r="K2230">
        <v>87</v>
      </c>
      <c r="L2230" t="s">
        <v>54</v>
      </c>
      <c r="M2230">
        <f t="shared" si="68"/>
        <v>0</v>
      </c>
      <c r="N2230" s="23" t="s">
        <v>2314</v>
      </c>
      <c r="O2230" s="23" t="s">
        <v>10438</v>
      </c>
      <c r="P2230" s="23">
        <f t="shared" si="69"/>
        <v>5</v>
      </c>
    </row>
    <row r="2231" spans="1:16" x14ac:dyDescent="0.3">
      <c r="A2231">
        <v>2293</v>
      </c>
      <c r="B2231" t="s">
        <v>6138</v>
      </c>
      <c r="C2231" t="s">
        <v>6139</v>
      </c>
      <c r="D2231" t="s">
        <v>41</v>
      </c>
      <c r="E2231" t="s">
        <v>16</v>
      </c>
      <c r="F2231">
        <v>90</v>
      </c>
      <c r="G2231" t="s">
        <v>6140</v>
      </c>
      <c r="H2231" t="s">
        <v>4030</v>
      </c>
      <c r="I2231" t="s">
        <v>32</v>
      </c>
      <c r="J2231" s="6" t="s">
        <v>14024</v>
      </c>
      <c r="K2231">
        <v>22</v>
      </c>
      <c r="L2231" t="s">
        <v>80</v>
      </c>
      <c r="M2231">
        <f t="shared" si="68"/>
        <v>0</v>
      </c>
      <c r="N2231" s="23" t="s">
        <v>705</v>
      </c>
      <c r="O2231" s="23" t="s">
        <v>6</v>
      </c>
      <c r="P2231" s="23">
        <f t="shared" si="69"/>
        <v>6</v>
      </c>
    </row>
    <row r="2232" spans="1:16" x14ac:dyDescent="0.3">
      <c r="A2232">
        <v>2294</v>
      </c>
      <c r="B2232" t="s">
        <v>6141</v>
      </c>
      <c r="C2232" t="s">
        <v>6142</v>
      </c>
      <c r="D2232" t="s">
        <v>41</v>
      </c>
      <c r="E2232" t="s">
        <v>16</v>
      </c>
      <c r="F2232">
        <v>60</v>
      </c>
      <c r="G2232" t="s">
        <v>14577</v>
      </c>
      <c r="H2232" t="s">
        <v>1131</v>
      </c>
      <c r="I2232" t="s">
        <v>32</v>
      </c>
      <c r="J2232" s="6" t="s">
        <v>13763</v>
      </c>
      <c r="K2232">
        <v>12</v>
      </c>
      <c r="L2232" t="s">
        <v>39</v>
      </c>
      <c r="M2232">
        <f t="shared" si="68"/>
        <v>0</v>
      </c>
      <c r="N2232" s="23" t="s">
        <v>11896</v>
      </c>
      <c r="O2232" s="23" t="s">
        <v>10449</v>
      </c>
      <c r="P2232" s="23">
        <f t="shared" si="69"/>
        <v>7</v>
      </c>
    </row>
    <row r="2233" spans="1:16" x14ac:dyDescent="0.3">
      <c r="A2233">
        <v>2295</v>
      </c>
      <c r="B2233" t="s">
        <v>6144</v>
      </c>
      <c r="C2233" t="s">
        <v>2951</v>
      </c>
      <c r="D2233" t="s">
        <v>28</v>
      </c>
      <c r="E2233" t="s">
        <v>29</v>
      </c>
      <c r="F2233">
        <v>30</v>
      </c>
      <c r="G2233" t="s">
        <v>6145</v>
      </c>
      <c r="H2233" t="s">
        <v>4713</v>
      </c>
      <c r="I2233" t="s">
        <v>294</v>
      </c>
      <c r="J2233" s="6" t="s">
        <v>13674</v>
      </c>
      <c r="K2233">
        <v>73</v>
      </c>
      <c r="L2233" t="s">
        <v>159</v>
      </c>
      <c r="M2233">
        <f t="shared" si="68"/>
        <v>0</v>
      </c>
      <c r="N2233" s="23" t="s">
        <v>11897</v>
      </c>
      <c r="O2233" s="23" t="s">
        <v>3780</v>
      </c>
      <c r="P2233" s="23">
        <f t="shared" si="69"/>
        <v>5</v>
      </c>
    </row>
    <row r="2234" spans="1:16" x14ac:dyDescent="0.3">
      <c r="A2234">
        <v>2296</v>
      </c>
      <c r="B2234" t="s">
        <v>127</v>
      </c>
      <c r="C2234" t="s">
        <v>6146</v>
      </c>
      <c r="D2234" t="s">
        <v>28</v>
      </c>
      <c r="E2234" t="s">
        <v>29</v>
      </c>
      <c r="F2234">
        <v>30</v>
      </c>
      <c r="G2234" t="s">
        <v>6147</v>
      </c>
      <c r="H2234" t="s">
        <v>6148</v>
      </c>
      <c r="I2234" t="s">
        <v>110</v>
      </c>
      <c r="J2234" s="6" t="s">
        <v>13811</v>
      </c>
      <c r="K2234">
        <v>58</v>
      </c>
      <c r="L2234" t="s">
        <v>159</v>
      </c>
      <c r="M2234">
        <f t="shared" si="68"/>
        <v>0</v>
      </c>
      <c r="N2234" s="23" t="s">
        <v>11898</v>
      </c>
      <c r="O2234" s="23" t="s">
        <v>10490</v>
      </c>
      <c r="P2234" s="23">
        <f t="shared" si="69"/>
        <v>4</v>
      </c>
    </row>
    <row r="2235" spans="1:16" x14ac:dyDescent="0.3">
      <c r="A2235">
        <v>2297</v>
      </c>
      <c r="B2235" t="s">
        <v>6149</v>
      </c>
      <c r="C2235" t="s">
        <v>5428</v>
      </c>
      <c r="D2235" t="s">
        <v>28</v>
      </c>
      <c r="E2235" t="s">
        <v>29</v>
      </c>
      <c r="F2235">
        <v>30</v>
      </c>
      <c r="G2235" t="s">
        <v>6152</v>
      </c>
      <c r="H2235" t="s">
        <v>655</v>
      </c>
      <c r="I2235" t="s">
        <v>32</v>
      </c>
      <c r="J2235" s="6">
        <v>44014</v>
      </c>
      <c r="K2235">
        <v>31</v>
      </c>
      <c r="L2235" t="s">
        <v>33</v>
      </c>
      <c r="M2235">
        <f t="shared" si="68"/>
        <v>0</v>
      </c>
      <c r="N2235" s="23" t="s">
        <v>11899</v>
      </c>
      <c r="O2235" s="23" t="s">
        <v>11623</v>
      </c>
      <c r="P2235" s="23">
        <f t="shared" si="69"/>
        <v>2</v>
      </c>
    </row>
    <row r="2236" spans="1:16" x14ac:dyDescent="0.3">
      <c r="A2236">
        <v>2298</v>
      </c>
      <c r="B2236" t="s">
        <v>6151</v>
      </c>
      <c r="C2236" t="s">
        <v>4561</v>
      </c>
      <c r="D2236" t="s">
        <v>28</v>
      </c>
      <c r="E2236" t="s">
        <v>29</v>
      </c>
      <c r="F2236">
        <v>30</v>
      </c>
      <c r="G2236" t="s">
        <v>6152</v>
      </c>
      <c r="H2236" t="s">
        <v>1948</v>
      </c>
      <c r="I2236" t="s">
        <v>25</v>
      </c>
      <c r="J2236" s="6" t="s">
        <v>14059</v>
      </c>
      <c r="K2236">
        <v>74</v>
      </c>
      <c r="L2236" t="s">
        <v>54</v>
      </c>
      <c r="M2236">
        <f t="shared" si="68"/>
        <v>0</v>
      </c>
      <c r="N2236" s="23" t="s">
        <v>11899</v>
      </c>
      <c r="O2236" s="23" t="s">
        <v>10422</v>
      </c>
      <c r="P2236" s="23">
        <f t="shared" si="69"/>
        <v>4</v>
      </c>
    </row>
    <row r="2237" spans="1:16" x14ac:dyDescent="0.3">
      <c r="A2237">
        <v>2299</v>
      </c>
      <c r="B2237" t="s">
        <v>5834</v>
      </c>
      <c r="C2237" t="s">
        <v>2806</v>
      </c>
      <c r="D2237" t="s">
        <v>15</v>
      </c>
      <c r="E2237" t="s">
        <v>16</v>
      </c>
      <c r="F2237">
        <v>30</v>
      </c>
      <c r="G2237" t="s">
        <v>14326</v>
      </c>
      <c r="H2237" t="s">
        <v>6154</v>
      </c>
      <c r="I2237" t="s">
        <v>38</v>
      </c>
      <c r="J2237" s="6" t="s">
        <v>14170</v>
      </c>
      <c r="K2237">
        <v>30</v>
      </c>
      <c r="L2237" t="s">
        <v>159</v>
      </c>
      <c r="M2237">
        <f t="shared" si="68"/>
        <v>0</v>
      </c>
      <c r="N2237" s="23" t="s">
        <v>11900</v>
      </c>
      <c r="O2237" s="23" t="s">
        <v>11374</v>
      </c>
      <c r="P2237" s="23">
        <f t="shared" si="69"/>
        <v>4</v>
      </c>
    </row>
    <row r="2238" spans="1:16" x14ac:dyDescent="0.3">
      <c r="A2238">
        <v>2300</v>
      </c>
      <c r="B2238" t="s">
        <v>4599</v>
      </c>
      <c r="C2238" t="s">
        <v>3935</v>
      </c>
      <c r="D2238" t="s">
        <v>28</v>
      </c>
      <c r="E2238" t="s">
        <v>29</v>
      </c>
      <c r="F2238">
        <v>90</v>
      </c>
      <c r="G2238" t="s">
        <v>6155</v>
      </c>
      <c r="H2238" t="s">
        <v>1548</v>
      </c>
      <c r="I2238" t="s">
        <v>1549</v>
      </c>
      <c r="J2238" s="6">
        <v>44166</v>
      </c>
      <c r="K2238">
        <v>73</v>
      </c>
      <c r="L2238" t="s">
        <v>159</v>
      </c>
      <c r="M2238">
        <f t="shared" si="68"/>
        <v>0</v>
      </c>
      <c r="N2238" s="23" t="s">
        <v>11901</v>
      </c>
      <c r="O2238" s="23" t="s">
        <v>10422</v>
      </c>
      <c r="P2238" s="23">
        <f t="shared" si="69"/>
        <v>4</v>
      </c>
    </row>
    <row r="2239" spans="1:16" x14ac:dyDescent="0.3">
      <c r="A2239">
        <v>2301</v>
      </c>
      <c r="B2239" t="s">
        <v>3548</v>
      </c>
      <c r="C2239" t="s">
        <v>3997</v>
      </c>
      <c r="D2239" t="s">
        <v>28</v>
      </c>
      <c r="E2239" t="s">
        <v>29</v>
      </c>
      <c r="F2239">
        <v>30</v>
      </c>
      <c r="G2239" t="s">
        <v>6156</v>
      </c>
      <c r="H2239" t="s">
        <v>1896</v>
      </c>
      <c r="I2239" t="s">
        <v>294</v>
      </c>
      <c r="J2239" s="6">
        <v>44442</v>
      </c>
      <c r="K2239">
        <v>75</v>
      </c>
      <c r="L2239" t="s">
        <v>64</v>
      </c>
      <c r="M2239">
        <f t="shared" si="68"/>
        <v>0</v>
      </c>
      <c r="N2239" s="23" t="s">
        <v>2367</v>
      </c>
      <c r="O2239" s="23" t="s">
        <v>10468</v>
      </c>
      <c r="P2239" s="23">
        <f t="shared" si="69"/>
        <v>8</v>
      </c>
    </row>
    <row r="2240" spans="1:16" x14ac:dyDescent="0.3">
      <c r="A2240">
        <v>2302</v>
      </c>
      <c r="B2240" t="s">
        <v>899</v>
      </c>
      <c r="C2240" t="s">
        <v>3509</v>
      </c>
      <c r="D2240" t="s">
        <v>28</v>
      </c>
      <c r="E2240" t="s">
        <v>29</v>
      </c>
      <c r="F2240">
        <v>90</v>
      </c>
      <c r="G2240" t="s">
        <v>6157</v>
      </c>
      <c r="H2240" t="s">
        <v>946</v>
      </c>
      <c r="I2240" t="s">
        <v>947</v>
      </c>
      <c r="J2240" s="6" t="s">
        <v>14041</v>
      </c>
      <c r="K2240">
        <v>48</v>
      </c>
      <c r="L2240" t="s">
        <v>70</v>
      </c>
      <c r="M2240">
        <f t="shared" si="68"/>
        <v>0</v>
      </c>
      <c r="N2240" s="23" t="s">
        <v>2367</v>
      </c>
      <c r="O2240" s="23" t="s">
        <v>10438</v>
      </c>
      <c r="P2240" s="23">
        <f t="shared" si="69"/>
        <v>5</v>
      </c>
    </row>
    <row r="2241" spans="1:16" x14ac:dyDescent="0.3">
      <c r="A2241">
        <v>2303</v>
      </c>
      <c r="B2241" t="s">
        <v>6158</v>
      </c>
      <c r="C2241" t="s">
        <v>1682</v>
      </c>
      <c r="D2241" t="s">
        <v>51</v>
      </c>
      <c r="E2241" t="s">
        <v>16</v>
      </c>
      <c r="F2241">
        <v>90</v>
      </c>
      <c r="G2241" t="s">
        <v>6159</v>
      </c>
      <c r="H2241" t="s">
        <v>3365</v>
      </c>
      <c r="I2241" t="s">
        <v>146</v>
      </c>
      <c r="J2241" s="6" t="s">
        <v>14009</v>
      </c>
      <c r="K2241">
        <v>6</v>
      </c>
      <c r="L2241" t="s">
        <v>159</v>
      </c>
      <c r="M2241">
        <f t="shared" si="68"/>
        <v>0</v>
      </c>
      <c r="N2241" s="23" t="s">
        <v>11902</v>
      </c>
      <c r="O2241" s="23" t="s">
        <v>10422</v>
      </c>
      <c r="P2241" s="23">
        <f t="shared" si="69"/>
        <v>4</v>
      </c>
    </row>
    <row r="2242" spans="1:16" x14ac:dyDescent="0.3">
      <c r="A2242">
        <v>2304</v>
      </c>
      <c r="B2242" t="s">
        <v>2480</v>
      </c>
      <c r="C2242" t="s">
        <v>2922</v>
      </c>
      <c r="D2242" t="s">
        <v>15</v>
      </c>
      <c r="E2242" t="s">
        <v>16</v>
      </c>
      <c r="F2242">
        <v>30</v>
      </c>
      <c r="G2242" t="s">
        <v>6160</v>
      </c>
      <c r="H2242" t="s">
        <v>1333</v>
      </c>
      <c r="I2242" t="s">
        <v>294</v>
      </c>
      <c r="J2242" s="6">
        <v>44877</v>
      </c>
      <c r="K2242">
        <v>93</v>
      </c>
      <c r="L2242" t="s">
        <v>64</v>
      </c>
      <c r="M2242">
        <f t="shared" ref="M2242:M2305" si="70">COUNTBLANK(A2242:L2242)</f>
        <v>0</v>
      </c>
      <c r="N2242" s="23" t="s">
        <v>11903</v>
      </c>
      <c r="O2242" s="23" t="s">
        <v>10453</v>
      </c>
      <c r="P2242" s="23">
        <f t="shared" ref="P2242:P2305" si="71">LEN(O2242)</f>
        <v>7</v>
      </c>
    </row>
    <row r="2243" spans="1:16" x14ac:dyDescent="0.3">
      <c r="A2243">
        <v>2305</v>
      </c>
      <c r="B2243" t="s">
        <v>6161</v>
      </c>
      <c r="C2243" t="s">
        <v>588</v>
      </c>
      <c r="D2243" t="s">
        <v>51</v>
      </c>
      <c r="E2243" t="s">
        <v>16</v>
      </c>
      <c r="F2243">
        <v>60</v>
      </c>
      <c r="G2243" t="s">
        <v>14578</v>
      </c>
      <c r="H2243" t="s">
        <v>1095</v>
      </c>
      <c r="I2243" t="s">
        <v>178</v>
      </c>
      <c r="J2243" s="6" t="s">
        <v>13801</v>
      </c>
      <c r="K2243">
        <v>23</v>
      </c>
      <c r="L2243" t="s">
        <v>54</v>
      </c>
      <c r="M2243">
        <f t="shared" si="70"/>
        <v>0</v>
      </c>
      <c r="N2243" s="23" t="s">
        <v>5178</v>
      </c>
      <c r="O2243" s="23" t="s">
        <v>6</v>
      </c>
      <c r="P2243" s="23">
        <f t="shared" si="71"/>
        <v>6</v>
      </c>
    </row>
    <row r="2244" spans="1:16" x14ac:dyDescent="0.3">
      <c r="A2244">
        <v>2306</v>
      </c>
      <c r="B2244" t="s">
        <v>2263</v>
      </c>
      <c r="C2244" t="s">
        <v>4481</v>
      </c>
      <c r="D2244" t="s">
        <v>15</v>
      </c>
      <c r="E2244" t="s">
        <v>16</v>
      </c>
      <c r="F2244">
        <v>30</v>
      </c>
      <c r="G2244" t="s">
        <v>6163</v>
      </c>
      <c r="H2244" t="s">
        <v>2875</v>
      </c>
      <c r="I2244" t="s">
        <v>32</v>
      </c>
      <c r="J2244" s="6">
        <v>44777</v>
      </c>
      <c r="K2244">
        <v>59</v>
      </c>
      <c r="L2244" t="s">
        <v>70</v>
      </c>
      <c r="M2244">
        <f t="shared" si="70"/>
        <v>0</v>
      </c>
      <c r="N2244" s="23" t="s">
        <v>3212</v>
      </c>
      <c r="O2244" s="23" t="s">
        <v>1021</v>
      </c>
      <c r="P2244" s="23">
        <f t="shared" si="71"/>
        <v>6</v>
      </c>
    </row>
    <row r="2245" spans="1:16" x14ac:dyDescent="0.3">
      <c r="A2245">
        <v>2307</v>
      </c>
      <c r="B2245" t="s">
        <v>1998</v>
      </c>
      <c r="C2245" t="s">
        <v>1779</v>
      </c>
      <c r="D2245" t="s">
        <v>28</v>
      </c>
      <c r="E2245" t="s">
        <v>29</v>
      </c>
      <c r="F2245">
        <v>30</v>
      </c>
      <c r="G2245" t="s">
        <v>14966</v>
      </c>
      <c r="H2245" t="s">
        <v>908</v>
      </c>
      <c r="I2245" t="s">
        <v>575</v>
      </c>
      <c r="J2245" s="6" t="s">
        <v>14104</v>
      </c>
      <c r="K2245">
        <v>36</v>
      </c>
      <c r="L2245" t="s">
        <v>39</v>
      </c>
      <c r="M2245">
        <f t="shared" si="70"/>
        <v>0</v>
      </c>
      <c r="N2245" s="23" t="s">
        <v>11904</v>
      </c>
      <c r="O2245" s="23" t="s">
        <v>10632</v>
      </c>
      <c r="P2245" s="23">
        <f t="shared" si="71"/>
        <v>4</v>
      </c>
    </row>
    <row r="2246" spans="1:16" x14ac:dyDescent="0.3">
      <c r="A2246">
        <v>2308</v>
      </c>
      <c r="B2246" t="s">
        <v>6165</v>
      </c>
      <c r="C2246" t="s">
        <v>2690</v>
      </c>
      <c r="D2246" t="s">
        <v>51</v>
      </c>
      <c r="E2246" t="s">
        <v>16</v>
      </c>
      <c r="F2246">
        <v>60</v>
      </c>
      <c r="G2246" t="s">
        <v>14966</v>
      </c>
      <c r="H2246" t="s">
        <v>5340</v>
      </c>
      <c r="I2246" t="s">
        <v>32</v>
      </c>
      <c r="J2246" s="6">
        <v>43925</v>
      </c>
      <c r="K2246">
        <v>27</v>
      </c>
      <c r="L2246" t="s">
        <v>70</v>
      </c>
      <c r="M2246">
        <f t="shared" si="70"/>
        <v>0</v>
      </c>
      <c r="N2246" s="23" t="s">
        <v>11904</v>
      </c>
      <c r="O2246" s="23" t="s">
        <v>10632</v>
      </c>
      <c r="P2246" s="23">
        <f t="shared" si="71"/>
        <v>4</v>
      </c>
    </row>
    <row r="2247" spans="1:16" x14ac:dyDescent="0.3">
      <c r="A2247">
        <v>2309</v>
      </c>
      <c r="B2247" t="s">
        <v>6166</v>
      </c>
      <c r="C2247" t="s">
        <v>2422</v>
      </c>
      <c r="D2247" t="s">
        <v>28</v>
      </c>
      <c r="E2247" t="s">
        <v>29</v>
      </c>
      <c r="F2247">
        <v>60</v>
      </c>
      <c r="G2247" t="s">
        <v>14967</v>
      </c>
      <c r="H2247" t="s">
        <v>6168</v>
      </c>
      <c r="I2247" t="s">
        <v>294</v>
      </c>
      <c r="J2247" s="6">
        <v>43963</v>
      </c>
      <c r="K2247">
        <v>25</v>
      </c>
      <c r="L2247" t="s">
        <v>159</v>
      </c>
      <c r="M2247">
        <f t="shared" si="70"/>
        <v>0</v>
      </c>
      <c r="N2247" s="23" t="s">
        <v>11905</v>
      </c>
      <c r="O2247" s="23" t="s">
        <v>3369</v>
      </c>
      <c r="P2247" s="23">
        <f t="shared" si="71"/>
        <v>5</v>
      </c>
    </row>
    <row r="2248" spans="1:16" x14ac:dyDescent="0.3">
      <c r="A2248">
        <v>2310</v>
      </c>
      <c r="B2248" t="s">
        <v>1065</v>
      </c>
      <c r="C2248" t="s">
        <v>6169</v>
      </c>
      <c r="D2248" t="s">
        <v>28</v>
      </c>
      <c r="E2248" t="s">
        <v>29</v>
      </c>
      <c r="F2248">
        <v>90</v>
      </c>
      <c r="G2248" t="s">
        <v>14967</v>
      </c>
      <c r="H2248" t="s">
        <v>5069</v>
      </c>
      <c r="I2248" t="s">
        <v>32</v>
      </c>
      <c r="J2248" s="6" t="s">
        <v>13761</v>
      </c>
      <c r="K2248">
        <v>37</v>
      </c>
      <c r="L2248" t="s">
        <v>101</v>
      </c>
      <c r="M2248">
        <f t="shared" si="70"/>
        <v>0</v>
      </c>
      <c r="N2248" s="23" t="s">
        <v>11905</v>
      </c>
      <c r="O2248" s="23" t="s">
        <v>3369</v>
      </c>
      <c r="P2248" s="23">
        <f t="shared" si="71"/>
        <v>5</v>
      </c>
    </row>
    <row r="2249" spans="1:16" x14ac:dyDescent="0.3">
      <c r="A2249">
        <v>2311</v>
      </c>
      <c r="B2249" t="s">
        <v>6170</v>
      </c>
      <c r="C2249" t="s">
        <v>5541</v>
      </c>
      <c r="D2249" t="s">
        <v>28</v>
      </c>
      <c r="E2249" t="s">
        <v>29</v>
      </c>
      <c r="F2249">
        <v>30</v>
      </c>
      <c r="G2249" t="s">
        <v>6171</v>
      </c>
      <c r="H2249" t="s">
        <v>1190</v>
      </c>
      <c r="I2249" t="s">
        <v>173</v>
      </c>
      <c r="J2249" s="6">
        <v>43988</v>
      </c>
      <c r="K2249">
        <v>16</v>
      </c>
      <c r="L2249" t="s">
        <v>54</v>
      </c>
      <c r="M2249">
        <f t="shared" si="70"/>
        <v>0</v>
      </c>
      <c r="N2249" s="23" t="s">
        <v>11905</v>
      </c>
      <c r="O2249" s="23" t="s">
        <v>10438</v>
      </c>
      <c r="P2249" s="23">
        <f t="shared" si="71"/>
        <v>5</v>
      </c>
    </row>
    <row r="2250" spans="1:16" x14ac:dyDescent="0.3">
      <c r="A2250">
        <v>2312</v>
      </c>
      <c r="B2250" t="s">
        <v>6172</v>
      </c>
      <c r="C2250" t="s">
        <v>354</v>
      </c>
      <c r="D2250" t="s">
        <v>28</v>
      </c>
      <c r="E2250" t="s">
        <v>29</v>
      </c>
      <c r="F2250">
        <v>90</v>
      </c>
      <c r="G2250" t="s">
        <v>6173</v>
      </c>
      <c r="H2250" t="s">
        <v>1103</v>
      </c>
      <c r="I2250" t="s">
        <v>25</v>
      </c>
      <c r="J2250" s="6">
        <v>44230</v>
      </c>
      <c r="K2250">
        <v>49</v>
      </c>
      <c r="L2250" t="s">
        <v>80</v>
      </c>
      <c r="M2250">
        <f t="shared" si="70"/>
        <v>0</v>
      </c>
      <c r="N2250" s="23" t="s">
        <v>11906</v>
      </c>
      <c r="O2250" s="23" t="s">
        <v>6</v>
      </c>
      <c r="P2250" s="23">
        <f t="shared" si="71"/>
        <v>6</v>
      </c>
    </row>
    <row r="2251" spans="1:16" x14ac:dyDescent="0.3">
      <c r="A2251">
        <v>2313</v>
      </c>
      <c r="B2251" t="s">
        <v>3256</v>
      </c>
      <c r="C2251" t="s">
        <v>5519</v>
      </c>
      <c r="D2251" t="s">
        <v>28</v>
      </c>
      <c r="E2251" t="s">
        <v>29</v>
      </c>
      <c r="F2251">
        <v>60</v>
      </c>
      <c r="G2251" t="s">
        <v>14579</v>
      </c>
      <c r="H2251" t="s">
        <v>4867</v>
      </c>
      <c r="I2251" t="s">
        <v>294</v>
      </c>
      <c r="J2251" s="6">
        <v>44534</v>
      </c>
      <c r="K2251">
        <v>2</v>
      </c>
      <c r="L2251" t="s">
        <v>39</v>
      </c>
      <c r="M2251">
        <f t="shared" si="70"/>
        <v>0</v>
      </c>
      <c r="N2251" s="23" t="s">
        <v>2733</v>
      </c>
      <c r="O2251" s="23" t="s">
        <v>10422</v>
      </c>
      <c r="P2251" s="23">
        <f t="shared" si="71"/>
        <v>4</v>
      </c>
    </row>
    <row r="2252" spans="1:16" x14ac:dyDescent="0.3">
      <c r="A2252">
        <v>2314</v>
      </c>
      <c r="B2252" t="s">
        <v>2734</v>
      </c>
      <c r="C2252" t="s">
        <v>4042</v>
      </c>
      <c r="D2252" t="s">
        <v>41</v>
      </c>
      <c r="E2252" t="s">
        <v>16</v>
      </c>
      <c r="F2252">
        <v>30</v>
      </c>
      <c r="G2252" t="s">
        <v>6175</v>
      </c>
      <c r="H2252" t="s">
        <v>3169</v>
      </c>
      <c r="I2252" t="s">
        <v>110</v>
      </c>
      <c r="J2252" s="6">
        <v>44114</v>
      </c>
      <c r="K2252">
        <v>26</v>
      </c>
      <c r="L2252" t="s">
        <v>54</v>
      </c>
      <c r="M2252">
        <f t="shared" si="70"/>
        <v>0</v>
      </c>
      <c r="N2252" s="23" t="s">
        <v>11907</v>
      </c>
      <c r="O2252" s="23" t="s">
        <v>10422</v>
      </c>
      <c r="P2252" s="23">
        <f t="shared" si="71"/>
        <v>4</v>
      </c>
    </row>
    <row r="2253" spans="1:16" x14ac:dyDescent="0.3">
      <c r="A2253">
        <v>2315</v>
      </c>
      <c r="B2253" t="s">
        <v>6176</v>
      </c>
      <c r="C2253" t="s">
        <v>4766</v>
      </c>
      <c r="D2253" t="s">
        <v>28</v>
      </c>
      <c r="E2253" t="s">
        <v>29</v>
      </c>
      <c r="F2253">
        <v>90</v>
      </c>
      <c r="G2253" t="s">
        <v>6177</v>
      </c>
      <c r="H2253" t="s">
        <v>2069</v>
      </c>
      <c r="I2253" t="s">
        <v>1035</v>
      </c>
      <c r="J2253" s="6" t="s">
        <v>13710</v>
      </c>
      <c r="K2253">
        <v>10</v>
      </c>
      <c r="L2253" t="s">
        <v>20</v>
      </c>
      <c r="M2253">
        <f t="shared" si="70"/>
        <v>0</v>
      </c>
      <c r="N2253" s="23" t="s">
        <v>11908</v>
      </c>
      <c r="O2253" s="23" t="s">
        <v>10438</v>
      </c>
      <c r="P2253" s="23">
        <f t="shared" si="71"/>
        <v>5</v>
      </c>
    </row>
    <row r="2254" spans="1:16" x14ac:dyDescent="0.3">
      <c r="A2254">
        <v>2316</v>
      </c>
      <c r="B2254" t="s">
        <v>2520</v>
      </c>
      <c r="C2254" t="s">
        <v>1376</v>
      </c>
      <c r="D2254" t="s">
        <v>28</v>
      </c>
      <c r="E2254" t="s">
        <v>29</v>
      </c>
      <c r="F2254">
        <v>90</v>
      </c>
      <c r="G2254" t="s">
        <v>6178</v>
      </c>
      <c r="H2254" t="s">
        <v>1206</v>
      </c>
      <c r="I2254" t="s">
        <v>294</v>
      </c>
      <c r="J2254" s="6">
        <v>44205</v>
      </c>
      <c r="K2254">
        <v>65</v>
      </c>
      <c r="L2254" t="s">
        <v>80</v>
      </c>
      <c r="M2254">
        <f t="shared" si="70"/>
        <v>0</v>
      </c>
      <c r="N2254" s="23" t="s">
        <v>11909</v>
      </c>
      <c r="O2254" s="23" t="s">
        <v>10422</v>
      </c>
      <c r="P2254" s="23">
        <f t="shared" si="71"/>
        <v>4</v>
      </c>
    </row>
    <row r="2255" spans="1:16" x14ac:dyDescent="0.3">
      <c r="A2255">
        <v>2317</v>
      </c>
      <c r="B2255" t="s">
        <v>2760</v>
      </c>
      <c r="C2255" t="s">
        <v>512</v>
      </c>
      <c r="D2255" t="s">
        <v>15</v>
      </c>
      <c r="E2255" t="s">
        <v>16</v>
      </c>
      <c r="F2255">
        <v>60</v>
      </c>
      <c r="G2255" t="s">
        <v>6179</v>
      </c>
      <c r="H2255" t="s">
        <v>5603</v>
      </c>
      <c r="I2255" t="s">
        <v>32</v>
      </c>
      <c r="J2255" s="6">
        <v>44267</v>
      </c>
      <c r="K2255">
        <v>35</v>
      </c>
      <c r="L2255" t="s">
        <v>54</v>
      </c>
      <c r="M2255">
        <f t="shared" si="70"/>
        <v>0</v>
      </c>
      <c r="N2255" s="23" t="s">
        <v>11910</v>
      </c>
      <c r="O2255" s="23" t="s">
        <v>10436</v>
      </c>
      <c r="P2255" s="23">
        <f t="shared" si="71"/>
        <v>8</v>
      </c>
    </row>
    <row r="2256" spans="1:16" x14ac:dyDescent="0.3">
      <c r="A2256">
        <v>2318</v>
      </c>
      <c r="B2256" t="s">
        <v>4018</v>
      </c>
      <c r="C2256" t="s">
        <v>4322</v>
      </c>
      <c r="D2256" t="s">
        <v>28</v>
      </c>
      <c r="E2256" t="s">
        <v>29</v>
      </c>
      <c r="F2256">
        <v>90</v>
      </c>
      <c r="G2256" t="s">
        <v>6180</v>
      </c>
      <c r="H2256" t="s">
        <v>6181</v>
      </c>
      <c r="I2256" t="s">
        <v>32</v>
      </c>
      <c r="J2256" s="6" t="s">
        <v>13921</v>
      </c>
      <c r="K2256">
        <v>18</v>
      </c>
      <c r="L2256" t="s">
        <v>45</v>
      </c>
      <c r="M2256">
        <f t="shared" si="70"/>
        <v>0</v>
      </c>
      <c r="N2256" s="23" t="s">
        <v>11911</v>
      </c>
      <c r="O2256" s="23" t="s">
        <v>6</v>
      </c>
      <c r="P2256" s="23">
        <f t="shared" si="71"/>
        <v>6</v>
      </c>
    </row>
    <row r="2257" spans="1:16" x14ac:dyDescent="0.3">
      <c r="A2257">
        <v>2319</v>
      </c>
      <c r="B2257" t="s">
        <v>2634</v>
      </c>
      <c r="C2257" t="s">
        <v>4116</v>
      </c>
      <c r="D2257" t="s">
        <v>15</v>
      </c>
      <c r="E2257" t="s">
        <v>16</v>
      </c>
      <c r="F2257">
        <v>60</v>
      </c>
      <c r="G2257" t="s">
        <v>6182</v>
      </c>
      <c r="H2257" t="s">
        <v>5637</v>
      </c>
      <c r="I2257" t="s">
        <v>32</v>
      </c>
      <c r="J2257" s="6" t="s">
        <v>14148</v>
      </c>
      <c r="K2257">
        <v>25</v>
      </c>
      <c r="L2257" t="s">
        <v>70</v>
      </c>
      <c r="M2257">
        <f t="shared" si="70"/>
        <v>0</v>
      </c>
      <c r="N2257" s="23" t="s">
        <v>11912</v>
      </c>
      <c r="O2257" s="23" t="s">
        <v>6</v>
      </c>
      <c r="P2257" s="23">
        <f t="shared" si="71"/>
        <v>6</v>
      </c>
    </row>
    <row r="2258" spans="1:16" x14ac:dyDescent="0.3">
      <c r="A2258">
        <v>2320</v>
      </c>
      <c r="B2258" t="s">
        <v>6183</v>
      </c>
      <c r="C2258" t="s">
        <v>3071</v>
      </c>
      <c r="D2258" t="s">
        <v>51</v>
      </c>
      <c r="E2258" t="s">
        <v>16</v>
      </c>
      <c r="F2258">
        <v>90</v>
      </c>
      <c r="G2258" t="s">
        <v>13530</v>
      </c>
      <c r="H2258" t="s">
        <v>1477</v>
      </c>
      <c r="I2258" t="s">
        <v>1478</v>
      </c>
      <c r="J2258" s="6" t="s">
        <v>13860</v>
      </c>
      <c r="K2258">
        <v>68</v>
      </c>
      <c r="L2258" t="s">
        <v>70</v>
      </c>
      <c r="M2258">
        <f t="shared" si="70"/>
        <v>0</v>
      </c>
      <c r="N2258" s="23" t="s">
        <v>11913</v>
      </c>
      <c r="O2258" s="23" t="s">
        <v>10506</v>
      </c>
      <c r="P2258" s="23">
        <f t="shared" si="71"/>
        <v>2</v>
      </c>
    </row>
    <row r="2259" spans="1:16" x14ac:dyDescent="0.3">
      <c r="A2259">
        <v>2321</v>
      </c>
      <c r="B2259" t="s">
        <v>3325</v>
      </c>
      <c r="C2259" t="s">
        <v>651</v>
      </c>
      <c r="D2259" t="s">
        <v>28</v>
      </c>
      <c r="E2259" t="s">
        <v>29</v>
      </c>
      <c r="F2259">
        <v>60</v>
      </c>
      <c r="G2259" t="s">
        <v>14327</v>
      </c>
      <c r="H2259" t="s">
        <v>5631</v>
      </c>
      <c r="I2259" t="s">
        <v>129</v>
      </c>
      <c r="J2259" s="6" t="s">
        <v>13667</v>
      </c>
      <c r="K2259">
        <v>17</v>
      </c>
      <c r="L2259" t="s">
        <v>54</v>
      </c>
      <c r="M2259">
        <f t="shared" si="70"/>
        <v>0</v>
      </c>
      <c r="N2259" s="23" t="s">
        <v>11914</v>
      </c>
      <c r="O2259" s="23" t="s">
        <v>11559</v>
      </c>
      <c r="P2259" s="23">
        <f t="shared" si="71"/>
        <v>6</v>
      </c>
    </row>
    <row r="2260" spans="1:16" x14ac:dyDescent="0.3">
      <c r="A2260">
        <v>2322</v>
      </c>
      <c r="B2260" t="s">
        <v>6186</v>
      </c>
      <c r="C2260" t="s">
        <v>4490</v>
      </c>
      <c r="D2260" t="s">
        <v>28</v>
      </c>
      <c r="E2260" t="s">
        <v>29</v>
      </c>
      <c r="F2260">
        <v>90</v>
      </c>
      <c r="G2260" t="s">
        <v>14328</v>
      </c>
      <c r="H2260" t="s">
        <v>698</v>
      </c>
      <c r="I2260" t="s">
        <v>213</v>
      </c>
      <c r="J2260" s="6" t="s">
        <v>13951</v>
      </c>
      <c r="K2260">
        <v>105</v>
      </c>
      <c r="L2260" t="s">
        <v>64</v>
      </c>
      <c r="M2260">
        <f t="shared" si="70"/>
        <v>0</v>
      </c>
      <c r="N2260" s="23" t="s">
        <v>11915</v>
      </c>
      <c r="O2260" s="23" t="s">
        <v>3780</v>
      </c>
      <c r="P2260" s="23">
        <f t="shared" si="71"/>
        <v>5</v>
      </c>
    </row>
    <row r="2261" spans="1:16" x14ac:dyDescent="0.3">
      <c r="A2261">
        <v>2323</v>
      </c>
      <c r="B2261" t="s">
        <v>6188</v>
      </c>
      <c r="C2261" t="s">
        <v>5554</v>
      </c>
      <c r="D2261" t="s">
        <v>51</v>
      </c>
      <c r="E2261" t="s">
        <v>16</v>
      </c>
      <c r="F2261">
        <v>90</v>
      </c>
      <c r="G2261" t="s">
        <v>6189</v>
      </c>
      <c r="H2261" t="s">
        <v>4598</v>
      </c>
      <c r="I2261" t="s">
        <v>187</v>
      </c>
      <c r="J2261" s="6">
        <v>44718</v>
      </c>
      <c r="K2261">
        <v>75</v>
      </c>
      <c r="L2261" t="s">
        <v>101</v>
      </c>
      <c r="M2261">
        <f t="shared" si="70"/>
        <v>0</v>
      </c>
      <c r="N2261" s="23" t="s">
        <v>11916</v>
      </c>
      <c r="O2261" s="23" t="s">
        <v>10422</v>
      </c>
      <c r="P2261" s="23">
        <f t="shared" si="71"/>
        <v>4</v>
      </c>
    </row>
    <row r="2262" spans="1:16" x14ac:dyDescent="0.3">
      <c r="A2262">
        <v>2324</v>
      </c>
      <c r="B2262" t="s">
        <v>751</v>
      </c>
      <c r="C2262" t="s">
        <v>6190</v>
      </c>
      <c r="D2262" t="s">
        <v>28</v>
      </c>
      <c r="E2262" t="s">
        <v>29</v>
      </c>
      <c r="F2262">
        <v>60</v>
      </c>
      <c r="G2262" t="s">
        <v>14580</v>
      </c>
      <c r="H2262" t="s">
        <v>5667</v>
      </c>
      <c r="I2262" t="s">
        <v>32</v>
      </c>
      <c r="J2262" s="6">
        <v>44625</v>
      </c>
      <c r="K2262">
        <v>96</v>
      </c>
      <c r="L2262" t="s">
        <v>45</v>
      </c>
      <c r="M2262">
        <f t="shared" si="70"/>
        <v>0</v>
      </c>
      <c r="N2262" s="23" t="s">
        <v>11917</v>
      </c>
      <c r="O2262" s="23" t="s">
        <v>1021</v>
      </c>
      <c r="P2262" s="23">
        <f t="shared" si="71"/>
        <v>6</v>
      </c>
    </row>
    <row r="2263" spans="1:16" x14ac:dyDescent="0.3">
      <c r="A2263">
        <v>2325</v>
      </c>
      <c r="B2263" t="s">
        <v>6192</v>
      </c>
      <c r="C2263" t="s">
        <v>2145</v>
      </c>
      <c r="D2263" t="s">
        <v>51</v>
      </c>
      <c r="E2263" t="s">
        <v>16</v>
      </c>
      <c r="F2263">
        <v>90</v>
      </c>
      <c r="G2263" t="s">
        <v>6193</v>
      </c>
      <c r="H2263" t="s">
        <v>5025</v>
      </c>
      <c r="I2263" t="s">
        <v>32</v>
      </c>
      <c r="J2263" s="6" t="s">
        <v>13959</v>
      </c>
      <c r="K2263">
        <v>50</v>
      </c>
      <c r="L2263" t="s">
        <v>159</v>
      </c>
      <c r="M2263">
        <f t="shared" si="70"/>
        <v>0</v>
      </c>
      <c r="N2263" s="23" t="s">
        <v>11918</v>
      </c>
      <c r="O2263" s="23" t="s">
        <v>10422</v>
      </c>
      <c r="P2263" s="23">
        <f t="shared" si="71"/>
        <v>4</v>
      </c>
    </row>
    <row r="2264" spans="1:16" x14ac:dyDescent="0.3">
      <c r="A2264">
        <v>2326</v>
      </c>
      <c r="B2264" t="s">
        <v>6194</v>
      </c>
      <c r="C2264" t="s">
        <v>3341</v>
      </c>
      <c r="D2264" t="s">
        <v>51</v>
      </c>
      <c r="E2264" t="s">
        <v>16</v>
      </c>
      <c r="F2264">
        <v>30</v>
      </c>
      <c r="G2264" t="s">
        <v>6195</v>
      </c>
      <c r="H2264" t="s">
        <v>168</v>
      </c>
      <c r="I2264" t="s">
        <v>32</v>
      </c>
      <c r="J2264" s="6">
        <v>44351</v>
      </c>
      <c r="K2264">
        <v>52</v>
      </c>
      <c r="L2264" t="s">
        <v>20</v>
      </c>
      <c r="M2264">
        <f t="shared" si="70"/>
        <v>0</v>
      </c>
      <c r="N2264" s="23" t="s">
        <v>8412</v>
      </c>
      <c r="O2264" s="23" t="s">
        <v>10417</v>
      </c>
      <c r="P2264" s="23">
        <f t="shared" si="71"/>
        <v>5</v>
      </c>
    </row>
    <row r="2265" spans="1:16" x14ac:dyDescent="0.3">
      <c r="A2265">
        <v>2327</v>
      </c>
      <c r="B2265" t="s">
        <v>6196</v>
      </c>
      <c r="C2265" t="s">
        <v>3614</v>
      </c>
      <c r="D2265" t="s">
        <v>51</v>
      </c>
      <c r="E2265" t="s">
        <v>16</v>
      </c>
      <c r="F2265">
        <v>60</v>
      </c>
      <c r="G2265" t="s">
        <v>14329</v>
      </c>
      <c r="H2265" t="s">
        <v>1412</v>
      </c>
      <c r="I2265" t="s">
        <v>1413</v>
      </c>
      <c r="J2265" s="6">
        <v>44022</v>
      </c>
      <c r="K2265">
        <v>60</v>
      </c>
      <c r="L2265" t="s">
        <v>39</v>
      </c>
      <c r="M2265">
        <f t="shared" si="70"/>
        <v>0</v>
      </c>
      <c r="N2265" s="23" t="s">
        <v>11919</v>
      </c>
      <c r="O2265" s="23" t="s">
        <v>11920</v>
      </c>
      <c r="P2265" s="23">
        <f t="shared" si="71"/>
        <v>5</v>
      </c>
    </row>
    <row r="2266" spans="1:16" x14ac:dyDescent="0.3">
      <c r="A2266">
        <v>2328</v>
      </c>
      <c r="B2266" t="s">
        <v>6198</v>
      </c>
      <c r="C2266" t="s">
        <v>3011</v>
      </c>
      <c r="D2266" t="s">
        <v>28</v>
      </c>
      <c r="E2266" t="s">
        <v>29</v>
      </c>
      <c r="F2266">
        <v>60</v>
      </c>
      <c r="G2266" t="s">
        <v>14581</v>
      </c>
      <c r="H2266" t="s">
        <v>5711</v>
      </c>
      <c r="I2266" t="s">
        <v>25</v>
      </c>
      <c r="J2266" s="6">
        <v>44656</v>
      </c>
      <c r="K2266">
        <v>64</v>
      </c>
      <c r="L2266" t="s">
        <v>45</v>
      </c>
      <c r="M2266">
        <f t="shared" si="70"/>
        <v>0</v>
      </c>
      <c r="N2266" s="23" t="s">
        <v>11921</v>
      </c>
      <c r="O2266" s="23" t="s">
        <v>10449</v>
      </c>
      <c r="P2266" s="23">
        <f t="shared" si="71"/>
        <v>7</v>
      </c>
    </row>
    <row r="2267" spans="1:16" x14ac:dyDescent="0.3">
      <c r="A2267">
        <v>2329</v>
      </c>
      <c r="B2267" t="s">
        <v>4401</v>
      </c>
      <c r="C2267" t="s">
        <v>6200</v>
      </c>
      <c r="D2267" t="s">
        <v>28</v>
      </c>
      <c r="E2267" t="s">
        <v>29</v>
      </c>
      <c r="F2267">
        <v>90</v>
      </c>
      <c r="G2267" t="s">
        <v>6201</v>
      </c>
      <c r="H2267" t="s">
        <v>6202</v>
      </c>
      <c r="I2267" t="s">
        <v>294</v>
      </c>
      <c r="J2267" s="6" t="s">
        <v>13639</v>
      </c>
      <c r="K2267">
        <v>62</v>
      </c>
      <c r="L2267" t="s">
        <v>159</v>
      </c>
      <c r="M2267">
        <f t="shared" si="70"/>
        <v>0</v>
      </c>
      <c r="N2267" s="23" t="s">
        <v>11922</v>
      </c>
      <c r="O2267" s="23" t="s">
        <v>6</v>
      </c>
      <c r="P2267" s="23">
        <f t="shared" si="71"/>
        <v>6</v>
      </c>
    </row>
    <row r="2268" spans="1:16" x14ac:dyDescent="0.3">
      <c r="A2268">
        <v>2330</v>
      </c>
      <c r="B2268" t="s">
        <v>6203</v>
      </c>
      <c r="C2268" t="s">
        <v>6204</v>
      </c>
      <c r="D2268" t="s">
        <v>28</v>
      </c>
      <c r="E2268" t="s">
        <v>29</v>
      </c>
      <c r="F2268">
        <v>90</v>
      </c>
      <c r="G2268" t="s">
        <v>6205</v>
      </c>
      <c r="H2268" t="s">
        <v>3909</v>
      </c>
      <c r="I2268" t="s">
        <v>32</v>
      </c>
      <c r="J2268" s="6" t="s">
        <v>13701</v>
      </c>
      <c r="K2268">
        <v>81</v>
      </c>
      <c r="L2268" t="s">
        <v>159</v>
      </c>
      <c r="M2268">
        <f t="shared" si="70"/>
        <v>0</v>
      </c>
      <c r="N2268" s="23" t="s">
        <v>10924</v>
      </c>
      <c r="O2268" s="23" t="s">
        <v>3089</v>
      </c>
      <c r="P2268" s="23">
        <f t="shared" si="71"/>
        <v>4</v>
      </c>
    </row>
    <row r="2269" spans="1:16" x14ac:dyDescent="0.3">
      <c r="A2269">
        <v>2331</v>
      </c>
      <c r="B2269" t="s">
        <v>5702</v>
      </c>
      <c r="C2269" t="s">
        <v>5993</v>
      </c>
      <c r="D2269" t="s">
        <v>51</v>
      </c>
      <c r="E2269" t="s">
        <v>16</v>
      </c>
      <c r="F2269">
        <v>30</v>
      </c>
      <c r="G2269" t="s">
        <v>6206</v>
      </c>
      <c r="H2269" t="s">
        <v>3682</v>
      </c>
      <c r="I2269" t="s">
        <v>178</v>
      </c>
      <c r="J2269" s="6" t="s">
        <v>13694</v>
      </c>
      <c r="K2269">
        <v>8</v>
      </c>
      <c r="L2269" t="s">
        <v>64</v>
      </c>
      <c r="M2269">
        <f t="shared" si="70"/>
        <v>0</v>
      </c>
      <c r="N2269" s="23" t="s">
        <v>10924</v>
      </c>
      <c r="O2269" s="23" t="s">
        <v>11923</v>
      </c>
      <c r="P2269" s="23">
        <f t="shared" si="71"/>
        <v>6</v>
      </c>
    </row>
    <row r="2270" spans="1:16" x14ac:dyDescent="0.3">
      <c r="A2270">
        <v>2332</v>
      </c>
      <c r="B2270" t="s">
        <v>6207</v>
      </c>
      <c r="C2270" t="s">
        <v>5853</v>
      </c>
      <c r="D2270" t="s">
        <v>51</v>
      </c>
      <c r="E2270" t="s">
        <v>16</v>
      </c>
      <c r="F2270">
        <v>60</v>
      </c>
      <c r="G2270" t="s">
        <v>6208</v>
      </c>
      <c r="H2270" t="s">
        <v>3200</v>
      </c>
      <c r="I2270" t="s">
        <v>32</v>
      </c>
      <c r="J2270" s="6" t="s">
        <v>13810</v>
      </c>
      <c r="K2270">
        <v>41</v>
      </c>
      <c r="L2270" t="s">
        <v>80</v>
      </c>
      <c r="M2270">
        <f t="shared" si="70"/>
        <v>0</v>
      </c>
      <c r="N2270" s="23" t="s">
        <v>11924</v>
      </c>
      <c r="O2270" s="23" t="s">
        <v>2355</v>
      </c>
      <c r="P2270" s="23">
        <f t="shared" si="71"/>
        <v>4</v>
      </c>
    </row>
    <row r="2271" spans="1:16" x14ac:dyDescent="0.3">
      <c r="A2271">
        <v>2333</v>
      </c>
      <c r="B2271" t="s">
        <v>6209</v>
      </c>
      <c r="C2271" t="s">
        <v>321</v>
      </c>
      <c r="D2271" t="s">
        <v>15</v>
      </c>
      <c r="E2271" t="s">
        <v>16</v>
      </c>
      <c r="F2271">
        <v>30</v>
      </c>
      <c r="G2271" t="s">
        <v>6210</v>
      </c>
      <c r="H2271" t="s">
        <v>5336</v>
      </c>
      <c r="I2271" t="s">
        <v>32</v>
      </c>
      <c r="J2271" s="6">
        <v>44685</v>
      </c>
      <c r="K2271">
        <v>98</v>
      </c>
      <c r="L2271" t="s">
        <v>64</v>
      </c>
      <c r="M2271">
        <f t="shared" si="70"/>
        <v>0</v>
      </c>
      <c r="N2271" s="23" t="s">
        <v>11924</v>
      </c>
      <c r="O2271" s="23" t="s">
        <v>10529</v>
      </c>
      <c r="P2271" s="23">
        <f t="shared" si="71"/>
        <v>7</v>
      </c>
    </row>
    <row r="2272" spans="1:16" x14ac:dyDescent="0.3">
      <c r="A2272">
        <v>2334</v>
      </c>
      <c r="B2272" t="s">
        <v>6211</v>
      </c>
      <c r="C2272" t="s">
        <v>6212</v>
      </c>
      <c r="D2272" t="s">
        <v>15</v>
      </c>
      <c r="E2272" t="s">
        <v>16</v>
      </c>
      <c r="F2272">
        <v>90</v>
      </c>
      <c r="G2272" t="s">
        <v>6213</v>
      </c>
      <c r="H2272" t="s">
        <v>4256</v>
      </c>
      <c r="I2272" t="s">
        <v>1454</v>
      </c>
      <c r="J2272" s="6">
        <v>44349</v>
      </c>
      <c r="K2272">
        <v>20</v>
      </c>
      <c r="L2272" t="s">
        <v>70</v>
      </c>
      <c r="M2272">
        <f t="shared" si="70"/>
        <v>0</v>
      </c>
      <c r="N2272" s="23" t="s">
        <v>11925</v>
      </c>
      <c r="O2272" s="23" t="s">
        <v>1021</v>
      </c>
      <c r="P2272" s="23">
        <f t="shared" si="71"/>
        <v>6</v>
      </c>
    </row>
    <row r="2273" spans="1:16" x14ac:dyDescent="0.3">
      <c r="A2273">
        <v>2335</v>
      </c>
      <c r="B2273" t="s">
        <v>4647</v>
      </c>
      <c r="C2273" t="s">
        <v>3382</v>
      </c>
      <c r="D2273" t="s">
        <v>28</v>
      </c>
      <c r="E2273" t="s">
        <v>29</v>
      </c>
      <c r="F2273">
        <v>90</v>
      </c>
      <c r="G2273" t="s">
        <v>6214</v>
      </c>
      <c r="H2273" t="s">
        <v>3449</v>
      </c>
      <c r="I2273" t="s">
        <v>187</v>
      </c>
      <c r="J2273" s="6" t="s">
        <v>13699</v>
      </c>
      <c r="K2273">
        <v>63</v>
      </c>
      <c r="L2273" t="s">
        <v>80</v>
      </c>
      <c r="M2273">
        <f t="shared" si="70"/>
        <v>0</v>
      </c>
      <c r="N2273" s="23" t="s">
        <v>11925</v>
      </c>
      <c r="O2273" s="23" t="s">
        <v>10422</v>
      </c>
      <c r="P2273" s="23">
        <f t="shared" si="71"/>
        <v>4</v>
      </c>
    </row>
    <row r="2274" spans="1:16" x14ac:dyDescent="0.3">
      <c r="A2274">
        <v>2336</v>
      </c>
      <c r="B2274" t="s">
        <v>6215</v>
      </c>
      <c r="C2274" t="s">
        <v>6216</v>
      </c>
      <c r="D2274" t="s">
        <v>15</v>
      </c>
      <c r="E2274" t="s">
        <v>16</v>
      </c>
      <c r="F2274">
        <v>60</v>
      </c>
      <c r="G2274" t="s">
        <v>6217</v>
      </c>
      <c r="H2274" t="s">
        <v>2441</v>
      </c>
      <c r="I2274" t="s">
        <v>1199</v>
      </c>
      <c r="J2274" s="6" t="s">
        <v>13660</v>
      </c>
      <c r="K2274">
        <v>5</v>
      </c>
      <c r="L2274" t="s">
        <v>39</v>
      </c>
      <c r="M2274">
        <f t="shared" si="70"/>
        <v>0</v>
      </c>
      <c r="N2274" s="23" t="s">
        <v>11926</v>
      </c>
      <c r="O2274" s="23" t="s">
        <v>2355</v>
      </c>
      <c r="P2274" s="23">
        <f t="shared" si="71"/>
        <v>4</v>
      </c>
    </row>
    <row r="2275" spans="1:16" x14ac:dyDescent="0.3">
      <c r="A2275">
        <v>2337</v>
      </c>
      <c r="B2275" t="s">
        <v>6218</v>
      </c>
      <c r="C2275" t="s">
        <v>5838</v>
      </c>
      <c r="D2275" t="s">
        <v>41</v>
      </c>
      <c r="E2275" t="s">
        <v>16</v>
      </c>
      <c r="F2275">
        <v>90</v>
      </c>
      <c r="G2275" t="s">
        <v>6219</v>
      </c>
      <c r="H2275" t="s">
        <v>978</v>
      </c>
      <c r="I2275" t="s">
        <v>294</v>
      </c>
      <c r="J2275" s="6" t="s">
        <v>13830</v>
      </c>
      <c r="K2275">
        <v>72</v>
      </c>
      <c r="L2275" t="s">
        <v>20</v>
      </c>
      <c r="M2275">
        <f t="shared" si="70"/>
        <v>0</v>
      </c>
      <c r="N2275" s="23" t="s">
        <v>11926</v>
      </c>
      <c r="O2275" s="23" t="s">
        <v>10422</v>
      </c>
      <c r="P2275" s="23">
        <f t="shared" si="71"/>
        <v>4</v>
      </c>
    </row>
    <row r="2276" spans="1:16" x14ac:dyDescent="0.3">
      <c r="A2276">
        <v>2338</v>
      </c>
      <c r="B2276" t="s">
        <v>6220</v>
      </c>
      <c r="C2276" t="s">
        <v>6221</v>
      </c>
      <c r="D2276" t="s">
        <v>15</v>
      </c>
      <c r="E2276" t="s">
        <v>16</v>
      </c>
      <c r="F2276">
        <v>90</v>
      </c>
      <c r="G2276" t="s">
        <v>6222</v>
      </c>
      <c r="H2276" t="s">
        <v>3437</v>
      </c>
      <c r="I2276" t="s">
        <v>100</v>
      </c>
      <c r="J2276" s="6">
        <v>44877</v>
      </c>
      <c r="K2276">
        <v>70</v>
      </c>
      <c r="L2276" t="s">
        <v>64</v>
      </c>
      <c r="M2276">
        <f t="shared" si="70"/>
        <v>0</v>
      </c>
      <c r="N2276" s="23" t="s">
        <v>11926</v>
      </c>
      <c r="O2276" s="23" t="s">
        <v>10490</v>
      </c>
      <c r="P2276" s="23">
        <f t="shared" si="71"/>
        <v>4</v>
      </c>
    </row>
    <row r="2277" spans="1:16" x14ac:dyDescent="0.3">
      <c r="A2277">
        <v>2339</v>
      </c>
      <c r="B2277" t="s">
        <v>6223</v>
      </c>
      <c r="C2277" t="s">
        <v>1208</v>
      </c>
      <c r="D2277" t="s">
        <v>51</v>
      </c>
      <c r="E2277" t="s">
        <v>16</v>
      </c>
      <c r="F2277">
        <v>90</v>
      </c>
      <c r="G2277" t="s">
        <v>6222</v>
      </c>
      <c r="H2277" t="s">
        <v>6224</v>
      </c>
      <c r="I2277" t="s">
        <v>294</v>
      </c>
      <c r="J2277" s="6">
        <v>44419</v>
      </c>
      <c r="K2277">
        <v>82</v>
      </c>
      <c r="L2277" t="s">
        <v>64</v>
      </c>
      <c r="M2277">
        <f t="shared" si="70"/>
        <v>0</v>
      </c>
      <c r="N2277" s="23" t="s">
        <v>11926</v>
      </c>
      <c r="O2277" s="23" t="s">
        <v>10490</v>
      </c>
      <c r="P2277" s="23">
        <f t="shared" si="71"/>
        <v>4</v>
      </c>
    </row>
    <row r="2278" spans="1:16" x14ac:dyDescent="0.3">
      <c r="A2278">
        <v>2340</v>
      </c>
      <c r="B2278" t="s">
        <v>671</v>
      </c>
      <c r="C2278" t="s">
        <v>1853</v>
      </c>
      <c r="D2278" t="s">
        <v>15</v>
      </c>
      <c r="E2278" t="s">
        <v>16</v>
      </c>
      <c r="F2278">
        <v>30</v>
      </c>
      <c r="G2278" t="s">
        <v>6225</v>
      </c>
      <c r="H2278" t="s">
        <v>3056</v>
      </c>
      <c r="I2278" t="s">
        <v>187</v>
      </c>
      <c r="J2278" s="6" t="s">
        <v>14182</v>
      </c>
      <c r="K2278">
        <v>24</v>
      </c>
      <c r="L2278" t="s">
        <v>101</v>
      </c>
      <c r="M2278">
        <f t="shared" si="70"/>
        <v>0</v>
      </c>
      <c r="N2278" s="23" t="s">
        <v>11927</v>
      </c>
      <c r="O2278" s="23" t="s">
        <v>10417</v>
      </c>
      <c r="P2278" s="23">
        <f t="shared" si="71"/>
        <v>5</v>
      </c>
    </row>
    <row r="2279" spans="1:16" x14ac:dyDescent="0.3">
      <c r="A2279">
        <v>2341</v>
      </c>
      <c r="B2279" t="s">
        <v>727</v>
      </c>
      <c r="C2279" t="s">
        <v>6226</v>
      </c>
      <c r="D2279" t="s">
        <v>28</v>
      </c>
      <c r="E2279" t="s">
        <v>29</v>
      </c>
      <c r="F2279">
        <v>90</v>
      </c>
      <c r="G2279" t="s">
        <v>6227</v>
      </c>
      <c r="H2279" t="s">
        <v>6228</v>
      </c>
      <c r="I2279" t="s">
        <v>187</v>
      </c>
      <c r="J2279" s="6">
        <v>44349</v>
      </c>
      <c r="K2279">
        <v>80</v>
      </c>
      <c r="L2279" t="s">
        <v>54</v>
      </c>
      <c r="M2279">
        <f t="shared" si="70"/>
        <v>0</v>
      </c>
      <c r="N2279" s="23" t="s">
        <v>11928</v>
      </c>
      <c r="O2279" s="23" t="s">
        <v>10417</v>
      </c>
      <c r="P2279" s="23">
        <f t="shared" si="71"/>
        <v>5</v>
      </c>
    </row>
    <row r="2280" spans="1:16" x14ac:dyDescent="0.3">
      <c r="A2280">
        <v>2342</v>
      </c>
      <c r="B2280" t="s">
        <v>6229</v>
      </c>
      <c r="C2280" t="s">
        <v>1654</v>
      </c>
      <c r="D2280" t="s">
        <v>51</v>
      </c>
      <c r="E2280" t="s">
        <v>16</v>
      </c>
      <c r="F2280">
        <v>60</v>
      </c>
      <c r="G2280" t="s">
        <v>14968</v>
      </c>
      <c r="H2280" t="s">
        <v>3459</v>
      </c>
      <c r="I2280" t="s">
        <v>178</v>
      </c>
      <c r="J2280" s="6">
        <v>44472</v>
      </c>
      <c r="K2280">
        <v>38</v>
      </c>
      <c r="L2280" t="s">
        <v>80</v>
      </c>
      <c r="M2280">
        <f t="shared" si="70"/>
        <v>0</v>
      </c>
      <c r="N2280" s="23" t="s">
        <v>11929</v>
      </c>
      <c r="O2280" s="23" t="s">
        <v>3369</v>
      </c>
      <c r="P2280" s="23">
        <f t="shared" si="71"/>
        <v>5</v>
      </c>
    </row>
    <row r="2281" spans="1:16" x14ac:dyDescent="0.3">
      <c r="A2281">
        <v>2343</v>
      </c>
      <c r="B2281" t="s">
        <v>6231</v>
      </c>
      <c r="C2281" t="s">
        <v>6232</v>
      </c>
      <c r="D2281" t="s">
        <v>51</v>
      </c>
      <c r="E2281" t="s">
        <v>16</v>
      </c>
      <c r="F2281">
        <v>90</v>
      </c>
      <c r="G2281" t="s">
        <v>6233</v>
      </c>
      <c r="H2281" t="s">
        <v>6234</v>
      </c>
      <c r="I2281" t="s">
        <v>32</v>
      </c>
      <c r="J2281" s="6" t="s">
        <v>13638</v>
      </c>
      <c r="K2281">
        <v>12</v>
      </c>
      <c r="L2281" t="s">
        <v>39</v>
      </c>
      <c r="M2281">
        <f t="shared" si="70"/>
        <v>0</v>
      </c>
      <c r="N2281" s="23" t="s">
        <v>11929</v>
      </c>
      <c r="O2281" s="23" t="s">
        <v>10422</v>
      </c>
      <c r="P2281" s="23">
        <f t="shared" si="71"/>
        <v>4</v>
      </c>
    </row>
    <row r="2282" spans="1:16" x14ac:dyDescent="0.3">
      <c r="A2282">
        <v>2344</v>
      </c>
      <c r="B2282" t="s">
        <v>6235</v>
      </c>
      <c r="C2282" t="s">
        <v>5254</v>
      </c>
      <c r="D2282" t="s">
        <v>51</v>
      </c>
      <c r="E2282" t="s">
        <v>16</v>
      </c>
      <c r="F2282">
        <v>60</v>
      </c>
      <c r="G2282" t="s">
        <v>6236</v>
      </c>
      <c r="H2282" t="s">
        <v>1138</v>
      </c>
      <c r="I2282" t="s">
        <v>124</v>
      </c>
      <c r="J2282" s="6">
        <v>44843</v>
      </c>
      <c r="K2282">
        <v>21</v>
      </c>
      <c r="L2282" t="s">
        <v>70</v>
      </c>
      <c r="M2282">
        <f t="shared" si="70"/>
        <v>0</v>
      </c>
      <c r="N2282" s="23" t="s">
        <v>11930</v>
      </c>
      <c r="O2282" s="23" t="s">
        <v>6</v>
      </c>
      <c r="P2282" s="23">
        <f t="shared" si="71"/>
        <v>6</v>
      </c>
    </row>
    <row r="2283" spans="1:16" x14ac:dyDescent="0.3">
      <c r="A2283">
        <v>2345</v>
      </c>
      <c r="B2283" t="s">
        <v>1009</v>
      </c>
      <c r="C2283" t="s">
        <v>6237</v>
      </c>
      <c r="D2283" t="s">
        <v>51</v>
      </c>
      <c r="E2283" t="s">
        <v>16</v>
      </c>
      <c r="F2283">
        <v>60</v>
      </c>
      <c r="G2283" t="s">
        <v>6238</v>
      </c>
      <c r="H2283" t="s">
        <v>2727</v>
      </c>
      <c r="I2283" t="s">
        <v>2330</v>
      </c>
      <c r="J2283" s="6" t="s">
        <v>14183</v>
      </c>
      <c r="K2283">
        <v>64</v>
      </c>
      <c r="L2283" t="s">
        <v>101</v>
      </c>
      <c r="M2283">
        <f t="shared" si="70"/>
        <v>0</v>
      </c>
      <c r="N2283" s="23" t="s">
        <v>2355</v>
      </c>
      <c r="O2283" s="23" t="s">
        <v>10417</v>
      </c>
      <c r="P2283" s="23">
        <f t="shared" si="71"/>
        <v>5</v>
      </c>
    </row>
    <row r="2284" spans="1:16" x14ac:dyDescent="0.3">
      <c r="A2284">
        <v>2346</v>
      </c>
      <c r="B2284" t="s">
        <v>1128</v>
      </c>
      <c r="C2284" t="s">
        <v>6076</v>
      </c>
      <c r="D2284" t="s">
        <v>28</v>
      </c>
      <c r="E2284" t="s">
        <v>29</v>
      </c>
      <c r="F2284">
        <v>30</v>
      </c>
      <c r="G2284" t="s">
        <v>6239</v>
      </c>
      <c r="H2284" t="s">
        <v>5243</v>
      </c>
      <c r="I2284" t="s">
        <v>25</v>
      </c>
      <c r="J2284" s="6" t="s">
        <v>13953</v>
      </c>
      <c r="K2284">
        <v>19</v>
      </c>
      <c r="L2284" t="s">
        <v>64</v>
      </c>
      <c r="M2284">
        <f t="shared" si="70"/>
        <v>0</v>
      </c>
      <c r="N2284" s="23" t="s">
        <v>2355</v>
      </c>
      <c r="O2284" s="23" t="s">
        <v>10476</v>
      </c>
      <c r="P2284" s="23">
        <f t="shared" si="71"/>
        <v>5</v>
      </c>
    </row>
    <row r="2285" spans="1:16" x14ac:dyDescent="0.3">
      <c r="A2285">
        <v>2347</v>
      </c>
      <c r="B2285" t="s">
        <v>6240</v>
      </c>
      <c r="C2285" t="s">
        <v>5310</v>
      </c>
      <c r="D2285" t="s">
        <v>51</v>
      </c>
      <c r="E2285" t="s">
        <v>16</v>
      </c>
      <c r="F2285">
        <v>60</v>
      </c>
      <c r="G2285" t="s">
        <v>6241</v>
      </c>
      <c r="H2285" t="s">
        <v>5420</v>
      </c>
      <c r="I2285" t="s">
        <v>32</v>
      </c>
      <c r="J2285" s="6" t="s">
        <v>13952</v>
      </c>
      <c r="K2285">
        <v>5</v>
      </c>
      <c r="L2285" t="s">
        <v>64</v>
      </c>
      <c r="M2285">
        <f t="shared" si="70"/>
        <v>0</v>
      </c>
      <c r="N2285" s="23" t="s">
        <v>2355</v>
      </c>
      <c r="O2285" s="23" t="s">
        <v>10594</v>
      </c>
      <c r="P2285" s="23">
        <f t="shared" si="71"/>
        <v>4</v>
      </c>
    </row>
    <row r="2286" spans="1:16" x14ac:dyDescent="0.3">
      <c r="A2286">
        <v>2348</v>
      </c>
      <c r="B2286" t="s">
        <v>6242</v>
      </c>
      <c r="C2286" t="s">
        <v>1746</v>
      </c>
      <c r="D2286" t="s">
        <v>15</v>
      </c>
      <c r="E2286" t="s">
        <v>16</v>
      </c>
      <c r="F2286">
        <v>90</v>
      </c>
      <c r="G2286" t="s">
        <v>6243</v>
      </c>
      <c r="H2286" t="s">
        <v>1232</v>
      </c>
      <c r="I2286" t="s">
        <v>1233</v>
      </c>
      <c r="J2286" s="6" t="s">
        <v>14172</v>
      </c>
      <c r="K2286">
        <v>64</v>
      </c>
      <c r="L2286" t="s">
        <v>70</v>
      </c>
      <c r="M2286">
        <f t="shared" si="70"/>
        <v>0</v>
      </c>
      <c r="N2286" s="23" t="s">
        <v>2355</v>
      </c>
      <c r="O2286" s="23" t="s">
        <v>11931</v>
      </c>
      <c r="P2286" s="23">
        <f t="shared" si="71"/>
        <v>3</v>
      </c>
    </row>
    <row r="2287" spans="1:16" x14ac:dyDescent="0.3">
      <c r="A2287">
        <v>2349</v>
      </c>
      <c r="B2287" t="s">
        <v>5920</v>
      </c>
      <c r="C2287" t="s">
        <v>4974</v>
      </c>
      <c r="D2287" t="s">
        <v>28</v>
      </c>
      <c r="E2287" t="s">
        <v>29</v>
      </c>
      <c r="F2287">
        <v>30</v>
      </c>
      <c r="G2287" t="s">
        <v>6244</v>
      </c>
      <c r="H2287" t="s">
        <v>1214</v>
      </c>
      <c r="I2287" t="s">
        <v>32</v>
      </c>
      <c r="J2287" s="6" t="s">
        <v>13625</v>
      </c>
      <c r="K2287">
        <v>59</v>
      </c>
      <c r="L2287" t="s">
        <v>159</v>
      </c>
      <c r="M2287">
        <f t="shared" si="70"/>
        <v>0</v>
      </c>
      <c r="N2287" s="23" t="s">
        <v>11932</v>
      </c>
      <c r="O2287" s="23" t="s">
        <v>10422</v>
      </c>
      <c r="P2287" s="23">
        <f t="shared" si="71"/>
        <v>4</v>
      </c>
    </row>
    <row r="2288" spans="1:16" x14ac:dyDescent="0.3">
      <c r="A2288">
        <v>2350</v>
      </c>
      <c r="B2288" t="s">
        <v>6245</v>
      </c>
      <c r="C2288" t="s">
        <v>6212</v>
      </c>
      <c r="D2288" t="s">
        <v>51</v>
      </c>
      <c r="E2288" t="s">
        <v>16</v>
      </c>
      <c r="F2288">
        <v>60</v>
      </c>
      <c r="G2288" t="s">
        <v>6246</v>
      </c>
      <c r="H2288" t="s">
        <v>1284</v>
      </c>
      <c r="I2288" t="s">
        <v>32</v>
      </c>
      <c r="J2288" s="6" t="s">
        <v>14118</v>
      </c>
      <c r="K2288">
        <v>19</v>
      </c>
      <c r="L2288" t="s">
        <v>33</v>
      </c>
      <c r="M2288">
        <f t="shared" si="70"/>
        <v>0</v>
      </c>
      <c r="N2288" s="23" t="s">
        <v>11933</v>
      </c>
      <c r="O2288" s="23" t="s">
        <v>10422</v>
      </c>
      <c r="P2288" s="23">
        <f t="shared" si="71"/>
        <v>4</v>
      </c>
    </row>
    <row r="2289" spans="1:16" x14ac:dyDescent="0.3">
      <c r="A2289">
        <v>2351</v>
      </c>
      <c r="B2289" t="s">
        <v>5695</v>
      </c>
      <c r="C2289" t="s">
        <v>6247</v>
      </c>
      <c r="D2289" t="s">
        <v>28</v>
      </c>
      <c r="E2289" t="s">
        <v>29</v>
      </c>
      <c r="F2289">
        <v>90</v>
      </c>
      <c r="G2289" t="s">
        <v>6248</v>
      </c>
      <c r="H2289" t="s">
        <v>1168</v>
      </c>
      <c r="I2289" t="s">
        <v>32</v>
      </c>
      <c r="J2289" s="6" t="s">
        <v>13803</v>
      </c>
      <c r="K2289">
        <v>22</v>
      </c>
      <c r="L2289" t="s">
        <v>20</v>
      </c>
      <c r="M2289">
        <f t="shared" si="70"/>
        <v>0</v>
      </c>
      <c r="N2289" s="23" t="s">
        <v>11934</v>
      </c>
      <c r="O2289" s="23" t="s">
        <v>10422</v>
      </c>
      <c r="P2289" s="23">
        <f t="shared" si="71"/>
        <v>4</v>
      </c>
    </row>
    <row r="2290" spans="1:16" x14ac:dyDescent="0.3">
      <c r="A2290">
        <v>2352</v>
      </c>
      <c r="B2290" t="s">
        <v>6249</v>
      </c>
      <c r="C2290" t="s">
        <v>4489</v>
      </c>
      <c r="D2290" t="s">
        <v>28</v>
      </c>
      <c r="E2290" t="s">
        <v>29</v>
      </c>
      <c r="F2290">
        <v>60</v>
      </c>
      <c r="G2290" t="s">
        <v>6250</v>
      </c>
      <c r="H2290" t="s">
        <v>985</v>
      </c>
      <c r="I2290" t="s">
        <v>38</v>
      </c>
      <c r="J2290" s="6">
        <v>44021</v>
      </c>
      <c r="K2290">
        <v>50</v>
      </c>
      <c r="L2290" t="s">
        <v>80</v>
      </c>
      <c r="M2290">
        <f t="shared" si="70"/>
        <v>0</v>
      </c>
      <c r="N2290" s="23" t="s">
        <v>11935</v>
      </c>
      <c r="O2290" s="23" t="s">
        <v>10436</v>
      </c>
      <c r="P2290" s="23">
        <f t="shared" si="71"/>
        <v>8</v>
      </c>
    </row>
    <row r="2291" spans="1:16" x14ac:dyDescent="0.3">
      <c r="A2291">
        <v>2353</v>
      </c>
      <c r="B2291" t="s">
        <v>6251</v>
      </c>
      <c r="C2291" t="s">
        <v>1041</v>
      </c>
      <c r="D2291" t="s">
        <v>15</v>
      </c>
      <c r="E2291" t="s">
        <v>16</v>
      </c>
      <c r="F2291">
        <v>60</v>
      </c>
      <c r="G2291" t="s">
        <v>6252</v>
      </c>
      <c r="H2291" t="s">
        <v>917</v>
      </c>
      <c r="I2291" t="s">
        <v>32</v>
      </c>
      <c r="J2291" s="6">
        <v>44662</v>
      </c>
      <c r="K2291">
        <v>22</v>
      </c>
      <c r="L2291" t="s">
        <v>54</v>
      </c>
      <c r="M2291">
        <f t="shared" si="70"/>
        <v>0</v>
      </c>
      <c r="N2291" s="23" t="s">
        <v>11936</v>
      </c>
      <c r="O2291" s="23" t="s">
        <v>10417</v>
      </c>
      <c r="P2291" s="23">
        <f t="shared" si="71"/>
        <v>5</v>
      </c>
    </row>
    <row r="2292" spans="1:16" x14ac:dyDescent="0.3">
      <c r="A2292">
        <v>2354</v>
      </c>
      <c r="B2292" t="s">
        <v>6253</v>
      </c>
      <c r="C2292" t="s">
        <v>2853</v>
      </c>
      <c r="D2292" t="s">
        <v>28</v>
      </c>
      <c r="E2292" t="s">
        <v>29</v>
      </c>
      <c r="F2292">
        <v>30</v>
      </c>
      <c r="G2292" t="s">
        <v>6254</v>
      </c>
      <c r="H2292" t="s">
        <v>2348</v>
      </c>
      <c r="I2292" t="s">
        <v>32</v>
      </c>
      <c r="J2292" s="6">
        <v>44751</v>
      </c>
      <c r="K2292">
        <v>75</v>
      </c>
      <c r="L2292" t="s">
        <v>80</v>
      </c>
      <c r="M2292">
        <f t="shared" si="70"/>
        <v>0</v>
      </c>
      <c r="N2292" s="23" t="s">
        <v>11937</v>
      </c>
      <c r="O2292" s="23" t="s">
        <v>1021</v>
      </c>
      <c r="P2292" s="23">
        <f t="shared" si="71"/>
        <v>6</v>
      </c>
    </row>
    <row r="2293" spans="1:16" x14ac:dyDescent="0.3">
      <c r="A2293">
        <v>2355</v>
      </c>
      <c r="B2293" t="s">
        <v>3857</v>
      </c>
      <c r="C2293" t="s">
        <v>6255</v>
      </c>
      <c r="D2293" t="s">
        <v>51</v>
      </c>
      <c r="E2293" t="s">
        <v>16</v>
      </c>
      <c r="F2293">
        <v>90</v>
      </c>
      <c r="G2293" t="s">
        <v>6256</v>
      </c>
      <c r="H2293" t="s">
        <v>2613</v>
      </c>
      <c r="I2293" t="s">
        <v>32</v>
      </c>
      <c r="J2293" s="6">
        <v>44413</v>
      </c>
      <c r="K2293">
        <v>75</v>
      </c>
      <c r="L2293" t="s">
        <v>39</v>
      </c>
      <c r="M2293">
        <f t="shared" si="70"/>
        <v>0</v>
      </c>
      <c r="N2293" s="23" t="s">
        <v>11938</v>
      </c>
      <c r="O2293" s="23" t="s">
        <v>6</v>
      </c>
      <c r="P2293" s="23">
        <f t="shared" si="71"/>
        <v>6</v>
      </c>
    </row>
    <row r="2294" spans="1:16" x14ac:dyDescent="0.3">
      <c r="A2294">
        <v>2356</v>
      </c>
      <c r="B2294" t="s">
        <v>4596</v>
      </c>
      <c r="C2294" t="s">
        <v>5891</v>
      </c>
      <c r="D2294" t="s">
        <v>28</v>
      </c>
      <c r="E2294" t="s">
        <v>29</v>
      </c>
      <c r="F2294">
        <v>30</v>
      </c>
      <c r="G2294" t="s">
        <v>14969</v>
      </c>
      <c r="H2294" t="s">
        <v>4541</v>
      </c>
      <c r="I2294" t="s">
        <v>89</v>
      </c>
      <c r="J2294" s="6" t="s">
        <v>14020</v>
      </c>
      <c r="K2294">
        <v>49</v>
      </c>
      <c r="L2294" t="s">
        <v>45</v>
      </c>
      <c r="M2294">
        <f t="shared" si="70"/>
        <v>0</v>
      </c>
      <c r="N2294" s="23" t="s">
        <v>11939</v>
      </c>
      <c r="O2294" s="23" t="s">
        <v>3369</v>
      </c>
      <c r="P2294" s="23">
        <f t="shared" si="71"/>
        <v>5</v>
      </c>
    </row>
    <row r="2295" spans="1:16" x14ac:dyDescent="0.3">
      <c r="A2295">
        <v>2357</v>
      </c>
      <c r="B2295" t="s">
        <v>747</v>
      </c>
      <c r="C2295" t="s">
        <v>5786</v>
      </c>
      <c r="D2295" t="s">
        <v>51</v>
      </c>
      <c r="E2295" t="s">
        <v>16</v>
      </c>
      <c r="F2295">
        <v>30</v>
      </c>
      <c r="G2295" t="s">
        <v>6258</v>
      </c>
      <c r="H2295" t="s">
        <v>6259</v>
      </c>
      <c r="I2295" t="s">
        <v>6260</v>
      </c>
      <c r="J2295" s="6" t="s">
        <v>14130</v>
      </c>
      <c r="K2295">
        <v>36</v>
      </c>
      <c r="L2295" t="s">
        <v>70</v>
      </c>
      <c r="M2295">
        <f t="shared" si="70"/>
        <v>0</v>
      </c>
      <c r="N2295" s="23" t="s">
        <v>6258</v>
      </c>
      <c r="O2295" s="23"/>
      <c r="P2295" s="23">
        <f t="shared" si="71"/>
        <v>0</v>
      </c>
    </row>
    <row r="2296" spans="1:16" x14ac:dyDescent="0.3">
      <c r="A2296">
        <v>2358</v>
      </c>
      <c r="B2296" t="s">
        <v>2203</v>
      </c>
      <c r="C2296" t="s">
        <v>6261</v>
      </c>
      <c r="D2296" t="s">
        <v>28</v>
      </c>
      <c r="E2296" t="s">
        <v>29</v>
      </c>
      <c r="F2296">
        <v>60</v>
      </c>
      <c r="G2296" t="s">
        <v>6262</v>
      </c>
      <c r="H2296" t="s">
        <v>2552</v>
      </c>
      <c r="I2296" t="s">
        <v>32</v>
      </c>
      <c r="J2296" s="6" t="s">
        <v>14184</v>
      </c>
      <c r="K2296">
        <v>72</v>
      </c>
      <c r="L2296" t="s">
        <v>70</v>
      </c>
      <c r="M2296">
        <f t="shared" si="70"/>
        <v>0</v>
      </c>
      <c r="N2296" s="23" t="s">
        <v>6262</v>
      </c>
      <c r="O2296" s="23"/>
      <c r="P2296" s="23">
        <f t="shared" si="71"/>
        <v>0</v>
      </c>
    </row>
    <row r="2297" spans="1:16" x14ac:dyDescent="0.3">
      <c r="A2297">
        <v>2359</v>
      </c>
      <c r="B2297" t="s">
        <v>4099</v>
      </c>
      <c r="C2297" t="s">
        <v>748</v>
      </c>
      <c r="D2297" t="s">
        <v>15</v>
      </c>
      <c r="E2297" t="s">
        <v>16</v>
      </c>
      <c r="F2297">
        <v>90</v>
      </c>
      <c r="G2297" t="s">
        <v>6263</v>
      </c>
      <c r="H2297" t="s">
        <v>4098</v>
      </c>
      <c r="I2297" t="s">
        <v>1889</v>
      </c>
      <c r="J2297" s="6">
        <v>44317</v>
      </c>
      <c r="K2297">
        <v>8</v>
      </c>
      <c r="L2297" t="s">
        <v>64</v>
      </c>
      <c r="M2297">
        <f t="shared" si="70"/>
        <v>0</v>
      </c>
      <c r="N2297" s="23" t="s">
        <v>11940</v>
      </c>
      <c r="O2297" s="23" t="s">
        <v>3780</v>
      </c>
      <c r="P2297" s="23">
        <f t="shared" si="71"/>
        <v>5</v>
      </c>
    </row>
    <row r="2298" spans="1:16" x14ac:dyDescent="0.3">
      <c r="A2298">
        <v>2360</v>
      </c>
      <c r="B2298" t="s">
        <v>6264</v>
      </c>
      <c r="C2298" t="s">
        <v>376</v>
      </c>
      <c r="D2298" t="s">
        <v>28</v>
      </c>
      <c r="E2298" t="s">
        <v>29</v>
      </c>
      <c r="F2298">
        <v>30</v>
      </c>
      <c r="G2298" t="s">
        <v>6265</v>
      </c>
      <c r="H2298" t="s">
        <v>221</v>
      </c>
      <c r="I2298" t="s">
        <v>32</v>
      </c>
      <c r="J2298" s="6" t="s">
        <v>14176</v>
      </c>
      <c r="K2298">
        <v>91</v>
      </c>
      <c r="L2298" t="s">
        <v>80</v>
      </c>
      <c r="M2298">
        <f t="shared" si="70"/>
        <v>0</v>
      </c>
      <c r="N2298" s="23" t="s">
        <v>11940</v>
      </c>
      <c r="O2298" s="23" t="s">
        <v>6</v>
      </c>
      <c r="P2298" s="23">
        <f t="shared" si="71"/>
        <v>6</v>
      </c>
    </row>
    <row r="2299" spans="1:16" x14ac:dyDescent="0.3">
      <c r="A2299">
        <v>2361</v>
      </c>
      <c r="B2299" t="s">
        <v>3811</v>
      </c>
      <c r="C2299" t="s">
        <v>4626</v>
      </c>
      <c r="D2299" t="s">
        <v>28</v>
      </c>
      <c r="E2299" t="s">
        <v>29</v>
      </c>
      <c r="F2299">
        <v>90</v>
      </c>
      <c r="G2299" t="s">
        <v>6266</v>
      </c>
      <c r="H2299" t="s">
        <v>2154</v>
      </c>
      <c r="I2299" t="s">
        <v>124</v>
      </c>
      <c r="J2299" s="6">
        <v>43873</v>
      </c>
      <c r="K2299">
        <v>19</v>
      </c>
      <c r="L2299" t="s">
        <v>101</v>
      </c>
      <c r="M2299">
        <f t="shared" si="70"/>
        <v>0</v>
      </c>
      <c r="N2299" s="23" t="s">
        <v>11941</v>
      </c>
      <c r="O2299" s="23" t="s">
        <v>10416</v>
      </c>
      <c r="P2299" s="23">
        <f t="shared" si="71"/>
        <v>4</v>
      </c>
    </row>
    <row r="2300" spans="1:16" x14ac:dyDescent="0.3">
      <c r="A2300">
        <v>2362</v>
      </c>
      <c r="B2300" t="s">
        <v>6267</v>
      </c>
      <c r="C2300" t="s">
        <v>3938</v>
      </c>
      <c r="D2300" t="s">
        <v>51</v>
      </c>
      <c r="E2300" t="s">
        <v>16</v>
      </c>
      <c r="F2300">
        <v>90</v>
      </c>
      <c r="G2300" t="s">
        <v>6268</v>
      </c>
      <c r="H2300" t="s">
        <v>1374</v>
      </c>
      <c r="I2300" t="s">
        <v>294</v>
      </c>
      <c r="J2300" s="6" t="s">
        <v>13931</v>
      </c>
      <c r="K2300">
        <v>103</v>
      </c>
      <c r="L2300" t="s">
        <v>159</v>
      </c>
      <c r="M2300">
        <f t="shared" si="70"/>
        <v>0</v>
      </c>
      <c r="N2300" s="23" t="s">
        <v>11942</v>
      </c>
      <c r="O2300" s="23" t="s">
        <v>6</v>
      </c>
      <c r="P2300" s="23">
        <f t="shared" si="71"/>
        <v>6</v>
      </c>
    </row>
    <row r="2301" spans="1:16" x14ac:dyDescent="0.3">
      <c r="A2301">
        <v>2363</v>
      </c>
      <c r="B2301" t="s">
        <v>2682</v>
      </c>
      <c r="C2301" t="s">
        <v>2856</v>
      </c>
      <c r="D2301" t="s">
        <v>28</v>
      </c>
      <c r="E2301" t="s">
        <v>29</v>
      </c>
      <c r="F2301">
        <v>60</v>
      </c>
      <c r="G2301" t="s">
        <v>6269</v>
      </c>
      <c r="H2301" t="s">
        <v>1747</v>
      </c>
      <c r="I2301" t="s">
        <v>294</v>
      </c>
      <c r="J2301" s="6" t="s">
        <v>14097</v>
      </c>
      <c r="K2301">
        <v>50</v>
      </c>
      <c r="L2301" t="s">
        <v>101</v>
      </c>
      <c r="M2301">
        <f t="shared" si="70"/>
        <v>0</v>
      </c>
      <c r="N2301" s="23" t="s">
        <v>11943</v>
      </c>
      <c r="O2301" s="23" t="s">
        <v>1021</v>
      </c>
      <c r="P2301" s="23">
        <f t="shared" si="71"/>
        <v>6</v>
      </c>
    </row>
    <row r="2302" spans="1:16" x14ac:dyDescent="0.3">
      <c r="A2302">
        <v>2364</v>
      </c>
      <c r="B2302" t="s">
        <v>2805</v>
      </c>
      <c r="C2302" t="s">
        <v>836</v>
      </c>
      <c r="D2302" t="s">
        <v>28</v>
      </c>
      <c r="E2302" t="s">
        <v>29</v>
      </c>
      <c r="F2302">
        <v>30</v>
      </c>
      <c r="G2302" t="s">
        <v>6270</v>
      </c>
      <c r="H2302" t="s">
        <v>1598</v>
      </c>
      <c r="I2302" t="s">
        <v>32</v>
      </c>
      <c r="J2302" s="6" t="s">
        <v>13794</v>
      </c>
      <c r="K2302">
        <v>28</v>
      </c>
      <c r="L2302" t="s">
        <v>54</v>
      </c>
      <c r="M2302">
        <f t="shared" si="70"/>
        <v>0</v>
      </c>
      <c r="N2302" s="23" t="s">
        <v>11944</v>
      </c>
      <c r="O2302" s="23" t="s">
        <v>10417</v>
      </c>
      <c r="P2302" s="23">
        <f t="shared" si="71"/>
        <v>5</v>
      </c>
    </row>
    <row r="2303" spans="1:16" x14ac:dyDescent="0.3">
      <c r="A2303">
        <v>2365</v>
      </c>
      <c r="B2303" t="s">
        <v>6271</v>
      </c>
      <c r="C2303" t="s">
        <v>6272</v>
      </c>
      <c r="D2303" t="s">
        <v>15</v>
      </c>
      <c r="E2303" t="s">
        <v>16</v>
      </c>
      <c r="F2303">
        <v>90</v>
      </c>
      <c r="G2303" t="s">
        <v>14582</v>
      </c>
      <c r="H2303" t="s">
        <v>137</v>
      </c>
      <c r="I2303" t="s">
        <v>32</v>
      </c>
      <c r="J2303" s="6">
        <v>43985</v>
      </c>
      <c r="K2303">
        <v>82</v>
      </c>
      <c r="L2303" t="s">
        <v>70</v>
      </c>
      <c r="M2303">
        <f t="shared" si="70"/>
        <v>0</v>
      </c>
      <c r="N2303" s="23" t="s">
        <v>11945</v>
      </c>
      <c r="O2303" s="23" t="s">
        <v>10454</v>
      </c>
      <c r="P2303" s="23">
        <f t="shared" si="71"/>
        <v>4</v>
      </c>
    </row>
    <row r="2304" spans="1:16" x14ac:dyDescent="0.3">
      <c r="A2304">
        <v>2366</v>
      </c>
      <c r="B2304" t="s">
        <v>6274</v>
      </c>
      <c r="C2304" t="s">
        <v>6275</v>
      </c>
      <c r="D2304" t="s">
        <v>28</v>
      </c>
      <c r="E2304" t="s">
        <v>29</v>
      </c>
      <c r="F2304">
        <v>30</v>
      </c>
      <c r="G2304" t="s">
        <v>6276</v>
      </c>
      <c r="H2304" t="s">
        <v>195</v>
      </c>
      <c r="I2304" t="s">
        <v>187</v>
      </c>
      <c r="J2304" s="6">
        <v>44754</v>
      </c>
      <c r="K2304">
        <v>105</v>
      </c>
      <c r="L2304" t="s">
        <v>33</v>
      </c>
      <c r="M2304">
        <f t="shared" si="70"/>
        <v>0</v>
      </c>
      <c r="N2304" s="23" t="s">
        <v>11946</v>
      </c>
      <c r="O2304" s="23" t="s">
        <v>3089</v>
      </c>
      <c r="P2304" s="23">
        <f t="shared" si="71"/>
        <v>4</v>
      </c>
    </row>
    <row r="2305" spans="1:16" x14ac:dyDescent="0.3">
      <c r="A2305">
        <v>2367</v>
      </c>
      <c r="B2305" t="s">
        <v>1849</v>
      </c>
      <c r="C2305" t="s">
        <v>3927</v>
      </c>
      <c r="D2305" t="s">
        <v>28</v>
      </c>
      <c r="E2305" t="s">
        <v>29</v>
      </c>
      <c r="F2305">
        <v>90</v>
      </c>
      <c r="G2305" t="s">
        <v>6277</v>
      </c>
      <c r="H2305" t="s">
        <v>3571</v>
      </c>
      <c r="I2305" t="s">
        <v>32</v>
      </c>
      <c r="J2305" s="6">
        <v>44409</v>
      </c>
      <c r="K2305">
        <v>82</v>
      </c>
      <c r="L2305" t="s">
        <v>54</v>
      </c>
      <c r="M2305">
        <f t="shared" si="70"/>
        <v>0</v>
      </c>
      <c r="N2305" s="23" t="s">
        <v>11946</v>
      </c>
      <c r="O2305" s="23" t="s">
        <v>10438</v>
      </c>
      <c r="P2305" s="23">
        <f t="shared" si="71"/>
        <v>5</v>
      </c>
    </row>
    <row r="2306" spans="1:16" x14ac:dyDescent="0.3">
      <c r="A2306">
        <v>2368</v>
      </c>
      <c r="B2306" t="s">
        <v>679</v>
      </c>
      <c r="C2306" t="s">
        <v>2139</v>
      </c>
      <c r="D2306" t="s">
        <v>15</v>
      </c>
      <c r="E2306" t="s">
        <v>16</v>
      </c>
      <c r="F2306">
        <v>60</v>
      </c>
      <c r="G2306" t="s">
        <v>6278</v>
      </c>
      <c r="H2306" t="s">
        <v>3263</v>
      </c>
      <c r="I2306" t="s">
        <v>32</v>
      </c>
      <c r="J2306" s="6" t="s">
        <v>14060</v>
      </c>
      <c r="K2306">
        <v>4</v>
      </c>
      <c r="L2306" t="s">
        <v>20</v>
      </c>
      <c r="M2306">
        <f t="shared" ref="M2306:M2369" si="72">COUNTBLANK(A2306:L2306)</f>
        <v>0</v>
      </c>
      <c r="N2306" s="23" t="s">
        <v>11947</v>
      </c>
      <c r="O2306" s="23" t="s">
        <v>10416</v>
      </c>
      <c r="P2306" s="23">
        <f t="shared" ref="P2306:P2369" si="73">LEN(O2306)</f>
        <v>4</v>
      </c>
    </row>
    <row r="2307" spans="1:16" x14ac:dyDescent="0.3">
      <c r="A2307">
        <v>2369</v>
      </c>
      <c r="B2307" t="s">
        <v>5928</v>
      </c>
      <c r="C2307" t="s">
        <v>6279</v>
      </c>
      <c r="D2307" t="s">
        <v>28</v>
      </c>
      <c r="E2307" t="s">
        <v>29</v>
      </c>
      <c r="F2307">
        <v>30</v>
      </c>
      <c r="G2307" t="s">
        <v>6280</v>
      </c>
      <c r="H2307" t="s">
        <v>1864</v>
      </c>
      <c r="I2307" t="s">
        <v>294</v>
      </c>
      <c r="J2307" s="6" t="s">
        <v>13893</v>
      </c>
      <c r="K2307">
        <v>55</v>
      </c>
      <c r="L2307" t="s">
        <v>39</v>
      </c>
      <c r="M2307">
        <f t="shared" si="72"/>
        <v>0</v>
      </c>
      <c r="N2307" s="23" t="s">
        <v>6280</v>
      </c>
      <c r="O2307" s="23"/>
      <c r="P2307" s="23">
        <f t="shared" si="73"/>
        <v>0</v>
      </c>
    </row>
    <row r="2308" spans="1:16" x14ac:dyDescent="0.3">
      <c r="A2308">
        <v>2370</v>
      </c>
      <c r="B2308" t="s">
        <v>6281</v>
      </c>
      <c r="C2308" t="s">
        <v>2010</v>
      </c>
      <c r="D2308" t="s">
        <v>51</v>
      </c>
      <c r="E2308" t="s">
        <v>16</v>
      </c>
      <c r="F2308">
        <v>90</v>
      </c>
      <c r="G2308" t="s">
        <v>6282</v>
      </c>
      <c r="H2308" t="s">
        <v>6283</v>
      </c>
      <c r="I2308" t="s">
        <v>32</v>
      </c>
      <c r="J2308" s="6">
        <v>44232</v>
      </c>
      <c r="K2308">
        <v>9</v>
      </c>
      <c r="L2308" t="s">
        <v>70</v>
      </c>
      <c r="M2308">
        <f t="shared" si="72"/>
        <v>0</v>
      </c>
      <c r="N2308" s="23" t="s">
        <v>6280</v>
      </c>
      <c r="O2308" s="23" t="s">
        <v>10430</v>
      </c>
      <c r="P2308" s="23">
        <f t="shared" si="73"/>
        <v>9</v>
      </c>
    </row>
    <row r="2309" spans="1:16" x14ac:dyDescent="0.3">
      <c r="A2309">
        <v>2371</v>
      </c>
      <c r="B2309" t="s">
        <v>1856</v>
      </c>
      <c r="C2309" t="s">
        <v>5332</v>
      </c>
      <c r="D2309" t="s">
        <v>51</v>
      </c>
      <c r="E2309" t="s">
        <v>16</v>
      </c>
      <c r="F2309">
        <v>90</v>
      </c>
      <c r="G2309" t="s">
        <v>6284</v>
      </c>
      <c r="H2309" t="s">
        <v>1325</v>
      </c>
      <c r="I2309" t="s">
        <v>187</v>
      </c>
      <c r="J2309" s="6">
        <v>44754</v>
      </c>
      <c r="K2309">
        <v>73</v>
      </c>
      <c r="L2309" t="s">
        <v>64</v>
      </c>
      <c r="M2309">
        <f t="shared" si="72"/>
        <v>0</v>
      </c>
      <c r="N2309" s="23" t="s">
        <v>6280</v>
      </c>
      <c r="O2309" s="23" t="s">
        <v>2355</v>
      </c>
      <c r="P2309" s="23">
        <f t="shared" si="73"/>
        <v>4</v>
      </c>
    </row>
    <row r="2310" spans="1:16" x14ac:dyDescent="0.3">
      <c r="A2310">
        <v>2372</v>
      </c>
      <c r="B2310" t="s">
        <v>765</v>
      </c>
      <c r="C2310" t="s">
        <v>1304</v>
      </c>
      <c r="D2310" t="s">
        <v>15</v>
      </c>
      <c r="E2310" t="s">
        <v>16</v>
      </c>
      <c r="F2310">
        <v>60</v>
      </c>
      <c r="G2310" t="s">
        <v>6285</v>
      </c>
      <c r="H2310" t="s">
        <v>6080</v>
      </c>
      <c r="I2310" t="s">
        <v>32</v>
      </c>
      <c r="J2310" s="6">
        <v>43836</v>
      </c>
      <c r="K2310">
        <v>61</v>
      </c>
      <c r="L2310" t="s">
        <v>159</v>
      </c>
      <c r="M2310">
        <f t="shared" si="72"/>
        <v>0</v>
      </c>
      <c r="N2310" s="23" t="s">
        <v>1317</v>
      </c>
      <c r="O2310" s="23" t="s">
        <v>10417</v>
      </c>
      <c r="P2310" s="23">
        <f t="shared" si="73"/>
        <v>5</v>
      </c>
    </row>
    <row r="2311" spans="1:16" x14ac:dyDescent="0.3">
      <c r="A2311">
        <v>2373</v>
      </c>
      <c r="B2311" t="s">
        <v>6286</v>
      </c>
      <c r="C2311" t="s">
        <v>4281</v>
      </c>
      <c r="D2311" t="s">
        <v>15</v>
      </c>
      <c r="E2311" t="s">
        <v>16</v>
      </c>
      <c r="F2311">
        <v>90</v>
      </c>
      <c r="G2311" t="s">
        <v>6287</v>
      </c>
      <c r="H2311" t="s">
        <v>1210</v>
      </c>
      <c r="I2311" t="s">
        <v>294</v>
      </c>
      <c r="J2311" s="6" t="s">
        <v>13903</v>
      </c>
      <c r="K2311">
        <v>26</v>
      </c>
      <c r="L2311" t="s">
        <v>64</v>
      </c>
      <c r="M2311">
        <f t="shared" si="72"/>
        <v>0</v>
      </c>
      <c r="N2311" s="23" t="s">
        <v>11948</v>
      </c>
      <c r="O2311" s="23" t="s">
        <v>10422</v>
      </c>
      <c r="P2311" s="23">
        <f t="shared" si="73"/>
        <v>4</v>
      </c>
    </row>
    <row r="2312" spans="1:16" x14ac:dyDescent="0.3">
      <c r="A2312">
        <v>2374</v>
      </c>
      <c r="B2312" t="s">
        <v>6288</v>
      </c>
      <c r="C2312" t="s">
        <v>2448</v>
      </c>
      <c r="D2312" t="s">
        <v>51</v>
      </c>
      <c r="E2312" t="s">
        <v>16</v>
      </c>
      <c r="F2312">
        <v>30</v>
      </c>
      <c r="G2312" t="s">
        <v>6289</v>
      </c>
      <c r="H2312" t="s">
        <v>1206</v>
      </c>
      <c r="I2312" t="s">
        <v>294</v>
      </c>
      <c r="J2312" s="6" t="s">
        <v>13870</v>
      </c>
      <c r="K2312">
        <v>69</v>
      </c>
      <c r="L2312" t="s">
        <v>20</v>
      </c>
      <c r="M2312">
        <f t="shared" si="72"/>
        <v>0</v>
      </c>
      <c r="N2312" s="23" t="s">
        <v>11949</v>
      </c>
      <c r="O2312" s="23" t="s">
        <v>10430</v>
      </c>
      <c r="P2312" s="23">
        <f t="shared" si="73"/>
        <v>9</v>
      </c>
    </row>
    <row r="2313" spans="1:16" x14ac:dyDescent="0.3">
      <c r="A2313">
        <v>2375</v>
      </c>
      <c r="B2313" t="s">
        <v>6290</v>
      </c>
      <c r="C2313" t="s">
        <v>6291</v>
      </c>
      <c r="D2313" t="s">
        <v>15</v>
      </c>
      <c r="E2313" t="s">
        <v>16</v>
      </c>
      <c r="F2313">
        <v>60</v>
      </c>
      <c r="G2313" t="s">
        <v>14392</v>
      </c>
      <c r="H2313" t="s">
        <v>6293</v>
      </c>
      <c r="I2313" t="s">
        <v>32</v>
      </c>
      <c r="J2313" s="6">
        <v>43831</v>
      </c>
      <c r="K2313">
        <v>69</v>
      </c>
      <c r="L2313" t="s">
        <v>54</v>
      </c>
      <c r="M2313">
        <f t="shared" si="72"/>
        <v>0</v>
      </c>
      <c r="N2313" s="23" t="s">
        <v>11950</v>
      </c>
      <c r="O2313" s="23" t="s">
        <v>11951</v>
      </c>
      <c r="P2313" s="23">
        <f t="shared" si="73"/>
        <v>8</v>
      </c>
    </row>
    <row r="2314" spans="1:16" x14ac:dyDescent="0.3">
      <c r="A2314">
        <v>2376</v>
      </c>
      <c r="B2314" t="s">
        <v>1657</v>
      </c>
      <c r="C2314" t="s">
        <v>4632</v>
      </c>
      <c r="D2314" t="s">
        <v>28</v>
      </c>
      <c r="E2314" t="s">
        <v>29</v>
      </c>
      <c r="F2314">
        <v>90</v>
      </c>
      <c r="G2314" t="s">
        <v>14970</v>
      </c>
      <c r="H2314" t="s">
        <v>4699</v>
      </c>
      <c r="I2314" t="s">
        <v>32</v>
      </c>
      <c r="J2314" s="6">
        <v>44382</v>
      </c>
      <c r="K2314">
        <v>47</v>
      </c>
      <c r="L2314" t="s">
        <v>80</v>
      </c>
      <c r="M2314">
        <f t="shared" si="72"/>
        <v>0</v>
      </c>
      <c r="N2314" s="23" t="s">
        <v>5174</v>
      </c>
      <c r="O2314" s="23" t="s">
        <v>3369</v>
      </c>
      <c r="P2314" s="23">
        <f t="shared" si="73"/>
        <v>5</v>
      </c>
    </row>
    <row r="2315" spans="1:16" x14ac:dyDescent="0.3">
      <c r="A2315">
        <v>2377</v>
      </c>
      <c r="B2315" t="s">
        <v>6295</v>
      </c>
      <c r="C2315" t="s">
        <v>6296</v>
      </c>
      <c r="D2315" t="s">
        <v>28</v>
      </c>
      <c r="E2315" t="s">
        <v>29</v>
      </c>
      <c r="F2315">
        <v>30</v>
      </c>
      <c r="G2315" t="s">
        <v>6297</v>
      </c>
      <c r="H2315" t="s">
        <v>2745</v>
      </c>
      <c r="I2315" t="s">
        <v>32</v>
      </c>
      <c r="J2315" s="6">
        <v>44900</v>
      </c>
      <c r="K2315">
        <v>90</v>
      </c>
      <c r="L2315" t="s">
        <v>54</v>
      </c>
      <c r="M2315">
        <f t="shared" si="72"/>
        <v>0</v>
      </c>
      <c r="N2315" s="23" t="s">
        <v>5174</v>
      </c>
      <c r="O2315" s="23" t="s">
        <v>10442</v>
      </c>
      <c r="P2315" s="23">
        <f t="shared" si="73"/>
        <v>7</v>
      </c>
    </row>
    <row r="2316" spans="1:16" x14ac:dyDescent="0.3">
      <c r="A2316">
        <v>2378</v>
      </c>
      <c r="B2316" t="s">
        <v>4703</v>
      </c>
      <c r="C2316" t="s">
        <v>6298</v>
      </c>
      <c r="D2316" t="s">
        <v>28</v>
      </c>
      <c r="E2316" t="s">
        <v>29</v>
      </c>
      <c r="F2316">
        <v>30</v>
      </c>
      <c r="G2316" t="s">
        <v>6299</v>
      </c>
      <c r="H2316" t="s">
        <v>1362</v>
      </c>
      <c r="I2316" t="s">
        <v>178</v>
      </c>
      <c r="J2316" s="6" t="s">
        <v>13831</v>
      </c>
      <c r="K2316">
        <v>52</v>
      </c>
      <c r="L2316" t="s">
        <v>33</v>
      </c>
      <c r="M2316">
        <f t="shared" si="72"/>
        <v>0</v>
      </c>
      <c r="N2316" s="23" t="s">
        <v>5174</v>
      </c>
      <c r="O2316" s="23" t="s">
        <v>9969</v>
      </c>
      <c r="P2316" s="23">
        <f t="shared" si="73"/>
        <v>6</v>
      </c>
    </row>
    <row r="2317" spans="1:16" x14ac:dyDescent="0.3">
      <c r="A2317">
        <v>2379</v>
      </c>
      <c r="B2317" t="s">
        <v>6300</v>
      </c>
      <c r="C2317" t="s">
        <v>35</v>
      </c>
      <c r="D2317" t="s">
        <v>51</v>
      </c>
      <c r="E2317" t="s">
        <v>16</v>
      </c>
      <c r="F2317">
        <v>90</v>
      </c>
      <c r="G2317" t="s">
        <v>6301</v>
      </c>
      <c r="H2317" t="s">
        <v>742</v>
      </c>
      <c r="I2317" t="s">
        <v>124</v>
      </c>
      <c r="J2317" s="6" t="s">
        <v>14185</v>
      </c>
      <c r="K2317">
        <v>31</v>
      </c>
      <c r="L2317" t="s">
        <v>64</v>
      </c>
      <c r="M2317">
        <f t="shared" si="72"/>
        <v>0</v>
      </c>
      <c r="N2317" s="23" t="s">
        <v>2461</v>
      </c>
      <c r="O2317" s="23" t="s">
        <v>10420</v>
      </c>
      <c r="P2317" s="23">
        <f t="shared" si="73"/>
        <v>6</v>
      </c>
    </row>
    <row r="2318" spans="1:16" x14ac:dyDescent="0.3">
      <c r="A2318">
        <v>2380</v>
      </c>
      <c r="B2318" t="s">
        <v>3959</v>
      </c>
      <c r="C2318" t="s">
        <v>2779</v>
      </c>
      <c r="D2318" t="s">
        <v>28</v>
      </c>
      <c r="E2318" t="s">
        <v>29</v>
      </c>
      <c r="F2318">
        <v>90</v>
      </c>
      <c r="G2318" t="s">
        <v>6302</v>
      </c>
      <c r="H2318" t="s">
        <v>5451</v>
      </c>
      <c r="I2318" t="s">
        <v>32</v>
      </c>
      <c r="J2318" s="6">
        <v>44440</v>
      </c>
      <c r="K2318">
        <v>78</v>
      </c>
      <c r="L2318" t="s">
        <v>101</v>
      </c>
      <c r="M2318">
        <f t="shared" si="72"/>
        <v>0</v>
      </c>
      <c r="N2318" s="23" t="s">
        <v>6302</v>
      </c>
      <c r="O2318" s="23"/>
      <c r="P2318" s="23">
        <f t="shared" si="73"/>
        <v>0</v>
      </c>
    </row>
    <row r="2319" spans="1:16" x14ac:dyDescent="0.3">
      <c r="A2319">
        <v>2382</v>
      </c>
      <c r="B2319" t="s">
        <v>6303</v>
      </c>
      <c r="C2319" t="s">
        <v>1304</v>
      </c>
      <c r="D2319" t="s">
        <v>51</v>
      </c>
      <c r="E2319" t="s">
        <v>16</v>
      </c>
      <c r="F2319">
        <v>60</v>
      </c>
      <c r="G2319" t="s">
        <v>6304</v>
      </c>
      <c r="H2319" t="s">
        <v>6305</v>
      </c>
      <c r="I2319" t="s">
        <v>32</v>
      </c>
      <c r="J2319" s="6">
        <v>44775</v>
      </c>
      <c r="K2319">
        <v>86</v>
      </c>
      <c r="L2319" t="s">
        <v>39</v>
      </c>
      <c r="M2319">
        <f t="shared" si="72"/>
        <v>0</v>
      </c>
      <c r="N2319" s="23" t="s">
        <v>6302</v>
      </c>
      <c r="O2319" s="23" t="s">
        <v>10417</v>
      </c>
      <c r="P2319" s="23">
        <f t="shared" si="73"/>
        <v>5</v>
      </c>
    </row>
    <row r="2320" spans="1:16" x14ac:dyDescent="0.3">
      <c r="A2320">
        <v>2383</v>
      </c>
      <c r="B2320" t="s">
        <v>6306</v>
      </c>
      <c r="C2320" t="s">
        <v>6307</v>
      </c>
      <c r="D2320" t="s">
        <v>28</v>
      </c>
      <c r="E2320" t="s">
        <v>29</v>
      </c>
      <c r="F2320">
        <v>30</v>
      </c>
      <c r="G2320" t="s">
        <v>6308</v>
      </c>
      <c r="H2320" t="s">
        <v>2749</v>
      </c>
      <c r="I2320" t="s">
        <v>187</v>
      </c>
      <c r="J2320" s="6">
        <v>44146</v>
      </c>
      <c r="K2320">
        <v>46</v>
      </c>
      <c r="L2320" t="s">
        <v>54</v>
      </c>
      <c r="M2320">
        <f t="shared" si="72"/>
        <v>0</v>
      </c>
      <c r="N2320" s="23" t="s">
        <v>11952</v>
      </c>
      <c r="O2320" s="23" t="s">
        <v>5323</v>
      </c>
      <c r="P2320" s="23">
        <f t="shared" si="73"/>
        <v>4</v>
      </c>
    </row>
    <row r="2321" spans="1:16" x14ac:dyDescent="0.3">
      <c r="A2321">
        <v>2384</v>
      </c>
      <c r="B2321" t="s">
        <v>5031</v>
      </c>
      <c r="C2321" t="s">
        <v>4234</v>
      </c>
      <c r="D2321" t="s">
        <v>28</v>
      </c>
      <c r="E2321" t="s">
        <v>29</v>
      </c>
      <c r="F2321">
        <v>60</v>
      </c>
      <c r="G2321" t="s">
        <v>6308</v>
      </c>
      <c r="H2321" t="s">
        <v>4100</v>
      </c>
      <c r="I2321" t="s">
        <v>294</v>
      </c>
      <c r="J2321" s="6" t="s">
        <v>13978</v>
      </c>
      <c r="K2321">
        <v>27</v>
      </c>
      <c r="L2321" t="s">
        <v>80</v>
      </c>
      <c r="M2321">
        <f t="shared" si="72"/>
        <v>0</v>
      </c>
      <c r="N2321" s="23" t="s">
        <v>11952</v>
      </c>
      <c r="O2321" s="23" t="s">
        <v>5323</v>
      </c>
      <c r="P2321" s="23">
        <f t="shared" si="73"/>
        <v>4</v>
      </c>
    </row>
    <row r="2322" spans="1:16" x14ac:dyDescent="0.3">
      <c r="A2322">
        <v>2385</v>
      </c>
      <c r="B2322" t="s">
        <v>2517</v>
      </c>
      <c r="C2322" t="s">
        <v>3089</v>
      </c>
      <c r="D2322" t="s">
        <v>41</v>
      </c>
      <c r="E2322" t="s">
        <v>16</v>
      </c>
      <c r="F2322">
        <v>30</v>
      </c>
      <c r="G2322" t="s">
        <v>6309</v>
      </c>
      <c r="H2322" t="s">
        <v>1888</v>
      </c>
      <c r="I2322" t="s">
        <v>1889</v>
      </c>
      <c r="J2322" s="6">
        <v>44837</v>
      </c>
      <c r="K2322">
        <v>55</v>
      </c>
      <c r="L2322" t="s">
        <v>45</v>
      </c>
      <c r="M2322">
        <f t="shared" si="72"/>
        <v>0</v>
      </c>
      <c r="N2322" s="23" t="s">
        <v>11952</v>
      </c>
      <c r="O2322" s="23" t="s">
        <v>10453</v>
      </c>
      <c r="P2322" s="23">
        <f t="shared" si="73"/>
        <v>7</v>
      </c>
    </row>
    <row r="2323" spans="1:16" x14ac:dyDescent="0.3">
      <c r="A2323">
        <v>2386</v>
      </c>
      <c r="B2323" t="s">
        <v>6310</v>
      </c>
      <c r="C2323" t="s">
        <v>6311</v>
      </c>
      <c r="D2323" t="s">
        <v>28</v>
      </c>
      <c r="E2323" t="s">
        <v>29</v>
      </c>
      <c r="F2323">
        <v>90</v>
      </c>
      <c r="G2323" t="s">
        <v>6309</v>
      </c>
      <c r="H2323" t="s">
        <v>6312</v>
      </c>
      <c r="I2323" t="s">
        <v>173</v>
      </c>
      <c r="J2323" s="6" t="s">
        <v>13740</v>
      </c>
      <c r="K2323">
        <v>8</v>
      </c>
      <c r="L2323" t="s">
        <v>159</v>
      </c>
      <c r="M2323">
        <f t="shared" si="72"/>
        <v>0</v>
      </c>
      <c r="N2323" s="23" t="s">
        <v>11952</v>
      </c>
      <c r="O2323" s="23" t="s">
        <v>10453</v>
      </c>
      <c r="P2323" s="23">
        <f t="shared" si="73"/>
        <v>7</v>
      </c>
    </row>
    <row r="2324" spans="1:16" x14ac:dyDescent="0.3">
      <c r="A2324">
        <v>2387</v>
      </c>
      <c r="B2324" t="s">
        <v>797</v>
      </c>
      <c r="C2324" t="s">
        <v>6255</v>
      </c>
      <c r="D2324" t="s">
        <v>15</v>
      </c>
      <c r="E2324" t="s">
        <v>16</v>
      </c>
      <c r="F2324">
        <v>60</v>
      </c>
      <c r="G2324" t="s">
        <v>6313</v>
      </c>
      <c r="H2324" t="s">
        <v>5581</v>
      </c>
      <c r="I2324" t="s">
        <v>187</v>
      </c>
      <c r="J2324" s="6" t="s">
        <v>14029</v>
      </c>
      <c r="K2324">
        <v>45</v>
      </c>
      <c r="L2324" t="s">
        <v>80</v>
      </c>
      <c r="M2324">
        <f t="shared" si="72"/>
        <v>0</v>
      </c>
      <c r="N2324" s="23" t="s">
        <v>11952</v>
      </c>
      <c r="O2324" s="23" t="s">
        <v>9969</v>
      </c>
      <c r="P2324" s="23">
        <f t="shared" si="73"/>
        <v>6</v>
      </c>
    </row>
    <row r="2325" spans="1:16" x14ac:dyDescent="0.3">
      <c r="A2325">
        <v>2388</v>
      </c>
      <c r="B2325" t="s">
        <v>1801</v>
      </c>
      <c r="C2325" t="s">
        <v>6314</v>
      </c>
      <c r="D2325" t="s">
        <v>15</v>
      </c>
      <c r="E2325" t="s">
        <v>16</v>
      </c>
      <c r="F2325">
        <v>60</v>
      </c>
      <c r="G2325" t="s">
        <v>6315</v>
      </c>
      <c r="H2325" t="s">
        <v>412</v>
      </c>
      <c r="I2325" t="s">
        <v>187</v>
      </c>
      <c r="J2325" s="6">
        <v>44323</v>
      </c>
      <c r="K2325">
        <v>66</v>
      </c>
      <c r="L2325" t="s">
        <v>101</v>
      </c>
      <c r="M2325">
        <f t="shared" si="72"/>
        <v>0</v>
      </c>
      <c r="N2325" s="23" t="s">
        <v>11952</v>
      </c>
      <c r="O2325" s="23" t="s">
        <v>10490</v>
      </c>
      <c r="P2325" s="23">
        <f t="shared" si="73"/>
        <v>4</v>
      </c>
    </row>
    <row r="2326" spans="1:16" x14ac:dyDescent="0.3">
      <c r="A2326">
        <v>2389</v>
      </c>
      <c r="B2326" t="s">
        <v>6316</v>
      </c>
      <c r="C2326" t="s">
        <v>3084</v>
      </c>
      <c r="D2326" t="s">
        <v>15</v>
      </c>
      <c r="E2326" t="s">
        <v>16</v>
      </c>
      <c r="F2326">
        <v>30</v>
      </c>
      <c r="G2326" t="s">
        <v>6315</v>
      </c>
      <c r="H2326" t="s">
        <v>772</v>
      </c>
      <c r="I2326" t="s">
        <v>32</v>
      </c>
      <c r="J2326" s="6">
        <v>44753</v>
      </c>
      <c r="K2326">
        <v>58</v>
      </c>
      <c r="L2326" t="s">
        <v>101</v>
      </c>
      <c r="M2326">
        <f t="shared" si="72"/>
        <v>0</v>
      </c>
      <c r="N2326" s="23" t="s">
        <v>11952</v>
      </c>
      <c r="O2326" s="23" t="s">
        <v>10490</v>
      </c>
      <c r="P2326" s="23">
        <f t="shared" si="73"/>
        <v>4</v>
      </c>
    </row>
    <row r="2327" spans="1:16" x14ac:dyDescent="0.3">
      <c r="A2327">
        <v>2390</v>
      </c>
      <c r="B2327" t="s">
        <v>6317</v>
      </c>
      <c r="C2327" t="s">
        <v>5541</v>
      </c>
      <c r="D2327" t="s">
        <v>15</v>
      </c>
      <c r="E2327" t="s">
        <v>16</v>
      </c>
      <c r="F2327">
        <v>60</v>
      </c>
      <c r="G2327" t="s">
        <v>14583</v>
      </c>
      <c r="H2327" t="s">
        <v>6319</v>
      </c>
      <c r="I2327" t="s">
        <v>32</v>
      </c>
      <c r="J2327" s="6">
        <v>44205</v>
      </c>
      <c r="K2327">
        <v>41</v>
      </c>
      <c r="L2327" t="s">
        <v>101</v>
      </c>
      <c r="M2327">
        <f t="shared" si="72"/>
        <v>0</v>
      </c>
      <c r="N2327" s="23" t="s">
        <v>11953</v>
      </c>
      <c r="O2327" s="23" t="s">
        <v>10449</v>
      </c>
      <c r="P2327" s="23">
        <f t="shared" si="73"/>
        <v>7</v>
      </c>
    </row>
    <row r="2328" spans="1:16" x14ac:dyDescent="0.3">
      <c r="A2328">
        <v>2391</v>
      </c>
      <c r="B2328" t="s">
        <v>3232</v>
      </c>
      <c r="C2328" t="s">
        <v>5215</v>
      </c>
      <c r="D2328" t="s">
        <v>28</v>
      </c>
      <c r="E2328" t="s">
        <v>29</v>
      </c>
      <c r="F2328">
        <v>30</v>
      </c>
      <c r="G2328" t="s">
        <v>6320</v>
      </c>
      <c r="H2328" t="s">
        <v>2993</v>
      </c>
      <c r="I2328" t="s">
        <v>32</v>
      </c>
      <c r="J2328" s="6">
        <v>44418</v>
      </c>
      <c r="K2328">
        <v>12</v>
      </c>
      <c r="L2328" t="s">
        <v>101</v>
      </c>
      <c r="M2328">
        <f t="shared" si="72"/>
        <v>0</v>
      </c>
      <c r="N2328" s="23" t="s">
        <v>11953</v>
      </c>
      <c r="O2328" s="23" t="s">
        <v>2355</v>
      </c>
      <c r="P2328" s="23">
        <f t="shared" si="73"/>
        <v>4</v>
      </c>
    </row>
    <row r="2329" spans="1:16" x14ac:dyDescent="0.3">
      <c r="A2329">
        <v>2392</v>
      </c>
      <c r="B2329" t="s">
        <v>1327</v>
      </c>
      <c r="C2329" t="s">
        <v>931</v>
      </c>
      <c r="D2329" t="s">
        <v>28</v>
      </c>
      <c r="E2329" t="s">
        <v>29</v>
      </c>
      <c r="F2329">
        <v>90</v>
      </c>
      <c r="G2329" t="s">
        <v>6321</v>
      </c>
      <c r="H2329" t="s">
        <v>2305</v>
      </c>
      <c r="I2329" t="s">
        <v>25</v>
      </c>
      <c r="J2329" s="6" t="s">
        <v>13631</v>
      </c>
      <c r="K2329">
        <v>80</v>
      </c>
      <c r="L2329" t="s">
        <v>80</v>
      </c>
      <c r="M2329">
        <f t="shared" si="72"/>
        <v>0</v>
      </c>
      <c r="N2329" s="23" t="s">
        <v>11954</v>
      </c>
      <c r="O2329" s="23" t="s">
        <v>10453</v>
      </c>
      <c r="P2329" s="23">
        <f t="shared" si="73"/>
        <v>7</v>
      </c>
    </row>
    <row r="2330" spans="1:16" x14ac:dyDescent="0.3">
      <c r="A2330">
        <v>2393</v>
      </c>
      <c r="B2330" t="s">
        <v>580</v>
      </c>
      <c r="C2330" t="s">
        <v>6322</v>
      </c>
      <c r="D2330" t="s">
        <v>28</v>
      </c>
      <c r="E2330" t="s">
        <v>29</v>
      </c>
      <c r="F2330">
        <v>90</v>
      </c>
      <c r="G2330" t="s">
        <v>6323</v>
      </c>
      <c r="H2330" t="s">
        <v>3854</v>
      </c>
      <c r="I2330" t="s">
        <v>38</v>
      </c>
      <c r="J2330" s="6">
        <v>44687</v>
      </c>
      <c r="K2330">
        <v>29</v>
      </c>
      <c r="L2330" t="s">
        <v>20</v>
      </c>
      <c r="M2330">
        <f t="shared" si="72"/>
        <v>0</v>
      </c>
      <c r="N2330" s="23" t="s">
        <v>11955</v>
      </c>
      <c r="O2330" s="23" t="s">
        <v>9969</v>
      </c>
      <c r="P2330" s="23">
        <f t="shared" si="73"/>
        <v>6</v>
      </c>
    </row>
    <row r="2331" spans="1:16" x14ac:dyDescent="0.3">
      <c r="A2331">
        <v>2394</v>
      </c>
      <c r="B2331" t="s">
        <v>6324</v>
      </c>
      <c r="C2331" t="s">
        <v>1345</v>
      </c>
      <c r="D2331" t="s">
        <v>51</v>
      </c>
      <c r="E2331" t="s">
        <v>16</v>
      </c>
      <c r="F2331">
        <v>30</v>
      </c>
      <c r="G2331" t="s">
        <v>6325</v>
      </c>
      <c r="H2331" t="s">
        <v>168</v>
      </c>
      <c r="I2331" t="s">
        <v>32</v>
      </c>
      <c r="J2331" s="6">
        <v>44903</v>
      </c>
      <c r="K2331">
        <v>68</v>
      </c>
      <c r="L2331" t="s">
        <v>64</v>
      </c>
      <c r="M2331">
        <f t="shared" si="72"/>
        <v>0</v>
      </c>
      <c r="N2331" s="23" t="s">
        <v>11956</v>
      </c>
      <c r="O2331" s="23" t="s">
        <v>10422</v>
      </c>
      <c r="P2331" s="23">
        <f t="shared" si="73"/>
        <v>4</v>
      </c>
    </row>
    <row r="2332" spans="1:16" x14ac:dyDescent="0.3">
      <c r="A2332">
        <v>2395</v>
      </c>
      <c r="B2332" t="s">
        <v>6326</v>
      </c>
      <c r="C2332" t="s">
        <v>832</v>
      </c>
      <c r="D2332" t="s">
        <v>51</v>
      </c>
      <c r="E2332" t="s">
        <v>16</v>
      </c>
      <c r="F2332">
        <v>90</v>
      </c>
      <c r="G2332" t="s">
        <v>6327</v>
      </c>
      <c r="H2332" t="s">
        <v>2056</v>
      </c>
      <c r="I2332" t="s">
        <v>32</v>
      </c>
      <c r="J2332" s="6">
        <v>44717</v>
      </c>
      <c r="K2332">
        <v>5</v>
      </c>
      <c r="L2332" t="s">
        <v>64</v>
      </c>
      <c r="M2332">
        <f t="shared" si="72"/>
        <v>0</v>
      </c>
      <c r="N2332" s="23" t="s">
        <v>11957</v>
      </c>
      <c r="O2332" s="23" t="s">
        <v>10438</v>
      </c>
      <c r="P2332" s="23">
        <f t="shared" si="73"/>
        <v>5</v>
      </c>
    </row>
    <row r="2333" spans="1:16" x14ac:dyDescent="0.3">
      <c r="A2333">
        <v>2396</v>
      </c>
      <c r="B2333" t="s">
        <v>6328</v>
      </c>
      <c r="C2333" t="s">
        <v>2922</v>
      </c>
      <c r="D2333" t="s">
        <v>28</v>
      </c>
      <c r="E2333" t="s">
        <v>29</v>
      </c>
      <c r="F2333">
        <v>60</v>
      </c>
      <c r="G2333" t="s">
        <v>6329</v>
      </c>
      <c r="H2333" t="s">
        <v>1583</v>
      </c>
      <c r="I2333" t="s">
        <v>178</v>
      </c>
      <c r="J2333" s="6" t="s">
        <v>13882</v>
      </c>
      <c r="K2333">
        <v>37</v>
      </c>
      <c r="L2333" t="s">
        <v>101</v>
      </c>
      <c r="M2333">
        <f t="shared" si="72"/>
        <v>0</v>
      </c>
      <c r="N2333" s="23" t="s">
        <v>11958</v>
      </c>
      <c r="O2333" s="23" t="s">
        <v>6</v>
      </c>
      <c r="P2333" s="23">
        <f t="shared" si="73"/>
        <v>6</v>
      </c>
    </row>
    <row r="2334" spans="1:16" x14ac:dyDescent="0.3">
      <c r="A2334">
        <v>2397</v>
      </c>
      <c r="B2334" t="s">
        <v>6330</v>
      </c>
      <c r="C2334" t="s">
        <v>6331</v>
      </c>
      <c r="D2334" t="s">
        <v>28</v>
      </c>
      <c r="E2334" t="s">
        <v>29</v>
      </c>
      <c r="F2334">
        <v>60</v>
      </c>
      <c r="G2334" t="s">
        <v>6332</v>
      </c>
      <c r="H2334" t="s">
        <v>412</v>
      </c>
      <c r="I2334" t="s">
        <v>187</v>
      </c>
      <c r="J2334" s="6" t="s">
        <v>13946</v>
      </c>
      <c r="K2334">
        <v>18</v>
      </c>
      <c r="L2334" t="s">
        <v>20</v>
      </c>
      <c r="M2334">
        <f t="shared" si="72"/>
        <v>0</v>
      </c>
      <c r="N2334" s="23" t="s">
        <v>6332</v>
      </c>
      <c r="O2334" s="23"/>
      <c r="P2334" s="23">
        <f t="shared" si="73"/>
        <v>0</v>
      </c>
    </row>
    <row r="2335" spans="1:16" x14ac:dyDescent="0.3">
      <c r="A2335">
        <v>2398</v>
      </c>
      <c r="B2335" t="s">
        <v>6333</v>
      </c>
      <c r="C2335" t="s">
        <v>1592</v>
      </c>
      <c r="D2335" t="s">
        <v>51</v>
      </c>
      <c r="E2335" t="s">
        <v>16</v>
      </c>
      <c r="F2335">
        <v>90</v>
      </c>
      <c r="G2335" t="s">
        <v>6334</v>
      </c>
      <c r="H2335" t="s">
        <v>4085</v>
      </c>
      <c r="I2335" t="s">
        <v>240</v>
      </c>
      <c r="J2335" s="6">
        <v>44505</v>
      </c>
      <c r="K2335">
        <v>70</v>
      </c>
      <c r="L2335" t="s">
        <v>159</v>
      </c>
      <c r="M2335">
        <f t="shared" si="72"/>
        <v>0</v>
      </c>
      <c r="N2335" s="23" t="s">
        <v>6334</v>
      </c>
      <c r="O2335" s="23"/>
      <c r="P2335" s="23">
        <f t="shared" si="73"/>
        <v>0</v>
      </c>
    </row>
    <row r="2336" spans="1:16" x14ac:dyDescent="0.3">
      <c r="A2336">
        <v>2399</v>
      </c>
      <c r="B2336" t="s">
        <v>2495</v>
      </c>
      <c r="C2336" t="s">
        <v>5998</v>
      </c>
      <c r="D2336" t="s">
        <v>28</v>
      </c>
      <c r="E2336" t="s">
        <v>29</v>
      </c>
      <c r="F2336">
        <v>60</v>
      </c>
      <c r="G2336" t="s">
        <v>6335</v>
      </c>
      <c r="H2336" t="s">
        <v>4039</v>
      </c>
      <c r="I2336" t="s">
        <v>32</v>
      </c>
      <c r="J2336" s="6" t="s">
        <v>13648</v>
      </c>
      <c r="K2336">
        <v>17</v>
      </c>
      <c r="L2336" t="s">
        <v>101</v>
      </c>
      <c r="M2336">
        <f t="shared" si="72"/>
        <v>0</v>
      </c>
      <c r="N2336" s="23" t="s">
        <v>2098</v>
      </c>
      <c r="O2336" s="23" t="s">
        <v>10549</v>
      </c>
      <c r="P2336" s="23">
        <f t="shared" si="73"/>
        <v>3</v>
      </c>
    </row>
    <row r="2337" spans="1:16" x14ac:dyDescent="0.3">
      <c r="A2337">
        <v>2400</v>
      </c>
      <c r="B2337" t="s">
        <v>6336</v>
      </c>
      <c r="C2337" t="s">
        <v>5452</v>
      </c>
      <c r="D2337" t="s">
        <v>51</v>
      </c>
      <c r="E2337" t="s">
        <v>16</v>
      </c>
      <c r="F2337">
        <v>60</v>
      </c>
      <c r="G2337" t="s">
        <v>6337</v>
      </c>
      <c r="H2337" t="s">
        <v>1168</v>
      </c>
      <c r="I2337" t="s">
        <v>32</v>
      </c>
      <c r="J2337" s="6">
        <v>44539</v>
      </c>
      <c r="K2337">
        <v>75</v>
      </c>
      <c r="L2337" t="s">
        <v>64</v>
      </c>
      <c r="M2337">
        <f t="shared" si="72"/>
        <v>0</v>
      </c>
      <c r="N2337" s="23" t="s">
        <v>2098</v>
      </c>
      <c r="O2337" s="23" t="s">
        <v>6</v>
      </c>
      <c r="P2337" s="23">
        <f t="shared" si="73"/>
        <v>6</v>
      </c>
    </row>
    <row r="2338" spans="1:16" x14ac:dyDescent="0.3">
      <c r="A2338">
        <v>2401</v>
      </c>
      <c r="B2338" t="s">
        <v>6338</v>
      </c>
      <c r="C2338" t="s">
        <v>5824</v>
      </c>
      <c r="D2338" t="s">
        <v>51</v>
      </c>
      <c r="E2338" t="s">
        <v>16</v>
      </c>
      <c r="F2338">
        <v>90</v>
      </c>
      <c r="G2338" t="s">
        <v>6339</v>
      </c>
      <c r="H2338" t="s">
        <v>634</v>
      </c>
      <c r="I2338" t="s">
        <v>32</v>
      </c>
      <c r="J2338" s="6" t="s">
        <v>13729</v>
      </c>
      <c r="K2338">
        <v>46</v>
      </c>
      <c r="L2338" t="s">
        <v>39</v>
      </c>
      <c r="M2338">
        <f t="shared" si="72"/>
        <v>0</v>
      </c>
      <c r="N2338" s="23" t="s">
        <v>11959</v>
      </c>
      <c r="O2338" s="23" t="s">
        <v>11960</v>
      </c>
      <c r="P2338" s="23">
        <f t="shared" si="73"/>
        <v>7</v>
      </c>
    </row>
    <row r="2339" spans="1:16" x14ac:dyDescent="0.3">
      <c r="A2339">
        <v>2402</v>
      </c>
      <c r="B2339" t="s">
        <v>5644</v>
      </c>
      <c r="C2339" t="s">
        <v>5893</v>
      </c>
      <c r="D2339" t="s">
        <v>28</v>
      </c>
      <c r="E2339" t="s">
        <v>29</v>
      </c>
      <c r="F2339">
        <v>90</v>
      </c>
      <c r="G2339" t="s">
        <v>6340</v>
      </c>
      <c r="H2339" t="s">
        <v>4337</v>
      </c>
      <c r="I2339" t="s">
        <v>25</v>
      </c>
      <c r="J2339" s="6">
        <v>44409</v>
      </c>
      <c r="K2339">
        <v>37</v>
      </c>
      <c r="L2339" t="s">
        <v>54</v>
      </c>
      <c r="M2339">
        <f t="shared" si="72"/>
        <v>0</v>
      </c>
      <c r="N2339" s="23" t="s">
        <v>11959</v>
      </c>
      <c r="O2339" s="23" t="s">
        <v>3222</v>
      </c>
      <c r="P2339" s="23">
        <f t="shared" si="73"/>
        <v>4</v>
      </c>
    </row>
    <row r="2340" spans="1:16" x14ac:dyDescent="0.3">
      <c r="A2340">
        <v>2403</v>
      </c>
      <c r="B2340" t="s">
        <v>711</v>
      </c>
      <c r="C2340" t="s">
        <v>536</v>
      </c>
      <c r="D2340" t="s">
        <v>28</v>
      </c>
      <c r="E2340" t="s">
        <v>29</v>
      </c>
      <c r="F2340">
        <v>90</v>
      </c>
      <c r="G2340" t="s">
        <v>6341</v>
      </c>
      <c r="H2340" t="s">
        <v>1142</v>
      </c>
      <c r="I2340" t="s">
        <v>38</v>
      </c>
      <c r="J2340" s="6" t="s">
        <v>13935</v>
      </c>
      <c r="K2340">
        <v>46</v>
      </c>
      <c r="L2340" t="s">
        <v>101</v>
      </c>
      <c r="M2340">
        <f t="shared" si="72"/>
        <v>0</v>
      </c>
      <c r="N2340" s="23" t="s">
        <v>11959</v>
      </c>
      <c r="O2340" s="23" t="s">
        <v>10453</v>
      </c>
      <c r="P2340" s="23">
        <f t="shared" si="73"/>
        <v>7</v>
      </c>
    </row>
    <row r="2341" spans="1:16" x14ac:dyDescent="0.3">
      <c r="A2341">
        <v>2404</v>
      </c>
      <c r="B2341" t="s">
        <v>485</v>
      </c>
      <c r="C2341" t="s">
        <v>2043</v>
      </c>
      <c r="D2341" t="s">
        <v>28</v>
      </c>
      <c r="E2341" t="s">
        <v>29</v>
      </c>
      <c r="F2341">
        <v>90</v>
      </c>
      <c r="G2341" t="s">
        <v>6342</v>
      </c>
      <c r="H2341" t="s">
        <v>6343</v>
      </c>
      <c r="I2341" t="s">
        <v>32</v>
      </c>
      <c r="J2341" s="6" t="s">
        <v>13711</v>
      </c>
      <c r="K2341">
        <v>33</v>
      </c>
      <c r="L2341" t="s">
        <v>39</v>
      </c>
      <c r="M2341">
        <f t="shared" si="72"/>
        <v>0</v>
      </c>
      <c r="N2341" s="23" t="s">
        <v>11959</v>
      </c>
      <c r="O2341" s="23" t="s">
        <v>9969</v>
      </c>
      <c r="P2341" s="23">
        <f t="shared" si="73"/>
        <v>6</v>
      </c>
    </row>
    <row r="2342" spans="1:16" x14ac:dyDescent="0.3">
      <c r="A2342">
        <v>2405</v>
      </c>
      <c r="B2342" t="s">
        <v>6344</v>
      </c>
      <c r="C2342" t="s">
        <v>6345</v>
      </c>
      <c r="D2342" t="s">
        <v>15</v>
      </c>
      <c r="E2342" t="s">
        <v>16</v>
      </c>
      <c r="F2342">
        <v>90</v>
      </c>
      <c r="G2342" t="s">
        <v>6346</v>
      </c>
      <c r="H2342" t="s">
        <v>2021</v>
      </c>
      <c r="I2342" t="s">
        <v>2022</v>
      </c>
      <c r="J2342" s="6" t="s">
        <v>14186</v>
      </c>
      <c r="K2342">
        <v>13</v>
      </c>
      <c r="L2342" t="s">
        <v>33</v>
      </c>
      <c r="M2342">
        <f t="shared" si="72"/>
        <v>0</v>
      </c>
      <c r="N2342" s="23" t="s">
        <v>11961</v>
      </c>
      <c r="O2342" s="23" t="s">
        <v>10417</v>
      </c>
      <c r="P2342" s="23">
        <f t="shared" si="73"/>
        <v>5</v>
      </c>
    </row>
    <row r="2343" spans="1:16" x14ac:dyDescent="0.3">
      <c r="A2343">
        <v>2406</v>
      </c>
      <c r="B2343" t="s">
        <v>1553</v>
      </c>
      <c r="C2343" t="s">
        <v>3426</v>
      </c>
      <c r="D2343" t="s">
        <v>28</v>
      </c>
      <c r="E2343" t="s">
        <v>29</v>
      </c>
      <c r="F2343">
        <v>60</v>
      </c>
      <c r="G2343" t="s">
        <v>14971</v>
      </c>
      <c r="H2343" t="s">
        <v>6348</v>
      </c>
      <c r="I2343" t="s">
        <v>32</v>
      </c>
      <c r="J2343" s="6" t="s">
        <v>13621</v>
      </c>
      <c r="K2343">
        <v>23</v>
      </c>
      <c r="L2343" t="s">
        <v>101</v>
      </c>
      <c r="M2343">
        <f t="shared" si="72"/>
        <v>0</v>
      </c>
      <c r="N2343" s="23" t="s">
        <v>7281</v>
      </c>
      <c r="O2343" s="23" t="s">
        <v>10632</v>
      </c>
      <c r="P2343" s="23">
        <f t="shared" si="73"/>
        <v>4</v>
      </c>
    </row>
    <row r="2344" spans="1:16" x14ac:dyDescent="0.3">
      <c r="A2344">
        <v>2407</v>
      </c>
      <c r="B2344" t="s">
        <v>4953</v>
      </c>
      <c r="C2344" t="s">
        <v>6349</v>
      </c>
      <c r="D2344" t="s">
        <v>51</v>
      </c>
      <c r="E2344" t="s">
        <v>16</v>
      </c>
      <c r="F2344">
        <v>90</v>
      </c>
      <c r="G2344" t="s">
        <v>6350</v>
      </c>
      <c r="H2344" t="s">
        <v>1206</v>
      </c>
      <c r="I2344" t="s">
        <v>294</v>
      </c>
      <c r="J2344" s="6">
        <v>44724</v>
      </c>
      <c r="K2344">
        <v>5</v>
      </c>
      <c r="L2344" t="s">
        <v>159</v>
      </c>
      <c r="M2344">
        <f t="shared" si="72"/>
        <v>0</v>
      </c>
      <c r="N2344" s="23" t="s">
        <v>11962</v>
      </c>
      <c r="O2344" s="23" t="s">
        <v>10422</v>
      </c>
      <c r="P2344" s="23">
        <f t="shared" si="73"/>
        <v>4</v>
      </c>
    </row>
    <row r="2345" spans="1:16" x14ac:dyDescent="0.3">
      <c r="A2345">
        <v>2408</v>
      </c>
      <c r="B2345" t="s">
        <v>2639</v>
      </c>
      <c r="C2345" t="s">
        <v>6351</v>
      </c>
      <c r="D2345" t="s">
        <v>28</v>
      </c>
      <c r="E2345" t="s">
        <v>29</v>
      </c>
      <c r="F2345">
        <v>60</v>
      </c>
      <c r="G2345" t="s">
        <v>6352</v>
      </c>
      <c r="H2345" t="s">
        <v>6353</v>
      </c>
      <c r="I2345" t="s">
        <v>32</v>
      </c>
      <c r="J2345" s="6">
        <v>44775</v>
      </c>
      <c r="K2345">
        <v>23</v>
      </c>
      <c r="L2345" t="s">
        <v>39</v>
      </c>
      <c r="M2345">
        <f t="shared" si="72"/>
        <v>0</v>
      </c>
      <c r="N2345" s="23" t="s">
        <v>348</v>
      </c>
      <c r="O2345" s="23" t="s">
        <v>10422</v>
      </c>
      <c r="P2345" s="23">
        <f t="shared" si="73"/>
        <v>4</v>
      </c>
    </row>
    <row r="2346" spans="1:16" x14ac:dyDescent="0.3">
      <c r="A2346">
        <v>2409</v>
      </c>
      <c r="B2346" t="s">
        <v>1058</v>
      </c>
      <c r="C2346" t="s">
        <v>384</v>
      </c>
      <c r="D2346" t="s">
        <v>28</v>
      </c>
      <c r="E2346" t="s">
        <v>29</v>
      </c>
      <c r="F2346">
        <v>30</v>
      </c>
      <c r="G2346" t="s">
        <v>14330</v>
      </c>
      <c r="H2346" t="s">
        <v>2516</v>
      </c>
      <c r="I2346" t="s">
        <v>32</v>
      </c>
      <c r="J2346" s="6" t="s">
        <v>13648</v>
      </c>
      <c r="K2346">
        <v>71</v>
      </c>
      <c r="L2346" t="s">
        <v>45</v>
      </c>
      <c r="M2346">
        <f t="shared" si="72"/>
        <v>0</v>
      </c>
      <c r="N2346" s="23" t="s">
        <v>11963</v>
      </c>
      <c r="O2346" s="23" t="s">
        <v>10422</v>
      </c>
      <c r="P2346" s="23">
        <f t="shared" si="73"/>
        <v>4</v>
      </c>
    </row>
    <row r="2347" spans="1:16" x14ac:dyDescent="0.3">
      <c r="A2347">
        <v>2410</v>
      </c>
      <c r="B2347" t="s">
        <v>183</v>
      </c>
      <c r="C2347" t="s">
        <v>6355</v>
      </c>
      <c r="D2347" t="s">
        <v>28</v>
      </c>
      <c r="E2347" t="s">
        <v>29</v>
      </c>
      <c r="F2347">
        <v>90</v>
      </c>
      <c r="G2347" t="s">
        <v>6356</v>
      </c>
      <c r="H2347" t="s">
        <v>2972</v>
      </c>
      <c r="I2347" t="s">
        <v>32</v>
      </c>
      <c r="J2347" s="6" t="s">
        <v>13713</v>
      </c>
      <c r="K2347">
        <v>94</v>
      </c>
      <c r="L2347" t="s">
        <v>45</v>
      </c>
      <c r="M2347">
        <f t="shared" si="72"/>
        <v>0</v>
      </c>
      <c r="N2347" s="23" t="s">
        <v>11964</v>
      </c>
      <c r="O2347" s="23" t="s">
        <v>10453</v>
      </c>
      <c r="P2347" s="23">
        <f t="shared" si="73"/>
        <v>7</v>
      </c>
    </row>
    <row r="2348" spans="1:16" x14ac:dyDescent="0.3">
      <c r="A2348">
        <v>2411</v>
      </c>
      <c r="B2348" t="s">
        <v>4875</v>
      </c>
      <c r="C2348" t="s">
        <v>4828</v>
      </c>
      <c r="D2348" t="s">
        <v>28</v>
      </c>
      <c r="E2348" t="s">
        <v>29</v>
      </c>
      <c r="F2348">
        <v>90</v>
      </c>
      <c r="G2348" t="s">
        <v>14584</v>
      </c>
      <c r="H2348" t="s">
        <v>1690</v>
      </c>
      <c r="I2348" t="s">
        <v>208</v>
      </c>
      <c r="J2348" s="6" t="s">
        <v>14053</v>
      </c>
      <c r="K2348">
        <v>45</v>
      </c>
      <c r="L2348" t="s">
        <v>70</v>
      </c>
      <c r="M2348">
        <f t="shared" si="72"/>
        <v>0</v>
      </c>
      <c r="N2348" s="23" t="s">
        <v>11965</v>
      </c>
      <c r="O2348" s="23" t="s">
        <v>10449</v>
      </c>
      <c r="P2348" s="23">
        <f t="shared" si="73"/>
        <v>7</v>
      </c>
    </row>
    <row r="2349" spans="1:16" x14ac:dyDescent="0.3">
      <c r="A2349">
        <v>2412</v>
      </c>
      <c r="B2349" t="s">
        <v>6358</v>
      </c>
      <c r="C2349" t="s">
        <v>2738</v>
      </c>
      <c r="D2349" t="s">
        <v>15</v>
      </c>
      <c r="E2349" t="s">
        <v>16</v>
      </c>
      <c r="F2349">
        <v>30</v>
      </c>
      <c r="G2349" t="s">
        <v>14584</v>
      </c>
      <c r="H2349" t="s">
        <v>4807</v>
      </c>
      <c r="I2349" t="s">
        <v>32</v>
      </c>
      <c r="J2349" s="6">
        <v>44600</v>
      </c>
      <c r="K2349">
        <v>85</v>
      </c>
      <c r="L2349" t="s">
        <v>80</v>
      </c>
      <c r="M2349">
        <f t="shared" si="72"/>
        <v>0</v>
      </c>
      <c r="N2349" s="23" t="s">
        <v>11965</v>
      </c>
      <c r="O2349" s="23" t="s">
        <v>10449</v>
      </c>
      <c r="P2349" s="23">
        <f t="shared" si="73"/>
        <v>7</v>
      </c>
    </row>
    <row r="2350" spans="1:16" x14ac:dyDescent="0.3">
      <c r="A2350">
        <v>2413</v>
      </c>
      <c r="B2350" t="s">
        <v>6359</v>
      </c>
      <c r="C2350" t="s">
        <v>6360</v>
      </c>
      <c r="D2350" t="s">
        <v>15</v>
      </c>
      <c r="E2350" t="s">
        <v>16</v>
      </c>
      <c r="F2350">
        <v>60</v>
      </c>
      <c r="G2350" t="s">
        <v>6361</v>
      </c>
      <c r="H2350" t="s">
        <v>6362</v>
      </c>
      <c r="I2350" t="s">
        <v>425</v>
      </c>
      <c r="J2350" s="6" t="s">
        <v>13834</v>
      </c>
      <c r="K2350">
        <v>62</v>
      </c>
      <c r="L2350" t="s">
        <v>70</v>
      </c>
      <c r="M2350">
        <f t="shared" si="72"/>
        <v>0</v>
      </c>
      <c r="N2350" s="23" t="s">
        <v>11966</v>
      </c>
      <c r="O2350" s="23" t="s">
        <v>10422</v>
      </c>
      <c r="P2350" s="23">
        <f t="shared" si="73"/>
        <v>4</v>
      </c>
    </row>
    <row r="2351" spans="1:16" x14ac:dyDescent="0.3">
      <c r="A2351">
        <v>2414</v>
      </c>
      <c r="B2351" t="s">
        <v>5095</v>
      </c>
      <c r="C2351" t="s">
        <v>2923</v>
      </c>
      <c r="D2351" t="s">
        <v>15</v>
      </c>
      <c r="E2351" t="s">
        <v>16</v>
      </c>
      <c r="F2351">
        <v>30</v>
      </c>
      <c r="G2351" t="s">
        <v>6361</v>
      </c>
      <c r="H2351" t="s">
        <v>3854</v>
      </c>
      <c r="I2351" t="s">
        <v>38</v>
      </c>
      <c r="J2351" s="6">
        <v>44506</v>
      </c>
      <c r="K2351">
        <v>61</v>
      </c>
      <c r="L2351" t="s">
        <v>39</v>
      </c>
      <c r="M2351">
        <f t="shared" si="72"/>
        <v>0</v>
      </c>
      <c r="N2351" s="23" t="s">
        <v>11966</v>
      </c>
      <c r="O2351" s="23" t="s">
        <v>10422</v>
      </c>
      <c r="P2351" s="23">
        <f t="shared" si="73"/>
        <v>4</v>
      </c>
    </row>
    <row r="2352" spans="1:16" x14ac:dyDescent="0.3">
      <c r="A2352">
        <v>2415</v>
      </c>
      <c r="B2352" t="s">
        <v>2682</v>
      </c>
      <c r="C2352" t="s">
        <v>6363</v>
      </c>
      <c r="D2352" t="s">
        <v>28</v>
      </c>
      <c r="E2352" t="s">
        <v>29</v>
      </c>
      <c r="F2352">
        <v>30</v>
      </c>
      <c r="G2352" t="s">
        <v>6364</v>
      </c>
      <c r="H2352" t="s">
        <v>474</v>
      </c>
      <c r="I2352" t="s">
        <v>475</v>
      </c>
      <c r="J2352" s="6" t="s">
        <v>14074</v>
      </c>
      <c r="K2352">
        <v>42</v>
      </c>
      <c r="L2352" t="s">
        <v>45</v>
      </c>
      <c r="M2352">
        <f t="shared" si="72"/>
        <v>0</v>
      </c>
      <c r="N2352" s="23" t="s">
        <v>11967</v>
      </c>
      <c r="O2352" s="23" t="s">
        <v>1021</v>
      </c>
      <c r="P2352" s="23">
        <f t="shared" si="73"/>
        <v>6</v>
      </c>
    </row>
    <row r="2353" spans="1:16" x14ac:dyDescent="0.3">
      <c r="A2353">
        <v>2416</v>
      </c>
      <c r="B2353" t="s">
        <v>6365</v>
      </c>
      <c r="C2353" t="s">
        <v>116</v>
      </c>
      <c r="D2353" t="s">
        <v>28</v>
      </c>
      <c r="E2353" t="s">
        <v>29</v>
      </c>
      <c r="F2353">
        <v>30</v>
      </c>
      <c r="G2353" t="s">
        <v>6366</v>
      </c>
      <c r="H2353" t="s">
        <v>3070</v>
      </c>
      <c r="I2353" t="s">
        <v>575</v>
      </c>
      <c r="J2353" s="6" t="s">
        <v>14063</v>
      </c>
      <c r="K2353">
        <v>66</v>
      </c>
      <c r="L2353" t="s">
        <v>33</v>
      </c>
      <c r="M2353">
        <f t="shared" si="72"/>
        <v>0</v>
      </c>
      <c r="N2353" s="23" t="s">
        <v>11968</v>
      </c>
      <c r="O2353" s="23" t="s">
        <v>6</v>
      </c>
      <c r="P2353" s="23">
        <f t="shared" si="73"/>
        <v>6</v>
      </c>
    </row>
    <row r="2354" spans="1:16" x14ac:dyDescent="0.3">
      <c r="A2354">
        <v>2417</v>
      </c>
      <c r="B2354" t="s">
        <v>6367</v>
      </c>
      <c r="C2354" t="s">
        <v>4829</v>
      </c>
      <c r="D2354" t="s">
        <v>51</v>
      </c>
      <c r="E2354" t="s">
        <v>16</v>
      </c>
      <c r="F2354">
        <v>60</v>
      </c>
      <c r="G2354" t="s">
        <v>6366</v>
      </c>
      <c r="H2354" t="s">
        <v>203</v>
      </c>
      <c r="I2354" t="s">
        <v>32</v>
      </c>
      <c r="J2354" s="6" t="s">
        <v>14187</v>
      </c>
      <c r="K2354">
        <v>49</v>
      </c>
      <c r="L2354" t="s">
        <v>33</v>
      </c>
      <c r="M2354">
        <f t="shared" si="72"/>
        <v>0</v>
      </c>
      <c r="N2354" s="23" t="s">
        <v>11968</v>
      </c>
      <c r="O2354" s="23" t="s">
        <v>6</v>
      </c>
      <c r="P2354" s="23">
        <f t="shared" si="73"/>
        <v>6</v>
      </c>
    </row>
    <row r="2355" spans="1:16" x14ac:dyDescent="0.3">
      <c r="A2355">
        <v>2418</v>
      </c>
      <c r="B2355" t="s">
        <v>6368</v>
      </c>
      <c r="C2355" t="s">
        <v>2757</v>
      </c>
      <c r="D2355" t="s">
        <v>51</v>
      </c>
      <c r="E2355" t="s">
        <v>16</v>
      </c>
      <c r="F2355">
        <v>90</v>
      </c>
      <c r="G2355" t="s">
        <v>6369</v>
      </c>
      <c r="H2355" t="s">
        <v>4675</v>
      </c>
      <c r="I2355" t="s">
        <v>178</v>
      </c>
      <c r="J2355" s="6">
        <v>44022</v>
      </c>
      <c r="K2355">
        <v>22</v>
      </c>
      <c r="L2355" t="s">
        <v>80</v>
      </c>
      <c r="M2355">
        <f t="shared" si="72"/>
        <v>0</v>
      </c>
      <c r="N2355" s="23" t="s">
        <v>3594</v>
      </c>
      <c r="O2355" s="23" t="s">
        <v>6</v>
      </c>
      <c r="P2355" s="23">
        <f t="shared" si="73"/>
        <v>6</v>
      </c>
    </row>
    <row r="2356" spans="1:16" x14ac:dyDescent="0.3">
      <c r="A2356">
        <v>2420</v>
      </c>
      <c r="B2356" t="s">
        <v>4375</v>
      </c>
      <c r="C2356" t="s">
        <v>3884</v>
      </c>
      <c r="D2356" t="s">
        <v>28</v>
      </c>
      <c r="E2356" t="s">
        <v>29</v>
      </c>
      <c r="F2356">
        <v>30</v>
      </c>
      <c r="G2356" t="s">
        <v>6370</v>
      </c>
      <c r="H2356" t="s">
        <v>2156</v>
      </c>
      <c r="I2356" t="s">
        <v>32</v>
      </c>
      <c r="J2356" s="6">
        <v>44138</v>
      </c>
      <c r="K2356">
        <v>14</v>
      </c>
      <c r="L2356" t="s">
        <v>39</v>
      </c>
      <c r="M2356">
        <f t="shared" si="72"/>
        <v>0</v>
      </c>
      <c r="N2356" s="23" t="s">
        <v>11969</v>
      </c>
      <c r="O2356" s="23" t="s">
        <v>10422</v>
      </c>
      <c r="P2356" s="23">
        <f t="shared" si="73"/>
        <v>4</v>
      </c>
    </row>
    <row r="2357" spans="1:16" x14ac:dyDescent="0.3">
      <c r="A2357">
        <v>2421</v>
      </c>
      <c r="B2357" t="s">
        <v>6371</v>
      </c>
      <c r="C2357" t="s">
        <v>2841</v>
      </c>
      <c r="D2357" t="s">
        <v>15</v>
      </c>
      <c r="E2357" t="s">
        <v>16</v>
      </c>
      <c r="F2357">
        <v>30</v>
      </c>
      <c r="G2357" t="s">
        <v>14331</v>
      </c>
      <c r="H2357" t="s">
        <v>2127</v>
      </c>
      <c r="I2357" t="s">
        <v>32</v>
      </c>
      <c r="J2357" s="6" t="s">
        <v>13734</v>
      </c>
      <c r="K2357">
        <v>4</v>
      </c>
      <c r="L2357" t="s">
        <v>70</v>
      </c>
      <c r="M2357">
        <f t="shared" si="72"/>
        <v>0</v>
      </c>
      <c r="N2357" s="23" t="s">
        <v>11970</v>
      </c>
      <c r="O2357" s="23" t="s">
        <v>10468</v>
      </c>
      <c r="P2357" s="23">
        <f t="shared" si="73"/>
        <v>8</v>
      </c>
    </row>
    <row r="2358" spans="1:16" x14ac:dyDescent="0.3">
      <c r="A2358">
        <v>2422</v>
      </c>
      <c r="B2358" t="s">
        <v>3013</v>
      </c>
      <c r="C2358" t="s">
        <v>2856</v>
      </c>
      <c r="D2358" t="s">
        <v>51</v>
      </c>
      <c r="E2358" t="s">
        <v>16</v>
      </c>
      <c r="F2358">
        <v>60</v>
      </c>
      <c r="G2358" t="s">
        <v>6373</v>
      </c>
      <c r="H2358" t="s">
        <v>920</v>
      </c>
      <c r="I2358" t="s">
        <v>178</v>
      </c>
      <c r="J2358" s="6" t="s">
        <v>14042</v>
      </c>
      <c r="K2358">
        <v>35</v>
      </c>
      <c r="L2358" t="s">
        <v>159</v>
      </c>
      <c r="M2358">
        <f t="shared" si="72"/>
        <v>0</v>
      </c>
      <c r="N2358" s="23" t="s">
        <v>11971</v>
      </c>
      <c r="O2358" s="23" t="s">
        <v>10490</v>
      </c>
      <c r="P2358" s="23">
        <f t="shared" si="73"/>
        <v>4</v>
      </c>
    </row>
    <row r="2359" spans="1:16" x14ac:dyDescent="0.3">
      <c r="A2359">
        <v>2423</v>
      </c>
      <c r="B2359" t="s">
        <v>6374</v>
      </c>
      <c r="C2359" t="s">
        <v>4865</v>
      </c>
      <c r="D2359" t="s">
        <v>41</v>
      </c>
      <c r="E2359" t="s">
        <v>16</v>
      </c>
      <c r="F2359">
        <v>60</v>
      </c>
      <c r="G2359" t="s">
        <v>6373</v>
      </c>
      <c r="H2359" t="s">
        <v>2250</v>
      </c>
      <c r="I2359" t="s">
        <v>187</v>
      </c>
      <c r="J2359" s="6" t="s">
        <v>14154</v>
      </c>
      <c r="K2359">
        <v>78</v>
      </c>
      <c r="L2359" t="s">
        <v>33</v>
      </c>
      <c r="M2359">
        <f t="shared" si="72"/>
        <v>0</v>
      </c>
      <c r="N2359" s="23" t="s">
        <v>11971</v>
      </c>
      <c r="O2359" s="23" t="s">
        <v>10490</v>
      </c>
      <c r="P2359" s="23">
        <f t="shared" si="73"/>
        <v>4</v>
      </c>
    </row>
    <row r="2360" spans="1:16" x14ac:dyDescent="0.3">
      <c r="A2360">
        <v>2424</v>
      </c>
      <c r="B2360" t="s">
        <v>1030</v>
      </c>
      <c r="C2360" t="s">
        <v>2033</v>
      </c>
      <c r="D2360" t="s">
        <v>28</v>
      </c>
      <c r="E2360" t="s">
        <v>29</v>
      </c>
      <c r="F2360">
        <v>30</v>
      </c>
      <c r="G2360" t="s">
        <v>14585</v>
      </c>
      <c r="H2360" t="s">
        <v>1490</v>
      </c>
      <c r="I2360" t="s">
        <v>294</v>
      </c>
      <c r="J2360" s="6" t="s">
        <v>14058</v>
      </c>
      <c r="K2360">
        <v>20</v>
      </c>
      <c r="L2360" t="s">
        <v>70</v>
      </c>
      <c r="M2360">
        <f t="shared" si="72"/>
        <v>0</v>
      </c>
      <c r="N2360" s="23" t="s">
        <v>11972</v>
      </c>
      <c r="O2360" s="23" t="s">
        <v>11973</v>
      </c>
      <c r="P2360" s="23">
        <f t="shared" si="73"/>
        <v>9</v>
      </c>
    </row>
    <row r="2361" spans="1:16" x14ac:dyDescent="0.3">
      <c r="A2361">
        <v>2425</v>
      </c>
      <c r="B2361" t="s">
        <v>2285</v>
      </c>
      <c r="C2361" t="s">
        <v>2735</v>
      </c>
      <c r="D2361" t="s">
        <v>15</v>
      </c>
      <c r="E2361" t="s">
        <v>16</v>
      </c>
      <c r="F2361">
        <v>90</v>
      </c>
      <c r="G2361" t="s">
        <v>6376</v>
      </c>
      <c r="H2361" t="s">
        <v>6377</v>
      </c>
      <c r="I2361" t="s">
        <v>164</v>
      </c>
      <c r="J2361" s="6" t="s">
        <v>13912</v>
      </c>
      <c r="K2361">
        <v>104</v>
      </c>
      <c r="L2361" t="s">
        <v>54</v>
      </c>
      <c r="M2361">
        <f t="shared" si="72"/>
        <v>0</v>
      </c>
      <c r="N2361" s="23" t="s">
        <v>11974</v>
      </c>
      <c r="O2361" s="23" t="s">
        <v>10660</v>
      </c>
      <c r="P2361" s="23">
        <f t="shared" si="73"/>
        <v>4</v>
      </c>
    </row>
    <row r="2362" spans="1:16" x14ac:dyDescent="0.3">
      <c r="A2362">
        <v>2426</v>
      </c>
      <c r="B2362" t="s">
        <v>6378</v>
      </c>
      <c r="C2362" t="s">
        <v>388</v>
      </c>
      <c r="D2362" t="s">
        <v>28</v>
      </c>
      <c r="E2362" t="s">
        <v>29</v>
      </c>
      <c r="F2362">
        <v>30</v>
      </c>
      <c r="G2362" t="s">
        <v>6379</v>
      </c>
      <c r="H2362" t="s">
        <v>288</v>
      </c>
      <c r="I2362" t="s">
        <v>32</v>
      </c>
      <c r="J2362" s="6" t="s">
        <v>13838</v>
      </c>
      <c r="K2362">
        <v>23</v>
      </c>
      <c r="L2362" t="s">
        <v>33</v>
      </c>
      <c r="M2362">
        <f t="shared" si="72"/>
        <v>0</v>
      </c>
      <c r="N2362" s="23" t="s">
        <v>11975</v>
      </c>
      <c r="O2362" s="23" t="s">
        <v>10417</v>
      </c>
      <c r="P2362" s="23">
        <f t="shared" si="73"/>
        <v>5</v>
      </c>
    </row>
    <row r="2363" spans="1:16" x14ac:dyDescent="0.3">
      <c r="A2363">
        <v>2427</v>
      </c>
      <c r="B2363" t="s">
        <v>6380</v>
      </c>
      <c r="C2363" t="s">
        <v>991</v>
      </c>
      <c r="D2363" t="s">
        <v>15</v>
      </c>
      <c r="E2363" t="s">
        <v>16</v>
      </c>
      <c r="F2363">
        <v>90</v>
      </c>
      <c r="G2363" t="s">
        <v>6381</v>
      </c>
      <c r="H2363" t="s">
        <v>655</v>
      </c>
      <c r="I2363" t="s">
        <v>32</v>
      </c>
      <c r="J2363" s="6">
        <v>44147</v>
      </c>
      <c r="K2363">
        <v>23</v>
      </c>
      <c r="L2363" t="s">
        <v>39</v>
      </c>
      <c r="M2363">
        <f t="shared" si="72"/>
        <v>0</v>
      </c>
      <c r="N2363" s="23" t="s">
        <v>11976</v>
      </c>
      <c r="O2363" s="23" t="s">
        <v>9969</v>
      </c>
      <c r="P2363" s="23">
        <f t="shared" si="73"/>
        <v>6</v>
      </c>
    </row>
    <row r="2364" spans="1:16" x14ac:dyDescent="0.3">
      <c r="A2364">
        <v>2428</v>
      </c>
      <c r="B2364" t="s">
        <v>1610</v>
      </c>
      <c r="C2364" t="s">
        <v>5164</v>
      </c>
      <c r="D2364" t="s">
        <v>28</v>
      </c>
      <c r="E2364" t="s">
        <v>29</v>
      </c>
      <c r="F2364">
        <v>30</v>
      </c>
      <c r="G2364" t="s">
        <v>6382</v>
      </c>
      <c r="H2364" t="s">
        <v>4889</v>
      </c>
      <c r="I2364" t="s">
        <v>110</v>
      </c>
      <c r="J2364" s="6" t="s">
        <v>14002</v>
      </c>
      <c r="K2364">
        <v>85</v>
      </c>
      <c r="L2364" t="s">
        <v>101</v>
      </c>
      <c r="M2364">
        <f t="shared" si="72"/>
        <v>0</v>
      </c>
      <c r="N2364" s="23" t="s">
        <v>11977</v>
      </c>
      <c r="O2364" s="23" t="s">
        <v>11555</v>
      </c>
      <c r="P2364" s="23">
        <f t="shared" si="73"/>
        <v>3</v>
      </c>
    </row>
    <row r="2365" spans="1:16" x14ac:dyDescent="0.3">
      <c r="A2365">
        <v>2430</v>
      </c>
      <c r="B2365" t="s">
        <v>433</v>
      </c>
      <c r="C2365" t="s">
        <v>6021</v>
      </c>
      <c r="D2365" t="s">
        <v>41</v>
      </c>
      <c r="E2365" t="s">
        <v>16</v>
      </c>
      <c r="F2365">
        <v>30</v>
      </c>
      <c r="G2365" t="s">
        <v>6382</v>
      </c>
      <c r="H2365" t="s">
        <v>924</v>
      </c>
      <c r="I2365" t="s">
        <v>32</v>
      </c>
      <c r="J2365" s="6" t="s">
        <v>13905</v>
      </c>
      <c r="K2365">
        <v>18</v>
      </c>
      <c r="L2365" t="s">
        <v>80</v>
      </c>
      <c r="M2365">
        <f t="shared" si="72"/>
        <v>0</v>
      </c>
      <c r="N2365" s="23" t="s">
        <v>11977</v>
      </c>
      <c r="O2365" s="23" t="s">
        <v>11555</v>
      </c>
      <c r="P2365" s="23">
        <f t="shared" si="73"/>
        <v>3</v>
      </c>
    </row>
    <row r="2366" spans="1:16" x14ac:dyDescent="0.3">
      <c r="A2366">
        <v>2431</v>
      </c>
      <c r="B2366" t="s">
        <v>6383</v>
      </c>
      <c r="C2366" t="s">
        <v>2912</v>
      </c>
      <c r="D2366" t="s">
        <v>51</v>
      </c>
      <c r="E2366" t="s">
        <v>16</v>
      </c>
      <c r="F2366">
        <v>60</v>
      </c>
      <c r="G2366" t="s">
        <v>14586</v>
      </c>
      <c r="H2366" t="s">
        <v>641</v>
      </c>
      <c r="I2366" t="s">
        <v>294</v>
      </c>
      <c r="J2366" s="6" t="s">
        <v>13691</v>
      </c>
      <c r="K2366">
        <v>44</v>
      </c>
      <c r="L2366" t="s">
        <v>39</v>
      </c>
      <c r="M2366">
        <f t="shared" si="72"/>
        <v>0</v>
      </c>
      <c r="N2366" s="23" t="s">
        <v>11977</v>
      </c>
      <c r="O2366" s="23" t="s">
        <v>11978</v>
      </c>
      <c r="P2366" s="23">
        <f t="shared" si="73"/>
        <v>6</v>
      </c>
    </row>
    <row r="2367" spans="1:16" x14ac:dyDescent="0.3">
      <c r="A2367">
        <v>2432</v>
      </c>
      <c r="B2367" t="s">
        <v>6385</v>
      </c>
      <c r="C2367" t="s">
        <v>2197</v>
      </c>
      <c r="D2367" t="s">
        <v>51</v>
      </c>
      <c r="E2367" t="s">
        <v>16</v>
      </c>
      <c r="F2367">
        <v>60</v>
      </c>
      <c r="G2367" t="s">
        <v>14587</v>
      </c>
      <c r="H2367" t="s">
        <v>6387</v>
      </c>
      <c r="I2367" t="s">
        <v>32</v>
      </c>
      <c r="J2367" s="6" t="s">
        <v>13745</v>
      </c>
      <c r="K2367">
        <v>2</v>
      </c>
      <c r="L2367" t="s">
        <v>70</v>
      </c>
      <c r="M2367">
        <f t="shared" si="72"/>
        <v>0</v>
      </c>
      <c r="N2367" s="23" t="s">
        <v>11977</v>
      </c>
      <c r="O2367" s="23" t="s">
        <v>10454</v>
      </c>
      <c r="P2367" s="23">
        <f t="shared" si="73"/>
        <v>4</v>
      </c>
    </row>
    <row r="2368" spans="1:16" x14ac:dyDescent="0.3">
      <c r="A2368">
        <v>2433</v>
      </c>
      <c r="B2368" t="s">
        <v>3706</v>
      </c>
      <c r="C2368" t="s">
        <v>197</v>
      </c>
      <c r="D2368" t="s">
        <v>28</v>
      </c>
      <c r="E2368" t="s">
        <v>29</v>
      </c>
      <c r="F2368">
        <v>90</v>
      </c>
      <c r="G2368" t="s">
        <v>6388</v>
      </c>
      <c r="H2368" t="s">
        <v>1426</v>
      </c>
      <c r="I2368" t="s">
        <v>32</v>
      </c>
      <c r="J2368" s="6" t="s">
        <v>14188</v>
      </c>
      <c r="K2368">
        <v>13</v>
      </c>
      <c r="L2368" t="s">
        <v>70</v>
      </c>
      <c r="M2368">
        <f t="shared" si="72"/>
        <v>0</v>
      </c>
      <c r="N2368" s="23" t="s">
        <v>6388</v>
      </c>
      <c r="O2368" s="23"/>
      <c r="P2368" s="23">
        <f t="shared" si="73"/>
        <v>0</v>
      </c>
    </row>
    <row r="2369" spans="1:16" x14ac:dyDescent="0.3">
      <c r="A2369">
        <v>2434</v>
      </c>
      <c r="B2369" t="s">
        <v>5317</v>
      </c>
      <c r="C2369" t="s">
        <v>1928</v>
      </c>
      <c r="D2369" t="s">
        <v>15</v>
      </c>
      <c r="E2369" t="s">
        <v>16</v>
      </c>
      <c r="F2369">
        <v>60</v>
      </c>
      <c r="G2369" t="s">
        <v>6389</v>
      </c>
      <c r="H2369" t="s">
        <v>1336</v>
      </c>
      <c r="I2369" t="s">
        <v>129</v>
      </c>
      <c r="J2369" s="6" t="s">
        <v>13643</v>
      </c>
      <c r="K2369">
        <v>3</v>
      </c>
      <c r="L2369" t="s">
        <v>80</v>
      </c>
      <c r="M2369">
        <f t="shared" si="72"/>
        <v>0</v>
      </c>
      <c r="N2369" s="23" t="s">
        <v>6388</v>
      </c>
      <c r="O2369" s="23" t="s">
        <v>10637</v>
      </c>
      <c r="P2369" s="23">
        <f t="shared" si="73"/>
        <v>5</v>
      </c>
    </row>
    <row r="2370" spans="1:16" x14ac:dyDescent="0.3">
      <c r="A2370">
        <v>2435</v>
      </c>
      <c r="B2370" t="s">
        <v>5942</v>
      </c>
      <c r="C2370" t="s">
        <v>6390</v>
      </c>
      <c r="D2370" t="s">
        <v>28</v>
      </c>
      <c r="E2370" t="s">
        <v>29</v>
      </c>
      <c r="F2370">
        <v>90</v>
      </c>
      <c r="G2370" t="s">
        <v>6391</v>
      </c>
      <c r="H2370" t="s">
        <v>1537</v>
      </c>
      <c r="I2370" t="s">
        <v>294</v>
      </c>
      <c r="J2370" s="6" t="s">
        <v>13670</v>
      </c>
      <c r="K2370">
        <v>64</v>
      </c>
      <c r="L2370" t="s">
        <v>39</v>
      </c>
      <c r="M2370">
        <f t="shared" ref="M2370:M2433" si="74">COUNTBLANK(A2370:L2370)</f>
        <v>0</v>
      </c>
      <c r="N2370" s="23" t="s">
        <v>11979</v>
      </c>
      <c r="O2370" s="23" t="s">
        <v>10438</v>
      </c>
      <c r="P2370" s="23">
        <f t="shared" ref="P2370:P2433" si="75">LEN(O2370)</f>
        <v>5</v>
      </c>
    </row>
    <row r="2371" spans="1:16" x14ac:dyDescent="0.3">
      <c r="A2371">
        <v>2436</v>
      </c>
      <c r="B2371" t="s">
        <v>6392</v>
      </c>
      <c r="C2371" t="s">
        <v>3016</v>
      </c>
      <c r="D2371" t="s">
        <v>15</v>
      </c>
      <c r="E2371" t="s">
        <v>16</v>
      </c>
      <c r="F2371">
        <v>90</v>
      </c>
      <c r="G2371" t="s">
        <v>6393</v>
      </c>
      <c r="H2371" t="s">
        <v>4901</v>
      </c>
      <c r="I2371" t="s">
        <v>32</v>
      </c>
      <c r="J2371" s="6" t="s">
        <v>14125</v>
      </c>
      <c r="K2371">
        <v>73</v>
      </c>
      <c r="L2371" t="s">
        <v>159</v>
      </c>
      <c r="M2371">
        <f t="shared" si="74"/>
        <v>0</v>
      </c>
      <c r="N2371" s="23" t="s">
        <v>11980</v>
      </c>
      <c r="O2371" s="23" t="s">
        <v>3089</v>
      </c>
      <c r="P2371" s="23">
        <f t="shared" si="75"/>
        <v>4</v>
      </c>
    </row>
    <row r="2372" spans="1:16" x14ac:dyDescent="0.3">
      <c r="A2372">
        <v>2437</v>
      </c>
      <c r="B2372" t="s">
        <v>6394</v>
      </c>
      <c r="C2372" t="s">
        <v>5214</v>
      </c>
      <c r="D2372" t="s">
        <v>15</v>
      </c>
      <c r="E2372" t="s">
        <v>16</v>
      </c>
      <c r="F2372">
        <v>30</v>
      </c>
      <c r="G2372" t="s">
        <v>6395</v>
      </c>
      <c r="H2372" t="s">
        <v>4317</v>
      </c>
      <c r="I2372" t="s">
        <v>32</v>
      </c>
      <c r="J2372" s="6" t="s">
        <v>13848</v>
      </c>
      <c r="K2372">
        <v>94</v>
      </c>
      <c r="L2372" t="s">
        <v>39</v>
      </c>
      <c r="M2372">
        <f t="shared" si="74"/>
        <v>0</v>
      </c>
      <c r="N2372" s="23" t="s">
        <v>11981</v>
      </c>
      <c r="O2372" s="23" t="s">
        <v>10422</v>
      </c>
      <c r="P2372" s="23">
        <f t="shared" si="75"/>
        <v>4</v>
      </c>
    </row>
    <row r="2373" spans="1:16" x14ac:dyDescent="0.3">
      <c r="A2373">
        <v>2439</v>
      </c>
      <c r="B2373" t="s">
        <v>6396</v>
      </c>
      <c r="C2373" t="s">
        <v>2719</v>
      </c>
      <c r="D2373" t="s">
        <v>41</v>
      </c>
      <c r="E2373" t="s">
        <v>16</v>
      </c>
      <c r="F2373">
        <v>30</v>
      </c>
      <c r="G2373" t="s">
        <v>6397</v>
      </c>
      <c r="H2373" t="s">
        <v>5449</v>
      </c>
      <c r="I2373" t="s">
        <v>32</v>
      </c>
      <c r="J2373" s="6" t="s">
        <v>14189</v>
      </c>
      <c r="K2373">
        <v>34</v>
      </c>
      <c r="L2373" t="s">
        <v>54</v>
      </c>
      <c r="M2373">
        <f t="shared" si="74"/>
        <v>0</v>
      </c>
      <c r="N2373" s="23" t="s">
        <v>11982</v>
      </c>
      <c r="O2373" s="23" t="s">
        <v>10422</v>
      </c>
      <c r="P2373" s="23">
        <f t="shared" si="75"/>
        <v>4</v>
      </c>
    </row>
    <row r="2374" spans="1:16" x14ac:dyDescent="0.3">
      <c r="A2374">
        <v>2440</v>
      </c>
      <c r="B2374" t="s">
        <v>55</v>
      </c>
      <c r="C2374" t="s">
        <v>1623</v>
      </c>
      <c r="D2374" t="s">
        <v>28</v>
      </c>
      <c r="E2374" t="s">
        <v>29</v>
      </c>
      <c r="F2374">
        <v>30</v>
      </c>
      <c r="G2374" t="s">
        <v>6398</v>
      </c>
      <c r="H2374" t="s">
        <v>405</v>
      </c>
      <c r="I2374" t="s">
        <v>32</v>
      </c>
      <c r="J2374" s="6" t="s">
        <v>13777</v>
      </c>
      <c r="K2374">
        <v>92</v>
      </c>
      <c r="L2374" t="s">
        <v>54</v>
      </c>
      <c r="M2374">
        <f t="shared" si="74"/>
        <v>0</v>
      </c>
      <c r="N2374" s="23" t="s">
        <v>11982</v>
      </c>
      <c r="O2374" s="23" t="s">
        <v>6</v>
      </c>
      <c r="P2374" s="23">
        <f t="shared" si="75"/>
        <v>6</v>
      </c>
    </row>
    <row r="2375" spans="1:16" x14ac:dyDescent="0.3">
      <c r="A2375">
        <v>2441</v>
      </c>
      <c r="B2375" t="s">
        <v>3410</v>
      </c>
      <c r="C2375" t="s">
        <v>4600</v>
      </c>
      <c r="D2375" t="s">
        <v>28</v>
      </c>
      <c r="E2375" t="s">
        <v>29</v>
      </c>
      <c r="F2375">
        <v>30</v>
      </c>
      <c r="G2375" t="s">
        <v>6399</v>
      </c>
      <c r="H2375" t="s">
        <v>4678</v>
      </c>
      <c r="I2375" t="s">
        <v>886</v>
      </c>
      <c r="J2375" s="6" t="s">
        <v>14019</v>
      </c>
      <c r="K2375">
        <v>60</v>
      </c>
      <c r="L2375" t="s">
        <v>45</v>
      </c>
      <c r="M2375">
        <f t="shared" si="74"/>
        <v>0</v>
      </c>
      <c r="N2375" s="23" t="s">
        <v>11983</v>
      </c>
      <c r="O2375" s="23" t="s">
        <v>3089</v>
      </c>
      <c r="P2375" s="23">
        <f t="shared" si="75"/>
        <v>4</v>
      </c>
    </row>
    <row r="2376" spans="1:16" x14ac:dyDescent="0.3">
      <c r="A2376">
        <v>2442</v>
      </c>
      <c r="B2376" t="s">
        <v>1982</v>
      </c>
      <c r="C2376" t="s">
        <v>635</v>
      </c>
      <c r="D2376" t="s">
        <v>28</v>
      </c>
      <c r="E2376" t="s">
        <v>29</v>
      </c>
      <c r="F2376">
        <v>60</v>
      </c>
      <c r="G2376" t="s">
        <v>6400</v>
      </c>
      <c r="H2376" t="s">
        <v>5874</v>
      </c>
      <c r="I2376" t="s">
        <v>839</v>
      </c>
      <c r="J2376" s="6">
        <v>44256</v>
      </c>
      <c r="K2376">
        <v>79</v>
      </c>
      <c r="L2376" t="s">
        <v>70</v>
      </c>
      <c r="M2376">
        <f t="shared" si="74"/>
        <v>0</v>
      </c>
      <c r="N2376" s="23" t="s">
        <v>11984</v>
      </c>
      <c r="O2376" s="23" t="s">
        <v>10438</v>
      </c>
      <c r="P2376" s="23">
        <f t="shared" si="75"/>
        <v>5</v>
      </c>
    </row>
    <row r="2377" spans="1:16" x14ac:dyDescent="0.3">
      <c r="A2377">
        <v>2443</v>
      </c>
      <c r="B2377" t="s">
        <v>1226</v>
      </c>
      <c r="C2377" t="s">
        <v>6401</v>
      </c>
      <c r="D2377" t="s">
        <v>28</v>
      </c>
      <c r="E2377" t="s">
        <v>29</v>
      </c>
      <c r="F2377">
        <v>60</v>
      </c>
      <c r="G2377" t="s">
        <v>6402</v>
      </c>
      <c r="H2377" t="s">
        <v>6069</v>
      </c>
      <c r="I2377" t="s">
        <v>294</v>
      </c>
      <c r="J2377" s="6" t="s">
        <v>14190</v>
      </c>
      <c r="K2377">
        <v>13</v>
      </c>
      <c r="L2377" t="s">
        <v>20</v>
      </c>
      <c r="M2377">
        <f t="shared" si="74"/>
        <v>0</v>
      </c>
      <c r="N2377" s="23" t="s">
        <v>11985</v>
      </c>
      <c r="O2377" s="23" t="s">
        <v>6</v>
      </c>
      <c r="P2377" s="23">
        <f t="shared" si="75"/>
        <v>6</v>
      </c>
    </row>
    <row r="2378" spans="1:16" x14ac:dyDescent="0.3">
      <c r="A2378">
        <v>2444</v>
      </c>
      <c r="B2378" t="s">
        <v>2267</v>
      </c>
      <c r="C2378" t="s">
        <v>3314</v>
      </c>
      <c r="D2378" t="s">
        <v>28</v>
      </c>
      <c r="E2378" t="s">
        <v>29</v>
      </c>
      <c r="F2378">
        <v>60</v>
      </c>
      <c r="G2378" t="s">
        <v>6403</v>
      </c>
      <c r="H2378" t="s">
        <v>53</v>
      </c>
      <c r="I2378" t="s">
        <v>32</v>
      </c>
      <c r="J2378" s="6" t="s">
        <v>14111</v>
      </c>
      <c r="K2378">
        <v>95</v>
      </c>
      <c r="L2378" t="s">
        <v>54</v>
      </c>
      <c r="M2378">
        <f t="shared" si="74"/>
        <v>0</v>
      </c>
      <c r="N2378" s="23" t="s">
        <v>11986</v>
      </c>
      <c r="O2378" s="23" t="s">
        <v>6</v>
      </c>
      <c r="P2378" s="23">
        <f t="shared" si="75"/>
        <v>6</v>
      </c>
    </row>
    <row r="2379" spans="1:16" x14ac:dyDescent="0.3">
      <c r="A2379">
        <v>2445</v>
      </c>
      <c r="B2379" t="s">
        <v>3940</v>
      </c>
      <c r="C2379" t="s">
        <v>2143</v>
      </c>
      <c r="D2379" t="s">
        <v>28</v>
      </c>
      <c r="E2379" t="s">
        <v>29</v>
      </c>
      <c r="F2379">
        <v>30</v>
      </c>
      <c r="G2379" t="s">
        <v>6404</v>
      </c>
      <c r="H2379" t="s">
        <v>1082</v>
      </c>
      <c r="I2379" t="s">
        <v>1083</v>
      </c>
      <c r="J2379" s="6">
        <v>44876</v>
      </c>
      <c r="K2379">
        <v>19</v>
      </c>
      <c r="L2379" t="s">
        <v>33</v>
      </c>
      <c r="M2379">
        <f t="shared" si="74"/>
        <v>0</v>
      </c>
      <c r="N2379" s="23" t="s">
        <v>11987</v>
      </c>
      <c r="O2379" s="23" t="s">
        <v>6</v>
      </c>
      <c r="P2379" s="23">
        <f t="shared" si="75"/>
        <v>6</v>
      </c>
    </row>
    <row r="2380" spans="1:16" x14ac:dyDescent="0.3">
      <c r="A2380">
        <v>2446</v>
      </c>
      <c r="B2380" t="s">
        <v>5246</v>
      </c>
      <c r="C2380" t="s">
        <v>499</v>
      </c>
      <c r="D2380" t="s">
        <v>51</v>
      </c>
      <c r="E2380" t="s">
        <v>16</v>
      </c>
      <c r="F2380">
        <v>30</v>
      </c>
      <c r="G2380" t="s">
        <v>6405</v>
      </c>
      <c r="H2380" t="s">
        <v>1494</v>
      </c>
      <c r="I2380" t="s">
        <v>32</v>
      </c>
      <c r="J2380" s="6">
        <v>44202</v>
      </c>
      <c r="K2380">
        <v>72</v>
      </c>
      <c r="L2380" t="s">
        <v>159</v>
      </c>
      <c r="M2380">
        <f t="shared" si="74"/>
        <v>0</v>
      </c>
      <c r="N2380" s="23" t="s">
        <v>11988</v>
      </c>
      <c r="O2380" s="23" t="s">
        <v>10422</v>
      </c>
      <c r="P2380" s="23">
        <f t="shared" si="75"/>
        <v>4</v>
      </c>
    </row>
    <row r="2381" spans="1:16" x14ac:dyDescent="0.3">
      <c r="A2381">
        <v>2447</v>
      </c>
      <c r="B2381" t="s">
        <v>5954</v>
      </c>
      <c r="C2381" t="s">
        <v>3258</v>
      </c>
      <c r="D2381" t="s">
        <v>28</v>
      </c>
      <c r="E2381" t="s">
        <v>29</v>
      </c>
      <c r="F2381">
        <v>90</v>
      </c>
      <c r="G2381" t="s">
        <v>14588</v>
      </c>
      <c r="H2381" t="s">
        <v>720</v>
      </c>
      <c r="I2381" t="s">
        <v>686</v>
      </c>
      <c r="J2381" s="6" t="s">
        <v>13855</v>
      </c>
      <c r="K2381">
        <v>15</v>
      </c>
      <c r="L2381" t="s">
        <v>64</v>
      </c>
      <c r="M2381">
        <f t="shared" si="74"/>
        <v>0</v>
      </c>
      <c r="N2381" s="23" t="s">
        <v>4224</v>
      </c>
      <c r="O2381" s="23" t="s">
        <v>10430</v>
      </c>
      <c r="P2381" s="23">
        <f t="shared" si="75"/>
        <v>9</v>
      </c>
    </row>
    <row r="2382" spans="1:16" x14ac:dyDescent="0.3">
      <c r="A2382">
        <v>2448</v>
      </c>
      <c r="B2382" t="s">
        <v>6407</v>
      </c>
      <c r="C2382" t="s">
        <v>35</v>
      </c>
      <c r="D2382" t="s">
        <v>51</v>
      </c>
      <c r="E2382" t="s">
        <v>16</v>
      </c>
      <c r="F2382">
        <v>30</v>
      </c>
      <c r="G2382" t="s">
        <v>6408</v>
      </c>
      <c r="H2382" t="s">
        <v>4358</v>
      </c>
      <c r="I2382" t="s">
        <v>146</v>
      </c>
      <c r="J2382" s="6">
        <v>43957</v>
      </c>
      <c r="K2382">
        <v>24</v>
      </c>
      <c r="L2382" t="s">
        <v>80</v>
      </c>
      <c r="M2382">
        <f t="shared" si="74"/>
        <v>0</v>
      </c>
      <c r="N2382" s="23" t="s">
        <v>11989</v>
      </c>
      <c r="O2382" s="23" t="s">
        <v>10453</v>
      </c>
      <c r="P2382" s="23">
        <f t="shared" si="75"/>
        <v>7</v>
      </c>
    </row>
    <row r="2383" spans="1:16" x14ac:dyDescent="0.3">
      <c r="A2383">
        <v>2449</v>
      </c>
      <c r="B2383" t="s">
        <v>5768</v>
      </c>
      <c r="C2383" t="s">
        <v>1326</v>
      </c>
      <c r="D2383" t="s">
        <v>51</v>
      </c>
      <c r="E2383" t="s">
        <v>16</v>
      </c>
      <c r="F2383">
        <v>30</v>
      </c>
      <c r="G2383" t="s">
        <v>14393</v>
      </c>
      <c r="H2383" t="s">
        <v>6410</v>
      </c>
      <c r="I2383" t="s">
        <v>32</v>
      </c>
      <c r="J2383" s="6" t="s">
        <v>14016</v>
      </c>
      <c r="K2383">
        <v>33</v>
      </c>
      <c r="L2383" t="s">
        <v>20</v>
      </c>
      <c r="M2383">
        <f t="shared" si="74"/>
        <v>0</v>
      </c>
      <c r="N2383" s="23" t="s">
        <v>11990</v>
      </c>
      <c r="O2383" s="23" t="s">
        <v>11991</v>
      </c>
      <c r="P2383" s="23">
        <f t="shared" si="75"/>
        <v>8</v>
      </c>
    </row>
    <row r="2384" spans="1:16" x14ac:dyDescent="0.3">
      <c r="A2384">
        <v>2450</v>
      </c>
      <c r="B2384" t="s">
        <v>6411</v>
      </c>
      <c r="C2384" t="s">
        <v>5413</v>
      </c>
      <c r="D2384" t="s">
        <v>28</v>
      </c>
      <c r="E2384" t="s">
        <v>29</v>
      </c>
      <c r="F2384">
        <v>90</v>
      </c>
      <c r="G2384" t="s">
        <v>6412</v>
      </c>
      <c r="H2384" t="s">
        <v>1258</v>
      </c>
      <c r="I2384" t="s">
        <v>32</v>
      </c>
      <c r="J2384" s="6" t="s">
        <v>13705</v>
      </c>
      <c r="K2384">
        <v>36</v>
      </c>
      <c r="L2384" t="s">
        <v>39</v>
      </c>
      <c r="M2384">
        <f t="shared" si="74"/>
        <v>0</v>
      </c>
      <c r="N2384" s="23" t="s">
        <v>11992</v>
      </c>
      <c r="O2384" s="23" t="s">
        <v>6</v>
      </c>
      <c r="P2384" s="23">
        <f t="shared" si="75"/>
        <v>6</v>
      </c>
    </row>
    <row r="2385" spans="1:16" x14ac:dyDescent="0.3">
      <c r="A2385">
        <v>2451</v>
      </c>
      <c r="B2385" t="s">
        <v>6413</v>
      </c>
      <c r="C2385" t="s">
        <v>1832</v>
      </c>
      <c r="D2385" t="s">
        <v>28</v>
      </c>
      <c r="E2385" t="s">
        <v>29</v>
      </c>
      <c r="F2385">
        <v>90</v>
      </c>
      <c r="G2385" t="s">
        <v>6414</v>
      </c>
      <c r="H2385" t="s">
        <v>2336</v>
      </c>
      <c r="I2385" t="s">
        <v>32</v>
      </c>
      <c r="J2385" s="6" t="s">
        <v>14070</v>
      </c>
      <c r="K2385">
        <v>31</v>
      </c>
      <c r="L2385" t="s">
        <v>45</v>
      </c>
      <c r="M2385">
        <f t="shared" si="74"/>
        <v>0</v>
      </c>
      <c r="N2385" s="23" t="s">
        <v>11993</v>
      </c>
      <c r="O2385" s="23" t="s">
        <v>10422</v>
      </c>
      <c r="P2385" s="23">
        <f t="shared" si="75"/>
        <v>4</v>
      </c>
    </row>
    <row r="2386" spans="1:16" x14ac:dyDescent="0.3">
      <c r="A2386">
        <v>2452</v>
      </c>
      <c r="B2386" t="s">
        <v>6415</v>
      </c>
      <c r="C2386" t="s">
        <v>6416</v>
      </c>
      <c r="D2386" t="s">
        <v>51</v>
      </c>
      <c r="E2386" t="s">
        <v>16</v>
      </c>
      <c r="F2386">
        <v>90</v>
      </c>
      <c r="G2386" t="s">
        <v>6417</v>
      </c>
      <c r="H2386" t="s">
        <v>6418</v>
      </c>
      <c r="I2386" t="s">
        <v>240</v>
      </c>
      <c r="J2386" s="6" t="s">
        <v>13756</v>
      </c>
      <c r="K2386">
        <v>14</v>
      </c>
      <c r="L2386" t="s">
        <v>20</v>
      </c>
      <c r="M2386">
        <f t="shared" si="74"/>
        <v>0</v>
      </c>
      <c r="N2386" s="23" t="s">
        <v>11994</v>
      </c>
      <c r="O2386" s="23" t="s">
        <v>10422</v>
      </c>
      <c r="P2386" s="23">
        <f t="shared" si="75"/>
        <v>4</v>
      </c>
    </row>
    <row r="2387" spans="1:16" x14ac:dyDescent="0.3">
      <c r="A2387">
        <v>2453</v>
      </c>
      <c r="B2387" t="s">
        <v>6419</v>
      </c>
      <c r="C2387" t="s">
        <v>6420</v>
      </c>
      <c r="D2387" t="s">
        <v>28</v>
      </c>
      <c r="E2387" t="s">
        <v>29</v>
      </c>
      <c r="F2387">
        <v>30</v>
      </c>
      <c r="G2387" t="s">
        <v>6421</v>
      </c>
      <c r="H2387" t="s">
        <v>1729</v>
      </c>
      <c r="I2387" t="s">
        <v>32</v>
      </c>
      <c r="J2387" s="6" t="s">
        <v>13929</v>
      </c>
      <c r="K2387">
        <v>13</v>
      </c>
      <c r="L2387" t="s">
        <v>45</v>
      </c>
      <c r="M2387">
        <f t="shared" si="74"/>
        <v>0</v>
      </c>
      <c r="N2387" s="23" t="s">
        <v>11995</v>
      </c>
      <c r="O2387" s="23" t="s">
        <v>6</v>
      </c>
      <c r="P2387" s="23">
        <f t="shared" si="75"/>
        <v>6</v>
      </c>
    </row>
    <row r="2388" spans="1:16" x14ac:dyDescent="0.3">
      <c r="A2388">
        <v>2454</v>
      </c>
      <c r="B2388" t="s">
        <v>683</v>
      </c>
      <c r="C2388" t="s">
        <v>1802</v>
      </c>
      <c r="D2388" t="s">
        <v>28</v>
      </c>
      <c r="E2388" t="s">
        <v>29</v>
      </c>
      <c r="F2388">
        <v>30</v>
      </c>
      <c r="G2388" t="s">
        <v>6422</v>
      </c>
      <c r="H2388" t="s">
        <v>1350</v>
      </c>
      <c r="I2388" t="s">
        <v>32</v>
      </c>
      <c r="J2388" s="6" t="s">
        <v>13937</v>
      </c>
      <c r="K2388">
        <v>79</v>
      </c>
      <c r="L2388" t="s">
        <v>20</v>
      </c>
      <c r="M2388">
        <f t="shared" si="74"/>
        <v>0</v>
      </c>
      <c r="N2388" s="23" t="s">
        <v>11996</v>
      </c>
      <c r="O2388" s="23" t="s">
        <v>3780</v>
      </c>
      <c r="P2388" s="23">
        <f t="shared" si="75"/>
        <v>5</v>
      </c>
    </row>
    <row r="2389" spans="1:16" x14ac:dyDescent="0.3">
      <c r="A2389">
        <v>2456</v>
      </c>
      <c r="B2389" t="s">
        <v>4414</v>
      </c>
      <c r="C2389" t="s">
        <v>6425</v>
      </c>
      <c r="D2389" t="s">
        <v>28</v>
      </c>
      <c r="E2389" t="s">
        <v>29</v>
      </c>
      <c r="F2389">
        <v>90</v>
      </c>
      <c r="G2389" t="s">
        <v>6426</v>
      </c>
      <c r="H2389" t="s">
        <v>1605</v>
      </c>
      <c r="I2389" t="s">
        <v>32</v>
      </c>
      <c r="J2389" s="6" t="s">
        <v>13821</v>
      </c>
      <c r="K2389">
        <v>47</v>
      </c>
      <c r="L2389" t="s">
        <v>20</v>
      </c>
      <c r="M2389">
        <f t="shared" si="74"/>
        <v>0</v>
      </c>
      <c r="N2389" s="23" t="s">
        <v>11997</v>
      </c>
      <c r="O2389" s="23" t="s">
        <v>11559</v>
      </c>
      <c r="P2389" s="23">
        <f t="shared" si="75"/>
        <v>6</v>
      </c>
    </row>
    <row r="2390" spans="1:16" x14ac:dyDescent="0.3">
      <c r="A2390">
        <v>2457</v>
      </c>
      <c r="B2390" t="s">
        <v>4986</v>
      </c>
      <c r="C2390" t="s">
        <v>281</v>
      </c>
      <c r="D2390" t="s">
        <v>28</v>
      </c>
      <c r="E2390" t="s">
        <v>29</v>
      </c>
      <c r="F2390">
        <v>30</v>
      </c>
      <c r="G2390" t="s">
        <v>6427</v>
      </c>
      <c r="H2390" t="s">
        <v>3274</v>
      </c>
      <c r="I2390" t="s">
        <v>32</v>
      </c>
      <c r="J2390" s="6" t="s">
        <v>14030</v>
      </c>
      <c r="K2390">
        <v>94</v>
      </c>
      <c r="L2390" t="s">
        <v>64</v>
      </c>
      <c r="M2390">
        <f t="shared" si="74"/>
        <v>0</v>
      </c>
      <c r="N2390" s="23" t="s">
        <v>2014</v>
      </c>
      <c r="O2390" s="23" t="s">
        <v>10416</v>
      </c>
      <c r="P2390" s="23">
        <f t="shared" si="75"/>
        <v>4</v>
      </c>
    </row>
    <row r="2391" spans="1:16" x14ac:dyDescent="0.3">
      <c r="A2391">
        <v>2458</v>
      </c>
      <c r="B2391" t="s">
        <v>6428</v>
      </c>
      <c r="C2391" t="s">
        <v>1216</v>
      </c>
      <c r="D2391" t="s">
        <v>51</v>
      </c>
      <c r="E2391" t="s">
        <v>16</v>
      </c>
      <c r="F2391">
        <v>90</v>
      </c>
      <c r="G2391" t="s">
        <v>6429</v>
      </c>
      <c r="H2391" t="s">
        <v>6430</v>
      </c>
      <c r="I2391" t="s">
        <v>32</v>
      </c>
      <c r="J2391" s="6" t="s">
        <v>13928</v>
      </c>
      <c r="K2391">
        <v>43</v>
      </c>
      <c r="L2391" t="s">
        <v>70</v>
      </c>
      <c r="M2391">
        <f t="shared" si="74"/>
        <v>0</v>
      </c>
      <c r="N2391" s="23" t="s">
        <v>2014</v>
      </c>
      <c r="O2391" s="23" t="s">
        <v>10438</v>
      </c>
      <c r="P2391" s="23">
        <f t="shared" si="75"/>
        <v>5</v>
      </c>
    </row>
    <row r="2392" spans="1:16" x14ac:dyDescent="0.3">
      <c r="A2392">
        <v>2459</v>
      </c>
      <c r="B2392" t="s">
        <v>5617</v>
      </c>
      <c r="C2392" t="s">
        <v>929</v>
      </c>
      <c r="D2392" t="s">
        <v>51</v>
      </c>
      <c r="E2392" t="s">
        <v>16</v>
      </c>
      <c r="F2392">
        <v>90</v>
      </c>
      <c r="G2392" t="s">
        <v>6431</v>
      </c>
      <c r="H2392" t="s">
        <v>2243</v>
      </c>
      <c r="I2392" t="s">
        <v>32</v>
      </c>
      <c r="J2392" s="6" t="s">
        <v>13820</v>
      </c>
      <c r="K2392">
        <v>62</v>
      </c>
      <c r="L2392" t="s">
        <v>33</v>
      </c>
      <c r="M2392">
        <f t="shared" si="74"/>
        <v>0</v>
      </c>
      <c r="N2392" s="23" t="s">
        <v>2014</v>
      </c>
      <c r="O2392" s="23" t="s">
        <v>10453</v>
      </c>
      <c r="P2392" s="23">
        <f t="shared" si="75"/>
        <v>7</v>
      </c>
    </row>
    <row r="2393" spans="1:16" x14ac:dyDescent="0.3">
      <c r="A2393">
        <v>2460</v>
      </c>
      <c r="B2393" t="s">
        <v>6432</v>
      </c>
      <c r="C2393" t="s">
        <v>2051</v>
      </c>
      <c r="D2393" t="s">
        <v>15</v>
      </c>
      <c r="E2393" t="s">
        <v>16</v>
      </c>
      <c r="F2393">
        <v>60</v>
      </c>
      <c r="G2393" t="s">
        <v>6433</v>
      </c>
      <c r="H2393" t="s">
        <v>2130</v>
      </c>
      <c r="I2393" t="s">
        <v>32</v>
      </c>
      <c r="J2393" s="6">
        <v>44045</v>
      </c>
      <c r="K2393">
        <v>69</v>
      </c>
      <c r="L2393" t="s">
        <v>45</v>
      </c>
      <c r="M2393">
        <f t="shared" si="74"/>
        <v>0</v>
      </c>
      <c r="N2393" s="23" t="s">
        <v>4790</v>
      </c>
      <c r="O2393" s="23" t="s">
        <v>10438</v>
      </c>
      <c r="P2393" s="23">
        <f t="shared" si="75"/>
        <v>5</v>
      </c>
    </row>
    <row r="2394" spans="1:16" x14ac:dyDescent="0.3">
      <c r="A2394">
        <v>2461</v>
      </c>
      <c r="B2394" t="s">
        <v>6434</v>
      </c>
      <c r="C2394" t="s">
        <v>1539</v>
      </c>
      <c r="D2394" t="s">
        <v>51</v>
      </c>
      <c r="E2394" t="s">
        <v>16</v>
      </c>
      <c r="F2394">
        <v>30</v>
      </c>
      <c r="G2394" t="s">
        <v>6435</v>
      </c>
      <c r="H2394" t="s">
        <v>2097</v>
      </c>
      <c r="I2394" t="s">
        <v>178</v>
      </c>
      <c r="J2394" s="6">
        <v>44813</v>
      </c>
      <c r="K2394">
        <v>11</v>
      </c>
      <c r="L2394" t="s">
        <v>101</v>
      </c>
      <c r="M2394">
        <f t="shared" si="74"/>
        <v>0</v>
      </c>
      <c r="N2394" s="23" t="s">
        <v>11998</v>
      </c>
      <c r="O2394" s="23" t="s">
        <v>10416</v>
      </c>
      <c r="P2394" s="23">
        <f t="shared" si="75"/>
        <v>4</v>
      </c>
    </row>
    <row r="2395" spans="1:16" x14ac:dyDescent="0.3">
      <c r="A2395">
        <v>2462</v>
      </c>
      <c r="B2395" t="s">
        <v>4693</v>
      </c>
      <c r="C2395" t="s">
        <v>783</v>
      </c>
      <c r="D2395" t="s">
        <v>51</v>
      </c>
      <c r="E2395" t="s">
        <v>16</v>
      </c>
      <c r="F2395">
        <v>60</v>
      </c>
      <c r="G2395" t="s">
        <v>6435</v>
      </c>
      <c r="H2395" t="s">
        <v>412</v>
      </c>
      <c r="I2395" t="s">
        <v>187</v>
      </c>
      <c r="J2395" s="6">
        <v>43896</v>
      </c>
      <c r="K2395">
        <v>42</v>
      </c>
      <c r="L2395" t="s">
        <v>45</v>
      </c>
      <c r="M2395">
        <f t="shared" si="74"/>
        <v>0</v>
      </c>
      <c r="N2395" s="23" t="s">
        <v>11998</v>
      </c>
      <c r="O2395" s="23" t="s">
        <v>10416</v>
      </c>
      <c r="P2395" s="23">
        <f t="shared" si="75"/>
        <v>4</v>
      </c>
    </row>
    <row r="2396" spans="1:16" x14ac:dyDescent="0.3">
      <c r="A2396">
        <v>2463</v>
      </c>
      <c r="B2396" t="s">
        <v>773</v>
      </c>
      <c r="C2396" t="s">
        <v>6436</v>
      </c>
      <c r="D2396" t="s">
        <v>28</v>
      </c>
      <c r="E2396" t="s">
        <v>29</v>
      </c>
      <c r="F2396">
        <v>60</v>
      </c>
      <c r="G2396" t="s">
        <v>6437</v>
      </c>
      <c r="H2396" t="s">
        <v>5316</v>
      </c>
      <c r="I2396" t="s">
        <v>25</v>
      </c>
      <c r="J2396" s="6">
        <v>44471</v>
      </c>
      <c r="K2396">
        <v>37</v>
      </c>
      <c r="L2396" t="s">
        <v>20</v>
      </c>
      <c r="M2396">
        <f t="shared" si="74"/>
        <v>0</v>
      </c>
      <c r="N2396" s="23" t="s">
        <v>11999</v>
      </c>
      <c r="O2396" s="23" t="s">
        <v>10698</v>
      </c>
      <c r="P2396" s="23">
        <f t="shared" si="75"/>
        <v>7</v>
      </c>
    </row>
    <row r="2397" spans="1:16" x14ac:dyDescent="0.3">
      <c r="A2397">
        <v>2464</v>
      </c>
      <c r="B2397" t="s">
        <v>6438</v>
      </c>
      <c r="C2397" t="s">
        <v>6439</v>
      </c>
      <c r="D2397" t="s">
        <v>15</v>
      </c>
      <c r="E2397" t="s">
        <v>16</v>
      </c>
      <c r="F2397">
        <v>90</v>
      </c>
      <c r="G2397" t="s">
        <v>6440</v>
      </c>
      <c r="H2397" t="s">
        <v>3169</v>
      </c>
      <c r="I2397" t="s">
        <v>110</v>
      </c>
      <c r="J2397" s="6">
        <v>44504</v>
      </c>
      <c r="K2397">
        <v>95</v>
      </c>
      <c r="L2397" t="s">
        <v>45</v>
      </c>
      <c r="M2397">
        <f t="shared" si="74"/>
        <v>0</v>
      </c>
      <c r="N2397" s="23" t="s">
        <v>2474</v>
      </c>
      <c r="O2397" s="23" t="s">
        <v>6</v>
      </c>
      <c r="P2397" s="23">
        <f t="shared" si="75"/>
        <v>6</v>
      </c>
    </row>
    <row r="2398" spans="1:16" x14ac:dyDescent="0.3">
      <c r="A2398">
        <v>2465</v>
      </c>
      <c r="B2398" t="s">
        <v>2115</v>
      </c>
      <c r="C2398" t="s">
        <v>2856</v>
      </c>
      <c r="D2398" t="s">
        <v>28</v>
      </c>
      <c r="E2398" t="s">
        <v>29</v>
      </c>
      <c r="F2398">
        <v>90</v>
      </c>
      <c r="G2398" t="s">
        <v>6441</v>
      </c>
      <c r="H2398" t="s">
        <v>6442</v>
      </c>
      <c r="I2398" t="s">
        <v>294</v>
      </c>
      <c r="J2398" s="6">
        <v>43926</v>
      </c>
      <c r="K2398">
        <v>49</v>
      </c>
      <c r="L2398" t="s">
        <v>64</v>
      </c>
      <c r="M2398">
        <f t="shared" si="74"/>
        <v>0</v>
      </c>
      <c r="N2398" s="23" t="s">
        <v>2409</v>
      </c>
      <c r="O2398" s="23" t="s">
        <v>6</v>
      </c>
      <c r="P2398" s="23">
        <f t="shared" si="75"/>
        <v>6</v>
      </c>
    </row>
    <row r="2399" spans="1:16" x14ac:dyDescent="0.3">
      <c r="A2399">
        <v>2466</v>
      </c>
      <c r="B2399" t="s">
        <v>811</v>
      </c>
      <c r="C2399" t="s">
        <v>1050</v>
      </c>
      <c r="D2399" t="s">
        <v>28</v>
      </c>
      <c r="E2399" t="s">
        <v>29</v>
      </c>
      <c r="F2399">
        <v>60</v>
      </c>
      <c r="G2399" t="s">
        <v>6443</v>
      </c>
      <c r="H2399" t="s">
        <v>3482</v>
      </c>
      <c r="I2399" t="s">
        <v>25</v>
      </c>
      <c r="J2399" s="6" t="s">
        <v>13861</v>
      </c>
      <c r="K2399">
        <v>10</v>
      </c>
      <c r="L2399" t="s">
        <v>39</v>
      </c>
      <c r="M2399">
        <f t="shared" si="74"/>
        <v>0</v>
      </c>
      <c r="N2399" s="23" t="s">
        <v>587</v>
      </c>
      <c r="O2399" s="23" t="s">
        <v>6</v>
      </c>
      <c r="P2399" s="23">
        <f t="shared" si="75"/>
        <v>6</v>
      </c>
    </row>
    <row r="2400" spans="1:16" x14ac:dyDescent="0.3">
      <c r="A2400">
        <v>2467</v>
      </c>
      <c r="B2400" t="s">
        <v>6444</v>
      </c>
      <c r="C2400" t="s">
        <v>1109</v>
      </c>
      <c r="D2400" t="s">
        <v>15</v>
      </c>
      <c r="E2400" t="s">
        <v>16</v>
      </c>
      <c r="F2400">
        <v>90</v>
      </c>
      <c r="G2400" t="s">
        <v>6445</v>
      </c>
      <c r="H2400" t="s">
        <v>2066</v>
      </c>
      <c r="I2400" t="s">
        <v>294</v>
      </c>
      <c r="J2400" s="6">
        <v>44806</v>
      </c>
      <c r="K2400">
        <v>94</v>
      </c>
      <c r="L2400" t="s">
        <v>64</v>
      </c>
      <c r="M2400">
        <f t="shared" si="74"/>
        <v>0</v>
      </c>
      <c r="N2400" s="23" t="s">
        <v>12000</v>
      </c>
      <c r="O2400" s="23" t="s">
        <v>10425</v>
      </c>
      <c r="P2400" s="23">
        <f t="shared" si="75"/>
        <v>3</v>
      </c>
    </row>
    <row r="2401" spans="1:16" x14ac:dyDescent="0.3">
      <c r="A2401">
        <v>2468</v>
      </c>
      <c r="B2401" t="s">
        <v>6446</v>
      </c>
      <c r="C2401" t="s">
        <v>6447</v>
      </c>
      <c r="D2401" t="s">
        <v>28</v>
      </c>
      <c r="E2401" t="s">
        <v>29</v>
      </c>
      <c r="F2401">
        <v>30</v>
      </c>
      <c r="G2401" t="s">
        <v>6448</v>
      </c>
      <c r="H2401" t="s">
        <v>182</v>
      </c>
      <c r="I2401" t="s">
        <v>32</v>
      </c>
      <c r="J2401" s="6" t="s">
        <v>14056</v>
      </c>
      <c r="K2401">
        <v>35</v>
      </c>
      <c r="L2401" t="s">
        <v>54</v>
      </c>
      <c r="M2401">
        <f t="shared" si="74"/>
        <v>0</v>
      </c>
      <c r="N2401" s="23" t="s">
        <v>12001</v>
      </c>
      <c r="O2401" s="23" t="s">
        <v>6</v>
      </c>
      <c r="P2401" s="23">
        <f t="shared" si="75"/>
        <v>6</v>
      </c>
    </row>
    <row r="2402" spans="1:16" x14ac:dyDescent="0.3">
      <c r="A2402">
        <v>2469</v>
      </c>
      <c r="B2402" t="s">
        <v>4489</v>
      </c>
      <c r="C2402" t="s">
        <v>6449</v>
      </c>
      <c r="D2402" t="s">
        <v>28</v>
      </c>
      <c r="E2402" t="s">
        <v>29</v>
      </c>
      <c r="F2402">
        <v>60</v>
      </c>
      <c r="G2402" t="s">
        <v>6450</v>
      </c>
      <c r="H2402" t="s">
        <v>3637</v>
      </c>
      <c r="I2402" t="s">
        <v>38</v>
      </c>
      <c r="J2402" s="6" t="s">
        <v>13652</v>
      </c>
      <c r="K2402">
        <v>19</v>
      </c>
      <c r="L2402" t="s">
        <v>101</v>
      </c>
      <c r="M2402">
        <f t="shared" si="74"/>
        <v>0</v>
      </c>
      <c r="N2402" s="23" t="s">
        <v>12002</v>
      </c>
      <c r="O2402" s="23" t="s">
        <v>10416</v>
      </c>
      <c r="P2402" s="23">
        <f t="shared" si="75"/>
        <v>4</v>
      </c>
    </row>
    <row r="2403" spans="1:16" x14ac:dyDescent="0.3">
      <c r="A2403">
        <v>2470</v>
      </c>
      <c r="B2403" t="s">
        <v>6451</v>
      </c>
      <c r="C2403" t="s">
        <v>6452</v>
      </c>
      <c r="D2403" t="s">
        <v>15</v>
      </c>
      <c r="E2403" t="s">
        <v>16</v>
      </c>
      <c r="F2403">
        <v>90</v>
      </c>
      <c r="G2403" t="s">
        <v>6453</v>
      </c>
      <c r="H2403" t="s">
        <v>1087</v>
      </c>
      <c r="I2403" t="s">
        <v>554</v>
      </c>
      <c r="J2403" s="6">
        <v>44145</v>
      </c>
      <c r="K2403">
        <v>5</v>
      </c>
      <c r="L2403" t="s">
        <v>20</v>
      </c>
      <c r="M2403">
        <f t="shared" si="74"/>
        <v>0</v>
      </c>
      <c r="N2403" s="23" t="s">
        <v>12002</v>
      </c>
      <c r="O2403" s="23" t="s">
        <v>10453</v>
      </c>
      <c r="P2403" s="23">
        <f t="shared" si="75"/>
        <v>7</v>
      </c>
    </row>
    <row r="2404" spans="1:16" x14ac:dyDescent="0.3">
      <c r="A2404">
        <v>2471</v>
      </c>
      <c r="B2404" t="s">
        <v>4775</v>
      </c>
      <c r="C2404" t="s">
        <v>6454</v>
      </c>
      <c r="D2404" t="s">
        <v>28</v>
      </c>
      <c r="E2404" t="s">
        <v>29</v>
      </c>
      <c r="F2404">
        <v>30</v>
      </c>
      <c r="G2404" t="s">
        <v>6455</v>
      </c>
      <c r="H2404" t="s">
        <v>141</v>
      </c>
      <c r="I2404" t="s">
        <v>32</v>
      </c>
      <c r="J2404" s="6" t="s">
        <v>13907</v>
      </c>
      <c r="K2404">
        <v>23</v>
      </c>
      <c r="L2404" t="s">
        <v>80</v>
      </c>
      <c r="M2404">
        <f t="shared" si="74"/>
        <v>0</v>
      </c>
      <c r="N2404" s="23" t="s">
        <v>12003</v>
      </c>
      <c r="O2404" s="23" t="s">
        <v>12004</v>
      </c>
      <c r="P2404" s="23">
        <f t="shared" si="75"/>
        <v>8</v>
      </c>
    </row>
    <row r="2405" spans="1:16" x14ac:dyDescent="0.3">
      <c r="A2405">
        <v>2472</v>
      </c>
      <c r="B2405" t="s">
        <v>1096</v>
      </c>
      <c r="C2405" t="s">
        <v>547</v>
      </c>
      <c r="D2405" t="s">
        <v>28</v>
      </c>
      <c r="E2405" t="s">
        <v>29</v>
      </c>
      <c r="F2405">
        <v>90</v>
      </c>
      <c r="G2405" t="s">
        <v>6456</v>
      </c>
      <c r="H2405" t="s">
        <v>3951</v>
      </c>
      <c r="I2405" t="s">
        <v>1576</v>
      </c>
      <c r="J2405" s="6" t="s">
        <v>14136</v>
      </c>
      <c r="K2405">
        <v>36</v>
      </c>
      <c r="L2405" t="s">
        <v>39</v>
      </c>
      <c r="M2405">
        <f t="shared" si="74"/>
        <v>0</v>
      </c>
      <c r="N2405" s="23" t="s">
        <v>391</v>
      </c>
      <c r="O2405" s="23" t="s">
        <v>10422</v>
      </c>
      <c r="P2405" s="23">
        <f t="shared" si="75"/>
        <v>4</v>
      </c>
    </row>
    <row r="2406" spans="1:16" x14ac:dyDescent="0.3">
      <c r="A2406">
        <v>2474</v>
      </c>
      <c r="B2406" t="s">
        <v>1900</v>
      </c>
      <c r="C2406" t="s">
        <v>336</v>
      </c>
      <c r="D2406" t="s">
        <v>51</v>
      </c>
      <c r="E2406" t="s">
        <v>16</v>
      </c>
      <c r="F2406">
        <v>90</v>
      </c>
      <c r="G2406" t="s">
        <v>14972</v>
      </c>
      <c r="H2406" t="s">
        <v>1791</v>
      </c>
      <c r="I2406" t="s">
        <v>32</v>
      </c>
      <c r="J2406" s="6" t="s">
        <v>14032</v>
      </c>
      <c r="K2406">
        <v>47</v>
      </c>
      <c r="L2406" t="s">
        <v>33</v>
      </c>
      <c r="M2406">
        <f t="shared" si="74"/>
        <v>0</v>
      </c>
      <c r="N2406" s="23" t="s">
        <v>361</v>
      </c>
      <c r="O2406" s="23" t="s">
        <v>3369</v>
      </c>
      <c r="P2406" s="23">
        <f t="shared" si="75"/>
        <v>5</v>
      </c>
    </row>
    <row r="2407" spans="1:16" x14ac:dyDescent="0.3">
      <c r="A2407">
        <v>2475</v>
      </c>
      <c r="B2407" t="s">
        <v>259</v>
      </c>
      <c r="C2407" t="s">
        <v>6459</v>
      </c>
      <c r="D2407" t="s">
        <v>28</v>
      </c>
      <c r="E2407" t="s">
        <v>29</v>
      </c>
      <c r="F2407">
        <v>30</v>
      </c>
      <c r="G2407" t="s">
        <v>6460</v>
      </c>
      <c r="H2407" t="s">
        <v>1107</v>
      </c>
      <c r="I2407" t="s">
        <v>32</v>
      </c>
      <c r="J2407" s="6" t="s">
        <v>14191</v>
      </c>
      <c r="K2407">
        <v>58</v>
      </c>
      <c r="L2407" t="s">
        <v>33</v>
      </c>
      <c r="M2407">
        <f t="shared" si="74"/>
        <v>0</v>
      </c>
      <c r="N2407" s="23" t="s">
        <v>361</v>
      </c>
      <c r="O2407" s="23" t="s">
        <v>10952</v>
      </c>
      <c r="P2407" s="23">
        <f t="shared" si="75"/>
        <v>4</v>
      </c>
    </row>
    <row r="2408" spans="1:16" x14ac:dyDescent="0.3">
      <c r="A2408">
        <v>2476</v>
      </c>
      <c r="B2408" t="s">
        <v>6461</v>
      </c>
      <c r="C2408" t="s">
        <v>4637</v>
      </c>
      <c r="D2408" t="s">
        <v>15</v>
      </c>
      <c r="E2408" t="s">
        <v>16</v>
      </c>
      <c r="F2408">
        <v>90</v>
      </c>
      <c r="G2408" t="s">
        <v>6462</v>
      </c>
      <c r="H2408" t="s">
        <v>2539</v>
      </c>
      <c r="I2408" t="s">
        <v>178</v>
      </c>
      <c r="J2408" s="6">
        <v>44687</v>
      </c>
      <c r="K2408">
        <v>44</v>
      </c>
      <c r="L2408" t="s">
        <v>80</v>
      </c>
      <c r="M2408">
        <f t="shared" si="74"/>
        <v>0</v>
      </c>
      <c r="N2408" s="23" t="s">
        <v>361</v>
      </c>
      <c r="O2408" s="23" t="s">
        <v>10425</v>
      </c>
      <c r="P2408" s="23">
        <f t="shared" si="75"/>
        <v>3</v>
      </c>
    </row>
    <row r="2409" spans="1:16" x14ac:dyDescent="0.3">
      <c r="A2409">
        <v>2477</v>
      </c>
      <c r="B2409" t="s">
        <v>695</v>
      </c>
      <c r="C2409" t="s">
        <v>2920</v>
      </c>
      <c r="D2409" t="s">
        <v>15</v>
      </c>
      <c r="E2409" t="s">
        <v>16</v>
      </c>
      <c r="F2409">
        <v>30</v>
      </c>
      <c r="G2409" t="s">
        <v>6463</v>
      </c>
      <c r="H2409" t="s">
        <v>1333</v>
      </c>
      <c r="I2409" t="s">
        <v>294</v>
      </c>
      <c r="J2409" s="6" t="s">
        <v>13945</v>
      </c>
      <c r="K2409">
        <v>61</v>
      </c>
      <c r="L2409" t="s">
        <v>101</v>
      </c>
      <c r="M2409">
        <f t="shared" si="74"/>
        <v>0</v>
      </c>
      <c r="N2409" s="23" t="s">
        <v>12005</v>
      </c>
      <c r="O2409" s="23" t="s">
        <v>1665</v>
      </c>
      <c r="P2409" s="23">
        <f t="shared" si="75"/>
        <v>5</v>
      </c>
    </row>
    <row r="2410" spans="1:16" x14ac:dyDescent="0.3">
      <c r="A2410">
        <v>2478</v>
      </c>
      <c r="B2410" t="s">
        <v>596</v>
      </c>
      <c r="C2410" t="s">
        <v>2572</v>
      </c>
      <c r="D2410" t="s">
        <v>117</v>
      </c>
      <c r="E2410" t="s">
        <v>29</v>
      </c>
      <c r="F2410">
        <v>60</v>
      </c>
      <c r="G2410" t="s">
        <v>14973</v>
      </c>
      <c r="H2410" t="s">
        <v>4358</v>
      </c>
      <c r="I2410" t="s">
        <v>146</v>
      </c>
      <c r="J2410" s="6" t="s">
        <v>14192</v>
      </c>
      <c r="K2410">
        <v>42</v>
      </c>
      <c r="L2410" t="s">
        <v>64</v>
      </c>
      <c r="M2410">
        <f t="shared" si="74"/>
        <v>0</v>
      </c>
      <c r="N2410" s="23" t="s">
        <v>12006</v>
      </c>
      <c r="O2410" s="23" t="s">
        <v>384</v>
      </c>
      <c r="P2410" s="23">
        <f t="shared" si="75"/>
        <v>5</v>
      </c>
    </row>
    <row r="2411" spans="1:16" x14ac:dyDescent="0.3">
      <c r="A2411">
        <v>2479</v>
      </c>
      <c r="B2411" t="s">
        <v>6465</v>
      </c>
      <c r="C2411" t="s">
        <v>5546</v>
      </c>
      <c r="D2411" t="s">
        <v>15</v>
      </c>
      <c r="E2411" t="s">
        <v>16</v>
      </c>
      <c r="F2411">
        <v>60</v>
      </c>
      <c r="G2411" t="s">
        <v>6466</v>
      </c>
      <c r="H2411" t="s">
        <v>655</v>
      </c>
      <c r="I2411" t="s">
        <v>32</v>
      </c>
      <c r="J2411" s="6" t="s">
        <v>13698</v>
      </c>
      <c r="K2411">
        <v>6</v>
      </c>
      <c r="L2411" t="s">
        <v>33</v>
      </c>
      <c r="M2411">
        <f t="shared" si="74"/>
        <v>0</v>
      </c>
      <c r="N2411" s="23" t="s">
        <v>12007</v>
      </c>
      <c r="O2411" s="23" t="s">
        <v>10422</v>
      </c>
      <c r="P2411" s="23">
        <f t="shared" si="75"/>
        <v>4</v>
      </c>
    </row>
    <row r="2412" spans="1:16" x14ac:dyDescent="0.3">
      <c r="A2412">
        <v>2480</v>
      </c>
      <c r="B2412" t="s">
        <v>6144</v>
      </c>
      <c r="C2412" t="s">
        <v>972</v>
      </c>
      <c r="D2412" t="s">
        <v>28</v>
      </c>
      <c r="E2412" t="s">
        <v>29</v>
      </c>
      <c r="F2412">
        <v>30</v>
      </c>
      <c r="G2412" t="s">
        <v>6467</v>
      </c>
      <c r="H2412" t="s">
        <v>6168</v>
      </c>
      <c r="I2412" t="s">
        <v>294</v>
      </c>
      <c r="J2412" s="6" t="s">
        <v>13952</v>
      </c>
      <c r="K2412">
        <v>93</v>
      </c>
      <c r="L2412" t="s">
        <v>159</v>
      </c>
      <c r="M2412">
        <f t="shared" si="74"/>
        <v>0</v>
      </c>
      <c r="N2412" s="23" t="s">
        <v>12008</v>
      </c>
      <c r="O2412" s="23" t="s">
        <v>6</v>
      </c>
      <c r="P2412" s="23">
        <f t="shared" si="75"/>
        <v>6</v>
      </c>
    </row>
    <row r="2413" spans="1:16" x14ac:dyDescent="0.3">
      <c r="A2413">
        <v>2481</v>
      </c>
      <c r="B2413" t="s">
        <v>6468</v>
      </c>
      <c r="C2413" t="s">
        <v>6469</v>
      </c>
      <c r="D2413" t="s">
        <v>51</v>
      </c>
      <c r="E2413" t="s">
        <v>16</v>
      </c>
      <c r="F2413">
        <v>60</v>
      </c>
      <c r="G2413" t="s">
        <v>6470</v>
      </c>
      <c r="H2413" t="s">
        <v>5915</v>
      </c>
      <c r="I2413" t="s">
        <v>32</v>
      </c>
      <c r="J2413" s="6" t="s">
        <v>14193</v>
      </c>
      <c r="K2413">
        <v>11</v>
      </c>
      <c r="L2413" t="s">
        <v>64</v>
      </c>
      <c r="M2413">
        <f t="shared" si="74"/>
        <v>0</v>
      </c>
      <c r="N2413" s="23" t="s">
        <v>12009</v>
      </c>
      <c r="O2413" s="23" t="s">
        <v>6</v>
      </c>
      <c r="P2413" s="23">
        <f t="shared" si="75"/>
        <v>6</v>
      </c>
    </row>
    <row r="2414" spans="1:16" x14ac:dyDescent="0.3">
      <c r="A2414">
        <v>2482</v>
      </c>
      <c r="B2414" t="s">
        <v>4602</v>
      </c>
      <c r="C2414" t="s">
        <v>2359</v>
      </c>
      <c r="D2414" t="s">
        <v>51</v>
      </c>
      <c r="E2414" t="s">
        <v>16</v>
      </c>
      <c r="F2414">
        <v>30</v>
      </c>
      <c r="G2414" t="s">
        <v>6471</v>
      </c>
      <c r="H2414" t="s">
        <v>2483</v>
      </c>
      <c r="I2414" t="s">
        <v>1199</v>
      </c>
      <c r="J2414" s="6" t="s">
        <v>14194</v>
      </c>
      <c r="K2414">
        <v>79</v>
      </c>
      <c r="L2414" t="s">
        <v>45</v>
      </c>
      <c r="M2414">
        <f t="shared" si="74"/>
        <v>0</v>
      </c>
      <c r="N2414" s="23" t="s">
        <v>1937</v>
      </c>
      <c r="O2414" s="23" t="s">
        <v>10417</v>
      </c>
      <c r="P2414" s="23">
        <f t="shared" si="75"/>
        <v>5</v>
      </c>
    </row>
    <row r="2415" spans="1:16" x14ac:dyDescent="0.3">
      <c r="A2415">
        <v>2483</v>
      </c>
      <c r="B2415" t="s">
        <v>6472</v>
      </c>
      <c r="C2415" t="s">
        <v>5862</v>
      </c>
      <c r="D2415" t="s">
        <v>15</v>
      </c>
      <c r="E2415" t="s">
        <v>16</v>
      </c>
      <c r="F2415">
        <v>30</v>
      </c>
      <c r="G2415" t="s">
        <v>14589</v>
      </c>
      <c r="H2415" t="s">
        <v>363</v>
      </c>
      <c r="I2415" t="s">
        <v>110</v>
      </c>
      <c r="J2415" s="6">
        <v>44022</v>
      </c>
      <c r="K2415">
        <v>26</v>
      </c>
      <c r="L2415" t="s">
        <v>80</v>
      </c>
      <c r="M2415">
        <f t="shared" si="74"/>
        <v>0</v>
      </c>
      <c r="N2415" s="23" t="s">
        <v>8191</v>
      </c>
      <c r="O2415" s="23" t="s">
        <v>10449</v>
      </c>
      <c r="P2415" s="23">
        <f t="shared" si="75"/>
        <v>7</v>
      </c>
    </row>
    <row r="2416" spans="1:16" x14ac:dyDescent="0.3">
      <c r="A2416">
        <v>2484</v>
      </c>
      <c r="B2416" t="s">
        <v>1464</v>
      </c>
      <c r="C2416" t="s">
        <v>2785</v>
      </c>
      <c r="D2416" t="s">
        <v>28</v>
      </c>
      <c r="E2416" t="s">
        <v>29</v>
      </c>
      <c r="F2416">
        <v>90</v>
      </c>
      <c r="G2416" t="s">
        <v>14386</v>
      </c>
      <c r="H2416" t="s">
        <v>2972</v>
      </c>
      <c r="I2416" t="s">
        <v>32</v>
      </c>
      <c r="J2416" s="6" t="s">
        <v>13795</v>
      </c>
      <c r="K2416">
        <v>79</v>
      </c>
      <c r="L2416" t="s">
        <v>33</v>
      </c>
      <c r="M2416">
        <f t="shared" si="74"/>
        <v>0</v>
      </c>
      <c r="N2416" s="23" t="s">
        <v>12010</v>
      </c>
      <c r="O2416" s="23" t="s">
        <v>12011</v>
      </c>
      <c r="P2416" s="23">
        <f t="shared" si="75"/>
        <v>2</v>
      </c>
    </row>
    <row r="2417" spans="1:16" x14ac:dyDescent="0.3">
      <c r="A2417">
        <v>2485</v>
      </c>
      <c r="B2417" t="s">
        <v>4068</v>
      </c>
      <c r="C2417" t="s">
        <v>1535</v>
      </c>
      <c r="D2417" t="s">
        <v>28</v>
      </c>
      <c r="E2417" t="s">
        <v>29</v>
      </c>
      <c r="F2417">
        <v>60</v>
      </c>
      <c r="G2417" t="s">
        <v>6475</v>
      </c>
      <c r="H2417" t="s">
        <v>1256</v>
      </c>
      <c r="I2417" t="s">
        <v>32</v>
      </c>
      <c r="J2417" s="6" t="s">
        <v>13880</v>
      </c>
      <c r="K2417">
        <v>15</v>
      </c>
      <c r="L2417" t="s">
        <v>159</v>
      </c>
      <c r="M2417">
        <f t="shared" si="74"/>
        <v>0</v>
      </c>
      <c r="N2417" s="23" t="s">
        <v>12012</v>
      </c>
      <c r="O2417" s="23" t="s">
        <v>10476</v>
      </c>
      <c r="P2417" s="23">
        <f t="shared" si="75"/>
        <v>5</v>
      </c>
    </row>
    <row r="2418" spans="1:16" x14ac:dyDescent="0.3">
      <c r="A2418">
        <v>2486</v>
      </c>
      <c r="B2418" t="s">
        <v>6476</v>
      </c>
      <c r="C2418" t="s">
        <v>6477</v>
      </c>
      <c r="D2418" t="s">
        <v>28</v>
      </c>
      <c r="E2418" t="s">
        <v>29</v>
      </c>
      <c r="F2418">
        <v>60</v>
      </c>
      <c r="G2418" t="s">
        <v>6478</v>
      </c>
      <c r="H2418" t="s">
        <v>6479</v>
      </c>
      <c r="I2418" t="s">
        <v>187</v>
      </c>
      <c r="J2418" s="6" t="s">
        <v>14195</v>
      </c>
      <c r="K2418">
        <v>33</v>
      </c>
      <c r="L2418" t="s">
        <v>54</v>
      </c>
      <c r="M2418">
        <f t="shared" si="74"/>
        <v>0</v>
      </c>
      <c r="N2418" s="23" t="s">
        <v>12013</v>
      </c>
      <c r="O2418" s="23" t="s">
        <v>10422</v>
      </c>
      <c r="P2418" s="23">
        <f t="shared" si="75"/>
        <v>4</v>
      </c>
    </row>
    <row r="2419" spans="1:16" x14ac:dyDescent="0.3">
      <c r="A2419">
        <v>2487</v>
      </c>
      <c r="B2419" t="s">
        <v>6480</v>
      </c>
      <c r="C2419" t="s">
        <v>1410</v>
      </c>
      <c r="D2419" t="s">
        <v>15</v>
      </c>
      <c r="E2419" t="s">
        <v>16</v>
      </c>
      <c r="F2419">
        <v>90</v>
      </c>
      <c r="G2419" t="s">
        <v>6481</v>
      </c>
      <c r="H2419" t="s">
        <v>2137</v>
      </c>
      <c r="I2419" t="s">
        <v>187</v>
      </c>
      <c r="J2419" s="6" t="s">
        <v>14173</v>
      </c>
      <c r="K2419">
        <v>92</v>
      </c>
      <c r="L2419" t="s">
        <v>54</v>
      </c>
      <c r="M2419">
        <f t="shared" si="74"/>
        <v>0</v>
      </c>
      <c r="N2419" s="23" t="s">
        <v>11391</v>
      </c>
      <c r="O2419" s="23" t="s">
        <v>1665</v>
      </c>
      <c r="P2419" s="23">
        <f t="shared" si="75"/>
        <v>5</v>
      </c>
    </row>
    <row r="2420" spans="1:16" x14ac:dyDescent="0.3">
      <c r="A2420">
        <v>2488</v>
      </c>
      <c r="B2420" t="s">
        <v>4438</v>
      </c>
      <c r="C2420" t="s">
        <v>4356</v>
      </c>
      <c r="D2420" t="s">
        <v>28</v>
      </c>
      <c r="E2420" t="s">
        <v>29</v>
      </c>
      <c r="F2420">
        <v>60</v>
      </c>
      <c r="G2420" t="s">
        <v>6482</v>
      </c>
      <c r="H2420" t="s">
        <v>1996</v>
      </c>
      <c r="I2420" t="s">
        <v>208</v>
      </c>
      <c r="J2420" s="6">
        <v>43956</v>
      </c>
      <c r="K2420">
        <v>2</v>
      </c>
      <c r="L2420" t="s">
        <v>101</v>
      </c>
      <c r="M2420">
        <f t="shared" si="74"/>
        <v>0</v>
      </c>
      <c r="N2420" s="23" t="s">
        <v>11391</v>
      </c>
      <c r="O2420" s="23" t="s">
        <v>6</v>
      </c>
      <c r="P2420" s="23">
        <f t="shared" si="75"/>
        <v>6</v>
      </c>
    </row>
    <row r="2421" spans="1:16" x14ac:dyDescent="0.3">
      <c r="A2421">
        <v>2489</v>
      </c>
      <c r="B2421" t="s">
        <v>3791</v>
      </c>
      <c r="C2421" t="s">
        <v>2422</v>
      </c>
      <c r="D2421" t="s">
        <v>28</v>
      </c>
      <c r="E2421" t="s">
        <v>29</v>
      </c>
      <c r="F2421">
        <v>60</v>
      </c>
      <c r="G2421" t="s">
        <v>6483</v>
      </c>
      <c r="H2421" t="s">
        <v>627</v>
      </c>
      <c r="I2421" t="s">
        <v>294</v>
      </c>
      <c r="J2421" s="6">
        <v>43959</v>
      </c>
      <c r="K2421">
        <v>58</v>
      </c>
      <c r="L2421" t="s">
        <v>39</v>
      </c>
      <c r="M2421">
        <f t="shared" si="74"/>
        <v>0</v>
      </c>
      <c r="N2421" s="23" t="s">
        <v>11391</v>
      </c>
      <c r="O2421" s="23" t="s">
        <v>10453</v>
      </c>
      <c r="P2421" s="23">
        <f t="shared" si="75"/>
        <v>7</v>
      </c>
    </row>
    <row r="2422" spans="1:16" x14ac:dyDescent="0.3">
      <c r="A2422">
        <v>2490</v>
      </c>
      <c r="B2422" t="s">
        <v>6484</v>
      </c>
      <c r="C2422" t="s">
        <v>3464</v>
      </c>
      <c r="D2422" t="s">
        <v>28</v>
      </c>
      <c r="E2422" t="s">
        <v>29</v>
      </c>
      <c r="F2422">
        <v>30</v>
      </c>
      <c r="G2422" t="s">
        <v>6485</v>
      </c>
      <c r="H2422" t="s">
        <v>6486</v>
      </c>
      <c r="I2422" t="s">
        <v>173</v>
      </c>
      <c r="J2422" s="6">
        <v>44111</v>
      </c>
      <c r="K2422">
        <v>7</v>
      </c>
      <c r="L2422" t="s">
        <v>45</v>
      </c>
      <c r="M2422">
        <f t="shared" si="74"/>
        <v>0</v>
      </c>
      <c r="N2422" s="23" t="s">
        <v>12014</v>
      </c>
      <c r="O2422" s="23" t="s">
        <v>6</v>
      </c>
      <c r="P2422" s="23">
        <f t="shared" si="75"/>
        <v>6</v>
      </c>
    </row>
    <row r="2423" spans="1:16" x14ac:dyDescent="0.3">
      <c r="A2423">
        <v>2491</v>
      </c>
      <c r="B2423" t="s">
        <v>6487</v>
      </c>
      <c r="C2423" t="s">
        <v>6447</v>
      </c>
      <c r="D2423" t="s">
        <v>15</v>
      </c>
      <c r="E2423" t="s">
        <v>16</v>
      </c>
      <c r="F2423">
        <v>60</v>
      </c>
      <c r="G2423" t="s">
        <v>6488</v>
      </c>
      <c r="H2423" t="s">
        <v>1530</v>
      </c>
      <c r="I2423" t="s">
        <v>32</v>
      </c>
      <c r="J2423" s="6" t="s">
        <v>13754</v>
      </c>
      <c r="K2423">
        <v>39</v>
      </c>
      <c r="L2423" t="s">
        <v>64</v>
      </c>
      <c r="M2423">
        <f t="shared" si="74"/>
        <v>0</v>
      </c>
      <c r="N2423" s="23" t="s">
        <v>6488</v>
      </c>
      <c r="O2423" s="23"/>
      <c r="P2423" s="23">
        <f t="shared" si="75"/>
        <v>0</v>
      </c>
    </row>
    <row r="2424" spans="1:16" x14ac:dyDescent="0.3">
      <c r="A2424">
        <v>2492</v>
      </c>
      <c r="B2424" t="s">
        <v>6489</v>
      </c>
      <c r="C2424" t="s">
        <v>759</v>
      </c>
      <c r="D2424" t="s">
        <v>51</v>
      </c>
      <c r="E2424" t="s">
        <v>16</v>
      </c>
      <c r="F2424">
        <v>30</v>
      </c>
      <c r="G2424" t="s">
        <v>6490</v>
      </c>
      <c r="H2424" t="s">
        <v>2745</v>
      </c>
      <c r="I2424" t="s">
        <v>32</v>
      </c>
      <c r="J2424" s="6" t="s">
        <v>13648</v>
      </c>
      <c r="K2424">
        <v>92</v>
      </c>
      <c r="L2424" t="s">
        <v>159</v>
      </c>
      <c r="M2424">
        <f t="shared" si="74"/>
        <v>0</v>
      </c>
      <c r="N2424" s="23" t="s">
        <v>4490</v>
      </c>
      <c r="O2424" s="23" t="s">
        <v>7181</v>
      </c>
      <c r="P2424" s="23">
        <f t="shared" si="75"/>
        <v>5</v>
      </c>
    </row>
    <row r="2425" spans="1:16" x14ac:dyDescent="0.3">
      <c r="A2425">
        <v>2493</v>
      </c>
      <c r="B2425" t="s">
        <v>4727</v>
      </c>
      <c r="C2425" t="s">
        <v>4143</v>
      </c>
      <c r="D2425" t="s">
        <v>28</v>
      </c>
      <c r="E2425" t="s">
        <v>29</v>
      </c>
      <c r="F2425">
        <v>90</v>
      </c>
      <c r="G2425" t="s">
        <v>6491</v>
      </c>
      <c r="H2425" t="s">
        <v>4049</v>
      </c>
      <c r="I2425" t="s">
        <v>32</v>
      </c>
      <c r="J2425" s="6">
        <v>44262</v>
      </c>
      <c r="K2425">
        <v>20</v>
      </c>
      <c r="L2425" t="s">
        <v>20</v>
      </c>
      <c r="M2425">
        <f t="shared" si="74"/>
        <v>0</v>
      </c>
      <c r="N2425" s="23" t="s">
        <v>4490</v>
      </c>
      <c r="O2425" s="23" t="s">
        <v>10438</v>
      </c>
      <c r="P2425" s="23">
        <f t="shared" si="75"/>
        <v>5</v>
      </c>
    </row>
    <row r="2426" spans="1:16" x14ac:dyDescent="0.3">
      <c r="A2426">
        <v>2494</v>
      </c>
      <c r="B2426" t="s">
        <v>6492</v>
      </c>
      <c r="C2426" t="s">
        <v>2145</v>
      </c>
      <c r="D2426" t="s">
        <v>28</v>
      </c>
      <c r="E2426" t="s">
        <v>29</v>
      </c>
      <c r="F2426">
        <v>60</v>
      </c>
      <c r="G2426" t="s">
        <v>6493</v>
      </c>
      <c r="H2426" t="s">
        <v>405</v>
      </c>
      <c r="I2426" t="s">
        <v>32</v>
      </c>
      <c r="J2426" s="6">
        <v>44445</v>
      </c>
      <c r="K2426">
        <v>56</v>
      </c>
      <c r="L2426" t="s">
        <v>20</v>
      </c>
      <c r="M2426">
        <f t="shared" si="74"/>
        <v>0</v>
      </c>
      <c r="N2426" s="23" t="s">
        <v>12015</v>
      </c>
      <c r="O2426" s="23" t="s">
        <v>10422</v>
      </c>
      <c r="P2426" s="23">
        <f t="shared" si="75"/>
        <v>4</v>
      </c>
    </row>
    <row r="2427" spans="1:16" x14ac:dyDescent="0.3">
      <c r="A2427">
        <v>2495</v>
      </c>
      <c r="B2427" t="s">
        <v>2303</v>
      </c>
      <c r="C2427" t="s">
        <v>3375</v>
      </c>
      <c r="D2427" t="s">
        <v>28</v>
      </c>
      <c r="E2427" t="s">
        <v>29</v>
      </c>
      <c r="F2427">
        <v>60</v>
      </c>
      <c r="G2427" t="s">
        <v>6494</v>
      </c>
      <c r="H2427" t="s">
        <v>2975</v>
      </c>
      <c r="I2427" t="s">
        <v>146</v>
      </c>
      <c r="J2427" s="6" t="s">
        <v>13709</v>
      </c>
      <c r="K2427">
        <v>73</v>
      </c>
      <c r="L2427" t="s">
        <v>39</v>
      </c>
      <c r="M2427">
        <f t="shared" si="74"/>
        <v>0</v>
      </c>
      <c r="N2427" s="23" t="s">
        <v>10748</v>
      </c>
      <c r="O2427" s="23" t="s">
        <v>10442</v>
      </c>
      <c r="P2427" s="23">
        <f t="shared" si="75"/>
        <v>7</v>
      </c>
    </row>
    <row r="2428" spans="1:16" x14ac:dyDescent="0.3">
      <c r="A2428">
        <v>2496</v>
      </c>
      <c r="B2428" t="s">
        <v>1236</v>
      </c>
      <c r="C2428" t="s">
        <v>3016</v>
      </c>
      <c r="D2428" t="s">
        <v>41</v>
      </c>
      <c r="E2428" t="s">
        <v>16</v>
      </c>
      <c r="F2428">
        <v>30</v>
      </c>
      <c r="G2428" t="s">
        <v>6495</v>
      </c>
      <c r="H2428" t="s">
        <v>526</v>
      </c>
      <c r="I2428" t="s">
        <v>32</v>
      </c>
      <c r="J2428" s="6" t="s">
        <v>13775</v>
      </c>
      <c r="K2428">
        <v>68</v>
      </c>
      <c r="L2428" t="s">
        <v>54</v>
      </c>
      <c r="M2428">
        <f t="shared" si="74"/>
        <v>0</v>
      </c>
      <c r="N2428" s="23" t="s">
        <v>12016</v>
      </c>
      <c r="O2428" s="23" t="s">
        <v>10417</v>
      </c>
      <c r="P2428" s="23">
        <f t="shared" si="75"/>
        <v>5</v>
      </c>
    </row>
    <row r="2429" spans="1:16" x14ac:dyDescent="0.3">
      <c r="A2429">
        <v>2497</v>
      </c>
      <c r="B2429" t="s">
        <v>5348</v>
      </c>
      <c r="C2429" t="s">
        <v>2281</v>
      </c>
      <c r="D2429" t="s">
        <v>28</v>
      </c>
      <c r="E2429" t="s">
        <v>29</v>
      </c>
      <c r="F2429">
        <v>90</v>
      </c>
      <c r="G2429" t="s">
        <v>6496</v>
      </c>
      <c r="H2429" t="s">
        <v>1401</v>
      </c>
      <c r="I2429" t="s">
        <v>1402</v>
      </c>
      <c r="J2429" s="6">
        <v>44631</v>
      </c>
      <c r="K2429">
        <v>55</v>
      </c>
      <c r="L2429" t="s">
        <v>64</v>
      </c>
      <c r="M2429">
        <f t="shared" si="74"/>
        <v>0</v>
      </c>
      <c r="N2429" s="23" t="s">
        <v>12017</v>
      </c>
      <c r="O2429" s="23" t="s">
        <v>10438</v>
      </c>
      <c r="P2429" s="23">
        <f t="shared" si="75"/>
        <v>5</v>
      </c>
    </row>
    <row r="2430" spans="1:16" x14ac:dyDescent="0.3">
      <c r="A2430">
        <v>2498</v>
      </c>
      <c r="B2430" t="s">
        <v>6330</v>
      </c>
      <c r="C2430" t="s">
        <v>705</v>
      </c>
      <c r="D2430" t="s">
        <v>28</v>
      </c>
      <c r="E2430" t="s">
        <v>29</v>
      </c>
      <c r="F2430">
        <v>30</v>
      </c>
      <c r="G2430" t="s">
        <v>6497</v>
      </c>
      <c r="H2430" t="s">
        <v>6498</v>
      </c>
      <c r="I2430" t="s">
        <v>124</v>
      </c>
      <c r="J2430" s="6" t="s">
        <v>13917</v>
      </c>
      <c r="K2430">
        <v>89</v>
      </c>
      <c r="L2430" t="s">
        <v>39</v>
      </c>
      <c r="M2430">
        <f t="shared" si="74"/>
        <v>0</v>
      </c>
      <c r="N2430" s="23" t="s">
        <v>12018</v>
      </c>
      <c r="O2430" s="23" t="s">
        <v>6</v>
      </c>
      <c r="P2430" s="23">
        <f t="shared" si="75"/>
        <v>6</v>
      </c>
    </row>
    <row r="2431" spans="1:16" x14ac:dyDescent="0.3">
      <c r="A2431">
        <v>2499</v>
      </c>
      <c r="B2431" t="s">
        <v>2805</v>
      </c>
      <c r="C2431" t="s">
        <v>2995</v>
      </c>
      <c r="D2431" t="s">
        <v>28</v>
      </c>
      <c r="E2431" t="s">
        <v>29</v>
      </c>
      <c r="F2431">
        <v>60</v>
      </c>
      <c r="G2431" t="s">
        <v>6499</v>
      </c>
      <c r="H2431" t="s">
        <v>1422</v>
      </c>
      <c r="I2431" t="s">
        <v>575</v>
      </c>
      <c r="J2431" s="6" t="s">
        <v>13786</v>
      </c>
      <c r="K2431">
        <v>90</v>
      </c>
      <c r="L2431" t="s">
        <v>45</v>
      </c>
      <c r="M2431">
        <f t="shared" si="74"/>
        <v>0</v>
      </c>
      <c r="N2431" s="23" t="s">
        <v>12019</v>
      </c>
      <c r="O2431" s="23" t="s">
        <v>10422</v>
      </c>
      <c r="P2431" s="23">
        <f t="shared" si="75"/>
        <v>4</v>
      </c>
    </row>
    <row r="2432" spans="1:16" x14ac:dyDescent="0.3">
      <c r="A2432">
        <v>2500</v>
      </c>
      <c r="B2432" t="s">
        <v>6500</v>
      </c>
      <c r="C2432" t="s">
        <v>2326</v>
      </c>
      <c r="D2432" t="s">
        <v>51</v>
      </c>
      <c r="E2432" t="s">
        <v>16</v>
      </c>
      <c r="F2432">
        <v>60</v>
      </c>
      <c r="G2432" t="s">
        <v>6501</v>
      </c>
      <c r="H2432" t="s">
        <v>4111</v>
      </c>
      <c r="I2432" t="s">
        <v>95</v>
      </c>
      <c r="J2432" s="6" t="s">
        <v>14118</v>
      </c>
      <c r="K2432">
        <v>61</v>
      </c>
      <c r="L2432" t="s">
        <v>101</v>
      </c>
      <c r="M2432">
        <f t="shared" si="74"/>
        <v>0</v>
      </c>
      <c r="N2432" s="23" t="s">
        <v>12020</v>
      </c>
      <c r="O2432" s="23" t="s">
        <v>10422</v>
      </c>
      <c r="P2432" s="23">
        <f t="shared" si="75"/>
        <v>4</v>
      </c>
    </row>
    <row r="2433" spans="1:16" x14ac:dyDescent="0.3">
      <c r="A2433">
        <v>2501</v>
      </c>
      <c r="B2433" t="s">
        <v>1860</v>
      </c>
      <c r="C2433" t="s">
        <v>1832</v>
      </c>
      <c r="D2433" t="s">
        <v>28</v>
      </c>
      <c r="E2433" t="s">
        <v>29</v>
      </c>
      <c r="F2433">
        <v>30</v>
      </c>
      <c r="G2433" t="s">
        <v>6502</v>
      </c>
      <c r="H2433" t="s">
        <v>1412</v>
      </c>
      <c r="I2433" t="s">
        <v>1413</v>
      </c>
      <c r="J2433" s="6" t="s">
        <v>14126</v>
      </c>
      <c r="K2433">
        <v>12</v>
      </c>
      <c r="L2433" t="s">
        <v>80</v>
      </c>
      <c r="M2433">
        <f t="shared" si="74"/>
        <v>0</v>
      </c>
      <c r="N2433" s="23" t="s">
        <v>12021</v>
      </c>
      <c r="O2433" s="23" t="s">
        <v>3780</v>
      </c>
      <c r="P2433" s="23">
        <f t="shared" si="75"/>
        <v>5</v>
      </c>
    </row>
    <row r="2434" spans="1:16" x14ac:dyDescent="0.3">
      <c r="A2434">
        <v>2502</v>
      </c>
      <c r="B2434" t="s">
        <v>6503</v>
      </c>
      <c r="C2434" t="s">
        <v>4029</v>
      </c>
      <c r="D2434" t="s">
        <v>28</v>
      </c>
      <c r="E2434" t="s">
        <v>29</v>
      </c>
      <c r="F2434">
        <v>30</v>
      </c>
      <c r="G2434" t="s">
        <v>6504</v>
      </c>
      <c r="H2434" t="s">
        <v>2348</v>
      </c>
      <c r="I2434" t="s">
        <v>32</v>
      </c>
      <c r="J2434" s="6" t="s">
        <v>14115</v>
      </c>
      <c r="K2434">
        <v>66</v>
      </c>
      <c r="L2434" t="s">
        <v>39</v>
      </c>
      <c r="M2434">
        <f t="shared" ref="M2434:M2497" si="76">COUNTBLANK(A2434:L2434)</f>
        <v>0</v>
      </c>
      <c r="N2434" s="23" t="s">
        <v>12022</v>
      </c>
      <c r="O2434" s="23" t="s">
        <v>10549</v>
      </c>
      <c r="P2434" s="23">
        <f t="shared" ref="P2434:P2497" si="77">LEN(O2434)</f>
        <v>3</v>
      </c>
    </row>
    <row r="2435" spans="1:16" x14ac:dyDescent="0.3">
      <c r="A2435">
        <v>2503</v>
      </c>
      <c r="B2435" t="s">
        <v>6505</v>
      </c>
      <c r="C2435" t="s">
        <v>1132</v>
      </c>
      <c r="D2435" t="s">
        <v>51</v>
      </c>
      <c r="E2435" t="s">
        <v>16</v>
      </c>
      <c r="F2435">
        <v>90</v>
      </c>
      <c r="G2435" t="s">
        <v>6506</v>
      </c>
      <c r="H2435" t="s">
        <v>6507</v>
      </c>
      <c r="I2435" t="s">
        <v>187</v>
      </c>
      <c r="J2435" s="6" t="s">
        <v>13824</v>
      </c>
      <c r="K2435">
        <v>86</v>
      </c>
      <c r="L2435" t="s">
        <v>45</v>
      </c>
      <c r="M2435">
        <f t="shared" si="76"/>
        <v>0</v>
      </c>
      <c r="N2435" s="23" t="s">
        <v>12023</v>
      </c>
      <c r="O2435" s="23" t="s">
        <v>10438</v>
      </c>
      <c r="P2435" s="23">
        <f t="shared" si="77"/>
        <v>5</v>
      </c>
    </row>
    <row r="2436" spans="1:16" x14ac:dyDescent="0.3">
      <c r="A2436">
        <v>2505</v>
      </c>
      <c r="B2436" t="s">
        <v>6511</v>
      </c>
      <c r="C2436" t="s">
        <v>4018</v>
      </c>
      <c r="D2436" t="s">
        <v>28</v>
      </c>
      <c r="E2436" t="s">
        <v>29</v>
      </c>
      <c r="F2436">
        <v>60</v>
      </c>
      <c r="G2436" t="s">
        <v>6512</v>
      </c>
      <c r="H2436" t="s">
        <v>2982</v>
      </c>
      <c r="I2436" t="s">
        <v>2983</v>
      </c>
      <c r="J2436" s="6">
        <v>43923</v>
      </c>
      <c r="K2436">
        <v>7</v>
      </c>
      <c r="L2436" t="s">
        <v>54</v>
      </c>
      <c r="M2436">
        <f t="shared" si="76"/>
        <v>0</v>
      </c>
      <c r="N2436" s="23" t="s">
        <v>12024</v>
      </c>
      <c r="O2436" s="23" t="s">
        <v>10438</v>
      </c>
      <c r="P2436" s="23">
        <f t="shared" si="77"/>
        <v>5</v>
      </c>
    </row>
    <row r="2437" spans="1:16" x14ac:dyDescent="0.3">
      <c r="A2437">
        <v>2506</v>
      </c>
      <c r="B2437" t="s">
        <v>3149</v>
      </c>
      <c r="C2437" t="s">
        <v>6513</v>
      </c>
      <c r="D2437" t="s">
        <v>28</v>
      </c>
      <c r="E2437" t="s">
        <v>29</v>
      </c>
      <c r="F2437">
        <v>60</v>
      </c>
      <c r="G2437" t="s">
        <v>6514</v>
      </c>
      <c r="H2437" t="s">
        <v>1077</v>
      </c>
      <c r="I2437" t="s">
        <v>1078</v>
      </c>
      <c r="J2437" s="6">
        <v>44564</v>
      </c>
      <c r="K2437">
        <v>73</v>
      </c>
      <c r="L2437" t="s">
        <v>80</v>
      </c>
      <c r="M2437">
        <f t="shared" si="76"/>
        <v>0</v>
      </c>
      <c r="N2437" s="23" t="s">
        <v>628</v>
      </c>
      <c r="O2437" s="23" t="s">
        <v>10438</v>
      </c>
      <c r="P2437" s="23">
        <f t="shared" si="77"/>
        <v>5</v>
      </c>
    </row>
    <row r="2438" spans="1:16" x14ac:dyDescent="0.3">
      <c r="A2438">
        <v>2507</v>
      </c>
      <c r="B2438" t="s">
        <v>6515</v>
      </c>
      <c r="C2438" t="s">
        <v>5797</v>
      </c>
      <c r="D2438" t="s">
        <v>51</v>
      </c>
      <c r="E2438" t="s">
        <v>16</v>
      </c>
      <c r="F2438">
        <v>60</v>
      </c>
      <c r="G2438" t="s">
        <v>6514</v>
      </c>
      <c r="H2438" t="s">
        <v>6516</v>
      </c>
      <c r="I2438" t="s">
        <v>32</v>
      </c>
      <c r="J2438" s="6" t="s">
        <v>14168</v>
      </c>
      <c r="K2438">
        <v>9</v>
      </c>
      <c r="L2438" t="s">
        <v>101</v>
      </c>
      <c r="M2438">
        <f t="shared" si="76"/>
        <v>0</v>
      </c>
      <c r="N2438" s="23" t="s">
        <v>628</v>
      </c>
      <c r="O2438" s="23" t="s">
        <v>10438</v>
      </c>
      <c r="P2438" s="23">
        <f t="shared" si="77"/>
        <v>5</v>
      </c>
    </row>
    <row r="2439" spans="1:16" x14ac:dyDescent="0.3">
      <c r="A2439">
        <v>2508</v>
      </c>
      <c r="B2439" t="s">
        <v>6517</v>
      </c>
      <c r="C2439" t="s">
        <v>6275</v>
      </c>
      <c r="D2439" t="s">
        <v>51</v>
      </c>
      <c r="E2439" t="s">
        <v>16</v>
      </c>
      <c r="F2439">
        <v>30</v>
      </c>
      <c r="G2439" t="s">
        <v>6518</v>
      </c>
      <c r="H2439" t="s">
        <v>2401</v>
      </c>
      <c r="I2439" t="s">
        <v>178</v>
      </c>
      <c r="J2439" s="6">
        <v>44055</v>
      </c>
      <c r="K2439">
        <v>56</v>
      </c>
      <c r="L2439" t="s">
        <v>70</v>
      </c>
      <c r="M2439">
        <f t="shared" si="76"/>
        <v>0</v>
      </c>
      <c r="N2439" s="23" t="s">
        <v>12025</v>
      </c>
      <c r="O2439" s="23" t="s">
        <v>10425</v>
      </c>
      <c r="P2439" s="23">
        <f t="shared" si="77"/>
        <v>3</v>
      </c>
    </row>
    <row r="2440" spans="1:16" x14ac:dyDescent="0.3">
      <c r="A2440">
        <v>2509</v>
      </c>
      <c r="B2440" t="s">
        <v>6519</v>
      </c>
      <c r="C2440" t="s">
        <v>4137</v>
      </c>
      <c r="D2440" t="s">
        <v>51</v>
      </c>
      <c r="E2440" t="s">
        <v>16</v>
      </c>
      <c r="F2440">
        <v>90</v>
      </c>
      <c r="G2440" t="s">
        <v>6520</v>
      </c>
      <c r="H2440" t="s">
        <v>4180</v>
      </c>
      <c r="I2440" t="s">
        <v>187</v>
      </c>
      <c r="J2440" s="6" t="s">
        <v>14153</v>
      </c>
      <c r="K2440">
        <v>105</v>
      </c>
      <c r="L2440" t="s">
        <v>20</v>
      </c>
      <c r="M2440">
        <f t="shared" si="76"/>
        <v>0</v>
      </c>
      <c r="N2440" s="23" t="s">
        <v>3883</v>
      </c>
      <c r="O2440" s="23" t="s">
        <v>10417</v>
      </c>
      <c r="P2440" s="23">
        <f t="shared" si="77"/>
        <v>5</v>
      </c>
    </row>
    <row r="2441" spans="1:16" x14ac:dyDescent="0.3">
      <c r="A2441">
        <v>2510</v>
      </c>
      <c r="B2441" t="s">
        <v>4068</v>
      </c>
      <c r="C2441" t="s">
        <v>4075</v>
      </c>
      <c r="D2441" t="s">
        <v>28</v>
      </c>
      <c r="E2441" t="s">
        <v>29</v>
      </c>
      <c r="F2441">
        <v>90</v>
      </c>
      <c r="G2441" t="s">
        <v>6521</v>
      </c>
      <c r="H2441" t="s">
        <v>5736</v>
      </c>
      <c r="I2441" t="s">
        <v>95</v>
      </c>
      <c r="J2441" s="6">
        <v>44351</v>
      </c>
      <c r="K2441">
        <v>43</v>
      </c>
      <c r="L2441" t="s">
        <v>54</v>
      </c>
      <c r="M2441">
        <f t="shared" si="76"/>
        <v>0</v>
      </c>
      <c r="N2441" s="23" t="s">
        <v>12026</v>
      </c>
      <c r="O2441" s="23" t="s">
        <v>10438</v>
      </c>
      <c r="P2441" s="23">
        <f t="shared" si="77"/>
        <v>5</v>
      </c>
    </row>
    <row r="2442" spans="1:16" x14ac:dyDescent="0.3">
      <c r="A2442">
        <v>2511</v>
      </c>
      <c r="B2442" t="s">
        <v>6522</v>
      </c>
      <c r="C2442" t="s">
        <v>6523</v>
      </c>
      <c r="D2442" t="s">
        <v>28</v>
      </c>
      <c r="E2442" t="s">
        <v>29</v>
      </c>
      <c r="F2442">
        <v>30</v>
      </c>
      <c r="G2442" t="s">
        <v>6524</v>
      </c>
      <c r="H2442" t="s">
        <v>3234</v>
      </c>
      <c r="I2442" t="s">
        <v>25</v>
      </c>
      <c r="J2442" s="6">
        <v>44045</v>
      </c>
      <c r="K2442">
        <v>81</v>
      </c>
      <c r="L2442" t="s">
        <v>101</v>
      </c>
      <c r="M2442">
        <f t="shared" si="76"/>
        <v>0</v>
      </c>
      <c r="N2442" s="23" t="s">
        <v>12027</v>
      </c>
      <c r="O2442" s="23" t="s">
        <v>10422</v>
      </c>
      <c r="P2442" s="23">
        <f t="shared" si="77"/>
        <v>4</v>
      </c>
    </row>
    <row r="2443" spans="1:16" x14ac:dyDescent="0.3">
      <c r="A2443">
        <v>2512</v>
      </c>
      <c r="B2443" t="s">
        <v>1116</v>
      </c>
      <c r="C2443" t="s">
        <v>1137</v>
      </c>
      <c r="D2443" t="s">
        <v>28</v>
      </c>
      <c r="E2443" t="s">
        <v>29</v>
      </c>
      <c r="F2443">
        <v>90</v>
      </c>
      <c r="G2443" t="s">
        <v>6525</v>
      </c>
      <c r="H2443" t="s">
        <v>2021</v>
      </c>
      <c r="I2443" t="s">
        <v>2022</v>
      </c>
      <c r="J2443" s="6">
        <v>44168</v>
      </c>
      <c r="K2443">
        <v>81</v>
      </c>
      <c r="L2443" t="s">
        <v>101</v>
      </c>
      <c r="M2443">
        <f t="shared" si="76"/>
        <v>0</v>
      </c>
      <c r="N2443" s="23" t="s">
        <v>12028</v>
      </c>
      <c r="O2443" s="23" t="s">
        <v>1021</v>
      </c>
      <c r="P2443" s="23">
        <f t="shared" si="77"/>
        <v>6</v>
      </c>
    </row>
    <row r="2444" spans="1:16" x14ac:dyDescent="0.3">
      <c r="A2444">
        <v>2513</v>
      </c>
      <c r="B2444" t="s">
        <v>6526</v>
      </c>
      <c r="C2444" t="s">
        <v>6527</v>
      </c>
      <c r="D2444" t="s">
        <v>51</v>
      </c>
      <c r="E2444" t="s">
        <v>16</v>
      </c>
      <c r="F2444">
        <v>60</v>
      </c>
      <c r="G2444" t="s">
        <v>6525</v>
      </c>
      <c r="H2444" t="s">
        <v>6516</v>
      </c>
      <c r="I2444" t="s">
        <v>32</v>
      </c>
      <c r="J2444" s="6">
        <v>44807</v>
      </c>
      <c r="K2444">
        <v>29</v>
      </c>
      <c r="L2444" t="s">
        <v>101</v>
      </c>
      <c r="M2444">
        <f t="shared" si="76"/>
        <v>0</v>
      </c>
      <c r="N2444" s="23" t="s">
        <v>12028</v>
      </c>
      <c r="O2444" s="23" t="s">
        <v>1021</v>
      </c>
      <c r="P2444" s="23">
        <f t="shared" si="77"/>
        <v>6</v>
      </c>
    </row>
    <row r="2445" spans="1:16" x14ac:dyDescent="0.3">
      <c r="A2445">
        <v>2514</v>
      </c>
      <c r="B2445" t="s">
        <v>6528</v>
      </c>
      <c r="C2445" t="s">
        <v>3930</v>
      </c>
      <c r="D2445" t="s">
        <v>28</v>
      </c>
      <c r="E2445" t="s">
        <v>29</v>
      </c>
      <c r="F2445">
        <v>60</v>
      </c>
      <c r="G2445" t="s">
        <v>6529</v>
      </c>
      <c r="H2445" t="s">
        <v>5962</v>
      </c>
      <c r="I2445" t="s">
        <v>32</v>
      </c>
      <c r="J2445" s="6">
        <v>44688</v>
      </c>
      <c r="K2445">
        <v>67</v>
      </c>
      <c r="L2445" t="s">
        <v>54</v>
      </c>
      <c r="M2445">
        <f t="shared" si="76"/>
        <v>0</v>
      </c>
      <c r="N2445" s="23" t="s">
        <v>12029</v>
      </c>
      <c r="O2445" s="23" t="s">
        <v>10422</v>
      </c>
      <c r="P2445" s="23">
        <f t="shared" si="77"/>
        <v>4</v>
      </c>
    </row>
    <row r="2446" spans="1:16" x14ac:dyDescent="0.3">
      <c r="A2446">
        <v>2515</v>
      </c>
      <c r="B2446" t="s">
        <v>4025</v>
      </c>
      <c r="C2446" t="s">
        <v>3824</v>
      </c>
      <c r="D2446" t="s">
        <v>15</v>
      </c>
      <c r="E2446" t="s">
        <v>16</v>
      </c>
      <c r="F2446">
        <v>60</v>
      </c>
      <c r="G2446" t="s">
        <v>6530</v>
      </c>
      <c r="H2446" t="s">
        <v>3531</v>
      </c>
      <c r="I2446" t="s">
        <v>32</v>
      </c>
      <c r="J2446" s="6" t="s">
        <v>14196</v>
      </c>
      <c r="K2446">
        <v>10</v>
      </c>
      <c r="L2446" t="s">
        <v>159</v>
      </c>
      <c r="M2446">
        <f t="shared" si="76"/>
        <v>0</v>
      </c>
      <c r="N2446" s="23" t="s">
        <v>12030</v>
      </c>
      <c r="O2446" s="23" t="s">
        <v>6</v>
      </c>
      <c r="P2446" s="23">
        <f t="shared" si="77"/>
        <v>6</v>
      </c>
    </row>
    <row r="2447" spans="1:16" x14ac:dyDescent="0.3">
      <c r="A2447">
        <v>2516</v>
      </c>
      <c r="B2447" t="s">
        <v>820</v>
      </c>
      <c r="C2447" t="s">
        <v>5541</v>
      </c>
      <c r="D2447" t="s">
        <v>28</v>
      </c>
      <c r="E2447" t="s">
        <v>29</v>
      </c>
      <c r="F2447">
        <v>90</v>
      </c>
      <c r="G2447" t="s">
        <v>6531</v>
      </c>
      <c r="H2447" t="s">
        <v>6036</v>
      </c>
      <c r="I2447" t="s">
        <v>32</v>
      </c>
      <c r="J2447" s="6" t="s">
        <v>13945</v>
      </c>
      <c r="K2447">
        <v>5</v>
      </c>
      <c r="L2447" t="s">
        <v>45</v>
      </c>
      <c r="M2447">
        <f t="shared" si="76"/>
        <v>0</v>
      </c>
      <c r="N2447" s="23" t="s">
        <v>12031</v>
      </c>
      <c r="O2447" s="23" t="s">
        <v>6</v>
      </c>
      <c r="P2447" s="23">
        <f t="shared" si="77"/>
        <v>6</v>
      </c>
    </row>
    <row r="2448" spans="1:16" x14ac:dyDescent="0.3">
      <c r="A2448">
        <v>2517</v>
      </c>
      <c r="B2448" t="s">
        <v>6532</v>
      </c>
      <c r="C2448" t="s">
        <v>4009</v>
      </c>
      <c r="D2448" t="s">
        <v>28</v>
      </c>
      <c r="E2448" t="s">
        <v>29</v>
      </c>
      <c r="F2448">
        <v>90</v>
      </c>
      <c r="G2448" t="s">
        <v>6533</v>
      </c>
      <c r="H2448" t="s">
        <v>4958</v>
      </c>
      <c r="I2448" t="s">
        <v>95</v>
      </c>
      <c r="J2448" s="6" t="s">
        <v>14084</v>
      </c>
      <c r="K2448">
        <v>47</v>
      </c>
      <c r="L2448" t="s">
        <v>80</v>
      </c>
      <c r="M2448">
        <f t="shared" si="76"/>
        <v>0</v>
      </c>
      <c r="N2448" s="23" t="s">
        <v>12032</v>
      </c>
      <c r="O2448" s="23" t="s">
        <v>10420</v>
      </c>
      <c r="P2448" s="23">
        <f t="shared" si="77"/>
        <v>6</v>
      </c>
    </row>
    <row r="2449" spans="1:16" x14ac:dyDescent="0.3">
      <c r="A2449">
        <v>2518</v>
      </c>
      <c r="B2449" t="s">
        <v>2647</v>
      </c>
      <c r="C2449" t="s">
        <v>6534</v>
      </c>
      <c r="D2449" t="s">
        <v>28</v>
      </c>
      <c r="E2449" t="s">
        <v>29</v>
      </c>
      <c r="F2449">
        <v>90</v>
      </c>
      <c r="G2449" t="s">
        <v>6535</v>
      </c>
      <c r="H2449" t="s">
        <v>5667</v>
      </c>
      <c r="I2449" t="s">
        <v>32</v>
      </c>
      <c r="J2449" s="6" t="s">
        <v>14164</v>
      </c>
      <c r="K2449">
        <v>70</v>
      </c>
      <c r="L2449" t="s">
        <v>45</v>
      </c>
      <c r="M2449">
        <f t="shared" si="76"/>
        <v>0</v>
      </c>
      <c r="N2449" s="23" t="s">
        <v>12033</v>
      </c>
      <c r="O2449" s="23" t="s">
        <v>10422</v>
      </c>
      <c r="P2449" s="23">
        <f t="shared" si="77"/>
        <v>4</v>
      </c>
    </row>
    <row r="2450" spans="1:16" x14ac:dyDescent="0.3">
      <c r="A2450">
        <v>2519</v>
      </c>
      <c r="B2450" t="s">
        <v>5702</v>
      </c>
      <c r="C2450" t="s">
        <v>3522</v>
      </c>
      <c r="D2450" t="s">
        <v>28</v>
      </c>
      <c r="E2450" t="s">
        <v>29</v>
      </c>
      <c r="F2450">
        <v>90</v>
      </c>
      <c r="G2450" t="s">
        <v>6536</v>
      </c>
      <c r="H2450" t="s">
        <v>2334</v>
      </c>
      <c r="I2450" t="s">
        <v>32</v>
      </c>
      <c r="J2450" s="6">
        <v>44837</v>
      </c>
      <c r="K2450">
        <v>37</v>
      </c>
      <c r="L2450" t="s">
        <v>45</v>
      </c>
      <c r="M2450">
        <f t="shared" si="76"/>
        <v>0</v>
      </c>
      <c r="N2450" s="23" t="s">
        <v>7900</v>
      </c>
      <c r="O2450" s="23" t="s">
        <v>12034</v>
      </c>
      <c r="P2450" s="23">
        <f t="shared" si="77"/>
        <v>4</v>
      </c>
    </row>
    <row r="2451" spans="1:16" x14ac:dyDescent="0.3">
      <c r="A2451">
        <v>2520</v>
      </c>
      <c r="B2451" t="s">
        <v>6537</v>
      </c>
      <c r="C2451" t="s">
        <v>6538</v>
      </c>
      <c r="D2451" t="s">
        <v>15</v>
      </c>
      <c r="E2451" t="s">
        <v>16</v>
      </c>
      <c r="F2451">
        <v>90</v>
      </c>
      <c r="G2451" t="s">
        <v>6539</v>
      </c>
      <c r="H2451" t="s">
        <v>3206</v>
      </c>
      <c r="I2451" t="s">
        <v>1199</v>
      </c>
      <c r="J2451" s="6" t="s">
        <v>14128</v>
      </c>
      <c r="K2451">
        <v>77</v>
      </c>
      <c r="L2451" t="s">
        <v>159</v>
      </c>
      <c r="M2451">
        <f t="shared" si="76"/>
        <v>0</v>
      </c>
      <c r="N2451" s="23" t="s">
        <v>12035</v>
      </c>
      <c r="O2451" s="23" t="s">
        <v>6</v>
      </c>
      <c r="P2451" s="23">
        <f t="shared" si="77"/>
        <v>6</v>
      </c>
    </row>
    <row r="2452" spans="1:16" x14ac:dyDescent="0.3">
      <c r="A2452">
        <v>2521</v>
      </c>
      <c r="B2452" t="s">
        <v>6540</v>
      </c>
      <c r="C2452" t="s">
        <v>6541</v>
      </c>
      <c r="D2452" t="s">
        <v>28</v>
      </c>
      <c r="E2452" t="s">
        <v>29</v>
      </c>
      <c r="F2452">
        <v>90</v>
      </c>
      <c r="G2452" t="s">
        <v>14332</v>
      </c>
      <c r="H2452" t="s">
        <v>5934</v>
      </c>
      <c r="I2452" t="s">
        <v>173</v>
      </c>
      <c r="J2452" s="6">
        <v>44239</v>
      </c>
      <c r="K2452">
        <v>94</v>
      </c>
      <c r="L2452" t="s">
        <v>80</v>
      </c>
      <c r="M2452">
        <f t="shared" si="76"/>
        <v>0</v>
      </c>
      <c r="N2452" s="23" t="s">
        <v>12036</v>
      </c>
      <c r="O2452" s="23" t="s">
        <v>10634</v>
      </c>
      <c r="P2452" s="23">
        <f t="shared" si="77"/>
        <v>5</v>
      </c>
    </row>
    <row r="2453" spans="1:16" x14ac:dyDescent="0.3">
      <c r="A2453">
        <v>2522</v>
      </c>
      <c r="B2453" t="s">
        <v>588</v>
      </c>
      <c r="C2453" t="s">
        <v>1546</v>
      </c>
      <c r="D2453" t="s">
        <v>51</v>
      </c>
      <c r="E2453" t="s">
        <v>16</v>
      </c>
      <c r="F2453">
        <v>90</v>
      </c>
      <c r="G2453" t="s">
        <v>6543</v>
      </c>
      <c r="H2453" t="s">
        <v>3224</v>
      </c>
      <c r="I2453" t="s">
        <v>2022</v>
      </c>
      <c r="J2453" s="6">
        <v>44806</v>
      </c>
      <c r="K2453">
        <v>18</v>
      </c>
      <c r="L2453" t="s">
        <v>45</v>
      </c>
      <c r="M2453">
        <f t="shared" si="76"/>
        <v>0</v>
      </c>
      <c r="N2453" s="23" t="s">
        <v>12037</v>
      </c>
      <c r="O2453" s="23" t="s">
        <v>9969</v>
      </c>
      <c r="P2453" s="23">
        <f t="shared" si="77"/>
        <v>6</v>
      </c>
    </row>
    <row r="2454" spans="1:16" x14ac:dyDescent="0.3">
      <c r="A2454">
        <v>2523</v>
      </c>
      <c r="B2454" t="s">
        <v>323</v>
      </c>
      <c r="C2454" t="s">
        <v>1488</v>
      </c>
      <c r="D2454" t="s">
        <v>28</v>
      </c>
      <c r="E2454" t="s">
        <v>29</v>
      </c>
      <c r="F2454">
        <v>60</v>
      </c>
      <c r="G2454" t="s">
        <v>6543</v>
      </c>
      <c r="H2454" t="s">
        <v>6544</v>
      </c>
      <c r="I2454" t="s">
        <v>32</v>
      </c>
      <c r="J2454" s="6" t="s">
        <v>14197</v>
      </c>
      <c r="K2454">
        <v>58</v>
      </c>
      <c r="L2454" t="s">
        <v>20</v>
      </c>
      <c r="M2454">
        <f t="shared" si="76"/>
        <v>0</v>
      </c>
      <c r="N2454" s="23" t="s">
        <v>12037</v>
      </c>
      <c r="O2454" s="23" t="s">
        <v>9969</v>
      </c>
      <c r="P2454" s="23">
        <f t="shared" si="77"/>
        <v>6</v>
      </c>
    </row>
    <row r="2455" spans="1:16" x14ac:dyDescent="0.3">
      <c r="A2455">
        <v>2524</v>
      </c>
      <c r="B2455" t="s">
        <v>4401</v>
      </c>
      <c r="C2455" t="s">
        <v>1776</v>
      </c>
      <c r="D2455" t="s">
        <v>28</v>
      </c>
      <c r="E2455" t="s">
        <v>29</v>
      </c>
      <c r="F2455">
        <v>90</v>
      </c>
      <c r="G2455" t="s">
        <v>6545</v>
      </c>
      <c r="H2455" t="s">
        <v>6546</v>
      </c>
      <c r="I2455" t="s">
        <v>2543</v>
      </c>
      <c r="J2455" s="6" t="s">
        <v>14041</v>
      </c>
      <c r="K2455">
        <v>68</v>
      </c>
      <c r="L2455" t="s">
        <v>33</v>
      </c>
      <c r="M2455">
        <f t="shared" si="76"/>
        <v>0</v>
      </c>
      <c r="N2455" s="23" t="s">
        <v>12038</v>
      </c>
      <c r="O2455" s="23" t="s">
        <v>10417</v>
      </c>
      <c r="P2455" s="23">
        <f t="shared" si="77"/>
        <v>5</v>
      </c>
    </row>
    <row r="2456" spans="1:16" x14ac:dyDescent="0.3">
      <c r="A2456">
        <v>2525</v>
      </c>
      <c r="B2456" t="s">
        <v>6547</v>
      </c>
      <c r="C2456" t="s">
        <v>2757</v>
      </c>
      <c r="D2456" t="s">
        <v>28</v>
      </c>
      <c r="E2456" t="s">
        <v>29</v>
      </c>
      <c r="F2456">
        <v>90</v>
      </c>
      <c r="G2456" t="s">
        <v>6548</v>
      </c>
      <c r="H2456" t="s">
        <v>1808</v>
      </c>
      <c r="I2456" t="s">
        <v>124</v>
      </c>
      <c r="J2456" s="6">
        <v>43983</v>
      </c>
      <c r="K2456">
        <v>52</v>
      </c>
      <c r="L2456" t="s">
        <v>45</v>
      </c>
      <c r="M2456">
        <f t="shared" si="76"/>
        <v>0</v>
      </c>
      <c r="N2456" s="23" t="s">
        <v>12039</v>
      </c>
      <c r="O2456" s="23" t="s">
        <v>10438</v>
      </c>
      <c r="P2456" s="23">
        <f t="shared" si="77"/>
        <v>5</v>
      </c>
    </row>
    <row r="2457" spans="1:16" x14ac:dyDescent="0.3">
      <c r="A2457">
        <v>2526</v>
      </c>
      <c r="B2457" t="s">
        <v>6549</v>
      </c>
      <c r="C2457" t="s">
        <v>692</v>
      </c>
      <c r="D2457" t="s">
        <v>15</v>
      </c>
      <c r="E2457" t="s">
        <v>16</v>
      </c>
      <c r="F2457">
        <v>90</v>
      </c>
      <c r="G2457" t="s">
        <v>6550</v>
      </c>
      <c r="H2457" t="s">
        <v>6551</v>
      </c>
      <c r="I2457" t="s">
        <v>178</v>
      </c>
      <c r="J2457" s="6" t="s">
        <v>13720</v>
      </c>
      <c r="K2457">
        <v>19</v>
      </c>
      <c r="L2457" t="s">
        <v>64</v>
      </c>
      <c r="M2457">
        <f t="shared" si="76"/>
        <v>0</v>
      </c>
      <c r="N2457" s="23" t="s">
        <v>12039</v>
      </c>
      <c r="O2457" s="23" t="s">
        <v>10549</v>
      </c>
      <c r="P2457" s="23">
        <f t="shared" si="77"/>
        <v>3</v>
      </c>
    </row>
    <row r="2458" spans="1:16" x14ac:dyDescent="0.3">
      <c r="A2458">
        <v>2527</v>
      </c>
      <c r="B2458" t="s">
        <v>6552</v>
      </c>
      <c r="C2458" t="s">
        <v>107</v>
      </c>
      <c r="D2458" t="s">
        <v>15</v>
      </c>
      <c r="E2458" t="s">
        <v>16</v>
      </c>
      <c r="F2458">
        <v>90</v>
      </c>
      <c r="G2458" t="s">
        <v>6553</v>
      </c>
      <c r="H2458" t="s">
        <v>545</v>
      </c>
      <c r="I2458" t="s">
        <v>173</v>
      </c>
      <c r="J2458" s="6" t="s">
        <v>14139</v>
      </c>
      <c r="K2458">
        <v>93</v>
      </c>
      <c r="L2458" t="s">
        <v>80</v>
      </c>
      <c r="M2458">
        <f t="shared" si="76"/>
        <v>0</v>
      </c>
      <c r="N2458" s="23" t="s">
        <v>492</v>
      </c>
      <c r="O2458" s="23" t="s">
        <v>1021</v>
      </c>
      <c r="P2458" s="23">
        <f t="shared" si="77"/>
        <v>6</v>
      </c>
    </row>
    <row r="2459" spans="1:16" x14ac:dyDescent="0.3">
      <c r="A2459">
        <v>2528</v>
      </c>
      <c r="B2459" t="s">
        <v>3403</v>
      </c>
      <c r="C2459" t="s">
        <v>4393</v>
      </c>
      <c r="D2459" t="s">
        <v>51</v>
      </c>
      <c r="E2459" t="s">
        <v>16</v>
      </c>
      <c r="F2459">
        <v>90</v>
      </c>
      <c r="G2459" t="s">
        <v>6554</v>
      </c>
      <c r="H2459" t="s">
        <v>1056</v>
      </c>
      <c r="I2459" t="s">
        <v>129</v>
      </c>
      <c r="J2459" s="6">
        <v>44023</v>
      </c>
      <c r="K2459">
        <v>2</v>
      </c>
      <c r="L2459" t="s">
        <v>101</v>
      </c>
      <c r="M2459">
        <f t="shared" si="76"/>
        <v>0</v>
      </c>
      <c r="N2459" s="23" t="s">
        <v>492</v>
      </c>
      <c r="O2459" s="23" t="s">
        <v>2575</v>
      </c>
      <c r="P2459" s="23">
        <f t="shared" si="77"/>
        <v>7</v>
      </c>
    </row>
    <row r="2460" spans="1:16" x14ac:dyDescent="0.3">
      <c r="A2460">
        <v>2529</v>
      </c>
      <c r="B2460" t="s">
        <v>765</v>
      </c>
      <c r="C2460" t="s">
        <v>6555</v>
      </c>
      <c r="D2460" t="s">
        <v>28</v>
      </c>
      <c r="E2460" t="s">
        <v>29</v>
      </c>
      <c r="F2460">
        <v>60</v>
      </c>
      <c r="G2460" t="s">
        <v>6556</v>
      </c>
      <c r="H2460" t="s">
        <v>239</v>
      </c>
      <c r="I2460" t="s">
        <v>240</v>
      </c>
      <c r="J2460" s="6" t="s">
        <v>14198</v>
      </c>
      <c r="K2460">
        <v>13</v>
      </c>
      <c r="L2460" t="s">
        <v>159</v>
      </c>
      <c r="M2460">
        <f t="shared" si="76"/>
        <v>0</v>
      </c>
      <c r="N2460" s="23" t="s">
        <v>12040</v>
      </c>
      <c r="O2460" s="23" t="s">
        <v>6</v>
      </c>
      <c r="P2460" s="23">
        <f t="shared" si="77"/>
        <v>6</v>
      </c>
    </row>
    <row r="2461" spans="1:16" x14ac:dyDescent="0.3">
      <c r="A2461">
        <v>2530</v>
      </c>
      <c r="B2461" t="s">
        <v>6557</v>
      </c>
      <c r="C2461" t="s">
        <v>3940</v>
      </c>
      <c r="D2461" t="s">
        <v>28</v>
      </c>
      <c r="E2461" t="s">
        <v>29</v>
      </c>
      <c r="F2461">
        <v>30</v>
      </c>
      <c r="G2461" t="s">
        <v>6558</v>
      </c>
      <c r="H2461" t="s">
        <v>2787</v>
      </c>
      <c r="I2461" t="s">
        <v>32</v>
      </c>
      <c r="J2461" s="6">
        <v>43933</v>
      </c>
      <c r="K2461">
        <v>66</v>
      </c>
      <c r="L2461" t="s">
        <v>20</v>
      </c>
      <c r="M2461">
        <f t="shared" si="76"/>
        <v>0</v>
      </c>
      <c r="N2461" s="23" t="s">
        <v>12041</v>
      </c>
      <c r="O2461" s="23" t="s">
        <v>6</v>
      </c>
      <c r="P2461" s="23">
        <f t="shared" si="77"/>
        <v>6</v>
      </c>
    </row>
    <row r="2462" spans="1:16" x14ac:dyDescent="0.3">
      <c r="A2462">
        <v>2531</v>
      </c>
      <c r="B2462" t="s">
        <v>6559</v>
      </c>
      <c r="C2462" t="s">
        <v>295</v>
      </c>
      <c r="D2462" t="s">
        <v>51</v>
      </c>
      <c r="E2462" t="s">
        <v>16</v>
      </c>
      <c r="F2462">
        <v>60</v>
      </c>
      <c r="G2462" t="s">
        <v>6560</v>
      </c>
      <c r="H2462" t="s">
        <v>6561</v>
      </c>
      <c r="I2462" t="s">
        <v>32</v>
      </c>
      <c r="J2462" s="6" t="s">
        <v>13927</v>
      </c>
      <c r="K2462">
        <v>28</v>
      </c>
      <c r="L2462" t="s">
        <v>70</v>
      </c>
      <c r="M2462">
        <f t="shared" si="76"/>
        <v>0</v>
      </c>
      <c r="N2462" s="23" t="s">
        <v>12042</v>
      </c>
      <c r="O2462" s="23" t="s">
        <v>10438</v>
      </c>
      <c r="P2462" s="23">
        <f t="shared" si="77"/>
        <v>5</v>
      </c>
    </row>
    <row r="2463" spans="1:16" x14ac:dyDescent="0.3">
      <c r="A2463">
        <v>2532</v>
      </c>
      <c r="B2463" t="s">
        <v>3124</v>
      </c>
      <c r="C2463" t="s">
        <v>6562</v>
      </c>
      <c r="D2463" t="s">
        <v>28</v>
      </c>
      <c r="E2463" t="s">
        <v>29</v>
      </c>
      <c r="F2463">
        <v>30</v>
      </c>
      <c r="G2463" t="s">
        <v>6563</v>
      </c>
      <c r="H2463" t="s">
        <v>1619</v>
      </c>
      <c r="I2463" t="s">
        <v>44</v>
      </c>
      <c r="J2463" s="6">
        <v>44355</v>
      </c>
      <c r="K2463">
        <v>52</v>
      </c>
      <c r="L2463" t="s">
        <v>20</v>
      </c>
      <c r="M2463">
        <f t="shared" si="76"/>
        <v>0</v>
      </c>
      <c r="N2463" s="23" t="s">
        <v>12043</v>
      </c>
      <c r="O2463" s="23" t="s">
        <v>10490</v>
      </c>
      <c r="P2463" s="23">
        <f t="shared" si="77"/>
        <v>4</v>
      </c>
    </row>
    <row r="2464" spans="1:16" x14ac:dyDescent="0.3">
      <c r="A2464">
        <v>2533</v>
      </c>
      <c r="B2464" t="s">
        <v>6564</v>
      </c>
      <c r="C2464" t="s">
        <v>6073</v>
      </c>
      <c r="D2464" t="s">
        <v>92</v>
      </c>
      <c r="E2464" t="s">
        <v>16</v>
      </c>
      <c r="F2464">
        <v>60</v>
      </c>
      <c r="G2464" t="s">
        <v>6565</v>
      </c>
      <c r="H2464" t="s">
        <v>1168</v>
      </c>
      <c r="I2464" t="s">
        <v>32</v>
      </c>
      <c r="J2464" s="6">
        <v>44685</v>
      </c>
      <c r="K2464">
        <v>92</v>
      </c>
      <c r="L2464" t="s">
        <v>33</v>
      </c>
      <c r="M2464">
        <f t="shared" si="76"/>
        <v>0</v>
      </c>
      <c r="N2464" s="23" t="s">
        <v>12044</v>
      </c>
      <c r="O2464" s="23" t="s">
        <v>10438</v>
      </c>
      <c r="P2464" s="23">
        <f t="shared" si="77"/>
        <v>5</v>
      </c>
    </row>
    <row r="2465" spans="1:16" x14ac:dyDescent="0.3">
      <c r="A2465">
        <v>2534</v>
      </c>
      <c r="B2465" t="s">
        <v>6566</v>
      </c>
      <c r="C2465" t="s">
        <v>2191</v>
      </c>
      <c r="D2465" t="s">
        <v>15</v>
      </c>
      <c r="E2465" t="s">
        <v>16</v>
      </c>
      <c r="F2465">
        <v>60</v>
      </c>
      <c r="G2465" t="s">
        <v>6567</v>
      </c>
      <c r="H2465" t="s">
        <v>4874</v>
      </c>
      <c r="I2465" t="s">
        <v>32</v>
      </c>
      <c r="J2465" s="6" t="s">
        <v>14107</v>
      </c>
      <c r="K2465">
        <v>60</v>
      </c>
      <c r="L2465" t="s">
        <v>20</v>
      </c>
      <c r="M2465">
        <f t="shared" si="76"/>
        <v>0</v>
      </c>
      <c r="N2465" s="23" t="s">
        <v>12045</v>
      </c>
      <c r="O2465" s="23" t="s">
        <v>10468</v>
      </c>
      <c r="P2465" s="23">
        <f t="shared" si="77"/>
        <v>8</v>
      </c>
    </row>
    <row r="2466" spans="1:16" x14ac:dyDescent="0.3">
      <c r="A2466">
        <v>2535</v>
      </c>
      <c r="B2466" t="s">
        <v>4257</v>
      </c>
      <c r="C2466" t="s">
        <v>2761</v>
      </c>
      <c r="D2466" t="s">
        <v>28</v>
      </c>
      <c r="E2466" t="s">
        <v>29</v>
      </c>
      <c r="F2466">
        <v>30</v>
      </c>
      <c r="G2466" t="s">
        <v>6567</v>
      </c>
      <c r="H2466" t="s">
        <v>3036</v>
      </c>
      <c r="I2466" t="s">
        <v>32</v>
      </c>
      <c r="J2466" s="6" t="s">
        <v>13643</v>
      </c>
      <c r="K2466">
        <v>67</v>
      </c>
      <c r="L2466" t="s">
        <v>54</v>
      </c>
      <c r="M2466">
        <f t="shared" si="76"/>
        <v>0</v>
      </c>
      <c r="N2466" s="23" t="s">
        <v>12045</v>
      </c>
      <c r="O2466" s="23" t="s">
        <v>10468</v>
      </c>
      <c r="P2466" s="23">
        <f t="shared" si="77"/>
        <v>8</v>
      </c>
    </row>
    <row r="2467" spans="1:16" x14ac:dyDescent="0.3">
      <c r="A2467">
        <v>2536</v>
      </c>
      <c r="B2467" t="s">
        <v>6568</v>
      </c>
      <c r="C2467" t="s">
        <v>4254</v>
      </c>
      <c r="D2467" t="s">
        <v>15</v>
      </c>
      <c r="E2467" t="s">
        <v>16</v>
      </c>
      <c r="F2467">
        <v>30</v>
      </c>
      <c r="G2467" t="s">
        <v>6569</v>
      </c>
      <c r="H2467" t="s">
        <v>4337</v>
      </c>
      <c r="I2467" t="s">
        <v>25</v>
      </c>
      <c r="J2467" s="6">
        <v>43902</v>
      </c>
      <c r="K2467">
        <v>78</v>
      </c>
      <c r="L2467" t="s">
        <v>64</v>
      </c>
      <c r="M2467">
        <f t="shared" si="76"/>
        <v>0</v>
      </c>
      <c r="N2467" s="23" t="s">
        <v>2223</v>
      </c>
      <c r="O2467" s="23" t="s">
        <v>10490</v>
      </c>
      <c r="P2467" s="23">
        <f t="shared" si="77"/>
        <v>4</v>
      </c>
    </row>
    <row r="2468" spans="1:16" x14ac:dyDescent="0.3">
      <c r="A2468">
        <v>2537</v>
      </c>
      <c r="B2468" t="s">
        <v>4094</v>
      </c>
      <c r="C2468" t="s">
        <v>1853</v>
      </c>
      <c r="D2468" t="s">
        <v>28</v>
      </c>
      <c r="E2468" t="s">
        <v>29</v>
      </c>
      <c r="F2468">
        <v>90</v>
      </c>
      <c r="G2468" t="s">
        <v>6569</v>
      </c>
      <c r="H2468" t="s">
        <v>637</v>
      </c>
      <c r="I2468" t="s">
        <v>32</v>
      </c>
      <c r="J2468" s="6">
        <v>44570</v>
      </c>
      <c r="K2468">
        <v>19</v>
      </c>
      <c r="L2468" t="s">
        <v>64</v>
      </c>
      <c r="M2468">
        <f t="shared" si="76"/>
        <v>0</v>
      </c>
      <c r="N2468" s="23" t="s">
        <v>2223</v>
      </c>
      <c r="O2468" s="23" t="s">
        <v>10490</v>
      </c>
      <c r="P2468" s="23">
        <f t="shared" si="77"/>
        <v>4</v>
      </c>
    </row>
    <row r="2469" spans="1:16" x14ac:dyDescent="0.3">
      <c r="A2469">
        <v>2538</v>
      </c>
      <c r="B2469" t="s">
        <v>6570</v>
      </c>
      <c r="C2469" t="s">
        <v>6416</v>
      </c>
      <c r="D2469" t="s">
        <v>51</v>
      </c>
      <c r="E2469" t="s">
        <v>16</v>
      </c>
      <c r="F2469">
        <v>30</v>
      </c>
      <c r="G2469" t="s">
        <v>6571</v>
      </c>
      <c r="H2469" t="s">
        <v>4911</v>
      </c>
      <c r="I2469" t="s">
        <v>95</v>
      </c>
      <c r="J2469" s="6">
        <v>44238</v>
      </c>
      <c r="K2469">
        <v>34</v>
      </c>
      <c r="L2469" t="s">
        <v>64</v>
      </c>
      <c r="M2469">
        <f t="shared" si="76"/>
        <v>0</v>
      </c>
      <c r="N2469" s="23" t="s">
        <v>12046</v>
      </c>
      <c r="O2469" s="23" t="s">
        <v>10438</v>
      </c>
      <c r="P2469" s="23">
        <f t="shared" si="77"/>
        <v>5</v>
      </c>
    </row>
    <row r="2470" spans="1:16" x14ac:dyDescent="0.3">
      <c r="A2470">
        <v>2539</v>
      </c>
      <c r="B2470" t="s">
        <v>3108</v>
      </c>
      <c r="C2470" t="s">
        <v>1989</v>
      </c>
      <c r="D2470" t="s">
        <v>15</v>
      </c>
      <c r="E2470" t="s">
        <v>16</v>
      </c>
      <c r="F2470">
        <v>60</v>
      </c>
      <c r="G2470" t="s">
        <v>6572</v>
      </c>
      <c r="H2470" t="s">
        <v>4208</v>
      </c>
      <c r="I2470" t="s">
        <v>44</v>
      </c>
      <c r="J2470" s="6" t="s">
        <v>13886</v>
      </c>
      <c r="K2470">
        <v>22</v>
      </c>
      <c r="L2470" t="s">
        <v>39</v>
      </c>
      <c r="M2470">
        <f t="shared" si="76"/>
        <v>0</v>
      </c>
      <c r="N2470" s="23" t="s">
        <v>8668</v>
      </c>
      <c r="O2470" s="23" t="s">
        <v>10430</v>
      </c>
      <c r="P2470" s="23">
        <f t="shared" si="77"/>
        <v>9</v>
      </c>
    </row>
    <row r="2471" spans="1:16" x14ac:dyDescent="0.3">
      <c r="A2471">
        <v>2540</v>
      </c>
      <c r="B2471" t="s">
        <v>6573</v>
      </c>
      <c r="C2471" t="s">
        <v>6574</v>
      </c>
      <c r="D2471" t="s">
        <v>15</v>
      </c>
      <c r="E2471" t="s">
        <v>16</v>
      </c>
      <c r="F2471">
        <v>60</v>
      </c>
      <c r="G2471" t="s">
        <v>6575</v>
      </c>
      <c r="H2471" t="s">
        <v>1210</v>
      </c>
      <c r="I2471" t="s">
        <v>294</v>
      </c>
      <c r="J2471" s="6">
        <v>44779</v>
      </c>
      <c r="K2471">
        <v>54</v>
      </c>
      <c r="L2471" t="s">
        <v>159</v>
      </c>
      <c r="M2471">
        <f t="shared" si="76"/>
        <v>0</v>
      </c>
      <c r="N2471" s="23" t="s">
        <v>12047</v>
      </c>
      <c r="O2471" s="23" t="s">
        <v>3314</v>
      </c>
      <c r="P2471" s="23">
        <f t="shared" si="77"/>
        <v>7</v>
      </c>
    </row>
    <row r="2472" spans="1:16" x14ac:dyDescent="0.3">
      <c r="A2472">
        <v>2541</v>
      </c>
      <c r="B2472" t="s">
        <v>6576</v>
      </c>
      <c r="C2472" t="s">
        <v>1485</v>
      </c>
      <c r="D2472" t="s">
        <v>51</v>
      </c>
      <c r="E2472" t="s">
        <v>16</v>
      </c>
      <c r="F2472">
        <v>90</v>
      </c>
      <c r="G2472" t="s">
        <v>6577</v>
      </c>
      <c r="H2472" t="s">
        <v>2093</v>
      </c>
      <c r="I2472" t="s">
        <v>32</v>
      </c>
      <c r="J2472" s="6">
        <v>44115</v>
      </c>
      <c r="K2472">
        <v>37</v>
      </c>
      <c r="L2472" t="s">
        <v>33</v>
      </c>
      <c r="M2472">
        <f t="shared" si="76"/>
        <v>0</v>
      </c>
      <c r="N2472" s="23" t="s">
        <v>12048</v>
      </c>
      <c r="O2472" s="23" t="s">
        <v>6</v>
      </c>
      <c r="P2472" s="23">
        <f t="shared" si="77"/>
        <v>6</v>
      </c>
    </row>
    <row r="2473" spans="1:16" x14ac:dyDescent="0.3">
      <c r="A2473">
        <v>2542</v>
      </c>
      <c r="B2473" t="s">
        <v>6578</v>
      </c>
      <c r="C2473" t="s">
        <v>948</v>
      </c>
      <c r="D2473" t="s">
        <v>28</v>
      </c>
      <c r="E2473" t="s">
        <v>29</v>
      </c>
      <c r="F2473">
        <v>30</v>
      </c>
      <c r="G2473" t="s">
        <v>6579</v>
      </c>
      <c r="H2473" t="s">
        <v>4517</v>
      </c>
      <c r="I2473" t="s">
        <v>173</v>
      </c>
      <c r="J2473" s="6">
        <v>44652</v>
      </c>
      <c r="K2473">
        <v>77</v>
      </c>
      <c r="L2473" t="s">
        <v>101</v>
      </c>
      <c r="M2473">
        <f t="shared" si="76"/>
        <v>0</v>
      </c>
      <c r="N2473" s="23" t="s">
        <v>12049</v>
      </c>
      <c r="O2473" s="23" t="s">
        <v>10442</v>
      </c>
      <c r="P2473" s="23">
        <f t="shared" si="77"/>
        <v>7</v>
      </c>
    </row>
    <row r="2474" spans="1:16" x14ac:dyDescent="0.3">
      <c r="A2474">
        <v>2543</v>
      </c>
      <c r="B2474" t="s">
        <v>6580</v>
      </c>
      <c r="C2474" t="s">
        <v>1756</v>
      </c>
      <c r="D2474" t="s">
        <v>28</v>
      </c>
      <c r="E2474" t="s">
        <v>29</v>
      </c>
      <c r="F2474">
        <v>90</v>
      </c>
      <c r="G2474" t="s">
        <v>6581</v>
      </c>
      <c r="H2474" t="s">
        <v>2724</v>
      </c>
      <c r="I2474" t="s">
        <v>32</v>
      </c>
      <c r="J2474" s="6" t="s">
        <v>14112</v>
      </c>
      <c r="K2474">
        <v>5</v>
      </c>
      <c r="L2474" t="s">
        <v>33</v>
      </c>
      <c r="M2474">
        <f t="shared" si="76"/>
        <v>0</v>
      </c>
      <c r="N2474" s="23" t="s">
        <v>7076</v>
      </c>
      <c r="O2474" s="23" t="s">
        <v>10422</v>
      </c>
      <c r="P2474" s="23">
        <f t="shared" si="77"/>
        <v>4</v>
      </c>
    </row>
    <row r="2475" spans="1:16" x14ac:dyDescent="0.3">
      <c r="A2475">
        <v>2544</v>
      </c>
      <c r="B2475" t="s">
        <v>335</v>
      </c>
      <c r="C2475" t="s">
        <v>1030</v>
      </c>
      <c r="D2475" t="s">
        <v>28</v>
      </c>
      <c r="E2475" t="s">
        <v>29</v>
      </c>
      <c r="F2475">
        <v>30</v>
      </c>
      <c r="G2475" t="s">
        <v>6582</v>
      </c>
      <c r="H2475" t="s">
        <v>1712</v>
      </c>
      <c r="I2475" t="s">
        <v>187</v>
      </c>
      <c r="J2475" s="6">
        <v>44837</v>
      </c>
      <c r="K2475">
        <v>90</v>
      </c>
      <c r="L2475" t="s">
        <v>101</v>
      </c>
      <c r="M2475">
        <f t="shared" si="76"/>
        <v>0</v>
      </c>
      <c r="N2475" s="23" t="s">
        <v>12050</v>
      </c>
      <c r="O2475" s="23" t="s">
        <v>1021</v>
      </c>
      <c r="P2475" s="23">
        <f t="shared" si="77"/>
        <v>6</v>
      </c>
    </row>
    <row r="2476" spans="1:16" x14ac:dyDescent="0.3">
      <c r="A2476">
        <v>2545</v>
      </c>
      <c r="B2476" t="s">
        <v>183</v>
      </c>
      <c r="C2476" t="s">
        <v>2406</v>
      </c>
      <c r="D2476" t="s">
        <v>15</v>
      </c>
      <c r="E2476" t="s">
        <v>16</v>
      </c>
      <c r="F2476">
        <v>60</v>
      </c>
      <c r="G2476" t="s">
        <v>6583</v>
      </c>
      <c r="H2476" t="s">
        <v>928</v>
      </c>
      <c r="I2476" t="s">
        <v>38</v>
      </c>
      <c r="J2476" s="6" t="s">
        <v>14199</v>
      </c>
      <c r="K2476">
        <v>27</v>
      </c>
      <c r="L2476" t="s">
        <v>45</v>
      </c>
      <c r="M2476">
        <f t="shared" si="76"/>
        <v>0</v>
      </c>
      <c r="N2476" s="23" t="s">
        <v>12051</v>
      </c>
      <c r="O2476" s="23" t="s">
        <v>9969</v>
      </c>
      <c r="P2476" s="23">
        <f t="shared" si="77"/>
        <v>6</v>
      </c>
    </row>
    <row r="2477" spans="1:16" x14ac:dyDescent="0.3">
      <c r="A2477">
        <v>2546</v>
      </c>
      <c r="B2477" t="s">
        <v>4926</v>
      </c>
      <c r="C2477" t="s">
        <v>5001</v>
      </c>
      <c r="D2477" t="s">
        <v>15</v>
      </c>
      <c r="E2477" t="s">
        <v>16</v>
      </c>
      <c r="F2477">
        <v>30</v>
      </c>
      <c r="G2477" t="s">
        <v>6584</v>
      </c>
      <c r="H2477" t="s">
        <v>3682</v>
      </c>
      <c r="I2477" t="s">
        <v>178</v>
      </c>
      <c r="J2477" s="6">
        <v>44812</v>
      </c>
      <c r="K2477">
        <v>94</v>
      </c>
      <c r="L2477" t="s">
        <v>54</v>
      </c>
      <c r="M2477">
        <f t="shared" si="76"/>
        <v>0</v>
      </c>
      <c r="N2477" s="23" t="s">
        <v>4250</v>
      </c>
      <c r="O2477" s="23" t="s">
        <v>6</v>
      </c>
      <c r="P2477" s="23">
        <f t="shared" si="77"/>
        <v>6</v>
      </c>
    </row>
    <row r="2478" spans="1:16" x14ac:dyDescent="0.3">
      <c r="A2478">
        <v>2547</v>
      </c>
      <c r="B2478" t="s">
        <v>1850</v>
      </c>
      <c r="C2478" t="s">
        <v>4828</v>
      </c>
      <c r="D2478" t="s">
        <v>28</v>
      </c>
      <c r="E2478" t="s">
        <v>29</v>
      </c>
      <c r="F2478">
        <v>90</v>
      </c>
      <c r="G2478" t="s">
        <v>6585</v>
      </c>
      <c r="H2478" t="s">
        <v>1905</v>
      </c>
      <c r="I2478" t="s">
        <v>187</v>
      </c>
      <c r="J2478" s="6" t="s">
        <v>14022</v>
      </c>
      <c r="K2478">
        <v>73</v>
      </c>
      <c r="L2478" t="s">
        <v>33</v>
      </c>
      <c r="M2478">
        <f t="shared" si="76"/>
        <v>0</v>
      </c>
      <c r="N2478" s="23" t="s">
        <v>1159</v>
      </c>
      <c r="O2478" s="23" t="s">
        <v>12052</v>
      </c>
      <c r="P2478" s="23">
        <f t="shared" si="77"/>
        <v>4</v>
      </c>
    </row>
    <row r="2479" spans="1:16" x14ac:dyDescent="0.3">
      <c r="A2479">
        <v>2548</v>
      </c>
      <c r="B2479" t="s">
        <v>6586</v>
      </c>
      <c r="C2479" t="s">
        <v>6587</v>
      </c>
      <c r="D2479" t="s">
        <v>51</v>
      </c>
      <c r="E2479" t="s">
        <v>16</v>
      </c>
      <c r="F2479">
        <v>90</v>
      </c>
      <c r="G2479" t="s">
        <v>6588</v>
      </c>
      <c r="H2479" t="s">
        <v>2848</v>
      </c>
      <c r="I2479" t="s">
        <v>129</v>
      </c>
      <c r="J2479" s="6" t="s">
        <v>14030</v>
      </c>
      <c r="K2479">
        <v>2</v>
      </c>
      <c r="L2479" t="s">
        <v>33</v>
      </c>
      <c r="M2479">
        <f t="shared" si="76"/>
        <v>0</v>
      </c>
      <c r="N2479" s="23" t="s">
        <v>1159</v>
      </c>
      <c r="O2479" s="23" t="s">
        <v>12053</v>
      </c>
      <c r="P2479" s="23">
        <f t="shared" si="77"/>
        <v>6</v>
      </c>
    </row>
    <row r="2480" spans="1:16" x14ac:dyDescent="0.3">
      <c r="A2480">
        <v>2549</v>
      </c>
      <c r="B2480" t="s">
        <v>3704</v>
      </c>
      <c r="C2480" t="s">
        <v>2597</v>
      </c>
      <c r="D2480" t="s">
        <v>51</v>
      </c>
      <c r="E2480" t="s">
        <v>16</v>
      </c>
      <c r="F2480">
        <v>60</v>
      </c>
      <c r="G2480" t="s">
        <v>6589</v>
      </c>
      <c r="H2480" t="s">
        <v>6590</v>
      </c>
      <c r="I2480" t="s">
        <v>124</v>
      </c>
      <c r="J2480" s="6" t="s">
        <v>13744</v>
      </c>
      <c r="K2480">
        <v>26</v>
      </c>
      <c r="L2480" t="s">
        <v>70</v>
      </c>
      <c r="M2480">
        <f t="shared" si="76"/>
        <v>0</v>
      </c>
      <c r="N2480" s="23" t="s">
        <v>1159</v>
      </c>
      <c r="O2480" s="23" t="s">
        <v>10453</v>
      </c>
      <c r="P2480" s="23">
        <f t="shared" si="77"/>
        <v>7</v>
      </c>
    </row>
    <row r="2481" spans="1:16" x14ac:dyDescent="0.3">
      <c r="A2481">
        <v>2550</v>
      </c>
      <c r="B2481" t="s">
        <v>6591</v>
      </c>
      <c r="C2481" t="s">
        <v>5993</v>
      </c>
      <c r="D2481" t="s">
        <v>28</v>
      </c>
      <c r="E2481" t="s">
        <v>29</v>
      </c>
      <c r="F2481">
        <v>90</v>
      </c>
      <c r="G2481" t="s">
        <v>6592</v>
      </c>
      <c r="H2481" t="s">
        <v>1005</v>
      </c>
      <c r="I2481" t="s">
        <v>178</v>
      </c>
      <c r="J2481" s="6" t="s">
        <v>13718</v>
      </c>
      <c r="K2481">
        <v>52</v>
      </c>
      <c r="L2481" t="s">
        <v>159</v>
      </c>
      <c r="M2481">
        <f t="shared" si="76"/>
        <v>0</v>
      </c>
      <c r="N2481" s="23" t="s">
        <v>2125</v>
      </c>
      <c r="O2481" s="23" t="s">
        <v>10438</v>
      </c>
      <c r="P2481" s="23">
        <f t="shared" si="77"/>
        <v>5</v>
      </c>
    </row>
    <row r="2482" spans="1:16" x14ac:dyDescent="0.3">
      <c r="A2482">
        <v>2551</v>
      </c>
      <c r="B2482" t="s">
        <v>6593</v>
      </c>
      <c r="C2482" t="s">
        <v>6594</v>
      </c>
      <c r="D2482" t="s">
        <v>117</v>
      </c>
      <c r="E2482" t="s">
        <v>16</v>
      </c>
      <c r="F2482">
        <v>90</v>
      </c>
      <c r="G2482" t="s">
        <v>6595</v>
      </c>
      <c r="H2482" t="s">
        <v>4669</v>
      </c>
      <c r="I2482" t="s">
        <v>187</v>
      </c>
      <c r="J2482" s="6" t="s">
        <v>13683</v>
      </c>
      <c r="K2482">
        <v>66</v>
      </c>
      <c r="L2482" t="s">
        <v>80</v>
      </c>
      <c r="M2482">
        <f t="shared" si="76"/>
        <v>0</v>
      </c>
      <c r="N2482" s="23" t="s">
        <v>2125</v>
      </c>
      <c r="O2482" s="23" t="s">
        <v>6</v>
      </c>
      <c r="P2482" s="23">
        <f t="shared" si="77"/>
        <v>6</v>
      </c>
    </row>
    <row r="2483" spans="1:16" x14ac:dyDescent="0.3">
      <c r="A2483">
        <v>2552</v>
      </c>
      <c r="B2483" t="s">
        <v>6596</v>
      </c>
      <c r="C2483" t="s">
        <v>564</v>
      </c>
      <c r="D2483" t="s">
        <v>51</v>
      </c>
      <c r="E2483" t="s">
        <v>16</v>
      </c>
      <c r="F2483">
        <v>30</v>
      </c>
      <c r="G2483" t="s">
        <v>6597</v>
      </c>
      <c r="H2483" t="s">
        <v>420</v>
      </c>
      <c r="I2483" t="s">
        <v>32</v>
      </c>
      <c r="J2483" s="6" t="s">
        <v>14079</v>
      </c>
      <c r="K2483">
        <v>4</v>
      </c>
      <c r="L2483" t="s">
        <v>33</v>
      </c>
      <c r="M2483">
        <f t="shared" si="76"/>
        <v>0</v>
      </c>
      <c r="N2483" s="23" t="s">
        <v>2125</v>
      </c>
      <c r="O2483" s="23" t="s">
        <v>10453</v>
      </c>
      <c r="P2483" s="23">
        <f t="shared" si="77"/>
        <v>7</v>
      </c>
    </row>
    <row r="2484" spans="1:16" x14ac:dyDescent="0.3">
      <c r="A2484">
        <v>2553</v>
      </c>
      <c r="B2484" t="s">
        <v>2932</v>
      </c>
      <c r="C2484" t="s">
        <v>6598</v>
      </c>
      <c r="D2484" t="s">
        <v>28</v>
      </c>
      <c r="E2484" t="s">
        <v>29</v>
      </c>
      <c r="F2484">
        <v>30</v>
      </c>
      <c r="G2484" t="s">
        <v>6599</v>
      </c>
      <c r="H2484" t="s">
        <v>1757</v>
      </c>
      <c r="I2484" t="s">
        <v>294</v>
      </c>
      <c r="J2484" s="6">
        <v>44201</v>
      </c>
      <c r="K2484">
        <v>23</v>
      </c>
      <c r="L2484" t="s">
        <v>20</v>
      </c>
      <c r="M2484">
        <f t="shared" si="76"/>
        <v>0</v>
      </c>
      <c r="N2484" s="23" t="s">
        <v>1191</v>
      </c>
      <c r="O2484" s="23" t="s">
        <v>10417</v>
      </c>
      <c r="P2484" s="23">
        <f t="shared" si="77"/>
        <v>5</v>
      </c>
    </row>
    <row r="2485" spans="1:16" x14ac:dyDescent="0.3">
      <c r="A2485">
        <v>2554</v>
      </c>
      <c r="B2485" t="s">
        <v>6600</v>
      </c>
      <c r="C2485" t="s">
        <v>1117</v>
      </c>
      <c r="D2485" t="s">
        <v>28</v>
      </c>
      <c r="E2485" t="s">
        <v>29</v>
      </c>
      <c r="F2485">
        <v>30</v>
      </c>
      <c r="G2485" t="s">
        <v>14333</v>
      </c>
      <c r="H2485" t="s">
        <v>6602</v>
      </c>
      <c r="I2485" t="s">
        <v>32</v>
      </c>
      <c r="J2485" s="6" t="s">
        <v>14071</v>
      </c>
      <c r="K2485">
        <v>73</v>
      </c>
      <c r="L2485" t="s">
        <v>54</v>
      </c>
      <c r="M2485">
        <f t="shared" si="76"/>
        <v>0</v>
      </c>
      <c r="N2485" s="23" t="s">
        <v>11349</v>
      </c>
      <c r="O2485" s="23" t="s">
        <v>3780</v>
      </c>
      <c r="P2485" s="23">
        <f t="shared" si="77"/>
        <v>5</v>
      </c>
    </row>
    <row r="2486" spans="1:16" x14ac:dyDescent="0.3">
      <c r="A2486">
        <v>2555</v>
      </c>
      <c r="B2486" t="s">
        <v>6603</v>
      </c>
      <c r="C2486" t="s">
        <v>1361</v>
      </c>
      <c r="D2486" t="s">
        <v>15</v>
      </c>
      <c r="E2486" t="s">
        <v>16</v>
      </c>
      <c r="F2486">
        <v>30</v>
      </c>
      <c r="G2486" t="s">
        <v>6604</v>
      </c>
      <c r="H2486" t="s">
        <v>1214</v>
      </c>
      <c r="I2486" t="s">
        <v>32</v>
      </c>
      <c r="J2486" s="6">
        <v>44873</v>
      </c>
      <c r="K2486">
        <v>71</v>
      </c>
      <c r="L2486" t="s">
        <v>45</v>
      </c>
      <c r="M2486">
        <f t="shared" si="76"/>
        <v>0</v>
      </c>
      <c r="N2486" s="23" t="s">
        <v>6469</v>
      </c>
      <c r="O2486" s="23" t="s">
        <v>10916</v>
      </c>
      <c r="P2486" s="23">
        <f t="shared" si="77"/>
        <v>4</v>
      </c>
    </row>
    <row r="2487" spans="1:16" x14ac:dyDescent="0.3">
      <c r="A2487">
        <v>2556</v>
      </c>
      <c r="B2487" t="s">
        <v>6605</v>
      </c>
      <c r="C2487" t="s">
        <v>1211</v>
      </c>
      <c r="D2487" t="s">
        <v>92</v>
      </c>
      <c r="E2487" t="s">
        <v>29</v>
      </c>
      <c r="F2487">
        <v>30</v>
      </c>
      <c r="G2487" t="s">
        <v>6606</v>
      </c>
      <c r="H2487" t="s">
        <v>6607</v>
      </c>
      <c r="I2487" t="s">
        <v>32</v>
      </c>
      <c r="J2487" s="6" t="s">
        <v>14198</v>
      </c>
      <c r="K2487">
        <v>46</v>
      </c>
      <c r="L2487" t="s">
        <v>159</v>
      </c>
      <c r="M2487">
        <f t="shared" si="76"/>
        <v>0</v>
      </c>
      <c r="N2487" s="23" t="s">
        <v>12054</v>
      </c>
      <c r="O2487" s="23" t="s">
        <v>6</v>
      </c>
      <c r="P2487" s="23">
        <f t="shared" si="77"/>
        <v>6</v>
      </c>
    </row>
    <row r="2488" spans="1:16" x14ac:dyDescent="0.3">
      <c r="A2488">
        <v>2557</v>
      </c>
      <c r="B2488" t="s">
        <v>6608</v>
      </c>
      <c r="C2488" t="s">
        <v>2024</v>
      </c>
      <c r="D2488" t="s">
        <v>51</v>
      </c>
      <c r="E2488" t="s">
        <v>16</v>
      </c>
      <c r="F2488">
        <v>90</v>
      </c>
      <c r="G2488" t="s">
        <v>6609</v>
      </c>
      <c r="H2488" t="s">
        <v>5843</v>
      </c>
      <c r="I2488" t="s">
        <v>25</v>
      </c>
      <c r="J2488" s="6" t="s">
        <v>14153</v>
      </c>
      <c r="K2488">
        <v>79</v>
      </c>
      <c r="L2488" t="s">
        <v>80</v>
      </c>
      <c r="M2488">
        <f t="shared" si="76"/>
        <v>0</v>
      </c>
      <c r="N2488" s="23" t="s">
        <v>309</v>
      </c>
      <c r="O2488" s="23" t="s">
        <v>12055</v>
      </c>
      <c r="P2488" s="23">
        <f t="shared" si="77"/>
        <v>6</v>
      </c>
    </row>
    <row r="2489" spans="1:16" x14ac:dyDescent="0.3">
      <c r="A2489">
        <v>2558</v>
      </c>
      <c r="B2489" t="s">
        <v>6610</v>
      </c>
      <c r="C2489" t="s">
        <v>493</v>
      </c>
      <c r="D2489" t="s">
        <v>92</v>
      </c>
      <c r="E2489" t="s">
        <v>16</v>
      </c>
      <c r="F2489">
        <v>60</v>
      </c>
      <c r="G2489" t="s">
        <v>6611</v>
      </c>
      <c r="H2489" t="s">
        <v>6612</v>
      </c>
      <c r="I2489" t="s">
        <v>25</v>
      </c>
      <c r="J2489" s="6">
        <v>44171</v>
      </c>
      <c r="K2489">
        <v>43</v>
      </c>
      <c r="L2489" t="s">
        <v>45</v>
      </c>
      <c r="M2489">
        <f t="shared" si="76"/>
        <v>0</v>
      </c>
      <c r="N2489" s="23" t="s">
        <v>731</v>
      </c>
      <c r="O2489" s="23" t="s">
        <v>6</v>
      </c>
      <c r="P2489" s="23">
        <f t="shared" si="77"/>
        <v>6</v>
      </c>
    </row>
    <row r="2490" spans="1:16" x14ac:dyDescent="0.3">
      <c r="A2490">
        <v>2559</v>
      </c>
      <c r="B2490" t="s">
        <v>761</v>
      </c>
      <c r="C2490" t="s">
        <v>6452</v>
      </c>
      <c r="D2490" t="s">
        <v>51</v>
      </c>
      <c r="E2490" t="s">
        <v>16</v>
      </c>
      <c r="F2490">
        <v>90</v>
      </c>
      <c r="G2490" t="s">
        <v>6613</v>
      </c>
      <c r="H2490" t="s">
        <v>1732</v>
      </c>
      <c r="I2490" t="s">
        <v>1733</v>
      </c>
      <c r="J2490" s="6">
        <v>44232</v>
      </c>
      <c r="K2490">
        <v>60</v>
      </c>
      <c r="L2490" t="s">
        <v>45</v>
      </c>
      <c r="M2490">
        <f t="shared" si="76"/>
        <v>0</v>
      </c>
      <c r="N2490" s="23" t="s">
        <v>12056</v>
      </c>
      <c r="O2490" s="23" t="s">
        <v>6</v>
      </c>
      <c r="P2490" s="23">
        <f t="shared" si="77"/>
        <v>6</v>
      </c>
    </row>
    <row r="2491" spans="1:16" x14ac:dyDescent="0.3">
      <c r="A2491">
        <v>2560</v>
      </c>
      <c r="B2491" t="s">
        <v>6614</v>
      </c>
      <c r="C2491" t="s">
        <v>2427</v>
      </c>
      <c r="D2491" t="s">
        <v>15</v>
      </c>
      <c r="E2491" t="s">
        <v>16</v>
      </c>
      <c r="F2491">
        <v>60</v>
      </c>
      <c r="G2491" t="s">
        <v>6615</v>
      </c>
      <c r="H2491" t="s">
        <v>1005</v>
      </c>
      <c r="I2491" t="s">
        <v>178</v>
      </c>
      <c r="J2491" s="6" t="s">
        <v>13669</v>
      </c>
      <c r="K2491">
        <v>51</v>
      </c>
      <c r="L2491" t="s">
        <v>45</v>
      </c>
      <c r="M2491">
        <f t="shared" si="76"/>
        <v>0</v>
      </c>
      <c r="N2491" s="23" t="s">
        <v>12057</v>
      </c>
      <c r="O2491" s="23" t="s">
        <v>10468</v>
      </c>
      <c r="P2491" s="23">
        <f t="shared" si="77"/>
        <v>8</v>
      </c>
    </row>
    <row r="2492" spans="1:16" x14ac:dyDescent="0.3">
      <c r="A2492">
        <v>2561</v>
      </c>
      <c r="B2492" t="s">
        <v>6616</v>
      </c>
      <c r="C2492" t="s">
        <v>3279</v>
      </c>
      <c r="D2492" t="s">
        <v>15</v>
      </c>
      <c r="E2492" t="s">
        <v>16</v>
      </c>
      <c r="F2492">
        <v>90</v>
      </c>
      <c r="G2492" t="s">
        <v>6615</v>
      </c>
      <c r="H2492" t="s">
        <v>5132</v>
      </c>
      <c r="I2492" t="s">
        <v>32</v>
      </c>
      <c r="J2492" s="6" t="s">
        <v>13659</v>
      </c>
      <c r="K2492">
        <v>4</v>
      </c>
      <c r="L2492" t="s">
        <v>45</v>
      </c>
      <c r="M2492">
        <f t="shared" si="76"/>
        <v>0</v>
      </c>
      <c r="N2492" s="23" t="s">
        <v>12057</v>
      </c>
      <c r="O2492" s="23" t="s">
        <v>10468</v>
      </c>
      <c r="P2492" s="23">
        <f t="shared" si="77"/>
        <v>8</v>
      </c>
    </row>
    <row r="2493" spans="1:16" x14ac:dyDescent="0.3">
      <c r="A2493">
        <v>2562</v>
      </c>
      <c r="B2493" t="s">
        <v>4257</v>
      </c>
      <c r="C2493" t="s">
        <v>1089</v>
      </c>
      <c r="D2493" t="s">
        <v>28</v>
      </c>
      <c r="E2493" t="s">
        <v>29</v>
      </c>
      <c r="F2493">
        <v>30</v>
      </c>
      <c r="G2493" t="s">
        <v>14974</v>
      </c>
      <c r="H2493" t="s">
        <v>6618</v>
      </c>
      <c r="I2493" t="s">
        <v>32</v>
      </c>
      <c r="J2493" s="6" t="s">
        <v>14067</v>
      </c>
      <c r="K2493">
        <v>47</v>
      </c>
      <c r="L2493" t="s">
        <v>54</v>
      </c>
      <c r="M2493">
        <f t="shared" si="76"/>
        <v>0</v>
      </c>
      <c r="N2493" s="23" t="s">
        <v>12057</v>
      </c>
      <c r="O2493" s="23" t="s">
        <v>10632</v>
      </c>
      <c r="P2493" s="23">
        <f t="shared" si="77"/>
        <v>4</v>
      </c>
    </row>
    <row r="2494" spans="1:16" x14ac:dyDescent="0.3">
      <c r="A2494">
        <v>2563</v>
      </c>
      <c r="B2494" t="s">
        <v>6619</v>
      </c>
      <c r="C2494" t="s">
        <v>4512</v>
      </c>
      <c r="D2494" t="s">
        <v>92</v>
      </c>
      <c r="E2494" t="s">
        <v>16</v>
      </c>
      <c r="F2494">
        <v>30</v>
      </c>
      <c r="G2494" t="s">
        <v>6620</v>
      </c>
      <c r="H2494" t="s">
        <v>279</v>
      </c>
      <c r="I2494" t="s">
        <v>213</v>
      </c>
      <c r="J2494" s="6" t="s">
        <v>13653</v>
      </c>
      <c r="K2494">
        <v>31</v>
      </c>
      <c r="L2494" t="s">
        <v>159</v>
      </c>
      <c r="M2494">
        <f t="shared" si="76"/>
        <v>0</v>
      </c>
      <c r="N2494" s="23" t="s">
        <v>12057</v>
      </c>
      <c r="O2494" s="23" t="s">
        <v>10874</v>
      </c>
      <c r="P2494" s="23">
        <f t="shared" si="77"/>
        <v>6</v>
      </c>
    </row>
    <row r="2495" spans="1:16" x14ac:dyDescent="0.3">
      <c r="A2495">
        <v>2564</v>
      </c>
      <c r="B2495" t="s">
        <v>2887</v>
      </c>
      <c r="C2495" t="s">
        <v>5671</v>
      </c>
      <c r="D2495" t="s">
        <v>28</v>
      </c>
      <c r="E2495" t="s">
        <v>29</v>
      </c>
      <c r="F2495">
        <v>30</v>
      </c>
      <c r="G2495" t="s">
        <v>6620</v>
      </c>
      <c r="H2495" t="s">
        <v>6621</v>
      </c>
      <c r="I2495" t="s">
        <v>38</v>
      </c>
      <c r="J2495" s="6" t="s">
        <v>14200</v>
      </c>
      <c r="K2495">
        <v>89</v>
      </c>
      <c r="L2495" t="s">
        <v>80</v>
      </c>
      <c r="M2495">
        <f t="shared" si="76"/>
        <v>0</v>
      </c>
      <c r="N2495" s="23" t="s">
        <v>12057</v>
      </c>
      <c r="O2495" s="23" t="s">
        <v>10874</v>
      </c>
      <c r="P2495" s="23">
        <f t="shared" si="77"/>
        <v>6</v>
      </c>
    </row>
    <row r="2496" spans="1:16" x14ac:dyDescent="0.3">
      <c r="A2496">
        <v>2565</v>
      </c>
      <c r="B2496" t="s">
        <v>2932</v>
      </c>
      <c r="C2496" t="s">
        <v>1024</v>
      </c>
      <c r="D2496" t="s">
        <v>28</v>
      </c>
      <c r="E2496" t="s">
        <v>29</v>
      </c>
      <c r="F2496">
        <v>30</v>
      </c>
      <c r="G2496" t="s">
        <v>6622</v>
      </c>
      <c r="H2496" t="s">
        <v>3053</v>
      </c>
      <c r="I2496" t="s">
        <v>32</v>
      </c>
      <c r="J2496" s="6" t="s">
        <v>13842</v>
      </c>
      <c r="K2496">
        <v>26</v>
      </c>
      <c r="L2496" t="s">
        <v>101</v>
      </c>
      <c r="M2496">
        <f t="shared" si="76"/>
        <v>0</v>
      </c>
      <c r="N2496" s="23" t="s">
        <v>12057</v>
      </c>
      <c r="O2496" s="23" t="s">
        <v>10438</v>
      </c>
      <c r="P2496" s="23">
        <f t="shared" si="77"/>
        <v>5</v>
      </c>
    </row>
    <row r="2497" spans="1:16" x14ac:dyDescent="0.3">
      <c r="A2497">
        <v>2566</v>
      </c>
      <c r="B2497" t="s">
        <v>4052</v>
      </c>
      <c r="C2497" t="s">
        <v>4528</v>
      </c>
      <c r="D2497" t="s">
        <v>28</v>
      </c>
      <c r="E2497" t="s">
        <v>29</v>
      </c>
      <c r="F2497">
        <v>30</v>
      </c>
      <c r="G2497" t="s">
        <v>6623</v>
      </c>
      <c r="H2497" t="s">
        <v>5036</v>
      </c>
      <c r="I2497" t="s">
        <v>32</v>
      </c>
      <c r="J2497" s="6" t="s">
        <v>14056</v>
      </c>
      <c r="K2497">
        <v>59</v>
      </c>
      <c r="L2497" t="s">
        <v>80</v>
      </c>
      <c r="M2497">
        <f t="shared" si="76"/>
        <v>0</v>
      </c>
      <c r="N2497" s="23" t="s">
        <v>12057</v>
      </c>
      <c r="O2497" s="23" t="s">
        <v>12058</v>
      </c>
      <c r="P2497" s="23">
        <f t="shared" si="77"/>
        <v>5</v>
      </c>
    </row>
    <row r="2498" spans="1:16" x14ac:dyDescent="0.3">
      <c r="A2498">
        <v>2567</v>
      </c>
      <c r="B2498" t="s">
        <v>6624</v>
      </c>
      <c r="C2498" t="s">
        <v>2779</v>
      </c>
      <c r="D2498" t="s">
        <v>15</v>
      </c>
      <c r="E2498" t="s">
        <v>16</v>
      </c>
      <c r="F2498">
        <v>60</v>
      </c>
      <c r="G2498" t="s">
        <v>6625</v>
      </c>
      <c r="H2498" t="s">
        <v>2872</v>
      </c>
      <c r="I2498" t="s">
        <v>294</v>
      </c>
      <c r="J2498" s="6">
        <v>43871</v>
      </c>
      <c r="K2498">
        <v>22</v>
      </c>
      <c r="L2498" t="s">
        <v>45</v>
      </c>
      <c r="M2498">
        <f t="shared" ref="M2498:M2561" si="78">COUNTBLANK(A2498:L2498)</f>
        <v>0</v>
      </c>
      <c r="N2498" s="23" t="s">
        <v>12057</v>
      </c>
      <c r="O2498" s="23" t="s">
        <v>10425</v>
      </c>
      <c r="P2498" s="23">
        <f t="shared" ref="P2498:P2561" si="79">LEN(O2498)</f>
        <v>3</v>
      </c>
    </row>
    <row r="2499" spans="1:16" x14ac:dyDescent="0.3">
      <c r="A2499">
        <v>2568</v>
      </c>
      <c r="B2499" t="s">
        <v>6626</v>
      </c>
      <c r="C2499" t="s">
        <v>1175</v>
      </c>
      <c r="D2499" t="s">
        <v>51</v>
      </c>
      <c r="E2499" t="s">
        <v>16</v>
      </c>
      <c r="F2499">
        <v>30</v>
      </c>
      <c r="G2499" t="s">
        <v>6627</v>
      </c>
      <c r="H2499" t="s">
        <v>4123</v>
      </c>
      <c r="I2499" t="s">
        <v>187</v>
      </c>
      <c r="J2499" s="6">
        <v>44873</v>
      </c>
      <c r="K2499">
        <v>15</v>
      </c>
      <c r="L2499" t="s">
        <v>33</v>
      </c>
      <c r="M2499">
        <f t="shared" si="78"/>
        <v>0</v>
      </c>
      <c r="N2499" s="23" t="s">
        <v>3114</v>
      </c>
      <c r="O2499" s="23" t="s">
        <v>6</v>
      </c>
      <c r="P2499" s="23">
        <f t="shared" si="79"/>
        <v>6</v>
      </c>
    </row>
    <row r="2500" spans="1:16" x14ac:dyDescent="0.3">
      <c r="A2500">
        <v>2569</v>
      </c>
      <c r="B2500" t="s">
        <v>6628</v>
      </c>
      <c r="C2500" t="s">
        <v>2561</v>
      </c>
      <c r="D2500" t="s">
        <v>15</v>
      </c>
      <c r="E2500" t="s">
        <v>16</v>
      </c>
      <c r="F2500">
        <v>30</v>
      </c>
      <c r="G2500" t="s">
        <v>6629</v>
      </c>
      <c r="H2500" t="s">
        <v>4272</v>
      </c>
      <c r="I2500" t="s">
        <v>1652</v>
      </c>
      <c r="J2500" s="6" t="s">
        <v>13939</v>
      </c>
      <c r="K2500">
        <v>14</v>
      </c>
      <c r="L2500" t="s">
        <v>39</v>
      </c>
      <c r="M2500">
        <f t="shared" si="78"/>
        <v>0</v>
      </c>
      <c r="N2500" s="23" t="s">
        <v>3503</v>
      </c>
      <c r="O2500" s="23" t="s">
        <v>10417</v>
      </c>
      <c r="P2500" s="23">
        <f t="shared" si="79"/>
        <v>5</v>
      </c>
    </row>
    <row r="2501" spans="1:16" x14ac:dyDescent="0.3">
      <c r="A2501">
        <v>2570</v>
      </c>
      <c r="B2501" t="s">
        <v>6630</v>
      </c>
      <c r="C2501" t="s">
        <v>1700</v>
      </c>
      <c r="D2501" t="s">
        <v>117</v>
      </c>
      <c r="E2501" t="s">
        <v>16</v>
      </c>
      <c r="F2501">
        <v>30</v>
      </c>
      <c r="G2501" t="s">
        <v>6631</v>
      </c>
      <c r="H2501" t="s">
        <v>4266</v>
      </c>
      <c r="I2501" t="s">
        <v>25</v>
      </c>
      <c r="J2501" s="6" t="s">
        <v>13852</v>
      </c>
      <c r="K2501">
        <v>35</v>
      </c>
      <c r="L2501" t="s">
        <v>101</v>
      </c>
      <c r="M2501">
        <f t="shared" si="78"/>
        <v>0</v>
      </c>
      <c r="N2501" s="23" t="s">
        <v>10097</v>
      </c>
      <c r="O2501" s="23" t="s">
        <v>10422</v>
      </c>
      <c r="P2501" s="23">
        <f t="shared" si="79"/>
        <v>4</v>
      </c>
    </row>
    <row r="2502" spans="1:16" x14ac:dyDescent="0.3">
      <c r="A2502">
        <v>2571</v>
      </c>
      <c r="B2502" t="s">
        <v>6632</v>
      </c>
      <c r="C2502" t="s">
        <v>6594</v>
      </c>
      <c r="D2502" t="s">
        <v>15</v>
      </c>
      <c r="E2502" t="s">
        <v>16</v>
      </c>
      <c r="F2502">
        <v>30</v>
      </c>
      <c r="G2502" t="s">
        <v>6631</v>
      </c>
      <c r="H2502" t="s">
        <v>655</v>
      </c>
      <c r="I2502" t="s">
        <v>32</v>
      </c>
      <c r="J2502" s="6" t="s">
        <v>13832</v>
      </c>
      <c r="K2502">
        <v>85</v>
      </c>
      <c r="L2502" t="s">
        <v>20</v>
      </c>
      <c r="M2502">
        <f t="shared" si="78"/>
        <v>0</v>
      </c>
      <c r="N2502" s="23" t="s">
        <v>10097</v>
      </c>
      <c r="O2502" s="23" t="s">
        <v>10422</v>
      </c>
      <c r="P2502" s="23">
        <f t="shared" si="79"/>
        <v>4</v>
      </c>
    </row>
    <row r="2503" spans="1:16" x14ac:dyDescent="0.3">
      <c r="A2503">
        <v>2572</v>
      </c>
      <c r="B2503" t="s">
        <v>6633</v>
      </c>
      <c r="C2503" t="s">
        <v>2413</v>
      </c>
      <c r="D2503" t="s">
        <v>51</v>
      </c>
      <c r="E2503" t="s">
        <v>16</v>
      </c>
      <c r="F2503">
        <v>30</v>
      </c>
      <c r="G2503" t="s">
        <v>6634</v>
      </c>
      <c r="H2503" t="s">
        <v>5729</v>
      </c>
      <c r="I2503" t="s">
        <v>32</v>
      </c>
      <c r="J2503" s="6" t="s">
        <v>13900</v>
      </c>
      <c r="K2503">
        <v>37</v>
      </c>
      <c r="L2503" t="s">
        <v>45</v>
      </c>
      <c r="M2503">
        <f t="shared" si="78"/>
        <v>0</v>
      </c>
      <c r="N2503" s="23" t="s">
        <v>11726</v>
      </c>
      <c r="O2503" s="23" t="s">
        <v>9969</v>
      </c>
      <c r="P2503" s="23">
        <f t="shared" si="79"/>
        <v>6</v>
      </c>
    </row>
    <row r="2504" spans="1:16" x14ac:dyDescent="0.3">
      <c r="A2504">
        <v>2573</v>
      </c>
      <c r="B2504" t="s">
        <v>2520</v>
      </c>
      <c r="C2504" t="s">
        <v>6635</v>
      </c>
      <c r="D2504" t="s">
        <v>28</v>
      </c>
      <c r="E2504" t="s">
        <v>29</v>
      </c>
      <c r="F2504">
        <v>90</v>
      </c>
      <c r="G2504" t="s">
        <v>14590</v>
      </c>
      <c r="H2504" t="s">
        <v>2066</v>
      </c>
      <c r="I2504" t="s">
        <v>294</v>
      </c>
      <c r="J2504" s="6" t="s">
        <v>14201</v>
      </c>
      <c r="K2504">
        <v>76</v>
      </c>
      <c r="L2504" t="s">
        <v>20</v>
      </c>
      <c r="M2504">
        <f t="shared" si="78"/>
        <v>0</v>
      </c>
      <c r="N2504" s="23" t="s">
        <v>12059</v>
      </c>
      <c r="O2504" s="23" t="s">
        <v>10449</v>
      </c>
      <c r="P2504" s="23">
        <f t="shared" si="79"/>
        <v>7</v>
      </c>
    </row>
    <row r="2505" spans="1:16" x14ac:dyDescent="0.3">
      <c r="A2505">
        <v>2574</v>
      </c>
      <c r="B2505" t="s">
        <v>6637</v>
      </c>
      <c r="C2505" t="s">
        <v>6638</v>
      </c>
      <c r="D2505" t="s">
        <v>51</v>
      </c>
      <c r="E2505" t="s">
        <v>16</v>
      </c>
      <c r="F2505">
        <v>30</v>
      </c>
      <c r="G2505" t="s">
        <v>6639</v>
      </c>
      <c r="H2505" t="s">
        <v>6640</v>
      </c>
      <c r="I2505" t="s">
        <v>32</v>
      </c>
      <c r="J2505" s="6" t="s">
        <v>13977</v>
      </c>
      <c r="K2505">
        <v>21</v>
      </c>
      <c r="L2505" t="s">
        <v>39</v>
      </c>
      <c r="M2505">
        <f t="shared" si="78"/>
        <v>0</v>
      </c>
      <c r="N2505" s="23" t="s">
        <v>12060</v>
      </c>
      <c r="O2505" s="23" t="s">
        <v>10425</v>
      </c>
      <c r="P2505" s="23">
        <f t="shared" si="79"/>
        <v>3</v>
      </c>
    </row>
    <row r="2506" spans="1:16" x14ac:dyDescent="0.3">
      <c r="A2506">
        <v>2575</v>
      </c>
      <c r="B2506" t="s">
        <v>256</v>
      </c>
      <c r="C2506" t="s">
        <v>6641</v>
      </c>
      <c r="D2506" t="s">
        <v>51</v>
      </c>
      <c r="E2506" t="s">
        <v>16</v>
      </c>
      <c r="F2506">
        <v>60</v>
      </c>
      <c r="G2506" t="s">
        <v>6642</v>
      </c>
      <c r="H2506" t="s">
        <v>1996</v>
      </c>
      <c r="I2506" t="s">
        <v>208</v>
      </c>
      <c r="J2506" s="6" t="s">
        <v>13908</v>
      </c>
      <c r="K2506">
        <v>52</v>
      </c>
      <c r="L2506" t="s">
        <v>80</v>
      </c>
      <c r="M2506">
        <f t="shared" si="78"/>
        <v>0</v>
      </c>
      <c r="N2506" s="23" t="s">
        <v>12061</v>
      </c>
      <c r="O2506" s="23" t="s">
        <v>10425</v>
      </c>
      <c r="P2506" s="23">
        <f t="shared" si="79"/>
        <v>3</v>
      </c>
    </row>
    <row r="2507" spans="1:16" x14ac:dyDescent="0.3">
      <c r="A2507">
        <v>2576</v>
      </c>
      <c r="B2507" t="s">
        <v>6643</v>
      </c>
      <c r="C2507" t="s">
        <v>715</v>
      </c>
      <c r="D2507" t="s">
        <v>15</v>
      </c>
      <c r="E2507" t="s">
        <v>16</v>
      </c>
      <c r="F2507">
        <v>30</v>
      </c>
      <c r="G2507" t="s">
        <v>6644</v>
      </c>
      <c r="H2507" t="s">
        <v>901</v>
      </c>
      <c r="I2507" t="s">
        <v>146</v>
      </c>
      <c r="J2507" s="6" t="s">
        <v>14021</v>
      </c>
      <c r="K2507">
        <v>85</v>
      </c>
      <c r="L2507" t="s">
        <v>33</v>
      </c>
      <c r="M2507">
        <f t="shared" si="78"/>
        <v>0</v>
      </c>
      <c r="N2507" s="23" t="s">
        <v>936</v>
      </c>
      <c r="O2507" s="23" t="s">
        <v>10490</v>
      </c>
      <c r="P2507" s="23">
        <f t="shared" si="79"/>
        <v>4</v>
      </c>
    </row>
    <row r="2508" spans="1:16" x14ac:dyDescent="0.3">
      <c r="A2508">
        <v>2577</v>
      </c>
      <c r="B2508" t="s">
        <v>2760</v>
      </c>
      <c r="C2508" t="s">
        <v>3430</v>
      </c>
      <c r="D2508" t="s">
        <v>51</v>
      </c>
      <c r="E2508" t="s">
        <v>16</v>
      </c>
      <c r="F2508">
        <v>30</v>
      </c>
      <c r="G2508" t="s">
        <v>6645</v>
      </c>
      <c r="H2508" t="s">
        <v>526</v>
      </c>
      <c r="I2508" t="s">
        <v>32</v>
      </c>
      <c r="J2508" s="6" t="s">
        <v>14202</v>
      </c>
      <c r="K2508">
        <v>105</v>
      </c>
      <c r="L2508" t="s">
        <v>101</v>
      </c>
      <c r="M2508">
        <f t="shared" si="78"/>
        <v>0</v>
      </c>
      <c r="N2508" s="23" t="s">
        <v>6267</v>
      </c>
      <c r="O2508" s="23" t="s">
        <v>10438</v>
      </c>
      <c r="P2508" s="23">
        <f t="shared" si="79"/>
        <v>5</v>
      </c>
    </row>
    <row r="2509" spans="1:16" x14ac:dyDescent="0.3">
      <c r="A2509">
        <v>2578</v>
      </c>
      <c r="B2509" t="s">
        <v>6646</v>
      </c>
      <c r="C2509" t="s">
        <v>4226</v>
      </c>
      <c r="D2509" t="s">
        <v>15</v>
      </c>
      <c r="E2509" t="s">
        <v>16</v>
      </c>
      <c r="F2509">
        <v>90</v>
      </c>
      <c r="G2509" t="s">
        <v>6647</v>
      </c>
      <c r="H2509" t="s">
        <v>5995</v>
      </c>
      <c r="I2509" t="s">
        <v>187</v>
      </c>
      <c r="J2509" s="6" t="s">
        <v>13865</v>
      </c>
      <c r="K2509">
        <v>57</v>
      </c>
      <c r="L2509" t="s">
        <v>45</v>
      </c>
      <c r="M2509">
        <f t="shared" si="78"/>
        <v>0</v>
      </c>
      <c r="N2509" s="23" t="s">
        <v>12062</v>
      </c>
      <c r="O2509" s="23" t="s">
        <v>10453</v>
      </c>
      <c r="P2509" s="23">
        <f t="shared" si="79"/>
        <v>7</v>
      </c>
    </row>
    <row r="2510" spans="1:16" x14ac:dyDescent="0.3">
      <c r="A2510">
        <v>2579</v>
      </c>
      <c r="B2510" t="s">
        <v>6648</v>
      </c>
      <c r="C2510" t="s">
        <v>4079</v>
      </c>
      <c r="D2510" t="s">
        <v>51</v>
      </c>
      <c r="E2510" t="s">
        <v>16</v>
      </c>
      <c r="F2510">
        <v>30</v>
      </c>
      <c r="G2510" t="s">
        <v>6649</v>
      </c>
      <c r="H2510" t="s">
        <v>3480</v>
      </c>
      <c r="I2510" t="s">
        <v>187</v>
      </c>
      <c r="J2510" s="6">
        <v>44907</v>
      </c>
      <c r="K2510">
        <v>99</v>
      </c>
      <c r="L2510" t="s">
        <v>33</v>
      </c>
      <c r="M2510">
        <f t="shared" si="78"/>
        <v>0</v>
      </c>
      <c r="N2510" s="23" t="s">
        <v>12063</v>
      </c>
      <c r="O2510" s="23" t="s">
        <v>10422</v>
      </c>
      <c r="P2510" s="23">
        <f t="shared" si="79"/>
        <v>4</v>
      </c>
    </row>
    <row r="2511" spans="1:16" x14ac:dyDescent="0.3">
      <c r="A2511">
        <v>2580</v>
      </c>
      <c r="B2511" t="s">
        <v>6650</v>
      </c>
      <c r="C2511" t="s">
        <v>6651</v>
      </c>
      <c r="D2511" t="s">
        <v>15</v>
      </c>
      <c r="E2511" t="s">
        <v>16</v>
      </c>
      <c r="F2511">
        <v>60</v>
      </c>
      <c r="G2511" t="s">
        <v>6652</v>
      </c>
      <c r="H2511" t="s">
        <v>3754</v>
      </c>
      <c r="I2511" t="s">
        <v>124</v>
      </c>
      <c r="J2511" s="6" t="s">
        <v>13621</v>
      </c>
      <c r="K2511">
        <v>34</v>
      </c>
      <c r="L2511" t="s">
        <v>101</v>
      </c>
      <c r="M2511">
        <f t="shared" si="78"/>
        <v>0</v>
      </c>
      <c r="N2511" s="23" t="s">
        <v>12064</v>
      </c>
      <c r="O2511" s="23" t="s">
        <v>6</v>
      </c>
      <c r="P2511" s="23">
        <f t="shared" si="79"/>
        <v>6</v>
      </c>
    </row>
    <row r="2512" spans="1:16" x14ac:dyDescent="0.3">
      <c r="A2512">
        <v>2581</v>
      </c>
      <c r="B2512" t="s">
        <v>6653</v>
      </c>
      <c r="C2512" t="s">
        <v>1717</v>
      </c>
      <c r="D2512" t="s">
        <v>15</v>
      </c>
      <c r="E2512" t="s">
        <v>16</v>
      </c>
      <c r="F2512">
        <v>30</v>
      </c>
      <c r="G2512" t="s">
        <v>6654</v>
      </c>
      <c r="H2512" t="s">
        <v>2212</v>
      </c>
      <c r="I2512" t="s">
        <v>32</v>
      </c>
      <c r="J2512" s="6" t="s">
        <v>13871</v>
      </c>
      <c r="K2512">
        <v>57</v>
      </c>
      <c r="L2512" t="s">
        <v>20</v>
      </c>
      <c r="M2512">
        <f t="shared" si="78"/>
        <v>0</v>
      </c>
      <c r="N2512" s="23" t="s">
        <v>12065</v>
      </c>
      <c r="O2512" s="23" t="s">
        <v>10490</v>
      </c>
      <c r="P2512" s="23">
        <f t="shared" si="79"/>
        <v>4</v>
      </c>
    </row>
    <row r="2513" spans="1:16" x14ac:dyDescent="0.3">
      <c r="A2513">
        <v>2582</v>
      </c>
      <c r="B2513" t="s">
        <v>6655</v>
      </c>
      <c r="C2513" t="s">
        <v>4504</v>
      </c>
      <c r="D2513" t="s">
        <v>51</v>
      </c>
      <c r="E2513" t="s">
        <v>16</v>
      </c>
      <c r="F2513">
        <v>30</v>
      </c>
      <c r="G2513" t="s">
        <v>6656</v>
      </c>
      <c r="H2513" t="s">
        <v>3240</v>
      </c>
      <c r="I2513" t="s">
        <v>187</v>
      </c>
      <c r="J2513" s="6" t="s">
        <v>13962</v>
      </c>
      <c r="K2513">
        <v>22</v>
      </c>
      <c r="L2513" t="s">
        <v>101</v>
      </c>
      <c r="M2513">
        <f t="shared" si="78"/>
        <v>0</v>
      </c>
      <c r="N2513" s="23" t="s">
        <v>12066</v>
      </c>
      <c r="O2513" s="23" t="s">
        <v>10422</v>
      </c>
      <c r="P2513" s="23">
        <f t="shared" si="79"/>
        <v>4</v>
      </c>
    </row>
    <row r="2514" spans="1:16" x14ac:dyDescent="0.3">
      <c r="A2514">
        <v>2584</v>
      </c>
      <c r="B2514" t="s">
        <v>6371</v>
      </c>
      <c r="C2514" t="s">
        <v>6657</v>
      </c>
      <c r="D2514" t="s">
        <v>15</v>
      </c>
      <c r="E2514" t="s">
        <v>16</v>
      </c>
      <c r="F2514">
        <v>30</v>
      </c>
      <c r="G2514" t="s">
        <v>6658</v>
      </c>
      <c r="H2514" t="s">
        <v>6659</v>
      </c>
      <c r="I2514" t="s">
        <v>208</v>
      </c>
      <c r="J2514" s="6" t="s">
        <v>14177</v>
      </c>
      <c r="K2514">
        <v>23</v>
      </c>
      <c r="L2514" t="s">
        <v>64</v>
      </c>
      <c r="M2514">
        <f t="shared" si="78"/>
        <v>0</v>
      </c>
      <c r="N2514" s="23" t="s">
        <v>12067</v>
      </c>
      <c r="O2514" s="23" t="s">
        <v>10422</v>
      </c>
      <c r="P2514" s="23">
        <f t="shared" si="79"/>
        <v>4</v>
      </c>
    </row>
    <row r="2515" spans="1:16" x14ac:dyDescent="0.3">
      <c r="A2515">
        <v>2585</v>
      </c>
      <c r="B2515" t="s">
        <v>6660</v>
      </c>
      <c r="C2515" t="s">
        <v>6661</v>
      </c>
      <c r="D2515" t="s">
        <v>28</v>
      </c>
      <c r="E2515" t="s">
        <v>29</v>
      </c>
      <c r="F2515">
        <v>90</v>
      </c>
      <c r="G2515" t="s">
        <v>6662</v>
      </c>
      <c r="H2515" t="s">
        <v>702</v>
      </c>
      <c r="I2515" t="s">
        <v>703</v>
      </c>
      <c r="J2515" s="6">
        <v>44349</v>
      </c>
      <c r="K2515">
        <v>31</v>
      </c>
      <c r="L2515" t="s">
        <v>39</v>
      </c>
      <c r="M2515">
        <f t="shared" si="78"/>
        <v>0</v>
      </c>
      <c r="N2515" s="23" t="s">
        <v>12068</v>
      </c>
      <c r="O2515" s="23" t="s">
        <v>10422</v>
      </c>
      <c r="P2515" s="23">
        <f t="shared" si="79"/>
        <v>4</v>
      </c>
    </row>
    <row r="2516" spans="1:16" x14ac:dyDescent="0.3">
      <c r="A2516">
        <v>2586</v>
      </c>
      <c r="B2516" t="s">
        <v>1656</v>
      </c>
      <c r="C2516" t="s">
        <v>6663</v>
      </c>
      <c r="D2516" t="s">
        <v>28</v>
      </c>
      <c r="E2516" t="s">
        <v>29</v>
      </c>
      <c r="F2516">
        <v>60</v>
      </c>
      <c r="G2516" t="s">
        <v>6662</v>
      </c>
      <c r="H2516" t="s">
        <v>534</v>
      </c>
      <c r="I2516" t="s">
        <v>32</v>
      </c>
      <c r="J2516" s="6" t="s">
        <v>13870</v>
      </c>
      <c r="K2516">
        <v>7</v>
      </c>
      <c r="L2516" t="s">
        <v>33</v>
      </c>
      <c r="M2516">
        <f t="shared" si="78"/>
        <v>0</v>
      </c>
      <c r="N2516" s="23" t="s">
        <v>12068</v>
      </c>
      <c r="O2516" s="23" t="s">
        <v>10422</v>
      </c>
      <c r="P2516" s="23">
        <f t="shared" si="79"/>
        <v>4</v>
      </c>
    </row>
    <row r="2517" spans="1:16" x14ac:dyDescent="0.3">
      <c r="A2517">
        <v>2587</v>
      </c>
      <c r="B2517" t="s">
        <v>6664</v>
      </c>
      <c r="C2517" t="s">
        <v>76</v>
      </c>
      <c r="D2517" t="s">
        <v>92</v>
      </c>
      <c r="E2517" t="s">
        <v>16</v>
      </c>
      <c r="F2517">
        <v>60</v>
      </c>
      <c r="G2517" t="s">
        <v>6662</v>
      </c>
      <c r="H2517" t="s">
        <v>1306</v>
      </c>
      <c r="I2517" t="s">
        <v>32</v>
      </c>
      <c r="J2517" s="6" t="s">
        <v>13814</v>
      </c>
      <c r="K2517">
        <v>98</v>
      </c>
      <c r="L2517" t="s">
        <v>64</v>
      </c>
      <c r="M2517">
        <f t="shared" si="78"/>
        <v>0</v>
      </c>
      <c r="N2517" s="23" t="s">
        <v>12068</v>
      </c>
      <c r="O2517" s="23" t="s">
        <v>10422</v>
      </c>
      <c r="P2517" s="23">
        <f t="shared" si="79"/>
        <v>4</v>
      </c>
    </row>
    <row r="2518" spans="1:16" x14ac:dyDescent="0.3">
      <c r="A2518">
        <v>2589</v>
      </c>
      <c r="B2518" t="s">
        <v>6665</v>
      </c>
      <c r="C2518" t="s">
        <v>2747</v>
      </c>
      <c r="D2518" t="s">
        <v>51</v>
      </c>
      <c r="E2518" t="s">
        <v>16</v>
      </c>
      <c r="F2518">
        <v>30</v>
      </c>
      <c r="G2518" t="s">
        <v>14591</v>
      </c>
      <c r="H2518" t="s">
        <v>3299</v>
      </c>
      <c r="I2518" t="s">
        <v>32</v>
      </c>
      <c r="J2518" s="6" t="s">
        <v>13970</v>
      </c>
      <c r="K2518">
        <v>52</v>
      </c>
      <c r="L2518" t="s">
        <v>33</v>
      </c>
      <c r="M2518">
        <f t="shared" si="78"/>
        <v>0</v>
      </c>
      <c r="N2518" s="23" t="s">
        <v>12069</v>
      </c>
      <c r="O2518" s="23" t="s">
        <v>10449</v>
      </c>
      <c r="P2518" s="23">
        <f t="shared" si="79"/>
        <v>7</v>
      </c>
    </row>
    <row r="2519" spans="1:16" x14ac:dyDescent="0.3">
      <c r="A2519">
        <v>2590</v>
      </c>
      <c r="B2519" t="s">
        <v>2409</v>
      </c>
      <c r="C2519" t="s">
        <v>4558</v>
      </c>
      <c r="D2519" t="s">
        <v>28</v>
      </c>
      <c r="E2519" t="s">
        <v>29</v>
      </c>
      <c r="F2519">
        <v>60</v>
      </c>
      <c r="G2519" t="s">
        <v>6667</v>
      </c>
      <c r="H2519" t="s">
        <v>1336</v>
      </c>
      <c r="I2519" t="s">
        <v>129</v>
      </c>
      <c r="J2519" s="6" t="s">
        <v>14131</v>
      </c>
      <c r="K2519">
        <v>26</v>
      </c>
      <c r="L2519" t="s">
        <v>159</v>
      </c>
      <c r="M2519">
        <f t="shared" si="78"/>
        <v>0</v>
      </c>
      <c r="N2519" s="23" t="s">
        <v>12070</v>
      </c>
      <c r="O2519" s="23" t="s">
        <v>10422</v>
      </c>
      <c r="P2519" s="23">
        <f t="shared" si="79"/>
        <v>4</v>
      </c>
    </row>
    <row r="2520" spans="1:16" x14ac:dyDescent="0.3">
      <c r="A2520">
        <v>2591</v>
      </c>
      <c r="B2520" t="s">
        <v>6668</v>
      </c>
      <c r="C2520" t="s">
        <v>6669</v>
      </c>
      <c r="D2520" t="s">
        <v>28</v>
      </c>
      <c r="E2520" t="s">
        <v>29</v>
      </c>
      <c r="F2520">
        <v>60</v>
      </c>
      <c r="G2520" t="s">
        <v>6667</v>
      </c>
      <c r="H2520" t="s">
        <v>3428</v>
      </c>
      <c r="I2520" t="s">
        <v>38</v>
      </c>
      <c r="J2520" s="6" t="s">
        <v>14051</v>
      </c>
      <c r="K2520">
        <v>47</v>
      </c>
      <c r="L2520" t="s">
        <v>64</v>
      </c>
      <c r="M2520">
        <f t="shared" si="78"/>
        <v>0</v>
      </c>
      <c r="N2520" s="23" t="s">
        <v>12070</v>
      </c>
      <c r="O2520" s="23" t="s">
        <v>10422</v>
      </c>
      <c r="P2520" s="23">
        <f t="shared" si="79"/>
        <v>4</v>
      </c>
    </row>
    <row r="2521" spans="1:16" x14ac:dyDescent="0.3">
      <c r="A2521">
        <v>2592</v>
      </c>
      <c r="B2521" t="s">
        <v>6670</v>
      </c>
      <c r="C2521" t="s">
        <v>6439</v>
      </c>
      <c r="D2521" t="s">
        <v>15</v>
      </c>
      <c r="E2521" t="s">
        <v>16</v>
      </c>
      <c r="F2521">
        <v>90</v>
      </c>
      <c r="G2521" t="s">
        <v>6671</v>
      </c>
      <c r="H2521" t="s">
        <v>338</v>
      </c>
      <c r="I2521" t="s">
        <v>173</v>
      </c>
      <c r="J2521" s="6" t="s">
        <v>13693</v>
      </c>
      <c r="K2521">
        <v>73</v>
      </c>
      <c r="L2521" t="s">
        <v>159</v>
      </c>
      <c r="M2521">
        <f t="shared" si="78"/>
        <v>0</v>
      </c>
      <c r="N2521" s="23" t="s">
        <v>4770</v>
      </c>
      <c r="O2521" s="23" t="s">
        <v>10438</v>
      </c>
      <c r="P2521" s="23">
        <f t="shared" si="79"/>
        <v>5</v>
      </c>
    </row>
    <row r="2522" spans="1:16" x14ac:dyDescent="0.3">
      <c r="A2522">
        <v>2593</v>
      </c>
      <c r="B2522" t="s">
        <v>4315</v>
      </c>
      <c r="C2522" t="s">
        <v>2033</v>
      </c>
      <c r="D2522" t="s">
        <v>28</v>
      </c>
      <c r="E2522" t="s">
        <v>29</v>
      </c>
      <c r="F2522">
        <v>30</v>
      </c>
      <c r="G2522" t="s">
        <v>6672</v>
      </c>
      <c r="H2522" t="s">
        <v>4066</v>
      </c>
      <c r="I2522" t="s">
        <v>4067</v>
      </c>
      <c r="J2522" s="6" t="s">
        <v>13793</v>
      </c>
      <c r="K2522">
        <v>73</v>
      </c>
      <c r="L2522" t="s">
        <v>101</v>
      </c>
      <c r="M2522">
        <f t="shared" si="78"/>
        <v>0</v>
      </c>
      <c r="N2522" s="23" t="s">
        <v>12071</v>
      </c>
      <c r="O2522" s="23" t="s">
        <v>10438</v>
      </c>
      <c r="P2522" s="23">
        <f t="shared" si="79"/>
        <v>5</v>
      </c>
    </row>
    <row r="2523" spans="1:16" x14ac:dyDescent="0.3">
      <c r="A2523">
        <v>2594</v>
      </c>
      <c r="B2523" t="s">
        <v>1352</v>
      </c>
      <c r="C2523" t="s">
        <v>4858</v>
      </c>
      <c r="D2523" t="s">
        <v>117</v>
      </c>
      <c r="E2523" t="s">
        <v>16</v>
      </c>
      <c r="F2523">
        <v>90</v>
      </c>
      <c r="G2523" t="s">
        <v>6673</v>
      </c>
      <c r="H2523" t="s">
        <v>3579</v>
      </c>
      <c r="I2523" t="s">
        <v>1576</v>
      </c>
      <c r="J2523" s="6">
        <v>44842</v>
      </c>
      <c r="K2523">
        <v>41</v>
      </c>
      <c r="L2523" t="s">
        <v>45</v>
      </c>
      <c r="M2523">
        <f t="shared" si="78"/>
        <v>0</v>
      </c>
      <c r="N2523" s="23" t="s">
        <v>12071</v>
      </c>
      <c r="O2523" s="23" t="s">
        <v>6</v>
      </c>
      <c r="P2523" s="23">
        <f t="shared" si="79"/>
        <v>6</v>
      </c>
    </row>
    <row r="2524" spans="1:16" x14ac:dyDescent="0.3">
      <c r="A2524">
        <v>2596</v>
      </c>
      <c r="B2524" t="s">
        <v>1792</v>
      </c>
      <c r="C2524" t="s">
        <v>3167</v>
      </c>
      <c r="D2524" t="s">
        <v>28</v>
      </c>
      <c r="E2524" t="s">
        <v>29</v>
      </c>
      <c r="F2524">
        <v>90</v>
      </c>
      <c r="G2524" t="s">
        <v>6674</v>
      </c>
      <c r="H2524" t="s">
        <v>6675</v>
      </c>
      <c r="I2524" t="s">
        <v>32</v>
      </c>
      <c r="J2524" s="6" t="s">
        <v>14203</v>
      </c>
      <c r="K2524">
        <v>80</v>
      </c>
      <c r="L2524" t="s">
        <v>70</v>
      </c>
      <c r="M2524">
        <f t="shared" si="78"/>
        <v>0</v>
      </c>
      <c r="N2524" s="23" t="s">
        <v>12072</v>
      </c>
      <c r="O2524" s="23" t="s">
        <v>10422</v>
      </c>
      <c r="P2524" s="23">
        <f t="shared" si="79"/>
        <v>4</v>
      </c>
    </row>
    <row r="2525" spans="1:16" x14ac:dyDescent="0.3">
      <c r="A2525">
        <v>2597</v>
      </c>
      <c r="B2525" t="s">
        <v>6676</v>
      </c>
      <c r="C2525" t="s">
        <v>2181</v>
      </c>
      <c r="D2525" t="s">
        <v>51</v>
      </c>
      <c r="E2525" t="s">
        <v>16</v>
      </c>
      <c r="F2525">
        <v>90</v>
      </c>
      <c r="G2525" t="s">
        <v>6677</v>
      </c>
      <c r="H2525" t="s">
        <v>1310</v>
      </c>
      <c r="I2525" t="s">
        <v>1311</v>
      </c>
      <c r="J2525" s="6" t="s">
        <v>14186</v>
      </c>
      <c r="K2525">
        <v>5</v>
      </c>
      <c r="L2525" t="s">
        <v>101</v>
      </c>
      <c r="M2525">
        <f t="shared" si="78"/>
        <v>0</v>
      </c>
      <c r="N2525" s="23" t="s">
        <v>4251</v>
      </c>
      <c r="O2525" s="23" t="s">
        <v>10416</v>
      </c>
      <c r="P2525" s="23">
        <f t="shared" si="79"/>
        <v>4</v>
      </c>
    </row>
    <row r="2526" spans="1:16" x14ac:dyDescent="0.3">
      <c r="A2526">
        <v>2598</v>
      </c>
      <c r="B2526" t="s">
        <v>6676</v>
      </c>
      <c r="C2526" t="s">
        <v>1596</v>
      </c>
      <c r="D2526" t="s">
        <v>41</v>
      </c>
      <c r="E2526" t="s">
        <v>16</v>
      </c>
      <c r="F2526">
        <v>30</v>
      </c>
      <c r="G2526" t="s">
        <v>6677</v>
      </c>
      <c r="H2526" t="s">
        <v>182</v>
      </c>
      <c r="I2526" t="s">
        <v>32</v>
      </c>
      <c r="J2526" s="6">
        <v>44046</v>
      </c>
      <c r="K2526">
        <v>77</v>
      </c>
      <c r="L2526" t="s">
        <v>64</v>
      </c>
      <c r="M2526">
        <f t="shared" si="78"/>
        <v>0</v>
      </c>
      <c r="N2526" s="23" t="s">
        <v>4251</v>
      </c>
      <c r="O2526" s="23" t="s">
        <v>10416</v>
      </c>
      <c r="P2526" s="23">
        <f t="shared" si="79"/>
        <v>4</v>
      </c>
    </row>
    <row r="2527" spans="1:16" x14ac:dyDescent="0.3">
      <c r="A2527">
        <v>2599</v>
      </c>
      <c r="B2527" t="s">
        <v>2556</v>
      </c>
      <c r="C2527" t="s">
        <v>1773</v>
      </c>
      <c r="D2527" t="s">
        <v>28</v>
      </c>
      <c r="E2527" t="s">
        <v>29</v>
      </c>
      <c r="F2527">
        <v>30</v>
      </c>
      <c r="G2527" t="s">
        <v>14592</v>
      </c>
      <c r="H2527" t="s">
        <v>4683</v>
      </c>
      <c r="I2527" t="s">
        <v>178</v>
      </c>
      <c r="J2527" s="6" t="s">
        <v>13915</v>
      </c>
      <c r="K2527">
        <v>30</v>
      </c>
      <c r="L2527" t="s">
        <v>39</v>
      </c>
      <c r="M2527">
        <f t="shared" si="78"/>
        <v>0</v>
      </c>
      <c r="N2527" s="23" t="s">
        <v>12073</v>
      </c>
      <c r="O2527" s="23" t="s">
        <v>6</v>
      </c>
      <c r="P2527" s="23">
        <f t="shared" si="79"/>
        <v>6</v>
      </c>
    </row>
    <row r="2528" spans="1:16" x14ac:dyDescent="0.3">
      <c r="A2528">
        <v>2600</v>
      </c>
      <c r="B2528" t="s">
        <v>55</v>
      </c>
      <c r="C2528" t="s">
        <v>4121</v>
      </c>
      <c r="D2528" t="s">
        <v>28</v>
      </c>
      <c r="E2528" t="s">
        <v>29</v>
      </c>
      <c r="F2528">
        <v>60</v>
      </c>
      <c r="G2528" t="s">
        <v>6679</v>
      </c>
      <c r="H2528" t="s">
        <v>4432</v>
      </c>
      <c r="I2528" t="s">
        <v>32</v>
      </c>
      <c r="J2528" s="6">
        <v>44815</v>
      </c>
      <c r="K2528">
        <v>47</v>
      </c>
      <c r="L2528" t="s">
        <v>45</v>
      </c>
      <c r="M2528">
        <f t="shared" si="78"/>
        <v>0</v>
      </c>
      <c r="N2528" s="23" t="s">
        <v>870</v>
      </c>
      <c r="O2528" s="23" t="s">
        <v>10417</v>
      </c>
      <c r="P2528" s="23">
        <f t="shared" si="79"/>
        <v>5</v>
      </c>
    </row>
    <row r="2529" spans="1:16" x14ac:dyDescent="0.3">
      <c r="A2529">
        <v>2601</v>
      </c>
      <c r="B2529" t="s">
        <v>657</v>
      </c>
      <c r="C2529" t="s">
        <v>795</v>
      </c>
      <c r="D2529" t="s">
        <v>28</v>
      </c>
      <c r="E2529" t="s">
        <v>29</v>
      </c>
      <c r="F2529">
        <v>30</v>
      </c>
      <c r="G2529" t="s">
        <v>6680</v>
      </c>
      <c r="H2529" t="s">
        <v>2667</v>
      </c>
      <c r="I2529" t="s">
        <v>187</v>
      </c>
      <c r="J2529" s="6" t="s">
        <v>14055</v>
      </c>
      <c r="K2529">
        <v>89</v>
      </c>
      <c r="L2529" t="s">
        <v>45</v>
      </c>
      <c r="M2529">
        <f t="shared" si="78"/>
        <v>0</v>
      </c>
      <c r="N2529" s="23" t="s">
        <v>870</v>
      </c>
      <c r="O2529" s="23" t="s">
        <v>10717</v>
      </c>
      <c r="P2529" s="23">
        <f t="shared" si="79"/>
        <v>4</v>
      </c>
    </row>
    <row r="2530" spans="1:16" x14ac:dyDescent="0.3">
      <c r="A2530">
        <v>2602</v>
      </c>
      <c r="B2530" t="s">
        <v>2177</v>
      </c>
      <c r="C2530" t="s">
        <v>3130</v>
      </c>
      <c r="D2530" t="s">
        <v>15</v>
      </c>
      <c r="E2530" t="s">
        <v>16</v>
      </c>
      <c r="F2530">
        <v>90</v>
      </c>
      <c r="G2530" t="s">
        <v>6681</v>
      </c>
      <c r="H2530" t="s">
        <v>3224</v>
      </c>
      <c r="I2530" t="s">
        <v>2022</v>
      </c>
      <c r="J2530" s="6" t="s">
        <v>13895</v>
      </c>
      <c r="K2530">
        <v>99</v>
      </c>
      <c r="L2530" t="s">
        <v>20</v>
      </c>
      <c r="M2530">
        <f t="shared" si="78"/>
        <v>0</v>
      </c>
      <c r="N2530" s="23" t="s">
        <v>245</v>
      </c>
      <c r="O2530" s="23" t="s">
        <v>10436</v>
      </c>
      <c r="P2530" s="23">
        <f t="shared" si="79"/>
        <v>8</v>
      </c>
    </row>
    <row r="2531" spans="1:16" x14ac:dyDescent="0.3">
      <c r="A2531">
        <v>2603</v>
      </c>
      <c r="B2531" t="s">
        <v>6682</v>
      </c>
      <c r="C2531" t="s">
        <v>6683</v>
      </c>
      <c r="D2531" t="s">
        <v>51</v>
      </c>
      <c r="E2531" t="s">
        <v>16</v>
      </c>
      <c r="F2531">
        <v>90</v>
      </c>
      <c r="G2531" t="s">
        <v>6684</v>
      </c>
      <c r="H2531" t="s">
        <v>4889</v>
      </c>
      <c r="I2531" t="s">
        <v>110</v>
      </c>
      <c r="J2531" s="6" t="s">
        <v>13633</v>
      </c>
      <c r="K2531">
        <v>50</v>
      </c>
      <c r="L2531" t="s">
        <v>54</v>
      </c>
      <c r="M2531">
        <f t="shared" si="78"/>
        <v>0</v>
      </c>
      <c r="N2531" s="23" t="s">
        <v>12074</v>
      </c>
      <c r="O2531" s="23" t="s">
        <v>10438</v>
      </c>
      <c r="P2531" s="23">
        <f t="shared" si="79"/>
        <v>5</v>
      </c>
    </row>
    <row r="2532" spans="1:16" x14ac:dyDescent="0.3">
      <c r="A2532">
        <v>2604</v>
      </c>
      <c r="B2532" t="s">
        <v>1392</v>
      </c>
      <c r="C2532" t="s">
        <v>6685</v>
      </c>
      <c r="D2532" t="s">
        <v>28</v>
      </c>
      <c r="E2532" t="s">
        <v>29</v>
      </c>
      <c r="F2532">
        <v>60</v>
      </c>
      <c r="G2532" t="s">
        <v>6686</v>
      </c>
      <c r="H2532" t="s">
        <v>6687</v>
      </c>
      <c r="I2532" t="s">
        <v>32</v>
      </c>
      <c r="J2532" s="6" t="s">
        <v>14045</v>
      </c>
      <c r="K2532">
        <v>60</v>
      </c>
      <c r="L2532" t="s">
        <v>159</v>
      </c>
      <c r="M2532">
        <f t="shared" si="78"/>
        <v>0</v>
      </c>
      <c r="N2532" s="23" t="s">
        <v>12075</v>
      </c>
      <c r="O2532" s="23" t="s">
        <v>10438</v>
      </c>
      <c r="P2532" s="23">
        <f t="shared" si="79"/>
        <v>5</v>
      </c>
    </row>
    <row r="2533" spans="1:16" x14ac:dyDescent="0.3">
      <c r="A2533">
        <v>2605</v>
      </c>
      <c r="B2533" t="s">
        <v>5878</v>
      </c>
      <c r="C2533" t="s">
        <v>4962</v>
      </c>
      <c r="D2533" t="s">
        <v>28</v>
      </c>
      <c r="E2533" t="s">
        <v>29</v>
      </c>
      <c r="F2533">
        <v>60</v>
      </c>
      <c r="G2533" t="s">
        <v>6688</v>
      </c>
      <c r="H2533" t="s">
        <v>1601</v>
      </c>
      <c r="I2533" t="s">
        <v>32</v>
      </c>
      <c r="J2533" s="6" t="s">
        <v>13833</v>
      </c>
      <c r="K2533">
        <v>53</v>
      </c>
      <c r="L2533" t="s">
        <v>101</v>
      </c>
      <c r="M2533">
        <f t="shared" si="78"/>
        <v>0</v>
      </c>
      <c r="N2533" s="23" t="s">
        <v>12075</v>
      </c>
      <c r="O2533" s="23" t="s">
        <v>10422</v>
      </c>
      <c r="P2533" s="23">
        <f t="shared" si="79"/>
        <v>4</v>
      </c>
    </row>
    <row r="2534" spans="1:16" x14ac:dyDescent="0.3">
      <c r="A2534">
        <v>2606</v>
      </c>
      <c r="B2534" t="s">
        <v>3483</v>
      </c>
      <c r="C2534" t="s">
        <v>2019</v>
      </c>
      <c r="D2534" t="s">
        <v>28</v>
      </c>
      <c r="E2534" t="s">
        <v>29</v>
      </c>
      <c r="F2534">
        <v>90</v>
      </c>
      <c r="G2534" t="s">
        <v>13531</v>
      </c>
      <c r="H2534" t="s">
        <v>6690</v>
      </c>
      <c r="I2534" t="s">
        <v>294</v>
      </c>
      <c r="J2534" s="6">
        <v>44839</v>
      </c>
      <c r="K2534">
        <v>70</v>
      </c>
      <c r="L2534" t="s">
        <v>159</v>
      </c>
      <c r="M2534">
        <f t="shared" si="78"/>
        <v>0</v>
      </c>
      <c r="N2534" s="23" t="s">
        <v>1424</v>
      </c>
      <c r="O2534" s="23" t="s">
        <v>10506</v>
      </c>
      <c r="P2534" s="23">
        <f t="shared" si="79"/>
        <v>2</v>
      </c>
    </row>
    <row r="2535" spans="1:16" x14ac:dyDescent="0.3">
      <c r="A2535">
        <v>2607</v>
      </c>
      <c r="B2535" t="s">
        <v>2367</v>
      </c>
      <c r="C2535" t="s">
        <v>457</v>
      </c>
      <c r="D2535" t="s">
        <v>28</v>
      </c>
      <c r="E2535" t="s">
        <v>29</v>
      </c>
      <c r="F2535">
        <v>60</v>
      </c>
      <c r="G2535" t="s">
        <v>6691</v>
      </c>
      <c r="H2535" t="s">
        <v>1299</v>
      </c>
      <c r="I2535" t="s">
        <v>1199</v>
      </c>
      <c r="J2535" s="6">
        <v>44107</v>
      </c>
      <c r="K2535">
        <v>31</v>
      </c>
      <c r="L2535" t="s">
        <v>70</v>
      </c>
      <c r="M2535">
        <f t="shared" si="78"/>
        <v>0</v>
      </c>
      <c r="N2535" s="23" t="s">
        <v>12076</v>
      </c>
      <c r="O2535" s="23" t="s">
        <v>10438</v>
      </c>
      <c r="P2535" s="23">
        <f t="shared" si="79"/>
        <v>5</v>
      </c>
    </row>
    <row r="2536" spans="1:16" x14ac:dyDescent="0.3">
      <c r="A2536">
        <v>2608</v>
      </c>
      <c r="B2536" t="s">
        <v>1563</v>
      </c>
      <c r="C2536" t="s">
        <v>1323</v>
      </c>
      <c r="D2536" t="s">
        <v>28</v>
      </c>
      <c r="E2536" t="s">
        <v>29</v>
      </c>
      <c r="F2536">
        <v>30</v>
      </c>
      <c r="G2536" t="s">
        <v>6692</v>
      </c>
      <c r="H2536" t="s">
        <v>6693</v>
      </c>
      <c r="I2536" t="s">
        <v>25</v>
      </c>
      <c r="J2536" s="6">
        <v>44264</v>
      </c>
      <c r="K2536">
        <v>68</v>
      </c>
      <c r="L2536" t="s">
        <v>64</v>
      </c>
      <c r="M2536">
        <f t="shared" si="78"/>
        <v>0</v>
      </c>
      <c r="N2536" s="23" t="s">
        <v>12077</v>
      </c>
      <c r="O2536" s="23" t="s">
        <v>10422</v>
      </c>
      <c r="P2536" s="23">
        <f t="shared" si="79"/>
        <v>4</v>
      </c>
    </row>
    <row r="2537" spans="1:16" x14ac:dyDescent="0.3">
      <c r="A2537">
        <v>2609</v>
      </c>
      <c r="B2537" t="s">
        <v>3005</v>
      </c>
      <c r="C2537" t="s">
        <v>1326</v>
      </c>
      <c r="D2537" t="s">
        <v>28</v>
      </c>
      <c r="E2537" t="s">
        <v>29</v>
      </c>
      <c r="F2537">
        <v>60</v>
      </c>
      <c r="G2537" t="s">
        <v>6694</v>
      </c>
      <c r="H2537" t="s">
        <v>3746</v>
      </c>
      <c r="I2537" t="s">
        <v>32</v>
      </c>
      <c r="J2537" s="6" t="s">
        <v>14024</v>
      </c>
      <c r="K2537">
        <v>70</v>
      </c>
      <c r="L2537" t="s">
        <v>39</v>
      </c>
      <c r="M2537">
        <f t="shared" si="78"/>
        <v>0</v>
      </c>
      <c r="N2537" s="23" t="s">
        <v>6694</v>
      </c>
      <c r="O2537" s="23"/>
      <c r="P2537" s="23">
        <f t="shared" si="79"/>
        <v>0</v>
      </c>
    </row>
    <row r="2538" spans="1:16" x14ac:dyDescent="0.3">
      <c r="A2538">
        <v>2610</v>
      </c>
      <c r="B2538" t="s">
        <v>6695</v>
      </c>
      <c r="C2538" t="s">
        <v>5452</v>
      </c>
      <c r="D2538" t="s">
        <v>51</v>
      </c>
      <c r="E2538" t="s">
        <v>16</v>
      </c>
      <c r="F2538">
        <v>30</v>
      </c>
      <c r="G2538" t="s">
        <v>6696</v>
      </c>
      <c r="H2538" t="s">
        <v>3746</v>
      </c>
      <c r="I2538" t="s">
        <v>32</v>
      </c>
      <c r="J2538" s="6" t="s">
        <v>13936</v>
      </c>
      <c r="K2538">
        <v>43</v>
      </c>
      <c r="L2538" t="s">
        <v>20</v>
      </c>
      <c r="M2538">
        <f t="shared" si="78"/>
        <v>0</v>
      </c>
      <c r="N2538" s="23" t="s">
        <v>6694</v>
      </c>
      <c r="O2538" s="23" t="s">
        <v>10430</v>
      </c>
      <c r="P2538" s="23">
        <f t="shared" si="79"/>
        <v>9</v>
      </c>
    </row>
    <row r="2539" spans="1:16" x14ac:dyDescent="0.3">
      <c r="A2539">
        <v>2611</v>
      </c>
      <c r="B2539" t="s">
        <v>3429</v>
      </c>
      <c r="C2539" t="s">
        <v>5225</v>
      </c>
      <c r="D2539" t="s">
        <v>28</v>
      </c>
      <c r="E2539" t="s">
        <v>29</v>
      </c>
      <c r="F2539">
        <v>90</v>
      </c>
      <c r="G2539" t="s">
        <v>6697</v>
      </c>
      <c r="H2539" t="s">
        <v>2530</v>
      </c>
      <c r="I2539" t="s">
        <v>32</v>
      </c>
      <c r="J2539" s="6">
        <v>43901</v>
      </c>
      <c r="K2539">
        <v>14</v>
      </c>
      <c r="L2539" t="s">
        <v>70</v>
      </c>
      <c r="M2539">
        <f t="shared" si="78"/>
        <v>0</v>
      </c>
      <c r="N2539" s="23" t="s">
        <v>641</v>
      </c>
      <c r="O2539" s="23" t="s">
        <v>10490</v>
      </c>
      <c r="P2539" s="23">
        <f t="shared" si="79"/>
        <v>4</v>
      </c>
    </row>
    <row r="2540" spans="1:16" x14ac:dyDescent="0.3">
      <c r="A2540">
        <v>2612</v>
      </c>
      <c r="B2540" t="s">
        <v>2815</v>
      </c>
      <c r="C2540" t="s">
        <v>2010</v>
      </c>
      <c r="D2540" t="s">
        <v>28</v>
      </c>
      <c r="E2540" t="s">
        <v>29</v>
      </c>
      <c r="F2540">
        <v>90</v>
      </c>
      <c r="G2540" t="s">
        <v>12078</v>
      </c>
      <c r="H2540" t="s">
        <v>1448</v>
      </c>
      <c r="I2540" t="s">
        <v>1449</v>
      </c>
      <c r="J2540" s="6" t="s">
        <v>14034</v>
      </c>
      <c r="K2540">
        <v>62</v>
      </c>
      <c r="L2540" t="s">
        <v>39</v>
      </c>
      <c r="M2540">
        <f t="shared" si="78"/>
        <v>0</v>
      </c>
      <c r="N2540" s="23" t="s">
        <v>12078</v>
      </c>
      <c r="O2540" s="23" t="s">
        <v>12079</v>
      </c>
      <c r="P2540" s="23">
        <f t="shared" si="79"/>
        <v>1</v>
      </c>
    </row>
    <row r="2541" spans="1:16" x14ac:dyDescent="0.3">
      <c r="A2541">
        <v>2613</v>
      </c>
      <c r="B2541" t="s">
        <v>6699</v>
      </c>
      <c r="C2541" t="s">
        <v>3911</v>
      </c>
      <c r="D2541" t="s">
        <v>28</v>
      </c>
      <c r="E2541" t="s">
        <v>29</v>
      </c>
      <c r="F2541">
        <v>30</v>
      </c>
      <c r="G2541" t="s">
        <v>6700</v>
      </c>
      <c r="H2541" t="s">
        <v>2380</v>
      </c>
      <c r="I2541" t="s">
        <v>173</v>
      </c>
      <c r="J2541" s="6" t="s">
        <v>13737</v>
      </c>
      <c r="K2541">
        <v>95</v>
      </c>
      <c r="L2541" t="s">
        <v>39</v>
      </c>
      <c r="M2541">
        <f t="shared" si="78"/>
        <v>0</v>
      </c>
      <c r="N2541" s="23" t="s">
        <v>12080</v>
      </c>
      <c r="O2541" s="23" t="s">
        <v>10417</v>
      </c>
      <c r="P2541" s="23">
        <f t="shared" si="79"/>
        <v>5</v>
      </c>
    </row>
    <row r="2542" spans="1:16" x14ac:dyDescent="0.3">
      <c r="A2542">
        <v>2614</v>
      </c>
      <c r="B2542" t="s">
        <v>2051</v>
      </c>
      <c r="C2542" t="s">
        <v>6701</v>
      </c>
      <c r="D2542" t="s">
        <v>28</v>
      </c>
      <c r="E2542" t="s">
        <v>29</v>
      </c>
      <c r="F2542">
        <v>90</v>
      </c>
      <c r="G2542" t="s">
        <v>6700</v>
      </c>
      <c r="H2542" t="s">
        <v>4878</v>
      </c>
      <c r="I2542" t="s">
        <v>187</v>
      </c>
      <c r="J2542" s="6">
        <v>44747</v>
      </c>
      <c r="K2542">
        <v>15</v>
      </c>
      <c r="L2542" t="s">
        <v>80</v>
      </c>
      <c r="M2542">
        <f t="shared" si="78"/>
        <v>0</v>
      </c>
      <c r="N2542" s="23" t="s">
        <v>12080</v>
      </c>
      <c r="O2542" s="23" t="s">
        <v>10417</v>
      </c>
      <c r="P2542" s="23">
        <f t="shared" si="79"/>
        <v>5</v>
      </c>
    </row>
    <row r="2543" spans="1:16" x14ac:dyDescent="0.3">
      <c r="A2543">
        <v>2615</v>
      </c>
      <c r="B2543" t="s">
        <v>4094</v>
      </c>
      <c r="C2543" t="s">
        <v>955</v>
      </c>
      <c r="D2543" t="s">
        <v>28</v>
      </c>
      <c r="E2543" t="s">
        <v>29</v>
      </c>
      <c r="F2543">
        <v>30</v>
      </c>
      <c r="G2543" t="s">
        <v>6700</v>
      </c>
      <c r="H2543" t="s">
        <v>4311</v>
      </c>
      <c r="I2543" t="s">
        <v>32</v>
      </c>
      <c r="J2543" s="6" t="s">
        <v>13787</v>
      </c>
      <c r="K2543">
        <v>10</v>
      </c>
      <c r="L2543" t="s">
        <v>39</v>
      </c>
      <c r="M2543">
        <f t="shared" si="78"/>
        <v>0</v>
      </c>
      <c r="N2543" s="23" t="s">
        <v>12080</v>
      </c>
      <c r="O2543" s="23" t="s">
        <v>10417</v>
      </c>
      <c r="P2543" s="23">
        <f t="shared" si="79"/>
        <v>5</v>
      </c>
    </row>
    <row r="2544" spans="1:16" x14ac:dyDescent="0.3">
      <c r="A2544">
        <v>2616</v>
      </c>
      <c r="B2544" t="s">
        <v>5502</v>
      </c>
      <c r="C2544" t="s">
        <v>3927</v>
      </c>
      <c r="D2544" t="s">
        <v>28</v>
      </c>
      <c r="E2544" t="s">
        <v>29</v>
      </c>
      <c r="F2544">
        <v>90</v>
      </c>
      <c r="G2544" t="s">
        <v>6702</v>
      </c>
      <c r="H2544" t="s">
        <v>538</v>
      </c>
      <c r="I2544" t="s">
        <v>32</v>
      </c>
      <c r="J2544" s="6" t="s">
        <v>13933</v>
      </c>
      <c r="K2544">
        <v>79</v>
      </c>
      <c r="L2544" t="s">
        <v>20</v>
      </c>
      <c r="M2544">
        <f t="shared" si="78"/>
        <v>0</v>
      </c>
      <c r="N2544" s="23" t="s">
        <v>10157</v>
      </c>
      <c r="O2544" s="23" t="s">
        <v>10422</v>
      </c>
      <c r="P2544" s="23">
        <f t="shared" si="79"/>
        <v>4</v>
      </c>
    </row>
    <row r="2545" spans="1:16" x14ac:dyDescent="0.3">
      <c r="A2545">
        <v>2617</v>
      </c>
      <c r="B2545" t="s">
        <v>6703</v>
      </c>
      <c r="C2545" t="s">
        <v>6704</v>
      </c>
      <c r="D2545" t="s">
        <v>51</v>
      </c>
      <c r="E2545" t="s">
        <v>16</v>
      </c>
      <c r="F2545">
        <v>90</v>
      </c>
      <c r="G2545" t="s">
        <v>6705</v>
      </c>
      <c r="H2545" t="s">
        <v>6312</v>
      </c>
      <c r="I2545" t="s">
        <v>173</v>
      </c>
      <c r="J2545" s="6">
        <v>44076</v>
      </c>
      <c r="K2545">
        <v>8</v>
      </c>
      <c r="L2545" t="s">
        <v>101</v>
      </c>
      <c r="M2545">
        <f t="shared" si="78"/>
        <v>0</v>
      </c>
      <c r="N2545" s="23" t="s">
        <v>12081</v>
      </c>
      <c r="O2545" s="23" t="s">
        <v>6</v>
      </c>
      <c r="P2545" s="23">
        <f t="shared" si="79"/>
        <v>6</v>
      </c>
    </row>
    <row r="2546" spans="1:16" x14ac:dyDescent="0.3">
      <c r="A2546">
        <v>2618</v>
      </c>
      <c r="B2546" t="s">
        <v>4176</v>
      </c>
      <c r="C2546" t="s">
        <v>1072</v>
      </c>
      <c r="D2546" t="s">
        <v>117</v>
      </c>
      <c r="E2546" t="s">
        <v>16</v>
      </c>
      <c r="F2546">
        <v>60</v>
      </c>
      <c r="G2546" t="s">
        <v>6706</v>
      </c>
      <c r="H2546" t="s">
        <v>607</v>
      </c>
      <c r="I2546" t="s">
        <v>32</v>
      </c>
      <c r="J2546" s="6">
        <v>44602</v>
      </c>
      <c r="K2546">
        <v>45</v>
      </c>
      <c r="L2546" t="s">
        <v>80</v>
      </c>
      <c r="M2546">
        <f t="shared" si="78"/>
        <v>0</v>
      </c>
      <c r="N2546" s="23" t="s">
        <v>12082</v>
      </c>
      <c r="O2546" s="23" t="s">
        <v>10422</v>
      </c>
      <c r="P2546" s="23">
        <f t="shared" si="79"/>
        <v>4</v>
      </c>
    </row>
    <row r="2547" spans="1:16" x14ac:dyDescent="0.3">
      <c r="A2547">
        <v>2619</v>
      </c>
      <c r="B2547" t="s">
        <v>3176</v>
      </c>
      <c r="C2547" t="s">
        <v>2024</v>
      </c>
      <c r="D2547" t="s">
        <v>28</v>
      </c>
      <c r="E2547" t="s">
        <v>29</v>
      </c>
      <c r="F2547">
        <v>90</v>
      </c>
      <c r="G2547" t="s">
        <v>6707</v>
      </c>
      <c r="H2547" t="s">
        <v>641</v>
      </c>
      <c r="I2547" t="s">
        <v>294</v>
      </c>
      <c r="J2547" s="6" t="s">
        <v>14025</v>
      </c>
      <c r="K2547">
        <v>10</v>
      </c>
      <c r="L2547" t="s">
        <v>159</v>
      </c>
      <c r="M2547">
        <f t="shared" si="78"/>
        <v>0</v>
      </c>
      <c r="N2547" s="23" t="s">
        <v>12083</v>
      </c>
      <c r="O2547" s="23" t="s">
        <v>10417</v>
      </c>
      <c r="P2547" s="23">
        <f t="shared" si="79"/>
        <v>5</v>
      </c>
    </row>
    <row r="2548" spans="1:16" x14ac:dyDescent="0.3">
      <c r="A2548">
        <v>2620</v>
      </c>
      <c r="B2548" t="s">
        <v>567</v>
      </c>
      <c r="C2548" t="s">
        <v>6708</v>
      </c>
      <c r="D2548" t="s">
        <v>28</v>
      </c>
      <c r="E2548" t="s">
        <v>29</v>
      </c>
      <c r="F2548">
        <v>90</v>
      </c>
      <c r="G2548" t="s">
        <v>6709</v>
      </c>
      <c r="H2548" t="s">
        <v>6710</v>
      </c>
      <c r="I2548" t="s">
        <v>32</v>
      </c>
      <c r="J2548" s="6">
        <v>44116</v>
      </c>
      <c r="K2548">
        <v>37</v>
      </c>
      <c r="L2548" t="s">
        <v>80</v>
      </c>
      <c r="M2548">
        <f t="shared" si="78"/>
        <v>0</v>
      </c>
      <c r="N2548" s="23" t="s">
        <v>12084</v>
      </c>
      <c r="O2548" s="23" t="s">
        <v>6</v>
      </c>
      <c r="P2548" s="23">
        <f t="shared" si="79"/>
        <v>6</v>
      </c>
    </row>
    <row r="2549" spans="1:16" x14ac:dyDescent="0.3">
      <c r="A2549">
        <v>2621</v>
      </c>
      <c r="B2549" t="s">
        <v>6711</v>
      </c>
      <c r="C2549" t="s">
        <v>6712</v>
      </c>
      <c r="D2549" t="s">
        <v>51</v>
      </c>
      <c r="E2549" t="s">
        <v>16</v>
      </c>
      <c r="F2549">
        <v>90</v>
      </c>
      <c r="G2549" t="s">
        <v>6713</v>
      </c>
      <c r="H2549" t="s">
        <v>6714</v>
      </c>
      <c r="I2549" t="s">
        <v>129</v>
      </c>
      <c r="J2549" s="6" t="s">
        <v>14140</v>
      </c>
      <c r="K2549">
        <v>91</v>
      </c>
      <c r="L2549" t="s">
        <v>33</v>
      </c>
      <c r="M2549">
        <f t="shared" si="78"/>
        <v>0</v>
      </c>
      <c r="N2549" s="23" t="s">
        <v>1354</v>
      </c>
      <c r="O2549" s="23" t="s">
        <v>10844</v>
      </c>
      <c r="P2549" s="23">
        <f t="shared" si="79"/>
        <v>8</v>
      </c>
    </row>
    <row r="2550" spans="1:16" x14ac:dyDescent="0.3">
      <c r="A2550">
        <v>2622</v>
      </c>
      <c r="B2550" t="s">
        <v>2295</v>
      </c>
      <c r="C2550" t="s">
        <v>5756</v>
      </c>
      <c r="D2550" t="s">
        <v>51</v>
      </c>
      <c r="E2550" t="s">
        <v>16</v>
      </c>
      <c r="F2550">
        <v>30</v>
      </c>
      <c r="G2550" t="s">
        <v>6713</v>
      </c>
      <c r="H2550" t="s">
        <v>1519</v>
      </c>
      <c r="I2550" t="s">
        <v>32</v>
      </c>
      <c r="J2550" s="6">
        <v>44355</v>
      </c>
      <c r="K2550">
        <v>31</v>
      </c>
      <c r="L2550" t="s">
        <v>39</v>
      </c>
      <c r="M2550">
        <f t="shared" si="78"/>
        <v>0</v>
      </c>
      <c r="N2550" s="23" t="s">
        <v>1354</v>
      </c>
      <c r="O2550" s="23" t="s">
        <v>10844</v>
      </c>
      <c r="P2550" s="23">
        <f t="shared" si="79"/>
        <v>8</v>
      </c>
    </row>
    <row r="2551" spans="1:16" x14ac:dyDescent="0.3">
      <c r="A2551">
        <v>2623</v>
      </c>
      <c r="B2551" t="s">
        <v>6715</v>
      </c>
      <c r="C2551" t="s">
        <v>5193</v>
      </c>
      <c r="D2551" t="s">
        <v>28</v>
      </c>
      <c r="E2551" t="s">
        <v>29</v>
      </c>
      <c r="F2551">
        <v>60</v>
      </c>
      <c r="G2551" t="s">
        <v>6716</v>
      </c>
      <c r="H2551" t="s">
        <v>3007</v>
      </c>
      <c r="I2551" t="s">
        <v>554</v>
      </c>
      <c r="J2551" s="6" t="s">
        <v>13849</v>
      </c>
      <c r="K2551">
        <v>41</v>
      </c>
      <c r="L2551" t="s">
        <v>80</v>
      </c>
      <c r="M2551">
        <f t="shared" si="78"/>
        <v>0</v>
      </c>
      <c r="N2551" s="23" t="s">
        <v>12085</v>
      </c>
      <c r="O2551" s="23" t="s">
        <v>10422</v>
      </c>
      <c r="P2551" s="23">
        <f t="shared" si="79"/>
        <v>4</v>
      </c>
    </row>
    <row r="2552" spans="1:16" x14ac:dyDescent="0.3">
      <c r="A2552">
        <v>2624</v>
      </c>
      <c r="B2552" t="s">
        <v>6717</v>
      </c>
      <c r="C2552" t="s">
        <v>1627</v>
      </c>
      <c r="D2552" t="s">
        <v>41</v>
      </c>
      <c r="E2552" t="s">
        <v>16</v>
      </c>
      <c r="F2552">
        <v>90</v>
      </c>
      <c r="G2552" t="s">
        <v>6718</v>
      </c>
      <c r="H2552" t="s">
        <v>2366</v>
      </c>
      <c r="I2552" t="s">
        <v>1367</v>
      </c>
      <c r="J2552" s="6" t="s">
        <v>14204</v>
      </c>
      <c r="K2552">
        <v>36</v>
      </c>
      <c r="L2552" t="s">
        <v>80</v>
      </c>
      <c r="M2552">
        <f t="shared" si="78"/>
        <v>0</v>
      </c>
      <c r="N2552" s="23" t="s">
        <v>12086</v>
      </c>
      <c r="O2552" s="23" t="s">
        <v>10436</v>
      </c>
      <c r="P2552" s="23">
        <f t="shared" si="79"/>
        <v>8</v>
      </c>
    </row>
    <row r="2553" spans="1:16" x14ac:dyDescent="0.3">
      <c r="A2553">
        <v>2625</v>
      </c>
      <c r="B2553" t="s">
        <v>1654</v>
      </c>
      <c r="C2553" t="s">
        <v>6719</v>
      </c>
      <c r="D2553" t="s">
        <v>51</v>
      </c>
      <c r="E2553" t="s">
        <v>16</v>
      </c>
      <c r="F2553">
        <v>90</v>
      </c>
      <c r="G2553" t="s">
        <v>6720</v>
      </c>
      <c r="H2553" t="s">
        <v>1690</v>
      </c>
      <c r="I2553" t="s">
        <v>208</v>
      </c>
      <c r="J2553" s="6" t="s">
        <v>14015</v>
      </c>
      <c r="K2553">
        <v>37</v>
      </c>
      <c r="L2553" t="s">
        <v>80</v>
      </c>
      <c r="M2553">
        <f t="shared" si="78"/>
        <v>0</v>
      </c>
      <c r="N2553" s="23" t="s">
        <v>12087</v>
      </c>
      <c r="O2553" s="23" t="s">
        <v>6</v>
      </c>
      <c r="P2553" s="23">
        <f t="shared" si="79"/>
        <v>6</v>
      </c>
    </row>
    <row r="2554" spans="1:16" x14ac:dyDescent="0.3">
      <c r="A2554">
        <v>2626</v>
      </c>
      <c r="B2554" t="s">
        <v>6721</v>
      </c>
      <c r="C2554" t="s">
        <v>6722</v>
      </c>
      <c r="D2554" t="s">
        <v>51</v>
      </c>
      <c r="E2554" t="s">
        <v>16</v>
      </c>
      <c r="F2554">
        <v>30</v>
      </c>
      <c r="G2554" t="s">
        <v>6723</v>
      </c>
      <c r="H2554" t="s">
        <v>5079</v>
      </c>
      <c r="I2554" t="s">
        <v>294</v>
      </c>
      <c r="J2554" s="6" t="s">
        <v>13969</v>
      </c>
      <c r="K2554">
        <v>26</v>
      </c>
      <c r="L2554" t="s">
        <v>33</v>
      </c>
      <c r="M2554">
        <f t="shared" si="78"/>
        <v>0</v>
      </c>
      <c r="N2554" s="23" t="s">
        <v>12088</v>
      </c>
      <c r="O2554" s="23" t="s">
        <v>3089</v>
      </c>
      <c r="P2554" s="23">
        <f t="shared" si="79"/>
        <v>4</v>
      </c>
    </row>
    <row r="2555" spans="1:16" x14ac:dyDescent="0.3">
      <c r="A2555">
        <v>2627</v>
      </c>
      <c r="B2555" t="s">
        <v>61</v>
      </c>
      <c r="C2555" t="s">
        <v>4913</v>
      </c>
      <c r="D2555" t="s">
        <v>28</v>
      </c>
      <c r="E2555" t="s">
        <v>29</v>
      </c>
      <c r="F2555">
        <v>90</v>
      </c>
      <c r="G2555" t="s">
        <v>6724</v>
      </c>
      <c r="H2555" t="s">
        <v>5079</v>
      </c>
      <c r="I2555" t="s">
        <v>294</v>
      </c>
      <c r="J2555" s="6" t="s">
        <v>14205</v>
      </c>
      <c r="K2555">
        <v>27</v>
      </c>
      <c r="L2555" t="s">
        <v>70</v>
      </c>
      <c r="M2555">
        <f t="shared" si="78"/>
        <v>0</v>
      </c>
      <c r="N2555" s="23" t="s">
        <v>12089</v>
      </c>
      <c r="O2555" s="23" t="s">
        <v>10425</v>
      </c>
      <c r="P2555" s="23">
        <f t="shared" si="79"/>
        <v>3</v>
      </c>
    </row>
    <row r="2556" spans="1:16" x14ac:dyDescent="0.3">
      <c r="A2556">
        <v>2628</v>
      </c>
      <c r="B2556" t="s">
        <v>188</v>
      </c>
      <c r="C2556" t="s">
        <v>722</v>
      </c>
      <c r="D2556" t="s">
        <v>28</v>
      </c>
      <c r="E2556" t="s">
        <v>29</v>
      </c>
      <c r="F2556">
        <v>90</v>
      </c>
      <c r="G2556" t="s">
        <v>6725</v>
      </c>
      <c r="H2556" t="s">
        <v>2072</v>
      </c>
      <c r="I2556" t="s">
        <v>32</v>
      </c>
      <c r="J2556" s="6" t="s">
        <v>13924</v>
      </c>
      <c r="K2556">
        <v>103</v>
      </c>
      <c r="L2556" t="s">
        <v>80</v>
      </c>
      <c r="M2556">
        <f t="shared" si="78"/>
        <v>0</v>
      </c>
      <c r="N2556" s="23" t="s">
        <v>12090</v>
      </c>
      <c r="O2556" s="23" t="s">
        <v>10422</v>
      </c>
      <c r="P2556" s="23">
        <f t="shared" si="79"/>
        <v>4</v>
      </c>
    </row>
    <row r="2557" spans="1:16" x14ac:dyDescent="0.3">
      <c r="A2557">
        <v>2629</v>
      </c>
      <c r="B2557" t="s">
        <v>4844</v>
      </c>
      <c r="C2557" t="s">
        <v>5979</v>
      </c>
      <c r="D2557" t="s">
        <v>28</v>
      </c>
      <c r="E2557" t="s">
        <v>29</v>
      </c>
      <c r="F2557">
        <v>90</v>
      </c>
      <c r="G2557" t="s">
        <v>6726</v>
      </c>
      <c r="H2557" t="s">
        <v>420</v>
      </c>
      <c r="I2557" t="s">
        <v>32</v>
      </c>
      <c r="J2557" s="6" t="s">
        <v>13651</v>
      </c>
      <c r="K2557">
        <v>55</v>
      </c>
      <c r="L2557" t="s">
        <v>159</v>
      </c>
      <c r="M2557">
        <f t="shared" si="78"/>
        <v>0</v>
      </c>
      <c r="N2557" s="23" t="s">
        <v>12091</v>
      </c>
      <c r="O2557" s="23" t="s">
        <v>6</v>
      </c>
      <c r="P2557" s="23">
        <f t="shared" si="79"/>
        <v>6</v>
      </c>
    </row>
    <row r="2558" spans="1:16" x14ac:dyDescent="0.3">
      <c r="A2558">
        <v>2630</v>
      </c>
      <c r="B2558" t="s">
        <v>2399</v>
      </c>
      <c r="C2558" t="s">
        <v>6727</v>
      </c>
      <c r="D2558" t="s">
        <v>15</v>
      </c>
      <c r="E2558" t="s">
        <v>16</v>
      </c>
      <c r="F2558">
        <v>60</v>
      </c>
      <c r="G2558" t="s">
        <v>6731</v>
      </c>
      <c r="H2558" t="s">
        <v>4996</v>
      </c>
      <c r="I2558" t="s">
        <v>32</v>
      </c>
      <c r="J2558" s="6" t="s">
        <v>14007</v>
      </c>
      <c r="K2558">
        <v>58</v>
      </c>
      <c r="L2558" t="s">
        <v>101</v>
      </c>
      <c r="M2558">
        <f t="shared" si="78"/>
        <v>0</v>
      </c>
      <c r="N2558" s="23" t="s">
        <v>4660</v>
      </c>
      <c r="O2558" s="23" t="s">
        <v>11623</v>
      </c>
      <c r="P2558" s="23">
        <f t="shared" si="79"/>
        <v>2</v>
      </c>
    </row>
    <row r="2559" spans="1:16" x14ac:dyDescent="0.3">
      <c r="A2559">
        <v>2631</v>
      </c>
      <c r="B2559" t="s">
        <v>6729</v>
      </c>
      <c r="C2559" t="s">
        <v>6730</v>
      </c>
      <c r="D2559" t="s">
        <v>15</v>
      </c>
      <c r="E2559" t="s">
        <v>16</v>
      </c>
      <c r="F2559">
        <v>60</v>
      </c>
      <c r="G2559" t="s">
        <v>6731</v>
      </c>
      <c r="H2559" t="s">
        <v>6732</v>
      </c>
      <c r="I2559" t="s">
        <v>32</v>
      </c>
      <c r="J2559" s="6">
        <v>44471</v>
      </c>
      <c r="K2559">
        <v>48</v>
      </c>
      <c r="L2559" t="s">
        <v>70</v>
      </c>
      <c r="M2559">
        <f t="shared" si="78"/>
        <v>0</v>
      </c>
      <c r="N2559" s="23" t="s">
        <v>4660</v>
      </c>
      <c r="O2559" s="23" t="s">
        <v>10422</v>
      </c>
      <c r="P2559" s="23">
        <f t="shared" si="79"/>
        <v>4</v>
      </c>
    </row>
    <row r="2560" spans="1:16" x14ac:dyDescent="0.3">
      <c r="A2560">
        <v>2632</v>
      </c>
      <c r="B2560" t="s">
        <v>2437</v>
      </c>
      <c r="C2560" t="s">
        <v>4149</v>
      </c>
      <c r="D2560" t="s">
        <v>28</v>
      </c>
      <c r="E2560" t="s">
        <v>29</v>
      </c>
      <c r="F2560">
        <v>90</v>
      </c>
      <c r="G2560" t="s">
        <v>6733</v>
      </c>
      <c r="H2560" t="s">
        <v>3169</v>
      </c>
      <c r="I2560" t="s">
        <v>110</v>
      </c>
      <c r="J2560" s="6" t="s">
        <v>14102</v>
      </c>
      <c r="K2560">
        <v>11</v>
      </c>
      <c r="L2560" t="s">
        <v>101</v>
      </c>
      <c r="M2560">
        <f t="shared" si="78"/>
        <v>0</v>
      </c>
      <c r="N2560" s="23" t="s">
        <v>4273</v>
      </c>
      <c r="O2560" s="23" t="s">
        <v>10422</v>
      </c>
      <c r="P2560" s="23">
        <f t="shared" si="79"/>
        <v>4</v>
      </c>
    </row>
    <row r="2561" spans="1:16" x14ac:dyDescent="0.3">
      <c r="A2561">
        <v>2633</v>
      </c>
      <c r="B2561" t="s">
        <v>6734</v>
      </c>
      <c r="C2561" t="s">
        <v>6436</v>
      </c>
      <c r="D2561" t="s">
        <v>51</v>
      </c>
      <c r="E2561" t="s">
        <v>16</v>
      </c>
      <c r="F2561">
        <v>30</v>
      </c>
      <c r="G2561" t="s">
        <v>14334</v>
      </c>
      <c r="H2561" t="s">
        <v>6736</v>
      </c>
      <c r="I2561" t="s">
        <v>32</v>
      </c>
      <c r="J2561" s="6" t="s">
        <v>14018</v>
      </c>
      <c r="K2561">
        <v>16</v>
      </c>
      <c r="L2561" t="s">
        <v>80</v>
      </c>
      <c r="M2561">
        <f t="shared" si="78"/>
        <v>0</v>
      </c>
      <c r="N2561" s="23" t="s">
        <v>665</v>
      </c>
      <c r="O2561" s="23" t="s">
        <v>12092</v>
      </c>
      <c r="P2561" s="23">
        <f t="shared" si="79"/>
        <v>7</v>
      </c>
    </row>
    <row r="2562" spans="1:16" x14ac:dyDescent="0.3">
      <c r="A2562">
        <v>2634</v>
      </c>
      <c r="B2562" t="s">
        <v>6737</v>
      </c>
      <c r="C2562" t="s">
        <v>2677</v>
      </c>
      <c r="D2562" t="s">
        <v>51</v>
      </c>
      <c r="E2562" t="s">
        <v>16</v>
      </c>
      <c r="F2562">
        <v>60</v>
      </c>
      <c r="G2562" t="s">
        <v>6738</v>
      </c>
      <c r="H2562" t="s">
        <v>319</v>
      </c>
      <c r="I2562" t="s">
        <v>208</v>
      </c>
      <c r="J2562" s="6" t="s">
        <v>13983</v>
      </c>
      <c r="K2562">
        <v>21</v>
      </c>
      <c r="L2562" t="s">
        <v>39</v>
      </c>
      <c r="M2562">
        <f t="shared" ref="M2562:M2625" si="80">COUNTBLANK(A2562:L2562)</f>
        <v>0</v>
      </c>
      <c r="N2562" s="23" t="s">
        <v>665</v>
      </c>
      <c r="O2562" s="23" t="s">
        <v>705</v>
      </c>
      <c r="P2562" s="23">
        <f t="shared" ref="P2562:P2625" si="81">LEN(O2562)</f>
        <v>5</v>
      </c>
    </row>
    <row r="2563" spans="1:16" x14ac:dyDescent="0.3">
      <c r="A2563">
        <v>2635</v>
      </c>
      <c r="B2563" t="s">
        <v>6739</v>
      </c>
      <c r="C2563" t="s">
        <v>5702</v>
      </c>
      <c r="D2563" t="s">
        <v>15</v>
      </c>
      <c r="E2563" t="s">
        <v>16</v>
      </c>
      <c r="F2563">
        <v>30</v>
      </c>
      <c r="G2563" t="s">
        <v>6740</v>
      </c>
      <c r="H2563" t="s">
        <v>2804</v>
      </c>
      <c r="I2563" t="s">
        <v>124</v>
      </c>
      <c r="J2563" s="6">
        <v>43963</v>
      </c>
      <c r="K2563">
        <v>57</v>
      </c>
      <c r="L2563" t="s">
        <v>33</v>
      </c>
      <c r="M2563">
        <f t="shared" si="80"/>
        <v>0</v>
      </c>
      <c r="N2563" s="23" t="s">
        <v>665</v>
      </c>
      <c r="O2563" s="23" t="s">
        <v>2125</v>
      </c>
      <c r="P2563" s="23">
        <f t="shared" si="81"/>
        <v>5</v>
      </c>
    </row>
    <row r="2564" spans="1:16" x14ac:dyDescent="0.3">
      <c r="A2564">
        <v>2636</v>
      </c>
      <c r="B2564" t="s">
        <v>6286</v>
      </c>
      <c r="C2564" t="s">
        <v>6741</v>
      </c>
      <c r="D2564" t="s">
        <v>51</v>
      </c>
      <c r="E2564" t="s">
        <v>16</v>
      </c>
      <c r="F2564">
        <v>90</v>
      </c>
      <c r="G2564" t="s">
        <v>6742</v>
      </c>
      <c r="H2564" t="s">
        <v>1011</v>
      </c>
      <c r="I2564" t="s">
        <v>32</v>
      </c>
      <c r="J2564" s="6" t="s">
        <v>13842</v>
      </c>
      <c r="K2564">
        <v>83</v>
      </c>
      <c r="L2564" t="s">
        <v>39</v>
      </c>
      <c r="M2564">
        <f t="shared" si="80"/>
        <v>0</v>
      </c>
      <c r="N2564" s="23" t="s">
        <v>665</v>
      </c>
      <c r="O2564" s="23" t="s">
        <v>9414</v>
      </c>
      <c r="P2564" s="23">
        <f t="shared" si="81"/>
        <v>7</v>
      </c>
    </row>
    <row r="2565" spans="1:16" x14ac:dyDescent="0.3">
      <c r="A2565">
        <v>2637</v>
      </c>
      <c r="B2565" t="s">
        <v>6743</v>
      </c>
      <c r="C2565" t="s">
        <v>4960</v>
      </c>
      <c r="D2565" t="s">
        <v>15</v>
      </c>
      <c r="E2565" t="s">
        <v>16</v>
      </c>
      <c r="F2565">
        <v>30</v>
      </c>
      <c r="G2565" t="s">
        <v>6744</v>
      </c>
      <c r="H2565" t="s">
        <v>6675</v>
      </c>
      <c r="I2565" t="s">
        <v>32</v>
      </c>
      <c r="J2565" s="6" t="s">
        <v>13682</v>
      </c>
      <c r="K2565">
        <v>95</v>
      </c>
      <c r="L2565" t="s">
        <v>39</v>
      </c>
      <c r="M2565">
        <f t="shared" si="80"/>
        <v>0</v>
      </c>
      <c r="N2565" s="23" t="s">
        <v>665</v>
      </c>
      <c r="O2565" s="23" t="s">
        <v>12093</v>
      </c>
      <c r="P2565" s="23">
        <f t="shared" si="81"/>
        <v>6</v>
      </c>
    </row>
    <row r="2566" spans="1:16" x14ac:dyDescent="0.3">
      <c r="A2566">
        <v>2638</v>
      </c>
      <c r="B2566" t="s">
        <v>6745</v>
      </c>
      <c r="C2566" t="s">
        <v>5067</v>
      </c>
      <c r="D2566" t="s">
        <v>15</v>
      </c>
      <c r="E2566" t="s">
        <v>16</v>
      </c>
      <c r="F2566">
        <v>90</v>
      </c>
      <c r="G2566" t="s">
        <v>6746</v>
      </c>
      <c r="H2566" t="s">
        <v>2772</v>
      </c>
      <c r="I2566" t="s">
        <v>32</v>
      </c>
      <c r="J2566" s="6" t="s">
        <v>14114</v>
      </c>
      <c r="K2566">
        <v>19</v>
      </c>
      <c r="L2566" t="s">
        <v>45</v>
      </c>
      <c r="M2566">
        <f t="shared" si="80"/>
        <v>0</v>
      </c>
      <c r="N2566" s="23" t="s">
        <v>12094</v>
      </c>
      <c r="O2566" s="23" t="s">
        <v>1021</v>
      </c>
      <c r="P2566" s="23">
        <f t="shared" si="81"/>
        <v>6</v>
      </c>
    </row>
    <row r="2567" spans="1:16" x14ac:dyDescent="0.3">
      <c r="A2567">
        <v>2639</v>
      </c>
      <c r="B2567" t="s">
        <v>6747</v>
      </c>
      <c r="C2567" t="s">
        <v>6748</v>
      </c>
      <c r="D2567" t="s">
        <v>28</v>
      </c>
      <c r="E2567" t="s">
        <v>29</v>
      </c>
      <c r="F2567">
        <v>90</v>
      </c>
      <c r="G2567" t="s">
        <v>6749</v>
      </c>
      <c r="H2567" t="s">
        <v>1556</v>
      </c>
      <c r="I2567" t="s">
        <v>1311</v>
      </c>
      <c r="J2567" s="6" t="s">
        <v>14096</v>
      </c>
      <c r="K2567">
        <v>96</v>
      </c>
      <c r="L2567" t="s">
        <v>64</v>
      </c>
      <c r="M2567">
        <f t="shared" si="80"/>
        <v>0</v>
      </c>
      <c r="N2567" s="23" t="s">
        <v>12095</v>
      </c>
      <c r="O2567" s="23" t="s">
        <v>1021</v>
      </c>
      <c r="P2567" s="23">
        <f t="shared" si="81"/>
        <v>6</v>
      </c>
    </row>
    <row r="2568" spans="1:16" x14ac:dyDescent="0.3">
      <c r="A2568">
        <v>2640</v>
      </c>
      <c r="B2568" t="s">
        <v>3111</v>
      </c>
      <c r="C2568" t="s">
        <v>1121</v>
      </c>
      <c r="D2568" t="s">
        <v>28</v>
      </c>
      <c r="E2568" t="s">
        <v>29</v>
      </c>
      <c r="F2568">
        <v>30</v>
      </c>
      <c r="G2568" t="s">
        <v>6750</v>
      </c>
      <c r="H2568" t="s">
        <v>4849</v>
      </c>
      <c r="I2568" t="s">
        <v>294</v>
      </c>
      <c r="J2568" s="6" t="s">
        <v>13990</v>
      </c>
      <c r="K2568">
        <v>54</v>
      </c>
      <c r="L2568" t="s">
        <v>45</v>
      </c>
      <c r="M2568">
        <f t="shared" si="80"/>
        <v>0</v>
      </c>
      <c r="N2568" s="23" t="s">
        <v>12094</v>
      </c>
      <c r="O2568" s="23" t="s">
        <v>10468</v>
      </c>
      <c r="P2568" s="23">
        <f t="shared" si="81"/>
        <v>8</v>
      </c>
    </row>
    <row r="2569" spans="1:16" x14ac:dyDescent="0.3">
      <c r="A2569">
        <v>2641</v>
      </c>
      <c r="B2569" t="s">
        <v>5303</v>
      </c>
      <c r="C2569" t="s">
        <v>1297</v>
      </c>
      <c r="D2569" t="s">
        <v>41</v>
      </c>
      <c r="E2569" t="s">
        <v>16</v>
      </c>
      <c r="F2569">
        <v>90</v>
      </c>
      <c r="G2569" t="s">
        <v>6751</v>
      </c>
      <c r="H2569" t="s">
        <v>2026</v>
      </c>
      <c r="I2569" t="s">
        <v>1078</v>
      </c>
      <c r="J2569" s="6" t="s">
        <v>14011</v>
      </c>
      <c r="K2569">
        <v>12</v>
      </c>
      <c r="L2569" t="s">
        <v>159</v>
      </c>
      <c r="M2569">
        <f t="shared" si="80"/>
        <v>0</v>
      </c>
      <c r="N2569" s="23" t="s">
        <v>12094</v>
      </c>
      <c r="O2569" s="23" t="s">
        <v>10442</v>
      </c>
      <c r="P2569" s="23">
        <f t="shared" si="81"/>
        <v>7</v>
      </c>
    </row>
    <row r="2570" spans="1:16" x14ac:dyDescent="0.3">
      <c r="A2570">
        <v>2642</v>
      </c>
      <c r="B2570" t="s">
        <v>1788</v>
      </c>
      <c r="C2570" t="s">
        <v>6752</v>
      </c>
      <c r="D2570" t="s">
        <v>28</v>
      </c>
      <c r="E2570" t="s">
        <v>29</v>
      </c>
      <c r="F2570">
        <v>90</v>
      </c>
      <c r="G2570" t="s">
        <v>6753</v>
      </c>
      <c r="H2570" t="s">
        <v>6754</v>
      </c>
      <c r="I2570" t="s">
        <v>32</v>
      </c>
      <c r="J2570" s="6">
        <v>44017</v>
      </c>
      <c r="K2570">
        <v>82</v>
      </c>
      <c r="L2570" t="s">
        <v>54</v>
      </c>
      <c r="M2570">
        <f t="shared" si="80"/>
        <v>0</v>
      </c>
      <c r="N2570" s="23" t="s">
        <v>12094</v>
      </c>
      <c r="O2570" s="23" t="s">
        <v>10438</v>
      </c>
      <c r="P2570" s="23">
        <f t="shared" si="81"/>
        <v>5</v>
      </c>
    </row>
    <row r="2571" spans="1:16" x14ac:dyDescent="0.3">
      <c r="A2571">
        <v>2643</v>
      </c>
      <c r="B2571" t="s">
        <v>6755</v>
      </c>
      <c r="C2571" t="s">
        <v>5090</v>
      </c>
      <c r="D2571" t="s">
        <v>51</v>
      </c>
      <c r="E2571" t="s">
        <v>16</v>
      </c>
      <c r="F2571">
        <v>90</v>
      </c>
      <c r="G2571" t="s">
        <v>6756</v>
      </c>
      <c r="H2571" t="s">
        <v>655</v>
      </c>
      <c r="I2571" t="s">
        <v>32</v>
      </c>
      <c r="J2571" s="6" t="s">
        <v>13671</v>
      </c>
      <c r="K2571">
        <v>47</v>
      </c>
      <c r="L2571" t="s">
        <v>45</v>
      </c>
      <c r="M2571">
        <f t="shared" si="80"/>
        <v>0</v>
      </c>
      <c r="N2571" s="23" t="s">
        <v>12094</v>
      </c>
      <c r="O2571" s="23" t="s">
        <v>10549</v>
      </c>
      <c r="P2571" s="23">
        <f t="shared" si="81"/>
        <v>3</v>
      </c>
    </row>
    <row r="2572" spans="1:16" x14ac:dyDescent="0.3">
      <c r="A2572">
        <v>2644</v>
      </c>
      <c r="B2572" t="s">
        <v>1792</v>
      </c>
      <c r="C2572" t="s">
        <v>580</v>
      </c>
      <c r="D2572" t="s">
        <v>28</v>
      </c>
      <c r="E2572" t="s">
        <v>29</v>
      </c>
      <c r="F2572">
        <v>60</v>
      </c>
      <c r="G2572" t="s">
        <v>6757</v>
      </c>
      <c r="H2572" t="s">
        <v>5652</v>
      </c>
      <c r="I2572" t="s">
        <v>32</v>
      </c>
      <c r="J2572" s="6" t="s">
        <v>13872</v>
      </c>
      <c r="K2572">
        <v>91</v>
      </c>
      <c r="L2572" t="s">
        <v>39</v>
      </c>
      <c r="M2572">
        <f t="shared" si="80"/>
        <v>0</v>
      </c>
      <c r="N2572" s="23" t="s">
        <v>12094</v>
      </c>
      <c r="O2572" s="23" t="s">
        <v>10420</v>
      </c>
      <c r="P2572" s="23">
        <f t="shared" si="81"/>
        <v>6</v>
      </c>
    </row>
    <row r="2573" spans="1:16" x14ac:dyDescent="0.3">
      <c r="A2573">
        <v>2645</v>
      </c>
      <c r="B2573" t="s">
        <v>4599</v>
      </c>
      <c r="C2573" t="s">
        <v>3467</v>
      </c>
      <c r="D2573" t="s">
        <v>51</v>
      </c>
      <c r="E2573" t="s">
        <v>16</v>
      </c>
      <c r="F2573">
        <v>60</v>
      </c>
      <c r="G2573" t="s">
        <v>6758</v>
      </c>
      <c r="H2573" t="s">
        <v>868</v>
      </c>
      <c r="I2573" t="s">
        <v>32</v>
      </c>
      <c r="J2573" s="6" t="s">
        <v>13981</v>
      </c>
      <c r="K2573">
        <v>14</v>
      </c>
      <c r="L2573" t="s">
        <v>159</v>
      </c>
      <c r="M2573">
        <f t="shared" si="80"/>
        <v>0</v>
      </c>
      <c r="N2573" s="23" t="s">
        <v>12096</v>
      </c>
      <c r="O2573" s="23" t="s">
        <v>10417</v>
      </c>
      <c r="P2573" s="23">
        <f t="shared" si="81"/>
        <v>5</v>
      </c>
    </row>
    <row r="2574" spans="1:16" x14ac:dyDescent="0.3">
      <c r="A2574">
        <v>2646</v>
      </c>
      <c r="B2574" t="s">
        <v>6759</v>
      </c>
      <c r="C2574" t="s">
        <v>3171</v>
      </c>
      <c r="D2574" t="s">
        <v>51</v>
      </c>
      <c r="E2574" t="s">
        <v>16</v>
      </c>
      <c r="F2574">
        <v>30</v>
      </c>
      <c r="G2574" t="s">
        <v>6760</v>
      </c>
      <c r="H2574" t="s">
        <v>235</v>
      </c>
      <c r="I2574" t="s">
        <v>146</v>
      </c>
      <c r="J2574" s="6" t="s">
        <v>13973</v>
      </c>
      <c r="K2574">
        <v>85</v>
      </c>
      <c r="L2574" t="s">
        <v>159</v>
      </c>
      <c r="M2574">
        <f t="shared" si="80"/>
        <v>0</v>
      </c>
      <c r="N2574" s="23" t="s">
        <v>12096</v>
      </c>
      <c r="O2574" s="23" t="s">
        <v>9969</v>
      </c>
      <c r="P2574" s="23">
        <f t="shared" si="81"/>
        <v>6</v>
      </c>
    </row>
    <row r="2575" spans="1:16" x14ac:dyDescent="0.3">
      <c r="A2575">
        <v>2647</v>
      </c>
      <c r="B2575" t="s">
        <v>6761</v>
      </c>
      <c r="C2575" t="s">
        <v>6762</v>
      </c>
      <c r="D2575" t="s">
        <v>15</v>
      </c>
      <c r="E2575" t="s">
        <v>16</v>
      </c>
      <c r="F2575">
        <v>60</v>
      </c>
      <c r="G2575" t="s">
        <v>6760</v>
      </c>
      <c r="H2575" t="s">
        <v>5248</v>
      </c>
      <c r="I2575" t="s">
        <v>32</v>
      </c>
      <c r="J2575" s="6" t="s">
        <v>14206</v>
      </c>
      <c r="K2575">
        <v>25</v>
      </c>
      <c r="L2575" t="s">
        <v>20</v>
      </c>
      <c r="M2575">
        <f t="shared" si="80"/>
        <v>0</v>
      </c>
      <c r="N2575" s="23" t="s">
        <v>12096</v>
      </c>
      <c r="O2575" s="23" t="s">
        <v>9969</v>
      </c>
      <c r="P2575" s="23">
        <f t="shared" si="81"/>
        <v>6</v>
      </c>
    </row>
    <row r="2576" spans="1:16" x14ac:dyDescent="0.3">
      <c r="A2576">
        <v>2648</v>
      </c>
      <c r="B2576" t="s">
        <v>5954</v>
      </c>
      <c r="C2576" t="s">
        <v>6635</v>
      </c>
      <c r="D2576" t="s">
        <v>28</v>
      </c>
      <c r="E2576" t="s">
        <v>29</v>
      </c>
      <c r="F2576">
        <v>90</v>
      </c>
      <c r="G2576" t="s">
        <v>14593</v>
      </c>
      <c r="H2576" t="s">
        <v>6249</v>
      </c>
      <c r="I2576" t="s">
        <v>38</v>
      </c>
      <c r="J2576" s="6">
        <v>44237</v>
      </c>
      <c r="K2576">
        <v>90</v>
      </c>
      <c r="L2576" t="s">
        <v>80</v>
      </c>
      <c r="M2576">
        <f t="shared" si="80"/>
        <v>0</v>
      </c>
      <c r="N2576" s="23" t="s">
        <v>12097</v>
      </c>
      <c r="O2576" s="23" t="s">
        <v>6</v>
      </c>
      <c r="P2576" s="23">
        <f t="shared" si="81"/>
        <v>6</v>
      </c>
    </row>
    <row r="2577" spans="1:16" x14ac:dyDescent="0.3">
      <c r="A2577">
        <v>2649</v>
      </c>
      <c r="B2577" t="s">
        <v>6764</v>
      </c>
      <c r="C2577" t="s">
        <v>3253</v>
      </c>
      <c r="D2577" t="s">
        <v>28</v>
      </c>
      <c r="E2577" t="s">
        <v>29</v>
      </c>
      <c r="F2577">
        <v>30</v>
      </c>
      <c r="G2577" t="s">
        <v>14975</v>
      </c>
      <c r="H2577" t="s">
        <v>221</v>
      </c>
      <c r="I2577" t="s">
        <v>32</v>
      </c>
      <c r="J2577" s="6" t="s">
        <v>13820</v>
      </c>
      <c r="K2577">
        <v>38</v>
      </c>
      <c r="L2577" t="s">
        <v>33</v>
      </c>
      <c r="M2577">
        <f t="shared" si="80"/>
        <v>0</v>
      </c>
      <c r="N2577" s="23" t="s">
        <v>12098</v>
      </c>
      <c r="O2577" s="23" t="s">
        <v>384</v>
      </c>
      <c r="P2577" s="23">
        <f t="shared" si="81"/>
        <v>5</v>
      </c>
    </row>
    <row r="2578" spans="1:16" x14ac:dyDescent="0.3">
      <c r="A2578">
        <v>2650</v>
      </c>
      <c r="B2578" t="s">
        <v>2556</v>
      </c>
      <c r="C2578" t="s">
        <v>540</v>
      </c>
      <c r="D2578" t="s">
        <v>28</v>
      </c>
      <c r="E2578" t="s">
        <v>29</v>
      </c>
      <c r="F2578">
        <v>30</v>
      </c>
      <c r="G2578" t="s">
        <v>6766</v>
      </c>
      <c r="H2578" t="s">
        <v>1621</v>
      </c>
      <c r="I2578" t="s">
        <v>146</v>
      </c>
      <c r="J2578" s="6">
        <v>44170</v>
      </c>
      <c r="K2578">
        <v>31</v>
      </c>
      <c r="L2578" t="s">
        <v>39</v>
      </c>
      <c r="M2578">
        <f t="shared" si="80"/>
        <v>0</v>
      </c>
      <c r="N2578" s="23" t="s">
        <v>12098</v>
      </c>
      <c r="O2578" s="23" t="s">
        <v>10924</v>
      </c>
      <c r="P2578" s="23">
        <f t="shared" si="81"/>
        <v>4</v>
      </c>
    </row>
    <row r="2579" spans="1:16" x14ac:dyDescent="0.3">
      <c r="A2579">
        <v>2651</v>
      </c>
      <c r="B2579" t="s">
        <v>5400</v>
      </c>
      <c r="C2579" t="s">
        <v>1237</v>
      </c>
      <c r="D2579" t="s">
        <v>15</v>
      </c>
      <c r="E2579" t="s">
        <v>16</v>
      </c>
      <c r="F2579">
        <v>30</v>
      </c>
      <c r="G2579" t="s">
        <v>6767</v>
      </c>
      <c r="H2579" t="s">
        <v>4585</v>
      </c>
      <c r="I2579" t="s">
        <v>25</v>
      </c>
      <c r="J2579" s="6" t="s">
        <v>14047</v>
      </c>
      <c r="K2579">
        <v>19</v>
      </c>
      <c r="L2579" t="s">
        <v>54</v>
      </c>
      <c r="M2579">
        <f t="shared" si="80"/>
        <v>0</v>
      </c>
      <c r="N2579" s="23" t="s">
        <v>12099</v>
      </c>
      <c r="O2579" s="23" t="s">
        <v>1021</v>
      </c>
      <c r="P2579" s="23">
        <f t="shared" si="81"/>
        <v>6</v>
      </c>
    </row>
    <row r="2580" spans="1:16" x14ac:dyDescent="0.3">
      <c r="A2580">
        <v>2652</v>
      </c>
      <c r="B2580" t="s">
        <v>1572</v>
      </c>
      <c r="C2580" t="s">
        <v>267</v>
      </c>
      <c r="D2580" t="s">
        <v>28</v>
      </c>
      <c r="E2580" t="s">
        <v>29</v>
      </c>
      <c r="F2580">
        <v>30</v>
      </c>
      <c r="G2580" t="s">
        <v>6768</v>
      </c>
      <c r="H2580" t="s">
        <v>5778</v>
      </c>
      <c r="I2580" t="s">
        <v>1311</v>
      </c>
      <c r="J2580" s="6">
        <v>44508</v>
      </c>
      <c r="K2580">
        <v>16</v>
      </c>
      <c r="L2580" t="s">
        <v>39</v>
      </c>
      <c r="M2580">
        <f t="shared" si="80"/>
        <v>0</v>
      </c>
      <c r="N2580" s="23" t="s">
        <v>12099</v>
      </c>
      <c r="O2580" s="23" t="s">
        <v>10438</v>
      </c>
      <c r="P2580" s="23">
        <f t="shared" si="81"/>
        <v>5</v>
      </c>
    </row>
    <row r="2581" spans="1:16" x14ac:dyDescent="0.3">
      <c r="A2581">
        <v>2653</v>
      </c>
      <c r="B2581" t="s">
        <v>111</v>
      </c>
      <c r="C2581" t="s">
        <v>3965</v>
      </c>
      <c r="D2581" t="s">
        <v>28</v>
      </c>
      <c r="E2581" t="s">
        <v>29</v>
      </c>
      <c r="F2581">
        <v>30</v>
      </c>
      <c r="G2581" t="s">
        <v>6769</v>
      </c>
      <c r="H2581" t="s">
        <v>6770</v>
      </c>
      <c r="I2581" t="s">
        <v>124</v>
      </c>
      <c r="J2581" s="6" t="s">
        <v>14207</v>
      </c>
      <c r="K2581">
        <v>42</v>
      </c>
      <c r="L2581" t="s">
        <v>64</v>
      </c>
      <c r="M2581">
        <f t="shared" si="80"/>
        <v>0</v>
      </c>
      <c r="N2581" s="23" t="s">
        <v>12099</v>
      </c>
      <c r="O2581" s="23" t="s">
        <v>9779</v>
      </c>
      <c r="P2581" s="23">
        <f t="shared" si="81"/>
        <v>4</v>
      </c>
    </row>
    <row r="2582" spans="1:16" x14ac:dyDescent="0.3">
      <c r="A2582">
        <v>2654</v>
      </c>
      <c r="B2582" t="s">
        <v>4742</v>
      </c>
      <c r="C2582" t="s">
        <v>1304</v>
      </c>
      <c r="D2582" t="s">
        <v>51</v>
      </c>
      <c r="E2582" t="s">
        <v>16</v>
      </c>
      <c r="F2582">
        <v>30</v>
      </c>
      <c r="G2582" t="s">
        <v>6771</v>
      </c>
      <c r="H2582" t="s">
        <v>6772</v>
      </c>
      <c r="I2582" t="s">
        <v>32</v>
      </c>
      <c r="J2582" s="6" t="s">
        <v>14205</v>
      </c>
      <c r="K2582">
        <v>41</v>
      </c>
      <c r="L2582" t="s">
        <v>70</v>
      </c>
      <c r="M2582">
        <f t="shared" si="80"/>
        <v>0</v>
      </c>
      <c r="N2582" s="23" t="s">
        <v>12100</v>
      </c>
      <c r="O2582" s="23" t="s">
        <v>10436</v>
      </c>
      <c r="P2582" s="23">
        <f t="shared" si="81"/>
        <v>8</v>
      </c>
    </row>
    <row r="2583" spans="1:16" x14ac:dyDescent="0.3">
      <c r="A2583">
        <v>2655</v>
      </c>
      <c r="B2583" t="s">
        <v>6773</v>
      </c>
      <c r="C2583" t="s">
        <v>2449</v>
      </c>
      <c r="D2583" t="s">
        <v>41</v>
      </c>
      <c r="E2583" t="s">
        <v>16</v>
      </c>
      <c r="F2583">
        <v>30</v>
      </c>
      <c r="G2583" t="s">
        <v>6774</v>
      </c>
      <c r="H2583" t="s">
        <v>6775</v>
      </c>
      <c r="I2583" t="s">
        <v>25</v>
      </c>
      <c r="J2583" s="6" t="s">
        <v>13640</v>
      </c>
      <c r="K2583">
        <v>54</v>
      </c>
      <c r="L2583" t="s">
        <v>80</v>
      </c>
      <c r="M2583">
        <f t="shared" si="80"/>
        <v>0</v>
      </c>
      <c r="N2583" s="23" t="s">
        <v>12101</v>
      </c>
      <c r="O2583" s="23" t="s">
        <v>10422</v>
      </c>
      <c r="P2583" s="23">
        <f t="shared" si="81"/>
        <v>4</v>
      </c>
    </row>
    <row r="2584" spans="1:16" x14ac:dyDescent="0.3">
      <c r="A2584">
        <v>2656</v>
      </c>
      <c r="B2584" t="s">
        <v>4372</v>
      </c>
      <c r="C2584" t="s">
        <v>6776</v>
      </c>
      <c r="D2584" t="s">
        <v>28</v>
      </c>
      <c r="E2584" t="s">
        <v>29</v>
      </c>
      <c r="F2584">
        <v>90</v>
      </c>
      <c r="G2584" t="s">
        <v>6777</v>
      </c>
      <c r="H2584" t="s">
        <v>6778</v>
      </c>
      <c r="I2584" t="s">
        <v>38</v>
      </c>
      <c r="J2584" s="6">
        <v>44262</v>
      </c>
      <c r="K2584">
        <v>36</v>
      </c>
      <c r="L2584" t="s">
        <v>45</v>
      </c>
      <c r="M2584">
        <f t="shared" si="80"/>
        <v>0</v>
      </c>
      <c r="N2584" s="23" t="s">
        <v>12102</v>
      </c>
      <c r="O2584" s="23" t="s">
        <v>10438</v>
      </c>
      <c r="P2584" s="23">
        <f t="shared" si="81"/>
        <v>5</v>
      </c>
    </row>
    <row r="2585" spans="1:16" x14ac:dyDescent="0.3">
      <c r="A2585">
        <v>2657</v>
      </c>
      <c r="B2585" t="s">
        <v>6779</v>
      </c>
      <c r="C2585" t="s">
        <v>6780</v>
      </c>
      <c r="D2585" t="s">
        <v>51</v>
      </c>
      <c r="E2585" t="s">
        <v>16</v>
      </c>
      <c r="F2585">
        <v>60</v>
      </c>
      <c r="G2585" t="s">
        <v>6781</v>
      </c>
      <c r="H2585" t="s">
        <v>6782</v>
      </c>
      <c r="I2585" t="s">
        <v>32</v>
      </c>
      <c r="J2585" s="6">
        <v>43839</v>
      </c>
      <c r="K2585">
        <v>15</v>
      </c>
      <c r="L2585" t="s">
        <v>20</v>
      </c>
      <c r="M2585">
        <f t="shared" si="80"/>
        <v>0</v>
      </c>
      <c r="N2585" s="23" t="s">
        <v>12103</v>
      </c>
      <c r="O2585" s="23" t="s">
        <v>8217</v>
      </c>
      <c r="P2585" s="23">
        <f t="shared" si="81"/>
        <v>6</v>
      </c>
    </row>
    <row r="2586" spans="1:16" x14ac:dyDescent="0.3">
      <c r="A2586">
        <v>2658</v>
      </c>
      <c r="B2586" t="s">
        <v>1622</v>
      </c>
      <c r="C2586" t="s">
        <v>6783</v>
      </c>
      <c r="D2586" t="s">
        <v>28</v>
      </c>
      <c r="E2586" t="s">
        <v>29</v>
      </c>
      <c r="F2586">
        <v>90</v>
      </c>
      <c r="G2586" t="s">
        <v>6784</v>
      </c>
      <c r="H2586" t="s">
        <v>2354</v>
      </c>
      <c r="I2586" t="s">
        <v>178</v>
      </c>
      <c r="J2586" s="6" t="s">
        <v>14163</v>
      </c>
      <c r="K2586">
        <v>104</v>
      </c>
      <c r="L2586" t="s">
        <v>54</v>
      </c>
      <c r="M2586">
        <f t="shared" si="80"/>
        <v>0</v>
      </c>
      <c r="N2586" s="23" t="s">
        <v>12104</v>
      </c>
      <c r="O2586" s="23" t="s">
        <v>10453</v>
      </c>
      <c r="P2586" s="23">
        <f t="shared" si="81"/>
        <v>7</v>
      </c>
    </row>
    <row r="2587" spans="1:16" x14ac:dyDescent="0.3">
      <c r="A2587">
        <v>2659</v>
      </c>
      <c r="B2587" t="s">
        <v>4452</v>
      </c>
      <c r="C2587" t="s">
        <v>6785</v>
      </c>
      <c r="D2587" t="s">
        <v>28</v>
      </c>
      <c r="E2587" t="s">
        <v>29</v>
      </c>
      <c r="F2587">
        <v>30</v>
      </c>
      <c r="G2587" t="s">
        <v>6786</v>
      </c>
      <c r="H2587" t="s">
        <v>6787</v>
      </c>
      <c r="I2587" t="s">
        <v>1035</v>
      </c>
      <c r="J2587" s="6" t="s">
        <v>13919</v>
      </c>
      <c r="K2587">
        <v>102</v>
      </c>
      <c r="L2587" t="s">
        <v>39</v>
      </c>
      <c r="M2587">
        <f t="shared" si="80"/>
        <v>0</v>
      </c>
      <c r="N2587" s="23" t="s">
        <v>12105</v>
      </c>
      <c r="O2587" s="23" t="s">
        <v>10422</v>
      </c>
      <c r="P2587" s="23">
        <f t="shared" si="81"/>
        <v>4</v>
      </c>
    </row>
    <row r="2588" spans="1:16" x14ac:dyDescent="0.3">
      <c r="A2588">
        <v>2660</v>
      </c>
      <c r="B2588" t="s">
        <v>6788</v>
      </c>
      <c r="C2588" t="s">
        <v>547</v>
      </c>
      <c r="D2588" t="s">
        <v>15</v>
      </c>
      <c r="E2588" t="s">
        <v>16</v>
      </c>
      <c r="F2588">
        <v>60</v>
      </c>
      <c r="G2588" t="s">
        <v>6786</v>
      </c>
      <c r="H2588" t="s">
        <v>4621</v>
      </c>
      <c r="I2588" t="s">
        <v>178</v>
      </c>
      <c r="J2588" s="6" t="s">
        <v>13972</v>
      </c>
      <c r="K2588">
        <v>25</v>
      </c>
      <c r="L2588" t="s">
        <v>39</v>
      </c>
      <c r="M2588">
        <f t="shared" si="80"/>
        <v>0</v>
      </c>
      <c r="N2588" s="23" t="s">
        <v>12105</v>
      </c>
      <c r="O2588" s="23" t="s">
        <v>10422</v>
      </c>
      <c r="P2588" s="23">
        <f t="shared" si="81"/>
        <v>4</v>
      </c>
    </row>
    <row r="2589" spans="1:16" x14ac:dyDescent="0.3">
      <c r="A2589">
        <v>2661</v>
      </c>
      <c r="B2589" t="s">
        <v>2898</v>
      </c>
      <c r="C2589" t="s">
        <v>6789</v>
      </c>
      <c r="D2589" t="s">
        <v>28</v>
      </c>
      <c r="E2589" t="s">
        <v>29</v>
      </c>
      <c r="F2589">
        <v>90</v>
      </c>
      <c r="G2589" t="s">
        <v>6786</v>
      </c>
      <c r="H2589" t="s">
        <v>1001</v>
      </c>
      <c r="I2589" t="s">
        <v>32</v>
      </c>
      <c r="J2589" s="6">
        <v>44358</v>
      </c>
      <c r="K2589">
        <v>18</v>
      </c>
      <c r="L2589" t="s">
        <v>45</v>
      </c>
      <c r="M2589">
        <f t="shared" si="80"/>
        <v>0</v>
      </c>
      <c r="N2589" s="23" t="s">
        <v>12105</v>
      </c>
      <c r="O2589" s="23" t="s">
        <v>10422</v>
      </c>
      <c r="P2589" s="23">
        <f t="shared" si="81"/>
        <v>4</v>
      </c>
    </row>
    <row r="2590" spans="1:16" x14ac:dyDescent="0.3">
      <c r="A2590">
        <v>2662</v>
      </c>
      <c r="B2590" t="s">
        <v>6790</v>
      </c>
      <c r="C2590" t="s">
        <v>3803</v>
      </c>
      <c r="D2590" t="s">
        <v>28</v>
      </c>
      <c r="E2590" t="s">
        <v>29</v>
      </c>
      <c r="F2590">
        <v>30</v>
      </c>
      <c r="G2590" t="s">
        <v>6791</v>
      </c>
      <c r="H2590" t="s">
        <v>3100</v>
      </c>
      <c r="I2590" t="s">
        <v>32</v>
      </c>
      <c r="J2590" s="6">
        <v>44654</v>
      </c>
      <c r="K2590">
        <v>3</v>
      </c>
      <c r="L2590" t="s">
        <v>33</v>
      </c>
      <c r="M2590">
        <f t="shared" si="80"/>
        <v>0</v>
      </c>
      <c r="N2590" s="23" t="s">
        <v>12106</v>
      </c>
      <c r="O2590" s="23" t="s">
        <v>10422</v>
      </c>
      <c r="P2590" s="23">
        <f t="shared" si="81"/>
        <v>4</v>
      </c>
    </row>
    <row r="2591" spans="1:16" x14ac:dyDescent="0.3">
      <c r="A2591">
        <v>2663</v>
      </c>
      <c r="B2591" t="s">
        <v>6792</v>
      </c>
      <c r="C2591" t="s">
        <v>6793</v>
      </c>
      <c r="D2591" t="s">
        <v>51</v>
      </c>
      <c r="E2591" t="s">
        <v>16</v>
      </c>
      <c r="F2591">
        <v>90</v>
      </c>
      <c r="G2591" t="s">
        <v>6794</v>
      </c>
      <c r="H2591" t="s">
        <v>6795</v>
      </c>
      <c r="I2591" t="s">
        <v>146</v>
      </c>
      <c r="J2591" s="6">
        <v>44449</v>
      </c>
      <c r="K2591">
        <v>35</v>
      </c>
      <c r="L2591" t="s">
        <v>45</v>
      </c>
      <c r="M2591">
        <f t="shared" si="80"/>
        <v>0</v>
      </c>
      <c r="N2591" s="23" t="s">
        <v>12107</v>
      </c>
      <c r="O2591" s="23" t="s">
        <v>6</v>
      </c>
      <c r="P2591" s="23">
        <f t="shared" si="81"/>
        <v>6</v>
      </c>
    </row>
    <row r="2592" spans="1:16" x14ac:dyDescent="0.3">
      <c r="A2592">
        <v>2665</v>
      </c>
      <c r="B2592" t="s">
        <v>6796</v>
      </c>
      <c r="C2592" t="s">
        <v>4079</v>
      </c>
      <c r="D2592" t="s">
        <v>28</v>
      </c>
      <c r="E2592" t="s">
        <v>29</v>
      </c>
      <c r="F2592">
        <v>90</v>
      </c>
      <c r="G2592" t="s">
        <v>14976</v>
      </c>
      <c r="H2592" t="s">
        <v>3059</v>
      </c>
      <c r="I2592" t="s">
        <v>187</v>
      </c>
      <c r="J2592" s="6">
        <v>44630</v>
      </c>
      <c r="K2592">
        <v>86</v>
      </c>
      <c r="L2592" t="s">
        <v>33</v>
      </c>
      <c r="M2592">
        <f t="shared" si="80"/>
        <v>0</v>
      </c>
      <c r="N2592" s="23" t="s">
        <v>116</v>
      </c>
      <c r="O2592" s="23" t="s">
        <v>3369</v>
      </c>
      <c r="P2592" s="23">
        <f t="shared" si="81"/>
        <v>5</v>
      </c>
    </row>
    <row r="2593" spans="1:16" x14ac:dyDescent="0.3">
      <c r="A2593">
        <v>2666</v>
      </c>
      <c r="B2593" t="s">
        <v>1002</v>
      </c>
      <c r="C2593" t="s">
        <v>6798</v>
      </c>
      <c r="D2593" t="s">
        <v>28</v>
      </c>
      <c r="E2593" t="s">
        <v>29</v>
      </c>
      <c r="F2593">
        <v>60</v>
      </c>
      <c r="G2593" t="s">
        <v>6799</v>
      </c>
      <c r="H2593" t="s">
        <v>3248</v>
      </c>
      <c r="I2593" t="s">
        <v>38</v>
      </c>
      <c r="J2593" s="6" t="s">
        <v>14001</v>
      </c>
      <c r="K2593">
        <v>41</v>
      </c>
      <c r="L2593" t="s">
        <v>45</v>
      </c>
      <c r="M2593">
        <f t="shared" si="80"/>
        <v>0</v>
      </c>
      <c r="N2593" s="23" t="s">
        <v>12108</v>
      </c>
      <c r="O2593" s="23" t="s">
        <v>10422</v>
      </c>
      <c r="P2593" s="23">
        <f t="shared" si="81"/>
        <v>4</v>
      </c>
    </row>
    <row r="2594" spans="1:16" x14ac:dyDescent="0.3">
      <c r="A2594">
        <v>2667</v>
      </c>
      <c r="B2594" t="s">
        <v>6800</v>
      </c>
      <c r="C2594" t="s">
        <v>3647</v>
      </c>
      <c r="D2594" t="s">
        <v>15</v>
      </c>
      <c r="E2594" t="s">
        <v>16</v>
      </c>
      <c r="F2594">
        <v>90</v>
      </c>
      <c r="G2594" t="s">
        <v>6801</v>
      </c>
      <c r="H2594" t="s">
        <v>802</v>
      </c>
      <c r="I2594" t="s">
        <v>294</v>
      </c>
      <c r="J2594" s="6">
        <v>44261</v>
      </c>
      <c r="K2594">
        <v>3</v>
      </c>
      <c r="L2594" t="s">
        <v>159</v>
      </c>
      <c r="M2594">
        <f t="shared" si="80"/>
        <v>0</v>
      </c>
      <c r="N2594" s="23" t="s">
        <v>4679</v>
      </c>
      <c r="O2594" s="23" t="s">
        <v>10490</v>
      </c>
      <c r="P2594" s="23">
        <f t="shared" si="81"/>
        <v>4</v>
      </c>
    </row>
    <row r="2595" spans="1:16" x14ac:dyDescent="0.3">
      <c r="A2595">
        <v>2668</v>
      </c>
      <c r="B2595" t="s">
        <v>735</v>
      </c>
      <c r="C2595" t="s">
        <v>6802</v>
      </c>
      <c r="D2595" t="s">
        <v>28</v>
      </c>
      <c r="E2595" t="s">
        <v>29</v>
      </c>
      <c r="F2595">
        <v>30</v>
      </c>
      <c r="G2595" t="s">
        <v>6803</v>
      </c>
      <c r="H2595" t="s">
        <v>5427</v>
      </c>
      <c r="I2595" t="s">
        <v>32</v>
      </c>
      <c r="J2595" s="6" t="s">
        <v>14208</v>
      </c>
      <c r="K2595">
        <v>3</v>
      </c>
      <c r="L2595" t="s">
        <v>39</v>
      </c>
      <c r="M2595">
        <f t="shared" si="80"/>
        <v>0</v>
      </c>
      <c r="N2595" s="23" t="s">
        <v>12109</v>
      </c>
      <c r="O2595" s="23" t="s">
        <v>10422</v>
      </c>
      <c r="P2595" s="23">
        <f t="shared" si="81"/>
        <v>4</v>
      </c>
    </row>
    <row r="2596" spans="1:16" x14ac:dyDescent="0.3">
      <c r="A2596">
        <v>2669</v>
      </c>
      <c r="B2596" t="s">
        <v>1856</v>
      </c>
      <c r="C2596" t="s">
        <v>6804</v>
      </c>
      <c r="D2596" t="s">
        <v>51</v>
      </c>
      <c r="E2596" t="s">
        <v>16</v>
      </c>
      <c r="F2596">
        <v>30</v>
      </c>
      <c r="G2596" t="s">
        <v>6805</v>
      </c>
      <c r="H2596" t="s">
        <v>810</v>
      </c>
      <c r="I2596" t="s">
        <v>32</v>
      </c>
      <c r="J2596" s="6">
        <v>44470</v>
      </c>
      <c r="K2596">
        <v>81</v>
      </c>
      <c r="L2596" t="s">
        <v>80</v>
      </c>
      <c r="M2596">
        <f t="shared" si="80"/>
        <v>0</v>
      </c>
      <c r="N2596" s="23" t="s">
        <v>12110</v>
      </c>
      <c r="O2596" s="23" t="s">
        <v>10422</v>
      </c>
      <c r="P2596" s="23">
        <f t="shared" si="81"/>
        <v>4</v>
      </c>
    </row>
    <row r="2597" spans="1:16" x14ac:dyDescent="0.3">
      <c r="A2597">
        <v>2670</v>
      </c>
      <c r="B2597" t="s">
        <v>600</v>
      </c>
      <c r="C2597" t="s">
        <v>468</v>
      </c>
      <c r="D2597" t="s">
        <v>15</v>
      </c>
      <c r="E2597" t="s">
        <v>16</v>
      </c>
      <c r="F2597">
        <v>30</v>
      </c>
      <c r="G2597" t="s">
        <v>6806</v>
      </c>
      <c r="H2597" t="s">
        <v>685</v>
      </c>
      <c r="I2597" t="s">
        <v>686</v>
      </c>
      <c r="J2597" s="6">
        <v>44774</v>
      </c>
      <c r="K2597">
        <v>98</v>
      </c>
      <c r="L2597" t="s">
        <v>101</v>
      </c>
      <c r="M2597">
        <f t="shared" si="80"/>
        <v>0</v>
      </c>
      <c r="N2597" s="23" t="s">
        <v>8534</v>
      </c>
      <c r="O2597" s="23" t="s">
        <v>10422</v>
      </c>
      <c r="P2597" s="23">
        <f t="shared" si="81"/>
        <v>4</v>
      </c>
    </row>
    <row r="2598" spans="1:16" x14ac:dyDescent="0.3">
      <c r="A2598">
        <v>2671</v>
      </c>
      <c r="B2598" t="s">
        <v>6807</v>
      </c>
      <c r="C2598" t="s">
        <v>547</v>
      </c>
      <c r="D2598" t="s">
        <v>15</v>
      </c>
      <c r="E2598" t="s">
        <v>16</v>
      </c>
      <c r="F2598">
        <v>30</v>
      </c>
      <c r="G2598" t="s">
        <v>6808</v>
      </c>
      <c r="H2598" t="s">
        <v>3175</v>
      </c>
      <c r="I2598" t="s">
        <v>1233</v>
      </c>
      <c r="J2598" s="6" t="s">
        <v>13985</v>
      </c>
      <c r="K2598">
        <v>67</v>
      </c>
      <c r="L2598" t="s">
        <v>159</v>
      </c>
      <c r="M2598">
        <f t="shared" si="80"/>
        <v>0</v>
      </c>
      <c r="N2598" s="23" t="s">
        <v>12111</v>
      </c>
      <c r="O2598" s="23" t="s">
        <v>10422</v>
      </c>
      <c r="P2598" s="23">
        <f t="shared" si="81"/>
        <v>4</v>
      </c>
    </row>
    <row r="2599" spans="1:16" x14ac:dyDescent="0.3">
      <c r="A2599">
        <v>2672</v>
      </c>
      <c r="B2599" t="s">
        <v>6809</v>
      </c>
      <c r="C2599" t="s">
        <v>6810</v>
      </c>
      <c r="D2599" t="s">
        <v>51</v>
      </c>
      <c r="E2599" t="s">
        <v>16</v>
      </c>
      <c r="F2599">
        <v>90</v>
      </c>
      <c r="G2599" t="s">
        <v>6811</v>
      </c>
      <c r="H2599" t="s">
        <v>4020</v>
      </c>
      <c r="I2599" t="s">
        <v>173</v>
      </c>
      <c r="J2599" s="6" t="s">
        <v>13920</v>
      </c>
      <c r="K2599">
        <v>7</v>
      </c>
      <c r="L2599" t="s">
        <v>64</v>
      </c>
      <c r="M2599">
        <f t="shared" si="80"/>
        <v>0</v>
      </c>
      <c r="N2599" s="23" t="s">
        <v>12112</v>
      </c>
      <c r="O2599" s="23" t="s">
        <v>10430</v>
      </c>
      <c r="P2599" s="23">
        <f t="shared" si="81"/>
        <v>9</v>
      </c>
    </row>
    <row r="2600" spans="1:16" x14ac:dyDescent="0.3">
      <c r="A2600">
        <v>2673</v>
      </c>
      <c r="B2600" t="s">
        <v>2647</v>
      </c>
      <c r="C2600" t="s">
        <v>6812</v>
      </c>
      <c r="D2600" t="s">
        <v>51</v>
      </c>
      <c r="E2600" t="s">
        <v>16</v>
      </c>
      <c r="F2600">
        <v>30</v>
      </c>
      <c r="G2600" t="s">
        <v>6813</v>
      </c>
      <c r="H2600" t="s">
        <v>4853</v>
      </c>
      <c r="I2600" t="s">
        <v>178</v>
      </c>
      <c r="J2600" s="6" t="s">
        <v>13740</v>
      </c>
      <c r="K2600">
        <v>12</v>
      </c>
      <c r="L2600" t="s">
        <v>64</v>
      </c>
      <c r="M2600">
        <f t="shared" si="80"/>
        <v>0</v>
      </c>
      <c r="N2600" s="23" t="s">
        <v>12113</v>
      </c>
      <c r="O2600" s="23" t="s">
        <v>10468</v>
      </c>
      <c r="P2600" s="23">
        <f t="shared" si="81"/>
        <v>8</v>
      </c>
    </row>
    <row r="2601" spans="1:16" x14ac:dyDescent="0.3">
      <c r="A2601">
        <v>2674</v>
      </c>
      <c r="B2601" t="s">
        <v>441</v>
      </c>
      <c r="C2601" t="s">
        <v>6814</v>
      </c>
      <c r="D2601" t="s">
        <v>28</v>
      </c>
      <c r="E2601" t="s">
        <v>29</v>
      </c>
      <c r="F2601">
        <v>60</v>
      </c>
      <c r="G2601" t="s">
        <v>6815</v>
      </c>
      <c r="H2601" t="s">
        <v>2045</v>
      </c>
      <c r="I2601" t="s">
        <v>38</v>
      </c>
      <c r="J2601" s="6">
        <v>44235</v>
      </c>
      <c r="K2601">
        <v>64</v>
      </c>
      <c r="L2601" t="s">
        <v>54</v>
      </c>
      <c r="M2601">
        <f t="shared" si="80"/>
        <v>0</v>
      </c>
      <c r="N2601" s="23" t="s">
        <v>12114</v>
      </c>
      <c r="O2601" s="23" t="s">
        <v>10422</v>
      </c>
      <c r="P2601" s="23">
        <f t="shared" si="81"/>
        <v>4</v>
      </c>
    </row>
    <row r="2602" spans="1:16" x14ac:dyDescent="0.3">
      <c r="A2602">
        <v>2675</v>
      </c>
      <c r="B2602" t="s">
        <v>5125</v>
      </c>
      <c r="C2602" t="s">
        <v>1175</v>
      </c>
      <c r="D2602" t="s">
        <v>28</v>
      </c>
      <c r="E2602" t="s">
        <v>29</v>
      </c>
      <c r="F2602">
        <v>30</v>
      </c>
      <c r="G2602" t="s">
        <v>6816</v>
      </c>
      <c r="H2602" t="s">
        <v>917</v>
      </c>
      <c r="I2602" t="s">
        <v>32</v>
      </c>
      <c r="J2602" s="6" t="s">
        <v>14003</v>
      </c>
      <c r="K2602">
        <v>7</v>
      </c>
      <c r="L2602" t="s">
        <v>159</v>
      </c>
      <c r="M2602">
        <f t="shared" si="80"/>
        <v>0</v>
      </c>
      <c r="N2602" s="23" t="s">
        <v>12115</v>
      </c>
      <c r="O2602" s="23" t="s">
        <v>6</v>
      </c>
      <c r="P2602" s="23">
        <f t="shared" si="81"/>
        <v>6</v>
      </c>
    </row>
    <row r="2603" spans="1:16" x14ac:dyDescent="0.3">
      <c r="A2603">
        <v>2676</v>
      </c>
      <c r="B2603" t="s">
        <v>3716</v>
      </c>
      <c r="C2603" t="s">
        <v>6817</v>
      </c>
      <c r="D2603" t="s">
        <v>51</v>
      </c>
      <c r="E2603" t="s">
        <v>16</v>
      </c>
      <c r="F2603">
        <v>90</v>
      </c>
      <c r="G2603" t="s">
        <v>6818</v>
      </c>
      <c r="H2603" t="s">
        <v>2490</v>
      </c>
      <c r="I2603" t="s">
        <v>32</v>
      </c>
      <c r="J2603" s="6" t="s">
        <v>13971</v>
      </c>
      <c r="K2603">
        <v>4</v>
      </c>
      <c r="L2603" t="s">
        <v>33</v>
      </c>
      <c r="M2603">
        <f t="shared" si="80"/>
        <v>0</v>
      </c>
      <c r="N2603" s="23" t="s">
        <v>12116</v>
      </c>
      <c r="O2603" s="23" t="s">
        <v>9969</v>
      </c>
      <c r="P2603" s="23">
        <f t="shared" si="81"/>
        <v>6</v>
      </c>
    </row>
    <row r="2604" spans="1:16" x14ac:dyDescent="0.3">
      <c r="A2604">
        <v>2677</v>
      </c>
      <c r="B2604" t="s">
        <v>515</v>
      </c>
      <c r="C2604" t="s">
        <v>2561</v>
      </c>
      <c r="D2604" t="s">
        <v>51</v>
      </c>
      <c r="E2604" t="s">
        <v>16</v>
      </c>
      <c r="F2604">
        <v>60</v>
      </c>
      <c r="G2604" t="s">
        <v>6819</v>
      </c>
      <c r="H2604" t="s">
        <v>6820</v>
      </c>
      <c r="I2604" t="s">
        <v>294</v>
      </c>
      <c r="J2604" s="6" t="s">
        <v>13974</v>
      </c>
      <c r="K2604">
        <v>26</v>
      </c>
      <c r="L2604" t="s">
        <v>33</v>
      </c>
      <c r="M2604">
        <f t="shared" si="80"/>
        <v>0</v>
      </c>
      <c r="N2604" s="23" t="s">
        <v>12117</v>
      </c>
      <c r="O2604" s="23" t="s">
        <v>1021</v>
      </c>
      <c r="P2604" s="23">
        <f t="shared" si="81"/>
        <v>6</v>
      </c>
    </row>
    <row r="2605" spans="1:16" x14ac:dyDescent="0.3">
      <c r="A2605">
        <v>2678</v>
      </c>
      <c r="B2605" t="s">
        <v>3512</v>
      </c>
      <c r="C2605" t="s">
        <v>6821</v>
      </c>
      <c r="D2605" t="s">
        <v>15</v>
      </c>
      <c r="E2605" t="s">
        <v>16</v>
      </c>
      <c r="F2605">
        <v>90</v>
      </c>
      <c r="G2605" t="s">
        <v>6822</v>
      </c>
      <c r="H2605" t="s">
        <v>2717</v>
      </c>
      <c r="I2605" t="s">
        <v>1889</v>
      </c>
      <c r="J2605" s="6">
        <v>44538</v>
      </c>
      <c r="K2605">
        <v>54</v>
      </c>
      <c r="L2605" t="s">
        <v>101</v>
      </c>
      <c r="M2605">
        <f t="shared" si="80"/>
        <v>0</v>
      </c>
      <c r="N2605" s="23" t="s">
        <v>12117</v>
      </c>
      <c r="O2605" s="23" t="s">
        <v>6</v>
      </c>
      <c r="P2605" s="23">
        <f t="shared" si="81"/>
        <v>6</v>
      </c>
    </row>
    <row r="2606" spans="1:16" x14ac:dyDescent="0.3">
      <c r="A2606">
        <v>2679</v>
      </c>
      <c r="B2606" t="s">
        <v>6823</v>
      </c>
      <c r="C2606" t="s">
        <v>6824</v>
      </c>
      <c r="D2606" t="s">
        <v>51</v>
      </c>
      <c r="E2606" t="s">
        <v>16</v>
      </c>
      <c r="F2606">
        <v>90</v>
      </c>
      <c r="G2606" t="s">
        <v>6825</v>
      </c>
      <c r="H2606" t="s">
        <v>6826</v>
      </c>
      <c r="I2606" t="s">
        <v>32</v>
      </c>
      <c r="J2606" s="6" t="s">
        <v>14153</v>
      </c>
      <c r="K2606">
        <v>41</v>
      </c>
      <c r="L2606" t="s">
        <v>70</v>
      </c>
      <c r="M2606">
        <f t="shared" si="80"/>
        <v>0</v>
      </c>
      <c r="N2606" s="23" t="s">
        <v>12117</v>
      </c>
      <c r="O2606" s="23" t="s">
        <v>9969</v>
      </c>
      <c r="P2606" s="23">
        <f t="shared" si="81"/>
        <v>6</v>
      </c>
    </row>
    <row r="2607" spans="1:16" x14ac:dyDescent="0.3">
      <c r="A2607">
        <v>2680</v>
      </c>
      <c r="B2607" t="s">
        <v>828</v>
      </c>
      <c r="C2607" t="s">
        <v>928</v>
      </c>
      <c r="D2607" t="s">
        <v>15</v>
      </c>
      <c r="E2607" t="s">
        <v>16</v>
      </c>
      <c r="F2607">
        <v>60</v>
      </c>
      <c r="G2607" t="s">
        <v>6827</v>
      </c>
      <c r="H2607" t="s">
        <v>224</v>
      </c>
      <c r="I2607" t="s">
        <v>124</v>
      </c>
      <c r="J2607" s="6">
        <v>44663</v>
      </c>
      <c r="K2607">
        <v>46</v>
      </c>
      <c r="L2607" t="s">
        <v>101</v>
      </c>
      <c r="M2607">
        <f t="shared" si="80"/>
        <v>0</v>
      </c>
      <c r="N2607" s="23" t="s">
        <v>12118</v>
      </c>
      <c r="O2607" s="23" t="s">
        <v>10436</v>
      </c>
      <c r="P2607" s="23">
        <f t="shared" si="81"/>
        <v>8</v>
      </c>
    </row>
    <row r="2608" spans="1:16" x14ac:dyDescent="0.3">
      <c r="A2608">
        <v>2681</v>
      </c>
      <c r="B2608" t="s">
        <v>3532</v>
      </c>
      <c r="C2608" t="s">
        <v>6828</v>
      </c>
      <c r="D2608" t="s">
        <v>28</v>
      </c>
      <c r="E2608" t="s">
        <v>29</v>
      </c>
      <c r="F2608">
        <v>90</v>
      </c>
      <c r="G2608" t="s">
        <v>6829</v>
      </c>
      <c r="H2608" t="s">
        <v>2354</v>
      </c>
      <c r="I2608" t="s">
        <v>178</v>
      </c>
      <c r="J2608" s="6" t="s">
        <v>14209</v>
      </c>
      <c r="K2608">
        <v>64</v>
      </c>
      <c r="L2608" t="s">
        <v>64</v>
      </c>
      <c r="M2608">
        <f t="shared" si="80"/>
        <v>0</v>
      </c>
      <c r="N2608" s="23" t="s">
        <v>12118</v>
      </c>
      <c r="O2608" s="23" t="s">
        <v>10490</v>
      </c>
      <c r="P2608" s="23">
        <f t="shared" si="81"/>
        <v>4</v>
      </c>
    </row>
    <row r="2609" spans="1:16" x14ac:dyDescent="0.3">
      <c r="A2609">
        <v>2682</v>
      </c>
      <c r="B2609" t="s">
        <v>4984</v>
      </c>
      <c r="C2609" t="s">
        <v>5850</v>
      </c>
      <c r="D2609" t="s">
        <v>28</v>
      </c>
      <c r="E2609" t="s">
        <v>29</v>
      </c>
      <c r="F2609">
        <v>60</v>
      </c>
      <c r="G2609" t="s">
        <v>6830</v>
      </c>
      <c r="H2609" t="s">
        <v>2498</v>
      </c>
      <c r="I2609" t="s">
        <v>913</v>
      </c>
      <c r="J2609" s="6" t="s">
        <v>13888</v>
      </c>
      <c r="K2609">
        <v>105</v>
      </c>
      <c r="L2609" t="s">
        <v>70</v>
      </c>
      <c r="M2609">
        <f t="shared" si="80"/>
        <v>0</v>
      </c>
      <c r="N2609" s="23" t="s">
        <v>12119</v>
      </c>
      <c r="O2609" s="23" t="s">
        <v>10425</v>
      </c>
      <c r="P2609" s="23">
        <f t="shared" si="81"/>
        <v>3</v>
      </c>
    </row>
    <row r="2610" spans="1:16" x14ac:dyDescent="0.3">
      <c r="A2610">
        <v>2683</v>
      </c>
      <c r="B2610" t="s">
        <v>3443</v>
      </c>
      <c r="C2610" t="s">
        <v>35</v>
      </c>
      <c r="D2610" t="s">
        <v>28</v>
      </c>
      <c r="E2610" t="s">
        <v>29</v>
      </c>
      <c r="F2610">
        <v>90</v>
      </c>
      <c r="G2610" t="s">
        <v>6831</v>
      </c>
      <c r="H2610" t="s">
        <v>1785</v>
      </c>
      <c r="I2610" t="s">
        <v>32</v>
      </c>
      <c r="J2610" s="6">
        <v>44748</v>
      </c>
      <c r="K2610">
        <v>68</v>
      </c>
      <c r="L2610" t="s">
        <v>45</v>
      </c>
      <c r="M2610">
        <f t="shared" si="80"/>
        <v>0</v>
      </c>
      <c r="N2610" s="23" t="s">
        <v>12120</v>
      </c>
      <c r="O2610" s="23" t="s">
        <v>3780</v>
      </c>
      <c r="P2610" s="23">
        <f t="shared" si="81"/>
        <v>5</v>
      </c>
    </row>
    <row r="2611" spans="1:16" x14ac:dyDescent="0.3">
      <c r="A2611">
        <v>2684</v>
      </c>
      <c r="B2611" t="s">
        <v>2750</v>
      </c>
      <c r="C2611" t="s">
        <v>4473</v>
      </c>
      <c r="D2611" t="s">
        <v>28</v>
      </c>
      <c r="E2611" t="s">
        <v>29</v>
      </c>
      <c r="F2611">
        <v>60</v>
      </c>
      <c r="G2611" t="s">
        <v>6832</v>
      </c>
      <c r="H2611" t="s">
        <v>2831</v>
      </c>
      <c r="I2611" t="s">
        <v>32</v>
      </c>
      <c r="J2611" s="6">
        <v>44293</v>
      </c>
      <c r="K2611">
        <v>73</v>
      </c>
      <c r="L2611" t="s">
        <v>20</v>
      </c>
      <c r="M2611">
        <f t="shared" si="80"/>
        <v>0</v>
      </c>
      <c r="N2611" s="23" t="s">
        <v>12121</v>
      </c>
      <c r="O2611" s="23" t="s">
        <v>3222</v>
      </c>
      <c r="P2611" s="23">
        <f t="shared" si="81"/>
        <v>4</v>
      </c>
    </row>
    <row r="2612" spans="1:16" x14ac:dyDescent="0.3">
      <c r="A2612">
        <v>2685</v>
      </c>
      <c r="B2612" t="s">
        <v>6833</v>
      </c>
      <c r="C2612" t="s">
        <v>3719</v>
      </c>
      <c r="D2612" t="s">
        <v>15</v>
      </c>
      <c r="E2612" t="s">
        <v>16</v>
      </c>
      <c r="F2612">
        <v>90</v>
      </c>
      <c r="G2612" t="s">
        <v>6832</v>
      </c>
      <c r="H2612" t="s">
        <v>1107</v>
      </c>
      <c r="I2612" t="s">
        <v>32</v>
      </c>
      <c r="J2612" s="6" t="s">
        <v>13935</v>
      </c>
      <c r="K2612">
        <v>44</v>
      </c>
      <c r="L2612" t="s">
        <v>159</v>
      </c>
      <c r="M2612">
        <f t="shared" si="80"/>
        <v>0</v>
      </c>
      <c r="N2612" s="23" t="s">
        <v>12121</v>
      </c>
      <c r="O2612" s="23" t="s">
        <v>3222</v>
      </c>
      <c r="P2612" s="23">
        <f t="shared" si="81"/>
        <v>4</v>
      </c>
    </row>
    <row r="2613" spans="1:16" x14ac:dyDescent="0.3">
      <c r="A2613">
        <v>2686</v>
      </c>
      <c r="B2613" t="s">
        <v>1312</v>
      </c>
      <c r="C2613" t="s">
        <v>4396</v>
      </c>
      <c r="D2613" t="s">
        <v>28</v>
      </c>
      <c r="E2613" t="s">
        <v>29</v>
      </c>
      <c r="F2613">
        <v>60</v>
      </c>
      <c r="G2613" t="s">
        <v>6834</v>
      </c>
      <c r="H2613" t="s">
        <v>4451</v>
      </c>
      <c r="I2613" t="s">
        <v>32</v>
      </c>
      <c r="J2613" s="6" t="s">
        <v>14210</v>
      </c>
      <c r="K2613">
        <v>14</v>
      </c>
      <c r="L2613" t="s">
        <v>54</v>
      </c>
      <c r="M2613">
        <f t="shared" si="80"/>
        <v>0</v>
      </c>
      <c r="N2613" s="23" t="s">
        <v>12122</v>
      </c>
      <c r="O2613" s="23" t="s">
        <v>10476</v>
      </c>
      <c r="P2613" s="23">
        <f t="shared" si="81"/>
        <v>5</v>
      </c>
    </row>
    <row r="2614" spans="1:16" x14ac:dyDescent="0.3">
      <c r="A2614">
        <v>2687</v>
      </c>
      <c r="B2614" t="s">
        <v>6835</v>
      </c>
      <c r="C2614" t="s">
        <v>6247</v>
      </c>
      <c r="D2614" t="s">
        <v>28</v>
      </c>
      <c r="E2614" t="s">
        <v>29</v>
      </c>
      <c r="F2614">
        <v>60</v>
      </c>
      <c r="G2614" t="s">
        <v>14594</v>
      </c>
      <c r="H2614" t="s">
        <v>746</v>
      </c>
      <c r="I2614" t="s">
        <v>32</v>
      </c>
      <c r="J2614" s="6" t="s">
        <v>14060</v>
      </c>
      <c r="K2614">
        <v>45</v>
      </c>
      <c r="L2614" t="s">
        <v>80</v>
      </c>
      <c r="M2614">
        <f t="shared" si="80"/>
        <v>0</v>
      </c>
      <c r="N2614" s="23" t="s">
        <v>12123</v>
      </c>
      <c r="O2614" s="23" t="s">
        <v>10417</v>
      </c>
      <c r="P2614" s="23">
        <f t="shared" si="81"/>
        <v>5</v>
      </c>
    </row>
    <row r="2615" spans="1:16" x14ac:dyDescent="0.3">
      <c r="A2615">
        <v>2688</v>
      </c>
      <c r="B2615" t="s">
        <v>6837</v>
      </c>
      <c r="C2615" t="s">
        <v>3808</v>
      </c>
      <c r="D2615" t="s">
        <v>28</v>
      </c>
      <c r="E2615" t="s">
        <v>29</v>
      </c>
      <c r="F2615">
        <v>90</v>
      </c>
      <c r="G2615" t="s">
        <v>6838</v>
      </c>
      <c r="H2615" t="s">
        <v>6839</v>
      </c>
      <c r="I2615" t="s">
        <v>187</v>
      </c>
      <c r="J2615" s="6" t="s">
        <v>13829</v>
      </c>
      <c r="K2615">
        <v>18</v>
      </c>
      <c r="L2615" t="s">
        <v>39</v>
      </c>
      <c r="M2615">
        <f t="shared" si="80"/>
        <v>0</v>
      </c>
      <c r="N2615" s="23" t="s">
        <v>12124</v>
      </c>
      <c r="O2615" s="23" t="s">
        <v>10422</v>
      </c>
      <c r="P2615" s="23">
        <f t="shared" si="81"/>
        <v>4</v>
      </c>
    </row>
    <row r="2616" spans="1:16" x14ac:dyDescent="0.3">
      <c r="A2616">
        <v>2689</v>
      </c>
      <c r="B2616" t="s">
        <v>6532</v>
      </c>
      <c r="C2616" t="s">
        <v>4960</v>
      </c>
      <c r="D2616" t="s">
        <v>28</v>
      </c>
      <c r="E2616" t="s">
        <v>29</v>
      </c>
      <c r="F2616">
        <v>30</v>
      </c>
      <c r="G2616" t="s">
        <v>6840</v>
      </c>
      <c r="H2616" t="s">
        <v>5794</v>
      </c>
      <c r="I2616" t="s">
        <v>294</v>
      </c>
      <c r="J2616" s="6" t="s">
        <v>14211</v>
      </c>
      <c r="K2616">
        <v>83</v>
      </c>
      <c r="L2616" t="s">
        <v>39</v>
      </c>
      <c r="M2616">
        <f t="shared" si="80"/>
        <v>0</v>
      </c>
      <c r="N2616" s="23" t="s">
        <v>8035</v>
      </c>
      <c r="O2616" s="23" t="s">
        <v>3780</v>
      </c>
      <c r="P2616" s="23">
        <f t="shared" si="81"/>
        <v>5</v>
      </c>
    </row>
    <row r="2617" spans="1:16" x14ac:dyDescent="0.3">
      <c r="A2617">
        <v>2690</v>
      </c>
      <c r="B2617" t="s">
        <v>6841</v>
      </c>
      <c r="C2617" t="s">
        <v>6651</v>
      </c>
      <c r="D2617" t="s">
        <v>28</v>
      </c>
      <c r="E2617" t="s">
        <v>29</v>
      </c>
      <c r="F2617">
        <v>30</v>
      </c>
      <c r="G2617" t="s">
        <v>6842</v>
      </c>
      <c r="H2617" t="s">
        <v>266</v>
      </c>
      <c r="I2617" t="s">
        <v>32</v>
      </c>
      <c r="J2617" s="6">
        <v>44444</v>
      </c>
      <c r="K2617">
        <v>41</v>
      </c>
      <c r="L2617" t="s">
        <v>159</v>
      </c>
      <c r="M2617">
        <f t="shared" si="80"/>
        <v>0</v>
      </c>
      <c r="N2617" s="23" t="s">
        <v>8035</v>
      </c>
      <c r="O2617" s="23" t="s">
        <v>6</v>
      </c>
      <c r="P2617" s="23">
        <f t="shared" si="81"/>
        <v>6</v>
      </c>
    </row>
    <row r="2618" spans="1:16" x14ac:dyDescent="0.3">
      <c r="A2618">
        <v>2691</v>
      </c>
      <c r="B2618" t="s">
        <v>6843</v>
      </c>
      <c r="C2618" t="s">
        <v>3956</v>
      </c>
      <c r="D2618" t="s">
        <v>51</v>
      </c>
      <c r="E2618" t="s">
        <v>16</v>
      </c>
      <c r="F2618">
        <v>90</v>
      </c>
      <c r="G2618" t="s">
        <v>6844</v>
      </c>
      <c r="H2618" t="s">
        <v>2667</v>
      </c>
      <c r="I2618" t="s">
        <v>187</v>
      </c>
      <c r="J2618" s="6" t="s">
        <v>14133</v>
      </c>
      <c r="K2618">
        <v>73</v>
      </c>
      <c r="L2618" t="s">
        <v>80</v>
      </c>
      <c r="M2618">
        <f t="shared" si="80"/>
        <v>0</v>
      </c>
      <c r="N2618" s="23" t="s">
        <v>12125</v>
      </c>
      <c r="O2618" s="23" t="s">
        <v>10924</v>
      </c>
      <c r="P2618" s="23">
        <f t="shared" si="81"/>
        <v>4</v>
      </c>
    </row>
    <row r="2619" spans="1:16" x14ac:dyDescent="0.3">
      <c r="A2619">
        <v>2692</v>
      </c>
      <c r="B2619" t="s">
        <v>6845</v>
      </c>
      <c r="C2619" t="s">
        <v>1459</v>
      </c>
      <c r="D2619" t="s">
        <v>15</v>
      </c>
      <c r="E2619" t="s">
        <v>16</v>
      </c>
      <c r="F2619">
        <v>90</v>
      </c>
      <c r="G2619" t="s">
        <v>6846</v>
      </c>
      <c r="H2619" t="s">
        <v>685</v>
      </c>
      <c r="I2619" t="s">
        <v>686</v>
      </c>
      <c r="J2619" s="6">
        <v>44024</v>
      </c>
      <c r="K2619">
        <v>77</v>
      </c>
      <c r="L2619" t="s">
        <v>64</v>
      </c>
      <c r="M2619">
        <f t="shared" si="80"/>
        <v>0</v>
      </c>
      <c r="N2619" s="23" t="s">
        <v>12125</v>
      </c>
      <c r="O2619" s="23" t="s">
        <v>12126</v>
      </c>
      <c r="P2619" s="23">
        <f t="shared" si="81"/>
        <v>4</v>
      </c>
    </row>
    <row r="2620" spans="1:16" x14ac:dyDescent="0.3">
      <c r="A2620">
        <v>2693</v>
      </c>
      <c r="B2620" t="s">
        <v>6847</v>
      </c>
      <c r="C2620" t="s">
        <v>1428</v>
      </c>
      <c r="D2620" t="s">
        <v>51</v>
      </c>
      <c r="E2620" t="s">
        <v>16</v>
      </c>
      <c r="F2620">
        <v>30</v>
      </c>
      <c r="G2620" t="s">
        <v>6848</v>
      </c>
      <c r="H2620" t="s">
        <v>6849</v>
      </c>
      <c r="I2620" t="s">
        <v>32</v>
      </c>
      <c r="J2620" s="6" t="s">
        <v>13672</v>
      </c>
      <c r="K2620">
        <v>27</v>
      </c>
      <c r="L2620" t="s">
        <v>45</v>
      </c>
      <c r="M2620">
        <f t="shared" si="80"/>
        <v>0</v>
      </c>
      <c r="N2620" s="23" t="s">
        <v>12125</v>
      </c>
      <c r="O2620" s="23" t="s">
        <v>10420</v>
      </c>
      <c r="P2620" s="23">
        <f t="shared" si="81"/>
        <v>6</v>
      </c>
    </row>
    <row r="2621" spans="1:16" x14ac:dyDescent="0.3">
      <c r="A2621">
        <v>2694</v>
      </c>
      <c r="B2621" t="s">
        <v>127</v>
      </c>
      <c r="C2621" t="s">
        <v>3712</v>
      </c>
      <c r="D2621" t="s">
        <v>28</v>
      </c>
      <c r="E2621" t="s">
        <v>29</v>
      </c>
      <c r="F2621">
        <v>60</v>
      </c>
      <c r="G2621" t="s">
        <v>6850</v>
      </c>
      <c r="H2621" t="s">
        <v>3713</v>
      </c>
      <c r="I2621" t="s">
        <v>32</v>
      </c>
      <c r="J2621" s="6" t="s">
        <v>13722</v>
      </c>
      <c r="K2621">
        <v>55</v>
      </c>
      <c r="L2621" t="s">
        <v>64</v>
      </c>
      <c r="M2621">
        <f t="shared" si="80"/>
        <v>0</v>
      </c>
      <c r="N2621" s="23" t="s">
        <v>12125</v>
      </c>
      <c r="O2621" s="23" t="s">
        <v>6</v>
      </c>
      <c r="P2621" s="23">
        <f t="shared" si="81"/>
        <v>6</v>
      </c>
    </row>
    <row r="2622" spans="1:16" x14ac:dyDescent="0.3">
      <c r="A2622">
        <v>2695</v>
      </c>
      <c r="B2622" t="s">
        <v>6492</v>
      </c>
      <c r="C2622" t="s">
        <v>4420</v>
      </c>
      <c r="D2622" t="s">
        <v>28</v>
      </c>
      <c r="E2622" t="s">
        <v>29</v>
      </c>
      <c r="F2622">
        <v>90</v>
      </c>
      <c r="G2622" t="s">
        <v>6851</v>
      </c>
      <c r="H2622" t="s">
        <v>4849</v>
      </c>
      <c r="I2622" t="s">
        <v>294</v>
      </c>
      <c r="J2622" s="6">
        <v>43933</v>
      </c>
      <c r="K2622">
        <v>35</v>
      </c>
      <c r="L2622" t="s">
        <v>33</v>
      </c>
      <c r="M2622">
        <f t="shared" si="80"/>
        <v>0</v>
      </c>
      <c r="N2622" s="23" t="s">
        <v>12127</v>
      </c>
      <c r="O2622" s="23" t="s">
        <v>10422</v>
      </c>
      <c r="P2622" s="23">
        <f t="shared" si="81"/>
        <v>4</v>
      </c>
    </row>
    <row r="2623" spans="1:16" x14ac:dyDescent="0.3">
      <c r="A2623">
        <v>2696</v>
      </c>
      <c r="B2623" t="s">
        <v>3366</v>
      </c>
      <c r="C2623" t="s">
        <v>6852</v>
      </c>
      <c r="D2623" t="s">
        <v>28</v>
      </c>
      <c r="E2623" t="s">
        <v>29</v>
      </c>
      <c r="F2623">
        <v>30</v>
      </c>
      <c r="G2623" t="s">
        <v>6853</v>
      </c>
      <c r="H2623" t="s">
        <v>5803</v>
      </c>
      <c r="I2623" t="s">
        <v>294</v>
      </c>
      <c r="J2623" s="6" t="s">
        <v>13836</v>
      </c>
      <c r="K2623">
        <v>33</v>
      </c>
      <c r="L2623" t="s">
        <v>64</v>
      </c>
      <c r="M2623">
        <f t="shared" si="80"/>
        <v>0</v>
      </c>
      <c r="N2623" s="23" t="s">
        <v>12128</v>
      </c>
      <c r="O2623" s="23" t="s">
        <v>10438</v>
      </c>
      <c r="P2623" s="23">
        <f t="shared" si="81"/>
        <v>5</v>
      </c>
    </row>
    <row r="2624" spans="1:16" x14ac:dyDescent="0.3">
      <c r="A2624">
        <v>2697</v>
      </c>
      <c r="B2624" t="s">
        <v>276</v>
      </c>
      <c r="C2624" t="s">
        <v>6190</v>
      </c>
      <c r="D2624" t="s">
        <v>51</v>
      </c>
      <c r="E2624" t="s">
        <v>16</v>
      </c>
      <c r="F2624">
        <v>30</v>
      </c>
      <c r="G2624" t="s">
        <v>6854</v>
      </c>
      <c r="H2624" t="s">
        <v>4277</v>
      </c>
      <c r="I2624" t="s">
        <v>32</v>
      </c>
      <c r="J2624" s="6">
        <v>44386</v>
      </c>
      <c r="K2624">
        <v>58</v>
      </c>
      <c r="L2624" t="s">
        <v>70</v>
      </c>
      <c r="M2624">
        <f t="shared" si="80"/>
        <v>0</v>
      </c>
      <c r="N2624" s="23" t="s">
        <v>12128</v>
      </c>
      <c r="O2624" s="23" t="s">
        <v>10422</v>
      </c>
      <c r="P2624" s="23">
        <f t="shared" si="81"/>
        <v>4</v>
      </c>
    </row>
    <row r="2625" spans="1:16" x14ac:dyDescent="0.3">
      <c r="A2625">
        <v>2698</v>
      </c>
      <c r="B2625" t="s">
        <v>1316</v>
      </c>
      <c r="C2625" t="s">
        <v>1278</v>
      </c>
      <c r="D2625" t="s">
        <v>28</v>
      </c>
      <c r="E2625" t="s">
        <v>29</v>
      </c>
      <c r="F2625">
        <v>60</v>
      </c>
      <c r="G2625" t="s">
        <v>6855</v>
      </c>
      <c r="H2625" t="s">
        <v>389</v>
      </c>
      <c r="I2625" t="s">
        <v>32</v>
      </c>
      <c r="J2625" s="6">
        <v>44778</v>
      </c>
      <c r="K2625">
        <v>14</v>
      </c>
      <c r="L2625" t="s">
        <v>80</v>
      </c>
      <c r="M2625">
        <f t="shared" si="80"/>
        <v>0</v>
      </c>
      <c r="N2625" s="23" t="s">
        <v>12129</v>
      </c>
      <c r="O2625" s="23" t="s">
        <v>10453</v>
      </c>
      <c r="P2625" s="23">
        <f t="shared" si="81"/>
        <v>7</v>
      </c>
    </row>
    <row r="2626" spans="1:16" x14ac:dyDescent="0.3">
      <c r="A2626">
        <v>2699</v>
      </c>
      <c r="B2626" t="s">
        <v>5659</v>
      </c>
      <c r="C2626" t="s">
        <v>2448</v>
      </c>
      <c r="D2626" t="s">
        <v>41</v>
      </c>
      <c r="E2626" t="s">
        <v>16</v>
      </c>
      <c r="F2626">
        <v>60</v>
      </c>
      <c r="G2626" t="s">
        <v>6856</v>
      </c>
      <c r="H2626" t="s">
        <v>1956</v>
      </c>
      <c r="I2626" t="s">
        <v>32</v>
      </c>
      <c r="J2626" s="6" t="s">
        <v>14136</v>
      </c>
      <c r="K2626">
        <v>72</v>
      </c>
      <c r="L2626" t="s">
        <v>45</v>
      </c>
      <c r="M2626">
        <f t="shared" ref="M2626:M2689" si="82">COUNTBLANK(A2626:L2626)</f>
        <v>0</v>
      </c>
      <c r="N2626" s="23" t="s">
        <v>12130</v>
      </c>
      <c r="O2626" s="23" t="s">
        <v>10416</v>
      </c>
      <c r="P2626" s="23">
        <f t="shared" ref="P2626:P2689" si="83">LEN(O2626)</f>
        <v>4</v>
      </c>
    </row>
    <row r="2627" spans="1:16" x14ac:dyDescent="0.3">
      <c r="A2627">
        <v>2700</v>
      </c>
      <c r="B2627" t="s">
        <v>523</v>
      </c>
      <c r="C2627" t="s">
        <v>1746</v>
      </c>
      <c r="D2627" t="s">
        <v>51</v>
      </c>
      <c r="E2627" t="s">
        <v>16</v>
      </c>
      <c r="F2627">
        <v>30</v>
      </c>
      <c r="G2627" t="s">
        <v>6857</v>
      </c>
      <c r="H2627" t="s">
        <v>641</v>
      </c>
      <c r="I2627" t="s">
        <v>294</v>
      </c>
      <c r="J2627" s="6" t="s">
        <v>14018</v>
      </c>
      <c r="K2627">
        <v>81</v>
      </c>
      <c r="L2627" t="s">
        <v>39</v>
      </c>
      <c r="M2627">
        <f t="shared" si="82"/>
        <v>0</v>
      </c>
      <c r="N2627" s="23" t="s">
        <v>12130</v>
      </c>
      <c r="O2627" s="23" t="s">
        <v>10453</v>
      </c>
      <c r="P2627" s="23">
        <f t="shared" si="83"/>
        <v>7</v>
      </c>
    </row>
    <row r="2628" spans="1:16" x14ac:dyDescent="0.3">
      <c r="A2628">
        <v>2701</v>
      </c>
      <c r="B2628" t="s">
        <v>6858</v>
      </c>
      <c r="C2628" t="s">
        <v>1392</v>
      </c>
      <c r="D2628" t="s">
        <v>28</v>
      </c>
      <c r="E2628" t="s">
        <v>29</v>
      </c>
      <c r="F2628">
        <v>90</v>
      </c>
      <c r="G2628" t="s">
        <v>14595</v>
      </c>
      <c r="H2628" t="s">
        <v>2890</v>
      </c>
      <c r="I2628" t="s">
        <v>32</v>
      </c>
      <c r="J2628" s="6">
        <v>44718</v>
      </c>
      <c r="K2628">
        <v>27</v>
      </c>
      <c r="L2628" t="s">
        <v>80</v>
      </c>
      <c r="M2628">
        <f t="shared" si="82"/>
        <v>0</v>
      </c>
      <c r="N2628" s="23" t="s">
        <v>12131</v>
      </c>
      <c r="O2628" s="23" t="s">
        <v>10417</v>
      </c>
      <c r="P2628" s="23">
        <f t="shared" si="83"/>
        <v>5</v>
      </c>
    </row>
    <row r="2629" spans="1:16" x14ac:dyDescent="0.3">
      <c r="A2629">
        <v>2702</v>
      </c>
      <c r="B2629" t="s">
        <v>6860</v>
      </c>
      <c r="C2629" t="s">
        <v>2795</v>
      </c>
      <c r="D2629" t="s">
        <v>15</v>
      </c>
      <c r="E2629" t="s">
        <v>16</v>
      </c>
      <c r="F2629">
        <v>90</v>
      </c>
      <c r="G2629" t="s">
        <v>6861</v>
      </c>
      <c r="H2629" t="s">
        <v>5736</v>
      </c>
      <c r="I2629" t="s">
        <v>95</v>
      </c>
      <c r="J2629" s="6" t="s">
        <v>13921</v>
      </c>
      <c r="K2629">
        <v>76</v>
      </c>
      <c r="L2629" t="s">
        <v>39</v>
      </c>
      <c r="M2629">
        <f t="shared" si="82"/>
        <v>0</v>
      </c>
      <c r="N2629" s="23" t="s">
        <v>12132</v>
      </c>
      <c r="O2629" s="23" t="s">
        <v>10422</v>
      </c>
      <c r="P2629" s="23">
        <f t="shared" si="83"/>
        <v>4</v>
      </c>
    </row>
    <row r="2630" spans="1:16" x14ac:dyDescent="0.3">
      <c r="A2630">
        <v>2703</v>
      </c>
      <c r="B2630" t="s">
        <v>6862</v>
      </c>
      <c r="C2630" t="s">
        <v>2928</v>
      </c>
      <c r="D2630" t="s">
        <v>51</v>
      </c>
      <c r="E2630" t="s">
        <v>16</v>
      </c>
      <c r="F2630">
        <v>30</v>
      </c>
      <c r="G2630" t="s">
        <v>6863</v>
      </c>
      <c r="H2630" t="s">
        <v>881</v>
      </c>
      <c r="I2630" t="s">
        <v>178</v>
      </c>
      <c r="J2630" s="6">
        <v>44509</v>
      </c>
      <c r="K2630">
        <v>24</v>
      </c>
      <c r="L2630" t="s">
        <v>54</v>
      </c>
      <c r="M2630">
        <f t="shared" si="82"/>
        <v>0</v>
      </c>
      <c r="N2630" s="23" t="s">
        <v>802</v>
      </c>
      <c r="O2630" s="23" t="s">
        <v>10417</v>
      </c>
      <c r="P2630" s="23">
        <f t="shared" si="83"/>
        <v>5</v>
      </c>
    </row>
    <row r="2631" spans="1:16" x14ac:dyDescent="0.3">
      <c r="A2631">
        <v>2704</v>
      </c>
      <c r="B2631" t="s">
        <v>6864</v>
      </c>
      <c r="C2631" t="s">
        <v>6865</v>
      </c>
      <c r="D2631" t="s">
        <v>51</v>
      </c>
      <c r="E2631" t="s">
        <v>16</v>
      </c>
      <c r="F2631">
        <v>60</v>
      </c>
      <c r="G2631" t="s">
        <v>6863</v>
      </c>
      <c r="H2631" t="s">
        <v>6050</v>
      </c>
      <c r="I2631" t="s">
        <v>1199</v>
      </c>
      <c r="J2631" s="6" t="s">
        <v>13882</v>
      </c>
      <c r="K2631">
        <v>53</v>
      </c>
      <c r="L2631" t="s">
        <v>33</v>
      </c>
      <c r="M2631">
        <f t="shared" si="82"/>
        <v>0</v>
      </c>
      <c r="N2631" s="23" t="s">
        <v>802</v>
      </c>
      <c r="O2631" s="23" t="s">
        <v>10417</v>
      </c>
      <c r="P2631" s="23">
        <f t="shared" si="83"/>
        <v>5</v>
      </c>
    </row>
    <row r="2632" spans="1:16" x14ac:dyDescent="0.3">
      <c r="A2632">
        <v>2705</v>
      </c>
      <c r="B2632" t="s">
        <v>3902</v>
      </c>
      <c r="C2632" t="s">
        <v>14</v>
      </c>
      <c r="D2632" t="s">
        <v>28</v>
      </c>
      <c r="E2632" t="s">
        <v>29</v>
      </c>
      <c r="F2632">
        <v>30</v>
      </c>
      <c r="G2632" t="s">
        <v>6866</v>
      </c>
      <c r="H2632" t="s">
        <v>1494</v>
      </c>
      <c r="I2632" t="s">
        <v>32</v>
      </c>
      <c r="J2632" s="6" t="s">
        <v>13930</v>
      </c>
      <c r="K2632">
        <v>95</v>
      </c>
      <c r="L2632" t="s">
        <v>33</v>
      </c>
      <c r="M2632">
        <f t="shared" si="82"/>
        <v>0</v>
      </c>
      <c r="N2632" s="23" t="s">
        <v>12133</v>
      </c>
      <c r="O2632" s="23" t="s">
        <v>10422</v>
      </c>
      <c r="P2632" s="23">
        <f t="shared" si="83"/>
        <v>4</v>
      </c>
    </row>
    <row r="2633" spans="1:16" x14ac:dyDescent="0.3">
      <c r="A2633">
        <v>2706</v>
      </c>
      <c r="B2633" t="s">
        <v>5856</v>
      </c>
      <c r="C2633" t="s">
        <v>3938</v>
      </c>
      <c r="D2633" t="s">
        <v>28</v>
      </c>
      <c r="E2633" t="s">
        <v>29</v>
      </c>
      <c r="F2633">
        <v>90</v>
      </c>
      <c r="G2633" t="s">
        <v>6867</v>
      </c>
      <c r="H2633" t="s">
        <v>6659</v>
      </c>
      <c r="I2633" t="s">
        <v>208</v>
      </c>
      <c r="J2633" s="6" t="s">
        <v>13911</v>
      </c>
      <c r="K2633">
        <v>49</v>
      </c>
      <c r="L2633" t="s">
        <v>64</v>
      </c>
      <c r="M2633">
        <f t="shared" si="82"/>
        <v>0</v>
      </c>
      <c r="N2633" s="23" t="s">
        <v>708</v>
      </c>
      <c r="O2633" s="23" t="s">
        <v>10468</v>
      </c>
      <c r="P2633" s="23">
        <f t="shared" si="83"/>
        <v>8</v>
      </c>
    </row>
    <row r="2634" spans="1:16" x14ac:dyDescent="0.3">
      <c r="A2634">
        <v>2707</v>
      </c>
      <c r="B2634" t="s">
        <v>5960</v>
      </c>
      <c r="C2634" t="s">
        <v>1721</v>
      </c>
      <c r="D2634" t="s">
        <v>28</v>
      </c>
      <c r="E2634" t="s">
        <v>29</v>
      </c>
      <c r="F2634">
        <v>90</v>
      </c>
      <c r="G2634" t="s">
        <v>6868</v>
      </c>
      <c r="H2634" t="s">
        <v>2851</v>
      </c>
      <c r="I2634" t="s">
        <v>32</v>
      </c>
      <c r="J2634" s="6" t="s">
        <v>14184</v>
      </c>
      <c r="K2634">
        <v>37</v>
      </c>
      <c r="L2634" t="s">
        <v>20</v>
      </c>
      <c r="M2634">
        <f t="shared" si="82"/>
        <v>0</v>
      </c>
      <c r="N2634" s="23" t="s">
        <v>708</v>
      </c>
      <c r="O2634" s="23" t="s">
        <v>10476</v>
      </c>
      <c r="P2634" s="23">
        <f t="shared" si="83"/>
        <v>5</v>
      </c>
    </row>
    <row r="2635" spans="1:16" x14ac:dyDescent="0.3">
      <c r="A2635">
        <v>2708</v>
      </c>
      <c r="B2635" t="s">
        <v>6869</v>
      </c>
      <c r="C2635" t="s">
        <v>5645</v>
      </c>
      <c r="D2635" t="s">
        <v>51</v>
      </c>
      <c r="E2635" t="s">
        <v>16</v>
      </c>
      <c r="F2635">
        <v>60</v>
      </c>
      <c r="G2635" t="s">
        <v>6868</v>
      </c>
      <c r="H2635" t="s">
        <v>432</v>
      </c>
      <c r="I2635" t="s">
        <v>32</v>
      </c>
      <c r="J2635" s="6" t="s">
        <v>13840</v>
      </c>
      <c r="K2635">
        <v>13</v>
      </c>
      <c r="L2635" t="s">
        <v>33</v>
      </c>
      <c r="M2635">
        <f t="shared" si="82"/>
        <v>0</v>
      </c>
      <c r="N2635" s="23" t="s">
        <v>708</v>
      </c>
      <c r="O2635" s="23" t="s">
        <v>10476</v>
      </c>
      <c r="P2635" s="23">
        <f t="shared" si="83"/>
        <v>5</v>
      </c>
    </row>
    <row r="2636" spans="1:16" x14ac:dyDescent="0.3">
      <c r="A2636">
        <v>2709</v>
      </c>
      <c r="B2636" t="s">
        <v>6870</v>
      </c>
      <c r="C2636" t="s">
        <v>1717</v>
      </c>
      <c r="D2636" t="s">
        <v>15</v>
      </c>
      <c r="E2636" t="s">
        <v>16</v>
      </c>
      <c r="F2636">
        <v>30</v>
      </c>
      <c r="G2636" t="s">
        <v>14977</v>
      </c>
      <c r="H2636" t="s">
        <v>1598</v>
      </c>
      <c r="I2636" t="s">
        <v>32</v>
      </c>
      <c r="J2636" s="6" t="s">
        <v>13844</v>
      </c>
      <c r="K2636">
        <v>71</v>
      </c>
      <c r="L2636" t="s">
        <v>54</v>
      </c>
      <c r="M2636">
        <f t="shared" si="82"/>
        <v>0</v>
      </c>
      <c r="N2636" s="23" t="s">
        <v>708</v>
      </c>
      <c r="O2636" s="23" t="s">
        <v>3369</v>
      </c>
      <c r="P2636" s="23">
        <f t="shared" si="83"/>
        <v>5</v>
      </c>
    </row>
    <row r="2637" spans="1:16" x14ac:dyDescent="0.3">
      <c r="A2637">
        <v>2710</v>
      </c>
      <c r="B2637" t="s">
        <v>580</v>
      </c>
      <c r="C2637" t="s">
        <v>5138</v>
      </c>
      <c r="D2637" t="s">
        <v>28</v>
      </c>
      <c r="E2637" t="s">
        <v>29</v>
      </c>
      <c r="F2637">
        <v>30</v>
      </c>
      <c r="G2637" t="s">
        <v>6872</v>
      </c>
      <c r="H2637" t="s">
        <v>3248</v>
      </c>
      <c r="I2637" t="s">
        <v>38</v>
      </c>
      <c r="J2637" s="6" t="s">
        <v>14005</v>
      </c>
      <c r="K2637">
        <v>75</v>
      </c>
      <c r="L2637" t="s">
        <v>33</v>
      </c>
      <c r="M2637">
        <f t="shared" si="82"/>
        <v>0</v>
      </c>
      <c r="N2637" s="23" t="s">
        <v>12134</v>
      </c>
      <c r="O2637" s="23" t="s">
        <v>10422</v>
      </c>
      <c r="P2637" s="23">
        <f t="shared" si="83"/>
        <v>4</v>
      </c>
    </row>
    <row r="2638" spans="1:16" x14ac:dyDescent="0.3">
      <c r="A2638">
        <v>2711</v>
      </c>
      <c r="B2638" t="s">
        <v>714</v>
      </c>
      <c r="C2638" t="s">
        <v>929</v>
      </c>
      <c r="D2638" t="s">
        <v>28</v>
      </c>
      <c r="E2638" t="s">
        <v>29</v>
      </c>
      <c r="F2638">
        <v>60</v>
      </c>
      <c r="G2638" t="s">
        <v>6873</v>
      </c>
      <c r="H2638" t="s">
        <v>199</v>
      </c>
      <c r="I2638" t="s">
        <v>32</v>
      </c>
      <c r="J2638" s="6" t="s">
        <v>14030</v>
      </c>
      <c r="K2638">
        <v>7</v>
      </c>
      <c r="L2638" t="s">
        <v>64</v>
      </c>
      <c r="M2638">
        <f t="shared" si="82"/>
        <v>0</v>
      </c>
      <c r="N2638" s="23" t="s">
        <v>12135</v>
      </c>
      <c r="O2638" s="23" t="s">
        <v>10422</v>
      </c>
      <c r="P2638" s="23">
        <f t="shared" si="83"/>
        <v>4</v>
      </c>
    </row>
    <row r="2639" spans="1:16" x14ac:dyDescent="0.3">
      <c r="A2639">
        <v>2712</v>
      </c>
      <c r="B2639" t="s">
        <v>6874</v>
      </c>
      <c r="C2639" t="s">
        <v>1121</v>
      </c>
      <c r="D2639" t="s">
        <v>15</v>
      </c>
      <c r="E2639" t="s">
        <v>16</v>
      </c>
      <c r="F2639">
        <v>60</v>
      </c>
      <c r="G2639" t="s">
        <v>6875</v>
      </c>
      <c r="H2639" t="s">
        <v>1306</v>
      </c>
      <c r="I2639" t="s">
        <v>32</v>
      </c>
      <c r="J2639" s="6">
        <v>43984</v>
      </c>
      <c r="K2639">
        <v>57</v>
      </c>
      <c r="L2639" t="s">
        <v>20</v>
      </c>
      <c r="M2639">
        <f t="shared" si="82"/>
        <v>0</v>
      </c>
      <c r="N2639" s="23" t="s">
        <v>12136</v>
      </c>
      <c r="O2639" s="23" t="s">
        <v>10417</v>
      </c>
      <c r="P2639" s="23">
        <f t="shared" si="83"/>
        <v>5</v>
      </c>
    </row>
    <row r="2640" spans="1:16" x14ac:dyDescent="0.3">
      <c r="A2640">
        <v>2713</v>
      </c>
      <c r="B2640" t="s">
        <v>4241</v>
      </c>
      <c r="C2640" t="s">
        <v>808</v>
      </c>
      <c r="D2640" t="s">
        <v>51</v>
      </c>
      <c r="E2640" t="s">
        <v>16</v>
      </c>
      <c r="F2640">
        <v>60</v>
      </c>
      <c r="G2640" t="s">
        <v>6876</v>
      </c>
      <c r="H2640" t="s">
        <v>5025</v>
      </c>
      <c r="I2640" t="s">
        <v>32</v>
      </c>
      <c r="J2640" s="6" t="s">
        <v>14212</v>
      </c>
      <c r="K2640">
        <v>21</v>
      </c>
      <c r="L2640" t="s">
        <v>70</v>
      </c>
      <c r="M2640">
        <f t="shared" si="82"/>
        <v>0</v>
      </c>
      <c r="N2640" s="23" t="s">
        <v>12137</v>
      </c>
      <c r="O2640" s="23" t="s">
        <v>10416</v>
      </c>
      <c r="P2640" s="23">
        <f t="shared" si="83"/>
        <v>4</v>
      </c>
    </row>
    <row r="2641" spans="1:16" x14ac:dyDescent="0.3">
      <c r="A2641">
        <v>2714</v>
      </c>
      <c r="B2641" t="s">
        <v>6877</v>
      </c>
      <c r="C2641" t="s">
        <v>762</v>
      </c>
      <c r="D2641" t="s">
        <v>15</v>
      </c>
      <c r="E2641" t="s">
        <v>16</v>
      </c>
      <c r="F2641">
        <v>90</v>
      </c>
      <c r="G2641" t="s">
        <v>6878</v>
      </c>
      <c r="H2641" t="s">
        <v>1598</v>
      </c>
      <c r="I2641" t="s">
        <v>32</v>
      </c>
      <c r="J2641" s="6" t="s">
        <v>13929</v>
      </c>
      <c r="K2641">
        <v>2</v>
      </c>
      <c r="L2641" t="s">
        <v>33</v>
      </c>
      <c r="M2641">
        <f t="shared" si="82"/>
        <v>0</v>
      </c>
      <c r="N2641" s="23" t="s">
        <v>3089</v>
      </c>
      <c r="O2641" s="23" t="s">
        <v>10422</v>
      </c>
      <c r="P2641" s="23">
        <f t="shared" si="83"/>
        <v>4</v>
      </c>
    </row>
    <row r="2642" spans="1:16" x14ac:dyDescent="0.3">
      <c r="A2642">
        <v>2715</v>
      </c>
      <c r="B2642" t="s">
        <v>1816</v>
      </c>
      <c r="C2642" t="s">
        <v>1222</v>
      </c>
      <c r="D2642" t="s">
        <v>51</v>
      </c>
      <c r="E2642" t="s">
        <v>16</v>
      </c>
      <c r="F2642">
        <v>90</v>
      </c>
      <c r="G2642" t="s">
        <v>14596</v>
      </c>
      <c r="H2642" t="s">
        <v>6880</v>
      </c>
      <c r="I2642" t="s">
        <v>32</v>
      </c>
      <c r="J2642" s="6" t="s">
        <v>13987</v>
      </c>
      <c r="K2642">
        <v>69</v>
      </c>
      <c r="L2642" t="s">
        <v>39</v>
      </c>
      <c r="M2642">
        <f t="shared" si="82"/>
        <v>0</v>
      </c>
      <c r="N2642" s="23" t="s">
        <v>12138</v>
      </c>
      <c r="O2642" s="23" t="s">
        <v>10449</v>
      </c>
      <c r="P2642" s="23">
        <f t="shared" si="83"/>
        <v>7</v>
      </c>
    </row>
    <row r="2643" spans="1:16" x14ac:dyDescent="0.3">
      <c r="A2643">
        <v>2716</v>
      </c>
      <c r="B2643" t="s">
        <v>5015</v>
      </c>
      <c r="C2643" t="s">
        <v>61</v>
      </c>
      <c r="D2643" t="s">
        <v>28</v>
      </c>
      <c r="E2643" t="s">
        <v>29</v>
      </c>
      <c r="F2643">
        <v>30</v>
      </c>
      <c r="G2643" t="s">
        <v>6881</v>
      </c>
      <c r="H2643" t="s">
        <v>2069</v>
      </c>
      <c r="I2643" t="s">
        <v>1035</v>
      </c>
      <c r="J2643" s="6">
        <v>44050</v>
      </c>
      <c r="K2643">
        <v>62</v>
      </c>
      <c r="L2643" t="s">
        <v>45</v>
      </c>
      <c r="M2643">
        <f t="shared" si="82"/>
        <v>0</v>
      </c>
      <c r="N2643" s="23" t="s">
        <v>12139</v>
      </c>
      <c r="O2643" s="23" t="s">
        <v>10422</v>
      </c>
      <c r="P2643" s="23">
        <f t="shared" si="83"/>
        <v>4</v>
      </c>
    </row>
    <row r="2644" spans="1:16" x14ac:dyDescent="0.3">
      <c r="A2644">
        <v>2717</v>
      </c>
      <c r="B2644" t="s">
        <v>6882</v>
      </c>
      <c r="C2644" t="s">
        <v>1101</v>
      </c>
      <c r="D2644" t="s">
        <v>28</v>
      </c>
      <c r="E2644" t="s">
        <v>29</v>
      </c>
      <c r="F2644">
        <v>90</v>
      </c>
      <c r="G2644" t="s">
        <v>6883</v>
      </c>
      <c r="H2644" t="s">
        <v>738</v>
      </c>
      <c r="I2644" t="s">
        <v>38</v>
      </c>
      <c r="J2644" s="6" t="s">
        <v>13917</v>
      </c>
      <c r="K2644">
        <v>96</v>
      </c>
      <c r="L2644" t="s">
        <v>54</v>
      </c>
      <c r="M2644">
        <f t="shared" si="82"/>
        <v>0</v>
      </c>
      <c r="N2644" s="23" t="s">
        <v>12139</v>
      </c>
      <c r="O2644" s="23" t="s">
        <v>9969</v>
      </c>
      <c r="P2644" s="23">
        <f t="shared" si="83"/>
        <v>6</v>
      </c>
    </row>
    <row r="2645" spans="1:16" x14ac:dyDescent="0.3">
      <c r="A2645">
        <v>2718</v>
      </c>
      <c r="B2645" t="s">
        <v>6884</v>
      </c>
      <c r="C2645" t="s">
        <v>5215</v>
      </c>
      <c r="D2645" t="s">
        <v>51</v>
      </c>
      <c r="E2645" t="s">
        <v>16</v>
      </c>
      <c r="F2645">
        <v>30</v>
      </c>
      <c r="G2645" t="s">
        <v>6885</v>
      </c>
      <c r="H2645" t="s">
        <v>3558</v>
      </c>
      <c r="I2645" t="s">
        <v>32</v>
      </c>
      <c r="J2645" s="6" t="s">
        <v>14002</v>
      </c>
      <c r="K2645">
        <v>7</v>
      </c>
      <c r="L2645" t="s">
        <v>101</v>
      </c>
      <c r="M2645">
        <f t="shared" si="82"/>
        <v>0</v>
      </c>
      <c r="N2645" s="23" t="s">
        <v>12140</v>
      </c>
      <c r="O2645" s="23" t="s">
        <v>10422</v>
      </c>
      <c r="P2645" s="23">
        <f t="shared" si="83"/>
        <v>4</v>
      </c>
    </row>
    <row r="2646" spans="1:16" x14ac:dyDescent="0.3">
      <c r="A2646">
        <v>2719</v>
      </c>
      <c r="B2646" t="s">
        <v>471</v>
      </c>
      <c r="C2646" t="s">
        <v>1756</v>
      </c>
      <c r="D2646" t="s">
        <v>28</v>
      </c>
      <c r="E2646" t="s">
        <v>29</v>
      </c>
      <c r="F2646">
        <v>60</v>
      </c>
      <c r="G2646" t="s">
        <v>6886</v>
      </c>
      <c r="H2646" t="s">
        <v>4203</v>
      </c>
      <c r="I2646" t="s">
        <v>208</v>
      </c>
      <c r="J2646" s="6" t="s">
        <v>13898</v>
      </c>
      <c r="K2646">
        <v>55</v>
      </c>
      <c r="L2646" t="s">
        <v>70</v>
      </c>
      <c r="M2646">
        <f t="shared" si="82"/>
        <v>0</v>
      </c>
      <c r="N2646" s="23" t="s">
        <v>12141</v>
      </c>
      <c r="O2646" s="23" t="s">
        <v>10422</v>
      </c>
      <c r="P2646" s="23">
        <f t="shared" si="83"/>
        <v>4</v>
      </c>
    </row>
    <row r="2647" spans="1:16" x14ac:dyDescent="0.3">
      <c r="A2647">
        <v>2720</v>
      </c>
      <c r="B2647" t="s">
        <v>5607</v>
      </c>
      <c r="C2647" t="s">
        <v>653</v>
      </c>
      <c r="D2647" t="s">
        <v>15</v>
      </c>
      <c r="E2647" t="s">
        <v>16</v>
      </c>
      <c r="F2647">
        <v>60</v>
      </c>
      <c r="G2647" t="s">
        <v>6887</v>
      </c>
      <c r="H2647" t="s">
        <v>1911</v>
      </c>
      <c r="I2647" t="s">
        <v>32</v>
      </c>
      <c r="J2647" s="6" t="s">
        <v>13634</v>
      </c>
      <c r="K2647">
        <v>9</v>
      </c>
      <c r="L2647" t="s">
        <v>20</v>
      </c>
      <c r="M2647">
        <f t="shared" si="82"/>
        <v>0</v>
      </c>
      <c r="N2647" s="23" t="s">
        <v>12142</v>
      </c>
      <c r="O2647" s="23" t="s">
        <v>3089</v>
      </c>
      <c r="P2647" s="23">
        <f t="shared" si="83"/>
        <v>4</v>
      </c>
    </row>
    <row r="2648" spans="1:16" x14ac:dyDescent="0.3">
      <c r="A2648">
        <v>2721</v>
      </c>
      <c r="B2648" t="s">
        <v>6075</v>
      </c>
      <c r="C2648" t="s">
        <v>6888</v>
      </c>
      <c r="D2648" t="s">
        <v>28</v>
      </c>
      <c r="E2648" t="s">
        <v>29</v>
      </c>
      <c r="F2648">
        <v>90</v>
      </c>
      <c r="G2648" t="s">
        <v>4811</v>
      </c>
      <c r="H2648" t="s">
        <v>1276</v>
      </c>
      <c r="I2648" t="s">
        <v>32</v>
      </c>
      <c r="J2648" s="6">
        <v>44663</v>
      </c>
      <c r="K2648">
        <v>56</v>
      </c>
      <c r="L2648" t="s">
        <v>20</v>
      </c>
      <c r="M2648">
        <f t="shared" si="82"/>
        <v>0</v>
      </c>
      <c r="N2648" s="23" t="s">
        <v>4811</v>
      </c>
      <c r="O2648" s="23"/>
      <c r="P2648" s="23">
        <f t="shared" si="83"/>
        <v>0</v>
      </c>
    </row>
    <row r="2649" spans="1:16" x14ac:dyDescent="0.3">
      <c r="A2649">
        <v>2722</v>
      </c>
      <c r="B2649" t="s">
        <v>6889</v>
      </c>
      <c r="C2649" t="s">
        <v>6890</v>
      </c>
      <c r="D2649" t="s">
        <v>51</v>
      </c>
      <c r="E2649" t="s">
        <v>16</v>
      </c>
      <c r="F2649">
        <v>90</v>
      </c>
      <c r="G2649" t="s">
        <v>6891</v>
      </c>
      <c r="H2649" t="s">
        <v>2265</v>
      </c>
      <c r="I2649" t="s">
        <v>1083</v>
      </c>
      <c r="J2649" s="6">
        <v>44446</v>
      </c>
      <c r="K2649">
        <v>6</v>
      </c>
      <c r="L2649" t="s">
        <v>64</v>
      </c>
      <c r="M2649">
        <f t="shared" si="82"/>
        <v>0</v>
      </c>
      <c r="N2649" s="23" t="s">
        <v>4811</v>
      </c>
      <c r="O2649" s="23" t="s">
        <v>10422</v>
      </c>
      <c r="P2649" s="23">
        <f t="shared" si="83"/>
        <v>4</v>
      </c>
    </row>
    <row r="2650" spans="1:16" x14ac:dyDescent="0.3">
      <c r="A2650">
        <v>2723</v>
      </c>
      <c r="B2650" t="s">
        <v>6892</v>
      </c>
      <c r="C2650" t="s">
        <v>4047</v>
      </c>
      <c r="D2650" t="s">
        <v>15</v>
      </c>
      <c r="E2650" t="s">
        <v>16</v>
      </c>
      <c r="F2650">
        <v>60</v>
      </c>
      <c r="G2650" t="s">
        <v>6893</v>
      </c>
      <c r="H2650" t="s">
        <v>615</v>
      </c>
      <c r="I2650" t="s">
        <v>32</v>
      </c>
      <c r="J2650" s="6">
        <v>44259</v>
      </c>
      <c r="K2650">
        <v>8</v>
      </c>
      <c r="L2650" t="s">
        <v>159</v>
      </c>
      <c r="M2650">
        <f t="shared" si="82"/>
        <v>0</v>
      </c>
      <c r="N2650" s="23" t="s">
        <v>12143</v>
      </c>
      <c r="O2650" s="23" t="s">
        <v>10660</v>
      </c>
      <c r="P2650" s="23">
        <f t="shared" si="83"/>
        <v>4</v>
      </c>
    </row>
    <row r="2651" spans="1:16" x14ac:dyDescent="0.3">
      <c r="A2651">
        <v>2724</v>
      </c>
      <c r="B2651" t="s">
        <v>6894</v>
      </c>
      <c r="C2651" t="s">
        <v>4755</v>
      </c>
      <c r="D2651" t="s">
        <v>15</v>
      </c>
      <c r="E2651" t="s">
        <v>16</v>
      </c>
      <c r="F2651">
        <v>60</v>
      </c>
      <c r="G2651" t="s">
        <v>6895</v>
      </c>
      <c r="H2651" t="s">
        <v>1001</v>
      </c>
      <c r="I2651" t="s">
        <v>32</v>
      </c>
      <c r="J2651" s="6">
        <v>43954</v>
      </c>
      <c r="K2651">
        <v>13</v>
      </c>
      <c r="L2651" t="s">
        <v>70</v>
      </c>
      <c r="M2651">
        <f t="shared" si="82"/>
        <v>0</v>
      </c>
      <c r="N2651" s="23" t="s">
        <v>12143</v>
      </c>
      <c r="O2651" s="23" t="s">
        <v>10425</v>
      </c>
      <c r="P2651" s="23">
        <f t="shared" si="83"/>
        <v>3</v>
      </c>
    </row>
    <row r="2652" spans="1:16" x14ac:dyDescent="0.3">
      <c r="A2652">
        <v>2725</v>
      </c>
      <c r="B2652" t="s">
        <v>6896</v>
      </c>
      <c r="C2652" t="s">
        <v>3201</v>
      </c>
      <c r="D2652" t="s">
        <v>41</v>
      </c>
      <c r="E2652" t="s">
        <v>16</v>
      </c>
      <c r="F2652">
        <v>30</v>
      </c>
      <c r="G2652" t="s">
        <v>14597</v>
      </c>
      <c r="H2652" t="s">
        <v>6551</v>
      </c>
      <c r="I2652" t="s">
        <v>178</v>
      </c>
      <c r="J2652" s="6" t="s">
        <v>14158</v>
      </c>
      <c r="K2652">
        <v>89</v>
      </c>
      <c r="L2652" t="s">
        <v>54</v>
      </c>
      <c r="M2652">
        <f t="shared" si="82"/>
        <v>0</v>
      </c>
      <c r="N2652" s="23" t="s">
        <v>12144</v>
      </c>
      <c r="O2652" s="23" t="s">
        <v>10449</v>
      </c>
      <c r="P2652" s="23">
        <f t="shared" si="83"/>
        <v>7</v>
      </c>
    </row>
    <row r="2653" spans="1:16" x14ac:dyDescent="0.3">
      <c r="A2653">
        <v>2726</v>
      </c>
      <c r="B2653" t="s">
        <v>1982</v>
      </c>
      <c r="C2653" t="s">
        <v>1301</v>
      </c>
      <c r="D2653" t="s">
        <v>28</v>
      </c>
      <c r="E2653" t="s">
        <v>29</v>
      </c>
      <c r="F2653">
        <v>60</v>
      </c>
      <c r="G2653" t="s">
        <v>6898</v>
      </c>
      <c r="H2653" t="s">
        <v>4853</v>
      </c>
      <c r="I2653" t="s">
        <v>178</v>
      </c>
      <c r="J2653" s="6">
        <v>44657</v>
      </c>
      <c r="K2653">
        <v>21</v>
      </c>
      <c r="L2653" t="s">
        <v>70</v>
      </c>
      <c r="M2653">
        <f t="shared" si="82"/>
        <v>0</v>
      </c>
      <c r="N2653" s="23" t="s">
        <v>12145</v>
      </c>
      <c r="O2653" s="23" t="s">
        <v>10490</v>
      </c>
      <c r="P2653" s="23">
        <f t="shared" si="83"/>
        <v>4</v>
      </c>
    </row>
    <row r="2654" spans="1:16" x14ac:dyDescent="0.3">
      <c r="A2654">
        <v>2727</v>
      </c>
      <c r="B2654" t="s">
        <v>6899</v>
      </c>
      <c r="C2654" t="s">
        <v>5156</v>
      </c>
      <c r="D2654" t="s">
        <v>28</v>
      </c>
      <c r="E2654" t="s">
        <v>29</v>
      </c>
      <c r="F2654">
        <v>30</v>
      </c>
      <c r="G2654" t="s">
        <v>6900</v>
      </c>
      <c r="H2654" t="s">
        <v>1005</v>
      </c>
      <c r="I2654" t="s">
        <v>178</v>
      </c>
      <c r="J2654" s="6" t="s">
        <v>13866</v>
      </c>
      <c r="K2654">
        <v>51</v>
      </c>
      <c r="L2654" t="s">
        <v>33</v>
      </c>
      <c r="M2654">
        <f t="shared" si="82"/>
        <v>0</v>
      </c>
      <c r="N2654" s="23" t="s">
        <v>12146</v>
      </c>
      <c r="O2654" s="23" t="s">
        <v>9969</v>
      </c>
      <c r="P2654" s="23">
        <f t="shared" si="83"/>
        <v>6</v>
      </c>
    </row>
    <row r="2655" spans="1:16" x14ac:dyDescent="0.3">
      <c r="A2655">
        <v>2728</v>
      </c>
      <c r="B2655" t="s">
        <v>1043</v>
      </c>
      <c r="C2655" t="s">
        <v>1182</v>
      </c>
      <c r="D2655" t="s">
        <v>51</v>
      </c>
      <c r="E2655" t="s">
        <v>16</v>
      </c>
      <c r="F2655">
        <v>30</v>
      </c>
      <c r="G2655" t="s">
        <v>14598</v>
      </c>
      <c r="H2655" t="s">
        <v>4100</v>
      </c>
      <c r="I2655" t="s">
        <v>294</v>
      </c>
      <c r="J2655" s="6" t="s">
        <v>13912</v>
      </c>
      <c r="K2655">
        <v>102</v>
      </c>
      <c r="L2655" t="s">
        <v>64</v>
      </c>
      <c r="M2655">
        <f t="shared" si="82"/>
        <v>0</v>
      </c>
      <c r="N2655" s="23" t="s">
        <v>12147</v>
      </c>
      <c r="O2655" s="23" t="s">
        <v>10449</v>
      </c>
      <c r="P2655" s="23">
        <f t="shared" si="83"/>
        <v>7</v>
      </c>
    </row>
    <row r="2656" spans="1:16" x14ac:dyDescent="0.3">
      <c r="A2656">
        <v>2729</v>
      </c>
      <c r="B2656" t="s">
        <v>6902</v>
      </c>
      <c r="C2656" t="s">
        <v>2945</v>
      </c>
      <c r="D2656" t="s">
        <v>15</v>
      </c>
      <c r="E2656" t="s">
        <v>16</v>
      </c>
      <c r="F2656">
        <v>90</v>
      </c>
      <c r="G2656" t="s">
        <v>6903</v>
      </c>
      <c r="H2656" t="s">
        <v>2133</v>
      </c>
      <c r="I2656" t="s">
        <v>32</v>
      </c>
      <c r="J2656" s="6">
        <v>44108</v>
      </c>
      <c r="K2656">
        <v>29</v>
      </c>
      <c r="L2656" t="s">
        <v>54</v>
      </c>
      <c r="M2656">
        <f t="shared" si="82"/>
        <v>0</v>
      </c>
      <c r="N2656" s="23" t="s">
        <v>12148</v>
      </c>
      <c r="O2656" s="23" t="s">
        <v>10453</v>
      </c>
      <c r="P2656" s="23">
        <f t="shared" si="83"/>
        <v>7</v>
      </c>
    </row>
    <row r="2657" spans="1:16" x14ac:dyDescent="0.3">
      <c r="A2657">
        <v>2730</v>
      </c>
      <c r="B2657" t="s">
        <v>2969</v>
      </c>
      <c r="C2657" t="s">
        <v>2309</v>
      </c>
      <c r="D2657" t="s">
        <v>15</v>
      </c>
      <c r="E2657" t="s">
        <v>16</v>
      </c>
      <c r="F2657">
        <v>90</v>
      </c>
      <c r="G2657" t="s">
        <v>6904</v>
      </c>
      <c r="H2657" t="s">
        <v>1206</v>
      </c>
      <c r="I2657" t="s">
        <v>294</v>
      </c>
      <c r="J2657" s="6">
        <v>43990</v>
      </c>
      <c r="K2657">
        <v>7</v>
      </c>
      <c r="L2657" t="s">
        <v>70</v>
      </c>
      <c r="M2657">
        <f t="shared" si="82"/>
        <v>0</v>
      </c>
      <c r="N2657" s="23" t="s">
        <v>12149</v>
      </c>
      <c r="O2657" s="23" t="s">
        <v>10438</v>
      </c>
      <c r="P2657" s="23">
        <f t="shared" si="83"/>
        <v>5</v>
      </c>
    </row>
    <row r="2658" spans="1:16" x14ac:dyDescent="0.3">
      <c r="A2658">
        <v>2731</v>
      </c>
      <c r="B2658" t="s">
        <v>2312</v>
      </c>
      <c r="C2658" t="s">
        <v>5907</v>
      </c>
      <c r="D2658" t="s">
        <v>28</v>
      </c>
      <c r="E2658" t="s">
        <v>29</v>
      </c>
      <c r="F2658">
        <v>30</v>
      </c>
      <c r="G2658" t="s">
        <v>6905</v>
      </c>
      <c r="H2658" t="s">
        <v>2376</v>
      </c>
      <c r="I2658" t="s">
        <v>32</v>
      </c>
      <c r="J2658" s="6" t="s">
        <v>13932</v>
      </c>
      <c r="K2658">
        <v>104</v>
      </c>
      <c r="L2658" t="s">
        <v>39</v>
      </c>
      <c r="M2658">
        <f t="shared" si="82"/>
        <v>0</v>
      </c>
      <c r="N2658" s="23" t="s">
        <v>12149</v>
      </c>
      <c r="O2658" s="23" t="s">
        <v>6</v>
      </c>
      <c r="P2658" s="23">
        <f t="shared" si="83"/>
        <v>6</v>
      </c>
    </row>
    <row r="2659" spans="1:16" x14ac:dyDescent="0.3">
      <c r="A2659">
        <v>2732</v>
      </c>
      <c r="B2659" t="s">
        <v>6906</v>
      </c>
      <c r="C2659" t="s">
        <v>1148</v>
      </c>
      <c r="D2659" t="s">
        <v>28</v>
      </c>
      <c r="E2659" t="s">
        <v>29</v>
      </c>
      <c r="F2659">
        <v>60</v>
      </c>
      <c r="G2659" t="s">
        <v>6905</v>
      </c>
      <c r="H2659" t="s">
        <v>6907</v>
      </c>
      <c r="I2659" t="s">
        <v>32</v>
      </c>
      <c r="J2659" s="6">
        <v>44534</v>
      </c>
      <c r="K2659">
        <v>15</v>
      </c>
      <c r="L2659" t="s">
        <v>80</v>
      </c>
      <c r="M2659">
        <f t="shared" si="82"/>
        <v>0</v>
      </c>
      <c r="N2659" s="23" t="s">
        <v>12149</v>
      </c>
      <c r="O2659" s="23" t="s">
        <v>6</v>
      </c>
      <c r="P2659" s="23">
        <f t="shared" si="83"/>
        <v>6</v>
      </c>
    </row>
    <row r="2660" spans="1:16" x14ac:dyDescent="0.3">
      <c r="A2660">
        <v>2733</v>
      </c>
      <c r="B2660" t="s">
        <v>6908</v>
      </c>
      <c r="C2660" t="s">
        <v>97</v>
      </c>
      <c r="D2660" t="s">
        <v>15</v>
      </c>
      <c r="E2660" t="s">
        <v>16</v>
      </c>
      <c r="F2660">
        <v>90</v>
      </c>
      <c r="G2660" t="s">
        <v>14599</v>
      </c>
      <c r="H2660" t="s">
        <v>6181</v>
      </c>
      <c r="I2660" t="s">
        <v>32</v>
      </c>
      <c r="J2660" s="6">
        <v>44565</v>
      </c>
      <c r="K2660">
        <v>101</v>
      </c>
      <c r="L2660" t="s">
        <v>80</v>
      </c>
      <c r="M2660">
        <f t="shared" si="82"/>
        <v>0</v>
      </c>
      <c r="N2660" s="23" t="s">
        <v>12150</v>
      </c>
      <c r="O2660" s="23" t="s">
        <v>10438</v>
      </c>
      <c r="P2660" s="23">
        <f t="shared" si="83"/>
        <v>5</v>
      </c>
    </row>
    <row r="2661" spans="1:16" x14ac:dyDescent="0.3">
      <c r="A2661">
        <v>2734</v>
      </c>
      <c r="B2661" t="s">
        <v>6910</v>
      </c>
      <c r="C2661" t="s">
        <v>6730</v>
      </c>
      <c r="D2661" t="s">
        <v>15</v>
      </c>
      <c r="E2661" t="s">
        <v>16</v>
      </c>
      <c r="F2661">
        <v>30</v>
      </c>
      <c r="G2661" t="s">
        <v>6911</v>
      </c>
      <c r="H2661" t="s">
        <v>6154</v>
      </c>
      <c r="I2661" t="s">
        <v>38</v>
      </c>
      <c r="J2661" s="6" t="s">
        <v>14002</v>
      </c>
      <c r="K2661">
        <v>16</v>
      </c>
      <c r="L2661" t="s">
        <v>70</v>
      </c>
      <c r="M2661">
        <f t="shared" si="82"/>
        <v>0</v>
      </c>
      <c r="N2661" s="23" t="s">
        <v>12151</v>
      </c>
      <c r="O2661" s="23" t="s">
        <v>10422</v>
      </c>
      <c r="P2661" s="23">
        <f t="shared" si="83"/>
        <v>4</v>
      </c>
    </row>
    <row r="2662" spans="1:16" x14ac:dyDescent="0.3">
      <c r="A2662">
        <v>2735</v>
      </c>
      <c r="B2662" t="s">
        <v>6912</v>
      </c>
      <c r="C2662" t="s">
        <v>4416</v>
      </c>
      <c r="D2662" t="s">
        <v>41</v>
      </c>
      <c r="E2662" t="s">
        <v>16</v>
      </c>
      <c r="F2662">
        <v>60</v>
      </c>
      <c r="G2662" t="s">
        <v>6913</v>
      </c>
      <c r="H2662" t="s">
        <v>3033</v>
      </c>
      <c r="I2662" t="s">
        <v>32</v>
      </c>
      <c r="J2662" s="6" t="s">
        <v>13929</v>
      </c>
      <c r="K2662">
        <v>43</v>
      </c>
      <c r="L2662" t="s">
        <v>45</v>
      </c>
      <c r="M2662">
        <f t="shared" si="82"/>
        <v>0</v>
      </c>
      <c r="N2662" s="23" t="s">
        <v>12152</v>
      </c>
      <c r="O2662" s="23" t="s">
        <v>9969</v>
      </c>
      <c r="P2662" s="23">
        <f t="shared" si="83"/>
        <v>6</v>
      </c>
    </row>
    <row r="2663" spans="1:16" x14ac:dyDescent="0.3">
      <c r="A2663">
        <v>2736</v>
      </c>
      <c r="B2663" t="s">
        <v>6091</v>
      </c>
      <c r="C2663" t="s">
        <v>6793</v>
      </c>
      <c r="D2663" t="s">
        <v>41</v>
      </c>
      <c r="E2663" t="s">
        <v>16</v>
      </c>
      <c r="F2663">
        <v>60</v>
      </c>
      <c r="G2663" t="s">
        <v>6914</v>
      </c>
      <c r="H2663" t="s">
        <v>2831</v>
      </c>
      <c r="I2663" t="s">
        <v>32</v>
      </c>
      <c r="J2663" s="6" t="s">
        <v>14213</v>
      </c>
      <c r="K2663">
        <v>72</v>
      </c>
      <c r="L2663" t="s">
        <v>159</v>
      </c>
      <c r="M2663">
        <f t="shared" si="82"/>
        <v>0</v>
      </c>
      <c r="N2663" s="23" t="s">
        <v>12153</v>
      </c>
      <c r="O2663" s="23" t="s">
        <v>10453</v>
      </c>
      <c r="P2663" s="23">
        <f t="shared" si="83"/>
        <v>7</v>
      </c>
    </row>
    <row r="2664" spans="1:16" x14ac:dyDescent="0.3">
      <c r="A2664">
        <v>2737</v>
      </c>
      <c r="B2664" t="s">
        <v>6915</v>
      </c>
      <c r="C2664" t="s">
        <v>3848</v>
      </c>
      <c r="D2664" t="s">
        <v>28</v>
      </c>
      <c r="E2664" t="s">
        <v>29</v>
      </c>
      <c r="F2664">
        <v>30</v>
      </c>
      <c r="G2664" t="s">
        <v>6916</v>
      </c>
      <c r="H2664" t="s">
        <v>6259</v>
      </c>
      <c r="I2664" t="s">
        <v>6260</v>
      </c>
      <c r="J2664" s="6" t="s">
        <v>14204</v>
      </c>
      <c r="K2664">
        <v>43</v>
      </c>
      <c r="L2664" t="s">
        <v>159</v>
      </c>
      <c r="M2664">
        <f t="shared" si="82"/>
        <v>0</v>
      </c>
      <c r="N2664" s="23" t="s">
        <v>12154</v>
      </c>
      <c r="O2664" s="23" t="s">
        <v>10438</v>
      </c>
      <c r="P2664" s="23">
        <f t="shared" si="83"/>
        <v>5</v>
      </c>
    </row>
    <row r="2665" spans="1:16" x14ac:dyDescent="0.3">
      <c r="A2665">
        <v>2738</v>
      </c>
      <c r="B2665" t="s">
        <v>4596</v>
      </c>
      <c r="C2665" t="s">
        <v>6917</v>
      </c>
      <c r="D2665" t="s">
        <v>28</v>
      </c>
      <c r="E2665" t="s">
        <v>29</v>
      </c>
      <c r="F2665">
        <v>90</v>
      </c>
      <c r="G2665" t="s">
        <v>14978</v>
      </c>
      <c r="H2665" t="s">
        <v>3682</v>
      </c>
      <c r="I2665" t="s">
        <v>178</v>
      </c>
      <c r="J2665" s="6" t="s">
        <v>13992</v>
      </c>
      <c r="K2665">
        <v>73</v>
      </c>
      <c r="L2665" t="s">
        <v>20</v>
      </c>
      <c r="M2665">
        <f t="shared" si="82"/>
        <v>0</v>
      </c>
      <c r="N2665" s="23" t="s">
        <v>12155</v>
      </c>
      <c r="O2665" s="23" t="s">
        <v>3369</v>
      </c>
      <c r="P2665" s="23">
        <f t="shared" si="83"/>
        <v>5</v>
      </c>
    </row>
    <row r="2666" spans="1:16" x14ac:dyDescent="0.3">
      <c r="A2666">
        <v>2739</v>
      </c>
      <c r="B2666" t="s">
        <v>3463</v>
      </c>
      <c r="C2666" t="s">
        <v>6890</v>
      </c>
      <c r="D2666" t="s">
        <v>28</v>
      </c>
      <c r="E2666" t="s">
        <v>29</v>
      </c>
      <c r="F2666">
        <v>60</v>
      </c>
      <c r="G2666" t="s">
        <v>14978</v>
      </c>
      <c r="H2666" t="s">
        <v>595</v>
      </c>
      <c r="I2666" t="s">
        <v>124</v>
      </c>
      <c r="J2666" s="6">
        <v>43894</v>
      </c>
      <c r="K2666">
        <v>47</v>
      </c>
      <c r="L2666" t="s">
        <v>101</v>
      </c>
      <c r="M2666">
        <f t="shared" si="82"/>
        <v>0</v>
      </c>
      <c r="N2666" s="23" t="s">
        <v>12155</v>
      </c>
      <c r="O2666" s="23" t="s">
        <v>3369</v>
      </c>
      <c r="P2666" s="23">
        <f t="shared" si="83"/>
        <v>5</v>
      </c>
    </row>
    <row r="2667" spans="1:16" x14ac:dyDescent="0.3">
      <c r="A2667">
        <v>2740</v>
      </c>
      <c r="B2667" t="s">
        <v>503</v>
      </c>
      <c r="C2667" t="s">
        <v>304</v>
      </c>
      <c r="D2667" t="s">
        <v>51</v>
      </c>
      <c r="E2667" t="s">
        <v>16</v>
      </c>
      <c r="F2667">
        <v>90</v>
      </c>
      <c r="G2667" t="s">
        <v>6919</v>
      </c>
      <c r="H2667" t="s">
        <v>1915</v>
      </c>
      <c r="I2667" t="s">
        <v>19</v>
      </c>
      <c r="J2667" s="6">
        <v>44839</v>
      </c>
      <c r="K2667">
        <v>58</v>
      </c>
      <c r="L2667" t="s">
        <v>39</v>
      </c>
      <c r="M2667">
        <f t="shared" si="82"/>
        <v>0</v>
      </c>
      <c r="N2667" s="23" t="s">
        <v>12155</v>
      </c>
      <c r="O2667" s="23" t="s">
        <v>3089</v>
      </c>
      <c r="P2667" s="23">
        <f t="shared" si="83"/>
        <v>4</v>
      </c>
    </row>
    <row r="2668" spans="1:16" x14ac:dyDescent="0.3">
      <c r="A2668">
        <v>2741</v>
      </c>
      <c r="B2668" t="s">
        <v>714</v>
      </c>
      <c r="C2668" t="s">
        <v>2995</v>
      </c>
      <c r="D2668" t="s">
        <v>28</v>
      </c>
      <c r="E2668" t="s">
        <v>29</v>
      </c>
      <c r="F2668">
        <v>60</v>
      </c>
      <c r="G2668" t="s">
        <v>6920</v>
      </c>
      <c r="H2668" t="s">
        <v>2559</v>
      </c>
      <c r="I2668" t="s">
        <v>124</v>
      </c>
      <c r="J2668" s="6" t="s">
        <v>14028</v>
      </c>
      <c r="K2668">
        <v>16</v>
      </c>
      <c r="L2668" t="s">
        <v>159</v>
      </c>
      <c r="M2668">
        <f t="shared" si="82"/>
        <v>0</v>
      </c>
      <c r="N2668" s="23" t="s">
        <v>12156</v>
      </c>
      <c r="O2668" s="23" t="s">
        <v>6</v>
      </c>
      <c r="P2668" s="23">
        <f t="shared" si="83"/>
        <v>6</v>
      </c>
    </row>
    <row r="2669" spans="1:16" x14ac:dyDescent="0.3">
      <c r="A2669">
        <v>2742</v>
      </c>
      <c r="B2669" t="s">
        <v>6921</v>
      </c>
      <c r="C2669" t="s">
        <v>6922</v>
      </c>
      <c r="D2669" t="s">
        <v>41</v>
      </c>
      <c r="E2669" t="s">
        <v>16</v>
      </c>
      <c r="F2669">
        <v>90</v>
      </c>
      <c r="G2669" t="s">
        <v>6923</v>
      </c>
      <c r="H2669" t="s">
        <v>1299</v>
      </c>
      <c r="I2669" t="s">
        <v>1199</v>
      </c>
      <c r="J2669" s="6" t="s">
        <v>13852</v>
      </c>
      <c r="K2669">
        <v>97</v>
      </c>
      <c r="L2669" t="s">
        <v>70</v>
      </c>
      <c r="M2669">
        <f t="shared" si="82"/>
        <v>0</v>
      </c>
      <c r="N2669" s="23" t="s">
        <v>9710</v>
      </c>
      <c r="O2669" s="23" t="s">
        <v>10417</v>
      </c>
      <c r="P2669" s="23">
        <f t="shared" si="83"/>
        <v>5</v>
      </c>
    </row>
    <row r="2670" spans="1:16" x14ac:dyDescent="0.3">
      <c r="A2670">
        <v>2743</v>
      </c>
      <c r="B2670" t="s">
        <v>2445</v>
      </c>
      <c r="C2670" t="s">
        <v>6924</v>
      </c>
      <c r="D2670" t="s">
        <v>28</v>
      </c>
      <c r="E2670" t="s">
        <v>29</v>
      </c>
      <c r="F2670">
        <v>30</v>
      </c>
      <c r="G2670" t="s">
        <v>6925</v>
      </c>
      <c r="H2670" t="s">
        <v>495</v>
      </c>
      <c r="I2670" t="s">
        <v>173</v>
      </c>
      <c r="J2670" s="6" t="s">
        <v>14199</v>
      </c>
      <c r="K2670">
        <v>62</v>
      </c>
      <c r="L2670" t="s">
        <v>33</v>
      </c>
      <c r="M2670">
        <f t="shared" si="82"/>
        <v>0</v>
      </c>
      <c r="N2670" s="23" t="s">
        <v>7649</v>
      </c>
      <c r="O2670" s="23" t="s">
        <v>10476</v>
      </c>
      <c r="P2670" s="23">
        <f t="shared" si="83"/>
        <v>5</v>
      </c>
    </row>
    <row r="2671" spans="1:16" x14ac:dyDescent="0.3">
      <c r="A2671">
        <v>2744</v>
      </c>
      <c r="B2671" t="s">
        <v>3537</v>
      </c>
      <c r="C2671" t="s">
        <v>116</v>
      </c>
      <c r="D2671" t="s">
        <v>15</v>
      </c>
      <c r="E2671" t="s">
        <v>16</v>
      </c>
      <c r="F2671">
        <v>30</v>
      </c>
      <c r="G2671" t="s">
        <v>14600</v>
      </c>
      <c r="H2671" t="s">
        <v>2305</v>
      </c>
      <c r="I2671" t="s">
        <v>25</v>
      </c>
      <c r="J2671" s="6">
        <v>44326</v>
      </c>
      <c r="K2671">
        <v>5</v>
      </c>
      <c r="L2671" t="s">
        <v>45</v>
      </c>
      <c r="M2671">
        <f t="shared" si="82"/>
        <v>0</v>
      </c>
      <c r="N2671" s="23" t="s">
        <v>7649</v>
      </c>
      <c r="O2671" s="23" t="s">
        <v>10449</v>
      </c>
      <c r="P2671" s="23">
        <f t="shared" si="83"/>
        <v>7</v>
      </c>
    </row>
    <row r="2672" spans="1:16" x14ac:dyDescent="0.3">
      <c r="A2672">
        <v>2745</v>
      </c>
      <c r="B2672" t="s">
        <v>865</v>
      </c>
      <c r="C2672" t="s">
        <v>6927</v>
      </c>
      <c r="D2672" t="s">
        <v>28</v>
      </c>
      <c r="E2672" t="s">
        <v>29</v>
      </c>
      <c r="F2672">
        <v>90</v>
      </c>
      <c r="G2672" t="s">
        <v>14979</v>
      </c>
      <c r="H2672" t="s">
        <v>2411</v>
      </c>
      <c r="I2672" t="s">
        <v>25</v>
      </c>
      <c r="J2672" s="6" t="s">
        <v>13919</v>
      </c>
      <c r="K2672">
        <v>49</v>
      </c>
      <c r="L2672" t="s">
        <v>101</v>
      </c>
      <c r="M2672">
        <f t="shared" si="82"/>
        <v>0</v>
      </c>
      <c r="N2672" s="23" t="s">
        <v>7649</v>
      </c>
      <c r="O2672" s="23" t="s">
        <v>3369</v>
      </c>
      <c r="P2672" s="23">
        <f t="shared" si="83"/>
        <v>5</v>
      </c>
    </row>
    <row r="2673" spans="1:16" x14ac:dyDescent="0.3">
      <c r="A2673">
        <v>2746</v>
      </c>
      <c r="B2673" t="s">
        <v>4193</v>
      </c>
      <c r="C2673" t="s">
        <v>1219</v>
      </c>
      <c r="D2673" t="s">
        <v>28</v>
      </c>
      <c r="E2673" t="s">
        <v>29</v>
      </c>
      <c r="F2673">
        <v>60</v>
      </c>
      <c r="G2673" t="s">
        <v>6929</v>
      </c>
      <c r="H2673" t="s">
        <v>957</v>
      </c>
      <c r="I2673" t="s">
        <v>95</v>
      </c>
      <c r="J2673" s="6" t="s">
        <v>13816</v>
      </c>
      <c r="K2673">
        <v>55</v>
      </c>
      <c r="L2673" t="s">
        <v>64</v>
      </c>
      <c r="M2673">
        <f t="shared" si="82"/>
        <v>0</v>
      </c>
      <c r="N2673" s="23" t="s">
        <v>7649</v>
      </c>
      <c r="O2673" s="23" t="s">
        <v>10422</v>
      </c>
      <c r="P2673" s="23">
        <f t="shared" si="83"/>
        <v>4</v>
      </c>
    </row>
    <row r="2674" spans="1:16" x14ac:dyDescent="0.3">
      <c r="A2674">
        <v>2747</v>
      </c>
      <c r="B2674" t="s">
        <v>4652</v>
      </c>
      <c r="C2674" t="s">
        <v>3074</v>
      </c>
      <c r="D2674" t="s">
        <v>28</v>
      </c>
      <c r="E2674" t="s">
        <v>29</v>
      </c>
      <c r="F2674">
        <v>30</v>
      </c>
      <c r="G2674" t="s">
        <v>6930</v>
      </c>
      <c r="H2674" t="s">
        <v>1537</v>
      </c>
      <c r="I2674" t="s">
        <v>294</v>
      </c>
      <c r="J2674" s="6" t="s">
        <v>13698</v>
      </c>
      <c r="K2674">
        <v>7</v>
      </c>
      <c r="L2674" t="s">
        <v>80</v>
      </c>
      <c r="M2674">
        <f t="shared" si="82"/>
        <v>0</v>
      </c>
      <c r="N2674" s="23" t="s">
        <v>7649</v>
      </c>
      <c r="O2674" s="23" t="s">
        <v>9969</v>
      </c>
      <c r="P2674" s="23">
        <f t="shared" si="83"/>
        <v>6</v>
      </c>
    </row>
    <row r="2675" spans="1:16" x14ac:dyDescent="0.3">
      <c r="A2675">
        <v>2748</v>
      </c>
      <c r="B2675" t="s">
        <v>1191</v>
      </c>
      <c r="C2675" t="s">
        <v>1853</v>
      </c>
      <c r="D2675" t="s">
        <v>28</v>
      </c>
      <c r="E2675" t="s">
        <v>29</v>
      </c>
      <c r="F2675">
        <v>30</v>
      </c>
      <c r="G2675" t="s">
        <v>6931</v>
      </c>
      <c r="H2675" t="s">
        <v>1378</v>
      </c>
      <c r="I2675" t="s">
        <v>32</v>
      </c>
      <c r="J2675" s="6">
        <v>44836</v>
      </c>
      <c r="K2675">
        <v>29</v>
      </c>
      <c r="L2675" t="s">
        <v>64</v>
      </c>
      <c r="M2675">
        <f t="shared" si="82"/>
        <v>0</v>
      </c>
      <c r="N2675" s="23" t="s">
        <v>12157</v>
      </c>
      <c r="O2675" s="23" t="s">
        <v>10422</v>
      </c>
      <c r="P2675" s="23">
        <f t="shared" si="83"/>
        <v>4</v>
      </c>
    </row>
    <row r="2676" spans="1:16" x14ac:dyDescent="0.3">
      <c r="A2676">
        <v>2749</v>
      </c>
      <c r="B2676" t="s">
        <v>6932</v>
      </c>
      <c r="C2676" t="s">
        <v>6933</v>
      </c>
      <c r="D2676" t="s">
        <v>28</v>
      </c>
      <c r="E2676" t="s">
        <v>29</v>
      </c>
      <c r="F2676">
        <v>30</v>
      </c>
      <c r="G2676" t="s">
        <v>6934</v>
      </c>
      <c r="H2676" t="s">
        <v>1911</v>
      </c>
      <c r="I2676" t="s">
        <v>32</v>
      </c>
      <c r="J2676" s="6" t="s">
        <v>13802</v>
      </c>
      <c r="K2676">
        <v>30</v>
      </c>
      <c r="L2676" t="s">
        <v>159</v>
      </c>
      <c r="M2676">
        <f t="shared" si="82"/>
        <v>0</v>
      </c>
      <c r="N2676" s="23" t="s">
        <v>12158</v>
      </c>
      <c r="O2676" s="23" t="s">
        <v>10453</v>
      </c>
      <c r="P2676" s="23">
        <f t="shared" si="83"/>
        <v>7</v>
      </c>
    </row>
    <row r="2677" spans="1:16" x14ac:dyDescent="0.3">
      <c r="A2677">
        <v>2750</v>
      </c>
      <c r="B2677" t="s">
        <v>6935</v>
      </c>
      <c r="C2677" t="s">
        <v>5199</v>
      </c>
      <c r="D2677" t="s">
        <v>28</v>
      </c>
      <c r="E2677" t="s">
        <v>29</v>
      </c>
      <c r="F2677">
        <v>90</v>
      </c>
      <c r="G2677" t="s">
        <v>6936</v>
      </c>
      <c r="H2677" t="s">
        <v>3387</v>
      </c>
      <c r="I2677" t="s">
        <v>2878</v>
      </c>
      <c r="J2677" s="6" t="s">
        <v>13770</v>
      </c>
      <c r="K2677">
        <v>80</v>
      </c>
      <c r="L2677" t="s">
        <v>80</v>
      </c>
      <c r="M2677">
        <f t="shared" si="82"/>
        <v>0</v>
      </c>
      <c r="N2677" s="23" t="s">
        <v>12158</v>
      </c>
      <c r="O2677" s="23" t="s">
        <v>9969</v>
      </c>
      <c r="P2677" s="23">
        <f t="shared" si="83"/>
        <v>6</v>
      </c>
    </row>
    <row r="2678" spans="1:16" x14ac:dyDescent="0.3">
      <c r="A2678">
        <v>2751</v>
      </c>
      <c r="B2678" t="s">
        <v>5495</v>
      </c>
      <c r="C2678" t="s">
        <v>5362</v>
      </c>
      <c r="D2678" t="s">
        <v>41</v>
      </c>
      <c r="E2678" t="s">
        <v>16</v>
      </c>
      <c r="F2678">
        <v>90</v>
      </c>
      <c r="G2678" t="s">
        <v>6937</v>
      </c>
      <c r="H2678" t="s">
        <v>2908</v>
      </c>
      <c r="I2678" t="s">
        <v>25</v>
      </c>
      <c r="J2678" s="6" t="s">
        <v>13723</v>
      </c>
      <c r="K2678">
        <v>68</v>
      </c>
      <c r="L2678" t="s">
        <v>159</v>
      </c>
      <c r="M2678">
        <f t="shared" si="82"/>
        <v>0</v>
      </c>
      <c r="N2678" s="23" t="s">
        <v>12159</v>
      </c>
      <c r="O2678" s="23" t="s">
        <v>6</v>
      </c>
      <c r="P2678" s="23">
        <f t="shared" si="83"/>
        <v>6</v>
      </c>
    </row>
    <row r="2679" spans="1:16" x14ac:dyDescent="0.3">
      <c r="A2679">
        <v>2752</v>
      </c>
      <c r="B2679" t="s">
        <v>2898</v>
      </c>
      <c r="C2679" t="s">
        <v>3504</v>
      </c>
      <c r="D2679" t="s">
        <v>28</v>
      </c>
      <c r="E2679" t="s">
        <v>29</v>
      </c>
      <c r="F2679">
        <v>90</v>
      </c>
      <c r="G2679" t="s">
        <v>14601</v>
      </c>
      <c r="H2679" t="s">
        <v>3670</v>
      </c>
      <c r="I2679" t="s">
        <v>3671</v>
      </c>
      <c r="J2679" s="6">
        <v>44842</v>
      </c>
      <c r="K2679">
        <v>40</v>
      </c>
      <c r="L2679" t="s">
        <v>45</v>
      </c>
      <c r="M2679">
        <f t="shared" si="82"/>
        <v>0</v>
      </c>
      <c r="N2679" s="23" t="s">
        <v>12160</v>
      </c>
      <c r="O2679" s="23" t="s">
        <v>10449</v>
      </c>
      <c r="P2679" s="23">
        <f t="shared" si="83"/>
        <v>7</v>
      </c>
    </row>
    <row r="2680" spans="1:16" x14ac:dyDescent="0.3">
      <c r="A2680">
        <v>2753</v>
      </c>
      <c r="B2680" t="s">
        <v>6939</v>
      </c>
      <c r="C2680" t="s">
        <v>304</v>
      </c>
      <c r="D2680" t="s">
        <v>15</v>
      </c>
      <c r="E2680" t="s">
        <v>16</v>
      </c>
      <c r="F2680">
        <v>60</v>
      </c>
      <c r="G2680" t="s">
        <v>6940</v>
      </c>
      <c r="H2680" t="s">
        <v>6714</v>
      </c>
      <c r="I2680" t="s">
        <v>129</v>
      </c>
      <c r="J2680" s="6" t="s">
        <v>13986</v>
      </c>
      <c r="K2680">
        <v>71</v>
      </c>
      <c r="L2680" t="s">
        <v>54</v>
      </c>
      <c r="M2680">
        <f t="shared" si="82"/>
        <v>0</v>
      </c>
      <c r="N2680" s="23" t="s">
        <v>12160</v>
      </c>
      <c r="O2680" s="23" t="s">
        <v>12161</v>
      </c>
      <c r="P2680" s="23">
        <f t="shared" si="83"/>
        <v>5</v>
      </c>
    </row>
    <row r="2681" spans="1:16" x14ac:dyDescent="0.3">
      <c r="A2681">
        <v>2754</v>
      </c>
      <c r="B2681" t="s">
        <v>2246</v>
      </c>
      <c r="C2681" t="s">
        <v>3727</v>
      </c>
      <c r="D2681" t="s">
        <v>28</v>
      </c>
      <c r="E2681" t="s">
        <v>29</v>
      </c>
      <c r="F2681">
        <v>60</v>
      </c>
      <c r="G2681" t="s">
        <v>6941</v>
      </c>
      <c r="H2681" t="s">
        <v>1583</v>
      </c>
      <c r="I2681" t="s">
        <v>178</v>
      </c>
      <c r="J2681" s="6">
        <v>44872</v>
      </c>
      <c r="K2681">
        <v>40</v>
      </c>
      <c r="L2681" t="s">
        <v>33</v>
      </c>
      <c r="M2681">
        <f t="shared" si="82"/>
        <v>0</v>
      </c>
      <c r="N2681" s="23" t="s">
        <v>12162</v>
      </c>
      <c r="O2681" s="23" t="s">
        <v>10422</v>
      </c>
      <c r="P2681" s="23">
        <f t="shared" si="83"/>
        <v>4</v>
      </c>
    </row>
    <row r="2682" spans="1:16" x14ac:dyDescent="0.3">
      <c r="A2682">
        <v>2755</v>
      </c>
      <c r="B2682" t="s">
        <v>1613</v>
      </c>
      <c r="C2682" t="s">
        <v>6942</v>
      </c>
      <c r="D2682" t="s">
        <v>28</v>
      </c>
      <c r="E2682" t="s">
        <v>29</v>
      </c>
      <c r="F2682">
        <v>60</v>
      </c>
      <c r="G2682" t="s">
        <v>6943</v>
      </c>
      <c r="H2682" t="s">
        <v>221</v>
      </c>
      <c r="I2682" t="s">
        <v>32</v>
      </c>
      <c r="J2682" s="6">
        <v>44476</v>
      </c>
      <c r="K2682">
        <v>25</v>
      </c>
      <c r="L2682" t="s">
        <v>64</v>
      </c>
      <c r="M2682">
        <f t="shared" si="82"/>
        <v>0</v>
      </c>
      <c r="N2682" s="23" t="s">
        <v>12163</v>
      </c>
      <c r="O2682" s="23" t="s">
        <v>10422</v>
      </c>
      <c r="P2682" s="23">
        <f t="shared" si="83"/>
        <v>4</v>
      </c>
    </row>
    <row r="2683" spans="1:16" x14ac:dyDescent="0.3">
      <c r="A2683">
        <v>2756</v>
      </c>
      <c r="B2683" t="s">
        <v>2823</v>
      </c>
      <c r="C2683" t="s">
        <v>5168</v>
      </c>
      <c r="D2683" t="s">
        <v>28</v>
      </c>
      <c r="E2683" t="s">
        <v>29</v>
      </c>
      <c r="F2683">
        <v>30</v>
      </c>
      <c r="G2683" t="s">
        <v>6944</v>
      </c>
      <c r="H2683" t="s">
        <v>4463</v>
      </c>
      <c r="I2683" t="s">
        <v>32</v>
      </c>
      <c r="J2683" s="6">
        <v>43927</v>
      </c>
      <c r="K2683">
        <v>49</v>
      </c>
      <c r="L2683" t="s">
        <v>33</v>
      </c>
      <c r="M2683">
        <f t="shared" si="82"/>
        <v>0</v>
      </c>
      <c r="N2683" s="23" t="s">
        <v>12164</v>
      </c>
      <c r="O2683" s="23" t="s">
        <v>10416</v>
      </c>
      <c r="P2683" s="23">
        <f t="shared" si="83"/>
        <v>4</v>
      </c>
    </row>
    <row r="2684" spans="1:16" x14ac:dyDescent="0.3">
      <c r="A2684">
        <v>2757</v>
      </c>
      <c r="B2684" t="s">
        <v>6945</v>
      </c>
      <c r="C2684" t="s">
        <v>1503</v>
      </c>
      <c r="D2684" t="s">
        <v>15</v>
      </c>
      <c r="E2684" t="s">
        <v>16</v>
      </c>
      <c r="F2684">
        <v>30</v>
      </c>
      <c r="G2684" t="s">
        <v>6946</v>
      </c>
      <c r="H2684" t="s">
        <v>3480</v>
      </c>
      <c r="I2684" t="s">
        <v>187</v>
      </c>
      <c r="J2684" s="6" t="s">
        <v>14214</v>
      </c>
      <c r="K2684">
        <v>84</v>
      </c>
      <c r="L2684" t="s">
        <v>39</v>
      </c>
      <c r="M2684">
        <f t="shared" si="82"/>
        <v>0</v>
      </c>
      <c r="N2684" s="23" t="s">
        <v>12165</v>
      </c>
      <c r="O2684" s="23" t="s">
        <v>10422</v>
      </c>
      <c r="P2684" s="23">
        <f t="shared" si="83"/>
        <v>4</v>
      </c>
    </row>
    <row r="2685" spans="1:16" x14ac:dyDescent="0.3">
      <c r="A2685">
        <v>2758</v>
      </c>
      <c r="B2685" t="s">
        <v>6947</v>
      </c>
      <c r="C2685" t="s">
        <v>759</v>
      </c>
      <c r="D2685" t="s">
        <v>15</v>
      </c>
      <c r="E2685" t="s">
        <v>16</v>
      </c>
      <c r="F2685">
        <v>90</v>
      </c>
      <c r="G2685" t="s">
        <v>14602</v>
      </c>
      <c r="H2685" t="s">
        <v>885</v>
      </c>
      <c r="I2685" t="s">
        <v>886</v>
      </c>
      <c r="J2685" s="6" t="s">
        <v>14215</v>
      </c>
      <c r="K2685">
        <v>99</v>
      </c>
      <c r="L2685" t="s">
        <v>80</v>
      </c>
      <c r="M2685">
        <f t="shared" si="82"/>
        <v>0</v>
      </c>
      <c r="N2685" s="23" t="s">
        <v>12166</v>
      </c>
      <c r="O2685" s="23" t="s">
        <v>10422</v>
      </c>
      <c r="P2685" s="23">
        <f t="shared" si="83"/>
        <v>4</v>
      </c>
    </row>
    <row r="2686" spans="1:16" x14ac:dyDescent="0.3">
      <c r="A2686">
        <v>2760</v>
      </c>
      <c r="B2686" t="s">
        <v>6949</v>
      </c>
      <c r="C2686" t="s">
        <v>272</v>
      </c>
      <c r="D2686" t="s">
        <v>15</v>
      </c>
      <c r="E2686" t="s">
        <v>16</v>
      </c>
      <c r="F2686">
        <v>60</v>
      </c>
      <c r="G2686" t="s">
        <v>6950</v>
      </c>
      <c r="H2686" t="s">
        <v>6951</v>
      </c>
      <c r="I2686" t="s">
        <v>38</v>
      </c>
      <c r="J2686" s="6">
        <v>44660</v>
      </c>
      <c r="K2686">
        <v>9</v>
      </c>
      <c r="L2686" t="s">
        <v>33</v>
      </c>
      <c r="M2686">
        <f t="shared" si="82"/>
        <v>0</v>
      </c>
      <c r="N2686" s="23" t="s">
        <v>6950</v>
      </c>
      <c r="O2686" s="23"/>
      <c r="P2686" s="23">
        <f t="shared" si="83"/>
        <v>0</v>
      </c>
    </row>
    <row r="2687" spans="1:16" x14ac:dyDescent="0.3">
      <c r="A2687">
        <v>2761</v>
      </c>
      <c r="B2687" t="s">
        <v>271</v>
      </c>
      <c r="C2687" t="s">
        <v>4847</v>
      </c>
      <c r="D2687" t="s">
        <v>15</v>
      </c>
      <c r="E2687" t="s">
        <v>16</v>
      </c>
      <c r="F2687">
        <v>60</v>
      </c>
      <c r="G2687" t="s">
        <v>6950</v>
      </c>
      <c r="H2687" t="s">
        <v>5025</v>
      </c>
      <c r="I2687" t="s">
        <v>32</v>
      </c>
      <c r="J2687" s="6">
        <v>44604</v>
      </c>
      <c r="K2687">
        <v>32</v>
      </c>
      <c r="L2687" t="s">
        <v>20</v>
      </c>
      <c r="M2687">
        <f t="shared" si="82"/>
        <v>0</v>
      </c>
      <c r="N2687" s="23" t="s">
        <v>6950</v>
      </c>
      <c r="O2687" s="23"/>
      <c r="P2687" s="23">
        <f t="shared" si="83"/>
        <v>0</v>
      </c>
    </row>
    <row r="2688" spans="1:16" x14ac:dyDescent="0.3">
      <c r="A2688">
        <v>2762</v>
      </c>
      <c r="B2688" t="s">
        <v>6952</v>
      </c>
      <c r="C2688" t="s">
        <v>1765</v>
      </c>
      <c r="D2688" t="s">
        <v>41</v>
      </c>
      <c r="E2688" t="s">
        <v>16</v>
      </c>
      <c r="F2688">
        <v>60</v>
      </c>
      <c r="G2688" t="s">
        <v>6953</v>
      </c>
      <c r="H2688" t="s">
        <v>5643</v>
      </c>
      <c r="I2688" t="s">
        <v>886</v>
      </c>
      <c r="J2688" s="6">
        <v>44478</v>
      </c>
      <c r="K2688">
        <v>25</v>
      </c>
      <c r="L2688" t="s">
        <v>64</v>
      </c>
      <c r="M2688">
        <f t="shared" si="82"/>
        <v>0</v>
      </c>
      <c r="N2688" s="23" t="s">
        <v>6950</v>
      </c>
      <c r="O2688" s="23" t="s">
        <v>1665</v>
      </c>
      <c r="P2688" s="23">
        <f t="shared" si="83"/>
        <v>5</v>
      </c>
    </row>
    <row r="2689" spans="1:16" x14ac:dyDescent="0.3">
      <c r="A2689">
        <v>2763</v>
      </c>
      <c r="B2689" t="s">
        <v>5916</v>
      </c>
      <c r="C2689" t="s">
        <v>639</v>
      </c>
      <c r="D2689" t="s">
        <v>28</v>
      </c>
      <c r="E2689" t="s">
        <v>29</v>
      </c>
      <c r="F2689">
        <v>30</v>
      </c>
      <c r="G2689" t="s">
        <v>6954</v>
      </c>
      <c r="H2689" t="s">
        <v>1168</v>
      </c>
      <c r="I2689" t="s">
        <v>32</v>
      </c>
      <c r="J2689" s="6">
        <v>44686</v>
      </c>
      <c r="K2689">
        <v>11</v>
      </c>
      <c r="L2689" t="s">
        <v>159</v>
      </c>
      <c r="M2689">
        <f t="shared" si="82"/>
        <v>0</v>
      </c>
      <c r="N2689" s="23" t="s">
        <v>4828</v>
      </c>
      <c r="O2689" s="23" t="s">
        <v>12167</v>
      </c>
      <c r="P2689" s="23">
        <f t="shared" si="83"/>
        <v>5</v>
      </c>
    </row>
    <row r="2690" spans="1:16" x14ac:dyDescent="0.3">
      <c r="A2690">
        <v>2764</v>
      </c>
      <c r="B2690" t="s">
        <v>6955</v>
      </c>
      <c r="C2690" t="s">
        <v>4342</v>
      </c>
      <c r="D2690" t="s">
        <v>51</v>
      </c>
      <c r="E2690" t="s">
        <v>16</v>
      </c>
      <c r="F2690">
        <v>90</v>
      </c>
      <c r="G2690" t="s">
        <v>14980</v>
      </c>
      <c r="H2690" t="s">
        <v>591</v>
      </c>
      <c r="I2690" t="s">
        <v>32</v>
      </c>
      <c r="J2690" s="6" t="s">
        <v>13678</v>
      </c>
      <c r="K2690">
        <v>93</v>
      </c>
      <c r="L2690" t="s">
        <v>45</v>
      </c>
      <c r="M2690">
        <f t="shared" ref="M2690:M2753" si="84">COUNTBLANK(A2690:L2690)</f>
        <v>0</v>
      </c>
      <c r="N2690" s="23" t="s">
        <v>12168</v>
      </c>
      <c r="O2690" s="23" t="s">
        <v>3369</v>
      </c>
      <c r="P2690" s="23">
        <f t="shared" ref="P2690:P2753" si="85">LEN(O2690)</f>
        <v>5</v>
      </c>
    </row>
    <row r="2691" spans="1:16" x14ac:dyDescent="0.3">
      <c r="A2691">
        <v>2765</v>
      </c>
      <c r="B2691" t="s">
        <v>6957</v>
      </c>
      <c r="C2691" t="s">
        <v>188</v>
      </c>
      <c r="D2691" t="s">
        <v>41</v>
      </c>
      <c r="E2691" t="s">
        <v>16</v>
      </c>
      <c r="F2691">
        <v>90</v>
      </c>
      <c r="G2691" t="s">
        <v>6958</v>
      </c>
      <c r="H2691" t="s">
        <v>1490</v>
      </c>
      <c r="I2691" t="s">
        <v>294</v>
      </c>
      <c r="J2691" s="6" t="s">
        <v>14131</v>
      </c>
      <c r="K2691">
        <v>87</v>
      </c>
      <c r="L2691" t="s">
        <v>20</v>
      </c>
      <c r="M2691">
        <f t="shared" si="84"/>
        <v>0</v>
      </c>
      <c r="N2691" s="23" t="s">
        <v>12169</v>
      </c>
      <c r="O2691" s="23" t="s">
        <v>12170</v>
      </c>
      <c r="P2691" s="23">
        <f t="shared" si="85"/>
        <v>6</v>
      </c>
    </row>
    <row r="2692" spans="1:16" x14ac:dyDescent="0.3">
      <c r="A2692">
        <v>2766</v>
      </c>
      <c r="B2692" t="s">
        <v>3325</v>
      </c>
      <c r="C2692" t="s">
        <v>193</v>
      </c>
      <c r="D2692" t="s">
        <v>28</v>
      </c>
      <c r="E2692" t="s">
        <v>29</v>
      </c>
      <c r="F2692">
        <v>30</v>
      </c>
      <c r="G2692" t="s">
        <v>6959</v>
      </c>
      <c r="H2692" t="s">
        <v>2354</v>
      </c>
      <c r="I2692" t="s">
        <v>178</v>
      </c>
      <c r="J2692" s="6">
        <v>44298</v>
      </c>
      <c r="K2692">
        <v>50</v>
      </c>
      <c r="L2692" t="s">
        <v>159</v>
      </c>
      <c r="M2692">
        <f t="shared" si="84"/>
        <v>0</v>
      </c>
      <c r="N2692" s="23" t="s">
        <v>12169</v>
      </c>
      <c r="O2692" s="23" t="s">
        <v>9969</v>
      </c>
      <c r="P2692" s="23">
        <f t="shared" si="85"/>
        <v>6</v>
      </c>
    </row>
    <row r="2693" spans="1:16" x14ac:dyDescent="0.3">
      <c r="A2693">
        <v>2767</v>
      </c>
      <c r="B2693" t="s">
        <v>256</v>
      </c>
      <c r="C2693" t="s">
        <v>3673</v>
      </c>
      <c r="D2693" t="s">
        <v>28</v>
      </c>
      <c r="E2693" t="s">
        <v>29</v>
      </c>
      <c r="F2693">
        <v>90</v>
      </c>
      <c r="G2693" t="s">
        <v>6960</v>
      </c>
      <c r="H2693" t="s">
        <v>5441</v>
      </c>
      <c r="I2693" t="s">
        <v>178</v>
      </c>
      <c r="J2693" s="6" t="s">
        <v>14216</v>
      </c>
      <c r="K2693">
        <v>81</v>
      </c>
      <c r="L2693" t="s">
        <v>159</v>
      </c>
      <c r="M2693">
        <f t="shared" si="84"/>
        <v>0</v>
      </c>
      <c r="N2693" s="23" t="s">
        <v>12169</v>
      </c>
      <c r="O2693" s="23" t="s">
        <v>11630</v>
      </c>
      <c r="P2693" s="23">
        <f t="shared" si="85"/>
        <v>5</v>
      </c>
    </row>
    <row r="2694" spans="1:16" x14ac:dyDescent="0.3">
      <c r="A2694">
        <v>2768</v>
      </c>
      <c r="B2694" t="s">
        <v>1527</v>
      </c>
      <c r="C2694" t="s">
        <v>5161</v>
      </c>
      <c r="D2694" t="s">
        <v>15</v>
      </c>
      <c r="E2694" t="s">
        <v>16</v>
      </c>
      <c r="F2694">
        <v>60</v>
      </c>
      <c r="G2694" t="s">
        <v>6961</v>
      </c>
      <c r="H2694" t="s">
        <v>4283</v>
      </c>
      <c r="I2694" t="s">
        <v>178</v>
      </c>
      <c r="J2694" s="6" t="s">
        <v>13744</v>
      </c>
      <c r="K2694">
        <v>65</v>
      </c>
      <c r="L2694" t="s">
        <v>33</v>
      </c>
      <c r="M2694">
        <f t="shared" si="84"/>
        <v>0</v>
      </c>
      <c r="N2694" s="23" t="s">
        <v>12171</v>
      </c>
      <c r="O2694" s="23" t="s">
        <v>10420</v>
      </c>
      <c r="P2694" s="23">
        <f t="shared" si="85"/>
        <v>6</v>
      </c>
    </row>
    <row r="2695" spans="1:16" x14ac:dyDescent="0.3">
      <c r="A2695">
        <v>2769</v>
      </c>
      <c r="B2695" t="s">
        <v>5500</v>
      </c>
      <c r="C2695" t="s">
        <v>3738</v>
      </c>
      <c r="D2695" t="s">
        <v>28</v>
      </c>
      <c r="E2695" t="s">
        <v>29</v>
      </c>
      <c r="F2695">
        <v>60</v>
      </c>
      <c r="G2695" t="s">
        <v>6962</v>
      </c>
      <c r="H2695" t="s">
        <v>4046</v>
      </c>
      <c r="I2695" t="s">
        <v>173</v>
      </c>
      <c r="J2695" s="6" t="s">
        <v>14217</v>
      </c>
      <c r="K2695">
        <v>48</v>
      </c>
      <c r="L2695" t="s">
        <v>45</v>
      </c>
      <c r="M2695">
        <f t="shared" si="84"/>
        <v>0</v>
      </c>
      <c r="N2695" s="23" t="s">
        <v>12172</v>
      </c>
      <c r="O2695" s="23" t="s">
        <v>6</v>
      </c>
      <c r="P2695" s="23">
        <f t="shared" si="85"/>
        <v>6</v>
      </c>
    </row>
    <row r="2696" spans="1:16" x14ac:dyDescent="0.3">
      <c r="A2696">
        <v>2770</v>
      </c>
      <c r="B2696" t="s">
        <v>2565</v>
      </c>
      <c r="C2696" t="s">
        <v>3051</v>
      </c>
      <c r="D2696" t="s">
        <v>92</v>
      </c>
      <c r="E2696" t="s">
        <v>29</v>
      </c>
      <c r="F2696">
        <v>90</v>
      </c>
      <c r="G2696" t="s">
        <v>6963</v>
      </c>
      <c r="H2696" t="s">
        <v>2667</v>
      </c>
      <c r="I2696" t="s">
        <v>187</v>
      </c>
      <c r="J2696" s="6" t="s">
        <v>13873</v>
      </c>
      <c r="K2696">
        <v>75</v>
      </c>
      <c r="L2696" t="s">
        <v>101</v>
      </c>
      <c r="M2696">
        <f t="shared" si="84"/>
        <v>0</v>
      </c>
      <c r="N2696" s="23" t="s">
        <v>12173</v>
      </c>
      <c r="O2696" s="23" t="s">
        <v>6</v>
      </c>
      <c r="P2696" s="23">
        <f t="shared" si="85"/>
        <v>6</v>
      </c>
    </row>
    <row r="2697" spans="1:16" x14ac:dyDescent="0.3">
      <c r="A2697">
        <v>2771</v>
      </c>
      <c r="B2697" t="s">
        <v>6964</v>
      </c>
      <c r="C2697" t="s">
        <v>5370</v>
      </c>
      <c r="D2697" t="s">
        <v>51</v>
      </c>
      <c r="E2697" t="s">
        <v>16</v>
      </c>
      <c r="F2697">
        <v>90</v>
      </c>
      <c r="G2697" t="s">
        <v>6963</v>
      </c>
      <c r="H2697" t="s">
        <v>3770</v>
      </c>
      <c r="I2697" t="s">
        <v>32</v>
      </c>
      <c r="J2697" s="6" t="s">
        <v>13981</v>
      </c>
      <c r="K2697">
        <v>2</v>
      </c>
      <c r="L2697" t="s">
        <v>70</v>
      </c>
      <c r="M2697">
        <f t="shared" si="84"/>
        <v>0</v>
      </c>
      <c r="N2697" s="23" t="s">
        <v>12173</v>
      </c>
      <c r="O2697" s="23" t="s">
        <v>6</v>
      </c>
      <c r="P2697" s="23">
        <f t="shared" si="85"/>
        <v>6</v>
      </c>
    </row>
    <row r="2698" spans="1:16" x14ac:dyDescent="0.3">
      <c r="A2698">
        <v>2772</v>
      </c>
      <c r="B2698" t="s">
        <v>1998</v>
      </c>
      <c r="C2698" t="s">
        <v>6965</v>
      </c>
      <c r="D2698" t="s">
        <v>28</v>
      </c>
      <c r="E2698" t="s">
        <v>29</v>
      </c>
      <c r="F2698">
        <v>30</v>
      </c>
      <c r="G2698" t="s">
        <v>6966</v>
      </c>
      <c r="H2698" t="s">
        <v>1920</v>
      </c>
      <c r="I2698" t="s">
        <v>1921</v>
      </c>
      <c r="J2698" s="6" t="s">
        <v>13633</v>
      </c>
      <c r="K2698">
        <v>36</v>
      </c>
      <c r="L2698" t="s">
        <v>33</v>
      </c>
      <c r="M2698">
        <f t="shared" si="84"/>
        <v>0</v>
      </c>
      <c r="N2698" s="23" t="s">
        <v>12174</v>
      </c>
      <c r="O2698" s="23" t="s">
        <v>10422</v>
      </c>
      <c r="P2698" s="23">
        <f t="shared" si="85"/>
        <v>4</v>
      </c>
    </row>
    <row r="2699" spans="1:16" x14ac:dyDescent="0.3">
      <c r="A2699">
        <v>2773</v>
      </c>
      <c r="B2699" t="s">
        <v>6967</v>
      </c>
      <c r="C2699" t="s">
        <v>2177</v>
      </c>
      <c r="D2699" t="s">
        <v>15</v>
      </c>
      <c r="E2699" t="s">
        <v>16</v>
      </c>
      <c r="F2699">
        <v>90</v>
      </c>
      <c r="G2699" t="s">
        <v>6968</v>
      </c>
      <c r="H2699" t="s">
        <v>793</v>
      </c>
      <c r="I2699" t="s">
        <v>178</v>
      </c>
      <c r="J2699" s="6">
        <v>44444</v>
      </c>
      <c r="K2699">
        <v>94</v>
      </c>
      <c r="L2699" t="s">
        <v>39</v>
      </c>
      <c r="M2699">
        <f t="shared" si="84"/>
        <v>0</v>
      </c>
      <c r="N2699" s="23" t="s">
        <v>12175</v>
      </c>
      <c r="O2699" s="23" t="s">
        <v>9969</v>
      </c>
      <c r="P2699" s="23">
        <f t="shared" si="85"/>
        <v>6</v>
      </c>
    </row>
    <row r="2700" spans="1:16" x14ac:dyDescent="0.3">
      <c r="A2700">
        <v>2774</v>
      </c>
      <c r="B2700" t="s">
        <v>4489</v>
      </c>
      <c r="C2700" t="s">
        <v>5029</v>
      </c>
      <c r="D2700" t="s">
        <v>28</v>
      </c>
      <c r="E2700" t="s">
        <v>29</v>
      </c>
      <c r="F2700">
        <v>90</v>
      </c>
      <c r="G2700" t="s">
        <v>6969</v>
      </c>
      <c r="H2700" t="s">
        <v>1888</v>
      </c>
      <c r="I2700" t="s">
        <v>1889</v>
      </c>
      <c r="J2700" s="6" t="s">
        <v>14007</v>
      </c>
      <c r="K2700">
        <v>54</v>
      </c>
      <c r="L2700" t="s">
        <v>70</v>
      </c>
      <c r="M2700">
        <f t="shared" si="84"/>
        <v>0</v>
      </c>
      <c r="N2700" s="23" t="s">
        <v>12176</v>
      </c>
      <c r="O2700" s="23" t="s">
        <v>10453</v>
      </c>
      <c r="P2700" s="23">
        <f t="shared" si="85"/>
        <v>7</v>
      </c>
    </row>
    <row r="2701" spans="1:16" x14ac:dyDescent="0.3">
      <c r="A2701">
        <v>2775</v>
      </c>
      <c r="B2701" t="s">
        <v>6970</v>
      </c>
      <c r="C2701" t="s">
        <v>6971</v>
      </c>
      <c r="D2701" t="s">
        <v>15</v>
      </c>
      <c r="E2701" t="s">
        <v>16</v>
      </c>
      <c r="F2701">
        <v>90</v>
      </c>
      <c r="G2701" t="s">
        <v>6972</v>
      </c>
      <c r="H2701" t="s">
        <v>1272</v>
      </c>
      <c r="I2701" t="s">
        <v>59</v>
      </c>
      <c r="J2701" s="6" t="s">
        <v>13845</v>
      </c>
      <c r="K2701">
        <v>83</v>
      </c>
      <c r="L2701" t="s">
        <v>64</v>
      </c>
      <c r="M2701">
        <f t="shared" si="84"/>
        <v>0</v>
      </c>
      <c r="N2701" s="23" t="s">
        <v>12177</v>
      </c>
      <c r="O2701" s="23" t="s">
        <v>10422</v>
      </c>
      <c r="P2701" s="23">
        <f t="shared" si="85"/>
        <v>4</v>
      </c>
    </row>
    <row r="2702" spans="1:16" x14ac:dyDescent="0.3">
      <c r="A2702">
        <v>2776</v>
      </c>
      <c r="B2702" t="s">
        <v>6973</v>
      </c>
      <c r="C2702" t="s">
        <v>2453</v>
      </c>
      <c r="D2702" t="s">
        <v>15</v>
      </c>
      <c r="E2702" t="s">
        <v>16</v>
      </c>
      <c r="F2702">
        <v>90</v>
      </c>
      <c r="G2702" t="s">
        <v>6974</v>
      </c>
      <c r="H2702" t="s">
        <v>4334</v>
      </c>
      <c r="I2702" t="s">
        <v>1199</v>
      </c>
      <c r="J2702" s="6" t="s">
        <v>13874</v>
      </c>
      <c r="K2702">
        <v>85</v>
      </c>
      <c r="L2702" t="s">
        <v>159</v>
      </c>
      <c r="M2702">
        <f t="shared" si="84"/>
        <v>0</v>
      </c>
      <c r="N2702" s="23" t="s">
        <v>12178</v>
      </c>
      <c r="O2702" s="23" t="s">
        <v>10422</v>
      </c>
      <c r="P2702" s="23">
        <f t="shared" si="85"/>
        <v>4</v>
      </c>
    </row>
    <row r="2703" spans="1:16" x14ac:dyDescent="0.3">
      <c r="A2703">
        <v>2777</v>
      </c>
      <c r="B2703" t="s">
        <v>6975</v>
      </c>
      <c r="C2703" t="s">
        <v>2528</v>
      </c>
      <c r="D2703" t="s">
        <v>51</v>
      </c>
      <c r="E2703" t="s">
        <v>16</v>
      </c>
      <c r="F2703">
        <v>30</v>
      </c>
      <c r="G2703" t="s">
        <v>6976</v>
      </c>
      <c r="H2703" t="s">
        <v>2393</v>
      </c>
      <c r="I2703" t="s">
        <v>1449</v>
      </c>
      <c r="J2703" s="6" t="s">
        <v>14063</v>
      </c>
      <c r="K2703">
        <v>50</v>
      </c>
      <c r="L2703" t="s">
        <v>80</v>
      </c>
      <c r="M2703">
        <f t="shared" si="84"/>
        <v>0</v>
      </c>
      <c r="N2703" s="23" t="s">
        <v>1851</v>
      </c>
      <c r="O2703" s="23" t="s">
        <v>10438</v>
      </c>
      <c r="P2703" s="23">
        <f t="shared" si="85"/>
        <v>5</v>
      </c>
    </row>
    <row r="2704" spans="1:16" x14ac:dyDescent="0.3">
      <c r="A2704">
        <v>2778</v>
      </c>
      <c r="B2704" t="s">
        <v>6977</v>
      </c>
      <c r="C2704" t="s">
        <v>4803</v>
      </c>
      <c r="D2704" t="s">
        <v>15</v>
      </c>
      <c r="E2704" t="s">
        <v>16</v>
      </c>
      <c r="F2704">
        <v>60</v>
      </c>
      <c r="G2704" t="s">
        <v>6976</v>
      </c>
      <c r="H2704" t="s">
        <v>637</v>
      </c>
      <c r="I2704" t="s">
        <v>32</v>
      </c>
      <c r="J2704" s="6" t="s">
        <v>13864</v>
      </c>
      <c r="K2704">
        <v>62</v>
      </c>
      <c r="L2704" t="s">
        <v>33</v>
      </c>
      <c r="M2704">
        <f t="shared" si="84"/>
        <v>0</v>
      </c>
      <c r="N2704" s="23" t="s">
        <v>1851</v>
      </c>
      <c r="O2704" s="23" t="s">
        <v>10438</v>
      </c>
      <c r="P2704" s="23">
        <f t="shared" si="85"/>
        <v>5</v>
      </c>
    </row>
    <row r="2705" spans="1:16" x14ac:dyDescent="0.3">
      <c r="A2705">
        <v>2779</v>
      </c>
      <c r="B2705" t="s">
        <v>3039</v>
      </c>
      <c r="C2705" t="s">
        <v>6978</v>
      </c>
      <c r="D2705" t="s">
        <v>51</v>
      </c>
      <c r="E2705" t="s">
        <v>16</v>
      </c>
      <c r="F2705">
        <v>30</v>
      </c>
      <c r="G2705" t="s">
        <v>6979</v>
      </c>
      <c r="H2705" t="s">
        <v>1453</v>
      </c>
      <c r="I2705" t="s">
        <v>1454</v>
      </c>
      <c r="J2705" s="6" t="s">
        <v>13748</v>
      </c>
      <c r="K2705">
        <v>60</v>
      </c>
      <c r="L2705" t="s">
        <v>70</v>
      </c>
      <c r="M2705">
        <f t="shared" si="84"/>
        <v>0</v>
      </c>
      <c r="N2705" s="23" t="s">
        <v>1851</v>
      </c>
      <c r="O2705" s="23" t="s">
        <v>10422</v>
      </c>
      <c r="P2705" s="23">
        <f t="shared" si="85"/>
        <v>4</v>
      </c>
    </row>
    <row r="2706" spans="1:16" x14ac:dyDescent="0.3">
      <c r="A2706">
        <v>2780</v>
      </c>
      <c r="B2706" t="s">
        <v>6980</v>
      </c>
      <c r="C2706" t="s">
        <v>5174</v>
      </c>
      <c r="D2706" t="s">
        <v>28</v>
      </c>
      <c r="E2706" t="s">
        <v>29</v>
      </c>
      <c r="F2706">
        <v>30</v>
      </c>
      <c r="G2706" t="s">
        <v>6981</v>
      </c>
      <c r="H2706" t="s">
        <v>3200</v>
      </c>
      <c r="I2706" t="s">
        <v>32</v>
      </c>
      <c r="J2706" s="6" t="s">
        <v>14105</v>
      </c>
      <c r="K2706">
        <v>93</v>
      </c>
      <c r="L2706" t="s">
        <v>80</v>
      </c>
      <c r="M2706">
        <f t="shared" si="84"/>
        <v>0</v>
      </c>
      <c r="N2706" s="23" t="s">
        <v>12179</v>
      </c>
      <c r="O2706" s="23" t="s">
        <v>10453</v>
      </c>
      <c r="P2706" s="23">
        <f t="shared" si="85"/>
        <v>7</v>
      </c>
    </row>
    <row r="2707" spans="1:16" x14ac:dyDescent="0.3">
      <c r="A2707">
        <v>2781</v>
      </c>
      <c r="B2707" t="s">
        <v>2009</v>
      </c>
      <c r="C2707" t="s">
        <v>6982</v>
      </c>
      <c r="D2707" t="s">
        <v>28</v>
      </c>
      <c r="E2707" t="s">
        <v>29</v>
      </c>
      <c r="F2707">
        <v>90</v>
      </c>
      <c r="G2707" t="s">
        <v>14603</v>
      </c>
      <c r="H2707" t="s">
        <v>5170</v>
      </c>
      <c r="I2707" t="s">
        <v>294</v>
      </c>
      <c r="J2707" s="6" t="s">
        <v>13933</v>
      </c>
      <c r="K2707">
        <v>67</v>
      </c>
      <c r="L2707" t="s">
        <v>54</v>
      </c>
      <c r="M2707">
        <f t="shared" si="84"/>
        <v>0</v>
      </c>
      <c r="N2707" s="23" t="s">
        <v>12180</v>
      </c>
      <c r="O2707" s="23" t="s">
        <v>10476</v>
      </c>
      <c r="P2707" s="23">
        <f t="shared" si="85"/>
        <v>5</v>
      </c>
    </row>
    <row r="2708" spans="1:16" x14ac:dyDescent="0.3">
      <c r="A2708">
        <v>2782</v>
      </c>
      <c r="B2708" t="s">
        <v>6984</v>
      </c>
      <c r="C2708" t="s">
        <v>5653</v>
      </c>
      <c r="D2708" t="s">
        <v>28</v>
      </c>
      <c r="E2708" t="s">
        <v>29</v>
      </c>
      <c r="F2708">
        <v>30</v>
      </c>
      <c r="G2708" t="s">
        <v>6985</v>
      </c>
      <c r="H2708" t="s">
        <v>5477</v>
      </c>
      <c r="I2708" t="s">
        <v>187</v>
      </c>
      <c r="J2708" s="6" t="s">
        <v>13729</v>
      </c>
      <c r="K2708">
        <v>60</v>
      </c>
      <c r="L2708" t="s">
        <v>70</v>
      </c>
      <c r="M2708">
        <f t="shared" si="84"/>
        <v>0</v>
      </c>
      <c r="N2708" s="23" t="s">
        <v>12181</v>
      </c>
      <c r="O2708" s="23" t="s">
        <v>10416</v>
      </c>
      <c r="P2708" s="23">
        <f t="shared" si="85"/>
        <v>4</v>
      </c>
    </row>
    <row r="2709" spans="1:16" x14ac:dyDescent="0.3">
      <c r="A2709">
        <v>2783</v>
      </c>
      <c r="B2709" t="s">
        <v>1140</v>
      </c>
      <c r="C2709" t="s">
        <v>3884</v>
      </c>
      <c r="D2709" t="s">
        <v>28</v>
      </c>
      <c r="E2709" t="s">
        <v>29</v>
      </c>
      <c r="F2709">
        <v>30</v>
      </c>
      <c r="G2709" t="s">
        <v>6986</v>
      </c>
      <c r="H2709" t="s">
        <v>3790</v>
      </c>
      <c r="I2709" t="s">
        <v>32</v>
      </c>
      <c r="J2709" s="6">
        <v>44083</v>
      </c>
      <c r="K2709">
        <v>80</v>
      </c>
      <c r="L2709" t="s">
        <v>45</v>
      </c>
      <c r="M2709">
        <f t="shared" si="84"/>
        <v>0</v>
      </c>
      <c r="N2709" s="23" t="s">
        <v>12182</v>
      </c>
      <c r="O2709" s="23" t="s">
        <v>10422</v>
      </c>
      <c r="P2709" s="23">
        <f t="shared" si="85"/>
        <v>4</v>
      </c>
    </row>
    <row r="2710" spans="1:16" x14ac:dyDescent="0.3">
      <c r="A2710">
        <v>2784</v>
      </c>
      <c r="B2710" t="s">
        <v>6987</v>
      </c>
      <c r="C2710" t="s">
        <v>961</v>
      </c>
      <c r="D2710" t="s">
        <v>15</v>
      </c>
      <c r="E2710" t="s">
        <v>16</v>
      </c>
      <c r="F2710">
        <v>30</v>
      </c>
      <c r="G2710" t="s">
        <v>14604</v>
      </c>
      <c r="H2710" t="s">
        <v>356</v>
      </c>
      <c r="I2710" t="s">
        <v>178</v>
      </c>
      <c r="J2710" s="6" t="s">
        <v>14161</v>
      </c>
      <c r="K2710">
        <v>30</v>
      </c>
      <c r="L2710" t="s">
        <v>54</v>
      </c>
      <c r="M2710">
        <f t="shared" si="84"/>
        <v>0</v>
      </c>
      <c r="N2710" s="23" t="s">
        <v>12183</v>
      </c>
      <c r="O2710" s="23" t="s">
        <v>10449</v>
      </c>
      <c r="P2710" s="23">
        <f t="shared" si="85"/>
        <v>7</v>
      </c>
    </row>
    <row r="2711" spans="1:16" x14ac:dyDescent="0.3">
      <c r="A2711">
        <v>2785</v>
      </c>
      <c r="B2711" t="s">
        <v>1554</v>
      </c>
      <c r="C2711" t="s">
        <v>6390</v>
      </c>
      <c r="D2711" t="s">
        <v>28</v>
      </c>
      <c r="E2711" t="s">
        <v>29</v>
      </c>
      <c r="F2711">
        <v>30</v>
      </c>
      <c r="G2711" t="s">
        <v>6989</v>
      </c>
      <c r="H2711" t="s">
        <v>1333</v>
      </c>
      <c r="I2711" t="s">
        <v>294</v>
      </c>
      <c r="J2711" s="6" t="s">
        <v>14122</v>
      </c>
      <c r="K2711">
        <v>29</v>
      </c>
      <c r="L2711" t="s">
        <v>159</v>
      </c>
      <c r="M2711">
        <f t="shared" si="84"/>
        <v>0</v>
      </c>
      <c r="N2711" s="23" t="s">
        <v>6989</v>
      </c>
      <c r="O2711" s="23"/>
      <c r="P2711" s="23">
        <f t="shared" si="85"/>
        <v>0</v>
      </c>
    </row>
    <row r="2712" spans="1:16" x14ac:dyDescent="0.3">
      <c r="A2712">
        <v>2786</v>
      </c>
      <c r="B2712" t="s">
        <v>6990</v>
      </c>
      <c r="C2712" t="s">
        <v>4009</v>
      </c>
      <c r="D2712" t="s">
        <v>41</v>
      </c>
      <c r="E2712" t="s">
        <v>16</v>
      </c>
      <c r="F2712">
        <v>90</v>
      </c>
      <c r="G2712" t="s">
        <v>6991</v>
      </c>
      <c r="H2712" t="s">
        <v>2893</v>
      </c>
      <c r="I2712" t="s">
        <v>32</v>
      </c>
      <c r="J2712" s="6">
        <v>44414</v>
      </c>
      <c r="K2712">
        <v>56</v>
      </c>
      <c r="L2712" t="s">
        <v>20</v>
      </c>
      <c r="M2712">
        <f t="shared" si="84"/>
        <v>0</v>
      </c>
      <c r="N2712" s="23" t="s">
        <v>12184</v>
      </c>
      <c r="O2712" s="23" t="s">
        <v>6</v>
      </c>
      <c r="P2712" s="23">
        <f t="shared" si="85"/>
        <v>6</v>
      </c>
    </row>
    <row r="2713" spans="1:16" x14ac:dyDescent="0.3">
      <c r="A2713">
        <v>2787</v>
      </c>
      <c r="B2713" t="s">
        <v>2603</v>
      </c>
      <c r="C2713" t="s">
        <v>2198</v>
      </c>
      <c r="D2713" t="s">
        <v>28</v>
      </c>
      <c r="E2713" t="s">
        <v>29</v>
      </c>
      <c r="F2713">
        <v>30</v>
      </c>
      <c r="G2713" t="s">
        <v>6992</v>
      </c>
      <c r="H2713" t="s">
        <v>2834</v>
      </c>
      <c r="I2713" t="s">
        <v>19</v>
      </c>
      <c r="J2713" s="6" t="s">
        <v>13953</v>
      </c>
      <c r="K2713">
        <v>14</v>
      </c>
      <c r="L2713" t="s">
        <v>80</v>
      </c>
      <c r="M2713">
        <f t="shared" si="84"/>
        <v>0</v>
      </c>
      <c r="N2713" s="23" t="s">
        <v>12185</v>
      </c>
      <c r="O2713" s="23" t="s">
        <v>10425</v>
      </c>
      <c r="P2713" s="23">
        <f t="shared" si="85"/>
        <v>3</v>
      </c>
    </row>
    <row r="2714" spans="1:16" x14ac:dyDescent="0.3">
      <c r="A2714">
        <v>2788</v>
      </c>
      <c r="B2714" t="s">
        <v>6111</v>
      </c>
      <c r="C2714" t="s">
        <v>135</v>
      </c>
      <c r="D2714" t="s">
        <v>51</v>
      </c>
      <c r="E2714" t="s">
        <v>16</v>
      </c>
      <c r="F2714">
        <v>90</v>
      </c>
      <c r="G2714" t="s">
        <v>6993</v>
      </c>
      <c r="H2714" t="s">
        <v>3384</v>
      </c>
      <c r="I2714" t="s">
        <v>32</v>
      </c>
      <c r="J2714" s="6" t="s">
        <v>13902</v>
      </c>
      <c r="K2714">
        <v>33</v>
      </c>
      <c r="L2714" t="s">
        <v>54</v>
      </c>
      <c r="M2714">
        <f t="shared" si="84"/>
        <v>0</v>
      </c>
      <c r="N2714" s="23" t="s">
        <v>12186</v>
      </c>
      <c r="O2714" s="23" t="s">
        <v>3780</v>
      </c>
      <c r="P2714" s="23">
        <f t="shared" si="85"/>
        <v>5</v>
      </c>
    </row>
    <row r="2715" spans="1:16" x14ac:dyDescent="0.3">
      <c r="A2715">
        <v>2789</v>
      </c>
      <c r="B2715" t="s">
        <v>6994</v>
      </c>
      <c r="C2715" t="s">
        <v>4949</v>
      </c>
      <c r="D2715" t="s">
        <v>51</v>
      </c>
      <c r="E2715" t="s">
        <v>16</v>
      </c>
      <c r="F2715">
        <v>90</v>
      </c>
      <c r="G2715" t="s">
        <v>6995</v>
      </c>
      <c r="H2715" t="s">
        <v>1915</v>
      </c>
      <c r="I2715" t="s">
        <v>19</v>
      </c>
      <c r="J2715" s="6">
        <v>44478</v>
      </c>
      <c r="K2715">
        <v>26</v>
      </c>
      <c r="L2715" t="s">
        <v>64</v>
      </c>
      <c r="M2715">
        <f t="shared" si="84"/>
        <v>0</v>
      </c>
      <c r="N2715" s="23" t="s">
        <v>12186</v>
      </c>
      <c r="O2715" s="23" t="s">
        <v>3089</v>
      </c>
      <c r="P2715" s="23">
        <f t="shared" si="85"/>
        <v>4</v>
      </c>
    </row>
    <row r="2716" spans="1:16" x14ac:dyDescent="0.3">
      <c r="A2716">
        <v>2790</v>
      </c>
      <c r="B2716" t="s">
        <v>6796</v>
      </c>
      <c r="C2716" t="s">
        <v>2900</v>
      </c>
      <c r="D2716" t="s">
        <v>28</v>
      </c>
      <c r="E2716" t="s">
        <v>29</v>
      </c>
      <c r="F2716">
        <v>90</v>
      </c>
      <c r="G2716" t="s">
        <v>6995</v>
      </c>
      <c r="H2716" t="s">
        <v>1228</v>
      </c>
      <c r="I2716" t="s">
        <v>25</v>
      </c>
      <c r="J2716" s="6">
        <v>44298</v>
      </c>
      <c r="K2716">
        <v>31</v>
      </c>
      <c r="L2716" t="s">
        <v>20</v>
      </c>
      <c r="M2716">
        <f t="shared" si="84"/>
        <v>0</v>
      </c>
      <c r="N2716" s="23" t="s">
        <v>12186</v>
      </c>
      <c r="O2716" s="23" t="s">
        <v>3089</v>
      </c>
      <c r="P2716" s="23">
        <f t="shared" si="85"/>
        <v>4</v>
      </c>
    </row>
    <row r="2717" spans="1:16" x14ac:dyDescent="0.3">
      <c r="A2717">
        <v>2791</v>
      </c>
      <c r="B2717" t="s">
        <v>2300</v>
      </c>
      <c r="C2717" t="s">
        <v>5955</v>
      </c>
      <c r="D2717" t="s">
        <v>28</v>
      </c>
      <c r="E2717" t="s">
        <v>29</v>
      </c>
      <c r="F2717">
        <v>90</v>
      </c>
      <c r="G2717" t="s">
        <v>6996</v>
      </c>
      <c r="H2717" t="s">
        <v>2997</v>
      </c>
      <c r="I2717" t="s">
        <v>32</v>
      </c>
      <c r="J2717" s="6" t="s">
        <v>13876</v>
      </c>
      <c r="K2717">
        <v>97</v>
      </c>
      <c r="L2717" t="s">
        <v>101</v>
      </c>
      <c r="M2717">
        <f t="shared" si="84"/>
        <v>0</v>
      </c>
      <c r="N2717" s="23" t="s">
        <v>12187</v>
      </c>
      <c r="O2717" s="23" t="s">
        <v>10417</v>
      </c>
      <c r="P2717" s="23">
        <f t="shared" si="85"/>
        <v>5</v>
      </c>
    </row>
    <row r="2718" spans="1:16" x14ac:dyDescent="0.3">
      <c r="A2718">
        <v>2792</v>
      </c>
      <c r="B2718" t="s">
        <v>5548</v>
      </c>
      <c r="C2718" t="s">
        <v>6997</v>
      </c>
      <c r="D2718" t="s">
        <v>41</v>
      </c>
      <c r="E2718" t="s">
        <v>16</v>
      </c>
      <c r="F2718">
        <v>60</v>
      </c>
      <c r="G2718" t="s">
        <v>6998</v>
      </c>
      <c r="H2718" t="s">
        <v>1764</v>
      </c>
      <c r="I2718" t="s">
        <v>124</v>
      </c>
      <c r="J2718" s="6" t="s">
        <v>14208</v>
      </c>
      <c r="K2718">
        <v>79</v>
      </c>
      <c r="L2718" t="s">
        <v>45</v>
      </c>
      <c r="M2718">
        <f t="shared" si="84"/>
        <v>0</v>
      </c>
      <c r="N2718" s="23" t="s">
        <v>12188</v>
      </c>
      <c r="O2718" s="23" t="s">
        <v>12170</v>
      </c>
      <c r="P2718" s="23">
        <f t="shared" si="85"/>
        <v>6</v>
      </c>
    </row>
    <row r="2719" spans="1:16" x14ac:dyDescent="0.3">
      <c r="A2719">
        <v>2793</v>
      </c>
      <c r="B2719" t="s">
        <v>6999</v>
      </c>
      <c r="C2719" t="s">
        <v>7000</v>
      </c>
      <c r="D2719" t="s">
        <v>51</v>
      </c>
      <c r="E2719" t="s">
        <v>16</v>
      </c>
      <c r="F2719">
        <v>90</v>
      </c>
      <c r="G2719" t="s">
        <v>6998</v>
      </c>
      <c r="H2719" t="s">
        <v>7001</v>
      </c>
      <c r="I2719" t="s">
        <v>32</v>
      </c>
      <c r="J2719" s="6" t="s">
        <v>13695</v>
      </c>
      <c r="K2719">
        <v>63</v>
      </c>
      <c r="L2719" t="s">
        <v>101</v>
      </c>
      <c r="M2719">
        <f t="shared" si="84"/>
        <v>0</v>
      </c>
      <c r="N2719" s="23" t="s">
        <v>12188</v>
      </c>
      <c r="O2719" s="23" t="s">
        <v>12170</v>
      </c>
      <c r="P2719" s="23">
        <f t="shared" si="85"/>
        <v>6</v>
      </c>
    </row>
    <row r="2720" spans="1:16" x14ac:dyDescent="0.3">
      <c r="A2720">
        <v>2794</v>
      </c>
      <c r="B2720" t="s">
        <v>1736</v>
      </c>
      <c r="C2720" t="s">
        <v>5727</v>
      </c>
      <c r="D2720" t="s">
        <v>51</v>
      </c>
      <c r="E2720" t="s">
        <v>16</v>
      </c>
      <c r="F2720">
        <v>90</v>
      </c>
      <c r="G2720" t="s">
        <v>7002</v>
      </c>
      <c r="H2720" t="s">
        <v>4180</v>
      </c>
      <c r="I2720" t="s">
        <v>187</v>
      </c>
      <c r="J2720" s="6" t="s">
        <v>13737</v>
      </c>
      <c r="K2720">
        <v>48</v>
      </c>
      <c r="L2720" t="s">
        <v>54</v>
      </c>
      <c r="M2720">
        <f t="shared" si="84"/>
        <v>0</v>
      </c>
      <c r="N2720" s="23" t="s">
        <v>12189</v>
      </c>
      <c r="O2720" s="23" t="s">
        <v>10453</v>
      </c>
      <c r="P2720" s="23">
        <f t="shared" si="85"/>
        <v>7</v>
      </c>
    </row>
    <row r="2721" spans="1:16" x14ac:dyDescent="0.3">
      <c r="A2721">
        <v>2795</v>
      </c>
      <c r="B2721" t="s">
        <v>5292</v>
      </c>
      <c r="C2721" t="s">
        <v>4218</v>
      </c>
      <c r="D2721" t="s">
        <v>28</v>
      </c>
      <c r="E2721" t="s">
        <v>29</v>
      </c>
      <c r="F2721">
        <v>90</v>
      </c>
      <c r="G2721" t="s">
        <v>7003</v>
      </c>
      <c r="H2721" t="s">
        <v>7004</v>
      </c>
      <c r="I2721" t="s">
        <v>208</v>
      </c>
      <c r="J2721" s="6" t="s">
        <v>13681</v>
      </c>
      <c r="K2721">
        <v>59</v>
      </c>
      <c r="L2721" t="s">
        <v>45</v>
      </c>
      <c r="M2721">
        <f t="shared" si="84"/>
        <v>0</v>
      </c>
      <c r="N2721" s="23" t="s">
        <v>12190</v>
      </c>
      <c r="O2721" s="23" t="s">
        <v>10422</v>
      </c>
      <c r="P2721" s="23">
        <f t="shared" si="85"/>
        <v>4</v>
      </c>
    </row>
    <row r="2722" spans="1:16" x14ac:dyDescent="0.3">
      <c r="A2722">
        <v>2796</v>
      </c>
      <c r="B2722" t="s">
        <v>5928</v>
      </c>
      <c r="C2722" t="s">
        <v>2431</v>
      </c>
      <c r="D2722" t="s">
        <v>28</v>
      </c>
      <c r="E2722" t="s">
        <v>29</v>
      </c>
      <c r="F2722">
        <v>30</v>
      </c>
      <c r="G2722" t="s">
        <v>7005</v>
      </c>
      <c r="H2722" t="s">
        <v>1354</v>
      </c>
      <c r="I2722" t="s">
        <v>294</v>
      </c>
      <c r="J2722" s="6" t="s">
        <v>13761</v>
      </c>
      <c r="K2722">
        <v>44</v>
      </c>
      <c r="L2722" t="s">
        <v>101</v>
      </c>
      <c r="M2722">
        <f t="shared" si="84"/>
        <v>0</v>
      </c>
      <c r="N2722" s="23" t="s">
        <v>4446</v>
      </c>
      <c r="O2722" s="23" t="s">
        <v>6</v>
      </c>
      <c r="P2722" s="23">
        <f t="shared" si="85"/>
        <v>6</v>
      </c>
    </row>
    <row r="2723" spans="1:16" x14ac:dyDescent="0.3">
      <c r="A2723">
        <v>2797</v>
      </c>
      <c r="B2723" t="s">
        <v>7006</v>
      </c>
      <c r="C2723" t="s">
        <v>1857</v>
      </c>
      <c r="D2723" t="s">
        <v>28</v>
      </c>
      <c r="E2723" t="s">
        <v>29</v>
      </c>
      <c r="F2723">
        <v>60</v>
      </c>
      <c r="G2723" t="s">
        <v>7007</v>
      </c>
      <c r="H2723" t="s">
        <v>7008</v>
      </c>
      <c r="I2723" t="s">
        <v>25</v>
      </c>
      <c r="J2723" s="6" t="s">
        <v>14077</v>
      </c>
      <c r="K2723">
        <v>78</v>
      </c>
      <c r="L2723" t="s">
        <v>101</v>
      </c>
      <c r="M2723">
        <f t="shared" si="84"/>
        <v>0</v>
      </c>
      <c r="N2723" s="23" t="s">
        <v>12191</v>
      </c>
      <c r="O2723" s="23" t="s">
        <v>6</v>
      </c>
      <c r="P2723" s="23">
        <f t="shared" si="85"/>
        <v>6</v>
      </c>
    </row>
    <row r="2724" spans="1:16" x14ac:dyDescent="0.3">
      <c r="A2724">
        <v>2798</v>
      </c>
      <c r="B2724" t="s">
        <v>7009</v>
      </c>
      <c r="C2724" t="s">
        <v>4865</v>
      </c>
      <c r="D2724" t="s">
        <v>28</v>
      </c>
      <c r="E2724" t="s">
        <v>29</v>
      </c>
      <c r="F2724">
        <v>30</v>
      </c>
      <c r="G2724" t="s">
        <v>7010</v>
      </c>
      <c r="H2724" t="s">
        <v>2622</v>
      </c>
      <c r="I2724" t="s">
        <v>294</v>
      </c>
      <c r="J2724" s="6">
        <v>44259</v>
      </c>
      <c r="K2724">
        <v>49</v>
      </c>
      <c r="L2724" t="s">
        <v>80</v>
      </c>
      <c r="M2724">
        <f t="shared" si="84"/>
        <v>0</v>
      </c>
      <c r="N2724" s="23" t="s">
        <v>2887</v>
      </c>
      <c r="O2724" s="23" t="s">
        <v>6</v>
      </c>
      <c r="P2724" s="23">
        <f t="shared" si="85"/>
        <v>6</v>
      </c>
    </row>
    <row r="2725" spans="1:16" x14ac:dyDescent="0.3">
      <c r="A2725">
        <v>2799</v>
      </c>
      <c r="B2725" t="s">
        <v>7011</v>
      </c>
      <c r="C2725" t="s">
        <v>5318</v>
      </c>
      <c r="D2725" t="s">
        <v>51</v>
      </c>
      <c r="E2725" t="s">
        <v>16</v>
      </c>
      <c r="F2725">
        <v>60</v>
      </c>
      <c r="G2725" t="s">
        <v>7010</v>
      </c>
      <c r="H2725" t="s">
        <v>3511</v>
      </c>
      <c r="I2725" t="s">
        <v>32</v>
      </c>
      <c r="J2725" s="6" t="s">
        <v>13632</v>
      </c>
      <c r="K2725">
        <v>15</v>
      </c>
      <c r="L2725" t="s">
        <v>33</v>
      </c>
      <c r="M2725">
        <f t="shared" si="84"/>
        <v>0</v>
      </c>
      <c r="N2725" s="23" t="s">
        <v>2887</v>
      </c>
      <c r="O2725" s="23" t="s">
        <v>6</v>
      </c>
      <c r="P2725" s="23">
        <f t="shared" si="85"/>
        <v>6</v>
      </c>
    </row>
    <row r="2726" spans="1:16" x14ac:dyDescent="0.3">
      <c r="A2726">
        <v>2800</v>
      </c>
      <c r="B2726" t="s">
        <v>2110</v>
      </c>
      <c r="C2726" t="s">
        <v>317</v>
      </c>
      <c r="D2726" t="s">
        <v>28</v>
      </c>
      <c r="E2726" t="s">
        <v>29</v>
      </c>
      <c r="F2726">
        <v>90</v>
      </c>
      <c r="G2726" t="s">
        <v>7012</v>
      </c>
      <c r="H2726" t="s">
        <v>3036</v>
      </c>
      <c r="I2726" t="s">
        <v>32</v>
      </c>
      <c r="J2726" s="6" t="s">
        <v>14162</v>
      </c>
      <c r="K2726">
        <v>74</v>
      </c>
      <c r="L2726" t="s">
        <v>64</v>
      </c>
      <c r="M2726">
        <f t="shared" si="84"/>
        <v>0</v>
      </c>
      <c r="N2726" s="23" t="s">
        <v>12192</v>
      </c>
      <c r="O2726" s="23" t="s">
        <v>6</v>
      </c>
      <c r="P2726" s="23">
        <f t="shared" si="85"/>
        <v>6</v>
      </c>
    </row>
    <row r="2727" spans="1:16" x14ac:dyDescent="0.3">
      <c r="A2727">
        <v>2801</v>
      </c>
      <c r="B2727" t="s">
        <v>3374</v>
      </c>
      <c r="C2727" t="s">
        <v>6247</v>
      </c>
      <c r="D2727" t="s">
        <v>15</v>
      </c>
      <c r="E2727" t="s">
        <v>16</v>
      </c>
      <c r="F2727">
        <v>60</v>
      </c>
      <c r="G2727" t="s">
        <v>7013</v>
      </c>
      <c r="H2727" t="s">
        <v>3498</v>
      </c>
      <c r="I2727" t="s">
        <v>32</v>
      </c>
      <c r="J2727" s="6">
        <v>44657</v>
      </c>
      <c r="K2727">
        <v>93</v>
      </c>
      <c r="L2727" t="s">
        <v>54</v>
      </c>
      <c r="M2727">
        <f t="shared" si="84"/>
        <v>0</v>
      </c>
      <c r="N2727" s="23" t="s">
        <v>12193</v>
      </c>
      <c r="O2727" s="23" t="s">
        <v>10438</v>
      </c>
      <c r="P2727" s="23">
        <f t="shared" si="85"/>
        <v>5</v>
      </c>
    </row>
    <row r="2728" spans="1:16" x14ac:dyDescent="0.3">
      <c r="A2728">
        <v>2802</v>
      </c>
      <c r="B2728" t="s">
        <v>6600</v>
      </c>
      <c r="C2728" t="s">
        <v>7014</v>
      </c>
      <c r="D2728" t="s">
        <v>28</v>
      </c>
      <c r="E2728" t="s">
        <v>29</v>
      </c>
      <c r="F2728">
        <v>30</v>
      </c>
      <c r="G2728" t="s">
        <v>7015</v>
      </c>
      <c r="H2728" t="s">
        <v>123</v>
      </c>
      <c r="I2728" t="s">
        <v>124</v>
      </c>
      <c r="J2728" s="6" t="s">
        <v>13839</v>
      </c>
      <c r="K2728">
        <v>9</v>
      </c>
      <c r="L2728" t="s">
        <v>70</v>
      </c>
      <c r="M2728">
        <f t="shared" si="84"/>
        <v>0</v>
      </c>
      <c r="N2728" s="23" t="s">
        <v>12194</v>
      </c>
      <c r="O2728" s="23" t="s">
        <v>6</v>
      </c>
      <c r="P2728" s="23">
        <f t="shared" si="85"/>
        <v>6</v>
      </c>
    </row>
    <row r="2729" spans="1:16" x14ac:dyDescent="0.3">
      <c r="A2729">
        <v>2803</v>
      </c>
      <c r="B2729" t="s">
        <v>6133</v>
      </c>
      <c r="C2729" t="s">
        <v>7016</v>
      </c>
      <c r="D2729" t="s">
        <v>28</v>
      </c>
      <c r="E2729" t="s">
        <v>29</v>
      </c>
      <c r="F2729">
        <v>90</v>
      </c>
      <c r="G2729" t="s">
        <v>7017</v>
      </c>
      <c r="H2729" t="s">
        <v>742</v>
      </c>
      <c r="I2729" t="s">
        <v>124</v>
      </c>
      <c r="J2729" s="6" t="s">
        <v>13959</v>
      </c>
      <c r="K2729">
        <v>22</v>
      </c>
      <c r="L2729" t="s">
        <v>33</v>
      </c>
      <c r="M2729">
        <f t="shared" si="84"/>
        <v>0</v>
      </c>
      <c r="N2729" s="23" t="s">
        <v>12195</v>
      </c>
      <c r="O2729" s="23" t="s">
        <v>6</v>
      </c>
      <c r="P2729" s="23">
        <f t="shared" si="85"/>
        <v>6</v>
      </c>
    </row>
    <row r="2730" spans="1:16" x14ac:dyDescent="0.3">
      <c r="A2730">
        <v>2804</v>
      </c>
      <c r="B2730" t="s">
        <v>7018</v>
      </c>
      <c r="C2730" t="s">
        <v>4653</v>
      </c>
      <c r="D2730" t="s">
        <v>15</v>
      </c>
      <c r="E2730" t="s">
        <v>16</v>
      </c>
      <c r="F2730">
        <v>30</v>
      </c>
      <c r="G2730" t="s">
        <v>7019</v>
      </c>
      <c r="H2730" t="s">
        <v>7020</v>
      </c>
      <c r="I2730" t="s">
        <v>32</v>
      </c>
      <c r="J2730" s="6">
        <v>44351</v>
      </c>
      <c r="K2730">
        <v>27</v>
      </c>
      <c r="L2730" t="s">
        <v>101</v>
      </c>
      <c r="M2730">
        <f t="shared" si="84"/>
        <v>0</v>
      </c>
      <c r="N2730" s="23" t="s">
        <v>12196</v>
      </c>
      <c r="O2730" s="23" t="s">
        <v>6</v>
      </c>
      <c r="P2730" s="23">
        <f t="shared" si="85"/>
        <v>6</v>
      </c>
    </row>
    <row r="2731" spans="1:16" x14ac:dyDescent="0.3">
      <c r="A2731">
        <v>2805</v>
      </c>
      <c r="B2731" t="s">
        <v>4871</v>
      </c>
      <c r="C2731" t="s">
        <v>1340</v>
      </c>
      <c r="D2731" t="s">
        <v>51</v>
      </c>
      <c r="E2731" t="s">
        <v>16</v>
      </c>
      <c r="F2731">
        <v>60</v>
      </c>
      <c r="G2731" t="s">
        <v>7021</v>
      </c>
      <c r="H2731" t="s">
        <v>1568</v>
      </c>
      <c r="I2731" t="s">
        <v>32</v>
      </c>
      <c r="J2731" s="6">
        <v>44266</v>
      </c>
      <c r="K2731">
        <v>71</v>
      </c>
      <c r="L2731" t="s">
        <v>80</v>
      </c>
      <c r="M2731">
        <f t="shared" si="84"/>
        <v>0</v>
      </c>
      <c r="N2731" s="23" t="s">
        <v>989</v>
      </c>
      <c r="O2731" s="23" t="s">
        <v>10422</v>
      </c>
      <c r="P2731" s="23">
        <f t="shared" si="85"/>
        <v>4</v>
      </c>
    </row>
    <row r="2732" spans="1:16" x14ac:dyDescent="0.3">
      <c r="A2732">
        <v>2806</v>
      </c>
      <c r="B2732" t="s">
        <v>7022</v>
      </c>
      <c r="C2732" t="s">
        <v>2362</v>
      </c>
      <c r="D2732" t="s">
        <v>15</v>
      </c>
      <c r="E2732" t="s">
        <v>16</v>
      </c>
      <c r="F2732">
        <v>60</v>
      </c>
      <c r="G2732" t="s">
        <v>7023</v>
      </c>
      <c r="H2732" t="s">
        <v>7024</v>
      </c>
      <c r="I2732" t="s">
        <v>178</v>
      </c>
      <c r="J2732" s="6" t="s">
        <v>14206</v>
      </c>
      <c r="K2732">
        <v>5</v>
      </c>
      <c r="L2732" t="s">
        <v>45</v>
      </c>
      <c r="M2732">
        <f t="shared" si="84"/>
        <v>0</v>
      </c>
      <c r="N2732" s="23" t="s">
        <v>188</v>
      </c>
      <c r="O2732" s="23" t="s">
        <v>10417</v>
      </c>
      <c r="P2732" s="23">
        <f t="shared" si="85"/>
        <v>5</v>
      </c>
    </row>
    <row r="2733" spans="1:16" x14ac:dyDescent="0.3">
      <c r="A2733">
        <v>2807</v>
      </c>
      <c r="B2733" t="s">
        <v>5849</v>
      </c>
      <c r="C2733" t="s">
        <v>983</v>
      </c>
      <c r="D2733" t="s">
        <v>28</v>
      </c>
      <c r="E2733" t="s">
        <v>29</v>
      </c>
      <c r="F2733">
        <v>30</v>
      </c>
      <c r="G2733" t="s">
        <v>7025</v>
      </c>
      <c r="H2733" t="s">
        <v>4915</v>
      </c>
      <c r="I2733" t="s">
        <v>32</v>
      </c>
      <c r="J2733" s="6">
        <v>44447</v>
      </c>
      <c r="K2733">
        <v>90</v>
      </c>
      <c r="L2733" t="s">
        <v>101</v>
      </c>
      <c r="M2733">
        <f t="shared" si="84"/>
        <v>0</v>
      </c>
      <c r="N2733" s="23" t="s">
        <v>188</v>
      </c>
      <c r="O2733" s="23" t="s">
        <v>6</v>
      </c>
      <c r="P2733" s="23">
        <f t="shared" si="85"/>
        <v>6</v>
      </c>
    </row>
    <row r="2734" spans="1:16" x14ac:dyDescent="0.3">
      <c r="A2734">
        <v>2808</v>
      </c>
      <c r="B2734" t="s">
        <v>3441</v>
      </c>
      <c r="C2734" t="s">
        <v>5568</v>
      </c>
      <c r="D2734" t="s">
        <v>28</v>
      </c>
      <c r="E2734" t="s">
        <v>29</v>
      </c>
      <c r="F2734">
        <v>30</v>
      </c>
      <c r="G2734" t="s">
        <v>7026</v>
      </c>
      <c r="H2734" t="s">
        <v>7027</v>
      </c>
      <c r="I2734" t="s">
        <v>173</v>
      </c>
      <c r="J2734" s="6">
        <v>44542</v>
      </c>
      <c r="K2734">
        <v>77</v>
      </c>
      <c r="L2734" t="s">
        <v>80</v>
      </c>
      <c r="M2734">
        <f t="shared" si="84"/>
        <v>0</v>
      </c>
      <c r="N2734" s="23" t="s">
        <v>12197</v>
      </c>
      <c r="O2734" s="23" t="s">
        <v>2355</v>
      </c>
      <c r="P2734" s="23">
        <f t="shared" si="85"/>
        <v>4</v>
      </c>
    </row>
    <row r="2735" spans="1:16" x14ac:dyDescent="0.3">
      <c r="A2735">
        <v>2809</v>
      </c>
      <c r="B2735" t="s">
        <v>2138</v>
      </c>
      <c r="C2735" t="s">
        <v>300</v>
      </c>
      <c r="D2735" t="s">
        <v>28</v>
      </c>
      <c r="E2735" t="s">
        <v>29</v>
      </c>
      <c r="F2735">
        <v>60</v>
      </c>
      <c r="G2735" t="s">
        <v>7028</v>
      </c>
      <c r="H2735" t="s">
        <v>4935</v>
      </c>
      <c r="I2735" t="s">
        <v>124</v>
      </c>
      <c r="J2735" s="6">
        <v>44810</v>
      </c>
      <c r="K2735">
        <v>49</v>
      </c>
      <c r="L2735" t="s">
        <v>45</v>
      </c>
      <c r="M2735">
        <f t="shared" si="84"/>
        <v>0</v>
      </c>
      <c r="N2735" s="23" t="s">
        <v>12197</v>
      </c>
      <c r="O2735" s="23" t="s">
        <v>12198</v>
      </c>
      <c r="P2735" s="23">
        <f t="shared" si="85"/>
        <v>5</v>
      </c>
    </row>
    <row r="2736" spans="1:16" x14ac:dyDescent="0.3">
      <c r="A2736">
        <v>2810</v>
      </c>
      <c r="B2736" t="s">
        <v>7029</v>
      </c>
      <c r="C2736" t="s">
        <v>332</v>
      </c>
      <c r="D2736" t="s">
        <v>28</v>
      </c>
      <c r="E2736" t="s">
        <v>29</v>
      </c>
      <c r="F2736">
        <v>60</v>
      </c>
      <c r="G2736" t="s">
        <v>7030</v>
      </c>
      <c r="H2736" t="s">
        <v>7031</v>
      </c>
      <c r="I2736" t="s">
        <v>294</v>
      </c>
      <c r="J2736" s="6" t="s">
        <v>13931</v>
      </c>
      <c r="K2736">
        <v>61</v>
      </c>
      <c r="L2736" t="s">
        <v>70</v>
      </c>
      <c r="M2736">
        <f t="shared" si="84"/>
        <v>0</v>
      </c>
      <c r="N2736" s="23" t="s">
        <v>3891</v>
      </c>
      <c r="O2736" s="23" t="s">
        <v>10417</v>
      </c>
      <c r="P2736" s="23">
        <f t="shared" si="85"/>
        <v>5</v>
      </c>
    </row>
    <row r="2737" spans="1:16" x14ac:dyDescent="0.3">
      <c r="A2737">
        <v>2811</v>
      </c>
      <c r="B2737" t="s">
        <v>1104</v>
      </c>
      <c r="C2737" t="s">
        <v>7032</v>
      </c>
      <c r="D2737" t="s">
        <v>28</v>
      </c>
      <c r="E2737" t="s">
        <v>29</v>
      </c>
      <c r="F2737">
        <v>60</v>
      </c>
      <c r="G2737" t="s">
        <v>7033</v>
      </c>
      <c r="H2737" t="s">
        <v>655</v>
      </c>
      <c r="I2737" t="s">
        <v>32</v>
      </c>
      <c r="J2737" s="6">
        <v>44378</v>
      </c>
      <c r="K2737">
        <v>36</v>
      </c>
      <c r="L2737" t="s">
        <v>64</v>
      </c>
      <c r="M2737">
        <f t="shared" si="84"/>
        <v>0</v>
      </c>
      <c r="N2737" s="23" t="s">
        <v>12199</v>
      </c>
      <c r="O2737" s="23" t="s">
        <v>10453</v>
      </c>
      <c r="P2737" s="23">
        <f t="shared" si="85"/>
        <v>7</v>
      </c>
    </row>
    <row r="2738" spans="1:16" x14ac:dyDescent="0.3">
      <c r="A2738">
        <v>2812</v>
      </c>
      <c r="B2738" t="s">
        <v>7034</v>
      </c>
      <c r="C2738" t="s">
        <v>7035</v>
      </c>
      <c r="D2738" t="s">
        <v>28</v>
      </c>
      <c r="E2738" t="s">
        <v>29</v>
      </c>
      <c r="F2738">
        <v>60</v>
      </c>
      <c r="G2738" t="s">
        <v>7036</v>
      </c>
      <c r="H2738" t="s">
        <v>2834</v>
      </c>
      <c r="I2738" t="s">
        <v>19</v>
      </c>
      <c r="J2738" s="6">
        <v>44688</v>
      </c>
      <c r="K2738">
        <v>89</v>
      </c>
      <c r="L2738" t="s">
        <v>45</v>
      </c>
      <c r="M2738">
        <f t="shared" si="84"/>
        <v>0</v>
      </c>
      <c r="N2738" s="23" t="s">
        <v>12200</v>
      </c>
      <c r="O2738" s="23" t="s">
        <v>10422</v>
      </c>
      <c r="P2738" s="23">
        <f t="shared" si="85"/>
        <v>4</v>
      </c>
    </row>
    <row r="2739" spans="1:16" x14ac:dyDescent="0.3">
      <c r="A2739">
        <v>2813</v>
      </c>
      <c r="B2739" t="s">
        <v>7037</v>
      </c>
      <c r="C2739" t="s">
        <v>6587</v>
      </c>
      <c r="D2739" t="s">
        <v>28</v>
      </c>
      <c r="E2739" t="s">
        <v>29</v>
      </c>
      <c r="F2739">
        <v>60</v>
      </c>
      <c r="G2739" t="s">
        <v>7038</v>
      </c>
      <c r="H2739" t="s">
        <v>3859</v>
      </c>
      <c r="I2739" t="s">
        <v>124</v>
      </c>
      <c r="J2739" s="6">
        <v>44112</v>
      </c>
      <c r="K2739">
        <v>66</v>
      </c>
      <c r="L2739" t="s">
        <v>45</v>
      </c>
      <c r="M2739">
        <f t="shared" si="84"/>
        <v>0</v>
      </c>
      <c r="N2739" s="23" t="s">
        <v>12201</v>
      </c>
      <c r="O2739" s="23" t="s">
        <v>10422</v>
      </c>
      <c r="P2739" s="23">
        <f t="shared" si="85"/>
        <v>4</v>
      </c>
    </row>
    <row r="2740" spans="1:16" x14ac:dyDescent="0.3">
      <c r="A2740">
        <v>2814</v>
      </c>
      <c r="B2740" t="s">
        <v>7039</v>
      </c>
      <c r="C2740" t="s">
        <v>2223</v>
      </c>
      <c r="D2740" t="s">
        <v>51</v>
      </c>
      <c r="E2740" t="s">
        <v>16</v>
      </c>
      <c r="F2740">
        <v>90</v>
      </c>
      <c r="G2740" t="s">
        <v>7040</v>
      </c>
      <c r="H2740" t="s">
        <v>5464</v>
      </c>
      <c r="I2740" t="s">
        <v>124</v>
      </c>
      <c r="J2740" s="6">
        <v>44136</v>
      </c>
      <c r="K2740">
        <v>58</v>
      </c>
      <c r="L2740" t="s">
        <v>33</v>
      </c>
      <c r="M2740">
        <f t="shared" si="84"/>
        <v>0</v>
      </c>
      <c r="N2740" s="23" t="s">
        <v>12202</v>
      </c>
      <c r="O2740" s="23" t="s">
        <v>10795</v>
      </c>
      <c r="P2740" s="23">
        <f t="shared" si="85"/>
        <v>10</v>
      </c>
    </row>
    <row r="2741" spans="1:16" x14ac:dyDescent="0.3">
      <c r="A2741">
        <v>2815</v>
      </c>
      <c r="B2741" t="s">
        <v>6894</v>
      </c>
      <c r="C2741" t="s">
        <v>4456</v>
      </c>
      <c r="D2741" t="s">
        <v>15</v>
      </c>
      <c r="E2741" t="s">
        <v>16</v>
      </c>
      <c r="F2741">
        <v>90</v>
      </c>
      <c r="G2741" t="s">
        <v>7041</v>
      </c>
      <c r="H2741" t="s">
        <v>7042</v>
      </c>
      <c r="I2741" t="s">
        <v>1885</v>
      </c>
      <c r="J2741" s="6" t="s">
        <v>13655</v>
      </c>
      <c r="K2741">
        <v>90</v>
      </c>
      <c r="L2741" t="s">
        <v>54</v>
      </c>
      <c r="M2741">
        <f t="shared" si="84"/>
        <v>0</v>
      </c>
      <c r="N2741" s="23" t="s">
        <v>12203</v>
      </c>
      <c r="O2741" s="23" t="s">
        <v>10422</v>
      </c>
      <c r="P2741" s="23">
        <f t="shared" si="85"/>
        <v>4</v>
      </c>
    </row>
    <row r="2742" spans="1:16" x14ac:dyDescent="0.3">
      <c r="A2742">
        <v>2816</v>
      </c>
      <c r="B2742" t="s">
        <v>6804</v>
      </c>
      <c r="C2742" t="s">
        <v>7043</v>
      </c>
      <c r="D2742" t="s">
        <v>28</v>
      </c>
      <c r="E2742" t="s">
        <v>29</v>
      </c>
      <c r="F2742">
        <v>90</v>
      </c>
      <c r="G2742" t="s">
        <v>7044</v>
      </c>
      <c r="H2742" t="s">
        <v>6659</v>
      </c>
      <c r="I2742" t="s">
        <v>208</v>
      </c>
      <c r="J2742" s="6">
        <v>44540</v>
      </c>
      <c r="K2742">
        <v>10</v>
      </c>
      <c r="L2742" t="s">
        <v>20</v>
      </c>
      <c r="M2742">
        <f t="shared" si="84"/>
        <v>0</v>
      </c>
      <c r="N2742" s="23" t="s">
        <v>12204</v>
      </c>
      <c r="O2742" s="23" t="s">
        <v>10422</v>
      </c>
      <c r="P2742" s="23">
        <f t="shared" si="85"/>
        <v>4</v>
      </c>
    </row>
    <row r="2743" spans="1:16" x14ac:dyDescent="0.3">
      <c r="A2743">
        <v>2817</v>
      </c>
      <c r="B2743" t="s">
        <v>5958</v>
      </c>
      <c r="C2743" t="s">
        <v>259</v>
      </c>
      <c r="D2743" t="s">
        <v>28</v>
      </c>
      <c r="E2743" t="s">
        <v>29</v>
      </c>
      <c r="F2743">
        <v>60</v>
      </c>
      <c r="G2743" t="s">
        <v>7045</v>
      </c>
      <c r="H2743" t="s">
        <v>1412</v>
      </c>
      <c r="I2743" t="s">
        <v>1413</v>
      </c>
      <c r="J2743" s="6" t="s">
        <v>13794</v>
      </c>
      <c r="K2743">
        <v>67</v>
      </c>
      <c r="L2743" t="s">
        <v>80</v>
      </c>
      <c r="M2743">
        <f t="shared" si="84"/>
        <v>0</v>
      </c>
      <c r="N2743" s="23" t="s">
        <v>12205</v>
      </c>
      <c r="O2743" s="23" t="s">
        <v>10422</v>
      </c>
      <c r="P2743" s="23">
        <f t="shared" si="85"/>
        <v>4</v>
      </c>
    </row>
    <row r="2744" spans="1:16" x14ac:dyDescent="0.3">
      <c r="A2744">
        <v>2818</v>
      </c>
      <c r="B2744" t="s">
        <v>7046</v>
      </c>
      <c r="C2744" t="s">
        <v>929</v>
      </c>
      <c r="D2744" t="s">
        <v>92</v>
      </c>
      <c r="E2744" t="s">
        <v>16</v>
      </c>
      <c r="F2744">
        <v>60</v>
      </c>
      <c r="G2744" t="s">
        <v>14605</v>
      </c>
      <c r="H2744" t="s">
        <v>2931</v>
      </c>
      <c r="I2744" t="s">
        <v>32</v>
      </c>
      <c r="J2744" s="6" t="s">
        <v>13866</v>
      </c>
      <c r="K2744">
        <v>85</v>
      </c>
      <c r="L2744" t="s">
        <v>45</v>
      </c>
      <c r="M2744">
        <f t="shared" si="84"/>
        <v>0</v>
      </c>
      <c r="N2744" s="23" t="s">
        <v>12206</v>
      </c>
      <c r="O2744" s="23" t="s">
        <v>10422</v>
      </c>
      <c r="P2744" s="23">
        <f t="shared" si="85"/>
        <v>4</v>
      </c>
    </row>
    <row r="2745" spans="1:16" x14ac:dyDescent="0.3">
      <c r="A2745">
        <v>2819</v>
      </c>
      <c r="B2745" t="s">
        <v>2523</v>
      </c>
      <c r="C2745" t="s">
        <v>2521</v>
      </c>
      <c r="D2745" t="s">
        <v>28</v>
      </c>
      <c r="E2745" t="s">
        <v>29</v>
      </c>
      <c r="F2745">
        <v>90</v>
      </c>
      <c r="G2745" t="s">
        <v>14606</v>
      </c>
      <c r="H2745" t="s">
        <v>7049</v>
      </c>
      <c r="I2745" t="s">
        <v>32</v>
      </c>
      <c r="J2745" s="6">
        <v>43895</v>
      </c>
      <c r="K2745">
        <v>32</v>
      </c>
      <c r="L2745" t="s">
        <v>64</v>
      </c>
      <c r="M2745">
        <f t="shared" si="84"/>
        <v>0</v>
      </c>
      <c r="N2745" s="23" t="s">
        <v>12207</v>
      </c>
      <c r="O2745" s="23" t="s">
        <v>10422</v>
      </c>
      <c r="P2745" s="23">
        <f t="shared" si="85"/>
        <v>4</v>
      </c>
    </row>
    <row r="2746" spans="1:16" x14ac:dyDescent="0.3">
      <c r="A2746">
        <v>2820</v>
      </c>
      <c r="B2746" t="s">
        <v>3113</v>
      </c>
      <c r="C2746" t="s">
        <v>2453</v>
      </c>
      <c r="D2746" t="s">
        <v>51</v>
      </c>
      <c r="E2746" t="s">
        <v>16</v>
      </c>
      <c r="F2746">
        <v>90</v>
      </c>
      <c r="G2746" t="s">
        <v>7050</v>
      </c>
      <c r="H2746" t="s">
        <v>1265</v>
      </c>
      <c r="I2746" t="s">
        <v>32</v>
      </c>
      <c r="J2746" s="6" t="s">
        <v>14108</v>
      </c>
      <c r="K2746">
        <v>51</v>
      </c>
      <c r="L2746" t="s">
        <v>54</v>
      </c>
      <c r="M2746">
        <f t="shared" si="84"/>
        <v>0</v>
      </c>
      <c r="N2746" s="23" t="s">
        <v>12208</v>
      </c>
      <c r="O2746" s="23" t="s">
        <v>10422</v>
      </c>
      <c r="P2746" s="23">
        <f t="shared" si="85"/>
        <v>4</v>
      </c>
    </row>
    <row r="2747" spans="1:16" x14ac:dyDescent="0.3">
      <c r="A2747">
        <v>2821</v>
      </c>
      <c r="B2747" t="s">
        <v>7051</v>
      </c>
      <c r="C2747" t="s">
        <v>3192</v>
      </c>
      <c r="D2747" t="s">
        <v>15</v>
      </c>
      <c r="E2747" t="s">
        <v>16</v>
      </c>
      <c r="F2747">
        <v>60</v>
      </c>
      <c r="G2747" t="s">
        <v>7052</v>
      </c>
      <c r="H2747" t="s">
        <v>917</v>
      </c>
      <c r="I2747" t="s">
        <v>32</v>
      </c>
      <c r="J2747" s="6" t="s">
        <v>13781</v>
      </c>
      <c r="K2747">
        <v>68</v>
      </c>
      <c r="L2747" t="s">
        <v>39</v>
      </c>
      <c r="M2747">
        <f t="shared" si="84"/>
        <v>0</v>
      </c>
      <c r="N2747" s="23" t="s">
        <v>3068</v>
      </c>
      <c r="O2747" s="23" t="s">
        <v>7716</v>
      </c>
      <c r="P2747" s="23">
        <f t="shared" si="85"/>
        <v>6</v>
      </c>
    </row>
    <row r="2748" spans="1:16" x14ac:dyDescent="0.3">
      <c r="A2748">
        <v>2822</v>
      </c>
      <c r="B2748" t="s">
        <v>7053</v>
      </c>
      <c r="C2748" t="s">
        <v>4960</v>
      </c>
      <c r="D2748" t="s">
        <v>51</v>
      </c>
      <c r="E2748" t="s">
        <v>16</v>
      </c>
      <c r="F2748">
        <v>60</v>
      </c>
      <c r="G2748" t="s">
        <v>7054</v>
      </c>
      <c r="H2748" t="s">
        <v>3610</v>
      </c>
      <c r="I2748" t="s">
        <v>32</v>
      </c>
      <c r="J2748" s="6" t="s">
        <v>13930</v>
      </c>
      <c r="K2748">
        <v>59</v>
      </c>
      <c r="L2748" t="s">
        <v>101</v>
      </c>
      <c r="M2748">
        <f t="shared" si="84"/>
        <v>0</v>
      </c>
      <c r="N2748" s="23" t="s">
        <v>12209</v>
      </c>
      <c r="O2748" s="23" t="s">
        <v>10422</v>
      </c>
      <c r="P2748" s="23">
        <f t="shared" si="85"/>
        <v>4</v>
      </c>
    </row>
    <row r="2749" spans="1:16" x14ac:dyDescent="0.3">
      <c r="A2749">
        <v>2823</v>
      </c>
      <c r="B2749" t="s">
        <v>2263</v>
      </c>
      <c r="C2749" t="s">
        <v>3612</v>
      </c>
      <c r="D2749" t="s">
        <v>15</v>
      </c>
      <c r="E2749" t="s">
        <v>16</v>
      </c>
      <c r="F2749">
        <v>30</v>
      </c>
      <c r="G2749" t="s">
        <v>7055</v>
      </c>
      <c r="H2749" t="s">
        <v>7056</v>
      </c>
      <c r="I2749" t="s">
        <v>95</v>
      </c>
      <c r="J2749" s="6">
        <v>44536</v>
      </c>
      <c r="K2749">
        <v>37</v>
      </c>
      <c r="L2749" t="s">
        <v>70</v>
      </c>
      <c r="M2749">
        <f t="shared" si="84"/>
        <v>0</v>
      </c>
      <c r="N2749" s="23" t="s">
        <v>12210</v>
      </c>
      <c r="O2749" s="23" t="s">
        <v>10422</v>
      </c>
      <c r="P2749" s="23">
        <f t="shared" si="85"/>
        <v>4</v>
      </c>
    </row>
    <row r="2750" spans="1:16" x14ac:dyDescent="0.3">
      <c r="A2750">
        <v>2824</v>
      </c>
      <c r="B2750" t="s">
        <v>1776</v>
      </c>
      <c r="C2750" t="s">
        <v>1585</v>
      </c>
      <c r="D2750" t="s">
        <v>28</v>
      </c>
      <c r="E2750" t="s">
        <v>29</v>
      </c>
      <c r="F2750">
        <v>90</v>
      </c>
      <c r="G2750" t="s">
        <v>7055</v>
      </c>
      <c r="H2750" t="s">
        <v>724</v>
      </c>
      <c r="I2750" t="s">
        <v>240</v>
      </c>
      <c r="J2750" s="6" t="s">
        <v>14015</v>
      </c>
      <c r="K2750">
        <v>46</v>
      </c>
      <c r="L2750" t="s">
        <v>64</v>
      </c>
      <c r="M2750">
        <f t="shared" si="84"/>
        <v>0</v>
      </c>
      <c r="N2750" s="23" t="s">
        <v>12210</v>
      </c>
      <c r="O2750" s="23" t="s">
        <v>10422</v>
      </c>
      <c r="P2750" s="23">
        <f t="shared" si="85"/>
        <v>4</v>
      </c>
    </row>
    <row r="2751" spans="1:16" x14ac:dyDescent="0.3">
      <c r="A2751">
        <v>2825</v>
      </c>
      <c r="B2751" t="s">
        <v>4912</v>
      </c>
      <c r="C2751" t="s">
        <v>5012</v>
      </c>
      <c r="D2751" t="s">
        <v>15</v>
      </c>
      <c r="E2751" t="s">
        <v>16</v>
      </c>
      <c r="F2751">
        <v>30</v>
      </c>
      <c r="G2751" t="s">
        <v>7057</v>
      </c>
      <c r="H2751" t="s">
        <v>5036</v>
      </c>
      <c r="I2751" t="s">
        <v>32</v>
      </c>
      <c r="J2751" s="6">
        <v>44600</v>
      </c>
      <c r="K2751">
        <v>92</v>
      </c>
      <c r="L2751" t="s">
        <v>70</v>
      </c>
      <c r="M2751">
        <f t="shared" si="84"/>
        <v>0</v>
      </c>
      <c r="N2751" s="23" t="s">
        <v>7057</v>
      </c>
      <c r="O2751" s="23"/>
      <c r="P2751" s="23">
        <f t="shared" si="85"/>
        <v>0</v>
      </c>
    </row>
    <row r="2752" spans="1:16" x14ac:dyDescent="0.3">
      <c r="A2752">
        <v>2826</v>
      </c>
      <c r="B2752" t="s">
        <v>7058</v>
      </c>
      <c r="C2752" t="s">
        <v>2427</v>
      </c>
      <c r="D2752" t="s">
        <v>15</v>
      </c>
      <c r="E2752" t="s">
        <v>16</v>
      </c>
      <c r="F2752">
        <v>30</v>
      </c>
      <c r="G2752" t="s">
        <v>7059</v>
      </c>
      <c r="H2752" t="s">
        <v>1242</v>
      </c>
      <c r="I2752" t="s">
        <v>38</v>
      </c>
      <c r="J2752" s="6" t="s">
        <v>14114</v>
      </c>
      <c r="K2752">
        <v>25</v>
      </c>
      <c r="L2752" t="s">
        <v>33</v>
      </c>
      <c r="M2752">
        <f t="shared" si="84"/>
        <v>0</v>
      </c>
      <c r="N2752" s="23" t="s">
        <v>2267</v>
      </c>
      <c r="O2752" s="23" t="s">
        <v>10416</v>
      </c>
      <c r="P2752" s="23">
        <f t="shared" si="85"/>
        <v>4</v>
      </c>
    </row>
    <row r="2753" spans="1:16" x14ac:dyDescent="0.3">
      <c r="A2753">
        <v>2827</v>
      </c>
      <c r="B2753" t="s">
        <v>2088</v>
      </c>
      <c r="C2753" t="s">
        <v>3071</v>
      </c>
      <c r="D2753" t="s">
        <v>51</v>
      </c>
      <c r="E2753" t="s">
        <v>16</v>
      </c>
      <c r="F2753">
        <v>60</v>
      </c>
      <c r="G2753" t="s">
        <v>7059</v>
      </c>
      <c r="H2753" t="s">
        <v>330</v>
      </c>
      <c r="I2753" t="s">
        <v>32</v>
      </c>
      <c r="J2753" s="6">
        <v>44785</v>
      </c>
      <c r="K2753">
        <v>27</v>
      </c>
      <c r="L2753" t="s">
        <v>70</v>
      </c>
      <c r="M2753">
        <f t="shared" si="84"/>
        <v>0</v>
      </c>
      <c r="N2753" s="23" t="s">
        <v>2267</v>
      </c>
      <c r="O2753" s="23" t="s">
        <v>10416</v>
      </c>
      <c r="P2753" s="23">
        <f t="shared" si="85"/>
        <v>4</v>
      </c>
    </row>
    <row r="2754" spans="1:16" x14ac:dyDescent="0.3">
      <c r="A2754">
        <v>2828</v>
      </c>
      <c r="B2754" t="s">
        <v>5147</v>
      </c>
      <c r="C2754" t="s">
        <v>258</v>
      </c>
      <c r="D2754" t="s">
        <v>28</v>
      </c>
      <c r="E2754" t="s">
        <v>29</v>
      </c>
      <c r="F2754">
        <v>60</v>
      </c>
      <c r="G2754" t="s">
        <v>7060</v>
      </c>
      <c r="H2754" t="s">
        <v>1280</v>
      </c>
      <c r="I2754" t="s">
        <v>95</v>
      </c>
      <c r="J2754" s="6" t="s">
        <v>13824</v>
      </c>
      <c r="K2754">
        <v>77</v>
      </c>
      <c r="L2754" t="s">
        <v>70</v>
      </c>
      <c r="M2754">
        <f t="shared" ref="M2754:M2817" si="86">COUNTBLANK(A2754:L2754)</f>
        <v>0</v>
      </c>
      <c r="N2754" s="23" t="s">
        <v>2267</v>
      </c>
      <c r="O2754" s="23" t="s">
        <v>9969</v>
      </c>
      <c r="P2754" s="23">
        <f t="shared" ref="P2754:P2817" si="87">LEN(O2754)</f>
        <v>6</v>
      </c>
    </row>
    <row r="2755" spans="1:16" x14ac:dyDescent="0.3">
      <c r="A2755">
        <v>2829</v>
      </c>
      <c r="B2755" t="s">
        <v>7061</v>
      </c>
      <c r="C2755" t="s">
        <v>7000</v>
      </c>
      <c r="D2755" t="s">
        <v>28</v>
      </c>
      <c r="E2755" t="s">
        <v>29</v>
      </c>
      <c r="F2755">
        <v>90</v>
      </c>
      <c r="G2755" t="s">
        <v>7060</v>
      </c>
      <c r="H2755" t="s">
        <v>1173</v>
      </c>
      <c r="I2755" t="s">
        <v>32</v>
      </c>
      <c r="J2755" s="6">
        <v>44632</v>
      </c>
      <c r="K2755">
        <v>92</v>
      </c>
      <c r="L2755" t="s">
        <v>159</v>
      </c>
      <c r="M2755">
        <f t="shared" si="86"/>
        <v>0</v>
      </c>
      <c r="N2755" s="23" t="s">
        <v>2267</v>
      </c>
      <c r="O2755" s="23" t="s">
        <v>9969</v>
      </c>
      <c r="P2755" s="23">
        <f t="shared" si="87"/>
        <v>6</v>
      </c>
    </row>
    <row r="2756" spans="1:16" x14ac:dyDescent="0.3">
      <c r="A2756">
        <v>2830</v>
      </c>
      <c r="B2756" t="s">
        <v>3438</v>
      </c>
      <c r="C2756" t="s">
        <v>7062</v>
      </c>
      <c r="D2756" t="s">
        <v>28</v>
      </c>
      <c r="E2756" t="s">
        <v>29</v>
      </c>
      <c r="F2756">
        <v>60</v>
      </c>
      <c r="G2756" t="s">
        <v>7063</v>
      </c>
      <c r="H2756" t="s">
        <v>1712</v>
      </c>
      <c r="I2756" t="s">
        <v>187</v>
      </c>
      <c r="J2756" s="6" t="s">
        <v>13772</v>
      </c>
      <c r="K2756">
        <v>50</v>
      </c>
      <c r="L2756" t="s">
        <v>64</v>
      </c>
      <c r="M2756">
        <f t="shared" si="86"/>
        <v>0</v>
      </c>
      <c r="N2756" s="23" t="s">
        <v>12211</v>
      </c>
      <c r="O2756" s="23" t="s">
        <v>6</v>
      </c>
      <c r="P2756" s="23">
        <f t="shared" si="87"/>
        <v>6</v>
      </c>
    </row>
    <row r="2757" spans="1:16" x14ac:dyDescent="0.3">
      <c r="A2757">
        <v>2831</v>
      </c>
      <c r="B2757" t="s">
        <v>7064</v>
      </c>
      <c r="C2757" t="s">
        <v>6226</v>
      </c>
      <c r="D2757" t="s">
        <v>51</v>
      </c>
      <c r="E2757" t="s">
        <v>16</v>
      </c>
      <c r="F2757">
        <v>60</v>
      </c>
      <c r="G2757" t="s">
        <v>7065</v>
      </c>
      <c r="H2757" t="s">
        <v>2418</v>
      </c>
      <c r="I2757" t="s">
        <v>32</v>
      </c>
      <c r="J2757" s="6">
        <v>44562</v>
      </c>
      <c r="K2757">
        <v>6</v>
      </c>
      <c r="L2757" t="s">
        <v>39</v>
      </c>
      <c r="M2757">
        <f t="shared" si="86"/>
        <v>0</v>
      </c>
      <c r="N2757" s="23" t="s">
        <v>12212</v>
      </c>
      <c r="O2757" s="23" t="s">
        <v>10438</v>
      </c>
      <c r="P2757" s="23">
        <f t="shared" si="87"/>
        <v>5</v>
      </c>
    </row>
    <row r="2758" spans="1:16" x14ac:dyDescent="0.3">
      <c r="A2758">
        <v>2832</v>
      </c>
      <c r="B2758" t="s">
        <v>7066</v>
      </c>
      <c r="C2758" t="s">
        <v>3137</v>
      </c>
      <c r="D2758" t="s">
        <v>41</v>
      </c>
      <c r="E2758" t="s">
        <v>16</v>
      </c>
      <c r="F2758">
        <v>30</v>
      </c>
      <c r="G2758" t="s">
        <v>7067</v>
      </c>
      <c r="H2758" t="s">
        <v>3288</v>
      </c>
      <c r="I2758" t="s">
        <v>32</v>
      </c>
      <c r="J2758" s="6" t="s">
        <v>14218</v>
      </c>
      <c r="K2758">
        <v>9</v>
      </c>
      <c r="L2758" t="s">
        <v>64</v>
      </c>
      <c r="M2758">
        <f t="shared" si="86"/>
        <v>0</v>
      </c>
      <c r="N2758" s="23" t="s">
        <v>12212</v>
      </c>
      <c r="O2758" s="23" t="s">
        <v>10453</v>
      </c>
      <c r="P2758" s="23">
        <f t="shared" si="87"/>
        <v>7</v>
      </c>
    </row>
    <row r="2759" spans="1:16" x14ac:dyDescent="0.3">
      <c r="A2759">
        <v>2833</v>
      </c>
      <c r="B2759" t="s">
        <v>2679</v>
      </c>
      <c r="C2759" t="s">
        <v>3439</v>
      </c>
      <c r="D2759" t="s">
        <v>28</v>
      </c>
      <c r="E2759" t="s">
        <v>29</v>
      </c>
      <c r="F2759">
        <v>60</v>
      </c>
      <c r="G2759" t="s">
        <v>7068</v>
      </c>
      <c r="H2759" t="s">
        <v>6770</v>
      </c>
      <c r="I2759" t="s">
        <v>124</v>
      </c>
      <c r="J2759" s="6">
        <v>43837</v>
      </c>
      <c r="K2759">
        <v>72</v>
      </c>
      <c r="L2759" t="s">
        <v>101</v>
      </c>
      <c r="M2759">
        <f t="shared" si="86"/>
        <v>0</v>
      </c>
      <c r="N2759" s="23" t="s">
        <v>12213</v>
      </c>
      <c r="O2759" s="23" t="s">
        <v>6</v>
      </c>
      <c r="P2759" s="23">
        <f t="shared" si="87"/>
        <v>6</v>
      </c>
    </row>
    <row r="2760" spans="1:16" x14ac:dyDescent="0.3">
      <c r="A2760">
        <v>2834</v>
      </c>
      <c r="B2760" t="s">
        <v>7069</v>
      </c>
      <c r="C2760" t="s">
        <v>7070</v>
      </c>
      <c r="D2760" t="s">
        <v>28</v>
      </c>
      <c r="E2760" t="s">
        <v>29</v>
      </c>
      <c r="F2760">
        <v>30</v>
      </c>
      <c r="G2760" t="s">
        <v>7071</v>
      </c>
      <c r="H2760" t="s">
        <v>1221</v>
      </c>
      <c r="I2760" t="s">
        <v>124</v>
      </c>
      <c r="J2760" s="6">
        <v>44776</v>
      </c>
      <c r="K2760">
        <v>25</v>
      </c>
      <c r="L2760" t="s">
        <v>39</v>
      </c>
      <c r="M2760">
        <f t="shared" si="86"/>
        <v>0</v>
      </c>
      <c r="N2760" s="23" t="s">
        <v>12214</v>
      </c>
      <c r="O2760" s="23" t="s">
        <v>6</v>
      </c>
      <c r="P2760" s="23">
        <f t="shared" si="87"/>
        <v>6</v>
      </c>
    </row>
    <row r="2761" spans="1:16" x14ac:dyDescent="0.3">
      <c r="A2761">
        <v>2835</v>
      </c>
      <c r="B2761" t="s">
        <v>3310</v>
      </c>
      <c r="C2761" t="s">
        <v>2637</v>
      </c>
      <c r="D2761" t="s">
        <v>28</v>
      </c>
      <c r="E2761" t="s">
        <v>29</v>
      </c>
      <c r="F2761">
        <v>90</v>
      </c>
      <c r="G2761" t="s">
        <v>7072</v>
      </c>
      <c r="H2761" t="s">
        <v>1052</v>
      </c>
      <c r="I2761" t="s">
        <v>32</v>
      </c>
      <c r="J2761" s="6">
        <v>44845</v>
      </c>
      <c r="K2761">
        <v>87</v>
      </c>
      <c r="L2761" t="s">
        <v>80</v>
      </c>
      <c r="M2761">
        <f t="shared" si="86"/>
        <v>0</v>
      </c>
      <c r="N2761" s="23" t="s">
        <v>12215</v>
      </c>
      <c r="O2761" s="23" t="s">
        <v>6</v>
      </c>
      <c r="P2761" s="23">
        <f t="shared" si="87"/>
        <v>6</v>
      </c>
    </row>
    <row r="2762" spans="1:16" x14ac:dyDescent="0.3">
      <c r="A2762">
        <v>2836</v>
      </c>
      <c r="B2762" t="s">
        <v>5497</v>
      </c>
      <c r="C2762" t="s">
        <v>7073</v>
      </c>
      <c r="D2762" t="s">
        <v>28</v>
      </c>
      <c r="E2762" t="s">
        <v>29</v>
      </c>
      <c r="F2762">
        <v>60</v>
      </c>
      <c r="G2762" t="s">
        <v>7074</v>
      </c>
      <c r="H2762" t="s">
        <v>599</v>
      </c>
      <c r="I2762" t="s">
        <v>32</v>
      </c>
      <c r="J2762" s="6" t="s">
        <v>14128</v>
      </c>
      <c r="K2762">
        <v>78</v>
      </c>
      <c r="L2762" t="s">
        <v>70</v>
      </c>
      <c r="M2762">
        <f t="shared" si="86"/>
        <v>0</v>
      </c>
      <c r="N2762" s="23" t="s">
        <v>12216</v>
      </c>
      <c r="O2762" s="23" t="s">
        <v>6</v>
      </c>
      <c r="P2762" s="23">
        <f t="shared" si="87"/>
        <v>6</v>
      </c>
    </row>
    <row r="2763" spans="1:16" x14ac:dyDescent="0.3">
      <c r="A2763">
        <v>2837</v>
      </c>
      <c r="B2763" t="s">
        <v>5916</v>
      </c>
      <c r="C2763" t="s">
        <v>3621</v>
      </c>
      <c r="D2763" t="s">
        <v>28</v>
      </c>
      <c r="E2763" t="s">
        <v>29</v>
      </c>
      <c r="F2763">
        <v>90</v>
      </c>
      <c r="G2763" t="s">
        <v>14607</v>
      </c>
      <c r="H2763" t="s">
        <v>3545</v>
      </c>
      <c r="I2763" t="s">
        <v>32</v>
      </c>
      <c r="J2763" s="6">
        <v>44296</v>
      </c>
      <c r="K2763">
        <v>9</v>
      </c>
      <c r="L2763" t="s">
        <v>39</v>
      </c>
      <c r="M2763">
        <f t="shared" si="86"/>
        <v>0</v>
      </c>
      <c r="N2763" s="23" t="s">
        <v>12217</v>
      </c>
      <c r="O2763" s="23" t="s">
        <v>10422</v>
      </c>
      <c r="P2763" s="23">
        <f t="shared" si="87"/>
        <v>4</v>
      </c>
    </row>
    <row r="2764" spans="1:16" x14ac:dyDescent="0.3">
      <c r="A2764">
        <v>2838</v>
      </c>
      <c r="B2764" t="s">
        <v>7076</v>
      </c>
      <c r="C2764" t="s">
        <v>365</v>
      </c>
      <c r="D2764" t="s">
        <v>28</v>
      </c>
      <c r="E2764" t="s">
        <v>29</v>
      </c>
      <c r="F2764">
        <v>30</v>
      </c>
      <c r="G2764" t="s">
        <v>7077</v>
      </c>
      <c r="H2764" t="s">
        <v>2035</v>
      </c>
      <c r="I2764" t="s">
        <v>32</v>
      </c>
      <c r="J2764" s="6">
        <v>44743</v>
      </c>
      <c r="K2764">
        <v>40</v>
      </c>
      <c r="L2764" t="s">
        <v>45</v>
      </c>
      <c r="M2764">
        <f t="shared" si="86"/>
        <v>0</v>
      </c>
      <c r="N2764" s="23" t="s">
        <v>1977</v>
      </c>
      <c r="O2764" s="23" t="s">
        <v>10436</v>
      </c>
      <c r="P2764" s="23">
        <f t="shared" si="87"/>
        <v>8</v>
      </c>
    </row>
    <row r="2765" spans="1:16" x14ac:dyDescent="0.3">
      <c r="A2765">
        <v>2839</v>
      </c>
      <c r="B2765" t="s">
        <v>305</v>
      </c>
      <c r="C2765" t="s">
        <v>7078</v>
      </c>
      <c r="D2765" t="s">
        <v>28</v>
      </c>
      <c r="E2765" t="s">
        <v>29</v>
      </c>
      <c r="F2765">
        <v>90</v>
      </c>
      <c r="G2765" t="s">
        <v>7079</v>
      </c>
      <c r="H2765" t="s">
        <v>2336</v>
      </c>
      <c r="I2765" t="s">
        <v>32</v>
      </c>
      <c r="J2765" s="6" t="s">
        <v>13820</v>
      </c>
      <c r="K2765">
        <v>74</v>
      </c>
      <c r="L2765" t="s">
        <v>33</v>
      </c>
      <c r="M2765">
        <f t="shared" si="86"/>
        <v>0</v>
      </c>
      <c r="N2765" s="23" t="s">
        <v>12218</v>
      </c>
      <c r="O2765" s="23" t="s">
        <v>6</v>
      </c>
      <c r="P2765" s="23">
        <f t="shared" si="87"/>
        <v>6</v>
      </c>
    </row>
    <row r="2766" spans="1:16" x14ac:dyDescent="0.3">
      <c r="A2766">
        <v>2840</v>
      </c>
      <c r="B2766" t="s">
        <v>7080</v>
      </c>
      <c r="C2766" t="s">
        <v>2643</v>
      </c>
      <c r="D2766" t="s">
        <v>15</v>
      </c>
      <c r="E2766" t="s">
        <v>16</v>
      </c>
      <c r="F2766">
        <v>90</v>
      </c>
      <c r="G2766" t="s">
        <v>7081</v>
      </c>
      <c r="H2766" t="s">
        <v>447</v>
      </c>
      <c r="I2766" t="s">
        <v>32</v>
      </c>
      <c r="J2766" s="6">
        <v>44654</v>
      </c>
      <c r="K2766">
        <v>85</v>
      </c>
      <c r="L2766" t="s">
        <v>45</v>
      </c>
      <c r="M2766">
        <f t="shared" si="86"/>
        <v>0</v>
      </c>
      <c r="N2766" s="23" t="s">
        <v>76</v>
      </c>
      <c r="O2766" s="23" t="s">
        <v>10422</v>
      </c>
      <c r="P2766" s="23">
        <f t="shared" si="87"/>
        <v>4</v>
      </c>
    </row>
    <row r="2767" spans="1:16" x14ac:dyDescent="0.3">
      <c r="A2767">
        <v>2841</v>
      </c>
      <c r="B2767" t="s">
        <v>6578</v>
      </c>
      <c r="C2767" t="s">
        <v>4695</v>
      </c>
      <c r="D2767" t="s">
        <v>28</v>
      </c>
      <c r="E2767" t="s">
        <v>29</v>
      </c>
      <c r="F2767">
        <v>60</v>
      </c>
      <c r="G2767" t="s">
        <v>14608</v>
      </c>
      <c r="H2767" t="s">
        <v>912</v>
      </c>
      <c r="I2767" t="s">
        <v>913</v>
      </c>
      <c r="J2767" s="6" t="s">
        <v>14089</v>
      </c>
      <c r="K2767">
        <v>55</v>
      </c>
      <c r="L2767" t="s">
        <v>64</v>
      </c>
      <c r="M2767">
        <f t="shared" si="86"/>
        <v>0</v>
      </c>
      <c r="N2767" s="23" t="s">
        <v>12219</v>
      </c>
      <c r="O2767" s="23" t="s">
        <v>10454</v>
      </c>
      <c r="P2767" s="23">
        <f t="shared" si="87"/>
        <v>4</v>
      </c>
    </row>
    <row r="2768" spans="1:16" x14ac:dyDescent="0.3">
      <c r="A2768">
        <v>2842</v>
      </c>
      <c r="B2768" t="s">
        <v>4724</v>
      </c>
      <c r="C2768" t="s">
        <v>1669</v>
      </c>
      <c r="D2768" t="s">
        <v>28</v>
      </c>
      <c r="E2768" t="s">
        <v>29</v>
      </c>
      <c r="F2768">
        <v>90</v>
      </c>
      <c r="G2768" t="s">
        <v>14608</v>
      </c>
      <c r="H2768" t="s">
        <v>7083</v>
      </c>
      <c r="I2768" t="s">
        <v>294</v>
      </c>
      <c r="J2768" s="6">
        <v>44256</v>
      </c>
      <c r="K2768">
        <v>31</v>
      </c>
      <c r="L2768" t="s">
        <v>20</v>
      </c>
      <c r="M2768">
        <f t="shared" si="86"/>
        <v>0</v>
      </c>
      <c r="N2768" s="23" t="s">
        <v>12219</v>
      </c>
      <c r="O2768" s="23" t="s">
        <v>10454</v>
      </c>
      <c r="P2768" s="23">
        <f t="shared" si="87"/>
        <v>4</v>
      </c>
    </row>
    <row r="2769" spans="1:16" x14ac:dyDescent="0.3">
      <c r="A2769">
        <v>2843</v>
      </c>
      <c r="B2769" t="s">
        <v>1644</v>
      </c>
      <c r="C2769" t="s">
        <v>3600</v>
      </c>
      <c r="D2769" t="s">
        <v>15</v>
      </c>
      <c r="E2769" t="s">
        <v>16</v>
      </c>
      <c r="F2769">
        <v>90</v>
      </c>
      <c r="G2769" t="s">
        <v>7084</v>
      </c>
      <c r="H2769" t="s">
        <v>2357</v>
      </c>
      <c r="I2769" t="s">
        <v>32</v>
      </c>
      <c r="J2769" s="6" t="s">
        <v>13792</v>
      </c>
      <c r="K2769">
        <v>21</v>
      </c>
      <c r="L2769" t="s">
        <v>80</v>
      </c>
      <c r="M2769">
        <f t="shared" si="86"/>
        <v>0</v>
      </c>
      <c r="N2769" s="23" t="s">
        <v>12220</v>
      </c>
      <c r="O2769" s="23" t="s">
        <v>10476</v>
      </c>
      <c r="P2769" s="23">
        <f t="shared" si="87"/>
        <v>5</v>
      </c>
    </row>
    <row r="2770" spans="1:16" x14ac:dyDescent="0.3">
      <c r="A2770">
        <v>2844</v>
      </c>
      <c r="B2770" t="s">
        <v>7085</v>
      </c>
      <c r="C2770" t="s">
        <v>7086</v>
      </c>
      <c r="D2770" t="s">
        <v>15</v>
      </c>
      <c r="E2770" t="s">
        <v>16</v>
      </c>
      <c r="F2770">
        <v>60</v>
      </c>
      <c r="G2770" t="s">
        <v>14335</v>
      </c>
      <c r="H2770" t="s">
        <v>4924</v>
      </c>
      <c r="I2770" t="s">
        <v>32</v>
      </c>
      <c r="J2770" s="6" t="s">
        <v>13791</v>
      </c>
      <c r="K2770">
        <v>95</v>
      </c>
      <c r="L2770" t="s">
        <v>80</v>
      </c>
      <c r="M2770">
        <f t="shared" si="86"/>
        <v>0</v>
      </c>
      <c r="N2770" s="23" t="s">
        <v>9683</v>
      </c>
      <c r="O2770" s="23" t="s">
        <v>11374</v>
      </c>
      <c r="P2770" s="23">
        <f t="shared" si="87"/>
        <v>4</v>
      </c>
    </row>
    <row r="2771" spans="1:16" x14ac:dyDescent="0.3">
      <c r="A2771">
        <v>2845</v>
      </c>
      <c r="B2771" t="s">
        <v>4986</v>
      </c>
      <c r="C2771" t="s">
        <v>1296</v>
      </c>
      <c r="D2771" t="s">
        <v>51</v>
      </c>
      <c r="E2771" t="s">
        <v>16</v>
      </c>
      <c r="F2771">
        <v>30</v>
      </c>
      <c r="G2771" t="s">
        <v>7088</v>
      </c>
      <c r="H2771" t="s">
        <v>2526</v>
      </c>
      <c r="I2771" t="s">
        <v>95</v>
      </c>
      <c r="J2771" s="6">
        <v>44410</v>
      </c>
      <c r="K2771">
        <v>8</v>
      </c>
      <c r="L2771" t="s">
        <v>64</v>
      </c>
      <c r="M2771">
        <f t="shared" si="86"/>
        <v>0</v>
      </c>
      <c r="N2771" s="23" t="s">
        <v>12221</v>
      </c>
      <c r="O2771" s="23" t="s">
        <v>10438</v>
      </c>
      <c r="P2771" s="23">
        <f t="shared" si="87"/>
        <v>5</v>
      </c>
    </row>
    <row r="2772" spans="1:16" x14ac:dyDescent="0.3">
      <c r="A2772">
        <v>2846</v>
      </c>
      <c r="B2772" t="s">
        <v>7089</v>
      </c>
      <c r="C2772" t="s">
        <v>6439</v>
      </c>
      <c r="D2772" t="s">
        <v>92</v>
      </c>
      <c r="E2772" t="s">
        <v>16</v>
      </c>
      <c r="F2772">
        <v>60</v>
      </c>
      <c r="G2772" t="s">
        <v>14609</v>
      </c>
      <c r="H2772" t="s">
        <v>138</v>
      </c>
      <c r="I2772" t="s">
        <v>294</v>
      </c>
      <c r="J2772" s="6" t="s">
        <v>13711</v>
      </c>
      <c r="K2772">
        <v>16</v>
      </c>
      <c r="L2772" t="s">
        <v>70</v>
      </c>
      <c r="M2772">
        <f t="shared" si="86"/>
        <v>0</v>
      </c>
      <c r="N2772" s="23" t="s">
        <v>4550</v>
      </c>
      <c r="O2772" s="23" t="s">
        <v>10449</v>
      </c>
      <c r="P2772" s="23">
        <f t="shared" si="87"/>
        <v>7</v>
      </c>
    </row>
    <row r="2773" spans="1:16" x14ac:dyDescent="0.3">
      <c r="A2773">
        <v>2847</v>
      </c>
      <c r="B2773" t="s">
        <v>3696</v>
      </c>
      <c r="C2773" t="s">
        <v>4226</v>
      </c>
      <c r="D2773" t="s">
        <v>15</v>
      </c>
      <c r="E2773" t="s">
        <v>16</v>
      </c>
      <c r="F2773">
        <v>60</v>
      </c>
      <c r="G2773" t="s">
        <v>7091</v>
      </c>
      <c r="H2773" t="s">
        <v>7092</v>
      </c>
      <c r="I2773" t="s">
        <v>32</v>
      </c>
      <c r="J2773" s="6" t="s">
        <v>14219</v>
      </c>
      <c r="K2773">
        <v>71</v>
      </c>
      <c r="L2773" t="s">
        <v>39</v>
      </c>
      <c r="M2773">
        <f t="shared" si="86"/>
        <v>0</v>
      </c>
      <c r="N2773" s="23" t="s">
        <v>8042</v>
      </c>
      <c r="O2773" s="23" t="s">
        <v>10436</v>
      </c>
      <c r="P2773" s="23">
        <f t="shared" si="87"/>
        <v>8</v>
      </c>
    </row>
    <row r="2774" spans="1:16" x14ac:dyDescent="0.3">
      <c r="A2774">
        <v>2848</v>
      </c>
      <c r="B2774" t="s">
        <v>34</v>
      </c>
      <c r="C2774" t="s">
        <v>2474</v>
      </c>
      <c r="D2774" t="s">
        <v>28</v>
      </c>
      <c r="E2774" t="s">
        <v>29</v>
      </c>
      <c r="F2774">
        <v>30</v>
      </c>
      <c r="G2774" t="s">
        <v>7093</v>
      </c>
      <c r="H2774" t="s">
        <v>145</v>
      </c>
      <c r="I2774" t="s">
        <v>146</v>
      </c>
      <c r="J2774" s="6">
        <v>43867</v>
      </c>
      <c r="K2774">
        <v>17</v>
      </c>
      <c r="L2774" t="s">
        <v>64</v>
      </c>
      <c r="M2774">
        <f t="shared" si="86"/>
        <v>0</v>
      </c>
      <c r="N2774" s="23" t="s">
        <v>12222</v>
      </c>
      <c r="O2774" s="23" t="s">
        <v>10422</v>
      </c>
      <c r="P2774" s="23">
        <f t="shared" si="87"/>
        <v>4</v>
      </c>
    </row>
    <row r="2775" spans="1:16" x14ac:dyDescent="0.3">
      <c r="A2775">
        <v>2849</v>
      </c>
      <c r="B2775" t="s">
        <v>3388</v>
      </c>
      <c r="C2775" t="s">
        <v>1746</v>
      </c>
      <c r="D2775" t="s">
        <v>15</v>
      </c>
      <c r="E2775" t="s">
        <v>16</v>
      </c>
      <c r="F2775">
        <v>60</v>
      </c>
      <c r="G2775" t="s">
        <v>7094</v>
      </c>
      <c r="H2775" t="s">
        <v>793</v>
      </c>
      <c r="I2775" t="s">
        <v>178</v>
      </c>
      <c r="J2775" s="6" t="s">
        <v>13846</v>
      </c>
      <c r="K2775">
        <v>46</v>
      </c>
      <c r="L2775" t="s">
        <v>54</v>
      </c>
      <c r="M2775">
        <f t="shared" si="86"/>
        <v>0</v>
      </c>
      <c r="N2775" s="23" t="s">
        <v>12223</v>
      </c>
      <c r="O2775" s="23" t="s">
        <v>6</v>
      </c>
      <c r="P2775" s="23">
        <f t="shared" si="87"/>
        <v>6</v>
      </c>
    </row>
    <row r="2776" spans="1:16" x14ac:dyDescent="0.3">
      <c r="A2776">
        <v>2850</v>
      </c>
      <c r="B2776" t="s">
        <v>7095</v>
      </c>
      <c r="C2776" t="s">
        <v>418</v>
      </c>
      <c r="D2776" t="s">
        <v>28</v>
      </c>
      <c r="E2776" t="s">
        <v>29</v>
      </c>
      <c r="F2776">
        <v>60</v>
      </c>
      <c r="G2776" t="s">
        <v>7096</v>
      </c>
      <c r="H2776" t="s">
        <v>3271</v>
      </c>
      <c r="I2776" t="s">
        <v>173</v>
      </c>
      <c r="J2776" s="6">
        <v>44906</v>
      </c>
      <c r="K2776">
        <v>84</v>
      </c>
      <c r="L2776" t="s">
        <v>45</v>
      </c>
      <c r="M2776">
        <f t="shared" si="86"/>
        <v>0</v>
      </c>
      <c r="N2776" s="23" t="s">
        <v>12224</v>
      </c>
      <c r="O2776" s="23" t="s">
        <v>6</v>
      </c>
      <c r="P2776" s="23">
        <f t="shared" si="87"/>
        <v>6</v>
      </c>
    </row>
    <row r="2777" spans="1:16" x14ac:dyDescent="0.3">
      <c r="A2777">
        <v>2851</v>
      </c>
      <c r="B2777" t="s">
        <v>929</v>
      </c>
      <c r="C2777" t="s">
        <v>2355</v>
      </c>
      <c r="D2777" t="s">
        <v>28</v>
      </c>
      <c r="E2777" t="s">
        <v>29</v>
      </c>
      <c r="F2777">
        <v>60</v>
      </c>
      <c r="G2777" t="s">
        <v>7097</v>
      </c>
      <c r="H2777" t="s">
        <v>1194</v>
      </c>
      <c r="I2777" t="s">
        <v>38</v>
      </c>
      <c r="J2777" s="6">
        <v>44357</v>
      </c>
      <c r="K2777">
        <v>53</v>
      </c>
      <c r="L2777" t="s">
        <v>45</v>
      </c>
      <c r="M2777">
        <f t="shared" si="86"/>
        <v>0</v>
      </c>
      <c r="N2777" s="23" t="s">
        <v>12225</v>
      </c>
      <c r="O2777" s="23" t="s">
        <v>10422</v>
      </c>
      <c r="P2777" s="23">
        <f t="shared" si="87"/>
        <v>4</v>
      </c>
    </row>
    <row r="2778" spans="1:16" x14ac:dyDescent="0.3">
      <c r="A2778">
        <v>2852</v>
      </c>
      <c r="B2778" t="s">
        <v>7098</v>
      </c>
      <c r="C2778" t="s">
        <v>7099</v>
      </c>
      <c r="D2778" t="s">
        <v>15</v>
      </c>
      <c r="E2778" t="s">
        <v>16</v>
      </c>
      <c r="F2778">
        <v>90</v>
      </c>
      <c r="G2778" t="s">
        <v>7100</v>
      </c>
      <c r="H2778" t="s">
        <v>145</v>
      </c>
      <c r="I2778" t="s">
        <v>146</v>
      </c>
      <c r="J2778" s="6" t="s">
        <v>14092</v>
      </c>
      <c r="K2778">
        <v>83</v>
      </c>
      <c r="L2778" t="s">
        <v>64</v>
      </c>
      <c r="M2778">
        <f t="shared" si="86"/>
        <v>0</v>
      </c>
      <c r="N2778" s="23" t="s">
        <v>9110</v>
      </c>
      <c r="O2778" s="23" t="s">
        <v>12226</v>
      </c>
      <c r="P2778" s="23">
        <f t="shared" si="87"/>
        <v>4</v>
      </c>
    </row>
    <row r="2779" spans="1:16" x14ac:dyDescent="0.3">
      <c r="A2779">
        <v>2853</v>
      </c>
      <c r="B2779" t="s">
        <v>7101</v>
      </c>
      <c r="C2779" t="s">
        <v>6436</v>
      </c>
      <c r="D2779" t="s">
        <v>51</v>
      </c>
      <c r="E2779" t="s">
        <v>16</v>
      </c>
      <c r="F2779">
        <v>60</v>
      </c>
      <c r="G2779" t="s">
        <v>7102</v>
      </c>
      <c r="H2779" t="s">
        <v>2896</v>
      </c>
      <c r="I2779" t="s">
        <v>110</v>
      </c>
      <c r="J2779" s="6">
        <v>43833</v>
      </c>
      <c r="K2779">
        <v>51</v>
      </c>
      <c r="L2779" t="s">
        <v>70</v>
      </c>
      <c r="M2779">
        <f t="shared" si="86"/>
        <v>0</v>
      </c>
      <c r="N2779" s="23" t="s">
        <v>9110</v>
      </c>
      <c r="O2779" s="23" t="s">
        <v>3707</v>
      </c>
      <c r="P2779" s="23">
        <f t="shared" si="87"/>
        <v>5</v>
      </c>
    </row>
    <row r="2780" spans="1:16" x14ac:dyDescent="0.3">
      <c r="A2780">
        <v>2854</v>
      </c>
      <c r="B2780" t="s">
        <v>6072</v>
      </c>
      <c r="C2780" t="s">
        <v>2488</v>
      </c>
      <c r="D2780" t="s">
        <v>28</v>
      </c>
      <c r="E2780" t="s">
        <v>29</v>
      </c>
      <c r="F2780">
        <v>30</v>
      </c>
      <c r="G2780" t="s">
        <v>7103</v>
      </c>
      <c r="H2780" t="s">
        <v>1206</v>
      </c>
      <c r="I2780" t="s">
        <v>294</v>
      </c>
      <c r="J2780" s="6" t="s">
        <v>13739</v>
      </c>
      <c r="K2780">
        <v>34</v>
      </c>
      <c r="L2780" t="s">
        <v>39</v>
      </c>
      <c r="M2780">
        <f t="shared" si="86"/>
        <v>0</v>
      </c>
      <c r="N2780" s="23" t="s">
        <v>9110</v>
      </c>
      <c r="O2780" s="23" t="s">
        <v>10672</v>
      </c>
      <c r="P2780" s="23">
        <f t="shared" si="87"/>
        <v>8</v>
      </c>
    </row>
    <row r="2781" spans="1:16" x14ac:dyDescent="0.3">
      <c r="A2781">
        <v>2855</v>
      </c>
      <c r="B2781" t="s">
        <v>7104</v>
      </c>
      <c r="C2781" t="s">
        <v>4558</v>
      </c>
      <c r="D2781" t="s">
        <v>28</v>
      </c>
      <c r="E2781" t="s">
        <v>29</v>
      </c>
      <c r="F2781">
        <v>60</v>
      </c>
      <c r="G2781" t="s">
        <v>7105</v>
      </c>
      <c r="H2781" t="s">
        <v>4924</v>
      </c>
      <c r="I2781" t="s">
        <v>32</v>
      </c>
      <c r="J2781" s="6">
        <v>44386</v>
      </c>
      <c r="K2781">
        <v>3</v>
      </c>
      <c r="L2781" t="s">
        <v>159</v>
      </c>
      <c r="M2781">
        <f t="shared" si="86"/>
        <v>0</v>
      </c>
      <c r="N2781" s="23" t="s">
        <v>9110</v>
      </c>
      <c r="O2781" s="23" t="s">
        <v>6261</v>
      </c>
      <c r="P2781" s="23">
        <f t="shared" si="87"/>
        <v>6</v>
      </c>
    </row>
    <row r="2782" spans="1:16" x14ac:dyDescent="0.3">
      <c r="A2782">
        <v>2856</v>
      </c>
      <c r="B2782" t="s">
        <v>7106</v>
      </c>
      <c r="C2782" t="s">
        <v>391</v>
      </c>
      <c r="D2782" t="s">
        <v>15</v>
      </c>
      <c r="E2782" t="s">
        <v>16</v>
      </c>
      <c r="F2782">
        <v>30</v>
      </c>
      <c r="G2782" t="s">
        <v>7107</v>
      </c>
      <c r="H2782" t="s">
        <v>917</v>
      </c>
      <c r="I2782" t="s">
        <v>32</v>
      </c>
      <c r="J2782" s="6">
        <v>43841</v>
      </c>
      <c r="K2782">
        <v>28</v>
      </c>
      <c r="L2782" t="s">
        <v>33</v>
      </c>
      <c r="M2782">
        <f t="shared" si="86"/>
        <v>0</v>
      </c>
      <c r="N2782" s="23" t="s">
        <v>9110</v>
      </c>
      <c r="O2782" s="23" t="s">
        <v>10919</v>
      </c>
      <c r="P2782" s="23">
        <f t="shared" si="87"/>
        <v>9</v>
      </c>
    </row>
    <row r="2783" spans="1:16" x14ac:dyDescent="0.3">
      <c r="A2783">
        <v>2857</v>
      </c>
      <c r="B2783" t="s">
        <v>7108</v>
      </c>
      <c r="C2783" t="s">
        <v>1543</v>
      </c>
      <c r="D2783" t="s">
        <v>92</v>
      </c>
      <c r="E2783" t="s">
        <v>29</v>
      </c>
      <c r="F2783">
        <v>90</v>
      </c>
      <c r="G2783" t="s">
        <v>7109</v>
      </c>
      <c r="H2783" t="s">
        <v>3064</v>
      </c>
      <c r="I2783" t="s">
        <v>32</v>
      </c>
      <c r="J2783" s="6">
        <v>44443</v>
      </c>
      <c r="K2783">
        <v>57</v>
      </c>
      <c r="L2783" t="s">
        <v>54</v>
      </c>
      <c r="M2783">
        <f t="shared" si="86"/>
        <v>0</v>
      </c>
      <c r="N2783" s="23" t="s">
        <v>9110</v>
      </c>
      <c r="O2783" s="23" t="s">
        <v>12227</v>
      </c>
      <c r="P2783" s="23">
        <f t="shared" si="87"/>
        <v>7</v>
      </c>
    </row>
    <row r="2784" spans="1:16" x14ac:dyDescent="0.3">
      <c r="A2784">
        <v>2858</v>
      </c>
      <c r="B2784" t="s">
        <v>4286</v>
      </c>
      <c r="C2784" t="s">
        <v>5862</v>
      </c>
      <c r="D2784" t="s">
        <v>28</v>
      </c>
      <c r="E2784" t="s">
        <v>29</v>
      </c>
      <c r="F2784">
        <v>30</v>
      </c>
      <c r="G2784" t="s">
        <v>7110</v>
      </c>
      <c r="H2784" t="s">
        <v>7049</v>
      </c>
      <c r="I2784" t="s">
        <v>32</v>
      </c>
      <c r="J2784" s="6">
        <v>44774</v>
      </c>
      <c r="K2784">
        <v>98</v>
      </c>
      <c r="L2784" t="s">
        <v>101</v>
      </c>
      <c r="M2784">
        <f t="shared" si="86"/>
        <v>0</v>
      </c>
      <c r="N2784" s="23" t="s">
        <v>9110</v>
      </c>
      <c r="O2784" s="23" t="s">
        <v>5594</v>
      </c>
      <c r="P2784" s="23">
        <f t="shared" si="87"/>
        <v>8</v>
      </c>
    </row>
    <row r="2785" spans="1:16" x14ac:dyDescent="0.3">
      <c r="A2785">
        <v>2859</v>
      </c>
      <c r="B2785" t="s">
        <v>1316</v>
      </c>
      <c r="C2785" t="s">
        <v>7111</v>
      </c>
      <c r="D2785" t="s">
        <v>28</v>
      </c>
      <c r="E2785" t="s">
        <v>29</v>
      </c>
      <c r="F2785">
        <v>90</v>
      </c>
      <c r="G2785" t="s">
        <v>7112</v>
      </c>
      <c r="H2785" t="s">
        <v>3446</v>
      </c>
      <c r="I2785" t="s">
        <v>32</v>
      </c>
      <c r="J2785" s="6">
        <v>44290</v>
      </c>
      <c r="K2785">
        <v>59</v>
      </c>
      <c r="L2785" t="s">
        <v>80</v>
      </c>
      <c r="M2785">
        <f t="shared" si="86"/>
        <v>0</v>
      </c>
      <c r="N2785" s="23" t="s">
        <v>9110</v>
      </c>
      <c r="O2785" s="23" t="s">
        <v>11130</v>
      </c>
      <c r="P2785" s="23">
        <f t="shared" si="87"/>
        <v>11</v>
      </c>
    </row>
    <row r="2786" spans="1:16" x14ac:dyDescent="0.3">
      <c r="A2786">
        <v>2860</v>
      </c>
      <c r="B2786" t="s">
        <v>692</v>
      </c>
      <c r="C2786" t="s">
        <v>6661</v>
      </c>
      <c r="D2786" t="s">
        <v>28</v>
      </c>
      <c r="E2786" t="s">
        <v>29</v>
      </c>
      <c r="F2786">
        <v>90</v>
      </c>
      <c r="G2786" t="s">
        <v>7113</v>
      </c>
      <c r="H2786" t="s">
        <v>2172</v>
      </c>
      <c r="I2786" t="s">
        <v>32</v>
      </c>
      <c r="J2786" s="6" t="s">
        <v>13917</v>
      </c>
      <c r="K2786">
        <v>31</v>
      </c>
      <c r="L2786" t="s">
        <v>45</v>
      </c>
      <c r="M2786">
        <f t="shared" si="86"/>
        <v>0</v>
      </c>
      <c r="N2786" s="23" t="s">
        <v>9110</v>
      </c>
      <c r="O2786" s="23" t="s">
        <v>12228</v>
      </c>
      <c r="P2786" s="23">
        <f t="shared" si="87"/>
        <v>5</v>
      </c>
    </row>
    <row r="2787" spans="1:16" x14ac:dyDescent="0.3">
      <c r="A2787">
        <v>2861</v>
      </c>
      <c r="B2787" t="s">
        <v>7114</v>
      </c>
      <c r="C2787" t="s">
        <v>520</v>
      </c>
      <c r="D2787" t="s">
        <v>28</v>
      </c>
      <c r="E2787" t="s">
        <v>29</v>
      </c>
      <c r="F2787">
        <v>60</v>
      </c>
      <c r="G2787" t="s">
        <v>7115</v>
      </c>
      <c r="H2787" t="s">
        <v>2717</v>
      </c>
      <c r="I2787" t="s">
        <v>1889</v>
      </c>
      <c r="J2787" s="6">
        <v>44327</v>
      </c>
      <c r="K2787">
        <v>33</v>
      </c>
      <c r="L2787" t="s">
        <v>70</v>
      </c>
      <c r="M2787">
        <f t="shared" si="86"/>
        <v>0</v>
      </c>
      <c r="N2787" s="23" t="s">
        <v>9110</v>
      </c>
      <c r="O2787" s="23" t="s">
        <v>12229</v>
      </c>
      <c r="P2787" s="23">
        <f t="shared" si="87"/>
        <v>7</v>
      </c>
    </row>
    <row r="2788" spans="1:16" x14ac:dyDescent="0.3">
      <c r="A2788">
        <v>2862</v>
      </c>
      <c r="B2788" t="s">
        <v>7116</v>
      </c>
      <c r="C2788" t="s">
        <v>3394</v>
      </c>
      <c r="D2788" t="s">
        <v>51</v>
      </c>
      <c r="E2788" t="s">
        <v>16</v>
      </c>
      <c r="F2788">
        <v>90</v>
      </c>
      <c r="G2788" t="s">
        <v>7117</v>
      </c>
      <c r="H2788" t="s">
        <v>7118</v>
      </c>
      <c r="I2788" t="s">
        <v>2022</v>
      </c>
      <c r="J2788" s="6" t="s">
        <v>13792</v>
      </c>
      <c r="K2788">
        <v>98</v>
      </c>
      <c r="L2788" t="s">
        <v>64</v>
      </c>
      <c r="M2788">
        <f t="shared" si="86"/>
        <v>0</v>
      </c>
      <c r="N2788" s="23" t="s">
        <v>9110</v>
      </c>
      <c r="O2788" s="23" t="s">
        <v>5832</v>
      </c>
      <c r="P2788" s="23">
        <f t="shared" si="87"/>
        <v>8</v>
      </c>
    </row>
    <row r="2789" spans="1:16" x14ac:dyDescent="0.3">
      <c r="A2789">
        <v>2863</v>
      </c>
      <c r="B2789" t="s">
        <v>61</v>
      </c>
      <c r="C2789" t="s">
        <v>3407</v>
      </c>
      <c r="D2789" t="s">
        <v>28</v>
      </c>
      <c r="E2789" t="s">
        <v>29</v>
      </c>
      <c r="F2789">
        <v>90</v>
      </c>
      <c r="G2789" t="s">
        <v>7119</v>
      </c>
      <c r="H2789" t="s">
        <v>7120</v>
      </c>
      <c r="I2789" t="s">
        <v>294</v>
      </c>
      <c r="J2789" s="6" t="s">
        <v>13885</v>
      </c>
      <c r="K2789">
        <v>38</v>
      </c>
      <c r="L2789" t="s">
        <v>39</v>
      </c>
      <c r="M2789">
        <f t="shared" si="86"/>
        <v>0</v>
      </c>
      <c r="N2789" s="23" t="s">
        <v>9110</v>
      </c>
      <c r="O2789" s="23" t="s">
        <v>11384</v>
      </c>
      <c r="P2789" s="23">
        <f t="shared" si="87"/>
        <v>6</v>
      </c>
    </row>
    <row r="2790" spans="1:16" x14ac:dyDescent="0.3">
      <c r="A2790">
        <v>2864</v>
      </c>
      <c r="B2790" t="s">
        <v>7121</v>
      </c>
      <c r="C2790" t="s">
        <v>2909</v>
      </c>
      <c r="D2790" t="s">
        <v>28</v>
      </c>
      <c r="E2790" t="s">
        <v>29</v>
      </c>
      <c r="F2790">
        <v>60</v>
      </c>
      <c r="G2790" t="s">
        <v>14981</v>
      </c>
      <c r="H2790" t="s">
        <v>4358</v>
      </c>
      <c r="I2790" t="s">
        <v>146</v>
      </c>
      <c r="J2790" s="6" t="s">
        <v>14220</v>
      </c>
      <c r="K2790">
        <v>30</v>
      </c>
      <c r="L2790" t="s">
        <v>54</v>
      </c>
      <c r="M2790">
        <f t="shared" si="86"/>
        <v>0</v>
      </c>
      <c r="N2790" s="23" t="s">
        <v>9110</v>
      </c>
      <c r="O2790" s="23" t="s">
        <v>11771</v>
      </c>
      <c r="P2790" s="23">
        <f t="shared" si="87"/>
        <v>9</v>
      </c>
    </row>
    <row r="2791" spans="1:16" x14ac:dyDescent="0.3">
      <c r="A2791">
        <v>2865</v>
      </c>
      <c r="B2791" t="s">
        <v>492</v>
      </c>
      <c r="C2791" t="s">
        <v>7123</v>
      </c>
      <c r="D2791" t="s">
        <v>28</v>
      </c>
      <c r="E2791" t="s">
        <v>29</v>
      </c>
      <c r="F2791">
        <v>90</v>
      </c>
      <c r="G2791" t="s">
        <v>14981</v>
      </c>
      <c r="H2791" t="s">
        <v>1674</v>
      </c>
      <c r="I2791" t="s">
        <v>25</v>
      </c>
      <c r="J2791" s="6">
        <v>44233</v>
      </c>
      <c r="K2791">
        <v>29</v>
      </c>
      <c r="L2791" t="s">
        <v>54</v>
      </c>
      <c r="M2791">
        <f t="shared" si="86"/>
        <v>0</v>
      </c>
      <c r="N2791" s="23" t="s">
        <v>9110</v>
      </c>
      <c r="O2791" s="23" t="s">
        <v>11771</v>
      </c>
      <c r="P2791" s="23">
        <f t="shared" si="87"/>
        <v>9</v>
      </c>
    </row>
    <row r="2792" spans="1:16" x14ac:dyDescent="0.3">
      <c r="A2792">
        <v>2866</v>
      </c>
      <c r="B2792" t="s">
        <v>7124</v>
      </c>
      <c r="C2792" t="s">
        <v>2467</v>
      </c>
      <c r="D2792" t="s">
        <v>51</v>
      </c>
      <c r="E2792" t="s">
        <v>16</v>
      </c>
      <c r="F2792">
        <v>30</v>
      </c>
      <c r="G2792" t="s">
        <v>7125</v>
      </c>
      <c r="H2792" t="s">
        <v>710</v>
      </c>
      <c r="I2792" t="s">
        <v>187</v>
      </c>
      <c r="J2792" s="6" t="s">
        <v>14221</v>
      </c>
      <c r="K2792">
        <v>16</v>
      </c>
      <c r="L2792" t="s">
        <v>45</v>
      </c>
      <c r="M2792">
        <f t="shared" si="86"/>
        <v>0</v>
      </c>
      <c r="N2792" s="23" t="s">
        <v>9110</v>
      </c>
      <c r="O2792" s="23" t="s">
        <v>12149</v>
      </c>
      <c r="P2792" s="23">
        <f t="shared" si="87"/>
        <v>4</v>
      </c>
    </row>
    <row r="2793" spans="1:16" x14ac:dyDescent="0.3">
      <c r="A2793">
        <v>2867</v>
      </c>
      <c r="B2793" t="s">
        <v>1828</v>
      </c>
      <c r="C2793" t="s">
        <v>2669</v>
      </c>
      <c r="D2793" t="s">
        <v>28</v>
      </c>
      <c r="E2793" t="s">
        <v>29</v>
      </c>
      <c r="F2793">
        <v>60</v>
      </c>
      <c r="G2793" t="s">
        <v>7126</v>
      </c>
      <c r="H2793" t="s">
        <v>4090</v>
      </c>
      <c r="I2793" t="s">
        <v>32</v>
      </c>
      <c r="J2793" s="6" t="s">
        <v>13628</v>
      </c>
      <c r="K2793">
        <v>2</v>
      </c>
      <c r="L2793" t="s">
        <v>70</v>
      </c>
      <c r="M2793">
        <f t="shared" si="86"/>
        <v>0</v>
      </c>
      <c r="N2793" s="23" t="s">
        <v>9110</v>
      </c>
      <c r="O2793" s="23" t="s">
        <v>1177</v>
      </c>
      <c r="P2793" s="23">
        <f t="shared" si="87"/>
        <v>11</v>
      </c>
    </row>
    <row r="2794" spans="1:16" x14ac:dyDescent="0.3">
      <c r="A2794">
        <v>2868</v>
      </c>
      <c r="B2794" t="s">
        <v>7127</v>
      </c>
      <c r="C2794" t="s">
        <v>4548</v>
      </c>
      <c r="D2794" t="s">
        <v>15</v>
      </c>
      <c r="E2794" t="s">
        <v>16</v>
      </c>
      <c r="F2794">
        <v>60</v>
      </c>
      <c r="G2794" t="s">
        <v>7128</v>
      </c>
      <c r="H2794" t="s">
        <v>3288</v>
      </c>
      <c r="I2794" t="s">
        <v>32</v>
      </c>
      <c r="J2794" s="6" t="s">
        <v>14195</v>
      </c>
      <c r="K2794">
        <v>45</v>
      </c>
      <c r="L2794" t="s">
        <v>54</v>
      </c>
      <c r="M2794">
        <f t="shared" si="86"/>
        <v>0</v>
      </c>
      <c r="N2794" s="23" t="s">
        <v>9110</v>
      </c>
      <c r="O2794" s="23" t="s">
        <v>12230</v>
      </c>
      <c r="P2794" s="23">
        <f t="shared" si="87"/>
        <v>9</v>
      </c>
    </row>
    <row r="2795" spans="1:16" x14ac:dyDescent="0.3">
      <c r="A2795">
        <v>2869</v>
      </c>
      <c r="B2795" t="s">
        <v>7129</v>
      </c>
      <c r="C2795" t="s">
        <v>116</v>
      </c>
      <c r="D2795" t="s">
        <v>15</v>
      </c>
      <c r="E2795" t="s">
        <v>16</v>
      </c>
      <c r="F2795">
        <v>30</v>
      </c>
      <c r="G2795" t="s">
        <v>7130</v>
      </c>
      <c r="H2795" t="s">
        <v>3291</v>
      </c>
      <c r="I2795" t="s">
        <v>124</v>
      </c>
      <c r="J2795" s="6">
        <v>44443</v>
      </c>
      <c r="K2795">
        <v>14</v>
      </c>
      <c r="L2795" t="s">
        <v>45</v>
      </c>
      <c r="M2795">
        <f t="shared" si="86"/>
        <v>0</v>
      </c>
      <c r="N2795" s="23" t="s">
        <v>9110</v>
      </c>
      <c r="O2795" s="23" t="s">
        <v>12231</v>
      </c>
      <c r="P2795" s="23">
        <f t="shared" si="87"/>
        <v>5</v>
      </c>
    </row>
    <row r="2796" spans="1:16" x14ac:dyDescent="0.3">
      <c r="A2796">
        <v>2870</v>
      </c>
      <c r="B2796" t="s">
        <v>7131</v>
      </c>
      <c r="C2796" t="s">
        <v>4974</v>
      </c>
      <c r="D2796" t="s">
        <v>15</v>
      </c>
      <c r="E2796" t="s">
        <v>16</v>
      </c>
      <c r="F2796">
        <v>90</v>
      </c>
      <c r="G2796" t="s">
        <v>7132</v>
      </c>
      <c r="H2796" t="s">
        <v>4611</v>
      </c>
      <c r="I2796" t="s">
        <v>38</v>
      </c>
      <c r="J2796" s="6" t="s">
        <v>14152</v>
      </c>
      <c r="K2796">
        <v>62</v>
      </c>
      <c r="L2796" t="s">
        <v>64</v>
      </c>
      <c r="M2796">
        <f t="shared" si="86"/>
        <v>0</v>
      </c>
      <c r="N2796" s="23" t="s">
        <v>9110</v>
      </c>
      <c r="O2796" s="23" t="s">
        <v>12232</v>
      </c>
      <c r="P2796" s="23">
        <f t="shared" si="87"/>
        <v>10</v>
      </c>
    </row>
    <row r="2797" spans="1:16" x14ac:dyDescent="0.3">
      <c r="A2797">
        <v>2871</v>
      </c>
      <c r="B2797" t="s">
        <v>2721</v>
      </c>
      <c r="C2797" t="s">
        <v>1240</v>
      </c>
      <c r="D2797" t="s">
        <v>28</v>
      </c>
      <c r="E2797" t="s">
        <v>29</v>
      </c>
      <c r="F2797">
        <v>60</v>
      </c>
      <c r="G2797" t="s">
        <v>7133</v>
      </c>
      <c r="H2797" t="s">
        <v>495</v>
      </c>
      <c r="I2797" t="s">
        <v>173</v>
      </c>
      <c r="J2797" s="6" t="s">
        <v>14222</v>
      </c>
      <c r="K2797">
        <v>81</v>
      </c>
      <c r="L2797" t="s">
        <v>54</v>
      </c>
      <c r="M2797">
        <f t="shared" si="86"/>
        <v>0</v>
      </c>
      <c r="N2797" s="23" t="s">
        <v>9110</v>
      </c>
      <c r="O2797" s="23" t="s">
        <v>1168</v>
      </c>
      <c r="P2797" s="23">
        <f t="shared" si="87"/>
        <v>7</v>
      </c>
    </row>
    <row r="2798" spans="1:16" x14ac:dyDescent="0.3">
      <c r="A2798">
        <v>2872</v>
      </c>
      <c r="B2798" t="s">
        <v>7134</v>
      </c>
      <c r="C2798" t="s">
        <v>4600</v>
      </c>
      <c r="D2798" t="s">
        <v>51</v>
      </c>
      <c r="E2798" t="s">
        <v>16</v>
      </c>
      <c r="F2798">
        <v>30</v>
      </c>
      <c r="G2798" t="s">
        <v>7135</v>
      </c>
      <c r="H2798" t="s">
        <v>360</v>
      </c>
      <c r="I2798" t="s">
        <v>25</v>
      </c>
      <c r="J2798" s="6" t="s">
        <v>13858</v>
      </c>
      <c r="K2798">
        <v>100</v>
      </c>
      <c r="L2798" t="s">
        <v>80</v>
      </c>
      <c r="M2798">
        <f t="shared" si="86"/>
        <v>0</v>
      </c>
      <c r="N2798" s="23" t="s">
        <v>9110</v>
      </c>
      <c r="O2798" s="23" t="s">
        <v>6965</v>
      </c>
      <c r="P2798" s="23">
        <f t="shared" si="87"/>
        <v>6</v>
      </c>
    </row>
    <row r="2799" spans="1:16" x14ac:dyDescent="0.3">
      <c r="A2799">
        <v>2873</v>
      </c>
      <c r="B2799" t="s">
        <v>7136</v>
      </c>
      <c r="C2799" t="s">
        <v>3366</v>
      </c>
      <c r="D2799" t="s">
        <v>117</v>
      </c>
      <c r="E2799" t="s">
        <v>16</v>
      </c>
      <c r="F2799">
        <v>90</v>
      </c>
      <c r="G2799" t="s">
        <v>7137</v>
      </c>
      <c r="H2799" t="s">
        <v>2097</v>
      </c>
      <c r="I2799" t="s">
        <v>178</v>
      </c>
      <c r="J2799" s="6">
        <v>44021</v>
      </c>
      <c r="K2799">
        <v>38</v>
      </c>
      <c r="L2799" t="s">
        <v>39</v>
      </c>
      <c r="M2799">
        <f t="shared" si="86"/>
        <v>0</v>
      </c>
      <c r="N2799" s="23" t="s">
        <v>9110</v>
      </c>
      <c r="O2799" s="23" t="s">
        <v>3222</v>
      </c>
      <c r="P2799" s="23">
        <f t="shared" si="87"/>
        <v>4</v>
      </c>
    </row>
    <row r="2800" spans="1:16" x14ac:dyDescent="0.3">
      <c r="A2800">
        <v>2874</v>
      </c>
      <c r="B2800" t="s">
        <v>4939</v>
      </c>
      <c r="C2800" t="s">
        <v>7138</v>
      </c>
      <c r="D2800" t="s">
        <v>28</v>
      </c>
      <c r="E2800" t="s">
        <v>29</v>
      </c>
      <c r="F2800">
        <v>60</v>
      </c>
      <c r="G2800" t="s">
        <v>7139</v>
      </c>
      <c r="H2800" t="s">
        <v>7140</v>
      </c>
      <c r="I2800" t="s">
        <v>294</v>
      </c>
      <c r="J2800" s="6">
        <v>44599</v>
      </c>
      <c r="K2800">
        <v>60</v>
      </c>
      <c r="L2800" t="s">
        <v>45</v>
      </c>
      <c r="M2800">
        <f t="shared" si="86"/>
        <v>0</v>
      </c>
      <c r="N2800" s="23" t="s">
        <v>9110</v>
      </c>
      <c r="O2800" s="23" t="s">
        <v>2212</v>
      </c>
      <c r="P2800" s="23">
        <f t="shared" si="87"/>
        <v>8</v>
      </c>
    </row>
    <row r="2801" spans="1:16" x14ac:dyDescent="0.3">
      <c r="A2801">
        <v>2875</v>
      </c>
      <c r="B2801" t="s">
        <v>7141</v>
      </c>
      <c r="C2801" t="s">
        <v>296</v>
      </c>
      <c r="D2801" t="s">
        <v>15</v>
      </c>
      <c r="E2801" t="s">
        <v>16</v>
      </c>
      <c r="F2801">
        <v>60</v>
      </c>
      <c r="G2801" t="s">
        <v>7142</v>
      </c>
      <c r="H2801" t="s">
        <v>2908</v>
      </c>
      <c r="I2801" t="s">
        <v>25</v>
      </c>
      <c r="J2801" s="6">
        <v>44539</v>
      </c>
      <c r="K2801">
        <v>72</v>
      </c>
      <c r="L2801" t="s">
        <v>39</v>
      </c>
      <c r="M2801">
        <f t="shared" si="86"/>
        <v>0</v>
      </c>
      <c r="N2801" s="23" t="s">
        <v>9110</v>
      </c>
      <c r="O2801" s="23" t="s">
        <v>2601</v>
      </c>
      <c r="P2801" s="23">
        <f t="shared" si="87"/>
        <v>8</v>
      </c>
    </row>
    <row r="2802" spans="1:16" x14ac:dyDescent="0.3">
      <c r="A2802">
        <v>2876</v>
      </c>
      <c r="B2802" t="s">
        <v>7143</v>
      </c>
      <c r="C2802" t="s">
        <v>4264</v>
      </c>
      <c r="D2802" t="s">
        <v>51</v>
      </c>
      <c r="E2802" t="s">
        <v>16</v>
      </c>
      <c r="F2802">
        <v>60</v>
      </c>
      <c r="G2802" t="s">
        <v>7142</v>
      </c>
      <c r="H2802" t="s">
        <v>3024</v>
      </c>
      <c r="I2802" t="s">
        <v>32</v>
      </c>
      <c r="J2802" s="6">
        <v>44805</v>
      </c>
      <c r="K2802">
        <v>102</v>
      </c>
      <c r="L2802" t="s">
        <v>33</v>
      </c>
      <c r="M2802">
        <f t="shared" si="86"/>
        <v>0</v>
      </c>
      <c r="N2802" s="23" t="s">
        <v>9110</v>
      </c>
      <c r="O2802" s="23" t="s">
        <v>2601</v>
      </c>
      <c r="P2802" s="23">
        <f t="shared" si="87"/>
        <v>8</v>
      </c>
    </row>
    <row r="2803" spans="1:16" x14ac:dyDescent="0.3">
      <c r="A2803">
        <v>2877</v>
      </c>
      <c r="B2803" t="s">
        <v>5506</v>
      </c>
      <c r="C2803" t="s">
        <v>7144</v>
      </c>
      <c r="D2803" t="s">
        <v>28</v>
      </c>
      <c r="E2803" t="s">
        <v>29</v>
      </c>
      <c r="F2803">
        <v>90</v>
      </c>
      <c r="G2803" t="s">
        <v>7145</v>
      </c>
      <c r="H2803" t="s">
        <v>7049</v>
      </c>
      <c r="I2803" t="s">
        <v>32</v>
      </c>
      <c r="J2803" s="6" t="s">
        <v>14213</v>
      </c>
      <c r="K2803">
        <v>103</v>
      </c>
      <c r="L2803" t="s">
        <v>101</v>
      </c>
      <c r="M2803">
        <f t="shared" si="86"/>
        <v>0</v>
      </c>
      <c r="N2803" s="23" t="s">
        <v>9110</v>
      </c>
      <c r="O2803" s="23" t="s">
        <v>12233</v>
      </c>
      <c r="P2803" s="23">
        <f t="shared" si="87"/>
        <v>8</v>
      </c>
    </row>
    <row r="2804" spans="1:16" x14ac:dyDescent="0.3">
      <c r="A2804">
        <v>2878</v>
      </c>
      <c r="B2804" t="s">
        <v>7146</v>
      </c>
      <c r="C2804" t="s">
        <v>4534</v>
      </c>
      <c r="D2804" t="s">
        <v>28</v>
      </c>
      <c r="E2804" t="s">
        <v>29</v>
      </c>
      <c r="F2804">
        <v>90</v>
      </c>
      <c r="G2804" t="s">
        <v>7147</v>
      </c>
      <c r="H2804" t="s">
        <v>4203</v>
      </c>
      <c r="I2804" t="s">
        <v>208</v>
      </c>
      <c r="J2804" s="6" t="s">
        <v>13951</v>
      </c>
      <c r="K2804">
        <v>99</v>
      </c>
      <c r="L2804" t="s">
        <v>70</v>
      </c>
      <c r="M2804">
        <f t="shared" si="86"/>
        <v>0</v>
      </c>
      <c r="N2804" s="23" t="s">
        <v>9110</v>
      </c>
      <c r="O2804" s="23" t="s">
        <v>12234</v>
      </c>
      <c r="P2804" s="23">
        <f t="shared" si="87"/>
        <v>6</v>
      </c>
    </row>
    <row r="2805" spans="1:16" x14ac:dyDescent="0.3">
      <c r="A2805">
        <v>2879</v>
      </c>
      <c r="B2805" t="s">
        <v>2384</v>
      </c>
      <c r="C2805" t="s">
        <v>1658</v>
      </c>
      <c r="D2805" t="s">
        <v>28</v>
      </c>
      <c r="E2805" t="s">
        <v>29</v>
      </c>
      <c r="F2805">
        <v>90</v>
      </c>
      <c r="G2805" t="s">
        <v>7147</v>
      </c>
      <c r="H2805" t="s">
        <v>5059</v>
      </c>
      <c r="I2805" t="s">
        <v>294</v>
      </c>
      <c r="J2805" s="6" t="s">
        <v>13868</v>
      </c>
      <c r="K2805">
        <v>9</v>
      </c>
      <c r="L2805" t="s">
        <v>54</v>
      </c>
      <c r="M2805">
        <f t="shared" si="86"/>
        <v>0</v>
      </c>
      <c r="N2805" s="23" t="s">
        <v>9110</v>
      </c>
      <c r="O2805" s="23" t="s">
        <v>12234</v>
      </c>
      <c r="P2805" s="23">
        <f t="shared" si="87"/>
        <v>6</v>
      </c>
    </row>
    <row r="2806" spans="1:16" x14ac:dyDescent="0.3">
      <c r="A2806">
        <v>2880</v>
      </c>
      <c r="B2806" t="s">
        <v>7148</v>
      </c>
      <c r="C2806" t="s">
        <v>7149</v>
      </c>
      <c r="D2806" t="s">
        <v>51</v>
      </c>
      <c r="E2806" t="s">
        <v>16</v>
      </c>
      <c r="F2806">
        <v>90</v>
      </c>
      <c r="G2806" t="s">
        <v>7150</v>
      </c>
      <c r="H2806" t="s">
        <v>7151</v>
      </c>
      <c r="I2806" t="s">
        <v>38</v>
      </c>
      <c r="J2806" s="6" t="s">
        <v>13695</v>
      </c>
      <c r="K2806">
        <v>9</v>
      </c>
      <c r="L2806" t="s">
        <v>101</v>
      </c>
      <c r="M2806">
        <f t="shared" si="86"/>
        <v>0</v>
      </c>
      <c r="N2806" s="23" t="s">
        <v>7150</v>
      </c>
      <c r="O2806" s="23"/>
      <c r="P2806" s="23">
        <f t="shared" si="87"/>
        <v>0</v>
      </c>
    </row>
    <row r="2807" spans="1:16" x14ac:dyDescent="0.3">
      <c r="A2807">
        <v>2881</v>
      </c>
      <c r="B2807" t="s">
        <v>6271</v>
      </c>
      <c r="C2807" t="s">
        <v>800</v>
      </c>
      <c r="D2807" t="s">
        <v>15</v>
      </c>
      <c r="E2807" t="s">
        <v>16</v>
      </c>
      <c r="F2807">
        <v>90</v>
      </c>
      <c r="G2807" t="s">
        <v>7150</v>
      </c>
      <c r="H2807" t="s">
        <v>2199</v>
      </c>
      <c r="I2807" t="s">
        <v>32</v>
      </c>
      <c r="J2807" s="6">
        <v>44239</v>
      </c>
      <c r="K2807">
        <v>8</v>
      </c>
      <c r="L2807" t="s">
        <v>45</v>
      </c>
      <c r="M2807">
        <f t="shared" si="86"/>
        <v>0</v>
      </c>
      <c r="N2807" s="23" t="s">
        <v>7150</v>
      </c>
      <c r="O2807" s="23"/>
      <c r="P2807" s="23">
        <f t="shared" si="87"/>
        <v>0</v>
      </c>
    </row>
    <row r="2808" spans="1:16" x14ac:dyDescent="0.3">
      <c r="A2808">
        <v>2882</v>
      </c>
      <c r="B2808" t="s">
        <v>2647</v>
      </c>
      <c r="C2808" t="s">
        <v>7152</v>
      </c>
      <c r="D2808" t="s">
        <v>28</v>
      </c>
      <c r="E2808" t="s">
        <v>29</v>
      </c>
      <c r="F2808">
        <v>30</v>
      </c>
      <c r="G2808" t="s">
        <v>7153</v>
      </c>
      <c r="H2808" t="s">
        <v>7154</v>
      </c>
      <c r="I2808" t="s">
        <v>32</v>
      </c>
      <c r="J2808" s="6" t="s">
        <v>13619</v>
      </c>
      <c r="K2808">
        <v>73</v>
      </c>
      <c r="L2808" t="s">
        <v>80</v>
      </c>
      <c r="M2808">
        <f t="shared" si="86"/>
        <v>0</v>
      </c>
      <c r="N2808" s="23" t="s">
        <v>12235</v>
      </c>
      <c r="O2808" s="23" t="s">
        <v>6</v>
      </c>
      <c r="P2808" s="23">
        <f t="shared" si="87"/>
        <v>6</v>
      </c>
    </row>
    <row r="2809" spans="1:16" x14ac:dyDescent="0.3">
      <c r="A2809">
        <v>2883</v>
      </c>
      <c r="B2809" t="s">
        <v>1375</v>
      </c>
      <c r="C2809" t="s">
        <v>3371</v>
      </c>
      <c r="D2809" t="s">
        <v>28</v>
      </c>
      <c r="E2809" t="s">
        <v>29</v>
      </c>
      <c r="F2809">
        <v>30</v>
      </c>
      <c r="G2809" t="s">
        <v>7155</v>
      </c>
      <c r="H2809" t="s">
        <v>2993</v>
      </c>
      <c r="I2809" t="s">
        <v>32</v>
      </c>
      <c r="J2809" s="6" t="s">
        <v>14022</v>
      </c>
      <c r="K2809">
        <v>38</v>
      </c>
      <c r="L2809" t="s">
        <v>54</v>
      </c>
      <c r="M2809">
        <f t="shared" si="86"/>
        <v>0</v>
      </c>
      <c r="N2809" s="23" t="s">
        <v>12235</v>
      </c>
      <c r="O2809" s="23" t="s">
        <v>9969</v>
      </c>
      <c r="P2809" s="23">
        <f t="shared" si="87"/>
        <v>6</v>
      </c>
    </row>
    <row r="2810" spans="1:16" x14ac:dyDescent="0.3">
      <c r="A2810">
        <v>2884</v>
      </c>
      <c r="B2810" t="s">
        <v>2523</v>
      </c>
      <c r="C2810" t="s">
        <v>5417</v>
      </c>
      <c r="D2810" t="s">
        <v>28</v>
      </c>
      <c r="E2810" t="s">
        <v>29</v>
      </c>
      <c r="F2810">
        <v>30</v>
      </c>
      <c r="G2810" t="s">
        <v>7156</v>
      </c>
      <c r="H2810" t="s">
        <v>4100</v>
      </c>
      <c r="I2810" t="s">
        <v>294</v>
      </c>
      <c r="J2810" s="6">
        <v>44844</v>
      </c>
      <c r="K2810">
        <v>24</v>
      </c>
      <c r="L2810" t="s">
        <v>64</v>
      </c>
      <c r="M2810">
        <f t="shared" si="86"/>
        <v>0</v>
      </c>
      <c r="N2810" s="23" t="s">
        <v>12236</v>
      </c>
      <c r="O2810" s="23" t="s">
        <v>10417</v>
      </c>
      <c r="P2810" s="23">
        <f t="shared" si="87"/>
        <v>5</v>
      </c>
    </row>
    <row r="2811" spans="1:16" x14ac:dyDescent="0.3">
      <c r="A2811">
        <v>2885</v>
      </c>
      <c r="B2811" t="s">
        <v>7157</v>
      </c>
      <c r="C2811" t="s">
        <v>2690</v>
      </c>
      <c r="D2811" t="s">
        <v>15</v>
      </c>
      <c r="E2811" t="s">
        <v>16</v>
      </c>
      <c r="F2811">
        <v>60</v>
      </c>
      <c r="G2811" t="s">
        <v>7158</v>
      </c>
      <c r="H2811" t="s">
        <v>6224</v>
      </c>
      <c r="I2811" t="s">
        <v>294</v>
      </c>
      <c r="J2811" s="6" t="s">
        <v>13651</v>
      </c>
      <c r="K2811">
        <v>76</v>
      </c>
      <c r="L2811" t="s">
        <v>54</v>
      </c>
      <c r="M2811">
        <f t="shared" si="86"/>
        <v>0</v>
      </c>
      <c r="N2811" s="23" t="s">
        <v>12237</v>
      </c>
      <c r="O2811" s="23" t="s">
        <v>10422</v>
      </c>
      <c r="P2811" s="23">
        <f t="shared" si="87"/>
        <v>4</v>
      </c>
    </row>
    <row r="2812" spans="1:16" x14ac:dyDescent="0.3">
      <c r="A2812">
        <v>2886</v>
      </c>
      <c r="B2812" t="s">
        <v>5656</v>
      </c>
      <c r="C2812" t="s">
        <v>3564</v>
      </c>
      <c r="D2812" t="s">
        <v>92</v>
      </c>
      <c r="E2812" t="s">
        <v>16</v>
      </c>
      <c r="F2812">
        <v>90</v>
      </c>
      <c r="G2812" t="s">
        <v>7159</v>
      </c>
      <c r="H2812" t="s">
        <v>3391</v>
      </c>
      <c r="I2812" t="s">
        <v>3392</v>
      </c>
      <c r="J2812" s="6">
        <v>44415</v>
      </c>
      <c r="K2812">
        <v>64</v>
      </c>
      <c r="L2812" t="s">
        <v>70</v>
      </c>
      <c r="M2812">
        <f t="shared" si="86"/>
        <v>0</v>
      </c>
      <c r="N2812" s="23" t="s">
        <v>12238</v>
      </c>
      <c r="O2812" s="23" t="s">
        <v>6</v>
      </c>
      <c r="P2812" s="23">
        <f t="shared" si="87"/>
        <v>6</v>
      </c>
    </row>
    <row r="2813" spans="1:16" x14ac:dyDescent="0.3">
      <c r="A2813">
        <v>2887</v>
      </c>
      <c r="B2813" t="s">
        <v>516</v>
      </c>
      <c r="C2813" t="s">
        <v>1148</v>
      </c>
      <c r="D2813" t="s">
        <v>28</v>
      </c>
      <c r="E2813" t="s">
        <v>29</v>
      </c>
      <c r="F2813">
        <v>30</v>
      </c>
      <c r="G2813" t="s">
        <v>7160</v>
      </c>
      <c r="H2813" t="s">
        <v>7161</v>
      </c>
      <c r="I2813" t="s">
        <v>32</v>
      </c>
      <c r="J2813" s="6" t="s">
        <v>13887</v>
      </c>
      <c r="K2813">
        <v>36</v>
      </c>
      <c r="L2813" t="s">
        <v>39</v>
      </c>
      <c r="M2813">
        <f t="shared" si="86"/>
        <v>0</v>
      </c>
      <c r="N2813" s="23" t="s">
        <v>12238</v>
      </c>
      <c r="O2813" s="23" t="s">
        <v>10453</v>
      </c>
      <c r="P2813" s="23">
        <f t="shared" si="87"/>
        <v>7</v>
      </c>
    </row>
    <row r="2814" spans="1:16" x14ac:dyDescent="0.3">
      <c r="A2814">
        <v>2888</v>
      </c>
      <c r="B2814" t="s">
        <v>5856</v>
      </c>
      <c r="C2814" t="s">
        <v>4637</v>
      </c>
      <c r="D2814" t="s">
        <v>28</v>
      </c>
      <c r="E2814" t="s">
        <v>29</v>
      </c>
      <c r="F2814">
        <v>60</v>
      </c>
      <c r="G2814" t="s">
        <v>14610</v>
      </c>
      <c r="H2814" t="s">
        <v>2212</v>
      </c>
      <c r="I2814" t="s">
        <v>32</v>
      </c>
      <c r="J2814" s="6" t="s">
        <v>14223</v>
      </c>
      <c r="K2814">
        <v>21</v>
      </c>
      <c r="L2814" t="s">
        <v>20</v>
      </c>
      <c r="M2814">
        <f t="shared" si="86"/>
        <v>0</v>
      </c>
      <c r="N2814" s="23" t="s">
        <v>12239</v>
      </c>
      <c r="O2814" s="23" t="s">
        <v>6</v>
      </c>
      <c r="P2814" s="23">
        <f t="shared" si="87"/>
        <v>6</v>
      </c>
    </row>
    <row r="2815" spans="1:16" x14ac:dyDescent="0.3">
      <c r="A2815">
        <v>2889</v>
      </c>
      <c r="B2815" t="s">
        <v>7163</v>
      </c>
      <c r="C2815" t="s">
        <v>126</v>
      </c>
      <c r="D2815" t="s">
        <v>28</v>
      </c>
      <c r="E2815" t="s">
        <v>29</v>
      </c>
      <c r="F2815">
        <v>90</v>
      </c>
      <c r="G2815" t="s">
        <v>7164</v>
      </c>
      <c r="H2815" t="s">
        <v>1457</v>
      </c>
      <c r="I2815" t="s">
        <v>187</v>
      </c>
      <c r="J2815" s="6">
        <v>44351</v>
      </c>
      <c r="K2815">
        <v>89</v>
      </c>
      <c r="L2815" t="s">
        <v>54</v>
      </c>
      <c r="M2815">
        <f t="shared" si="86"/>
        <v>0</v>
      </c>
      <c r="N2815" s="23" t="s">
        <v>4318</v>
      </c>
      <c r="O2815" s="23" t="s">
        <v>10416</v>
      </c>
      <c r="P2815" s="23">
        <f t="shared" si="87"/>
        <v>4</v>
      </c>
    </row>
    <row r="2816" spans="1:16" x14ac:dyDescent="0.3">
      <c r="A2816">
        <v>2890</v>
      </c>
      <c r="B2816" t="s">
        <v>7165</v>
      </c>
      <c r="C2816" t="s">
        <v>1488</v>
      </c>
      <c r="D2816" t="s">
        <v>51</v>
      </c>
      <c r="E2816" t="s">
        <v>16</v>
      </c>
      <c r="F2816">
        <v>30</v>
      </c>
      <c r="G2816" t="s">
        <v>14336</v>
      </c>
      <c r="H2816" t="s">
        <v>802</v>
      </c>
      <c r="I2816" t="s">
        <v>294</v>
      </c>
      <c r="J2816" s="6">
        <v>44781</v>
      </c>
      <c r="K2816">
        <v>58</v>
      </c>
      <c r="L2816" t="s">
        <v>70</v>
      </c>
      <c r="M2816">
        <f t="shared" si="86"/>
        <v>0</v>
      </c>
      <c r="N2816" s="23" t="s">
        <v>12240</v>
      </c>
      <c r="O2816" s="23" t="s">
        <v>10438</v>
      </c>
      <c r="P2816" s="23">
        <f t="shared" si="87"/>
        <v>5</v>
      </c>
    </row>
    <row r="2817" spans="1:16" x14ac:dyDescent="0.3">
      <c r="A2817">
        <v>2891</v>
      </c>
      <c r="B2817" t="s">
        <v>7167</v>
      </c>
      <c r="C2817" t="s">
        <v>7168</v>
      </c>
      <c r="D2817" t="s">
        <v>51</v>
      </c>
      <c r="E2817" t="s">
        <v>16</v>
      </c>
      <c r="F2817">
        <v>90</v>
      </c>
      <c r="G2817" t="s">
        <v>7169</v>
      </c>
      <c r="H2817" t="s">
        <v>2311</v>
      </c>
      <c r="I2817" t="s">
        <v>32</v>
      </c>
      <c r="J2817" s="6" t="s">
        <v>13815</v>
      </c>
      <c r="K2817">
        <v>69</v>
      </c>
      <c r="L2817" t="s">
        <v>101</v>
      </c>
      <c r="M2817">
        <f t="shared" si="86"/>
        <v>0</v>
      </c>
      <c r="N2817" s="23" t="s">
        <v>12241</v>
      </c>
      <c r="O2817" s="23" t="s">
        <v>1894</v>
      </c>
      <c r="P2817" s="23">
        <f t="shared" si="87"/>
        <v>5</v>
      </c>
    </row>
    <row r="2818" spans="1:16" x14ac:dyDescent="0.3">
      <c r="A2818">
        <v>2892</v>
      </c>
      <c r="B2818" t="s">
        <v>6192</v>
      </c>
      <c r="C2818" t="s">
        <v>7170</v>
      </c>
      <c r="D2818" t="s">
        <v>28</v>
      </c>
      <c r="E2818" t="s">
        <v>29</v>
      </c>
      <c r="F2818">
        <v>60</v>
      </c>
      <c r="G2818" t="s">
        <v>7171</v>
      </c>
      <c r="H2818" t="s">
        <v>1519</v>
      </c>
      <c r="I2818" t="s">
        <v>32</v>
      </c>
      <c r="J2818" s="6" t="s">
        <v>14224</v>
      </c>
      <c r="K2818">
        <v>73</v>
      </c>
      <c r="L2818" t="s">
        <v>33</v>
      </c>
      <c r="M2818">
        <f t="shared" ref="M2818:M2881" si="88">COUNTBLANK(A2818:L2818)</f>
        <v>0</v>
      </c>
      <c r="N2818" s="23" t="s">
        <v>12241</v>
      </c>
      <c r="O2818" s="23" t="s">
        <v>10420</v>
      </c>
      <c r="P2818" s="23">
        <f t="shared" ref="P2818:P2881" si="89">LEN(O2818)</f>
        <v>6</v>
      </c>
    </row>
    <row r="2819" spans="1:16" x14ac:dyDescent="0.3">
      <c r="A2819">
        <v>2893</v>
      </c>
      <c r="B2819" t="s">
        <v>7172</v>
      </c>
      <c r="C2819" t="s">
        <v>5096</v>
      </c>
      <c r="D2819" t="s">
        <v>51</v>
      </c>
      <c r="E2819" t="s">
        <v>16</v>
      </c>
      <c r="F2819">
        <v>60</v>
      </c>
      <c r="G2819" t="s">
        <v>7173</v>
      </c>
      <c r="H2819" t="s">
        <v>4283</v>
      </c>
      <c r="I2819" t="s">
        <v>178</v>
      </c>
      <c r="J2819" s="6">
        <v>44473</v>
      </c>
      <c r="K2819">
        <v>78</v>
      </c>
      <c r="L2819" t="s">
        <v>54</v>
      </c>
      <c r="M2819">
        <f t="shared" si="88"/>
        <v>0</v>
      </c>
      <c r="N2819" s="23" t="s">
        <v>12242</v>
      </c>
      <c r="O2819" s="23" t="s">
        <v>6</v>
      </c>
      <c r="P2819" s="23">
        <f t="shared" si="89"/>
        <v>6</v>
      </c>
    </row>
    <row r="2820" spans="1:16" x14ac:dyDescent="0.3">
      <c r="A2820">
        <v>2894</v>
      </c>
      <c r="B2820" t="s">
        <v>2828</v>
      </c>
      <c r="C2820" t="s">
        <v>5923</v>
      </c>
      <c r="D2820" t="s">
        <v>28</v>
      </c>
      <c r="E2820" t="s">
        <v>29</v>
      </c>
      <c r="F2820">
        <v>60</v>
      </c>
      <c r="G2820" t="s">
        <v>7174</v>
      </c>
      <c r="H2820" t="s">
        <v>7175</v>
      </c>
      <c r="I2820" t="s">
        <v>32</v>
      </c>
      <c r="J2820" s="6" t="s">
        <v>13681</v>
      </c>
      <c r="K2820">
        <v>8</v>
      </c>
      <c r="L2820" t="s">
        <v>33</v>
      </c>
      <c r="M2820">
        <f t="shared" si="88"/>
        <v>0</v>
      </c>
      <c r="N2820" s="23" t="s">
        <v>12243</v>
      </c>
      <c r="O2820" s="23" t="s">
        <v>10468</v>
      </c>
      <c r="P2820" s="23">
        <f t="shared" si="89"/>
        <v>8</v>
      </c>
    </row>
    <row r="2821" spans="1:16" x14ac:dyDescent="0.3">
      <c r="A2821">
        <v>2895</v>
      </c>
      <c r="B2821" t="s">
        <v>7176</v>
      </c>
      <c r="C2821" t="s">
        <v>7177</v>
      </c>
      <c r="D2821" t="s">
        <v>28</v>
      </c>
      <c r="E2821" t="s">
        <v>29</v>
      </c>
      <c r="F2821">
        <v>30</v>
      </c>
      <c r="G2821" t="s">
        <v>7178</v>
      </c>
      <c r="H2821" t="s">
        <v>685</v>
      </c>
      <c r="I2821" t="s">
        <v>686</v>
      </c>
      <c r="J2821" s="6">
        <v>44449</v>
      </c>
      <c r="K2821">
        <v>53</v>
      </c>
      <c r="L2821" t="s">
        <v>80</v>
      </c>
      <c r="M2821">
        <f t="shared" si="88"/>
        <v>0</v>
      </c>
      <c r="N2821" s="23" t="s">
        <v>12244</v>
      </c>
      <c r="O2821" s="23" t="s">
        <v>10422</v>
      </c>
      <c r="P2821" s="23">
        <f t="shared" si="89"/>
        <v>4</v>
      </c>
    </row>
    <row r="2822" spans="1:16" x14ac:dyDescent="0.3">
      <c r="A2822">
        <v>2896</v>
      </c>
      <c r="B2822" t="s">
        <v>4714</v>
      </c>
      <c r="C2822" t="s">
        <v>1861</v>
      </c>
      <c r="D2822" t="s">
        <v>15</v>
      </c>
      <c r="E2822" t="s">
        <v>16</v>
      </c>
      <c r="F2822">
        <v>90</v>
      </c>
      <c r="G2822" t="s">
        <v>7179</v>
      </c>
      <c r="H2822" t="s">
        <v>2710</v>
      </c>
      <c r="I2822" t="s">
        <v>294</v>
      </c>
      <c r="J2822" s="6">
        <v>44716</v>
      </c>
      <c r="K2822">
        <v>94</v>
      </c>
      <c r="L2822" t="s">
        <v>39</v>
      </c>
      <c r="M2822">
        <f t="shared" si="88"/>
        <v>0</v>
      </c>
      <c r="N2822" s="23" t="s">
        <v>12245</v>
      </c>
      <c r="O2822" s="23" t="s">
        <v>6</v>
      </c>
      <c r="P2822" s="23">
        <f t="shared" si="89"/>
        <v>6</v>
      </c>
    </row>
    <row r="2823" spans="1:16" x14ac:dyDescent="0.3">
      <c r="A2823">
        <v>2897</v>
      </c>
      <c r="B2823" t="s">
        <v>6211</v>
      </c>
      <c r="C2823" t="s">
        <v>7180</v>
      </c>
      <c r="D2823" t="s">
        <v>51</v>
      </c>
      <c r="E2823" t="s">
        <v>16</v>
      </c>
      <c r="F2823">
        <v>60</v>
      </c>
      <c r="G2823" t="s">
        <v>7181</v>
      </c>
      <c r="H2823" t="s">
        <v>7182</v>
      </c>
      <c r="I2823" t="s">
        <v>294</v>
      </c>
      <c r="J2823" s="6" t="s">
        <v>13710</v>
      </c>
      <c r="K2823">
        <v>11</v>
      </c>
      <c r="L2823" t="s">
        <v>20</v>
      </c>
      <c r="M2823">
        <f t="shared" si="88"/>
        <v>0</v>
      </c>
      <c r="N2823" s="23" t="s">
        <v>7181</v>
      </c>
      <c r="O2823" s="23"/>
      <c r="P2823" s="23">
        <f t="shared" si="89"/>
        <v>0</v>
      </c>
    </row>
    <row r="2824" spans="1:16" x14ac:dyDescent="0.3">
      <c r="A2824">
        <v>2898</v>
      </c>
      <c r="B2824" t="s">
        <v>7183</v>
      </c>
      <c r="C2824" t="s">
        <v>1730</v>
      </c>
      <c r="D2824" t="s">
        <v>15</v>
      </c>
      <c r="E2824" t="s">
        <v>16</v>
      </c>
      <c r="F2824">
        <v>30</v>
      </c>
      <c r="G2824" t="s">
        <v>7184</v>
      </c>
      <c r="H2824" t="s">
        <v>3343</v>
      </c>
      <c r="I2824" t="s">
        <v>1199</v>
      </c>
      <c r="J2824" s="6">
        <v>43832</v>
      </c>
      <c r="K2824">
        <v>77</v>
      </c>
      <c r="L2824" t="s">
        <v>45</v>
      </c>
      <c r="M2824">
        <f t="shared" si="88"/>
        <v>0</v>
      </c>
      <c r="N2824" s="23" t="s">
        <v>12246</v>
      </c>
      <c r="O2824" s="23" t="s">
        <v>10422</v>
      </c>
      <c r="P2824" s="23">
        <f t="shared" si="89"/>
        <v>4</v>
      </c>
    </row>
    <row r="2825" spans="1:16" x14ac:dyDescent="0.3">
      <c r="A2825">
        <v>2899</v>
      </c>
      <c r="B2825" t="s">
        <v>1239</v>
      </c>
      <c r="C2825" t="s">
        <v>7185</v>
      </c>
      <c r="D2825" t="s">
        <v>28</v>
      </c>
      <c r="E2825" t="s">
        <v>29</v>
      </c>
      <c r="F2825">
        <v>90</v>
      </c>
      <c r="G2825" t="s">
        <v>7186</v>
      </c>
      <c r="H2825" t="s">
        <v>1358</v>
      </c>
      <c r="I2825" t="s">
        <v>1359</v>
      </c>
      <c r="J2825" s="6" t="s">
        <v>14225</v>
      </c>
      <c r="K2825">
        <v>80</v>
      </c>
      <c r="L2825" t="s">
        <v>159</v>
      </c>
      <c r="M2825">
        <f t="shared" si="88"/>
        <v>0</v>
      </c>
      <c r="N2825" s="23" t="s">
        <v>12247</v>
      </c>
      <c r="O2825" s="23" t="s">
        <v>9969</v>
      </c>
      <c r="P2825" s="23">
        <f t="shared" si="89"/>
        <v>6</v>
      </c>
    </row>
    <row r="2826" spans="1:16" x14ac:dyDescent="0.3">
      <c r="A2826">
        <v>2900</v>
      </c>
      <c r="B2826" t="s">
        <v>5199</v>
      </c>
      <c r="C2826" t="s">
        <v>7187</v>
      </c>
      <c r="D2826" t="s">
        <v>15</v>
      </c>
      <c r="E2826" t="s">
        <v>16</v>
      </c>
      <c r="F2826">
        <v>30</v>
      </c>
      <c r="G2826" t="s">
        <v>7188</v>
      </c>
      <c r="H2826" t="s">
        <v>1382</v>
      </c>
      <c r="I2826" t="s">
        <v>32</v>
      </c>
      <c r="J2826" s="6">
        <v>44746</v>
      </c>
      <c r="K2826">
        <v>83</v>
      </c>
      <c r="L2826" t="s">
        <v>45</v>
      </c>
      <c r="M2826">
        <f t="shared" si="88"/>
        <v>0</v>
      </c>
      <c r="N2826" s="23" t="s">
        <v>12248</v>
      </c>
      <c r="O2826" s="23" t="s">
        <v>10430</v>
      </c>
      <c r="P2826" s="23">
        <f t="shared" si="89"/>
        <v>9</v>
      </c>
    </row>
    <row r="2827" spans="1:16" x14ac:dyDescent="0.3">
      <c r="A2827">
        <v>2901</v>
      </c>
      <c r="B2827" t="s">
        <v>1923</v>
      </c>
      <c r="C2827" t="s">
        <v>2547</v>
      </c>
      <c r="D2827" t="s">
        <v>28</v>
      </c>
      <c r="E2827" t="s">
        <v>29</v>
      </c>
      <c r="F2827">
        <v>90</v>
      </c>
      <c r="G2827" t="s">
        <v>14611</v>
      </c>
      <c r="H2827" t="s">
        <v>68</v>
      </c>
      <c r="I2827" t="s">
        <v>69</v>
      </c>
      <c r="J2827" s="6">
        <v>44868</v>
      </c>
      <c r="K2827">
        <v>103</v>
      </c>
      <c r="L2827" t="s">
        <v>20</v>
      </c>
      <c r="M2827">
        <f t="shared" si="88"/>
        <v>0</v>
      </c>
      <c r="N2827" s="23" t="s">
        <v>12249</v>
      </c>
      <c r="O2827" s="23" t="s">
        <v>10438</v>
      </c>
      <c r="P2827" s="23">
        <f t="shared" si="89"/>
        <v>5</v>
      </c>
    </row>
    <row r="2828" spans="1:16" x14ac:dyDescent="0.3">
      <c r="A2828">
        <v>2902</v>
      </c>
      <c r="B2828" t="s">
        <v>390</v>
      </c>
      <c r="C2828" t="s">
        <v>5670</v>
      </c>
      <c r="D2828" t="s">
        <v>28</v>
      </c>
      <c r="E2828" t="s">
        <v>29</v>
      </c>
      <c r="F2828">
        <v>30</v>
      </c>
      <c r="G2828" t="s">
        <v>7190</v>
      </c>
      <c r="H2828" t="s">
        <v>1884</v>
      </c>
      <c r="I2828" t="s">
        <v>1885</v>
      </c>
      <c r="J2828" s="6" t="s">
        <v>13717</v>
      </c>
      <c r="K2828">
        <v>44</v>
      </c>
      <c r="L2828" t="s">
        <v>159</v>
      </c>
      <c r="M2828">
        <f t="shared" si="88"/>
        <v>0</v>
      </c>
      <c r="N2828" s="23" t="s">
        <v>12250</v>
      </c>
      <c r="O2828" s="23" t="s">
        <v>10422</v>
      </c>
      <c r="P2828" s="23">
        <f t="shared" si="89"/>
        <v>4</v>
      </c>
    </row>
    <row r="2829" spans="1:16" x14ac:dyDescent="0.3">
      <c r="A2829">
        <v>2903</v>
      </c>
      <c r="B2829" t="s">
        <v>7191</v>
      </c>
      <c r="C2829" t="s">
        <v>5853</v>
      </c>
      <c r="D2829" t="s">
        <v>15</v>
      </c>
      <c r="E2829" t="s">
        <v>16</v>
      </c>
      <c r="F2829">
        <v>30</v>
      </c>
      <c r="G2829" t="s">
        <v>7192</v>
      </c>
      <c r="H2829" t="s">
        <v>3059</v>
      </c>
      <c r="I2829" t="s">
        <v>187</v>
      </c>
      <c r="J2829" s="6">
        <v>44018</v>
      </c>
      <c r="K2829">
        <v>46</v>
      </c>
      <c r="L2829" t="s">
        <v>45</v>
      </c>
      <c r="M2829">
        <f t="shared" si="88"/>
        <v>0</v>
      </c>
      <c r="N2829" s="23" t="s">
        <v>655</v>
      </c>
      <c r="O2829" s="23" t="s">
        <v>10442</v>
      </c>
      <c r="P2829" s="23">
        <f t="shared" si="89"/>
        <v>7</v>
      </c>
    </row>
    <row r="2830" spans="1:16" x14ac:dyDescent="0.3">
      <c r="A2830">
        <v>2904</v>
      </c>
      <c r="B2830" t="s">
        <v>7193</v>
      </c>
      <c r="C2830" t="s">
        <v>1282</v>
      </c>
      <c r="D2830" t="s">
        <v>51</v>
      </c>
      <c r="E2830" t="s">
        <v>16</v>
      </c>
      <c r="F2830">
        <v>90</v>
      </c>
      <c r="G2830" t="s">
        <v>7194</v>
      </c>
      <c r="H2830" t="s">
        <v>3263</v>
      </c>
      <c r="I2830" t="s">
        <v>32</v>
      </c>
      <c r="J2830" s="6" t="s">
        <v>13955</v>
      </c>
      <c r="K2830">
        <v>67</v>
      </c>
      <c r="L2830" t="s">
        <v>159</v>
      </c>
      <c r="M2830">
        <f t="shared" si="88"/>
        <v>0</v>
      </c>
      <c r="N2830" s="23" t="s">
        <v>655</v>
      </c>
      <c r="O2830" s="23" t="s">
        <v>10438</v>
      </c>
      <c r="P2830" s="23">
        <f t="shared" si="89"/>
        <v>5</v>
      </c>
    </row>
    <row r="2831" spans="1:16" x14ac:dyDescent="0.3">
      <c r="A2831">
        <v>2905</v>
      </c>
      <c r="B2831" t="s">
        <v>7195</v>
      </c>
      <c r="C2831" t="s">
        <v>902</v>
      </c>
      <c r="D2831" t="s">
        <v>117</v>
      </c>
      <c r="E2831" t="s">
        <v>16</v>
      </c>
      <c r="F2831">
        <v>60</v>
      </c>
      <c r="G2831" t="s">
        <v>7196</v>
      </c>
      <c r="H2831" t="s">
        <v>5406</v>
      </c>
      <c r="I2831" t="s">
        <v>32</v>
      </c>
      <c r="J2831" s="6" t="s">
        <v>14226</v>
      </c>
      <c r="K2831">
        <v>78</v>
      </c>
      <c r="L2831" t="s">
        <v>39</v>
      </c>
      <c r="M2831">
        <f t="shared" si="88"/>
        <v>0</v>
      </c>
      <c r="N2831" s="23" t="s">
        <v>655</v>
      </c>
      <c r="O2831" s="23" t="s">
        <v>10453</v>
      </c>
      <c r="P2831" s="23">
        <f t="shared" si="89"/>
        <v>7</v>
      </c>
    </row>
    <row r="2832" spans="1:16" x14ac:dyDescent="0.3">
      <c r="A2832">
        <v>2906</v>
      </c>
      <c r="B2832" t="s">
        <v>7197</v>
      </c>
      <c r="C2832" t="s">
        <v>7198</v>
      </c>
      <c r="D2832" t="s">
        <v>28</v>
      </c>
      <c r="E2832" t="s">
        <v>29</v>
      </c>
      <c r="F2832">
        <v>90</v>
      </c>
      <c r="G2832" t="s">
        <v>7199</v>
      </c>
      <c r="H2832" t="s">
        <v>2972</v>
      </c>
      <c r="I2832" t="s">
        <v>32</v>
      </c>
      <c r="J2832" s="6" t="s">
        <v>14227</v>
      </c>
      <c r="K2832">
        <v>25</v>
      </c>
      <c r="L2832" t="s">
        <v>101</v>
      </c>
      <c r="M2832">
        <f t="shared" si="88"/>
        <v>0</v>
      </c>
      <c r="N2832" s="23" t="s">
        <v>3572</v>
      </c>
      <c r="O2832" s="23" t="s">
        <v>3089</v>
      </c>
      <c r="P2832" s="23">
        <f t="shared" si="89"/>
        <v>4</v>
      </c>
    </row>
    <row r="2833" spans="1:16" x14ac:dyDescent="0.3">
      <c r="A2833">
        <v>2907</v>
      </c>
      <c r="B2833" t="s">
        <v>7200</v>
      </c>
      <c r="C2833" t="s">
        <v>305</v>
      </c>
      <c r="D2833" t="s">
        <v>28</v>
      </c>
      <c r="E2833" t="s">
        <v>29</v>
      </c>
      <c r="F2833">
        <v>90</v>
      </c>
      <c r="G2833" t="s">
        <v>7201</v>
      </c>
      <c r="H2833" t="s">
        <v>5751</v>
      </c>
      <c r="I2833" t="s">
        <v>178</v>
      </c>
      <c r="J2833" s="6">
        <v>44356</v>
      </c>
      <c r="K2833">
        <v>10</v>
      </c>
      <c r="L2833" t="s">
        <v>45</v>
      </c>
      <c r="M2833">
        <f t="shared" si="88"/>
        <v>0</v>
      </c>
      <c r="N2833" s="23" t="s">
        <v>3572</v>
      </c>
      <c r="O2833" s="23" t="s">
        <v>12251</v>
      </c>
      <c r="P2833" s="23">
        <f t="shared" si="89"/>
        <v>4</v>
      </c>
    </row>
    <row r="2834" spans="1:16" x14ac:dyDescent="0.3">
      <c r="A2834">
        <v>2908</v>
      </c>
      <c r="B2834" t="s">
        <v>7202</v>
      </c>
      <c r="C2834" t="s">
        <v>2431</v>
      </c>
      <c r="D2834" t="s">
        <v>28</v>
      </c>
      <c r="E2834" t="s">
        <v>29</v>
      </c>
      <c r="F2834">
        <v>90</v>
      </c>
      <c r="G2834" t="s">
        <v>7201</v>
      </c>
      <c r="H2834" t="s">
        <v>7203</v>
      </c>
      <c r="I2834" t="s">
        <v>32</v>
      </c>
      <c r="J2834" s="6">
        <v>44022</v>
      </c>
      <c r="K2834">
        <v>40</v>
      </c>
      <c r="L2834" t="s">
        <v>20</v>
      </c>
      <c r="M2834">
        <f t="shared" si="88"/>
        <v>0</v>
      </c>
      <c r="N2834" s="23" t="s">
        <v>3572</v>
      </c>
      <c r="O2834" s="23" t="s">
        <v>12251</v>
      </c>
      <c r="P2834" s="23">
        <f t="shared" si="89"/>
        <v>4</v>
      </c>
    </row>
    <row r="2835" spans="1:16" x14ac:dyDescent="0.3">
      <c r="A2835">
        <v>2909</v>
      </c>
      <c r="B2835" t="s">
        <v>7204</v>
      </c>
      <c r="C2835" t="s">
        <v>414</v>
      </c>
      <c r="D2835" t="s">
        <v>28</v>
      </c>
      <c r="E2835" t="s">
        <v>29</v>
      </c>
      <c r="F2835">
        <v>30</v>
      </c>
      <c r="G2835" t="s">
        <v>7205</v>
      </c>
      <c r="H2835" t="s">
        <v>2846</v>
      </c>
      <c r="I2835" t="s">
        <v>32</v>
      </c>
      <c r="J2835" s="6">
        <v>43931</v>
      </c>
      <c r="K2835">
        <v>78</v>
      </c>
      <c r="L2835" t="s">
        <v>20</v>
      </c>
      <c r="M2835">
        <f t="shared" si="88"/>
        <v>0</v>
      </c>
      <c r="N2835" s="23" t="s">
        <v>3203</v>
      </c>
      <c r="O2835" s="23" t="s">
        <v>10432</v>
      </c>
      <c r="P2835" s="23">
        <f t="shared" si="89"/>
        <v>6</v>
      </c>
    </row>
    <row r="2836" spans="1:16" x14ac:dyDescent="0.3">
      <c r="A2836">
        <v>2910</v>
      </c>
      <c r="B2836" t="s">
        <v>592</v>
      </c>
      <c r="C2836" t="s">
        <v>7206</v>
      </c>
      <c r="D2836" t="s">
        <v>28</v>
      </c>
      <c r="E2836" t="s">
        <v>29</v>
      </c>
      <c r="F2836">
        <v>60</v>
      </c>
      <c r="G2836" t="s">
        <v>14612</v>
      </c>
      <c r="H2836" t="s">
        <v>6618</v>
      </c>
      <c r="I2836" t="s">
        <v>32</v>
      </c>
      <c r="J2836" s="6">
        <v>44844</v>
      </c>
      <c r="K2836">
        <v>5</v>
      </c>
      <c r="L2836" t="s">
        <v>20</v>
      </c>
      <c r="M2836">
        <f t="shared" si="88"/>
        <v>0</v>
      </c>
      <c r="N2836" s="23" t="s">
        <v>12252</v>
      </c>
      <c r="O2836" s="23" t="s">
        <v>9969</v>
      </c>
      <c r="P2836" s="23">
        <f t="shared" si="89"/>
        <v>6</v>
      </c>
    </row>
    <row r="2837" spans="1:16" x14ac:dyDescent="0.3">
      <c r="A2837">
        <v>2911</v>
      </c>
      <c r="B2837" t="s">
        <v>7208</v>
      </c>
      <c r="C2837" t="s">
        <v>2970</v>
      </c>
      <c r="D2837" t="s">
        <v>15</v>
      </c>
      <c r="E2837" t="s">
        <v>16</v>
      </c>
      <c r="F2837">
        <v>60</v>
      </c>
      <c r="G2837" t="s">
        <v>14337</v>
      </c>
      <c r="H2837" t="s">
        <v>1186</v>
      </c>
      <c r="I2837" t="s">
        <v>32</v>
      </c>
      <c r="J2837" s="6">
        <v>44535</v>
      </c>
      <c r="K2837">
        <v>7</v>
      </c>
      <c r="L2837" t="s">
        <v>33</v>
      </c>
      <c r="M2837">
        <f t="shared" si="88"/>
        <v>0</v>
      </c>
      <c r="N2837" s="23" t="s">
        <v>12253</v>
      </c>
      <c r="O2837" s="23" t="s">
        <v>12254</v>
      </c>
      <c r="P2837" s="23">
        <f t="shared" si="89"/>
        <v>4</v>
      </c>
    </row>
    <row r="2838" spans="1:16" x14ac:dyDescent="0.3">
      <c r="A2838">
        <v>2912</v>
      </c>
      <c r="B2838" t="s">
        <v>3094</v>
      </c>
      <c r="C2838" t="s">
        <v>2349</v>
      </c>
      <c r="D2838" t="s">
        <v>15</v>
      </c>
      <c r="E2838" t="s">
        <v>16</v>
      </c>
      <c r="F2838">
        <v>60</v>
      </c>
      <c r="G2838" t="s">
        <v>7210</v>
      </c>
      <c r="H2838" t="s">
        <v>6880</v>
      </c>
      <c r="I2838" t="s">
        <v>32</v>
      </c>
      <c r="J2838" s="6">
        <v>44388</v>
      </c>
      <c r="K2838">
        <v>28</v>
      </c>
      <c r="L2838" t="s">
        <v>64</v>
      </c>
      <c r="M2838">
        <f t="shared" si="88"/>
        <v>0</v>
      </c>
      <c r="N2838" s="23" t="s">
        <v>12255</v>
      </c>
      <c r="O2838" s="23" t="s">
        <v>10422</v>
      </c>
      <c r="P2838" s="23">
        <f t="shared" si="89"/>
        <v>4</v>
      </c>
    </row>
    <row r="2839" spans="1:16" x14ac:dyDescent="0.3">
      <c r="A2839">
        <v>2913</v>
      </c>
      <c r="B2839" t="s">
        <v>7211</v>
      </c>
      <c r="C2839" t="s">
        <v>644</v>
      </c>
      <c r="D2839" t="s">
        <v>28</v>
      </c>
      <c r="E2839" t="s">
        <v>29</v>
      </c>
      <c r="F2839">
        <v>90</v>
      </c>
      <c r="G2839" t="s">
        <v>7212</v>
      </c>
      <c r="H2839" t="s">
        <v>1082</v>
      </c>
      <c r="I2839" t="s">
        <v>1083</v>
      </c>
      <c r="J2839" s="6">
        <v>43834</v>
      </c>
      <c r="K2839">
        <v>22</v>
      </c>
      <c r="L2839" t="s">
        <v>70</v>
      </c>
      <c r="M2839">
        <f t="shared" si="88"/>
        <v>0</v>
      </c>
      <c r="N2839" s="23" t="s">
        <v>12255</v>
      </c>
      <c r="O2839" s="23" t="s">
        <v>10420</v>
      </c>
      <c r="P2839" s="23">
        <f t="shared" si="89"/>
        <v>6</v>
      </c>
    </row>
    <row r="2840" spans="1:16" x14ac:dyDescent="0.3">
      <c r="A2840">
        <v>2915</v>
      </c>
      <c r="B2840" t="s">
        <v>656</v>
      </c>
      <c r="C2840" t="s">
        <v>2220</v>
      </c>
      <c r="D2840" t="s">
        <v>51</v>
      </c>
      <c r="E2840" t="s">
        <v>16</v>
      </c>
      <c r="F2840">
        <v>90</v>
      </c>
      <c r="G2840" t="s">
        <v>7212</v>
      </c>
      <c r="H2840" t="s">
        <v>5148</v>
      </c>
      <c r="I2840" t="s">
        <v>32</v>
      </c>
      <c r="J2840" s="6" t="s">
        <v>13933</v>
      </c>
      <c r="K2840">
        <v>7</v>
      </c>
      <c r="L2840" t="s">
        <v>39</v>
      </c>
      <c r="M2840">
        <f t="shared" si="88"/>
        <v>0</v>
      </c>
      <c r="N2840" s="23" t="s">
        <v>12255</v>
      </c>
      <c r="O2840" s="23" t="s">
        <v>10420</v>
      </c>
      <c r="P2840" s="23">
        <f t="shared" si="89"/>
        <v>6</v>
      </c>
    </row>
    <row r="2841" spans="1:16" x14ac:dyDescent="0.3">
      <c r="A2841">
        <v>2916</v>
      </c>
      <c r="B2841" t="s">
        <v>1842</v>
      </c>
      <c r="C2841" t="s">
        <v>5862</v>
      </c>
      <c r="D2841" t="s">
        <v>28</v>
      </c>
      <c r="E2841" t="s">
        <v>29</v>
      </c>
      <c r="F2841">
        <v>90</v>
      </c>
      <c r="G2841" t="s">
        <v>7213</v>
      </c>
      <c r="H2841" t="s">
        <v>2717</v>
      </c>
      <c r="I2841" t="s">
        <v>1889</v>
      </c>
      <c r="J2841" s="6" t="s">
        <v>14228</v>
      </c>
      <c r="K2841">
        <v>44</v>
      </c>
      <c r="L2841" t="s">
        <v>80</v>
      </c>
      <c r="M2841">
        <f t="shared" si="88"/>
        <v>0</v>
      </c>
      <c r="N2841" s="23" t="s">
        <v>12256</v>
      </c>
      <c r="O2841" s="23" t="s">
        <v>6</v>
      </c>
      <c r="P2841" s="23">
        <f t="shared" si="89"/>
        <v>6</v>
      </c>
    </row>
    <row r="2842" spans="1:16" x14ac:dyDescent="0.3">
      <c r="A2842">
        <v>2917</v>
      </c>
      <c r="B2842" t="s">
        <v>982</v>
      </c>
      <c r="C2842" t="s">
        <v>7214</v>
      </c>
      <c r="D2842" t="s">
        <v>28</v>
      </c>
      <c r="E2842" t="s">
        <v>29</v>
      </c>
      <c r="F2842">
        <v>60</v>
      </c>
      <c r="G2842" t="s">
        <v>7215</v>
      </c>
      <c r="H2842" t="s">
        <v>599</v>
      </c>
      <c r="I2842" t="s">
        <v>32</v>
      </c>
      <c r="J2842" s="6">
        <v>43870</v>
      </c>
      <c r="K2842">
        <v>31</v>
      </c>
      <c r="L2842" t="s">
        <v>64</v>
      </c>
      <c r="M2842">
        <f t="shared" si="88"/>
        <v>0</v>
      </c>
      <c r="N2842" s="23" t="s">
        <v>12257</v>
      </c>
      <c r="O2842" s="23" t="s">
        <v>10674</v>
      </c>
      <c r="P2842" s="23">
        <f t="shared" si="89"/>
        <v>6</v>
      </c>
    </row>
    <row r="2843" spans="1:16" x14ac:dyDescent="0.3">
      <c r="A2843">
        <v>2918</v>
      </c>
      <c r="B2843" t="s">
        <v>5348</v>
      </c>
      <c r="C2843" t="s">
        <v>948</v>
      </c>
      <c r="D2843" t="s">
        <v>28</v>
      </c>
      <c r="E2843" t="s">
        <v>29</v>
      </c>
      <c r="F2843">
        <v>60</v>
      </c>
      <c r="G2843" t="s">
        <v>7216</v>
      </c>
      <c r="H2843" t="s">
        <v>682</v>
      </c>
      <c r="I2843" t="s">
        <v>32</v>
      </c>
      <c r="J2843" s="6">
        <v>44842</v>
      </c>
      <c r="K2843">
        <v>72</v>
      </c>
      <c r="L2843" t="s">
        <v>70</v>
      </c>
      <c r="M2843">
        <f t="shared" si="88"/>
        <v>0</v>
      </c>
      <c r="N2843" s="23" t="s">
        <v>12258</v>
      </c>
      <c r="O2843" s="23" t="s">
        <v>10420</v>
      </c>
      <c r="P2843" s="23">
        <f t="shared" si="89"/>
        <v>6</v>
      </c>
    </row>
    <row r="2844" spans="1:16" x14ac:dyDescent="0.3">
      <c r="A2844">
        <v>2919</v>
      </c>
      <c r="B2844" t="s">
        <v>2103</v>
      </c>
      <c r="C2844" t="s">
        <v>5998</v>
      </c>
      <c r="D2844" t="s">
        <v>15</v>
      </c>
      <c r="E2844" t="s">
        <v>16</v>
      </c>
      <c r="F2844">
        <v>60</v>
      </c>
      <c r="G2844" t="s">
        <v>7217</v>
      </c>
      <c r="H2844" t="s">
        <v>2706</v>
      </c>
      <c r="I2844" t="s">
        <v>294</v>
      </c>
      <c r="J2844" s="6" t="s">
        <v>14229</v>
      </c>
      <c r="K2844">
        <v>76</v>
      </c>
      <c r="L2844" t="s">
        <v>64</v>
      </c>
      <c r="M2844">
        <f t="shared" si="88"/>
        <v>0</v>
      </c>
      <c r="N2844" s="23" t="s">
        <v>12259</v>
      </c>
      <c r="O2844" s="23" t="s">
        <v>10468</v>
      </c>
      <c r="P2844" s="23">
        <f t="shared" si="89"/>
        <v>8</v>
      </c>
    </row>
    <row r="2845" spans="1:16" x14ac:dyDescent="0.3">
      <c r="A2845">
        <v>2920</v>
      </c>
      <c r="B2845" t="s">
        <v>7218</v>
      </c>
      <c r="C2845" t="s">
        <v>7144</v>
      </c>
      <c r="D2845" t="s">
        <v>28</v>
      </c>
      <c r="E2845" t="s">
        <v>29</v>
      </c>
      <c r="F2845">
        <v>30</v>
      </c>
      <c r="G2845" t="s">
        <v>14613</v>
      </c>
      <c r="H2845" t="s">
        <v>1541</v>
      </c>
      <c r="I2845" t="s">
        <v>32</v>
      </c>
      <c r="J2845" s="6">
        <v>44170</v>
      </c>
      <c r="K2845">
        <v>28</v>
      </c>
      <c r="L2845" t="s">
        <v>70</v>
      </c>
      <c r="M2845">
        <f t="shared" si="88"/>
        <v>0</v>
      </c>
      <c r="N2845" s="23" t="s">
        <v>1870</v>
      </c>
      <c r="O2845" s="23" t="s">
        <v>2866</v>
      </c>
      <c r="P2845" s="23">
        <f t="shared" si="89"/>
        <v>6</v>
      </c>
    </row>
    <row r="2846" spans="1:16" x14ac:dyDescent="0.3">
      <c r="A2846">
        <v>2921</v>
      </c>
      <c r="B2846" t="s">
        <v>6249</v>
      </c>
      <c r="C2846" t="s">
        <v>156</v>
      </c>
      <c r="D2846" t="s">
        <v>92</v>
      </c>
      <c r="E2846" t="s">
        <v>29</v>
      </c>
      <c r="F2846">
        <v>60</v>
      </c>
      <c r="G2846" t="s">
        <v>14614</v>
      </c>
      <c r="H2846" t="s">
        <v>583</v>
      </c>
      <c r="I2846" t="s">
        <v>32</v>
      </c>
      <c r="J2846" s="6" t="s">
        <v>14024</v>
      </c>
      <c r="K2846">
        <v>21</v>
      </c>
      <c r="L2846" t="s">
        <v>45</v>
      </c>
      <c r="M2846">
        <f t="shared" si="88"/>
        <v>0</v>
      </c>
      <c r="N2846" s="23" t="s">
        <v>12260</v>
      </c>
      <c r="O2846" s="23" t="s">
        <v>10422</v>
      </c>
      <c r="P2846" s="23">
        <f t="shared" si="89"/>
        <v>4</v>
      </c>
    </row>
    <row r="2847" spans="1:16" x14ac:dyDescent="0.3">
      <c r="A2847">
        <v>2922</v>
      </c>
      <c r="B2847" t="s">
        <v>7221</v>
      </c>
      <c r="C2847" t="s">
        <v>6701</v>
      </c>
      <c r="D2847" t="s">
        <v>51</v>
      </c>
      <c r="E2847" t="s">
        <v>16</v>
      </c>
      <c r="F2847">
        <v>60</v>
      </c>
      <c r="G2847" t="s">
        <v>14615</v>
      </c>
      <c r="H2847" t="s">
        <v>4924</v>
      </c>
      <c r="I2847" t="s">
        <v>32</v>
      </c>
      <c r="J2847" s="6">
        <v>44531</v>
      </c>
      <c r="K2847">
        <v>46</v>
      </c>
      <c r="L2847" t="s">
        <v>54</v>
      </c>
      <c r="M2847">
        <f t="shared" si="88"/>
        <v>0</v>
      </c>
      <c r="N2847" s="23" t="s">
        <v>12260</v>
      </c>
      <c r="O2847" s="23" t="s">
        <v>10453</v>
      </c>
      <c r="P2847" s="23">
        <f t="shared" si="89"/>
        <v>7</v>
      </c>
    </row>
    <row r="2848" spans="1:16" x14ac:dyDescent="0.3">
      <c r="A2848">
        <v>2923</v>
      </c>
      <c r="B2848" t="s">
        <v>75</v>
      </c>
      <c r="C2848" t="s">
        <v>4237</v>
      </c>
      <c r="D2848" t="s">
        <v>28</v>
      </c>
      <c r="E2848" t="s">
        <v>29</v>
      </c>
      <c r="F2848">
        <v>30</v>
      </c>
      <c r="G2848" t="s">
        <v>7223</v>
      </c>
      <c r="H2848" t="s">
        <v>3637</v>
      </c>
      <c r="I2848" t="s">
        <v>38</v>
      </c>
      <c r="J2848" s="6" t="s">
        <v>13795</v>
      </c>
      <c r="K2848">
        <v>24</v>
      </c>
      <c r="L2848" t="s">
        <v>64</v>
      </c>
      <c r="M2848">
        <f t="shared" si="88"/>
        <v>0</v>
      </c>
      <c r="N2848" s="23" t="s">
        <v>12261</v>
      </c>
      <c r="O2848" s="23" t="s">
        <v>10438</v>
      </c>
      <c r="P2848" s="23">
        <f t="shared" si="89"/>
        <v>5</v>
      </c>
    </row>
    <row r="2849" spans="1:16" x14ac:dyDescent="0.3">
      <c r="A2849">
        <v>2924</v>
      </c>
      <c r="B2849" t="s">
        <v>4016</v>
      </c>
      <c r="C2849" t="s">
        <v>2844</v>
      </c>
      <c r="D2849" t="s">
        <v>28</v>
      </c>
      <c r="E2849" t="s">
        <v>29</v>
      </c>
      <c r="F2849">
        <v>60</v>
      </c>
      <c r="G2849" t="s">
        <v>7224</v>
      </c>
      <c r="H2849" t="s">
        <v>4729</v>
      </c>
      <c r="I2849" t="s">
        <v>32</v>
      </c>
      <c r="J2849" s="6" t="s">
        <v>13839</v>
      </c>
      <c r="K2849">
        <v>16</v>
      </c>
      <c r="L2849" t="s">
        <v>70</v>
      </c>
      <c r="M2849">
        <f t="shared" si="88"/>
        <v>0</v>
      </c>
      <c r="N2849" s="23" t="s">
        <v>12262</v>
      </c>
      <c r="O2849" s="23" t="s">
        <v>6</v>
      </c>
      <c r="P2849" s="23">
        <f t="shared" si="89"/>
        <v>6</v>
      </c>
    </row>
    <row r="2850" spans="1:16" x14ac:dyDescent="0.3">
      <c r="A2850">
        <v>2925</v>
      </c>
      <c r="B2850" t="s">
        <v>7225</v>
      </c>
      <c r="C2850" t="s">
        <v>7226</v>
      </c>
      <c r="D2850" t="s">
        <v>51</v>
      </c>
      <c r="E2850" t="s">
        <v>16</v>
      </c>
      <c r="F2850">
        <v>60</v>
      </c>
      <c r="G2850" t="s">
        <v>7227</v>
      </c>
      <c r="H2850" t="s">
        <v>1269</v>
      </c>
      <c r="I2850" t="s">
        <v>187</v>
      </c>
      <c r="J2850" s="6" t="s">
        <v>13821</v>
      </c>
      <c r="K2850">
        <v>59</v>
      </c>
      <c r="L2850" t="s">
        <v>45</v>
      </c>
      <c r="M2850">
        <f t="shared" si="88"/>
        <v>0</v>
      </c>
      <c r="N2850" s="23" t="s">
        <v>2035</v>
      </c>
      <c r="O2850" s="23" t="s">
        <v>10432</v>
      </c>
      <c r="P2850" s="23">
        <f t="shared" si="89"/>
        <v>6</v>
      </c>
    </row>
    <row r="2851" spans="1:16" x14ac:dyDescent="0.3">
      <c r="A2851">
        <v>2926</v>
      </c>
      <c r="B2851" t="s">
        <v>7228</v>
      </c>
      <c r="C2851" t="s">
        <v>953</v>
      </c>
      <c r="D2851" t="s">
        <v>15</v>
      </c>
      <c r="E2851" t="s">
        <v>16</v>
      </c>
      <c r="F2851">
        <v>30</v>
      </c>
      <c r="G2851" t="s">
        <v>14616</v>
      </c>
      <c r="H2851" t="s">
        <v>2506</v>
      </c>
      <c r="I2851" t="s">
        <v>32</v>
      </c>
      <c r="J2851" s="6" t="s">
        <v>13723</v>
      </c>
      <c r="K2851">
        <v>36</v>
      </c>
      <c r="L2851" t="s">
        <v>20</v>
      </c>
      <c r="M2851">
        <f t="shared" si="88"/>
        <v>0</v>
      </c>
      <c r="N2851" s="23" t="s">
        <v>8735</v>
      </c>
      <c r="O2851" s="23" t="s">
        <v>10449</v>
      </c>
      <c r="P2851" s="23">
        <f t="shared" si="89"/>
        <v>7</v>
      </c>
    </row>
    <row r="2852" spans="1:16" x14ac:dyDescent="0.3">
      <c r="A2852">
        <v>2927</v>
      </c>
      <c r="B2852" t="s">
        <v>1262</v>
      </c>
      <c r="C2852" t="s">
        <v>3029</v>
      </c>
      <c r="D2852" t="s">
        <v>51</v>
      </c>
      <c r="E2852" t="s">
        <v>16</v>
      </c>
      <c r="F2852">
        <v>30</v>
      </c>
      <c r="G2852" t="s">
        <v>7230</v>
      </c>
      <c r="H2852" t="s">
        <v>1830</v>
      </c>
      <c r="I2852" t="s">
        <v>32</v>
      </c>
      <c r="J2852" s="6" t="s">
        <v>13888</v>
      </c>
      <c r="K2852">
        <v>29</v>
      </c>
      <c r="L2852" t="s">
        <v>33</v>
      </c>
      <c r="M2852">
        <f t="shared" si="88"/>
        <v>0</v>
      </c>
      <c r="N2852" s="23" t="s">
        <v>12263</v>
      </c>
      <c r="O2852" s="23" t="s">
        <v>12264</v>
      </c>
      <c r="P2852" s="23">
        <f t="shared" si="89"/>
        <v>8</v>
      </c>
    </row>
    <row r="2853" spans="1:16" x14ac:dyDescent="0.3">
      <c r="A2853">
        <v>2928</v>
      </c>
      <c r="B2853" t="s">
        <v>492</v>
      </c>
      <c r="C2853" t="s">
        <v>7231</v>
      </c>
      <c r="D2853" t="s">
        <v>28</v>
      </c>
      <c r="E2853" t="s">
        <v>29</v>
      </c>
      <c r="F2853">
        <v>60</v>
      </c>
      <c r="G2853" t="s">
        <v>7232</v>
      </c>
      <c r="H2853" t="s">
        <v>7233</v>
      </c>
      <c r="I2853" t="s">
        <v>32</v>
      </c>
      <c r="J2853" s="6" t="s">
        <v>13950</v>
      </c>
      <c r="K2853">
        <v>95</v>
      </c>
      <c r="L2853" t="s">
        <v>45</v>
      </c>
      <c r="M2853">
        <f t="shared" si="88"/>
        <v>0</v>
      </c>
      <c r="N2853" s="23" t="s">
        <v>6311</v>
      </c>
      <c r="O2853" s="23" t="s">
        <v>10490</v>
      </c>
      <c r="P2853" s="23">
        <f t="shared" si="89"/>
        <v>4</v>
      </c>
    </row>
    <row r="2854" spans="1:16" x14ac:dyDescent="0.3">
      <c r="A2854">
        <v>2929</v>
      </c>
      <c r="B2854" t="s">
        <v>7234</v>
      </c>
      <c r="C2854" t="s">
        <v>1414</v>
      </c>
      <c r="D2854" t="s">
        <v>51</v>
      </c>
      <c r="E2854" t="s">
        <v>16</v>
      </c>
      <c r="F2854">
        <v>90</v>
      </c>
      <c r="G2854" t="s">
        <v>14982</v>
      </c>
      <c r="H2854" t="s">
        <v>1781</v>
      </c>
      <c r="I2854" t="s">
        <v>32</v>
      </c>
      <c r="J2854" s="6">
        <v>43899</v>
      </c>
      <c r="K2854">
        <v>4</v>
      </c>
      <c r="L2854" t="s">
        <v>101</v>
      </c>
      <c r="M2854">
        <f t="shared" si="88"/>
        <v>0</v>
      </c>
      <c r="N2854" s="23" t="s">
        <v>12265</v>
      </c>
      <c r="O2854" s="23" t="s">
        <v>384</v>
      </c>
      <c r="P2854" s="23">
        <f t="shared" si="89"/>
        <v>5</v>
      </c>
    </row>
    <row r="2855" spans="1:16" x14ac:dyDescent="0.3">
      <c r="A2855">
        <v>2930</v>
      </c>
      <c r="B2855" t="s">
        <v>1337</v>
      </c>
      <c r="C2855" t="s">
        <v>4790</v>
      </c>
      <c r="D2855" t="s">
        <v>28</v>
      </c>
      <c r="E2855" t="s">
        <v>29</v>
      </c>
      <c r="F2855">
        <v>60</v>
      </c>
      <c r="G2855" t="s">
        <v>7236</v>
      </c>
      <c r="H2855" t="s">
        <v>838</v>
      </c>
      <c r="I2855" t="s">
        <v>839</v>
      </c>
      <c r="J2855" s="6" t="s">
        <v>14209</v>
      </c>
      <c r="K2855">
        <v>73</v>
      </c>
      <c r="L2855" t="s">
        <v>33</v>
      </c>
      <c r="M2855">
        <f t="shared" si="88"/>
        <v>0</v>
      </c>
      <c r="N2855" s="23" t="s">
        <v>12266</v>
      </c>
      <c r="O2855" s="23" t="s">
        <v>10490</v>
      </c>
      <c r="P2855" s="23">
        <f t="shared" si="89"/>
        <v>4</v>
      </c>
    </row>
    <row r="2856" spans="1:16" x14ac:dyDescent="0.3">
      <c r="A2856">
        <v>2931</v>
      </c>
      <c r="B2856" t="s">
        <v>3927</v>
      </c>
      <c r="C2856" t="s">
        <v>1392</v>
      </c>
      <c r="D2856" t="s">
        <v>28</v>
      </c>
      <c r="E2856" t="s">
        <v>29</v>
      </c>
      <c r="F2856">
        <v>60</v>
      </c>
      <c r="G2856" t="s">
        <v>7237</v>
      </c>
      <c r="H2856" t="s">
        <v>2990</v>
      </c>
      <c r="I2856" t="s">
        <v>38</v>
      </c>
      <c r="J2856" s="6" t="s">
        <v>14171</v>
      </c>
      <c r="K2856">
        <v>25</v>
      </c>
      <c r="L2856" t="s">
        <v>70</v>
      </c>
      <c r="M2856">
        <f t="shared" si="88"/>
        <v>0</v>
      </c>
      <c r="N2856" s="23" t="s">
        <v>12267</v>
      </c>
      <c r="O2856" s="23" t="s">
        <v>4205</v>
      </c>
      <c r="P2856" s="23">
        <f t="shared" si="89"/>
        <v>4</v>
      </c>
    </row>
    <row r="2857" spans="1:16" x14ac:dyDescent="0.3">
      <c r="A2857">
        <v>2932</v>
      </c>
      <c r="B2857" t="s">
        <v>2430</v>
      </c>
      <c r="C2857" t="s">
        <v>3322</v>
      </c>
      <c r="D2857" t="s">
        <v>28</v>
      </c>
      <c r="E2857" t="s">
        <v>29</v>
      </c>
      <c r="F2857">
        <v>30</v>
      </c>
      <c r="G2857" t="s">
        <v>7238</v>
      </c>
      <c r="H2857" t="s">
        <v>4924</v>
      </c>
      <c r="I2857" t="s">
        <v>32</v>
      </c>
      <c r="J2857" s="6" t="s">
        <v>14050</v>
      </c>
      <c r="K2857">
        <v>84</v>
      </c>
      <c r="L2857" t="s">
        <v>70</v>
      </c>
      <c r="M2857">
        <f t="shared" si="88"/>
        <v>0</v>
      </c>
      <c r="N2857" s="23" t="s">
        <v>11304</v>
      </c>
      <c r="O2857" s="23" t="s">
        <v>8910</v>
      </c>
      <c r="P2857" s="23">
        <f t="shared" si="89"/>
        <v>5</v>
      </c>
    </row>
    <row r="2858" spans="1:16" x14ac:dyDescent="0.3">
      <c r="A2858">
        <v>2933</v>
      </c>
      <c r="B2858" t="s">
        <v>7239</v>
      </c>
      <c r="C2858" t="s">
        <v>3839</v>
      </c>
      <c r="D2858" t="s">
        <v>28</v>
      </c>
      <c r="E2858" t="s">
        <v>29</v>
      </c>
      <c r="F2858">
        <v>90</v>
      </c>
      <c r="G2858" t="s">
        <v>7240</v>
      </c>
      <c r="H2858" t="s">
        <v>2866</v>
      </c>
      <c r="I2858" t="s">
        <v>32</v>
      </c>
      <c r="J2858" s="6" t="s">
        <v>13754</v>
      </c>
      <c r="K2858">
        <v>16</v>
      </c>
      <c r="L2858" t="s">
        <v>64</v>
      </c>
      <c r="M2858">
        <f t="shared" si="88"/>
        <v>0</v>
      </c>
      <c r="N2858" s="23" t="s">
        <v>11304</v>
      </c>
      <c r="O2858" s="23" t="s">
        <v>10672</v>
      </c>
      <c r="P2858" s="23">
        <f t="shared" si="89"/>
        <v>8</v>
      </c>
    </row>
    <row r="2859" spans="1:16" x14ac:dyDescent="0.3">
      <c r="A2859">
        <v>2934</v>
      </c>
      <c r="B2859" t="s">
        <v>4301</v>
      </c>
      <c r="C2859" t="s">
        <v>328</v>
      </c>
      <c r="D2859" t="s">
        <v>28</v>
      </c>
      <c r="E2859" t="s">
        <v>29</v>
      </c>
      <c r="F2859">
        <v>90</v>
      </c>
      <c r="G2859" t="s">
        <v>7241</v>
      </c>
      <c r="H2859" t="s">
        <v>730</v>
      </c>
      <c r="I2859" t="s">
        <v>187</v>
      </c>
      <c r="J2859" s="6" t="s">
        <v>13858</v>
      </c>
      <c r="K2859">
        <v>8</v>
      </c>
      <c r="L2859" t="s">
        <v>54</v>
      </c>
      <c r="M2859">
        <f t="shared" si="88"/>
        <v>0</v>
      </c>
      <c r="N2859" s="23" t="s">
        <v>11304</v>
      </c>
      <c r="O2859" s="23" t="s">
        <v>8604</v>
      </c>
      <c r="P2859" s="23">
        <f t="shared" si="89"/>
        <v>7</v>
      </c>
    </row>
    <row r="2860" spans="1:16" x14ac:dyDescent="0.3">
      <c r="A2860">
        <v>2935</v>
      </c>
      <c r="B2860" t="s">
        <v>6566</v>
      </c>
      <c r="C2860" t="s">
        <v>6042</v>
      </c>
      <c r="D2860" t="s">
        <v>41</v>
      </c>
      <c r="E2860" t="s">
        <v>16</v>
      </c>
      <c r="F2860">
        <v>90</v>
      </c>
      <c r="G2860" t="s">
        <v>7242</v>
      </c>
      <c r="H2860" t="s">
        <v>2334</v>
      </c>
      <c r="I2860" t="s">
        <v>32</v>
      </c>
      <c r="J2860" s="6" t="s">
        <v>14131</v>
      </c>
      <c r="K2860">
        <v>48</v>
      </c>
      <c r="L2860" t="s">
        <v>80</v>
      </c>
      <c r="M2860">
        <f t="shared" si="88"/>
        <v>0</v>
      </c>
      <c r="N2860" s="23" t="s">
        <v>11304</v>
      </c>
      <c r="O2860" s="23" t="s">
        <v>2249</v>
      </c>
      <c r="P2860" s="23">
        <f t="shared" si="89"/>
        <v>7</v>
      </c>
    </row>
    <row r="2861" spans="1:16" x14ac:dyDescent="0.3">
      <c r="A2861">
        <v>2936</v>
      </c>
      <c r="B2861" t="s">
        <v>7243</v>
      </c>
      <c r="C2861" t="s">
        <v>4913</v>
      </c>
      <c r="D2861" t="s">
        <v>51</v>
      </c>
      <c r="E2861" t="s">
        <v>16</v>
      </c>
      <c r="F2861">
        <v>90</v>
      </c>
      <c r="G2861" t="s">
        <v>7244</v>
      </c>
      <c r="H2861" t="s">
        <v>4277</v>
      </c>
      <c r="I2861" t="s">
        <v>32</v>
      </c>
      <c r="J2861" s="6" t="s">
        <v>13707</v>
      </c>
      <c r="K2861">
        <v>52</v>
      </c>
      <c r="L2861" t="s">
        <v>159</v>
      </c>
      <c r="M2861">
        <f t="shared" si="88"/>
        <v>0</v>
      </c>
      <c r="N2861" s="23" t="s">
        <v>11304</v>
      </c>
      <c r="O2861" s="23" t="s">
        <v>4853</v>
      </c>
      <c r="P2861" s="23">
        <f t="shared" si="89"/>
        <v>8</v>
      </c>
    </row>
    <row r="2862" spans="1:16" x14ac:dyDescent="0.3">
      <c r="A2862">
        <v>2937</v>
      </c>
      <c r="B2862" t="s">
        <v>7245</v>
      </c>
      <c r="C2862" t="s">
        <v>999</v>
      </c>
      <c r="D2862" t="s">
        <v>15</v>
      </c>
      <c r="E2862" t="s">
        <v>16</v>
      </c>
      <c r="F2862">
        <v>30</v>
      </c>
      <c r="G2862" t="s">
        <v>7246</v>
      </c>
      <c r="H2862" t="s">
        <v>5992</v>
      </c>
      <c r="I2862" t="s">
        <v>25</v>
      </c>
      <c r="J2862" s="6">
        <v>44688</v>
      </c>
      <c r="K2862">
        <v>105</v>
      </c>
      <c r="L2862" t="s">
        <v>20</v>
      </c>
      <c r="M2862">
        <f t="shared" si="88"/>
        <v>0</v>
      </c>
      <c r="N2862" s="23" t="s">
        <v>11304</v>
      </c>
      <c r="O2862" s="23" t="s">
        <v>12268</v>
      </c>
      <c r="P2862" s="23">
        <f t="shared" si="89"/>
        <v>8</v>
      </c>
    </row>
    <row r="2863" spans="1:16" x14ac:dyDescent="0.3">
      <c r="A2863">
        <v>2938</v>
      </c>
      <c r="B2863" t="s">
        <v>7247</v>
      </c>
      <c r="C2863" t="s">
        <v>7248</v>
      </c>
      <c r="D2863" t="s">
        <v>15</v>
      </c>
      <c r="E2863" t="s">
        <v>16</v>
      </c>
      <c r="F2863">
        <v>30</v>
      </c>
      <c r="G2863" t="s">
        <v>7249</v>
      </c>
      <c r="H2863" t="s">
        <v>5874</v>
      </c>
      <c r="I2863" t="s">
        <v>839</v>
      </c>
      <c r="J2863" s="6">
        <v>43838</v>
      </c>
      <c r="K2863">
        <v>53</v>
      </c>
      <c r="L2863" t="s">
        <v>20</v>
      </c>
      <c r="M2863">
        <f t="shared" si="88"/>
        <v>0</v>
      </c>
      <c r="N2863" s="23" t="s">
        <v>11304</v>
      </c>
      <c r="O2863" s="23" t="s">
        <v>4205</v>
      </c>
      <c r="P2863" s="23">
        <f t="shared" si="89"/>
        <v>4</v>
      </c>
    </row>
    <row r="2864" spans="1:16" x14ac:dyDescent="0.3">
      <c r="A2864">
        <v>2939</v>
      </c>
      <c r="B2864" t="s">
        <v>7250</v>
      </c>
      <c r="C2864" t="s">
        <v>7251</v>
      </c>
      <c r="D2864" t="s">
        <v>15</v>
      </c>
      <c r="E2864" t="s">
        <v>16</v>
      </c>
      <c r="F2864">
        <v>30</v>
      </c>
      <c r="G2864" t="s">
        <v>7252</v>
      </c>
      <c r="H2864" t="s">
        <v>1370</v>
      </c>
      <c r="I2864" t="s">
        <v>32</v>
      </c>
      <c r="J2864" s="6">
        <v>44256</v>
      </c>
      <c r="K2864">
        <v>15</v>
      </c>
      <c r="L2864" t="s">
        <v>70</v>
      </c>
      <c r="M2864">
        <f t="shared" si="88"/>
        <v>0</v>
      </c>
      <c r="N2864" s="23" t="s">
        <v>11304</v>
      </c>
      <c r="O2864" s="23" t="s">
        <v>12075</v>
      </c>
      <c r="P2864" s="23">
        <f t="shared" si="89"/>
        <v>10</v>
      </c>
    </row>
    <row r="2865" spans="1:16" x14ac:dyDescent="0.3">
      <c r="A2865">
        <v>2940</v>
      </c>
      <c r="B2865" t="s">
        <v>5444</v>
      </c>
      <c r="C2865" t="s">
        <v>7253</v>
      </c>
      <c r="D2865" t="s">
        <v>28</v>
      </c>
      <c r="E2865" t="s">
        <v>29</v>
      </c>
      <c r="F2865">
        <v>90</v>
      </c>
      <c r="G2865" t="s">
        <v>7254</v>
      </c>
      <c r="H2865" t="s">
        <v>5222</v>
      </c>
      <c r="I2865" t="s">
        <v>32</v>
      </c>
      <c r="J2865" s="6">
        <v>44599</v>
      </c>
      <c r="K2865">
        <v>40</v>
      </c>
      <c r="L2865" t="s">
        <v>45</v>
      </c>
      <c r="M2865">
        <f t="shared" si="88"/>
        <v>0</v>
      </c>
      <c r="N2865" s="23" t="s">
        <v>11304</v>
      </c>
      <c r="O2865" s="23" t="s">
        <v>6221</v>
      </c>
      <c r="P2865" s="23">
        <f t="shared" si="89"/>
        <v>9</v>
      </c>
    </row>
    <row r="2866" spans="1:16" x14ac:dyDescent="0.3">
      <c r="A2866">
        <v>2941</v>
      </c>
      <c r="B2866" t="s">
        <v>7255</v>
      </c>
      <c r="C2866" t="s">
        <v>1340</v>
      </c>
      <c r="D2866" t="s">
        <v>51</v>
      </c>
      <c r="E2866" t="s">
        <v>16</v>
      </c>
      <c r="F2866">
        <v>90</v>
      </c>
      <c r="G2866" t="s">
        <v>7256</v>
      </c>
      <c r="H2866" t="s">
        <v>5652</v>
      </c>
      <c r="I2866" t="s">
        <v>32</v>
      </c>
      <c r="J2866" s="6">
        <v>44723</v>
      </c>
      <c r="K2866">
        <v>72</v>
      </c>
      <c r="L2866" t="s">
        <v>20</v>
      </c>
      <c r="M2866">
        <f t="shared" si="88"/>
        <v>0</v>
      </c>
      <c r="N2866" s="23" t="s">
        <v>11304</v>
      </c>
      <c r="O2866" s="23" t="s">
        <v>10438</v>
      </c>
      <c r="P2866" s="23">
        <f t="shared" si="89"/>
        <v>5</v>
      </c>
    </row>
    <row r="2867" spans="1:16" x14ac:dyDescent="0.3">
      <c r="A2867">
        <v>2942</v>
      </c>
      <c r="B2867" t="s">
        <v>4296</v>
      </c>
      <c r="C2867" t="s">
        <v>6040</v>
      </c>
      <c r="D2867" t="s">
        <v>51</v>
      </c>
      <c r="E2867" t="s">
        <v>16</v>
      </c>
      <c r="F2867">
        <v>90</v>
      </c>
      <c r="G2867" t="s">
        <v>7257</v>
      </c>
      <c r="H2867" t="s">
        <v>6</v>
      </c>
      <c r="I2867" t="s">
        <v>32</v>
      </c>
      <c r="J2867" s="6" t="s">
        <v>14188</v>
      </c>
      <c r="K2867">
        <v>63</v>
      </c>
      <c r="L2867" t="s">
        <v>70</v>
      </c>
      <c r="M2867">
        <f t="shared" si="88"/>
        <v>0</v>
      </c>
      <c r="N2867" s="23" t="s">
        <v>11304</v>
      </c>
      <c r="O2867" s="23" t="s">
        <v>12269</v>
      </c>
      <c r="P2867" s="23">
        <f t="shared" si="89"/>
        <v>8</v>
      </c>
    </row>
    <row r="2868" spans="1:16" x14ac:dyDescent="0.3">
      <c r="A2868">
        <v>2943</v>
      </c>
      <c r="B2868" t="s">
        <v>4750</v>
      </c>
      <c r="C2868" t="s">
        <v>7258</v>
      </c>
      <c r="D2868" t="s">
        <v>28</v>
      </c>
      <c r="E2868" t="s">
        <v>29</v>
      </c>
      <c r="F2868">
        <v>90</v>
      </c>
      <c r="G2868" t="s">
        <v>7259</v>
      </c>
      <c r="H2868" t="s">
        <v>970</v>
      </c>
      <c r="I2868" t="s">
        <v>187</v>
      </c>
      <c r="J2868" s="6">
        <v>43986</v>
      </c>
      <c r="K2868">
        <v>51</v>
      </c>
      <c r="L2868" t="s">
        <v>70</v>
      </c>
      <c r="M2868">
        <f t="shared" si="88"/>
        <v>0</v>
      </c>
      <c r="N2868" s="23" t="s">
        <v>12270</v>
      </c>
      <c r="O2868" s="23" t="s">
        <v>10422</v>
      </c>
      <c r="P2868" s="23">
        <f t="shared" si="89"/>
        <v>4</v>
      </c>
    </row>
    <row r="2869" spans="1:16" x14ac:dyDescent="0.3">
      <c r="A2869">
        <v>2944</v>
      </c>
      <c r="B2869" t="s">
        <v>7061</v>
      </c>
      <c r="C2869" t="s">
        <v>4580</v>
      </c>
      <c r="D2869" t="s">
        <v>28</v>
      </c>
      <c r="E2869" t="s">
        <v>29</v>
      </c>
      <c r="F2869">
        <v>90</v>
      </c>
      <c r="G2869" t="s">
        <v>14617</v>
      </c>
      <c r="H2869" t="s">
        <v>7261</v>
      </c>
      <c r="I2869" t="s">
        <v>32</v>
      </c>
      <c r="J2869" s="6" t="s">
        <v>13800</v>
      </c>
      <c r="K2869">
        <v>33</v>
      </c>
      <c r="L2869" t="s">
        <v>39</v>
      </c>
      <c r="M2869">
        <f t="shared" si="88"/>
        <v>0</v>
      </c>
      <c r="N2869" s="23" t="s">
        <v>12271</v>
      </c>
      <c r="O2869" s="23" t="s">
        <v>10449</v>
      </c>
      <c r="P2869" s="23">
        <f t="shared" si="89"/>
        <v>7</v>
      </c>
    </row>
    <row r="2870" spans="1:16" x14ac:dyDescent="0.3">
      <c r="A2870">
        <v>2945</v>
      </c>
      <c r="B2870" t="s">
        <v>3111</v>
      </c>
      <c r="C2870" t="s">
        <v>5568</v>
      </c>
      <c r="D2870" t="s">
        <v>28</v>
      </c>
      <c r="E2870" t="s">
        <v>29</v>
      </c>
      <c r="F2870">
        <v>30</v>
      </c>
      <c r="G2870" t="s">
        <v>7262</v>
      </c>
      <c r="H2870" t="s">
        <v>2212</v>
      </c>
      <c r="I2870" t="s">
        <v>32</v>
      </c>
      <c r="J2870" s="6" t="s">
        <v>13973</v>
      </c>
      <c r="K2870">
        <v>65</v>
      </c>
      <c r="L2870" t="s">
        <v>64</v>
      </c>
      <c r="M2870">
        <f t="shared" si="88"/>
        <v>0</v>
      </c>
      <c r="N2870" s="23" t="s">
        <v>12271</v>
      </c>
      <c r="O2870" s="23" t="s">
        <v>2355</v>
      </c>
      <c r="P2870" s="23">
        <f t="shared" si="89"/>
        <v>4</v>
      </c>
    </row>
    <row r="2871" spans="1:16" x14ac:dyDescent="0.3">
      <c r="A2871">
        <v>2946</v>
      </c>
      <c r="B2871" t="s">
        <v>6557</v>
      </c>
      <c r="C2871" t="s">
        <v>6888</v>
      </c>
      <c r="D2871" t="s">
        <v>28</v>
      </c>
      <c r="E2871" t="s">
        <v>29</v>
      </c>
      <c r="F2871">
        <v>60</v>
      </c>
      <c r="G2871" t="s">
        <v>7263</v>
      </c>
      <c r="H2871" t="s">
        <v>2579</v>
      </c>
      <c r="I2871" t="s">
        <v>425</v>
      </c>
      <c r="J2871" s="6">
        <v>44389</v>
      </c>
      <c r="K2871">
        <v>91</v>
      </c>
      <c r="L2871" t="s">
        <v>159</v>
      </c>
      <c r="M2871">
        <f t="shared" si="88"/>
        <v>0</v>
      </c>
      <c r="N2871" s="23" t="s">
        <v>12272</v>
      </c>
      <c r="O2871" s="23" t="s">
        <v>10425</v>
      </c>
      <c r="P2871" s="23">
        <f t="shared" si="89"/>
        <v>3</v>
      </c>
    </row>
    <row r="2872" spans="1:16" x14ac:dyDescent="0.3">
      <c r="A2872">
        <v>2947</v>
      </c>
      <c r="B2872" t="s">
        <v>7264</v>
      </c>
      <c r="C2872" t="s">
        <v>4570</v>
      </c>
      <c r="D2872" t="s">
        <v>51</v>
      </c>
      <c r="E2872" t="s">
        <v>16</v>
      </c>
      <c r="F2872">
        <v>60</v>
      </c>
      <c r="G2872" t="s">
        <v>7263</v>
      </c>
      <c r="H2872" t="s">
        <v>1026</v>
      </c>
      <c r="I2872" t="s">
        <v>32</v>
      </c>
      <c r="J2872" s="6">
        <v>44168</v>
      </c>
      <c r="K2872">
        <v>37</v>
      </c>
      <c r="L2872" t="s">
        <v>80</v>
      </c>
      <c r="M2872">
        <f t="shared" si="88"/>
        <v>0</v>
      </c>
      <c r="N2872" s="23" t="s">
        <v>12272</v>
      </c>
      <c r="O2872" s="23" t="s">
        <v>10425</v>
      </c>
      <c r="P2872" s="23">
        <f t="shared" si="89"/>
        <v>3</v>
      </c>
    </row>
    <row r="2873" spans="1:16" x14ac:dyDescent="0.3">
      <c r="A2873">
        <v>2948</v>
      </c>
      <c r="B2873" t="s">
        <v>2246</v>
      </c>
      <c r="C2873" t="s">
        <v>2955</v>
      </c>
      <c r="D2873" t="s">
        <v>28</v>
      </c>
      <c r="E2873" t="s">
        <v>29</v>
      </c>
      <c r="F2873">
        <v>30</v>
      </c>
      <c r="G2873" t="s">
        <v>7265</v>
      </c>
      <c r="H2873" t="s">
        <v>2720</v>
      </c>
      <c r="I2873" t="s">
        <v>32</v>
      </c>
      <c r="J2873" s="6" t="s">
        <v>14145</v>
      </c>
      <c r="K2873">
        <v>13</v>
      </c>
      <c r="L2873" t="s">
        <v>101</v>
      </c>
      <c r="M2873">
        <f t="shared" si="88"/>
        <v>0</v>
      </c>
      <c r="N2873" s="23" t="s">
        <v>12273</v>
      </c>
      <c r="O2873" s="23" t="s">
        <v>11068</v>
      </c>
      <c r="P2873" s="23">
        <f t="shared" si="89"/>
        <v>6</v>
      </c>
    </row>
    <row r="2874" spans="1:16" x14ac:dyDescent="0.3">
      <c r="A2874">
        <v>2949</v>
      </c>
      <c r="B2874" t="s">
        <v>2177</v>
      </c>
      <c r="C2874" t="s">
        <v>6351</v>
      </c>
      <c r="D2874" t="s">
        <v>15</v>
      </c>
      <c r="E2874" t="s">
        <v>16</v>
      </c>
      <c r="F2874">
        <v>90</v>
      </c>
      <c r="G2874" t="s">
        <v>7265</v>
      </c>
      <c r="H2874" t="s">
        <v>1751</v>
      </c>
      <c r="I2874" t="s">
        <v>32</v>
      </c>
      <c r="J2874" s="6" t="s">
        <v>14089</v>
      </c>
      <c r="K2874">
        <v>17</v>
      </c>
      <c r="L2874" t="s">
        <v>101</v>
      </c>
      <c r="M2874">
        <f t="shared" si="88"/>
        <v>0</v>
      </c>
      <c r="N2874" s="23" t="s">
        <v>12273</v>
      </c>
      <c r="O2874" s="23" t="s">
        <v>11068</v>
      </c>
      <c r="P2874" s="23">
        <f t="shared" si="89"/>
        <v>6</v>
      </c>
    </row>
    <row r="2875" spans="1:16" x14ac:dyDescent="0.3">
      <c r="A2875">
        <v>2950</v>
      </c>
      <c r="B2875" t="s">
        <v>1886</v>
      </c>
      <c r="C2875" t="s">
        <v>7266</v>
      </c>
      <c r="D2875" t="s">
        <v>51</v>
      </c>
      <c r="E2875" t="s">
        <v>16</v>
      </c>
      <c r="F2875">
        <v>60</v>
      </c>
      <c r="G2875" t="s">
        <v>7267</v>
      </c>
      <c r="H2875" t="s">
        <v>7120</v>
      </c>
      <c r="I2875" t="s">
        <v>294</v>
      </c>
      <c r="J2875" s="6">
        <v>44507</v>
      </c>
      <c r="K2875">
        <v>5</v>
      </c>
      <c r="L2875" t="s">
        <v>54</v>
      </c>
      <c r="M2875">
        <f t="shared" si="88"/>
        <v>0</v>
      </c>
      <c r="N2875" s="23" t="s">
        <v>12274</v>
      </c>
      <c r="O2875" s="23" t="s">
        <v>10436</v>
      </c>
      <c r="P2875" s="23">
        <f t="shared" si="89"/>
        <v>8</v>
      </c>
    </row>
    <row r="2876" spans="1:16" x14ac:dyDescent="0.3">
      <c r="A2876">
        <v>2951</v>
      </c>
      <c r="B2876" t="s">
        <v>2335</v>
      </c>
      <c r="C2876" t="s">
        <v>536</v>
      </c>
      <c r="D2876" t="s">
        <v>28</v>
      </c>
      <c r="E2876" t="s">
        <v>29</v>
      </c>
      <c r="F2876">
        <v>90</v>
      </c>
      <c r="G2876" t="s">
        <v>7268</v>
      </c>
      <c r="H2876" t="s">
        <v>7269</v>
      </c>
      <c r="I2876" t="s">
        <v>187</v>
      </c>
      <c r="J2876" s="6" t="s">
        <v>14230</v>
      </c>
      <c r="K2876">
        <v>81</v>
      </c>
      <c r="L2876" t="s">
        <v>159</v>
      </c>
      <c r="M2876">
        <f t="shared" si="88"/>
        <v>0</v>
      </c>
      <c r="N2876" s="23" t="s">
        <v>12275</v>
      </c>
      <c r="O2876" s="23" t="s">
        <v>10422</v>
      </c>
      <c r="P2876" s="23">
        <f t="shared" si="89"/>
        <v>4</v>
      </c>
    </row>
    <row r="2877" spans="1:16" x14ac:dyDescent="0.3">
      <c r="A2877">
        <v>2952</v>
      </c>
      <c r="B2877" t="s">
        <v>6557</v>
      </c>
      <c r="C2877" t="s">
        <v>7270</v>
      </c>
      <c r="D2877" t="s">
        <v>28</v>
      </c>
      <c r="E2877" t="s">
        <v>29</v>
      </c>
      <c r="F2877">
        <v>60</v>
      </c>
      <c r="G2877" t="s">
        <v>7271</v>
      </c>
      <c r="H2877" t="s">
        <v>4100</v>
      </c>
      <c r="I2877" t="s">
        <v>294</v>
      </c>
      <c r="J2877" s="6" t="s">
        <v>13945</v>
      </c>
      <c r="K2877">
        <v>15</v>
      </c>
      <c r="L2877" t="s">
        <v>20</v>
      </c>
      <c r="M2877">
        <f t="shared" si="88"/>
        <v>0</v>
      </c>
      <c r="N2877" s="23" t="s">
        <v>5626</v>
      </c>
      <c r="O2877" s="23" t="s">
        <v>10490</v>
      </c>
      <c r="P2877" s="23">
        <f t="shared" si="89"/>
        <v>4</v>
      </c>
    </row>
    <row r="2878" spans="1:16" x14ac:dyDescent="0.3">
      <c r="A2878">
        <v>2953</v>
      </c>
      <c r="B2878" t="s">
        <v>2231</v>
      </c>
      <c r="C2878" t="s">
        <v>2505</v>
      </c>
      <c r="D2878" t="s">
        <v>28</v>
      </c>
      <c r="E2878" t="s">
        <v>29</v>
      </c>
      <c r="F2878">
        <v>60</v>
      </c>
      <c r="G2878" t="s">
        <v>7272</v>
      </c>
      <c r="H2878" t="s">
        <v>534</v>
      </c>
      <c r="I2878" t="s">
        <v>32</v>
      </c>
      <c r="J2878" s="6">
        <v>44475</v>
      </c>
      <c r="K2878">
        <v>66</v>
      </c>
      <c r="L2878" t="s">
        <v>39</v>
      </c>
      <c r="M2878">
        <f t="shared" si="88"/>
        <v>0</v>
      </c>
      <c r="N2878" s="23" t="s">
        <v>12276</v>
      </c>
      <c r="O2878" s="23" t="s">
        <v>10438</v>
      </c>
      <c r="P2878" s="23">
        <f t="shared" si="89"/>
        <v>5</v>
      </c>
    </row>
    <row r="2879" spans="1:16" x14ac:dyDescent="0.3">
      <c r="A2879">
        <v>2954</v>
      </c>
      <c r="B2879" t="s">
        <v>1678</v>
      </c>
      <c r="C2879" t="s">
        <v>1145</v>
      </c>
      <c r="D2879" t="s">
        <v>28</v>
      </c>
      <c r="E2879" t="s">
        <v>29</v>
      </c>
      <c r="F2879">
        <v>60</v>
      </c>
      <c r="G2879" t="s">
        <v>7273</v>
      </c>
      <c r="H2879" t="s">
        <v>566</v>
      </c>
      <c r="I2879" t="s">
        <v>110</v>
      </c>
      <c r="J2879" s="6" t="s">
        <v>13907</v>
      </c>
      <c r="K2879">
        <v>27</v>
      </c>
      <c r="L2879" t="s">
        <v>159</v>
      </c>
      <c r="M2879">
        <f t="shared" si="88"/>
        <v>0</v>
      </c>
      <c r="N2879" s="23" t="s">
        <v>12277</v>
      </c>
      <c r="O2879" s="23" t="s">
        <v>1665</v>
      </c>
      <c r="P2879" s="23">
        <f t="shared" si="89"/>
        <v>5</v>
      </c>
    </row>
    <row r="2880" spans="1:16" x14ac:dyDescent="0.3">
      <c r="A2880">
        <v>2955</v>
      </c>
      <c r="B2880" t="s">
        <v>2371</v>
      </c>
      <c r="C2880" t="s">
        <v>4629</v>
      </c>
      <c r="D2880" t="s">
        <v>28</v>
      </c>
      <c r="E2880" t="s">
        <v>29</v>
      </c>
      <c r="F2880">
        <v>90</v>
      </c>
      <c r="G2880" t="s">
        <v>7274</v>
      </c>
      <c r="H2880" t="s">
        <v>4386</v>
      </c>
      <c r="I2880" t="s">
        <v>32</v>
      </c>
      <c r="J2880" s="6">
        <v>44107</v>
      </c>
      <c r="K2880">
        <v>44</v>
      </c>
      <c r="L2880" t="s">
        <v>45</v>
      </c>
      <c r="M2880">
        <f t="shared" si="88"/>
        <v>0</v>
      </c>
      <c r="N2880" s="23" t="s">
        <v>4432</v>
      </c>
      <c r="O2880" s="23" t="s">
        <v>1665</v>
      </c>
      <c r="P2880" s="23">
        <f t="shared" si="89"/>
        <v>5</v>
      </c>
    </row>
    <row r="2881" spans="1:16" x14ac:dyDescent="0.3">
      <c r="A2881">
        <v>2956</v>
      </c>
      <c r="B2881" t="s">
        <v>563</v>
      </c>
      <c r="C2881" t="s">
        <v>3352</v>
      </c>
      <c r="D2881" t="s">
        <v>15</v>
      </c>
      <c r="E2881" t="s">
        <v>16</v>
      </c>
      <c r="F2881">
        <v>60</v>
      </c>
      <c r="G2881" t="s">
        <v>14618</v>
      </c>
      <c r="H2881" t="s">
        <v>1901</v>
      </c>
      <c r="I2881" t="s">
        <v>178</v>
      </c>
      <c r="J2881" s="6">
        <v>44114</v>
      </c>
      <c r="K2881">
        <v>63</v>
      </c>
      <c r="L2881" t="s">
        <v>101</v>
      </c>
      <c r="M2881">
        <f t="shared" si="88"/>
        <v>0</v>
      </c>
      <c r="N2881" s="23" t="s">
        <v>12278</v>
      </c>
      <c r="O2881" s="23" t="s">
        <v>10449</v>
      </c>
      <c r="P2881" s="23">
        <f t="shared" si="89"/>
        <v>7</v>
      </c>
    </row>
    <row r="2882" spans="1:16" x14ac:dyDescent="0.3">
      <c r="A2882">
        <v>2957</v>
      </c>
      <c r="B2882" t="s">
        <v>7276</v>
      </c>
      <c r="C2882" t="s">
        <v>441</v>
      </c>
      <c r="D2882" t="s">
        <v>15</v>
      </c>
      <c r="E2882" t="s">
        <v>16</v>
      </c>
      <c r="F2882">
        <v>90</v>
      </c>
      <c r="G2882" t="s">
        <v>14619</v>
      </c>
      <c r="H2882" t="s">
        <v>5316</v>
      </c>
      <c r="I2882" t="s">
        <v>25</v>
      </c>
      <c r="J2882" s="6" t="s">
        <v>14156</v>
      </c>
      <c r="K2882">
        <v>79</v>
      </c>
      <c r="L2882" t="s">
        <v>80</v>
      </c>
      <c r="M2882">
        <f t="shared" ref="M2882:M2945" si="90">COUNTBLANK(A2882:L2882)</f>
        <v>0</v>
      </c>
      <c r="N2882" s="23" t="s">
        <v>12279</v>
      </c>
      <c r="O2882" s="23" t="s">
        <v>6</v>
      </c>
      <c r="P2882" s="23">
        <f t="shared" ref="P2882:P2945" si="91">LEN(O2882)</f>
        <v>6</v>
      </c>
    </row>
    <row r="2883" spans="1:16" x14ac:dyDescent="0.3">
      <c r="A2883">
        <v>2958</v>
      </c>
      <c r="B2883" t="s">
        <v>4359</v>
      </c>
      <c r="C2883" t="s">
        <v>7278</v>
      </c>
      <c r="D2883" t="s">
        <v>28</v>
      </c>
      <c r="E2883" t="s">
        <v>29</v>
      </c>
      <c r="F2883">
        <v>90</v>
      </c>
      <c r="G2883" t="s">
        <v>7279</v>
      </c>
      <c r="H2883" t="s">
        <v>1168</v>
      </c>
      <c r="I2883" t="s">
        <v>32</v>
      </c>
      <c r="J2883" s="6" t="s">
        <v>13649</v>
      </c>
      <c r="K2883">
        <v>53</v>
      </c>
      <c r="L2883" t="s">
        <v>70</v>
      </c>
      <c r="M2883">
        <f t="shared" si="90"/>
        <v>0</v>
      </c>
      <c r="N2883" s="23" t="s">
        <v>12280</v>
      </c>
      <c r="O2883" s="23" t="s">
        <v>1021</v>
      </c>
      <c r="P2883" s="23">
        <f t="shared" si="91"/>
        <v>6</v>
      </c>
    </row>
    <row r="2884" spans="1:16" x14ac:dyDescent="0.3">
      <c r="A2884">
        <v>2959</v>
      </c>
      <c r="B2884" t="s">
        <v>4644</v>
      </c>
      <c r="C2884" t="s">
        <v>2585</v>
      </c>
      <c r="D2884" t="s">
        <v>117</v>
      </c>
      <c r="E2884" t="s">
        <v>29</v>
      </c>
      <c r="F2884">
        <v>30</v>
      </c>
      <c r="G2884" t="s">
        <v>7280</v>
      </c>
      <c r="H2884" t="s">
        <v>7281</v>
      </c>
      <c r="I2884" t="s">
        <v>25</v>
      </c>
      <c r="J2884" s="6" t="s">
        <v>14231</v>
      </c>
      <c r="K2884">
        <v>52</v>
      </c>
      <c r="L2884" t="s">
        <v>64</v>
      </c>
      <c r="M2884">
        <f t="shared" si="90"/>
        <v>0</v>
      </c>
      <c r="N2884" s="23" t="s">
        <v>12281</v>
      </c>
      <c r="O2884" s="23" t="s">
        <v>10422</v>
      </c>
      <c r="P2884" s="23">
        <f t="shared" si="91"/>
        <v>4</v>
      </c>
    </row>
    <row r="2885" spans="1:16" x14ac:dyDescent="0.3">
      <c r="A2885">
        <v>2960</v>
      </c>
      <c r="B2885" t="s">
        <v>1928</v>
      </c>
      <c r="C2885" t="s">
        <v>1967</v>
      </c>
      <c r="D2885" t="s">
        <v>51</v>
      </c>
      <c r="E2885" t="s">
        <v>16</v>
      </c>
      <c r="F2885">
        <v>30</v>
      </c>
      <c r="G2885" t="s">
        <v>14338</v>
      </c>
      <c r="H2885" t="s">
        <v>4870</v>
      </c>
      <c r="I2885" t="s">
        <v>146</v>
      </c>
      <c r="J2885" s="6">
        <v>44743</v>
      </c>
      <c r="K2885">
        <v>102</v>
      </c>
      <c r="L2885" t="s">
        <v>64</v>
      </c>
      <c r="M2885">
        <f t="shared" si="90"/>
        <v>0</v>
      </c>
      <c r="N2885" s="23" t="s">
        <v>12282</v>
      </c>
      <c r="O2885" s="23" t="s">
        <v>10468</v>
      </c>
      <c r="P2885" s="23">
        <f t="shared" si="91"/>
        <v>8</v>
      </c>
    </row>
    <row r="2886" spans="1:16" x14ac:dyDescent="0.3">
      <c r="A2886">
        <v>2961</v>
      </c>
      <c r="B2886" t="s">
        <v>7283</v>
      </c>
      <c r="C2886" t="s">
        <v>5870</v>
      </c>
      <c r="D2886" t="s">
        <v>51</v>
      </c>
      <c r="E2886" t="s">
        <v>16</v>
      </c>
      <c r="F2886">
        <v>60</v>
      </c>
      <c r="G2886" t="s">
        <v>13604</v>
      </c>
      <c r="H2886" t="s">
        <v>1643</v>
      </c>
      <c r="I2886" t="s">
        <v>124</v>
      </c>
      <c r="J2886" s="6" t="s">
        <v>14091</v>
      </c>
      <c r="K2886">
        <v>82</v>
      </c>
      <c r="L2886" t="s">
        <v>39</v>
      </c>
      <c r="M2886">
        <f t="shared" si="90"/>
        <v>0</v>
      </c>
      <c r="N2886" s="23" t="s">
        <v>4404</v>
      </c>
      <c r="O2886" s="23" t="s">
        <v>12283</v>
      </c>
      <c r="P2886" s="23">
        <f t="shared" si="91"/>
        <v>3</v>
      </c>
    </row>
    <row r="2887" spans="1:16" x14ac:dyDescent="0.3">
      <c r="A2887">
        <v>2962</v>
      </c>
      <c r="B2887" t="s">
        <v>7283</v>
      </c>
      <c r="C2887" t="s">
        <v>5670</v>
      </c>
      <c r="D2887" t="s">
        <v>51</v>
      </c>
      <c r="E2887" t="s">
        <v>16</v>
      </c>
      <c r="F2887">
        <v>90</v>
      </c>
      <c r="G2887" t="s">
        <v>14620</v>
      </c>
      <c r="H2887" t="s">
        <v>1325</v>
      </c>
      <c r="I2887" t="s">
        <v>187</v>
      </c>
      <c r="J2887" s="6">
        <v>43895</v>
      </c>
      <c r="K2887">
        <v>56</v>
      </c>
      <c r="L2887" t="s">
        <v>33</v>
      </c>
      <c r="M2887">
        <f t="shared" si="90"/>
        <v>0</v>
      </c>
      <c r="N2887" s="23" t="s">
        <v>12284</v>
      </c>
      <c r="O2887" s="23" t="s">
        <v>10449</v>
      </c>
      <c r="P2887" s="23">
        <f t="shared" si="91"/>
        <v>7</v>
      </c>
    </row>
    <row r="2888" spans="1:16" x14ac:dyDescent="0.3">
      <c r="A2888">
        <v>2963</v>
      </c>
      <c r="B2888" t="s">
        <v>3910</v>
      </c>
      <c r="C2888" t="s">
        <v>3680</v>
      </c>
      <c r="D2888" t="s">
        <v>28</v>
      </c>
      <c r="E2888" t="s">
        <v>29</v>
      </c>
      <c r="F2888">
        <v>90</v>
      </c>
      <c r="G2888" t="s">
        <v>7286</v>
      </c>
      <c r="H2888" t="s">
        <v>1052</v>
      </c>
      <c r="I2888" t="s">
        <v>32</v>
      </c>
      <c r="J2888" s="6">
        <v>43899</v>
      </c>
      <c r="K2888">
        <v>75</v>
      </c>
      <c r="L2888" t="s">
        <v>20</v>
      </c>
      <c r="M2888">
        <f t="shared" si="90"/>
        <v>0</v>
      </c>
      <c r="N2888" s="23" t="s">
        <v>12285</v>
      </c>
      <c r="O2888" s="23" t="s">
        <v>10416</v>
      </c>
      <c r="P2888" s="23">
        <f t="shared" si="91"/>
        <v>4</v>
      </c>
    </row>
    <row r="2889" spans="1:16" x14ac:dyDescent="0.3">
      <c r="A2889">
        <v>2964</v>
      </c>
      <c r="B2889" t="s">
        <v>2200</v>
      </c>
      <c r="C2889" t="s">
        <v>6997</v>
      </c>
      <c r="D2889" t="s">
        <v>28</v>
      </c>
      <c r="E2889" t="s">
        <v>29</v>
      </c>
      <c r="F2889">
        <v>30</v>
      </c>
      <c r="G2889" t="s">
        <v>7287</v>
      </c>
      <c r="H2889" t="s">
        <v>4145</v>
      </c>
      <c r="I2889" t="s">
        <v>32</v>
      </c>
      <c r="J2889" s="6">
        <v>44417</v>
      </c>
      <c r="K2889">
        <v>25</v>
      </c>
      <c r="L2889" t="s">
        <v>45</v>
      </c>
      <c r="M2889">
        <f t="shared" si="90"/>
        <v>0</v>
      </c>
      <c r="N2889" s="23" t="s">
        <v>12286</v>
      </c>
      <c r="O2889" s="23" t="s">
        <v>10417</v>
      </c>
      <c r="P2889" s="23">
        <f t="shared" si="91"/>
        <v>5</v>
      </c>
    </row>
    <row r="2890" spans="1:16" x14ac:dyDescent="0.3">
      <c r="A2890">
        <v>2965</v>
      </c>
      <c r="B2890" t="s">
        <v>2721</v>
      </c>
      <c r="C2890" t="s">
        <v>4603</v>
      </c>
      <c r="D2890" t="s">
        <v>28</v>
      </c>
      <c r="E2890" t="s">
        <v>29</v>
      </c>
      <c r="F2890">
        <v>60</v>
      </c>
      <c r="G2890" t="s">
        <v>14621</v>
      </c>
      <c r="H2890" t="s">
        <v>1276</v>
      </c>
      <c r="I2890" t="s">
        <v>32</v>
      </c>
      <c r="J2890" s="6">
        <v>44596</v>
      </c>
      <c r="K2890">
        <v>82</v>
      </c>
      <c r="L2890" t="s">
        <v>64</v>
      </c>
      <c r="M2890">
        <f t="shared" si="90"/>
        <v>0</v>
      </c>
      <c r="N2890" s="23" t="s">
        <v>3126</v>
      </c>
      <c r="O2890" s="23" t="s">
        <v>10449</v>
      </c>
      <c r="P2890" s="23">
        <f t="shared" si="91"/>
        <v>7</v>
      </c>
    </row>
    <row r="2891" spans="1:16" x14ac:dyDescent="0.3">
      <c r="A2891">
        <v>2966</v>
      </c>
      <c r="B2891" t="s">
        <v>7289</v>
      </c>
      <c r="C2891" t="s">
        <v>7290</v>
      </c>
      <c r="D2891" t="s">
        <v>15</v>
      </c>
      <c r="E2891" t="s">
        <v>16</v>
      </c>
      <c r="F2891">
        <v>30</v>
      </c>
      <c r="G2891" t="s">
        <v>7291</v>
      </c>
      <c r="H2891" t="s">
        <v>5624</v>
      </c>
      <c r="I2891" t="s">
        <v>32</v>
      </c>
      <c r="J2891" s="6" t="s">
        <v>13782</v>
      </c>
      <c r="K2891">
        <v>53</v>
      </c>
      <c r="L2891" t="s">
        <v>20</v>
      </c>
      <c r="M2891">
        <f t="shared" si="90"/>
        <v>0</v>
      </c>
      <c r="N2891" s="23" t="s">
        <v>3126</v>
      </c>
      <c r="O2891" s="23" t="s">
        <v>10422</v>
      </c>
      <c r="P2891" s="23">
        <f t="shared" si="91"/>
        <v>4</v>
      </c>
    </row>
    <row r="2892" spans="1:16" x14ac:dyDescent="0.3">
      <c r="A2892">
        <v>2967</v>
      </c>
      <c r="B2892" t="s">
        <v>1654</v>
      </c>
      <c r="C2892" t="s">
        <v>7292</v>
      </c>
      <c r="D2892" t="s">
        <v>15</v>
      </c>
      <c r="E2892" t="s">
        <v>16</v>
      </c>
      <c r="F2892">
        <v>60</v>
      </c>
      <c r="G2892" t="s">
        <v>14622</v>
      </c>
      <c r="H2892" t="s">
        <v>2934</v>
      </c>
      <c r="I2892" t="s">
        <v>32</v>
      </c>
      <c r="J2892" s="6">
        <v>44841</v>
      </c>
      <c r="K2892">
        <v>62</v>
      </c>
      <c r="L2892" t="s">
        <v>33</v>
      </c>
      <c r="M2892">
        <f t="shared" si="90"/>
        <v>0</v>
      </c>
      <c r="N2892" s="23" t="s">
        <v>12287</v>
      </c>
      <c r="O2892" s="23" t="s">
        <v>10453</v>
      </c>
      <c r="P2892" s="23">
        <f t="shared" si="91"/>
        <v>7</v>
      </c>
    </row>
    <row r="2893" spans="1:16" x14ac:dyDescent="0.3">
      <c r="A2893">
        <v>2968</v>
      </c>
      <c r="B2893" t="s">
        <v>7294</v>
      </c>
      <c r="C2893" t="s">
        <v>2815</v>
      </c>
      <c r="D2893" t="s">
        <v>15</v>
      </c>
      <c r="E2893" t="s">
        <v>16</v>
      </c>
      <c r="F2893">
        <v>60</v>
      </c>
      <c r="G2893" t="s">
        <v>7295</v>
      </c>
      <c r="H2893" t="s">
        <v>3635</v>
      </c>
      <c r="I2893" t="s">
        <v>1157</v>
      </c>
      <c r="J2893" s="6">
        <v>44565</v>
      </c>
      <c r="K2893">
        <v>83</v>
      </c>
      <c r="L2893" t="s">
        <v>70</v>
      </c>
      <c r="M2893">
        <f t="shared" si="90"/>
        <v>0</v>
      </c>
      <c r="N2893" s="23" t="s">
        <v>734</v>
      </c>
      <c r="O2893" s="23" t="s">
        <v>10432</v>
      </c>
      <c r="P2893" s="23">
        <f t="shared" si="91"/>
        <v>6</v>
      </c>
    </row>
    <row r="2894" spans="1:16" x14ac:dyDescent="0.3">
      <c r="A2894">
        <v>2969</v>
      </c>
      <c r="B2894" t="s">
        <v>4218</v>
      </c>
      <c r="C2894" t="s">
        <v>3127</v>
      </c>
      <c r="D2894" t="s">
        <v>28</v>
      </c>
      <c r="E2894" t="s">
        <v>29</v>
      </c>
      <c r="F2894">
        <v>60</v>
      </c>
      <c r="G2894" t="s">
        <v>7296</v>
      </c>
      <c r="H2894" t="s">
        <v>7297</v>
      </c>
      <c r="I2894" t="s">
        <v>178</v>
      </c>
      <c r="J2894" s="6" t="s">
        <v>13788</v>
      </c>
      <c r="K2894">
        <v>52</v>
      </c>
      <c r="L2894" t="s">
        <v>101</v>
      </c>
      <c r="M2894">
        <f t="shared" si="90"/>
        <v>0</v>
      </c>
      <c r="N2894" s="23" t="s">
        <v>734</v>
      </c>
      <c r="O2894" s="23" t="s">
        <v>10422</v>
      </c>
      <c r="P2894" s="23">
        <f t="shared" si="91"/>
        <v>4</v>
      </c>
    </row>
    <row r="2895" spans="1:16" x14ac:dyDescent="0.3">
      <c r="A2895">
        <v>2970</v>
      </c>
      <c r="B2895" t="s">
        <v>7298</v>
      </c>
      <c r="C2895" t="s">
        <v>3098</v>
      </c>
      <c r="D2895" t="s">
        <v>28</v>
      </c>
      <c r="E2895" t="s">
        <v>29</v>
      </c>
      <c r="F2895">
        <v>60</v>
      </c>
      <c r="G2895" t="s">
        <v>7299</v>
      </c>
      <c r="H2895" t="s">
        <v>3433</v>
      </c>
      <c r="I2895" t="s">
        <v>1199</v>
      </c>
      <c r="J2895" s="6" t="s">
        <v>14043</v>
      </c>
      <c r="K2895">
        <v>34</v>
      </c>
      <c r="L2895" t="s">
        <v>39</v>
      </c>
      <c r="M2895">
        <f t="shared" si="90"/>
        <v>0</v>
      </c>
      <c r="N2895" s="23" t="s">
        <v>734</v>
      </c>
      <c r="O2895" s="23" t="s">
        <v>10453</v>
      </c>
      <c r="P2895" s="23">
        <f t="shared" si="91"/>
        <v>7</v>
      </c>
    </row>
    <row r="2896" spans="1:16" x14ac:dyDescent="0.3">
      <c r="A2896">
        <v>2971</v>
      </c>
      <c r="B2896" t="s">
        <v>952</v>
      </c>
      <c r="C2896" t="s">
        <v>961</v>
      </c>
      <c r="D2896" t="s">
        <v>15</v>
      </c>
      <c r="E2896" t="s">
        <v>16</v>
      </c>
      <c r="F2896">
        <v>60</v>
      </c>
      <c r="G2896" t="s">
        <v>7300</v>
      </c>
      <c r="H2896" t="s">
        <v>2418</v>
      </c>
      <c r="I2896" t="s">
        <v>32</v>
      </c>
      <c r="J2896" s="6" t="s">
        <v>14086</v>
      </c>
      <c r="K2896">
        <v>57</v>
      </c>
      <c r="L2896" t="s">
        <v>39</v>
      </c>
      <c r="M2896">
        <f t="shared" si="90"/>
        <v>0</v>
      </c>
      <c r="N2896" s="23" t="s">
        <v>5164</v>
      </c>
      <c r="O2896" s="23" t="s">
        <v>10422</v>
      </c>
      <c r="P2896" s="23">
        <f t="shared" si="91"/>
        <v>4</v>
      </c>
    </row>
    <row r="2897" spans="1:16" x14ac:dyDescent="0.3">
      <c r="A2897">
        <v>2972</v>
      </c>
      <c r="B2897" t="s">
        <v>7301</v>
      </c>
      <c r="C2897" t="s">
        <v>1072</v>
      </c>
      <c r="D2897" t="s">
        <v>51</v>
      </c>
      <c r="E2897" t="s">
        <v>16</v>
      </c>
      <c r="F2897">
        <v>30</v>
      </c>
      <c r="G2897" t="s">
        <v>7302</v>
      </c>
      <c r="H2897" t="s">
        <v>4941</v>
      </c>
      <c r="I2897" t="s">
        <v>32</v>
      </c>
      <c r="J2897" s="6" t="s">
        <v>14128</v>
      </c>
      <c r="K2897">
        <v>85</v>
      </c>
      <c r="L2897" t="s">
        <v>20</v>
      </c>
      <c r="M2897">
        <f t="shared" si="90"/>
        <v>0</v>
      </c>
      <c r="N2897" s="23" t="s">
        <v>3564</v>
      </c>
      <c r="O2897" s="23" t="s">
        <v>10453</v>
      </c>
      <c r="P2897" s="23">
        <f t="shared" si="91"/>
        <v>7</v>
      </c>
    </row>
    <row r="2898" spans="1:16" x14ac:dyDescent="0.3">
      <c r="A2898">
        <v>2973</v>
      </c>
      <c r="B2898" t="s">
        <v>7303</v>
      </c>
      <c r="C2898" t="s">
        <v>5258</v>
      </c>
      <c r="D2898" t="s">
        <v>28</v>
      </c>
      <c r="E2898" t="s">
        <v>29</v>
      </c>
      <c r="F2898">
        <v>60</v>
      </c>
      <c r="G2898" t="s">
        <v>14623</v>
      </c>
      <c r="H2898" t="s">
        <v>2570</v>
      </c>
      <c r="I2898" t="s">
        <v>32</v>
      </c>
      <c r="J2898" s="6" t="s">
        <v>13891</v>
      </c>
      <c r="K2898">
        <v>87</v>
      </c>
      <c r="L2898" t="s">
        <v>101</v>
      </c>
      <c r="M2898">
        <f t="shared" si="90"/>
        <v>0</v>
      </c>
      <c r="N2898" s="23" t="s">
        <v>3564</v>
      </c>
      <c r="O2898" s="23" t="s">
        <v>10454</v>
      </c>
      <c r="P2898" s="23">
        <f t="shared" si="91"/>
        <v>4</v>
      </c>
    </row>
    <row r="2899" spans="1:16" x14ac:dyDescent="0.3">
      <c r="A2899">
        <v>2974</v>
      </c>
      <c r="B2899" t="s">
        <v>7305</v>
      </c>
      <c r="C2899" t="s">
        <v>5727</v>
      </c>
      <c r="D2899" t="s">
        <v>15</v>
      </c>
      <c r="E2899" t="s">
        <v>16</v>
      </c>
      <c r="F2899">
        <v>60</v>
      </c>
      <c r="G2899" t="s">
        <v>7306</v>
      </c>
      <c r="H2899" t="s">
        <v>7307</v>
      </c>
      <c r="I2899" t="s">
        <v>25</v>
      </c>
      <c r="J2899" s="6" t="s">
        <v>14222</v>
      </c>
      <c r="K2899">
        <v>66</v>
      </c>
      <c r="L2899" t="s">
        <v>45</v>
      </c>
      <c r="M2899">
        <f t="shared" si="90"/>
        <v>0</v>
      </c>
      <c r="N2899" s="23" t="s">
        <v>12288</v>
      </c>
      <c r="O2899" s="23" t="s">
        <v>6</v>
      </c>
      <c r="P2899" s="23">
        <f t="shared" si="91"/>
        <v>6</v>
      </c>
    </row>
    <row r="2900" spans="1:16" x14ac:dyDescent="0.3">
      <c r="A2900">
        <v>2975</v>
      </c>
      <c r="B2900" t="s">
        <v>115</v>
      </c>
      <c r="C2900" t="s">
        <v>6355</v>
      </c>
      <c r="D2900" t="s">
        <v>28</v>
      </c>
      <c r="E2900" t="s">
        <v>29</v>
      </c>
      <c r="F2900">
        <v>30</v>
      </c>
      <c r="G2900" t="s">
        <v>7308</v>
      </c>
      <c r="H2900" t="s">
        <v>1804</v>
      </c>
      <c r="I2900" t="s">
        <v>32</v>
      </c>
      <c r="J2900" s="6" t="s">
        <v>14186</v>
      </c>
      <c r="K2900">
        <v>65</v>
      </c>
      <c r="L2900" t="s">
        <v>33</v>
      </c>
      <c r="M2900">
        <f t="shared" si="90"/>
        <v>0</v>
      </c>
      <c r="N2900" s="23" t="s">
        <v>12289</v>
      </c>
      <c r="O2900" s="23" t="s">
        <v>12290</v>
      </c>
      <c r="P2900" s="23">
        <f t="shared" si="91"/>
        <v>8</v>
      </c>
    </row>
    <row r="2901" spans="1:16" x14ac:dyDescent="0.3">
      <c r="A2901">
        <v>2976</v>
      </c>
      <c r="B2901" t="s">
        <v>6192</v>
      </c>
      <c r="C2901" t="s">
        <v>5487</v>
      </c>
      <c r="D2901" t="s">
        <v>51</v>
      </c>
      <c r="E2901" t="s">
        <v>16</v>
      </c>
      <c r="F2901">
        <v>60</v>
      </c>
      <c r="G2901" t="s">
        <v>7309</v>
      </c>
      <c r="H2901" t="s">
        <v>3169</v>
      </c>
      <c r="I2901" t="s">
        <v>110</v>
      </c>
      <c r="J2901" s="6">
        <v>44048</v>
      </c>
      <c r="K2901">
        <v>85</v>
      </c>
      <c r="L2901" t="s">
        <v>54</v>
      </c>
      <c r="M2901">
        <f t="shared" si="90"/>
        <v>0</v>
      </c>
      <c r="N2901" s="23" t="s">
        <v>12291</v>
      </c>
      <c r="O2901" s="23" t="s">
        <v>1665</v>
      </c>
      <c r="P2901" s="23">
        <f t="shared" si="91"/>
        <v>5</v>
      </c>
    </row>
    <row r="2902" spans="1:16" x14ac:dyDescent="0.3">
      <c r="A2902">
        <v>2977</v>
      </c>
      <c r="B2902" t="s">
        <v>7310</v>
      </c>
      <c r="C2902" t="s">
        <v>6509</v>
      </c>
      <c r="D2902" t="s">
        <v>15</v>
      </c>
      <c r="E2902" t="s">
        <v>16</v>
      </c>
      <c r="F2902">
        <v>30</v>
      </c>
      <c r="G2902" t="s">
        <v>7309</v>
      </c>
      <c r="H2902" t="s">
        <v>2084</v>
      </c>
      <c r="I2902" t="s">
        <v>294</v>
      </c>
      <c r="J2902" s="6" t="s">
        <v>14227</v>
      </c>
      <c r="K2902">
        <v>50</v>
      </c>
      <c r="L2902" t="s">
        <v>33</v>
      </c>
      <c r="M2902">
        <f t="shared" si="90"/>
        <v>0</v>
      </c>
      <c r="N2902" s="23" t="s">
        <v>12291</v>
      </c>
      <c r="O2902" s="23" t="s">
        <v>1665</v>
      </c>
      <c r="P2902" s="23">
        <f t="shared" si="91"/>
        <v>5</v>
      </c>
    </row>
    <row r="2903" spans="1:16" x14ac:dyDescent="0.3">
      <c r="A2903">
        <v>2978</v>
      </c>
      <c r="B2903" t="s">
        <v>7311</v>
      </c>
      <c r="C2903" t="s">
        <v>6436</v>
      </c>
      <c r="D2903" t="s">
        <v>15</v>
      </c>
      <c r="E2903" t="s">
        <v>16</v>
      </c>
      <c r="F2903">
        <v>90</v>
      </c>
      <c r="G2903" t="s">
        <v>7309</v>
      </c>
      <c r="H2903" t="s">
        <v>2742</v>
      </c>
      <c r="I2903" t="s">
        <v>124</v>
      </c>
      <c r="J2903" s="6" t="s">
        <v>14207</v>
      </c>
      <c r="K2903">
        <v>101</v>
      </c>
      <c r="L2903" t="s">
        <v>101</v>
      </c>
      <c r="M2903">
        <f t="shared" si="90"/>
        <v>0</v>
      </c>
      <c r="N2903" s="23" t="s">
        <v>12291</v>
      </c>
      <c r="O2903" s="23" t="s">
        <v>1665</v>
      </c>
      <c r="P2903" s="23">
        <f t="shared" si="91"/>
        <v>5</v>
      </c>
    </row>
    <row r="2904" spans="1:16" x14ac:dyDescent="0.3">
      <c r="A2904">
        <v>2979</v>
      </c>
      <c r="B2904" t="s">
        <v>7312</v>
      </c>
      <c r="C2904" t="s">
        <v>1656</v>
      </c>
      <c r="D2904" t="s">
        <v>15</v>
      </c>
      <c r="E2904" t="s">
        <v>16</v>
      </c>
      <c r="F2904">
        <v>90</v>
      </c>
      <c r="G2904" t="s">
        <v>7313</v>
      </c>
      <c r="H2904" t="s">
        <v>1537</v>
      </c>
      <c r="I2904" t="s">
        <v>294</v>
      </c>
      <c r="J2904" s="6" t="s">
        <v>13820</v>
      </c>
      <c r="K2904">
        <v>28</v>
      </c>
      <c r="L2904" t="s">
        <v>101</v>
      </c>
      <c r="M2904">
        <f t="shared" si="90"/>
        <v>0</v>
      </c>
      <c r="N2904" s="23" t="s">
        <v>12292</v>
      </c>
      <c r="O2904" s="23" t="s">
        <v>10425</v>
      </c>
      <c r="P2904" s="23">
        <f t="shared" si="91"/>
        <v>3</v>
      </c>
    </row>
    <row r="2905" spans="1:16" x14ac:dyDescent="0.3">
      <c r="A2905">
        <v>2980</v>
      </c>
      <c r="B2905" t="s">
        <v>7314</v>
      </c>
      <c r="C2905" t="s">
        <v>7315</v>
      </c>
      <c r="D2905" t="s">
        <v>28</v>
      </c>
      <c r="E2905" t="s">
        <v>29</v>
      </c>
      <c r="F2905">
        <v>90</v>
      </c>
      <c r="G2905" t="s">
        <v>7316</v>
      </c>
      <c r="H2905" t="s">
        <v>389</v>
      </c>
      <c r="I2905" t="s">
        <v>32</v>
      </c>
      <c r="J2905" s="6" t="s">
        <v>14162</v>
      </c>
      <c r="K2905">
        <v>80</v>
      </c>
      <c r="L2905" t="s">
        <v>33</v>
      </c>
      <c r="M2905">
        <f t="shared" si="90"/>
        <v>0</v>
      </c>
      <c r="N2905" s="23" t="s">
        <v>3610</v>
      </c>
      <c r="O2905" s="23" t="s">
        <v>10422</v>
      </c>
      <c r="P2905" s="23">
        <f t="shared" si="91"/>
        <v>4</v>
      </c>
    </row>
    <row r="2906" spans="1:16" x14ac:dyDescent="0.3">
      <c r="A2906">
        <v>2981</v>
      </c>
      <c r="B2906" t="s">
        <v>5457</v>
      </c>
      <c r="C2906" t="s">
        <v>7231</v>
      </c>
      <c r="D2906" t="s">
        <v>28</v>
      </c>
      <c r="E2906" t="s">
        <v>29</v>
      </c>
      <c r="F2906">
        <v>90</v>
      </c>
      <c r="G2906" t="s">
        <v>7317</v>
      </c>
      <c r="H2906" t="s">
        <v>7318</v>
      </c>
      <c r="I2906" t="s">
        <v>32</v>
      </c>
      <c r="J2906" s="6">
        <v>44053</v>
      </c>
      <c r="K2906">
        <v>26</v>
      </c>
      <c r="L2906" t="s">
        <v>159</v>
      </c>
      <c r="M2906">
        <f t="shared" si="90"/>
        <v>0</v>
      </c>
      <c r="N2906" s="23" t="s">
        <v>3245</v>
      </c>
      <c r="O2906" s="23" t="s">
        <v>10422</v>
      </c>
      <c r="P2906" s="23">
        <f t="shared" si="91"/>
        <v>4</v>
      </c>
    </row>
    <row r="2907" spans="1:16" x14ac:dyDescent="0.3">
      <c r="A2907">
        <v>2982</v>
      </c>
      <c r="B2907" t="s">
        <v>7319</v>
      </c>
      <c r="C2907" t="s">
        <v>3971</v>
      </c>
      <c r="D2907" t="s">
        <v>51</v>
      </c>
      <c r="E2907" t="s">
        <v>16</v>
      </c>
      <c r="F2907">
        <v>90</v>
      </c>
      <c r="G2907" t="s">
        <v>7320</v>
      </c>
      <c r="H2907" t="s">
        <v>1556</v>
      </c>
      <c r="I2907" t="s">
        <v>1311</v>
      </c>
      <c r="J2907" s="6">
        <v>44653</v>
      </c>
      <c r="K2907">
        <v>16</v>
      </c>
      <c r="L2907" t="s">
        <v>101</v>
      </c>
      <c r="M2907">
        <f t="shared" si="90"/>
        <v>0</v>
      </c>
      <c r="N2907" s="23" t="s">
        <v>3245</v>
      </c>
      <c r="O2907" s="23" t="s">
        <v>10453</v>
      </c>
      <c r="P2907" s="23">
        <f t="shared" si="91"/>
        <v>7</v>
      </c>
    </row>
    <row r="2908" spans="1:16" x14ac:dyDescent="0.3">
      <c r="A2908">
        <v>2983</v>
      </c>
      <c r="B2908" t="s">
        <v>1788</v>
      </c>
      <c r="C2908" t="s">
        <v>665</v>
      </c>
      <c r="D2908" t="s">
        <v>28</v>
      </c>
      <c r="E2908" t="s">
        <v>29</v>
      </c>
      <c r="F2908">
        <v>60</v>
      </c>
      <c r="G2908" t="s">
        <v>7321</v>
      </c>
      <c r="H2908" t="s">
        <v>674</v>
      </c>
      <c r="I2908" t="s">
        <v>32</v>
      </c>
      <c r="J2908" s="6">
        <v>43959</v>
      </c>
      <c r="K2908">
        <v>27</v>
      </c>
      <c r="L2908" t="s">
        <v>54</v>
      </c>
      <c r="M2908">
        <f t="shared" si="90"/>
        <v>0</v>
      </c>
      <c r="N2908" s="23" t="s">
        <v>12293</v>
      </c>
      <c r="O2908" s="23" t="s">
        <v>3089</v>
      </c>
      <c r="P2908" s="23">
        <f t="shared" si="91"/>
        <v>4</v>
      </c>
    </row>
    <row r="2909" spans="1:16" x14ac:dyDescent="0.3">
      <c r="A2909">
        <v>2984</v>
      </c>
      <c r="B2909" t="s">
        <v>7322</v>
      </c>
      <c r="C2909" t="s">
        <v>5862</v>
      </c>
      <c r="D2909" t="s">
        <v>41</v>
      </c>
      <c r="E2909" t="s">
        <v>16</v>
      </c>
      <c r="F2909">
        <v>60</v>
      </c>
      <c r="G2909" t="s">
        <v>7323</v>
      </c>
      <c r="H2909" t="s">
        <v>2877</v>
      </c>
      <c r="I2909" t="s">
        <v>2878</v>
      </c>
      <c r="J2909" s="6" t="s">
        <v>13887</v>
      </c>
      <c r="K2909">
        <v>65</v>
      </c>
      <c r="L2909" t="s">
        <v>45</v>
      </c>
      <c r="M2909">
        <f t="shared" si="90"/>
        <v>0</v>
      </c>
      <c r="N2909" s="23" t="s">
        <v>12294</v>
      </c>
      <c r="O2909" s="23" t="s">
        <v>10422</v>
      </c>
      <c r="P2909" s="23">
        <f t="shared" si="91"/>
        <v>4</v>
      </c>
    </row>
    <row r="2910" spans="1:16" x14ac:dyDescent="0.3">
      <c r="A2910">
        <v>2985</v>
      </c>
      <c r="B2910" t="s">
        <v>71</v>
      </c>
      <c r="C2910" t="s">
        <v>1215</v>
      </c>
      <c r="D2910" t="s">
        <v>15</v>
      </c>
      <c r="E2910" t="s">
        <v>16</v>
      </c>
      <c r="F2910">
        <v>60</v>
      </c>
      <c r="G2910" t="s">
        <v>7324</v>
      </c>
      <c r="H2910" t="s">
        <v>4123</v>
      </c>
      <c r="I2910" t="s">
        <v>187</v>
      </c>
      <c r="J2910" s="6">
        <v>44594</v>
      </c>
      <c r="K2910">
        <v>17</v>
      </c>
      <c r="L2910" t="s">
        <v>45</v>
      </c>
      <c r="M2910">
        <f t="shared" si="90"/>
        <v>0</v>
      </c>
      <c r="N2910" s="23" t="s">
        <v>12295</v>
      </c>
      <c r="O2910" s="23" t="s">
        <v>10442</v>
      </c>
      <c r="P2910" s="23">
        <f t="shared" si="91"/>
        <v>7</v>
      </c>
    </row>
    <row r="2911" spans="1:16" x14ac:dyDescent="0.3">
      <c r="A2911">
        <v>2986</v>
      </c>
      <c r="B2911" t="s">
        <v>7325</v>
      </c>
      <c r="C2911" t="s">
        <v>7206</v>
      </c>
      <c r="D2911" t="s">
        <v>51</v>
      </c>
      <c r="E2911" t="s">
        <v>16</v>
      </c>
      <c r="F2911">
        <v>30</v>
      </c>
      <c r="G2911" t="s">
        <v>7326</v>
      </c>
      <c r="H2911" t="s">
        <v>4337</v>
      </c>
      <c r="I2911" t="s">
        <v>25</v>
      </c>
      <c r="J2911" s="6" t="s">
        <v>14153</v>
      </c>
      <c r="K2911">
        <v>17</v>
      </c>
      <c r="L2911" t="s">
        <v>159</v>
      </c>
      <c r="M2911">
        <f t="shared" si="90"/>
        <v>0</v>
      </c>
      <c r="N2911" s="23" t="s">
        <v>12296</v>
      </c>
      <c r="O2911" s="23" t="s">
        <v>10438</v>
      </c>
      <c r="P2911" s="23">
        <f t="shared" si="91"/>
        <v>5</v>
      </c>
    </row>
    <row r="2912" spans="1:16" x14ac:dyDescent="0.3">
      <c r="A2912">
        <v>2987</v>
      </c>
      <c r="B2912" t="s">
        <v>1755</v>
      </c>
      <c r="C2912" t="s">
        <v>1866</v>
      </c>
      <c r="D2912" t="s">
        <v>28</v>
      </c>
      <c r="E2912" t="s">
        <v>29</v>
      </c>
      <c r="F2912">
        <v>60</v>
      </c>
      <c r="G2912" t="s">
        <v>7327</v>
      </c>
      <c r="H2912" t="s">
        <v>927</v>
      </c>
      <c r="I2912" t="s">
        <v>129</v>
      </c>
      <c r="J2912" s="6" t="s">
        <v>14066</v>
      </c>
      <c r="K2912">
        <v>46</v>
      </c>
      <c r="L2912" t="s">
        <v>70</v>
      </c>
      <c r="M2912">
        <f t="shared" si="90"/>
        <v>0</v>
      </c>
      <c r="N2912" s="23" t="s">
        <v>12297</v>
      </c>
      <c r="O2912" s="23" t="s">
        <v>6</v>
      </c>
      <c r="P2912" s="23">
        <f t="shared" si="91"/>
        <v>6</v>
      </c>
    </row>
    <row r="2913" spans="1:16" x14ac:dyDescent="0.3">
      <c r="A2913">
        <v>2988</v>
      </c>
      <c r="B2913" t="s">
        <v>6843</v>
      </c>
      <c r="C2913" t="s">
        <v>418</v>
      </c>
      <c r="D2913" t="s">
        <v>51</v>
      </c>
      <c r="E2913" t="s">
        <v>16</v>
      </c>
      <c r="F2913">
        <v>60</v>
      </c>
      <c r="G2913" t="s">
        <v>7328</v>
      </c>
      <c r="H2913" t="s">
        <v>4066</v>
      </c>
      <c r="I2913" t="s">
        <v>4067</v>
      </c>
      <c r="J2913" s="6" t="s">
        <v>13831</v>
      </c>
      <c r="K2913">
        <v>16</v>
      </c>
      <c r="L2913" t="s">
        <v>159</v>
      </c>
      <c r="M2913">
        <f t="shared" si="90"/>
        <v>0</v>
      </c>
      <c r="N2913" s="23" t="s">
        <v>12298</v>
      </c>
      <c r="O2913" s="23" t="s">
        <v>3780</v>
      </c>
      <c r="P2913" s="23">
        <f t="shared" si="91"/>
        <v>5</v>
      </c>
    </row>
    <row r="2914" spans="1:16" x14ac:dyDescent="0.3">
      <c r="A2914">
        <v>2989</v>
      </c>
      <c r="B2914" t="s">
        <v>4737</v>
      </c>
      <c r="C2914" t="s">
        <v>1662</v>
      </c>
      <c r="D2914" t="s">
        <v>28</v>
      </c>
      <c r="E2914" t="s">
        <v>29</v>
      </c>
      <c r="F2914">
        <v>90</v>
      </c>
      <c r="G2914" t="s">
        <v>7329</v>
      </c>
      <c r="H2914" t="s">
        <v>7330</v>
      </c>
      <c r="I2914" t="s">
        <v>5820</v>
      </c>
      <c r="J2914" s="6" t="s">
        <v>13895</v>
      </c>
      <c r="K2914">
        <v>47</v>
      </c>
      <c r="L2914" t="s">
        <v>39</v>
      </c>
      <c r="M2914">
        <f t="shared" si="90"/>
        <v>0</v>
      </c>
      <c r="N2914" s="23" t="s">
        <v>12299</v>
      </c>
      <c r="O2914" s="23" t="s">
        <v>10468</v>
      </c>
      <c r="P2914" s="23">
        <f t="shared" si="91"/>
        <v>8</v>
      </c>
    </row>
    <row r="2915" spans="1:16" x14ac:dyDescent="0.3">
      <c r="A2915">
        <v>2992</v>
      </c>
      <c r="B2915" t="s">
        <v>1998</v>
      </c>
      <c r="C2915" t="s">
        <v>139</v>
      </c>
      <c r="D2915" t="s">
        <v>28</v>
      </c>
      <c r="E2915" t="s">
        <v>29</v>
      </c>
      <c r="F2915">
        <v>90</v>
      </c>
      <c r="G2915" t="s">
        <v>7333</v>
      </c>
      <c r="H2915" t="s">
        <v>2655</v>
      </c>
      <c r="I2915" t="s">
        <v>1083</v>
      </c>
      <c r="J2915" s="6" t="s">
        <v>13983</v>
      </c>
      <c r="K2915">
        <v>70</v>
      </c>
      <c r="L2915" t="s">
        <v>80</v>
      </c>
      <c r="M2915">
        <f t="shared" si="90"/>
        <v>0</v>
      </c>
      <c r="N2915" s="23" t="s">
        <v>12300</v>
      </c>
      <c r="O2915" s="23" t="s">
        <v>10549</v>
      </c>
      <c r="P2915" s="23">
        <f t="shared" si="91"/>
        <v>3</v>
      </c>
    </row>
    <row r="2916" spans="1:16" x14ac:dyDescent="0.3">
      <c r="A2916">
        <v>2993</v>
      </c>
      <c r="B2916" t="s">
        <v>7334</v>
      </c>
      <c r="C2916" t="s">
        <v>3447</v>
      </c>
      <c r="D2916" t="s">
        <v>28</v>
      </c>
      <c r="E2916" t="s">
        <v>29</v>
      </c>
      <c r="F2916">
        <v>60</v>
      </c>
      <c r="G2916" t="s">
        <v>7335</v>
      </c>
      <c r="H2916" t="s">
        <v>1674</v>
      </c>
      <c r="I2916" t="s">
        <v>25</v>
      </c>
      <c r="J2916" s="6" t="s">
        <v>14116</v>
      </c>
      <c r="K2916">
        <v>105</v>
      </c>
      <c r="L2916" t="s">
        <v>101</v>
      </c>
      <c r="M2916">
        <f t="shared" si="90"/>
        <v>0</v>
      </c>
      <c r="N2916" s="23" t="s">
        <v>12301</v>
      </c>
      <c r="O2916" s="23" t="s">
        <v>6</v>
      </c>
      <c r="P2916" s="23">
        <f t="shared" si="91"/>
        <v>6</v>
      </c>
    </row>
    <row r="2917" spans="1:16" x14ac:dyDescent="0.3">
      <c r="A2917">
        <v>2994</v>
      </c>
      <c r="B2917" t="s">
        <v>650</v>
      </c>
      <c r="C2917" t="s">
        <v>1878</v>
      </c>
      <c r="D2917" t="s">
        <v>41</v>
      </c>
      <c r="E2917" t="s">
        <v>16</v>
      </c>
      <c r="F2917">
        <v>90</v>
      </c>
      <c r="G2917" t="s">
        <v>7336</v>
      </c>
      <c r="H2917" t="s">
        <v>3859</v>
      </c>
      <c r="I2917" t="s">
        <v>124</v>
      </c>
      <c r="J2917" s="6" t="s">
        <v>13764</v>
      </c>
      <c r="K2917">
        <v>7</v>
      </c>
      <c r="L2917" t="s">
        <v>33</v>
      </c>
      <c r="M2917">
        <f t="shared" si="90"/>
        <v>0</v>
      </c>
      <c r="N2917" s="23" t="s">
        <v>12302</v>
      </c>
      <c r="O2917" s="23" t="s">
        <v>10422</v>
      </c>
      <c r="P2917" s="23">
        <f t="shared" si="91"/>
        <v>4</v>
      </c>
    </row>
    <row r="2918" spans="1:16" x14ac:dyDescent="0.3">
      <c r="A2918">
        <v>2995</v>
      </c>
      <c r="B2918" t="s">
        <v>7337</v>
      </c>
      <c r="C2918" t="s">
        <v>2795</v>
      </c>
      <c r="D2918" t="s">
        <v>51</v>
      </c>
      <c r="E2918" t="s">
        <v>16</v>
      </c>
      <c r="F2918">
        <v>90</v>
      </c>
      <c r="G2918" t="s">
        <v>7338</v>
      </c>
      <c r="H2918" t="s">
        <v>901</v>
      </c>
      <c r="I2918" t="s">
        <v>146</v>
      </c>
      <c r="J2918" s="6" t="s">
        <v>13918</v>
      </c>
      <c r="K2918">
        <v>2</v>
      </c>
      <c r="L2918" t="s">
        <v>101</v>
      </c>
      <c r="M2918">
        <f t="shared" si="90"/>
        <v>0</v>
      </c>
      <c r="N2918" s="23" t="s">
        <v>12303</v>
      </c>
      <c r="O2918" s="23" t="s">
        <v>10422</v>
      </c>
      <c r="P2918" s="23">
        <f t="shared" si="91"/>
        <v>4</v>
      </c>
    </row>
    <row r="2919" spans="1:16" x14ac:dyDescent="0.3">
      <c r="A2919">
        <v>2996</v>
      </c>
      <c r="B2919" t="s">
        <v>4349</v>
      </c>
      <c r="C2919" t="s">
        <v>2697</v>
      </c>
      <c r="D2919" t="s">
        <v>51</v>
      </c>
      <c r="E2919" t="s">
        <v>16</v>
      </c>
      <c r="F2919">
        <v>30</v>
      </c>
      <c r="G2919" t="s">
        <v>7339</v>
      </c>
      <c r="H2919" t="s">
        <v>3070</v>
      </c>
      <c r="I2919" t="s">
        <v>575</v>
      </c>
      <c r="J2919" s="6">
        <v>44845</v>
      </c>
      <c r="K2919">
        <v>4</v>
      </c>
      <c r="L2919" t="s">
        <v>45</v>
      </c>
      <c r="M2919">
        <f t="shared" si="90"/>
        <v>0</v>
      </c>
      <c r="N2919" s="23" t="s">
        <v>2919</v>
      </c>
      <c r="O2919" s="23" t="s">
        <v>10436</v>
      </c>
      <c r="P2919" s="23">
        <f t="shared" si="91"/>
        <v>8</v>
      </c>
    </row>
    <row r="2920" spans="1:16" x14ac:dyDescent="0.3">
      <c r="A2920">
        <v>2997</v>
      </c>
      <c r="B2920" t="s">
        <v>7340</v>
      </c>
      <c r="C2920" t="s">
        <v>5788</v>
      </c>
      <c r="D2920" t="s">
        <v>28</v>
      </c>
      <c r="E2920" t="s">
        <v>29</v>
      </c>
      <c r="F2920">
        <v>30</v>
      </c>
      <c r="G2920" t="s">
        <v>7341</v>
      </c>
      <c r="H2920" t="s">
        <v>663</v>
      </c>
      <c r="I2920" t="s">
        <v>32</v>
      </c>
      <c r="J2920" s="6">
        <v>44775</v>
      </c>
      <c r="K2920">
        <v>105</v>
      </c>
      <c r="L2920" t="s">
        <v>70</v>
      </c>
      <c r="M2920">
        <f t="shared" si="90"/>
        <v>0</v>
      </c>
      <c r="N2920" s="23" t="s">
        <v>834</v>
      </c>
      <c r="O2920" s="23" t="s">
        <v>10422</v>
      </c>
      <c r="P2920" s="23">
        <f t="shared" si="91"/>
        <v>4</v>
      </c>
    </row>
    <row r="2921" spans="1:16" x14ac:dyDescent="0.3">
      <c r="A2921">
        <v>2998</v>
      </c>
      <c r="B2921" t="s">
        <v>4318</v>
      </c>
      <c r="C2921" t="s">
        <v>3016</v>
      </c>
      <c r="D2921" t="s">
        <v>28</v>
      </c>
      <c r="E2921" t="s">
        <v>29</v>
      </c>
      <c r="F2921">
        <v>30</v>
      </c>
      <c r="G2921" t="s">
        <v>7341</v>
      </c>
      <c r="H2921" t="s">
        <v>4049</v>
      </c>
      <c r="I2921" t="s">
        <v>32</v>
      </c>
      <c r="J2921" s="6" t="s">
        <v>13965</v>
      </c>
      <c r="K2921">
        <v>22</v>
      </c>
      <c r="L2921" t="s">
        <v>39</v>
      </c>
      <c r="M2921">
        <f t="shared" si="90"/>
        <v>0</v>
      </c>
      <c r="N2921" s="23" t="s">
        <v>834</v>
      </c>
      <c r="O2921" s="23" t="s">
        <v>10422</v>
      </c>
      <c r="P2921" s="23">
        <f t="shared" si="91"/>
        <v>4</v>
      </c>
    </row>
    <row r="2922" spans="1:16" x14ac:dyDescent="0.3">
      <c r="A2922">
        <v>2999</v>
      </c>
      <c r="B2922" t="s">
        <v>3967</v>
      </c>
      <c r="C2922" t="s">
        <v>3735</v>
      </c>
      <c r="D2922" t="s">
        <v>28</v>
      </c>
      <c r="E2922" t="s">
        <v>29</v>
      </c>
      <c r="F2922">
        <v>30</v>
      </c>
      <c r="G2922" t="s">
        <v>7342</v>
      </c>
      <c r="H2922" t="s">
        <v>7343</v>
      </c>
      <c r="I2922" t="s">
        <v>1126</v>
      </c>
      <c r="J2922" s="6" t="s">
        <v>13657</v>
      </c>
      <c r="K2922">
        <v>92</v>
      </c>
      <c r="L2922" t="s">
        <v>101</v>
      </c>
      <c r="M2922">
        <f t="shared" si="90"/>
        <v>0</v>
      </c>
      <c r="N2922" s="23" t="s">
        <v>12304</v>
      </c>
      <c r="O2922" s="23" t="s">
        <v>10438</v>
      </c>
      <c r="P2922" s="23">
        <f t="shared" si="91"/>
        <v>5</v>
      </c>
    </row>
    <row r="2923" spans="1:16" x14ac:dyDescent="0.3">
      <c r="A2923">
        <v>3000</v>
      </c>
      <c r="B2923" t="s">
        <v>7344</v>
      </c>
      <c r="C2923" t="s">
        <v>7345</v>
      </c>
      <c r="D2923" t="s">
        <v>15</v>
      </c>
      <c r="E2923" t="s">
        <v>16</v>
      </c>
      <c r="F2923">
        <v>60</v>
      </c>
      <c r="G2923" t="s">
        <v>7346</v>
      </c>
      <c r="H2923" t="s">
        <v>7056</v>
      </c>
      <c r="I2923" t="s">
        <v>95</v>
      </c>
      <c r="J2923" s="6" t="s">
        <v>13735</v>
      </c>
      <c r="K2923">
        <v>87</v>
      </c>
      <c r="L2923" t="s">
        <v>39</v>
      </c>
      <c r="M2923">
        <f t="shared" si="90"/>
        <v>0</v>
      </c>
      <c r="N2923" s="23" t="s">
        <v>12305</v>
      </c>
      <c r="O2923" s="23" t="s">
        <v>1021</v>
      </c>
      <c r="P2923" s="23">
        <f t="shared" si="91"/>
        <v>6</v>
      </c>
    </row>
    <row r="2924" spans="1:16" x14ac:dyDescent="0.3">
      <c r="A2924">
        <v>3001</v>
      </c>
      <c r="B2924" t="s">
        <v>1363</v>
      </c>
      <c r="C2924" t="s">
        <v>1950</v>
      </c>
      <c r="D2924" t="s">
        <v>28</v>
      </c>
      <c r="E2924" t="s">
        <v>29</v>
      </c>
      <c r="F2924">
        <v>90</v>
      </c>
      <c r="G2924" t="s">
        <v>14624</v>
      </c>
      <c r="H2924" t="s">
        <v>4285</v>
      </c>
      <c r="I2924" t="s">
        <v>124</v>
      </c>
      <c r="J2924" s="6" t="s">
        <v>14100</v>
      </c>
      <c r="K2924">
        <v>13</v>
      </c>
      <c r="L2924" t="s">
        <v>70</v>
      </c>
      <c r="M2924">
        <f t="shared" si="90"/>
        <v>0</v>
      </c>
      <c r="N2924" s="23" t="s">
        <v>12306</v>
      </c>
      <c r="O2924" s="23" t="s">
        <v>3780</v>
      </c>
      <c r="P2924" s="23">
        <f t="shared" si="91"/>
        <v>5</v>
      </c>
    </row>
    <row r="2925" spans="1:16" x14ac:dyDescent="0.3">
      <c r="A2925">
        <v>3002</v>
      </c>
      <c r="B2925" t="s">
        <v>3742</v>
      </c>
      <c r="C2925" t="s">
        <v>3564</v>
      </c>
      <c r="D2925" t="s">
        <v>28</v>
      </c>
      <c r="E2925" t="s">
        <v>29</v>
      </c>
      <c r="F2925">
        <v>60</v>
      </c>
      <c r="G2925" t="s">
        <v>7348</v>
      </c>
      <c r="H2925" t="s">
        <v>2629</v>
      </c>
      <c r="I2925" t="s">
        <v>95</v>
      </c>
      <c r="J2925" s="6" t="s">
        <v>13666</v>
      </c>
      <c r="K2925">
        <v>34</v>
      </c>
      <c r="L2925" t="s">
        <v>45</v>
      </c>
      <c r="M2925">
        <f t="shared" si="90"/>
        <v>0</v>
      </c>
      <c r="N2925" s="23" t="s">
        <v>12307</v>
      </c>
      <c r="O2925" s="23" t="s">
        <v>10416</v>
      </c>
      <c r="P2925" s="23">
        <f t="shared" si="91"/>
        <v>4</v>
      </c>
    </row>
    <row r="2926" spans="1:16" x14ac:dyDescent="0.3">
      <c r="A2926">
        <v>3003</v>
      </c>
      <c r="B2926" t="s">
        <v>7349</v>
      </c>
      <c r="C2926" t="s">
        <v>1041</v>
      </c>
      <c r="D2926" t="s">
        <v>28</v>
      </c>
      <c r="E2926" t="s">
        <v>29</v>
      </c>
      <c r="F2926">
        <v>60</v>
      </c>
      <c r="G2926" t="s">
        <v>14625</v>
      </c>
      <c r="H2926" t="s">
        <v>2236</v>
      </c>
      <c r="I2926" t="s">
        <v>2237</v>
      </c>
      <c r="J2926" s="6" t="s">
        <v>13994</v>
      </c>
      <c r="K2926">
        <v>38</v>
      </c>
      <c r="L2926" t="s">
        <v>54</v>
      </c>
      <c r="M2926">
        <f t="shared" si="90"/>
        <v>0</v>
      </c>
      <c r="N2926" s="23" t="s">
        <v>12308</v>
      </c>
      <c r="O2926" s="23" t="s">
        <v>10425</v>
      </c>
      <c r="P2926" s="23">
        <f t="shared" si="91"/>
        <v>3</v>
      </c>
    </row>
    <row r="2927" spans="1:16" x14ac:dyDescent="0.3">
      <c r="A2927">
        <v>3004</v>
      </c>
      <c r="B2927" t="s">
        <v>7351</v>
      </c>
      <c r="C2927" t="s">
        <v>7290</v>
      </c>
      <c r="D2927" t="s">
        <v>15</v>
      </c>
      <c r="E2927" t="s">
        <v>16</v>
      </c>
      <c r="F2927">
        <v>60</v>
      </c>
      <c r="G2927" t="s">
        <v>7352</v>
      </c>
      <c r="H2927" t="s">
        <v>7353</v>
      </c>
      <c r="I2927" t="s">
        <v>19</v>
      </c>
      <c r="J2927" s="6" t="s">
        <v>13752</v>
      </c>
      <c r="K2927">
        <v>91</v>
      </c>
      <c r="L2927" t="s">
        <v>39</v>
      </c>
      <c r="M2927">
        <f t="shared" si="90"/>
        <v>0</v>
      </c>
      <c r="N2927" s="23" t="s">
        <v>12309</v>
      </c>
      <c r="O2927" s="23" t="s">
        <v>10422</v>
      </c>
      <c r="P2927" s="23">
        <f t="shared" si="91"/>
        <v>4</v>
      </c>
    </row>
    <row r="2928" spans="1:16" x14ac:dyDescent="0.3">
      <c r="A2928">
        <v>3005</v>
      </c>
      <c r="B2928" t="s">
        <v>7354</v>
      </c>
      <c r="C2928" t="s">
        <v>665</v>
      </c>
      <c r="D2928" t="s">
        <v>41</v>
      </c>
      <c r="E2928" t="s">
        <v>16</v>
      </c>
      <c r="F2928">
        <v>60</v>
      </c>
      <c r="G2928" t="s">
        <v>14626</v>
      </c>
      <c r="H2928" t="s">
        <v>203</v>
      </c>
      <c r="I2928" t="s">
        <v>32</v>
      </c>
      <c r="J2928" s="6" t="s">
        <v>13925</v>
      </c>
      <c r="K2928">
        <v>80</v>
      </c>
      <c r="L2928" t="s">
        <v>101</v>
      </c>
      <c r="M2928">
        <f t="shared" si="90"/>
        <v>0</v>
      </c>
      <c r="N2928" s="23" t="s">
        <v>12310</v>
      </c>
      <c r="O2928" s="23" t="s">
        <v>6</v>
      </c>
      <c r="P2928" s="23">
        <f t="shared" si="91"/>
        <v>6</v>
      </c>
    </row>
    <row r="2929" spans="1:16" x14ac:dyDescent="0.3">
      <c r="A2929">
        <v>3006</v>
      </c>
      <c r="B2929" t="s">
        <v>7356</v>
      </c>
      <c r="C2929" t="s">
        <v>2344</v>
      </c>
      <c r="D2929" t="s">
        <v>15</v>
      </c>
      <c r="E2929" t="s">
        <v>16</v>
      </c>
      <c r="F2929">
        <v>30</v>
      </c>
      <c r="G2929" t="s">
        <v>13613</v>
      </c>
      <c r="H2929" t="s">
        <v>655</v>
      </c>
      <c r="I2929" t="s">
        <v>32</v>
      </c>
      <c r="J2929" s="6">
        <v>44171</v>
      </c>
      <c r="K2929">
        <v>7</v>
      </c>
      <c r="L2929" t="s">
        <v>159</v>
      </c>
      <c r="M2929">
        <f t="shared" si="90"/>
        <v>0</v>
      </c>
      <c r="N2929" s="23" t="s">
        <v>12311</v>
      </c>
      <c r="O2929" s="23" t="s">
        <v>10585</v>
      </c>
      <c r="P2929" s="23">
        <f t="shared" si="91"/>
        <v>2</v>
      </c>
    </row>
    <row r="2930" spans="1:16" x14ac:dyDescent="0.3">
      <c r="A2930">
        <v>3007</v>
      </c>
      <c r="B2930" t="s">
        <v>7358</v>
      </c>
      <c r="C2930" t="s">
        <v>7359</v>
      </c>
      <c r="D2930" t="s">
        <v>15</v>
      </c>
      <c r="E2930" t="s">
        <v>16</v>
      </c>
      <c r="F2930">
        <v>90</v>
      </c>
      <c r="G2930" t="s">
        <v>7360</v>
      </c>
      <c r="H2930" t="s">
        <v>2401</v>
      </c>
      <c r="I2930" t="s">
        <v>178</v>
      </c>
      <c r="J2930" s="6" t="s">
        <v>14222</v>
      </c>
      <c r="K2930">
        <v>49</v>
      </c>
      <c r="L2930" t="s">
        <v>20</v>
      </c>
      <c r="M2930">
        <f t="shared" si="90"/>
        <v>0</v>
      </c>
      <c r="N2930" s="23" t="s">
        <v>12312</v>
      </c>
      <c r="O2930" s="23" t="s">
        <v>6</v>
      </c>
      <c r="P2930" s="23">
        <f t="shared" si="91"/>
        <v>6</v>
      </c>
    </row>
    <row r="2931" spans="1:16" x14ac:dyDescent="0.3">
      <c r="A2931">
        <v>3008</v>
      </c>
      <c r="B2931" t="s">
        <v>7361</v>
      </c>
      <c r="C2931" t="s">
        <v>376</v>
      </c>
      <c r="D2931" t="s">
        <v>51</v>
      </c>
      <c r="E2931" t="s">
        <v>16</v>
      </c>
      <c r="F2931">
        <v>60</v>
      </c>
      <c r="G2931" t="s">
        <v>7362</v>
      </c>
      <c r="H2931" t="s">
        <v>685</v>
      </c>
      <c r="I2931" t="s">
        <v>686</v>
      </c>
      <c r="J2931" s="6">
        <v>44898</v>
      </c>
      <c r="K2931">
        <v>23</v>
      </c>
      <c r="L2931" t="s">
        <v>80</v>
      </c>
      <c r="M2931">
        <f t="shared" si="90"/>
        <v>0</v>
      </c>
      <c r="N2931" s="23" t="s">
        <v>12313</v>
      </c>
      <c r="O2931" s="23" t="s">
        <v>10422</v>
      </c>
      <c r="P2931" s="23">
        <f t="shared" si="91"/>
        <v>4</v>
      </c>
    </row>
    <row r="2932" spans="1:16" x14ac:dyDescent="0.3">
      <c r="A2932">
        <v>3009</v>
      </c>
      <c r="B2932" t="s">
        <v>7363</v>
      </c>
      <c r="C2932" t="s">
        <v>5671</v>
      </c>
      <c r="D2932" t="s">
        <v>51</v>
      </c>
      <c r="E2932" t="s">
        <v>16</v>
      </c>
      <c r="F2932">
        <v>60</v>
      </c>
      <c r="G2932" t="s">
        <v>7364</v>
      </c>
      <c r="H2932" t="s">
        <v>4944</v>
      </c>
      <c r="I2932" t="s">
        <v>839</v>
      </c>
      <c r="J2932" s="6" t="s">
        <v>14109</v>
      </c>
      <c r="K2932">
        <v>69</v>
      </c>
      <c r="L2932" t="s">
        <v>20</v>
      </c>
      <c r="M2932">
        <f t="shared" si="90"/>
        <v>0</v>
      </c>
      <c r="N2932" s="23" t="s">
        <v>12314</v>
      </c>
      <c r="O2932" s="23" t="s">
        <v>10438</v>
      </c>
      <c r="P2932" s="23">
        <f t="shared" si="91"/>
        <v>5</v>
      </c>
    </row>
    <row r="2933" spans="1:16" x14ac:dyDescent="0.3">
      <c r="A2933">
        <v>3010</v>
      </c>
      <c r="B2933" t="s">
        <v>7365</v>
      </c>
      <c r="C2933" t="s">
        <v>3564</v>
      </c>
      <c r="D2933" t="s">
        <v>15</v>
      </c>
      <c r="E2933" t="s">
        <v>16</v>
      </c>
      <c r="F2933">
        <v>60</v>
      </c>
      <c r="G2933" t="s">
        <v>7366</v>
      </c>
      <c r="H2933" t="s">
        <v>2509</v>
      </c>
      <c r="I2933" t="s">
        <v>32</v>
      </c>
      <c r="J2933" s="6">
        <v>44900</v>
      </c>
      <c r="K2933">
        <v>4</v>
      </c>
      <c r="L2933" t="s">
        <v>54</v>
      </c>
      <c r="M2933">
        <f t="shared" si="90"/>
        <v>0</v>
      </c>
      <c r="N2933" s="23" t="s">
        <v>12315</v>
      </c>
      <c r="O2933" s="23" t="s">
        <v>6</v>
      </c>
      <c r="P2933" s="23">
        <f t="shared" si="91"/>
        <v>6</v>
      </c>
    </row>
    <row r="2934" spans="1:16" x14ac:dyDescent="0.3">
      <c r="A2934">
        <v>3011</v>
      </c>
      <c r="B2934" t="s">
        <v>7367</v>
      </c>
      <c r="C2934" t="s">
        <v>1117</v>
      </c>
      <c r="D2934" t="s">
        <v>15</v>
      </c>
      <c r="E2934" t="s">
        <v>16</v>
      </c>
      <c r="F2934">
        <v>60</v>
      </c>
      <c r="G2934" t="s">
        <v>7368</v>
      </c>
      <c r="H2934" t="s">
        <v>6693</v>
      </c>
      <c r="I2934" t="s">
        <v>25</v>
      </c>
      <c r="J2934" s="6">
        <v>44683</v>
      </c>
      <c r="K2934">
        <v>5</v>
      </c>
      <c r="L2934" t="s">
        <v>39</v>
      </c>
      <c r="M2934">
        <f t="shared" si="90"/>
        <v>0</v>
      </c>
      <c r="N2934" s="23" t="s">
        <v>12316</v>
      </c>
      <c r="O2934" s="23" t="s">
        <v>10425</v>
      </c>
      <c r="P2934" s="23">
        <f t="shared" si="91"/>
        <v>3</v>
      </c>
    </row>
    <row r="2935" spans="1:16" x14ac:dyDescent="0.3">
      <c r="A2935">
        <v>3012</v>
      </c>
      <c r="B2935" t="s">
        <v>6715</v>
      </c>
      <c r="C2935" t="s">
        <v>7369</v>
      </c>
      <c r="D2935" t="s">
        <v>28</v>
      </c>
      <c r="E2935" t="s">
        <v>29</v>
      </c>
      <c r="F2935">
        <v>60</v>
      </c>
      <c r="G2935" t="s">
        <v>7370</v>
      </c>
      <c r="H2935" t="s">
        <v>3628</v>
      </c>
      <c r="I2935" t="s">
        <v>32</v>
      </c>
      <c r="J2935" s="6">
        <v>43993</v>
      </c>
      <c r="K2935">
        <v>59</v>
      </c>
      <c r="L2935" t="s">
        <v>80</v>
      </c>
      <c r="M2935">
        <f t="shared" si="90"/>
        <v>0</v>
      </c>
      <c r="N2935" s="23" t="s">
        <v>12317</v>
      </c>
      <c r="O2935" s="23" t="s">
        <v>6</v>
      </c>
      <c r="P2935" s="23">
        <f t="shared" si="91"/>
        <v>6</v>
      </c>
    </row>
    <row r="2936" spans="1:16" x14ac:dyDescent="0.3">
      <c r="A2936">
        <v>3013</v>
      </c>
      <c r="B2936" t="s">
        <v>7371</v>
      </c>
      <c r="C2936" t="s">
        <v>5923</v>
      </c>
      <c r="D2936" t="s">
        <v>51</v>
      </c>
      <c r="E2936" t="s">
        <v>16</v>
      </c>
      <c r="F2936">
        <v>30</v>
      </c>
      <c r="G2936" t="s">
        <v>7370</v>
      </c>
      <c r="H2936" t="s">
        <v>7001</v>
      </c>
      <c r="I2936" t="s">
        <v>32</v>
      </c>
      <c r="J2936" s="6" t="s">
        <v>14017</v>
      </c>
      <c r="K2936">
        <v>22</v>
      </c>
      <c r="L2936" t="s">
        <v>20</v>
      </c>
      <c r="M2936">
        <f t="shared" si="90"/>
        <v>0</v>
      </c>
      <c r="N2936" s="23" t="s">
        <v>12317</v>
      </c>
      <c r="O2936" s="23" t="s">
        <v>6</v>
      </c>
      <c r="P2936" s="23">
        <f t="shared" si="91"/>
        <v>6</v>
      </c>
    </row>
    <row r="2937" spans="1:16" x14ac:dyDescent="0.3">
      <c r="A2937">
        <v>3014</v>
      </c>
      <c r="B2937" t="s">
        <v>7372</v>
      </c>
      <c r="C2937" t="s">
        <v>7373</v>
      </c>
      <c r="D2937" t="s">
        <v>51</v>
      </c>
      <c r="E2937" t="s">
        <v>16</v>
      </c>
      <c r="F2937">
        <v>60</v>
      </c>
      <c r="G2937" t="s">
        <v>7374</v>
      </c>
      <c r="H2937" t="s">
        <v>5647</v>
      </c>
      <c r="I2937" t="s">
        <v>38</v>
      </c>
      <c r="J2937" s="6" t="s">
        <v>13841</v>
      </c>
      <c r="K2937">
        <v>54</v>
      </c>
      <c r="L2937" t="s">
        <v>20</v>
      </c>
      <c r="M2937">
        <f t="shared" si="90"/>
        <v>0</v>
      </c>
      <c r="N2937" s="23" t="s">
        <v>12318</v>
      </c>
      <c r="O2937" s="23" t="s">
        <v>10438</v>
      </c>
      <c r="P2937" s="23">
        <f t="shared" si="91"/>
        <v>5</v>
      </c>
    </row>
    <row r="2938" spans="1:16" x14ac:dyDescent="0.3">
      <c r="A2938">
        <v>3015</v>
      </c>
      <c r="B2938" t="s">
        <v>5772</v>
      </c>
      <c r="C2938" t="s">
        <v>4994</v>
      </c>
      <c r="D2938" t="s">
        <v>28</v>
      </c>
      <c r="E2938" t="s">
        <v>29</v>
      </c>
      <c r="F2938">
        <v>30</v>
      </c>
      <c r="G2938" t="s">
        <v>7374</v>
      </c>
      <c r="H2938" t="s">
        <v>768</v>
      </c>
      <c r="I2938" t="s">
        <v>124</v>
      </c>
      <c r="J2938" s="6" t="s">
        <v>13849</v>
      </c>
      <c r="K2938">
        <v>83</v>
      </c>
      <c r="L2938" t="s">
        <v>70</v>
      </c>
      <c r="M2938">
        <f t="shared" si="90"/>
        <v>0</v>
      </c>
      <c r="N2938" s="23" t="s">
        <v>12318</v>
      </c>
      <c r="O2938" s="23" t="s">
        <v>10438</v>
      </c>
      <c r="P2938" s="23">
        <f t="shared" si="91"/>
        <v>5</v>
      </c>
    </row>
    <row r="2939" spans="1:16" x14ac:dyDescent="0.3">
      <c r="A2939">
        <v>3016</v>
      </c>
      <c r="B2939" t="s">
        <v>872</v>
      </c>
      <c r="C2939" t="s">
        <v>2928</v>
      </c>
      <c r="D2939" t="s">
        <v>28</v>
      </c>
      <c r="E2939" t="s">
        <v>29</v>
      </c>
      <c r="F2939">
        <v>30</v>
      </c>
      <c r="G2939" t="s">
        <v>7375</v>
      </c>
      <c r="H2939" t="s">
        <v>412</v>
      </c>
      <c r="I2939" t="s">
        <v>187</v>
      </c>
      <c r="J2939" s="6">
        <v>44201</v>
      </c>
      <c r="K2939">
        <v>34</v>
      </c>
      <c r="L2939" t="s">
        <v>101</v>
      </c>
      <c r="M2939">
        <f t="shared" si="90"/>
        <v>0</v>
      </c>
      <c r="N2939" s="23" t="s">
        <v>10755</v>
      </c>
      <c r="O2939" s="23" t="s">
        <v>10416</v>
      </c>
      <c r="P2939" s="23">
        <f t="shared" si="91"/>
        <v>4</v>
      </c>
    </row>
    <row r="2940" spans="1:16" x14ac:dyDescent="0.3">
      <c r="A2940">
        <v>3017</v>
      </c>
      <c r="B2940" t="s">
        <v>4828</v>
      </c>
      <c r="C2940" t="s">
        <v>5668</v>
      </c>
      <c r="D2940" t="s">
        <v>28</v>
      </c>
      <c r="E2940" t="s">
        <v>29</v>
      </c>
      <c r="F2940">
        <v>30</v>
      </c>
      <c r="G2940" t="s">
        <v>7376</v>
      </c>
      <c r="H2940" t="s">
        <v>663</v>
      </c>
      <c r="I2940" t="s">
        <v>32</v>
      </c>
      <c r="J2940" s="6">
        <v>44047</v>
      </c>
      <c r="K2940">
        <v>74</v>
      </c>
      <c r="L2940" t="s">
        <v>20</v>
      </c>
      <c r="M2940">
        <f t="shared" si="90"/>
        <v>0</v>
      </c>
      <c r="N2940" s="23" t="s">
        <v>10755</v>
      </c>
      <c r="O2940" s="23" t="s">
        <v>10438</v>
      </c>
      <c r="P2940" s="23">
        <f t="shared" si="91"/>
        <v>5</v>
      </c>
    </row>
    <row r="2941" spans="1:16" x14ac:dyDescent="0.3">
      <c r="A2941">
        <v>3018</v>
      </c>
      <c r="B2941" t="s">
        <v>4075</v>
      </c>
      <c r="C2941" t="s">
        <v>375</v>
      </c>
      <c r="D2941" t="s">
        <v>28</v>
      </c>
      <c r="E2941" t="s">
        <v>29</v>
      </c>
      <c r="F2941">
        <v>30</v>
      </c>
      <c r="G2941" t="s">
        <v>7377</v>
      </c>
      <c r="H2941" t="s">
        <v>7378</v>
      </c>
      <c r="I2941" t="s">
        <v>178</v>
      </c>
      <c r="J2941" s="6">
        <v>44480</v>
      </c>
      <c r="K2941">
        <v>92</v>
      </c>
      <c r="L2941" t="s">
        <v>39</v>
      </c>
      <c r="M2941">
        <f t="shared" si="90"/>
        <v>0</v>
      </c>
      <c r="N2941" s="23" t="s">
        <v>10755</v>
      </c>
      <c r="O2941" s="23" t="s">
        <v>10660</v>
      </c>
      <c r="P2941" s="23">
        <f t="shared" si="91"/>
        <v>4</v>
      </c>
    </row>
    <row r="2942" spans="1:16" x14ac:dyDescent="0.3">
      <c r="A2942">
        <v>3019</v>
      </c>
      <c r="B2942" t="s">
        <v>6044</v>
      </c>
      <c r="C2942" t="s">
        <v>7379</v>
      </c>
      <c r="D2942" t="s">
        <v>28</v>
      </c>
      <c r="E2942" t="s">
        <v>29</v>
      </c>
      <c r="F2942">
        <v>60</v>
      </c>
      <c r="G2942" t="s">
        <v>7380</v>
      </c>
      <c r="H2942" t="s">
        <v>5327</v>
      </c>
      <c r="I2942" t="s">
        <v>187</v>
      </c>
      <c r="J2942" s="6" t="s">
        <v>13633</v>
      </c>
      <c r="K2942">
        <v>78</v>
      </c>
      <c r="L2942" t="s">
        <v>159</v>
      </c>
      <c r="M2942">
        <f t="shared" si="90"/>
        <v>0</v>
      </c>
      <c r="N2942" s="23" t="s">
        <v>10755</v>
      </c>
      <c r="O2942" s="23" t="s">
        <v>10549</v>
      </c>
      <c r="P2942" s="23">
        <f t="shared" si="91"/>
        <v>3</v>
      </c>
    </row>
    <row r="2943" spans="1:16" x14ac:dyDescent="0.3">
      <c r="A2943">
        <v>3020</v>
      </c>
      <c r="B2943" t="s">
        <v>7381</v>
      </c>
      <c r="C2943" t="s">
        <v>647</v>
      </c>
      <c r="D2943" t="s">
        <v>28</v>
      </c>
      <c r="E2943" t="s">
        <v>29</v>
      </c>
      <c r="F2943">
        <v>30</v>
      </c>
      <c r="G2943" t="s">
        <v>7382</v>
      </c>
      <c r="H2943" t="s">
        <v>7383</v>
      </c>
      <c r="I2943" t="s">
        <v>110</v>
      </c>
      <c r="J2943" s="6">
        <v>44352</v>
      </c>
      <c r="K2943">
        <v>29</v>
      </c>
      <c r="L2943" t="s">
        <v>45</v>
      </c>
      <c r="M2943">
        <f t="shared" si="90"/>
        <v>0</v>
      </c>
      <c r="N2943" s="23" t="s">
        <v>10755</v>
      </c>
      <c r="O2943" s="23" t="s">
        <v>10453</v>
      </c>
      <c r="P2943" s="23">
        <f t="shared" si="91"/>
        <v>7</v>
      </c>
    </row>
    <row r="2944" spans="1:16" x14ac:dyDescent="0.3">
      <c r="A2944">
        <v>3021</v>
      </c>
      <c r="B2944" t="s">
        <v>7384</v>
      </c>
      <c r="C2944" t="s">
        <v>6360</v>
      </c>
      <c r="D2944" t="s">
        <v>15</v>
      </c>
      <c r="E2944" t="s">
        <v>16</v>
      </c>
      <c r="F2944">
        <v>60</v>
      </c>
      <c r="G2944" t="s">
        <v>7385</v>
      </c>
      <c r="H2944" t="s">
        <v>5158</v>
      </c>
      <c r="I2944" t="s">
        <v>5159</v>
      </c>
      <c r="J2944" s="6" t="s">
        <v>13647</v>
      </c>
      <c r="K2944">
        <v>62</v>
      </c>
      <c r="L2944" t="s">
        <v>70</v>
      </c>
      <c r="M2944">
        <f t="shared" si="90"/>
        <v>0</v>
      </c>
      <c r="N2944" s="23" t="s">
        <v>7385</v>
      </c>
      <c r="O2944" s="23"/>
      <c r="P2944" s="23">
        <f t="shared" si="91"/>
        <v>0</v>
      </c>
    </row>
    <row r="2945" spans="1:16" x14ac:dyDescent="0.3">
      <c r="A2945">
        <v>3022</v>
      </c>
      <c r="B2945" t="s">
        <v>160</v>
      </c>
      <c r="C2945" t="s">
        <v>4803</v>
      </c>
      <c r="D2945" t="s">
        <v>28</v>
      </c>
      <c r="E2945" t="s">
        <v>29</v>
      </c>
      <c r="F2945">
        <v>90</v>
      </c>
      <c r="G2945" t="s">
        <v>7386</v>
      </c>
      <c r="H2945" t="s">
        <v>877</v>
      </c>
      <c r="I2945" t="s">
        <v>32</v>
      </c>
      <c r="J2945" s="6" t="s">
        <v>13812</v>
      </c>
      <c r="K2945">
        <v>39</v>
      </c>
      <c r="L2945" t="s">
        <v>80</v>
      </c>
      <c r="M2945">
        <f t="shared" si="90"/>
        <v>0</v>
      </c>
      <c r="N2945" s="23" t="s">
        <v>12319</v>
      </c>
      <c r="O2945" s="23" t="s">
        <v>10417</v>
      </c>
      <c r="P2945" s="23">
        <f t="shared" si="91"/>
        <v>5</v>
      </c>
    </row>
    <row r="2946" spans="1:16" x14ac:dyDescent="0.3">
      <c r="A2946">
        <v>3023</v>
      </c>
      <c r="B2946" t="s">
        <v>7106</v>
      </c>
      <c r="C2946" t="s">
        <v>7187</v>
      </c>
      <c r="D2946" t="s">
        <v>51</v>
      </c>
      <c r="E2946" t="s">
        <v>16</v>
      </c>
      <c r="F2946">
        <v>60</v>
      </c>
      <c r="G2946" t="s">
        <v>7387</v>
      </c>
      <c r="H2946" t="s">
        <v>938</v>
      </c>
      <c r="I2946" t="s">
        <v>25</v>
      </c>
      <c r="J2946" s="6" t="s">
        <v>14232</v>
      </c>
      <c r="K2946">
        <v>74</v>
      </c>
      <c r="L2946" t="s">
        <v>159</v>
      </c>
      <c r="M2946">
        <f t="shared" ref="M2946:M3009" si="92">COUNTBLANK(A2946:L2946)</f>
        <v>0</v>
      </c>
      <c r="N2946" s="23" t="s">
        <v>12320</v>
      </c>
      <c r="O2946" s="23" t="s">
        <v>1665</v>
      </c>
      <c r="P2946" s="23">
        <f t="shared" ref="P2946:P3009" si="93">LEN(O2946)</f>
        <v>5</v>
      </c>
    </row>
    <row r="2947" spans="1:16" x14ac:dyDescent="0.3">
      <c r="A2947">
        <v>3024</v>
      </c>
      <c r="B2947" t="s">
        <v>550</v>
      </c>
      <c r="C2947" t="s">
        <v>6661</v>
      </c>
      <c r="D2947" t="s">
        <v>51</v>
      </c>
      <c r="E2947" t="s">
        <v>16</v>
      </c>
      <c r="F2947">
        <v>60</v>
      </c>
      <c r="G2947" t="s">
        <v>7388</v>
      </c>
      <c r="H2947" t="s">
        <v>3122</v>
      </c>
      <c r="I2947" t="s">
        <v>1035</v>
      </c>
      <c r="J2947" s="6">
        <v>43988</v>
      </c>
      <c r="K2947">
        <v>26</v>
      </c>
      <c r="L2947" t="s">
        <v>45</v>
      </c>
      <c r="M2947">
        <f t="shared" si="92"/>
        <v>0</v>
      </c>
      <c r="N2947" s="23" t="s">
        <v>12321</v>
      </c>
      <c r="O2947" s="23" t="s">
        <v>10430</v>
      </c>
      <c r="P2947" s="23">
        <f t="shared" si="93"/>
        <v>9</v>
      </c>
    </row>
    <row r="2948" spans="1:16" x14ac:dyDescent="0.3">
      <c r="A2948">
        <v>3025</v>
      </c>
      <c r="B2948" t="s">
        <v>7389</v>
      </c>
      <c r="C2948" t="s">
        <v>6298</v>
      </c>
      <c r="D2948" t="s">
        <v>15</v>
      </c>
      <c r="E2948" t="s">
        <v>16</v>
      </c>
      <c r="F2948">
        <v>90</v>
      </c>
      <c r="G2948" t="s">
        <v>7388</v>
      </c>
      <c r="H2948" t="s">
        <v>694</v>
      </c>
      <c r="I2948" t="s">
        <v>32</v>
      </c>
      <c r="J2948" s="6" t="s">
        <v>14093</v>
      </c>
      <c r="K2948">
        <v>56</v>
      </c>
      <c r="L2948" t="s">
        <v>64</v>
      </c>
      <c r="M2948">
        <f t="shared" si="92"/>
        <v>0</v>
      </c>
      <c r="N2948" s="23" t="s">
        <v>12321</v>
      </c>
      <c r="O2948" s="23" t="s">
        <v>10430</v>
      </c>
      <c r="P2948" s="23">
        <f t="shared" si="93"/>
        <v>9</v>
      </c>
    </row>
    <row r="2949" spans="1:16" x14ac:dyDescent="0.3">
      <c r="A2949">
        <v>3026</v>
      </c>
      <c r="B2949" t="s">
        <v>7390</v>
      </c>
      <c r="C2949" t="s">
        <v>7391</v>
      </c>
      <c r="D2949" t="s">
        <v>15</v>
      </c>
      <c r="E2949" t="s">
        <v>16</v>
      </c>
      <c r="F2949">
        <v>30</v>
      </c>
      <c r="G2949" t="s">
        <v>7392</v>
      </c>
      <c r="H2949" t="s">
        <v>5934</v>
      </c>
      <c r="I2949" t="s">
        <v>173</v>
      </c>
      <c r="J2949" s="6" t="s">
        <v>13715</v>
      </c>
      <c r="K2949">
        <v>103</v>
      </c>
      <c r="L2949" t="s">
        <v>159</v>
      </c>
      <c r="M2949">
        <f t="shared" si="92"/>
        <v>0</v>
      </c>
      <c r="N2949" s="23" t="s">
        <v>12321</v>
      </c>
      <c r="O2949" s="23" t="s">
        <v>3780</v>
      </c>
      <c r="P2949" s="23">
        <f t="shared" si="93"/>
        <v>5</v>
      </c>
    </row>
    <row r="2950" spans="1:16" x14ac:dyDescent="0.3">
      <c r="A2950">
        <v>3027</v>
      </c>
      <c r="B2950" t="s">
        <v>6906</v>
      </c>
      <c r="C2950" t="s">
        <v>2167</v>
      </c>
      <c r="D2950" t="s">
        <v>28</v>
      </c>
      <c r="E2950" t="s">
        <v>29</v>
      </c>
      <c r="F2950">
        <v>90</v>
      </c>
      <c r="G2950" t="s">
        <v>7393</v>
      </c>
      <c r="H2950" t="s">
        <v>1168</v>
      </c>
      <c r="I2950" t="s">
        <v>32</v>
      </c>
      <c r="J2950" s="6" t="s">
        <v>13765</v>
      </c>
      <c r="K2950">
        <v>43</v>
      </c>
      <c r="L2950" t="s">
        <v>80</v>
      </c>
      <c r="M2950">
        <f t="shared" si="92"/>
        <v>0</v>
      </c>
      <c r="N2950" s="23" t="s">
        <v>12322</v>
      </c>
      <c r="O2950" s="23" t="s">
        <v>10422</v>
      </c>
      <c r="P2950" s="23">
        <f t="shared" si="93"/>
        <v>4</v>
      </c>
    </row>
    <row r="2951" spans="1:16" x14ac:dyDescent="0.3">
      <c r="A2951">
        <v>3028</v>
      </c>
      <c r="B2951" t="s">
        <v>7394</v>
      </c>
      <c r="C2951" t="s">
        <v>2051</v>
      </c>
      <c r="D2951" t="s">
        <v>28</v>
      </c>
      <c r="E2951" t="s">
        <v>29</v>
      </c>
      <c r="F2951">
        <v>60</v>
      </c>
      <c r="G2951" t="s">
        <v>7395</v>
      </c>
      <c r="H2951" t="s">
        <v>1761</v>
      </c>
      <c r="I2951" t="s">
        <v>38</v>
      </c>
      <c r="J2951" s="6">
        <v>43962</v>
      </c>
      <c r="K2951">
        <v>10</v>
      </c>
      <c r="L2951" t="s">
        <v>45</v>
      </c>
      <c r="M2951">
        <f t="shared" si="92"/>
        <v>0</v>
      </c>
      <c r="N2951" s="23" t="s">
        <v>12323</v>
      </c>
      <c r="O2951" s="23" t="s">
        <v>9969</v>
      </c>
      <c r="P2951" s="23">
        <f t="shared" si="93"/>
        <v>6</v>
      </c>
    </row>
    <row r="2952" spans="1:16" x14ac:dyDescent="0.3">
      <c r="A2952">
        <v>3029</v>
      </c>
      <c r="B2952" t="s">
        <v>2973</v>
      </c>
      <c r="C2952" t="s">
        <v>4026</v>
      </c>
      <c r="D2952" t="s">
        <v>51</v>
      </c>
      <c r="E2952" t="s">
        <v>16</v>
      </c>
      <c r="F2952">
        <v>30</v>
      </c>
      <c r="G2952" t="s">
        <v>7396</v>
      </c>
      <c r="H2952" t="s">
        <v>182</v>
      </c>
      <c r="I2952" t="s">
        <v>32</v>
      </c>
      <c r="J2952" s="6" t="s">
        <v>13658</v>
      </c>
      <c r="K2952">
        <v>44</v>
      </c>
      <c r="L2952" t="s">
        <v>39</v>
      </c>
      <c r="M2952">
        <f t="shared" si="92"/>
        <v>0</v>
      </c>
      <c r="N2952" s="23" t="s">
        <v>12324</v>
      </c>
      <c r="O2952" s="23" t="s">
        <v>10422</v>
      </c>
      <c r="P2952" s="23">
        <f t="shared" si="93"/>
        <v>4</v>
      </c>
    </row>
    <row r="2953" spans="1:16" x14ac:dyDescent="0.3">
      <c r="A2953">
        <v>3030</v>
      </c>
      <c r="B2953" t="s">
        <v>800</v>
      </c>
      <c r="C2953" t="s">
        <v>1898</v>
      </c>
      <c r="D2953" t="s">
        <v>28</v>
      </c>
      <c r="E2953" t="s">
        <v>29</v>
      </c>
      <c r="F2953">
        <v>60</v>
      </c>
      <c r="G2953" t="s">
        <v>7397</v>
      </c>
      <c r="H2953" t="s">
        <v>5473</v>
      </c>
      <c r="I2953" t="s">
        <v>240</v>
      </c>
      <c r="J2953" s="6" t="s">
        <v>13697</v>
      </c>
      <c r="K2953">
        <v>9</v>
      </c>
      <c r="L2953" t="s">
        <v>39</v>
      </c>
      <c r="M2953">
        <f t="shared" si="92"/>
        <v>0</v>
      </c>
      <c r="N2953" s="23" t="s">
        <v>12325</v>
      </c>
      <c r="O2953" s="23" t="s">
        <v>10453</v>
      </c>
      <c r="P2953" s="23">
        <f t="shared" si="93"/>
        <v>7</v>
      </c>
    </row>
    <row r="2954" spans="1:16" x14ac:dyDescent="0.3">
      <c r="A2954">
        <v>3031</v>
      </c>
      <c r="B2954" t="s">
        <v>2837</v>
      </c>
      <c r="C2954" t="s">
        <v>7398</v>
      </c>
      <c r="D2954" t="s">
        <v>28</v>
      </c>
      <c r="E2954" t="s">
        <v>29</v>
      </c>
      <c r="F2954">
        <v>30</v>
      </c>
      <c r="G2954" t="s">
        <v>7399</v>
      </c>
      <c r="H2954" t="s">
        <v>7400</v>
      </c>
      <c r="I2954" t="s">
        <v>178</v>
      </c>
      <c r="J2954" s="6" t="s">
        <v>13654</v>
      </c>
      <c r="K2954">
        <v>64</v>
      </c>
      <c r="L2954" t="s">
        <v>80</v>
      </c>
      <c r="M2954">
        <f t="shared" si="92"/>
        <v>0</v>
      </c>
      <c r="N2954" s="23" t="s">
        <v>7319</v>
      </c>
      <c r="O2954" s="23" t="s">
        <v>10422</v>
      </c>
      <c r="P2954" s="23">
        <f t="shared" si="93"/>
        <v>4</v>
      </c>
    </row>
    <row r="2955" spans="1:16" x14ac:dyDescent="0.3">
      <c r="A2955">
        <v>3032</v>
      </c>
      <c r="B2955" t="s">
        <v>5567</v>
      </c>
      <c r="C2955" t="s">
        <v>800</v>
      </c>
      <c r="D2955" t="s">
        <v>28</v>
      </c>
      <c r="E2955" t="s">
        <v>29</v>
      </c>
      <c r="F2955">
        <v>30</v>
      </c>
      <c r="G2955" t="s">
        <v>7401</v>
      </c>
      <c r="H2955" t="s">
        <v>1005</v>
      </c>
      <c r="I2955" t="s">
        <v>178</v>
      </c>
      <c r="J2955" s="6" t="s">
        <v>14096</v>
      </c>
      <c r="K2955">
        <v>92</v>
      </c>
      <c r="L2955" t="s">
        <v>33</v>
      </c>
      <c r="M2955">
        <f t="shared" si="92"/>
        <v>0</v>
      </c>
      <c r="N2955" s="23" t="s">
        <v>12326</v>
      </c>
      <c r="O2955" s="23" t="s">
        <v>10438</v>
      </c>
      <c r="P2955" s="23">
        <f t="shared" si="93"/>
        <v>5</v>
      </c>
    </row>
    <row r="2956" spans="1:16" x14ac:dyDescent="0.3">
      <c r="A2956">
        <v>3033</v>
      </c>
      <c r="B2956" t="s">
        <v>935</v>
      </c>
      <c r="C2956" t="s">
        <v>1424</v>
      </c>
      <c r="D2956" t="s">
        <v>28</v>
      </c>
      <c r="E2956" t="s">
        <v>29</v>
      </c>
      <c r="F2956">
        <v>90</v>
      </c>
      <c r="G2956" t="s">
        <v>7402</v>
      </c>
      <c r="H2956" t="s">
        <v>3324</v>
      </c>
      <c r="I2956" t="s">
        <v>32</v>
      </c>
      <c r="J2956" s="6" t="s">
        <v>13836</v>
      </c>
      <c r="K2956">
        <v>62</v>
      </c>
      <c r="L2956" t="s">
        <v>45</v>
      </c>
      <c r="M2956">
        <f t="shared" si="92"/>
        <v>0</v>
      </c>
      <c r="N2956" s="23" t="s">
        <v>12327</v>
      </c>
      <c r="O2956" s="23" t="s">
        <v>10422</v>
      </c>
      <c r="P2956" s="23">
        <f t="shared" si="93"/>
        <v>4</v>
      </c>
    </row>
    <row r="2957" spans="1:16" x14ac:dyDescent="0.3">
      <c r="A2957">
        <v>3034</v>
      </c>
      <c r="B2957" t="s">
        <v>26</v>
      </c>
      <c r="C2957" t="s">
        <v>7403</v>
      </c>
      <c r="D2957" t="s">
        <v>28</v>
      </c>
      <c r="E2957" t="s">
        <v>29</v>
      </c>
      <c r="F2957">
        <v>60</v>
      </c>
      <c r="G2957" t="s">
        <v>7404</v>
      </c>
      <c r="H2957" t="s">
        <v>4874</v>
      </c>
      <c r="I2957" t="s">
        <v>32</v>
      </c>
      <c r="J2957" s="6">
        <v>44351</v>
      </c>
      <c r="K2957">
        <v>81</v>
      </c>
      <c r="L2957" t="s">
        <v>80</v>
      </c>
      <c r="M2957">
        <f t="shared" si="92"/>
        <v>0</v>
      </c>
      <c r="N2957" s="23" t="s">
        <v>3953</v>
      </c>
      <c r="O2957" s="23" t="s">
        <v>12328</v>
      </c>
      <c r="P2957" s="23">
        <f t="shared" si="93"/>
        <v>6</v>
      </c>
    </row>
    <row r="2958" spans="1:16" x14ac:dyDescent="0.3">
      <c r="A2958">
        <v>3035</v>
      </c>
      <c r="B2958" t="s">
        <v>7405</v>
      </c>
      <c r="C2958" t="s">
        <v>7292</v>
      </c>
      <c r="D2958" t="s">
        <v>15</v>
      </c>
      <c r="E2958" t="s">
        <v>16</v>
      </c>
      <c r="F2958">
        <v>60</v>
      </c>
      <c r="G2958" t="s">
        <v>14627</v>
      </c>
      <c r="H2958" t="s">
        <v>4958</v>
      </c>
      <c r="I2958" t="s">
        <v>95</v>
      </c>
      <c r="J2958" s="6" t="s">
        <v>13931</v>
      </c>
      <c r="K2958">
        <v>41</v>
      </c>
      <c r="L2958" t="s">
        <v>101</v>
      </c>
      <c r="M2958">
        <f t="shared" si="92"/>
        <v>0</v>
      </c>
      <c r="N2958" s="23" t="s">
        <v>12329</v>
      </c>
      <c r="O2958" s="23" t="s">
        <v>10422</v>
      </c>
      <c r="P2958" s="23">
        <f t="shared" si="93"/>
        <v>4</v>
      </c>
    </row>
    <row r="2959" spans="1:16" x14ac:dyDescent="0.3">
      <c r="A2959">
        <v>3036</v>
      </c>
      <c r="B2959" t="s">
        <v>357</v>
      </c>
      <c r="C2959" t="s">
        <v>1573</v>
      </c>
      <c r="D2959" t="s">
        <v>15</v>
      </c>
      <c r="E2959" t="s">
        <v>16</v>
      </c>
      <c r="F2959">
        <v>30</v>
      </c>
      <c r="G2959" t="s">
        <v>14628</v>
      </c>
      <c r="H2959" t="s">
        <v>2354</v>
      </c>
      <c r="I2959" t="s">
        <v>178</v>
      </c>
      <c r="J2959" s="6">
        <v>44541</v>
      </c>
      <c r="K2959">
        <v>85</v>
      </c>
      <c r="L2959" t="s">
        <v>70</v>
      </c>
      <c r="M2959">
        <f t="shared" si="92"/>
        <v>0</v>
      </c>
      <c r="N2959" s="23" t="s">
        <v>12330</v>
      </c>
      <c r="O2959" s="23" t="s">
        <v>2637</v>
      </c>
      <c r="P2959" s="23">
        <f t="shared" si="93"/>
        <v>7</v>
      </c>
    </row>
    <row r="2960" spans="1:16" x14ac:dyDescent="0.3">
      <c r="A2960">
        <v>3037</v>
      </c>
      <c r="B2960" t="s">
        <v>1805</v>
      </c>
      <c r="C2960" t="s">
        <v>4237</v>
      </c>
      <c r="D2960" t="s">
        <v>28</v>
      </c>
      <c r="E2960" t="s">
        <v>29</v>
      </c>
      <c r="F2960">
        <v>60</v>
      </c>
      <c r="G2960" t="s">
        <v>7408</v>
      </c>
      <c r="H2960" t="s">
        <v>186</v>
      </c>
      <c r="I2960" t="s">
        <v>187</v>
      </c>
      <c r="J2960" s="6" t="s">
        <v>13644</v>
      </c>
      <c r="K2960">
        <v>82</v>
      </c>
      <c r="L2960" t="s">
        <v>45</v>
      </c>
      <c r="M2960">
        <f t="shared" si="92"/>
        <v>0</v>
      </c>
      <c r="N2960" s="23" t="s">
        <v>12331</v>
      </c>
      <c r="O2960" s="23" t="s">
        <v>10453</v>
      </c>
      <c r="P2960" s="23">
        <f t="shared" si="93"/>
        <v>7</v>
      </c>
    </row>
    <row r="2961" spans="1:16" x14ac:dyDescent="0.3">
      <c r="A2961">
        <v>3038</v>
      </c>
      <c r="B2961" t="s">
        <v>7409</v>
      </c>
      <c r="C2961" t="s">
        <v>3706</v>
      </c>
      <c r="D2961" t="s">
        <v>51</v>
      </c>
      <c r="E2961" t="s">
        <v>16</v>
      </c>
      <c r="F2961">
        <v>60</v>
      </c>
      <c r="G2961" t="s">
        <v>7410</v>
      </c>
      <c r="H2961" t="s">
        <v>1177</v>
      </c>
      <c r="I2961" t="s">
        <v>32</v>
      </c>
      <c r="J2961" s="6" t="s">
        <v>13713</v>
      </c>
      <c r="K2961">
        <v>91</v>
      </c>
      <c r="L2961" t="s">
        <v>20</v>
      </c>
      <c r="M2961">
        <f t="shared" si="92"/>
        <v>0</v>
      </c>
      <c r="N2961" s="23" t="s">
        <v>12332</v>
      </c>
      <c r="O2961" s="23" t="s">
        <v>10422</v>
      </c>
      <c r="P2961" s="23">
        <f t="shared" si="93"/>
        <v>4</v>
      </c>
    </row>
    <row r="2962" spans="1:16" x14ac:dyDescent="0.3">
      <c r="A2962">
        <v>3039</v>
      </c>
      <c r="B2962" t="s">
        <v>7411</v>
      </c>
      <c r="C2962" t="s">
        <v>7412</v>
      </c>
      <c r="D2962" t="s">
        <v>15</v>
      </c>
      <c r="E2962" t="s">
        <v>16</v>
      </c>
      <c r="F2962">
        <v>90</v>
      </c>
      <c r="G2962" t="s">
        <v>7413</v>
      </c>
      <c r="H2962" t="s">
        <v>334</v>
      </c>
      <c r="I2962" t="s">
        <v>124</v>
      </c>
      <c r="J2962" s="6" t="s">
        <v>14136</v>
      </c>
      <c r="K2962">
        <v>59</v>
      </c>
      <c r="L2962" t="s">
        <v>64</v>
      </c>
      <c r="M2962">
        <f t="shared" si="92"/>
        <v>0</v>
      </c>
      <c r="N2962" s="23" t="s">
        <v>12333</v>
      </c>
      <c r="O2962" s="23" t="s">
        <v>10425</v>
      </c>
      <c r="P2962" s="23">
        <f t="shared" si="93"/>
        <v>3</v>
      </c>
    </row>
    <row r="2963" spans="1:16" x14ac:dyDescent="0.3">
      <c r="A2963">
        <v>3040</v>
      </c>
      <c r="B2963" t="s">
        <v>3967</v>
      </c>
      <c r="C2963" t="s">
        <v>6574</v>
      </c>
      <c r="D2963" t="s">
        <v>28</v>
      </c>
      <c r="E2963" t="s">
        <v>29</v>
      </c>
      <c r="F2963">
        <v>60</v>
      </c>
      <c r="G2963" t="s">
        <v>14339</v>
      </c>
      <c r="H2963" t="s">
        <v>6775</v>
      </c>
      <c r="I2963" t="s">
        <v>25</v>
      </c>
      <c r="J2963" s="6" t="s">
        <v>13786</v>
      </c>
      <c r="K2963">
        <v>15</v>
      </c>
      <c r="L2963" t="s">
        <v>54</v>
      </c>
      <c r="M2963">
        <f t="shared" si="92"/>
        <v>0</v>
      </c>
      <c r="N2963" s="23" t="s">
        <v>12334</v>
      </c>
      <c r="O2963" s="23" t="s">
        <v>10430</v>
      </c>
      <c r="P2963" s="23">
        <f t="shared" si="93"/>
        <v>9</v>
      </c>
    </row>
    <row r="2964" spans="1:16" x14ac:dyDescent="0.3">
      <c r="A2964">
        <v>3041</v>
      </c>
      <c r="B2964" t="s">
        <v>7415</v>
      </c>
      <c r="C2964" t="s">
        <v>7416</v>
      </c>
      <c r="D2964" t="s">
        <v>15</v>
      </c>
      <c r="E2964" t="s">
        <v>16</v>
      </c>
      <c r="F2964">
        <v>60</v>
      </c>
      <c r="G2964" t="s">
        <v>7417</v>
      </c>
      <c r="H2964" t="s">
        <v>436</v>
      </c>
      <c r="I2964" t="s">
        <v>32</v>
      </c>
      <c r="J2964" s="6" t="s">
        <v>14002</v>
      </c>
      <c r="K2964">
        <v>45</v>
      </c>
      <c r="L2964" t="s">
        <v>70</v>
      </c>
      <c r="M2964">
        <f t="shared" si="92"/>
        <v>0</v>
      </c>
      <c r="N2964" s="23" t="s">
        <v>12335</v>
      </c>
      <c r="O2964" s="23" t="s">
        <v>10422</v>
      </c>
      <c r="P2964" s="23">
        <f t="shared" si="93"/>
        <v>4</v>
      </c>
    </row>
    <row r="2965" spans="1:16" x14ac:dyDescent="0.3">
      <c r="A2965">
        <v>3042</v>
      </c>
      <c r="B2965" t="s">
        <v>7418</v>
      </c>
      <c r="C2965" t="s">
        <v>5021</v>
      </c>
      <c r="D2965" t="s">
        <v>28</v>
      </c>
      <c r="E2965" t="s">
        <v>29</v>
      </c>
      <c r="F2965">
        <v>30</v>
      </c>
      <c r="G2965" t="s">
        <v>7419</v>
      </c>
      <c r="H2965" t="s">
        <v>908</v>
      </c>
      <c r="I2965" t="s">
        <v>575</v>
      </c>
      <c r="J2965" s="6" t="s">
        <v>13943</v>
      </c>
      <c r="K2965">
        <v>3</v>
      </c>
      <c r="L2965" t="s">
        <v>70</v>
      </c>
      <c r="M2965">
        <f t="shared" si="92"/>
        <v>0</v>
      </c>
      <c r="N2965" s="23" t="s">
        <v>3629</v>
      </c>
      <c r="O2965" s="23" t="s">
        <v>10438</v>
      </c>
      <c r="P2965" s="23">
        <f t="shared" si="93"/>
        <v>5</v>
      </c>
    </row>
    <row r="2966" spans="1:16" x14ac:dyDescent="0.3">
      <c r="A2966">
        <v>3043</v>
      </c>
      <c r="B2966" t="s">
        <v>7420</v>
      </c>
      <c r="C2966" t="s">
        <v>2900</v>
      </c>
      <c r="D2966" t="s">
        <v>51</v>
      </c>
      <c r="E2966" t="s">
        <v>16</v>
      </c>
      <c r="F2966">
        <v>30</v>
      </c>
      <c r="G2966" t="s">
        <v>14629</v>
      </c>
      <c r="H2966" t="s">
        <v>6033</v>
      </c>
      <c r="I2966" t="s">
        <v>32</v>
      </c>
      <c r="J2966" s="6">
        <v>44177</v>
      </c>
      <c r="K2966">
        <v>5</v>
      </c>
      <c r="L2966" t="s">
        <v>54</v>
      </c>
      <c r="M2966">
        <f t="shared" si="92"/>
        <v>0</v>
      </c>
      <c r="N2966" s="23" t="s">
        <v>1008</v>
      </c>
      <c r="O2966" s="23" t="s">
        <v>10449</v>
      </c>
      <c r="P2966" s="23">
        <f t="shared" si="93"/>
        <v>7</v>
      </c>
    </row>
    <row r="2967" spans="1:16" x14ac:dyDescent="0.3">
      <c r="A2967">
        <v>3044</v>
      </c>
      <c r="B2967" t="s">
        <v>7422</v>
      </c>
      <c r="C2967" t="s">
        <v>7423</v>
      </c>
      <c r="D2967" t="s">
        <v>28</v>
      </c>
      <c r="E2967" t="s">
        <v>29</v>
      </c>
      <c r="F2967">
        <v>90</v>
      </c>
      <c r="G2967" t="s">
        <v>7424</v>
      </c>
      <c r="H2967" t="s">
        <v>3206</v>
      </c>
      <c r="I2967" t="s">
        <v>1199</v>
      </c>
      <c r="J2967" s="6">
        <v>44810</v>
      </c>
      <c r="K2967">
        <v>67</v>
      </c>
      <c r="L2967" t="s">
        <v>45</v>
      </c>
      <c r="M2967">
        <f t="shared" si="92"/>
        <v>0</v>
      </c>
      <c r="N2967" s="23" t="s">
        <v>12336</v>
      </c>
      <c r="O2967" s="23" t="s">
        <v>10420</v>
      </c>
      <c r="P2967" s="23">
        <f t="shared" si="93"/>
        <v>6</v>
      </c>
    </row>
    <row r="2968" spans="1:16" x14ac:dyDescent="0.3">
      <c r="A2968">
        <v>3045</v>
      </c>
      <c r="B2968" t="s">
        <v>7425</v>
      </c>
      <c r="C2968" t="s">
        <v>188</v>
      </c>
      <c r="D2968" t="s">
        <v>28</v>
      </c>
      <c r="E2968" t="s">
        <v>29</v>
      </c>
      <c r="F2968">
        <v>90</v>
      </c>
      <c r="G2968" t="s">
        <v>7426</v>
      </c>
      <c r="H2968" t="s">
        <v>186</v>
      </c>
      <c r="I2968" t="s">
        <v>187</v>
      </c>
      <c r="J2968" s="6">
        <v>44655</v>
      </c>
      <c r="K2968">
        <v>36</v>
      </c>
      <c r="L2968" t="s">
        <v>45</v>
      </c>
      <c r="M2968">
        <f t="shared" si="92"/>
        <v>0</v>
      </c>
      <c r="N2968" s="23" t="s">
        <v>12337</v>
      </c>
      <c r="O2968" s="23" t="s">
        <v>10417</v>
      </c>
      <c r="P2968" s="23">
        <f t="shared" si="93"/>
        <v>5</v>
      </c>
    </row>
    <row r="2969" spans="1:16" x14ac:dyDescent="0.3">
      <c r="A2969">
        <v>3046</v>
      </c>
      <c r="B2969" t="s">
        <v>7427</v>
      </c>
      <c r="C2969" t="s">
        <v>6708</v>
      </c>
      <c r="D2969" t="s">
        <v>51</v>
      </c>
      <c r="E2969" t="s">
        <v>16</v>
      </c>
      <c r="F2969">
        <v>90</v>
      </c>
      <c r="G2969" t="s">
        <v>7428</v>
      </c>
      <c r="H2969" t="s">
        <v>3651</v>
      </c>
      <c r="I2969" t="s">
        <v>294</v>
      </c>
      <c r="J2969" s="6" t="s">
        <v>13850</v>
      </c>
      <c r="K2969">
        <v>7</v>
      </c>
      <c r="L2969" t="s">
        <v>70</v>
      </c>
      <c r="M2969">
        <f t="shared" si="92"/>
        <v>0</v>
      </c>
      <c r="N2969" s="23" t="s">
        <v>1177</v>
      </c>
      <c r="O2969" s="23" t="s">
        <v>8217</v>
      </c>
      <c r="P2969" s="23">
        <f t="shared" si="93"/>
        <v>6</v>
      </c>
    </row>
    <row r="2970" spans="1:16" x14ac:dyDescent="0.3">
      <c r="A2970">
        <v>3047</v>
      </c>
      <c r="B2970" t="s">
        <v>7429</v>
      </c>
      <c r="C2970" t="s">
        <v>2640</v>
      </c>
      <c r="D2970" t="s">
        <v>51</v>
      </c>
      <c r="E2970" t="s">
        <v>16</v>
      </c>
      <c r="F2970">
        <v>90</v>
      </c>
      <c r="G2970" t="s">
        <v>13532</v>
      </c>
      <c r="H2970" t="s">
        <v>7431</v>
      </c>
      <c r="I2970" t="s">
        <v>32</v>
      </c>
      <c r="J2970" s="6" t="s">
        <v>13724</v>
      </c>
      <c r="K2970">
        <v>44</v>
      </c>
      <c r="L2970" t="s">
        <v>54</v>
      </c>
      <c r="M2970">
        <f t="shared" si="92"/>
        <v>0</v>
      </c>
      <c r="N2970" s="23" t="s">
        <v>1177</v>
      </c>
      <c r="O2970" s="23" t="s">
        <v>10506</v>
      </c>
      <c r="P2970" s="23">
        <f t="shared" si="93"/>
        <v>2</v>
      </c>
    </row>
    <row r="2971" spans="1:16" x14ac:dyDescent="0.3">
      <c r="A2971">
        <v>3048</v>
      </c>
      <c r="B2971" t="s">
        <v>7432</v>
      </c>
      <c r="C2971" t="s">
        <v>7433</v>
      </c>
      <c r="D2971" t="s">
        <v>51</v>
      </c>
      <c r="E2971" t="s">
        <v>16</v>
      </c>
      <c r="F2971">
        <v>60</v>
      </c>
      <c r="G2971" t="s">
        <v>7434</v>
      </c>
      <c r="H2971" t="s">
        <v>1505</v>
      </c>
      <c r="I2971" t="s">
        <v>32</v>
      </c>
      <c r="J2971" s="6">
        <v>44567</v>
      </c>
      <c r="K2971">
        <v>23</v>
      </c>
      <c r="L2971" t="s">
        <v>20</v>
      </c>
      <c r="M2971">
        <f t="shared" si="92"/>
        <v>0</v>
      </c>
      <c r="N2971" s="23" t="s">
        <v>1177</v>
      </c>
      <c r="O2971" s="23" t="s">
        <v>10453</v>
      </c>
      <c r="P2971" s="23">
        <f t="shared" si="93"/>
        <v>7</v>
      </c>
    </row>
    <row r="2972" spans="1:16" x14ac:dyDescent="0.3">
      <c r="A2972">
        <v>3049</v>
      </c>
      <c r="B2972" t="s">
        <v>550</v>
      </c>
      <c r="C2972" t="s">
        <v>7435</v>
      </c>
      <c r="D2972" t="s">
        <v>15</v>
      </c>
      <c r="E2972" t="s">
        <v>16</v>
      </c>
      <c r="F2972">
        <v>30</v>
      </c>
      <c r="G2972" t="s">
        <v>14630</v>
      </c>
      <c r="H2972" t="s">
        <v>5957</v>
      </c>
      <c r="I2972" t="s">
        <v>187</v>
      </c>
      <c r="J2972" s="6">
        <v>44660</v>
      </c>
      <c r="K2972">
        <v>28</v>
      </c>
      <c r="L2972" t="s">
        <v>20</v>
      </c>
      <c r="M2972">
        <f t="shared" si="92"/>
        <v>0</v>
      </c>
      <c r="N2972" s="23" t="s">
        <v>12338</v>
      </c>
      <c r="O2972" s="23" t="s">
        <v>10454</v>
      </c>
      <c r="P2972" s="23">
        <f t="shared" si="93"/>
        <v>4</v>
      </c>
    </row>
    <row r="2973" spans="1:16" x14ac:dyDescent="0.3">
      <c r="A2973">
        <v>3051</v>
      </c>
      <c r="B2973" t="s">
        <v>7437</v>
      </c>
      <c r="C2973" t="s">
        <v>3009</v>
      </c>
      <c r="D2973" t="s">
        <v>28</v>
      </c>
      <c r="E2973" t="s">
        <v>29</v>
      </c>
      <c r="F2973">
        <v>60</v>
      </c>
      <c r="G2973" t="s">
        <v>7438</v>
      </c>
      <c r="H2973" t="s">
        <v>1228</v>
      </c>
      <c r="I2973" t="s">
        <v>25</v>
      </c>
      <c r="J2973" s="6" t="s">
        <v>13826</v>
      </c>
      <c r="K2973">
        <v>47</v>
      </c>
      <c r="L2973" t="s">
        <v>54</v>
      </c>
      <c r="M2973">
        <f t="shared" si="92"/>
        <v>0</v>
      </c>
      <c r="N2973" s="23" t="s">
        <v>12339</v>
      </c>
      <c r="O2973" s="23" t="s">
        <v>10416</v>
      </c>
      <c r="P2973" s="23">
        <f t="shared" si="93"/>
        <v>4</v>
      </c>
    </row>
    <row r="2974" spans="1:16" x14ac:dyDescent="0.3">
      <c r="A2974">
        <v>3052</v>
      </c>
      <c r="B2974" t="s">
        <v>6446</v>
      </c>
      <c r="C2974" t="s">
        <v>7439</v>
      </c>
      <c r="D2974" t="s">
        <v>51</v>
      </c>
      <c r="E2974" t="s">
        <v>16</v>
      </c>
      <c r="F2974">
        <v>60</v>
      </c>
      <c r="G2974" t="s">
        <v>7440</v>
      </c>
      <c r="H2974" t="s">
        <v>7441</v>
      </c>
      <c r="I2974" t="s">
        <v>32</v>
      </c>
      <c r="J2974" s="6">
        <v>44656</v>
      </c>
      <c r="K2974">
        <v>38</v>
      </c>
      <c r="L2974" t="s">
        <v>64</v>
      </c>
      <c r="M2974">
        <f t="shared" si="92"/>
        <v>0</v>
      </c>
      <c r="N2974" s="23" t="s">
        <v>12339</v>
      </c>
      <c r="O2974" s="23" t="s">
        <v>10422</v>
      </c>
      <c r="P2974" s="23">
        <f t="shared" si="93"/>
        <v>4</v>
      </c>
    </row>
    <row r="2975" spans="1:16" x14ac:dyDescent="0.3">
      <c r="A2975">
        <v>3053</v>
      </c>
      <c r="B2975" t="s">
        <v>7442</v>
      </c>
      <c r="C2975" t="s">
        <v>7443</v>
      </c>
      <c r="D2975" t="s">
        <v>28</v>
      </c>
      <c r="E2975" t="s">
        <v>29</v>
      </c>
      <c r="F2975">
        <v>30</v>
      </c>
      <c r="G2975" t="s">
        <v>7444</v>
      </c>
      <c r="H2975" t="s">
        <v>2990</v>
      </c>
      <c r="I2975" t="s">
        <v>38</v>
      </c>
      <c r="J2975" s="6" t="s">
        <v>13740</v>
      </c>
      <c r="K2975">
        <v>35</v>
      </c>
      <c r="L2975" t="s">
        <v>101</v>
      </c>
      <c r="M2975">
        <f t="shared" si="92"/>
        <v>0</v>
      </c>
      <c r="N2975" s="23" t="s">
        <v>12340</v>
      </c>
      <c r="O2975" s="23" t="s">
        <v>10425</v>
      </c>
      <c r="P2975" s="23">
        <f t="shared" si="93"/>
        <v>3</v>
      </c>
    </row>
    <row r="2976" spans="1:16" x14ac:dyDescent="0.3">
      <c r="A2976">
        <v>3054</v>
      </c>
      <c r="B2976" t="s">
        <v>7445</v>
      </c>
      <c r="C2976" t="s">
        <v>791</v>
      </c>
      <c r="D2976" t="s">
        <v>41</v>
      </c>
      <c r="E2976" t="s">
        <v>16</v>
      </c>
      <c r="F2976">
        <v>30</v>
      </c>
      <c r="G2976" t="s">
        <v>7446</v>
      </c>
      <c r="H2976" t="s">
        <v>4567</v>
      </c>
      <c r="I2976" t="s">
        <v>38</v>
      </c>
      <c r="J2976" s="6" t="s">
        <v>13866</v>
      </c>
      <c r="K2976">
        <v>48</v>
      </c>
      <c r="L2976" t="s">
        <v>20</v>
      </c>
      <c r="M2976">
        <f t="shared" si="92"/>
        <v>0</v>
      </c>
      <c r="N2976" s="23" t="s">
        <v>12341</v>
      </c>
      <c r="O2976" s="23" t="s">
        <v>10417</v>
      </c>
      <c r="P2976" s="23">
        <f t="shared" si="93"/>
        <v>5</v>
      </c>
    </row>
    <row r="2977" spans="1:16" x14ac:dyDescent="0.3">
      <c r="A2977">
        <v>3055</v>
      </c>
      <c r="B2977" t="s">
        <v>7197</v>
      </c>
      <c r="C2977" t="s">
        <v>5575</v>
      </c>
      <c r="D2977" t="s">
        <v>28</v>
      </c>
      <c r="E2977" t="s">
        <v>29</v>
      </c>
      <c r="F2977">
        <v>60</v>
      </c>
      <c r="G2977" t="s">
        <v>7447</v>
      </c>
      <c r="H2977" t="s">
        <v>6775</v>
      </c>
      <c r="I2977" t="s">
        <v>25</v>
      </c>
      <c r="J2977" s="6" t="s">
        <v>13838</v>
      </c>
      <c r="K2977">
        <v>60</v>
      </c>
      <c r="L2977" t="s">
        <v>54</v>
      </c>
      <c r="M2977">
        <f t="shared" si="92"/>
        <v>0</v>
      </c>
      <c r="N2977" s="23" t="s">
        <v>12342</v>
      </c>
      <c r="O2977" s="23" t="s">
        <v>10422</v>
      </c>
      <c r="P2977" s="23">
        <f t="shared" si="93"/>
        <v>4</v>
      </c>
    </row>
    <row r="2978" spans="1:16" x14ac:dyDescent="0.3">
      <c r="A2978">
        <v>3056</v>
      </c>
      <c r="B2978" t="s">
        <v>3013</v>
      </c>
      <c r="C2978" t="s">
        <v>7448</v>
      </c>
      <c r="D2978" t="s">
        <v>41</v>
      </c>
      <c r="E2978" t="s">
        <v>16</v>
      </c>
      <c r="F2978">
        <v>60</v>
      </c>
      <c r="G2978" t="s">
        <v>7449</v>
      </c>
      <c r="H2978" t="s">
        <v>6607</v>
      </c>
      <c r="I2978" t="s">
        <v>32</v>
      </c>
      <c r="J2978" s="6" t="s">
        <v>13705</v>
      </c>
      <c r="K2978">
        <v>85</v>
      </c>
      <c r="L2978" t="s">
        <v>54</v>
      </c>
      <c r="M2978">
        <f t="shared" si="92"/>
        <v>0</v>
      </c>
      <c r="N2978" s="23" t="s">
        <v>7449</v>
      </c>
      <c r="O2978" s="23"/>
      <c r="P2978" s="23">
        <f t="shared" si="93"/>
        <v>0</v>
      </c>
    </row>
    <row r="2979" spans="1:16" x14ac:dyDescent="0.3">
      <c r="A2979">
        <v>3057</v>
      </c>
      <c r="B2979" t="s">
        <v>7450</v>
      </c>
      <c r="C2979" t="s">
        <v>4880</v>
      </c>
      <c r="D2979" t="s">
        <v>28</v>
      </c>
      <c r="E2979" t="s">
        <v>29</v>
      </c>
      <c r="F2979">
        <v>30</v>
      </c>
      <c r="G2979" t="s">
        <v>7451</v>
      </c>
      <c r="H2979" t="s">
        <v>2713</v>
      </c>
      <c r="I2979" t="s">
        <v>38</v>
      </c>
      <c r="J2979" s="6" t="s">
        <v>13888</v>
      </c>
      <c r="K2979">
        <v>30</v>
      </c>
      <c r="L2979" t="s">
        <v>101</v>
      </c>
      <c r="M2979">
        <f t="shared" si="92"/>
        <v>0</v>
      </c>
      <c r="N2979" s="23" t="s">
        <v>7449</v>
      </c>
      <c r="O2979" s="23" t="s">
        <v>10422</v>
      </c>
      <c r="P2979" s="23">
        <f t="shared" si="93"/>
        <v>4</v>
      </c>
    </row>
    <row r="2980" spans="1:16" x14ac:dyDescent="0.3">
      <c r="A2980">
        <v>3058</v>
      </c>
      <c r="B2980" t="s">
        <v>6088</v>
      </c>
      <c r="C2980" t="s">
        <v>2509</v>
      </c>
      <c r="D2980" t="s">
        <v>28</v>
      </c>
      <c r="E2980" t="s">
        <v>29</v>
      </c>
      <c r="F2980">
        <v>30</v>
      </c>
      <c r="G2980" t="s">
        <v>7451</v>
      </c>
      <c r="H2980" t="s">
        <v>2490</v>
      </c>
      <c r="I2980" t="s">
        <v>32</v>
      </c>
      <c r="J2980" s="6">
        <v>43994</v>
      </c>
      <c r="K2980">
        <v>71</v>
      </c>
      <c r="L2980" t="s">
        <v>64</v>
      </c>
      <c r="M2980">
        <f t="shared" si="92"/>
        <v>0</v>
      </c>
      <c r="N2980" s="23" t="s">
        <v>7449</v>
      </c>
      <c r="O2980" s="23" t="s">
        <v>10422</v>
      </c>
      <c r="P2980" s="23">
        <f t="shared" si="93"/>
        <v>4</v>
      </c>
    </row>
    <row r="2981" spans="1:16" x14ac:dyDescent="0.3">
      <c r="A2981">
        <v>3059</v>
      </c>
      <c r="B2981" t="s">
        <v>7452</v>
      </c>
      <c r="C2981" t="s">
        <v>3089</v>
      </c>
      <c r="D2981" t="s">
        <v>15</v>
      </c>
      <c r="E2981" t="s">
        <v>16</v>
      </c>
      <c r="F2981">
        <v>60</v>
      </c>
      <c r="G2981" t="s">
        <v>7453</v>
      </c>
      <c r="H2981" t="s">
        <v>685</v>
      </c>
      <c r="I2981" t="s">
        <v>686</v>
      </c>
      <c r="J2981" s="6" t="s">
        <v>13710</v>
      </c>
      <c r="K2981">
        <v>2</v>
      </c>
      <c r="L2981" t="s">
        <v>54</v>
      </c>
      <c r="M2981">
        <f t="shared" si="92"/>
        <v>0</v>
      </c>
      <c r="N2981" s="23" t="s">
        <v>2605</v>
      </c>
      <c r="O2981" s="23" t="s">
        <v>10432</v>
      </c>
      <c r="P2981" s="23">
        <f t="shared" si="93"/>
        <v>6</v>
      </c>
    </row>
    <row r="2982" spans="1:16" x14ac:dyDescent="0.3">
      <c r="A2982">
        <v>3060</v>
      </c>
      <c r="B2982" t="s">
        <v>1682</v>
      </c>
      <c r="C2982" t="s">
        <v>2789</v>
      </c>
      <c r="D2982" t="s">
        <v>28</v>
      </c>
      <c r="E2982" t="s">
        <v>29</v>
      </c>
      <c r="F2982">
        <v>60</v>
      </c>
      <c r="G2982" t="s">
        <v>7453</v>
      </c>
      <c r="H2982" t="s">
        <v>2577</v>
      </c>
      <c r="I2982" t="s">
        <v>645</v>
      </c>
      <c r="J2982" s="6" t="s">
        <v>14125</v>
      </c>
      <c r="K2982">
        <v>61</v>
      </c>
      <c r="L2982" t="s">
        <v>54</v>
      </c>
      <c r="M2982">
        <f t="shared" si="92"/>
        <v>0</v>
      </c>
      <c r="N2982" s="23" t="s">
        <v>2605</v>
      </c>
      <c r="O2982" s="23" t="s">
        <v>10432</v>
      </c>
      <c r="P2982" s="23">
        <f t="shared" si="93"/>
        <v>6</v>
      </c>
    </row>
    <row r="2983" spans="1:16" x14ac:dyDescent="0.3">
      <c r="A2983">
        <v>3061</v>
      </c>
      <c r="B2983" t="s">
        <v>7454</v>
      </c>
      <c r="C2983" t="s">
        <v>1703</v>
      </c>
      <c r="D2983" t="s">
        <v>15</v>
      </c>
      <c r="E2983" t="s">
        <v>16</v>
      </c>
      <c r="F2983">
        <v>90</v>
      </c>
      <c r="G2983" t="s">
        <v>7455</v>
      </c>
      <c r="H2983" t="s">
        <v>2720</v>
      </c>
      <c r="I2983" t="s">
        <v>32</v>
      </c>
      <c r="J2983" s="6" t="s">
        <v>14135</v>
      </c>
      <c r="K2983">
        <v>27</v>
      </c>
      <c r="L2983" t="s">
        <v>45</v>
      </c>
      <c r="M2983">
        <f t="shared" si="92"/>
        <v>0</v>
      </c>
      <c r="N2983" s="23" t="s">
        <v>7455</v>
      </c>
      <c r="O2983" s="23"/>
      <c r="P2983" s="23">
        <f t="shared" si="93"/>
        <v>0</v>
      </c>
    </row>
    <row r="2984" spans="1:16" x14ac:dyDescent="0.3">
      <c r="A2984">
        <v>3062</v>
      </c>
      <c r="B2984" t="s">
        <v>7456</v>
      </c>
      <c r="C2984" t="s">
        <v>2054</v>
      </c>
      <c r="D2984" t="s">
        <v>28</v>
      </c>
      <c r="E2984" t="s">
        <v>29</v>
      </c>
      <c r="F2984">
        <v>30</v>
      </c>
      <c r="G2984" t="s">
        <v>7457</v>
      </c>
      <c r="H2984" t="s">
        <v>7458</v>
      </c>
      <c r="I2984" t="s">
        <v>124</v>
      </c>
      <c r="J2984" s="6" t="s">
        <v>14179</v>
      </c>
      <c r="K2984">
        <v>34</v>
      </c>
      <c r="L2984" t="s">
        <v>54</v>
      </c>
      <c r="M2984">
        <f t="shared" si="92"/>
        <v>0</v>
      </c>
      <c r="N2984" s="23" t="s">
        <v>7455</v>
      </c>
      <c r="O2984" s="23" t="s">
        <v>10422</v>
      </c>
      <c r="P2984" s="23">
        <f t="shared" si="93"/>
        <v>4</v>
      </c>
    </row>
    <row r="2985" spans="1:16" x14ac:dyDescent="0.3">
      <c r="A2985">
        <v>3063</v>
      </c>
      <c r="B2985" t="s">
        <v>102</v>
      </c>
      <c r="C2985" t="s">
        <v>2708</v>
      </c>
      <c r="D2985" t="s">
        <v>51</v>
      </c>
      <c r="E2985" t="s">
        <v>16</v>
      </c>
      <c r="F2985">
        <v>90</v>
      </c>
      <c r="G2985" t="s">
        <v>7459</v>
      </c>
      <c r="H2985" t="s">
        <v>1981</v>
      </c>
      <c r="I2985" t="s">
        <v>187</v>
      </c>
      <c r="J2985" s="6" t="s">
        <v>14225</v>
      </c>
      <c r="K2985">
        <v>53</v>
      </c>
      <c r="L2985" t="s">
        <v>45</v>
      </c>
      <c r="M2985">
        <f t="shared" si="92"/>
        <v>0</v>
      </c>
      <c r="N2985" s="23" t="s">
        <v>12343</v>
      </c>
      <c r="O2985" s="23" t="s">
        <v>10417</v>
      </c>
      <c r="P2985" s="23">
        <f t="shared" si="93"/>
        <v>5</v>
      </c>
    </row>
    <row r="2986" spans="1:16" x14ac:dyDescent="0.3">
      <c r="A2986">
        <v>3064</v>
      </c>
      <c r="B2986" t="s">
        <v>46</v>
      </c>
      <c r="C2986" t="s">
        <v>3120</v>
      </c>
      <c r="D2986" t="s">
        <v>28</v>
      </c>
      <c r="E2986" t="s">
        <v>29</v>
      </c>
      <c r="F2986">
        <v>60</v>
      </c>
      <c r="G2986" t="s">
        <v>7460</v>
      </c>
      <c r="H2986" t="s">
        <v>3730</v>
      </c>
      <c r="I2986" t="s">
        <v>32</v>
      </c>
      <c r="J2986" s="6" t="s">
        <v>14233</v>
      </c>
      <c r="K2986">
        <v>73</v>
      </c>
      <c r="L2986" t="s">
        <v>39</v>
      </c>
      <c r="M2986">
        <f t="shared" si="92"/>
        <v>0</v>
      </c>
      <c r="N2986" s="23" t="s">
        <v>12344</v>
      </c>
      <c r="O2986" s="23" t="s">
        <v>3089</v>
      </c>
      <c r="P2986" s="23">
        <f t="shared" si="93"/>
        <v>4</v>
      </c>
    </row>
    <row r="2987" spans="1:16" x14ac:dyDescent="0.3">
      <c r="A2987">
        <v>3065</v>
      </c>
      <c r="B2987" t="s">
        <v>4167</v>
      </c>
      <c r="C2987" t="s">
        <v>7461</v>
      </c>
      <c r="D2987" t="s">
        <v>28</v>
      </c>
      <c r="E2987" t="s">
        <v>29</v>
      </c>
      <c r="F2987">
        <v>60</v>
      </c>
      <c r="G2987" t="s">
        <v>7462</v>
      </c>
      <c r="H2987" t="s">
        <v>370</v>
      </c>
      <c r="I2987" t="s">
        <v>32</v>
      </c>
      <c r="J2987" s="6">
        <v>44748</v>
      </c>
      <c r="K2987">
        <v>85</v>
      </c>
      <c r="L2987" t="s">
        <v>80</v>
      </c>
      <c r="M2987">
        <f t="shared" si="92"/>
        <v>0</v>
      </c>
      <c r="N2987" s="23" t="s">
        <v>12345</v>
      </c>
      <c r="O2987" s="23" t="s">
        <v>10422</v>
      </c>
      <c r="P2987" s="23">
        <f t="shared" si="93"/>
        <v>4</v>
      </c>
    </row>
    <row r="2988" spans="1:16" x14ac:dyDescent="0.3">
      <c r="A2988">
        <v>3066</v>
      </c>
      <c r="B2988" t="s">
        <v>7463</v>
      </c>
      <c r="C2988" t="s">
        <v>1599</v>
      </c>
      <c r="D2988" t="s">
        <v>28</v>
      </c>
      <c r="E2988" t="s">
        <v>29</v>
      </c>
      <c r="F2988">
        <v>30</v>
      </c>
      <c r="G2988" t="s">
        <v>7464</v>
      </c>
      <c r="H2988" t="s">
        <v>3814</v>
      </c>
      <c r="I2988" t="s">
        <v>32</v>
      </c>
      <c r="J2988" s="6" t="s">
        <v>14138</v>
      </c>
      <c r="K2988">
        <v>44</v>
      </c>
      <c r="L2988" t="s">
        <v>64</v>
      </c>
      <c r="M2988">
        <f t="shared" si="92"/>
        <v>0</v>
      </c>
      <c r="N2988" s="23" t="s">
        <v>12346</v>
      </c>
      <c r="O2988" s="23" t="s">
        <v>10453</v>
      </c>
      <c r="P2988" s="23">
        <f t="shared" si="93"/>
        <v>7</v>
      </c>
    </row>
    <row r="2989" spans="1:16" x14ac:dyDescent="0.3">
      <c r="A2989">
        <v>3067</v>
      </c>
      <c r="B2989" t="s">
        <v>7465</v>
      </c>
      <c r="C2989" t="s">
        <v>5021</v>
      </c>
      <c r="D2989" t="s">
        <v>28</v>
      </c>
      <c r="E2989" t="s">
        <v>29</v>
      </c>
      <c r="F2989">
        <v>30</v>
      </c>
      <c r="G2989" t="s">
        <v>7466</v>
      </c>
      <c r="H2989" t="s">
        <v>7118</v>
      </c>
      <c r="I2989" t="s">
        <v>2022</v>
      </c>
      <c r="J2989" s="6" t="s">
        <v>14112</v>
      </c>
      <c r="K2989">
        <v>27</v>
      </c>
      <c r="L2989" t="s">
        <v>70</v>
      </c>
      <c r="M2989">
        <f t="shared" si="92"/>
        <v>0</v>
      </c>
      <c r="N2989" s="23" t="s">
        <v>267</v>
      </c>
      <c r="O2989" s="23" t="s">
        <v>10425</v>
      </c>
      <c r="P2989" s="23">
        <f t="shared" si="93"/>
        <v>3</v>
      </c>
    </row>
    <row r="2990" spans="1:16" x14ac:dyDescent="0.3">
      <c r="A2990">
        <v>3068</v>
      </c>
      <c r="B2990" t="s">
        <v>1468</v>
      </c>
      <c r="C2990" t="s">
        <v>5671</v>
      </c>
      <c r="D2990" t="s">
        <v>28</v>
      </c>
      <c r="E2990" t="s">
        <v>29</v>
      </c>
      <c r="F2990">
        <v>60</v>
      </c>
      <c r="G2990" t="s">
        <v>7467</v>
      </c>
      <c r="H2990" t="s">
        <v>4996</v>
      </c>
      <c r="I2990" t="s">
        <v>32</v>
      </c>
      <c r="J2990" s="6" t="s">
        <v>13729</v>
      </c>
      <c r="K2990">
        <v>24</v>
      </c>
      <c r="L2990" t="s">
        <v>45</v>
      </c>
      <c r="M2990">
        <f t="shared" si="92"/>
        <v>0</v>
      </c>
      <c r="N2990" s="23" t="s">
        <v>12347</v>
      </c>
      <c r="O2990" s="23" t="s">
        <v>10422</v>
      </c>
      <c r="P2990" s="23">
        <f t="shared" si="93"/>
        <v>4</v>
      </c>
    </row>
    <row r="2991" spans="1:16" x14ac:dyDescent="0.3">
      <c r="A2991">
        <v>3069</v>
      </c>
      <c r="B2991" t="s">
        <v>7468</v>
      </c>
      <c r="C2991" t="s">
        <v>6040</v>
      </c>
      <c r="D2991" t="s">
        <v>15</v>
      </c>
      <c r="E2991" t="s">
        <v>16</v>
      </c>
      <c r="F2991">
        <v>90</v>
      </c>
      <c r="G2991" t="s">
        <v>7469</v>
      </c>
      <c r="H2991" t="s">
        <v>2045</v>
      </c>
      <c r="I2991" t="s">
        <v>38</v>
      </c>
      <c r="J2991" s="6" t="s">
        <v>13806</v>
      </c>
      <c r="K2991">
        <v>91</v>
      </c>
      <c r="L2991" t="s">
        <v>159</v>
      </c>
      <c r="M2991">
        <f t="shared" si="92"/>
        <v>0</v>
      </c>
      <c r="N2991" s="23" t="s">
        <v>12348</v>
      </c>
      <c r="O2991" s="23" t="s">
        <v>12349</v>
      </c>
      <c r="P2991" s="23">
        <f t="shared" si="93"/>
        <v>10</v>
      </c>
    </row>
    <row r="2992" spans="1:16" x14ac:dyDescent="0.3">
      <c r="A2992">
        <v>3070</v>
      </c>
      <c r="B2992" t="s">
        <v>7470</v>
      </c>
      <c r="C2992" t="s">
        <v>4880</v>
      </c>
      <c r="D2992" t="s">
        <v>51</v>
      </c>
      <c r="E2992" t="s">
        <v>16</v>
      </c>
      <c r="F2992">
        <v>90</v>
      </c>
      <c r="G2992" t="s">
        <v>7471</v>
      </c>
      <c r="H2992" t="s">
        <v>2685</v>
      </c>
      <c r="I2992" t="s">
        <v>32</v>
      </c>
      <c r="J2992" s="6">
        <v>44481</v>
      </c>
      <c r="K2992">
        <v>88</v>
      </c>
      <c r="L2992" t="s">
        <v>54</v>
      </c>
      <c r="M2992">
        <f t="shared" si="92"/>
        <v>0</v>
      </c>
      <c r="N2992" s="23" t="s">
        <v>12350</v>
      </c>
      <c r="O2992" s="23" t="s">
        <v>10422</v>
      </c>
      <c r="P2992" s="23">
        <f t="shared" si="93"/>
        <v>4</v>
      </c>
    </row>
    <row r="2993" spans="1:16" x14ac:dyDescent="0.3">
      <c r="A2993">
        <v>3071</v>
      </c>
      <c r="B2993" t="s">
        <v>3832</v>
      </c>
      <c r="C2993" t="s">
        <v>7472</v>
      </c>
      <c r="D2993" t="s">
        <v>51</v>
      </c>
      <c r="E2993" t="s">
        <v>16</v>
      </c>
      <c r="F2993">
        <v>60</v>
      </c>
      <c r="G2993" t="s">
        <v>7473</v>
      </c>
      <c r="H2993" t="s">
        <v>7004</v>
      </c>
      <c r="I2993" t="s">
        <v>208</v>
      </c>
      <c r="J2993" s="6" t="s">
        <v>13880</v>
      </c>
      <c r="K2993">
        <v>69</v>
      </c>
      <c r="L2993" t="s">
        <v>159</v>
      </c>
      <c r="M2993">
        <f t="shared" si="92"/>
        <v>0</v>
      </c>
      <c r="N2993" s="23" t="s">
        <v>1128</v>
      </c>
      <c r="O2993" s="23" t="s">
        <v>12351</v>
      </c>
      <c r="P2993" s="23">
        <f t="shared" si="93"/>
        <v>9</v>
      </c>
    </row>
    <row r="2994" spans="1:16" x14ac:dyDescent="0.3">
      <c r="A2994">
        <v>3072</v>
      </c>
      <c r="B2994" t="s">
        <v>4572</v>
      </c>
      <c r="C2994" t="s">
        <v>4732</v>
      </c>
      <c r="D2994" t="s">
        <v>28</v>
      </c>
      <c r="E2994" t="s">
        <v>29</v>
      </c>
      <c r="F2994">
        <v>30</v>
      </c>
      <c r="G2994" t="s">
        <v>7474</v>
      </c>
      <c r="H2994" t="s">
        <v>3433</v>
      </c>
      <c r="I2994" t="s">
        <v>1199</v>
      </c>
      <c r="J2994" s="6" t="s">
        <v>13947</v>
      </c>
      <c r="K2994">
        <v>3</v>
      </c>
      <c r="L2994" t="s">
        <v>70</v>
      </c>
      <c r="M2994">
        <f t="shared" si="92"/>
        <v>0</v>
      </c>
      <c r="N2994" s="23" t="s">
        <v>1128</v>
      </c>
      <c r="O2994" s="23" t="s">
        <v>2252</v>
      </c>
      <c r="P2994" s="23">
        <f t="shared" si="93"/>
        <v>4</v>
      </c>
    </row>
    <row r="2995" spans="1:16" x14ac:dyDescent="0.3">
      <c r="A2995">
        <v>3074</v>
      </c>
      <c r="B2995" t="s">
        <v>7475</v>
      </c>
      <c r="C2995" t="s">
        <v>2177</v>
      </c>
      <c r="D2995" t="s">
        <v>51</v>
      </c>
      <c r="E2995" t="s">
        <v>16</v>
      </c>
      <c r="F2995">
        <v>60</v>
      </c>
      <c r="G2995" t="s">
        <v>7476</v>
      </c>
      <c r="H2995" t="s">
        <v>583</v>
      </c>
      <c r="I2995" t="s">
        <v>32</v>
      </c>
      <c r="J2995" s="6">
        <v>44597</v>
      </c>
      <c r="K2995">
        <v>100</v>
      </c>
      <c r="L2995" t="s">
        <v>101</v>
      </c>
      <c r="M2995">
        <f t="shared" si="92"/>
        <v>0</v>
      </c>
      <c r="N2995" s="23" t="s">
        <v>1128</v>
      </c>
      <c r="O2995" s="23" t="s">
        <v>10453</v>
      </c>
      <c r="P2995" s="23">
        <f t="shared" si="93"/>
        <v>7</v>
      </c>
    </row>
    <row r="2996" spans="1:16" x14ac:dyDescent="0.3">
      <c r="A2996">
        <v>3075</v>
      </c>
      <c r="B2996" t="s">
        <v>6557</v>
      </c>
      <c r="C2996" t="s">
        <v>1129</v>
      </c>
      <c r="D2996" t="s">
        <v>28</v>
      </c>
      <c r="E2996" t="s">
        <v>29</v>
      </c>
      <c r="F2996">
        <v>60</v>
      </c>
      <c r="G2996" t="s">
        <v>7477</v>
      </c>
      <c r="H2996" t="s">
        <v>5714</v>
      </c>
      <c r="I2996" t="s">
        <v>187</v>
      </c>
      <c r="J2996" s="6" t="s">
        <v>13977</v>
      </c>
      <c r="K2996">
        <v>54</v>
      </c>
      <c r="L2996" t="s">
        <v>64</v>
      </c>
      <c r="M2996">
        <f t="shared" si="92"/>
        <v>0</v>
      </c>
      <c r="N2996" s="23" t="s">
        <v>12352</v>
      </c>
      <c r="O2996" s="23" t="s">
        <v>10422</v>
      </c>
      <c r="P2996" s="23">
        <f t="shared" si="93"/>
        <v>4</v>
      </c>
    </row>
    <row r="2997" spans="1:16" x14ac:dyDescent="0.3">
      <c r="A2997">
        <v>3076</v>
      </c>
      <c r="B2997" t="s">
        <v>2303</v>
      </c>
      <c r="C2997" t="s">
        <v>2663</v>
      </c>
      <c r="D2997" t="s">
        <v>28</v>
      </c>
      <c r="E2997" t="s">
        <v>29</v>
      </c>
      <c r="F2997">
        <v>90</v>
      </c>
      <c r="G2997" t="s">
        <v>7478</v>
      </c>
      <c r="H2997" t="s">
        <v>5047</v>
      </c>
      <c r="I2997" t="s">
        <v>178</v>
      </c>
      <c r="J2997" s="6">
        <v>44420</v>
      </c>
      <c r="K2997">
        <v>7</v>
      </c>
      <c r="L2997" t="s">
        <v>101</v>
      </c>
      <c r="M2997">
        <f t="shared" si="92"/>
        <v>0</v>
      </c>
      <c r="N2997" s="23" t="s">
        <v>12353</v>
      </c>
      <c r="O2997" s="23" t="s">
        <v>10468</v>
      </c>
      <c r="P2997" s="23">
        <f t="shared" si="93"/>
        <v>8</v>
      </c>
    </row>
    <row r="2998" spans="1:16" x14ac:dyDescent="0.3">
      <c r="A2998">
        <v>3077</v>
      </c>
      <c r="B2998" t="s">
        <v>1049</v>
      </c>
      <c r="C2998" t="s">
        <v>2823</v>
      </c>
      <c r="D2998" t="s">
        <v>28</v>
      </c>
      <c r="E2998" t="s">
        <v>29</v>
      </c>
      <c r="F2998">
        <v>90</v>
      </c>
      <c r="G2998" t="s">
        <v>7479</v>
      </c>
      <c r="H2998" t="s">
        <v>7480</v>
      </c>
      <c r="I2998" t="s">
        <v>129</v>
      </c>
      <c r="J2998" s="6" t="s">
        <v>13819</v>
      </c>
      <c r="K2998">
        <v>80</v>
      </c>
      <c r="L2998" t="s">
        <v>64</v>
      </c>
      <c r="M2998">
        <f t="shared" si="92"/>
        <v>0</v>
      </c>
      <c r="N2998" s="23" t="s">
        <v>12354</v>
      </c>
      <c r="O2998" s="23" t="s">
        <v>10417</v>
      </c>
      <c r="P2998" s="23">
        <f t="shared" si="93"/>
        <v>5</v>
      </c>
    </row>
    <row r="2999" spans="1:16" x14ac:dyDescent="0.3">
      <c r="A2999">
        <v>3079</v>
      </c>
      <c r="B2999" t="s">
        <v>4315</v>
      </c>
      <c r="C2999" t="s">
        <v>7482</v>
      </c>
      <c r="D2999" t="s">
        <v>28</v>
      </c>
      <c r="E2999" t="s">
        <v>29</v>
      </c>
      <c r="F2999">
        <v>60</v>
      </c>
      <c r="G2999" t="s">
        <v>7483</v>
      </c>
      <c r="H2999" t="s">
        <v>538</v>
      </c>
      <c r="I2999" t="s">
        <v>32</v>
      </c>
      <c r="J2999" s="6" t="s">
        <v>13636</v>
      </c>
      <c r="K2999">
        <v>37</v>
      </c>
      <c r="L2999" t="s">
        <v>70</v>
      </c>
      <c r="M2999">
        <f t="shared" si="92"/>
        <v>0</v>
      </c>
      <c r="N2999" s="23" t="s">
        <v>12355</v>
      </c>
      <c r="O2999" s="23" t="s">
        <v>10490</v>
      </c>
      <c r="P2999" s="23">
        <f t="shared" si="93"/>
        <v>4</v>
      </c>
    </row>
    <row r="3000" spans="1:16" x14ac:dyDescent="0.3">
      <c r="A3000">
        <v>3080</v>
      </c>
      <c r="B3000" t="s">
        <v>7484</v>
      </c>
      <c r="C3000" t="s">
        <v>7485</v>
      </c>
      <c r="D3000" t="s">
        <v>51</v>
      </c>
      <c r="E3000" t="s">
        <v>16</v>
      </c>
      <c r="F3000">
        <v>60</v>
      </c>
      <c r="G3000" t="s">
        <v>7486</v>
      </c>
      <c r="H3000" t="s">
        <v>6000</v>
      </c>
      <c r="I3000" t="s">
        <v>178</v>
      </c>
      <c r="J3000" s="6" t="s">
        <v>13970</v>
      </c>
      <c r="K3000">
        <v>38</v>
      </c>
      <c r="L3000" t="s">
        <v>70</v>
      </c>
      <c r="M3000">
        <f t="shared" si="92"/>
        <v>0</v>
      </c>
      <c r="N3000" s="23" t="s">
        <v>12356</v>
      </c>
      <c r="O3000" s="23" t="s">
        <v>10417</v>
      </c>
      <c r="P3000" s="23">
        <f t="shared" si="93"/>
        <v>5</v>
      </c>
    </row>
    <row r="3001" spans="1:16" x14ac:dyDescent="0.3">
      <c r="A3001">
        <v>3081</v>
      </c>
      <c r="B3001" t="s">
        <v>7487</v>
      </c>
      <c r="C3001" t="s">
        <v>5267</v>
      </c>
      <c r="D3001" t="s">
        <v>51</v>
      </c>
      <c r="E3001" t="s">
        <v>16</v>
      </c>
      <c r="F3001">
        <v>90</v>
      </c>
      <c r="G3001" t="s">
        <v>7488</v>
      </c>
      <c r="H3001" t="s">
        <v>526</v>
      </c>
      <c r="I3001" t="s">
        <v>32</v>
      </c>
      <c r="J3001" s="6">
        <v>44840</v>
      </c>
      <c r="K3001">
        <v>70</v>
      </c>
      <c r="L3001" t="s">
        <v>20</v>
      </c>
      <c r="M3001">
        <f t="shared" si="92"/>
        <v>0</v>
      </c>
      <c r="N3001" s="23" t="s">
        <v>390</v>
      </c>
      <c r="O3001" s="23" t="s">
        <v>10417</v>
      </c>
      <c r="P3001" s="23">
        <f t="shared" si="93"/>
        <v>5</v>
      </c>
    </row>
    <row r="3002" spans="1:16" x14ac:dyDescent="0.3">
      <c r="A3002">
        <v>3082</v>
      </c>
      <c r="B3002" t="s">
        <v>1661</v>
      </c>
      <c r="C3002" t="s">
        <v>7489</v>
      </c>
      <c r="D3002" t="s">
        <v>28</v>
      </c>
      <c r="E3002" t="s">
        <v>29</v>
      </c>
      <c r="F3002">
        <v>90</v>
      </c>
      <c r="G3002" t="s">
        <v>7490</v>
      </c>
      <c r="H3002" t="s">
        <v>7491</v>
      </c>
      <c r="I3002" t="s">
        <v>124</v>
      </c>
      <c r="J3002" s="6" t="s">
        <v>13682</v>
      </c>
      <c r="K3002">
        <v>75</v>
      </c>
      <c r="L3002" t="s">
        <v>80</v>
      </c>
      <c r="M3002">
        <f t="shared" si="92"/>
        <v>0</v>
      </c>
      <c r="N3002" s="23" t="s">
        <v>12357</v>
      </c>
      <c r="O3002" s="23" t="s">
        <v>1021</v>
      </c>
      <c r="P3002" s="23">
        <f t="shared" si="93"/>
        <v>6</v>
      </c>
    </row>
    <row r="3003" spans="1:16" x14ac:dyDescent="0.3">
      <c r="A3003">
        <v>3083</v>
      </c>
      <c r="B3003" t="s">
        <v>7492</v>
      </c>
      <c r="C3003" t="s">
        <v>1263</v>
      </c>
      <c r="D3003" t="s">
        <v>92</v>
      </c>
      <c r="E3003" t="s">
        <v>29</v>
      </c>
      <c r="F3003">
        <v>60</v>
      </c>
      <c r="G3003" t="s">
        <v>14340</v>
      </c>
      <c r="H3003" t="s">
        <v>974</v>
      </c>
      <c r="I3003" t="s">
        <v>32</v>
      </c>
      <c r="J3003" s="6" t="s">
        <v>13825</v>
      </c>
      <c r="K3003">
        <v>68</v>
      </c>
      <c r="L3003" t="s">
        <v>70</v>
      </c>
      <c r="M3003">
        <f t="shared" si="92"/>
        <v>0</v>
      </c>
      <c r="N3003" s="23" t="s">
        <v>12358</v>
      </c>
      <c r="O3003" s="23" t="s">
        <v>1021</v>
      </c>
      <c r="P3003" s="23">
        <f t="shared" si="93"/>
        <v>6</v>
      </c>
    </row>
    <row r="3004" spans="1:16" x14ac:dyDescent="0.3">
      <c r="A3004">
        <v>3084</v>
      </c>
      <c r="B3004" t="s">
        <v>7494</v>
      </c>
      <c r="C3004" t="s">
        <v>1175</v>
      </c>
      <c r="D3004" t="s">
        <v>51</v>
      </c>
      <c r="E3004" t="s">
        <v>16</v>
      </c>
      <c r="F3004">
        <v>90</v>
      </c>
      <c r="G3004" t="s">
        <v>7495</v>
      </c>
      <c r="H3004" t="s">
        <v>1690</v>
      </c>
      <c r="I3004" t="s">
        <v>208</v>
      </c>
      <c r="J3004" s="6" t="s">
        <v>14128</v>
      </c>
      <c r="K3004">
        <v>92</v>
      </c>
      <c r="L3004" t="s">
        <v>39</v>
      </c>
      <c r="M3004">
        <f t="shared" si="92"/>
        <v>0</v>
      </c>
      <c r="N3004" s="23" t="s">
        <v>12357</v>
      </c>
      <c r="O3004" s="23" t="s">
        <v>3780</v>
      </c>
      <c r="P3004" s="23">
        <f t="shared" si="93"/>
        <v>5</v>
      </c>
    </row>
    <row r="3005" spans="1:16" x14ac:dyDescent="0.3">
      <c r="A3005">
        <v>3085</v>
      </c>
      <c r="B3005" t="s">
        <v>7496</v>
      </c>
      <c r="C3005" t="s">
        <v>3037</v>
      </c>
      <c r="D3005" t="s">
        <v>28</v>
      </c>
      <c r="E3005" t="s">
        <v>29</v>
      </c>
      <c r="F3005">
        <v>90</v>
      </c>
      <c r="G3005" t="s">
        <v>14983</v>
      </c>
      <c r="H3005" t="s">
        <v>3387</v>
      </c>
      <c r="I3005" t="s">
        <v>2878</v>
      </c>
      <c r="J3005" s="6">
        <v>44747</v>
      </c>
      <c r="K3005">
        <v>84</v>
      </c>
      <c r="L3005" t="s">
        <v>64</v>
      </c>
      <c r="M3005">
        <f t="shared" si="92"/>
        <v>0</v>
      </c>
      <c r="N3005" s="23" t="s">
        <v>12357</v>
      </c>
      <c r="O3005" s="23" t="s">
        <v>3369</v>
      </c>
      <c r="P3005" s="23">
        <f t="shared" si="93"/>
        <v>5</v>
      </c>
    </row>
    <row r="3006" spans="1:16" x14ac:dyDescent="0.3">
      <c r="A3006">
        <v>3086</v>
      </c>
      <c r="B3006" t="s">
        <v>7498</v>
      </c>
      <c r="C3006" t="s">
        <v>5168</v>
      </c>
      <c r="D3006" t="s">
        <v>28</v>
      </c>
      <c r="E3006" t="s">
        <v>29</v>
      </c>
      <c r="F3006">
        <v>60</v>
      </c>
      <c r="G3006" t="s">
        <v>14984</v>
      </c>
      <c r="H3006" t="s">
        <v>2469</v>
      </c>
      <c r="I3006" t="s">
        <v>32</v>
      </c>
      <c r="J3006" s="6">
        <v>44142</v>
      </c>
      <c r="K3006">
        <v>72</v>
      </c>
      <c r="L3006" t="s">
        <v>20</v>
      </c>
      <c r="M3006">
        <f t="shared" si="92"/>
        <v>0</v>
      </c>
      <c r="N3006" s="23" t="s">
        <v>12358</v>
      </c>
      <c r="O3006" s="23" t="s">
        <v>3369</v>
      </c>
      <c r="P3006" s="23">
        <f t="shared" si="93"/>
        <v>5</v>
      </c>
    </row>
    <row r="3007" spans="1:16" x14ac:dyDescent="0.3">
      <c r="A3007">
        <v>3087</v>
      </c>
      <c r="B3007" t="s">
        <v>3616</v>
      </c>
      <c r="C3007" t="s">
        <v>722</v>
      </c>
      <c r="D3007" t="s">
        <v>28</v>
      </c>
      <c r="E3007" t="s">
        <v>29</v>
      </c>
      <c r="F3007">
        <v>90</v>
      </c>
      <c r="G3007" t="s">
        <v>7500</v>
      </c>
      <c r="H3007" t="s">
        <v>31</v>
      </c>
      <c r="I3007" t="s">
        <v>32</v>
      </c>
      <c r="J3007" s="6" t="s">
        <v>14163</v>
      </c>
      <c r="K3007">
        <v>96</v>
      </c>
      <c r="L3007" t="s">
        <v>54</v>
      </c>
      <c r="M3007">
        <f t="shared" si="92"/>
        <v>0</v>
      </c>
      <c r="N3007" s="23" t="s">
        <v>12357</v>
      </c>
      <c r="O3007" s="23" t="s">
        <v>10438</v>
      </c>
      <c r="P3007" s="23">
        <f t="shared" si="93"/>
        <v>5</v>
      </c>
    </row>
    <row r="3008" spans="1:16" x14ac:dyDescent="0.3">
      <c r="A3008">
        <v>3088</v>
      </c>
      <c r="B3008" t="s">
        <v>7501</v>
      </c>
      <c r="C3008" t="s">
        <v>7231</v>
      </c>
      <c r="D3008" t="s">
        <v>15</v>
      </c>
      <c r="E3008" t="s">
        <v>16</v>
      </c>
      <c r="F3008">
        <v>90</v>
      </c>
      <c r="G3008" t="s">
        <v>14342</v>
      </c>
      <c r="H3008" t="s">
        <v>4415</v>
      </c>
      <c r="I3008" t="s">
        <v>32</v>
      </c>
      <c r="J3008" s="6" t="s">
        <v>13729</v>
      </c>
      <c r="K3008">
        <v>27</v>
      </c>
      <c r="L3008" t="s">
        <v>159</v>
      </c>
      <c r="M3008">
        <f t="shared" si="92"/>
        <v>0</v>
      </c>
      <c r="N3008" s="23" t="s">
        <v>12358</v>
      </c>
      <c r="O3008" s="23" t="s">
        <v>10438</v>
      </c>
      <c r="P3008" s="23">
        <f t="shared" si="93"/>
        <v>5</v>
      </c>
    </row>
    <row r="3009" spans="1:16" x14ac:dyDescent="0.3">
      <c r="A3009">
        <v>3089</v>
      </c>
      <c r="B3009" t="s">
        <v>7503</v>
      </c>
      <c r="C3009" t="s">
        <v>7412</v>
      </c>
      <c r="D3009" t="s">
        <v>51</v>
      </c>
      <c r="E3009" t="s">
        <v>16</v>
      </c>
      <c r="F3009">
        <v>60</v>
      </c>
      <c r="G3009" t="s">
        <v>7504</v>
      </c>
      <c r="H3009" t="s">
        <v>4770</v>
      </c>
      <c r="I3009" t="s">
        <v>294</v>
      </c>
      <c r="J3009" s="6">
        <v>44750</v>
      </c>
      <c r="K3009">
        <v>39</v>
      </c>
      <c r="L3009" t="s">
        <v>33</v>
      </c>
      <c r="M3009">
        <f t="shared" si="92"/>
        <v>0</v>
      </c>
      <c r="N3009" s="23" t="s">
        <v>3008</v>
      </c>
      <c r="O3009" s="23" t="s">
        <v>3780</v>
      </c>
      <c r="P3009" s="23">
        <f t="shared" si="93"/>
        <v>5</v>
      </c>
    </row>
    <row r="3010" spans="1:16" x14ac:dyDescent="0.3">
      <c r="A3010">
        <v>3090</v>
      </c>
      <c r="B3010" t="s">
        <v>7505</v>
      </c>
      <c r="C3010" t="s">
        <v>2368</v>
      </c>
      <c r="D3010" t="s">
        <v>28</v>
      </c>
      <c r="E3010" t="s">
        <v>29</v>
      </c>
      <c r="F3010">
        <v>90</v>
      </c>
      <c r="G3010" t="s">
        <v>7506</v>
      </c>
      <c r="H3010" t="s">
        <v>1973</v>
      </c>
      <c r="I3010" t="s">
        <v>110</v>
      </c>
      <c r="J3010" s="6" t="s">
        <v>13875</v>
      </c>
      <c r="K3010">
        <v>58</v>
      </c>
      <c r="L3010" t="s">
        <v>54</v>
      </c>
      <c r="M3010">
        <f t="shared" ref="M3010:M3073" si="94">COUNTBLANK(A3010:L3010)</f>
        <v>0</v>
      </c>
      <c r="N3010" s="23" t="s">
        <v>1625</v>
      </c>
      <c r="O3010" s="23" t="s">
        <v>9969</v>
      </c>
      <c r="P3010" s="23">
        <f t="shared" ref="P3010:P3073" si="95">LEN(O3010)</f>
        <v>6</v>
      </c>
    </row>
    <row r="3011" spans="1:16" x14ac:dyDescent="0.3">
      <c r="A3011">
        <v>3091</v>
      </c>
      <c r="B3011" t="s">
        <v>4278</v>
      </c>
      <c r="C3011" t="s">
        <v>2453</v>
      </c>
      <c r="D3011" t="s">
        <v>28</v>
      </c>
      <c r="E3011" t="s">
        <v>29</v>
      </c>
      <c r="F3011">
        <v>90</v>
      </c>
      <c r="G3011" t="s">
        <v>7507</v>
      </c>
      <c r="H3011" t="s">
        <v>7508</v>
      </c>
      <c r="I3011" t="s">
        <v>240</v>
      </c>
      <c r="J3011" s="6" t="s">
        <v>14003</v>
      </c>
      <c r="K3011">
        <v>54</v>
      </c>
      <c r="L3011" t="s">
        <v>101</v>
      </c>
      <c r="M3011">
        <f t="shared" si="94"/>
        <v>0</v>
      </c>
      <c r="N3011" s="23" t="s">
        <v>12359</v>
      </c>
      <c r="O3011" s="23" t="s">
        <v>6</v>
      </c>
      <c r="P3011" s="23">
        <f t="shared" si="95"/>
        <v>6</v>
      </c>
    </row>
    <row r="3012" spans="1:16" x14ac:dyDescent="0.3">
      <c r="A3012">
        <v>3092</v>
      </c>
      <c r="B3012" t="s">
        <v>2887</v>
      </c>
      <c r="C3012" t="s">
        <v>7509</v>
      </c>
      <c r="D3012" t="s">
        <v>28</v>
      </c>
      <c r="E3012" t="s">
        <v>29</v>
      </c>
      <c r="F3012">
        <v>90</v>
      </c>
      <c r="G3012" t="s">
        <v>7507</v>
      </c>
      <c r="H3012" t="s">
        <v>3466</v>
      </c>
      <c r="I3012" t="s">
        <v>32</v>
      </c>
      <c r="J3012" s="6" t="s">
        <v>14127</v>
      </c>
      <c r="K3012">
        <v>4</v>
      </c>
      <c r="L3012" t="s">
        <v>80</v>
      </c>
      <c r="M3012">
        <f t="shared" si="94"/>
        <v>0</v>
      </c>
      <c r="N3012" s="23" t="s">
        <v>12359</v>
      </c>
      <c r="O3012" s="23" t="s">
        <v>6</v>
      </c>
      <c r="P3012" s="23">
        <f t="shared" si="95"/>
        <v>6</v>
      </c>
    </row>
    <row r="3013" spans="1:16" x14ac:dyDescent="0.3">
      <c r="A3013">
        <v>3093</v>
      </c>
      <c r="B3013" t="s">
        <v>7510</v>
      </c>
      <c r="C3013" t="s">
        <v>7423</v>
      </c>
      <c r="D3013" t="s">
        <v>15</v>
      </c>
      <c r="E3013" t="s">
        <v>16</v>
      </c>
      <c r="F3013">
        <v>60</v>
      </c>
      <c r="G3013" t="s">
        <v>7511</v>
      </c>
      <c r="H3013" t="s">
        <v>3002</v>
      </c>
      <c r="I3013" t="s">
        <v>32</v>
      </c>
      <c r="J3013" s="6" t="s">
        <v>14072</v>
      </c>
      <c r="K3013">
        <v>66</v>
      </c>
      <c r="L3013" t="s">
        <v>39</v>
      </c>
      <c r="M3013">
        <f t="shared" si="94"/>
        <v>0</v>
      </c>
      <c r="N3013" s="23" t="s">
        <v>4281</v>
      </c>
      <c r="O3013" s="23" t="s">
        <v>10430</v>
      </c>
      <c r="P3013" s="23">
        <f t="shared" si="95"/>
        <v>9</v>
      </c>
    </row>
    <row r="3014" spans="1:16" x14ac:dyDescent="0.3">
      <c r="A3014">
        <v>3094</v>
      </c>
      <c r="B3014" t="s">
        <v>4317</v>
      </c>
      <c r="C3014" t="s">
        <v>987</v>
      </c>
      <c r="D3014" t="s">
        <v>28</v>
      </c>
      <c r="E3014" t="s">
        <v>29</v>
      </c>
      <c r="F3014">
        <v>30</v>
      </c>
      <c r="G3014" t="s">
        <v>7512</v>
      </c>
      <c r="H3014" t="s">
        <v>2105</v>
      </c>
      <c r="I3014" t="s">
        <v>110</v>
      </c>
      <c r="J3014" s="6">
        <v>44444</v>
      </c>
      <c r="K3014">
        <v>72</v>
      </c>
      <c r="L3014" t="s">
        <v>70</v>
      </c>
      <c r="M3014">
        <f t="shared" si="94"/>
        <v>0</v>
      </c>
      <c r="N3014" s="23" t="s">
        <v>12360</v>
      </c>
      <c r="O3014" s="23" t="s">
        <v>10422</v>
      </c>
      <c r="P3014" s="23">
        <f t="shared" si="95"/>
        <v>4</v>
      </c>
    </row>
    <row r="3015" spans="1:16" x14ac:dyDescent="0.3">
      <c r="A3015">
        <v>3095</v>
      </c>
      <c r="B3015" t="s">
        <v>7193</v>
      </c>
      <c r="C3015" t="s">
        <v>4753</v>
      </c>
      <c r="D3015" t="s">
        <v>51</v>
      </c>
      <c r="E3015" t="s">
        <v>16</v>
      </c>
      <c r="F3015">
        <v>90</v>
      </c>
      <c r="G3015" t="s">
        <v>7513</v>
      </c>
      <c r="H3015" t="s">
        <v>641</v>
      </c>
      <c r="I3015" t="s">
        <v>294</v>
      </c>
      <c r="J3015" s="6">
        <v>44682</v>
      </c>
      <c r="K3015">
        <v>10</v>
      </c>
      <c r="L3015" t="s">
        <v>80</v>
      </c>
      <c r="M3015">
        <f t="shared" si="94"/>
        <v>0</v>
      </c>
      <c r="N3015" s="23" t="s">
        <v>2222</v>
      </c>
      <c r="O3015" s="23" t="s">
        <v>9969</v>
      </c>
      <c r="P3015" s="23">
        <f t="shared" si="95"/>
        <v>6</v>
      </c>
    </row>
    <row r="3016" spans="1:16" x14ac:dyDescent="0.3">
      <c r="A3016">
        <v>3096</v>
      </c>
      <c r="B3016" t="s">
        <v>7514</v>
      </c>
      <c r="C3016" t="s">
        <v>2883</v>
      </c>
      <c r="D3016" t="s">
        <v>15</v>
      </c>
      <c r="E3016" t="s">
        <v>16</v>
      </c>
      <c r="F3016">
        <v>60</v>
      </c>
      <c r="G3016" t="s">
        <v>14985</v>
      </c>
      <c r="H3016" t="s">
        <v>158</v>
      </c>
      <c r="I3016" t="s">
        <v>32</v>
      </c>
      <c r="J3016" s="6">
        <v>44683</v>
      </c>
      <c r="K3016">
        <v>68</v>
      </c>
      <c r="L3016" t="s">
        <v>54</v>
      </c>
      <c r="M3016">
        <f t="shared" si="94"/>
        <v>0</v>
      </c>
      <c r="N3016" s="23" t="s">
        <v>12361</v>
      </c>
      <c r="O3016" s="23" t="s">
        <v>384</v>
      </c>
      <c r="P3016" s="23">
        <f t="shared" si="95"/>
        <v>5</v>
      </c>
    </row>
    <row r="3017" spans="1:16" x14ac:dyDescent="0.3">
      <c r="A3017">
        <v>3097</v>
      </c>
      <c r="B3017" t="s">
        <v>580</v>
      </c>
      <c r="C3017" t="s">
        <v>4286</v>
      </c>
      <c r="D3017" t="s">
        <v>28</v>
      </c>
      <c r="E3017" t="s">
        <v>29</v>
      </c>
      <c r="F3017">
        <v>30</v>
      </c>
      <c r="G3017" t="s">
        <v>7516</v>
      </c>
      <c r="H3017" t="s">
        <v>2902</v>
      </c>
      <c r="I3017" t="s">
        <v>32</v>
      </c>
      <c r="J3017" s="6" t="s">
        <v>13745</v>
      </c>
      <c r="K3017">
        <v>40</v>
      </c>
      <c r="L3017" t="s">
        <v>54</v>
      </c>
      <c r="M3017">
        <f t="shared" si="94"/>
        <v>0</v>
      </c>
      <c r="N3017" s="23" t="s">
        <v>12362</v>
      </c>
      <c r="O3017" s="23" t="s">
        <v>10468</v>
      </c>
      <c r="P3017" s="23">
        <f t="shared" si="95"/>
        <v>8</v>
      </c>
    </row>
    <row r="3018" spans="1:16" x14ac:dyDescent="0.3">
      <c r="A3018">
        <v>3098</v>
      </c>
      <c r="B3018" t="s">
        <v>4897</v>
      </c>
      <c r="C3018" t="s">
        <v>7517</v>
      </c>
      <c r="D3018" t="s">
        <v>28</v>
      </c>
      <c r="E3018" t="s">
        <v>29</v>
      </c>
      <c r="F3018">
        <v>30</v>
      </c>
      <c r="G3018" t="s">
        <v>7518</v>
      </c>
      <c r="H3018" t="s">
        <v>2633</v>
      </c>
      <c r="I3018" t="s">
        <v>32</v>
      </c>
      <c r="J3018" s="6" t="s">
        <v>13990</v>
      </c>
      <c r="K3018">
        <v>48</v>
      </c>
      <c r="L3018" t="s">
        <v>101</v>
      </c>
      <c r="M3018">
        <f t="shared" si="94"/>
        <v>0</v>
      </c>
      <c r="N3018" s="23" t="s">
        <v>1657</v>
      </c>
      <c r="O3018" s="23" t="s">
        <v>6</v>
      </c>
      <c r="P3018" s="23">
        <f t="shared" si="95"/>
        <v>6</v>
      </c>
    </row>
    <row r="3019" spans="1:16" x14ac:dyDescent="0.3">
      <c r="A3019">
        <v>3099</v>
      </c>
      <c r="B3019" t="s">
        <v>7202</v>
      </c>
      <c r="C3019" t="s">
        <v>6555</v>
      </c>
      <c r="D3019" t="s">
        <v>28</v>
      </c>
      <c r="E3019" t="s">
        <v>29</v>
      </c>
      <c r="F3019">
        <v>60</v>
      </c>
      <c r="G3019" t="s">
        <v>7519</v>
      </c>
      <c r="H3019" t="s">
        <v>440</v>
      </c>
      <c r="I3019" t="s">
        <v>25</v>
      </c>
      <c r="J3019" s="6" t="s">
        <v>14111</v>
      </c>
      <c r="K3019">
        <v>83</v>
      </c>
      <c r="L3019" t="s">
        <v>80</v>
      </c>
      <c r="M3019">
        <f t="shared" si="94"/>
        <v>0</v>
      </c>
      <c r="N3019" s="23" t="s">
        <v>12363</v>
      </c>
      <c r="O3019" s="23" t="s">
        <v>10422</v>
      </c>
      <c r="P3019" s="23">
        <f t="shared" si="95"/>
        <v>4</v>
      </c>
    </row>
    <row r="3020" spans="1:16" x14ac:dyDescent="0.3">
      <c r="A3020">
        <v>3100</v>
      </c>
      <c r="B3020" t="s">
        <v>1769</v>
      </c>
      <c r="C3020" t="s">
        <v>7520</v>
      </c>
      <c r="D3020" t="s">
        <v>28</v>
      </c>
      <c r="E3020" t="s">
        <v>29</v>
      </c>
      <c r="F3020">
        <v>30</v>
      </c>
      <c r="G3020" t="s">
        <v>7521</v>
      </c>
      <c r="H3020" t="s">
        <v>4794</v>
      </c>
      <c r="I3020" t="s">
        <v>32</v>
      </c>
      <c r="J3020" s="6">
        <v>44745</v>
      </c>
      <c r="K3020">
        <v>4</v>
      </c>
      <c r="L3020" t="s">
        <v>54</v>
      </c>
      <c r="M3020">
        <f t="shared" si="94"/>
        <v>0</v>
      </c>
      <c r="N3020" s="23" t="s">
        <v>12364</v>
      </c>
      <c r="O3020" s="23" t="s">
        <v>10490</v>
      </c>
      <c r="P3020" s="23">
        <f t="shared" si="95"/>
        <v>4</v>
      </c>
    </row>
    <row r="3021" spans="1:16" x14ac:dyDescent="0.3">
      <c r="A3021">
        <v>3101</v>
      </c>
      <c r="B3021" t="s">
        <v>320</v>
      </c>
      <c r="C3021" t="s">
        <v>2618</v>
      </c>
      <c r="D3021" t="s">
        <v>51</v>
      </c>
      <c r="E3021" t="s">
        <v>16</v>
      </c>
      <c r="F3021">
        <v>30</v>
      </c>
      <c r="G3021" t="s">
        <v>7522</v>
      </c>
      <c r="H3021" t="s">
        <v>172</v>
      </c>
      <c r="I3021" t="s">
        <v>173</v>
      </c>
      <c r="J3021" s="6" t="s">
        <v>13803</v>
      </c>
      <c r="K3021">
        <v>53</v>
      </c>
      <c r="L3021" t="s">
        <v>101</v>
      </c>
      <c r="M3021">
        <f t="shared" si="94"/>
        <v>0</v>
      </c>
      <c r="N3021" s="23" t="s">
        <v>12365</v>
      </c>
      <c r="O3021" s="23" t="s">
        <v>10422</v>
      </c>
      <c r="P3021" s="23">
        <f t="shared" si="95"/>
        <v>4</v>
      </c>
    </row>
    <row r="3022" spans="1:16" x14ac:dyDescent="0.3">
      <c r="A3022">
        <v>3102</v>
      </c>
      <c r="B3022" t="s">
        <v>7523</v>
      </c>
      <c r="C3022" t="s">
        <v>1857</v>
      </c>
      <c r="D3022" t="s">
        <v>51</v>
      </c>
      <c r="E3022" t="s">
        <v>16</v>
      </c>
      <c r="F3022">
        <v>60</v>
      </c>
      <c r="G3022" t="s">
        <v>7524</v>
      </c>
      <c r="H3022" t="s">
        <v>1206</v>
      </c>
      <c r="I3022" t="s">
        <v>294</v>
      </c>
      <c r="J3022" s="6">
        <v>43832</v>
      </c>
      <c r="K3022">
        <v>51</v>
      </c>
      <c r="L3022" t="s">
        <v>80</v>
      </c>
      <c r="M3022">
        <f t="shared" si="94"/>
        <v>0</v>
      </c>
      <c r="N3022" s="23" t="s">
        <v>1935</v>
      </c>
      <c r="O3022" s="23" t="s">
        <v>10422</v>
      </c>
      <c r="P3022" s="23">
        <f t="shared" si="95"/>
        <v>4</v>
      </c>
    </row>
    <row r="3023" spans="1:16" x14ac:dyDescent="0.3">
      <c r="A3023">
        <v>3103</v>
      </c>
      <c r="B3023" t="s">
        <v>7525</v>
      </c>
      <c r="C3023" t="s">
        <v>106</v>
      </c>
      <c r="D3023" t="s">
        <v>15</v>
      </c>
      <c r="E3023" t="s">
        <v>16</v>
      </c>
      <c r="F3023">
        <v>90</v>
      </c>
      <c r="G3023" t="s">
        <v>7524</v>
      </c>
      <c r="H3023" t="s">
        <v>7526</v>
      </c>
      <c r="I3023" t="s">
        <v>32</v>
      </c>
      <c r="J3023" s="6">
        <v>43873</v>
      </c>
      <c r="K3023">
        <v>52</v>
      </c>
      <c r="L3023" t="s">
        <v>64</v>
      </c>
      <c r="M3023">
        <f t="shared" si="94"/>
        <v>0</v>
      </c>
      <c r="N3023" s="23" t="s">
        <v>1935</v>
      </c>
      <c r="O3023" s="23" t="s">
        <v>10422</v>
      </c>
      <c r="P3023" s="23">
        <f t="shared" si="95"/>
        <v>4</v>
      </c>
    </row>
    <row r="3024" spans="1:16" x14ac:dyDescent="0.3">
      <c r="A3024">
        <v>3104</v>
      </c>
      <c r="B3024" t="s">
        <v>4644</v>
      </c>
      <c r="C3024" t="s">
        <v>7527</v>
      </c>
      <c r="D3024" t="s">
        <v>28</v>
      </c>
      <c r="E3024" t="s">
        <v>29</v>
      </c>
      <c r="F3024">
        <v>60</v>
      </c>
      <c r="G3024" t="s">
        <v>7528</v>
      </c>
      <c r="H3024" t="s">
        <v>2667</v>
      </c>
      <c r="I3024" t="s">
        <v>187</v>
      </c>
      <c r="J3024" s="6" t="s">
        <v>13667</v>
      </c>
      <c r="K3024">
        <v>41</v>
      </c>
      <c r="L3024" t="s">
        <v>70</v>
      </c>
      <c r="M3024">
        <f t="shared" si="94"/>
        <v>0</v>
      </c>
      <c r="N3024" s="23" t="s">
        <v>12366</v>
      </c>
      <c r="O3024" s="23" t="s">
        <v>10468</v>
      </c>
      <c r="P3024" s="23">
        <f t="shared" si="95"/>
        <v>8</v>
      </c>
    </row>
    <row r="3025" spans="1:16" x14ac:dyDescent="0.3">
      <c r="A3025">
        <v>3105</v>
      </c>
      <c r="B3025" t="s">
        <v>7529</v>
      </c>
      <c r="C3025" t="s">
        <v>7530</v>
      </c>
      <c r="D3025" t="s">
        <v>15</v>
      </c>
      <c r="E3025" t="s">
        <v>16</v>
      </c>
      <c r="F3025">
        <v>60</v>
      </c>
      <c r="G3025" t="s">
        <v>7531</v>
      </c>
      <c r="H3025" t="s">
        <v>710</v>
      </c>
      <c r="I3025" t="s">
        <v>187</v>
      </c>
      <c r="J3025" s="6" t="s">
        <v>13775</v>
      </c>
      <c r="K3025">
        <v>94</v>
      </c>
      <c r="L3025" t="s">
        <v>20</v>
      </c>
      <c r="M3025">
        <f t="shared" si="94"/>
        <v>0</v>
      </c>
      <c r="N3025" s="23" t="s">
        <v>12367</v>
      </c>
      <c r="O3025" s="23" t="s">
        <v>10422</v>
      </c>
      <c r="P3025" s="23">
        <f t="shared" si="95"/>
        <v>4</v>
      </c>
    </row>
    <row r="3026" spans="1:16" x14ac:dyDescent="0.3">
      <c r="A3026">
        <v>3106</v>
      </c>
      <c r="B3026" t="s">
        <v>1966</v>
      </c>
      <c r="C3026" t="s">
        <v>5993</v>
      </c>
      <c r="D3026" t="s">
        <v>51</v>
      </c>
      <c r="E3026" t="s">
        <v>16</v>
      </c>
      <c r="F3026">
        <v>60</v>
      </c>
      <c r="G3026" t="s">
        <v>14631</v>
      </c>
      <c r="H3026" t="s">
        <v>558</v>
      </c>
      <c r="I3026" t="s">
        <v>32</v>
      </c>
      <c r="J3026" s="6" t="s">
        <v>14234</v>
      </c>
      <c r="K3026">
        <v>85</v>
      </c>
      <c r="L3026" t="s">
        <v>159</v>
      </c>
      <c r="M3026">
        <f t="shared" si="94"/>
        <v>0</v>
      </c>
      <c r="N3026" s="23" t="s">
        <v>12368</v>
      </c>
      <c r="O3026" s="23" t="s">
        <v>10449</v>
      </c>
      <c r="P3026" s="23">
        <f t="shared" si="95"/>
        <v>7</v>
      </c>
    </row>
    <row r="3027" spans="1:16" x14ac:dyDescent="0.3">
      <c r="A3027">
        <v>3107</v>
      </c>
      <c r="B3027" t="s">
        <v>7533</v>
      </c>
      <c r="C3027" t="s">
        <v>6249</v>
      </c>
      <c r="D3027" t="s">
        <v>28</v>
      </c>
      <c r="E3027" t="s">
        <v>29</v>
      </c>
      <c r="F3027">
        <v>90</v>
      </c>
      <c r="G3027" t="s">
        <v>7534</v>
      </c>
      <c r="H3027" t="s">
        <v>4424</v>
      </c>
      <c r="I3027" t="s">
        <v>25</v>
      </c>
      <c r="J3027" s="6">
        <v>44686</v>
      </c>
      <c r="K3027">
        <v>77</v>
      </c>
      <c r="L3027" t="s">
        <v>39</v>
      </c>
      <c r="M3027">
        <f t="shared" si="94"/>
        <v>0</v>
      </c>
      <c r="N3027" s="23" t="s">
        <v>3799</v>
      </c>
      <c r="O3027" s="23" t="s">
        <v>10417</v>
      </c>
      <c r="P3027" s="23">
        <f t="shared" si="95"/>
        <v>5</v>
      </c>
    </row>
    <row r="3028" spans="1:16" x14ac:dyDescent="0.3">
      <c r="A3028">
        <v>3108</v>
      </c>
      <c r="B3028" t="s">
        <v>7535</v>
      </c>
      <c r="C3028" t="s">
        <v>1376</v>
      </c>
      <c r="D3028" t="s">
        <v>15</v>
      </c>
      <c r="E3028" t="s">
        <v>16</v>
      </c>
      <c r="F3028">
        <v>90</v>
      </c>
      <c r="G3028" t="s">
        <v>7536</v>
      </c>
      <c r="H3028" t="s">
        <v>1091</v>
      </c>
      <c r="I3028" t="s">
        <v>32</v>
      </c>
      <c r="J3028" s="6">
        <v>44877</v>
      </c>
      <c r="K3028">
        <v>99</v>
      </c>
      <c r="L3028" t="s">
        <v>159</v>
      </c>
      <c r="M3028">
        <f t="shared" si="94"/>
        <v>0</v>
      </c>
      <c r="N3028" s="23" t="s">
        <v>3799</v>
      </c>
      <c r="O3028" s="23" t="s">
        <v>10422</v>
      </c>
      <c r="P3028" s="23">
        <f t="shared" si="95"/>
        <v>4</v>
      </c>
    </row>
    <row r="3029" spans="1:16" x14ac:dyDescent="0.3">
      <c r="A3029">
        <v>3109</v>
      </c>
      <c r="B3029" t="s">
        <v>7537</v>
      </c>
      <c r="C3029" t="s">
        <v>5391</v>
      </c>
      <c r="D3029" t="s">
        <v>28</v>
      </c>
      <c r="E3029" t="s">
        <v>29</v>
      </c>
      <c r="F3029">
        <v>60</v>
      </c>
      <c r="G3029" t="s">
        <v>14394</v>
      </c>
      <c r="H3029" t="s">
        <v>2875</v>
      </c>
      <c r="I3029" t="s">
        <v>32</v>
      </c>
      <c r="J3029" s="6">
        <v>44595</v>
      </c>
      <c r="K3029">
        <v>83</v>
      </c>
      <c r="L3029" t="s">
        <v>39</v>
      </c>
      <c r="M3029">
        <f t="shared" si="94"/>
        <v>0</v>
      </c>
      <c r="N3029" s="23" t="s">
        <v>12369</v>
      </c>
      <c r="O3029" s="23" t="s">
        <v>12370</v>
      </c>
      <c r="P3029" s="23">
        <f t="shared" si="95"/>
        <v>6</v>
      </c>
    </row>
    <row r="3030" spans="1:16" x14ac:dyDescent="0.3">
      <c r="A3030">
        <v>3110</v>
      </c>
      <c r="B3030" t="s">
        <v>6643</v>
      </c>
      <c r="C3030" t="s">
        <v>3262</v>
      </c>
      <c r="D3030" t="s">
        <v>51</v>
      </c>
      <c r="E3030" t="s">
        <v>16</v>
      </c>
      <c r="F3030">
        <v>90</v>
      </c>
      <c r="G3030" t="s">
        <v>14632</v>
      </c>
      <c r="H3030" t="s">
        <v>595</v>
      </c>
      <c r="I3030" t="s">
        <v>124</v>
      </c>
      <c r="J3030" s="6">
        <v>43984</v>
      </c>
      <c r="K3030">
        <v>69</v>
      </c>
      <c r="L3030" t="s">
        <v>20</v>
      </c>
      <c r="M3030">
        <f t="shared" si="94"/>
        <v>0</v>
      </c>
      <c r="N3030" s="23" t="s">
        <v>12371</v>
      </c>
      <c r="O3030" s="23" t="s">
        <v>10825</v>
      </c>
      <c r="P3030" s="23">
        <f t="shared" si="95"/>
        <v>4</v>
      </c>
    </row>
    <row r="3031" spans="1:16" x14ac:dyDescent="0.3">
      <c r="A3031">
        <v>3111</v>
      </c>
      <c r="B3031" t="s">
        <v>7540</v>
      </c>
      <c r="C3031" t="s">
        <v>1874</v>
      </c>
      <c r="D3031" t="s">
        <v>28</v>
      </c>
      <c r="E3031" t="s">
        <v>29</v>
      </c>
      <c r="F3031">
        <v>90</v>
      </c>
      <c r="G3031" t="s">
        <v>3087</v>
      </c>
      <c r="H3031" t="s">
        <v>5505</v>
      </c>
      <c r="I3031" t="s">
        <v>240</v>
      </c>
      <c r="J3031" s="6" t="s">
        <v>13892</v>
      </c>
      <c r="K3031">
        <v>25</v>
      </c>
      <c r="L3031" t="s">
        <v>45</v>
      </c>
      <c r="M3031">
        <f t="shared" si="94"/>
        <v>0</v>
      </c>
      <c r="N3031" s="23" t="s">
        <v>3087</v>
      </c>
      <c r="O3031" s="23" t="s">
        <v>11154</v>
      </c>
      <c r="P3031" s="23">
        <f t="shared" si="95"/>
        <v>1</v>
      </c>
    </row>
    <row r="3032" spans="1:16" x14ac:dyDescent="0.3">
      <c r="A3032">
        <v>3112</v>
      </c>
      <c r="B3032" t="s">
        <v>1049</v>
      </c>
      <c r="C3032" t="s">
        <v>6712</v>
      </c>
      <c r="D3032" t="s">
        <v>28</v>
      </c>
      <c r="E3032" t="s">
        <v>29</v>
      </c>
      <c r="F3032">
        <v>90</v>
      </c>
      <c r="G3032" t="s">
        <v>7542</v>
      </c>
      <c r="H3032" t="s">
        <v>2336</v>
      </c>
      <c r="I3032" t="s">
        <v>32</v>
      </c>
      <c r="J3032" s="6">
        <v>44813</v>
      </c>
      <c r="K3032">
        <v>95</v>
      </c>
      <c r="L3032" t="s">
        <v>101</v>
      </c>
      <c r="M3032">
        <f t="shared" si="94"/>
        <v>0</v>
      </c>
      <c r="N3032" s="23" t="s">
        <v>12372</v>
      </c>
      <c r="O3032" s="23" t="s">
        <v>10490</v>
      </c>
      <c r="P3032" s="23">
        <f t="shared" si="95"/>
        <v>4</v>
      </c>
    </row>
    <row r="3033" spans="1:16" x14ac:dyDescent="0.3">
      <c r="A3033">
        <v>3113</v>
      </c>
      <c r="B3033" t="s">
        <v>882</v>
      </c>
      <c r="C3033" t="s">
        <v>7543</v>
      </c>
      <c r="D3033" t="s">
        <v>28</v>
      </c>
      <c r="E3033" t="s">
        <v>29</v>
      </c>
      <c r="F3033">
        <v>30</v>
      </c>
      <c r="G3033" t="s">
        <v>7544</v>
      </c>
      <c r="H3033" t="s">
        <v>4748</v>
      </c>
      <c r="I3033" t="s">
        <v>32</v>
      </c>
      <c r="J3033" s="6" t="s">
        <v>13939</v>
      </c>
      <c r="K3033">
        <v>84</v>
      </c>
      <c r="L3033" t="s">
        <v>159</v>
      </c>
      <c r="M3033">
        <f t="shared" si="94"/>
        <v>0</v>
      </c>
      <c r="N3033" s="23" t="s">
        <v>12373</v>
      </c>
      <c r="O3033" s="23" t="s">
        <v>10432</v>
      </c>
      <c r="P3033" s="23">
        <f t="shared" si="95"/>
        <v>6</v>
      </c>
    </row>
    <row r="3034" spans="1:16" x14ac:dyDescent="0.3">
      <c r="A3034">
        <v>3114</v>
      </c>
      <c r="B3034" t="s">
        <v>6407</v>
      </c>
      <c r="C3034" t="s">
        <v>1573</v>
      </c>
      <c r="D3034" t="s">
        <v>51</v>
      </c>
      <c r="E3034" t="s">
        <v>16</v>
      </c>
      <c r="F3034">
        <v>90</v>
      </c>
      <c r="G3034" t="s">
        <v>7545</v>
      </c>
      <c r="H3034" t="s">
        <v>7546</v>
      </c>
      <c r="I3034" t="s">
        <v>187</v>
      </c>
      <c r="J3034" s="6">
        <v>44293</v>
      </c>
      <c r="K3034">
        <v>58</v>
      </c>
      <c r="L3034" t="s">
        <v>101</v>
      </c>
      <c r="M3034">
        <f t="shared" si="94"/>
        <v>0</v>
      </c>
      <c r="N3034" s="23" t="s">
        <v>12374</v>
      </c>
      <c r="O3034" s="23" t="s">
        <v>2355</v>
      </c>
      <c r="P3034" s="23">
        <f t="shared" si="95"/>
        <v>4</v>
      </c>
    </row>
    <row r="3035" spans="1:16" x14ac:dyDescent="0.3">
      <c r="A3035">
        <v>3116</v>
      </c>
      <c r="B3035" t="s">
        <v>1027</v>
      </c>
      <c r="C3035" t="s">
        <v>3664</v>
      </c>
      <c r="D3035" t="s">
        <v>28</v>
      </c>
      <c r="E3035" t="s">
        <v>29</v>
      </c>
      <c r="F3035">
        <v>30</v>
      </c>
      <c r="G3035" t="s">
        <v>13534</v>
      </c>
      <c r="H3035" t="s">
        <v>4567</v>
      </c>
      <c r="I3035" t="s">
        <v>38</v>
      </c>
      <c r="J3035" s="6" t="s">
        <v>14235</v>
      </c>
      <c r="K3035">
        <v>44</v>
      </c>
      <c r="L3035" t="s">
        <v>159</v>
      </c>
      <c r="M3035">
        <f t="shared" si="94"/>
        <v>0</v>
      </c>
      <c r="N3035" s="23" t="s">
        <v>12375</v>
      </c>
      <c r="O3035" s="23" t="s">
        <v>10506</v>
      </c>
      <c r="P3035" s="23">
        <f t="shared" si="95"/>
        <v>2</v>
      </c>
    </row>
    <row r="3036" spans="1:16" x14ac:dyDescent="0.3">
      <c r="A3036">
        <v>3117</v>
      </c>
      <c r="B3036" t="s">
        <v>3501</v>
      </c>
      <c r="C3036" t="s">
        <v>4018</v>
      </c>
      <c r="D3036" t="s">
        <v>28</v>
      </c>
      <c r="E3036" t="s">
        <v>29</v>
      </c>
      <c r="F3036">
        <v>90</v>
      </c>
      <c r="G3036" t="s">
        <v>7548</v>
      </c>
      <c r="H3036" t="s">
        <v>6618</v>
      </c>
      <c r="I3036" t="s">
        <v>32</v>
      </c>
      <c r="J3036" s="6" t="s">
        <v>14021</v>
      </c>
      <c r="K3036">
        <v>94</v>
      </c>
      <c r="L3036" t="s">
        <v>39</v>
      </c>
      <c r="M3036">
        <f t="shared" si="94"/>
        <v>0</v>
      </c>
      <c r="N3036" s="23" t="s">
        <v>5677</v>
      </c>
      <c r="O3036" s="23" t="s">
        <v>10436</v>
      </c>
      <c r="P3036" s="23">
        <f t="shared" si="95"/>
        <v>8</v>
      </c>
    </row>
    <row r="3037" spans="1:16" x14ac:dyDescent="0.3">
      <c r="A3037">
        <v>3118</v>
      </c>
      <c r="B3037" t="s">
        <v>4988</v>
      </c>
      <c r="C3037" t="s">
        <v>1278</v>
      </c>
      <c r="D3037" t="s">
        <v>15</v>
      </c>
      <c r="E3037" t="s">
        <v>16</v>
      </c>
      <c r="F3037">
        <v>30</v>
      </c>
      <c r="G3037" t="s">
        <v>7549</v>
      </c>
      <c r="H3037" t="s">
        <v>2506</v>
      </c>
      <c r="I3037" t="s">
        <v>32</v>
      </c>
      <c r="J3037" s="6" t="s">
        <v>14108</v>
      </c>
      <c r="K3037">
        <v>91</v>
      </c>
      <c r="L3037" t="s">
        <v>80</v>
      </c>
      <c r="M3037">
        <f t="shared" si="94"/>
        <v>0</v>
      </c>
      <c r="N3037" s="23" t="s">
        <v>11923</v>
      </c>
      <c r="O3037" s="23" t="s">
        <v>5421</v>
      </c>
      <c r="P3037" s="23">
        <f t="shared" si="95"/>
        <v>5</v>
      </c>
    </row>
    <row r="3038" spans="1:16" x14ac:dyDescent="0.3">
      <c r="A3038">
        <v>3119</v>
      </c>
      <c r="B3038" t="s">
        <v>7550</v>
      </c>
      <c r="C3038" t="s">
        <v>205</v>
      </c>
      <c r="D3038" t="s">
        <v>41</v>
      </c>
      <c r="E3038" t="s">
        <v>16</v>
      </c>
      <c r="F3038">
        <v>30</v>
      </c>
      <c r="G3038" t="s">
        <v>7551</v>
      </c>
      <c r="H3038" t="s">
        <v>2130</v>
      </c>
      <c r="I3038" t="s">
        <v>32</v>
      </c>
      <c r="J3038" s="6" t="s">
        <v>13843</v>
      </c>
      <c r="K3038">
        <v>7</v>
      </c>
      <c r="L3038" t="s">
        <v>54</v>
      </c>
      <c r="M3038">
        <f t="shared" si="94"/>
        <v>0</v>
      </c>
      <c r="N3038" s="23" t="s">
        <v>7551</v>
      </c>
      <c r="O3038" s="23"/>
      <c r="P3038" s="23">
        <f t="shared" si="95"/>
        <v>0</v>
      </c>
    </row>
    <row r="3039" spans="1:16" x14ac:dyDescent="0.3">
      <c r="A3039">
        <v>3120</v>
      </c>
      <c r="B3039" t="s">
        <v>5072</v>
      </c>
      <c r="C3039" t="s">
        <v>6275</v>
      </c>
      <c r="D3039" t="s">
        <v>92</v>
      </c>
      <c r="E3039" t="s">
        <v>29</v>
      </c>
      <c r="F3039">
        <v>90</v>
      </c>
      <c r="G3039" t="s">
        <v>14633</v>
      </c>
      <c r="H3039" t="s">
        <v>6612</v>
      </c>
      <c r="I3039" t="s">
        <v>25</v>
      </c>
      <c r="J3039" s="6" t="s">
        <v>13960</v>
      </c>
      <c r="K3039">
        <v>41</v>
      </c>
      <c r="L3039" t="s">
        <v>20</v>
      </c>
      <c r="M3039">
        <f t="shared" si="94"/>
        <v>0</v>
      </c>
      <c r="N3039" s="23" t="s">
        <v>12376</v>
      </c>
      <c r="O3039" s="23" t="s">
        <v>3780</v>
      </c>
      <c r="P3039" s="23">
        <f t="shared" si="95"/>
        <v>5</v>
      </c>
    </row>
    <row r="3040" spans="1:16" x14ac:dyDescent="0.3">
      <c r="A3040">
        <v>3121</v>
      </c>
      <c r="B3040" t="s">
        <v>4016</v>
      </c>
      <c r="C3040" t="s">
        <v>2326</v>
      </c>
      <c r="D3040" t="s">
        <v>28</v>
      </c>
      <c r="E3040" t="s">
        <v>29</v>
      </c>
      <c r="F3040">
        <v>60</v>
      </c>
      <c r="G3040" t="s">
        <v>14634</v>
      </c>
      <c r="H3040" t="s">
        <v>4867</v>
      </c>
      <c r="I3040" t="s">
        <v>294</v>
      </c>
      <c r="J3040" s="6" t="s">
        <v>13850</v>
      </c>
      <c r="K3040">
        <v>84</v>
      </c>
      <c r="L3040" t="s">
        <v>80</v>
      </c>
      <c r="M3040">
        <f t="shared" si="94"/>
        <v>0</v>
      </c>
      <c r="N3040" s="23" t="s">
        <v>12377</v>
      </c>
      <c r="O3040" s="23" t="s">
        <v>3780</v>
      </c>
      <c r="P3040" s="23">
        <f t="shared" si="95"/>
        <v>5</v>
      </c>
    </row>
    <row r="3041" spans="1:16" x14ac:dyDescent="0.3">
      <c r="A3041">
        <v>3122</v>
      </c>
      <c r="B3041" t="s">
        <v>1765</v>
      </c>
      <c r="C3041" t="s">
        <v>1286</v>
      </c>
      <c r="D3041" t="s">
        <v>28</v>
      </c>
      <c r="E3041" t="s">
        <v>29</v>
      </c>
      <c r="F3041">
        <v>30</v>
      </c>
      <c r="G3041" t="s">
        <v>14635</v>
      </c>
      <c r="H3041" t="s">
        <v>7555</v>
      </c>
      <c r="I3041" t="s">
        <v>129</v>
      </c>
      <c r="J3041" s="6">
        <v>43927</v>
      </c>
      <c r="K3041">
        <v>76</v>
      </c>
      <c r="L3041" t="s">
        <v>64</v>
      </c>
      <c r="M3041">
        <f t="shared" si="94"/>
        <v>0</v>
      </c>
      <c r="N3041" s="23" t="s">
        <v>12376</v>
      </c>
      <c r="O3041" s="23" t="s">
        <v>6</v>
      </c>
      <c r="P3041" s="23">
        <f t="shared" si="95"/>
        <v>6</v>
      </c>
    </row>
    <row r="3042" spans="1:16" x14ac:dyDescent="0.3">
      <c r="A3042">
        <v>3123</v>
      </c>
      <c r="B3042" t="s">
        <v>5239</v>
      </c>
      <c r="C3042" t="s">
        <v>7556</v>
      </c>
      <c r="D3042" t="s">
        <v>15</v>
      </c>
      <c r="E3042" t="s">
        <v>16</v>
      </c>
      <c r="F3042">
        <v>30</v>
      </c>
      <c r="G3042" t="s">
        <v>14635</v>
      </c>
      <c r="H3042" t="s">
        <v>5000</v>
      </c>
      <c r="I3042" t="s">
        <v>32</v>
      </c>
      <c r="J3042" s="6">
        <v>44511</v>
      </c>
      <c r="K3042">
        <v>94</v>
      </c>
      <c r="L3042" t="s">
        <v>20</v>
      </c>
      <c r="M3042">
        <f t="shared" si="94"/>
        <v>0</v>
      </c>
      <c r="N3042" s="23" t="s">
        <v>12376</v>
      </c>
      <c r="O3042" s="23" t="s">
        <v>6</v>
      </c>
      <c r="P3042" s="23">
        <f t="shared" si="95"/>
        <v>6</v>
      </c>
    </row>
    <row r="3043" spans="1:16" x14ac:dyDescent="0.3">
      <c r="A3043">
        <v>3124</v>
      </c>
      <c r="B3043" t="s">
        <v>7557</v>
      </c>
      <c r="C3043" t="s">
        <v>3009</v>
      </c>
      <c r="D3043" t="s">
        <v>28</v>
      </c>
      <c r="E3043" t="s">
        <v>29</v>
      </c>
      <c r="F3043">
        <v>90</v>
      </c>
      <c r="G3043" t="s">
        <v>7558</v>
      </c>
      <c r="H3043" t="s">
        <v>1977</v>
      </c>
      <c r="I3043" t="s">
        <v>124</v>
      </c>
      <c r="J3043" s="6">
        <v>44050</v>
      </c>
      <c r="K3043">
        <v>23</v>
      </c>
      <c r="L3043" t="s">
        <v>64</v>
      </c>
      <c r="M3043">
        <f t="shared" si="94"/>
        <v>0</v>
      </c>
      <c r="N3043" s="23" t="s">
        <v>12378</v>
      </c>
      <c r="O3043" s="23" t="s">
        <v>10420</v>
      </c>
      <c r="P3043" s="23">
        <f t="shared" si="95"/>
        <v>6</v>
      </c>
    </row>
    <row r="3044" spans="1:16" x14ac:dyDescent="0.3">
      <c r="A3044">
        <v>3125</v>
      </c>
      <c r="B3044" t="s">
        <v>5163</v>
      </c>
      <c r="C3044" t="s">
        <v>2715</v>
      </c>
      <c r="D3044" t="s">
        <v>28</v>
      </c>
      <c r="E3044" t="s">
        <v>29</v>
      </c>
      <c r="F3044">
        <v>90</v>
      </c>
      <c r="G3044" t="s">
        <v>7559</v>
      </c>
      <c r="H3044" t="s">
        <v>1884</v>
      </c>
      <c r="I3044" t="s">
        <v>1885</v>
      </c>
      <c r="J3044" s="6">
        <v>44684</v>
      </c>
      <c r="K3044">
        <v>18</v>
      </c>
      <c r="L3044" t="s">
        <v>70</v>
      </c>
      <c r="M3044">
        <f t="shared" si="94"/>
        <v>0</v>
      </c>
      <c r="N3044" s="23" t="s">
        <v>12379</v>
      </c>
      <c r="O3044" s="23" t="s">
        <v>10438</v>
      </c>
      <c r="P3044" s="23">
        <f t="shared" si="95"/>
        <v>5</v>
      </c>
    </row>
    <row r="3045" spans="1:16" x14ac:dyDescent="0.3">
      <c r="A3045">
        <v>3126</v>
      </c>
      <c r="B3045" t="s">
        <v>5975</v>
      </c>
      <c r="C3045" t="s">
        <v>134</v>
      </c>
      <c r="D3045" t="s">
        <v>28</v>
      </c>
      <c r="E3045" t="s">
        <v>29</v>
      </c>
      <c r="F3045">
        <v>90</v>
      </c>
      <c r="G3045" t="s">
        <v>7560</v>
      </c>
      <c r="H3045" t="s">
        <v>3056</v>
      </c>
      <c r="I3045" t="s">
        <v>187</v>
      </c>
      <c r="J3045" s="6" t="s">
        <v>13794</v>
      </c>
      <c r="K3045">
        <v>28</v>
      </c>
      <c r="L3045" t="s">
        <v>101</v>
      </c>
      <c r="M3045">
        <f t="shared" si="94"/>
        <v>0</v>
      </c>
      <c r="N3045" s="23" t="s">
        <v>12380</v>
      </c>
      <c r="O3045" s="23" t="s">
        <v>6</v>
      </c>
      <c r="P3045" s="23">
        <f t="shared" si="95"/>
        <v>6</v>
      </c>
    </row>
    <row r="3046" spans="1:16" x14ac:dyDescent="0.3">
      <c r="A3046">
        <v>3127</v>
      </c>
      <c r="B3046" t="s">
        <v>7561</v>
      </c>
      <c r="C3046" t="s">
        <v>2458</v>
      </c>
      <c r="D3046" t="s">
        <v>28</v>
      </c>
      <c r="E3046" t="s">
        <v>29</v>
      </c>
      <c r="F3046">
        <v>30</v>
      </c>
      <c r="G3046" t="s">
        <v>7562</v>
      </c>
      <c r="H3046" t="s">
        <v>4760</v>
      </c>
      <c r="I3046" t="s">
        <v>32</v>
      </c>
      <c r="J3046" s="6" t="s">
        <v>13631</v>
      </c>
      <c r="K3046">
        <v>65</v>
      </c>
      <c r="L3046" t="s">
        <v>64</v>
      </c>
      <c r="M3046">
        <f t="shared" si="94"/>
        <v>0</v>
      </c>
      <c r="N3046" s="23" t="s">
        <v>12381</v>
      </c>
      <c r="O3046" s="23" t="s">
        <v>10438</v>
      </c>
      <c r="P3046" s="23">
        <f t="shared" si="95"/>
        <v>5</v>
      </c>
    </row>
    <row r="3047" spans="1:16" x14ac:dyDescent="0.3">
      <c r="A3047">
        <v>3128</v>
      </c>
      <c r="B3047" t="s">
        <v>339</v>
      </c>
      <c r="C3047" t="s">
        <v>6651</v>
      </c>
      <c r="D3047" t="s">
        <v>15</v>
      </c>
      <c r="E3047" t="s">
        <v>16</v>
      </c>
      <c r="F3047">
        <v>30</v>
      </c>
      <c r="G3047" t="s">
        <v>7563</v>
      </c>
      <c r="H3047" t="s">
        <v>5232</v>
      </c>
      <c r="I3047" t="s">
        <v>146</v>
      </c>
      <c r="J3047" s="6" t="s">
        <v>13620</v>
      </c>
      <c r="K3047">
        <v>102</v>
      </c>
      <c r="L3047" t="s">
        <v>45</v>
      </c>
      <c r="M3047">
        <f t="shared" si="94"/>
        <v>0</v>
      </c>
      <c r="N3047" s="23" t="s">
        <v>12382</v>
      </c>
      <c r="O3047" s="23" t="s">
        <v>10438</v>
      </c>
      <c r="P3047" s="23">
        <f t="shared" si="95"/>
        <v>5</v>
      </c>
    </row>
    <row r="3048" spans="1:16" x14ac:dyDescent="0.3">
      <c r="A3048">
        <v>3129</v>
      </c>
      <c r="B3048" t="s">
        <v>218</v>
      </c>
      <c r="C3048" t="s">
        <v>340</v>
      </c>
      <c r="D3048" t="s">
        <v>92</v>
      </c>
      <c r="E3048" t="s">
        <v>16</v>
      </c>
      <c r="F3048">
        <v>90</v>
      </c>
      <c r="G3048" t="s">
        <v>14636</v>
      </c>
      <c r="H3048" t="s">
        <v>2875</v>
      </c>
      <c r="I3048" t="s">
        <v>32</v>
      </c>
      <c r="J3048" s="6" t="s">
        <v>14003</v>
      </c>
      <c r="K3048">
        <v>5</v>
      </c>
      <c r="L3048" t="s">
        <v>33</v>
      </c>
      <c r="M3048">
        <f t="shared" si="94"/>
        <v>0</v>
      </c>
      <c r="N3048" s="23" t="s">
        <v>12383</v>
      </c>
      <c r="O3048" s="23" t="s">
        <v>12384</v>
      </c>
      <c r="P3048" s="23">
        <f t="shared" si="95"/>
        <v>6</v>
      </c>
    </row>
    <row r="3049" spans="1:16" x14ac:dyDescent="0.3">
      <c r="A3049">
        <v>3130</v>
      </c>
      <c r="B3049" t="s">
        <v>869</v>
      </c>
      <c r="C3049" t="s">
        <v>795</v>
      </c>
      <c r="D3049" t="s">
        <v>28</v>
      </c>
      <c r="E3049" t="s">
        <v>29</v>
      </c>
      <c r="F3049">
        <v>90</v>
      </c>
      <c r="G3049" t="s">
        <v>14637</v>
      </c>
      <c r="H3049" t="s">
        <v>4161</v>
      </c>
      <c r="I3049" t="s">
        <v>32</v>
      </c>
      <c r="J3049" s="6" t="s">
        <v>13955</v>
      </c>
      <c r="K3049">
        <v>62</v>
      </c>
      <c r="L3049" t="s">
        <v>20</v>
      </c>
      <c r="M3049">
        <f t="shared" si="94"/>
        <v>0</v>
      </c>
      <c r="N3049" s="23" t="s">
        <v>12383</v>
      </c>
      <c r="O3049" s="23" t="s">
        <v>10422</v>
      </c>
      <c r="P3049" s="23">
        <f t="shared" si="95"/>
        <v>4</v>
      </c>
    </row>
    <row r="3050" spans="1:16" x14ac:dyDescent="0.3">
      <c r="A3050">
        <v>3131</v>
      </c>
      <c r="B3050" t="s">
        <v>7566</v>
      </c>
      <c r="C3050" t="s">
        <v>5145</v>
      </c>
      <c r="D3050" t="s">
        <v>28</v>
      </c>
      <c r="E3050" t="s">
        <v>29</v>
      </c>
      <c r="F3050">
        <v>60</v>
      </c>
      <c r="G3050" t="s">
        <v>7567</v>
      </c>
      <c r="H3050" t="s">
        <v>382</v>
      </c>
      <c r="I3050" t="s">
        <v>32</v>
      </c>
      <c r="J3050" s="6" t="s">
        <v>14236</v>
      </c>
      <c r="K3050">
        <v>13</v>
      </c>
      <c r="L3050" t="s">
        <v>33</v>
      </c>
      <c r="M3050">
        <f t="shared" si="94"/>
        <v>0</v>
      </c>
      <c r="N3050" s="23" t="s">
        <v>9275</v>
      </c>
      <c r="O3050" s="23" t="s">
        <v>10438</v>
      </c>
      <c r="P3050" s="23">
        <f t="shared" si="95"/>
        <v>5</v>
      </c>
    </row>
    <row r="3051" spans="1:16" x14ac:dyDescent="0.3">
      <c r="A3051">
        <v>3132</v>
      </c>
      <c r="B3051" t="s">
        <v>3597</v>
      </c>
      <c r="C3051" t="s">
        <v>4485</v>
      </c>
      <c r="D3051" t="s">
        <v>15</v>
      </c>
      <c r="E3051" t="s">
        <v>16</v>
      </c>
      <c r="F3051">
        <v>90</v>
      </c>
      <c r="G3051" t="s">
        <v>14343</v>
      </c>
      <c r="H3051" t="s">
        <v>1723</v>
      </c>
      <c r="I3051" t="s">
        <v>173</v>
      </c>
      <c r="J3051" s="6" t="s">
        <v>13802</v>
      </c>
      <c r="K3051">
        <v>60</v>
      </c>
      <c r="L3051" t="s">
        <v>39</v>
      </c>
      <c r="M3051">
        <f t="shared" si="94"/>
        <v>0</v>
      </c>
      <c r="N3051" s="23" t="s">
        <v>12385</v>
      </c>
      <c r="O3051" s="23" t="s">
        <v>10438</v>
      </c>
      <c r="P3051" s="23">
        <f t="shared" si="95"/>
        <v>5</v>
      </c>
    </row>
    <row r="3052" spans="1:16" x14ac:dyDescent="0.3">
      <c r="A3052">
        <v>3133</v>
      </c>
      <c r="B3052" t="s">
        <v>6378</v>
      </c>
      <c r="C3052" t="s">
        <v>6933</v>
      </c>
      <c r="D3052" t="s">
        <v>28</v>
      </c>
      <c r="E3052" t="s">
        <v>29</v>
      </c>
      <c r="F3052">
        <v>60</v>
      </c>
      <c r="G3052" t="s">
        <v>7569</v>
      </c>
      <c r="H3052" t="s">
        <v>1609</v>
      </c>
      <c r="I3052" t="s">
        <v>32</v>
      </c>
      <c r="J3052" s="6" t="s">
        <v>14164</v>
      </c>
      <c r="K3052">
        <v>2</v>
      </c>
      <c r="L3052" t="s">
        <v>101</v>
      </c>
      <c r="M3052">
        <f t="shared" si="94"/>
        <v>0</v>
      </c>
      <c r="N3052" s="23" t="s">
        <v>12386</v>
      </c>
      <c r="O3052" s="23" t="s">
        <v>10422</v>
      </c>
      <c r="P3052" s="23">
        <f t="shared" si="95"/>
        <v>4</v>
      </c>
    </row>
    <row r="3053" spans="1:16" x14ac:dyDescent="0.3">
      <c r="A3053">
        <v>3134</v>
      </c>
      <c r="B3053" t="s">
        <v>1946</v>
      </c>
      <c r="C3053" t="s">
        <v>138</v>
      </c>
      <c r="D3053" t="s">
        <v>28</v>
      </c>
      <c r="E3053" t="s">
        <v>29</v>
      </c>
      <c r="F3053">
        <v>60</v>
      </c>
      <c r="G3053" t="s">
        <v>7570</v>
      </c>
      <c r="H3053" t="s">
        <v>3774</v>
      </c>
      <c r="I3053" t="s">
        <v>187</v>
      </c>
      <c r="J3053" s="6" t="s">
        <v>14184</v>
      </c>
      <c r="K3053">
        <v>72</v>
      </c>
      <c r="L3053" t="s">
        <v>20</v>
      </c>
      <c r="M3053">
        <f t="shared" si="94"/>
        <v>0</v>
      </c>
      <c r="N3053" s="23" t="s">
        <v>12387</v>
      </c>
      <c r="O3053" s="23" t="s">
        <v>10436</v>
      </c>
      <c r="P3053" s="23">
        <f t="shared" si="95"/>
        <v>8</v>
      </c>
    </row>
    <row r="3054" spans="1:16" x14ac:dyDescent="0.3">
      <c r="A3054">
        <v>3135</v>
      </c>
      <c r="B3054" t="s">
        <v>4775</v>
      </c>
      <c r="C3054" t="s">
        <v>2832</v>
      </c>
      <c r="D3054" t="s">
        <v>28</v>
      </c>
      <c r="E3054" t="s">
        <v>29</v>
      </c>
      <c r="F3054">
        <v>90</v>
      </c>
      <c r="G3054" t="s">
        <v>14986</v>
      </c>
      <c r="H3054" t="s">
        <v>7572</v>
      </c>
      <c r="I3054" t="s">
        <v>886</v>
      </c>
      <c r="J3054" s="6">
        <v>44236</v>
      </c>
      <c r="K3054">
        <v>81</v>
      </c>
      <c r="L3054" t="s">
        <v>54</v>
      </c>
      <c r="M3054">
        <f t="shared" si="94"/>
        <v>0</v>
      </c>
      <c r="N3054" s="23" t="s">
        <v>12388</v>
      </c>
      <c r="O3054" s="23" t="s">
        <v>11156</v>
      </c>
      <c r="P3054" s="23">
        <f t="shared" si="95"/>
        <v>6</v>
      </c>
    </row>
    <row r="3055" spans="1:16" x14ac:dyDescent="0.3">
      <c r="A3055">
        <v>3136</v>
      </c>
      <c r="B3055" t="s">
        <v>7573</v>
      </c>
      <c r="C3055" t="s">
        <v>1023</v>
      </c>
      <c r="D3055" t="s">
        <v>15</v>
      </c>
      <c r="E3055" t="s">
        <v>16</v>
      </c>
      <c r="F3055">
        <v>60</v>
      </c>
      <c r="G3055" t="s">
        <v>7574</v>
      </c>
      <c r="H3055" t="s">
        <v>558</v>
      </c>
      <c r="I3055" t="s">
        <v>32</v>
      </c>
      <c r="J3055" s="6">
        <v>44354</v>
      </c>
      <c r="K3055">
        <v>82</v>
      </c>
      <c r="L3055" t="s">
        <v>54</v>
      </c>
      <c r="M3055">
        <f t="shared" si="94"/>
        <v>0</v>
      </c>
      <c r="N3055" s="23" t="s">
        <v>2351</v>
      </c>
      <c r="O3055" s="23" t="s">
        <v>1021</v>
      </c>
      <c r="P3055" s="23">
        <f t="shared" si="95"/>
        <v>6</v>
      </c>
    </row>
    <row r="3056" spans="1:16" x14ac:dyDescent="0.3">
      <c r="A3056">
        <v>3137</v>
      </c>
      <c r="B3056" t="s">
        <v>960</v>
      </c>
      <c r="C3056" t="s">
        <v>3366</v>
      </c>
      <c r="D3056" t="s">
        <v>28</v>
      </c>
      <c r="E3056" t="s">
        <v>29</v>
      </c>
      <c r="F3056">
        <v>90</v>
      </c>
      <c r="G3056" t="s">
        <v>7575</v>
      </c>
      <c r="H3056" t="s">
        <v>2917</v>
      </c>
      <c r="I3056" t="s">
        <v>95</v>
      </c>
      <c r="J3056" s="6" t="s">
        <v>14137</v>
      </c>
      <c r="K3056">
        <v>38</v>
      </c>
      <c r="L3056" t="s">
        <v>33</v>
      </c>
      <c r="M3056">
        <f t="shared" si="94"/>
        <v>0</v>
      </c>
      <c r="N3056" s="23" t="s">
        <v>12389</v>
      </c>
      <c r="O3056" s="23" t="s">
        <v>1665</v>
      </c>
      <c r="P3056" s="23">
        <f t="shared" si="95"/>
        <v>5</v>
      </c>
    </row>
    <row r="3057" spans="1:16" x14ac:dyDescent="0.3">
      <c r="A3057">
        <v>3138</v>
      </c>
      <c r="B3057" t="s">
        <v>1140</v>
      </c>
      <c r="C3057" t="s">
        <v>928</v>
      </c>
      <c r="D3057" t="s">
        <v>28</v>
      </c>
      <c r="E3057" t="s">
        <v>29</v>
      </c>
      <c r="F3057">
        <v>90</v>
      </c>
      <c r="G3057" t="s">
        <v>7576</v>
      </c>
      <c r="H3057" t="s">
        <v>3579</v>
      </c>
      <c r="I3057" t="s">
        <v>1576</v>
      </c>
      <c r="J3057" s="6" t="s">
        <v>13638</v>
      </c>
      <c r="K3057">
        <v>75</v>
      </c>
      <c r="L3057" t="s">
        <v>20</v>
      </c>
      <c r="M3057">
        <f t="shared" si="94"/>
        <v>0</v>
      </c>
      <c r="N3057" s="23" t="s">
        <v>12389</v>
      </c>
      <c r="O3057" s="23" t="s">
        <v>6</v>
      </c>
      <c r="P3057" s="23">
        <f t="shared" si="95"/>
        <v>6</v>
      </c>
    </row>
    <row r="3058" spans="1:16" x14ac:dyDescent="0.3">
      <c r="A3058">
        <v>3139</v>
      </c>
      <c r="B3058" t="s">
        <v>1563</v>
      </c>
      <c r="C3058" t="s">
        <v>7577</v>
      </c>
      <c r="D3058" t="s">
        <v>28</v>
      </c>
      <c r="E3058" t="s">
        <v>29</v>
      </c>
      <c r="F3058">
        <v>60</v>
      </c>
      <c r="G3058" t="s">
        <v>14638</v>
      </c>
      <c r="H3058" t="s">
        <v>5811</v>
      </c>
      <c r="I3058" t="s">
        <v>294</v>
      </c>
      <c r="J3058" s="6" t="s">
        <v>13903</v>
      </c>
      <c r="K3058">
        <v>55</v>
      </c>
      <c r="L3058" t="s">
        <v>159</v>
      </c>
      <c r="M3058">
        <f t="shared" si="94"/>
        <v>0</v>
      </c>
      <c r="N3058" s="23" t="s">
        <v>12390</v>
      </c>
      <c r="O3058" s="23" t="s">
        <v>10449</v>
      </c>
      <c r="P3058" s="23">
        <f t="shared" si="95"/>
        <v>7</v>
      </c>
    </row>
    <row r="3059" spans="1:16" x14ac:dyDescent="0.3">
      <c r="A3059">
        <v>3140</v>
      </c>
      <c r="B3059" t="s">
        <v>1351</v>
      </c>
      <c r="C3059" t="s">
        <v>4416</v>
      </c>
      <c r="D3059" t="s">
        <v>28</v>
      </c>
      <c r="E3059" t="s">
        <v>29</v>
      </c>
      <c r="F3059">
        <v>60</v>
      </c>
      <c r="G3059" t="s">
        <v>7579</v>
      </c>
      <c r="H3059" t="s">
        <v>4111</v>
      </c>
      <c r="I3059" t="s">
        <v>95</v>
      </c>
      <c r="J3059" s="6" t="s">
        <v>14237</v>
      </c>
      <c r="K3059">
        <v>82</v>
      </c>
      <c r="L3059" t="s">
        <v>45</v>
      </c>
      <c r="M3059">
        <f t="shared" si="94"/>
        <v>0</v>
      </c>
      <c r="N3059" s="23" t="s">
        <v>12390</v>
      </c>
      <c r="O3059" s="23" t="s">
        <v>10453</v>
      </c>
      <c r="P3059" s="23">
        <f t="shared" si="95"/>
        <v>7</v>
      </c>
    </row>
    <row r="3060" spans="1:16" x14ac:dyDescent="0.3">
      <c r="A3060">
        <v>3141</v>
      </c>
      <c r="B3060" t="s">
        <v>3469</v>
      </c>
      <c r="C3060" t="s">
        <v>2557</v>
      </c>
      <c r="D3060" t="s">
        <v>28</v>
      </c>
      <c r="E3060" t="s">
        <v>29</v>
      </c>
      <c r="F3060">
        <v>60</v>
      </c>
      <c r="G3060" t="s">
        <v>7579</v>
      </c>
      <c r="H3060" t="s">
        <v>4049</v>
      </c>
      <c r="I3060" t="s">
        <v>32</v>
      </c>
      <c r="J3060" s="6" t="s">
        <v>13922</v>
      </c>
      <c r="K3060">
        <v>64</v>
      </c>
      <c r="L3060" t="s">
        <v>33</v>
      </c>
      <c r="M3060">
        <f t="shared" si="94"/>
        <v>0</v>
      </c>
      <c r="N3060" s="23" t="s">
        <v>12390</v>
      </c>
      <c r="O3060" s="23" t="s">
        <v>10453</v>
      </c>
      <c r="P3060" s="23">
        <f t="shared" si="95"/>
        <v>7</v>
      </c>
    </row>
    <row r="3061" spans="1:16" x14ac:dyDescent="0.3">
      <c r="A3061">
        <v>3142</v>
      </c>
      <c r="B3061" t="s">
        <v>7580</v>
      </c>
      <c r="C3061" t="s">
        <v>3322</v>
      </c>
      <c r="D3061" t="s">
        <v>51</v>
      </c>
      <c r="E3061" t="s">
        <v>16</v>
      </c>
      <c r="F3061">
        <v>60</v>
      </c>
      <c r="G3061" t="s">
        <v>7581</v>
      </c>
      <c r="H3061" t="s">
        <v>5867</v>
      </c>
      <c r="I3061" t="s">
        <v>32</v>
      </c>
      <c r="J3061" s="6" t="s">
        <v>13822</v>
      </c>
      <c r="K3061">
        <v>57</v>
      </c>
      <c r="L3061" t="s">
        <v>54</v>
      </c>
      <c r="M3061">
        <f t="shared" si="94"/>
        <v>0</v>
      </c>
      <c r="N3061" s="23" t="s">
        <v>12391</v>
      </c>
      <c r="O3061" s="23" t="s">
        <v>10417</v>
      </c>
      <c r="P3061" s="23">
        <f t="shared" si="95"/>
        <v>5</v>
      </c>
    </row>
    <row r="3062" spans="1:16" x14ac:dyDescent="0.3">
      <c r="A3062">
        <v>3143</v>
      </c>
      <c r="B3062" t="s">
        <v>7582</v>
      </c>
      <c r="C3062" t="s">
        <v>4237</v>
      </c>
      <c r="D3062" t="s">
        <v>28</v>
      </c>
      <c r="E3062" t="s">
        <v>29</v>
      </c>
      <c r="F3062">
        <v>60</v>
      </c>
      <c r="G3062" t="s">
        <v>7583</v>
      </c>
      <c r="H3062" t="s">
        <v>7584</v>
      </c>
      <c r="I3062" t="s">
        <v>32</v>
      </c>
      <c r="J3062" s="6" t="s">
        <v>13671</v>
      </c>
      <c r="K3062">
        <v>97</v>
      </c>
      <c r="L3062" t="s">
        <v>64</v>
      </c>
      <c r="M3062">
        <f t="shared" si="94"/>
        <v>0</v>
      </c>
      <c r="N3062" s="23" t="s">
        <v>12392</v>
      </c>
      <c r="O3062" s="23" t="s">
        <v>1021</v>
      </c>
      <c r="P3062" s="23">
        <f t="shared" si="95"/>
        <v>6</v>
      </c>
    </row>
    <row r="3063" spans="1:16" x14ac:dyDescent="0.3">
      <c r="A3063">
        <v>3144</v>
      </c>
      <c r="B3063" t="s">
        <v>7585</v>
      </c>
      <c r="C3063" t="s">
        <v>1851</v>
      </c>
      <c r="D3063" t="s">
        <v>51</v>
      </c>
      <c r="E3063" t="s">
        <v>16</v>
      </c>
      <c r="F3063">
        <v>90</v>
      </c>
      <c r="G3063" t="s">
        <v>7586</v>
      </c>
      <c r="H3063" t="s">
        <v>3666</v>
      </c>
      <c r="I3063" t="s">
        <v>1483</v>
      </c>
      <c r="J3063" s="6">
        <v>44445</v>
      </c>
      <c r="K3063">
        <v>13</v>
      </c>
      <c r="L3063" t="s">
        <v>39</v>
      </c>
      <c r="M3063">
        <f t="shared" si="94"/>
        <v>0</v>
      </c>
      <c r="N3063" s="23" t="s">
        <v>12393</v>
      </c>
      <c r="O3063" s="23" t="s">
        <v>10422</v>
      </c>
      <c r="P3063" s="23">
        <f t="shared" si="95"/>
        <v>4</v>
      </c>
    </row>
    <row r="3064" spans="1:16" x14ac:dyDescent="0.3">
      <c r="A3064">
        <v>3145</v>
      </c>
      <c r="B3064" t="s">
        <v>7587</v>
      </c>
      <c r="C3064" t="s">
        <v>7588</v>
      </c>
      <c r="D3064" t="s">
        <v>51</v>
      </c>
      <c r="E3064" t="s">
        <v>16</v>
      </c>
      <c r="F3064">
        <v>30</v>
      </c>
      <c r="G3064" t="s">
        <v>7589</v>
      </c>
      <c r="H3064" t="s">
        <v>974</v>
      </c>
      <c r="I3064" t="s">
        <v>32</v>
      </c>
      <c r="J3064" s="6" t="s">
        <v>13814</v>
      </c>
      <c r="K3064">
        <v>99</v>
      </c>
      <c r="L3064" t="s">
        <v>159</v>
      </c>
      <c r="M3064">
        <f t="shared" si="94"/>
        <v>0</v>
      </c>
      <c r="N3064" s="23" t="s">
        <v>12394</v>
      </c>
      <c r="O3064" s="23" t="s">
        <v>10422</v>
      </c>
      <c r="P3064" s="23">
        <f t="shared" si="95"/>
        <v>4</v>
      </c>
    </row>
    <row r="3065" spans="1:16" x14ac:dyDescent="0.3">
      <c r="A3065">
        <v>3146</v>
      </c>
      <c r="B3065" t="s">
        <v>504</v>
      </c>
      <c r="C3065" t="s">
        <v>1047</v>
      </c>
      <c r="D3065" t="s">
        <v>28</v>
      </c>
      <c r="E3065" t="s">
        <v>29</v>
      </c>
      <c r="F3065">
        <v>30</v>
      </c>
      <c r="G3065" t="s">
        <v>7590</v>
      </c>
      <c r="H3065" t="s">
        <v>834</v>
      </c>
      <c r="I3065" t="s">
        <v>32</v>
      </c>
      <c r="J3065" s="6">
        <v>44747</v>
      </c>
      <c r="K3065">
        <v>54</v>
      </c>
      <c r="L3065" t="s">
        <v>20</v>
      </c>
      <c r="M3065">
        <f t="shared" si="94"/>
        <v>0</v>
      </c>
      <c r="N3065" s="23" t="s">
        <v>12395</v>
      </c>
      <c r="O3065" s="23" t="s">
        <v>10417</v>
      </c>
      <c r="P3065" s="23">
        <f t="shared" si="95"/>
        <v>5</v>
      </c>
    </row>
    <row r="3066" spans="1:16" x14ac:dyDescent="0.3">
      <c r="A3066">
        <v>3147</v>
      </c>
      <c r="B3066" t="s">
        <v>4625</v>
      </c>
      <c r="C3066" t="s">
        <v>3968</v>
      </c>
      <c r="D3066" t="s">
        <v>28</v>
      </c>
      <c r="E3066" t="s">
        <v>29</v>
      </c>
      <c r="F3066">
        <v>30</v>
      </c>
      <c r="G3066" t="s">
        <v>7591</v>
      </c>
      <c r="H3066" t="s">
        <v>1615</v>
      </c>
      <c r="I3066" t="s">
        <v>32</v>
      </c>
      <c r="J3066" s="6" t="s">
        <v>13745</v>
      </c>
      <c r="K3066">
        <v>62</v>
      </c>
      <c r="L3066" t="s">
        <v>33</v>
      </c>
      <c r="M3066">
        <f t="shared" si="94"/>
        <v>0</v>
      </c>
      <c r="N3066" s="23" t="s">
        <v>12396</v>
      </c>
      <c r="O3066" s="23" t="s">
        <v>10674</v>
      </c>
      <c r="P3066" s="23">
        <f t="shared" si="95"/>
        <v>6</v>
      </c>
    </row>
    <row r="3067" spans="1:16" x14ac:dyDescent="0.3">
      <c r="A3067">
        <v>3148</v>
      </c>
      <c r="B3067" t="s">
        <v>7592</v>
      </c>
      <c r="C3067" t="s">
        <v>7593</v>
      </c>
      <c r="D3067" t="s">
        <v>15</v>
      </c>
      <c r="E3067" t="s">
        <v>16</v>
      </c>
      <c r="F3067">
        <v>90</v>
      </c>
      <c r="G3067" t="s">
        <v>7594</v>
      </c>
      <c r="H3067" t="s">
        <v>1210</v>
      </c>
      <c r="I3067" t="s">
        <v>294</v>
      </c>
      <c r="J3067" s="6" t="s">
        <v>14031</v>
      </c>
      <c r="K3067">
        <v>15</v>
      </c>
      <c r="L3067" t="s">
        <v>80</v>
      </c>
      <c r="M3067">
        <f t="shared" si="94"/>
        <v>0</v>
      </c>
      <c r="N3067" s="23" t="s">
        <v>12397</v>
      </c>
      <c r="O3067" s="23" t="s">
        <v>10453</v>
      </c>
      <c r="P3067" s="23">
        <f t="shared" si="95"/>
        <v>7</v>
      </c>
    </row>
    <row r="3068" spans="1:16" x14ac:dyDescent="0.3">
      <c r="A3068">
        <v>3149</v>
      </c>
      <c r="B3068" t="s">
        <v>7595</v>
      </c>
      <c r="C3068" t="s">
        <v>414</v>
      </c>
      <c r="D3068" t="s">
        <v>28</v>
      </c>
      <c r="E3068" t="s">
        <v>29</v>
      </c>
      <c r="F3068">
        <v>60</v>
      </c>
      <c r="G3068" t="s">
        <v>7596</v>
      </c>
      <c r="H3068" t="s">
        <v>1667</v>
      </c>
      <c r="I3068" t="s">
        <v>32</v>
      </c>
      <c r="J3068" s="6" t="s">
        <v>13876</v>
      </c>
      <c r="K3068">
        <v>75</v>
      </c>
      <c r="L3068" t="s">
        <v>80</v>
      </c>
      <c r="M3068">
        <f t="shared" si="94"/>
        <v>0</v>
      </c>
      <c r="N3068" s="23" t="s">
        <v>12398</v>
      </c>
      <c r="O3068" s="23" t="s">
        <v>10674</v>
      </c>
      <c r="P3068" s="23">
        <f t="shared" si="95"/>
        <v>6</v>
      </c>
    </row>
    <row r="3069" spans="1:16" x14ac:dyDescent="0.3">
      <c r="A3069">
        <v>3150</v>
      </c>
      <c r="B3069" t="s">
        <v>7176</v>
      </c>
      <c r="C3069" t="s">
        <v>277</v>
      </c>
      <c r="D3069" t="s">
        <v>28</v>
      </c>
      <c r="E3069" t="s">
        <v>29</v>
      </c>
      <c r="F3069">
        <v>60</v>
      </c>
      <c r="G3069" t="s">
        <v>7597</v>
      </c>
      <c r="H3069" t="s">
        <v>4098</v>
      </c>
      <c r="I3069" t="s">
        <v>1889</v>
      </c>
      <c r="J3069" s="6" t="s">
        <v>13745</v>
      </c>
      <c r="K3069">
        <v>15</v>
      </c>
      <c r="L3069" t="s">
        <v>64</v>
      </c>
      <c r="M3069">
        <f t="shared" si="94"/>
        <v>0</v>
      </c>
      <c r="N3069" s="23" t="s">
        <v>12399</v>
      </c>
      <c r="O3069" s="23" t="s">
        <v>10417</v>
      </c>
      <c r="P3069" s="23">
        <f t="shared" si="95"/>
        <v>5</v>
      </c>
    </row>
    <row r="3070" spans="1:16" x14ac:dyDescent="0.3">
      <c r="A3070">
        <v>3151</v>
      </c>
      <c r="B3070" t="s">
        <v>3655</v>
      </c>
      <c r="C3070" t="s">
        <v>4399</v>
      </c>
      <c r="D3070" t="s">
        <v>28</v>
      </c>
      <c r="E3070" t="s">
        <v>29</v>
      </c>
      <c r="F3070">
        <v>60</v>
      </c>
      <c r="G3070" t="s">
        <v>7597</v>
      </c>
      <c r="H3070" t="s">
        <v>7598</v>
      </c>
      <c r="I3070" t="s">
        <v>187</v>
      </c>
      <c r="J3070" s="6" t="s">
        <v>13788</v>
      </c>
      <c r="K3070">
        <v>50</v>
      </c>
      <c r="L3070" t="s">
        <v>54</v>
      </c>
      <c r="M3070">
        <f t="shared" si="94"/>
        <v>0</v>
      </c>
      <c r="N3070" s="23" t="s">
        <v>12399</v>
      </c>
      <c r="O3070" s="23" t="s">
        <v>10417</v>
      </c>
      <c r="P3070" s="23">
        <f t="shared" si="95"/>
        <v>5</v>
      </c>
    </row>
    <row r="3071" spans="1:16" x14ac:dyDescent="0.3">
      <c r="A3071">
        <v>3152</v>
      </c>
      <c r="B3071" t="s">
        <v>1703</v>
      </c>
      <c r="C3071" t="s">
        <v>131</v>
      </c>
      <c r="D3071" t="s">
        <v>28</v>
      </c>
      <c r="E3071" t="s">
        <v>29</v>
      </c>
      <c r="F3071">
        <v>30</v>
      </c>
      <c r="G3071" t="s">
        <v>7599</v>
      </c>
      <c r="H3071" t="s">
        <v>607</v>
      </c>
      <c r="I3071" t="s">
        <v>32</v>
      </c>
      <c r="J3071" s="6" t="s">
        <v>14140</v>
      </c>
      <c r="K3071">
        <v>44</v>
      </c>
      <c r="L3071" t="s">
        <v>54</v>
      </c>
      <c r="M3071">
        <f t="shared" si="94"/>
        <v>0</v>
      </c>
      <c r="N3071" s="23" t="s">
        <v>2326</v>
      </c>
      <c r="O3071" s="23" t="s">
        <v>10416</v>
      </c>
      <c r="P3071" s="23">
        <f t="shared" si="95"/>
        <v>4</v>
      </c>
    </row>
    <row r="3072" spans="1:16" x14ac:dyDescent="0.3">
      <c r="A3072">
        <v>3153</v>
      </c>
      <c r="B3072" t="s">
        <v>7245</v>
      </c>
      <c r="C3072" t="s">
        <v>161</v>
      </c>
      <c r="D3072" t="s">
        <v>51</v>
      </c>
      <c r="E3072" t="s">
        <v>16</v>
      </c>
      <c r="F3072">
        <v>30</v>
      </c>
      <c r="G3072" t="s">
        <v>7600</v>
      </c>
      <c r="H3072" t="s">
        <v>1515</v>
      </c>
      <c r="I3072" t="s">
        <v>124</v>
      </c>
      <c r="J3072" s="6">
        <v>44116</v>
      </c>
      <c r="K3072">
        <v>53</v>
      </c>
      <c r="L3072" t="s">
        <v>101</v>
      </c>
      <c r="M3072">
        <f t="shared" si="94"/>
        <v>0</v>
      </c>
      <c r="N3072" s="23" t="s">
        <v>12400</v>
      </c>
      <c r="O3072" s="23" t="s">
        <v>10417</v>
      </c>
      <c r="P3072" s="23">
        <f t="shared" si="95"/>
        <v>5</v>
      </c>
    </row>
    <row r="3073" spans="1:16" x14ac:dyDescent="0.3">
      <c r="A3073">
        <v>3154</v>
      </c>
      <c r="B3073" t="s">
        <v>6616</v>
      </c>
      <c r="C3073" t="s">
        <v>2518</v>
      </c>
      <c r="D3073" t="s">
        <v>15</v>
      </c>
      <c r="E3073" t="s">
        <v>16</v>
      </c>
      <c r="F3073">
        <v>60</v>
      </c>
      <c r="G3073" t="s">
        <v>14639</v>
      </c>
      <c r="H3073" t="s">
        <v>3206</v>
      </c>
      <c r="I3073" t="s">
        <v>1199</v>
      </c>
      <c r="J3073" s="6" t="s">
        <v>14200</v>
      </c>
      <c r="K3073">
        <v>89</v>
      </c>
      <c r="L3073" t="s">
        <v>159</v>
      </c>
      <c r="M3073">
        <f t="shared" si="94"/>
        <v>0</v>
      </c>
      <c r="N3073" s="23" t="s">
        <v>12401</v>
      </c>
      <c r="O3073" s="23" t="s">
        <v>10449</v>
      </c>
      <c r="P3073" s="23">
        <f t="shared" si="95"/>
        <v>7</v>
      </c>
    </row>
    <row r="3074" spans="1:16" x14ac:dyDescent="0.3">
      <c r="A3074">
        <v>3155</v>
      </c>
      <c r="B3074" t="s">
        <v>4224</v>
      </c>
      <c r="C3074" t="s">
        <v>210</v>
      </c>
      <c r="D3074" t="s">
        <v>28</v>
      </c>
      <c r="E3074" t="s">
        <v>29</v>
      </c>
      <c r="F3074">
        <v>60</v>
      </c>
      <c r="G3074" t="s">
        <v>7602</v>
      </c>
      <c r="H3074" t="s">
        <v>1845</v>
      </c>
      <c r="I3074" t="s">
        <v>294</v>
      </c>
      <c r="J3074" s="6" t="s">
        <v>14238</v>
      </c>
      <c r="K3074">
        <v>67</v>
      </c>
      <c r="L3074" t="s">
        <v>54</v>
      </c>
      <c r="M3074">
        <f t="shared" ref="M3074:M3137" si="96">COUNTBLANK(A3074:L3074)</f>
        <v>0</v>
      </c>
      <c r="N3074" s="23" t="s">
        <v>12402</v>
      </c>
      <c r="O3074" s="23" t="s">
        <v>10422</v>
      </c>
      <c r="P3074" s="23">
        <f t="shared" ref="P3074:P3137" si="97">LEN(O3074)</f>
        <v>4</v>
      </c>
    </row>
    <row r="3075" spans="1:16" x14ac:dyDescent="0.3">
      <c r="A3075">
        <v>3156</v>
      </c>
      <c r="B3075" t="s">
        <v>3973</v>
      </c>
      <c r="C3075" t="s">
        <v>5145</v>
      </c>
      <c r="D3075" t="s">
        <v>28</v>
      </c>
      <c r="E3075" t="s">
        <v>29</v>
      </c>
      <c r="F3075">
        <v>30</v>
      </c>
      <c r="G3075" t="s">
        <v>7603</v>
      </c>
      <c r="H3075" t="s">
        <v>4441</v>
      </c>
      <c r="I3075" t="s">
        <v>146</v>
      </c>
      <c r="J3075" s="6">
        <v>44715</v>
      </c>
      <c r="K3075">
        <v>31</v>
      </c>
      <c r="L3075" t="s">
        <v>64</v>
      </c>
      <c r="M3075">
        <f t="shared" si="96"/>
        <v>0</v>
      </c>
      <c r="N3075" s="23" t="s">
        <v>12403</v>
      </c>
      <c r="O3075" s="23" t="s">
        <v>10422</v>
      </c>
      <c r="P3075" s="23">
        <f t="shared" si="97"/>
        <v>4</v>
      </c>
    </row>
    <row r="3076" spans="1:16" x14ac:dyDescent="0.3">
      <c r="A3076">
        <v>3157</v>
      </c>
      <c r="B3076" t="s">
        <v>921</v>
      </c>
      <c r="C3076" t="s">
        <v>5712</v>
      </c>
      <c r="D3076" t="s">
        <v>28</v>
      </c>
      <c r="E3076" t="s">
        <v>29</v>
      </c>
      <c r="F3076">
        <v>90</v>
      </c>
      <c r="G3076" t="s">
        <v>7604</v>
      </c>
      <c r="H3076" t="s">
        <v>2822</v>
      </c>
      <c r="I3076" t="s">
        <v>32</v>
      </c>
      <c r="J3076" s="6" t="s">
        <v>14096</v>
      </c>
      <c r="K3076">
        <v>8</v>
      </c>
      <c r="L3076" t="s">
        <v>20</v>
      </c>
      <c r="M3076">
        <f t="shared" si="96"/>
        <v>0</v>
      </c>
      <c r="N3076" s="23" t="s">
        <v>12404</v>
      </c>
      <c r="O3076" s="23" t="s">
        <v>9969</v>
      </c>
      <c r="P3076" s="23">
        <f t="shared" si="97"/>
        <v>6</v>
      </c>
    </row>
    <row r="3077" spans="1:16" x14ac:dyDescent="0.3">
      <c r="A3077">
        <v>3158</v>
      </c>
      <c r="B3077" t="s">
        <v>1211</v>
      </c>
      <c r="C3077" t="s">
        <v>2438</v>
      </c>
      <c r="D3077" t="s">
        <v>28</v>
      </c>
      <c r="E3077" t="s">
        <v>29</v>
      </c>
      <c r="F3077">
        <v>90</v>
      </c>
      <c r="G3077" t="s">
        <v>7605</v>
      </c>
      <c r="H3077" t="s">
        <v>1329</v>
      </c>
      <c r="I3077" t="s">
        <v>95</v>
      </c>
      <c r="J3077" s="6" t="s">
        <v>13806</v>
      </c>
      <c r="K3077">
        <v>89</v>
      </c>
      <c r="L3077" t="s">
        <v>20</v>
      </c>
      <c r="M3077">
        <f t="shared" si="96"/>
        <v>0</v>
      </c>
      <c r="N3077" s="23" t="s">
        <v>12405</v>
      </c>
      <c r="O3077" s="23" t="s">
        <v>1021</v>
      </c>
      <c r="P3077" s="23">
        <f t="shared" si="97"/>
        <v>6</v>
      </c>
    </row>
    <row r="3078" spans="1:16" x14ac:dyDescent="0.3">
      <c r="A3078">
        <v>3159</v>
      </c>
      <c r="B3078" t="s">
        <v>7606</v>
      </c>
      <c r="C3078" t="s">
        <v>7607</v>
      </c>
      <c r="D3078" t="s">
        <v>15</v>
      </c>
      <c r="E3078" t="s">
        <v>16</v>
      </c>
      <c r="F3078">
        <v>60</v>
      </c>
      <c r="G3078" t="s">
        <v>7608</v>
      </c>
      <c r="H3078" t="s">
        <v>5521</v>
      </c>
      <c r="I3078" t="s">
        <v>25</v>
      </c>
      <c r="J3078" s="6">
        <v>44107</v>
      </c>
      <c r="K3078">
        <v>58</v>
      </c>
      <c r="L3078" t="s">
        <v>159</v>
      </c>
      <c r="M3078">
        <f t="shared" si="96"/>
        <v>0</v>
      </c>
      <c r="N3078" s="23" t="s">
        <v>12406</v>
      </c>
      <c r="O3078" s="23" t="s">
        <v>10438</v>
      </c>
      <c r="P3078" s="23">
        <f t="shared" si="97"/>
        <v>5</v>
      </c>
    </row>
    <row r="3079" spans="1:16" x14ac:dyDescent="0.3">
      <c r="A3079">
        <v>3160</v>
      </c>
      <c r="B3079" t="s">
        <v>2371</v>
      </c>
      <c r="C3079" t="s">
        <v>7187</v>
      </c>
      <c r="D3079" t="s">
        <v>51</v>
      </c>
      <c r="E3079" t="s">
        <v>16</v>
      </c>
      <c r="F3079">
        <v>30</v>
      </c>
      <c r="G3079" t="s">
        <v>7609</v>
      </c>
      <c r="H3079" t="s">
        <v>6259</v>
      </c>
      <c r="I3079" t="s">
        <v>6260</v>
      </c>
      <c r="J3079" s="6" t="s">
        <v>14175</v>
      </c>
      <c r="K3079">
        <v>2</v>
      </c>
      <c r="L3079" t="s">
        <v>20</v>
      </c>
      <c r="M3079">
        <f t="shared" si="96"/>
        <v>0</v>
      </c>
      <c r="N3079" s="23" t="s">
        <v>12407</v>
      </c>
      <c r="O3079" s="23" t="s">
        <v>6</v>
      </c>
      <c r="P3079" s="23">
        <f t="shared" si="97"/>
        <v>6</v>
      </c>
    </row>
    <row r="3080" spans="1:16" x14ac:dyDescent="0.3">
      <c r="A3080">
        <v>3161</v>
      </c>
      <c r="B3080" t="s">
        <v>5272</v>
      </c>
      <c r="C3080" t="s">
        <v>2563</v>
      </c>
      <c r="D3080" t="s">
        <v>28</v>
      </c>
      <c r="E3080" t="s">
        <v>29</v>
      </c>
      <c r="F3080">
        <v>30</v>
      </c>
      <c r="G3080" t="s">
        <v>7610</v>
      </c>
      <c r="H3080" t="s">
        <v>1732</v>
      </c>
      <c r="I3080" t="s">
        <v>1733</v>
      </c>
      <c r="J3080" s="6" t="s">
        <v>13970</v>
      </c>
      <c r="K3080">
        <v>74</v>
      </c>
      <c r="L3080" t="s">
        <v>39</v>
      </c>
      <c r="M3080">
        <f t="shared" si="96"/>
        <v>0</v>
      </c>
      <c r="N3080" s="23" t="s">
        <v>12408</v>
      </c>
      <c r="O3080" s="23" t="s">
        <v>12409</v>
      </c>
      <c r="P3080" s="23">
        <f t="shared" si="97"/>
        <v>4</v>
      </c>
    </row>
    <row r="3081" spans="1:16" x14ac:dyDescent="0.3">
      <c r="A3081">
        <v>3162</v>
      </c>
      <c r="B3081" t="s">
        <v>7611</v>
      </c>
      <c r="C3081" t="s">
        <v>472</v>
      </c>
      <c r="D3081" t="s">
        <v>51</v>
      </c>
      <c r="E3081" t="s">
        <v>16</v>
      </c>
      <c r="F3081">
        <v>90</v>
      </c>
      <c r="G3081" t="s">
        <v>7610</v>
      </c>
      <c r="H3081" t="s">
        <v>412</v>
      </c>
      <c r="I3081" t="s">
        <v>187</v>
      </c>
      <c r="J3081" s="6">
        <v>44198</v>
      </c>
      <c r="K3081">
        <v>6</v>
      </c>
      <c r="L3081" t="s">
        <v>70</v>
      </c>
      <c r="M3081">
        <f t="shared" si="96"/>
        <v>0</v>
      </c>
      <c r="N3081" s="23" t="s">
        <v>12408</v>
      </c>
      <c r="O3081" s="23" t="s">
        <v>12409</v>
      </c>
      <c r="P3081" s="23">
        <f t="shared" si="97"/>
        <v>4</v>
      </c>
    </row>
    <row r="3082" spans="1:16" x14ac:dyDescent="0.3">
      <c r="A3082">
        <v>3163</v>
      </c>
      <c r="B3082" t="s">
        <v>7612</v>
      </c>
      <c r="C3082" t="s">
        <v>3535</v>
      </c>
      <c r="D3082" t="s">
        <v>92</v>
      </c>
      <c r="E3082" t="s">
        <v>16</v>
      </c>
      <c r="F3082">
        <v>90</v>
      </c>
      <c r="G3082" t="s">
        <v>7613</v>
      </c>
      <c r="H3082" t="s">
        <v>4413</v>
      </c>
      <c r="I3082" t="s">
        <v>32</v>
      </c>
      <c r="J3082" s="6">
        <v>44106</v>
      </c>
      <c r="K3082">
        <v>33</v>
      </c>
      <c r="L3082" t="s">
        <v>54</v>
      </c>
      <c r="M3082">
        <f t="shared" si="96"/>
        <v>0</v>
      </c>
      <c r="N3082" s="23" t="s">
        <v>12410</v>
      </c>
      <c r="O3082" s="23" t="s">
        <v>3089</v>
      </c>
      <c r="P3082" s="23">
        <f t="shared" si="97"/>
        <v>4</v>
      </c>
    </row>
    <row r="3083" spans="1:16" x14ac:dyDescent="0.3">
      <c r="A3083">
        <v>3164</v>
      </c>
      <c r="B3083" t="s">
        <v>7614</v>
      </c>
      <c r="C3083" t="s">
        <v>5290</v>
      </c>
      <c r="D3083" t="s">
        <v>41</v>
      </c>
      <c r="E3083" t="s">
        <v>16</v>
      </c>
      <c r="F3083">
        <v>90</v>
      </c>
      <c r="G3083" t="s">
        <v>13535</v>
      </c>
      <c r="H3083" t="s">
        <v>868</v>
      </c>
      <c r="I3083" t="s">
        <v>32</v>
      </c>
      <c r="J3083" s="6" t="s">
        <v>13929</v>
      </c>
      <c r="K3083">
        <v>93</v>
      </c>
      <c r="L3083" t="s">
        <v>101</v>
      </c>
      <c r="M3083">
        <f t="shared" si="96"/>
        <v>0</v>
      </c>
      <c r="N3083" s="23" t="s">
        <v>12410</v>
      </c>
      <c r="O3083" s="23" t="s">
        <v>10506</v>
      </c>
      <c r="P3083" s="23">
        <f t="shared" si="97"/>
        <v>2</v>
      </c>
    </row>
    <row r="3084" spans="1:16" x14ac:dyDescent="0.3">
      <c r="A3084">
        <v>3166</v>
      </c>
      <c r="B3084" t="s">
        <v>2251</v>
      </c>
      <c r="C3084" t="s">
        <v>791</v>
      </c>
      <c r="D3084" t="s">
        <v>28</v>
      </c>
      <c r="E3084" t="s">
        <v>29</v>
      </c>
      <c r="F3084">
        <v>60</v>
      </c>
      <c r="G3084" t="s">
        <v>7616</v>
      </c>
      <c r="H3084" t="s">
        <v>1754</v>
      </c>
      <c r="I3084" t="s">
        <v>25</v>
      </c>
      <c r="J3084" s="6">
        <v>44540</v>
      </c>
      <c r="K3084">
        <v>23</v>
      </c>
      <c r="L3084" t="s">
        <v>70</v>
      </c>
      <c r="M3084">
        <f t="shared" si="96"/>
        <v>0</v>
      </c>
      <c r="N3084" s="23" t="s">
        <v>12410</v>
      </c>
      <c r="O3084" s="23" t="s">
        <v>10549</v>
      </c>
      <c r="P3084" s="23">
        <f t="shared" si="97"/>
        <v>3</v>
      </c>
    </row>
    <row r="3085" spans="1:16" x14ac:dyDescent="0.3">
      <c r="A3085">
        <v>3167</v>
      </c>
      <c r="B3085" t="s">
        <v>1828</v>
      </c>
      <c r="C3085" t="s">
        <v>5788</v>
      </c>
      <c r="D3085" t="s">
        <v>92</v>
      </c>
      <c r="E3085" t="s">
        <v>29</v>
      </c>
      <c r="F3085">
        <v>30</v>
      </c>
      <c r="G3085" t="s">
        <v>7617</v>
      </c>
      <c r="H3085" t="s">
        <v>5992</v>
      </c>
      <c r="I3085" t="s">
        <v>25</v>
      </c>
      <c r="J3085" s="6">
        <v>44774</v>
      </c>
      <c r="K3085">
        <v>4</v>
      </c>
      <c r="L3085" t="s">
        <v>101</v>
      </c>
      <c r="M3085">
        <f t="shared" si="96"/>
        <v>0</v>
      </c>
      <c r="N3085" s="23" t="s">
        <v>12410</v>
      </c>
      <c r="O3085" s="23" t="s">
        <v>10490</v>
      </c>
      <c r="P3085" s="23">
        <f t="shared" si="97"/>
        <v>4</v>
      </c>
    </row>
    <row r="3086" spans="1:16" x14ac:dyDescent="0.3">
      <c r="A3086">
        <v>3168</v>
      </c>
      <c r="B3086" t="s">
        <v>5083</v>
      </c>
      <c r="C3086" t="s">
        <v>7618</v>
      </c>
      <c r="D3086" t="s">
        <v>28</v>
      </c>
      <c r="E3086" t="s">
        <v>29</v>
      </c>
      <c r="F3086">
        <v>60</v>
      </c>
      <c r="G3086" t="s">
        <v>7619</v>
      </c>
      <c r="H3086" t="s">
        <v>1022</v>
      </c>
      <c r="I3086" t="s">
        <v>164</v>
      </c>
      <c r="J3086" s="6" t="s">
        <v>13857</v>
      </c>
      <c r="K3086">
        <v>5</v>
      </c>
      <c r="L3086" t="s">
        <v>45</v>
      </c>
      <c r="M3086">
        <f t="shared" si="96"/>
        <v>0</v>
      </c>
      <c r="N3086" s="23" t="s">
        <v>12230</v>
      </c>
      <c r="O3086" s="23" t="s">
        <v>6</v>
      </c>
      <c r="P3086" s="23">
        <f t="shared" si="97"/>
        <v>6</v>
      </c>
    </row>
    <row r="3087" spans="1:16" x14ac:dyDescent="0.3">
      <c r="A3087">
        <v>3169</v>
      </c>
      <c r="B3087" t="s">
        <v>5410</v>
      </c>
      <c r="C3087" t="s">
        <v>2594</v>
      </c>
      <c r="D3087" t="s">
        <v>15</v>
      </c>
      <c r="E3087" t="s">
        <v>16</v>
      </c>
      <c r="F3087">
        <v>30</v>
      </c>
      <c r="G3087" t="s">
        <v>14987</v>
      </c>
      <c r="H3087" t="s">
        <v>3428</v>
      </c>
      <c r="I3087" t="s">
        <v>38</v>
      </c>
      <c r="J3087" s="6">
        <v>44752</v>
      </c>
      <c r="K3087">
        <v>26</v>
      </c>
      <c r="L3087" t="s">
        <v>80</v>
      </c>
      <c r="M3087">
        <f t="shared" si="96"/>
        <v>0</v>
      </c>
      <c r="N3087" s="23" t="s">
        <v>7086</v>
      </c>
      <c r="O3087" s="23" t="s">
        <v>3369</v>
      </c>
      <c r="P3087" s="23">
        <f t="shared" si="97"/>
        <v>5</v>
      </c>
    </row>
    <row r="3088" spans="1:16" x14ac:dyDescent="0.3">
      <c r="A3088">
        <v>3170</v>
      </c>
      <c r="B3088" t="s">
        <v>735</v>
      </c>
      <c r="C3088" t="s">
        <v>4913</v>
      </c>
      <c r="D3088" t="s">
        <v>28</v>
      </c>
      <c r="E3088" t="s">
        <v>29</v>
      </c>
      <c r="F3088">
        <v>30</v>
      </c>
      <c r="G3088" t="s">
        <v>7621</v>
      </c>
      <c r="H3088" t="s">
        <v>1210</v>
      </c>
      <c r="I3088" t="s">
        <v>294</v>
      </c>
      <c r="J3088" s="6" t="s">
        <v>14224</v>
      </c>
      <c r="K3088">
        <v>50</v>
      </c>
      <c r="L3088" t="s">
        <v>64</v>
      </c>
      <c r="M3088">
        <f t="shared" si="96"/>
        <v>0</v>
      </c>
      <c r="N3088" s="23" t="s">
        <v>7086</v>
      </c>
      <c r="O3088" s="23" t="s">
        <v>10416</v>
      </c>
      <c r="P3088" s="23">
        <f t="shared" si="97"/>
        <v>4</v>
      </c>
    </row>
    <row r="3089" spans="1:16" x14ac:dyDescent="0.3">
      <c r="A3089">
        <v>3171</v>
      </c>
      <c r="B3089" t="s">
        <v>2701</v>
      </c>
      <c r="C3089" t="s">
        <v>7622</v>
      </c>
      <c r="D3089" t="s">
        <v>28</v>
      </c>
      <c r="E3089" t="s">
        <v>29</v>
      </c>
      <c r="F3089">
        <v>30</v>
      </c>
      <c r="G3089" t="s">
        <v>7623</v>
      </c>
      <c r="H3089" t="s">
        <v>400</v>
      </c>
      <c r="I3089" t="s">
        <v>401</v>
      </c>
      <c r="J3089" s="6" t="s">
        <v>13687</v>
      </c>
      <c r="K3089">
        <v>101</v>
      </c>
      <c r="L3089" t="s">
        <v>70</v>
      </c>
      <c r="M3089">
        <f t="shared" si="96"/>
        <v>0</v>
      </c>
      <c r="N3089" s="23" t="s">
        <v>12411</v>
      </c>
      <c r="O3089" s="23" t="s">
        <v>8217</v>
      </c>
      <c r="P3089" s="23">
        <f t="shared" si="97"/>
        <v>6</v>
      </c>
    </row>
    <row r="3090" spans="1:16" x14ac:dyDescent="0.3">
      <c r="A3090">
        <v>3172</v>
      </c>
      <c r="B3090" t="s">
        <v>7624</v>
      </c>
      <c r="C3090" t="s">
        <v>1470</v>
      </c>
      <c r="D3090" t="s">
        <v>15</v>
      </c>
      <c r="E3090" t="s">
        <v>16</v>
      </c>
      <c r="F3090">
        <v>60</v>
      </c>
      <c r="G3090" t="s">
        <v>7625</v>
      </c>
      <c r="H3090" t="s">
        <v>768</v>
      </c>
      <c r="I3090" t="s">
        <v>124</v>
      </c>
      <c r="J3090" s="6">
        <v>43902</v>
      </c>
      <c r="K3090">
        <v>69</v>
      </c>
      <c r="L3090" t="s">
        <v>54</v>
      </c>
      <c r="M3090">
        <f t="shared" si="96"/>
        <v>0</v>
      </c>
      <c r="N3090" s="23" t="s">
        <v>12411</v>
      </c>
      <c r="O3090" s="23" t="s">
        <v>10422</v>
      </c>
      <c r="P3090" s="23">
        <f t="shared" si="97"/>
        <v>4</v>
      </c>
    </row>
    <row r="3091" spans="1:16" x14ac:dyDescent="0.3">
      <c r="A3091">
        <v>3173</v>
      </c>
      <c r="B3091" t="s">
        <v>7626</v>
      </c>
      <c r="C3091" t="s">
        <v>7627</v>
      </c>
      <c r="D3091" t="s">
        <v>28</v>
      </c>
      <c r="E3091" t="s">
        <v>29</v>
      </c>
      <c r="F3091">
        <v>90</v>
      </c>
      <c r="G3091" t="s">
        <v>14818</v>
      </c>
      <c r="H3091" t="s">
        <v>3391</v>
      </c>
      <c r="I3091" t="s">
        <v>3392</v>
      </c>
      <c r="J3091" s="6" t="s">
        <v>13930</v>
      </c>
      <c r="K3091">
        <v>43</v>
      </c>
      <c r="L3091" t="s">
        <v>33</v>
      </c>
      <c r="M3091">
        <f t="shared" si="96"/>
        <v>0</v>
      </c>
      <c r="N3091" s="23" t="s">
        <v>12412</v>
      </c>
      <c r="O3091" s="23" t="s">
        <v>10828</v>
      </c>
      <c r="P3091" s="23">
        <f t="shared" si="97"/>
        <v>6</v>
      </c>
    </row>
    <row r="3092" spans="1:16" x14ac:dyDescent="0.3">
      <c r="A3092">
        <v>3174</v>
      </c>
      <c r="B3092" t="s">
        <v>5725</v>
      </c>
      <c r="C3092" t="s">
        <v>7629</v>
      </c>
      <c r="D3092" t="s">
        <v>28</v>
      </c>
      <c r="E3092" t="s">
        <v>29</v>
      </c>
      <c r="F3092">
        <v>60</v>
      </c>
      <c r="G3092" t="s">
        <v>7630</v>
      </c>
      <c r="H3092" t="s">
        <v>133</v>
      </c>
      <c r="I3092" t="s">
        <v>124</v>
      </c>
      <c r="J3092" s="6">
        <v>44447</v>
      </c>
      <c r="K3092">
        <v>37</v>
      </c>
      <c r="L3092" t="s">
        <v>39</v>
      </c>
      <c r="M3092">
        <f t="shared" si="96"/>
        <v>0</v>
      </c>
      <c r="N3092" s="23" t="s">
        <v>6048</v>
      </c>
      <c r="O3092" s="23" t="s">
        <v>10438</v>
      </c>
      <c r="P3092" s="23">
        <f t="shared" si="97"/>
        <v>5</v>
      </c>
    </row>
    <row r="3093" spans="1:16" x14ac:dyDescent="0.3">
      <c r="A3093">
        <v>3175</v>
      </c>
      <c r="B3093" t="s">
        <v>4236</v>
      </c>
      <c r="C3093" t="s">
        <v>3917</v>
      </c>
      <c r="D3093" t="s">
        <v>51</v>
      </c>
      <c r="E3093" t="s">
        <v>16</v>
      </c>
      <c r="F3093">
        <v>60</v>
      </c>
      <c r="G3093" t="s">
        <v>7631</v>
      </c>
      <c r="H3093" t="s">
        <v>3116</v>
      </c>
      <c r="I3093" t="s">
        <v>32</v>
      </c>
      <c r="J3093" s="6">
        <v>43991</v>
      </c>
      <c r="K3093">
        <v>39</v>
      </c>
      <c r="L3093" t="s">
        <v>39</v>
      </c>
      <c r="M3093">
        <f t="shared" si="96"/>
        <v>0</v>
      </c>
      <c r="N3093" s="23" t="s">
        <v>12413</v>
      </c>
      <c r="O3093" s="23" t="s">
        <v>10453</v>
      </c>
      <c r="P3093" s="23">
        <f t="shared" si="97"/>
        <v>7</v>
      </c>
    </row>
    <row r="3094" spans="1:16" x14ac:dyDescent="0.3">
      <c r="A3094">
        <v>3176</v>
      </c>
      <c r="B3094" t="s">
        <v>4099</v>
      </c>
      <c r="C3094" t="s">
        <v>7632</v>
      </c>
      <c r="D3094" t="s">
        <v>15</v>
      </c>
      <c r="E3094" t="s">
        <v>16</v>
      </c>
      <c r="F3094">
        <v>30</v>
      </c>
      <c r="G3094" t="s">
        <v>7631</v>
      </c>
      <c r="H3094" t="s">
        <v>6516</v>
      </c>
      <c r="I3094" t="s">
        <v>32</v>
      </c>
      <c r="J3094" s="6" t="s">
        <v>13655</v>
      </c>
      <c r="K3094">
        <v>35</v>
      </c>
      <c r="L3094" t="s">
        <v>70</v>
      </c>
      <c r="M3094">
        <f t="shared" si="96"/>
        <v>0</v>
      </c>
      <c r="N3094" s="23" t="s">
        <v>12413</v>
      </c>
      <c r="O3094" s="23" t="s">
        <v>10453</v>
      </c>
      <c r="P3094" s="23">
        <f t="shared" si="97"/>
        <v>7</v>
      </c>
    </row>
    <row r="3095" spans="1:16" x14ac:dyDescent="0.3">
      <c r="A3095">
        <v>3177</v>
      </c>
      <c r="B3095" t="s">
        <v>3140</v>
      </c>
      <c r="C3095" t="s">
        <v>961</v>
      </c>
      <c r="D3095" t="s">
        <v>28</v>
      </c>
      <c r="E3095" t="s">
        <v>29</v>
      </c>
      <c r="F3095">
        <v>90</v>
      </c>
      <c r="G3095" t="s">
        <v>7633</v>
      </c>
      <c r="H3095" t="s">
        <v>2305</v>
      </c>
      <c r="I3095" t="s">
        <v>25</v>
      </c>
      <c r="J3095" s="6" t="s">
        <v>13790</v>
      </c>
      <c r="K3095">
        <v>87</v>
      </c>
      <c r="L3095" t="s">
        <v>159</v>
      </c>
      <c r="M3095">
        <f t="shared" si="96"/>
        <v>0</v>
      </c>
      <c r="N3095" s="23" t="s">
        <v>12414</v>
      </c>
      <c r="O3095" s="23" t="s">
        <v>10422</v>
      </c>
      <c r="P3095" s="23">
        <f t="shared" si="97"/>
        <v>4</v>
      </c>
    </row>
    <row r="3096" spans="1:16" x14ac:dyDescent="0.3">
      <c r="A3096">
        <v>3178</v>
      </c>
      <c r="B3096" t="s">
        <v>7634</v>
      </c>
      <c r="C3096" t="s">
        <v>2650</v>
      </c>
      <c r="D3096" t="s">
        <v>51</v>
      </c>
      <c r="E3096" t="s">
        <v>16</v>
      </c>
      <c r="F3096">
        <v>30</v>
      </c>
      <c r="G3096" t="s">
        <v>7635</v>
      </c>
      <c r="H3096" t="s">
        <v>7636</v>
      </c>
      <c r="I3096" t="s">
        <v>32</v>
      </c>
      <c r="J3096" s="6">
        <v>44080</v>
      </c>
      <c r="K3096">
        <v>56</v>
      </c>
      <c r="L3096" t="s">
        <v>20</v>
      </c>
      <c r="M3096">
        <f t="shared" si="96"/>
        <v>0</v>
      </c>
      <c r="N3096" s="23" t="s">
        <v>335</v>
      </c>
      <c r="O3096" s="23" t="s">
        <v>10453</v>
      </c>
      <c r="P3096" s="23">
        <f t="shared" si="97"/>
        <v>7</v>
      </c>
    </row>
    <row r="3097" spans="1:16" x14ac:dyDescent="0.3">
      <c r="A3097">
        <v>3179</v>
      </c>
      <c r="B3097" t="s">
        <v>7637</v>
      </c>
      <c r="C3097" t="s">
        <v>1558</v>
      </c>
      <c r="D3097" t="s">
        <v>15</v>
      </c>
      <c r="E3097" t="s">
        <v>16</v>
      </c>
      <c r="F3097">
        <v>90</v>
      </c>
      <c r="G3097" t="s">
        <v>7638</v>
      </c>
      <c r="H3097" t="s">
        <v>1548</v>
      </c>
      <c r="I3097" t="s">
        <v>1549</v>
      </c>
      <c r="J3097" s="6" t="s">
        <v>14122</v>
      </c>
      <c r="K3097">
        <v>24</v>
      </c>
      <c r="L3097" t="s">
        <v>33</v>
      </c>
      <c r="M3097">
        <f t="shared" si="96"/>
        <v>0</v>
      </c>
      <c r="N3097" s="23" t="s">
        <v>12415</v>
      </c>
      <c r="O3097" s="23" t="s">
        <v>6</v>
      </c>
      <c r="P3097" s="23">
        <f t="shared" si="97"/>
        <v>6</v>
      </c>
    </row>
    <row r="3098" spans="1:16" x14ac:dyDescent="0.3">
      <c r="A3098">
        <v>3180</v>
      </c>
      <c r="B3098" t="s">
        <v>6896</v>
      </c>
      <c r="C3098" t="s">
        <v>3111</v>
      </c>
      <c r="D3098" t="s">
        <v>15</v>
      </c>
      <c r="E3098" t="s">
        <v>16</v>
      </c>
      <c r="F3098">
        <v>90</v>
      </c>
      <c r="G3098" t="s">
        <v>14640</v>
      </c>
      <c r="H3098" t="s">
        <v>99</v>
      </c>
      <c r="I3098" t="s">
        <v>100</v>
      </c>
      <c r="J3098" s="6" t="s">
        <v>13865</v>
      </c>
      <c r="K3098">
        <v>51</v>
      </c>
      <c r="L3098" t="s">
        <v>159</v>
      </c>
      <c r="M3098">
        <f t="shared" si="96"/>
        <v>0</v>
      </c>
      <c r="N3098" s="23" t="s">
        <v>2415</v>
      </c>
      <c r="O3098" s="23" t="s">
        <v>3089</v>
      </c>
      <c r="P3098" s="23">
        <f t="shared" si="97"/>
        <v>4</v>
      </c>
    </row>
    <row r="3099" spans="1:16" x14ac:dyDescent="0.3">
      <c r="A3099">
        <v>3181</v>
      </c>
      <c r="B3099" t="s">
        <v>2455</v>
      </c>
      <c r="C3099" t="s">
        <v>651</v>
      </c>
      <c r="D3099" t="s">
        <v>15</v>
      </c>
      <c r="E3099" t="s">
        <v>16</v>
      </c>
      <c r="F3099">
        <v>90</v>
      </c>
      <c r="G3099" t="s">
        <v>14640</v>
      </c>
      <c r="H3099" t="s">
        <v>3551</v>
      </c>
      <c r="I3099" t="s">
        <v>32</v>
      </c>
      <c r="J3099" s="6">
        <v>44805</v>
      </c>
      <c r="K3099">
        <v>78</v>
      </c>
      <c r="L3099" t="s">
        <v>64</v>
      </c>
      <c r="M3099">
        <f t="shared" si="96"/>
        <v>0</v>
      </c>
      <c r="N3099" s="23" t="s">
        <v>2415</v>
      </c>
      <c r="O3099" s="23" t="s">
        <v>3089</v>
      </c>
      <c r="P3099" s="23">
        <f t="shared" si="97"/>
        <v>4</v>
      </c>
    </row>
    <row r="3100" spans="1:16" x14ac:dyDescent="0.3">
      <c r="A3100">
        <v>3182</v>
      </c>
      <c r="B3100" t="s">
        <v>5045</v>
      </c>
      <c r="C3100" t="s">
        <v>3529</v>
      </c>
      <c r="D3100" t="s">
        <v>15</v>
      </c>
      <c r="E3100" t="s">
        <v>16</v>
      </c>
      <c r="F3100">
        <v>60</v>
      </c>
      <c r="G3100" t="s">
        <v>7641</v>
      </c>
      <c r="H3100" t="s">
        <v>7642</v>
      </c>
      <c r="I3100" t="s">
        <v>32</v>
      </c>
      <c r="J3100" s="6">
        <v>44812</v>
      </c>
      <c r="K3100">
        <v>17</v>
      </c>
      <c r="L3100" t="s">
        <v>20</v>
      </c>
      <c r="M3100">
        <f t="shared" si="96"/>
        <v>0</v>
      </c>
      <c r="N3100" s="23" t="s">
        <v>10526</v>
      </c>
      <c r="O3100" s="23" t="s">
        <v>1665</v>
      </c>
      <c r="P3100" s="23">
        <f t="shared" si="97"/>
        <v>5</v>
      </c>
    </row>
    <row r="3101" spans="1:16" x14ac:dyDescent="0.3">
      <c r="A3101">
        <v>3183</v>
      </c>
      <c r="B3101" t="s">
        <v>7643</v>
      </c>
      <c r="C3101" t="s">
        <v>3589</v>
      </c>
      <c r="D3101" t="s">
        <v>28</v>
      </c>
      <c r="E3101" t="s">
        <v>29</v>
      </c>
      <c r="F3101">
        <v>90</v>
      </c>
      <c r="G3101" t="s">
        <v>7644</v>
      </c>
      <c r="H3101" t="s">
        <v>641</v>
      </c>
      <c r="I3101" t="s">
        <v>294</v>
      </c>
      <c r="J3101" s="6" t="s">
        <v>13831</v>
      </c>
      <c r="K3101">
        <v>23</v>
      </c>
      <c r="L3101" t="s">
        <v>54</v>
      </c>
      <c r="M3101">
        <f t="shared" si="96"/>
        <v>0</v>
      </c>
      <c r="N3101" s="23" t="s">
        <v>10526</v>
      </c>
      <c r="O3101" s="23" t="s">
        <v>6</v>
      </c>
      <c r="P3101" s="23">
        <f t="shared" si="97"/>
        <v>6</v>
      </c>
    </row>
    <row r="3102" spans="1:16" x14ac:dyDescent="0.3">
      <c r="A3102">
        <v>3184</v>
      </c>
      <c r="B3102" t="s">
        <v>1577</v>
      </c>
      <c r="C3102" t="s">
        <v>7645</v>
      </c>
      <c r="D3102" t="s">
        <v>15</v>
      </c>
      <c r="E3102" t="s">
        <v>16</v>
      </c>
      <c r="F3102">
        <v>60</v>
      </c>
      <c r="G3102" t="s">
        <v>7646</v>
      </c>
      <c r="H3102" t="s">
        <v>2536</v>
      </c>
      <c r="I3102" t="s">
        <v>124</v>
      </c>
      <c r="J3102" s="6" t="s">
        <v>14239</v>
      </c>
      <c r="K3102">
        <v>69</v>
      </c>
      <c r="L3102" t="s">
        <v>54</v>
      </c>
      <c r="M3102">
        <f t="shared" si="96"/>
        <v>0</v>
      </c>
      <c r="N3102" s="23" t="s">
        <v>7646</v>
      </c>
      <c r="O3102" s="23"/>
      <c r="P3102" s="23">
        <f t="shared" si="97"/>
        <v>0</v>
      </c>
    </row>
    <row r="3103" spans="1:16" x14ac:dyDescent="0.3">
      <c r="A3103">
        <v>3185</v>
      </c>
      <c r="B3103" t="s">
        <v>1584</v>
      </c>
      <c r="C3103" t="s">
        <v>5792</v>
      </c>
      <c r="D3103" t="s">
        <v>117</v>
      </c>
      <c r="E3103" t="s">
        <v>16</v>
      </c>
      <c r="F3103">
        <v>30</v>
      </c>
      <c r="G3103" t="s">
        <v>7647</v>
      </c>
      <c r="H3103" t="s">
        <v>5189</v>
      </c>
      <c r="I3103" t="s">
        <v>32</v>
      </c>
      <c r="J3103" s="6" t="s">
        <v>14020</v>
      </c>
      <c r="K3103">
        <v>7</v>
      </c>
      <c r="L3103" t="s">
        <v>70</v>
      </c>
      <c r="M3103">
        <f t="shared" si="96"/>
        <v>0</v>
      </c>
      <c r="N3103" s="23" t="s">
        <v>7646</v>
      </c>
      <c r="O3103" s="23" t="s">
        <v>10483</v>
      </c>
      <c r="P3103" s="23">
        <f t="shared" si="97"/>
        <v>7</v>
      </c>
    </row>
    <row r="3104" spans="1:16" x14ac:dyDescent="0.3">
      <c r="A3104">
        <v>3186</v>
      </c>
      <c r="B3104" t="s">
        <v>4004</v>
      </c>
      <c r="C3104" t="s">
        <v>2995</v>
      </c>
      <c r="D3104" t="s">
        <v>28</v>
      </c>
      <c r="E3104" t="s">
        <v>29</v>
      </c>
      <c r="F3104">
        <v>30</v>
      </c>
      <c r="G3104" t="s">
        <v>7648</v>
      </c>
      <c r="H3104" t="s">
        <v>182</v>
      </c>
      <c r="I3104" t="s">
        <v>32</v>
      </c>
      <c r="J3104" s="6" t="s">
        <v>13751</v>
      </c>
      <c r="K3104">
        <v>33</v>
      </c>
      <c r="L3104" t="s">
        <v>39</v>
      </c>
      <c r="M3104">
        <f t="shared" si="96"/>
        <v>0</v>
      </c>
      <c r="N3104" s="23" t="s">
        <v>7646</v>
      </c>
      <c r="O3104" s="23" t="s">
        <v>12416</v>
      </c>
      <c r="P3104" s="23">
        <f t="shared" si="97"/>
        <v>12</v>
      </c>
    </row>
    <row r="3105" spans="1:16" x14ac:dyDescent="0.3">
      <c r="A3105">
        <v>3187</v>
      </c>
      <c r="B3105" t="s">
        <v>7649</v>
      </c>
      <c r="C3105" t="s">
        <v>597</v>
      </c>
      <c r="D3105" t="s">
        <v>15</v>
      </c>
      <c r="E3105" t="s">
        <v>16</v>
      </c>
      <c r="F3105">
        <v>90</v>
      </c>
      <c r="G3105" t="s">
        <v>7650</v>
      </c>
      <c r="H3105" t="s">
        <v>3897</v>
      </c>
      <c r="I3105" t="s">
        <v>3898</v>
      </c>
      <c r="J3105" s="6">
        <v>43840</v>
      </c>
      <c r="K3105">
        <v>35</v>
      </c>
      <c r="L3105" t="s">
        <v>20</v>
      </c>
      <c r="M3105">
        <f t="shared" si="96"/>
        <v>0</v>
      </c>
      <c r="N3105" s="23" t="s">
        <v>12417</v>
      </c>
      <c r="O3105" s="23" t="s">
        <v>6</v>
      </c>
      <c r="P3105" s="23">
        <f t="shared" si="97"/>
        <v>6</v>
      </c>
    </row>
    <row r="3106" spans="1:16" x14ac:dyDescent="0.3">
      <c r="A3106">
        <v>3188</v>
      </c>
      <c r="B3106" t="s">
        <v>6316</v>
      </c>
      <c r="C3106" t="s">
        <v>2273</v>
      </c>
      <c r="D3106" t="s">
        <v>51</v>
      </c>
      <c r="E3106" t="s">
        <v>16</v>
      </c>
      <c r="F3106">
        <v>60</v>
      </c>
      <c r="G3106" t="s">
        <v>7651</v>
      </c>
      <c r="H3106" t="s">
        <v>970</v>
      </c>
      <c r="I3106" t="s">
        <v>187</v>
      </c>
      <c r="J3106" s="6">
        <v>44470</v>
      </c>
      <c r="K3106">
        <v>31</v>
      </c>
      <c r="L3106" t="s">
        <v>159</v>
      </c>
      <c r="M3106">
        <f t="shared" si="96"/>
        <v>0</v>
      </c>
      <c r="N3106" s="23" t="s">
        <v>12418</v>
      </c>
      <c r="O3106" s="23" t="s">
        <v>10438</v>
      </c>
      <c r="P3106" s="23">
        <f t="shared" si="97"/>
        <v>5</v>
      </c>
    </row>
    <row r="3107" spans="1:16" x14ac:dyDescent="0.3">
      <c r="A3107">
        <v>3189</v>
      </c>
      <c r="B3107" t="s">
        <v>5015</v>
      </c>
      <c r="C3107" t="s">
        <v>7652</v>
      </c>
      <c r="D3107" t="s">
        <v>28</v>
      </c>
      <c r="E3107" t="s">
        <v>29</v>
      </c>
      <c r="F3107">
        <v>60</v>
      </c>
      <c r="G3107" t="s">
        <v>7653</v>
      </c>
      <c r="H3107" t="s">
        <v>7654</v>
      </c>
      <c r="I3107" t="s">
        <v>32</v>
      </c>
      <c r="J3107" s="6">
        <v>44481</v>
      </c>
      <c r="K3107">
        <v>3</v>
      </c>
      <c r="L3107" t="s">
        <v>45</v>
      </c>
      <c r="M3107">
        <f t="shared" si="96"/>
        <v>0</v>
      </c>
      <c r="N3107" s="23" t="s">
        <v>6226</v>
      </c>
      <c r="O3107" s="23" t="s">
        <v>6</v>
      </c>
      <c r="P3107" s="23">
        <f t="shared" si="97"/>
        <v>6</v>
      </c>
    </row>
    <row r="3108" spans="1:16" x14ac:dyDescent="0.3">
      <c r="A3108">
        <v>3190</v>
      </c>
      <c r="B3108" t="s">
        <v>5746</v>
      </c>
      <c r="C3108" t="s">
        <v>229</v>
      </c>
      <c r="D3108" t="s">
        <v>15</v>
      </c>
      <c r="E3108" t="s">
        <v>16</v>
      </c>
      <c r="F3108">
        <v>90</v>
      </c>
      <c r="G3108" t="s">
        <v>7655</v>
      </c>
      <c r="H3108" t="s">
        <v>2875</v>
      </c>
      <c r="I3108" t="s">
        <v>32</v>
      </c>
      <c r="J3108" s="6" t="s">
        <v>14188</v>
      </c>
      <c r="K3108">
        <v>82</v>
      </c>
      <c r="L3108" t="s">
        <v>159</v>
      </c>
      <c r="M3108">
        <f t="shared" si="96"/>
        <v>0</v>
      </c>
      <c r="N3108" s="23" t="s">
        <v>12419</v>
      </c>
      <c r="O3108" s="23" t="s">
        <v>10453</v>
      </c>
      <c r="P3108" s="23">
        <f t="shared" si="97"/>
        <v>7</v>
      </c>
    </row>
    <row r="3109" spans="1:16" x14ac:dyDescent="0.3">
      <c r="A3109">
        <v>3191</v>
      </c>
      <c r="B3109" t="s">
        <v>2523</v>
      </c>
      <c r="C3109" t="s">
        <v>5749</v>
      </c>
      <c r="D3109" t="s">
        <v>28</v>
      </c>
      <c r="E3109" t="s">
        <v>29</v>
      </c>
      <c r="F3109">
        <v>60</v>
      </c>
      <c r="G3109" t="s">
        <v>7656</v>
      </c>
      <c r="H3109" t="s">
        <v>4389</v>
      </c>
      <c r="I3109" t="s">
        <v>32</v>
      </c>
      <c r="J3109" s="6" t="s">
        <v>14131</v>
      </c>
      <c r="K3109">
        <v>89</v>
      </c>
      <c r="L3109" t="s">
        <v>39</v>
      </c>
      <c r="M3109">
        <f t="shared" si="96"/>
        <v>0</v>
      </c>
      <c r="N3109" s="23" t="s">
        <v>12420</v>
      </c>
      <c r="O3109" s="23" t="s">
        <v>3089</v>
      </c>
      <c r="P3109" s="23">
        <f t="shared" si="97"/>
        <v>4</v>
      </c>
    </row>
    <row r="3110" spans="1:16" x14ac:dyDescent="0.3">
      <c r="A3110">
        <v>3192</v>
      </c>
      <c r="B3110" t="s">
        <v>7657</v>
      </c>
      <c r="C3110" t="s">
        <v>5979</v>
      </c>
      <c r="D3110" t="s">
        <v>28</v>
      </c>
      <c r="E3110" t="s">
        <v>29</v>
      </c>
      <c r="F3110">
        <v>60</v>
      </c>
      <c r="G3110" t="s">
        <v>7658</v>
      </c>
      <c r="H3110" t="s">
        <v>1977</v>
      </c>
      <c r="I3110" t="s">
        <v>124</v>
      </c>
      <c r="J3110" s="6" t="s">
        <v>13850</v>
      </c>
      <c r="K3110">
        <v>4</v>
      </c>
      <c r="L3110" t="s">
        <v>54</v>
      </c>
      <c r="M3110">
        <f t="shared" si="96"/>
        <v>0</v>
      </c>
      <c r="N3110" s="23" t="s">
        <v>12420</v>
      </c>
      <c r="O3110" s="23" t="s">
        <v>10438</v>
      </c>
      <c r="P3110" s="23">
        <f t="shared" si="97"/>
        <v>5</v>
      </c>
    </row>
    <row r="3111" spans="1:16" x14ac:dyDescent="0.3">
      <c r="A3111">
        <v>3193</v>
      </c>
      <c r="B3111" t="s">
        <v>313</v>
      </c>
      <c r="C3111" t="s">
        <v>1596</v>
      </c>
      <c r="D3111" t="s">
        <v>28</v>
      </c>
      <c r="E3111" t="s">
        <v>29</v>
      </c>
      <c r="F3111">
        <v>60</v>
      </c>
      <c r="G3111" t="s">
        <v>14988</v>
      </c>
      <c r="H3111" t="s">
        <v>3651</v>
      </c>
      <c r="I3111" t="s">
        <v>294</v>
      </c>
      <c r="J3111" s="6" t="s">
        <v>13712</v>
      </c>
      <c r="K3111">
        <v>58</v>
      </c>
      <c r="L3111" t="s">
        <v>54</v>
      </c>
      <c r="M3111">
        <f t="shared" si="96"/>
        <v>0</v>
      </c>
      <c r="N3111" s="23" t="s">
        <v>12421</v>
      </c>
      <c r="O3111" s="23" t="s">
        <v>3369</v>
      </c>
      <c r="P3111" s="23">
        <f t="shared" si="97"/>
        <v>5</v>
      </c>
    </row>
    <row r="3112" spans="1:16" x14ac:dyDescent="0.3">
      <c r="A3112">
        <v>3194</v>
      </c>
      <c r="B3112" t="s">
        <v>7660</v>
      </c>
      <c r="C3112" t="s">
        <v>6762</v>
      </c>
      <c r="D3112" t="s">
        <v>15</v>
      </c>
      <c r="E3112" t="s">
        <v>16</v>
      </c>
      <c r="F3112">
        <v>90</v>
      </c>
      <c r="G3112" t="s">
        <v>7661</v>
      </c>
      <c r="H3112" t="s">
        <v>3774</v>
      </c>
      <c r="I3112" t="s">
        <v>187</v>
      </c>
      <c r="J3112" s="6">
        <v>44136</v>
      </c>
      <c r="K3112">
        <v>23</v>
      </c>
      <c r="L3112" t="s">
        <v>159</v>
      </c>
      <c r="M3112">
        <f t="shared" si="96"/>
        <v>0</v>
      </c>
      <c r="N3112" s="23" t="s">
        <v>12421</v>
      </c>
      <c r="O3112" s="23" t="s">
        <v>10549</v>
      </c>
      <c r="P3112" s="23">
        <f t="shared" si="97"/>
        <v>3</v>
      </c>
    </row>
    <row r="3113" spans="1:16" x14ac:dyDescent="0.3">
      <c r="A3113">
        <v>3195</v>
      </c>
      <c r="B3113" t="s">
        <v>5195</v>
      </c>
      <c r="C3113" t="s">
        <v>1678</v>
      </c>
      <c r="D3113" t="s">
        <v>28</v>
      </c>
      <c r="E3113" t="s">
        <v>29</v>
      </c>
      <c r="F3113">
        <v>30</v>
      </c>
      <c r="G3113" t="s">
        <v>7662</v>
      </c>
      <c r="H3113" t="s">
        <v>4158</v>
      </c>
      <c r="I3113" t="s">
        <v>32</v>
      </c>
      <c r="J3113" s="6" t="s">
        <v>13930</v>
      </c>
      <c r="K3113">
        <v>30</v>
      </c>
      <c r="L3113" t="s">
        <v>39</v>
      </c>
      <c r="M3113">
        <f t="shared" si="96"/>
        <v>0</v>
      </c>
      <c r="N3113" s="23" t="s">
        <v>12422</v>
      </c>
      <c r="O3113" s="23" t="s">
        <v>10422</v>
      </c>
      <c r="P3113" s="23">
        <f t="shared" si="97"/>
        <v>4</v>
      </c>
    </row>
    <row r="3114" spans="1:16" x14ac:dyDescent="0.3">
      <c r="A3114">
        <v>3196</v>
      </c>
      <c r="B3114" t="s">
        <v>7663</v>
      </c>
      <c r="C3114" t="s">
        <v>1116</v>
      </c>
      <c r="D3114" t="s">
        <v>51</v>
      </c>
      <c r="E3114" t="s">
        <v>16</v>
      </c>
      <c r="F3114">
        <v>60</v>
      </c>
      <c r="G3114" t="s">
        <v>7664</v>
      </c>
      <c r="H3114" t="s">
        <v>7665</v>
      </c>
      <c r="I3114" t="s">
        <v>7666</v>
      </c>
      <c r="J3114" s="6" t="s">
        <v>14240</v>
      </c>
      <c r="K3114">
        <v>41</v>
      </c>
      <c r="L3114" t="s">
        <v>39</v>
      </c>
      <c r="M3114">
        <f t="shared" si="96"/>
        <v>0</v>
      </c>
      <c r="N3114" s="23" t="s">
        <v>12423</v>
      </c>
      <c r="O3114" s="23" t="s">
        <v>6</v>
      </c>
      <c r="P3114" s="23">
        <f t="shared" si="97"/>
        <v>6</v>
      </c>
    </row>
    <row r="3115" spans="1:16" x14ac:dyDescent="0.3">
      <c r="A3115">
        <v>3197</v>
      </c>
      <c r="B3115" t="s">
        <v>7667</v>
      </c>
      <c r="C3115" t="s">
        <v>1894</v>
      </c>
      <c r="D3115" t="s">
        <v>51</v>
      </c>
      <c r="E3115" t="s">
        <v>16</v>
      </c>
      <c r="F3115">
        <v>60</v>
      </c>
      <c r="G3115" t="s">
        <v>7668</v>
      </c>
      <c r="H3115" t="s">
        <v>5819</v>
      </c>
      <c r="I3115" t="s">
        <v>5820</v>
      </c>
      <c r="J3115" s="6" t="s">
        <v>13965</v>
      </c>
      <c r="K3115">
        <v>69</v>
      </c>
      <c r="L3115" t="s">
        <v>64</v>
      </c>
      <c r="M3115">
        <f t="shared" si="96"/>
        <v>0</v>
      </c>
      <c r="N3115" s="23" t="s">
        <v>12424</v>
      </c>
      <c r="O3115" s="23" t="s">
        <v>10490</v>
      </c>
      <c r="P3115" s="23">
        <f t="shared" si="97"/>
        <v>4</v>
      </c>
    </row>
    <row r="3116" spans="1:16" x14ac:dyDescent="0.3">
      <c r="A3116">
        <v>3198</v>
      </c>
      <c r="B3116" t="s">
        <v>2796</v>
      </c>
      <c r="C3116" t="s">
        <v>205</v>
      </c>
      <c r="D3116" t="s">
        <v>28</v>
      </c>
      <c r="E3116" t="s">
        <v>29</v>
      </c>
      <c r="F3116">
        <v>60</v>
      </c>
      <c r="G3116" t="s">
        <v>7669</v>
      </c>
      <c r="H3116" t="s">
        <v>6736</v>
      </c>
      <c r="I3116" t="s">
        <v>32</v>
      </c>
      <c r="J3116" s="6">
        <v>44563</v>
      </c>
      <c r="K3116">
        <v>10</v>
      </c>
      <c r="L3116" t="s">
        <v>54</v>
      </c>
      <c r="M3116">
        <f t="shared" si="96"/>
        <v>0</v>
      </c>
      <c r="N3116" s="23" t="s">
        <v>6413</v>
      </c>
      <c r="O3116" s="23" t="s">
        <v>10422</v>
      </c>
      <c r="P3116" s="23">
        <f t="shared" si="97"/>
        <v>4</v>
      </c>
    </row>
    <row r="3117" spans="1:16" x14ac:dyDescent="0.3">
      <c r="A3117">
        <v>3199</v>
      </c>
      <c r="B3117" t="s">
        <v>7670</v>
      </c>
      <c r="C3117" t="s">
        <v>3911</v>
      </c>
      <c r="D3117" t="s">
        <v>51</v>
      </c>
      <c r="E3117" t="s">
        <v>16</v>
      </c>
      <c r="F3117">
        <v>90</v>
      </c>
      <c r="G3117" t="s">
        <v>7671</v>
      </c>
      <c r="H3117" t="s">
        <v>6736</v>
      </c>
      <c r="I3117" t="s">
        <v>32</v>
      </c>
      <c r="J3117" s="6">
        <v>44417</v>
      </c>
      <c r="K3117">
        <v>25</v>
      </c>
      <c r="L3117" t="s">
        <v>70</v>
      </c>
      <c r="M3117">
        <f t="shared" si="96"/>
        <v>0</v>
      </c>
      <c r="N3117" s="23" t="s">
        <v>12425</v>
      </c>
      <c r="O3117" s="23" t="s">
        <v>3089</v>
      </c>
      <c r="P3117" s="23">
        <f t="shared" si="97"/>
        <v>4</v>
      </c>
    </row>
    <row r="3118" spans="1:16" x14ac:dyDescent="0.3">
      <c r="A3118">
        <v>3201</v>
      </c>
      <c r="B3118" t="s">
        <v>7672</v>
      </c>
      <c r="C3118" t="s">
        <v>4679</v>
      </c>
      <c r="D3118" t="s">
        <v>51</v>
      </c>
      <c r="E3118" t="s">
        <v>16</v>
      </c>
      <c r="F3118">
        <v>30</v>
      </c>
      <c r="G3118" t="s">
        <v>7673</v>
      </c>
      <c r="H3118" t="s">
        <v>2953</v>
      </c>
      <c r="I3118" t="s">
        <v>124</v>
      </c>
      <c r="J3118" s="6" t="s">
        <v>14035</v>
      </c>
      <c r="K3118">
        <v>2</v>
      </c>
      <c r="L3118" t="s">
        <v>20</v>
      </c>
      <c r="M3118">
        <f t="shared" si="96"/>
        <v>0</v>
      </c>
      <c r="N3118" s="23" t="s">
        <v>1426</v>
      </c>
      <c r="O3118" s="23" t="s">
        <v>10422</v>
      </c>
      <c r="P3118" s="23">
        <f t="shared" si="97"/>
        <v>4</v>
      </c>
    </row>
    <row r="3119" spans="1:16" x14ac:dyDescent="0.3">
      <c r="A3119">
        <v>3202</v>
      </c>
      <c r="B3119" t="s">
        <v>1997</v>
      </c>
      <c r="C3119" t="s">
        <v>7674</v>
      </c>
      <c r="D3119" t="s">
        <v>28</v>
      </c>
      <c r="E3119" t="s">
        <v>29</v>
      </c>
      <c r="F3119">
        <v>60</v>
      </c>
      <c r="G3119" t="s">
        <v>7673</v>
      </c>
      <c r="H3119" t="s">
        <v>3396</v>
      </c>
      <c r="I3119" t="s">
        <v>32</v>
      </c>
      <c r="J3119" s="6" t="s">
        <v>13807</v>
      </c>
      <c r="K3119">
        <v>66</v>
      </c>
      <c r="L3119" t="s">
        <v>159</v>
      </c>
      <c r="M3119">
        <f t="shared" si="96"/>
        <v>0</v>
      </c>
      <c r="N3119" s="23" t="s">
        <v>1426</v>
      </c>
      <c r="O3119" s="23" t="s">
        <v>10422</v>
      </c>
      <c r="P3119" s="23">
        <f t="shared" si="97"/>
        <v>4</v>
      </c>
    </row>
    <row r="3120" spans="1:16" x14ac:dyDescent="0.3">
      <c r="A3120">
        <v>3203</v>
      </c>
      <c r="B3120" t="s">
        <v>7675</v>
      </c>
      <c r="C3120" t="s">
        <v>547</v>
      </c>
      <c r="D3120" t="s">
        <v>51</v>
      </c>
      <c r="E3120" t="s">
        <v>16</v>
      </c>
      <c r="F3120">
        <v>90</v>
      </c>
      <c r="G3120" t="s">
        <v>7676</v>
      </c>
      <c r="H3120" t="s">
        <v>3399</v>
      </c>
      <c r="I3120" t="s">
        <v>124</v>
      </c>
      <c r="J3120" s="6">
        <v>44197</v>
      </c>
      <c r="K3120">
        <v>5</v>
      </c>
      <c r="L3120" t="s">
        <v>39</v>
      </c>
      <c r="M3120">
        <f t="shared" si="96"/>
        <v>0</v>
      </c>
      <c r="N3120" s="23" t="s">
        <v>12426</v>
      </c>
      <c r="O3120" s="23" t="s">
        <v>6</v>
      </c>
      <c r="P3120" s="23">
        <f t="shared" si="97"/>
        <v>6</v>
      </c>
    </row>
    <row r="3121" spans="1:16" x14ac:dyDescent="0.3">
      <c r="A3121">
        <v>3204</v>
      </c>
      <c r="B3121" t="s">
        <v>7195</v>
      </c>
      <c r="C3121" t="s">
        <v>2216</v>
      </c>
      <c r="D3121" t="s">
        <v>28</v>
      </c>
      <c r="E3121" t="s">
        <v>29</v>
      </c>
      <c r="F3121">
        <v>60</v>
      </c>
      <c r="G3121" t="s">
        <v>7677</v>
      </c>
      <c r="H3121" t="s">
        <v>3834</v>
      </c>
      <c r="I3121" t="s">
        <v>32</v>
      </c>
      <c r="J3121" s="6" t="s">
        <v>13827</v>
      </c>
      <c r="K3121">
        <v>11</v>
      </c>
      <c r="L3121" t="s">
        <v>39</v>
      </c>
      <c r="M3121">
        <f t="shared" si="96"/>
        <v>0</v>
      </c>
      <c r="N3121" s="23" t="s">
        <v>5397</v>
      </c>
      <c r="O3121" s="23" t="s">
        <v>10453</v>
      </c>
      <c r="P3121" s="23">
        <f t="shared" si="97"/>
        <v>7</v>
      </c>
    </row>
    <row r="3122" spans="1:16" x14ac:dyDescent="0.3">
      <c r="A3122">
        <v>3205</v>
      </c>
      <c r="B3122" t="s">
        <v>7678</v>
      </c>
      <c r="C3122" t="s">
        <v>7679</v>
      </c>
      <c r="D3122" t="s">
        <v>28</v>
      </c>
      <c r="E3122" t="s">
        <v>29</v>
      </c>
      <c r="F3122">
        <v>30</v>
      </c>
      <c r="G3122" t="s">
        <v>7680</v>
      </c>
      <c r="H3122" t="s">
        <v>5214</v>
      </c>
      <c r="I3122" t="s">
        <v>95</v>
      </c>
      <c r="J3122" s="6" t="s">
        <v>14074</v>
      </c>
      <c r="K3122">
        <v>43</v>
      </c>
      <c r="L3122" t="s">
        <v>45</v>
      </c>
      <c r="M3122">
        <f t="shared" si="96"/>
        <v>0</v>
      </c>
      <c r="N3122" s="23" t="s">
        <v>12427</v>
      </c>
      <c r="O3122" s="23" t="s">
        <v>6</v>
      </c>
      <c r="P3122" s="23">
        <f t="shared" si="97"/>
        <v>6</v>
      </c>
    </row>
    <row r="3123" spans="1:16" x14ac:dyDescent="0.3">
      <c r="A3123">
        <v>3206</v>
      </c>
      <c r="B3123" t="s">
        <v>1405</v>
      </c>
      <c r="C3123" t="s">
        <v>422</v>
      </c>
      <c r="D3123" t="s">
        <v>28</v>
      </c>
      <c r="E3123" t="s">
        <v>29</v>
      </c>
      <c r="F3123">
        <v>90</v>
      </c>
      <c r="G3123" t="s">
        <v>7681</v>
      </c>
      <c r="H3123" t="s">
        <v>3206</v>
      </c>
      <c r="I3123" t="s">
        <v>1199</v>
      </c>
      <c r="J3123" s="6" t="s">
        <v>14079</v>
      </c>
      <c r="K3123">
        <v>44</v>
      </c>
      <c r="L3123" t="s">
        <v>45</v>
      </c>
      <c r="M3123">
        <f t="shared" si="96"/>
        <v>0</v>
      </c>
      <c r="N3123" s="23" t="s">
        <v>12427</v>
      </c>
      <c r="O3123" s="23" t="s">
        <v>10490</v>
      </c>
      <c r="P3123" s="23">
        <f t="shared" si="97"/>
        <v>4</v>
      </c>
    </row>
    <row r="3124" spans="1:16" x14ac:dyDescent="0.3">
      <c r="A3124">
        <v>3207</v>
      </c>
      <c r="B3124" t="s">
        <v>1979</v>
      </c>
      <c r="C3124" t="s">
        <v>1817</v>
      </c>
      <c r="D3124" t="s">
        <v>28</v>
      </c>
      <c r="E3124" t="s">
        <v>29</v>
      </c>
      <c r="F3124">
        <v>30</v>
      </c>
      <c r="G3124" t="s">
        <v>7682</v>
      </c>
      <c r="H3124" t="s">
        <v>1643</v>
      </c>
      <c r="I3124" t="s">
        <v>124</v>
      </c>
      <c r="J3124" s="6" t="s">
        <v>14164</v>
      </c>
      <c r="K3124">
        <v>89</v>
      </c>
      <c r="L3124" t="s">
        <v>45</v>
      </c>
      <c r="M3124">
        <f t="shared" si="96"/>
        <v>0</v>
      </c>
      <c r="N3124" s="23" t="s">
        <v>7682</v>
      </c>
      <c r="O3124" s="23"/>
      <c r="P3124" s="23">
        <f t="shared" si="97"/>
        <v>0</v>
      </c>
    </row>
    <row r="3125" spans="1:16" x14ac:dyDescent="0.3">
      <c r="A3125">
        <v>3208</v>
      </c>
      <c r="B3125" t="s">
        <v>7683</v>
      </c>
      <c r="C3125" t="s">
        <v>7684</v>
      </c>
      <c r="D3125" t="s">
        <v>28</v>
      </c>
      <c r="E3125" t="s">
        <v>29</v>
      </c>
      <c r="F3125">
        <v>90</v>
      </c>
      <c r="G3125" t="s">
        <v>7685</v>
      </c>
      <c r="H3125" t="s">
        <v>522</v>
      </c>
      <c r="I3125" t="s">
        <v>32</v>
      </c>
      <c r="J3125" s="6" t="s">
        <v>14066</v>
      </c>
      <c r="K3125">
        <v>72</v>
      </c>
      <c r="L3125" t="s">
        <v>64</v>
      </c>
      <c r="M3125">
        <f t="shared" si="96"/>
        <v>0</v>
      </c>
      <c r="N3125" s="23" t="s">
        <v>12428</v>
      </c>
      <c r="O3125" s="23" t="s">
        <v>10952</v>
      </c>
      <c r="P3125" s="23">
        <f t="shared" si="97"/>
        <v>4</v>
      </c>
    </row>
    <row r="3126" spans="1:16" x14ac:dyDescent="0.3">
      <c r="A3126">
        <v>3209</v>
      </c>
      <c r="B3126" t="s">
        <v>7686</v>
      </c>
      <c r="C3126" t="s">
        <v>7687</v>
      </c>
      <c r="D3126" t="s">
        <v>51</v>
      </c>
      <c r="E3126" t="s">
        <v>16</v>
      </c>
      <c r="F3126">
        <v>30</v>
      </c>
      <c r="G3126" t="s">
        <v>7688</v>
      </c>
      <c r="H3126" t="s">
        <v>7689</v>
      </c>
      <c r="I3126" t="s">
        <v>38</v>
      </c>
      <c r="J3126" s="6">
        <v>43962</v>
      </c>
      <c r="K3126">
        <v>60</v>
      </c>
      <c r="L3126" t="s">
        <v>54</v>
      </c>
      <c r="M3126">
        <f t="shared" si="96"/>
        <v>0</v>
      </c>
      <c r="N3126" s="23" t="s">
        <v>12429</v>
      </c>
      <c r="O3126" s="23" t="s">
        <v>10417</v>
      </c>
      <c r="P3126" s="23">
        <f t="shared" si="97"/>
        <v>5</v>
      </c>
    </row>
    <row r="3127" spans="1:16" x14ac:dyDescent="0.3">
      <c r="A3127">
        <v>3210</v>
      </c>
      <c r="B3127" t="s">
        <v>7690</v>
      </c>
      <c r="C3127" t="s">
        <v>7691</v>
      </c>
      <c r="D3127" t="s">
        <v>28</v>
      </c>
      <c r="E3127" t="s">
        <v>29</v>
      </c>
      <c r="F3127">
        <v>60</v>
      </c>
      <c r="G3127" t="s">
        <v>7692</v>
      </c>
      <c r="H3127" t="s">
        <v>678</v>
      </c>
      <c r="I3127" t="s">
        <v>32</v>
      </c>
      <c r="J3127" s="6">
        <v>44235</v>
      </c>
      <c r="K3127">
        <v>91</v>
      </c>
      <c r="L3127" t="s">
        <v>80</v>
      </c>
      <c r="M3127">
        <f t="shared" si="96"/>
        <v>0</v>
      </c>
      <c r="N3127" s="23" t="s">
        <v>12430</v>
      </c>
      <c r="O3127" s="23" t="s">
        <v>10416</v>
      </c>
      <c r="P3127" s="23">
        <f t="shared" si="97"/>
        <v>4</v>
      </c>
    </row>
    <row r="3128" spans="1:16" x14ac:dyDescent="0.3">
      <c r="A3128">
        <v>3211</v>
      </c>
      <c r="B3128" t="s">
        <v>4471</v>
      </c>
      <c r="C3128" t="s">
        <v>6922</v>
      </c>
      <c r="D3128" t="s">
        <v>15</v>
      </c>
      <c r="E3128" t="s">
        <v>16</v>
      </c>
      <c r="F3128">
        <v>90</v>
      </c>
      <c r="G3128" t="s">
        <v>7693</v>
      </c>
      <c r="H3128" t="s">
        <v>993</v>
      </c>
      <c r="I3128" t="s">
        <v>32</v>
      </c>
      <c r="J3128" s="6" t="s">
        <v>14241</v>
      </c>
      <c r="K3128">
        <v>80</v>
      </c>
      <c r="L3128" t="s">
        <v>45</v>
      </c>
      <c r="M3128">
        <f t="shared" si="96"/>
        <v>0</v>
      </c>
      <c r="N3128" s="23" t="s">
        <v>8512</v>
      </c>
      <c r="O3128" s="23" t="s">
        <v>3089</v>
      </c>
      <c r="P3128" s="23">
        <f t="shared" si="97"/>
        <v>4</v>
      </c>
    </row>
    <row r="3129" spans="1:16" x14ac:dyDescent="0.3">
      <c r="A3129">
        <v>3212</v>
      </c>
      <c r="B3129" t="s">
        <v>1225</v>
      </c>
      <c r="C3129" t="s">
        <v>1243</v>
      </c>
      <c r="D3129" t="s">
        <v>28</v>
      </c>
      <c r="E3129" t="s">
        <v>29</v>
      </c>
      <c r="F3129">
        <v>30</v>
      </c>
      <c r="G3129" t="s">
        <v>6190</v>
      </c>
      <c r="H3129" t="s">
        <v>4111</v>
      </c>
      <c r="I3129" t="s">
        <v>95</v>
      </c>
      <c r="J3129" s="6">
        <v>44778</v>
      </c>
      <c r="K3129">
        <v>39</v>
      </c>
      <c r="L3129" t="s">
        <v>20</v>
      </c>
      <c r="M3129">
        <f t="shared" si="96"/>
        <v>0</v>
      </c>
      <c r="N3129" s="23" t="s">
        <v>6190</v>
      </c>
      <c r="O3129" s="23"/>
      <c r="P3129" s="23">
        <f t="shared" si="97"/>
        <v>0</v>
      </c>
    </row>
    <row r="3130" spans="1:16" x14ac:dyDescent="0.3">
      <c r="A3130">
        <v>3213</v>
      </c>
      <c r="B3130" t="s">
        <v>304</v>
      </c>
      <c r="C3130" t="s">
        <v>4561</v>
      </c>
      <c r="D3130" t="s">
        <v>15</v>
      </c>
      <c r="E3130" t="s">
        <v>16</v>
      </c>
      <c r="F3130">
        <v>90</v>
      </c>
      <c r="G3130" t="s">
        <v>7694</v>
      </c>
      <c r="H3130" t="s">
        <v>1590</v>
      </c>
      <c r="I3130" t="s">
        <v>32</v>
      </c>
      <c r="J3130" s="6">
        <v>44259</v>
      </c>
      <c r="K3130">
        <v>18</v>
      </c>
      <c r="L3130" t="s">
        <v>20</v>
      </c>
      <c r="M3130">
        <f t="shared" si="96"/>
        <v>0</v>
      </c>
      <c r="N3130" s="23" t="s">
        <v>12431</v>
      </c>
      <c r="O3130" s="23" t="s">
        <v>10422</v>
      </c>
      <c r="P3130" s="23">
        <f t="shared" si="97"/>
        <v>4</v>
      </c>
    </row>
    <row r="3131" spans="1:16" x14ac:dyDescent="0.3">
      <c r="A3131">
        <v>3214</v>
      </c>
      <c r="B3131" t="s">
        <v>7695</v>
      </c>
      <c r="C3131" t="s">
        <v>1003</v>
      </c>
      <c r="D3131" t="s">
        <v>51</v>
      </c>
      <c r="E3131" t="s">
        <v>16</v>
      </c>
      <c r="F3131">
        <v>90</v>
      </c>
      <c r="G3131" t="s">
        <v>7696</v>
      </c>
      <c r="H3131" t="s">
        <v>4979</v>
      </c>
      <c r="I3131" t="s">
        <v>294</v>
      </c>
      <c r="J3131" s="6" t="s">
        <v>14095</v>
      </c>
      <c r="K3131">
        <v>19</v>
      </c>
      <c r="L3131" t="s">
        <v>70</v>
      </c>
      <c r="M3131">
        <f t="shared" si="96"/>
        <v>0</v>
      </c>
      <c r="N3131" s="23" t="s">
        <v>12432</v>
      </c>
      <c r="O3131" s="23" t="s">
        <v>3780</v>
      </c>
      <c r="P3131" s="23">
        <f t="shared" si="97"/>
        <v>5</v>
      </c>
    </row>
    <row r="3132" spans="1:16" x14ac:dyDescent="0.3">
      <c r="A3132">
        <v>3215</v>
      </c>
      <c r="B3132" t="s">
        <v>4710</v>
      </c>
      <c r="C3132" t="s">
        <v>7433</v>
      </c>
      <c r="D3132" t="s">
        <v>92</v>
      </c>
      <c r="E3132" t="s">
        <v>16</v>
      </c>
      <c r="F3132">
        <v>90</v>
      </c>
      <c r="G3132" t="s">
        <v>7697</v>
      </c>
      <c r="H3132" t="s">
        <v>1621</v>
      </c>
      <c r="I3132" t="s">
        <v>146</v>
      </c>
      <c r="J3132" s="6" t="s">
        <v>13866</v>
      </c>
      <c r="K3132">
        <v>26</v>
      </c>
      <c r="L3132" t="s">
        <v>54</v>
      </c>
      <c r="M3132">
        <f t="shared" si="96"/>
        <v>0</v>
      </c>
      <c r="N3132" s="23" t="s">
        <v>12432</v>
      </c>
      <c r="O3132" s="23" t="s">
        <v>6</v>
      </c>
      <c r="P3132" s="23">
        <f t="shared" si="97"/>
        <v>6</v>
      </c>
    </row>
    <row r="3133" spans="1:16" x14ac:dyDescent="0.3">
      <c r="A3133">
        <v>3216</v>
      </c>
      <c r="B3133" t="s">
        <v>7698</v>
      </c>
      <c r="C3133" t="s">
        <v>1861</v>
      </c>
      <c r="D3133" t="s">
        <v>51</v>
      </c>
      <c r="E3133" t="s">
        <v>16</v>
      </c>
      <c r="F3133">
        <v>90</v>
      </c>
      <c r="G3133" t="s">
        <v>7699</v>
      </c>
      <c r="H3133" t="s">
        <v>7700</v>
      </c>
      <c r="I3133" t="s">
        <v>32</v>
      </c>
      <c r="J3133" s="6" t="s">
        <v>13980</v>
      </c>
      <c r="K3133">
        <v>40</v>
      </c>
      <c r="L3133" t="s">
        <v>159</v>
      </c>
      <c r="M3133">
        <f t="shared" si="96"/>
        <v>0</v>
      </c>
      <c r="N3133" s="23" t="s">
        <v>12433</v>
      </c>
      <c r="O3133" s="23" t="s">
        <v>10476</v>
      </c>
      <c r="P3133" s="23">
        <f t="shared" si="97"/>
        <v>5</v>
      </c>
    </row>
    <row r="3134" spans="1:16" x14ac:dyDescent="0.3">
      <c r="A3134">
        <v>3217</v>
      </c>
      <c r="B3134" t="s">
        <v>2166</v>
      </c>
      <c r="C3134" t="s">
        <v>229</v>
      </c>
      <c r="D3134" t="s">
        <v>28</v>
      </c>
      <c r="E3134" t="s">
        <v>29</v>
      </c>
      <c r="F3134">
        <v>90</v>
      </c>
      <c r="G3134" t="s">
        <v>7701</v>
      </c>
      <c r="H3134" t="s">
        <v>5803</v>
      </c>
      <c r="I3134" t="s">
        <v>294</v>
      </c>
      <c r="J3134" s="6" t="s">
        <v>14061</v>
      </c>
      <c r="K3134">
        <v>40</v>
      </c>
      <c r="L3134" t="s">
        <v>54</v>
      </c>
      <c r="M3134">
        <f t="shared" si="96"/>
        <v>0</v>
      </c>
      <c r="N3134" s="23" t="s">
        <v>12433</v>
      </c>
      <c r="O3134" s="23" t="s">
        <v>10438</v>
      </c>
      <c r="P3134" s="23">
        <f t="shared" si="97"/>
        <v>5</v>
      </c>
    </row>
    <row r="3135" spans="1:16" x14ac:dyDescent="0.3">
      <c r="A3135">
        <v>3218</v>
      </c>
      <c r="B3135" t="s">
        <v>34</v>
      </c>
      <c r="C3135" t="s">
        <v>1496</v>
      </c>
      <c r="D3135" t="s">
        <v>28</v>
      </c>
      <c r="E3135" t="s">
        <v>29</v>
      </c>
      <c r="F3135">
        <v>30</v>
      </c>
      <c r="G3135" t="s">
        <v>7702</v>
      </c>
      <c r="H3135" t="s">
        <v>2768</v>
      </c>
      <c r="I3135" t="s">
        <v>554</v>
      </c>
      <c r="J3135" s="6" t="s">
        <v>13794</v>
      </c>
      <c r="K3135">
        <v>10</v>
      </c>
      <c r="L3135" t="s">
        <v>70</v>
      </c>
      <c r="M3135">
        <f t="shared" si="96"/>
        <v>0</v>
      </c>
      <c r="N3135" s="23" t="s">
        <v>12434</v>
      </c>
      <c r="O3135" s="23" t="s">
        <v>10422</v>
      </c>
      <c r="P3135" s="23">
        <f t="shared" si="97"/>
        <v>4</v>
      </c>
    </row>
    <row r="3136" spans="1:16" x14ac:dyDescent="0.3">
      <c r="A3136">
        <v>3219</v>
      </c>
      <c r="B3136" t="s">
        <v>7294</v>
      </c>
      <c r="C3136" t="s">
        <v>6719</v>
      </c>
      <c r="D3136" t="s">
        <v>15</v>
      </c>
      <c r="E3136" t="s">
        <v>16</v>
      </c>
      <c r="F3136">
        <v>90</v>
      </c>
      <c r="G3136" t="s">
        <v>7702</v>
      </c>
      <c r="H3136" t="s">
        <v>5427</v>
      </c>
      <c r="I3136" t="s">
        <v>32</v>
      </c>
      <c r="J3136" s="6">
        <v>44175</v>
      </c>
      <c r="K3136">
        <v>78</v>
      </c>
      <c r="L3136" t="s">
        <v>101</v>
      </c>
      <c r="M3136">
        <f t="shared" si="96"/>
        <v>0</v>
      </c>
      <c r="N3136" s="23" t="s">
        <v>12434</v>
      </c>
      <c r="O3136" s="23" t="s">
        <v>10422</v>
      </c>
      <c r="P3136" s="23">
        <f t="shared" si="97"/>
        <v>4</v>
      </c>
    </row>
    <row r="3137" spans="1:16" x14ac:dyDescent="0.3">
      <c r="A3137">
        <v>3220</v>
      </c>
      <c r="B3137" t="s">
        <v>6790</v>
      </c>
      <c r="C3137" t="s">
        <v>872</v>
      </c>
      <c r="D3137" t="s">
        <v>28</v>
      </c>
      <c r="E3137" t="s">
        <v>29</v>
      </c>
      <c r="F3137">
        <v>60</v>
      </c>
      <c r="G3137" t="s">
        <v>7089</v>
      </c>
      <c r="H3137" t="s">
        <v>746</v>
      </c>
      <c r="I3137" t="s">
        <v>32</v>
      </c>
      <c r="J3137" s="6">
        <v>44022</v>
      </c>
      <c r="K3137">
        <v>41</v>
      </c>
      <c r="L3137" t="s">
        <v>45</v>
      </c>
      <c r="M3137">
        <f t="shared" si="96"/>
        <v>0</v>
      </c>
      <c r="N3137" s="23" t="s">
        <v>7089</v>
      </c>
      <c r="O3137" s="23"/>
      <c r="P3137" s="23">
        <f t="shared" si="97"/>
        <v>0</v>
      </c>
    </row>
    <row r="3138" spans="1:16" x14ac:dyDescent="0.3">
      <c r="A3138">
        <v>3221</v>
      </c>
      <c r="B3138" t="s">
        <v>3515</v>
      </c>
      <c r="C3138" t="s">
        <v>7703</v>
      </c>
      <c r="D3138" t="s">
        <v>28</v>
      </c>
      <c r="E3138" t="s">
        <v>29</v>
      </c>
      <c r="F3138">
        <v>90</v>
      </c>
      <c r="G3138" t="s">
        <v>7704</v>
      </c>
      <c r="H3138" t="s">
        <v>3551</v>
      </c>
      <c r="I3138" t="s">
        <v>32</v>
      </c>
      <c r="J3138" s="6" t="s">
        <v>13990</v>
      </c>
      <c r="K3138">
        <v>53</v>
      </c>
      <c r="L3138" t="s">
        <v>54</v>
      </c>
      <c r="M3138">
        <f t="shared" ref="M3138:M3201" si="98">COUNTBLANK(A3138:L3138)</f>
        <v>0</v>
      </c>
      <c r="N3138" s="23" t="s">
        <v>12435</v>
      </c>
      <c r="O3138" s="23" t="s">
        <v>3089</v>
      </c>
      <c r="P3138" s="23">
        <f t="shared" ref="P3138:P3201" si="99">LEN(O3138)</f>
        <v>4</v>
      </c>
    </row>
    <row r="3139" spans="1:16" x14ac:dyDescent="0.3">
      <c r="A3139">
        <v>3222</v>
      </c>
      <c r="B3139" t="s">
        <v>4489</v>
      </c>
      <c r="C3139" t="s">
        <v>7577</v>
      </c>
      <c r="D3139" t="s">
        <v>28</v>
      </c>
      <c r="E3139" t="s">
        <v>29</v>
      </c>
      <c r="F3139">
        <v>90</v>
      </c>
      <c r="G3139" t="s">
        <v>7705</v>
      </c>
      <c r="H3139" t="s">
        <v>1052</v>
      </c>
      <c r="I3139" t="s">
        <v>32</v>
      </c>
      <c r="J3139" s="6" t="s">
        <v>14036</v>
      </c>
      <c r="K3139">
        <v>50</v>
      </c>
      <c r="L3139" t="s">
        <v>101</v>
      </c>
      <c r="M3139">
        <f t="shared" si="98"/>
        <v>0</v>
      </c>
      <c r="N3139" s="23" t="s">
        <v>12436</v>
      </c>
      <c r="O3139" s="23" t="s">
        <v>10476</v>
      </c>
      <c r="P3139" s="23">
        <f t="shared" si="99"/>
        <v>5</v>
      </c>
    </row>
    <row r="3140" spans="1:16" x14ac:dyDescent="0.3">
      <c r="A3140">
        <v>3223</v>
      </c>
      <c r="B3140" t="s">
        <v>7706</v>
      </c>
      <c r="C3140" t="s">
        <v>5883</v>
      </c>
      <c r="D3140" t="s">
        <v>51</v>
      </c>
      <c r="E3140" t="s">
        <v>16</v>
      </c>
      <c r="F3140">
        <v>30</v>
      </c>
      <c r="G3140" t="s">
        <v>7707</v>
      </c>
      <c r="H3140" t="s">
        <v>7708</v>
      </c>
      <c r="I3140" t="s">
        <v>686</v>
      </c>
      <c r="J3140" s="6" t="s">
        <v>13777</v>
      </c>
      <c r="K3140">
        <v>18</v>
      </c>
      <c r="L3140" t="s">
        <v>80</v>
      </c>
      <c r="M3140">
        <f t="shared" si="98"/>
        <v>0</v>
      </c>
      <c r="N3140" s="23" t="s">
        <v>12437</v>
      </c>
      <c r="O3140" s="23" t="s">
        <v>10425</v>
      </c>
      <c r="P3140" s="23">
        <f t="shared" si="99"/>
        <v>3</v>
      </c>
    </row>
    <row r="3141" spans="1:16" x14ac:dyDescent="0.3">
      <c r="A3141">
        <v>3224</v>
      </c>
      <c r="B3141" t="s">
        <v>7709</v>
      </c>
      <c r="C3141" t="s">
        <v>1788</v>
      </c>
      <c r="D3141" t="s">
        <v>92</v>
      </c>
      <c r="E3141" t="s">
        <v>29</v>
      </c>
      <c r="F3141">
        <v>90</v>
      </c>
      <c r="G3141" t="s">
        <v>7710</v>
      </c>
      <c r="H3141" t="s">
        <v>3511</v>
      </c>
      <c r="I3141" t="s">
        <v>32</v>
      </c>
      <c r="J3141" s="6">
        <v>43992</v>
      </c>
      <c r="K3141">
        <v>17</v>
      </c>
      <c r="L3141" t="s">
        <v>64</v>
      </c>
      <c r="M3141">
        <f t="shared" si="98"/>
        <v>0</v>
      </c>
      <c r="N3141" s="23" t="s">
        <v>12438</v>
      </c>
      <c r="O3141" s="23" t="s">
        <v>10417</v>
      </c>
      <c r="P3141" s="23">
        <f t="shared" si="99"/>
        <v>5</v>
      </c>
    </row>
    <row r="3142" spans="1:16" x14ac:dyDescent="0.3">
      <c r="A3142">
        <v>3225</v>
      </c>
      <c r="B3142" t="s">
        <v>7711</v>
      </c>
      <c r="C3142" t="s">
        <v>2293</v>
      </c>
      <c r="D3142" t="s">
        <v>28</v>
      </c>
      <c r="E3142" t="s">
        <v>29</v>
      </c>
      <c r="F3142">
        <v>90</v>
      </c>
      <c r="G3142" t="s">
        <v>7712</v>
      </c>
      <c r="H3142" t="s">
        <v>2035</v>
      </c>
      <c r="I3142" t="s">
        <v>32</v>
      </c>
      <c r="J3142" s="6" t="s">
        <v>14047</v>
      </c>
      <c r="K3142">
        <v>16</v>
      </c>
      <c r="L3142" t="s">
        <v>20</v>
      </c>
      <c r="M3142">
        <f t="shared" si="98"/>
        <v>0</v>
      </c>
      <c r="N3142" s="23" t="s">
        <v>2490</v>
      </c>
      <c r="O3142" s="23" t="s">
        <v>10417</v>
      </c>
      <c r="P3142" s="23">
        <f t="shared" si="99"/>
        <v>5</v>
      </c>
    </row>
    <row r="3143" spans="1:16" x14ac:dyDescent="0.3">
      <c r="A3143">
        <v>3226</v>
      </c>
      <c r="B3143" t="s">
        <v>504</v>
      </c>
      <c r="C3143" t="s">
        <v>6469</v>
      </c>
      <c r="D3143" t="s">
        <v>28</v>
      </c>
      <c r="E3143" t="s">
        <v>29</v>
      </c>
      <c r="F3143">
        <v>60</v>
      </c>
      <c r="G3143" t="s">
        <v>7713</v>
      </c>
      <c r="H3143" t="s">
        <v>4285</v>
      </c>
      <c r="I3143" t="s">
        <v>124</v>
      </c>
      <c r="J3143" s="6">
        <v>44381</v>
      </c>
      <c r="K3143">
        <v>63</v>
      </c>
      <c r="L3143" t="s">
        <v>159</v>
      </c>
      <c r="M3143">
        <f t="shared" si="98"/>
        <v>0</v>
      </c>
      <c r="N3143" s="23" t="s">
        <v>12439</v>
      </c>
      <c r="O3143" s="23" t="s">
        <v>10438</v>
      </c>
      <c r="P3143" s="23">
        <f t="shared" si="99"/>
        <v>5</v>
      </c>
    </row>
    <row r="3144" spans="1:16" x14ac:dyDescent="0.3">
      <c r="A3144">
        <v>3227</v>
      </c>
      <c r="B3144" t="s">
        <v>1755</v>
      </c>
      <c r="C3144" t="s">
        <v>3887</v>
      </c>
      <c r="D3144" t="s">
        <v>28</v>
      </c>
      <c r="E3144" t="s">
        <v>29</v>
      </c>
      <c r="F3144">
        <v>60</v>
      </c>
      <c r="G3144" t="s">
        <v>7714</v>
      </c>
      <c r="H3144" t="s">
        <v>248</v>
      </c>
      <c r="I3144" t="s">
        <v>178</v>
      </c>
      <c r="J3144" s="6">
        <v>44414</v>
      </c>
      <c r="K3144">
        <v>15</v>
      </c>
      <c r="L3144" t="s">
        <v>70</v>
      </c>
      <c r="M3144">
        <f t="shared" si="98"/>
        <v>0</v>
      </c>
      <c r="N3144" s="23" t="s">
        <v>12440</v>
      </c>
      <c r="O3144" s="23" t="s">
        <v>10416</v>
      </c>
      <c r="P3144" s="23">
        <f t="shared" si="99"/>
        <v>4</v>
      </c>
    </row>
    <row r="3145" spans="1:16" x14ac:dyDescent="0.3">
      <c r="A3145">
        <v>3228</v>
      </c>
      <c r="B3145" t="s">
        <v>61</v>
      </c>
      <c r="C3145" t="s">
        <v>1352</v>
      </c>
      <c r="D3145" t="s">
        <v>28</v>
      </c>
      <c r="E3145" t="s">
        <v>29</v>
      </c>
      <c r="F3145">
        <v>60</v>
      </c>
      <c r="G3145" t="s">
        <v>7715</v>
      </c>
      <c r="H3145" t="s">
        <v>3070</v>
      </c>
      <c r="I3145" t="s">
        <v>575</v>
      </c>
      <c r="J3145" s="6">
        <v>44813</v>
      </c>
      <c r="K3145">
        <v>9</v>
      </c>
      <c r="L3145" t="s">
        <v>70</v>
      </c>
      <c r="M3145">
        <f t="shared" si="98"/>
        <v>0</v>
      </c>
      <c r="N3145" s="23" t="s">
        <v>12441</v>
      </c>
      <c r="O3145" s="23" t="s">
        <v>1665</v>
      </c>
      <c r="P3145" s="23">
        <f t="shared" si="99"/>
        <v>5</v>
      </c>
    </row>
    <row r="3146" spans="1:16" x14ac:dyDescent="0.3">
      <c r="A3146">
        <v>3229</v>
      </c>
      <c r="B3146" t="s">
        <v>7657</v>
      </c>
      <c r="C3146" t="s">
        <v>7716</v>
      </c>
      <c r="D3146" t="s">
        <v>28</v>
      </c>
      <c r="E3146" t="s">
        <v>29</v>
      </c>
      <c r="F3146">
        <v>30</v>
      </c>
      <c r="G3146" t="s">
        <v>7717</v>
      </c>
      <c r="H3146" t="s">
        <v>172</v>
      </c>
      <c r="I3146" t="s">
        <v>173</v>
      </c>
      <c r="J3146" s="6">
        <v>44542</v>
      </c>
      <c r="K3146">
        <v>66</v>
      </c>
      <c r="L3146" t="s">
        <v>64</v>
      </c>
      <c r="M3146">
        <f t="shared" si="98"/>
        <v>0</v>
      </c>
      <c r="N3146" s="23" t="s">
        <v>12441</v>
      </c>
      <c r="O3146" s="23" t="s">
        <v>10438</v>
      </c>
      <c r="P3146" s="23">
        <f t="shared" si="99"/>
        <v>5</v>
      </c>
    </row>
    <row r="3147" spans="1:16" x14ac:dyDescent="0.3">
      <c r="A3147">
        <v>3230</v>
      </c>
      <c r="B3147" t="s">
        <v>2994</v>
      </c>
      <c r="C3147" t="s">
        <v>3173</v>
      </c>
      <c r="D3147" t="s">
        <v>51</v>
      </c>
      <c r="E3147" t="s">
        <v>16</v>
      </c>
      <c r="F3147">
        <v>60</v>
      </c>
      <c r="G3147" t="s">
        <v>7718</v>
      </c>
      <c r="H3147" t="s">
        <v>1791</v>
      </c>
      <c r="I3147" t="s">
        <v>32</v>
      </c>
      <c r="J3147" s="6" t="s">
        <v>13921</v>
      </c>
      <c r="K3147">
        <v>92</v>
      </c>
      <c r="L3147" t="s">
        <v>101</v>
      </c>
      <c r="M3147">
        <f t="shared" si="98"/>
        <v>0</v>
      </c>
      <c r="N3147" s="23" t="s">
        <v>12441</v>
      </c>
      <c r="O3147" s="23" t="s">
        <v>10453</v>
      </c>
      <c r="P3147" s="23">
        <f t="shared" si="99"/>
        <v>7</v>
      </c>
    </row>
    <row r="3148" spans="1:16" x14ac:dyDescent="0.3">
      <c r="A3148">
        <v>3231</v>
      </c>
      <c r="B3148" t="s">
        <v>1961</v>
      </c>
      <c r="C3148" t="s">
        <v>3439</v>
      </c>
      <c r="D3148" t="s">
        <v>15</v>
      </c>
      <c r="E3148" t="s">
        <v>16</v>
      </c>
      <c r="F3148">
        <v>30</v>
      </c>
      <c r="G3148" t="s">
        <v>7719</v>
      </c>
      <c r="H3148" t="s">
        <v>7720</v>
      </c>
      <c r="I3148" t="s">
        <v>38</v>
      </c>
      <c r="J3148" s="6" t="s">
        <v>13845</v>
      </c>
      <c r="K3148">
        <v>75</v>
      </c>
      <c r="L3148" t="s">
        <v>101</v>
      </c>
      <c r="M3148">
        <f t="shared" si="98"/>
        <v>0</v>
      </c>
      <c r="N3148" s="23" t="s">
        <v>12442</v>
      </c>
      <c r="O3148" s="23" t="s">
        <v>6</v>
      </c>
      <c r="P3148" s="23">
        <f t="shared" si="99"/>
        <v>6</v>
      </c>
    </row>
    <row r="3149" spans="1:16" x14ac:dyDescent="0.3">
      <c r="A3149">
        <v>3232</v>
      </c>
      <c r="B3149" t="s">
        <v>2244</v>
      </c>
      <c r="C3149" t="s">
        <v>7721</v>
      </c>
      <c r="D3149" t="s">
        <v>28</v>
      </c>
      <c r="E3149" t="s">
        <v>29</v>
      </c>
      <c r="F3149">
        <v>30</v>
      </c>
      <c r="G3149" t="s">
        <v>7722</v>
      </c>
      <c r="H3149" t="s">
        <v>5706</v>
      </c>
      <c r="I3149" t="s">
        <v>32</v>
      </c>
      <c r="J3149" s="6" t="s">
        <v>13773</v>
      </c>
      <c r="K3149">
        <v>4</v>
      </c>
      <c r="L3149" t="s">
        <v>20</v>
      </c>
      <c r="M3149">
        <f t="shared" si="98"/>
        <v>0</v>
      </c>
      <c r="N3149" s="23" t="s">
        <v>12443</v>
      </c>
      <c r="O3149" s="23" t="s">
        <v>10417</v>
      </c>
      <c r="P3149" s="23">
        <f t="shared" si="99"/>
        <v>5</v>
      </c>
    </row>
    <row r="3150" spans="1:16" x14ac:dyDescent="0.3">
      <c r="A3150">
        <v>3233</v>
      </c>
      <c r="B3150" t="s">
        <v>7276</v>
      </c>
      <c r="C3150" t="s">
        <v>7723</v>
      </c>
      <c r="D3150" t="s">
        <v>15</v>
      </c>
      <c r="E3150" t="s">
        <v>16</v>
      </c>
      <c r="F3150">
        <v>90</v>
      </c>
      <c r="G3150" t="s">
        <v>7724</v>
      </c>
      <c r="H3150" t="s">
        <v>2354</v>
      </c>
      <c r="I3150" t="s">
        <v>178</v>
      </c>
      <c r="J3150" s="6">
        <v>44206</v>
      </c>
      <c r="K3150">
        <v>74</v>
      </c>
      <c r="L3150" t="s">
        <v>159</v>
      </c>
      <c r="M3150">
        <f t="shared" si="98"/>
        <v>0</v>
      </c>
      <c r="N3150" s="23" t="s">
        <v>12444</v>
      </c>
      <c r="O3150" s="23" t="s">
        <v>10422</v>
      </c>
      <c r="P3150" s="23">
        <f t="shared" si="99"/>
        <v>4</v>
      </c>
    </row>
    <row r="3151" spans="1:16" x14ac:dyDescent="0.3">
      <c r="A3151">
        <v>3234</v>
      </c>
      <c r="B3151" t="s">
        <v>2487</v>
      </c>
      <c r="C3151" t="s">
        <v>422</v>
      </c>
      <c r="D3151" t="s">
        <v>15</v>
      </c>
      <c r="E3151" t="s">
        <v>16</v>
      </c>
      <c r="F3151">
        <v>30</v>
      </c>
      <c r="G3151" t="s">
        <v>7724</v>
      </c>
      <c r="H3151" t="s">
        <v>3774</v>
      </c>
      <c r="I3151" t="s">
        <v>187</v>
      </c>
      <c r="J3151" s="6" t="s">
        <v>14133</v>
      </c>
      <c r="K3151">
        <v>31</v>
      </c>
      <c r="L3151" t="s">
        <v>101</v>
      </c>
      <c r="M3151">
        <f t="shared" si="98"/>
        <v>0</v>
      </c>
      <c r="N3151" s="23" t="s">
        <v>12444</v>
      </c>
      <c r="O3151" s="23" t="s">
        <v>10422</v>
      </c>
      <c r="P3151" s="23">
        <f t="shared" si="99"/>
        <v>4</v>
      </c>
    </row>
    <row r="3152" spans="1:16" x14ac:dyDescent="0.3">
      <c r="A3152">
        <v>3235</v>
      </c>
      <c r="B3152" t="s">
        <v>5928</v>
      </c>
      <c r="C3152" t="s">
        <v>2336</v>
      </c>
      <c r="D3152" t="s">
        <v>28</v>
      </c>
      <c r="E3152" t="s">
        <v>29</v>
      </c>
      <c r="F3152">
        <v>30</v>
      </c>
      <c r="G3152" t="s">
        <v>7725</v>
      </c>
      <c r="H3152" t="s">
        <v>4932</v>
      </c>
      <c r="I3152" t="s">
        <v>38</v>
      </c>
      <c r="J3152" s="6" t="s">
        <v>14043</v>
      </c>
      <c r="K3152">
        <v>88</v>
      </c>
      <c r="L3152" t="s">
        <v>33</v>
      </c>
      <c r="M3152">
        <f t="shared" si="98"/>
        <v>0</v>
      </c>
      <c r="N3152" s="23" t="s">
        <v>12445</v>
      </c>
      <c r="O3152" s="23" t="s">
        <v>1021</v>
      </c>
      <c r="P3152" s="23">
        <f t="shared" si="99"/>
        <v>6</v>
      </c>
    </row>
    <row r="3153" spans="1:16" x14ac:dyDescent="0.3">
      <c r="A3153">
        <v>3236</v>
      </c>
      <c r="B3153" t="s">
        <v>6994</v>
      </c>
      <c r="C3153" t="s">
        <v>268</v>
      </c>
      <c r="D3153" t="s">
        <v>15</v>
      </c>
      <c r="E3153" t="s">
        <v>16</v>
      </c>
      <c r="F3153">
        <v>60</v>
      </c>
      <c r="G3153" t="s">
        <v>7725</v>
      </c>
      <c r="H3153" t="s">
        <v>663</v>
      </c>
      <c r="I3153" t="s">
        <v>32</v>
      </c>
      <c r="J3153" s="6" t="s">
        <v>13942</v>
      </c>
      <c r="K3153">
        <v>35</v>
      </c>
      <c r="L3153" t="s">
        <v>64</v>
      </c>
      <c r="M3153">
        <f t="shared" si="98"/>
        <v>0</v>
      </c>
      <c r="N3153" s="23" t="s">
        <v>12445</v>
      </c>
      <c r="O3153" s="23" t="s">
        <v>1021</v>
      </c>
      <c r="P3153" s="23">
        <f t="shared" si="99"/>
        <v>6</v>
      </c>
    </row>
    <row r="3154" spans="1:16" x14ac:dyDescent="0.3">
      <c r="A3154">
        <v>3237</v>
      </c>
      <c r="B3154" t="s">
        <v>7726</v>
      </c>
      <c r="C3154" t="s">
        <v>3162</v>
      </c>
      <c r="D3154" t="s">
        <v>15</v>
      </c>
      <c r="E3154" t="s">
        <v>16</v>
      </c>
      <c r="F3154">
        <v>30</v>
      </c>
      <c r="G3154" t="s">
        <v>7727</v>
      </c>
      <c r="H3154" t="s">
        <v>2678</v>
      </c>
      <c r="I3154" t="s">
        <v>32</v>
      </c>
      <c r="J3154" s="6">
        <v>44171</v>
      </c>
      <c r="K3154">
        <v>36</v>
      </c>
      <c r="L3154" t="s">
        <v>54</v>
      </c>
      <c r="M3154">
        <f t="shared" si="98"/>
        <v>0</v>
      </c>
      <c r="N3154" s="23" t="s">
        <v>12445</v>
      </c>
      <c r="O3154" s="23" t="s">
        <v>10549</v>
      </c>
      <c r="P3154" s="23">
        <f t="shared" si="99"/>
        <v>3</v>
      </c>
    </row>
    <row r="3155" spans="1:16" x14ac:dyDescent="0.3">
      <c r="A3155">
        <v>3238</v>
      </c>
      <c r="B3155" t="s">
        <v>6326</v>
      </c>
      <c r="C3155" t="s">
        <v>7728</v>
      </c>
      <c r="D3155" t="s">
        <v>41</v>
      </c>
      <c r="E3155" t="s">
        <v>16</v>
      </c>
      <c r="F3155">
        <v>60</v>
      </c>
      <c r="G3155" t="s">
        <v>7729</v>
      </c>
      <c r="H3155" t="s">
        <v>3862</v>
      </c>
      <c r="I3155" t="s">
        <v>2543</v>
      </c>
      <c r="J3155" s="6">
        <v>43898</v>
      </c>
      <c r="K3155">
        <v>31</v>
      </c>
      <c r="L3155" t="s">
        <v>54</v>
      </c>
      <c r="M3155">
        <f t="shared" si="98"/>
        <v>0</v>
      </c>
      <c r="N3155" s="23" t="s">
        <v>12445</v>
      </c>
      <c r="O3155" s="23" t="s">
        <v>10420</v>
      </c>
      <c r="P3155" s="23">
        <f t="shared" si="99"/>
        <v>6</v>
      </c>
    </row>
    <row r="3156" spans="1:16" x14ac:dyDescent="0.3">
      <c r="A3156">
        <v>3239</v>
      </c>
      <c r="B3156" t="s">
        <v>7730</v>
      </c>
      <c r="C3156" t="s">
        <v>4876</v>
      </c>
      <c r="D3156" t="s">
        <v>28</v>
      </c>
      <c r="E3156" t="s">
        <v>29</v>
      </c>
      <c r="F3156">
        <v>90</v>
      </c>
      <c r="G3156" t="s">
        <v>7731</v>
      </c>
      <c r="H3156" t="s">
        <v>293</v>
      </c>
      <c r="I3156" t="s">
        <v>294</v>
      </c>
      <c r="J3156" s="6" t="s">
        <v>14148</v>
      </c>
      <c r="K3156">
        <v>44</v>
      </c>
      <c r="L3156" t="s">
        <v>70</v>
      </c>
      <c r="M3156">
        <f t="shared" si="98"/>
        <v>0</v>
      </c>
      <c r="N3156" s="23" t="s">
        <v>12446</v>
      </c>
      <c r="O3156" s="23" t="s">
        <v>10417</v>
      </c>
      <c r="P3156" s="23">
        <f t="shared" si="99"/>
        <v>5</v>
      </c>
    </row>
    <row r="3157" spans="1:16" x14ac:dyDescent="0.3">
      <c r="A3157">
        <v>3240</v>
      </c>
      <c r="B3157" t="s">
        <v>1851</v>
      </c>
      <c r="C3157" t="s">
        <v>1846</v>
      </c>
      <c r="D3157" t="s">
        <v>28</v>
      </c>
      <c r="E3157" t="s">
        <v>29</v>
      </c>
      <c r="F3157">
        <v>60</v>
      </c>
      <c r="G3157" t="s">
        <v>7732</v>
      </c>
      <c r="H3157" t="s">
        <v>1325</v>
      </c>
      <c r="I3157" t="s">
        <v>187</v>
      </c>
      <c r="J3157" s="6">
        <v>44598</v>
      </c>
      <c r="K3157">
        <v>45</v>
      </c>
      <c r="L3157" t="s">
        <v>101</v>
      </c>
      <c r="M3157">
        <f t="shared" si="98"/>
        <v>0</v>
      </c>
      <c r="N3157" s="23" t="s">
        <v>10730</v>
      </c>
      <c r="O3157" s="23" t="s">
        <v>3089</v>
      </c>
      <c r="P3157" s="23">
        <f t="shared" si="99"/>
        <v>4</v>
      </c>
    </row>
    <row r="3158" spans="1:16" x14ac:dyDescent="0.3">
      <c r="A3158">
        <v>3241</v>
      </c>
      <c r="B3158" t="s">
        <v>1427</v>
      </c>
      <c r="C3158" t="s">
        <v>3621</v>
      </c>
      <c r="D3158" t="s">
        <v>28</v>
      </c>
      <c r="E3158" t="s">
        <v>29</v>
      </c>
      <c r="F3158">
        <v>30</v>
      </c>
      <c r="G3158" t="s">
        <v>7733</v>
      </c>
      <c r="H3158" t="s">
        <v>1791</v>
      </c>
      <c r="I3158" t="s">
        <v>32</v>
      </c>
      <c r="J3158" s="6" t="s">
        <v>14060</v>
      </c>
      <c r="K3158">
        <v>37</v>
      </c>
      <c r="L3158" t="s">
        <v>70</v>
      </c>
      <c r="M3158">
        <f t="shared" si="98"/>
        <v>0</v>
      </c>
      <c r="N3158" s="23" t="s">
        <v>12447</v>
      </c>
      <c r="O3158" s="23" t="s">
        <v>10422</v>
      </c>
      <c r="P3158" s="23">
        <f t="shared" si="99"/>
        <v>4</v>
      </c>
    </row>
    <row r="3159" spans="1:16" x14ac:dyDescent="0.3">
      <c r="A3159">
        <v>3242</v>
      </c>
      <c r="B3159" t="s">
        <v>7734</v>
      </c>
      <c r="C3159" t="s">
        <v>5002</v>
      </c>
      <c r="D3159" t="s">
        <v>28</v>
      </c>
      <c r="E3159" t="s">
        <v>29</v>
      </c>
      <c r="F3159">
        <v>30</v>
      </c>
      <c r="G3159" t="s">
        <v>7735</v>
      </c>
      <c r="H3159" t="s">
        <v>7736</v>
      </c>
      <c r="I3159" t="s">
        <v>1889</v>
      </c>
      <c r="J3159" s="6" t="s">
        <v>13965</v>
      </c>
      <c r="K3159">
        <v>101</v>
      </c>
      <c r="L3159" t="s">
        <v>80</v>
      </c>
      <c r="M3159">
        <f t="shared" si="98"/>
        <v>0</v>
      </c>
      <c r="N3159" s="23" t="s">
        <v>12448</v>
      </c>
      <c r="O3159" s="23" t="s">
        <v>10422</v>
      </c>
      <c r="P3159" s="23">
        <f t="shared" si="99"/>
        <v>4</v>
      </c>
    </row>
    <row r="3160" spans="1:16" x14ac:dyDescent="0.3">
      <c r="A3160">
        <v>3243</v>
      </c>
      <c r="B3160" t="s">
        <v>7737</v>
      </c>
      <c r="C3160" t="s">
        <v>3488</v>
      </c>
      <c r="D3160" t="s">
        <v>15</v>
      </c>
      <c r="E3160" t="s">
        <v>16</v>
      </c>
      <c r="F3160">
        <v>60</v>
      </c>
      <c r="G3160" t="s">
        <v>7738</v>
      </c>
      <c r="H3160" t="s">
        <v>7739</v>
      </c>
      <c r="I3160" t="s">
        <v>146</v>
      </c>
      <c r="J3160" s="6">
        <v>44171</v>
      </c>
      <c r="K3160">
        <v>28</v>
      </c>
      <c r="L3160" t="s">
        <v>101</v>
      </c>
      <c r="M3160">
        <f t="shared" si="98"/>
        <v>0</v>
      </c>
      <c r="N3160" s="23" t="s">
        <v>12449</v>
      </c>
      <c r="O3160" s="23" t="s">
        <v>10634</v>
      </c>
      <c r="P3160" s="23">
        <f t="shared" si="99"/>
        <v>5</v>
      </c>
    </row>
    <row r="3161" spans="1:16" x14ac:dyDescent="0.3">
      <c r="A3161">
        <v>3244</v>
      </c>
      <c r="B3161" t="s">
        <v>3079</v>
      </c>
      <c r="C3161" t="s">
        <v>6082</v>
      </c>
      <c r="D3161" t="s">
        <v>28</v>
      </c>
      <c r="E3161" t="s">
        <v>29</v>
      </c>
      <c r="F3161">
        <v>60</v>
      </c>
      <c r="G3161" t="s">
        <v>7740</v>
      </c>
      <c r="H3161" t="s">
        <v>1864</v>
      </c>
      <c r="I3161" t="s">
        <v>294</v>
      </c>
      <c r="J3161" s="6">
        <v>44630</v>
      </c>
      <c r="K3161">
        <v>94</v>
      </c>
      <c r="L3161" t="s">
        <v>45</v>
      </c>
      <c r="M3161">
        <f t="shared" si="98"/>
        <v>0</v>
      </c>
      <c r="N3161" s="23" t="s">
        <v>12450</v>
      </c>
      <c r="O3161" s="23" t="s">
        <v>10490</v>
      </c>
      <c r="P3161" s="23">
        <f t="shared" si="99"/>
        <v>4</v>
      </c>
    </row>
    <row r="3162" spans="1:16" x14ac:dyDescent="0.3">
      <c r="A3162">
        <v>3245</v>
      </c>
      <c r="B3162" t="s">
        <v>7741</v>
      </c>
      <c r="C3162" t="s">
        <v>7742</v>
      </c>
      <c r="D3162" t="s">
        <v>28</v>
      </c>
      <c r="E3162" t="s">
        <v>29</v>
      </c>
      <c r="F3162">
        <v>60</v>
      </c>
      <c r="G3162" t="s">
        <v>7743</v>
      </c>
      <c r="H3162" t="s">
        <v>1060</v>
      </c>
      <c r="I3162" t="s">
        <v>38</v>
      </c>
      <c r="J3162" s="6" t="s">
        <v>13711</v>
      </c>
      <c r="K3162">
        <v>78</v>
      </c>
      <c r="L3162" t="s">
        <v>54</v>
      </c>
      <c r="M3162">
        <f t="shared" si="98"/>
        <v>0</v>
      </c>
      <c r="N3162" s="23" t="s">
        <v>12451</v>
      </c>
      <c r="O3162" s="23" t="s">
        <v>10438</v>
      </c>
      <c r="P3162" s="23">
        <f t="shared" si="99"/>
        <v>5</v>
      </c>
    </row>
    <row r="3163" spans="1:16" x14ac:dyDescent="0.3">
      <c r="A3163">
        <v>3246</v>
      </c>
      <c r="B3163" t="s">
        <v>5309</v>
      </c>
      <c r="C3163" t="s">
        <v>1406</v>
      </c>
      <c r="D3163" t="s">
        <v>15</v>
      </c>
      <c r="E3163" t="s">
        <v>16</v>
      </c>
      <c r="F3163">
        <v>30</v>
      </c>
      <c r="G3163" t="s">
        <v>7744</v>
      </c>
      <c r="H3163" t="s">
        <v>3790</v>
      </c>
      <c r="I3163" t="s">
        <v>32</v>
      </c>
      <c r="J3163" s="6" t="s">
        <v>14044</v>
      </c>
      <c r="K3163">
        <v>5</v>
      </c>
      <c r="L3163" t="s">
        <v>101</v>
      </c>
      <c r="M3163">
        <f t="shared" si="98"/>
        <v>0</v>
      </c>
      <c r="N3163" s="23" t="s">
        <v>2846</v>
      </c>
      <c r="O3163" s="23" t="s">
        <v>10422</v>
      </c>
      <c r="P3163" s="23">
        <f t="shared" si="99"/>
        <v>4</v>
      </c>
    </row>
    <row r="3164" spans="1:16" x14ac:dyDescent="0.3">
      <c r="A3164">
        <v>3247</v>
      </c>
      <c r="B3164" t="s">
        <v>7745</v>
      </c>
      <c r="C3164" t="s">
        <v>6527</v>
      </c>
      <c r="D3164" t="s">
        <v>15</v>
      </c>
      <c r="E3164" t="s">
        <v>16</v>
      </c>
      <c r="F3164">
        <v>30</v>
      </c>
      <c r="G3164" t="s">
        <v>7746</v>
      </c>
      <c r="H3164" t="s">
        <v>7546</v>
      </c>
      <c r="I3164" t="s">
        <v>187</v>
      </c>
      <c r="J3164" s="6" t="s">
        <v>14125</v>
      </c>
      <c r="K3164">
        <v>66</v>
      </c>
      <c r="L3164" t="s">
        <v>80</v>
      </c>
      <c r="M3164">
        <f t="shared" si="98"/>
        <v>0</v>
      </c>
      <c r="N3164" s="23" t="s">
        <v>1154</v>
      </c>
      <c r="O3164" s="23" t="s">
        <v>1021</v>
      </c>
      <c r="P3164" s="23">
        <f t="shared" si="99"/>
        <v>6</v>
      </c>
    </row>
    <row r="3165" spans="1:16" x14ac:dyDescent="0.3">
      <c r="A3165">
        <v>3248</v>
      </c>
      <c r="B3165" t="s">
        <v>6580</v>
      </c>
      <c r="C3165" t="s">
        <v>1710</v>
      </c>
      <c r="D3165" t="s">
        <v>28</v>
      </c>
      <c r="E3165" t="s">
        <v>29</v>
      </c>
      <c r="F3165">
        <v>90</v>
      </c>
      <c r="G3165" t="s">
        <v>7747</v>
      </c>
      <c r="H3165" t="s">
        <v>1948</v>
      </c>
      <c r="I3165" t="s">
        <v>25</v>
      </c>
      <c r="J3165" s="6" t="s">
        <v>13659</v>
      </c>
      <c r="K3165">
        <v>64</v>
      </c>
      <c r="L3165" t="s">
        <v>45</v>
      </c>
      <c r="M3165">
        <f t="shared" si="98"/>
        <v>0</v>
      </c>
      <c r="N3165" s="23" t="s">
        <v>1154</v>
      </c>
      <c r="O3165" s="23" t="s">
        <v>3181</v>
      </c>
      <c r="P3165" s="23">
        <f t="shared" si="99"/>
        <v>6</v>
      </c>
    </row>
    <row r="3166" spans="1:16" x14ac:dyDescent="0.3">
      <c r="A3166">
        <v>3249</v>
      </c>
      <c r="B3166" t="s">
        <v>6578</v>
      </c>
      <c r="C3166" t="s">
        <v>4596</v>
      </c>
      <c r="D3166" t="s">
        <v>28</v>
      </c>
      <c r="E3166" t="s">
        <v>29</v>
      </c>
      <c r="F3166">
        <v>90</v>
      </c>
      <c r="G3166" t="s">
        <v>7748</v>
      </c>
      <c r="H3166" t="s">
        <v>655</v>
      </c>
      <c r="I3166" t="s">
        <v>32</v>
      </c>
      <c r="J3166" s="6">
        <v>44873</v>
      </c>
      <c r="K3166">
        <v>95</v>
      </c>
      <c r="L3166" t="s">
        <v>64</v>
      </c>
      <c r="M3166">
        <f t="shared" si="98"/>
        <v>0</v>
      </c>
      <c r="N3166" s="23" t="s">
        <v>1154</v>
      </c>
      <c r="O3166" s="23" t="s">
        <v>10430</v>
      </c>
      <c r="P3166" s="23">
        <f t="shared" si="99"/>
        <v>9</v>
      </c>
    </row>
    <row r="3167" spans="1:16" x14ac:dyDescent="0.3">
      <c r="A3167">
        <v>3250</v>
      </c>
      <c r="B3167" t="s">
        <v>7749</v>
      </c>
      <c r="C3167" t="s">
        <v>661</v>
      </c>
      <c r="D3167" t="s">
        <v>51</v>
      </c>
      <c r="E3167" t="s">
        <v>16</v>
      </c>
      <c r="F3167">
        <v>30</v>
      </c>
      <c r="G3167" t="s">
        <v>7750</v>
      </c>
      <c r="H3167" t="s">
        <v>7353</v>
      </c>
      <c r="I3167" t="s">
        <v>19</v>
      </c>
      <c r="J3167" s="6">
        <v>43922</v>
      </c>
      <c r="K3167">
        <v>80</v>
      </c>
      <c r="L3167" t="s">
        <v>54</v>
      </c>
      <c r="M3167">
        <f t="shared" si="98"/>
        <v>0</v>
      </c>
      <c r="N3167" s="23" t="s">
        <v>6055</v>
      </c>
      <c r="O3167" s="23" t="s">
        <v>10430</v>
      </c>
      <c r="P3167" s="23">
        <f t="shared" si="99"/>
        <v>9</v>
      </c>
    </row>
    <row r="3168" spans="1:16" x14ac:dyDescent="0.3">
      <c r="A3168">
        <v>3251</v>
      </c>
      <c r="B3168" t="s">
        <v>1116</v>
      </c>
      <c r="C3168" t="s">
        <v>1274</v>
      </c>
      <c r="D3168" t="s">
        <v>28</v>
      </c>
      <c r="E3168" t="s">
        <v>29</v>
      </c>
      <c r="F3168">
        <v>30</v>
      </c>
      <c r="G3168" t="s">
        <v>14641</v>
      </c>
      <c r="H3168" t="s">
        <v>7752</v>
      </c>
      <c r="I3168" t="s">
        <v>32</v>
      </c>
      <c r="J3168" s="6" t="s">
        <v>14016</v>
      </c>
      <c r="K3168">
        <v>77</v>
      </c>
      <c r="L3168" t="s">
        <v>39</v>
      </c>
      <c r="M3168">
        <f t="shared" si="98"/>
        <v>0</v>
      </c>
      <c r="N3168" s="23" t="s">
        <v>12452</v>
      </c>
      <c r="O3168" s="23" t="s">
        <v>10449</v>
      </c>
      <c r="P3168" s="23">
        <f t="shared" si="99"/>
        <v>7</v>
      </c>
    </row>
    <row r="3169" spans="1:16" x14ac:dyDescent="0.3">
      <c r="A3169">
        <v>3252</v>
      </c>
      <c r="B3169" t="s">
        <v>7753</v>
      </c>
      <c r="C3169" t="s">
        <v>111</v>
      </c>
      <c r="D3169" t="s">
        <v>28</v>
      </c>
      <c r="E3169" t="s">
        <v>29</v>
      </c>
      <c r="F3169">
        <v>30</v>
      </c>
      <c r="G3169" t="s">
        <v>7754</v>
      </c>
      <c r="H3169" t="s">
        <v>2745</v>
      </c>
      <c r="I3169" t="s">
        <v>32</v>
      </c>
      <c r="J3169" s="6" t="s">
        <v>13966</v>
      </c>
      <c r="K3169">
        <v>65</v>
      </c>
      <c r="L3169" t="s">
        <v>20</v>
      </c>
      <c r="M3169">
        <f t="shared" si="98"/>
        <v>0</v>
      </c>
      <c r="N3169" s="23" t="s">
        <v>12453</v>
      </c>
      <c r="O3169" s="23" t="s">
        <v>10438</v>
      </c>
      <c r="P3169" s="23">
        <f t="shared" si="99"/>
        <v>5</v>
      </c>
    </row>
    <row r="3170" spans="1:16" x14ac:dyDescent="0.3">
      <c r="A3170">
        <v>3253</v>
      </c>
      <c r="B3170" t="s">
        <v>7755</v>
      </c>
      <c r="C3170" t="s">
        <v>4971</v>
      </c>
      <c r="D3170" t="s">
        <v>51</v>
      </c>
      <c r="E3170" t="s">
        <v>16</v>
      </c>
      <c r="F3170">
        <v>30</v>
      </c>
      <c r="G3170" t="s">
        <v>7756</v>
      </c>
      <c r="H3170" t="s">
        <v>7056</v>
      </c>
      <c r="I3170" t="s">
        <v>95</v>
      </c>
      <c r="J3170" s="6" t="s">
        <v>13950</v>
      </c>
      <c r="K3170">
        <v>54</v>
      </c>
      <c r="L3170" t="s">
        <v>54</v>
      </c>
      <c r="M3170">
        <f t="shared" si="98"/>
        <v>0</v>
      </c>
      <c r="N3170" s="23" t="s">
        <v>12454</v>
      </c>
      <c r="O3170" s="23" t="s">
        <v>6</v>
      </c>
      <c r="P3170" s="23">
        <f t="shared" si="99"/>
        <v>6</v>
      </c>
    </row>
    <row r="3171" spans="1:16" x14ac:dyDescent="0.3">
      <c r="A3171">
        <v>3254</v>
      </c>
      <c r="B3171" t="s">
        <v>4591</v>
      </c>
      <c r="C3171" t="s">
        <v>3953</v>
      </c>
      <c r="D3171" t="s">
        <v>28</v>
      </c>
      <c r="E3171" t="s">
        <v>29</v>
      </c>
      <c r="F3171">
        <v>30</v>
      </c>
      <c r="G3171" t="s">
        <v>7757</v>
      </c>
      <c r="H3171" t="s">
        <v>7758</v>
      </c>
      <c r="I3171" t="s">
        <v>819</v>
      </c>
      <c r="J3171" s="6" t="s">
        <v>13665</v>
      </c>
      <c r="K3171">
        <v>17</v>
      </c>
      <c r="L3171" t="s">
        <v>20</v>
      </c>
      <c r="M3171">
        <f t="shared" si="98"/>
        <v>0</v>
      </c>
      <c r="N3171" s="23" t="s">
        <v>12455</v>
      </c>
      <c r="O3171" s="23" t="s">
        <v>10453</v>
      </c>
      <c r="P3171" s="23">
        <f t="shared" si="99"/>
        <v>7</v>
      </c>
    </row>
    <row r="3172" spans="1:16" x14ac:dyDescent="0.3">
      <c r="A3172">
        <v>3255</v>
      </c>
      <c r="B3172" t="s">
        <v>6190</v>
      </c>
      <c r="C3172" t="s">
        <v>277</v>
      </c>
      <c r="D3172" t="s">
        <v>28</v>
      </c>
      <c r="E3172" t="s">
        <v>29</v>
      </c>
      <c r="F3172">
        <v>30</v>
      </c>
      <c r="G3172" t="s">
        <v>7759</v>
      </c>
      <c r="H3172" t="s">
        <v>5222</v>
      </c>
      <c r="I3172" t="s">
        <v>32</v>
      </c>
      <c r="J3172" s="6" t="s">
        <v>13657</v>
      </c>
      <c r="K3172">
        <v>7</v>
      </c>
      <c r="L3172" t="s">
        <v>45</v>
      </c>
      <c r="M3172">
        <f t="shared" si="98"/>
        <v>0</v>
      </c>
      <c r="N3172" s="23" t="s">
        <v>12456</v>
      </c>
      <c r="O3172" s="23" t="s">
        <v>9969</v>
      </c>
      <c r="P3172" s="23">
        <f t="shared" si="99"/>
        <v>6</v>
      </c>
    </row>
    <row r="3173" spans="1:16" x14ac:dyDescent="0.3">
      <c r="A3173">
        <v>3256</v>
      </c>
      <c r="B3173" t="s">
        <v>6192</v>
      </c>
      <c r="C3173" t="s">
        <v>5195</v>
      </c>
      <c r="D3173" t="s">
        <v>28</v>
      </c>
      <c r="E3173" t="s">
        <v>29</v>
      </c>
      <c r="F3173">
        <v>90</v>
      </c>
      <c r="G3173" t="s">
        <v>7760</v>
      </c>
      <c r="H3173" t="s">
        <v>1056</v>
      </c>
      <c r="I3173" t="s">
        <v>129</v>
      </c>
      <c r="J3173" s="6" t="s">
        <v>13654</v>
      </c>
      <c r="K3173">
        <v>21</v>
      </c>
      <c r="L3173" t="s">
        <v>39</v>
      </c>
      <c r="M3173">
        <f t="shared" si="98"/>
        <v>0</v>
      </c>
      <c r="N3173" s="23" t="s">
        <v>4750</v>
      </c>
      <c r="O3173" s="23" t="s">
        <v>10438</v>
      </c>
      <c r="P3173" s="23">
        <f t="shared" si="99"/>
        <v>5</v>
      </c>
    </row>
    <row r="3174" spans="1:16" x14ac:dyDescent="0.3">
      <c r="A3174">
        <v>3257</v>
      </c>
      <c r="B3174" t="s">
        <v>1313</v>
      </c>
      <c r="C3174" t="s">
        <v>7761</v>
      </c>
      <c r="D3174" t="s">
        <v>28</v>
      </c>
      <c r="E3174" t="s">
        <v>29</v>
      </c>
      <c r="F3174">
        <v>60</v>
      </c>
      <c r="G3174" t="s">
        <v>7762</v>
      </c>
      <c r="H3174" t="s">
        <v>7763</v>
      </c>
      <c r="I3174" t="s">
        <v>129</v>
      </c>
      <c r="J3174" s="6" t="s">
        <v>14020</v>
      </c>
      <c r="K3174">
        <v>29</v>
      </c>
      <c r="L3174" t="s">
        <v>39</v>
      </c>
      <c r="M3174">
        <f t="shared" si="98"/>
        <v>0</v>
      </c>
      <c r="N3174" s="23" t="s">
        <v>4750</v>
      </c>
      <c r="O3174" s="23" t="s">
        <v>10453</v>
      </c>
      <c r="P3174" s="23">
        <f t="shared" si="99"/>
        <v>7</v>
      </c>
    </row>
    <row r="3175" spans="1:16" x14ac:dyDescent="0.3">
      <c r="A3175">
        <v>3258</v>
      </c>
      <c r="B3175" t="s">
        <v>7764</v>
      </c>
      <c r="C3175" t="s">
        <v>5174</v>
      </c>
      <c r="D3175" t="s">
        <v>15</v>
      </c>
      <c r="E3175" t="s">
        <v>16</v>
      </c>
      <c r="F3175">
        <v>30</v>
      </c>
      <c r="G3175" t="s">
        <v>7765</v>
      </c>
      <c r="H3175" t="s">
        <v>7526</v>
      </c>
      <c r="I3175" t="s">
        <v>32</v>
      </c>
      <c r="J3175" s="6" t="s">
        <v>13779</v>
      </c>
      <c r="K3175">
        <v>64</v>
      </c>
      <c r="L3175" t="s">
        <v>45</v>
      </c>
      <c r="M3175">
        <f t="shared" si="98"/>
        <v>0</v>
      </c>
      <c r="N3175" s="23" t="s">
        <v>12457</v>
      </c>
      <c r="O3175" s="23" t="s">
        <v>10438</v>
      </c>
      <c r="P3175" s="23">
        <f t="shared" si="99"/>
        <v>5</v>
      </c>
    </row>
    <row r="3176" spans="1:16" x14ac:dyDescent="0.3">
      <c r="A3176">
        <v>3259</v>
      </c>
      <c r="B3176" t="s">
        <v>6306</v>
      </c>
      <c r="C3176" t="s">
        <v>7766</v>
      </c>
      <c r="D3176" t="s">
        <v>28</v>
      </c>
      <c r="E3176" t="s">
        <v>29</v>
      </c>
      <c r="F3176">
        <v>90</v>
      </c>
      <c r="G3176" t="s">
        <v>7767</v>
      </c>
      <c r="H3176" t="s">
        <v>7768</v>
      </c>
      <c r="I3176" t="s">
        <v>19</v>
      </c>
      <c r="J3176" s="6">
        <v>44228</v>
      </c>
      <c r="K3176">
        <v>90</v>
      </c>
      <c r="L3176" t="s">
        <v>54</v>
      </c>
      <c r="M3176">
        <f t="shared" si="98"/>
        <v>0</v>
      </c>
      <c r="N3176" s="23" t="s">
        <v>12458</v>
      </c>
      <c r="O3176" s="23" t="s">
        <v>10453</v>
      </c>
      <c r="P3176" s="23">
        <f t="shared" si="99"/>
        <v>7</v>
      </c>
    </row>
    <row r="3177" spans="1:16" x14ac:dyDescent="0.3">
      <c r="A3177">
        <v>3260</v>
      </c>
      <c r="B3177" t="s">
        <v>7769</v>
      </c>
      <c r="C3177" t="s">
        <v>672</v>
      </c>
      <c r="D3177" t="s">
        <v>15</v>
      </c>
      <c r="E3177" t="s">
        <v>16</v>
      </c>
      <c r="F3177">
        <v>30</v>
      </c>
      <c r="G3177" t="s">
        <v>7770</v>
      </c>
      <c r="H3177" t="s">
        <v>3148</v>
      </c>
      <c r="I3177" t="s">
        <v>146</v>
      </c>
      <c r="J3177" s="6">
        <v>44687</v>
      </c>
      <c r="K3177">
        <v>54</v>
      </c>
      <c r="L3177" t="s">
        <v>54</v>
      </c>
      <c r="M3177">
        <f t="shared" si="98"/>
        <v>0</v>
      </c>
      <c r="N3177" s="23" t="s">
        <v>12459</v>
      </c>
      <c r="O3177" s="23" t="s">
        <v>10417</v>
      </c>
      <c r="P3177" s="23">
        <f t="shared" si="99"/>
        <v>5</v>
      </c>
    </row>
    <row r="3178" spans="1:16" x14ac:dyDescent="0.3">
      <c r="A3178">
        <v>3261</v>
      </c>
      <c r="B3178" t="s">
        <v>485</v>
      </c>
      <c r="C3178" t="s">
        <v>6452</v>
      </c>
      <c r="D3178" t="s">
        <v>28</v>
      </c>
      <c r="E3178" t="s">
        <v>29</v>
      </c>
      <c r="F3178">
        <v>90</v>
      </c>
      <c r="G3178" t="s">
        <v>7771</v>
      </c>
      <c r="H3178" t="s">
        <v>641</v>
      </c>
      <c r="I3178" t="s">
        <v>294</v>
      </c>
      <c r="J3178" s="6" t="s">
        <v>14003</v>
      </c>
      <c r="K3178">
        <v>77</v>
      </c>
      <c r="L3178" t="s">
        <v>45</v>
      </c>
      <c r="M3178">
        <f t="shared" si="98"/>
        <v>0</v>
      </c>
      <c r="N3178" s="23" t="s">
        <v>12459</v>
      </c>
      <c r="O3178" s="23" t="s">
        <v>10438</v>
      </c>
      <c r="P3178" s="23">
        <f t="shared" si="99"/>
        <v>5</v>
      </c>
    </row>
    <row r="3179" spans="1:16" x14ac:dyDescent="0.3">
      <c r="A3179">
        <v>3262</v>
      </c>
      <c r="B3179" t="s">
        <v>7772</v>
      </c>
      <c r="C3179" t="s">
        <v>762</v>
      </c>
      <c r="D3179" t="s">
        <v>51</v>
      </c>
      <c r="E3179" t="s">
        <v>16</v>
      </c>
      <c r="F3179">
        <v>30</v>
      </c>
      <c r="G3179" t="s">
        <v>14642</v>
      </c>
      <c r="H3179" t="s">
        <v>7161</v>
      </c>
      <c r="I3179" t="s">
        <v>32</v>
      </c>
      <c r="J3179" s="6">
        <v>43989</v>
      </c>
      <c r="K3179">
        <v>38</v>
      </c>
      <c r="L3179" t="s">
        <v>54</v>
      </c>
      <c r="M3179">
        <f t="shared" si="98"/>
        <v>0</v>
      </c>
      <c r="N3179" s="23" t="s">
        <v>12460</v>
      </c>
      <c r="O3179" s="23" t="s">
        <v>10449</v>
      </c>
      <c r="P3179" s="23">
        <f t="shared" si="99"/>
        <v>7</v>
      </c>
    </row>
    <row r="3180" spans="1:16" x14ac:dyDescent="0.3">
      <c r="A3180">
        <v>3263</v>
      </c>
      <c r="B3180" t="s">
        <v>1065</v>
      </c>
      <c r="C3180" t="s">
        <v>7774</v>
      </c>
      <c r="D3180" t="s">
        <v>28</v>
      </c>
      <c r="E3180" t="s">
        <v>29</v>
      </c>
      <c r="F3180">
        <v>30</v>
      </c>
      <c r="G3180" t="s">
        <v>14344</v>
      </c>
      <c r="H3180" t="s">
        <v>3790</v>
      </c>
      <c r="I3180" t="s">
        <v>32</v>
      </c>
      <c r="J3180" s="6" t="s">
        <v>14124</v>
      </c>
      <c r="K3180">
        <v>56</v>
      </c>
      <c r="L3180" t="s">
        <v>70</v>
      </c>
      <c r="M3180">
        <f t="shared" si="98"/>
        <v>0</v>
      </c>
      <c r="N3180" s="23" t="s">
        <v>12461</v>
      </c>
      <c r="O3180" s="23" t="s">
        <v>10430</v>
      </c>
      <c r="P3180" s="23">
        <f t="shared" si="99"/>
        <v>9</v>
      </c>
    </row>
    <row r="3181" spans="1:16" x14ac:dyDescent="0.3">
      <c r="A3181">
        <v>3264</v>
      </c>
      <c r="B3181" t="s">
        <v>2782</v>
      </c>
      <c r="C3181" t="s">
        <v>5483</v>
      </c>
      <c r="D3181" t="s">
        <v>28</v>
      </c>
      <c r="E3181" t="s">
        <v>29</v>
      </c>
      <c r="F3181">
        <v>90</v>
      </c>
      <c r="G3181" t="s">
        <v>14989</v>
      </c>
      <c r="H3181" t="s">
        <v>7777</v>
      </c>
      <c r="I3181" t="s">
        <v>32</v>
      </c>
      <c r="J3181" s="6" t="s">
        <v>13833</v>
      </c>
      <c r="K3181">
        <v>79</v>
      </c>
      <c r="L3181" t="s">
        <v>33</v>
      </c>
      <c r="M3181">
        <f t="shared" si="98"/>
        <v>0</v>
      </c>
      <c r="N3181" s="23" t="s">
        <v>12462</v>
      </c>
      <c r="O3181" s="23" t="s">
        <v>3369</v>
      </c>
      <c r="P3181" s="23">
        <f t="shared" si="99"/>
        <v>5</v>
      </c>
    </row>
    <row r="3182" spans="1:16" x14ac:dyDescent="0.3">
      <c r="A3182">
        <v>3265</v>
      </c>
      <c r="B3182" t="s">
        <v>4939</v>
      </c>
      <c r="C3182" t="s">
        <v>5032</v>
      </c>
      <c r="D3182" t="s">
        <v>28</v>
      </c>
      <c r="E3182" t="s">
        <v>29</v>
      </c>
      <c r="F3182">
        <v>60</v>
      </c>
      <c r="G3182" t="s">
        <v>7778</v>
      </c>
      <c r="H3182" t="s">
        <v>1184</v>
      </c>
      <c r="I3182" t="s">
        <v>886</v>
      </c>
      <c r="J3182" s="6">
        <v>43865</v>
      </c>
      <c r="K3182">
        <v>18</v>
      </c>
      <c r="L3182" t="s">
        <v>101</v>
      </c>
      <c r="M3182">
        <f t="shared" si="98"/>
        <v>0</v>
      </c>
      <c r="N3182" s="23" t="s">
        <v>12463</v>
      </c>
      <c r="O3182" s="23" t="s">
        <v>12464</v>
      </c>
      <c r="P3182" s="23">
        <f t="shared" si="99"/>
        <v>4</v>
      </c>
    </row>
    <row r="3183" spans="1:16" x14ac:dyDescent="0.3">
      <c r="A3183">
        <v>3266</v>
      </c>
      <c r="B3183" t="s">
        <v>4536</v>
      </c>
      <c r="C3183" t="s">
        <v>7779</v>
      </c>
      <c r="D3183" t="s">
        <v>28</v>
      </c>
      <c r="E3183" t="s">
        <v>29</v>
      </c>
      <c r="F3183">
        <v>30</v>
      </c>
      <c r="G3183" t="s">
        <v>7780</v>
      </c>
      <c r="H3183" t="s">
        <v>1819</v>
      </c>
      <c r="I3183" t="s">
        <v>89</v>
      </c>
      <c r="J3183" s="6" t="s">
        <v>13820</v>
      </c>
      <c r="K3183">
        <v>43</v>
      </c>
      <c r="L3183" t="s">
        <v>33</v>
      </c>
      <c r="M3183">
        <f t="shared" si="98"/>
        <v>0</v>
      </c>
      <c r="N3183" s="23" t="s">
        <v>7780</v>
      </c>
      <c r="O3183" s="23"/>
      <c r="P3183" s="23">
        <f t="shared" si="99"/>
        <v>0</v>
      </c>
    </row>
    <row r="3184" spans="1:16" x14ac:dyDescent="0.3">
      <c r="A3184">
        <v>3267</v>
      </c>
      <c r="B3184" t="s">
        <v>2157</v>
      </c>
      <c r="C3184" t="s">
        <v>1923</v>
      </c>
      <c r="D3184" t="s">
        <v>41</v>
      </c>
      <c r="E3184" t="s">
        <v>16</v>
      </c>
      <c r="F3184">
        <v>90</v>
      </c>
      <c r="G3184" t="s">
        <v>7781</v>
      </c>
      <c r="H3184" t="s">
        <v>84</v>
      </c>
      <c r="I3184" t="s">
        <v>32</v>
      </c>
      <c r="J3184" s="6" t="s">
        <v>14200</v>
      </c>
      <c r="K3184">
        <v>66</v>
      </c>
      <c r="L3184" t="s">
        <v>33</v>
      </c>
      <c r="M3184">
        <f t="shared" si="98"/>
        <v>0</v>
      </c>
      <c r="N3184" s="23" t="s">
        <v>7780</v>
      </c>
      <c r="O3184" s="23" t="s">
        <v>12465</v>
      </c>
      <c r="P3184" s="23">
        <f t="shared" si="99"/>
        <v>7</v>
      </c>
    </row>
    <row r="3185" spans="1:16" x14ac:dyDescent="0.3">
      <c r="A3185">
        <v>3268</v>
      </c>
      <c r="B3185" t="s">
        <v>7782</v>
      </c>
      <c r="C3185" t="s">
        <v>1304</v>
      </c>
      <c r="D3185" t="s">
        <v>15</v>
      </c>
      <c r="E3185" t="s">
        <v>16</v>
      </c>
      <c r="F3185">
        <v>90</v>
      </c>
      <c r="G3185" t="s">
        <v>7783</v>
      </c>
      <c r="H3185" t="s">
        <v>266</v>
      </c>
      <c r="I3185" t="s">
        <v>32</v>
      </c>
      <c r="J3185" s="6" t="s">
        <v>13839</v>
      </c>
      <c r="K3185">
        <v>5</v>
      </c>
      <c r="L3185" t="s">
        <v>70</v>
      </c>
      <c r="M3185">
        <f t="shared" si="98"/>
        <v>0</v>
      </c>
      <c r="N3185" s="23" t="s">
        <v>7780</v>
      </c>
      <c r="O3185" s="23" t="s">
        <v>1813</v>
      </c>
      <c r="P3185" s="23">
        <f t="shared" si="99"/>
        <v>3</v>
      </c>
    </row>
    <row r="3186" spans="1:16" x14ac:dyDescent="0.3">
      <c r="A3186">
        <v>3269</v>
      </c>
      <c r="B3186" t="s">
        <v>2919</v>
      </c>
      <c r="C3186" t="s">
        <v>5913</v>
      </c>
      <c r="D3186" t="s">
        <v>28</v>
      </c>
      <c r="E3186" t="s">
        <v>29</v>
      </c>
      <c r="F3186">
        <v>60</v>
      </c>
      <c r="G3186" t="s">
        <v>7784</v>
      </c>
      <c r="H3186" t="s">
        <v>7785</v>
      </c>
      <c r="I3186" t="s">
        <v>32</v>
      </c>
      <c r="J3186" s="6" t="s">
        <v>14242</v>
      </c>
      <c r="K3186">
        <v>92</v>
      </c>
      <c r="L3186" t="s">
        <v>64</v>
      </c>
      <c r="M3186">
        <f t="shared" si="98"/>
        <v>0</v>
      </c>
      <c r="N3186" s="23" t="s">
        <v>7780</v>
      </c>
      <c r="O3186" s="23" t="s">
        <v>1021</v>
      </c>
      <c r="P3186" s="23">
        <f t="shared" si="99"/>
        <v>6</v>
      </c>
    </row>
    <row r="3187" spans="1:16" x14ac:dyDescent="0.3">
      <c r="A3187">
        <v>3270</v>
      </c>
      <c r="B3187" t="s">
        <v>6715</v>
      </c>
      <c r="C3187" t="s">
        <v>7520</v>
      </c>
      <c r="D3187" t="s">
        <v>28</v>
      </c>
      <c r="E3187" t="s">
        <v>29</v>
      </c>
      <c r="F3187">
        <v>60</v>
      </c>
      <c r="G3187" t="s">
        <v>7786</v>
      </c>
      <c r="H3187" t="s">
        <v>5581</v>
      </c>
      <c r="I3187" t="s">
        <v>187</v>
      </c>
      <c r="J3187" s="6" t="s">
        <v>13658</v>
      </c>
      <c r="K3187">
        <v>4</v>
      </c>
      <c r="L3187" t="s">
        <v>70</v>
      </c>
      <c r="M3187">
        <f t="shared" si="98"/>
        <v>0</v>
      </c>
      <c r="N3187" s="23" t="s">
        <v>7780</v>
      </c>
      <c r="O3187" s="23" t="s">
        <v>10417</v>
      </c>
      <c r="P3187" s="23">
        <f t="shared" si="99"/>
        <v>5</v>
      </c>
    </row>
    <row r="3188" spans="1:16" x14ac:dyDescent="0.3">
      <c r="A3188">
        <v>3271</v>
      </c>
      <c r="B3188" t="s">
        <v>7787</v>
      </c>
      <c r="C3188" t="s">
        <v>2269</v>
      </c>
      <c r="D3188" t="s">
        <v>51</v>
      </c>
      <c r="E3188" t="s">
        <v>16</v>
      </c>
      <c r="F3188">
        <v>60</v>
      </c>
      <c r="G3188" t="s">
        <v>7788</v>
      </c>
      <c r="H3188" t="s">
        <v>1077</v>
      </c>
      <c r="I3188" t="s">
        <v>1078</v>
      </c>
      <c r="J3188" s="6">
        <v>43902</v>
      </c>
      <c r="K3188">
        <v>6</v>
      </c>
      <c r="L3188" t="s">
        <v>80</v>
      </c>
      <c r="M3188">
        <f t="shared" si="98"/>
        <v>0</v>
      </c>
      <c r="N3188" s="23" t="s">
        <v>7780</v>
      </c>
      <c r="O3188" s="23" t="s">
        <v>12466</v>
      </c>
      <c r="P3188" s="23">
        <f t="shared" si="99"/>
        <v>7</v>
      </c>
    </row>
    <row r="3189" spans="1:16" x14ac:dyDescent="0.3">
      <c r="A3189">
        <v>3272</v>
      </c>
      <c r="B3189" t="s">
        <v>6492</v>
      </c>
      <c r="C3189" t="s">
        <v>7789</v>
      </c>
      <c r="D3189" t="s">
        <v>28</v>
      </c>
      <c r="E3189" t="s">
        <v>29</v>
      </c>
      <c r="F3189">
        <v>60</v>
      </c>
      <c r="G3189" t="s">
        <v>7790</v>
      </c>
      <c r="H3189" t="s">
        <v>6479</v>
      </c>
      <c r="I3189" t="s">
        <v>187</v>
      </c>
      <c r="J3189" s="6">
        <v>44724</v>
      </c>
      <c r="K3189">
        <v>99</v>
      </c>
      <c r="L3189" t="s">
        <v>101</v>
      </c>
      <c r="M3189">
        <f t="shared" si="98"/>
        <v>0</v>
      </c>
      <c r="N3189" s="23" t="s">
        <v>7780</v>
      </c>
      <c r="O3189" s="23" t="s">
        <v>10549</v>
      </c>
      <c r="P3189" s="23">
        <f t="shared" si="99"/>
        <v>3</v>
      </c>
    </row>
    <row r="3190" spans="1:16" x14ac:dyDescent="0.3">
      <c r="A3190">
        <v>3273</v>
      </c>
      <c r="B3190" t="s">
        <v>7791</v>
      </c>
      <c r="C3190" t="s">
        <v>5452</v>
      </c>
      <c r="D3190" t="s">
        <v>28</v>
      </c>
      <c r="E3190" t="s">
        <v>29</v>
      </c>
      <c r="F3190">
        <v>30</v>
      </c>
      <c r="G3190" t="s">
        <v>7792</v>
      </c>
      <c r="H3190" t="s">
        <v>105</v>
      </c>
      <c r="I3190" t="s">
        <v>32</v>
      </c>
      <c r="J3190" s="6">
        <v>44263</v>
      </c>
      <c r="K3190">
        <v>4</v>
      </c>
      <c r="L3190" t="s">
        <v>45</v>
      </c>
      <c r="M3190">
        <f t="shared" si="98"/>
        <v>0</v>
      </c>
      <c r="N3190" s="23" t="s">
        <v>12467</v>
      </c>
      <c r="O3190" s="23" t="s">
        <v>10422</v>
      </c>
      <c r="P3190" s="23">
        <f t="shared" si="99"/>
        <v>4</v>
      </c>
    </row>
    <row r="3191" spans="1:16" x14ac:dyDescent="0.3">
      <c r="A3191">
        <v>3274</v>
      </c>
      <c r="B3191" t="s">
        <v>1108</v>
      </c>
      <c r="C3191" t="s">
        <v>3111</v>
      </c>
      <c r="D3191" t="s">
        <v>28</v>
      </c>
      <c r="E3191" t="s">
        <v>29</v>
      </c>
      <c r="F3191">
        <v>30</v>
      </c>
      <c r="G3191" t="s">
        <v>7793</v>
      </c>
      <c r="H3191" t="s">
        <v>7794</v>
      </c>
      <c r="I3191" t="s">
        <v>32</v>
      </c>
      <c r="J3191" s="6">
        <v>44631</v>
      </c>
      <c r="K3191">
        <v>101</v>
      </c>
      <c r="L3191" t="s">
        <v>20</v>
      </c>
      <c r="M3191">
        <f t="shared" si="98"/>
        <v>0</v>
      </c>
      <c r="N3191" s="23" t="s">
        <v>12468</v>
      </c>
      <c r="O3191" s="23" t="s">
        <v>10422</v>
      </c>
      <c r="P3191" s="23">
        <f t="shared" si="99"/>
        <v>4</v>
      </c>
    </row>
    <row r="3192" spans="1:16" x14ac:dyDescent="0.3">
      <c r="A3192">
        <v>3275</v>
      </c>
      <c r="B3192" t="s">
        <v>7795</v>
      </c>
      <c r="C3192" t="s">
        <v>5837</v>
      </c>
      <c r="D3192" t="s">
        <v>28</v>
      </c>
      <c r="E3192" t="s">
        <v>29</v>
      </c>
      <c r="F3192">
        <v>30</v>
      </c>
      <c r="G3192" t="s">
        <v>7796</v>
      </c>
      <c r="H3192" t="s">
        <v>6693</v>
      </c>
      <c r="I3192" t="s">
        <v>25</v>
      </c>
      <c r="J3192" s="6" t="s">
        <v>13907</v>
      </c>
      <c r="K3192">
        <v>83</v>
      </c>
      <c r="L3192" t="s">
        <v>54</v>
      </c>
      <c r="M3192">
        <f t="shared" si="98"/>
        <v>0</v>
      </c>
      <c r="N3192" s="23" t="s">
        <v>12469</v>
      </c>
      <c r="O3192" s="23" t="s">
        <v>10453</v>
      </c>
      <c r="P3192" s="23">
        <f t="shared" si="99"/>
        <v>7</v>
      </c>
    </row>
    <row r="3193" spans="1:16" x14ac:dyDescent="0.3">
      <c r="A3193">
        <v>3276</v>
      </c>
      <c r="B3193" t="s">
        <v>7797</v>
      </c>
      <c r="C3193" t="s">
        <v>5193</v>
      </c>
      <c r="D3193" t="s">
        <v>15</v>
      </c>
      <c r="E3193" t="s">
        <v>16</v>
      </c>
      <c r="F3193">
        <v>30</v>
      </c>
      <c r="G3193" t="s">
        <v>7798</v>
      </c>
      <c r="H3193" t="s">
        <v>7799</v>
      </c>
      <c r="I3193" t="s">
        <v>173</v>
      </c>
      <c r="J3193" s="6" t="s">
        <v>14153</v>
      </c>
      <c r="K3193">
        <v>19</v>
      </c>
      <c r="L3193" t="s">
        <v>54</v>
      </c>
      <c r="M3193">
        <f t="shared" si="98"/>
        <v>0</v>
      </c>
      <c r="N3193" s="23" t="s">
        <v>12470</v>
      </c>
      <c r="O3193" s="23" t="s">
        <v>12004</v>
      </c>
      <c r="P3193" s="23">
        <f t="shared" si="99"/>
        <v>8</v>
      </c>
    </row>
    <row r="3194" spans="1:16" x14ac:dyDescent="0.3">
      <c r="A3194">
        <v>3277</v>
      </c>
      <c r="B3194" t="s">
        <v>7800</v>
      </c>
      <c r="C3194" t="s">
        <v>7801</v>
      </c>
      <c r="D3194" t="s">
        <v>15</v>
      </c>
      <c r="E3194" t="s">
        <v>16</v>
      </c>
      <c r="F3194">
        <v>90</v>
      </c>
      <c r="G3194" t="s">
        <v>7798</v>
      </c>
      <c r="H3194" t="s">
        <v>1333</v>
      </c>
      <c r="I3194" t="s">
        <v>294</v>
      </c>
      <c r="J3194" s="6">
        <v>43961</v>
      </c>
      <c r="K3194">
        <v>24</v>
      </c>
      <c r="L3194" t="s">
        <v>45</v>
      </c>
      <c r="M3194">
        <f t="shared" si="98"/>
        <v>0</v>
      </c>
      <c r="N3194" s="23" t="s">
        <v>12470</v>
      </c>
      <c r="O3194" s="23" t="s">
        <v>12004</v>
      </c>
      <c r="P3194" s="23">
        <f t="shared" si="99"/>
        <v>8</v>
      </c>
    </row>
    <row r="3195" spans="1:16" x14ac:dyDescent="0.3">
      <c r="A3195">
        <v>3278</v>
      </c>
      <c r="B3195" t="s">
        <v>7802</v>
      </c>
      <c r="C3195" t="s">
        <v>928</v>
      </c>
      <c r="D3195" t="s">
        <v>51</v>
      </c>
      <c r="E3195" t="s">
        <v>16</v>
      </c>
      <c r="F3195">
        <v>90</v>
      </c>
      <c r="G3195" t="s">
        <v>7803</v>
      </c>
      <c r="H3195" t="s">
        <v>6507</v>
      </c>
      <c r="I3195" t="s">
        <v>187</v>
      </c>
      <c r="J3195" s="6">
        <v>43952</v>
      </c>
      <c r="K3195">
        <v>49</v>
      </c>
      <c r="L3195" t="s">
        <v>159</v>
      </c>
      <c r="M3195">
        <f t="shared" si="98"/>
        <v>0</v>
      </c>
      <c r="N3195" s="23" t="s">
        <v>7803</v>
      </c>
      <c r="O3195" s="23"/>
      <c r="P3195" s="23">
        <f t="shared" si="99"/>
        <v>0</v>
      </c>
    </row>
    <row r="3196" spans="1:16" x14ac:dyDescent="0.3">
      <c r="A3196">
        <v>3279</v>
      </c>
      <c r="B3196" t="s">
        <v>7804</v>
      </c>
      <c r="C3196" t="s">
        <v>1846</v>
      </c>
      <c r="D3196" t="s">
        <v>28</v>
      </c>
      <c r="E3196" t="s">
        <v>29</v>
      </c>
      <c r="F3196">
        <v>30</v>
      </c>
      <c r="G3196" t="s">
        <v>7805</v>
      </c>
      <c r="H3196" t="s">
        <v>7806</v>
      </c>
      <c r="I3196" t="s">
        <v>294</v>
      </c>
      <c r="J3196" s="6" t="s">
        <v>14128</v>
      </c>
      <c r="K3196">
        <v>99</v>
      </c>
      <c r="L3196" t="s">
        <v>101</v>
      </c>
      <c r="M3196">
        <f t="shared" si="98"/>
        <v>0</v>
      </c>
      <c r="N3196" s="23" t="s">
        <v>12471</v>
      </c>
      <c r="O3196" s="23" t="s">
        <v>10425</v>
      </c>
      <c r="P3196" s="23">
        <f t="shared" si="99"/>
        <v>3</v>
      </c>
    </row>
    <row r="3197" spans="1:16" x14ac:dyDescent="0.3">
      <c r="A3197">
        <v>3280</v>
      </c>
      <c r="B3197" t="s">
        <v>7412</v>
      </c>
      <c r="C3197" t="s">
        <v>336</v>
      </c>
      <c r="D3197" t="s">
        <v>28</v>
      </c>
      <c r="E3197" t="s">
        <v>29</v>
      </c>
      <c r="F3197">
        <v>60</v>
      </c>
      <c r="G3197" t="s">
        <v>7807</v>
      </c>
      <c r="H3197" t="s">
        <v>1242</v>
      </c>
      <c r="I3197" t="s">
        <v>38</v>
      </c>
      <c r="J3197" s="6">
        <v>44843</v>
      </c>
      <c r="K3197">
        <v>70</v>
      </c>
      <c r="L3197" t="s">
        <v>33</v>
      </c>
      <c r="M3197">
        <f t="shared" si="98"/>
        <v>0</v>
      </c>
      <c r="N3197" s="23" t="s">
        <v>12472</v>
      </c>
      <c r="O3197" s="23" t="s">
        <v>10416</v>
      </c>
      <c r="P3197" s="23">
        <f t="shared" si="99"/>
        <v>4</v>
      </c>
    </row>
    <row r="3198" spans="1:16" x14ac:dyDescent="0.3">
      <c r="A3198">
        <v>3281</v>
      </c>
      <c r="B3198" t="s">
        <v>3410</v>
      </c>
      <c r="C3198" t="s">
        <v>5090</v>
      </c>
      <c r="D3198" t="s">
        <v>28</v>
      </c>
      <c r="E3198" t="s">
        <v>29</v>
      </c>
      <c r="F3198">
        <v>90</v>
      </c>
      <c r="G3198" t="s">
        <v>7808</v>
      </c>
      <c r="H3198" t="s">
        <v>2542</v>
      </c>
      <c r="I3198" t="s">
        <v>2543</v>
      </c>
      <c r="J3198" s="6" t="s">
        <v>13737</v>
      </c>
      <c r="K3198">
        <v>62</v>
      </c>
      <c r="L3198" t="s">
        <v>80</v>
      </c>
      <c r="M3198">
        <f t="shared" si="98"/>
        <v>0</v>
      </c>
      <c r="N3198" s="23" t="s">
        <v>12473</v>
      </c>
      <c r="O3198" s="23" t="s">
        <v>10438</v>
      </c>
      <c r="P3198" s="23">
        <f t="shared" si="99"/>
        <v>5</v>
      </c>
    </row>
    <row r="3199" spans="1:16" x14ac:dyDescent="0.3">
      <c r="A3199">
        <v>3282</v>
      </c>
      <c r="B3199" t="s">
        <v>7809</v>
      </c>
      <c r="C3199" t="s">
        <v>4762</v>
      </c>
      <c r="D3199" t="s">
        <v>41</v>
      </c>
      <c r="E3199" t="s">
        <v>16</v>
      </c>
      <c r="F3199">
        <v>60</v>
      </c>
      <c r="G3199" t="s">
        <v>7810</v>
      </c>
      <c r="H3199" t="s">
        <v>3234</v>
      </c>
      <c r="I3199" t="s">
        <v>25</v>
      </c>
      <c r="J3199" s="6" t="s">
        <v>13883</v>
      </c>
      <c r="K3199">
        <v>59</v>
      </c>
      <c r="L3199" t="s">
        <v>101</v>
      </c>
      <c r="M3199">
        <f t="shared" si="98"/>
        <v>0</v>
      </c>
      <c r="N3199" s="23" t="s">
        <v>12474</v>
      </c>
      <c r="O3199" s="23" t="s">
        <v>10438</v>
      </c>
      <c r="P3199" s="23">
        <f t="shared" si="99"/>
        <v>5</v>
      </c>
    </row>
    <row r="3200" spans="1:16" x14ac:dyDescent="0.3">
      <c r="A3200">
        <v>3283</v>
      </c>
      <c r="B3200" t="s">
        <v>2005</v>
      </c>
      <c r="C3200" t="s">
        <v>7527</v>
      </c>
      <c r="D3200" t="s">
        <v>117</v>
      </c>
      <c r="E3200" t="s">
        <v>16</v>
      </c>
      <c r="F3200">
        <v>30</v>
      </c>
      <c r="G3200" t="s">
        <v>7810</v>
      </c>
      <c r="H3200" t="s">
        <v>3236</v>
      </c>
      <c r="I3200" t="s">
        <v>32</v>
      </c>
      <c r="J3200" s="6">
        <v>44631</v>
      </c>
      <c r="K3200">
        <v>45</v>
      </c>
      <c r="L3200" t="s">
        <v>64</v>
      </c>
      <c r="M3200">
        <f t="shared" si="98"/>
        <v>0</v>
      </c>
      <c r="N3200" s="23" t="s">
        <v>12474</v>
      </c>
      <c r="O3200" s="23" t="s">
        <v>10438</v>
      </c>
      <c r="P3200" s="23">
        <f t="shared" si="99"/>
        <v>5</v>
      </c>
    </row>
    <row r="3201" spans="1:16" x14ac:dyDescent="0.3">
      <c r="A3201">
        <v>3284</v>
      </c>
      <c r="B3201" t="s">
        <v>7811</v>
      </c>
      <c r="C3201" t="s">
        <v>3535</v>
      </c>
      <c r="D3201" t="s">
        <v>15</v>
      </c>
      <c r="E3201" t="s">
        <v>16</v>
      </c>
      <c r="F3201">
        <v>90</v>
      </c>
      <c r="G3201" t="s">
        <v>7812</v>
      </c>
      <c r="H3201" t="s">
        <v>2076</v>
      </c>
      <c r="I3201" t="s">
        <v>2077</v>
      </c>
      <c r="J3201" s="6" t="s">
        <v>13941</v>
      </c>
      <c r="K3201">
        <v>25</v>
      </c>
      <c r="L3201" t="s">
        <v>101</v>
      </c>
      <c r="M3201">
        <f t="shared" si="98"/>
        <v>0</v>
      </c>
      <c r="N3201" s="23" t="s">
        <v>12474</v>
      </c>
      <c r="O3201" s="23" t="s">
        <v>10422</v>
      </c>
      <c r="P3201" s="23">
        <f t="shared" si="99"/>
        <v>4</v>
      </c>
    </row>
    <row r="3202" spans="1:16" x14ac:dyDescent="0.3">
      <c r="A3202">
        <v>3285</v>
      </c>
      <c r="B3202" t="s">
        <v>6290</v>
      </c>
      <c r="C3202" t="s">
        <v>3717</v>
      </c>
      <c r="D3202" t="s">
        <v>51</v>
      </c>
      <c r="E3202" t="s">
        <v>16</v>
      </c>
      <c r="F3202">
        <v>90</v>
      </c>
      <c r="G3202" t="s">
        <v>7813</v>
      </c>
      <c r="H3202" t="s">
        <v>682</v>
      </c>
      <c r="I3202" t="s">
        <v>32</v>
      </c>
      <c r="J3202" s="6" t="s">
        <v>13709</v>
      </c>
      <c r="K3202">
        <v>55</v>
      </c>
      <c r="L3202" t="s">
        <v>20</v>
      </c>
      <c r="M3202">
        <f t="shared" ref="M3202:M3265" si="100">COUNTBLANK(A3202:L3202)</f>
        <v>0</v>
      </c>
      <c r="N3202" s="23" t="s">
        <v>12474</v>
      </c>
      <c r="O3202" s="23" t="s">
        <v>10420</v>
      </c>
      <c r="P3202" s="23">
        <f t="shared" ref="P3202:P3265" si="101">LEN(O3202)</f>
        <v>6</v>
      </c>
    </row>
    <row r="3203" spans="1:16" x14ac:dyDescent="0.3">
      <c r="A3203">
        <v>3286</v>
      </c>
      <c r="B3203" t="s">
        <v>7505</v>
      </c>
      <c r="C3203" t="s">
        <v>3375</v>
      </c>
      <c r="D3203" t="s">
        <v>28</v>
      </c>
      <c r="E3203" t="s">
        <v>29</v>
      </c>
      <c r="F3203">
        <v>60</v>
      </c>
      <c r="G3203" t="s">
        <v>14643</v>
      </c>
      <c r="H3203" t="s">
        <v>4835</v>
      </c>
      <c r="I3203" t="s">
        <v>32</v>
      </c>
      <c r="J3203" s="6" t="s">
        <v>13789</v>
      </c>
      <c r="K3203">
        <v>82</v>
      </c>
      <c r="L3203" t="s">
        <v>54</v>
      </c>
      <c r="M3203">
        <f t="shared" si="100"/>
        <v>0</v>
      </c>
      <c r="N3203" s="23" t="s">
        <v>7947</v>
      </c>
      <c r="O3203" s="23" t="s">
        <v>6</v>
      </c>
      <c r="P3203" s="23">
        <f t="shared" si="101"/>
        <v>6</v>
      </c>
    </row>
    <row r="3204" spans="1:16" x14ac:dyDescent="0.3">
      <c r="A3204">
        <v>3287</v>
      </c>
      <c r="B3204" t="s">
        <v>3544</v>
      </c>
      <c r="C3204" t="s">
        <v>2862</v>
      </c>
      <c r="D3204" t="s">
        <v>28</v>
      </c>
      <c r="E3204" t="s">
        <v>29</v>
      </c>
      <c r="F3204">
        <v>60</v>
      </c>
      <c r="G3204" t="s">
        <v>7815</v>
      </c>
      <c r="H3204" t="s">
        <v>5748</v>
      </c>
      <c r="I3204" t="s">
        <v>124</v>
      </c>
      <c r="J3204" s="6" t="s">
        <v>14243</v>
      </c>
      <c r="K3204">
        <v>32</v>
      </c>
      <c r="L3204" t="s">
        <v>39</v>
      </c>
      <c r="M3204">
        <f t="shared" si="100"/>
        <v>0</v>
      </c>
      <c r="N3204" s="23" t="s">
        <v>4218</v>
      </c>
      <c r="O3204" s="23" t="s">
        <v>10416</v>
      </c>
      <c r="P3204" s="23">
        <f t="shared" si="101"/>
        <v>4</v>
      </c>
    </row>
    <row r="3205" spans="1:16" x14ac:dyDescent="0.3">
      <c r="A3205">
        <v>3288</v>
      </c>
      <c r="B3205" t="s">
        <v>496</v>
      </c>
      <c r="C3205" t="s">
        <v>2449</v>
      </c>
      <c r="D3205" t="s">
        <v>28</v>
      </c>
      <c r="E3205" t="s">
        <v>29</v>
      </c>
      <c r="F3205">
        <v>30</v>
      </c>
      <c r="G3205" t="s">
        <v>7816</v>
      </c>
      <c r="H3205" t="s">
        <v>5962</v>
      </c>
      <c r="I3205" t="s">
        <v>32</v>
      </c>
      <c r="J3205" s="6" t="s">
        <v>14149</v>
      </c>
      <c r="K3205">
        <v>84</v>
      </c>
      <c r="L3205" t="s">
        <v>101</v>
      </c>
      <c r="M3205">
        <f t="shared" si="100"/>
        <v>0</v>
      </c>
      <c r="N3205" s="23" t="s">
        <v>12475</v>
      </c>
      <c r="O3205" s="23" t="s">
        <v>6</v>
      </c>
      <c r="P3205" s="23">
        <f t="shared" si="101"/>
        <v>6</v>
      </c>
    </row>
    <row r="3206" spans="1:16" x14ac:dyDescent="0.3">
      <c r="A3206">
        <v>3289</v>
      </c>
      <c r="B3206" t="s">
        <v>895</v>
      </c>
      <c r="C3206" t="s">
        <v>121</v>
      </c>
      <c r="D3206" t="s">
        <v>15</v>
      </c>
      <c r="E3206" t="s">
        <v>16</v>
      </c>
      <c r="F3206">
        <v>60</v>
      </c>
      <c r="G3206" t="s">
        <v>13583</v>
      </c>
      <c r="H3206" t="s">
        <v>7818</v>
      </c>
      <c r="I3206" t="s">
        <v>1311</v>
      </c>
      <c r="J3206" s="6">
        <v>44532</v>
      </c>
      <c r="K3206">
        <v>33</v>
      </c>
      <c r="L3206" t="s">
        <v>54</v>
      </c>
      <c r="M3206">
        <f t="shared" si="100"/>
        <v>0</v>
      </c>
      <c r="N3206" s="23" t="s">
        <v>12476</v>
      </c>
      <c r="O3206" s="23" t="s">
        <v>10735</v>
      </c>
      <c r="P3206" s="23">
        <f t="shared" si="101"/>
        <v>3</v>
      </c>
    </row>
    <row r="3207" spans="1:16" x14ac:dyDescent="0.3">
      <c r="A3207">
        <v>3290</v>
      </c>
      <c r="B3207" t="s">
        <v>204</v>
      </c>
      <c r="C3207" t="s">
        <v>7819</v>
      </c>
      <c r="D3207" t="s">
        <v>28</v>
      </c>
      <c r="E3207" t="s">
        <v>29</v>
      </c>
      <c r="F3207">
        <v>90</v>
      </c>
      <c r="G3207" t="s">
        <v>7820</v>
      </c>
      <c r="H3207" t="s">
        <v>5603</v>
      </c>
      <c r="I3207" t="s">
        <v>32</v>
      </c>
      <c r="J3207" s="6">
        <v>43901</v>
      </c>
      <c r="K3207">
        <v>22</v>
      </c>
      <c r="L3207" t="s">
        <v>70</v>
      </c>
      <c r="M3207">
        <f t="shared" si="100"/>
        <v>0</v>
      </c>
      <c r="N3207" s="23" t="s">
        <v>12477</v>
      </c>
      <c r="O3207" s="23" t="s">
        <v>10422</v>
      </c>
      <c r="P3207" s="23">
        <f t="shared" si="101"/>
        <v>4</v>
      </c>
    </row>
    <row r="3208" spans="1:16" x14ac:dyDescent="0.3">
      <c r="A3208">
        <v>3291</v>
      </c>
      <c r="B3208" t="s">
        <v>7821</v>
      </c>
      <c r="C3208" t="s">
        <v>6748</v>
      </c>
      <c r="D3208" t="s">
        <v>51</v>
      </c>
      <c r="E3208" t="s">
        <v>16</v>
      </c>
      <c r="F3208">
        <v>90</v>
      </c>
      <c r="G3208" t="s">
        <v>7822</v>
      </c>
      <c r="H3208" t="s">
        <v>4520</v>
      </c>
      <c r="I3208" t="s">
        <v>32</v>
      </c>
      <c r="J3208" s="6" t="s">
        <v>14117</v>
      </c>
      <c r="K3208">
        <v>68</v>
      </c>
      <c r="L3208" t="s">
        <v>101</v>
      </c>
      <c r="M3208">
        <f t="shared" si="100"/>
        <v>0</v>
      </c>
      <c r="N3208" s="23" t="s">
        <v>12478</v>
      </c>
      <c r="O3208" s="23" t="s">
        <v>10422</v>
      </c>
      <c r="P3208" s="23">
        <f t="shared" si="101"/>
        <v>4</v>
      </c>
    </row>
    <row r="3209" spans="1:16" x14ac:dyDescent="0.3">
      <c r="A3209">
        <v>3292</v>
      </c>
      <c r="B3209" t="s">
        <v>6274</v>
      </c>
      <c r="C3209" t="s">
        <v>7823</v>
      </c>
      <c r="D3209" t="s">
        <v>28</v>
      </c>
      <c r="E3209" t="s">
        <v>29</v>
      </c>
      <c r="F3209">
        <v>90</v>
      </c>
      <c r="G3209" t="s">
        <v>7824</v>
      </c>
      <c r="H3209" t="s">
        <v>6036</v>
      </c>
      <c r="I3209" t="s">
        <v>32</v>
      </c>
      <c r="J3209" s="6">
        <v>44692</v>
      </c>
      <c r="K3209">
        <v>85</v>
      </c>
      <c r="L3209" t="s">
        <v>159</v>
      </c>
      <c r="M3209">
        <f t="shared" si="100"/>
        <v>0</v>
      </c>
      <c r="N3209" s="23" t="s">
        <v>10441</v>
      </c>
      <c r="O3209" s="23" t="s">
        <v>6</v>
      </c>
      <c r="P3209" s="23">
        <f t="shared" si="101"/>
        <v>6</v>
      </c>
    </row>
    <row r="3210" spans="1:16" x14ac:dyDescent="0.3">
      <c r="A3210">
        <v>3293</v>
      </c>
      <c r="B3210" t="s">
        <v>1524</v>
      </c>
      <c r="C3210" t="s">
        <v>7825</v>
      </c>
      <c r="D3210" t="s">
        <v>15</v>
      </c>
      <c r="E3210" t="s">
        <v>16</v>
      </c>
      <c r="F3210">
        <v>90</v>
      </c>
      <c r="G3210" t="s">
        <v>7826</v>
      </c>
      <c r="H3210" t="s">
        <v>48</v>
      </c>
      <c r="I3210" t="s">
        <v>25</v>
      </c>
      <c r="J3210" s="6">
        <v>44806</v>
      </c>
      <c r="K3210">
        <v>4</v>
      </c>
      <c r="L3210" t="s">
        <v>54</v>
      </c>
      <c r="M3210">
        <f t="shared" si="100"/>
        <v>0</v>
      </c>
      <c r="N3210" s="23" t="s">
        <v>5590</v>
      </c>
      <c r="O3210" s="23" t="s">
        <v>3089</v>
      </c>
      <c r="P3210" s="23">
        <f t="shared" si="101"/>
        <v>4</v>
      </c>
    </row>
    <row r="3211" spans="1:16" x14ac:dyDescent="0.3">
      <c r="A3211">
        <v>3294</v>
      </c>
      <c r="B3211" t="s">
        <v>2292</v>
      </c>
      <c r="C3211" t="s">
        <v>5174</v>
      </c>
      <c r="D3211" t="s">
        <v>28</v>
      </c>
      <c r="E3211" t="s">
        <v>29</v>
      </c>
      <c r="F3211">
        <v>30</v>
      </c>
      <c r="G3211" t="s">
        <v>7826</v>
      </c>
      <c r="H3211" t="s">
        <v>2512</v>
      </c>
      <c r="I3211" t="s">
        <v>32</v>
      </c>
      <c r="J3211" s="6" t="s">
        <v>13672</v>
      </c>
      <c r="K3211">
        <v>95</v>
      </c>
      <c r="L3211" t="s">
        <v>64</v>
      </c>
      <c r="M3211">
        <f t="shared" si="100"/>
        <v>0</v>
      </c>
      <c r="N3211" s="23" t="s">
        <v>5590</v>
      </c>
      <c r="O3211" s="23" t="s">
        <v>3089</v>
      </c>
      <c r="P3211" s="23">
        <f t="shared" si="101"/>
        <v>4</v>
      </c>
    </row>
    <row r="3212" spans="1:16" x14ac:dyDescent="0.3">
      <c r="A3212">
        <v>3295</v>
      </c>
      <c r="B3212" t="s">
        <v>7827</v>
      </c>
      <c r="C3212" t="s">
        <v>825</v>
      </c>
      <c r="D3212" t="s">
        <v>51</v>
      </c>
      <c r="E3212" t="s">
        <v>16</v>
      </c>
      <c r="F3212">
        <v>30</v>
      </c>
      <c r="G3212" t="s">
        <v>7828</v>
      </c>
      <c r="H3212" t="s">
        <v>7829</v>
      </c>
      <c r="I3212" t="s">
        <v>934</v>
      </c>
      <c r="J3212" s="6" t="s">
        <v>13993</v>
      </c>
      <c r="K3212">
        <v>86</v>
      </c>
      <c r="L3212" t="s">
        <v>20</v>
      </c>
      <c r="M3212">
        <f t="shared" si="100"/>
        <v>0</v>
      </c>
      <c r="N3212" s="23" t="s">
        <v>9902</v>
      </c>
      <c r="O3212" s="23" t="s">
        <v>7181</v>
      </c>
      <c r="P3212" s="23">
        <f t="shared" si="101"/>
        <v>5</v>
      </c>
    </row>
    <row r="3213" spans="1:16" x14ac:dyDescent="0.3">
      <c r="A3213">
        <v>3296</v>
      </c>
      <c r="B3213" t="s">
        <v>7830</v>
      </c>
      <c r="C3213" t="s">
        <v>7721</v>
      </c>
      <c r="D3213" t="s">
        <v>15</v>
      </c>
      <c r="E3213" t="s">
        <v>16</v>
      </c>
      <c r="F3213">
        <v>90</v>
      </c>
      <c r="G3213" t="s">
        <v>7831</v>
      </c>
      <c r="H3213" t="s">
        <v>6732</v>
      </c>
      <c r="I3213" t="s">
        <v>32</v>
      </c>
      <c r="J3213" s="6">
        <v>44533</v>
      </c>
      <c r="K3213">
        <v>40</v>
      </c>
      <c r="L3213" t="s">
        <v>39</v>
      </c>
      <c r="M3213">
        <f t="shared" si="100"/>
        <v>0</v>
      </c>
      <c r="N3213" s="23" t="s">
        <v>9902</v>
      </c>
      <c r="O3213" s="23" t="s">
        <v>10490</v>
      </c>
      <c r="P3213" s="23">
        <f t="shared" si="101"/>
        <v>4</v>
      </c>
    </row>
    <row r="3214" spans="1:16" x14ac:dyDescent="0.3">
      <c r="A3214">
        <v>3297</v>
      </c>
      <c r="B3214" t="s">
        <v>5774</v>
      </c>
      <c r="C3214" t="s">
        <v>841</v>
      </c>
      <c r="D3214" t="s">
        <v>28</v>
      </c>
      <c r="E3214" t="s">
        <v>29</v>
      </c>
      <c r="F3214">
        <v>30</v>
      </c>
      <c r="G3214" t="s">
        <v>13605</v>
      </c>
      <c r="H3214" t="s">
        <v>4056</v>
      </c>
      <c r="I3214" t="s">
        <v>124</v>
      </c>
      <c r="J3214" s="6" t="s">
        <v>13728</v>
      </c>
      <c r="K3214">
        <v>16</v>
      </c>
      <c r="L3214" t="s">
        <v>64</v>
      </c>
      <c r="M3214">
        <f t="shared" si="100"/>
        <v>0</v>
      </c>
      <c r="N3214" s="23" t="s">
        <v>12479</v>
      </c>
      <c r="O3214" s="23" t="s">
        <v>12283</v>
      </c>
      <c r="P3214" s="23">
        <f t="shared" si="101"/>
        <v>3</v>
      </c>
    </row>
    <row r="3215" spans="1:16" x14ac:dyDescent="0.3">
      <c r="A3215">
        <v>3298</v>
      </c>
      <c r="B3215" t="s">
        <v>4411</v>
      </c>
      <c r="C3215" t="s">
        <v>3009</v>
      </c>
      <c r="D3215" t="s">
        <v>28</v>
      </c>
      <c r="E3215" t="s">
        <v>29</v>
      </c>
      <c r="F3215">
        <v>60</v>
      </c>
      <c r="G3215" t="s">
        <v>7833</v>
      </c>
      <c r="H3215" t="s">
        <v>2236</v>
      </c>
      <c r="I3215" t="s">
        <v>2237</v>
      </c>
      <c r="J3215" s="6" t="s">
        <v>14181</v>
      </c>
      <c r="K3215">
        <v>43</v>
      </c>
      <c r="L3215" t="s">
        <v>45</v>
      </c>
      <c r="M3215">
        <f t="shared" si="100"/>
        <v>0</v>
      </c>
      <c r="N3215" s="23" t="s">
        <v>12480</v>
      </c>
      <c r="O3215" s="23" t="s">
        <v>6</v>
      </c>
      <c r="P3215" s="23">
        <f t="shared" si="101"/>
        <v>6</v>
      </c>
    </row>
    <row r="3216" spans="1:16" x14ac:dyDescent="0.3">
      <c r="A3216">
        <v>3299</v>
      </c>
      <c r="B3216" t="s">
        <v>305</v>
      </c>
      <c r="C3216" t="s">
        <v>7834</v>
      </c>
      <c r="D3216" t="s">
        <v>28</v>
      </c>
      <c r="E3216" t="s">
        <v>29</v>
      </c>
      <c r="F3216">
        <v>60</v>
      </c>
      <c r="G3216" t="s">
        <v>13614</v>
      </c>
      <c r="H3216" t="s">
        <v>2418</v>
      </c>
      <c r="I3216" t="s">
        <v>32</v>
      </c>
      <c r="J3216" s="6">
        <v>44470</v>
      </c>
      <c r="K3216">
        <v>29</v>
      </c>
      <c r="L3216" t="s">
        <v>39</v>
      </c>
      <c r="M3216">
        <f t="shared" si="100"/>
        <v>0</v>
      </c>
      <c r="N3216" s="23" t="s">
        <v>9095</v>
      </c>
      <c r="O3216" s="23" t="s">
        <v>10585</v>
      </c>
      <c r="P3216" s="23">
        <f t="shared" si="101"/>
        <v>2</v>
      </c>
    </row>
    <row r="3217" spans="1:16" x14ac:dyDescent="0.3">
      <c r="A3217">
        <v>3300</v>
      </c>
      <c r="B3217" t="s">
        <v>4200</v>
      </c>
      <c r="C3217" t="s">
        <v>406</v>
      </c>
      <c r="D3217" t="s">
        <v>51</v>
      </c>
      <c r="E3217" t="s">
        <v>16</v>
      </c>
      <c r="F3217">
        <v>60</v>
      </c>
      <c r="G3217" t="s">
        <v>7836</v>
      </c>
      <c r="H3217" t="s">
        <v>2727</v>
      </c>
      <c r="I3217" t="s">
        <v>2330</v>
      </c>
      <c r="J3217" s="6">
        <v>44106</v>
      </c>
      <c r="K3217">
        <v>31</v>
      </c>
      <c r="L3217" t="s">
        <v>101</v>
      </c>
      <c r="M3217">
        <f t="shared" si="100"/>
        <v>0</v>
      </c>
      <c r="N3217" s="23" t="s">
        <v>12481</v>
      </c>
      <c r="O3217" s="23" t="s">
        <v>10453</v>
      </c>
      <c r="P3217" s="23">
        <f t="shared" si="101"/>
        <v>7</v>
      </c>
    </row>
    <row r="3218" spans="1:16" x14ac:dyDescent="0.3">
      <c r="A3218">
        <v>3301</v>
      </c>
      <c r="B3218" t="s">
        <v>4554</v>
      </c>
      <c r="C3218" t="s">
        <v>3652</v>
      </c>
      <c r="D3218" t="s">
        <v>51</v>
      </c>
      <c r="E3218" t="s">
        <v>16</v>
      </c>
      <c r="F3218">
        <v>30</v>
      </c>
      <c r="G3218" t="s">
        <v>7837</v>
      </c>
      <c r="H3218" t="s">
        <v>6795</v>
      </c>
      <c r="I3218" t="s">
        <v>146</v>
      </c>
      <c r="J3218" s="6">
        <v>44292</v>
      </c>
      <c r="K3218">
        <v>22</v>
      </c>
      <c r="L3218" t="s">
        <v>101</v>
      </c>
      <c r="M3218">
        <f t="shared" si="100"/>
        <v>0</v>
      </c>
      <c r="N3218" s="23" t="s">
        <v>12482</v>
      </c>
      <c r="O3218" s="23" t="s">
        <v>10422</v>
      </c>
      <c r="P3218" s="23">
        <f t="shared" si="101"/>
        <v>4</v>
      </c>
    </row>
    <row r="3219" spans="1:16" x14ac:dyDescent="0.3">
      <c r="A3219">
        <v>3302</v>
      </c>
      <c r="B3219" t="s">
        <v>7838</v>
      </c>
      <c r="C3219" t="s">
        <v>3831</v>
      </c>
      <c r="D3219" t="s">
        <v>28</v>
      </c>
      <c r="E3219" t="s">
        <v>29</v>
      </c>
      <c r="F3219">
        <v>90</v>
      </c>
      <c r="G3219" t="s">
        <v>7839</v>
      </c>
      <c r="H3219" t="s">
        <v>974</v>
      </c>
      <c r="I3219" t="s">
        <v>32</v>
      </c>
      <c r="J3219" s="6">
        <v>44752</v>
      </c>
      <c r="K3219">
        <v>24</v>
      </c>
      <c r="L3219" t="s">
        <v>39</v>
      </c>
      <c r="M3219">
        <f t="shared" si="100"/>
        <v>0</v>
      </c>
      <c r="N3219" s="23" t="s">
        <v>12483</v>
      </c>
      <c r="O3219" s="23" t="s">
        <v>10438</v>
      </c>
      <c r="P3219" s="23">
        <f t="shared" si="101"/>
        <v>5</v>
      </c>
    </row>
    <row r="3220" spans="1:16" x14ac:dyDescent="0.3">
      <c r="A3220">
        <v>3303</v>
      </c>
      <c r="B3220" t="s">
        <v>1424</v>
      </c>
      <c r="C3220" t="s">
        <v>3435</v>
      </c>
      <c r="D3220" t="s">
        <v>28</v>
      </c>
      <c r="E3220" t="s">
        <v>29</v>
      </c>
      <c r="F3220">
        <v>60</v>
      </c>
      <c r="G3220" t="s">
        <v>7840</v>
      </c>
      <c r="H3220" t="s">
        <v>3462</v>
      </c>
      <c r="I3220" t="s">
        <v>32</v>
      </c>
      <c r="J3220" s="6">
        <v>44785</v>
      </c>
      <c r="K3220">
        <v>101</v>
      </c>
      <c r="L3220" t="s">
        <v>54</v>
      </c>
      <c r="M3220">
        <f t="shared" si="100"/>
        <v>0</v>
      </c>
      <c r="N3220" s="23" t="s">
        <v>12484</v>
      </c>
      <c r="O3220" s="23" t="s">
        <v>6</v>
      </c>
      <c r="P3220" s="23">
        <f t="shared" si="101"/>
        <v>6</v>
      </c>
    </row>
    <row r="3221" spans="1:16" x14ac:dyDescent="0.3">
      <c r="A3221">
        <v>3304</v>
      </c>
      <c r="B3221" t="s">
        <v>4101</v>
      </c>
      <c r="C3221" t="s">
        <v>2148</v>
      </c>
      <c r="D3221" t="s">
        <v>28</v>
      </c>
      <c r="E3221" t="s">
        <v>29</v>
      </c>
      <c r="F3221">
        <v>60</v>
      </c>
      <c r="G3221" t="s">
        <v>7841</v>
      </c>
      <c r="H3221" t="s">
        <v>5173</v>
      </c>
      <c r="I3221" t="s">
        <v>686</v>
      </c>
      <c r="J3221" s="6">
        <v>44716</v>
      </c>
      <c r="K3221">
        <v>78</v>
      </c>
      <c r="L3221" t="s">
        <v>45</v>
      </c>
      <c r="M3221">
        <f t="shared" si="100"/>
        <v>0</v>
      </c>
      <c r="N3221" s="23" t="s">
        <v>12485</v>
      </c>
      <c r="O3221" s="23" t="s">
        <v>6</v>
      </c>
      <c r="P3221" s="23">
        <f t="shared" si="101"/>
        <v>6</v>
      </c>
    </row>
    <row r="3222" spans="1:16" x14ac:dyDescent="0.3">
      <c r="A3222">
        <v>3305</v>
      </c>
      <c r="B3222" t="s">
        <v>7842</v>
      </c>
      <c r="C3222" t="s">
        <v>2898</v>
      </c>
      <c r="D3222" t="s">
        <v>28</v>
      </c>
      <c r="E3222" t="s">
        <v>29</v>
      </c>
      <c r="F3222">
        <v>90</v>
      </c>
      <c r="G3222" t="s">
        <v>7843</v>
      </c>
      <c r="H3222" t="s">
        <v>7844</v>
      </c>
      <c r="I3222" t="s">
        <v>124</v>
      </c>
      <c r="J3222" s="6" t="s">
        <v>13621</v>
      </c>
      <c r="K3222">
        <v>87</v>
      </c>
      <c r="L3222" t="s">
        <v>64</v>
      </c>
      <c r="M3222">
        <f t="shared" si="100"/>
        <v>0</v>
      </c>
      <c r="N3222" s="23" t="s">
        <v>12486</v>
      </c>
      <c r="O3222" s="23" t="s">
        <v>10422</v>
      </c>
      <c r="P3222" s="23">
        <f t="shared" si="101"/>
        <v>4</v>
      </c>
    </row>
    <row r="3223" spans="1:16" x14ac:dyDescent="0.3">
      <c r="A3223">
        <v>3306</v>
      </c>
      <c r="B3223" t="s">
        <v>1029</v>
      </c>
      <c r="C3223" t="s">
        <v>5381</v>
      </c>
      <c r="D3223" t="s">
        <v>51</v>
      </c>
      <c r="E3223" t="s">
        <v>16</v>
      </c>
      <c r="F3223">
        <v>90</v>
      </c>
      <c r="G3223" t="s">
        <v>7845</v>
      </c>
      <c r="H3223" t="s">
        <v>5886</v>
      </c>
      <c r="I3223" t="s">
        <v>187</v>
      </c>
      <c r="J3223" s="6">
        <v>44840</v>
      </c>
      <c r="K3223">
        <v>91</v>
      </c>
      <c r="L3223" t="s">
        <v>45</v>
      </c>
      <c r="M3223">
        <f t="shared" si="100"/>
        <v>0</v>
      </c>
      <c r="N3223" s="23" t="s">
        <v>1572</v>
      </c>
      <c r="O3223" s="23" t="s">
        <v>10417</v>
      </c>
      <c r="P3223" s="23">
        <f t="shared" si="101"/>
        <v>5</v>
      </c>
    </row>
    <row r="3224" spans="1:16" x14ac:dyDescent="0.3">
      <c r="A3224">
        <v>3307</v>
      </c>
      <c r="B3224" t="s">
        <v>7846</v>
      </c>
      <c r="C3224" t="s">
        <v>7180</v>
      </c>
      <c r="D3224" t="s">
        <v>15</v>
      </c>
      <c r="E3224" t="s">
        <v>16</v>
      </c>
      <c r="F3224">
        <v>30</v>
      </c>
      <c r="G3224" t="s">
        <v>7847</v>
      </c>
      <c r="H3224" t="s">
        <v>933</v>
      </c>
      <c r="I3224" t="s">
        <v>934</v>
      </c>
      <c r="J3224" s="6" t="s">
        <v>14129</v>
      </c>
      <c r="K3224">
        <v>70</v>
      </c>
      <c r="L3224" t="s">
        <v>80</v>
      </c>
      <c r="M3224">
        <f t="shared" si="100"/>
        <v>0</v>
      </c>
      <c r="N3224" s="23" t="s">
        <v>12487</v>
      </c>
      <c r="O3224" s="23" t="s">
        <v>10549</v>
      </c>
      <c r="P3224" s="23">
        <f t="shared" si="101"/>
        <v>3</v>
      </c>
    </row>
    <row r="3225" spans="1:16" x14ac:dyDescent="0.3">
      <c r="A3225">
        <v>3308</v>
      </c>
      <c r="B3225" t="s">
        <v>7848</v>
      </c>
      <c r="C3225" t="s">
        <v>7849</v>
      </c>
      <c r="D3225" t="s">
        <v>51</v>
      </c>
      <c r="E3225" t="s">
        <v>16</v>
      </c>
      <c r="F3225">
        <v>30</v>
      </c>
      <c r="G3225" t="s">
        <v>7850</v>
      </c>
      <c r="H3225" t="s">
        <v>479</v>
      </c>
      <c r="I3225" t="s">
        <v>303</v>
      </c>
      <c r="J3225" s="6" t="s">
        <v>13845</v>
      </c>
      <c r="K3225">
        <v>71</v>
      </c>
      <c r="L3225" t="s">
        <v>64</v>
      </c>
      <c r="M3225">
        <f t="shared" si="100"/>
        <v>0</v>
      </c>
      <c r="N3225" s="23" t="s">
        <v>12488</v>
      </c>
      <c r="O3225" s="23" t="s">
        <v>10417</v>
      </c>
      <c r="P3225" s="23">
        <f t="shared" si="101"/>
        <v>5</v>
      </c>
    </row>
    <row r="3226" spans="1:16" x14ac:dyDescent="0.3">
      <c r="A3226">
        <v>3309</v>
      </c>
      <c r="B3226" t="s">
        <v>7851</v>
      </c>
      <c r="C3226" t="s">
        <v>1810</v>
      </c>
      <c r="D3226" t="s">
        <v>15</v>
      </c>
      <c r="E3226" t="s">
        <v>16</v>
      </c>
      <c r="F3226">
        <v>90</v>
      </c>
      <c r="G3226" t="s">
        <v>7852</v>
      </c>
      <c r="H3226" t="s">
        <v>3334</v>
      </c>
      <c r="I3226" t="s">
        <v>32</v>
      </c>
      <c r="J3226" s="6" t="s">
        <v>13763</v>
      </c>
      <c r="K3226">
        <v>27</v>
      </c>
      <c r="L3226" t="s">
        <v>39</v>
      </c>
      <c r="M3226">
        <f t="shared" si="100"/>
        <v>0</v>
      </c>
      <c r="N3226" s="23" t="s">
        <v>12489</v>
      </c>
      <c r="O3226" s="23" t="s">
        <v>6</v>
      </c>
      <c r="P3226" s="23">
        <f t="shared" si="101"/>
        <v>6</v>
      </c>
    </row>
    <row r="3227" spans="1:16" x14ac:dyDescent="0.3">
      <c r="A3227">
        <v>3310</v>
      </c>
      <c r="B3227" t="s">
        <v>1273</v>
      </c>
      <c r="C3227" t="s">
        <v>4026</v>
      </c>
      <c r="D3227" t="s">
        <v>28</v>
      </c>
      <c r="E3227" t="s">
        <v>29</v>
      </c>
      <c r="F3227">
        <v>60</v>
      </c>
      <c r="G3227" t="s">
        <v>7853</v>
      </c>
      <c r="H3227" t="s">
        <v>37</v>
      </c>
      <c r="I3227" t="s">
        <v>38</v>
      </c>
      <c r="J3227" s="6">
        <v>44753</v>
      </c>
      <c r="K3227">
        <v>12</v>
      </c>
      <c r="L3227" t="s">
        <v>20</v>
      </c>
      <c r="M3227">
        <f t="shared" si="100"/>
        <v>0</v>
      </c>
      <c r="N3227" s="23" t="s">
        <v>430</v>
      </c>
      <c r="O3227" s="23" t="s">
        <v>10453</v>
      </c>
      <c r="P3227" s="23">
        <f t="shared" si="101"/>
        <v>7</v>
      </c>
    </row>
    <row r="3228" spans="1:16" x14ac:dyDescent="0.3">
      <c r="A3228">
        <v>3311</v>
      </c>
      <c r="B3228" t="s">
        <v>921</v>
      </c>
      <c r="C3228" t="s">
        <v>3051</v>
      </c>
      <c r="D3228" t="s">
        <v>28</v>
      </c>
      <c r="E3228" t="s">
        <v>29</v>
      </c>
      <c r="F3228">
        <v>30</v>
      </c>
      <c r="G3228" t="s">
        <v>7854</v>
      </c>
      <c r="H3228" t="s">
        <v>3500</v>
      </c>
      <c r="I3228" t="s">
        <v>25</v>
      </c>
      <c r="J3228" s="6">
        <v>44874</v>
      </c>
      <c r="K3228">
        <v>84</v>
      </c>
      <c r="L3228" t="s">
        <v>45</v>
      </c>
      <c r="M3228">
        <f t="shared" si="100"/>
        <v>0</v>
      </c>
      <c r="N3228" s="23" t="s">
        <v>12490</v>
      </c>
      <c r="O3228" s="23" t="s">
        <v>11345</v>
      </c>
      <c r="P3228" s="23">
        <f t="shared" si="101"/>
        <v>4</v>
      </c>
    </row>
    <row r="3229" spans="1:16" x14ac:dyDescent="0.3">
      <c r="A3229">
        <v>3312</v>
      </c>
      <c r="B3229" t="s">
        <v>2484</v>
      </c>
      <c r="C3229" t="s">
        <v>3872</v>
      </c>
      <c r="D3229" t="s">
        <v>15</v>
      </c>
      <c r="E3229" t="s">
        <v>16</v>
      </c>
      <c r="F3229">
        <v>30</v>
      </c>
      <c r="G3229" t="s">
        <v>7855</v>
      </c>
      <c r="H3229" t="s">
        <v>6087</v>
      </c>
      <c r="I3229" t="s">
        <v>124</v>
      </c>
      <c r="J3229" s="6" t="s">
        <v>14034</v>
      </c>
      <c r="K3229">
        <v>73</v>
      </c>
      <c r="L3229" t="s">
        <v>70</v>
      </c>
      <c r="M3229">
        <f t="shared" si="100"/>
        <v>0</v>
      </c>
      <c r="N3229" s="23" t="s">
        <v>12491</v>
      </c>
      <c r="O3229" s="23" t="s">
        <v>11549</v>
      </c>
      <c r="P3229" s="23">
        <f t="shared" si="101"/>
        <v>4</v>
      </c>
    </row>
    <row r="3230" spans="1:16" x14ac:dyDescent="0.3">
      <c r="A3230">
        <v>3313</v>
      </c>
      <c r="B3230" t="s">
        <v>7856</v>
      </c>
      <c r="C3230" t="s">
        <v>3673</v>
      </c>
      <c r="D3230" t="s">
        <v>15</v>
      </c>
      <c r="E3230" t="s">
        <v>16</v>
      </c>
      <c r="F3230">
        <v>30</v>
      </c>
      <c r="G3230" t="s">
        <v>7857</v>
      </c>
      <c r="H3230" t="s">
        <v>4941</v>
      </c>
      <c r="I3230" t="s">
        <v>32</v>
      </c>
      <c r="J3230" s="6" t="s">
        <v>14099</v>
      </c>
      <c r="K3230">
        <v>4</v>
      </c>
      <c r="L3230" t="s">
        <v>39</v>
      </c>
      <c r="M3230">
        <f t="shared" si="100"/>
        <v>0</v>
      </c>
      <c r="N3230" s="23" t="s">
        <v>12492</v>
      </c>
      <c r="O3230" s="23" t="s">
        <v>10432</v>
      </c>
      <c r="P3230" s="23">
        <f t="shared" si="101"/>
        <v>6</v>
      </c>
    </row>
    <row r="3231" spans="1:16" x14ac:dyDescent="0.3">
      <c r="A3231">
        <v>3314</v>
      </c>
      <c r="B3231" t="s">
        <v>527</v>
      </c>
      <c r="C3231" t="s">
        <v>5359</v>
      </c>
      <c r="D3231" t="s">
        <v>28</v>
      </c>
      <c r="E3231" t="s">
        <v>29</v>
      </c>
      <c r="F3231">
        <v>30</v>
      </c>
      <c r="G3231" t="s">
        <v>7858</v>
      </c>
      <c r="H3231" t="s">
        <v>641</v>
      </c>
      <c r="I3231" t="s">
        <v>294</v>
      </c>
      <c r="J3231" s="6">
        <v>44871</v>
      </c>
      <c r="K3231">
        <v>99</v>
      </c>
      <c r="L3231" t="s">
        <v>64</v>
      </c>
      <c r="M3231">
        <f t="shared" si="100"/>
        <v>0</v>
      </c>
      <c r="N3231" s="23" t="s">
        <v>12493</v>
      </c>
      <c r="O3231" s="23" t="s">
        <v>10422</v>
      </c>
      <c r="P3231" s="23">
        <f t="shared" si="101"/>
        <v>4</v>
      </c>
    </row>
    <row r="3232" spans="1:16" x14ac:dyDescent="0.3">
      <c r="A3232">
        <v>3315</v>
      </c>
      <c r="B3232" t="s">
        <v>7859</v>
      </c>
      <c r="C3232" t="s">
        <v>7860</v>
      </c>
      <c r="D3232" t="s">
        <v>51</v>
      </c>
      <c r="E3232" t="s">
        <v>16</v>
      </c>
      <c r="F3232">
        <v>30</v>
      </c>
      <c r="G3232" t="s">
        <v>7861</v>
      </c>
      <c r="H3232" t="s">
        <v>5464</v>
      </c>
      <c r="I3232" t="s">
        <v>124</v>
      </c>
      <c r="J3232" s="6" t="s">
        <v>13932</v>
      </c>
      <c r="K3232">
        <v>53</v>
      </c>
      <c r="L3232" t="s">
        <v>80</v>
      </c>
      <c r="M3232">
        <f t="shared" si="100"/>
        <v>0</v>
      </c>
      <c r="N3232" s="23" t="s">
        <v>12494</v>
      </c>
      <c r="O3232" s="23" t="s">
        <v>10422</v>
      </c>
      <c r="P3232" s="23">
        <f t="shared" si="101"/>
        <v>4</v>
      </c>
    </row>
    <row r="3233" spans="1:16" x14ac:dyDescent="0.3">
      <c r="A3233">
        <v>3316</v>
      </c>
      <c r="B3233" t="s">
        <v>3791</v>
      </c>
      <c r="C3233" t="s">
        <v>2030</v>
      </c>
      <c r="D3233" t="s">
        <v>28</v>
      </c>
      <c r="E3233" t="s">
        <v>29</v>
      </c>
      <c r="F3233">
        <v>60</v>
      </c>
      <c r="G3233" t="s">
        <v>7862</v>
      </c>
      <c r="H3233" t="s">
        <v>5000</v>
      </c>
      <c r="I3233" t="s">
        <v>32</v>
      </c>
      <c r="J3233" s="6">
        <v>43862</v>
      </c>
      <c r="K3233">
        <v>26</v>
      </c>
      <c r="L3233" t="s">
        <v>80</v>
      </c>
      <c r="M3233">
        <f t="shared" si="100"/>
        <v>0</v>
      </c>
      <c r="N3233" s="23" t="s">
        <v>12495</v>
      </c>
      <c r="O3233" s="23" t="s">
        <v>1021</v>
      </c>
      <c r="P3233" s="23">
        <f t="shared" si="101"/>
        <v>6</v>
      </c>
    </row>
    <row r="3234" spans="1:16" x14ac:dyDescent="0.3">
      <c r="A3234">
        <v>3317</v>
      </c>
      <c r="B3234" t="s">
        <v>5004</v>
      </c>
      <c r="C3234" t="s">
        <v>1188</v>
      </c>
      <c r="D3234" t="s">
        <v>15</v>
      </c>
      <c r="E3234" t="s">
        <v>16</v>
      </c>
      <c r="F3234">
        <v>90</v>
      </c>
      <c r="G3234" t="s">
        <v>7862</v>
      </c>
      <c r="H3234" t="s">
        <v>7863</v>
      </c>
      <c r="I3234" t="s">
        <v>32</v>
      </c>
      <c r="J3234" s="6" t="s">
        <v>14219</v>
      </c>
      <c r="K3234">
        <v>25</v>
      </c>
      <c r="L3234" t="s">
        <v>20</v>
      </c>
      <c r="M3234">
        <f t="shared" si="100"/>
        <v>0</v>
      </c>
      <c r="N3234" s="23" t="s">
        <v>12495</v>
      </c>
      <c r="O3234" s="23" t="s">
        <v>1021</v>
      </c>
      <c r="P3234" s="23">
        <f t="shared" si="101"/>
        <v>6</v>
      </c>
    </row>
    <row r="3235" spans="1:16" x14ac:dyDescent="0.3">
      <c r="A3235">
        <v>3318</v>
      </c>
      <c r="B3235" t="s">
        <v>7864</v>
      </c>
      <c r="C3235" t="s">
        <v>1546</v>
      </c>
      <c r="D3235" t="s">
        <v>41</v>
      </c>
      <c r="E3235" t="s">
        <v>16</v>
      </c>
      <c r="F3235">
        <v>30</v>
      </c>
      <c r="G3235" t="s">
        <v>7865</v>
      </c>
      <c r="H3235" t="s">
        <v>2250</v>
      </c>
      <c r="I3235" t="s">
        <v>187</v>
      </c>
      <c r="J3235" s="6" t="s">
        <v>14049</v>
      </c>
      <c r="K3235">
        <v>9</v>
      </c>
      <c r="L3235" t="s">
        <v>45</v>
      </c>
      <c r="M3235">
        <f t="shared" si="100"/>
        <v>0</v>
      </c>
      <c r="N3235" s="23" t="s">
        <v>12496</v>
      </c>
      <c r="O3235" s="23" t="s">
        <v>10422</v>
      </c>
      <c r="P3235" s="23">
        <f t="shared" si="101"/>
        <v>4</v>
      </c>
    </row>
    <row r="3236" spans="1:16" x14ac:dyDescent="0.3">
      <c r="A3236">
        <v>3319</v>
      </c>
      <c r="B3236" t="s">
        <v>4614</v>
      </c>
      <c r="C3236" t="s">
        <v>237</v>
      </c>
      <c r="D3236" t="s">
        <v>51</v>
      </c>
      <c r="E3236" t="s">
        <v>16</v>
      </c>
      <c r="F3236">
        <v>60</v>
      </c>
      <c r="G3236" t="s">
        <v>7866</v>
      </c>
      <c r="H3236" t="s">
        <v>2483</v>
      </c>
      <c r="I3236" t="s">
        <v>1199</v>
      </c>
      <c r="J3236" s="6" t="s">
        <v>13722</v>
      </c>
      <c r="K3236">
        <v>43</v>
      </c>
      <c r="L3236" t="s">
        <v>33</v>
      </c>
      <c r="M3236">
        <f t="shared" si="100"/>
        <v>0</v>
      </c>
      <c r="N3236" s="23" t="s">
        <v>12497</v>
      </c>
      <c r="O3236" s="23" t="s">
        <v>3780</v>
      </c>
      <c r="P3236" s="23">
        <f t="shared" si="101"/>
        <v>5</v>
      </c>
    </row>
    <row r="3237" spans="1:16" x14ac:dyDescent="0.3">
      <c r="A3237">
        <v>3320</v>
      </c>
      <c r="B3237" t="s">
        <v>7867</v>
      </c>
      <c r="C3237" t="s">
        <v>2145</v>
      </c>
      <c r="D3237" t="s">
        <v>51</v>
      </c>
      <c r="E3237" t="s">
        <v>16</v>
      </c>
      <c r="F3237">
        <v>60</v>
      </c>
      <c r="G3237" t="s">
        <v>7868</v>
      </c>
      <c r="H3237" t="s">
        <v>3632</v>
      </c>
      <c r="I3237" t="s">
        <v>32</v>
      </c>
      <c r="J3237" s="6" t="s">
        <v>13661</v>
      </c>
      <c r="K3237">
        <v>95</v>
      </c>
      <c r="L3237" t="s">
        <v>101</v>
      </c>
      <c r="M3237">
        <f t="shared" si="100"/>
        <v>0</v>
      </c>
      <c r="N3237" s="23" t="s">
        <v>1982</v>
      </c>
      <c r="O3237" s="23" t="s">
        <v>10417</v>
      </c>
      <c r="P3237" s="23">
        <f t="shared" si="101"/>
        <v>5</v>
      </c>
    </row>
    <row r="3238" spans="1:16" x14ac:dyDescent="0.3">
      <c r="A3238">
        <v>3321</v>
      </c>
      <c r="B3238" t="s">
        <v>7412</v>
      </c>
      <c r="C3238" t="s">
        <v>7869</v>
      </c>
      <c r="D3238" t="s">
        <v>28</v>
      </c>
      <c r="E3238" t="s">
        <v>29</v>
      </c>
      <c r="F3238">
        <v>90</v>
      </c>
      <c r="G3238" t="s">
        <v>7870</v>
      </c>
      <c r="H3238" t="s">
        <v>1619</v>
      </c>
      <c r="I3238" t="s">
        <v>44</v>
      </c>
      <c r="J3238" s="6" t="s">
        <v>13955</v>
      </c>
      <c r="K3238">
        <v>62</v>
      </c>
      <c r="L3238" t="s">
        <v>20</v>
      </c>
      <c r="M3238">
        <f t="shared" si="100"/>
        <v>0</v>
      </c>
      <c r="N3238" s="23" t="s">
        <v>12498</v>
      </c>
      <c r="O3238" s="23" t="s">
        <v>10422</v>
      </c>
      <c r="P3238" s="23">
        <f t="shared" si="101"/>
        <v>4</v>
      </c>
    </row>
    <row r="3239" spans="1:16" x14ac:dyDescent="0.3">
      <c r="A3239">
        <v>3322</v>
      </c>
      <c r="B3239" t="s">
        <v>2540</v>
      </c>
      <c r="C3239" t="s">
        <v>5321</v>
      </c>
      <c r="D3239" t="s">
        <v>15</v>
      </c>
      <c r="E3239" t="s">
        <v>16</v>
      </c>
      <c r="F3239">
        <v>30</v>
      </c>
      <c r="G3239" t="s">
        <v>7871</v>
      </c>
      <c r="H3239" t="s">
        <v>3673</v>
      </c>
      <c r="I3239" t="s">
        <v>777</v>
      </c>
      <c r="J3239" s="6" t="s">
        <v>13902</v>
      </c>
      <c r="K3239">
        <v>34</v>
      </c>
      <c r="L3239" t="s">
        <v>45</v>
      </c>
      <c r="M3239">
        <f t="shared" si="100"/>
        <v>0</v>
      </c>
      <c r="N3239" s="23" t="s">
        <v>10609</v>
      </c>
      <c r="O3239" s="23" t="s">
        <v>12499</v>
      </c>
      <c r="P3239" s="23">
        <f t="shared" si="101"/>
        <v>7</v>
      </c>
    </row>
    <row r="3240" spans="1:16" x14ac:dyDescent="0.3">
      <c r="A3240">
        <v>3323</v>
      </c>
      <c r="B3240" t="s">
        <v>7872</v>
      </c>
      <c r="C3240" t="s">
        <v>4384</v>
      </c>
      <c r="D3240" t="s">
        <v>51</v>
      </c>
      <c r="E3240" t="s">
        <v>16</v>
      </c>
      <c r="F3240">
        <v>60</v>
      </c>
      <c r="G3240" t="s">
        <v>7873</v>
      </c>
      <c r="H3240" t="s">
        <v>634</v>
      </c>
      <c r="I3240" t="s">
        <v>32</v>
      </c>
      <c r="J3240" s="6" t="s">
        <v>13823</v>
      </c>
      <c r="K3240">
        <v>58</v>
      </c>
      <c r="L3240" t="s">
        <v>33</v>
      </c>
      <c r="M3240">
        <f t="shared" si="100"/>
        <v>0</v>
      </c>
      <c r="N3240" s="23" t="s">
        <v>10609</v>
      </c>
      <c r="O3240" s="23" t="s">
        <v>3237</v>
      </c>
      <c r="P3240" s="23">
        <f t="shared" si="101"/>
        <v>6</v>
      </c>
    </row>
    <row r="3241" spans="1:16" x14ac:dyDescent="0.3">
      <c r="A3241">
        <v>3324</v>
      </c>
      <c r="B3241" t="s">
        <v>921</v>
      </c>
      <c r="C3241" t="s">
        <v>4603</v>
      </c>
      <c r="D3241" t="s">
        <v>28</v>
      </c>
      <c r="E3241" t="s">
        <v>29</v>
      </c>
      <c r="F3241">
        <v>30</v>
      </c>
      <c r="G3241" t="s">
        <v>7874</v>
      </c>
      <c r="H3241" t="s">
        <v>607</v>
      </c>
      <c r="I3241" t="s">
        <v>32</v>
      </c>
      <c r="J3241" s="6" t="s">
        <v>13958</v>
      </c>
      <c r="K3241">
        <v>21</v>
      </c>
      <c r="L3241" t="s">
        <v>33</v>
      </c>
      <c r="M3241">
        <f t="shared" si="100"/>
        <v>0</v>
      </c>
      <c r="N3241" s="23" t="s">
        <v>10609</v>
      </c>
      <c r="O3241" s="23" t="s">
        <v>8565</v>
      </c>
      <c r="P3241" s="23">
        <f t="shared" si="101"/>
        <v>7</v>
      </c>
    </row>
    <row r="3242" spans="1:16" x14ac:dyDescent="0.3">
      <c r="A3242">
        <v>3325</v>
      </c>
      <c r="B3242" t="s">
        <v>1243</v>
      </c>
      <c r="C3242" t="s">
        <v>5295</v>
      </c>
      <c r="D3242" t="s">
        <v>28</v>
      </c>
      <c r="E3242" t="s">
        <v>29</v>
      </c>
      <c r="F3242">
        <v>90</v>
      </c>
      <c r="G3242" t="s">
        <v>7875</v>
      </c>
      <c r="H3242" t="s">
        <v>7876</v>
      </c>
      <c r="I3242" t="s">
        <v>187</v>
      </c>
      <c r="J3242" s="6" t="s">
        <v>14069</v>
      </c>
      <c r="K3242">
        <v>68</v>
      </c>
      <c r="L3242" t="s">
        <v>64</v>
      </c>
      <c r="M3242">
        <f t="shared" si="100"/>
        <v>0</v>
      </c>
      <c r="N3242" s="23" t="s">
        <v>10609</v>
      </c>
      <c r="O3242" s="23" t="s">
        <v>11171</v>
      </c>
      <c r="P3242" s="23">
        <f t="shared" si="101"/>
        <v>4</v>
      </c>
    </row>
    <row r="3243" spans="1:16" x14ac:dyDescent="0.3">
      <c r="A3243">
        <v>3326</v>
      </c>
      <c r="B3243" t="s">
        <v>7877</v>
      </c>
      <c r="C3243" t="s">
        <v>4444</v>
      </c>
      <c r="D3243" t="s">
        <v>28</v>
      </c>
      <c r="E3243" t="s">
        <v>29</v>
      </c>
      <c r="F3243">
        <v>90</v>
      </c>
      <c r="G3243" t="s">
        <v>7878</v>
      </c>
      <c r="H3243" t="s">
        <v>94</v>
      </c>
      <c r="I3243" t="s">
        <v>95</v>
      </c>
      <c r="J3243" s="6" t="s">
        <v>13950</v>
      </c>
      <c r="K3243">
        <v>14</v>
      </c>
      <c r="L3243" t="s">
        <v>45</v>
      </c>
      <c r="M3243">
        <f t="shared" si="100"/>
        <v>0</v>
      </c>
      <c r="N3243" s="23" t="s">
        <v>10609</v>
      </c>
      <c r="O3243" s="23" t="s">
        <v>3864</v>
      </c>
      <c r="P3243" s="23">
        <f t="shared" si="101"/>
        <v>5</v>
      </c>
    </row>
    <row r="3244" spans="1:16" x14ac:dyDescent="0.3">
      <c r="A3244">
        <v>3327</v>
      </c>
      <c r="B3244" t="s">
        <v>967</v>
      </c>
      <c r="C3244" t="s">
        <v>7391</v>
      </c>
      <c r="D3244" t="s">
        <v>28</v>
      </c>
      <c r="E3244" t="s">
        <v>29</v>
      </c>
      <c r="F3244">
        <v>90</v>
      </c>
      <c r="G3244" t="s">
        <v>7879</v>
      </c>
      <c r="H3244" t="s">
        <v>579</v>
      </c>
      <c r="I3244" t="s">
        <v>32</v>
      </c>
      <c r="J3244" s="6" t="s">
        <v>13964</v>
      </c>
      <c r="K3244">
        <v>7</v>
      </c>
      <c r="L3244" t="s">
        <v>159</v>
      </c>
      <c r="M3244">
        <f t="shared" si="100"/>
        <v>0</v>
      </c>
      <c r="N3244" s="23" t="s">
        <v>10609</v>
      </c>
      <c r="O3244" s="23" t="s">
        <v>2269</v>
      </c>
      <c r="P3244" s="23">
        <f t="shared" si="101"/>
        <v>5</v>
      </c>
    </row>
    <row r="3245" spans="1:16" x14ac:dyDescent="0.3">
      <c r="A3245">
        <v>3328</v>
      </c>
      <c r="B3245" t="s">
        <v>998</v>
      </c>
      <c r="C3245" t="s">
        <v>422</v>
      </c>
      <c r="D3245" t="s">
        <v>15</v>
      </c>
      <c r="E3245" t="s">
        <v>16</v>
      </c>
      <c r="F3245">
        <v>60</v>
      </c>
      <c r="G3245" t="s">
        <v>7880</v>
      </c>
      <c r="H3245" t="s">
        <v>1253</v>
      </c>
      <c r="I3245" t="s">
        <v>32</v>
      </c>
      <c r="J3245" s="6" t="s">
        <v>13658</v>
      </c>
      <c r="K3245">
        <v>8</v>
      </c>
      <c r="L3245" t="s">
        <v>70</v>
      </c>
      <c r="M3245">
        <f t="shared" si="100"/>
        <v>0</v>
      </c>
      <c r="N3245" s="23" t="s">
        <v>10609</v>
      </c>
      <c r="O3245" s="23" t="s">
        <v>11240</v>
      </c>
      <c r="P3245" s="23">
        <f t="shared" si="101"/>
        <v>7</v>
      </c>
    </row>
    <row r="3246" spans="1:16" x14ac:dyDescent="0.3">
      <c r="A3246">
        <v>3329</v>
      </c>
      <c r="B3246" t="s">
        <v>7881</v>
      </c>
      <c r="C3246" t="s">
        <v>6712</v>
      </c>
      <c r="D3246" t="s">
        <v>51</v>
      </c>
      <c r="E3246" t="s">
        <v>16</v>
      </c>
      <c r="F3246">
        <v>90</v>
      </c>
      <c r="G3246" t="s">
        <v>7882</v>
      </c>
      <c r="H3246" t="s">
        <v>1754</v>
      </c>
      <c r="I3246" t="s">
        <v>25</v>
      </c>
      <c r="J3246" s="6" t="s">
        <v>14137</v>
      </c>
      <c r="K3246">
        <v>51</v>
      </c>
      <c r="L3246" t="s">
        <v>33</v>
      </c>
      <c r="M3246">
        <f t="shared" si="100"/>
        <v>0</v>
      </c>
      <c r="N3246" s="23" t="s">
        <v>10609</v>
      </c>
      <c r="O3246" s="23" t="s">
        <v>11477</v>
      </c>
      <c r="P3246" s="23">
        <f t="shared" si="101"/>
        <v>8</v>
      </c>
    </row>
    <row r="3247" spans="1:16" x14ac:dyDescent="0.3">
      <c r="A3247">
        <v>3330</v>
      </c>
      <c r="B3247" t="s">
        <v>7883</v>
      </c>
      <c r="C3247" t="s">
        <v>2618</v>
      </c>
      <c r="D3247" t="s">
        <v>51</v>
      </c>
      <c r="E3247" t="s">
        <v>16</v>
      </c>
      <c r="F3247">
        <v>30</v>
      </c>
      <c r="G3247" t="s">
        <v>7882</v>
      </c>
      <c r="H3247" t="s">
        <v>2624</v>
      </c>
      <c r="I3247" t="s">
        <v>32</v>
      </c>
      <c r="J3247" s="6">
        <v>44324</v>
      </c>
      <c r="K3247">
        <v>41</v>
      </c>
      <c r="L3247" t="s">
        <v>101</v>
      </c>
      <c r="M3247">
        <f t="shared" si="100"/>
        <v>0</v>
      </c>
      <c r="N3247" s="23" t="s">
        <v>10609</v>
      </c>
      <c r="O3247" s="23" t="s">
        <v>11477</v>
      </c>
      <c r="P3247" s="23">
        <f t="shared" si="101"/>
        <v>8</v>
      </c>
    </row>
    <row r="3248" spans="1:16" x14ac:dyDescent="0.3">
      <c r="A3248">
        <v>3331</v>
      </c>
      <c r="B3248" t="s">
        <v>7884</v>
      </c>
      <c r="C3248" t="s">
        <v>2371</v>
      </c>
      <c r="D3248" t="s">
        <v>15</v>
      </c>
      <c r="E3248" t="s">
        <v>16</v>
      </c>
      <c r="F3248">
        <v>90</v>
      </c>
      <c r="G3248" t="s">
        <v>7885</v>
      </c>
      <c r="H3248" t="s">
        <v>4935</v>
      </c>
      <c r="I3248" t="s">
        <v>124</v>
      </c>
      <c r="J3248" s="6" t="s">
        <v>13848</v>
      </c>
      <c r="K3248">
        <v>49</v>
      </c>
      <c r="L3248" t="s">
        <v>70</v>
      </c>
      <c r="M3248">
        <f t="shared" si="100"/>
        <v>0</v>
      </c>
      <c r="N3248" s="23" t="s">
        <v>10609</v>
      </c>
      <c r="O3248" s="23" t="s">
        <v>12432</v>
      </c>
      <c r="P3248" s="23">
        <f t="shared" si="101"/>
        <v>5</v>
      </c>
    </row>
    <row r="3249" spans="1:16" x14ac:dyDescent="0.3">
      <c r="A3249">
        <v>3332</v>
      </c>
      <c r="B3249" t="s">
        <v>7886</v>
      </c>
      <c r="C3249" t="s">
        <v>4102</v>
      </c>
      <c r="D3249" t="s">
        <v>28</v>
      </c>
      <c r="E3249" t="s">
        <v>29</v>
      </c>
      <c r="F3249">
        <v>30</v>
      </c>
      <c r="G3249" t="s">
        <v>7887</v>
      </c>
      <c r="H3249" t="s">
        <v>1150</v>
      </c>
      <c r="I3249" t="s">
        <v>32</v>
      </c>
      <c r="J3249" s="6">
        <v>44896</v>
      </c>
      <c r="K3249">
        <v>44</v>
      </c>
      <c r="L3249" t="s">
        <v>64</v>
      </c>
      <c r="M3249">
        <f t="shared" si="100"/>
        <v>0</v>
      </c>
      <c r="N3249" s="23" t="s">
        <v>10609</v>
      </c>
      <c r="O3249" s="23" t="s">
        <v>12500</v>
      </c>
      <c r="P3249" s="23">
        <f t="shared" si="101"/>
        <v>6</v>
      </c>
    </row>
    <row r="3250" spans="1:16" x14ac:dyDescent="0.3">
      <c r="A3250">
        <v>3333</v>
      </c>
      <c r="B3250" t="s">
        <v>7888</v>
      </c>
      <c r="C3250" t="s">
        <v>7889</v>
      </c>
      <c r="D3250" t="s">
        <v>51</v>
      </c>
      <c r="E3250" t="s">
        <v>16</v>
      </c>
      <c r="F3250">
        <v>60</v>
      </c>
      <c r="G3250" t="s">
        <v>7890</v>
      </c>
      <c r="H3250" t="s">
        <v>5934</v>
      </c>
      <c r="I3250" t="s">
        <v>173</v>
      </c>
      <c r="J3250" s="6" t="s">
        <v>13677</v>
      </c>
      <c r="K3250">
        <v>87</v>
      </c>
      <c r="L3250" t="s">
        <v>80</v>
      </c>
      <c r="M3250">
        <f t="shared" si="100"/>
        <v>0</v>
      </c>
      <c r="N3250" s="23" t="s">
        <v>10609</v>
      </c>
      <c r="O3250" s="23" t="s">
        <v>12501</v>
      </c>
      <c r="P3250" s="23">
        <f t="shared" si="101"/>
        <v>5</v>
      </c>
    </row>
    <row r="3251" spans="1:16" x14ac:dyDescent="0.3">
      <c r="A3251">
        <v>3334</v>
      </c>
      <c r="B3251" t="s">
        <v>7891</v>
      </c>
      <c r="C3251" t="s">
        <v>3077</v>
      </c>
      <c r="D3251" t="s">
        <v>51</v>
      </c>
      <c r="E3251" t="s">
        <v>16</v>
      </c>
      <c r="F3251">
        <v>30</v>
      </c>
      <c r="G3251" t="s">
        <v>7892</v>
      </c>
      <c r="H3251" t="s">
        <v>2172</v>
      </c>
      <c r="I3251" t="s">
        <v>32</v>
      </c>
      <c r="J3251" s="6">
        <v>44142</v>
      </c>
      <c r="K3251">
        <v>7</v>
      </c>
      <c r="L3251" t="s">
        <v>45</v>
      </c>
      <c r="M3251">
        <f t="shared" si="100"/>
        <v>0</v>
      </c>
      <c r="N3251" s="23" t="s">
        <v>10609</v>
      </c>
      <c r="O3251" s="23" t="s">
        <v>12502</v>
      </c>
      <c r="P3251" s="23">
        <f t="shared" si="101"/>
        <v>5</v>
      </c>
    </row>
    <row r="3252" spans="1:16" x14ac:dyDescent="0.3">
      <c r="A3252">
        <v>3335</v>
      </c>
      <c r="B3252" t="s">
        <v>7893</v>
      </c>
      <c r="C3252" t="s">
        <v>1219</v>
      </c>
      <c r="D3252" t="s">
        <v>28</v>
      </c>
      <c r="E3252" t="s">
        <v>29</v>
      </c>
      <c r="F3252">
        <v>60</v>
      </c>
      <c r="G3252" t="s">
        <v>7894</v>
      </c>
      <c r="H3252" t="s">
        <v>7895</v>
      </c>
      <c r="I3252" t="s">
        <v>25</v>
      </c>
      <c r="J3252" s="6" t="s">
        <v>14051</v>
      </c>
      <c r="K3252">
        <v>42</v>
      </c>
      <c r="L3252" t="s">
        <v>70</v>
      </c>
      <c r="M3252">
        <f t="shared" si="100"/>
        <v>0</v>
      </c>
      <c r="N3252" s="23" t="s">
        <v>10609</v>
      </c>
      <c r="O3252" s="23" t="s">
        <v>10453</v>
      </c>
      <c r="P3252" s="23">
        <f t="shared" si="101"/>
        <v>7</v>
      </c>
    </row>
    <row r="3253" spans="1:16" x14ac:dyDescent="0.3">
      <c r="A3253">
        <v>3336</v>
      </c>
      <c r="B3253" t="s">
        <v>7896</v>
      </c>
      <c r="C3253" t="s">
        <v>3779</v>
      </c>
      <c r="D3253" t="s">
        <v>15</v>
      </c>
      <c r="E3253" t="s">
        <v>16</v>
      </c>
      <c r="F3253">
        <v>30</v>
      </c>
      <c r="G3253" t="s">
        <v>7897</v>
      </c>
      <c r="H3253" t="s">
        <v>7898</v>
      </c>
      <c r="I3253" t="s">
        <v>425</v>
      </c>
      <c r="J3253" s="6">
        <v>44837</v>
      </c>
      <c r="K3253">
        <v>11</v>
      </c>
      <c r="L3253" t="s">
        <v>33</v>
      </c>
      <c r="M3253">
        <f t="shared" si="100"/>
        <v>0</v>
      </c>
      <c r="N3253" s="23" t="s">
        <v>10609</v>
      </c>
      <c r="O3253" s="23" t="s">
        <v>12503</v>
      </c>
      <c r="P3253" s="23">
        <f t="shared" si="101"/>
        <v>7</v>
      </c>
    </row>
    <row r="3254" spans="1:16" x14ac:dyDescent="0.3">
      <c r="A3254">
        <v>3337</v>
      </c>
      <c r="B3254" t="s">
        <v>2399</v>
      </c>
      <c r="C3254" t="s">
        <v>1109</v>
      </c>
      <c r="D3254" t="s">
        <v>28</v>
      </c>
      <c r="E3254" t="s">
        <v>29</v>
      </c>
      <c r="F3254">
        <v>30</v>
      </c>
      <c r="G3254" t="s">
        <v>7899</v>
      </c>
      <c r="H3254" t="s">
        <v>2772</v>
      </c>
      <c r="I3254" t="s">
        <v>32</v>
      </c>
      <c r="J3254" s="6" t="s">
        <v>14194</v>
      </c>
      <c r="K3254">
        <v>35</v>
      </c>
      <c r="L3254" t="s">
        <v>70</v>
      </c>
      <c r="M3254">
        <f t="shared" si="100"/>
        <v>0</v>
      </c>
      <c r="N3254" s="23" t="s">
        <v>10609</v>
      </c>
      <c r="O3254" s="23" t="s">
        <v>12504</v>
      </c>
      <c r="P3254" s="23">
        <f t="shared" si="101"/>
        <v>8</v>
      </c>
    </row>
    <row r="3255" spans="1:16" x14ac:dyDescent="0.3">
      <c r="A3255">
        <v>3339</v>
      </c>
      <c r="B3255" t="s">
        <v>7902</v>
      </c>
      <c r="C3255" t="s">
        <v>588</v>
      </c>
      <c r="D3255" t="s">
        <v>51</v>
      </c>
      <c r="E3255" t="s">
        <v>16</v>
      </c>
      <c r="F3255">
        <v>60</v>
      </c>
      <c r="G3255" t="s">
        <v>7903</v>
      </c>
      <c r="H3255" t="s">
        <v>2357</v>
      </c>
      <c r="I3255" t="s">
        <v>32</v>
      </c>
      <c r="J3255" s="6">
        <v>44078</v>
      </c>
      <c r="K3255">
        <v>30</v>
      </c>
      <c r="L3255" t="s">
        <v>64</v>
      </c>
      <c r="M3255">
        <f t="shared" si="100"/>
        <v>0</v>
      </c>
      <c r="N3255" s="23" t="s">
        <v>10609</v>
      </c>
      <c r="O3255" s="23" t="s">
        <v>12505</v>
      </c>
      <c r="P3255" s="23">
        <f t="shared" si="101"/>
        <v>8</v>
      </c>
    </row>
    <row r="3256" spans="1:16" x14ac:dyDescent="0.3">
      <c r="A3256">
        <v>3340</v>
      </c>
      <c r="B3256" t="s">
        <v>7904</v>
      </c>
      <c r="C3256" t="s">
        <v>143</v>
      </c>
      <c r="D3256" t="s">
        <v>51</v>
      </c>
      <c r="E3256" t="s">
        <v>16</v>
      </c>
      <c r="F3256">
        <v>60</v>
      </c>
      <c r="G3256" t="s">
        <v>7905</v>
      </c>
      <c r="H3256" t="s">
        <v>3915</v>
      </c>
      <c r="I3256" t="s">
        <v>173</v>
      </c>
      <c r="J3256" s="6" t="s">
        <v>13818</v>
      </c>
      <c r="K3256">
        <v>45</v>
      </c>
      <c r="L3256" t="s">
        <v>159</v>
      </c>
      <c r="M3256">
        <f t="shared" si="100"/>
        <v>0</v>
      </c>
      <c r="N3256" s="23" t="s">
        <v>12506</v>
      </c>
      <c r="O3256" s="23" t="s">
        <v>6</v>
      </c>
      <c r="P3256" s="23">
        <f t="shared" si="101"/>
        <v>6</v>
      </c>
    </row>
    <row r="3257" spans="1:16" x14ac:dyDescent="0.3">
      <c r="A3257">
        <v>3341</v>
      </c>
      <c r="B3257" t="s">
        <v>967</v>
      </c>
      <c r="C3257" t="s">
        <v>4753</v>
      </c>
      <c r="D3257" t="s">
        <v>28</v>
      </c>
      <c r="E3257" t="s">
        <v>29</v>
      </c>
      <c r="F3257">
        <v>30</v>
      </c>
      <c r="G3257" t="s">
        <v>7906</v>
      </c>
      <c r="H3257" t="s">
        <v>3396</v>
      </c>
      <c r="I3257" t="s">
        <v>32</v>
      </c>
      <c r="J3257" s="6">
        <v>44349</v>
      </c>
      <c r="K3257">
        <v>17</v>
      </c>
      <c r="L3257" t="s">
        <v>159</v>
      </c>
      <c r="M3257">
        <f t="shared" si="100"/>
        <v>0</v>
      </c>
      <c r="N3257" s="23" t="s">
        <v>12507</v>
      </c>
      <c r="O3257" s="23" t="s">
        <v>6</v>
      </c>
      <c r="P3257" s="23">
        <f t="shared" si="101"/>
        <v>6</v>
      </c>
    </row>
    <row r="3258" spans="1:16" x14ac:dyDescent="0.3">
      <c r="A3258">
        <v>3342</v>
      </c>
      <c r="B3258" t="s">
        <v>7907</v>
      </c>
      <c r="C3258" t="s">
        <v>7908</v>
      </c>
      <c r="D3258" t="s">
        <v>51</v>
      </c>
      <c r="E3258" t="s">
        <v>16</v>
      </c>
      <c r="F3258">
        <v>60</v>
      </c>
      <c r="G3258" t="s">
        <v>7909</v>
      </c>
      <c r="H3258" t="s">
        <v>4651</v>
      </c>
      <c r="I3258" t="s">
        <v>32</v>
      </c>
      <c r="J3258" s="6" t="s">
        <v>14196</v>
      </c>
      <c r="K3258">
        <v>19</v>
      </c>
      <c r="L3258" t="s">
        <v>20</v>
      </c>
      <c r="M3258">
        <f t="shared" si="100"/>
        <v>0</v>
      </c>
      <c r="N3258" s="23" t="s">
        <v>3746</v>
      </c>
      <c r="O3258" s="23" t="s">
        <v>10417</v>
      </c>
      <c r="P3258" s="23">
        <f t="shared" si="101"/>
        <v>5</v>
      </c>
    </row>
    <row r="3259" spans="1:16" x14ac:dyDescent="0.3">
      <c r="A3259">
        <v>3343</v>
      </c>
      <c r="B3259" t="s">
        <v>7910</v>
      </c>
      <c r="C3259" t="s">
        <v>1627</v>
      </c>
      <c r="D3259" t="s">
        <v>41</v>
      </c>
      <c r="E3259" t="s">
        <v>16</v>
      </c>
      <c r="F3259">
        <v>30</v>
      </c>
      <c r="G3259" t="s">
        <v>7911</v>
      </c>
      <c r="H3259" t="s">
        <v>3764</v>
      </c>
      <c r="I3259" t="s">
        <v>32</v>
      </c>
      <c r="J3259" s="6" t="s">
        <v>13878</v>
      </c>
      <c r="K3259">
        <v>23</v>
      </c>
      <c r="L3259" t="s">
        <v>45</v>
      </c>
      <c r="M3259">
        <f t="shared" si="100"/>
        <v>0</v>
      </c>
      <c r="N3259" s="23" t="s">
        <v>12508</v>
      </c>
      <c r="O3259" s="23" t="s">
        <v>6</v>
      </c>
      <c r="P3259" s="23">
        <f t="shared" si="101"/>
        <v>6</v>
      </c>
    </row>
    <row r="3260" spans="1:16" x14ac:dyDescent="0.3">
      <c r="A3260">
        <v>3344</v>
      </c>
      <c r="B3260" t="s">
        <v>2367</v>
      </c>
      <c r="C3260" t="s">
        <v>3217</v>
      </c>
      <c r="D3260" t="s">
        <v>28</v>
      </c>
      <c r="E3260" t="s">
        <v>29</v>
      </c>
      <c r="F3260">
        <v>60</v>
      </c>
      <c r="G3260" t="s">
        <v>7912</v>
      </c>
      <c r="H3260" t="s">
        <v>2834</v>
      </c>
      <c r="I3260" t="s">
        <v>19</v>
      </c>
      <c r="J3260" s="6">
        <v>44593</v>
      </c>
      <c r="K3260">
        <v>79</v>
      </c>
      <c r="L3260" t="s">
        <v>54</v>
      </c>
      <c r="M3260">
        <f t="shared" si="100"/>
        <v>0</v>
      </c>
      <c r="N3260" s="23" t="s">
        <v>2243</v>
      </c>
      <c r="O3260" s="23" t="s">
        <v>10422</v>
      </c>
      <c r="P3260" s="23">
        <f t="shared" si="101"/>
        <v>4</v>
      </c>
    </row>
    <row r="3261" spans="1:16" x14ac:dyDescent="0.3">
      <c r="A3261">
        <v>3345</v>
      </c>
      <c r="B3261" t="s">
        <v>7913</v>
      </c>
      <c r="C3261" t="s">
        <v>5417</v>
      </c>
      <c r="D3261" t="s">
        <v>28</v>
      </c>
      <c r="E3261" t="s">
        <v>29</v>
      </c>
      <c r="F3261">
        <v>60</v>
      </c>
      <c r="G3261" t="s">
        <v>14990</v>
      </c>
      <c r="H3261" t="s">
        <v>2008</v>
      </c>
      <c r="I3261" t="s">
        <v>129</v>
      </c>
      <c r="J3261" s="6">
        <v>44263</v>
      </c>
      <c r="K3261">
        <v>11</v>
      </c>
      <c r="L3261" t="s">
        <v>159</v>
      </c>
      <c r="M3261">
        <f t="shared" si="100"/>
        <v>0</v>
      </c>
      <c r="N3261" s="23" t="s">
        <v>12509</v>
      </c>
      <c r="O3261" s="23" t="s">
        <v>3369</v>
      </c>
      <c r="P3261" s="23">
        <f t="shared" si="101"/>
        <v>5</v>
      </c>
    </row>
    <row r="3262" spans="1:16" x14ac:dyDescent="0.3">
      <c r="A3262">
        <v>3346</v>
      </c>
      <c r="B3262" t="s">
        <v>7915</v>
      </c>
      <c r="C3262" t="s">
        <v>7000</v>
      </c>
      <c r="D3262" t="s">
        <v>15</v>
      </c>
      <c r="E3262" t="s">
        <v>16</v>
      </c>
      <c r="F3262">
        <v>60</v>
      </c>
      <c r="G3262" t="s">
        <v>7916</v>
      </c>
      <c r="H3262" t="s">
        <v>3059</v>
      </c>
      <c r="I3262" t="s">
        <v>187</v>
      </c>
      <c r="J3262" s="6">
        <v>44510</v>
      </c>
      <c r="K3262">
        <v>10</v>
      </c>
      <c r="L3262" t="s">
        <v>64</v>
      </c>
      <c r="M3262">
        <f t="shared" si="100"/>
        <v>0</v>
      </c>
      <c r="N3262" s="23" t="s">
        <v>12509</v>
      </c>
      <c r="O3262" s="23" t="s">
        <v>10422</v>
      </c>
      <c r="P3262" s="23">
        <f t="shared" si="101"/>
        <v>4</v>
      </c>
    </row>
    <row r="3263" spans="1:16" x14ac:dyDescent="0.3">
      <c r="A3263">
        <v>3347</v>
      </c>
      <c r="B3263" t="s">
        <v>3988</v>
      </c>
      <c r="C3263" t="s">
        <v>6477</v>
      </c>
      <c r="D3263" t="s">
        <v>15</v>
      </c>
      <c r="E3263" t="s">
        <v>16</v>
      </c>
      <c r="F3263">
        <v>90</v>
      </c>
      <c r="G3263" t="s">
        <v>7917</v>
      </c>
      <c r="H3263" t="s">
        <v>5406</v>
      </c>
      <c r="I3263" t="s">
        <v>32</v>
      </c>
      <c r="J3263" s="6" t="s">
        <v>13835</v>
      </c>
      <c r="K3263">
        <v>40</v>
      </c>
      <c r="L3263" t="s">
        <v>20</v>
      </c>
      <c r="M3263">
        <f t="shared" si="100"/>
        <v>0</v>
      </c>
      <c r="N3263" s="23" t="s">
        <v>12510</v>
      </c>
      <c r="O3263" s="23" t="s">
        <v>6</v>
      </c>
      <c r="P3263" s="23">
        <f t="shared" si="101"/>
        <v>6</v>
      </c>
    </row>
    <row r="3264" spans="1:16" x14ac:dyDescent="0.3">
      <c r="A3264">
        <v>3348</v>
      </c>
      <c r="B3264" t="s">
        <v>7918</v>
      </c>
      <c r="C3264" t="s">
        <v>1928</v>
      </c>
      <c r="D3264" t="s">
        <v>15</v>
      </c>
      <c r="E3264" t="s">
        <v>16</v>
      </c>
      <c r="F3264">
        <v>30</v>
      </c>
      <c r="G3264" t="s">
        <v>7919</v>
      </c>
      <c r="H3264" t="s">
        <v>1716</v>
      </c>
      <c r="I3264" t="s">
        <v>425</v>
      </c>
      <c r="J3264" s="6" t="s">
        <v>13661</v>
      </c>
      <c r="K3264">
        <v>91</v>
      </c>
      <c r="L3264" t="s">
        <v>80</v>
      </c>
      <c r="M3264">
        <f t="shared" si="100"/>
        <v>0</v>
      </c>
      <c r="N3264" s="23" t="s">
        <v>4005</v>
      </c>
      <c r="O3264" s="23" t="s">
        <v>3780</v>
      </c>
      <c r="P3264" s="23">
        <f t="shared" si="101"/>
        <v>5</v>
      </c>
    </row>
    <row r="3265" spans="1:16" x14ac:dyDescent="0.3">
      <c r="A3265">
        <v>3349</v>
      </c>
      <c r="B3265" t="s">
        <v>7920</v>
      </c>
      <c r="C3265" t="s">
        <v>6465</v>
      </c>
      <c r="D3265" t="s">
        <v>51</v>
      </c>
      <c r="E3265" t="s">
        <v>16</v>
      </c>
      <c r="F3265">
        <v>30</v>
      </c>
      <c r="G3265" t="s">
        <v>14345</v>
      </c>
      <c r="H3265" t="s">
        <v>4794</v>
      </c>
      <c r="I3265" t="s">
        <v>32</v>
      </c>
      <c r="J3265" s="6">
        <v>44532</v>
      </c>
      <c r="K3265">
        <v>43</v>
      </c>
      <c r="L3265" t="s">
        <v>80</v>
      </c>
      <c r="M3265">
        <f t="shared" si="100"/>
        <v>0</v>
      </c>
      <c r="N3265" s="23" t="s">
        <v>12511</v>
      </c>
      <c r="O3265" s="23" t="s">
        <v>10416</v>
      </c>
      <c r="P3265" s="23">
        <f t="shared" si="101"/>
        <v>4</v>
      </c>
    </row>
    <row r="3266" spans="1:16" x14ac:dyDescent="0.3">
      <c r="A3266">
        <v>3350</v>
      </c>
      <c r="B3266" t="s">
        <v>2424</v>
      </c>
      <c r="C3266" t="s">
        <v>3785</v>
      </c>
      <c r="D3266" t="s">
        <v>28</v>
      </c>
      <c r="E3266" t="s">
        <v>29</v>
      </c>
      <c r="F3266">
        <v>30</v>
      </c>
      <c r="G3266" t="s">
        <v>7922</v>
      </c>
      <c r="H3266" t="s">
        <v>1615</v>
      </c>
      <c r="I3266" t="s">
        <v>32</v>
      </c>
      <c r="J3266" s="6" t="s">
        <v>14244</v>
      </c>
      <c r="K3266">
        <v>62</v>
      </c>
      <c r="L3266" t="s">
        <v>159</v>
      </c>
      <c r="M3266">
        <f t="shared" ref="M3266:M3329" si="102">COUNTBLANK(A3266:L3266)</f>
        <v>0</v>
      </c>
      <c r="N3266" s="23" t="s">
        <v>394</v>
      </c>
      <c r="O3266" s="23" t="s">
        <v>10422</v>
      </c>
      <c r="P3266" s="23">
        <f t="shared" ref="P3266:P3329" si="103">LEN(O3266)</f>
        <v>4</v>
      </c>
    </row>
    <row r="3267" spans="1:16" x14ac:dyDescent="0.3">
      <c r="A3267">
        <v>3351</v>
      </c>
      <c r="B3267" t="s">
        <v>7923</v>
      </c>
      <c r="C3267" t="s">
        <v>4681</v>
      </c>
      <c r="D3267" t="s">
        <v>51</v>
      </c>
      <c r="E3267" t="s">
        <v>16</v>
      </c>
      <c r="F3267">
        <v>30</v>
      </c>
      <c r="G3267" t="s">
        <v>7924</v>
      </c>
      <c r="H3267" t="s">
        <v>1830</v>
      </c>
      <c r="I3267" t="s">
        <v>32</v>
      </c>
      <c r="J3267" s="6">
        <v>44511</v>
      </c>
      <c r="K3267">
        <v>29</v>
      </c>
      <c r="L3267" t="s">
        <v>54</v>
      </c>
      <c r="M3267">
        <f t="shared" si="102"/>
        <v>0</v>
      </c>
      <c r="N3267" s="23" t="s">
        <v>12512</v>
      </c>
      <c r="O3267" s="23" t="s">
        <v>10468</v>
      </c>
      <c r="P3267" s="23">
        <f t="shared" si="103"/>
        <v>8</v>
      </c>
    </row>
    <row r="3268" spans="1:16" x14ac:dyDescent="0.3">
      <c r="A3268">
        <v>3352</v>
      </c>
      <c r="B3268" t="s">
        <v>4460</v>
      </c>
      <c r="C3268" t="s">
        <v>4342</v>
      </c>
      <c r="D3268" t="s">
        <v>28</v>
      </c>
      <c r="E3268" t="s">
        <v>29</v>
      </c>
      <c r="F3268">
        <v>90</v>
      </c>
      <c r="G3268" t="s">
        <v>14644</v>
      </c>
      <c r="H3268" t="s">
        <v>3343</v>
      </c>
      <c r="I3268" t="s">
        <v>1199</v>
      </c>
      <c r="J3268" s="6" t="s">
        <v>14185</v>
      </c>
      <c r="K3268">
        <v>2</v>
      </c>
      <c r="L3268" t="s">
        <v>64</v>
      </c>
      <c r="M3268">
        <f t="shared" si="102"/>
        <v>0</v>
      </c>
      <c r="N3268" s="23" t="s">
        <v>5918</v>
      </c>
      <c r="O3268" s="23" t="s">
        <v>10449</v>
      </c>
      <c r="P3268" s="23">
        <f t="shared" si="103"/>
        <v>7</v>
      </c>
    </row>
    <row r="3269" spans="1:16" x14ac:dyDescent="0.3">
      <c r="A3269">
        <v>3353</v>
      </c>
      <c r="B3269" t="s">
        <v>7926</v>
      </c>
      <c r="C3269" t="s">
        <v>7231</v>
      </c>
      <c r="D3269" t="s">
        <v>51</v>
      </c>
      <c r="E3269" t="s">
        <v>16</v>
      </c>
      <c r="F3269">
        <v>90</v>
      </c>
      <c r="G3269" t="s">
        <v>7927</v>
      </c>
      <c r="H3269" t="s">
        <v>7400</v>
      </c>
      <c r="I3269" t="s">
        <v>178</v>
      </c>
      <c r="J3269" s="6" t="s">
        <v>14132</v>
      </c>
      <c r="K3269">
        <v>21</v>
      </c>
      <c r="L3269" t="s">
        <v>64</v>
      </c>
      <c r="M3269">
        <f t="shared" si="102"/>
        <v>0</v>
      </c>
      <c r="N3269" s="23" t="s">
        <v>5918</v>
      </c>
      <c r="O3269" s="23" t="s">
        <v>10453</v>
      </c>
      <c r="P3269" s="23">
        <f t="shared" si="103"/>
        <v>7</v>
      </c>
    </row>
    <row r="3270" spans="1:16" x14ac:dyDescent="0.3">
      <c r="A3270">
        <v>3354</v>
      </c>
      <c r="B3270" t="s">
        <v>785</v>
      </c>
      <c r="C3270" t="s">
        <v>5142</v>
      </c>
      <c r="D3270" t="s">
        <v>117</v>
      </c>
      <c r="E3270" t="s">
        <v>29</v>
      </c>
      <c r="F3270">
        <v>60</v>
      </c>
      <c r="G3270" t="s">
        <v>14991</v>
      </c>
      <c r="H3270" t="s">
        <v>1272</v>
      </c>
      <c r="I3270" t="s">
        <v>59</v>
      </c>
      <c r="J3270" s="6" t="s">
        <v>14032</v>
      </c>
      <c r="K3270">
        <v>87</v>
      </c>
      <c r="L3270" t="s">
        <v>159</v>
      </c>
      <c r="M3270">
        <f t="shared" si="102"/>
        <v>0</v>
      </c>
      <c r="N3270" s="23" t="s">
        <v>2135</v>
      </c>
      <c r="O3270" s="23" t="s">
        <v>384</v>
      </c>
      <c r="P3270" s="23">
        <f t="shared" si="103"/>
        <v>5</v>
      </c>
    </row>
    <row r="3271" spans="1:16" x14ac:dyDescent="0.3">
      <c r="A3271">
        <v>3355</v>
      </c>
      <c r="B3271" t="s">
        <v>7929</v>
      </c>
      <c r="C3271" t="s">
        <v>97</v>
      </c>
      <c r="D3271" t="s">
        <v>41</v>
      </c>
      <c r="E3271" t="s">
        <v>16</v>
      </c>
      <c r="F3271">
        <v>90</v>
      </c>
      <c r="G3271" t="s">
        <v>14346</v>
      </c>
      <c r="H3271" t="s">
        <v>6607</v>
      </c>
      <c r="I3271" t="s">
        <v>32</v>
      </c>
      <c r="J3271" s="6">
        <v>44168</v>
      </c>
      <c r="K3271">
        <v>56</v>
      </c>
      <c r="L3271" t="s">
        <v>45</v>
      </c>
      <c r="M3271">
        <f t="shared" si="102"/>
        <v>0</v>
      </c>
      <c r="N3271" s="23" t="s">
        <v>12513</v>
      </c>
      <c r="O3271" s="23" t="s">
        <v>10549</v>
      </c>
      <c r="P3271" s="23">
        <f t="shared" si="103"/>
        <v>3</v>
      </c>
    </row>
    <row r="3272" spans="1:16" x14ac:dyDescent="0.3">
      <c r="A3272">
        <v>3356</v>
      </c>
      <c r="B3272" t="s">
        <v>7931</v>
      </c>
      <c r="C3272" t="s">
        <v>2715</v>
      </c>
      <c r="D3272" t="s">
        <v>51</v>
      </c>
      <c r="E3272" t="s">
        <v>16</v>
      </c>
      <c r="F3272">
        <v>30</v>
      </c>
      <c r="G3272" t="s">
        <v>7932</v>
      </c>
      <c r="H3272" t="s">
        <v>288</v>
      </c>
      <c r="I3272" t="s">
        <v>32</v>
      </c>
      <c r="J3272" s="6">
        <v>44140</v>
      </c>
      <c r="K3272">
        <v>40</v>
      </c>
      <c r="L3272" t="s">
        <v>45</v>
      </c>
      <c r="M3272">
        <f t="shared" si="102"/>
        <v>0</v>
      </c>
      <c r="N3272" s="23" t="s">
        <v>12514</v>
      </c>
      <c r="O3272" s="23" t="s">
        <v>10422</v>
      </c>
      <c r="P3272" s="23">
        <f t="shared" si="103"/>
        <v>4</v>
      </c>
    </row>
    <row r="3273" spans="1:16" x14ac:dyDescent="0.3">
      <c r="A3273">
        <v>3357</v>
      </c>
      <c r="B3273" t="s">
        <v>6511</v>
      </c>
      <c r="C3273" t="s">
        <v>112</v>
      </c>
      <c r="D3273" t="s">
        <v>28</v>
      </c>
      <c r="E3273" t="s">
        <v>29</v>
      </c>
      <c r="F3273">
        <v>30</v>
      </c>
      <c r="G3273" t="s">
        <v>7933</v>
      </c>
      <c r="H3273" t="s">
        <v>2348</v>
      </c>
      <c r="I3273" t="s">
        <v>32</v>
      </c>
      <c r="J3273" s="6" t="s">
        <v>13992</v>
      </c>
      <c r="K3273">
        <v>72</v>
      </c>
      <c r="L3273" t="s">
        <v>64</v>
      </c>
      <c r="M3273">
        <f t="shared" si="102"/>
        <v>0</v>
      </c>
      <c r="N3273" s="23" t="s">
        <v>12515</v>
      </c>
      <c r="O3273" s="23" t="s">
        <v>10422</v>
      </c>
      <c r="P3273" s="23">
        <f t="shared" si="103"/>
        <v>4</v>
      </c>
    </row>
    <row r="3274" spans="1:16" x14ac:dyDescent="0.3">
      <c r="A3274">
        <v>3358</v>
      </c>
      <c r="B3274" t="s">
        <v>7934</v>
      </c>
      <c r="C3274" t="s">
        <v>2014</v>
      </c>
      <c r="D3274" t="s">
        <v>15</v>
      </c>
      <c r="E3274" t="s">
        <v>16</v>
      </c>
      <c r="F3274">
        <v>90</v>
      </c>
      <c r="G3274" t="s">
        <v>7935</v>
      </c>
      <c r="H3274" t="s">
        <v>7936</v>
      </c>
      <c r="I3274" t="s">
        <v>32</v>
      </c>
      <c r="J3274" s="6">
        <v>44053</v>
      </c>
      <c r="K3274">
        <v>49</v>
      </c>
      <c r="L3274" t="s">
        <v>39</v>
      </c>
      <c r="M3274">
        <f t="shared" si="102"/>
        <v>0</v>
      </c>
      <c r="N3274" s="23" t="s">
        <v>12515</v>
      </c>
      <c r="O3274" s="23" t="s">
        <v>6</v>
      </c>
      <c r="P3274" s="23">
        <f t="shared" si="103"/>
        <v>6</v>
      </c>
    </row>
    <row r="3275" spans="1:16" x14ac:dyDescent="0.3">
      <c r="A3275">
        <v>3359</v>
      </c>
      <c r="B3275" t="s">
        <v>7937</v>
      </c>
      <c r="C3275" t="s">
        <v>3469</v>
      </c>
      <c r="D3275" t="s">
        <v>15</v>
      </c>
      <c r="E3275" t="s">
        <v>16</v>
      </c>
      <c r="F3275">
        <v>90</v>
      </c>
      <c r="G3275" t="s">
        <v>7938</v>
      </c>
      <c r="H3275" t="s">
        <v>4992</v>
      </c>
      <c r="I3275" t="s">
        <v>294</v>
      </c>
      <c r="J3275" s="6">
        <v>44475</v>
      </c>
      <c r="K3275">
        <v>15</v>
      </c>
      <c r="L3275" t="s">
        <v>45</v>
      </c>
      <c r="M3275">
        <f t="shared" si="102"/>
        <v>0</v>
      </c>
      <c r="N3275" s="23" t="s">
        <v>12515</v>
      </c>
      <c r="O3275" s="23" t="s">
        <v>10952</v>
      </c>
      <c r="P3275" s="23">
        <f t="shared" si="103"/>
        <v>4</v>
      </c>
    </row>
    <row r="3276" spans="1:16" x14ac:dyDescent="0.3">
      <c r="A3276">
        <v>3360</v>
      </c>
      <c r="B3276" t="s">
        <v>7939</v>
      </c>
      <c r="C3276" t="s">
        <v>4998</v>
      </c>
      <c r="D3276" t="s">
        <v>15</v>
      </c>
      <c r="E3276" t="s">
        <v>16</v>
      </c>
      <c r="F3276">
        <v>30</v>
      </c>
      <c r="G3276" t="s">
        <v>7940</v>
      </c>
      <c r="H3276" t="s">
        <v>34</v>
      </c>
      <c r="I3276" t="s">
        <v>1454</v>
      </c>
      <c r="J3276" s="6" t="s">
        <v>14023</v>
      </c>
      <c r="K3276">
        <v>17</v>
      </c>
      <c r="L3276" t="s">
        <v>70</v>
      </c>
      <c r="M3276">
        <f t="shared" si="102"/>
        <v>0</v>
      </c>
      <c r="N3276" s="23" t="s">
        <v>12516</v>
      </c>
      <c r="O3276" s="23" t="s">
        <v>10717</v>
      </c>
      <c r="P3276" s="23">
        <f t="shared" si="103"/>
        <v>4</v>
      </c>
    </row>
    <row r="3277" spans="1:16" x14ac:dyDescent="0.3">
      <c r="A3277">
        <v>3361</v>
      </c>
      <c r="B3277" t="s">
        <v>7741</v>
      </c>
      <c r="C3277" t="s">
        <v>2195</v>
      </c>
      <c r="D3277" t="s">
        <v>28</v>
      </c>
      <c r="E3277" t="s">
        <v>29</v>
      </c>
      <c r="F3277">
        <v>30</v>
      </c>
      <c r="G3277" t="s">
        <v>7941</v>
      </c>
      <c r="H3277" t="s">
        <v>966</v>
      </c>
      <c r="I3277" t="s">
        <v>187</v>
      </c>
      <c r="J3277" s="6" t="s">
        <v>13800</v>
      </c>
      <c r="K3277">
        <v>65</v>
      </c>
      <c r="L3277" t="s">
        <v>64</v>
      </c>
      <c r="M3277">
        <f t="shared" si="102"/>
        <v>0</v>
      </c>
      <c r="N3277" s="23" t="s">
        <v>12516</v>
      </c>
      <c r="O3277" s="23" t="s">
        <v>6</v>
      </c>
      <c r="P3277" s="23">
        <f t="shared" si="103"/>
        <v>6</v>
      </c>
    </row>
    <row r="3278" spans="1:16" x14ac:dyDescent="0.3">
      <c r="A3278">
        <v>3363</v>
      </c>
      <c r="B3278" t="s">
        <v>3268</v>
      </c>
      <c r="C3278" t="s">
        <v>5161</v>
      </c>
      <c r="D3278" t="s">
        <v>51</v>
      </c>
      <c r="E3278" t="s">
        <v>16</v>
      </c>
      <c r="F3278">
        <v>90</v>
      </c>
      <c r="G3278" t="s">
        <v>7942</v>
      </c>
      <c r="H3278" t="s">
        <v>974</v>
      </c>
      <c r="I3278" t="s">
        <v>32</v>
      </c>
      <c r="J3278" s="6">
        <v>44207</v>
      </c>
      <c r="K3278">
        <v>32</v>
      </c>
      <c r="L3278" t="s">
        <v>101</v>
      </c>
      <c r="M3278">
        <f t="shared" si="102"/>
        <v>0</v>
      </c>
      <c r="N3278" s="23" t="s">
        <v>4489</v>
      </c>
      <c r="O3278" s="23" t="s">
        <v>10422</v>
      </c>
      <c r="P3278" s="23">
        <f t="shared" si="103"/>
        <v>4</v>
      </c>
    </row>
    <row r="3279" spans="1:16" x14ac:dyDescent="0.3">
      <c r="A3279">
        <v>3364</v>
      </c>
      <c r="B3279" t="s">
        <v>2118</v>
      </c>
      <c r="C3279" t="s">
        <v>3652</v>
      </c>
      <c r="D3279" t="s">
        <v>28</v>
      </c>
      <c r="E3279" t="s">
        <v>29</v>
      </c>
      <c r="F3279">
        <v>30</v>
      </c>
      <c r="G3279" t="s">
        <v>14645</v>
      </c>
      <c r="H3279" t="s">
        <v>7092</v>
      </c>
      <c r="I3279" t="s">
        <v>32</v>
      </c>
      <c r="J3279" s="6" t="s">
        <v>14016</v>
      </c>
      <c r="K3279">
        <v>61</v>
      </c>
      <c r="L3279" t="s">
        <v>159</v>
      </c>
      <c r="M3279">
        <f t="shared" si="102"/>
        <v>0</v>
      </c>
      <c r="N3279" s="23" t="s">
        <v>782</v>
      </c>
      <c r="O3279" s="23" t="s">
        <v>10449</v>
      </c>
      <c r="P3279" s="23">
        <f t="shared" si="103"/>
        <v>7</v>
      </c>
    </row>
    <row r="3280" spans="1:16" x14ac:dyDescent="0.3">
      <c r="A3280">
        <v>3365</v>
      </c>
      <c r="B3280" t="s">
        <v>7944</v>
      </c>
      <c r="C3280" t="s">
        <v>5250</v>
      </c>
      <c r="D3280" t="s">
        <v>28</v>
      </c>
      <c r="E3280" t="s">
        <v>29</v>
      </c>
      <c r="F3280">
        <v>60</v>
      </c>
      <c r="G3280" t="s">
        <v>14646</v>
      </c>
      <c r="H3280" t="s">
        <v>7946</v>
      </c>
      <c r="I3280" t="s">
        <v>32</v>
      </c>
      <c r="J3280" s="6" t="s">
        <v>13741</v>
      </c>
      <c r="K3280">
        <v>2</v>
      </c>
      <c r="L3280" t="s">
        <v>39</v>
      </c>
      <c r="M3280">
        <f t="shared" si="102"/>
        <v>0</v>
      </c>
      <c r="N3280" s="23" t="s">
        <v>12517</v>
      </c>
      <c r="O3280" s="23" t="s">
        <v>10449</v>
      </c>
      <c r="P3280" s="23">
        <f t="shared" si="103"/>
        <v>7</v>
      </c>
    </row>
    <row r="3281" spans="1:16" x14ac:dyDescent="0.3">
      <c r="A3281">
        <v>3366</v>
      </c>
      <c r="B3281" t="s">
        <v>1572</v>
      </c>
      <c r="C3281" t="s">
        <v>7947</v>
      </c>
      <c r="D3281" t="s">
        <v>28</v>
      </c>
      <c r="E3281" t="s">
        <v>29</v>
      </c>
      <c r="F3281">
        <v>90</v>
      </c>
      <c r="G3281" t="s">
        <v>7948</v>
      </c>
      <c r="H3281" t="s">
        <v>2032</v>
      </c>
      <c r="I3281" t="s">
        <v>173</v>
      </c>
      <c r="J3281" s="6" t="s">
        <v>13698</v>
      </c>
      <c r="K3281">
        <v>84</v>
      </c>
      <c r="L3281" t="s">
        <v>54</v>
      </c>
      <c r="M3281">
        <f t="shared" si="102"/>
        <v>0</v>
      </c>
      <c r="N3281" s="23" t="s">
        <v>917</v>
      </c>
      <c r="O3281" s="23" t="s">
        <v>10468</v>
      </c>
      <c r="P3281" s="23">
        <f t="shared" si="103"/>
        <v>8</v>
      </c>
    </row>
    <row r="3282" spans="1:16" x14ac:dyDescent="0.3">
      <c r="A3282">
        <v>3367</v>
      </c>
      <c r="B3282" t="s">
        <v>7319</v>
      </c>
      <c r="C3282" t="s">
        <v>3652</v>
      </c>
      <c r="D3282" t="s">
        <v>51</v>
      </c>
      <c r="E3282" t="s">
        <v>16</v>
      </c>
      <c r="F3282">
        <v>30</v>
      </c>
      <c r="G3282" t="s">
        <v>7949</v>
      </c>
      <c r="H3282" t="s">
        <v>875</v>
      </c>
      <c r="I3282" t="s">
        <v>187</v>
      </c>
      <c r="J3282" s="6" t="s">
        <v>13769</v>
      </c>
      <c r="K3282">
        <v>82</v>
      </c>
      <c r="L3282" t="s">
        <v>159</v>
      </c>
      <c r="M3282">
        <f t="shared" si="102"/>
        <v>0</v>
      </c>
      <c r="N3282" s="23" t="s">
        <v>917</v>
      </c>
      <c r="O3282" s="23" t="s">
        <v>10436</v>
      </c>
      <c r="P3282" s="23">
        <f t="shared" si="103"/>
        <v>8</v>
      </c>
    </row>
    <row r="3283" spans="1:16" x14ac:dyDescent="0.3">
      <c r="A3283">
        <v>3368</v>
      </c>
      <c r="B3283" t="s">
        <v>2932</v>
      </c>
      <c r="C3283" t="s">
        <v>4218</v>
      </c>
      <c r="D3283" t="s">
        <v>28</v>
      </c>
      <c r="E3283" t="s">
        <v>29</v>
      </c>
      <c r="F3283">
        <v>30</v>
      </c>
      <c r="G3283" t="s">
        <v>14992</v>
      </c>
      <c r="H3283" t="s">
        <v>4285</v>
      </c>
      <c r="I3283" t="s">
        <v>124</v>
      </c>
      <c r="J3283" s="6" t="s">
        <v>14245</v>
      </c>
      <c r="K3283">
        <v>35</v>
      </c>
      <c r="L3283" t="s">
        <v>159</v>
      </c>
      <c r="M3283">
        <f t="shared" si="102"/>
        <v>0</v>
      </c>
      <c r="N3283" s="23" t="s">
        <v>917</v>
      </c>
      <c r="O3283" s="23" t="s">
        <v>384</v>
      </c>
      <c r="P3283" s="23">
        <f t="shared" si="103"/>
        <v>5</v>
      </c>
    </row>
    <row r="3284" spans="1:16" x14ac:dyDescent="0.3">
      <c r="A3284">
        <v>3369</v>
      </c>
      <c r="B3284" t="s">
        <v>7314</v>
      </c>
      <c r="C3284" t="s">
        <v>5318</v>
      </c>
      <c r="D3284" t="s">
        <v>28</v>
      </c>
      <c r="E3284" t="s">
        <v>29</v>
      </c>
      <c r="F3284">
        <v>30</v>
      </c>
      <c r="G3284" t="s">
        <v>7951</v>
      </c>
      <c r="H3284" t="s">
        <v>2169</v>
      </c>
      <c r="I3284" t="s">
        <v>32</v>
      </c>
      <c r="J3284" s="6" t="s">
        <v>13812</v>
      </c>
      <c r="K3284">
        <v>60</v>
      </c>
      <c r="L3284" t="s">
        <v>20</v>
      </c>
      <c r="M3284">
        <f t="shared" si="102"/>
        <v>0</v>
      </c>
      <c r="N3284" s="23" t="s">
        <v>917</v>
      </c>
      <c r="O3284" s="23" t="s">
        <v>10453</v>
      </c>
      <c r="P3284" s="23">
        <f t="shared" si="103"/>
        <v>7</v>
      </c>
    </row>
    <row r="3285" spans="1:16" x14ac:dyDescent="0.3">
      <c r="A3285">
        <v>3370</v>
      </c>
      <c r="B3285" t="s">
        <v>7952</v>
      </c>
      <c r="C3285" t="s">
        <v>7953</v>
      </c>
      <c r="D3285" t="s">
        <v>51</v>
      </c>
      <c r="E3285" t="s">
        <v>16</v>
      </c>
      <c r="F3285">
        <v>30</v>
      </c>
      <c r="G3285" t="s">
        <v>7954</v>
      </c>
      <c r="H3285" t="s">
        <v>3010</v>
      </c>
      <c r="I3285" t="s">
        <v>187</v>
      </c>
      <c r="J3285" s="6">
        <v>44688</v>
      </c>
      <c r="K3285">
        <v>72</v>
      </c>
      <c r="L3285" t="s">
        <v>33</v>
      </c>
      <c r="M3285">
        <f t="shared" si="102"/>
        <v>0</v>
      </c>
      <c r="N3285" s="23" t="s">
        <v>12518</v>
      </c>
      <c r="O3285" s="23" t="s">
        <v>6</v>
      </c>
      <c r="P3285" s="23">
        <f t="shared" si="103"/>
        <v>6</v>
      </c>
    </row>
    <row r="3286" spans="1:16" x14ac:dyDescent="0.3">
      <c r="A3286">
        <v>3371</v>
      </c>
      <c r="B3286" t="s">
        <v>2829</v>
      </c>
      <c r="C3286" t="s">
        <v>7955</v>
      </c>
      <c r="D3286" t="s">
        <v>28</v>
      </c>
      <c r="E3286" t="s">
        <v>29</v>
      </c>
      <c r="F3286">
        <v>60</v>
      </c>
      <c r="G3286" t="s">
        <v>7956</v>
      </c>
      <c r="H3286" t="s">
        <v>5243</v>
      </c>
      <c r="I3286" t="s">
        <v>25</v>
      </c>
      <c r="J3286" s="6">
        <v>43987</v>
      </c>
      <c r="K3286">
        <v>33</v>
      </c>
      <c r="L3286" t="s">
        <v>70</v>
      </c>
      <c r="M3286">
        <f t="shared" si="102"/>
        <v>0</v>
      </c>
      <c r="N3286" s="23" t="s">
        <v>1677</v>
      </c>
      <c r="O3286" s="23" t="s">
        <v>10422</v>
      </c>
      <c r="P3286" s="23">
        <f t="shared" si="103"/>
        <v>4</v>
      </c>
    </row>
    <row r="3287" spans="1:16" x14ac:dyDescent="0.3">
      <c r="A3287">
        <v>3372</v>
      </c>
      <c r="B3287" t="s">
        <v>5916</v>
      </c>
      <c r="C3287" t="s">
        <v>5502</v>
      </c>
      <c r="D3287" t="s">
        <v>28</v>
      </c>
      <c r="E3287" t="s">
        <v>29</v>
      </c>
      <c r="F3287">
        <v>60</v>
      </c>
      <c r="G3287" t="s">
        <v>7957</v>
      </c>
      <c r="H3287" t="s">
        <v>641</v>
      </c>
      <c r="I3287" t="s">
        <v>294</v>
      </c>
      <c r="J3287" s="6">
        <v>44688</v>
      </c>
      <c r="K3287">
        <v>60</v>
      </c>
      <c r="L3287" t="s">
        <v>70</v>
      </c>
      <c r="M3287">
        <f t="shared" si="102"/>
        <v>0</v>
      </c>
      <c r="N3287" s="23" t="s">
        <v>7442</v>
      </c>
      <c r="O3287" s="23" t="s">
        <v>10416</v>
      </c>
      <c r="P3287" s="23">
        <f t="shared" si="103"/>
        <v>4</v>
      </c>
    </row>
    <row r="3288" spans="1:16" x14ac:dyDescent="0.3">
      <c r="A3288">
        <v>3373</v>
      </c>
      <c r="B3288" t="s">
        <v>7958</v>
      </c>
      <c r="C3288" t="s">
        <v>4813</v>
      </c>
      <c r="D3288" t="s">
        <v>28</v>
      </c>
      <c r="E3288" t="s">
        <v>29</v>
      </c>
      <c r="F3288">
        <v>30</v>
      </c>
      <c r="G3288" t="s">
        <v>7959</v>
      </c>
      <c r="H3288" t="s">
        <v>4049</v>
      </c>
      <c r="I3288" t="s">
        <v>32</v>
      </c>
      <c r="J3288" s="6" t="s">
        <v>14219</v>
      </c>
      <c r="K3288">
        <v>13</v>
      </c>
      <c r="L3288" t="s">
        <v>45</v>
      </c>
      <c r="M3288">
        <f t="shared" si="102"/>
        <v>0</v>
      </c>
      <c r="N3288" s="23" t="s">
        <v>12519</v>
      </c>
      <c r="O3288" s="23" t="s">
        <v>10438</v>
      </c>
      <c r="P3288" s="23">
        <f t="shared" si="103"/>
        <v>5</v>
      </c>
    </row>
    <row r="3289" spans="1:16" x14ac:dyDescent="0.3">
      <c r="A3289">
        <v>3374</v>
      </c>
      <c r="B3289" t="s">
        <v>7960</v>
      </c>
      <c r="C3289" t="s">
        <v>2813</v>
      </c>
      <c r="D3289" t="s">
        <v>51</v>
      </c>
      <c r="E3289" t="s">
        <v>16</v>
      </c>
      <c r="F3289">
        <v>90</v>
      </c>
      <c r="G3289" t="s">
        <v>7961</v>
      </c>
      <c r="H3289" t="s">
        <v>3242</v>
      </c>
      <c r="I3289" t="s">
        <v>32</v>
      </c>
      <c r="J3289" s="6" t="s">
        <v>13850</v>
      </c>
      <c r="K3289">
        <v>64</v>
      </c>
      <c r="L3289" t="s">
        <v>80</v>
      </c>
      <c r="M3289">
        <f t="shared" si="102"/>
        <v>0</v>
      </c>
      <c r="N3289" s="23" t="s">
        <v>12520</v>
      </c>
      <c r="O3289" s="23" t="s">
        <v>10417</v>
      </c>
      <c r="P3289" s="23">
        <f t="shared" si="103"/>
        <v>5</v>
      </c>
    </row>
    <row r="3290" spans="1:16" x14ac:dyDescent="0.3">
      <c r="A3290">
        <v>3375</v>
      </c>
      <c r="B3290" t="s">
        <v>343</v>
      </c>
      <c r="C3290" t="s">
        <v>7962</v>
      </c>
      <c r="D3290" t="s">
        <v>28</v>
      </c>
      <c r="E3290" t="s">
        <v>29</v>
      </c>
      <c r="F3290">
        <v>30</v>
      </c>
      <c r="G3290" t="s">
        <v>7961</v>
      </c>
      <c r="H3290" t="s">
        <v>3263</v>
      </c>
      <c r="I3290" t="s">
        <v>32</v>
      </c>
      <c r="J3290" s="6">
        <v>44474</v>
      </c>
      <c r="K3290">
        <v>78</v>
      </c>
      <c r="L3290" t="s">
        <v>159</v>
      </c>
      <c r="M3290">
        <f t="shared" si="102"/>
        <v>0</v>
      </c>
      <c r="N3290" s="23" t="s">
        <v>12520</v>
      </c>
      <c r="O3290" s="23" t="s">
        <v>10417</v>
      </c>
      <c r="P3290" s="23">
        <f t="shared" si="103"/>
        <v>5</v>
      </c>
    </row>
    <row r="3291" spans="1:16" x14ac:dyDescent="0.3">
      <c r="A3291">
        <v>3376</v>
      </c>
      <c r="B3291" t="s">
        <v>7963</v>
      </c>
      <c r="C3291" t="s">
        <v>3872</v>
      </c>
      <c r="D3291" t="s">
        <v>51</v>
      </c>
      <c r="E3291" t="s">
        <v>16</v>
      </c>
      <c r="F3291">
        <v>30</v>
      </c>
      <c r="G3291" t="s">
        <v>7964</v>
      </c>
      <c r="H3291" t="s">
        <v>7965</v>
      </c>
      <c r="I3291" t="s">
        <v>38</v>
      </c>
      <c r="J3291" s="6">
        <v>44624</v>
      </c>
      <c r="K3291">
        <v>68</v>
      </c>
      <c r="L3291" t="s">
        <v>80</v>
      </c>
      <c r="M3291">
        <f t="shared" si="102"/>
        <v>0</v>
      </c>
      <c r="N3291" s="23" t="s">
        <v>6965</v>
      </c>
      <c r="O3291" s="23" t="s">
        <v>10446</v>
      </c>
      <c r="P3291" s="23">
        <f t="shared" si="103"/>
        <v>5</v>
      </c>
    </row>
    <row r="3292" spans="1:16" x14ac:dyDescent="0.3">
      <c r="A3292">
        <v>3377</v>
      </c>
      <c r="B3292" t="s">
        <v>990</v>
      </c>
      <c r="C3292" t="s">
        <v>1317</v>
      </c>
      <c r="D3292" t="s">
        <v>28</v>
      </c>
      <c r="E3292" t="s">
        <v>29</v>
      </c>
      <c r="F3292">
        <v>30</v>
      </c>
      <c r="G3292" t="s">
        <v>7966</v>
      </c>
      <c r="H3292" t="s">
        <v>1819</v>
      </c>
      <c r="I3292" t="s">
        <v>89</v>
      </c>
      <c r="J3292" s="6">
        <v>44594</v>
      </c>
      <c r="K3292">
        <v>30</v>
      </c>
      <c r="L3292" t="s">
        <v>54</v>
      </c>
      <c r="M3292">
        <f t="shared" si="102"/>
        <v>0</v>
      </c>
      <c r="N3292" s="23" t="s">
        <v>6534</v>
      </c>
      <c r="O3292" s="23" t="s">
        <v>10430</v>
      </c>
      <c r="P3292" s="23">
        <f t="shared" si="103"/>
        <v>9</v>
      </c>
    </row>
    <row r="3293" spans="1:16" x14ac:dyDescent="0.3">
      <c r="A3293">
        <v>3378</v>
      </c>
      <c r="B3293" t="s">
        <v>7365</v>
      </c>
      <c r="C3293" t="s">
        <v>3569</v>
      </c>
      <c r="D3293" t="s">
        <v>51</v>
      </c>
      <c r="E3293" t="s">
        <v>16</v>
      </c>
      <c r="F3293">
        <v>90</v>
      </c>
      <c r="G3293" t="s">
        <v>7967</v>
      </c>
      <c r="H3293" t="s">
        <v>4361</v>
      </c>
      <c r="I3293" t="s">
        <v>4362</v>
      </c>
      <c r="J3293" s="6">
        <v>43871</v>
      </c>
      <c r="K3293">
        <v>43</v>
      </c>
      <c r="L3293" t="s">
        <v>70</v>
      </c>
      <c r="M3293">
        <f t="shared" si="102"/>
        <v>0</v>
      </c>
      <c r="N3293" s="23" t="s">
        <v>6534</v>
      </c>
      <c r="O3293" s="23" t="s">
        <v>3488</v>
      </c>
      <c r="P3293" s="23">
        <f t="shared" si="103"/>
        <v>5</v>
      </c>
    </row>
    <row r="3294" spans="1:16" x14ac:dyDescent="0.3">
      <c r="A3294">
        <v>3379</v>
      </c>
      <c r="B3294" t="s">
        <v>3429</v>
      </c>
      <c r="C3294" t="s">
        <v>3549</v>
      </c>
      <c r="D3294" t="s">
        <v>92</v>
      </c>
      <c r="E3294" t="s">
        <v>29</v>
      </c>
      <c r="F3294">
        <v>30</v>
      </c>
      <c r="G3294" t="s">
        <v>7968</v>
      </c>
      <c r="H3294" t="s">
        <v>2866</v>
      </c>
      <c r="I3294" t="s">
        <v>32</v>
      </c>
      <c r="J3294" s="6">
        <v>43958</v>
      </c>
      <c r="K3294">
        <v>76</v>
      </c>
      <c r="L3294" t="s">
        <v>80</v>
      </c>
      <c r="M3294">
        <f t="shared" si="102"/>
        <v>0</v>
      </c>
      <c r="N3294" s="23" t="s">
        <v>6534</v>
      </c>
      <c r="O3294" s="23" t="s">
        <v>12521</v>
      </c>
      <c r="P3294" s="23">
        <f t="shared" si="103"/>
        <v>3</v>
      </c>
    </row>
    <row r="3295" spans="1:16" x14ac:dyDescent="0.3">
      <c r="A3295">
        <v>3380</v>
      </c>
      <c r="B3295" t="s">
        <v>2823</v>
      </c>
      <c r="C3295" t="s">
        <v>7622</v>
      </c>
      <c r="D3295" t="s">
        <v>51</v>
      </c>
      <c r="E3295" t="s">
        <v>16</v>
      </c>
      <c r="F3295">
        <v>90</v>
      </c>
      <c r="G3295" t="s">
        <v>7969</v>
      </c>
      <c r="H3295" t="s">
        <v>2678</v>
      </c>
      <c r="I3295" t="s">
        <v>32</v>
      </c>
      <c r="J3295" s="6">
        <v>44689</v>
      </c>
      <c r="K3295">
        <v>36</v>
      </c>
      <c r="L3295" t="s">
        <v>54</v>
      </c>
      <c r="M3295">
        <f t="shared" si="102"/>
        <v>0</v>
      </c>
      <c r="N3295" s="23" t="s">
        <v>6534</v>
      </c>
      <c r="O3295" s="23" t="s">
        <v>10416</v>
      </c>
      <c r="P3295" s="23">
        <f t="shared" si="103"/>
        <v>4</v>
      </c>
    </row>
    <row r="3296" spans="1:16" x14ac:dyDescent="0.3">
      <c r="A3296">
        <v>3381</v>
      </c>
      <c r="B3296" t="s">
        <v>7970</v>
      </c>
      <c r="C3296" t="s">
        <v>4131</v>
      </c>
      <c r="D3296" t="s">
        <v>51</v>
      </c>
      <c r="E3296" t="s">
        <v>16</v>
      </c>
      <c r="F3296">
        <v>60</v>
      </c>
      <c r="G3296" t="s">
        <v>7971</v>
      </c>
      <c r="H3296" t="s">
        <v>641</v>
      </c>
      <c r="I3296" t="s">
        <v>294</v>
      </c>
      <c r="J3296" s="6">
        <v>43863</v>
      </c>
      <c r="K3296">
        <v>31</v>
      </c>
      <c r="L3296" t="s">
        <v>39</v>
      </c>
      <c r="M3296">
        <f t="shared" si="102"/>
        <v>0</v>
      </c>
      <c r="N3296" s="23" t="s">
        <v>6534</v>
      </c>
      <c r="O3296" s="23" t="s">
        <v>3222</v>
      </c>
      <c r="P3296" s="23">
        <f t="shared" si="103"/>
        <v>4</v>
      </c>
    </row>
    <row r="3297" spans="1:16" x14ac:dyDescent="0.3">
      <c r="A3297">
        <v>3382</v>
      </c>
      <c r="B3297" t="s">
        <v>7972</v>
      </c>
      <c r="C3297" t="s">
        <v>7973</v>
      </c>
      <c r="D3297" t="s">
        <v>15</v>
      </c>
      <c r="E3297" t="s">
        <v>16</v>
      </c>
      <c r="F3297">
        <v>60</v>
      </c>
      <c r="G3297" t="s">
        <v>7974</v>
      </c>
      <c r="H3297" t="s">
        <v>163</v>
      </c>
      <c r="I3297" t="s">
        <v>164</v>
      </c>
      <c r="J3297" s="6" t="s">
        <v>14032</v>
      </c>
      <c r="K3297">
        <v>94</v>
      </c>
      <c r="L3297" t="s">
        <v>70</v>
      </c>
      <c r="M3297">
        <f t="shared" si="102"/>
        <v>0</v>
      </c>
      <c r="N3297" s="23" t="s">
        <v>6534</v>
      </c>
      <c r="O3297" s="23" t="s">
        <v>10422</v>
      </c>
      <c r="P3297" s="23">
        <f t="shared" si="103"/>
        <v>4</v>
      </c>
    </row>
    <row r="3298" spans="1:16" x14ac:dyDescent="0.3">
      <c r="A3298">
        <v>3383</v>
      </c>
      <c r="B3298" t="s">
        <v>375</v>
      </c>
      <c r="C3298" t="s">
        <v>2276</v>
      </c>
      <c r="D3298" t="s">
        <v>28</v>
      </c>
      <c r="E3298" t="s">
        <v>29</v>
      </c>
      <c r="F3298">
        <v>30</v>
      </c>
      <c r="G3298" t="s">
        <v>7975</v>
      </c>
      <c r="H3298" t="s">
        <v>1477</v>
      </c>
      <c r="I3298" t="s">
        <v>1478</v>
      </c>
      <c r="J3298" s="6">
        <v>44593</v>
      </c>
      <c r="K3298">
        <v>97</v>
      </c>
      <c r="L3298" t="s">
        <v>101</v>
      </c>
      <c r="M3298">
        <f t="shared" si="102"/>
        <v>0</v>
      </c>
      <c r="N3298" s="23" t="s">
        <v>7049</v>
      </c>
      <c r="O3298" s="23" t="s">
        <v>10438</v>
      </c>
      <c r="P3298" s="23">
        <f t="shared" si="103"/>
        <v>5</v>
      </c>
    </row>
    <row r="3299" spans="1:16" x14ac:dyDescent="0.3">
      <c r="A3299">
        <v>3384</v>
      </c>
      <c r="B3299" t="s">
        <v>7976</v>
      </c>
      <c r="C3299" t="s">
        <v>708</v>
      </c>
      <c r="D3299" t="s">
        <v>28</v>
      </c>
      <c r="E3299" t="s">
        <v>29</v>
      </c>
      <c r="F3299">
        <v>90</v>
      </c>
      <c r="G3299" t="s">
        <v>7977</v>
      </c>
      <c r="H3299" t="s">
        <v>2479</v>
      </c>
      <c r="I3299" t="s">
        <v>1233</v>
      </c>
      <c r="J3299" s="6">
        <v>44386</v>
      </c>
      <c r="K3299">
        <v>33</v>
      </c>
      <c r="L3299" t="s">
        <v>101</v>
      </c>
      <c r="M3299">
        <f t="shared" si="102"/>
        <v>0</v>
      </c>
      <c r="N3299" s="23" t="s">
        <v>7049</v>
      </c>
      <c r="O3299" s="23" t="s">
        <v>10453</v>
      </c>
      <c r="P3299" s="23">
        <f t="shared" si="103"/>
        <v>7</v>
      </c>
    </row>
    <row r="3300" spans="1:16" x14ac:dyDescent="0.3">
      <c r="A3300">
        <v>3385</v>
      </c>
      <c r="B3300" t="s">
        <v>7356</v>
      </c>
      <c r="C3300" t="s">
        <v>5659</v>
      </c>
      <c r="D3300" t="s">
        <v>51</v>
      </c>
      <c r="E3300" t="s">
        <v>16</v>
      </c>
      <c r="F3300">
        <v>60</v>
      </c>
      <c r="G3300" t="s">
        <v>7978</v>
      </c>
      <c r="H3300" t="s">
        <v>1956</v>
      </c>
      <c r="I3300" t="s">
        <v>32</v>
      </c>
      <c r="J3300" s="6" t="s">
        <v>13976</v>
      </c>
      <c r="K3300">
        <v>16</v>
      </c>
      <c r="L3300" t="s">
        <v>33</v>
      </c>
      <c r="M3300">
        <f t="shared" si="102"/>
        <v>0</v>
      </c>
      <c r="N3300" s="23" t="s">
        <v>12522</v>
      </c>
      <c r="O3300" s="23" t="s">
        <v>10422</v>
      </c>
      <c r="P3300" s="23">
        <f t="shared" si="103"/>
        <v>4</v>
      </c>
    </row>
    <row r="3301" spans="1:16" x14ac:dyDescent="0.3">
      <c r="A3301">
        <v>3386</v>
      </c>
      <c r="B3301" t="s">
        <v>6144</v>
      </c>
      <c r="C3301" t="s">
        <v>2970</v>
      </c>
      <c r="D3301" t="s">
        <v>28</v>
      </c>
      <c r="E3301" t="s">
        <v>29</v>
      </c>
      <c r="F3301">
        <v>90</v>
      </c>
      <c r="G3301" t="s">
        <v>7979</v>
      </c>
      <c r="H3301" t="s">
        <v>5819</v>
      </c>
      <c r="I3301" t="s">
        <v>5820</v>
      </c>
      <c r="J3301" s="6">
        <v>44536</v>
      </c>
      <c r="K3301">
        <v>64</v>
      </c>
      <c r="L3301" t="s">
        <v>101</v>
      </c>
      <c r="M3301">
        <f t="shared" si="102"/>
        <v>0</v>
      </c>
      <c r="N3301" s="23" t="s">
        <v>12523</v>
      </c>
      <c r="O3301" s="23" t="s">
        <v>10453</v>
      </c>
      <c r="P3301" s="23">
        <f t="shared" si="103"/>
        <v>7</v>
      </c>
    </row>
    <row r="3302" spans="1:16" x14ac:dyDescent="0.3">
      <c r="A3302">
        <v>3387</v>
      </c>
      <c r="B3302" t="s">
        <v>5920</v>
      </c>
      <c r="C3302" t="s">
        <v>7980</v>
      </c>
      <c r="D3302" t="s">
        <v>28</v>
      </c>
      <c r="E3302" t="s">
        <v>29</v>
      </c>
      <c r="F3302">
        <v>90</v>
      </c>
      <c r="G3302" t="s">
        <v>7981</v>
      </c>
      <c r="H3302" t="s">
        <v>881</v>
      </c>
      <c r="I3302" t="s">
        <v>178</v>
      </c>
      <c r="J3302" s="6">
        <v>44387</v>
      </c>
      <c r="K3302">
        <v>51</v>
      </c>
      <c r="L3302" t="s">
        <v>39</v>
      </c>
      <c r="M3302">
        <f t="shared" si="102"/>
        <v>0</v>
      </c>
      <c r="N3302" s="23" t="s">
        <v>12524</v>
      </c>
      <c r="O3302" s="23" t="s">
        <v>12525</v>
      </c>
      <c r="P3302" s="23">
        <f t="shared" si="103"/>
        <v>7</v>
      </c>
    </row>
    <row r="3303" spans="1:16" x14ac:dyDescent="0.3">
      <c r="A3303">
        <v>3388</v>
      </c>
      <c r="B3303" t="s">
        <v>7982</v>
      </c>
      <c r="C3303" t="s">
        <v>3089</v>
      </c>
      <c r="D3303" t="s">
        <v>15</v>
      </c>
      <c r="E3303" t="s">
        <v>16</v>
      </c>
      <c r="F3303">
        <v>90</v>
      </c>
      <c r="G3303" t="s">
        <v>7983</v>
      </c>
      <c r="H3303" t="s">
        <v>917</v>
      </c>
      <c r="I3303" t="s">
        <v>32</v>
      </c>
      <c r="J3303" s="6">
        <v>44569</v>
      </c>
      <c r="K3303">
        <v>32</v>
      </c>
      <c r="L3303" t="s">
        <v>20</v>
      </c>
      <c r="M3303">
        <f t="shared" si="102"/>
        <v>0</v>
      </c>
      <c r="N3303" s="23" t="s">
        <v>12526</v>
      </c>
      <c r="O3303" s="23" t="s">
        <v>10430</v>
      </c>
      <c r="P3303" s="23">
        <f t="shared" si="103"/>
        <v>9</v>
      </c>
    </row>
    <row r="3304" spans="1:16" x14ac:dyDescent="0.3">
      <c r="A3304">
        <v>3389</v>
      </c>
      <c r="B3304" t="s">
        <v>4318</v>
      </c>
      <c r="C3304" t="s">
        <v>1216</v>
      </c>
      <c r="D3304" t="s">
        <v>28</v>
      </c>
      <c r="E3304" t="s">
        <v>29</v>
      </c>
      <c r="F3304">
        <v>30</v>
      </c>
      <c r="G3304" t="s">
        <v>7984</v>
      </c>
      <c r="H3304" t="s">
        <v>1940</v>
      </c>
      <c r="I3304" t="s">
        <v>294</v>
      </c>
      <c r="J3304" s="6">
        <v>44414</v>
      </c>
      <c r="K3304">
        <v>24</v>
      </c>
      <c r="L3304" t="s">
        <v>20</v>
      </c>
      <c r="M3304">
        <f t="shared" si="102"/>
        <v>0</v>
      </c>
      <c r="N3304" s="23" t="s">
        <v>12527</v>
      </c>
      <c r="O3304" s="23" t="s">
        <v>1021</v>
      </c>
      <c r="P3304" s="23">
        <f t="shared" si="103"/>
        <v>6</v>
      </c>
    </row>
    <row r="3305" spans="1:16" x14ac:dyDescent="0.3">
      <c r="A3305">
        <v>3390</v>
      </c>
      <c r="B3305" t="s">
        <v>7239</v>
      </c>
      <c r="C3305" t="s">
        <v>6465</v>
      </c>
      <c r="D3305" t="s">
        <v>28</v>
      </c>
      <c r="E3305" t="s">
        <v>29</v>
      </c>
      <c r="F3305">
        <v>90</v>
      </c>
      <c r="G3305" t="s">
        <v>7985</v>
      </c>
      <c r="H3305" t="s">
        <v>1366</v>
      </c>
      <c r="I3305" t="s">
        <v>1367</v>
      </c>
      <c r="J3305" s="6" t="s">
        <v>14153</v>
      </c>
      <c r="K3305">
        <v>21</v>
      </c>
      <c r="L3305" t="s">
        <v>80</v>
      </c>
      <c r="M3305">
        <f t="shared" si="102"/>
        <v>0</v>
      </c>
      <c r="N3305" s="23" t="s">
        <v>12528</v>
      </c>
      <c r="O3305" s="23" t="s">
        <v>10436</v>
      </c>
      <c r="P3305" s="23">
        <f t="shared" si="103"/>
        <v>8</v>
      </c>
    </row>
    <row r="3306" spans="1:16" x14ac:dyDescent="0.3">
      <c r="A3306">
        <v>3391</v>
      </c>
      <c r="B3306" t="s">
        <v>7986</v>
      </c>
      <c r="C3306" t="s">
        <v>4971</v>
      </c>
      <c r="D3306" t="s">
        <v>51</v>
      </c>
      <c r="E3306" t="s">
        <v>16</v>
      </c>
      <c r="F3306">
        <v>30</v>
      </c>
      <c r="G3306" t="s">
        <v>14647</v>
      </c>
      <c r="H3306" t="s">
        <v>4326</v>
      </c>
      <c r="I3306" t="s">
        <v>1078</v>
      </c>
      <c r="J3306" s="6" t="s">
        <v>13838</v>
      </c>
      <c r="K3306">
        <v>21</v>
      </c>
      <c r="L3306" t="s">
        <v>159</v>
      </c>
      <c r="M3306">
        <f t="shared" si="102"/>
        <v>0</v>
      </c>
      <c r="N3306" s="23" t="s">
        <v>1830</v>
      </c>
      <c r="O3306" s="23" t="s">
        <v>10449</v>
      </c>
      <c r="P3306" s="23">
        <f t="shared" si="103"/>
        <v>7</v>
      </c>
    </row>
    <row r="3307" spans="1:16" x14ac:dyDescent="0.3">
      <c r="A3307">
        <v>3392</v>
      </c>
      <c r="B3307" t="s">
        <v>7988</v>
      </c>
      <c r="C3307" t="s">
        <v>2905</v>
      </c>
      <c r="D3307" t="s">
        <v>28</v>
      </c>
      <c r="E3307" t="s">
        <v>29</v>
      </c>
      <c r="F3307">
        <v>30</v>
      </c>
      <c r="G3307" t="s">
        <v>7989</v>
      </c>
      <c r="H3307" t="s">
        <v>3228</v>
      </c>
      <c r="I3307" t="s">
        <v>294</v>
      </c>
      <c r="J3307" s="6">
        <v>44319</v>
      </c>
      <c r="K3307">
        <v>38</v>
      </c>
      <c r="L3307" t="s">
        <v>64</v>
      </c>
      <c r="M3307">
        <f t="shared" si="102"/>
        <v>0</v>
      </c>
      <c r="N3307" s="23" t="s">
        <v>5649</v>
      </c>
      <c r="O3307" s="23" t="s">
        <v>10468</v>
      </c>
      <c r="P3307" s="23">
        <f t="shared" si="103"/>
        <v>8</v>
      </c>
    </row>
    <row r="3308" spans="1:16" x14ac:dyDescent="0.3">
      <c r="A3308">
        <v>3393</v>
      </c>
      <c r="B3308" t="s">
        <v>7990</v>
      </c>
      <c r="C3308" t="s">
        <v>1765</v>
      </c>
      <c r="D3308" t="s">
        <v>15</v>
      </c>
      <c r="E3308" t="s">
        <v>16</v>
      </c>
      <c r="F3308">
        <v>60</v>
      </c>
      <c r="G3308" t="s">
        <v>7991</v>
      </c>
      <c r="H3308" t="s">
        <v>2759</v>
      </c>
      <c r="I3308" t="s">
        <v>32</v>
      </c>
      <c r="J3308" s="6">
        <v>44355</v>
      </c>
      <c r="K3308">
        <v>36</v>
      </c>
      <c r="L3308" t="s">
        <v>33</v>
      </c>
      <c r="M3308">
        <f t="shared" si="102"/>
        <v>0</v>
      </c>
      <c r="N3308" s="23" t="s">
        <v>5649</v>
      </c>
      <c r="O3308" s="23" t="s">
        <v>6</v>
      </c>
      <c r="P3308" s="23">
        <f t="shared" si="103"/>
        <v>6</v>
      </c>
    </row>
    <row r="3309" spans="1:16" x14ac:dyDescent="0.3">
      <c r="A3309">
        <v>3394</v>
      </c>
      <c r="B3309" t="s">
        <v>7992</v>
      </c>
      <c r="C3309" t="s">
        <v>2677</v>
      </c>
      <c r="D3309" t="s">
        <v>28</v>
      </c>
      <c r="E3309" t="s">
        <v>29</v>
      </c>
      <c r="F3309">
        <v>30</v>
      </c>
      <c r="G3309" t="s">
        <v>14993</v>
      </c>
      <c r="H3309" t="s">
        <v>7233</v>
      </c>
      <c r="I3309" t="s">
        <v>32</v>
      </c>
      <c r="J3309" s="6">
        <v>44389</v>
      </c>
      <c r="K3309">
        <v>12</v>
      </c>
      <c r="L3309" t="s">
        <v>45</v>
      </c>
      <c r="M3309">
        <f t="shared" si="102"/>
        <v>0</v>
      </c>
      <c r="N3309" s="23" t="s">
        <v>12529</v>
      </c>
      <c r="O3309" s="23" t="s">
        <v>384</v>
      </c>
      <c r="P3309" s="23">
        <f t="shared" si="103"/>
        <v>5</v>
      </c>
    </row>
    <row r="3310" spans="1:16" x14ac:dyDescent="0.3">
      <c r="A3310">
        <v>3395</v>
      </c>
      <c r="B3310" t="s">
        <v>909</v>
      </c>
      <c r="C3310" t="s">
        <v>3079</v>
      </c>
      <c r="D3310" t="s">
        <v>51</v>
      </c>
      <c r="E3310" t="s">
        <v>16</v>
      </c>
      <c r="F3310">
        <v>60</v>
      </c>
      <c r="G3310" t="s">
        <v>7994</v>
      </c>
      <c r="H3310" t="s">
        <v>3215</v>
      </c>
      <c r="I3310" t="s">
        <v>32</v>
      </c>
      <c r="J3310" s="6">
        <v>44479</v>
      </c>
      <c r="K3310">
        <v>83</v>
      </c>
      <c r="L3310" t="s">
        <v>33</v>
      </c>
      <c r="M3310">
        <f t="shared" si="102"/>
        <v>0</v>
      </c>
      <c r="N3310" s="23" t="s">
        <v>12530</v>
      </c>
      <c r="O3310" s="23" t="s">
        <v>6</v>
      </c>
      <c r="P3310" s="23">
        <f t="shared" si="103"/>
        <v>6</v>
      </c>
    </row>
    <row r="3311" spans="1:16" x14ac:dyDescent="0.3">
      <c r="A3311">
        <v>3396</v>
      </c>
      <c r="B3311" t="s">
        <v>7995</v>
      </c>
      <c r="C3311" t="s">
        <v>5907</v>
      </c>
      <c r="D3311" t="s">
        <v>51</v>
      </c>
      <c r="E3311" t="s">
        <v>16</v>
      </c>
      <c r="F3311">
        <v>90</v>
      </c>
      <c r="G3311" t="s">
        <v>7996</v>
      </c>
      <c r="H3311" t="s">
        <v>7997</v>
      </c>
      <c r="I3311" t="s">
        <v>645</v>
      </c>
      <c r="J3311" s="6">
        <v>44441</v>
      </c>
      <c r="K3311">
        <v>10</v>
      </c>
      <c r="L3311" t="s">
        <v>70</v>
      </c>
      <c r="M3311">
        <f t="shared" si="102"/>
        <v>0</v>
      </c>
      <c r="N3311" s="23" t="s">
        <v>12531</v>
      </c>
      <c r="O3311" s="23" t="s">
        <v>10438</v>
      </c>
      <c r="P3311" s="23">
        <f t="shared" si="103"/>
        <v>5</v>
      </c>
    </row>
    <row r="3312" spans="1:16" x14ac:dyDescent="0.3">
      <c r="A3312">
        <v>3397</v>
      </c>
      <c r="B3312" t="s">
        <v>6889</v>
      </c>
      <c r="C3312" t="s">
        <v>1085</v>
      </c>
      <c r="D3312" t="s">
        <v>15</v>
      </c>
      <c r="E3312" t="s">
        <v>16</v>
      </c>
      <c r="F3312">
        <v>60</v>
      </c>
      <c r="G3312" t="s">
        <v>7998</v>
      </c>
      <c r="H3312" t="s">
        <v>7281</v>
      </c>
      <c r="I3312" t="s">
        <v>25</v>
      </c>
      <c r="J3312" s="6" t="s">
        <v>14246</v>
      </c>
      <c r="K3312">
        <v>43</v>
      </c>
      <c r="L3312" t="s">
        <v>80</v>
      </c>
      <c r="M3312">
        <f t="shared" si="102"/>
        <v>0</v>
      </c>
      <c r="N3312" s="23" t="s">
        <v>12532</v>
      </c>
      <c r="O3312" s="23" t="s">
        <v>12533</v>
      </c>
      <c r="P3312" s="23">
        <f t="shared" si="103"/>
        <v>4</v>
      </c>
    </row>
    <row r="3313" spans="1:16" x14ac:dyDescent="0.3">
      <c r="A3313">
        <v>3398</v>
      </c>
      <c r="B3313" t="s">
        <v>3158</v>
      </c>
      <c r="C3313" t="s">
        <v>7423</v>
      </c>
      <c r="D3313" t="s">
        <v>28</v>
      </c>
      <c r="E3313" t="s">
        <v>29</v>
      </c>
      <c r="F3313">
        <v>60</v>
      </c>
      <c r="G3313" t="s">
        <v>7999</v>
      </c>
      <c r="H3313" t="s">
        <v>8000</v>
      </c>
      <c r="I3313" t="s">
        <v>32</v>
      </c>
      <c r="J3313" s="6" t="s">
        <v>13755</v>
      </c>
      <c r="K3313">
        <v>16</v>
      </c>
      <c r="L3313" t="s">
        <v>54</v>
      </c>
      <c r="M3313">
        <f t="shared" si="102"/>
        <v>0</v>
      </c>
      <c r="N3313" s="23" t="s">
        <v>12534</v>
      </c>
      <c r="O3313" s="23" t="s">
        <v>1021</v>
      </c>
      <c r="P3313" s="23">
        <f t="shared" si="103"/>
        <v>6</v>
      </c>
    </row>
    <row r="3314" spans="1:16" x14ac:dyDescent="0.3">
      <c r="A3314">
        <v>3399</v>
      </c>
      <c r="B3314" t="s">
        <v>2110</v>
      </c>
      <c r="C3314" t="s">
        <v>6661</v>
      </c>
      <c r="D3314" t="s">
        <v>28</v>
      </c>
      <c r="E3314" t="s">
        <v>29</v>
      </c>
      <c r="F3314">
        <v>30</v>
      </c>
      <c r="G3314" t="s">
        <v>8001</v>
      </c>
      <c r="H3314" t="s">
        <v>742</v>
      </c>
      <c r="I3314" t="s">
        <v>124</v>
      </c>
      <c r="J3314" s="6">
        <v>44501</v>
      </c>
      <c r="K3314">
        <v>81</v>
      </c>
      <c r="L3314" t="s">
        <v>70</v>
      </c>
      <c r="M3314">
        <f t="shared" si="102"/>
        <v>0</v>
      </c>
      <c r="N3314" s="23" t="s">
        <v>12534</v>
      </c>
      <c r="O3314" s="23" t="s">
        <v>10416</v>
      </c>
      <c r="P3314" s="23">
        <f t="shared" si="103"/>
        <v>4</v>
      </c>
    </row>
    <row r="3315" spans="1:16" x14ac:dyDescent="0.3">
      <c r="A3315">
        <v>3400</v>
      </c>
      <c r="B3315" t="s">
        <v>3318</v>
      </c>
      <c r="C3315" t="s">
        <v>5306</v>
      </c>
      <c r="D3315" t="s">
        <v>92</v>
      </c>
      <c r="E3315" t="s">
        <v>16</v>
      </c>
      <c r="F3315">
        <v>60</v>
      </c>
      <c r="G3315" t="s">
        <v>8002</v>
      </c>
      <c r="H3315" t="s">
        <v>495</v>
      </c>
      <c r="I3315" t="s">
        <v>173</v>
      </c>
      <c r="J3315" s="6" t="s">
        <v>13633</v>
      </c>
      <c r="K3315">
        <v>28</v>
      </c>
      <c r="L3315" t="s">
        <v>39</v>
      </c>
      <c r="M3315">
        <f t="shared" si="102"/>
        <v>0</v>
      </c>
      <c r="N3315" s="23" t="s">
        <v>12534</v>
      </c>
      <c r="O3315" s="23" t="s">
        <v>10453</v>
      </c>
      <c r="P3315" s="23">
        <f t="shared" si="103"/>
        <v>7</v>
      </c>
    </row>
    <row r="3316" spans="1:16" x14ac:dyDescent="0.3">
      <c r="A3316">
        <v>3401</v>
      </c>
      <c r="B3316" t="s">
        <v>8003</v>
      </c>
      <c r="C3316" t="s">
        <v>7032</v>
      </c>
      <c r="D3316" t="s">
        <v>28</v>
      </c>
      <c r="E3316" t="s">
        <v>29</v>
      </c>
      <c r="F3316">
        <v>60</v>
      </c>
      <c r="G3316" t="s">
        <v>8004</v>
      </c>
      <c r="H3316" t="s">
        <v>4944</v>
      </c>
      <c r="I3316" t="s">
        <v>839</v>
      </c>
      <c r="J3316" s="6">
        <v>44601</v>
      </c>
      <c r="K3316">
        <v>86</v>
      </c>
      <c r="L3316" t="s">
        <v>64</v>
      </c>
      <c r="M3316">
        <f t="shared" si="102"/>
        <v>0</v>
      </c>
      <c r="N3316" s="23" t="s">
        <v>12535</v>
      </c>
      <c r="O3316" s="23" t="s">
        <v>10422</v>
      </c>
      <c r="P3316" s="23">
        <f t="shared" si="103"/>
        <v>4</v>
      </c>
    </row>
    <row r="3317" spans="1:16" x14ac:dyDescent="0.3">
      <c r="A3317">
        <v>3402</v>
      </c>
      <c r="B3317" t="s">
        <v>8005</v>
      </c>
      <c r="C3317" t="s">
        <v>8006</v>
      </c>
      <c r="D3317" t="s">
        <v>51</v>
      </c>
      <c r="E3317" t="s">
        <v>16</v>
      </c>
      <c r="F3317">
        <v>60</v>
      </c>
      <c r="G3317" t="s">
        <v>8007</v>
      </c>
      <c r="H3317" t="s">
        <v>3673</v>
      </c>
      <c r="I3317" t="s">
        <v>777</v>
      </c>
      <c r="J3317" s="6">
        <v>44541</v>
      </c>
      <c r="K3317">
        <v>95</v>
      </c>
      <c r="L3317" t="s">
        <v>33</v>
      </c>
      <c r="M3317">
        <f t="shared" si="102"/>
        <v>0</v>
      </c>
      <c r="N3317" s="23" t="s">
        <v>12536</v>
      </c>
      <c r="O3317" s="23" t="s">
        <v>3780</v>
      </c>
      <c r="P3317" s="23">
        <f t="shared" si="103"/>
        <v>5</v>
      </c>
    </row>
    <row r="3318" spans="1:16" x14ac:dyDescent="0.3">
      <c r="A3318">
        <v>3403</v>
      </c>
      <c r="B3318" t="s">
        <v>2267</v>
      </c>
      <c r="C3318" t="s">
        <v>4695</v>
      </c>
      <c r="D3318" t="s">
        <v>28</v>
      </c>
      <c r="E3318" t="s">
        <v>29</v>
      </c>
      <c r="F3318">
        <v>90</v>
      </c>
      <c r="G3318" t="s">
        <v>8007</v>
      </c>
      <c r="H3318" t="s">
        <v>6659</v>
      </c>
      <c r="I3318" t="s">
        <v>208</v>
      </c>
      <c r="J3318" s="6" t="s">
        <v>13991</v>
      </c>
      <c r="K3318">
        <v>63</v>
      </c>
      <c r="L3318" t="s">
        <v>54</v>
      </c>
      <c r="M3318">
        <f t="shared" si="102"/>
        <v>0</v>
      </c>
      <c r="N3318" s="23" t="s">
        <v>12536</v>
      </c>
      <c r="O3318" s="23" t="s">
        <v>3780</v>
      </c>
      <c r="P3318" s="23">
        <f t="shared" si="103"/>
        <v>5</v>
      </c>
    </row>
    <row r="3319" spans="1:16" x14ac:dyDescent="0.3">
      <c r="A3319">
        <v>3404</v>
      </c>
      <c r="B3319" t="s">
        <v>8008</v>
      </c>
      <c r="C3319" t="s">
        <v>1793</v>
      </c>
      <c r="D3319" t="s">
        <v>28</v>
      </c>
      <c r="E3319" t="s">
        <v>29</v>
      </c>
      <c r="F3319">
        <v>90</v>
      </c>
      <c r="G3319" t="s">
        <v>8009</v>
      </c>
      <c r="H3319" t="s">
        <v>1018</v>
      </c>
      <c r="I3319" t="s">
        <v>294</v>
      </c>
      <c r="J3319" s="6">
        <v>44841</v>
      </c>
      <c r="K3319">
        <v>55</v>
      </c>
      <c r="L3319" t="s">
        <v>70</v>
      </c>
      <c r="M3319">
        <f t="shared" si="102"/>
        <v>0</v>
      </c>
      <c r="N3319" s="23" t="s">
        <v>12537</v>
      </c>
      <c r="O3319" s="23" t="s">
        <v>10468</v>
      </c>
      <c r="P3319" s="23">
        <f t="shared" si="103"/>
        <v>8</v>
      </c>
    </row>
    <row r="3320" spans="1:16" x14ac:dyDescent="0.3">
      <c r="A3320">
        <v>3405</v>
      </c>
      <c r="B3320" t="s">
        <v>1424</v>
      </c>
      <c r="C3320" t="s">
        <v>6657</v>
      </c>
      <c r="D3320" t="s">
        <v>28</v>
      </c>
      <c r="E3320" t="s">
        <v>29</v>
      </c>
      <c r="F3320">
        <v>90</v>
      </c>
      <c r="G3320" t="s">
        <v>8010</v>
      </c>
      <c r="H3320" t="s">
        <v>346</v>
      </c>
      <c r="I3320" t="s">
        <v>32</v>
      </c>
      <c r="J3320" s="6" t="s">
        <v>14074</v>
      </c>
      <c r="K3320">
        <v>12</v>
      </c>
      <c r="L3320" t="s">
        <v>101</v>
      </c>
      <c r="M3320">
        <f t="shared" si="102"/>
        <v>0</v>
      </c>
      <c r="N3320" s="23" t="s">
        <v>12538</v>
      </c>
      <c r="O3320" s="23" t="s">
        <v>7691</v>
      </c>
      <c r="P3320" s="23">
        <f t="shared" si="103"/>
        <v>4</v>
      </c>
    </row>
    <row r="3321" spans="1:16" x14ac:dyDescent="0.3">
      <c r="A3321">
        <v>3406</v>
      </c>
      <c r="B3321" t="s">
        <v>8011</v>
      </c>
      <c r="C3321" t="s">
        <v>2509</v>
      </c>
      <c r="D3321" t="s">
        <v>15</v>
      </c>
      <c r="E3321" t="s">
        <v>16</v>
      </c>
      <c r="F3321">
        <v>60</v>
      </c>
      <c r="G3321" t="s">
        <v>13536</v>
      </c>
      <c r="H3321" t="s">
        <v>1206</v>
      </c>
      <c r="I3321" t="s">
        <v>294</v>
      </c>
      <c r="J3321" s="6">
        <v>44289</v>
      </c>
      <c r="K3321">
        <v>29</v>
      </c>
      <c r="L3321" t="s">
        <v>54</v>
      </c>
      <c r="M3321">
        <f t="shared" si="102"/>
        <v>0</v>
      </c>
      <c r="N3321" s="23" t="s">
        <v>12539</v>
      </c>
      <c r="O3321" s="23" t="s">
        <v>10506</v>
      </c>
      <c r="P3321" s="23">
        <f t="shared" si="103"/>
        <v>2</v>
      </c>
    </row>
    <row r="3322" spans="1:16" x14ac:dyDescent="0.3">
      <c r="A3322">
        <v>3407</v>
      </c>
      <c r="B3322" t="s">
        <v>8013</v>
      </c>
      <c r="C3322" t="s">
        <v>556</v>
      </c>
      <c r="D3322" t="s">
        <v>15</v>
      </c>
      <c r="E3322" t="s">
        <v>16</v>
      </c>
      <c r="F3322">
        <v>90</v>
      </c>
      <c r="G3322" t="s">
        <v>8014</v>
      </c>
      <c r="H3322" t="s">
        <v>1306</v>
      </c>
      <c r="I3322" t="s">
        <v>32</v>
      </c>
      <c r="J3322" s="6">
        <v>43831</v>
      </c>
      <c r="K3322">
        <v>11</v>
      </c>
      <c r="L3322" t="s">
        <v>101</v>
      </c>
      <c r="M3322">
        <f t="shared" si="102"/>
        <v>0</v>
      </c>
      <c r="N3322" s="23" t="s">
        <v>12540</v>
      </c>
      <c r="O3322" s="23" t="s">
        <v>10710</v>
      </c>
      <c r="P3322" s="23">
        <f t="shared" si="103"/>
        <v>5</v>
      </c>
    </row>
    <row r="3323" spans="1:16" x14ac:dyDescent="0.3">
      <c r="A3323">
        <v>3408</v>
      </c>
      <c r="B3323" t="s">
        <v>323</v>
      </c>
      <c r="C3323" t="s">
        <v>3077</v>
      </c>
      <c r="D3323" t="s">
        <v>28</v>
      </c>
      <c r="E3323" t="s">
        <v>29</v>
      </c>
      <c r="F3323">
        <v>30</v>
      </c>
      <c r="G3323" t="s">
        <v>8015</v>
      </c>
      <c r="H3323" t="s">
        <v>7140</v>
      </c>
      <c r="I3323" t="s">
        <v>294</v>
      </c>
      <c r="J3323" s="6" t="s">
        <v>14217</v>
      </c>
      <c r="K3323">
        <v>48</v>
      </c>
      <c r="L3323" t="s">
        <v>20</v>
      </c>
      <c r="M3323">
        <f t="shared" si="102"/>
        <v>0</v>
      </c>
      <c r="N3323" s="23" t="s">
        <v>12541</v>
      </c>
      <c r="O3323" s="23" t="s">
        <v>10436</v>
      </c>
      <c r="P3323" s="23">
        <f t="shared" si="103"/>
        <v>8</v>
      </c>
    </row>
    <row r="3324" spans="1:16" x14ac:dyDescent="0.3">
      <c r="A3324">
        <v>3409</v>
      </c>
      <c r="B3324" t="s">
        <v>5266</v>
      </c>
      <c r="C3324" t="s">
        <v>5772</v>
      </c>
      <c r="D3324" t="s">
        <v>51</v>
      </c>
      <c r="E3324" t="s">
        <v>16</v>
      </c>
      <c r="F3324">
        <v>30</v>
      </c>
      <c r="G3324" t="s">
        <v>8016</v>
      </c>
      <c r="H3324" t="s">
        <v>1099</v>
      </c>
      <c r="I3324" t="s">
        <v>25</v>
      </c>
      <c r="J3324" s="6" t="s">
        <v>13763</v>
      </c>
      <c r="K3324">
        <v>85</v>
      </c>
      <c r="L3324" t="s">
        <v>70</v>
      </c>
      <c r="M3324">
        <f t="shared" si="102"/>
        <v>0</v>
      </c>
      <c r="N3324" s="23" t="s">
        <v>12541</v>
      </c>
      <c r="O3324" s="23" t="s">
        <v>3089</v>
      </c>
      <c r="P3324" s="23">
        <f t="shared" si="103"/>
        <v>4</v>
      </c>
    </row>
    <row r="3325" spans="1:16" x14ac:dyDescent="0.3">
      <c r="A3325">
        <v>3410</v>
      </c>
      <c r="B3325" t="s">
        <v>7037</v>
      </c>
      <c r="C3325" t="s">
        <v>4416</v>
      </c>
      <c r="D3325" t="s">
        <v>28</v>
      </c>
      <c r="E3325" t="s">
        <v>29</v>
      </c>
      <c r="F3325">
        <v>30</v>
      </c>
      <c r="G3325" t="s">
        <v>8017</v>
      </c>
      <c r="H3325" t="s">
        <v>793</v>
      </c>
      <c r="I3325" t="s">
        <v>178</v>
      </c>
      <c r="J3325" s="6">
        <v>43990</v>
      </c>
      <c r="K3325">
        <v>21</v>
      </c>
      <c r="L3325" t="s">
        <v>80</v>
      </c>
      <c r="M3325">
        <f t="shared" si="102"/>
        <v>0</v>
      </c>
      <c r="N3325" s="23" t="s">
        <v>12541</v>
      </c>
      <c r="O3325" s="23" t="s">
        <v>6</v>
      </c>
      <c r="P3325" s="23">
        <f t="shared" si="103"/>
        <v>6</v>
      </c>
    </row>
    <row r="3326" spans="1:16" x14ac:dyDescent="0.3">
      <c r="A3326">
        <v>3411</v>
      </c>
      <c r="B3326" t="s">
        <v>3512</v>
      </c>
      <c r="C3326" t="s">
        <v>7043</v>
      </c>
      <c r="D3326" t="s">
        <v>51</v>
      </c>
      <c r="E3326" t="s">
        <v>16</v>
      </c>
      <c r="F3326">
        <v>30</v>
      </c>
      <c r="G3326" t="s">
        <v>8018</v>
      </c>
      <c r="H3326" t="s">
        <v>8019</v>
      </c>
      <c r="I3326" t="s">
        <v>32</v>
      </c>
      <c r="J3326" s="6">
        <v>44747</v>
      </c>
      <c r="K3326">
        <v>79</v>
      </c>
      <c r="L3326" t="s">
        <v>101</v>
      </c>
      <c r="M3326">
        <f t="shared" si="102"/>
        <v>0</v>
      </c>
      <c r="N3326" s="23" t="s">
        <v>12542</v>
      </c>
      <c r="O3326" s="23" t="s">
        <v>9969</v>
      </c>
      <c r="P3326" s="23">
        <f t="shared" si="103"/>
        <v>6</v>
      </c>
    </row>
    <row r="3327" spans="1:16" x14ac:dyDescent="0.3">
      <c r="A3327">
        <v>3412</v>
      </c>
      <c r="B3327" t="s">
        <v>8020</v>
      </c>
      <c r="C3327" t="s">
        <v>5215</v>
      </c>
      <c r="D3327" t="s">
        <v>15</v>
      </c>
      <c r="E3327" t="s">
        <v>16</v>
      </c>
      <c r="F3327">
        <v>90</v>
      </c>
      <c r="G3327" t="s">
        <v>14648</v>
      </c>
      <c r="H3327" t="s">
        <v>8022</v>
      </c>
      <c r="I3327" t="s">
        <v>294</v>
      </c>
      <c r="J3327" s="6">
        <v>44257</v>
      </c>
      <c r="K3327">
        <v>49</v>
      </c>
      <c r="L3327" t="s">
        <v>45</v>
      </c>
      <c r="M3327">
        <f t="shared" si="102"/>
        <v>0</v>
      </c>
      <c r="N3327" s="23" t="s">
        <v>12543</v>
      </c>
      <c r="O3327" s="23" t="s">
        <v>10449</v>
      </c>
      <c r="P3327" s="23">
        <f t="shared" si="103"/>
        <v>7</v>
      </c>
    </row>
    <row r="3328" spans="1:16" x14ac:dyDescent="0.3">
      <c r="A3328">
        <v>3413</v>
      </c>
      <c r="B3328" t="s">
        <v>8023</v>
      </c>
      <c r="C3328" t="s">
        <v>5306</v>
      </c>
      <c r="D3328" t="s">
        <v>15</v>
      </c>
      <c r="E3328" t="s">
        <v>16</v>
      </c>
      <c r="F3328">
        <v>90</v>
      </c>
      <c r="G3328" t="s">
        <v>8024</v>
      </c>
      <c r="H3328" t="s">
        <v>4046</v>
      </c>
      <c r="I3328" t="s">
        <v>173</v>
      </c>
      <c r="J3328" s="6" t="s">
        <v>13700</v>
      </c>
      <c r="K3328">
        <v>2</v>
      </c>
      <c r="L3328" t="s">
        <v>70</v>
      </c>
      <c r="M3328">
        <f t="shared" si="102"/>
        <v>0</v>
      </c>
      <c r="N3328" s="23" t="s">
        <v>12544</v>
      </c>
      <c r="O3328" s="23" t="s">
        <v>6</v>
      </c>
      <c r="P3328" s="23">
        <f t="shared" si="103"/>
        <v>6</v>
      </c>
    </row>
    <row r="3329" spans="1:16" x14ac:dyDescent="0.3">
      <c r="A3329">
        <v>3414</v>
      </c>
      <c r="B3329" t="s">
        <v>2377</v>
      </c>
      <c r="C3329" t="s">
        <v>3162</v>
      </c>
      <c r="D3329" t="s">
        <v>117</v>
      </c>
      <c r="E3329" t="s">
        <v>16</v>
      </c>
      <c r="F3329">
        <v>90</v>
      </c>
      <c r="G3329" t="s">
        <v>8025</v>
      </c>
      <c r="H3329" t="s">
        <v>2890</v>
      </c>
      <c r="I3329" t="s">
        <v>32</v>
      </c>
      <c r="J3329" s="6" t="s">
        <v>13697</v>
      </c>
      <c r="K3329">
        <v>80</v>
      </c>
      <c r="L3329" t="s">
        <v>70</v>
      </c>
      <c r="M3329">
        <f t="shared" si="102"/>
        <v>0</v>
      </c>
      <c r="N3329" s="23" t="s">
        <v>12545</v>
      </c>
      <c r="O3329" s="23" t="s">
        <v>9969</v>
      </c>
      <c r="P3329" s="23">
        <f t="shared" si="103"/>
        <v>6</v>
      </c>
    </row>
    <row r="3330" spans="1:16" x14ac:dyDescent="0.3">
      <c r="A3330">
        <v>3415</v>
      </c>
      <c r="B3330" t="s">
        <v>4395</v>
      </c>
      <c r="C3330" t="s">
        <v>8026</v>
      </c>
      <c r="D3330" t="s">
        <v>28</v>
      </c>
      <c r="E3330" t="s">
        <v>29</v>
      </c>
      <c r="F3330">
        <v>30</v>
      </c>
      <c r="G3330" t="s">
        <v>8027</v>
      </c>
      <c r="H3330" t="s">
        <v>8028</v>
      </c>
      <c r="I3330" t="s">
        <v>294</v>
      </c>
      <c r="J3330" s="6" t="s">
        <v>14193</v>
      </c>
      <c r="K3330">
        <v>69</v>
      </c>
      <c r="L3330" t="s">
        <v>70</v>
      </c>
      <c r="M3330">
        <f t="shared" ref="M3330:M3393" si="104">COUNTBLANK(A3330:L3330)</f>
        <v>0</v>
      </c>
      <c r="N3330" s="23" t="s">
        <v>12546</v>
      </c>
      <c r="O3330" s="23" t="s">
        <v>10438</v>
      </c>
      <c r="P3330" s="23">
        <f t="shared" ref="P3330:P3393" si="105">LEN(O3330)</f>
        <v>5</v>
      </c>
    </row>
    <row r="3331" spans="1:16" x14ac:dyDescent="0.3">
      <c r="A3331">
        <v>3416</v>
      </c>
      <c r="B3331" t="s">
        <v>430</v>
      </c>
      <c r="C3331" t="s">
        <v>644</v>
      </c>
      <c r="D3331" t="s">
        <v>28</v>
      </c>
      <c r="E3331" t="s">
        <v>29</v>
      </c>
      <c r="F3331">
        <v>30</v>
      </c>
      <c r="G3331" t="s">
        <v>8029</v>
      </c>
      <c r="H3331" t="s">
        <v>8030</v>
      </c>
      <c r="I3331" t="s">
        <v>32</v>
      </c>
      <c r="J3331" s="6">
        <v>44292</v>
      </c>
      <c r="K3331">
        <v>78</v>
      </c>
      <c r="L3331" t="s">
        <v>101</v>
      </c>
      <c r="M3331">
        <f t="shared" si="104"/>
        <v>0</v>
      </c>
      <c r="N3331" s="23" t="s">
        <v>2890</v>
      </c>
      <c r="O3331" s="23" t="s">
        <v>6</v>
      </c>
      <c r="P3331" s="23">
        <f t="shared" si="105"/>
        <v>6</v>
      </c>
    </row>
    <row r="3332" spans="1:16" x14ac:dyDescent="0.3">
      <c r="A3332">
        <v>3417</v>
      </c>
      <c r="B3332" t="s">
        <v>8031</v>
      </c>
      <c r="C3332" t="s">
        <v>6003</v>
      </c>
      <c r="D3332" t="s">
        <v>15</v>
      </c>
      <c r="E3332" t="s">
        <v>16</v>
      </c>
      <c r="F3332">
        <v>60</v>
      </c>
      <c r="G3332" t="s">
        <v>8032</v>
      </c>
      <c r="H3332" t="s">
        <v>8033</v>
      </c>
      <c r="I3332" t="s">
        <v>32</v>
      </c>
      <c r="J3332" s="6" t="s">
        <v>13700</v>
      </c>
      <c r="K3332">
        <v>76</v>
      </c>
      <c r="L3332" t="s">
        <v>54</v>
      </c>
      <c r="M3332">
        <f t="shared" si="104"/>
        <v>0</v>
      </c>
      <c r="N3332" s="23" t="s">
        <v>12547</v>
      </c>
      <c r="O3332" s="23" t="s">
        <v>10417</v>
      </c>
      <c r="P3332" s="23">
        <f t="shared" si="105"/>
        <v>5</v>
      </c>
    </row>
    <row r="3333" spans="1:16" x14ac:dyDescent="0.3">
      <c r="A3333">
        <v>3418</v>
      </c>
      <c r="B3333" t="s">
        <v>8034</v>
      </c>
      <c r="C3333" t="s">
        <v>8035</v>
      </c>
      <c r="D3333" t="s">
        <v>15</v>
      </c>
      <c r="E3333" t="s">
        <v>16</v>
      </c>
      <c r="F3333">
        <v>60</v>
      </c>
      <c r="G3333" t="s">
        <v>8036</v>
      </c>
      <c r="H3333" t="s">
        <v>2872</v>
      </c>
      <c r="I3333" t="s">
        <v>294</v>
      </c>
      <c r="J3333" s="6" t="s">
        <v>13962</v>
      </c>
      <c r="K3333">
        <v>103</v>
      </c>
      <c r="L3333" t="s">
        <v>33</v>
      </c>
      <c r="M3333">
        <f t="shared" si="104"/>
        <v>0</v>
      </c>
      <c r="N3333" s="23" t="s">
        <v>12548</v>
      </c>
      <c r="O3333" s="23" t="s">
        <v>10468</v>
      </c>
      <c r="P3333" s="23">
        <f t="shared" si="105"/>
        <v>8</v>
      </c>
    </row>
    <row r="3334" spans="1:16" x14ac:dyDescent="0.3">
      <c r="A3334">
        <v>3419</v>
      </c>
      <c r="B3334" t="s">
        <v>8037</v>
      </c>
      <c r="C3334" t="s">
        <v>556</v>
      </c>
      <c r="D3334" t="s">
        <v>15</v>
      </c>
      <c r="E3334" t="s">
        <v>16</v>
      </c>
      <c r="F3334">
        <v>60</v>
      </c>
      <c r="G3334" t="s">
        <v>8038</v>
      </c>
      <c r="H3334" t="s">
        <v>5631</v>
      </c>
      <c r="I3334" t="s">
        <v>129</v>
      </c>
      <c r="J3334" s="6" t="s">
        <v>14247</v>
      </c>
      <c r="K3334">
        <v>81</v>
      </c>
      <c r="L3334" t="s">
        <v>54</v>
      </c>
      <c r="M3334">
        <f t="shared" si="104"/>
        <v>0</v>
      </c>
      <c r="N3334" s="23" t="s">
        <v>5330</v>
      </c>
      <c r="O3334" s="23" t="s">
        <v>1021</v>
      </c>
      <c r="P3334" s="23">
        <f t="shared" si="105"/>
        <v>6</v>
      </c>
    </row>
    <row r="3335" spans="1:16" x14ac:dyDescent="0.3">
      <c r="A3335">
        <v>3420</v>
      </c>
      <c r="B3335" t="s">
        <v>4757</v>
      </c>
      <c r="C3335" t="s">
        <v>5604</v>
      </c>
      <c r="D3335" t="s">
        <v>28</v>
      </c>
      <c r="E3335" t="s">
        <v>29</v>
      </c>
      <c r="F3335">
        <v>90</v>
      </c>
      <c r="G3335" t="s">
        <v>8039</v>
      </c>
      <c r="H3335" t="s">
        <v>4675</v>
      </c>
      <c r="I3335" t="s">
        <v>178</v>
      </c>
      <c r="J3335" s="6">
        <v>44388</v>
      </c>
      <c r="K3335">
        <v>83</v>
      </c>
      <c r="L3335" t="s">
        <v>101</v>
      </c>
      <c r="M3335">
        <f t="shared" si="104"/>
        <v>0</v>
      </c>
      <c r="N3335" s="23" t="s">
        <v>5330</v>
      </c>
      <c r="O3335" s="23" t="s">
        <v>10436</v>
      </c>
      <c r="P3335" s="23">
        <f t="shared" si="105"/>
        <v>8</v>
      </c>
    </row>
    <row r="3336" spans="1:16" x14ac:dyDescent="0.3">
      <c r="A3336">
        <v>3421</v>
      </c>
      <c r="B3336" t="s">
        <v>1671</v>
      </c>
      <c r="C3336" t="s">
        <v>7908</v>
      </c>
      <c r="D3336" t="s">
        <v>28</v>
      </c>
      <c r="E3336" t="s">
        <v>29</v>
      </c>
      <c r="F3336">
        <v>30</v>
      </c>
      <c r="G3336" t="s">
        <v>8040</v>
      </c>
      <c r="H3336" t="s">
        <v>1026</v>
      </c>
      <c r="I3336" t="s">
        <v>32</v>
      </c>
      <c r="J3336" s="6" t="s">
        <v>13805</v>
      </c>
      <c r="K3336">
        <v>92</v>
      </c>
      <c r="L3336" t="s">
        <v>70</v>
      </c>
      <c r="M3336">
        <f t="shared" si="104"/>
        <v>0</v>
      </c>
      <c r="N3336" s="23" t="s">
        <v>5330</v>
      </c>
      <c r="O3336" s="23" t="s">
        <v>10438</v>
      </c>
      <c r="P3336" s="23">
        <f t="shared" si="105"/>
        <v>5</v>
      </c>
    </row>
    <row r="3337" spans="1:16" x14ac:dyDescent="0.3">
      <c r="A3337">
        <v>3422</v>
      </c>
      <c r="B3337" t="s">
        <v>4419</v>
      </c>
      <c r="C3337" t="s">
        <v>7908</v>
      </c>
      <c r="D3337" t="s">
        <v>51</v>
      </c>
      <c r="E3337" t="s">
        <v>16</v>
      </c>
      <c r="F3337">
        <v>90</v>
      </c>
      <c r="G3337" t="s">
        <v>8041</v>
      </c>
      <c r="H3337" t="s">
        <v>8042</v>
      </c>
      <c r="I3337" t="s">
        <v>124</v>
      </c>
      <c r="J3337" s="6">
        <v>44570</v>
      </c>
      <c r="K3337">
        <v>73</v>
      </c>
      <c r="L3337" t="s">
        <v>20</v>
      </c>
      <c r="M3337">
        <f t="shared" si="104"/>
        <v>0</v>
      </c>
      <c r="N3337" s="23" t="s">
        <v>5330</v>
      </c>
      <c r="O3337" s="23" t="s">
        <v>6</v>
      </c>
      <c r="P3337" s="23">
        <f t="shared" si="105"/>
        <v>6</v>
      </c>
    </row>
    <row r="3338" spans="1:16" x14ac:dyDescent="0.3">
      <c r="A3338">
        <v>3423</v>
      </c>
      <c r="B3338" t="s">
        <v>2256</v>
      </c>
      <c r="C3338" t="s">
        <v>232</v>
      </c>
      <c r="D3338" t="s">
        <v>28</v>
      </c>
      <c r="E3338" t="s">
        <v>29</v>
      </c>
      <c r="F3338">
        <v>30</v>
      </c>
      <c r="G3338" t="s">
        <v>8043</v>
      </c>
      <c r="H3338" t="s">
        <v>5643</v>
      </c>
      <c r="I3338" t="s">
        <v>886</v>
      </c>
      <c r="J3338" s="6" t="s">
        <v>13620</v>
      </c>
      <c r="K3338">
        <v>2</v>
      </c>
      <c r="L3338" t="s">
        <v>70</v>
      </c>
      <c r="M3338">
        <f t="shared" si="104"/>
        <v>0</v>
      </c>
      <c r="N3338" s="23" t="s">
        <v>5330</v>
      </c>
      <c r="O3338" s="23" t="s">
        <v>10453</v>
      </c>
      <c r="P3338" s="23">
        <f t="shared" si="105"/>
        <v>7</v>
      </c>
    </row>
    <row r="3339" spans="1:16" x14ac:dyDescent="0.3">
      <c r="A3339">
        <v>3424</v>
      </c>
      <c r="B3339" t="s">
        <v>8044</v>
      </c>
      <c r="C3339" t="s">
        <v>1062</v>
      </c>
      <c r="D3339" t="s">
        <v>92</v>
      </c>
      <c r="E3339" t="s">
        <v>16</v>
      </c>
      <c r="F3339">
        <v>30</v>
      </c>
      <c r="G3339" t="s">
        <v>8045</v>
      </c>
      <c r="H3339" t="s">
        <v>2685</v>
      </c>
      <c r="I3339" t="s">
        <v>32</v>
      </c>
      <c r="J3339" s="6" t="s">
        <v>13979</v>
      </c>
      <c r="K3339">
        <v>34</v>
      </c>
      <c r="L3339" t="s">
        <v>54</v>
      </c>
      <c r="M3339">
        <f t="shared" si="104"/>
        <v>0</v>
      </c>
      <c r="N3339" s="23" t="s">
        <v>12549</v>
      </c>
      <c r="O3339" s="23" t="s">
        <v>10438</v>
      </c>
      <c r="P3339" s="23">
        <f t="shared" si="105"/>
        <v>5</v>
      </c>
    </row>
    <row r="3340" spans="1:16" x14ac:dyDescent="0.3">
      <c r="A3340">
        <v>3425</v>
      </c>
      <c r="B3340" t="s">
        <v>2919</v>
      </c>
      <c r="C3340" t="s">
        <v>8046</v>
      </c>
      <c r="D3340" t="s">
        <v>28</v>
      </c>
      <c r="E3340" t="s">
        <v>29</v>
      </c>
      <c r="F3340">
        <v>60</v>
      </c>
      <c r="G3340" t="s">
        <v>8047</v>
      </c>
      <c r="H3340" t="s">
        <v>8048</v>
      </c>
      <c r="I3340" t="s">
        <v>89</v>
      </c>
      <c r="J3340" s="6" t="s">
        <v>14248</v>
      </c>
      <c r="K3340">
        <v>58</v>
      </c>
      <c r="L3340" t="s">
        <v>39</v>
      </c>
      <c r="M3340">
        <f t="shared" si="104"/>
        <v>0</v>
      </c>
      <c r="N3340" s="23" t="s">
        <v>12550</v>
      </c>
      <c r="O3340" s="23" t="s">
        <v>10422</v>
      </c>
      <c r="P3340" s="23">
        <f t="shared" si="105"/>
        <v>4</v>
      </c>
    </row>
    <row r="3341" spans="1:16" x14ac:dyDescent="0.3">
      <c r="A3341">
        <v>3426</v>
      </c>
      <c r="B3341" t="s">
        <v>8049</v>
      </c>
      <c r="C3341" t="s">
        <v>1044</v>
      </c>
      <c r="D3341" t="s">
        <v>51</v>
      </c>
      <c r="E3341" t="s">
        <v>16</v>
      </c>
      <c r="F3341">
        <v>90</v>
      </c>
      <c r="G3341" t="s">
        <v>8050</v>
      </c>
      <c r="H3341" t="s">
        <v>2444</v>
      </c>
      <c r="I3341" t="s">
        <v>32</v>
      </c>
      <c r="J3341" s="6">
        <v>44296</v>
      </c>
      <c r="K3341">
        <v>49</v>
      </c>
      <c r="L3341" t="s">
        <v>20</v>
      </c>
      <c r="M3341">
        <f t="shared" si="104"/>
        <v>0</v>
      </c>
      <c r="N3341" s="23" t="s">
        <v>8050</v>
      </c>
      <c r="O3341" s="23"/>
      <c r="P3341" s="23">
        <f t="shared" si="105"/>
        <v>0</v>
      </c>
    </row>
    <row r="3342" spans="1:16" x14ac:dyDescent="0.3">
      <c r="A3342">
        <v>3427</v>
      </c>
      <c r="B3342" t="s">
        <v>183</v>
      </c>
      <c r="C3342" t="s">
        <v>4121</v>
      </c>
      <c r="D3342" t="s">
        <v>28</v>
      </c>
      <c r="E3342" t="s">
        <v>29</v>
      </c>
      <c r="F3342">
        <v>30</v>
      </c>
      <c r="G3342" t="s">
        <v>8051</v>
      </c>
      <c r="H3342" t="s">
        <v>8019</v>
      </c>
      <c r="I3342" t="s">
        <v>32</v>
      </c>
      <c r="J3342" s="6">
        <v>44167</v>
      </c>
      <c r="K3342">
        <v>37</v>
      </c>
      <c r="L3342" t="s">
        <v>70</v>
      </c>
      <c r="M3342">
        <f t="shared" si="104"/>
        <v>0</v>
      </c>
      <c r="N3342" s="23" t="s">
        <v>322</v>
      </c>
      <c r="O3342" s="23" t="s">
        <v>10417</v>
      </c>
      <c r="P3342" s="23">
        <f t="shared" si="105"/>
        <v>5</v>
      </c>
    </row>
    <row r="3343" spans="1:16" x14ac:dyDescent="0.3">
      <c r="A3343">
        <v>3428</v>
      </c>
      <c r="B3343" t="s">
        <v>155</v>
      </c>
      <c r="C3343" t="s">
        <v>4504</v>
      </c>
      <c r="D3343" t="s">
        <v>28</v>
      </c>
      <c r="E3343" t="s">
        <v>29</v>
      </c>
      <c r="F3343">
        <v>60</v>
      </c>
      <c r="G3343" t="s">
        <v>14649</v>
      </c>
      <c r="H3343" t="s">
        <v>1221</v>
      </c>
      <c r="I3343" t="s">
        <v>124</v>
      </c>
      <c r="J3343" s="6">
        <v>44139</v>
      </c>
      <c r="K3343">
        <v>20</v>
      </c>
      <c r="L3343" t="s">
        <v>33</v>
      </c>
      <c r="M3343">
        <f t="shared" si="104"/>
        <v>0</v>
      </c>
      <c r="N3343" s="23" t="s">
        <v>12551</v>
      </c>
      <c r="O3343" s="23" t="s">
        <v>10454</v>
      </c>
      <c r="P3343" s="23">
        <f t="shared" si="105"/>
        <v>4</v>
      </c>
    </row>
    <row r="3344" spans="1:16" x14ac:dyDescent="0.3">
      <c r="A3344">
        <v>3429</v>
      </c>
      <c r="B3344" t="s">
        <v>8053</v>
      </c>
      <c r="C3344" t="s">
        <v>4088</v>
      </c>
      <c r="D3344" t="s">
        <v>51</v>
      </c>
      <c r="E3344" t="s">
        <v>16</v>
      </c>
      <c r="F3344">
        <v>30</v>
      </c>
      <c r="G3344" t="s">
        <v>8054</v>
      </c>
      <c r="H3344" t="s">
        <v>3365</v>
      </c>
      <c r="I3344" t="s">
        <v>146</v>
      </c>
      <c r="J3344" s="6" t="s">
        <v>13764</v>
      </c>
      <c r="K3344">
        <v>54</v>
      </c>
      <c r="L3344" t="s">
        <v>159</v>
      </c>
      <c r="M3344">
        <f t="shared" si="104"/>
        <v>0</v>
      </c>
      <c r="N3344" s="23" t="s">
        <v>12552</v>
      </c>
      <c r="O3344" s="23" t="s">
        <v>3089</v>
      </c>
      <c r="P3344" s="23">
        <f t="shared" si="105"/>
        <v>4</v>
      </c>
    </row>
    <row r="3345" spans="1:16" x14ac:dyDescent="0.3">
      <c r="A3345">
        <v>3430</v>
      </c>
      <c r="B3345" t="s">
        <v>8055</v>
      </c>
      <c r="C3345" t="s">
        <v>8056</v>
      </c>
      <c r="D3345" t="s">
        <v>28</v>
      </c>
      <c r="E3345" t="s">
        <v>29</v>
      </c>
      <c r="F3345">
        <v>30</v>
      </c>
      <c r="G3345" t="s">
        <v>8057</v>
      </c>
      <c r="H3345" t="s">
        <v>3206</v>
      </c>
      <c r="I3345" t="s">
        <v>1199</v>
      </c>
      <c r="J3345" s="6" t="s">
        <v>13919</v>
      </c>
      <c r="K3345">
        <v>27</v>
      </c>
      <c r="L3345" t="s">
        <v>20</v>
      </c>
      <c r="M3345">
        <f t="shared" si="104"/>
        <v>0</v>
      </c>
      <c r="N3345" s="23" t="s">
        <v>12552</v>
      </c>
      <c r="O3345" s="23" t="s">
        <v>10422</v>
      </c>
      <c r="P3345" s="23">
        <f t="shared" si="105"/>
        <v>4</v>
      </c>
    </row>
    <row r="3346" spans="1:16" x14ac:dyDescent="0.3">
      <c r="A3346">
        <v>3431</v>
      </c>
      <c r="B3346" t="s">
        <v>3450</v>
      </c>
      <c r="C3346" t="s">
        <v>953</v>
      </c>
      <c r="D3346" t="s">
        <v>51</v>
      </c>
      <c r="E3346" t="s">
        <v>16</v>
      </c>
      <c r="F3346">
        <v>30</v>
      </c>
      <c r="G3346" t="s">
        <v>8058</v>
      </c>
      <c r="H3346" t="s">
        <v>2261</v>
      </c>
      <c r="I3346" t="s">
        <v>32</v>
      </c>
      <c r="J3346" s="6" t="s">
        <v>13869</v>
      </c>
      <c r="K3346">
        <v>65</v>
      </c>
      <c r="L3346" t="s">
        <v>80</v>
      </c>
      <c r="M3346">
        <f t="shared" si="104"/>
        <v>0</v>
      </c>
      <c r="N3346" s="23" t="s">
        <v>12553</v>
      </c>
      <c r="O3346" s="23" t="s">
        <v>6</v>
      </c>
      <c r="P3346" s="23">
        <f t="shared" si="105"/>
        <v>6</v>
      </c>
    </row>
    <row r="3347" spans="1:16" x14ac:dyDescent="0.3">
      <c r="A3347">
        <v>3432</v>
      </c>
      <c r="B3347" t="s">
        <v>785</v>
      </c>
      <c r="C3347" t="s">
        <v>418</v>
      </c>
      <c r="D3347" t="s">
        <v>28</v>
      </c>
      <c r="E3347" t="s">
        <v>29</v>
      </c>
      <c r="F3347">
        <v>60</v>
      </c>
      <c r="G3347" t="s">
        <v>8059</v>
      </c>
      <c r="H3347" t="s">
        <v>8060</v>
      </c>
      <c r="I3347" t="s">
        <v>32</v>
      </c>
      <c r="J3347" s="6">
        <v>44598</v>
      </c>
      <c r="K3347">
        <v>56</v>
      </c>
      <c r="L3347" t="s">
        <v>33</v>
      </c>
      <c r="M3347">
        <f t="shared" si="104"/>
        <v>0</v>
      </c>
      <c r="N3347" s="23" t="s">
        <v>12554</v>
      </c>
      <c r="O3347" s="23" t="s">
        <v>10422</v>
      </c>
      <c r="P3347" s="23">
        <f t="shared" si="105"/>
        <v>4</v>
      </c>
    </row>
    <row r="3348" spans="1:16" x14ac:dyDescent="0.3">
      <c r="A3348">
        <v>3433</v>
      </c>
      <c r="B3348" t="s">
        <v>304</v>
      </c>
      <c r="C3348" t="s">
        <v>6477</v>
      </c>
      <c r="D3348" t="s">
        <v>51</v>
      </c>
      <c r="E3348" t="s">
        <v>16</v>
      </c>
      <c r="F3348">
        <v>90</v>
      </c>
      <c r="G3348" t="s">
        <v>8061</v>
      </c>
      <c r="H3348" t="s">
        <v>2305</v>
      </c>
      <c r="I3348" t="s">
        <v>25</v>
      </c>
      <c r="J3348" s="6" t="s">
        <v>13823</v>
      </c>
      <c r="K3348">
        <v>18</v>
      </c>
      <c r="L3348" t="s">
        <v>20</v>
      </c>
      <c r="M3348">
        <f t="shared" si="104"/>
        <v>0</v>
      </c>
      <c r="N3348" s="23" t="s">
        <v>12555</v>
      </c>
      <c r="O3348" s="23" t="s">
        <v>12556</v>
      </c>
      <c r="P3348" s="23">
        <f t="shared" si="105"/>
        <v>6</v>
      </c>
    </row>
    <row r="3349" spans="1:16" x14ac:dyDescent="0.3">
      <c r="A3349">
        <v>3434</v>
      </c>
      <c r="B3349" t="s">
        <v>8062</v>
      </c>
      <c r="C3349" t="s">
        <v>2885</v>
      </c>
      <c r="D3349" t="s">
        <v>51</v>
      </c>
      <c r="E3349" t="s">
        <v>16</v>
      </c>
      <c r="F3349">
        <v>90</v>
      </c>
      <c r="G3349" t="s">
        <v>8063</v>
      </c>
      <c r="H3349" t="s">
        <v>702</v>
      </c>
      <c r="I3349" t="s">
        <v>703</v>
      </c>
      <c r="J3349" s="6">
        <v>44021</v>
      </c>
      <c r="K3349">
        <v>32</v>
      </c>
      <c r="L3349" t="s">
        <v>70</v>
      </c>
      <c r="M3349">
        <f t="shared" si="104"/>
        <v>0</v>
      </c>
      <c r="N3349" s="23" t="s">
        <v>12555</v>
      </c>
      <c r="O3349" s="23" t="s">
        <v>11009</v>
      </c>
      <c r="P3349" s="23">
        <f t="shared" si="105"/>
        <v>6</v>
      </c>
    </row>
    <row r="3350" spans="1:16" x14ac:dyDescent="0.3">
      <c r="A3350">
        <v>3435</v>
      </c>
      <c r="B3350" t="s">
        <v>6984</v>
      </c>
      <c r="C3350" t="s">
        <v>8064</v>
      </c>
      <c r="D3350" t="s">
        <v>28</v>
      </c>
      <c r="E3350" t="s">
        <v>29</v>
      </c>
      <c r="F3350">
        <v>30</v>
      </c>
      <c r="G3350" t="s">
        <v>8066</v>
      </c>
      <c r="H3350" t="s">
        <v>4272</v>
      </c>
      <c r="I3350" t="s">
        <v>1652</v>
      </c>
      <c r="J3350" s="6">
        <v>43862</v>
      </c>
      <c r="K3350">
        <v>8</v>
      </c>
      <c r="L3350" t="s">
        <v>101</v>
      </c>
      <c r="M3350">
        <f t="shared" si="104"/>
        <v>0</v>
      </c>
      <c r="N3350" s="23" t="s">
        <v>12555</v>
      </c>
      <c r="O3350" s="23" t="s">
        <v>11127</v>
      </c>
      <c r="P3350" s="23">
        <f t="shared" si="105"/>
        <v>7</v>
      </c>
    </row>
    <row r="3351" spans="1:16" x14ac:dyDescent="0.3">
      <c r="A3351">
        <v>3436</v>
      </c>
      <c r="B3351" t="s">
        <v>2976</v>
      </c>
      <c r="C3351" t="s">
        <v>2223</v>
      </c>
      <c r="D3351" t="s">
        <v>28</v>
      </c>
      <c r="E3351" t="s">
        <v>29</v>
      </c>
      <c r="F3351">
        <v>30</v>
      </c>
      <c r="G3351" t="s">
        <v>8067</v>
      </c>
      <c r="H3351" t="s">
        <v>3571</v>
      </c>
      <c r="I3351" t="s">
        <v>32</v>
      </c>
      <c r="J3351" s="6">
        <v>44232</v>
      </c>
      <c r="K3351">
        <v>54</v>
      </c>
      <c r="L3351" t="s">
        <v>54</v>
      </c>
      <c r="M3351">
        <f t="shared" si="104"/>
        <v>0</v>
      </c>
      <c r="N3351" s="23" t="s">
        <v>12555</v>
      </c>
      <c r="O3351" s="23" t="s">
        <v>665</v>
      </c>
      <c r="P3351" s="23">
        <f t="shared" si="105"/>
        <v>4</v>
      </c>
    </row>
    <row r="3352" spans="1:16" x14ac:dyDescent="0.3">
      <c r="A3352">
        <v>3437</v>
      </c>
      <c r="B3352" t="s">
        <v>8068</v>
      </c>
      <c r="C3352" t="s">
        <v>6982</v>
      </c>
      <c r="D3352" t="s">
        <v>15</v>
      </c>
      <c r="E3352" t="s">
        <v>16</v>
      </c>
      <c r="F3352">
        <v>60</v>
      </c>
      <c r="G3352" t="s">
        <v>8069</v>
      </c>
      <c r="H3352" t="s">
        <v>4996</v>
      </c>
      <c r="I3352" t="s">
        <v>32</v>
      </c>
      <c r="J3352" s="6" t="s">
        <v>14013</v>
      </c>
      <c r="K3352">
        <v>50</v>
      </c>
      <c r="L3352" t="s">
        <v>33</v>
      </c>
      <c r="M3352">
        <f t="shared" si="104"/>
        <v>0</v>
      </c>
      <c r="N3352" s="23" t="s">
        <v>12555</v>
      </c>
      <c r="O3352" s="23" t="s">
        <v>12432</v>
      </c>
      <c r="P3352" s="23">
        <f t="shared" si="105"/>
        <v>5</v>
      </c>
    </row>
    <row r="3353" spans="1:16" x14ac:dyDescent="0.3">
      <c r="A3353">
        <v>3438</v>
      </c>
      <c r="B3353" t="s">
        <v>8070</v>
      </c>
      <c r="C3353" t="s">
        <v>1656</v>
      </c>
      <c r="D3353" t="s">
        <v>51</v>
      </c>
      <c r="E3353" t="s">
        <v>16</v>
      </c>
      <c r="F3353">
        <v>90</v>
      </c>
      <c r="G3353" t="s">
        <v>8071</v>
      </c>
      <c r="H3353" t="s">
        <v>518</v>
      </c>
      <c r="I3353" t="s">
        <v>32</v>
      </c>
      <c r="J3353" s="6">
        <v>44386</v>
      </c>
      <c r="K3353">
        <v>42</v>
      </c>
      <c r="L3353" t="s">
        <v>80</v>
      </c>
      <c r="M3353">
        <f t="shared" si="104"/>
        <v>0</v>
      </c>
      <c r="N3353" s="23" t="s">
        <v>12555</v>
      </c>
      <c r="O3353" s="23" t="s">
        <v>12441</v>
      </c>
      <c r="P3353" s="23">
        <f t="shared" si="105"/>
        <v>8</v>
      </c>
    </row>
    <row r="3354" spans="1:16" x14ac:dyDescent="0.3">
      <c r="A3354">
        <v>3439</v>
      </c>
      <c r="B3354" t="s">
        <v>902</v>
      </c>
      <c r="C3354" t="s">
        <v>2813</v>
      </c>
      <c r="D3354" t="s">
        <v>51</v>
      </c>
      <c r="E3354" t="s">
        <v>16</v>
      </c>
      <c r="F3354">
        <v>90</v>
      </c>
      <c r="G3354" t="s">
        <v>8072</v>
      </c>
      <c r="H3354" t="s">
        <v>432</v>
      </c>
      <c r="I3354" t="s">
        <v>32</v>
      </c>
      <c r="J3354" s="6" t="s">
        <v>13866</v>
      </c>
      <c r="K3354">
        <v>64</v>
      </c>
      <c r="L3354" t="s">
        <v>70</v>
      </c>
      <c r="M3354">
        <f t="shared" si="104"/>
        <v>0</v>
      </c>
      <c r="N3354" s="23" t="s">
        <v>12555</v>
      </c>
      <c r="O3354" s="23" t="s">
        <v>10438</v>
      </c>
      <c r="P3354" s="23">
        <f t="shared" si="105"/>
        <v>5</v>
      </c>
    </row>
    <row r="3355" spans="1:16" x14ac:dyDescent="0.3">
      <c r="A3355">
        <v>3440</v>
      </c>
      <c r="B3355" t="s">
        <v>8073</v>
      </c>
      <c r="C3355" t="s">
        <v>8074</v>
      </c>
      <c r="D3355" t="s">
        <v>15</v>
      </c>
      <c r="E3355" t="s">
        <v>16</v>
      </c>
      <c r="F3355">
        <v>60</v>
      </c>
      <c r="G3355" t="s">
        <v>8075</v>
      </c>
      <c r="H3355" t="s">
        <v>8076</v>
      </c>
      <c r="I3355" t="s">
        <v>178</v>
      </c>
      <c r="J3355" s="6" t="s">
        <v>14114</v>
      </c>
      <c r="K3355">
        <v>77</v>
      </c>
      <c r="L3355" t="s">
        <v>159</v>
      </c>
      <c r="M3355">
        <f t="shared" si="104"/>
        <v>0</v>
      </c>
      <c r="N3355" s="23" t="s">
        <v>12555</v>
      </c>
      <c r="O3355" s="23" t="s">
        <v>11147</v>
      </c>
      <c r="P3355" s="23">
        <f t="shared" si="105"/>
        <v>5</v>
      </c>
    </row>
    <row r="3356" spans="1:16" x14ac:dyDescent="0.3">
      <c r="A3356">
        <v>3441</v>
      </c>
      <c r="B3356" t="s">
        <v>3818</v>
      </c>
      <c r="C3356" t="s">
        <v>1994</v>
      </c>
      <c r="D3356" t="s">
        <v>15</v>
      </c>
      <c r="E3356" t="s">
        <v>16</v>
      </c>
      <c r="F3356">
        <v>30</v>
      </c>
      <c r="G3356" t="s">
        <v>8077</v>
      </c>
      <c r="H3356" t="s">
        <v>5609</v>
      </c>
      <c r="I3356" t="s">
        <v>19</v>
      </c>
      <c r="J3356" s="6">
        <v>44141</v>
      </c>
      <c r="K3356">
        <v>60</v>
      </c>
      <c r="L3356" t="s">
        <v>39</v>
      </c>
      <c r="M3356">
        <f t="shared" si="104"/>
        <v>0</v>
      </c>
      <c r="N3356" s="23" t="s">
        <v>12555</v>
      </c>
      <c r="O3356" s="23" t="s">
        <v>4264</v>
      </c>
      <c r="P3356" s="23">
        <f t="shared" si="105"/>
        <v>4</v>
      </c>
    </row>
    <row r="3357" spans="1:16" x14ac:dyDescent="0.3">
      <c r="A3357">
        <v>3442</v>
      </c>
      <c r="B3357" t="s">
        <v>567</v>
      </c>
      <c r="C3357" t="s">
        <v>3077</v>
      </c>
      <c r="D3357" t="s">
        <v>15</v>
      </c>
      <c r="E3357" t="s">
        <v>16</v>
      </c>
      <c r="F3357">
        <v>90</v>
      </c>
      <c r="G3357" t="s">
        <v>8078</v>
      </c>
      <c r="H3357" t="s">
        <v>2875</v>
      </c>
      <c r="I3357" t="s">
        <v>32</v>
      </c>
      <c r="J3357" s="6" t="s">
        <v>14154</v>
      </c>
      <c r="K3357">
        <v>14</v>
      </c>
      <c r="L3357" t="s">
        <v>70</v>
      </c>
      <c r="M3357">
        <f t="shared" si="104"/>
        <v>0</v>
      </c>
      <c r="N3357" s="23" t="s">
        <v>12557</v>
      </c>
      <c r="O3357" s="23" t="s">
        <v>10416</v>
      </c>
      <c r="P3357" s="23">
        <f t="shared" si="105"/>
        <v>4</v>
      </c>
    </row>
    <row r="3358" spans="1:16" x14ac:dyDescent="0.3">
      <c r="A3358">
        <v>3443</v>
      </c>
      <c r="B3358" t="s">
        <v>3246</v>
      </c>
      <c r="C3358" t="s">
        <v>7078</v>
      </c>
      <c r="D3358" t="s">
        <v>28</v>
      </c>
      <c r="E3358" t="s">
        <v>29</v>
      </c>
      <c r="F3358">
        <v>90</v>
      </c>
      <c r="G3358" t="s">
        <v>8079</v>
      </c>
      <c r="H3358" t="s">
        <v>2100</v>
      </c>
      <c r="I3358" t="s">
        <v>819</v>
      </c>
      <c r="J3358" s="6">
        <v>44075</v>
      </c>
      <c r="K3358">
        <v>78</v>
      </c>
      <c r="L3358" t="s">
        <v>45</v>
      </c>
      <c r="M3358">
        <f t="shared" si="104"/>
        <v>0</v>
      </c>
      <c r="N3358" s="23" t="s">
        <v>8033</v>
      </c>
      <c r="O3358" s="23" t="s">
        <v>10438</v>
      </c>
      <c r="P3358" s="23">
        <f t="shared" si="105"/>
        <v>5</v>
      </c>
    </row>
    <row r="3359" spans="1:16" x14ac:dyDescent="0.3">
      <c r="A3359">
        <v>3444</v>
      </c>
      <c r="B3359" t="s">
        <v>1734</v>
      </c>
      <c r="C3359" t="s">
        <v>1554</v>
      </c>
      <c r="D3359" t="s">
        <v>28</v>
      </c>
      <c r="E3359" t="s">
        <v>29</v>
      </c>
      <c r="F3359">
        <v>90</v>
      </c>
      <c r="G3359" t="s">
        <v>8080</v>
      </c>
      <c r="H3359" t="s">
        <v>2008</v>
      </c>
      <c r="I3359" t="s">
        <v>129</v>
      </c>
      <c r="J3359" s="6">
        <v>44048</v>
      </c>
      <c r="K3359">
        <v>25</v>
      </c>
      <c r="L3359" t="s">
        <v>20</v>
      </c>
      <c r="M3359">
        <f t="shared" si="104"/>
        <v>0</v>
      </c>
      <c r="N3359" s="23" t="s">
        <v>12558</v>
      </c>
      <c r="O3359" s="23" t="s">
        <v>6</v>
      </c>
      <c r="P3359" s="23">
        <f t="shared" si="105"/>
        <v>6</v>
      </c>
    </row>
    <row r="3360" spans="1:16" x14ac:dyDescent="0.3">
      <c r="A3360">
        <v>3445</v>
      </c>
      <c r="B3360" t="s">
        <v>8081</v>
      </c>
      <c r="C3360" t="s">
        <v>4079</v>
      </c>
      <c r="D3360" t="s">
        <v>51</v>
      </c>
      <c r="E3360" t="s">
        <v>16</v>
      </c>
      <c r="F3360">
        <v>60</v>
      </c>
      <c r="G3360" t="s">
        <v>8082</v>
      </c>
      <c r="H3360" t="s">
        <v>1206</v>
      </c>
      <c r="I3360" t="s">
        <v>294</v>
      </c>
      <c r="J3360" s="6" t="s">
        <v>13841</v>
      </c>
      <c r="K3360">
        <v>90</v>
      </c>
      <c r="L3360" t="s">
        <v>39</v>
      </c>
      <c r="M3360">
        <f t="shared" si="104"/>
        <v>0</v>
      </c>
      <c r="N3360" s="23" t="s">
        <v>12559</v>
      </c>
      <c r="O3360" s="23" t="s">
        <v>10420</v>
      </c>
      <c r="P3360" s="23">
        <f t="shared" si="105"/>
        <v>6</v>
      </c>
    </row>
    <row r="3361" spans="1:16" x14ac:dyDescent="0.3">
      <c r="A3361">
        <v>3446</v>
      </c>
      <c r="B3361" t="s">
        <v>6072</v>
      </c>
      <c r="C3361" t="s">
        <v>97</v>
      </c>
      <c r="D3361" t="s">
        <v>15</v>
      </c>
      <c r="E3361" t="s">
        <v>16</v>
      </c>
      <c r="F3361">
        <v>90</v>
      </c>
      <c r="G3361" t="s">
        <v>8082</v>
      </c>
      <c r="H3361" t="s">
        <v>3402</v>
      </c>
      <c r="I3361" t="s">
        <v>32</v>
      </c>
      <c r="J3361" s="6" t="s">
        <v>13943</v>
      </c>
      <c r="K3361">
        <v>47</v>
      </c>
      <c r="L3361" t="s">
        <v>64</v>
      </c>
      <c r="M3361">
        <f t="shared" si="104"/>
        <v>0</v>
      </c>
      <c r="N3361" s="23" t="s">
        <v>12559</v>
      </c>
      <c r="O3361" s="23" t="s">
        <v>10420</v>
      </c>
      <c r="P3361" s="23">
        <f t="shared" si="105"/>
        <v>6</v>
      </c>
    </row>
    <row r="3362" spans="1:16" x14ac:dyDescent="0.3">
      <c r="A3362">
        <v>3447</v>
      </c>
      <c r="B3362" t="s">
        <v>8083</v>
      </c>
      <c r="C3362" t="s">
        <v>4264</v>
      </c>
      <c r="D3362" t="s">
        <v>51</v>
      </c>
      <c r="E3362" t="s">
        <v>16</v>
      </c>
      <c r="F3362">
        <v>90</v>
      </c>
      <c r="G3362" t="s">
        <v>14387</v>
      </c>
      <c r="H3362" t="s">
        <v>4779</v>
      </c>
      <c r="I3362" t="s">
        <v>686</v>
      </c>
      <c r="J3362" s="6">
        <v>43841</v>
      </c>
      <c r="K3362">
        <v>13</v>
      </c>
      <c r="L3362" t="s">
        <v>101</v>
      </c>
      <c r="M3362">
        <f t="shared" si="104"/>
        <v>0</v>
      </c>
      <c r="N3362" s="23" t="s">
        <v>12560</v>
      </c>
      <c r="O3362" s="23" t="s">
        <v>10764</v>
      </c>
      <c r="P3362" s="23">
        <f t="shared" si="105"/>
        <v>2</v>
      </c>
    </row>
    <row r="3363" spans="1:16" x14ac:dyDescent="0.3">
      <c r="A3363">
        <v>3448</v>
      </c>
      <c r="B3363" t="s">
        <v>1211</v>
      </c>
      <c r="C3363" t="s">
        <v>1853</v>
      </c>
      <c r="D3363" t="s">
        <v>28</v>
      </c>
      <c r="E3363" t="s">
        <v>29</v>
      </c>
      <c r="F3363">
        <v>30</v>
      </c>
      <c r="G3363" t="s">
        <v>8085</v>
      </c>
      <c r="H3363" t="s">
        <v>2026</v>
      </c>
      <c r="I3363" t="s">
        <v>1078</v>
      </c>
      <c r="J3363" s="6" t="s">
        <v>13669</v>
      </c>
      <c r="K3363">
        <v>80</v>
      </c>
      <c r="L3363" t="s">
        <v>101</v>
      </c>
      <c r="M3363">
        <f t="shared" si="104"/>
        <v>0</v>
      </c>
      <c r="N3363" s="23" t="s">
        <v>12561</v>
      </c>
      <c r="O3363" s="23" t="s">
        <v>6</v>
      </c>
      <c r="P3363" s="23">
        <f t="shared" si="105"/>
        <v>6</v>
      </c>
    </row>
    <row r="3364" spans="1:16" x14ac:dyDescent="0.3">
      <c r="A3364">
        <v>3449</v>
      </c>
      <c r="B3364" t="s">
        <v>8086</v>
      </c>
      <c r="C3364" t="s">
        <v>4762</v>
      </c>
      <c r="D3364" t="s">
        <v>51</v>
      </c>
      <c r="E3364" t="s">
        <v>16</v>
      </c>
      <c r="F3364">
        <v>60</v>
      </c>
      <c r="G3364" t="s">
        <v>8088</v>
      </c>
      <c r="H3364" t="s">
        <v>6105</v>
      </c>
      <c r="I3364" t="s">
        <v>32</v>
      </c>
      <c r="J3364" s="6" t="s">
        <v>14184</v>
      </c>
      <c r="K3364">
        <v>8</v>
      </c>
      <c r="L3364" t="s">
        <v>70</v>
      </c>
      <c r="M3364">
        <f t="shared" si="104"/>
        <v>0</v>
      </c>
      <c r="N3364" s="23" t="s">
        <v>4915</v>
      </c>
      <c r="O3364" s="23" t="s">
        <v>10585</v>
      </c>
      <c r="P3364" s="23">
        <f t="shared" si="105"/>
        <v>2</v>
      </c>
    </row>
    <row r="3365" spans="1:16" x14ac:dyDescent="0.3">
      <c r="A3365">
        <v>3450</v>
      </c>
      <c r="B3365" t="s">
        <v>4649</v>
      </c>
      <c r="C3365" t="s">
        <v>3365</v>
      </c>
      <c r="D3365" t="s">
        <v>28</v>
      </c>
      <c r="E3365" t="s">
        <v>29</v>
      </c>
      <c r="F3365">
        <v>30</v>
      </c>
      <c r="G3365" t="s">
        <v>8088</v>
      </c>
      <c r="H3365" t="s">
        <v>7572</v>
      </c>
      <c r="I3365" t="s">
        <v>886</v>
      </c>
      <c r="J3365" s="6">
        <v>44835</v>
      </c>
      <c r="K3365">
        <v>21</v>
      </c>
      <c r="L3365" t="s">
        <v>33</v>
      </c>
      <c r="M3365">
        <f t="shared" si="104"/>
        <v>0</v>
      </c>
      <c r="N3365" s="23" t="s">
        <v>4915</v>
      </c>
      <c r="O3365" s="23" t="s">
        <v>6</v>
      </c>
      <c r="P3365" s="23">
        <f t="shared" si="105"/>
        <v>6</v>
      </c>
    </row>
    <row r="3366" spans="1:16" x14ac:dyDescent="0.3">
      <c r="A3366">
        <v>3451</v>
      </c>
      <c r="B3366" t="s">
        <v>8089</v>
      </c>
      <c r="C3366" t="s">
        <v>3744</v>
      </c>
      <c r="D3366" t="s">
        <v>15</v>
      </c>
      <c r="E3366" t="s">
        <v>16</v>
      </c>
      <c r="F3366">
        <v>60</v>
      </c>
      <c r="G3366" t="s">
        <v>8090</v>
      </c>
      <c r="H3366" t="s">
        <v>1448</v>
      </c>
      <c r="I3366" t="s">
        <v>1449</v>
      </c>
      <c r="J3366" s="6" t="s">
        <v>14031</v>
      </c>
      <c r="K3366">
        <v>89</v>
      </c>
      <c r="L3366" t="s">
        <v>101</v>
      </c>
      <c r="M3366">
        <f t="shared" si="104"/>
        <v>0</v>
      </c>
      <c r="N3366" s="23" t="s">
        <v>4915</v>
      </c>
      <c r="O3366" s="23" t="s">
        <v>5979</v>
      </c>
      <c r="P3366" s="23">
        <f t="shared" si="105"/>
        <v>5</v>
      </c>
    </row>
    <row r="3367" spans="1:16" x14ac:dyDescent="0.3">
      <c r="A3367">
        <v>3452</v>
      </c>
      <c r="B3367" t="s">
        <v>8091</v>
      </c>
      <c r="C3367" t="s">
        <v>4387</v>
      </c>
      <c r="D3367" t="s">
        <v>15</v>
      </c>
      <c r="E3367" t="s">
        <v>16</v>
      </c>
      <c r="F3367">
        <v>90</v>
      </c>
      <c r="G3367" t="s">
        <v>8090</v>
      </c>
      <c r="H3367" t="s">
        <v>5748</v>
      </c>
      <c r="I3367" t="s">
        <v>124</v>
      </c>
      <c r="J3367" s="6" t="s">
        <v>14249</v>
      </c>
      <c r="K3367">
        <v>61</v>
      </c>
      <c r="L3367" t="s">
        <v>159</v>
      </c>
      <c r="M3367">
        <f t="shared" si="104"/>
        <v>0</v>
      </c>
      <c r="N3367" s="23" t="s">
        <v>4915</v>
      </c>
      <c r="O3367" s="23" t="s">
        <v>5979</v>
      </c>
      <c r="P3367" s="23">
        <f t="shared" si="105"/>
        <v>5</v>
      </c>
    </row>
    <row r="3368" spans="1:16" x14ac:dyDescent="0.3">
      <c r="A3368">
        <v>3453</v>
      </c>
      <c r="B3368" t="s">
        <v>8092</v>
      </c>
      <c r="C3368" t="s">
        <v>8093</v>
      </c>
      <c r="D3368" t="s">
        <v>51</v>
      </c>
      <c r="E3368" t="s">
        <v>16</v>
      </c>
      <c r="F3368">
        <v>30</v>
      </c>
      <c r="G3368" t="s">
        <v>8094</v>
      </c>
      <c r="H3368" t="s">
        <v>8095</v>
      </c>
      <c r="I3368" t="s">
        <v>38</v>
      </c>
      <c r="J3368" s="6" t="s">
        <v>13778</v>
      </c>
      <c r="K3368">
        <v>69</v>
      </c>
      <c r="L3368" t="s">
        <v>54</v>
      </c>
      <c r="M3368">
        <f t="shared" si="104"/>
        <v>0</v>
      </c>
      <c r="N3368" s="23" t="s">
        <v>6761</v>
      </c>
      <c r="O3368" s="23" t="s">
        <v>10416</v>
      </c>
      <c r="P3368" s="23">
        <f t="shared" si="105"/>
        <v>4</v>
      </c>
    </row>
    <row r="3369" spans="1:16" x14ac:dyDescent="0.3">
      <c r="A3369">
        <v>3454</v>
      </c>
      <c r="B3369" t="s">
        <v>8096</v>
      </c>
      <c r="C3369" t="s">
        <v>791</v>
      </c>
      <c r="D3369" t="s">
        <v>51</v>
      </c>
      <c r="E3369" t="s">
        <v>16</v>
      </c>
      <c r="F3369">
        <v>30</v>
      </c>
      <c r="G3369" t="s">
        <v>8097</v>
      </c>
      <c r="H3369" t="s">
        <v>2608</v>
      </c>
      <c r="I3369" t="s">
        <v>38</v>
      </c>
      <c r="J3369" s="6">
        <v>44723</v>
      </c>
      <c r="K3369">
        <v>62</v>
      </c>
      <c r="L3369" t="s">
        <v>45</v>
      </c>
      <c r="M3369">
        <f t="shared" si="104"/>
        <v>0</v>
      </c>
      <c r="N3369" s="23" t="s">
        <v>12562</v>
      </c>
      <c r="O3369" s="23" t="s">
        <v>10417</v>
      </c>
      <c r="P3369" s="23">
        <f t="shared" si="105"/>
        <v>5</v>
      </c>
    </row>
    <row r="3370" spans="1:16" x14ac:dyDescent="0.3">
      <c r="A3370">
        <v>3455</v>
      </c>
      <c r="B3370" t="s">
        <v>2346</v>
      </c>
      <c r="C3370" t="s">
        <v>1364</v>
      </c>
      <c r="D3370" t="s">
        <v>28</v>
      </c>
      <c r="E3370" t="s">
        <v>29</v>
      </c>
      <c r="F3370">
        <v>30</v>
      </c>
      <c r="G3370" t="s">
        <v>8098</v>
      </c>
      <c r="H3370" t="s">
        <v>2645</v>
      </c>
      <c r="I3370" t="s">
        <v>32</v>
      </c>
      <c r="J3370" s="6" t="s">
        <v>13933</v>
      </c>
      <c r="K3370">
        <v>84</v>
      </c>
      <c r="L3370" t="s">
        <v>80</v>
      </c>
      <c r="M3370">
        <f t="shared" si="104"/>
        <v>0</v>
      </c>
      <c r="N3370" s="23" t="s">
        <v>12562</v>
      </c>
      <c r="O3370" s="23" t="s">
        <v>9969</v>
      </c>
      <c r="P3370" s="23">
        <f t="shared" si="105"/>
        <v>6</v>
      </c>
    </row>
    <row r="3371" spans="1:16" x14ac:dyDescent="0.3">
      <c r="A3371">
        <v>3456</v>
      </c>
      <c r="B3371" t="s">
        <v>160</v>
      </c>
      <c r="C3371" t="s">
        <v>6169</v>
      </c>
      <c r="D3371" t="s">
        <v>28</v>
      </c>
      <c r="E3371" t="s">
        <v>29</v>
      </c>
      <c r="F3371">
        <v>90</v>
      </c>
      <c r="G3371" t="s">
        <v>8099</v>
      </c>
      <c r="H3371" t="s">
        <v>7008</v>
      </c>
      <c r="I3371" t="s">
        <v>25</v>
      </c>
      <c r="J3371" s="6" t="s">
        <v>14246</v>
      </c>
      <c r="K3371">
        <v>73</v>
      </c>
      <c r="L3371" t="s">
        <v>54</v>
      </c>
      <c r="M3371">
        <f t="shared" si="104"/>
        <v>0</v>
      </c>
      <c r="N3371" s="23" t="s">
        <v>12563</v>
      </c>
      <c r="O3371" s="23" t="s">
        <v>12564</v>
      </c>
      <c r="P3371" s="23">
        <f t="shared" si="105"/>
        <v>4</v>
      </c>
    </row>
    <row r="3372" spans="1:16" x14ac:dyDescent="0.3">
      <c r="A3372">
        <v>3457</v>
      </c>
      <c r="B3372" t="s">
        <v>8100</v>
      </c>
      <c r="C3372" t="s">
        <v>3444</v>
      </c>
      <c r="D3372" t="s">
        <v>15</v>
      </c>
      <c r="E3372" t="s">
        <v>16</v>
      </c>
      <c r="F3372">
        <v>30</v>
      </c>
      <c r="G3372" t="s">
        <v>8101</v>
      </c>
      <c r="H3372" t="s">
        <v>682</v>
      </c>
      <c r="I3372" t="s">
        <v>32</v>
      </c>
      <c r="J3372" s="6" t="s">
        <v>13717</v>
      </c>
      <c r="K3372">
        <v>10</v>
      </c>
      <c r="L3372" t="s">
        <v>80</v>
      </c>
      <c r="M3372">
        <f t="shared" si="104"/>
        <v>0</v>
      </c>
      <c r="N3372" s="23" t="s">
        <v>12565</v>
      </c>
      <c r="O3372" s="23" t="s">
        <v>10762</v>
      </c>
      <c r="P3372" s="23">
        <f t="shared" si="105"/>
        <v>4</v>
      </c>
    </row>
    <row r="3373" spans="1:16" x14ac:dyDescent="0.3">
      <c r="A3373">
        <v>3458</v>
      </c>
      <c r="B3373" t="s">
        <v>787</v>
      </c>
      <c r="C3373" t="s">
        <v>2637</v>
      </c>
      <c r="D3373" t="s">
        <v>28</v>
      </c>
      <c r="E3373" t="s">
        <v>29</v>
      </c>
      <c r="F3373">
        <v>30</v>
      </c>
      <c r="G3373" t="s">
        <v>8102</v>
      </c>
      <c r="H3373" t="s">
        <v>1594</v>
      </c>
      <c r="I3373" t="s">
        <v>178</v>
      </c>
      <c r="J3373" s="6">
        <v>44477</v>
      </c>
      <c r="K3373">
        <v>76</v>
      </c>
      <c r="L3373" t="s">
        <v>33</v>
      </c>
      <c r="M3373">
        <f t="shared" si="104"/>
        <v>0</v>
      </c>
      <c r="N3373" s="23" t="s">
        <v>12566</v>
      </c>
      <c r="O3373" s="23" t="s">
        <v>10420</v>
      </c>
      <c r="P3373" s="23">
        <f t="shared" si="105"/>
        <v>6</v>
      </c>
    </row>
    <row r="3374" spans="1:16" x14ac:dyDescent="0.3">
      <c r="A3374">
        <v>3459</v>
      </c>
      <c r="B3374" t="s">
        <v>3599</v>
      </c>
      <c r="C3374" t="s">
        <v>2761</v>
      </c>
      <c r="D3374" t="s">
        <v>28</v>
      </c>
      <c r="E3374" t="s">
        <v>29</v>
      </c>
      <c r="F3374">
        <v>60</v>
      </c>
      <c r="G3374" t="s">
        <v>14650</v>
      </c>
      <c r="H3374" t="s">
        <v>2804</v>
      </c>
      <c r="I3374" t="s">
        <v>124</v>
      </c>
      <c r="J3374" s="6">
        <v>44507</v>
      </c>
      <c r="K3374">
        <v>65</v>
      </c>
      <c r="L3374" t="s">
        <v>159</v>
      </c>
      <c r="M3374">
        <f t="shared" si="104"/>
        <v>0</v>
      </c>
      <c r="N3374" s="23" t="s">
        <v>12567</v>
      </c>
      <c r="O3374" s="23" t="s">
        <v>2355</v>
      </c>
      <c r="P3374" s="23">
        <f t="shared" si="105"/>
        <v>4</v>
      </c>
    </row>
    <row r="3375" spans="1:16" x14ac:dyDescent="0.3">
      <c r="A3375">
        <v>3460</v>
      </c>
      <c r="B3375" t="s">
        <v>8104</v>
      </c>
      <c r="C3375" t="s">
        <v>812</v>
      </c>
      <c r="D3375" t="s">
        <v>51</v>
      </c>
      <c r="E3375" t="s">
        <v>16</v>
      </c>
      <c r="F3375">
        <v>60</v>
      </c>
      <c r="G3375" t="s">
        <v>14651</v>
      </c>
      <c r="H3375" t="s">
        <v>806</v>
      </c>
      <c r="I3375" t="s">
        <v>178</v>
      </c>
      <c r="J3375" s="6">
        <v>44905</v>
      </c>
      <c r="K3375">
        <v>105</v>
      </c>
      <c r="L3375" t="s">
        <v>159</v>
      </c>
      <c r="M3375">
        <f t="shared" si="104"/>
        <v>0</v>
      </c>
      <c r="N3375" s="23" t="s">
        <v>12568</v>
      </c>
      <c r="O3375" s="23" t="s">
        <v>10436</v>
      </c>
      <c r="P3375" s="23">
        <f t="shared" si="105"/>
        <v>8</v>
      </c>
    </row>
    <row r="3376" spans="1:16" x14ac:dyDescent="0.3">
      <c r="A3376">
        <v>3462</v>
      </c>
      <c r="B3376" t="s">
        <v>8106</v>
      </c>
      <c r="C3376" t="s">
        <v>27</v>
      </c>
      <c r="D3376" t="s">
        <v>51</v>
      </c>
      <c r="E3376" t="s">
        <v>16</v>
      </c>
      <c r="F3376">
        <v>60</v>
      </c>
      <c r="G3376" t="s">
        <v>14652</v>
      </c>
      <c r="H3376" t="s">
        <v>518</v>
      </c>
      <c r="I3376" t="s">
        <v>32</v>
      </c>
      <c r="J3376" s="6" t="s">
        <v>13904</v>
      </c>
      <c r="K3376">
        <v>82</v>
      </c>
      <c r="L3376" t="s">
        <v>64</v>
      </c>
      <c r="M3376">
        <f t="shared" si="104"/>
        <v>0</v>
      </c>
      <c r="N3376" s="23" t="s">
        <v>12569</v>
      </c>
      <c r="O3376" s="23" t="s">
        <v>10422</v>
      </c>
      <c r="P3376" s="23">
        <f t="shared" si="105"/>
        <v>4</v>
      </c>
    </row>
    <row r="3377" spans="1:16" x14ac:dyDescent="0.3">
      <c r="A3377">
        <v>3463</v>
      </c>
      <c r="B3377" t="s">
        <v>8108</v>
      </c>
      <c r="C3377" t="s">
        <v>5452</v>
      </c>
      <c r="D3377" t="s">
        <v>28</v>
      </c>
      <c r="E3377" t="s">
        <v>29</v>
      </c>
      <c r="F3377">
        <v>30</v>
      </c>
      <c r="G3377" t="s">
        <v>8109</v>
      </c>
      <c r="H3377" t="s">
        <v>8110</v>
      </c>
      <c r="I3377" t="s">
        <v>173</v>
      </c>
      <c r="J3377" s="6" t="s">
        <v>13936</v>
      </c>
      <c r="K3377">
        <v>5</v>
      </c>
      <c r="L3377" t="s">
        <v>64</v>
      </c>
      <c r="M3377">
        <f t="shared" si="104"/>
        <v>0</v>
      </c>
      <c r="N3377" s="23" t="s">
        <v>12570</v>
      </c>
      <c r="O3377" s="23" t="s">
        <v>10425</v>
      </c>
      <c r="P3377" s="23">
        <f t="shared" si="105"/>
        <v>3</v>
      </c>
    </row>
    <row r="3378" spans="1:16" x14ac:dyDescent="0.3">
      <c r="A3378">
        <v>3464</v>
      </c>
      <c r="B3378" t="s">
        <v>7982</v>
      </c>
      <c r="C3378" t="s">
        <v>7144</v>
      </c>
      <c r="D3378" t="s">
        <v>41</v>
      </c>
      <c r="E3378" t="s">
        <v>16</v>
      </c>
      <c r="F3378">
        <v>90</v>
      </c>
      <c r="G3378" t="s">
        <v>8111</v>
      </c>
      <c r="H3378" t="s">
        <v>4479</v>
      </c>
      <c r="I3378" t="s">
        <v>32</v>
      </c>
      <c r="J3378" s="6" t="s">
        <v>14023</v>
      </c>
      <c r="K3378">
        <v>3</v>
      </c>
      <c r="L3378" t="s">
        <v>45</v>
      </c>
      <c r="M3378">
        <f t="shared" si="104"/>
        <v>0</v>
      </c>
      <c r="N3378" s="23" t="s">
        <v>2405</v>
      </c>
      <c r="O3378" s="23" t="s">
        <v>10422</v>
      </c>
      <c r="P3378" s="23">
        <f t="shared" si="105"/>
        <v>4</v>
      </c>
    </row>
    <row r="3379" spans="1:16" x14ac:dyDescent="0.3">
      <c r="A3379">
        <v>3465</v>
      </c>
      <c r="B3379" t="s">
        <v>8112</v>
      </c>
      <c r="C3379" t="s">
        <v>8113</v>
      </c>
      <c r="D3379" t="s">
        <v>41</v>
      </c>
      <c r="E3379" t="s">
        <v>16</v>
      </c>
      <c r="F3379">
        <v>60</v>
      </c>
      <c r="G3379" t="s">
        <v>8114</v>
      </c>
      <c r="H3379" t="s">
        <v>938</v>
      </c>
      <c r="I3379" t="s">
        <v>25</v>
      </c>
      <c r="J3379" s="6">
        <v>44114</v>
      </c>
      <c r="K3379">
        <v>65</v>
      </c>
      <c r="L3379" t="s">
        <v>159</v>
      </c>
      <c r="M3379">
        <f t="shared" si="104"/>
        <v>0</v>
      </c>
      <c r="N3379" s="23" t="s">
        <v>12571</v>
      </c>
      <c r="O3379" s="23" t="s">
        <v>10422</v>
      </c>
      <c r="P3379" s="23">
        <f t="shared" si="105"/>
        <v>4</v>
      </c>
    </row>
    <row r="3380" spans="1:16" x14ac:dyDescent="0.3">
      <c r="A3380">
        <v>3466</v>
      </c>
      <c r="B3380" t="s">
        <v>8115</v>
      </c>
      <c r="C3380" t="s">
        <v>5979</v>
      </c>
      <c r="D3380" t="s">
        <v>51</v>
      </c>
      <c r="E3380" t="s">
        <v>16</v>
      </c>
      <c r="F3380">
        <v>90</v>
      </c>
      <c r="G3380" t="s">
        <v>8116</v>
      </c>
      <c r="H3380" t="s">
        <v>275</v>
      </c>
      <c r="I3380" t="s">
        <v>32</v>
      </c>
      <c r="J3380" s="6">
        <v>44753</v>
      </c>
      <c r="K3380">
        <v>8</v>
      </c>
      <c r="L3380" t="s">
        <v>159</v>
      </c>
      <c r="M3380">
        <f t="shared" si="104"/>
        <v>0</v>
      </c>
      <c r="N3380" s="23" t="s">
        <v>12572</v>
      </c>
      <c r="O3380" s="23" t="s">
        <v>10416</v>
      </c>
      <c r="P3380" s="23">
        <f t="shared" si="105"/>
        <v>4</v>
      </c>
    </row>
    <row r="3381" spans="1:16" x14ac:dyDescent="0.3">
      <c r="A3381">
        <v>3467</v>
      </c>
      <c r="B3381" t="s">
        <v>245</v>
      </c>
      <c r="C3381" t="s">
        <v>8117</v>
      </c>
      <c r="D3381" t="s">
        <v>28</v>
      </c>
      <c r="E3381" t="s">
        <v>29</v>
      </c>
      <c r="F3381">
        <v>90</v>
      </c>
      <c r="G3381" t="s">
        <v>8118</v>
      </c>
      <c r="H3381" t="s">
        <v>1131</v>
      </c>
      <c r="I3381" t="s">
        <v>32</v>
      </c>
      <c r="J3381" s="6" t="s">
        <v>13755</v>
      </c>
      <c r="K3381">
        <v>85</v>
      </c>
      <c r="L3381" t="s">
        <v>45</v>
      </c>
      <c r="M3381">
        <f t="shared" si="104"/>
        <v>0</v>
      </c>
      <c r="N3381" s="23" t="s">
        <v>12572</v>
      </c>
      <c r="O3381" s="23" t="s">
        <v>10422</v>
      </c>
      <c r="P3381" s="23">
        <f t="shared" si="105"/>
        <v>4</v>
      </c>
    </row>
    <row r="3382" spans="1:16" x14ac:dyDescent="0.3">
      <c r="A3382">
        <v>3468</v>
      </c>
      <c r="B3382" t="s">
        <v>8119</v>
      </c>
      <c r="C3382" t="s">
        <v>983</v>
      </c>
      <c r="D3382" t="s">
        <v>28</v>
      </c>
      <c r="E3382" t="s">
        <v>29</v>
      </c>
      <c r="F3382">
        <v>30</v>
      </c>
      <c r="G3382" t="s">
        <v>8120</v>
      </c>
      <c r="H3382" t="s">
        <v>8121</v>
      </c>
      <c r="I3382" t="s">
        <v>44</v>
      </c>
      <c r="J3382" s="6">
        <v>43833</v>
      </c>
      <c r="K3382">
        <v>83</v>
      </c>
      <c r="L3382" t="s">
        <v>39</v>
      </c>
      <c r="M3382">
        <f t="shared" si="104"/>
        <v>0</v>
      </c>
      <c r="N3382" s="23" t="s">
        <v>12573</v>
      </c>
      <c r="O3382" s="23" t="s">
        <v>10442</v>
      </c>
      <c r="P3382" s="23">
        <f t="shared" si="105"/>
        <v>7</v>
      </c>
    </row>
    <row r="3383" spans="1:16" x14ac:dyDescent="0.3">
      <c r="A3383">
        <v>3469</v>
      </c>
      <c r="B3383" t="s">
        <v>1132</v>
      </c>
      <c r="C3383" t="s">
        <v>5968</v>
      </c>
      <c r="D3383" t="s">
        <v>28</v>
      </c>
      <c r="E3383" t="s">
        <v>29</v>
      </c>
      <c r="F3383">
        <v>60</v>
      </c>
      <c r="G3383" t="s">
        <v>8120</v>
      </c>
      <c r="H3383" t="s">
        <v>1258</v>
      </c>
      <c r="I3383" t="s">
        <v>32</v>
      </c>
      <c r="J3383" s="6">
        <v>44237</v>
      </c>
      <c r="K3383">
        <v>54</v>
      </c>
      <c r="L3383" t="s">
        <v>70</v>
      </c>
      <c r="M3383">
        <f t="shared" si="104"/>
        <v>0</v>
      </c>
      <c r="N3383" s="23" t="s">
        <v>12573</v>
      </c>
      <c r="O3383" s="23" t="s">
        <v>10442</v>
      </c>
      <c r="P3383" s="23">
        <f t="shared" si="105"/>
        <v>7</v>
      </c>
    </row>
    <row r="3384" spans="1:16" x14ac:dyDescent="0.3">
      <c r="A3384">
        <v>3470</v>
      </c>
      <c r="B3384" t="s">
        <v>8122</v>
      </c>
      <c r="C3384" t="s">
        <v>2071</v>
      </c>
      <c r="D3384" t="s">
        <v>51</v>
      </c>
      <c r="E3384" t="s">
        <v>16</v>
      </c>
      <c r="F3384">
        <v>60</v>
      </c>
      <c r="G3384" t="s">
        <v>14377</v>
      </c>
      <c r="H3384" t="s">
        <v>3157</v>
      </c>
      <c r="I3384" t="s">
        <v>32</v>
      </c>
      <c r="J3384" s="6">
        <v>44446</v>
      </c>
      <c r="K3384">
        <v>3</v>
      </c>
      <c r="L3384" t="s">
        <v>54</v>
      </c>
      <c r="M3384">
        <f t="shared" si="104"/>
        <v>0</v>
      </c>
      <c r="N3384" s="23" t="s">
        <v>12574</v>
      </c>
      <c r="O3384" s="23" t="s">
        <v>12575</v>
      </c>
      <c r="P3384" s="23">
        <f t="shared" si="105"/>
        <v>2</v>
      </c>
    </row>
    <row r="3385" spans="1:16" x14ac:dyDescent="0.3">
      <c r="A3385">
        <v>3471</v>
      </c>
      <c r="B3385" t="s">
        <v>8124</v>
      </c>
      <c r="C3385" t="s">
        <v>7069</v>
      </c>
      <c r="D3385" t="s">
        <v>28</v>
      </c>
      <c r="E3385" t="s">
        <v>29</v>
      </c>
      <c r="F3385">
        <v>60</v>
      </c>
      <c r="G3385" t="s">
        <v>8125</v>
      </c>
      <c r="H3385" t="s">
        <v>1056</v>
      </c>
      <c r="I3385" t="s">
        <v>129</v>
      </c>
      <c r="J3385" s="6">
        <v>44897</v>
      </c>
      <c r="K3385">
        <v>77</v>
      </c>
      <c r="L3385" t="s">
        <v>101</v>
      </c>
      <c r="M3385">
        <f t="shared" si="104"/>
        <v>0</v>
      </c>
      <c r="N3385" s="23" t="s">
        <v>12576</v>
      </c>
      <c r="O3385" s="23" t="s">
        <v>10417</v>
      </c>
      <c r="P3385" s="23">
        <f t="shared" si="105"/>
        <v>5</v>
      </c>
    </row>
    <row r="3386" spans="1:16" x14ac:dyDescent="0.3">
      <c r="A3386">
        <v>3472</v>
      </c>
      <c r="B3386" t="s">
        <v>3629</v>
      </c>
      <c r="C3386" t="s">
        <v>8126</v>
      </c>
      <c r="D3386" t="s">
        <v>28</v>
      </c>
      <c r="E3386" t="s">
        <v>29</v>
      </c>
      <c r="F3386">
        <v>30</v>
      </c>
      <c r="G3386" t="s">
        <v>8127</v>
      </c>
      <c r="H3386" t="s">
        <v>6430</v>
      </c>
      <c r="I3386" t="s">
        <v>32</v>
      </c>
      <c r="J3386" s="6">
        <v>44874</v>
      </c>
      <c r="K3386">
        <v>88</v>
      </c>
      <c r="L3386" t="s">
        <v>80</v>
      </c>
      <c r="M3386">
        <f t="shared" si="104"/>
        <v>0</v>
      </c>
      <c r="N3386" s="23" t="s">
        <v>12577</v>
      </c>
      <c r="O3386" s="23" t="s">
        <v>7181</v>
      </c>
      <c r="P3386" s="23">
        <f t="shared" si="105"/>
        <v>5</v>
      </c>
    </row>
    <row r="3387" spans="1:16" x14ac:dyDescent="0.3">
      <c r="A3387">
        <v>3473</v>
      </c>
      <c r="B3387" t="s">
        <v>5014</v>
      </c>
      <c r="C3387" t="s">
        <v>8128</v>
      </c>
      <c r="D3387" t="s">
        <v>15</v>
      </c>
      <c r="E3387" t="s">
        <v>16</v>
      </c>
      <c r="F3387">
        <v>60</v>
      </c>
      <c r="G3387" t="s">
        <v>8129</v>
      </c>
      <c r="H3387" t="s">
        <v>5521</v>
      </c>
      <c r="I3387" t="s">
        <v>25</v>
      </c>
      <c r="J3387" s="6" t="s">
        <v>13677</v>
      </c>
      <c r="K3387">
        <v>5</v>
      </c>
      <c r="L3387" t="s">
        <v>64</v>
      </c>
      <c r="M3387">
        <f t="shared" si="104"/>
        <v>0</v>
      </c>
      <c r="N3387" s="23" t="s">
        <v>12578</v>
      </c>
      <c r="O3387" s="23" t="s">
        <v>12579</v>
      </c>
      <c r="P3387" s="23">
        <f t="shared" si="105"/>
        <v>6</v>
      </c>
    </row>
    <row r="3388" spans="1:16" x14ac:dyDescent="0.3">
      <c r="A3388">
        <v>3474</v>
      </c>
      <c r="B3388" t="s">
        <v>6274</v>
      </c>
      <c r="C3388" t="s">
        <v>5764</v>
      </c>
      <c r="D3388" t="s">
        <v>28</v>
      </c>
      <c r="E3388" t="s">
        <v>29</v>
      </c>
      <c r="F3388">
        <v>60</v>
      </c>
      <c r="G3388" t="s">
        <v>8130</v>
      </c>
      <c r="H3388" t="s">
        <v>458</v>
      </c>
      <c r="I3388" t="s">
        <v>294</v>
      </c>
      <c r="J3388" s="6">
        <v>44257</v>
      </c>
      <c r="K3388">
        <v>48</v>
      </c>
      <c r="L3388" t="s">
        <v>20</v>
      </c>
      <c r="M3388">
        <f t="shared" si="104"/>
        <v>0</v>
      </c>
      <c r="N3388" s="23" t="s">
        <v>12580</v>
      </c>
      <c r="O3388" s="23" t="s">
        <v>10490</v>
      </c>
      <c r="P3388" s="23">
        <f t="shared" si="105"/>
        <v>4</v>
      </c>
    </row>
    <row r="3389" spans="1:16" x14ac:dyDescent="0.3">
      <c r="A3389">
        <v>3475</v>
      </c>
      <c r="B3389" t="s">
        <v>4124</v>
      </c>
      <c r="C3389" t="s">
        <v>4422</v>
      </c>
      <c r="D3389" t="s">
        <v>51</v>
      </c>
      <c r="E3389" t="s">
        <v>16</v>
      </c>
      <c r="F3389">
        <v>30</v>
      </c>
      <c r="G3389" t="s">
        <v>8131</v>
      </c>
      <c r="H3389" t="s">
        <v>2552</v>
      </c>
      <c r="I3389" t="s">
        <v>32</v>
      </c>
      <c r="J3389" s="6" t="s">
        <v>13930</v>
      </c>
      <c r="K3389">
        <v>63</v>
      </c>
      <c r="L3389" t="s">
        <v>33</v>
      </c>
      <c r="M3389">
        <f t="shared" si="104"/>
        <v>0</v>
      </c>
      <c r="N3389" s="23" t="s">
        <v>2418</v>
      </c>
      <c r="O3389" s="23" t="s">
        <v>10422</v>
      </c>
      <c r="P3389" s="23">
        <f t="shared" si="105"/>
        <v>4</v>
      </c>
    </row>
    <row r="3390" spans="1:16" x14ac:dyDescent="0.3">
      <c r="A3390">
        <v>3476</v>
      </c>
      <c r="B3390" t="s">
        <v>1002</v>
      </c>
      <c r="C3390" t="s">
        <v>3831</v>
      </c>
      <c r="D3390" t="s">
        <v>28</v>
      </c>
      <c r="E3390" t="s">
        <v>29</v>
      </c>
      <c r="F3390">
        <v>90</v>
      </c>
      <c r="G3390" t="s">
        <v>8132</v>
      </c>
      <c r="H3390" t="s">
        <v>2494</v>
      </c>
      <c r="I3390" t="s">
        <v>25</v>
      </c>
      <c r="J3390" s="6" t="s">
        <v>14221</v>
      </c>
      <c r="K3390">
        <v>7</v>
      </c>
      <c r="L3390" t="s">
        <v>45</v>
      </c>
      <c r="M3390">
        <f t="shared" si="104"/>
        <v>0</v>
      </c>
      <c r="N3390" s="23" t="s">
        <v>12581</v>
      </c>
      <c r="O3390" s="23" t="s">
        <v>10438</v>
      </c>
      <c r="P3390" s="23">
        <f t="shared" si="105"/>
        <v>5</v>
      </c>
    </row>
    <row r="3391" spans="1:16" x14ac:dyDescent="0.3">
      <c r="A3391">
        <v>3477</v>
      </c>
      <c r="B3391" t="s">
        <v>4290</v>
      </c>
      <c r="C3391" t="s">
        <v>3485</v>
      </c>
      <c r="D3391" t="s">
        <v>51</v>
      </c>
      <c r="E3391" t="s">
        <v>16</v>
      </c>
      <c r="F3391">
        <v>60</v>
      </c>
      <c r="G3391" t="s">
        <v>8133</v>
      </c>
      <c r="H3391" t="s">
        <v>288</v>
      </c>
      <c r="I3391" t="s">
        <v>32</v>
      </c>
      <c r="J3391" s="6">
        <v>44443</v>
      </c>
      <c r="K3391">
        <v>29</v>
      </c>
      <c r="L3391" t="s">
        <v>101</v>
      </c>
      <c r="M3391">
        <f t="shared" si="104"/>
        <v>0</v>
      </c>
      <c r="N3391" s="23" t="s">
        <v>12582</v>
      </c>
      <c r="O3391" s="23" t="s">
        <v>10422</v>
      </c>
      <c r="P3391" s="23">
        <f t="shared" si="105"/>
        <v>4</v>
      </c>
    </row>
    <row r="3392" spans="1:16" x14ac:dyDescent="0.3">
      <c r="A3392">
        <v>3478</v>
      </c>
      <c r="B3392" t="s">
        <v>4572</v>
      </c>
      <c r="C3392" t="s">
        <v>8134</v>
      </c>
      <c r="D3392" t="s">
        <v>28</v>
      </c>
      <c r="E3392" t="s">
        <v>29</v>
      </c>
      <c r="F3392">
        <v>30</v>
      </c>
      <c r="G3392" t="s">
        <v>14653</v>
      </c>
      <c r="H3392" t="s">
        <v>7572</v>
      </c>
      <c r="I3392" t="s">
        <v>886</v>
      </c>
      <c r="J3392" s="6" t="s">
        <v>13864</v>
      </c>
      <c r="K3392">
        <v>7</v>
      </c>
      <c r="L3392" t="s">
        <v>20</v>
      </c>
      <c r="M3392">
        <f t="shared" si="104"/>
        <v>0</v>
      </c>
      <c r="N3392" s="23" t="s">
        <v>12583</v>
      </c>
      <c r="O3392" s="23" t="s">
        <v>10449</v>
      </c>
      <c r="P3392" s="23">
        <f t="shared" si="105"/>
        <v>7</v>
      </c>
    </row>
    <row r="3393" spans="1:16" x14ac:dyDescent="0.3">
      <c r="A3393">
        <v>3479</v>
      </c>
      <c r="B3393" t="s">
        <v>872</v>
      </c>
      <c r="C3393" t="s">
        <v>8136</v>
      </c>
      <c r="D3393" t="s">
        <v>28</v>
      </c>
      <c r="E3393" t="s">
        <v>29</v>
      </c>
      <c r="F3393">
        <v>30</v>
      </c>
      <c r="G3393" t="s">
        <v>8137</v>
      </c>
      <c r="H3393" t="s">
        <v>412</v>
      </c>
      <c r="I3393" t="s">
        <v>187</v>
      </c>
      <c r="J3393" s="6">
        <v>44747</v>
      </c>
      <c r="K3393">
        <v>65</v>
      </c>
      <c r="L3393" t="s">
        <v>20</v>
      </c>
      <c r="M3393">
        <f t="shared" si="104"/>
        <v>0</v>
      </c>
      <c r="N3393" s="23" t="s">
        <v>12583</v>
      </c>
      <c r="O3393" s="23" t="s">
        <v>3089</v>
      </c>
      <c r="P3393" s="23">
        <f t="shared" si="105"/>
        <v>4</v>
      </c>
    </row>
    <row r="3394" spans="1:16" x14ac:dyDescent="0.3">
      <c r="A3394">
        <v>3481</v>
      </c>
      <c r="B3394" t="s">
        <v>8138</v>
      </c>
      <c r="C3394" t="s">
        <v>906</v>
      </c>
      <c r="D3394" t="s">
        <v>15</v>
      </c>
      <c r="E3394" t="s">
        <v>16</v>
      </c>
      <c r="F3394">
        <v>30</v>
      </c>
      <c r="G3394" t="s">
        <v>8139</v>
      </c>
      <c r="H3394" t="s">
        <v>2742</v>
      </c>
      <c r="I3394" t="s">
        <v>124</v>
      </c>
      <c r="J3394" s="6" t="s">
        <v>13865</v>
      </c>
      <c r="K3394">
        <v>76</v>
      </c>
      <c r="L3394" t="s">
        <v>70</v>
      </c>
      <c r="M3394">
        <f t="shared" ref="M3394:M3457" si="106">COUNTBLANK(A3394:L3394)</f>
        <v>0</v>
      </c>
      <c r="N3394" s="23" t="s">
        <v>4671</v>
      </c>
      <c r="O3394" s="23" t="s">
        <v>10416</v>
      </c>
      <c r="P3394" s="23">
        <f t="shared" ref="P3394:P3457" si="107">LEN(O3394)</f>
        <v>4</v>
      </c>
    </row>
    <row r="3395" spans="1:16" x14ac:dyDescent="0.3">
      <c r="A3395">
        <v>3482</v>
      </c>
      <c r="B3395" t="s">
        <v>2384</v>
      </c>
      <c r="C3395" t="s">
        <v>6727</v>
      </c>
      <c r="D3395" t="s">
        <v>28</v>
      </c>
      <c r="E3395" t="s">
        <v>29</v>
      </c>
      <c r="F3395">
        <v>60</v>
      </c>
      <c r="G3395" t="s">
        <v>8141</v>
      </c>
      <c r="H3395" t="s">
        <v>5886</v>
      </c>
      <c r="I3395" t="s">
        <v>187</v>
      </c>
      <c r="J3395" s="6" t="s">
        <v>14179</v>
      </c>
      <c r="K3395">
        <v>13</v>
      </c>
      <c r="L3395" t="s">
        <v>33</v>
      </c>
      <c r="M3395">
        <f t="shared" si="106"/>
        <v>0</v>
      </c>
      <c r="N3395" s="23" t="s">
        <v>12584</v>
      </c>
      <c r="O3395" s="23" t="s">
        <v>3089</v>
      </c>
      <c r="P3395" s="23">
        <f t="shared" si="107"/>
        <v>4</v>
      </c>
    </row>
    <row r="3396" spans="1:16" x14ac:dyDescent="0.3">
      <c r="A3396">
        <v>3483</v>
      </c>
      <c r="B3396" t="s">
        <v>8142</v>
      </c>
      <c r="C3396" t="s">
        <v>2492</v>
      </c>
      <c r="D3396" t="s">
        <v>51</v>
      </c>
      <c r="E3396" t="s">
        <v>16</v>
      </c>
      <c r="F3396">
        <v>60</v>
      </c>
      <c r="G3396" t="s">
        <v>8143</v>
      </c>
      <c r="H3396" t="s">
        <v>750</v>
      </c>
      <c r="I3396" t="s">
        <v>25</v>
      </c>
      <c r="J3396" s="6" t="s">
        <v>14246</v>
      </c>
      <c r="K3396">
        <v>36</v>
      </c>
      <c r="L3396" t="s">
        <v>159</v>
      </c>
      <c r="M3396">
        <f t="shared" si="106"/>
        <v>0</v>
      </c>
      <c r="N3396" s="23" t="s">
        <v>12585</v>
      </c>
      <c r="O3396" s="23" t="s">
        <v>10422</v>
      </c>
      <c r="P3396" s="23">
        <f t="shared" si="107"/>
        <v>4</v>
      </c>
    </row>
    <row r="3397" spans="1:16" x14ac:dyDescent="0.3">
      <c r="A3397">
        <v>3484</v>
      </c>
      <c r="B3397" t="s">
        <v>6476</v>
      </c>
      <c r="C3397" t="s">
        <v>8144</v>
      </c>
      <c r="D3397" t="s">
        <v>28</v>
      </c>
      <c r="E3397" t="s">
        <v>29</v>
      </c>
      <c r="F3397">
        <v>30</v>
      </c>
      <c r="G3397" t="s">
        <v>8145</v>
      </c>
      <c r="H3397" t="s">
        <v>3531</v>
      </c>
      <c r="I3397" t="s">
        <v>32</v>
      </c>
      <c r="J3397" s="6">
        <v>44386</v>
      </c>
      <c r="K3397">
        <v>65</v>
      </c>
      <c r="L3397" t="s">
        <v>45</v>
      </c>
      <c r="M3397">
        <f t="shared" si="106"/>
        <v>0</v>
      </c>
      <c r="N3397" s="23" t="s">
        <v>12586</v>
      </c>
      <c r="O3397" s="23" t="s">
        <v>6</v>
      </c>
      <c r="P3397" s="23">
        <f t="shared" si="107"/>
        <v>6</v>
      </c>
    </row>
    <row r="3398" spans="1:16" x14ac:dyDescent="0.3">
      <c r="A3398">
        <v>3485</v>
      </c>
      <c r="B3398" t="s">
        <v>8146</v>
      </c>
      <c r="C3398" t="s">
        <v>8147</v>
      </c>
      <c r="D3398" t="s">
        <v>15</v>
      </c>
      <c r="E3398" t="s">
        <v>16</v>
      </c>
      <c r="F3398">
        <v>60</v>
      </c>
      <c r="G3398" t="s">
        <v>8148</v>
      </c>
      <c r="H3398" t="s">
        <v>4299</v>
      </c>
      <c r="I3398" t="s">
        <v>32</v>
      </c>
      <c r="J3398" s="6">
        <v>43871</v>
      </c>
      <c r="K3398">
        <v>63</v>
      </c>
      <c r="L3398" t="s">
        <v>45</v>
      </c>
      <c r="M3398">
        <f t="shared" si="106"/>
        <v>0</v>
      </c>
      <c r="N3398" s="23" t="s">
        <v>12587</v>
      </c>
      <c r="O3398" s="23" t="s">
        <v>10425</v>
      </c>
      <c r="P3398" s="23">
        <f t="shared" si="107"/>
        <v>3</v>
      </c>
    </row>
    <row r="3399" spans="1:16" x14ac:dyDescent="0.3">
      <c r="A3399">
        <v>3486</v>
      </c>
      <c r="B3399" t="s">
        <v>8149</v>
      </c>
      <c r="C3399" t="s">
        <v>281</v>
      </c>
      <c r="D3399" t="s">
        <v>28</v>
      </c>
      <c r="E3399" t="s">
        <v>29</v>
      </c>
      <c r="F3399">
        <v>90</v>
      </c>
      <c r="G3399" t="s">
        <v>8150</v>
      </c>
      <c r="H3399" t="s">
        <v>3909</v>
      </c>
      <c r="I3399" t="s">
        <v>32</v>
      </c>
      <c r="J3399" s="6" t="s">
        <v>14154</v>
      </c>
      <c r="K3399">
        <v>76</v>
      </c>
      <c r="L3399" t="s">
        <v>70</v>
      </c>
      <c r="M3399">
        <f t="shared" si="106"/>
        <v>0</v>
      </c>
      <c r="N3399" s="23" t="s">
        <v>12588</v>
      </c>
      <c r="O3399" s="23" t="s">
        <v>10438</v>
      </c>
      <c r="P3399" s="23">
        <f t="shared" si="107"/>
        <v>5</v>
      </c>
    </row>
    <row r="3400" spans="1:16" x14ac:dyDescent="0.3">
      <c r="A3400">
        <v>3487</v>
      </c>
      <c r="B3400" t="s">
        <v>8151</v>
      </c>
      <c r="C3400" t="s">
        <v>5534</v>
      </c>
      <c r="D3400" t="s">
        <v>28</v>
      </c>
      <c r="E3400" t="s">
        <v>29</v>
      </c>
      <c r="F3400">
        <v>90</v>
      </c>
      <c r="G3400" t="s">
        <v>14347</v>
      </c>
      <c r="H3400" t="s">
        <v>6618</v>
      </c>
      <c r="I3400" t="s">
        <v>32</v>
      </c>
      <c r="J3400" s="6" t="s">
        <v>13965</v>
      </c>
      <c r="K3400">
        <v>37</v>
      </c>
      <c r="L3400" t="s">
        <v>101</v>
      </c>
      <c r="M3400">
        <f t="shared" si="106"/>
        <v>0</v>
      </c>
      <c r="N3400" s="23" t="s">
        <v>12589</v>
      </c>
      <c r="O3400" s="23" t="s">
        <v>12590</v>
      </c>
      <c r="P3400" s="23">
        <f t="shared" si="107"/>
        <v>4</v>
      </c>
    </row>
    <row r="3401" spans="1:16" x14ac:dyDescent="0.3">
      <c r="A3401">
        <v>3488</v>
      </c>
      <c r="B3401" t="s">
        <v>8153</v>
      </c>
      <c r="C3401" t="s">
        <v>7180</v>
      </c>
      <c r="D3401" t="s">
        <v>51</v>
      </c>
      <c r="E3401" t="s">
        <v>16</v>
      </c>
      <c r="F3401">
        <v>30</v>
      </c>
      <c r="G3401" t="s">
        <v>8154</v>
      </c>
      <c r="H3401" t="s">
        <v>8155</v>
      </c>
      <c r="I3401" t="s">
        <v>32</v>
      </c>
      <c r="J3401" s="6" t="s">
        <v>13758</v>
      </c>
      <c r="K3401">
        <v>28</v>
      </c>
      <c r="L3401" t="s">
        <v>80</v>
      </c>
      <c r="M3401">
        <f t="shared" si="106"/>
        <v>0</v>
      </c>
      <c r="N3401" s="23" t="s">
        <v>12591</v>
      </c>
      <c r="O3401" s="23" t="s">
        <v>6</v>
      </c>
      <c r="P3401" s="23">
        <f t="shared" si="107"/>
        <v>6</v>
      </c>
    </row>
    <row r="3402" spans="1:16" x14ac:dyDescent="0.3">
      <c r="A3402">
        <v>3489</v>
      </c>
      <c r="B3402" t="s">
        <v>567</v>
      </c>
      <c r="C3402" t="s">
        <v>8156</v>
      </c>
      <c r="D3402" t="s">
        <v>28</v>
      </c>
      <c r="E3402" t="s">
        <v>29</v>
      </c>
      <c r="F3402">
        <v>60</v>
      </c>
      <c r="G3402" t="s">
        <v>8157</v>
      </c>
      <c r="H3402" t="s">
        <v>4673</v>
      </c>
      <c r="I3402" t="s">
        <v>294</v>
      </c>
      <c r="J3402" s="6">
        <v>44230</v>
      </c>
      <c r="K3402">
        <v>44</v>
      </c>
      <c r="L3402" t="s">
        <v>33</v>
      </c>
      <c r="M3402">
        <f t="shared" si="106"/>
        <v>0</v>
      </c>
      <c r="N3402" s="23" t="s">
        <v>12592</v>
      </c>
      <c r="O3402" s="23" t="s">
        <v>10422</v>
      </c>
      <c r="P3402" s="23">
        <f t="shared" si="107"/>
        <v>4</v>
      </c>
    </row>
    <row r="3403" spans="1:16" x14ac:dyDescent="0.3">
      <c r="A3403">
        <v>3490</v>
      </c>
      <c r="B3403" t="s">
        <v>8158</v>
      </c>
      <c r="C3403" t="s">
        <v>4603</v>
      </c>
      <c r="D3403" t="s">
        <v>15</v>
      </c>
      <c r="E3403" t="s">
        <v>16</v>
      </c>
      <c r="F3403">
        <v>60</v>
      </c>
      <c r="G3403" t="s">
        <v>8159</v>
      </c>
      <c r="H3403" t="s">
        <v>917</v>
      </c>
      <c r="I3403" t="s">
        <v>32</v>
      </c>
      <c r="J3403" s="6" t="s">
        <v>13733</v>
      </c>
      <c r="K3403">
        <v>25</v>
      </c>
      <c r="L3403" t="s">
        <v>45</v>
      </c>
      <c r="M3403">
        <f t="shared" si="106"/>
        <v>0</v>
      </c>
      <c r="N3403" s="23" t="s">
        <v>12593</v>
      </c>
      <c r="O3403" s="23" t="s">
        <v>12594</v>
      </c>
      <c r="P3403" s="23">
        <f t="shared" si="107"/>
        <v>6</v>
      </c>
    </row>
    <row r="3404" spans="1:16" x14ac:dyDescent="0.3">
      <c r="A3404">
        <v>3491</v>
      </c>
      <c r="B3404" t="s">
        <v>1165</v>
      </c>
      <c r="C3404" t="s">
        <v>3336</v>
      </c>
      <c r="D3404" t="s">
        <v>41</v>
      </c>
      <c r="E3404" t="s">
        <v>16</v>
      </c>
      <c r="F3404">
        <v>60</v>
      </c>
      <c r="G3404" t="s">
        <v>8160</v>
      </c>
      <c r="H3404" t="s">
        <v>1022</v>
      </c>
      <c r="I3404" t="s">
        <v>164</v>
      </c>
      <c r="J3404" s="6" t="s">
        <v>14250</v>
      </c>
      <c r="K3404">
        <v>69</v>
      </c>
      <c r="L3404" t="s">
        <v>70</v>
      </c>
      <c r="M3404">
        <f t="shared" si="106"/>
        <v>0</v>
      </c>
      <c r="N3404" s="23" t="s">
        <v>12595</v>
      </c>
      <c r="O3404" s="23" t="s">
        <v>10438</v>
      </c>
      <c r="P3404" s="23">
        <f t="shared" si="107"/>
        <v>5</v>
      </c>
    </row>
    <row r="3405" spans="1:16" x14ac:dyDescent="0.3">
      <c r="A3405">
        <v>3492</v>
      </c>
      <c r="B3405" t="s">
        <v>2828</v>
      </c>
      <c r="C3405" t="s">
        <v>1301</v>
      </c>
      <c r="D3405" t="s">
        <v>117</v>
      </c>
      <c r="E3405" t="s">
        <v>16</v>
      </c>
      <c r="F3405">
        <v>90</v>
      </c>
      <c r="G3405" t="s">
        <v>8161</v>
      </c>
      <c r="H3405" t="s">
        <v>7665</v>
      </c>
      <c r="I3405" t="s">
        <v>7666</v>
      </c>
      <c r="J3405" s="6" t="s">
        <v>14134</v>
      </c>
      <c r="K3405">
        <v>10</v>
      </c>
      <c r="L3405" t="s">
        <v>20</v>
      </c>
      <c r="M3405">
        <f t="shared" si="106"/>
        <v>0</v>
      </c>
      <c r="N3405" s="23" t="s">
        <v>12596</v>
      </c>
      <c r="O3405" s="23" t="s">
        <v>10438</v>
      </c>
      <c r="P3405" s="23">
        <f t="shared" si="107"/>
        <v>5</v>
      </c>
    </row>
    <row r="3406" spans="1:16" x14ac:dyDescent="0.3">
      <c r="A3406">
        <v>3493</v>
      </c>
      <c r="B3406" t="s">
        <v>8162</v>
      </c>
      <c r="C3406" t="s">
        <v>5689</v>
      </c>
      <c r="D3406" t="s">
        <v>28</v>
      </c>
      <c r="E3406" t="s">
        <v>29</v>
      </c>
      <c r="F3406">
        <v>90</v>
      </c>
      <c r="G3406" t="s">
        <v>8163</v>
      </c>
      <c r="H3406" t="s">
        <v>7763</v>
      </c>
      <c r="I3406" t="s">
        <v>129</v>
      </c>
      <c r="J3406" s="6">
        <v>44476</v>
      </c>
      <c r="K3406">
        <v>20</v>
      </c>
      <c r="L3406" t="s">
        <v>70</v>
      </c>
      <c r="M3406">
        <f t="shared" si="106"/>
        <v>0</v>
      </c>
      <c r="N3406" s="23" t="s">
        <v>12597</v>
      </c>
      <c r="O3406" s="23" t="s">
        <v>10422</v>
      </c>
      <c r="P3406" s="23">
        <f t="shared" si="107"/>
        <v>4</v>
      </c>
    </row>
    <row r="3407" spans="1:16" x14ac:dyDescent="0.3">
      <c r="A3407">
        <v>3494</v>
      </c>
      <c r="B3407" t="s">
        <v>4644</v>
      </c>
      <c r="C3407" t="s">
        <v>7290</v>
      </c>
      <c r="D3407" t="s">
        <v>28</v>
      </c>
      <c r="E3407" t="s">
        <v>29</v>
      </c>
      <c r="F3407">
        <v>30</v>
      </c>
      <c r="G3407" t="s">
        <v>8164</v>
      </c>
      <c r="H3407" t="s">
        <v>145</v>
      </c>
      <c r="I3407" t="s">
        <v>146</v>
      </c>
      <c r="J3407" s="6" t="s">
        <v>13743</v>
      </c>
      <c r="K3407">
        <v>73</v>
      </c>
      <c r="L3407" t="s">
        <v>101</v>
      </c>
      <c r="M3407">
        <f t="shared" si="106"/>
        <v>0</v>
      </c>
      <c r="N3407" s="23" t="s">
        <v>3155</v>
      </c>
      <c r="O3407" s="23" t="s">
        <v>10422</v>
      </c>
      <c r="P3407" s="23">
        <f t="shared" si="107"/>
        <v>4</v>
      </c>
    </row>
    <row r="3408" spans="1:16" x14ac:dyDescent="0.3">
      <c r="A3408">
        <v>3495</v>
      </c>
      <c r="B3408" t="s">
        <v>1591</v>
      </c>
      <c r="C3408" t="s">
        <v>2431</v>
      </c>
      <c r="D3408" t="s">
        <v>28</v>
      </c>
      <c r="E3408" t="s">
        <v>29</v>
      </c>
      <c r="F3408">
        <v>30</v>
      </c>
      <c r="G3408" t="s">
        <v>8165</v>
      </c>
      <c r="H3408" t="s">
        <v>1490</v>
      </c>
      <c r="I3408" t="s">
        <v>294</v>
      </c>
      <c r="J3408" s="6" t="s">
        <v>14194</v>
      </c>
      <c r="K3408">
        <v>59</v>
      </c>
      <c r="L3408" t="s">
        <v>54</v>
      </c>
      <c r="M3408">
        <f t="shared" si="106"/>
        <v>0</v>
      </c>
      <c r="N3408" s="23" t="s">
        <v>2071</v>
      </c>
      <c r="O3408" s="23" t="s">
        <v>6</v>
      </c>
      <c r="P3408" s="23">
        <f t="shared" si="107"/>
        <v>6</v>
      </c>
    </row>
    <row r="3409" spans="1:16" x14ac:dyDescent="0.3">
      <c r="A3409">
        <v>3496</v>
      </c>
      <c r="B3409" t="s">
        <v>4419</v>
      </c>
      <c r="C3409" t="s">
        <v>7889</v>
      </c>
      <c r="D3409" t="s">
        <v>28</v>
      </c>
      <c r="E3409" t="s">
        <v>29</v>
      </c>
      <c r="F3409">
        <v>30</v>
      </c>
      <c r="G3409" t="s">
        <v>8166</v>
      </c>
      <c r="H3409" t="s">
        <v>1228</v>
      </c>
      <c r="I3409" t="s">
        <v>25</v>
      </c>
      <c r="J3409" s="6" t="s">
        <v>14176</v>
      </c>
      <c r="K3409">
        <v>65</v>
      </c>
      <c r="L3409" t="s">
        <v>64</v>
      </c>
      <c r="M3409">
        <f t="shared" si="106"/>
        <v>0</v>
      </c>
      <c r="N3409" s="23" t="s">
        <v>414</v>
      </c>
      <c r="O3409" s="23" t="s">
        <v>10425</v>
      </c>
      <c r="P3409" s="23">
        <f t="shared" si="107"/>
        <v>3</v>
      </c>
    </row>
    <row r="3410" spans="1:16" x14ac:dyDescent="0.3">
      <c r="A3410">
        <v>3497</v>
      </c>
      <c r="B3410" t="s">
        <v>1464</v>
      </c>
      <c r="C3410" t="s">
        <v>2197</v>
      </c>
      <c r="D3410" t="s">
        <v>28</v>
      </c>
      <c r="E3410" t="s">
        <v>29</v>
      </c>
      <c r="F3410">
        <v>90</v>
      </c>
      <c r="G3410" t="s">
        <v>14819</v>
      </c>
      <c r="H3410" t="s">
        <v>2848</v>
      </c>
      <c r="I3410" t="s">
        <v>129</v>
      </c>
      <c r="J3410" s="6" t="s">
        <v>13766</v>
      </c>
      <c r="K3410">
        <v>77</v>
      </c>
      <c r="L3410" t="s">
        <v>20</v>
      </c>
      <c r="M3410">
        <f t="shared" si="106"/>
        <v>0</v>
      </c>
      <c r="N3410" s="23" t="s">
        <v>12598</v>
      </c>
      <c r="O3410" s="23" t="s">
        <v>11154</v>
      </c>
      <c r="P3410" s="23">
        <f t="shared" si="107"/>
        <v>1</v>
      </c>
    </row>
    <row r="3411" spans="1:16" x14ac:dyDescent="0.3">
      <c r="A3411">
        <v>3498</v>
      </c>
      <c r="B3411" t="s">
        <v>8168</v>
      </c>
      <c r="C3411" t="s">
        <v>2139</v>
      </c>
      <c r="D3411" t="s">
        <v>92</v>
      </c>
      <c r="E3411" t="s">
        <v>16</v>
      </c>
      <c r="F3411">
        <v>90</v>
      </c>
      <c r="G3411" t="s">
        <v>14655</v>
      </c>
      <c r="H3411" t="s">
        <v>7269</v>
      </c>
      <c r="I3411" t="s">
        <v>187</v>
      </c>
      <c r="J3411" s="6">
        <v>43983</v>
      </c>
      <c r="K3411">
        <v>74</v>
      </c>
      <c r="L3411" t="s">
        <v>54</v>
      </c>
      <c r="M3411">
        <f t="shared" si="106"/>
        <v>0</v>
      </c>
      <c r="N3411" s="23" t="s">
        <v>12598</v>
      </c>
      <c r="O3411" s="23" t="s">
        <v>10468</v>
      </c>
      <c r="P3411" s="23">
        <f t="shared" si="107"/>
        <v>8</v>
      </c>
    </row>
    <row r="3412" spans="1:16" x14ac:dyDescent="0.3">
      <c r="A3412">
        <v>3499</v>
      </c>
      <c r="B3412" t="s">
        <v>1881</v>
      </c>
      <c r="C3412" t="s">
        <v>2017</v>
      </c>
      <c r="D3412" t="s">
        <v>28</v>
      </c>
      <c r="E3412" t="s">
        <v>29</v>
      </c>
      <c r="F3412">
        <v>30</v>
      </c>
      <c r="G3412" t="s">
        <v>14656</v>
      </c>
      <c r="H3412" t="s">
        <v>6602</v>
      </c>
      <c r="I3412" t="s">
        <v>32</v>
      </c>
      <c r="J3412" s="6">
        <v>44110</v>
      </c>
      <c r="K3412">
        <v>41</v>
      </c>
      <c r="L3412" t="s">
        <v>54</v>
      </c>
      <c r="M3412">
        <f t="shared" si="106"/>
        <v>0</v>
      </c>
      <c r="N3412" s="23" t="s">
        <v>12598</v>
      </c>
      <c r="O3412" s="23" t="s">
        <v>10416</v>
      </c>
      <c r="P3412" s="23">
        <f t="shared" si="107"/>
        <v>4</v>
      </c>
    </row>
    <row r="3413" spans="1:16" x14ac:dyDescent="0.3">
      <c r="A3413">
        <v>3500</v>
      </c>
      <c r="B3413" t="s">
        <v>8171</v>
      </c>
      <c r="C3413" t="s">
        <v>2014</v>
      </c>
      <c r="D3413" t="s">
        <v>51</v>
      </c>
      <c r="E3413" t="s">
        <v>16</v>
      </c>
      <c r="F3413">
        <v>90</v>
      </c>
      <c r="G3413" t="s">
        <v>8172</v>
      </c>
      <c r="H3413" t="s">
        <v>8173</v>
      </c>
      <c r="I3413" t="s">
        <v>25</v>
      </c>
      <c r="J3413" s="6">
        <v>44201</v>
      </c>
      <c r="K3413">
        <v>5</v>
      </c>
      <c r="L3413" t="s">
        <v>54</v>
      </c>
      <c r="M3413">
        <f t="shared" si="106"/>
        <v>0</v>
      </c>
      <c r="N3413" s="23" t="s">
        <v>8172</v>
      </c>
      <c r="O3413" s="23"/>
      <c r="P3413" s="23">
        <f t="shared" si="107"/>
        <v>0</v>
      </c>
    </row>
    <row r="3414" spans="1:16" x14ac:dyDescent="0.3">
      <c r="A3414">
        <v>3501</v>
      </c>
      <c r="B3414" t="s">
        <v>8174</v>
      </c>
      <c r="C3414" t="s">
        <v>6465</v>
      </c>
      <c r="D3414" t="s">
        <v>51</v>
      </c>
      <c r="E3414" t="s">
        <v>16</v>
      </c>
      <c r="F3414">
        <v>90</v>
      </c>
      <c r="G3414" t="s">
        <v>8175</v>
      </c>
      <c r="H3414" t="s">
        <v>7665</v>
      </c>
      <c r="I3414" t="s">
        <v>7666</v>
      </c>
      <c r="J3414" s="6">
        <v>43899</v>
      </c>
      <c r="K3414">
        <v>51</v>
      </c>
      <c r="L3414" t="s">
        <v>80</v>
      </c>
      <c r="M3414">
        <f t="shared" si="106"/>
        <v>0</v>
      </c>
      <c r="N3414" s="23" t="s">
        <v>12599</v>
      </c>
      <c r="O3414" s="23" t="s">
        <v>10417</v>
      </c>
      <c r="P3414" s="23">
        <f t="shared" si="107"/>
        <v>5</v>
      </c>
    </row>
    <row r="3415" spans="1:16" x14ac:dyDescent="0.3">
      <c r="A3415">
        <v>3502</v>
      </c>
      <c r="B3415" t="s">
        <v>357</v>
      </c>
      <c r="C3415" t="s">
        <v>1162</v>
      </c>
      <c r="D3415" t="s">
        <v>28</v>
      </c>
      <c r="E3415" t="s">
        <v>29</v>
      </c>
      <c r="F3415">
        <v>60</v>
      </c>
      <c r="G3415" t="s">
        <v>8176</v>
      </c>
      <c r="H3415" t="s">
        <v>5327</v>
      </c>
      <c r="I3415" t="s">
        <v>187</v>
      </c>
      <c r="J3415" s="6" t="s">
        <v>13743</v>
      </c>
      <c r="K3415">
        <v>4</v>
      </c>
      <c r="L3415" t="s">
        <v>45</v>
      </c>
      <c r="M3415">
        <f t="shared" si="106"/>
        <v>0</v>
      </c>
      <c r="N3415" s="23" t="s">
        <v>12599</v>
      </c>
      <c r="O3415" s="23" t="s">
        <v>10438</v>
      </c>
      <c r="P3415" s="23">
        <f t="shared" si="107"/>
        <v>5</v>
      </c>
    </row>
    <row r="3416" spans="1:16" x14ac:dyDescent="0.3">
      <c r="A3416">
        <v>3503</v>
      </c>
      <c r="B3416" t="s">
        <v>8177</v>
      </c>
      <c r="C3416" t="s">
        <v>1749</v>
      </c>
      <c r="D3416" t="s">
        <v>15</v>
      </c>
      <c r="E3416" t="s">
        <v>16</v>
      </c>
      <c r="F3416">
        <v>90</v>
      </c>
      <c r="G3416" t="s">
        <v>8178</v>
      </c>
      <c r="H3416" t="s">
        <v>5132</v>
      </c>
      <c r="I3416" t="s">
        <v>32</v>
      </c>
      <c r="J3416" s="6">
        <v>44866</v>
      </c>
      <c r="K3416">
        <v>60</v>
      </c>
      <c r="L3416" t="s">
        <v>101</v>
      </c>
      <c r="M3416">
        <f t="shared" si="106"/>
        <v>0</v>
      </c>
      <c r="N3416" s="23" t="s">
        <v>12600</v>
      </c>
      <c r="O3416" s="23" t="s">
        <v>10425</v>
      </c>
      <c r="P3416" s="23">
        <f t="shared" si="107"/>
        <v>3</v>
      </c>
    </row>
    <row r="3417" spans="1:16" x14ac:dyDescent="0.3">
      <c r="A3417">
        <v>3504</v>
      </c>
      <c r="B3417" t="s">
        <v>8179</v>
      </c>
      <c r="C3417" t="s">
        <v>1932</v>
      </c>
      <c r="D3417" t="s">
        <v>51</v>
      </c>
      <c r="E3417" t="s">
        <v>16</v>
      </c>
      <c r="F3417">
        <v>30</v>
      </c>
      <c r="G3417" t="s">
        <v>8180</v>
      </c>
      <c r="H3417" t="s">
        <v>7004</v>
      </c>
      <c r="I3417" t="s">
        <v>208</v>
      </c>
      <c r="J3417" s="6">
        <v>44655</v>
      </c>
      <c r="K3417">
        <v>72</v>
      </c>
      <c r="L3417" t="s">
        <v>39</v>
      </c>
      <c r="M3417">
        <f t="shared" si="106"/>
        <v>0</v>
      </c>
      <c r="N3417" s="23" t="s">
        <v>12601</v>
      </c>
      <c r="O3417" s="23" t="s">
        <v>6</v>
      </c>
      <c r="P3417" s="23">
        <f t="shared" si="107"/>
        <v>6</v>
      </c>
    </row>
    <row r="3418" spans="1:16" x14ac:dyDescent="0.3">
      <c r="A3418">
        <v>3505</v>
      </c>
      <c r="B3418" t="s">
        <v>2571</v>
      </c>
      <c r="C3418" t="s">
        <v>1191</v>
      </c>
      <c r="D3418" t="s">
        <v>28</v>
      </c>
      <c r="E3418" t="s">
        <v>29</v>
      </c>
      <c r="F3418">
        <v>90</v>
      </c>
      <c r="G3418" t="s">
        <v>8181</v>
      </c>
      <c r="H3418" t="s">
        <v>1819</v>
      </c>
      <c r="I3418" t="s">
        <v>89</v>
      </c>
      <c r="J3418" s="6">
        <v>44197</v>
      </c>
      <c r="K3418">
        <v>78</v>
      </c>
      <c r="L3418" t="s">
        <v>101</v>
      </c>
      <c r="M3418">
        <f t="shared" si="106"/>
        <v>0</v>
      </c>
      <c r="N3418" s="23" t="s">
        <v>12602</v>
      </c>
      <c r="O3418" s="23" t="s">
        <v>6</v>
      </c>
      <c r="P3418" s="23">
        <f t="shared" si="107"/>
        <v>6</v>
      </c>
    </row>
    <row r="3419" spans="1:16" x14ac:dyDescent="0.3">
      <c r="A3419">
        <v>3506</v>
      </c>
      <c r="B3419" t="s">
        <v>8182</v>
      </c>
      <c r="C3419" t="s">
        <v>5764</v>
      </c>
      <c r="D3419" t="s">
        <v>51</v>
      </c>
      <c r="E3419" t="s">
        <v>16</v>
      </c>
      <c r="F3419">
        <v>90</v>
      </c>
      <c r="G3419" t="s">
        <v>8183</v>
      </c>
      <c r="H3419" t="s">
        <v>7642</v>
      </c>
      <c r="I3419" t="s">
        <v>32</v>
      </c>
      <c r="J3419" s="6">
        <v>44021</v>
      </c>
      <c r="K3419">
        <v>73</v>
      </c>
      <c r="L3419" t="s">
        <v>39</v>
      </c>
      <c r="M3419">
        <f t="shared" si="106"/>
        <v>0</v>
      </c>
      <c r="N3419" s="23" t="s">
        <v>12603</v>
      </c>
      <c r="O3419" s="23" t="s">
        <v>12604</v>
      </c>
      <c r="P3419" s="23">
        <f t="shared" si="107"/>
        <v>6</v>
      </c>
    </row>
    <row r="3420" spans="1:16" x14ac:dyDescent="0.3">
      <c r="A3420">
        <v>3507</v>
      </c>
      <c r="B3420" t="s">
        <v>8184</v>
      </c>
      <c r="C3420" t="s">
        <v>2507</v>
      </c>
      <c r="D3420" t="s">
        <v>51</v>
      </c>
      <c r="E3420" t="s">
        <v>16</v>
      </c>
      <c r="F3420">
        <v>90</v>
      </c>
      <c r="G3420" t="s">
        <v>8185</v>
      </c>
      <c r="H3420" t="s">
        <v>3866</v>
      </c>
      <c r="I3420" t="s">
        <v>32</v>
      </c>
      <c r="J3420" s="6" t="s">
        <v>14043</v>
      </c>
      <c r="K3420">
        <v>48</v>
      </c>
      <c r="L3420" t="s">
        <v>70</v>
      </c>
      <c r="M3420">
        <f t="shared" si="106"/>
        <v>0</v>
      </c>
      <c r="N3420" s="23" t="s">
        <v>12605</v>
      </c>
      <c r="O3420" s="23" t="s">
        <v>6</v>
      </c>
      <c r="P3420" s="23">
        <f t="shared" si="107"/>
        <v>6</v>
      </c>
    </row>
    <row r="3421" spans="1:16" x14ac:dyDescent="0.3">
      <c r="A3421">
        <v>3508</v>
      </c>
      <c r="B3421" t="s">
        <v>555</v>
      </c>
      <c r="C3421" t="s">
        <v>1204</v>
      </c>
      <c r="D3421" t="s">
        <v>28</v>
      </c>
      <c r="E3421" t="s">
        <v>29</v>
      </c>
      <c r="F3421">
        <v>90</v>
      </c>
      <c r="G3421" t="s">
        <v>8186</v>
      </c>
      <c r="H3421" t="s">
        <v>1249</v>
      </c>
      <c r="I3421" t="s">
        <v>146</v>
      </c>
      <c r="J3421" s="6">
        <v>43900</v>
      </c>
      <c r="K3421">
        <v>73</v>
      </c>
      <c r="L3421" t="s">
        <v>39</v>
      </c>
      <c r="M3421">
        <f t="shared" si="106"/>
        <v>0</v>
      </c>
      <c r="N3421" s="23" t="s">
        <v>12606</v>
      </c>
      <c r="O3421" s="23" t="s">
        <v>6</v>
      </c>
      <c r="P3421" s="23">
        <f t="shared" si="107"/>
        <v>6</v>
      </c>
    </row>
    <row r="3422" spans="1:16" x14ac:dyDescent="0.3">
      <c r="A3422">
        <v>3509</v>
      </c>
      <c r="B3422" t="s">
        <v>8187</v>
      </c>
      <c r="C3422" t="s">
        <v>2339</v>
      </c>
      <c r="D3422" t="s">
        <v>117</v>
      </c>
      <c r="E3422" t="s">
        <v>29</v>
      </c>
      <c r="F3422">
        <v>90</v>
      </c>
      <c r="G3422" t="s">
        <v>8188</v>
      </c>
      <c r="H3422" t="s">
        <v>8121</v>
      </c>
      <c r="I3422" t="s">
        <v>44</v>
      </c>
      <c r="J3422" s="6">
        <v>44714</v>
      </c>
      <c r="K3422">
        <v>55</v>
      </c>
      <c r="L3422" t="s">
        <v>45</v>
      </c>
      <c r="M3422">
        <f t="shared" si="106"/>
        <v>0</v>
      </c>
      <c r="N3422" s="23" t="s">
        <v>12607</v>
      </c>
      <c r="O3422" s="23" t="s">
        <v>10420</v>
      </c>
      <c r="P3422" s="23">
        <f t="shared" si="107"/>
        <v>6</v>
      </c>
    </row>
    <row r="3423" spans="1:16" x14ac:dyDescent="0.3">
      <c r="A3423">
        <v>3510</v>
      </c>
      <c r="B3423" t="s">
        <v>8189</v>
      </c>
      <c r="C3423" t="s">
        <v>1247</v>
      </c>
      <c r="D3423" t="s">
        <v>51</v>
      </c>
      <c r="E3423" t="s">
        <v>16</v>
      </c>
      <c r="F3423">
        <v>30</v>
      </c>
      <c r="G3423" t="s">
        <v>8188</v>
      </c>
      <c r="H3423" t="s">
        <v>1575</v>
      </c>
      <c r="I3423" t="s">
        <v>1576</v>
      </c>
      <c r="J3423" s="6">
        <v>44533</v>
      </c>
      <c r="K3423">
        <v>2</v>
      </c>
      <c r="L3423" t="s">
        <v>45</v>
      </c>
      <c r="M3423">
        <f t="shared" si="106"/>
        <v>0</v>
      </c>
      <c r="N3423" s="23" t="s">
        <v>12607</v>
      </c>
      <c r="O3423" s="23" t="s">
        <v>10420</v>
      </c>
      <c r="P3423" s="23">
        <f t="shared" si="107"/>
        <v>6</v>
      </c>
    </row>
    <row r="3424" spans="1:16" x14ac:dyDescent="0.3">
      <c r="A3424">
        <v>3511</v>
      </c>
      <c r="B3424" t="s">
        <v>6837</v>
      </c>
      <c r="C3424" t="s">
        <v>5328</v>
      </c>
      <c r="D3424" t="s">
        <v>28</v>
      </c>
      <c r="E3424" t="s">
        <v>29</v>
      </c>
      <c r="F3424">
        <v>30</v>
      </c>
      <c r="G3424" t="s">
        <v>8190</v>
      </c>
      <c r="H3424" t="s">
        <v>8191</v>
      </c>
      <c r="I3424" t="s">
        <v>886</v>
      </c>
      <c r="J3424" s="6">
        <v>44414</v>
      </c>
      <c r="K3424">
        <v>37</v>
      </c>
      <c r="L3424" t="s">
        <v>101</v>
      </c>
      <c r="M3424">
        <f t="shared" si="106"/>
        <v>0</v>
      </c>
      <c r="N3424" s="23" t="s">
        <v>12608</v>
      </c>
      <c r="O3424" s="23" t="s">
        <v>10417</v>
      </c>
      <c r="P3424" s="23">
        <f t="shared" si="107"/>
        <v>5</v>
      </c>
    </row>
    <row r="3425" spans="1:16" x14ac:dyDescent="0.3">
      <c r="A3425">
        <v>3512</v>
      </c>
      <c r="B3425" t="s">
        <v>967</v>
      </c>
      <c r="C3425" t="s">
        <v>940</v>
      </c>
      <c r="D3425" t="s">
        <v>28</v>
      </c>
      <c r="E3425" t="s">
        <v>29</v>
      </c>
      <c r="F3425">
        <v>60</v>
      </c>
      <c r="G3425" t="s">
        <v>8192</v>
      </c>
      <c r="H3425" t="s">
        <v>1743</v>
      </c>
      <c r="I3425" t="s">
        <v>1744</v>
      </c>
      <c r="J3425" s="6" t="s">
        <v>14050</v>
      </c>
      <c r="K3425">
        <v>81</v>
      </c>
      <c r="L3425" t="s">
        <v>159</v>
      </c>
      <c r="M3425">
        <f t="shared" si="106"/>
        <v>0</v>
      </c>
      <c r="N3425" s="23" t="s">
        <v>10875</v>
      </c>
      <c r="O3425" s="23" t="s">
        <v>11191</v>
      </c>
      <c r="P3425" s="23">
        <f t="shared" si="107"/>
        <v>4</v>
      </c>
    </row>
    <row r="3426" spans="1:16" x14ac:dyDescent="0.3">
      <c r="A3426">
        <v>3513</v>
      </c>
      <c r="B3426" t="s">
        <v>4916</v>
      </c>
      <c r="C3426" t="s">
        <v>5081</v>
      </c>
      <c r="D3426" t="s">
        <v>28</v>
      </c>
      <c r="E3426" t="s">
        <v>29</v>
      </c>
      <c r="F3426">
        <v>90</v>
      </c>
      <c r="G3426" t="s">
        <v>14994</v>
      </c>
      <c r="H3426" t="s">
        <v>2577</v>
      </c>
      <c r="I3426" t="s">
        <v>645</v>
      </c>
      <c r="J3426" s="6">
        <v>44781</v>
      </c>
      <c r="K3426">
        <v>41</v>
      </c>
      <c r="L3426" t="s">
        <v>45</v>
      </c>
      <c r="M3426">
        <f t="shared" si="106"/>
        <v>0</v>
      </c>
      <c r="N3426" s="23" t="s">
        <v>12609</v>
      </c>
      <c r="O3426" s="23" t="s">
        <v>3369</v>
      </c>
      <c r="P3426" s="23">
        <f t="shared" si="107"/>
        <v>5</v>
      </c>
    </row>
    <row r="3427" spans="1:16" x14ac:dyDescent="0.3">
      <c r="A3427">
        <v>3514</v>
      </c>
      <c r="B3427" t="s">
        <v>6630</v>
      </c>
      <c r="C3427" t="s">
        <v>3719</v>
      </c>
      <c r="D3427" t="s">
        <v>51</v>
      </c>
      <c r="E3427" t="s">
        <v>16</v>
      </c>
      <c r="F3427">
        <v>30</v>
      </c>
      <c r="G3427" t="s">
        <v>8194</v>
      </c>
      <c r="H3427" t="s">
        <v>8195</v>
      </c>
      <c r="I3427" t="s">
        <v>32</v>
      </c>
      <c r="J3427" s="6" t="s">
        <v>13749</v>
      </c>
      <c r="K3427">
        <v>95</v>
      </c>
      <c r="L3427" t="s">
        <v>80</v>
      </c>
      <c r="M3427">
        <f t="shared" si="106"/>
        <v>0</v>
      </c>
      <c r="N3427" s="23" t="s">
        <v>12610</v>
      </c>
      <c r="O3427" s="23" t="s">
        <v>10787</v>
      </c>
      <c r="P3427" s="23">
        <f t="shared" si="107"/>
        <v>6</v>
      </c>
    </row>
    <row r="3428" spans="1:16" x14ac:dyDescent="0.3">
      <c r="A3428">
        <v>3515</v>
      </c>
      <c r="B3428" t="s">
        <v>8196</v>
      </c>
      <c r="C3428" t="s">
        <v>1072</v>
      </c>
      <c r="D3428" t="s">
        <v>28</v>
      </c>
      <c r="E3428" t="s">
        <v>29</v>
      </c>
      <c r="F3428">
        <v>60</v>
      </c>
      <c r="G3428" t="s">
        <v>8197</v>
      </c>
      <c r="H3428" t="s">
        <v>3882</v>
      </c>
      <c r="I3428" t="s">
        <v>38</v>
      </c>
      <c r="J3428" s="6" t="s">
        <v>13914</v>
      </c>
      <c r="K3428">
        <v>24</v>
      </c>
      <c r="L3428" t="s">
        <v>54</v>
      </c>
      <c r="M3428">
        <f t="shared" si="106"/>
        <v>0</v>
      </c>
      <c r="N3428" s="23" t="s">
        <v>12611</v>
      </c>
      <c r="O3428" s="23" t="s">
        <v>10417</v>
      </c>
      <c r="P3428" s="23">
        <f t="shared" si="107"/>
        <v>5</v>
      </c>
    </row>
    <row r="3429" spans="1:16" x14ac:dyDescent="0.3">
      <c r="A3429">
        <v>3516</v>
      </c>
      <c r="B3429" t="s">
        <v>8198</v>
      </c>
      <c r="C3429" t="s">
        <v>4422</v>
      </c>
      <c r="D3429" t="s">
        <v>15</v>
      </c>
      <c r="E3429" t="s">
        <v>16</v>
      </c>
      <c r="F3429">
        <v>60</v>
      </c>
      <c r="G3429" t="s">
        <v>13615</v>
      </c>
      <c r="H3429" t="s">
        <v>3651</v>
      </c>
      <c r="I3429" t="s">
        <v>294</v>
      </c>
      <c r="J3429" s="6">
        <v>44658</v>
      </c>
      <c r="K3429">
        <v>48</v>
      </c>
      <c r="L3429" t="s">
        <v>20</v>
      </c>
      <c r="M3429">
        <f t="shared" si="106"/>
        <v>0</v>
      </c>
      <c r="N3429" s="23" t="s">
        <v>12611</v>
      </c>
      <c r="O3429" s="23" t="s">
        <v>10585</v>
      </c>
      <c r="P3429" s="23">
        <f t="shared" si="107"/>
        <v>2</v>
      </c>
    </row>
    <row r="3430" spans="1:16" x14ac:dyDescent="0.3">
      <c r="A3430">
        <v>3517</v>
      </c>
      <c r="B3430" t="s">
        <v>7498</v>
      </c>
      <c r="C3430" t="s">
        <v>8113</v>
      </c>
      <c r="D3430" t="s">
        <v>28</v>
      </c>
      <c r="E3430" t="s">
        <v>29</v>
      </c>
      <c r="F3430">
        <v>60</v>
      </c>
      <c r="G3430" t="s">
        <v>8200</v>
      </c>
      <c r="H3430" t="s">
        <v>1969</v>
      </c>
      <c r="I3430" t="s">
        <v>32</v>
      </c>
      <c r="J3430" s="6">
        <v>43865</v>
      </c>
      <c r="K3430">
        <v>19</v>
      </c>
      <c r="L3430" t="s">
        <v>33</v>
      </c>
      <c r="M3430">
        <f t="shared" si="106"/>
        <v>0</v>
      </c>
      <c r="N3430" s="23" t="s">
        <v>1363</v>
      </c>
      <c r="O3430" s="23" t="s">
        <v>10438</v>
      </c>
      <c r="P3430" s="23">
        <f t="shared" si="107"/>
        <v>5</v>
      </c>
    </row>
    <row r="3431" spans="1:16" x14ac:dyDescent="0.3">
      <c r="A3431">
        <v>3518</v>
      </c>
      <c r="B3431" t="s">
        <v>7136</v>
      </c>
      <c r="C3431" t="s">
        <v>5325</v>
      </c>
      <c r="D3431" t="s">
        <v>51</v>
      </c>
      <c r="E3431" t="s">
        <v>16</v>
      </c>
      <c r="F3431">
        <v>60</v>
      </c>
      <c r="G3431" t="s">
        <v>8200</v>
      </c>
      <c r="H3431" t="s">
        <v>3770</v>
      </c>
      <c r="I3431" t="s">
        <v>32</v>
      </c>
      <c r="J3431" s="6" t="s">
        <v>13925</v>
      </c>
      <c r="K3431">
        <v>36</v>
      </c>
      <c r="L3431" t="s">
        <v>101</v>
      </c>
      <c r="M3431">
        <f t="shared" si="106"/>
        <v>0</v>
      </c>
      <c r="N3431" s="23" t="s">
        <v>1363</v>
      </c>
      <c r="O3431" s="23" t="s">
        <v>11601</v>
      </c>
      <c r="P3431" s="23">
        <f t="shared" si="107"/>
        <v>5</v>
      </c>
    </row>
    <row r="3432" spans="1:16" x14ac:dyDescent="0.3">
      <c r="A3432">
        <v>3519</v>
      </c>
      <c r="B3432" t="s">
        <v>7657</v>
      </c>
      <c r="C3432" t="s">
        <v>5211</v>
      </c>
      <c r="D3432" t="s">
        <v>28</v>
      </c>
      <c r="E3432" t="s">
        <v>29</v>
      </c>
      <c r="F3432">
        <v>30</v>
      </c>
      <c r="G3432" t="s">
        <v>8202</v>
      </c>
      <c r="H3432" t="s">
        <v>3673</v>
      </c>
      <c r="I3432" t="s">
        <v>777</v>
      </c>
      <c r="J3432" s="6" t="s">
        <v>13641</v>
      </c>
      <c r="K3432">
        <v>44</v>
      </c>
      <c r="L3432" t="s">
        <v>54</v>
      </c>
      <c r="M3432">
        <f t="shared" si="106"/>
        <v>0</v>
      </c>
      <c r="N3432" s="23" t="s">
        <v>12612</v>
      </c>
      <c r="O3432" s="23" t="s">
        <v>10446</v>
      </c>
      <c r="P3432" s="23">
        <f t="shared" si="107"/>
        <v>5</v>
      </c>
    </row>
    <row r="3433" spans="1:16" x14ac:dyDescent="0.3">
      <c r="A3433">
        <v>3520</v>
      </c>
      <c r="B3433" t="s">
        <v>8203</v>
      </c>
      <c r="C3433" t="s">
        <v>1826</v>
      </c>
      <c r="D3433" t="s">
        <v>28</v>
      </c>
      <c r="E3433" t="s">
        <v>29</v>
      </c>
      <c r="F3433">
        <v>60</v>
      </c>
      <c r="G3433" t="s">
        <v>8204</v>
      </c>
      <c r="H3433" t="s">
        <v>8205</v>
      </c>
      <c r="I3433" t="s">
        <v>25</v>
      </c>
      <c r="J3433" s="6" t="s">
        <v>13966</v>
      </c>
      <c r="K3433">
        <v>17</v>
      </c>
      <c r="L3433" t="s">
        <v>39</v>
      </c>
      <c r="M3433">
        <f t="shared" si="106"/>
        <v>0</v>
      </c>
      <c r="N3433" s="23" t="s">
        <v>12613</v>
      </c>
      <c r="O3433" s="23" t="s">
        <v>10425</v>
      </c>
      <c r="P3433" s="23">
        <f t="shared" si="107"/>
        <v>3</v>
      </c>
    </row>
    <row r="3434" spans="1:16" x14ac:dyDescent="0.3">
      <c r="A3434">
        <v>3521</v>
      </c>
      <c r="B3434" t="s">
        <v>3370</v>
      </c>
      <c r="C3434" t="s">
        <v>551</v>
      </c>
      <c r="D3434" t="s">
        <v>28</v>
      </c>
      <c r="E3434" t="s">
        <v>29</v>
      </c>
      <c r="F3434">
        <v>60</v>
      </c>
      <c r="G3434" t="s">
        <v>14388</v>
      </c>
      <c r="H3434" t="s">
        <v>1937</v>
      </c>
      <c r="I3434" t="s">
        <v>25</v>
      </c>
      <c r="J3434" s="6" t="s">
        <v>13761</v>
      </c>
      <c r="K3434">
        <v>87</v>
      </c>
      <c r="L3434" t="s">
        <v>80</v>
      </c>
      <c r="M3434">
        <f t="shared" si="106"/>
        <v>0</v>
      </c>
      <c r="N3434" s="23" t="s">
        <v>12614</v>
      </c>
      <c r="O3434" s="23" t="s">
        <v>3898</v>
      </c>
      <c r="P3434" s="23">
        <f t="shared" si="107"/>
        <v>2</v>
      </c>
    </row>
    <row r="3435" spans="1:16" x14ac:dyDescent="0.3">
      <c r="A3435">
        <v>3522</v>
      </c>
      <c r="B3435" t="s">
        <v>835</v>
      </c>
      <c r="C3435" t="s">
        <v>3019</v>
      </c>
      <c r="D3435" t="s">
        <v>51</v>
      </c>
      <c r="E3435" t="s">
        <v>16</v>
      </c>
      <c r="F3435">
        <v>30</v>
      </c>
      <c r="G3435" t="s">
        <v>8207</v>
      </c>
      <c r="H3435" t="s">
        <v>8030</v>
      </c>
      <c r="I3435" t="s">
        <v>32</v>
      </c>
      <c r="J3435" s="6" t="s">
        <v>13699</v>
      </c>
      <c r="K3435">
        <v>78</v>
      </c>
      <c r="L3435" t="s">
        <v>80</v>
      </c>
      <c r="M3435">
        <f t="shared" si="106"/>
        <v>0</v>
      </c>
      <c r="N3435" s="23" t="s">
        <v>12615</v>
      </c>
      <c r="O3435" s="23" t="s">
        <v>10422</v>
      </c>
      <c r="P3435" s="23">
        <f t="shared" si="107"/>
        <v>4</v>
      </c>
    </row>
    <row r="3436" spans="1:16" x14ac:dyDescent="0.3">
      <c r="A3436">
        <v>3523</v>
      </c>
      <c r="B3436" t="s">
        <v>8208</v>
      </c>
      <c r="C3436" t="s">
        <v>8209</v>
      </c>
      <c r="D3436" t="s">
        <v>15</v>
      </c>
      <c r="E3436" t="s">
        <v>16</v>
      </c>
      <c r="F3436">
        <v>30</v>
      </c>
      <c r="G3436" t="s">
        <v>8210</v>
      </c>
      <c r="H3436" t="s">
        <v>1042</v>
      </c>
      <c r="I3436" t="s">
        <v>32</v>
      </c>
      <c r="J3436" s="6">
        <v>44541</v>
      </c>
      <c r="K3436">
        <v>32</v>
      </c>
      <c r="L3436" t="s">
        <v>20</v>
      </c>
      <c r="M3436">
        <f t="shared" si="106"/>
        <v>0</v>
      </c>
      <c r="N3436" s="23" t="s">
        <v>12616</v>
      </c>
      <c r="O3436" s="23" t="s">
        <v>10417</v>
      </c>
      <c r="P3436" s="23">
        <f t="shared" si="107"/>
        <v>5</v>
      </c>
    </row>
    <row r="3437" spans="1:16" x14ac:dyDescent="0.3">
      <c r="A3437">
        <v>3524</v>
      </c>
      <c r="B3437" t="s">
        <v>8211</v>
      </c>
      <c r="C3437" t="s">
        <v>2874</v>
      </c>
      <c r="D3437" t="s">
        <v>28</v>
      </c>
      <c r="E3437" t="s">
        <v>29</v>
      </c>
      <c r="F3437">
        <v>30</v>
      </c>
      <c r="G3437" t="s">
        <v>8212</v>
      </c>
      <c r="H3437" t="s">
        <v>8000</v>
      </c>
      <c r="I3437" t="s">
        <v>32</v>
      </c>
      <c r="J3437" s="6" t="s">
        <v>13742</v>
      </c>
      <c r="K3437">
        <v>84</v>
      </c>
      <c r="L3437" t="s">
        <v>45</v>
      </c>
      <c r="M3437">
        <f t="shared" si="106"/>
        <v>0</v>
      </c>
      <c r="N3437" s="23" t="s">
        <v>12617</v>
      </c>
      <c r="O3437" s="23" t="s">
        <v>10438</v>
      </c>
      <c r="P3437" s="23">
        <f t="shared" si="107"/>
        <v>5</v>
      </c>
    </row>
    <row r="3438" spans="1:16" x14ac:dyDescent="0.3">
      <c r="A3438">
        <v>3525</v>
      </c>
      <c r="B3438" t="s">
        <v>4909</v>
      </c>
      <c r="C3438" t="s">
        <v>4574</v>
      </c>
      <c r="D3438" t="s">
        <v>51</v>
      </c>
      <c r="E3438" t="s">
        <v>16</v>
      </c>
      <c r="F3438">
        <v>90</v>
      </c>
      <c r="G3438" t="s">
        <v>8213</v>
      </c>
      <c r="H3438" t="s">
        <v>191</v>
      </c>
      <c r="I3438" t="s">
        <v>89</v>
      </c>
      <c r="J3438" s="6" t="s">
        <v>13964</v>
      </c>
      <c r="K3438">
        <v>64</v>
      </c>
      <c r="L3438" t="s">
        <v>101</v>
      </c>
      <c r="M3438">
        <f t="shared" si="106"/>
        <v>0</v>
      </c>
      <c r="N3438" s="23" t="s">
        <v>12618</v>
      </c>
      <c r="O3438" s="23" t="s">
        <v>10438</v>
      </c>
      <c r="P3438" s="23">
        <f t="shared" si="107"/>
        <v>5</v>
      </c>
    </row>
    <row r="3439" spans="1:16" x14ac:dyDescent="0.3">
      <c r="A3439">
        <v>3526</v>
      </c>
      <c r="B3439" t="s">
        <v>8214</v>
      </c>
      <c r="C3439" t="s">
        <v>1810</v>
      </c>
      <c r="D3439" t="s">
        <v>15</v>
      </c>
      <c r="E3439" t="s">
        <v>16</v>
      </c>
      <c r="F3439">
        <v>90</v>
      </c>
      <c r="G3439" t="s">
        <v>8213</v>
      </c>
      <c r="H3439" t="s">
        <v>4874</v>
      </c>
      <c r="I3439" t="s">
        <v>32</v>
      </c>
      <c r="J3439" s="6" t="s">
        <v>13891</v>
      </c>
      <c r="K3439">
        <v>28</v>
      </c>
      <c r="L3439" t="s">
        <v>101</v>
      </c>
      <c r="M3439">
        <f t="shared" si="106"/>
        <v>0</v>
      </c>
      <c r="N3439" s="23" t="s">
        <v>12618</v>
      </c>
      <c r="O3439" s="23" t="s">
        <v>10438</v>
      </c>
      <c r="P3439" s="23">
        <f t="shared" si="107"/>
        <v>5</v>
      </c>
    </row>
    <row r="3440" spans="1:16" x14ac:dyDescent="0.3">
      <c r="A3440">
        <v>3527</v>
      </c>
      <c r="B3440" t="s">
        <v>3443</v>
      </c>
      <c r="C3440" t="s">
        <v>6314</v>
      </c>
      <c r="D3440" t="s">
        <v>28</v>
      </c>
      <c r="E3440" t="s">
        <v>29</v>
      </c>
      <c r="F3440">
        <v>90</v>
      </c>
      <c r="G3440" t="s">
        <v>14657</v>
      </c>
      <c r="H3440" t="s">
        <v>726</v>
      </c>
      <c r="I3440" t="s">
        <v>32</v>
      </c>
      <c r="J3440" s="6" t="s">
        <v>13866</v>
      </c>
      <c r="K3440">
        <v>90</v>
      </c>
      <c r="L3440" t="s">
        <v>20</v>
      </c>
      <c r="M3440">
        <f t="shared" si="106"/>
        <v>0</v>
      </c>
      <c r="N3440" s="23" t="s">
        <v>12619</v>
      </c>
      <c r="O3440" s="23" t="s">
        <v>10449</v>
      </c>
      <c r="P3440" s="23">
        <f t="shared" si="107"/>
        <v>7</v>
      </c>
    </row>
    <row r="3441" spans="1:16" x14ac:dyDescent="0.3">
      <c r="A3441">
        <v>3528</v>
      </c>
      <c r="B3441" t="s">
        <v>8216</v>
      </c>
      <c r="C3441" t="s">
        <v>2453</v>
      </c>
      <c r="D3441" t="s">
        <v>41</v>
      </c>
      <c r="E3441" t="s">
        <v>16</v>
      </c>
      <c r="F3441">
        <v>90</v>
      </c>
      <c r="G3441" t="s">
        <v>8217</v>
      </c>
      <c r="H3441" t="s">
        <v>7343</v>
      </c>
      <c r="I3441" t="s">
        <v>1126</v>
      </c>
      <c r="J3441" s="6" t="s">
        <v>14023</v>
      </c>
      <c r="K3441">
        <v>77</v>
      </c>
      <c r="L3441" t="s">
        <v>39</v>
      </c>
      <c r="M3441">
        <f t="shared" si="106"/>
        <v>0</v>
      </c>
      <c r="N3441" s="23" t="s">
        <v>8217</v>
      </c>
      <c r="O3441" s="23"/>
      <c r="P3441" s="23">
        <f t="shared" si="107"/>
        <v>0</v>
      </c>
    </row>
    <row r="3442" spans="1:16" x14ac:dyDescent="0.3">
      <c r="A3442">
        <v>3529</v>
      </c>
      <c r="B3442" t="s">
        <v>3003</v>
      </c>
      <c r="C3442" t="s">
        <v>6216</v>
      </c>
      <c r="D3442" t="s">
        <v>51</v>
      </c>
      <c r="E3442" t="s">
        <v>16</v>
      </c>
      <c r="F3442">
        <v>60</v>
      </c>
      <c r="G3442" t="s">
        <v>8218</v>
      </c>
      <c r="H3442" t="s">
        <v>6</v>
      </c>
      <c r="I3442" t="s">
        <v>32</v>
      </c>
      <c r="J3442" s="6">
        <v>43840</v>
      </c>
      <c r="K3442">
        <v>19</v>
      </c>
      <c r="L3442" t="s">
        <v>64</v>
      </c>
      <c r="M3442">
        <f t="shared" si="106"/>
        <v>0</v>
      </c>
      <c r="N3442" s="23" t="s">
        <v>8217</v>
      </c>
      <c r="O3442" s="23" t="s">
        <v>10453</v>
      </c>
      <c r="P3442" s="23">
        <f t="shared" si="107"/>
        <v>7</v>
      </c>
    </row>
    <row r="3443" spans="1:16" x14ac:dyDescent="0.3">
      <c r="A3443">
        <v>3530</v>
      </c>
      <c r="B3443" t="s">
        <v>8219</v>
      </c>
      <c r="C3443" t="s">
        <v>6789</v>
      </c>
      <c r="D3443" t="s">
        <v>15</v>
      </c>
      <c r="E3443" t="s">
        <v>16</v>
      </c>
      <c r="F3443">
        <v>30</v>
      </c>
      <c r="G3443" t="s">
        <v>8220</v>
      </c>
      <c r="H3443" t="s">
        <v>7642</v>
      </c>
      <c r="I3443" t="s">
        <v>32</v>
      </c>
      <c r="J3443" s="6">
        <v>43985</v>
      </c>
      <c r="K3443">
        <v>6</v>
      </c>
      <c r="L3443" t="s">
        <v>159</v>
      </c>
      <c r="M3443">
        <f t="shared" si="106"/>
        <v>0</v>
      </c>
      <c r="N3443" s="23" t="s">
        <v>12620</v>
      </c>
      <c r="O3443" s="23" t="s">
        <v>3780</v>
      </c>
      <c r="P3443" s="23">
        <f t="shared" si="107"/>
        <v>5</v>
      </c>
    </row>
    <row r="3444" spans="1:16" x14ac:dyDescent="0.3">
      <c r="A3444">
        <v>3531</v>
      </c>
      <c r="B3444" t="s">
        <v>8221</v>
      </c>
      <c r="C3444" t="s">
        <v>3413</v>
      </c>
      <c r="D3444" t="s">
        <v>15</v>
      </c>
      <c r="E3444" t="s">
        <v>16</v>
      </c>
      <c r="F3444">
        <v>90</v>
      </c>
      <c r="G3444" t="s">
        <v>8222</v>
      </c>
      <c r="H3444" t="s">
        <v>7700</v>
      </c>
      <c r="I3444" t="s">
        <v>32</v>
      </c>
      <c r="J3444" s="6">
        <v>44420</v>
      </c>
      <c r="K3444">
        <v>26</v>
      </c>
      <c r="L3444" t="s">
        <v>64</v>
      </c>
      <c r="M3444">
        <f t="shared" si="106"/>
        <v>0</v>
      </c>
      <c r="N3444" s="23" t="s">
        <v>12620</v>
      </c>
      <c r="O3444" s="23" t="s">
        <v>10438</v>
      </c>
      <c r="P3444" s="23">
        <f t="shared" si="107"/>
        <v>5</v>
      </c>
    </row>
    <row r="3445" spans="1:16" x14ac:dyDescent="0.3">
      <c r="A3445">
        <v>3532</v>
      </c>
      <c r="B3445" t="s">
        <v>4803</v>
      </c>
      <c r="C3445" t="s">
        <v>372</v>
      </c>
      <c r="D3445" t="s">
        <v>28</v>
      </c>
      <c r="E3445" t="s">
        <v>29</v>
      </c>
      <c r="F3445">
        <v>60</v>
      </c>
      <c r="G3445" t="s">
        <v>8223</v>
      </c>
      <c r="H3445" t="s">
        <v>1541</v>
      </c>
      <c r="I3445" t="s">
        <v>32</v>
      </c>
      <c r="J3445" s="6" t="s">
        <v>13887</v>
      </c>
      <c r="K3445">
        <v>36</v>
      </c>
      <c r="L3445" t="s">
        <v>101</v>
      </c>
      <c r="M3445">
        <f t="shared" si="106"/>
        <v>0</v>
      </c>
      <c r="N3445" s="23" t="s">
        <v>12620</v>
      </c>
      <c r="O3445" s="23" t="s">
        <v>10453</v>
      </c>
      <c r="P3445" s="23">
        <f t="shared" si="107"/>
        <v>7</v>
      </c>
    </row>
    <row r="3446" spans="1:16" x14ac:dyDescent="0.3">
      <c r="A3446">
        <v>3533</v>
      </c>
      <c r="B3446" t="s">
        <v>364</v>
      </c>
      <c r="C3446" t="s">
        <v>5100</v>
      </c>
      <c r="D3446" t="s">
        <v>15</v>
      </c>
      <c r="E3446" t="s">
        <v>16</v>
      </c>
      <c r="F3446">
        <v>90</v>
      </c>
      <c r="G3446" t="s">
        <v>8224</v>
      </c>
      <c r="H3446" t="s">
        <v>2875</v>
      </c>
      <c r="I3446" t="s">
        <v>32</v>
      </c>
      <c r="J3446" s="6" t="s">
        <v>14000</v>
      </c>
      <c r="K3446">
        <v>79</v>
      </c>
      <c r="L3446" t="s">
        <v>54</v>
      </c>
      <c r="M3446">
        <f t="shared" si="106"/>
        <v>0</v>
      </c>
      <c r="N3446" s="23" t="s">
        <v>12620</v>
      </c>
      <c r="O3446" s="23" t="s">
        <v>10490</v>
      </c>
      <c r="P3446" s="23">
        <f t="shared" si="107"/>
        <v>4</v>
      </c>
    </row>
    <row r="3447" spans="1:16" x14ac:dyDescent="0.3">
      <c r="A3447">
        <v>3534</v>
      </c>
      <c r="B3447" t="s">
        <v>6401</v>
      </c>
      <c r="C3447" t="s">
        <v>4603</v>
      </c>
      <c r="D3447" t="s">
        <v>28</v>
      </c>
      <c r="E3447" t="s">
        <v>29</v>
      </c>
      <c r="F3447">
        <v>30</v>
      </c>
      <c r="G3447" t="s">
        <v>8225</v>
      </c>
      <c r="H3447" t="s">
        <v>2931</v>
      </c>
      <c r="I3447" t="s">
        <v>32</v>
      </c>
      <c r="J3447" s="6" t="s">
        <v>13921</v>
      </c>
      <c r="K3447">
        <v>94</v>
      </c>
      <c r="L3447" t="s">
        <v>80</v>
      </c>
      <c r="M3447">
        <f t="shared" si="106"/>
        <v>0</v>
      </c>
      <c r="N3447" s="23" t="s">
        <v>10568</v>
      </c>
      <c r="O3447" s="23" t="s">
        <v>10438</v>
      </c>
      <c r="P3447" s="23">
        <f t="shared" si="107"/>
        <v>5</v>
      </c>
    </row>
    <row r="3448" spans="1:16" x14ac:dyDescent="0.3">
      <c r="A3448">
        <v>3535</v>
      </c>
      <c r="B3448" t="s">
        <v>8226</v>
      </c>
      <c r="C3448" t="s">
        <v>8227</v>
      </c>
      <c r="D3448" t="s">
        <v>15</v>
      </c>
      <c r="E3448" t="s">
        <v>16</v>
      </c>
      <c r="F3448">
        <v>30</v>
      </c>
      <c r="G3448" t="s">
        <v>8228</v>
      </c>
      <c r="H3448" t="s">
        <v>2599</v>
      </c>
      <c r="I3448" t="s">
        <v>25</v>
      </c>
      <c r="J3448" s="6" t="s">
        <v>13939</v>
      </c>
      <c r="K3448">
        <v>11</v>
      </c>
      <c r="L3448" t="s">
        <v>45</v>
      </c>
      <c r="M3448">
        <f t="shared" si="106"/>
        <v>0</v>
      </c>
      <c r="N3448" s="23" t="s">
        <v>12621</v>
      </c>
      <c r="O3448" s="23" t="s">
        <v>10422</v>
      </c>
      <c r="P3448" s="23">
        <f t="shared" si="107"/>
        <v>4</v>
      </c>
    </row>
    <row r="3449" spans="1:16" x14ac:dyDescent="0.3">
      <c r="A3449">
        <v>3536</v>
      </c>
      <c r="B3449" t="s">
        <v>8229</v>
      </c>
      <c r="C3449" t="s">
        <v>5332</v>
      </c>
      <c r="D3449" t="s">
        <v>15</v>
      </c>
      <c r="E3449" t="s">
        <v>16</v>
      </c>
      <c r="F3449">
        <v>60</v>
      </c>
      <c r="G3449" t="s">
        <v>14658</v>
      </c>
      <c r="H3449" t="s">
        <v>1082</v>
      </c>
      <c r="I3449" t="s">
        <v>1083</v>
      </c>
      <c r="J3449" s="6" t="s">
        <v>14169</v>
      </c>
      <c r="K3449">
        <v>64</v>
      </c>
      <c r="L3449" t="s">
        <v>20</v>
      </c>
      <c r="M3449">
        <f t="shared" si="106"/>
        <v>0</v>
      </c>
      <c r="N3449" s="23" t="s">
        <v>12622</v>
      </c>
      <c r="O3449" s="23" t="s">
        <v>10438</v>
      </c>
      <c r="P3449" s="23">
        <f t="shared" si="107"/>
        <v>5</v>
      </c>
    </row>
    <row r="3450" spans="1:16" x14ac:dyDescent="0.3">
      <c r="A3450">
        <v>3537</v>
      </c>
      <c r="B3450" t="s">
        <v>1128</v>
      </c>
      <c r="C3450" t="s">
        <v>6296</v>
      </c>
      <c r="D3450" t="s">
        <v>28</v>
      </c>
      <c r="E3450" t="s">
        <v>29</v>
      </c>
      <c r="F3450">
        <v>30</v>
      </c>
      <c r="G3450" t="s">
        <v>8231</v>
      </c>
      <c r="H3450" t="s">
        <v>3666</v>
      </c>
      <c r="I3450" t="s">
        <v>1483</v>
      </c>
      <c r="J3450" s="6" t="s">
        <v>14251</v>
      </c>
      <c r="K3450">
        <v>56</v>
      </c>
      <c r="L3450" t="s">
        <v>101</v>
      </c>
      <c r="M3450">
        <f t="shared" si="106"/>
        <v>0</v>
      </c>
      <c r="N3450" s="23" t="s">
        <v>12623</v>
      </c>
      <c r="O3450" s="23" t="s">
        <v>10417</v>
      </c>
      <c r="P3450" s="23">
        <f t="shared" si="107"/>
        <v>5</v>
      </c>
    </row>
    <row r="3451" spans="1:16" x14ac:dyDescent="0.3">
      <c r="A3451">
        <v>3538</v>
      </c>
      <c r="B3451" t="s">
        <v>8232</v>
      </c>
      <c r="C3451" t="s">
        <v>2824</v>
      </c>
      <c r="D3451" t="s">
        <v>15</v>
      </c>
      <c r="E3451" t="s">
        <v>16</v>
      </c>
      <c r="F3451">
        <v>90</v>
      </c>
      <c r="G3451" t="s">
        <v>8233</v>
      </c>
      <c r="H3451" t="s">
        <v>1272</v>
      </c>
      <c r="I3451" t="s">
        <v>59</v>
      </c>
      <c r="J3451" s="6">
        <v>44415</v>
      </c>
      <c r="K3451">
        <v>53</v>
      </c>
      <c r="L3451" t="s">
        <v>159</v>
      </c>
      <c r="M3451">
        <f t="shared" si="106"/>
        <v>0</v>
      </c>
      <c r="N3451" s="23" t="s">
        <v>12623</v>
      </c>
      <c r="O3451" s="23" t="s">
        <v>10422</v>
      </c>
      <c r="P3451" s="23">
        <f t="shared" si="107"/>
        <v>4</v>
      </c>
    </row>
    <row r="3452" spans="1:16" x14ac:dyDescent="0.3">
      <c r="A3452">
        <v>3539</v>
      </c>
      <c r="B3452" t="s">
        <v>5737</v>
      </c>
      <c r="C3452" t="s">
        <v>4583</v>
      </c>
      <c r="D3452" t="s">
        <v>28</v>
      </c>
      <c r="E3452" t="s">
        <v>29</v>
      </c>
      <c r="F3452">
        <v>90</v>
      </c>
      <c r="G3452" t="s">
        <v>8234</v>
      </c>
      <c r="H3452" t="s">
        <v>2408</v>
      </c>
      <c r="I3452" t="s">
        <v>187</v>
      </c>
      <c r="J3452" s="6" t="s">
        <v>13661</v>
      </c>
      <c r="K3452">
        <v>62</v>
      </c>
      <c r="L3452" t="s">
        <v>101</v>
      </c>
      <c r="M3452">
        <f t="shared" si="106"/>
        <v>0</v>
      </c>
      <c r="N3452" s="23" t="s">
        <v>12624</v>
      </c>
      <c r="O3452" s="23" t="s">
        <v>1214</v>
      </c>
      <c r="P3452" s="23">
        <f t="shared" si="107"/>
        <v>5</v>
      </c>
    </row>
    <row r="3453" spans="1:16" x14ac:dyDescent="0.3">
      <c r="A3453">
        <v>3540</v>
      </c>
      <c r="B3453" t="s">
        <v>3946</v>
      </c>
      <c r="C3453" t="s">
        <v>2561</v>
      </c>
      <c r="D3453" t="s">
        <v>28</v>
      </c>
      <c r="E3453" t="s">
        <v>29</v>
      </c>
      <c r="F3453">
        <v>30</v>
      </c>
      <c r="G3453" t="s">
        <v>14659</v>
      </c>
      <c r="H3453" t="s">
        <v>5420</v>
      </c>
      <c r="I3453" t="s">
        <v>32</v>
      </c>
      <c r="J3453" s="6" t="s">
        <v>13784</v>
      </c>
      <c r="K3453">
        <v>39</v>
      </c>
      <c r="L3453" t="s">
        <v>33</v>
      </c>
      <c r="M3453">
        <f t="shared" si="106"/>
        <v>0</v>
      </c>
      <c r="N3453" s="23" t="s">
        <v>12624</v>
      </c>
      <c r="O3453" s="23" t="s">
        <v>10454</v>
      </c>
      <c r="P3453" s="23">
        <f t="shared" si="107"/>
        <v>4</v>
      </c>
    </row>
    <row r="3454" spans="1:16" x14ac:dyDescent="0.3">
      <c r="A3454">
        <v>3541</v>
      </c>
      <c r="B3454" t="s">
        <v>496</v>
      </c>
      <c r="C3454" t="s">
        <v>2928</v>
      </c>
      <c r="D3454" t="s">
        <v>28</v>
      </c>
      <c r="E3454" t="s">
        <v>29</v>
      </c>
      <c r="F3454">
        <v>90</v>
      </c>
      <c r="G3454" t="s">
        <v>3222</v>
      </c>
      <c r="H3454" t="s">
        <v>5736</v>
      </c>
      <c r="I3454" t="s">
        <v>95</v>
      </c>
      <c r="J3454" s="6" t="s">
        <v>13831</v>
      </c>
      <c r="K3454">
        <v>73</v>
      </c>
      <c r="L3454" t="s">
        <v>64</v>
      </c>
      <c r="M3454">
        <f t="shared" si="106"/>
        <v>0</v>
      </c>
      <c r="N3454" s="23" t="s">
        <v>3222</v>
      </c>
      <c r="O3454" s="23"/>
      <c r="P3454" s="23">
        <f t="shared" si="107"/>
        <v>0</v>
      </c>
    </row>
    <row r="3455" spans="1:16" x14ac:dyDescent="0.3">
      <c r="A3455">
        <v>3542</v>
      </c>
      <c r="B3455" t="s">
        <v>7864</v>
      </c>
      <c r="C3455" t="s">
        <v>8236</v>
      </c>
      <c r="D3455" t="s">
        <v>51</v>
      </c>
      <c r="E3455" t="s">
        <v>16</v>
      </c>
      <c r="F3455">
        <v>60</v>
      </c>
      <c r="G3455" t="s">
        <v>8237</v>
      </c>
      <c r="H3455" t="s">
        <v>4293</v>
      </c>
      <c r="I3455" t="s">
        <v>38</v>
      </c>
      <c r="J3455" s="6" t="s">
        <v>13739</v>
      </c>
      <c r="K3455">
        <v>5</v>
      </c>
      <c r="L3455" t="s">
        <v>45</v>
      </c>
      <c r="M3455">
        <f t="shared" si="106"/>
        <v>0</v>
      </c>
      <c r="N3455" s="23" t="s">
        <v>3222</v>
      </c>
      <c r="O3455" s="23" t="s">
        <v>10417</v>
      </c>
      <c r="P3455" s="23">
        <f t="shared" si="107"/>
        <v>5</v>
      </c>
    </row>
    <row r="3456" spans="1:16" x14ac:dyDescent="0.3">
      <c r="A3456">
        <v>3543</v>
      </c>
      <c r="B3456" t="s">
        <v>8238</v>
      </c>
      <c r="C3456" t="s">
        <v>3732</v>
      </c>
      <c r="D3456" t="s">
        <v>28</v>
      </c>
      <c r="E3456" t="s">
        <v>29</v>
      </c>
      <c r="F3456">
        <v>30</v>
      </c>
      <c r="G3456" t="s">
        <v>8239</v>
      </c>
      <c r="H3456" t="s">
        <v>3651</v>
      </c>
      <c r="I3456" t="s">
        <v>294</v>
      </c>
      <c r="J3456" s="6" t="s">
        <v>14211</v>
      </c>
      <c r="K3456">
        <v>52</v>
      </c>
      <c r="L3456" t="s">
        <v>20</v>
      </c>
      <c r="M3456">
        <f t="shared" si="106"/>
        <v>0</v>
      </c>
      <c r="N3456" s="23" t="s">
        <v>3222</v>
      </c>
      <c r="O3456" s="23" t="s">
        <v>10652</v>
      </c>
      <c r="P3456" s="23">
        <f t="shared" si="107"/>
        <v>5</v>
      </c>
    </row>
    <row r="3457" spans="1:16" x14ac:dyDescent="0.3">
      <c r="A3457">
        <v>3544</v>
      </c>
      <c r="B3457" t="s">
        <v>8240</v>
      </c>
      <c r="C3457" t="s">
        <v>2257</v>
      </c>
      <c r="D3457" t="s">
        <v>51</v>
      </c>
      <c r="E3457" t="s">
        <v>16</v>
      </c>
      <c r="F3457">
        <v>90</v>
      </c>
      <c r="G3457" t="s">
        <v>8241</v>
      </c>
      <c r="H3457" t="s">
        <v>1612</v>
      </c>
      <c r="I3457" t="s">
        <v>240</v>
      </c>
      <c r="J3457" s="6">
        <v>44717</v>
      </c>
      <c r="K3457">
        <v>67</v>
      </c>
      <c r="L3457" t="s">
        <v>54</v>
      </c>
      <c r="M3457">
        <f t="shared" si="106"/>
        <v>0</v>
      </c>
      <c r="N3457" s="23" t="s">
        <v>3222</v>
      </c>
      <c r="O3457" s="23" t="s">
        <v>10574</v>
      </c>
      <c r="P3457" s="23">
        <f t="shared" si="107"/>
        <v>9</v>
      </c>
    </row>
    <row r="3458" spans="1:16" x14ac:dyDescent="0.3">
      <c r="A3458">
        <v>3545</v>
      </c>
      <c r="B3458" t="s">
        <v>8242</v>
      </c>
      <c r="C3458" t="s">
        <v>2037</v>
      </c>
      <c r="D3458" t="s">
        <v>15</v>
      </c>
      <c r="E3458" t="s">
        <v>16</v>
      </c>
      <c r="F3458">
        <v>30</v>
      </c>
      <c r="G3458" t="s">
        <v>8243</v>
      </c>
      <c r="H3458" t="s">
        <v>6687</v>
      </c>
      <c r="I3458" t="s">
        <v>32</v>
      </c>
      <c r="J3458" s="6">
        <v>43897</v>
      </c>
      <c r="K3458">
        <v>43</v>
      </c>
      <c r="L3458" t="s">
        <v>80</v>
      </c>
      <c r="M3458">
        <f t="shared" ref="M3458:M3521" si="108">COUNTBLANK(A3458:L3458)</f>
        <v>0</v>
      </c>
      <c r="N3458" s="23" t="s">
        <v>3222</v>
      </c>
      <c r="O3458" s="23" t="s">
        <v>12625</v>
      </c>
      <c r="P3458" s="23">
        <f t="shared" ref="P3458:P3521" si="109">LEN(O3458)</f>
        <v>2</v>
      </c>
    </row>
    <row r="3459" spans="1:16" x14ac:dyDescent="0.3">
      <c r="A3459">
        <v>3546</v>
      </c>
      <c r="B3459" t="s">
        <v>6459</v>
      </c>
      <c r="C3459" t="s">
        <v>7779</v>
      </c>
      <c r="D3459" t="s">
        <v>28</v>
      </c>
      <c r="E3459" t="s">
        <v>29</v>
      </c>
      <c r="F3459">
        <v>60</v>
      </c>
      <c r="G3459" t="s">
        <v>8244</v>
      </c>
      <c r="H3459" t="s">
        <v>894</v>
      </c>
      <c r="I3459" t="s">
        <v>38</v>
      </c>
      <c r="J3459" s="6" t="s">
        <v>13639</v>
      </c>
      <c r="K3459">
        <v>65</v>
      </c>
      <c r="L3459" t="s">
        <v>45</v>
      </c>
      <c r="M3459">
        <f t="shared" si="108"/>
        <v>0</v>
      </c>
      <c r="N3459" s="23" t="s">
        <v>3222</v>
      </c>
      <c r="O3459" s="23" t="s">
        <v>10438</v>
      </c>
      <c r="P3459" s="23">
        <f t="shared" si="109"/>
        <v>5</v>
      </c>
    </row>
    <row r="3460" spans="1:16" x14ac:dyDescent="0.3">
      <c r="A3460">
        <v>3547</v>
      </c>
      <c r="B3460" t="s">
        <v>8245</v>
      </c>
      <c r="C3460" t="s">
        <v>4340</v>
      </c>
      <c r="D3460" t="s">
        <v>15</v>
      </c>
      <c r="E3460" t="s">
        <v>16</v>
      </c>
      <c r="F3460">
        <v>60</v>
      </c>
      <c r="G3460" t="s">
        <v>8246</v>
      </c>
      <c r="H3460" t="s">
        <v>3261</v>
      </c>
      <c r="I3460" t="s">
        <v>124</v>
      </c>
      <c r="J3460" s="6" t="s">
        <v>13952</v>
      </c>
      <c r="K3460">
        <v>75</v>
      </c>
      <c r="L3460" t="s">
        <v>159</v>
      </c>
      <c r="M3460">
        <f t="shared" si="108"/>
        <v>0</v>
      </c>
      <c r="N3460" s="23" t="s">
        <v>3222</v>
      </c>
      <c r="O3460" s="23" t="s">
        <v>10422</v>
      </c>
      <c r="P3460" s="23">
        <f t="shared" si="109"/>
        <v>4</v>
      </c>
    </row>
    <row r="3461" spans="1:16" x14ac:dyDescent="0.3">
      <c r="A3461">
        <v>3548</v>
      </c>
      <c r="B3461" t="s">
        <v>6847</v>
      </c>
      <c r="C3461" t="s">
        <v>6810</v>
      </c>
      <c r="D3461" t="s">
        <v>51</v>
      </c>
      <c r="E3461" t="s">
        <v>16</v>
      </c>
      <c r="F3461">
        <v>30</v>
      </c>
      <c r="G3461" t="s">
        <v>8247</v>
      </c>
      <c r="H3461" t="s">
        <v>1992</v>
      </c>
      <c r="I3461" t="s">
        <v>32</v>
      </c>
      <c r="J3461" s="6">
        <v>43959</v>
      </c>
      <c r="K3461">
        <v>28</v>
      </c>
      <c r="L3461" t="s">
        <v>101</v>
      </c>
      <c r="M3461">
        <f t="shared" si="108"/>
        <v>0</v>
      </c>
      <c r="N3461" s="23" t="s">
        <v>3222</v>
      </c>
      <c r="O3461" s="23" t="s">
        <v>12626</v>
      </c>
      <c r="P3461" s="23">
        <f t="shared" si="109"/>
        <v>5</v>
      </c>
    </row>
    <row r="3462" spans="1:16" x14ac:dyDescent="0.3">
      <c r="A3462">
        <v>3549</v>
      </c>
      <c r="B3462" t="s">
        <v>4233</v>
      </c>
      <c r="C3462" t="s">
        <v>2210</v>
      </c>
      <c r="D3462" t="s">
        <v>28</v>
      </c>
      <c r="E3462" t="s">
        <v>29</v>
      </c>
      <c r="F3462">
        <v>60</v>
      </c>
      <c r="G3462" t="s">
        <v>8248</v>
      </c>
      <c r="H3462" t="s">
        <v>8249</v>
      </c>
      <c r="I3462" t="s">
        <v>19</v>
      </c>
      <c r="J3462" s="6">
        <v>44868</v>
      </c>
      <c r="K3462">
        <v>69</v>
      </c>
      <c r="L3462" t="s">
        <v>39</v>
      </c>
      <c r="M3462">
        <f t="shared" si="108"/>
        <v>0</v>
      </c>
      <c r="N3462" s="23" t="s">
        <v>3222</v>
      </c>
      <c r="O3462" s="23" t="s">
        <v>2643</v>
      </c>
      <c r="P3462" s="23">
        <f t="shared" si="109"/>
        <v>4</v>
      </c>
    </row>
    <row r="3463" spans="1:16" x14ac:dyDescent="0.3">
      <c r="A3463">
        <v>3550</v>
      </c>
      <c r="B3463" t="s">
        <v>8250</v>
      </c>
      <c r="C3463" t="s">
        <v>2207</v>
      </c>
      <c r="D3463" t="s">
        <v>51</v>
      </c>
      <c r="E3463" t="s">
        <v>16</v>
      </c>
      <c r="F3463">
        <v>30</v>
      </c>
      <c r="G3463" t="s">
        <v>8248</v>
      </c>
      <c r="H3463" t="s">
        <v>350</v>
      </c>
      <c r="I3463" t="s">
        <v>25</v>
      </c>
      <c r="J3463" s="6">
        <v>44842</v>
      </c>
      <c r="K3463">
        <v>41</v>
      </c>
      <c r="L3463" t="s">
        <v>101</v>
      </c>
      <c r="M3463">
        <f t="shared" si="108"/>
        <v>0</v>
      </c>
      <c r="N3463" s="23" t="s">
        <v>3222</v>
      </c>
      <c r="O3463" s="23" t="s">
        <v>2643</v>
      </c>
      <c r="P3463" s="23">
        <f t="shared" si="109"/>
        <v>4</v>
      </c>
    </row>
    <row r="3464" spans="1:16" x14ac:dyDescent="0.3">
      <c r="A3464">
        <v>3551</v>
      </c>
      <c r="B3464" t="s">
        <v>8251</v>
      </c>
      <c r="C3464" t="s">
        <v>1384</v>
      </c>
      <c r="D3464" t="s">
        <v>51</v>
      </c>
      <c r="E3464" t="s">
        <v>16</v>
      </c>
      <c r="F3464">
        <v>90</v>
      </c>
      <c r="G3464" t="s">
        <v>8252</v>
      </c>
      <c r="H3464" t="s">
        <v>2982</v>
      </c>
      <c r="I3464" t="s">
        <v>2983</v>
      </c>
      <c r="J3464" s="6">
        <v>44907</v>
      </c>
      <c r="K3464">
        <v>46</v>
      </c>
      <c r="L3464" t="s">
        <v>80</v>
      </c>
      <c r="M3464">
        <f t="shared" si="108"/>
        <v>0</v>
      </c>
      <c r="N3464" s="23" t="s">
        <v>12627</v>
      </c>
      <c r="O3464" s="23" t="s">
        <v>10453</v>
      </c>
      <c r="P3464" s="23">
        <f t="shared" si="109"/>
        <v>7</v>
      </c>
    </row>
    <row r="3465" spans="1:16" x14ac:dyDescent="0.3">
      <c r="A3465">
        <v>3552</v>
      </c>
      <c r="B3465" t="s">
        <v>8253</v>
      </c>
      <c r="C3465" t="s">
        <v>665</v>
      </c>
      <c r="D3465" t="s">
        <v>28</v>
      </c>
      <c r="E3465" t="s">
        <v>29</v>
      </c>
      <c r="F3465">
        <v>90</v>
      </c>
      <c r="G3465" t="s">
        <v>8254</v>
      </c>
      <c r="H3465" t="s">
        <v>288</v>
      </c>
      <c r="I3465" t="s">
        <v>32</v>
      </c>
      <c r="J3465" s="6">
        <v>44289</v>
      </c>
      <c r="K3465">
        <v>12</v>
      </c>
      <c r="L3465" t="s">
        <v>33</v>
      </c>
      <c r="M3465">
        <f t="shared" si="108"/>
        <v>0</v>
      </c>
      <c r="N3465" s="23" t="s">
        <v>12628</v>
      </c>
      <c r="O3465" s="23" t="s">
        <v>10422</v>
      </c>
      <c r="P3465" s="23">
        <f t="shared" si="109"/>
        <v>4</v>
      </c>
    </row>
    <row r="3466" spans="1:16" x14ac:dyDescent="0.3">
      <c r="A3466">
        <v>3553</v>
      </c>
      <c r="B3466" t="s">
        <v>1682</v>
      </c>
      <c r="C3466" t="s">
        <v>4352</v>
      </c>
      <c r="D3466" t="s">
        <v>28</v>
      </c>
      <c r="E3466" t="s">
        <v>29</v>
      </c>
      <c r="F3466">
        <v>30</v>
      </c>
      <c r="G3466" t="s">
        <v>8255</v>
      </c>
      <c r="H3466" t="s">
        <v>5214</v>
      </c>
      <c r="I3466" t="s">
        <v>95</v>
      </c>
      <c r="J3466" s="6" t="s">
        <v>13808</v>
      </c>
      <c r="K3466">
        <v>49</v>
      </c>
      <c r="L3466" t="s">
        <v>70</v>
      </c>
      <c r="M3466">
        <f t="shared" si="108"/>
        <v>0</v>
      </c>
      <c r="N3466" s="23" t="s">
        <v>12629</v>
      </c>
      <c r="O3466" s="23" t="s">
        <v>10795</v>
      </c>
      <c r="P3466" s="23">
        <f t="shared" si="109"/>
        <v>10</v>
      </c>
    </row>
    <row r="3467" spans="1:16" x14ac:dyDescent="0.3">
      <c r="A3467">
        <v>3554</v>
      </c>
      <c r="B3467" t="s">
        <v>8256</v>
      </c>
      <c r="C3467" t="s">
        <v>5891</v>
      </c>
      <c r="D3467" t="s">
        <v>51</v>
      </c>
      <c r="E3467" t="s">
        <v>16</v>
      </c>
      <c r="F3467">
        <v>60</v>
      </c>
      <c r="G3467" t="s">
        <v>8257</v>
      </c>
      <c r="H3467" t="s">
        <v>2742</v>
      </c>
      <c r="I3467" t="s">
        <v>124</v>
      </c>
      <c r="J3467" s="6" t="s">
        <v>13902</v>
      </c>
      <c r="K3467">
        <v>40</v>
      </c>
      <c r="L3467" t="s">
        <v>80</v>
      </c>
      <c r="M3467">
        <f t="shared" si="108"/>
        <v>0</v>
      </c>
      <c r="N3467" s="23" t="s">
        <v>12629</v>
      </c>
      <c r="O3467" s="23" t="s">
        <v>6</v>
      </c>
      <c r="P3467" s="23">
        <f t="shared" si="109"/>
        <v>6</v>
      </c>
    </row>
    <row r="3468" spans="1:16" x14ac:dyDescent="0.3">
      <c r="A3468">
        <v>3555</v>
      </c>
      <c r="B3468" t="s">
        <v>6274</v>
      </c>
      <c r="C3468" t="s">
        <v>5653</v>
      </c>
      <c r="D3468" t="s">
        <v>28</v>
      </c>
      <c r="E3468" t="s">
        <v>29</v>
      </c>
      <c r="F3468">
        <v>60</v>
      </c>
      <c r="G3468" t="s">
        <v>8258</v>
      </c>
      <c r="H3468" t="s">
        <v>3462</v>
      </c>
      <c r="I3468" t="s">
        <v>32</v>
      </c>
      <c r="J3468" s="6">
        <v>44140</v>
      </c>
      <c r="K3468">
        <v>74</v>
      </c>
      <c r="L3468" t="s">
        <v>64</v>
      </c>
      <c r="M3468">
        <f t="shared" si="108"/>
        <v>0</v>
      </c>
      <c r="N3468" s="23" t="s">
        <v>12630</v>
      </c>
      <c r="O3468" s="23" t="s">
        <v>10438</v>
      </c>
      <c r="P3468" s="23">
        <f t="shared" si="109"/>
        <v>5</v>
      </c>
    </row>
    <row r="3469" spans="1:16" x14ac:dyDescent="0.3">
      <c r="A3469">
        <v>3556</v>
      </c>
      <c r="B3469" t="s">
        <v>8259</v>
      </c>
      <c r="C3469" t="s">
        <v>5359</v>
      </c>
      <c r="D3469" t="s">
        <v>51</v>
      </c>
      <c r="E3469" t="s">
        <v>16</v>
      </c>
      <c r="F3469">
        <v>90</v>
      </c>
      <c r="G3469" t="s">
        <v>8260</v>
      </c>
      <c r="H3469" t="s">
        <v>1764</v>
      </c>
      <c r="I3469" t="s">
        <v>124</v>
      </c>
      <c r="J3469" s="6" t="s">
        <v>14159</v>
      </c>
      <c r="K3469">
        <v>71</v>
      </c>
      <c r="L3469" t="s">
        <v>45</v>
      </c>
      <c r="M3469">
        <f t="shared" si="108"/>
        <v>0</v>
      </c>
      <c r="N3469" s="23" t="s">
        <v>8260</v>
      </c>
      <c r="O3469" s="23"/>
      <c r="P3469" s="23">
        <f t="shared" si="109"/>
        <v>0</v>
      </c>
    </row>
    <row r="3470" spans="1:16" x14ac:dyDescent="0.3">
      <c r="A3470">
        <v>3557</v>
      </c>
      <c r="B3470" t="s">
        <v>8261</v>
      </c>
      <c r="C3470" t="s">
        <v>5926</v>
      </c>
      <c r="D3470" t="s">
        <v>28</v>
      </c>
      <c r="E3470" t="s">
        <v>29</v>
      </c>
      <c r="F3470">
        <v>30</v>
      </c>
      <c r="G3470" t="s">
        <v>8262</v>
      </c>
      <c r="H3470" t="s">
        <v>5603</v>
      </c>
      <c r="I3470" t="s">
        <v>32</v>
      </c>
      <c r="J3470" s="6" t="s">
        <v>13773</v>
      </c>
      <c r="K3470">
        <v>58</v>
      </c>
      <c r="L3470" t="s">
        <v>54</v>
      </c>
      <c r="M3470">
        <f t="shared" si="108"/>
        <v>0</v>
      </c>
      <c r="N3470" s="23" t="s">
        <v>1192</v>
      </c>
      <c r="O3470" s="23" t="s">
        <v>3780</v>
      </c>
      <c r="P3470" s="23">
        <f t="shared" si="109"/>
        <v>5</v>
      </c>
    </row>
    <row r="3471" spans="1:16" x14ac:dyDescent="0.3">
      <c r="A3471">
        <v>3558</v>
      </c>
      <c r="B3471" t="s">
        <v>8263</v>
      </c>
      <c r="C3471" t="s">
        <v>1072</v>
      </c>
      <c r="D3471" t="s">
        <v>15</v>
      </c>
      <c r="E3471" t="s">
        <v>16</v>
      </c>
      <c r="F3471">
        <v>60</v>
      </c>
      <c r="G3471" t="s">
        <v>8264</v>
      </c>
      <c r="H3471" t="s">
        <v>3387</v>
      </c>
      <c r="I3471" t="s">
        <v>2878</v>
      </c>
      <c r="J3471" s="6" t="s">
        <v>13976</v>
      </c>
      <c r="K3471">
        <v>10</v>
      </c>
      <c r="L3471" t="s">
        <v>80</v>
      </c>
      <c r="M3471">
        <f t="shared" si="108"/>
        <v>0</v>
      </c>
      <c r="N3471" s="23" t="s">
        <v>12631</v>
      </c>
      <c r="O3471" s="23" t="s">
        <v>10438</v>
      </c>
      <c r="P3471" s="23">
        <f t="shared" si="109"/>
        <v>5</v>
      </c>
    </row>
    <row r="3472" spans="1:16" x14ac:dyDescent="0.3">
      <c r="A3472">
        <v>3559</v>
      </c>
      <c r="B3472" t="s">
        <v>8265</v>
      </c>
      <c r="C3472" t="s">
        <v>736</v>
      </c>
      <c r="D3472" t="s">
        <v>41</v>
      </c>
      <c r="E3472" t="s">
        <v>16</v>
      </c>
      <c r="F3472">
        <v>60</v>
      </c>
      <c r="G3472" t="s">
        <v>8266</v>
      </c>
      <c r="H3472" t="s">
        <v>2649</v>
      </c>
      <c r="I3472" t="s">
        <v>32</v>
      </c>
      <c r="J3472" s="6" t="s">
        <v>14166</v>
      </c>
      <c r="K3472">
        <v>37</v>
      </c>
      <c r="L3472" t="s">
        <v>20</v>
      </c>
      <c r="M3472">
        <f t="shared" si="108"/>
        <v>0</v>
      </c>
      <c r="N3472" s="23" t="s">
        <v>12632</v>
      </c>
      <c r="O3472" s="23" t="s">
        <v>3089</v>
      </c>
      <c r="P3472" s="23">
        <f t="shared" si="109"/>
        <v>4</v>
      </c>
    </row>
    <row r="3473" spans="1:16" x14ac:dyDescent="0.3">
      <c r="A3473">
        <v>3560</v>
      </c>
      <c r="B3473" t="s">
        <v>8267</v>
      </c>
      <c r="C3473" t="s">
        <v>759</v>
      </c>
      <c r="D3473" t="s">
        <v>15</v>
      </c>
      <c r="E3473" t="s">
        <v>16</v>
      </c>
      <c r="F3473">
        <v>60</v>
      </c>
      <c r="G3473" t="s">
        <v>8268</v>
      </c>
      <c r="H3473" t="s">
        <v>1901</v>
      </c>
      <c r="I3473" t="s">
        <v>178</v>
      </c>
      <c r="J3473" s="6">
        <v>44717</v>
      </c>
      <c r="K3473">
        <v>60</v>
      </c>
      <c r="L3473" t="s">
        <v>159</v>
      </c>
      <c r="M3473">
        <f t="shared" si="108"/>
        <v>0</v>
      </c>
      <c r="N3473" s="23" t="s">
        <v>12633</v>
      </c>
      <c r="O3473" s="23" t="s">
        <v>10417</v>
      </c>
      <c r="P3473" s="23">
        <f t="shared" si="109"/>
        <v>5</v>
      </c>
    </row>
    <row r="3474" spans="1:16" x14ac:dyDescent="0.3">
      <c r="A3474">
        <v>3561</v>
      </c>
      <c r="B3474" t="s">
        <v>3469</v>
      </c>
      <c r="C3474" t="s">
        <v>3430</v>
      </c>
      <c r="D3474" t="s">
        <v>28</v>
      </c>
      <c r="E3474" t="s">
        <v>29</v>
      </c>
      <c r="F3474">
        <v>30</v>
      </c>
      <c r="G3474" t="s">
        <v>8268</v>
      </c>
      <c r="H3474" t="s">
        <v>8269</v>
      </c>
      <c r="I3474" t="s">
        <v>146</v>
      </c>
      <c r="J3474" s="6" t="s">
        <v>13810</v>
      </c>
      <c r="K3474">
        <v>20</v>
      </c>
      <c r="L3474" t="s">
        <v>54</v>
      </c>
      <c r="M3474">
        <f t="shared" si="108"/>
        <v>0</v>
      </c>
      <c r="N3474" s="23" t="s">
        <v>12633</v>
      </c>
      <c r="O3474" s="23" t="s">
        <v>10417</v>
      </c>
      <c r="P3474" s="23">
        <f t="shared" si="109"/>
        <v>5</v>
      </c>
    </row>
    <row r="3475" spans="1:16" x14ac:dyDescent="0.3">
      <c r="A3475">
        <v>3562</v>
      </c>
      <c r="B3475" t="s">
        <v>8270</v>
      </c>
      <c r="C3475" t="s">
        <v>4444</v>
      </c>
      <c r="D3475" t="s">
        <v>28</v>
      </c>
      <c r="E3475" t="s">
        <v>29</v>
      </c>
      <c r="F3475">
        <v>30</v>
      </c>
      <c r="G3475" t="s">
        <v>8271</v>
      </c>
      <c r="H3475" t="s">
        <v>4111</v>
      </c>
      <c r="I3475" t="s">
        <v>95</v>
      </c>
      <c r="J3475" s="6" t="s">
        <v>13712</v>
      </c>
      <c r="K3475">
        <v>75</v>
      </c>
      <c r="L3475" t="s">
        <v>80</v>
      </c>
      <c r="M3475">
        <f t="shared" si="108"/>
        <v>0</v>
      </c>
      <c r="N3475" s="23" t="s">
        <v>12634</v>
      </c>
      <c r="O3475" s="23" t="s">
        <v>6</v>
      </c>
      <c r="P3475" s="23">
        <f t="shared" si="109"/>
        <v>6</v>
      </c>
    </row>
    <row r="3476" spans="1:16" x14ac:dyDescent="0.3">
      <c r="A3476">
        <v>3563</v>
      </c>
      <c r="B3476" t="s">
        <v>6932</v>
      </c>
      <c r="C3476" t="s">
        <v>508</v>
      </c>
      <c r="D3476" t="s">
        <v>28</v>
      </c>
      <c r="E3476" t="s">
        <v>29</v>
      </c>
      <c r="F3476">
        <v>60</v>
      </c>
      <c r="G3476" t="s">
        <v>8272</v>
      </c>
      <c r="H3476" t="s">
        <v>611</v>
      </c>
      <c r="I3476" t="s">
        <v>32</v>
      </c>
      <c r="J3476" s="6" t="s">
        <v>13958</v>
      </c>
      <c r="K3476">
        <v>11</v>
      </c>
      <c r="L3476" t="s">
        <v>39</v>
      </c>
      <c r="M3476">
        <f t="shared" si="108"/>
        <v>0</v>
      </c>
      <c r="N3476" s="23" t="s">
        <v>12635</v>
      </c>
      <c r="O3476" s="23" t="s">
        <v>10422</v>
      </c>
      <c r="P3476" s="23">
        <f t="shared" si="109"/>
        <v>4</v>
      </c>
    </row>
    <row r="3477" spans="1:16" x14ac:dyDescent="0.3">
      <c r="A3477">
        <v>3564</v>
      </c>
      <c r="B3477" t="s">
        <v>8273</v>
      </c>
      <c r="C3477" t="s">
        <v>4609</v>
      </c>
      <c r="D3477" t="s">
        <v>15</v>
      </c>
      <c r="E3477" t="s">
        <v>16</v>
      </c>
      <c r="F3477">
        <v>30</v>
      </c>
      <c r="G3477" t="s">
        <v>8274</v>
      </c>
      <c r="H3477" t="s">
        <v>7004</v>
      </c>
      <c r="I3477" t="s">
        <v>208</v>
      </c>
      <c r="J3477" s="6">
        <v>44146</v>
      </c>
      <c r="K3477">
        <v>52</v>
      </c>
      <c r="L3477" t="s">
        <v>64</v>
      </c>
      <c r="M3477">
        <f t="shared" si="108"/>
        <v>0</v>
      </c>
      <c r="N3477" s="23" t="s">
        <v>12636</v>
      </c>
      <c r="O3477" s="23" t="s">
        <v>10422</v>
      </c>
      <c r="P3477" s="23">
        <f t="shared" si="109"/>
        <v>4</v>
      </c>
    </row>
    <row r="3478" spans="1:16" x14ac:dyDescent="0.3">
      <c r="A3478">
        <v>3565</v>
      </c>
      <c r="B3478" t="s">
        <v>8275</v>
      </c>
      <c r="C3478" t="s">
        <v>620</v>
      </c>
      <c r="D3478" t="s">
        <v>41</v>
      </c>
      <c r="E3478" t="s">
        <v>16</v>
      </c>
      <c r="F3478">
        <v>90</v>
      </c>
      <c r="G3478" t="s">
        <v>8276</v>
      </c>
      <c r="H3478" t="s">
        <v>4662</v>
      </c>
      <c r="I3478" t="s">
        <v>32</v>
      </c>
      <c r="J3478" s="6" t="s">
        <v>14102</v>
      </c>
      <c r="K3478">
        <v>6</v>
      </c>
      <c r="L3478" t="s">
        <v>39</v>
      </c>
      <c r="M3478">
        <f t="shared" si="108"/>
        <v>0</v>
      </c>
      <c r="N3478" s="23" t="s">
        <v>12637</v>
      </c>
      <c r="O3478" s="23" t="s">
        <v>10468</v>
      </c>
      <c r="P3478" s="23">
        <f t="shared" si="109"/>
        <v>8</v>
      </c>
    </row>
    <row r="3479" spans="1:16" x14ac:dyDescent="0.3">
      <c r="A3479">
        <v>3566</v>
      </c>
      <c r="B3479" t="s">
        <v>7611</v>
      </c>
      <c r="C3479" t="s">
        <v>152</v>
      </c>
      <c r="D3479" t="s">
        <v>15</v>
      </c>
      <c r="E3479" t="s">
        <v>16</v>
      </c>
      <c r="F3479">
        <v>60</v>
      </c>
      <c r="G3479" t="s">
        <v>8277</v>
      </c>
      <c r="H3479" t="s">
        <v>6000</v>
      </c>
      <c r="I3479" t="s">
        <v>178</v>
      </c>
      <c r="J3479" s="6">
        <v>44049</v>
      </c>
      <c r="K3479">
        <v>85</v>
      </c>
      <c r="L3479" t="s">
        <v>70</v>
      </c>
      <c r="M3479">
        <f t="shared" si="108"/>
        <v>0</v>
      </c>
      <c r="N3479" s="23" t="s">
        <v>12638</v>
      </c>
      <c r="O3479" s="23" t="s">
        <v>10446</v>
      </c>
      <c r="P3479" s="23">
        <f t="shared" si="109"/>
        <v>5</v>
      </c>
    </row>
    <row r="3480" spans="1:16" x14ac:dyDescent="0.3">
      <c r="A3480">
        <v>3567</v>
      </c>
      <c r="B3480" t="s">
        <v>1850</v>
      </c>
      <c r="C3480" t="s">
        <v>4750</v>
      </c>
      <c r="D3480" t="s">
        <v>28</v>
      </c>
      <c r="E3480" t="s">
        <v>29</v>
      </c>
      <c r="F3480">
        <v>30</v>
      </c>
      <c r="G3480" t="s">
        <v>8278</v>
      </c>
      <c r="H3480" t="s">
        <v>2834</v>
      </c>
      <c r="I3480" t="s">
        <v>19</v>
      </c>
      <c r="J3480" s="6" t="s">
        <v>13992</v>
      </c>
      <c r="K3480">
        <v>63</v>
      </c>
      <c r="L3480" t="s">
        <v>80</v>
      </c>
      <c r="M3480">
        <f t="shared" si="108"/>
        <v>0</v>
      </c>
      <c r="N3480" s="23" t="s">
        <v>12639</v>
      </c>
      <c r="O3480" s="23" t="s">
        <v>6</v>
      </c>
      <c r="P3480" s="23">
        <f t="shared" si="109"/>
        <v>6</v>
      </c>
    </row>
    <row r="3481" spans="1:16" x14ac:dyDescent="0.3">
      <c r="A3481">
        <v>3568</v>
      </c>
      <c r="B3481" t="s">
        <v>8279</v>
      </c>
      <c r="C3481" t="s">
        <v>2191</v>
      </c>
      <c r="D3481" t="s">
        <v>51</v>
      </c>
      <c r="E3481" t="s">
        <v>16</v>
      </c>
      <c r="F3481">
        <v>60</v>
      </c>
      <c r="G3481" t="s">
        <v>8278</v>
      </c>
      <c r="H3481" t="s">
        <v>5915</v>
      </c>
      <c r="I3481" t="s">
        <v>32</v>
      </c>
      <c r="J3481" s="6">
        <v>43990</v>
      </c>
      <c r="K3481">
        <v>59</v>
      </c>
      <c r="L3481" t="s">
        <v>159</v>
      </c>
      <c r="M3481">
        <f t="shared" si="108"/>
        <v>0</v>
      </c>
      <c r="N3481" s="23" t="s">
        <v>12639</v>
      </c>
      <c r="O3481" s="23" t="s">
        <v>6</v>
      </c>
      <c r="P3481" s="23">
        <f t="shared" si="109"/>
        <v>6</v>
      </c>
    </row>
    <row r="3482" spans="1:16" x14ac:dyDescent="0.3">
      <c r="A3482">
        <v>3569</v>
      </c>
      <c r="B3482" t="s">
        <v>8280</v>
      </c>
      <c r="C3482" t="s">
        <v>2367</v>
      </c>
      <c r="D3482" t="s">
        <v>15</v>
      </c>
      <c r="E3482" t="s">
        <v>16</v>
      </c>
      <c r="F3482">
        <v>60</v>
      </c>
      <c r="G3482" t="s">
        <v>8281</v>
      </c>
      <c r="H3482" t="s">
        <v>570</v>
      </c>
      <c r="I3482" t="s">
        <v>187</v>
      </c>
      <c r="J3482" s="6" t="s">
        <v>14252</v>
      </c>
      <c r="K3482">
        <v>20</v>
      </c>
      <c r="L3482" t="s">
        <v>33</v>
      </c>
      <c r="M3482">
        <f t="shared" si="108"/>
        <v>0</v>
      </c>
      <c r="N3482" s="23" t="s">
        <v>12640</v>
      </c>
      <c r="O3482" s="23" t="s">
        <v>10417</v>
      </c>
      <c r="P3482" s="23">
        <f t="shared" si="109"/>
        <v>5</v>
      </c>
    </row>
    <row r="3483" spans="1:16" x14ac:dyDescent="0.3">
      <c r="A3483">
        <v>3570</v>
      </c>
      <c r="B3483" t="s">
        <v>8282</v>
      </c>
      <c r="C3483" t="s">
        <v>237</v>
      </c>
      <c r="D3483" t="s">
        <v>51</v>
      </c>
      <c r="E3483" t="s">
        <v>16</v>
      </c>
      <c r="F3483">
        <v>30</v>
      </c>
      <c r="G3483" t="s">
        <v>8283</v>
      </c>
      <c r="H3483" t="s">
        <v>474</v>
      </c>
      <c r="I3483" t="s">
        <v>475</v>
      </c>
      <c r="J3483" s="6" t="s">
        <v>13962</v>
      </c>
      <c r="K3483">
        <v>90</v>
      </c>
      <c r="L3483" t="s">
        <v>101</v>
      </c>
      <c r="M3483">
        <f t="shared" si="108"/>
        <v>0</v>
      </c>
      <c r="N3483" s="23" t="s">
        <v>12641</v>
      </c>
      <c r="O3483" s="23" t="s">
        <v>10420</v>
      </c>
      <c r="P3483" s="23">
        <f t="shared" si="109"/>
        <v>6</v>
      </c>
    </row>
    <row r="3484" spans="1:16" x14ac:dyDescent="0.3">
      <c r="A3484">
        <v>3571</v>
      </c>
      <c r="B3484" t="s">
        <v>8284</v>
      </c>
      <c r="C3484" t="s">
        <v>1692</v>
      </c>
      <c r="D3484" t="s">
        <v>51</v>
      </c>
      <c r="E3484" t="s">
        <v>16</v>
      </c>
      <c r="F3484">
        <v>30</v>
      </c>
      <c r="G3484" t="s">
        <v>8285</v>
      </c>
      <c r="H3484" t="s">
        <v>2179</v>
      </c>
      <c r="I3484" t="s">
        <v>294</v>
      </c>
      <c r="J3484" s="6" t="s">
        <v>13921</v>
      </c>
      <c r="K3484">
        <v>96</v>
      </c>
      <c r="L3484" t="s">
        <v>39</v>
      </c>
      <c r="M3484">
        <f t="shared" si="108"/>
        <v>0</v>
      </c>
      <c r="N3484" s="23" t="s">
        <v>12641</v>
      </c>
      <c r="O3484" s="23" t="s">
        <v>6</v>
      </c>
      <c r="P3484" s="23">
        <f t="shared" si="109"/>
        <v>6</v>
      </c>
    </row>
    <row r="3485" spans="1:16" x14ac:dyDescent="0.3">
      <c r="A3485">
        <v>3572</v>
      </c>
      <c r="B3485" t="s">
        <v>8286</v>
      </c>
      <c r="C3485" t="s">
        <v>3037</v>
      </c>
      <c r="D3485" t="s">
        <v>92</v>
      </c>
      <c r="E3485" t="s">
        <v>16</v>
      </c>
      <c r="F3485">
        <v>90</v>
      </c>
      <c r="G3485" t="s">
        <v>8287</v>
      </c>
      <c r="H3485" t="s">
        <v>4081</v>
      </c>
      <c r="I3485" t="s">
        <v>32</v>
      </c>
      <c r="J3485" s="6" t="s">
        <v>14019</v>
      </c>
      <c r="K3485">
        <v>42</v>
      </c>
      <c r="L3485" t="s">
        <v>159</v>
      </c>
      <c r="M3485">
        <f t="shared" si="108"/>
        <v>0</v>
      </c>
      <c r="N3485" s="23" t="s">
        <v>12642</v>
      </c>
      <c r="O3485" s="23" t="s">
        <v>10438</v>
      </c>
      <c r="P3485" s="23">
        <f t="shared" si="109"/>
        <v>5</v>
      </c>
    </row>
    <row r="3486" spans="1:16" x14ac:dyDescent="0.3">
      <c r="A3486">
        <v>3573</v>
      </c>
      <c r="B3486" t="s">
        <v>8288</v>
      </c>
      <c r="C3486" t="s">
        <v>367</v>
      </c>
      <c r="D3486" t="s">
        <v>28</v>
      </c>
      <c r="E3486" t="s">
        <v>29</v>
      </c>
      <c r="F3486">
        <v>30</v>
      </c>
      <c r="G3486" t="s">
        <v>14348</v>
      </c>
      <c r="H3486" t="s">
        <v>2218</v>
      </c>
      <c r="I3486" t="s">
        <v>173</v>
      </c>
      <c r="J3486" s="6" t="s">
        <v>14209</v>
      </c>
      <c r="K3486">
        <v>58</v>
      </c>
      <c r="L3486" t="s">
        <v>101</v>
      </c>
      <c r="M3486">
        <f t="shared" si="108"/>
        <v>0</v>
      </c>
      <c r="N3486" s="23" t="s">
        <v>12643</v>
      </c>
      <c r="O3486" s="23" t="s">
        <v>12644</v>
      </c>
      <c r="P3486" s="23">
        <f t="shared" si="109"/>
        <v>9</v>
      </c>
    </row>
    <row r="3487" spans="1:16" x14ac:dyDescent="0.3">
      <c r="A3487">
        <v>3574</v>
      </c>
      <c r="B3487" t="s">
        <v>8290</v>
      </c>
      <c r="C3487" t="s">
        <v>8291</v>
      </c>
      <c r="D3487" t="s">
        <v>15</v>
      </c>
      <c r="E3487" t="s">
        <v>16</v>
      </c>
      <c r="F3487">
        <v>30</v>
      </c>
      <c r="G3487" t="s">
        <v>14349</v>
      </c>
      <c r="H3487" t="s">
        <v>1973</v>
      </c>
      <c r="I3487" t="s">
        <v>110</v>
      </c>
      <c r="J3487" s="6">
        <v>44078</v>
      </c>
      <c r="K3487">
        <v>19</v>
      </c>
      <c r="L3487" t="s">
        <v>54</v>
      </c>
      <c r="M3487">
        <f t="shared" si="108"/>
        <v>0</v>
      </c>
      <c r="N3487" s="23" t="s">
        <v>12643</v>
      </c>
      <c r="O3487" s="23" t="s">
        <v>12645</v>
      </c>
      <c r="P3487" s="23">
        <f t="shared" si="109"/>
        <v>5</v>
      </c>
    </row>
    <row r="3488" spans="1:16" x14ac:dyDescent="0.3">
      <c r="A3488">
        <v>3575</v>
      </c>
      <c r="B3488" t="s">
        <v>8293</v>
      </c>
      <c r="C3488" t="s">
        <v>8294</v>
      </c>
      <c r="D3488" t="s">
        <v>15</v>
      </c>
      <c r="E3488" t="s">
        <v>16</v>
      </c>
      <c r="F3488">
        <v>60</v>
      </c>
      <c r="G3488" t="s">
        <v>8295</v>
      </c>
      <c r="H3488" t="s">
        <v>3746</v>
      </c>
      <c r="I3488" t="s">
        <v>32</v>
      </c>
      <c r="J3488" s="6">
        <v>44660</v>
      </c>
      <c r="K3488">
        <v>61</v>
      </c>
      <c r="L3488" t="s">
        <v>80</v>
      </c>
      <c r="M3488">
        <f t="shared" si="108"/>
        <v>0</v>
      </c>
      <c r="N3488" s="23" t="s">
        <v>12646</v>
      </c>
      <c r="O3488" s="23" t="s">
        <v>10420</v>
      </c>
      <c r="P3488" s="23">
        <f t="shared" si="109"/>
        <v>6</v>
      </c>
    </row>
    <row r="3489" spans="1:16" x14ac:dyDescent="0.3">
      <c r="A3489">
        <v>3576</v>
      </c>
      <c r="B3489" t="s">
        <v>5168</v>
      </c>
      <c r="C3489" t="s">
        <v>931</v>
      </c>
      <c r="D3489" t="s">
        <v>28</v>
      </c>
      <c r="E3489" t="s">
        <v>29</v>
      </c>
      <c r="F3489">
        <v>30</v>
      </c>
      <c r="G3489" t="s">
        <v>14660</v>
      </c>
      <c r="H3489" t="s">
        <v>1378</v>
      </c>
      <c r="I3489" t="s">
        <v>32</v>
      </c>
      <c r="J3489" s="6">
        <v>44317</v>
      </c>
      <c r="K3489">
        <v>11</v>
      </c>
      <c r="L3489" t="s">
        <v>101</v>
      </c>
      <c r="M3489">
        <f t="shared" si="108"/>
        <v>0</v>
      </c>
      <c r="N3489" s="23" t="s">
        <v>12646</v>
      </c>
      <c r="O3489" s="23" t="s">
        <v>10454</v>
      </c>
      <c r="P3489" s="23">
        <f t="shared" si="109"/>
        <v>4</v>
      </c>
    </row>
    <row r="3490" spans="1:16" x14ac:dyDescent="0.3">
      <c r="A3490">
        <v>3577</v>
      </c>
      <c r="B3490" t="s">
        <v>3300</v>
      </c>
      <c r="C3490" t="s">
        <v>6073</v>
      </c>
      <c r="D3490" t="s">
        <v>28</v>
      </c>
      <c r="E3490" t="s">
        <v>29</v>
      </c>
      <c r="F3490">
        <v>30</v>
      </c>
      <c r="G3490" t="s">
        <v>8297</v>
      </c>
      <c r="H3490" t="s">
        <v>5376</v>
      </c>
      <c r="I3490" t="s">
        <v>32</v>
      </c>
      <c r="J3490" s="6">
        <v>43984</v>
      </c>
      <c r="K3490">
        <v>16</v>
      </c>
      <c r="L3490" t="s">
        <v>101</v>
      </c>
      <c r="M3490">
        <f t="shared" si="108"/>
        <v>0</v>
      </c>
      <c r="N3490" s="23" t="s">
        <v>12647</v>
      </c>
      <c r="O3490" s="23" t="s">
        <v>6</v>
      </c>
      <c r="P3490" s="23">
        <f t="shared" si="109"/>
        <v>6</v>
      </c>
    </row>
    <row r="3491" spans="1:16" x14ac:dyDescent="0.3">
      <c r="A3491">
        <v>3578</v>
      </c>
      <c r="B3491" t="s">
        <v>1379</v>
      </c>
      <c r="C3491" t="s">
        <v>3014</v>
      </c>
      <c r="D3491" t="s">
        <v>28</v>
      </c>
      <c r="E3491" t="s">
        <v>29</v>
      </c>
      <c r="F3491">
        <v>30</v>
      </c>
      <c r="G3491" t="s">
        <v>8297</v>
      </c>
      <c r="H3491" t="s">
        <v>5686</v>
      </c>
      <c r="I3491" t="s">
        <v>32</v>
      </c>
      <c r="J3491" s="6" t="s">
        <v>13773</v>
      </c>
      <c r="K3491">
        <v>56</v>
      </c>
      <c r="L3491" t="s">
        <v>33</v>
      </c>
      <c r="M3491">
        <f t="shared" si="108"/>
        <v>0</v>
      </c>
      <c r="N3491" s="23" t="s">
        <v>12647</v>
      </c>
      <c r="O3491" s="23" t="s">
        <v>6</v>
      </c>
      <c r="P3491" s="23">
        <f t="shared" si="109"/>
        <v>6</v>
      </c>
    </row>
    <row r="3492" spans="1:16" x14ac:dyDescent="0.3">
      <c r="A3492">
        <v>3579</v>
      </c>
      <c r="B3492" t="s">
        <v>8298</v>
      </c>
      <c r="C3492" t="s">
        <v>7652</v>
      </c>
      <c r="D3492" t="s">
        <v>15</v>
      </c>
      <c r="E3492" t="s">
        <v>16</v>
      </c>
      <c r="F3492">
        <v>30</v>
      </c>
      <c r="G3492" t="s">
        <v>8299</v>
      </c>
      <c r="H3492" t="s">
        <v>5995</v>
      </c>
      <c r="I3492" t="s">
        <v>187</v>
      </c>
      <c r="J3492" s="6" t="s">
        <v>14253</v>
      </c>
      <c r="K3492">
        <v>70</v>
      </c>
      <c r="L3492" t="s">
        <v>70</v>
      </c>
      <c r="M3492">
        <f t="shared" si="108"/>
        <v>0</v>
      </c>
      <c r="N3492" s="23" t="s">
        <v>12648</v>
      </c>
      <c r="O3492" s="23" t="s">
        <v>10634</v>
      </c>
      <c r="P3492" s="23">
        <f t="shared" si="109"/>
        <v>5</v>
      </c>
    </row>
    <row r="3493" spans="1:16" x14ac:dyDescent="0.3">
      <c r="A3493">
        <v>3580</v>
      </c>
      <c r="B3493" t="s">
        <v>7484</v>
      </c>
      <c r="C3493" t="s">
        <v>6534</v>
      </c>
      <c r="D3493" t="s">
        <v>41</v>
      </c>
      <c r="E3493" t="s">
        <v>16</v>
      </c>
      <c r="F3493">
        <v>90</v>
      </c>
      <c r="G3493" t="s">
        <v>8300</v>
      </c>
      <c r="H3493" t="s">
        <v>3984</v>
      </c>
      <c r="I3493" t="s">
        <v>32</v>
      </c>
      <c r="J3493" s="6">
        <v>44265</v>
      </c>
      <c r="K3493">
        <v>39</v>
      </c>
      <c r="L3493" t="s">
        <v>80</v>
      </c>
      <c r="M3493">
        <f t="shared" si="108"/>
        <v>0</v>
      </c>
      <c r="N3493" s="23" t="s">
        <v>12649</v>
      </c>
      <c r="O3493" s="23" t="s">
        <v>10594</v>
      </c>
      <c r="P3493" s="23">
        <f t="shared" si="109"/>
        <v>4</v>
      </c>
    </row>
    <row r="3494" spans="1:16" x14ac:dyDescent="0.3">
      <c r="A3494">
        <v>3581</v>
      </c>
      <c r="B3494" t="s">
        <v>8301</v>
      </c>
      <c r="C3494" t="s">
        <v>4903</v>
      </c>
      <c r="D3494" t="s">
        <v>51</v>
      </c>
      <c r="E3494" t="s">
        <v>16</v>
      </c>
      <c r="F3494">
        <v>30</v>
      </c>
      <c r="G3494" t="s">
        <v>8302</v>
      </c>
      <c r="H3494" t="s">
        <v>2583</v>
      </c>
      <c r="I3494" t="s">
        <v>32</v>
      </c>
      <c r="J3494" s="6">
        <v>44562</v>
      </c>
      <c r="K3494">
        <v>26</v>
      </c>
      <c r="L3494" t="s">
        <v>45</v>
      </c>
      <c r="M3494">
        <f t="shared" si="108"/>
        <v>0</v>
      </c>
      <c r="N3494" s="23" t="s">
        <v>12649</v>
      </c>
      <c r="O3494" s="23" t="s">
        <v>10490</v>
      </c>
      <c r="P3494" s="23">
        <f t="shared" si="109"/>
        <v>4</v>
      </c>
    </row>
    <row r="3495" spans="1:16" x14ac:dyDescent="0.3">
      <c r="A3495">
        <v>3582</v>
      </c>
      <c r="B3495" t="s">
        <v>232</v>
      </c>
      <c r="C3495" t="s">
        <v>3493</v>
      </c>
      <c r="D3495" t="s">
        <v>28</v>
      </c>
      <c r="E3495" t="s">
        <v>29</v>
      </c>
      <c r="F3495">
        <v>30</v>
      </c>
      <c r="G3495" t="s">
        <v>8303</v>
      </c>
      <c r="H3495" t="s">
        <v>109</v>
      </c>
      <c r="I3495" t="s">
        <v>110</v>
      </c>
      <c r="J3495" s="6" t="s">
        <v>14194</v>
      </c>
      <c r="K3495">
        <v>13</v>
      </c>
      <c r="L3495" t="s">
        <v>20</v>
      </c>
      <c r="M3495">
        <f t="shared" si="108"/>
        <v>0</v>
      </c>
      <c r="N3495" s="23" t="s">
        <v>12650</v>
      </c>
      <c r="O3495" s="23" t="s">
        <v>10453</v>
      </c>
      <c r="P3495" s="23">
        <f t="shared" si="109"/>
        <v>7</v>
      </c>
    </row>
    <row r="3496" spans="1:16" x14ac:dyDescent="0.3">
      <c r="A3496">
        <v>3583</v>
      </c>
      <c r="B3496" t="s">
        <v>8304</v>
      </c>
      <c r="C3496" t="s">
        <v>3102</v>
      </c>
      <c r="D3496" t="s">
        <v>15</v>
      </c>
      <c r="E3496" t="s">
        <v>16</v>
      </c>
      <c r="F3496">
        <v>30</v>
      </c>
      <c r="G3496" t="s">
        <v>8303</v>
      </c>
      <c r="H3496" t="s">
        <v>6228</v>
      </c>
      <c r="I3496" t="s">
        <v>187</v>
      </c>
      <c r="J3496" s="6">
        <v>44141</v>
      </c>
      <c r="K3496">
        <v>83</v>
      </c>
      <c r="L3496" t="s">
        <v>101</v>
      </c>
      <c r="M3496">
        <f t="shared" si="108"/>
        <v>0</v>
      </c>
      <c r="N3496" s="23" t="s">
        <v>12650</v>
      </c>
      <c r="O3496" s="23" t="s">
        <v>10453</v>
      </c>
      <c r="P3496" s="23">
        <f t="shared" si="109"/>
        <v>7</v>
      </c>
    </row>
    <row r="3497" spans="1:16" x14ac:dyDescent="0.3">
      <c r="A3497">
        <v>3584</v>
      </c>
      <c r="B3497" t="s">
        <v>752</v>
      </c>
      <c r="C3497" t="s">
        <v>1923</v>
      </c>
      <c r="D3497" t="s">
        <v>117</v>
      </c>
      <c r="E3497" t="s">
        <v>29</v>
      </c>
      <c r="F3497">
        <v>60</v>
      </c>
      <c r="G3497" t="s">
        <v>8305</v>
      </c>
      <c r="H3497" t="s">
        <v>1519</v>
      </c>
      <c r="I3497" t="s">
        <v>32</v>
      </c>
      <c r="J3497" s="6" t="s">
        <v>13878</v>
      </c>
      <c r="K3497">
        <v>2</v>
      </c>
      <c r="L3497" t="s">
        <v>54</v>
      </c>
      <c r="M3497">
        <f t="shared" si="108"/>
        <v>0</v>
      </c>
      <c r="N3497" s="23" t="s">
        <v>12651</v>
      </c>
      <c r="O3497" s="23" t="s">
        <v>10637</v>
      </c>
      <c r="P3497" s="23">
        <f t="shared" si="109"/>
        <v>5</v>
      </c>
    </row>
    <row r="3498" spans="1:16" x14ac:dyDescent="0.3">
      <c r="A3498">
        <v>3586</v>
      </c>
      <c r="B3498" t="s">
        <v>6172</v>
      </c>
      <c r="C3498" t="s">
        <v>8306</v>
      </c>
      <c r="D3498" t="s">
        <v>28</v>
      </c>
      <c r="E3498" t="s">
        <v>29</v>
      </c>
      <c r="F3498">
        <v>30</v>
      </c>
      <c r="G3498" t="s">
        <v>8307</v>
      </c>
      <c r="H3498" t="s">
        <v>7844</v>
      </c>
      <c r="I3498" t="s">
        <v>124</v>
      </c>
      <c r="J3498" s="6" t="s">
        <v>14172</v>
      </c>
      <c r="K3498">
        <v>43</v>
      </c>
      <c r="L3498" t="s">
        <v>80</v>
      </c>
      <c r="M3498">
        <f t="shared" si="108"/>
        <v>0</v>
      </c>
      <c r="N3498" s="23" t="s">
        <v>4782</v>
      </c>
      <c r="O3498" s="23" t="s">
        <v>10438</v>
      </c>
      <c r="P3498" s="23">
        <f t="shared" si="109"/>
        <v>5</v>
      </c>
    </row>
    <row r="3499" spans="1:16" x14ac:dyDescent="0.3">
      <c r="A3499">
        <v>3587</v>
      </c>
      <c r="B3499" t="s">
        <v>8308</v>
      </c>
      <c r="C3499" t="s">
        <v>858</v>
      </c>
      <c r="D3499" t="s">
        <v>51</v>
      </c>
      <c r="E3499" t="s">
        <v>16</v>
      </c>
      <c r="F3499">
        <v>60</v>
      </c>
      <c r="G3499" t="s">
        <v>8309</v>
      </c>
      <c r="H3499" t="s">
        <v>4484</v>
      </c>
      <c r="I3499" t="s">
        <v>32</v>
      </c>
      <c r="J3499" s="6" t="s">
        <v>14021</v>
      </c>
      <c r="K3499">
        <v>22</v>
      </c>
      <c r="L3499" t="s">
        <v>80</v>
      </c>
      <c r="M3499">
        <f t="shared" si="108"/>
        <v>0</v>
      </c>
      <c r="N3499" s="23" t="s">
        <v>4782</v>
      </c>
      <c r="O3499" s="23" t="s">
        <v>10490</v>
      </c>
      <c r="P3499" s="23">
        <f t="shared" si="109"/>
        <v>4</v>
      </c>
    </row>
    <row r="3500" spans="1:16" x14ac:dyDescent="0.3">
      <c r="A3500">
        <v>3588</v>
      </c>
      <c r="B3500" t="s">
        <v>7595</v>
      </c>
      <c r="C3500" t="s">
        <v>7204</v>
      </c>
      <c r="D3500" t="s">
        <v>28</v>
      </c>
      <c r="E3500" t="s">
        <v>29</v>
      </c>
      <c r="F3500">
        <v>90</v>
      </c>
      <c r="G3500" t="s">
        <v>14661</v>
      </c>
      <c r="H3500" t="s">
        <v>2696</v>
      </c>
      <c r="I3500" t="s">
        <v>95</v>
      </c>
      <c r="J3500" s="6" t="s">
        <v>13703</v>
      </c>
      <c r="K3500">
        <v>16</v>
      </c>
      <c r="L3500" t="s">
        <v>101</v>
      </c>
      <c r="M3500">
        <f t="shared" si="108"/>
        <v>0</v>
      </c>
      <c r="N3500" s="23" t="s">
        <v>4782</v>
      </c>
      <c r="O3500" s="23" t="s">
        <v>10454</v>
      </c>
      <c r="P3500" s="23">
        <f t="shared" si="109"/>
        <v>4</v>
      </c>
    </row>
    <row r="3501" spans="1:16" x14ac:dyDescent="0.3">
      <c r="A3501">
        <v>3589</v>
      </c>
      <c r="B3501" t="s">
        <v>5764</v>
      </c>
      <c r="C3501" t="s">
        <v>5258</v>
      </c>
      <c r="D3501" t="s">
        <v>28</v>
      </c>
      <c r="E3501" t="s">
        <v>29</v>
      </c>
      <c r="F3501">
        <v>60</v>
      </c>
      <c r="G3501" t="s">
        <v>14389</v>
      </c>
      <c r="H3501" t="s">
        <v>6951</v>
      </c>
      <c r="I3501" t="s">
        <v>38</v>
      </c>
      <c r="J3501" s="6" t="s">
        <v>13738</v>
      </c>
      <c r="K3501">
        <v>56</v>
      </c>
      <c r="L3501" t="s">
        <v>39</v>
      </c>
      <c r="M3501">
        <f t="shared" si="108"/>
        <v>0</v>
      </c>
      <c r="N3501" s="23" t="s">
        <v>12652</v>
      </c>
      <c r="O3501" s="23" t="s">
        <v>12011</v>
      </c>
      <c r="P3501" s="23">
        <f t="shared" si="109"/>
        <v>2</v>
      </c>
    </row>
    <row r="3502" spans="1:16" x14ac:dyDescent="0.3">
      <c r="A3502">
        <v>3590</v>
      </c>
      <c r="B3502" t="s">
        <v>2203</v>
      </c>
      <c r="C3502" t="s">
        <v>8312</v>
      </c>
      <c r="D3502" t="s">
        <v>51</v>
      </c>
      <c r="E3502" t="s">
        <v>16</v>
      </c>
      <c r="F3502">
        <v>60</v>
      </c>
      <c r="G3502" t="s">
        <v>8313</v>
      </c>
      <c r="H3502" t="s">
        <v>2053</v>
      </c>
      <c r="I3502" t="s">
        <v>187</v>
      </c>
      <c r="J3502" s="6" t="s">
        <v>13922</v>
      </c>
      <c r="K3502">
        <v>31</v>
      </c>
      <c r="L3502" t="s">
        <v>70</v>
      </c>
      <c r="M3502">
        <f t="shared" si="108"/>
        <v>0</v>
      </c>
      <c r="N3502" s="23" t="s">
        <v>12653</v>
      </c>
      <c r="O3502" s="23" t="s">
        <v>10422</v>
      </c>
      <c r="P3502" s="23">
        <f t="shared" si="109"/>
        <v>4</v>
      </c>
    </row>
    <row r="3503" spans="1:16" x14ac:dyDescent="0.3">
      <c r="A3503">
        <v>3591</v>
      </c>
      <c r="B3503" t="s">
        <v>6271</v>
      </c>
      <c r="C3503" t="s">
        <v>5428</v>
      </c>
      <c r="D3503" t="s">
        <v>15</v>
      </c>
      <c r="E3503" t="s">
        <v>16</v>
      </c>
      <c r="F3503">
        <v>90</v>
      </c>
      <c r="G3503" t="s">
        <v>14662</v>
      </c>
      <c r="H3503" t="s">
        <v>1295</v>
      </c>
      <c r="I3503" t="s">
        <v>32</v>
      </c>
      <c r="J3503" s="6" t="s">
        <v>14147</v>
      </c>
      <c r="K3503">
        <v>95</v>
      </c>
      <c r="L3503" t="s">
        <v>159</v>
      </c>
      <c r="M3503">
        <f t="shared" si="108"/>
        <v>0</v>
      </c>
      <c r="N3503" s="23" t="s">
        <v>12654</v>
      </c>
      <c r="O3503" s="23" t="s">
        <v>6</v>
      </c>
      <c r="P3503" s="23">
        <f t="shared" si="109"/>
        <v>6</v>
      </c>
    </row>
    <row r="3504" spans="1:16" x14ac:dyDescent="0.3">
      <c r="A3504">
        <v>3592</v>
      </c>
      <c r="B3504" t="s">
        <v>8315</v>
      </c>
      <c r="C3504" t="s">
        <v>4819</v>
      </c>
      <c r="D3504" t="s">
        <v>15</v>
      </c>
      <c r="E3504" t="s">
        <v>16</v>
      </c>
      <c r="F3504">
        <v>90</v>
      </c>
      <c r="G3504" t="s">
        <v>8316</v>
      </c>
      <c r="H3504" t="s">
        <v>1834</v>
      </c>
      <c r="I3504" t="s">
        <v>32</v>
      </c>
      <c r="J3504" s="6" t="s">
        <v>13644</v>
      </c>
      <c r="K3504">
        <v>42</v>
      </c>
      <c r="L3504" t="s">
        <v>159</v>
      </c>
      <c r="M3504">
        <f t="shared" si="108"/>
        <v>0</v>
      </c>
      <c r="N3504" s="23" t="s">
        <v>5571</v>
      </c>
      <c r="O3504" s="23" t="s">
        <v>10417</v>
      </c>
      <c r="P3504" s="23">
        <f t="shared" si="109"/>
        <v>5</v>
      </c>
    </row>
    <row r="3505" spans="1:16" x14ac:dyDescent="0.3">
      <c r="A3505">
        <v>3593</v>
      </c>
      <c r="B3505" t="s">
        <v>8317</v>
      </c>
      <c r="C3505" t="s">
        <v>7412</v>
      </c>
      <c r="D3505" t="s">
        <v>15</v>
      </c>
      <c r="E3505" t="s">
        <v>16</v>
      </c>
      <c r="F3505">
        <v>90</v>
      </c>
      <c r="G3505" t="s">
        <v>8318</v>
      </c>
      <c r="H3505" t="s">
        <v>6612</v>
      </c>
      <c r="I3505" t="s">
        <v>25</v>
      </c>
      <c r="J3505" s="6">
        <v>44356</v>
      </c>
      <c r="K3505">
        <v>47</v>
      </c>
      <c r="L3505" t="s">
        <v>20</v>
      </c>
      <c r="M3505">
        <f t="shared" si="108"/>
        <v>0</v>
      </c>
      <c r="N3505" s="23" t="s">
        <v>12655</v>
      </c>
      <c r="O3505" s="23" t="s">
        <v>10453</v>
      </c>
      <c r="P3505" s="23">
        <f t="shared" si="109"/>
        <v>7</v>
      </c>
    </row>
    <row r="3506" spans="1:16" x14ac:dyDescent="0.3">
      <c r="A3506">
        <v>3594</v>
      </c>
      <c r="B3506" t="s">
        <v>8319</v>
      </c>
      <c r="C3506" t="s">
        <v>4439</v>
      </c>
      <c r="D3506" t="s">
        <v>51</v>
      </c>
      <c r="E3506" t="s">
        <v>16</v>
      </c>
      <c r="F3506">
        <v>90</v>
      </c>
      <c r="G3506" t="s">
        <v>8320</v>
      </c>
      <c r="H3506" t="s">
        <v>137</v>
      </c>
      <c r="I3506" t="s">
        <v>32</v>
      </c>
      <c r="J3506" s="6" t="s">
        <v>14124</v>
      </c>
      <c r="K3506">
        <v>95</v>
      </c>
      <c r="L3506" t="s">
        <v>101</v>
      </c>
      <c r="M3506">
        <f t="shared" si="108"/>
        <v>0</v>
      </c>
      <c r="N3506" s="23" t="s">
        <v>12656</v>
      </c>
      <c r="O3506" s="23" t="s">
        <v>10420</v>
      </c>
      <c r="P3506" s="23">
        <f t="shared" si="109"/>
        <v>6</v>
      </c>
    </row>
    <row r="3507" spans="1:16" x14ac:dyDescent="0.3">
      <c r="A3507">
        <v>3595</v>
      </c>
      <c r="B3507" t="s">
        <v>4596</v>
      </c>
      <c r="C3507" t="s">
        <v>7359</v>
      </c>
      <c r="D3507" t="s">
        <v>28</v>
      </c>
      <c r="E3507" t="s">
        <v>29</v>
      </c>
      <c r="F3507">
        <v>60</v>
      </c>
      <c r="G3507" t="s">
        <v>14663</v>
      </c>
      <c r="H3507" t="s">
        <v>279</v>
      </c>
      <c r="I3507" t="s">
        <v>213</v>
      </c>
      <c r="J3507" s="6" t="s">
        <v>13980</v>
      </c>
      <c r="K3507">
        <v>59</v>
      </c>
      <c r="L3507" t="s">
        <v>54</v>
      </c>
      <c r="M3507">
        <f t="shared" si="108"/>
        <v>0</v>
      </c>
      <c r="N3507" s="23" t="s">
        <v>12657</v>
      </c>
      <c r="O3507" s="23" t="s">
        <v>10438</v>
      </c>
      <c r="P3507" s="23">
        <f t="shared" si="109"/>
        <v>5</v>
      </c>
    </row>
    <row r="3508" spans="1:16" x14ac:dyDescent="0.3">
      <c r="A3508">
        <v>3596</v>
      </c>
      <c r="B3508" t="s">
        <v>8322</v>
      </c>
      <c r="C3508" t="s">
        <v>791</v>
      </c>
      <c r="D3508" t="s">
        <v>51</v>
      </c>
      <c r="E3508" t="s">
        <v>16</v>
      </c>
      <c r="F3508">
        <v>90</v>
      </c>
      <c r="G3508" t="s">
        <v>14995</v>
      </c>
      <c r="H3508" t="s">
        <v>1206</v>
      </c>
      <c r="I3508" t="s">
        <v>294</v>
      </c>
      <c r="J3508" s="6">
        <v>44235</v>
      </c>
      <c r="K3508">
        <v>47</v>
      </c>
      <c r="L3508" t="s">
        <v>20</v>
      </c>
      <c r="M3508">
        <f t="shared" si="108"/>
        <v>0</v>
      </c>
      <c r="N3508" s="23" t="s">
        <v>12658</v>
      </c>
      <c r="O3508" s="23" t="s">
        <v>384</v>
      </c>
      <c r="P3508" s="23">
        <f t="shared" si="109"/>
        <v>5</v>
      </c>
    </row>
    <row r="3509" spans="1:16" x14ac:dyDescent="0.3">
      <c r="A3509">
        <v>3597</v>
      </c>
      <c r="B3509" t="s">
        <v>8168</v>
      </c>
      <c r="C3509" t="s">
        <v>1765</v>
      </c>
      <c r="D3509" t="s">
        <v>51</v>
      </c>
      <c r="E3509" t="s">
        <v>16</v>
      </c>
      <c r="F3509">
        <v>30</v>
      </c>
      <c r="G3509" t="s">
        <v>8324</v>
      </c>
      <c r="H3509" t="s">
        <v>429</v>
      </c>
      <c r="I3509" t="s">
        <v>32</v>
      </c>
      <c r="J3509" s="6" t="s">
        <v>14014</v>
      </c>
      <c r="K3509">
        <v>70</v>
      </c>
      <c r="L3509" t="s">
        <v>159</v>
      </c>
      <c r="M3509">
        <f t="shared" si="108"/>
        <v>0</v>
      </c>
      <c r="N3509" s="23" t="s">
        <v>12658</v>
      </c>
      <c r="O3509" s="23" t="s">
        <v>10924</v>
      </c>
      <c r="P3509" s="23">
        <f t="shared" si="109"/>
        <v>4</v>
      </c>
    </row>
    <row r="3510" spans="1:16" x14ac:dyDescent="0.3">
      <c r="A3510">
        <v>3598</v>
      </c>
      <c r="B3510" t="s">
        <v>8325</v>
      </c>
      <c r="C3510" t="s">
        <v>5944</v>
      </c>
      <c r="D3510" t="s">
        <v>51</v>
      </c>
      <c r="E3510" t="s">
        <v>16</v>
      </c>
      <c r="F3510">
        <v>30</v>
      </c>
      <c r="G3510" t="s">
        <v>8326</v>
      </c>
      <c r="H3510" t="s">
        <v>8327</v>
      </c>
      <c r="I3510" t="s">
        <v>32</v>
      </c>
      <c r="J3510" s="6">
        <v>44842</v>
      </c>
      <c r="K3510">
        <v>40</v>
      </c>
      <c r="L3510" t="s">
        <v>20</v>
      </c>
      <c r="M3510">
        <f t="shared" si="108"/>
        <v>0</v>
      </c>
      <c r="N3510" s="23" t="s">
        <v>12658</v>
      </c>
      <c r="O3510" s="23" t="s">
        <v>1665</v>
      </c>
      <c r="P3510" s="23">
        <f t="shared" si="109"/>
        <v>5</v>
      </c>
    </row>
    <row r="3511" spans="1:16" x14ac:dyDescent="0.3">
      <c r="A3511">
        <v>3599</v>
      </c>
      <c r="B3511" t="s">
        <v>3166</v>
      </c>
      <c r="C3511" t="s">
        <v>4876</v>
      </c>
      <c r="D3511" t="s">
        <v>28</v>
      </c>
      <c r="E3511" t="s">
        <v>29</v>
      </c>
      <c r="F3511">
        <v>60</v>
      </c>
      <c r="G3511" t="s">
        <v>8328</v>
      </c>
      <c r="H3511" t="s">
        <v>750</v>
      </c>
      <c r="I3511" t="s">
        <v>25</v>
      </c>
      <c r="J3511" s="6" t="s">
        <v>13821</v>
      </c>
      <c r="K3511">
        <v>63</v>
      </c>
      <c r="L3511" t="s">
        <v>70</v>
      </c>
      <c r="M3511">
        <f t="shared" si="108"/>
        <v>0</v>
      </c>
      <c r="N3511" s="23" t="s">
        <v>12658</v>
      </c>
      <c r="O3511" s="23" t="s">
        <v>10422</v>
      </c>
      <c r="P3511" s="23">
        <f t="shared" si="109"/>
        <v>4</v>
      </c>
    </row>
    <row r="3512" spans="1:16" x14ac:dyDescent="0.3">
      <c r="A3512">
        <v>3600</v>
      </c>
      <c r="B3512" t="s">
        <v>3443</v>
      </c>
      <c r="C3512" t="s">
        <v>3279</v>
      </c>
      <c r="D3512" t="s">
        <v>28</v>
      </c>
      <c r="E3512" t="s">
        <v>29</v>
      </c>
      <c r="F3512">
        <v>30</v>
      </c>
      <c r="G3512" t="s">
        <v>8329</v>
      </c>
      <c r="H3512" t="s">
        <v>3134</v>
      </c>
      <c r="I3512" t="s">
        <v>294</v>
      </c>
      <c r="J3512" s="6" t="s">
        <v>14230</v>
      </c>
      <c r="K3512">
        <v>46</v>
      </c>
      <c r="L3512" t="s">
        <v>39</v>
      </c>
      <c r="M3512">
        <f t="shared" si="108"/>
        <v>0</v>
      </c>
      <c r="N3512" s="23" t="s">
        <v>12658</v>
      </c>
      <c r="O3512" s="23" t="s">
        <v>924</v>
      </c>
      <c r="P3512" s="23">
        <f t="shared" si="109"/>
        <v>3</v>
      </c>
    </row>
    <row r="3513" spans="1:16" x14ac:dyDescent="0.3">
      <c r="A3513">
        <v>3601</v>
      </c>
      <c r="B3513" t="s">
        <v>7657</v>
      </c>
      <c r="C3513" t="s">
        <v>4623</v>
      </c>
      <c r="D3513" t="s">
        <v>117</v>
      </c>
      <c r="E3513" t="s">
        <v>29</v>
      </c>
      <c r="F3513">
        <v>90</v>
      </c>
      <c r="G3513" t="s">
        <v>8330</v>
      </c>
      <c r="H3513" t="s">
        <v>8331</v>
      </c>
      <c r="I3513" t="s">
        <v>32</v>
      </c>
      <c r="J3513" s="6">
        <v>44115</v>
      </c>
      <c r="K3513">
        <v>5</v>
      </c>
      <c r="L3513" t="s">
        <v>45</v>
      </c>
      <c r="M3513">
        <f t="shared" si="108"/>
        <v>0</v>
      </c>
      <c r="N3513" s="23" t="s">
        <v>12659</v>
      </c>
      <c r="O3513" s="23" t="s">
        <v>10490</v>
      </c>
      <c r="P3513" s="23">
        <f t="shared" si="109"/>
        <v>4</v>
      </c>
    </row>
    <row r="3514" spans="1:16" x14ac:dyDescent="0.3">
      <c r="A3514">
        <v>3602</v>
      </c>
      <c r="B3514" t="s">
        <v>6198</v>
      </c>
      <c r="C3514" t="s">
        <v>35</v>
      </c>
      <c r="D3514" t="s">
        <v>28</v>
      </c>
      <c r="E3514" t="s">
        <v>29</v>
      </c>
      <c r="F3514">
        <v>60</v>
      </c>
      <c r="G3514" t="s">
        <v>8332</v>
      </c>
      <c r="H3514" t="s">
        <v>6675</v>
      </c>
      <c r="I3514" t="s">
        <v>32</v>
      </c>
      <c r="J3514" s="6" t="s">
        <v>13766</v>
      </c>
      <c r="K3514">
        <v>42</v>
      </c>
      <c r="L3514" t="s">
        <v>39</v>
      </c>
      <c r="M3514">
        <f t="shared" si="108"/>
        <v>0</v>
      </c>
      <c r="N3514" s="23" t="s">
        <v>12660</v>
      </c>
      <c r="O3514" s="23" t="s">
        <v>10634</v>
      </c>
      <c r="P3514" s="23">
        <f t="shared" si="109"/>
        <v>5</v>
      </c>
    </row>
    <row r="3515" spans="1:16" x14ac:dyDescent="0.3">
      <c r="A3515">
        <v>3603</v>
      </c>
      <c r="B3515" t="s">
        <v>2371</v>
      </c>
      <c r="C3515" t="s">
        <v>669</v>
      </c>
      <c r="D3515" t="s">
        <v>28</v>
      </c>
      <c r="E3515" t="s">
        <v>29</v>
      </c>
      <c r="F3515">
        <v>60</v>
      </c>
      <c r="G3515" t="s">
        <v>8333</v>
      </c>
      <c r="H3515" t="s">
        <v>4851</v>
      </c>
      <c r="I3515" t="s">
        <v>2543</v>
      </c>
      <c r="J3515" s="6">
        <v>44781</v>
      </c>
      <c r="K3515">
        <v>80</v>
      </c>
      <c r="L3515" t="s">
        <v>33</v>
      </c>
      <c r="M3515">
        <f t="shared" si="108"/>
        <v>0</v>
      </c>
      <c r="N3515" s="23" t="s">
        <v>12661</v>
      </c>
      <c r="O3515" s="23" t="s">
        <v>9969</v>
      </c>
      <c r="P3515" s="23">
        <f t="shared" si="109"/>
        <v>6</v>
      </c>
    </row>
    <row r="3516" spans="1:16" x14ac:dyDescent="0.3">
      <c r="A3516">
        <v>3604</v>
      </c>
      <c r="B3516" t="s">
        <v>232</v>
      </c>
      <c r="C3516" t="s">
        <v>6360</v>
      </c>
      <c r="D3516" t="s">
        <v>28</v>
      </c>
      <c r="E3516" t="s">
        <v>29</v>
      </c>
      <c r="F3516">
        <v>90</v>
      </c>
      <c r="G3516" t="s">
        <v>14996</v>
      </c>
      <c r="H3516" t="s">
        <v>2341</v>
      </c>
      <c r="I3516" t="s">
        <v>2342</v>
      </c>
      <c r="J3516" s="6">
        <v>43834</v>
      </c>
      <c r="K3516">
        <v>4</v>
      </c>
      <c r="L3516" t="s">
        <v>159</v>
      </c>
      <c r="M3516">
        <f t="shared" si="108"/>
        <v>0</v>
      </c>
      <c r="N3516" s="23" t="s">
        <v>12662</v>
      </c>
      <c r="O3516" s="23" t="s">
        <v>3369</v>
      </c>
      <c r="P3516" s="23">
        <f t="shared" si="109"/>
        <v>5</v>
      </c>
    </row>
    <row r="3517" spans="1:16" x14ac:dyDescent="0.3">
      <c r="A3517">
        <v>3605</v>
      </c>
      <c r="B3517" t="s">
        <v>4031</v>
      </c>
      <c r="C3517" t="s">
        <v>692</v>
      </c>
      <c r="D3517" t="s">
        <v>28</v>
      </c>
      <c r="E3517" t="s">
        <v>29</v>
      </c>
      <c r="F3517">
        <v>30</v>
      </c>
      <c r="G3517" t="s">
        <v>8335</v>
      </c>
      <c r="H3517" t="s">
        <v>3424</v>
      </c>
      <c r="I3517" t="s">
        <v>32</v>
      </c>
      <c r="J3517" s="6" t="s">
        <v>13828</v>
      </c>
      <c r="K3517">
        <v>25</v>
      </c>
      <c r="L3517" t="s">
        <v>45</v>
      </c>
      <c r="M3517">
        <f t="shared" si="108"/>
        <v>0</v>
      </c>
      <c r="N3517" s="23" t="s">
        <v>12663</v>
      </c>
      <c r="O3517" s="23" t="s">
        <v>10422</v>
      </c>
      <c r="P3517" s="23">
        <f t="shared" si="109"/>
        <v>4</v>
      </c>
    </row>
    <row r="3518" spans="1:16" x14ac:dyDescent="0.3">
      <c r="A3518">
        <v>3606</v>
      </c>
      <c r="B3518" t="s">
        <v>869</v>
      </c>
      <c r="C3518" t="s">
        <v>3803</v>
      </c>
      <c r="D3518" t="s">
        <v>28</v>
      </c>
      <c r="E3518" t="s">
        <v>29</v>
      </c>
      <c r="F3518">
        <v>60</v>
      </c>
      <c r="G3518" t="s">
        <v>8336</v>
      </c>
      <c r="H3518" t="s">
        <v>917</v>
      </c>
      <c r="I3518" t="s">
        <v>32</v>
      </c>
      <c r="J3518" s="6">
        <v>44805</v>
      </c>
      <c r="K3518">
        <v>6</v>
      </c>
      <c r="L3518" t="s">
        <v>80</v>
      </c>
      <c r="M3518">
        <f t="shared" si="108"/>
        <v>0</v>
      </c>
      <c r="N3518" s="23" t="s">
        <v>12664</v>
      </c>
      <c r="O3518" s="23" t="s">
        <v>10417</v>
      </c>
      <c r="P3518" s="23">
        <f t="shared" si="109"/>
        <v>5</v>
      </c>
    </row>
    <row r="3519" spans="1:16" x14ac:dyDescent="0.3">
      <c r="A3519">
        <v>3607</v>
      </c>
      <c r="B3519" t="s">
        <v>5567</v>
      </c>
      <c r="C3519" t="s">
        <v>5161</v>
      </c>
      <c r="D3519" t="s">
        <v>28</v>
      </c>
      <c r="E3519" t="s">
        <v>29</v>
      </c>
      <c r="F3519">
        <v>30</v>
      </c>
      <c r="G3519" t="s">
        <v>8337</v>
      </c>
      <c r="H3519" t="s">
        <v>3882</v>
      </c>
      <c r="I3519" t="s">
        <v>38</v>
      </c>
      <c r="J3519" s="6" t="s">
        <v>14068</v>
      </c>
      <c r="K3519">
        <v>44</v>
      </c>
      <c r="L3519" t="s">
        <v>20</v>
      </c>
      <c r="M3519">
        <f t="shared" si="108"/>
        <v>0</v>
      </c>
      <c r="N3519" s="23" t="s">
        <v>12664</v>
      </c>
      <c r="O3519" s="23" t="s">
        <v>10422</v>
      </c>
      <c r="P3519" s="23">
        <f t="shared" si="109"/>
        <v>4</v>
      </c>
    </row>
    <row r="3520" spans="1:16" x14ac:dyDescent="0.3">
      <c r="A3520">
        <v>3608</v>
      </c>
      <c r="B3520" t="s">
        <v>8338</v>
      </c>
      <c r="C3520" t="s">
        <v>8339</v>
      </c>
      <c r="D3520" t="s">
        <v>41</v>
      </c>
      <c r="E3520" t="s">
        <v>16</v>
      </c>
      <c r="F3520">
        <v>60</v>
      </c>
      <c r="G3520" t="s">
        <v>8340</v>
      </c>
      <c r="H3520" t="s">
        <v>2212</v>
      </c>
      <c r="I3520" t="s">
        <v>32</v>
      </c>
      <c r="J3520" s="6" t="s">
        <v>14156</v>
      </c>
      <c r="K3520">
        <v>82</v>
      </c>
      <c r="L3520" t="s">
        <v>45</v>
      </c>
      <c r="M3520">
        <f t="shared" si="108"/>
        <v>0</v>
      </c>
      <c r="N3520" s="23" t="s">
        <v>12665</v>
      </c>
      <c r="O3520" s="23" t="s">
        <v>10422</v>
      </c>
      <c r="P3520" s="23">
        <f t="shared" si="109"/>
        <v>4</v>
      </c>
    </row>
    <row r="3521" spans="1:16" x14ac:dyDescent="0.3">
      <c r="A3521">
        <v>3609</v>
      </c>
      <c r="B3521" t="s">
        <v>5975</v>
      </c>
      <c r="C3521" t="s">
        <v>5665</v>
      </c>
      <c r="D3521" t="s">
        <v>28</v>
      </c>
      <c r="E3521" t="s">
        <v>29</v>
      </c>
      <c r="F3521">
        <v>90</v>
      </c>
      <c r="G3521" t="s">
        <v>8341</v>
      </c>
      <c r="H3521" t="s">
        <v>5643</v>
      </c>
      <c r="I3521" t="s">
        <v>886</v>
      </c>
      <c r="J3521" s="6" t="s">
        <v>14091</v>
      </c>
      <c r="K3521">
        <v>90</v>
      </c>
      <c r="L3521" t="s">
        <v>33</v>
      </c>
      <c r="M3521">
        <f t="shared" si="108"/>
        <v>0</v>
      </c>
      <c r="N3521" s="23" t="s">
        <v>12666</v>
      </c>
      <c r="O3521" s="23" t="s">
        <v>10453</v>
      </c>
      <c r="P3521" s="23">
        <f t="shared" si="109"/>
        <v>7</v>
      </c>
    </row>
    <row r="3522" spans="1:16" x14ac:dyDescent="0.3">
      <c r="A3522">
        <v>3610</v>
      </c>
      <c r="B3522" t="s">
        <v>8008</v>
      </c>
      <c r="C3522" t="s">
        <v>111</v>
      </c>
      <c r="D3522" t="s">
        <v>28</v>
      </c>
      <c r="E3522" t="s">
        <v>29</v>
      </c>
      <c r="F3522">
        <v>30</v>
      </c>
      <c r="G3522" t="s">
        <v>8342</v>
      </c>
      <c r="H3522" t="s">
        <v>7001</v>
      </c>
      <c r="I3522" t="s">
        <v>32</v>
      </c>
      <c r="J3522" s="6">
        <v>44747</v>
      </c>
      <c r="K3522">
        <v>51</v>
      </c>
      <c r="L3522" t="s">
        <v>54</v>
      </c>
      <c r="M3522">
        <f t="shared" ref="M3522:M3585" si="110">COUNTBLANK(A3522:L3522)</f>
        <v>0</v>
      </c>
      <c r="N3522" s="23" t="s">
        <v>12667</v>
      </c>
      <c r="O3522" s="23" t="s">
        <v>10420</v>
      </c>
      <c r="P3522" s="23">
        <f t="shared" ref="P3522:P3585" si="111">LEN(O3522)</f>
        <v>6</v>
      </c>
    </row>
    <row r="3523" spans="1:16" x14ac:dyDescent="0.3">
      <c r="A3523">
        <v>3611</v>
      </c>
      <c r="B3523" t="s">
        <v>4438</v>
      </c>
      <c r="C3523" t="s">
        <v>4366</v>
      </c>
      <c r="D3523" t="s">
        <v>28</v>
      </c>
      <c r="E3523" t="s">
        <v>29</v>
      </c>
      <c r="F3523">
        <v>30</v>
      </c>
      <c r="G3523" t="s">
        <v>8343</v>
      </c>
      <c r="H3523" t="s">
        <v>293</v>
      </c>
      <c r="I3523" t="s">
        <v>294</v>
      </c>
      <c r="J3523" s="6" t="s">
        <v>13821</v>
      </c>
      <c r="K3523">
        <v>98</v>
      </c>
      <c r="L3523" t="s">
        <v>39</v>
      </c>
      <c r="M3523">
        <f t="shared" si="110"/>
        <v>0</v>
      </c>
      <c r="N3523" s="23" t="s">
        <v>5039</v>
      </c>
      <c r="O3523" s="23" t="s">
        <v>10417</v>
      </c>
      <c r="P3523" s="23">
        <f t="shared" si="111"/>
        <v>5</v>
      </c>
    </row>
    <row r="3524" spans="1:16" x14ac:dyDescent="0.3">
      <c r="A3524">
        <v>3612</v>
      </c>
      <c r="B3524" t="s">
        <v>1769</v>
      </c>
      <c r="C3524" t="s">
        <v>2991</v>
      </c>
      <c r="D3524" t="s">
        <v>28</v>
      </c>
      <c r="E3524" t="s">
        <v>29</v>
      </c>
      <c r="F3524">
        <v>90</v>
      </c>
      <c r="G3524" t="s">
        <v>8344</v>
      </c>
      <c r="H3524" t="s">
        <v>2265</v>
      </c>
      <c r="I3524" t="s">
        <v>1083</v>
      </c>
      <c r="J3524" s="6" t="s">
        <v>14060</v>
      </c>
      <c r="K3524">
        <v>93</v>
      </c>
      <c r="L3524" t="s">
        <v>20</v>
      </c>
      <c r="M3524">
        <f t="shared" si="110"/>
        <v>0</v>
      </c>
      <c r="N3524" s="23" t="s">
        <v>5039</v>
      </c>
      <c r="O3524" s="23" t="s">
        <v>10420</v>
      </c>
      <c r="P3524" s="23">
        <f t="shared" si="111"/>
        <v>6</v>
      </c>
    </row>
    <row r="3525" spans="1:16" x14ac:dyDescent="0.3">
      <c r="A3525">
        <v>3613</v>
      </c>
      <c r="B3525" t="s">
        <v>8345</v>
      </c>
      <c r="C3525" t="s">
        <v>3527</v>
      </c>
      <c r="D3525" t="s">
        <v>15</v>
      </c>
      <c r="E3525" t="s">
        <v>16</v>
      </c>
      <c r="F3525">
        <v>60</v>
      </c>
      <c r="G3525" t="s">
        <v>8346</v>
      </c>
      <c r="H3525" t="s">
        <v>3224</v>
      </c>
      <c r="I3525" t="s">
        <v>2022</v>
      </c>
      <c r="J3525" s="6" t="s">
        <v>14187</v>
      </c>
      <c r="K3525">
        <v>22</v>
      </c>
      <c r="L3525" t="s">
        <v>45</v>
      </c>
      <c r="M3525">
        <f t="shared" si="110"/>
        <v>0</v>
      </c>
      <c r="N3525" s="23" t="s">
        <v>5039</v>
      </c>
      <c r="O3525" s="23" t="s">
        <v>9969</v>
      </c>
      <c r="P3525" s="23">
        <f t="shared" si="111"/>
        <v>6</v>
      </c>
    </row>
    <row r="3526" spans="1:16" x14ac:dyDescent="0.3">
      <c r="A3526">
        <v>3614</v>
      </c>
      <c r="B3526" t="s">
        <v>4635</v>
      </c>
      <c r="C3526" t="s">
        <v>8347</v>
      </c>
      <c r="D3526" t="s">
        <v>15</v>
      </c>
      <c r="E3526" t="s">
        <v>16</v>
      </c>
      <c r="F3526">
        <v>30</v>
      </c>
      <c r="G3526" t="s">
        <v>8348</v>
      </c>
      <c r="H3526" t="s">
        <v>2291</v>
      </c>
      <c r="I3526" t="s">
        <v>25</v>
      </c>
      <c r="J3526" s="6" t="s">
        <v>13712</v>
      </c>
      <c r="K3526">
        <v>56</v>
      </c>
      <c r="L3526" t="s">
        <v>20</v>
      </c>
      <c r="M3526">
        <f t="shared" si="110"/>
        <v>0</v>
      </c>
      <c r="N3526" s="23" t="s">
        <v>5039</v>
      </c>
      <c r="O3526" s="23" t="s">
        <v>10490</v>
      </c>
      <c r="P3526" s="23">
        <f t="shared" si="111"/>
        <v>4</v>
      </c>
    </row>
    <row r="3527" spans="1:16" x14ac:dyDescent="0.3">
      <c r="A3527">
        <v>3615</v>
      </c>
      <c r="B3527" t="s">
        <v>8349</v>
      </c>
      <c r="C3527" t="s">
        <v>4420</v>
      </c>
      <c r="D3527" t="s">
        <v>15</v>
      </c>
      <c r="E3527" t="s">
        <v>16</v>
      </c>
      <c r="F3527">
        <v>90</v>
      </c>
      <c r="G3527" t="s">
        <v>8350</v>
      </c>
      <c r="H3527" t="s">
        <v>4517</v>
      </c>
      <c r="I3527" t="s">
        <v>173</v>
      </c>
      <c r="J3527" s="6" t="s">
        <v>13763</v>
      </c>
      <c r="K3527">
        <v>43</v>
      </c>
      <c r="L3527" t="s">
        <v>159</v>
      </c>
      <c r="M3527">
        <f t="shared" si="110"/>
        <v>0</v>
      </c>
      <c r="N3527" s="23" t="s">
        <v>12668</v>
      </c>
      <c r="O3527" s="23" t="s">
        <v>10417</v>
      </c>
      <c r="P3527" s="23">
        <f t="shared" si="111"/>
        <v>5</v>
      </c>
    </row>
    <row r="3528" spans="1:16" x14ac:dyDescent="0.3">
      <c r="A3528">
        <v>3616</v>
      </c>
      <c r="B3528" t="s">
        <v>5364</v>
      </c>
      <c r="C3528" t="s">
        <v>7416</v>
      </c>
      <c r="D3528" t="s">
        <v>28</v>
      </c>
      <c r="E3528" t="s">
        <v>29</v>
      </c>
      <c r="F3528">
        <v>30</v>
      </c>
      <c r="G3528" t="s">
        <v>8351</v>
      </c>
      <c r="H3528" t="s">
        <v>6787</v>
      </c>
      <c r="I3528" t="s">
        <v>1035</v>
      </c>
      <c r="J3528" s="6" t="s">
        <v>13642</v>
      </c>
      <c r="K3528">
        <v>2</v>
      </c>
      <c r="L3528" t="s">
        <v>39</v>
      </c>
      <c r="M3528">
        <f t="shared" si="110"/>
        <v>0</v>
      </c>
      <c r="N3528" s="23" t="s">
        <v>12669</v>
      </c>
      <c r="O3528" s="23" t="s">
        <v>10422</v>
      </c>
      <c r="P3528" s="23">
        <f t="shared" si="111"/>
        <v>4</v>
      </c>
    </row>
    <row r="3529" spans="1:16" x14ac:dyDescent="0.3">
      <c r="A3529">
        <v>3617</v>
      </c>
      <c r="B3529" t="s">
        <v>2118</v>
      </c>
      <c r="C3529" t="s">
        <v>936</v>
      </c>
      <c r="D3529" t="s">
        <v>28</v>
      </c>
      <c r="E3529" t="s">
        <v>29</v>
      </c>
      <c r="F3529">
        <v>90</v>
      </c>
      <c r="G3529" t="s">
        <v>8352</v>
      </c>
      <c r="H3529" t="s">
        <v>2418</v>
      </c>
      <c r="I3529" t="s">
        <v>32</v>
      </c>
      <c r="J3529" s="6">
        <v>43862</v>
      </c>
      <c r="K3529">
        <v>54</v>
      </c>
      <c r="L3529" t="s">
        <v>39</v>
      </c>
      <c r="M3529">
        <f t="shared" si="110"/>
        <v>0</v>
      </c>
      <c r="N3529" s="23" t="s">
        <v>12670</v>
      </c>
      <c r="O3529" s="23" t="s">
        <v>10422</v>
      </c>
      <c r="P3529" s="23">
        <f t="shared" si="111"/>
        <v>4</v>
      </c>
    </row>
    <row r="3530" spans="1:16" x14ac:dyDescent="0.3">
      <c r="A3530">
        <v>3618</v>
      </c>
      <c r="B3530" t="s">
        <v>3623</v>
      </c>
      <c r="C3530" t="s">
        <v>5797</v>
      </c>
      <c r="D3530" t="s">
        <v>28</v>
      </c>
      <c r="E3530" t="s">
        <v>29</v>
      </c>
      <c r="F3530">
        <v>90</v>
      </c>
      <c r="G3530" t="s">
        <v>8354</v>
      </c>
      <c r="H3530" t="s">
        <v>5803</v>
      </c>
      <c r="I3530" t="s">
        <v>294</v>
      </c>
      <c r="J3530" s="6">
        <v>44659</v>
      </c>
      <c r="K3530">
        <v>90</v>
      </c>
      <c r="L3530" t="s">
        <v>80</v>
      </c>
      <c r="M3530">
        <f t="shared" si="110"/>
        <v>0</v>
      </c>
      <c r="N3530" s="23" t="s">
        <v>12671</v>
      </c>
      <c r="O3530" s="23" t="s">
        <v>10585</v>
      </c>
      <c r="P3530" s="23">
        <f t="shared" si="111"/>
        <v>2</v>
      </c>
    </row>
    <row r="3531" spans="1:16" x14ac:dyDescent="0.3">
      <c r="A3531">
        <v>3620</v>
      </c>
      <c r="B3531" t="s">
        <v>3108</v>
      </c>
      <c r="C3531" t="s">
        <v>175</v>
      </c>
      <c r="D3531" t="s">
        <v>15</v>
      </c>
      <c r="E3531" t="s">
        <v>16</v>
      </c>
      <c r="F3531">
        <v>90</v>
      </c>
      <c r="G3531" t="s">
        <v>8354</v>
      </c>
      <c r="H3531" t="s">
        <v>1022</v>
      </c>
      <c r="I3531" t="s">
        <v>164</v>
      </c>
      <c r="J3531" s="6" t="s">
        <v>14193</v>
      </c>
      <c r="K3531">
        <v>21</v>
      </c>
      <c r="L3531" t="s">
        <v>64</v>
      </c>
      <c r="M3531">
        <f t="shared" si="110"/>
        <v>0</v>
      </c>
      <c r="N3531" s="23" t="s">
        <v>12671</v>
      </c>
      <c r="O3531" s="23" t="s">
        <v>6</v>
      </c>
      <c r="P3531" s="23">
        <f t="shared" si="111"/>
        <v>6</v>
      </c>
    </row>
    <row r="3532" spans="1:16" x14ac:dyDescent="0.3">
      <c r="A3532">
        <v>3621</v>
      </c>
      <c r="B3532" t="s">
        <v>8355</v>
      </c>
      <c r="C3532" t="s">
        <v>1215</v>
      </c>
      <c r="D3532" t="s">
        <v>51</v>
      </c>
      <c r="E3532" t="s">
        <v>16</v>
      </c>
      <c r="F3532">
        <v>90</v>
      </c>
      <c r="G3532" t="s">
        <v>8354</v>
      </c>
      <c r="H3532" t="s">
        <v>8022</v>
      </c>
      <c r="I3532" t="s">
        <v>294</v>
      </c>
      <c r="J3532" s="6">
        <v>43897</v>
      </c>
      <c r="K3532">
        <v>42</v>
      </c>
      <c r="L3532" t="s">
        <v>54</v>
      </c>
      <c r="M3532">
        <f t="shared" si="110"/>
        <v>0</v>
      </c>
      <c r="N3532" s="23" t="s">
        <v>12671</v>
      </c>
      <c r="O3532" s="23" t="s">
        <v>6</v>
      </c>
      <c r="P3532" s="23">
        <f t="shared" si="111"/>
        <v>6</v>
      </c>
    </row>
    <row r="3533" spans="1:16" x14ac:dyDescent="0.3">
      <c r="A3533">
        <v>3623</v>
      </c>
      <c r="B3533" t="s">
        <v>3726</v>
      </c>
      <c r="C3533" t="s">
        <v>915</v>
      </c>
      <c r="D3533" t="s">
        <v>15</v>
      </c>
      <c r="E3533" t="s">
        <v>16</v>
      </c>
      <c r="F3533">
        <v>30</v>
      </c>
      <c r="G3533" t="s">
        <v>8362</v>
      </c>
      <c r="H3533" t="s">
        <v>3826</v>
      </c>
      <c r="I3533" t="s">
        <v>20</v>
      </c>
      <c r="J3533" s="6">
        <v>43900</v>
      </c>
      <c r="K3533">
        <v>78</v>
      </c>
      <c r="L3533" t="s">
        <v>80</v>
      </c>
      <c r="M3533">
        <f t="shared" si="110"/>
        <v>0</v>
      </c>
      <c r="N3533" s="23" t="s">
        <v>12672</v>
      </c>
      <c r="O3533" s="23" t="s">
        <v>10468</v>
      </c>
      <c r="P3533" s="23">
        <f t="shared" si="111"/>
        <v>8</v>
      </c>
    </row>
    <row r="3534" spans="1:16" x14ac:dyDescent="0.3">
      <c r="A3534">
        <v>3624</v>
      </c>
      <c r="B3534" t="s">
        <v>2036</v>
      </c>
      <c r="C3534" t="s">
        <v>1891</v>
      </c>
      <c r="D3534" t="s">
        <v>15</v>
      </c>
      <c r="E3534" t="s">
        <v>16</v>
      </c>
      <c r="F3534">
        <v>90</v>
      </c>
      <c r="G3534" t="s">
        <v>8363</v>
      </c>
      <c r="H3534" t="s">
        <v>1082</v>
      </c>
      <c r="I3534" t="s">
        <v>1083</v>
      </c>
      <c r="J3534" s="6" t="s">
        <v>14169</v>
      </c>
      <c r="K3534">
        <v>33</v>
      </c>
      <c r="L3534" t="s">
        <v>159</v>
      </c>
      <c r="M3534">
        <f t="shared" si="110"/>
        <v>0</v>
      </c>
      <c r="N3534" s="23" t="s">
        <v>12673</v>
      </c>
      <c r="O3534" s="23" t="s">
        <v>10422</v>
      </c>
      <c r="P3534" s="23">
        <f t="shared" si="111"/>
        <v>4</v>
      </c>
    </row>
    <row r="3535" spans="1:16" x14ac:dyDescent="0.3">
      <c r="A3535">
        <v>3625</v>
      </c>
      <c r="B3535" t="s">
        <v>2750</v>
      </c>
      <c r="C3535" t="s">
        <v>2399</v>
      </c>
      <c r="D3535" t="s">
        <v>28</v>
      </c>
      <c r="E3535" t="s">
        <v>29</v>
      </c>
      <c r="F3535">
        <v>30</v>
      </c>
      <c r="G3535" t="s">
        <v>14350</v>
      </c>
      <c r="H3535" t="s">
        <v>641</v>
      </c>
      <c r="I3535" t="s">
        <v>294</v>
      </c>
      <c r="J3535" s="6" t="s">
        <v>14029</v>
      </c>
      <c r="K3535">
        <v>68</v>
      </c>
      <c r="L3535" t="s">
        <v>54</v>
      </c>
      <c r="M3535">
        <f t="shared" si="110"/>
        <v>0</v>
      </c>
      <c r="N3535" s="23" t="s">
        <v>12674</v>
      </c>
      <c r="O3535" s="23" t="s">
        <v>3780</v>
      </c>
      <c r="P3535" s="23">
        <f t="shared" si="111"/>
        <v>5</v>
      </c>
    </row>
    <row r="3536" spans="1:16" x14ac:dyDescent="0.3">
      <c r="A3536">
        <v>3626</v>
      </c>
      <c r="B3536" t="s">
        <v>8365</v>
      </c>
      <c r="C3536" t="s">
        <v>4828</v>
      </c>
      <c r="D3536" t="s">
        <v>41</v>
      </c>
      <c r="E3536" t="s">
        <v>16</v>
      </c>
      <c r="F3536">
        <v>90</v>
      </c>
      <c r="G3536" t="s">
        <v>14350</v>
      </c>
      <c r="H3536" t="s">
        <v>4729</v>
      </c>
      <c r="I3536" t="s">
        <v>32</v>
      </c>
      <c r="J3536" s="6" t="s">
        <v>13765</v>
      </c>
      <c r="K3536">
        <v>90</v>
      </c>
      <c r="L3536" t="s">
        <v>159</v>
      </c>
      <c r="M3536">
        <f t="shared" si="110"/>
        <v>0</v>
      </c>
      <c r="N3536" s="23" t="s">
        <v>12674</v>
      </c>
      <c r="O3536" s="23" t="s">
        <v>3780</v>
      </c>
      <c r="P3536" s="23">
        <f t="shared" si="111"/>
        <v>5</v>
      </c>
    </row>
    <row r="3537" spans="1:16" x14ac:dyDescent="0.3">
      <c r="A3537">
        <v>3627</v>
      </c>
      <c r="B3537" t="s">
        <v>612</v>
      </c>
      <c r="C3537" t="s">
        <v>4635</v>
      </c>
      <c r="D3537" t="s">
        <v>28</v>
      </c>
      <c r="E3537" t="s">
        <v>29</v>
      </c>
      <c r="F3537">
        <v>30</v>
      </c>
      <c r="G3537" t="s">
        <v>8366</v>
      </c>
      <c r="H3537" t="s">
        <v>634</v>
      </c>
      <c r="I3537" t="s">
        <v>32</v>
      </c>
      <c r="J3537" s="6" t="s">
        <v>13855</v>
      </c>
      <c r="K3537">
        <v>35</v>
      </c>
      <c r="L3537" t="s">
        <v>54</v>
      </c>
      <c r="M3537">
        <f t="shared" si="110"/>
        <v>0</v>
      </c>
      <c r="N3537" s="23" t="s">
        <v>12675</v>
      </c>
      <c r="O3537" s="23" t="s">
        <v>10417</v>
      </c>
      <c r="P3537" s="23">
        <f t="shared" si="111"/>
        <v>5</v>
      </c>
    </row>
    <row r="3538" spans="1:16" x14ac:dyDescent="0.3">
      <c r="A3538">
        <v>3628</v>
      </c>
      <c r="B3538" t="s">
        <v>964</v>
      </c>
      <c r="C3538" t="s">
        <v>3369</v>
      </c>
      <c r="D3538" t="s">
        <v>28</v>
      </c>
      <c r="E3538" t="s">
        <v>29</v>
      </c>
      <c r="F3538">
        <v>30</v>
      </c>
      <c r="G3538" t="s">
        <v>8367</v>
      </c>
      <c r="H3538" t="s">
        <v>7898</v>
      </c>
      <c r="I3538" t="s">
        <v>425</v>
      </c>
      <c r="J3538" s="6">
        <v>43895</v>
      </c>
      <c r="K3538">
        <v>33</v>
      </c>
      <c r="L3538" t="s">
        <v>101</v>
      </c>
      <c r="M3538">
        <f t="shared" si="110"/>
        <v>0</v>
      </c>
      <c r="N3538" s="23" t="s">
        <v>8367</v>
      </c>
      <c r="O3538" s="23"/>
      <c r="P3538" s="23">
        <f t="shared" si="111"/>
        <v>0</v>
      </c>
    </row>
    <row r="3539" spans="1:16" x14ac:dyDescent="0.3">
      <c r="A3539">
        <v>3629</v>
      </c>
      <c r="B3539" t="s">
        <v>3886</v>
      </c>
      <c r="C3539" t="s">
        <v>4396</v>
      </c>
      <c r="D3539" t="s">
        <v>51</v>
      </c>
      <c r="E3539" t="s">
        <v>16</v>
      </c>
      <c r="F3539">
        <v>60</v>
      </c>
      <c r="G3539" t="s">
        <v>8368</v>
      </c>
      <c r="H3539" t="s">
        <v>4030</v>
      </c>
      <c r="I3539" t="s">
        <v>32</v>
      </c>
      <c r="J3539" s="6">
        <v>44017</v>
      </c>
      <c r="K3539">
        <v>54</v>
      </c>
      <c r="L3539" t="s">
        <v>45</v>
      </c>
      <c r="M3539">
        <f t="shared" si="110"/>
        <v>0</v>
      </c>
      <c r="N3539" s="23" t="s">
        <v>10140</v>
      </c>
      <c r="O3539" s="23" t="s">
        <v>10468</v>
      </c>
      <c r="P3539" s="23">
        <f t="shared" si="111"/>
        <v>8</v>
      </c>
    </row>
    <row r="3540" spans="1:16" x14ac:dyDescent="0.3">
      <c r="A3540">
        <v>3630</v>
      </c>
      <c r="B3540" t="s">
        <v>8369</v>
      </c>
      <c r="C3540" t="s">
        <v>4797</v>
      </c>
      <c r="D3540" t="s">
        <v>41</v>
      </c>
      <c r="E3540" t="s">
        <v>16</v>
      </c>
      <c r="F3540">
        <v>90</v>
      </c>
      <c r="G3540" t="s">
        <v>8370</v>
      </c>
      <c r="H3540" t="s">
        <v>574</v>
      </c>
      <c r="I3540" t="s">
        <v>575</v>
      </c>
      <c r="J3540" s="6" t="s">
        <v>14248</v>
      </c>
      <c r="K3540">
        <v>15</v>
      </c>
      <c r="L3540" t="s">
        <v>80</v>
      </c>
      <c r="M3540">
        <f t="shared" si="110"/>
        <v>0</v>
      </c>
      <c r="N3540" s="23" t="s">
        <v>10140</v>
      </c>
      <c r="O3540" s="23" t="s">
        <v>10425</v>
      </c>
      <c r="P3540" s="23">
        <f t="shared" si="111"/>
        <v>3</v>
      </c>
    </row>
    <row r="3541" spans="1:16" x14ac:dyDescent="0.3">
      <c r="A3541">
        <v>3631</v>
      </c>
      <c r="B3541" t="s">
        <v>8371</v>
      </c>
      <c r="C3541" t="s">
        <v>2431</v>
      </c>
      <c r="D3541" t="s">
        <v>51</v>
      </c>
      <c r="E3541" t="s">
        <v>16</v>
      </c>
      <c r="F3541">
        <v>30</v>
      </c>
      <c r="G3541" t="s">
        <v>14997</v>
      </c>
      <c r="H3541" t="s">
        <v>603</v>
      </c>
      <c r="I3541" t="s">
        <v>187</v>
      </c>
      <c r="J3541" s="6" t="s">
        <v>13863</v>
      </c>
      <c r="K3541">
        <v>53</v>
      </c>
      <c r="L3541" t="s">
        <v>159</v>
      </c>
      <c r="M3541">
        <f t="shared" si="110"/>
        <v>0</v>
      </c>
      <c r="N3541" s="23" t="s">
        <v>12676</v>
      </c>
      <c r="O3541" s="23" t="s">
        <v>3369</v>
      </c>
      <c r="P3541" s="23">
        <f t="shared" si="111"/>
        <v>5</v>
      </c>
    </row>
    <row r="3542" spans="1:16" x14ac:dyDescent="0.3">
      <c r="A3542">
        <v>3632</v>
      </c>
      <c r="B3542" t="s">
        <v>5916</v>
      </c>
      <c r="C3542" t="s">
        <v>949</v>
      </c>
      <c r="D3542" t="s">
        <v>28</v>
      </c>
      <c r="E3542" t="s">
        <v>29</v>
      </c>
      <c r="F3542">
        <v>90</v>
      </c>
      <c r="G3542" t="s">
        <v>8373</v>
      </c>
      <c r="H3542" t="s">
        <v>6080</v>
      </c>
      <c r="I3542" t="s">
        <v>32</v>
      </c>
      <c r="J3542" s="6">
        <v>44170</v>
      </c>
      <c r="K3542">
        <v>34</v>
      </c>
      <c r="L3542" t="s">
        <v>20</v>
      </c>
      <c r="M3542">
        <f t="shared" si="110"/>
        <v>0</v>
      </c>
      <c r="N3542" s="23" t="s">
        <v>12677</v>
      </c>
      <c r="O3542" s="23" t="s">
        <v>1021</v>
      </c>
      <c r="P3542" s="23">
        <f t="shared" si="111"/>
        <v>6</v>
      </c>
    </row>
    <row r="3543" spans="1:16" x14ac:dyDescent="0.3">
      <c r="A3543">
        <v>3633</v>
      </c>
      <c r="B3543" t="s">
        <v>5878</v>
      </c>
      <c r="C3543" t="s">
        <v>2378</v>
      </c>
      <c r="D3543" t="s">
        <v>28</v>
      </c>
      <c r="E3543" t="s">
        <v>29</v>
      </c>
      <c r="F3543">
        <v>90</v>
      </c>
      <c r="G3543" t="s">
        <v>8374</v>
      </c>
      <c r="H3543" t="s">
        <v>6714</v>
      </c>
      <c r="I3543" t="s">
        <v>129</v>
      </c>
      <c r="J3543" s="6" t="s">
        <v>13959</v>
      </c>
      <c r="K3543">
        <v>61</v>
      </c>
      <c r="L3543" t="s">
        <v>159</v>
      </c>
      <c r="M3543">
        <f t="shared" si="110"/>
        <v>0</v>
      </c>
      <c r="N3543" s="23" t="s">
        <v>12677</v>
      </c>
      <c r="O3543" s="23" t="s">
        <v>10453</v>
      </c>
      <c r="P3543" s="23">
        <f t="shared" si="111"/>
        <v>7</v>
      </c>
    </row>
    <row r="3544" spans="1:16" x14ac:dyDescent="0.3">
      <c r="A3544">
        <v>3634</v>
      </c>
      <c r="B3544" t="s">
        <v>6557</v>
      </c>
      <c r="C3544" t="s">
        <v>6663</v>
      </c>
      <c r="D3544" t="s">
        <v>28</v>
      </c>
      <c r="E3544" t="s">
        <v>29</v>
      </c>
      <c r="F3544">
        <v>90</v>
      </c>
      <c r="G3544" t="s">
        <v>8375</v>
      </c>
      <c r="H3544" t="s">
        <v>3206</v>
      </c>
      <c r="I3544" t="s">
        <v>1199</v>
      </c>
      <c r="J3544" s="6">
        <v>44349</v>
      </c>
      <c r="K3544">
        <v>92</v>
      </c>
      <c r="L3544" t="s">
        <v>64</v>
      </c>
      <c r="M3544">
        <f t="shared" si="110"/>
        <v>0</v>
      </c>
      <c r="N3544" s="23" t="s">
        <v>12678</v>
      </c>
      <c r="O3544" s="23" t="s">
        <v>10422</v>
      </c>
      <c r="P3544" s="23">
        <f t="shared" si="111"/>
        <v>4</v>
      </c>
    </row>
    <row r="3545" spans="1:16" x14ac:dyDescent="0.3">
      <c r="A3545">
        <v>3635</v>
      </c>
      <c r="B3545" t="s">
        <v>8376</v>
      </c>
      <c r="C3545" t="s">
        <v>8377</v>
      </c>
      <c r="D3545" t="s">
        <v>51</v>
      </c>
      <c r="E3545" t="s">
        <v>16</v>
      </c>
      <c r="F3545">
        <v>60</v>
      </c>
      <c r="G3545" t="s">
        <v>14664</v>
      </c>
      <c r="H3545" t="s">
        <v>908</v>
      </c>
      <c r="I3545" t="s">
        <v>575</v>
      </c>
      <c r="J3545" s="6">
        <v>44045</v>
      </c>
      <c r="K3545">
        <v>51</v>
      </c>
      <c r="L3545" t="s">
        <v>64</v>
      </c>
      <c r="M3545">
        <f t="shared" si="110"/>
        <v>0</v>
      </c>
      <c r="N3545" s="23" t="s">
        <v>12679</v>
      </c>
      <c r="O3545" s="23" t="s">
        <v>10449</v>
      </c>
      <c r="P3545" s="23">
        <f t="shared" si="111"/>
        <v>7</v>
      </c>
    </row>
    <row r="3546" spans="1:16" x14ac:dyDescent="0.3">
      <c r="A3546">
        <v>3636</v>
      </c>
      <c r="B3546" t="s">
        <v>8379</v>
      </c>
      <c r="C3546" t="s">
        <v>770</v>
      </c>
      <c r="D3546" t="s">
        <v>15</v>
      </c>
      <c r="E3546" t="s">
        <v>16</v>
      </c>
      <c r="F3546">
        <v>90</v>
      </c>
      <c r="G3546" t="s">
        <v>14998</v>
      </c>
      <c r="H3546" t="s">
        <v>172</v>
      </c>
      <c r="I3546" t="s">
        <v>173</v>
      </c>
      <c r="J3546" s="6">
        <v>44596</v>
      </c>
      <c r="K3546">
        <v>16</v>
      </c>
      <c r="L3546" t="s">
        <v>20</v>
      </c>
      <c r="M3546">
        <f t="shared" si="110"/>
        <v>0</v>
      </c>
      <c r="N3546" s="23" t="s">
        <v>12680</v>
      </c>
      <c r="O3546" s="23" t="s">
        <v>384</v>
      </c>
      <c r="P3546" s="23">
        <f t="shared" si="111"/>
        <v>5</v>
      </c>
    </row>
    <row r="3547" spans="1:16" x14ac:dyDescent="0.3">
      <c r="A3547">
        <v>3637</v>
      </c>
      <c r="B3547" t="s">
        <v>6717</v>
      </c>
      <c r="C3547" t="s">
        <v>4306</v>
      </c>
      <c r="D3547" t="s">
        <v>51</v>
      </c>
      <c r="E3547" t="s">
        <v>16</v>
      </c>
      <c r="F3547">
        <v>90</v>
      </c>
      <c r="G3547" t="s">
        <v>8381</v>
      </c>
      <c r="H3547" t="s">
        <v>4924</v>
      </c>
      <c r="I3547" t="s">
        <v>32</v>
      </c>
      <c r="J3547" s="6" t="s">
        <v>14002</v>
      </c>
      <c r="K3547">
        <v>10</v>
      </c>
      <c r="L3547" t="s">
        <v>39</v>
      </c>
      <c r="M3547">
        <f t="shared" si="110"/>
        <v>0</v>
      </c>
      <c r="N3547" s="23" t="s">
        <v>12680</v>
      </c>
      <c r="O3547" s="23" t="s">
        <v>10660</v>
      </c>
      <c r="P3547" s="23">
        <f t="shared" si="111"/>
        <v>4</v>
      </c>
    </row>
    <row r="3548" spans="1:16" x14ac:dyDescent="0.3">
      <c r="A3548">
        <v>3638</v>
      </c>
      <c r="B3548" t="s">
        <v>2922</v>
      </c>
      <c r="C3548" t="s">
        <v>858</v>
      </c>
      <c r="D3548" t="s">
        <v>15</v>
      </c>
      <c r="E3548" t="s">
        <v>16</v>
      </c>
      <c r="F3548">
        <v>60</v>
      </c>
      <c r="G3548" t="s">
        <v>8382</v>
      </c>
      <c r="H3548" t="s">
        <v>244</v>
      </c>
      <c r="I3548" t="s">
        <v>240</v>
      </c>
      <c r="J3548" s="6">
        <v>44016</v>
      </c>
      <c r="K3548">
        <v>51</v>
      </c>
      <c r="L3548" t="s">
        <v>33</v>
      </c>
      <c r="M3548">
        <f t="shared" si="110"/>
        <v>0</v>
      </c>
      <c r="N3548" s="23" t="s">
        <v>12680</v>
      </c>
      <c r="O3548" s="23" t="s">
        <v>9969</v>
      </c>
      <c r="P3548" s="23">
        <f t="shared" si="111"/>
        <v>6</v>
      </c>
    </row>
    <row r="3549" spans="1:16" x14ac:dyDescent="0.3">
      <c r="A3549">
        <v>3639</v>
      </c>
      <c r="B3549" t="s">
        <v>2164</v>
      </c>
      <c r="C3549" t="s">
        <v>3435</v>
      </c>
      <c r="D3549" t="s">
        <v>51</v>
      </c>
      <c r="E3549" t="s">
        <v>16</v>
      </c>
      <c r="F3549">
        <v>90</v>
      </c>
      <c r="G3549" t="s">
        <v>8383</v>
      </c>
      <c r="H3549" t="s">
        <v>7598</v>
      </c>
      <c r="I3549" t="s">
        <v>187</v>
      </c>
      <c r="J3549" s="6" t="s">
        <v>13785</v>
      </c>
      <c r="K3549">
        <v>85</v>
      </c>
      <c r="L3549" t="s">
        <v>70</v>
      </c>
      <c r="M3549">
        <f t="shared" si="110"/>
        <v>0</v>
      </c>
      <c r="N3549" s="23" t="s">
        <v>12681</v>
      </c>
      <c r="O3549" s="23" t="s">
        <v>10422</v>
      </c>
      <c r="P3549" s="23">
        <f t="shared" si="111"/>
        <v>4</v>
      </c>
    </row>
    <row r="3550" spans="1:16" x14ac:dyDescent="0.3">
      <c r="A3550">
        <v>3641</v>
      </c>
      <c r="B3550" t="s">
        <v>3805</v>
      </c>
      <c r="C3550" t="s">
        <v>1212</v>
      </c>
      <c r="D3550" t="s">
        <v>28</v>
      </c>
      <c r="E3550" t="s">
        <v>29</v>
      </c>
      <c r="F3550">
        <v>60</v>
      </c>
      <c r="G3550" t="s">
        <v>8383</v>
      </c>
      <c r="H3550" t="s">
        <v>957</v>
      </c>
      <c r="I3550" t="s">
        <v>95</v>
      </c>
      <c r="J3550" s="6" t="s">
        <v>14201</v>
      </c>
      <c r="K3550">
        <v>57</v>
      </c>
      <c r="L3550" t="s">
        <v>80</v>
      </c>
      <c r="M3550">
        <f t="shared" si="110"/>
        <v>0</v>
      </c>
      <c r="N3550" s="23" t="s">
        <v>12681</v>
      </c>
      <c r="O3550" s="23" t="s">
        <v>10422</v>
      </c>
      <c r="P3550" s="23">
        <f t="shared" si="111"/>
        <v>4</v>
      </c>
    </row>
    <row r="3551" spans="1:16" x14ac:dyDescent="0.3">
      <c r="A3551">
        <v>3642</v>
      </c>
      <c r="B3551" t="s">
        <v>6419</v>
      </c>
      <c r="C3551" t="s">
        <v>2246</v>
      </c>
      <c r="D3551" t="s">
        <v>28</v>
      </c>
      <c r="E3551" t="s">
        <v>29</v>
      </c>
      <c r="F3551">
        <v>90</v>
      </c>
      <c r="G3551" t="s">
        <v>8384</v>
      </c>
      <c r="H3551" t="s">
        <v>694</v>
      </c>
      <c r="I3551" t="s">
        <v>32</v>
      </c>
      <c r="J3551" s="6">
        <v>44873</v>
      </c>
      <c r="K3551">
        <v>61</v>
      </c>
      <c r="L3551" t="s">
        <v>20</v>
      </c>
      <c r="M3551">
        <f t="shared" si="110"/>
        <v>0</v>
      </c>
      <c r="N3551" s="23" t="s">
        <v>12682</v>
      </c>
      <c r="O3551" s="23" t="s">
        <v>10438</v>
      </c>
      <c r="P3551" s="23">
        <f t="shared" si="111"/>
        <v>5</v>
      </c>
    </row>
    <row r="3552" spans="1:16" x14ac:dyDescent="0.3">
      <c r="A3552">
        <v>3643</v>
      </c>
      <c r="B3552" t="s">
        <v>3519</v>
      </c>
      <c r="C3552" t="s">
        <v>8385</v>
      </c>
      <c r="D3552" t="s">
        <v>28</v>
      </c>
      <c r="E3552" t="s">
        <v>29</v>
      </c>
      <c r="F3552">
        <v>90</v>
      </c>
      <c r="G3552" t="s">
        <v>8386</v>
      </c>
      <c r="H3552" t="s">
        <v>5427</v>
      </c>
      <c r="I3552" t="s">
        <v>32</v>
      </c>
      <c r="J3552" s="6" t="s">
        <v>14254</v>
      </c>
      <c r="K3552">
        <v>39</v>
      </c>
      <c r="L3552" t="s">
        <v>39</v>
      </c>
      <c r="M3552">
        <f t="shared" si="110"/>
        <v>0</v>
      </c>
      <c r="N3552" s="23" t="s">
        <v>12683</v>
      </c>
      <c r="O3552" s="23" t="s">
        <v>10422</v>
      </c>
      <c r="P3552" s="23">
        <f t="shared" si="111"/>
        <v>4</v>
      </c>
    </row>
    <row r="3553" spans="1:16" x14ac:dyDescent="0.3">
      <c r="A3553">
        <v>3644</v>
      </c>
      <c r="B3553" t="s">
        <v>612</v>
      </c>
      <c r="C3553" t="s">
        <v>972</v>
      </c>
      <c r="D3553" t="s">
        <v>15</v>
      </c>
      <c r="E3553" t="s">
        <v>16</v>
      </c>
      <c r="F3553">
        <v>90</v>
      </c>
      <c r="G3553" t="s">
        <v>8387</v>
      </c>
      <c r="H3553" t="s">
        <v>4631</v>
      </c>
      <c r="I3553" t="s">
        <v>187</v>
      </c>
      <c r="J3553" s="6">
        <v>44573</v>
      </c>
      <c r="K3553">
        <v>86</v>
      </c>
      <c r="L3553" t="s">
        <v>20</v>
      </c>
      <c r="M3553">
        <f t="shared" si="110"/>
        <v>0</v>
      </c>
      <c r="N3553" s="23" t="s">
        <v>12684</v>
      </c>
      <c r="O3553" s="23" t="s">
        <v>10425</v>
      </c>
      <c r="P3553" s="23">
        <f t="shared" si="111"/>
        <v>3</v>
      </c>
    </row>
    <row r="3554" spans="1:16" x14ac:dyDescent="0.3">
      <c r="A3554">
        <v>3646</v>
      </c>
      <c r="B3554" t="s">
        <v>8388</v>
      </c>
      <c r="C3554" t="s">
        <v>5431</v>
      </c>
      <c r="D3554" t="s">
        <v>51</v>
      </c>
      <c r="E3554" t="s">
        <v>16</v>
      </c>
      <c r="F3554">
        <v>30</v>
      </c>
      <c r="G3554" t="s">
        <v>8389</v>
      </c>
      <c r="H3554" t="s">
        <v>6249</v>
      </c>
      <c r="I3554" t="s">
        <v>38</v>
      </c>
      <c r="J3554" s="6" t="s">
        <v>14251</v>
      </c>
      <c r="K3554">
        <v>50</v>
      </c>
      <c r="L3554" t="s">
        <v>101</v>
      </c>
      <c r="M3554">
        <f t="shared" si="110"/>
        <v>0</v>
      </c>
      <c r="N3554" s="23" t="s">
        <v>12685</v>
      </c>
      <c r="O3554" s="23" t="s">
        <v>6</v>
      </c>
      <c r="P3554" s="23">
        <f t="shared" si="111"/>
        <v>6</v>
      </c>
    </row>
    <row r="3555" spans="1:16" x14ac:dyDescent="0.3">
      <c r="A3555">
        <v>3647</v>
      </c>
      <c r="B3555" t="s">
        <v>3811</v>
      </c>
      <c r="C3555" t="s">
        <v>2829</v>
      </c>
      <c r="D3555" t="s">
        <v>28</v>
      </c>
      <c r="E3555" t="s">
        <v>29</v>
      </c>
      <c r="F3555">
        <v>30</v>
      </c>
      <c r="G3555" t="s">
        <v>8390</v>
      </c>
      <c r="H3555" t="s">
        <v>3433</v>
      </c>
      <c r="I3555" t="s">
        <v>1199</v>
      </c>
      <c r="J3555" s="6" t="s">
        <v>14247</v>
      </c>
      <c r="K3555">
        <v>8</v>
      </c>
      <c r="L3555" t="s">
        <v>64</v>
      </c>
      <c r="M3555">
        <f t="shared" si="110"/>
        <v>0</v>
      </c>
      <c r="N3555" s="23" t="s">
        <v>12686</v>
      </c>
      <c r="O3555" s="23" t="s">
        <v>10422</v>
      </c>
      <c r="P3555" s="23">
        <f t="shared" si="111"/>
        <v>4</v>
      </c>
    </row>
    <row r="3556" spans="1:16" x14ac:dyDescent="0.3">
      <c r="A3556">
        <v>3649</v>
      </c>
      <c r="B3556" t="s">
        <v>657</v>
      </c>
      <c r="C3556" t="s">
        <v>8377</v>
      </c>
      <c r="D3556" t="s">
        <v>28</v>
      </c>
      <c r="E3556" t="s">
        <v>29</v>
      </c>
      <c r="F3556">
        <v>30</v>
      </c>
      <c r="G3556" t="s">
        <v>8391</v>
      </c>
      <c r="H3556" t="s">
        <v>8392</v>
      </c>
      <c r="I3556" t="s">
        <v>32</v>
      </c>
      <c r="J3556" s="6" t="s">
        <v>14089</v>
      </c>
      <c r="K3556">
        <v>9</v>
      </c>
      <c r="L3556" t="s">
        <v>39</v>
      </c>
      <c r="M3556">
        <f t="shared" si="110"/>
        <v>0</v>
      </c>
      <c r="N3556" s="23" t="s">
        <v>12687</v>
      </c>
      <c r="O3556" s="23" t="s">
        <v>10422</v>
      </c>
      <c r="P3556" s="23">
        <f t="shared" si="111"/>
        <v>4</v>
      </c>
    </row>
    <row r="3557" spans="1:16" x14ac:dyDescent="0.3">
      <c r="A3557">
        <v>3650</v>
      </c>
      <c r="B3557" t="s">
        <v>8393</v>
      </c>
      <c r="C3557" t="s">
        <v>1700</v>
      </c>
      <c r="D3557" t="s">
        <v>51</v>
      </c>
      <c r="E3557" t="s">
        <v>16</v>
      </c>
      <c r="F3557">
        <v>60</v>
      </c>
      <c r="G3557" t="s">
        <v>8394</v>
      </c>
      <c r="H3557" t="s">
        <v>4955</v>
      </c>
      <c r="I3557" t="s">
        <v>645</v>
      </c>
      <c r="J3557" s="6">
        <v>44018</v>
      </c>
      <c r="K3557">
        <v>52</v>
      </c>
      <c r="L3557" t="s">
        <v>33</v>
      </c>
      <c r="M3557">
        <f t="shared" si="110"/>
        <v>0</v>
      </c>
      <c r="N3557" s="23" t="s">
        <v>12688</v>
      </c>
      <c r="O3557" s="23" t="s">
        <v>1021</v>
      </c>
      <c r="P3557" s="23">
        <f t="shared" si="111"/>
        <v>6</v>
      </c>
    </row>
    <row r="3558" spans="1:16" x14ac:dyDescent="0.3">
      <c r="A3558">
        <v>3651</v>
      </c>
      <c r="B3558" t="s">
        <v>6605</v>
      </c>
      <c r="C3558" t="s">
        <v>840</v>
      </c>
      <c r="D3558" t="s">
        <v>28</v>
      </c>
      <c r="E3558" t="s">
        <v>29</v>
      </c>
      <c r="F3558">
        <v>90</v>
      </c>
      <c r="G3558" t="s">
        <v>8395</v>
      </c>
      <c r="H3558" t="s">
        <v>526</v>
      </c>
      <c r="I3558" t="s">
        <v>32</v>
      </c>
      <c r="J3558" s="6">
        <v>44378</v>
      </c>
      <c r="K3558">
        <v>43</v>
      </c>
      <c r="L3558" t="s">
        <v>159</v>
      </c>
      <c r="M3558">
        <f t="shared" si="110"/>
        <v>0</v>
      </c>
      <c r="N3558" s="23" t="s">
        <v>12689</v>
      </c>
      <c r="O3558" s="23" t="s">
        <v>3780</v>
      </c>
      <c r="P3558" s="23">
        <f t="shared" si="111"/>
        <v>5</v>
      </c>
    </row>
    <row r="3559" spans="1:16" x14ac:dyDescent="0.3">
      <c r="A3559">
        <v>3652</v>
      </c>
      <c r="B3559" t="s">
        <v>7992</v>
      </c>
      <c r="C3559" t="s">
        <v>131</v>
      </c>
      <c r="D3559" t="s">
        <v>28</v>
      </c>
      <c r="E3559" t="s">
        <v>29</v>
      </c>
      <c r="F3559">
        <v>90</v>
      </c>
      <c r="G3559" t="s">
        <v>8396</v>
      </c>
      <c r="H3559" t="s">
        <v>2233</v>
      </c>
      <c r="I3559" t="s">
        <v>187</v>
      </c>
      <c r="J3559" s="6" t="s">
        <v>14221</v>
      </c>
      <c r="K3559">
        <v>44</v>
      </c>
      <c r="L3559" t="s">
        <v>159</v>
      </c>
      <c r="M3559">
        <f t="shared" si="110"/>
        <v>0</v>
      </c>
      <c r="N3559" s="23" t="s">
        <v>12690</v>
      </c>
      <c r="O3559" s="23" t="s">
        <v>3780</v>
      </c>
      <c r="P3559" s="23">
        <f t="shared" si="111"/>
        <v>5</v>
      </c>
    </row>
    <row r="3560" spans="1:16" x14ac:dyDescent="0.3">
      <c r="A3560">
        <v>3653</v>
      </c>
      <c r="B3560" t="s">
        <v>8397</v>
      </c>
      <c r="C3560" t="s">
        <v>3416</v>
      </c>
      <c r="D3560" t="s">
        <v>51</v>
      </c>
      <c r="E3560" t="s">
        <v>16</v>
      </c>
      <c r="F3560">
        <v>60</v>
      </c>
      <c r="G3560" t="s">
        <v>8398</v>
      </c>
      <c r="H3560" t="s">
        <v>1819</v>
      </c>
      <c r="I3560" t="s">
        <v>89</v>
      </c>
      <c r="J3560" s="6">
        <v>44014</v>
      </c>
      <c r="K3560">
        <v>50</v>
      </c>
      <c r="L3560" t="s">
        <v>159</v>
      </c>
      <c r="M3560">
        <f t="shared" si="110"/>
        <v>0</v>
      </c>
      <c r="N3560" s="23" t="s">
        <v>1563</v>
      </c>
      <c r="O3560" s="23" t="s">
        <v>3089</v>
      </c>
      <c r="P3560" s="23">
        <f t="shared" si="111"/>
        <v>4</v>
      </c>
    </row>
    <row r="3561" spans="1:16" x14ac:dyDescent="0.3">
      <c r="A3561">
        <v>3654</v>
      </c>
      <c r="B3561" t="s">
        <v>5662</v>
      </c>
      <c r="C3561" t="s">
        <v>629</v>
      </c>
      <c r="D3561" t="s">
        <v>28</v>
      </c>
      <c r="E3561" t="s">
        <v>29</v>
      </c>
      <c r="F3561">
        <v>90</v>
      </c>
      <c r="G3561" t="s">
        <v>8399</v>
      </c>
      <c r="H3561" t="s">
        <v>3730</v>
      </c>
      <c r="I3561" t="s">
        <v>32</v>
      </c>
      <c r="J3561" s="6" t="s">
        <v>13832</v>
      </c>
      <c r="K3561">
        <v>82</v>
      </c>
      <c r="L3561" t="s">
        <v>33</v>
      </c>
      <c r="M3561">
        <f t="shared" si="110"/>
        <v>0</v>
      </c>
      <c r="N3561" s="23" t="s">
        <v>12691</v>
      </c>
      <c r="O3561" s="23" t="s">
        <v>6</v>
      </c>
      <c r="P3561" s="23">
        <f t="shared" si="111"/>
        <v>6</v>
      </c>
    </row>
    <row r="3562" spans="1:16" x14ac:dyDescent="0.3">
      <c r="A3562">
        <v>3655</v>
      </c>
      <c r="B3562" t="s">
        <v>8400</v>
      </c>
      <c r="C3562" t="s">
        <v>2054</v>
      </c>
      <c r="D3562" t="s">
        <v>28</v>
      </c>
      <c r="E3562" t="s">
        <v>29</v>
      </c>
      <c r="F3562">
        <v>30</v>
      </c>
      <c r="G3562" t="s">
        <v>8401</v>
      </c>
      <c r="H3562" t="s">
        <v>4030</v>
      </c>
      <c r="I3562" t="s">
        <v>32</v>
      </c>
      <c r="J3562" s="6">
        <v>44565</v>
      </c>
      <c r="K3562">
        <v>93</v>
      </c>
      <c r="L3562" t="s">
        <v>70</v>
      </c>
      <c r="M3562">
        <f t="shared" si="110"/>
        <v>0</v>
      </c>
      <c r="N3562" s="23" t="s">
        <v>12692</v>
      </c>
      <c r="O3562" s="23" t="s">
        <v>10417</v>
      </c>
      <c r="P3562" s="23">
        <f t="shared" si="111"/>
        <v>5</v>
      </c>
    </row>
    <row r="3563" spans="1:16" x14ac:dyDescent="0.3">
      <c r="A3563">
        <v>3656</v>
      </c>
      <c r="B3563" t="s">
        <v>2746</v>
      </c>
      <c r="C3563" t="s">
        <v>1131</v>
      </c>
      <c r="D3563" t="s">
        <v>51</v>
      </c>
      <c r="E3563" t="s">
        <v>16</v>
      </c>
      <c r="F3563">
        <v>60</v>
      </c>
      <c r="G3563" t="s">
        <v>8402</v>
      </c>
      <c r="H3563" t="s">
        <v>1834</v>
      </c>
      <c r="I3563" t="s">
        <v>32</v>
      </c>
      <c r="J3563" s="6" t="s">
        <v>13964</v>
      </c>
      <c r="K3563">
        <v>14</v>
      </c>
      <c r="L3563" t="s">
        <v>45</v>
      </c>
      <c r="M3563">
        <f t="shared" si="110"/>
        <v>0</v>
      </c>
      <c r="N3563" s="23" t="s">
        <v>12693</v>
      </c>
      <c r="O3563" s="23" t="s">
        <v>10476</v>
      </c>
      <c r="P3563" s="23">
        <f t="shared" si="111"/>
        <v>5</v>
      </c>
    </row>
    <row r="3564" spans="1:16" x14ac:dyDescent="0.3">
      <c r="A3564">
        <v>3657</v>
      </c>
      <c r="B3564" t="s">
        <v>8403</v>
      </c>
      <c r="C3564" t="s">
        <v>1840</v>
      </c>
      <c r="D3564" t="s">
        <v>51</v>
      </c>
      <c r="E3564" t="s">
        <v>16</v>
      </c>
      <c r="F3564">
        <v>30</v>
      </c>
      <c r="G3564" t="s">
        <v>8404</v>
      </c>
      <c r="H3564" t="s">
        <v>1625</v>
      </c>
      <c r="I3564" t="s">
        <v>32</v>
      </c>
      <c r="J3564" s="6" t="s">
        <v>13972</v>
      </c>
      <c r="K3564">
        <v>14</v>
      </c>
      <c r="L3564" t="s">
        <v>64</v>
      </c>
      <c r="M3564">
        <f t="shared" si="110"/>
        <v>0</v>
      </c>
      <c r="N3564" s="23" t="s">
        <v>12694</v>
      </c>
      <c r="O3564" s="23" t="s">
        <v>9969</v>
      </c>
      <c r="P3564" s="23">
        <f t="shared" si="111"/>
        <v>6</v>
      </c>
    </row>
    <row r="3565" spans="1:16" x14ac:dyDescent="0.3">
      <c r="A3565">
        <v>3658</v>
      </c>
      <c r="B3565" t="s">
        <v>8405</v>
      </c>
      <c r="C3565" t="s">
        <v>5786</v>
      </c>
      <c r="D3565" t="s">
        <v>15</v>
      </c>
      <c r="E3565" t="s">
        <v>16</v>
      </c>
      <c r="F3565">
        <v>60</v>
      </c>
      <c r="G3565" t="s">
        <v>8406</v>
      </c>
      <c r="H3565" t="s">
        <v>3261</v>
      </c>
      <c r="I3565" t="s">
        <v>124</v>
      </c>
      <c r="J3565" s="6" t="s">
        <v>14241</v>
      </c>
      <c r="K3565">
        <v>25</v>
      </c>
      <c r="L3565" t="s">
        <v>39</v>
      </c>
      <c r="M3565">
        <f t="shared" si="110"/>
        <v>0</v>
      </c>
      <c r="N3565" s="23" t="s">
        <v>7557</v>
      </c>
      <c r="O3565" s="23" t="s">
        <v>1263</v>
      </c>
      <c r="P3565" s="23">
        <f t="shared" si="111"/>
        <v>5</v>
      </c>
    </row>
    <row r="3566" spans="1:16" x14ac:dyDescent="0.3">
      <c r="A3566">
        <v>3659</v>
      </c>
      <c r="B3566" t="s">
        <v>8407</v>
      </c>
      <c r="C3566" t="s">
        <v>1392</v>
      </c>
      <c r="D3566" t="s">
        <v>28</v>
      </c>
      <c r="E3566" t="s">
        <v>29</v>
      </c>
      <c r="F3566">
        <v>90</v>
      </c>
      <c r="G3566" t="s">
        <v>14999</v>
      </c>
      <c r="H3566" t="s">
        <v>793</v>
      </c>
      <c r="I3566" t="s">
        <v>178</v>
      </c>
      <c r="J3566" s="6">
        <v>44291</v>
      </c>
      <c r="K3566">
        <v>44</v>
      </c>
      <c r="L3566" t="s">
        <v>54</v>
      </c>
      <c r="M3566">
        <f t="shared" si="110"/>
        <v>0</v>
      </c>
      <c r="N3566" s="23" t="s">
        <v>12695</v>
      </c>
      <c r="O3566" s="23" t="s">
        <v>3369</v>
      </c>
      <c r="P3566" s="23">
        <f t="shared" si="111"/>
        <v>5</v>
      </c>
    </row>
    <row r="3567" spans="1:16" x14ac:dyDescent="0.3">
      <c r="A3567">
        <v>3660</v>
      </c>
      <c r="B3567" t="s">
        <v>6378</v>
      </c>
      <c r="C3567" t="s">
        <v>6425</v>
      </c>
      <c r="D3567" t="s">
        <v>28</v>
      </c>
      <c r="E3567" t="s">
        <v>29</v>
      </c>
      <c r="F3567">
        <v>90</v>
      </c>
      <c r="G3567" t="s">
        <v>8409</v>
      </c>
      <c r="H3567" t="s">
        <v>3854</v>
      </c>
      <c r="I3567" t="s">
        <v>38</v>
      </c>
      <c r="J3567" s="6" t="s">
        <v>14076</v>
      </c>
      <c r="K3567">
        <v>17</v>
      </c>
      <c r="L3567" t="s">
        <v>33</v>
      </c>
      <c r="M3567">
        <f t="shared" si="110"/>
        <v>0</v>
      </c>
      <c r="N3567" s="23" t="s">
        <v>11931</v>
      </c>
      <c r="O3567" s="23" t="s">
        <v>1665</v>
      </c>
      <c r="P3567" s="23">
        <f t="shared" si="111"/>
        <v>5</v>
      </c>
    </row>
    <row r="3568" spans="1:16" x14ac:dyDescent="0.3">
      <c r="A3568">
        <v>3661</v>
      </c>
      <c r="B3568" t="s">
        <v>8410</v>
      </c>
      <c r="C3568" t="s">
        <v>5928</v>
      </c>
      <c r="D3568" t="s">
        <v>51</v>
      </c>
      <c r="E3568" t="s">
        <v>16</v>
      </c>
      <c r="F3568">
        <v>90</v>
      </c>
      <c r="G3568" t="s">
        <v>8411</v>
      </c>
      <c r="H3568" t="s">
        <v>1070</v>
      </c>
      <c r="I3568" t="s">
        <v>32</v>
      </c>
      <c r="J3568" s="6">
        <v>43837</v>
      </c>
      <c r="K3568">
        <v>45</v>
      </c>
      <c r="L3568" t="s">
        <v>54</v>
      </c>
      <c r="M3568">
        <f t="shared" si="110"/>
        <v>0</v>
      </c>
      <c r="N3568" s="23" t="s">
        <v>12696</v>
      </c>
      <c r="O3568" s="23" t="s">
        <v>6</v>
      </c>
      <c r="P3568" s="23">
        <f t="shared" si="111"/>
        <v>6</v>
      </c>
    </row>
    <row r="3569" spans="1:16" x14ac:dyDescent="0.3">
      <c r="A3569">
        <v>3662</v>
      </c>
      <c r="B3569" t="s">
        <v>7690</v>
      </c>
      <c r="C3569" t="s">
        <v>8412</v>
      </c>
      <c r="D3569" t="s">
        <v>28</v>
      </c>
      <c r="E3569" t="s">
        <v>29</v>
      </c>
      <c r="F3569">
        <v>60</v>
      </c>
      <c r="G3569" t="s">
        <v>8413</v>
      </c>
      <c r="H3569" t="s">
        <v>5867</v>
      </c>
      <c r="I3569" t="s">
        <v>32</v>
      </c>
      <c r="J3569" s="6" t="s">
        <v>13753</v>
      </c>
      <c r="K3569">
        <v>85</v>
      </c>
      <c r="L3569" t="s">
        <v>33</v>
      </c>
      <c r="M3569">
        <f t="shared" si="110"/>
        <v>0</v>
      </c>
      <c r="N3569" s="23" t="s">
        <v>12697</v>
      </c>
      <c r="O3569" s="23" t="s">
        <v>10490</v>
      </c>
      <c r="P3569" s="23">
        <f t="shared" si="111"/>
        <v>4</v>
      </c>
    </row>
    <row r="3570" spans="1:16" x14ac:dyDescent="0.3">
      <c r="A3570">
        <v>3663</v>
      </c>
      <c r="B3570" t="s">
        <v>1616</v>
      </c>
      <c r="C3570" t="s">
        <v>680</v>
      </c>
      <c r="D3570" t="s">
        <v>15</v>
      </c>
      <c r="E3570" t="s">
        <v>16</v>
      </c>
      <c r="F3570">
        <v>30</v>
      </c>
      <c r="G3570" t="s">
        <v>8414</v>
      </c>
      <c r="H3570" t="s">
        <v>1422</v>
      </c>
      <c r="I3570" t="s">
        <v>575</v>
      </c>
      <c r="J3570" s="6" t="s">
        <v>13784</v>
      </c>
      <c r="K3570">
        <v>15</v>
      </c>
      <c r="L3570" t="s">
        <v>33</v>
      </c>
      <c r="M3570">
        <f t="shared" si="110"/>
        <v>0</v>
      </c>
      <c r="N3570" s="23" t="s">
        <v>12698</v>
      </c>
      <c r="O3570" s="23" t="s">
        <v>8217</v>
      </c>
      <c r="P3570" s="23">
        <f t="shared" si="111"/>
        <v>6</v>
      </c>
    </row>
    <row r="3571" spans="1:16" x14ac:dyDescent="0.3">
      <c r="A3571">
        <v>3664</v>
      </c>
      <c r="B3571" t="s">
        <v>8415</v>
      </c>
      <c r="C3571" t="s">
        <v>354</v>
      </c>
      <c r="D3571" t="s">
        <v>41</v>
      </c>
      <c r="E3571" t="s">
        <v>16</v>
      </c>
      <c r="F3571">
        <v>30</v>
      </c>
      <c r="G3571" t="s">
        <v>8416</v>
      </c>
      <c r="H3571" t="s">
        <v>1292</v>
      </c>
      <c r="I3571" t="s">
        <v>32</v>
      </c>
      <c r="J3571" s="6">
        <v>44051</v>
      </c>
      <c r="K3571">
        <v>51</v>
      </c>
      <c r="L3571" t="s">
        <v>54</v>
      </c>
      <c r="M3571">
        <f t="shared" si="110"/>
        <v>0</v>
      </c>
      <c r="N3571" s="23" t="s">
        <v>12699</v>
      </c>
      <c r="O3571" s="23" t="s">
        <v>10453</v>
      </c>
      <c r="P3571" s="23">
        <f t="shared" si="111"/>
        <v>7</v>
      </c>
    </row>
    <row r="3572" spans="1:16" x14ac:dyDescent="0.3">
      <c r="A3572">
        <v>3665</v>
      </c>
      <c r="B3572" t="s">
        <v>4257</v>
      </c>
      <c r="C3572" t="s">
        <v>1688</v>
      </c>
      <c r="D3572" t="s">
        <v>28</v>
      </c>
      <c r="E3572" t="s">
        <v>29</v>
      </c>
      <c r="F3572">
        <v>30</v>
      </c>
      <c r="G3572" t="s">
        <v>15000</v>
      </c>
      <c r="H3572" t="s">
        <v>5473</v>
      </c>
      <c r="I3572" t="s">
        <v>240</v>
      </c>
      <c r="J3572" s="6" t="s">
        <v>14057</v>
      </c>
      <c r="K3572">
        <v>7</v>
      </c>
      <c r="L3572" t="s">
        <v>45</v>
      </c>
      <c r="M3572">
        <f t="shared" si="110"/>
        <v>0</v>
      </c>
      <c r="N3572" s="23" t="s">
        <v>12700</v>
      </c>
      <c r="O3572" s="23" t="s">
        <v>10632</v>
      </c>
      <c r="P3572" s="23">
        <f t="shared" si="111"/>
        <v>4</v>
      </c>
    </row>
    <row r="3573" spans="1:16" x14ac:dyDescent="0.3">
      <c r="A3573">
        <v>3666</v>
      </c>
      <c r="B3573" t="s">
        <v>8418</v>
      </c>
      <c r="C3573" t="s">
        <v>8419</v>
      </c>
      <c r="D3573" t="s">
        <v>28</v>
      </c>
      <c r="E3573" t="s">
        <v>29</v>
      </c>
      <c r="F3573">
        <v>30</v>
      </c>
      <c r="G3573" t="s">
        <v>8420</v>
      </c>
      <c r="H3573" t="s">
        <v>6080</v>
      </c>
      <c r="I3573" t="s">
        <v>32</v>
      </c>
      <c r="J3573" s="6" t="s">
        <v>13700</v>
      </c>
      <c r="K3573">
        <v>43</v>
      </c>
      <c r="L3573" t="s">
        <v>159</v>
      </c>
      <c r="M3573">
        <f t="shared" si="110"/>
        <v>0</v>
      </c>
      <c r="N3573" s="23" t="s">
        <v>3033</v>
      </c>
      <c r="O3573" s="23" t="s">
        <v>10420</v>
      </c>
      <c r="P3573" s="23">
        <f t="shared" si="111"/>
        <v>6</v>
      </c>
    </row>
    <row r="3574" spans="1:16" x14ac:dyDescent="0.3">
      <c r="A3574">
        <v>3667</v>
      </c>
      <c r="B3574" t="s">
        <v>8421</v>
      </c>
      <c r="C3574" t="s">
        <v>6477</v>
      </c>
      <c r="D3574" t="s">
        <v>15</v>
      </c>
      <c r="E3574" t="s">
        <v>16</v>
      </c>
      <c r="F3574">
        <v>60</v>
      </c>
      <c r="G3574" t="s">
        <v>8420</v>
      </c>
      <c r="H3574" t="s">
        <v>8422</v>
      </c>
      <c r="I3574" t="s">
        <v>32</v>
      </c>
      <c r="J3574" s="6">
        <v>43834</v>
      </c>
      <c r="K3574">
        <v>31</v>
      </c>
      <c r="L3574" t="s">
        <v>39</v>
      </c>
      <c r="M3574">
        <f t="shared" si="110"/>
        <v>0</v>
      </c>
      <c r="N3574" s="23" t="s">
        <v>3033</v>
      </c>
      <c r="O3574" s="23" t="s">
        <v>10420</v>
      </c>
      <c r="P3574" s="23">
        <f t="shared" si="111"/>
        <v>6</v>
      </c>
    </row>
    <row r="3575" spans="1:16" x14ac:dyDescent="0.3">
      <c r="A3575">
        <v>3668</v>
      </c>
      <c r="B3575" t="s">
        <v>5623</v>
      </c>
      <c r="C3575" t="s">
        <v>2051</v>
      </c>
      <c r="D3575" t="s">
        <v>28</v>
      </c>
      <c r="E3575" t="s">
        <v>29</v>
      </c>
      <c r="F3575">
        <v>60</v>
      </c>
      <c r="G3575" t="s">
        <v>8423</v>
      </c>
      <c r="H3575" t="s">
        <v>514</v>
      </c>
      <c r="I3575" t="s">
        <v>19</v>
      </c>
      <c r="J3575" s="6">
        <v>44508</v>
      </c>
      <c r="K3575">
        <v>92</v>
      </c>
      <c r="L3575" t="s">
        <v>39</v>
      </c>
      <c r="M3575">
        <f t="shared" si="110"/>
        <v>0</v>
      </c>
      <c r="N3575" s="23" t="s">
        <v>12701</v>
      </c>
      <c r="O3575" s="23" t="s">
        <v>10453</v>
      </c>
      <c r="P3575" s="23">
        <f t="shared" si="111"/>
        <v>7</v>
      </c>
    </row>
    <row r="3576" spans="1:16" x14ac:dyDescent="0.3">
      <c r="A3576">
        <v>3669</v>
      </c>
      <c r="B3576" t="s">
        <v>4494</v>
      </c>
      <c r="C3576" t="s">
        <v>5876</v>
      </c>
      <c r="D3576" t="s">
        <v>117</v>
      </c>
      <c r="E3576" t="s">
        <v>29</v>
      </c>
      <c r="F3576">
        <v>90</v>
      </c>
      <c r="G3576" t="s">
        <v>8424</v>
      </c>
      <c r="H3576" t="s">
        <v>3449</v>
      </c>
      <c r="I3576" t="s">
        <v>187</v>
      </c>
      <c r="J3576" s="6">
        <v>44054</v>
      </c>
      <c r="K3576">
        <v>82</v>
      </c>
      <c r="L3576" t="s">
        <v>54</v>
      </c>
      <c r="M3576">
        <f t="shared" si="110"/>
        <v>0</v>
      </c>
      <c r="N3576" s="23" t="s">
        <v>12702</v>
      </c>
      <c r="O3576" s="23" t="s">
        <v>10422</v>
      </c>
      <c r="P3576" s="23">
        <f t="shared" si="111"/>
        <v>4</v>
      </c>
    </row>
    <row r="3577" spans="1:16" x14ac:dyDescent="0.3">
      <c r="A3577">
        <v>3670</v>
      </c>
      <c r="B3577" t="s">
        <v>8425</v>
      </c>
      <c r="C3577" t="s">
        <v>8426</v>
      </c>
      <c r="D3577" t="s">
        <v>15</v>
      </c>
      <c r="E3577" t="s">
        <v>16</v>
      </c>
      <c r="F3577">
        <v>30</v>
      </c>
      <c r="G3577" t="s">
        <v>8427</v>
      </c>
      <c r="H3577" t="s">
        <v>412</v>
      </c>
      <c r="I3577" t="s">
        <v>187</v>
      </c>
      <c r="J3577" s="6" t="s">
        <v>14170</v>
      </c>
      <c r="K3577">
        <v>44</v>
      </c>
      <c r="L3577" t="s">
        <v>64</v>
      </c>
      <c r="M3577">
        <f t="shared" si="110"/>
        <v>0</v>
      </c>
      <c r="N3577" s="23" t="s">
        <v>12703</v>
      </c>
      <c r="O3577" s="23" t="s">
        <v>12704</v>
      </c>
      <c r="P3577" s="23">
        <f t="shared" si="111"/>
        <v>4</v>
      </c>
    </row>
    <row r="3578" spans="1:16" x14ac:dyDescent="0.3">
      <c r="A3578">
        <v>3671</v>
      </c>
      <c r="B3578" t="s">
        <v>8428</v>
      </c>
      <c r="C3578" t="s">
        <v>3301</v>
      </c>
      <c r="D3578" t="s">
        <v>51</v>
      </c>
      <c r="E3578" t="s">
        <v>16</v>
      </c>
      <c r="F3578">
        <v>90</v>
      </c>
      <c r="G3578" t="s">
        <v>8429</v>
      </c>
      <c r="H3578" t="s">
        <v>2997</v>
      </c>
      <c r="I3578" t="s">
        <v>32</v>
      </c>
      <c r="J3578" s="6" t="s">
        <v>14037</v>
      </c>
      <c r="K3578">
        <v>22</v>
      </c>
      <c r="L3578" t="s">
        <v>80</v>
      </c>
      <c r="M3578">
        <f t="shared" si="110"/>
        <v>0</v>
      </c>
      <c r="N3578" s="23" t="s">
        <v>12705</v>
      </c>
      <c r="O3578" s="23" t="s">
        <v>6</v>
      </c>
      <c r="P3578" s="23">
        <f t="shared" si="111"/>
        <v>6</v>
      </c>
    </row>
    <row r="3579" spans="1:16" x14ac:dyDescent="0.3">
      <c r="A3579">
        <v>3672</v>
      </c>
      <c r="B3579" t="s">
        <v>3904</v>
      </c>
      <c r="C3579" t="s">
        <v>1172</v>
      </c>
      <c r="D3579" t="s">
        <v>15</v>
      </c>
      <c r="E3579" t="s">
        <v>16</v>
      </c>
      <c r="F3579">
        <v>30</v>
      </c>
      <c r="G3579" t="s">
        <v>8430</v>
      </c>
      <c r="H3579" t="s">
        <v>4870</v>
      </c>
      <c r="I3579" t="s">
        <v>146</v>
      </c>
      <c r="J3579" s="6" t="s">
        <v>14028</v>
      </c>
      <c r="K3579">
        <v>43</v>
      </c>
      <c r="L3579" t="s">
        <v>70</v>
      </c>
      <c r="M3579">
        <f t="shared" si="110"/>
        <v>0</v>
      </c>
      <c r="N3579" s="23" t="s">
        <v>12706</v>
      </c>
      <c r="O3579" s="23" t="s">
        <v>6</v>
      </c>
      <c r="P3579" s="23">
        <f t="shared" si="111"/>
        <v>6</v>
      </c>
    </row>
    <row r="3580" spans="1:16" x14ac:dyDescent="0.3">
      <c r="A3580">
        <v>3673</v>
      </c>
      <c r="B3580" t="s">
        <v>7243</v>
      </c>
      <c r="C3580" t="s">
        <v>2977</v>
      </c>
      <c r="D3580" t="s">
        <v>15</v>
      </c>
      <c r="E3580" t="s">
        <v>16</v>
      </c>
      <c r="F3580">
        <v>60</v>
      </c>
      <c r="G3580" t="s">
        <v>8431</v>
      </c>
      <c r="H3580" t="s">
        <v>1575</v>
      </c>
      <c r="I3580" t="s">
        <v>1576</v>
      </c>
      <c r="J3580" s="6" t="s">
        <v>13931</v>
      </c>
      <c r="K3580">
        <v>50</v>
      </c>
      <c r="L3580" t="s">
        <v>159</v>
      </c>
      <c r="M3580">
        <f t="shared" si="110"/>
        <v>0</v>
      </c>
      <c r="N3580" s="23" t="s">
        <v>12707</v>
      </c>
      <c r="O3580" s="23" t="s">
        <v>10416</v>
      </c>
      <c r="P3580" s="23">
        <f t="shared" si="111"/>
        <v>4</v>
      </c>
    </row>
    <row r="3581" spans="1:16" x14ac:dyDescent="0.3">
      <c r="A3581">
        <v>3674</v>
      </c>
      <c r="B3581" t="s">
        <v>8432</v>
      </c>
      <c r="C3581" t="s">
        <v>3173</v>
      </c>
      <c r="D3581" t="s">
        <v>41</v>
      </c>
      <c r="E3581" t="s">
        <v>16</v>
      </c>
      <c r="F3581">
        <v>30</v>
      </c>
      <c r="G3581" t="s">
        <v>8433</v>
      </c>
      <c r="H3581" t="s">
        <v>5477</v>
      </c>
      <c r="I3581" t="s">
        <v>187</v>
      </c>
      <c r="J3581" s="6">
        <v>44566</v>
      </c>
      <c r="K3581">
        <v>98</v>
      </c>
      <c r="L3581" t="s">
        <v>45</v>
      </c>
      <c r="M3581">
        <f t="shared" si="110"/>
        <v>0</v>
      </c>
      <c r="N3581" s="23" t="s">
        <v>12707</v>
      </c>
      <c r="O3581" s="23" t="s">
        <v>10422</v>
      </c>
      <c r="P3581" s="23">
        <f t="shared" si="111"/>
        <v>4</v>
      </c>
    </row>
    <row r="3582" spans="1:16" x14ac:dyDescent="0.3">
      <c r="A3582">
        <v>3675</v>
      </c>
      <c r="B3582" t="s">
        <v>4247</v>
      </c>
      <c r="C3582" t="s">
        <v>581</v>
      </c>
      <c r="D3582" t="s">
        <v>51</v>
      </c>
      <c r="E3582" t="s">
        <v>16</v>
      </c>
      <c r="F3582">
        <v>30</v>
      </c>
      <c r="G3582" t="s">
        <v>8434</v>
      </c>
      <c r="H3582" t="s">
        <v>738</v>
      </c>
      <c r="I3582" t="s">
        <v>38</v>
      </c>
      <c r="J3582" s="6">
        <v>44381</v>
      </c>
      <c r="K3582">
        <v>14</v>
      </c>
      <c r="L3582" t="s">
        <v>33</v>
      </c>
      <c r="M3582">
        <f t="shared" si="110"/>
        <v>0</v>
      </c>
      <c r="N3582" s="23" t="s">
        <v>7</v>
      </c>
      <c r="O3582" s="23" t="s">
        <v>3780</v>
      </c>
      <c r="P3582" s="23">
        <f t="shared" si="111"/>
        <v>5</v>
      </c>
    </row>
    <row r="3583" spans="1:16" x14ac:dyDescent="0.3">
      <c r="A3583">
        <v>3676</v>
      </c>
      <c r="B3583" t="s">
        <v>5287</v>
      </c>
      <c r="C3583" t="s">
        <v>4005</v>
      </c>
      <c r="D3583" t="s">
        <v>51</v>
      </c>
      <c r="E3583" t="s">
        <v>16</v>
      </c>
      <c r="F3583">
        <v>30</v>
      </c>
      <c r="G3583" t="s">
        <v>8435</v>
      </c>
      <c r="H3583" t="s">
        <v>5148</v>
      </c>
      <c r="I3583" t="s">
        <v>32</v>
      </c>
      <c r="J3583" s="6" t="s">
        <v>14040</v>
      </c>
      <c r="K3583">
        <v>49</v>
      </c>
      <c r="L3583" t="s">
        <v>39</v>
      </c>
      <c r="M3583">
        <f t="shared" si="110"/>
        <v>0</v>
      </c>
      <c r="N3583" s="23" t="s">
        <v>12708</v>
      </c>
      <c r="O3583" s="23" t="s">
        <v>3780</v>
      </c>
      <c r="P3583" s="23">
        <f t="shared" si="111"/>
        <v>5</v>
      </c>
    </row>
    <row r="3584" spans="1:16" x14ac:dyDescent="0.3">
      <c r="A3584">
        <v>3677</v>
      </c>
      <c r="B3584" t="s">
        <v>1405</v>
      </c>
      <c r="C3584" t="s">
        <v>1109</v>
      </c>
      <c r="D3584" t="s">
        <v>28</v>
      </c>
      <c r="E3584" t="s">
        <v>29</v>
      </c>
      <c r="F3584">
        <v>60</v>
      </c>
      <c r="G3584" t="s">
        <v>8436</v>
      </c>
      <c r="H3584" t="s">
        <v>3208</v>
      </c>
      <c r="I3584" t="s">
        <v>32</v>
      </c>
      <c r="J3584" s="6" t="s">
        <v>13939</v>
      </c>
      <c r="K3584">
        <v>60</v>
      </c>
      <c r="L3584" t="s">
        <v>54</v>
      </c>
      <c r="M3584">
        <f t="shared" si="110"/>
        <v>0</v>
      </c>
      <c r="N3584" s="23" t="s">
        <v>4226</v>
      </c>
      <c r="O3584" s="23" t="s">
        <v>1021</v>
      </c>
      <c r="P3584" s="23">
        <f t="shared" si="111"/>
        <v>6</v>
      </c>
    </row>
    <row r="3585" spans="1:16" x14ac:dyDescent="0.3">
      <c r="A3585">
        <v>3678</v>
      </c>
      <c r="B3585" t="s">
        <v>5147</v>
      </c>
      <c r="C3585" t="s">
        <v>5534</v>
      </c>
      <c r="D3585" t="s">
        <v>28</v>
      </c>
      <c r="E3585" t="s">
        <v>29</v>
      </c>
      <c r="F3585">
        <v>60</v>
      </c>
      <c r="G3585" t="s">
        <v>8437</v>
      </c>
      <c r="H3585" t="s">
        <v>3396</v>
      </c>
      <c r="I3585" t="s">
        <v>32</v>
      </c>
      <c r="J3585" s="6">
        <v>44323</v>
      </c>
      <c r="K3585">
        <v>54</v>
      </c>
      <c r="L3585" t="s">
        <v>64</v>
      </c>
      <c r="M3585">
        <f t="shared" si="110"/>
        <v>0</v>
      </c>
      <c r="N3585" s="23" t="s">
        <v>12709</v>
      </c>
      <c r="O3585" s="23" t="s">
        <v>10432</v>
      </c>
      <c r="P3585" s="23">
        <f t="shared" si="111"/>
        <v>6</v>
      </c>
    </row>
    <row r="3586" spans="1:16" x14ac:dyDescent="0.3">
      <c r="A3586">
        <v>3679</v>
      </c>
      <c r="B3586" t="s">
        <v>402</v>
      </c>
      <c r="C3586" t="s">
        <v>1105</v>
      </c>
      <c r="D3586" t="s">
        <v>15</v>
      </c>
      <c r="E3586" t="s">
        <v>16</v>
      </c>
      <c r="F3586">
        <v>60</v>
      </c>
      <c r="G3586" t="s">
        <v>8437</v>
      </c>
      <c r="H3586" t="s">
        <v>5099</v>
      </c>
      <c r="I3586" t="s">
        <v>32</v>
      </c>
      <c r="J3586" s="6">
        <v>44350</v>
      </c>
      <c r="K3586">
        <v>38</v>
      </c>
      <c r="L3586" t="s">
        <v>64</v>
      </c>
      <c r="M3586">
        <f t="shared" ref="M3586:M3649" si="112">COUNTBLANK(A3586:L3586)</f>
        <v>0</v>
      </c>
      <c r="N3586" s="23" t="s">
        <v>12709</v>
      </c>
      <c r="O3586" s="23" t="s">
        <v>10432</v>
      </c>
      <c r="P3586" s="23">
        <f t="shared" ref="P3586:P3649" si="113">LEN(O3586)</f>
        <v>6</v>
      </c>
    </row>
    <row r="3587" spans="1:16" x14ac:dyDescent="0.3">
      <c r="A3587">
        <v>3680</v>
      </c>
      <c r="B3587" t="s">
        <v>8438</v>
      </c>
      <c r="C3587" t="s">
        <v>3621</v>
      </c>
      <c r="D3587" t="s">
        <v>51</v>
      </c>
      <c r="E3587" t="s">
        <v>16</v>
      </c>
      <c r="F3587">
        <v>60</v>
      </c>
      <c r="G3587" t="s">
        <v>8439</v>
      </c>
      <c r="H3587" t="s">
        <v>2183</v>
      </c>
      <c r="I3587" t="s">
        <v>124</v>
      </c>
      <c r="J3587" s="6">
        <v>44450</v>
      </c>
      <c r="K3587">
        <v>41</v>
      </c>
      <c r="L3587" t="s">
        <v>45</v>
      </c>
      <c r="M3587">
        <f t="shared" si="112"/>
        <v>0</v>
      </c>
      <c r="N3587" s="23" t="s">
        <v>12709</v>
      </c>
      <c r="O3587" s="23" t="s">
        <v>10422</v>
      </c>
      <c r="P3587" s="23">
        <f t="shared" si="113"/>
        <v>4</v>
      </c>
    </row>
    <row r="3588" spans="1:16" x14ac:dyDescent="0.3">
      <c r="A3588">
        <v>3681</v>
      </c>
      <c r="B3588" t="s">
        <v>1333</v>
      </c>
      <c r="C3588" t="s">
        <v>4974</v>
      </c>
      <c r="D3588" t="s">
        <v>28</v>
      </c>
      <c r="E3588" t="s">
        <v>29</v>
      </c>
      <c r="F3588">
        <v>30</v>
      </c>
      <c r="G3588" t="s">
        <v>8440</v>
      </c>
      <c r="H3588" t="s">
        <v>793</v>
      </c>
      <c r="I3588" t="s">
        <v>178</v>
      </c>
      <c r="J3588" s="6">
        <v>44110</v>
      </c>
      <c r="K3588">
        <v>70</v>
      </c>
      <c r="L3588" t="s">
        <v>33</v>
      </c>
      <c r="M3588">
        <f t="shared" si="112"/>
        <v>0</v>
      </c>
      <c r="N3588" s="23" t="s">
        <v>12710</v>
      </c>
      <c r="O3588" s="23" t="s">
        <v>10425</v>
      </c>
      <c r="P3588" s="23">
        <f t="shared" si="113"/>
        <v>3</v>
      </c>
    </row>
    <row r="3589" spans="1:16" x14ac:dyDescent="0.3">
      <c r="A3589">
        <v>3682</v>
      </c>
      <c r="B3589" t="s">
        <v>8441</v>
      </c>
      <c r="C3589" t="s">
        <v>5970</v>
      </c>
      <c r="D3589" t="s">
        <v>15</v>
      </c>
      <c r="E3589" t="s">
        <v>16</v>
      </c>
      <c r="F3589">
        <v>30</v>
      </c>
      <c r="G3589" t="s">
        <v>8442</v>
      </c>
      <c r="H3589" t="s">
        <v>6080</v>
      </c>
      <c r="I3589" t="s">
        <v>32</v>
      </c>
      <c r="J3589" s="6">
        <v>43987</v>
      </c>
      <c r="K3589">
        <v>44</v>
      </c>
      <c r="L3589" t="s">
        <v>64</v>
      </c>
      <c r="M3589">
        <f t="shared" si="112"/>
        <v>0</v>
      </c>
      <c r="N3589" s="23" t="s">
        <v>10698</v>
      </c>
      <c r="O3589" s="23" t="s">
        <v>10432</v>
      </c>
      <c r="P3589" s="23">
        <f t="shared" si="113"/>
        <v>6</v>
      </c>
    </row>
    <row r="3590" spans="1:16" x14ac:dyDescent="0.3">
      <c r="A3590">
        <v>3683</v>
      </c>
      <c r="B3590" t="s">
        <v>2442</v>
      </c>
      <c r="C3590" t="s">
        <v>5211</v>
      </c>
      <c r="D3590" t="s">
        <v>51</v>
      </c>
      <c r="E3590" t="s">
        <v>16</v>
      </c>
      <c r="F3590">
        <v>90</v>
      </c>
      <c r="G3590" t="s">
        <v>8443</v>
      </c>
      <c r="H3590" t="s">
        <v>2351</v>
      </c>
      <c r="I3590" t="s">
        <v>32</v>
      </c>
      <c r="J3590" s="6" t="s">
        <v>13893</v>
      </c>
      <c r="K3590">
        <v>54</v>
      </c>
      <c r="L3590" t="s">
        <v>39</v>
      </c>
      <c r="M3590">
        <f t="shared" si="112"/>
        <v>0</v>
      </c>
      <c r="N3590" s="23" t="s">
        <v>10429</v>
      </c>
      <c r="O3590" s="23" t="s">
        <v>10417</v>
      </c>
      <c r="P3590" s="23">
        <f t="shared" si="113"/>
        <v>5</v>
      </c>
    </row>
    <row r="3591" spans="1:16" x14ac:dyDescent="0.3">
      <c r="A3591">
        <v>3684</v>
      </c>
      <c r="B3591" t="s">
        <v>3378</v>
      </c>
      <c r="C3591" t="s">
        <v>5267</v>
      </c>
      <c r="D3591" t="s">
        <v>15</v>
      </c>
      <c r="E3591" t="s">
        <v>16</v>
      </c>
      <c r="F3591">
        <v>30</v>
      </c>
      <c r="G3591" t="s">
        <v>8444</v>
      </c>
      <c r="H3591" t="s">
        <v>659</v>
      </c>
      <c r="I3591" t="s">
        <v>32</v>
      </c>
      <c r="J3591" s="6">
        <v>43840</v>
      </c>
      <c r="K3591">
        <v>59</v>
      </c>
      <c r="L3591" t="s">
        <v>64</v>
      </c>
      <c r="M3591">
        <f t="shared" si="112"/>
        <v>0</v>
      </c>
      <c r="N3591" s="23" t="s">
        <v>10429</v>
      </c>
      <c r="O3591" s="23" t="s">
        <v>10420</v>
      </c>
      <c r="P3591" s="23">
        <f t="shared" si="113"/>
        <v>6</v>
      </c>
    </row>
    <row r="3592" spans="1:16" x14ac:dyDescent="0.3">
      <c r="A3592">
        <v>3685</v>
      </c>
      <c r="B3592" t="s">
        <v>2823</v>
      </c>
      <c r="C3592" t="s">
        <v>4181</v>
      </c>
      <c r="D3592" t="s">
        <v>92</v>
      </c>
      <c r="E3592" t="s">
        <v>29</v>
      </c>
      <c r="F3592">
        <v>30</v>
      </c>
      <c r="G3592" t="s">
        <v>8445</v>
      </c>
      <c r="H3592" t="s">
        <v>5069</v>
      </c>
      <c r="I3592" t="s">
        <v>32</v>
      </c>
      <c r="J3592" s="6" t="s">
        <v>14007</v>
      </c>
      <c r="K3592">
        <v>50</v>
      </c>
      <c r="L3592" t="s">
        <v>39</v>
      </c>
      <c r="M3592">
        <f t="shared" si="112"/>
        <v>0</v>
      </c>
      <c r="N3592" s="23" t="s">
        <v>12711</v>
      </c>
      <c r="O3592" s="23" t="s">
        <v>6</v>
      </c>
      <c r="P3592" s="23">
        <f t="shared" si="113"/>
        <v>6</v>
      </c>
    </row>
    <row r="3593" spans="1:16" x14ac:dyDescent="0.3">
      <c r="A3593">
        <v>3686</v>
      </c>
      <c r="B3593" t="s">
        <v>7314</v>
      </c>
      <c r="C3593" t="s">
        <v>5716</v>
      </c>
      <c r="D3593" t="s">
        <v>28</v>
      </c>
      <c r="E3593" t="s">
        <v>29</v>
      </c>
      <c r="F3593">
        <v>90</v>
      </c>
      <c r="G3593" t="s">
        <v>8446</v>
      </c>
      <c r="H3593" t="s">
        <v>985</v>
      </c>
      <c r="I3593" t="s">
        <v>38</v>
      </c>
      <c r="J3593" s="6" t="s">
        <v>13659</v>
      </c>
      <c r="K3593">
        <v>79</v>
      </c>
      <c r="L3593" t="s">
        <v>45</v>
      </c>
      <c r="M3593">
        <f t="shared" si="112"/>
        <v>0</v>
      </c>
      <c r="N3593" s="23" t="s">
        <v>12712</v>
      </c>
      <c r="O3593" s="23" t="s">
        <v>10422</v>
      </c>
      <c r="P3593" s="23">
        <f t="shared" si="113"/>
        <v>4</v>
      </c>
    </row>
    <row r="3594" spans="1:16" x14ac:dyDescent="0.3">
      <c r="A3594">
        <v>3687</v>
      </c>
      <c r="B3594" t="s">
        <v>550</v>
      </c>
      <c r="C3594" t="s">
        <v>1774</v>
      </c>
      <c r="D3594" t="s">
        <v>28</v>
      </c>
      <c r="E3594" t="s">
        <v>29</v>
      </c>
      <c r="F3594">
        <v>90</v>
      </c>
      <c r="G3594" t="s">
        <v>8447</v>
      </c>
      <c r="H3594" t="s">
        <v>4594</v>
      </c>
      <c r="I3594" t="s">
        <v>38</v>
      </c>
      <c r="J3594" s="6">
        <v>44838</v>
      </c>
      <c r="K3594">
        <v>96</v>
      </c>
      <c r="L3594" t="s">
        <v>80</v>
      </c>
      <c r="M3594">
        <f t="shared" si="112"/>
        <v>0</v>
      </c>
      <c r="N3594" s="23" t="s">
        <v>12713</v>
      </c>
      <c r="O3594" s="23" t="s">
        <v>10420</v>
      </c>
      <c r="P3594" s="23">
        <f t="shared" si="113"/>
        <v>6</v>
      </c>
    </row>
    <row r="3595" spans="1:16" x14ac:dyDescent="0.3">
      <c r="A3595">
        <v>3688</v>
      </c>
      <c r="B3595" t="s">
        <v>1356</v>
      </c>
      <c r="C3595" t="s">
        <v>7168</v>
      </c>
      <c r="D3595" t="s">
        <v>28</v>
      </c>
      <c r="E3595" t="s">
        <v>29</v>
      </c>
      <c r="F3595">
        <v>30</v>
      </c>
      <c r="G3595" t="s">
        <v>8448</v>
      </c>
      <c r="H3595" t="s">
        <v>5158</v>
      </c>
      <c r="I3595" t="s">
        <v>5159</v>
      </c>
      <c r="J3595" s="6" t="s">
        <v>14003</v>
      </c>
      <c r="K3595">
        <v>63</v>
      </c>
      <c r="L3595" t="s">
        <v>20</v>
      </c>
      <c r="M3595">
        <f t="shared" si="112"/>
        <v>0</v>
      </c>
      <c r="N3595" s="23" t="s">
        <v>12714</v>
      </c>
      <c r="O3595" s="23" t="s">
        <v>10422</v>
      </c>
      <c r="P3595" s="23">
        <f t="shared" si="113"/>
        <v>4</v>
      </c>
    </row>
    <row r="3596" spans="1:16" x14ac:dyDescent="0.3">
      <c r="A3596">
        <v>3689</v>
      </c>
      <c r="B3596" t="s">
        <v>2513</v>
      </c>
      <c r="C3596" t="s">
        <v>4173</v>
      </c>
      <c r="D3596" t="s">
        <v>28</v>
      </c>
      <c r="E3596" t="s">
        <v>29</v>
      </c>
      <c r="F3596">
        <v>60</v>
      </c>
      <c r="G3596" t="s">
        <v>8449</v>
      </c>
      <c r="H3596" t="s">
        <v>2696</v>
      </c>
      <c r="I3596" t="s">
        <v>95</v>
      </c>
      <c r="J3596" s="6" t="s">
        <v>14119</v>
      </c>
      <c r="K3596">
        <v>18</v>
      </c>
      <c r="L3596" t="s">
        <v>39</v>
      </c>
      <c r="M3596">
        <f t="shared" si="112"/>
        <v>0</v>
      </c>
      <c r="N3596" s="23" t="s">
        <v>12715</v>
      </c>
      <c r="O3596" s="23" t="s">
        <v>10417</v>
      </c>
      <c r="P3596" s="23">
        <f t="shared" si="113"/>
        <v>5</v>
      </c>
    </row>
    <row r="3597" spans="1:16" x14ac:dyDescent="0.3">
      <c r="A3597">
        <v>3690</v>
      </c>
      <c r="B3597" t="s">
        <v>1371</v>
      </c>
      <c r="C3597" t="s">
        <v>1826</v>
      </c>
      <c r="D3597" t="s">
        <v>28</v>
      </c>
      <c r="E3597" t="s">
        <v>29</v>
      </c>
      <c r="F3597">
        <v>90</v>
      </c>
      <c r="G3597" t="s">
        <v>8450</v>
      </c>
      <c r="H3597" t="s">
        <v>1336</v>
      </c>
      <c r="I3597" t="s">
        <v>129</v>
      </c>
      <c r="J3597" s="6">
        <v>43873</v>
      </c>
      <c r="K3597">
        <v>76</v>
      </c>
      <c r="L3597" t="s">
        <v>159</v>
      </c>
      <c r="M3597">
        <f t="shared" si="112"/>
        <v>0</v>
      </c>
      <c r="N3597" s="23" t="s">
        <v>12716</v>
      </c>
      <c r="O3597" s="23" t="s">
        <v>10422</v>
      </c>
      <c r="P3597" s="23">
        <f t="shared" si="113"/>
        <v>4</v>
      </c>
    </row>
    <row r="3598" spans="1:16" x14ac:dyDescent="0.3">
      <c r="A3598">
        <v>3691</v>
      </c>
      <c r="B3598" t="s">
        <v>8451</v>
      </c>
      <c r="C3598" t="s">
        <v>1222</v>
      </c>
      <c r="D3598" t="s">
        <v>15</v>
      </c>
      <c r="E3598" t="s">
        <v>16</v>
      </c>
      <c r="F3598">
        <v>30</v>
      </c>
      <c r="G3598" t="s">
        <v>8452</v>
      </c>
      <c r="H3598" t="s">
        <v>1768</v>
      </c>
      <c r="I3598" t="s">
        <v>32</v>
      </c>
      <c r="J3598" s="6" t="s">
        <v>13679</v>
      </c>
      <c r="K3598">
        <v>42</v>
      </c>
      <c r="L3598" t="s">
        <v>70</v>
      </c>
      <c r="M3598">
        <f t="shared" si="112"/>
        <v>0</v>
      </c>
      <c r="N3598" s="23" t="s">
        <v>12717</v>
      </c>
      <c r="O3598" s="23" t="s">
        <v>10438</v>
      </c>
      <c r="P3598" s="23">
        <f t="shared" si="113"/>
        <v>5</v>
      </c>
    </row>
    <row r="3599" spans="1:16" x14ac:dyDescent="0.3">
      <c r="A3599">
        <v>3692</v>
      </c>
      <c r="B3599" t="s">
        <v>8453</v>
      </c>
      <c r="C3599" t="s">
        <v>35</v>
      </c>
      <c r="D3599" t="s">
        <v>117</v>
      </c>
      <c r="E3599" t="s">
        <v>16</v>
      </c>
      <c r="F3599">
        <v>90</v>
      </c>
      <c r="G3599" t="s">
        <v>8454</v>
      </c>
      <c r="H3599" t="s">
        <v>2533</v>
      </c>
      <c r="I3599" t="s">
        <v>2534</v>
      </c>
      <c r="J3599" s="6" t="s">
        <v>14255</v>
      </c>
      <c r="K3599">
        <v>22</v>
      </c>
      <c r="L3599" t="s">
        <v>39</v>
      </c>
      <c r="M3599">
        <f t="shared" si="112"/>
        <v>0</v>
      </c>
      <c r="N3599" s="23" t="s">
        <v>12718</v>
      </c>
      <c r="O3599" s="23" t="s">
        <v>10438</v>
      </c>
      <c r="P3599" s="23">
        <f t="shared" si="113"/>
        <v>5</v>
      </c>
    </row>
    <row r="3600" spans="1:16" x14ac:dyDescent="0.3">
      <c r="A3600">
        <v>3693</v>
      </c>
      <c r="B3600" t="s">
        <v>8455</v>
      </c>
      <c r="C3600" t="s">
        <v>6016</v>
      </c>
      <c r="D3600" t="s">
        <v>15</v>
      </c>
      <c r="E3600" t="s">
        <v>16</v>
      </c>
      <c r="F3600">
        <v>30</v>
      </c>
      <c r="G3600" t="s">
        <v>8456</v>
      </c>
      <c r="H3600" t="s">
        <v>2766</v>
      </c>
      <c r="I3600" t="s">
        <v>294</v>
      </c>
      <c r="J3600" s="6" t="s">
        <v>13771</v>
      </c>
      <c r="K3600">
        <v>47</v>
      </c>
      <c r="L3600" t="s">
        <v>101</v>
      </c>
      <c r="M3600">
        <f t="shared" si="112"/>
        <v>0</v>
      </c>
      <c r="N3600" s="23" t="s">
        <v>12719</v>
      </c>
      <c r="O3600" s="23" t="s">
        <v>10420</v>
      </c>
      <c r="P3600" s="23">
        <f t="shared" si="113"/>
        <v>6</v>
      </c>
    </row>
    <row r="3601" spans="1:16" x14ac:dyDescent="0.3">
      <c r="A3601">
        <v>3694</v>
      </c>
      <c r="B3601" t="s">
        <v>758</v>
      </c>
      <c r="C3601" t="s">
        <v>653</v>
      </c>
      <c r="D3601" t="s">
        <v>15</v>
      </c>
      <c r="E3601" t="s">
        <v>16</v>
      </c>
      <c r="F3601">
        <v>30</v>
      </c>
      <c r="G3601" t="s">
        <v>8457</v>
      </c>
      <c r="H3601" t="s">
        <v>4028</v>
      </c>
      <c r="I3601" t="s">
        <v>32</v>
      </c>
      <c r="J3601" s="6">
        <v>43902</v>
      </c>
      <c r="K3601">
        <v>29</v>
      </c>
      <c r="L3601" t="s">
        <v>159</v>
      </c>
      <c r="M3601">
        <f t="shared" si="112"/>
        <v>0</v>
      </c>
      <c r="N3601" s="23" t="s">
        <v>12720</v>
      </c>
      <c r="O3601" s="23" t="s">
        <v>10422</v>
      </c>
      <c r="P3601" s="23">
        <f t="shared" si="113"/>
        <v>4</v>
      </c>
    </row>
    <row r="3602" spans="1:16" x14ac:dyDescent="0.3">
      <c r="A3602">
        <v>3695</v>
      </c>
      <c r="B3602" t="s">
        <v>8458</v>
      </c>
      <c r="C3602" t="s">
        <v>472</v>
      </c>
      <c r="D3602" t="s">
        <v>92</v>
      </c>
      <c r="E3602" t="s">
        <v>16</v>
      </c>
      <c r="F3602">
        <v>60</v>
      </c>
      <c r="G3602" t="s">
        <v>8459</v>
      </c>
      <c r="H3602" t="s">
        <v>8460</v>
      </c>
      <c r="I3602" t="s">
        <v>19</v>
      </c>
      <c r="J3602" s="6" t="s">
        <v>14256</v>
      </c>
      <c r="K3602">
        <v>53</v>
      </c>
      <c r="L3602" t="s">
        <v>33</v>
      </c>
      <c r="M3602">
        <f t="shared" si="112"/>
        <v>0</v>
      </c>
      <c r="N3602" s="23" t="s">
        <v>12721</v>
      </c>
      <c r="O3602" s="23" t="s">
        <v>10438</v>
      </c>
      <c r="P3602" s="23">
        <f t="shared" si="113"/>
        <v>5</v>
      </c>
    </row>
    <row r="3603" spans="1:16" x14ac:dyDescent="0.3">
      <c r="A3603">
        <v>3696</v>
      </c>
      <c r="B3603" t="s">
        <v>8461</v>
      </c>
      <c r="C3603" t="s">
        <v>3066</v>
      </c>
      <c r="D3603" t="s">
        <v>51</v>
      </c>
      <c r="E3603" t="s">
        <v>16</v>
      </c>
      <c r="F3603">
        <v>30</v>
      </c>
      <c r="G3603" t="s">
        <v>15001</v>
      </c>
      <c r="H3603" t="s">
        <v>1729</v>
      </c>
      <c r="I3603" t="s">
        <v>32</v>
      </c>
      <c r="J3603" s="6" t="s">
        <v>14166</v>
      </c>
      <c r="K3603">
        <v>77</v>
      </c>
      <c r="L3603" t="s">
        <v>64</v>
      </c>
      <c r="M3603">
        <f t="shared" si="112"/>
        <v>0</v>
      </c>
      <c r="N3603" s="23" t="s">
        <v>12722</v>
      </c>
      <c r="O3603" s="23" t="s">
        <v>3369</v>
      </c>
      <c r="P3603" s="23">
        <f t="shared" si="113"/>
        <v>5</v>
      </c>
    </row>
    <row r="3604" spans="1:16" x14ac:dyDescent="0.3">
      <c r="A3604">
        <v>3697</v>
      </c>
      <c r="B3604" t="s">
        <v>7643</v>
      </c>
      <c r="C3604" t="s">
        <v>5359</v>
      </c>
      <c r="D3604" t="s">
        <v>28</v>
      </c>
      <c r="E3604" t="s">
        <v>29</v>
      </c>
      <c r="F3604">
        <v>30</v>
      </c>
      <c r="G3604" t="s">
        <v>8463</v>
      </c>
      <c r="H3604" t="s">
        <v>781</v>
      </c>
      <c r="I3604" t="s">
        <v>294</v>
      </c>
      <c r="J3604" s="6" t="s">
        <v>13854</v>
      </c>
      <c r="K3604">
        <v>61</v>
      </c>
      <c r="L3604" t="s">
        <v>20</v>
      </c>
      <c r="M3604">
        <f t="shared" si="112"/>
        <v>0</v>
      </c>
      <c r="N3604" s="23" t="s">
        <v>12723</v>
      </c>
      <c r="O3604" s="23" t="s">
        <v>10417</v>
      </c>
      <c r="P3604" s="23">
        <f t="shared" si="113"/>
        <v>5</v>
      </c>
    </row>
    <row r="3605" spans="1:16" x14ac:dyDescent="0.3">
      <c r="A3605">
        <v>3698</v>
      </c>
      <c r="B3605" t="s">
        <v>8464</v>
      </c>
      <c r="C3605" t="s">
        <v>3930</v>
      </c>
      <c r="D3605" t="s">
        <v>15</v>
      </c>
      <c r="E3605" t="s">
        <v>16</v>
      </c>
      <c r="F3605">
        <v>60</v>
      </c>
      <c r="G3605" t="s">
        <v>14665</v>
      </c>
      <c r="H3605" t="s">
        <v>270</v>
      </c>
      <c r="I3605" t="s">
        <v>187</v>
      </c>
      <c r="J3605" s="6" t="s">
        <v>13685</v>
      </c>
      <c r="K3605">
        <v>10</v>
      </c>
      <c r="L3605" t="s">
        <v>45</v>
      </c>
      <c r="M3605">
        <f t="shared" si="112"/>
        <v>0</v>
      </c>
      <c r="N3605" s="23" t="s">
        <v>12724</v>
      </c>
      <c r="O3605" s="23" t="s">
        <v>10449</v>
      </c>
      <c r="P3605" s="23">
        <f t="shared" si="113"/>
        <v>7</v>
      </c>
    </row>
    <row r="3606" spans="1:16" x14ac:dyDescent="0.3">
      <c r="A3606">
        <v>3699</v>
      </c>
      <c r="B3606" t="s">
        <v>8466</v>
      </c>
      <c r="C3606" t="s">
        <v>8467</v>
      </c>
      <c r="D3606" t="s">
        <v>51</v>
      </c>
      <c r="E3606" t="s">
        <v>16</v>
      </c>
      <c r="F3606">
        <v>90</v>
      </c>
      <c r="G3606" t="s">
        <v>8468</v>
      </c>
      <c r="H3606" t="s">
        <v>1168</v>
      </c>
      <c r="I3606" t="s">
        <v>32</v>
      </c>
      <c r="J3606" s="6">
        <v>44137</v>
      </c>
      <c r="K3606">
        <v>12</v>
      </c>
      <c r="L3606" t="s">
        <v>39</v>
      </c>
      <c r="M3606">
        <f t="shared" si="112"/>
        <v>0</v>
      </c>
      <c r="N3606" s="23" t="s">
        <v>12725</v>
      </c>
      <c r="O3606" s="23" t="s">
        <v>3222</v>
      </c>
      <c r="P3606" s="23">
        <f t="shared" si="113"/>
        <v>4</v>
      </c>
    </row>
    <row r="3607" spans="1:16" x14ac:dyDescent="0.3">
      <c r="A3607">
        <v>3700</v>
      </c>
      <c r="B3607" t="s">
        <v>798</v>
      </c>
      <c r="C3607" t="s">
        <v>2064</v>
      </c>
      <c r="D3607" t="s">
        <v>28</v>
      </c>
      <c r="E3607" t="s">
        <v>29</v>
      </c>
      <c r="F3607">
        <v>60</v>
      </c>
      <c r="G3607" t="s">
        <v>14666</v>
      </c>
      <c r="H3607" t="s">
        <v>2397</v>
      </c>
      <c r="I3607" t="s">
        <v>187</v>
      </c>
      <c r="J3607" s="6">
        <v>44785</v>
      </c>
      <c r="K3607">
        <v>50</v>
      </c>
      <c r="L3607" t="s">
        <v>54</v>
      </c>
      <c r="M3607">
        <f t="shared" si="112"/>
        <v>0</v>
      </c>
      <c r="N3607" s="23" t="s">
        <v>12726</v>
      </c>
      <c r="O3607" s="23" t="s">
        <v>10449</v>
      </c>
      <c r="P3607" s="23">
        <f t="shared" si="113"/>
        <v>7</v>
      </c>
    </row>
    <row r="3608" spans="1:16" x14ac:dyDescent="0.3">
      <c r="A3608">
        <v>3701</v>
      </c>
      <c r="B3608" t="s">
        <v>4407</v>
      </c>
      <c r="C3608" t="s">
        <v>5742</v>
      </c>
      <c r="D3608" t="s">
        <v>15</v>
      </c>
      <c r="E3608" t="s">
        <v>16</v>
      </c>
      <c r="F3608">
        <v>30</v>
      </c>
      <c r="G3608" t="s">
        <v>8470</v>
      </c>
      <c r="H3608" t="s">
        <v>518</v>
      </c>
      <c r="I3608" t="s">
        <v>32</v>
      </c>
      <c r="J3608" s="6" t="s">
        <v>14190</v>
      </c>
      <c r="K3608">
        <v>43</v>
      </c>
      <c r="L3608" t="s">
        <v>70</v>
      </c>
      <c r="M3608">
        <f t="shared" si="112"/>
        <v>0</v>
      </c>
      <c r="N3608" s="23" t="s">
        <v>12726</v>
      </c>
      <c r="O3608" s="23" t="s">
        <v>10453</v>
      </c>
      <c r="P3608" s="23">
        <f t="shared" si="113"/>
        <v>7</v>
      </c>
    </row>
    <row r="3609" spans="1:16" x14ac:dyDescent="0.3">
      <c r="A3609">
        <v>3702</v>
      </c>
      <c r="B3609" t="s">
        <v>828</v>
      </c>
      <c r="C3609" t="s">
        <v>1101</v>
      </c>
      <c r="D3609" t="s">
        <v>28</v>
      </c>
      <c r="E3609" t="s">
        <v>29</v>
      </c>
      <c r="F3609">
        <v>30</v>
      </c>
      <c r="G3609" t="s">
        <v>8471</v>
      </c>
      <c r="H3609" t="s">
        <v>3991</v>
      </c>
      <c r="I3609" t="s">
        <v>32</v>
      </c>
      <c r="J3609" s="6">
        <v>43865</v>
      </c>
      <c r="K3609">
        <v>23</v>
      </c>
      <c r="L3609" t="s">
        <v>101</v>
      </c>
      <c r="M3609">
        <f t="shared" si="112"/>
        <v>0</v>
      </c>
      <c r="N3609" s="23" t="s">
        <v>12727</v>
      </c>
      <c r="O3609" s="23" t="s">
        <v>10438</v>
      </c>
      <c r="P3609" s="23">
        <f t="shared" si="113"/>
        <v>5</v>
      </c>
    </row>
    <row r="3610" spans="1:16" x14ac:dyDescent="0.3">
      <c r="A3610">
        <v>3703</v>
      </c>
      <c r="B3610" t="s">
        <v>8472</v>
      </c>
      <c r="C3610" t="s">
        <v>1212</v>
      </c>
      <c r="D3610" t="s">
        <v>28</v>
      </c>
      <c r="E3610" t="s">
        <v>29</v>
      </c>
      <c r="F3610">
        <v>30</v>
      </c>
      <c r="G3610" t="s">
        <v>8473</v>
      </c>
      <c r="H3610" t="s">
        <v>2552</v>
      </c>
      <c r="I3610" t="s">
        <v>32</v>
      </c>
      <c r="J3610" s="6" t="s">
        <v>13912</v>
      </c>
      <c r="K3610">
        <v>55</v>
      </c>
      <c r="L3610" t="s">
        <v>80</v>
      </c>
      <c r="M3610">
        <f t="shared" si="112"/>
        <v>0</v>
      </c>
      <c r="N3610" s="23" t="s">
        <v>12728</v>
      </c>
      <c r="O3610" s="23" t="s">
        <v>10453</v>
      </c>
      <c r="P3610" s="23">
        <f t="shared" si="113"/>
        <v>7</v>
      </c>
    </row>
    <row r="3611" spans="1:16" x14ac:dyDescent="0.3">
      <c r="A3611">
        <v>3704</v>
      </c>
      <c r="B3611" t="s">
        <v>8474</v>
      </c>
      <c r="C3611" t="s">
        <v>3171</v>
      </c>
      <c r="D3611" t="s">
        <v>51</v>
      </c>
      <c r="E3611" t="s">
        <v>16</v>
      </c>
      <c r="F3611">
        <v>60</v>
      </c>
      <c r="G3611" t="s">
        <v>8475</v>
      </c>
      <c r="H3611" t="s">
        <v>963</v>
      </c>
      <c r="I3611" t="s">
        <v>25</v>
      </c>
      <c r="J3611" s="6" t="s">
        <v>13922</v>
      </c>
      <c r="K3611">
        <v>71</v>
      </c>
      <c r="L3611" t="s">
        <v>64</v>
      </c>
      <c r="M3611">
        <f t="shared" si="112"/>
        <v>0</v>
      </c>
      <c r="N3611" s="23" t="s">
        <v>12729</v>
      </c>
      <c r="O3611" s="23" t="s">
        <v>10422</v>
      </c>
      <c r="P3611" s="23">
        <f t="shared" si="113"/>
        <v>4</v>
      </c>
    </row>
    <row r="3612" spans="1:16" x14ac:dyDescent="0.3">
      <c r="A3612">
        <v>3705</v>
      </c>
      <c r="B3612" t="s">
        <v>2523</v>
      </c>
      <c r="C3612" t="s">
        <v>4504</v>
      </c>
      <c r="D3612" t="s">
        <v>28</v>
      </c>
      <c r="E3612" t="s">
        <v>29</v>
      </c>
      <c r="F3612">
        <v>60</v>
      </c>
      <c r="G3612" t="s">
        <v>8476</v>
      </c>
      <c r="H3612" t="s">
        <v>2893</v>
      </c>
      <c r="I3612" t="s">
        <v>32</v>
      </c>
      <c r="J3612" s="6" t="s">
        <v>13668</v>
      </c>
      <c r="K3612">
        <v>37</v>
      </c>
      <c r="L3612" t="s">
        <v>70</v>
      </c>
      <c r="M3612">
        <f t="shared" si="112"/>
        <v>0</v>
      </c>
      <c r="N3612" s="23" t="s">
        <v>1912</v>
      </c>
      <c r="O3612" s="23" t="s">
        <v>10416</v>
      </c>
      <c r="P3612" s="23">
        <f t="shared" si="113"/>
        <v>4</v>
      </c>
    </row>
    <row r="3613" spans="1:16" x14ac:dyDescent="0.3">
      <c r="A3613">
        <v>3706</v>
      </c>
      <c r="B3613" t="s">
        <v>8477</v>
      </c>
      <c r="C3613" t="s">
        <v>3429</v>
      </c>
      <c r="D3613" t="s">
        <v>51</v>
      </c>
      <c r="E3613" t="s">
        <v>16</v>
      </c>
      <c r="F3613">
        <v>30</v>
      </c>
      <c r="G3613" t="s">
        <v>8478</v>
      </c>
      <c r="H3613" t="s">
        <v>2284</v>
      </c>
      <c r="I3613" t="s">
        <v>32</v>
      </c>
      <c r="J3613" s="6">
        <v>44534</v>
      </c>
      <c r="K3613">
        <v>62</v>
      </c>
      <c r="L3613" t="s">
        <v>45</v>
      </c>
      <c r="M3613">
        <f t="shared" si="112"/>
        <v>0</v>
      </c>
      <c r="N3613" s="23" t="s">
        <v>1912</v>
      </c>
      <c r="O3613" s="23" t="s">
        <v>10438</v>
      </c>
      <c r="P3613" s="23">
        <f t="shared" si="113"/>
        <v>5</v>
      </c>
    </row>
    <row r="3614" spans="1:16" x14ac:dyDescent="0.3">
      <c r="A3614">
        <v>3707</v>
      </c>
      <c r="B3614" t="s">
        <v>8479</v>
      </c>
      <c r="C3614" t="s">
        <v>6635</v>
      </c>
      <c r="D3614" t="s">
        <v>15</v>
      </c>
      <c r="E3614" t="s">
        <v>16</v>
      </c>
      <c r="F3614">
        <v>90</v>
      </c>
      <c r="G3614" t="s">
        <v>8480</v>
      </c>
      <c r="H3614" t="s">
        <v>5376</v>
      </c>
      <c r="I3614" t="s">
        <v>32</v>
      </c>
      <c r="J3614" s="6" t="s">
        <v>13701</v>
      </c>
      <c r="K3614">
        <v>63</v>
      </c>
      <c r="L3614" t="s">
        <v>159</v>
      </c>
      <c r="M3614">
        <f t="shared" si="112"/>
        <v>0</v>
      </c>
      <c r="N3614" s="23" t="s">
        <v>1912</v>
      </c>
      <c r="O3614" s="23" t="s">
        <v>6</v>
      </c>
      <c r="P3614" s="23">
        <f t="shared" si="113"/>
        <v>6</v>
      </c>
    </row>
    <row r="3615" spans="1:16" x14ac:dyDescent="0.3">
      <c r="A3615">
        <v>3708</v>
      </c>
      <c r="B3615" t="s">
        <v>8481</v>
      </c>
      <c r="C3615" t="s">
        <v>376</v>
      </c>
      <c r="D3615" t="s">
        <v>15</v>
      </c>
      <c r="E3615" t="s">
        <v>16</v>
      </c>
      <c r="F3615">
        <v>60</v>
      </c>
      <c r="G3615" t="s">
        <v>8482</v>
      </c>
      <c r="H3615" t="s">
        <v>8483</v>
      </c>
      <c r="I3615" t="s">
        <v>32</v>
      </c>
      <c r="J3615" s="6">
        <v>44111</v>
      </c>
      <c r="K3615">
        <v>13</v>
      </c>
      <c r="L3615" t="s">
        <v>45</v>
      </c>
      <c r="M3615">
        <f t="shared" si="112"/>
        <v>0</v>
      </c>
      <c r="N3615" s="23" t="s">
        <v>12730</v>
      </c>
      <c r="O3615" s="23" t="s">
        <v>6</v>
      </c>
      <c r="P3615" s="23">
        <f t="shared" si="113"/>
        <v>6</v>
      </c>
    </row>
    <row r="3616" spans="1:16" x14ac:dyDescent="0.3">
      <c r="A3616">
        <v>3710</v>
      </c>
      <c r="B3616" t="s">
        <v>8486</v>
      </c>
      <c r="C3616" t="s">
        <v>8487</v>
      </c>
      <c r="D3616" t="s">
        <v>51</v>
      </c>
      <c r="E3616" t="s">
        <v>16</v>
      </c>
      <c r="F3616">
        <v>90</v>
      </c>
      <c r="G3616" t="s">
        <v>8488</v>
      </c>
      <c r="H3616" t="s">
        <v>3100</v>
      </c>
      <c r="I3616" t="s">
        <v>32</v>
      </c>
      <c r="J3616" s="6">
        <v>44869</v>
      </c>
      <c r="K3616">
        <v>64</v>
      </c>
      <c r="L3616" t="s">
        <v>64</v>
      </c>
      <c r="M3616">
        <f t="shared" si="112"/>
        <v>0</v>
      </c>
      <c r="N3616" s="23" t="s">
        <v>12731</v>
      </c>
      <c r="O3616" s="23" t="s">
        <v>12732</v>
      </c>
      <c r="P3616" s="23">
        <f t="shared" si="113"/>
        <v>6</v>
      </c>
    </row>
    <row r="3617" spans="1:16" x14ac:dyDescent="0.3">
      <c r="A3617">
        <v>3712</v>
      </c>
      <c r="B3617" t="s">
        <v>8492</v>
      </c>
      <c r="C3617" t="s">
        <v>8493</v>
      </c>
      <c r="D3617" t="s">
        <v>51</v>
      </c>
      <c r="E3617" t="s">
        <v>16</v>
      </c>
      <c r="F3617">
        <v>60</v>
      </c>
      <c r="G3617" t="s">
        <v>8494</v>
      </c>
      <c r="H3617" t="s">
        <v>5379</v>
      </c>
      <c r="I3617" t="s">
        <v>1199</v>
      </c>
      <c r="J3617" s="6">
        <v>44294</v>
      </c>
      <c r="K3617">
        <v>57</v>
      </c>
      <c r="L3617" t="s">
        <v>33</v>
      </c>
      <c r="M3617">
        <f t="shared" si="112"/>
        <v>0</v>
      </c>
      <c r="N3617" s="23" t="s">
        <v>3151</v>
      </c>
      <c r="O3617" s="23" t="s">
        <v>6</v>
      </c>
      <c r="P3617" s="23">
        <f t="shared" si="113"/>
        <v>6</v>
      </c>
    </row>
    <row r="3618" spans="1:16" x14ac:dyDescent="0.3">
      <c r="A3618">
        <v>3713</v>
      </c>
      <c r="B3618" t="s">
        <v>4438</v>
      </c>
      <c r="C3618" t="s">
        <v>2692</v>
      </c>
      <c r="D3618" t="s">
        <v>28</v>
      </c>
      <c r="E3618" t="s">
        <v>29</v>
      </c>
      <c r="F3618">
        <v>60</v>
      </c>
      <c r="G3618" t="s">
        <v>8495</v>
      </c>
      <c r="H3618" t="s">
        <v>4196</v>
      </c>
      <c r="I3618" t="s">
        <v>240</v>
      </c>
      <c r="J3618" s="6">
        <v>43838</v>
      </c>
      <c r="K3618">
        <v>56</v>
      </c>
      <c r="L3618" t="s">
        <v>33</v>
      </c>
      <c r="M3618">
        <f t="shared" si="112"/>
        <v>0</v>
      </c>
      <c r="N3618" s="23" t="s">
        <v>12733</v>
      </c>
      <c r="O3618" s="23" t="s">
        <v>6</v>
      </c>
      <c r="P3618" s="23">
        <f t="shared" si="113"/>
        <v>6</v>
      </c>
    </row>
    <row r="3619" spans="1:16" x14ac:dyDescent="0.3">
      <c r="A3619">
        <v>3714</v>
      </c>
      <c r="B3619" t="s">
        <v>4550</v>
      </c>
      <c r="C3619" t="s">
        <v>8496</v>
      </c>
      <c r="D3619" t="s">
        <v>28</v>
      </c>
      <c r="E3619" t="s">
        <v>29</v>
      </c>
      <c r="F3619">
        <v>30</v>
      </c>
      <c r="G3619" t="s">
        <v>8497</v>
      </c>
      <c r="H3619" t="s">
        <v>2673</v>
      </c>
      <c r="I3619" t="s">
        <v>19</v>
      </c>
      <c r="J3619" s="6">
        <v>44480</v>
      </c>
      <c r="K3619">
        <v>62</v>
      </c>
      <c r="L3619" t="s">
        <v>64</v>
      </c>
      <c r="M3619">
        <f t="shared" si="112"/>
        <v>0</v>
      </c>
      <c r="N3619" s="23" t="s">
        <v>12734</v>
      </c>
      <c r="O3619" s="23" t="s">
        <v>10438</v>
      </c>
      <c r="P3619" s="23">
        <f t="shared" si="113"/>
        <v>5</v>
      </c>
    </row>
    <row r="3620" spans="1:16" x14ac:dyDescent="0.3">
      <c r="A3620">
        <v>3715</v>
      </c>
      <c r="B3620" t="s">
        <v>8498</v>
      </c>
      <c r="C3620" t="s">
        <v>6594</v>
      </c>
      <c r="D3620" t="s">
        <v>28</v>
      </c>
      <c r="E3620" t="s">
        <v>29</v>
      </c>
      <c r="F3620">
        <v>60</v>
      </c>
      <c r="G3620" t="s">
        <v>8499</v>
      </c>
      <c r="H3620" t="s">
        <v>4587</v>
      </c>
      <c r="I3620" t="s">
        <v>32</v>
      </c>
      <c r="J3620" s="6">
        <v>44621</v>
      </c>
      <c r="K3620">
        <v>21</v>
      </c>
      <c r="L3620" t="s">
        <v>54</v>
      </c>
      <c r="M3620">
        <f t="shared" si="112"/>
        <v>0</v>
      </c>
      <c r="N3620" s="23" t="s">
        <v>12735</v>
      </c>
      <c r="O3620" s="23" t="s">
        <v>1665</v>
      </c>
      <c r="P3620" s="23">
        <f t="shared" si="113"/>
        <v>5</v>
      </c>
    </row>
    <row r="3621" spans="1:16" x14ac:dyDescent="0.3">
      <c r="A3621">
        <v>3716</v>
      </c>
      <c r="B3621" t="s">
        <v>1894</v>
      </c>
      <c r="C3621" t="s">
        <v>7618</v>
      </c>
      <c r="D3621" t="s">
        <v>117</v>
      </c>
      <c r="E3621" t="s">
        <v>29</v>
      </c>
      <c r="F3621">
        <v>90</v>
      </c>
      <c r="G3621" t="s">
        <v>8500</v>
      </c>
      <c r="H3621" t="s">
        <v>5399</v>
      </c>
      <c r="I3621" t="s">
        <v>32</v>
      </c>
      <c r="J3621" s="6">
        <v>44688</v>
      </c>
      <c r="K3621">
        <v>65</v>
      </c>
      <c r="L3621" t="s">
        <v>159</v>
      </c>
      <c r="M3621">
        <f t="shared" si="112"/>
        <v>0</v>
      </c>
      <c r="N3621" s="23" t="s">
        <v>12736</v>
      </c>
      <c r="O3621" s="23" t="s">
        <v>6</v>
      </c>
      <c r="P3621" s="23">
        <f t="shared" si="113"/>
        <v>6</v>
      </c>
    </row>
    <row r="3622" spans="1:16" x14ac:dyDescent="0.3">
      <c r="A3622">
        <v>3717</v>
      </c>
      <c r="B3622" t="s">
        <v>2367</v>
      </c>
      <c r="C3622" t="s">
        <v>1105</v>
      </c>
      <c r="D3622" t="s">
        <v>28</v>
      </c>
      <c r="E3622" t="s">
        <v>29</v>
      </c>
      <c r="F3622">
        <v>60</v>
      </c>
      <c r="G3622" t="s">
        <v>8501</v>
      </c>
      <c r="H3622" t="s">
        <v>3628</v>
      </c>
      <c r="I3622" t="s">
        <v>32</v>
      </c>
      <c r="J3622" s="6" t="s">
        <v>13825</v>
      </c>
      <c r="K3622">
        <v>4</v>
      </c>
      <c r="L3622" t="s">
        <v>101</v>
      </c>
      <c r="M3622">
        <f t="shared" si="112"/>
        <v>0</v>
      </c>
      <c r="N3622" s="23" t="s">
        <v>12737</v>
      </c>
      <c r="O3622" s="23" t="s">
        <v>6</v>
      </c>
      <c r="P3622" s="23">
        <f t="shared" si="113"/>
        <v>6</v>
      </c>
    </row>
    <row r="3623" spans="1:16" x14ac:dyDescent="0.3">
      <c r="A3623">
        <v>3718</v>
      </c>
      <c r="B3623" t="s">
        <v>6072</v>
      </c>
      <c r="C3623" t="s">
        <v>2496</v>
      </c>
      <c r="D3623" t="s">
        <v>28</v>
      </c>
      <c r="E3623" t="s">
        <v>29</v>
      </c>
      <c r="F3623">
        <v>90</v>
      </c>
      <c r="G3623" t="s">
        <v>8501</v>
      </c>
      <c r="H3623" t="s">
        <v>1534</v>
      </c>
      <c r="I3623" t="s">
        <v>32</v>
      </c>
      <c r="J3623" s="6">
        <v>44815</v>
      </c>
      <c r="K3623">
        <v>49</v>
      </c>
      <c r="L3623" t="s">
        <v>64</v>
      </c>
      <c r="M3623">
        <f t="shared" si="112"/>
        <v>0</v>
      </c>
      <c r="N3623" s="23" t="s">
        <v>12737</v>
      </c>
      <c r="O3623" s="23" t="s">
        <v>6</v>
      </c>
      <c r="P3623" s="23">
        <f t="shared" si="113"/>
        <v>6</v>
      </c>
    </row>
    <row r="3624" spans="1:16" x14ac:dyDescent="0.3">
      <c r="A3624">
        <v>3719</v>
      </c>
      <c r="B3624" t="s">
        <v>8502</v>
      </c>
      <c r="C3624" t="s">
        <v>5389</v>
      </c>
      <c r="D3624" t="s">
        <v>15</v>
      </c>
      <c r="E3624" t="s">
        <v>16</v>
      </c>
      <c r="F3624">
        <v>90</v>
      </c>
      <c r="G3624" t="s">
        <v>14667</v>
      </c>
      <c r="H3624" t="s">
        <v>2993</v>
      </c>
      <c r="I3624" t="s">
        <v>32</v>
      </c>
      <c r="J3624" s="6">
        <v>43839</v>
      </c>
      <c r="K3624">
        <v>67</v>
      </c>
      <c r="L3624" t="s">
        <v>70</v>
      </c>
      <c r="M3624">
        <f t="shared" si="112"/>
        <v>0</v>
      </c>
      <c r="N3624" s="23" t="s">
        <v>12738</v>
      </c>
      <c r="O3624" s="23" t="s">
        <v>10454</v>
      </c>
      <c r="P3624" s="23">
        <f t="shared" si="113"/>
        <v>4</v>
      </c>
    </row>
    <row r="3625" spans="1:16" x14ac:dyDescent="0.3">
      <c r="A3625">
        <v>3720</v>
      </c>
      <c r="B3625" t="s">
        <v>8504</v>
      </c>
      <c r="C3625" t="s">
        <v>7556</v>
      </c>
      <c r="D3625" t="s">
        <v>15</v>
      </c>
      <c r="E3625" t="s">
        <v>16</v>
      </c>
      <c r="F3625">
        <v>60</v>
      </c>
      <c r="G3625" t="s">
        <v>8505</v>
      </c>
      <c r="H3625" t="s">
        <v>1490</v>
      </c>
      <c r="I3625" t="s">
        <v>294</v>
      </c>
      <c r="J3625" s="6">
        <v>44562</v>
      </c>
      <c r="K3625">
        <v>68</v>
      </c>
      <c r="L3625" t="s">
        <v>39</v>
      </c>
      <c r="M3625">
        <f t="shared" si="112"/>
        <v>0</v>
      </c>
      <c r="N3625" s="23" t="s">
        <v>12739</v>
      </c>
      <c r="O3625" s="23" t="s">
        <v>10438</v>
      </c>
      <c r="P3625" s="23">
        <f t="shared" si="113"/>
        <v>5</v>
      </c>
    </row>
    <row r="3626" spans="1:16" x14ac:dyDescent="0.3">
      <c r="A3626">
        <v>3721</v>
      </c>
      <c r="B3626" t="s">
        <v>1946</v>
      </c>
      <c r="C3626" t="s">
        <v>1985</v>
      </c>
      <c r="D3626" t="s">
        <v>28</v>
      </c>
      <c r="E3626" t="s">
        <v>29</v>
      </c>
      <c r="F3626">
        <v>60</v>
      </c>
      <c r="G3626" t="s">
        <v>8506</v>
      </c>
      <c r="H3626" t="s">
        <v>6659</v>
      </c>
      <c r="I3626" t="s">
        <v>208</v>
      </c>
      <c r="J3626" s="6">
        <v>44896</v>
      </c>
      <c r="K3626">
        <v>29</v>
      </c>
      <c r="L3626" t="s">
        <v>101</v>
      </c>
      <c r="M3626">
        <f t="shared" si="112"/>
        <v>0</v>
      </c>
      <c r="N3626" s="23" t="s">
        <v>12739</v>
      </c>
      <c r="O3626" s="23" t="s">
        <v>6</v>
      </c>
      <c r="P3626" s="23">
        <f t="shared" si="113"/>
        <v>6</v>
      </c>
    </row>
    <row r="3627" spans="1:16" x14ac:dyDescent="0.3">
      <c r="A3627">
        <v>3722</v>
      </c>
      <c r="B3627" t="s">
        <v>8507</v>
      </c>
      <c r="C3627" t="s">
        <v>3569</v>
      </c>
      <c r="D3627" t="s">
        <v>51</v>
      </c>
      <c r="E3627" t="s">
        <v>16</v>
      </c>
      <c r="F3627">
        <v>30</v>
      </c>
      <c r="G3627" t="s">
        <v>8508</v>
      </c>
      <c r="H3627" t="s">
        <v>4071</v>
      </c>
      <c r="I3627" t="s">
        <v>886</v>
      </c>
      <c r="J3627" s="6">
        <v>44381</v>
      </c>
      <c r="K3627">
        <v>8</v>
      </c>
      <c r="L3627" t="s">
        <v>101</v>
      </c>
      <c r="M3627">
        <f t="shared" si="112"/>
        <v>0</v>
      </c>
      <c r="N3627" s="23" t="s">
        <v>12740</v>
      </c>
      <c r="O3627" s="23" t="s">
        <v>10417</v>
      </c>
      <c r="P3627" s="23">
        <f t="shared" si="113"/>
        <v>5</v>
      </c>
    </row>
    <row r="3628" spans="1:16" x14ac:dyDescent="0.3">
      <c r="A3628">
        <v>3723</v>
      </c>
      <c r="B3628" t="s">
        <v>7675</v>
      </c>
      <c r="C3628" t="s">
        <v>1798</v>
      </c>
      <c r="D3628" t="s">
        <v>51</v>
      </c>
      <c r="E3628" t="s">
        <v>16</v>
      </c>
      <c r="F3628">
        <v>90</v>
      </c>
      <c r="G3628" t="s">
        <v>8509</v>
      </c>
      <c r="H3628" t="s">
        <v>1173</v>
      </c>
      <c r="I3628" t="s">
        <v>32</v>
      </c>
      <c r="J3628" s="6">
        <v>44046</v>
      </c>
      <c r="K3628">
        <v>71</v>
      </c>
      <c r="L3628" t="s">
        <v>39</v>
      </c>
      <c r="M3628">
        <f t="shared" si="112"/>
        <v>0</v>
      </c>
      <c r="N3628" s="23" t="s">
        <v>2499</v>
      </c>
      <c r="O3628" s="23" t="s">
        <v>10422</v>
      </c>
      <c r="P3628" s="23">
        <f t="shared" si="113"/>
        <v>4</v>
      </c>
    </row>
    <row r="3629" spans="1:16" x14ac:dyDescent="0.3">
      <c r="A3629">
        <v>3724</v>
      </c>
      <c r="B3629" t="s">
        <v>4808</v>
      </c>
      <c r="C3629" t="s">
        <v>1749</v>
      </c>
      <c r="D3629" t="s">
        <v>15</v>
      </c>
      <c r="E3629" t="s">
        <v>16</v>
      </c>
      <c r="F3629">
        <v>60</v>
      </c>
      <c r="G3629" t="s">
        <v>8510</v>
      </c>
      <c r="H3629" t="s">
        <v>1785</v>
      </c>
      <c r="I3629" t="s">
        <v>32</v>
      </c>
      <c r="J3629" s="6">
        <v>44566</v>
      </c>
      <c r="K3629">
        <v>54</v>
      </c>
      <c r="L3629" t="s">
        <v>39</v>
      </c>
      <c r="M3629">
        <f t="shared" si="112"/>
        <v>0</v>
      </c>
      <c r="N3629" s="23" t="s">
        <v>12741</v>
      </c>
      <c r="O3629" s="23" t="s">
        <v>10430</v>
      </c>
      <c r="P3629" s="23">
        <f t="shared" si="113"/>
        <v>9</v>
      </c>
    </row>
    <row r="3630" spans="1:16" x14ac:dyDescent="0.3">
      <c r="A3630">
        <v>3725</v>
      </c>
      <c r="B3630" t="s">
        <v>6967</v>
      </c>
      <c r="C3630" t="s">
        <v>4473</v>
      </c>
      <c r="D3630" t="s">
        <v>15</v>
      </c>
      <c r="E3630" t="s">
        <v>16</v>
      </c>
      <c r="F3630">
        <v>60</v>
      </c>
      <c r="G3630" t="s">
        <v>8511</v>
      </c>
      <c r="H3630" t="s">
        <v>8512</v>
      </c>
      <c r="I3630" t="s">
        <v>32</v>
      </c>
      <c r="J3630" s="6" t="s">
        <v>14086</v>
      </c>
      <c r="K3630">
        <v>78</v>
      </c>
      <c r="L3630" t="s">
        <v>64</v>
      </c>
      <c r="M3630">
        <f t="shared" si="112"/>
        <v>0</v>
      </c>
      <c r="N3630" s="23" t="s">
        <v>12741</v>
      </c>
      <c r="O3630" s="23" t="s">
        <v>3780</v>
      </c>
      <c r="P3630" s="23">
        <f t="shared" si="113"/>
        <v>5</v>
      </c>
    </row>
    <row r="3631" spans="1:16" x14ac:dyDescent="0.3">
      <c r="A3631">
        <v>3726</v>
      </c>
      <c r="B3631" t="s">
        <v>8513</v>
      </c>
      <c r="C3631" t="s">
        <v>8514</v>
      </c>
      <c r="D3631" t="s">
        <v>15</v>
      </c>
      <c r="E3631" t="s">
        <v>16</v>
      </c>
      <c r="F3631">
        <v>90</v>
      </c>
      <c r="G3631" t="s">
        <v>15002</v>
      </c>
      <c r="H3631" t="s">
        <v>2411</v>
      </c>
      <c r="I3631" t="s">
        <v>25</v>
      </c>
      <c r="J3631" s="6" t="s">
        <v>13647</v>
      </c>
      <c r="K3631">
        <v>8</v>
      </c>
      <c r="L3631" t="s">
        <v>70</v>
      </c>
      <c r="M3631">
        <f t="shared" si="112"/>
        <v>0</v>
      </c>
      <c r="N3631" s="23" t="s">
        <v>12742</v>
      </c>
      <c r="O3631" s="23" t="s">
        <v>3369</v>
      </c>
      <c r="P3631" s="23">
        <f t="shared" si="113"/>
        <v>5</v>
      </c>
    </row>
    <row r="3632" spans="1:16" x14ac:dyDescent="0.3">
      <c r="A3632">
        <v>3727</v>
      </c>
      <c r="B3632" t="s">
        <v>1207</v>
      </c>
      <c r="C3632" t="s">
        <v>7078</v>
      </c>
      <c r="D3632" t="s">
        <v>28</v>
      </c>
      <c r="E3632" t="s">
        <v>29</v>
      </c>
      <c r="F3632">
        <v>60</v>
      </c>
      <c r="G3632" t="s">
        <v>8516</v>
      </c>
      <c r="H3632" t="s">
        <v>2035</v>
      </c>
      <c r="I3632" t="s">
        <v>32</v>
      </c>
      <c r="J3632" s="6">
        <v>44298</v>
      </c>
      <c r="K3632">
        <v>19</v>
      </c>
      <c r="L3632" t="s">
        <v>39</v>
      </c>
      <c r="M3632">
        <f t="shared" si="112"/>
        <v>0</v>
      </c>
      <c r="N3632" s="23" t="s">
        <v>12504</v>
      </c>
      <c r="O3632" s="23" t="s">
        <v>10430</v>
      </c>
      <c r="P3632" s="23">
        <f t="shared" si="113"/>
        <v>9</v>
      </c>
    </row>
    <row r="3633" spans="1:16" x14ac:dyDescent="0.3">
      <c r="A3633">
        <v>3728</v>
      </c>
      <c r="B3633" t="s">
        <v>4072</v>
      </c>
      <c r="C3633" t="s">
        <v>1326</v>
      </c>
      <c r="D3633" t="s">
        <v>28</v>
      </c>
      <c r="E3633" t="s">
        <v>29</v>
      </c>
      <c r="F3633">
        <v>60</v>
      </c>
      <c r="G3633" t="s">
        <v>8517</v>
      </c>
      <c r="H3633" t="s">
        <v>6087</v>
      </c>
      <c r="I3633" t="s">
        <v>124</v>
      </c>
      <c r="J3633" s="6" t="s">
        <v>14064</v>
      </c>
      <c r="K3633">
        <v>56</v>
      </c>
      <c r="L3633" t="s">
        <v>159</v>
      </c>
      <c r="M3633">
        <f t="shared" si="112"/>
        <v>0</v>
      </c>
      <c r="N3633" s="23" t="s">
        <v>12743</v>
      </c>
      <c r="O3633" s="23" t="s">
        <v>3780</v>
      </c>
      <c r="P3633" s="23">
        <f t="shared" si="113"/>
        <v>5</v>
      </c>
    </row>
    <row r="3634" spans="1:16" x14ac:dyDescent="0.3">
      <c r="A3634">
        <v>3729</v>
      </c>
      <c r="B3634" t="s">
        <v>6721</v>
      </c>
      <c r="C3634" t="s">
        <v>1532</v>
      </c>
      <c r="D3634" t="s">
        <v>15</v>
      </c>
      <c r="E3634" t="s">
        <v>16</v>
      </c>
      <c r="F3634">
        <v>90</v>
      </c>
      <c r="G3634" t="s">
        <v>8518</v>
      </c>
      <c r="H3634" t="s">
        <v>4320</v>
      </c>
      <c r="I3634" t="s">
        <v>240</v>
      </c>
      <c r="J3634" s="6">
        <v>44629</v>
      </c>
      <c r="K3634">
        <v>10</v>
      </c>
      <c r="L3634" t="s">
        <v>101</v>
      </c>
      <c r="M3634">
        <f t="shared" si="112"/>
        <v>0</v>
      </c>
      <c r="N3634" s="23" t="s">
        <v>12744</v>
      </c>
      <c r="O3634" s="23" t="s">
        <v>10468</v>
      </c>
      <c r="P3634" s="23">
        <f t="shared" si="113"/>
        <v>8</v>
      </c>
    </row>
    <row r="3635" spans="1:16" x14ac:dyDescent="0.3">
      <c r="A3635">
        <v>3730</v>
      </c>
      <c r="B3635" t="s">
        <v>4363</v>
      </c>
      <c r="C3635" t="s">
        <v>2509</v>
      </c>
      <c r="D3635" t="s">
        <v>28</v>
      </c>
      <c r="E3635" t="s">
        <v>29</v>
      </c>
      <c r="F3635">
        <v>30</v>
      </c>
      <c r="G3635" t="s">
        <v>8519</v>
      </c>
      <c r="H3635" t="s">
        <v>7118</v>
      </c>
      <c r="I3635" t="s">
        <v>2022</v>
      </c>
      <c r="J3635" s="6" t="s">
        <v>13760</v>
      </c>
      <c r="K3635">
        <v>76</v>
      </c>
      <c r="L3635" t="s">
        <v>70</v>
      </c>
      <c r="M3635">
        <f t="shared" si="112"/>
        <v>0</v>
      </c>
      <c r="N3635" s="23" t="s">
        <v>12745</v>
      </c>
      <c r="O3635" s="23" t="s">
        <v>10422</v>
      </c>
      <c r="P3635" s="23">
        <f t="shared" si="113"/>
        <v>4</v>
      </c>
    </row>
    <row r="3636" spans="1:16" x14ac:dyDescent="0.3">
      <c r="A3636">
        <v>3731</v>
      </c>
      <c r="B3636" t="s">
        <v>7800</v>
      </c>
      <c r="C3636" t="s">
        <v>1390</v>
      </c>
      <c r="D3636" t="s">
        <v>15</v>
      </c>
      <c r="E3636" t="s">
        <v>16</v>
      </c>
      <c r="F3636">
        <v>60</v>
      </c>
      <c r="G3636" t="s">
        <v>8520</v>
      </c>
      <c r="H3636" t="s">
        <v>7480</v>
      </c>
      <c r="I3636" t="s">
        <v>129</v>
      </c>
      <c r="J3636" s="6" t="s">
        <v>14041</v>
      </c>
      <c r="K3636">
        <v>16</v>
      </c>
      <c r="L3636" t="s">
        <v>64</v>
      </c>
      <c r="M3636">
        <f t="shared" si="112"/>
        <v>0</v>
      </c>
      <c r="N3636" s="23" t="s">
        <v>12746</v>
      </c>
      <c r="O3636" s="23" t="s">
        <v>6</v>
      </c>
      <c r="P3636" s="23">
        <f t="shared" si="113"/>
        <v>6</v>
      </c>
    </row>
    <row r="3637" spans="1:16" x14ac:dyDescent="0.3">
      <c r="A3637">
        <v>3732</v>
      </c>
      <c r="B3637" t="s">
        <v>8521</v>
      </c>
      <c r="C3637" t="s">
        <v>748</v>
      </c>
      <c r="D3637" t="s">
        <v>15</v>
      </c>
      <c r="E3637" t="s">
        <v>16</v>
      </c>
      <c r="F3637">
        <v>30</v>
      </c>
      <c r="G3637" t="s">
        <v>15003</v>
      </c>
      <c r="H3637" t="s">
        <v>5957</v>
      </c>
      <c r="I3637" t="s">
        <v>187</v>
      </c>
      <c r="J3637" s="6" t="s">
        <v>13657</v>
      </c>
      <c r="K3637">
        <v>57</v>
      </c>
      <c r="L3637" t="s">
        <v>80</v>
      </c>
      <c r="M3637">
        <f t="shared" si="112"/>
        <v>0</v>
      </c>
      <c r="N3637" s="23" t="s">
        <v>12747</v>
      </c>
      <c r="O3637" s="23" t="s">
        <v>384</v>
      </c>
      <c r="P3637" s="23">
        <f t="shared" si="113"/>
        <v>5</v>
      </c>
    </row>
    <row r="3638" spans="1:16" x14ac:dyDescent="0.3">
      <c r="A3638">
        <v>3733</v>
      </c>
      <c r="B3638" t="s">
        <v>3209</v>
      </c>
      <c r="C3638" t="s">
        <v>1013</v>
      </c>
      <c r="D3638" t="s">
        <v>51</v>
      </c>
      <c r="E3638" t="s">
        <v>16</v>
      </c>
      <c r="F3638">
        <v>90</v>
      </c>
      <c r="G3638" t="s">
        <v>8523</v>
      </c>
      <c r="H3638" t="s">
        <v>1761</v>
      </c>
      <c r="I3638" t="s">
        <v>38</v>
      </c>
      <c r="J3638" s="6">
        <v>44166</v>
      </c>
      <c r="K3638">
        <v>53</v>
      </c>
      <c r="L3638" t="s">
        <v>33</v>
      </c>
      <c r="M3638">
        <f t="shared" si="112"/>
        <v>0</v>
      </c>
      <c r="N3638" s="23" t="s">
        <v>12748</v>
      </c>
      <c r="O3638" s="23" t="s">
        <v>10634</v>
      </c>
      <c r="P3638" s="23">
        <f t="shared" si="113"/>
        <v>5</v>
      </c>
    </row>
    <row r="3639" spans="1:16" x14ac:dyDescent="0.3">
      <c r="A3639">
        <v>3734</v>
      </c>
      <c r="B3639" t="s">
        <v>7955</v>
      </c>
      <c r="C3639" t="s">
        <v>4173</v>
      </c>
      <c r="D3639" t="s">
        <v>28</v>
      </c>
      <c r="E3639" t="s">
        <v>29</v>
      </c>
      <c r="F3639">
        <v>90</v>
      </c>
      <c r="G3639" t="s">
        <v>14668</v>
      </c>
      <c r="H3639" t="s">
        <v>3446</v>
      </c>
      <c r="I3639" t="s">
        <v>32</v>
      </c>
      <c r="J3639" s="6" t="s">
        <v>14135</v>
      </c>
      <c r="K3639">
        <v>20</v>
      </c>
      <c r="L3639" t="s">
        <v>54</v>
      </c>
      <c r="M3639">
        <f t="shared" si="112"/>
        <v>0</v>
      </c>
      <c r="N3639" s="23" t="s">
        <v>12749</v>
      </c>
      <c r="O3639" s="23" t="s">
        <v>10436</v>
      </c>
      <c r="P3639" s="23">
        <f t="shared" si="113"/>
        <v>8</v>
      </c>
    </row>
    <row r="3640" spans="1:16" x14ac:dyDescent="0.3">
      <c r="A3640">
        <v>3735</v>
      </c>
      <c r="B3640" t="s">
        <v>1661</v>
      </c>
      <c r="C3640" t="s">
        <v>1496</v>
      </c>
      <c r="D3640" t="s">
        <v>621</v>
      </c>
      <c r="E3640" t="s">
        <v>29</v>
      </c>
      <c r="F3640">
        <v>60</v>
      </c>
      <c r="G3640" t="s">
        <v>8525</v>
      </c>
      <c r="H3640" t="s">
        <v>1915</v>
      </c>
      <c r="I3640" t="s">
        <v>19</v>
      </c>
      <c r="J3640" s="6">
        <v>43924</v>
      </c>
      <c r="K3640">
        <v>58</v>
      </c>
      <c r="L3640" t="s">
        <v>64</v>
      </c>
      <c r="M3640">
        <f t="shared" si="112"/>
        <v>0</v>
      </c>
      <c r="N3640" s="23" t="s">
        <v>12750</v>
      </c>
      <c r="O3640" s="23" t="s">
        <v>10422</v>
      </c>
      <c r="P3640" s="23">
        <f t="shared" si="113"/>
        <v>4</v>
      </c>
    </row>
    <row r="3641" spans="1:16" x14ac:dyDescent="0.3">
      <c r="A3641">
        <v>3736</v>
      </c>
      <c r="B3641" t="s">
        <v>3880</v>
      </c>
      <c r="C3641" t="s">
        <v>755</v>
      </c>
      <c r="D3641" t="s">
        <v>28</v>
      </c>
      <c r="E3641" t="s">
        <v>29</v>
      </c>
      <c r="F3641">
        <v>90</v>
      </c>
      <c r="G3641" t="s">
        <v>8526</v>
      </c>
      <c r="H3641" t="s">
        <v>1643</v>
      </c>
      <c r="I3641" t="s">
        <v>124</v>
      </c>
      <c r="J3641" s="6">
        <v>43988</v>
      </c>
      <c r="K3641">
        <v>41</v>
      </c>
      <c r="L3641" t="s">
        <v>20</v>
      </c>
      <c r="M3641">
        <f t="shared" si="112"/>
        <v>0</v>
      </c>
      <c r="N3641" s="23" t="s">
        <v>12751</v>
      </c>
      <c r="O3641" s="23" t="s">
        <v>10432</v>
      </c>
      <c r="P3641" s="23">
        <f t="shared" si="113"/>
        <v>6</v>
      </c>
    </row>
    <row r="3642" spans="1:16" x14ac:dyDescent="0.3">
      <c r="A3642">
        <v>3737</v>
      </c>
      <c r="B3642" t="s">
        <v>8226</v>
      </c>
      <c r="C3642" t="s">
        <v>4512</v>
      </c>
      <c r="D3642" t="s">
        <v>15</v>
      </c>
      <c r="E3642" t="s">
        <v>16</v>
      </c>
      <c r="F3642">
        <v>60</v>
      </c>
      <c r="G3642" t="s">
        <v>8527</v>
      </c>
      <c r="H3642" t="s">
        <v>3002</v>
      </c>
      <c r="I3642" t="s">
        <v>32</v>
      </c>
      <c r="J3642" s="6">
        <v>44474</v>
      </c>
      <c r="K3642">
        <v>58</v>
      </c>
      <c r="L3642" t="s">
        <v>33</v>
      </c>
      <c r="M3642">
        <f t="shared" si="112"/>
        <v>0</v>
      </c>
      <c r="N3642" s="23" t="s">
        <v>6003</v>
      </c>
      <c r="O3642" s="23" t="s">
        <v>10417</v>
      </c>
      <c r="P3642" s="23">
        <f t="shared" si="113"/>
        <v>5</v>
      </c>
    </row>
    <row r="3643" spans="1:16" x14ac:dyDescent="0.3">
      <c r="A3643">
        <v>3738</v>
      </c>
      <c r="B3643" t="s">
        <v>8528</v>
      </c>
      <c r="C3643" t="s">
        <v>449</v>
      </c>
      <c r="D3643" t="s">
        <v>15</v>
      </c>
      <c r="E3643" t="s">
        <v>16</v>
      </c>
      <c r="F3643">
        <v>30</v>
      </c>
      <c r="G3643" t="s">
        <v>8529</v>
      </c>
      <c r="H3643" t="s">
        <v>8110</v>
      </c>
      <c r="I3643" t="s">
        <v>173</v>
      </c>
      <c r="J3643" s="6" t="s">
        <v>13939</v>
      </c>
      <c r="K3643">
        <v>69</v>
      </c>
      <c r="L3643" t="s">
        <v>39</v>
      </c>
      <c r="M3643">
        <f t="shared" si="112"/>
        <v>0</v>
      </c>
      <c r="N3643" s="23" t="s">
        <v>12752</v>
      </c>
      <c r="O3643" s="23" t="s">
        <v>10422</v>
      </c>
      <c r="P3643" s="23">
        <f t="shared" si="113"/>
        <v>4</v>
      </c>
    </row>
    <row r="3644" spans="1:16" x14ac:dyDescent="0.3">
      <c r="A3644">
        <v>3739</v>
      </c>
      <c r="B3644" t="s">
        <v>7787</v>
      </c>
      <c r="C3644" t="s">
        <v>4131</v>
      </c>
      <c r="D3644" t="s">
        <v>51</v>
      </c>
      <c r="E3644" t="s">
        <v>16</v>
      </c>
      <c r="F3644">
        <v>60</v>
      </c>
      <c r="G3644" t="s">
        <v>8529</v>
      </c>
      <c r="H3644" t="s">
        <v>2121</v>
      </c>
      <c r="I3644" t="s">
        <v>38</v>
      </c>
      <c r="J3644" s="6" t="s">
        <v>13748</v>
      </c>
      <c r="K3644">
        <v>37</v>
      </c>
      <c r="L3644" t="s">
        <v>39</v>
      </c>
      <c r="M3644">
        <f t="shared" si="112"/>
        <v>0</v>
      </c>
      <c r="N3644" s="23" t="s">
        <v>12752</v>
      </c>
      <c r="O3644" s="23" t="s">
        <v>10422</v>
      </c>
      <c r="P3644" s="23">
        <f t="shared" si="113"/>
        <v>4</v>
      </c>
    </row>
    <row r="3645" spans="1:16" x14ac:dyDescent="0.3">
      <c r="A3645">
        <v>3740</v>
      </c>
      <c r="B3645" t="s">
        <v>6328</v>
      </c>
      <c r="C3645" t="s">
        <v>138</v>
      </c>
      <c r="D3645" t="s">
        <v>28</v>
      </c>
      <c r="E3645" t="s">
        <v>29</v>
      </c>
      <c r="F3645">
        <v>30</v>
      </c>
      <c r="G3645" t="s">
        <v>8529</v>
      </c>
      <c r="H3645" t="s">
        <v>1537</v>
      </c>
      <c r="I3645" t="s">
        <v>294</v>
      </c>
      <c r="J3645" s="6">
        <v>43952</v>
      </c>
      <c r="K3645">
        <v>75</v>
      </c>
      <c r="L3645" t="s">
        <v>159</v>
      </c>
      <c r="M3645">
        <f t="shared" si="112"/>
        <v>0</v>
      </c>
      <c r="N3645" s="23" t="s">
        <v>12752</v>
      </c>
      <c r="O3645" s="23" t="s">
        <v>10422</v>
      </c>
      <c r="P3645" s="23">
        <f t="shared" si="113"/>
        <v>4</v>
      </c>
    </row>
    <row r="3646" spans="1:16" x14ac:dyDescent="0.3">
      <c r="A3646">
        <v>3741</v>
      </c>
      <c r="B3646" t="s">
        <v>5749</v>
      </c>
      <c r="C3646" t="s">
        <v>3419</v>
      </c>
      <c r="D3646" t="s">
        <v>28</v>
      </c>
      <c r="E3646" t="s">
        <v>29</v>
      </c>
      <c r="F3646">
        <v>60</v>
      </c>
      <c r="G3646" t="s">
        <v>8530</v>
      </c>
      <c r="H3646" t="s">
        <v>4678</v>
      </c>
      <c r="I3646" t="s">
        <v>886</v>
      </c>
      <c r="J3646" s="6" t="s">
        <v>13942</v>
      </c>
      <c r="K3646">
        <v>18</v>
      </c>
      <c r="L3646" t="s">
        <v>101</v>
      </c>
      <c r="M3646">
        <f t="shared" si="112"/>
        <v>0</v>
      </c>
      <c r="N3646" s="23" t="s">
        <v>12753</v>
      </c>
      <c r="O3646" s="23" t="s">
        <v>10422</v>
      </c>
      <c r="P3646" s="23">
        <f t="shared" si="113"/>
        <v>4</v>
      </c>
    </row>
    <row r="3647" spans="1:16" x14ac:dyDescent="0.3">
      <c r="A3647">
        <v>3742</v>
      </c>
      <c r="B3647" t="s">
        <v>8531</v>
      </c>
      <c r="C3647" t="s">
        <v>2942</v>
      </c>
      <c r="D3647" t="s">
        <v>28</v>
      </c>
      <c r="E3647" t="s">
        <v>29</v>
      </c>
      <c r="F3647">
        <v>30</v>
      </c>
      <c r="G3647" t="s">
        <v>8532</v>
      </c>
      <c r="H3647" t="s">
        <v>864</v>
      </c>
      <c r="I3647" t="s">
        <v>19</v>
      </c>
      <c r="J3647" s="6">
        <v>44808</v>
      </c>
      <c r="K3647">
        <v>8</v>
      </c>
      <c r="L3647" t="s">
        <v>70</v>
      </c>
      <c r="M3647">
        <f t="shared" si="112"/>
        <v>0</v>
      </c>
      <c r="N3647" s="23" t="s">
        <v>2424</v>
      </c>
      <c r="O3647" s="23" t="s">
        <v>10422</v>
      </c>
      <c r="P3647" s="23">
        <f t="shared" si="113"/>
        <v>4</v>
      </c>
    </row>
    <row r="3648" spans="1:16" x14ac:dyDescent="0.3">
      <c r="A3648">
        <v>3743</v>
      </c>
      <c r="B3648" t="s">
        <v>6721</v>
      </c>
      <c r="C3648" t="s">
        <v>4469</v>
      </c>
      <c r="D3648" t="s">
        <v>15</v>
      </c>
      <c r="E3648" t="s">
        <v>16</v>
      </c>
      <c r="F3648">
        <v>60</v>
      </c>
      <c r="G3648" t="s">
        <v>8535</v>
      </c>
      <c r="H3648" t="s">
        <v>8534</v>
      </c>
      <c r="I3648" t="s">
        <v>294</v>
      </c>
      <c r="J3648" s="6">
        <v>44018</v>
      </c>
      <c r="K3648">
        <v>43</v>
      </c>
      <c r="L3648" t="s">
        <v>159</v>
      </c>
      <c r="M3648">
        <f t="shared" si="112"/>
        <v>0</v>
      </c>
      <c r="N3648" s="23" t="s">
        <v>12754</v>
      </c>
      <c r="O3648" s="23" t="s">
        <v>10506</v>
      </c>
      <c r="P3648" s="23">
        <f t="shared" si="113"/>
        <v>2</v>
      </c>
    </row>
    <row r="3649" spans="1:16" x14ac:dyDescent="0.3">
      <c r="A3649">
        <v>3744</v>
      </c>
      <c r="B3649" t="s">
        <v>5567</v>
      </c>
      <c r="C3649" t="s">
        <v>7073</v>
      </c>
      <c r="D3649" t="s">
        <v>28</v>
      </c>
      <c r="E3649" t="s">
        <v>29</v>
      </c>
      <c r="F3649">
        <v>60</v>
      </c>
      <c r="G3649" t="s">
        <v>8535</v>
      </c>
      <c r="H3649" t="s">
        <v>3695</v>
      </c>
      <c r="I3649" t="s">
        <v>173</v>
      </c>
      <c r="J3649" s="6">
        <v>43838</v>
      </c>
      <c r="K3649">
        <v>47</v>
      </c>
      <c r="L3649" t="s">
        <v>33</v>
      </c>
      <c r="M3649">
        <f t="shared" si="112"/>
        <v>0</v>
      </c>
      <c r="N3649" s="23" t="s">
        <v>12754</v>
      </c>
      <c r="O3649" s="23" t="s">
        <v>10422</v>
      </c>
      <c r="P3649" s="23">
        <f t="shared" si="113"/>
        <v>4</v>
      </c>
    </row>
    <row r="3650" spans="1:16" x14ac:dyDescent="0.3">
      <c r="A3650">
        <v>3745</v>
      </c>
      <c r="B3650" t="s">
        <v>3101</v>
      </c>
      <c r="C3650" t="s">
        <v>6139</v>
      </c>
      <c r="D3650" t="s">
        <v>28</v>
      </c>
      <c r="E3650" t="s">
        <v>29</v>
      </c>
      <c r="F3650">
        <v>30</v>
      </c>
      <c r="G3650" t="s">
        <v>8536</v>
      </c>
      <c r="H3650" t="s">
        <v>6621</v>
      </c>
      <c r="I3650" t="s">
        <v>38</v>
      </c>
      <c r="J3650" s="6" t="s">
        <v>14128</v>
      </c>
      <c r="K3650">
        <v>3</v>
      </c>
      <c r="L3650" t="s">
        <v>33</v>
      </c>
      <c r="M3650">
        <f t="shared" ref="M3650:M3713" si="114">COUNTBLANK(A3650:L3650)</f>
        <v>0</v>
      </c>
      <c r="N3650" s="23" t="s">
        <v>12755</v>
      </c>
      <c r="O3650" s="23" t="s">
        <v>10422</v>
      </c>
      <c r="P3650" s="23">
        <f t="shared" ref="P3650:P3713" si="115">LEN(O3650)</f>
        <v>4</v>
      </c>
    </row>
    <row r="3651" spans="1:16" x14ac:dyDescent="0.3">
      <c r="A3651">
        <v>3746</v>
      </c>
      <c r="B3651" t="s">
        <v>7176</v>
      </c>
      <c r="C3651" t="s">
        <v>4583</v>
      </c>
      <c r="D3651" t="s">
        <v>28</v>
      </c>
      <c r="E3651" t="s">
        <v>29</v>
      </c>
      <c r="F3651">
        <v>60</v>
      </c>
      <c r="G3651" t="s">
        <v>8537</v>
      </c>
      <c r="H3651" t="s">
        <v>710</v>
      </c>
      <c r="I3651" t="s">
        <v>187</v>
      </c>
      <c r="J3651" s="6" t="s">
        <v>13858</v>
      </c>
      <c r="K3651">
        <v>62</v>
      </c>
      <c r="L3651" t="s">
        <v>159</v>
      </c>
      <c r="M3651">
        <f t="shared" si="114"/>
        <v>0</v>
      </c>
      <c r="N3651" s="23" t="s">
        <v>6305</v>
      </c>
      <c r="O3651" s="23" t="s">
        <v>10422</v>
      </c>
      <c r="P3651" s="23">
        <f t="shared" si="115"/>
        <v>4</v>
      </c>
    </row>
    <row r="3652" spans="1:16" x14ac:dyDescent="0.3">
      <c r="A3652">
        <v>3747</v>
      </c>
      <c r="B3652" t="s">
        <v>1170</v>
      </c>
      <c r="C3652" t="s">
        <v>5428</v>
      </c>
      <c r="D3652" t="s">
        <v>28</v>
      </c>
      <c r="E3652" t="s">
        <v>29</v>
      </c>
      <c r="F3652">
        <v>60</v>
      </c>
      <c r="G3652" t="s">
        <v>8538</v>
      </c>
      <c r="H3652" t="s">
        <v>378</v>
      </c>
      <c r="I3652" t="s">
        <v>146</v>
      </c>
      <c r="J3652" s="6" t="s">
        <v>13841</v>
      </c>
      <c r="K3652">
        <v>58</v>
      </c>
      <c r="L3652" t="s">
        <v>20</v>
      </c>
      <c r="M3652">
        <f t="shared" si="114"/>
        <v>0</v>
      </c>
      <c r="N3652" s="23" t="s">
        <v>5634</v>
      </c>
      <c r="O3652" s="23" t="s">
        <v>10417</v>
      </c>
      <c r="P3652" s="23">
        <f t="shared" si="115"/>
        <v>5</v>
      </c>
    </row>
    <row r="3653" spans="1:16" x14ac:dyDescent="0.3">
      <c r="A3653">
        <v>3748</v>
      </c>
      <c r="B3653" t="s">
        <v>8539</v>
      </c>
      <c r="C3653" t="s">
        <v>4998</v>
      </c>
      <c r="D3653" t="s">
        <v>15</v>
      </c>
      <c r="E3653" t="s">
        <v>16</v>
      </c>
      <c r="F3653">
        <v>90</v>
      </c>
      <c r="G3653" t="s">
        <v>8540</v>
      </c>
      <c r="H3653" t="s">
        <v>1719</v>
      </c>
      <c r="I3653" t="s">
        <v>38</v>
      </c>
      <c r="J3653" s="6">
        <v>44378</v>
      </c>
      <c r="K3653">
        <v>5</v>
      </c>
      <c r="L3653" t="s">
        <v>45</v>
      </c>
      <c r="M3653">
        <f t="shared" si="114"/>
        <v>0</v>
      </c>
      <c r="N3653" s="23" t="s">
        <v>12756</v>
      </c>
      <c r="O3653" s="23" t="s">
        <v>6</v>
      </c>
      <c r="P3653" s="23">
        <f t="shared" si="115"/>
        <v>6</v>
      </c>
    </row>
    <row r="3654" spans="1:16" x14ac:dyDescent="0.3">
      <c r="A3654">
        <v>3749</v>
      </c>
      <c r="B3654" t="s">
        <v>7827</v>
      </c>
      <c r="C3654" t="s">
        <v>1259</v>
      </c>
      <c r="D3654" t="s">
        <v>15</v>
      </c>
      <c r="E3654" t="s">
        <v>16</v>
      </c>
      <c r="F3654">
        <v>90</v>
      </c>
      <c r="G3654" t="s">
        <v>8540</v>
      </c>
      <c r="H3654" t="s">
        <v>734</v>
      </c>
      <c r="I3654" t="s">
        <v>32</v>
      </c>
      <c r="J3654" s="6">
        <v>44656</v>
      </c>
      <c r="K3654">
        <v>36</v>
      </c>
      <c r="L3654" t="s">
        <v>101</v>
      </c>
      <c r="M3654">
        <f t="shared" si="114"/>
        <v>0</v>
      </c>
      <c r="N3654" s="23" t="s">
        <v>12756</v>
      </c>
      <c r="O3654" s="23" t="s">
        <v>6</v>
      </c>
      <c r="P3654" s="23">
        <f t="shared" si="115"/>
        <v>6</v>
      </c>
    </row>
    <row r="3655" spans="1:16" x14ac:dyDescent="0.3">
      <c r="A3655">
        <v>3750</v>
      </c>
      <c r="B3655" t="s">
        <v>3216</v>
      </c>
      <c r="C3655" t="s">
        <v>4037</v>
      </c>
      <c r="D3655" t="s">
        <v>28</v>
      </c>
      <c r="E3655" t="s">
        <v>29</v>
      </c>
      <c r="F3655">
        <v>60</v>
      </c>
      <c r="G3655" t="s">
        <v>8541</v>
      </c>
      <c r="H3655" t="s">
        <v>1754</v>
      </c>
      <c r="I3655" t="s">
        <v>25</v>
      </c>
      <c r="J3655" s="6" t="s">
        <v>13742</v>
      </c>
      <c r="K3655">
        <v>65</v>
      </c>
      <c r="L3655" t="s">
        <v>54</v>
      </c>
      <c r="M3655">
        <f t="shared" si="114"/>
        <v>0</v>
      </c>
      <c r="N3655" s="23" t="s">
        <v>12757</v>
      </c>
      <c r="O3655" s="23" t="s">
        <v>10438</v>
      </c>
      <c r="P3655" s="23">
        <f t="shared" si="115"/>
        <v>5</v>
      </c>
    </row>
    <row r="3656" spans="1:16" x14ac:dyDescent="0.3">
      <c r="A3656">
        <v>3751</v>
      </c>
      <c r="B3656" t="s">
        <v>8542</v>
      </c>
      <c r="C3656" t="s">
        <v>946</v>
      </c>
      <c r="D3656" t="s">
        <v>51</v>
      </c>
      <c r="E3656" t="s">
        <v>16</v>
      </c>
      <c r="F3656">
        <v>60</v>
      </c>
      <c r="G3656" t="s">
        <v>8543</v>
      </c>
      <c r="H3656" t="s">
        <v>8028</v>
      </c>
      <c r="I3656" t="s">
        <v>294</v>
      </c>
      <c r="J3656" s="6">
        <v>44172</v>
      </c>
      <c r="K3656">
        <v>44</v>
      </c>
      <c r="L3656" t="s">
        <v>39</v>
      </c>
      <c r="M3656">
        <f t="shared" si="114"/>
        <v>0</v>
      </c>
      <c r="N3656" s="23" t="s">
        <v>6764</v>
      </c>
      <c r="O3656" s="23" t="s">
        <v>10453</v>
      </c>
      <c r="P3656" s="23">
        <f t="shared" si="115"/>
        <v>7</v>
      </c>
    </row>
    <row r="3657" spans="1:16" x14ac:dyDescent="0.3">
      <c r="A3657">
        <v>3752</v>
      </c>
      <c r="B3657" t="s">
        <v>3374</v>
      </c>
      <c r="C3657" t="s">
        <v>8544</v>
      </c>
      <c r="D3657" t="s">
        <v>15</v>
      </c>
      <c r="E3657" t="s">
        <v>16</v>
      </c>
      <c r="F3657">
        <v>30</v>
      </c>
      <c r="G3657" t="s">
        <v>8545</v>
      </c>
      <c r="H3657" t="s">
        <v>128</v>
      </c>
      <c r="I3657" t="s">
        <v>129</v>
      </c>
      <c r="J3657" s="6">
        <v>44867</v>
      </c>
      <c r="K3657">
        <v>63</v>
      </c>
      <c r="L3657" t="s">
        <v>20</v>
      </c>
      <c r="M3657">
        <f t="shared" si="114"/>
        <v>0</v>
      </c>
      <c r="N3657" s="23" t="s">
        <v>6764</v>
      </c>
      <c r="O3657" s="23" t="s">
        <v>10490</v>
      </c>
      <c r="P3657" s="23">
        <f t="shared" si="115"/>
        <v>4</v>
      </c>
    </row>
    <row r="3658" spans="1:16" x14ac:dyDescent="0.3">
      <c r="A3658">
        <v>3753</v>
      </c>
      <c r="B3658" t="s">
        <v>5594</v>
      </c>
      <c r="C3658" t="s">
        <v>3947</v>
      </c>
      <c r="D3658" t="s">
        <v>51</v>
      </c>
      <c r="E3658" t="s">
        <v>16</v>
      </c>
      <c r="F3658">
        <v>60</v>
      </c>
      <c r="G3658" t="s">
        <v>8546</v>
      </c>
      <c r="H3658" t="s">
        <v>8547</v>
      </c>
      <c r="I3658" t="s">
        <v>32</v>
      </c>
      <c r="J3658" s="6" t="s">
        <v>13825</v>
      </c>
      <c r="K3658">
        <v>7</v>
      </c>
      <c r="L3658" t="s">
        <v>33</v>
      </c>
      <c r="M3658">
        <f t="shared" si="114"/>
        <v>0</v>
      </c>
      <c r="N3658" s="23" t="s">
        <v>12758</v>
      </c>
      <c r="O3658" s="23" t="s">
        <v>10717</v>
      </c>
      <c r="P3658" s="23">
        <f t="shared" si="115"/>
        <v>4</v>
      </c>
    </row>
    <row r="3659" spans="1:16" x14ac:dyDescent="0.3">
      <c r="A3659">
        <v>3754</v>
      </c>
      <c r="B3659" t="s">
        <v>138</v>
      </c>
      <c r="C3659" t="s">
        <v>8548</v>
      </c>
      <c r="D3659" t="s">
        <v>28</v>
      </c>
      <c r="E3659" t="s">
        <v>29</v>
      </c>
      <c r="F3659">
        <v>60</v>
      </c>
      <c r="G3659" t="s">
        <v>14669</v>
      </c>
      <c r="H3659" t="s">
        <v>2084</v>
      </c>
      <c r="I3659" t="s">
        <v>294</v>
      </c>
      <c r="J3659" s="6">
        <v>44475</v>
      </c>
      <c r="K3659">
        <v>27</v>
      </c>
      <c r="L3659" t="s">
        <v>39</v>
      </c>
      <c r="M3659">
        <f t="shared" si="114"/>
        <v>0</v>
      </c>
      <c r="N3659" s="23" t="s">
        <v>12759</v>
      </c>
      <c r="O3659" s="23" t="s">
        <v>10449</v>
      </c>
      <c r="P3659" s="23">
        <f t="shared" si="115"/>
        <v>7</v>
      </c>
    </row>
    <row r="3660" spans="1:16" x14ac:dyDescent="0.3">
      <c r="A3660">
        <v>3755</v>
      </c>
      <c r="B3660" t="s">
        <v>5594</v>
      </c>
      <c r="C3660" t="s">
        <v>1023</v>
      </c>
      <c r="D3660" t="s">
        <v>28</v>
      </c>
      <c r="E3660" t="s">
        <v>29</v>
      </c>
      <c r="F3660">
        <v>60</v>
      </c>
      <c r="G3660" t="s">
        <v>14669</v>
      </c>
      <c r="H3660" t="s">
        <v>3200</v>
      </c>
      <c r="I3660" t="s">
        <v>32</v>
      </c>
      <c r="J3660" s="6">
        <v>44629</v>
      </c>
      <c r="K3660">
        <v>42</v>
      </c>
      <c r="L3660" t="s">
        <v>101</v>
      </c>
      <c r="M3660">
        <f t="shared" si="114"/>
        <v>0</v>
      </c>
      <c r="N3660" s="23" t="s">
        <v>12759</v>
      </c>
      <c r="O3660" s="23" t="s">
        <v>10449</v>
      </c>
      <c r="P3660" s="23">
        <f t="shared" si="115"/>
        <v>7</v>
      </c>
    </row>
    <row r="3661" spans="1:16" x14ac:dyDescent="0.3">
      <c r="A3661">
        <v>3756</v>
      </c>
      <c r="B3661" t="s">
        <v>6242</v>
      </c>
      <c r="C3661" t="s">
        <v>6638</v>
      </c>
      <c r="D3661" t="s">
        <v>15</v>
      </c>
      <c r="E3661" t="s">
        <v>16</v>
      </c>
      <c r="F3661">
        <v>90</v>
      </c>
      <c r="G3661" t="s">
        <v>8550</v>
      </c>
      <c r="H3661" t="s">
        <v>2613</v>
      </c>
      <c r="I3661" t="s">
        <v>32</v>
      </c>
      <c r="J3661" s="6" t="s">
        <v>14096</v>
      </c>
      <c r="K3661">
        <v>91</v>
      </c>
      <c r="L3661" t="s">
        <v>80</v>
      </c>
      <c r="M3661">
        <f t="shared" si="114"/>
        <v>0</v>
      </c>
      <c r="N3661" s="23" t="s">
        <v>12759</v>
      </c>
      <c r="O3661" s="23" t="s">
        <v>10438</v>
      </c>
      <c r="P3661" s="23">
        <f t="shared" si="115"/>
        <v>5</v>
      </c>
    </row>
    <row r="3662" spans="1:16" x14ac:dyDescent="0.3">
      <c r="A3662">
        <v>3757</v>
      </c>
      <c r="B3662" t="s">
        <v>6070</v>
      </c>
      <c r="C3662" t="s">
        <v>8551</v>
      </c>
      <c r="D3662" t="s">
        <v>51</v>
      </c>
      <c r="E3662" t="s">
        <v>16</v>
      </c>
      <c r="F3662">
        <v>60</v>
      </c>
      <c r="G3662" t="s">
        <v>8552</v>
      </c>
      <c r="H3662" t="s">
        <v>8022</v>
      </c>
      <c r="I3662" t="s">
        <v>294</v>
      </c>
      <c r="J3662" s="6" t="s">
        <v>13998</v>
      </c>
      <c r="K3662">
        <v>38</v>
      </c>
      <c r="L3662" t="s">
        <v>70</v>
      </c>
      <c r="M3662">
        <f t="shared" si="114"/>
        <v>0</v>
      </c>
      <c r="N3662" s="23" t="s">
        <v>5142</v>
      </c>
      <c r="O3662" s="23" t="s">
        <v>10430</v>
      </c>
      <c r="P3662" s="23">
        <f t="shared" si="115"/>
        <v>9</v>
      </c>
    </row>
    <row r="3663" spans="1:16" x14ac:dyDescent="0.3">
      <c r="A3663">
        <v>3758</v>
      </c>
      <c r="B3663" t="s">
        <v>8553</v>
      </c>
      <c r="C3663" t="s">
        <v>8554</v>
      </c>
      <c r="D3663" t="s">
        <v>15</v>
      </c>
      <c r="E3663" t="s">
        <v>16</v>
      </c>
      <c r="F3663">
        <v>60</v>
      </c>
      <c r="G3663" t="s">
        <v>8555</v>
      </c>
      <c r="H3663" t="s">
        <v>5167</v>
      </c>
      <c r="I3663" t="s">
        <v>32</v>
      </c>
      <c r="J3663" s="6">
        <v>44359</v>
      </c>
      <c r="K3663">
        <v>31</v>
      </c>
      <c r="L3663" t="s">
        <v>101</v>
      </c>
      <c r="M3663">
        <f t="shared" si="114"/>
        <v>0</v>
      </c>
      <c r="N3663" s="23" t="s">
        <v>5142</v>
      </c>
      <c r="O3663" s="23" t="s">
        <v>3780</v>
      </c>
      <c r="P3663" s="23">
        <f t="shared" si="115"/>
        <v>5</v>
      </c>
    </row>
    <row r="3664" spans="1:16" x14ac:dyDescent="0.3">
      <c r="A3664">
        <v>3759</v>
      </c>
      <c r="B3664" t="s">
        <v>4703</v>
      </c>
      <c r="C3664" t="s">
        <v>4570</v>
      </c>
      <c r="D3664" t="s">
        <v>28</v>
      </c>
      <c r="E3664" t="s">
        <v>29</v>
      </c>
      <c r="F3664">
        <v>60</v>
      </c>
      <c r="G3664" t="s">
        <v>8556</v>
      </c>
      <c r="H3664" t="s">
        <v>920</v>
      </c>
      <c r="I3664" t="s">
        <v>178</v>
      </c>
      <c r="J3664" s="6">
        <v>43835</v>
      </c>
      <c r="K3664">
        <v>30</v>
      </c>
      <c r="L3664" t="s">
        <v>20</v>
      </c>
      <c r="M3664">
        <f t="shared" si="114"/>
        <v>0</v>
      </c>
      <c r="N3664" s="23" t="s">
        <v>5142</v>
      </c>
      <c r="O3664" s="23" t="s">
        <v>10438</v>
      </c>
      <c r="P3664" s="23">
        <f t="shared" si="115"/>
        <v>5</v>
      </c>
    </row>
    <row r="3665" spans="1:16" x14ac:dyDescent="0.3">
      <c r="A3665">
        <v>3760</v>
      </c>
      <c r="B3665" t="s">
        <v>6411</v>
      </c>
      <c r="C3665" t="s">
        <v>197</v>
      </c>
      <c r="D3665" t="s">
        <v>28</v>
      </c>
      <c r="E3665" t="s">
        <v>29</v>
      </c>
      <c r="F3665">
        <v>90</v>
      </c>
      <c r="G3665" t="s">
        <v>8557</v>
      </c>
      <c r="H3665" t="s">
        <v>3261</v>
      </c>
      <c r="I3665" t="s">
        <v>124</v>
      </c>
      <c r="J3665" s="6">
        <v>44816</v>
      </c>
      <c r="K3665">
        <v>74</v>
      </c>
      <c r="L3665" t="s">
        <v>39</v>
      </c>
      <c r="M3665">
        <f t="shared" si="114"/>
        <v>0</v>
      </c>
      <c r="N3665" s="23" t="s">
        <v>12760</v>
      </c>
      <c r="O3665" s="23" t="s">
        <v>10417</v>
      </c>
      <c r="P3665" s="23">
        <f t="shared" si="115"/>
        <v>5</v>
      </c>
    </row>
    <row r="3666" spans="1:16" x14ac:dyDescent="0.3">
      <c r="A3666">
        <v>3761</v>
      </c>
      <c r="B3666" t="s">
        <v>8216</v>
      </c>
      <c r="C3666" t="s">
        <v>410</v>
      </c>
      <c r="D3666" t="s">
        <v>51</v>
      </c>
      <c r="E3666" t="s">
        <v>16</v>
      </c>
      <c r="F3666">
        <v>60</v>
      </c>
      <c r="G3666" t="s">
        <v>8558</v>
      </c>
      <c r="H3666" t="s">
        <v>920</v>
      </c>
      <c r="I3666" t="s">
        <v>178</v>
      </c>
      <c r="J3666" s="6" t="s">
        <v>14257</v>
      </c>
      <c r="K3666">
        <v>7</v>
      </c>
      <c r="L3666" t="s">
        <v>33</v>
      </c>
      <c r="M3666">
        <f t="shared" si="114"/>
        <v>0</v>
      </c>
      <c r="N3666" s="23" t="s">
        <v>12761</v>
      </c>
      <c r="O3666" s="23" t="s">
        <v>10438</v>
      </c>
      <c r="P3666" s="23">
        <f t="shared" si="115"/>
        <v>5</v>
      </c>
    </row>
    <row r="3667" spans="1:16" x14ac:dyDescent="0.3">
      <c r="A3667">
        <v>3762</v>
      </c>
      <c r="B3667" t="s">
        <v>8288</v>
      </c>
      <c r="C3667" t="s">
        <v>7226</v>
      </c>
      <c r="D3667" t="s">
        <v>28</v>
      </c>
      <c r="E3667" t="s">
        <v>29</v>
      </c>
      <c r="F3667">
        <v>30</v>
      </c>
      <c r="G3667" t="s">
        <v>8559</v>
      </c>
      <c r="H3667" t="s">
        <v>2745</v>
      </c>
      <c r="I3667" t="s">
        <v>32</v>
      </c>
      <c r="J3667" s="6">
        <v>44907</v>
      </c>
      <c r="K3667">
        <v>9</v>
      </c>
      <c r="L3667" t="s">
        <v>101</v>
      </c>
      <c r="M3667">
        <f t="shared" si="114"/>
        <v>0</v>
      </c>
      <c r="N3667" s="23" t="s">
        <v>8559</v>
      </c>
      <c r="O3667" s="23"/>
      <c r="P3667" s="23">
        <f t="shared" si="115"/>
        <v>0</v>
      </c>
    </row>
    <row r="3668" spans="1:16" x14ac:dyDescent="0.3">
      <c r="A3668">
        <v>3763</v>
      </c>
      <c r="B3668" t="s">
        <v>8560</v>
      </c>
      <c r="C3668" t="s">
        <v>8561</v>
      </c>
      <c r="D3668" t="s">
        <v>51</v>
      </c>
      <c r="E3668" t="s">
        <v>16</v>
      </c>
      <c r="F3668">
        <v>60</v>
      </c>
      <c r="G3668" t="s">
        <v>8562</v>
      </c>
      <c r="H3668" t="s">
        <v>6353</v>
      </c>
      <c r="I3668" t="s">
        <v>32</v>
      </c>
      <c r="J3668" s="6">
        <v>44565</v>
      </c>
      <c r="K3668">
        <v>38</v>
      </c>
      <c r="L3668" t="s">
        <v>33</v>
      </c>
      <c r="M3668">
        <f t="shared" si="114"/>
        <v>0</v>
      </c>
      <c r="N3668" s="23" t="s">
        <v>12762</v>
      </c>
      <c r="O3668" s="23" t="s">
        <v>10416</v>
      </c>
      <c r="P3668" s="23">
        <f t="shared" si="115"/>
        <v>4</v>
      </c>
    </row>
    <row r="3669" spans="1:16" x14ac:dyDescent="0.3">
      <c r="A3669">
        <v>3764</v>
      </c>
      <c r="B3669" t="s">
        <v>5614</v>
      </c>
      <c r="C3669" t="s">
        <v>8563</v>
      </c>
      <c r="D3669" t="s">
        <v>28</v>
      </c>
      <c r="E3669" t="s">
        <v>29</v>
      </c>
      <c r="F3669">
        <v>90</v>
      </c>
      <c r="G3669" t="s">
        <v>8564</v>
      </c>
      <c r="H3669" t="s">
        <v>2397</v>
      </c>
      <c r="I3669" t="s">
        <v>187</v>
      </c>
      <c r="J3669" s="6" t="s">
        <v>14178</v>
      </c>
      <c r="K3669">
        <v>72</v>
      </c>
      <c r="L3669" t="s">
        <v>101</v>
      </c>
      <c r="M3669">
        <f t="shared" si="114"/>
        <v>0</v>
      </c>
      <c r="N3669" s="23" t="s">
        <v>12762</v>
      </c>
      <c r="O3669" s="23" t="s">
        <v>10438</v>
      </c>
      <c r="P3669" s="23">
        <f t="shared" si="115"/>
        <v>5</v>
      </c>
    </row>
    <row r="3670" spans="1:16" x14ac:dyDescent="0.3">
      <c r="A3670">
        <v>3765</v>
      </c>
      <c r="B3670" t="s">
        <v>1057</v>
      </c>
      <c r="C3670" t="s">
        <v>8565</v>
      </c>
      <c r="D3670" t="s">
        <v>51</v>
      </c>
      <c r="E3670" t="s">
        <v>16</v>
      </c>
      <c r="F3670">
        <v>30</v>
      </c>
      <c r="G3670" t="s">
        <v>8566</v>
      </c>
      <c r="H3670" t="s">
        <v>1272</v>
      </c>
      <c r="I3670" t="s">
        <v>59</v>
      </c>
      <c r="J3670" s="6" t="s">
        <v>13956</v>
      </c>
      <c r="K3670">
        <v>76</v>
      </c>
      <c r="L3670" t="s">
        <v>39</v>
      </c>
      <c r="M3670">
        <f t="shared" si="114"/>
        <v>0</v>
      </c>
      <c r="N3670" s="23" t="s">
        <v>12763</v>
      </c>
      <c r="O3670" s="23" t="s">
        <v>6</v>
      </c>
      <c r="P3670" s="23">
        <f t="shared" si="115"/>
        <v>6</v>
      </c>
    </row>
    <row r="3671" spans="1:16" x14ac:dyDescent="0.3">
      <c r="A3671">
        <v>3766</v>
      </c>
      <c r="B3671" t="s">
        <v>1376</v>
      </c>
      <c r="C3671" t="s">
        <v>5391</v>
      </c>
      <c r="D3671" t="s">
        <v>92</v>
      </c>
      <c r="E3671" t="s">
        <v>29</v>
      </c>
      <c r="F3671">
        <v>90</v>
      </c>
      <c r="G3671" t="s">
        <v>8566</v>
      </c>
      <c r="H3671" t="s">
        <v>5934</v>
      </c>
      <c r="I3671" t="s">
        <v>173</v>
      </c>
      <c r="J3671" s="6" t="s">
        <v>13988</v>
      </c>
      <c r="K3671">
        <v>78</v>
      </c>
      <c r="L3671" t="s">
        <v>159</v>
      </c>
      <c r="M3671">
        <f t="shared" si="114"/>
        <v>0</v>
      </c>
      <c r="N3671" s="23" t="s">
        <v>12763</v>
      </c>
      <c r="O3671" s="23" t="s">
        <v>6</v>
      </c>
      <c r="P3671" s="23">
        <f t="shared" si="115"/>
        <v>6</v>
      </c>
    </row>
    <row r="3672" spans="1:16" x14ac:dyDescent="0.3">
      <c r="A3672">
        <v>3767</v>
      </c>
      <c r="B3672" t="s">
        <v>8567</v>
      </c>
      <c r="C3672" t="s">
        <v>215</v>
      </c>
      <c r="D3672" t="s">
        <v>15</v>
      </c>
      <c r="E3672" t="s">
        <v>16</v>
      </c>
      <c r="F3672">
        <v>90</v>
      </c>
      <c r="G3672" t="s">
        <v>14670</v>
      </c>
      <c r="H3672" t="s">
        <v>1115</v>
      </c>
      <c r="I3672" t="s">
        <v>32</v>
      </c>
      <c r="J3672" s="6" t="s">
        <v>13755</v>
      </c>
      <c r="K3672">
        <v>3</v>
      </c>
      <c r="L3672" t="s">
        <v>159</v>
      </c>
      <c r="M3672">
        <f t="shared" si="114"/>
        <v>0</v>
      </c>
      <c r="N3672" s="23" t="s">
        <v>12764</v>
      </c>
      <c r="O3672" s="23" t="s">
        <v>10454</v>
      </c>
      <c r="P3672" s="23">
        <f t="shared" si="115"/>
        <v>4</v>
      </c>
    </row>
    <row r="3673" spans="1:16" x14ac:dyDescent="0.3">
      <c r="A3673">
        <v>3768</v>
      </c>
      <c r="B3673" t="s">
        <v>2605</v>
      </c>
      <c r="C3673" t="s">
        <v>4318</v>
      </c>
      <c r="D3673" t="s">
        <v>28</v>
      </c>
      <c r="E3673" t="s">
        <v>29</v>
      </c>
      <c r="F3673">
        <v>30</v>
      </c>
      <c r="G3673" t="s">
        <v>8569</v>
      </c>
      <c r="H3673" t="s">
        <v>1370</v>
      </c>
      <c r="I3673" t="s">
        <v>32</v>
      </c>
      <c r="J3673" s="6" t="s">
        <v>13819</v>
      </c>
      <c r="K3673">
        <v>71</v>
      </c>
      <c r="L3673" t="s">
        <v>159</v>
      </c>
      <c r="M3673">
        <f t="shared" si="114"/>
        <v>0</v>
      </c>
      <c r="N3673" s="23" t="s">
        <v>12126</v>
      </c>
      <c r="O3673" s="23" t="s">
        <v>8217</v>
      </c>
      <c r="P3673" s="23">
        <f t="shared" si="115"/>
        <v>6</v>
      </c>
    </row>
    <row r="3674" spans="1:16" x14ac:dyDescent="0.3">
      <c r="A3674">
        <v>3769</v>
      </c>
      <c r="B3674" t="s">
        <v>2734</v>
      </c>
      <c r="C3674" t="s">
        <v>3968</v>
      </c>
      <c r="D3674" t="s">
        <v>51</v>
      </c>
      <c r="E3674" t="s">
        <v>16</v>
      </c>
      <c r="F3674">
        <v>60</v>
      </c>
      <c r="G3674" t="s">
        <v>15004</v>
      </c>
      <c r="H3674" t="s">
        <v>2893</v>
      </c>
      <c r="I3674" t="s">
        <v>32</v>
      </c>
      <c r="J3674" s="6" t="s">
        <v>13834</v>
      </c>
      <c r="K3674">
        <v>71</v>
      </c>
      <c r="L3674" t="s">
        <v>45</v>
      </c>
      <c r="M3674">
        <f t="shared" si="114"/>
        <v>0</v>
      </c>
      <c r="N3674" s="23" t="s">
        <v>12765</v>
      </c>
      <c r="O3674" s="23" t="s">
        <v>384</v>
      </c>
      <c r="P3674" s="23">
        <f t="shared" si="115"/>
        <v>5</v>
      </c>
    </row>
    <row r="3675" spans="1:16" x14ac:dyDescent="0.3">
      <c r="A3675">
        <v>3770</v>
      </c>
      <c r="B3675" t="s">
        <v>8571</v>
      </c>
      <c r="C3675" t="s">
        <v>788</v>
      </c>
      <c r="D3675" t="s">
        <v>51</v>
      </c>
      <c r="E3675" t="s">
        <v>16</v>
      </c>
      <c r="F3675">
        <v>30</v>
      </c>
      <c r="G3675" t="s">
        <v>8572</v>
      </c>
      <c r="H3675" t="s">
        <v>1292</v>
      </c>
      <c r="I3675" t="s">
        <v>32</v>
      </c>
      <c r="J3675" s="6" t="s">
        <v>14258</v>
      </c>
      <c r="K3675">
        <v>6</v>
      </c>
      <c r="L3675" t="s">
        <v>101</v>
      </c>
      <c r="M3675">
        <f t="shared" si="114"/>
        <v>0</v>
      </c>
      <c r="N3675" s="23" t="s">
        <v>12766</v>
      </c>
      <c r="O3675" s="23" t="s">
        <v>12767</v>
      </c>
      <c r="P3675" s="23">
        <f t="shared" si="115"/>
        <v>3</v>
      </c>
    </row>
    <row r="3676" spans="1:16" x14ac:dyDescent="0.3">
      <c r="A3676">
        <v>3771</v>
      </c>
      <c r="B3676" t="s">
        <v>8573</v>
      </c>
      <c r="C3676" t="s">
        <v>896</v>
      </c>
      <c r="D3676" t="s">
        <v>41</v>
      </c>
      <c r="E3676" t="s">
        <v>16</v>
      </c>
      <c r="F3676">
        <v>60</v>
      </c>
      <c r="G3676" t="s">
        <v>14351</v>
      </c>
      <c r="H3676" t="s">
        <v>2190</v>
      </c>
      <c r="I3676" t="s">
        <v>32</v>
      </c>
      <c r="J3676" s="6" t="s">
        <v>14137</v>
      </c>
      <c r="K3676">
        <v>98</v>
      </c>
      <c r="L3676" t="s">
        <v>39</v>
      </c>
      <c r="M3676">
        <f t="shared" si="114"/>
        <v>0</v>
      </c>
      <c r="N3676" s="23" t="s">
        <v>12768</v>
      </c>
      <c r="O3676" s="23" t="s">
        <v>10634</v>
      </c>
      <c r="P3676" s="23">
        <f t="shared" si="115"/>
        <v>5</v>
      </c>
    </row>
    <row r="3677" spans="1:16" x14ac:dyDescent="0.3">
      <c r="A3677">
        <v>3772</v>
      </c>
      <c r="B3677" t="s">
        <v>2405</v>
      </c>
      <c r="C3677" t="s">
        <v>8575</v>
      </c>
      <c r="D3677" t="s">
        <v>28</v>
      </c>
      <c r="E3677" t="s">
        <v>29</v>
      </c>
      <c r="F3677">
        <v>30</v>
      </c>
      <c r="G3677" t="s">
        <v>8576</v>
      </c>
      <c r="H3677" t="s">
        <v>5711</v>
      </c>
      <c r="I3677" t="s">
        <v>25</v>
      </c>
      <c r="J3677" s="6" t="s">
        <v>13961</v>
      </c>
      <c r="K3677">
        <v>43</v>
      </c>
      <c r="L3677" t="s">
        <v>33</v>
      </c>
      <c r="M3677">
        <f t="shared" si="114"/>
        <v>0</v>
      </c>
      <c r="N3677" s="23" t="s">
        <v>12769</v>
      </c>
      <c r="O3677" s="23" t="s">
        <v>6</v>
      </c>
      <c r="P3677" s="23">
        <f t="shared" si="115"/>
        <v>6</v>
      </c>
    </row>
    <row r="3678" spans="1:16" x14ac:dyDescent="0.3">
      <c r="A3678">
        <v>3773</v>
      </c>
      <c r="B3678" t="s">
        <v>5425</v>
      </c>
      <c r="C3678" t="s">
        <v>8577</v>
      </c>
      <c r="D3678" t="s">
        <v>51</v>
      </c>
      <c r="E3678" t="s">
        <v>16</v>
      </c>
      <c r="F3678">
        <v>90</v>
      </c>
      <c r="G3678" t="s">
        <v>8578</v>
      </c>
      <c r="H3678" t="s">
        <v>3242</v>
      </c>
      <c r="I3678" t="s">
        <v>32</v>
      </c>
      <c r="J3678" s="6" t="s">
        <v>13904</v>
      </c>
      <c r="K3678">
        <v>77</v>
      </c>
      <c r="L3678" t="s">
        <v>33</v>
      </c>
      <c r="M3678">
        <f t="shared" si="114"/>
        <v>0</v>
      </c>
      <c r="N3678" s="23" t="s">
        <v>12770</v>
      </c>
      <c r="O3678" s="23" t="s">
        <v>10436</v>
      </c>
      <c r="P3678" s="23">
        <f t="shared" si="115"/>
        <v>8</v>
      </c>
    </row>
    <row r="3679" spans="1:16" x14ac:dyDescent="0.3">
      <c r="A3679">
        <v>3774</v>
      </c>
      <c r="B3679" t="s">
        <v>588</v>
      </c>
      <c r="C3679" t="s">
        <v>5428</v>
      </c>
      <c r="D3679" t="s">
        <v>28</v>
      </c>
      <c r="E3679" t="s">
        <v>29</v>
      </c>
      <c r="F3679">
        <v>60</v>
      </c>
      <c r="G3679" t="s">
        <v>8579</v>
      </c>
      <c r="H3679" t="s">
        <v>6772</v>
      </c>
      <c r="I3679" t="s">
        <v>32</v>
      </c>
      <c r="J3679" s="6">
        <v>44145</v>
      </c>
      <c r="K3679">
        <v>49</v>
      </c>
      <c r="L3679" t="s">
        <v>159</v>
      </c>
      <c r="M3679">
        <f t="shared" si="114"/>
        <v>0</v>
      </c>
      <c r="N3679" s="23" t="s">
        <v>12771</v>
      </c>
      <c r="O3679" s="23" t="s">
        <v>3222</v>
      </c>
      <c r="P3679" s="23">
        <f t="shared" si="115"/>
        <v>4</v>
      </c>
    </row>
    <row r="3680" spans="1:16" x14ac:dyDescent="0.3">
      <c r="A3680">
        <v>3775</v>
      </c>
      <c r="B3680" t="s">
        <v>899</v>
      </c>
      <c r="C3680" t="s">
        <v>3928</v>
      </c>
      <c r="D3680" t="s">
        <v>621</v>
      </c>
      <c r="E3680" t="s">
        <v>29</v>
      </c>
      <c r="F3680">
        <v>30</v>
      </c>
      <c r="G3680" t="s">
        <v>8580</v>
      </c>
      <c r="H3680" t="s">
        <v>3245</v>
      </c>
      <c r="I3680" t="s">
        <v>32</v>
      </c>
      <c r="J3680" s="6" t="s">
        <v>14175</v>
      </c>
      <c r="K3680">
        <v>25</v>
      </c>
      <c r="L3680" t="s">
        <v>70</v>
      </c>
      <c r="M3680">
        <f t="shared" si="114"/>
        <v>0</v>
      </c>
      <c r="N3680" s="23" t="s">
        <v>12772</v>
      </c>
      <c r="O3680" s="23" t="s">
        <v>10453</v>
      </c>
      <c r="P3680" s="23">
        <f t="shared" si="115"/>
        <v>7</v>
      </c>
    </row>
    <row r="3681" spans="1:16" x14ac:dyDescent="0.3">
      <c r="A3681">
        <v>3776</v>
      </c>
      <c r="B3681" t="s">
        <v>1371</v>
      </c>
      <c r="C3681" t="s">
        <v>8581</v>
      </c>
      <c r="D3681" t="s">
        <v>28</v>
      </c>
      <c r="E3681" t="s">
        <v>29</v>
      </c>
      <c r="F3681">
        <v>30</v>
      </c>
      <c r="G3681" t="s">
        <v>8582</v>
      </c>
      <c r="H3681" t="s">
        <v>1598</v>
      </c>
      <c r="I3681" t="s">
        <v>32</v>
      </c>
      <c r="J3681" s="6" t="s">
        <v>13934</v>
      </c>
      <c r="K3681">
        <v>76</v>
      </c>
      <c r="L3681" t="s">
        <v>20</v>
      </c>
      <c r="M3681">
        <f t="shared" si="114"/>
        <v>0</v>
      </c>
      <c r="N3681" s="23" t="s">
        <v>12773</v>
      </c>
      <c r="O3681" s="23" t="s">
        <v>10438</v>
      </c>
      <c r="P3681" s="23">
        <f t="shared" si="115"/>
        <v>5</v>
      </c>
    </row>
    <row r="3682" spans="1:16" x14ac:dyDescent="0.3">
      <c r="A3682">
        <v>3777</v>
      </c>
      <c r="B3682" t="s">
        <v>8369</v>
      </c>
      <c r="C3682" t="s">
        <v>4402</v>
      </c>
      <c r="D3682" t="s">
        <v>15</v>
      </c>
      <c r="E3682" t="s">
        <v>16</v>
      </c>
      <c r="F3682">
        <v>90</v>
      </c>
      <c r="G3682" t="s">
        <v>15005</v>
      </c>
      <c r="H3682" t="s">
        <v>2498</v>
      </c>
      <c r="I3682" t="s">
        <v>913</v>
      </c>
      <c r="J3682" s="6" t="s">
        <v>14152</v>
      </c>
      <c r="K3682">
        <v>38</v>
      </c>
      <c r="L3682" t="s">
        <v>20</v>
      </c>
      <c r="M3682">
        <f t="shared" si="114"/>
        <v>0</v>
      </c>
      <c r="N3682" s="23" t="s">
        <v>12774</v>
      </c>
      <c r="O3682" s="23" t="s">
        <v>3369</v>
      </c>
      <c r="P3682" s="23">
        <f t="shared" si="115"/>
        <v>5</v>
      </c>
    </row>
    <row r="3683" spans="1:16" x14ac:dyDescent="0.3">
      <c r="A3683">
        <v>3778</v>
      </c>
      <c r="B3683" t="s">
        <v>8584</v>
      </c>
      <c r="C3683" t="s">
        <v>5328</v>
      </c>
      <c r="D3683" t="s">
        <v>51</v>
      </c>
      <c r="E3683" t="s">
        <v>16</v>
      </c>
      <c r="F3683">
        <v>30</v>
      </c>
      <c r="G3683" t="s">
        <v>8585</v>
      </c>
      <c r="H3683" t="s">
        <v>7546</v>
      </c>
      <c r="I3683" t="s">
        <v>187</v>
      </c>
      <c r="J3683" s="6" t="s">
        <v>13745</v>
      </c>
      <c r="K3683">
        <v>59</v>
      </c>
      <c r="L3683" t="s">
        <v>20</v>
      </c>
      <c r="M3683">
        <f t="shared" si="114"/>
        <v>0</v>
      </c>
      <c r="N3683" s="23" t="s">
        <v>12775</v>
      </c>
      <c r="O3683" s="23" t="s">
        <v>10436</v>
      </c>
      <c r="P3683" s="23">
        <f t="shared" si="115"/>
        <v>8</v>
      </c>
    </row>
    <row r="3684" spans="1:16" x14ac:dyDescent="0.3">
      <c r="A3684">
        <v>3779</v>
      </c>
      <c r="B3684" t="s">
        <v>8586</v>
      </c>
      <c r="C3684" t="s">
        <v>7472</v>
      </c>
      <c r="D3684" t="s">
        <v>28</v>
      </c>
      <c r="E3684" t="s">
        <v>29</v>
      </c>
      <c r="F3684">
        <v>60</v>
      </c>
      <c r="G3684" t="s">
        <v>14671</v>
      </c>
      <c r="H3684" t="s">
        <v>4567</v>
      </c>
      <c r="I3684" t="s">
        <v>38</v>
      </c>
      <c r="J3684" s="6" t="s">
        <v>13651</v>
      </c>
      <c r="K3684">
        <v>12</v>
      </c>
      <c r="L3684" t="s">
        <v>20</v>
      </c>
      <c r="M3684">
        <f t="shared" si="114"/>
        <v>0</v>
      </c>
      <c r="N3684" s="23" t="s">
        <v>12776</v>
      </c>
      <c r="O3684" s="23" t="s">
        <v>10422</v>
      </c>
      <c r="P3684" s="23">
        <f t="shared" si="115"/>
        <v>4</v>
      </c>
    </row>
    <row r="3685" spans="1:16" x14ac:dyDescent="0.3">
      <c r="A3685">
        <v>3780</v>
      </c>
      <c r="B3685" t="s">
        <v>8588</v>
      </c>
      <c r="C3685" t="s">
        <v>305</v>
      </c>
      <c r="D3685" t="s">
        <v>15</v>
      </c>
      <c r="E3685" t="s">
        <v>16</v>
      </c>
      <c r="F3685">
        <v>30</v>
      </c>
      <c r="G3685" t="s">
        <v>14671</v>
      </c>
      <c r="H3685" t="s">
        <v>1347</v>
      </c>
      <c r="I3685" t="s">
        <v>32</v>
      </c>
      <c r="J3685" s="6" t="s">
        <v>13860</v>
      </c>
      <c r="K3685">
        <v>76</v>
      </c>
      <c r="L3685" t="s">
        <v>159</v>
      </c>
      <c r="M3685">
        <f t="shared" si="114"/>
        <v>0</v>
      </c>
      <c r="N3685" s="23" t="s">
        <v>12776</v>
      </c>
      <c r="O3685" s="23" t="s">
        <v>10422</v>
      </c>
      <c r="P3685" s="23">
        <f t="shared" si="115"/>
        <v>4</v>
      </c>
    </row>
    <row r="3686" spans="1:16" x14ac:dyDescent="0.3">
      <c r="A3686">
        <v>3781</v>
      </c>
      <c r="B3686" t="s">
        <v>8589</v>
      </c>
      <c r="C3686" t="s">
        <v>5199</v>
      </c>
      <c r="D3686" t="s">
        <v>15</v>
      </c>
      <c r="E3686" t="s">
        <v>16</v>
      </c>
      <c r="F3686">
        <v>30</v>
      </c>
      <c r="G3686" t="s">
        <v>8590</v>
      </c>
      <c r="H3686" t="s">
        <v>599</v>
      </c>
      <c r="I3686" t="s">
        <v>32</v>
      </c>
      <c r="J3686" s="6" t="s">
        <v>13742</v>
      </c>
      <c r="K3686">
        <v>73</v>
      </c>
      <c r="L3686" t="s">
        <v>80</v>
      </c>
      <c r="M3686">
        <f t="shared" si="114"/>
        <v>0</v>
      </c>
      <c r="N3686" s="23" t="s">
        <v>12777</v>
      </c>
      <c r="O3686" s="23" t="s">
        <v>10442</v>
      </c>
      <c r="P3686" s="23">
        <f t="shared" si="115"/>
        <v>7</v>
      </c>
    </row>
    <row r="3687" spans="1:16" x14ac:dyDescent="0.3">
      <c r="A3687">
        <v>3782</v>
      </c>
      <c r="B3687" t="s">
        <v>8591</v>
      </c>
      <c r="C3687" t="s">
        <v>4819</v>
      </c>
      <c r="D3687" t="s">
        <v>41</v>
      </c>
      <c r="E3687" t="s">
        <v>16</v>
      </c>
      <c r="F3687">
        <v>60</v>
      </c>
      <c r="G3687" t="s">
        <v>8592</v>
      </c>
      <c r="H3687" t="s">
        <v>6907</v>
      </c>
      <c r="I3687" t="s">
        <v>32</v>
      </c>
      <c r="J3687" s="6" t="s">
        <v>14099</v>
      </c>
      <c r="K3687">
        <v>54</v>
      </c>
      <c r="L3687" t="s">
        <v>80</v>
      </c>
      <c r="M3687">
        <f t="shared" si="114"/>
        <v>0</v>
      </c>
      <c r="N3687" s="23" t="s">
        <v>12778</v>
      </c>
      <c r="O3687" s="23" t="s">
        <v>10422</v>
      </c>
      <c r="P3687" s="23">
        <f t="shared" si="115"/>
        <v>4</v>
      </c>
    </row>
    <row r="3688" spans="1:16" x14ac:dyDescent="0.3">
      <c r="A3688">
        <v>3783</v>
      </c>
      <c r="B3688" t="s">
        <v>8593</v>
      </c>
      <c r="C3688" t="s">
        <v>4045</v>
      </c>
      <c r="D3688" t="s">
        <v>28</v>
      </c>
      <c r="E3688" t="s">
        <v>29</v>
      </c>
      <c r="F3688">
        <v>60</v>
      </c>
      <c r="G3688" t="s">
        <v>8594</v>
      </c>
      <c r="H3688" t="s">
        <v>7829</v>
      </c>
      <c r="I3688" t="s">
        <v>934</v>
      </c>
      <c r="J3688" s="6" t="s">
        <v>13935</v>
      </c>
      <c r="K3688">
        <v>67</v>
      </c>
      <c r="L3688" t="s">
        <v>159</v>
      </c>
      <c r="M3688">
        <f t="shared" si="114"/>
        <v>0</v>
      </c>
      <c r="N3688" s="23" t="s">
        <v>12779</v>
      </c>
      <c r="O3688" s="23" t="s">
        <v>10828</v>
      </c>
      <c r="P3688" s="23">
        <f t="shared" si="115"/>
        <v>6</v>
      </c>
    </row>
    <row r="3689" spans="1:16" x14ac:dyDescent="0.3">
      <c r="A3689">
        <v>3784</v>
      </c>
      <c r="B3689" t="s">
        <v>8595</v>
      </c>
      <c r="C3689" t="s">
        <v>188</v>
      </c>
      <c r="D3689" t="s">
        <v>51</v>
      </c>
      <c r="E3689" t="s">
        <v>16</v>
      </c>
      <c r="F3689">
        <v>60</v>
      </c>
      <c r="G3689" t="s">
        <v>8596</v>
      </c>
      <c r="H3689" t="s">
        <v>141</v>
      </c>
      <c r="I3689" t="s">
        <v>32</v>
      </c>
      <c r="J3689" s="6" t="s">
        <v>14058</v>
      </c>
      <c r="K3689">
        <v>7</v>
      </c>
      <c r="L3689" t="s">
        <v>54</v>
      </c>
      <c r="M3689">
        <f t="shared" si="114"/>
        <v>0</v>
      </c>
      <c r="N3689" s="23" t="s">
        <v>12780</v>
      </c>
      <c r="O3689" s="23" t="s">
        <v>10468</v>
      </c>
      <c r="P3689" s="23">
        <f t="shared" si="115"/>
        <v>8</v>
      </c>
    </row>
    <row r="3690" spans="1:16" x14ac:dyDescent="0.3">
      <c r="A3690">
        <v>3785</v>
      </c>
      <c r="B3690" t="s">
        <v>1748</v>
      </c>
      <c r="C3690" t="s">
        <v>2677</v>
      </c>
      <c r="D3690" t="s">
        <v>28</v>
      </c>
      <c r="E3690" t="s">
        <v>29</v>
      </c>
      <c r="F3690">
        <v>90</v>
      </c>
      <c r="G3690" t="s">
        <v>8597</v>
      </c>
      <c r="H3690" t="s">
        <v>6770</v>
      </c>
      <c r="I3690" t="s">
        <v>124</v>
      </c>
      <c r="J3690" s="6">
        <v>44230</v>
      </c>
      <c r="K3690">
        <v>7</v>
      </c>
      <c r="L3690" t="s">
        <v>33</v>
      </c>
      <c r="M3690">
        <f t="shared" si="114"/>
        <v>0</v>
      </c>
      <c r="N3690" s="23" t="s">
        <v>12781</v>
      </c>
      <c r="O3690" s="23" t="s">
        <v>10924</v>
      </c>
      <c r="P3690" s="23">
        <f t="shared" si="115"/>
        <v>4</v>
      </c>
    </row>
    <row r="3691" spans="1:16" x14ac:dyDescent="0.3">
      <c r="A3691">
        <v>3786</v>
      </c>
      <c r="B3691" t="s">
        <v>8598</v>
      </c>
      <c r="C3691" t="s">
        <v>3700</v>
      </c>
      <c r="D3691" t="s">
        <v>28</v>
      </c>
      <c r="E3691" t="s">
        <v>29</v>
      </c>
      <c r="F3691">
        <v>60</v>
      </c>
      <c r="G3691" t="s">
        <v>8599</v>
      </c>
      <c r="H3691" t="s">
        <v>5794</v>
      </c>
      <c r="I3691" t="s">
        <v>294</v>
      </c>
      <c r="J3691" s="6">
        <v>43929</v>
      </c>
      <c r="K3691">
        <v>32</v>
      </c>
      <c r="L3691" t="s">
        <v>45</v>
      </c>
      <c r="M3691">
        <f t="shared" si="114"/>
        <v>0</v>
      </c>
      <c r="N3691" s="23" t="s">
        <v>12782</v>
      </c>
      <c r="O3691" s="23" t="s">
        <v>10422</v>
      </c>
      <c r="P3691" s="23">
        <f t="shared" si="115"/>
        <v>4</v>
      </c>
    </row>
    <row r="3692" spans="1:16" x14ac:dyDescent="0.3">
      <c r="A3692">
        <v>3787</v>
      </c>
      <c r="B3692" t="s">
        <v>3400</v>
      </c>
      <c r="C3692" t="s">
        <v>1596</v>
      </c>
      <c r="D3692" t="s">
        <v>51</v>
      </c>
      <c r="E3692" t="s">
        <v>16</v>
      </c>
      <c r="F3692">
        <v>30</v>
      </c>
      <c r="G3692" t="s">
        <v>8600</v>
      </c>
      <c r="H3692" t="s">
        <v>1729</v>
      </c>
      <c r="I3692" t="s">
        <v>32</v>
      </c>
      <c r="J3692" s="6" t="s">
        <v>13718</v>
      </c>
      <c r="K3692">
        <v>54</v>
      </c>
      <c r="L3692" t="s">
        <v>80</v>
      </c>
      <c r="M3692">
        <f t="shared" si="114"/>
        <v>0</v>
      </c>
      <c r="N3692" s="23" t="s">
        <v>12783</v>
      </c>
      <c r="O3692" s="23" t="s">
        <v>1021</v>
      </c>
      <c r="P3692" s="23">
        <f t="shared" si="115"/>
        <v>6</v>
      </c>
    </row>
    <row r="3693" spans="1:16" x14ac:dyDescent="0.3">
      <c r="A3693">
        <v>3788</v>
      </c>
      <c r="B3693" t="s">
        <v>7804</v>
      </c>
      <c r="C3693" t="s">
        <v>2499</v>
      </c>
      <c r="D3693" t="s">
        <v>28</v>
      </c>
      <c r="E3693" t="s">
        <v>29</v>
      </c>
      <c r="F3693">
        <v>30</v>
      </c>
      <c r="G3693" t="s">
        <v>8601</v>
      </c>
      <c r="H3693" t="s">
        <v>5843</v>
      </c>
      <c r="I3693" t="s">
        <v>25</v>
      </c>
      <c r="J3693" s="6">
        <v>44653</v>
      </c>
      <c r="K3693">
        <v>94</v>
      </c>
      <c r="L3693" t="s">
        <v>64</v>
      </c>
      <c r="M3693">
        <f t="shared" si="114"/>
        <v>0</v>
      </c>
      <c r="N3693" s="23" t="s">
        <v>12784</v>
      </c>
      <c r="O3693" s="23" t="s">
        <v>10422</v>
      </c>
      <c r="P3693" s="23">
        <f t="shared" si="115"/>
        <v>4</v>
      </c>
    </row>
    <row r="3694" spans="1:16" x14ac:dyDescent="0.3">
      <c r="A3694">
        <v>3789</v>
      </c>
      <c r="B3694" t="s">
        <v>909</v>
      </c>
      <c r="C3694" t="s">
        <v>272</v>
      </c>
      <c r="D3694" t="s">
        <v>41</v>
      </c>
      <c r="E3694" t="s">
        <v>16</v>
      </c>
      <c r="F3694">
        <v>60</v>
      </c>
      <c r="G3694" t="s">
        <v>8602</v>
      </c>
      <c r="H3694" t="s">
        <v>685</v>
      </c>
      <c r="I3694" t="s">
        <v>686</v>
      </c>
      <c r="J3694" s="6">
        <v>44265</v>
      </c>
      <c r="K3694">
        <v>77</v>
      </c>
      <c r="L3694" t="s">
        <v>45</v>
      </c>
      <c r="M3694">
        <f t="shared" si="114"/>
        <v>0</v>
      </c>
      <c r="N3694" s="23" t="s">
        <v>12785</v>
      </c>
      <c r="O3694" s="23" t="s">
        <v>11191</v>
      </c>
      <c r="P3694" s="23">
        <f t="shared" si="115"/>
        <v>4</v>
      </c>
    </row>
    <row r="3695" spans="1:16" x14ac:dyDescent="0.3">
      <c r="A3695">
        <v>3790</v>
      </c>
      <c r="B3695" t="s">
        <v>8603</v>
      </c>
      <c r="C3695" t="s">
        <v>8604</v>
      </c>
      <c r="D3695" t="s">
        <v>41</v>
      </c>
      <c r="E3695" t="s">
        <v>16</v>
      </c>
      <c r="F3695">
        <v>30</v>
      </c>
      <c r="G3695" t="s">
        <v>8605</v>
      </c>
      <c r="H3695" t="s">
        <v>641</v>
      </c>
      <c r="I3695" t="s">
        <v>294</v>
      </c>
      <c r="J3695" s="6">
        <v>44287</v>
      </c>
      <c r="K3695">
        <v>74</v>
      </c>
      <c r="L3695" t="s">
        <v>159</v>
      </c>
      <c r="M3695">
        <f t="shared" si="114"/>
        <v>0</v>
      </c>
      <c r="N3695" s="23" t="s">
        <v>12786</v>
      </c>
      <c r="O3695" s="23" t="s">
        <v>2355</v>
      </c>
      <c r="P3695" s="23">
        <f t="shared" si="115"/>
        <v>4</v>
      </c>
    </row>
    <row r="3696" spans="1:16" x14ac:dyDescent="0.3">
      <c r="A3696">
        <v>3791</v>
      </c>
      <c r="B3696" t="s">
        <v>8606</v>
      </c>
      <c r="C3696" t="s">
        <v>2434</v>
      </c>
      <c r="D3696" t="s">
        <v>28</v>
      </c>
      <c r="E3696" t="s">
        <v>29</v>
      </c>
      <c r="F3696">
        <v>60</v>
      </c>
      <c r="G3696" t="s">
        <v>14672</v>
      </c>
      <c r="H3696" t="s">
        <v>3894</v>
      </c>
      <c r="I3696" t="s">
        <v>110</v>
      </c>
      <c r="J3696" s="6" t="s">
        <v>14259</v>
      </c>
      <c r="K3696">
        <v>75</v>
      </c>
      <c r="L3696" t="s">
        <v>80</v>
      </c>
      <c r="M3696">
        <f t="shared" si="114"/>
        <v>0</v>
      </c>
      <c r="N3696" s="23" t="s">
        <v>12787</v>
      </c>
      <c r="O3696" s="23" t="s">
        <v>10449</v>
      </c>
      <c r="P3696" s="23">
        <f t="shared" si="115"/>
        <v>7</v>
      </c>
    </row>
    <row r="3697" spans="1:16" x14ac:dyDescent="0.3">
      <c r="A3697">
        <v>3792</v>
      </c>
      <c r="B3697" t="s">
        <v>8608</v>
      </c>
      <c r="C3697" t="s">
        <v>481</v>
      </c>
      <c r="D3697" t="s">
        <v>51</v>
      </c>
      <c r="E3697" t="s">
        <v>16</v>
      </c>
      <c r="F3697">
        <v>60</v>
      </c>
      <c r="G3697" t="s">
        <v>14673</v>
      </c>
      <c r="H3697" t="s">
        <v>3666</v>
      </c>
      <c r="I3697" t="s">
        <v>1483</v>
      </c>
      <c r="J3697" s="6" t="s">
        <v>14029</v>
      </c>
      <c r="K3697">
        <v>17</v>
      </c>
      <c r="L3697" t="s">
        <v>45</v>
      </c>
      <c r="M3697">
        <f t="shared" si="114"/>
        <v>0</v>
      </c>
      <c r="N3697" s="23" t="s">
        <v>5196</v>
      </c>
      <c r="O3697" s="23" t="s">
        <v>10674</v>
      </c>
      <c r="P3697" s="23">
        <f t="shared" si="115"/>
        <v>6</v>
      </c>
    </row>
    <row r="3698" spans="1:16" x14ac:dyDescent="0.3">
      <c r="A3698">
        <v>3793</v>
      </c>
      <c r="B3698" t="s">
        <v>7311</v>
      </c>
      <c r="C3698" t="s">
        <v>2332</v>
      </c>
      <c r="D3698" t="s">
        <v>51</v>
      </c>
      <c r="E3698" t="s">
        <v>16</v>
      </c>
      <c r="F3698">
        <v>30</v>
      </c>
      <c r="G3698" t="s">
        <v>14674</v>
      </c>
      <c r="H3698" t="s">
        <v>5934</v>
      </c>
      <c r="I3698" t="s">
        <v>173</v>
      </c>
      <c r="J3698" s="6" t="s">
        <v>13874</v>
      </c>
      <c r="K3698">
        <v>21</v>
      </c>
      <c r="L3698" t="s">
        <v>101</v>
      </c>
      <c r="M3698">
        <f t="shared" si="114"/>
        <v>0</v>
      </c>
      <c r="N3698" s="23" t="s">
        <v>5196</v>
      </c>
      <c r="O3698" s="23" t="s">
        <v>6</v>
      </c>
      <c r="P3698" s="23">
        <f t="shared" si="115"/>
        <v>6</v>
      </c>
    </row>
    <row r="3699" spans="1:16" x14ac:dyDescent="0.3">
      <c r="A3699">
        <v>3794</v>
      </c>
      <c r="B3699" t="s">
        <v>441</v>
      </c>
      <c r="C3699" t="s">
        <v>3467</v>
      </c>
      <c r="D3699" t="s">
        <v>28</v>
      </c>
      <c r="E3699" t="s">
        <v>29</v>
      </c>
      <c r="F3699">
        <v>60</v>
      </c>
      <c r="G3699" t="s">
        <v>8611</v>
      </c>
      <c r="H3699" t="s">
        <v>1859</v>
      </c>
      <c r="I3699" t="s">
        <v>89</v>
      </c>
      <c r="J3699" s="6" t="s">
        <v>13808</v>
      </c>
      <c r="K3699">
        <v>10</v>
      </c>
      <c r="L3699" t="s">
        <v>159</v>
      </c>
      <c r="M3699">
        <f t="shared" si="114"/>
        <v>0</v>
      </c>
      <c r="N3699" s="23" t="s">
        <v>12788</v>
      </c>
      <c r="O3699" s="23" t="s">
        <v>10422</v>
      </c>
      <c r="P3699" s="23">
        <f t="shared" si="115"/>
        <v>4</v>
      </c>
    </row>
    <row r="3700" spans="1:16" x14ac:dyDescent="0.3">
      <c r="A3700">
        <v>3795</v>
      </c>
      <c r="B3700" t="s">
        <v>8612</v>
      </c>
      <c r="C3700" t="s">
        <v>1851</v>
      </c>
      <c r="D3700" t="s">
        <v>51</v>
      </c>
      <c r="E3700" t="s">
        <v>16</v>
      </c>
      <c r="F3700">
        <v>90</v>
      </c>
      <c r="G3700" t="s">
        <v>8611</v>
      </c>
      <c r="H3700" t="s">
        <v>1382</v>
      </c>
      <c r="I3700" t="s">
        <v>32</v>
      </c>
      <c r="J3700" s="6" t="s">
        <v>14023</v>
      </c>
      <c r="K3700">
        <v>94</v>
      </c>
      <c r="L3700" t="s">
        <v>101</v>
      </c>
      <c r="M3700">
        <f t="shared" si="114"/>
        <v>0</v>
      </c>
      <c r="N3700" s="23" t="s">
        <v>12788</v>
      </c>
      <c r="O3700" s="23" t="s">
        <v>10422</v>
      </c>
      <c r="P3700" s="23">
        <f t="shared" si="115"/>
        <v>4</v>
      </c>
    </row>
    <row r="3701" spans="1:16" x14ac:dyDescent="0.3">
      <c r="A3701">
        <v>3796</v>
      </c>
      <c r="B3701" t="s">
        <v>7624</v>
      </c>
      <c r="C3701" t="s">
        <v>5032</v>
      </c>
      <c r="D3701" t="s">
        <v>15</v>
      </c>
      <c r="E3701" t="s">
        <v>16</v>
      </c>
      <c r="F3701">
        <v>90</v>
      </c>
      <c r="G3701" t="s">
        <v>8613</v>
      </c>
      <c r="H3701" t="s">
        <v>1077</v>
      </c>
      <c r="I3701" t="s">
        <v>1078</v>
      </c>
      <c r="J3701" s="6" t="s">
        <v>13771</v>
      </c>
      <c r="K3701">
        <v>97</v>
      </c>
      <c r="L3701" t="s">
        <v>54</v>
      </c>
      <c r="M3701">
        <f t="shared" si="114"/>
        <v>0</v>
      </c>
      <c r="N3701" s="23" t="s">
        <v>12789</v>
      </c>
      <c r="O3701" s="23" t="s">
        <v>10549</v>
      </c>
      <c r="P3701" s="23">
        <f t="shared" si="115"/>
        <v>3</v>
      </c>
    </row>
    <row r="3702" spans="1:16" x14ac:dyDescent="0.3">
      <c r="A3702">
        <v>3797</v>
      </c>
      <c r="B3702" t="s">
        <v>5849</v>
      </c>
      <c r="C3702" t="s">
        <v>841</v>
      </c>
      <c r="D3702" t="s">
        <v>28</v>
      </c>
      <c r="E3702" t="s">
        <v>29</v>
      </c>
      <c r="F3702">
        <v>90</v>
      </c>
      <c r="G3702" t="s">
        <v>8614</v>
      </c>
      <c r="H3702" t="s">
        <v>4081</v>
      </c>
      <c r="I3702" t="s">
        <v>32</v>
      </c>
      <c r="J3702" s="6">
        <v>44233</v>
      </c>
      <c r="K3702">
        <v>20</v>
      </c>
      <c r="L3702" t="s">
        <v>33</v>
      </c>
      <c r="M3702">
        <f t="shared" si="114"/>
        <v>0</v>
      </c>
      <c r="N3702" s="23" t="s">
        <v>12790</v>
      </c>
      <c r="O3702" s="23" t="s">
        <v>10425</v>
      </c>
      <c r="P3702" s="23">
        <f t="shared" si="115"/>
        <v>3</v>
      </c>
    </row>
    <row r="3703" spans="1:16" x14ac:dyDescent="0.3">
      <c r="A3703">
        <v>3798</v>
      </c>
      <c r="B3703" t="s">
        <v>8615</v>
      </c>
      <c r="C3703" t="s">
        <v>1054</v>
      </c>
      <c r="D3703" t="s">
        <v>51</v>
      </c>
      <c r="E3703" t="s">
        <v>16</v>
      </c>
      <c r="F3703">
        <v>30</v>
      </c>
      <c r="G3703" t="s">
        <v>8616</v>
      </c>
      <c r="H3703" t="s">
        <v>853</v>
      </c>
      <c r="I3703" t="s">
        <v>32</v>
      </c>
      <c r="J3703" s="6" t="s">
        <v>13776</v>
      </c>
      <c r="K3703">
        <v>42</v>
      </c>
      <c r="L3703" t="s">
        <v>54</v>
      </c>
      <c r="M3703">
        <f t="shared" si="114"/>
        <v>0</v>
      </c>
      <c r="N3703" s="23" t="s">
        <v>12791</v>
      </c>
      <c r="O3703" s="23" t="s">
        <v>10594</v>
      </c>
      <c r="P3703" s="23">
        <f t="shared" si="115"/>
        <v>4</v>
      </c>
    </row>
    <row r="3704" spans="1:16" x14ac:dyDescent="0.3">
      <c r="A3704">
        <v>3799</v>
      </c>
      <c r="B3704" t="s">
        <v>8617</v>
      </c>
      <c r="C3704" t="s">
        <v>97</v>
      </c>
      <c r="D3704" t="s">
        <v>51</v>
      </c>
      <c r="E3704" t="s">
        <v>16</v>
      </c>
      <c r="F3704">
        <v>90</v>
      </c>
      <c r="G3704" t="s">
        <v>8618</v>
      </c>
      <c r="H3704" t="s">
        <v>5723</v>
      </c>
      <c r="I3704" t="s">
        <v>187</v>
      </c>
      <c r="J3704" s="6">
        <v>43994</v>
      </c>
      <c r="K3704">
        <v>80</v>
      </c>
      <c r="L3704" t="s">
        <v>33</v>
      </c>
      <c r="M3704">
        <f t="shared" si="114"/>
        <v>0</v>
      </c>
      <c r="N3704" s="23" t="s">
        <v>12791</v>
      </c>
      <c r="O3704" s="23" t="s">
        <v>10453</v>
      </c>
      <c r="P3704" s="23">
        <f t="shared" si="115"/>
        <v>7</v>
      </c>
    </row>
    <row r="3705" spans="1:16" x14ac:dyDescent="0.3">
      <c r="A3705">
        <v>3801</v>
      </c>
      <c r="B3705" t="s">
        <v>3924</v>
      </c>
      <c r="C3705" t="s">
        <v>7860</v>
      </c>
      <c r="D3705" t="s">
        <v>15</v>
      </c>
      <c r="E3705" t="s">
        <v>16</v>
      </c>
      <c r="F3705">
        <v>60</v>
      </c>
      <c r="G3705" t="s">
        <v>14675</v>
      </c>
      <c r="H3705" t="s">
        <v>4587</v>
      </c>
      <c r="I3705" t="s">
        <v>32</v>
      </c>
      <c r="J3705" s="6" t="s">
        <v>14143</v>
      </c>
      <c r="K3705">
        <v>66</v>
      </c>
      <c r="L3705" t="s">
        <v>101</v>
      </c>
      <c r="M3705">
        <f t="shared" si="114"/>
        <v>0</v>
      </c>
      <c r="N3705" s="23" t="s">
        <v>12792</v>
      </c>
      <c r="O3705" s="23" t="s">
        <v>10422</v>
      </c>
      <c r="P3705" s="23">
        <f t="shared" si="115"/>
        <v>4</v>
      </c>
    </row>
    <row r="3706" spans="1:16" x14ac:dyDescent="0.3">
      <c r="A3706">
        <v>3802</v>
      </c>
      <c r="B3706" t="s">
        <v>4250</v>
      </c>
      <c r="C3706" t="s">
        <v>268</v>
      </c>
      <c r="D3706" t="s">
        <v>41</v>
      </c>
      <c r="E3706" t="s">
        <v>16</v>
      </c>
      <c r="F3706">
        <v>90</v>
      </c>
      <c r="G3706" t="s">
        <v>8622</v>
      </c>
      <c r="H3706" t="s">
        <v>6343</v>
      </c>
      <c r="I3706" t="s">
        <v>32</v>
      </c>
      <c r="J3706" s="6" t="s">
        <v>13916</v>
      </c>
      <c r="K3706">
        <v>26</v>
      </c>
      <c r="L3706" t="s">
        <v>80</v>
      </c>
      <c r="M3706">
        <f t="shared" si="114"/>
        <v>0</v>
      </c>
      <c r="N3706" s="23" t="s">
        <v>12793</v>
      </c>
      <c r="O3706" s="23" t="s">
        <v>6</v>
      </c>
      <c r="P3706" s="23">
        <f t="shared" si="115"/>
        <v>6</v>
      </c>
    </row>
    <row r="3707" spans="1:16" x14ac:dyDescent="0.3">
      <c r="A3707">
        <v>3803</v>
      </c>
      <c r="B3707" t="s">
        <v>8623</v>
      </c>
      <c r="C3707" t="s">
        <v>5431</v>
      </c>
      <c r="D3707" t="s">
        <v>28</v>
      </c>
      <c r="E3707" t="s">
        <v>29</v>
      </c>
      <c r="F3707">
        <v>60</v>
      </c>
      <c r="G3707" t="s">
        <v>8624</v>
      </c>
      <c r="H3707" t="s">
        <v>1969</v>
      </c>
      <c r="I3707" t="s">
        <v>32</v>
      </c>
      <c r="J3707" s="6" t="s">
        <v>13929</v>
      </c>
      <c r="K3707">
        <v>14</v>
      </c>
      <c r="L3707" t="s">
        <v>39</v>
      </c>
      <c r="M3707">
        <f t="shared" si="114"/>
        <v>0</v>
      </c>
      <c r="N3707" s="23" t="s">
        <v>12794</v>
      </c>
      <c r="O3707" s="23" t="s">
        <v>10422</v>
      </c>
      <c r="P3707" s="23">
        <f t="shared" si="115"/>
        <v>4</v>
      </c>
    </row>
    <row r="3708" spans="1:16" x14ac:dyDescent="0.3">
      <c r="A3708">
        <v>3804</v>
      </c>
      <c r="B3708" t="s">
        <v>8625</v>
      </c>
      <c r="C3708" t="s">
        <v>605</v>
      </c>
      <c r="D3708" t="s">
        <v>51</v>
      </c>
      <c r="E3708" t="s">
        <v>16</v>
      </c>
      <c r="F3708">
        <v>60</v>
      </c>
      <c r="G3708" t="s">
        <v>8626</v>
      </c>
      <c r="H3708" t="s">
        <v>663</v>
      </c>
      <c r="I3708" t="s">
        <v>32</v>
      </c>
      <c r="J3708" s="6">
        <v>43962</v>
      </c>
      <c r="K3708">
        <v>81</v>
      </c>
      <c r="L3708" t="s">
        <v>159</v>
      </c>
      <c r="M3708">
        <f t="shared" si="114"/>
        <v>0</v>
      </c>
      <c r="N3708" s="23" t="s">
        <v>12795</v>
      </c>
      <c r="O3708" s="23" t="s">
        <v>3089</v>
      </c>
      <c r="P3708" s="23">
        <f t="shared" si="115"/>
        <v>4</v>
      </c>
    </row>
    <row r="3709" spans="1:16" x14ac:dyDescent="0.3">
      <c r="A3709">
        <v>3805</v>
      </c>
      <c r="B3709" t="s">
        <v>7566</v>
      </c>
      <c r="C3709" t="s">
        <v>8627</v>
      </c>
      <c r="D3709" t="s">
        <v>28</v>
      </c>
      <c r="E3709" t="s">
        <v>29</v>
      </c>
      <c r="F3709">
        <v>90</v>
      </c>
      <c r="G3709" t="s">
        <v>8628</v>
      </c>
      <c r="H3709" t="s">
        <v>2183</v>
      </c>
      <c r="I3709" t="s">
        <v>124</v>
      </c>
      <c r="J3709" s="6">
        <v>44745</v>
      </c>
      <c r="K3709">
        <v>98</v>
      </c>
      <c r="L3709" t="s">
        <v>54</v>
      </c>
      <c r="M3709">
        <f t="shared" si="114"/>
        <v>0</v>
      </c>
      <c r="N3709" s="23" t="s">
        <v>12796</v>
      </c>
      <c r="O3709" s="23" t="s">
        <v>7691</v>
      </c>
      <c r="P3709" s="23">
        <f t="shared" si="115"/>
        <v>4</v>
      </c>
    </row>
    <row r="3710" spans="1:16" x14ac:dyDescent="0.3">
      <c r="A3710">
        <v>3806</v>
      </c>
      <c r="B3710" t="s">
        <v>6203</v>
      </c>
      <c r="C3710" t="s">
        <v>3552</v>
      </c>
      <c r="D3710" t="s">
        <v>28</v>
      </c>
      <c r="E3710" t="s">
        <v>29</v>
      </c>
      <c r="F3710">
        <v>90</v>
      </c>
      <c r="G3710" t="s">
        <v>8629</v>
      </c>
      <c r="H3710" t="s">
        <v>1315</v>
      </c>
      <c r="I3710" t="s">
        <v>32</v>
      </c>
      <c r="J3710" s="6">
        <v>44020</v>
      </c>
      <c r="K3710">
        <v>62</v>
      </c>
      <c r="L3710" t="s">
        <v>80</v>
      </c>
      <c r="M3710">
        <f t="shared" si="114"/>
        <v>0</v>
      </c>
      <c r="N3710" s="23" t="s">
        <v>12797</v>
      </c>
      <c r="O3710" s="23" t="s">
        <v>10417</v>
      </c>
      <c r="P3710" s="23">
        <f t="shared" si="115"/>
        <v>5</v>
      </c>
    </row>
    <row r="3711" spans="1:16" x14ac:dyDescent="0.3">
      <c r="A3711">
        <v>3807</v>
      </c>
      <c r="B3711" t="s">
        <v>8630</v>
      </c>
      <c r="C3711" t="s">
        <v>6004</v>
      </c>
      <c r="D3711" t="s">
        <v>15</v>
      </c>
      <c r="E3711" t="s">
        <v>16</v>
      </c>
      <c r="F3711">
        <v>60</v>
      </c>
      <c r="G3711" t="s">
        <v>8631</v>
      </c>
      <c r="H3711" t="s">
        <v>1253</v>
      </c>
      <c r="I3711" t="s">
        <v>32</v>
      </c>
      <c r="J3711" s="6" t="s">
        <v>14170</v>
      </c>
      <c r="K3711">
        <v>50</v>
      </c>
      <c r="L3711" t="s">
        <v>20</v>
      </c>
      <c r="M3711">
        <f t="shared" si="114"/>
        <v>0</v>
      </c>
      <c r="N3711" s="23" t="s">
        <v>12797</v>
      </c>
      <c r="O3711" s="23" t="s">
        <v>10416</v>
      </c>
      <c r="P3711" s="23">
        <f t="shared" si="115"/>
        <v>4</v>
      </c>
    </row>
    <row r="3712" spans="1:16" x14ac:dyDescent="0.3">
      <c r="A3712">
        <v>3809</v>
      </c>
      <c r="B3712" t="s">
        <v>2174</v>
      </c>
      <c r="C3712" t="s">
        <v>8632</v>
      </c>
      <c r="D3712" t="s">
        <v>28</v>
      </c>
      <c r="E3712" t="s">
        <v>29</v>
      </c>
      <c r="F3712">
        <v>90</v>
      </c>
      <c r="G3712" t="s">
        <v>14352</v>
      </c>
      <c r="H3712" t="s">
        <v>8634</v>
      </c>
      <c r="I3712" t="s">
        <v>32</v>
      </c>
      <c r="J3712" s="6" t="s">
        <v>13929</v>
      </c>
      <c r="K3712">
        <v>86</v>
      </c>
      <c r="L3712" t="s">
        <v>20</v>
      </c>
      <c r="M3712">
        <f t="shared" si="114"/>
        <v>0</v>
      </c>
      <c r="N3712" s="23" t="s">
        <v>12798</v>
      </c>
      <c r="O3712" s="23" t="s">
        <v>3780</v>
      </c>
      <c r="P3712" s="23">
        <f t="shared" si="115"/>
        <v>5</v>
      </c>
    </row>
    <row r="3713" spans="1:16" x14ac:dyDescent="0.3">
      <c r="A3713">
        <v>3810</v>
      </c>
      <c r="B3713" t="s">
        <v>7802</v>
      </c>
      <c r="C3713" t="s">
        <v>8035</v>
      </c>
      <c r="D3713" t="s">
        <v>41</v>
      </c>
      <c r="E3713" t="s">
        <v>16</v>
      </c>
      <c r="F3713">
        <v>90</v>
      </c>
      <c r="G3713" t="s">
        <v>8635</v>
      </c>
      <c r="H3713" t="s">
        <v>4673</v>
      </c>
      <c r="I3713" t="s">
        <v>294</v>
      </c>
      <c r="J3713" s="6">
        <v>44382</v>
      </c>
      <c r="K3713">
        <v>13</v>
      </c>
      <c r="L3713" t="s">
        <v>39</v>
      </c>
      <c r="M3713">
        <f t="shared" si="114"/>
        <v>0</v>
      </c>
      <c r="N3713" s="23" t="s">
        <v>12799</v>
      </c>
      <c r="O3713" s="23" t="s">
        <v>6</v>
      </c>
      <c r="P3713" s="23">
        <f t="shared" si="115"/>
        <v>6</v>
      </c>
    </row>
    <row r="3714" spans="1:16" x14ac:dyDescent="0.3">
      <c r="A3714">
        <v>3811</v>
      </c>
      <c r="B3714" t="s">
        <v>8636</v>
      </c>
      <c r="C3714" t="s">
        <v>4356</v>
      </c>
      <c r="D3714" t="s">
        <v>41</v>
      </c>
      <c r="E3714" t="s">
        <v>16</v>
      </c>
      <c r="F3714">
        <v>90</v>
      </c>
      <c r="G3714" t="s">
        <v>8637</v>
      </c>
      <c r="H3714" t="s">
        <v>1221</v>
      </c>
      <c r="I3714" t="s">
        <v>124</v>
      </c>
      <c r="J3714" s="6">
        <v>43892</v>
      </c>
      <c r="K3714">
        <v>71</v>
      </c>
      <c r="L3714" t="s">
        <v>45</v>
      </c>
      <c r="M3714">
        <f t="shared" ref="M3714:M3777" si="116">COUNTBLANK(A3714:L3714)</f>
        <v>0</v>
      </c>
      <c r="N3714" s="23" t="s">
        <v>12800</v>
      </c>
      <c r="O3714" s="23" t="s">
        <v>10438</v>
      </c>
      <c r="P3714" s="23">
        <f t="shared" ref="P3714:P3777" si="117">LEN(O3714)</f>
        <v>5</v>
      </c>
    </row>
    <row r="3715" spans="1:16" x14ac:dyDescent="0.3">
      <c r="A3715">
        <v>3812</v>
      </c>
      <c r="B3715" t="s">
        <v>4721</v>
      </c>
      <c r="C3715" t="s">
        <v>3602</v>
      </c>
      <c r="D3715" t="s">
        <v>28</v>
      </c>
      <c r="E3715" t="s">
        <v>29</v>
      </c>
      <c r="F3715">
        <v>90</v>
      </c>
      <c r="G3715" t="s">
        <v>8638</v>
      </c>
      <c r="H3715" t="s">
        <v>4889</v>
      </c>
      <c r="I3715" t="s">
        <v>110</v>
      </c>
      <c r="J3715" s="6">
        <v>44785</v>
      </c>
      <c r="K3715">
        <v>77</v>
      </c>
      <c r="L3715" t="s">
        <v>101</v>
      </c>
      <c r="M3715">
        <f t="shared" si="116"/>
        <v>0</v>
      </c>
      <c r="N3715" s="23" t="s">
        <v>2212</v>
      </c>
      <c r="O3715" s="23" t="s">
        <v>6</v>
      </c>
      <c r="P3715" s="23">
        <f t="shared" si="117"/>
        <v>6</v>
      </c>
    </row>
    <row r="3716" spans="1:16" x14ac:dyDescent="0.3">
      <c r="A3716">
        <v>3813</v>
      </c>
      <c r="B3716" t="s">
        <v>4224</v>
      </c>
      <c r="C3716" t="s">
        <v>3118</v>
      </c>
      <c r="D3716" t="s">
        <v>28</v>
      </c>
      <c r="E3716" t="s">
        <v>29</v>
      </c>
      <c r="F3716">
        <v>90</v>
      </c>
      <c r="G3716" t="s">
        <v>8639</v>
      </c>
      <c r="H3716" t="s">
        <v>1473</v>
      </c>
      <c r="I3716" t="s">
        <v>38</v>
      </c>
      <c r="J3716" s="6" t="s">
        <v>14084</v>
      </c>
      <c r="K3716">
        <v>5</v>
      </c>
      <c r="L3716" t="s">
        <v>101</v>
      </c>
      <c r="M3716">
        <f t="shared" si="116"/>
        <v>0</v>
      </c>
      <c r="N3716" s="23" t="s">
        <v>12801</v>
      </c>
      <c r="O3716" s="23" t="s">
        <v>3780</v>
      </c>
      <c r="P3716" s="23">
        <f t="shared" si="117"/>
        <v>5</v>
      </c>
    </row>
    <row r="3717" spans="1:16" x14ac:dyDescent="0.3">
      <c r="A3717">
        <v>3814</v>
      </c>
      <c r="B3717" t="s">
        <v>8640</v>
      </c>
      <c r="C3717" t="s">
        <v>2838</v>
      </c>
      <c r="D3717" t="s">
        <v>51</v>
      </c>
      <c r="E3717" t="s">
        <v>16</v>
      </c>
      <c r="F3717">
        <v>90</v>
      </c>
      <c r="G3717" t="s">
        <v>8641</v>
      </c>
      <c r="H3717" t="s">
        <v>8642</v>
      </c>
      <c r="I3717" t="s">
        <v>294</v>
      </c>
      <c r="J3717" s="6" t="s">
        <v>14195</v>
      </c>
      <c r="K3717">
        <v>29</v>
      </c>
      <c r="L3717" t="s">
        <v>101</v>
      </c>
      <c r="M3717">
        <f t="shared" si="116"/>
        <v>0</v>
      </c>
      <c r="N3717" s="23" t="s">
        <v>12801</v>
      </c>
      <c r="O3717" s="23" t="s">
        <v>10416</v>
      </c>
      <c r="P3717" s="23">
        <f t="shared" si="117"/>
        <v>4</v>
      </c>
    </row>
    <row r="3718" spans="1:16" x14ac:dyDescent="0.3">
      <c r="A3718">
        <v>3815</v>
      </c>
      <c r="B3718" t="s">
        <v>1403</v>
      </c>
      <c r="C3718" t="s">
        <v>8643</v>
      </c>
      <c r="D3718" t="s">
        <v>28</v>
      </c>
      <c r="E3718" t="s">
        <v>29</v>
      </c>
      <c r="F3718">
        <v>60</v>
      </c>
      <c r="G3718" t="s">
        <v>8644</v>
      </c>
      <c r="H3718" t="s">
        <v>7092</v>
      </c>
      <c r="I3718" t="s">
        <v>32</v>
      </c>
      <c r="J3718" s="6">
        <v>43994</v>
      </c>
      <c r="K3718">
        <v>63</v>
      </c>
      <c r="L3718" t="s">
        <v>101</v>
      </c>
      <c r="M3718">
        <f t="shared" si="116"/>
        <v>0</v>
      </c>
      <c r="N3718" s="23" t="s">
        <v>8865</v>
      </c>
      <c r="O3718" s="23" t="s">
        <v>10417</v>
      </c>
      <c r="P3718" s="23">
        <f t="shared" si="117"/>
        <v>5</v>
      </c>
    </row>
    <row r="3719" spans="1:16" x14ac:dyDescent="0.3">
      <c r="A3719">
        <v>3816</v>
      </c>
      <c r="B3719" t="s">
        <v>2911</v>
      </c>
      <c r="C3719" t="s">
        <v>6574</v>
      </c>
      <c r="D3719" t="s">
        <v>15</v>
      </c>
      <c r="E3719" t="s">
        <v>16</v>
      </c>
      <c r="F3719">
        <v>60</v>
      </c>
      <c r="G3719" t="s">
        <v>8645</v>
      </c>
      <c r="H3719" t="s">
        <v>5758</v>
      </c>
      <c r="I3719" t="s">
        <v>32</v>
      </c>
      <c r="J3719" s="6">
        <v>44897</v>
      </c>
      <c r="K3719">
        <v>76</v>
      </c>
      <c r="L3719" t="s">
        <v>33</v>
      </c>
      <c r="M3719">
        <f t="shared" si="116"/>
        <v>0</v>
      </c>
      <c r="N3719" s="23" t="s">
        <v>8865</v>
      </c>
      <c r="O3719" s="23" t="s">
        <v>6</v>
      </c>
      <c r="P3719" s="23">
        <f t="shared" si="117"/>
        <v>6</v>
      </c>
    </row>
    <row r="3720" spans="1:16" x14ac:dyDescent="0.3">
      <c r="A3720">
        <v>3817</v>
      </c>
      <c r="B3720" t="s">
        <v>4044</v>
      </c>
      <c r="C3720" t="s">
        <v>715</v>
      </c>
      <c r="D3720" t="s">
        <v>51</v>
      </c>
      <c r="E3720" t="s">
        <v>16</v>
      </c>
      <c r="F3720">
        <v>30</v>
      </c>
      <c r="G3720" t="s">
        <v>8646</v>
      </c>
      <c r="H3720" t="s">
        <v>1848</v>
      </c>
      <c r="I3720" t="s">
        <v>839</v>
      </c>
      <c r="J3720" s="6" t="s">
        <v>13803</v>
      </c>
      <c r="K3720">
        <v>46</v>
      </c>
      <c r="L3720" t="s">
        <v>159</v>
      </c>
      <c r="M3720">
        <f t="shared" si="116"/>
        <v>0</v>
      </c>
      <c r="N3720" s="23" t="s">
        <v>12802</v>
      </c>
      <c r="O3720" s="23" t="s">
        <v>10422</v>
      </c>
      <c r="P3720" s="23">
        <f t="shared" si="117"/>
        <v>4</v>
      </c>
    </row>
    <row r="3721" spans="1:16" x14ac:dyDescent="0.3">
      <c r="A3721">
        <v>3818</v>
      </c>
      <c r="B3721" t="s">
        <v>8647</v>
      </c>
      <c r="C3721" t="s">
        <v>1517</v>
      </c>
      <c r="D3721" t="s">
        <v>28</v>
      </c>
      <c r="E3721" t="s">
        <v>29</v>
      </c>
      <c r="F3721">
        <v>90</v>
      </c>
      <c r="G3721" t="s">
        <v>8648</v>
      </c>
      <c r="H3721" t="s">
        <v>3053</v>
      </c>
      <c r="I3721" t="s">
        <v>32</v>
      </c>
      <c r="J3721" s="6">
        <v>44481</v>
      </c>
      <c r="K3721">
        <v>42</v>
      </c>
      <c r="L3721" t="s">
        <v>39</v>
      </c>
      <c r="M3721">
        <f t="shared" si="116"/>
        <v>0</v>
      </c>
      <c r="N3721" s="23" t="s">
        <v>255</v>
      </c>
      <c r="O3721" s="23" t="s">
        <v>10422</v>
      </c>
      <c r="P3721" s="23">
        <f t="shared" si="117"/>
        <v>4</v>
      </c>
    </row>
    <row r="3722" spans="1:16" x14ac:dyDescent="0.3">
      <c r="A3722">
        <v>3819</v>
      </c>
      <c r="B3722" t="s">
        <v>8649</v>
      </c>
      <c r="C3722" t="s">
        <v>8650</v>
      </c>
      <c r="D3722" t="s">
        <v>51</v>
      </c>
      <c r="E3722" t="s">
        <v>16</v>
      </c>
      <c r="F3722">
        <v>30</v>
      </c>
      <c r="G3722" t="s">
        <v>8651</v>
      </c>
      <c r="H3722" t="s">
        <v>4567</v>
      </c>
      <c r="I3722" t="s">
        <v>38</v>
      </c>
      <c r="J3722" s="6" t="s">
        <v>13985</v>
      </c>
      <c r="K3722">
        <v>6</v>
      </c>
      <c r="L3722" t="s">
        <v>39</v>
      </c>
      <c r="M3722">
        <f t="shared" si="116"/>
        <v>0</v>
      </c>
      <c r="N3722" s="23" t="s">
        <v>12803</v>
      </c>
      <c r="O3722" s="23" t="s">
        <v>6</v>
      </c>
      <c r="P3722" s="23">
        <f t="shared" si="117"/>
        <v>6</v>
      </c>
    </row>
    <row r="3723" spans="1:16" x14ac:dyDescent="0.3">
      <c r="A3723">
        <v>3820</v>
      </c>
      <c r="B3723" t="s">
        <v>3031</v>
      </c>
      <c r="C3723" t="s">
        <v>2252</v>
      </c>
      <c r="D3723" t="s">
        <v>51</v>
      </c>
      <c r="E3723" t="s">
        <v>16</v>
      </c>
      <c r="F3723">
        <v>30</v>
      </c>
      <c r="G3723" t="s">
        <v>8652</v>
      </c>
      <c r="H3723" t="s">
        <v>2591</v>
      </c>
      <c r="I3723" t="s">
        <v>38</v>
      </c>
      <c r="J3723" s="6" t="s">
        <v>13624</v>
      </c>
      <c r="K3723">
        <v>67</v>
      </c>
      <c r="L3723" t="s">
        <v>101</v>
      </c>
      <c r="M3723">
        <f t="shared" si="116"/>
        <v>0</v>
      </c>
      <c r="N3723" s="23" t="s">
        <v>12804</v>
      </c>
      <c r="O3723" s="23" t="s">
        <v>3780</v>
      </c>
      <c r="P3723" s="23">
        <f t="shared" si="117"/>
        <v>5</v>
      </c>
    </row>
    <row r="3724" spans="1:16" x14ac:dyDescent="0.3">
      <c r="A3724">
        <v>3821</v>
      </c>
      <c r="B3724" t="s">
        <v>3979</v>
      </c>
      <c r="C3724" t="s">
        <v>3046</v>
      </c>
      <c r="D3724" t="s">
        <v>15</v>
      </c>
      <c r="E3724" t="s">
        <v>16</v>
      </c>
      <c r="F3724">
        <v>90</v>
      </c>
      <c r="G3724" t="s">
        <v>8653</v>
      </c>
      <c r="H3724" t="s">
        <v>5603</v>
      </c>
      <c r="I3724" t="s">
        <v>32</v>
      </c>
      <c r="J3724" s="6" t="s">
        <v>14088</v>
      </c>
      <c r="K3724">
        <v>46</v>
      </c>
      <c r="L3724" t="s">
        <v>101</v>
      </c>
      <c r="M3724">
        <f t="shared" si="116"/>
        <v>0</v>
      </c>
      <c r="N3724" s="23" t="s">
        <v>12804</v>
      </c>
      <c r="O3724" s="23" t="s">
        <v>12732</v>
      </c>
      <c r="P3724" s="23">
        <f t="shared" si="117"/>
        <v>6</v>
      </c>
    </row>
    <row r="3725" spans="1:16" x14ac:dyDescent="0.3">
      <c r="A3725">
        <v>3822</v>
      </c>
      <c r="B3725" t="s">
        <v>2384</v>
      </c>
      <c r="C3725" t="s">
        <v>8654</v>
      </c>
      <c r="D3725" t="s">
        <v>28</v>
      </c>
      <c r="E3725" t="s">
        <v>29</v>
      </c>
      <c r="F3725">
        <v>60</v>
      </c>
      <c r="G3725" t="s">
        <v>8655</v>
      </c>
      <c r="H3725" t="s">
        <v>207</v>
      </c>
      <c r="I3725" t="s">
        <v>208</v>
      </c>
      <c r="J3725" s="6" t="s">
        <v>13998</v>
      </c>
      <c r="K3725">
        <v>85</v>
      </c>
      <c r="L3725" t="s">
        <v>80</v>
      </c>
      <c r="M3725">
        <f t="shared" si="116"/>
        <v>0</v>
      </c>
      <c r="N3725" s="23" t="s">
        <v>12804</v>
      </c>
      <c r="O3725" s="23" t="s">
        <v>10438</v>
      </c>
      <c r="P3725" s="23">
        <f t="shared" si="117"/>
        <v>5</v>
      </c>
    </row>
    <row r="3726" spans="1:16" x14ac:dyDescent="0.3">
      <c r="A3726">
        <v>3823</v>
      </c>
      <c r="B3726" t="s">
        <v>6161</v>
      </c>
      <c r="C3726" t="s">
        <v>5225</v>
      </c>
      <c r="D3726" t="s">
        <v>51</v>
      </c>
      <c r="E3726" t="s">
        <v>16</v>
      </c>
      <c r="F3726">
        <v>90</v>
      </c>
      <c r="G3726" t="s">
        <v>8656</v>
      </c>
      <c r="H3726" t="s">
        <v>48</v>
      </c>
      <c r="I3726" t="s">
        <v>25</v>
      </c>
      <c r="J3726" s="6" t="s">
        <v>14152</v>
      </c>
      <c r="K3726">
        <v>48</v>
      </c>
      <c r="L3726" t="s">
        <v>159</v>
      </c>
      <c r="M3726">
        <f t="shared" si="116"/>
        <v>0</v>
      </c>
      <c r="N3726" s="23" t="s">
        <v>12805</v>
      </c>
      <c r="O3726" s="23" t="s">
        <v>10483</v>
      </c>
      <c r="P3726" s="23">
        <f t="shared" si="117"/>
        <v>7</v>
      </c>
    </row>
    <row r="3727" spans="1:16" x14ac:dyDescent="0.3">
      <c r="A3727">
        <v>3824</v>
      </c>
      <c r="B3727" t="s">
        <v>8657</v>
      </c>
      <c r="C3727" t="s">
        <v>8658</v>
      </c>
      <c r="D3727" t="s">
        <v>28</v>
      </c>
      <c r="E3727" t="s">
        <v>29</v>
      </c>
      <c r="F3727">
        <v>60</v>
      </c>
      <c r="G3727" t="s">
        <v>8659</v>
      </c>
      <c r="H3727" t="s">
        <v>2334</v>
      </c>
      <c r="I3727" t="s">
        <v>32</v>
      </c>
      <c r="J3727" s="6" t="s">
        <v>14259</v>
      </c>
      <c r="K3727">
        <v>66</v>
      </c>
      <c r="L3727" t="s">
        <v>80</v>
      </c>
      <c r="M3727">
        <f t="shared" si="116"/>
        <v>0</v>
      </c>
      <c r="N3727" s="23" t="s">
        <v>12806</v>
      </c>
      <c r="O3727" s="23" t="s">
        <v>3222</v>
      </c>
      <c r="P3727" s="23">
        <f t="shared" si="117"/>
        <v>4</v>
      </c>
    </row>
    <row r="3728" spans="1:16" x14ac:dyDescent="0.3">
      <c r="A3728">
        <v>3825</v>
      </c>
      <c r="B3728" t="s">
        <v>8660</v>
      </c>
      <c r="C3728" t="s">
        <v>2751</v>
      </c>
      <c r="D3728" t="s">
        <v>15</v>
      </c>
      <c r="E3728" t="s">
        <v>16</v>
      </c>
      <c r="F3728">
        <v>30</v>
      </c>
      <c r="G3728" t="s">
        <v>8661</v>
      </c>
      <c r="H3728" t="s">
        <v>1605</v>
      </c>
      <c r="I3728" t="s">
        <v>32</v>
      </c>
      <c r="J3728" s="6">
        <v>44321</v>
      </c>
      <c r="K3728">
        <v>17</v>
      </c>
      <c r="L3728" t="s">
        <v>33</v>
      </c>
      <c r="M3728">
        <f t="shared" si="116"/>
        <v>0</v>
      </c>
      <c r="N3728" s="23" t="s">
        <v>12807</v>
      </c>
      <c r="O3728" s="23" t="s">
        <v>10468</v>
      </c>
      <c r="P3728" s="23">
        <f t="shared" si="117"/>
        <v>8</v>
      </c>
    </row>
    <row r="3729" spans="1:16" x14ac:dyDescent="0.3">
      <c r="A3729">
        <v>3826</v>
      </c>
      <c r="B3729" t="s">
        <v>1797</v>
      </c>
      <c r="C3729" t="s">
        <v>3812</v>
      </c>
      <c r="D3729" t="s">
        <v>41</v>
      </c>
      <c r="E3729" t="s">
        <v>16</v>
      </c>
      <c r="F3729">
        <v>30</v>
      </c>
      <c r="G3729" t="s">
        <v>8662</v>
      </c>
      <c r="H3729" t="s">
        <v>5207</v>
      </c>
      <c r="I3729" t="s">
        <v>38</v>
      </c>
      <c r="J3729" s="6">
        <v>43990</v>
      </c>
      <c r="K3729">
        <v>61</v>
      </c>
      <c r="L3729" t="s">
        <v>33</v>
      </c>
      <c r="M3729">
        <f t="shared" si="116"/>
        <v>0</v>
      </c>
      <c r="N3729" s="23" t="s">
        <v>12808</v>
      </c>
      <c r="O3729" s="23" t="s">
        <v>10438</v>
      </c>
      <c r="P3729" s="23">
        <f t="shared" si="117"/>
        <v>5</v>
      </c>
    </row>
    <row r="3730" spans="1:16" x14ac:dyDescent="0.3">
      <c r="A3730">
        <v>3827</v>
      </c>
      <c r="B3730" t="s">
        <v>638</v>
      </c>
      <c r="C3730" t="s">
        <v>7618</v>
      </c>
      <c r="D3730" t="s">
        <v>15</v>
      </c>
      <c r="E3730" t="s">
        <v>16</v>
      </c>
      <c r="F3730">
        <v>60</v>
      </c>
      <c r="G3730" t="s">
        <v>8663</v>
      </c>
      <c r="H3730" t="s">
        <v>1590</v>
      </c>
      <c r="I3730" t="s">
        <v>32</v>
      </c>
      <c r="J3730" s="6" t="s">
        <v>13784</v>
      </c>
      <c r="K3730">
        <v>63</v>
      </c>
      <c r="L3730" t="s">
        <v>101</v>
      </c>
      <c r="M3730">
        <f t="shared" si="116"/>
        <v>0</v>
      </c>
      <c r="N3730" s="23" t="s">
        <v>12809</v>
      </c>
      <c r="O3730" s="23" t="s">
        <v>10416</v>
      </c>
      <c r="P3730" s="23">
        <f t="shared" si="117"/>
        <v>4</v>
      </c>
    </row>
    <row r="3731" spans="1:16" x14ac:dyDescent="0.3">
      <c r="A3731">
        <v>3828</v>
      </c>
      <c r="B3731" t="s">
        <v>8664</v>
      </c>
      <c r="C3731" t="s">
        <v>1810</v>
      </c>
      <c r="D3731" t="s">
        <v>51</v>
      </c>
      <c r="E3731" t="s">
        <v>16</v>
      </c>
      <c r="F3731">
        <v>30</v>
      </c>
      <c r="G3731" t="s">
        <v>8665</v>
      </c>
      <c r="H3731" t="s">
        <v>7720</v>
      </c>
      <c r="I3731" t="s">
        <v>38</v>
      </c>
      <c r="J3731" s="6">
        <v>44261</v>
      </c>
      <c r="K3731">
        <v>17</v>
      </c>
      <c r="L3731" t="s">
        <v>70</v>
      </c>
      <c r="M3731">
        <f t="shared" si="116"/>
        <v>0</v>
      </c>
      <c r="N3731" s="23" t="s">
        <v>12810</v>
      </c>
      <c r="O3731" s="23" t="s">
        <v>10422</v>
      </c>
      <c r="P3731" s="23">
        <f t="shared" si="117"/>
        <v>4</v>
      </c>
    </row>
    <row r="3732" spans="1:16" x14ac:dyDescent="0.3">
      <c r="A3732">
        <v>3830</v>
      </c>
      <c r="B3732" t="s">
        <v>4469</v>
      </c>
      <c r="C3732" t="s">
        <v>7449</v>
      </c>
      <c r="D3732" t="s">
        <v>117</v>
      </c>
      <c r="E3732" t="s">
        <v>29</v>
      </c>
      <c r="F3732">
        <v>90</v>
      </c>
      <c r="G3732" t="s">
        <v>8665</v>
      </c>
      <c r="H3732" t="s">
        <v>3343</v>
      </c>
      <c r="I3732" t="s">
        <v>1199</v>
      </c>
      <c r="J3732" s="6" t="s">
        <v>14041</v>
      </c>
      <c r="K3732">
        <v>23</v>
      </c>
      <c r="L3732" t="s">
        <v>54</v>
      </c>
      <c r="M3732">
        <f t="shared" si="116"/>
        <v>0</v>
      </c>
      <c r="N3732" s="23" t="s">
        <v>12810</v>
      </c>
      <c r="O3732" s="23" t="s">
        <v>10422</v>
      </c>
      <c r="P3732" s="23">
        <f t="shared" si="117"/>
        <v>4</v>
      </c>
    </row>
    <row r="3733" spans="1:16" x14ac:dyDescent="0.3">
      <c r="A3733">
        <v>3832</v>
      </c>
      <c r="B3733" t="s">
        <v>8666</v>
      </c>
      <c r="C3733" t="s">
        <v>1677</v>
      </c>
      <c r="D3733" t="s">
        <v>41</v>
      </c>
      <c r="E3733" t="s">
        <v>16</v>
      </c>
      <c r="F3733">
        <v>30</v>
      </c>
      <c r="G3733" t="s">
        <v>8667</v>
      </c>
      <c r="H3733" t="s">
        <v>1537</v>
      </c>
      <c r="I3733" t="s">
        <v>294</v>
      </c>
      <c r="J3733" s="6" t="s">
        <v>13733</v>
      </c>
      <c r="K3733">
        <v>68</v>
      </c>
      <c r="L3733" t="s">
        <v>64</v>
      </c>
      <c r="M3733">
        <f t="shared" si="116"/>
        <v>0</v>
      </c>
      <c r="N3733" s="23" t="s">
        <v>1044</v>
      </c>
      <c r="O3733" s="23" t="s">
        <v>10490</v>
      </c>
      <c r="P3733" s="23">
        <f t="shared" si="117"/>
        <v>4</v>
      </c>
    </row>
    <row r="3734" spans="1:16" x14ac:dyDescent="0.3">
      <c r="A3734">
        <v>3833</v>
      </c>
      <c r="B3734" t="s">
        <v>4307</v>
      </c>
      <c r="C3734" t="s">
        <v>8668</v>
      </c>
      <c r="D3734" t="s">
        <v>15</v>
      </c>
      <c r="E3734" t="s">
        <v>16</v>
      </c>
      <c r="F3734">
        <v>90</v>
      </c>
      <c r="G3734" t="s">
        <v>8667</v>
      </c>
      <c r="H3734" t="s">
        <v>5427</v>
      </c>
      <c r="I3734" t="s">
        <v>32</v>
      </c>
      <c r="J3734" s="6" t="s">
        <v>14173</v>
      </c>
      <c r="K3734">
        <v>38</v>
      </c>
      <c r="L3734" t="s">
        <v>33</v>
      </c>
      <c r="M3734">
        <f t="shared" si="116"/>
        <v>0</v>
      </c>
      <c r="N3734" s="23" t="s">
        <v>1044</v>
      </c>
      <c r="O3734" s="23" t="s">
        <v>10490</v>
      </c>
      <c r="P3734" s="23">
        <f t="shared" si="117"/>
        <v>4</v>
      </c>
    </row>
    <row r="3735" spans="1:16" x14ac:dyDescent="0.3">
      <c r="A3735">
        <v>3834</v>
      </c>
      <c r="B3735" t="s">
        <v>8669</v>
      </c>
      <c r="C3735" t="s">
        <v>4949</v>
      </c>
      <c r="D3735" t="s">
        <v>51</v>
      </c>
      <c r="E3735" t="s">
        <v>16</v>
      </c>
      <c r="F3735">
        <v>90</v>
      </c>
      <c r="G3735" t="s">
        <v>14353</v>
      </c>
      <c r="H3735" t="s">
        <v>2552</v>
      </c>
      <c r="I3735" t="s">
        <v>32</v>
      </c>
      <c r="J3735" s="6" t="s">
        <v>14091</v>
      </c>
      <c r="K3735">
        <v>68</v>
      </c>
      <c r="L3735" t="s">
        <v>64</v>
      </c>
      <c r="M3735">
        <f t="shared" si="116"/>
        <v>0</v>
      </c>
      <c r="N3735" s="23" t="s">
        <v>12811</v>
      </c>
      <c r="O3735" s="23" t="s">
        <v>11783</v>
      </c>
      <c r="P3735" s="23">
        <f t="shared" si="117"/>
        <v>2</v>
      </c>
    </row>
    <row r="3736" spans="1:16" x14ac:dyDescent="0.3">
      <c r="A3736">
        <v>3835</v>
      </c>
      <c r="B3736" t="s">
        <v>8671</v>
      </c>
      <c r="C3736" t="s">
        <v>6439</v>
      </c>
      <c r="D3736" t="s">
        <v>15</v>
      </c>
      <c r="E3736" t="s">
        <v>16</v>
      </c>
      <c r="F3736">
        <v>30</v>
      </c>
      <c r="G3736" t="s">
        <v>8672</v>
      </c>
      <c r="H3736" t="s">
        <v>6710</v>
      </c>
      <c r="I3736" t="s">
        <v>32</v>
      </c>
      <c r="J3736" s="6">
        <v>44811</v>
      </c>
      <c r="K3736">
        <v>78</v>
      </c>
      <c r="L3736" t="s">
        <v>80</v>
      </c>
      <c r="M3736">
        <f t="shared" si="116"/>
        <v>0</v>
      </c>
      <c r="N3736" s="23" t="s">
        <v>3444</v>
      </c>
      <c r="O3736" s="23" t="s">
        <v>10422</v>
      </c>
      <c r="P3736" s="23">
        <f t="shared" si="117"/>
        <v>4</v>
      </c>
    </row>
    <row r="3737" spans="1:16" x14ac:dyDescent="0.3">
      <c r="A3737">
        <v>3836</v>
      </c>
      <c r="B3737" t="s">
        <v>8673</v>
      </c>
      <c r="C3737" t="s">
        <v>267</v>
      </c>
      <c r="D3737" t="s">
        <v>28</v>
      </c>
      <c r="E3737" t="s">
        <v>29</v>
      </c>
      <c r="F3737">
        <v>90</v>
      </c>
      <c r="G3737" t="s">
        <v>14395</v>
      </c>
      <c r="H3737" t="s">
        <v>3274</v>
      </c>
      <c r="I3737" t="s">
        <v>32</v>
      </c>
      <c r="J3737" s="6">
        <v>44779</v>
      </c>
      <c r="K3737">
        <v>27</v>
      </c>
      <c r="L3737" t="s">
        <v>54</v>
      </c>
      <c r="M3737">
        <f t="shared" si="116"/>
        <v>0</v>
      </c>
      <c r="N3737" s="23" t="s">
        <v>12812</v>
      </c>
      <c r="O3737" s="23" t="s">
        <v>6</v>
      </c>
      <c r="P3737" s="23">
        <f t="shared" si="117"/>
        <v>6</v>
      </c>
    </row>
    <row r="3738" spans="1:16" x14ac:dyDescent="0.3">
      <c r="A3738">
        <v>3837</v>
      </c>
      <c r="B3738" t="s">
        <v>6300</v>
      </c>
      <c r="C3738" t="s">
        <v>2883</v>
      </c>
      <c r="D3738" t="s">
        <v>51</v>
      </c>
      <c r="E3738" t="s">
        <v>16</v>
      </c>
      <c r="F3738">
        <v>90</v>
      </c>
      <c r="G3738" t="s">
        <v>8675</v>
      </c>
      <c r="H3738" t="s">
        <v>4484</v>
      </c>
      <c r="I3738" t="s">
        <v>32</v>
      </c>
      <c r="J3738" s="6" t="s">
        <v>13813</v>
      </c>
      <c r="K3738">
        <v>75</v>
      </c>
      <c r="L3738" t="s">
        <v>20</v>
      </c>
      <c r="M3738">
        <f t="shared" si="116"/>
        <v>0</v>
      </c>
      <c r="N3738" s="23" t="s">
        <v>12813</v>
      </c>
      <c r="O3738" s="23" t="s">
        <v>10417</v>
      </c>
      <c r="P3738" s="23">
        <f t="shared" si="117"/>
        <v>5</v>
      </c>
    </row>
    <row r="3739" spans="1:16" x14ac:dyDescent="0.3">
      <c r="A3739">
        <v>3838</v>
      </c>
      <c r="B3739" t="s">
        <v>8676</v>
      </c>
      <c r="C3739" t="s">
        <v>6534</v>
      </c>
      <c r="D3739" t="s">
        <v>28</v>
      </c>
      <c r="E3739" t="s">
        <v>29</v>
      </c>
      <c r="F3739">
        <v>30</v>
      </c>
      <c r="G3739" t="s">
        <v>14354</v>
      </c>
      <c r="H3739" t="s">
        <v>258</v>
      </c>
      <c r="I3739" t="s">
        <v>32</v>
      </c>
      <c r="J3739" s="6">
        <v>44874</v>
      </c>
      <c r="K3739">
        <v>91</v>
      </c>
      <c r="L3739" t="s">
        <v>80</v>
      </c>
      <c r="M3739">
        <f t="shared" si="116"/>
        <v>0</v>
      </c>
      <c r="N3739" s="23" t="s">
        <v>12814</v>
      </c>
      <c r="O3739" s="23" t="s">
        <v>10828</v>
      </c>
      <c r="P3739" s="23">
        <f t="shared" si="117"/>
        <v>6</v>
      </c>
    </row>
    <row r="3740" spans="1:16" x14ac:dyDescent="0.3">
      <c r="A3740">
        <v>3839</v>
      </c>
      <c r="B3740" t="s">
        <v>2650</v>
      </c>
      <c r="C3740" t="s">
        <v>8678</v>
      </c>
      <c r="D3740" t="s">
        <v>28</v>
      </c>
      <c r="E3740" t="s">
        <v>29</v>
      </c>
      <c r="F3740">
        <v>30</v>
      </c>
      <c r="G3740" t="s">
        <v>8679</v>
      </c>
      <c r="H3740" t="s">
        <v>1896</v>
      </c>
      <c r="I3740" t="s">
        <v>294</v>
      </c>
      <c r="J3740" s="6" t="s">
        <v>14150</v>
      </c>
      <c r="K3740">
        <v>10</v>
      </c>
      <c r="L3740" t="s">
        <v>159</v>
      </c>
      <c r="M3740">
        <f t="shared" si="116"/>
        <v>0</v>
      </c>
      <c r="N3740" s="23" t="s">
        <v>12815</v>
      </c>
      <c r="O3740" s="23" t="s">
        <v>10468</v>
      </c>
      <c r="P3740" s="23">
        <f t="shared" si="117"/>
        <v>8</v>
      </c>
    </row>
    <row r="3741" spans="1:16" x14ac:dyDescent="0.3">
      <c r="A3741">
        <v>3840</v>
      </c>
      <c r="B3741" t="s">
        <v>8680</v>
      </c>
      <c r="C3741" t="s">
        <v>1710</v>
      </c>
      <c r="D3741" t="s">
        <v>51</v>
      </c>
      <c r="E3741" t="s">
        <v>16</v>
      </c>
      <c r="F3741">
        <v>90</v>
      </c>
      <c r="G3741" t="s">
        <v>8681</v>
      </c>
      <c r="H3741" t="s">
        <v>5025</v>
      </c>
      <c r="I3741" t="s">
        <v>32</v>
      </c>
      <c r="J3741" s="6" t="s">
        <v>13956</v>
      </c>
      <c r="K3741">
        <v>47</v>
      </c>
      <c r="L3741" t="s">
        <v>80</v>
      </c>
      <c r="M3741">
        <f t="shared" si="116"/>
        <v>0</v>
      </c>
      <c r="N3741" s="23" t="s">
        <v>5502</v>
      </c>
      <c r="O3741" s="23" t="s">
        <v>10422</v>
      </c>
      <c r="P3741" s="23">
        <f t="shared" si="117"/>
        <v>4</v>
      </c>
    </row>
    <row r="3742" spans="1:16" x14ac:dyDescent="0.3">
      <c r="A3742">
        <v>3842</v>
      </c>
      <c r="B3742" t="s">
        <v>3021</v>
      </c>
      <c r="C3742" t="s">
        <v>6082</v>
      </c>
      <c r="D3742" t="s">
        <v>28</v>
      </c>
      <c r="E3742" t="s">
        <v>29</v>
      </c>
      <c r="F3742">
        <v>30</v>
      </c>
      <c r="G3742" t="s">
        <v>14355</v>
      </c>
      <c r="H3742" t="s">
        <v>168</v>
      </c>
      <c r="I3742" t="s">
        <v>32</v>
      </c>
      <c r="J3742" s="6" t="s">
        <v>14112</v>
      </c>
      <c r="K3742">
        <v>94</v>
      </c>
      <c r="L3742" t="s">
        <v>54</v>
      </c>
      <c r="M3742">
        <f t="shared" si="116"/>
        <v>0</v>
      </c>
      <c r="N3742" s="23" t="s">
        <v>12816</v>
      </c>
      <c r="O3742" s="23" t="s">
        <v>10416</v>
      </c>
      <c r="P3742" s="23">
        <f t="shared" si="117"/>
        <v>4</v>
      </c>
    </row>
    <row r="3743" spans="1:16" x14ac:dyDescent="0.3">
      <c r="A3743">
        <v>3843</v>
      </c>
      <c r="B3743" t="s">
        <v>4644</v>
      </c>
      <c r="C3743" t="s">
        <v>7123</v>
      </c>
      <c r="D3743" t="s">
        <v>28</v>
      </c>
      <c r="E3743" t="s">
        <v>29</v>
      </c>
      <c r="F3743">
        <v>90</v>
      </c>
      <c r="G3743" t="s">
        <v>14396</v>
      </c>
      <c r="H3743" t="s">
        <v>361</v>
      </c>
      <c r="I3743" t="s">
        <v>25</v>
      </c>
      <c r="J3743" s="6" t="s">
        <v>14228</v>
      </c>
      <c r="K3743">
        <v>40</v>
      </c>
      <c r="L3743" t="s">
        <v>33</v>
      </c>
      <c r="M3743">
        <f t="shared" si="116"/>
        <v>0</v>
      </c>
      <c r="N3743" s="23" t="s">
        <v>12816</v>
      </c>
      <c r="O3743" s="23" t="s">
        <v>6</v>
      </c>
      <c r="P3743" s="23">
        <f t="shared" si="117"/>
        <v>6</v>
      </c>
    </row>
    <row r="3744" spans="1:16" x14ac:dyDescent="0.3">
      <c r="A3744">
        <v>3844</v>
      </c>
      <c r="B3744" t="s">
        <v>7540</v>
      </c>
      <c r="C3744" t="s">
        <v>8685</v>
      </c>
      <c r="D3744" t="s">
        <v>28</v>
      </c>
      <c r="E3744" t="s">
        <v>29</v>
      </c>
      <c r="F3744">
        <v>60</v>
      </c>
      <c r="G3744" t="s">
        <v>8686</v>
      </c>
      <c r="H3744" t="s">
        <v>3619</v>
      </c>
      <c r="I3744" t="s">
        <v>575</v>
      </c>
      <c r="J3744" s="6" t="s">
        <v>13745</v>
      </c>
      <c r="K3744">
        <v>17</v>
      </c>
      <c r="L3744" t="s">
        <v>64</v>
      </c>
      <c r="M3744">
        <f t="shared" si="116"/>
        <v>0</v>
      </c>
      <c r="N3744" s="23" t="s">
        <v>12817</v>
      </c>
      <c r="O3744" s="23" t="s">
        <v>6845</v>
      </c>
      <c r="P3744" s="23">
        <f t="shared" si="117"/>
        <v>3</v>
      </c>
    </row>
    <row r="3745" spans="1:16" x14ac:dyDescent="0.3">
      <c r="A3745">
        <v>3845</v>
      </c>
      <c r="B3745" t="s">
        <v>7037</v>
      </c>
      <c r="C3745" t="s">
        <v>8687</v>
      </c>
      <c r="D3745" t="s">
        <v>28</v>
      </c>
      <c r="E3745" t="s">
        <v>29</v>
      </c>
      <c r="F3745">
        <v>90</v>
      </c>
      <c r="G3745" t="s">
        <v>8688</v>
      </c>
      <c r="H3745" t="s">
        <v>4924</v>
      </c>
      <c r="I3745" t="s">
        <v>32</v>
      </c>
      <c r="J3745" s="6">
        <v>44420</v>
      </c>
      <c r="K3745">
        <v>90</v>
      </c>
      <c r="L3745" t="s">
        <v>39</v>
      </c>
      <c r="M3745">
        <f t="shared" si="116"/>
        <v>0</v>
      </c>
      <c r="N3745" s="23" t="s">
        <v>12818</v>
      </c>
      <c r="O3745" s="23" t="s">
        <v>10438</v>
      </c>
      <c r="P3745" s="23">
        <f t="shared" si="117"/>
        <v>5</v>
      </c>
    </row>
    <row r="3746" spans="1:16" x14ac:dyDescent="0.3">
      <c r="A3746">
        <v>3846</v>
      </c>
      <c r="B3746" t="s">
        <v>8689</v>
      </c>
      <c r="C3746" t="s">
        <v>6062</v>
      </c>
      <c r="D3746" t="s">
        <v>51</v>
      </c>
      <c r="E3746" t="s">
        <v>16</v>
      </c>
      <c r="F3746">
        <v>90</v>
      </c>
      <c r="G3746" t="s">
        <v>8690</v>
      </c>
      <c r="H3746" t="s">
        <v>5173</v>
      </c>
      <c r="I3746" t="s">
        <v>686</v>
      </c>
      <c r="J3746" s="6">
        <v>44260</v>
      </c>
      <c r="K3746">
        <v>11</v>
      </c>
      <c r="L3746" t="s">
        <v>64</v>
      </c>
      <c r="M3746">
        <f t="shared" si="116"/>
        <v>0</v>
      </c>
      <c r="N3746" s="23" t="s">
        <v>12819</v>
      </c>
      <c r="O3746" s="23" t="s">
        <v>3089</v>
      </c>
      <c r="P3746" s="23">
        <f t="shared" si="117"/>
        <v>4</v>
      </c>
    </row>
    <row r="3747" spans="1:16" x14ac:dyDescent="0.3">
      <c r="A3747">
        <v>3847</v>
      </c>
      <c r="B3747" t="s">
        <v>3501</v>
      </c>
      <c r="C3747" t="s">
        <v>8064</v>
      </c>
      <c r="D3747" t="s">
        <v>28</v>
      </c>
      <c r="E3747" t="s">
        <v>29</v>
      </c>
      <c r="F3747">
        <v>90</v>
      </c>
      <c r="G3747" t="s">
        <v>8691</v>
      </c>
      <c r="H3747" t="s">
        <v>334</v>
      </c>
      <c r="I3747" t="s">
        <v>124</v>
      </c>
      <c r="J3747" s="6" t="s">
        <v>13922</v>
      </c>
      <c r="K3747">
        <v>3</v>
      </c>
      <c r="L3747" t="s">
        <v>70</v>
      </c>
      <c r="M3747">
        <f t="shared" si="116"/>
        <v>0</v>
      </c>
      <c r="N3747" s="23" t="s">
        <v>12820</v>
      </c>
      <c r="O3747" s="23" t="s">
        <v>6</v>
      </c>
      <c r="P3747" s="23">
        <f t="shared" si="117"/>
        <v>6</v>
      </c>
    </row>
    <row r="3748" spans="1:16" x14ac:dyDescent="0.3">
      <c r="A3748">
        <v>3848</v>
      </c>
      <c r="B3748" t="s">
        <v>828</v>
      </c>
      <c r="C3748" t="s">
        <v>8650</v>
      </c>
      <c r="D3748" t="s">
        <v>28</v>
      </c>
      <c r="E3748" t="s">
        <v>29</v>
      </c>
      <c r="F3748">
        <v>30</v>
      </c>
      <c r="G3748" t="s">
        <v>8692</v>
      </c>
      <c r="H3748" t="s">
        <v>3713</v>
      </c>
      <c r="I3748" t="s">
        <v>32</v>
      </c>
      <c r="J3748" s="6" t="s">
        <v>14107</v>
      </c>
      <c r="K3748">
        <v>85</v>
      </c>
      <c r="L3748" t="s">
        <v>39</v>
      </c>
      <c r="M3748">
        <f t="shared" si="116"/>
        <v>0</v>
      </c>
      <c r="N3748" s="23" t="s">
        <v>12821</v>
      </c>
      <c r="O3748" s="23" t="s">
        <v>4842</v>
      </c>
      <c r="P3748" s="23">
        <f t="shared" si="117"/>
        <v>4</v>
      </c>
    </row>
    <row r="3749" spans="1:16" x14ac:dyDescent="0.3">
      <c r="A3749">
        <v>3849</v>
      </c>
      <c r="B3749" t="s">
        <v>6837</v>
      </c>
      <c r="C3749" t="s">
        <v>3140</v>
      </c>
      <c r="D3749" t="s">
        <v>28</v>
      </c>
      <c r="E3749" t="s">
        <v>29</v>
      </c>
      <c r="F3749">
        <v>90</v>
      </c>
      <c r="G3749" t="s">
        <v>8693</v>
      </c>
      <c r="H3749" t="s">
        <v>5718</v>
      </c>
      <c r="I3749" t="s">
        <v>294</v>
      </c>
      <c r="J3749" s="6" t="s">
        <v>13773</v>
      </c>
      <c r="K3749">
        <v>67</v>
      </c>
      <c r="L3749" t="s">
        <v>54</v>
      </c>
      <c r="M3749">
        <f t="shared" si="116"/>
        <v>0</v>
      </c>
      <c r="N3749" s="23" t="s">
        <v>12822</v>
      </c>
      <c r="O3749" s="23" t="s">
        <v>1021</v>
      </c>
      <c r="P3749" s="23">
        <f t="shared" si="117"/>
        <v>6</v>
      </c>
    </row>
    <row r="3750" spans="1:16" x14ac:dyDescent="0.3">
      <c r="A3750">
        <v>3850</v>
      </c>
      <c r="B3750" t="s">
        <v>2160</v>
      </c>
      <c r="C3750" t="s">
        <v>3346</v>
      </c>
      <c r="D3750" t="s">
        <v>15</v>
      </c>
      <c r="E3750" t="s">
        <v>16</v>
      </c>
      <c r="F3750">
        <v>30</v>
      </c>
      <c r="G3750" t="s">
        <v>8694</v>
      </c>
      <c r="H3750" t="s">
        <v>8000</v>
      </c>
      <c r="I3750" t="s">
        <v>32</v>
      </c>
      <c r="J3750" s="6" t="s">
        <v>13846</v>
      </c>
      <c r="K3750">
        <v>44</v>
      </c>
      <c r="L3750" t="s">
        <v>54</v>
      </c>
      <c r="M3750">
        <f t="shared" si="116"/>
        <v>0</v>
      </c>
      <c r="N3750" s="23" t="s">
        <v>12822</v>
      </c>
      <c r="O3750" s="23" t="s">
        <v>10476</v>
      </c>
      <c r="P3750" s="23">
        <f t="shared" si="117"/>
        <v>5</v>
      </c>
    </row>
    <row r="3751" spans="1:16" x14ac:dyDescent="0.3">
      <c r="A3751">
        <v>3851</v>
      </c>
      <c r="B3751" t="s">
        <v>8695</v>
      </c>
      <c r="C3751" t="s">
        <v>4218</v>
      </c>
      <c r="D3751" t="s">
        <v>28</v>
      </c>
      <c r="E3751" t="s">
        <v>29</v>
      </c>
      <c r="F3751">
        <v>60</v>
      </c>
      <c r="G3751" t="s">
        <v>15006</v>
      </c>
      <c r="H3751" t="s">
        <v>6377</v>
      </c>
      <c r="I3751" t="s">
        <v>164</v>
      </c>
      <c r="J3751" s="6" t="s">
        <v>14148</v>
      </c>
      <c r="K3751">
        <v>38</v>
      </c>
      <c r="L3751" t="s">
        <v>39</v>
      </c>
      <c r="M3751">
        <f t="shared" si="116"/>
        <v>0</v>
      </c>
      <c r="N3751" s="23" t="s">
        <v>12822</v>
      </c>
      <c r="O3751" s="23" t="s">
        <v>384</v>
      </c>
      <c r="P3751" s="23">
        <f t="shared" si="117"/>
        <v>5</v>
      </c>
    </row>
    <row r="3752" spans="1:16" x14ac:dyDescent="0.3">
      <c r="A3752">
        <v>3852</v>
      </c>
      <c r="B3752" t="s">
        <v>7250</v>
      </c>
      <c r="C3752" t="s">
        <v>6845</v>
      </c>
      <c r="D3752" t="s">
        <v>51</v>
      </c>
      <c r="E3752" t="s">
        <v>16</v>
      </c>
      <c r="F3752">
        <v>90</v>
      </c>
      <c r="G3752" t="s">
        <v>8697</v>
      </c>
      <c r="H3752" t="s">
        <v>386</v>
      </c>
      <c r="I3752" t="s">
        <v>294</v>
      </c>
      <c r="J3752" s="6">
        <v>44604</v>
      </c>
      <c r="K3752">
        <v>81</v>
      </c>
      <c r="L3752" t="s">
        <v>45</v>
      </c>
      <c r="M3752">
        <f t="shared" si="116"/>
        <v>0</v>
      </c>
      <c r="N3752" s="23" t="s">
        <v>12822</v>
      </c>
      <c r="O3752" s="23" t="s">
        <v>7181</v>
      </c>
      <c r="P3752" s="23">
        <f t="shared" si="117"/>
        <v>5</v>
      </c>
    </row>
    <row r="3753" spans="1:16" x14ac:dyDescent="0.3">
      <c r="A3753">
        <v>3853</v>
      </c>
      <c r="B3753" t="s">
        <v>8698</v>
      </c>
      <c r="C3753" t="s">
        <v>7099</v>
      </c>
      <c r="D3753" t="s">
        <v>15</v>
      </c>
      <c r="E3753" t="s">
        <v>16</v>
      </c>
      <c r="F3753">
        <v>60</v>
      </c>
      <c r="G3753" t="s">
        <v>8697</v>
      </c>
      <c r="H3753" t="s">
        <v>3116</v>
      </c>
      <c r="I3753" t="s">
        <v>32</v>
      </c>
      <c r="J3753" s="6" t="s">
        <v>14097</v>
      </c>
      <c r="K3753">
        <v>6</v>
      </c>
      <c r="L3753" t="s">
        <v>101</v>
      </c>
      <c r="M3753">
        <f t="shared" si="116"/>
        <v>0</v>
      </c>
      <c r="N3753" s="23" t="s">
        <v>12822</v>
      </c>
      <c r="O3753" s="23" t="s">
        <v>7181</v>
      </c>
      <c r="P3753" s="23">
        <f t="shared" si="117"/>
        <v>5</v>
      </c>
    </row>
    <row r="3754" spans="1:16" x14ac:dyDescent="0.3">
      <c r="A3754">
        <v>3854</v>
      </c>
      <c r="B3754" t="s">
        <v>8699</v>
      </c>
      <c r="C3754" t="s">
        <v>4577</v>
      </c>
      <c r="D3754" t="s">
        <v>51</v>
      </c>
      <c r="E3754" t="s">
        <v>16</v>
      </c>
      <c r="F3754">
        <v>90</v>
      </c>
      <c r="G3754" t="s">
        <v>8700</v>
      </c>
      <c r="H3754" t="s">
        <v>5277</v>
      </c>
      <c r="I3754" t="s">
        <v>32</v>
      </c>
      <c r="J3754" s="6" t="s">
        <v>14104</v>
      </c>
      <c r="K3754">
        <v>102</v>
      </c>
      <c r="L3754" t="s">
        <v>54</v>
      </c>
      <c r="M3754">
        <f t="shared" si="116"/>
        <v>0</v>
      </c>
      <c r="N3754" s="23" t="s">
        <v>12823</v>
      </c>
      <c r="O3754" s="23" t="s">
        <v>6</v>
      </c>
      <c r="P3754" s="23">
        <f t="shared" si="117"/>
        <v>6</v>
      </c>
    </row>
    <row r="3755" spans="1:16" x14ac:dyDescent="0.3">
      <c r="A3755">
        <v>3855</v>
      </c>
      <c r="B3755" t="s">
        <v>2292</v>
      </c>
      <c r="C3755" t="s">
        <v>1243</v>
      </c>
      <c r="D3755" t="s">
        <v>28</v>
      </c>
      <c r="E3755" t="s">
        <v>29</v>
      </c>
      <c r="F3755">
        <v>60</v>
      </c>
      <c r="G3755" t="s">
        <v>14676</v>
      </c>
      <c r="H3755" t="s">
        <v>2950</v>
      </c>
      <c r="I3755" t="s">
        <v>38</v>
      </c>
      <c r="J3755" s="6" t="s">
        <v>14046</v>
      </c>
      <c r="K3755">
        <v>33</v>
      </c>
      <c r="L3755" t="s">
        <v>39</v>
      </c>
      <c r="M3755">
        <f t="shared" si="116"/>
        <v>0</v>
      </c>
      <c r="N3755" s="23" t="s">
        <v>12824</v>
      </c>
      <c r="O3755" s="23" t="s">
        <v>10422</v>
      </c>
      <c r="P3755" s="23">
        <f t="shared" si="117"/>
        <v>4</v>
      </c>
    </row>
    <row r="3756" spans="1:16" x14ac:dyDescent="0.3">
      <c r="A3756">
        <v>3856</v>
      </c>
      <c r="B3756" t="s">
        <v>8702</v>
      </c>
      <c r="C3756" t="s">
        <v>5932</v>
      </c>
      <c r="D3756" t="s">
        <v>15</v>
      </c>
      <c r="E3756" t="s">
        <v>16</v>
      </c>
      <c r="F3756">
        <v>90</v>
      </c>
      <c r="G3756" t="s">
        <v>8703</v>
      </c>
      <c r="H3756" t="s">
        <v>8512</v>
      </c>
      <c r="I3756" t="s">
        <v>32</v>
      </c>
      <c r="J3756" s="6" t="s">
        <v>14111</v>
      </c>
      <c r="K3756">
        <v>17</v>
      </c>
      <c r="L3756" t="s">
        <v>54</v>
      </c>
      <c r="M3756">
        <f t="shared" si="116"/>
        <v>0</v>
      </c>
      <c r="N3756" s="23" t="s">
        <v>12825</v>
      </c>
      <c r="O3756" s="23" t="s">
        <v>10952</v>
      </c>
      <c r="P3756" s="23">
        <f t="shared" si="117"/>
        <v>4</v>
      </c>
    </row>
    <row r="3757" spans="1:16" x14ac:dyDescent="0.3">
      <c r="A3757">
        <v>3857</v>
      </c>
      <c r="B3757" t="s">
        <v>8704</v>
      </c>
      <c r="C3757" t="s">
        <v>6134</v>
      </c>
      <c r="D3757" t="s">
        <v>51</v>
      </c>
      <c r="E3757" t="s">
        <v>16</v>
      </c>
      <c r="F3757">
        <v>90</v>
      </c>
      <c r="G3757" t="s">
        <v>8705</v>
      </c>
      <c r="H3757" t="s">
        <v>818</v>
      </c>
      <c r="I3757" t="s">
        <v>819</v>
      </c>
      <c r="J3757" s="6" t="s">
        <v>13715</v>
      </c>
      <c r="K3757">
        <v>99</v>
      </c>
      <c r="L3757" t="s">
        <v>101</v>
      </c>
      <c r="M3757">
        <f t="shared" si="116"/>
        <v>0</v>
      </c>
      <c r="N3757" s="23" t="s">
        <v>12826</v>
      </c>
      <c r="O3757" s="23" t="s">
        <v>10420</v>
      </c>
      <c r="P3757" s="23">
        <f t="shared" si="117"/>
        <v>6</v>
      </c>
    </row>
    <row r="3758" spans="1:16" x14ac:dyDescent="0.3">
      <c r="A3758">
        <v>3858</v>
      </c>
      <c r="B3758" t="s">
        <v>3068</v>
      </c>
      <c r="C3758" t="s">
        <v>2301</v>
      </c>
      <c r="D3758" t="s">
        <v>15</v>
      </c>
      <c r="E3758" t="s">
        <v>16</v>
      </c>
      <c r="F3758">
        <v>60</v>
      </c>
      <c r="G3758" t="s">
        <v>8706</v>
      </c>
      <c r="H3758" t="s">
        <v>3759</v>
      </c>
      <c r="I3758" t="s">
        <v>3760</v>
      </c>
      <c r="J3758" s="6">
        <v>44713</v>
      </c>
      <c r="K3758">
        <v>89</v>
      </c>
      <c r="L3758" t="s">
        <v>80</v>
      </c>
      <c r="M3758">
        <f t="shared" si="116"/>
        <v>0</v>
      </c>
      <c r="N3758" s="23" t="s">
        <v>12827</v>
      </c>
      <c r="O3758" s="23" t="s">
        <v>6</v>
      </c>
      <c r="P3758" s="23">
        <f t="shared" si="117"/>
        <v>6</v>
      </c>
    </row>
    <row r="3759" spans="1:16" x14ac:dyDescent="0.3">
      <c r="A3759">
        <v>3859</v>
      </c>
      <c r="B3759" t="s">
        <v>6306</v>
      </c>
      <c r="C3759" t="s">
        <v>4410</v>
      </c>
      <c r="D3759" t="s">
        <v>28</v>
      </c>
      <c r="E3759" t="s">
        <v>29</v>
      </c>
      <c r="F3759">
        <v>90</v>
      </c>
      <c r="G3759" t="s">
        <v>8707</v>
      </c>
      <c r="H3759" t="s">
        <v>2664</v>
      </c>
      <c r="I3759" t="s">
        <v>32</v>
      </c>
      <c r="J3759" s="6" t="s">
        <v>14260</v>
      </c>
      <c r="K3759">
        <v>74</v>
      </c>
      <c r="L3759" t="s">
        <v>39</v>
      </c>
      <c r="M3759">
        <f t="shared" si="116"/>
        <v>0</v>
      </c>
      <c r="N3759" s="23" t="s">
        <v>12828</v>
      </c>
      <c r="O3759" s="23" t="s">
        <v>1021</v>
      </c>
      <c r="P3759" s="23">
        <f t="shared" si="117"/>
        <v>6</v>
      </c>
    </row>
    <row r="3760" spans="1:16" x14ac:dyDescent="0.3">
      <c r="A3760">
        <v>3860</v>
      </c>
      <c r="B3760" t="s">
        <v>8708</v>
      </c>
      <c r="C3760" t="s">
        <v>2181</v>
      </c>
      <c r="D3760" t="s">
        <v>51</v>
      </c>
      <c r="E3760" t="s">
        <v>16</v>
      </c>
      <c r="F3760">
        <v>30</v>
      </c>
      <c r="G3760" t="s">
        <v>8709</v>
      </c>
      <c r="H3760" t="s">
        <v>2664</v>
      </c>
      <c r="I3760" t="s">
        <v>32</v>
      </c>
      <c r="J3760" s="6" t="s">
        <v>14138</v>
      </c>
      <c r="K3760">
        <v>65</v>
      </c>
      <c r="L3760" t="s">
        <v>159</v>
      </c>
      <c r="M3760">
        <f t="shared" si="116"/>
        <v>0</v>
      </c>
      <c r="N3760" s="23" t="s">
        <v>12829</v>
      </c>
      <c r="O3760" s="23" t="s">
        <v>10416</v>
      </c>
      <c r="P3760" s="23">
        <f t="shared" si="117"/>
        <v>4</v>
      </c>
    </row>
    <row r="3761" spans="1:16" x14ac:dyDescent="0.3">
      <c r="A3761">
        <v>3861</v>
      </c>
      <c r="B3761" t="s">
        <v>902</v>
      </c>
      <c r="C3761" t="s">
        <v>8654</v>
      </c>
      <c r="D3761" t="s">
        <v>92</v>
      </c>
      <c r="E3761" t="s">
        <v>29</v>
      </c>
      <c r="F3761">
        <v>60</v>
      </c>
      <c r="G3761" t="s">
        <v>14677</v>
      </c>
      <c r="H3761" t="s">
        <v>2366</v>
      </c>
      <c r="I3761" t="s">
        <v>1367</v>
      </c>
      <c r="J3761" s="6" t="s">
        <v>13948</v>
      </c>
      <c r="K3761">
        <v>81</v>
      </c>
      <c r="L3761" t="s">
        <v>45</v>
      </c>
      <c r="M3761">
        <f t="shared" si="116"/>
        <v>0</v>
      </c>
      <c r="N3761" s="23" t="s">
        <v>12830</v>
      </c>
      <c r="O3761" s="23" t="s">
        <v>12831</v>
      </c>
      <c r="P3761" s="23">
        <f t="shared" si="117"/>
        <v>5</v>
      </c>
    </row>
    <row r="3762" spans="1:16" x14ac:dyDescent="0.3">
      <c r="A3762">
        <v>3862</v>
      </c>
      <c r="B3762" t="s">
        <v>6549</v>
      </c>
      <c r="C3762" t="s">
        <v>1270</v>
      </c>
      <c r="D3762" t="s">
        <v>51</v>
      </c>
      <c r="E3762" t="s">
        <v>16</v>
      </c>
      <c r="F3762">
        <v>30</v>
      </c>
      <c r="G3762" t="s">
        <v>8711</v>
      </c>
      <c r="H3762" t="s">
        <v>3373</v>
      </c>
      <c r="I3762" t="s">
        <v>32</v>
      </c>
      <c r="J3762" s="6" t="s">
        <v>14246</v>
      </c>
      <c r="K3762">
        <v>66</v>
      </c>
      <c r="L3762" t="s">
        <v>33</v>
      </c>
      <c r="M3762">
        <f t="shared" si="116"/>
        <v>0</v>
      </c>
      <c r="N3762" s="23" t="s">
        <v>12832</v>
      </c>
      <c r="O3762" s="23" t="s">
        <v>10924</v>
      </c>
      <c r="P3762" s="23">
        <f t="shared" si="117"/>
        <v>4</v>
      </c>
    </row>
    <row r="3763" spans="1:16" x14ac:dyDescent="0.3">
      <c r="A3763">
        <v>3863</v>
      </c>
      <c r="B3763" t="s">
        <v>3300</v>
      </c>
      <c r="C3763" t="s">
        <v>8712</v>
      </c>
      <c r="D3763" t="s">
        <v>28</v>
      </c>
      <c r="E3763" t="s">
        <v>29</v>
      </c>
      <c r="F3763">
        <v>30</v>
      </c>
      <c r="G3763" t="s">
        <v>8713</v>
      </c>
      <c r="H3763" t="s">
        <v>5952</v>
      </c>
      <c r="I3763" t="s">
        <v>32</v>
      </c>
      <c r="J3763" s="6" t="s">
        <v>14031</v>
      </c>
      <c r="K3763">
        <v>47</v>
      </c>
      <c r="L3763" t="s">
        <v>70</v>
      </c>
      <c r="M3763">
        <f t="shared" si="116"/>
        <v>0</v>
      </c>
      <c r="N3763" s="23" t="s">
        <v>12833</v>
      </c>
      <c r="O3763" s="23" t="s">
        <v>10425</v>
      </c>
      <c r="P3763" s="23">
        <f t="shared" si="117"/>
        <v>3</v>
      </c>
    </row>
    <row r="3764" spans="1:16" x14ac:dyDescent="0.3">
      <c r="A3764">
        <v>3864</v>
      </c>
      <c r="B3764" t="s">
        <v>8714</v>
      </c>
      <c r="C3764" t="s">
        <v>2920</v>
      </c>
      <c r="D3764" t="s">
        <v>51</v>
      </c>
      <c r="E3764" t="s">
        <v>16</v>
      </c>
      <c r="F3764">
        <v>90</v>
      </c>
      <c r="G3764" t="s">
        <v>8715</v>
      </c>
      <c r="H3764" t="s">
        <v>3206</v>
      </c>
      <c r="I3764" t="s">
        <v>1199</v>
      </c>
      <c r="J3764" s="6">
        <v>44746</v>
      </c>
      <c r="K3764">
        <v>97</v>
      </c>
      <c r="L3764" t="s">
        <v>20</v>
      </c>
      <c r="M3764">
        <f t="shared" si="116"/>
        <v>0</v>
      </c>
      <c r="N3764" s="23" t="s">
        <v>12834</v>
      </c>
      <c r="O3764" s="23" t="s">
        <v>10422</v>
      </c>
      <c r="P3764" s="23">
        <f t="shared" si="117"/>
        <v>4</v>
      </c>
    </row>
    <row r="3765" spans="1:16" x14ac:dyDescent="0.3">
      <c r="A3765">
        <v>3865</v>
      </c>
      <c r="B3765" t="s">
        <v>1721</v>
      </c>
      <c r="C3765" t="s">
        <v>2006</v>
      </c>
      <c r="D3765" t="s">
        <v>28</v>
      </c>
      <c r="E3765" t="s">
        <v>29</v>
      </c>
      <c r="F3765">
        <v>90</v>
      </c>
      <c r="G3765" t="s">
        <v>8716</v>
      </c>
      <c r="H3765" t="s">
        <v>451</v>
      </c>
      <c r="I3765" t="s">
        <v>294</v>
      </c>
      <c r="J3765" s="6" t="s">
        <v>14042</v>
      </c>
      <c r="K3765">
        <v>42</v>
      </c>
      <c r="L3765" t="s">
        <v>70</v>
      </c>
      <c r="M3765">
        <f t="shared" si="116"/>
        <v>0</v>
      </c>
      <c r="N3765" s="23" t="s">
        <v>12835</v>
      </c>
      <c r="O3765" s="23" t="s">
        <v>10490</v>
      </c>
      <c r="P3765" s="23">
        <f t="shared" si="117"/>
        <v>4</v>
      </c>
    </row>
    <row r="3766" spans="1:16" x14ac:dyDescent="0.3">
      <c r="A3766">
        <v>3866</v>
      </c>
      <c r="B3766" t="s">
        <v>4092</v>
      </c>
      <c r="C3766" t="s">
        <v>1428</v>
      </c>
      <c r="D3766" t="s">
        <v>28</v>
      </c>
      <c r="E3766" t="s">
        <v>29</v>
      </c>
      <c r="F3766">
        <v>60</v>
      </c>
      <c r="G3766" t="s">
        <v>8717</v>
      </c>
      <c r="H3766" t="s">
        <v>63</v>
      </c>
      <c r="I3766" t="s">
        <v>32</v>
      </c>
      <c r="J3766" s="6" t="s">
        <v>14031</v>
      </c>
      <c r="K3766">
        <v>54</v>
      </c>
      <c r="L3766" t="s">
        <v>80</v>
      </c>
      <c r="M3766">
        <f t="shared" si="116"/>
        <v>0</v>
      </c>
      <c r="N3766" s="23" t="s">
        <v>12836</v>
      </c>
      <c r="O3766" s="23" t="s">
        <v>6</v>
      </c>
      <c r="P3766" s="23">
        <f t="shared" si="117"/>
        <v>6</v>
      </c>
    </row>
    <row r="3767" spans="1:16" x14ac:dyDescent="0.3">
      <c r="A3767">
        <v>3867</v>
      </c>
      <c r="B3767" t="s">
        <v>8162</v>
      </c>
      <c r="C3767" t="s">
        <v>6349</v>
      </c>
      <c r="D3767" t="s">
        <v>28</v>
      </c>
      <c r="E3767" t="s">
        <v>29</v>
      </c>
      <c r="F3767">
        <v>60</v>
      </c>
      <c r="G3767" t="s">
        <v>8718</v>
      </c>
      <c r="H3767" t="s">
        <v>8534</v>
      </c>
      <c r="I3767" t="s">
        <v>294</v>
      </c>
      <c r="J3767" s="6" t="s">
        <v>13816</v>
      </c>
      <c r="K3767">
        <v>18</v>
      </c>
      <c r="L3767" t="s">
        <v>45</v>
      </c>
      <c r="M3767">
        <f t="shared" si="116"/>
        <v>0</v>
      </c>
      <c r="N3767" s="23" t="s">
        <v>12837</v>
      </c>
      <c r="O3767" s="23" t="s">
        <v>10490</v>
      </c>
      <c r="P3767" s="23">
        <f t="shared" si="117"/>
        <v>4</v>
      </c>
    </row>
    <row r="3768" spans="1:16" x14ac:dyDescent="0.3">
      <c r="A3768">
        <v>3868</v>
      </c>
      <c r="B3768" t="s">
        <v>7595</v>
      </c>
      <c r="C3768" t="s">
        <v>205</v>
      </c>
      <c r="D3768" t="s">
        <v>117</v>
      </c>
      <c r="E3768" t="s">
        <v>29</v>
      </c>
      <c r="F3768">
        <v>90</v>
      </c>
      <c r="G3768" t="s">
        <v>8719</v>
      </c>
      <c r="H3768" t="s">
        <v>186</v>
      </c>
      <c r="I3768" t="s">
        <v>187</v>
      </c>
      <c r="J3768" s="6">
        <v>44351</v>
      </c>
      <c r="K3768">
        <v>95</v>
      </c>
      <c r="L3768" t="s">
        <v>20</v>
      </c>
      <c r="M3768">
        <f t="shared" si="116"/>
        <v>0</v>
      </c>
      <c r="N3768" s="23" t="s">
        <v>12500</v>
      </c>
      <c r="O3768" s="23" t="s">
        <v>10425</v>
      </c>
      <c r="P3768" s="23">
        <f t="shared" si="117"/>
        <v>3</v>
      </c>
    </row>
    <row r="3769" spans="1:16" x14ac:dyDescent="0.3">
      <c r="A3769">
        <v>3869</v>
      </c>
      <c r="B3769" t="s">
        <v>8720</v>
      </c>
      <c r="C3769" t="s">
        <v>8721</v>
      </c>
      <c r="D3769" t="s">
        <v>15</v>
      </c>
      <c r="E3769" t="s">
        <v>16</v>
      </c>
      <c r="F3769">
        <v>60</v>
      </c>
      <c r="G3769" t="s">
        <v>8722</v>
      </c>
      <c r="H3769" t="s">
        <v>1712</v>
      </c>
      <c r="I3769" t="s">
        <v>187</v>
      </c>
      <c r="J3769" s="6" t="s">
        <v>14257</v>
      </c>
      <c r="K3769">
        <v>33</v>
      </c>
      <c r="L3769" t="s">
        <v>64</v>
      </c>
      <c r="M3769">
        <f t="shared" si="116"/>
        <v>0</v>
      </c>
      <c r="N3769" s="23" t="s">
        <v>5712</v>
      </c>
      <c r="O3769" s="23" t="s">
        <v>12838</v>
      </c>
      <c r="P3769" s="23">
        <f t="shared" si="117"/>
        <v>3</v>
      </c>
    </row>
    <row r="3770" spans="1:16" x14ac:dyDescent="0.3">
      <c r="A3770">
        <v>3870</v>
      </c>
      <c r="B3770" t="s">
        <v>2051</v>
      </c>
      <c r="C3770" t="s">
        <v>8723</v>
      </c>
      <c r="D3770" t="s">
        <v>28</v>
      </c>
      <c r="E3770" t="s">
        <v>29</v>
      </c>
      <c r="F3770">
        <v>30</v>
      </c>
      <c r="G3770" t="s">
        <v>8724</v>
      </c>
      <c r="H3770" t="s">
        <v>2685</v>
      </c>
      <c r="I3770" t="s">
        <v>32</v>
      </c>
      <c r="J3770" s="6">
        <v>44201</v>
      </c>
      <c r="K3770">
        <v>42</v>
      </c>
      <c r="L3770" t="s">
        <v>20</v>
      </c>
      <c r="M3770">
        <f t="shared" si="116"/>
        <v>0</v>
      </c>
      <c r="N3770" s="23" t="s">
        <v>5712</v>
      </c>
      <c r="O3770" s="23" t="s">
        <v>6</v>
      </c>
      <c r="P3770" s="23">
        <f t="shared" si="117"/>
        <v>6</v>
      </c>
    </row>
    <row r="3771" spans="1:16" x14ac:dyDescent="0.3">
      <c r="A3771">
        <v>3871</v>
      </c>
      <c r="B3771" t="s">
        <v>8725</v>
      </c>
      <c r="C3771" t="s">
        <v>3201</v>
      </c>
      <c r="D3771" t="s">
        <v>28</v>
      </c>
      <c r="E3771" t="s">
        <v>29</v>
      </c>
      <c r="F3771">
        <v>60</v>
      </c>
      <c r="G3771" t="s">
        <v>8726</v>
      </c>
      <c r="H3771" t="s">
        <v>5277</v>
      </c>
      <c r="I3771" t="s">
        <v>32</v>
      </c>
      <c r="J3771" s="6">
        <v>44472</v>
      </c>
      <c r="K3771">
        <v>49</v>
      </c>
      <c r="L3771" t="s">
        <v>33</v>
      </c>
      <c r="M3771">
        <f t="shared" si="116"/>
        <v>0</v>
      </c>
      <c r="N3771" s="23" t="s">
        <v>12839</v>
      </c>
      <c r="O3771" s="23" t="s">
        <v>10916</v>
      </c>
      <c r="P3771" s="23">
        <f t="shared" si="117"/>
        <v>4</v>
      </c>
    </row>
    <row r="3772" spans="1:16" x14ac:dyDescent="0.3">
      <c r="A3772">
        <v>3872</v>
      </c>
      <c r="B3772" t="s">
        <v>2184</v>
      </c>
      <c r="C3772" t="s">
        <v>3509</v>
      </c>
      <c r="D3772" t="s">
        <v>28</v>
      </c>
      <c r="E3772" t="s">
        <v>29</v>
      </c>
      <c r="F3772">
        <v>60</v>
      </c>
      <c r="G3772" t="s">
        <v>8727</v>
      </c>
      <c r="H3772" t="s">
        <v>1757</v>
      </c>
      <c r="I3772" t="s">
        <v>294</v>
      </c>
      <c r="J3772" s="6" t="s">
        <v>14132</v>
      </c>
      <c r="K3772">
        <v>59</v>
      </c>
      <c r="L3772" t="s">
        <v>54</v>
      </c>
      <c r="M3772">
        <f t="shared" si="116"/>
        <v>0</v>
      </c>
      <c r="N3772" s="23" t="s">
        <v>12839</v>
      </c>
      <c r="O3772" s="23" t="s">
        <v>10436</v>
      </c>
      <c r="P3772" s="23">
        <f t="shared" si="117"/>
        <v>8</v>
      </c>
    </row>
    <row r="3773" spans="1:16" x14ac:dyDescent="0.3">
      <c r="A3773">
        <v>3873</v>
      </c>
      <c r="B3773" t="s">
        <v>1104</v>
      </c>
      <c r="C3773" t="s">
        <v>7278</v>
      </c>
      <c r="D3773" t="s">
        <v>28</v>
      </c>
      <c r="E3773" t="s">
        <v>29</v>
      </c>
      <c r="F3773">
        <v>90</v>
      </c>
      <c r="G3773" t="s">
        <v>14356</v>
      </c>
      <c r="H3773" t="s">
        <v>8547</v>
      </c>
      <c r="I3773" t="s">
        <v>32</v>
      </c>
      <c r="J3773" s="6" t="s">
        <v>14036</v>
      </c>
      <c r="K3773">
        <v>101</v>
      </c>
      <c r="L3773" t="s">
        <v>101</v>
      </c>
      <c r="M3773">
        <f t="shared" si="116"/>
        <v>0</v>
      </c>
      <c r="N3773" s="23" t="s">
        <v>12840</v>
      </c>
      <c r="O3773" s="23" t="s">
        <v>10438</v>
      </c>
      <c r="P3773" s="23">
        <f t="shared" si="117"/>
        <v>5</v>
      </c>
    </row>
    <row r="3774" spans="1:16" x14ac:dyDescent="0.3">
      <c r="A3774">
        <v>3874</v>
      </c>
      <c r="B3774" t="s">
        <v>7958</v>
      </c>
      <c r="C3774" t="s">
        <v>4387</v>
      </c>
      <c r="D3774" t="s">
        <v>28</v>
      </c>
      <c r="E3774" t="s">
        <v>29</v>
      </c>
      <c r="F3774">
        <v>30</v>
      </c>
      <c r="G3774" t="s">
        <v>8729</v>
      </c>
      <c r="H3774" t="s">
        <v>1401</v>
      </c>
      <c r="I3774" t="s">
        <v>1402</v>
      </c>
      <c r="J3774" s="6">
        <v>44053</v>
      </c>
      <c r="K3774">
        <v>38</v>
      </c>
      <c r="L3774" t="s">
        <v>64</v>
      </c>
      <c r="M3774">
        <f t="shared" si="116"/>
        <v>0</v>
      </c>
      <c r="N3774" s="23" t="s">
        <v>12839</v>
      </c>
      <c r="O3774" s="23" t="s">
        <v>10425</v>
      </c>
      <c r="P3774" s="23">
        <f t="shared" si="117"/>
        <v>3</v>
      </c>
    </row>
    <row r="3775" spans="1:16" x14ac:dyDescent="0.3">
      <c r="A3775">
        <v>3875</v>
      </c>
      <c r="B3775" t="s">
        <v>1684</v>
      </c>
      <c r="C3775" t="s">
        <v>5968</v>
      </c>
      <c r="D3775" t="s">
        <v>28</v>
      </c>
      <c r="E3775" t="s">
        <v>29</v>
      </c>
      <c r="F3775">
        <v>90</v>
      </c>
      <c r="G3775" t="s">
        <v>8729</v>
      </c>
      <c r="H3775" t="s">
        <v>3882</v>
      </c>
      <c r="I3775" t="s">
        <v>38</v>
      </c>
      <c r="J3775" s="6" t="s">
        <v>13825</v>
      </c>
      <c r="K3775">
        <v>36</v>
      </c>
      <c r="L3775" t="s">
        <v>80</v>
      </c>
      <c r="M3775">
        <f t="shared" si="116"/>
        <v>0</v>
      </c>
      <c r="N3775" s="23" t="s">
        <v>12839</v>
      </c>
      <c r="O3775" s="23" t="s">
        <v>10425</v>
      </c>
      <c r="P3775" s="23">
        <f t="shared" si="117"/>
        <v>3</v>
      </c>
    </row>
    <row r="3776" spans="1:16" x14ac:dyDescent="0.3">
      <c r="A3776">
        <v>3876</v>
      </c>
      <c r="B3776" t="s">
        <v>8730</v>
      </c>
      <c r="C3776" t="s">
        <v>3700</v>
      </c>
      <c r="D3776" t="s">
        <v>92</v>
      </c>
      <c r="E3776" t="s">
        <v>29</v>
      </c>
      <c r="F3776">
        <v>30</v>
      </c>
      <c r="G3776" t="s">
        <v>8731</v>
      </c>
      <c r="H3776" t="s">
        <v>7642</v>
      </c>
      <c r="I3776" t="s">
        <v>32</v>
      </c>
      <c r="J3776" s="6">
        <v>44870</v>
      </c>
      <c r="K3776">
        <v>49</v>
      </c>
      <c r="L3776" t="s">
        <v>70</v>
      </c>
      <c r="M3776">
        <f t="shared" si="116"/>
        <v>0</v>
      </c>
      <c r="N3776" s="23" t="s">
        <v>12841</v>
      </c>
      <c r="O3776" s="23" t="s">
        <v>10490</v>
      </c>
      <c r="P3776" s="23">
        <f t="shared" si="117"/>
        <v>4</v>
      </c>
    </row>
    <row r="3777" spans="1:16" x14ac:dyDescent="0.3">
      <c r="A3777">
        <v>3877</v>
      </c>
      <c r="B3777" t="s">
        <v>8732</v>
      </c>
      <c r="C3777" t="s">
        <v>3394</v>
      </c>
      <c r="D3777" t="s">
        <v>28</v>
      </c>
      <c r="E3777" t="s">
        <v>29</v>
      </c>
      <c r="F3777">
        <v>30</v>
      </c>
      <c r="G3777" t="s">
        <v>8733</v>
      </c>
      <c r="H3777" t="s">
        <v>2261</v>
      </c>
      <c r="I3777" t="s">
        <v>32</v>
      </c>
      <c r="J3777" s="6">
        <v>44721</v>
      </c>
      <c r="K3777">
        <v>35</v>
      </c>
      <c r="L3777" t="s">
        <v>159</v>
      </c>
      <c r="M3777">
        <f t="shared" si="116"/>
        <v>0</v>
      </c>
      <c r="N3777" s="23" t="s">
        <v>12842</v>
      </c>
      <c r="O3777" s="23" t="s">
        <v>10422</v>
      </c>
      <c r="P3777" s="23">
        <f t="shared" si="117"/>
        <v>4</v>
      </c>
    </row>
    <row r="3778" spans="1:16" x14ac:dyDescent="0.3">
      <c r="A3778">
        <v>3878</v>
      </c>
      <c r="B3778" t="s">
        <v>2815</v>
      </c>
      <c r="C3778" t="s">
        <v>6594</v>
      </c>
      <c r="D3778" t="s">
        <v>28</v>
      </c>
      <c r="E3778" t="s">
        <v>29</v>
      </c>
      <c r="F3778">
        <v>60</v>
      </c>
      <c r="G3778" t="s">
        <v>8734</v>
      </c>
      <c r="H3778" t="s">
        <v>5609</v>
      </c>
      <c r="I3778" t="s">
        <v>19</v>
      </c>
      <c r="J3778" s="6" t="s">
        <v>14048</v>
      </c>
      <c r="K3778">
        <v>50</v>
      </c>
      <c r="L3778" t="s">
        <v>39</v>
      </c>
      <c r="M3778">
        <f t="shared" ref="M3778:M3841" si="118">COUNTBLANK(A3778:L3778)</f>
        <v>0</v>
      </c>
      <c r="N3778" s="23" t="s">
        <v>8734</v>
      </c>
      <c r="O3778" s="23"/>
      <c r="P3778" s="23">
        <f t="shared" ref="P3778:P3841" si="119">LEN(O3778)</f>
        <v>0</v>
      </c>
    </row>
    <row r="3779" spans="1:16" x14ac:dyDescent="0.3">
      <c r="A3779">
        <v>3879</v>
      </c>
      <c r="B3779" t="s">
        <v>8735</v>
      </c>
      <c r="C3779" t="s">
        <v>5214</v>
      </c>
      <c r="D3779" t="s">
        <v>51</v>
      </c>
      <c r="E3779" t="s">
        <v>16</v>
      </c>
      <c r="F3779">
        <v>90</v>
      </c>
      <c r="G3779" t="s">
        <v>8736</v>
      </c>
      <c r="H3779" t="s">
        <v>6249</v>
      </c>
      <c r="I3779" t="s">
        <v>38</v>
      </c>
      <c r="J3779" s="6" t="s">
        <v>13943</v>
      </c>
      <c r="K3779">
        <v>84</v>
      </c>
      <c r="L3779" t="s">
        <v>64</v>
      </c>
      <c r="M3779">
        <f t="shared" si="118"/>
        <v>0</v>
      </c>
      <c r="N3779" s="23" t="s">
        <v>646</v>
      </c>
      <c r="O3779" s="23" t="s">
        <v>10438</v>
      </c>
      <c r="P3779" s="23">
        <f t="shared" si="119"/>
        <v>5</v>
      </c>
    </row>
    <row r="3780" spans="1:16" x14ac:dyDescent="0.3">
      <c r="A3780">
        <v>3880</v>
      </c>
      <c r="B3780" t="s">
        <v>8737</v>
      </c>
      <c r="C3780" t="s">
        <v>1821</v>
      </c>
      <c r="D3780" t="s">
        <v>15</v>
      </c>
      <c r="E3780" t="s">
        <v>16</v>
      </c>
      <c r="F3780">
        <v>60</v>
      </c>
      <c r="G3780" t="s">
        <v>8738</v>
      </c>
      <c r="H3780" t="s">
        <v>5751</v>
      </c>
      <c r="I3780" t="s">
        <v>178</v>
      </c>
      <c r="J3780" s="6" t="s">
        <v>13621</v>
      </c>
      <c r="K3780">
        <v>73</v>
      </c>
      <c r="L3780" t="s">
        <v>39</v>
      </c>
      <c r="M3780">
        <f t="shared" si="118"/>
        <v>0</v>
      </c>
      <c r="N3780" s="23" t="s">
        <v>12843</v>
      </c>
      <c r="O3780" s="23" t="s">
        <v>6</v>
      </c>
      <c r="P3780" s="23">
        <f t="shared" si="119"/>
        <v>6</v>
      </c>
    </row>
    <row r="3781" spans="1:16" x14ac:dyDescent="0.3">
      <c r="A3781">
        <v>3881</v>
      </c>
      <c r="B3781" t="s">
        <v>4805</v>
      </c>
      <c r="C3781" t="s">
        <v>1692</v>
      </c>
      <c r="D3781" t="s">
        <v>28</v>
      </c>
      <c r="E3781" t="s">
        <v>29</v>
      </c>
      <c r="F3781">
        <v>60</v>
      </c>
      <c r="G3781" t="s">
        <v>8739</v>
      </c>
      <c r="H3781" t="s">
        <v>8740</v>
      </c>
      <c r="I3781" t="s">
        <v>913</v>
      </c>
      <c r="J3781" s="6" t="s">
        <v>14184</v>
      </c>
      <c r="K3781">
        <v>82</v>
      </c>
      <c r="L3781" t="s">
        <v>45</v>
      </c>
      <c r="M3781">
        <f t="shared" si="118"/>
        <v>0</v>
      </c>
      <c r="N3781" s="23" t="s">
        <v>12844</v>
      </c>
      <c r="O3781" s="23" t="s">
        <v>10422</v>
      </c>
      <c r="P3781" s="23">
        <f t="shared" si="119"/>
        <v>4</v>
      </c>
    </row>
    <row r="3782" spans="1:16" x14ac:dyDescent="0.3">
      <c r="A3782">
        <v>3882</v>
      </c>
      <c r="B3782" t="s">
        <v>6264</v>
      </c>
      <c r="C3782" t="s">
        <v>3111</v>
      </c>
      <c r="D3782" t="s">
        <v>28</v>
      </c>
      <c r="E3782" t="s">
        <v>29</v>
      </c>
      <c r="F3782">
        <v>90</v>
      </c>
      <c r="G3782" t="s">
        <v>8741</v>
      </c>
      <c r="H3782" t="s">
        <v>6951</v>
      </c>
      <c r="I3782" t="s">
        <v>38</v>
      </c>
      <c r="J3782" s="6" t="s">
        <v>13830</v>
      </c>
      <c r="K3782">
        <v>41</v>
      </c>
      <c r="L3782" t="s">
        <v>64</v>
      </c>
      <c r="M3782">
        <f t="shared" si="118"/>
        <v>0</v>
      </c>
      <c r="N3782" s="23" t="s">
        <v>12845</v>
      </c>
      <c r="O3782" s="23" t="s">
        <v>1021</v>
      </c>
      <c r="P3782" s="23">
        <f t="shared" si="119"/>
        <v>6</v>
      </c>
    </row>
    <row r="3783" spans="1:16" x14ac:dyDescent="0.3">
      <c r="A3783">
        <v>3883</v>
      </c>
      <c r="B3783" t="s">
        <v>831</v>
      </c>
      <c r="C3783" t="s">
        <v>4609</v>
      </c>
      <c r="D3783" t="s">
        <v>15</v>
      </c>
      <c r="E3783" t="s">
        <v>16</v>
      </c>
      <c r="F3783">
        <v>60</v>
      </c>
      <c r="G3783" t="s">
        <v>14390</v>
      </c>
      <c r="H3783" t="s">
        <v>5271</v>
      </c>
      <c r="I3783" t="s">
        <v>187</v>
      </c>
      <c r="J3783" s="6" t="s">
        <v>13795</v>
      </c>
      <c r="K3783">
        <v>21</v>
      </c>
      <c r="L3783" t="s">
        <v>64</v>
      </c>
      <c r="M3783">
        <f t="shared" si="118"/>
        <v>0</v>
      </c>
      <c r="N3783" s="23" t="s">
        <v>12846</v>
      </c>
      <c r="O3783" s="23" t="s">
        <v>10684</v>
      </c>
      <c r="P3783" s="23">
        <f t="shared" si="119"/>
        <v>2</v>
      </c>
    </row>
    <row r="3784" spans="1:16" x14ac:dyDescent="0.3">
      <c r="A3784">
        <v>3884</v>
      </c>
      <c r="B3784" t="s">
        <v>8743</v>
      </c>
      <c r="C3784" t="s">
        <v>3938</v>
      </c>
      <c r="D3784" t="s">
        <v>51</v>
      </c>
      <c r="E3784" t="s">
        <v>16</v>
      </c>
      <c r="F3784">
        <v>60</v>
      </c>
      <c r="G3784" t="s">
        <v>8744</v>
      </c>
      <c r="H3784" t="s">
        <v>3678</v>
      </c>
      <c r="I3784" t="s">
        <v>32</v>
      </c>
      <c r="J3784" s="6">
        <v>44532</v>
      </c>
      <c r="K3784">
        <v>8</v>
      </c>
      <c r="L3784" t="s">
        <v>45</v>
      </c>
      <c r="M3784">
        <f t="shared" si="118"/>
        <v>0</v>
      </c>
      <c r="N3784" s="23" t="s">
        <v>12847</v>
      </c>
      <c r="O3784" s="23" t="s">
        <v>10483</v>
      </c>
      <c r="P3784" s="23">
        <f t="shared" si="119"/>
        <v>7</v>
      </c>
    </row>
    <row r="3785" spans="1:16" x14ac:dyDescent="0.3">
      <c r="A3785">
        <v>3885</v>
      </c>
      <c r="B3785" t="s">
        <v>8745</v>
      </c>
      <c r="C3785" t="s">
        <v>8746</v>
      </c>
      <c r="D3785" t="s">
        <v>15</v>
      </c>
      <c r="E3785" t="s">
        <v>16</v>
      </c>
      <c r="F3785">
        <v>30</v>
      </c>
      <c r="G3785" t="s">
        <v>8747</v>
      </c>
      <c r="H3785" t="s">
        <v>443</v>
      </c>
      <c r="I3785" t="s">
        <v>294</v>
      </c>
      <c r="J3785" s="6">
        <v>44327</v>
      </c>
      <c r="K3785">
        <v>17</v>
      </c>
      <c r="L3785" t="s">
        <v>80</v>
      </c>
      <c r="M3785">
        <f t="shared" si="118"/>
        <v>0</v>
      </c>
      <c r="N3785" s="23" t="s">
        <v>12847</v>
      </c>
      <c r="O3785" s="23" t="s">
        <v>9969</v>
      </c>
      <c r="P3785" s="23">
        <f t="shared" si="119"/>
        <v>6</v>
      </c>
    </row>
    <row r="3786" spans="1:16" x14ac:dyDescent="0.3">
      <c r="A3786">
        <v>3886</v>
      </c>
      <c r="B3786" t="s">
        <v>2600</v>
      </c>
      <c r="C3786" t="s">
        <v>8748</v>
      </c>
      <c r="D3786" t="s">
        <v>51</v>
      </c>
      <c r="E3786" t="s">
        <v>16</v>
      </c>
      <c r="F3786">
        <v>60</v>
      </c>
      <c r="G3786" t="s">
        <v>14357</v>
      </c>
      <c r="H3786" t="s">
        <v>1764</v>
      </c>
      <c r="I3786" t="s">
        <v>124</v>
      </c>
      <c r="J3786" s="6">
        <v>44780</v>
      </c>
      <c r="K3786">
        <v>39</v>
      </c>
      <c r="L3786" t="s">
        <v>39</v>
      </c>
      <c r="M3786">
        <f t="shared" si="118"/>
        <v>0</v>
      </c>
      <c r="N3786" s="23" t="s">
        <v>12848</v>
      </c>
      <c r="O3786" s="23" t="s">
        <v>10776</v>
      </c>
      <c r="P3786" s="23">
        <f t="shared" si="119"/>
        <v>6</v>
      </c>
    </row>
    <row r="3787" spans="1:16" x14ac:dyDescent="0.3">
      <c r="A3787">
        <v>3887</v>
      </c>
      <c r="B3787" t="s">
        <v>5285</v>
      </c>
      <c r="C3787" t="s">
        <v>328</v>
      </c>
      <c r="D3787" t="s">
        <v>92</v>
      </c>
      <c r="E3787" t="s">
        <v>29</v>
      </c>
      <c r="F3787">
        <v>90</v>
      </c>
      <c r="G3787" t="s">
        <v>8750</v>
      </c>
      <c r="H3787" t="s">
        <v>1194</v>
      </c>
      <c r="I3787" t="s">
        <v>38</v>
      </c>
      <c r="J3787" s="6">
        <v>44683</v>
      </c>
      <c r="K3787">
        <v>81</v>
      </c>
      <c r="L3787" t="s">
        <v>45</v>
      </c>
      <c r="M3787">
        <f t="shared" si="118"/>
        <v>0</v>
      </c>
      <c r="N3787" s="23" t="s">
        <v>12849</v>
      </c>
      <c r="O3787" s="23" t="s">
        <v>10850</v>
      </c>
      <c r="P3787" s="23">
        <f t="shared" si="119"/>
        <v>6</v>
      </c>
    </row>
    <row r="3788" spans="1:16" x14ac:dyDescent="0.3">
      <c r="A3788">
        <v>3888</v>
      </c>
      <c r="B3788" t="s">
        <v>8317</v>
      </c>
      <c r="C3788" t="s">
        <v>4795</v>
      </c>
      <c r="D3788" t="s">
        <v>28</v>
      </c>
      <c r="E3788" t="s">
        <v>29</v>
      </c>
      <c r="F3788">
        <v>90</v>
      </c>
      <c r="G3788" t="s">
        <v>15007</v>
      </c>
      <c r="H3788" t="s">
        <v>7261</v>
      </c>
      <c r="I3788" t="s">
        <v>32</v>
      </c>
      <c r="J3788" s="6">
        <v>43832</v>
      </c>
      <c r="K3788">
        <v>24</v>
      </c>
      <c r="L3788" t="s">
        <v>45</v>
      </c>
      <c r="M3788">
        <f t="shared" si="118"/>
        <v>0</v>
      </c>
      <c r="N3788" s="23" t="s">
        <v>12849</v>
      </c>
      <c r="O3788" s="23" t="s">
        <v>3369</v>
      </c>
      <c r="P3788" s="23">
        <f t="shared" si="119"/>
        <v>5</v>
      </c>
    </row>
    <row r="3789" spans="1:16" x14ac:dyDescent="0.3">
      <c r="A3789">
        <v>3889</v>
      </c>
      <c r="B3789" t="s">
        <v>3345</v>
      </c>
      <c r="C3789" t="s">
        <v>3325</v>
      </c>
      <c r="D3789" t="s">
        <v>28</v>
      </c>
      <c r="E3789" t="s">
        <v>29</v>
      </c>
      <c r="F3789">
        <v>90</v>
      </c>
      <c r="G3789" t="s">
        <v>8752</v>
      </c>
      <c r="H3789" t="s">
        <v>6181</v>
      </c>
      <c r="I3789" t="s">
        <v>32</v>
      </c>
      <c r="J3789" s="6" t="s">
        <v>13983</v>
      </c>
      <c r="K3789">
        <v>41</v>
      </c>
      <c r="L3789" t="s">
        <v>70</v>
      </c>
      <c r="M3789">
        <f t="shared" si="118"/>
        <v>0</v>
      </c>
      <c r="N3789" s="23" t="s">
        <v>12849</v>
      </c>
      <c r="O3789" s="23" t="s">
        <v>10453</v>
      </c>
      <c r="P3789" s="23">
        <f t="shared" si="119"/>
        <v>7</v>
      </c>
    </row>
    <row r="3790" spans="1:16" x14ac:dyDescent="0.3">
      <c r="A3790">
        <v>3890</v>
      </c>
      <c r="B3790" t="s">
        <v>8753</v>
      </c>
      <c r="C3790" t="s">
        <v>4191</v>
      </c>
      <c r="D3790" t="s">
        <v>51</v>
      </c>
      <c r="E3790" t="s">
        <v>16</v>
      </c>
      <c r="F3790">
        <v>30</v>
      </c>
      <c r="G3790" t="s">
        <v>8754</v>
      </c>
      <c r="H3790" t="s">
        <v>641</v>
      </c>
      <c r="I3790" t="s">
        <v>294</v>
      </c>
      <c r="J3790" s="6">
        <v>43842</v>
      </c>
      <c r="K3790">
        <v>78</v>
      </c>
      <c r="L3790" t="s">
        <v>39</v>
      </c>
      <c r="M3790">
        <f t="shared" si="118"/>
        <v>0</v>
      </c>
      <c r="N3790" s="23" t="s">
        <v>12850</v>
      </c>
      <c r="O3790" s="23" t="s">
        <v>3780</v>
      </c>
      <c r="P3790" s="23">
        <f t="shared" si="119"/>
        <v>5</v>
      </c>
    </row>
    <row r="3791" spans="1:16" x14ac:dyDescent="0.3">
      <c r="A3791">
        <v>3891</v>
      </c>
      <c r="B3791" t="s">
        <v>8755</v>
      </c>
      <c r="C3791" t="s">
        <v>1451</v>
      </c>
      <c r="D3791" t="s">
        <v>28</v>
      </c>
      <c r="E3791" t="s">
        <v>29</v>
      </c>
      <c r="F3791">
        <v>90</v>
      </c>
      <c r="G3791" t="s">
        <v>14358</v>
      </c>
      <c r="H3791" t="s">
        <v>1008</v>
      </c>
      <c r="I3791" t="s">
        <v>32</v>
      </c>
      <c r="J3791" s="6" t="s">
        <v>13907</v>
      </c>
      <c r="K3791">
        <v>70</v>
      </c>
      <c r="L3791" t="s">
        <v>54</v>
      </c>
      <c r="M3791">
        <f t="shared" si="118"/>
        <v>0</v>
      </c>
      <c r="N3791" s="23" t="s">
        <v>8418</v>
      </c>
      <c r="O3791" s="23" t="s">
        <v>10776</v>
      </c>
      <c r="P3791" s="23">
        <f t="shared" si="119"/>
        <v>6</v>
      </c>
    </row>
    <row r="3792" spans="1:16" x14ac:dyDescent="0.3">
      <c r="A3792">
        <v>3892</v>
      </c>
      <c r="B3792" t="s">
        <v>5072</v>
      </c>
      <c r="C3792" t="s">
        <v>8117</v>
      </c>
      <c r="D3792" t="s">
        <v>28</v>
      </c>
      <c r="E3792" t="s">
        <v>29</v>
      </c>
      <c r="F3792">
        <v>90</v>
      </c>
      <c r="G3792" t="s">
        <v>8757</v>
      </c>
      <c r="H3792" t="s">
        <v>8758</v>
      </c>
      <c r="I3792" t="s">
        <v>178</v>
      </c>
      <c r="J3792" s="6">
        <v>44686</v>
      </c>
      <c r="K3792">
        <v>101</v>
      </c>
      <c r="L3792" t="s">
        <v>33</v>
      </c>
      <c r="M3792">
        <f t="shared" si="118"/>
        <v>0</v>
      </c>
      <c r="N3792" s="23" t="s">
        <v>12851</v>
      </c>
      <c r="O3792" s="23" t="s">
        <v>10420</v>
      </c>
      <c r="P3792" s="23">
        <f t="shared" si="119"/>
        <v>6</v>
      </c>
    </row>
    <row r="3793" spans="1:16" x14ac:dyDescent="0.3">
      <c r="A3793">
        <v>3893</v>
      </c>
      <c r="B3793" t="s">
        <v>8759</v>
      </c>
      <c r="C3793" t="s">
        <v>8760</v>
      </c>
      <c r="D3793" t="s">
        <v>28</v>
      </c>
      <c r="E3793" t="s">
        <v>29</v>
      </c>
      <c r="F3793">
        <v>60</v>
      </c>
      <c r="G3793" t="s">
        <v>8761</v>
      </c>
      <c r="H3793" t="s">
        <v>2133</v>
      </c>
      <c r="I3793" t="s">
        <v>32</v>
      </c>
      <c r="J3793" s="6">
        <v>43925</v>
      </c>
      <c r="K3793">
        <v>9</v>
      </c>
      <c r="L3793" t="s">
        <v>64</v>
      </c>
      <c r="M3793">
        <f t="shared" si="118"/>
        <v>0</v>
      </c>
      <c r="N3793" s="23" t="s">
        <v>12852</v>
      </c>
      <c r="O3793" s="23" t="s">
        <v>6</v>
      </c>
      <c r="P3793" s="23">
        <f t="shared" si="119"/>
        <v>6</v>
      </c>
    </row>
    <row r="3794" spans="1:16" x14ac:dyDescent="0.3">
      <c r="A3794">
        <v>3894</v>
      </c>
      <c r="B3794" t="s">
        <v>3567</v>
      </c>
      <c r="C3794" t="s">
        <v>4399</v>
      </c>
      <c r="D3794" t="s">
        <v>28</v>
      </c>
      <c r="E3794" t="s">
        <v>29</v>
      </c>
      <c r="F3794">
        <v>60</v>
      </c>
      <c r="G3794" t="s">
        <v>8762</v>
      </c>
      <c r="H3794" t="s">
        <v>2555</v>
      </c>
      <c r="I3794" t="s">
        <v>32</v>
      </c>
      <c r="J3794" s="6" t="s">
        <v>13700</v>
      </c>
      <c r="K3794">
        <v>31</v>
      </c>
      <c r="L3794" t="s">
        <v>39</v>
      </c>
      <c r="M3794">
        <f t="shared" si="118"/>
        <v>0</v>
      </c>
      <c r="N3794" s="23" t="s">
        <v>12853</v>
      </c>
      <c r="O3794" s="23" t="s">
        <v>10417</v>
      </c>
      <c r="P3794" s="23">
        <f t="shared" si="119"/>
        <v>5</v>
      </c>
    </row>
    <row r="3795" spans="1:16" x14ac:dyDescent="0.3">
      <c r="A3795">
        <v>3895</v>
      </c>
      <c r="B3795" t="s">
        <v>8763</v>
      </c>
      <c r="C3795" t="s">
        <v>6216</v>
      </c>
      <c r="D3795" t="s">
        <v>51</v>
      </c>
      <c r="E3795" t="s">
        <v>16</v>
      </c>
      <c r="F3795">
        <v>90</v>
      </c>
      <c r="G3795" t="s">
        <v>8764</v>
      </c>
      <c r="H3795" t="s">
        <v>1206</v>
      </c>
      <c r="I3795" t="s">
        <v>294</v>
      </c>
      <c r="J3795" s="6" t="s">
        <v>13722</v>
      </c>
      <c r="K3795">
        <v>64</v>
      </c>
      <c r="L3795" t="s">
        <v>101</v>
      </c>
      <c r="M3795">
        <f t="shared" si="118"/>
        <v>0</v>
      </c>
      <c r="N3795" s="23" t="s">
        <v>12854</v>
      </c>
      <c r="O3795" s="23" t="s">
        <v>10422</v>
      </c>
      <c r="P3795" s="23">
        <f t="shared" si="119"/>
        <v>4</v>
      </c>
    </row>
    <row r="3796" spans="1:16" x14ac:dyDescent="0.3">
      <c r="A3796">
        <v>3896</v>
      </c>
      <c r="B3796" t="s">
        <v>6653</v>
      </c>
      <c r="C3796" t="s">
        <v>1459</v>
      </c>
      <c r="D3796" t="s">
        <v>15</v>
      </c>
      <c r="E3796" t="s">
        <v>16</v>
      </c>
      <c r="F3796">
        <v>90</v>
      </c>
      <c r="G3796" t="s">
        <v>8765</v>
      </c>
      <c r="H3796" t="s">
        <v>8000</v>
      </c>
      <c r="I3796" t="s">
        <v>32</v>
      </c>
      <c r="J3796" s="6" t="s">
        <v>13882</v>
      </c>
      <c r="K3796">
        <v>88</v>
      </c>
      <c r="L3796" t="s">
        <v>80</v>
      </c>
      <c r="M3796">
        <f t="shared" si="118"/>
        <v>0</v>
      </c>
      <c r="N3796" s="23" t="s">
        <v>372</v>
      </c>
      <c r="O3796" s="23" t="s">
        <v>10490</v>
      </c>
      <c r="P3796" s="23">
        <f t="shared" si="119"/>
        <v>4</v>
      </c>
    </row>
    <row r="3797" spans="1:16" x14ac:dyDescent="0.3">
      <c r="A3797">
        <v>3897</v>
      </c>
      <c r="B3797" t="s">
        <v>8766</v>
      </c>
      <c r="C3797" t="s">
        <v>551</v>
      </c>
      <c r="D3797" t="s">
        <v>28</v>
      </c>
      <c r="E3797" t="s">
        <v>29</v>
      </c>
      <c r="F3797">
        <v>60</v>
      </c>
      <c r="G3797" t="s">
        <v>8767</v>
      </c>
      <c r="H3797" t="s">
        <v>1426</v>
      </c>
      <c r="I3797" t="s">
        <v>32</v>
      </c>
      <c r="J3797" s="6" t="s">
        <v>14118</v>
      </c>
      <c r="K3797">
        <v>29</v>
      </c>
      <c r="L3797" t="s">
        <v>54</v>
      </c>
      <c r="M3797">
        <f t="shared" si="118"/>
        <v>0</v>
      </c>
      <c r="N3797" s="23" t="s">
        <v>4644</v>
      </c>
      <c r="O3797" s="23" t="s">
        <v>1021</v>
      </c>
      <c r="P3797" s="23">
        <f t="shared" si="119"/>
        <v>6</v>
      </c>
    </row>
    <row r="3798" spans="1:16" x14ac:dyDescent="0.3">
      <c r="A3798">
        <v>3898</v>
      </c>
      <c r="B3798" t="s">
        <v>1464</v>
      </c>
      <c r="C3798" t="s">
        <v>2252</v>
      </c>
      <c r="D3798" t="s">
        <v>28</v>
      </c>
      <c r="E3798" t="s">
        <v>29</v>
      </c>
      <c r="F3798">
        <v>60</v>
      </c>
      <c r="G3798" t="s">
        <v>8767</v>
      </c>
      <c r="H3798" t="s">
        <v>3236</v>
      </c>
      <c r="I3798" t="s">
        <v>32</v>
      </c>
      <c r="J3798" s="6" t="s">
        <v>13874</v>
      </c>
      <c r="K3798">
        <v>28</v>
      </c>
      <c r="L3798" t="s">
        <v>101</v>
      </c>
      <c r="M3798">
        <f t="shared" si="118"/>
        <v>0</v>
      </c>
      <c r="N3798" s="23" t="s">
        <v>4644</v>
      </c>
      <c r="O3798" s="23" t="s">
        <v>1021</v>
      </c>
      <c r="P3798" s="23">
        <f t="shared" si="119"/>
        <v>6</v>
      </c>
    </row>
    <row r="3799" spans="1:16" x14ac:dyDescent="0.3">
      <c r="A3799">
        <v>3899</v>
      </c>
      <c r="B3799" t="s">
        <v>8768</v>
      </c>
      <c r="C3799" t="s">
        <v>1746</v>
      </c>
      <c r="D3799" t="s">
        <v>15</v>
      </c>
      <c r="E3799" t="s">
        <v>16</v>
      </c>
      <c r="F3799">
        <v>90</v>
      </c>
      <c r="G3799" t="s">
        <v>8769</v>
      </c>
      <c r="H3799" t="s">
        <v>611</v>
      </c>
      <c r="I3799" t="s">
        <v>32</v>
      </c>
      <c r="J3799" s="6" t="s">
        <v>14162</v>
      </c>
      <c r="K3799">
        <v>90</v>
      </c>
      <c r="L3799" t="s">
        <v>101</v>
      </c>
      <c r="M3799">
        <f t="shared" si="118"/>
        <v>0</v>
      </c>
      <c r="N3799" s="23" t="s">
        <v>4644</v>
      </c>
      <c r="O3799" s="23" t="s">
        <v>10417</v>
      </c>
      <c r="P3799" s="23">
        <f t="shared" si="119"/>
        <v>5</v>
      </c>
    </row>
    <row r="3800" spans="1:16" x14ac:dyDescent="0.3">
      <c r="A3800">
        <v>3900</v>
      </c>
      <c r="B3800" t="s">
        <v>2051</v>
      </c>
      <c r="C3800" t="s">
        <v>543</v>
      </c>
      <c r="D3800" t="s">
        <v>28</v>
      </c>
      <c r="E3800" t="s">
        <v>29</v>
      </c>
      <c r="F3800">
        <v>30</v>
      </c>
      <c r="G3800" t="s">
        <v>8770</v>
      </c>
      <c r="H3800" t="s">
        <v>7758</v>
      </c>
      <c r="I3800" t="s">
        <v>819</v>
      </c>
      <c r="J3800" s="6">
        <v>44170</v>
      </c>
      <c r="K3800">
        <v>9</v>
      </c>
      <c r="L3800" t="s">
        <v>64</v>
      </c>
      <c r="M3800">
        <f t="shared" si="118"/>
        <v>0</v>
      </c>
      <c r="N3800" s="23" t="s">
        <v>4644</v>
      </c>
      <c r="O3800" s="23" t="s">
        <v>10438</v>
      </c>
      <c r="P3800" s="23">
        <f t="shared" si="119"/>
        <v>5</v>
      </c>
    </row>
    <row r="3801" spans="1:16" x14ac:dyDescent="0.3">
      <c r="A3801">
        <v>3901</v>
      </c>
      <c r="B3801" t="s">
        <v>2346</v>
      </c>
      <c r="C3801" t="s">
        <v>8771</v>
      </c>
      <c r="D3801" t="s">
        <v>28</v>
      </c>
      <c r="E3801" t="s">
        <v>29</v>
      </c>
      <c r="F3801">
        <v>30</v>
      </c>
      <c r="G3801" t="s">
        <v>8770</v>
      </c>
      <c r="H3801" t="s">
        <v>538</v>
      </c>
      <c r="I3801" t="s">
        <v>32</v>
      </c>
      <c r="J3801" s="6" t="s">
        <v>14261</v>
      </c>
      <c r="K3801">
        <v>40</v>
      </c>
      <c r="L3801" t="s">
        <v>45</v>
      </c>
      <c r="M3801">
        <f t="shared" si="118"/>
        <v>0</v>
      </c>
      <c r="N3801" s="23" t="s">
        <v>4644</v>
      </c>
      <c r="O3801" s="23" t="s">
        <v>10438</v>
      </c>
      <c r="P3801" s="23">
        <f t="shared" si="119"/>
        <v>5</v>
      </c>
    </row>
    <row r="3802" spans="1:16" x14ac:dyDescent="0.3">
      <c r="A3802">
        <v>3902</v>
      </c>
      <c r="B3802" t="s">
        <v>5623</v>
      </c>
      <c r="C3802" t="s">
        <v>7435</v>
      </c>
      <c r="D3802" t="s">
        <v>28</v>
      </c>
      <c r="E3802" t="s">
        <v>29</v>
      </c>
      <c r="F3802">
        <v>30</v>
      </c>
      <c r="G3802" t="s">
        <v>8772</v>
      </c>
      <c r="H3802" t="s">
        <v>1868</v>
      </c>
      <c r="I3802" t="s">
        <v>1869</v>
      </c>
      <c r="J3802" s="6">
        <v>44357</v>
      </c>
      <c r="K3802">
        <v>44</v>
      </c>
      <c r="L3802" t="s">
        <v>64</v>
      </c>
      <c r="M3802">
        <f t="shared" si="118"/>
        <v>0</v>
      </c>
      <c r="N3802" s="23" t="s">
        <v>12855</v>
      </c>
      <c r="O3802" s="23" t="s">
        <v>10422</v>
      </c>
      <c r="P3802" s="23">
        <f t="shared" si="119"/>
        <v>4</v>
      </c>
    </row>
    <row r="3803" spans="1:16" x14ac:dyDescent="0.3">
      <c r="A3803">
        <v>3903</v>
      </c>
      <c r="B3803" t="s">
        <v>8773</v>
      </c>
      <c r="C3803" t="s">
        <v>472</v>
      </c>
      <c r="D3803" t="s">
        <v>15</v>
      </c>
      <c r="E3803" t="s">
        <v>16</v>
      </c>
      <c r="F3803">
        <v>30</v>
      </c>
      <c r="G3803" t="s">
        <v>15008</v>
      </c>
      <c r="H3803" t="s">
        <v>3334</v>
      </c>
      <c r="I3803" t="s">
        <v>32</v>
      </c>
      <c r="J3803" s="6" t="s">
        <v>14179</v>
      </c>
      <c r="K3803">
        <v>80</v>
      </c>
      <c r="L3803" t="s">
        <v>159</v>
      </c>
      <c r="M3803">
        <f t="shared" si="118"/>
        <v>0</v>
      </c>
      <c r="N3803" s="23" t="s">
        <v>12856</v>
      </c>
      <c r="O3803" s="23" t="s">
        <v>10632</v>
      </c>
      <c r="P3803" s="23">
        <f t="shared" si="119"/>
        <v>4</v>
      </c>
    </row>
    <row r="3804" spans="1:16" x14ac:dyDescent="0.3">
      <c r="A3804">
        <v>3904</v>
      </c>
      <c r="B3804" t="s">
        <v>4407</v>
      </c>
      <c r="C3804" t="s">
        <v>4596</v>
      </c>
      <c r="D3804" t="s">
        <v>15</v>
      </c>
      <c r="E3804" t="s">
        <v>16</v>
      </c>
      <c r="F3804">
        <v>30</v>
      </c>
      <c r="G3804" t="s">
        <v>8775</v>
      </c>
      <c r="H3804" t="s">
        <v>3882</v>
      </c>
      <c r="I3804" t="s">
        <v>38</v>
      </c>
      <c r="J3804" s="6">
        <v>44418</v>
      </c>
      <c r="K3804">
        <v>56</v>
      </c>
      <c r="L3804" t="s">
        <v>64</v>
      </c>
      <c r="M3804">
        <f t="shared" si="118"/>
        <v>0</v>
      </c>
      <c r="N3804" s="23" t="s">
        <v>12857</v>
      </c>
      <c r="O3804" s="23" t="s">
        <v>10422</v>
      </c>
      <c r="P3804" s="23">
        <f t="shared" si="119"/>
        <v>4</v>
      </c>
    </row>
    <row r="3805" spans="1:16" x14ac:dyDescent="0.3">
      <c r="A3805">
        <v>3905</v>
      </c>
      <c r="B3805" t="s">
        <v>665</v>
      </c>
      <c r="C3805" t="s">
        <v>3341</v>
      </c>
      <c r="D3805" t="s">
        <v>28</v>
      </c>
      <c r="E3805" t="s">
        <v>29</v>
      </c>
      <c r="F3805">
        <v>60</v>
      </c>
      <c r="G3805" t="s">
        <v>8775</v>
      </c>
      <c r="H3805" t="s">
        <v>1855</v>
      </c>
      <c r="I3805" t="s">
        <v>25</v>
      </c>
      <c r="J3805" s="6" t="s">
        <v>14262</v>
      </c>
      <c r="K3805">
        <v>53</v>
      </c>
      <c r="L3805" t="s">
        <v>45</v>
      </c>
      <c r="M3805">
        <f t="shared" si="118"/>
        <v>0</v>
      </c>
      <c r="N3805" s="23" t="s">
        <v>12857</v>
      </c>
      <c r="O3805" s="23" t="s">
        <v>10422</v>
      </c>
      <c r="P3805" s="23">
        <f t="shared" si="119"/>
        <v>4</v>
      </c>
    </row>
    <row r="3806" spans="1:16" x14ac:dyDescent="0.3">
      <c r="A3806">
        <v>3907</v>
      </c>
      <c r="B3806" t="s">
        <v>4329</v>
      </c>
      <c r="C3806" t="s">
        <v>1727</v>
      </c>
      <c r="D3806" t="s">
        <v>51</v>
      </c>
      <c r="E3806" t="s">
        <v>16</v>
      </c>
      <c r="F3806">
        <v>60</v>
      </c>
      <c r="G3806" t="s">
        <v>8778</v>
      </c>
      <c r="H3806" t="s">
        <v>3215</v>
      </c>
      <c r="I3806" t="s">
        <v>32</v>
      </c>
      <c r="J3806" s="6" t="s">
        <v>14089</v>
      </c>
      <c r="K3806">
        <v>2</v>
      </c>
      <c r="L3806" t="s">
        <v>54</v>
      </c>
      <c r="M3806">
        <f t="shared" si="118"/>
        <v>0</v>
      </c>
      <c r="N3806" s="23" t="s">
        <v>2581</v>
      </c>
      <c r="O3806" s="23" t="s">
        <v>10417</v>
      </c>
      <c r="P3806" s="23">
        <f t="shared" si="119"/>
        <v>5</v>
      </c>
    </row>
    <row r="3807" spans="1:16" x14ac:dyDescent="0.3">
      <c r="A3807">
        <v>3908</v>
      </c>
      <c r="B3807" t="s">
        <v>6947</v>
      </c>
      <c r="C3807" t="s">
        <v>3584</v>
      </c>
      <c r="D3807" t="s">
        <v>51</v>
      </c>
      <c r="E3807" t="s">
        <v>16</v>
      </c>
      <c r="F3807">
        <v>30</v>
      </c>
      <c r="G3807" t="s">
        <v>8779</v>
      </c>
      <c r="H3807" t="s">
        <v>8780</v>
      </c>
      <c r="I3807" t="s">
        <v>32</v>
      </c>
      <c r="J3807" s="6">
        <v>44873</v>
      </c>
      <c r="K3807">
        <v>102</v>
      </c>
      <c r="L3807" t="s">
        <v>70</v>
      </c>
      <c r="M3807">
        <f t="shared" si="118"/>
        <v>0</v>
      </c>
      <c r="N3807" s="23" t="s">
        <v>12858</v>
      </c>
      <c r="O3807" s="23" t="s">
        <v>6</v>
      </c>
      <c r="P3807" s="23">
        <f t="shared" si="119"/>
        <v>6</v>
      </c>
    </row>
    <row r="3808" spans="1:16" x14ac:dyDescent="0.3">
      <c r="A3808">
        <v>3909</v>
      </c>
      <c r="B3808" t="s">
        <v>8781</v>
      </c>
      <c r="C3808" t="s">
        <v>3253</v>
      </c>
      <c r="D3808" t="s">
        <v>28</v>
      </c>
      <c r="E3808" t="s">
        <v>29</v>
      </c>
      <c r="F3808">
        <v>60</v>
      </c>
      <c r="G3808" t="s">
        <v>8782</v>
      </c>
      <c r="H3808" t="s">
        <v>5301</v>
      </c>
      <c r="I3808" t="s">
        <v>173</v>
      </c>
      <c r="J3808" s="6">
        <v>44443</v>
      </c>
      <c r="K3808">
        <v>95</v>
      </c>
      <c r="L3808" t="s">
        <v>54</v>
      </c>
      <c r="M3808">
        <f t="shared" si="118"/>
        <v>0</v>
      </c>
      <c r="N3808" s="23" t="s">
        <v>12859</v>
      </c>
      <c r="O3808" s="23" t="s">
        <v>10420</v>
      </c>
      <c r="P3808" s="23">
        <f t="shared" si="119"/>
        <v>6</v>
      </c>
    </row>
    <row r="3809" spans="1:16" x14ac:dyDescent="0.3">
      <c r="A3809">
        <v>3910</v>
      </c>
      <c r="B3809" t="s">
        <v>8783</v>
      </c>
      <c r="C3809" t="s">
        <v>4681</v>
      </c>
      <c r="D3809" t="s">
        <v>51</v>
      </c>
      <c r="E3809" t="s">
        <v>16</v>
      </c>
      <c r="F3809">
        <v>60</v>
      </c>
      <c r="G3809" t="s">
        <v>8784</v>
      </c>
      <c r="H3809" t="s">
        <v>5874</v>
      </c>
      <c r="I3809" t="s">
        <v>839</v>
      </c>
      <c r="J3809" s="6" t="s">
        <v>13826</v>
      </c>
      <c r="K3809">
        <v>76</v>
      </c>
      <c r="L3809" t="s">
        <v>101</v>
      </c>
      <c r="M3809">
        <f t="shared" si="118"/>
        <v>0</v>
      </c>
      <c r="N3809" s="23" t="s">
        <v>12860</v>
      </c>
      <c r="O3809" s="23" t="s">
        <v>10422</v>
      </c>
      <c r="P3809" s="23">
        <f t="shared" si="119"/>
        <v>4</v>
      </c>
    </row>
    <row r="3810" spans="1:16" x14ac:dyDescent="0.3">
      <c r="A3810">
        <v>3911</v>
      </c>
      <c r="B3810" t="s">
        <v>8785</v>
      </c>
      <c r="C3810" t="s">
        <v>6635</v>
      </c>
      <c r="D3810" t="s">
        <v>15</v>
      </c>
      <c r="E3810" t="s">
        <v>16</v>
      </c>
      <c r="F3810">
        <v>90</v>
      </c>
      <c r="G3810" t="s">
        <v>8786</v>
      </c>
      <c r="H3810" t="s">
        <v>1095</v>
      </c>
      <c r="I3810" t="s">
        <v>178</v>
      </c>
      <c r="J3810" s="6">
        <v>44239</v>
      </c>
      <c r="K3810">
        <v>33</v>
      </c>
      <c r="L3810" t="s">
        <v>159</v>
      </c>
      <c r="M3810">
        <f t="shared" si="118"/>
        <v>0</v>
      </c>
      <c r="N3810" s="23" t="s">
        <v>5474</v>
      </c>
      <c r="O3810" s="23" t="s">
        <v>10422</v>
      </c>
      <c r="P3810" s="23">
        <f t="shared" si="119"/>
        <v>4</v>
      </c>
    </row>
    <row r="3811" spans="1:16" x14ac:dyDescent="0.3">
      <c r="A3811">
        <v>3912</v>
      </c>
      <c r="B3811" t="s">
        <v>5034</v>
      </c>
      <c r="C3811" t="s">
        <v>3011</v>
      </c>
      <c r="D3811" t="s">
        <v>28</v>
      </c>
      <c r="E3811" t="s">
        <v>29</v>
      </c>
      <c r="F3811">
        <v>30</v>
      </c>
      <c r="G3811" t="s">
        <v>8787</v>
      </c>
      <c r="H3811" t="s">
        <v>1186</v>
      </c>
      <c r="I3811" t="s">
        <v>32</v>
      </c>
      <c r="J3811" s="6" t="s">
        <v>14082</v>
      </c>
      <c r="K3811">
        <v>62</v>
      </c>
      <c r="L3811" t="s">
        <v>45</v>
      </c>
      <c r="M3811">
        <f t="shared" si="118"/>
        <v>0</v>
      </c>
      <c r="N3811" s="23" t="s">
        <v>12861</v>
      </c>
      <c r="O3811" s="23" t="s">
        <v>6</v>
      </c>
      <c r="P3811" s="23">
        <f t="shared" si="119"/>
        <v>6</v>
      </c>
    </row>
    <row r="3812" spans="1:16" x14ac:dyDescent="0.3">
      <c r="A3812">
        <v>3913</v>
      </c>
      <c r="B3812" t="s">
        <v>8788</v>
      </c>
      <c r="C3812" t="s">
        <v>4287</v>
      </c>
      <c r="D3812" t="s">
        <v>28</v>
      </c>
      <c r="E3812" t="s">
        <v>29</v>
      </c>
      <c r="F3812">
        <v>60</v>
      </c>
      <c r="G3812" t="s">
        <v>8789</v>
      </c>
      <c r="H3812" t="s">
        <v>6105</v>
      </c>
      <c r="I3812" t="s">
        <v>32</v>
      </c>
      <c r="J3812" s="6">
        <v>44481</v>
      </c>
      <c r="K3812">
        <v>94</v>
      </c>
      <c r="L3812" t="s">
        <v>80</v>
      </c>
      <c r="M3812">
        <f t="shared" si="118"/>
        <v>0</v>
      </c>
      <c r="N3812" s="23" t="s">
        <v>12862</v>
      </c>
      <c r="O3812" s="23" t="s">
        <v>10422</v>
      </c>
      <c r="P3812" s="23">
        <f t="shared" si="119"/>
        <v>4</v>
      </c>
    </row>
    <row r="3813" spans="1:16" x14ac:dyDescent="0.3">
      <c r="A3813">
        <v>3914</v>
      </c>
      <c r="B3813" t="s">
        <v>8790</v>
      </c>
      <c r="C3813" t="s">
        <v>3843</v>
      </c>
      <c r="D3813" t="s">
        <v>15</v>
      </c>
      <c r="E3813" t="s">
        <v>16</v>
      </c>
      <c r="F3813">
        <v>60</v>
      </c>
      <c r="G3813" t="s">
        <v>8791</v>
      </c>
      <c r="H3813" t="s">
        <v>1426</v>
      </c>
      <c r="I3813" t="s">
        <v>32</v>
      </c>
      <c r="J3813" s="6" t="s">
        <v>14004</v>
      </c>
      <c r="K3813">
        <v>47</v>
      </c>
      <c r="L3813" t="s">
        <v>54</v>
      </c>
      <c r="M3813">
        <f t="shared" si="118"/>
        <v>0</v>
      </c>
      <c r="N3813" s="23" t="s">
        <v>12863</v>
      </c>
      <c r="O3813" s="23" t="s">
        <v>10795</v>
      </c>
      <c r="P3813" s="23">
        <f t="shared" si="119"/>
        <v>10</v>
      </c>
    </row>
    <row r="3814" spans="1:16" x14ac:dyDescent="0.3">
      <c r="A3814">
        <v>3915</v>
      </c>
      <c r="B3814" t="s">
        <v>6003</v>
      </c>
      <c r="C3814" t="s">
        <v>7369</v>
      </c>
      <c r="D3814" t="s">
        <v>15</v>
      </c>
      <c r="E3814" t="s">
        <v>16</v>
      </c>
      <c r="F3814">
        <v>90</v>
      </c>
      <c r="G3814" t="s">
        <v>13616</v>
      </c>
      <c r="H3814" t="s">
        <v>3774</v>
      </c>
      <c r="I3814" t="s">
        <v>187</v>
      </c>
      <c r="J3814" s="6" t="s">
        <v>13709</v>
      </c>
      <c r="K3814">
        <v>83</v>
      </c>
      <c r="L3814" t="s">
        <v>80</v>
      </c>
      <c r="M3814">
        <f t="shared" si="118"/>
        <v>0</v>
      </c>
      <c r="N3814" s="23" t="s">
        <v>12864</v>
      </c>
      <c r="O3814" s="23" t="s">
        <v>10585</v>
      </c>
      <c r="P3814" s="23">
        <f t="shared" si="119"/>
        <v>2</v>
      </c>
    </row>
    <row r="3815" spans="1:16" x14ac:dyDescent="0.3">
      <c r="A3815">
        <v>3916</v>
      </c>
      <c r="B3815" t="s">
        <v>232</v>
      </c>
      <c r="C3815" t="s">
        <v>617</v>
      </c>
      <c r="D3815" t="s">
        <v>28</v>
      </c>
      <c r="E3815" t="s">
        <v>29</v>
      </c>
      <c r="F3815">
        <v>60</v>
      </c>
      <c r="G3815" t="s">
        <v>8793</v>
      </c>
      <c r="H3815" t="s">
        <v>105</v>
      </c>
      <c r="I3815" t="s">
        <v>32</v>
      </c>
      <c r="J3815" s="6" t="s">
        <v>13759</v>
      </c>
      <c r="K3815">
        <v>11</v>
      </c>
      <c r="L3815" t="s">
        <v>20</v>
      </c>
      <c r="M3815">
        <f t="shared" si="118"/>
        <v>0</v>
      </c>
      <c r="N3815" s="23" t="s">
        <v>259</v>
      </c>
      <c r="O3815" s="23" t="s">
        <v>6</v>
      </c>
      <c r="P3815" s="23">
        <f t="shared" si="119"/>
        <v>6</v>
      </c>
    </row>
    <row r="3816" spans="1:16" x14ac:dyDescent="0.3">
      <c r="A3816">
        <v>3917</v>
      </c>
      <c r="B3816" t="s">
        <v>5623</v>
      </c>
      <c r="C3816" t="s">
        <v>8794</v>
      </c>
      <c r="D3816" t="s">
        <v>28</v>
      </c>
      <c r="E3816" t="s">
        <v>29</v>
      </c>
      <c r="F3816">
        <v>90</v>
      </c>
      <c r="G3816" t="s">
        <v>8795</v>
      </c>
      <c r="H3816" t="s">
        <v>1444</v>
      </c>
      <c r="I3816" t="s">
        <v>1199</v>
      </c>
      <c r="J3816" s="6">
        <v>44536</v>
      </c>
      <c r="K3816">
        <v>51</v>
      </c>
      <c r="L3816" t="s">
        <v>20</v>
      </c>
      <c r="M3816">
        <f t="shared" si="118"/>
        <v>0</v>
      </c>
      <c r="N3816" s="23" t="s">
        <v>4092</v>
      </c>
      <c r="O3816" s="23" t="s">
        <v>1021</v>
      </c>
      <c r="P3816" s="23">
        <f t="shared" si="119"/>
        <v>6</v>
      </c>
    </row>
    <row r="3817" spans="1:16" x14ac:dyDescent="0.3">
      <c r="A3817">
        <v>3918</v>
      </c>
      <c r="B3817" t="s">
        <v>8796</v>
      </c>
      <c r="C3817" t="s">
        <v>736</v>
      </c>
      <c r="D3817" t="s">
        <v>51</v>
      </c>
      <c r="E3817" t="s">
        <v>16</v>
      </c>
      <c r="F3817">
        <v>60</v>
      </c>
      <c r="G3817" t="s">
        <v>8797</v>
      </c>
      <c r="H3817" t="s">
        <v>1834</v>
      </c>
      <c r="I3817" t="s">
        <v>32</v>
      </c>
      <c r="J3817" s="6" t="s">
        <v>13668</v>
      </c>
      <c r="K3817">
        <v>33</v>
      </c>
      <c r="L3817" t="s">
        <v>33</v>
      </c>
      <c r="M3817">
        <f t="shared" si="118"/>
        <v>0</v>
      </c>
      <c r="N3817" s="23" t="s">
        <v>4092</v>
      </c>
      <c r="O3817" s="23" t="s">
        <v>10430</v>
      </c>
      <c r="P3817" s="23">
        <f t="shared" si="119"/>
        <v>9</v>
      </c>
    </row>
    <row r="3818" spans="1:16" x14ac:dyDescent="0.3">
      <c r="A3818">
        <v>3919</v>
      </c>
      <c r="B3818" t="s">
        <v>8798</v>
      </c>
      <c r="C3818" t="s">
        <v>2082</v>
      </c>
      <c r="D3818" t="s">
        <v>51</v>
      </c>
      <c r="E3818" t="s">
        <v>16</v>
      </c>
      <c r="F3818">
        <v>30</v>
      </c>
      <c r="G3818" t="s">
        <v>8799</v>
      </c>
      <c r="H3818" t="s">
        <v>730</v>
      </c>
      <c r="I3818" t="s">
        <v>187</v>
      </c>
      <c r="J3818" s="6">
        <v>44106</v>
      </c>
      <c r="K3818">
        <v>73</v>
      </c>
      <c r="L3818" t="s">
        <v>64</v>
      </c>
      <c r="M3818">
        <f t="shared" si="118"/>
        <v>0</v>
      </c>
      <c r="N3818" s="23" t="s">
        <v>12865</v>
      </c>
      <c r="O3818" s="23" t="s">
        <v>10422</v>
      </c>
      <c r="P3818" s="23">
        <f t="shared" si="119"/>
        <v>4</v>
      </c>
    </row>
    <row r="3819" spans="1:16" x14ac:dyDescent="0.3">
      <c r="A3819">
        <v>3920</v>
      </c>
      <c r="B3819" t="s">
        <v>3532</v>
      </c>
      <c r="C3819" t="s">
        <v>2119</v>
      </c>
      <c r="D3819" t="s">
        <v>28</v>
      </c>
      <c r="E3819" t="s">
        <v>29</v>
      </c>
      <c r="F3819">
        <v>90</v>
      </c>
      <c r="G3819" t="s">
        <v>8800</v>
      </c>
      <c r="H3819" t="s">
        <v>8801</v>
      </c>
      <c r="I3819" t="s">
        <v>32</v>
      </c>
      <c r="J3819" s="6">
        <v>44837</v>
      </c>
      <c r="K3819">
        <v>12</v>
      </c>
      <c r="L3819" t="s">
        <v>64</v>
      </c>
      <c r="M3819">
        <f t="shared" si="118"/>
        <v>0</v>
      </c>
      <c r="N3819" s="23" t="s">
        <v>12866</v>
      </c>
      <c r="O3819" s="23" t="s">
        <v>1021</v>
      </c>
      <c r="P3819" s="23">
        <f t="shared" si="119"/>
        <v>6</v>
      </c>
    </row>
    <row r="3820" spans="1:16" x14ac:dyDescent="0.3">
      <c r="A3820">
        <v>3921</v>
      </c>
      <c r="B3820" t="s">
        <v>4842</v>
      </c>
      <c r="C3820" t="s">
        <v>1409</v>
      </c>
      <c r="D3820" t="s">
        <v>28</v>
      </c>
      <c r="E3820" t="s">
        <v>29</v>
      </c>
      <c r="F3820">
        <v>30</v>
      </c>
      <c r="G3820" t="s">
        <v>8802</v>
      </c>
      <c r="H3820" t="s">
        <v>8803</v>
      </c>
      <c r="I3820" t="s">
        <v>187</v>
      </c>
      <c r="J3820" s="6" t="s">
        <v>14199</v>
      </c>
      <c r="K3820">
        <v>54</v>
      </c>
      <c r="L3820" t="s">
        <v>64</v>
      </c>
      <c r="M3820">
        <f t="shared" si="118"/>
        <v>0</v>
      </c>
      <c r="N3820" s="23" t="s">
        <v>12867</v>
      </c>
      <c r="O3820" s="23" t="s">
        <v>10417</v>
      </c>
      <c r="P3820" s="23">
        <f t="shared" si="119"/>
        <v>5</v>
      </c>
    </row>
    <row r="3821" spans="1:16" x14ac:dyDescent="0.3">
      <c r="A3821">
        <v>3922</v>
      </c>
      <c r="B3821" t="s">
        <v>3443</v>
      </c>
      <c r="C3821" t="s">
        <v>6817</v>
      </c>
      <c r="D3821" t="s">
        <v>28</v>
      </c>
      <c r="E3821" t="s">
        <v>29</v>
      </c>
      <c r="F3821">
        <v>60</v>
      </c>
      <c r="G3821" t="s">
        <v>8804</v>
      </c>
      <c r="H3821" t="s">
        <v>2931</v>
      </c>
      <c r="I3821" t="s">
        <v>32</v>
      </c>
      <c r="J3821" s="6">
        <v>44629</v>
      </c>
      <c r="K3821">
        <v>76</v>
      </c>
      <c r="L3821" t="s">
        <v>20</v>
      </c>
      <c r="M3821">
        <f t="shared" si="118"/>
        <v>0</v>
      </c>
      <c r="N3821" s="23" t="s">
        <v>12868</v>
      </c>
      <c r="O3821" s="23" t="s">
        <v>12869</v>
      </c>
      <c r="P3821" s="23">
        <f t="shared" si="119"/>
        <v>2</v>
      </c>
    </row>
    <row r="3822" spans="1:16" x14ac:dyDescent="0.3">
      <c r="A3822">
        <v>3923</v>
      </c>
      <c r="B3822" t="s">
        <v>305</v>
      </c>
      <c r="C3822" t="s">
        <v>8227</v>
      </c>
      <c r="D3822" t="s">
        <v>28</v>
      </c>
      <c r="E3822" t="s">
        <v>29</v>
      </c>
      <c r="F3822">
        <v>90</v>
      </c>
      <c r="G3822" t="s">
        <v>14359</v>
      </c>
      <c r="H3822" t="s">
        <v>655</v>
      </c>
      <c r="I3822" t="s">
        <v>32</v>
      </c>
      <c r="J3822" s="6">
        <v>44417</v>
      </c>
      <c r="K3822">
        <v>51</v>
      </c>
      <c r="L3822" t="s">
        <v>20</v>
      </c>
      <c r="M3822">
        <f t="shared" si="118"/>
        <v>0</v>
      </c>
      <c r="N3822" s="23" t="s">
        <v>12870</v>
      </c>
      <c r="O3822" s="23" t="s">
        <v>10438</v>
      </c>
      <c r="P3822" s="23">
        <f t="shared" si="119"/>
        <v>5</v>
      </c>
    </row>
    <row r="3823" spans="1:16" x14ac:dyDescent="0.3">
      <c r="A3823">
        <v>3924</v>
      </c>
      <c r="B3823" t="s">
        <v>555</v>
      </c>
      <c r="C3823" t="s">
        <v>8678</v>
      </c>
      <c r="D3823" t="s">
        <v>28</v>
      </c>
      <c r="E3823" t="s">
        <v>29</v>
      </c>
      <c r="F3823">
        <v>30</v>
      </c>
      <c r="G3823" t="s">
        <v>8806</v>
      </c>
      <c r="H3823" t="s">
        <v>674</v>
      </c>
      <c r="I3823" t="s">
        <v>32</v>
      </c>
      <c r="J3823" s="6">
        <v>44873</v>
      </c>
      <c r="K3823">
        <v>19</v>
      </c>
      <c r="L3823" t="s">
        <v>64</v>
      </c>
      <c r="M3823">
        <f t="shared" si="118"/>
        <v>0</v>
      </c>
      <c r="N3823" s="23" t="s">
        <v>12871</v>
      </c>
      <c r="O3823" s="23" t="s">
        <v>10417</v>
      </c>
      <c r="P3823" s="23">
        <f t="shared" si="119"/>
        <v>5</v>
      </c>
    </row>
    <row r="3824" spans="1:16" x14ac:dyDescent="0.3">
      <c r="A3824">
        <v>3925</v>
      </c>
      <c r="B3824" t="s">
        <v>4318</v>
      </c>
      <c r="C3824" t="s">
        <v>2951</v>
      </c>
      <c r="D3824" t="s">
        <v>28</v>
      </c>
      <c r="E3824" t="s">
        <v>29</v>
      </c>
      <c r="F3824">
        <v>60</v>
      </c>
      <c r="G3824" t="s">
        <v>8807</v>
      </c>
      <c r="H3824" t="s">
        <v>5178</v>
      </c>
      <c r="I3824" t="s">
        <v>25</v>
      </c>
      <c r="J3824" s="6">
        <v>44839</v>
      </c>
      <c r="K3824">
        <v>66</v>
      </c>
      <c r="L3824" t="s">
        <v>159</v>
      </c>
      <c r="M3824">
        <f t="shared" si="118"/>
        <v>0</v>
      </c>
      <c r="N3824" s="23" t="s">
        <v>12871</v>
      </c>
      <c r="O3824" s="23" t="s">
        <v>10416</v>
      </c>
      <c r="P3824" s="23">
        <f t="shared" si="119"/>
        <v>4</v>
      </c>
    </row>
    <row r="3825" spans="1:16" x14ac:dyDescent="0.3">
      <c r="A3825">
        <v>3926</v>
      </c>
      <c r="B3825" t="s">
        <v>7425</v>
      </c>
      <c r="C3825" t="s">
        <v>4226</v>
      </c>
      <c r="D3825" t="s">
        <v>51</v>
      </c>
      <c r="E3825" t="s">
        <v>16</v>
      </c>
      <c r="F3825">
        <v>30</v>
      </c>
      <c r="G3825" t="s">
        <v>8808</v>
      </c>
      <c r="H3825" t="s">
        <v>3695</v>
      </c>
      <c r="I3825" t="s">
        <v>173</v>
      </c>
      <c r="J3825" s="6" t="s">
        <v>13831</v>
      </c>
      <c r="K3825">
        <v>66</v>
      </c>
      <c r="L3825" t="s">
        <v>101</v>
      </c>
      <c r="M3825">
        <f t="shared" si="118"/>
        <v>0</v>
      </c>
      <c r="N3825" s="23" t="s">
        <v>12871</v>
      </c>
      <c r="O3825" s="23" t="s">
        <v>10422</v>
      </c>
      <c r="P3825" s="23">
        <f t="shared" si="119"/>
        <v>4</v>
      </c>
    </row>
    <row r="3826" spans="1:16" x14ac:dyDescent="0.3">
      <c r="A3826">
        <v>3927</v>
      </c>
      <c r="B3826" t="s">
        <v>1239</v>
      </c>
      <c r="C3826" t="s">
        <v>7889</v>
      </c>
      <c r="D3826" t="s">
        <v>28</v>
      </c>
      <c r="E3826" t="s">
        <v>29</v>
      </c>
      <c r="F3826">
        <v>60</v>
      </c>
      <c r="G3826" t="s">
        <v>8809</v>
      </c>
      <c r="H3826" t="s">
        <v>842</v>
      </c>
      <c r="I3826" t="s">
        <v>32</v>
      </c>
      <c r="J3826" s="6">
        <v>44873</v>
      </c>
      <c r="K3826">
        <v>13</v>
      </c>
      <c r="L3826" t="s">
        <v>33</v>
      </c>
      <c r="M3826">
        <f t="shared" si="118"/>
        <v>0</v>
      </c>
      <c r="N3826" s="23" t="s">
        <v>12872</v>
      </c>
      <c r="O3826" s="23" t="s">
        <v>6</v>
      </c>
      <c r="P3826" s="23">
        <f t="shared" si="119"/>
        <v>6</v>
      </c>
    </row>
    <row r="3827" spans="1:16" x14ac:dyDescent="0.3">
      <c r="A3827">
        <v>3928</v>
      </c>
      <c r="B3827" t="s">
        <v>5725</v>
      </c>
      <c r="C3827" t="s">
        <v>4609</v>
      </c>
      <c r="D3827" t="s">
        <v>28</v>
      </c>
      <c r="E3827" t="s">
        <v>29</v>
      </c>
      <c r="F3827">
        <v>30</v>
      </c>
      <c r="G3827" t="s">
        <v>8810</v>
      </c>
      <c r="H3827" t="s">
        <v>3002</v>
      </c>
      <c r="I3827" t="s">
        <v>32</v>
      </c>
      <c r="J3827" s="6" t="s">
        <v>14197</v>
      </c>
      <c r="K3827">
        <v>51</v>
      </c>
      <c r="L3827" t="s">
        <v>54</v>
      </c>
      <c r="M3827">
        <f t="shared" si="118"/>
        <v>0</v>
      </c>
      <c r="N3827" s="23" t="s">
        <v>12873</v>
      </c>
      <c r="O3827" s="23" t="s">
        <v>10453</v>
      </c>
      <c r="P3827" s="23">
        <f t="shared" si="119"/>
        <v>7</v>
      </c>
    </row>
    <row r="3828" spans="1:16" x14ac:dyDescent="0.3">
      <c r="A3828">
        <v>3929</v>
      </c>
      <c r="B3828" t="s">
        <v>5062</v>
      </c>
      <c r="C3828" t="s">
        <v>8811</v>
      </c>
      <c r="D3828" t="s">
        <v>28</v>
      </c>
      <c r="E3828" t="s">
        <v>29</v>
      </c>
      <c r="F3828">
        <v>30</v>
      </c>
      <c r="G3828" t="s">
        <v>8812</v>
      </c>
      <c r="H3828" t="s">
        <v>8033</v>
      </c>
      <c r="I3828" t="s">
        <v>32</v>
      </c>
      <c r="J3828" s="6" t="s">
        <v>14120</v>
      </c>
      <c r="K3828">
        <v>97</v>
      </c>
      <c r="L3828" t="s">
        <v>64</v>
      </c>
      <c r="M3828">
        <f t="shared" si="118"/>
        <v>0</v>
      </c>
      <c r="N3828" s="23" t="s">
        <v>12874</v>
      </c>
      <c r="O3828" s="23" t="s">
        <v>10422</v>
      </c>
      <c r="P3828" s="23">
        <f t="shared" si="119"/>
        <v>4</v>
      </c>
    </row>
    <row r="3829" spans="1:16" x14ac:dyDescent="0.3">
      <c r="A3829">
        <v>3930</v>
      </c>
      <c r="B3829" t="s">
        <v>8813</v>
      </c>
      <c r="C3829" t="s">
        <v>4181</v>
      </c>
      <c r="D3829" t="s">
        <v>51</v>
      </c>
      <c r="E3829" t="s">
        <v>16</v>
      </c>
      <c r="F3829">
        <v>60</v>
      </c>
      <c r="G3829" t="s">
        <v>8814</v>
      </c>
      <c r="H3829" t="s">
        <v>2622</v>
      </c>
      <c r="I3829" t="s">
        <v>294</v>
      </c>
      <c r="J3829" s="6">
        <v>44114</v>
      </c>
      <c r="K3829">
        <v>6</v>
      </c>
      <c r="L3829" t="s">
        <v>70</v>
      </c>
      <c r="M3829">
        <f t="shared" si="118"/>
        <v>0</v>
      </c>
      <c r="N3829" s="23" t="s">
        <v>12875</v>
      </c>
      <c r="O3829" s="23" t="s">
        <v>3089</v>
      </c>
      <c r="P3829" s="23">
        <f t="shared" si="119"/>
        <v>4</v>
      </c>
    </row>
    <row r="3830" spans="1:16" x14ac:dyDescent="0.3">
      <c r="A3830">
        <v>3931</v>
      </c>
      <c r="B3830" t="s">
        <v>4126</v>
      </c>
      <c r="C3830" t="s">
        <v>8347</v>
      </c>
      <c r="D3830" t="s">
        <v>28</v>
      </c>
      <c r="E3830" t="s">
        <v>29</v>
      </c>
      <c r="F3830">
        <v>90</v>
      </c>
      <c r="G3830" t="s">
        <v>8815</v>
      </c>
      <c r="H3830" t="s">
        <v>412</v>
      </c>
      <c r="I3830" t="s">
        <v>187</v>
      </c>
      <c r="J3830" s="6">
        <v>44774</v>
      </c>
      <c r="K3830">
        <v>25</v>
      </c>
      <c r="L3830" t="s">
        <v>101</v>
      </c>
      <c r="M3830">
        <f t="shared" si="118"/>
        <v>0</v>
      </c>
      <c r="N3830" s="23" t="s">
        <v>12876</v>
      </c>
      <c r="O3830" s="23" t="s">
        <v>10422</v>
      </c>
      <c r="P3830" s="23">
        <f t="shared" si="119"/>
        <v>4</v>
      </c>
    </row>
    <row r="3831" spans="1:16" x14ac:dyDescent="0.3">
      <c r="A3831">
        <v>3932</v>
      </c>
      <c r="B3831" t="s">
        <v>8816</v>
      </c>
      <c r="C3831" t="s">
        <v>2276</v>
      </c>
      <c r="D3831" t="s">
        <v>15</v>
      </c>
      <c r="E3831" t="s">
        <v>16</v>
      </c>
      <c r="F3831">
        <v>60</v>
      </c>
      <c r="G3831" t="s">
        <v>8815</v>
      </c>
      <c r="H3831" t="s">
        <v>655</v>
      </c>
      <c r="I3831" t="s">
        <v>32</v>
      </c>
      <c r="J3831" s="6">
        <v>43983</v>
      </c>
      <c r="K3831">
        <v>78</v>
      </c>
      <c r="L3831" t="s">
        <v>80</v>
      </c>
      <c r="M3831">
        <f t="shared" si="118"/>
        <v>0</v>
      </c>
      <c r="N3831" s="23" t="s">
        <v>12876</v>
      </c>
      <c r="O3831" s="23" t="s">
        <v>10422</v>
      </c>
      <c r="P3831" s="23">
        <f t="shared" si="119"/>
        <v>4</v>
      </c>
    </row>
    <row r="3832" spans="1:16" x14ac:dyDescent="0.3">
      <c r="A3832">
        <v>3933</v>
      </c>
      <c r="B3832" t="s">
        <v>8817</v>
      </c>
      <c r="C3832" t="s">
        <v>1488</v>
      </c>
      <c r="D3832" t="s">
        <v>28</v>
      </c>
      <c r="E3832" t="s">
        <v>29</v>
      </c>
      <c r="F3832">
        <v>30</v>
      </c>
      <c r="G3832" t="s">
        <v>8818</v>
      </c>
      <c r="H3832" t="s">
        <v>2250</v>
      </c>
      <c r="I3832" t="s">
        <v>187</v>
      </c>
      <c r="J3832" s="6" t="s">
        <v>13666</v>
      </c>
      <c r="K3832">
        <v>68</v>
      </c>
      <c r="L3832" t="s">
        <v>33</v>
      </c>
      <c r="M3832">
        <f t="shared" si="118"/>
        <v>0</v>
      </c>
      <c r="N3832" s="23" t="s">
        <v>12877</v>
      </c>
      <c r="O3832" s="23" t="s">
        <v>10417</v>
      </c>
      <c r="P3832" s="23">
        <f t="shared" si="119"/>
        <v>5</v>
      </c>
    </row>
    <row r="3833" spans="1:16" x14ac:dyDescent="0.3">
      <c r="A3833">
        <v>3934</v>
      </c>
      <c r="B3833" t="s">
        <v>1015</v>
      </c>
      <c r="C3833" t="s">
        <v>5330</v>
      </c>
      <c r="D3833" t="s">
        <v>28</v>
      </c>
      <c r="E3833" t="s">
        <v>29</v>
      </c>
      <c r="F3833">
        <v>60</v>
      </c>
      <c r="G3833" t="s">
        <v>8819</v>
      </c>
      <c r="H3833" t="s">
        <v>3396</v>
      </c>
      <c r="I3833" t="s">
        <v>32</v>
      </c>
      <c r="J3833" s="6" t="s">
        <v>14077</v>
      </c>
      <c r="K3833">
        <v>84</v>
      </c>
      <c r="L3833" t="s">
        <v>101</v>
      </c>
      <c r="M3833">
        <f t="shared" si="118"/>
        <v>0</v>
      </c>
      <c r="N3833" s="23" t="s">
        <v>12878</v>
      </c>
      <c r="O3833" s="23" t="s">
        <v>10416</v>
      </c>
      <c r="P3833" s="23">
        <f t="shared" si="119"/>
        <v>4</v>
      </c>
    </row>
    <row r="3834" spans="1:16" x14ac:dyDescent="0.3">
      <c r="A3834">
        <v>3935</v>
      </c>
      <c r="B3834" t="s">
        <v>960</v>
      </c>
      <c r="C3834" t="s">
        <v>391</v>
      </c>
      <c r="D3834" t="s">
        <v>28</v>
      </c>
      <c r="E3834" t="s">
        <v>29</v>
      </c>
      <c r="F3834">
        <v>30</v>
      </c>
      <c r="G3834" t="s">
        <v>8820</v>
      </c>
      <c r="H3834" t="s">
        <v>5736</v>
      </c>
      <c r="I3834" t="s">
        <v>95</v>
      </c>
      <c r="J3834" s="6" t="s">
        <v>14071</v>
      </c>
      <c r="K3834">
        <v>41</v>
      </c>
      <c r="L3834" t="s">
        <v>159</v>
      </c>
      <c r="M3834">
        <f t="shared" si="118"/>
        <v>0</v>
      </c>
      <c r="N3834" s="23" t="s">
        <v>12879</v>
      </c>
      <c r="O3834" s="23" t="s">
        <v>6</v>
      </c>
      <c r="P3834" s="23">
        <f t="shared" si="119"/>
        <v>6</v>
      </c>
    </row>
    <row r="3835" spans="1:16" x14ac:dyDescent="0.3">
      <c r="A3835">
        <v>3936</v>
      </c>
      <c r="B3835" t="s">
        <v>707</v>
      </c>
      <c r="C3835" t="s">
        <v>1635</v>
      </c>
      <c r="D3835" t="s">
        <v>28</v>
      </c>
      <c r="E3835" t="s">
        <v>29</v>
      </c>
      <c r="F3835">
        <v>60</v>
      </c>
      <c r="G3835" t="s">
        <v>8820</v>
      </c>
      <c r="H3835" t="s">
        <v>5843</v>
      </c>
      <c r="I3835" t="s">
        <v>25</v>
      </c>
      <c r="J3835" s="6" t="s">
        <v>13859</v>
      </c>
      <c r="K3835">
        <v>36</v>
      </c>
      <c r="L3835" t="s">
        <v>64</v>
      </c>
      <c r="M3835">
        <f t="shared" si="118"/>
        <v>0</v>
      </c>
      <c r="N3835" s="23" t="s">
        <v>12879</v>
      </c>
      <c r="O3835" s="23" t="s">
        <v>6</v>
      </c>
      <c r="P3835" s="23">
        <f t="shared" si="119"/>
        <v>6</v>
      </c>
    </row>
    <row r="3836" spans="1:16" x14ac:dyDescent="0.3">
      <c r="A3836">
        <v>3937</v>
      </c>
      <c r="B3836" t="s">
        <v>6295</v>
      </c>
      <c r="C3836" t="s">
        <v>588</v>
      </c>
      <c r="D3836" t="s">
        <v>28</v>
      </c>
      <c r="E3836" t="s">
        <v>29</v>
      </c>
      <c r="F3836">
        <v>30</v>
      </c>
      <c r="G3836" t="s">
        <v>8821</v>
      </c>
      <c r="H3836" t="s">
        <v>933</v>
      </c>
      <c r="I3836" t="s">
        <v>934</v>
      </c>
      <c r="J3836" s="6">
        <v>44598</v>
      </c>
      <c r="K3836">
        <v>22</v>
      </c>
      <c r="L3836" t="s">
        <v>54</v>
      </c>
      <c r="M3836">
        <f t="shared" si="118"/>
        <v>0</v>
      </c>
      <c r="N3836" s="23" t="s">
        <v>12880</v>
      </c>
      <c r="O3836" s="23" t="s">
        <v>10549</v>
      </c>
      <c r="P3836" s="23">
        <f t="shared" si="119"/>
        <v>3</v>
      </c>
    </row>
    <row r="3837" spans="1:16" x14ac:dyDescent="0.3">
      <c r="A3837">
        <v>3938</v>
      </c>
      <c r="B3837" t="s">
        <v>8822</v>
      </c>
      <c r="C3837" t="s">
        <v>1137</v>
      </c>
      <c r="D3837" t="s">
        <v>15</v>
      </c>
      <c r="E3837" t="s">
        <v>16</v>
      </c>
      <c r="F3837">
        <v>60</v>
      </c>
      <c r="G3837" t="s">
        <v>8823</v>
      </c>
      <c r="H3837" t="s">
        <v>8824</v>
      </c>
      <c r="I3837" t="s">
        <v>3898</v>
      </c>
      <c r="J3837" s="6">
        <v>44805</v>
      </c>
      <c r="K3837">
        <v>45</v>
      </c>
      <c r="L3837" t="s">
        <v>101</v>
      </c>
      <c r="M3837">
        <f t="shared" si="118"/>
        <v>0</v>
      </c>
      <c r="N3837" s="23" t="s">
        <v>12881</v>
      </c>
      <c r="O3837" s="23" t="s">
        <v>10549</v>
      </c>
      <c r="P3837" s="23">
        <f t="shared" si="119"/>
        <v>3</v>
      </c>
    </row>
    <row r="3838" spans="1:16" x14ac:dyDescent="0.3">
      <c r="A3838">
        <v>3939</v>
      </c>
      <c r="B3838" t="s">
        <v>8825</v>
      </c>
      <c r="C3838" t="s">
        <v>1058</v>
      </c>
      <c r="D3838" t="s">
        <v>15</v>
      </c>
      <c r="E3838" t="s">
        <v>16</v>
      </c>
      <c r="F3838">
        <v>30</v>
      </c>
      <c r="G3838" t="s">
        <v>8826</v>
      </c>
      <c r="H3838" t="s">
        <v>203</v>
      </c>
      <c r="I3838" t="s">
        <v>32</v>
      </c>
      <c r="J3838" s="6" t="s">
        <v>13695</v>
      </c>
      <c r="K3838">
        <v>32</v>
      </c>
      <c r="L3838" t="s">
        <v>33</v>
      </c>
      <c r="M3838">
        <f t="shared" si="118"/>
        <v>0</v>
      </c>
      <c r="N3838" s="23" t="s">
        <v>12882</v>
      </c>
      <c r="O3838" s="23" t="s">
        <v>10425</v>
      </c>
      <c r="P3838" s="23">
        <f t="shared" si="119"/>
        <v>3</v>
      </c>
    </row>
    <row r="3839" spans="1:16" x14ac:dyDescent="0.3">
      <c r="A3839">
        <v>3940</v>
      </c>
      <c r="B3839" t="s">
        <v>8827</v>
      </c>
      <c r="C3839" t="s">
        <v>3591</v>
      </c>
      <c r="D3839" t="s">
        <v>51</v>
      </c>
      <c r="E3839" t="s">
        <v>16</v>
      </c>
      <c r="F3839">
        <v>60</v>
      </c>
      <c r="G3839" t="s">
        <v>8828</v>
      </c>
      <c r="H3839" t="s">
        <v>1224</v>
      </c>
      <c r="I3839" t="s">
        <v>25</v>
      </c>
      <c r="J3839" s="6" t="s">
        <v>13676</v>
      </c>
      <c r="K3839">
        <v>22</v>
      </c>
      <c r="L3839" t="s">
        <v>20</v>
      </c>
      <c r="M3839">
        <f t="shared" si="118"/>
        <v>0</v>
      </c>
      <c r="N3839" s="23" t="s">
        <v>12883</v>
      </c>
      <c r="O3839" s="23" t="s">
        <v>10453</v>
      </c>
      <c r="P3839" s="23">
        <f t="shared" si="119"/>
        <v>7</v>
      </c>
    </row>
    <row r="3840" spans="1:16" x14ac:dyDescent="0.3">
      <c r="A3840">
        <v>3941</v>
      </c>
      <c r="B3840" t="s">
        <v>1319</v>
      </c>
      <c r="C3840" t="s">
        <v>4168</v>
      </c>
      <c r="D3840" t="s">
        <v>41</v>
      </c>
      <c r="E3840" t="s">
        <v>16</v>
      </c>
      <c r="F3840">
        <v>60</v>
      </c>
      <c r="G3840" t="s">
        <v>8829</v>
      </c>
      <c r="H3840" t="s">
        <v>920</v>
      </c>
      <c r="I3840" t="s">
        <v>178</v>
      </c>
      <c r="J3840" s="6" t="s">
        <v>13879</v>
      </c>
      <c r="K3840">
        <v>83</v>
      </c>
      <c r="L3840" t="s">
        <v>159</v>
      </c>
      <c r="M3840">
        <f t="shared" si="118"/>
        <v>0</v>
      </c>
      <c r="N3840" s="23" t="s">
        <v>12884</v>
      </c>
      <c r="O3840" s="23" t="s">
        <v>10420</v>
      </c>
      <c r="P3840" s="23">
        <f t="shared" si="119"/>
        <v>6</v>
      </c>
    </row>
    <row r="3841" spans="1:16" x14ac:dyDescent="0.3">
      <c r="A3841">
        <v>3942</v>
      </c>
      <c r="B3841" t="s">
        <v>5990</v>
      </c>
      <c r="C3841" t="s">
        <v>1030</v>
      </c>
      <c r="D3841" t="s">
        <v>28</v>
      </c>
      <c r="E3841" t="s">
        <v>29</v>
      </c>
      <c r="F3841">
        <v>60</v>
      </c>
      <c r="G3841" t="s">
        <v>8830</v>
      </c>
      <c r="H3841" t="s">
        <v>3449</v>
      </c>
      <c r="I3841" t="s">
        <v>187</v>
      </c>
      <c r="J3841" s="6" t="s">
        <v>13626</v>
      </c>
      <c r="K3841">
        <v>9</v>
      </c>
      <c r="L3841" t="s">
        <v>33</v>
      </c>
      <c r="M3841">
        <f t="shared" si="118"/>
        <v>0</v>
      </c>
      <c r="N3841" s="23" t="s">
        <v>12885</v>
      </c>
      <c r="O3841" s="23" t="s">
        <v>1021</v>
      </c>
      <c r="P3841" s="23">
        <f t="shared" si="119"/>
        <v>6</v>
      </c>
    </row>
    <row r="3842" spans="1:16" x14ac:dyDescent="0.3">
      <c r="A3842">
        <v>3943</v>
      </c>
      <c r="B3842" t="s">
        <v>8831</v>
      </c>
      <c r="C3842" t="s">
        <v>5526</v>
      </c>
      <c r="D3842" t="s">
        <v>51</v>
      </c>
      <c r="E3842" t="s">
        <v>16</v>
      </c>
      <c r="F3842">
        <v>60</v>
      </c>
      <c r="G3842" t="s">
        <v>8832</v>
      </c>
      <c r="H3842" t="s">
        <v>3053</v>
      </c>
      <c r="I3842" t="s">
        <v>32</v>
      </c>
      <c r="J3842" s="6" t="s">
        <v>13887</v>
      </c>
      <c r="K3842">
        <v>55</v>
      </c>
      <c r="L3842" t="s">
        <v>33</v>
      </c>
      <c r="M3842">
        <f t="shared" ref="M3842:M3905" si="120">COUNTBLANK(A3842:L3842)</f>
        <v>0</v>
      </c>
      <c r="N3842" s="23" t="s">
        <v>12885</v>
      </c>
      <c r="O3842" s="23" t="s">
        <v>10416</v>
      </c>
      <c r="P3842" s="23">
        <f t="shared" ref="P3842:P3905" si="121">LEN(O3842)</f>
        <v>4</v>
      </c>
    </row>
    <row r="3843" spans="1:16" x14ac:dyDescent="0.3">
      <c r="A3843">
        <v>3944</v>
      </c>
      <c r="B3843" t="s">
        <v>8766</v>
      </c>
      <c r="C3843" t="s">
        <v>5383</v>
      </c>
      <c r="D3843" t="s">
        <v>28</v>
      </c>
      <c r="E3843" t="s">
        <v>29</v>
      </c>
      <c r="F3843">
        <v>60</v>
      </c>
      <c r="G3843" t="s">
        <v>8833</v>
      </c>
      <c r="H3843" t="s">
        <v>2542</v>
      </c>
      <c r="I3843" t="s">
        <v>2543</v>
      </c>
      <c r="J3843" s="6" t="s">
        <v>13774</v>
      </c>
      <c r="K3843">
        <v>4</v>
      </c>
      <c r="L3843" t="s">
        <v>33</v>
      </c>
      <c r="M3843">
        <f t="shared" si="120"/>
        <v>0</v>
      </c>
      <c r="N3843" s="23" t="s">
        <v>12885</v>
      </c>
      <c r="O3843" s="23" t="s">
        <v>10549</v>
      </c>
      <c r="P3843" s="23">
        <f t="shared" si="121"/>
        <v>3</v>
      </c>
    </row>
    <row r="3844" spans="1:16" x14ac:dyDescent="0.3">
      <c r="A3844">
        <v>3945</v>
      </c>
      <c r="B3844" t="s">
        <v>8834</v>
      </c>
      <c r="C3844" t="s">
        <v>3706</v>
      </c>
      <c r="D3844" t="s">
        <v>51</v>
      </c>
      <c r="E3844" t="s">
        <v>16</v>
      </c>
      <c r="F3844">
        <v>90</v>
      </c>
      <c r="G3844" t="s">
        <v>8835</v>
      </c>
      <c r="H3844" t="s">
        <v>3699</v>
      </c>
      <c r="I3844" t="s">
        <v>2983</v>
      </c>
      <c r="J3844" s="6">
        <v>44571</v>
      </c>
      <c r="K3844">
        <v>62</v>
      </c>
      <c r="L3844" t="s">
        <v>39</v>
      </c>
      <c r="M3844">
        <f t="shared" si="120"/>
        <v>0</v>
      </c>
      <c r="N3844" s="23" t="s">
        <v>12885</v>
      </c>
      <c r="O3844" s="23" t="s">
        <v>10637</v>
      </c>
      <c r="P3844" s="23">
        <f t="shared" si="121"/>
        <v>5</v>
      </c>
    </row>
    <row r="3845" spans="1:16" x14ac:dyDescent="0.3">
      <c r="A3845">
        <v>3946</v>
      </c>
      <c r="B3845" t="s">
        <v>7709</v>
      </c>
      <c r="C3845" t="s">
        <v>8836</v>
      </c>
      <c r="D3845" t="s">
        <v>28</v>
      </c>
      <c r="E3845" t="s">
        <v>29</v>
      </c>
      <c r="F3845">
        <v>30</v>
      </c>
      <c r="G3845" t="s">
        <v>8837</v>
      </c>
      <c r="H3845" t="s">
        <v>2121</v>
      </c>
      <c r="I3845" t="s">
        <v>38</v>
      </c>
      <c r="J3845" s="6" t="s">
        <v>13970</v>
      </c>
      <c r="K3845">
        <v>74</v>
      </c>
      <c r="L3845" t="s">
        <v>33</v>
      </c>
      <c r="M3845">
        <f t="shared" si="120"/>
        <v>0</v>
      </c>
      <c r="N3845" s="23" t="s">
        <v>9623</v>
      </c>
      <c r="O3845" s="23" t="s">
        <v>10422</v>
      </c>
      <c r="P3845" s="23">
        <f t="shared" si="121"/>
        <v>4</v>
      </c>
    </row>
    <row r="3846" spans="1:16" x14ac:dyDescent="0.3">
      <c r="A3846">
        <v>3947</v>
      </c>
      <c r="B3846" t="s">
        <v>929</v>
      </c>
      <c r="C3846" t="s">
        <v>4410</v>
      </c>
      <c r="D3846" t="s">
        <v>28</v>
      </c>
      <c r="E3846" t="s">
        <v>29</v>
      </c>
      <c r="F3846">
        <v>90</v>
      </c>
      <c r="G3846" t="s">
        <v>8838</v>
      </c>
      <c r="H3846" t="s">
        <v>6087</v>
      </c>
      <c r="I3846" t="s">
        <v>124</v>
      </c>
      <c r="J3846" s="6" t="s">
        <v>14193</v>
      </c>
      <c r="K3846">
        <v>78</v>
      </c>
      <c r="L3846" t="s">
        <v>159</v>
      </c>
      <c r="M3846">
        <f t="shared" si="120"/>
        <v>0</v>
      </c>
      <c r="N3846" s="23" t="s">
        <v>9623</v>
      </c>
      <c r="O3846" s="23" t="s">
        <v>10453</v>
      </c>
      <c r="P3846" s="23">
        <f t="shared" si="121"/>
        <v>7</v>
      </c>
    </row>
    <row r="3847" spans="1:16" x14ac:dyDescent="0.3">
      <c r="A3847">
        <v>3948</v>
      </c>
      <c r="B3847" t="s">
        <v>922</v>
      </c>
      <c r="C3847" t="s">
        <v>2154</v>
      </c>
      <c r="D3847" t="s">
        <v>28</v>
      </c>
      <c r="E3847" t="s">
        <v>29</v>
      </c>
      <c r="F3847">
        <v>60</v>
      </c>
      <c r="G3847" t="s">
        <v>8839</v>
      </c>
      <c r="H3847" t="s">
        <v>6516</v>
      </c>
      <c r="I3847" t="s">
        <v>32</v>
      </c>
      <c r="J3847" s="6" t="s">
        <v>14036</v>
      </c>
      <c r="K3847">
        <v>48</v>
      </c>
      <c r="L3847" t="s">
        <v>80</v>
      </c>
      <c r="M3847">
        <f t="shared" si="120"/>
        <v>0</v>
      </c>
      <c r="N3847" s="23" t="s">
        <v>12886</v>
      </c>
      <c r="O3847" s="23" t="s">
        <v>10422</v>
      </c>
      <c r="P3847" s="23">
        <f t="shared" si="121"/>
        <v>4</v>
      </c>
    </row>
    <row r="3848" spans="1:16" x14ac:dyDescent="0.3">
      <c r="A3848">
        <v>3949</v>
      </c>
      <c r="B3848" t="s">
        <v>8203</v>
      </c>
      <c r="C3848" t="s">
        <v>2019</v>
      </c>
      <c r="D3848" t="s">
        <v>28</v>
      </c>
      <c r="E3848" t="s">
        <v>29</v>
      </c>
      <c r="F3848">
        <v>30</v>
      </c>
      <c r="G3848" t="s">
        <v>8840</v>
      </c>
      <c r="H3848" t="s">
        <v>3987</v>
      </c>
      <c r="I3848" t="s">
        <v>554</v>
      </c>
      <c r="J3848" s="6">
        <v>43923</v>
      </c>
      <c r="K3848">
        <v>7</v>
      </c>
      <c r="L3848" t="s">
        <v>33</v>
      </c>
      <c r="M3848">
        <f t="shared" si="120"/>
        <v>0</v>
      </c>
      <c r="N3848" s="23" t="s">
        <v>12887</v>
      </c>
      <c r="O3848" s="23" t="s">
        <v>10422</v>
      </c>
      <c r="P3848" s="23">
        <f t="shared" si="121"/>
        <v>4</v>
      </c>
    </row>
    <row r="3849" spans="1:16" x14ac:dyDescent="0.3">
      <c r="A3849">
        <v>3950</v>
      </c>
      <c r="B3849" t="s">
        <v>8841</v>
      </c>
      <c r="C3849" t="s">
        <v>6449</v>
      </c>
      <c r="D3849" t="s">
        <v>51</v>
      </c>
      <c r="E3849" t="s">
        <v>16</v>
      </c>
      <c r="F3849">
        <v>30</v>
      </c>
      <c r="G3849" t="s">
        <v>8840</v>
      </c>
      <c r="H3849" t="s">
        <v>6202</v>
      </c>
      <c r="I3849" t="s">
        <v>294</v>
      </c>
      <c r="J3849" s="6" t="s">
        <v>13869</v>
      </c>
      <c r="K3849">
        <v>40</v>
      </c>
      <c r="L3849" t="s">
        <v>70</v>
      </c>
      <c r="M3849">
        <f t="shared" si="120"/>
        <v>0</v>
      </c>
      <c r="N3849" s="23" t="s">
        <v>12887</v>
      </c>
      <c r="O3849" s="23" t="s">
        <v>10422</v>
      </c>
      <c r="P3849" s="23">
        <f t="shared" si="121"/>
        <v>4</v>
      </c>
    </row>
    <row r="3850" spans="1:16" x14ac:dyDescent="0.3">
      <c r="A3850">
        <v>3951</v>
      </c>
      <c r="B3850" t="s">
        <v>8842</v>
      </c>
      <c r="C3850" t="s">
        <v>5668</v>
      </c>
      <c r="D3850" t="s">
        <v>15</v>
      </c>
      <c r="E3850" t="s">
        <v>16</v>
      </c>
      <c r="F3850">
        <v>60</v>
      </c>
      <c r="G3850" t="s">
        <v>8843</v>
      </c>
      <c r="H3850" t="s">
        <v>619</v>
      </c>
      <c r="I3850" t="s">
        <v>187</v>
      </c>
      <c r="J3850" s="6" t="s">
        <v>14251</v>
      </c>
      <c r="K3850">
        <v>34</v>
      </c>
      <c r="L3850" t="s">
        <v>159</v>
      </c>
      <c r="M3850">
        <f t="shared" si="120"/>
        <v>0</v>
      </c>
      <c r="N3850" s="23" t="s">
        <v>12888</v>
      </c>
      <c r="O3850" s="23" t="s">
        <v>1021</v>
      </c>
      <c r="P3850" s="23">
        <f t="shared" si="121"/>
        <v>6</v>
      </c>
    </row>
    <row r="3851" spans="1:16" x14ac:dyDescent="0.3">
      <c r="A3851">
        <v>3952</v>
      </c>
      <c r="B3851" t="s">
        <v>1591</v>
      </c>
      <c r="C3851" t="s">
        <v>367</v>
      </c>
      <c r="D3851" t="s">
        <v>28</v>
      </c>
      <c r="E3851" t="s">
        <v>29</v>
      </c>
      <c r="F3851">
        <v>90</v>
      </c>
      <c r="G3851" t="s">
        <v>8844</v>
      </c>
      <c r="H3851" t="s">
        <v>2336</v>
      </c>
      <c r="I3851" t="s">
        <v>32</v>
      </c>
      <c r="J3851" s="6" t="s">
        <v>14022</v>
      </c>
      <c r="K3851">
        <v>92</v>
      </c>
      <c r="L3851" t="s">
        <v>159</v>
      </c>
      <c r="M3851">
        <f t="shared" si="120"/>
        <v>0</v>
      </c>
      <c r="N3851" s="23" t="s">
        <v>12889</v>
      </c>
      <c r="O3851" s="23" t="s">
        <v>6</v>
      </c>
      <c r="P3851" s="23">
        <f t="shared" si="121"/>
        <v>6</v>
      </c>
    </row>
    <row r="3852" spans="1:16" x14ac:dyDescent="0.3">
      <c r="A3852">
        <v>3953</v>
      </c>
      <c r="B3852" t="s">
        <v>8845</v>
      </c>
      <c r="C3852" t="s">
        <v>4558</v>
      </c>
      <c r="D3852" t="s">
        <v>41</v>
      </c>
      <c r="E3852" t="s">
        <v>16</v>
      </c>
      <c r="F3852">
        <v>90</v>
      </c>
      <c r="G3852" t="s">
        <v>8846</v>
      </c>
      <c r="H3852" t="s">
        <v>3399</v>
      </c>
      <c r="I3852" t="s">
        <v>124</v>
      </c>
      <c r="J3852" s="6">
        <v>44115</v>
      </c>
      <c r="K3852">
        <v>10</v>
      </c>
      <c r="L3852" t="s">
        <v>45</v>
      </c>
      <c r="M3852">
        <f t="shared" si="120"/>
        <v>0</v>
      </c>
      <c r="N3852" s="23" t="s">
        <v>12890</v>
      </c>
      <c r="O3852" s="23" t="s">
        <v>10436</v>
      </c>
      <c r="P3852" s="23">
        <f t="shared" si="121"/>
        <v>8</v>
      </c>
    </row>
    <row r="3853" spans="1:16" x14ac:dyDescent="0.3">
      <c r="A3853">
        <v>3954</v>
      </c>
      <c r="B3853" t="s">
        <v>8847</v>
      </c>
      <c r="C3853" t="s">
        <v>8848</v>
      </c>
      <c r="D3853" t="s">
        <v>51</v>
      </c>
      <c r="E3853" t="s">
        <v>16</v>
      </c>
      <c r="F3853">
        <v>60</v>
      </c>
      <c r="G3853" t="s">
        <v>14678</v>
      </c>
      <c r="H3853" t="s">
        <v>4299</v>
      </c>
      <c r="I3853" t="s">
        <v>32</v>
      </c>
      <c r="J3853" s="6" t="s">
        <v>13762</v>
      </c>
      <c r="K3853">
        <v>20</v>
      </c>
      <c r="L3853" t="s">
        <v>20</v>
      </c>
      <c r="M3853">
        <f t="shared" si="120"/>
        <v>0</v>
      </c>
      <c r="N3853" s="23" t="s">
        <v>12891</v>
      </c>
      <c r="O3853" s="23" t="s">
        <v>10476</v>
      </c>
      <c r="P3853" s="23">
        <f t="shared" si="121"/>
        <v>5</v>
      </c>
    </row>
    <row r="3854" spans="1:16" x14ac:dyDescent="0.3">
      <c r="A3854">
        <v>3955</v>
      </c>
      <c r="B3854" t="s">
        <v>8850</v>
      </c>
      <c r="C3854" t="s">
        <v>4858</v>
      </c>
      <c r="D3854" t="s">
        <v>15</v>
      </c>
      <c r="E3854" t="s">
        <v>16</v>
      </c>
      <c r="F3854">
        <v>60</v>
      </c>
      <c r="G3854" t="s">
        <v>8851</v>
      </c>
      <c r="H3854" t="s">
        <v>1915</v>
      </c>
      <c r="I3854" t="s">
        <v>19</v>
      </c>
      <c r="J3854" s="6">
        <v>44259</v>
      </c>
      <c r="K3854">
        <v>22</v>
      </c>
      <c r="L3854" t="s">
        <v>159</v>
      </c>
      <c r="M3854">
        <f t="shared" si="120"/>
        <v>0</v>
      </c>
      <c r="N3854" s="23" t="s">
        <v>6093</v>
      </c>
      <c r="O3854" s="23" t="s">
        <v>10438</v>
      </c>
      <c r="P3854" s="23">
        <f t="shared" si="121"/>
        <v>5</v>
      </c>
    </row>
    <row r="3855" spans="1:16" x14ac:dyDescent="0.3">
      <c r="A3855">
        <v>3956</v>
      </c>
      <c r="B3855" t="s">
        <v>2523</v>
      </c>
      <c r="C3855" t="s">
        <v>8852</v>
      </c>
      <c r="D3855" t="s">
        <v>28</v>
      </c>
      <c r="E3855" t="s">
        <v>29</v>
      </c>
      <c r="F3855">
        <v>60</v>
      </c>
      <c r="G3855" t="s">
        <v>8853</v>
      </c>
      <c r="H3855" t="s">
        <v>298</v>
      </c>
      <c r="I3855" t="s">
        <v>25</v>
      </c>
      <c r="J3855" s="6" t="s">
        <v>13668</v>
      </c>
      <c r="K3855">
        <v>32</v>
      </c>
      <c r="L3855" t="s">
        <v>80</v>
      </c>
      <c r="M3855">
        <f t="shared" si="120"/>
        <v>0</v>
      </c>
      <c r="N3855" s="23" t="s">
        <v>6093</v>
      </c>
      <c r="O3855" s="23" t="s">
        <v>10422</v>
      </c>
      <c r="P3855" s="23">
        <f t="shared" si="121"/>
        <v>4</v>
      </c>
    </row>
    <row r="3856" spans="1:16" x14ac:dyDescent="0.3">
      <c r="A3856">
        <v>3957</v>
      </c>
      <c r="B3856" t="s">
        <v>7029</v>
      </c>
      <c r="C3856" t="s">
        <v>4373</v>
      </c>
      <c r="D3856" t="s">
        <v>28</v>
      </c>
      <c r="E3856" t="s">
        <v>29</v>
      </c>
      <c r="F3856">
        <v>90</v>
      </c>
      <c r="G3856" t="s">
        <v>8854</v>
      </c>
      <c r="H3856" t="s">
        <v>412</v>
      </c>
      <c r="I3856" t="s">
        <v>187</v>
      </c>
      <c r="J3856" s="6">
        <v>43894</v>
      </c>
      <c r="K3856">
        <v>61</v>
      </c>
      <c r="L3856" t="s">
        <v>159</v>
      </c>
      <c r="M3856">
        <f t="shared" si="120"/>
        <v>0</v>
      </c>
      <c r="N3856" s="23" t="s">
        <v>12892</v>
      </c>
      <c r="O3856" s="23" t="s">
        <v>10438</v>
      </c>
      <c r="P3856" s="23">
        <f t="shared" si="121"/>
        <v>5</v>
      </c>
    </row>
    <row r="3857" spans="1:16" x14ac:dyDescent="0.3">
      <c r="A3857">
        <v>3958</v>
      </c>
      <c r="B3857" t="s">
        <v>4313</v>
      </c>
      <c r="C3857" t="s">
        <v>3944</v>
      </c>
      <c r="D3857" t="s">
        <v>51</v>
      </c>
      <c r="E3857" t="s">
        <v>16</v>
      </c>
      <c r="F3857">
        <v>90</v>
      </c>
      <c r="G3857" t="s">
        <v>8854</v>
      </c>
      <c r="H3857" t="s">
        <v>6675</v>
      </c>
      <c r="I3857" t="s">
        <v>32</v>
      </c>
      <c r="J3857" s="6">
        <v>44296</v>
      </c>
      <c r="K3857">
        <v>19</v>
      </c>
      <c r="L3857" t="s">
        <v>33</v>
      </c>
      <c r="M3857">
        <f t="shared" si="120"/>
        <v>0</v>
      </c>
      <c r="N3857" s="23" t="s">
        <v>12892</v>
      </c>
      <c r="O3857" s="23" t="s">
        <v>10438</v>
      </c>
      <c r="P3857" s="23">
        <f t="shared" si="121"/>
        <v>5</v>
      </c>
    </row>
    <row r="3858" spans="1:16" x14ac:dyDescent="0.3">
      <c r="A3858">
        <v>3959</v>
      </c>
      <c r="B3858" t="s">
        <v>8855</v>
      </c>
      <c r="C3858" t="s">
        <v>7123</v>
      </c>
      <c r="D3858" t="s">
        <v>51</v>
      </c>
      <c r="E3858" t="s">
        <v>16</v>
      </c>
      <c r="F3858">
        <v>60</v>
      </c>
      <c r="G3858" t="s">
        <v>8856</v>
      </c>
      <c r="H3858" t="s">
        <v>772</v>
      </c>
      <c r="I3858" t="s">
        <v>32</v>
      </c>
      <c r="J3858" s="6" t="s">
        <v>14091</v>
      </c>
      <c r="K3858">
        <v>13</v>
      </c>
      <c r="L3858" t="s">
        <v>33</v>
      </c>
      <c r="M3858">
        <f t="shared" si="120"/>
        <v>0</v>
      </c>
      <c r="N3858" s="23" t="s">
        <v>1817</v>
      </c>
      <c r="O3858" s="23" t="s">
        <v>12893</v>
      </c>
      <c r="P3858" s="23">
        <f t="shared" si="121"/>
        <v>4</v>
      </c>
    </row>
    <row r="3859" spans="1:16" x14ac:dyDescent="0.3">
      <c r="A3859">
        <v>3960</v>
      </c>
      <c r="B3859" t="s">
        <v>8857</v>
      </c>
      <c r="C3859" t="s">
        <v>8858</v>
      </c>
      <c r="D3859" t="s">
        <v>51</v>
      </c>
      <c r="E3859" t="s">
        <v>16</v>
      </c>
      <c r="F3859">
        <v>30</v>
      </c>
      <c r="G3859" t="s">
        <v>15009</v>
      </c>
      <c r="H3859" t="s">
        <v>4944</v>
      </c>
      <c r="I3859" t="s">
        <v>839</v>
      </c>
      <c r="J3859" s="6" t="s">
        <v>14060</v>
      </c>
      <c r="K3859">
        <v>21</v>
      </c>
      <c r="L3859" t="s">
        <v>45</v>
      </c>
      <c r="M3859">
        <f t="shared" si="120"/>
        <v>0</v>
      </c>
      <c r="N3859" s="23" t="s">
        <v>12894</v>
      </c>
      <c r="O3859" s="23" t="s">
        <v>3369</v>
      </c>
      <c r="P3859" s="23">
        <f t="shared" si="121"/>
        <v>5</v>
      </c>
    </row>
    <row r="3860" spans="1:16" x14ac:dyDescent="0.3">
      <c r="A3860">
        <v>3961</v>
      </c>
      <c r="B3860" t="s">
        <v>8860</v>
      </c>
      <c r="C3860" t="s">
        <v>8551</v>
      </c>
      <c r="D3860" t="s">
        <v>15</v>
      </c>
      <c r="E3860" t="s">
        <v>16</v>
      </c>
      <c r="F3860">
        <v>60</v>
      </c>
      <c r="G3860" t="s">
        <v>14679</v>
      </c>
      <c r="H3860" t="s">
        <v>8862</v>
      </c>
      <c r="I3860" t="s">
        <v>187</v>
      </c>
      <c r="J3860" s="6">
        <v>43956</v>
      </c>
      <c r="K3860">
        <v>9</v>
      </c>
      <c r="L3860" t="s">
        <v>159</v>
      </c>
      <c r="M3860">
        <f t="shared" si="120"/>
        <v>0</v>
      </c>
      <c r="N3860" s="23" t="s">
        <v>3714</v>
      </c>
      <c r="O3860" s="23" t="s">
        <v>6</v>
      </c>
      <c r="P3860" s="23">
        <f t="shared" si="121"/>
        <v>6</v>
      </c>
    </row>
    <row r="3861" spans="1:16" x14ac:dyDescent="0.3">
      <c r="A3861">
        <v>3962</v>
      </c>
      <c r="B3861" t="s">
        <v>8863</v>
      </c>
      <c r="C3861" t="s">
        <v>2197</v>
      </c>
      <c r="D3861" t="s">
        <v>15</v>
      </c>
      <c r="E3861" t="s">
        <v>16</v>
      </c>
      <c r="F3861">
        <v>30</v>
      </c>
      <c r="G3861" t="s">
        <v>14680</v>
      </c>
      <c r="H3861" t="s">
        <v>8865</v>
      </c>
      <c r="I3861" t="s">
        <v>32</v>
      </c>
      <c r="J3861" s="6">
        <v>44420</v>
      </c>
      <c r="K3861">
        <v>43</v>
      </c>
      <c r="L3861" t="s">
        <v>33</v>
      </c>
      <c r="M3861">
        <f t="shared" si="120"/>
        <v>0</v>
      </c>
      <c r="N3861" s="23" t="s">
        <v>6390</v>
      </c>
      <c r="O3861" s="23" t="s">
        <v>6</v>
      </c>
      <c r="P3861" s="23">
        <f t="shared" si="121"/>
        <v>6</v>
      </c>
    </row>
    <row r="3862" spans="1:16" x14ac:dyDescent="0.3">
      <c r="A3862">
        <v>3963</v>
      </c>
      <c r="B3862" t="s">
        <v>7080</v>
      </c>
      <c r="C3862" t="s">
        <v>651</v>
      </c>
      <c r="D3862" t="s">
        <v>51</v>
      </c>
      <c r="E3862" t="s">
        <v>16</v>
      </c>
      <c r="F3862">
        <v>30</v>
      </c>
      <c r="G3862" t="s">
        <v>15010</v>
      </c>
      <c r="H3862" t="s">
        <v>659</v>
      </c>
      <c r="I3862" t="s">
        <v>32</v>
      </c>
      <c r="J3862" s="6">
        <v>44872</v>
      </c>
      <c r="K3862">
        <v>18</v>
      </c>
      <c r="L3862" t="s">
        <v>54</v>
      </c>
      <c r="M3862">
        <f t="shared" si="120"/>
        <v>0</v>
      </c>
      <c r="N3862" s="23" t="s">
        <v>2336</v>
      </c>
      <c r="O3862" s="23" t="s">
        <v>3369</v>
      </c>
      <c r="P3862" s="23">
        <f t="shared" si="121"/>
        <v>5</v>
      </c>
    </row>
    <row r="3863" spans="1:16" x14ac:dyDescent="0.3">
      <c r="A3863">
        <v>3964</v>
      </c>
      <c r="B3863" t="s">
        <v>8867</v>
      </c>
      <c r="C3863" t="s">
        <v>3572</v>
      </c>
      <c r="D3863" t="s">
        <v>51</v>
      </c>
      <c r="E3863" t="s">
        <v>16</v>
      </c>
      <c r="F3863">
        <v>90</v>
      </c>
      <c r="G3863" t="s">
        <v>8868</v>
      </c>
      <c r="H3863" t="s">
        <v>1265</v>
      </c>
      <c r="I3863" t="s">
        <v>32</v>
      </c>
      <c r="J3863" s="6">
        <v>44905</v>
      </c>
      <c r="K3863">
        <v>95</v>
      </c>
      <c r="L3863" t="s">
        <v>159</v>
      </c>
      <c r="M3863">
        <f t="shared" si="120"/>
        <v>0</v>
      </c>
      <c r="N3863" s="23" t="s">
        <v>2336</v>
      </c>
      <c r="O3863" s="23" t="s">
        <v>1665</v>
      </c>
      <c r="P3863" s="23">
        <f t="shared" si="121"/>
        <v>5</v>
      </c>
    </row>
    <row r="3864" spans="1:16" x14ac:dyDescent="0.3">
      <c r="A3864">
        <v>3965</v>
      </c>
      <c r="B3864" t="s">
        <v>921</v>
      </c>
      <c r="C3864" t="s">
        <v>8869</v>
      </c>
      <c r="D3864" t="s">
        <v>28</v>
      </c>
      <c r="E3864" t="s">
        <v>29</v>
      </c>
      <c r="F3864">
        <v>90</v>
      </c>
      <c r="G3864" t="s">
        <v>8868</v>
      </c>
      <c r="H3864" t="s">
        <v>1534</v>
      </c>
      <c r="I3864" t="s">
        <v>32</v>
      </c>
      <c r="J3864" s="6" t="s">
        <v>13898</v>
      </c>
      <c r="K3864">
        <v>74</v>
      </c>
      <c r="L3864" t="s">
        <v>101</v>
      </c>
      <c r="M3864">
        <f t="shared" si="120"/>
        <v>0</v>
      </c>
      <c r="N3864" s="23" t="s">
        <v>2336</v>
      </c>
      <c r="O3864" s="23" t="s">
        <v>1665</v>
      </c>
      <c r="P3864" s="23">
        <f t="shared" si="121"/>
        <v>5</v>
      </c>
    </row>
    <row r="3865" spans="1:16" x14ac:dyDescent="0.3">
      <c r="A3865">
        <v>3966</v>
      </c>
      <c r="B3865" t="s">
        <v>8870</v>
      </c>
      <c r="C3865" t="s">
        <v>1957</v>
      </c>
      <c r="D3865" t="s">
        <v>51</v>
      </c>
      <c r="E3865" t="s">
        <v>16</v>
      </c>
      <c r="F3865">
        <v>90</v>
      </c>
      <c r="G3865" t="s">
        <v>8871</v>
      </c>
      <c r="H3865" t="s">
        <v>2706</v>
      </c>
      <c r="I3865" t="s">
        <v>294</v>
      </c>
      <c r="J3865" s="6">
        <v>44411</v>
      </c>
      <c r="K3865">
        <v>60</v>
      </c>
      <c r="L3865" t="s">
        <v>101</v>
      </c>
      <c r="M3865">
        <f t="shared" si="120"/>
        <v>0</v>
      </c>
      <c r="N3865" s="23" t="s">
        <v>2336</v>
      </c>
      <c r="O3865" s="23" t="s">
        <v>9969</v>
      </c>
      <c r="P3865" s="23">
        <f t="shared" si="121"/>
        <v>6</v>
      </c>
    </row>
    <row r="3866" spans="1:16" x14ac:dyDescent="0.3">
      <c r="A3866">
        <v>3967</v>
      </c>
      <c r="B3866" t="s">
        <v>8872</v>
      </c>
      <c r="C3866" t="s">
        <v>4113</v>
      </c>
      <c r="D3866" t="s">
        <v>15</v>
      </c>
      <c r="E3866" t="s">
        <v>16</v>
      </c>
      <c r="F3866">
        <v>30</v>
      </c>
      <c r="G3866" t="s">
        <v>8873</v>
      </c>
      <c r="H3866" t="s">
        <v>8874</v>
      </c>
      <c r="I3866" t="s">
        <v>32</v>
      </c>
      <c r="J3866" s="6" t="s">
        <v>14118</v>
      </c>
      <c r="K3866">
        <v>46</v>
      </c>
      <c r="L3866" t="s">
        <v>45</v>
      </c>
      <c r="M3866">
        <f t="shared" si="120"/>
        <v>0</v>
      </c>
      <c r="N3866" s="23" t="s">
        <v>2336</v>
      </c>
      <c r="O3866" s="23" t="s">
        <v>10425</v>
      </c>
      <c r="P3866" s="23">
        <f t="shared" si="121"/>
        <v>3</v>
      </c>
    </row>
    <row r="3867" spans="1:16" x14ac:dyDescent="0.3">
      <c r="A3867">
        <v>3968</v>
      </c>
      <c r="B3867" t="s">
        <v>8875</v>
      </c>
      <c r="C3867" t="s">
        <v>4828</v>
      </c>
      <c r="D3867" t="s">
        <v>28</v>
      </c>
      <c r="E3867" t="s">
        <v>29</v>
      </c>
      <c r="F3867">
        <v>30</v>
      </c>
      <c r="G3867" t="s">
        <v>14681</v>
      </c>
      <c r="H3867" t="s">
        <v>641</v>
      </c>
      <c r="I3867" t="s">
        <v>294</v>
      </c>
      <c r="J3867" s="6" t="s">
        <v>13762</v>
      </c>
      <c r="K3867">
        <v>55</v>
      </c>
      <c r="L3867" t="s">
        <v>159</v>
      </c>
      <c r="M3867">
        <f t="shared" si="120"/>
        <v>0</v>
      </c>
      <c r="N3867" s="23" t="s">
        <v>12895</v>
      </c>
      <c r="O3867" s="23" t="s">
        <v>10417</v>
      </c>
      <c r="P3867" s="23">
        <f t="shared" si="121"/>
        <v>5</v>
      </c>
    </row>
    <row r="3868" spans="1:16" x14ac:dyDescent="0.3">
      <c r="A3868">
        <v>3969</v>
      </c>
      <c r="B3868" t="s">
        <v>7239</v>
      </c>
      <c r="C3868" t="s">
        <v>76</v>
      </c>
      <c r="D3868" t="s">
        <v>28</v>
      </c>
      <c r="E3868" t="s">
        <v>29</v>
      </c>
      <c r="F3868">
        <v>90</v>
      </c>
      <c r="G3868" t="s">
        <v>14682</v>
      </c>
      <c r="H3868" t="s">
        <v>8878</v>
      </c>
      <c r="I3868" t="s">
        <v>32</v>
      </c>
      <c r="J3868" s="6">
        <v>43992</v>
      </c>
      <c r="K3868">
        <v>20</v>
      </c>
      <c r="L3868" t="s">
        <v>54</v>
      </c>
      <c r="M3868">
        <f t="shared" si="120"/>
        <v>0</v>
      </c>
      <c r="N3868" s="23" t="s">
        <v>12896</v>
      </c>
      <c r="O3868" s="23" t="s">
        <v>10717</v>
      </c>
      <c r="P3868" s="23">
        <f t="shared" si="121"/>
        <v>4</v>
      </c>
    </row>
    <row r="3869" spans="1:16" x14ac:dyDescent="0.3">
      <c r="A3869">
        <v>3970</v>
      </c>
      <c r="B3869" t="s">
        <v>8879</v>
      </c>
      <c r="C3869" t="s">
        <v>5907</v>
      </c>
      <c r="D3869" t="s">
        <v>28</v>
      </c>
      <c r="E3869" t="s">
        <v>29</v>
      </c>
      <c r="F3869">
        <v>60</v>
      </c>
      <c r="G3869" t="s">
        <v>8880</v>
      </c>
      <c r="H3869" t="s">
        <v>1845</v>
      </c>
      <c r="I3869" t="s">
        <v>294</v>
      </c>
      <c r="J3869" s="6" t="s">
        <v>13924</v>
      </c>
      <c r="K3869">
        <v>7</v>
      </c>
      <c r="L3869" t="s">
        <v>64</v>
      </c>
      <c r="M3869">
        <f t="shared" si="120"/>
        <v>0</v>
      </c>
      <c r="N3869" s="23" t="s">
        <v>12897</v>
      </c>
      <c r="O3869" s="23" t="s">
        <v>6</v>
      </c>
      <c r="P3869" s="23">
        <f t="shared" si="121"/>
        <v>6</v>
      </c>
    </row>
    <row r="3870" spans="1:16" x14ac:dyDescent="0.3">
      <c r="A3870">
        <v>3971</v>
      </c>
      <c r="B3870" t="s">
        <v>4858</v>
      </c>
      <c r="C3870" t="s">
        <v>295</v>
      </c>
      <c r="D3870" t="s">
        <v>28</v>
      </c>
      <c r="E3870" t="s">
        <v>29</v>
      </c>
      <c r="F3870">
        <v>30</v>
      </c>
      <c r="G3870" t="s">
        <v>8881</v>
      </c>
      <c r="H3870" t="s">
        <v>890</v>
      </c>
      <c r="I3870" t="s">
        <v>178</v>
      </c>
      <c r="J3870" s="6">
        <v>43837</v>
      </c>
      <c r="K3870">
        <v>15</v>
      </c>
      <c r="L3870" t="s">
        <v>54</v>
      </c>
      <c r="M3870">
        <f t="shared" si="120"/>
        <v>0</v>
      </c>
      <c r="N3870" s="23" t="s">
        <v>11740</v>
      </c>
      <c r="O3870" s="23" t="s">
        <v>6</v>
      </c>
      <c r="P3870" s="23">
        <f t="shared" si="121"/>
        <v>6</v>
      </c>
    </row>
    <row r="3871" spans="1:16" x14ac:dyDescent="0.3">
      <c r="A3871">
        <v>3972</v>
      </c>
      <c r="B3871" t="s">
        <v>1581</v>
      </c>
      <c r="C3871" t="s">
        <v>6804</v>
      </c>
      <c r="D3871" t="s">
        <v>28</v>
      </c>
      <c r="E3871" t="s">
        <v>29</v>
      </c>
      <c r="F3871">
        <v>30</v>
      </c>
      <c r="G3871" t="s">
        <v>8882</v>
      </c>
      <c r="H3871" t="s">
        <v>288</v>
      </c>
      <c r="I3871" t="s">
        <v>32</v>
      </c>
      <c r="J3871" s="6">
        <v>44205</v>
      </c>
      <c r="K3871">
        <v>10</v>
      </c>
      <c r="L3871" t="s">
        <v>80</v>
      </c>
      <c r="M3871">
        <f t="shared" si="120"/>
        <v>0</v>
      </c>
      <c r="N3871" s="23" t="s">
        <v>12898</v>
      </c>
      <c r="O3871" s="23" t="s">
        <v>6</v>
      </c>
      <c r="P3871" s="23">
        <f t="shared" si="121"/>
        <v>6</v>
      </c>
    </row>
    <row r="3872" spans="1:16" x14ac:dyDescent="0.3">
      <c r="A3872">
        <v>3973</v>
      </c>
      <c r="B3872" t="s">
        <v>312</v>
      </c>
      <c r="C3872" t="s">
        <v>2301</v>
      </c>
      <c r="D3872" t="s">
        <v>15</v>
      </c>
      <c r="E3872" t="s">
        <v>16</v>
      </c>
      <c r="F3872">
        <v>90</v>
      </c>
      <c r="G3872" t="s">
        <v>8883</v>
      </c>
      <c r="H3872" t="s">
        <v>3882</v>
      </c>
      <c r="I3872" t="s">
        <v>38</v>
      </c>
      <c r="J3872" s="6" t="s">
        <v>13746</v>
      </c>
      <c r="K3872">
        <v>5</v>
      </c>
      <c r="L3872" t="s">
        <v>33</v>
      </c>
      <c r="M3872">
        <f t="shared" si="120"/>
        <v>0</v>
      </c>
      <c r="N3872" s="23" t="s">
        <v>12899</v>
      </c>
      <c r="O3872" s="23" t="s">
        <v>10417</v>
      </c>
      <c r="P3872" s="23">
        <f t="shared" si="121"/>
        <v>5</v>
      </c>
    </row>
    <row r="3873" spans="1:16" x14ac:dyDescent="0.3">
      <c r="A3873">
        <v>3975</v>
      </c>
      <c r="B3873" t="s">
        <v>1591</v>
      </c>
      <c r="C3873" t="s">
        <v>3090</v>
      </c>
      <c r="D3873" t="s">
        <v>28</v>
      </c>
      <c r="E3873" t="s">
        <v>29</v>
      </c>
      <c r="F3873">
        <v>30</v>
      </c>
      <c r="G3873" t="s">
        <v>8884</v>
      </c>
      <c r="H3873" t="s">
        <v>3245</v>
      </c>
      <c r="I3873" t="s">
        <v>32</v>
      </c>
      <c r="J3873" s="6">
        <v>44019</v>
      </c>
      <c r="K3873">
        <v>53</v>
      </c>
      <c r="L3873" t="s">
        <v>39</v>
      </c>
      <c r="M3873">
        <f t="shared" si="120"/>
        <v>0</v>
      </c>
      <c r="N3873" s="23" t="s">
        <v>12900</v>
      </c>
      <c r="O3873" s="23" t="s">
        <v>10417</v>
      </c>
      <c r="P3873" s="23">
        <f t="shared" si="121"/>
        <v>5</v>
      </c>
    </row>
    <row r="3874" spans="1:16" x14ac:dyDescent="0.3">
      <c r="A3874">
        <v>3976</v>
      </c>
      <c r="B3874" t="s">
        <v>4647</v>
      </c>
      <c r="C3874" t="s">
        <v>2279</v>
      </c>
      <c r="D3874" t="s">
        <v>28</v>
      </c>
      <c r="E3874" t="s">
        <v>29</v>
      </c>
      <c r="F3874">
        <v>60</v>
      </c>
      <c r="G3874" t="s">
        <v>8885</v>
      </c>
      <c r="H3874" t="s">
        <v>8886</v>
      </c>
      <c r="I3874" t="s">
        <v>1311</v>
      </c>
      <c r="J3874" s="6" t="s">
        <v>14099</v>
      </c>
      <c r="K3874">
        <v>88</v>
      </c>
      <c r="L3874" t="s">
        <v>54</v>
      </c>
      <c r="M3874">
        <f t="shared" si="120"/>
        <v>0</v>
      </c>
      <c r="N3874" s="23" t="s">
        <v>12901</v>
      </c>
      <c r="O3874" s="23" t="s">
        <v>10438</v>
      </c>
      <c r="P3874" s="23">
        <f t="shared" si="121"/>
        <v>5</v>
      </c>
    </row>
    <row r="3875" spans="1:16" x14ac:dyDescent="0.3">
      <c r="A3875">
        <v>3977</v>
      </c>
      <c r="B3875" t="s">
        <v>7018</v>
      </c>
      <c r="C3875" t="s">
        <v>8887</v>
      </c>
      <c r="D3875" t="s">
        <v>15</v>
      </c>
      <c r="E3875" t="s">
        <v>16</v>
      </c>
      <c r="F3875">
        <v>30</v>
      </c>
      <c r="G3875" t="s">
        <v>8888</v>
      </c>
      <c r="H3875" t="s">
        <v>927</v>
      </c>
      <c r="I3875" t="s">
        <v>129</v>
      </c>
      <c r="J3875" s="6">
        <v>44871</v>
      </c>
      <c r="K3875">
        <v>86</v>
      </c>
      <c r="L3875" t="s">
        <v>101</v>
      </c>
      <c r="M3875">
        <f t="shared" si="120"/>
        <v>0</v>
      </c>
      <c r="N3875" s="23" t="s">
        <v>12902</v>
      </c>
      <c r="O3875" s="23" t="s">
        <v>10422</v>
      </c>
      <c r="P3875" s="23">
        <f t="shared" si="121"/>
        <v>4</v>
      </c>
    </row>
    <row r="3876" spans="1:16" x14ac:dyDescent="0.3">
      <c r="A3876">
        <v>3978</v>
      </c>
      <c r="B3876" t="s">
        <v>7011</v>
      </c>
      <c r="C3876" t="s">
        <v>8236</v>
      </c>
      <c r="D3876" t="s">
        <v>15</v>
      </c>
      <c r="E3876" t="s">
        <v>16</v>
      </c>
      <c r="F3876">
        <v>90</v>
      </c>
      <c r="G3876" t="s">
        <v>8889</v>
      </c>
      <c r="H3876" t="s">
        <v>1708</v>
      </c>
      <c r="I3876" t="s">
        <v>124</v>
      </c>
      <c r="J3876" s="6" t="s">
        <v>14070</v>
      </c>
      <c r="K3876">
        <v>18</v>
      </c>
      <c r="L3876" t="s">
        <v>64</v>
      </c>
      <c r="M3876">
        <f t="shared" si="120"/>
        <v>0</v>
      </c>
      <c r="N3876" s="23" t="s">
        <v>12903</v>
      </c>
      <c r="O3876" s="23" t="s">
        <v>10422</v>
      </c>
      <c r="P3876" s="23">
        <f t="shared" si="121"/>
        <v>4</v>
      </c>
    </row>
    <row r="3877" spans="1:16" x14ac:dyDescent="0.3">
      <c r="A3877">
        <v>3979</v>
      </c>
      <c r="B3877" t="s">
        <v>3195</v>
      </c>
      <c r="C3877" t="s">
        <v>1465</v>
      </c>
      <c r="D3877" t="s">
        <v>15</v>
      </c>
      <c r="E3877" t="s">
        <v>16</v>
      </c>
      <c r="F3877">
        <v>30</v>
      </c>
      <c r="G3877" t="s">
        <v>8890</v>
      </c>
      <c r="H3877" t="s">
        <v>1486</v>
      </c>
      <c r="I3877" t="s">
        <v>32</v>
      </c>
      <c r="J3877" s="6">
        <v>44265</v>
      </c>
      <c r="K3877">
        <v>42</v>
      </c>
      <c r="L3877" t="s">
        <v>101</v>
      </c>
      <c r="M3877">
        <f t="shared" si="120"/>
        <v>0</v>
      </c>
      <c r="N3877" s="23" t="s">
        <v>12904</v>
      </c>
      <c r="O3877" s="23" t="s">
        <v>10546</v>
      </c>
      <c r="P3877" s="23">
        <f t="shared" si="121"/>
        <v>8</v>
      </c>
    </row>
    <row r="3878" spans="1:16" x14ac:dyDescent="0.3">
      <c r="A3878">
        <v>3980</v>
      </c>
      <c r="B3878" t="s">
        <v>8891</v>
      </c>
      <c r="C3878" t="s">
        <v>3419</v>
      </c>
      <c r="D3878" t="s">
        <v>51</v>
      </c>
      <c r="E3878" t="s">
        <v>16</v>
      </c>
      <c r="F3878">
        <v>30</v>
      </c>
      <c r="G3878" t="s">
        <v>8892</v>
      </c>
      <c r="H3878" t="s">
        <v>1827</v>
      </c>
      <c r="I3878" t="s">
        <v>25</v>
      </c>
      <c r="J3878" s="6" t="s">
        <v>13714</v>
      </c>
      <c r="K3878">
        <v>56</v>
      </c>
      <c r="L3878" t="s">
        <v>80</v>
      </c>
      <c r="M3878">
        <f t="shared" si="120"/>
        <v>0</v>
      </c>
      <c r="N3878" s="23" t="s">
        <v>12905</v>
      </c>
      <c r="O3878" s="23" t="s">
        <v>10438</v>
      </c>
      <c r="P3878" s="23">
        <f t="shared" si="121"/>
        <v>5</v>
      </c>
    </row>
    <row r="3879" spans="1:16" x14ac:dyDescent="0.3">
      <c r="A3879">
        <v>3981</v>
      </c>
      <c r="B3879" t="s">
        <v>1010</v>
      </c>
      <c r="C3879" t="s">
        <v>6447</v>
      </c>
      <c r="D3879" t="s">
        <v>28</v>
      </c>
      <c r="E3879" t="s">
        <v>29</v>
      </c>
      <c r="F3879">
        <v>60</v>
      </c>
      <c r="G3879" t="s">
        <v>8893</v>
      </c>
      <c r="H3879" t="s">
        <v>1969</v>
      </c>
      <c r="I3879" t="s">
        <v>32</v>
      </c>
      <c r="J3879" s="6" t="s">
        <v>13645</v>
      </c>
      <c r="K3879">
        <v>26</v>
      </c>
      <c r="L3879" t="s">
        <v>64</v>
      </c>
      <c r="M3879">
        <f t="shared" si="120"/>
        <v>0</v>
      </c>
      <c r="N3879" s="23" t="s">
        <v>12906</v>
      </c>
      <c r="O3879" s="23" t="s">
        <v>10436</v>
      </c>
      <c r="P3879" s="23">
        <f t="shared" si="121"/>
        <v>8</v>
      </c>
    </row>
    <row r="3880" spans="1:16" x14ac:dyDescent="0.3">
      <c r="A3880">
        <v>3982</v>
      </c>
      <c r="B3880" t="s">
        <v>6845</v>
      </c>
      <c r="C3880" t="s">
        <v>8514</v>
      </c>
      <c r="D3880" t="s">
        <v>51</v>
      </c>
      <c r="E3880" t="s">
        <v>16</v>
      </c>
      <c r="F3880">
        <v>90</v>
      </c>
      <c r="G3880" t="s">
        <v>8894</v>
      </c>
      <c r="H3880" t="s">
        <v>4034</v>
      </c>
      <c r="I3880" t="s">
        <v>178</v>
      </c>
      <c r="J3880" s="6">
        <v>44051</v>
      </c>
      <c r="K3880">
        <v>54</v>
      </c>
      <c r="L3880" t="s">
        <v>45</v>
      </c>
      <c r="M3880">
        <f t="shared" si="120"/>
        <v>0</v>
      </c>
      <c r="N3880" s="23" t="s">
        <v>12907</v>
      </c>
      <c r="O3880" s="23" t="s">
        <v>1021</v>
      </c>
      <c r="P3880" s="23">
        <f t="shared" si="121"/>
        <v>6</v>
      </c>
    </row>
    <row r="3881" spans="1:16" x14ac:dyDescent="0.3">
      <c r="A3881">
        <v>3983</v>
      </c>
      <c r="B3881" t="s">
        <v>6328</v>
      </c>
      <c r="C3881" t="s">
        <v>8685</v>
      </c>
      <c r="D3881" t="s">
        <v>28</v>
      </c>
      <c r="E3881" t="s">
        <v>29</v>
      </c>
      <c r="F3881">
        <v>90</v>
      </c>
      <c r="G3881" t="s">
        <v>14683</v>
      </c>
      <c r="H3881" t="s">
        <v>2875</v>
      </c>
      <c r="I3881" t="s">
        <v>32</v>
      </c>
      <c r="J3881" s="6" t="s">
        <v>13785</v>
      </c>
      <c r="K3881">
        <v>37</v>
      </c>
      <c r="L3881" t="s">
        <v>70</v>
      </c>
      <c r="M3881">
        <f t="shared" si="120"/>
        <v>0</v>
      </c>
      <c r="N3881" s="23" t="s">
        <v>12907</v>
      </c>
      <c r="O3881" s="23" t="s">
        <v>10449</v>
      </c>
      <c r="P3881" s="23">
        <f t="shared" si="121"/>
        <v>7</v>
      </c>
    </row>
    <row r="3882" spans="1:16" x14ac:dyDescent="0.3">
      <c r="A3882">
        <v>3984</v>
      </c>
      <c r="B3882" t="s">
        <v>1158</v>
      </c>
      <c r="C3882" t="s">
        <v>8896</v>
      </c>
      <c r="D3882" t="s">
        <v>28</v>
      </c>
      <c r="E3882" t="s">
        <v>29</v>
      </c>
      <c r="F3882">
        <v>60</v>
      </c>
      <c r="G3882" t="s">
        <v>14684</v>
      </c>
      <c r="H3882" t="s">
        <v>3157</v>
      </c>
      <c r="I3882" t="s">
        <v>32</v>
      </c>
      <c r="J3882" s="6" t="s">
        <v>13771</v>
      </c>
      <c r="K3882">
        <v>38</v>
      </c>
      <c r="L3882" t="s">
        <v>64</v>
      </c>
      <c r="M3882">
        <f t="shared" si="120"/>
        <v>0</v>
      </c>
      <c r="N3882" s="23" t="s">
        <v>4028</v>
      </c>
      <c r="O3882" s="23" t="s">
        <v>10449</v>
      </c>
      <c r="P3882" s="23">
        <f t="shared" si="121"/>
        <v>7</v>
      </c>
    </row>
    <row r="3883" spans="1:16" x14ac:dyDescent="0.3">
      <c r="A3883">
        <v>3985</v>
      </c>
      <c r="B3883" t="s">
        <v>1758</v>
      </c>
      <c r="C3883" t="s">
        <v>4994</v>
      </c>
      <c r="D3883" t="s">
        <v>15</v>
      </c>
      <c r="E3883" t="s">
        <v>16</v>
      </c>
      <c r="F3883">
        <v>30</v>
      </c>
      <c r="G3883" t="s">
        <v>8898</v>
      </c>
      <c r="H3883" t="s">
        <v>3666</v>
      </c>
      <c r="I3883" t="s">
        <v>1483</v>
      </c>
      <c r="J3883" s="6" t="s">
        <v>14203</v>
      </c>
      <c r="K3883">
        <v>17</v>
      </c>
      <c r="L3883" t="s">
        <v>70</v>
      </c>
      <c r="M3883">
        <f t="shared" si="120"/>
        <v>0</v>
      </c>
      <c r="N3883" s="23" t="s">
        <v>429</v>
      </c>
      <c r="O3883" s="23" t="s">
        <v>9969</v>
      </c>
      <c r="P3883" s="23">
        <f t="shared" si="121"/>
        <v>6</v>
      </c>
    </row>
    <row r="3884" spans="1:16" x14ac:dyDescent="0.3">
      <c r="A3884">
        <v>3986</v>
      </c>
      <c r="B3884" t="s">
        <v>8899</v>
      </c>
      <c r="C3884" t="s">
        <v>1058</v>
      </c>
      <c r="D3884" t="s">
        <v>15</v>
      </c>
      <c r="E3884" t="s">
        <v>16</v>
      </c>
      <c r="F3884">
        <v>60</v>
      </c>
      <c r="G3884" t="s">
        <v>15011</v>
      </c>
      <c r="H3884" t="s">
        <v>1674</v>
      </c>
      <c r="I3884" t="s">
        <v>25</v>
      </c>
      <c r="J3884" s="6" t="s">
        <v>13961</v>
      </c>
      <c r="K3884">
        <v>18</v>
      </c>
      <c r="L3884" t="s">
        <v>80</v>
      </c>
      <c r="M3884">
        <f t="shared" si="120"/>
        <v>0</v>
      </c>
      <c r="N3884" s="23" t="s">
        <v>12908</v>
      </c>
      <c r="O3884" s="23" t="s">
        <v>3369</v>
      </c>
      <c r="P3884" s="23">
        <f t="shared" si="121"/>
        <v>5</v>
      </c>
    </row>
    <row r="3885" spans="1:16" x14ac:dyDescent="0.3">
      <c r="A3885">
        <v>3987</v>
      </c>
      <c r="B3885" t="s">
        <v>6540</v>
      </c>
      <c r="C3885" t="s">
        <v>358</v>
      </c>
      <c r="D3885" t="s">
        <v>28</v>
      </c>
      <c r="E3885" t="s">
        <v>29</v>
      </c>
      <c r="F3885">
        <v>90</v>
      </c>
      <c r="G3885" t="s">
        <v>8901</v>
      </c>
      <c r="H3885" t="s">
        <v>5974</v>
      </c>
      <c r="I3885" t="s">
        <v>19</v>
      </c>
      <c r="J3885" s="6" t="s">
        <v>14053</v>
      </c>
      <c r="K3885">
        <v>94</v>
      </c>
      <c r="L3885" t="s">
        <v>101</v>
      </c>
      <c r="M3885">
        <f t="shared" si="120"/>
        <v>0</v>
      </c>
      <c r="N3885" s="23" t="s">
        <v>12909</v>
      </c>
      <c r="O3885" s="23" t="s">
        <v>10422</v>
      </c>
      <c r="P3885" s="23">
        <f t="shared" si="121"/>
        <v>4</v>
      </c>
    </row>
    <row r="3886" spans="1:16" x14ac:dyDescent="0.3">
      <c r="A3886">
        <v>3988</v>
      </c>
      <c r="B3886" t="s">
        <v>6624</v>
      </c>
      <c r="C3886" t="s">
        <v>403</v>
      </c>
      <c r="D3886" t="s">
        <v>51</v>
      </c>
      <c r="E3886" t="s">
        <v>16</v>
      </c>
      <c r="F3886">
        <v>90</v>
      </c>
      <c r="G3886" t="s">
        <v>8901</v>
      </c>
      <c r="H3886" t="s">
        <v>526</v>
      </c>
      <c r="I3886" t="s">
        <v>32</v>
      </c>
      <c r="J3886" s="6" t="s">
        <v>13997</v>
      </c>
      <c r="K3886">
        <v>47</v>
      </c>
      <c r="L3886" t="s">
        <v>39</v>
      </c>
      <c r="M3886">
        <f t="shared" si="120"/>
        <v>0</v>
      </c>
      <c r="N3886" s="23" t="s">
        <v>12909</v>
      </c>
      <c r="O3886" s="23" t="s">
        <v>10422</v>
      </c>
      <c r="P3886" s="23">
        <f t="shared" si="121"/>
        <v>4</v>
      </c>
    </row>
    <row r="3887" spans="1:16" x14ac:dyDescent="0.3">
      <c r="A3887">
        <v>3989</v>
      </c>
      <c r="B3887" t="s">
        <v>4368</v>
      </c>
      <c r="C3887" t="s">
        <v>4469</v>
      </c>
      <c r="D3887" t="s">
        <v>117</v>
      </c>
      <c r="E3887" t="s">
        <v>29</v>
      </c>
      <c r="F3887">
        <v>60</v>
      </c>
      <c r="G3887" t="s">
        <v>8902</v>
      </c>
      <c r="H3887" t="s">
        <v>7642</v>
      </c>
      <c r="I3887" t="s">
        <v>32</v>
      </c>
      <c r="J3887" s="6" t="s">
        <v>14076</v>
      </c>
      <c r="K3887">
        <v>94</v>
      </c>
      <c r="L3887" t="s">
        <v>101</v>
      </c>
      <c r="M3887">
        <f t="shared" si="120"/>
        <v>0</v>
      </c>
      <c r="N3887" s="23" t="s">
        <v>12501</v>
      </c>
      <c r="O3887" s="23" t="s">
        <v>10417</v>
      </c>
      <c r="P3887" s="23">
        <f t="shared" si="121"/>
        <v>5</v>
      </c>
    </row>
    <row r="3888" spans="1:16" x14ac:dyDescent="0.3">
      <c r="A3888">
        <v>3990</v>
      </c>
      <c r="B3888" t="s">
        <v>1229</v>
      </c>
      <c r="C3888" t="s">
        <v>4143</v>
      </c>
      <c r="D3888" t="s">
        <v>28</v>
      </c>
      <c r="E3888" t="s">
        <v>29</v>
      </c>
      <c r="F3888">
        <v>60</v>
      </c>
      <c r="G3888" t="s">
        <v>8903</v>
      </c>
      <c r="H3888" t="s">
        <v>7763</v>
      </c>
      <c r="I3888" t="s">
        <v>129</v>
      </c>
      <c r="J3888" s="6">
        <v>44782</v>
      </c>
      <c r="K3888">
        <v>56</v>
      </c>
      <c r="L3888" t="s">
        <v>64</v>
      </c>
      <c r="M3888">
        <f t="shared" si="120"/>
        <v>0</v>
      </c>
      <c r="N3888" s="23" t="s">
        <v>8903</v>
      </c>
      <c r="O3888" s="23"/>
      <c r="P3888" s="23">
        <f t="shared" si="121"/>
        <v>0</v>
      </c>
    </row>
    <row r="3889" spans="1:16" x14ac:dyDescent="0.3">
      <c r="A3889">
        <v>3991</v>
      </c>
      <c r="B3889" t="s">
        <v>5789</v>
      </c>
      <c r="C3889" t="s">
        <v>4994</v>
      </c>
      <c r="D3889" t="s">
        <v>28</v>
      </c>
      <c r="E3889" t="s">
        <v>29</v>
      </c>
      <c r="F3889">
        <v>90</v>
      </c>
      <c r="G3889" t="s">
        <v>8904</v>
      </c>
      <c r="H3889" t="s">
        <v>7008</v>
      </c>
      <c r="I3889" t="s">
        <v>25</v>
      </c>
      <c r="J3889" s="6" t="s">
        <v>13708</v>
      </c>
      <c r="K3889">
        <v>7</v>
      </c>
      <c r="L3889" t="s">
        <v>45</v>
      </c>
      <c r="M3889">
        <f t="shared" si="120"/>
        <v>0</v>
      </c>
      <c r="N3889" s="23" t="s">
        <v>8903</v>
      </c>
      <c r="O3889" s="23" t="s">
        <v>12004</v>
      </c>
      <c r="P3889" s="23">
        <f t="shared" si="121"/>
        <v>8</v>
      </c>
    </row>
    <row r="3890" spans="1:16" x14ac:dyDescent="0.3">
      <c r="A3890">
        <v>3992</v>
      </c>
      <c r="B3890" t="s">
        <v>3537</v>
      </c>
      <c r="C3890" t="s">
        <v>7138</v>
      </c>
      <c r="D3890" t="s">
        <v>15</v>
      </c>
      <c r="E3890" t="s">
        <v>16</v>
      </c>
      <c r="F3890">
        <v>60</v>
      </c>
      <c r="G3890" t="s">
        <v>8905</v>
      </c>
      <c r="H3890" t="s">
        <v>8906</v>
      </c>
      <c r="I3890" t="s">
        <v>240</v>
      </c>
      <c r="J3890" s="6">
        <v>43994</v>
      </c>
      <c r="K3890">
        <v>3</v>
      </c>
      <c r="L3890" t="s">
        <v>64</v>
      </c>
      <c r="M3890">
        <f t="shared" si="120"/>
        <v>0</v>
      </c>
      <c r="N3890" s="23" t="s">
        <v>12910</v>
      </c>
      <c r="O3890" s="23" t="s">
        <v>6</v>
      </c>
      <c r="P3890" s="23">
        <f t="shared" si="121"/>
        <v>6</v>
      </c>
    </row>
    <row r="3891" spans="1:16" x14ac:dyDescent="0.3">
      <c r="A3891">
        <v>3994</v>
      </c>
      <c r="B3891" t="s">
        <v>8908</v>
      </c>
      <c r="C3891" t="s">
        <v>481</v>
      </c>
      <c r="D3891" t="s">
        <v>15</v>
      </c>
      <c r="E3891" t="s">
        <v>16</v>
      </c>
      <c r="F3891">
        <v>30</v>
      </c>
      <c r="G3891" t="s">
        <v>8909</v>
      </c>
      <c r="H3891" t="s">
        <v>917</v>
      </c>
      <c r="I3891" t="s">
        <v>32</v>
      </c>
      <c r="J3891" s="6" t="s">
        <v>13656</v>
      </c>
      <c r="K3891">
        <v>6</v>
      </c>
      <c r="L3891" t="s">
        <v>45</v>
      </c>
      <c r="M3891">
        <f t="shared" si="120"/>
        <v>0</v>
      </c>
      <c r="N3891" s="23" t="s">
        <v>12911</v>
      </c>
      <c r="O3891" s="23" t="s">
        <v>10453</v>
      </c>
      <c r="P3891" s="23">
        <f t="shared" si="121"/>
        <v>7</v>
      </c>
    </row>
    <row r="3892" spans="1:16" x14ac:dyDescent="0.3">
      <c r="A3892">
        <v>3995</v>
      </c>
      <c r="B3892" t="s">
        <v>8910</v>
      </c>
      <c r="C3892" t="s">
        <v>2773</v>
      </c>
      <c r="D3892" t="s">
        <v>15</v>
      </c>
      <c r="E3892" t="s">
        <v>16</v>
      </c>
      <c r="F3892">
        <v>60</v>
      </c>
      <c r="G3892" t="s">
        <v>8909</v>
      </c>
      <c r="H3892" t="s">
        <v>6826</v>
      </c>
      <c r="I3892" t="s">
        <v>32</v>
      </c>
      <c r="J3892" s="6" t="s">
        <v>14183</v>
      </c>
      <c r="K3892">
        <v>68</v>
      </c>
      <c r="L3892" t="s">
        <v>101</v>
      </c>
      <c r="M3892">
        <f t="shared" si="120"/>
        <v>0</v>
      </c>
      <c r="N3892" s="23" t="s">
        <v>12911</v>
      </c>
      <c r="O3892" s="23" t="s">
        <v>10453</v>
      </c>
      <c r="P3892" s="23">
        <f t="shared" si="121"/>
        <v>7</v>
      </c>
    </row>
    <row r="3893" spans="1:16" x14ac:dyDescent="0.3">
      <c r="A3893">
        <v>3996</v>
      </c>
      <c r="B3893" t="s">
        <v>8911</v>
      </c>
      <c r="C3893" t="s">
        <v>7226</v>
      </c>
      <c r="D3893" t="s">
        <v>28</v>
      </c>
      <c r="E3893" t="s">
        <v>29</v>
      </c>
      <c r="F3893">
        <v>30</v>
      </c>
      <c r="G3893" t="s">
        <v>8912</v>
      </c>
      <c r="H3893" t="s">
        <v>2380</v>
      </c>
      <c r="I3893" t="s">
        <v>173</v>
      </c>
      <c r="J3893" s="6" t="s">
        <v>14085</v>
      </c>
      <c r="K3893">
        <v>3</v>
      </c>
      <c r="L3893" t="s">
        <v>64</v>
      </c>
      <c r="M3893">
        <f t="shared" si="120"/>
        <v>0</v>
      </c>
      <c r="N3893" s="23" t="s">
        <v>9460</v>
      </c>
      <c r="O3893" s="23" t="s">
        <v>10468</v>
      </c>
      <c r="P3893" s="23">
        <f t="shared" si="121"/>
        <v>8</v>
      </c>
    </row>
    <row r="3894" spans="1:16" x14ac:dyDescent="0.3">
      <c r="A3894">
        <v>3997</v>
      </c>
      <c r="B3894" t="s">
        <v>1985</v>
      </c>
      <c r="C3894" t="s">
        <v>8913</v>
      </c>
      <c r="D3894" t="s">
        <v>28</v>
      </c>
      <c r="E3894" t="s">
        <v>29</v>
      </c>
      <c r="F3894">
        <v>60</v>
      </c>
      <c r="G3894" t="s">
        <v>8912</v>
      </c>
      <c r="H3894" t="s">
        <v>408</v>
      </c>
      <c r="I3894" t="s">
        <v>25</v>
      </c>
      <c r="J3894" s="6" t="s">
        <v>14034</v>
      </c>
      <c r="K3894">
        <v>78</v>
      </c>
      <c r="L3894" t="s">
        <v>101</v>
      </c>
      <c r="M3894">
        <f t="shared" si="120"/>
        <v>0</v>
      </c>
      <c r="N3894" s="23" t="s">
        <v>9460</v>
      </c>
      <c r="O3894" s="23" t="s">
        <v>10468</v>
      </c>
      <c r="P3894" s="23">
        <f t="shared" si="121"/>
        <v>8</v>
      </c>
    </row>
    <row r="3895" spans="1:16" x14ac:dyDescent="0.3">
      <c r="A3895">
        <v>3998</v>
      </c>
      <c r="B3895" t="s">
        <v>8914</v>
      </c>
      <c r="C3895" t="s">
        <v>8915</v>
      </c>
      <c r="D3895" t="s">
        <v>51</v>
      </c>
      <c r="E3895" t="s">
        <v>16</v>
      </c>
      <c r="F3895">
        <v>90</v>
      </c>
      <c r="G3895" t="s">
        <v>8916</v>
      </c>
      <c r="H3895" t="s">
        <v>6736</v>
      </c>
      <c r="I3895" t="s">
        <v>32</v>
      </c>
      <c r="J3895" s="6">
        <v>44116</v>
      </c>
      <c r="K3895">
        <v>77</v>
      </c>
      <c r="L3895" t="s">
        <v>159</v>
      </c>
      <c r="M3895">
        <f t="shared" si="120"/>
        <v>0</v>
      </c>
      <c r="N3895" s="23" t="s">
        <v>12912</v>
      </c>
      <c r="O3895" s="23" t="s">
        <v>10438</v>
      </c>
      <c r="P3895" s="23">
        <f t="shared" si="121"/>
        <v>5</v>
      </c>
    </row>
    <row r="3896" spans="1:16" x14ac:dyDescent="0.3">
      <c r="A3896">
        <v>3999</v>
      </c>
      <c r="B3896" t="s">
        <v>2650</v>
      </c>
      <c r="C3896" t="s">
        <v>8917</v>
      </c>
      <c r="D3896" t="s">
        <v>28</v>
      </c>
      <c r="E3896" t="s">
        <v>29</v>
      </c>
      <c r="F3896">
        <v>90</v>
      </c>
      <c r="G3896" t="s">
        <v>8918</v>
      </c>
      <c r="H3896" t="s">
        <v>2163</v>
      </c>
      <c r="I3896" t="s">
        <v>1824</v>
      </c>
      <c r="J3896" s="6" t="s">
        <v>14009</v>
      </c>
      <c r="K3896">
        <v>45</v>
      </c>
      <c r="L3896" t="s">
        <v>39</v>
      </c>
      <c r="M3896">
        <f t="shared" si="120"/>
        <v>0</v>
      </c>
      <c r="N3896" s="23" t="s">
        <v>12913</v>
      </c>
      <c r="O3896" s="23" t="s">
        <v>6</v>
      </c>
      <c r="P3896" s="23">
        <f t="shared" si="121"/>
        <v>6</v>
      </c>
    </row>
    <row r="3897" spans="1:16" x14ac:dyDescent="0.3">
      <c r="A3897">
        <v>4000</v>
      </c>
      <c r="B3897" t="s">
        <v>8919</v>
      </c>
      <c r="C3897" t="s">
        <v>7485</v>
      </c>
      <c r="D3897" t="s">
        <v>15</v>
      </c>
      <c r="E3897" t="s">
        <v>16</v>
      </c>
      <c r="F3897">
        <v>60</v>
      </c>
      <c r="G3897" t="s">
        <v>8920</v>
      </c>
      <c r="H3897" t="s">
        <v>6787</v>
      </c>
      <c r="I3897" t="s">
        <v>1035</v>
      </c>
      <c r="J3897" s="6" t="s">
        <v>13748</v>
      </c>
      <c r="K3897">
        <v>59</v>
      </c>
      <c r="L3897" t="s">
        <v>33</v>
      </c>
      <c r="M3897">
        <f t="shared" si="120"/>
        <v>0</v>
      </c>
      <c r="N3897" s="23" t="s">
        <v>12914</v>
      </c>
      <c r="O3897" s="23" t="s">
        <v>10422</v>
      </c>
      <c r="P3897" s="23">
        <f t="shared" si="121"/>
        <v>4</v>
      </c>
    </row>
    <row r="3898" spans="1:16" x14ac:dyDescent="0.3">
      <c r="A3898">
        <v>4001</v>
      </c>
      <c r="B3898" t="s">
        <v>5559</v>
      </c>
      <c r="C3898" t="s">
        <v>3269</v>
      </c>
      <c r="D3898" t="s">
        <v>28</v>
      </c>
      <c r="E3898" t="s">
        <v>29</v>
      </c>
      <c r="F3898">
        <v>60</v>
      </c>
      <c r="G3898" t="s">
        <v>14360</v>
      </c>
      <c r="H3898" t="s">
        <v>4077</v>
      </c>
      <c r="I3898" t="s">
        <v>554</v>
      </c>
      <c r="J3898" s="6">
        <v>43902</v>
      </c>
      <c r="K3898">
        <v>11</v>
      </c>
      <c r="L3898" t="s">
        <v>80</v>
      </c>
      <c r="M3898">
        <f t="shared" si="120"/>
        <v>0</v>
      </c>
      <c r="N3898" s="23" t="s">
        <v>12915</v>
      </c>
      <c r="O3898" s="23" t="s">
        <v>11105</v>
      </c>
      <c r="P3898" s="23">
        <f t="shared" si="121"/>
        <v>3</v>
      </c>
    </row>
    <row r="3899" spans="1:16" x14ac:dyDescent="0.3">
      <c r="A3899">
        <v>4002</v>
      </c>
      <c r="B3899" t="s">
        <v>3696</v>
      </c>
      <c r="C3899" t="s">
        <v>7149</v>
      </c>
      <c r="D3899" t="s">
        <v>41</v>
      </c>
      <c r="E3899" t="s">
        <v>16</v>
      </c>
      <c r="F3899">
        <v>30</v>
      </c>
      <c r="G3899" t="s">
        <v>8922</v>
      </c>
      <c r="H3899" t="s">
        <v>917</v>
      </c>
      <c r="I3899" t="s">
        <v>32</v>
      </c>
      <c r="J3899" s="6">
        <v>44903</v>
      </c>
      <c r="K3899">
        <v>73</v>
      </c>
      <c r="L3899" t="s">
        <v>39</v>
      </c>
      <c r="M3899">
        <f t="shared" si="120"/>
        <v>0</v>
      </c>
      <c r="N3899" s="23" t="s">
        <v>12915</v>
      </c>
      <c r="O3899" s="23" t="s">
        <v>2355</v>
      </c>
      <c r="P3899" s="23">
        <f t="shared" si="121"/>
        <v>4</v>
      </c>
    </row>
    <row r="3900" spans="1:16" x14ac:dyDescent="0.3">
      <c r="A3900">
        <v>4003</v>
      </c>
      <c r="B3900" t="s">
        <v>8923</v>
      </c>
      <c r="C3900" t="s">
        <v>1765</v>
      </c>
      <c r="D3900" t="s">
        <v>51</v>
      </c>
      <c r="E3900" t="s">
        <v>16</v>
      </c>
      <c r="F3900">
        <v>90</v>
      </c>
      <c r="G3900" t="s">
        <v>8924</v>
      </c>
      <c r="H3900" t="s">
        <v>2893</v>
      </c>
      <c r="I3900" t="s">
        <v>32</v>
      </c>
      <c r="J3900" s="6">
        <v>44785</v>
      </c>
      <c r="K3900">
        <v>46</v>
      </c>
      <c r="L3900" t="s">
        <v>80</v>
      </c>
      <c r="M3900">
        <f t="shared" si="120"/>
        <v>0</v>
      </c>
      <c r="N3900" s="23" t="s">
        <v>12915</v>
      </c>
      <c r="O3900" s="23" t="s">
        <v>6</v>
      </c>
      <c r="P3900" s="23">
        <f t="shared" si="121"/>
        <v>6</v>
      </c>
    </row>
    <row r="3901" spans="1:16" x14ac:dyDescent="0.3">
      <c r="A3901">
        <v>4004</v>
      </c>
      <c r="B3901" t="s">
        <v>4460</v>
      </c>
      <c r="C3901" t="s">
        <v>391</v>
      </c>
      <c r="D3901" t="s">
        <v>28</v>
      </c>
      <c r="E3901" t="s">
        <v>29</v>
      </c>
      <c r="F3901">
        <v>30</v>
      </c>
      <c r="G3901" t="s">
        <v>8925</v>
      </c>
      <c r="H3901" t="s">
        <v>1272</v>
      </c>
      <c r="I3901" t="s">
        <v>59</v>
      </c>
      <c r="J3901" s="6" t="s">
        <v>13833</v>
      </c>
      <c r="K3901">
        <v>16</v>
      </c>
      <c r="L3901" t="s">
        <v>70</v>
      </c>
      <c r="M3901">
        <f t="shared" si="120"/>
        <v>0</v>
      </c>
      <c r="N3901" s="23" t="s">
        <v>12916</v>
      </c>
      <c r="O3901" s="23" t="s">
        <v>10422</v>
      </c>
      <c r="P3901" s="23">
        <f t="shared" si="121"/>
        <v>4</v>
      </c>
    </row>
    <row r="3902" spans="1:16" x14ac:dyDescent="0.3">
      <c r="A3902">
        <v>4005</v>
      </c>
      <c r="B3902" t="s">
        <v>8926</v>
      </c>
      <c r="C3902" t="s">
        <v>1813</v>
      </c>
      <c r="D3902" t="s">
        <v>51</v>
      </c>
      <c r="E3902" t="s">
        <v>16</v>
      </c>
      <c r="F3902">
        <v>60</v>
      </c>
      <c r="G3902" t="s">
        <v>8925</v>
      </c>
      <c r="H3902" t="s">
        <v>2076</v>
      </c>
      <c r="I3902" t="s">
        <v>2077</v>
      </c>
      <c r="J3902" s="6" t="s">
        <v>14196</v>
      </c>
      <c r="K3902">
        <v>11</v>
      </c>
      <c r="L3902" t="s">
        <v>70</v>
      </c>
      <c r="M3902">
        <f t="shared" si="120"/>
        <v>0</v>
      </c>
      <c r="N3902" s="23" t="s">
        <v>12916</v>
      </c>
      <c r="O3902" s="23" t="s">
        <v>10422</v>
      </c>
      <c r="P3902" s="23">
        <f t="shared" si="121"/>
        <v>4</v>
      </c>
    </row>
    <row r="3903" spans="1:16" x14ac:dyDescent="0.3">
      <c r="A3903">
        <v>4006</v>
      </c>
      <c r="B3903" t="s">
        <v>7734</v>
      </c>
      <c r="C3903" t="s">
        <v>8134</v>
      </c>
      <c r="D3903" t="s">
        <v>15</v>
      </c>
      <c r="E3903" t="s">
        <v>16</v>
      </c>
      <c r="F3903">
        <v>90</v>
      </c>
      <c r="G3903" t="s">
        <v>8927</v>
      </c>
      <c r="H3903" t="s">
        <v>2831</v>
      </c>
      <c r="I3903" t="s">
        <v>32</v>
      </c>
      <c r="J3903" s="6" t="s">
        <v>14182</v>
      </c>
      <c r="K3903">
        <v>72</v>
      </c>
      <c r="L3903" t="s">
        <v>33</v>
      </c>
      <c r="M3903">
        <f t="shared" si="120"/>
        <v>0</v>
      </c>
      <c r="N3903" s="23" t="s">
        <v>12917</v>
      </c>
      <c r="O3903" s="23" t="s">
        <v>10422</v>
      </c>
      <c r="P3903" s="23">
        <f t="shared" si="121"/>
        <v>4</v>
      </c>
    </row>
    <row r="3904" spans="1:16" x14ac:dyDescent="0.3">
      <c r="A3904">
        <v>4007</v>
      </c>
      <c r="B3904" t="s">
        <v>7896</v>
      </c>
      <c r="C3904" t="s">
        <v>2480</v>
      </c>
      <c r="D3904" t="s">
        <v>92</v>
      </c>
      <c r="E3904" t="s">
        <v>16</v>
      </c>
      <c r="F3904">
        <v>30</v>
      </c>
      <c r="G3904" t="s">
        <v>8928</v>
      </c>
      <c r="H3904" t="s">
        <v>7689</v>
      </c>
      <c r="I3904" t="s">
        <v>38</v>
      </c>
      <c r="J3904" s="6">
        <v>44752</v>
      </c>
      <c r="K3904">
        <v>41</v>
      </c>
      <c r="L3904" t="s">
        <v>39</v>
      </c>
      <c r="M3904">
        <f t="shared" si="120"/>
        <v>0</v>
      </c>
      <c r="N3904" s="23" t="s">
        <v>12918</v>
      </c>
      <c r="O3904" s="23" t="s">
        <v>10417</v>
      </c>
      <c r="P3904" s="23">
        <f t="shared" si="121"/>
        <v>5</v>
      </c>
    </row>
    <row r="3905" spans="1:16" x14ac:dyDescent="0.3">
      <c r="A3905">
        <v>4009</v>
      </c>
      <c r="B3905" t="s">
        <v>8929</v>
      </c>
      <c r="C3905" t="s">
        <v>2125</v>
      </c>
      <c r="D3905" t="s">
        <v>51</v>
      </c>
      <c r="E3905" t="s">
        <v>16</v>
      </c>
      <c r="F3905">
        <v>60</v>
      </c>
      <c r="G3905" t="s">
        <v>8930</v>
      </c>
      <c r="H3905" t="s">
        <v>270</v>
      </c>
      <c r="I3905" t="s">
        <v>187</v>
      </c>
      <c r="J3905" s="6">
        <v>43961</v>
      </c>
      <c r="K3905">
        <v>23</v>
      </c>
      <c r="L3905" t="s">
        <v>39</v>
      </c>
      <c r="M3905">
        <f t="shared" si="120"/>
        <v>0</v>
      </c>
      <c r="N3905" s="23" t="s">
        <v>12919</v>
      </c>
      <c r="O3905" s="23" t="s">
        <v>10422</v>
      </c>
      <c r="P3905" s="23">
        <f t="shared" si="121"/>
        <v>4</v>
      </c>
    </row>
    <row r="3906" spans="1:16" x14ac:dyDescent="0.3">
      <c r="A3906">
        <v>4010</v>
      </c>
      <c r="B3906" t="s">
        <v>7006</v>
      </c>
      <c r="C3906" t="s">
        <v>328</v>
      </c>
      <c r="D3906" t="s">
        <v>28</v>
      </c>
      <c r="E3906" t="s">
        <v>29</v>
      </c>
      <c r="F3906">
        <v>90</v>
      </c>
      <c r="G3906" t="s">
        <v>8931</v>
      </c>
      <c r="H3906" t="s">
        <v>5778</v>
      </c>
      <c r="I3906" t="s">
        <v>1311</v>
      </c>
      <c r="J3906" s="6">
        <v>43932</v>
      </c>
      <c r="K3906">
        <v>7</v>
      </c>
      <c r="L3906" t="s">
        <v>39</v>
      </c>
      <c r="M3906">
        <f t="shared" ref="M3906:M3969" si="122">COUNTBLANK(A3906:L3906)</f>
        <v>0</v>
      </c>
      <c r="N3906" s="23" t="s">
        <v>12920</v>
      </c>
      <c r="O3906" s="23" t="s">
        <v>3089</v>
      </c>
      <c r="P3906" s="23">
        <f t="shared" ref="P3906:P3969" si="123">LEN(O3906)</f>
        <v>4</v>
      </c>
    </row>
    <row r="3907" spans="1:16" x14ac:dyDescent="0.3">
      <c r="A3907">
        <v>4011</v>
      </c>
      <c r="B3907" t="s">
        <v>8932</v>
      </c>
      <c r="C3907" t="s">
        <v>4324</v>
      </c>
      <c r="D3907" t="s">
        <v>15</v>
      </c>
      <c r="E3907" t="s">
        <v>16</v>
      </c>
      <c r="F3907">
        <v>30</v>
      </c>
      <c r="G3907" t="s">
        <v>8933</v>
      </c>
      <c r="H3907" t="s">
        <v>8019</v>
      </c>
      <c r="I3907" t="s">
        <v>32</v>
      </c>
      <c r="J3907" s="6" t="s">
        <v>14035</v>
      </c>
      <c r="K3907">
        <v>76</v>
      </c>
      <c r="L3907" t="s">
        <v>33</v>
      </c>
      <c r="M3907">
        <f t="shared" si="122"/>
        <v>0</v>
      </c>
      <c r="N3907" s="23" t="s">
        <v>12921</v>
      </c>
      <c r="O3907" s="23" t="s">
        <v>6</v>
      </c>
      <c r="P3907" s="23">
        <f t="shared" si="123"/>
        <v>6</v>
      </c>
    </row>
    <row r="3908" spans="1:16" x14ac:dyDescent="0.3">
      <c r="A3908">
        <v>4012</v>
      </c>
      <c r="B3908" t="s">
        <v>8934</v>
      </c>
      <c r="C3908" t="s">
        <v>34</v>
      </c>
      <c r="D3908" t="s">
        <v>51</v>
      </c>
      <c r="E3908" t="s">
        <v>16</v>
      </c>
      <c r="F3908">
        <v>60</v>
      </c>
      <c r="G3908" t="s">
        <v>8935</v>
      </c>
      <c r="H3908" t="s">
        <v>4678</v>
      </c>
      <c r="I3908" t="s">
        <v>886</v>
      </c>
      <c r="J3908" s="6">
        <v>44838</v>
      </c>
      <c r="K3908">
        <v>12</v>
      </c>
      <c r="L3908" t="s">
        <v>20</v>
      </c>
      <c r="M3908">
        <f t="shared" si="122"/>
        <v>0</v>
      </c>
      <c r="N3908" s="23" t="s">
        <v>12922</v>
      </c>
      <c r="O3908" s="23" t="s">
        <v>10416</v>
      </c>
      <c r="P3908" s="23">
        <f t="shared" si="123"/>
        <v>4</v>
      </c>
    </row>
    <row r="3909" spans="1:16" x14ac:dyDescent="0.3">
      <c r="A3909">
        <v>4013</v>
      </c>
      <c r="B3909" t="s">
        <v>8936</v>
      </c>
      <c r="C3909" t="s">
        <v>367</v>
      </c>
      <c r="D3909" t="s">
        <v>51</v>
      </c>
      <c r="E3909" t="s">
        <v>16</v>
      </c>
      <c r="F3909">
        <v>30</v>
      </c>
      <c r="G3909" t="s">
        <v>8937</v>
      </c>
      <c r="H3909" t="s">
        <v>4334</v>
      </c>
      <c r="I3909" t="s">
        <v>1199</v>
      </c>
      <c r="J3909" s="6" t="s">
        <v>13923</v>
      </c>
      <c r="K3909">
        <v>25</v>
      </c>
      <c r="L3909" t="s">
        <v>101</v>
      </c>
      <c r="M3909">
        <f t="shared" si="122"/>
        <v>0</v>
      </c>
      <c r="N3909" s="23" t="s">
        <v>12923</v>
      </c>
      <c r="O3909" s="23" t="s">
        <v>10422</v>
      </c>
      <c r="P3909" s="23">
        <f t="shared" si="123"/>
        <v>4</v>
      </c>
    </row>
    <row r="3910" spans="1:16" x14ac:dyDescent="0.3">
      <c r="A3910">
        <v>4014</v>
      </c>
      <c r="B3910" t="s">
        <v>6075</v>
      </c>
      <c r="C3910" t="s">
        <v>8551</v>
      </c>
      <c r="D3910" t="s">
        <v>28</v>
      </c>
      <c r="E3910" t="s">
        <v>29</v>
      </c>
      <c r="F3910">
        <v>90</v>
      </c>
      <c r="G3910" t="s">
        <v>8938</v>
      </c>
      <c r="H3910" t="s">
        <v>2179</v>
      </c>
      <c r="I3910" t="s">
        <v>294</v>
      </c>
      <c r="J3910" s="6">
        <v>44235</v>
      </c>
      <c r="K3910">
        <v>62</v>
      </c>
      <c r="L3910" t="s">
        <v>45</v>
      </c>
      <c r="M3910">
        <f t="shared" si="122"/>
        <v>0</v>
      </c>
      <c r="N3910" s="23" t="s">
        <v>12924</v>
      </c>
      <c r="O3910" s="23" t="s">
        <v>10952</v>
      </c>
      <c r="P3910" s="23">
        <f t="shared" si="123"/>
        <v>4</v>
      </c>
    </row>
    <row r="3911" spans="1:16" x14ac:dyDescent="0.3">
      <c r="A3911">
        <v>4015</v>
      </c>
      <c r="B3911" t="s">
        <v>8939</v>
      </c>
      <c r="C3911" t="s">
        <v>2903</v>
      </c>
      <c r="D3911" t="s">
        <v>51</v>
      </c>
      <c r="E3911" t="s">
        <v>16</v>
      </c>
      <c r="F3911">
        <v>90</v>
      </c>
      <c r="G3911" t="s">
        <v>8940</v>
      </c>
      <c r="H3911" t="s">
        <v>1609</v>
      </c>
      <c r="I3911" t="s">
        <v>32</v>
      </c>
      <c r="J3911" s="6" t="s">
        <v>13920</v>
      </c>
      <c r="K3911">
        <v>65</v>
      </c>
      <c r="L3911" t="s">
        <v>54</v>
      </c>
      <c r="M3911">
        <f t="shared" si="122"/>
        <v>0</v>
      </c>
      <c r="N3911" s="23" t="s">
        <v>1622</v>
      </c>
      <c r="O3911" s="23" t="s">
        <v>6</v>
      </c>
      <c r="P3911" s="23">
        <f t="shared" si="123"/>
        <v>6</v>
      </c>
    </row>
    <row r="3912" spans="1:16" x14ac:dyDescent="0.3">
      <c r="A3912">
        <v>4016</v>
      </c>
      <c r="B3912" t="s">
        <v>5518</v>
      </c>
      <c r="C3912" t="s">
        <v>665</v>
      </c>
      <c r="D3912" t="s">
        <v>28</v>
      </c>
      <c r="E3912" t="s">
        <v>29</v>
      </c>
      <c r="F3912">
        <v>30</v>
      </c>
      <c r="G3912" t="s">
        <v>8941</v>
      </c>
      <c r="H3912" t="s">
        <v>7154</v>
      </c>
      <c r="I3912" t="s">
        <v>32</v>
      </c>
      <c r="J3912" s="6">
        <v>44319</v>
      </c>
      <c r="K3912">
        <v>53</v>
      </c>
      <c r="L3912" t="s">
        <v>33</v>
      </c>
      <c r="M3912">
        <f t="shared" si="122"/>
        <v>0</v>
      </c>
      <c r="N3912" s="23" t="s">
        <v>2207</v>
      </c>
      <c r="O3912" s="23" t="s">
        <v>3780</v>
      </c>
      <c r="P3912" s="23">
        <f t="shared" si="123"/>
        <v>5</v>
      </c>
    </row>
    <row r="3913" spans="1:16" x14ac:dyDescent="0.3">
      <c r="A3913">
        <v>4017</v>
      </c>
      <c r="B3913" t="s">
        <v>8942</v>
      </c>
      <c r="C3913" t="s">
        <v>8467</v>
      </c>
      <c r="D3913" t="s">
        <v>28</v>
      </c>
      <c r="E3913" t="s">
        <v>29</v>
      </c>
      <c r="F3913">
        <v>60</v>
      </c>
      <c r="G3913" t="s">
        <v>15012</v>
      </c>
      <c r="H3913" t="s">
        <v>43</v>
      </c>
      <c r="I3913" t="s">
        <v>44</v>
      </c>
      <c r="J3913" s="6" t="s">
        <v>14183</v>
      </c>
      <c r="K3913">
        <v>91</v>
      </c>
      <c r="L3913" t="s">
        <v>70</v>
      </c>
      <c r="M3913">
        <f t="shared" si="122"/>
        <v>0</v>
      </c>
      <c r="N3913" s="23" t="s">
        <v>6295</v>
      </c>
      <c r="O3913" s="23" t="s">
        <v>3369</v>
      </c>
      <c r="P3913" s="23">
        <f t="shared" si="123"/>
        <v>5</v>
      </c>
    </row>
    <row r="3914" spans="1:16" x14ac:dyDescent="0.3">
      <c r="A3914">
        <v>4018</v>
      </c>
      <c r="B3914" t="s">
        <v>8944</v>
      </c>
      <c r="C3914" t="s">
        <v>1386</v>
      </c>
      <c r="D3914" t="s">
        <v>41</v>
      </c>
      <c r="E3914" t="s">
        <v>16</v>
      </c>
      <c r="F3914">
        <v>60</v>
      </c>
      <c r="G3914" t="s">
        <v>8945</v>
      </c>
      <c r="H3914" t="s">
        <v>8946</v>
      </c>
      <c r="I3914" t="s">
        <v>95</v>
      </c>
      <c r="J3914" s="6">
        <v>44262</v>
      </c>
      <c r="K3914">
        <v>35</v>
      </c>
      <c r="L3914" t="s">
        <v>64</v>
      </c>
      <c r="M3914">
        <f t="shared" si="122"/>
        <v>0</v>
      </c>
      <c r="N3914" s="23" t="s">
        <v>6295</v>
      </c>
      <c r="O3914" s="23" t="s">
        <v>10422</v>
      </c>
      <c r="P3914" s="23">
        <f t="shared" si="123"/>
        <v>4</v>
      </c>
    </row>
    <row r="3915" spans="1:16" x14ac:dyDescent="0.3">
      <c r="A3915">
        <v>4019</v>
      </c>
      <c r="B3915" t="s">
        <v>2951</v>
      </c>
      <c r="C3915" t="s">
        <v>232</v>
      </c>
      <c r="D3915" t="s">
        <v>15</v>
      </c>
      <c r="E3915" t="s">
        <v>16</v>
      </c>
      <c r="F3915">
        <v>30</v>
      </c>
      <c r="G3915" t="s">
        <v>8947</v>
      </c>
      <c r="H3915" t="s">
        <v>764</v>
      </c>
      <c r="I3915" t="s">
        <v>32</v>
      </c>
      <c r="J3915" s="6" t="s">
        <v>13944</v>
      </c>
      <c r="K3915">
        <v>71</v>
      </c>
      <c r="L3915" t="s">
        <v>20</v>
      </c>
      <c r="M3915">
        <f t="shared" si="122"/>
        <v>0</v>
      </c>
      <c r="N3915" s="23" t="s">
        <v>12925</v>
      </c>
      <c r="O3915" s="23" t="s">
        <v>10453</v>
      </c>
      <c r="P3915" s="23">
        <f t="shared" si="123"/>
        <v>7</v>
      </c>
    </row>
    <row r="3916" spans="1:16" x14ac:dyDescent="0.3">
      <c r="A3916">
        <v>4020</v>
      </c>
      <c r="B3916" t="s">
        <v>3999</v>
      </c>
      <c r="C3916" t="s">
        <v>851</v>
      </c>
      <c r="D3916" t="s">
        <v>28</v>
      </c>
      <c r="E3916" t="s">
        <v>29</v>
      </c>
      <c r="F3916">
        <v>30</v>
      </c>
      <c r="G3916" t="s">
        <v>8948</v>
      </c>
      <c r="H3916" t="s">
        <v>5173</v>
      </c>
      <c r="I3916" t="s">
        <v>686</v>
      </c>
      <c r="J3916" s="6" t="s">
        <v>13671</v>
      </c>
      <c r="K3916">
        <v>44</v>
      </c>
      <c r="L3916" t="s">
        <v>54</v>
      </c>
      <c r="M3916">
        <f t="shared" si="122"/>
        <v>0</v>
      </c>
      <c r="N3916" s="23" t="s">
        <v>12926</v>
      </c>
      <c r="O3916" s="23" t="s">
        <v>1021</v>
      </c>
      <c r="P3916" s="23">
        <f t="shared" si="123"/>
        <v>6</v>
      </c>
    </row>
    <row r="3917" spans="1:16" x14ac:dyDescent="0.3">
      <c r="A3917">
        <v>4021</v>
      </c>
      <c r="B3917" t="s">
        <v>8949</v>
      </c>
      <c r="C3917" t="s">
        <v>4153</v>
      </c>
      <c r="D3917" t="s">
        <v>15</v>
      </c>
      <c r="E3917" t="s">
        <v>16</v>
      </c>
      <c r="F3917">
        <v>30</v>
      </c>
      <c r="G3917" t="s">
        <v>8948</v>
      </c>
      <c r="H3917" t="s">
        <v>1318</v>
      </c>
      <c r="I3917" t="s">
        <v>32</v>
      </c>
      <c r="J3917" s="6">
        <v>43933</v>
      </c>
      <c r="K3917">
        <v>82</v>
      </c>
      <c r="L3917" t="s">
        <v>20</v>
      </c>
      <c r="M3917">
        <f t="shared" si="122"/>
        <v>0</v>
      </c>
      <c r="N3917" s="23" t="s">
        <v>12926</v>
      </c>
      <c r="O3917" s="23" t="s">
        <v>1021</v>
      </c>
      <c r="P3917" s="23">
        <f t="shared" si="123"/>
        <v>6</v>
      </c>
    </row>
    <row r="3918" spans="1:16" x14ac:dyDescent="0.3">
      <c r="A3918">
        <v>4022</v>
      </c>
      <c r="B3918" t="s">
        <v>8950</v>
      </c>
      <c r="C3918" t="s">
        <v>2928</v>
      </c>
      <c r="D3918" t="s">
        <v>28</v>
      </c>
      <c r="E3918" t="s">
        <v>29</v>
      </c>
      <c r="F3918">
        <v>30</v>
      </c>
      <c r="G3918" t="s">
        <v>8951</v>
      </c>
      <c r="H3918" t="s">
        <v>389</v>
      </c>
      <c r="I3918" t="s">
        <v>32</v>
      </c>
      <c r="J3918" s="6" t="s">
        <v>13902</v>
      </c>
      <c r="K3918">
        <v>41</v>
      </c>
      <c r="L3918" t="s">
        <v>80</v>
      </c>
      <c r="M3918">
        <f t="shared" si="122"/>
        <v>0</v>
      </c>
      <c r="N3918" s="23" t="s">
        <v>5012</v>
      </c>
      <c r="O3918" s="23" t="s">
        <v>12927</v>
      </c>
      <c r="P3918" s="23">
        <f t="shared" si="123"/>
        <v>8</v>
      </c>
    </row>
    <row r="3919" spans="1:16" x14ac:dyDescent="0.3">
      <c r="A3919">
        <v>4023</v>
      </c>
      <c r="B3919" t="s">
        <v>6096</v>
      </c>
      <c r="C3919" t="s">
        <v>1212</v>
      </c>
      <c r="D3919" t="s">
        <v>28</v>
      </c>
      <c r="E3919" t="s">
        <v>29</v>
      </c>
      <c r="F3919">
        <v>60</v>
      </c>
      <c r="G3919" t="s">
        <v>8952</v>
      </c>
      <c r="H3919" t="s">
        <v>6069</v>
      </c>
      <c r="I3919" t="s">
        <v>294</v>
      </c>
      <c r="J3919" s="6" t="s">
        <v>14256</v>
      </c>
      <c r="K3919">
        <v>83</v>
      </c>
      <c r="L3919" t="s">
        <v>101</v>
      </c>
      <c r="M3919">
        <f t="shared" si="122"/>
        <v>0</v>
      </c>
      <c r="N3919" s="23" t="s">
        <v>5012</v>
      </c>
      <c r="O3919" s="23" t="s">
        <v>10417</v>
      </c>
      <c r="P3919" s="23">
        <f t="shared" si="123"/>
        <v>5</v>
      </c>
    </row>
    <row r="3920" spans="1:16" x14ac:dyDescent="0.3">
      <c r="A3920">
        <v>4024</v>
      </c>
      <c r="B3920" t="s">
        <v>2009</v>
      </c>
      <c r="C3920" t="s">
        <v>3941</v>
      </c>
      <c r="D3920" t="s">
        <v>28</v>
      </c>
      <c r="E3920" t="s">
        <v>29</v>
      </c>
      <c r="F3920">
        <v>90</v>
      </c>
      <c r="G3920" t="s">
        <v>8953</v>
      </c>
      <c r="H3920" t="s">
        <v>5664</v>
      </c>
      <c r="I3920" t="s">
        <v>187</v>
      </c>
      <c r="J3920" s="6" t="s">
        <v>14070</v>
      </c>
      <c r="K3920">
        <v>16</v>
      </c>
      <c r="L3920" t="s">
        <v>54</v>
      </c>
      <c r="M3920">
        <f t="shared" si="122"/>
        <v>0</v>
      </c>
      <c r="N3920" s="23" t="s">
        <v>5012</v>
      </c>
      <c r="O3920" s="23" t="s">
        <v>10660</v>
      </c>
      <c r="P3920" s="23">
        <f t="shared" si="123"/>
        <v>4</v>
      </c>
    </row>
    <row r="3921" spans="1:16" x14ac:dyDescent="0.3">
      <c r="A3921">
        <v>4025</v>
      </c>
      <c r="B3921" t="s">
        <v>2887</v>
      </c>
      <c r="C3921" t="s">
        <v>8954</v>
      </c>
      <c r="D3921" t="s">
        <v>28</v>
      </c>
      <c r="E3921" t="s">
        <v>29</v>
      </c>
      <c r="F3921">
        <v>90</v>
      </c>
      <c r="G3921" t="s">
        <v>8955</v>
      </c>
      <c r="H3921" t="s">
        <v>938</v>
      </c>
      <c r="I3921" t="s">
        <v>25</v>
      </c>
      <c r="J3921" s="6" t="s">
        <v>13771</v>
      </c>
      <c r="K3921">
        <v>17</v>
      </c>
      <c r="L3921" t="s">
        <v>80</v>
      </c>
      <c r="M3921">
        <f t="shared" si="122"/>
        <v>0</v>
      </c>
      <c r="N3921" s="23" t="s">
        <v>5012</v>
      </c>
      <c r="O3921" s="23" t="s">
        <v>10425</v>
      </c>
      <c r="P3921" s="23">
        <f t="shared" si="123"/>
        <v>3</v>
      </c>
    </row>
    <row r="3922" spans="1:16" x14ac:dyDescent="0.3">
      <c r="A3922">
        <v>4026</v>
      </c>
      <c r="B3922" t="s">
        <v>4775</v>
      </c>
      <c r="C3922" t="s">
        <v>5001</v>
      </c>
      <c r="D3922" t="s">
        <v>28</v>
      </c>
      <c r="E3922" t="s">
        <v>29</v>
      </c>
      <c r="F3922">
        <v>60</v>
      </c>
      <c r="G3922" t="s">
        <v>8956</v>
      </c>
      <c r="H3922" t="s">
        <v>8642</v>
      </c>
      <c r="I3922" t="s">
        <v>294</v>
      </c>
      <c r="J3922" s="6" t="s">
        <v>13677</v>
      </c>
      <c r="K3922">
        <v>105</v>
      </c>
      <c r="L3922" t="s">
        <v>39</v>
      </c>
      <c r="M3922">
        <f t="shared" si="122"/>
        <v>0</v>
      </c>
      <c r="N3922" s="23" t="s">
        <v>12928</v>
      </c>
      <c r="O3922" s="23" t="s">
        <v>10416</v>
      </c>
      <c r="P3922" s="23">
        <f t="shared" si="123"/>
        <v>4</v>
      </c>
    </row>
    <row r="3923" spans="1:16" x14ac:dyDescent="0.3">
      <c r="A3923">
        <v>4027</v>
      </c>
      <c r="B3923" t="s">
        <v>3501</v>
      </c>
      <c r="C3923" t="s">
        <v>4116</v>
      </c>
      <c r="D3923" t="s">
        <v>28</v>
      </c>
      <c r="E3923" t="s">
        <v>29</v>
      </c>
      <c r="F3923">
        <v>30</v>
      </c>
      <c r="G3923" t="s">
        <v>8957</v>
      </c>
      <c r="H3923" t="s">
        <v>389</v>
      </c>
      <c r="I3923" t="s">
        <v>32</v>
      </c>
      <c r="J3923" s="6" t="s">
        <v>14168</v>
      </c>
      <c r="K3923">
        <v>20</v>
      </c>
      <c r="L3923" t="s">
        <v>80</v>
      </c>
      <c r="M3923">
        <f t="shared" si="122"/>
        <v>0</v>
      </c>
      <c r="N3923" s="23" t="s">
        <v>12929</v>
      </c>
      <c r="O3923" s="23" t="s">
        <v>10422</v>
      </c>
      <c r="P3923" s="23">
        <f t="shared" si="123"/>
        <v>4</v>
      </c>
    </row>
    <row r="3924" spans="1:16" x14ac:dyDescent="0.3">
      <c r="A3924">
        <v>4028</v>
      </c>
      <c r="B3924" t="s">
        <v>3563</v>
      </c>
      <c r="C3924" t="s">
        <v>6291</v>
      </c>
      <c r="D3924" t="s">
        <v>28</v>
      </c>
      <c r="E3924" t="s">
        <v>29</v>
      </c>
      <c r="F3924">
        <v>30</v>
      </c>
      <c r="G3924" t="s">
        <v>8958</v>
      </c>
      <c r="H3924" t="s">
        <v>396</v>
      </c>
      <c r="I3924" t="s">
        <v>32</v>
      </c>
      <c r="J3924" s="6" t="s">
        <v>14067</v>
      </c>
      <c r="K3924">
        <v>46</v>
      </c>
      <c r="L3924" t="s">
        <v>39</v>
      </c>
      <c r="M3924">
        <f t="shared" si="122"/>
        <v>0</v>
      </c>
      <c r="N3924" s="23" t="s">
        <v>887</v>
      </c>
      <c r="O3924" s="23" t="s">
        <v>12930</v>
      </c>
      <c r="P3924" s="23">
        <f t="shared" si="123"/>
        <v>8</v>
      </c>
    </row>
    <row r="3925" spans="1:16" x14ac:dyDescent="0.3">
      <c r="A3925">
        <v>4029</v>
      </c>
      <c r="B3925" t="s">
        <v>8959</v>
      </c>
      <c r="C3925" t="s">
        <v>3071</v>
      </c>
      <c r="D3925" t="s">
        <v>51</v>
      </c>
      <c r="E3925" t="s">
        <v>16</v>
      </c>
      <c r="F3925">
        <v>60</v>
      </c>
      <c r="G3925" t="s">
        <v>8960</v>
      </c>
      <c r="H3925" t="s">
        <v>4098</v>
      </c>
      <c r="I3925" t="s">
        <v>1889</v>
      </c>
      <c r="J3925" s="6" t="s">
        <v>13961</v>
      </c>
      <c r="K3925">
        <v>82</v>
      </c>
      <c r="L3925" t="s">
        <v>64</v>
      </c>
      <c r="M3925">
        <f t="shared" si="122"/>
        <v>0</v>
      </c>
      <c r="N3925" s="23" t="s">
        <v>12931</v>
      </c>
      <c r="O3925" s="23" t="s">
        <v>10417</v>
      </c>
      <c r="P3925" s="23">
        <f t="shared" si="123"/>
        <v>5</v>
      </c>
    </row>
    <row r="3926" spans="1:16" x14ac:dyDescent="0.3">
      <c r="A3926">
        <v>4030</v>
      </c>
      <c r="B3926" t="s">
        <v>6737</v>
      </c>
      <c r="C3926" t="s">
        <v>6793</v>
      </c>
      <c r="D3926" t="s">
        <v>51</v>
      </c>
      <c r="E3926" t="s">
        <v>16</v>
      </c>
      <c r="F3926">
        <v>30</v>
      </c>
      <c r="G3926" t="s">
        <v>8961</v>
      </c>
      <c r="H3926" t="s">
        <v>3194</v>
      </c>
      <c r="I3926" t="s">
        <v>819</v>
      </c>
      <c r="J3926" s="6" t="s">
        <v>14200</v>
      </c>
      <c r="K3926">
        <v>12</v>
      </c>
      <c r="L3926" t="s">
        <v>39</v>
      </c>
      <c r="M3926">
        <f t="shared" si="122"/>
        <v>0</v>
      </c>
      <c r="N3926" s="23" t="s">
        <v>12932</v>
      </c>
      <c r="O3926" s="23" t="s">
        <v>10490</v>
      </c>
      <c r="P3926" s="23">
        <f t="shared" si="123"/>
        <v>4</v>
      </c>
    </row>
    <row r="3927" spans="1:16" x14ac:dyDescent="0.3">
      <c r="A3927">
        <v>4031</v>
      </c>
      <c r="B3927" t="s">
        <v>6532</v>
      </c>
      <c r="C3927" t="s">
        <v>2750</v>
      </c>
      <c r="D3927" t="s">
        <v>28</v>
      </c>
      <c r="E3927" t="s">
        <v>29</v>
      </c>
      <c r="F3927">
        <v>30</v>
      </c>
      <c r="G3927" t="s">
        <v>8962</v>
      </c>
      <c r="H3927" t="s">
        <v>4090</v>
      </c>
      <c r="I3927" t="s">
        <v>32</v>
      </c>
      <c r="J3927" s="6">
        <v>44623</v>
      </c>
      <c r="K3927">
        <v>63</v>
      </c>
      <c r="L3927" t="s">
        <v>101</v>
      </c>
      <c r="M3927">
        <f t="shared" si="122"/>
        <v>0</v>
      </c>
      <c r="N3927" s="23" t="s">
        <v>12933</v>
      </c>
      <c r="O3927" s="23" t="s">
        <v>6</v>
      </c>
      <c r="P3927" s="23">
        <f t="shared" si="123"/>
        <v>6</v>
      </c>
    </row>
    <row r="3928" spans="1:16" x14ac:dyDescent="0.3">
      <c r="A3928">
        <v>4032</v>
      </c>
      <c r="B3928" t="s">
        <v>4605</v>
      </c>
      <c r="C3928" t="s">
        <v>3584</v>
      </c>
      <c r="D3928" t="s">
        <v>28</v>
      </c>
      <c r="E3928" t="s">
        <v>29</v>
      </c>
      <c r="F3928">
        <v>60</v>
      </c>
      <c r="G3928" t="s">
        <v>8963</v>
      </c>
      <c r="H3928" t="s">
        <v>4911</v>
      </c>
      <c r="I3928" t="s">
        <v>95</v>
      </c>
      <c r="J3928" s="6" t="s">
        <v>14211</v>
      </c>
      <c r="K3928">
        <v>48</v>
      </c>
      <c r="L3928" t="s">
        <v>45</v>
      </c>
      <c r="M3928">
        <f t="shared" si="122"/>
        <v>0</v>
      </c>
      <c r="N3928" s="23" t="s">
        <v>2252</v>
      </c>
      <c r="O3928" s="23" t="s">
        <v>10468</v>
      </c>
      <c r="P3928" s="23">
        <f t="shared" si="123"/>
        <v>8</v>
      </c>
    </row>
    <row r="3929" spans="1:16" x14ac:dyDescent="0.3">
      <c r="A3929">
        <v>4033</v>
      </c>
      <c r="B3929" t="s">
        <v>8964</v>
      </c>
      <c r="C3929" t="s">
        <v>8156</v>
      </c>
      <c r="D3929" t="s">
        <v>51</v>
      </c>
      <c r="E3929" t="s">
        <v>16</v>
      </c>
      <c r="F3929">
        <v>30</v>
      </c>
      <c r="G3929" t="s">
        <v>8965</v>
      </c>
      <c r="H3929" t="s">
        <v>1448</v>
      </c>
      <c r="I3929" t="s">
        <v>1449</v>
      </c>
      <c r="J3929" s="6" t="s">
        <v>14209</v>
      </c>
      <c r="K3929">
        <v>23</v>
      </c>
      <c r="L3929" t="s">
        <v>101</v>
      </c>
      <c r="M3929">
        <f t="shared" si="122"/>
        <v>0</v>
      </c>
      <c r="N3929" s="23" t="s">
        <v>2252</v>
      </c>
      <c r="O3929" s="23" t="s">
        <v>3780</v>
      </c>
      <c r="P3929" s="23">
        <f t="shared" si="123"/>
        <v>5</v>
      </c>
    </row>
    <row r="3930" spans="1:16" x14ac:dyDescent="0.3">
      <c r="A3930">
        <v>4034</v>
      </c>
      <c r="B3930" t="s">
        <v>6411</v>
      </c>
      <c r="C3930" t="s">
        <v>8966</v>
      </c>
      <c r="D3930" t="s">
        <v>28</v>
      </c>
      <c r="E3930" t="s">
        <v>29</v>
      </c>
      <c r="F3930">
        <v>60</v>
      </c>
      <c r="G3930" t="s">
        <v>8967</v>
      </c>
      <c r="H3930" t="s">
        <v>3343</v>
      </c>
      <c r="I3930" t="s">
        <v>1199</v>
      </c>
      <c r="J3930" s="6">
        <v>44236</v>
      </c>
      <c r="K3930">
        <v>90</v>
      </c>
      <c r="L3930" t="s">
        <v>80</v>
      </c>
      <c r="M3930">
        <f t="shared" si="122"/>
        <v>0</v>
      </c>
      <c r="N3930" s="23" t="s">
        <v>2252</v>
      </c>
      <c r="O3930" s="23" t="s">
        <v>10453</v>
      </c>
      <c r="P3930" s="23">
        <f t="shared" si="123"/>
        <v>7</v>
      </c>
    </row>
    <row r="3931" spans="1:16" x14ac:dyDescent="0.3">
      <c r="A3931">
        <v>4035</v>
      </c>
      <c r="B3931" t="s">
        <v>7195</v>
      </c>
      <c r="C3931" t="s">
        <v>983</v>
      </c>
      <c r="D3931" t="s">
        <v>51</v>
      </c>
      <c r="E3931" t="s">
        <v>16</v>
      </c>
      <c r="F3931">
        <v>60</v>
      </c>
      <c r="G3931" t="s">
        <v>8968</v>
      </c>
      <c r="H3931" t="s">
        <v>8155</v>
      </c>
      <c r="I3931" t="s">
        <v>32</v>
      </c>
      <c r="J3931" s="6">
        <v>44319</v>
      </c>
      <c r="K3931">
        <v>6</v>
      </c>
      <c r="L3931" t="s">
        <v>39</v>
      </c>
      <c r="M3931">
        <f t="shared" si="122"/>
        <v>0</v>
      </c>
      <c r="N3931" s="23" t="s">
        <v>12934</v>
      </c>
      <c r="O3931" s="23" t="s">
        <v>10422</v>
      </c>
      <c r="P3931" s="23">
        <f t="shared" si="123"/>
        <v>4</v>
      </c>
    </row>
    <row r="3932" spans="1:16" x14ac:dyDescent="0.3">
      <c r="A3932">
        <v>4036</v>
      </c>
      <c r="B3932" t="s">
        <v>5042</v>
      </c>
      <c r="C3932" t="s">
        <v>6</v>
      </c>
      <c r="D3932" t="s">
        <v>28</v>
      </c>
      <c r="E3932" t="s">
        <v>29</v>
      </c>
      <c r="F3932">
        <v>30</v>
      </c>
      <c r="G3932" t="s">
        <v>8969</v>
      </c>
      <c r="H3932" t="s">
        <v>4621</v>
      </c>
      <c r="I3932" t="s">
        <v>178</v>
      </c>
      <c r="J3932" s="6">
        <v>44084</v>
      </c>
      <c r="K3932">
        <v>76</v>
      </c>
      <c r="L3932" t="s">
        <v>80</v>
      </c>
      <c r="M3932">
        <f t="shared" si="122"/>
        <v>0</v>
      </c>
      <c r="N3932" s="23" t="s">
        <v>12934</v>
      </c>
      <c r="O3932" s="23" t="s">
        <v>10490</v>
      </c>
      <c r="P3932" s="23">
        <f t="shared" si="123"/>
        <v>4</v>
      </c>
    </row>
    <row r="3933" spans="1:16" x14ac:dyDescent="0.3">
      <c r="A3933">
        <v>4037</v>
      </c>
      <c r="B3933" t="s">
        <v>1144</v>
      </c>
      <c r="C3933" t="s">
        <v>8970</v>
      </c>
      <c r="D3933" t="s">
        <v>15</v>
      </c>
      <c r="E3933" t="s">
        <v>16</v>
      </c>
      <c r="F3933">
        <v>30</v>
      </c>
      <c r="G3933" t="s">
        <v>8971</v>
      </c>
      <c r="H3933" t="s">
        <v>2093</v>
      </c>
      <c r="I3933" t="s">
        <v>32</v>
      </c>
      <c r="J3933" s="6">
        <v>44783</v>
      </c>
      <c r="K3933">
        <v>42</v>
      </c>
      <c r="L3933" t="s">
        <v>54</v>
      </c>
      <c r="M3933">
        <f t="shared" si="122"/>
        <v>0</v>
      </c>
      <c r="N3933" s="23" t="s">
        <v>12935</v>
      </c>
      <c r="O3933" s="23" t="s">
        <v>9969</v>
      </c>
      <c r="P3933" s="23">
        <f t="shared" si="123"/>
        <v>6</v>
      </c>
    </row>
    <row r="3934" spans="1:16" x14ac:dyDescent="0.3">
      <c r="A3934">
        <v>4038</v>
      </c>
      <c r="B3934" t="s">
        <v>6641</v>
      </c>
      <c r="C3934" t="s">
        <v>8852</v>
      </c>
      <c r="D3934" t="s">
        <v>28</v>
      </c>
      <c r="E3934" t="s">
        <v>29</v>
      </c>
      <c r="F3934">
        <v>30</v>
      </c>
      <c r="G3934" t="s">
        <v>8972</v>
      </c>
      <c r="H3934" t="s">
        <v>7400</v>
      </c>
      <c r="I3934" t="s">
        <v>178</v>
      </c>
      <c r="J3934" s="6">
        <v>44082</v>
      </c>
      <c r="K3934">
        <v>14</v>
      </c>
      <c r="L3934" t="s">
        <v>39</v>
      </c>
      <c r="M3934">
        <f t="shared" si="122"/>
        <v>0</v>
      </c>
      <c r="N3934" s="23" t="s">
        <v>12936</v>
      </c>
      <c r="O3934" s="23" t="s">
        <v>3780</v>
      </c>
      <c r="P3934" s="23">
        <f t="shared" si="123"/>
        <v>5</v>
      </c>
    </row>
    <row r="3935" spans="1:16" x14ac:dyDescent="0.3">
      <c r="A3935">
        <v>4039</v>
      </c>
      <c r="B3935" t="s">
        <v>6264</v>
      </c>
      <c r="C3935" t="s">
        <v>8760</v>
      </c>
      <c r="D3935" t="s">
        <v>28</v>
      </c>
      <c r="E3935" t="s">
        <v>29</v>
      </c>
      <c r="F3935">
        <v>60</v>
      </c>
      <c r="G3935" t="s">
        <v>8972</v>
      </c>
      <c r="H3935" t="s">
        <v>4967</v>
      </c>
      <c r="I3935" t="s">
        <v>32</v>
      </c>
      <c r="J3935" s="6" t="s">
        <v>13625</v>
      </c>
      <c r="K3935">
        <v>70</v>
      </c>
      <c r="L3935" t="s">
        <v>54</v>
      </c>
      <c r="M3935">
        <f t="shared" si="122"/>
        <v>0</v>
      </c>
      <c r="N3935" s="23" t="s">
        <v>12936</v>
      </c>
      <c r="O3935" s="23" t="s">
        <v>3780</v>
      </c>
      <c r="P3935" s="23">
        <f t="shared" si="123"/>
        <v>5</v>
      </c>
    </row>
    <row r="3936" spans="1:16" x14ac:dyDescent="0.3">
      <c r="A3936">
        <v>4040</v>
      </c>
      <c r="B3936" t="s">
        <v>3105</v>
      </c>
      <c r="C3936" t="s">
        <v>5295</v>
      </c>
      <c r="D3936" t="s">
        <v>15</v>
      </c>
      <c r="E3936" t="s">
        <v>16</v>
      </c>
      <c r="F3936">
        <v>90</v>
      </c>
      <c r="G3936" t="s">
        <v>8973</v>
      </c>
      <c r="H3936" t="s">
        <v>420</v>
      </c>
      <c r="I3936" t="s">
        <v>32</v>
      </c>
      <c r="J3936" s="6" t="s">
        <v>14148</v>
      </c>
      <c r="K3936">
        <v>53</v>
      </c>
      <c r="L3936" t="s">
        <v>70</v>
      </c>
      <c r="M3936">
        <f t="shared" si="122"/>
        <v>0</v>
      </c>
      <c r="N3936" s="23" t="s">
        <v>12936</v>
      </c>
      <c r="O3936" s="23" t="s">
        <v>10416</v>
      </c>
      <c r="P3936" s="23">
        <f t="shared" si="123"/>
        <v>4</v>
      </c>
    </row>
    <row r="3937" spans="1:16" x14ac:dyDescent="0.3">
      <c r="A3937">
        <v>4041</v>
      </c>
      <c r="B3937" t="s">
        <v>1752</v>
      </c>
      <c r="C3937" t="s">
        <v>4865</v>
      </c>
      <c r="D3937" t="s">
        <v>28</v>
      </c>
      <c r="E3937" t="s">
        <v>29</v>
      </c>
      <c r="F3937">
        <v>90</v>
      </c>
      <c r="G3937" t="s">
        <v>8974</v>
      </c>
      <c r="H3937" t="s">
        <v>3770</v>
      </c>
      <c r="I3937" t="s">
        <v>32</v>
      </c>
      <c r="J3937" s="6" t="s">
        <v>13764</v>
      </c>
      <c r="K3937">
        <v>72</v>
      </c>
      <c r="L3937" t="s">
        <v>45</v>
      </c>
      <c r="M3937">
        <f t="shared" si="122"/>
        <v>0</v>
      </c>
      <c r="N3937" s="23" t="s">
        <v>12937</v>
      </c>
      <c r="O3937" s="23" t="s">
        <v>10422</v>
      </c>
      <c r="P3937" s="23">
        <f t="shared" si="123"/>
        <v>4</v>
      </c>
    </row>
    <row r="3938" spans="1:16" x14ac:dyDescent="0.3">
      <c r="A3938">
        <v>4044</v>
      </c>
      <c r="B3938" t="s">
        <v>7245</v>
      </c>
      <c r="C3938" t="s">
        <v>2998</v>
      </c>
      <c r="D3938" t="s">
        <v>15</v>
      </c>
      <c r="E3938" t="s">
        <v>16</v>
      </c>
      <c r="F3938">
        <v>60</v>
      </c>
      <c r="G3938" t="s">
        <v>8977</v>
      </c>
      <c r="H3938" t="s">
        <v>5628</v>
      </c>
      <c r="I3938" t="s">
        <v>32</v>
      </c>
      <c r="J3938" s="6" t="s">
        <v>14212</v>
      </c>
      <c r="K3938">
        <v>29</v>
      </c>
      <c r="L3938" t="s">
        <v>70</v>
      </c>
      <c r="M3938">
        <f t="shared" si="122"/>
        <v>0</v>
      </c>
      <c r="N3938" s="23" t="s">
        <v>12938</v>
      </c>
      <c r="O3938" s="23" t="s">
        <v>10453</v>
      </c>
      <c r="P3938" s="23">
        <f t="shared" si="123"/>
        <v>7</v>
      </c>
    </row>
    <row r="3939" spans="1:16" x14ac:dyDescent="0.3">
      <c r="A3939">
        <v>4046</v>
      </c>
      <c r="B3939" t="s">
        <v>8149</v>
      </c>
      <c r="C3939" t="s">
        <v>1116</v>
      </c>
      <c r="D3939" t="s">
        <v>28</v>
      </c>
      <c r="E3939" t="s">
        <v>29</v>
      </c>
      <c r="F3939">
        <v>90</v>
      </c>
      <c r="G3939" t="s">
        <v>8978</v>
      </c>
      <c r="H3939" t="s">
        <v>8979</v>
      </c>
      <c r="I3939" t="s">
        <v>32</v>
      </c>
      <c r="J3939" s="6" t="s">
        <v>13995</v>
      </c>
      <c r="K3939">
        <v>19</v>
      </c>
      <c r="L3939" t="s">
        <v>70</v>
      </c>
      <c r="M3939">
        <f t="shared" si="122"/>
        <v>0</v>
      </c>
      <c r="N3939" s="23" t="s">
        <v>12939</v>
      </c>
      <c r="O3939" s="23" t="s">
        <v>3780</v>
      </c>
      <c r="P3939" s="23">
        <f t="shared" si="123"/>
        <v>5</v>
      </c>
    </row>
    <row r="3940" spans="1:16" x14ac:dyDescent="0.3">
      <c r="A3940">
        <v>4048</v>
      </c>
      <c r="B3940" t="s">
        <v>3731</v>
      </c>
      <c r="C3940" t="s">
        <v>7691</v>
      </c>
      <c r="D3940" t="s">
        <v>28</v>
      </c>
      <c r="E3940" t="s">
        <v>29</v>
      </c>
      <c r="F3940">
        <v>90</v>
      </c>
      <c r="G3940" t="s">
        <v>8980</v>
      </c>
      <c r="H3940" t="s">
        <v>5624</v>
      </c>
      <c r="I3940" t="s">
        <v>32</v>
      </c>
      <c r="J3940" s="6" t="s">
        <v>14012</v>
      </c>
      <c r="K3940">
        <v>57</v>
      </c>
      <c r="L3940" t="s">
        <v>64</v>
      </c>
      <c r="M3940">
        <f t="shared" si="122"/>
        <v>0</v>
      </c>
      <c r="N3940" s="23" t="s">
        <v>8980</v>
      </c>
      <c r="O3940" s="23"/>
      <c r="P3940" s="23">
        <f t="shared" si="123"/>
        <v>0</v>
      </c>
    </row>
    <row r="3941" spans="1:16" x14ac:dyDescent="0.3">
      <c r="A3941">
        <v>4049</v>
      </c>
      <c r="B3941" t="s">
        <v>6719</v>
      </c>
      <c r="C3941" t="s">
        <v>2563</v>
      </c>
      <c r="D3941" t="s">
        <v>15</v>
      </c>
      <c r="E3941" t="s">
        <v>16</v>
      </c>
      <c r="F3941">
        <v>90</v>
      </c>
      <c r="G3941" t="s">
        <v>8981</v>
      </c>
      <c r="H3941" t="s">
        <v>5811</v>
      </c>
      <c r="I3941" t="s">
        <v>294</v>
      </c>
      <c r="J3941" s="6">
        <v>44443</v>
      </c>
      <c r="K3941">
        <v>94</v>
      </c>
      <c r="L3941" t="s">
        <v>45</v>
      </c>
      <c r="M3941">
        <f t="shared" si="122"/>
        <v>0</v>
      </c>
      <c r="N3941" s="23" t="s">
        <v>12940</v>
      </c>
      <c r="O3941" s="23" t="s">
        <v>1021</v>
      </c>
      <c r="P3941" s="23">
        <f t="shared" si="123"/>
        <v>6</v>
      </c>
    </row>
    <row r="3942" spans="1:16" x14ac:dyDescent="0.3">
      <c r="A3942">
        <v>4050</v>
      </c>
      <c r="B3942" t="s">
        <v>4628</v>
      </c>
      <c r="C3942" t="s">
        <v>2832</v>
      </c>
      <c r="D3942" t="s">
        <v>28</v>
      </c>
      <c r="E3942" t="s">
        <v>29</v>
      </c>
      <c r="F3942">
        <v>30</v>
      </c>
      <c r="G3942" t="s">
        <v>8982</v>
      </c>
      <c r="H3942" t="s">
        <v>3194</v>
      </c>
      <c r="I3942" t="s">
        <v>819</v>
      </c>
      <c r="J3942" s="6" t="s">
        <v>13757</v>
      </c>
      <c r="K3942">
        <v>14</v>
      </c>
      <c r="L3942" t="s">
        <v>80</v>
      </c>
      <c r="M3942">
        <f t="shared" si="122"/>
        <v>0</v>
      </c>
      <c r="N3942" s="23" t="s">
        <v>12941</v>
      </c>
      <c r="O3942" s="23" t="s">
        <v>10422</v>
      </c>
      <c r="P3942" s="23">
        <f t="shared" si="123"/>
        <v>4</v>
      </c>
    </row>
    <row r="3943" spans="1:16" x14ac:dyDescent="0.3">
      <c r="A3943">
        <v>4051</v>
      </c>
      <c r="B3943" t="s">
        <v>5364</v>
      </c>
      <c r="C3943" t="s">
        <v>5529</v>
      </c>
      <c r="D3943" t="s">
        <v>28</v>
      </c>
      <c r="E3943" t="s">
        <v>29</v>
      </c>
      <c r="F3943">
        <v>90</v>
      </c>
      <c r="G3943" t="s">
        <v>14685</v>
      </c>
      <c r="H3943" t="s">
        <v>4098</v>
      </c>
      <c r="I3943" t="s">
        <v>1889</v>
      </c>
      <c r="J3943" s="6" t="s">
        <v>13807</v>
      </c>
      <c r="K3943">
        <v>102</v>
      </c>
      <c r="L3943" t="s">
        <v>101</v>
      </c>
      <c r="M3943">
        <f t="shared" si="122"/>
        <v>0</v>
      </c>
      <c r="N3943" s="23" t="s">
        <v>12942</v>
      </c>
      <c r="O3943" s="23" t="s">
        <v>10449</v>
      </c>
      <c r="P3943" s="23">
        <f t="shared" si="123"/>
        <v>7</v>
      </c>
    </row>
    <row r="3944" spans="1:16" x14ac:dyDescent="0.3">
      <c r="A3944">
        <v>4052</v>
      </c>
      <c r="B3944" t="s">
        <v>3515</v>
      </c>
      <c r="C3944" t="s">
        <v>5972</v>
      </c>
      <c r="D3944" t="s">
        <v>28</v>
      </c>
      <c r="E3944" t="s">
        <v>29</v>
      </c>
      <c r="F3944">
        <v>60</v>
      </c>
      <c r="G3944" t="s">
        <v>8984</v>
      </c>
      <c r="H3944" t="s">
        <v>591</v>
      </c>
      <c r="I3944" t="s">
        <v>32</v>
      </c>
      <c r="J3944" s="6" t="s">
        <v>13740</v>
      </c>
      <c r="K3944">
        <v>73</v>
      </c>
      <c r="L3944" t="s">
        <v>80</v>
      </c>
      <c r="M3944">
        <f t="shared" si="122"/>
        <v>0</v>
      </c>
      <c r="N3944" s="23" t="s">
        <v>9198</v>
      </c>
      <c r="O3944" s="23" t="s">
        <v>10453</v>
      </c>
      <c r="P3944" s="23">
        <f t="shared" si="123"/>
        <v>7</v>
      </c>
    </row>
    <row r="3945" spans="1:16" x14ac:dyDescent="0.3">
      <c r="A3945">
        <v>4053</v>
      </c>
      <c r="B3945" t="s">
        <v>8985</v>
      </c>
      <c r="C3945" t="s">
        <v>5832</v>
      </c>
      <c r="D3945" t="s">
        <v>15</v>
      </c>
      <c r="E3945" t="s">
        <v>16</v>
      </c>
      <c r="F3945">
        <v>90</v>
      </c>
      <c r="G3945" t="s">
        <v>8986</v>
      </c>
      <c r="H3945" t="s">
        <v>483</v>
      </c>
      <c r="I3945" t="s">
        <v>32</v>
      </c>
      <c r="J3945" s="6">
        <v>44593</v>
      </c>
      <c r="K3945">
        <v>10</v>
      </c>
      <c r="L3945" t="s">
        <v>159</v>
      </c>
      <c r="M3945">
        <f t="shared" si="122"/>
        <v>0</v>
      </c>
      <c r="N3945" s="23" t="s">
        <v>12943</v>
      </c>
      <c r="O3945" s="23" t="s">
        <v>10453</v>
      </c>
      <c r="P3945" s="23">
        <f t="shared" si="123"/>
        <v>7</v>
      </c>
    </row>
    <row r="3946" spans="1:16" x14ac:dyDescent="0.3">
      <c r="A3946">
        <v>4054</v>
      </c>
      <c r="B3946" t="s">
        <v>8987</v>
      </c>
      <c r="C3946" t="s">
        <v>3057</v>
      </c>
      <c r="D3946" t="s">
        <v>15</v>
      </c>
      <c r="E3946" t="s">
        <v>16</v>
      </c>
      <c r="F3946">
        <v>30</v>
      </c>
      <c r="G3946" t="s">
        <v>8988</v>
      </c>
      <c r="H3946" t="s">
        <v>3495</v>
      </c>
      <c r="I3946" t="s">
        <v>1083</v>
      </c>
      <c r="J3946" s="6" t="s">
        <v>13800</v>
      </c>
      <c r="K3946">
        <v>43</v>
      </c>
      <c r="L3946" t="s">
        <v>101</v>
      </c>
      <c r="M3946">
        <f t="shared" si="122"/>
        <v>0</v>
      </c>
      <c r="N3946" s="23" t="s">
        <v>12944</v>
      </c>
      <c r="O3946" s="23" t="s">
        <v>10422</v>
      </c>
      <c r="P3946" s="23">
        <f t="shared" si="123"/>
        <v>4</v>
      </c>
    </row>
    <row r="3947" spans="1:16" x14ac:dyDescent="0.3">
      <c r="A3947">
        <v>4055</v>
      </c>
      <c r="B3947" t="s">
        <v>5314</v>
      </c>
      <c r="C3947" t="s">
        <v>4410</v>
      </c>
      <c r="D3947" t="s">
        <v>28</v>
      </c>
      <c r="E3947" t="s">
        <v>29</v>
      </c>
      <c r="F3947">
        <v>90</v>
      </c>
      <c r="G3947" t="s">
        <v>8988</v>
      </c>
      <c r="H3947" t="s">
        <v>3324</v>
      </c>
      <c r="I3947" t="s">
        <v>32</v>
      </c>
      <c r="J3947" s="6" t="s">
        <v>14213</v>
      </c>
      <c r="K3947">
        <v>26</v>
      </c>
      <c r="L3947" t="s">
        <v>64</v>
      </c>
      <c r="M3947">
        <f t="shared" si="122"/>
        <v>0</v>
      </c>
      <c r="N3947" s="23" t="s">
        <v>12944</v>
      </c>
      <c r="O3947" s="23" t="s">
        <v>10422</v>
      </c>
      <c r="P3947" s="23">
        <f t="shared" si="123"/>
        <v>4</v>
      </c>
    </row>
    <row r="3948" spans="1:16" x14ac:dyDescent="0.3">
      <c r="A3948">
        <v>4056</v>
      </c>
      <c r="B3948" t="s">
        <v>527</v>
      </c>
      <c r="C3948" t="s">
        <v>6814</v>
      </c>
      <c r="D3948" t="s">
        <v>28</v>
      </c>
      <c r="E3948" t="s">
        <v>29</v>
      </c>
      <c r="F3948">
        <v>30</v>
      </c>
      <c r="G3948" t="s">
        <v>8989</v>
      </c>
      <c r="H3948" t="s">
        <v>6770</v>
      </c>
      <c r="I3948" t="s">
        <v>124</v>
      </c>
      <c r="J3948" s="6">
        <v>44205</v>
      </c>
      <c r="K3948">
        <v>67</v>
      </c>
      <c r="L3948" t="s">
        <v>70</v>
      </c>
      <c r="M3948">
        <f t="shared" si="122"/>
        <v>0</v>
      </c>
      <c r="N3948" s="23" t="s">
        <v>12944</v>
      </c>
      <c r="O3948" s="23" t="s">
        <v>6</v>
      </c>
      <c r="P3948" s="23">
        <f t="shared" si="123"/>
        <v>6</v>
      </c>
    </row>
    <row r="3949" spans="1:16" x14ac:dyDescent="0.3">
      <c r="A3949">
        <v>4057</v>
      </c>
      <c r="B3949" t="s">
        <v>8990</v>
      </c>
      <c r="C3949" t="s">
        <v>5215</v>
      </c>
      <c r="D3949" t="s">
        <v>51</v>
      </c>
      <c r="E3949" t="s">
        <v>16</v>
      </c>
      <c r="F3949">
        <v>30</v>
      </c>
      <c r="G3949" t="s">
        <v>8991</v>
      </c>
      <c r="H3949" t="s">
        <v>7829</v>
      </c>
      <c r="I3949" t="s">
        <v>934</v>
      </c>
      <c r="J3949" s="6">
        <v>43927</v>
      </c>
      <c r="K3949">
        <v>51</v>
      </c>
      <c r="L3949" t="s">
        <v>80</v>
      </c>
      <c r="M3949">
        <f t="shared" si="122"/>
        <v>0</v>
      </c>
      <c r="N3949" s="23" t="s">
        <v>12945</v>
      </c>
      <c r="O3949" s="23" t="s">
        <v>6</v>
      </c>
      <c r="P3949" s="23">
        <f t="shared" si="123"/>
        <v>6</v>
      </c>
    </row>
    <row r="3950" spans="1:16" x14ac:dyDescent="0.3">
      <c r="A3950">
        <v>4058</v>
      </c>
      <c r="B3950" t="s">
        <v>7303</v>
      </c>
      <c r="C3950" t="s">
        <v>3389</v>
      </c>
      <c r="D3950" t="s">
        <v>28</v>
      </c>
      <c r="E3950" t="s">
        <v>29</v>
      </c>
      <c r="F3950">
        <v>90</v>
      </c>
      <c r="G3950" t="s">
        <v>8992</v>
      </c>
      <c r="H3950" t="s">
        <v>3876</v>
      </c>
      <c r="I3950" t="s">
        <v>32</v>
      </c>
      <c r="J3950" s="6">
        <v>44077</v>
      </c>
      <c r="K3950">
        <v>68</v>
      </c>
      <c r="L3950" t="s">
        <v>80</v>
      </c>
      <c r="M3950">
        <f t="shared" si="122"/>
        <v>0</v>
      </c>
      <c r="N3950" s="23" t="s">
        <v>12946</v>
      </c>
      <c r="O3950" s="23" t="s">
        <v>10417</v>
      </c>
      <c r="P3950" s="23">
        <f t="shared" si="123"/>
        <v>5</v>
      </c>
    </row>
    <row r="3951" spans="1:16" x14ac:dyDescent="0.3">
      <c r="A3951">
        <v>4059</v>
      </c>
      <c r="B3951" t="s">
        <v>4058</v>
      </c>
      <c r="C3951" t="s">
        <v>4137</v>
      </c>
      <c r="D3951" t="s">
        <v>15</v>
      </c>
      <c r="E3951" t="s">
        <v>16</v>
      </c>
      <c r="F3951">
        <v>90</v>
      </c>
      <c r="G3951" t="s">
        <v>15013</v>
      </c>
      <c r="H3951" t="s">
        <v>1318</v>
      </c>
      <c r="I3951" t="s">
        <v>32</v>
      </c>
      <c r="J3951" s="6">
        <v>44260</v>
      </c>
      <c r="K3951">
        <v>6</v>
      </c>
      <c r="L3951" t="s">
        <v>80</v>
      </c>
      <c r="M3951">
        <f t="shared" si="122"/>
        <v>0</v>
      </c>
      <c r="N3951" s="23" t="s">
        <v>976</v>
      </c>
      <c r="O3951" s="23" t="s">
        <v>3369</v>
      </c>
      <c r="P3951" s="23">
        <f t="shared" si="123"/>
        <v>5</v>
      </c>
    </row>
    <row r="3952" spans="1:16" x14ac:dyDescent="0.3">
      <c r="A3952">
        <v>4060</v>
      </c>
      <c r="B3952" t="s">
        <v>2391</v>
      </c>
      <c r="C3952" t="s">
        <v>1003</v>
      </c>
      <c r="D3952" t="s">
        <v>51</v>
      </c>
      <c r="E3952" t="s">
        <v>16</v>
      </c>
      <c r="F3952">
        <v>30</v>
      </c>
      <c r="G3952" t="s">
        <v>8994</v>
      </c>
      <c r="H3952" t="s">
        <v>5301</v>
      </c>
      <c r="I3952" t="s">
        <v>173</v>
      </c>
      <c r="J3952" s="6" t="s">
        <v>14164</v>
      </c>
      <c r="K3952">
        <v>44</v>
      </c>
      <c r="L3952" t="s">
        <v>101</v>
      </c>
      <c r="M3952">
        <f t="shared" si="122"/>
        <v>0</v>
      </c>
      <c r="N3952" s="23" t="s">
        <v>976</v>
      </c>
      <c r="O3952" s="23" t="s">
        <v>10549</v>
      </c>
      <c r="P3952" s="23">
        <f t="shared" si="123"/>
        <v>3</v>
      </c>
    </row>
    <row r="3953" spans="1:16" x14ac:dyDescent="0.3">
      <c r="A3953">
        <v>4061</v>
      </c>
      <c r="B3953" t="s">
        <v>120</v>
      </c>
      <c r="C3953" t="s">
        <v>3928</v>
      </c>
      <c r="D3953" t="s">
        <v>15</v>
      </c>
      <c r="E3953" t="s">
        <v>16</v>
      </c>
      <c r="F3953">
        <v>60</v>
      </c>
      <c r="G3953" t="s">
        <v>8995</v>
      </c>
      <c r="H3953" t="s">
        <v>3682</v>
      </c>
      <c r="I3953" t="s">
        <v>178</v>
      </c>
      <c r="J3953" s="6" t="s">
        <v>13748</v>
      </c>
      <c r="K3953">
        <v>32</v>
      </c>
      <c r="L3953" t="s">
        <v>33</v>
      </c>
      <c r="M3953">
        <f t="shared" si="122"/>
        <v>0</v>
      </c>
      <c r="N3953" s="23" t="s">
        <v>12947</v>
      </c>
      <c r="O3953" s="23" t="s">
        <v>6</v>
      </c>
      <c r="P3953" s="23">
        <f t="shared" si="123"/>
        <v>6</v>
      </c>
    </row>
    <row r="3954" spans="1:16" x14ac:dyDescent="0.3">
      <c r="A3954">
        <v>4062</v>
      </c>
      <c r="B3954" t="s">
        <v>3967</v>
      </c>
      <c r="C3954" t="s">
        <v>5417</v>
      </c>
      <c r="D3954" t="s">
        <v>28</v>
      </c>
      <c r="E3954" t="s">
        <v>29</v>
      </c>
      <c r="F3954">
        <v>60</v>
      </c>
      <c r="G3954" t="s">
        <v>8996</v>
      </c>
      <c r="H3954" t="s">
        <v>4748</v>
      </c>
      <c r="I3954" t="s">
        <v>32</v>
      </c>
      <c r="J3954" s="6">
        <v>44442</v>
      </c>
      <c r="K3954">
        <v>25</v>
      </c>
      <c r="L3954" t="s">
        <v>101</v>
      </c>
      <c r="M3954">
        <f t="shared" si="122"/>
        <v>0</v>
      </c>
      <c r="N3954" s="23" t="s">
        <v>12947</v>
      </c>
      <c r="O3954" s="23" t="s">
        <v>10425</v>
      </c>
      <c r="P3954" s="23">
        <f t="shared" si="123"/>
        <v>3</v>
      </c>
    </row>
    <row r="3955" spans="1:16" x14ac:dyDescent="0.3">
      <c r="A3955">
        <v>4063</v>
      </c>
      <c r="B3955" t="s">
        <v>8788</v>
      </c>
      <c r="C3955" t="s">
        <v>1985</v>
      </c>
      <c r="D3955" t="s">
        <v>28</v>
      </c>
      <c r="E3955" t="s">
        <v>29</v>
      </c>
      <c r="F3955">
        <v>90</v>
      </c>
      <c r="G3955" t="s">
        <v>8996</v>
      </c>
      <c r="H3955" t="s">
        <v>1791</v>
      </c>
      <c r="I3955" t="s">
        <v>32</v>
      </c>
      <c r="J3955" s="6" t="s">
        <v>13946</v>
      </c>
      <c r="K3955">
        <v>89</v>
      </c>
      <c r="L3955" t="s">
        <v>159</v>
      </c>
      <c r="M3955">
        <f t="shared" si="122"/>
        <v>0</v>
      </c>
      <c r="N3955" s="23" t="s">
        <v>12947</v>
      </c>
      <c r="O3955" s="23" t="s">
        <v>10425</v>
      </c>
      <c r="P3955" s="23">
        <f t="shared" si="123"/>
        <v>3</v>
      </c>
    </row>
    <row r="3956" spans="1:16" x14ac:dyDescent="0.3">
      <c r="A3956">
        <v>4064</v>
      </c>
      <c r="B3956" t="s">
        <v>2223</v>
      </c>
      <c r="C3956" t="s">
        <v>1853</v>
      </c>
      <c r="D3956" t="s">
        <v>28</v>
      </c>
      <c r="E3956" t="s">
        <v>29</v>
      </c>
      <c r="F3956">
        <v>60</v>
      </c>
      <c r="G3956" t="s">
        <v>8996</v>
      </c>
      <c r="H3956" t="s">
        <v>3424</v>
      </c>
      <c r="I3956" t="s">
        <v>32</v>
      </c>
      <c r="J3956" s="6" t="s">
        <v>13972</v>
      </c>
      <c r="K3956">
        <v>18</v>
      </c>
      <c r="L3956" t="s">
        <v>70</v>
      </c>
      <c r="M3956">
        <f t="shared" si="122"/>
        <v>0</v>
      </c>
      <c r="N3956" s="23" t="s">
        <v>12947</v>
      </c>
      <c r="O3956" s="23" t="s">
        <v>10425</v>
      </c>
      <c r="P3956" s="23">
        <f t="shared" si="123"/>
        <v>3</v>
      </c>
    </row>
    <row r="3957" spans="1:16" x14ac:dyDescent="0.3">
      <c r="A3957">
        <v>4065</v>
      </c>
      <c r="B3957" t="s">
        <v>979</v>
      </c>
      <c r="C3957" t="s">
        <v>2228</v>
      </c>
      <c r="D3957" t="s">
        <v>28</v>
      </c>
      <c r="E3957" t="s">
        <v>29</v>
      </c>
      <c r="F3957">
        <v>60</v>
      </c>
      <c r="G3957" t="s">
        <v>8997</v>
      </c>
      <c r="H3957" t="s">
        <v>3361</v>
      </c>
      <c r="I3957" t="s">
        <v>95</v>
      </c>
      <c r="J3957" s="6">
        <v>43928</v>
      </c>
      <c r="K3957">
        <v>16</v>
      </c>
      <c r="L3957" t="s">
        <v>101</v>
      </c>
      <c r="M3957">
        <f t="shared" si="122"/>
        <v>0</v>
      </c>
      <c r="N3957" s="23" t="s">
        <v>12948</v>
      </c>
      <c r="O3957" s="23" t="s">
        <v>10422</v>
      </c>
      <c r="P3957" s="23">
        <f t="shared" si="123"/>
        <v>4</v>
      </c>
    </row>
    <row r="3958" spans="1:16" x14ac:dyDescent="0.3">
      <c r="A3958">
        <v>4066</v>
      </c>
      <c r="B3958" t="s">
        <v>8998</v>
      </c>
      <c r="C3958" t="s">
        <v>388</v>
      </c>
      <c r="D3958" t="s">
        <v>41</v>
      </c>
      <c r="E3958" t="s">
        <v>16</v>
      </c>
      <c r="F3958">
        <v>60</v>
      </c>
      <c r="G3958" t="s">
        <v>8999</v>
      </c>
      <c r="H3958" t="s">
        <v>2818</v>
      </c>
      <c r="I3958" t="s">
        <v>32</v>
      </c>
      <c r="J3958" s="6" t="s">
        <v>13740</v>
      </c>
      <c r="K3958">
        <v>48</v>
      </c>
      <c r="L3958" t="s">
        <v>159</v>
      </c>
      <c r="M3958">
        <f t="shared" si="122"/>
        <v>0</v>
      </c>
      <c r="N3958" s="23" t="s">
        <v>12949</v>
      </c>
      <c r="O3958" s="23" t="s">
        <v>10453</v>
      </c>
      <c r="P3958" s="23">
        <f t="shared" si="123"/>
        <v>7</v>
      </c>
    </row>
    <row r="3959" spans="1:16" x14ac:dyDescent="0.3">
      <c r="A3959">
        <v>4067</v>
      </c>
      <c r="B3959" t="s">
        <v>2415</v>
      </c>
      <c r="C3959" t="s">
        <v>1779</v>
      </c>
      <c r="D3959" t="s">
        <v>92</v>
      </c>
      <c r="E3959" t="s">
        <v>29</v>
      </c>
      <c r="F3959">
        <v>60</v>
      </c>
      <c r="G3959" t="s">
        <v>9000</v>
      </c>
      <c r="H3959" t="s">
        <v>53</v>
      </c>
      <c r="I3959" t="s">
        <v>32</v>
      </c>
      <c r="J3959" s="6">
        <v>44563</v>
      </c>
      <c r="K3959">
        <v>93</v>
      </c>
      <c r="L3959" t="s">
        <v>101</v>
      </c>
      <c r="M3959">
        <f t="shared" si="122"/>
        <v>0</v>
      </c>
      <c r="N3959" s="23" t="s">
        <v>12950</v>
      </c>
      <c r="O3959" s="23" t="s">
        <v>10438</v>
      </c>
      <c r="P3959" s="23">
        <f t="shared" si="123"/>
        <v>5</v>
      </c>
    </row>
    <row r="3960" spans="1:16" x14ac:dyDescent="0.3">
      <c r="A3960">
        <v>4068</v>
      </c>
      <c r="B3960" t="s">
        <v>3213</v>
      </c>
      <c r="C3960" t="s">
        <v>4933</v>
      </c>
      <c r="D3960" t="s">
        <v>15</v>
      </c>
      <c r="E3960" t="s">
        <v>16</v>
      </c>
      <c r="F3960">
        <v>60</v>
      </c>
      <c r="G3960" t="s">
        <v>9001</v>
      </c>
      <c r="H3960" t="s">
        <v>138</v>
      </c>
      <c r="I3960" t="s">
        <v>294</v>
      </c>
      <c r="J3960" s="6">
        <v>44775</v>
      </c>
      <c r="K3960">
        <v>2</v>
      </c>
      <c r="L3960" t="s">
        <v>20</v>
      </c>
      <c r="M3960">
        <f t="shared" si="122"/>
        <v>0</v>
      </c>
      <c r="N3960" s="23" t="s">
        <v>12951</v>
      </c>
      <c r="O3960" s="23" t="s">
        <v>10422</v>
      </c>
      <c r="P3960" s="23">
        <f t="shared" si="123"/>
        <v>4</v>
      </c>
    </row>
    <row r="3961" spans="1:16" x14ac:dyDescent="0.3">
      <c r="A3961">
        <v>4069</v>
      </c>
      <c r="B3961" t="s">
        <v>8293</v>
      </c>
      <c r="C3961" t="s">
        <v>5258</v>
      </c>
      <c r="D3961" t="s">
        <v>15</v>
      </c>
      <c r="E3961" t="s">
        <v>16</v>
      </c>
      <c r="F3961">
        <v>30</v>
      </c>
      <c r="G3961" t="s">
        <v>9002</v>
      </c>
      <c r="H3961" t="s">
        <v>5189</v>
      </c>
      <c r="I3961" t="s">
        <v>32</v>
      </c>
      <c r="J3961" s="6" t="s">
        <v>13963</v>
      </c>
      <c r="K3961">
        <v>12</v>
      </c>
      <c r="L3961" t="s">
        <v>70</v>
      </c>
      <c r="M3961">
        <f t="shared" si="122"/>
        <v>0</v>
      </c>
      <c r="N3961" s="23" t="s">
        <v>12952</v>
      </c>
      <c r="O3961" s="23" t="s">
        <v>10422</v>
      </c>
      <c r="P3961" s="23">
        <f t="shared" si="123"/>
        <v>4</v>
      </c>
    </row>
    <row r="3962" spans="1:16" x14ac:dyDescent="0.3">
      <c r="A3962">
        <v>4070</v>
      </c>
      <c r="B3962" t="s">
        <v>3716</v>
      </c>
      <c r="C3962" t="s">
        <v>9003</v>
      </c>
      <c r="D3962" t="s">
        <v>51</v>
      </c>
      <c r="E3962" t="s">
        <v>16</v>
      </c>
      <c r="F3962">
        <v>30</v>
      </c>
      <c r="G3962" t="s">
        <v>9004</v>
      </c>
      <c r="H3962" t="s">
        <v>6228</v>
      </c>
      <c r="I3962" t="s">
        <v>187</v>
      </c>
      <c r="J3962" s="6">
        <v>44447</v>
      </c>
      <c r="K3962">
        <v>29</v>
      </c>
      <c r="L3962" t="s">
        <v>80</v>
      </c>
      <c r="M3962">
        <f t="shared" si="122"/>
        <v>0</v>
      </c>
      <c r="N3962" s="23" t="s">
        <v>12952</v>
      </c>
      <c r="O3962" s="23" t="s">
        <v>10698</v>
      </c>
      <c r="P3962" s="23">
        <f t="shared" si="123"/>
        <v>7</v>
      </c>
    </row>
    <row r="3963" spans="1:16" x14ac:dyDescent="0.3">
      <c r="A3963">
        <v>4071</v>
      </c>
      <c r="B3963" t="s">
        <v>4151</v>
      </c>
      <c r="C3963" t="s">
        <v>2844</v>
      </c>
      <c r="D3963" t="s">
        <v>51</v>
      </c>
      <c r="E3963" t="s">
        <v>16</v>
      </c>
      <c r="F3963">
        <v>60</v>
      </c>
      <c r="G3963" t="s">
        <v>9005</v>
      </c>
      <c r="H3963" t="s">
        <v>6736</v>
      </c>
      <c r="I3963" t="s">
        <v>32</v>
      </c>
      <c r="J3963" s="6" t="s">
        <v>14263</v>
      </c>
      <c r="K3963">
        <v>17</v>
      </c>
      <c r="L3963" t="s">
        <v>33</v>
      </c>
      <c r="M3963">
        <f t="shared" si="122"/>
        <v>0</v>
      </c>
      <c r="N3963" s="23" t="s">
        <v>504</v>
      </c>
      <c r="O3963" s="23" t="s">
        <v>10420</v>
      </c>
      <c r="P3963" s="23">
        <f t="shared" si="123"/>
        <v>6</v>
      </c>
    </row>
    <row r="3964" spans="1:16" x14ac:dyDescent="0.3">
      <c r="A3964">
        <v>4072</v>
      </c>
      <c r="B3964" t="s">
        <v>2584</v>
      </c>
      <c r="C3964" t="s">
        <v>3564</v>
      </c>
      <c r="D3964" t="s">
        <v>28</v>
      </c>
      <c r="E3964" t="s">
        <v>29</v>
      </c>
      <c r="F3964">
        <v>60</v>
      </c>
      <c r="G3964" t="s">
        <v>9006</v>
      </c>
      <c r="H3964" t="s">
        <v>2199</v>
      </c>
      <c r="I3964" t="s">
        <v>32</v>
      </c>
      <c r="J3964" s="6" t="s">
        <v>13800</v>
      </c>
      <c r="K3964">
        <v>4</v>
      </c>
      <c r="L3964" t="s">
        <v>64</v>
      </c>
      <c r="M3964">
        <f t="shared" si="122"/>
        <v>0</v>
      </c>
      <c r="N3964" s="23" t="s">
        <v>371</v>
      </c>
      <c r="O3964" s="23" t="s">
        <v>11127</v>
      </c>
      <c r="P3964" s="23">
        <f t="shared" si="123"/>
        <v>7</v>
      </c>
    </row>
    <row r="3965" spans="1:16" x14ac:dyDescent="0.3">
      <c r="A3965">
        <v>4073</v>
      </c>
      <c r="B3965" t="s">
        <v>3574</v>
      </c>
      <c r="C3965" t="s">
        <v>1273</v>
      </c>
      <c r="D3965" t="s">
        <v>15</v>
      </c>
      <c r="E3965" t="s">
        <v>16</v>
      </c>
      <c r="F3965">
        <v>90</v>
      </c>
      <c r="G3965" t="s">
        <v>9007</v>
      </c>
      <c r="H3965" t="s">
        <v>9008</v>
      </c>
      <c r="I3965" t="s">
        <v>32</v>
      </c>
      <c r="J3965" s="6" t="s">
        <v>13961</v>
      </c>
      <c r="K3965">
        <v>75</v>
      </c>
      <c r="L3965" t="s">
        <v>80</v>
      </c>
      <c r="M3965">
        <f t="shared" si="122"/>
        <v>0</v>
      </c>
      <c r="N3965" s="23" t="s">
        <v>371</v>
      </c>
      <c r="O3965" s="23" t="s">
        <v>10416</v>
      </c>
      <c r="P3965" s="23">
        <f t="shared" si="123"/>
        <v>4</v>
      </c>
    </row>
    <row r="3966" spans="1:16" x14ac:dyDescent="0.3">
      <c r="A3966">
        <v>4074</v>
      </c>
      <c r="B3966" t="s">
        <v>9009</v>
      </c>
      <c r="C3966" t="s">
        <v>296</v>
      </c>
      <c r="D3966" t="s">
        <v>51</v>
      </c>
      <c r="E3966" t="s">
        <v>16</v>
      </c>
      <c r="F3966">
        <v>90</v>
      </c>
      <c r="G3966" t="s">
        <v>9010</v>
      </c>
      <c r="H3966" t="s">
        <v>1430</v>
      </c>
      <c r="I3966" t="s">
        <v>32</v>
      </c>
      <c r="J3966" s="6" t="s">
        <v>13960</v>
      </c>
      <c r="K3966">
        <v>40</v>
      </c>
      <c r="L3966" t="s">
        <v>54</v>
      </c>
      <c r="M3966">
        <f t="shared" si="122"/>
        <v>0</v>
      </c>
      <c r="N3966" s="23" t="s">
        <v>371</v>
      </c>
      <c r="O3966" s="23" t="s">
        <v>12487</v>
      </c>
      <c r="P3966" s="23">
        <f t="shared" si="123"/>
        <v>5</v>
      </c>
    </row>
    <row r="3967" spans="1:16" x14ac:dyDescent="0.3">
      <c r="A3967">
        <v>4075</v>
      </c>
      <c r="B3967" t="s">
        <v>1262</v>
      </c>
      <c r="C3967" t="s">
        <v>3251</v>
      </c>
      <c r="D3967" t="s">
        <v>15</v>
      </c>
      <c r="E3967" t="s">
        <v>16</v>
      </c>
      <c r="F3967">
        <v>60</v>
      </c>
      <c r="G3967" t="s">
        <v>9011</v>
      </c>
      <c r="H3967" t="s">
        <v>4901</v>
      </c>
      <c r="I3967" t="s">
        <v>32</v>
      </c>
      <c r="J3967" s="6">
        <v>44016</v>
      </c>
      <c r="K3967">
        <v>81</v>
      </c>
      <c r="L3967" t="s">
        <v>20</v>
      </c>
      <c r="M3967">
        <f t="shared" si="122"/>
        <v>0</v>
      </c>
      <c r="N3967" s="23" t="s">
        <v>371</v>
      </c>
      <c r="O3967" s="23" t="s">
        <v>12953</v>
      </c>
      <c r="P3967" s="23">
        <f t="shared" si="123"/>
        <v>5</v>
      </c>
    </row>
    <row r="3968" spans="1:16" x14ac:dyDescent="0.3">
      <c r="A3968">
        <v>4076</v>
      </c>
      <c r="B3968" t="s">
        <v>1838</v>
      </c>
      <c r="C3968" t="s">
        <v>9012</v>
      </c>
      <c r="D3968" t="s">
        <v>28</v>
      </c>
      <c r="E3968" t="s">
        <v>29</v>
      </c>
      <c r="F3968">
        <v>30</v>
      </c>
      <c r="G3968" t="s">
        <v>9013</v>
      </c>
      <c r="H3968" t="s">
        <v>957</v>
      </c>
      <c r="I3968" t="s">
        <v>95</v>
      </c>
      <c r="J3968" s="6" t="s">
        <v>13745</v>
      </c>
      <c r="K3968">
        <v>41</v>
      </c>
      <c r="L3968" t="s">
        <v>64</v>
      </c>
      <c r="M3968">
        <f t="shared" si="122"/>
        <v>0</v>
      </c>
      <c r="N3968" s="23" t="s">
        <v>371</v>
      </c>
      <c r="O3968" s="23" t="s">
        <v>10422</v>
      </c>
      <c r="P3968" s="23">
        <f t="shared" si="123"/>
        <v>4</v>
      </c>
    </row>
    <row r="3969" spans="1:16" x14ac:dyDescent="0.3">
      <c r="A3969">
        <v>4077</v>
      </c>
      <c r="B3969" t="s">
        <v>9014</v>
      </c>
      <c r="C3969" t="s">
        <v>4782</v>
      </c>
      <c r="D3969" t="s">
        <v>51</v>
      </c>
      <c r="E3969" t="s">
        <v>16</v>
      </c>
      <c r="F3969">
        <v>90</v>
      </c>
      <c r="G3969" t="s">
        <v>9015</v>
      </c>
      <c r="H3969" t="s">
        <v>1168</v>
      </c>
      <c r="I3969" t="s">
        <v>32</v>
      </c>
      <c r="J3969" s="6" t="s">
        <v>14195</v>
      </c>
      <c r="K3969">
        <v>40</v>
      </c>
      <c r="L3969" t="s">
        <v>39</v>
      </c>
      <c r="M3969">
        <f t="shared" si="122"/>
        <v>0</v>
      </c>
      <c r="N3969" s="23" t="s">
        <v>371</v>
      </c>
      <c r="O3969" s="23" t="s">
        <v>8407</v>
      </c>
      <c r="P3969" s="23">
        <f t="shared" si="123"/>
        <v>6</v>
      </c>
    </row>
    <row r="3970" spans="1:16" x14ac:dyDescent="0.3">
      <c r="A3970">
        <v>4078</v>
      </c>
      <c r="B3970" t="s">
        <v>9016</v>
      </c>
      <c r="C3970" t="s">
        <v>1635</v>
      </c>
      <c r="D3970" t="s">
        <v>15</v>
      </c>
      <c r="E3970" t="s">
        <v>16</v>
      </c>
      <c r="F3970">
        <v>90</v>
      </c>
      <c r="G3970" t="s">
        <v>9017</v>
      </c>
      <c r="H3970" t="s">
        <v>4825</v>
      </c>
      <c r="I3970" t="s">
        <v>32</v>
      </c>
      <c r="J3970" s="6">
        <v>44656</v>
      </c>
      <c r="K3970">
        <v>81</v>
      </c>
      <c r="L3970" t="s">
        <v>20</v>
      </c>
      <c r="M3970">
        <f t="shared" ref="M3970:M4033" si="124">COUNTBLANK(A3970:L3970)</f>
        <v>0</v>
      </c>
      <c r="N3970" s="23" t="s">
        <v>12954</v>
      </c>
      <c r="O3970" s="23" t="s">
        <v>10416</v>
      </c>
      <c r="P3970" s="23">
        <f t="shared" ref="P3970:P4033" si="125">LEN(O3970)</f>
        <v>4</v>
      </c>
    </row>
    <row r="3971" spans="1:16" x14ac:dyDescent="0.3">
      <c r="A3971">
        <v>4079</v>
      </c>
      <c r="B3971" t="s">
        <v>9018</v>
      </c>
      <c r="C3971" t="s">
        <v>321</v>
      </c>
      <c r="D3971" t="s">
        <v>51</v>
      </c>
      <c r="E3971" t="s">
        <v>16</v>
      </c>
      <c r="F3971">
        <v>90</v>
      </c>
      <c r="G3971" t="s">
        <v>9019</v>
      </c>
      <c r="H3971" t="s">
        <v>724</v>
      </c>
      <c r="I3971" t="s">
        <v>240</v>
      </c>
      <c r="J3971" s="6" t="s">
        <v>14242</v>
      </c>
      <c r="K3971">
        <v>46</v>
      </c>
      <c r="L3971" t="s">
        <v>70</v>
      </c>
      <c r="M3971">
        <f t="shared" si="124"/>
        <v>0</v>
      </c>
      <c r="N3971" s="23" t="s">
        <v>12955</v>
      </c>
      <c r="O3971" s="23" t="s">
        <v>10436</v>
      </c>
      <c r="P3971" s="23">
        <f t="shared" si="125"/>
        <v>8</v>
      </c>
    </row>
    <row r="3972" spans="1:16" x14ac:dyDescent="0.3">
      <c r="A3972">
        <v>4080</v>
      </c>
      <c r="B3972" t="s">
        <v>9020</v>
      </c>
      <c r="C3972" t="s">
        <v>6203</v>
      </c>
      <c r="D3972" t="s">
        <v>15</v>
      </c>
      <c r="E3972" t="s">
        <v>16</v>
      </c>
      <c r="F3972">
        <v>90</v>
      </c>
      <c r="G3972" t="s">
        <v>9021</v>
      </c>
      <c r="H3972" t="s">
        <v>9022</v>
      </c>
      <c r="I3972" t="s">
        <v>187</v>
      </c>
      <c r="J3972" s="6" t="s">
        <v>14212</v>
      </c>
      <c r="K3972">
        <v>26</v>
      </c>
      <c r="L3972" t="s">
        <v>80</v>
      </c>
      <c r="M3972">
        <f t="shared" si="124"/>
        <v>0</v>
      </c>
      <c r="N3972" s="23" t="s">
        <v>1945</v>
      </c>
      <c r="O3972" s="23" t="s">
        <v>6</v>
      </c>
      <c r="P3972" s="23">
        <f t="shared" si="125"/>
        <v>6</v>
      </c>
    </row>
    <row r="3973" spans="1:16" x14ac:dyDescent="0.3">
      <c r="A3973">
        <v>4081</v>
      </c>
      <c r="B3973" t="s">
        <v>5257</v>
      </c>
      <c r="C3973" t="s">
        <v>3345</v>
      </c>
      <c r="D3973" t="s">
        <v>51</v>
      </c>
      <c r="E3973" t="s">
        <v>16</v>
      </c>
      <c r="F3973">
        <v>90</v>
      </c>
      <c r="G3973" t="s">
        <v>9023</v>
      </c>
      <c r="H3973" t="s">
        <v>8110</v>
      </c>
      <c r="I3973" t="s">
        <v>173</v>
      </c>
      <c r="J3973" s="6" t="s">
        <v>14099</v>
      </c>
      <c r="K3973">
        <v>5</v>
      </c>
      <c r="L3973" t="s">
        <v>101</v>
      </c>
      <c r="M3973">
        <f t="shared" si="124"/>
        <v>0</v>
      </c>
      <c r="N3973" s="23" t="s">
        <v>12956</v>
      </c>
      <c r="O3973" s="23" t="s">
        <v>10417</v>
      </c>
      <c r="P3973" s="23">
        <f t="shared" si="125"/>
        <v>5</v>
      </c>
    </row>
    <row r="3974" spans="1:16" x14ac:dyDescent="0.3">
      <c r="A3974">
        <v>4082</v>
      </c>
      <c r="B3974" t="s">
        <v>9024</v>
      </c>
      <c r="C3974" t="s">
        <v>135</v>
      </c>
      <c r="D3974" t="s">
        <v>28</v>
      </c>
      <c r="E3974" t="s">
        <v>29</v>
      </c>
      <c r="F3974">
        <v>90</v>
      </c>
      <c r="G3974" t="s">
        <v>9025</v>
      </c>
      <c r="H3974" t="s">
        <v>641</v>
      </c>
      <c r="I3974" t="s">
        <v>294</v>
      </c>
      <c r="J3974" s="6" t="s">
        <v>13767</v>
      </c>
      <c r="K3974">
        <v>42</v>
      </c>
      <c r="L3974" t="s">
        <v>159</v>
      </c>
      <c r="M3974">
        <f t="shared" si="124"/>
        <v>0</v>
      </c>
      <c r="N3974" s="23" t="s">
        <v>12956</v>
      </c>
      <c r="O3974" s="23" t="s">
        <v>10422</v>
      </c>
      <c r="P3974" s="23">
        <f t="shared" si="125"/>
        <v>4</v>
      </c>
    </row>
    <row r="3975" spans="1:16" x14ac:dyDescent="0.3">
      <c r="A3975">
        <v>4083</v>
      </c>
      <c r="B3975" t="s">
        <v>1699</v>
      </c>
      <c r="C3975" t="s">
        <v>4324</v>
      </c>
      <c r="D3975" t="s">
        <v>28</v>
      </c>
      <c r="E3975" t="s">
        <v>29</v>
      </c>
      <c r="F3975">
        <v>90</v>
      </c>
      <c r="G3975" t="s">
        <v>9026</v>
      </c>
      <c r="H3975" t="s">
        <v>1601</v>
      </c>
      <c r="I3975" t="s">
        <v>32</v>
      </c>
      <c r="J3975" s="6">
        <v>44631</v>
      </c>
      <c r="K3975">
        <v>67</v>
      </c>
      <c r="L3975" t="s">
        <v>45</v>
      </c>
      <c r="M3975">
        <f t="shared" si="124"/>
        <v>0</v>
      </c>
      <c r="N3975" s="23" t="s">
        <v>506</v>
      </c>
      <c r="O3975" s="23" t="s">
        <v>635</v>
      </c>
      <c r="P3975" s="23">
        <f t="shared" si="125"/>
        <v>8</v>
      </c>
    </row>
    <row r="3976" spans="1:16" x14ac:dyDescent="0.3">
      <c r="A3976">
        <v>4084</v>
      </c>
      <c r="B3976" t="s">
        <v>96</v>
      </c>
      <c r="C3976" t="s">
        <v>5164</v>
      </c>
      <c r="D3976" t="s">
        <v>28</v>
      </c>
      <c r="E3976" t="s">
        <v>29</v>
      </c>
      <c r="F3976">
        <v>30</v>
      </c>
      <c r="G3976" t="s">
        <v>9027</v>
      </c>
      <c r="H3976" t="s">
        <v>326</v>
      </c>
      <c r="I3976" t="s">
        <v>25</v>
      </c>
      <c r="J3976" s="6">
        <v>43895</v>
      </c>
      <c r="K3976">
        <v>41</v>
      </c>
      <c r="L3976" t="s">
        <v>33</v>
      </c>
      <c r="M3976">
        <f t="shared" si="124"/>
        <v>0</v>
      </c>
      <c r="N3976" s="23" t="s">
        <v>12957</v>
      </c>
      <c r="O3976" s="23" t="s">
        <v>10416</v>
      </c>
      <c r="P3976" s="23">
        <f t="shared" si="125"/>
        <v>4</v>
      </c>
    </row>
    <row r="3977" spans="1:16" x14ac:dyDescent="0.3">
      <c r="A3977">
        <v>4085</v>
      </c>
      <c r="B3977" t="s">
        <v>588</v>
      </c>
      <c r="C3977" t="s">
        <v>9028</v>
      </c>
      <c r="D3977" t="s">
        <v>51</v>
      </c>
      <c r="E3977" t="s">
        <v>16</v>
      </c>
      <c r="F3977">
        <v>90</v>
      </c>
      <c r="G3977" t="s">
        <v>9029</v>
      </c>
      <c r="H3977" t="s">
        <v>4607</v>
      </c>
      <c r="I3977" t="s">
        <v>25</v>
      </c>
      <c r="J3977" s="6" t="s">
        <v>13642</v>
      </c>
      <c r="K3977">
        <v>85</v>
      </c>
      <c r="L3977" t="s">
        <v>159</v>
      </c>
      <c r="M3977">
        <f t="shared" si="124"/>
        <v>0</v>
      </c>
      <c r="N3977" s="23" t="s">
        <v>2384</v>
      </c>
      <c r="O3977" s="23" t="s">
        <v>10422</v>
      </c>
      <c r="P3977" s="23">
        <f t="shared" si="125"/>
        <v>4</v>
      </c>
    </row>
    <row r="3978" spans="1:16" x14ac:dyDescent="0.3">
      <c r="A3978">
        <v>4086</v>
      </c>
      <c r="B3978" t="s">
        <v>9030</v>
      </c>
      <c r="C3978" t="s">
        <v>2561</v>
      </c>
      <c r="D3978" t="s">
        <v>51</v>
      </c>
      <c r="E3978" t="s">
        <v>16</v>
      </c>
      <c r="F3978">
        <v>90</v>
      </c>
      <c r="G3978" t="s">
        <v>9031</v>
      </c>
      <c r="H3978" t="s">
        <v>806</v>
      </c>
      <c r="I3978" t="s">
        <v>178</v>
      </c>
      <c r="J3978" s="6">
        <v>44016</v>
      </c>
      <c r="K3978">
        <v>42</v>
      </c>
      <c r="L3978" t="s">
        <v>70</v>
      </c>
      <c r="M3978">
        <f t="shared" si="124"/>
        <v>0</v>
      </c>
      <c r="N3978" s="23" t="s">
        <v>8650</v>
      </c>
      <c r="O3978" s="23" t="s">
        <v>2355</v>
      </c>
      <c r="P3978" s="23">
        <f t="shared" si="125"/>
        <v>4</v>
      </c>
    </row>
    <row r="3979" spans="1:16" x14ac:dyDescent="0.3">
      <c r="A3979">
        <v>4087</v>
      </c>
      <c r="B3979" t="s">
        <v>4452</v>
      </c>
      <c r="C3979" t="s">
        <v>2650</v>
      </c>
      <c r="D3979" t="s">
        <v>92</v>
      </c>
      <c r="E3979" t="s">
        <v>29</v>
      </c>
      <c r="F3979">
        <v>60</v>
      </c>
      <c r="G3979" t="s">
        <v>9032</v>
      </c>
      <c r="H3979" t="s">
        <v>1039</v>
      </c>
      <c r="I3979" t="s">
        <v>25</v>
      </c>
      <c r="J3979" s="6" t="s">
        <v>14143</v>
      </c>
      <c r="K3979">
        <v>100</v>
      </c>
      <c r="L3979" t="s">
        <v>54</v>
      </c>
      <c r="M3979">
        <f t="shared" si="124"/>
        <v>0</v>
      </c>
      <c r="N3979" s="23" t="s">
        <v>12958</v>
      </c>
      <c r="O3979" s="23" t="s">
        <v>10422</v>
      </c>
      <c r="P3979" s="23">
        <f t="shared" si="125"/>
        <v>4</v>
      </c>
    </row>
    <row r="3980" spans="1:16" x14ac:dyDescent="0.3">
      <c r="A3980">
        <v>4088</v>
      </c>
      <c r="B3980" t="s">
        <v>6559</v>
      </c>
      <c r="C3980" t="s">
        <v>3803</v>
      </c>
      <c r="D3980" t="s">
        <v>15</v>
      </c>
      <c r="E3980" t="s">
        <v>16</v>
      </c>
      <c r="F3980">
        <v>90</v>
      </c>
      <c r="G3980" t="s">
        <v>9033</v>
      </c>
      <c r="H3980" t="s">
        <v>957</v>
      </c>
      <c r="I3980" t="s">
        <v>95</v>
      </c>
      <c r="J3980" s="6" t="s">
        <v>14121</v>
      </c>
      <c r="K3980">
        <v>103</v>
      </c>
      <c r="L3980" t="s">
        <v>101</v>
      </c>
      <c r="M3980">
        <f t="shared" si="124"/>
        <v>0</v>
      </c>
      <c r="N3980" s="23" t="s">
        <v>9033</v>
      </c>
      <c r="O3980" s="23"/>
      <c r="P3980" s="23">
        <f t="shared" si="125"/>
        <v>0</v>
      </c>
    </row>
    <row r="3981" spans="1:16" x14ac:dyDescent="0.3">
      <c r="A3981">
        <v>4089</v>
      </c>
      <c r="B3981" t="s">
        <v>1108</v>
      </c>
      <c r="C3981" t="s">
        <v>3941</v>
      </c>
      <c r="D3981" t="s">
        <v>28</v>
      </c>
      <c r="E3981" t="s">
        <v>29</v>
      </c>
      <c r="F3981">
        <v>30</v>
      </c>
      <c r="G3981" t="s">
        <v>15014</v>
      </c>
      <c r="H3981" t="s">
        <v>455</v>
      </c>
      <c r="I3981" t="s">
        <v>187</v>
      </c>
      <c r="J3981" s="6">
        <v>44382</v>
      </c>
      <c r="K3981">
        <v>5</v>
      </c>
      <c r="L3981" t="s">
        <v>159</v>
      </c>
      <c r="M3981">
        <f t="shared" si="124"/>
        <v>0</v>
      </c>
      <c r="N3981" s="23" t="s">
        <v>12959</v>
      </c>
      <c r="O3981" s="23" t="s">
        <v>384</v>
      </c>
      <c r="P3981" s="23">
        <f t="shared" si="125"/>
        <v>5</v>
      </c>
    </row>
    <row r="3982" spans="1:16" x14ac:dyDescent="0.3">
      <c r="A3982">
        <v>4090</v>
      </c>
      <c r="B3982" t="s">
        <v>2009</v>
      </c>
      <c r="C3982" t="s">
        <v>3009</v>
      </c>
      <c r="D3982" t="s">
        <v>28</v>
      </c>
      <c r="E3982" t="s">
        <v>29</v>
      </c>
      <c r="F3982">
        <v>60</v>
      </c>
      <c r="G3982" t="s">
        <v>9035</v>
      </c>
      <c r="H3982" t="s">
        <v>2737</v>
      </c>
      <c r="I3982" t="s">
        <v>32</v>
      </c>
      <c r="J3982" s="6">
        <v>43872</v>
      </c>
      <c r="K3982">
        <v>39</v>
      </c>
      <c r="L3982" t="s">
        <v>64</v>
      </c>
      <c r="M3982">
        <f t="shared" si="124"/>
        <v>0</v>
      </c>
      <c r="N3982" s="23" t="s">
        <v>9035</v>
      </c>
      <c r="O3982" s="23"/>
      <c r="P3982" s="23">
        <f t="shared" si="125"/>
        <v>0</v>
      </c>
    </row>
    <row r="3983" spans="1:16" x14ac:dyDescent="0.3">
      <c r="A3983">
        <v>4091</v>
      </c>
      <c r="B3983" t="s">
        <v>9036</v>
      </c>
      <c r="C3983" t="s">
        <v>1109</v>
      </c>
      <c r="D3983" t="s">
        <v>15</v>
      </c>
      <c r="E3983" t="s">
        <v>16</v>
      </c>
      <c r="F3983">
        <v>30</v>
      </c>
      <c r="G3983" t="s">
        <v>15015</v>
      </c>
      <c r="H3983" t="s">
        <v>3682</v>
      </c>
      <c r="I3983" t="s">
        <v>178</v>
      </c>
      <c r="J3983" s="6">
        <v>44572</v>
      </c>
      <c r="K3983">
        <v>10</v>
      </c>
      <c r="L3983" t="s">
        <v>33</v>
      </c>
      <c r="M3983">
        <f t="shared" si="124"/>
        <v>0</v>
      </c>
      <c r="N3983" s="23" t="s">
        <v>12960</v>
      </c>
      <c r="O3983" s="23" t="s">
        <v>384</v>
      </c>
      <c r="P3983" s="23">
        <f t="shared" si="125"/>
        <v>5</v>
      </c>
    </row>
    <row r="3984" spans="1:16" x14ac:dyDescent="0.3">
      <c r="A3984">
        <v>4092</v>
      </c>
      <c r="B3984" t="s">
        <v>9038</v>
      </c>
      <c r="C3984" t="s">
        <v>8794</v>
      </c>
      <c r="D3984" t="s">
        <v>15</v>
      </c>
      <c r="E3984" t="s">
        <v>16</v>
      </c>
      <c r="F3984">
        <v>30</v>
      </c>
      <c r="G3984" t="s">
        <v>9039</v>
      </c>
      <c r="H3984" t="s">
        <v>2418</v>
      </c>
      <c r="I3984" t="s">
        <v>32</v>
      </c>
      <c r="J3984" s="6" t="s">
        <v>14043</v>
      </c>
      <c r="K3984">
        <v>59</v>
      </c>
      <c r="L3984" t="s">
        <v>45</v>
      </c>
      <c r="M3984">
        <f t="shared" si="124"/>
        <v>0</v>
      </c>
      <c r="N3984" s="23" t="s">
        <v>12053</v>
      </c>
      <c r="O3984" s="23" t="s">
        <v>10422</v>
      </c>
      <c r="P3984" s="23">
        <f t="shared" si="125"/>
        <v>4</v>
      </c>
    </row>
    <row r="3985" spans="1:16" x14ac:dyDescent="0.3">
      <c r="A3985">
        <v>4093</v>
      </c>
      <c r="B3985" t="s">
        <v>46</v>
      </c>
      <c r="C3985" t="s">
        <v>375</v>
      </c>
      <c r="D3985" t="s">
        <v>28</v>
      </c>
      <c r="E3985" t="s">
        <v>29</v>
      </c>
      <c r="F3985">
        <v>60</v>
      </c>
      <c r="G3985" t="s">
        <v>9040</v>
      </c>
      <c r="H3985" t="s">
        <v>3157</v>
      </c>
      <c r="I3985" t="s">
        <v>32</v>
      </c>
      <c r="J3985" s="6" t="s">
        <v>14153</v>
      </c>
      <c r="K3985">
        <v>38</v>
      </c>
      <c r="L3985" t="s">
        <v>20</v>
      </c>
      <c r="M3985">
        <f t="shared" si="124"/>
        <v>0</v>
      </c>
      <c r="N3985" s="23" t="s">
        <v>12053</v>
      </c>
      <c r="O3985" s="23" t="s">
        <v>6</v>
      </c>
      <c r="P3985" s="23">
        <f t="shared" si="125"/>
        <v>6</v>
      </c>
    </row>
    <row r="3986" spans="1:16" x14ac:dyDescent="0.3">
      <c r="A3986">
        <v>4094</v>
      </c>
      <c r="B3986" t="s">
        <v>9041</v>
      </c>
      <c r="C3986" t="s">
        <v>3422</v>
      </c>
      <c r="D3986" t="s">
        <v>117</v>
      </c>
      <c r="E3986" t="s">
        <v>16</v>
      </c>
      <c r="F3986">
        <v>90</v>
      </c>
      <c r="G3986" t="s">
        <v>9042</v>
      </c>
      <c r="H3986" t="s">
        <v>898</v>
      </c>
      <c r="I3986" t="s">
        <v>32</v>
      </c>
      <c r="J3986" s="6" t="s">
        <v>13658</v>
      </c>
      <c r="K3986">
        <v>78</v>
      </c>
      <c r="L3986" t="s">
        <v>45</v>
      </c>
      <c r="M3986">
        <f t="shared" si="124"/>
        <v>0</v>
      </c>
      <c r="N3986" s="23" t="s">
        <v>5163</v>
      </c>
      <c r="O3986" s="23" t="s">
        <v>3780</v>
      </c>
      <c r="P3986" s="23">
        <f t="shared" si="125"/>
        <v>5</v>
      </c>
    </row>
    <row r="3987" spans="1:16" x14ac:dyDescent="0.3">
      <c r="A3987">
        <v>4095</v>
      </c>
      <c r="B3987" t="s">
        <v>5950</v>
      </c>
      <c r="C3987" t="s">
        <v>5113</v>
      </c>
      <c r="D3987" t="s">
        <v>51</v>
      </c>
      <c r="E3987" t="s">
        <v>16</v>
      </c>
      <c r="F3987">
        <v>60</v>
      </c>
      <c r="G3987" t="s">
        <v>9043</v>
      </c>
      <c r="H3987" t="s">
        <v>84</v>
      </c>
      <c r="I3987" t="s">
        <v>32</v>
      </c>
      <c r="J3987" s="6" t="s">
        <v>14100</v>
      </c>
      <c r="K3987">
        <v>60</v>
      </c>
      <c r="L3987" t="s">
        <v>54</v>
      </c>
      <c r="M3987">
        <f t="shared" si="124"/>
        <v>0</v>
      </c>
      <c r="N3987" s="23" t="s">
        <v>5163</v>
      </c>
      <c r="O3987" s="23" t="s">
        <v>6</v>
      </c>
      <c r="P3987" s="23">
        <f t="shared" si="125"/>
        <v>6</v>
      </c>
    </row>
    <row r="3988" spans="1:16" x14ac:dyDescent="0.3">
      <c r="A3988">
        <v>4096</v>
      </c>
      <c r="B3988" t="s">
        <v>986</v>
      </c>
      <c r="C3988" t="s">
        <v>1101</v>
      </c>
      <c r="D3988" t="s">
        <v>28</v>
      </c>
      <c r="E3988" t="s">
        <v>29</v>
      </c>
      <c r="F3988">
        <v>60</v>
      </c>
      <c r="G3988" t="s">
        <v>9044</v>
      </c>
      <c r="H3988" t="s">
        <v>7343</v>
      </c>
      <c r="I3988" t="s">
        <v>1126</v>
      </c>
      <c r="J3988" s="6" t="s">
        <v>13749</v>
      </c>
      <c r="K3988">
        <v>105</v>
      </c>
      <c r="L3988" t="s">
        <v>20</v>
      </c>
      <c r="M3988">
        <f t="shared" si="124"/>
        <v>0</v>
      </c>
      <c r="N3988" s="23" t="s">
        <v>620</v>
      </c>
      <c r="O3988" s="23" t="s">
        <v>1021</v>
      </c>
      <c r="P3988" s="23">
        <f t="shared" si="125"/>
        <v>6</v>
      </c>
    </row>
    <row r="3989" spans="1:16" x14ac:dyDescent="0.3">
      <c r="A3989">
        <v>4097</v>
      </c>
      <c r="B3989" t="s">
        <v>7034</v>
      </c>
      <c r="C3989" t="s">
        <v>3917</v>
      </c>
      <c r="D3989" t="s">
        <v>28</v>
      </c>
      <c r="E3989" t="s">
        <v>29</v>
      </c>
      <c r="F3989">
        <v>60</v>
      </c>
      <c r="G3989" t="s">
        <v>14686</v>
      </c>
      <c r="H3989" t="s">
        <v>462</v>
      </c>
      <c r="I3989" t="s">
        <v>32</v>
      </c>
      <c r="J3989" s="6">
        <v>44629</v>
      </c>
      <c r="K3989">
        <v>32</v>
      </c>
      <c r="L3989" t="s">
        <v>159</v>
      </c>
      <c r="M3989">
        <f t="shared" si="124"/>
        <v>0</v>
      </c>
      <c r="N3989" s="23" t="s">
        <v>620</v>
      </c>
      <c r="O3989" s="23" t="s">
        <v>12961</v>
      </c>
      <c r="P3989" s="23">
        <f t="shared" si="125"/>
        <v>8</v>
      </c>
    </row>
    <row r="3990" spans="1:16" x14ac:dyDescent="0.3">
      <c r="A3990">
        <v>4098</v>
      </c>
      <c r="B3990" t="s">
        <v>9046</v>
      </c>
      <c r="C3990" t="s">
        <v>1475</v>
      </c>
      <c r="D3990" t="s">
        <v>28</v>
      </c>
      <c r="E3990" t="s">
        <v>29</v>
      </c>
      <c r="F3990">
        <v>60</v>
      </c>
      <c r="G3990" t="s">
        <v>9047</v>
      </c>
      <c r="H3990" t="s">
        <v>5751</v>
      </c>
      <c r="I3990" t="s">
        <v>178</v>
      </c>
      <c r="J3990" s="6" t="s">
        <v>13737</v>
      </c>
      <c r="K3990">
        <v>56</v>
      </c>
      <c r="L3990" t="s">
        <v>101</v>
      </c>
      <c r="M3990">
        <f t="shared" si="124"/>
        <v>0</v>
      </c>
      <c r="N3990" s="23" t="s">
        <v>620</v>
      </c>
      <c r="O3990" s="23" t="s">
        <v>3089</v>
      </c>
      <c r="P3990" s="23">
        <f t="shared" si="125"/>
        <v>4</v>
      </c>
    </row>
    <row r="3991" spans="1:16" x14ac:dyDescent="0.3">
      <c r="A3991">
        <v>4099</v>
      </c>
      <c r="B3991" t="s">
        <v>7561</v>
      </c>
      <c r="C3991" t="s">
        <v>3095</v>
      </c>
      <c r="D3991" t="s">
        <v>28</v>
      </c>
      <c r="E3991" t="s">
        <v>29</v>
      </c>
      <c r="F3991">
        <v>30</v>
      </c>
      <c r="G3991" t="s">
        <v>9048</v>
      </c>
      <c r="H3991" t="s">
        <v>8121</v>
      </c>
      <c r="I3991" t="s">
        <v>44</v>
      </c>
      <c r="J3991" s="6" t="s">
        <v>13664</v>
      </c>
      <c r="K3991">
        <v>42</v>
      </c>
      <c r="L3991" t="s">
        <v>45</v>
      </c>
      <c r="M3991">
        <f t="shared" si="124"/>
        <v>0</v>
      </c>
      <c r="N3991" s="23" t="s">
        <v>12962</v>
      </c>
      <c r="O3991" s="23" t="s">
        <v>3780</v>
      </c>
      <c r="P3991" s="23">
        <f t="shared" si="125"/>
        <v>5</v>
      </c>
    </row>
    <row r="3992" spans="1:16" x14ac:dyDescent="0.3">
      <c r="A3992">
        <v>4100</v>
      </c>
      <c r="B3992" t="s">
        <v>811</v>
      </c>
      <c r="C3992" t="s">
        <v>1928</v>
      </c>
      <c r="D3992" t="s">
        <v>28</v>
      </c>
      <c r="E3992" t="s">
        <v>29</v>
      </c>
      <c r="F3992">
        <v>30</v>
      </c>
      <c r="G3992" t="s">
        <v>9049</v>
      </c>
      <c r="H3992" t="s">
        <v>9050</v>
      </c>
      <c r="I3992" t="s">
        <v>32</v>
      </c>
      <c r="J3992" s="6" t="s">
        <v>14143</v>
      </c>
      <c r="K3992">
        <v>64</v>
      </c>
      <c r="L3992" t="s">
        <v>45</v>
      </c>
      <c r="M3992">
        <f t="shared" si="124"/>
        <v>0</v>
      </c>
      <c r="N3992" s="23" t="s">
        <v>12962</v>
      </c>
      <c r="O3992" s="23" t="s">
        <v>10549</v>
      </c>
      <c r="P3992" s="23">
        <f t="shared" si="125"/>
        <v>3</v>
      </c>
    </row>
    <row r="3993" spans="1:16" x14ac:dyDescent="0.3">
      <c r="A3993">
        <v>4101</v>
      </c>
      <c r="B3993" t="s">
        <v>9051</v>
      </c>
      <c r="C3993" t="s">
        <v>7556</v>
      </c>
      <c r="D3993" t="s">
        <v>15</v>
      </c>
      <c r="E3993" t="s">
        <v>16</v>
      </c>
      <c r="F3993">
        <v>60</v>
      </c>
      <c r="G3993" t="s">
        <v>9052</v>
      </c>
      <c r="H3993" t="s">
        <v>3194</v>
      </c>
      <c r="I3993" t="s">
        <v>819</v>
      </c>
      <c r="J3993" s="6" t="s">
        <v>14264</v>
      </c>
      <c r="K3993">
        <v>54</v>
      </c>
      <c r="L3993" t="s">
        <v>45</v>
      </c>
      <c r="M3993">
        <f t="shared" si="124"/>
        <v>0</v>
      </c>
      <c r="N3993" s="23" t="s">
        <v>12963</v>
      </c>
      <c r="O3993" s="23" t="s">
        <v>10490</v>
      </c>
      <c r="P3993" s="23">
        <f t="shared" si="125"/>
        <v>4</v>
      </c>
    </row>
    <row r="3994" spans="1:16" x14ac:dyDescent="0.3">
      <c r="A3994">
        <v>4102</v>
      </c>
      <c r="B3994" t="s">
        <v>6942</v>
      </c>
      <c r="C3994" t="s">
        <v>1010</v>
      </c>
      <c r="D3994" t="s">
        <v>28</v>
      </c>
      <c r="E3994" t="s">
        <v>29</v>
      </c>
      <c r="F3994">
        <v>30</v>
      </c>
      <c r="G3994" t="s">
        <v>9053</v>
      </c>
      <c r="H3994" t="s">
        <v>2834</v>
      </c>
      <c r="I3994" t="s">
        <v>19</v>
      </c>
      <c r="J3994" s="6" t="s">
        <v>14167</v>
      </c>
      <c r="K3994">
        <v>28</v>
      </c>
      <c r="L3994" t="s">
        <v>33</v>
      </c>
      <c r="M3994">
        <f t="shared" si="124"/>
        <v>0</v>
      </c>
      <c r="N3994" s="23" t="s">
        <v>12964</v>
      </c>
      <c r="O3994" s="23" t="s">
        <v>6</v>
      </c>
      <c r="P3994" s="23">
        <f t="shared" si="125"/>
        <v>6</v>
      </c>
    </row>
    <row r="3995" spans="1:16" x14ac:dyDescent="0.3">
      <c r="A3995">
        <v>4103</v>
      </c>
      <c r="B3995" t="s">
        <v>9054</v>
      </c>
      <c r="C3995" t="s">
        <v>9055</v>
      </c>
      <c r="D3995" t="s">
        <v>15</v>
      </c>
      <c r="E3995" t="s">
        <v>16</v>
      </c>
      <c r="F3995">
        <v>60</v>
      </c>
      <c r="G3995" t="s">
        <v>9056</v>
      </c>
      <c r="H3995" t="s">
        <v>2506</v>
      </c>
      <c r="I3995" t="s">
        <v>32</v>
      </c>
      <c r="J3995" s="6" t="s">
        <v>13718</v>
      </c>
      <c r="K3995">
        <v>55</v>
      </c>
      <c r="L3995" t="s">
        <v>33</v>
      </c>
      <c r="M3995">
        <f t="shared" si="124"/>
        <v>0</v>
      </c>
      <c r="N3995" s="23" t="s">
        <v>12965</v>
      </c>
      <c r="O3995" s="23" t="s">
        <v>10422</v>
      </c>
      <c r="P3995" s="23">
        <f t="shared" si="125"/>
        <v>4</v>
      </c>
    </row>
    <row r="3996" spans="1:16" x14ac:dyDescent="0.3">
      <c r="A3996">
        <v>4104</v>
      </c>
      <c r="B3996" t="s">
        <v>5088</v>
      </c>
      <c r="C3996" t="s">
        <v>5174</v>
      </c>
      <c r="D3996" t="s">
        <v>28</v>
      </c>
      <c r="E3996" t="s">
        <v>29</v>
      </c>
      <c r="F3996">
        <v>60</v>
      </c>
      <c r="G3996" t="s">
        <v>9057</v>
      </c>
      <c r="H3996" t="s">
        <v>5962</v>
      </c>
      <c r="I3996" t="s">
        <v>32</v>
      </c>
      <c r="J3996" s="6">
        <v>44778</v>
      </c>
      <c r="K3996">
        <v>94</v>
      </c>
      <c r="L3996" t="s">
        <v>39</v>
      </c>
      <c r="M3996">
        <f t="shared" si="124"/>
        <v>0</v>
      </c>
      <c r="N3996" s="23" t="s">
        <v>12965</v>
      </c>
      <c r="O3996" s="23" t="s">
        <v>9969</v>
      </c>
      <c r="P3996" s="23">
        <f t="shared" si="125"/>
        <v>6</v>
      </c>
    </row>
    <row r="3997" spans="1:16" x14ac:dyDescent="0.3">
      <c r="A3997">
        <v>4105</v>
      </c>
      <c r="B3997" t="s">
        <v>9058</v>
      </c>
      <c r="C3997" t="s">
        <v>4173</v>
      </c>
      <c r="D3997" t="s">
        <v>15</v>
      </c>
      <c r="E3997" t="s">
        <v>16</v>
      </c>
      <c r="F3997">
        <v>60</v>
      </c>
      <c r="G3997" t="s">
        <v>9059</v>
      </c>
      <c r="H3997" t="s">
        <v>6036</v>
      </c>
      <c r="I3997" t="s">
        <v>32</v>
      </c>
      <c r="J3997" s="6" t="s">
        <v>13645</v>
      </c>
      <c r="K3997">
        <v>68</v>
      </c>
      <c r="L3997" t="s">
        <v>20</v>
      </c>
      <c r="M3997">
        <f t="shared" si="124"/>
        <v>0</v>
      </c>
      <c r="N3997" s="23" t="s">
        <v>12965</v>
      </c>
      <c r="O3997" s="23" t="s">
        <v>10490</v>
      </c>
      <c r="P3997" s="23">
        <f t="shared" si="125"/>
        <v>4</v>
      </c>
    </row>
    <row r="3998" spans="1:16" x14ac:dyDescent="0.3">
      <c r="A3998">
        <v>4106</v>
      </c>
      <c r="B3998" t="s">
        <v>9060</v>
      </c>
      <c r="C3998" t="s">
        <v>3237</v>
      </c>
      <c r="D3998" t="s">
        <v>51</v>
      </c>
      <c r="E3998" t="s">
        <v>16</v>
      </c>
      <c r="F3998">
        <v>30</v>
      </c>
      <c r="G3998" t="s">
        <v>9061</v>
      </c>
      <c r="H3998" t="s">
        <v>105</v>
      </c>
      <c r="I3998" t="s">
        <v>32</v>
      </c>
      <c r="J3998" s="6">
        <v>44327</v>
      </c>
      <c r="K3998">
        <v>53</v>
      </c>
      <c r="L3998" t="s">
        <v>80</v>
      </c>
      <c r="M3998">
        <f t="shared" si="124"/>
        <v>0</v>
      </c>
      <c r="N3998" s="23" t="s">
        <v>12965</v>
      </c>
      <c r="O3998" s="23" t="s">
        <v>10637</v>
      </c>
      <c r="P3998" s="23">
        <f t="shared" si="125"/>
        <v>5</v>
      </c>
    </row>
    <row r="3999" spans="1:16" x14ac:dyDescent="0.3">
      <c r="A3999">
        <v>4107</v>
      </c>
      <c r="B3999" t="s">
        <v>9062</v>
      </c>
      <c r="C3999" t="s">
        <v>3588</v>
      </c>
      <c r="D3999" t="s">
        <v>51</v>
      </c>
      <c r="E3999" t="s">
        <v>16</v>
      </c>
      <c r="F3999">
        <v>30</v>
      </c>
      <c r="G3999" t="s">
        <v>14687</v>
      </c>
      <c r="H3999" t="s">
        <v>6772</v>
      </c>
      <c r="I3999" t="s">
        <v>32</v>
      </c>
      <c r="J3999" s="6" t="s">
        <v>14208</v>
      </c>
      <c r="K3999">
        <v>55</v>
      </c>
      <c r="L3999" t="s">
        <v>64</v>
      </c>
      <c r="M3999">
        <f t="shared" si="124"/>
        <v>0</v>
      </c>
      <c r="N3999" s="23" t="s">
        <v>12966</v>
      </c>
      <c r="O3999" s="23" t="s">
        <v>10449</v>
      </c>
      <c r="P3999" s="23">
        <f t="shared" si="125"/>
        <v>7</v>
      </c>
    </row>
    <row r="4000" spans="1:16" x14ac:dyDescent="0.3">
      <c r="A4000">
        <v>4108</v>
      </c>
      <c r="B4000" t="s">
        <v>9064</v>
      </c>
      <c r="C4000" t="s">
        <v>2286</v>
      </c>
      <c r="D4000" t="s">
        <v>28</v>
      </c>
      <c r="E4000" t="s">
        <v>29</v>
      </c>
      <c r="F4000">
        <v>60</v>
      </c>
      <c r="G4000" t="s">
        <v>9065</v>
      </c>
      <c r="H4000" t="s">
        <v>4675</v>
      </c>
      <c r="I4000" t="s">
        <v>178</v>
      </c>
      <c r="J4000" s="6" t="s">
        <v>14095</v>
      </c>
      <c r="K4000">
        <v>68</v>
      </c>
      <c r="L4000" t="s">
        <v>64</v>
      </c>
      <c r="M4000">
        <f t="shared" si="124"/>
        <v>0</v>
      </c>
      <c r="N4000" s="23" t="s">
        <v>12967</v>
      </c>
      <c r="O4000" s="23" t="s">
        <v>7181</v>
      </c>
      <c r="P4000" s="23">
        <f t="shared" si="125"/>
        <v>5</v>
      </c>
    </row>
    <row r="4001" spans="1:16" x14ac:dyDescent="0.3">
      <c r="A4001">
        <v>4109</v>
      </c>
      <c r="B4001" t="s">
        <v>184</v>
      </c>
      <c r="C4001" t="s">
        <v>9066</v>
      </c>
      <c r="D4001" t="s">
        <v>28</v>
      </c>
      <c r="E4001" t="s">
        <v>29</v>
      </c>
      <c r="F4001">
        <v>30</v>
      </c>
      <c r="G4001" t="s">
        <v>9067</v>
      </c>
      <c r="H4001" t="s">
        <v>574</v>
      </c>
      <c r="I4001" t="s">
        <v>575</v>
      </c>
      <c r="J4001" s="6" t="s">
        <v>14223</v>
      </c>
      <c r="K4001">
        <v>103</v>
      </c>
      <c r="L4001" t="s">
        <v>70</v>
      </c>
      <c r="M4001">
        <f t="shared" si="124"/>
        <v>0</v>
      </c>
      <c r="N4001" s="23" t="s">
        <v>470</v>
      </c>
      <c r="O4001" s="23" t="s">
        <v>10453</v>
      </c>
      <c r="P4001" s="23">
        <f t="shared" si="125"/>
        <v>7</v>
      </c>
    </row>
    <row r="4002" spans="1:16" x14ac:dyDescent="0.3">
      <c r="A4002">
        <v>4110</v>
      </c>
      <c r="B4002" t="s">
        <v>2426</v>
      </c>
      <c r="C4002" t="s">
        <v>237</v>
      </c>
      <c r="D4002" t="s">
        <v>28</v>
      </c>
      <c r="E4002" t="s">
        <v>29</v>
      </c>
      <c r="F4002">
        <v>60</v>
      </c>
      <c r="G4002" t="s">
        <v>9068</v>
      </c>
      <c r="H4002" t="s">
        <v>5316</v>
      </c>
      <c r="I4002" t="s">
        <v>25</v>
      </c>
      <c r="J4002" s="6">
        <v>44716</v>
      </c>
      <c r="K4002">
        <v>4</v>
      </c>
      <c r="L4002" t="s">
        <v>20</v>
      </c>
      <c r="M4002">
        <f t="shared" si="124"/>
        <v>0</v>
      </c>
      <c r="N4002" s="23" t="s">
        <v>12968</v>
      </c>
      <c r="O4002" s="23" t="s">
        <v>6</v>
      </c>
      <c r="P4002" s="23">
        <f t="shared" si="125"/>
        <v>6</v>
      </c>
    </row>
    <row r="4003" spans="1:16" x14ac:dyDescent="0.3">
      <c r="A4003">
        <v>4111</v>
      </c>
      <c r="B4003" t="s">
        <v>3073</v>
      </c>
      <c r="C4003" t="s">
        <v>7774</v>
      </c>
      <c r="D4003" t="s">
        <v>28</v>
      </c>
      <c r="E4003" t="s">
        <v>29</v>
      </c>
      <c r="F4003">
        <v>60</v>
      </c>
      <c r="G4003" t="s">
        <v>9069</v>
      </c>
      <c r="H4003" t="s">
        <v>1629</v>
      </c>
      <c r="I4003" t="s">
        <v>32</v>
      </c>
      <c r="J4003" s="6" t="s">
        <v>13970</v>
      </c>
      <c r="K4003">
        <v>66</v>
      </c>
      <c r="L4003" t="s">
        <v>64</v>
      </c>
      <c r="M4003">
        <f t="shared" si="124"/>
        <v>0</v>
      </c>
      <c r="N4003" s="23" t="s">
        <v>12969</v>
      </c>
      <c r="O4003" s="23" t="s">
        <v>10453</v>
      </c>
      <c r="P4003" s="23">
        <f t="shared" si="125"/>
        <v>7</v>
      </c>
    </row>
    <row r="4004" spans="1:16" x14ac:dyDescent="0.3">
      <c r="A4004">
        <v>4112</v>
      </c>
      <c r="B4004" t="s">
        <v>5128</v>
      </c>
      <c r="C4004" t="s">
        <v>2945</v>
      </c>
      <c r="D4004" t="s">
        <v>28</v>
      </c>
      <c r="E4004" t="s">
        <v>29</v>
      </c>
      <c r="F4004">
        <v>30</v>
      </c>
      <c r="G4004" t="s">
        <v>13617</v>
      </c>
      <c r="H4004" t="s">
        <v>6249</v>
      </c>
      <c r="I4004" t="s">
        <v>38</v>
      </c>
      <c r="J4004" s="6">
        <v>44290</v>
      </c>
      <c r="K4004">
        <v>16</v>
      </c>
      <c r="L4004" t="s">
        <v>20</v>
      </c>
      <c r="M4004">
        <f t="shared" si="124"/>
        <v>0</v>
      </c>
      <c r="N4004" s="23" t="s">
        <v>12970</v>
      </c>
      <c r="O4004" s="23" t="s">
        <v>10585</v>
      </c>
      <c r="P4004" s="23">
        <f t="shared" si="125"/>
        <v>2</v>
      </c>
    </row>
    <row r="4005" spans="1:16" x14ac:dyDescent="0.3">
      <c r="A4005">
        <v>4113</v>
      </c>
      <c r="B4005" t="s">
        <v>504</v>
      </c>
      <c r="C4005" t="s">
        <v>6454</v>
      </c>
      <c r="D4005" t="s">
        <v>28</v>
      </c>
      <c r="E4005" t="s">
        <v>29</v>
      </c>
      <c r="F4005">
        <v>30</v>
      </c>
      <c r="G4005" t="s">
        <v>9071</v>
      </c>
      <c r="H4005" t="s">
        <v>2172</v>
      </c>
      <c r="I4005" t="s">
        <v>32</v>
      </c>
      <c r="J4005" s="6" t="s">
        <v>13931</v>
      </c>
      <c r="K4005">
        <v>54</v>
      </c>
      <c r="L4005" t="s">
        <v>33</v>
      </c>
      <c r="M4005">
        <f t="shared" si="124"/>
        <v>0</v>
      </c>
      <c r="N4005" s="23" t="s">
        <v>12971</v>
      </c>
      <c r="O4005" s="23" t="s">
        <v>10422</v>
      </c>
      <c r="P4005" s="23">
        <f t="shared" si="125"/>
        <v>4</v>
      </c>
    </row>
    <row r="4006" spans="1:16" x14ac:dyDescent="0.3">
      <c r="A4006">
        <v>4114</v>
      </c>
      <c r="B4006" t="s">
        <v>9072</v>
      </c>
      <c r="C4006" t="s">
        <v>2566</v>
      </c>
      <c r="D4006" t="s">
        <v>28</v>
      </c>
      <c r="E4006" t="s">
        <v>29</v>
      </c>
      <c r="F4006">
        <v>60</v>
      </c>
      <c r="G4006" t="s">
        <v>9073</v>
      </c>
      <c r="H4006" t="s">
        <v>3991</v>
      </c>
      <c r="I4006" t="s">
        <v>32</v>
      </c>
      <c r="J4006" s="6">
        <v>44389</v>
      </c>
      <c r="K4006">
        <v>25</v>
      </c>
      <c r="L4006" t="s">
        <v>101</v>
      </c>
      <c r="M4006">
        <f t="shared" si="124"/>
        <v>0</v>
      </c>
      <c r="N4006" s="23" t="s">
        <v>12972</v>
      </c>
      <c r="O4006" s="23" t="s">
        <v>10436</v>
      </c>
      <c r="P4006" s="23">
        <f t="shared" si="125"/>
        <v>8</v>
      </c>
    </row>
    <row r="4007" spans="1:16" x14ac:dyDescent="0.3">
      <c r="A4007">
        <v>4115</v>
      </c>
      <c r="B4007" t="s">
        <v>9074</v>
      </c>
      <c r="C4007" t="s">
        <v>1798</v>
      </c>
      <c r="D4007" t="s">
        <v>15</v>
      </c>
      <c r="E4007" t="s">
        <v>16</v>
      </c>
      <c r="F4007">
        <v>30</v>
      </c>
      <c r="G4007" t="s">
        <v>9075</v>
      </c>
      <c r="H4007" t="s">
        <v>4451</v>
      </c>
      <c r="I4007" t="s">
        <v>32</v>
      </c>
      <c r="J4007" s="6" t="s">
        <v>14150</v>
      </c>
      <c r="K4007">
        <v>84</v>
      </c>
      <c r="L4007" t="s">
        <v>80</v>
      </c>
      <c r="M4007">
        <f t="shared" si="124"/>
        <v>0</v>
      </c>
      <c r="N4007" s="23" t="s">
        <v>12972</v>
      </c>
      <c r="O4007" s="23" t="s">
        <v>10422</v>
      </c>
      <c r="P4007" s="23">
        <f t="shared" si="125"/>
        <v>4</v>
      </c>
    </row>
    <row r="4008" spans="1:16" x14ac:dyDescent="0.3">
      <c r="A4008">
        <v>4116</v>
      </c>
      <c r="B4008" t="s">
        <v>2562</v>
      </c>
      <c r="C4008" t="s">
        <v>2505</v>
      </c>
      <c r="D4008" t="s">
        <v>28</v>
      </c>
      <c r="E4008" t="s">
        <v>29</v>
      </c>
      <c r="F4008">
        <v>60</v>
      </c>
      <c r="G4008" t="s">
        <v>9076</v>
      </c>
      <c r="H4008" t="s">
        <v>2026</v>
      </c>
      <c r="I4008" t="s">
        <v>1078</v>
      </c>
      <c r="J4008" s="6" t="s">
        <v>13683</v>
      </c>
      <c r="K4008">
        <v>64</v>
      </c>
      <c r="L4008" t="s">
        <v>80</v>
      </c>
      <c r="M4008">
        <f t="shared" si="124"/>
        <v>0</v>
      </c>
      <c r="N4008" s="23" t="s">
        <v>12973</v>
      </c>
      <c r="O4008" s="23" t="s">
        <v>6</v>
      </c>
      <c r="P4008" s="23">
        <f t="shared" si="125"/>
        <v>6</v>
      </c>
    </row>
    <row r="4009" spans="1:16" x14ac:dyDescent="0.3">
      <c r="A4009">
        <v>4117</v>
      </c>
      <c r="B4009" t="s">
        <v>9077</v>
      </c>
      <c r="C4009" t="s">
        <v>5910</v>
      </c>
      <c r="D4009" t="s">
        <v>15</v>
      </c>
      <c r="E4009" t="s">
        <v>16</v>
      </c>
      <c r="F4009">
        <v>30</v>
      </c>
      <c r="G4009" t="s">
        <v>9078</v>
      </c>
      <c r="H4009" t="s">
        <v>4567</v>
      </c>
      <c r="I4009" t="s">
        <v>38</v>
      </c>
      <c r="J4009" s="6" t="s">
        <v>13834</v>
      </c>
      <c r="K4009">
        <v>33</v>
      </c>
      <c r="L4009" t="s">
        <v>39</v>
      </c>
      <c r="M4009">
        <f t="shared" si="124"/>
        <v>0</v>
      </c>
      <c r="N4009" s="23" t="s">
        <v>12974</v>
      </c>
      <c r="O4009" s="23" t="s">
        <v>10416</v>
      </c>
      <c r="P4009" s="23">
        <f t="shared" si="125"/>
        <v>4</v>
      </c>
    </row>
    <row r="4010" spans="1:16" x14ac:dyDescent="0.3">
      <c r="A4010">
        <v>4118</v>
      </c>
      <c r="B4010" t="s">
        <v>705</v>
      </c>
      <c r="C4010" t="s">
        <v>6425</v>
      </c>
      <c r="D4010" t="s">
        <v>28</v>
      </c>
      <c r="E4010" t="s">
        <v>29</v>
      </c>
      <c r="F4010">
        <v>60</v>
      </c>
      <c r="G4010" t="s">
        <v>9079</v>
      </c>
      <c r="H4010" t="s">
        <v>1173</v>
      </c>
      <c r="I4010" t="s">
        <v>32</v>
      </c>
      <c r="J4010" s="6" t="s">
        <v>14006</v>
      </c>
      <c r="K4010">
        <v>12</v>
      </c>
      <c r="L4010" t="s">
        <v>39</v>
      </c>
      <c r="M4010">
        <f t="shared" si="124"/>
        <v>0</v>
      </c>
      <c r="N4010" s="23" t="s">
        <v>12975</v>
      </c>
      <c r="O4010" s="23" t="s">
        <v>10422</v>
      </c>
      <c r="P4010" s="23">
        <f t="shared" si="125"/>
        <v>4</v>
      </c>
    </row>
    <row r="4011" spans="1:16" x14ac:dyDescent="0.3">
      <c r="A4011">
        <v>4119</v>
      </c>
      <c r="B4011" t="s">
        <v>2868</v>
      </c>
      <c r="C4011" t="s">
        <v>7379</v>
      </c>
      <c r="D4011" t="s">
        <v>51</v>
      </c>
      <c r="E4011" t="s">
        <v>16</v>
      </c>
      <c r="F4011">
        <v>60</v>
      </c>
      <c r="G4011" t="s">
        <v>9080</v>
      </c>
      <c r="H4011" t="s">
        <v>6442</v>
      </c>
      <c r="I4011" t="s">
        <v>294</v>
      </c>
      <c r="J4011" s="6" t="s">
        <v>13993</v>
      </c>
      <c r="K4011">
        <v>83</v>
      </c>
      <c r="L4011" t="s">
        <v>80</v>
      </c>
      <c r="M4011">
        <f t="shared" si="124"/>
        <v>0</v>
      </c>
      <c r="N4011" s="23" t="s">
        <v>4863</v>
      </c>
      <c r="O4011" s="23" t="s">
        <v>10436</v>
      </c>
      <c r="P4011" s="23">
        <f t="shared" si="125"/>
        <v>8</v>
      </c>
    </row>
    <row r="4012" spans="1:16" x14ac:dyDescent="0.3">
      <c r="A4012">
        <v>4120</v>
      </c>
      <c r="B4012" t="s">
        <v>9081</v>
      </c>
      <c r="C4012" t="s">
        <v>2773</v>
      </c>
      <c r="D4012" t="s">
        <v>28</v>
      </c>
      <c r="E4012" t="s">
        <v>29</v>
      </c>
      <c r="F4012">
        <v>60</v>
      </c>
      <c r="G4012" t="s">
        <v>9082</v>
      </c>
      <c r="H4012" t="s">
        <v>2645</v>
      </c>
      <c r="I4012" t="s">
        <v>32</v>
      </c>
      <c r="J4012" s="6" t="s">
        <v>13850</v>
      </c>
      <c r="K4012">
        <v>76</v>
      </c>
      <c r="L4012" t="s">
        <v>54</v>
      </c>
      <c r="M4012">
        <f t="shared" si="124"/>
        <v>0</v>
      </c>
      <c r="N4012" s="23" t="s">
        <v>4863</v>
      </c>
      <c r="O4012" s="23" t="s">
        <v>11973</v>
      </c>
      <c r="P4012" s="23">
        <f t="shared" si="125"/>
        <v>9</v>
      </c>
    </row>
    <row r="4013" spans="1:16" x14ac:dyDescent="0.3">
      <c r="A4013">
        <v>4121</v>
      </c>
      <c r="B4013" t="s">
        <v>4750</v>
      </c>
      <c r="C4013" t="s">
        <v>106</v>
      </c>
      <c r="D4013" t="s">
        <v>28</v>
      </c>
      <c r="E4013" t="s">
        <v>29</v>
      </c>
      <c r="F4013">
        <v>30</v>
      </c>
      <c r="G4013" t="s">
        <v>9083</v>
      </c>
      <c r="H4013" t="s">
        <v>3724</v>
      </c>
      <c r="I4013" t="s">
        <v>1078</v>
      </c>
      <c r="J4013" s="6">
        <v>43866</v>
      </c>
      <c r="K4013">
        <v>59</v>
      </c>
      <c r="L4013" t="s">
        <v>70</v>
      </c>
      <c r="M4013">
        <f t="shared" si="124"/>
        <v>0</v>
      </c>
      <c r="N4013" s="23" t="s">
        <v>4863</v>
      </c>
      <c r="O4013" s="23" t="s">
        <v>10422</v>
      </c>
      <c r="P4013" s="23">
        <f t="shared" si="125"/>
        <v>4</v>
      </c>
    </row>
    <row r="4014" spans="1:16" x14ac:dyDescent="0.3">
      <c r="A4014">
        <v>4122</v>
      </c>
      <c r="B4014" t="s">
        <v>6790</v>
      </c>
      <c r="C4014" t="s">
        <v>6741</v>
      </c>
      <c r="D4014" t="s">
        <v>28</v>
      </c>
      <c r="E4014" t="s">
        <v>29</v>
      </c>
      <c r="F4014">
        <v>90</v>
      </c>
      <c r="G4014" t="s">
        <v>9084</v>
      </c>
      <c r="H4014" t="s">
        <v>2965</v>
      </c>
      <c r="I4014" t="s">
        <v>25</v>
      </c>
      <c r="J4014" s="6">
        <v>43933</v>
      </c>
      <c r="K4014">
        <v>62</v>
      </c>
      <c r="L4014" t="s">
        <v>64</v>
      </c>
      <c r="M4014">
        <f t="shared" si="124"/>
        <v>0</v>
      </c>
      <c r="N4014" s="23" t="s">
        <v>4863</v>
      </c>
      <c r="O4014" s="23" t="s">
        <v>10453</v>
      </c>
      <c r="P4014" s="23">
        <f t="shared" si="125"/>
        <v>7</v>
      </c>
    </row>
    <row r="4015" spans="1:16" x14ac:dyDescent="0.3">
      <c r="A4015">
        <v>4124</v>
      </c>
      <c r="B4015" t="s">
        <v>9085</v>
      </c>
      <c r="C4015" t="s">
        <v>3848</v>
      </c>
      <c r="D4015" t="s">
        <v>15</v>
      </c>
      <c r="E4015" t="s">
        <v>16</v>
      </c>
      <c r="F4015">
        <v>30</v>
      </c>
      <c r="G4015" t="s">
        <v>9086</v>
      </c>
      <c r="H4015" t="s">
        <v>3399</v>
      </c>
      <c r="I4015" t="s">
        <v>124</v>
      </c>
      <c r="J4015" s="6" t="s">
        <v>13793</v>
      </c>
      <c r="K4015">
        <v>61</v>
      </c>
      <c r="L4015" t="s">
        <v>45</v>
      </c>
      <c r="M4015">
        <f t="shared" si="124"/>
        <v>0</v>
      </c>
      <c r="N4015" s="23" t="s">
        <v>12976</v>
      </c>
      <c r="O4015" s="23" t="s">
        <v>6</v>
      </c>
      <c r="P4015" s="23">
        <f t="shared" si="125"/>
        <v>6</v>
      </c>
    </row>
    <row r="4016" spans="1:16" x14ac:dyDescent="0.3">
      <c r="A4016">
        <v>4125</v>
      </c>
      <c r="B4016" t="s">
        <v>9087</v>
      </c>
      <c r="C4016" t="s">
        <v>2349</v>
      </c>
      <c r="D4016" t="s">
        <v>15</v>
      </c>
      <c r="E4016" t="s">
        <v>16</v>
      </c>
      <c r="F4016">
        <v>30</v>
      </c>
      <c r="G4016" t="s">
        <v>15016</v>
      </c>
      <c r="H4016" t="s">
        <v>710</v>
      </c>
      <c r="I4016" t="s">
        <v>187</v>
      </c>
      <c r="J4016" s="6">
        <v>44413</v>
      </c>
      <c r="K4016">
        <v>55</v>
      </c>
      <c r="L4016" t="s">
        <v>54</v>
      </c>
      <c r="M4016">
        <f t="shared" si="124"/>
        <v>0</v>
      </c>
      <c r="N4016" s="23" t="s">
        <v>12977</v>
      </c>
      <c r="O4016" s="23" t="s">
        <v>3369</v>
      </c>
      <c r="P4016" s="23">
        <f t="shared" si="125"/>
        <v>5</v>
      </c>
    </row>
    <row r="4017" spans="1:16" x14ac:dyDescent="0.3">
      <c r="A4017">
        <v>4126</v>
      </c>
      <c r="B4017" t="s">
        <v>1424</v>
      </c>
      <c r="C4017" t="s">
        <v>1259</v>
      </c>
      <c r="D4017" t="s">
        <v>28</v>
      </c>
      <c r="E4017" t="s">
        <v>29</v>
      </c>
      <c r="F4017">
        <v>30</v>
      </c>
      <c r="G4017" t="s">
        <v>9089</v>
      </c>
      <c r="H4017" t="s">
        <v>3783</v>
      </c>
      <c r="I4017" t="s">
        <v>124</v>
      </c>
      <c r="J4017" s="6">
        <v>44289</v>
      </c>
      <c r="K4017">
        <v>39</v>
      </c>
      <c r="L4017" t="s">
        <v>80</v>
      </c>
      <c r="M4017">
        <f t="shared" si="124"/>
        <v>0</v>
      </c>
      <c r="N4017" s="23" t="s">
        <v>12978</v>
      </c>
      <c r="O4017" s="23" t="s">
        <v>10422</v>
      </c>
      <c r="P4017" s="23">
        <f t="shared" si="125"/>
        <v>4</v>
      </c>
    </row>
    <row r="4018" spans="1:16" x14ac:dyDescent="0.3">
      <c r="A4018">
        <v>4127</v>
      </c>
      <c r="B4018" t="s">
        <v>1755</v>
      </c>
      <c r="C4018" t="s">
        <v>7443</v>
      </c>
      <c r="D4018" t="s">
        <v>28</v>
      </c>
      <c r="E4018" t="s">
        <v>29</v>
      </c>
      <c r="F4018">
        <v>30</v>
      </c>
      <c r="G4018" t="s">
        <v>9090</v>
      </c>
      <c r="H4018" t="s">
        <v>3814</v>
      </c>
      <c r="I4018" t="s">
        <v>32</v>
      </c>
      <c r="J4018" s="6">
        <v>44599</v>
      </c>
      <c r="K4018">
        <v>92</v>
      </c>
      <c r="L4018" t="s">
        <v>159</v>
      </c>
      <c r="M4018">
        <f t="shared" si="124"/>
        <v>0</v>
      </c>
      <c r="N4018" s="23" t="s">
        <v>12979</v>
      </c>
      <c r="O4018" s="23" t="s">
        <v>10634</v>
      </c>
      <c r="P4018" s="23">
        <f t="shared" si="125"/>
        <v>5</v>
      </c>
    </row>
    <row r="4019" spans="1:16" x14ac:dyDescent="0.3">
      <c r="A4019">
        <v>4128</v>
      </c>
      <c r="B4019" t="s">
        <v>1379</v>
      </c>
      <c r="C4019" t="s">
        <v>3542</v>
      </c>
      <c r="D4019" t="s">
        <v>117</v>
      </c>
      <c r="E4019" t="s">
        <v>29</v>
      </c>
      <c r="F4019">
        <v>60</v>
      </c>
      <c r="G4019" t="s">
        <v>9091</v>
      </c>
      <c r="H4019" t="s">
        <v>781</v>
      </c>
      <c r="I4019" t="s">
        <v>294</v>
      </c>
      <c r="J4019" s="6">
        <v>44806</v>
      </c>
      <c r="K4019">
        <v>63</v>
      </c>
      <c r="L4019" t="s">
        <v>80</v>
      </c>
      <c r="M4019">
        <f t="shared" si="124"/>
        <v>0</v>
      </c>
      <c r="N4019" s="23" t="s">
        <v>10249</v>
      </c>
      <c r="O4019" s="23" t="s">
        <v>10417</v>
      </c>
      <c r="P4019" s="23">
        <f t="shared" si="125"/>
        <v>5</v>
      </c>
    </row>
    <row r="4020" spans="1:16" x14ac:dyDescent="0.3">
      <c r="A4020">
        <v>4129</v>
      </c>
      <c r="B4020" t="s">
        <v>828</v>
      </c>
      <c r="C4020" t="s">
        <v>1424</v>
      </c>
      <c r="D4020" t="s">
        <v>28</v>
      </c>
      <c r="E4020" t="s">
        <v>29</v>
      </c>
      <c r="F4020">
        <v>30</v>
      </c>
      <c r="G4020" t="s">
        <v>9092</v>
      </c>
      <c r="H4020" t="s">
        <v>5803</v>
      </c>
      <c r="I4020" t="s">
        <v>294</v>
      </c>
      <c r="J4020" s="6" t="s">
        <v>13741</v>
      </c>
      <c r="K4020">
        <v>78</v>
      </c>
      <c r="L4020" t="s">
        <v>70</v>
      </c>
      <c r="M4020">
        <f t="shared" si="124"/>
        <v>0</v>
      </c>
      <c r="N4020" s="23" t="s">
        <v>6980</v>
      </c>
      <c r="O4020" s="23" t="s">
        <v>1191</v>
      </c>
      <c r="P4020" s="23">
        <f t="shared" si="125"/>
        <v>7</v>
      </c>
    </row>
    <row r="4021" spans="1:16" x14ac:dyDescent="0.3">
      <c r="A4021">
        <v>4130</v>
      </c>
      <c r="B4021" t="s">
        <v>9093</v>
      </c>
      <c r="C4021" t="s">
        <v>2557</v>
      </c>
      <c r="D4021" t="s">
        <v>15</v>
      </c>
      <c r="E4021" t="s">
        <v>16</v>
      </c>
      <c r="F4021">
        <v>90</v>
      </c>
      <c r="G4021" t="s">
        <v>9094</v>
      </c>
      <c r="H4021" t="s">
        <v>9095</v>
      </c>
      <c r="I4021" t="s">
        <v>32</v>
      </c>
      <c r="J4021" s="6" t="s">
        <v>14014</v>
      </c>
      <c r="K4021">
        <v>33</v>
      </c>
      <c r="L4021" t="s">
        <v>45</v>
      </c>
      <c r="M4021">
        <f t="shared" si="124"/>
        <v>0</v>
      </c>
      <c r="N4021" s="23" t="s">
        <v>11741</v>
      </c>
      <c r="O4021" s="23" t="s">
        <v>10430</v>
      </c>
      <c r="P4021" s="23">
        <f t="shared" si="125"/>
        <v>9</v>
      </c>
    </row>
    <row r="4022" spans="1:16" x14ac:dyDescent="0.3">
      <c r="A4022">
        <v>4131</v>
      </c>
      <c r="B4022" t="s">
        <v>9096</v>
      </c>
      <c r="C4022" t="s">
        <v>1243</v>
      </c>
      <c r="D4022" t="s">
        <v>15</v>
      </c>
      <c r="E4022" t="s">
        <v>16</v>
      </c>
      <c r="F4022">
        <v>30</v>
      </c>
      <c r="G4022" t="s">
        <v>9097</v>
      </c>
      <c r="H4022" t="s">
        <v>9098</v>
      </c>
      <c r="I4022" t="s">
        <v>38</v>
      </c>
      <c r="J4022" s="6" t="s">
        <v>13905</v>
      </c>
      <c r="K4022">
        <v>29</v>
      </c>
      <c r="L4022" t="s">
        <v>33</v>
      </c>
      <c r="M4022">
        <f t="shared" si="124"/>
        <v>0</v>
      </c>
      <c r="N4022" s="23" t="s">
        <v>12980</v>
      </c>
      <c r="O4022" s="23" t="s">
        <v>10422</v>
      </c>
      <c r="P4022" s="23">
        <f t="shared" si="125"/>
        <v>4</v>
      </c>
    </row>
    <row r="4023" spans="1:16" x14ac:dyDescent="0.3">
      <c r="A4023">
        <v>4132</v>
      </c>
      <c r="B4023" t="s">
        <v>6603</v>
      </c>
      <c r="C4023" t="s">
        <v>9099</v>
      </c>
      <c r="D4023" t="s">
        <v>51</v>
      </c>
      <c r="E4023" t="s">
        <v>16</v>
      </c>
      <c r="F4023">
        <v>90</v>
      </c>
      <c r="G4023" t="s">
        <v>9100</v>
      </c>
      <c r="H4023" t="s">
        <v>1667</v>
      </c>
      <c r="I4023" t="s">
        <v>32</v>
      </c>
      <c r="J4023" s="6" t="s">
        <v>13706</v>
      </c>
      <c r="K4023">
        <v>32</v>
      </c>
      <c r="L4023" t="s">
        <v>70</v>
      </c>
      <c r="M4023">
        <f t="shared" si="124"/>
        <v>0</v>
      </c>
      <c r="N4023" s="23" t="s">
        <v>12981</v>
      </c>
      <c r="O4023" s="23" t="s">
        <v>6</v>
      </c>
      <c r="P4023" s="23">
        <f t="shared" si="125"/>
        <v>6</v>
      </c>
    </row>
    <row r="4024" spans="1:16" x14ac:dyDescent="0.3">
      <c r="A4024">
        <v>4133</v>
      </c>
      <c r="B4024" t="s">
        <v>1792</v>
      </c>
      <c r="C4024" t="s">
        <v>4858</v>
      </c>
      <c r="D4024" t="s">
        <v>28</v>
      </c>
      <c r="E4024" t="s">
        <v>29</v>
      </c>
      <c r="F4024">
        <v>90</v>
      </c>
      <c r="G4024" t="s">
        <v>9101</v>
      </c>
      <c r="H4024" t="s">
        <v>3506</v>
      </c>
      <c r="I4024" t="s">
        <v>124</v>
      </c>
      <c r="J4024" s="6" t="s">
        <v>14148</v>
      </c>
      <c r="K4024">
        <v>48</v>
      </c>
      <c r="L4024" t="s">
        <v>70</v>
      </c>
      <c r="M4024">
        <f t="shared" si="124"/>
        <v>0</v>
      </c>
      <c r="N4024" s="23" t="s">
        <v>6661</v>
      </c>
      <c r="O4024" s="23" t="s">
        <v>10453</v>
      </c>
      <c r="P4024" s="23">
        <f t="shared" si="125"/>
        <v>7</v>
      </c>
    </row>
    <row r="4025" spans="1:16" x14ac:dyDescent="0.3">
      <c r="A4025">
        <v>4134</v>
      </c>
      <c r="B4025" t="s">
        <v>9102</v>
      </c>
      <c r="C4025" t="s">
        <v>6708</v>
      </c>
      <c r="D4025" t="s">
        <v>28</v>
      </c>
      <c r="E4025" t="s">
        <v>29</v>
      </c>
      <c r="F4025">
        <v>30</v>
      </c>
      <c r="G4025" t="s">
        <v>9103</v>
      </c>
      <c r="H4025" t="s">
        <v>2199</v>
      </c>
      <c r="I4025" t="s">
        <v>32</v>
      </c>
      <c r="J4025" s="6" t="s">
        <v>13812</v>
      </c>
      <c r="K4025">
        <v>69</v>
      </c>
      <c r="L4025" t="s">
        <v>70</v>
      </c>
      <c r="M4025">
        <f t="shared" si="124"/>
        <v>0</v>
      </c>
      <c r="N4025" s="23" t="s">
        <v>12982</v>
      </c>
      <c r="O4025" s="23" t="s">
        <v>10453</v>
      </c>
      <c r="P4025" s="23">
        <f t="shared" si="125"/>
        <v>7</v>
      </c>
    </row>
    <row r="4026" spans="1:16" x14ac:dyDescent="0.3">
      <c r="A4026">
        <v>4135</v>
      </c>
      <c r="B4026" t="s">
        <v>9104</v>
      </c>
      <c r="C4026" t="s">
        <v>7433</v>
      </c>
      <c r="D4026" t="s">
        <v>15</v>
      </c>
      <c r="E4026" t="s">
        <v>16</v>
      </c>
      <c r="F4026">
        <v>30</v>
      </c>
      <c r="G4026" t="s">
        <v>9105</v>
      </c>
      <c r="H4026" t="s">
        <v>2066</v>
      </c>
      <c r="I4026" t="s">
        <v>294</v>
      </c>
      <c r="J4026" s="6">
        <v>44867</v>
      </c>
      <c r="K4026">
        <v>98</v>
      </c>
      <c r="L4026" t="s">
        <v>45</v>
      </c>
      <c r="M4026">
        <f t="shared" si="124"/>
        <v>0</v>
      </c>
      <c r="N4026" s="23" t="s">
        <v>12983</v>
      </c>
      <c r="O4026" s="23" t="s">
        <v>6</v>
      </c>
      <c r="P4026" s="23">
        <f t="shared" si="125"/>
        <v>6</v>
      </c>
    </row>
    <row r="4027" spans="1:16" x14ac:dyDescent="0.3">
      <c r="A4027">
        <v>4136</v>
      </c>
      <c r="B4027" t="s">
        <v>5125</v>
      </c>
      <c r="C4027" t="s">
        <v>460</v>
      </c>
      <c r="D4027" t="s">
        <v>28</v>
      </c>
      <c r="E4027" t="s">
        <v>29</v>
      </c>
      <c r="F4027">
        <v>30</v>
      </c>
      <c r="G4027" t="s">
        <v>9105</v>
      </c>
      <c r="H4027" t="s">
        <v>2230</v>
      </c>
      <c r="I4027" t="s">
        <v>32</v>
      </c>
      <c r="J4027" s="6">
        <v>43993</v>
      </c>
      <c r="K4027">
        <v>39</v>
      </c>
      <c r="L4027" t="s">
        <v>54</v>
      </c>
      <c r="M4027">
        <f t="shared" si="124"/>
        <v>0</v>
      </c>
      <c r="N4027" s="23" t="s">
        <v>12983</v>
      </c>
      <c r="O4027" s="23" t="s">
        <v>6</v>
      </c>
      <c r="P4027" s="23">
        <f t="shared" si="125"/>
        <v>6</v>
      </c>
    </row>
    <row r="4028" spans="1:16" x14ac:dyDescent="0.3">
      <c r="A4028">
        <v>4137</v>
      </c>
      <c r="B4028" t="s">
        <v>5567</v>
      </c>
      <c r="C4028" t="s">
        <v>121</v>
      </c>
      <c r="D4028" t="s">
        <v>28</v>
      </c>
      <c r="E4028" t="s">
        <v>29</v>
      </c>
      <c r="F4028">
        <v>90</v>
      </c>
      <c r="G4028" t="s">
        <v>9106</v>
      </c>
      <c r="H4028" t="s">
        <v>5122</v>
      </c>
      <c r="I4028" t="s">
        <v>25</v>
      </c>
      <c r="J4028" s="6">
        <v>44082</v>
      </c>
      <c r="K4028">
        <v>82</v>
      </c>
      <c r="L4028" t="s">
        <v>39</v>
      </c>
      <c r="M4028">
        <f t="shared" si="124"/>
        <v>0</v>
      </c>
      <c r="N4028" s="23" t="s">
        <v>2570</v>
      </c>
      <c r="O4028" s="23" t="s">
        <v>8217</v>
      </c>
      <c r="P4028" s="23">
        <f t="shared" si="125"/>
        <v>6</v>
      </c>
    </row>
    <row r="4029" spans="1:16" x14ac:dyDescent="0.3">
      <c r="A4029">
        <v>4138</v>
      </c>
      <c r="B4029" t="s">
        <v>9107</v>
      </c>
      <c r="C4029" t="s">
        <v>2402</v>
      </c>
      <c r="D4029" t="s">
        <v>15</v>
      </c>
      <c r="E4029" t="s">
        <v>16</v>
      </c>
      <c r="F4029">
        <v>90</v>
      </c>
      <c r="G4029" t="s">
        <v>9106</v>
      </c>
      <c r="H4029" t="s">
        <v>2724</v>
      </c>
      <c r="I4029" t="s">
        <v>32</v>
      </c>
      <c r="J4029" s="6" t="s">
        <v>13790</v>
      </c>
      <c r="K4029">
        <v>48</v>
      </c>
      <c r="L4029" t="s">
        <v>159</v>
      </c>
      <c r="M4029">
        <f t="shared" si="124"/>
        <v>0</v>
      </c>
      <c r="N4029" s="23" t="s">
        <v>2570</v>
      </c>
      <c r="O4029" s="23" t="s">
        <v>8217</v>
      </c>
      <c r="P4029" s="23">
        <f t="shared" si="125"/>
        <v>6</v>
      </c>
    </row>
    <row r="4030" spans="1:16" x14ac:dyDescent="0.3">
      <c r="A4030">
        <v>4139</v>
      </c>
      <c r="B4030" t="s">
        <v>6522</v>
      </c>
      <c r="C4030" t="s">
        <v>2995</v>
      </c>
      <c r="D4030" t="s">
        <v>28</v>
      </c>
      <c r="E4030" t="s">
        <v>29</v>
      </c>
      <c r="F4030">
        <v>60</v>
      </c>
      <c r="G4030" t="s">
        <v>9108</v>
      </c>
      <c r="H4030" t="s">
        <v>2329</v>
      </c>
      <c r="I4030" t="s">
        <v>2330</v>
      </c>
      <c r="J4030" s="6" t="s">
        <v>14042</v>
      </c>
      <c r="K4030">
        <v>52</v>
      </c>
      <c r="L4030" t="s">
        <v>159</v>
      </c>
      <c r="M4030">
        <f t="shared" si="124"/>
        <v>0</v>
      </c>
      <c r="N4030" s="23" t="s">
        <v>2570</v>
      </c>
      <c r="O4030" s="23" t="s">
        <v>10422</v>
      </c>
      <c r="P4030" s="23">
        <f t="shared" si="125"/>
        <v>4</v>
      </c>
    </row>
    <row r="4031" spans="1:16" x14ac:dyDescent="0.3">
      <c r="A4031">
        <v>4140</v>
      </c>
      <c r="B4031" t="s">
        <v>9109</v>
      </c>
      <c r="C4031" t="s">
        <v>9110</v>
      </c>
      <c r="D4031" t="s">
        <v>51</v>
      </c>
      <c r="E4031" t="s">
        <v>16</v>
      </c>
      <c r="F4031">
        <v>60</v>
      </c>
      <c r="G4031" t="s">
        <v>9111</v>
      </c>
      <c r="H4031" t="s">
        <v>302</v>
      </c>
      <c r="I4031" t="s">
        <v>303</v>
      </c>
      <c r="J4031" s="6" t="s">
        <v>13718</v>
      </c>
      <c r="K4031">
        <v>68</v>
      </c>
      <c r="L4031" t="s">
        <v>70</v>
      </c>
      <c r="M4031">
        <f t="shared" si="124"/>
        <v>0</v>
      </c>
      <c r="N4031" s="23" t="s">
        <v>2516</v>
      </c>
      <c r="O4031" s="23" t="s">
        <v>1021</v>
      </c>
      <c r="P4031" s="23">
        <f t="shared" si="125"/>
        <v>6</v>
      </c>
    </row>
    <row r="4032" spans="1:16" x14ac:dyDescent="0.3">
      <c r="A4032">
        <v>4141</v>
      </c>
      <c r="B4032" t="s">
        <v>6773</v>
      </c>
      <c r="C4032" t="s">
        <v>6363</v>
      </c>
      <c r="D4032" t="s">
        <v>51</v>
      </c>
      <c r="E4032" t="s">
        <v>16</v>
      </c>
      <c r="F4032">
        <v>90</v>
      </c>
      <c r="G4032" t="s">
        <v>9112</v>
      </c>
      <c r="H4032" t="s">
        <v>4770</v>
      </c>
      <c r="I4032" t="s">
        <v>294</v>
      </c>
      <c r="J4032" s="6">
        <v>44383</v>
      </c>
      <c r="K4032">
        <v>24</v>
      </c>
      <c r="L4032" t="s">
        <v>20</v>
      </c>
      <c r="M4032">
        <f t="shared" si="124"/>
        <v>0</v>
      </c>
      <c r="N4032" s="23" t="s">
        <v>12984</v>
      </c>
      <c r="O4032" s="23" t="s">
        <v>10422</v>
      </c>
      <c r="P4032" s="23">
        <f t="shared" si="125"/>
        <v>4</v>
      </c>
    </row>
    <row r="4033" spans="1:16" x14ac:dyDescent="0.3">
      <c r="A4033">
        <v>4143</v>
      </c>
      <c r="B4033" t="s">
        <v>9113</v>
      </c>
      <c r="C4033" t="s">
        <v>5174</v>
      </c>
      <c r="D4033" t="s">
        <v>51</v>
      </c>
      <c r="E4033" t="s">
        <v>16</v>
      </c>
      <c r="F4033">
        <v>60</v>
      </c>
      <c r="G4033" t="s">
        <v>9112</v>
      </c>
      <c r="H4033" t="s">
        <v>9114</v>
      </c>
      <c r="I4033" t="s">
        <v>294</v>
      </c>
      <c r="J4033" s="6" t="s">
        <v>14097</v>
      </c>
      <c r="K4033">
        <v>47</v>
      </c>
      <c r="L4033" t="s">
        <v>70</v>
      </c>
      <c r="M4033">
        <f t="shared" si="124"/>
        <v>0</v>
      </c>
      <c r="N4033" s="23" t="s">
        <v>12984</v>
      </c>
      <c r="O4033" s="23" t="s">
        <v>10422</v>
      </c>
      <c r="P4033" s="23">
        <f t="shared" si="125"/>
        <v>4</v>
      </c>
    </row>
    <row r="4034" spans="1:16" x14ac:dyDescent="0.3">
      <c r="A4034">
        <v>4144</v>
      </c>
      <c r="B4034" t="s">
        <v>2656</v>
      </c>
      <c r="C4034" t="s">
        <v>7728</v>
      </c>
      <c r="D4034" t="s">
        <v>51</v>
      </c>
      <c r="E4034" t="s">
        <v>16</v>
      </c>
      <c r="F4034">
        <v>90</v>
      </c>
      <c r="G4034" t="s">
        <v>9115</v>
      </c>
      <c r="H4034" t="s">
        <v>1265</v>
      </c>
      <c r="I4034" t="s">
        <v>32</v>
      </c>
      <c r="J4034" s="6" t="s">
        <v>14183</v>
      </c>
      <c r="K4034">
        <v>80</v>
      </c>
      <c r="L4034" t="s">
        <v>64</v>
      </c>
      <c r="M4034">
        <f t="shared" ref="M4034:M4097" si="126">COUNTBLANK(A4034:L4034)</f>
        <v>0</v>
      </c>
      <c r="N4034" s="23" t="s">
        <v>9115</v>
      </c>
      <c r="O4034" s="23"/>
      <c r="P4034" s="23">
        <f t="shared" ref="P4034:P4097" si="127">LEN(O4034)</f>
        <v>0</v>
      </c>
    </row>
    <row r="4035" spans="1:16" x14ac:dyDescent="0.3">
      <c r="A4035">
        <v>4145</v>
      </c>
      <c r="B4035" t="s">
        <v>9116</v>
      </c>
      <c r="C4035" t="s">
        <v>7721</v>
      </c>
      <c r="D4035" t="s">
        <v>51</v>
      </c>
      <c r="E4035" t="s">
        <v>16</v>
      </c>
      <c r="F4035">
        <v>60</v>
      </c>
      <c r="G4035" t="s">
        <v>9117</v>
      </c>
      <c r="H4035" t="s">
        <v>5647</v>
      </c>
      <c r="I4035" t="s">
        <v>38</v>
      </c>
      <c r="J4035" s="6">
        <v>44753</v>
      </c>
      <c r="K4035">
        <v>45</v>
      </c>
      <c r="L4035" t="s">
        <v>45</v>
      </c>
      <c r="M4035">
        <f t="shared" si="126"/>
        <v>0</v>
      </c>
      <c r="N4035" s="23" t="s">
        <v>12985</v>
      </c>
      <c r="O4035" s="23" t="s">
        <v>10422</v>
      </c>
      <c r="P4035" s="23">
        <f t="shared" si="127"/>
        <v>4</v>
      </c>
    </row>
    <row r="4036" spans="1:16" x14ac:dyDescent="0.3">
      <c r="A4036">
        <v>4146</v>
      </c>
      <c r="B4036" t="s">
        <v>6085</v>
      </c>
      <c r="C4036" t="s">
        <v>1117</v>
      </c>
      <c r="D4036" t="s">
        <v>28</v>
      </c>
      <c r="E4036" t="s">
        <v>29</v>
      </c>
      <c r="F4036">
        <v>30</v>
      </c>
      <c r="G4036" t="s">
        <v>9118</v>
      </c>
      <c r="H4036" t="s">
        <v>2696</v>
      </c>
      <c r="I4036" t="s">
        <v>95</v>
      </c>
      <c r="J4036" s="6">
        <v>44628</v>
      </c>
      <c r="K4036">
        <v>46</v>
      </c>
      <c r="L4036" t="s">
        <v>45</v>
      </c>
      <c r="M4036">
        <f t="shared" si="126"/>
        <v>0</v>
      </c>
      <c r="N4036" s="23" t="s">
        <v>12986</v>
      </c>
      <c r="O4036" s="23" t="s">
        <v>6</v>
      </c>
      <c r="P4036" s="23">
        <f t="shared" si="127"/>
        <v>6</v>
      </c>
    </row>
    <row r="4037" spans="1:16" x14ac:dyDescent="0.3">
      <c r="A4037">
        <v>4147</v>
      </c>
      <c r="B4037" t="s">
        <v>9119</v>
      </c>
      <c r="C4037" t="s">
        <v>5452</v>
      </c>
      <c r="D4037" t="s">
        <v>15</v>
      </c>
      <c r="E4037" t="s">
        <v>16</v>
      </c>
      <c r="F4037">
        <v>60</v>
      </c>
      <c r="G4037" t="s">
        <v>9120</v>
      </c>
      <c r="H4037" t="s">
        <v>1482</v>
      </c>
      <c r="I4037" t="s">
        <v>1483</v>
      </c>
      <c r="J4037" s="6">
        <v>44539</v>
      </c>
      <c r="K4037">
        <v>12</v>
      </c>
      <c r="L4037" t="s">
        <v>45</v>
      </c>
      <c r="M4037">
        <f t="shared" si="126"/>
        <v>0</v>
      </c>
      <c r="N4037" s="23" t="s">
        <v>1392</v>
      </c>
      <c r="O4037" s="23" t="s">
        <v>10422</v>
      </c>
      <c r="P4037" s="23">
        <f t="shared" si="127"/>
        <v>4</v>
      </c>
    </row>
    <row r="4038" spans="1:16" x14ac:dyDescent="0.3">
      <c r="A4038">
        <v>4148</v>
      </c>
      <c r="B4038" t="s">
        <v>9121</v>
      </c>
      <c r="C4038" t="s">
        <v>3493</v>
      </c>
      <c r="D4038" t="s">
        <v>51</v>
      </c>
      <c r="E4038" t="s">
        <v>16</v>
      </c>
      <c r="F4038">
        <v>30</v>
      </c>
      <c r="G4038" t="s">
        <v>9122</v>
      </c>
      <c r="H4038" t="s">
        <v>4870</v>
      </c>
      <c r="I4038" t="s">
        <v>146</v>
      </c>
      <c r="J4038" s="6">
        <v>43834</v>
      </c>
      <c r="K4038">
        <v>49</v>
      </c>
      <c r="L4038" t="s">
        <v>64</v>
      </c>
      <c r="M4038">
        <f t="shared" si="126"/>
        <v>0</v>
      </c>
      <c r="N4038" s="23" t="s">
        <v>3434</v>
      </c>
      <c r="O4038" s="23" t="s">
        <v>6</v>
      </c>
      <c r="P4038" s="23">
        <f t="shared" si="127"/>
        <v>6</v>
      </c>
    </row>
    <row r="4039" spans="1:16" x14ac:dyDescent="0.3">
      <c r="A4039">
        <v>4149</v>
      </c>
      <c r="B4039" t="s">
        <v>735</v>
      </c>
      <c r="C4039" t="s">
        <v>3222</v>
      </c>
      <c r="D4039" t="s">
        <v>28</v>
      </c>
      <c r="E4039" t="s">
        <v>29</v>
      </c>
      <c r="F4039">
        <v>60</v>
      </c>
      <c r="G4039" t="s">
        <v>9123</v>
      </c>
      <c r="H4039" t="s">
        <v>5974</v>
      </c>
      <c r="I4039" t="s">
        <v>19</v>
      </c>
      <c r="J4039" s="6">
        <v>44350</v>
      </c>
      <c r="K4039">
        <v>26</v>
      </c>
      <c r="L4039" t="s">
        <v>64</v>
      </c>
      <c r="M4039">
        <f t="shared" si="126"/>
        <v>0</v>
      </c>
      <c r="N4039" s="23" t="s">
        <v>3434</v>
      </c>
      <c r="O4039" s="23" t="s">
        <v>10453</v>
      </c>
      <c r="P4039" s="23">
        <f t="shared" si="127"/>
        <v>7</v>
      </c>
    </row>
    <row r="4040" spans="1:16" x14ac:dyDescent="0.3">
      <c r="A4040">
        <v>4150</v>
      </c>
      <c r="B4040" t="s">
        <v>6858</v>
      </c>
      <c r="C4040" t="s">
        <v>5214</v>
      </c>
      <c r="D4040" t="s">
        <v>28</v>
      </c>
      <c r="E4040" t="s">
        <v>29</v>
      </c>
      <c r="F4040">
        <v>90</v>
      </c>
      <c r="G4040" t="s">
        <v>14361</v>
      </c>
      <c r="H4040" t="s">
        <v>3894</v>
      </c>
      <c r="I4040" t="s">
        <v>110</v>
      </c>
      <c r="J4040" s="6">
        <v>44785</v>
      </c>
      <c r="K4040">
        <v>51</v>
      </c>
      <c r="L4040" t="s">
        <v>45</v>
      </c>
      <c r="M4040">
        <f t="shared" si="126"/>
        <v>0</v>
      </c>
      <c r="N4040" s="23" t="s">
        <v>12987</v>
      </c>
      <c r="O4040" s="23" t="s">
        <v>10438</v>
      </c>
      <c r="P4040" s="23">
        <f t="shared" si="127"/>
        <v>5</v>
      </c>
    </row>
    <row r="4041" spans="1:16" x14ac:dyDescent="0.3">
      <c r="A4041">
        <v>4151</v>
      </c>
      <c r="B4041" t="s">
        <v>4579</v>
      </c>
      <c r="C4041" t="s">
        <v>2747</v>
      </c>
      <c r="D4041" t="s">
        <v>15</v>
      </c>
      <c r="E4041" t="s">
        <v>16</v>
      </c>
      <c r="F4041">
        <v>30</v>
      </c>
      <c r="G4041" t="s">
        <v>14361</v>
      </c>
      <c r="H4041" t="s">
        <v>2509</v>
      </c>
      <c r="I4041" t="s">
        <v>32</v>
      </c>
      <c r="J4041" s="6" t="s">
        <v>13750</v>
      </c>
      <c r="K4041">
        <v>7</v>
      </c>
      <c r="L4041" t="s">
        <v>39</v>
      </c>
      <c r="M4041">
        <f t="shared" si="126"/>
        <v>0</v>
      </c>
      <c r="N4041" s="23" t="s">
        <v>12987</v>
      </c>
      <c r="O4041" s="23" t="s">
        <v>10438</v>
      </c>
      <c r="P4041" s="23">
        <f t="shared" si="127"/>
        <v>5</v>
      </c>
    </row>
    <row r="4042" spans="1:16" x14ac:dyDescent="0.3">
      <c r="A4042">
        <v>4152</v>
      </c>
      <c r="B4042" t="s">
        <v>9125</v>
      </c>
      <c r="C4042" t="s">
        <v>4014</v>
      </c>
      <c r="D4042" t="s">
        <v>51</v>
      </c>
      <c r="E4042" t="s">
        <v>16</v>
      </c>
      <c r="F4042">
        <v>60</v>
      </c>
      <c r="G4042" t="s">
        <v>14688</v>
      </c>
      <c r="H4042" t="s">
        <v>217</v>
      </c>
      <c r="I4042" t="s">
        <v>124</v>
      </c>
      <c r="J4042" s="6">
        <v>44206</v>
      </c>
      <c r="K4042">
        <v>47</v>
      </c>
      <c r="L4042" t="s">
        <v>20</v>
      </c>
      <c r="M4042">
        <f t="shared" si="126"/>
        <v>0</v>
      </c>
      <c r="N4042" s="23" t="s">
        <v>12988</v>
      </c>
      <c r="O4042" s="23" t="s">
        <v>6</v>
      </c>
      <c r="P4042" s="23">
        <f t="shared" si="127"/>
        <v>6</v>
      </c>
    </row>
    <row r="4043" spans="1:16" x14ac:dyDescent="0.3">
      <c r="A4043">
        <v>4153</v>
      </c>
      <c r="B4043" t="s">
        <v>6310</v>
      </c>
      <c r="C4043" t="s">
        <v>7180</v>
      </c>
      <c r="D4043" t="s">
        <v>28</v>
      </c>
      <c r="E4043" t="s">
        <v>29</v>
      </c>
      <c r="F4043">
        <v>30</v>
      </c>
      <c r="G4043" t="s">
        <v>9127</v>
      </c>
      <c r="H4043" t="s">
        <v>1224</v>
      </c>
      <c r="I4043" t="s">
        <v>25</v>
      </c>
      <c r="J4043" s="6" t="s">
        <v>13819</v>
      </c>
      <c r="K4043">
        <v>73</v>
      </c>
      <c r="L4043" t="s">
        <v>159</v>
      </c>
      <c r="M4043">
        <f t="shared" si="126"/>
        <v>0</v>
      </c>
      <c r="N4043" s="23" t="s">
        <v>12989</v>
      </c>
      <c r="O4043" s="23" t="s">
        <v>10490</v>
      </c>
      <c r="P4043" s="23">
        <f t="shared" si="127"/>
        <v>4</v>
      </c>
    </row>
    <row r="4044" spans="1:16" x14ac:dyDescent="0.3">
      <c r="A4044">
        <v>4154</v>
      </c>
      <c r="B4044" t="s">
        <v>9128</v>
      </c>
      <c r="C4044" t="s">
        <v>8913</v>
      </c>
      <c r="D4044" t="s">
        <v>15</v>
      </c>
      <c r="E4044" t="s">
        <v>16</v>
      </c>
      <c r="F4044">
        <v>30</v>
      </c>
      <c r="G4044" t="s">
        <v>14362</v>
      </c>
      <c r="H4044" t="s">
        <v>462</v>
      </c>
      <c r="I4044" t="s">
        <v>32</v>
      </c>
      <c r="J4044" s="6" t="s">
        <v>14064</v>
      </c>
      <c r="K4044">
        <v>84</v>
      </c>
      <c r="L4044" t="s">
        <v>54</v>
      </c>
      <c r="M4044">
        <f t="shared" si="126"/>
        <v>0</v>
      </c>
      <c r="N4044" s="23" t="s">
        <v>12990</v>
      </c>
      <c r="O4044" s="23" t="s">
        <v>3780</v>
      </c>
      <c r="P4044" s="23">
        <f t="shared" si="127"/>
        <v>5</v>
      </c>
    </row>
    <row r="4045" spans="1:16" x14ac:dyDescent="0.3">
      <c r="A4045">
        <v>4155</v>
      </c>
      <c r="B4045" t="s">
        <v>2994</v>
      </c>
      <c r="C4045" t="s">
        <v>1746</v>
      </c>
      <c r="D4045" t="s">
        <v>28</v>
      </c>
      <c r="E4045" t="s">
        <v>29</v>
      </c>
      <c r="F4045">
        <v>30</v>
      </c>
      <c r="G4045" t="s">
        <v>9130</v>
      </c>
      <c r="H4045" t="s">
        <v>2105</v>
      </c>
      <c r="I4045" t="s">
        <v>110</v>
      </c>
      <c r="J4045" s="6">
        <v>44478</v>
      </c>
      <c r="K4045">
        <v>31</v>
      </c>
      <c r="L4045" t="s">
        <v>33</v>
      </c>
      <c r="M4045">
        <f t="shared" si="126"/>
        <v>0</v>
      </c>
      <c r="N4045" s="23" t="s">
        <v>6594</v>
      </c>
      <c r="O4045" s="23" t="s">
        <v>12991</v>
      </c>
      <c r="P4045" s="23">
        <f t="shared" si="127"/>
        <v>4</v>
      </c>
    </row>
    <row r="4046" spans="1:16" x14ac:dyDescent="0.3">
      <c r="A4046">
        <v>4156</v>
      </c>
      <c r="B4046" t="s">
        <v>9131</v>
      </c>
      <c r="C4046" t="s">
        <v>9132</v>
      </c>
      <c r="D4046" t="s">
        <v>51</v>
      </c>
      <c r="E4046" t="s">
        <v>16</v>
      </c>
      <c r="F4046">
        <v>90</v>
      </c>
      <c r="G4046" t="s">
        <v>9133</v>
      </c>
      <c r="H4046" t="s">
        <v>2194</v>
      </c>
      <c r="I4046" t="s">
        <v>32</v>
      </c>
      <c r="J4046" s="6" t="s">
        <v>13690</v>
      </c>
      <c r="K4046">
        <v>43</v>
      </c>
      <c r="L4046" t="s">
        <v>101</v>
      </c>
      <c r="M4046">
        <f t="shared" si="126"/>
        <v>0</v>
      </c>
      <c r="N4046" s="23" t="s">
        <v>6594</v>
      </c>
      <c r="O4046" s="23" t="s">
        <v>10438</v>
      </c>
      <c r="P4046" s="23">
        <f t="shared" si="127"/>
        <v>5</v>
      </c>
    </row>
    <row r="4047" spans="1:16" x14ac:dyDescent="0.3">
      <c r="A4047">
        <v>4157</v>
      </c>
      <c r="B4047" t="s">
        <v>3611</v>
      </c>
      <c r="C4047" t="s">
        <v>9134</v>
      </c>
      <c r="D4047" t="s">
        <v>28</v>
      </c>
      <c r="E4047" t="s">
        <v>29</v>
      </c>
      <c r="F4047">
        <v>30</v>
      </c>
      <c r="G4047" t="s">
        <v>9135</v>
      </c>
      <c r="H4047" t="s">
        <v>258</v>
      </c>
      <c r="I4047" t="s">
        <v>32</v>
      </c>
      <c r="J4047" s="6" t="s">
        <v>14265</v>
      </c>
      <c r="K4047">
        <v>40</v>
      </c>
      <c r="L4047" t="s">
        <v>80</v>
      </c>
      <c r="M4047">
        <f t="shared" si="126"/>
        <v>0</v>
      </c>
      <c r="N4047" s="23" t="s">
        <v>12992</v>
      </c>
      <c r="O4047" s="23" t="s">
        <v>10438</v>
      </c>
      <c r="P4047" s="23">
        <f t="shared" si="127"/>
        <v>5</v>
      </c>
    </row>
    <row r="4048" spans="1:16" x14ac:dyDescent="0.3">
      <c r="A4048">
        <v>4158</v>
      </c>
      <c r="B4048" t="s">
        <v>9136</v>
      </c>
      <c r="C4048" t="s">
        <v>9137</v>
      </c>
      <c r="D4048" t="s">
        <v>15</v>
      </c>
      <c r="E4048" t="s">
        <v>16</v>
      </c>
      <c r="F4048">
        <v>60</v>
      </c>
      <c r="G4048" t="s">
        <v>9138</v>
      </c>
      <c r="H4048" t="s">
        <v>4543</v>
      </c>
      <c r="I4048" t="s">
        <v>173</v>
      </c>
      <c r="J4048" s="6" t="s">
        <v>14253</v>
      </c>
      <c r="K4048">
        <v>75</v>
      </c>
      <c r="L4048" t="s">
        <v>20</v>
      </c>
      <c r="M4048">
        <f t="shared" si="126"/>
        <v>0</v>
      </c>
      <c r="N4048" s="23" t="s">
        <v>12993</v>
      </c>
      <c r="O4048" s="23" t="s">
        <v>6</v>
      </c>
      <c r="P4048" s="23">
        <f t="shared" si="127"/>
        <v>6</v>
      </c>
    </row>
    <row r="4049" spans="1:16" x14ac:dyDescent="0.3">
      <c r="A4049">
        <v>4159</v>
      </c>
      <c r="B4049" t="s">
        <v>7660</v>
      </c>
      <c r="C4049" t="s">
        <v>2980</v>
      </c>
      <c r="D4049" t="s">
        <v>117</v>
      </c>
      <c r="E4049" t="s">
        <v>16</v>
      </c>
      <c r="F4049">
        <v>60</v>
      </c>
      <c r="G4049" t="s">
        <v>9139</v>
      </c>
      <c r="H4049" t="s">
        <v>5232</v>
      </c>
      <c r="I4049" t="s">
        <v>146</v>
      </c>
      <c r="J4049" s="6" t="s">
        <v>14141</v>
      </c>
      <c r="K4049">
        <v>76</v>
      </c>
      <c r="L4049" t="s">
        <v>45</v>
      </c>
      <c r="M4049">
        <f t="shared" si="126"/>
        <v>0</v>
      </c>
      <c r="N4049" s="23" t="s">
        <v>12994</v>
      </c>
      <c r="O4049" s="23" t="s">
        <v>10422</v>
      </c>
      <c r="P4049" s="23">
        <f t="shared" si="127"/>
        <v>4</v>
      </c>
    </row>
    <row r="4050" spans="1:16" x14ac:dyDescent="0.3">
      <c r="A4050">
        <v>4160</v>
      </c>
      <c r="B4050" t="s">
        <v>4599</v>
      </c>
      <c r="C4050" t="s">
        <v>1766</v>
      </c>
      <c r="D4050" t="s">
        <v>28</v>
      </c>
      <c r="E4050" t="s">
        <v>29</v>
      </c>
      <c r="F4050">
        <v>60</v>
      </c>
      <c r="G4050" t="s">
        <v>9140</v>
      </c>
      <c r="H4050" t="s">
        <v>8979</v>
      </c>
      <c r="I4050" t="s">
        <v>32</v>
      </c>
      <c r="J4050" s="6" t="s">
        <v>14033</v>
      </c>
      <c r="K4050">
        <v>47</v>
      </c>
      <c r="L4050" t="s">
        <v>54</v>
      </c>
      <c r="M4050">
        <f t="shared" si="126"/>
        <v>0</v>
      </c>
      <c r="N4050" s="23" t="s">
        <v>12995</v>
      </c>
      <c r="O4050" s="23" t="s">
        <v>6</v>
      </c>
      <c r="P4050" s="23">
        <f t="shared" si="127"/>
        <v>6</v>
      </c>
    </row>
    <row r="4051" spans="1:16" x14ac:dyDescent="0.3">
      <c r="A4051">
        <v>4161</v>
      </c>
      <c r="B4051" t="s">
        <v>9141</v>
      </c>
      <c r="C4051" t="s">
        <v>3243</v>
      </c>
      <c r="D4051" t="s">
        <v>51</v>
      </c>
      <c r="E4051" t="s">
        <v>16</v>
      </c>
      <c r="F4051">
        <v>30</v>
      </c>
      <c r="G4051" t="s">
        <v>9142</v>
      </c>
      <c r="H4051" t="s">
        <v>659</v>
      </c>
      <c r="I4051" t="s">
        <v>32</v>
      </c>
      <c r="J4051" s="6" t="s">
        <v>13778</v>
      </c>
      <c r="K4051">
        <v>81</v>
      </c>
      <c r="L4051" t="s">
        <v>39</v>
      </c>
      <c r="M4051">
        <f t="shared" si="126"/>
        <v>0</v>
      </c>
      <c r="N4051" s="23" t="s">
        <v>12996</v>
      </c>
      <c r="O4051" s="23" t="s">
        <v>6</v>
      </c>
      <c r="P4051" s="23">
        <f t="shared" si="127"/>
        <v>6</v>
      </c>
    </row>
    <row r="4052" spans="1:16" x14ac:dyDescent="0.3">
      <c r="A4052">
        <v>4162</v>
      </c>
      <c r="B4052" t="s">
        <v>9143</v>
      </c>
      <c r="C4052" t="s">
        <v>2398</v>
      </c>
      <c r="D4052" t="s">
        <v>51</v>
      </c>
      <c r="E4052" t="s">
        <v>16</v>
      </c>
      <c r="F4052">
        <v>60</v>
      </c>
      <c r="G4052" t="s">
        <v>9144</v>
      </c>
      <c r="H4052" t="s">
        <v>3041</v>
      </c>
      <c r="I4052" t="s">
        <v>124</v>
      </c>
      <c r="J4052" s="6">
        <v>44472</v>
      </c>
      <c r="K4052">
        <v>64</v>
      </c>
      <c r="L4052" t="s">
        <v>80</v>
      </c>
      <c r="M4052">
        <f t="shared" si="126"/>
        <v>0</v>
      </c>
      <c r="N4052" s="23" t="s">
        <v>12997</v>
      </c>
      <c r="O4052" s="23" t="s">
        <v>6</v>
      </c>
      <c r="P4052" s="23">
        <f t="shared" si="127"/>
        <v>6</v>
      </c>
    </row>
    <row r="4053" spans="1:16" x14ac:dyDescent="0.3">
      <c r="A4053">
        <v>4163</v>
      </c>
      <c r="B4053" t="s">
        <v>9145</v>
      </c>
      <c r="C4053" t="s">
        <v>4836</v>
      </c>
      <c r="D4053" t="s">
        <v>15</v>
      </c>
      <c r="E4053" t="s">
        <v>16</v>
      </c>
      <c r="F4053">
        <v>60</v>
      </c>
      <c r="G4053" t="s">
        <v>9146</v>
      </c>
      <c r="H4053" t="s">
        <v>2305</v>
      </c>
      <c r="I4053" t="s">
        <v>25</v>
      </c>
      <c r="J4053" s="6">
        <v>44480</v>
      </c>
      <c r="K4053">
        <v>67</v>
      </c>
      <c r="L4053" t="s">
        <v>70</v>
      </c>
      <c r="M4053">
        <f t="shared" si="126"/>
        <v>0</v>
      </c>
      <c r="N4053" s="23" t="s">
        <v>12998</v>
      </c>
      <c r="O4053" s="23" t="s">
        <v>6</v>
      </c>
      <c r="P4053" s="23">
        <f t="shared" si="127"/>
        <v>6</v>
      </c>
    </row>
    <row r="4054" spans="1:16" x14ac:dyDescent="0.3">
      <c r="A4054">
        <v>4164</v>
      </c>
      <c r="B4054" t="s">
        <v>9147</v>
      </c>
      <c r="C4054" t="s">
        <v>2606</v>
      </c>
      <c r="D4054" t="s">
        <v>51</v>
      </c>
      <c r="E4054" t="s">
        <v>16</v>
      </c>
      <c r="F4054">
        <v>90</v>
      </c>
      <c r="G4054" t="s">
        <v>9148</v>
      </c>
      <c r="H4054" t="s">
        <v>1206</v>
      </c>
      <c r="I4054" t="s">
        <v>294</v>
      </c>
      <c r="J4054" s="6" t="s">
        <v>13634</v>
      </c>
      <c r="K4054">
        <v>34</v>
      </c>
      <c r="L4054" t="s">
        <v>64</v>
      </c>
      <c r="M4054">
        <f t="shared" si="126"/>
        <v>0</v>
      </c>
      <c r="N4054" s="23" t="s">
        <v>12999</v>
      </c>
      <c r="O4054" s="23" t="s">
        <v>6</v>
      </c>
      <c r="P4054" s="23">
        <f t="shared" si="127"/>
        <v>6</v>
      </c>
    </row>
    <row r="4055" spans="1:16" x14ac:dyDescent="0.3">
      <c r="A4055">
        <v>4165</v>
      </c>
      <c r="B4055" t="s">
        <v>9149</v>
      </c>
      <c r="C4055" t="s">
        <v>5575</v>
      </c>
      <c r="D4055" t="s">
        <v>51</v>
      </c>
      <c r="E4055" t="s">
        <v>16</v>
      </c>
      <c r="F4055">
        <v>30</v>
      </c>
      <c r="G4055" t="s">
        <v>9150</v>
      </c>
      <c r="H4055" t="s">
        <v>4760</v>
      </c>
      <c r="I4055" t="s">
        <v>32</v>
      </c>
      <c r="J4055" s="6" t="s">
        <v>13634</v>
      </c>
      <c r="K4055">
        <v>74</v>
      </c>
      <c r="L4055" t="s">
        <v>159</v>
      </c>
      <c r="M4055">
        <f t="shared" si="126"/>
        <v>0</v>
      </c>
      <c r="N4055" s="23" t="s">
        <v>13000</v>
      </c>
      <c r="O4055" s="23" t="s">
        <v>10422</v>
      </c>
      <c r="P4055" s="23">
        <f t="shared" si="127"/>
        <v>4</v>
      </c>
    </row>
    <row r="4056" spans="1:16" x14ac:dyDescent="0.3">
      <c r="A4056">
        <v>4166</v>
      </c>
      <c r="B4056" t="s">
        <v>6158</v>
      </c>
      <c r="C4056" t="s">
        <v>2395</v>
      </c>
      <c r="D4056" t="s">
        <v>51</v>
      </c>
      <c r="E4056" t="s">
        <v>16</v>
      </c>
      <c r="F4056">
        <v>30</v>
      </c>
      <c r="G4056" t="s">
        <v>9151</v>
      </c>
      <c r="H4056" t="s">
        <v>3215</v>
      </c>
      <c r="I4056" t="s">
        <v>32</v>
      </c>
      <c r="J4056" s="6">
        <v>44138</v>
      </c>
      <c r="K4056">
        <v>11</v>
      </c>
      <c r="L4056" t="s">
        <v>80</v>
      </c>
      <c r="M4056">
        <f t="shared" si="126"/>
        <v>0</v>
      </c>
      <c r="N4056" s="23" t="s">
        <v>9151</v>
      </c>
      <c r="O4056" s="23"/>
      <c r="P4056" s="23">
        <f t="shared" si="127"/>
        <v>0</v>
      </c>
    </row>
    <row r="4057" spans="1:16" x14ac:dyDescent="0.3">
      <c r="A4057">
        <v>4167</v>
      </c>
      <c r="B4057" t="s">
        <v>6764</v>
      </c>
      <c r="C4057" t="s">
        <v>9152</v>
      </c>
      <c r="D4057" t="s">
        <v>28</v>
      </c>
      <c r="E4057" t="s">
        <v>29</v>
      </c>
      <c r="F4057">
        <v>90</v>
      </c>
      <c r="G4057" t="s">
        <v>9153</v>
      </c>
      <c r="H4057" t="s">
        <v>917</v>
      </c>
      <c r="I4057" t="s">
        <v>32</v>
      </c>
      <c r="J4057" s="6" t="s">
        <v>14266</v>
      </c>
      <c r="K4057">
        <v>82</v>
      </c>
      <c r="L4057" t="s">
        <v>20</v>
      </c>
      <c r="M4057">
        <f t="shared" si="126"/>
        <v>0</v>
      </c>
      <c r="N4057" s="23" t="s">
        <v>13001</v>
      </c>
      <c r="O4057" s="23" t="s">
        <v>1773</v>
      </c>
      <c r="P4057" s="23">
        <f t="shared" si="127"/>
        <v>7</v>
      </c>
    </row>
    <row r="4058" spans="1:16" x14ac:dyDescent="0.3">
      <c r="A4058">
        <v>4168</v>
      </c>
      <c r="B4058" t="s">
        <v>9154</v>
      </c>
      <c r="C4058" t="s">
        <v>6237</v>
      </c>
      <c r="D4058" t="s">
        <v>51</v>
      </c>
      <c r="E4058" t="s">
        <v>16</v>
      </c>
      <c r="F4058">
        <v>60</v>
      </c>
      <c r="G4058" t="s">
        <v>9155</v>
      </c>
      <c r="H4058" t="s">
        <v>4669</v>
      </c>
      <c r="I4058" t="s">
        <v>187</v>
      </c>
      <c r="J4058" s="6" t="s">
        <v>14034</v>
      </c>
      <c r="K4058">
        <v>41</v>
      </c>
      <c r="L4058" t="s">
        <v>33</v>
      </c>
      <c r="M4058">
        <f t="shared" si="126"/>
        <v>0</v>
      </c>
      <c r="N4058" s="23" t="s">
        <v>13002</v>
      </c>
      <c r="O4058" s="23" t="s">
        <v>3780</v>
      </c>
      <c r="P4058" s="23">
        <f t="shared" si="127"/>
        <v>5</v>
      </c>
    </row>
    <row r="4059" spans="1:16" x14ac:dyDescent="0.3">
      <c r="A4059">
        <v>4169</v>
      </c>
      <c r="B4059" t="s">
        <v>125</v>
      </c>
      <c r="C4059" t="s">
        <v>3824</v>
      </c>
      <c r="D4059" t="s">
        <v>51</v>
      </c>
      <c r="E4059" t="s">
        <v>16</v>
      </c>
      <c r="F4059">
        <v>60</v>
      </c>
      <c r="G4059" t="s">
        <v>15017</v>
      </c>
      <c r="H4059" t="s">
        <v>583</v>
      </c>
      <c r="I4059" t="s">
        <v>32</v>
      </c>
      <c r="J4059" s="6" t="s">
        <v>13649</v>
      </c>
      <c r="K4059">
        <v>77</v>
      </c>
      <c r="L4059" t="s">
        <v>33</v>
      </c>
      <c r="M4059">
        <f t="shared" si="126"/>
        <v>0</v>
      </c>
      <c r="N4059" s="23" t="s">
        <v>13003</v>
      </c>
      <c r="O4059" s="23" t="s">
        <v>384</v>
      </c>
      <c r="P4059" s="23">
        <f t="shared" si="127"/>
        <v>5</v>
      </c>
    </row>
    <row r="4060" spans="1:16" x14ac:dyDescent="0.3">
      <c r="A4060">
        <v>4170</v>
      </c>
      <c r="B4060" t="s">
        <v>4977</v>
      </c>
      <c r="C4060" t="s">
        <v>1727</v>
      </c>
      <c r="D4060" t="s">
        <v>41</v>
      </c>
      <c r="E4060" t="s">
        <v>16</v>
      </c>
      <c r="F4060">
        <v>60</v>
      </c>
      <c r="G4060" t="s">
        <v>9157</v>
      </c>
      <c r="H4060" t="s">
        <v>4386</v>
      </c>
      <c r="I4060" t="s">
        <v>32</v>
      </c>
      <c r="J4060" s="6" t="s">
        <v>14107</v>
      </c>
      <c r="K4060">
        <v>55</v>
      </c>
      <c r="L4060" t="s">
        <v>70</v>
      </c>
      <c r="M4060">
        <f t="shared" si="126"/>
        <v>0</v>
      </c>
      <c r="N4060" s="23" t="s">
        <v>13004</v>
      </c>
      <c r="O4060" s="23" t="s">
        <v>10476</v>
      </c>
      <c r="P4060" s="23">
        <f t="shared" si="127"/>
        <v>5</v>
      </c>
    </row>
    <row r="4061" spans="1:16" x14ac:dyDescent="0.3">
      <c r="A4061">
        <v>4171</v>
      </c>
      <c r="B4061" t="s">
        <v>2115</v>
      </c>
      <c r="C4061" t="s">
        <v>2041</v>
      </c>
      <c r="D4061" t="s">
        <v>28</v>
      </c>
      <c r="E4061" t="s">
        <v>29</v>
      </c>
      <c r="F4061">
        <v>30</v>
      </c>
      <c r="G4061" t="s">
        <v>9158</v>
      </c>
      <c r="H4061" t="s">
        <v>389</v>
      </c>
      <c r="I4061" t="s">
        <v>32</v>
      </c>
      <c r="J4061" s="6">
        <v>44267</v>
      </c>
      <c r="K4061">
        <v>11</v>
      </c>
      <c r="L4061" t="s">
        <v>39</v>
      </c>
      <c r="M4061">
        <f t="shared" si="126"/>
        <v>0</v>
      </c>
      <c r="N4061" s="23" t="s">
        <v>13005</v>
      </c>
      <c r="O4061" s="23" t="s">
        <v>3089</v>
      </c>
      <c r="P4061" s="23">
        <f t="shared" si="127"/>
        <v>4</v>
      </c>
    </row>
    <row r="4062" spans="1:16" x14ac:dyDescent="0.3">
      <c r="A4062">
        <v>4172</v>
      </c>
      <c r="B4062" t="s">
        <v>1120</v>
      </c>
      <c r="C4062" t="s">
        <v>8852</v>
      </c>
      <c r="D4062" t="s">
        <v>28</v>
      </c>
      <c r="E4062" t="s">
        <v>29</v>
      </c>
      <c r="F4062">
        <v>30</v>
      </c>
      <c r="G4062" t="s">
        <v>9159</v>
      </c>
      <c r="H4062" t="s">
        <v>2834</v>
      </c>
      <c r="I4062" t="s">
        <v>19</v>
      </c>
      <c r="J4062" s="6" t="s">
        <v>13921</v>
      </c>
      <c r="K4062">
        <v>11</v>
      </c>
      <c r="L4062" t="s">
        <v>64</v>
      </c>
      <c r="M4062">
        <f t="shared" si="126"/>
        <v>0</v>
      </c>
      <c r="N4062" s="23" t="s">
        <v>13006</v>
      </c>
      <c r="O4062" s="23" t="s">
        <v>13007</v>
      </c>
      <c r="P4062" s="23">
        <f t="shared" si="127"/>
        <v>5</v>
      </c>
    </row>
    <row r="4063" spans="1:16" x14ac:dyDescent="0.3">
      <c r="A4063">
        <v>4173</v>
      </c>
      <c r="B4063" t="s">
        <v>1016</v>
      </c>
      <c r="C4063" t="s">
        <v>5081</v>
      </c>
      <c r="D4063" t="s">
        <v>51</v>
      </c>
      <c r="E4063" t="s">
        <v>16</v>
      </c>
      <c r="F4063">
        <v>90</v>
      </c>
      <c r="G4063" t="s">
        <v>9160</v>
      </c>
      <c r="H4063" t="s">
        <v>346</v>
      </c>
      <c r="I4063" t="s">
        <v>32</v>
      </c>
      <c r="J4063" s="6" t="s">
        <v>14005</v>
      </c>
      <c r="K4063">
        <v>7</v>
      </c>
      <c r="L4063" t="s">
        <v>70</v>
      </c>
      <c r="M4063">
        <f t="shared" si="126"/>
        <v>0</v>
      </c>
      <c r="N4063" s="23" t="s">
        <v>13008</v>
      </c>
      <c r="O4063" s="23" t="s">
        <v>10438</v>
      </c>
      <c r="P4063" s="23">
        <f t="shared" si="127"/>
        <v>5</v>
      </c>
    </row>
    <row r="4064" spans="1:16" x14ac:dyDescent="0.3">
      <c r="A4064">
        <v>4174</v>
      </c>
      <c r="B4064" t="s">
        <v>7795</v>
      </c>
      <c r="C4064" t="s">
        <v>9161</v>
      </c>
      <c r="D4064" t="s">
        <v>28</v>
      </c>
      <c r="E4064" t="s">
        <v>29</v>
      </c>
      <c r="F4064">
        <v>30</v>
      </c>
      <c r="G4064" t="s">
        <v>9162</v>
      </c>
      <c r="H4064" t="s">
        <v>4293</v>
      </c>
      <c r="I4064" t="s">
        <v>38</v>
      </c>
      <c r="J4064" s="6" t="s">
        <v>13637</v>
      </c>
      <c r="K4064">
        <v>59</v>
      </c>
      <c r="L4064" t="s">
        <v>70</v>
      </c>
      <c r="M4064">
        <f t="shared" si="126"/>
        <v>0</v>
      </c>
      <c r="N4064" s="23" t="s">
        <v>13009</v>
      </c>
      <c r="O4064" s="23" t="s">
        <v>10453</v>
      </c>
      <c r="P4064" s="23">
        <f t="shared" si="127"/>
        <v>7</v>
      </c>
    </row>
    <row r="4065" spans="1:16" x14ac:dyDescent="0.3">
      <c r="A4065">
        <v>4175</v>
      </c>
      <c r="B4065" t="s">
        <v>8492</v>
      </c>
      <c r="C4065" t="s">
        <v>2991</v>
      </c>
      <c r="D4065" t="s">
        <v>51</v>
      </c>
      <c r="E4065" t="s">
        <v>16</v>
      </c>
      <c r="F4065">
        <v>90</v>
      </c>
      <c r="G4065" t="s">
        <v>9163</v>
      </c>
      <c r="H4065" t="s">
        <v>4145</v>
      </c>
      <c r="I4065" t="s">
        <v>32</v>
      </c>
      <c r="J4065" s="6" t="s">
        <v>13995</v>
      </c>
      <c r="K4065">
        <v>94</v>
      </c>
      <c r="L4065" t="s">
        <v>54</v>
      </c>
      <c r="M4065">
        <f t="shared" si="126"/>
        <v>0</v>
      </c>
      <c r="N4065" s="23" t="s">
        <v>13010</v>
      </c>
      <c r="O4065" s="23" t="s">
        <v>10422</v>
      </c>
      <c r="P4065" s="23">
        <f t="shared" si="127"/>
        <v>4</v>
      </c>
    </row>
    <row r="4066" spans="1:16" x14ac:dyDescent="0.3">
      <c r="A4066">
        <v>4176</v>
      </c>
      <c r="B4066" t="s">
        <v>8998</v>
      </c>
      <c r="C4066" t="s">
        <v>3137</v>
      </c>
      <c r="D4066" t="s">
        <v>51</v>
      </c>
      <c r="E4066" t="s">
        <v>16</v>
      </c>
      <c r="F4066">
        <v>60</v>
      </c>
      <c r="G4066" t="s">
        <v>9164</v>
      </c>
      <c r="H4066" t="s">
        <v>3303</v>
      </c>
      <c r="I4066" t="s">
        <v>294</v>
      </c>
      <c r="J4066" s="6" t="s">
        <v>14142</v>
      </c>
      <c r="K4066">
        <v>89</v>
      </c>
      <c r="L4066" t="s">
        <v>159</v>
      </c>
      <c r="M4066">
        <f t="shared" si="126"/>
        <v>0</v>
      </c>
      <c r="N4066" s="23" t="s">
        <v>13011</v>
      </c>
      <c r="O4066" s="23" t="s">
        <v>10476</v>
      </c>
      <c r="P4066" s="23">
        <f t="shared" si="127"/>
        <v>5</v>
      </c>
    </row>
    <row r="4067" spans="1:16" x14ac:dyDescent="0.3">
      <c r="A4067">
        <v>4177</v>
      </c>
      <c r="B4067" t="s">
        <v>7351</v>
      </c>
      <c r="C4067" t="s">
        <v>3016</v>
      </c>
      <c r="D4067" t="s">
        <v>51</v>
      </c>
      <c r="E4067" t="s">
        <v>16</v>
      </c>
      <c r="F4067">
        <v>60</v>
      </c>
      <c r="G4067" t="s">
        <v>9164</v>
      </c>
      <c r="H4067" t="s">
        <v>9166</v>
      </c>
      <c r="I4067" t="s">
        <v>32</v>
      </c>
      <c r="J4067" s="6" t="s">
        <v>13728</v>
      </c>
      <c r="K4067">
        <v>5</v>
      </c>
      <c r="L4067" t="s">
        <v>101</v>
      </c>
      <c r="M4067">
        <f t="shared" si="126"/>
        <v>0</v>
      </c>
      <c r="N4067" s="23" t="s">
        <v>13011</v>
      </c>
      <c r="O4067" s="23" t="s">
        <v>11838</v>
      </c>
      <c r="P4067" s="23">
        <f t="shared" si="127"/>
        <v>3</v>
      </c>
    </row>
    <row r="4068" spans="1:16" x14ac:dyDescent="0.3">
      <c r="A4068">
        <v>4178</v>
      </c>
      <c r="B4068" t="s">
        <v>4278</v>
      </c>
      <c r="C4068" t="s">
        <v>1554</v>
      </c>
      <c r="D4068" t="s">
        <v>28</v>
      </c>
      <c r="E4068" t="s">
        <v>29</v>
      </c>
      <c r="F4068">
        <v>90</v>
      </c>
      <c r="G4068" t="s">
        <v>9167</v>
      </c>
      <c r="H4068" t="s">
        <v>2321</v>
      </c>
      <c r="I4068" t="s">
        <v>129</v>
      </c>
      <c r="J4068" s="6" t="s">
        <v>13792</v>
      </c>
      <c r="K4068">
        <v>91</v>
      </c>
      <c r="L4068" t="s">
        <v>101</v>
      </c>
      <c r="M4068">
        <f t="shared" si="126"/>
        <v>0</v>
      </c>
      <c r="N4068" s="23" t="s">
        <v>13012</v>
      </c>
      <c r="O4068" s="23" t="s">
        <v>6</v>
      </c>
      <c r="P4068" s="23">
        <f t="shared" si="127"/>
        <v>6</v>
      </c>
    </row>
    <row r="4069" spans="1:16" x14ac:dyDescent="0.3">
      <c r="A4069">
        <v>4179</v>
      </c>
      <c r="B4069" t="s">
        <v>1675</v>
      </c>
      <c r="C4069" t="s">
        <v>3111</v>
      </c>
      <c r="D4069" t="s">
        <v>51</v>
      </c>
      <c r="E4069" t="s">
        <v>16</v>
      </c>
      <c r="F4069">
        <v>90</v>
      </c>
      <c r="G4069" t="s">
        <v>9168</v>
      </c>
      <c r="H4069" t="s">
        <v>6224</v>
      </c>
      <c r="I4069" t="s">
        <v>294</v>
      </c>
      <c r="J4069" s="6">
        <v>44443</v>
      </c>
      <c r="K4069">
        <v>34</v>
      </c>
      <c r="L4069" t="s">
        <v>64</v>
      </c>
      <c r="M4069">
        <f t="shared" si="126"/>
        <v>0</v>
      </c>
      <c r="N4069" s="23" t="s">
        <v>13013</v>
      </c>
      <c r="O4069" s="23" t="s">
        <v>1021</v>
      </c>
      <c r="P4069" s="23">
        <f t="shared" si="127"/>
        <v>6</v>
      </c>
    </row>
    <row r="4070" spans="1:16" x14ac:dyDescent="0.3">
      <c r="A4070">
        <v>4180</v>
      </c>
      <c r="B4070" t="s">
        <v>3946</v>
      </c>
      <c r="C4070" t="s">
        <v>2368</v>
      </c>
      <c r="D4070" t="s">
        <v>28</v>
      </c>
      <c r="E4070" t="s">
        <v>29</v>
      </c>
      <c r="F4070">
        <v>90</v>
      </c>
      <c r="G4070" t="s">
        <v>14689</v>
      </c>
      <c r="H4070" t="s">
        <v>2624</v>
      </c>
      <c r="I4070" t="s">
        <v>32</v>
      </c>
      <c r="J4070" s="6">
        <v>44753</v>
      </c>
      <c r="K4070">
        <v>87</v>
      </c>
      <c r="L4070" t="s">
        <v>64</v>
      </c>
      <c r="M4070">
        <f t="shared" si="126"/>
        <v>0</v>
      </c>
      <c r="N4070" s="23" t="s">
        <v>13014</v>
      </c>
      <c r="O4070" s="23" t="s">
        <v>10449</v>
      </c>
      <c r="P4070" s="23">
        <f t="shared" si="127"/>
        <v>7</v>
      </c>
    </row>
    <row r="4071" spans="1:16" x14ac:dyDescent="0.3">
      <c r="A4071">
        <v>4181</v>
      </c>
      <c r="B4071" t="s">
        <v>3938</v>
      </c>
      <c r="C4071" t="s">
        <v>9170</v>
      </c>
      <c r="D4071" t="s">
        <v>51</v>
      </c>
      <c r="E4071" t="s">
        <v>16</v>
      </c>
      <c r="F4071">
        <v>60</v>
      </c>
      <c r="G4071" t="s">
        <v>9171</v>
      </c>
      <c r="H4071" t="s">
        <v>244</v>
      </c>
      <c r="I4071" t="s">
        <v>240</v>
      </c>
      <c r="J4071" s="6" t="s">
        <v>14219</v>
      </c>
      <c r="K4071">
        <v>58</v>
      </c>
      <c r="L4071" t="s">
        <v>39</v>
      </c>
      <c r="M4071">
        <f t="shared" si="126"/>
        <v>0</v>
      </c>
      <c r="N4071" s="23" t="s">
        <v>13014</v>
      </c>
      <c r="O4071" s="23" t="s">
        <v>10490</v>
      </c>
      <c r="P4071" s="23">
        <f t="shared" si="127"/>
        <v>4</v>
      </c>
    </row>
    <row r="4072" spans="1:16" x14ac:dyDescent="0.3">
      <c r="A4072">
        <v>4182</v>
      </c>
      <c r="B4072" t="s">
        <v>964</v>
      </c>
      <c r="C4072" t="s">
        <v>9172</v>
      </c>
      <c r="D4072" t="s">
        <v>28</v>
      </c>
      <c r="E4072" t="s">
        <v>29</v>
      </c>
      <c r="F4072">
        <v>90</v>
      </c>
      <c r="G4072" t="s">
        <v>9173</v>
      </c>
      <c r="H4072" t="s">
        <v>2341</v>
      </c>
      <c r="I4072" t="s">
        <v>2342</v>
      </c>
      <c r="J4072" s="6" t="s">
        <v>14140</v>
      </c>
      <c r="K4072">
        <v>93</v>
      </c>
      <c r="L4072" t="s">
        <v>101</v>
      </c>
      <c r="M4072">
        <f t="shared" si="126"/>
        <v>0</v>
      </c>
      <c r="N4072" s="23" t="s">
        <v>13015</v>
      </c>
      <c r="O4072" s="23" t="s">
        <v>10417</v>
      </c>
      <c r="P4072" s="23">
        <f t="shared" si="127"/>
        <v>5</v>
      </c>
    </row>
    <row r="4073" spans="1:16" x14ac:dyDescent="0.3">
      <c r="A4073">
        <v>4183</v>
      </c>
      <c r="B4073" t="s">
        <v>9174</v>
      </c>
      <c r="C4073" t="s">
        <v>4495</v>
      </c>
      <c r="D4073" t="s">
        <v>51</v>
      </c>
      <c r="E4073" t="s">
        <v>16</v>
      </c>
      <c r="F4073">
        <v>60</v>
      </c>
      <c r="G4073" t="s">
        <v>9175</v>
      </c>
      <c r="H4073" t="s">
        <v>7383</v>
      </c>
      <c r="I4073" t="s">
        <v>110</v>
      </c>
      <c r="J4073" s="6" t="s">
        <v>14000</v>
      </c>
      <c r="K4073">
        <v>84</v>
      </c>
      <c r="L4073" t="s">
        <v>80</v>
      </c>
      <c r="M4073">
        <f t="shared" si="126"/>
        <v>0</v>
      </c>
      <c r="N4073" s="23" t="s">
        <v>13015</v>
      </c>
      <c r="O4073" s="23" t="s">
        <v>10416</v>
      </c>
      <c r="P4073" s="23">
        <f t="shared" si="127"/>
        <v>4</v>
      </c>
    </row>
    <row r="4074" spans="1:16" x14ac:dyDescent="0.3">
      <c r="A4074">
        <v>4184</v>
      </c>
      <c r="B4074" t="s">
        <v>9176</v>
      </c>
      <c r="C4074" t="s">
        <v>5067</v>
      </c>
      <c r="D4074" t="s">
        <v>15</v>
      </c>
      <c r="E4074" t="s">
        <v>16</v>
      </c>
      <c r="F4074">
        <v>90</v>
      </c>
      <c r="G4074" t="s">
        <v>9177</v>
      </c>
      <c r="H4074" t="s">
        <v>8777</v>
      </c>
      <c r="I4074" t="s">
        <v>294</v>
      </c>
      <c r="J4074" s="6">
        <v>44208</v>
      </c>
      <c r="K4074">
        <v>8</v>
      </c>
      <c r="L4074" t="s">
        <v>64</v>
      </c>
      <c r="M4074">
        <f t="shared" si="126"/>
        <v>0</v>
      </c>
      <c r="N4074" s="23" t="s">
        <v>13016</v>
      </c>
      <c r="O4074" s="23" t="s">
        <v>6</v>
      </c>
      <c r="P4074" s="23">
        <f t="shared" si="127"/>
        <v>6</v>
      </c>
    </row>
    <row r="4075" spans="1:16" x14ac:dyDescent="0.3">
      <c r="A4075">
        <v>4185</v>
      </c>
      <c r="B4075" t="s">
        <v>3471</v>
      </c>
      <c r="C4075" t="s">
        <v>7423</v>
      </c>
      <c r="D4075" t="s">
        <v>15</v>
      </c>
      <c r="E4075" t="s">
        <v>16</v>
      </c>
      <c r="F4075">
        <v>60</v>
      </c>
      <c r="G4075" t="s">
        <v>9178</v>
      </c>
      <c r="H4075" t="s">
        <v>4955</v>
      </c>
      <c r="I4075" t="s">
        <v>645</v>
      </c>
      <c r="J4075" s="6" t="s">
        <v>13970</v>
      </c>
      <c r="K4075">
        <v>80</v>
      </c>
      <c r="L4075" t="s">
        <v>101</v>
      </c>
      <c r="M4075">
        <f t="shared" si="126"/>
        <v>0</v>
      </c>
      <c r="N4075" s="23" t="s">
        <v>13017</v>
      </c>
      <c r="O4075" s="23" t="s">
        <v>10417</v>
      </c>
      <c r="P4075" s="23">
        <f t="shared" si="127"/>
        <v>5</v>
      </c>
    </row>
    <row r="4076" spans="1:16" x14ac:dyDescent="0.3">
      <c r="A4076">
        <v>4186</v>
      </c>
      <c r="B4076" t="s">
        <v>4905</v>
      </c>
      <c r="C4076" t="s">
        <v>4173</v>
      </c>
      <c r="D4076" t="s">
        <v>28</v>
      </c>
      <c r="E4076" t="s">
        <v>29</v>
      </c>
      <c r="F4076">
        <v>60</v>
      </c>
      <c r="G4076" t="s">
        <v>9179</v>
      </c>
      <c r="H4076" t="s">
        <v>875</v>
      </c>
      <c r="I4076" t="s">
        <v>187</v>
      </c>
      <c r="J4076" s="6">
        <v>43863</v>
      </c>
      <c r="K4076">
        <v>11</v>
      </c>
      <c r="L4076" t="s">
        <v>70</v>
      </c>
      <c r="M4076">
        <f t="shared" si="126"/>
        <v>0</v>
      </c>
      <c r="N4076" s="23" t="s">
        <v>13018</v>
      </c>
      <c r="O4076" s="23" t="s">
        <v>10438</v>
      </c>
      <c r="P4076" s="23">
        <f t="shared" si="127"/>
        <v>5</v>
      </c>
    </row>
    <row r="4077" spans="1:16" x14ac:dyDescent="0.3">
      <c r="A4077">
        <v>4187</v>
      </c>
      <c r="B4077" t="s">
        <v>4828</v>
      </c>
      <c r="C4077" t="s">
        <v>3357</v>
      </c>
      <c r="D4077" t="s">
        <v>41</v>
      </c>
      <c r="E4077" t="s">
        <v>16</v>
      </c>
      <c r="F4077">
        <v>30</v>
      </c>
      <c r="G4077" t="s">
        <v>9180</v>
      </c>
      <c r="H4077" t="s">
        <v>730</v>
      </c>
      <c r="I4077" t="s">
        <v>187</v>
      </c>
      <c r="J4077" s="6" t="s">
        <v>14259</v>
      </c>
      <c r="K4077">
        <v>25</v>
      </c>
      <c r="L4077" t="s">
        <v>39</v>
      </c>
      <c r="M4077">
        <f t="shared" si="126"/>
        <v>0</v>
      </c>
      <c r="N4077" s="23" t="s">
        <v>4835</v>
      </c>
      <c r="O4077" s="23" t="s">
        <v>10422</v>
      </c>
      <c r="P4077" s="23">
        <f t="shared" si="127"/>
        <v>4</v>
      </c>
    </row>
    <row r="4078" spans="1:16" x14ac:dyDescent="0.3">
      <c r="A4078">
        <v>4188</v>
      </c>
      <c r="B4078" t="s">
        <v>335</v>
      </c>
      <c r="C4078" t="s">
        <v>3989</v>
      </c>
      <c r="D4078" t="s">
        <v>28</v>
      </c>
      <c r="E4078" t="s">
        <v>29</v>
      </c>
      <c r="F4078">
        <v>30</v>
      </c>
      <c r="G4078" t="s">
        <v>9181</v>
      </c>
      <c r="H4078" t="s">
        <v>591</v>
      </c>
      <c r="I4078" t="s">
        <v>32</v>
      </c>
      <c r="J4078" s="6" t="s">
        <v>14211</v>
      </c>
      <c r="K4078">
        <v>51</v>
      </c>
      <c r="L4078" t="s">
        <v>20</v>
      </c>
      <c r="M4078">
        <f t="shared" si="126"/>
        <v>0</v>
      </c>
      <c r="N4078" s="23" t="s">
        <v>13019</v>
      </c>
      <c r="O4078" s="23" t="s">
        <v>10490</v>
      </c>
      <c r="P4078" s="23">
        <f t="shared" si="127"/>
        <v>4</v>
      </c>
    </row>
    <row r="4079" spans="1:16" x14ac:dyDescent="0.3">
      <c r="A4079">
        <v>4189</v>
      </c>
      <c r="B4079" t="s">
        <v>1120</v>
      </c>
      <c r="C4079" t="s">
        <v>6169</v>
      </c>
      <c r="D4079" t="s">
        <v>28</v>
      </c>
      <c r="E4079" t="s">
        <v>29</v>
      </c>
      <c r="F4079">
        <v>60</v>
      </c>
      <c r="G4079" t="s">
        <v>9182</v>
      </c>
      <c r="H4079" t="s">
        <v>7768</v>
      </c>
      <c r="I4079" t="s">
        <v>19</v>
      </c>
      <c r="J4079" s="6" t="s">
        <v>14060</v>
      </c>
      <c r="K4079">
        <v>31</v>
      </c>
      <c r="L4079" t="s">
        <v>33</v>
      </c>
      <c r="M4079">
        <f t="shared" si="126"/>
        <v>0</v>
      </c>
      <c r="N4079" s="23" t="s">
        <v>13020</v>
      </c>
      <c r="O4079" s="23" t="s">
        <v>10417</v>
      </c>
      <c r="P4079" s="23">
        <f t="shared" si="127"/>
        <v>5</v>
      </c>
    </row>
    <row r="4080" spans="1:16" x14ac:dyDescent="0.3">
      <c r="A4080">
        <v>4190</v>
      </c>
      <c r="B4080" t="s">
        <v>9183</v>
      </c>
      <c r="C4080" t="s">
        <v>5043</v>
      </c>
      <c r="D4080" t="s">
        <v>51</v>
      </c>
      <c r="E4080" t="s">
        <v>16</v>
      </c>
      <c r="F4080">
        <v>90</v>
      </c>
      <c r="G4080" t="s">
        <v>9184</v>
      </c>
      <c r="H4080" t="s">
        <v>754</v>
      </c>
      <c r="I4080" t="s">
        <v>25</v>
      </c>
      <c r="J4080" s="6">
        <v>43988</v>
      </c>
      <c r="K4080">
        <v>33</v>
      </c>
      <c r="L4080" t="s">
        <v>54</v>
      </c>
      <c r="M4080">
        <f t="shared" si="126"/>
        <v>0</v>
      </c>
      <c r="N4080" s="23" t="s">
        <v>13021</v>
      </c>
      <c r="O4080" s="23" t="s">
        <v>10422</v>
      </c>
      <c r="P4080" s="23">
        <f t="shared" si="127"/>
        <v>4</v>
      </c>
    </row>
    <row r="4081" spans="1:16" x14ac:dyDescent="0.3">
      <c r="A4081">
        <v>4191</v>
      </c>
      <c r="B4081" t="s">
        <v>2731</v>
      </c>
      <c r="C4081" t="s">
        <v>406</v>
      </c>
      <c r="D4081" t="s">
        <v>51</v>
      </c>
      <c r="E4081" t="s">
        <v>16</v>
      </c>
      <c r="F4081">
        <v>30</v>
      </c>
      <c r="G4081" t="s">
        <v>14690</v>
      </c>
      <c r="H4081" t="s">
        <v>1690</v>
      </c>
      <c r="I4081" t="s">
        <v>208</v>
      </c>
      <c r="J4081" s="6" t="s">
        <v>13636</v>
      </c>
      <c r="K4081">
        <v>35</v>
      </c>
      <c r="L4081" t="s">
        <v>45</v>
      </c>
      <c r="M4081">
        <f t="shared" si="126"/>
        <v>0</v>
      </c>
      <c r="N4081" s="23" t="s">
        <v>13022</v>
      </c>
      <c r="O4081" s="23" t="s">
        <v>10422</v>
      </c>
      <c r="P4081" s="23">
        <f t="shared" si="127"/>
        <v>4</v>
      </c>
    </row>
    <row r="4082" spans="1:16" x14ac:dyDescent="0.3">
      <c r="A4082">
        <v>4192</v>
      </c>
      <c r="B4082" t="s">
        <v>259</v>
      </c>
      <c r="C4082" t="s">
        <v>3767</v>
      </c>
      <c r="D4082" t="s">
        <v>92</v>
      </c>
      <c r="E4082" t="s">
        <v>29</v>
      </c>
      <c r="F4082">
        <v>30</v>
      </c>
      <c r="G4082" t="s">
        <v>9186</v>
      </c>
      <c r="H4082" t="s">
        <v>838</v>
      </c>
      <c r="I4082" t="s">
        <v>839</v>
      </c>
      <c r="J4082" s="6" t="s">
        <v>14177</v>
      </c>
      <c r="K4082">
        <v>48</v>
      </c>
      <c r="L4082" t="s">
        <v>64</v>
      </c>
      <c r="M4082">
        <f t="shared" si="126"/>
        <v>0</v>
      </c>
      <c r="N4082" s="23" t="s">
        <v>13023</v>
      </c>
      <c r="O4082" s="23" t="s">
        <v>10422</v>
      </c>
      <c r="P4082" s="23">
        <f t="shared" si="127"/>
        <v>4</v>
      </c>
    </row>
    <row r="4083" spans="1:16" x14ac:dyDescent="0.3">
      <c r="A4083">
        <v>4193</v>
      </c>
      <c r="B4083" t="s">
        <v>9187</v>
      </c>
      <c r="C4083" t="s">
        <v>4842</v>
      </c>
      <c r="D4083" t="s">
        <v>51</v>
      </c>
      <c r="E4083" t="s">
        <v>16</v>
      </c>
      <c r="F4083">
        <v>60</v>
      </c>
      <c r="G4083" t="s">
        <v>15018</v>
      </c>
      <c r="H4083" t="s">
        <v>6516</v>
      </c>
      <c r="I4083" t="s">
        <v>32</v>
      </c>
      <c r="J4083" s="6">
        <v>44569</v>
      </c>
      <c r="K4083">
        <v>74</v>
      </c>
      <c r="L4083" t="s">
        <v>101</v>
      </c>
      <c r="M4083">
        <f t="shared" si="126"/>
        <v>0</v>
      </c>
      <c r="N4083" s="23" t="s">
        <v>13024</v>
      </c>
      <c r="O4083" s="23" t="s">
        <v>384</v>
      </c>
      <c r="P4083" s="23">
        <f t="shared" si="127"/>
        <v>5</v>
      </c>
    </row>
    <row r="4084" spans="1:16" x14ac:dyDescent="0.3">
      <c r="A4084">
        <v>4194</v>
      </c>
      <c r="B4084" t="s">
        <v>9189</v>
      </c>
      <c r="C4084" t="s">
        <v>6541</v>
      </c>
      <c r="D4084" t="s">
        <v>92</v>
      </c>
      <c r="E4084" t="s">
        <v>29</v>
      </c>
      <c r="F4084">
        <v>90</v>
      </c>
      <c r="G4084" t="s">
        <v>15018</v>
      </c>
      <c r="H4084" t="s">
        <v>3554</v>
      </c>
      <c r="I4084" t="s">
        <v>32</v>
      </c>
      <c r="J4084" s="6" t="s">
        <v>13777</v>
      </c>
      <c r="K4084">
        <v>7</v>
      </c>
      <c r="L4084" t="s">
        <v>33</v>
      </c>
      <c r="M4084">
        <f t="shared" si="126"/>
        <v>0</v>
      </c>
      <c r="N4084" s="23" t="s">
        <v>13024</v>
      </c>
      <c r="O4084" s="23" t="s">
        <v>384</v>
      </c>
      <c r="P4084" s="23">
        <f t="shared" si="127"/>
        <v>5</v>
      </c>
    </row>
    <row r="4085" spans="1:16" x14ac:dyDescent="0.3">
      <c r="A4085">
        <v>4195</v>
      </c>
      <c r="B4085" t="s">
        <v>5454</v>
      </c>
      <c r="C4085" t="s">
        <v>9190</v>
      </c>
      <c r="D4085" t="s">
        <v>51</v>
      </c>
      <c r="E4085" t="s">
        <v>16</v>
      </c>
      <c r="F4085">
        <v>30</v>
      </c>
      <c r="G4085" t="s">
        <v>9191</v>
      </c>
      <c r="H4085" t="s">
        <v>2997</v>
      </c>
      <c r="I4085" t="s">
        <v>32</v>
      </c>
      <c r="J4085" s="6" t="s">
        <v>14265</v>
      </c>
      <c r="K4085">
        <v>23</v>
      </c>
      <c r="L4085" t="s">
        <v>20</v>
      </c>
      <c r="M4085">
        <f t="shared" si="126"/>
        <v>0</v>
      </c>
      <c r="N4085" s="23" t="s">
        <v>13024</v>
      </c>
      <c r="O4085" s="23" t="s">
        <v>3089</v>
      </c>
      <c r="P4085" s="23">
        <f t="shared" si="127"/>
        <v>4</v>
      </c>
    </row>
    <row r="4086" spans="1:16" x14ac:dyDescent="0.3">
      <c r="A4086">
        <v>4196</v>
      </c>
      <c r="B4086" t="s">
        <v>4016</v>
      </c>
      <c r="C4086" t="s">
        <v>7070</v>
      </c>
      <c r="D4086" t="s">
        <v>28</v>
      </c>
      <c r="E4086" t="s">
        <v>29</v>
      </c>
      <c r="F4086">
        <v>30</v>
      </c>
      <c r="G4086" t="s">
        <v>9192</v>
      </c>
      <c r="H4086" t="s">
        <v>172</v>
      </c>
      <c r="I4086" t="s">
        <v>173</v>
      </c>
      <c r="J4086" s="6">
        <v>44866</v>
      </c>
      <c r="K4086">
        <v>31</v>
      </c>
      <c r="L4086" t="s">
        <v>20</v>
      </c>
      <c r="M4086">
        <f t="shared" si="126"/>
        <v>0</v>
      </c>
      <c r="N4086" s="23" t="s">
        <v>2784</v>
      </c>
      <c r="O4086" s="23" t="s">
        <v>13025</v>
      </c>
      <c r="P4086" s="23">
        <f t="shared" si="127"/>
        <v>6</v>
      </c>
    </row>
    <row r="4087" spans="1:16" x14ac:dyDescent="0.3">
      <c r="A4087">
        <v>4197</v>
      </c>
      <c r="B4087" t="s">
        <v>9193</v>
      </c>
      <c r="C4087" t="s">
        <v>3226</v>
      </c>
      <c r="D4087" t="s">
        <v>28</v>
      </c>
      <c r="E4087" t="s">
        <v>29</v>
      </c>
      <c r="F4087">
        <v>60</v>
      </c>
      <c r="G4087" t="s">
        <v>14691</v>
      </c>
      <c r="H4087" t="s">
        <v>3951</v>
      </c>
      <c r="I4087" t="s">
        <v>1576</v>
      </c>
      <c r="J4087" s="6" t="s">
        <v>13841</v>
      </c>
      <c r="K4087">
        <v>47</v>
      </c>
      <c r="L4087" t="s">
        <v>64</v>
      </c>
      <c r="M4087">
        <f t="shared" si="126"/>
        <v>0</v>
      </c>
      <c r="N4087" s="23" t="s">
        <v>12269</v>
      </c>
      <c r="O4087" s="23" t="s">
        <v>10449</v>
      </c>
      <c r="P4087" s="23">
        <f t="shared" si="127"/>
        <v>7</v>
      </c>
    </row>
    <row r="4088" spans="1:16" x14ac:dyDescent="0.3">
      <c r="A4088">
        <v>4198</v>
      </c>
      <c r="B4088" t="s">
        <v>9195</v>
      </c>
      <c r="C4088" t="s">
        <v>3839</v>
      </c>
      <c r="D4088" t="s">
        <v>51</v>
      </c>
      <c r="E4088" t="s">
        <v>16</v>
      </c>
      <c r="F4088">
        <v>60</v>
      </c>
      <c r="G4088" t="s">
        <v>9197</v>
      </c>
      <c r="H4088" t="s">
        <v>2498</v>
      </c>
      <c r="I4088" t="s">
        <v>913</v>
      </c>
      <c r="J4088" s="6" t="s">
        <v>14203</v>
      </c>
      <c r="K4088">
        <v>29</v>
      </c>
      <c r="L4088" t="s">
        <v>70</v>
      </c>
      <c r="M4088">
        <f t="shared" si="126"/>
        <v>0</v>
      </c>
      <c r="N4088" s="23" t="s">
        <v>13026</v>
      </c>
      <c r="O4088" s="23" t="s">
        <v>12254</v>
      </c>
      <c r="P4088" s="23">
        <f t="shared" si="127"/>
        <v>4</v>
      </c>
    </row>
    <row r="4089" spans="1:16" x14ac:dyDescent="0.3">
      <c r="A4089">
        <v>4199</v>
      </c>
      <c r="B4089" t="s">
        <v>7587</v>
      </c>
      <c r="C4089" t="s">
        <v>3591</v>
      </c>
      <c r="D4089" t="s">
        <v>51</v>
      </c>
      <c r="E4089" t="s">
        <v>16</v>
      </c>
      <c r="F4089">
        <v>60</v>
      </c>
      <c r="G4089" t="s">
        <v>9197</v>
      </c>
      <c r="H4089" t="s">
        <v>2069</v>
      </c>
      <c r="I4089" t="s">
        <v>1035</v>
      </c>
      <c r="J4089" s="6" t="s">
        <v>14119</v>
      </c>
      <c r="K4089">
        <v>29</v>
      </c>
      <c r="L4089" t="s">
        <v>159</v>
      </c>
      <c r="M4089">
        <f t="shared" si="126"/>
        <v>0</v>
      </c>
      <c r="N4089" s="23" t="s">
        <v>13026</v>
      </c>
      <c r="O4089" s="23" t="s">
        <v>10422</v>
      </c>
      <c r="P4089" s="23">
        <f t="shared" si="127"/>
        <v>4</v>
      </c>
    </row>
    <row r="4090" spans="1:16" x14ac:dyDescent="0.3">
      <c r="A4090">
        <v>4200</v>
      </c>
      <c r="B4090" t="s">
        <v>9198</v>
      </c>
      <c r="C4090" t="s">
        <v>152</v>
      </c>
      <c r="D4090" t="s">
        <v>51</v>
      </c>
      <c r="E4090" t="s">
        <v>16</v>
      </c>
      <c r="F4090">
        <v>90</v>
      </c>
      <c r="G4090" t="s">
        <v>9199</v>
      </c>
      <c r="H4090" t="s">
        <v>4409</v>
      </c>
      <c r="I4090" t="s">
        <v>294</v>
      </c>
      <c r="J4090" s="6" t="s">
        <v>13703</v>
      </c>
      <c r="K4090">
        <v>28</v>
      </c>
      <c r="L4090" t="s">
        <v>101</v>
      </c>
      <c r="M4090">
        <f t="shared" si="126"/>
        <v>0</v>
      </c>
      <c r="N4090" s="23" t="s">
        <v>13027</v>
      </c>
      <c r="O4090" s="23" t="s">
        <v>10476</v>
      </c>
      <c r="P4090" s="23">
        <f t="shared" si="127"/>
        <v>5</v>
      </c>
    </row>
    <row r="4091" spans="1:16" x14ac:dyDescent="0.3">
      <c r="A4091">
        <v>4201</v>
      </c>
      <c r="B4091" t="s">
        <v>3583</v>
      </c>
      <c r="C4091" t="s">
        <v>6003</v>
      </c>
      <c r="D4091" t="s">
        <v>28</v>
      </c>
      <c r="E4091" t="s">
        <v>29</v>
      </c>
      <c r="F4091">
        <v>60</v>
      </c>
      <c r="G4091" t="s">
        <v>9200</v>
      </c>
      <c r="H4091" t="s">
        <v>1242</v>
      </c>
      <c r="I4091" t="s">
        <v>38</v>
      </c>
      <c r="J4091" s="6" t="s">
        <v>14161</v>
      </c>
      <c r="K4091">
        <v>39</v>
      </c>
      <c r="L4091" t="s">
        <v>80</v>
      </c>
      <c r="M4091">
        <f t="shared" si="126"/>
        <v>0</v>
      </c>
      <c r="N4091" s="23" t="s">
        <v>13028</v>
      </c>
      <c r="O4091" s="23" t="s">
        <v>6</v>
      </c>
      <c r="P4091" s="23">
        <f t="shared" si="127"/>
        <v>6</v>
      </c>
    </row>
    <row r="4092" spans="1:16" x14ac:dyDescent="0.3">
      <c r="A4092">
        <v>4202</v>
      </c>
      <c r="B4092" t="s">
        <v>5457</v>
      </c>
      <c r="C4092" t="s">
        <v>175</v>
      </c>
      <c r="D4092" t="s">
        <v>51</v>
      </c>
      <c r="E4092" t="s">
        <v>16</v>
      </c>
      <c r="F4092">
        <v>30</v>
      </c>
      <c r="G4092" t="s">
        <v>9201</v>
      </c>
      <c r="H4092" t="s">
        <v>655</v>
      </c>
      <c r="I4092" t="s">
        <v>32</v>
      </c>
      <c r="J4092" s="6" t="s">
        <v>14119</v>
      </c>
      <c r="K4092">
        <v>19</v>
      </c>
      <c r="L4092" t="s">
        <v>159</v>
      </c>
      <c r="M4092">
        <f t="shared" si="126"/>
        <v>0</v>
      </c>
      <c r="N4092" s="23" t="s">
        <v>2951</v>
      </c>
      <c r="O4092" s="23" t="s">
        <v>10417</v>
      </c>
      <c r="P4092" s="23">
        <f t="shared" si="127"/>
        <v>5</v>
      </c>
    </row>
    <row r="4093" spans="1:16" x14ac:dyDescent="0.3">
      <c r="A4093">
        <v>4203</v>
      </c>
      <c r="B4093" t="s">
        <v>785</v>
      </c>
      <c r="C4093" t="s">
        <v>1546</v>
      </c>
      <c r="D4093" t="s">
        <v>28</v>
      </c>
      <c r="E4093" t="s">
        <v>29</v>
      </c>
      <c r="F4093">
        <v>90</v>
      </c>
      <c r="G4093" t="s">
        <v>9202</v>
      </c>
      <c r="H4093" t="s">
        <v>6430</v>
      </c>
      <c r="I4093" t="s">
        <v>32</v>
      </c>
      <c r="J4093" s="6" t="s">
        <v>13652</v>
      </c>
      <c r="K4093">
        <v>32</v>
      </c>
      <c r="L4093" t="s">
        <v>39</v>
      </c>
      <c r="M4093">
        <f t="shared" si="126"/>
        <v>0</v>
      </c>
      <c r="N4093" s="23" t="s">
        <v>2951</v>
      </c>
      <c r="O4093" s="23" t="s">
        <v>10438</v>
      </c>
      <c r="P4093" s="23">
        <f t="shared" si="127"/>
        <v>5</v>
      </c>
    </row>
    <row r="4094" spans="1:16" x14ac:dyDescent="0.3">
      <c r="A4094">
        <v>4204</v>
      </c>
      <c r="B4094" t="s">
        <v>4780</v>
      </c>
      <c r="C4094" t="s">
        <v>4989</v>
      </c>
      <c r="D4094" t="s">
        <v>117</v>
      </c>
      <c r="E4094" t="s">
        <v>29</v>
      </c>
      <c r="F4094">
        <v>30</v>
      </c>
      <c r="G4094" t="s">
        <v>9203</v>
      </c>
      <c r="H4094" t="s">
        <v>4675</v>
      </c>
      <c r="I4094" t="s">
        <v>178</v>
      </c>
      <c r="J4094" s="6">
        <v>44410</v>
      </c>
      <c r="K4094">
        <v>2</v>
      </c>
      <c r="L4094" t="s">
        <v>70</v>
      </c>
      <c r="M4094">
        <f t="shared" si="126"/>
        <v>0</v>
      </c>
      <c r="N4094" s="23" t="s">
        <v>13029</v>
      </c>
      <c r="O4094" s="23" t="s">
        <v>10422</v>
      </c>
      <c r="P4094" s="23">
        <f t="shared" si="127"/>
        <v>4</v>
      </c>
    </row>
    <row r="4095" spans="1:16" x14ac:dyDescent="0.3">
      <c r="A4095">
        <v>4205</v>
      </c>
      <c r="B4095" t="s">
        <v>4004</v>
      </c>
      <c r="C4095" t="s">
        <v>2398</v>
      </c>
      <c r="D4095" t="s">
        <v>28</v>
      </c>
      <c r="E4095" t="s">
        <v>29</v>
      </c>
      <c r="F4095">
        <v>60</v>
      </c>
      <c r="G4095" t="s">
        <v>9204</v>
      </c>
      <c r="H4095" t="s">
        <v>1739</v>
      </c>
      <c r="I4095" t="s">
        <v>32</v>
      </c>
      <c r="J4095" s="6" t="s">
        <v>13967</v>
      </c>
      <c r="K4095">
        <v>34</v>
      </c>
      <c r="L4095" t="s">
        <v>45</v>
      </c>
      <c r="M4095">
        <f t="shared" si="126"/>
        <v>0</v>
      </c>
      <c r="N4095" s="23" t="s">
        <v>13030</v>
      </c>
      <c r="O4095" s="23" t="s">
        <v>6</v>
      </c>
      <c r="P4095" s="23">
        <f t="shared" si="127"/>
        <v>6</v>
      </c>
    </row>
    <row r="4096" spans="1:16" x14ac:dyDescent="0.3">
      <c r="A4096">
        <v>4206</v>
      </c>
      <c r="B4096" t="s">
        <v>9205</v>
      </c>
      <c r="C4096" t="s">
        <v>2686</v>
      </c>
      <c r="D4096" t="s">
        <v>15</v>
      </c>
      <c r="E4096" t="s">
        <v>16</v>
      </c>
      <c r="F4096">
        <v>60</v>
      </c>
      <c r="G4096" t="s">
        <v>9206</v>
      </c>
      <c r="H4096" t="s">
        <v>3915</v>
      </c>
      <c r="I4096" t="s">
        <v>173</v>
      </c>
      <c r="J4096" s="6" t="s">
        <v>13801</v>
      </c>
      <c r="K4096">
        <v>3</v>
      </c>
      <c r="L4096" t="s">
        <v>159</v>
      </c>
      <c r="M4096">
        <f t="shared" si="126"/>
        <v>0</v>
      </c>
      <c r="N4096" s="23" t="s">
        <v>13030</v>
      </c>
      <c r="O4096" s="23" t="s">
        <v>9969</v>
      </c>
      <c r="P4096" s="23">
        <f t="shared" si="127"/>
        <v>6</v>
      </c>
    </row>
    <row r="4097" spans="1:16" x14ac:dyDescent="0.3">
      <c r="A4097">
        <v>4207</v>
      </c>
      <c r="B4097" t="s">
        <v>4318</v>
      </c>
      <c r="C4097" t="s">
        <v>8126</v>
      </c>
      <c r="D4097" t="s">
        <v>28</v>
      </c>
      <c r="E4097" t="s">
        <v>29</v>
      </c>
      <c r="F4097">
        <v>60</v>
      </c>
      <c r="G4097" t="s">
        <v>9207</v>
      </c>
      <c r="H4097" t="s">
        <v>3228</v>
      </c>
      <c r="I4097" t="s">
        <v>294</v>
      </c>
      <c r="J4097" s="6">
        <v>43869</v>
      </c>
      <c r="K4097">
        <v>21</v>
      </c>
      <c r="L4097" t="s">
        <v>33</v>
      </c>
      <c r="M4097">
        <f t="shared" si="126"/>
        <v>0</v>
      </c>
      <c r="N4097" s="23" t="s">
        <v>13031</v>
      </c>
      <c r="O4097" s="23" t="s">
        <v>10787</v>
      </c>
      <c r="P4097" s="23">
        <f t="shared" si="127"/>
        <v>6</v>
      </c>
    </row>
    <row r="4098" spans="1:16" x14ac:dyDescent="0.3">
      <c r="A4098">
        <v>4208</v>
      </c>
      <c r="B4098" t="s">
        <v>909</v>
      </c>
      <c r="C4098" t="s">
        <v>6730</v>
      </c>
      <c r="D4098" t="s">
        <v>15</v>
      </c>
      <c r="E4098" t="s">
        <v>16</v>
      </c>
      <c r="F4098">
        <v>30</v>
      </c>
      <c r="G4098" t="s">
        <v>15019</v>
      </c>
      <c r="H4098" t="s">
        <v>3175</v>
      </c>
      <c r="I4098" t="s">
        <v>1233</v>
      </c>
      <c r="J4098" s="6" t="s">
        <v>14267</v>
      </c>
      <c r="K4098">
        <v>85</v>
      </c>
      <c r="L4098" t="s">
        <v>45</v>
      </c>
      <c r="M4098">
        <f t="shared" ref="M4098:M4161" si="128">COUNTBLANK(A4098:L4098)</f>
        <v>0</v>
      </c>
      <c r="N4098" s="23" t="s">
        <v>13031</v>
      </c>
      <c r="O4098" s="23" t="s">
        <v>3369</v>
      </c>
      <c r="P4098" s="23">
        <f t="shared" ref="P4098:P4161" si="129">LEN(O4098)</f>
        <v>5</v>
      </c>
    </row>
    <row r="4099" spans="1:16" x14ac:dyDescent="0.3">
      <c r="A4099">
        <v>4209</v>
      </c>
      <c r="B4099" t="s">
        <v>375</v>
      </c>
      <c r="C4099" t="s">
        <v>4561</v>
      </c>
      <c r="D4099" t="s">
        <v>28</v>
      </c>
      <c r="E4099" t="s">
        <v>29</v>
      </c>
      <c r="F4099">
        <v>60</v>
      </c>
      <c r="G4099" t="s">
        <v>15019</v>
      </c>
      <c r="H4099" t="s">
        <v>9209</v>
      </c>
      <c r="I4099" t="s">
        <v>32</v>
      </c>
      <c r="J4099" s="6" t="s">
        <v>13884</v>
      </c>
      <c r="K4099">
        <v>15</v>
      </c>
      <c r="L4099" t="s">
        <v>20</v>
      </c>
      <c r="M4099">
        <f t="shared" si="128"/>
        <v>0</v>
      </c>
      <c r="N4099" s="23" t="s">
        <v>13031</v>
      </c>
      <c r="O4099" s="23" t="s">
        <v>3369</v>
      </c>
      <c r="P4099" s="23">
        <f t="shared" si="129"/>
        <v>5</v>
      </c>
    </row>
    <row r="4100" spans="1:16" x14ac:dyDescent="0.3">
      <c r="A4100">
        <v>4210</v>
      </c>
      <c r="B4100" t="s">
        <v>3159</v>
      </c>
      <c r="C4100" t="s">
        <v>1979</v>
      </c>
      <c r="D4100" t="s">
        <v>28</v>
      </c>
      <c r="E4100" t="s">
        <v>29</v>
      </c>
      <c r="F4100">
        <v>60</v>
      </c>
      <c r="G4100" t="s">
        <v>9210</v>
      </c>
      <c r="H4100" t="s">
        <v>2408</v>
      </c>
      <c r="I4100" t="s">
        <v>187</v>
      </c>
      <c r="J4100" s="6">
        <v>44294</v>
      </c>
      <c r="K4100">
        <v>89</v>
      </c>
      <c r="L4100" t="s">
        <v>159</v>
      </c>
      <c r="M4100">
        <f t="shared" si="128"/>
        <v>0</v>
      </c>
      <c r="N4100" s="23" t="s">
        <v>948</v>
      </c>
      <c r="O4100" s="23" t="s">
        <v>10422</v>
      </c>
      <c r="P4100" s="23">
        <f t="shared" si="129"/>
        <v>4</v>
      </c>
    </row>
    <row r="4101" spans="1:16" x14ac:dyDescent="0.3">
      <c r="A4101">
        <v>4211</v>
      </c>
      <c r="B4101" t="s">
        <v>3340</v>
      </c>
      <c r="C4101" t="s">
        <v>2279</v>
      </c>
      <c r="D4101" t="s">
        <v>28</v>
      </c>
      <c r="E4101" t="s">
        <v>29</v>
      </c>
      <c r="F4101">
        <v>90</v>
      </c>
      <c r="G4101" t="s">
        <v>9210</v>
      </c>
      <c r="H4101" t="s">
        <v>1800</v>
      </c>
      <c r="I4101" t="s">
        <v>32</v>
      </c>
      <c r="J4101" s="6" t="s">
        <v>13729</v>
      </c>
      <c r="K4101">
        <v>77</v>
      </c>
      <c r="L4101" t="s">
        <v>101</v>
      </c>
      <c r="M4101">
        <f t="shared" si="128"/>
        <v>0</v>
      </c>
      <c r="N4101" s="23" t="s">
        <v>948</v>
      </c>
      <c r="O4101" s="23" t="s">
        <v>10422</v>
      </c>
      <c r="P4101" s="23">
        <f t="shared" si="129"/>
        <v>4</v>
      </c>
    </row>
    <row r="4102" spans="1:16" x14ac:dyDescent="0.3">
      <c r="A4102">
        <v>4212</v>
      </c>
      <c r="B4102" t="s">
        <v>3532</v>
      </c>
      <c r="C4102" t="s">
        <v>1840</v>
      </c>
      <c r="D4102" t="s">
        <v>28</v>
      </c>
      <c r="E4102" t="s">
        <v>29</v>
      </c>
      <c r="F4102">
        <v>30</v>
      </c>
      <c r="G4102" t="s">
        <v>9211</v>
      </c>
      <c r="H4102" t="s">
        <v>1160</v>
      </c>
      <c r="I4102" t="s">
        <v>25</v>
      </c>
      <c r="J4102" s="6">
        <v>44442</v>
      </c>
      <c r="K4102">
        <v>44</v>
      </c>
      <c r="L4102" t="s">
        <v>54</v>
      </c>
      <c r="M4102">
        <f t="shared" si="128"/>
        <v>0</v>
      </c>
      <c r="N4102" s="23" t="s">
        <v>13032</v>
      </c>
      <c r="O4102" s="23" t="s">
        <v>10438</v>
      </c>
      <c r="P4102" s="23">
        <f t="shared" si="129"/>
        <v>5</v>
      </c>
    </row>
    <row r="4103" spans="1:16" x14ac:dyDescent="0.3">
      <c r="A4103">
        <v>4213</v>
      </c>
      <c r="B4103" t="s">
        <v>8790</v>
      </c>
      <c r="C4103" t="s">
        <v>3630</v>
      </c>
      <c r="D4103" t="s">
        <v>41</v>
      </c>
      <c r="E4103" t="s">
        <v>16</v>
      </c>
      <c r="F4103">
        <v>30</v>
      </c>
      <c r="G4103" t="s">
        <v>9212</v>
      </c>
      <c r="H4103" t="s">
        <v>754</v>
      </c>
      <c r="I4103" t="s">
        <v>25</v>
      </c>
      <c r="J4103" s="6">
        <v>44754</v>
      </c>
      <c r="K4103">
        <v>98</v>
      </c>
      <c r="L4103" t="s">
        <v>70</v>
      </c>
      <c r="M4103">
        <f t="shared" si="128"/>
        <v>0</v>
      </c>
      <c r="N4103" s="23" t="s">
        <v>13033</v>
      </c>
      <c r="O4103" s="23" t="s">
        <v>10422</v>
      </c>
      <c r="P4103" s="23">
        <f t="shared" si="129"/>
        <v>4</v>
      </c>
    </row>
    <row r="4104" spans="1:16" x14ac:dyDescent="0.3">
      <c r="A4104">
        <v>4214</v>
      </c>
      <c r="B4104" t="s">
        <v>9213</v>
      </c>
      <c r="C4104" t="s">
        <v>2977</v>
      </c>
      <c r="D4104" t="s">
        <v>51</v>
      </c>
      <c r="E4104" t="s">
        <v>16</v>
      </c>
      <c r="F4104">
        <v>30</v>
      </c>
      <c r="G4104" t="s">
        <v>9212</v>
      </c>
      <c r="H4104" t="s">
        <v>1202</v>
      </c>
      <c r="I4104" t="s">
        <v>32</v>
      </c>
      <c r="J4104" s="6">
        <v>44016</v>
      </c>
      <c r="K4104">
        <v>61</v>
      </c>
      <c r="L4104" t="s">
        <v>54</v>
      </c>
      <c r="M4104">
        <f t="shared" si="128"/>
        <v>0</v>
      </c>
      <c r="N4104" s="23" t="s">
        <v>13033</v>
      </c>
      <c r="O4104" s="23" t="s">
        <v>10422</v>
      </c>
      <c r="P4104" s="23">
        <f t="shared" si="129"/>
        <v>4</v>
      </c>
    </row>
    <row r="4105" spans="1:16" x14ac:dyDescent="0.3">
      <c r="A4105">
        <v>4215</v>
      </c>
      <c r="B4105" t="s">
        <v>9214</v>
      </c>
      <c r="C4105" t="s">
        <v>1561</v>
      </c>
      <c r="D4105" t="s">
        <v>28</v>
      </c>
      <c r="E4105" t="s">
        <v>29</v>
      </c>
      <c r="F4105">
        <v>30</v>
      </c>
      <c r="G4105" t="s">
        <v>9215</v>
      </c>
      <c r="H4105" t="s">
        <v>483</v>
      </c>
      <c r="I4105" t="s">
        <v>32</v>
      </c>
      <c r="J4105" s="6" t="s">
        <v>14173</v>
      </c>
      <c r="K4105">
        <v>82</v>
      </c>
      <c r="L4105" t="s">
        <v>64</v>
      </c>
      <c r="M4105">
        <f t="shared" si="128"/>
        <v>0</v>
      </c>
      <c r="N4105" s="23" t="s">
        <v>13034</v>
      </c>
      <c r="O4105" s="23" t="s">
        <v>10422</v>
      </c>
      <c r="P4105" s="23">
        <f t="shared" si="129"/>
        <v>4</v>
      </c>
    </row>
    <row r="4106" spans="1:16" x14ac:dyDescent="0.3">
      <c r="A4106">
        <v>4216</v>
      </c>
      <c r="B4106" t="s">
        <v>7529</v>
      </c>
      <c r="C4106" t="s">
        <v>7369</v>
      </c>
      <c r="D4106" t="s">
        <v>51</v>
      </c>
      <c r="E4106" t="s">
        <v>16</v>
      </c>
      <c r="F4106">
        <v>30</v>
      </c>
      <c r="G4106" t="s">
        <v>14692</v>
      </c>
      <c r="H4106" t="s">
        <v>526</v>
      </c>
      <c r="I4106" t="s">
        <v>32</v>
      </c>
      <c r="J4106" s="6" t="s">
        <v>13795</v>
      </c>
      <c r="K4106">
        <v>40</v>
      </c>
      <c r="L4106" t="s">
        <v>45</v>
      </c>
      <c r="M4106">
        <f t="shared" si="128"/>
        <v>0</v>
      </c>
      <c r="N4106" s="23" t="s">
        <v>13035</v>
      </c>
      <c r="O4106" s="23" t="s">
        <v>10438</v>
      </c>
      <c r="P4106" s="23">
        <f t="shared" si="129"/>
        <v>5</v>
      </c>
    </row>
    <row r="4107" spans="1:16" x14ac:dyDescent="0.3">
      <c r="A4107">
        <v>4217</v>
      </c>
      <c r="B4107" t="s">
        <v>5497</v>
      </c>
      <c r="C4107" t="s">
        <v>1539</v>
      </c>
      <c r="D4107" t="s">
        <v>28</v>
      </c>
      <c r="E4107" t="s">
        <v>29</v>
      </c>
      <c r="F4107">
        <v>90</v>
      </c>
      <c r="G4107" t="s">
        <v>14693</v>
      </c>
      <c r="H4107" t="s">
        <v>3511</v>
      </c>
      <c r="I4107" t="s">
        <v>32</v>
      </c>
      <c r="J4107" s="6">
        <v>44535</v>
      </c>
      <c r="K4107">
        <v>80</v>
      </c>
      <c r="L4107" t="s">
        <v>80</v>
      </c>
      <c r="M4107">
        <f t="shared" si="128"/>
        <v>0</v>
      </c>
      <c r="N4107" s="23" t="s">
        <v>13036</v>
      </c>
      <c r="O4107" s="23" t="s">
        <v>13037</v>
      </c>
      <c r="P4107" s="23">
        <f t="shared" si="129"/>
        <v>4</v>
      </c>
    </row>
    <row r="4108" spans="1:16" x14ac:dyDescent="0.3">
      <c r="A4108">
        <v>4218</v>
      </c>
      <c r="B4108" t="s">
        <v>1752</v>
      </c>
      <c r="C4108" t="s">
        <v>9218</v>
      </c>
      <c r="D4108" t="s">
        <v>28</v>
      </c>
      <c r="E4108" t="s">
        <v>29</v>
      </c>
      <c r="F4108">
        <v>30</v>
      </c>
      <c r="G4108" t="s">
        <v>9219</v>
      </c>
      <c r="H4108" t="s">
        <v>2579</v>
      </c>
      <c r="I4108" t="s">
        <v>425</v>
      </c>
      <c r="J4108" s="6" t="s">
        <v>13941</v>
      </c>
      <c r="K4108">
        <v>52</v>
      </c>
      <c r="L4108" t="s">
        <v>33</v>
      </c>
      <c r="M4108">
        <f t="shared" si="128"/>
        <v>0</v>
      </c>
      <c r="N4108" s="23" t="s">
        <v>13038</v>
      </c>
      <c r="O4108" s="23" t="s">
        <v>10438</v>
      </c>
      <c r="P4108" s="23">
        <f t="shared" si="129"/>
        <v>5</v>
      </c>
    </row>
    <row r="4109" spans="1:16" x14ac:dyDescent="0.3">
      <c r="A4109">
        <v>4219</v>
      </c>
      <c r="B4109" t="s">
        <v>8400</v>
      </c>
      <c r="C4109" t="s">
        <v>8496</v>
      </c>
      <c r="D4109" t="s">
        <v>28</v>
      </c>
      <c r="E4109" t="s">
        <v>29</v>
      </c>
      <c r="F4109">
        <v>60</v>
      </c>
      <c r="G4109" t="s">
        <v>14694</v>
      </c>
      <c r="H4109" t="s">
        <v>2072</v>
      </c>
      <c r="I4109" t="s">
        <v>32</v>
      </c>
      <c r="J4109" s="6" t="s">
        <v>14061</v>
      </c>
      <c r="K4109">
        <v>65</v>
      </c>
      <c r="L4109" t="s">
        <v>70</v>
      </c>
      <c r="M4109">
        <f t="shared" si="128"/>
        <v>0</v>
      </c>
      <c r="N4109" s="23" t="s">
        <v>13039</v>
      </c>
      <c r="O4109" s="23" t="s">
        <v>10422</v>
      </c>
      <c r="P4109" s="23">
        <f t="shared" si="129"/>
        <v>4</v>
      </c>
    </row>
    <row r="4110" spans="1:16" x14ac:dyDescent="0.3">
      <c r="A4110">
        <v>4220</v>
      </c>
      <c r="B4110" t="s">
        <v>5028</v>
      </c>
      <c r="C4110" t="s">
        <v>2985</v>
      </c>
      <c r="D4110" t="s">
        <v>28</v>
      </c>
      <c r="E4110" t="s">
        <v>29</v>
      </c>
      <c r="F4110">
        <v>30</v>
      </c>
      <c r="G4110" t="s">
        <v>9221</v>
      </c>
      <c r="H4110" t="s">
        <v>5207</v>
      </c>
      <c r="I4110" t="s">
        <v>38</v>
      </c>
      <c r="J4110" s="6" t="s">
        <v>14008</v>
      </c>
      <c r="K4110">
        <v>33</v>
      </c>
      <c r="L4110" t="s">
        <v>54</v>
      </c>
      <c r="M4110">
        <f t="shared" si="128"/>
        <v>0</v>
      </c>
      <c r="N4110" s="23" t="s">
        <v>13040</v>
      </c>
      <c r="O4110" s="23" t="s">
        <v>10422</v>
      </c>
      <c r="P4110" s="23">
        <f t="shared" si="129"/>
        <v>4</v>
      </c>
    </row>
    <row r="4111" spans="1:16" x14ac:dyDescent="0.3">
      <c r="A4111">
        <v>4221</v>
      </c>
      <c r="B4111" t="s">
        <v>5433</v>
      </c>
      <c r="C4111" t="s">
        <v>9222</v>
      </c>
      <c r="D4111" t="s">
        <v>92</v>
      </c>
      <c r="E4111" t="s">
        <v>29</v>
      </c>
      <c r="F4111">
        <v>30</v>
      </c>
      <c r="G4111" t="s">
        <v>9223</v>
      </c>
      <c r="H4111" t="s">
        <v>3756</v>
      </c>
      <c r="I4111" t="s">
        <v>178</v>
      </c>
      <c r="J4111" s="6">
        <v>44078</v>
      </c>
      <c r="K4111">
        <v>84</v>
      </c>
      <c r="L4111" t="s">
        <v>45</v>
      </c>
      <c r="M4111">
        <f t="shared" si="128"/>
        <v>0</v>
      </c>
      <c r="N4111" s="23" t="s">
        <v>13041</v>
      </c>
      <c r="O4111" s="23" t="s">
        <v>10420</v>
      </c>
      <c r="P4111" s="23">
        <f t="shared" si="129"/>
        <v>6</v>
      </c>
    </row>
    <row r="4112" spans="1:16" x14ac:dyDescent="0.3">
      <c r="A4112">
        <v>4222</v>
      </c>
      <c r="B4112" t="s">
        <v>8003</v>
      </c>
      <c r="C4112" t="s">
        <v>3965</v>
      </c>
      <c r="D4112" t="s">
        <v>28</v>
      </c>
      <c r="E4112" t="s">
        <v>29</v>
      </c>
      <c r="F4112">
        <v>90</v>
      </c>
      <c r="G4112" t="s">
        <v>9224</v>
      </c>
      <c r="H4112" t="s">
        <v>3245</v>
      </c>
      <c r="I4112" t="s">
        <v>32</v>
      </c>
      <c r="J4112" s="6" t="s">
        <v>14141</v>
      </c>
      <c r="K4112">
        <v>67</v>
      </c>
      <c r="L4112" t="s">
        <v>54</v>
      </c>
      <c r="M4112">
        <f t="shared" si="128"/>
        <v>0</v>
      </c>
      <c r="N4112" s="23" t="s">
        <v>13042</v>
      </c>
      <c r="O4112" s="23" t="s">
        <v>10422</v>
      </c>
      <c r="P4112" s="23">
        <f t="shared" si="129"/>
        <v>4</v>
      </c>
    </row>
    <row r="4113" spans="1:16" x14ac:dyDescent="0.3">
      <c r="A4113">
        <v>4223</v>
      </c>
      <c r="B4113" t="s">
        <v>9225</v>
      </c>
      <c r="C4113" t="s">
        <v>2563</v>
      </c>
      <c r="D4113" t="s">
        <v>51</v>
      </c>
      <c r="E4113" t="s">
        <v>16</v>
      </c>
      <c r="F4113">
        <v>60</v>
      </c>
      <c r="G4113" t="s">
        <v>14695</v>
      </c>
      <c r="H4113" t="s">
        <v>3511</v>
      </c>
      <c r="I4113" t="s">
        <v>32</v>
      </c>
      <c r="J4113" s="6" t="s">
        <v>14184</v>
      </c>
      <c r="K4113">
        <v>30</v>
      </c>
      <c r="L4113" t="s">
        <v>159</v>
      </c>
      <c r="M4113">
        <f t="shared" si="128"/>
        <v>0</v>
      </c>
      <c r="N4113" s="23" t="s">
        <v>13043</v>
      </c>
      <c r="O4113" s="23" t="s">
        <v>6</v>
      </c>
      <c r="P4113" s="23">
        <f t="shared" si="129"/>
        <v>6</v>
      </c>
    </row>
    <row r="4114" spans="1:16" x14ac:dyDescent="0.3">
      <c r="A4114">
        <v>4224</v>
      </c>
      <c r="B4114" t="s">
        <v>9227</v>
      </c>
      <c r="C4114" t="s">
        <v>2365</v>
      </c>
      <c r="D4114" t="s">
        <v>117</v>
      </c>
      <c r="E4114" t="s">
        <v>16</v>
      </c>
      <c r="F4114">
        <v>60</v>
      </c>
      <c r="G4114" t="s">
        <v>9228</v>
      </c>
      <c r="H4114" t="s">
        <v>2530</v>
      </c>
      <c r="I4114" t="s">
        <v>32</v>
      </c>
      <c r="J4114" s="6">
        <v>44721</v>
      </c>
      <c r="K4114">
        <v>19</v>
      </c>
      <c r="L4114" t="s">
        <v>45</v>
      </c>
      <c r="M4114">
        <f t="shared" si="128"/>
        <v>0</v>
      </c>
      <c r="N4114" s="23" t="s">
        <v>13044</v>
      </c>
      <c r="O4114" s="23" t="s">
        <v>3780</v>
      </c>
      <c r="P4114" s="23">
        <f t="shared" si="129"/>
        <v>5</v>
      </c>
    </row>
    <row r="4115" spans="1:16" x14ac:dyDescent="0.3">
      <c r="A4115">
        <v>4225</v>
      </c>
      <c r="B4115" t="s">
        <v>2531</v>
      </c>
      <c r="C4115" t="s">
        <v>3467</v>
      </c>
      <c r="D4115" t="s">
        <v>15</v>
      </c>
      <c r="E4115" t="s">
        <v>16</v>
      </c>
      <c r="F4115">
        <v>90</v>
      </c>
      <c r="G4115" t="s">
        <v>9229</v>
      </c>
      <c r="H4115" t="s">
        <v>2877</v>
      </c>
      <c r="I4115" t="s">
        <v>2878</v>
      </c>
      <c r="J4115" s="6">
        <v>43832</v>
      </c>
      <c r="K4115">
        <v>71</v>
      </c>
      <c r="L4115" t="s">
        <v>33</v>
      </c>
      <c r="M4115">
        <f t="shared" si="128"/>
        <v>0</v>
      </c>
      <c r="N4115" s="23" t="s">
        <v>13045</v>
      </c>
      <c r="O4115" s="23" t="s">
        <v>3089</v>
      </c>
      <c r="P4115" s="23">
        <f t="shared" si="129"/>
        <v>4</v>
      </c>
    </row>
    <row r="4116" spans="1:16" x14ac:dyDescent="0.3">
      <c r="A4116">
        <v>4226</v>
      </c>
      <c r="B4116" t="s">
        <v>1049</v>
      </c>
      <c r="C4116" t="s">
        <v>931</v>
      </c>
      <c r="D4116" t="s">
        <v>28</v>
      </c>
      <c r="E4116" t="s">
        <v>29</v>
      </c>
      <c r="F4116">
        <v>60</v>
      </c>
      <c r="G4116" t="s">
        <v>9229</v>
      </c>
      <c r="H4116" t="s">
        <v>1629</v>
      </c>
      <c r="I4116" t="s">
        <v>32</v>
      </c>
      <c r="J4116" s="6" t="s">
        <v>13855</v>
      </c>
      <c r="K4116">
        <v>9</v>
      </c>
      <c r="L4116" t="s">
        <v>39</v>
      </c>
      <c r="M4116">
        <f t="shared" si="128"/>
        <v>0</v>
      </c>
      <c r="N4116" s="23" t="s">
        <v>13045</v>
      </c>
      <c r="O4116" s="23" t="s">
        <v>3089</v>
      </c>
      <c r="P4116" s="23">
        <f t="shared" si="129"/>
        <v>4</v>
      </c>
    </row>
    <row r="4117" spans="1:16" x14ac:dyDescent="0.3">
      <c r="A4117">
        <v>4227</v>
      </c>
      <c r="B4117" t="s">
        <v>5746</v>
      </c>
      <c r="C4117" t="s">
        <v>4927</v>
      </c>
      <c r="D4117" t="s">
        <v>51</v>
      </c>
      <c r="E4117" t="s">
        <v>16</v>
      </c>
      <c r="F4117">
        <v>90</v>
      </c>
      <c r="G4117" t="s">
        <v>9230</v>
      </c>
      <c r="H4117" t="s">
        <v>5895</v>
      </c>
      <c r="I4117" t="s">
        <v>32</v>
      </c>
      <c r="J4117" s="6" t="s">
        <v>14150</v>
      </c>
      <c r="K4117">
        <v>68</v>
      </c>
      <c r="L4117" t="s">
        <v>39</v>
      </c>
      <c r="M4117">
        <f t="shared" si="128"/>
        <v>0</v>
      </c>
      <c r="N4117" s="23" t="s">
        <v>13046</v>
      </c>
      <c r="O4117" s="23" t="s">
        <v>10416</v>
      </c>
      <c r="P4117" s="23">
        <f t="shared" si="129"/>
        <v>4</v>
      </c>
    </row>
    <row r="4118" spans="1:16" x14ac:dyDescent="0.3">
      <c r="A4118">
        <v>4228</v>
      </c>
      <c r="B4118" t="s">
        <v>6194</v>
      </c>
      <c r="C4118" t="s">
        <v>1364</v>
      </c>
      <c r="D4118" t="s">
        <v>51</v>
      </c>
      <c r="E4118" t="s">
        <v>16</v>
      </c>
      <c r="F4118">
        <v>30</v>
      </c>
      <c r="G4118" t="s">
        <v>9231</v>
      </c>
      <c r="H4118" t="s">
        <v>6772</v>
      </c>
      <c r="I4118" t="s">
        <v>32</v>
      </c>
      <c r="J4118" s="6" t="s">
        <v>14260</v>
      </c>
      <c r="K4118">
        <v>73</v>
      </c>
      <c r="L4118" t="s">
        <v>159</v>
      </c>
      <c r="M4118">
        <f t="shared" si="128"/>
        <v>0</v>
      </c>
      <c r="N4118" s="23" t="s">
        <v>13046</v>
      </c>
      <c r="O4118" s="23" t="s">
        <v>9969</v>
      </c>
      <c r="P4118" s="23">
        <f t="shared" si="129"/>
        <v>6</v>
      </c>
    </row>
    <row r="4119" spans="1:16" x14ac:dyDescent="0.3">
      <c r="A4119">
        <v>4229</v>
      </c>
      <c r="B4119" t="s">
        <v>1229</v>
      </c>
      <c r="C4119" t="s">
        <v>7582</v>
      </c>
      <c r="D4119" t="s">
        <v>28</v>
      </c>
      <c r="E4119" t="s">
        <v>29</v>
      </c>
      <c r="F4119">
        <v>90</v>
      </c>
      <c r="G4119" t="s">
        <v>14696</v>
      </c>
      <c r="H4119" t="s">
        <v>9233</v>
      </c>
      <c r="I4119" t="s">
        <v>32</v>
      </c>
      <c r="J4119" s="6" t="s">
        <v>13893</v>
      </c>
      <c r="K4119">
        <v>64</v>
      </c>
      <c r="L4119" t="s">
        <v>54</v>
      </c>
      <c r="M4119">
        <f t="shared" si="128"/>
        <v>0</v>
      </c>
      <c r="N4119" s="23" t="s">
        <v>6804</v>
      </c>
      <c r="O4119" s="23" t="s">
        <v>10449</v>
      </c>
      <c r="P4119" s="23">
        <f t="shared" si="129"/>
        <v>7</v>
      </c>
    </row>
    <row r="4120" spans="1:16" x14ac:dyDescent="0.3">
      <c r="A4120">
        <v>4230</v>
      </c>
      <c r="B4120" t="s">
        <v>6242</v>
      </c>
      <c r="C4120" t="s">
        <v>258</v>
      </c>
      <c r="D4120" t="s">
        <v>51</v>
      </c>
      <c r="E4120" t="s">
        <v>16</v>
      </c>
      <c r="F4120">
        <v>30</v>
      </c>
      <c r="G4120" t="s">
        <v>9234</v>
      </c>
      <c r="H4120" t="s">
        <v>5823</v>
      </c>
      <c r="I4120" t="s">
        <v>110</v>
      </c>
      <c r="J4120" s="6" t="s">
        <v>13662</v>
      </c>
      <c r="K4120">
        <v>9</v>
      </c>
      <c r="L4120" t="s">
        <v>101</v>
      </c>
      <c r="M4120">
        <f t="shared" si="128"/>
        <v>0</v>
      </c>
      <c r="N4120" s="23" t="s">
        <v>6804</v>
      </c>
      <c r="O4120" s="23" t="s">
        <v>9969</v>
      </c>
      <c r="P4120" s="23">
        <f t="shared" si="129"/>
        <v>6</v>
      </c>
    </row>
    <row r="4121" spans="1:16" x14ac:dyDescent="0.3">
      <c r="A4121">
        <v>4231</v>
      </c>
      <c r="B4121" t="s">
        <v>3469</v>
      </c>
      <c r="C4121" t="s">
        <v>2191</v>
      </c>
      <c r="D4121" t="s">
        <v>28</v>
      </c>
      <c r="E4121" t="s">
        <v>29</v>
      </c>
      <c r="F4121">
        <v>30</v>
      </c>
      <c r="G4121" t="s">
        <v>9234</v>
      </c>
      <c r="H4121" t="s">
        <v>3790</v>
      </c>
      <c r="I4121" t="s">
        <v>32</v>
      </c>
      <c r="J4121" s="6">
        <v>44682</v>
      </c>
      <c r="K4121">
        <v>69</v>
      </c>
      <c r="L4121" t="s">
        <v>159</v>
      </c>
      <c r="M4121">
        <f t="shared" si="128"/>
        <v>0</v>
      </c>
      <c r="N4121" s="23" t="s">
        <v>6804</v>
      </c>
      <c r="O4121" s="23" t="s">
        <v>9969</v>
      </c>
      <c r="P4121" s="23">
        <f t="shared" si="129"/>
        <v>6</v>
      </c>
    </row>
    <row r="4122" spans="1:16" x14ac:dyDescent="0.3">
      <c r="A4122">
        <v>4232</v>
      </c>
      <c r="B4122" t="s">
        <v>2947</v>
      </c>
      <c r="C4122" t="s">
        <v>1700</v>
      </c>
      <c r="D4122" t="s">
        <v>28</v>
      </c>
      <c r="E4122" t="s">
        <v>29</v>
      </c>
      <c r="F4122">
        <v>60</v>
      </c>
      <c r="G4122" t="s">
        <v>9235</v>
      </c>
      <c r="H4122" t="s">
        <v>1168</v>
      </c>
      <c r="I4122" t="s">
        <v>32</v>
      </c>
      <c r="J4122" s="6">
        <v>44020</v>
      </c>
      <c r="K4122">
        <v>64</v>
      </c>
      <c r="L4122" t="s">
        <v>64</v>
      </c>
      <c r="M4122">
        <f t="shared" si="128"/>
        <v>0</v>
      </c>
      <c r="N4122" s="23" t="s">
        <v>13047</v>
      </c>
      <c r="O4122" s="23" t="s">
        <v>10422</v>
      </c>
      <c r="P4122" s="23">
        <f t="shared" si="129"/>
        <v>4</v>
      </c>
    </row>
    <row r="4123" spans="1:16" x14ac:dyDescent="0.3">
      <c r="A4123">
        <v>4233</v>
      </c>
      <c r="B4123" t="s">
        <v>267</v>
      </c>
      <c r="C4123" t="s">
        <v>2030</v>
      </c>
      <c r="D4123" t="s">
        <v>28</v>
      </c>
      <c r="E4123" t="s">
        <v>29</v>
      </c>
      <c r="F4123">
        <v>90</v>
      </c>
      <c r="G4123" t="s">
        <v>9236</v>
      </c>
      <c r="H4123" t="s">
        <v>8547</v>
      </c>
      <c r="I4123" t="s">
        <v>32</v>
      </c>
      <c r="J4123" s="6">
        <v>44722</v>
      </c>
      <c r="K4123">
        <v>27</v>
      </c>
      <c r="L4123" t="s">
        <v>33</v>
      </c>
      <c r="M4123">
        <f t="shared" si="128"/>
        <v>0</v>
      </c>
      <c r="N4123" s="23" t="s">
        <v>13048</v>
      </c>
      <c r="O4123" s="23" t="s">
        <v>10422</v>
      </c>
      <c r="P4123" s="23">
        <f t="shared" si="129"/>
        <v>4</v>
      </c>
    </row>
    <row r="4124" spans="1:16" x14ac:dyDescent="0.3">
      <c r="A4124">
        <v>4234</v>
      </c>
      <c r="B4124" t="s">
        <v>9237</v>
      </c>
      <c r="C4124" t="s">
        <v>5413</v>
      </c>
      <c r="D4124" t="s">
        <v>51</v>
      </c>
      <c r="E4124" t="s">
        <v>16</v>
      </c>
      <c r="F4124">
        <v>30</v>
      </c>
      <c r="G4124" t="s">
        <v>9238</v>
      </c>
      <c r="H4124" t="s">
        <v>3670</v>
      </c>
      <c r="I4124" t="s">
        <v>3671</v>
      </c>
      <c r="J4124" s="6">
        <v>44562</v>
      </c>
      <c r="K4124">
        <v>17</v>
      </c>
      <c r="L4124" t="s">
        <v>159</v>
      </c>
      <c r="M4124">
        <f t="shared" si="128"/>
        <v>0</v>
      </c>
      <c r="N4124" s="23" t="s">
        <v>13049</v>
      </c>
      <c r="O4124" s="23" t="s">
        <v>10422</v>
      </c>
      <c r="P4124" s="23">
        <f t="shared" si="129"/>
        <v>4</v>
      </c>
    </row>
    <row r="4125" spans="1:16" x14ac:dyDescent="0.3">
      <c r="A4125">
        <v>4235</v>
      </c>
      <c r="B4125" t="s">
        <v>6912</v>
      </c>
      <c r="C4125" t="s">
        <v>6055</v>
      </c>
      <c r="D4125" t="s">
        <v>15</v>
      </c>
      <c r="E4125" t="s">
        <v>16</v>
      </c>
      <c r="F4125">
        <v>30</v>
      </c>
      <c r="G4125" t="s">
        <v>14363</v>
      </c>
      <c r="H4125" t="s">
        <v>2713</v>
      </c>
      <c r="I4125" t="s">
        <v>38</v>
      </c>
      <c r="J4125" s="6" t="s">
        <v>13919</v>
      </c>
      <c r="K4125">
        <v>5</v>
      </c>
      <c r="L4125" t="s">
        <v>45</v>
      </c>
      <c r="M4125">
        <f t="shared" si="128"/>
        <v>0</v>
      </c>
      <c r="N4125" s="23" t="s">
        <v>13050</v>
      </c>
      <c r="O4125" s="23" t="s">
        <v>3780</v>
      </c>
      <c r="P4125" s="23">
        <f t="shared" si="129"/>
        <v>5</v>
      </c>
    </row>
    <row r="4126" spans="1:16" x14ac:dyDescent="0.3">
      <c r="A4126">
        <v>4236</v>
      </c>
      <c r="B4126" t="s">
        <v>9240</v>
      </c>
      <c r="C4126" t="s">
        <v>7774</v>
      </c>
      <c r="D4126" t="s">
        <v>41</v>
      </c>
      <c r="E4126" t="s">
        <v>16</v>
      </c>
      <c r="F4126">
        <v>30</v>
      </c>
      <c r="G4126" t="s">
        <v>9241</v>
      </c>
      <c r="H4126" t="s">
        <v>4874</v>
      </c>
      <c r="I4126" t="s">
        <v>32</v>
      </c>
      <c r="J4126" s="6" t="s">
        <v>13964</v>
      </c>
      <c r="K4126">
        <v>92</v>
      </c>
      <c r="L4126" t="s">
        <v>45</v>
      </c>
      <c r="M4126">
        <f t="shared" si="128"/>
        <v>0</v>
      </c>
      <c r="N4126" s="23" t="s">
        <v>13051</v>
      </c>
      <c r="O4126" s="23" t="s">
        <v>10422</v>
      </c>
      <c r="P4126" s="23">
        <f t="shared" si="129"/>
        <v>4</v>
      </c>
    </row>
    <row r="4127" spans="1:16" x14ac:dyDescent="0.3">
      <c r="A4127">
        <v>4237</v>
      </c>
      <c r="B4127" t="s">
        <v>5444</v>
      </c>
      <c r="C4127" t="s">
        <v>1861</v>
      </c>
      <c r="D4127" t="s">
        <v>51</v>
      </c>
      <c r="E4127" t="s">
        <v>16</v>
      </c>
      <c r="F4127">
        <v>30</v>
      </c>
      <c r="G4127" t="s">
        <v>9242</v>
      </c>
      <c r="H4127" t="s">
        <v>6283</v>
      </c>
      <c r="I4127" t="s">
        <v>32</v>
      </c>
      <c r="J4127" s="6" t="s">
        <v>13979</v>
      </c>
      <c r="K4127">
        <v>82</v>
      </c>
      <c r="L4127" t="s">
        <v>20</v>
      </c>
      <c r="M4127">
        <f t="shared" si="128"/>
        <v>0</v>
      </c>
      <c r="N4127" s="23" t="s">
        <v>13052</v>
      </c>
      <c r="O4127" s="23" t="s">
        <v>9969</v>
      </c>
      <c r="P4127" s="23">
        <f t="shared" si="129"/>
        <v>6</v>
      </c>
    </row>
    <row r="4128" spans="1:16" x14ac:dyDescent="0.3">
      <c r="A4128">
        <v>4238</v>
      </c>
      <c r="B4128" t="s">
        <v>2040</v>
      </c>
      <c r="C4128" t="s">
        <v>9243</v>
      </c>
      <c r="D4128" t="s">
        <v>15</v>
      </c>
      <c r="E4128" t="s">
        <v>16</v>
      </c>
      <c r="F4128">
        <v>90</v>
      </c>
      <c r="G4128" t="s">
        <v>9244</v>
      </c>
      <c r="H4128" t="s">
        <v>5025</v>
      </c>
      <c r="I4128" t="s">
        <v>32</v>
      </c>
      <c r="J4128" s="6">
        <v>44325</v>
      </c>
      <c r="K4128">
        <v>9</v>
      </c>
      <c r="L4128" t="s">
        <v>70</v>
      </c>
      <c r="M4128">
        <f t="shared" si="128"/>
        <v>0</v>
      </c>
      <c r="N4128" s="23" t="s">
        <v>13053</v>
      </c>
      <c r="O4128" s="23" t="s">
        <v>6</v>
      </c>
      <c r="P4128" s="23">
        <f t="shared" si="129"/>
        <v>6</v>
      </c>
    </row>
    <row r="4129" spans="1:16" x14ac:dyDescent="0.3">
      <c r="A4129">
        <v>4239</v>
      </c>
      <c r="B4129" t="s">
        <v>2398</v>
      </c>
      <c r="C4129" t="s">
        <v>1950</v>
      </c>
      <c r="D4129" t="s">
        <v>28</v>
      </c>
      <c r="E4129" t="s">
        <v>29</v>
      </c>
      <c r="F4129">
        <v>30</v>
      </c>
      <c r="G4129" t="s">
        <v>9245</v>
      </c>
      <c r="H4129" t="s">
        <v>4794</v>
      </c>
      <c r="I4129" t="s">
        <v>32</v>
      </c>
      <c r="J4129" s="6" t="s">
        <v>14156</v>
      </c>
      <c r="K4129">
        <v>70</v>
      </c>
      <c r="L4129" t="s">
        <v>45</v>
      </c>
      <c r="M4129">
        <f t="shared" si="128"/>
        <v>0</v>
      </c>
      <c r="N4129" s="23" t="s">
        <v>13054</v>
      </c>
      <c r="O4129" s="23" t="s">
        <v>10417</v>
      </c>
      <c r="P4129" s="23">
        <f t="shared" si="129"/>
        <v>5</v>
      </c>
    </row>
    <row r="4130" spans="1:16" x14ac:dyDescent="0.3">
      <c r="A4130">
        <v>4240</v>
      </c>
      <c r="B4130" t="s">
        <v>2731</v>
      </c>
      <c r="C4130" t="s">
        <v>2431</v>
      </c>
      <c r="D4130" t="s">
        <v>28</v>
      </c>
      <c r="E4130" t="s">
        <v>29</v>
      </c>
      <c r="F4130">
        <v>60</v>
      </c>
      <c r="G4130" t="s">
        <v>9246</v>
      </c>
      <c r="H4130" t="s">
        <v>8205</v>
      </c>
      <c r="I4130" t="s">
        <v>25</v>
      </c>
      <c r="J4130" s="6" t="s">
        <v>13742</v>
      </c>
      <c r="K4130">
        <v>31</v>
      </c>
      <c r="L4130" t="s">
        <v>64</v>
      </c>
      <c r="M4130">
        <f t="shared" si="128"/>
        <v>0</v>
      </c>
      <c r="N4130" s="23" t="s">
        <v>13055</v>
      </c>
      <c r="O4130" s="23" t="s">
        <v>10417</v>
      </c>
      <c r="P4130" s="23">
        <f t="shared" si="129"/>
        <v>5</v>
      </c>
    </row>
    <row r="4131" spans="1:16" x14ac:dyDescent="0.3">
      <c r="A4131">
        <v>4241</v>
      </c>
      <c r="B4131" t="s">
        <v>4139</v>
      </c>
      <c r="C4131" t="s">
        <v>2448</v>
      </c>
      <c r="D4131" t="s">
        <v>51</v>
      </c>
      <c r="E4131" t="s">
        <v>16</v>
      </c>
      <c r="F4131">
        <v>60</v>
      </c>
      <c r="G4131" t="s">
        <v>9247</v>
      </c>
      <c r="H4131" t="s">
        <v>1973</v>
      </c>
      <c r="I4131" t="s">
        <v>110</v>
      </c>
      <c r="J4131" s="6">
        <v>44023</v>
      </c>
      <c r="K4131">
        <v>45</v>
      </c>
      <c r="L4131" t="s">
        <v>159</v>
      </c>
      <c r="M4131">
        <f t="shared" si="128"/>
        <v>0</v>
      </c>
      <c r="N4131" s="23" t="s">
        <v>13056</v>
      </c>
      <c r="O4131" s="23" t="s">
        <v>10422</v>
      </c>
      <c r="P4131" s="23">
        <f t="shared" si="129"/>
        <v>4</v>
      </c>
    </row>
    <row r="4132" spans="1:16" x14ac:dyDescent="0.3">
      <c r="A4132">
        <v>4242</v>
      </c>
      <c r="B4132" t="s">
        <v>616</v>
      </c>
      <c r="C4132" t="s">
        <v>4933</v>
      </c>
      <c r="D4132" t="s">
        <v>28</v>
      </c>
      <c r="E4132" t="s">
        <v>29</v>
      </c>
      <c r="F4132">
        <v>60</v>
      </c>
      <c r="G4132" t="s">
        <v>14364</v>
      </c>
      <c r="H4132" t="s">
        <v>1218</v>
      </c>
      <c r="I4132" t="s">
        <v>294</v>
      </c>
      <c r="J4132" s="6">
        <v>44051</v>
      </c>
      <c r="K4132">
        <v>56</v>
      </c>
      <c r="L4132" t="s">
        <v>70</v>
      </c>
      <c r="M4132">
        <f t="shared" si="128"/>
        <v>0</v>
      </c>
      <c r="N4132" s="23" t="s">
        <v>1430</v>
      </c>
      <c r="O4132" s="23" t="s">
        <v>11374</v>
      </c>
      <c r="P4132" s="23">
        <f t="shared" si="129"/>
        <v>4</v>
      </c>
    </row>
    <row r="4133" spans="1:16" x14ac:dyDescent="0.3">
      <c r="A4133">
        <v>4243</v>
      </c>
      <c r="B4133" t="s">
        <v>4419</v>
      </c>
      <c r="C4133" t="s">
        <v>516</v>
      </c>
      <c r="D4133" t="s">
        <v>28</v>
      </c>
      <c r="E4133" t="s">
        <v>29</v>
      </c>
      <c r="F4133">
        <v>30</v>
      </c>
      <c r="G4133" t="s">
        <v>15020</v>
      </c>
      <c r="H4133" t="s">
        <v>3033</v>
      </c>
      <c r="I4133" t="s">
        <v>32</v>
      </c>
      <c r="J4133" s="6" t="s">
        <v>14125</v>
      </c>
      <c r="K4133">
        <v>26</v>
      </c>
      <c r="L4133" t="s">
        <v>101</v>
      </c>
      <c r="M4133">
        <f t="shared" si="128"/>
        <v>0</v>
      </c>
      <c r="N4133" s="23" t="s">
        <v>13057</v>
      </c>
      <c r="O4133" s="23" t="s">
        <v>3369</v>
      </c>
      <c r="P4133" s="23">
        <f t="shared" si="129"/>
        <v>5</v>
      </c>
    </row>
    <row r="4134" spans="1:16" x14ac:dyDescent="0.3">
      <c r="A4134">
        <v>4245</v>
      </c>
      <c r="B4134" t="s">
        <v>4099</v>
      </c>
      <c r="C4134" t="s">
        <v>1341</v>
      </c>
      <c r="D4134" t="s">
        <v>28</v>
      </c>
      <c r="E4134" t="s">
        <v>29</v>
      </c>
      <c r="F4134">
        <v>90</v>
      </c>
      <c r="G4134" t="s">
        <v>9250</v>
      </c>
      <c r="H4134" t="s">
        <v>1190</v>
      </c>
      <c r="I4134" t="s">
        <v>173</v>
      </c>
      <c r="J4134" s="6" t="s">
        <v>13712</v>
      </c>
      <c r="K4134">
        <v>15</v>
      </c>
      <c r="L4134" t="s">
        <v>45</v>
      </c>
      <c r="M4134">
        <f t="shared" si="128"/>
        <v>0</v>
      </c>
      <c r="N4134" s="23" t="s">
        <v>13057</v>
      </c>
      <c r="O4134" s="23" t="s">
        <v>6226</v>
      </c>
      <c r="P4134" s="23">
        <f t="shared" si="129"/>
        <v>6</v>
      </c>
    </row>
    <row r="4135" spans="1:16" x14ac:dyDescent="0.3">
      <c r="A4135">
        <v>4246</v>
      </c>
      <c r="B4135" t="s">
        <v>1225</v>
      </c>
      <c r="C4135" t="s">
        <v>1843</v>
      </c>
      <c r="D4135" t="s">
        <v>28</v>
      </c>
      <c r="E4135" t="s">
        <v>29</v>
      </c>
      <c r="F4135">
        <v>60</v>
      </c>
      <c r="G4135" t="s">
        <v>9251</v>
      </c>
      <c r="H4135" t="s">
        <v>5637</v>
      </c>
      <c r="I4135" t="s">
        <v>32</v>
      </c>
      <c r="J4135" s="6" t="s">
        <v>13776</v>
      </c>
      <c r="K4135">
        <v>50</v>
      </c>
      <c r="L4135" t="s">
        <v>45</v>
      </c>
      <c r="M4135">
        <f t="shared" si="128"/>
        <v>0</v>
      </c>
      <c r="N4135" s="23" t="s">
        <v>13058</v>
      </c>
      <c r="O4135" s="23" t="s">
        <v>6</v>
      </c>
      <c r="P4135" s="23">
        <f t="shared" si="129"/>
        <v>6</v>
      </c>
    </row>
    <row r="4136" spans="1:16" x14ac:dyDescent="0.3">
      <c r="A4136">
        <v>4247</v>
      </c>
      <c r="B4136" t="s">
        <v>9252</v>
      </c>
      <c r="C4136" t="s">
        <v>9253</v>
      </c>
      <c r="D4136" t="s">
        <v>41</v>
      </c>
      <c r="E4136" t="s">
        <v>16</v>
      </c>
      <c r="F4136">
        <v>90</v>
      </c>
      <c r="G4136" t="s">
        <v>9254</v>
      </c>
      <c r="H4136" t="s">
        <v>2706</v>
      </c>
      <c r="I4136" t="s">
        <v>294</v>
      </c>
      <c r="J4136" s="6">
        <v>43987</v>
      </c>
      <c r="K4136">
        <v>48</v>
      </c>
      <c r="L4136" t="s">
        <v>101</v>
      </c>
      <c r="M4136">
        <f t="shared" si="128"/>
        <v>0</v>
      </c>
      <c r="N4136" s="23" t="s">
        <v>13059</v>
      </c>
      <c r="O4136" s="23" t="s">
        <v>13060</v>
      </c>
      <c r="P4136" s="23">
        <f t="shared" si="129"/>
        <v>5</v>
      </c>
    </row>
    <row r="4137" spans="1:16" x14ac:dyDescent="0.3">
      <c r="A4137">
        <v>4248</v>
      </c>
      <c r="B4137" t="s">
        <v>9255</v>
      </c>
      <c r="C4137" t="s">
        <v>1573</v>
      </c>
      <c r="D4137" t="s">
        <v>15</v>
      </c>
      <c r="E4137" t="s">
        <v>16</v>
      </c>
      <c r="F4137">
        <v>90</v>
      </c>
      <c r="G4137" t="s">
        <v>9256</v>
      </c>
      <c r="H4137" t="s">
        <v>4882</v>
      </c>
      <c r="I4137" t="s">
        <v>146</v>
      </c>
      <c r="J4137" s="6" t="s">
        <v>14182</v>
      </c>
      <c r="K4137">
        <v>43</v>
      </c>
      <c r="L4137" t="s">
        <v>70</v>
      </c>
      <c r="M4137">
        <f t="shared" si="128"/>
        <v>0</v>
      </c>
      <c r="N4137" s="23" t="s">
        <v>1145</v>
      </c>
      <c r="O4137" s="23" t="s">
        <v>10438</v>
      </c>
      <c r="P4137" s="23">
        <f t="shared" si="129"/>
        <v>5</v>
      </c>
    </row>
    <row r="4138" spans="1:16" x14ac:dyDescent="0.3">
      <c r="A4138">
        <v>4249</v>
      </c>
      <c r="B4138" t="s">
        <v>2743</v>
      </c>
      <c r="C4138" t="s">
        <v>2413</v>
      </c>
      <c r="D4138" t="s">
        <v>28</v>
      </c>
      <c r="E4138" t="s">
        <v>29</v>
      </c>
      <c r="F4138">
        <v>60</v>
      </c>
      <c r="G4138" t="s">
        <v>9257</v>
      </c>
      <c r="H4138" t="s">
        <v>1519</v>
      </c>
      <c r="I4138" t="s">
        <v>32</v>
      </c>
      <c r="J4138" s="6" t="s">
        <v>13838</v>
      </c>
      <c r="K4138">
        <v>48</v>
      </c>
      <c r="L4138" t="s">
        <v>70</v>
      </c>
      <c r="M4138">
        <f t="shared" si="128"/>
        <v>0</v>
      </c>
      <c r="N4138" s="23" t="s">
        <v>1145</v>
      </c>
      <c r="O4138" s="23" t="s">
        <v>6</v>
      </c>
      <c r="P4138" s="23">
        <f t="shared" si="129"/>
        <v>6</v>
      </c>
    </row>
    <row r="4139" spans="1:16" x14ac:dyDescent="0.3">
      <c r="A4139">
        <v>4250</v>
      </c>
      <c r="B4139" t="s">
        <v>9258</v>
      </c>
      <c r="C4139" t="s">
        <v>1762</v>
      </c>
      <c r="D4139" t="s">
        <v>15</v>
      </c>
      <c r="E4139" t="s">
        <v>16</v>
      </c>
      <c r="F4139">
        <v>30</v>
      </c>
      <c r="G4139" t="s">
        <v>9259</v>
      </c>
      <c r="H4139" t="s">
        <v>7936</v>
      </c>
      <c r="I4139" t="s">
        <v>32</v>
      </c>
      <c r="J4139" s="6" t="s">
        <v>14169</v>
      </c>
      <c r="K4139">
        <v>77</v>
      </c>
      <c r="L4139" t="s">
        <v>80</v>
      </c>
      <c r="M4139">
        <f t="shared" si="128"/>
        <v>0</v>
      </c>
      <c r="N4139" s="23" t="s">
        <v>1774</v>
      </c>
      <c r="O4139" s="23" t="s">
        <v>10490</v>
      </c>
      <c r="P4139" s="23">
        <f t="shared" si="129"/>
        <v>4</v>
      </c>
    </row>
    <row r="4140" spans="1:16" x14ac:dyDescent="0.3">
      <c r="A4140">
        <v>4251</v>
      </c>
      <c r="B4140" t="s">
        <v>9260</v>
      </c>
      <c r="C4140" t="s">
        <v>4237</v>
      </c>
      <c r="D4140" t="s">
        <v>15</v>
      </c>
      <c r="E4140" t="s">
        <v>16</v>
      </c>
      <c r="F4140">
        <v>30</v>
      </c>
      <c r="G4140" t="s">
        <v>9261</v>
      </c>
      <c r="H4140" t="s">
        <v>2896</v>
      </c>
      <c r="I4140" t="s">
        <v>110</v>
      </c>
      <c r="J4140" s="6" t="s">
        <v>13947</v>
      </c>
      <c r="K4140">
        <v>62</v>
      </c>
      <c r="L4140" t="s">
        <v>80</v>
      </c>
      <c r="M4140">
        <f t="shared" si="128"/>
        <v>0</v>
      </c>
      <c r="N4140" s="23" t="s">
        <v>13061</v>
      </c>
      <c r="O4140" s="23" t="s">
        <v>10438</v>
      </c>
      <c r="P4140" s="23">
        <f t="shared" si="129"/>
        <v>5</v>
      </c>
    </row>
    <row r="4141" spans="1:16" x14ac:dyDescent="0.3">
      <c r="A4141">
        <v>4252</v>
      </c>
      <c r="B4141" t="s">
        <v>504</v>
      </c>
      <c r="C4141" t="s">
        <v>9137</v>
      </c>
      <c r="D4141" t="s">
        <v>28</v>
      </c>
      <c r="E4141" t="s">
        <v>29</v>
      </c>
      <c r="F4141">
        <v>30</v>
      </c>
      <c r="G4141" t="s">
        <v>9262</v>
      </c>
      <c r="H4141" t="s">
        <v>1723</v>
      </c>
      <c r="I4141" t="s">
        <v>173</v>
      </c>
      <c r="J4141" s="6" t="s">
        <v>14162</v>
      </c>
      <c r="K4141">
        <v>11</v>
      </c>
      <c r="L4141" t="s">
        <v>101</v>
      </c>
      <c r="M4141">
        <f t="shared" si="128"/>
        <v>0</v>
      </c>
      <c r="N4141" s="23" t="s">
        <v>1603</v>
      </c>
      <c r="O4141" s="23" t="s">
        <v>6</v>
      </c>
      <c r="P4141" s="23">
        <f t="shared" si="129"/>
        <v>6</v>
      </c>
    </row>
    <row r="4142" spans="1:16" x14ac:dyDescent="0.3">
      <c r="A4142">
        <v>4253</v>
      </c>
      <c r="B4142" t="s">
        <v>9263</v>
      </c>
      <c r="C4142" t="s">
        <v>6890</v>
      </c>
      <c r="D4142" t="s">
        <v>15</v>
      </c>
      <c r="E4142" t="s">
        <v>16</v>
      </c>
      <c r="F4142">
        <v>90</v>
      </c>
      <c r="G4142" t="s">
        <v>9264</v>
      </c>
      <c r="H4142" t="s">
        <v>901</v>
      </c>
      <c r="I4142" t="s">
        <v>146</v>
      </c>
      <c r="J4142" s="6" t="s">
        <v>14018</v>
      </c>
      <c r="K4142">
        <v>54</v>
      </c>
      <c r="L4142" t="s">
        <v>159</v>
      </c>
      <c r="M4142">
        <f t="shared" si="128"/>
        <v>0</v>
      </c>
      <c r="N4142" s="23" t="s">
        <v>13062</v>
      </c>
      <c r="O4142" s="23" t="s">
        <v>10422</v>
      </c>
      <c r="P4142" s="23">
        <f t="shared" si="129"/>
        <v>4</v>
      </c>
    </row>
    <row r="4143" spans="1:16" x14ac:dyDescent="0.3">
      <c r="A4143">
        <v>4254</v>
      </c>
      <c r="B4143" t="s">
        <v>2131</v>
      </c>
      <c r="C4143" t="s">
        <v>2905</v>
      </c>
      <c r="D4143" t="s">
        <v>51</v>
      </c>
      <c r="E4143" t="s">
        <v>16</v>
      </c>
      <c r="F4143">
        <v>30</v>
      </c>
      <c r="G4143" t="s">
        <v>9265</v>
      </c>
      <c r="H4143" t="s">
        <v>6059</v>
      </c>
      <c r="I4143" t="s">
        <v>32</v>
      </c>
      <c r="J4143" s="6">
        <v>44262</v>
      </c>
      <c r="K4143">
        <v>9</v>
      </c>
      <c r="L4143" t="s">
        <v>33</v>
      </c>
      <c r="M4143">
        <f t="shared" si="128"/>
        <v>0</v>
      </c>
      <c r="N4143" s="23" t="s">
        <v>13063</v>
      </c>
      <c r="O4143" s="23" t="s">
        <v>1296</v>
      </c>
      <c r="P4143" s="23">
        <f t="shared" si="129"/>
        <v>9</v>
      </c>
    </row>
    <row r="4144" spans="1:16" x14ac:dyDescent="0.3">
      <c r="A4144">
        <v>4255</v>
      </c>
      <c r="B4144" t="s">
        <v>9266</v>
      </c>
      <c r="C4144" t="s">
        <v>2154</v>
      </c>
      <c r="D4144" t="s">
        <v>51</v>
      </c>
      <c r="E4144" t="s">
        <v>16</v>
      </c>
      <c r="F4144">
        <v>60</v>
      </c>
      <c r="G4144" t="s">
        <v>14697</v>
      </c>
      <c r="H4144" t="s">
        <v>1164</v>
      </c>
      <c r="I4144" t="s">
        <v>89</v>
      </c>
      <c r="J4144" s="6" t="s">
        <v>13708</v>
      </c>
      <c r="K4144">
        <v>71</v>
      </c>
      <c r="L4144" t="s">
        <v>39</v>
      </c>
      <c r="M4144">
        <f t="shared" si="128"/>
        <v>0</v>
      </c>
      <c r="N4144" s="23" t="s">
        <v>13064</v>
      </c>
      <c r="O4144" s="23" t="s">
        <v>10449</v>
      </c>
      <c r="P4144" s="23">
        <f t="shared" si="129"/>
        <v>7</v>
      </c>
    </row>
    <row r="4145" spans="1:16" x14ac:dyDescent="0.3">
      <c r="A4145">
        <v>4256</v>
      </c>
      <c r="B4145" t="s">
        <v>9268</v>
      </c>
      <c r="C4145" t="s">
        <v>879</v>
      </c>
      <c r="D4145" t="s">
        <v>15</v>
      </c>
      <c r="E4145" t="s">
        <v>16</v>
      </c>
      <c r="F4145">
        <v>30</v>
      </c>
      <c r="G4145" t="s">
        <v>9269</v>
      </c>
      <c r="H4145" t="s">
        <v>9209</v>
      </c>
      <c r="I4145" t="s">
        <v>32</v>
      </c>
      <c r="J4145" s="6" t="s">
        <v>14198</v>
      </c>
      <c r="K4145">
        <v>23</v>
      </c>
      <c r="L4145" t="s">
        <v>80</v>
      </c>
      <c r="M4145">
        <f t="shared" si="128"/>
        <v>0</v>
      </c>
      <c r="N4145" s="23" t="s">
        <v>13065</v>
      </c>
      <c r="O4145" s="23" t="s">
        <v>13066</v>
      </c>
      <c r="P4145" s="23">
        <f t="shared" si="129"/>
        <v>5</v>
      </c>
    </row>
    <row r="4146" spans="1:16" x14ac:dyDescent="0.3">
      <c r="A4146">
        <v>4257</v>
      </c>
      <c r="B4146" t="s">
        <v>9270</v>
      </c>
      <c r="C4146" t="s">
        <v>4018</v>
      </c>
      <c r="D4146" t="s">
        <v>15</v>
      </c>
      <c r="E4146" t="s">
        <v>16</v>
      </c>
      <c r="F4146">
        <v>30</v>
      </c>
      <c r="G4146" t="s">
        <v>9271</v>
      </c>
      <c r="H4146" t="s">
        <v>1723</v>
      </c>
      <c r="I4146" t="s">
        <v>173</v>
      </c>
      <c r="J4146" s="6" t="s">
        <v>13721</v>
      </c>
      <c r="K4146">
        <v>66</v>
      </c>
      <c r="L4146" t="s">
        <v>54</v>
      </c>
      <c r="M4146">
        <f t="shared" si="128"/>
        <v>0</v>
      </c>
      <c r="N4146" s="23" t="s">
        <v>13067</v>
      </c>
      <c r="O4146" s="23" t="s">
        <v>2355</v>
      </c>
      <c r="P4146" s="23">
        <f t="shared" si="129"/>
        <v>4</v>
      </c>
    </row>
    <row r="4147" spans="1:16" x14ac:dyDescent="0.3">
      <c r="A4147">
        <v>4258</v>
      </c>
      <c r="B4147" t="s">
        <v>8669</v>
      </c>
      <c r="C4147" t="s">
        <v>4615</v>
      </c>
      <c r="D4147" t="s">
        <v>15</v>
      </c>
      <c r="E4147" t="s">
        <v>16</v>
      </c>
      <c r="F4147">
        <v>30</v>
      </c>
      <c r="G4147" t="s">
        <v>9272</v>
      </c>
      <c r="H4147" t="s">
        <v>1864</v>
      </c>
      <c r="I4147" t="s">
        <v>294</v>
      </c>
      <c r="J4147" s="6" t="s">
        <v>14128</v>
      </c>
      <c r="K4147">
        <v>7</v>
      </c>
      <c r="L4147" t="s">
        <v>45</v>
      </c>
      <c r="M4147">
        <f t="shared" si="128"/>
        <v>0</v>
      </c>
      <c r="N4147" s="23" t="s">
        <v>13068</v>
      </c>
      <c r="O4147" s="23" t="s">
        <v>3780</v>
      </c>
      <c r="P4147" s="23">
        <f t="shared" si="129"/>
        <v>5</v>
      </c>
    </row>
    <row r="4148" spans="1:16" x14ac:dyDescent="0.3">
      <c r="A4148">
        <v>4259</v>
      </c>
      <c r="B4148" t="s">
        <v>9273</v>
      </c>
      <c r="C4148" t="s">
        <v>7099</v>
      </c>
      <c r="D4148" t="s">
        <v>51</v>
      </c>
      <c r="E4148" t="s">
        <v>16</v>
      </c>
      <c r="F4148">
        <v>30</v>
      </c>
      <c r="G4148" t="s">
        <v>14698</v>
      </c>
      <c r="H4148" t="s">
        <v>235</v>
      </c>
      <c r="I4148" t="s">
        <v>146</v>
      </c>
      <c r="J4148" s="6" t="s">
        <v>14186</v>
      </c>
      <c r="K4148">
        <v>28</v>
      </c>
      <c r="L4148" t="s">
        <v>20</v>
      </c>
      <c r="M4148">
        <f t="shared" si="128"/>
        <v>0</v>
      </c>
      <c r="N4148" s="23" t="s">
        <v>13069</v>
      </c>
      <c r="O4148" s="23" t="s">
        <v>10449</v>
      </c>
      <c r="P4148" s="23">
        <f t="shared" si="129"/>
        <v>7</v>
      </c>
    </row>
    <row r="4149" spans="1:16" x14ac:dyDescent="0.3">
      <c r="A4149">
        <v>4260</v>
      </c>
      <c r="B4149" t="s">
        <v>6915</v>
      </c>
      <c r="C4149" t="s">
        <v>1585</v>
      </c>
      <c r="D4149" t="s">
        <v>621</v>
      </c>
      <c r="E4149" t="s">
        <v>29</v>
      </c>
      <c r="F4149">
        <v>90</v>
      </c>
      <c r="G4149" t="s">
        <v>14698</v>
      </c>
      <c r="H4149" t="s">
        <v>2536</v>
      </c>
      <c r="I4149" t="s">
        <v>124</v>
      </c>
      <c r="J4149" s="6" t="s">
        <v>14249</v>
      </c>
      <c r="K4149">
        <v>35</v>
      </c>
      <c r="L4149" t="s">
        <v>80</v>
      </c>
      <c r="M4149">
        <f t="shared" si="128"/>
        <v>0</v>
      </c>
      <c r="N4149" s="23" t="s">
        <v>13069</v>
      </c>
      <c r="O4149" s="23" t="s">
        <v>10449</v>
      </c>
      <c r="P4149" s="23">
        <f t="shared" si="129"/>
        <v>7</v>
      </c>
    </row>
    <row r="4150" spans="1:16" x14ac:dyDescent="0.3">
      <c r="A4150">
        <v>4261</v>
      </c>
      <c r="B4150" t="s">
        <v>9275</v>
      </c>
      <c r="C4150" t="s">
        <v>5727</v>
      </c>
      <c r="D4150" t="s">
        <v>41</v>
      </c>
      <c r="E4150" t="s">
        <v>16</v>
      </c>
      <c r="F4150">
        <v>60</v>
      </c>
      <c r="G4150" t="s">
        <v>9276</v>
      </c>
      <c r="H4150" t="s">
        <v>985</v>
      </c>
      <c r="I4150" t="s">
        <v>38</v>
      </c>
      <c r="J4150" s="6">
        <v>44015</v>
      </c>
      <c r="K4150">
        <v>74</v>
      </c>
      <c r="L4150" t="s">
        <v>70</v>
      </c>
      <c r="M4150">
        <f t="shared" si="128"/>
        <v>0</v>
      </c>
      <c r="N4150" s="23" t="s">
        <v>13070</v>
      </c>
      <c r="O4150" s="23" t="s">
        <v>10417</v>
      </c>
      <c r="P4150" s="23">
        <f t="shared" si="129"/>
        <v>5</v>
      </c>
    </row>
    <row r="4151" spans="1:16" x14ac:dyDescent="0.3">
      <c r="A4151">
        <v>4262</v>
      </c>
      <c r="B4151" t="s">
        <v>9277</v>
      </c>
      <c r="C4151" t="s">
        <v>9278</v>
      </c>
      <c r="D4151" t="s">
        <v>15</v>
      </c>
      <c r="E4151" t="s">
        <v>16</v>
      </c>
      <c r="F4151">
        <v>30</v>
      </c>
      <c r="G4151" t="s">
        <v>9276</v>
      </c>
      <c r="H4151" t="s">
        <v>9279</v>
      </c>
      <c r="I4151" t="s">
        <v>32</v>
      </c>
      <c r="J4151" s="6" t="s">
        <v>14268</v>
      </c>
      <c r="K4151">
        <v>60</v>
      </c>
      <c r="L4151" t="s">
        <v>45</v>
      </c>
      <c r="M4151">
        <f t="shared" si="128"/>
        <v>0</v>
      </c>
      <c r="N4151" s="23" t="s">
        <v>13070</v>
      </c>
      <c r="O4151" s="23" t="s">
        <v>10417</v>
      </c>
      <c r="P4151" s="23">
        <f t="shared" si="129"/>
        <v>5</v>
      </c>
    </row>
    <row r="4152" spans="1:16" x14ac:dyDescent="0.3">
      <c r="A4152">
        <v>4263</v>
      </c>
      <c r="B4152" t="s">
        <v>3714</v>
      </c>
      <c r="C4152" t="s">
        <v>9280</v>
      </c>
      <c r="D4152" t="s">
        <v>28</v>
      </c>
      <c r="E4152" t="s">
        <v>29</v>
      </c>
      <c r="F4152">
        <v>60</v>
      </c>
      <c r="G4152" t="s">
        <v>9281</v>
      </c>
      <c r="H4152" t="s">
        <v>4334</v>
      </c>
      <c r="I4152" t="s">
        <v>1199</v>
      </c>
      <c r="J4152" s="6">
        <v>44260</v>
      </c>
      <c r="K4152">
        <v>65</v>
      </c>
      <c r="L4152" t="s">
        <v>159</v>
      </c>
      <c r="M4152">
        <f t="shared" si="128"/>
        <v>0</v>
      </c>
      <c r="N4152" s="23" t="s">
        <v>13071</v>
      </c>
      <c r="O4152" s="23" t="s">
        <v>1021</v>
      </c>
      <c r="P4152" s="23">
        <f t="shared" si="129"/>
        <v>6</v>
      </c>
    </row>
    <row r="4153" spans="1:16" x14ac:dyDescent="0.3">
      <c r="A4153">
        <v>4265</v>
      </c>
      <c r="B4153" t="s">
        <v>3532</v>
      </c>
      <c r="C4153" t="s">
        <v>2985</v>
      </c>
      <c r="D4153" t="s">
        <v>28</v>
      </c>
      <c r="E4153" t="s">
        <v>29</v>
      </c>
      <c r="F4153">
        <v>30</v>
      </c>
      <c r="G4153" t="s">
        <v>14699</v>
      </c>
      <c r="H4153" t="s">
        <v>9286</v>
      </c>
      <c r="I4153" t="s">
        <v>178</v>
      </c>
      <c r="J4153" s="6" t="s">
        <v>14180</v>
      </c>
      <c r="K4153">
        <v>38</v>
      </c>
      <c r="L4153" t="s">
        <v>64</v>
      </c>
      <c r="M4153">
        <f t="shared" si="128"/>
        <v>0</v>
      </c>
      <c r="N4153" s="23" t="s">
        <v>13072</v>
      </c>
      <c r="O4153" s="23" t="s">
        <v>10449</v>
      </c>
      <c r="P4153" s="23">
        <f t="shared" si="129"/>
        <v>7</v>
      </c>
    </row>
    <row r="4154" spans="1:16" x14ac:dyDescent="0.3">
      <c r="A4154">
        <v>4266</v>
      </c>
      <c r="B4154" t="s">
        <v>2358</v>
      </c>
      <c r="C4154" t="s">
        <v>5534</v>
      </c>
      <c r="D4154" t="s">
        <v>28</v>
      </c>
      <c r="E4154" t="s">
        <v>29</v>
      </c>
      <c r="F4154">
        <v>90</v>
      </c>
      <c r="G4154" t="s">
        <v>14365</v>
      </c>
      <c r="H4154" t="s">
        <v>659</v>
      </c>
      <c r="I4154" t="s">
        <v>32</v>
      </c>
      <c r="J4154" s="6" t="s">
        <v>13789</v>
      </c>
      <c r="K4154">
        <v>70</v>
      </c>
      <c r="L4154" t="s">
        <v>54</v>
      </c>
      <c r="M4154">
        <f t="shared" si="128"/>
        <v>0</v>
      </c>
      <c r="N4154" s="23" t="s">
        <v>13073</v>
      </c>
      <c r="O4154" s="23" t="s">
        <v>11374</v>
      </c>
      <c r="P4154" s="23">
        <f t="shared" si="129"/>
        <v>4</v>
      </c>
    </row>
    <row r="4155" spans="1:16" x14ac:dyDescent="0.3">
      <c r="A4155">
        <v>4267</v>
      </c>
      <c r="B4155" t="s">
        <v>237</v>
      </c>
      <c r="C4155" t="s">
        <v>642</v>
      </c>
      <c r="D4155" t="s">
        <v>15</v>
      </c>
      <c r="E4155" t="s">
        <v>16</v>
      </c>
      <c r="F4155">
        <v>60</v>
      </c>
      <c r="G4155" t="s">
        <v>9288</v>
      </c>
      <c r="H4155" t="s">
        <v>1276</v>
      </c>
      <c r="I4155" t="s">
        <v>32</v>
      </c>
      <c r="J4155" s="6">
        <v>44532</v>
      </c>
      <c r="K4155">
        <v>72</v>
      </c>
      <c r="L4155" t="s">
        <v>80</v>
      </c>
      <c r="M4155">
        <f t="shared" si="128"/>
        <v>0</v>
      </c>
      <c r="N4155" s="23" t="s">
        <v>13074</v>
      </c>
      <c r="O4155" s="23" t="s">
        <v>10442</v>
      </c>
      <c r="P4155" s="23">
        <f t="shared" si="129"/>
        <v>7</v>
      </c>
    </row>
    <row r="4156" spans="1:16" x14ac:dyDescent="0.3">
      <c r="A4156">
        <v>4268</v>
      </c>
      <c r="B4156" t="s">
        <v>620</v>
      </c>
      <c r="C4156" t="s">
        <v>3098</v>
      </c>
      <c r="D4156" t="s">
        <v>28</v>
      </c>
      <c r="E4156" t="s">
        <v>29</v>
      </c>
      <c r="F4156">
        <v>30</v>
      </c>
      <c r="G4156" t="s">
        <v>9289</v>
      </c>
      <c r="H4156" t="s">
        <v>3284</v>
      </c>
      <c r="I4156" t="s">
        <v>32</v>
      </c>
      <c r="J4156" s="6" t="s">
        <v>13951</v>
      </c>
      <c r="K4156">
        <v>63</v>
      </c>
      <c r="L4156" t="s">
        <v>101</v>
      </c>
      <c r="M4156">
        <f t="shared" si="128"/>
        <v>0</v>
      </c>
      <c r="N4156" s="23" t="s">
        <v>13075</v>
      </c>
      <c r="O4156" s="23" t="s">
        <v>3089</v>
      </c>
      <c r="P4156" s="23">
        <f t="shared" si="129"/>
        <v>4</v>
      </c>
    </row>
    <row r="4157" spans="1:16" x14ac:dyDescent="0.3">
      <c r="A4157">
        <v>4269</v>
      </c>
      <c r="B4157" t="s">
        <v>7422</v>
      </c>
      <c r="C4157" t="s">
        <v>1121</v>
      </c>
      <c r="D4157" t="s">
        <v>28</v>
      </c>
      <c r="E4157" t="s">
        <v>29</v>
      </c>
      <c r="F4157">
        <v>30</v>
      </c>
      <c r="G4157" t="s">
        <v>9290</v>
      </c>
      <c r="H4157" t="s">
        <v>2530</v>
      </c>
      <c r="I4157" t="s">
        <v>32</v>
      </c>
      <c r="J4157" s="6">
        <v>44902</v>
      </c>
      <c r="K4157">
        <v>46</v>
      </c>
      <c r="L4157" t="s">
        <v>54</v>
      </c>
      <c r="M4157">
        <f t="shared" si="128"/>
        <v>0</v>
      </c>
      <c r="N4157" s="23" t="s">
        <v>13076</v>
      </c>
      <c r="O4157" s="23" t="s">
        <v>3780</v>
      </c>
      <c r="P4157" s="23">
        <f t="shared" si="129"/>
        <v>5</v>
      </c>
    </row>
    <row r="4158" spans="1:16" x14ac:dyDescent="0.3">
      <c r="A4158">
        <v>4270</v>
      </c>
      <c r="B4158" t="s">
        <v>2887</v>
      </c>
      <c r="C4158" t="s">
        <v>808</v>
      </c>
      <c r="D4158" t="s">
        <v>28</v>
      </c>
      <c r="E4158" t="s">
        <v>29</v>
      </c>
      <c r="F4158">
        <v>60</v>
      </c>
      <c r="G4158" t="s">
        <v>9291</v>
      </c>
      <c r="H4158" t="s">
        <v>5047</v>
      </c>
      <c r="I4158" t="s">
        <v>178</v>
      </c>
      <c r="J4158" s="6" t="s">
        <v>14177</v>
      </c>
      <c r="K4158">
        <v>6</v>
      </c>
      <c r="L4158" t="s">
        <v>45</v>
      </c>
      <c r="M4158">
        <f t="shared" si="128"/>
        <v>0</v>
      </c>
      <c r="N4158" s="23" t="s">
        <v>13076</v>
      </c>
      <c r="O4158" s="23" t="s">
        <v>3089</v>
      </c>
      <c r="P4158" s="23">
        <f t="shared" si="129"/>
        <v>4</v>
      </c>
    </row>
    <row r="4159" spans="1:16" x14ac:dyDescent="0.3">
      <c r="A4159">
        <v>4271</v>
      </c>
      <c r="B4159" t="s">
        <v>563</v>
      </c>
      <c r="C4159" t="s">
        <v>3712</v>
      </c>
      <c r="D4159" t="s">
        <v>28</v>
      </c>
      <c r="E4159" t="s">
        <v>29</v>
      </c>
      <c r="F4159">
        <v>60</v>
      </c>
      <c r="G4159" t="s">
        <v>9292</v>
      </c>
      <c r="H4159" t="s">
        <v>591</v>
      </c>
      <c r="I4159" t="s">
        <v>32</v>
      </c>
      <c r="J4159" s="6" t="s">
        <v>14059</v>
      </c>
      <c r="K4159">
        <v>53</v>
      </c>
      <c r="L4159" t="s">
        <v>45</v>
      </c>
      <c r="M4159">
        <f t="shared" si="128"/>
        <v>0</v>
      </c>
      <c r="N4159" s="23" t="s">
        <v>4600</v>
      </c>
      <c r="O4159" s="23" t="s">
        <v>6</v>
      </c>
      <c r="P4159" s="23">
        <f t="shared" si="129"/>
        <v>6</v>
      </c>
    </row>
    <row r="4160" spans="1:16" x14ac:dyDescent="0.3">
      <c r="A4160">
        <v>4272</v>
      </c>
      <c r="B4160" t="s">
        <v>9293</v>
      </c>
      <c r="C4160" t="s">
        <v>2955</v>
      </c>
      <c r="D4160" t="s">
        <v>15</v>
      </c>
      <c r="E4160" t="s">
        <v>16</v>
      </c>
      <c r="F4160">
        <v>30</v>
      </c>
      <c r="G4160" t="s">
        <v>9294</v>
      </c>
      <c r="H4160" t="s">
        <v>2583</v>
      </c>
      <c r="I4160" t="s">
        <v>32</v>
      </c>
      <c r="J4160" s="6" t="s">
        <v>13855</v>
      </c>
      <c r="K4160">
        <v>9</v>
      </c>
      <c r="L4160" t="s">
        <v>159</v>
      </c>
      <c r="M4160">
        <f t="shared" si="128"/>
        <v>0</v>
      </c>
      <c r="N4160" s="23" t="s">
        <v>13077</v>
      </c>
      <c r="O4160" s="23" t="s">
        <v>6</v>
      </c>
      <c r="P4160" s="23">
        <f t="shared" si="129"/>
        <v>6</v>
      </c>
    </row>
    <row r="4161" spans="1:16" x14ac:dyDescent="0.3">
      <c r="A4161">
        <v>4273</v>
      </c>
      <c r="B4161" t="s">
        <v>774</v>
      </c>
      <c r="C4161" t="s">
        <v>4420</v>
      </c>
      <c r="D4161" t="s">
        <v>15</v>
      </c>
      <c r="E4161" t="s">
        <v>16</v>
      </c>
      <c r="F4161">
        <v>30</v>
      </c>
      <c r="G4161" t="s">
        <v>9295</v>
      </c>
      <c r="H4161" t="s">
        <v>2720</v>
      </c>
      <c r="I4161" t="s">
        <v>32</v>
      </c>
      <c r="J4161" s="6" t="s">
        <v>13630</v>
      </c>
      <c r="K4161">
        <v>94</v>
      </c>
      <c r="L4161" t="s">
        <v>45</v>
      </c>
      <c r="M4161">
        <f t="shared" si="128"/>
        <v>0</v>
      </c>
      <c r="N4161" s="23" t="s">
        <v>1263</v>
      </c>
      <c r="O4161" s="23" t="s">
        <v>10417</v>
      </c>
      <c r="P4161" s="23">
        <f t="shared" si="129"/>
        <v>5</v>
      </c>
    </row>
    <row r="4162" spans="1:16" x14ac:dyDescent="0.3">
      <c r="A4162">
        <v>4274</v>
      </c>
      <c r="B4162" t="s">
        <v>5797</v>
      </c>
      <c r="C4162" t="s">
        <v>6247</v>
      </c>
      <c r="D4162" t="s">
        <v>28</v>
      </c>
      <c r="E4162" t="s">
        <v>29</v>
      </c>
      <c r="F4162">
        <v>60</v>
      </c>
      <c r="G4162" t="s">
        <v>9296</v>
      </c>
      <c r="H4162" t="s">
        <v>3551</v>
      </c>
      <c r="I4162" t="s">
        <v>32</v>
      </c>
      <c r="J4162" s="6" t="s">
        <v>13817</v>
      </c>
      <c r="K4162">
        <v>6</v>
      </c>
      <c r="L4162" t="s">
        <v>20</v>
      </c>
      <c r="M4162">
        <f t="shared" ref="M4162:M4225" si="130">COUNTBLANK(A4162:L4162)</f>
        <v>0</v>
      </c>
      <c r="N4162" s="23" t="s">
        <v>13078</v>
      </c>
      <c r="O4162" s="23" t="s">
        <v>10874</v>
      </c>
      <c r="P4162" s="23">
        <f t="shared" ref="P4162:P4225" si="131">LEN(O4162)</f>
        <v>6</v>
      </c>
    </row>
    <row r="4163" spans="1:16" x14ac:dyDescent="0.3">
      <c r="A4163">
        <v>4275</v>
      </c>
      <c r="B4163" t="s">
        <v>9297</v>
      </c>
      <c r="C4163" t="s">
        <v>5702</v>
      </c>
      <c r="D4163" t="s">
        <v>28</v>
      </c>
      <c r="E4163" t="s">
        <v>29</v>
      </c>
      <c r="F4163">
        <v>60</v>
      </c>
      <c r="G4163" t="s">
        <v>9298</v>
      </c>
      <c r="H4163" t="s">
        <v>7378</v>
      </c>
      <c r="I4163" t="s">
        <v>178</v>
      </c>
      <c r="J4163" s="6" t="s">
        <v>14191</v>
      </c>
      <c r="K4163">
        <v>73</v>
      </c>
      <c r="L4163" t="s">
        <v>70</v>
      </c>
      <c r="M4163">
        <f t="shared" si="130"/>
        <v>0</v>
      </c>
      <c r="N4163" s="23" t="s">
        <v>13079</v>
      </c>
      <c r="O4163" s="23" t="s">
        <v>10422</v>
      </c>
      <c r="P4163" s="23">
        <f t="shared" si="131"/>
        <v>4</v>
      </c>
    </row>
    <row r="4164" spans="1:16" x14ac:dyDescent="0.3">
      <c r="A4164">
        <v>4276</v>
      </c>
      <c r="B4164" t="s">
        <v>2835</v>
      </c>
      <c r="C4164" t="s">
        <v>9299</v>
      </c>
      <c r="D4164" t="s">
        <v>28</v>
      </c>
      <c r="E4164" t="s">
        <v>29</v>
      </c>
      <c r="F4164">
        <v>60</v>
      </c>
      <c r="G4164" t="s">
        <v>14366</v>
      </c>
      <c r="H4164" t="s">
        <v>363</v>
      </c>
      <c r="I4164" t="s">
        <v>110</v>
      </c>
      <c r="J4164" s="6" t="s">
        <v>13636</v>
      </c>
      <c r="K4164">
        <v>23</v>
      </c>
      <c r="L4164" t="s">
        <v>20</v>
      </c>
      <c r="M4164">
        <f t="shared" si="130"/>
        <v>0</v>
      </c>
      <c r="N4164" s="23" t="s">
        <v>13080</v>
      </c>
      <c r="O4164" s="23" t="s">
        <v>10420</v>
      </c>
      <c r="P4164" s="23">
        <f t="shared" si="131"/>
        <v>6</v>
      </c>
    </row>
    <row r="4165" spans="1:16" x14ac:dyDescent="0.3">
      <c r="A4165">
        <v>4277</v>
      </c>
      <c r="B4165" t="s">
        <v>3940</v>
      </c>
      <c r="C4165" t="s">
        <v>6814</v>
      </c>
      <c r="D4165" t="s">
        <v>28</v>
      </c>
      <c r="E4165" t="s">
        <v>29</v>
      </c>
      <c r="F4165">
        <v>30</v>
      </c>
      <c r="G4165" t="s">
        <v>9301</v>
      </c>
      <c r="H4165" t="s">
        <v>2608</v>
      </c>
      <c r="I4165" t="s">
        <v>38</v>
      </c>
      <c r="J4165" s="6" t="s">
        <v>14246</v>
      </c>
      <c r="K4165">
        <v>65</v>
      </c>
      <c r="L4165" t="s">
        <v>159</v>
      </c>
      <c r="M4165">
        <f t="shared" si="130"/>
        <v>0</v>
      </c>
      <c r="N4165" s="23" t="s">
        <v>13081</v>
      </c>
      <c r="O4165" s="23" t="s">
        <v>6</v>
      </c>
      <c r="P4165" s="23">
        <f t="shared" si="131"/>
        <v>6</v>
      </c>
    </row>
    <row r="4166" spans="1:16" x14ac:dyDescent="0.3">
      <c r="A4166">
        <v>4278</v>
      </c>
      <c r="B4166" t="s">
        <v>5918</v>
      </c>
      <c r="C4166" t="s">
        <v>6025</v>
      </c>
      <c r="D4166" t="s">
        <v>117</v>
      </c>
      <c r="E4166" t="s">
        <v>29</v>
      </c>
      <c r="F4166">
        <v>60</v>
      </c>
      <c r="G4166" t="s">
        <v>9302</v>
      </c>
      <c r="H4166" t="s">
        <v>4631</v>
      </c>
      <c r="I4166" t="s">
        <v>187</v>
      </c>
      <c r="J4166" s="6">
        <v>44263</v>
      </c>
      <c r="K4166">
        <v>26</v>
      </c>
      <c r="L4166" t="s">
        <v>101</v>
      </c>
      <c r="M4166">
        <f t="shared" si="130"/>
        <v>0</v>
      </c>
      <c r="N4166" s="23" t="s">
        <v>13082</v>
      </c>
      <c r="O4166" s="23" t="s">
        <v>3222</v>
      </c>
      <c r="P4166" s="23">
        <f t="shared" si="131"/>
        <v>4</v>
      </c>
    </row>
    <row r="4167" spans="1:16" x14ac:dyDescent="0.3">
      <c r="A4167">
        <v>4279</v>
      </c>
      <c r="B4167" t="s">
        <v>1682</v>
      </c>
      <c r="C4167" t="s">
        <v>4632</v>
      </c>
      <c r="D4167" t="s">
        <v>28</v>
      </c>
      <c r="E4167" t="s">
        <v>29</v>
      </c>
      <c r="F4167">
        <v>30</v>
      </c>
      <c r="G4167" t="s">
        <v>9303</v>
      </c>
      <c r="H4167" t="s">
        <v>1590</v>
      </c>
      <c r="I4167" t="s">
        <v>32</v>
      </c>
      <c r="J4167" s="6" t="s">
        <v>14257</v>
      </c>
      <c r="K4167">
        <v>12</v>
      </c>
      <c r="L4167" t="s">
        <v>64</v>
      </c>
      <c r="M4167">
        <f t="shared" si="130"/>
        <v>0</v>
      </c>
      <c r="N4167" s="23" t="s">
        <v>13083</v>
      </c>
      <c r="O4167" s="23" t="s">
        <v>10438</v>
      </c>
      <c r="P4167" s="23">
        <f t="shared" si="131"/>
        <v>5</v>
      </c>
    </row>
    <row r="4168" spans="1:16" x14ac:dyDescent="0.3">
      <c r="A4168">
        <v>4280</v>
      </c>
      <c r="B4168" t="s">
        <v>9304</v>
      </c>
      <c r="C4168" t="s">
        <v>4322</v>
      </c>
      <c r="D4168" t="s">
        <v>15</v>
      </c>
      <c r="E4168" t="s">
        <v>16</v>
      </c>
      <c r="F4168">
        <v>30</v>
      </c>
      <c r="G4168" t="s">
        <v>9305</v>
      </c>
      <c r="H4168" t="s">
        <v>412</v>
      </c>
      <c r="I4168" t="s">
        <v>187</v>
      </c>
      <c r="J4168" s="6" t="s">
        <v>13912</v>
      </c>
      <c r="K4168">
        <v>32</v>
      </c>
      <c r="L4168" t="s">
        <v>54</v>
      </c>
      <c r="M4168">
        <f t="shared" si="130"/>
        <v>0</v>
      </c>
      <c r="N4168" s="23" t="s">
        <v>13084</v>
      </c>
      <c r="O4168" s="23" t="s">
        <v>10417</v>
      </c>
      <c r="P4168" s="23">
        <f t="shared" si="131"/>
        <v>5</v>
      </c>
    </row>
    <row r="4169" spans="1:16" x14ac:dyDescent="0.3">
      <c r="A4169">
        <v>4281</v>
      </c>
      <c r="B4169" t="s">
        <v>9306</v>
      </c>
      <c r="C4169" t="s">
        <v>2402</v>
      </c>
      <c r="D4169" t="s">
        <v>51</v>
      </c>
      <c r="E4169" t="s">
        <v>16</v>
      </c>
      <c r="F4169">
        <v>90</v>
      </c>
      <c r="G4169" t="s">
        <v>9307</v>
      </c>
      <c r="H4169" t="s">
        <v>7330</v>
      </c>
      <c r="I4169" t="s">
        <v>5820</v>
      </c>
      <c r="J4169" s="6" t="s">
        <v>14269</v>
      </c>
      <c r="K4169">
        <v>40</v>
      </c>
      <c r="L4169" t="s">
        <v>54</v>
      </c>
      <c r="M4169">
        <f t="shared" si="130"/>
        <v>0</v>
      </c>
      <c r="N4169" s="23" t="s">
        <v>9307</v>
      </c>
      <c r="O4169" s="23"/>
      <c r="P4169" s="23">
        <f t="shared" si="131"/>
        <v>0</v>
      </c>
    </row>
    <row r="4170" spans="1:16" x14ac:dyDescent="0.3">
      <c r="A4170">
        <v>4282</v>
      </c>
      <c r="B4170" t="s">
        <v>8732</v>
      </c>
      <c r="C4170" t="s">
        <v>2263</v>
      </c>
      <c r="D4170" t="s">
        <v>28</v>
      </c>
      <c r="E4170" t="s">
        <v>29</v>
      </c>
      <c r="F4170">
        <v>60</v>
      </c>
      <c r="G4170" t="s">
        <v>9308</v>
      </c>
      <c r="H4170" t="s">
        <v>814</v>
      </c>
      <c r="I4170" t="s">
        <v>124</v>
      </c>
      <c r="J4170" s="6" t="s">
        <v>14270</v>
      </c>
      <c r="K4170">
        <v>19</v>
      </c>
      <c r="L4170" t="s">
        <v>33</v>
      </c>
      <c r="M4170">
        <f t="shared" si="130"/>
        <v>0</v>
      </c>
      <c r="N4170" s="23" t="s">
        <v>13085</v>
      </c>
      <c r="O4170" s="23" t="s">
        <v>10438</v>
      </c>
      <c r="P4170" s="23">
        <f t="shared" si="131"/>
        <v>5</v>
      </c>
    </row>
    <row r="4171" spans="1:16" x14ac:dyDescent="0.3">
      <c r="A4171">
        <v>4283</v>
      </c>
      <c r="B4171" t="s">
        <v>1793</v>
      </c>
      <c r="C4171" t="s">
        <v>3808</v>
      </c>
      <c r="D4171" t="s">
        <v>28</v>
      </c>
      <c r="E4171" t="s">
        <v>29</v>
      </c>
      <c r="F4171">
        <v>90</v>
      </c>
      <c r="G4171" t="s">
        <v>9309</v>
      </c>
      <c r="H4171" t="s">
        <v>1218</v>
      </c>
      <c r="I4171" t="s">
        <v>294</v>
      </c>
      <c r="J4171" s="6" t="s">
        <v>13916</v>
      </c>
      <c r="K4171">
        <v>27</v>
      </c>
      <c r="L4171" t="s">
        <v>33</v>
      </c>
      <c r="M4171">
        <f t="shared" si="130"/>
        <v>0</v>
      </c>
      <c r="N4171" s="23" t="s">
        <v>13086</v>
      </c>
      <c r="O4171" s="23" t="s">
        <v>10422</v>
      </c>
      <c r="P4171" s="23">
        <f t="shared" si="131"/>
        <v>4</v>
      </c>
    </row>
    <row r="4172" spans="1:16" x14ac:dyDescent="0.3">
      <c r="A4172">
        <v>4284</v>
      </c>
      <c r="B4172" t="s">
        <v>3805</v>
      </c>
      <c r="C4172" t="s">
        <v>1044</v>
      </c>
      <c r="D4172" t="s">
        <v>28</v>
      </c>
      <c r="E4172" t="s">
        <v>29</v>
      </c>
      <c r="F4172">
        <v>90</v>
      </c>
      <c r="G4172" t="s">
        <v>9310</v>
      </c>
      <c r="H4172" t="s">
        <v>1350</v>
      </c>
      <c r="I4172" t="s">
        <v>32</v>
      </c>
      <c r="J4172" s="6" t="s">
        <v>13967</v>
      </c>
      <c r="K4172">
        <v>64</v>
      </c>
      <c r="L4172" t="s">
        <v>39</v>
      </c>
      <c r="M4172">
        <f t="shared" si="130"/>
        <v>0</v>
      </c>
      <c r="N4172" s="23" t="s">
        <v>13087</v>
      </c>
      <c r="O4172" s="23" t="s">
        <v>10453</v>
      </c>
      <c r="P4172" s="23">
        <f t="shared" si="131"/>
        <v>7</v>
      </c>
    </row>
    <row r="4173" spans="1:16" x14ac:dyDescent="0.3">
      <c r="A4173">
        <v>4285</v>
      </c>
      <c r="B4173" t="s">
        <v>6009</v>
      </c>
      <c r="C4173" t="s">
        <v>9170</v>
      </c>
      <c r="D4173" t="s">
        <v>92</v>
      </c>
      <c r="E4173" t="s">
        <v>16</v>
      </c>
      <c r="F4173">
        <v>90</v>
      </c>
      <c r="G4173" t="s">
        <v>9311</v>
      </c>
      <c r="H4173" t="s">
        <v>1747</v>
      </c>
      <c r="I4173" t="s">
        <v>294</v>
      </c>
      <c r="J4173" s="6" t="s">
        <v>13920</v>
      </c>
      <c r="K4173">
        <v>51</v>
      </c>
      <c r="L4173" t="s">
        <v>80</v>
      </c>
      <c r="M4173">
        <f t="shared" si="130"/>
        <v>0</v>
      </c>
      <c r="N4173" s="23" t="s">
        <v>2915</v>
      </c>
      <c r="O4173" s="23" t="s">
        <v>1021</v>
      </c>
      <c r="P4173" s="23">
        <f t="shared" si="131"/>
        <v>6</v>
      </c>
    </row>
    <row r="4174" spans="1:16" x14ac:dyDescent="0.3">
      <c r="A4174">
        <v>4286</v>
      </c>
      <c r="B4174" t="s">
        <v>751</v>
      </c>
      <c r="C4174" t="s">
        <v>5391</v>
      </c>
      <c r="D4174" t="s">
        <v>28</v>
      </c>
      <c r="E4174" t="s">
        <v>29</v>
      </c>
      <c r="F4174">
        <v>90</v>
      </c>
      <c r="G4174" t="s">
        <v>9311</v>
      </c>
      <c r="H4174" t="s">
        <v>7752</v>
      </c>
      <c r="I4174" t="s">
        <v>32</v>
      </c>
      <c r="J4174" s="6" t="s">
        <v>13790</v>
      </c>
      <c r="K4174">
        <v>12</v>
      </c>
      <c r="L4174" t="s">
        <v>80</v>
      </c>
      <c r="M4174">
        <f t="shared" si="130"/>
        <v>0</v>
      </c>
      <c r="N4174" s="23" t="s">
        <v>2915</v>
      </c>
      <c r="O4174" s="23" t="s">
        <v>1021</v>
      </c>
      <c r="P4174" s="23">
        <f t="shared" si="131"/>
        <v>6</v>
      </c>
    </row>
    <row r="4175" spans="1:16" x14ac:dyDescent="0.3">
      <c r="A4175">
        <v>4287</v>
      </c>
      <c r="B4175" t="s">
        <v>2433</v>
      </c>
      <c r="C4175" t="s">
        <v>9312</v>
      </c>
      <c r="D4175" t="s">
        <v>51</v>
      </c>
      <c r="E4175" t="s">
        <v>16</v>
      </c>
      <c r="F4175">
        <v>60</v>
      </c>
      <c r="G4175" t="s">
        <v>9313</v>
      </c>
      <c r="H4175" t="s">
        <v>3007</v>
      </c>
      <c r="I4175" t="s">
        <v>554</v>
      </c>
      <c r="J4175" s="6">
        <v>44653</v>
      </c>
      <c r="K4175">
        <v>53</v>
      </c>
      <c r="L4175" t="s">
        <v>64</v>
      </c>
      <c r="M4175">
        <f t="shared" si="130"/>
        <v>0</v>
      </c>
      <c r="N4175" s="23" t="s">
        <v>13088</v>
      </c>
      <c r="O4175" s="23" t="s">
        <v>10430</v>
      </c>
      <c r="P4175" s="23">
        <f t="shared" si="131"/>
        <v>9</v>
      </c>
    </row>
    <row r="4176" spans="1:16" x14ac:dyDescent="0.3">
      <c r="A4176">
        <v>4288</v>
      </c>
      <c r="B4176" t="s">
        <v>2278</v>
      </c>
      <c r="C4176" t="s">
        <v>5408</v>
      </c>
      <c r="D4176" t="s">
        <v>28</v>
      </c>
      <c r="E4176" t="s">
        <v>29</v>
      </c>
      <c r="F4176">
        <v>60</v>
      </c>
      <c r="G4176" t="s">
        <v>14700</v>
      </c>
      <c r="H4176" t="s">
        <v>266</v>
      </c>
      <c r="I4176" t="s">
        <v>32</v>
      </c>
      <c r="J4176" s="6" t="s">
        <v>14271</v>
      </c>
      <c r="K4176">
        <v>34</v>
      </c>
      <c r="L4176" t="s">
        <v>70</v>
      </c>
      <c r="M4176">
        <f t="shared" si="130"/>
        <v>0</v>
      </c>
      <c r="N4176" s="23" t="s">
        <v>13089</v>
      </c>
      <c r="O4176" s="23" t="s">
        <v>6</v>
      </c>
      <c r="P4176" s="23">
        <f t="shared" si="131"/>
        <v>6</v>
      </c>
    </row>
    <row r="4177" spans="1:16" x14ac:dyDescent="0.3">
      <c r="A4177">
        <v>4289</v>
      </c>
      <c r="B4177" t="s">
        <v>9315</v>
      </c>
      <c r="C4177" t="s">
        <v>1671</v>
      </c>
      <c r="D4177" t="s">
        <v>15</v>
      </c>
      <c r="E4177" t="s">
        <v>16</v>
      </c>
      <c r="F4177">
        <v>90</v>
      </c>
      <c r="G4177" t="s">
        <v>9316</v>
      </c>
      <c r="H4177" t="s">
        <v>3228</v>
      </c>
      <c r="I4177" t="s">
        <v>294</v>
      </c>
      <c r="J4177" s="6" t="s">
        <v>13792</v>
      </c>
      <c r="K4177">
        <v>21</v>
      </c>
      <c r="L4177" t="s">
        <v>101</v>
      </c>
      <c r="M4177">
        <f t="shared" si="130"/>
        <v>0</v>
      </c>
      <c r="N4177" s="23" t="s">
        <v>13090</v>
      </c>
      <c r="O4177" s="23" t="s">
        <v>9969</v>
      </c>
      <c r="P4177" s="23">
        <f t="shared" si="131"/>
        <v>6</v>
      </c>
    </row>
    <row r="4178" spans="1:16" x14ac:dyDescent="0.3">
      <c r="A4178">
        <v>4290</v>
      </c>
      <c r="B4178" t="s">
        <v>364</v>
      </c>
      <c r="C4178" t="s">
        <v>2054</v>
      </c>
      <c r="D4178" t="s">
        <v>15</v>
      </c>
      <c r="E4178" t="s">
        <v>16</v>
      </c>
      <c r="F4178">
        <v>30</v>
      </c>
      <c r="G4178" t="s">
        <v>9317</v>
      </c>
      <c r="H4178" t="s">
        <v>9286</v>
      </c>
      <c r="I4178" t="s">
        <v>178</v>
      </c>
      <c r="J4178" s="6" t="s">
        <v>14171</v>
      </c>
      <c r="K4178">
        <v>78</v>
      </c>
      <c r="L4178" t="s">
        <v>54</v>
      </c>
      <c r="M4178">
        <f t="shared" si="130"/>
        <v>0</v>
      </c>
      <c r="N4178" s="23" t="s">
        <v>12233</v>
      </c>
      <c r="O4178" s="23" t="s">
        <v>10468</v>
      </c>
      <c r="P4178" s="23">
        <f t="shared" si="131"/>
        <v>8</v>
      </c>
    </row>
    <row r="4179" spans="1:16" x14ac:dyDescent="0.3">
      <c r="A4179">
        <v>4291</v>
      </c>
      <c r="B4179" t="s">
        <v>7470</v>
      </c>
      <c r="C4179" t="s">
        <v>7801</v>
      </c>
      <c r="D4179" t="s">
        <v>51</v>
      </c>
      <c r="E4179" t="s">
        <v>16</v>
      </c>
      <c r="F4179">
        <v>60</v>
      </c>
      <c r="G4179" t="s">
        <v>9318</v>
      </c>
      <c r="H4179" t="s">
        <v>1261</v>
      </c>
      <c r="I4179" t="s">
        <v>32</v>
      </c>
      <c r="J4179" s="6" t="s">
        <v>14248</v>
      </c>
      <c r="K4179">
        <v>71</v>
      </c>
      <c r="L4179" t="s">
        <v>20</v>
      </c>
      <c r="M4179">
        <f t="shared" si="130"/>
        <v>0</v>
      </c>
      <c r="N4179" s="23" t="s">
        <v>12233</v>
      </c>
      <c r="O4179" s="23" t="s">
        <v>10432</v>
      </c>
      <c r="P4179" s="23">
        <f t="shared" si="131"/>
        <v>6</v>
      </c>
    </row>
    <row r="4180" spans="1:16" x14ac:dyDescent="0.3">
      <c r="A4180">
        <v>4292</v>
      </c>
      <c r="B4180" t="s">
        <v>8539</v>
      </c>
      <c r="C4180" t="s">
        <v>2757</v>
      </c>
      <c r="D4180" t="s">
        <v>51</v>
      </c>
      <c r="E4180" t="s">
        <v>16</v>
      </c>
      <c r="F4180">
        <v>90</v>
      </c>
      <c r="G4180" t="s">
        <v>9319</v>
      </c>
      <c r="H4180" t="s">
        <v>4915</v>
      </c>
      <c r="I4180" t="s">
        <v>32</v>
      </c>
      <c r="J4180" s="6" t="s">
        <v>13874</v>
      </c>
      <c r="K4180">
        <v>54</v>
      </c>
      <c r="L4180" t="s">
        <v>101</v>
      </c>
      <c r="M4180">
        <f t="shared" si="130"/>
        <v>0</v>
      </c>
      <c r="N4180" s="23" t="s">
        <v>12233</v>
      </c>
      <c r="O4180" s="23" t="s">
        <v>10422</v>
      </c>
      <c r="P4180" s="23">
        <f t="shared" si="131"/>
        <v>4</v>
      </c>
    </row>
    <row r="4181" spans="1:16" x14ac:dyDescent="0.3">
      <c r="A4181">
        <v>4293</v>
      </c>
      <c r="B4181" t="s">
        <v>8759</v>
      </c>
      <c r="C4181" t="s">
        <v>9320</v>
      </c>
      <c r="D4181" t="s">
        <v>28</v>
      </c>
      <c r="E4181" t="s">
        <v>29</v>
      </c>
      <c r="F4181">
        <v>90</v>
      </c>
      <c r="G4181" t="s">
        <v>9321</v>
      </c>
      <c r="H4181" t="s">
        <v>2655</v>
      </c>
      <c r="I4181" t="s">
        <v>1083</v>
      </c>
      <c r="J4181" s="6">
        <v>44754</v>
      </c>
      <c r="K4181">
        <v>49</v>
      </c>
      <c r="L4181" t="s">
        <v>20</v>
      </c>
      <c r="M4181">
        <f t="shared" si="130"/>
        <v>0</v>
      </c>
      <c r="N4181" s="23" t="s">
        <v>12233</v>
      </c>
      <c r="O4181" s="23" t="s">
        <v>6</v>
      </c>
      <c r="P4181" s="23">
        <f t="shared" si="131"/>
        <v>6</v>
      </c>
    </row>
    <row r="4182" spans="1:16" x14ac:dyDescent="0.3">
      <c r="A4182">
        <v>4294</v>
      </c>
      <c r="B4182" t="s">
        <v>9322</v>
      </c>
      <c r="C4182" t="s">
        <v>7206</v>
      </c>
      <c r="D4182" t="s">
        <v>15</v>
      </c>
      <c r="E4182" t="s">
        <v>16</v>
      </c>
      <c r="F4182">
        <v>90</v>
      </c>
      <c r="G4182" t="s">
        <v>9323</v>
      </c>
      <c r="H4182" t="s">
        <v>1754</v>
      </c>
      <c r="I4182" t="s">
        <v>25</v>
      </c>
      <c r="J4182" s="6" t="s">
        <v>14015</v>
      </c>
      <c r="K4182">
        <v>8</v>
      </c>
      <c r="L4182" t="s">
        <v>45</v>
      </c>
      <c r="M4182">
        <f t="shared" si="130"/>
        <v>0</v>
      </c>
      <c r="N4182" s="23" t="s">
        <v>13091</v>
      </c>
      <c r="O4182" s="23" t="s">
        <v>10422</v>
      </c>
      <c r="P4182" s="23">
        <f t="shared" si="131"/>
        <v>4</v>
      </c>
    </row>
    <row r="4183" spans="1:16" x14ac:dyDescent="0.3">
      <c r="A4183">
        <v>4295</v>
      </c>
      <c r="B4183" t="s">
        <v>6764</v>
      </c>
      <c r="C4183" t="s">
        <v>6828</v>
      </c>
      <c r="D4183" t="s">
        <v>621</v>
      </c>
      <c r="E4183" t="s">
        <v>29</v>
      </c>
      <c r="F4183">
        <v>30</v>
      </c>
      <c r="G4183" t="s">
        <v>9324</v>
      </c>
      <c r="H4183" t="s">
        <v>938</v>
      </c>
      <c r="I4183" t="s">
        <v>25</v>
      </c>
      <c r="J4183" s="6">
        <v>44175</v>
      </c>
      <c r="K4183">
        <v>26</v>
      </c>
      <c r="L4183" t="s">
        <v>33</v>
      </c>
      <c r="M4183">
        <f t="shared" si="130"/>
        <v>0</v>
      </c>
      <c r="N4183" s="23" t="s">
        <v>13092</v>
      </c>
      <c r="O4183" s="23" t="s">
        <v>10634</v>
      </c>
      <c r="P4183" s="23">
        <f t="shared" si="131"/>
        <v>5</v>
      </c>
    </row>
    <row r="4184" spans="1:16" x14ac:dyDescent="0.3">
      <c r="A4184">
        <v>4296</v>
      </c>
      <c r="B4184" t="s">
        <v>8689</v>
      </c>
      <c r="C4184" t="s">
        <v>5998</v>
      </c>
      <c r="D4184" t="s">
        <v>51</v>
      </c>
      <c r="E4184" t="s">
        <v>16</v>
      </c>
      <c r="F4184">
        <v>30</v>
      </c>
      <c r="G4184" t="s">
        <v>9325</v>
      </c>
      <c r="H4184" t="s">
        <v>7378</v>
      </c>
      <c r="I4184" t="s">
        <v>178</v>
      </c>
      <c r="J4184" s="6">
        <v>44600</v>
      </c>
      <c r="K4184">
        <v>58</v>
      </c>
      <c r="L4184" t="s">
        <v>33</v>
      </c>
      <c r="M4184">
        <f t="shared" si="130"/>
        <v>0</v>
      </c>
      <c r="N4184" s="23" t="s">
        <v>11147</v>
      </c>
      <c r="O4184" s="23" t="s">
        <v>13093</v>
      </c>
      <c r="P4184" s="23">
        <f t="shared" si="131"/>
        <v>6</v>
      </c>
    </row>
    <row r="4185" spans="1:16" x14ac:dyDescent="0.3">
      <c r="A4185">
        <v>4297</v>
      </c>
      <c r="B4185" t="s">
        <v>527</v>
      </c>
      <c r="C4185" t="s">
        <v>2385</v>
      </c>
      <c r="D4185" t="s">
        <v>28</v>
      </c>
      <c r="E4185" t="s">
        <v>29</v>
      </c>
      <c r="F4185">
        <v>90</v>
      </c>
      <c r="G4185" t="s">
        <v>9325</v>
      </c>
      <c r="H4185" t="s">
        <v>2772</v>
      </c>
      <c r="I4185" t="s">
        <v>32</v>
      </c>
      <c r="J4185" s="6" t="s">
        <v>13938</v>
      </c>
      <c r="K4185">
        <v>83</v>
      </c>
      <c r="L4185" t="s">
        <v>64</v>
      </c>
      <c r="M4185">
        <f t="shared" si="130"/>
        <v>0</v>
      </c>
      <c r="N4185" s="23" t="s">
        <v>11147</v>
      </c>
      <c r="O4185" s="23" t="s">
        <v>13093</v>
      </c>
      <c r="P4185" s="23">
        <f t="shared" si="131"/>
        <v>6</v>
      </c>
    </row>
    <row r="4186" spans="1:16" x14ac:dyDescent="0.3">
      <c r="A4186">
        <v>4298</v>
      </c>
      <c r="B4186" t="s">
        <v>7114</v>
      </c>
      <c r="C4186" t="s">
        <v>9326</v>
      </c>
      <c r="D4186" t="s">
        <v>28</v>
      </c>
      <c r="E4186" t="s">
        <v>29</v>
      </c>
      <c r="F4186">
        <v>30</v>
      </c>
      <c r="G4186" t="s">
        <v>9327</v>
      </c>
      <c r="H4186" t="s">
        <v>5596</v>
      </c>
      <c r="I4186" t="s">
        <v>32</v>
      </c>
      <c r="J4186" s="6">
        <v>44571</v>
      </c>
      <c r="K4186">
        <v>58</v>
      </c>
      <c r="L4186" t="s">
        <v>64</v>
      </c>
      <c r="M4186">
        <f t="shared" si="130"/>
        <v>0</v>
      </c>
      <c r="N4186" s="23" t="s">
        <v>11147</v>
      </c>
      <c r="O4186" s="23" t="s">
        <v>10417</v>
      </c>
      <c r="P4186" s="23">
        <f t="shared" si="131"/>
        <v>5</v>
      </c>
    </row>
    <row r="4187" spans="1:16" x14ac:dyDescent="0.3">
      <c r="A4187">
        <v>4299</v>
      </c>
      <c r="B4187" t="s">
        <v>9328</v>
      </c>
      <c r="C4187" t="s">
        <v>2866</v>
      </c>
      <c r="D4187" t="s">
        <v>15</v>
      </c>
      <c r="E4187" t="s">
        <v>16</v>
      </c>
      <c r="F4187">
        <v>30</v>
      </c>
      <c r="G4187" t="s">
        <v>9329</v>
      </c>
      <c r="H4187" t="s">
        <v>3756</v>
      </c>
      <c r="I4187" t="s">
        <v>178</v>
      </c>
      <c r="J4187" s="6" t="s">
        <v>13736</v>
      </c>
      <c r="K4187">
        <v>44</v>
      </c>
      <c r="L4187" t="s">
        <v>20</v>
      </c>
      <c r="M4187">
        <f t="shared" si="130"/>
        <v>0</v>
      </c>
      <c r="N4187" s="23" t="s">
        <v>11147</v>
      </c>
      <c r="O4187" s="23" t="s">
        <v>10436</v>
      </c>
      <c r="P4187" s="23">
        <f t="shared" si="131"/>
        <v>8</v>
      </c>
    </row>
    <row r="4188" spans="1:16" x14ac:dyDescent="0.3">
      <c r="A4188">
        <v>4300</v>
      </c>
      <c r="B4188" t="s">
        <v>4564</v>
      </c>
      <c r="C4188" t="s">
        <v>3738</v>
      </c>
      <c r="D4188" t="s">
        <v>51</v>
      </c>
      <c r="E4188" t="s">
        <v>16</v>
      </c>
      <c r="F4188">
        <v>30</v>
      </c>
      <c r="G4188" t="s">
        <v>9330</v>
      </c>
      <c r="H4188" t="s">
        <v>6690</v>
      </c>
      <c r="I4188" t="s">
        <v>294</v>
      </c>
      <c r="J4188" s="6" t="s">
        <v>13888</v>
      </c>
      <c r="K4188">
        <v>34</v>
      </c>
      <c r="L4188" t="s">
        <v>101</v>
      </c>
      <c r="M4188">
        <f t="shared" si="130"/>
        <v>0</v>
      </c>
      <c r="N4188" s="23" t="s">
        <v>11147</v>
      </c>
      <c r="O4188" s="23" t="s">
        <v>3488</v>
      </c>
      <c r="P4188" s="23">
        <f t="shared" si="131"/>
        <v>5</v>
      </c>
    </row>
    <row r="4189" spans="1:16" x14ac:dyDescent="0.3">
      <c r="A4189">
        <v>4301</v>
      </c>
      <c r="B4189" t="s">
        <v>7187</v>
      </c>
      <c r="C4189" t="s">
        <v>210</v>
      </c>
      <c r="D4189" t="s">
        <v>28</v>
      </c>
      <c r="E4189" t="s">
        <v>29</v>
      </c>
      <c r="F4189">
        <v>30</v>
      </c>
      <c r="G4189" t="s">
        <v>9331</v>
      </c>
      <c r="H4189" t="s">
        <v>88</v>
      </c>
      <c r="I4189" t="s">
        <v>89</v>
      </c>
      <c r="J4189" s="6" t="s">
        <v>14021</v>
      </c>
      <c r="K4189">
        <v>19</v>
      </c>
      <c r="L4189" t="s">
        <v>33</v>
      </c>
      <c r="M4189">
        <f t="shared" si="130"/>
        <v>0</v>
      </c>
      <c r="N4189" s="23" t="s">
        <v>11147</v>
      </c>
      <c r="O4189" s="23" t="s">
        <v>2355</v>
      </c>
      <c r="P4189" s="23">
        <f t="shared" si="131"/>
        <v>4</v>
      </c>
    </row>
    <row r="4190" spans="1:16" x14ac:dyDescent="0.3">
      <c r="A4190">
        <v>4302</v>
      </c>
      <c r="B4190" t="s">
        <v>9332</v>
      </c>
      <c r="C4190" t="s">
        <v>5138</v>
      </c>
      <c r="D4190" t="s">
        <v>28</v>
      </c>
      <c r="E4190" t="s">
        <v>29</v>
      </c>
      <c r="F4190">
        <v>90</v>
      </c>
      <c r="G4190" t="s">
        <v>2376</v>
      </c>
      <c r="H4190" t="s">
        <v>927</v>
      </c>
      <c r="I4190" t="s">
        <v>129</v>
      </c>
      <c r="J4190" s="6">
        <v>44082</v>
      </c>
      <c r="K4190">
        <v>44</v>
      </c>
      <c r="L4190" t="s">
        <v>70</v>
      </c>
      <c r="M4190">
        <f t="shared" si="130"/>
        <v>0</v>
      </c>
      <c r="N4190" s="23" t="s">
        <v>11147</v>
      </c>
      <c r="O4190" s="23" t="s">
        <v>12435</v>
      </c>
      <c r="P4190" s="23">
        <f t="shared" si="131"/>
        <v>6</v>
      </c>
    </row>
    <row r="4191" spans="1:16" x14ac:dyDescent="0.3">
      <c r="A4191">
        <v>4303</v>
      </c>
      <c r="B4191" t="s">
        <v>6882</v>
      </c>
      <c r="C4191" t="s">
        <v>1737</v>
      </c>
      <c r="D4191" t="s">
        <v>28</v>
      </c>
      <c r="E4191" t="s">
        <v>29</v>
      </c>
      <c r="F4191">
        <v>90</v>
      </c>
      <c r="G4191" t="s">
        <v>9333</v>
      </c>
      <c r="H4191" t="s">
        <v>114</v>
      </c>
      <c r="I4191" t="s">
        <v>38</v>
      </c>
      <c r="J4191" s="6">
        <v>44532</v>
      </c>
      <c r="K4191">
        <v>22</v>
      </c>
      <c r="L4191" t="s">
        <v>101</v>
      </c>
      <c r="M4191">
        <f t="shared" si="130"/>
        <v>0</v>
      </c>
      <c r="N4191" s="23" t="s">
        <v>11147</v>
      </c>
      <c r="O4191" s="23" t="s">
        <v>10438</v>
      </c>
      <c r="P4191" s="23">
        <f t="shared" si="131"/>
        <v>5</v>
      </c>
    </row>
    <row r="4192" spans="1:16" x14ac:dyDescent="0.3">
      <c r="A4192">
        <v>4304</v>
      </c>
      <c r="B4192" t="s">
        <v>8211</v>
      </c>
      <c r="C4192" t="s">
        <v>840</v>
      </c>
      <c r="D4192" t="s">
        <v>28</v>
      </c>
      <c r="E4192" t="s">
        <v>29</v>
      </c>
      <c r="F4192">
        <v>30</v>
      </c>
      <c r="G4192" t="s">
        <v>9334</v>
      </c>
      <c r="H4192" t="s">
        <v>1625</v>
      </c>
      <c r="I4192" t="s">
        <v>32</v>
      </c>
      <c r="J4192" s="6">
        <v>44319</v>
      </c>
      <c r="K4192">
        <v>69</v>
      </c>
      <c r="L4192" t="s">
        <v>39</v>
      </c>
      <c r="M4192">
        <f t="shared" si="130"/>
        <v>0</v>
      </c>
      <c r="N4192" s="23" t="s">
        <v>11147</v>
      </c>
      <c r="O4192" s="23" t="s">
        <v>10422</v>
      </c>
      <c r="P4192" s="23">
        <f t="shared" si="131"/>
        <v>4</v>
      </c>
    </row>
    <row r="4193" spans="1:16" x14ac:dyDescent="0.3">
      <c r="A4193">
        <v>4305</v>
      </c>
      <c r="B4193" t="s">
        <v>9335</v>
      </c>
      <c r="C4193" t="s">
        <v>2113</v>
      </c>
      <c r="D4193" t="s">
        <v>15</v>
      </c>
      <c r="E4193" t="s">
        <v>16</v>
      </c>
      <c r="F4193">
        <v>60</v>
      </c>
      <c r="G4193" t="s">
        <v>9336</v>
      </c>
      <c r="H4193" t="s">
        <v>920</v>
      </c>
      <c r="I4193" t="s">
        <v>178</v>
      </c>
      <c r="J4193" s="6">
        <v>44322</v>
      </c>
      <c r="K4193">
        <v>16</v>
      </c>
      <c r="L4193" t="s">
        <v>54</v>
      </c>
      <c r="M4193">
        <f t="shared" si="130"/>
        <v>0</v>
      </c>
      <c r="N4193" s="23" t="s">
        <v>11147</v>
      </c>
      <c r="O4193" s="23" t="s">
        <v>13094</v>
      </c>
      <c r="P4193" s="23">
        <f t="shared" si="131"/>
        <v>6</v>
      </c>
    </row>
    <row r="4194" spans="1:16" x14ac:dyDescent="0.3">
      <c r="A4194">
        <v>4306</v>
      </c>
      <c r="B4194" t="s">
        <v>5086</v>
      </c>
      <c r="C4194" t="s">
        <v>9055</v>
      </c>
      <c r="D4194" t="s">
        <v>28</v>
      </c>
      <c r="E4194" t="s">
        <v>29</v>
      </c>
      <c r="F4194">
        <v>30</v>
      </c>
      <c r="G4194" t="s">
        <v>9336</v>
      </c>
      <c r="H4194" t="s">
        <v>4901</v>
      </c>
      <c r="I4194" t="s">
        <v>32</v>
      </c>
      <c r="J4194" s="6">
        <v>44503</v>
      </c>
      <c r="K4194">
        <v>63</v>
      </c>
      <c r="L4194" t="s">
        <v>101</v>
      </c>
      <c r="M4194">
        <f t="shared" si="130"/>
        <v>0</v>
      </c>
      <c r="N4194" s="23" t="s">
        <v>11147</v>
      </c>
      <c r="O4194" s="23" t="s">
        <v>13094</v>
      </c>
      <c r="P4194" s="23">
        <f t="shared" si="131"/>
        <v>6</v>
      </c>
    </row>
    <row r="4195" spans="1:16" x14ac:dyDescent="0.3">
      <c r="A4195">
        <v>4307</v>
      </c>
      <c r="B4195" t="s">
        <v>2138</v>
      </c>
      <c r="C4195" t="s">
        <v>406</v>
      </c>
      <c r="D4195" t="s">
        <v>28</v>
      </c>
      <c r="E4195" t="s">
        <v>29</v>
      </c>
      <c r="F4195">
        <v>60</v>
      </c>
      <c r="G4195" t="s">
        <v>9337</v>
      </c>
      <c r="H4195" t="s">
        <v>7297</v>
      </c>
      <c r="I4195" t="s">
        <v>178</v>
      </c>
      <c r="J4195" s="6" t="s">
        <v>13845</v>
      </c>
      <c r="K4195">
        <v>69</v>
      </c>
      <c r="L4195" t="s">
        <v>45</v>
      </c>
      <c r="M4195">
        <f t="shared" si="130"/>
        <v>0</v>
      </c>
      <c r="N4195" s="23" t="s">
        <v>11147</v>
      </c>
      <c r="O4195" s="23" t="s">
        <v>10453</v>
      </c>
      <c r="P4195" s="23">
        <f t="shared" si="131"/>
        <v>7</v>
      </c>
    </row>
    <row r="4196" spans="1:16" x14ac:dyDescent="0.3">
      <c r="A4196">
        <v>4308</v>
      </c>
      <c r="B4196" t="s">
        <v>9338</v>
      </c>
      <c r="C4196" t="s">
        <v>1756</v>
      </c>
      <c r="D4196" t="s">
        <v>41</v>
      </c>
      <c r="E4196" t="s">
        <v>16</v>
      </c>
      <c r="F4196">
        <v>90</v>
      </c>
      <c r="G4196" t="s">
        <v>9339</v>
      </c>
      <c r="H4196" t="s">
        <v>1039</v>
      </c>
      <c r="I4196" t="s">
        <v>25</v>
      </c>
      <c r="J4196" s="6" t="s">
        <v>14227</v>
      </c>
      <c r="K4196">
        <v>30</v>
      </c>
      <c r="L4196" t="s">
        <v>159</v>
      </c>
      <c r="M4196">
        <f t="shared" si="130"/>
        <v>0</v>
      </c>
      <c r="N4196" s="23" t="s">
        <v>13095</v>
      </c>
      <c r="O4196" s="23" t="s">
        <v>10416</v>
      </c>
      <c r="P4196" s="23">
        <f t="shared" si="131"/>
        <v>4</v>
      </c>
    </row>
    <row r="4197" spans="1:16" x14ac:dyDescent="0.3">
      <c r="A4197">
        <v>4309</v>
      </c>
      <c r="B4197" t="s">
        <v>8407</v>
      </c>
      <c r="C4197" t="s">
        <v>9028</v>
      </c>
      <c r="D4197" t="s">
        <v>28</v>
      </c>
      <c r="E4197" t="s">
        <v>29</v>
      </c>
      <c r="F4197">
        <v>60</v>
      </c>
      <c r="G4197" t="s">
        <v>9340</v>
      </c>
      <c r="H4197" t="s">
        <v>356</v>
      </c>
      <c r="I4197" t="s">
        <v>178</v>
      </c>
      <c r="J4197" s="6">
        <v>44480</v>
      </c>
      <c r="K4197">
        <v>31</v>
      </c>
      <c r="L4197" t="s">
        <v>54</v>
      </c>
      <c r="M4197">
        <f t="shared" si="130"/>
        <v>0</v>
      </c>
      <c r="N4197" s="23" t="s">
        <v>13095</v>
      </c>
      <c r="O4197" s="23" t="s">
        <v>10438</v>
      </c>
      <c r="P4197" s="23">
        <f t="shared" si="131"/>
        <v>5</v>
      </c>
    </row>
    <row r="4198" spans="1:16" x14ac:dyDescent="0.3">
      <c r="A4198">
        <v>4310</v>
      </c>
      <c r="B4198" t="s">
        <v>2150</v>
      </c>
      <c r="C4198" t="s">
        <v>6004</v>
      </c>
      <c r="D4198" t="s">
        <v>51</v>
      </c>
      <c r="E4198" t="s">
        <v>16</v>
      </c>
      <c r="F4198">
        <v>30</v>
      </c>
      <c r="G4198" t="s">
        <v>9341</v>
      </c>
      <c r="H4198" t="s">
        <v>6101</v>
      </c>
      <c r="I4198" t="s">
        <v>32</v>
      </c>
      <c r="J4198" s="6" t="s">
        <v>13818</v>
      </c>
      <c r="K4198">
        <v>85</v>
      </c>
      <c r="L4198" t="s">
        <v>20</v>
      </c>
      <c r="M4198">
        <f t="shared" si="130"/>
        <v>0</v>
      </c>
      <c r="N4198" s="23" t="s">
        <v>13096</v>
      </c>
      <c r="O4198" s="23" t="s">
        <v>10453</v>
      </c>
      <c r="P4198" s="23">
        <f t="shared" si="131"/>
        <v>7</v>
      </c>
    </row>
    <row r="4199" spans="1:16" x14ac:dyDescent="0.3">
      <c r="A4199">
        <v>4311</v>
      </c>
      <c r="B4199" t="s">
        <v>9342</v>
      </c>
      <c r="C4199" t="s">
        <v>4946</v>
      </c>
      <c r="D4199" t="s">
        <v>51</v>
      </c>
      <c r="E4199" t="s">
        <v>16</v>
      </c>
      <c r="F4199">
        <v>90</v>
      </c>
      <c r="G4199" t="s">
        <v>9343</v>
      </c>
      <c r="H4199" t="s">
        <v>2436</v>
      </c>
      <c r="I4199" t="s">
        <v>294</v>
      </c>
      <c r="J4199" s="6">
        <v>44234</v>
      </c>
      <c r="K4199">
        <v>74</v>
      </c>
      <c r="L4199" t="s">
        <v>39</v>
      </c>
      <c r="M4199">
        <f t="shared" si="130"/>
        <v>0</v>
      </c>
      <c r="N4199" s="23" t="s">
        <v>13097</v>
      </c>
      <c r="O4199" s="23" t="s">
        <v>10422</v>
      </c>
      <c r="P4199" s="23">
        <f t="shared" si="131"/>
        <v>4</v>
      </c>
    </row>
    <row r="4200" spans="1:16" x14ac:dyDescent="0.3">
      <c r="A4200">
        <v>4312</v>
      </c>
      <c r="B4200" t="s">
        <v>8317</v>
      </c>
      <c r="C4200" t="s">
        <v>6420</v>
      </c>
      <c r="D4200" t="s">
        <v>28</v>
      </c>
      <c r="E4200" t="s">
        <v>29</v>
      </c>
      <c r="F4200">
        <v>90</v>
      </c>
      <c r="G4200" t="s">
        <v>9344</v>
      </c>
      <c r="H4200" t="s">
        <v>1261</v>
      </c>
      <c r="I4200" t="s">
        <v>32</v>
      </c>
      <c r="J4200" s="6">
        <v>44412</v>
      </c>
      <c r="K4200">
        <v>53</v>
      </c>
      <c r="L4200" t="s">
        <v>20</v>
      </c>
      <c r="M4200">
        <f t="shared" si="130"/>
        <v>0</v>
      </c>
      <c r="N4200" s="23" t="s">
        <v>13098</v>
      </c>
      <c r="O4200" s="23" t="s">
        <v>10476</v>
      </c>
      <c r="P4200" s="23">
        <f t="shared" si="131"/>
        <v>5</v>
      </c>
    </row>
    <row r="4201" spans="1:16" x14ac:dyDescent="0.3">
      <c r="A4201">
        <v>4313</v>
      </c>
      <c r="B4201" t="s">
        <v>2409</v>
      </c>
      <c r="C4201" t="s">
        <v>2692</v>
      </c>
      <c r="D4201" t="s">
        <v>28</v>
      </c>
      <c r="E4201" t="s">
        <v>29</v>
      </c>
      <c r="F4201">
        <v>30</v>
      </c>
      <c r="G4201" t="s">
        <v>9345</v>
      </c>
      <c r="H4201" t="s">
        <v>4713</v>
      </c>
      <c r="I4201" t="s">
        <v>294</v>
      </c>
      <c r="J4201" s="6" t="s">
        <v>13626</v>
      </c>
      <c r="K4201">
        <v>15</v>
      </c>
      <c r="L4201" t="s">
        <v>64</v>
      </c>
      <c r="M4201">
        <f t="shared" si="130"/>
        <v>0</v>
      </c>
      <c r="N4201" s="23" t="s">
        <v>13099</v>
      </c>
      <c r="O4201" s="23" t="s">
        <v>10422</v>
      </c>
      <c r="P4201" s="23">
        <f t="shared" si="131"/>
        <v>4</v>
      </c>
    </row>
    <row r="4202" spans="1:16" x14ac:dyDescent="0.3">
      <c r="A4202">
        <v>4314</v>
      </c>
      <c r="B4202" t="s">
        <v>5171</v>
      </c>
      <c r="C4202" t="s">
        <v>3605</v>
      </c>
      <c r="D4202" t="s">
        <v>15</v>
      </c>
      <c r="E4202" t="s">
        <v>16</v>
      </c>
      <c r="F4202">
        <v>90</v>
      </c>
      <c r="G4202" t="s">
        <v>9346</v>
      </c>
      <c r="H4202" t="s">
        <v>924</v>
      </c>
      <c r="I4202" t="s">
        <v>32</v>
      </c>
      <c r="J4202" s="6" t="s">
        <v>13890</v>
      </c>
      <c r="K4202">
        <v>7</v>
      </c>
      <c r="L4202" t="s">
        <v>54</v>
      </c>
      <c r="M4202">
        <f t="shared" si="130"/>
        <v>0</v>
      </c>
      <c r="N4202" s="23" t="s">
        <v>13099</v>
      </c>
      <c r="O4202" s="23" t="s">
        <v>10549</v>
      </c>
      <c r="P4202" s="23">
        <f t="shared" si="131"/>
        <v>3</v>
      </c>
    </row>
    <row r="4203" spans="1:16" x14ac:dyDescent="0.3">
      <c r="A4203">
        <v>4315</v>
      </c>
      <c r="B4203" t="s">
        <v>714</v>
      </c>
      <c r="C4203" t="s">
        <v>2158</v>
      </c>
      <c r="D4203" t="s">
        <v>28</v>
      </c>
      <c r="E4203" t="s">
        <v>29</v>
      </c>
      <c r="F4203">
        <v>90</v>
      </c>
      <c r="G4203" t="s">
        <v>9347</v>
      </c>
      <c r="H4203" t="s">
        <v>5667</v>
      </c>
      <c r="I4203" t="s">
        <v>32</v>
      </c>
      <c r="J4203" s="6">
        <v>44470</v>
      </c>
      <c r="K4203">
        <v>2</v>
      </c>
      <c r="L4203" t="s">
        <v>64</v>
      </c>
      <c r="M4203">
        <f t="shared" si="130"/>
        <v>0</v>
      </c>
      <c r="N4203" s="23" t="s">
        <v>13100</v>
      </c>
      <c r="O4203" s="23" t="s">
        <v>10425</v>
      </c>
      <c r="P4203" s="23">
        <f t="shared" si="131"/>
        <v>3</v>
      </c>
    </row>
    <row r="4204" spans="1:16" x14ac:dyDescent="0.3">
      <c r="A4204">
        <v>4316</v>
      </c>
      <c r="B4204" t="s">
        <v>134</v>
      </c>
      <c r="C4204" t="s">
        <v>1361</v>
      </c>
      <c r="D4204" t="s">
        <v>28</v>
      </c>
      <c r="E4204" t="s">
        <v>29</v>
      </c>
      <c r="F4204">
        <v>30</v>
      </c>
      <c r="G4204" t="s">
        <v>9348</v>
      </c>
      <c r="H4204" t="s">
        <v>6168</v>
      </c>
      <c r="I4204" t="s">
        <v>294</v>
      </c>
      <c r="J4204" s="6">
        <v>44326</v>
      </c>
      <c r="K4204">
        <v>5</v>
      </c>
      <c r="L4204" t="s">
        <v>45</v>
      </c>
      <c r="M4204">
        <f t="shared" si="130"/>
        <v>0</v>
      </c>
      <c r="N4204" s="23" t="s">
        <v>9348</v>
      </c>
      <c r="O4204" s="23"/>
      <c r="P4204" s="23">
        <f t="shared" si="131"/>
        <v>0</v>
      </c>
    </row>
    <row r="4205" spans="1:16" x14ac:dyDescent="0.3">
      <c r="A4205">
        <v>4317</v>
      </c>
      <c r="B4205" t="s">
        <v>9349</v>
      </c>
      <c r="C4205" t="s">
        <v>9326</v>
      </c>
      <c r="D4205" t="s">
        <v>28</v>
      </c>
      <c r="E4205" t="s">
        <v>29</v>
      </c>
      <c r="F4205">
        <v>90</v>
      </c>
      <c r="G4205" t="s">
        <v>9350</v>
      </c>
      <c r="H4205" t="s">
        <v>5379</v>
      </c>
      <c r="I4205" t="s">
        <v>1199</v>
      </c>
      <c r="J4205" s="6" t="s">
        <v>13663</v>
      </c>
      <c r="K4205">
        <v>45</v>
      </c>
      <c r="L4205" t="s">
        <v>159</v>
      </c>
      <c r="M4205">
        <f t="shared" si="130"/>
        <v>0</v>
      </c>
      <c r="N4205" s="23" t="s">
        <v>13101</v>
      </c>
      <c r="O4205" s="23" t="s">
        <v>10438</v>
      </c>
      <c r="P4205" s="23">
        <f t="shared" si="131"/>
        <v>5</v>
      </c>
    </row>
    <row r="4206" spans="1:16" x14ac:dyDescent="0.3">
      <c r="A4206">
        <v>4318</v>
      </c>
      <c r="B4206" t="s">
        <v>3537</v>
      </c>
      <c r="C4206" t="s">
        <v>9351</v>
      </c>
      <c r="D4206" t="s">
        <v>28</v>
      </c>
      <c r="E4206" t="s">
        <v>29</v>
      </c>
      <c r="F4206">
        <v>90</v>
      </c>
      <c r="G4206" t="s">
        <v>14701</v>
      </c>
      <c r="H4206" t="s">
        <v>1039</v>
      </c>
      <c r="I4206" t="s">
        <v>25</v>
      </c>
      <c r="J4206" s="6">
        <v>44381</v>
      </c>
      <c r="K4206">
        <v>32</v>
      </c>
      <c r="L4206" t="s">
        <v>64</v>
      </c>
      <c r="M4206">
        <f t="shared" si="130"/>
        <v>0</v>
      </c>
      <c r="N4206" s="23" t="s">
        <v>13102</v>
      </c>
      <c r="O4206" s="23" t="s">
        <v>10454</v>
      </c>
      <c r="P4206" s="23">
        <f t="shared" si="131"/>
        <v>4</v>
      </c>
    </row>
    <row r="4207" spans="1:16" x14ac:dyDescent="0.3">
      <c r="A4207">
        <v>4319</v>
      </c>
      <c r="B4207" t="s">
        <v>9353</v>
      </c>
      <c r="C4207" t="s">
        <v>1532</v>
      </c>
      <c r="D4207" t="s">
        <v>51</v>
      </c>
      <c r="E4207" t="s">
        <v>16</v>
      </c>
      <c r="F4207">
        <v>30</v>
      </c>
      <c r="G4207" t="s">
        <v>9354</v>
      </c>
      <c r="H4207" t="s">
        <v>1198</v>
      </c>
      <c r="I4207" t="s">
        <v>1199</v>
      </c>
      <c r="J4207" s="6">
        <v>44108</v>
      </c>
      <c r="K4207">
        <v>70</v>
      </c>
      <c r="L4207" t="s">
        <v>33</v>
      </c>
      <c r="M4207">
        <f t="shared" si="130"/>
        <v>0</v>
      </c>
      <c r="N4207" s="23" t="s">
        <v>764</v>
      </c>
      <c r="O4207" s="23" t="s">
        <v>10422</v>
      </c>
      <c r="P4207" s="23">
        <f t="shared" si="131"/>
        <v>4</v>
      </c>
    </row>
    <row r="4208" spans="1:16" x14ac:dyDescent="0.3">
      <c r="A4208">
        <v>4320</v>
      </c>
      <c r="B4208" t="s">
        <v>2231</v>
      </c>
      <c r="C4208" t="s">
        <v>4318</v>
      </c>
      <c r="D4208" t="s">
        <v>28</v>
      </c>
      <c r="E4208" t="s">
        <v>29</v>
      </c>
      <c r="F4208">
        <v>90</v>
      </c>
      <c r="G4208" t="s">
        <v>9355</v>
      </c>
      <c r="H4208" t="s">
        <v>3316</v>
      </c>
      <c r="I4208" t="s">
        <v>32</v>
      </c>
      <c r="J4208" s="6" t="s">
        <v>13865</v>
      </c>
      <c r="K4208">
        <v>26</v>
      </c>
      <c r="L4208" t="s">
        <v>39</v>
      </c>
      <c r="M4208">
        <f t="shared" si="130"/>
        <v>0</v>
      </c>
      <c r="N4208" s="23" t="s">
        <v>13103</v>
      </c>
      <c r="O4208" s="23" t="s">
        <v>10453</v>
      </c>
      <c r="P4208" s="23">
        <f t="shared" si="131"/>
        <v>7</v>
      </c>
    </row>
    <row r="4209" spans="1:16" x14ac:dyDescent="0.3">
      <c r="A4209">
        <v>4321</v>
      </c>
      <c r="B4209" t="s">
        <v>9356</v>
      </c>
      <c r="C4209" t="s">
        <v>3913</v>
      </c>
      <c r="D4209" t="s">
        <v>15</v>
      </c>
      <c r="E4209" t="s">
        <v>16</v>
      </c>
      <c r="F4209">
        <v>60</v>
      </c>
      <c r="G4209" t="s">
        <v>9357</v>
      </c>
      <c r="H4209" t="s">
        <v>7763</v>
      </c>
      <c r="I4209" t="s">
        <v>129</v>
      </c>
      <c r="J4209" s="6" t="s">
        <v>14055</v>
      </c>
      <c r="K4209">
        <v>88</v>
      </c>
      <c r="L4209" t="s">
        <v>45</v>
      </c>
      <c r="M4209">
        <f t="shared" si="130"/>
        <v>0</v>
      </c>
      <c r="N4209" s="23" t="s">
        <v>2724</v>
      </c>
      <c r="O4209" s="23" t="s">
        <v>10422</v>
      </c>
      <c r="P4209" s="23">
        <f t="shared" si="131"/>
        <v>4</v>
      </c>
    </row>
    <row r="4210" spans="1:16" x14ac:dyDescent="0.3">
      <c r="A4210">
        <v>4322</v>
      </c>
      <c r="B4210" t="s">
        <v>7371</v>
      </c>
      <c r="C4210" t="s">
        <v>4376</v>
      </c>
      <c r="D4210" t="s">
        <v>15</v>
      </c>
      <c r="E4210" t="s">
        <v>16</v>
      </c>
      <c r="F4210">
        <v>30</v>
      </c>
      <c r="G4210" t="s">
        <v>14702</v>
      </c>
      <c r="H4210" t="s">
        <v>3169</v>
      </c>
      <c r="I4210" t="s">
        <v>110</v>
      </c>
      <c r="J4210" s="6">
        <v>44717</v>
      </c>
      <c r="K4210">
        <v>75</v>
      </c>
      <c r="L4210" t="s">
        <v>70</v>
      </c>
      <c r="M4210">
        <f t="shared" si="130"/>
        <v>0</v>
      </c>
      <c r="N4210" s="23" t="s">
        <v>13104</v>
      </c>
      <c r="O4210" s="23" t="s">
        <v>10417</v>
      </c>
      <c r="P4210" s="23">
        <f t="shared" si="131"/>
        <v>5</v>
      </c>
    </row>
    <row r="4211" spans="1:16" x14ac:dyDescent="0.3">
      <c r="A4211">
        <v>4323</v>
      </c>
      <c r="B4211" t="s">
        <v>3345</v>
      </c>
      <c r="C4211" t="s">
        <v>2228</v>
      </c>
      <c r="D4211" t="s">
        <v>28</v>
      </c>
      <c r="E4211" t="s">
        <v>29</v>
      </c>
      <c r="F4211">
        <v>60</v>
      </c>
      <c r="G4211" t="s">
        <v>9359</v>
      </c>
      <c r="H4211" t="s">
        <v>4337</v>
      </c>
      <c r="I4211" t="s">
        <v>25</v>
      </c>
      <c r="J4211" s="6" t="s">
        <v>13968</v>
      </c>
      <c r="K4211">
        <v>82</v>
      </c>
      <c r="L4211" t="s">
        <v>80</v>
      </c>
      <c r="M4211">
        <f t="shared" si="130"/>
        <v>0</v>
      </c>
      <c r="N4211" s="23" t="s">
        <v>13105</v>
      </c>
      <c r="O4211" s="23" t="s">
        <v>10417</v>
      </c>
      <c r="P4211" s="23">
        <f t="shared" si="131"/>
        <v>5</v>
      </c>
    </row>
    <row r="4212" spans="1:16" x14ac:dyDescent="0.3">
      <c r="A4212">
        <v>4324</v>
      </c>
      <c r="B4212" t="s">
        <v>7683</v>
      </c>
      <c r="C4212" t="s">
        <v>82</v>
      </c>
      <c r="D4212" t="s">
        <v>28</v>
      </c>
      <c r="E4212" t="s">
        <v>29</v>
      </c>
      <c r="F4212">
        <v>30</v>
      </c>
      <c r="G4212" t="s">
        <v>9360</v>
      </c>
      <c r="H4212" t="s">
        <v>838</v>
      </c>
      <c r="I4212" t="s">
        <v>839</v>
      </c>
      <c r="J4212" s="6">
        <v>44717</v>
      </c>
      <c r="K4212">
        <v>43</v>
      </c>
      <c r="L4212" t="s">
        <v>159</v>
      </c>
      <c r="M4212">
        <f t="shared" si="130"/>
        <v>0</v>
      </c>
      <c r="N4212" s="23" t="s">
        <v>13106</v>
      </c>
      <c r="O4212" s="23" t="s">
        <v>10549</v>
      </c>
      <c r="P4212" s="23">
        <f t="shared" si="131"/>
        <v>3</v>
      </c>
    </row>
    <row r="4213" spans="1:16" x14ac:dyDescent="0.3">
      <c r="A4213">
        <v>4325</v>
      </c>
      <c r="B4213" t="s">
        <v>4614</v>
      </c>
      <c r="C4213" t="s">
        <v>5598</v>
      </c>
      <c r="D4213" t="s">
        <v>51</v>
      </c>
      <c r="E4213" t="s">
        <v>16</v>
      </c>
      <c r="F4213">
        <v>60</v>
      </c>
      <c r="G4213" t="s">
        <v>9361</v>
      </c>
      <c r="H4213" t="s">
        <v>641</v>
      </c>
      <c r="I4213" t="s">
        <v>294</v>
      </c>
      <c r="J4213" s="6" t="s">
        <v>13736</v>
      </c>
      <c r="K4213">
        <v>45</v>
      </c>
      <c r="L4213" t="s">
        <v>20</v>
      </c>
      <c r="M4213">
        <f t="shared" si="130"/>
        <v>0</v>
      </c>
      <c r="N4213" s="23" t="s">
        <v>13107</v>
      </c>
      <c r="O4213" s="23" t="s">
        <v>6</v>
      </c>
      <c r="P4213" s="23">
        <f t="shared" si="131"/>
        <v>6</v>
      </c>
    </row>
    <row r="4214" spans="1:16" x14ac:dyDescent="0.3">
      <c r="A4214">
        <v>4326</v>
      </c>
      <c r="B4214" t="s">
        <v>6003</v>
      </c>
      <c r="C4214" t="s">
        <v>3362</v>
      </c>
      <c r="D4214" t="s">
        <v>28</v>
      </c>
      <c r="E4214" t="s">
        <v>29</v>
      </c>
      <c r="F4214">
        <v>60</v>
      </c>
      <c r="G4214" t="s">
        <v>9362</v>
      </c>
      <c r="H4214" t="s">
        <v>8110</v>
      </c>
      <c r="I4214" t="s">
        <v>173</v>
      </c>
      <c r="J4214" s="6">
        <v>43959</v>
      </c>
      <c r="K4214">
        <v>82</v>
      </c>
      <c r="L4214" t="s">
        <v>159</v>
      </c>
      <c r="M4214">
        <f t="shared" si="130"/>
        <v>0</v>
      </c>
      <c r="N4214" s="23" t="s">
        <v>7099</v>
      </c>
      <c r="O4214" s="23" t="s">
        <v>10417</v>
      </c>
      <c r="P4214" s="23">
        <f t="shared" si="131"/>
        <v>5</v>
      </c>
    </row>
    <row r="4215" spans="1:16" x14ac:dyDescent="0.3">
      <c r="A4215">
        <v>4327</v>
      </c>
      <c r="B4215" t="s">
        <v>245</v>
      </c>
      <c r="C4215" t="s">
        <v>4205</v>
      </c>
      <c r="D4215" t="s">
        <v>28</v>
      </c>
      <c r="E4215" t="s">
        <v>29</v>
      </c>
      <c r="F4215">
        <v>90</v>
      </c>
      <c r="G4215" t="s">
        <v>9363</v>
      </c>
      <c r="H4215" t="s">
        <v>1265</v>
      </c>
      <c r="I4215" t="s">
        <v>32</v>
      </c>
      <c r="J4215" s="6">
        <v>44448</v>
      </c>
      <c r="K4215">
        <v>62</v>
      </c>
      <c r="L4215" t="s">
        <v>70</v>
      </c>
      <c r="M4215">
        <f t="shared" si="130"/>
        <v>0</v>
      </c>
      <c r="N4215" s="23" t="s">
        <v>13108</v>
      </c>
      <c r="O4215" s="23" t="s">
        <v>10422</v>
      </c>
      <c r="P4215" s="23">
        <f t="shared" si="131"/>
        <v>4</v>
      </c>
    </row>
    <row r="4216" spans="1:16" x14ac:dyDescent="0.3">
      <c r="A4216">
        <v>4328</v>
      </c>
      <c r="B4216" t="s">
        <v>183</v>
      </c>
      <c r="C4216" t="s">
        <v>352</v>
      </c>
      <c r="D4216" t="s">
        <v>28</v>
      </c>
      <c r="E4216" t="s">
        <v>29</v>
      </c>
      <c r="F4216">
        <v>90</v>
      </c>
      <c r="G4216" t="s">
        <v>9364</v>
      </c>
      <c r="H4216" t="s">
        <v>1261</v>
      </c>
      <c r="I4216" t="s">
        <v>32</v>
      </c>
      <c r="J4216" s="6" t="s">
        <v>14191</v>
      </c>
      <c r="K4216">
        <v>6</v>
      </c>
      <c r="L4216" t="s">
        <v>64</v>
      </c>
      <c r="M4216">
        <f t="shared" si="130"/>
        <v>0</v>
      </c>
      <c r="N4216" s="23" t="s">
        <v>13109</v>
      </c>
      <c r="O4216" s="23" t="s">
        <v>1021</v>
      </c>
      <c r="P4216" s="23">
        <f t="shared" si="131"/>
        <v>6</v>
      </c>
    </row>
    <row r="4217" spans="1:16" x14ac:dyDescent="0.3">
      <c r="A4217">
        <v>4329</v>
      </c>
      <c r="B4217" t="s">
        <v>692</v>
      </c>
      <c r="C4217" t="s">
        <v>3845</v>
      </c>
      <c r="D4217" t="s">
        <v>28</v>
      </c>
      <c r="E4217" t="s">
        <v>29</v>
      </c>
      <c r="F4217">
        <v>90</v>
      </c>
      <c r="G4217" t="s">
        <v>9365</v>
      </c>
      <c r="H4217" t="s">
        <v>3619</v>
      </c>
      <c r="I4217" t="s">
        <v>575</v>
      </c>
      <c r="J4217" s="6">
        <v>44112</v>
      </c>
      <c r="K4217">
        <v>72</v>
      </c>
      <c r="L4217" t="s">
        <v>54</v>
      </c>
      <c r="M4217">
        <f t="shared" si="130"/>
        <v>0</v>
      </c>
      <c r="N4217" s="23" t="s">
        <v>13110</v>
      </c>
      <c r="O4217" s="23" t="s">
        <v>10825</v>
      </c>
      <c r="P4217" s="23">
        <f t="shared" si="131"/>
        <v>4</v>
      </c>
    </row>
    <row r="4218" spans="1:16" x14ac:dyDescent="0.3">
      <c r="A4218">
        <v>4330</v>
      </c>
      <c r="B4218" t="s">
        <v>9366</v>
      </c>
      <c r="C4218" t="s">
        <v>6062</v>
      </c>
      <c r="D4218" t="s">
        <v>15</v>
      </c>
      <c r="E4218" t="s">
        <v>16</v>
      </c>
      <c r="F4218">
        <v>90</v>
      </c>
      <c r="G4218" t="s">
        <v>9367</v>
      </c>
      <c r="H4218" t="s">
        <v>7752</v>
      </c>
      <c r="I4218" t="s">
        <v>32</v>
      </c>
      <c r="J4218" s="6" t="s">
        <v>13878</v>
      </c>
      <c r="K4218">
        <v>75</v>
      </c>
      <c r="L4218" t="s">
        <v>159</v>
      </c>
      <c r="M4218">
        <f t="shared" si="130"/>
        <v>0</v>
      </c>
      <c r="N4218" s="23" t="s">
        <v>13111</v>
      </c>
      <c r="O4218" s="23" t="s">
        <v>10490</v>
      </c>
      <c r="P4218" s="23">
        <f t="shared" si="131"/>
        <v>4</v>
      </c>
    </row>
    <row r="4219" spans="1:16" x14ac:dyDescent="0.3">
      <c r="A4219">
        <v>4331</v>
      </c>
      <c r="B4219" t="s">
        <v>6003</v>
      </c>
      <c r="C4219" t="s">
        <v>335</v>
      </c>
      <c r="D4219" t="s">
        <v>41</v>
      </c>
      <c r="E4219" t="s">
        <v>16</v>
      </c>
      <c r="F4219">
        <v>90</v>
      </c>
      <c r="G4219" t="s">
        <v>9368</v>
      </c>
      <c r="H4219" t="s">
        <v>6319</v>
      </c>
      <c r="I4219" t="s">
        <v>32</v>
      </c>
      <c r="J4219" s="6" t="s">
        <v>13647</v>
      </c>
      <c r="K4219">
        <v>9</v>
      </c>
      <c r="L4219" t="s">
        <v>45</v>
      </c>
      <c r="M4219">
        <f t="shared" si="130"/>
        <v>0</v>
      </c>
      <c r="N4219" s="23" t="s">
        <v>13112</v>
      </c>
      <c r="O4219" s="23" t="s">
        <v>9969</v>
      </c>
      <c r="P4219" s="23">
        <f t="shared" si="131"/>
        <v>6</v>
      </c>
    </row>
    <row r="4220" spans="1:16" x14ac:dyDescent="0.3">
      <c r="A4220">
        <v>4332</v>
      </c>
      <c r="B4220" t="s">
        <v>2231</v>
      </c>
      <c r="C4220" t="s">
        <v>5383</v>
      </c>
      <c r="D4220" t="s">
        <v>28</v>
      </c>
      <c r="E4220" t="s">
        <v>29</v>
      </c>
      <c r="F4220">
        <v>60</v>
      </c>
      <c r="G4220" t="s">
        <v>9369</v>
      </c>
      <c r="H4220" t="s">
        <v>1590</v>
      </c>
      <c r="I4220" t="s">
        <v>32</v>
      </c>
      <c r="J4220" s="6">
        <v>44655</v>
      </c>
      <c r="K4220">
        <v>99</v>
      </c>
      <c r="L4220" t="s">
        <v>39</v>
      </c>
      <c r="M4220">
        <f t="shared" si="130"/>
        <v>0</v>
      </c>
      <c r="N4220" s="23" t="s">
        <v>13113</v>
      </c>
      <c r="O4220" s="23" t="s">
        <v>10549</v>
      </c>
      <c r="P4220" s="23">
        <f t="shared" si="131"/>
        <v>3</v>
      </c>
    </row>
    <row r="4221" spans="1:16" x14ac:dyDescent="0.3">
      <c r="A4221">
        <v>4333</v>
      </c>
      <c r="B4221" t="s">
        <v>9370</v>
      </c>
      <c r="C4221" t="s">
        <v>4528</v>
      </c>
      <c r="D4221" t="s">
        <v>15</v>
      </c>
      <c r="E4221" t="s">
        <v>16</v>
      </c>
      <c r="F4221">
        <v>60</v>
      </c>
      <c r="G4221" t="s">
        <v>9371</v>
      </c>
      <c r="H4221" t="s">
        <v>3500</v>
      </c>
      <c r="I4221" t="s">
        <v>25</v>
      </c>
      <c r="J4221" s="6" t="s">
        <v>14126</v>
      </c>
      <c r="K4221">
        <v>3</v>
      </c>
      <c r="L4221" t="s">
        <v>45</v>
      </c>
      <c r="M4221">
        <f t="shared" si="130"/>
        <v>0</v>
      </c>
      <c r="N4221" s="23" t="s">
        <v>13113</v>
      </c>
      <c r="O4221" s="23" t="s">
        <v>6</v>
      </c>
      <c r="P4221" s="23">
        <f t="shared" si="131"/>
        <v>6</v>
      </c>
    </row>
    <row r="4222" spans="1:16" x14ac:dyDescent="0.3">
      <c r="A4222">
        <v>4335</v>
      </c>
      <c r="B4222" t="s">
        <v>5001</v>
      </c>
      <c r="C4222" t="s">
        <v>8514</v>
      </c>
      <c r="D4222" t="s">
        <v>51</v>
      </c>
      <c r="E4222" t="s">
        <v>16</v>
      </c>
      <c r="F4222">
        <v>90</v>
      </c>
      <c r="G4222" t="s">
        <v>9373</v>
      </c>
      <c r="H4222" t="s">
        <v>1384</v>
      </c>
      <c r="I4222" t="s">
        <v>32</v>
      </c>
      <c r="J4222" s="6">
        <v>44206</v>
      </c>
      <c r="K4222">
        <v>17</v>
      </c>
      <c r="L4222" t="s">
        <v>101</v>
      </c>
      <c r="M4222">
        <f t="shared" si="130"/>
        <v>0</v>
      </c>
      <c r="N4222" s="23" t="s">
        <v>13114</v>
      </c>
      <c r="O4222" s="23" t="s">
        <v>10422</v>
      </c>
      <c r="P4222" s="23">
        <f t="shared" si="131"/>
        <v>4</v>
      </c>
    </row>
    <row r="4223" spans="1:16" x14ac:dyDescent="0.3">
      <c r="A4223">
        <v>4336</v>
      </c>
      <c r="B4223" t="s">
        <v>9374</v>
      </c>
      <c r="C4223" t="s">
        <v>8563</v>
      </c>
      <c r="D4223" t="s">
        <v>15</v>
      </c>
      <c r="E4223" t="s">
        <v>16</v>
      </c>
      <c r="F4223">
        <v>30</v>
      </c>
      <c r="G4223" t="s">
        <v>9375</v>
      </c>
      <c r="H4223" t="s">
        <v>4567</v>
      </c>
      <c r="I4223" t="s">
        <v>38</v>
      </c>
      <c r="J4223" s="6">
        <v>43870</v>
      </c>
      <c r="K4223">
        <v>53</v>
      </c>
      <c r="L4223" t="s">
        <v>101</v>
      </c>
      <c r="M4223">
        <f t="shared" si="130"/>
        <v>0</v>
      </c>
      <c r="N4223" s="23" t="s">
        <v>13114</v>
      </c>
      <c r="O4223" s="23" t="s">
        <v>10490</v>
      </c>
      <c r="P4223" s="23">
        <f t="shared" si="131"/>
        <v>4</v>
      </c>
    </row>
    <row r="4224" spans="1:16" x14ac:dyDescent="0.3">
      <c r="A4224">
        <v>4337</v>
      </c>
      <c r="B4224" t="s">
        <v>9376</v>
      </c>
      <c r="C4224" t="s">
        <v>9377</v>
      </c>
      <c r="D4224" t="s">
        <v>51</v>
      </c>
      <c r="E4224" t="s">
        <v>16</v>
      </c>
      <c r="F4224">
        <v>60</v>
      </c>
      <c r="G4224" t="s">
        <v>9378</v>
      </c>
      <c r="H4224" t="s">
        <v>4541</v>
      </c>
      <c r="I4224" t="s">
        <v>89</v>
      </c>
      <c r="J4224" s="6">
        <v>44383</v>
      </c>
      <c r="K4224">
        <v>32</v>
      </c>
      <c r="L4224" t="s">
        <v>45</v>
      </c>
      <c r="M4224">
        <f t="shared" si="130"/>
        <v>0</v>
      </c>
      <c r="N4224" s="23" t="s">
        <v>13115</v>
      </c>
      <c r="O4224" s="23" t="s">
        <v>10422</v>
      </c>
      <c r="P4224" s="23">
        <f t="shared" si="131"/>
        <v>4</v>
      </c>
    </row>
    <row r="4225" spans="1:16" x14ac:dyDescent="0.3">
      <c r="A4225">
        <v>4338</v>
      </c>
      <c r="B4225" t="s">
        <v>9379</v>
      </c>
      <c r="C4225" t="s">
        <v>5258</v>
      </c>
      <c r="D4225" t="s">
        <v>92</v>
      </c>
      <c r="E4225" t="s">
        <v>16</v>
      </c>
      <c r="F4225">
        <v>90</v>
      </c>
      <c r="G4225" t="s">
        <v>9380</v>
      </c>
      <c r="H4225" t="s">
        <v>1896</v>
      </c>
      <c r="I4225" t="s">
        <v>294</v>
      </c>
      <c r="J4225" s="6" t="s">
        <v>13967</v>
      </c>
      <c r="K4225">
        <v>41</v>
      </c>
      <c r="L4225" t="s">
        <v>101</v>
      </c>
      <c r="M4225">
        <f t="shared" si="130"/>
        <v>0</v>
      </c>
      <c r="N4225" s="23" t="s">
        <v>13116</v>
      </c>
      <c r="O4225" s="23" t="s">
        <v>10417</v>
      </c>
      <c r="P4225" s="23">
        <f t="shared" si="131"/>
        <v>5</v>
      </c>
    </row>
    <row r="4226" spans="1:16" x14ac:dyDescent="0.3">
      <c r="A4226">
        <v>4339</v>
      </c>
      <c r="B4226" t="s">
        <v>2556</v>
      </c>
      <c r="C4226" t="s">
        <v>1727</v>
      </c>
      <c r="D4226" t="s">
        <v>28</v>
      </c>
      <c r="E4226" t="s">
        <v>29</v>
      </c>
      <c r="F4226">
        <v>90</v>
      </c>
      <c r="G4226" t="s">
        <v>14703</v>
      </c>
      <c r="H4226" t="s">
        <v>1751</v>
      </c>
      <c r="I4226" t="s">
        <v>32</v>
      </c>
      <c r="J4226" s="6">
        <v>44655</v>
      </c>
      <c r="K4226">
        <v>37</v>
      </c>
      <c r="L4226" t="s">
        <v>33</v>
      </c>
      <c r="M4226">
        <f t="shared" ref="M4226:M4289" si="132">COUNTBLANK(A4226:L4226)</f>
        <v>0</v>
      </c>
      <c r="N4226" s="23" t="s">
        <v>10585</v>
      </c>
      <c r="O4226" s="23" t="s">
        <v>13117</v>
      </c>
      <c r="P4226" s="23">
        <f t="shared" ref="P4226:P4289" si="133">LEN(O4226)</f>
        <v>6</v>
      </c>
    </row>
    <row r="4227" spans="1:16" x14ac:dyDescent="0.3">
      <c r="A4227">
        <v>4340</v>
      </c>
      <c r="B4227" t="s">
        <v>9382</v>
      </c>
      <c r="C4227" t="s">
        <v>2422</v>
      </c>
      <c r="D4227" t="s">
        <v>51</v>
      </c>
      <c r="E4227" t="s">
        <v>16</v>
      </c>
      <c r="F4227">
        <v>90</v>
      </c>
      <c r="G4227" t="s">
        <v>14704</v>
      </c>
      <c r="H4227" t="s">
        <v>3466</v>
      </c>
      <c r="I4227" t="s">
        <v>32</v>
      </c>
      <c r="J4227" s="6">
        <v>44297</v>
      </c>
      <c r="K4227">
        <v>13</v>
      </c>
      <c r="L4227" t="s">
        <v>45</v>
      </c>
      <c r="M4227">
        <f t="shared" si="132"/>
        <v>0</v>
      </c>
      <c r="N4227" s="23" t="s">
        <v>10585</v>
      </c>
      <c r="O4227" s="23" t="s">
        <v>13118</v>
      </c>
      <c r="P4227" s="23">
        <f t="shared" si="133"/>
        <v>8</v>
      </c>
    </row>
    <row r="4228" spans="1:16" x14ac:dyDescent="0.3">
      <c r="A4228">
        <v>4341</v>
      </c>
      <c r="B4228" t="s">
        <v>8598</v>
      </c>
      <c r="C4228" t="s">
        <v>3829</v>
      </c>
      <c r="D4228" t="s">
        <v>92</v>
      </c>
      <c r="E4228" t="s">
        <v>29</v>
      </c>
      <c r="F4228">
        <v>60</v>
      </c>
      <c r="G4228" t="s">
        <v>14705</v>
      </c>
      <c r="H4228" t="s">
        <v>3409</v>
      </c>
      <c r="I4228" t="s">
        <v>95</v>
      </c>
      <c r="J4228" s="6" t="s">
        <v>13801</v>
      </c>
      <c r="K4228">
        <v>42</v>
      </c>
      <c r="L4228" t="s">
        <v>159</v>
      </c>
      <c r="M4228">
        <f t="shared" si="132"/>
        <v>0</v>
      </c>
      <c r="N4228" s="23" t="s">
        <v>10585</v>
      </c>
      <c r="O4228" s="23" t="s">
        <v>13119</v>
      </c>
      <c r="P4228" s="23">
        <f t="shared" si="133"/>
        <v>7</v>
      </c>
    </row>
    <row r="4229" spans="1:16" x14ac:dyDescent="0.3">
      <c r="A4229">
        <v>4342</v>
      </c>
      <c r="B4229" t="s">
        <v>4430</v>
      </c>
      <c r="C4229" t="s">
        <v>1596</v>
      </c>
      <c r="D4229" t="s">
        <v>28</v>
      </c>
      <c r="E4229" t="s">
        <v>29</v>
      </c>
      <c r="F4229">
        <v>90</v>
      </c>
      <c r="G4229" t="s">
        <v>14706</v>
      </c>
      <c r="H4229" t="s">
        <v>772</v>
      </c>
      <c r="I4229" t="s">
        <v>32</v>
      </c>
      <c r="J4229" s="6">
        <v>44234</v>
      </c>
      <c r="K4229">
        <v>73</v>
      </c>
      <c r="L4229" t="s">
        <v>45</v>
      </c>
      <c r="M4229">
        <f t="shared" si="132"/>
        <v>0</v>
      </c>
      <c r="N4229" s="23" t="s">
        <v>10585</v>
      </c>
      <c r="O4229" s="23" t="s">
        <v>13120</v>
      </c>
      <c r="P4229" s="23">
        <f t="shared" si="133"/>
        <v>7</v>
      </c>
    </row>
    <row r="4230" spans="1:16" x14ac:dyDescent="0.3">
      <c r="A4230">
        <v>4343</v>
      </c>
      <c r="B4230" t="s">
        <v>4647</v>
      </c>
      <c r="C4230" t="s">
        <v>5659</v>
      </c>
      <c r="D4230" t="s">
        <v>28</v>
      </c>
      <c r="E4230" t="s">
        <v>29</v>
      </c>
      <c r="F4230">
        <v>30</v>
      </c>
      <c r="G4230" t="s">
        <v>14707</v>
      </c>
      <c r="H4230" t="s">
        <v>570</v>
      </c>
      <c r="I4230" t="s">
        <v>187</v>
      </c>
      <c r="J4230" s="6">
        <v>44389</v>
      </c>
      <c r="K4230">
        <v>19</v>
      </c>
      <c r="L4230" t="s">
        <v>45</v>
      </c>
      <c r="M4230">
        <f t="shared" si="132"/>
        <v>0</v>
      </c>
      <c r="N4230" s="23" t="s">
        <v>10585</v>
      </c>
      <c r="O4230" s="23" t="s">
        <v>13121</v>
      </c>
      <c r="P4230" s="23">
        <f t="shared" si="133"/>
        <v>7</v>
      </c>
    </row>
    <row r="4231" spans="1:16" x14ac:dyDescent="0.3">
      <c r="A4231">
        <v>4344</v>
      </c>
      <c r="B4231" t="s">
        <v>2919</v>
      </c>
      <c r="C4231" t="s">
        <v>7177</v>
      </c>
      <c r="D4231" t="s">
        <v>28</v>
      </c>
      <c r="E4231" t="s">
        <v>29</v>
      </c>
      <c r="F4231">
        <v>90</v>
      </c>
      <c r="G4231" t="s">
        <v>14708</v>
      </c>
      <c r="H4231" t="s">
        <v>172</v>
      </c>
      <c r="I4231" t="s">
        <v>173</v>
      </c>
      <c r="J4231" s="6">
        <v>44542</v>
      </c>
      <c r="K4231">
        <v>7</v>
      </c>
      <c r="L4231" t="s">
        <v>20</v>
      </c>
      <c r="M4231">
        <f t="shared" si="132"/>
        <v>0</v>
      </c>
      <c r="N4231" s="23" t="s">
        <v>10585</v>
      </c>
      <c r="O4231" s="23" t="s">
        <v>13122</v>
      </c>
      <c r="P4231" s="23">
        <f t="shared" si="133"/>
        <v>5</v>
      </c>
    </row>
    <row r="4232" spans="1:16" x14ac:dyDescent="0.3">
      <c r="A4232">
        <v>4345</v>
      </c>
      <c r="B4232" t="s">
        <v>5350</v>
      </c>
      <c r="C4232" t="s">
        <v>7144</v>
      </c>
      <c r="D4232" t="s">
        <v>15</v>
      </c>
      <c r="E4232" t="s">
        <v>16</v>
      </c>
      <c r="F4232">
        <v>30</v>
      </c>
      <c r="G4232" t="s">
        <v>14709</v>
      </c>
      <c r="H4232" t="s">
        <v>9389</v>
      </c>
      <c r="I4232" t="s">
        <v>32</v>
      </c>
      <c r="J4232" s="6" t="s">
        <v>13874</v>
      </c>
      <c r="K4232">
        <v>6</v>
      </c>
      <c r="L4232" t="s">
        <v>20</v>
      </c>
      <c r="M4232">
        <f t="shared" si="132"/>
        <v>0</v>
      </c>
      <c r="N4232" s="23" t="s">
        <v>10585</v>
      </c>
      <c r="O4232" s="23" t="s">
        <v>13123</v>
      </c>
      <c r="P4232" s="23">
        <f t="shared" si="133"/>
        <v>6</v>
      </c>
    </row>
    <row r="4233" spans="1:16" x14ac:dyDescent="0.3">
      <c r="A4233">
        <v>4346</v>
      </c>
      <c r="B4233" t="s">
        <v>9390</v>
      </c>
      <c r="C4233" t="s">
        <v>1821</v>
      </c>
      <c r="D4233" t="s">
        <v>51</v>
      </c>
      <c r="E4233" t="s">
        <v>16</v>
      </c>
      <c r="F4233">
        <v>90</v>
      </c>
      <c r="G4233" t="s">
        <v>14710</v>
      </c>
      <c r="H4233" t="s">
        <v>3754</v>
      </c>
      <c r="I4233" t="s">
        <v>124</v>
      </c>
      <c r="J4233" s="6" t="s">
        <v>14256</v>
      </c>
      <c r="K4233">
        <v>71</v>
      </c>
      <c r="L4233" t="s">
        <v>45</v>
      </c>
      <c r="M4233">
        <f t="shared" si="132"/>
        <v>0</v>
      </c>
      <c r="N4233" s="23" t="s">
        <v>10585</v>
      </c>
      <c r="O4233" s="23" t="s">
        <v>13124</v>
      </c>
      <c r="P4233" s="23">
        <f t="shared" si="133"/>
        <v>6</v>
      </c>
    </row>
    <row r="4234" spans="1:16" x14ac:dyDescent="0.3">
      <c r="A4234">
        <v>4347</v>
      </c>
      <c r="B4234" t="s">
        <v>1312</v>
      </c>
      <c r="C4234" t="s">
        <v>8128</v>
      </c>
      <c r="D4234" t="s">
        <v>28</v>
      </c>
      <c r="E4234" t="s">
        <v>29</v>
      </c>
      <c r="F4234">
        <v>90</v>
      </c>
      <c r="G4234" t="s">
        <v>14711</v>
      </c>
      <c r="H4234" t="s">
        <v>5611</v>
      </c>
      <c r="I4234" t="s">
        <v>32</v>
      </c>
      <c r="J4234" s="6" t="s">
        <v>13868</v>
      </c>
      <c r="K4234">
        <v>88</v>
      </c>
      <c r="L4234" t="s">
        <v>101</v>
      </c>
      <c r="M4234">
        <f t="shared" si="132"/>
        <v>0</v>
      </c>
      <c r="N4234" s="23" t="s">
        <v>10585</v>
      </c>
      <c r="O4234" s="23" t="s">
        <v>13125</v>
      </c>
      <c r="P4234" s="23">
        <f t="shared" si="133"/>
        <v>8</v>
      </c>
    </row>
    <row r="4235" spans="1:16" x14ac:dyDescent="0.3">
      <c r="A4235">
        <v>4348</v>
      </c>
      <c r="B4235" t="s">
        <v>1065</v>
      </c>
      <c r="C4235" t="s">
        <v>2113</v>
      </c>
      <c r="D4235" t="s">
        <v>28</v>
      </c>
      <c r="E4235" t="s">
        <v>29</v>
      </c>
      <c r="F4235">
        <v>30</v>
      </c>
      <c r="G4235" t="s">
        <v>14712</v>
      </c>
      <c r="H4235" t="s">
        <v>5189</v>
      </c>
      <c r="I4235" t="s">
        <v>32</v>
      </c>
      <c r="J4235" s="6">
        <v>44174</v>
      </c>
      <c r="K4235">
        <v>72</v>
      </c>
      <c r="L4235" t="s">
        <v>70</v>
      </c>
      <c r="M4235">
        <f t="shared" si="132"/>
        <v>0</v>
      </c>
      <c r="N4235" s="23" t="s">
        <v>10585</v>
      </c>
      <c r="O4235" s="23" t="s">
        <v>13126</v>
      </c>
      <c r="P4235" s="23">
        <f t="shared" si="133"/>
        <v>8</v>
      </c>
    </row>
    <row r="4236" spans="1:16" x14ac:dyDescent="0.3">
      <c r="A4236">
        <v>4349</v>
      </c>
      <c r="B4236" t="s">
        <v>9394</v>
      </c>
      <c r="C4236" t="s">
        <v>928</v>
      </c>
      <c r="D4236" t="s">
        <v>28</v>
      </c>
      <c r="E4236" t="s">
        <v>29</v>
      </c>
      <c r="F4236">
        <v>90</v>
      </c>
      <c r="G4236" t="s">
        <v>14713</v>
      </c>
      <c r="H4236" t="s">
        <v>5647</v>
      </c>
      <c r="I4236" t="s">
        <v>38</v>
      </c>
      <c r="J4236" s="6" t="s">
        <v>14022</v>
      </c>
      <c r="K4236">
        <v>74</v>
      </c>
      <c r="L4236" t="s">
        <v>39</v>
      </c>
      <c r="M4236">
        <f t="shared" si="132"/>
        <v>0</v>
      </c>
      <c r="N4236" s="23" t="s">
        <v>10585</v>
      </c>
      <c r="O4236" s="23" t="s">
        <v>13127</v>
      </c>
      <c r="P4236" s="23">
        <f t="shared" si="133"/>
        <v>4</v>
      </c>
    </row>
    <row r="4237" spans="1:16" x14ac:dyDescent="0.3">
      <c r="A4237">
        <v>4350</v>
      </c>
      <c r="B4237" t="s">
        <v>1602</v>
      </c>
      <c r="C4237" t="s">
        <v>9396</v>
      </c>
      <c r="D4237" t="s">
        <v>28</v>
      </c>
      <c r="E4237" t="s">
        <v>29</v>
      </c>
      <c r="F4237">
        <v>30</v>
      </c>
      <c r="G4237" t="s">
        <v>14713</v>
      </c>
      <c r="H4237" t="s">
        <v>7752</v>
      </c>
      <c r="I4237" t="s">
        <v>32</v>
      </c>
      <c r="J4237" s="6" t="s">
        <v>13958</v>
      </c>
      <c r="K4237">
        <v>78</v>
      </c>
      <c r="L4237" t="s">
        <v>45</v>
      </c>
      <c r="M4237">
        <f t="shared" si="132"/>
        <v>0</v>
      </c>
      <c r="N4237" s="23" t="s">
        <v>10585</v>
      </c>
      <c r="O4237" s="23" t="s">
        <v>13127</v>
      </c>
      <c r="P4237" s="23">
        <f t="shared" si="133"/>
        <v>4</v>
      </c>
    </row>
    <row r="4238" spans="1:16" x14ac:dyDescent="0.3">
      <c r="A4238">
        <v>4351</v>
      </c>
      <c r="B4238" t="s">
        <v>5662</v>
      </c>
      <c r="C4238" t="s">
        <v>1230</v>
      </c>
      <c r="D4238" t="s">
        <v>28</v>
      </c>
      <c r="E4238" t="s">
        <v>29</v>
      </c>
      <c r="F4238">
        <v>30</v>
      </c>
      <c r="G4238" t="s">
        <v>14714</v>
      </c>
      <c r="H4238" t="s">
        <v>754</v>
      </c>
      <c r="I4238" t="s">
        <v>25</v>
      </c>
      <c r="J4238" s="6">
        <v>44175</v>
      </c>
      <c r="K4238">
        <v>73</v>
      </c>
      <c r="L4238" t="s">
        <v>70</v>
      </c>
      <c r="M4238">
        <f t="shared" si="132"/>
        <v>0</v>
      </c>
      <c r="N4238" s="23" t="s">
        <v>10585</v>
      </c>
      <c r="O4238" s="23" t="s">
        <v>12040</v>
      </c>
      <c r="P4238" s="23">
        <f t="shared" si="133"/>
        <v>6</v>
      </c>
    </row>
    <row r="4239" spans="1:16" x14ac:dyDescent="0.3">
      <c r="A4239">
        <v>4352</v>
      </c>
      <c r="B4239" t="s">
        <v>9398</v>
      </c>
      <c r="C4239" t="s">
        <v>7398</v>
      </c>
      <c r="D4239" t="s">
        <v>28</v>
      </c>
      <c r="E4239" t="s">
        <v>29</v>
      </c>
      <c r="F4239">
        <v>90</v>
      </c>
      <c r="G4239" t="s">
        <v>14715</v>
      </c>
      <c r="H4239" t="s">
        <v>2950</v>
      </c>
      <c r="I4239" t="s">
        <v>38</v>
      </c>
      <c r="J4239" s="6" t="s">
        <v>13672</v>
      </c>
      <c r="K4239">
        <v>21</v>
      </c>
      <c r="L4239" t="s">
        <v>64</v>
      </c>
      <c r="M4239">
        <f t="shared" si="132"/>
        <v>0</v>
      </c>
      <c r="N4239" s="23" t="s">
        <v>10585</v>
      </c>
      <c r="O4239" s="23" t="s">
        <v>1159</v>
      </c>
      <c r="P4239" s="23">
        <f t="shared" si="133"/>
        <v>4</v>
      </c>
    </row>
    <row r="4240" spans="1:16" x14ac:dyDescent="0.3">
      <c r="A4240">
        <v>4353</v>
      </c>
      <c r="B4240" t="s">
        <v>4740</v>
      </c>
      <c r="C4240" t="s">
        <v>3712</v>
      </c>
      <c r="D4240" t="s">
        <v>15</v>
      </c>
      <c r="E4240" t="s">
        <v>16</v>
      </c>
      <c r="F4240">
        <v>30</v>
      </c>
      <c r="G4240" t="s">
        <v>14716</v>
      </c>
      <c r="H4240" t="s">
        <v>217</v>
      </c>
      <c r="I4240" t="s">
        <v>124</v>
      </c>
      <c r="J4240" s="6" t="s">
        <v>14022</v>
      </c>
      <c r="K4240">
        <v>34</v>
      </c>
      <c r="L4240" t="s">
        <v>45</v>
      </c>
      <c r="M4240">
        <f t="shared" si="132"/>
        <v>0</v>
      </c>
      <c r="N4240" s="23" t="s">
        <v>10585</v>
      </c>
      <c r="O4240" s="23" t="s">
        <v>2051</v>
      </c>
      <c r="P4240" s="23">
        <f t="shared" si="133"/>
        <v>5</v>
      </c>
    </row>
    <row r="4241" spans="1:16" x14ac:dyDescent="0.3">
      <c r="A4241">
        <v>4354</v>
      </c>
      <c r="B4241" t="s">
        <v>2263</v>
      </c>
      <c r="C4241" t="s">
        <v>1386</v>
      </c>
      <c r="D4241" t="s">
        <v>621</v>
      </c>
      <c r="E4241" t="s">
        <v>29</v>
      </c>
      <c r="F4241">
        <v>90</v>
      </c>
      <c r="G4241" t="s">
        <v>14717</v>
      </c>
      <c r="H4241" t="s">
        <v>408</v>
      </c>
      <c r="I4241" t="s">
        <v>25</v>
      </c>
      <c r="J4241" s="6" t="s">
        <v>13642</v>
      </c>
      <c r="K4241">
        <v>30</v>
      </c>
      <c r="L4241" t="s">
        <v>39</v>
      </c>
      <c r="M4241">
        <f t="shared" si="132"/>
        <v>0</v>
      </c>
      <c r="N4241" s="23" t="s">
        <v>10585</v>
      </c>
      <c r="O4241" s="23" t="s">
        <v>13128</v>
      </c>
      <c r="P4241" s="23">
        <f t="shared" si="133"/>
        <v>4</v>
      </c>
    </row>
    <row r="4242" spans="1:16" x14ac:dyDescent="0.3">
      <c r="A4242">
        <v>4356</v>
      </c>
      <c r="B4242" t="s">
        <v>3623</v>
      </c>
      <c r="C4242" t="s">
        <v>4531</v>
      </c>
      <c r="D4242" t="s">
        <v>28</v>
      </c>
      <c r="E4242" t="s">
        <v>29</v>
      </c>
      <c r="F4242">
        <v>30</v>
      </c>
      <c r="G4242" t="s">
        <v>14718</v>
      </c>
      <c r="H4242" t="s">
        <v>978</v>
      </c>
      <c r="I4242" t="s">
        <v>294</v>
      </c>
      <c r="J4242" s="6" t="s">
        <v>13912</v>
      </c>
      <c r="K4242">
        <v>95</v>
      </c>
      <c r="L4242" t="s">
        <v>159</v>
      </c>
      <c r="M4242">
        <f t="shared" si="132"/>
        <v>0</v>
      </c>
      <c r="N4242" s="23" t="s">
        <v>10585</v>
      </c>
      <c r="O4242" s="23" t="s">
        <v>1244</v>
      </c>
      <c r="P4242" s="23">
        <f t="shared" si="133"/>
        <v>5</v>
      </c>
    </row>
    <row r="4243" spans="1:16" x14ac:dyDescent="0.3">
      <c r="A4243">
        <v>4357</v>
      </c>
      <c r="B4243" t="s">
        <v>9403</v>
      </c>
      <c r="C4243" t="s">
        <v>5215</v>
      </c>
      <c r="D4243" t="s">
        <v>15</v>
      </c>
      <c r="E4243" t="s">
        <v>16</v>
      </c>
      <c r="F4243">
        <v>60</v>
      </c>
      <c r="G4243" t="s">
        <v>14719</v>
      </c>
      <c r="H4243" t="s">
        <v>4133</v>
      </c>
      <c r="I4243" t="s">
        <v>32</v>
      </c>
      <c r="J4243" s="6" t="s">
        <v>13755</v>
      </c>
      <c r="K4243">
        <v>47</v>
      </c>
      <c r="L4243" t="s">
        <v>45</v>
      </c>
      <c r="M4243">
        <f t="shared" si="132"/>
        <v>0</v>
      </c>
      <c r="N4243" s="23" t="s">
        <v>10585</v>
      </c>
      <c r="O4243" s="23" t="s">
        <v>267</v>
      </c>
      <c r="P4243" s="23">
        <f t="shared" si="133"/>
        <v>6</v>
      </c>
    </row>
    <row r="4244" spans="1:16" x14ac:dyDescent="0.3">
      <c r="A4244">
        <v>4358</v>
      </c>
      <c r="B4244" t="s">
        <v>5479</v>
      </c>
      <c r="C4244" t="s">
        <v>1706</v>
      </c>
      <c r="D4244" t="s">
        <v>28</v>
      </c>
      <c r="E4244" t="s">
        <v>29</v>
      </c>
      <c r="F4244">
        <v>30</v>
      </c>
      <c r="G4244" t="s">
        <v>14720</v>
      </c>
      <c r="H4244" t="s">
        <v>4587</v>
      </c>
      <c r="I4244" t="s">
        <v>32</v>
      </c>
      <c r="J4244" s="6" t="s">
        <v>13814</v>
      </c>
      <c r="K4244">
        <v>100</v>
      </c>
      <c r="L4244" t="s">
        <v>64</v>
      </c>
      <c r="M4244">
        <f t="shared" si="132"/>
        <v>0</v>
      </c>
      <c r="N4244" s="23" t="s">
        <v>10585</v>
      </c>
      <c r="O4244" s="23" t="s">
        <v>5918</v>
      </c>
      <c r="P4244" s="23">
        <f t="shared" si="133"/>
        <v>8</v>
      </c>
    </row>
    <row r="4245" spans="1:16" x14ac:dyDescent="0.3">
      <c r="A4245">
        <v>4359</v>
      </c>
      <c r="B4245" t="s">
        <v>3429</v>
      </c>
      <c r="C4245" t="s">
        <v>344</v>
      </c>
      <c r="D4245" t="s">
        <v>28</v>
      </c>
      <c r="E4245" t="s">
        <v>29</v>
      </c>
      <c r="F4245">
        <v>30</v>
      </c>
      <c r="G4245" t="s">
        <v>14721</v>
      </c>
      <c r="H4245" t="s">
        <v>641</v>
      </c>
      <c r="I4245" t="s">
        <v>294</v>
      </c>
      <c r="J4245" s="6">
        <v>43897</v>
      </c>
      <c r="K4245">
        <v>55</v>
      </c>
      <c r="L4245" t="s">
        <v>39</v>
      </c>
      <c r="M4245">
        <f t="shared" si="132"/>
        <v>0</v>
      </c>
      <c r="N4245" s="23" t="s">
        <v>10585</v>
      </c>
      <c r="O4245" s="23" t="s">
        <v>13129</v>
      </c>
      <c r="P4245" s="23">
        <f t="shared" si="133"/>
        <v>6</v>
      </c>
    </row>
    <row r="4246" spans="1:16" x14ac:dyDescent="0.3">
      <c r="A4246">
        <v>4360</v>
      </c>
      <c r="B4246" t="s">
        <v>9407</v>
      </c>
      <c r="C4246" t="s">
        <v>6547</v>
      </c>
      <c r="D4246" t="s">
        <v>51</v>
      </c>
      <c r="E4246" t="s">
        <v>16</v>
      </c>
      <c r="F4246">
        <v>30</v>
      </c>
      <c r="G4246" t="s">
        <v>14722</v>
      </c>
      <c r="H4246" t="s">
        <v>1052</v>
      </c>
      <c r="I4246" t="s">
        <v>32</v>
      </c>
      <c r="J4246" s="6">
        <v>44718</v>
      </c>
      <c r="K4246">
        <v>3</v>
      </c>
      <c r="L4246" t="s">
        <v>101</v>
      </c>
      <c r="M4246">
        <f t="shared" si="132"/>
        <v>0</v>
      </c>
      <c r="N4246" s="23" t="s">
        <v>10585</v>
      </c>
      <c r="O4246" s="23" t="s">
        <v>13130</v>
      </c>
      <c r="P4246" s="23">
        <f t="shared" si="133"/>
        <v>7</v>
      </c>
    </row>
    <row r="4247" spans="1:16" x14ac:dyDescent="0.3">
      <c r="A4247">
        <v>4361</v>
      </c>
      <c r="B4247" t="s">
        <v>9409</v>
      </c>
      <c r="C4247" t="s">
        <v>2167</v>
      </c>
      <c r="D4247" t="s">
        <v>51</v>
      </c>
      <c r="E4247" t="s">
        <v>16</v>
      </c>
      <c r="F4247">
        <v>90</v>
      </c>
      <c r="G4247" t="s">
        <v>14723</v>
      </c>
      <c r="H4247" t="s">
        <v>1741</v>
      </c>
      <c r="I4247" t="s">
        <v>173</v>
      </c>
      <c r="J4247" s="6" t="s">
        <v>14272</v>
      </c>
      <c r="K4247">
        <v>80</v>
      </c>
      <c r="L4247" t="s">
        <v>33</v>
      </c>
      <c r="M4247">
        <f t="shared" si="132"/>
        <v>0</v>
      </c>
      <c r="N4247" s="23" t="s">
        <v>10585</v>
      </c>
      <c r="O4247" s="23" t="s">
        <v>12643</v>
      </c>
      <c r="P4247" s="23">
        <f t="shared" si="133"/>
        <v>6</v>
      </c>
    </row>
    <row r="4248" spans="1:16" x14ac:dyDescent="0.3">
      <c r="A4248">
        <v>4362</v>
      </c>
      <c r="B4248" t="s">
        <v>5161</v>
      </c>
      <c r="C4248" t="s">
        <v>6420</v>
      </c>
      <c r="D4248" t="s">
        <v>117</v>
      </c>
      <c r="E4248" t="s">
        <v>29</v>
      </c>
      <c r="F4248">
        <v>60</v>
      </c>
      <c r="G4248" t="s">
        <v>14724</v>
      </c>
      <c r="H4248" t="s">
        <v>3399</v>
      </c>
      <c r="I4248" t="s">
        <v>124</v>
      </c>
      <c r="J4248" s="6" t="s">
        <v>13844</v>
      </c>
      <c r="K4248">
        <v>33</v>
      </c>
      <c r="L4248" t="s">
        <v>80</v>
      </c>
      <c r="M4248">
        <f t="shared" si="132"/>
        <v>0</v>
      </c>
      <c r="N4248" s="23" t="s">
        <v>10585</v>
      </c>
      <c r="O4248" s="23" t="s">
        <v>5348</v>
      </c>
      <c r="P4248" s="23">
        <f t="shared" si="133"/>
        <v>5</v>
      </c>
    </row>
    <row r="4249" spans="1:16" x14ac:dyDescent="0.3">
      <c r="A4249">
        <v>4363</v>
      </c>
      <c r="B4249" t="s">
        <v>5062</v>
      </c>
      <c r="C4249" t="s">
        <v>332</v>
      </c>
      <c r="D4249" t="s">
        <v>28</v>
      </c>
      <c r="E4249" t="s">
        <v>29</v>
      </c>
      <c r="F4249">
        <v>90</v>
      </c>
      <c r="G4249" t="s">
        <v>14725</v>
      </c>
      <c r="H4249" t="s">
        <v>3122</v>
      </c>
      <c r="I4249" t="s">
        <v>1035</v>
      </c>
      <c r="J4249" s="6" t="s">
        <v>14060</v>
      </c>
      <c r="K4249">
        <v>34</v>
      </c>
      <c r="L4249" t="s">
        <v>54</v>
      </c>
      <c r="M4249">
        <f t="shared" si="132"/>
        <v>0</v>
      </c>
      <c r="N4249" s="23" t="s">
        <v>10585</v>
      </c>
      <c r="O4249" s="23" t="s">
        <v>13131</v>
      </c>
      <c r="P4249" s="23">
        <f t="shared" si="133"/>
        <v>8</v>
      </c>
    </row>
    <row r="4250" spans="1:16" x14ac:dyDescent="0.3">
      <c r="A4250">
        <v>4364</v>
      </c>
      <c r="B4250" t="s">
        <v>9413</v>
      </c>
      <c r="C4250" t="s">
        <v>5295</v>
      </c>
      <c r="D4250" t="s">
        <v>51</v>
      </c>
      <c r="E4250" t="s">
        <v>16</v>
      </c>
      <c r="F4250">
        <v>30</v>
      </c>
      <c r="G4250" t="s">
        <v>9414</v>
      </c>
      <c r="H4250" t="s">
        <v>9415</v>
      </c>
      <c r="I4250" t="s">
        <v>32</v>
      </c>
      <c r="J4250" s="6" t="s">
        <v>14270</v>
      </c>
      <c r="K4250">
        <v>77</v>
      </c>
      <c r="L4250" t="s">
        <v>64</v>
      </c>
      <c r="M4250">
        <f t="shared" si="132"/>
        <v>0</v>
      </c>
      <c r="N4250" s="23" t="s">
        <v>9414</v>
      </c>
      <c r="O4250" s="23"/>
      <c r="P4250" s="23">
        <f t="shared" si="133"/>
        <v>0</v>
      </c>
    </row>
    <row r="4251" spans="1:16" x14ac:dyDescent="0.3">
      <c r="A4251">
        <v>4365</v>
      </c>
      <c r="B4251" t="s">
        <v>6912</v>
      </c>
      <c r="C4251" t="s">
        <v>268</v>
      </c>
      <c r="D4251" t="s">
        <v>15</v>
      </c>
      <c r="E4251" t="s">
        <v>16</v>
      </c>
      <c r="F4251">
        <v>60</v>
      </c>
      <c r="G4251" t="s">
        <v>9414</v>
      </c>
      <c r="H4251" t="s">
        <v>5686</v>
      </c>
      <c r="I4251" t="s">
        <v>32</v>
      </c>
      <c r="J4251" s="6" t="s">
        <v>13880</v>
      </c>
      <c r="K4251">
        <v>32</v>
      </c>
      <c r="L4251" t="s">
        <v>54</v>
      </c>
      <c r="M4251">
        <f t="shared" si="132"/>
        <v>0</v>
      </c>
      <c r="N4251" s="23" t="s">
        <v>9414</v>
      </c>
      <c r="O4251" s="23"/>
      <c r="P4251" s="23">
        <f t="shared" si="133"/>
        <v>0</v>
      </c>
    </row>
    <row r="4252" spans="1:16" x14ac:dyDescent="0.3">
      <c r="A4252">
        <v>4366</v>
      </c>
      <c r="B4252" t="s">
        <v>6711</v>
      </c>
      <c r="C4252" t="s">
        <v>139</v>
      </c>
      <c r="D4252" t="s">
        <v>51</v>
      </c>
      <c r="E4252" t="s">
        <v>16</v>
      </c>
      <c r="F4252">
        <v>60</v>
      </c>
      <c r="G4252" t="s">
        <v>9416</v>
      </c>
      <c r="H4252" t="s">
        <v>3746</v>
      </c>
      <c r="I4252" t="s">
        <v>32</v>
      </c>
      <c r="J4252" s="6" t="s">
        <v>14049</v>
      </c>
      <c r="K4252">
        <v>52</v>
      </c>
      <c r="L4252" t="s">
        <v>54</v>
      </c>
      <c r="M4252">
        <f t="shared" si="132"/>
        <v>0</v>
      </c>
      <c r="N4252" s="23" t="s">
        <v>13132</v>
      </c>
      <c r="O4252" s="23" t="s">
        <v>10453</v>
      </c>
      <c r="P4252" s="23">
        <f t="shared" si="133"/>
        <v>7</v>
      </c>
    </row>
    <row r="4253" spans="1:16" x14ac:dyDescent="0.3">
      <c r="A4253">
        <v>4367</v>
      </c>
      <c r="B4253" t="s">
        <v>6665</v>
      </c>
      <c r="C4253" t="s">
        <v>2448</v>
      </c>
      <c r="D4253" t="s">
        <v>51</v>
      </c>
      <c r="E4253" t="s">
        <v>16</v>
      </c>
      <c r="F4253">
        <v>30</v>
      </c>
      <c r="G4253" t="s">
        <v>14726</v>
      </c>
      <c r="H4253" t="s">
        <v>9418</v>
      </c>
      <c r="I4253" t="s">
        <v>1889</v>
      </c>
      <c r="J4253" s="6">
        <v>44296</v>
      </c>
      <c r="K4253">
        <v>86</v>
      </c>
      <c r="L4253" t="s">
        <v>45</v>
      </c>
      <c r="M4253">
        <f t="shared" si="132"/>
        <v>0</v>
      </c>
      <c r="N4253" s="23" t="s">
        <v>1348</v>
      </c>
      <c r="O4253" s="23" t="s">
        <v>6</v>
      </c>
      <c r="P4253" s="23">
        <f t="shared" si="133"/>
        <v>6</v>
      </c>
    </row>
    <row r="4254" spans="1:16" x14ac:dyDescent="0.3">
      <c r="A4254">
        <v>4368</v>
      </c>
      <c r="B4254" t="s">
        <v>209</v>
      </c>
      <c r="C4254" t="s">
        <v>953</v>
      </c>
      <c r="D4254" t="s">
        <v>28</v>
      </c>
      <c r="E4254" t="s">
        <v>29</v>
      </c>
      <c r="F4254">
        <v>90</v>
      </c>
      <c r="G4254" t="s">
        <v>15021</v>
      </c>
      <c r="H4254" t="s">
        <v>1969</v>
      </c>
      <c r="I4254" t="s">
        <v>32</v>
      </c>
      <c r="J4254" s="6">
        <v>44806</v>
      </c>
      <c r="K4254">
        <v>34</v>
      </c>
      <c r="L4254" t="s">
        <v>70</v>
      </c>
      <c r="M4254">
        <f t="shared" si="132"/>
        <v>0</v>
      </c>
      <c r="N4254" s="23" t="s">
        <v>1107</v>
      </c>
      <c r="O4254" s="23" t="s">
        <v>3369</v>
      </c>
      <c r="P4254" s="23">
        <f t="shared" si="133"/>
        <v>5</v>
      </c>
    </row>
    <row r="4255" spans="1:16" x14ac:dyDescent="0.3">
      <c r="A4255">
        <v>4369</v>
      </c>
      <c r="B4255" t="s">
        <v>9420</v>
      </c>
      <c r="C4255" t="s">
        <v>6055</v>
      </c>
      <c r="D4255" t="s">
        <v>15</v>
      </c>
      <c r="E4255" t="s">
        <v>16</v>
      </c>
      <c r="F4255">
        <v>90</v>
      </c>
      <c r="G4255" t="s">
        <v>9421</v>
      </c>
      <c r="H4255" t="s">
        <v>7118</v>
      </c>
      <c r="I4255" t="s">
        <v>2022</v>
      </c>
      <c r="J4255" s="6" t="s">
        <v>14214</v>
      </c>
      <c r="K4255">
        <v>11</v>
      </c>
      <c r="L4255" t="s">
        <v>54</v>
      </c>
      <c r="M4255">
        <f t="shared" si="132"/>
        <v>0</v>
      </c>
      <c r="N4255" s="23" t="s">
        <v>13133</v>
      </c>
      <c r="O4255" s="23" t="s">
        <v>10438</v>
      </c>
      <c r="P4255" s="23">
        <f t="shared" si="133"/>
        <v>5</v>
      </c>
    </row>
    <row r="4256" spans="1:16" x14ac:dyDescent="0.3">
      <c r="A4256">
        <v>4370</v>
      </c>
      <c r="B4256" t="s">
        <v>9422</v>
      </c>
      <c r="C4256" t="s">
        <v>8064</v>
      </c>
      <c r="D4256" t="s">
        <v>15</v>
      </c>
      <c r="E4256" t="s">
        <v>16</v>
      </c>
      <c r="F4256">
        <v>90</v>
      </c>
      <c r="G4256" t="s">
        <v>14727</v>
      </c>
      <c r="H4256" t="s">
        <v>4662</v>
      </c>
      <c r="I4256" t="s">
        <v>32</v>
      </c>
      <c r="J4256" s="6">
        <v>44266</v>
      </c>
      <c r="K4256">
        <v>40</v>
      </c>
      <c r="L4256" t="s">
        <v>33</v>
      </c>
      <c r="M4256">
        <f t="shared" si="132"/>
        <v>0</v>
      </c>
      <c r="N4256" s="23" t="s">
        <v>13134</v>
      </c>
      <c r="O4256" s="23" t="s">
        <v>10417</v>
      </c>
      <c r="P4256" s="23">
        <f t="shared" si="133"/>
        <v>5</v>
      </c>
    </row>
    <row r="4257" spans="1:16" x14ac:dyDescent="0.3">
      <c r="A4257">
        <v>4371</v>
      </c>
      <c r="B4257" t="s">
        <v>40</v>
      </c>
      <c r="C4257" t="s">
        <v>9424</v>
      </c>
      <c r="D4257" t="s">
        <v>51</v>
      </c>
      <c r="E4257" t="s">
        <v>16</v>
      </c>
      <c r="F4257">
        <v>90</v>
      </c>
      <c r="G4257" t="s">
        <v>9425</v>
      </c>
      <c r="H4257" t="s">
        <v>7269</v>
      </c>
      <c r="I4257" t="s">
        <v>187</v>
      </c>
      <c r="J4257" s="6">
        <v>44744</v>
      </c>
      <c r="K4257">
        <v>35</v>
      </c>
      <c r="L4257" t="s">
        <v>70</v>
      </c>
      <c r="M4257">
        <f t="shared" si="132"/>
        <v>0</v>
      </c>
      <c r="N4257" s="23" t="s">
        <v>13135</v>
      </c>
      <c r="O4257" s="23" t="s">
        <v>10422</v>
      </c>
      <c r="P4257" s="23">
        <f t="shared" si="133"/>
        <v>4</v>
      </c>
    </row>
    <row r="4258" spans="1:16" x14ac:dyDescent="0.3">
      <c r="A4258">
        <v>4372</v>
      </c>
      <c r="B4258" t="s">
        <v>2430</v>
      </c>
      <c r="C4258" t="s">
        <v>9170</v>
      </c>
      <c r="D4258" t="s">
        <v>28</v>
      </c>
      <c r="E4258" t="s">
        <v>29</v>
      </c>
      <c r="F4258">
        <v>30</v>
      </c>
      <c r="G4258" t="s">
        <v>9426</v>
      </c>
      <c r="H4258" t="s">
        <v>2084</v>
      </c>
      <c r="I4258" t="s">
        <v>294</v>
      </c>
      <c r="J4258" s="6">
        <v>43988</v>
      </c>
      <c r="K4258">
        <v>59</v>
      </c>
      <c r="L4258" t="s">
        <v>159</v>
      </c>
      <c r="M4258">
        <f t="shared" si="132"/>
        <v>0</v>
      </c>
      <c r="N4258" s="23" t="s">
        <v>13136</v>
      </c>
      <c r="O4258" s="23" t="s">
        <v>10549</v>
      </c>
      <c r="P4258" s="23">
        <f t="shared" si="133"/>
        <v>3</v>
      </c>
    </row>
    <row r="4259" spans="1:16" x14ac:dyDescent="0.3">
      <c r="A4259">
        <v>4373</v>
      </c>
      <c r="B4259" t="s">
        <v>2289</v>
      </c>
      <c r="C4259" t="s">
        <v>4113</v>
      </c>
      <c r="D4259" t="s">
        <v>15</v>
      </c>
      <c r="E4259" t="s">
        <v>16</v>
      </c>
      <c r="F4259">
        <v>90</v>
      </c>
      <c r="G4259" t="s">
        <v>9427</v>
      </c>
      <c r="H4259" t="s">
        <v>203</v>
      </c>
      <c r="I4259" t="s">
        <v>32</v>
      </c>
      <c r="J4259" s="6">
        <v>44480</v>
      </c>
      <c r="K4259">
        <v>23</v>
      </c>
      <c r="L4259" t="s">
        <v>33</v>
      </c>
      <c r="M4259">
        <f t="shared" si="132"/>
        <v>0</v>
      </c>
      <c r="N4259" s="23" t="s">
        <v>13136</v>
      </c>
      <c r="O4259" s="23" t="s">
        <v>9969</v>
      </c>
      <c r="P4259" s="23">
        <f t="shared" si="133"/>
        <v>6</v>
      </c>
    </row>
    <row r="4260" spans="1:16" x14ac:dyDescent="0.3">
      <c r="A4260">
        <v>4374</v>
      </c>
      <c r="B4260" t="s">
        <v>9428</v>
      </c>
      <c r="C4260" t="s">
        <v>9429</v>
      </c>
      <c r="D4260" t="s">
        <v>15</v>
      </c>
      <c r="E4260" t="s">
        <v>16</v>
      </c>
      <c r="F4260">
        <v>60</v>
      </c>
      <c r="G4260" t="s">
        <v>9430</v>
      </c>
      <c r="H4260" t="s">
        <v>7175</v>
      </c>
      <c r="I4260" t="s">
        <v>32</v>
      </c>
      <c r="J4260" s="6" t="s">
        <v>14253</v>
      </c>
      <c r="K4260">
        <v>68</v>
      </c>
      <c r="L4260" t="s">
        <v>20</v>
      </c>
      <c r="M4260">
        <f t="shared" si="132"/>
        <v>0</v>
      </c>
      <c r="N4260" s="23" t="s">
        <v>13137</v>
      </c>
      <c r="O4260" s="23" t="s">
        <v>9969</v>
      </c>
      <c r="P4260" s="23">
        <f t="shared" si="133"/>
        <v>6</v>
      </c>
    </row>
    <row r="4261" spans="1:16" x14ac:dyDescent="0.3">
      <c r="A4261">
        <v>4375</v>
      </c>
      <c r="B4261" t="s">
        <v>480</v>
      </c>
      <c r="C4261" t="s">
        <v>9170</v>
      </c>
      <c r="D4261" t="s">
        <v>51</v>
      </c>
      <c r="E4261" t="s">
        <v>16</v>
      </c>
      <c r="F4261">
        <v>90</v>
      </c>
      <c r="G4261" t="s">
        <v>14728</v>
      </c>
      <c r="H4261" t="s">
        <v>655</v>
      </c>
      <c r="I4261" t="s">
        <v>32</v>
      </c>
      <c r="J4261" s="6" t="s">
        <v>14087</v>
      </c>
      <c r="K4261">
        <v>89</v>
      </c>
      <c r="L4261" t="s">
        <v>45</v>
      </c>
      <c r="M4261">
        <f t="shared" si="132"/>
        <v>0</v>
      </c>
      <c r="N4261" s="23" t="s">
        <v>13138</v>
      </c>
      <c r="O4261" s="23" t="s">
        <v>10422</v>
      </c>
      <c r="P4261" s="23">
        <f t="shared" si="133"/>
        <v>4</v>
      </c>
    </row>
    <row r="4262" spans="1:16" x14ac:dyDescent="0.3">
      <c r="A4262">
        <v>4377</v>
      </c>
      <c r="B4262" t="s">
        <v>9432</v>
      </c>
      <c r="C4262" t="s">
        <v>6204</v>
      </c>
      <c r="D4262" t="s">
        <v>51</v>
      </c>
      <c r="E4262" t="s">
        <v>16</v>
      </c>
      <c r="F4262">
        <v>30</v>
      </c>
      <c r="G4262" t="s">
        <v>15022</v>
      </c>
      <c r="H4262" t="s">
        <v>1945</v>
      </c>
      <c r="I4262" t="s">
        <v>32</v>
      </c>
      <c r="J4262" s="6" t="s">
        <v>14176</v>
      </c>
      <c r="K4262">
        <v>64</v>
      </c>
      <c r="L4262" t="s">
        <v>33</v>
      </c>
      <c r="M4262">
        <f t="shared" si="132"/>
        <v>0</v>
      </c>
      <c r="N4262" s="23" t="s">
        <v>13139</v>
      </c>
      <c r="O4262" s="23" t="s">
        <v>3369</v>
      </c>
      <c r="P4262" s="23">
        <f t="shared" si="133"/>
        <v>5</v>
      </c>
    </row>
    <row r="4263" spans="1:16" x14ac:dyDescent="0.3">
      <c r="A4263">
        <v>4378</v>
      </c>
      <c r="B4263" t="s">
        <v>8647</v>
      </c>
      <c r="C4263" t="s">
        <v>5306</v>
      </c>
      <c r="D4263" t="s">
        <v>51</v>
      </c>
      <c r="E4263" t="s">
        <v>16</v>
      </c>
      <c r="F4263">
        <v>30</v>
      </c>
      <c r="G4263" t="s">
        <v>9434</v>
      </c>
      <c r="H4263" t="s">
        <v>3695</v>
      </c>
      <c r="I4263" t="s">
        <v>173</v>
      </c>
      <c r="J4263" s="6">
        <v>44410</v>
      </c>
      <c r="K4263">
        <v>75</v>
      </c>
      <c r="L4263" t="s">
        <v>101</v>
      </c>
      <c r="M4263">
        <f t="shared" si="132"/>
        <v>0</v>
      </c>
      <c r="N4263" s="23" t="s">
        <v>13140</v>
      </c>
      <c r="O4263" s="23" t="s">
        <v>3780</v>
      </c>
      <c r="P4263" s="23">
        <f t="shared" si="133"/>
        <v>5</v>
      </c>
    </row>
    <row r="4264" spans="1:16" x14ac:dyDescent="0.3">
      <c r="A4264">
        <v>4379</v>
      </c>
      <c r="B4264" t="s">
        <v>9435</v>
      </c>
      <c r="C4264" t="s">
        <v>2941</v>
      </c>
      <c r="D4264" t="s">
        <v>15</v>
      </c>
      <c r="E4264" t="s">
        <v>16</v>
      </c>
      <c r="F4264">
        <v>60</v>
      </c>
      <c r="G4264" t="s">
        <v>9436</v>
      </c>
      <c r="H4264" t="s">
        <v>1605</v>
      </c>
      <c r="I4264" t="s">
        <v>32</v>
      </c>
      <c r="J4264" s="6">
        <v>44235</v>
      </c>
      <c r="K4264">
        <v>61</v>
      </c>
      <c r="L4264" t="s">
        <v>54</v>
      </c>
      <c r="M4264">
        <f t="shared" si="132"/>
        <v>0</v>
      </c>
      <c r="N4264" s="23" t="s">
        <v>13140</v>
      </c>
      <c r="O4264" s="23" t="s">
        <v>10748</v>
      </c>
      <c r="P4264" s="23">
        <f t="shared" si="133"/>
        <v>3</v>
      </c>
    </row>
    <row r="4265" spans="1:16" x14ac:dyDescent="0.3">
      <c r="A4265">
        <v>4380</v>
      </c>
      <c r="B4265" t="s">
        <v>9437</v>
      </c>
      <c r="C4265" t="s">
        <v>6798</v>
      </c>
      <c r="D4265" t="s">
        <v>28</v>
      </c>
      <c r="E4265" t="s">
        <v>29</v>
      </c>
      <c r="F4265">
        <v>30</v>
      </c>
      <c r="G4265" t="s">
        <v>9438</v>
      </c>
      <c r="H4265" t="s">
        <v>1052</v>
      </c>
      <c r="I4265" t="s">
        <v>32</v>
      </c>
      <c r="J4265" s="6">
        <v>44014</v>
      </c>
      <c r="K4265">
        <v>57</v>
      </c>
      <c r="L4265" t="s">
        <v>39</v>
      </c>
      <c r="M4265">
        <f t="shared" si="132"/>
        <v>0</v>
      </c>
      <c r="N4265" s="23" t="s">
        <v>13140</v>
      </c>
      <c r="O4265" s="23" t="s">
        <v>6</v>
      </c>
      <c r="P4265" s="23">
        <f t="shared" si="133"/>
        <v>6</v>
      </c>
    </row>
    <row r="4266" spans="1:16" x14ac:dyDescent="0.3">
      <c r="A4266">
        <v>4381</v>
      </c>
      <c r="B4266" t="s">
        <v>4251</v>
      </c>
      <c r="C4266" t="s">
        <v>1721</v>
      </c>
      <c r="D4266" t="s">
        <v>28</v>
      </c>
      <c r="E4266" t="s">
        <v>29</v>
      </c>
      <c r="F4266">
        <v>30</v>
      </c>
      <c r="G4266" t="s">
        <v>13607</v>
      </c>
      <c r="H4266" t="s">
        <v>1804</v>
      </c>
      <c r="I4266" t="s">
        <v>32</v>
      </c>
      <c r="J4266" s="6" t="s">
        <v>14133</v>
      </c>
      <c r="K4266">
        <v>41</v>
      </c>
      <c r="L4266" t="s">
        <v>101</v>
      </c>
      <c r="M4266">
        <f t="shared" si="132"/>
        <v>0</v>
      </c>
      <c r="N4266" s="23" t="s">
        <v>13141</v>
      </c>
      <c r="O4266" s="23" t="s">
        <v>10506</v>
      </c>
      <c r="P4266" s="23">
        <f t="shared" si="133"/>
        <v>2</v>
      </c>
    </row>
    <row r="4267" spans="1:16" x14ac:dyDescent="0.3">
      <c r="A4267">
        <v>4382</v>
      </c>
      <c r="B4267" t="s">
        <v>1187</v>
      </c>
      <c r="C4267" t="s">
        <v>5142</v>
      </c>
      <c r="D4267" t="s">
        <v>28</v>
      </c>
      <c r="E4267" t="s">
        <v>29</v>
      </c>
      <c r="F4267">
        <v>60</v>
      </c>
      <c r="G4267" t="s">
        <v>9440</v>
      </c>
      <c r="H4267" t="s">
        <v>5473</v>
      </c>
      <c r="I4267" t="s">
        <v>240</v>
      </c>
      <c r="J4267" s="6">
        <v>44750</v>
      </c>
      <c r="K4267">
        <v>55</v>
      </c>
      <c r="L4267" t="s">
        <v>80</v>
      </c>
      <c r="M4267">
        <f t="shared" si="132"/>
        <v>0</v>
      </c>
      <c r="N4267" s="23" t="s">
        <v>617</v>
      </c>
      <c r="O4267" s="23" t="s">
        <v>11559</v>
      </c>
      <c r="P4267" s="23">
        <f t="shared" si="133"/>
        <v>6</v>
      </c>
    </row>
    <row r="4268" spans="1:16" x14ac:dyDescent="0.3">
      <c r="A4268">
        <v>4383</v>
      </c>
      <c r="B4268" t="s">
        <v>9441</v>
      </c>
      <c r="C4268" t="s">
        <v>7016</v>
      </c>
      <c r="D4268" t="s">
        <v>15</v>
      </c>
      <c r="E4268" t="s">
        <v>16</v>
      </c>
      <c r="F4268">
        <v>90</v>
      </c>
      <c r="G4268" t="s">
        <v>9442</v>
      </c>
      <c r="H4268" t="s">
        <v>6249</v>
      </c>
      <c r="I4268" t="s">
        <v>38</v>
      </c>
      <c r="J4268" s="6" t="s">
        <v>13654</v>
      </c>
      <c r="K4268">
        <v>78</v>
      </c>
      <c r="L4268" t="s">
        <v>20</v>
      </c>
      <c r="M4268">
        <f t="shared" si="132"/>
        <v>0</v>
      </c>
      <c r="N4268" s="23" t="s">
        <v>13142</v>
      </c>
      <c r="O4268" s="23" t="s">
        <v>10634</v>
      </c>
      <c r="P4268" s="23">
        <f t="shared" si="133"/>
        <v>5</v>
      </c>
    </row>
    <row r="4269" spans="1:16" x14ac:dyDescent="0.3">
      <c r="A4269">
        <v>4384</v>
      </c>
      <c r="B4269" t="s">
        <v>2852</v>
      </c>
      <c r="C4269" t="s">
        <v>672</v>
      </c>
      <c r="D4269" t="s">
        <v>15</v>
      </c>
      <c r="E4269" t="s">
        <v>16</v>
      </c>
      <c r="F4269">
        <v>90</v>
      </c>
      <c r="G4269" t="s">
        <v>14397</v>
      </c>
      <c r="H4269" t="s">
        <v>9444</v>
      </c>
      <c r="I4269" t="s">
        <v>1454</v>
      </c>
      <c r="J4269" s="6">
        <v>43832</v>
      </c>
      <c r="K4269">
        <v>21</v>
      </c>
      <c r="L4269" t="s">
        <v>101</v>
      </c>
      <c r="M4269">
        <f t="shared" si="132"/>
        <v>0</v>
      </c>
      <c r="N4269" s="23" t="s">
        <v>13142</v>
      </c>
      <c r="O4269" s="23" t="s">
        <v>11783</v>
      </c>
      <c r="P4269" s="23">
        <f t="shared" si="133"/>
        <v>2</v>
      </c>
    </row>
    <row r="4270" spans="1:16" x14ac:dyDescent="0.3">
      <c r="A4270">
        <v>4385</v>
      </c>
      <c r="B4270" t="s">
        <v>9445</v>
      </c>
      <c r="C4270" t="s">
        <v>295</v>
      </c>
      <c r="D4270" t="s">
        <v>15</v>
      </c>
      <c r="E4270" t="s">
        <v>16</v>
      </c>
      <c r="F4270">
        <v>30</v>
      </c>
      <c r="G4270" t="s">
        <v>14729</v>
      </c>
      <c r="H4270" t="s">
        <v>2401</v>
      </c>
      <c r="I4270" t="s">
        <v>178</v>
      </c>
      <c r="J4270" s="6" t="s">
        <v>13825</v>
      </c>
      <c r="K4270">
        <v>55</v>
      </c>
      <c r="L4270" t="s">
        <v>45</v>
      </c>
      <c r="M4270">
        <f t="shared" si="132"/>
        <v>0</v>
      </c>
      <c r="N4270" s="23" t="s">
        <v>13142</v>
      </c>
      <c r="O4270" s="23" t="s">
        <v>10454</v>
      </c>
      <c r="P4270" s="23">
        <f t="shared" si="133"/>
        <v>4</v>
      </c>
    </row>
    <row r="4271" spans="1:16" x14ac:dyDescent="0.3">
      <c r="A4271">
        <v>4386</v>
      </c>
      <c r="B4271" t="s">
        <v>9447</v>
      </c>
      <c r="C4271" t="s">
        <v>7016</v>
      </c>
      <c r="D4271" t="s">
        <v>51</v>
      </c>
      <c r="E4271" t="s">
        <v>16</v>
      </c>
      <c r="F4271">
        <v>30</v>
      </c>
      <c r="G4271" t="s">
        <v>9448</v>
      </c>
      <c r="H4271" t="s">
        <v>1463</v>
      </c>
      <c r="I4271" t="s">
        <v>19</v>
      </c>
      <c r="J4271" s="6">
        <v>44262</v>
      </c>
      <c r="K4271">
        <v>28</v>
      </c>
      <c r="L4271" t="s">
        <v>39</v>
      </c>
      <c r="M4271">
        <f t="shared" si="132"/>
        <v>0</v>
      </c>
      <c r="N4271" s="23" t="s">
        <v>13143</v>
      </c>
      <c r="O4271" s="23" t="s">
        <v>10422</v>
      </c>
      <c r="P4271" s="23">
        <f t="shared" si="133"/>
        <v>4</v>
      </c>
    </row>
    <row r="4272" spans="1:16" x14ac:dyDescent="0.3">
      <c r="A4272">
        <v>4387</v>
      </c>
      <c r="B4272" t="s">
        <v>9449</v>
      </c>
      <c r="C4272" t="s">
        <v>1573</v>
      </c>
      <c r="D4272" t="s">
        <v>51</v>
      </c>
      <c r="E4272" t="s">
        <v>16</v>
      </c>
      <c r="F4272">
        <v>60</v>
      </c>
      <c r="G4272" t="s">
        <v>13608</v>
      </c>
      <c r="H4272" t="s">
        <v>1276</v>
      </c>
      <c r="I4272" t="s">
        <v>32</v>
      </c>
      <c r="J4272" s="6">
        <v>43991</v>
      </c>
      <c r="K4272">
        <v>40</v>
      </c>
      <c r="L4272" t="s">
        <v>80</v>
      </c>
      <c r="M4272">
        <f t="shared" si="132"/>
        <v>0</v>
      </c>
      <c r="N4272" s="23" t="s">
        <v>13144</v>
      </c>
      <c r="O4272" s="23" t="s">
        <v>3780</v>
      </c>
      <c r="P4272" s="23">
        <f t="shared" si="133"/>
        <v>5</v>
      </c>
    </row>
    <row r="4273" spans="1:16" x14ac:dyDescent="0.3">
      <c r="A4273">
        <v>4388</v>
      </c>
      <c r="B4273" t="s">
        <v>4588</v>
      </c>
      <c r="C4273" t="s">
        <v>1274</v>
      </c>
      <c r="D4273" t="s">
        <v>51</v>
      </c>
      <c r="E4273" t="s">
        <v>16</v>
      </c>
      <c r="F4273">
        <v>60</v>
      </c>
      <c r="G4273" t="s">
        <v>9451</v>
      </c>
      <c r="H4273" t="s">
        <v>8076</v>
      </c>
      <c r="I4273" t="s">
        <v>178</v>
      </c>
      <c r="J4273" s="6">
        <v>44714</v>
      </c>
      <c r="K4273">
        <v>14</v>
      </c>
      <c r="L4273" t="s">
        <v>20</v>
      </c>
      <c r="M4273">
        <f t="shared" si="132"/>
        <v>0</v>
      </c>
      <c r="N4273" s="23" t="s">
        <v>10529</v>
      </c>
      <c r="O4273" s="23" t="s">
        <v>635</v>
      </c>
      <c r="P4273" s="23">
        <f t="shared" si="133"/>
        <v>8</v>
      </c>
    </row>
    <row r="4274" spans="1:16" x14ac:dyDescent="0.3">
      <c r="A4274">
        <v>4389</v>
      </c>
      <c r="B4274" t="s">
        <v>5479</v>
      </c>
      <c r="C4274" t="s">
        <v>6469</v>
      </c>
      <c r="D4274" t="s">
        <v>28</v>
      </c>
      <c r="E4274" t="s">
        <v>29</v>
      </c>
      <c r="F4274">
        <v>60</v>
      </c>
      <c r="G4274" t="s">
        <v>9452</v>
      </c>
      <c r="H4274" t="s">
        <v>6820</v>
      </c>
      <c r="I4274" t="s">
        <v>294</v>
      </c>
      <c r="J4274" s="6" t="s">
        <v>14243</v>
      </c>
      <c r="K4274">
        <v>49</v>
      </c>
      <c r="L4274" t="s">
        <v>64</v>
      </c>
      <c r="M4274">
        <f t="shared" si="132"/>
        <v>0</v>
      </c>
      <c r="N4274" s="23" t="s">
        <v>10529</v>
      </c>
      <c r="O4274" s="23" t="s">
        <v>10432</v>
      </c>
      <c r="P4274" s="23">
        <f t="shared" si="133"/>
        <v>6</v>
      </c>
    </row>
    <row r="4275" spans="1:16" x14ac:dyDescent="0.3">
      <c r="A4275">
        <v>4390</v>
      </c>
      <c r="B4275" t="s">
        <v>252</v>
      </c>
      <c r="C4275" t="s">
        <v>9453</v>
      </c>
      <c r="D4275" t="s">
        <v>15</v>
      </c>
      <c r="E4275" t="s">
        <v>16</v>
      </c>
      <c r="F4275">
        <v>30</v>
      </c>
      <c r="G4275" t="s">
        <v>9454</v>
      </c>
      <c r="H4275" t="s">
        <v>4552</v>
      </c>
      <c r="I4275" t="s">
        <v>38</v>
      </c>
      <c r="J4275" s="6" t="s">
        <v>13986</v>
      </c>
      <c r="K4275">
        <v>68</v>
      </c>
      <c r="L4275" t="s">
        <v>64</v>
      </c>
      <c r="M4275">
        <f t="shared" si="132"/>
        <v>0</v>
      </c>
      <c r="N4275" s="23" t="s">
        <v>10529</v>
      </c>
      <c r="O4275" s="23" t="s">
        <v>13145</v>
      </c>
      <c r="P4275" s="23">
        <f t="shared" si="133"/>
        <v>6</v>
      </c>
    </row>
    <row r="4276" spans="1:16" x14ac:dyDescent="0.3">
      <c r="A4276">
        <v>4391</v>
      </c>
      <c r="B4276" t="s">
        <v>5205</v>
      </c>
      <c r="C4276" t="s">
        <v>1308</v>
      </c>
      <c r="D4276" t="s">
        <v>51</v>
      </c>
      <c r="E4276" t="s">
        <v>16</v>
      </c>
      <c r="F4276">
        <v>60</v>
      </c>
      <c r="G4276" t="s">
        <v>9454</v>
      </c>
      <c r="H4276" t="s">
        <v>3482</v>
      </c>
      <c r="I4276" t="s">
        <v>25</v>
      </c>
      <c r="J4276" s="6" t="s">
        <v>14202</v>
      </c>
      <c r="K4276">
        <v>28</v>
      </c>
      <c r="L4276" t="s">
        <v>20</v>
      </c>
      <c r="M4276">
        <f t="shared" si="132"/>
        <v>0</v>
      </c>
      <c r="N4276" s="23" t="s">
        <v>10529</v>
      </c>
      <c r="O4276" s="23" t="s">
        <v>13145</v>
      </c>
      <c r="P4276" s="23">
        <f t="shared" si="133"/>
        <v>6</v>
      </c>
    </row>
    <row r="4277" spans="1:16" x14ac:dyDescent="0.3">
      <c r="A4277">
        <v>4392</v>
      </c>
      <c r="B4277" t="s">
        <v>9455</v>
      </c>
      <c r="C4277" t="s">
        <v>568</v>
      </c>
      <c r="D4277" t="s">
        <v>51</v>
      </c>
      <c r="E4277" t="s">
        <v>16</v>
      </c>
      <c r="F4277">
        <v>90</v>
      </c>
      <c r="G4277" t="s">
        <v>9456</v>
      </c>
      <c r="H4277" t="s">
        <v>2357</v>
      </c>
      <c r="I4277" t="s">
        <v>32</v>
      </c>
      <c r="J4277" s="6">
        <v>44477</v>
      </c>
      <c r="K4277">
        <v>75</v>
      </c>
      <c r="L4277" t="s">
        <v>101</v>
      </c>
      <c r="M4277">
        <f t="shared" si="132"/>
        <v>0</v>
      </c>
      <c r="N4277" s="23" t="s">
        <v>10529</v>
      </c>
      <c r="O4277" s="23" t="s">
        <v>8217</v>
      </c>
      <c r="P4277" s="23">
        <f t="shared" si="133"/>
        <v>6</v>
      </c>
    </row>
    <row r="4278" spans="1:16" x14ac:dyDescent="0.3">
      <c r="A4278">
        <v>4394</v>
      </c>
      <c r="B4278" t="s">
        <v>9458</v>
      </c>
      <c r="C4278" t="s">
        <v>3173</v>
      </c>
      <c r="D4278" t="s">
        <v>15</v>
      </c>
      <c r="E4278" t="s">
        <v>16</v>
      </c>
      <c r="F4278">
        <v>90</v>
      </c>
      <c r="G4278" t="s">
        <v>9459</v>
      </c>
      <c r="H4278" t="s">
        <v>4886</v>
      </c>
      <c r="I4278" t="s">
        <v>32</v>
      </c>
      <c r="J4278" s="6">
        <v>44234</v>
      </c>
      <c r="K4278">
        <v>33</v>
      </c>
      <c r="L4278" t="s">
        <v>39</v>
      </c>
      <c r="M4278">
        <f t="shared" si="132"/>
        <v>0</v>
      </c>
      <c r="N4278" s="23" t="s">
        <v>10529</v>
      </c>
      <c r="O4278" s="23" t="s">
        <v>10438</v>
      </c>
      <c r="P4278" s="23">
        <f t="shared" si="133"/>
        <v>5</v>
      </c>
    </row>
    <row r="4279" spans="1:16" x14ac:dyDescent="0.3">
      <c r="A4279">
        <v>4395</v>
      </c>
      <c r="B4279" t="s">
        <v>8591</v>
      </c>
      <c r="C4279" t="s">
        <v>9460</v>
      </c>
      <c r="D4279" t="s">
        <v>41</v>
      </c>
      <c r="E4279" t="s">
        <v>16</v>
      </c>
      <c r="F4279">
        <v>90</v>
      </c>
      <c r="G4279" t="s">
        <v>9461</v>
      </c>
      <c r="H4279" t="s">
        <v>868</v>
      </c>
      <c r="I4279" t="s">
        <v>32</v>
      </c>
      <c r="J4279" s="6">
        <v>44140</v>
      </c>
      <c r="K4279">
        <v>57</v>
      </c>
      <c r="L4279" t="s">
        <v>39</v>
      </c>
      <c r="M4279">
        <f t="shared" si="132"/>
        <v>0</v>
      </c>
      <c r="N4279" s="23" t="s">
        <v>10529</v>
      </c>
      <c r="O4279" s="23" t="s">
        <v>10660</v>
      </c>
      <c r="P4279" s="23">
        <f t="shared" si="133"/>
        <v>4</v>
      </c>
    </row>
    <row r="4280" spans="1:16" x14ac:dyDescent="0.3">
      <c r="A4280">
        <v>4396</v>
      </c>
      <c r="B4280" t="s">
        <v>2394</v>
      </c>
      <c r="C4280" t="s">
        <v>9462</v>
      </c>
      <c r="D4280" t="s">
        <v>41</v>
      </c>
      <c r="E4280" t="s">
        <v>16</v>
      </c>
      <c r="F4280">
        <v>90</v>
      </c>
      <c r="G4280" t="s">
        <v>9463</v>
      </c>
      <c r="H4280" t="s">
        <v>7806</v>
      </c>
      <c r="I4280" t="s">
        <v>294</v>
      </c>
      <c r="J4280" s="6" t="s">
        <v>14090</v>
      </c>
      <c r="K4280">
        <v>32</v>
      </c>
      <c r="L4280" t="s">
        <v>159</v>
      </c>
      <c r="M4280">
        <f t="shared" si="132"/>
        <v>0</v>
      </c>
      <c r="N4280" s="23" t="s">
        <v>10529</v>
      </c>
      <c r="O4280" s="23" t="s">
        <v>6</v>
      </c>
      <c r="P4280" s="23">
        <f t="shared" si="133"/>
        <v>6</v>
      </c>
    </row>
    <row r="4281" spans="1:16" x14ac:dyDescent="0.3">
      <c r="A4281">
        <v>4397</v>
      </c>
      <c r="B4281" t="s">
        <v>138</v>
      </c>
      <c r="C4281" t="s">
        <v>72</v>
      </c>
      <c r="D4281" t="s">
        <v>28</v>
      </c>
      <c r="E4281" t="s">
        <v>29</v>
      </c>
      <c r="F4281">
        <v>30</v>
      </c>
      <c r="G4281" t="s">
        <v>9463</v>
      </c>
      <c r="H4281" t="s">
        <v>5686</v>
      </c>
      <c r="I4281" t="s">
        <v>32</v>
      </c>
      <c r="J4281" s="6" t="s">
        <v>13774</v>
      </c>
      <c r="K4281">
        <v>81</v>
      </c>
      <c r="L4281" t="s">
        <v>33</v>
      </c>
      <c r="M4281">
        <f t="shared" si="132"/>
        <v>0</v>
      </c>
      <c r="N4281" s="23" t="s">
        <v>10529</v>
      </c>
      <c r="O4281" s="23" t="s">
        <v>6</v>
      </c>
      <c r="P4281" s="23">
        <f t="shared" si="133"/>
        <v>6</v>
      </c>
    </row>
    <row r="4282" spans="1:16" x14ac:dyDescent="0.3">
      <c r="A4282">
        <v>4398</v>
      </c>
      <c r="B4282" t="s">
        <v>9464</v>
      </c>
      <c r="C4282" t="s">
        <v>1172</v>
      </c>
      <c r="D4282" t="s">
        <v>15</v>
      </c>
      <c r="E4282" t="s">
        <v>16</v>
      </c>
      <c r="F4282">
        <v>60</v>
      </c>
      <c r="G4282" t="s">
        <v>9465</v>
      </c>
      <c r="H4282" t="s">
        <v>3200</v>
      </c>
      <c r="I4282" t="s">
        <v>32</v>
      </c>
      <c r="J4282" s="6" t="s">
        <v>14240</v>
      </c>
      <c r="K4282">
        <v>81</v>
      </c>
      <c r="L4282" t="s">
        <v>33</v>
      </c>
      <c r="M4282">
        <f t="shared" si="132"/>
        <v>0</v>
      </c>
      <c r="N4282" s="23" t="s">
        <v>10529</v>
      </c>
      <c r="O4282" s="23" t="s">
        <v>10425</v>
      </c>
      <c r="P4282" s="23">
        <f t="shared" si="133"/>
        <v>3</v>
      </c>
    </row>
    <row r="4283" spans="1:16" x14ac:dyDescent="0.3">
      <c r="A4283">
        <v>4399</v>
      </c>
      <c r="B4283" t="s">
        <v>9466</v>
      </c>
      <c r="C4283" t="s">
        <v>2154</v>
      </c>
      <c r="D4283" t="s">
        <v>15</v>
      </c>
      <c r="E4283" t="s">
        <v>16</v>
      </c>
      <c r="F4283">
        <v>30</v>
      </c>
      <c r="G4283" t="s">
        <v>9465</v>
      </c>
      <c r="H4283" t="s">
        <v>4874</v>
      </c>
      <c r="I4283" t="s">
        <v>32</v>
      </c>
      <c r="J4283" s="6">
        <v>44291</v>
      </c>
      <c r="K4283">
        <v>41</v>
      </c>
      <c r="L4283" t="s">
        <v>45</v>
      </c>
      <c r="M4283">
        <f t="shared" si="132"/>
        <v>0</v>
      </c>
      <c r="N4283" s="23" t="s">
        <v>10529</v>
      </c>
      <c r="O4283" s="23" t="s">
        <v>10425</v>
      </c>
      <c r="P4283" s="23">
        <f t="shared" si="133"/>
        <v>3</v>
      </c>
    </row>
    <row r="4284" spans="1:16" x14ac:dyDescent="0.3">
      <c r="A4284">
        <v>4400</v>
      </c>
      <c r="B4284" t="s">
        <v>9467</v>
      </c>
      <c r="C4284" t="s">
        <v>5939</v>
      </c>
      <c r="D4284" t="s">
        <v>15</v>
      </c>
      <c r="E4284" t="s">
        <v>16</v>
      </c>
      <c r="F4284">
        <v>60</v>
      </c>
      <c r="G4284" t="s">
        <v>9468</v>
      </c>
      <c r="H4284" t="s">
        <v>6659</v>
      </c>
      <c r="I4284" t="s">
        <v>208</v>
      </c>
      <c r="J4284" s="6" t="s">
        <v>13687</v>
      </c>
      <c r="K4284">
        <v>40</v>
      </c>
      <c r="L4284" t="s">
        <v>54</v>
      </c>
      <c r="M4284">
        <f t="shared" si="132"/>
        <v>0</v>
      </c>
      <c r="N4284" s="23" t="s">
        <v>13146</v>
      </c>
      <c r="O4284" s="23" t="s">
        <v>10422</v>
      </c>
      <c r="P4284" s="23">
        <f t="shared" si="133"/>
        <v>4</v>
      </c>
    </row>
    <row r="4285" spans="1:16" x14ac:dyDescent="0.3">
      <c r="A4285">
        <v>4401</v>
      </c>
      <c r="B4285" t="s">
        <v>9469</v>
      </c>
      <c r="C4285" t="s">
        <v>9470</v>
      </c>
      <c r="D4285" t="s">
        <v>51</v>
      </c>
      <c r="E4285" t="s">
        <v>16</v>
      </c>
      <c r="F4285">
        <v>90</v>
      </c>
      <c r="G4285" t="s">
        <v>9471</v>
      </c>
      <c r="H4285" t="s">
        <v>3399</v>
      </c>
      <c r="I4285" t="s">
        <v>124</v>
      </c>
      <c r="J4285" s="6" t="s">
        <v>14177</v>
      </c>
      <c r="K4285">
        <v>5</v>
      </c>
      <c r="L4285" t="s">
        <v>159</v>
      </c>
      <c r="M4285">
        <f t="shared" si="132"/>
        <v>0</v>
      </c>
      <c r="N4285" s="23" t="s">
        <v>13147</v>
      </c>
      <c r="O4285" s="23" t="s">
        <v>10422</v>
      </c>
      <c r="P4285" s="23">
        <f t="shared" si="133"/>
        <v>4</v>
      </c>
    </row>
    <row r="4286" spans="1:16" x14ac:dyDescent="0.3">
      <c r="A4286">
        <v>4402</v>
      </c>
      <c r="B4286" t="s">
        <v>2887</v>
      </c>
      <c r="C4286" t="s">
        <v>4626</v>
      </c>
      <c r="D4286" t="s">
        <v>28</v>
      </c>
      <c r="E4286" t="s">
        <v>29</v>
      </c>
      <c r="F4286">
        <v>90</v>
      </c>
      <c r="G4286" t="s">
        <v>9472</v>
      </c>
      <c r="H4286" t="s">
        <v>1526</v>
      </c>
      <c r="I4286" t="s">
        <v>173</v>
      </c>
      <c r="J4286" s="6" t="s">
        <v>14233</v>
      </c>
      <c r="K4286">
        <v>79</v>
      </c>
      <c r="L4286" t="s">
        <v>159</v>
      </c>
      <c r="M4286">
        <f t="shared" si="132"/>
        <v>0</v>
      </c>
      <c r="N4286" s="23" t="s">
        <v>13148</v>
      </c>
      <c r="O4286" s="23" t="s">
        <v>10468</v>
      </c>
      <c r="P4286" s="23">
        <f t="shared" si="133"/>
        <v>8</v>
      </c>
    </row>
    <row r="4287" spans="1:16" x14ac:dyDescent="0.3">
      <c r="A4287">
        <v>4403</v>
      </c>
      <c r="B4287" t="s">
        <v>5163</v>
      </c>
      <c r="C4287" t="s">
        <v>9473</v>
      </c>
      <c r="D4287" t="s">
        <v>28</v>
      </c>
      <c r="E4287" t="s">
        <v>29</v>
      </c>
      <c r="F4287">
        <v>60</v>
      </c>
      <c r="G4287" t="s">
        <v>9474</v>
      </c>
      <c r="H4287" t="s">
        <v>3033</v>
      </c>
      <c r="I4287" t="s">
        <v>32</v>
      </c>
      <c r="J4287" s="6" t="s">
        <v>13734</v>
      </c>
      <c r="K4287">
        <v>67</v>
      </c>
      <c r="L4287" t="s">
        <v>101</v>
      </c>
      <c r="M4287">
        <f t="shared" si="132"/>
        <v>0</v>
      </c>
      <c r="N4287" s="23" t="s">
        <v>4986</v>
      </c>
      <c r="O4287" s="23" t="s">
        <v>3780</v>
      </c>
      <c r="P4287" s="23">
        <f t="shared" si="133"/>
        <v>5</v>
      </c>
    </row>
    <row r="4288" spans="1:16" x14ac:dyDescent="0.3">
      <c r="A4288">
        <v>4404</v>
      </c>
      <c r="B4288" t="s">
        <v>8418</v>
      </c>
      <c r="C4288" t="s">
        <v>9475</v>
      </c>
      <c r="D4288" t="s">
        <v>28</v>
      </c>
      <c r="E4288" t="s">
        <v>29</v>
      </c>
      <c r="F4288">
        <v>90</v>
      </c>
      <c r="G4288" t="s">
        <v>9476</v>
      </c>
      <c r="H4288" t="s">
        <v>2284</v>
      </c>
      <c r="I4288" t="s">
        <v>32</v>
      </c>
      <c r="J4288" s="6">
        <v>43899</v>
      </c>
      <c r="K4288">
        <v>43</v>
      </c>
      <c r="L4288" t="s">
        <v>64</v>
      </c>
      <c r="M4288">
        <f t="shared" si="132"/>
        <v>0</v>
      </c>
      <c r="N4288" s="23" t="s">
        <v>13149</v>
      </c>
      <c r="O4288" s="23" t="s">
        <v>10438</v>
      </c>
      <c r="P4288" s="23">
        <f t="shared" si="133"/>
        <v>5</v>
      </c>
    </row>
    <row r="4289" spans="1:16" x14ac:dyDescent="0.3">
      <c r="A4289">
        <v>4406</v>
      </c>
      <c r="B4289" t="s">
        <v>7418</v>
      </c>
      <c r="C4289" t="s">
        <v>3357</v>
      </c>
      <c r="D4289" t="s">
        <v>28</v>
      </c>
      <c r="E4289" t="s">
        <v>29</v>
      </c>
      <c r="F4289">
        <v>60</v>
      </c>
      <c r="G4289" t="s">
        <v>9477</v>
      </c>
      <c r="H4289" t="s">
        <v>2220</v>
      </c>
      <c r="I4289" t="s">
        <v>1889</v>
      </c>
      <c r="J4289" s="6">
        <v>44721</v>
      </c>
      <c r="K4289">
        <v>66</v>
      </c>
      <c r="L4289" t="s">
        <v>33</v>
      </c>
      <c r="M4289">
        <f t="shared" si="132"/>
        <v>0</v>
      </c>
      <c r="N4289" s="23" t="s">
        <v>13150</v>
      </c>
      <c r="O4289" s="23" t="s">
        <v>3089</v>
      </c>
      <c r="P4289" s="23">
        <f t="shared" si="133"/>
        <v>4</v>
      </c>
    </row>
    <row r="4290" spans="1:16" x14ac:dyDescent="0.3">
      <c r="A4290">
        <v>4407</v>
      </c>
      <c r="B4290" t="s">
        <v>4167</v>
      </c>
      <c r="C4290" t="s">
        <v>3892</v>
      </c>
      <c r="D4290" t="s">
        <v>28</v>
      </c>
      <c r="E4290" t="s">
        <v>29</v>
      </c>
      <c r="F4290">
        <v>30</v>
      </c>
      <c r="G4290" t="s">
        <v>9478</v>
      </c>
      <c r="H4290" t="s">
        <v>9233</v>
      </c>
      <c r="I4290" t="s">
        <v>32</v>
      </c>
      <c r="J4290" s="6">
        <v>44573</v>
      </c>
      <c r="K4290">
        <v>6</v>
      </c>
      <c r="L4290" t="s">
        <v>20</v>
      </c>
      <c r="M4290">
        <f t="shared" ref="M4290:M4353" si="134">COUNTBLANK(A4290:L4290)</f>
        <v>0</v>
      </c>
      <c r="N4290" s="23" t="s">
        <v>13151</v>
      </c>
      <c r="O4290" s="23" t="s">
        <v>6</v>
      </c>
      <c r="P4290" s="23">
        <f t="shared" ref="P4290:P4353" si="135">LEN(O4290)</f>
        <v>6</v>
      </c>
    </row>
    <row r="4291" spans="1:16" x14ac:dyDescent="0.3">
      <c r="A4291">
        <v>4408</v>
      </c>
      <c r="B4291" t="s">
        <v>5764</v>
      </c>
      <c r="C4291" t="s">
        <v>5037</v>
      </c>
      <c r="D4291" t="s">
        <v>28</v>
      </c>
      <c r="E4291" t="s">
        <v>29</v>
      </c>
      <c r="F4291">
        <v>90</v>
      </c>
      <c r="G4291" t="s">
        <v>9479</v>
      </c>
      <c r="H4291" t="s">
        <v>7654</v>
      </c>
      <c r="I4291" t="s">
        <v>32</v>
      </c>
      <c r="J4291" s="6">
        <v>44412</v>
      </c>
      <c r="K4291">
        <v>39</v>
      </c>
      <c r="L4291" t="s">
        <v>70</v>
      </c>
      <c r="M4291">
        <f t="shared" si="134"/>
        <v>0</v>
      </c>
      <c r="N4291" s="23" t="s">
        <v>6314</v>
      </c>
      <c r="O4291" s="23" t="s">
        <v>10436</v>
      </c>
      <c r="P4291" s="23">
        <f t="shared" si="135"/>
        <v>8</v>
      </c>
    </row>
    <row r="4292" spans="1:16" x14ac:dyDescent="0.3">
      <c r="A4292">
        <v>4409</v>
      </c>
      <c r="B4292" t="s">
        <v>641</v>
      </c>
      <c r="C4292" t="s">
        <v>4439</v>
      </c>
      <c r="D4292" t="s">
        <v>28</v>
      </c>
      <c r="E4292" t="s">
        <v>29</v>
      </c>
      <c r="F4292">
        <v>60</v>
      </c>
      <c r="G4292" t="s">
        <v>9480</v>
      </c>
      <c r="H4292" t="s">
        <v>326</v>
      </c>
      <c r="I4292" t="s">
        <v>25</v>
      </c>
      <c r="J4292" s="6" t="s">
        <v>13799</v>
      </c>
      <c r="K4292">
        <v>73</v>
      </c>
      <c r="L4292" t="s">
        <v>80</v>
      </c>
      <c r="M4292">
        <f t="shared" si="134"/>
        <v>0</v>
      </c>
      <c r="N4292" s="23" t="s">
        <v>13152</v>
      </c>
      <c r="O4292" s="23" t="s">
        <v>10422</v>
      </c>
      <c r="P4292" s="23">
        <f t="shared" si="135"/>
        <v>4</v>
      </c>
    </row>
    <row r="4293" spans="1:16" x14ac:dyDescent="0.3">
      <c r="A4293">
        <v>4410</v>
      </c>
      <c r="B4293" t="s">
        <v>8584</v>
      </c>
      <c r="C4293" t="s">
        <v>6982</v>
      </c>
      <c r="D4293" t="s">
        <v>15</v>
      </c>
      <c r="E4293" t="s">
        <v>16</v>
      </c>
      <c r="F4293">
        <v>90</v>
      </c>
      <c r="G4293" t="s">
        <v>14730</v>
      </c>
      <c r="H4293" t="s">
        <v>2753</v>
      </c>
      <c r="I4293" t="s">
        <v>124</v>
      </c>
      <c r="J4293" s="6">
        <v>44628</v>
      </c>
      <c r="K4293">
        <v>22</v>
      </c>
      <c r="L4293" t="s">
        <v>70</v>
      </c>
      <c r="M4293">
        <f t="shared" si="134"/>
        <v>0</v>
      </c>
      <c r="N4293" s="23" t="s">
        <v>6657</v>
      </c>
      <c r="O4293" s="23" t="s">
        <v>10422</v>
      </c>
      <c r="P4293" s="23">
        <f t="shared" si="135"/>
        <v>4</v>
      </c>
    </row>
    <row r="4294" spans="1:16" x14ac:dyDescent="0.3">
      <c r="A4294">
        <v>4411</v>
      </c>
      <c r="B4294" t="s">
        <v>4363</v>
      </c>
      <c r="C4294" t="s">
        <v>9482</v>
      </c>
      <c r="D4294" t="s">
        <v>28</v>
      </c>
      <c r="E4294" t="s">
        <v>29</v>
      </c>
      <c r="F4294">
        <v>90</v>
      </c>
      <c r="G4294" t="s">
        <v>14730</v>
      </c>
      <c r="H4294" t="s">
        <v>5167</v>
      </c>
      <c r="I4294" t="s">
        <v>32</v>
      </c>
      <c r="J4294" s="6" t="s">
        <v>14236</v>
      </c>
      <c r="K4294">
        <v>30</v>
      </c>
      <c r="L4294" t="s">
        <v>20</v>
      </c>
      <c r="M4294">
        <f t="shared" si="134"/>
        <v>0</v>
      </c>
      <c r="N4294" s="23" t="s">
        <v>6657</v>
      </c>
      <c r="O4294" s="23" t="s">
        <v>10422</v>
      </c>
      <c r="P4294" s="23">
        <f t="shared" si="135"/>
        <v>4</v>
      </c>
    </row>
    <row r="4295" spans="1:16" x14ac:dyDescent="0.3">
      <c r="A4295">
        <v>4412</v>
      </c>
      <c r="B4295" t="s">
        <v>705</v>
      </c>
      <c r="C4295" t="s">
        <v>6447</v>
      </c>
      <c r="D4295" t="s">
        <v>28</v>
      </c>
      <c r="E4295" t="s">
        <v>29</v>
      </c>
      <c r="F4295">
        <v>90</v>
      </c>
      <c r="G4295" t="s">
        <v>14731</v>
      </c>
      <c r="H4295" t="s">
        <v>2325</v>
      </c>
      <c r="I4295" t="s">
        <v>173</v>
      </c>
      <c r="J4295" s="6">
        <v>44261</v>
      </c>
      <c r="K4295">
        <v>56</v>
      </c>
      <c r="L4295" t="s">
        <v>70</v>
      </c>
      <c r="M4295">
        <f t="shared" si="134"/>
        <v>0</v>
      </c>
      <c r="N4295" s="23" t="s">
        <v>13153</v>
      </c>
      <c r="O4295" s="23" t="s">
        <v>10438</v>
      </c>
      <c r="P4295" s="23">
        <f t="shared" si="135"/>
        <v>5</v>
      </c>
    </row>
    <row r="4296" spans="1:16" x14ac:dyDescent="0.3">
      <c r="A4296">
        <v>4413</v>
      </c>
      <c r="B4296" t="s">
        <v>496</v>
      </c>
      <c r="C4296" t="s">
        <v>2991</v>
      </c>
      <c r="D4296" t="s">
        <v>28</v>
      </c>
      <c r="E4296" t="s">
        <v>29</v>
      </c>
      <c r="F4296">
        <v>30</v>
      </c>
      <c r="G4296" t="s">
        <v>15023</v>
      </c>
      <c r="H4296" t="s">
        <v>5718</v>
      </c>
      <c r="I4296" t="s">
        <v>294</v>
      </c>
      <c r="J4296" s="6">
        <v>44115</v>
      </c>
      <c r="K4296">
        <v>80</v>
      </c>
      <c r="L4296" t="s">
        <v>64</v>
      </c>
      <c r="M4296">
        <f t="shared" si="134"/>
        <v>0</v>
      </c>
      <c r="N4296" s="23" t="s">
        <v>10290</v>
      </c>
      <c r="O4296" s="23" t="s">
        <v>384</v>
      </c>
      <c r="P4296" s="23">
        <f t="shared" si="135"/>
        <v>5</v>
      </c>
    </row>
    <row r="4297" spans="1:16" x14ac:dyDescent="0.3">
      <c r="A4297">
        <v>4414</v>
      </c>
      <c r="B4297" t="s">
        <v>4064</v>
      </c>
      <c r="C4297" t="s">
        <v>4998</v>
      </c>
      <c r="D4297" t="s">
        <v>51</v>
      </c>
      <c r="E4297" t="s">
        <v>16</v>
      </c>
      <c r="F4297">
        <v>30</v>
      </c>
      <c r="G4297" t="s">
        <v>9485</v>
      </c>
      <c r="H4297" t="s">
        <v>1945</v>
      </c>
      <c r="I4297" t="s">
        <v>32</v>
      </c>
      <c r="J4297" s="6" t="s">
        <v>14005</v>
      </c>
      <c r="K4297">
        <v>18</v>
      </c>
      <c r="L4297" t="s">
        <v>39</v>
      </c>
      <c r="M4297">
        <f t="shared" si="134"/>
        <v>0</v>
      </c>
      <c r="N4297" s="23" t="s">
        <v>13154</v>
      </c>
      <c r="O4297" s="23" t="s">
        <v>10430</v>
      </c>
      <c r="P4297" s="23">
        <f t="shared" si="135"/>
        <v>9</v>
      </c>
    </row>
    <row r="4298" spans="1:16" x14ac:dyDescent="0.3">
      <c r="A4298">
        <v>4416</v>
      </c>
      <c r="B4298" t="s">
        <v>9486</v>
      </c>
      <c r="C4298" t="s">
        <v>2367</v>
      </c>
      <c r="D4298" t="s">
        <v>51</v>
      </c>
      <c r="E4298" t="s">
        <v>16</v>
      </c>
      <c r="F4298">
        <v>60</v>
      </c>
      <c r="G4298" t="s">
        <v>9487</v>
      </c>
      <c r="H4298" t="s">
        <v>1977</v>
      </c>
      <c r="I4298" t="s">
        <v>124</v>
      </c>
      <c r="J4298" s="6">
        <v>44682</v>
      </c>
      <c r="K4298">
        <v>58</v>
      </c>
      <c r="L4298" t="s">
        <v>80</v>
      </c>
      <c r="M4298">
        <f t="shared" si="134"/>
        <v>0</v>
      </c>
      <c r="N4298" s="23" t="s">
        <v>13155</v>
      </c>
      <c r="O4298" s="23" t="s">
        <v>10417</v>
      </c>
      <c r="P4298" s="23">
        <f t="shared" si="135"/>
        <v>5</v>
      </c>
    </row>
    <row r="4299" spans="1:16" x14ac:dyDescent="0.3">
      <c r="A4299">
        <v>4417</v>
      </c>
      <c r="B4299" t="s">
        <v>854</v>
      </c>
      <c r="C4299" t="s">
        <v>9488</v>
      </c>
      <c r="D4299" t="s">
        <v>15</v>
      </c>
      <c r="E4299" t="s">
        <v>16</v>
      </c>
      <c r="F4299">
        <v>60</v>
      </c>
      <c r="G4299" t="s">
        <v>9489</v>
      </c>
      <c r="H4299" t="s">
        <v>5449</v>
      </c>
      <c r="I4299" t="s">
        <v>32</v>
      </c>
      <c r="J4299" s="6" t="s">
        <v>14054</v>
      </c>
      <c r="K4299">
        <v>54</v>
      </c>
      <c r="L4299" t="s">
        <v>101</v>
      </c>
      <c r="M4299">
        <f t="shared" si="134"/>
        <v>0</v>
      </c>
      <c r="N4299" s="23" t="s">
        <v>13156</v>
      </c>
      <c r="O4299" s="23" t="s">
        <v>10422</v>
      </c>
      <c r="P4299" s="23">
        <f t="shared" si="135"/>
        <v>4</v>
      </c>
    </row>
    <row r="4300" spans="1:16" x14ac:dyDescent="0.3">
      <c r="A4300">
        <v>4418</v>
      </c>
      <c r="B4300" t="s">
        <v>7195</v>
      </c>
      <c r="C4300" t="s">
        <v>1204</v>
      </c>
      <c r="D4300" t="s">
        <v>28</v>
      </c>
      <c r="E4300" t="s">
        <v>29</v>
      </c>
      <c r="F4300">
        <v>60</v>
      </c>
      <c r="G4300" t="s">
        <v>9490</v>
      </c>
      <c r="H4300" t="s">
        <v>9491</v>
      </c>
      <c r="I4300" t="s">
        <v>32</v>
      </c>
      <c r="J4300" s="6" t="s">
        <v>14138</v>
      </c>
      <c r="K4300">
        <v>78</v>
      </c>
      <c r="L4300" t="s">
        <v>64</v>
      </c>
      <c r="M4300">
        <f t="shared" si="134"/>
        <v>0</v>
      </c>
      <c r="N4300" s="23" t="s">
        <v>13157</v>
      </c>
      <c r="O4300" s="23" t="s">
        <v>3089</v>
      </c>
      <c r="P4300" s="23">
        <f t="shared" si="135"/>
        <v>4</v>
      </c>
    </row>
    <row r="4301" spans="1:16" x14ac:dyDescent="0.3">
      <c r="A4301">
        <v>4419</v>
      </c>
      <c r="B4301" t="s">
        <v>3742</v>
      </c>
      <c r="C4301" t="s">
        <v>1566</v>
      </c>
      <c r="D4301" t="s">
        <v>28</v>
      </c>
      <c r="E4301" t="s">
        <v>29</v>
      </c>
      <c r="F4301">
        <v>90</v>
      </c>
      <c r="G4301" t="s">
        <v>9492</v>
      </c>
      <c r="H4301" t="s">
        <v>1575</v>
      </c>
      <c r="I4301" t="s">
        <v>1576</v>
      </c>
      <c r="J4301" s="6" t="s">
        <v>13880</v>
      </c>
      <c r="K4301">
        <v>21</v>
      </c>
      <c r="L4301" t="s">
        <v>33</v>
      </c>
      <c r="M4301">
        <f t="shared" si="134"/>
        <v>0</v>
      </c>
      <c r="N4301" s="23" t="s">
        <v>4384</v>
      </c>
      <c r="O4301" s="23" t="s">
        <v>10422</v>
      </c>
      <c r="P4301" s="23">
        <f t="shared" si="135"/>
        <v>4</v>
      </c>
    </row>
    <row r="4302" spans="1:16" x14ac:dyDescent="0.3">
      <c r="A4302">
        <v>4420</v>
      </c>
      <c r="B4302" t="s">
        <v>55</v>
      </c>
      <c r="C4302" t="s">
        <v>6355</v>
      </c>
      <c r="D4302" t="s">
        <v>28</v>
      </c>
      <c r="E4302" t="s">
        <v>29</v>
      </c>
      <c r="F4302">
        <v>90</v>
      </c>
      <c r="G4302" t="s">
        <v>9493</v>
      </c>
      <c r="H4302" t="s">
        <v>6546</v>
      </c>
      <c r="I4302" t="s">
        <v>2543</v>
      </c>
      <c r="J4302" s="6" t="s">
        <v>13941</v>
      </c>
      <c r="K4302">
        <v>60</v>
      </c>
      <c r="L4302" t="s">
        <v>64</v>
      </c>
      <c r="M4302">
        <f t="shared" si="134"/>
        <v>0</v>
      </c>
      <c r="N4302" s="23" t="s">
        <v>1214</v>
      </c>
      <c r="O4302" s="23" t="s">
        <v>4205</v>
      </c>
      <c r="P4302" s="23">
        <f t="shared" si="135"/>
        <v>4</v>
      </c>
    </row>
    <row r="4303" spans="1:16" x14ac:dyDescent="0.3">
      <c r="A4303">
        <v>4421</v>
      </c>
      <c r="B4303" t="s">
        <v>9422</v>
      </c>
      <c r="C4303" t="s">
        <v>8575</v>
      </c>
      <c r="D4303" t="s">
        <v>51</v>
      </c>
      <c r="E4303" t="s">
        <v>16</v>
      </c>
      <c r="F4303">
        <v>30</v>
      </c>
      <c r="G4303" t="s">
        <v>9493</v>
      </c>
      <c r="H4303" t="s">
        <v>4409</v>
      </c>
      <c r="I4303" t="s">
        <v>294</v>
      </c>
      <c r="J4303" s="6">
        <v>44259</v>
      </c>
      <c r="K4303">
        <v>77</v>
      </c>
      <c r="L4303" t="s">
        <v>39</v>
      </c>
      <c r="M4303">
        <f t="shared" si="134"/>
        <v>0</v>
      </c>
      <c r="N4303" s="23" t="s">
        <v>1214</v>
      </c>
      <c r="O4303" s="23" t="s">
        <v>4205</v>
      </c>
      <c r="P4303" s="23">
        <f t="shared" si="135"/>
        <v>4</v>
      </c>
    </row>
    <row r="4304" spans="1:16" x14ac:dyDescent="0.3">
      <c r="A4304">
        <v>4422</v>
      </c>
      <c r="B4304" t="s">
        <v>9494</v>
      </c>
      <c r="C4304" t="s">
        <v>7398</v>
      </c>
      <c r="D4304" t="s">
        <v>51</v>
      </c>
      <c r="E4304" t="s">
        <v>16</v>
      </c>
      <c r="F4304">
        <v>90</v>
      </c>
      <c r="G4304" t="s">
        <v>9495</v>
      </c>
      <c r="H4304" t="s">
        <v>3449</v>
      </c>
      <c r="I4304" t="s">
        <v>187</v>
      </c>
      <c r="J4304" s="6" t="s">
        <v>13830</v>
      </c>
      <c r="K4304">
        <v>24</v>
      </c>
      <c r="L4304" t="s">
        <v>33</v>
      </c>
      <c r="M4304">
        <f t="shared" si="134"/>
        <v>0</v>
      </c>
      <c r="N4304" s="23" t="s">
        <v>13158</v>
      </c>
      <c r="O4304" s="23" t="s">
        <v>10420</v>
      </c>
      <c r="P4304" s="23">
        <f t="shared" si="135"/>
        <v>6</v>
      </c>
    </row>
    <row r="4305" spans="1:16" x14ac:dyDescent="0.3">
      <c r="A4305">
        <v>4423</v>
      </c>
      <c r="B4305" t="s">
        <v>9496</v>
      </c>
      <c r="C4305" t="s">
        <v>6562</v>
      </c>
      <c r="D4305" t="s">
        <v>28</v>
      </c>
      <c r="E4305" t="s">
        <v>29</v>
      </c>
      <c r="F4305">
        <v>60</v>
      </c>
      <c r="G4305" t="s">
        <v>9497</v>
      </c>
      <c r="H4305" t="s">
        <v>4404</v>
      </c>
      <c r="I4305" t="s">
        <v>32</v>
      </c>
      <c r="J4305" s="6" t="s">
        <v>13983</v>
      </c>
      <c r="K4305">
        <v>46</v>
      </c>
      <c r="L4305" t="s">
        <v>159</v>
      </c>
      <c r="M4305">
        <f t="shared" si="134"/>
        <v>0</v>
      </c>
      <c r="N4305" s="23" t="s">
        <v>13159</v>
      </c>
      <c r="O4305" s="23" t="s">
        <v>10422</v>
      </c>
      <c r="P4305" s="23">
        <f t="shared" si="135"/>
        <v>4</v>
      </c>
    </row>
    <row r="4306" spans="1:16" x14ac:dyDescent="0.3">
      <c r="A4306">
        <v>4425</v>
      </c>
      <c r="B4306" t="s">
        <v>9500</v>
      </c>
      <c r="C4306" t="s">
        <v>1585</v>
      </c>
      <c r="D4306" t="s">
        <v>41</v>
      </c>
      <c r="E4306" t="s">
        <v>16</v>
      </c>
      <c r="F4306">
        <v>60</v>
      </c>
      <c r="G4306" t="s">
        <v>9501</v>
      </c>
      <c r="H4306" t="s">
        <v>412</v>
      </c>
      <c r="I4306" t="s">
        <v>187</v>
      </c>
      <c r="J4306" s="6">
        <v>44572</v>
      </c>
      <c r="K4306">
        <v>6</v>
      </c>
      <c r="L4306" t="s">
        <v>39</v>
      </c>
      <c r="M4306">
        <f t="shared" si="134"/>
        <v>0</v>
      </c>
      <c r="N4306" s="23" t="s">
        <v>13160</v>
      </c>
      <c r="O4306" s="23" t="s">
        <v>10422</v>
      </c>
      <c r="P4306" s="23">
        <f t="shared" si="135"/>
        <v>4</v>
      </c>
    </row>
    <row r="4307" spans="1:16" x14ac:dyDescent="0.3">
      <c r="A4307">
        <v>4426</v>
      </c>
      <c r="B4307" t="s">
        <v>9502</v>
      </c>
      <c r="C4307" t="s">
        <v>1145</v>
      </c>
      <c r="D4307" t="s">
        <v>15</v>
      </c>
      <c r="E4307" t="s">
        <v>16</v>
      </c>
      <c r="F4307">
        <v>30</v>
      </c>
      <c r="G4307" t="s">
        <v>9503</v>
      </c>
      <c r="H4307" t="s">
        <v>694</v>
      </c>
      <c r="I4307" t="s">
        <v>32</v>
      </c>
      <c r="J4307" s="6" t="s">
        <v>13792</v>
      </c>
      <c r="K4307">
        <v>30</v>
      </c>
      <c r="L4307" t="s">
        <v>54</v>
      </c>
      <c r="M4307">
        <f t="shared" si="134"/>
        <v>0</v>
      </c>
      <c r="N4307" s="23" t="s">
        <v>13161</v>
      </c>
      <c r="O4307" s="23" t="s">
        <v>10417</v>
      </c>
      <c r="P4307" s="23">
        <f t="shared" si="135"/>
        <v>5</v>
      </c>
    </row>
    <row r="4308" spans="1:16" x14ac:dyDescent="0.3">
      <c r="A4308">
        <v>4427</v>
      </c>
      <c r="B4308" t="s">
        <v>9504</v>
      </c>
      <c r="C4308" t="s">
        <v>406</v>
      </c>
      <c r="D4308" t="s">
        <v>15</v>
      </c>
      <c r="E4308" t="s">
        <v>16</v>
      </c>
      <c r="F4308">
        <v>30</v>
      </c>
      <c r="G4308" t="s">
        <v>9505</v>
      </c>
      <c r="H4308" t="s">
        <v>898</v>
      </c>
      <c r="I4308" t="s">
        <v>32</v>
      </c>
      <c r="J4308" s="6" t="s">
        <v>14075</v>
      </c>
      <c r="K4308">
        <v>6</v>
      </c>
      <c r="L4308" t="s">
        <v>70</v>
      </c>
      <c r="M4308">
        <f t="shared" si="134"/>
        <v>0</v>
      </c>
      <c r="N4308" s="23" t="s">
        <v>13162</v>
      </c>
      <c r="O4308" s="23" t="s">
        <v>10422</v>
      </c>
      <c r="P4308" s="23">
        <f t="shared" si="135"/>
        <v>4</v>
      </c>
    </row>
    <row r="4309" spans="1:16" x14ac:dyDescent="0.3">
      <c r="A4309">
        <v>4428</v>
      </c>
      <c r="B4309" t="s">
        <v>9506</v>
      </c>
      <c r="C4309" t="s">
        <v>3071</v>
      </c>
      <c r="D4309" t="s">
        <v>51</v>
      </c>
      <c r="E4309" t="s">
        <v>16</v>
      </c>
      <c r="F4309">
        <v>90</v>
      </c>
      <c r="G4309" t="s">
        <v>9507</v>
      </c>
      <c r="H4309" t="s">
        <v>7642</v>
      </c>
      <c r="I4309" t="s">
        <v>32</v>
      </c>
      <c r="J4309" s="6" t="s">
        <v>13945</v>
      </c>
      <c r="K4309">
        <v>88</v>
      </c>
      <c r="L4309" t="s">
        <v>159</v>
      </c>
      <c r="M4309">
        <f t="shared" si="134"/>
        <v>0</v>
      </c>
      <c r="N4309" s="23" t="s">
        <v>13163</v>
      </c>
      <c r="O4309" s="23" t="s">
        <v>10422</v>
      </c>
      <c r="P4309" s="23">
        <f t="shared" si="135"/>
        <v>4</v>
      </c>
    </row>
    <row r="4310" spans="1:16" x14ac:dyDescent="0.3">
      <c r="A4310">
        <v>4429</v>
      </c>
      <c r="B4310" t="s">
        <v>9508</v>
      </c>
      <c r="C4310" t="s">
        <v>5032</v>
      </c>
      <c r="D4310" t="s">
        <v>15</v>
      </c>
      <c r="E4310" t="s">
        <v>16</v>
      </c>
      <c r="F4310">
        <v>60</v>
      </c>
      <c r="G4310" t="s">
        <v>9509</v>
      </c>
      <c r="H4310" t="s">
        <v>1764</v>
      </c>
      <c r="I4310" t="s">
        <v>124</v>
      </c>
      <c r="J4310" s="6">
        <v>44907</v>
      </c>
      <c r="K4310">
        <v>33</v>
      </c>
      <c r="L4310" t="s">
        <v>101</v>
      </c>
      <c r="M4310">
        <f t="shared" si="134"/>
        <v>0</v>
      </c>
      <c r="N4310" s="23" t="s">
        <v>13164</v>
      </c>
      <c r="O4310" s="23" t="s">
        <v>10422</v>
      </c>
      <c r="P4310" s="23">
        <f t="shared" si="135"/>
        <v>4</v>
      </c>
    </row>
    <row r="4311" spans="1:16" x14ac:dyDescent="0.3">
      <c r="A4311">
        <v>4430</v>
      </c>
      <c r="B4311" t="s">
        <v>2994</v>
      </c>
      <c r="C4311" t="s">
        <v>653</v>
      </c>
      <c r="D4311" t="s">
        <v>28</v>
      </c>
      <c r="E4311" t="s">
        <v>29</v>
      </c>
      <c r="F4311">
        <v>30</v>
      </c>
      <c r="G4311" t="s">
        <v>9510</v>
      </c>
      <c r="H4311" t="s">
        <v>772</v>
      </c>
      <c r="I4311" t="s">
        <v>32</v>
      </c>
      <c r="J4311" s="6">
        <v>44604</v>
      </c>
      <c r="K4311">
        <v>26</v>
      </c>
      <c r="L4311" t="s">
        <v>39</v>
      </c>
      <c r="M4311">
        <f t="shared" si="134"/>
        <v>0</v>
      </c>
      <c r="N4311" s="23" t="s">
        <v>9510</v>
      </c>
      <c r="O4311" s="23"/>
      <c r="P4311" s="23">
        <f t="shared" si="135"/>
        <v>0</v>
      </c>
    </row>
    <row r="4312" spans="1:16" x14ac:dyDescent="0.3">
      <c r="A4312">
        <v>4431</v>
      </c>
      <c r="B4312" t="s">
        <v>9511</v>
      </c>
      <c r="C4312" t="s">
        <v>4803</v>
      </c>
      <c r="D4312" t="s">
        <v>15</v>
      </c>
      <c r="E4312" t="s">
        <v>16</v>
      </c>
      <c r="F4312">
        <v>90</v>
      </c>
      <c r="G4312" t="s">
        <v>9512</v>
      </c>
      <c r="H4312" t="s">
        <v>7546</v>
      </c>
      <c r="I4312" t="s">
        <v>187</v>
      </c>
      <c r="J4312" s="6">
        <v>44448</v>
      </c>
      <c r="K4312">
        <v>61</v>
      </c>
      <c r="L4312" t="s">
        <v>45</v>
      </c>
      <c r="M4312">
        <f t="shared" si="134"/>
        <v>0</v>
      </c>
      <c r="N4312" s="23" t="s">
        <v>10840</v>
      </c>
      <c r="O4312" s="23" t="s">
        <v>13165</v>
      </c>
      <c r="P4312" s="23">
        <f t="shared" si="135"/>
        <v>2</v>
      </c>
    </row>
    <row r="4313" spans="1:16" x14ac:dyDescent="0.3">
      <c r="A4313">
        <v>4432</v>
      </c>
      <c r="B4313" t="s">
        <v>4815</v>
      </c>
      <c r="C4313" t="s">
        <v>6730</v>
      </c>
      <c r="D4313" t="s">
        <v>28</v>
      </c>
      <c r="E4313" t="s">
        <v>29</v>
      </c>
      <c r="F4313">
        <v>90</v>
      </c>
      <c r="G4313" t="s">
        <v>9512</v>
      </c>
      <c r="H4313" t="s">
        <v>1168</v>
      </c>
      <c r="I4313" t="s">
        <v>32</v>
      </c>
      <c r="J4313" s="6" t="s">
        <v>13626</v>
      </c>
      <c r="K4313">
        <v>42</v>
      </c>
      <c r="L4313" t="s">
        <v>70</v>
      </c>
      <c r="M4313">
        <f t="shared" si="134"/>
        <v>0</v>
      </c>
      <c r="N4313" s="23" t="s">
        <v>10840</v>
      </c>
      <c r="O4313" s="23" t="s">
        <v>13165</v>
      </c>
      <c r="P4313" s="23">
        <f t="shared" si="135"/>
        <v>2</v>
      </c>
    </row>
    <row r="4314" spans="1:16" x14ac:dyDescent="0.3">
      <c r="A4314">
        <v>4433</v>
      </c>
      <c r="B4314" t="s">
        <v>5730</v>
      </c>
      <c r="C4314" t="s">
        <v>8490</v>
      </c>
      <c r="D4314" t="s">
        <v>51</v>
      </c>
      <c r="E4314" t="s">
        <v>16</v>
      </c>
      <c r="F4314">
        <v>30</v>
      </c>
      <c r="G4314" t="s">
        <v>9513</v>
      </c>
      <c r="H4314" t="s">
        <v>2536</v>
      </c>
      <c r="I4314" t="s">
        <v>124</v>
      </c>
      <c r="J4314" s="6" t="s">
        <v>13649</v>
      </c>
      <c r="K4314">
        <v>15</v>
      </c>
      <c r="L4314" t="s">
        <v>80</v>
      </c>
      <c r="M4314">
        <f t="shared" si="134"/>
        <v>0</v>
      </c>
      <c r="N4314" s="23" t="s">
        <v>10840</v>
      </c>
      <c r="O4314" s="23" t="s">
        <v>2643</v>
      </c>
      <c r="P4314" s="23">
        <f t="shared" si="135"/>
        <v>4</v>
      </c>
    </row>
    <row r="4315" spans="1:16" x14ac:dyDescent="0.3">
      <c r="A4315">
        <v>4434</v>
      </c>
      <c r="B4315" t="s">
        <v>9514</v>
      </c>
      <c r="C4315" t="s">
        <v>7889</v>
      </c>
      <c r="D4315" t="s">
        <v>51</v>
      </c>
      <c r="E4315" t="s">
        <v>16</v>
      </c>
      <c r="F4315">
        <v>30</v>
      </c>
      <c r="G4315" t="s">
        <v>9515</v>
      </c>
      <c r="H4315" t="s">
        <v>5521</v>
      </c>
      <c r="I4315" t="s">
        <v>25</v>
      </c>
      <c r="J4315" s="6">
        <v>44481</v>
      </c>
      <c r="K4315">
        <v>13</v>
      </c>
      <c r="L4315" t="s">
        <v>20</v>
      </c>
      <c r="M4315">
        <f t="shared" si="134"/>
        <v>0</v>
      </c>
      <c r="N4315" s="23" t="s">
        <v>13166</v>
      </c>
      <c r="O4315" s="23" t="s">
        <v>10453</v>
      </c>
      <c r="P4315" s="23">
        <f t="shared" si="135"/>
        <v>7</v>
      </c>
    </row>
    <row r="4316" spans="1:16" x14ac:dyDescent="0.3">
      <c r="A4316">
        <v>4435</v>
      </c>
      <c r="B4316" t="s">
        <v>9516</v>
      </c>
      <c r="C4316" t="s">
        <v>2920</v>
      </c>
      <c r="D4316" t="s">
        <v>28</v>
      </c>
      <c r="E4316" t="s">
        <v>29</v>
      </c>
      <c r="F4316">
        <v>30</v>
      </c>
      <c r="G4316" t="s">
        <v>14732</v>
      </c>
      <c r="H4316" t="s">
        <v>5271</v>
      </c>
      <c r="I4316" t="s">
        <v>187</v>
      </c>
      <c r="J4316" s="6">
        <v>44783</v>
      </c>
      <c r="K4316">
        <v>54</v>
      </c>
      <c r="L4316" t="s">
        <v>20</v>
      </c>
      <c r="M4316">
        <f t="shared" si="134"/>
        <v>0</v>
      </c>
      <c r="N4316" s="23" t="s">
        <v>13167</v>
      </c>
      <c r="O4316" s="23" t="s">
        <v>10422</v>
      </c>
      <c r="P4316" s="23">
        <f t="shared" si="135"/>
        <v>4</v>
      </c>
    </row>
    <row r="4317" spans="1:16" x14ac:dyDescent="0.3">
      <c r="A4317">
        <v>4436</v>
      </c>
      <c r="B4317" t="s">
        <v>9518</v>
      </c>
      <c r="C4317" t="s">
        <v>4366</v>
      </c>
      <c r="D4317" t="s">
        <v>51</v>
      </c>
      <c r="E4317" t="s">
        <v>16</v>
      </c>
      <c r="F4317">
        <v>60</v>
      </c>
      <c r="G4317" t="s">
        <v>9519</v>
      </c>
      <c r="H4317" t="s">
        <v>4283</v>
      </c>
      <c r="I4317" t="s">
        <v>178</v>
      </c>
      <c r="J4317" s="6" t="s">
        <v>14175</v>
      </c>
      <c r="K4317">
        <v>7</v>
      </c>
      <c r="L4317" t="s">
        <v>20</v>
      </c>
      <c r="M4317">
        <f t="shared" si="134"/>
        <v>0</v>
      </c>
      <c r="N4317" s="23" t="s">
        <v>13168</v>
      </c>
      <c r="O4317" s="23" t="s">
        <v>10468</v>
      </c>
      <c r="P4317" s="23">
        <f t="shared" si="135"/>
        <v>8</v>
      </c>
    </row>
    <row r="4318" spans="1:16" x14ac:dyDescent="0.3">
      <c r="A4318">
        <v>4437</v>
      </c>
      <c r="B4318" t="s">
        <v>6198</v>
      </c>
      <c r="C4318" t="s">
        <v>3732</v>
      </c>
      <c r="D4318" t="s">
        <v>28</v>
      </c>
      <c r="E4318" t="s">
        <v>29</v>
      </c>
      <c r="F4318">
        <v>30</v>
      </c>
      <c r="G4318" t="s">
        <v>9520</v>
      </c>
      <c r="H4318" t="s">
        <v>99</v>
      </c>
      <c r="I4318" t="s">
        <v>100</v>
      </c>
      <c r="J4318" s="6" t="s">
        <v>14038</v>
      </c>
      <c r="K4318">
        <v>15</v>
      </c>
      <c r="L4318" t="s">
        <v>54</v>
      </c>
      <c r="M4318">
        <f t="shared" si="134"/>
        <v>0</v>
      </c>
      <c r="N4318" s="23" t="s">
        <v>13169</v>
      </c>
      <c r="O4318" s="23" t="s">
        <v>1665</v>
      </c>
      <c r="P4318" s="23">
        <f t="shared" si="135"/>
        <v>5</v>
      </c>
    </row>
    <row r="4319" spans="1:16" x14ac:dyDescent="0.3">
      <c r="A4319">
        <v>4438</v>
      </c>
      <c r="B4319" t="s">
        <v>7686</v>
      </c>
      <c r="C4319" t="s">
        <v>256</v>
      </c>
      <c r="D4319" t="s">
        <v>15</v>
      </c>
      <c r="E4319" t="s">
        <v>16</v>
      </c>
      <c r="F4319">
        <v>60</v>
      </c>
      <c r="G4319" t="s">
        <v>9521</v>
      </c>
      <c r="H4319" t="s">
        <v>455</v>
      </c>
      <c r="I4319" t="s">
        <v>187</v>
      </c>
      <c r="J4319" s="6" t="s">
        <v>14005</v>
      </c>
      <c r="K4319">
        <v>56</v>
      </c>
      <c r="L4319" t="s">
        <v>54</v>
      </c>
      <c r="M4319">
        <f t="shared" si="134"/>
        <v>0</v>
      </c>
      <c r="N4319" s="23" t="s">
        <v>13169</v>
      </c>
      <c r="O4319" s="23" t="s">
        <v>9969</v>
      </c>
      <c r="P4319" s="23">
        <f t="shared" si="135"/>
        <v>6</v>
      </c>
    </row>
    <row r="4320" spans="1:16" x14ac:dyDescent="0.3">
      <c r="A4320">
        <v>4439</v>
      </c>
      <c r="B4320" t="s">
        <v>9522</v>
      </c>
      <c r="C4320" t="s">
        <v>4032</v>
      </c>
      <c r="D4320" t="s">
        <v>51</v>
      </c>
      <c r="E4320" t="s">
        <v>16</v>
      </c>
      <c r="F4320">
        <v>60</v>
      </c>
      <c r="G4320" t="s">
        <v>9523</v>
      </c>
      <c r="H4320" t="s">
        <v>5631</v>
      </c>
      <c r="I4320" t="s">
        <v>129</v>
      </c>
      <c r="J4320" s="6" t="s">
        <v>13835</v>
      </c>
      <c r="K4320">
        <v>103</v>
      </c>
      <c r="L4320" t="s">
        <v>101</v>
      </c>
      <c r="M4320">
        <f t="shared" si="134"/>
        <v>0</v>
      </c>
      <c r="N4320" s="23" t="s">
        <v>13170</v>
      </c>
      <c r="O4320" s="23" t="s">
        <v>10453</v>
      </c>
      <c r="P4320" s="23">
        <f t="shared" si="135"/>
        <v>7</v>
      </c>
    </row>
    <row r="4321" spans="1:16" x14ac:dyDescent="0.3">
      <c r="A4321">
        <v>4440</v>
      </c>
      <c r="B4321" t="s">
        <v>2510</v>
      </c>
      <c r="C4321" t="s">
        <v>3314</v>
      </c>
      <c r="D4321" t="s">
        <v>51</v>
      </c>
      <c r="E4321" t="s">
        <v>16</v>
      </c>
      <c r="F4321">
        <v>30</v>
      </c>
      <c r="G4321" t="s">
        <v>9524</v>
      </c>
      <c r="H4321" t="s">
        <v>5915</v>
      </c>
      <c r="I4321" t="s">
        <v>32</v>
      </c>
      <c r="J4321" s="6">
        <v>44746</v>
      </c>
      <c r="K4321">
        <v>19</v>
      </c>
      <c r="L4321" t="s">
        <v>159</v>
      </c>
      <c r="M4321">
        <f t="shared" si="134"/>
        <v>0</v>
      </c>
      <c r="N4321" s="23" t="s">
        <v>13171</v>
      </c>
      <c r="O4321" s="23" t="s">
        <v>6</v>
      </c>
      <c r="P4321" s="23">
        <f t="shared" si="135"/>
        <v>6</v>
      </c>
    </row>
    <row r="4322" spans="1:16" x14ac:dyDescent="0.3">
      <c r="A4322">
        <v>4441</v>
      </c>
      <c r="B4322" t="s">
        <v>9525</v>
      </c>
      <c r="C4322" t="s">
        <v>268</v>
      </c>
      <c r="D4322" t="s">
        <v>15</v>
      </c>
      <c r="E4322" t="s">
        <v>16</v>
      </c>
      <c r="F4322">
        <v>60</v>
      </c>
      <c r="G4322" t="s">
        <v>9526</v>
      </c>
      <c r="H4322" t="s">
        <v>4085</v>
      </c>
      <c r="I4322" t="s">
        <v>240</v>
      </c>
      <c r="J4322" s="6">
        <v>43958</v>
      </c>
      <c r="K4322">
        <v>62</v>
      </c>
      <c r="L4322" t="s">
        <v>33</v>
      </c>
      <c r="M4322">
        <f t="shared" si="134"/>
        <v>0</v>
      </c>
      <c r="N4322" s="23" t="s">
        <v>1898</v>
      </c>
      <c r="O4322" s="23" t="s">
        <v>6</v>
      </c>
      <c r="P4322" s="23">
        <f t="shared" si="135"/>
        <v>6</v>
      </c>
    </row>
    <row r="4323" spans="1:16" x14ac:dyDescent="0.3">
      <c r="A4323">
        <v>4442</v>
      </c>
      <c r="B4323" t="s">
        <v>4817</v>
      </c>
      <c r="C4323" t="s">
        <v>2995</v>
      </c>
      <c r="D4323" t="s">
        <v>41</v>
      </c>
      <c r="E4323" t="s">
        <v>16</v>
      </c>
      <c r="F4323">
        <v>30</v>
      </c>
      <c r="G4323" t="s">
        <v>15043</v>
      </c>
      <c r="H4323" t="s">
        <v>400</v>
      </c>
      <c r="I4323" t="s">
        <v>401</v>
      </c>
      <c r="J4323" s="6">
        <v>44013</v>
      </c>
      <c r="K4323">
        <v>38</v>
      </c>
      <c r="L4323" t="s">
        <v>80</v>
      </c>
      <c r="M4323">
        <f t="shared" si="134"/>
        <v>0</v>
      </c>
      <c r="N4323" s="23" t="s">
        <v>13172</v>
      </c>
      <c r="O4323" s="23" t="s">
        <v>10592</v>
      </c>
      <c r="P4323" s="23">
        <f t="shared" si="135"/>
        <v>3</v>
      </c>
    </row>
    <row r="4324" spans="1:16" x14ac:dyDescent="0.3">
      <c r="A4324">
        <v>4443</v>
      </c>
      <c r="B4324" t="s">
        <v>9528</v>
      </c>
      <c r="C4324" t="s">
        <v>832</v>
      </c>
      <c r="D4324" t="s">
        <v>51</v>
      </c>
      <c r="E4324" t="s">
        <v>16</v>
      </c>
      <c r="F4324">
        <v>60</v>
      </c>
      <c r="G4324" t="s">
        <v>9529</v>
      </c>
      <c r="H4324" t="s">
        <v>1347</v>
      </c>
      <c r="I4324" t="s">
        <v>32</v>
      </c>
      <c r="J4324" s="6" t="s">
        <v>14133</v>
      </c>
      <c r="K4324">
        <v>90</v>
      </c>
      <c r="L4324" t="s">
        <v>54</v>
      </c>
      <c r="M4324">
        <f t="shared" si="134"/>
        <v>0</v>
      </c>
      <c r="N4324" s="23" t="s">
        <v>13173</v>
      </c>
      <c r="O4324" s="23" t="s">
        <v>3222</v>
      </c>
      <c r="P4324" s="23">
        <f t="shared" si="135"/>
        <v>4</v>
      </c>
    </row>
    <row r="4325" spans="1:16" x14ac:dyDescent="0.3">
      <c r="A4325">
        <v>4444</v>
      </c>
      <c r="B4325" t="s">
        <v>8407</v>
      </c>
      <c r="C4325" t="s">
        <v>3812</v>
      </c>
      <c r="D4325" t="s">
        <v>28</v>
      </c>
      <c r="E4325" t="s">
        <v>29</v>
      </c>
      <c r="F4325">
        <v>60</v>
      </c>
      <c r="G4325" t="s">
        <v>9530</v>
      </c>
      <c r="H4325" t="s">
        <v>18</v>
      </c>
      <c r="I4325" t="s">
        <v>19</v>
      </c>
      <c r="J4325" s="6">
        <v>44693</v>
      </c>
      <c r="K4325">
        <v>17</v>
      </c>
      <c r="L4325" t="s">
        <v>64</v>
      </c>
      <c r="M4325">
        <f t="shared" si="134"/>
        <v>0</v>
      </c>
      <c r="N4325" s="23" t="s">
        <v>13173</v>
      </c>
      <c r="O4325" s="23" t="s">
        <v>10438</v>
      </c>
      <c r="P4325" s="23">
        <f t="shared" si="135"/>
        <v>5</v>
      </c>
    </row>
    <row r="4326" spans="1:16" x14ac:dyDescent="0.3">
      <c r="A4326">
        <v>4445</v>
      </c>
      <c r="B4326" t="s">
        <v>9531</v>
      </c>
      <c r="C4326" t="s">
        <v>2785</v>
      </c>
      <c r="D4326" t="s">
        <v>15</v>
      </c>
      <c r="E4326" t="s">
        <v>16</v>
      </c>
      <c r="F4326">
        <v>90</v>
      </c>
      <c r="G4326" t="s">
        <v>9532</v>
      </c>
      <c r="H4326" t="s">
        <v>1249</v>
      </c>
      <c r="I4326" t="s">
        <v>146</v>
      </c>
      <c r="J4326" s="6" t="s">
        <v>13892</v>
      </c>
      <c r="K4326">
        <v>8</v>
      </c>
      <c r="L4326" t="s">
        <v>54</v>
      </c>
      <c r="M4326">
        <f t="shared" si="134"/>
        <v>0</v>
      </c>
      <c r="N4326" s="23" t="s">
        <v>13174</v>
      </c>
      <c r="O4326" s="23" t="s">
        <v>10416</v>
      </c>
      <c r="P4326" s="23">
        <f t="shared" si="135"/>
        <v>4</v>
      </c>
    </row>
    <row r="4327" spans="1:16" x14ac:dyDescent="0.3">
      <c r="A4327">
        <v>4446</v>
      </c>
      <c r="B4327" t="s">
        <v>2259</v>
      </c>
      <c r="C4327" t="s">
        <v>492</v>
      </c>
      <c r="D4327" t="s">
        <v>28</v>
      </c>
      <c r="E4327" t="s">
        <v>29</v>
      </c>
      <c r="F4327">
        <v>30</v>
      </c>
      <c r="G4327" t="s">
        <v>9533</v>
      </c>
      <c r="H4327" t="s">
        <v>1590</v>
      </c>
      <c r="I4327" t="s">
        <v>32</v>
      </c>
      <c r="J4327" s="6" t="s">
        <v>13671</v>
      </c>
      <c r="K4327">
        <v>25</v>
      </c>
      <c r="L4327" t="s">
        <v>101</v>
      </c>
      <c r="M4327">
        <f t="shared" si="134"/>
        <v>0</v>
      </c>
      <c r="N4327" s="23" t="s">
        <v>13175</v>
      </c>
      <c r="O4327" s="23" t="s">
        <v>10417</v>
      </c>
      <c r="P4327" s="23">
        <f t="shared" si="135"/>
        <v>5</v>
      </c>
    </row>
    <row r="4328" spans="1:16" x14ac:dyDescent="0.3">
      <c r="A4328">
        <v>4447</v>
      </c>
      <c r="B4328" t="s">
        <v>3191</v>
      </c>
      <c r="C4328" t="s">
        <v>9534</v>
      </c>
      <c r="D4328" t="s">
        <v>15</v>
      </c>
      <c r="E4328" t="s">
        <v>16</v>
      </c>
      <c r="F4328">
        <v>60</v>
      </c>
      <c r="G4328" t="s">
        <v>9535</v>
      </c>
      <c r="H4328" t="s">
        <v>9536</v>
      </c>
      <c r="I4328" t="s">
        <v>32</v>
      </c>
      <c r="J4328" s="6" t="s">
        <v>13691</v>
      </c>
      <c r="K4328">
        <v>34</v>
      </c>
      <c r="L4328" t="s">
        <v>64</v>
      </c>
      <c r="M4328">
        <f t="shared" si="134"/>
        <v>0</v>
      </c>
      <c r="N4328" s="23" t="s">
        <v>13175</v>
      </c>
      <c r="O4328" s="23" t="s">
        <v>10422</v>
      </c>
      <c r="P4328" s="23">
        <f t="shared" si="135"/>
        <v>4</v>
      </c>
    </row>
    <row r="4329" spans="1:16" x14ac:dyDescent="0.3">
      <c r="A4329">
        <v>4448</v>
      </c>
      <c r="B4329" t="s">
        <v>9537</v>
      </c>
      <c r="C4329" t="s">
        <v>3226</v>
      </c>
      <c r="D4329" t="s">
        <v>51</v>
      </c>
      <c r="E4329" t="s">
        <v>16</v>
      </c>
      <c r="F4329">
        <v>60</v>
      </c>
      <c r="G4329" t="s">
        <v>9538</v>
      </c>
      <c r="H4329" t="s">
        <v>1018</v>
      </c>
      <c r="I4329" t="s">
        <v>294</v>
      </c>
      <c r="J4329" s="6" t="s">
        <v>14073</v>
      </c>
      <c r="K4329">
        <v>43</v>
      </c>
      <c r="L4329" t="s">
        <v>39</v>
      </c>
      <c r="M4329">
        <f t="shared" si="134"/>
        <v>0</v>
      </c>
      <c r="N4329" s="23" t="s">
        <v>13176</v>
      </c>
      <c r="O4329" s="23" t="s">
        <v>10422</v>
      </c>
      <c r="P4329" s="23">
        <f t="shared" si="135"/>
        <v>4</v>
      </c>
    </row>
    <row r="4330" spans="1:16" x14ac:dyDescent="0.3">
      <c r="A4330">
        <v>4449</v>
      </c>
      <c r="B4330" t="s">
        <v>4805</v>
      </c>
      <c r="C4330" t="s">
        <v>1196</v>
      </c>
      <c r="D4330" t="s">
        <v>15</v>
      </c>
      <c r="E4330" t="s">
        <v>16</v>
      </c>
      <c r="F4330">
        <v>30</v>
      </c>
      <c r="G4330" t="s">
        <v>9538</v>
      </c>
      <c r="H4330" t="s">
        <v>382</v>
      </c>
      <c r="I4330" t="s">
        <v>32</v>
      </c>
      <c r="J4330" s="6">
        <v>43992</v>
      </c>
      <c r="K4330">
        <v>67</v>
      </c>
      <c r="L4330" t="s">
        <v>70</v>
      </c>
      <c r="M4330">
        <f t="shared" si="134"/>
        <v>0</v>
      </c>
      <c r="N4330" s="23" t="s">
        <v>13176</v>
      </c>
      <c r="O4330" s="23" t="s">
        <v>10422</v>
      </c>
      <c r="P4330" s="23">
        <f t="shared" si="135"/>
        <v>4</v>
      </c>
    </row>
    <row r="4331" spans="1:16" x14ac:dyDescent="0.3">
      <c r="A4331">
        <v>4450</v>
      </c>
      <c r="B4331" t="s">
        <v>2388</v>
      </c>
      <c r="C4331" t="s">
        <v>1783</v>
      </c>
      <c r="D4331" t="s">
        <v>28</v>
      </c>
      <c r="E4331" t="s">
        <v>29</v>
      </c>
      <c r="F4331">
        <v>60</v>
      </c>
      <c r="G4331" t="s">
        <v>9539</v>
      </c>
      <c r="H4331" t="s">
        <v>2476</v>
      </c>
      <c r="I4331" t="s">
        <v>38</v>
      </c>
      <c r="J4331" s="6" t="s">
        <v>13770</v>
      </c>
      <c r="K4331">
        <v>105</v>
      </c>
      <c r="L4331" t="s">
        <v>20</v>
      </c>
      <c r="M4331">
        <f t="shared" si="134"/>
        <v>0</v>
      </c>
      <c r="N4331" s="23" t="s">
        <v>2509</v>
      </c>
      <c r="O4331" s="23" t="s">
        <v>10422</v>
      </c>
      <c r="P4331" s="23">
        <f t="shared" si="135"/>
        <v>4</v>
      </c>
    </row>
    <row r="4332" spans="1:16" x14ac:dyDescent="0.3">
      <c r="A4332">
        <v>4451</v>
      </c>
      <c r="B4332" t="s">
        <v>9540</v>
      </c>
      <c r="C4332" t="s">
        <v>1861</v>
      </c>
      <c r="D4332" t="s">
        <v>51</v>
      </c>
      <c r="E4332" t="s">
        <v>16</v>
      </c>
      <c r="F4332">
        <v>90</v>
      </c>
      <c r="G4332" t="s">
        <v>9541</v>
      </c>
      <c r="H4332" t="s">
        <v>1444</v>
      </c>
      <c r="I4332" t="s">
        <v>1199</v>
      </c>
      <c r="J4332" s="6" t="s">
        <v>14231</v>
      </c>
      <c r="K4332">
        <v>78</v>
      </c>
      <c r="L4332" t="s">
        <v>101</v>
      </c>
      <c r="M4332">
        <f t="shared" si="134"/>
        <v>0</v>
      </c>
      <c r="N4332" s="23" t="s">
        <v>1208</v>
      </c>
      <c r="O4332" s="23" t="s">
        <v>1021</v>
      </c>
      <c r="P4332" s="23">
        <f t="shared" si="135"/>
        <v>6</v>
      </c>
    </row>
    <row r="4333" spans="1:16" x14ac:dyDescent="0.3">
      <c r="A4333">
        <v>4452</v>
      </c>
      <c r="B4333" t="s">
        <v>9542</v>
      </c>
      <c r="C4333" t="s">
        <v>2409</v>
      </c>
      <c r="D4333" t="s">
        <v>15</v>
      </c>
      <c r="E4333" t="s">
        <v>16</v>
      </c>
      <c r="F4333">
        <v>90</v>
      </c>
      <c r="G4333" t="s">
        <v>9543</v>
      </c>
      <c r="H4333" t="s">
        <v>6319</v>
      </c>
      <c r="I4333" t="s">
        <v>32</v>
      </c>
      <c r="J4333" s="6" t="s">
        <v>14158</v>
      </c>
      <c r="K4333">
        <v>69</v>
      </c>
      <c r="L4333" t="s">
        <v>39</v>
      </c>
      <c r="M4333">
        <f t="shared" si="134"/>
        <v>0</v>
      </c>
      <c r="N4333" s="23" t="s">
        <v>13177</v>
      </c>
      <c r="O4333" s="23" t="s">
        <v>10438</v>
      </c>
      <c r="P4333" s="23">
        <f t="shared" si="135"/>
        <v>5</v>
      </c>
    </row>
    <row r="4334" spans="1:16" x14ac:dyDescent="0.3">
      <c r="A4334">
        <v>4453</v>
      </c>
      <c r="B4334" t="s">
        <v>4392</v>
      </c>
      <c r="C4334" t="s">
        <v>1172</v>
      </c>
      <c r="D4334" t="s">
        <v>28</v>
      </c>
      <c r="E4334" t="s">
        <v>29</v>
      </c>
      <c r="F4334">
        <v>30</v>
      </c>
      <c r="G4334" t="s">
        <v>9544</v>
      </c>
      <c r="H4334" t="s">
        <v>315</v>
      </c>
      <c r="I4334" t="s">
        <v>32</v>
      </c>
      <c r="J4334" s="6" t="s">
        <v>13970</v>
      </c>
      <c r="K4334">
        <v>11</v>
      </c>
      <c r="L4334" t="s">
        <v>20</v>
      </c>
      <c r="M4334">
        <f t="shared" si="134"/>
        <v>0</v>
      </c>
      <c r="N4334" s="23" t="s">
        <v>13178</v>
      </c>
      <c r="O4334" s="23" t="s">
        <v>10438</v>
      </c>
      <c r="P4334" s="23">
        <f t="shared" si="135"/>
        <v>5</v>
      </c>
    </row>
    <row r="4335" spans="1:16" x14ac:dyDescent="0.3">
      <c r="A4335">
        <v>4454</v>
      </c>
      <c r="B4335" t="s">
        <v>6637</v>
      </c>
      <c r="C4335" t="s">
        <v>653</v>
      </c>
      <c r="D4335" t="s">
        <v>51</v>
      </c>
      <c r="E4335" t="s">
        <v>16</v>
      </c>
      <c r="F4335">
        <v>60</v>
      </c>
      <c r="G4335" t="s">
        <v>9545</v>
      </c>
      <c r="H4335" t="s">
        <v>3324</v>
      </c>
      <c r="I4335" t="s">
        <v>32</v>
      </c>
      <c r="J4335" s="6" t="s">
        <v>14102</v>
      </c>
      <c r="K4335">
        <v>65</v>
      </c>
      <c r="L4335" t="s">
        <v>33</v>
      </c>
      <c r="M4335">
        <f t="shared" si="134"/>
        <v>0</v>
      </c>
      <c r="N4335" s="23" t="s">
        <v>6907</v>
      </c>
      <c r="O4335" s="23" t="s">
        <v>1021</v>
      </c>
      <c r="P4335" s="23">
        <f t="shared" si="135"/>
        <v>6</v>
      </c>
    </row>
    <row r="4336" spans="1:16" x14ac:dyDescent="0.3">
      <c r="A4336">
        <v>4455</v>
      </c>
      <c r="B4336" t="s">
        <v>9511</v>
      </c>
      <c r="C4336" t="s">
        <v>2282</v>
      </c>
      <c r="D4336" t="s">
        <v>51</v>
      </c>
      <c r="E4336" t="s">
        <v>16</v>
      </c>
      <c r="F4336">
        <v>60</v>
      </c>
      <c r="G4336" t="s">
        <v>14733</v>
      </c>
      <c r="H4336" t="s">
        <v>6343</v>
      </c>
      <c r="I4336" t="s">
        <v>32</v>
      </c>
      <c r="J4336" s="6">
        <v>44115</v>
      </c>
      <c r="K4336">
        <v>16</v>
      </c>
      <c r="L4336" t="s">
        <v>54</v>
      </c>
      <c r="M4336">
        <f t="shared" si="134"/>
        <v>0</v>
      </c>
      <c r="N4336" s="23" t="s">
        <v>13179</v>
      </c>
      <c r="O4336" s="23" t="s">
        <v>10422</v>
      </c>
      <c r="P4336" s="23">
        <f t="shared" si="135"/>
        <v>4</v>
      </c>
    </row>
    <row r="4337" spans="1:16" x14ac:dyDescent="0.3">
      <c r="A4337">
        <v>4456</v>
      </c>
      <c r="B4337" t="s">
        <v>8187</v>
      </c>
      <c r="C4337" t="s">
        <v>3956</v>
      </c>
      <c r="D4337" t="s">
        <v>28</v>
      </c>
      <c r="E4337" t="s">
        <v>29</v>
      </c>
      <c r="F4337">
        <v>60</v>
      </c>
      <c r="G4337" t="s">
        <v>9547</v>
      </c>
      <c r="H4337" t="s">
        <v>1754</v>
      </c>
      <c r="I4337" t="s">
        <v>25</v>
      </c>
      <c r="J4337" s="6">
        <v>44622</v>
      </c>
      <c r="K4337">
        <v>4</v>
      </c>
      <c r="L4337" t="s">
        <v>101</v>
      </c>
      <c r="M4337">
        <f t="shared" si="134"/>
        <v>0</v>
      </c>
      <c r="N4337" s="23" t="s">
        <v>13180</v>
      </c>
      <c r="O4337" s="23" t="s">
        <v>6</v>
      </c>
      <c r="P4337" s="23">
        <f t="shared" si="135"/>
        <v>6</v>
      </c>
    </row>
    <row r="4338" spans="1:16" x14ac:dyDescent="0.3">
      <c r="A4338">
        <v>4457</v>
      </c>
      <c r="B4338" t="s">
        <v>1748</v>
      </c>
      <c r="C4338" t="s">
        <v>928</v>
      </c>
      <c r="D4338" t="s">
        <v>28</v>
      </c>
      <c r="E4338" t="s">
        <v>29</v>
      </c>
      <c r="F4338">
        <v>30</v>
      </c>
      <c r="G4338" t="s">
        <v>9548</v>
      </c>
      <c r="H4338" t="s">
        <v>1408</v>
      </c>
      <c r="I4338" t="s">
        <v>1083</v>
      </c>
      <c r="J4338" s="6" t="s">
        <v>13688</v>
      </c>
      <c r="K4338">
        <v>54</v>
      </c>
      <c r="L4338" t="s">
        <v>64</v>
      </c>
      <c r="M4338">
        <f t="shared" si="134"/>
        <v>0</v>
      </c>
      <c r="N4338" s="23" t="s">
        <v>13181</v>
      </c>
      <c r="O4338" s="23" t="s">
        <v>6</v>
      </c>
      <c r="P4338" s="23">
        <f t="shared" si="135"/>
        <v>6</v>
      </c>
    </row>
    <row r="4339" spans="1:16" x14ac:dyDescent="0.3">
      <c r="A4339">
        <v>4458</v>
      </c>
      <c r="B4339" t="s">
        <v>3410</v>
      </c>
      <c r="C4339" t="s">
        <v>5346</v>
      </c>
      <c r="D4339" t="s">
        <v>28</v>
      </c>
      <c r="E4339" t="s">
        <v>29</v>
      </c>
      <c r="F4339">
        <v>60</v>
      </c>
      <c r="G4339" t="s">
        <v>9549</v>
      </c>
      <c r="H4339" t="s">
        <v>2183</v>
      </c>
      <c r="I4339" t="s">
        <v>124</v>
      </c>
      <c r="J4339" s="6">
        <v>44626</v>
      </c>
      <c r="K4339">
        <v>23</v>
      </c>
      <c r="L4339" t="s">
        <v>39</v>
      </c>
      <c r="M4339">
        <f t="shared" si="134"/>
        <v>0</v>
      </c>
      <c r="N4339" s="23" t="s">
        <v>13182</v>
      </c>
      <c r="O4339" s="23" t="s">
        <v>10422</v>
      </c>
      <c r="P4339" s="23">
        <f t="shared" si="135"/>
        <v>4</v>
      </c>
    </row>
    <row r="4340" spans="1:16" x14ac:dyDescent="0.3">
      <c r="A4340">
        <v>4459</v>
      </c>
      <c r="B4340" t="s">
        <v>2527</v>
      </c>
      <c r="C4340" t="s">
        <v>7266</v>
      </c>
      <c r="D4340" t="s">
        <v>28</v>
      </c>
      <c r="E4340" t="s">
        <v>29</v>
      </c>
      <c r="F4340">
        <v>60</v>
      </c>
      <c r="G4340" t="s">
        <v>2512</v>
      </c>
      <c r="H4340" t="s">
        <v>338</v>
      </c>
      <c r="I4340" t="s">
        <v>173</v>
      </c>
      <c r="J4340" s="6">
        <v>44356</v>
      </c>
      <c r="K4340">
        <v>89</v>
      </c>
      <c r="L4340" t="s">
        <v>54</v>
      </c>
      <c r="M4340">
        <f t="shared" si="134"/>
        <v>0</v>
      </c>
      <c r="N4340" s="23" t="s">
        <v>2512</v>
      </c>
      <c r="O4340" s="23"/>
      <c r="P4340" s="23">
        <f t="shared" si="135"/>
        <v>0</v>
      </c>
    </row>
    <row r="4341" spans="1:16" x14ac:dyDescent="0.3">
      <c r="A4341">
        <v>4460</v>
      </c>
      <c r="B4341" t="s">
        <v>9550</v>
      </c>
      <c r="C4341" t="s">
        <v>1517</v>
      </c>
      <c r="D4341" t="s">
        <v>15</v>
      </c>
      <c r="E4341" t="s">
        <v>16</v>
      </c>
      <c r="F4341">
        <v>60</v>
      </c>
      <c r="G4341" t="s">
        <v>9551</v>
      </c>
      <c r="H4341" t="s">
        <v>1937</v>
      </c>
      <c r="I4341" t="s">
        <v>25</v>
      </c>
      <c r="J4341" s="6">
        <v>44873</v>
      </c>
      <c r="K4341">
        <v>41</v>
      </c>
      <c r="L4341" t="s">
        <v>101</v>
      </c>
      <c r="M4341">
        <f t="shared" si="134"/>
        <v>0</v>
      </c>
      <c r="N4341" s="23" t="s">
        <v>13183</v>
      </c>
      <c r="O4341" s="23" t="s">
        <v>10453</v>
      </c>
      <c r="P4341" s="23">
        <f t="shared" si="135"/>
        <v>7</v>
      </c>
    </row>
    <row r="4342" spans="1:16" x14ac:dyDescent="0.3">
      <c r="A4342">
        <v>4461</v>
      </c>
      <c r="B4342" t="s">
        <v>9552</v>
      </c>
      <c r="C4342" t="s">
        <v>82</v>
      </c>
      <c r="D4342" t="s">
        <v>28</v>
      </c>
      <c r="E4342" t="s">
        <v>29</v>
      </c>
      <c r="F4342">
        <v>90</v>
      </c>
      <c r="G4342" t="s">
        <v>9553</v>
      </c>
      <c r="H4342" t="s">
        <v>1823</v>
      </c>
      <c r="I4342" t="s">
        <v>1824</v>
      </c>
      <c r="J4342" s="6" t="s">
        <v>14202</v>
      </c>
      <c r="K4342">
        <v>26</v>
      </c>
      <c r="L4342" t="s">
        <v>64</v>
      </c>
      <c r="M4342">
        <f t="shared" si="134"/>
        <v>0</v>
      </c>
      <c r="N4342" s="23" t="s">
        <v>5189</v>
      </c>
      <c r="O4342" s="23" t="s">
        <v>3222</v>
      </c>
      <c r="P4342" s="23">
        <f t="shared" si="135"/>
        <v>4</v>
      </c>
    </row>
    <row r="4343" spans="1:16" x14ac:dyDescent="0.3">
      <c r="A4343">
        <v>4462</v>
      </c>
      <c r="B4343" t="s">
        <v>9554</v>
      </c>
      <c r="C4343" t="s">
        <v>1866</v>
      </c>
      <c r="D4343" t="s">
        <v>15</v>
      </c>
      <c r="E4343" t="s">
        <v>16</v>
      </c>
      <c r="F4343">
        <v>30</v>
      </c>
      <c r="G4343" t="s">
        <v>9555</v>
      </c>
      <c r="H4343" t="s">
        <v>1186</v>
      </c>
      <c r="I4343" t="s">
        <v>32</v>
      </c>
      <c r="J4343" s="6" t="s">
        <v>14107</v>
      </c>
      <c r="K4343">
        <v>68</v>
      </c>
      <c r="L4343" t="s">
        <v>80</v>
      </c>
      <c r="M4343">
        <f t="shared" si="134"/>
        <v>0</v>
      </c>
      <c r="N4343" s="23" t="s">
        <v>5189</v>
      </c>
      <c r="O4343" s="23" t="s">
        <v>10422</v>
      </c>
      <c r="P4343" s="23">
        <f t="shared" si="135"/>
        <v>4</v>
      </c>
    </row>
    <row r="4344" spans="1:16" x14ac:dyDescent="0.3">
      <c r="A4344">
        <v>4463</v>
      </c>
      <c r="B4344" t="s">
        <v>7349</v>
      </c>
      <c r="C4344" t="s">
        <v>3352</v>
      </c>
      <c r="D4344" t="s">
        <v>28</v>
      </c>
      <c r="E4344" t="s">
        <v>29</v>
      </c>
      <c r="F4344">
        <v>30</v>
      </c>
      <c r="G4344" t="s">
        <v>9556</v>
      </c>
      <c r="H4344" t="s">
        <v>6154</v>
      </c>
      <c r="I4344" t="s">
        <v>38</v>
      </c>
      <c r="J4344" s="6" t="s">
        <v>13801</v>
      </c>
      <c r="K4344">
        <v>16</v>
      </c>
      <c r="L4344" t="s">
        <v>64</v>
      </c>
      <c r="M4344">
        <f t="shared" si="134"/>
        <v>0</v>
      </c>
      <c r="N4344" s="23" t="s">
        <v>13184</v>
      </c>
      <c r="O4344" s="23" t="s">
        <v>13185</v>
      </c>
      <c r="P4344" s="23">
        <f t="shared" si="135"/>
        <v>4</v>
      </c>
    </row>
    <row r="4345" spans="1:16" x14ac:dyDescent="0.3">
      <c r="A4345">
        <v>4464</v>
      </c>
      <c r="B4345" t="s">
        <v>2300</v>
      </c>
      <c r="C4345" t="s">
        <v>7448</v>
      </c>
      <c r="D4345" t="s">
        <v>28</v>
      </c>
      <c r="E4345" t="s">
        <v>29</v>
      </c>
      <c r="F4345">
        <v>90</v>
      </c>
      <c r="G4345" t="s">
        <v>9557</v>
      </c>
      <c r="H4345" t="s">
        <v>8865</v>
      </c>
      <c r="I4345" t="s">
        <v>32</v>
      </c>
      <c r="J4345" s="6">
        <v>44652</v>
      </c>
      <c r="K4345">
        <v>84</v>
      </c>
      <c r="L4345" t="s">
        <v>33</v>
      </c>
      <c r="M4345">
        <f t="shared" si="134"/>
        <v>0</v>
      </c>
      <c r="N4345" s="23" t="s">
        <v>13186</v>
      </c>
      <c r="O4345" s="23" t="s">
        <v>10422</v>
      </c>
      <c r="P4345" s="23">
        <f t="shared" si="135"/>
        <v>4</v>
      </c>
    </row>
    <row r="4346" spans="1:16" x14ac:dyDescent="0.3">
      <c r="A4346">
        <v>4465</v>
      </c>
      <c r="B4346" t="s">
        <v>7802</v>
      </c>
      <c r="C4346" t="s">
        <v>1789</v>
      </c>
      <c r="D4346" t="s">
        <v>15</v>
      </c>
      <c r="E4346" t="s">
        <v>16</v>
      </c>
      <c r="F4346">
        <v>30</v>
      </c>
      <c r="G4346" t="s">
        <v>9558</v>
      </c>
      <c r="H4346" t="s">
        <v>933</v>
      </c>
      <c r="I4346" t="s">
        <v>934</v>
      </c>
      <c r="J4346" s="6" t="s">
        <v>13973</v>
      </c>
      <c r="K4346">
        <v>78</v>
      </c>
      <c r="L4346" t="s">
        <v>80</v>
      </c>
      <c r="M4346">
        <f t="shared" si="134"/>
        <v>0</v>
      </c>
      <c r="N4346" s="23" t="s">
        <v>13187</v>
      </c>
      <c r="O4346" s="23" t="s">
        <v>10422</v>
      </c>
      <c r="P4346" s="23">
        <f t="shared" si="135"/>
        <v>4</v>
      </c>
    </row>
    <row r="4347" spans="1:16" x14ac:dyDescent="0.3">
      <c r="A4347">
        <v>4467</v>
      </c>
      <c r="B4347" t="s">
        <v>7595</v>
      </c>
      <c r="C4347" t="s">
        <v>9110</v>
      </c>
      <c r="D4347" t="s">
        <v>28</v>
      </c>
      <c r="E4347" t="s">
        <v>29</v>
      </c>
      <c r="F4347">
        <v>90</v>
      </c>
      <c r="G4347" t="s">
        <v>9559</v>
      </c>
      <c r="H4347" t="s">
        <v>655</v>
      </c>
      <c r="I4347" t="s">
        <v>32</v>
      </c>
      <c r="J4347" s="6" t="s">
        <v>13720</v>
      </c>
      <c r="K4347">
        <v>26</v>
      </c>
      <c r="L4347" t="s">
        <v>70</v>
      </c>
      <c r="M4347">
        <f t="shared" si="134"/>
        <v>0</v>
      </c>
      <c r="N4347" s="23" t="s">
        <v>13188</v>
      </c>
      <c r="O4347" s="23" t="s">
        <v>6</v>
      </c>
      <c r="P4347" s="23">
        <f t="shared" si="135"/>
        <v>6</v>
      </c>
    </row>
    <row r="4348" spans="1:16" x14ac:dyDescent="0.3">
      <c r="A4348">
        <v>4468</v>
      </c>
      <c r="B4348" t="s">
        <v>4430</v>
      </c>
      <c r="C4348" t="s">
        <v>5541</v>
      </c>
      <c r="D4348" t="s">
        <v>28</v>
      </c>
      <c r="E4348" t="s">
        <v>29</v>
      </c>
      <c r="F4348">
        <v>90</v>
      </c>
      <c r="G4348" t="s">
        <v>9560</v>
      </c>
      <c r="H4348" t="s">
        <v>9561</v>
      </c>
      <c r="I4348" t="s">
        <v>913</v>
      </c>
      <c r="J4348" s="6" t="s">
        <v>13850</v>
      </c>
      <c r="K4348">
        <v>42</v>
      </c>
      <c r="L4348" t="s">
        <v>159</v>
      </c>
      <c r="M4348">
        <f t="shared" si="134"/>
        <v>0</v>
      </c>
      <c r="N4348" s="23" t="s">
        <v>9723</v>
      </c>
      <c r="O4348" s="23" t="s">
        <v>10549</v>
      </c>
      <c r="P4348" s="23">
        <f t="shared" si="135"/>
        <v>3</v>
      </c>
    </row>
    <row r="4349" spans="1:16" x14ac:dyDescent="0.3">
      <c r="A4349">
        <v>4469</v>
      </c>
      <c r="B4349" t="s">
        <v>1027</v>
      </c>
      <c r="C4349" t="s">
        <v>2349</v>
      </c>
      <c r="D4349" t="s">
        <v>28</v>
      </c>
      <c r="E4349" t="s">
        <v>29</v>
      </c>
      <c r="F4349">
        <v>90</v>
      </c>
      <c r="G4349" t="s">
        <v>9562</v>
      </c>
      <c r="H4349" t="s">
        <v>3387</v>
      </c>
      <c r="I4349" t="s">
        <v>2878</v>
      </c>
      <c r="J4349" s="6" t="s">
        <v>14044</v>
      </c>
      <c r="K4349">
        <v>87</v>
      </c>
      <c r="L4349" t="s">
        <v>54</v>
      </c>
      <c r="M4349">
        <f t="shared" si="134"/>
        <v>0</v>
      </c>
      <c r="N4349" s="23" t="s">
        <v>9723</v>
      </c>
      <c r="O4349" s="23" t="s">
        <v>7</v>
      </c>
      <c r="P4349" s="23">
        <f t="shared" si="135"/>
        <v>4</v>
      </c>
    </row>
    <row r="4350" spans="1:16" x14ac:dyDescent="0.3">
      <c r="A4350">
        <v>4470</v>
      </c>
      <c r="B4350" t="s">
        <v>9563</v>
      </c>
      <c r="C4350" t="s">
        <v>5199</v>
      </c>
      <c r="D4350" t="s">
        <v>15</v>
      </c>
      <c r="E4350" t="s">
        <v>16</v>
      </c>
      <c r="F4350">
        <v>90</v>
      </c>
      <c r="G4350" t="s">
        <v>9564</v>
      </c>
      <c r="H4350" t="s">
        <v>4853</v>
      </c>
      <c r="I4350" t="s">
        <v>178</v>
      </c>
      <c r="J4350" s="6">
        <v>43989</v>
      </c>
      <c r="K4350">
        <v>62</v>
      </c>
      <c r="L4350" t="s">
        <v>45</v>
      </c>
      <c r="M4350">
        <f t="shared" si="134"/>
        <v>0</v>
      </c>
      <c r="N4350" s="23" t="s">
        <v>9564</v>
      </c>
      <c r="O4350" s="23"/>
      <c r="P4350" s="23">
        <f t="shared" si="135"/>
        <v>0</v>
      </c>
    </row>
    <row r="4351" spans="1:16" x14ac:dyDescent="0.3">
      <c r="A4351">
        <v>4471</v>
      </c>
      <c r="B4351" t="s">
        <v>9565</v>
      </c>
      <c r="C4351" t="s">
        <v>1101</v>
      </c>
      <c r="D4351" t="s">
        <v>28</v>
      </c>
      <c r="E4351" t="s">
        <v>29</v>
      </c>
      <c r="F4351">
        <v>30</v>
      </c>
      <c r="G4351" t="s">
        <v>9566</v>
      </c>
      <c r="H4351" t="s">
        <v>1299</v>
      </c>
      <c r="I4351" t="s">
        <v>1199</v>
      </c>
      <c r="J4351" s="6" t="s">
        <v>13918</v>
      </c>
      <c r="K4351">
        <v>13</v>
      </c>
      <c r="L4351" t="s">
        <v>39</v>
      </c>
      <c r="M4351">
        <f t="shared" si="134"/>
        <v>0</v>
      </c>
      <c r="N4351" s="23" t="s">
        <v>4116</v>
      </c>
      <c r="O4351" s="23" t="s">
        <v>1021</v>
      </c>
      <c r="P4351" s="23">
        <f t="shared" si="135"/>
        <v>6</v>
      </c>
    </row>
    <row r="4352" spans="1:16" x14ac:dyDescent="0.3">
      <c r="A4352">
        <v>4472</v>
      </c>
      <c r="B4352" t="s">
        <v>6190</v>
      </c>
      <c r="C4352" t="s">
        <v>1286</v>
      </c>
      <c r="D4352" t="s">
        <v>28</v>
      </c>
      <c r="E4352" t="s">
        <v>29</v>
      </c>
      <c r="F4352">
        <v>90</v>
      </c>
      <c r="G4352" t="s">
        <v>9567</v>
      </c>
      <c r="H4352" t="s">
        <v>3822</v>
      </c>
      <c r="I4352" t="s">
        <v>1454</v>
      </c>
      <c r="J4352" s="6" t="s">
        <v>14188</v>
      </c>
      <c r="K4352">
        <v>18</v>
      </c>
      <c r="L4352" t="s">
        <v>70</v>
      </c>
      <c r="M4352">
        <f t="shared" si="134"/>
        <v>0</v>
      </c>
      <c r="N4352" s="23" t="s">
        <v>4116</v>
      </c>
      <c r="O4352" s="23" t="s">
        <v>10432</v>
      </c>
      <c r="P4352" s="23">
        <f t="shared" si="135"/>
        <v>6</v>
      </c>
    </row>
    <row r="4353" spans="1:16" x14ac:dyDescent="0.3">
      <c r="A4353">
        <v>4473</v>
      </c>
      <c r="B4353" t="s">
        <v>1748</v>
      </c>
      <c r="C4353" t="s">
        <v>1762</v>
      </c>
      <c r="D4353" t="s">
        <v>28</v>
      </c>
      <c r="E4353" t="s">
        <v>29</v>
      </c>
      <c r="F4353">
        <v>60</v>
      </c>
      <c r="G4353" t="s">
        <v>9568</v>
      </c>
      <c r="H4353" t="s">
        <v>1417</v>
      </c>
      <c r="I4353" t="s">
        <v>32</v>
      </c>
      <c r="J4353" s="6">
        <v>44842</v>
      </c>
      <c r="K4353">
        <v>70</v>
      </c>
      <c r="L4353" t="s">
        <v>20</v>
      </c>
      <c r="M4353">
        <f t="shared" si="134"/>
        <v>0</v>
      </c>
      <c r="N4353" s="23" t="s">
        <v>4116</v>
      </c>
      <c r="O4353" s="23" t="s">
        <v>6</v>
      </c>
      <c r="P4353" s="23">
        <f t="shared" si="135"/>
        <v>6</v>
      </c>
    </row>
    <row r="4354" spans="1:16" x14ac:dyDescent="0.3">
      <c r="A4354">
        <v>4474</v>
      </c>
      <c r="B4354" t="s">
        <v>9569</v>
      </c>
      <c r="C4354" t="s">
        <v>8136</v>
      </c>
      <c r="D4354" t="s">
        <v>51</v>
      </c>
      <c r="E4354" t="s">
        <v>16</v>
      </c>
      <c r="F4354">
        <v>30</v>
      </c>
      <c r="G4354" t="s">
        <v>9570</v>
      </c>
      <c r="H4354" t="s">
        <v>3876</v>
      </c>
      <c r="I4354" t="s">
        <v>32</v>
      </c>
      <c r="J4354" s="6" t="s">
        <v>14202</v>
      </c>
      <c r="K4354">
        <v>88</v>
      </c>
      <c r="L4354" t="s">
        <v>70</v>
      </c>
      <c r="M4354">
        <f t="shared" ref="M4354:M4417" si="136">COUNTBLANK(A4354:L4354)</f>
        <v>0</v>
      </c>
      <c r="N4354" s="23" t="s">
        <v>8919</v>
      </c>
      <c r="O4354" s="23" t="s">
        <v>10468</v>
      </c>
      <c r="P4354" s="23">
        <f t="shared" ref="P4354:P4417" si="137">LEN(O4354)</f>
        <v>8</v>
      </c>
    </row>
    <row r="4355" spans="1:16" x14ac:dyDescent="0.3">
      <c r="A4355">
        <v>4475</v>
      </c>
      <c r="B4355" t="s">
        <v>6547</v>
      </c>
      <c r="C4355" t="s">
        <v>9571</v>
      </c>
      <c r="D4355" t="s">
        <v>28</v>
      </c>
      <c r="E4355" t="s">
        <v>29</v>
      </c>
      <c r="F4355">
        <v>60</v>
      </c>
      <c r="G4355" t="s">
        <v>9572</v>
      </c>
      <c r="H4355" t="s">
        <v>128</v>
      </c>
      <c r="I4355" t="s">
        <v>129</v>
      </c>
      <c r="J4355" s="6" t="s">
        <v>13661</v>
      </c>
      <c r="K4355">
        <v>79</v>
      </c>
      <c r="L4355" t="s">
        <v>70</v>
      </c>
      <c r="M4355">
        <f t="shared" si="136"/>
        <v>0</v>
      </c>
      <c r="N4355" s="23" t="s">
        <v>8919</v>
      </c>
      <c r="O4355" s="23" t="s">
        <v>3089</v>
      </c>
      <c r="P4355" s="23">
        <f t="shared" si="137"/>
        <v>4</v>
      </c>
    </row>
    <row r="4356" spans="1:16" x14ac:dyDescent="0.3">
      <c r="A4356">
        <v>4476</v>
      </c>
      <c r="B4356" t="s">
        <v>9573</v>
      </c>
      <c r="C4356" t="s">
        <v>9170</v>
      </c>
      <c r="D4356" t="s">
        <v>51</v>
      </c>
      <c r="E4356" t="s">
        <v>16</v>
      </c>
      <c r="F4356">
        <v>90</v>
      </c>
      <c r="G4356" t="s">
        <v>9574</v>
      </c>
      <c r="H4356" t="s">
        <v>1761</v>
      </c>
      <c r="I4356" t="s">
        <v>38</v>
      </c>
      <c r="J4356" s="6" t="s">
        <v>13677</v>
      </c>
      <c r="K4356">
        <v>72</v>
      </c>
      <c r="L4356" t="s">
        <v>39</v>
      </c>
      <c r="M4356">
        <f t="shared" si="136"/>
        <v>0</v>
      </c>
      <c r="N4356" s="23" t="s">
        <v>8919</v>
      </c>
      <c r="O4356" s="23" t="s">
        <v>10422</v>
      </c>
      <c r="P4356" s="23">
        <f t="shared" si="137"/>
        <v>4</v>
      </c>
    </row>
    <row r="4357" spans="1:16" x14ac:dyDescent="0.3">
      <c r="A4357">
        <v>4477</v>
      </c>
      <c r="B4357" t="s">
        <v>237</v>
      </c>
      <c r="C4357" t="s">
        <v>708</v>
      </c>
      <c r="D4357" t="s">
        <v>28</v>
      </c>
      <c r="E4357" t="s">
        <v>29</v>
      </c>
      <c r="F4357">
        <v>60</v>
      </c>
      <c r="G4357" t="s">
        <v>9575</v>
      </c>
      <c r="H4357" t="s">
        <v>1785</v>
      </c>
      <c r="I4357" t="s">
        <v>32</v>
      </c>
      <c r="J4357" s="6">
        <v>44264</v>
      </c>
      <c r="K4357">
        <v>40</v>
      </c>
      <c r="L4357" t="s">
        <v>64</v>
      </c>
      <c r="M4357">
        <f t="shared" si="136"/>
        <v>0</v>
      </c>
      <c r="N4357" s="23" t="s">
        <v>8919</v>
      </c>
      <c r="O4357" s="23" t="s">
        <v>11580</v>
      </c>
      <c r="P4357" s="23">
        <f t="shared" si="137"/>
        <v>6</v>
      </c>
    </row>
    <row r="4358" spans="1:16" x14ac:dyDescent="0.3">
      <c r="A4358">
        <v>4478</v>
      </c>
      <c r="B4358" t="s">
        <v>6338</v>
      </c>
      <c r="C4358" t="s">
        <v>1047</v>
      </c>
      <c r="D4358" t="s">
        <v>51</v>
      </c>
      <c r="E4358" t="s">
        <v>16</v>
      </c>
      <c r="F4358">
        <v>30</v>
      </c>
      <c r="G4358" t="s">
        <v>9575</v>
      </c>
      <c r="H4358" t="s">
        <v>389</v>
      </c>
      <c r="I4358" t="s">
        <v>32</v>
      </c>
      <c r="J4358" s="6">
        <v>44873</v>
      </c>
      <c r="K4358">
        <v>25</v>
      </c>
      <c r="L4358" t="s">
        <v>33</v>
      </c>
      <c r="M4358">
        <f t="shared" si="136"/>
        <v>0</v>
      </c>
      <c r="N4358" s="23" t="s">
        <v>8919</v>
      </c>
      <c r="O4358" s="23" t="s">
        <v>11580</v>
      </c>
      <c r="P4358" s="23">
        <f t="shared" si="137"/>
        <v>6</v>
      </c>
    </row>
    <row r="4359" spans="1:16" x14ac:dyDescent="0.3">
      <c r="A4359">
        <v>4480</v>
      </c>
      <c r="B4359" t="s">
        <v>9576</v>
      </c>
      <c r="C4359" t="s">
        <v>6562</v>
      </c>
      <c r="D4359" t="s">
        <v>41</v>
      </c>
      <c r="E4359" t="s">
        <v>16</v>
      </c>
      <c r="F4359">
        <v>90</v>
      </c>
      <c r="G4359" t="s">
        <v>9577</v>
      </c>
      <c r="H4359" t="s">
        <v>3915</v>
      </c>
      <c r="I4359" t="s">
        <v>173</v>
      </c>
      <c r="J4359" s="6" t="s">
        <v>13867</v>
      </c>
      <c r="K4359">
        <v>67</v>
      </c>
      <c r="L4359" t="s">
        <v>39</v>
      </c>
      <c r="M4359">
        <f t="shared" si="136"/>
        <v>0</v>
      </c>
      <c r="N4359" s="23" t="s">
        <v>8919</v>
      </c>
      <c r="O4359" s="23" t="s">
        <v>10453</v>
      </c>
      <c r="P4359" s="23">
        <f t="shared" si="137"/>
        <v>7</v>
      </c>
    </row>
    <row r="4360" spans="1:16" x14ac:dyDescent="0.3">
      <c r="A4360">
        <v>4481</v>
      </c>
      <c r="B4360" t="s">
        <v>433</v>
      </c>
      <c r="C4360" t="s">
        <v>568</v>
      </c>
      <c r="D4360" t="s">
        <v>28</v>
      </c>
      <c r="E4360" t="s">
        <v>29</v>
      </c>
      <c r="F4360">
        <v>90</v>
      </c>
      <c r="G4360" t="s">
        <v>9578</v>
      </c>
      <c r="H4360" t="s">
        <v>3148</v>
      </c>
      <c r="I4360" t="s">
        <v>146</v>
      </c>
      <c r="J4360" s="6">
        <v>44510</v>
      </c>
      <c r="K4360">
        <v>81</v>
      </c>
      <c r="L4360" t="s">
        <v>20</v>
      </c>
      <c r="M4360">
        <f t="shared" si="136"/>
        <v>0</v>
      </c>
      <c r="N4360" s="23" t="s">
        <v>13189</v>
      </c>
      <c r="O4360" s="23" t="s">
        <v>1021</v>
      </c>
      <c r="P4360" s="23">
        <f t="shared" si="137"/>
        <v>6</v>
      </c>
    </row>
    <row r="4361" spans="1:16" x14ac:dyDescent="0.3">
      <c r="A4361">
        <v>4482</v>
      </c>
      <c r="B4361" t="s">
        <v>9579</v>
      </c>
      <c r="C4361" t="s">
        <v>4924</v>
      </c>
      <c r="D4361" t="s">
        <v>28</v>
      </c>
      <c r="E4361" t="s">
        <v>29</v>
      </c>
      <c r="F4361">
        <v>90</v>
      </c>
      <c r="G4361" t="s">
        <v>9580</v>
      </c>
      <c r="H4361" t="s">
        <v>7004</v>
      </c>
      <c r="I4361" t="s">
        <v>208</v>
      </c>
      <c r="J4361" s="6">
        <v>44287</v>
      </c>
      <c r="K4361">
        <v>91</v>
      </c>
      <c r="L4361" t="s">
        <v>70</v>
      </c>
      <c r="M4361">
        <f t="shared" si="136"/>
        <v>0</v>
      </c>
      <c r="N4361" s="23" t="s">
        <v>13189</v>
      </c>
      <c r="O4361" s="23" t="s">
        <v>13190</v>
      </c>
      <c r="P4361" s="23">
        <f t="shared" si="137"/>
        <v>9</v>
      </c>
    </row>
    <row r="4362" spans="1:16" x14ac:dyDescent="0.3">
      <c r="A4362">
        <v>4483</v>
      </c>
      <c r="B4362" t="s">
        <v>5887</v>
      </c>
      <c r="C4362" t="s">
        <v>9055</v>
      </c>
      <c r="D4362" t="s">
        <v>28</v>
      </c>
      <c r="E4362" t="s">
        <v>29</v>
      </c>
      <c r="F4362">
        <v>30</v>
      </c>
      <c r="G4362" t="s">
        <v>15044</v>
      </c>
      <c r="H4362" t="s">
        <v>1541</v>
      </c>
      <c r="I4362" t="s">
        <v>32</v>
      </c>
      <c r="J4362" s="6">
        <v>44409</v>
      </c>
      <c r="K4362">
        <v>38</v>
      </c>
      <c r="L4362" t="s">
        <v>159</v>
      </c>
      <c r="M4362">
        <f t="shared" si="136"/>
        <v>0</v>
      </c>
      <c r="N4362" s="23" t="s">
        <v>13191</v>
      </c>
      <c r="O4362" s="23" t="s">
        <v>11563</v>
      </c>
      <c r="P4362" s="23">
        <f t="shared" si="137"/>
        <v>3</v>
      </c>
    </row>
    <row r="4363" spans="1:16" x14ac:dyDescent="0.3">
      <c r="A4363">
        <v>4484</v>
      </c>
      <c r="B4363" t="s">
        <v>7218</v>
      </c>
      <c r="C4363" t="s">
        <v>4287</v>
      </c>
      <c r="D4363" t="s">
        <v>28</v>
      </c>
      <c r="E4363" t="s">
        <v>29</v>
      </c>
      <c r="F4363">
        <v>90</v>
      </c>
      <c r="G4363" t="s">
        <v>9582</v>
      </c>
      <c r="H4363" t="s">
        <v>4594</v>
      </c>
      <c r="I4363" t="s">
        <v>38</v>
      </c>
      <c r="J4363" s="6">
        <v>44175</v>
      </c>
      <c r="K4363">
        <v>47</v>
      </c>
      <c r="L4363" t="s">
        <v>33</v>
      </c>
      <c r="M4363">
        <f t="shared" si="136"/>
        <v>0</v>
      </c>
      <c r="N4363" s="23" t="s">
        <v>13192</v>
      </c>
      <c r="O4363" s="23" t="s">
        <v>10468</v>
      </c>
      <c r="P4363" s="23">
        <f t="shared" si="137"/>
        <v>8</v>
      </c>
    </row>
    <row r="4364" spans="1:16" x14ac:dyDescent="0.3">
      <c r="A4364">
        <v>4485</v>
      </c>
      <c r="B4364" t="s">
        <v>2256</v>
      </c>
      <c r="C4364" t="s">
        <v>3413</v>
      </c>
      <c r="D4364" t="s">
        <v>28</v>
      </c>
      <c r="E4364" t="s">
        <v>29</v>
      </c>
      <c r="F4364">
        <v>30</v>
      </c>
      <c r="G4364" t="s">
        <v>9583</v>
      </c>
      <c r="H4364" t="s">
        <v>2049</v>
      </c>
      <c r="I4364" t="s">
        <v>32</v>
      </c>
      <c r="J4364" s="6" t="s">
        <v>14203</v>
      </c>
      <c r="K4364">
        <v>63</v>
      </c>
      <c r="L4364" t="s">
        <v>39</v>
      </c>
      <c r="M4364">
        <f t="shared" si="136"/>
        <v>0</v>
      </c>
      <c r="N4364" s="23" t="s">
        <v>13193</v>
      </c>
      <c r="O4364" s="23" t="s">
        <v>10436</v>
      </c>
      <c r="P4364" s="23">
        <f t="shared" si="137"/>
        <v>8</v>
      </c>
    </row>
    <row r="4365" spans="1:16" x14ac:dyDescent="0.3">
      <c r="A4365">
        <v>4486</v>
      </c>
      <c r="B4365" t="s">
        <v>6272</v>
      </c>
      <c r="C4365" t="s">
        <v>3527</v>
      </c>
      <c r="D4365" t="s">
        <v>15</v>
      </c>
      <c r="E4365" t="s">
        <v>16</v>
      </c>
      <c r="F4365">
        <v>90</v>
      </c>
      <c r="G4365" t="s">
        <v>9584</v>
      </c>
      <c r="H4365" t="s">
        <v>3866</v>
      </c>
      <c r="I4365" t="s">
        <v>32</v>
      </c>
      <c r="J4365" s="6">
        <v>44230</v>
      </c>
      <c r="K4365">
        <v>61</v>
      </c>
      <c r="L4365" t="s">
        <v>159</v>
      </c>
      <c r="M4365">
        <f t="shared" si="136"/>
        <v>0</v>
      </c>
      <c r="N4365" s="23" t="s">
        <v>9584</v>
      </c>
      <c r="O4365" s="23"/>
      <c r="P4365" s="23">
        <f t="shared" si="137"/>
        <v>0</v>
      </c>
    </row>
    <row r="4366" spans="1:16" x14ac:dyDescent="0.3">
      <c r="A4366">
        <v>4487</v>
      </c>
      <c r="B4366" t="s">
        <v>9227</v>
      </c>
      <c r="C4366" t="s">
        <v>3210</v>
      </c>
      <c r="D4366" t="s">
        <v>15</v>
      </c>
      <c r="E4366" t="s">
        <v>16</v>
      </c>
      <c r="F4366">
        <v>30</v>
      </c>
      <c r="G4366" t="s">
        <v>14378</v>
      </c>
      <c r="H4366" t="s">
        <v>1761</v>
      </c>
      <c r="I4366" t="s">
        <v>38</v>
      </c>
      <c r="J4366" s="6">
        <v>43866</v>
      </c>
      <c r="K4366">
        <v>44</v>
      </c>
      <c r="L4366" t="s">
        <v>159</v>
      </c>
      <c r="M4366">
        <f t="shared" si="136"/>
        <v>0</v>
      </c>
      <c r="N4366" s="23" t="s">
        <v>9584</v>
      </c>
      <c r="O4366" s="23" t="s">
        <v>11623</v>
      </c>
      <c r="P4366" s="23">
        <f t="shared" si="137"/>
        <v>2</v>
      </c>
    </row>
    <row r="4367" spans="1:16" x14ac:dyDescent="0.3">
      <c r="A4367">
        <v>4488</v>
      </c>
      <c r="B4367" t="s">
        <v>9586</v>
      </c>
      <c r="C4367" t="s">
        <v>7482</v>
      </c>
      <c r="D4367" t="s">
        <v>15</v>
      </c>
      <c r="E4367" t="s">
        <v>16</v>
      </c>
      <c r="F4367">
        <v>30</v>
      </c>
      <c r="G4367" t="s">
        <v>9587</v>
      </c>
      <c r="H4367" t="s">
        <v>4484</v>
      </c>
      <c r="I4367" t="s">
        <v>32</v>
      </c>
      <c r="J4367" s="6" t="s">
        <v>14262</v>
      </c>
      <c r="K4367">
        <v>57</v>
      </c>
      <c r="L4367" t="s">
        <v>64</v>
      </c>
      <c r="M4367">
        <f t="shared" si="136"/>
        <v>0</v>
      </c>
      <c r="N4367" s="23" t="s">
        <v>13194</v>
      </c>
      <c r="O4367" s="23" t="s">
        <v>6</v>
      </c>
      <c r="P4367" s="23">
        <f t="shared" si="137"/>
        <v>6</v>
      </c>
    </row>
    <row r="4368" spans="1:16" x14ac:dyDescent="0.3">
      <c r="A4368">
        <v>4489</v>
      </c>
      <c r="B4368" t="s">
        <v>2527</v>
      </c>
      <c r="C4368" t="s">
        <v>808</v>
      </c>
      <c r="D4368" t="s">
        <v>28</v>
      </c>
      <c r="E4368" t="s">
        <v>29</v>
      </c>
      <c r="F4368">
        <v>30</v>
      </c>
      <c r="G4368" t="s">
        <v>9588</v>
      </c>
      <c r="H4368" t="s">
        <v>1135</v>
      </c>
      <c r="I4368" t="s">
        <v>38</v>
      </c>
      <c r="J4368" s="6" t="s">
        <v>14027</v>
      </c>
      <c r="K4368">
        <v>57</v>
      </c>
      <c r="L4368" t="s">
        <v>33</v>
      </c>
      <c r="M4368">
        <f t="shared" si="136"/>
        <v>0</v>
      </c>
      <c r="N4368" s="23" t="s">
        <v>13195</v>
      </c>
      <c r="O4368" s="23" t="s">
        <v>10422</v>
      </c>
      <c r="P4368" s="23">
        <f t="shared" si="137"/>
        <v>4</v>
      </c>
    </row>
    <row r="4369" spans="1:16" x14ac:dyDescent="0.3">
      <c r="A4369">
        <v>4490</v>
      </c>
      <c r="B4369" t="s">
        <v>2707</v>
      </c>
      <c r="C4369" t="s">
        <v>1528</v>
      </c>
      <c r="D4369" t="s">
        <v>41</v>
      </c>
      <c r="E4369" t="s">
        <v>16</v>
      </c>
      <c r="F4369">
        <v>90</v>
      </c>
      <c r="G4369" t="s">
        <v>9589</v>
      </c>
      <c r="H4369" t="s">
        <v>768</v>
      </c>
      <c r="I4369" t="s">
        <v>124</v>
      </c>
      <c r="J4369" s="6" t="s">
        <v>13701</v>
      </c>
      <c r="K4369">
        <v>68</v>
      </c>
      <c r="L4369" t="s">
        <v>101</v>
      </c>
      <c r="M4369">
        <f t="shared" si="136"/>
        <v>0</v>
      </c>
      <c r="N4369" s="23" t="s">
        <v>9589</v>
      </c>
      <c r="O4369" s="23"/>
      <c r="P4369" s="23">
        <f t="shared" si="137"/>
        <v>0</v>
      </c>
    </row>
    <row r="4370" spans="1:16" x14ac:dyDescent="0.3">
      <c r="A4370">
        <v>4491</v>
      </c>
      <c r="B4370" t="s">
        <v>9590</v>
      </c>
      <c r="C4370" t="s">
        <v>2485</v>
      </c>
      <c r="D4370" t="s">
        <v>51</v>
      </c>
      <c r="E4370" t="s">
        <v>16</v>
      </c>
      <c r="F4370">
        <v>90</v>
      </c>
      <c r="G4370" t="s">
        <v>9591</v>
      </c>
      <c r="H4370" t="s">
        <v>5466</v>
      </c>
      <c r="I4370" t="s">
        <v>95</v>
      </c>
      <c r="J4370" s="6">
        <v>44603</v>
      </c>
      <c r="K4370">
        <v>12</v>
      </c>
      <c r="L4370" t="s">
        <v>64</v>
      </c>
      <c r="M4370">
        <f t="shared" si="136"/>
        <v>0</v>
      </c>
      <c r="N4370" s="23" t="s">
        <v>9589</v>
      </c>
      <c r="O4370" s="23" t="s">
        <v>10468</v>
      </c>
      <c r="P4370" s="23">
        <f t="shared" si="137"/>
        <v>8</v>
      </c>
    </row>
    <row r="4371" spans="1:16" x14ac:dyDescent="0.3">
      <c r="A4371">
        <v>4492</v>
      </c>
      <c r="B4371" t="s">
        <v>4218</v>
      </c>
      <c r="C4371" t="s">
        <v>1075</v>
      </c>
      <c r="D4371" t="s">
        <v>28</v>
      </c>
      <c r="E4371" t="s">
        <v>29</v>
      </c>
      <c r="F4371">
        <v>90</v>
      </c>
      <c r="G4371" t="s">
        <v>9592</v>
      </c>
      <c r="H4371" t="s">
        <v>1757</v>
      </c>
      <c r="I4371" t="s">
        <v>294</v>
      </c>
      <c r="J4371" s="6">
        <v>44411</v>
      </c>
      <c r="K4371">
        <v>56</v>
      </c>
      <c r="L4371" t="s">
        <v>54</v>
      </c>
      <c r="M4371">
        <f t="shared" si="136"/>
        <v>0</v>
      </c>
      <c r="N4371" s="23" t="s">
        <v>13196</v>
      </c>
      <c r="O4371" s="23" t="s">
        <v>10422</v>
      </c>
      <c r="P4371" s="23">
        <f t="shared" si="137"/>
        <v>4</v>
      </c>
    </row>
    <row r="4372" spans="1:16" x14ac:dyDescent="0.3">
      <c r="A4372">
        <v>4493</v>
      </c>
      <c r="B4372" t="s">
        <v>964</v>
      </c>
      <c r="C4372" t="s">
        <v>2824</v>
      </c>
      <c r="D4372" t="s">
        <v>28</v>
      </c>
      <c r="E4372" t="s">
        <v>29</v>
      </c>
      <c r="F4372">
        <v>60</v>
      </c>
      <c r="G4372" t="s">
        <v>9593</v>
      </c>
      <c r="H4372" t="s">
        <v>534</v>
      </c>
      <c r="I4372" t="s">
        <v>32</v>
      </c>
      <c r="J4372" s="6" t="s">
        <v>14236</v>
      </c>
      <c r="K4372">
        <v>56</v>
      </c>
      <c r="L4372" t="s">
        <v>64</v>
      </c>
      <c r="M4372">
        <f t="shared" si="136"/>
        <v>0</v>
      </c>
      <c r="N4372" s="23" t="s">
        <v>1660</v>
      </c>
      <c r="O4372" s="23" t="s">
        <v>11397</v>
      </c>
      <c r="P4372" s="23">
        <f t="shared" si="137"/>
        <v>10</v>
      </c>
    </row>
    <row r="4373" spans="1:16" x14ac:dyDescent="0.3">
      <c r="A4373">
        <v>4494</v>
      </c>
      <c r="B4373" t="s">
        <v>9594</v>
      </c>
      <c r="C4373" t="s">
        <v>4307</v>
      </c>
      <c r="D4373" t="s">
        <v>28</v>
      </c>
      <c r="E4373" t="s">
        <v>29</v>
      </c>
      <c r="F4373">
        <v>90</v>
      </c>
      <c r="G4373" t="s">
        <v>9595</v>
      </c>
      <c r="H4373" t="s">
        <v>714</v>
      </c>
      <c r="I4373" t="s">
        <v>38</v>
      </c>
      <c r="J4373" s="6" t="s">
        <v>14261</v>
      </c>
      <c r="K4373">
        <v>97</v>
      </c>
      <c r="L4373" t="s">
        <v>159</v>
      </c>
      <c r="M4373">
        <f t="shared" si="136"/>
        <v>0</v>
      </c>
      <c r="N4373" s="23" t="s">
        <v>1660</v>
      </c>
      <c r="O4373" s="23" t="s">
        <v>10483</v>
      </c>
      <c r="P4373" s="23">
        <f t="shared" si="137"/>
        <v>7</v>
      </c>
    </row>
    <row r="4374" spans="1:16" x14ac:dyDescent="0.3">
      <c r="A4374">
        <v>4495</v>
      </c>
      <c r="B4374" t="s">
        <v>8044</v>
      </c>
      <c r="C4374" t="s">
        <v>5381</v>
      </c>
      <c r="D4374" t="s">
        <v>41</v>
      </c>
      <c r="E4374" t="s">
        <v>16</v>
      </c>
      <c r="F4374">
        <v>60</v>
      </c>
      <c r="G4374" t="s">
        <v>9596</v>
      </c>
      <c r="H4374" t="s">
        <v>644</v>
      </c>
      <c r="I4374" t="s">
        <v>645</v>
      </c>
      <c r="J4374" s="6" t="s">
        <v>14225</v>
      </c>
      <c r="K4374">
        <v>86</v>
      </c>
      <c r="L4374" t="s">
        <v>33</v>
      </c>
      <c r="M4374">
        <f t="shared" si="136"/>
        <v>0</v>
      </c>
      <c r="N4374" s="23" t="s">
        <v>1660</v>
      </c>
      <c r="O4374" s="23" t="s">
        <v>10416</v>
      </c>
      <c r="P4374" s="23">
        <f t="shared" si="137"/>
        <v>4</v>
      </c>
    </row>
    <row r="4375" spans="1:16" x14ac:dyDescent="0.3">
      <c r="A4375">
        <v>4497</v>
      </c>
      <c r="B4375" t="s">
        <v>1229</v>
      </c>
      <c r="C4375" t="s">
        <v>983</v>
      </c>
      <c r="D4375" t="s">
        <v>28</v>
      </c>
      <c r="E4375" t="s">
        <v>29</v>
      </c>
      <c r="F4375">
        <v>90</v>
      </c>
      <c r="G4375" t="s">
        <v>14734</v>
      </c>
      <c r="H4375" t="s">
        <v>6551</v>
      </c>
      <c r="I4375" t="s">
        <v>178</v>
      </c>
      <c r="J4375" s="6" t="s">
        <v>13781</v>
      </c>
      <c r="K4375">
        <v>50</v>
      </c>
      <c r="L4375" t="s">
        <v>64</v>
      </c>
      <c r="M4375">
        <f t="shared" si="136"/>
        <v>0</v>
      </c>
      <c r="N4375" s="23" t="s">
        <v>13197</v>
      </c>
      <c r="O4375" s="23" t="s">
        <v>10449</v>
      </c>
      <c r="P4375" s="23">
        <f t="shared" si="137"/>
        <v>7</v>
      </c>
    </row>
    <row r="4376" spans="1:16" x14ac:dyDescent="0.3">
      <c r="A4376">
        <v>4499</v>
      </c>
      <c r="B4376" t="s">
        <v>5179</v>
      </c>
      <c r="C4376" t="s">
        <v>9600</v>
      </c>
      <c r="D4376" t="s">
        <v>15</v>
      </c>
      <c r="E4376" t="s">
        <v>16</v>
      </c>
      <c r="F4376">
        <v>30</v>
      </c>
      <c r="G4376" t="s">
        <v>9601</v>
      </c>
      <c r="H4376" t="s">
        <v>3870</v>
      </c>
      <c r="I4376" t="s">
        <v>124</v>
      </c>
      <c r="J4376" s="6" t="s">
        <v>14127</v>
      </c>
      <c r="K4376">
        <v>18</v>
      </c>
      <c r="L4376" t="s">
        <v>20</v>
      </c>
      <c r="M4376">
        <f t="shared" si="136"/>
        <v>0</v>
      </c>
      <c r="N4376" s="23" t="s">
        <v>13197</v>
      </c>
      <c r="O4376" s="23" t="s">
        <v>10453</v>
      </c>
      <c r="P4376" s="23">
        <f t="shared" si="137"/>
        <v>7</v>
      </c>
    </row>
    <row r="4377" spans="1:16" x14ac:dyDescent="0.3">
      <c r="A4377">
        <v>4500</v>
      </c>
      <c r="B4377" t="s">
        <v>3953</v>
      </c>
      <c r="C4377" t="s">
        <v>4037</v>
      </c>
      <c r="D4377" t="s">
        <v>28</v>
      </c>
      <c r="E4377" t="s">
        <v>29</v>
      </c>
      <c r="F4377">
        <v>60</v>
      </c>
      <c r="G4377" t="s">
        <v>14735</v>
      </c>
      <c r="H4377" t="s">
        <v>9603</v>
      </c>
      <c r="I4377" t="s">
        <v>32</v>
      </c>
      <c r="J4377" s="6">
        <v>44690</v>
      </c>
      <c r="K4377">
        <v>63</v>
      </c>
      <c r="L4377" t="s">
        <v>39</v>
      </c>
      <c r="M4377">
        <f t="shared" si="136"/>
        <v>0</v>
      </c>
      <c r="N4377" s="23" t="s">
        <v>1617</v>
      </c>
      <c r="O4377" s="23" t="s">
        <v>10449</v>
      </c>
      <c r="P4377" s="23">
        <f t="shared" si="137"/>
        <v>7</v>
      </c>
    </row>
    <row r="4378" spans="1:16" x14ac:dyDescent="0.3">
      <c r="A4378">
        <v>4501</v>
      </c>
      <c r="B4378" t="s">
        <v>9604</v>
      </c>
      <c r="C4378" t="s">
        <v>617</v>
      </c>
      <c r="D4378" t="s">
        <v>15</v>
      </c>
      <c r="E4378" t="s">
        <v>16</v>
      </c>
      <c r="F4378">
        <v>90</v>
      </c>
      <c r="G4378" t="s">
        <v>9605</v>
      </c>
      <c r="H4378" t="s">
        <v>1884</v>
      </c>
      <c r="I4378" t="s">
        <v>1885</v>
      </c>
      <c r="J4378" s="6" t="s">
        <v>13926</v>
      </c>
      <c r="K4378">
        <v>23</v>
      </c>
      <c r="L4378" t="s">
        <v>20</v>
      </c>
      <c r="M4378">
        <f t="shared" si="136"/>
        <v>0</v>
      </c>
      <c r="N4378" s="23" t="s">
        <v>1617</v>
      </c>
      <c r="O4378" s="23" t="s">
        <v>6</v>
      </c>
      <c r="P4378" s="23">
        <f t="shared" si="137"/>
        <v>6</v>
      </c>
    </row>
    <row r="4379" spans="1:16" x14ac:dyDescent="0.3">
      <c r="A4379">
        <v>4502</v>
      </c>
      <c r="B4379" t="s">
        <v>280</v>
      </c>
      <c r="C4379" t="s">
        <v>4102</v>
      </c>
      <c r="D4379" t="s">
        <v>41</v>
      </c>
      <c r="E4379" t="s">
        <v>16</v>
      </c>
      <c r="F4379">
        <v>90</v>
      </c>
      <c r="G4379" t="s">
        <v>14398</v>
      </c>
      <c r="H4379" t="s">
        <v>356</v>
      </c>
      <c r="I4379" t="s">
        <v>178</v>
      </c>
      <c r="J4379" s="6">
        <v>44236</v>
      </c>
      <c r="K4379">
        <v>27</v>
      </c>
      <c r="L4379" t="s">
        <v>39</v>
      </c>
      <c r="M4379">
        <f t="shared" si="136"/>
        <v>0</v>
      </c>
      <c r="N4379" s="23" t="s">
        <v>4924</v>
      </c>
      <c r="O4379" s="23" t="s">
        <v>13198</v>
      </c>
      <c r="P4379" s="23">
        <f t="shared" si="137"/>
        <v>8</v>
      </c>
    </row>
    <row r="4380" spans="1:16" x14ac:dyDescent="0.3">
      <c r="A4380">
        <v>4503</v>
      </c>
      <c r="B4380" t="s">
        <v>375</v>
      </c>
      <c r="C4380" t="s">
        <v>540</v>
      </c>
      <c r="D4380" t="s">
        <v>28</v>
      </c>
      <c r="E4380" t="s">
        <v>29</v>
      </c>
      <c r="F4380">
        <v>30</v>
      </c>
      <c r="G4380" t="s">
        <v>9607</v>
      </c>
      <c r="H4380" t="s">
        <v>2667</v>
      </c>
      <c r="I4380" t="s">
        <v>187</v>
      </c>
      <c r="J4380" s="6">
        <v>44238</v>
      </c>
      <c r="K4380">
        <v>38</v>
      </c>
      <c r="L4380" t="s">
        <v>80</v>
      </c>
      <c r="M4380">
        <f t="shared" si="136"/>
        <v>0</v>
      </c>
      <c r="N4380" s="23" t="s">
        <v>4924</v>
      </c>
      <c r="O4380" s="23" t="s">
        <v>10432</v>
      </c>
      <c r="P4380" s="23">
        <f t="shared" si="137"/>
        <v>6</v>
      </c>
    </row>
    <row r="4381" spans="1:16" x14ac:dyDescent="0.3">
      <c r="A4381">
        <v>4504</v>
      </c>
      <c r="B4381" t="s">
        <v>4004</v>
      </c>
      <c r="C4381" t="s">
        <v>1159</v>
      </c>
      <c r="D4381" t="s">
        <v>28</v>
      </c>
      <c r="E4381" t="s">
        <v>29</v>
      </c>
      <c r="F4381">
        <v>90</v>
      </c>
      <c r="G4381" t="s">
        <v>9608</v>
      </c>
      <c r="H4381" t="s">
        <v>9609</v>
      </c>
      <c r="I4381" t="s">
        <v>19</v>
      </c>
      <c r="J4381" s="6">
        <v>44140</v>
      </c>
      <c r="K4381">
        <v>21</v>
      </c>
      <c r="L4381" t="s">
        <v>20</v>
      </c>
      <c r="M4381">
        <f t="shared" si="136"/>
        <v>0</v>
      </c>
      <c r="N4381" s="23" t="s">
        <v>4924</v>
      </c>
      <c r="O4381" s="23" t="s">
        <v>10549</v>
      </c>
      <c r="P4381" s="23">
        <f t="shared" si="137"/>
        <v>3</v>
      </c>
    </row>
    <row r="4382" spans="1:16" x14ac:dyDescent="0.3">
      <c r="A4382">
        <v>4505</v>
      </c>
      <c r="B4382" t="s">
        <v>6915</v>
      </c>
      <c r="C4382" t="s">
        <v>1786</v>
      </c>
      <c r="D4382" t="s">
        <v>28</v>
      </c>
      <c r="E4382" t="s">
        <v>29</v>
      </c>
      <c r="F4382">
        <v>60</v>
      </c>
      <c r="G4382" t="s">
        <v>9610</v>
      </c>
      <c r="H4382" t="s">
        <v>8824</v>
      </c>
      <c r="I4382" t="s">
        <v>3898</v>
      </c>
      <c r="J4382" s="6" t="s">
        <v>14196</v>
      </c>
      <c r="K4382">
        <v>2</v>
      </c>
      <c r="L4382" t="s">
        <v>80</v>
      </c>
      <c r="M4382">
        <f t="shared" si="136"/>
        <v>0</v>
      </c>
      <c r="N4382" s="23" t="s">
        <v>13199</v>
      </c>
      <c r="O4382" s="23" t="s">
        <v>2355</v>
      </c>
      <c r="P4382" s="23">
        <f t="shared" si="137"/>
        <v>4</v>
      </c>
    </row>
    <row r="4383" spans="1:16" x14ac:dyDescent="0.3">
      <c r="A4383">
        <v>4506</v>
      </c>
      <c r="B4383" t="s">
        <v>9611</v>
      </c>
      <c r="C4383" t="s">
        <v>896</v>
      </c>
      <c r="D4383" t="s">
        <v>15</v>
      </c>
      <c r="E4383" t="s">
        <v>16</v>
      </c>
      <c r="F4383">
        <v>90</v>
      </c>
      <c r="G4383" t="s">
        <v>9612</v>
      </c>
      <c r="H4383" t="s">
        <v>3208</v>
      </c>
      <c r="I4383" t="s">
        <v>32</v>
      </c>
      <c r="J4383" s="6">
        <v>44448</v>
      </c>
      <c r="K4383">
        <v>52</v>
      </c>
      <c r="L4383" t="s">
        <v>101</v>
      </c>
      <c r="M4383">
        <f t="shared" si="136"/>
        <v>0</v>
      </c>
      <c r="N4383" s="23" t="s">
        <v>13200</v>
      </c>
      <c r="O4383" s="23" t="s">
        <v>10422</v>
      </c>
      <c r="P4383" s="23">
        <f t="shared" si="137"/>
        <v>4</v>
      </c>
    </row>
    <row r="4384" spans="1:16" x14ac:dyDescent="0.3">
      <c r="A4384">
        <v>4507</v>
      </c>
      <c r="B4384" t="s">
        <v>2951</v>
      </c>
      <c r="C4384" t="s">
        <v>8565</v>
      </c>
      <c r="D4384" t="s">
        <v>28</v>
      </c>
      <c r="E4384" t="s">
        <v>29</v>
      </c>
      <c r="F4384">
        <v>60</v>
      </c>
      <c r="G4384" t="s">
        <v>9613</v>
      </c>
      <c r="H4384" t="s">
        <v>9614</v>
      </c>
      <c r="I4384" t="s">
        <v>294</v>
      </c>
      <c r="J4384" s="6" t="s">
        <v>13770</v>
      </c>
      <c r="K4384">
        <v>33</v>
      </c>
      <c r="L4384" t="s">
        <v>54</v>
      </c>
      <c r="M4384">
        <f t="shared" si="136"/>
        <v>0</v>
      </c>
      <c r="N4384" s="23" t="s">
        <v>13201</v>
      </c>
      <c r="O4384" s="23" t="s">
        <v>10417</v>
      </c>
      <c r="P4384" s="23">
        <f t="shared" si="137"/>
        <v>5</v>
      </c>
    </row>
    <row r="4385" spans="1:16" x14ac:dyDescent="0.3">
      <c r="A4385">
        <v>4508</v>
      </c>
      <c r="B4385" t="s">
        <v>3515</v>
      </c>
      <c r="C4385" t="s">
        <v>6465</v>
      </c>
      <c r="D4385" t="s">
        <v>15</v>
      </c>
      <c r="E4385" t="s">
        <v>16</v>
      </c>
      <c r="F4385">
        <v>30</v>
      </c>
      <c r="G4385" t="s">
        <v>9615</v>
      </c>
      <c r="H4385" t="s">
        <v>2688</v>
      </c>
      <c r="I4385" t="s">
        <v>1199</v>
      </c>
      <c r="J4385" s="6">
        <v>44907</v>
      </c>
      <c r="K4385">
        <v>11</v>
      </c>
      <c r="L4385" t="s">
        <v>101</v>
      </c>
      <c r="M4385">
        <f t="shared" si="136"/>
        <v>0</v>
      </c>
      <c r="N4385" s="23" t="s">
        <v>13201</v>
      </c>
      <c r="O4385" s="23" t="s">
        <v>10476</v>
      </c>
      <c r="P4385" s="23">
        <f t="shared" si="137"/>
        <v>5</v>
      </c>
    </row>
    <row r="4386" spans="1:16" x14ac:dyDescent="0.3">
      <c r="A4386">
        <v>4509</v>
      </c>
      <c r="B4386" t="s">
        <v>7218</v>
      </c>
      <c r="C4386" t="s">
        <v>3496</v>
      </c>
      <c r="D4386" t="s">
        <v>28</v>
      </c>
      <c r="E4386" t="s">
        <v>29</v>
      </c>
      <c r="F4386">
        <v>30</v>
      </c>
      <c r="G4386" t="s">
        <v>14736</v>
      </c>
      <c r="H4386" t="s">
        <v>1430</v>
      </c>
      <c r="I4386" t="s">
        <v>32</v>
      </c>
      <c r="J4386" s="6">
        <v>44535</v>
      </c>
      <c r="K4386">
        <v>13</v>
      </c>
      <c r="L4386" t="s">
        <v>45</v>
      </c>
      <c r="M4386">
        <f t="shared" si="136"/>
        <v>0</v>
      </c>
      <c r="N4386" s="23" t="s">
        <v>13201</v>
      </c>
      <c r="O4386" s="23" t="s">
        <v>10449</v>
      </c>
      <c r="P4386" s="23">
        <f t="shared" si="137"/>
        <v>7</v>
      </c>
    </row>
    <row r="4387" spans="1:16" x14ac:dyDescent="0.3">
      <c r="A4387">
        <v>4510</v>
      </c>
      <c r="B4387" t="s">
        <v>2246</v>
      </c>
      <c r="C4387" t="s">
        <v>722</v>
      </c>
      <c r="D4387" t="s">
        <v>28</v>
      </c>
      <c r="E4387" t="s">
        <v>29</v>
      </c>
      <c r="F4387">
        <v>60</v>
      </c>
      <c r="G4387" t="s">
        <v>9617</v>
      </c>
      <c r="H4387" t="s">
        <v>4541</v>
      </c>
      <c r="I4387" t="s">
        <v>89</v>
      </c>
      <c r="J4387" s="6" t="s">
        <v>14273</v>
      </c>
      <c r="K4387">
        <v>43</v>
      </c>
      <c r="L4387" t="s">
        <v>101</v>
      </c>
      <c r="M4387">
        <f t="shared" si="136"/>
        <v>0</v>
      </c>
      <c r="N4387" s="23" t="s">
        <v>4264</v>
      </c>
      <c r="O4387" s="23" t="s">
        <v>10634</v>
      </c>
      <c r="P4387" s="23">
        <f t="shared" si="137"/>
        <v>5</v>
      </c>
    </row>
    <row r="4388" spans="1:16" x14ac:dyDescent="0.3">
      <c r="A4388">
        <v>4511</v>
      </c>
      <c r="B4388" t="s">
        <v>1765</v>
      </c>
      <c r="C4388" t="s">
        <v>340</v>
      </c>
      <c r="D4388" t="s">
        <v>28</v>
      </c>
      <c r="E4388" t="s">
        <v>29</v>
      </c>
      <c r="F4388">
        <v>90</v>
      </c>
      <c r="G4388" t="s">
        <v>9618</v>
      </c>
      <c r="H4388" t="s">
        <v>207</v>
      </c>
      <c r="I4388" t="s">
        <v>208</v>
      </c>
      <c r="J4388" s="6" t="s">
        <v>14080</v>
      </c>
      <c r="K4388">
        <v>46</v>
      </c>
      <c r="L4388" t="s">
        <v>70</v>
      </c>
      <c r="M4388">
        <f t="shared" si="136"/>
        <v>0</v>
      </c>
      <c r="N4388" s="23" t="s">
        <v>4264</v>
      </c>
      <c r="O4388" s="23" t="s">
        <v>3089</v>
      </c>
      <c r="P4388" s="23">
        <f t="shared" si="137"/>
        <v>4</v>
      </c>
    </row>
    <row r="4389" spans="1:16" x14ac:dyDescent="0.3">
      <c r="A4389">
        <v>4512</v>
      </c>
      <c r="B4389" t="s">
        <v>4052</v>
      </c>
      <c r="C4389" t="s">
        <v>9619</v>
      </c>
      <c r="D4389" t="s">
        <v>28</v>
      </c>
      <c r="E4389" t="s">
        <v>29</v>
      </c>
      <c r="F4389">
        <v>30</v>
      </c>
      <c r="G4389" t="s">
        <v>14737</v>
      </c>
      <c r="H4389" t="s">
        <v>3799</v>
      </c>
      <c r="I4389" t="s">
        <v>32</v>
      </c>
      <c r="J4389" s="6">
        <v>44779</v>
      </c>
      <c r="K4389">
        <v>80</v>
      </c>
      <c r="L4389" t="s">
        <v>64</v>
      </c>
      <c r="M4389">
        <f t="shared" si="136"/>
        <v>0</v>
      </c>
      <c r="N4389" s="23" t="s">
        <v>4264</v>
      </c>
      <c r="O4389" s="23" t="s">
        <v>10454</v>
      </c>
      <c r="P4389" s="23">
        <f t="shared" si="137"/>
        <v>4</v>
      </c>
    </row>
    <row r="4390" spans="1:16" x14ac:dyDescent="0.3">
      <c r="A4390">
        <v>4513</v>
      </c>
      <c r="B4390" t="s">
        <v>9621</v>
      </c>
      <c r="C4390" t="s">
        <v>8632</v>
      </c>
      <c r="D4390" t="s">
        <v>15</v>
      </c>
      <c r="E4390" t="s">
        <v>16</v>
      </c>
      <c r="F4390">
        <v>60</v>
      </c>
      <c r="G4390" t="s">
        <v>14738</v>
      </c>
      <c r="H4390" t="s">
        <v>2141</v>
      </c>
      <c r="I4390" t="s">
        <v>1078</v>
      </c>
      <c r="J4390" s="6" t="s">
        <v>14092</v>
      </c>
      <c r="K4390">
        <v>58</v>
      </c>
      <c r="L4390" t="s">
        <v>20</v>
      </c>
      <c r="M4390">
        <f t="shared" si="136"/>
        <v>0</v>
      </c>
      <c r="N4390" s="23" t="s">
        <v>13202</v>
      </c>
      <c r="O4390" s="23" t="s">
        <v>10449</v>
      </c>
      <c r="P4390" s="23">
        <f t="shared" si="137"/>
        <v>7</v>
      </c>
    </row>
    <row r="4391" spans="1:16" x14ac:dyDescent="0.3">
      <c r="A4391">
        <v>4514</v>
      </c>
      <c r="B4391" t="s">
        <v>9623</v>
      </c>
      <c r="C4391" t="s">
        <v>9624</v>
      </c>
      <c r="D4391" t="s">
        <v>15</v>
      </c>
      <c r="E4391" t="s">
        <v>16</v>
      </c>
      <c r="F4391">
        <v>90</v>
      </c>
      <c r="G4391" t="s">
        <v>14738</v>
      </c>
      <c r="H4391" t="s">
        <v>109</v>
      </c>
      <c r="I4391" t="s">
        <v>110</v>
      </c>
      <c r="J4391" s="6">
        <v>44476</v>
      </c>
      <c r="K4391">
        <v>48</v>
      </c>
      <c r="L4391" t="s">
        <v>64</v>
      </c>
      <c r="M4391">
        <f t="shared" si="136"/>
        <v>0</v>
      </c>
      <c r="N4391" s="23" t="s">
        <v>13202</v>
      </c>
      <c r="O4391" s="23" t="s">
        <v>10449</v>
      </c>
      <c r="P4391" s="23">
        <f t="shared" si="137"/>
        <v>7</v>
      </c>
    </row>
    <row r="4392" spans="1:16" x14ac:dyDescent="0.3">
      <c r="A4392">
        <v>4515</v>
      </c>
      <c r="B4392" t="s">
        <v>2206</v>
      </c>
      <c r="C4392" t="s">
        <v>4732</v>
      </c>
      <c r="D4392" t="s">
        <v>28</v>
      </c>
      <c r="E4392" t="s">
        <v>29</v>
      </c>
      <c r="F4392">
        <v>90</v>
      </c>
      <c r="G4392" t="s">
        <v>9625</v>
      </c>
      <c r="H4392" t="s">
        <v>2401</v>
      </c>
      <c r="I4392" t="s">
        <v>178</v>
      </c>
      <c r="J4392" s="6" t="s">
        <v>13632</v>
      </c>
      <c r="K4392">
        <v>57</v>
      </c>
      <c r="L4392" t="s">
        <v>39</v>
      </c>
      <c r="M4392">
        <f t="shared" si="136"/>
        <v>0</v>
      </c>
      <c r="N4392" s="23" t="s">
        <v>13203</v>
      </c>
      <c r="O4392" s="23" t="s">
        <v>10762</v>
      </c>
      <c r="P4392" s="23">
        <f t="shared" si="137"/>
        <v>4</v>
      </c>
    </row>
    <row r="4393" spans="1:16" x14ac:dyDescent="0.3">
      <c r="A4393">
        <v>4516</v>
      </c>
      <c r="B4393" t="s">
        <v>9626</v>
      </c>
      <c r="C4393" t="s">
        <v>7973</v>
      </c>
      <c r="D4393" t="s">
        <v>51</v>
      </c>
      <c r="E4393" t="s">
        <v>16</v>
      </c>
      <c r="F4393">
        <v>30</v>
      </c>
      <c r="G4393" t="s">
        <v>9627</v>
      </c>
      <c r="H4393" t="s">
        <v>726</v>
      </c>
      <c r="I4393" t="s">
        <v>32</v>
      </c>
      <c r="J4393" s="6" t="s">
        <v>14048</v>
      </c>
      <c r="K4393">
        <v>7</v>
      </c>
      <c r="L4393" t="s">
        <v>54</v>
      </c>
      <c r="M4393">
        <f t="shared" si="136"/>
        <v>0</v>
      </c>
      <c r="N4393" s="23" t="s">
        <v>13204</v>
      </c>
      <c r="O4393" s="23" t="s">
        <v>3780</v>
      </c>
      <c r="P4393" s="23">
        <f t="shared" si="137"/>
        <v>5</v>
      </c>
    </row>
    <row r="4394" spans="1:16" x14ac:dyDescent="0.3">
      <c r="A4394">
        <v>4517</v>
      </c>
      <c r="B4394" t="s">
        <v>8149</v>
      </c>
      <c r="C4394" t="s">
        <v>6704</v>
      </c>
      <c r="D4394" t="s">
        <v>92</v>
      </c>
      <c r="E4394" t="s">
        <v>29</v>
      </c>
      <c r="F4394">
        <v>90</v>
      </c>
      <c r="G4394" t="s">
        <v>9628</v>
      </c>
      <c r="H4394" t="s">
        <v>768</v>
      </c>
      <c r="I4394" t="s">
        <v>124</v>
      </c>
      <c r="J4394" s="6" t="s">
        <v>14123</v>
      </c>
      <c r="K4394">
        <v>21</v>
      </c>
      <c r="L4394" t="s">
        <v>101</v>
      </c>
      <c r="M4394">
        <f t="shared" si="136"/>
        <v>0</v>
      </c>
      <c r="N4394" s="23" t="s">
        <v>13205</v>
      </c>
      <c r="O4394" s="23" t="s">
        <v>9969</v>
      </c>
      <c r="P4394" s="23">
        <f t="shared" si="137"/>
        <v>6</v>
      </c>
    </row>
    <row r="4395" spans="1:16" x14ac:dyDescent="0.3">
      <c r="A4395">
        <v>4518</v>
      </c>
      <c r="B4395" t="s">
        <v>6358</v>
      </c>
      <c r="C4395" t="s">
        <v>949</v>
      </c>
      <c r="D4395" t="s">
        <v>28</v>
      </c>
      <c r="E4395" t="s">
        <v>29</v>
      </c>
      <c r="F4395">
        <v>60</v>
      </c>
      <c r="G4395" t="s">
        <v>9629</v>
      </c>
      <c r="H4395" t="s">
        <v>412</v>
      </c>
      <c r="I4395" t="s">
        <v>187</v>
      </c>
      <c r="J4395" s="6" t="s">
        <v>13885</v>
      </c>
      <c r="K4395">
        <v>95</v>
      </c>
      <c r="L4395" t="s">
        <v>54</v>
      </c>
      <c r="M4395">
        <f t="shared" si="136"/>
        <v>0</v>
      </c>
      <c r="N4395" s="23" t="s">
        <v>13206</v>
      </c>
      <c r="O4395" s="23" t="s">
        <v>10417</v>
      </c>
      <c r="P4395" s="23">
        <f t="shared" si="137"/>
        <v>5</v>
      </c>
    </row>
    <row r="4396" spans="1:16" x14ac:dyDescent="0.3">
      <c r="A4396">
        <v>4519</v>
      </c>
      <c r="B4396" t="s">
        <v>8664</v>
      </c>
      <c r="C4396" t="s">
        <v>6255</v>
      </c>
      <c r="D4396" t="s">
        <v>51</v>
      </c>
      <c r="E4396" t="s">
        <v>16</v>
      </c>
      <c r="F4396">
        <v>30</v>
      </c>
      <c r="G4396" t="s">
        <v>9630</v>
      </c>
      <c r="H4396" t="s">
        <v>1099</v>
      </c>
      <c r="I4396" t="s">
        <v>25</v>
      </c>
      <c r="J4396" s="6">
        <v>44691</v>
      </c>
      <c r="K4396">
        <v>74</v>
      </c>
      <c r="L4396" t="s">
        <v>159</v>
      </c>
      <c r="M4396">
        <f t="shared" si="136"/>
        <v>0</v>
      </c>
      <c r="N4396" s="23" t="s">
        <v>567</v>
      </c>
      <c r="O4396" s="23" t="s">
        <v>10468</v>
      </c>
      <c r="P4396" s="23">
        <f t="shared" si="137"/>
        <v>8</v>
      </c>
    </row>
    <row r="4397" spans="1:16" x14ac:dyDescent="0.3">
      <c r="A4397">
        <v>4520</v>
      </c>
      <c r="B4397" t="s">
        <v>5421</v>
      </c>
      <c r="C4397" t="s">
        <v>3529</v>
      </c>
      <c r="D4397" t="s">
        <v>28</v>
      </c>
      <c r="E4397" t="s">
        <v>29</v>
      </c>
      <c r="F4397">
        <v>60</v>
      </c>
      <c r="G4397" t="s">
        <v>9631</v>
      </c>
      <c r="H4397" t="s">
        <v>1601</v>
      </c>
      <c r="I4397" t="s">
        <v>32</v>
      </c>
      <c r="J4397" s="6">
        <v>44169</v>
      </c>
      <c r="K4397">
        <v>5</v>
      </c>
      <c r="L4397" t="s">
        <v>80</v>
      </c>
      <c r="M4397">
        <f t="shared" si="136"/>
        <v>0</v>
      </c>
      <c r="N4397" s="23" t="s">
        <v>567</v>
      </c>
      <c r="O4397" s="23" t="s">
        <v>6</v>
      </c>
      <c r="P4397" s="23">
        <f t="shared" si="137"/>
        <v>6</v>
      </c>
    </row>
    <row r="4398" spans="1:16" x14ac:dyDescent="0.3">
      <c r="A4398">
        <v>4521</v>
      </c>
      <c r="B4398" t="s">
        <v>2829</v>
      </c>
      <c r="C4398" t="s">
        <v>1188</v>
      </c>
      <c r="D4398" t="s">
        <v>28</v>
      </c>
      <c r="E4398" t="s">
        <v>29</v>
      </c>
      <c r="F4398">
        <v>60</v>
      </c>
      <c r="G4398" t="s">
        <v>9632</v>
      </c>
      <c r="H4398" t="s">
        <v>1005</v>
      </c>
      <c r="I4398" t="s">
        <v>178</v>
      </c>
      <c r="J4398" s="6" t="s">
        <v>13858</v>
      </c>
      <c r="K4398">
        <v>33</v>
      </c>
      <c r="L4398" t="s">
        <v>33</v>
      </c>
      <c r="M4398">
        <f t="shared" si="136"/>
        <v>0</v>
      </c>
      <c r="N4398" s="23" t="s">
        <v>13207</v>
      </c>
      <c r="O4398" s="23" t="s">
        <v>6</v>
      </c>
      <c r="P4398" s="23">
        <f t="shared" si="137"/>
        <v>6</v>
      </c>
    </row>
    <row r="4399" spans="1:16" x14ac:dyDescent="0.3">
      <c r="A4399">
        <v>4522</v>
      </c>
      <c r="B4399" t="s">
        <v>504</v>
      </c>
      <c r="C4399" t="s">
        <v>609</v>
      </c>
      <c r="D4399" t="s">
        <v>51</v>
      </c>
      <c r="E4399" t="s">
        <v>16</v>
      </c>
      <c r="F4399">
        <v>90</v>
      </c>
      <c r="G4399" t="s">
        <v>9633</v>
      </c>
      <c r="H4399" t="s">
        <v>2720</v>
      </c>
      <c r="I4399" t="s">
        <v>32</v>
      </c>
      <c r="J4399" s="6">
        <v>43931</v>
      </c>
      <c r="K4399">
        <v>45</v>
      </c>
      <c r="L4399" t="s">
        <v>159</v>
      </c>
      <c r="M4399">
        <f t="shared" si="136"/>
        <v>0</v>
      </c>
      <c r="N4399" s="23" t="s">
        <v>9633</v>
      </c>
      <c r="O4399" s="23"/>
      <c r="P4399" s="23">
        <f t="shared" si="137"/>
        <v>0</v>
      </c>
    </row>
    <row r="4400" spans="1:16" x14ac:dyDescent="0.3">
      <c r="A4400">
        <v>4523</v>
      </c>
      <c r="B4400" t="s">
        <v>8151</v>
      </c>
      <c r="C4400" t="s">
        <v>2853</v>
      </c>
      <c r="D4400" t="s">
        <v>28</v>
      </c>
      <c r="E4400" t="s">
        <v>29</v>
      </c>
      <c r="F4400">
        <v>60</v>
      </c>
      <c r="G4400" t="s">
        <v>9634</v>
      </c>
      <c r="H4400" t="s">
        <v>1306</v>
      </c>
      <c r="I4400" t="s">
        <v>32</v>
      </c>
      <c r="J4400" s="6" t="s">
        <v>14209</v>
      </c>
      <c r="K4400">
        <v>61</v>
      </c>
      <c r="L4400" t="s">
        <v>39</v>
      </c>
      <c r="M4400">
        <f t="shared" si="136"/>
        <v>0</v>
      </c>
      <c r="N4400" s="23" t="s">
        <v>13208</v>
      </c>
      <c r="O4400" s="23" t="s">
        <v>10420</v>
      </c>
      <c r="P4400" s="23">
        <f t="shared" si="137"/>
        <v>6</v>
      </c>
    </row>
    <row r="4401" spans="1:16" x14ac:dyDescent="0.3">
      <c r="A4401">
        <v>4524</v>
      </c>
      <c r="B4401" t="s">
        <v>3496</v>
      </c>
      <c r="C4401" t="s">
        <v>9635</v>
      </c>
      <c r="D4401" t="s">
        <v>28</v>
      </c>
      <c r="E4401" t="s">
        <v>29</v>
      </c>
      <c r="F4401">
        <v>90</v>
      </c>
      <c r="G4401" t="s">
        <v>9636</v>
      </c>
      <c r="H4401" t="s">
        <v>1253</v>
      </c>
      <c r="I4401" t="s">
        <v>32</v>
      </c>
      <c r="J4401" s="6" t="s">
        <v>13798</v>
      </c>
      <c r="K4401">
        <v>5</v>
      </c>
      <c r="L4401" t="s">
        <v>33</v>
      </c>
      <c r="M4401">
        <f t="shared" si="136"/>
        <v>0</v>
      </c>
      <c r="N4401" s="23" t="s">
        <v>13209</v>
      </c>
      <c r="O4401" s="23" t="s">
        <v>10416</v>
      </c>
      <c r="P4401" s="23">
        <f t="shared" si="137"/>
        <v>4</v>
      </c>
    </row>
    <row r="4402" spans="1:16" x14ac:dyDescent="0.3">
      <c r="A4402">
        <v>4525</v>
      </c>
      <c r="B4402" t="s">
        <v>9637</v>
      </c>
      <c r="C4402" t="s">
        <v>3913</v>
      </c>
      <c r="D4402" t="s">
        <v>15</v>
      </c>
      <c r="E4402" t="s">
        <v>16</v>
      </c>
      <c r="F4402">
        <v>90</v>
      </c>
      <c r="G4402" t="s">
        <v>9638</v>
      </c>
      <c r="H4402" t="s">
        <v>1138</v>
      </c>
      <c r="I4402" t="s">
        <v>124</v>
      </c>
      <c r="J4402" s="6" t="s">
        <v>14077</v>
      </c>
      <c r="K4402">
        <v>50</v>
      </c>
      <c r="L4402" t="s">
        <v>20</v>
      </c>
      <c r="M4402">
        <f t="shared" si="136"/>
        <v>0</v>
      </c>
      <c r="N4402" s="23" t="s">
        <v>13210</v>
      </c>
      <c r="O4402" s="23" t="s">
        <v>6</v>
      </c>
      <c r="P4402" s="23">
        <f t="shared" si="137"/>
        <v>6</v>
      </c>
    </row>
    <row r="4403" spans="1:16" x14ac:dyDescent="0.3">
      <c r="A4403">
        <v>4526</v>
      </c>
      <c r="B4403" t="s">
        <v>2962</v>
      </c>
      <c r="C4403" t="s">
        <v>3454</v>
      </c>
      <c r="D4403" t="s">
        <v>28</v>
      </c>
      <c r="E4403" t="s">
        <v>29</v>
      </c>
      <c r="F4403">
        <v>60</v>
      </c>
      <c r="G4403" t="s">
        <v>9639</v>
      </c>
      <c r="H4403" t="s">
        <v>827</v>
      </c>
      <c r="I4403" t="s">
        <v>124</v>
      </c>
      <c r="J4403" s="6">
        <v>44324</v>
      </c>
      <c r="K4403">
        <v>47</v>
      </c>
      <c r="L4403" t="s">
        <v>39</v>
      </c>
      <c r="M4403">
        <f t="shared" si="136"/>
        <v>0</v>
      </c>
      <c r="N4403" s="23" t="s">
        <v>13211</v>
      </c>
      <c r="O4403" s="23" t="s">
        <v>10422</v>
      </c>
      <c r="P4403" s="23">
        <f t="shared" si="137"/>
        <v>4</v>
      </c>
    </row>
    <row r="4404" spans="1:16" x14ac:dyDescent="0.3">
      <c r="A4404">
        <v>4527</v>
      </c>
      <c r="B4404" t="s">
        <v>1464</v>
      </c>
      <c r="C4404" t="s">
        <v>5853</v>
      </c>
      <c r="D4404" t="s">
        <v>28</v>
      </c>
      <c r="E4404" t="s">
        <v>29</v>
      </c>
      <c r="F4404">
        <v>30</v>
      </c>
      <c r="G4404" t="s">
        <v>9640</v>
      </c>
      <c r="H4404" t="s">
        <v>3596</v>
      </c>
      <c r="I4404" t="s">
        <v>32</v>
      </c>
      <c r="J4404" s="6">
        <v>43985</v>
      </c>
      <c r="K4404">
        <v>34</v>
      </c>
      <c r="L4404" t="s">
        <v>45</v>
      </c>
      <c r="M4404">
        <f t="shared" si="136"/>
        <v>0</v>
      </c>
      <c r="N4404" s="23" t="s">
        <v>9914</v>
      </c>
      <c r="O4404" s="23" t="s">
        <v>6</v>
      </c>
      <c r="P4404" s="23">
        <f t="shared" si="137"/>
        <v>6</v>
      </c>
    </row>
    <row r="4405" spans="1:16" x14ac:dyDescent="0.3">
      <c r="A4405">
        <v>4528</v>
      </c>
      <c r="B4405" t="s">
        <v>7782</v>
      </c>
      <c r="C4405" t="s">
        <v>3341</v>
      </c>
      <c r="D4405" t="s">
        <v>51</v>
      </c>
      <c r="E4405" t="s">
        <v>16</v>
      </c>
      <c r="F4405">
        <v>30</v>
      </c>
      <c r="G4405" t="s">
        <v>9641</v>
      </c>
      <c r="H4405" t="s">
        <v>1343</v>
      </c>
      <c r="I4405" t="s">
        <v>294</v>
      </c>
      <c r="J4405" s="6" t="s">
        <v>13680</v>
      </c>
      <c r="K4405">
        <v>76</v>
      </c>
      <c r="L4405" t="s">
        <v>80</v>
      </c>
      <c r="M4405">
        <f t="shared" si="136"/>
        <v>0</v>
      </c>
      <c r="N4405" s="23" t="s">
        <v>13212</v>
      </c>
      <c r="O4405" s="23" t="s">
        <v>3780</v>
      </c>
      <c r="P4405" s="23">
        <f t="shared" si="137"/>
        <v>5</v>
      </c>
    </row>
    <row r="4406" spans="1:16" x14ac:dyDescent="0.3">
      <c r="A4406">
        <v>4529</v>
      </c>
      <c r="B4406" t="s">
        <v>2915</v>
      </c>
      <c r="C4406" t="s">
        <v>5113</v>
      </c>
      <c r="D4406" t="s">
        <v>28</v>
      </c>
      <c r="E4406" t="s">
        <v>29</v>
      </c>
      <c r="F4406">
        <v>90</v>
      </c>
      <c r="G4406" t="s">
        <v>9642</v>
      </c>
      <c r="H4406" t="s">
        <v>6754</v>
      </c>
      <c r="I4406" t="s">
        <v>32</v>
      </c>
      <c r="J4406" s="6" t="s">
        <v>13867</v>
      </c>
      <c r="K4406">
        <v>43</v>
      </c>
      <c r="L4406" t="s">
        <v>80</v>
      </c>
      <c r="M4406">
        <f t="shared" si="136"/>
        <v>0</v>
      </c>
      <c r="N4406" s="23" t="s">
        <v>13213</v>
      </c>
      <c r="O4406" s="23" t="s">
        <v>12564</v>
      </c>
      <c r="P4406" s="23">
        <f t="shared" si="137"/>
        <v>4</v>
      </c>
    </row>
    <row r="4407" spans="1:16" x14ac:dyDescent="0.3">
      <c r="A4407">
        <v>4530</v>
      </c>
      <c r="B4407" t="s">
        <v>9643</v>
      </c>
      <c r="C4407" t="s">
        <v>3118</v>
      </c>
      <c r="D4407" t="s">
        <v>117</v>
      </c>
      <c r="E4407" t="s">
        <v>16</v>
      </c>
      <c r="F4407">
        <v>60</v>
      </c>
      <c r="G4407" t="s">
        <v>9644</v>
      </c>
      <c r="H4407" t="s">
        <v>877</v>
      </c>
      <c r="I4407" t="s">
        <v>32</v>
      </c>
      <c r="J4407" s="6" t="s">
        <v>13699</v>
      </c>
      <c r="K4407">
        <v>88</v>
      </c>
      <c r="L4407" t="s">
        <v>64</v>
      </c>
      <c r="M4407">
        <f t="shared" si="136"/>
        <v>0</v>
      </c>
      <c r="N4407" s="23" t="s">
        <v>13214</v>
      </c>
      <c r="O4407" s="23" t="s">
        <v>10490</v>
      </c>
      <c r="P4407" s="23">
        <f t="shared" si="137"/>
        <v>4</v>
      </c>
    </row>
    <row r="4408" spans="1:16" x14ac:dyDescent="0.3">
      <c r="A4408">
        <v>4531</v>
      </c>
      <c r="B4408" t="s">
        <v>7239</v>
      </c>
      <c r="C4408" t="s">
        <v>9645</v>
      </c>
      <c r="D4408" t="s">
        <v>28</v>
      </c>
      <c r="E4408" t="s">
        <v>29</v>
      </c>
      <c r="F4408">
        <v>30</v>
      </c>
      <c r="G4408" t="s">
        <v>9646</v>
      </c>
      <c r="H4408" t="s">
        <v>3713</v>
      </c>
      <c r="I4408" t="s">
        <v>32</v>
      </c>
      <c r="J4408" s="6">
        <v>44907</v>
      </c>
      <c r="K4408">
        <v>52</v>
      </c>
      <c r="L4408" t="s">
        <v>101</v>
      </c>
      <c r="M4408">
        <f t="shared" si="136"/>
        <v>0</v>
      </c>
      <c r="N4408" s="23" t="s">
        <v>13215</v>
      </c>
      <c r="O4408" s="23" t="s">
        <v>10674</v>
      </c>
      <c r="P4408" s="23">
        <f t="shared" si="137"/>
        <v>6</v>
      </c>
    </row>
    <row r="4409" spans="1:16" x14ac:dyDescent="0.3">
      <c r="A4409">
        <v>4532</v>
      </c>
      <c r="B4409" t="s">
        <v>9647</v>
      </c>
      <c r="C4409" t="s">
        <v>3750</v>
      </c>
      <c r="D4409" t="s">
        <v>15</v>
      </c>
      <c r="E4409" t="s">
        <v>16</v>
      </c>
      <c r="F4409">
        <v>90</v>
      </c>
      <c r="G4409" t="s">
        <v>9648</v>
      </c>
      <c r="H4409" t="s">
        <v>894</v>
      </c>
      <c r="I4409" t="s">
        <v>38</v>
      </c>
      <c r="J4409" s="6" t="s">
        <v>14274</v>
      </c>
      <c r="K4409">
        <v>79</v>
      </c>
      <c r="L4409" t="s">
        <v>159</v>
      </c>
      <c r="M4409">
        <f t="shared" si="136"/>
        <v>0</v>
      </c>
      <c r="N4409" s="23" t="s">
        <v>13216</v>
      </c>
      <c r="O4409" s="23" t="s">
        <v>10422</v>
      </c>
      <c r="P4409" s="23">
        <f t="shared" si="137"/>
        <v>4</v>
      </c>
    </row>
    <row r="4410" spans="1:16" x14ac:dyDescent="0.3">
      <c r="A4410">
        <v>4533</v>
      </c>
      <c r="B4410" t="s">
        <v>9649</v>
      </c>
      <c r="C4410" t="s">
        <v>580</v>
      </c>
      <c r="D4410" t="s">
        <v>28</v>
      </c>
      <c r="E4410" t="s">
        <v>29</v>
      </c>
      <c r="F4410">
        <v>90</v>
      </c>
      <c r="G4410" t="s">
        <v>9650</v>
      </c>
      <c r="H4410" t="s">
        <v>4631</v>
      </c>
      <c r="I4410" t="s">
        <v>187</v>
      </c>
      <c r="J4410" s="6" t="s">
        <v>14019</v>
      </c>
      <c r="K4410">
        <v>73</v>
      </c>
      <c r="L4410" t="s">
        <v>39</v>
      </c>
      <c r="M4410">
        <f t="shared" si="136"/>
        <v>0</v>
      </c>
      <c r="N4410" s="23" t="s">
        <v>13217</v>
      </c>
      <c r="O4410" s="23" t="s">
        <v>1021</v>
      </c>
      <c r="P4410" s="23">
        <f t="shared" si="137"/>
        <v>6</v>
      </c>
    </row>
    <row r="4411" spans="1:16" x14ac:dyDescent="0.3">
      <c r="A4411">
        <v>4535</v>
      </c>
      <c r="B4411" t="s">
        <v>6322</v>
      </c>
      <c r="C4411" t="s">
        <v>3286</v>
      </c>
      <c r="D4411" t="s">
        <v>28</v>
      </c>
      <c r="E4411" t="s">
        <v>29</v>
      </c>
      <c r="F4411">
        <v>90</v>
      </c>
      <c r="G4411" t="s">
        <v>9651</v>
      </c>
      <c r="H4411" t="s">
        <v>3399</v>
      </c>
      <c r="I4411" t="s">
        <v>124</v>
      </c>
      <c r="J4411" s="6" t="s">
        <v>13749</v>
      </c>
      <c r="K4411">
        <v>96</v>
      </c>
      <c r="L4411" t="s">
        <v>39</v>
      </c>
      <c r="M4411">
        <f t="shared" si="136"/>
        <v>0</v>
      </c>
      <c r="N4411" s="23" t="s">
        <v>13218</v>
      </c>
      <c r="O4411" s="23" t="s">
        <v>10422</v>
      </c>
      <c r="P4411" s="23">
        <f t="shared" si="137"/>
        <v>4</v>
      </c>
    </row>
    <row r="4412" spans="1:16" x14ac:dyDescent="0.3">
      <c r="A4412">
        <v>4536</v>
      </c>
      <c r="B4412" t="s">
        <v>2823</v>
      </c>
      <c r="C4412" t="s">
        <v>6355</v>
      </c>
      <c r="D4412" t="s">
        <v>28</v>
      </c>
      <c r="E4412" t="s">
        <v>29</v>
      </c>
      <c r="F4412">
        <v>90</v>
      </c>
      <c r="G4412" t="s">
        <v>9652</v>
      </c>
      <c r="H4412" t="s">
        <v>4699</v>
      </c>
      <c r="I4412" t="s">
        <v>32</v>
      </c>
      <c r="J4412" s="6" t="s">
        <v>13966</v>
      </c>
      <c r="K4412">
        <v>56</v>
      </c>
      <c r="L4412" t="s">
        <v>80</v>
      </c>
      <c r="M4412">
        <f t="shared" si="136"/>
        <v>0</v>
      </c>
      <c r="N4412" s="23" t="s">
        <v>13219</v>
      </c>
      <c r="O4412" s="23" t="s">
        <v>3222</v>
      </c>
      <c r="P4412" s="23">
        <f t="shared" si="137"/>
        <v>4</v>
      </c>
    </row>
    <row r="4413" spans="1:16" x14ac:dyDescent="0.3">
      <c r="A4413">
        <v>4537</v>
      </c>
      <c r="B4413" t="s">
        <v>2805</v>
      </c>
      <c r="C4413" t="s">
        <v>1517</v>
      </c>
      <c r="D4413" t="s">
        <v>28</v>
      </c>
      <c r="E4413" t="s">
        <v>29</v>
      </c>
      <c r="F4413">
        <v>30</v>
      </c>
      <c r="G4413" t="s">
        <v>9653</v>
      </c>
      <c r="H4413" t="s">
        <v>1505</v>
      </c>
      <c r="I4413" t="s">
        <v>32</v>
      </c>
      <c r="J4413" s="6">
        <v>44289</v>
      </c>
      <c r="K4413">
        <v>93</v>
      </c>
      <c r="L4413" t="s">
        <v>33</v>
      </c>
      <c r="M4413">
        <f t="shared" si="136"/>
        <v>0</v>
      </c>
      <c r="N4413" s="23" t="s">
        <v>13220</v>
      </c>
      <c r="O4413" s="23" t="s">
        <v>10417</v>
      </c>
      <c r="P4413" s="23">
        <f t="shared" si="137"/>
        <v>5</v>
      </c>
    </row>
    <row r="4414" spans="1:16" x14ac:dyDescent="0.3">
      <c r="A4414">
        <v>4538</v>
      </c>
      <c r="B4414" t="s">
        <v>9654</v>
      </c>
      <c r="C4414" t="s">
        <v>5824</v>
      </c>
      <c r="D4414" t="s">
        <v>51</v>
      </c>
      <c r="E4414" t="s">
        <v>16</v>
      </c>
      <c r="F4414">
        <v>90</v>
      </c>
      <c r="G4414" t="s">
        <v>9655</v>
      </c>
      <c r="H4414" t="s">
        <v>1333</v>
      </c>
      <c r="I4414" t="s">
        <v>294</v>
      </c>
      <c r="J4414" s="6" t="s">
        <v>14169</v>
      </c>
      <c r="K4414">
        <v>72</v>
      </c>
      <c r="L4414" t="s">
        <v>39</v>
      </c>
      <c r="M4414">
        <f t="shared" si="136"/>
        <v>0</v>
      </c>
      <c r="N4414" s="23" t="s">
        <v>13221</v>
      </c>
      <c r="O4414" s="23" t="s">
        <v>10422</v>
      </c>
      <c r="P4414" s="23">
        <f t="shared" si="137"/>
        <v>4</v>
      </c>
    </row>
    <row r="4415" spans="1:16" x14ac:dyDescent="0.3">
      <c r="A4415">
        <v>4539</v>
      </c>
      <c r="B4415" t="s">
        <v>9656</v>
      </c>
      <c r="C4415" t="s">
        <v>6131</v>
      </c>
      <c r="D4415" t="s">
        <v>41</v>
      </c>
      <c r="E4415" t="s">
        <v>16</v>
      </c>
      <c r="F4415">
        <v>60</v>
      </c>
      <c r="G4415" t="s">
        <v>9657</v>
      </c>
      <c r="H4415" t="s">
        <v>420</v>
      </c>
      <c r="I4415" t="s">
        <v>32</v>
      </c>
      <c r="J4415" s="6" t="s">
        <v>14066</v>
      </c>
      <c r="K4415">
        <v>9</v>
      </c>
      <c r="L4415" t="s">
        <v>80</v>
      </c>
      <c r="M4415">
        <f t="shared" si="136"/>
        <v>0</v>
      </c>
      <c r="N4415" s="23" t="s">
        <v>13222</v>
      </c>
      <c r="O4415" s="23" t="s">
        <v>6</v>
      </c>
      <c r="P4415" s="23">
        <f t="shared" si="137"/>
        <v>6</v>
      </c>
    </row>
    <row r="4416" spans="1:16" x14ac:dyDescent="0.3">
      <c r="A4416">
        <v>4540</v>
      </c>
      <c r="B4416" t="s">
        <v>7846</v>
      </c>
      <c r="C4416" t="s">
        <v>1148</v>
      </c>
      <c r="D4416" t="s">
        <v>51</v>
      </c>
      <c r="E4416" t="s">
        <v>16</v>
      </c>
      <c r="F4416">
        <v>90</v>
      </c>
      <c r="G4416" t="s">
        <v>9659</v>
      </c>
      <c r="H4416" t="s">
        <v>4517</v>
      </c>
      <c r="I4416" t="s">
        <v>173</v>
      </c>
      <c r="J4416" s="6" t="s">
        <v>14193</v>
      </c>
      <c r="K4416">
        <v>46</v>
      </c>
      <c r="L4416" t="s">
        <v>101</v>
      </c>
      <c r="M4416">
        <f t="shared" si="136"/>
        <v>0</v>
      </c>
      <c r="N4416" s="23" t="s">
        <v>13223</v>
      </c>
      <c r="O4416" s="23" t="s">
        <v>10506</v>
      </c>
      <c r="P4416" s="23">
        <f t="shared" si="137"/>
        <v>2</v>
      </c>
    </row>
    <row r="4417" spans="1:16" x14ac:dyDescent="0.3">
      <c r="A4417">
        <v>4541</v>
      </c>
      <c r="B4417" t="s">
        <v>3065</v>
      </c>
      <c r="C4417" t="s">
        <v>1192</v>
      </c>
      <c r="D4417" t="s">
        <v>28</v>
      </c>
      <c r="E4417" t="s">
        <v>29</v>
      </c>
      <c r="F4417">
        <v>90</v>
      </c>
      <c r="G4417" t="s">
        <v>9659</v>
      </c>
      <c r="H4417" t="s">
        <v>2795</v>
      </c>
      <c r="I4417" t="s">
        <v>38</v>
      </c>
      <c r="J4417" s="6" t="s">
        <v>13708</v>
      </c>
      <c r="K4417">
        <v>72</v>
      </c>
      <c r="L4417" t="s">
        <v>45</v>
      </c>
      <c r="M4417">
        <f t="shared" si="136"/>
        <v>0</v>
      </c>
      <c r="N4417" s="23" t="s">
        <v>13223</v>
      </c>
      <c r="O4417" s="23" t="s">
        <v>10422</v>
      </c>
      <c r="P4417" s="23">
        <f t="shared" si="137"/>
        <v>4</v>
      </c>
    </row>
    <row r="4418" spans="1:16" x14ac:dyDescent="0.3">
      <c r="A4418">
        <v>4543</v>
      </c>
      <c r="B4418" t="s">
        <v>9660</v>
      </c>
      <c r="C4418" t="s">
        <v>260</v>
      </c>
      <c r="D4418" t="s">
        <v>15</v>
      </c>
      <c r="E4418" t="s">
        <v>16</v>
      </c>
      <c r="F4418">
        <v>60</v>
      </c>
      <c r="G4418" t="s">
        <v>9661</v>
      </c>
      <c r="H4418" t="s">
        <v>3870</v>
      </c>
      <c r="I4418" t="s">
        <v>124</v>
      </c>
      <c r="J4418" s="6" t="s">
        <v>14174</v>
      </c>
      <c r="K4418">
        <v>84</v>
      </c>
      <c r="L4418" t="s">
        <v>39</v>
      </c>
      <c r="M4418">
        <f t="shared" ref="M4418:M4481" si="138">COUNTBLANK(A4418:L4418)</f>
        <v>0</v>
      </c>
      <c r="N4418" s="23" t="s">
        <v>13224</v>
      </c>
      <c r="O4418" s="23" t="s">
        <v>10417</v>
      </c>
      <c r="P4418" s="23">
        <f t="shared" ref="P4418:P4481" si="139">LEN(O4418)</f>
        <v>5</v>
      </c>
    </row>
    <row r="4419" spans="1:16" x14ac:dyDescent="0.3">
      <c r="A4419">
        <v>4544</v>
      </c>
      <c r="B4419" t="s">
        <v>9662</v>
      </c>
      <c r="C4419" t="s">
        <v>7251</v>
      </c>
      <c r="D4419" t="s">
        <v>15</v>
      </c>
      <c r="E4419" t="s">
        <v>16</v>
      </c>
      <c r="F4419">
        <v>60</v>
      </c>
      <c r="G4419" t="s">
        <v>9663</v>
      </c>
      <c r="H4419" t="s">
        <v>595</v>
      </c>
      <c r="I4419" t="s">
        <v>124</v>
      </c>
      <c r="J4419" s="6">
        <v>44904</v>
      </c>
      <c r="K4419">
        <v>3</v>
      </c>
      <c r="L4419" t="s">
        <v>64</v>
      </c>
      <c r="M4419">
        <f t="shared" si="138"/>
        <v>0</v>
      </c>
      <c r="N4419" s="23" t="s">
        <v>13225</v>
      </c>
      <c r="O4419" s="23" t="s">
        <v>3780</v>
      </c>
      <c r="P4419" s="23">
        <f t="shared" si="139"/>
        <v>5</v>
      </c>
    </row>
    <row r="4420" spans="1:16" x14ac:dyDescent="0.3">
      <c r="A4420">
        <v>4545</v>
      </c>
      <c r="B4420" t="s">
        <v>3065</v>
      </c>
      <c r="C4420" t="s">
        <v>9664</v>
      </c>
      <c r="D4420" t="s">
        <v>28</v>
      </c>
      <c r="E4420" t="s">
        <v>29</v>
      </c>
      <c r="F4420">
        <v>60</v>
      </c>
      <c r="G4420" t="s">
        <v>9665</v>
      </c>
      <c r="H4420" t="s">
        <v>3790</v>
      </c>
      <c r="I4420" t="s">
        <v>32</v>
      </c>
      <c r="J4420" s="6">
        <v>43929</v>
      </c>
      <c r="K4420">
        <v>14</v>
      </c>
      <c r="L4420" t="s">
        <v>64</v>
      </c>
      <c r="M4420">
        <f t="shared" si="138"/>
        <v>0</v>
      </c>
      <c r="N4420" s="23" t="s">
        <v>2893</v>
      </c>
      <c r="O4420" s="23" t="s">
        <v>1021</v>
      </c>
      <c r="P4420" s="23">
        <f t="shared" si="139"/>
        <v>6</v>
      </c>
    </row>
    <row r="4421" spans="1:16" x14ac:dyDescent="0.3">
      <c r="A4421">
        <v>4546</v>
      </c>
      <c r="B4421" t="s">
        <v>1637</v>
      </c>
      <c r="C4421" t="s">
        <v>1671</v>
      </c>
      <c r="D4421" t="s">
        <v>28</v>
      </c>
      <c r="E4421" t="s">
        <v>29</v>
      </c>
      <c r="F4421">
        <v>60</v>
      </c>
      <c r="G4421" t="s">
        <v>9666</v>
      </c>
      <c r="H4421" t="s">
        <v>3169</v>
      </c>
      <c r="I4421" t="s">
        <v>110</v>
      </c>
      <c r="J4421" s="6" t="s">
        <v>13718</v>
      </c>
      <c r="K4421">
        <v>36</v>
      </c>
      <c r="L4421" t="s">
        <v>39</v>
      </c>
      <c r="M4421">
        <f t="shared" si="138"/>
        <v>0</v>
      </c>
      <c r="N4421" s="23" t="s">
        <v>2893</v>
      </c>
      <c r="O4421" s="23" t="s">
        <v>10438</v>
      </c>
      <c r="P4421" s="23">
        <f t="shared" si="139"/>
        <v>5</v>
      </c>
    </row>
    <row r="4422" spans="1:16" x14ac:dyDescent="0.3">
      <c r="A4422">
        <v>4547</v>
      </c>
      <c r="B4422" t="s">
        <v>3644</v>
      </c>
      <c r="C4422" t="s">
        <v>340</v>
      </c>
      <c r="D4422" t="s">
        <v>28</v>
      </c>
      <c r="E4422" t="s">
        <v>29</v>
      </c>
      <c r="F4422">
        <v>90</v>
      </c>
      <c r="G4422" t="s">
        <v>9667</v>
      </c>
      <c r="H4422" t="s">
        <v>9668</v>
      </c>
      <c r="I4422" t="s">
        <v>178</v>
      </c>
      <c r="J4422" s="6">
        <v>44048</v>
      </c>
      <c r="K4422">
        <v>78</v>
      </c>
      <c r="L4422" t="s">
        <v>159</v>
      </c>
      <c r="M4422">
        <f t="shared" si="138"/>
        <v>0</v>
      </c>
      <c r="N4422" s="23" t="s">
        <v>13226</v>
      </c>
      <c r="O4422" s="23" t="s">
        <v>10425</v>
      </c>
      <c r="P4422" s="23">
        <f t="shared" si="139"/>
        <v>3</v>
      </c>
    </row>
    <row r="4423" spans="1:16" x14ac:dyDescent="0.3">
      <c r="A4423">
        <v>4548</v>
      </c>
      <c r="B4423" t="s">
        <v>3949</v>
      </c>
      <c r="C4423" t="s">
        <v>5727</v>
      </c>
      <c r="D4423" t="s">
        <v>51</v>
      </c>
      <c r="E4423" t="s">
        <v>16</v>
      </c>
      <c r="F4423">
        <v>90</v>
      </c>
      <c r="G4423" t="s">
        <v>9669</v>
      </c>
      <c r="H4423" t="s">
        <v>2190</v>
      </c>
      <c r="I4423" t="s">
        <v>32</v>
      </c>
      <c r="J4423" s="6" t="s">
        <v>14111</v>
      </c>
      <c r="K4423">
        <v>9</v>
      </c>
      <c r="L4423" t="s">
        <v>80</v>
      </c>
      <c r="M4423">
        <f t="shared" si="138"/>
        <v>0</v>
      </c>
      <c r="N4423" s="23" t="s">
        <v>13227</v>
      </c>
      <c r="O4423" s="23" t="s">
        <v>10422</v>
      </c>
      <c r="P4423" s="23">
        <f t="shared" si="139"/>
        <v>4</v>
      </c>
    </row>
    <row r="4424" spans="1:16" x14ac:dyDescent="0.3">
      <c r="A4424">
        <v>4549</v>
      </c>
      <c r="B4424" t="s">
        <v>9670</v>
      </c>
      <c r="C4424" t="s">
        <v>5970</v>
      </c>
      <c r="D4424" t="s">
        <v>51</v>
      </c>
      <c r="E4424" t="s">
        <v>16</v>
      </c>
      <c r="F4424">
        <v>30</v>
      </c>
      <c r="G4424" t="s">
        <v>14379</v>
      </c>
      <c r="H4424" t="s">
        <v>4203</v>
      </c>
      <c r="I4424" t="s">
        <v>208</v>
      </c>
      <c r="J4424" s="6" t="s">
        <v>14173</v>
      </c>
      <c r="K4424">
        <v>50</v>
      </c>
      <c r="L4424" t="s">
        <v>33</v>
      </c>
      <c r="M4424">
        <f t="shared" si="138"/>
        <v>0</v>
      </c>
      <c r="N4424" s="23" t="s">
        <v>1409</v>
      </c>
      <c r="O4424" s="23" t="s">
        <v>13228</v>
      </c>
      <c r="P4424" s="23">
        <f t="shared" si="139"/>
        <v>3</v>
      </c>
    </row>
    <row r="4425" spans="1:16" x14ac:dyDescent="0.3">
      <c r="A4425">
        <v>4550</v>
      </c>
      <c r="B4425" t="s">
        <v>9672</v>
      </c>
      <c r="C4425" t="s">
        <v>2862</v>
      </c>
      <c r="D4425" t="s">
        <v>28</v>
      </c>
      <c r="E4425" t="s">
        <v>29</v>
      </c>
      <c r="F4425">
        <v>30</v>
      </c>
      <c r="G4425" t="s">
        <v>9673</v>
      </c>
      <c r="H4425" t="s">
        <v>2753</v>
      </c>
      <c r="I4425" t="s">
        <v>124</v>
      </c>
      <c r="J4425" s="6" t="s">
        <v>14045</v>
      </c>
      <c r="K4425">
        <v>55</v>
      </c>
      <c r="L4425" t="s">
        <v>54</v>
      </c>
      <c r="M4425">
        <f t="shared" si="138"/>
        <v>0</v>
      </c>
      <c r="N4425" s="23" t="s">
        <v>13229</v>
      </c>
      <c r="O4425" s="23" t="s">
        <v>10430</v>
      </c>
      <c r="P4425" s="23">
        <f t="shared" si="139"/>
        <v>9</v>
      </c>
    </row>
    <row r="4426" spans="1:16" x14ac:dyDescent="0.3">
      <c r="A4426">
        <v>4551</v>
      </c>
      <c r="B4426" t="s">
        <v>2947</v>
      </c>
      <c r="C4426" t="s">
        <v>2101</v>
      </c>
      <c r="D4426" t="s">
        <v>28</v>
      </c>
      <c r="E4426" t="s">
        <v>29</v>
      </c>
      <c r="F4426">
        <v>30</v>
      </c>
      <c r="G4426" t="s">
        <v>9674</v>
      </c>
      <c r="H4426" t="s">
        <v>6</v>
      </c>
      <c r="I4426" t="s">
        <v>32</v>
      </c>
      <c r="J4426" s="6" t="s">
        <v>13904</v>
      </c>
      <c r="K4426">
        <v>33</v>
      </c>
      <c r="L4426" t="s">
        <v>45</v>
      </c>
      <c r="M4426">
        <f t="shared" si="138"/>
        <v>0</v>
      </c>
      <c r="N4426" s="23" t="s">
        <v>13229</v>
      </c>
      <c r="O4426" s="23" t="s">
        <v>10468</v>
      </c>
      <c r="P4426" s="23">
        <f t="shared" si="139"/>
        <v>8</v>
      </c>
    </row>
    <row r="4427" spans="1:16" x14ac:dyDescent="0.3">
      <c r="A4427">
        <v>4552</v>
      </c>
      <c r="B4427" t="s">
        <v>9675</v>
      </c>
      <c r="C4427" t="s">
        <v>6345</v>
      </c>
      <c r="D4427" t="s">
        <v>51</v>
      </c>
      <c r="E4427" t="s">
        <v>16</v>
      </c>
      <c r="F4427">
        <v>30</v>
      </c>
      <c r="G4427" t="s">
        <v>9676</v>
      </c>
      <c r="H4427" t="s">
        <v>4979</v>
      </c>
      <c r="I4427" t="s">
        <v>294</v>
      </c>
      <c r="J4427" s="6" t="s">
        <v>14004</v>
      </c>
      <c r="K4427">
        <v>18</v>
      </c>
      <c r="L4427" t="s">
        <v>33</v>
      </c>
      <c r="M4427">
        <f t="shared" si="138"/>
        <v>0</v>
      </c>
      <c r="N4427" s="23" t="s">
        <v>3932</v>
      </c>
      <c r="O4427" s="23" t="s">
        <v>10417</v>
      </c>
      <c r="P4427" s="23">
        <f t="shared" si="139"/>
        <v>5</v>
      </c>
    </row>
    <row r="4428" spans="1:16" x14ac:dyDescent="0.3">
      <c r="A4428">
        <v>4553</v>
      </c>
      <c r="B4428" t="s">
        <v>9677</v>
      </c>
      <c r="C4428" t="s">
        <v>324</v>
      </c>
      <c r="D4428" t="s">
        <v>51</v>
      </c>
      <c r="E4428" t="s">
        <v>16</v>
      </c>
      <c r="F4428">
        <v>60</v>
      </c>
      <c r="G4428" t="s">
        <v>9678</v>
      </c>
      <c r="H4428" t="s">
        <v>1173</v>
      </c>
      <c r="I4428" t="s">
        <v>32</v>
      </c>
      <c r="J4428" s="6">
        <v>44290</v>
      </c>
      <c r="K4428">
        <v>83</v>
      </c>
      <c r="L4428" t="s">
        <v>54</v>
      </c>
      <c r="M4428">
        <f t="shared" si="138"/>
        <v>0</v>
      </c>
      <c r="N4428" s="23" t="s">
        <v>13230</v>
      </c>
      <c r="O4428" s="23" t="s">
        <v>6</v>
      </c>
      <c r="P4428" s="23">
        <f t="shared" si="139"/>
        <v>6</v>
      </c>
    </row>
    <row r="4429" spans="1:16" x14ac:dyDescent="0.3">
      <c r="A4429">
        <v>4554</v>
      </c>
      <c r="B4429" t="s">
        <v>9679</v>
      </c>
      <c r="C4429" t="s">
        <v>1348</v>
      </c>
      <c r="D4429" t="s">
        <v>15</v>
      </c>
      <c r="E4429" t="s">
        <v>16</v>
      </c>
      <c r="F4429">
        <v>60</v>
      </c>
      <c r="G4429" t="s">
        <v>9680</v>
      </c>
      <c r="H4429" t="s">
        <v>4074</v>
      </c>
      <c r="I4429" t="s">
        <v>19</v>
      </c>
      <c r="J4429" s="6">
        <v>43891</v>
      </c>
      <c r="K4429">
        <v>66</v>
      </c>
      <c r="L4429" t="s">
        <v>39</v>
      </c>
      <c r="M4429">
        <f t="shared" si="138"/>
        <v>0</v>
      </c>
      <c r="N4429" s="23" t="s">
        <v>13231</v>
      </c>
      <c r="O4429" s="23" t="s">
        <v>9969</v>
      </c>
      <c r="P4429" s="23">
        <f t="shared" si="139"/>
        <v>6</v>
      </c>
    </row>
    <row r="4430" spans="1:16" x14ac:dyDescent="0.3">
      <c r="A4430">
        <v>4555</v>
      </c>
      <c r="B4430" t="s">
        <v>9681</v>
      </c>
      <c r="C4430" t="s">
        <v>5325</v>
      </c>
      <c r="D4430" t="s">
        <v>41</v>
      </c>
      <c r="E4430" t="s">
        <v>16</v>
      </c>
      <c r="F4430">
        <v>30</v>
      </c>
      <c r="G4430" t="s">
        <v>9682</v>
      </c>
      <c r="H4430" t="s">
        <v>3987</v>
      </c>
      <c r="I4430" t="s">
        <v>554</v>
      </c>
      <c r="J4430" s="6">
        <v>44379</v>
      </c>
      <c r="K4430">
        <v>8</v>
      </c>
      <c r="L4430" t="s">
        <v>101</v>
      </c>
      <c r="M4430">
        <f t="shared" si="138"/>
        <v>0</v>
      </c>
      <c r="N4430" s="23" t="s">
        <v>416</v>
      </c>
      <c r="O4430" s="23" t="s">
        <v>10417</v>
      </c>
      <c r="P4430" s="23">
        <f t="shared" si="139"/>
        <v>5</v>
      </c>
    </row>
    <row r="4431" spans="1:16" x14ac:dyDescent="0.3">
      <c r="A4431">
        <v>4556</v>
      </c>
      <c r="B4431" t="s">
        <v>9683</v>
      </c>
      <c r="C4431" t="s">
        <v>6594</v>
      </c>
      <c r="D4431" t="s">
        <v>51</v>
      </c>
      <c r="E4431" t="s">
        <v>16</v>
      </c>
      <c r="F4431">
        <v>90</v>
      </c>
      <c r="G4431" t="s">
        <v>9684</v>
      </c>
      <c r="H4431" t="s">
        <v>5399</v>
      </c>
      <c r="I4431" t="s">
        <v>32</v>
      </c>
      <c r="J4431" s="6">
        <v>44354</v>
      </c>
      <c r="K4431">
        <v>30</v>
      </c>
      <c r="L4431" t="s">
        <v>80</v>
      </c>
      <c r="M4431">
        <f t="shared" si="138"/>
        <v>0</v>
      </c>
      <c r="N4431" s="23" t="s">
        <v>13232</v>
      </c>
      <c r="O4431" s="23" t="s">
        <v>10417</v>
      </c>
      <c r="P4431" s="23">
        <f t="shared" si="139"/>
        <v>5</v>
      </c>
    </row>
    <row r="4432" spans="1:16" x14ac:dyDescent="0.3">
      <c r="A4432">
        <v>4557</v>
      </c>
      <c r="B4432" t="s">
        <v>9685</v>
      </c>
      <c r="C4432" t="s">
        <v>1866</v>
      </c>
      <c r="D4432" t="s">
        <v>15</v>
      </c>
      <c r="E4432" t="s">
        <v>16</v>
      </c>
      <c r="F4432">
        <v>60</v>
      </c>
      <c r="G4432" t="s">
        <v>9686</v>
      </c>
      <c r="H4432" t="s">
        <v>119</v>
      </c>
      <c r="I4432" t="s">
        <v>32</v>
      </c>
      <c r="J4432" s="6">
        <v>43900</v>
      </c>
      <c r="K4432">
        <v>38</v>
      </c>
      <c r="L4432" t="s">
        <v>54</v>
      </c>
      <c r="M4432">
        <f t="shared" si="138"/>
        <v>0</v>
      </c>
      <c r="N4432" s="23" t="s">
        <v>13233</v>
      </c>
      <c r="O4432" s="23" t="s">
        <v>6</v>
      </c>
      <c r="P4432" s="23">
        <f t="shared" si="139"/>
        <v>6</v>
      </c>
    </row>
    <row r="4433" spans="1:16" x14ac:dyDescent="0.3">
      <c r="A4433">
        <v>4558</v>
      </c>
      <c r="B4433" t="s">
        <v>8322</v>
      </c>
      <c r="C4433" t="s">
        <v>9687</v>
      </c>
      <c r="D4433" t="s">
        <v>15</v>
      </c>
      <c r="E4433" t="s">
        <v>16</v>
      </c>
      <c r="F4433">
        <v>30</v>
      </c>
      <c r="G4433" t="s">
        <v>9688</v>
      </c>
      <c r="H4433" t="s">
        <v>8886</v>
      </c>
      <c r="I4433" t="s">
        <v>1311</v>
      </c>
      <c r="J4433" s="6" t="s">
        <v>14214</v>
      </c>
      <c r="K4433">
        <v>13</v>
      </c>
      <c r="L4433" t="s">
        <v>64</v>
      </c>
      <c r="M4433">
        <f t="shared" si="138"/>
        <v>0</v>
      </c>
      <c r="N4433" s="23" t="s">
        <v>4137</v>
      </c>
      <c r="O4433" s="23" t="s">
        <v>10430</v>
      </c>
      <c r="P4433" s="23">
        <f t="shared" si="139"/>
        <v>9</v>
      </c>
    </row>
    <row r="4434" spans="1:16" x14ac:dyDescent="0.3">
      <c r="A4434">
        <v>4559</v>
      </c>
      <c r="B4434" t="s">
        <v>9689</v>
      </c>
      <c r="C4434" t="s">
        <v>858</v>
      </c>
      <c r="D4434" t="s">
        <v>51</v>
      </c>
      <c r="E4434" t="s">
        <v>16</v>
      </c>
      <c r="F4434">
        <v>90</v>
      </c>
      <c r="G4434" t="s">
        <v>9690</v>
      </c>
      <c r="H4434" t="s">
        <v>9691</v>
      </c>
      <c r="I4434" t="s">
        <v>32</v>
      </c>
      <c r="J4434" s="6" t="s">
        <v>14043</v>
      </c>
      <c r="K4434">
        <v>50</v>
      </c>
      <c r="L4434" t="s">
        <v>33</v>
      </c>
      <c r="M4434">
        <f t="shared" si="138"/>
        <v>0</v>
      </c>
      <c r="N4434" s="23" t="s">
        <v>4137</v>
      </c>
      <c r="O4434" s="23" t="s">
        <v>10438</v>
      </c>
      <c r="P4434" s="23">
        <f t="shared" si="139"/>
        <v>5</v>
      </c>
    </row>
    <row r="4435" spans="1:16" x14ac:dyDescent="0.3">
      <c r="A4435">
        <v>4560</v>
      </c>
      <c r="B4435" t="s">
        <v>4652</v>
      </c>
      <c r="C4435" t="s">
        <v>2051</v>
      </c>
      <c r="D4435" t="s">
        <v>28</v>
      </c>
      <c r="E4435" t="s">
        <v>29</v>
      </c>
      <c r="F4435">
        <v>60</v>
      </c>
      <c r="G4435" t="s">
        <v>9692</v>
      </c>
      <c r="H4435" t="s">
        <v>1457</v>
      </c>
      <c r="I4435" t="s">
        <v>187</v>
      </c>
      <c r="J4435" s="6" t="s">
        <v>13747</v>
      </c>
      <c r="K4435">
        <v>5</v>
      </c>
      <c r="L4435" t="s">
        <v>70</v>
      </c>
      <c r="M4435">
        <f t="shared" si="138"/>
        <v>0</v>
      </c>
      <c r="N4435" s="23" t="s">
        <v>4137</v>
      </c>
      <c r="O4435" s="23" t="s">
        <v>9969</v>
      </c>
      <c r="P4435" s="23">
        <f t="shared" si="139"/>
        <v>6</v>
      </c>
    </row>
    <row r="4436" spans="1:16" x14ac:dyDescent="0.3">
      <c r="A4436">
        <v>4561</v>
      </c>
      <c r="B4436" t="s">
        <v>9693</v>
      </c>
      <c r="C4436" t="s">
        <v>6146</v>
      </c>
      <c r="D4436" t="s">
        <v>15</v>
      </c>
      <c r="E4436" t="s">
        <v>16</v>
      </c>
      <c r="F4436">
        <v>30</v>
      </c>
      <c r="G4436" t="s">
        <v>9694</v>
      </c>
      <c r="H4436" t="s">
        <v>901</v>
      </c>
      <c r="I4436" t="s">
        <v>146</v>
      </c>
      <c r="J4436" s="6">
        <v>44259</v>
      </c>
      <c r="K4436">
        <v>39</v>
      </c>
      <c r="L4436" t="s">
        <v>20</v>
      </c>
      <c r="M4436">
        <f t="shared" si="138"/>
        <v>0</v>
      </c>
      <c r="N4436" s="23" t="s">
        <v>13234</v>
      </c>
      <c r="O4436" s="23" t="s">
        <v>10422</v>
      </c>
      <c r="P4436" s="23">
        <f t="shared" si="139"/>
        <v>4</v>
      </c>
    </row>
    <row r="4437" spans="1:16" x14ac:dyDescent="0.3">
      <c r="A4437">
        <v>4562</v>
      </c>
      <c r="B4437" t="s">
        <v>691</v>
      </c>
      <c r="C4437" t="s">
        <v>9695</v>
      </c>
      <c r="D4437" t="s">
        <v>28</v>
      </c>
      <c r="E4437" t="s">
        <v>29</v>
      </c>
      <c r="F4437">
        <v>90</v>
      </c>
      <c r="G4437" t="s">
        <v>9696</v>
      </c>
      <c r="H4437" t="s">
        <v>1893</v>
      </c>
      <c r="I4437" t="s">
        <v>294</v>
      </c>
      <c r="J4437" s="6" t="s">
        <v>14025</v>
      </c>
      <c r="K4437">
        <v>76</v>
      </c>
      <c r="L4437" t="s">
        <v>54</v>
      </c>
      <c r="M4437">
        <f t="shared" si="138"/>
        <v>0</v>
      </c>
      <c r="N4437" s="23" t="s">
        <v>13235</v>
      </c>
      <c r="O4437" s="23" t="s">
        <v>10417</v>
      </c>
      <c r="P4437" s="23">
        <f t="shared" si="139"/>
        <v>5</v>
      </c>
    </row>
    <row r="4438" spans="1:16" x14ac:dyDescent="0.3">
      <c r="A4438">
        <v>4564</v>
      </c>
      <c r="B4438" t="s">
        <v>869</v>
      </c>
      <c r="C4438" t="s">
        <v>2509</v>
      </c>
      <c r="D4438" t="s">
        <v>28</v>
      </c>
      <c r="E4438" t="s">
        <v>29</v>
      </c>
      <c r="F4438">
        <v>90</v>
      </c>
      <c r="G4438" t="s">
        <v>9697</v>
      </c>
      <c r="H4438" t="s">
        <v>3365</v>
      </c>
      <c r="I4438" t="s">
        <v>146</v>
      </c>
      <c r="J4438" s="6">
        <v>44567</v>
      </c>
      <c r="K4438">
        <v>95</v>
      </c>
      <c r="L4438" t="s">
        <v>39</v>
      </c>
      <c r="M4438">
        <f t="shared" si="138"/>
        <v>0</v>
      </c>
      <c r="N4438" s="23" t="s">
        <v>13235</v>
      </c>
      <c r="O4438" s="23" t="s">
        <v>10422</v>
      </c>
      <c r="P4438" s="23">
        <f t="shared" si="139"/>
        <v>4</v>
      </c>
    </row>
    <row r="4439" spans="1:16" x14ac:dyDescent="0.3">
      <c r="A4439">
        <v>4566</v>
      </c>
      <c r="B4439" t="s">
        <v>9565</v>
      </c>
      <c r="C4439" t="s">
        <v>6547</v>
      </c>
      <c r="D4439" t="s">
        <v>28</v>
      </c>
      <c r="E4439" t="s">
        <v>29</v>
      </c>
      <c r="F4439">
        <v>60</v>
      </c>
      <c r="G4439" t="s">
        <v>9698</v>
      </c>
      <c r="H4439" t="s">
        <v>3343</v>
      </c>
      <c r="I4439" t="s">
        <v>1199</v>
      </c>
      <c r="J4439" s="6" t="s">
        <v>14120</v>
      </c>
      <c r="K4439">
        <v>33</v>
      </c>
      <c r="L4439" t="s">
        <v>54</v>
      </c>
      <c r="M4439">
        <f t="shared" si="138"/>
        <v>0</v>
      </c>
      <c r="N4439" s="23" t="s">
        <v>13236</v>
      </c>
      <c r="O4439" s="23" t="s">
        <v>6</v>
      </c>
      <c r="P4439" s="23">
        <f t="shared" si="139"/>
        <v>6</v>
      </c>
    </row>
    <row r="4440" spans="1:16" x14ac:dyDescent="0.3">
      <c r="A4440">
        <v>4567</v>
      </c>
      <c r="B4440" t="s">
        <v>259</v>
      </c>
      <c r="C4440" t="s">
        <v>5217</v>
      </c>
      <c r="D4440" t="s">
        <v>28</v>
      </c>
      <c r="E4440" t="s">
        <v>29</v>
      </c>
      <c r="F4440">
        <v>90</v>
      </c>
      <c r="G4440" t="s">
        <v>9699</v>
      </c>
      <c r="H4440" t="s">
        <v>1001</v>
      </c>
      <c r="I4440" t="s">
        <v>32</v>
      </c>
      <c r="J4440" s="6">
        <v>44205</v>
      </c>
      <c r="K4440">
        <v>61</v>
      </c>
      <c r="L4440" t="s">
        <v>39</v>
      </c>
      <c r="M4440">
        <f t="shared" si="138"/>
        <v>0</v>
      </c>
      <c r="N4440" s="23" t="s">
        <v>13237</v>
      </c>
      <c r="O4440" s="23" t="s">
        <v>3780</v>
      </c>
      <c r="P4440" s="23">
        <f t="shared" si="139"/>
        <v>5</v>
      </c>
    </row>
    <row r="4441" spans="1:16" x14ac:dyDescent="0.3">
      <c r="A4441">
        <v>4568</v>
      </c>
      <c r="B4441" t="s">
        <v>9700</v>
      </c>
      <c r="C4441" t="s">
        <v>1492</v>
      </c>
      <c r="D4441" t="s">
        <v>51</v>
      </c>
      <c r="E4441" t="s">
        <v>16</v>
      </c>
      <c r="F4441">
        <v>90</v>
      </c>
      <c r="G4441" t="s">
        <v>15024</v>
      </c>
      <c r="H4441" t="s">
        <v>1660</v>
      </c>
      <c r="I4441" t="s">
        <v>32</v>
      </c>
      <c r="J4441" s="6" t="s">
        <v>13951</v>
      </c>
      <c r="K4441">
        <v>87</v>
      </c>
      <c r="L4441" t="s">
        <v>159</v>
      </c>
      <c r="M4441">
        <f t="shared" si="138"/>
        <v>0</v>
      </c>
      <c r="N4441" s="23" t="s">
        <v>13094</v>
      </c>
      <c r="O4441" s="23" t="s">
        <v>11156</v>
      </c>
      <c r="P4441" s="23">
        <f t="shared" si="139"/>
        <v>6</v>
      </c>
    </row>
    <row r="4442" spans="1:16" x14ac:dyDescent="0.3">
      <c r="A4442">
        <v>4569</v>
      </c>
      <c r="B4442" t="s">
        <v>5485</v>
      </c>
      <c r="C4442" t="s">
        <v>4324</v>
      </c>
      <c r="D4442" t="s">
        <v>28</v>
      </c>
      <c r="E4442" t="s">
        <v>29</v>
      </c>
      <c r="F4442">
        <v>30</v>
      </c>
      <c r="G4442" t="s">
        <v>14739</v>
      </c>
      <c r="H4442" t="s">
        <v>1556</v>
      </c>
      <c r="I4442" t="s">
        <v>1311</v>
      </c>
      <c r="J4442" s="6">
        <v>43899</v>
      </c>
      <c r="K4442">
        <v>24</v>
      </c>
      <c r="L4442" t="s">
        <v>20</v>
      </c>
      <c r="M4442">
        <f t="shared" si="138"/>
        <v>0</v>
      </c>
      <c r="N4442" s="23" t="s">
        <v>6283</v>
      </c>
      <c r="O4442" s="23" t="s">
        <v>10449</v>
      </c>
      <c r="P4442" s="23">
        <f t="shared" si="139"/>
        <v>7</v>
      </c>
    </row>
    <row r="4443" spans="1:16" x14ac:dyDescent="0.3">
      <c r="A4443">
        <v>4570</v>
      </c>
      <c r="B4443" t="s">
        <v>496</v>
      </c>
      <c r="C4443" t="s">
        <v>1967</v>
      </c>
      <c r="D4443" t="s">
        <v>28</v>
      </c>
      <c r="E4443" t="s">
        <v>29</v>
      </c>
      <c r="F4443">
        <v>60</v>
      </c>
      <c r="G4443" t="s">
        <v>9703</v>
      </c>
      <c r="H4443" t="s">
        <v>1022</v>
      </c>
      <c r="I4443" t="s">
        <v>164</v>
      </c>
      <c r="J4443" s="6">
        <v>43831</v>
      </c>
      <c r="K4443">
        <v>16</v>
      </c>
      <c r="L4443" t="s">
        <v>33</v>
      </c>
      <c r="M4443">
        <f t="shared" si="138"/>
        <v>0</v>
      </c>
      <c r="N4443" s="23" t="s">
        <v>13238</v>
      </c>
      <c r="O4443" s="23" t="s">
        <v>10490</v>
      </c>
      <c r="P4443" s="23">
        <f t="shared" si="139"/>
        <v>4</v>
      </c>
    </row>
    <row r="4444" spans="1:16" x14ac:dyDescent="0.3">
      <c r="A4444">
        <v>4571</v>
      </c>
      <c r="B4444" t="s">
        <v>5772</v>
      </c>
      <c r="C4444" t="s">
        <v>536</v>
      </c>
      <c r="D4444" t="s">
        <v>28</v>
      </c>
      <c r="E4444" t="s">
        <v>29</v>
      </c>
      <c r="F4444">
        <v>30</v>
      </c>
      <c r="G4444" t="s">
        <v>9704</v>
      </c>
      <c r="H4444" t="s">
        <v>920</v>
      </c>
      <c r="I4444" t="s">
        <v>178</v>
      </c>
      <c r="J4444" s="6" t="s">
        <v>13962</v>
      </c>
      <c r="K4444">
        <v>93</v>
      </c>
      <c r="L4444" t="s">
        <v>159</v>
      </c>
      <c r="M4444">
        <f t="shared" si="138"/>
        <v>0</v>
      </c>
      <c r="N4444" s="23" t="s">
        <v>10453</v>
      </c>
      <c r="O4444" s="23" t="s">
        <v>10674</v>
      </c>
      <c r="P4444" s="23">
        <f t="shared" si="139"/>
        <v>6</v>
      </c>
    </row>
    <row r="4445" spans="1:16" x14ac:dyDescent="0.3">
      <c r="A4445">
        <v>4572</v>
      </c>
      <c r="B4445" t="s">
        <v>2263</v>
      </c>
      <c r="C4445" t="s">
        <v>9705</v>
      </c>
      <c r="D4445" t="s">
        <v>15</v>
      </c>
      <c r="E4445" t="s">
        <v>16</v>
      </c>
      <c r="F4445">
        <v>90</v>
      </c>
      <c r="G4445" t="s">
        <v>9706</v>
      </c>
      <c r="H4445" t="s">
        <v>2447</v>
      </c>
      <c r="I4445" t="s">
        <v>1869</v>
      </c>
      <c r="J4445" s="6" t="s">
        <v>13880</v>
      </c>
      <c r="K4445">
        <v>98</v>
      </c>
      <c r="L4445" t="s">
        <v>101</v>
      </c>
      <c r="M4445">
        <f t="shared" si="138"/>
        <v>0</v>
      </c>
      <c r="N4445" s="23" t="s">
        <v>10453</v>
      </c>
      <c r="O4445" s="23" t="s">
        <v>9969</v>
      </c>
      <c r="P4445" s="23">
        <f t="shared" si="139"/>
        <v>6</v>
      </c>
    </row>
    <row r="4446" spans="1:16" x14ac:dyDescent="0.3">
      <c r="A4446">
        <v>4573</v>
      </c>
      <c r="B4446" t="s">
        <v>7245</v>
      </c>
      <c r="C4446" t="s">
        <v>609</v>
      </c>
      <c r="D4446" t="s">
        <v>15</v>
      </c>
      <c r="E4446" t="s">
        <v>16</v>
      </c>
      <c r="F4446">
        <v>30</v>
      </c>
      <c r="G4446" t="s">
        <v>9707</v>
      </c>
      <c r="H4446" t="s">
        <v>2069</v>
      </c>
      <c r="I4446" t="s">
        <v>1035</v>
      </c>
      <c r="J4446" s="6" t="s">
        <v>14003</v>
      </c>
      <c r="K4446">
        <v>11</v>
      </c>
      <c r="L4446" t="s">
        <v>54</v>
      </c>
      <c r="M4446">
        <f t="shared" si="138"/>
        <v>0</v>
      </c>
      <c r="N4446" s="23" t="s">
        <v>13239</v>
      </c>
      <c r="O4446" s="23" t="s">
        <v>10422</v>
      </c>
      <c r="P4446" s="23">
        <f t="shared" si="139"/>
        <v>4</v>
      </c>
    </row>
    <row r="4447" spans="1:16" x14ac:dyDescent="0.3">
      <c r="A4447">
        <v>4574</v>
      </c>
      <c r="B4447" t="s">
        <v>5695</v>
      </c>
      <c r="C4447" t="s">
        <v>6635</v>
      </c>
      <c r="D4447" t="s">
        <v>28</v>
      </c>
      <c r="E4447" t="s">
        <v>29</v>
      </c>
      <c r="F4447">
        <v>90</v>
      </c>
      <c r="G4447" t="s">
        <v>9708</v>
      </c>
      <c r="H4447" t="s">
        <v>7175</v>
      </c>
      <c r="I4447" t="s">
        <v>32</v>
      </c>
      <c r="J4447" s="6" t="s">
        <v>13624</v>
      </c>
      <c r="K4447">
        <v>43</v>
      </c>
      <c r="L4447" t="s">
        <v>39</v>
      </c>
      <c r="M4447">
        <f t="shared" si="138"/>
        <v>0</v>
      </c>
      <c r="N4447" s="23" t="s">
        <v>5069</v>
      </c>
      <c r="O4447" s="23" t="s">
        <v>10422</v>
      </c>
      <c r="P4447" s="23">
        <f t="shared" si="139"/>
        <v>4</v>
      </c>
    </row>
    <row r="4448" spans="1:16" x14ac:dyDescent="0.3">
      <c r="A4448">
        <v>4575</v>
      </c>
      <c r="B4448" t="s">
        <v>2050</v>
      </c>
      <c r="C4448" t="s">
        <v>7629</v>
      </c>
      <c r="D4448" t="s">
        <v>28</v>
      </c>
      <c r="E4448" t="s">
        <v>29</v>
      </c>
      <c r="F4448">
        <v>30</v>
      </c>
      <c r="G4448" t="s">
        <v>9708</v>
      </c>
      <c r="H4448" t="s">
        <v>255</v>
      </c>
      <c r="I4448" t="s">
        <v>32</v>
      </c>
      <c r="J4448" s="6" t="s">
        <v>13956</v>
      </c>
      <c r="K4448">
        <v>66</v>
      </c>
      <c r="L4448" t="s">
        <v>45</v>
      </c>
      <c r="M4448">
        <f t="shared" si="138"/>
        <v>0</v>
      </c>
      <c r="N4448" s="23" t="s">
        <v>5069</v>
      </c>
      <c r="O4448" s="23" t="s">
        <v>10422</v>
      </c>
      <c r="P4448" s="23">
        <f t="shared" si="139"/>
        <v>4</v>
      </c>
    </row>
    <row r="4449" spans="1:16" x14ac:dyDescent="0.3">
      <c r="A4449">
        <v>4576</v>
      </c>
      <c r="B4449" t="s">
        <v>1225</v>
      </c>
      <c r="C4449" t="s">
        <v>380</v>
      </c>
      <c r="D4449" t="s">
        <v>28</v>
      </c>
      <c r="E4449" t="s">
        <v>29</v>
      </c>
      <c r="F4449">
        <v>30</v>
      </c>
      <c r="G4449" t="s">
        <v>9709</v>
      </c>
      <c r="H4449" t="s">
        <v>6507</v>
      </c>
      <c r="I4449" t="s">
        <v>187</v>
      </c>
      <c r="J4449" s="6" t="s">
        <v>13796</v>
      </c>
      <c r="K4449">
        <v>74</v>
      </c>
      <c r="L4449" t="s">
        <v>20</v>
      </c>
      <c r="M4449">
        <f t="shared" si="138"/>
        <v>0</v>
      </c>
      <c r="N4449" s="23" t="s">
        <v>5069</v>
      </c>
      <c r="O4449" s="23" t="s">
        <v>10453</v>
      </c>
      <c r="P4449" s="23">
        <f t="shared" si="139"/>
        <v>7</v>
      </c>
    </row>
    <row r="4450" spans="1:16" x14ac:dyDescent="0.3">
      <c r="A4450">
        <v>4577</v>
      </c>
      <c r="B4450" t="s">
        <v>9710</v>
      </c>
      <c r="C4450" t="s">
        <v>5575</v>
      </c>
      <c r="D4450" t="s">
        <v>51</v>
      </c>
      <c r="E4450" t="s">
        <v>16</v>
      </c>
      <c r="F4450">
        <v>30</v>
      </c>
      <c r="G4450" t="s">
        <v>9711</v>
      </c>
      <c r="H4450" t="s">
        <v>2183</v>
      </c>
      <c r="I4450" t="s">
        <v>124</v>
      </c>
      <c r="J4450" s="6" t="s">
        <v>14210</v>
      </c>
      <c r="K4450">
        <v>22</v>
      </c>
      <c r="L4450" t="s">
        <v>54</v>
      </c>
      <c r="M4450">
        <f t="shared" si="138"/>
        <v>0</v>
      </c>
      <c r="N4450" s="23" t="s">
        <v>13240</v>
      </c>
      <c r="O4450" s="23" t="s">
        <v>1021</v>
      </c>
      <c r="P4450" s="23">
        <f t="shared" si="139"/>
        <v>6</v>
      </c>
    </row>
    <row r="4451" spans="1:16" x14ac:dyDescent="0.3">
      <c r="A4451">
        <v>4578</v>
      </c>
      <c r="B4451" t="s">
        <v>9712</v>
      </c>
      <c r="C4451" t="s">
        <v>3210</v>
      </c>
      <c r="D4451" t="s">
        <v>15</v>
      </c>
      <c r="E4451" t="s">
        <v>16</v>
      </c>
      <c r="F4451">
        <v>30</v>
      </c>
      <c r="G4451" t="s">
        <v>9713</v>
      </c>
      <c r="H4451" t="s">
        <v>764</v>
      </c>
      <c r="I4451" t="s">
        <v>32</v>
      </c>
      <c r="J4451" s="6" t="s">
        <v>13989</v>
      </c>
      <c r="K4451">
        <v>25</v>
      </c>
      <c r="L4451" t="s">
        <v>54</v>
      </c>
      <c r="M4451">
        <f t="shared" si="138"/>
        <v>0</v>
      </c>
      <c r="N4451" s="23" t="s">
        <v>13240</v>
      </c>
      <c r="O4451" s="23" t="s">
        <v>10417</v>
      </c>
      <c r="P4451" s="23">
        <f t="shared" si="139"/>
        <v>5</v>
      </c>
    </row>
    <row r="4452" spans="1:16" x14ac:dyDescent="0.3">
      <c r="A4452">
        <v>4579</v>
      </c>
      <c r="B4452" t="s">
        <v>8003</v>
      </c>
      <c r="C4452" t="s">
        <v>3253</v>
      </c>
      <c r="D4452" t="s">
        <v>28</v>
      </c>
      <c r="E4452" t="s">
        <v>29</v>
      </c>
      <c r="F4452">
        <v>30</v>
      </c>
      <c r="G4452" t="s">
        <v>9714</v>
      </c>
      <c r="H4452" t="s">
        <v>7844</v>
      </c>
      <c r="I4452" t="s">
        <v>124</v>
      </c>
      <c r="J4452" s="6" t="s">
        <v>13842</v>
      </c>
      <c r="K4452">
        <v>72</v>
      </c>
      <c r="L4452" t="s">
        <v>39</v>
      </c>
      <c r="M4452">
        <f t="shared" si="138"/>
        <v>0</v>
      </c>
      <c r="N4452" s="23" t="s">
        <v>13025</v>
      </c>
      <c r="O4452" s="23" t="s">
        <v>6</v>
      </c>
      <c r="P4452" s="23">
        <f t="shared" si="139"/>
        <v>6</v>
      </c>
    </row>
    <row r="4453" spans="1:16" x14ac:dyDescent="0.3">
      <c r="A4453">
        <v>4580</v>
      </c>
      <c r="B4453" t="s">
        <v>4368</v>
      </c>
      <c r="C4453" t="s">
        <v>3552</v>
      </c>
      <c r="D4453" t="s">
        <v>28</v>
      </c>
      <c r="E4453" t="s">
        <v>29</v>
      </c>
      <c r="F4453">
        <v>60</v>
      </c>
      <c r="G4453" t="s">
        <v>9714</v>
      </c>
      <c r="H4453" t="s">
        <v>1214</v>
      </c>
      <c r="I4453" t="s">
        <v>32</v>
      </c>
      <c r="J4453" s="6">
        <v>43956</v>
      </c>
      <c r="K4453">
        <v>70</v>
      </c>
      <c r="L4453" t="s">
        <v>70</v>
      </c>
      <c r="M4453">
        <f t="shared" si="138"/>
        <v>0</v>
      </c>
      <c r="N4453" s="23" t="s">
        <v>13025</v>
      </c>
      <c r="O4453" s="23" t="s">
        <v>6</v>
      </c>
      <c r="P4453" s="23">
        <f t="shared" si="139"/>
        <v>6</v>
      </c>
    </row>
    <row r="4454" spans="1:16" x14ac:dyDescent="0.3">
      <c r="A4454">
        <v>4581</v>
      </c>
      <c r="B4454" t="s">
        <v>2101</v>
      </c>
      <c r="C4454" t="s">
        <v>9715</v>
      </c>
      <c r="D4454" t="s">
        <v>28</v>
      </c>
      <c r="E4454" t="s">
        <v>29</v>
      </c>
      <c r="F4454">
        <v>30</v>
      </c>
      <c r="G4454" t="s">
        <v>9716</v>
      </c>
      <c r="H4454" t="s">
        <v>186</v>
      </c>
      <c r="I4454" t="s">
        <v>187</v>
      </c>
      <c r="J4454" s="6" t="s">
        <v>13629</v>
      </c>
      <c r="K4454">
        <v>57</v>
      </c>
      <c r="L4454" t="s">
        <v>54</v>
      </c>
      <c r="M4454">
        <f t="shared" si="138"/>
        <v>0</v>
      </c>
      <c r="N4454" s="23" t="s">
        <v>13241</v>
      </c>
      <c r="O4454" s="23" t="s">
        <v>10795</v>
      </c>
      <c r="P4454" s="23">
        <f t="shared" si="139"/>
        <v>10</v>
      </c>
    </row>
    <row r="4455" spans="1:16" x14ac:dyDescent="0.3">
      <c r="A4455">
        <v>4582</v>
      </c>
      <c r="B4455" t="s">
        <v>3532</v>
      </c>
      <c r="C4455" t="s">
        <v>1214</v>
      </c>
      <c r="D4455" t="s">
        <v>28</v>
      </c>
      <c r="E4455" t="s">
        <v>29</v>
      </c>
      <c r="F4455">
        <v>30</v>
      </c>
      <c r="G4455" t="s">
        <v>9717</v>
      </c>
      <c r="H4455" t="s">
        <v>3834</v>
      </c>
      <c r="I4455" t="s">
        <v>32</v>
      </c>
      <c r="J4455" s="6" t="s">
        <v>14059</v>
      </c>
      <c r="K4455">
        <v>26</v>
      </c>
      <c r="L4455" t="s">
        <v>39</v>
      </c>
      <c r="M4455">
        <f t="shared" si="138"/>
        <v>0</v>
      </c>
      <c r="N4455" s="23" t="s">
        <v>13242</v>
      </c>
      <c r="O4455" s="23" t="s">
        <v>9969</v>
      </c>
      <c r="P4455" s="23">
        <f t="shared" si="139"/>
        <v>6</v>
      </c>
    </row>
    <row r="4456" spans="1:16" x14ac:dyDescent="0.3">
      <c r="A4456">
        <v>4583</v>
      </c>
      <c r="B4456" t="s">
        <v>2883</v>
      </c>
      <c r="C4456" t="s">
        <v>9718</v>
      </c>
      <c r="D4456" t="s">
        <v>51</v>
      </c>
      <c r="E4456" t="s">
        <v>16</v>
      </c>
      <c r="F4456">
        <v>90</v>
      </c>
      <c r="G4456" t="s">
        <v>9719</v>
      </c>
      <c r="H4456" t="s">
        <v>1039</v>
      </c>
      <c r="I4456" t="s">
        <v>25</v>
      </c>
      <c r="J4456" s="6">
        <v>44021</v>
      </c>
      <c r="K4456">
        <v>79</v>
      </c>
      <c r="L4456" t="s">
        <v>33</v>
      </c>
      <c r="M4456">
        <f t="shared" si="138"/>
        <v>0</v>
      </c>
      <c r="N4456" s="23" t="s">
        <v>13243</v>
      </c>
      <c r="O4456" s="23" t="s">
        <v>10468</v>
      </c>
      <c r="P4456" s="23">
        <f t="shared" si="139"/>
        <v>8</v>
      </c>
    </row>
    <row r="4457" spans="1:16" x14ac:dyDescent="0.3">
      <c r="A4457">
        <v>4584</v>
      </c>
      <c r="B4457" t="s">
        <v>9720</v>
      </c>
      <c r="C4457" t="s">
        <v>4766</v>
      </c>
      <c r="D4457" t="s">
        <v>51</v>
      </c>
      <c r="E4457" t="s">
        <v>16</v>
      </c>
      <c r="F4457">
        <v>30</v>
      </c>
      <c r="G4457" t="s">
        <v>9721</v>
      </c>
      <c r="H4457" t="s">
        <v>363</v>
      </c>
      <c r="I4457" t="s">
        <v>110</v>
      </c>
      <c r="J4457" s="6" t="s">
        <v>13900</v>
      </c>
      <c r="K4457">
        <v>74</v>
      </c>
      <c r="L4457" t="s">
        <v>20</v>
      </c>
      <c r="M4457">
        <f t="shared" si="138"/>
        <v>0</v>
      </c>
      <c r="N4457" s="23" t="s">
        <v>13243</v>
      </c>
      <c r="O4457" s="23" t="s">
        <v>6</v>
      </c>
      <c r="P4457" s="23">
        <f t="shared" si="139"/>
        <v>6</v>
      </c>
    </row>
    <row r="4458" spans="1:16" x14ac:dyDescent="0.3">
      <c r="A4458">
        <v>4585</v>
      </c>
      <c r="B4458" t="s">
        <v>9722</v>
      </c>
      <c r="C4458" t="s">
        <v>9723</v>
      </c>
      <c r="D4458" t="s">
        <v>15</v>
      </c>
      <c r="E4458" t="s">
        <v>16</v>
      </c>
      <c r="F4458">
        <v>60</v>
      </c>
      <c r="G4458" t="s">
        <v>9724</v>
      </c>
      <c r="H4458" t="s">
        <v>6000</v>
      </c>
      <c r="I4458" t="s">
        <v>178</v>
      </c>
      <c r="J4458" s="6">
        <v>43864</v>
      </c>
      <c r="K4458">
        <v>44</v>
      </c>
      <c r="L4458" t="s">
        <v>70</v>
      </c>
      <c r="M4458">
        <f t="shared" si="138"/>
        <v>0</v>
      </c>
      <c r="N4458" s="23" t="s">
        <v>13244</v>
      </c>
      <c r="O4458" s="23" t="s">
        <v>3780</v>
      </c>
      <c r="P4458" s="23">
        <f t="shared" si="139"/>
        <v>5</v>
      </c>
    </row>
    <row r="4459" spans="1:16" x14ac:dyDescent="0.3">
      <c r="A4459">
        <v>4587</v>
      </c>
      <c r="B4459" t="s">
        <v>6203</v>
      </c>
      <c r="C4459" t="s">
        <v>1749</v>
      </c>
      <c r="D4459" t="s">
        <v>28</v>
      </c>
      <c r="E4459" t="s">
        <v>29</v>
      </c>
      <c r="F4459">
        <v>30</v>
      </c>
      <c r="G4459" t="s">
        <v>9724</v>
      </c>
      <c r="H4459" t="s">
        <v>4662</v>
      </c>
      <c r="I4459" t="s">
        <v>32</v>
      </c>
      <c r="J4459" s="6" t="s">
        <v>13992</v>
      </c>
      <c r="K4459">
        <v>76</v>
      </c>
      <c r="L4459" t="s">
        <v>80</v>
      </c>
      <c r="M4459">
        <f t="shared" si="138"/>
        <v>0</v>
      </c>
      <c r="N4459" s="23" t="s">
        <v>13244</v>
      </c>
      <c r="O4459" s="23" t="s">
        <v>3780</v>
      </c>
      <c r="P4459" s="23">
        <f t="shared" si="139"/>
        <v>5</v>
      </c>
    </row>
    <row r="4460" spans="1:16" x14ac:dyDescent="0.3">
      <c r="A4460">
        <v>4588</v>
      </c>
      <c r="B4460" t="s">
        <v>5960</v>
      </c>
      <c r="C4460" t="s">
        <v>135</v>
      </c>
      <c r="D4460" t="s">
        <v>28</v>
      </c>
      <c r="E4460" t="s">
        <v>29</v>
      </c>
      <c r="F4460">
        <v>60</v>
      </c>
      <c r="G4460" t="s">
        <v>9725</v>
      </c>
      <c r="H4460" t="s">
        <v>6820</v>
      </c>
      <c r="I4460" t="s">
        <v>294</v>
      </c>
      <c r="J4460" s="6" t="s">
        <v>14007</v>
      </c>
      <c r="K4460">
        <v>49</v>
      </c>
      <c r="L4460" t="s">
        <v>45</v>
      </c>
      <c r="M4460">
        <f t="shared" si="138"/>
        <v>0</v>
      </c>
      <c r="N4460" s="23" t="s">
        <v>13245</v>
      </c>
      <c r="O4460" s="23" t="s">
        <v>10422</v>
      </c>
      <c r="P4460" s="23">
        <f t="shared" si="139"/>
        <v>4</v>
      </c>
    </row>
    <row r="4461" spans="1:16" x14ac:dyDescent="0.3">
      <c r="A4461">
        <v>4589</v>
      </c>
      <c r="B4461" t="s">
        <v>7886</v>
      </c>
      <c r="C4461" t="s">
        <v>556</v>
      </c>
      <c r="D4461" t="s">
        <v>28</v>
      </c>
      <c r="E4461" t="s">
        <v>29</v>
      </c>
      <c r="F4461">
        <v>30</v>
      </c>
      <c r="G4461" t="s">
        <v>9726</v>
      </c>
      <c r="H4461" t="s">
        <v>9727</v>
      </c>
      <c r="I4461" t="s">
        <v>32</v>
      </c>
      <c r="J4461" s="6" t="s">
        <v>14092</v>
      </c>
      <c r="K4461">
        <v>81</v>
      </c>
      <c r="L4461" t="s">
        <v>64</v>
      </c>
      <c r="M4461">
        <f t="shared" si="138"/>
        <v>0</v>
      </c>
      <c r="N4461" s="23" t="s">
        <v>5727</v>
      </c>
      <c r="O4461" s="23" t="s">
        <v>6</v>
      </c>
      <c r="P4461" s="23">
        <f t="shared" si="139"/>
        <v>6</v>
      </c>
    </row>
    <row r="4462" spans="1:16" x14ac:dyDescent="0.3">
      <c r="A4462">
        <v>4590</v>
      </c>
      <c r="B4462" t="s">
        <v>5171</v>
      </c>
      <c r="C4462" t="s">
        <v>5832</v>
      </c>
      <c r="D4462" t="s">
        <v>51</v>
      </c>
      <c r="E4462" t="s">
        <v>16</v>
      </c>
      <c r="F4462">
        <v>30</v>
      </c>
      <c r="G4462" t="s">
        <v>9728</v>
      </c>
      <c r="H4462" t="s">
        <v>5132</v>
      </c>
      <c r="I4462" t="s">
        <v>32</v>
      </c>
      <c r="J4462" s="6" t="s">
        <v>14040</v>
      </c>
      <c r="K4462">
        <v>69</v>
      </c>
      <c r="L4462" t="s">
        <v>33</v>
      </c>
      <c r="M4462">
        <f t="shared" si="138"/>
        <v>0</v>
      </c>
      <c r="N4462" s="23" t="s">
        <v>10426</v>
      </c>
      <c r="O4462" s="23" t="s">
        <v>13246</v>
      </c>
      <c r="P4462" s="23">
        <f t="shared" si="139"/>
        <v>6</v>
      </c>
    </row>
    <row r="4463" spans="1:16" x14ac:dyDescent="0.3">
      <c r="A4463">
        <v>4591</v>
      </c>
      <c r="B4463" t="s">
        <v>2010</v>
      </c>
      <c r="C4463" t="s">
        <v>873</v>
      </c>
      <c r="D4463" t="s">
        <v>28</v>
      </c>
      <c r="E4463" t="s">
        <v>29</v>
      </c>
      <c r="F4463">
        <v>30</v>
      </c>
      <c r="G4463" t="s">
        <v>9729</v>
      </c>
      <c r="H4463" t="s">
        <v>1315</v>
      </c>
      <c r="I4463" t="s">
        <v>32</v>
      </c>
      <c r="J4463" s="6">
        <v>44086</v>
      </c>
      <c r="K4463">
        <v>74</v>
      </c>
      <c r="L4463" t="s">
        <v>159</v>
      </c>
      <c r="M4463">
        <f t="shared" si="138"/>
        <v>0</v>
      </c>
      <c r="N4463" s="23" t="s">
        <v>10426</v>
      </c>
      <c r="O4463" s="23" t="s">
        <v>13247</v>
      </c>
      <c r="P4463" s="23">
        <f t="shared" si="139"/>
        <v>10</v>
      </c>
    </row>
    <row r="4464" spans="1:16" x14ac:dyDescent="0.3">
      <c r="A4464">
        <v>4592</v>
      </c>
      <c r="B4464" t="s">
        <v>7920</v>
      </c>
      <c r="C4464" t="s">
        <v>76</v>
      </c>
      <c r="D4464" t="s">
        <v>15</v>
      </c>
      <c r="E4464" t="s">
        <v>16</v>
      </c>
      <c r="F4464">
        <v>60</v>
      </c>
      <c r="G4464" t="s">
        <v>9730</v>
      </c>
      <c r="H4464" t="s">
        <v>904</v>
      </c>
      <c r="I4464" t="s">
        <v>32</v>
      </c>
      <c r="J4464" s="6">
        <v>44013</v>
      </c>
      <c r="K4464">
        <v>36</v>
      </c>
      <c r="L4464" t="s">
        <v>39</v>
      </c>
      <c r="M4464">
        <f t="shared" si="138"/>
        <v>0</v>
      </c>
      <c r="N4464" s="23" t="s">
        <v>10426</v>
      </c>
      <c r="O4464" s="23" t="s">
        <v>13248</v>
      </c>
      <c r="P4464" s="23">
        <f t="shared" si="139"/>
        <v>6</v>
      </c>
    </row>
    <row r="4465" spans="1:16" x14ac:dyDescent="0.3">
      <c r="A4465">
        <v>4593</v>
      </c>
      <c r="B4465" t="s">
        <v>9398</v>
      </c>
      <c r="C4465" t="s">
        <v>2266</v>
      </c>
      <c r="D4465" t="s">
        <v>28</v>
      </c>
      <c r="E4465" t="s">
        <v>29</v>
      </c>
      <c r="F4465">
        <v>60</v>
      </c>
      <c r="G4465" t="s">
        <v>9731</v>
      </c>
      <c r="H4465" t="s">
        <v>3482</v>
      </c>
      <c r="I4465" t="s">
        <v>25</v>
      </c>
      <c r="J4465" s="6" t="s">
        <v>14020</v>
      </c>
      <c r="K4465">
        <v>47</v>
      </c>
      <c r="L4465" t="s">
        <v>39</v>
      </c>
      <c r="M4465">
        <f t="shared" si="138"/>
        <v>0</v>
      </c>
      <c r="N4465" s="23" t="s">
        <v>10426</v>
      </c>
      <c r="O4465" s="23" t="s">
        <v>10972</v>
      </c>
      <c r="P4465" s="23">
        <f t="shared" si="139"/>
        <v>6</v>
      </c>
    </row>
    <row r="4466" spans="1:16" x14ac:dyDescent="0.3">
      <c r="A4466">
        <v>4594</v>
      </c>
      <c r="B4466" t="s">
        <v>9732</v>
      </c>
      <c r="C4466" t="s">
        <v>3542</v>
      </c>
      <c r="D4466" t="s">
        <v>51</v>
      </c>
      <c r="E4466" t="s">
        <v>16</v>
      </c>
      <c r="F4466">
        <v>60</v>
      </c>
      <c r="G4466" t="s">
        <v>9733</v>
      </c>
      <c r="H4466" t="s">
        <v>1401</v>
      </c>
      <c r="I4466" t="s">
        <v>1402</v>
      </c>
      <c r="J4466" s="6" t="s">
        <v>14239</v>
      </c>
      <c r="K4466">
        <v>43</v>
      </c>
      <c r="L4466" t="s">
        <v>20</v>
      </c>
      <c r="M4466">
        <f t="shared" si="138"/>
        <v>0</v>
      </c>
      <c r="N4466" s="23" t="s">
        <v>10426</v>
      </c>
      <c r="O4466" s="23" t="s">
        <v>13249</v>
      </c>
      <c r="P4466" s="23">
        <f t="shared" si="139"/>
        <v>8</v>
      </c>
    </row>
    <row r="4467" spans="1:16" x14ac:dyDescent="0.3">
      <c r="A4467">
        <v>4595</v>
      </c>
      <c r="B4467" t="s">
        <v>4475</v>
      </c>
      <c r="C4467" t="s">
        <v>9734</v>
      </c>
      <c r="D4467" t="s">
        <v>51</v>
      </c>
      <c r="E4467" t="s">
        <v>16</v>
      </c>
      <c r="F4467">
        <v>60</v>
      </c>
      <c r="G4467" t="s">
        <v>9735</v>
      </c>
      <c r="H4467" t="s">
        <v>849</v>
      </c>
      <c r="I4467" t="s">
        <v>124</v>
      </c>
      <c r="J4467" s="6" t="s">
        <v>13644</v>
      </c>
      <c r="K4467">
        <v>23</v>
      </c>
      <c r="L4467" t="s">
        <v>20</v>
      </c>
      <c r="M4467">
        <f t="shared" si="138"/>
        <v>0</v>
      </c>
      <c r="N4467" s="23" t="s">
        <v>10426</v>
      </c>
      <c r="O4467" s="23" t="s">
        <v>11069</v>
      </c>
      <c r="P4467" s="23">
        <f t="shared" si="139"/>
        <v>4</v>
      </c>
    </row>
    <row r="4468" spans="1:16" x14ac:dyDescent="0.3">
      <c r="A4468">
        <v>4596</v>
      </c>
      <c r="B4468" t="s">
        <v>7412</v>
      </c>
      <c r="C4468" t="s">
        <v>5604</v>
      </c>
      <c r="D4468" t="s">
        <v>51</v>
      </c>
      <c r="E4468" t="s">
        <v>16</v>
      </c>
      <c r="F4468">
        <v>30</v>
      </c>
      <c r="G4468" t="s">
        <v>9736</v>
      </c>
      <c r="H4468" t="s">
        <v>1548</v>
      </c>
      <c r="I4468" t="s">
        <v>1549</v>
      </c>
      <c r="J4468" s="6" t="s">
        <v>13751</v>
      </c>
      <c r="K4468">
        <v>63</v>
      </c>
      <c r="L4468" t="s">
        <v>159</v>
      </c>
      <c r="M4468">
        <f t="shared" si="138"/>
        <v>0</v>
      </c>
      <c r="N4468" s="23" t="s">
        <v>10426</v>
      </c>
      <c r="O4468" s="23" t="s">
        <v>13250</v>
      </c>
      <c r="P4468" s="23">
        <f t="shared" si="139"/>
        <v>9</v>
      </c>
    </row>
    <row r="4469" spans="1:16" x14ac:dyDescent="0.3">
      <c r="A4469">
        <v>4597</v>
      </c>
      <c r="B4469" t="s">
        <v>8369</v>
      </c>
      <c r="C4469" t="s">
        <v>9737</v>
      </c>
      <c r="D4469" t="s">
        <v>51</v>
      </c>
      <c r="E4469" t="s">
        <v>16</v>
      </c>
      <c r="F4469">
        <v>60</v>
      </c>
      <c r="G4469" t="s">
        <v>9738</v>
      </c>
      <c r="H4469" t="s">
        <v>48</v>
      </c>
      <c r="I4469" t="s">
        <v>25</v>
      </c>
      <c r="J4469" s="6" t="s">
        <v>13891</v>
      </c>
      <c r="K4469">
        <v>33</v>
      </c>
      <c r="L4469" t="s">
        <v>64</v>
      </c>
      <c r="M4469">
        <f t="shared" si="138"/>
        <v>0</v>
      </c>
      <c r="N4469" s="23" t="s">
        <v>10426</v>
      </c>
      <c r="O4469" s="23" t="s">
        <v>13251</v>
      </c>
      <c r="P4469" s="23">
        <f t="shared" si="139"/>
        <v>11</v>
      </c>
    </row>
    <row r="4470" spans="1:16" x14ac:dyDescent="0.3">
      <c r="A4470">
        <v>4598</v>
      </c>
      <c r="B4470" t="s">
        <v>1234</v>
      </c>
      <c r="C4470" t="s">
        <v>1340</v>
      </c>
      <c r="D4470" t="s">
        <v>15</v>
      </c>
      <c r="E4470" t="s">
        <v>16</v>
      </c>
      <c r="F4470">
        <v>60</v>
      </c>
      <c r="G4470" t="s">
        <v>9739</v>
      </c>
      <c r="H4470" t="s">
        <v>2950</v>
      </c>
      <c r="I4470" t="s">
        <v>38</v>
      </c>
      <c r="J4470" s="6" t="s">
        <v>13620</v>
      </c>
      <c r="K4470">
        <v>24</v>
      </c>
      <c r="L4470" t="s">
        <v>33</v>
      </c>
      <c r="M4470">
        <f t="shared" si="138"/>
        <v>0</v>
      </c>
      <c r="N4470" s="23" t="s">
        <v>10426</v>
      </c>
      <c r="O4470" s="23" t="s">
        <v>13252</v>
      </c>
      <c r="P4470" s="23">
        <f t="shared" si="139"/>
        <v>4</v>
      </c>
    </row>
    <row r="4471" spans="1:16" x14ac:dyDescent="0.3">
      <c r="A4471">
        <v>4599</v>
      </c>
      <c r="B4471" t="s">
        <v>1403</v>
      </c>
      <c r="C4471" t="s">
        <v>3907</v>
      </c>
      <c r="D4471" t="s">
        <v>28</v>
      </c>
      <c r="E4471" t="s">
        <v>29</v>
      </c>
      <c r="F4471">
        <v>90</v>
      </c>
      <c r="G4471" t="s">
        <v>9740</v>
      </c>
      <c r="H4471" t="s">
        <v>2536</v>
      </c>
      <c r="I4471" t="s">
        <v>124</v>
      </c>
      <c r="J4471" s="6">
        <v>44420</v>
      </c>
      <c r="K4471">
        <v>67</v>
      </c>
      <c r="L4471" t="s">
        <v>80</v>
      </c>
      <c r="M4471">
        <f t="shared" si="138"/>
        <v>0</v>
      </c>
      <c r="N4471" s="23" t="s">
        <v>10426</v>
      </c>
      <c r="O4471" s="23" t="s">
        <v>13253</v>
      </c>
      <c r="P4471" s="23">
        <f t="shared" si="139"/>
        <v>9</v>
      </c>
    </row>
    <row r="4472" spans="1:16" x14ac:dyDescent="0.3">
      <c r="A4472">
        <v>4600</v>
      </c>
      <c r="B4472" t="s">
        <v>9741</v>
      </c>
      <c r="C4472" t="s">
        <v>4777</v>
      </c>
      <c r="D4472" t="s">
        <v>51</v>
      </c>
      <c r="E4472" t="s">
        <v>16</v>
      </c>
      <c r="F4472">
        <v>30</v>
      </c>
      <c r="G4472" t="s">
        <v>15025</v>
      </c>
      <c r="H4472" t="s">
        <v>3922</v>
      </c>
      <c r="I4472" t="s">
        <v>32</v>
      </c>
      <c r="J4472" s="6" t="s">
        <v>14117</v>
      </c>
      <c r="K4472">
        <v>61</v>
      </c>
      <c r="L4472" t="s">
        <v>33</v>
      </c>
      <c r="M4472">
        <f t="shared" si="138"/>
        <v>0</v>
      </c>
      <c r="N4472" s="23" t="s">
        <v>10426</v>
      </c>
      <c r="O4472" s="23" t="s">
        <v>13254</v>
      </c>
      <c r="P4472" s="23">
        <f t="shared" si="139"/>
        <v>9</v>
      </c>
    </row>
    <row r="4473" spans="1:16" x14ac:dyDescent="0.3">
      <c r="A4473">
        <v>4601</v>
      </c>
      <c r="B4473" t="s">
        <v>516</v>
      </c>
      <c r="C4473" t="s">
        <v>2606</v>
      </c>
      <c r="D4473" t="s">
        <v>28</v>
      </c>
      <c r="E4473" t="s">
        <v>29</v>
      </c>
      <c r="F4473">
        <v>30</v>
      </c>
      <c r="G4473" t="s">
        <v>9743</v>
      </c>
      <c r="H4473" t="s">
        <v>9744</v>
      </c>
      <c r="I4473" t="s">
        <v>187</v>
      </c>
      <c r="J4473" s="6" t="s">
        <v>14029</v>
      </c>
      <c r="K4473">
        <v>78</v>
      </c>
      <c r="L4473" t="s">
        <v>54</v>
      </c>
      <c r="M4473">
        <f t="shared" si="138"/>
        <v>0</v>
      </c>
      <c r="N4473" s="23" t="s">
        <v>10426</v>
      </c>
      <c r="O4473" s="23" t="s">
        <v>1172</v>
      </c>
      <c r="P4473" s="23">
        <f t="shared" si="139"/>
        <v>4</v>
      </c>
    </row>
    <row r="4474" spans="1:16" x14ac:dyDescent="0.3">
      <c r="A4474">
        <v>4602</v>
      </c>
      <c r="B4474" t="s">
        <v>9745</v>
      </c>
      <c r="C4474" t="s">
        <v>344</v>
      </c>
      <c r="D4474" t="s">
        <v>28</v>
      </c>
      <c r="E4474" t="s">
        <v>29</v>
      </c>
      <c r="F4474">
        <v>30</v>
      </c>
      <c r="G4474" t="s">
        <v>9746</v>
      </c>
      <c r="H4474" t="s">
        <v>1099</v>
      </c>
      <c r="I4474" t="s">
        <v>25</v>
      </c>
      <c r="J4474" s="6" t="s">
        <v>13928</v>
      </c>
      <c r="K4474">
        <v>85</v>
      </c>
      <c r="L4474" t="s">
        <v>54</v>
      </c>
      <c r="M4474">
        <f t="shared" si="138"/>
        <v>0</v>
      </c>
      <c r="N4474" s="23" t="s">
        <v>10426</v>
      </c>
      <c r="O4474" s="23" t="s">
        <v>13255</v>
      </c>
      <c r="P4474" s="23">
        <f t="shared" si="139"/>
        <v>9</v>
      </c>
    </row>
    <row r="4475" spans="1:16" x14ac:dyDescent="0.3">
      <c r="A4475">
        <v>4603</v>
      </c>
      <c r="B4475" t="s">
        <v>6752</v>
      </c>
      <c r="C4475" t="s">
        <v>3171</v>
      </c>
      <c r="D4475" t="s">
        <v>28</v>
      </c>
      <c r="E4475" t="s">
        <v>29</v>
      </c>
      <c r="F4475">
        <v>90</v>
      </c>
      <c r="G4475" t="s">
        <v>9747</v>
      </c>
      <c r="H4475" t="s">
        <v>6687</v>
      </c>
      <c r="I4475" t="s">
        <v>32</v>
      </c>
      <c r="J4475" s="6">
        <v>44594</v>
      </c>
      <c r="K4475">
        <v>59</v>
      </c>
      <c r="L4475" t="s">
        <v>45</v>
      </c>
      <c r="M4475">
        <f t="shared" si="138"/>
        <v>0</v>
      </c>
      <c r="N4475" s="23" t="s">
        <v>10426</v>
      </c>
      <c r="O4475" s="23" t="s">
        <v>13256</v>
      </c>
      <c r="P4475" s="23">
        <f t="shared" si="139"/>
        <v>10</v>
      </c>
    </row>
    <row r="4476" spans="1:16" x14ac:dyDescent="0.3">
      <c r="A4476">
        <v>4604</v>
      </c>
      <c r="B4476" t="s">
        <v>2335</v>
      </c>
      <c r="C4476" t="s">
        <v>2014</v>
      </c>
      <c r="D4476" t="s">
        <v>28</v>
      </c>
      <c r="E4476" t="s">
        <v>29</v>
      </c>
      <c r="F4476">
        <v>60</v>
      </c>
      <c r="G4476" t="s">
        <v>9748</v>
      </c>
      <c r="H4476" t="s">
        <v>9749</v>
      </c>
      <c r="I4476" t="s">
        <v>38</v>
      </c>
      <c r="J4476" s="6">
        <v>43897</v>
      </c>
      <c r="K4476">
        <v>10</v>
      </c>
      <c r="L4476" t="s">
        <v>45</v>
      </c>
      <c r="M4476">
        <f t="shared" si="138"/>
        <v>0</v>
      </c>
      <c r="N4476" s="23" t="s">
        <v>10426</v>
      </c>
      <c r="O4476" s="23" t="s">
        <v>13257</v>
      </c>
      <c r="P4476" s="23">
        <f t="shared" si="139"/>
        <v>4</v>
      </c>
    </row>
    <row r="4477" spans="1:16" x14ac:dyDescent="0.3">
      <c r="A4477">
        <v>4605</v>
      </c>
      <c r="B4477" t="s">
        <v>555</v>
      </c>
      <c r="C4477" t="s">
        <v>9488</v>
      </c>
      <c r="D4477" t="s">
        <v>28</v>
      </c>
      <c r="E4477" t="s">
        <v>29</v>
      </c>
      <c r="F4477">
        <v>30</v>
      </c>
      <c r="G4477" t="s">
        <v>9750</v>
      </c>
      <c r="H4477" t="s">
        <v>1261</v>
      </c>
      <c r="I4477" t="s">
        <v>32</v>
      </c>
      <c r="J4477" s="6">
        <v>43988</v>
      </c>
      <c r="K4477">
        <v>42</v>
      </c>
      <c r="L4477" t="s">
        <v>20</v>
      </c>
      <c r="M4477">
        <f t="shared" si="138"/>
        <v>0</v>
      </c>
      <c r="N4477" s="23" t="s">
        <v>10426</v>
      </c>
      <c r="O4477" s="23" t="s">
        <v>13258</v>
      </c>
      <c r="P4477" s="23">
        <f t="shared" si="139"/>
        <v>7</v>
      </c>
    </row>
    <row r="4478" spans="1:16" x14ac:dyDescent="0.3">
      <c r="A4478">
        <v>4606</v>
      </c>
      <c r="B4478" t="s">
        <v>7772</v>
      </c>
      <c r="C4478" t="s">
        <v>625</v>
      </c>
      <c r="D4478" t="s">
        <v>92</v>
      </c>
      <c r="E4478" t="s">
        <v>16</v>
      </c>
      <c r="F4478">
        <v>60</v>
      </c>
      <c r="G4478" t="s">
        <v>9751</v>
      </c>
      <c r="H4478" t="s">
        <v>1948</v>
      </c>
      <c r="I4478" t="s">
        <v>25</v>
      </c>
      <c r="J4478" s="6">
        <v>44657</v>
      </c>
      <c r="K4478">
        <v>33</v>
      </c>
      <c r="L4478" t="s">
        <v>45</v>
      </c>
      <c r="M4478">
        <f t="shared" si="138"/>
        <v>0</v>
      </c>
      <c r="N4478" s="23" t="s">
        <v>10426</v>
      </c>
      <c r="O4478" s="23" t="s">
        <v>13259</v>
      </c>
      <c r="P4478" s="23">
        <f t="shared" si="139"/>
        <v>7</v>
      </c>
    </row>
    <row r="4479" spans="1:16" x14ac:dyDescent="0.3">
      <c r="A4479">
        <v>4607</v>
      </c>
      <c r="B4479" t="s">
        <v>8124</v>
      </c>
      <c r="C4479" t="s">
        <v>1617</v>
      </c>
      <c r="D4479" t="s">
        <v>28</v>
      </c>
      <c r="E4479" t="s">
        <v>29</v>
      </c>
      <c r="F4479">
        <v>90</v>
      </c>
      <c r="G4479" t="s">
        <v>9751</v>
      </c>
      <c r="H4479" t="s">
        <v>2745</v>
      </c>
      <c r="I4479" t="s">
        <v>32</v>
      </c>
      <c r="J4479" s="6" t="s">
        <v>14088</v>
      </c>
      <c r="K4479">
        <v>16</v>
      </c>
      <c r="L4479" t="s">
        <v>39</v>
      </c>
      <c r="M4479">
        <f t="shared" si="138"/>
        <v>0</v>
      </c>
      <c r="N4479" s="23" t="s">
        <v>10426</v>
      </c>
      <c r="O4479" s="23" t="s">
        <v>13259</v>
      </c>
      <c r="P4479" s="23">
        <f t="shared" si="139"/>
        <v>7</v>
      </c>
    </row>
    <row r="4480" spans="1:16" x14ac:dyDescent="0.3">
      <c r="A4480">
        <v>4608</v>
      </c>
      <c r="B4480" t="s">
        <v>5060</v>
      </c>
      <c r="C4480" t="s">
        <v>9752</v>
      </c>
      <c r="D4480" t="s">
        <v>28</v>
      </c>
      <c r="E4480" t="s">
        <v>29</v>
      </c>
      <c r="F4480">
        <v>90</v>
      </c>
      <c r="G4480" t="s">
        <v>9753</v>
      </c>
      <c r="H4480" t="s">
        <v>6293</v>
      </c>
      <c r="I4480" t="s">
        <v>32</v>
      </c>
      <c r="J4480" s="6" t="s">
        <v>13652</v>
      </c>
      <c r="K4480">
        <v>65</v>
      </c>
      <c r="L4480" t="s">
        <v>80</v>
      </c>
      <c r="M4480">
        <f t="shared" si="138"/>
        <v>0</v>
      </c>
      <c r="N4480" s="23" t="s">
        <v>10426</v>
      </c>
      <c r="O4480" s="23" t="s">
        <v>13260</v>
      </c>
      <c r="P4480" s="23">
        <f t="shared" si="139"/>
        <v>8</v>
      </c>
    </row>
    <row r="4481" spans="1:16" x14ac:dyDescent="0.3">
      <c r="A4481">
        <v>4609</v>
      </c>
      <c r="B4481" t="s">
        <v>5262</v>
      </c>
      <c r="C4481" t="s">
        <v>1641</v>
      </c>
      <c r="D4481" t="s">
        <v>28</v>
      </c>
      <c r="E4481" t="s">
        <v>29</v>
      </c>
      <c r="F4481">
        <v>60</v>
      </c>
      <c r="G4481" t="s">
        <v>9754</v>
      </c>
      <c r="H4481" t="s">
        <v>3635</v>
      </c>
      <c r="I4481" t="s">
        <v>1157</v>
      </c>
      <c r="J4481" s="6" t="s">
        <v>14098</v>
      </c>
      <c r="K4481">
        <v>13</v>
      </c>
      <c r="L4481" t="s">
        <v>54</v>
      </c>
      <c r="M4481">
        <f t="shared" si="138"/>
        <v>0</v>
      </c>
      <c r="N4481" s="23" t="s">
        <v>10426</v>
      </c>
      <c r="O4481" s="23" t="s">
        <v>655</v>
      </c>
      <c r="P4481" s="23">
        <f t="shared" si="139"/>
        <v>6</v>
      </c>
    </row>
    <row r="4482" spans="1:16" x14ac:dyDescent="0.3">
      <c r="A4482">
        <v>4610</v>
      </c>
      <c r="B4482" t="s">
        <v>2088</v>
      </c>
      <c r="C4482" t="s">
        <v>4464</v>
      </c>
      <c r="D4482" t="s">
        <v>28</v>
      </c>
      <c r="E4482" t="s">
        <v>29</v>
      </c>
      <c r="F4482">
        <v>60</v>
      </c>
      <c r="G4482" t="s">
        <v>9755</v>
      </c>
      <c r="H4482" t="s">
        <v>3826</v>
      </c>
      <c r="I4482" t="s">
        <v>20</v>
      </c>
      <c r="J4482" s="6" t="s">
        <v>13960</v>
      </c>
      <c r="K4482">
        <v>69</v>
      </c>
      <c r="L4482" t="s">
        <v>39</v>
      </c>
      <c r="M4482">
        <f t="shared" ref="M4482:M4545" si="140">COUNTBLANK(A4482:L4482)</f>
        <v>0</v>
      </c>
      <c r="N4482" s="23" t="s">
        <v>10426</v>
      </c>
      <c r="O4482" s="23" t="s">
        <v>13261</v>
      </c>
      <c r="P4482" s="23">
        <f t="shared" ref="P4482:P4545" si="141">LEN(O4482)</f>
        <v>8</v>
      </c>
    </row>
    <row r="4483" spans="1:16" x14ac:dyDescent="0.3">
      <c r="A4483">
        <v>4611</v>
      </c>
      <c r="B4483" t="s">
        <v>9756</v>
      </c>
      <c r="C4483" t="s">
        <v>5541</v>
      </c>
      <c r="D4483" t="s">
        <v>15</v>
      </c>
      <c r="E4483" t="s">
        <v>16</v>
      </c>
      <c r="F4483">
        <v>60</v>
      </c>
      <c r="G4483" t="s">
        <v>9755</v>
      </c>
      <c r="H4483" t="s">
        <v>3446</v>
      </c>
      <c r="I4483" t="s">
        <v>32</v>
      </c>
      <c r="J4483" s="6" t="s">
        <v>14000</v>
      </c>
      <c r="K4483">
        <v>45</v>
      </c>
      <c r="L4483" t="s">
        <v>70</v>
      </c>
      <c r="M4483">
        <f t="shared" si="140"/>
        <v>0</v>
      </c>
      <c r="N4483" s="23" t="s">
        <v>10426</v>
      </c>
      <c r="O4483" s="23" t="s">
        <v>13261</v>
      </c>
      <c r="P4483" s="23">
        <f t="shared" si="141"/>
        <v>8</v>
      </c>
    </row>
    <row r="4484" spans="1:16" x14ac:dyDescent="0.3">
      <c r="A4484">
        <v>4612</v>
      </c>
      <c r="B4484" t="s">
        <v>9757</v>
      </c>
      <c r="C4484" t="s">
        <v>3074</v>
      </c>
      <c r="D4484" t="s">
        <v>15</v>
      </c>
      <c r="E4484" t="s">
        <v>16</v>
      </c>
      <c r="F4484">
        <v>90</v>
      </c>
      <c r="G4484" t="s">
        <v>9758</v>
      </c>
      <c r="H4484" t="s">
        <v>603</v>
      </c>
      <c r="I4484" t="s">
        <v>187</v>
      </c>
      <c r="J4484" s="6" t="s">
        <v>13933</v>
      </c>
      <c r="K4484">
        <v>66</v>
      </c>
      <c r="L4484" t="s">
        <v>80</v>
      </c>
      <c r="M4484">
        <f t="shared" si="140"/>
        <v>0</v>
      </c>
      <c r="N4484" s="23" t="s">
        <v>10426</v>
      </c>
      <c r="O4484" s="23" t="s">
        <v>13262</v>
      </c>
      <c r="P4484" s="23">
        <f t="shared" si="141"/>
        <v>7</v>
      </c>
    </row>
    <row r="4485" spans="1:16" x14ac:dyDescent="0.3">
      <c r="A4485">
        <v>4613</v>
      </c>
      <c r="B4485" t="s">
        <v>2584</v>
      </c>
      <c r="C4485" t="s">
        <v>6783</v>
      </c>
      <c r="D4485" t="s">
        <v>28</v>
      </c>
      <c r="E4485" t="s">
        <v>29</v>
      </c>
      <c r="F4485">
        <v>60</v>
      </c>
      <c r="G4485" t="s">
        <v>9759</v>
      </c>
      <c r="H4485" t="s">
        <v>4739</v>
      </c>
      <c r="I4485" t="s">
        <v>59</v>
      </c>
      <c r="J4485" s="6" t="s">
        <v>14161</v>
      </c>
      <c r="K4485">
        <v>55</v>
      </c>
      <c r="L4485" t="s">
        <v>39</v>
      </c>
      <c r="M4485">
        <f t="shared" si="140"/>
        <v>0</v>
      </c>
      <c r="N4485" s="23" t="s">
        <v>10426</v>
      </c>
      <c r="O4485" s="23" t="s">
        <v>12595</v>
      </c>
      <c r="P4485" s="23">
        <f t="shared" si="141"/>
        <v>4</v>
      </c>
    </row>
    <row r="4486" spans="1:16" x14ac:dyDescent="0.3">
      <c r="A4486">
        <v>4614</v>
      </c>
      <c r="B4486" t="s">
        <v>9760</v>
      </c>
      <c r="C4486" t="s">
        <v>7801</v>
      </c>
      <c r="D4486" t="s">
        <v>51</v>
      </c>
      <c r="E4486" t="s">
        <v>16</v>
      </c>
      <c r="F4486">
        <v>60</v>
      </c>
      <c r="G4486" t="s">
        <v>9761</v>
      </c>
      <c r="H4486" t="s">
        <v>2418</v>
      </c>
      <c r="I4486" t="s">
        <v>32</v>
      </c>
      <c r="J4486" s="6">
        <v>44257</v>
      </c>
      <c r="K4486">
        <v>45</v>
      </c>
      <c r="L4486" t="s">
        <v>70</v>
      </c>
      <c r="M4486">
        <f t="shared" si="140"/>
        <v>0</v>
      </c>
      <c r="N4486" s="23" t="s">
        <v>10426</v>
      </c>
      <c r="O4486" s="23" t="s">
        <v>11540</v>
      </c>
      <c r="P4486" s="23">
        <f t="shared" si="141"/>
        <v>8</v>
      </c>
    </row>
    <row r="4487" spans="1:16" x14ac:dyDescent="0.3">
      <c r="A4487">
        <v>4615</v>
      </c>
      <c r="B4487" t="s">
        <v>3835</v>
      </c>
      <c r="C4487" t="s">
        <v>4828</v>
      </c>
      <c r="D4487" t="s">
        <v>28</v>
      </c>
      <c r="E4487" t="s">
        <v>29</v>
      </c>
      <c r="F4487">
        <v>90</v>
      </c>
      <c r="G4487" t="s">
        <v>9762</v>
      </c>
      <c r="H4487" t="s">
        <v>3433</v>
      </c>
      <c r="I4487" t="s">
        <v>1199</v>
      </c>
      <c r="J4487" s="6">
        <v>44843</v>
      </c>
      <c r="K4487">
        <v>92</v>
      </c>
      <c r="L4487" t="s">
        <v>33</v>
      </c>
      <c r="M4487">
        <f t="shared" si="140"/>
        <v>0</v>
      </c>
      <c r="N4487" s="23" t="s">
        <v>10426</v>
      </c>
      <c r="O4487" s="23" t="s">
        <v>4356</v>
      </c>
      <c r="P4487" s="23">
        <f t="shared" si="141"/>
        <v>5</v>
      </c>
    </row>
    <row r="4488" spans="1:16" x14ac:dyDescent="0.3">
      <c r="A4488">
        <v>4616</v>
      </c>
      <c r="B4488" t="s">
        <v>1281</v>
      </c>
      <c r="C4488" t="s">
        <v>4681</v>
      </c>
      <c r="D4488" t="s">
        <v>28</v>
      </c>
      <c r="E4488" t="s">
        <v>29</v>
      </c>
      <c r="F4488">
        <v>60</v>
      </c>
      <c r="G4488" t="s">
        <v>9763</v>
      </c>
      <c r="H4488" t="s">
        <v>1292</v>
      </c>
      <c r="I4488" t="s">
        <v>32</v>
      </c>
      <c r="J4488" s="6" t="s">
        <v>14179</v>
      </c>
      <c r="K4488">
        <v>68</v>
      </c>
      <c r="L4488" t="s">
        <v>80</v>
      </c>
      <c r="M4488">
        <f t="shared" si="140"/>
        <v>0</v>
      </c>
      <c r="N4488" s="23" t="s">
        <v>10426</v>
      </c>
      <c r="O4488" s="23" t="s">
        <v>371</v>
      </c>
      <c r="P4488" s="23">
        <f t="shared" si="141"/>
        <v>5</v>
      </c>
    </row>
    <row r="4489" spans="1:16" x14ac:dyDescent="0.3">
      <c r="A4489">
        <v>4617</v>
      </c>
      <c r="B4489" t="s">
        <v>8142</v>
      </c>
      <c r="C4489" t="s">
        <v>6865</v>
      </c>
      <c r="D4489" t="s">
        <v>15</v>
      </c>
      <c r="E4489" t="s">
        <v>16</v>
      </c>
      <c r="F4489">
        <v>30</v>
      </c>
      <c r="G4489" t="s">
        <v>9764</v>
      </c>
      <c r="H4489" t="s">
        <v>1537</v>
      </c>
      <c r="I4489" t="s">
        <v>294</v>
      </c>
      <c r="J4489" s="6" t="s">
        <v>13678</v>
      </c>
      <c r="K4489">
        <v>28</v>
      </c>
      <c r="L4489" t="s">
        <v>45</v>
      </c>
      <c r="M4489">
        <f t="shared" si="140"/>
        <v>0</v>
      </c>
      <c r="N4489" s="23" t="s">
        <v>10426</v>
      </c>
      <c r="O4489" s="23" t="s">
        <v>11741</v>
      </c>
      <c r="P4489" s="23">
        <f t="shared" si="141"/>
        <v>9</v>
      </c>
    </row>
    <row r="4490" spans="1:16" x14ac:dyDescent="0.3">
      <c r="A4490">
        <v>4618</v>
      </c>
      <c r="B4490" t="s">
        <v>4591</v>
      </c>
      <c r="C4490" t="s">
        <v>3700</v>
      </c>
      <c r="D4490" t="s">
        <v>621</v>
      </c>
      <c r="E4490" t="s">
        <v>29</v>
      </c>
      <c r="F4490">
        <v>60</v>
      </c>
      <c r="G4490" t="s">
        <v>9765</v>
      </c>
      <c r="H4490" t="s">
        <v>4517</v>
      </c>
      <c r="I4490" t="s">
        <v>173</v>
      </c>
      <c r="J4490" s="6" t="s">
        <v>13854</v>
      </c>
      <c r="K4490">
        <v>12</v>
      </c>
      <c r="L4490" t="s">
        <v>39</v>
      </c>
      <c r="M4490">
        <f t="shared" si="140"/>
        <v>0</v>
      </c>
      <c r="N4490" s="23" t="s">
        <v>10426</v>
      </c>
      <c r="O4490" s="23" t="s">
        <v>13263</v>
      </c>
      <c r="P4490" s="23">
        <f t="shared" si="141"/>
        <v>9</v>
      </c>
    </row>
    <row r="4491" spans="1:16" x14ac:dyDescent="0.3">
      <c r="A4491">
        <v>4619</v>
      </c>
      <c r="B4491" t="s">
        <v>6151</v>
      </c>
      <c r="C4491" t="s">
        <v>968</v>
      </c>
      <c r="D4491" t="s">
        <v>92</v>
      </c>
      <c r="E4491" t="s">
        <v>29</v>
      </c>
      <c r="F4491">
        <v>90</v>
      </c>
      <c r="G4491" t="s">
        <v>9766</v>
      </c>
      <c r="H4491" t="s">
        <v>4090</v>
      </c>
      <c r="I4491" t="s">
        <v>32</v>
      </c>
      <c r="J4491" s="6" t="s">
        <v>14135</v>
      </c>
      <c r="K4491">
        <v>47</v>
      </c>
      <c r="L4491" t="s">
        <v>45</v>
      </c>
      <c r="M4491">
        <f t="shared" si="140"/>
        <v>0</v>
      </c>
      <c r="N4491" s="23" t="s">
        <v>10426</v>
      </c>
      <c r="O4491" s="23" t="s">
        <v>11191</v>
      </c>
      <c r="P4491" s="23">
        <f t="shared" si="141"/>
        <v>4</v>
      </c>
    </row>
    <row r="4492" spans="1:16" x14ac:dyDescent="0.3">
      <c r="A4492">
        <v>4620</v>
      </c>
      <c r="B4492" t="s">
        <v>5755</v>
      </c>
      <c r="C4492" t="s">
        <v>135</v>
      </c>
      <c r="D4492" t="s">
        <v>28</v>
      </c>
      <c r="E4492" t="s">
        <v>29</v>
      </c>
      <c r="F4492">
        <v>30</v>
      </c>
      <c r="G4492" t="s">
        <v>9767</v>
      </c>
      <c r="H4492" t="s">
        <v>4947</v>
      </c>
      <c r="I4492" t="s">
        <v>32</v>
      </c>
      <c r="J4492" s="6">
        <v>44079</v>
      </c>
      <c r="K4492">
        <v>4</v>
      </c>
      <c r="L4492" t="s">
        <v>80</v>
      </c>
      <c r="M4492">
        <f t="shared" si="140"/>
        <v>0</v>
      </c>
      <c r="N4492" s="23" t="s">
        <v>10426</v>
      </c>
      <c r="O4492" s="23" t="s">
        <v>13264</v>
      </c>
      <c r="P4492" s="23">
        <f t="shared" si="141"/>
        <v>8</v>
      </c>
    </row>
    <row r="4493" spans="1:16" x14ac:dyDescent="0.3">
      <c r="A4493">
        <v>4621</v>
      </c>
      <c r="B4493" t="s">
        <v>9768</v>
      </c>
      <c r="C4493" t="s">
        <v>9769</v>
      </c>
      <c r="D4493" t="s">
        <v>15</v>
      </c>
      <c r="E4493" t="s">
        <v>16</v>
      </c>
      <c r="F4493">
        <v>30</v>
      </c>
      <c r="G4493" t="s">
        <v>9770</v>
      </c>
      <c r="H4493" t="s">
        <v>266</v>
      </c>
      <c r="I4493" t="s">
        <v>32</v>
      </c>
      <c r="J4493" s="6" t="s">
        <v>14252</v>
      </c>
      <c r="K4493">
        <v>23</v>
      </c>
      <c r="L4493" t="s">
        <v>70</v>
      </c>
      <c r="M4493">
        <f t="shared" si="140"/>
        <v>0</v>
      </c>
      <c r="N4493" s="23" t="s">
        <v>10426</v>
      </c>
      <c r="O4493" s="23" t="s">
        <v>258</v>
      </c>
      <c r="P4493" s="23">
        <f t="shared" si="141"/>
        <v>5</v>
      </c>
    </row>
    <row r="4494" spans="1:16" x14ac:dyDescent="0.3">
      <c r="A4494">
        <v>4622</v>
      </c>
      <c r="B4494" t="s">
        <v>1243</v>
      </c>
      <c r="C4494" t="s">
        <v>9771</v>
      </c>
      <c r="D4494" t="s">
        <v>28</v>
      </c>
      <c r="E4494" t="s">
        <v>29</v>
      </c>
      <c r="F4494">
        <v>90</v>
      </c>
      <c r="G4494" t="s">
        <v>9772</v>
      </c>
      <c r="H4494" t="s">
        <v>1973</v>
      </c>
      <c r="I4494" t="s">
        <v>110</v>
      </c>
      <c r="J4494" s="6">
        <v>44657</v>
      </c>
      <c r="K4494">
        <v>32</v>
      </c>
      <c r="L4494" t="s">
        <v>54</v>
      </c>
      <c r="M4494">
        <f t="shared" si="140"/>
        <v>0</v>
      </c>
      <c r="N4494" s="23" t="s">
        <v>13265</v>
      </c>
      <c r="O4494" s="23" t="s">
        <v>10422</v>
      </c>
      <c r="P4494" s="23">
        <f t="shared" si="141"/>
        <v>4</v>
      </c>
    </row>
    <row r="4495" spans="1:16" x14ac:dyDescent="0.3">
      <c r="A4495">
        <v>4623</v>
      </c>
      <c r="B4495" t="s">
        <v>9773</v>
      </c>
      <c r="C4495" t="s">
        <v>1428</v>
      </c>
      <c r="D4495" t="s">
        <v>41</v>
      </c>
      <c r="E4495" t="s">
        <v>16</v>
      </c>
      <c r="F4495">
        <v>60</v>
      </c>
      <c r="G4495" t="s">
        <v>9774</v>
      </c>
      <c r="H4495" t="s">
        <v>1490</v>
      </c>
      <c r="I4495" t="s">
        <v>294</v>
      </c>
      <c r="J4495" s="6" t="s">
        <v>13903</v>
      </c>
      <c r="K4495">
        <v>48</v>
      </c>
      <c r="L4495" t="s">
        <v>159</v>
      </c>
      <c r="M4495">
        <f t="shared" si="140"/>
        <v>0</v>
      </c>
      <c r="N4495" s="23" t="s">
        <v>13266</v>
      </c>
      <c r="O4495" s="23" t="s">
        <v>10468</v>
      </c>
      <c r="P4495" s="23">
        <f t="shared" si="141"/>
        <v>8</v>
      </c>
    </row>
    <row r="4496" spans="1:16" x14ac:dyDescent="0.3">
      <c r="A4496">
        <v>4624</v>
      </c>
      <c r="B4496" t="s">
        <v>9775</v>
      </c>
      <c r="C4496" t="s">
        <v>855</v>
      </c>
      <c r="D4496" t="s">
        <v>28</v>
      </c>
      <c r="E4496" t="s">
        <v>29</v>
      </c>
      <c r="F4496">
        <v>90</v>
      </c>
      <c r="G4496" t="s">
        <v>9776</v>
      </c>
      <c r="H4496" t="s">
        <v>2516</v>
      </c>
      <c r="I4496" t="s">
        <v>32</v>
      </c>
      <c r="J4496" s="6">
        <v>44107</v>
      </c>
      <c r="K4496">
        <v>22</v>
      </c>
      <c r="L4496" t="s">
        <v>39</v>
      </c>
      <c r="M4496">
        <f t="shared" si="140"/>
        <v>0</v>
      </c>
      <c r="N4496" s="23" t="s">
        <v>2244</v>
      </c>
      <c r="O4496" s="23" t="s">
        <v>10422</v>
      </c>
      <c r="P4496" s="23">
        <f t="shared" si="141"/>
        <v>4</v>
      </c>
    </row>
    <row r="4497" spans="1:16" x14ac:dyDescent="0.3">
      <c r="A4497">
        <v>4625</v>
      </c>
      <c r="B4497" t="s">
        <v>7239</v>
      </c>
      <c r="C4497" t="s">
        <v>3884</v>
      </c>
      <c r="D4497" t="s">
        <v>28</v>
      </c>
      <c r="E4497" t="s">
        <v>29</v>
      </c>
      <c r="F4497">
        <v>90</v>
      </c>
      <c r="G4497" t="s">
        <v>9776</v>
      </c>
      <c r="H4497" t="s">
        <v>1880</v>
      </c>
      <c r="I4497" t="s">
        <v>32</v>
      </c>
      <c r="J4497" s="6" t="s">
        <v>14114</v>
      </c>
      <c r="K4497">
        <v>43</v>
      </c>
      <c r="L4497" t="s">
        <v>64</v>
      </c>
      <c r="M4497">
        <f t="shared" si="140"/>
        <v>0</v>
      </c>
      <c r="N4497" s="23" t="s">
        <v>2244</v>
      </c>
      <c r="O4497" s="23" t="s">
        <v>10422</v>
      </c>
      <c r="P4497" s="23">
        <f t="shared" si="141"/>
        <v>4</v>
      </c>
    </row>
    <row r="4498" spans="1:16" x14ac:dyDescent="0.3">
      <c r="A4498">
        <v>4626</v>
      </c>
      <c r="B4498" t="s">
        <v>9777</v>
      </c>
      <c r="C4498" t="s">
        <v>5807</v>
      </c>
      <c r="D4498" t="s">
        <v>28</v>
      </c>
      <c r="E4498" t="s">
        <v>29</v>
      </c>
      <c r="F4498">
        <v>30</v>
      </c>
      <c r="G4498" t="s">
        <v>9778</v>
      </c>
      <c r="H4498" t="s">
        <v>5751</v>
      </c>
      <c r="I4498" t="s">
        <v>178</v>
      </c>
      <c r="J4498" s="6" t="s">
        <v>13853</v>
      </c>
      <c r="K4498">
        <v>71</v>
      </c>
      <c r="L4498" t="s">
        <v>33</v>
      </c>
      <c r="M4498">
        <f t="shared" si="140"/>
        <v>0</v>
      </c>
      <c r="N4498" s="23" t="s">
        <v>13267</v>
      </c>
      <c r="O4498" s="23" t="s">
        <v>10422</v>
      </c>
      <c r="P4498" s="23">
        <f t="shared" si="141"/>
        <v>4</v>
      </c>
    </row>
    <row r="4499" spans="1:16" x14ac:dyDescent="0.3">
      <c r="A4499">
        <v>4627</v>
      </c>
      <c r="B4499" t="s">
        <v>1049</v>
      </c>
      <c r="C4499" t="s">
        <v>9779</v>
      </c>
      <c r="D4499" t="s">
        <v>28</v>
      </c>
      <c r="E4499" t="s">
        <v>29</v>
      </c>
      <c r="F4499">
        <v>90</v>
      </c>
      <c r="G4499" t="s">
        <v>14740</v>
      </c>
      <c r="H4499" t="s">
        <v>1388</v>
      </c>
      <c r="I4499" t="s">
        <v>32</v>
      </c>
      <c r="J4499" s="6">
        <v>44170</v>
      </c>
      <c r="K4499">
        <v>21</v>
      </c>
      <c r="L4499" t="s">
        <v>39</v>
      </c>
      <c r="M4499">
        <f t="shared" si="140"/>
        <v>0</v>
      </c>
      <c r="N4499" s="23" t="s">
        <v>1011</v>
      </c>
      <c r="O4499" s="23" t="s">
        <v>10468</v>
      </c>
      <c r="P4499" s="23">
        <f t="shared" si="141"/>
        <v>8</v>
      </c>
    </row>
    <row r="4500" spans="1:16" x14ac:dyDescent="0.3">
      <c r="A4500">
        <v>4628</v>
      </c>
      <c r="B4500" t="s">
        <v>9781</v>
      </c>
      <c r="C4500" t="s">
        <v>1954</v>
      </c>
      <c r="D4500" t="s">
        <v>15</v>
      </c>
      <c r="E4500" t="s">
        <v>16</v>
      </c>
      <c r="F4500">
        <v>60</v>
      </c>
      <c r="G4500" t="s">
        <v>9782</v>
      </c>
      <c r="H4500" t="s">
        <v>6710</v>
      </c>
      <c r="I4500" t="s">
        <v>32</v>
      </c>
      <c r="J4500" s="6" t="s">
        <v>14034</v>
      </c>
      <c r="K4500">
        <v>62</v>
      </c>
      <c r="L4500" t="s">
        <v>64</v>
      </c>
      <c r="M4500">
        <f t="shared" si="140"/>
        <v>0</v>
      </c>
      <c r="N4500" s="23" t="s">
        <v>13268</v>
      </c>
      <c r="O4500" s="23" t="s">
        <v>10422</v>
      </c>
      <c r="P4500" s="23">
        <f t="shared" si="141"/>
        <v>4</v>
      </c>
    </row>
    <row r="4501" spans="1:16" x14ac:dyDescent="0.3">
      <c r="A4501">
        <v>4629</v>
      </c>
      <c r="B4501" t="s">
        <v>3503</v>
      </c>
      <c r="C4501" t="s">
        <v>1340</v>
      </c>
      <c r="D4501" t="s">
        <v>15</v>
      </c>
      <c r="E4501" t="s">
        <v>16</v>
      </c>
      <c r="F4501">
        <v>60</v>
      </c>
      <c r="G4501" t="s">
        <v>9783</v>
      </c>
      <c r="H4501" t="s">
        <v>7555</v>
      </c>
      <c r="I4501" t="s">
        <v>129</v>
      </c>
      <c r="J4501" s="6" t="s">
        <v>14131</v>
      </c>
      <c r="K4501">
        <v>18</v>
      </c>
      <c r="L4501" t="s">
        <v>64</v>
      </c>
      <c r="M4501">
        <f t="shared" si="140"/>
        <v>0</v>
      </c>
      <c r="N4501" s="23" t="s">
        <v>13269</v>
      </c>
      <c r="O4501" s="23" t="s">
        <v>10438</v>
      </c>
      <c r="P4501" s="23">
        <f t="shared" si="141"/>
        <v>5</v>
      </c>
    </row>
    <row r="4502" spans="1:16" x14ac:dyDescent="0.3">
      <c r="A4502">
        <v>4630</v>
      </c>
      <c r="B4502" t="s">
        <v>4418</v>
      </c>
      <c r="C4502" t="s">
        <v>632</v>
      </c>
      <c r="D4502" t="s">
        <v>51</v>
      </c>
      <c r="E4502" t="s">
        <v>16</v>
      </c>
      <c r="F4502">
        <v>90</v>
      </c>
      <c r="G4502" t="s">
        <v>9784</v>
      </c>
      <c r="H4502" t="s">
        <v>7140</v>
      </c>
      <c r="I4502" t="s">
        <v>294</v>
      </c>
      <c r="J4502" s="6" t="s">
        <v>13736</v>
      </c>
      <c r="K4502">
        <v>73</v>
      </c>
      <c r="L4502" t="s">
        <v>159</v>
      </c>
      <c r="M4502">
        <f t="shared" si="140"/>
        <v>0</v>
      </c>
      <c r="N4502" s="23" t="s">
        <v>9784</v>
      </c>
      <c r="O4502" s="23"/>
      <c r="P4502" s="23">
        <f t="shared" si="141"/>
        <v>0</v>
      </c>
    </row>
    <row r="4503" spans="1:16" x14ac:dyDescent="0.3">
      <c r="A4503">
        <v>4631</v>
      </c>
      <c r="B4503" t="s">
        <v>9785</v>
      </c>
      <c r="C4503" t="s">
        <v>2024</v>
      </c>
      <c r="D4503" t="s">
        <v>92</v>
      </c>
      <c r="E4503" t="s">
        <v>16</v>
      </c>
      <c r="F4503">
        <v>30</v>
      </c>
      <c r="G4503" t="s">
        <v>9786</v>
      </c>
      <c r="H4503" t="s">
        <v>8060</v>
      </c>
      <c r="I4503" t="s">
        <v>32</v>
      </c>
      <c r="J4503" s="6">
        <v>44351</v>
      </c>
      <c r="K4503">
        <v>60</v>
      </c>
      <c r="L4503" t="s">
        <v>39</v>
      </c>
      <c r="M4503">
        <f t="shared" si="140"/>
        <v>0</v>
      </c>
      <c r="N4503" s="23" t="s">
        <v>13270</v>
      </c>
      <c r="O4503" s="23" t="s">
        <v>10422</v>
      </c>
      <c r="P4503" s="23">
        <f t="shared" si="141"/>
        <v>4</v>
      </c>
    </row>
    <row r="4504" spans="1:16" x14ac:dyDescent="0.3">
      <c r="A4504">
        <v>4632</v>
      </c>
      <c r="B4504" t="s">
        <v>9787</v>
      </c>
      <c r="C4504" t="s">
        <v>1891</v>
      </c>
      <c r="D4504" t="s">
        <v>15</v>
      </c>
      <c r="E4504" t="s">
        <v>16</v>
      </c>
      <c r="F4504">
        <v>90</v>
      </c>
      <c r="G4504" t="s">
        <v>9788</v>
      </c>
      <c r="H4504" t="s">
        <v>4046</v>
      </c>
      <c r="I4504" t="s">
        <v>173</v>
      </c>
      <c r="J4504" s="6" t="s">
        <v>14142</v>
      </c>
      <c r="K4504">
        <v>62</v>
      </c>
      <c r="L4504" t="s">
        <v>20</v>
      </c>
      <c r="M4504">
        <f t="shared" si="140"/>
        <v>0</v>
      </c>
      <c r="N4504" s="23" t="s">
        <v>4029</v>
      </c>
      <c r="O4504" s="23" t="s">
        <v>10468</v>
      </c>
      <c r="P4504" s="23">
        <f t="shared" si="141"/>
        <v>8</v>
      </c>
    </row>
    <row r="4505" spans="1:16" x14ac:dyDescent="0.3">
      <c r="A4505">
        <v>4633</v>
      </c>
      <c r="B4505" t="s">
        <v>4564</v>
      </c>
      <c r="C4505" t="s">
        <v>449</v>
      </c>
      <c r="D4505" t="s">
        <v>15</v>
      </c>
      <c r="E4505" t="s">
        <v>16</v>
      </c>
      <c r="F4505">
        <v>60</v>
      </c>
      <c r="G4505" t="s">
        <v>14367</v>
      </c>
      <c r="H4505" t="s">
        <v>5134</v>
      </c>
      <c r="I4505" t="s">
        <v>32</v>
      </c>
      <c r="J4505" s="6" t="s">
        <v>14034</v>
      </c>
      <c r="K4505">
        <v>47</v>
      </c>
      <c r="L4505" t="s">
        <v>33</v>
      </c>
      <c r="M4505">
        <f t="shared" si="140"/>
        <v>0</v>
      </c>
      <c r="N4505" s="23" t="s">
        <v>13271</v>
      </c>
      <c r="O4505" s="23" t="s">
        <v>10442</v>
      </c>
      <c r="P4505" s="23">
        <f t="shared" si="141"/>
        <v>7</v>
      </c>
    </row>
    <row r="4506" spans="1:16" x14ac:dyDescent="0.3">
      <c r="A4506">
        <v>4634</v>
      </c>
      <c r="B4506" t="s">
        <v>9790</v>
      </c>
      <c r="C4506" t="s">
        <v>1746</v>
      </c>
      <c r="D4506" t="s">
        <v>15</v>
      </c>
      <c r="E4506" t="s">
        <v>16</v>
      </c>
      <c r="F4506">
        <v>30</v>
      </c>
      <c r="G4506" t="s">
        <v>9791</v>
      </c>
      <c r="H4506" t="s">
        <v>1754</v>
      </c>
      <c r="I4506" t="s">
        <v>25</v>
      </c>
      <c r="J4506" s="6">
        <v>43893</v>
      </c>
      <c r="K4506">
        <v>14</v>
      </c>
      <c r="L4506" t="s">
        <v>64</v>
      </c>
      <c r="M4506">
        <f t="shared" si="140"/>
        <v>0</v>
      </c>
      <c r="N4506" s="23" t="s">
        <v>9791</v>
      </c>
      <c r="O4506" s="23"/>
      <c r="P4506" s="23">
        <f t="shared" si="141"/>
        <v>0</v>
      </c>
    </row>
    <row r="4507" spans="1:16" x14ac:dyDescent="0.3">
      <c r="A4507">
        <v>4636</v>
      </c>
      <c r="B4507" t="s">
        <v>9792</v>
      </c>
      <c r="C4507" t="s">
        <v>9793</v>
      </c>
      <c r="D4507" t="s">
        <v>51</v>
      </c>
      <c r="E4507" t="s">
        <v>16</v>
      </c>
      <c r="F4507">
        <v>90</v>
      </c>
      <c r="G4507" t="s">
        <v>9794</v>
      </c>
      <c r="H4507" t="s">
        <v>3303</v>
      </c>
      <c r="I4507" t="s">
        <v>294</v>
      </c>
      <c r="J4507" s="6" t="s">
        <v>13849</v>
      </c>
      <c r="K4507">
        <v>81</v>
      </c>
      <c r="L4507" t="s">
        <v>39</v>
      </c>
      <c r="M4507">
        <f t="shared" si="140"/>
        <v>0</v>
      </c>
      <c r="N4507" s="23" t="s">
        <v>9791</v>
      </c>
      <c r="O4507" s="23" t="s">
        <v>10417</v>
      </c>
      <c r="P4507" s="23">
        <f t="shared" si="141"/>
        <v>5</v>
      </c>
    </row>
    <row r="4508" spans="1:16" x14ac:dyDescent="0.3">
      <c r="A4508">
        <v>4637</v>
      </c>
      <c r="B4508" t="s">
        <v>214</v>
      </c>
      <c r="C4508" t="s">
        <v>1714</v>
      </c>
      <c r="D4508" t="s">
        <v>28</v>
      </c>
      <c r="E4508" t="s">
        <v>29</v>
      </c>
      <c r="F4508">
        <v>90</v>
      </c>
      <c r="G4508" t="s">
        <v>9795</v>
      </c>
      <c r="H4508" t="s">
        <v>1764</v>
      </c>
      <c r="I4508" t="s">
        <v>124</v>
      </c>
      <c r="J4508" s="6" t="s">
        <v>13820</v>
      </c>
      <c r="K4508">
        <v>42</v>
      </c>
      <c r="L4508" t="s">
        <v>70</v>
      </c>
      <c r="M4508">
        <f t="shared" si="140"/>
        <v>0</v>
      </c>
      <c r="N4508" s="23" t="s">
        <v>13272</v>
      </c>
      <c r="O4508" s="23" t="s">
        <v>10417</v>
      </c>
      <c r="P4508" s="23">
        <f t="shared" si="141"/>
        <v>5</v>
      </c>
    </row>
    <row r="4509" spans="1:16" x14ac:dyDescent="0.3">
      <c r="A4509">
        <v>4638</v>
      </c>
      <c r="B4509" t="s">
        <v>4864</v>
      </c>
      <c r="C4509" t="s">
        <v>7144</v>
      </c>
      <c r="D4509" t="s">
        <v>51</v>
      </c>
      <c r="E4509" t="s">
        <v>16</v>
      </c>
      <c r="F4509">
        <v>60</v>
      </c>
      <c r="G4509" t="s">
        <v>9796</v>
      </c>
      <c r="H4509" t="s">
        <v>1224</v>
      </c>
      <c r="I4509" t="s">
        <v>25</v>
      </c>
      <c r="J4509" s="6">
        <v>44626</v>
      </c>
      <c r="K4509">
        <v>69</v>
      </c>
      <c r="L4509" t="s">
        <v>64</v>
      </c>
      <c r="M4509">
        <f t="shared" si="140"/>
        <v>0</v>
      </c>
      <c r="N4509" s="23" t="s">
        <v>13273</v>
      </c>
      <c r="O4509" s="23" t="s">
        <v>10422</v>
      </c>
      <c r="P4509" s="23">
        <f t="shared" si="141"/>
        <v>4</v>
      </c>
    </row>
    <row r="4510" spans="1:16" x14ac:dyDescent="0.3">
      <c r="A4510">
        <v>4639</v>
      </c>
      <c r="B4510" t="s">
        <v>4390</v>
      </c>
      <c r="C4510" t="s">
        <v>2909</v>
      </c>
      <c r="D4510" t="s">
        <v>28</v>
      </c>
      <c r="E4510" t="s">
        <v>29</v>
      </c>
      <c r="F4510">
        <v>90</v>
      </c>
      <c r="G4510" t="s">
        <v>9797</v>
      </c>
      <c r="H4510" t="s">
        <v>7689</v>
      </c>
      <c r="I4510" t="s">
        <v>38</v>
      </c>
      <c r="J4510" s="6" t="s">
        <v>14187</v>
      </c>
      <c r="K4510">
        <v>38</v>
      </c>
      <c r="L4510" t="s">
        <v>80</v>
      </c>
      <c r="M4510">
        <f t="shared" si="140"/>
        <v>0</v>
      </c>
      <c r="N4510" s="23" t="s">
        <v>13274</v>
      </c>
      <c r="O4510" s="23" t="s">
        <v>10422</v>
      </c>
      <c r="P4510" s="23">
        <f t="shared" si="141"/>
        <v>4</v>
      </c>
    </row>
    <row r="4511" spans="1:16" x14ac:dyDescent="0.3">
      <c r="A4511">
        <v>4640</v>
      </c>
      <c r="B4511" t="s">
        <v>6484</v>
      </c>
      <c r="C4511" t="s">
        <v>3301</v>
      </c>
      <c r="D4511" t="s">
        <v>28</v>
      </c>
      <c r="E4511" t="s">
        <v>29</v>
      </c>
      <c r="F4511">
        <v>90</v>
      </c>
      <c r="G4511" t="s">
        <v>9798</v>
      </c>
      <c r="H4511" t="s">
        <v>1249</v>
      </c>
      <c r="I4511" t="s">
        <v>146</v>
      </c>
      <c r="J4511" s="6">
        <v>44744</v>
      </c>
      <c r="K4511">
        <v>38</v>
      </c>
      <c r="L4511" t="s">
        <v>70</v>
      </c>
      <c r="M4511">
        <f t="shared" si="140"/>
        <v>0</v>
      </c>
      <c r="N4511" s="23" t="s">
        <v>13275</v>
      </c>
      <c r="O4511" s="23" t="s">
        <v>6</v>
      </c>
      <c r="P4511" s="23">
        <f t="shared" si="141"/>
        <v>6</v>
      </c>
    </row>
    <row r="4512" spans="1:16" x14ac:dyDescent="0.3">
      <c r="A4512">
        <v>4641</v>
      </c>
      <c r="B4512" t="s">
        <v>7325</v>
      </c>
      <c r="C4512" t="s">
        <v>1870</v>
      </c>
      <c r="D4512" t="s">
        <v>51</v>
      </c>
      <c r="E4512" t="s">
        <v>16</v>
      </c>
      <c r="F4512">
        <v>30</v>
      </c>
      <c r="G4512" t="s">
        <v>9799</v>
      </c>
      <c r="H4512" t="s">
        <v>2218</v>
      </c>
      <c r="I4512" t="s">
        <v>173</v>
      </c>
      <c r="J4512" s="6" t="s">
        <v>14109</v>
      </c>
      <c r="K4512">
        <v>76</v>
      </c>
      <c r="L4512" t="s">
        <v>54</v>
      </c>
      <c r="M4512">
        <f t="shared" si="140"/>
        <v>0</v>
      </c>
      <c r="N4512" s="23" t="s">
        <v>13276</v>
      </c>
      <c r="O4512" s="23" t="s">
        <v>10438</v>
      </c>
      <c r="P4512" s="23">
        <f t="shared" si="141"/>
        <v>5</v>
      </c>
    </row>
    <row r="4513" spans="1:16" x14ac:dyDescent="0.3">
      <c r="A4513">
        <v>4642</v>
      </c>
      <c r="B4513" t="s">
        <v>2634</v>
      </c>
      <c r="C4513" t="s">
        <v>2856</v>
      </c>
      <c r="D4513" t="s">
        <v>51</v>
      </c>
      <c r="E4513" t="s">
        <v>16</v>
      </c>
      <c r="F4513">
        <v>30</v>
      </c>
      <c r="G4513" t="s">
        <v>9800</v>
      </c>
      <c r="H4513" t="s">
        <v>2633</v>
      </c>
      <c r="I4513" t="s">
        <v>32</v>
      </c>
      <c r="J4513" s="6" t="s">
        <v>14079</v>
      </c>
      <c r="K4513">
        <v>60</v>
      </c>
      <c r="L4513" t="s">
        <v>80</v>
      </c>
      <c r="M4513">
        <f t="shared" si="140"/>
        <v>0</v>
      </c>
      <c r="N4513" s="23" t="s">
        <v>13277</v>
      </c>
      <c r="O4513" s="23" t="s">
        <v>10417</v>
      </c>
      <c r="P4513" s="23">
        <f t="shared" si="141"/>
        <v>5</v>
      </c>
    </row>
    <row r="4514" spans="1:16" x14ac:dyDescent="0.3">
      <c r="A4514">
        <v>4643</v>
      </c>
      <c r="B4514" t="s">
        <v>9801</v>
      </c>
      <c r="C4514" t="s">
        <v>547</v>
      </c>
      <c r="D4514" t="s">
        <v>51</v>
      </c>
      <c r="E4514" t="s">
        <v>16</v>
      </c>
      <c r="F4514">
        <v>30</v>
      </c>
      <c r="G4514" t="s">
        <v>9802</v>
      </c>
      <c r="H4514" t="s">
        <v>6023</v>
      </c>
      <c r="I4514" t="s">
        <v>32</v>
      </c>
      <c r="J4514" s="6" t="s">
        <v>14162</v>
      </c>
      <c r="K4514">
        <v>79</v>
      </c>
      <c r="L4514" t="s">
        <v>45</v>
      </c>
      <c r="M4514">
        <f t="shared" si="140"/>
        <v>0</v>
      </c>
      <c r="N4514" s="23" t="s">
        <v>13278</v>
      </c>
      <c r="O4514" s="23" t="s">
        <v>10422</v>
      </c>
      <c r="P4514" s="23">
        <f t="shared" si="141"/>
        <v>4</v>
      </c>
    </row>
    <row r="4515" spans="1:16" x14ac:dyDescent="0.3">
      <c r="A4515">
        <v>4644</v>
      </c>
      <c r="B4515" t="s">
        <v>9803</v>
      </c>
      <c r="C4515" t="s">
        <v>3488</v>
      </c>
      <c r="D4515" t="s">
        <v>51</v>
      </c>
      <c r="E4515" t="s">
        <v>16</v>
      </c>
      <c r="F4515">
        <v>30</v>
      </c>
      <c r="G4515" t="s">
        <v>9804</v>
      </c>
      <c r="H4515" t="s">
        <v>7154</v>
      </c>
      <c r="I4515" t="s">
        <v>32</v>
      </c>
      <c r="J4515" s="6" t="s">
        <v>14175</v>
      </c>
      <c r="K4515">
        <v>8</v>
      </c>
      <c r="L4515" t="s">
        <v>33</v>
      </c>
      <c r="M4515">
        <f t="shared" si="140"/>
        <v>0</v>
      </c>
      <c r="N4515" s="23" t="s">
        <v>13279</v>
      </c>
      <c r="O4515" s="23" t="s">
        <v>6</v>
      </c>
      <c r="P4515" s="23">
        <f t="shared" si="141"/>
        <v>6</v>
      </c>
    </row>
    <row r="4516" spans="1:16" x14ac:dyDescent="0.3">
      <c r="A4516">
        <v>4645</v>
      </c>
      <c r="B4516" t="s">
        <v>7537</v>
      </c>
      <c r="C4516" t="s">
        <v>4237</v>
      </c>
      <c r="D4516" t="s">
        <v>28</v>
      </c>
      <c r="E4516" t="s">
        <v>29</v>
      </c>
      <c r="F4516">
        <v>90</v>
      </c>
      <c r="G4516" t="s">
        <v>9805</v>
      </c>
      <c r="H4516" t="s">
        <v>8022</v>
      </c>
      <c r="I4516" t="s">
        <v>294</v>
      </c>
      <c r="J4516" s="6" t="s">
        <v>13857</v>
      </c>
      <c r="K4516">
        <v>68</v>
      </c>
      <c r="L4516" t="s">
        <v>101</v>
      </c>
      <c r="M4516">
        <f t="shared" si="140"/>
        <v>0</v>
      </c>
      <c r="N4516" s="23" t="s">
        <v>13280</v>
      </c>
      <c r="O4516" s="23" t="s">
        <v>6</v>
      </c>
      <c r="P4516" s="23">
        <f t="shared" si="141"/>
        <v>6</v>
      </c>
    </row>
    <row r="4517" spans="1:16" x14ac:dyDescent="0.3">
      <c r="A4517">
        <v>4646</v>
      </c>
      <c r="B4517" t="s">
        <v>4649</v>
      </c>
      <c r="C4517" t="s">
        <v>6420</v>
      </c>
      <c r="D4517" t="s">
        <v>28</v>
      </c>
      <c r="E4517" t="s">
        <v>29</v>
      </c>
      <c r="F4517">
        <v>90</v>
      </c>
      <c r="G4517" t="s">
        <v>9806</v>
      </c>
      <c r="H4517" t="s">
        <v>2045</v>
      </c>
      <c r="I4517" t="s">
        <v>38</v>
      </c>
      <c r="J4517" s="6">
        <v>44379</v>
      </c>
      <c r="K4517">
        <v>37</v>
      </c>
      <c r="L4517" t="s">
        <v>54</v>
      </c>
      <c r="M4517">
        <f t="shared" si="140"/>
        <v>0</v>
      </c>
      <c r="N4517" s="23" t="s">
        <v>13281</v>
      </c>
      <c r="O4517" s="23" t="s">
        <v>3864</v>
      </c>
      <c r="P4517" s="23">
        <f t="shared" si="141"/>
        <v>5</v>
      </c>
    </row>
    <row r="4518" spans="1:16" x14ac:dyDescent="0.3">
      <c r="A4518">
        <v>4647</v>
      </c>
      <c r="B4518" t="s">
        <v>9807</v>
      </c>
      <c r="C4518" t="s">
        <v>4619</v>
      </c>
      <c r="D4518" t="s">
        <v>51</v>
      </c>
      <c r="E4518" t="s">
        <v>16</v>
      </c>
      <c r="F4518">
        <v>90</v>
      </c>
      <c r="G4518" t="s">
        <v>9808</v>
      </c>
      <c r="H4518" t="s">
        <v>4587</v>
      </c>
      <c r="I4518" t="s">
        <v>32</v>
      </c>
      <c r="J4518" s="6" t="s">
        <v>13713</v>
      </c>
      <c r="K4518">
        <v>68</v>
      </c>
      <c r="L4518" t="s">
        <v>39</v>
      </c>
      <c r="M4518">
        <f t="shared" si="140"/>
        <v>0</v>
      </c>
      <c r="N4518" s="23" t="s">
        <v>13281</v>
      </c>
      <c r="O4518" s="23" t="s">
        <v>13282</v>
      </c>
      <c r="P4518" s="23">
        <f t="shared" si="141"/>
        <v>4</v>
      </c>
    </row>
    <row r="4519" spans="1:16" x14ac:dyDescent="0.3">
      <c r="A4519">
        <v>4648</v>
      </c>
      <c r="B4519" t="s">
        <v>5797</v>
      </c>
      <c r="C4519" t="s">
        <v>7779</v>
      </c>
      <c r="D4519" t="s">
        <v>28</v>
      </c>
      <c r="E4519" t="s">
        <v>29</v>
      </c>
      <c r="F4519">
        <v>30</v>
      </c>
      <c r="G4519" t="s">
        <v>9809</v>
      </c>
      <c r="H4519" t="s">
        <v>5748</v>
      </c>
      <c r="I4519" t="s">
        <v>124</v>
      </c>
      <c r="J4519" s="6" t="s">
        <v>13634</v>
      </c>
      <c r="K4519">
        <v>55</v>
      </c>
      <c r="L4519" t="s">
        <v>64</v>
      </c>
      <c r="M4519">
        <f t="shared" si="140"/>
        <v>0</v>
      </c>
      <c r="N4519" s="23" t="s">
        <v>13281</v>
      </c>
      <c r="O4519" s="23" t="s">
        <v>13283</v>
      </c>
      <c r="P4519" s="23">
        <f t="shared" si="141"/>
        <v>4</v>
      </c>
    </row>
    <row r="4520" spans="1:16" x14ac:dyDescent="0.3">
      <c r="A4520">
        <v>4649</v>
      </c>
      <c r="B4520" t="s">
        <v>2966</v>
      </c>
      <c r="C4520" t="s">
        <v>1044</v>
      </c>
      <c r="D4520" t="s">
        <v>15</v>
      </c>
      <c r="E4520" t="s">
        <v>16</v>
      </c>
      <c r="F4520">
        <v>30</v>
      </c>
      <c r="G4520" t="s">
        <v>9809</v>
      </c>
      <c r="H4520" t="s">
        <v>2633</v>
      </c>
      <c r="I4520" t="s">
        <v>32</v>
      </c>
      <c r="J4520" s="6">
        <v>44750</v>
      </c>
      <c r="K4520">
        <v>13</v>
      </c>
      <c r="L4520" t="s">
        <v>70</v>
      </c>
      <c r="M4520">
        <f t="shared" si="140"/>
        <v>0</v>
      </c>
      <c r="N4520" s="23" t="s">
        <v>13281</v>
      </c>
      <c r="O4520" s="23" t="s">
        <v>13283</v>
      </c>
      <c r="P4520" s="23">
        <f t="shared" si="141"/>
        <v>4</v>
      </c>
    </row>
    <row r="4521" spans="1:16" x14ac:dyDescent="0.3">
      <c r="A4521">
        <v>4650</v>
      </c>
      <c r="B4521" t="s">
        <v>9810</v>
      </c>
      <c r="C4521" t="s">
        <v>940</v>
      </c>
      <c r="D4521" t="s">
        <v>51</v>
      </c>
      <c r="E4521" t="s">
        <v>16</v>
      </c>
      <c r="F4521">
        <v>60</v>
      </c>
      <c r="G4521" t="s">
        <v>9811</v>
      </c>
      <c r="H4521" t="s">
        <v>2599</v>
      </c>
      <c r="I4521" t="s">
        <v>25</v>
      </c>
      <c r="J4521" s="6" t="s">
        <v>13961</v>
      </c>
      <c r="K4521">
        <v>67</v>
      </c>
      <c r="L4521" t="s">
        <v>33</v>
      </c>
      <c r="M4521">
        <f t="shared" si="140"/>
        <v>0</v>
      </c>
      <c r="N4521" s="23" t="s">
        <v>13281</v>
      </c>
      <c r="O4521" s="23" t="s">
        <v>13284</v>
      </c>
      <c r="P4521" s="23">
        <f t="shared" si="141"/>
        <v>5</v>
      </c>
    </row>
    <row r="4522" spans="1:16" x14ac:dyDescent="0.3">
      <c r="A4522">
        <v>4651</v>
      </c>
      <c r="B4522" t="s">
        <v>9812</v>
      </c>
      <c r="C4522" t="s">
        <v>3066</v>
      </c>
      <c r="D4522" t="s">
        <v>15</v>
      </c>
      <c r="E4522" t="s">
        <v>16</v>
      </c>
      <c r="F4522">
        <v>90</v>
      </c>
      <c r="G4522" t="s">
        <v>9813</v>
      </c>
      <c r="H4522" t="s">
        <v>2227</v>
      </c>
      <c r="I4522" t="s">
        <v>38</v>
      </c>
      <c r="J4522" s="6" t="s">
        <v>14127</v>
      </c>
      <c r="K4522">
        <v>51</v>
      </c>
      <c r="L4522" t="s">
        <v>101</v>
      </c>
      <c r="M4522">
        <f t="shared" si="140"/>
        <v>0</v>
      </c>
      <c r="N4522" s="23" t="s">
        <v>13285</v>
      </c>
      <c r="O4522" s="23" t="s">
        <v>635</v>
      </c>
      <c r="P4522" s="23">
        <f t="shared" si="141"/>
        <v>8</v>
      </c>
    </row>
    <row r="4523" spans="1:16" x14ac:dyDescent="0.3">
      <c r="A4523">
        <v>4652</v>
      </c>
      <c r="B4523" t="s">
        <v>8151</v>
      </c>
      <c r="C4523" t="s">
        <v>2942</v>
      </c>
      <c r="D4523" t="s">
        <v>15</v>
      </c>
      <c r="E4523" t="s">
        <v>16</v>
      </c>
      <c r="F4523">
        <v>90</v>
      </c>
      <c r="G4523" t="s">
        <v>9814</v>
      </c>
      <c r="H4523" t="s">
        <v>3673</v>
      </c>
      <c r="I4523" t="s">
        <v>777</v>
      </c>
      <c r="J4523" s="6" t="s">
        <v>14261</v>
      </c>
      <c r="K4523">
        <v>4</v>
      </c>
      <c r="L4523" t="s">
        <v>159</v>
      </c>
      <c r="M4523">
        <f t="shared" si="140"/>
        <v>0</v>
      </c>
      <c r="N4523" s="23" t="s">
        <v>13286</v>
      </c>
      <c r="O4523" s="23" t="s">
        <v>10417</v>
      </c>
      <c r="P4523" s="23">
        <f t="shared" si="141"/>
        <v>5</v>
      </c>
    </row>
    <row r="4524" spans="1:16" x14ac:dyDescent="0.3">
      <c r="A4524">
        <v>4653</v>
      </c>
      <c r="B4524" t="s">
        <v>9815</v>
      </c>
      <c r="C4524" t="s">
        <v>7177</v>
      </c>
      <c r="D4524" t="s">
        <v>51</v>
      </c>
      <c r="E4524" t="s">
        <v>16</v>
      </c>
      <c r="F4524">
        <v>60</v>
      </c>
      <c r="G4524" t="s">
        <v>9816</v>
      </c>
      <c r="H4524" t="s">
        <v>2351</v>
      </c>
      <c r="I4524" t="s">
        <v>32</v>
      </c>
      <c r="J4524" s="6" t="s">
        <v>14191</v>
      </c>
      <c r="K4524">
        <v>19</v>
      </c>
      <c r="L4524" t="s">
        <v>33</v>
      </c>
      <c r="M4524">
        <f t="shared" si="140"/>
        <v>0</v>
      </c>
      <c r="N4524" s="23" t="s">
        <v>13287</v>
      </c>
      <c r="O4524" s="23" t="s">
        <v>10422</v>
      </c>
      <c r="P4524" s="23">
        <f t="shared" si="141"/>
        <v>4</v>
      </c>
    </row>
    <row r="4525" spans="1:16" x14ac:dyDescent="0.3">
      <c r="A4525">
        <v>4654</v>
      </c>
      <c r="B4525" t="s">
        <v>9817</v>
      </c>
      <c r="C4525" t="s">
        <v>1851</v>
      </c>
      <c r="D4525" t="s">
        <v>51</v>
      </c>
      <c r="E4525" t="s">
        <v>16</v>
      </c>
      <c r="F4525">
        <v>30</v>
      </c>
      <c r="G4525" t="s">
        <v>9816</v>
      </c>
      <c r="H4525" t="s">
        <v>2893</v>
      </c>
      <c r="I4525" t="s">
        <v>32</v>
      </c>
      <c r="J4525" s="6">
        <v>44477</v>
      </c>
      <c r="K4525">
        <v>48</v>
      </c>
      <c r="L4525" t="s">
        <v>80</v>
      </c>
      <c r="M4525">
        <f t="shared" si="140"/>
        <v>0</v>
      </c>
      <c r="N4525" s="23" t="s">
        <v>13287</v>
      </c>
      <c r="O4525" s="23" t="s">
        <v>10422</v>
      </c>
      <c r="P4525" s="23">
        <f t="shared" si="141"/>
        <v>4</v>
      </c>
    </row>
    <row r="4526" spans="1:16" x14ac:dyDescent="0.3">
      <c r="A4526">
        <v>4655</v>
      </c>
      <c r="B4526" t="s">
        <v>9818</v>
      </c>
      <c r="C4526" t="s">
        <v>1468</v>
      </c>
      <c r="D4526" t="s">
        <v>15</v>
      </c>
      <c r="E4526" t="s">
        <v>16</v>
      </c>
      <c r="F4526">
        <v>60</v>
      </c>
      <c r="G4526" t="s">
        <v>9819</v>
      </c>
      <c r="H4526" t="s">
        <v>3446</v>
      </c>
      <c r="I4526" t="s">
        <v>32</v>
      </c>
      <c r="J4526" s="6" t="s">
        <v>13704</v>
      </c>
      <c r="K4526">
        <v>69</v>
      </c>
      <c r="L4526" t="s">
        <v>39</v>
      </c>
      <c r="M4526">
        <f t="shared" si="140"/>
        <v>0</v>
      </c>
      <c r="N4526" s="23" t="s">
        <v>13288</v>
      </c>
      <c r="O4526" s="23" t="s">
        <v>10438</v>
      </c>
      <c r="P4526" s="23">
        <f t="shared" si="141"/>
        <v>5</v>
      </c>
    </row>
    <row r="4527" spans="1:16" x14ac:dyDescent="0.3">
      <c r="A4527">
        <v>4656</v>
      </c>
      <c r="B4527" t="s">
        <v>8479</v>
      </c>
      <c r="C4527" t="s">
        <v>233</v>
      </c>
      <c r="D4527" t="s">
        <v>92</v>
      </c>
      <c r="E4527" t="s">
        <v>16</v>
      </c>
      <c r="F4527">
        <v>90</v>
      </c>
      <c r="G4527" t="s">
        <v>9820</v>
      </c>
      <c r="H4527" t="s">
        <v>655</v>
      </c>
      <c r="I4527" t="s">
        <v>32</v>
      </c>
      <c r="J4527" s="6">
        <v>43842</v>
      </c>
      <c r="K4527">
        <v>57</v>
      </c>
      <c r="L4527" t="s">
        <v>159</v>
      </c>
      <c r="M4527">
        <f t="shared" si="140"/>
        <v>0</v>
      </c>
      <c r="N4527" s="23" t="s">
        <v>13289</v>
      </c>
      <c r="O4527" s="23" t="s">
        <v>10453</v>
      </c>
      <c r="P4527" s="23">
        <f t="shared" si="141"/>
        <v>7</v>
      </c>
    </row>
    <row r="4528" spans="1:16" x14ac:dyDescent="0.3">
      <c r="A4528">
        <v>4657</v>
      </c>
      <c r="B4528" t="s">
        <v>4768</v>
      </c>
      <c r="C4528" t="s">
        <v>2188</v>
      </c>
      <c r="D4528" t="s">
        <v>28</v>
      </c>
      <c r="E4528" t="s">
        <v>29</v>
      </c>
      <c r="F4528">
        <v>90</v>
      </c>
      <c r="G4528" t="s">
        <v>9821</v>
      </c>
      <c r="H4528" t="s">
        <v>1796</v>
      </c>
      <c r="I4528" t="s">
        <v>178</v>
      </c>
      <c r="J4528" s="6">
        <v>44808</v>
      </c>
      <c r="K4528">
        <v>35</v>
      </c>
      <c r="L4528" t="s">
        <v>39</v>
      </c>
      <c r="M4528">
        <f t="shared" si="140"/>
        <v>0</v>
      </c>
      <c r="N4528" s="23" t="s">
        <v>1880</v>
      </c>
      <c r="O4528" s="23" t="s">
        <v>6</v>
      </c>
      <c r="P4528" s="23">
        <f t="shared" si="141"/>
        <v>6</v>
      </c>
    </row>
    <row r="4529" spans="1:16" x14ac:dyDescent="0.3">
      <c r="A4529">
        <v>4658</v>
      </c>
      <c r="B4529" t="s">
        <v>8187</v>
      </c>
      <c r="C4529" t="s">
        <v>9715</v>
      </c>
      <c r="D4529" t="s">
        <v>28</v>
      </c>
      <c r="E4529" t="s">
        <v>29</v>
      </c>
      <c r="F4529">
        <v>30</v>
      </c>
      <c r="G4529" t="s">
        <v>15026</v>
      </c>
      <c r="H4529" t="s">
        <v>3402</v>
      </c>
      <c r="I4529" t="s">
        <v>32</v>
      </c>
      <c r="J4529" s="6">
        <v>44539</v>
      </c>
      <c r="K4529">
        <v>77</v>
      </c>
      <c r="L4529" t="s">
        <v>54</v>
      </c>
      <c r="M4529">
        <f t="shared" si="140"/>
        <v>0</v>
      </c>
      <c r="N4529" s="23" t="s">
        <v>13290</v>
      </c>
      <c r="O4529" s="23" t="s">
        <v>3369</v>
      </c>
      <c r="P4529" s="23">
        <f t="shared" si="141"/>
        <v>5</v>
      </c>
    </row>
    <row r="4530" spans="1:16" x14ac:dyDescent="0.3">
      <c r="A4530">
        <v>4659</v>
      </c>
      <c r="B4530" t="s">
        <v>3089</v>
      </c>
      <c r="C4530" t="s">
        <v>6322</v>
      </c>
      <c r="D4530" t="s">
        <v>28</v>
      </c>
      <c r="E4530" t="s">
        <v>29</v>
      </c>
      <c r="F4530">
        <v>90</v>
      </c>
      <c r="G4530" t="s">
        <v>9823</v>
      </c>
      <c r="H4530" t="s">
        <v>5643</v>
      </c>
      <c r="I4530" t="s">
        <v>886</v>
      </c>
      <c r="J4530" s="6" t="s">
        <v>14203</v>
      </c>
      <c r="K4530">
        <v>74</v>
      </c>
      <c r="L4530" t="s">
        <v>33</v>
      </c>
      <c r="M4530">
        <f t="shared" si="140"/>
        <v>0</v>
      </c>
      <c r="N4530" s="23" t="s">
        <v>13291</v>
      </c>
      <c r="O4530" s="23" t="s">
        <v>6</v>
      </c>
      <c r="P4530" s="23">
        <f t="shared" si="141"/>
        <v>6</v>
      </c>
    </row>
    <row r="4531" spans="1:16" x14ac:dyDescent="0.3">
      <c r="A4531">
        <v>4660</v>
      </c>
      <c r="B4531" t="s">
        <v>8187</v>
      </c>
      <c r="C4531" t="s">
        <v>1813</v>
      </c>
      <c r="D4531" t="s">
        <v>28</v>
      </c>
      <c r="E4531" t="s">
        <v>29</v>
      </c>
      <c r="F4531">
        <v>60</v>
      </c>
      <c r="G4531" t="s">
        <v>9823</v>
      </c>
      <c r="H4531" t="s">
        <v>1382</v>
      </c>
      <c r="I4531" t="s">
        <v>32</v>
      </c>
      <c r="J4531" s="6">
        <v>43930</v>
      </c>
      <c r="K4531">
        <v>43</v>
      </c>
      <c r="L4531" t="s">
        <v>80</v>
      </c>
      <c r="M4531">
        <f t="shared" si="140"/>
        <v>0</v>
      </c>
      <c r="N4531" s="23" t="s">
        <v>13291</v>
      </c>
      <c r="O4531" s="23" t="s">
        <v>6</v>
      </c>
      <c r="P4531" s="23">
        <f t="shared" si="141"/>
        <v>6</v>
      </c>
    </row>
    <row r="4532" spans="1:16" x14ac:dyDescent="0.3">
      <c r="A4532">
        <v>4661</v>
      </c>
      <c r="B4532" t="s">
        <v>7121</v>
      </c>
      <c r="C4532" t="s">
        <v>3369</v>
      </c>
      <c r="D4532" t="s">
        <v>28</v>
      </c>
      <c r="E4532" t="s">
        <v>29</v>
      </c>
      <c r="F4532">
        <v>60</v>
      </c>
      <c r="G4532" t="s">
        <v>9824</v>
      </c>
      <c r="H4532" t="s">
        <v>3862</v>
      </c>
      <c r="I4532" t="s">
        <v>2543</v>
      </c>
      <c r="J4532" s="6">
        <v>43873</v>
      </c>
      <c r="K4532">
        <v>32</v>
      </c>
      <c r="L4532" t="s">
        <v>80</v>
      </c>
      <c r="M4532">
        <f t="shared" si="140"/>
        <v>0</v>
      </c>
      <c r="N4532" s="23" t="s">
        <v>13292</v>
      </c>
      <c r="O4532" s="23" t="s">
        <v>6</v>
      </c>
      <c r="P4532" s="23">
        <f t="shared" si="141"/>
        <v>6</v>
      </c>
    </row>
    <row r="4533" spans="1:16" x14ac:dyDescent="0.3">
      <c r="A4533">
        <v>4662</v>
      </c>
      <c r="B4533" t="s">
        <v>922</v>
      </c>
      <c r="C4533" t="s">
        <v>6307</v>
      </c>
      <c r="D4533" t="s">
        <v>28</v>
      </c>
      <c r="E4533" t="s">
        <v>29</v>
      </c>
      <c r="F4533">
        <v>60</v>
      </c>
      <c r="G4533" t="s">
        <v>9825</v>
      </c>
      <c r="H4533" t="s">
        <v>2671</v>
      </c>
      <c r="I4533" t="s">
        <v>1157</v>
      </c>
      <c r="J4533" s="6">
        <v>43836</v>
      </c>
      <c r="K4533">
        <v>29</v>
      </c>
      <c r="L4533" t="s">
        <v>39</v>
      </c>
      <c r="M4533">
        <f t="shared" si="140"/>
        <v>0</v>
      </c>
      <c r="N4533" s="23" t="s">
        <v>13293</v>
      </c>
      <c r="O4533" s="23" t="s">
        <v>11106</v>
      </c>
      <c r="P4533" s="23">
        <f t="shared" si="141"/>
        <v>6</v>
      </c>
    </row>
    <row r="4534" spans="1:16" x14ac:dyDescent="0.3">
      <c r="A4534">
        <v>4663</v>
      </c>
      <c r="B4534" t="s">
        <v>1031</v>
      </c>
      <c r="C4534" t="s">
        <v>6890</v>
      </c>
      <c r="D4534" t="s">
        <v>28</v>
      </c>
      <c r="E4534" t="s">
        <v>29</v>
      </c>
      <c r="F4534">
        <v>30</v>
      </c>
      <c r="G4534" t="s">
        <v>9826</v>
      </c>
      <c r="H4534" t="s">
        <v>4066</v>
      </c>
      <c r="I4534" t="s">
        <v>4067</v>
      </c>
      <c r="J4534" s="6" t="s">
        <v>13993</v>
      </c>
      <c r="K4534">
        <v>92</v>
      </c>
      <c r="L4534" t="s">
        <v>64</v>
      </c>
      <c r="M4534">
        <f t="shared" si="140"/>
        <v>0</v>
      </c>
      <c r="N4534" s="23" t="s">
        <v>4451</v>
      </c>
      <c r="O4534" s="23" t="s">
        <v>10417</v>
      </c>
      <c r="P4534" s="23">
        <f t="shared" si="141"/>
        <v>5</v>
      </c>
    </row>
    <row r="4535" spans="1:16" x14ac:dyDescent="0.3">
      <c r="A4535">
        <v>4664</v>
      </c>
      <c r="B4535" t="s">
        <v>6699</v>
      </c>
      <c r="C4535" t="s">
        <v>3549</v>
      </c>
      <c r="D4535" t="s">
        <v>28</v>
      </c>
      <c r="E4535" t="s">
        <v>29</v>
      </c>
      <c r="F4535">
        <v>60</v>
      </c>
      <c r="G4535" t="s">
        <v>9827</v>
      </c>
      <c r="H4535" t="s">
        <v>3793</v>
      </c>
      <c r="I4535" t="s">
        <v>173</v>
      </c>
      <c r="J4535" s="6" t="s">
        <v>13628</v>
      </c>
      <c r="K4535">
        <v>93</v>
      </c>
      <c r="L4535" t="s">
        <v>80</v>
      </c>
      <c r="M4535">
        <f t="shared" si="140"/>
        <v>0</v>
      </c>
      <c r="N4535" s="23" t="s">
        <v>13294</v>
      </c>
      <c r="O4535" s="23" t="s">
        <v>10490</v>
      </c>
      <c r="P4535" s="23">
        <f t="shared" si="141"/>
        <v>4</v>
      </c>
    </row>
    <row r="4536" spans="1:16" x14ac:dyDescent="0.3">
      <c r="A4536">
        <v>4665</v>
      </c>
      <c r="B4536" t="s">
        <v>990</v>
      </c>
      <c r="C4536" t="s">
        <v>8563</v>
      </c>
      <c r="D4536" t="s">
        <v>28</v>
      </c>
      <c r="E4536" t="s">
        <v>29</v>
      </c>
      <c r="F4536">
        <v>60</v>
      </c>
      <c r="G4536" t="s">
        <v>9828</v>
      </c>
      <c r="H4536" t="s">
        <v>7330</v>
      </c>
      <c r="I4536" t="s">
        <v>5820</v>
      </c>
      <c r="J4536" s="6">
        <v>44719</v>
      </c>
      <c r="K4536">
        <v>56</v>
      </c>
      <c r="L4536" t="s">
        <v>20</v>
      </c>
      <c r="M4536">
        <f t="shared" si="140"/>
        <v>0</v>
      </c>
      <c r="N4536" s="23" t="s">
        <v>13295</v>
      </c>
      <c r="O4536" s="23" t="s">
        <v>10422</v>
      </c>
      <c r="P4536" s="23">
        <f t="shared" si="141"/>
        <v>4</v>
      </c>
    </row>
    <row r="4537" spans="1:16" x14ac:dyDescent="0.3">
      <c r="A4537">
        <v>4666</v>
      </c>
      <c r="B4537" t="s">
        <v>9193</v>
      </c>
      <c r="C4537" t="s">
        <v>987</v>
      </c>
      <c r="D4537" t="s">
        <v>621</v>
      </c>
      <c r="E4537" t="s">
        <v>29</v>
      </c>
      <c r="F4537">
        <v>30</v>
      </c>
      <c r="G4537" t="s">
        <v>9829</v>
      </c>
      <c r="H4537" t="s">
        <v>3409</v>
      </c>
      <c r="I4537" t="s">
        <v>95</v>
      </c>
      <c r="J4537" s="6" t="s">
        <v>13688</v>
      </c>
      <c r="K4537">
        <v>13</v>
      </c>
      <c r="L4537" t="s">
        <v>159</v>
      </c>
      <c r="M4537">
        <f t="shared" si="140"/>
        <v>0</v>
      </c>
      <c r="N4537" s="23" t="s">
        <v>13296</v>
      </c>
      <c r="O4537" s="23" t="s">
        <v>10417</v>
      </c>
      <c r="P4537" s="23">
        <f t="shared" si="141"/>
        <v>5</v>
      </c>
    </row>
    <row r="4538" spans="1:16" x14ac:dyDescent="0.3">
      <c r="A4538">
        <v>4667</v>
      </c>
      <c r="B4538" t="s">
        <v>2381</v>
      </c>
      <c r="C4538" t="s">
        <v>1307</v>
      </c>
      <c r="D4538" t="s">
        <v>28</v>
      </c>
      <c r="E4538" t="s">
        <v>29</v>
      </c>
      <c r="F4538">
        <v>30</v>
      </c>
      <c r="G4538" t="s">
        <v>9830</v>
      </c>
      <c r="H4538" t="s">
        <v>3100</v>
      </c>
      <c r="I4538" t="s">
        <v>32</v>
      </c>
      <c r="J4538" s="6">
        <v>44320</v>
      </c>
      <c r="K4538">
        <v>46</v>
      </c>
      <c r="L4538" t="s">
        <v>20</v>
      </c>
      <c r="M4538">
        <f t="shared" si="140"/>
        <v>0</v>
      </c>
      <c r="N4538" s="23" t="s">
        <v>13297</v>
      </c>
      <c r="O4538" s="23" t="s">
        <v>10422</v>
      </c>
      <c r="P4538" s="23">
        <f t="shared" si="141"/>
        <v>4</v>
      </c>
    </row>
    <row r="4539" spans="1:16" x14ac:dyDescent="0.3">
      <c r="A4539">
        <v>4668</v>
      </c>
      <c r="B4539" t="s">
        <v>9831</v>
      </c>
      <c r="C4539" t="s">
        <v>3382</v>
      </c>
      <c r="D4539" t="s">
        <v>15</v>
      </c>
      <c r="E4539" t="s">
        <v>16</v>
      </c>
      <c r="F4539">
        <v>30</v>
      </c>
      <c r="G4539" t="s">
        <v>14741</v>
      </c>
      <c r="H4539" t="s">
        <v>2753</v>
      </c>
      <c r="I4539" t="s">
        <v>124</v>
      </c>
      <c r="J4539" s="6" t="s">
        <v>13867</v>
      </c>
      <c r="K4539">
        <v>13</v>
      </c>
      <c r="L4539" t="s">
        <v>80</v>
      </c>
      <c r="M4539">
        <f t="shared" si="140"/>
        <v>0</v>
      </c>
      <c r="N4539" s="23" t="s">
        <v>13298</v>
      </c>
      <c r="O4539" s="23" t="s">
        <v>10449</v>
      </c>
      <c r="P4539" s="23">
        <f t="shared" si="141"/>
        <v>7</v>
      </c>
    </row>
    <row r="4540" spans="1:16" x14ac:dyDescent="0.3">
      <c r="A4540">
        <v>4669</v>
      </c>
      <c r="B4540" t="s">
        <v>6316</v>
      </c>
      <c r="C4540" t="s">
        <v>9833</v>
      </c>
      <c r="D4540" t="s">
        <v>15</v>
      </c>
      <c r="E4540" t="s">
        <v>16</v>
      </c>
      <c r="F4540">
        <v>30</v>
      </c>
      <c r="G4540" t="s">
        <v>9834</v>
      </c>
      <c r="H4540" t="s">
        <v>1791</v>
      </c>
      <c r="I4540" t="s">
        <v>32</v>
      </c>
      <c r="J4540" s="6" t="s">
        <v>13793</v>
      </c>
      <c r="K4540">
        <v>63</v>
      </c>
      <c r="L4540" t="s">
        <v>80</v>
      </c>
      <c r="M4540">
        <f t="shared" si="140"/>
        <v>0</v>
      </c>
      <c r="N4540" s="23" t="s">
        <v>13298</v>
      </c>
      <c r="O4540" s="23" t="s">
        <v>6</v>
      </c>
      <c r="P4540" s="23">
        <f t="shared" si="141"/>
        <v>6</v>
      </c>
    </row>
    <row r="4541" spans="1:16" x14ac:dyDescent="0.3">
      <c r="A4541">
        <v>4670</v>
      </c>
      <c r="B4541" t="s">
        <v>6894</v>
      </c>
      <c r="C4541" t="s">
        <v>2344</v>
      </c>
      <c r="D4541" t="s">
        <v>15</v>
      </c>
      <c r="E4541" t="s">
        <v>16</v>
      </c>
      <c r="F4541">
        <v>90</v>
      </c>
      <c r="G4541" t="s">
        <v>9835</v>
      </c>
      <c r="H4541" t="s">
        <v>5047</v>
      </c>
      <c r="I4541" t="s">
        <v>178</v>
      </c>
      <c r="J4541" s="6">
        <v>44510</v>
      </c>
      <c r="K4541">
        <v>32</v>
      </c>
      <c r="L4541" t="s">
        <v>39</v>
      </c>
      <c r="M4541">
        <f t="shared" si="140"/>
        <v>0</v>
      </c>
      <c r="N4541" s="23" t="s">
        <v>13299</v>
      </c>
      <c r="O4541" s="23" t="s">
        <v>10422</v>
      </c>
      <c r="P4541" s="23">
        <f t="shared" si="141"/>
        <v>4</v>
      </c>
    </row>
    <row r="4542" spans="1:16" x14ac:dyDescent="0.3">
      <c r="A4542">
        <v>4671</v>
      </c>
      <c r="B4542" t="s">
        <v>507</v>
      </c>
      <c r="C4542" t="s">
        <v>8811</v>
      </c>
      <c r="D4542" t="s">
        <v>28</v>
      </c>
      <c r="E4542" t="s">
        <v>29</v>
      </c>
      <c r="F4542">
        <v>60</v>
      </c>
      <c r="G4542" t="s">
        <v>9836</v>
      </c>
      <c r="H4542" t="s">
        <v>360</v>
      </c>
      <c r="I4542" t="s">
        <v>25</v>
      </c>
      <c r="J4542" s="6">
        <v>44573</v>
      </c>
      <c r="K4542">
        <v>60</v>
      </c>
      <c r="L4542" t="s">
        <v>39</v>
      </c>
      <c r="M4542">
        <f t="shared" si="140"/>
        <v>0</v>
      </c>
      <c r="N4542" s="23" t="s">
        <v>13300</v>
      </c>
      <c r="O4542" s="23" t="s">
        <v>10417</v>
      </c>
      <c r="P4542" s="23">
        <f t="shared" si="141"/>
        <v>5</v>
      </c>
    </row>
    <row r="4543" spans="1:16" x14ac:dyDescent="0.3">
      <c r="A4543">
        <v>4672</v>
      </c>
      <c r="B4543" t="s">
        <v>6668</v>
      </c>
      <c r="C4543" t="s">
        <v>3141</v>
      </c>
      <c r="D4543" t="s">
        <v>28</v>
      </c>
      <c r="E4543" t="s">
        <v>29</v>
      </c>
      <c r="F4543">
        <v>30</v>
      </c>
      <c r="G4543" t="s">
        <v>9837</v>
      </c>
      <c r="H4543" t="s">
        <v>7151</v>
      </c>
      <c r="I4543" t="s">
        <v>38</v>
      </c>
      <c r="J4543" s="6">
        <v>44234</v>
      </c>
      <c r="K4543">
        <v>33</v>
      </c>
      <c r="L4543" t="s">
        <v>45</v>
      </c>
      <c r="M4543">
        <f t="shared" si="140"/>
        <v>0</v>
      </c>
      <c r="N4543" s="23" t="s">
        <v>13301</v>
      </c>
      <c r="O4543" s="23" t="s">
        <v>12791</v>
      </c>
      <c r="P4543" s="23">
        <f t="shared" si="141"/>
        <v>4</v>
      </c>
    </row>
    <row r="4544" spans="1:16" x14ac:dyDescent="0.3">
      <c r="A4544">
        <v>4673</v>
      </c>
      <c r="B4544" t="s">
        <v>807</v>
      </c>
      <c r="C4544" t="s">
        <v>829</v>
      </c>
      <c r="D4544" t="s">
        <v>28</v>
      </c>
      <c r="E4544" t="s">
        <v>29</v>
      </c>
      <c r="F4544">
        <v>90</v>
      </c>
      <c r="G4544" t="s">
        <v>9838</v>
      </c>
      <c r="H4544" t="s">
        <v>2629</v>
      </c>
      <c r="I4544" t="s">
        <v>95</v>
      </c>
      <c r="J4544" s="6" t="s">
        <v>13841</v>
      </c>
      <c r="K4544">
        <v>31</v>
      </c>
      <c r="L4544" t="s">
        <v>64</v>
      </c>
      <c r="M4544">
        <f t="shared" si="140"/>
        <v>0</v>
      </c>
      <c r="N4544" s="23" t="s">
        <v>13302</v>
      </c>
      <c r="O4544" s="23" t="s">
        <v>10420</v>
      </c>
      <c r="P4544" s="23">
        <f t="shared" si="141"/>
        <v>6</v>
      </c>
    </row>
    <row r="4545" spans="1:16" x14ac:dyDescent="0.3">
      <c r="A4545">
        <v>4674</v>
      </c>
      <c r="B4545" t="s">
        <v>9839</v>
      </c>
      <c r="C4545" t="s">
        <v>2113</v>
      </c>
      <c r="D4545" t="s">
        <v>15</v>
      </c>
      <c r="E4545" t="s">
        <v>16</v>
      </c>
      <c r="F4545">
        <v>60</v>
      </c>
      <c r="G4545" t="s">
        <v>9840</v>
      </c>
      <c r="H4545" t="s">
        <v>3092</v>
      </c>
      <c r="I4545" t="s">
        <v>886</v>
      </c>
      <c r="J4545" s="6">
        <v>44906</v>
      </c>
      <c r="K4545">
        <v>35</v>
      </c>
      <c r="L4545" t="s">
        <v>45</v>
      </c>
      <c r="M4545">
        <f t="shared" si="140"/>
        <v>0</v>
      </c>
      <c r="N4545" s="23" t="s">
        <v>4599</v>
      </c>
      <c r="O4545" s="23" t="s">
        <v>10422</v>
      </c>
      <c r="P4545" s="23">
        <f t="shared" si="141"/>
        <v>4</v>
      </c>
    </row>
    <row r="4546" spans="1:16" x14ac:dyDescent="0.3">
      <c r="A4546">
        <v>4675</v>
      </c>
      <c r="B4546" t="s">
        <v>9841</v>
      </c>
      <c r="C4546" t="s">
        <v>1439</v>
      </c>
      <c r="D4546" t="s">
        <v>15</v>
      </c>
      <c r="E4546" t="s">
        <v>16</v>
      </c>
      <c r="F4546">
        <v>60</v>
      </c>
      <c r="G4546" t="s">
        <v>14742</v>
      </c>
      <c r="H4546" t="s">
        <v>2479</v>
      </c>
      <c r="I4546" t="s">
        <v>1233</v>
      </c>
      <c r="J4546" s="6">
        <v>44324</v>
      </c>
      <c r="K4546">
        <v>89</v>
      </c>
      <c r="L4546" t="s">
        <v>33</v>
      </c>
      <c r="M4546">
        <f t="shared" ref="M4546:M4609" si="142">COUNTBLANK(A4546:L4546)</f>
        <v>0</v>
      </c>
      <c r="N4546" s="23" t="s">
        <v>13303</v>
      </c>
      <c r="O4546" s="23" t="s">
        <v>10454</v>
      </c>
      <c r="P4546" s="23">
        <f t="shared" ref="P4546:P4609" si="143">LEN(O4546)</f>
        <v>4</v>
      </c>
    </row>
    <row r="4547" spans="1:16" x14ac:dyDescent="0.3">
      <c r="A4547">
        <v>4676</v>
      </c>
      <c r="B4547" t="s">
        <v>9843</v>
      </c>
      <c r="C4547" t="s">
        <v>9844</v>
      </c>
      <c r="D4547" t="s">
        <v>15</v>
      </c>
      <c r="E4547" t="s">
        <v>16</v>
      </c>
      <c r="F4547">
        <v>90</v>
      </c>
      <c r="G4547" t="s">
        <v>9845</v>
      </c>
      <c r="H4547" t="s">
        <v>5682</v>
      </c>
      <c r="I4547" t="s">
        <v>173</v>
      </c>
      <c r="J4547" s="6" t="s">
        <v>14101</v>
      </c>
      <c r="K4547">
        <v>22</v>
      </c>
      <c r="L4547" t="s">
        <v>45</v>
      </c>
      <c r="M4547">
        <f t="shared" si="142"/>
        <v>0</v>
      </c>
      <c r="N4547" s="23" t="s">
        <v>13304</v>
      </c>
      <c r="O4547" s="23" t="s">
        <v>10468</v>
      </c>
      <c r="P4547" s="23">
        <f t="shared" si="143"/>
        <v>8</v>
      </c>
    </row>
    <row r="4548" spans="1:16" x14ac:dyDescent="0.3">
      <c r="A4548">
        <v>4677</v>
      </c>
      <c r="B4548" t="s">
        <v>6039</v>
      </c>
      <c r="C4548" t="s">
        <v>6004</v>
      </c>
      <c r="D4548" t="s">
        <v>51</v>
      </c>
      <c r="E4548" t="s">
        <v>16</v>
      </c>
      <c r="F4548">
        <v>60</v>
      </c>
      <c r="G4548" t="s">
        <v>9846</v>
      </c>
      <c r="H4548" t="s">
        <v>1138</v>
      </c>
      <c r="I4548" t="s">
        <v>124</v>
      </c>
      <c r="J4548" s="6" t="s">
        <v>13697</v>
      </c>
      <c r="K4548">
        <v>15</v>
      </c>
      <c r="L4548" t="s">
        <v>45</v>
      </c>
      <c r="M4548">
        <f t="shared" si="142"/>
        <v>0</v>
      </c>
      <c r="N4548" s="23" t="s">
        <v>13305</v>
      </c>
      <c r="O4548" s="23" t="s">
        <v>10422</v>
      </c>
      <c r="P4548" s="23">
        <f t="shared" si="143"/>
        <v>4</v>
      </c>
    </row>
    <row r="4549" spans="1:16" x14ac:dyDescent="0.3">
      <c r="A4549">
        <v>4678</v>
      </c>
      <c r="B4549" t="s">
        <v>2523</v>
      </c>
      <c r="C4549" t="s">
        <v>6363</v>
      </c>
      <c r="D4549" t="s">
        <v>28</v>
      </c>
      <c r="E4549" t="s">
        <v>29</v>
      </c>
      <c r="F4549">
        <v>90</v>
      </c>
      <c r="G4549" t="s">
        <v>9847</v>
      </c>
      <c r="H4549" t="s">
        <v>1680</v>
      </c>
      <c r="I4549" t="s">
        <v>19</v>
      </c>
      <c r="J4549" s="6" t="s">
        <v>13762</v>
      </c>
      <c r="K4549">
        <v>102</v>
      </c>
      <c r="L4549" t="s">
        <v>33</v>
      </c>
      <c r="M4549">
        <f t="shared" si="142"/>
        <v>0</v>
      </c>
      <c r="N4549" s="23" t="s">
        <v>13306</v>
      </c>
      <c r="O4549" s="23" t="s">
        <v>6</v>
      </c>
      <c r="P4549" s="23">
        <f t="shared" si="143"/>
        <v>6</v>
      </c>
    </row>
    <row r="4550" spans="1:16" x14ac:dyDescent="0.3">
      <c r="A4550">
        <v>4679</v>
      </c>
      <c r="B4550" t="s">
        <v>9848</v>
      </c>
      <c r="C4550" t="s">
        <v>6454</v>
      </c>
      <c r="D4550" t="s">
        <v>15</v>
      </c>
      <c r="E4550" t="s">
        <v>16</v>
      </c>
      <c r="F4550">
        <v>90</v>
      </c>
      <c r="G4550" t="s">
        <v>9849</v>
      </c>
      <c r="H4550" t="s">
        <v>1781</v>
      </c>
      <c r="I4550" t="s">
        <v>32</v>
      </c>
      <c r="J4550" s="6" t="s">
        <v>13785</v>
      </c>
      <c r="K4550">
        <v>63</v>
      </c>
      <c r="L4550" t="s">
        <v>101</v>
      </c>
      <c r="M4550">
        <f t="shared" si="142"/>
        <v>0</v>
      </c>
      <c r="N4550" s="23" t="s">
        <v>13307</v>
      </c>
      <c r="O4550" s="23" t="s">
        <v>6</v>
      </c>
      <c r="P4550" s="23">
        <f t="shared" si="143"/>
        <v>6</v>
      </c>
    </row>
    <row r="4551" spans="1:16" x14ac:dyDescent="0.3">
      <c r="A4551">
        <v>4680</v>
      </c>
      <c r="B4551" t="s">
        <v>9850</v>
      </c>
      <c r="C4551" t="s">
        <v>2143</v>
      </c>
      <c r="D4551" t="s">
        <v>51</v>
      </c>
      <c r="E4551" t="s">
        <v>16</v>
      </c>
      <c r="F4551">
        <v>60</v>
      </c>
      <c r="G4551" t="s">
        <v>9851</v>
      </c>
      <c r="H4551" t="s">
        <v>378</v>
      </c>
      <c r="I4551" t="s">
        <v>146</v>
      </c>
      <c r="J4551" s="6">
        <v>44321</v>
      </c>
      <c r="K4551">
        <v>90</v>
      </c>
      <c r="L4551" t="s">
        <v>70</v>
      </c>
      <c r="M4551">
        <f t="shared" si="142"/>
        <v>0</v>
      </c>
      <c r="N4551" s="23" t="s">
        <v>13308</v>
      </c>
      <c r="O4551" s="23" t="s">
        <v>10422</v>
      </c>
      <c r="P4551" s="23">
        <f t="shared" si="143"/>
        <v>4</v>
      </c>
    </row>
    <row r="4552" spans="1:16" x14ac:dyDescent="0.3">
      <c r="A4552">
        <v>4681</v>
      </c>
      <c r="B4552" t="s">
        <v>5309</v>
      </c>
      <c r="C4552" t="s">
        <v>184</v>
      </c>
      <c r="D4552" t="s">
        <v>51</v>
      </c>
      <c r="E4552" t="s">
        <v>16</v>
      </c>
      <c r="F4552">
        <v>90</v>
      </c>
      <c r="G4552" t="s">
        <v>9852</v>
      </c>
      <c r="H4552" t="s">
        <v>3122</v>
      </c>
      <c r="I4552" t="s">
        <v>1035</v>
      </c>
      <c r="J4552" s="6" t="s">
        <v>13958</v>
      </c>
      <c r="K4552">
        <v>85</v>
      </c>
      <c r="L4552" t="s">
        <v>39</v>
      </c>
      <c r="M4552">
        <f t="shared" si="142"/>
        <v>0</v>
      </c>
      <c r="N4552" s="23" t="s">
        <v>13309</v>
      </c>
      <c r="O4552" s="23" t="s">
        <v>10438</v>
      </c>
      <c r="P4552" s="23">
        <f t="shared" si="143"/>
        <v>5</v>
      </c>
    </row>
    <row r="4553" spans="1:16" x14ac:dyDescent="0.3">
      <c r="A4553">
        <v>4682</v>
      </c>
      <c r="B4553" t="s">
        <v>3604</v>
      </c>
      <c r="C4553" t="s">
        <v>9853</v>
      </c>
      <c r="D4553" t="s">
        <v>28</v>
      </c>
      <c r="E4553" t="s">
        <v>29</v>
      </c>
      <c r="F4553">
        <v>60</v>
      </c>
      <c r="G4553" t="s">
        <v>9854</v>
      </c>
      <c r="H4553" t="s">
        <v>483</v>
      </c>
      <c r="I4553" t="s">
        <v>32</v>
      </c>
      <c r="J4553" s="6" t="s">
        <v>13806</v>
      </c>
      <c r="K4553">
        <v>57</v>
      </c>
      <c r="L4553" t="s">
        <v>33</v>
      </c>
      <c r="M4553">
        <f t="shared" si="142"/>
        <v>0</v>
      </c>
      <c r="N4553" s="23" t="s">
        <v>1306</v>
      </c>
      <c r="O4553" s="23" t="s">
        <v>10422</v>
      </c>
      <c r="P4553" s="23">
        <f t="shared" si="143"/>
        <v>4</v>
      </c>
    </row>
    <row r="4554" spans="1:16" x14ac:dyDescent="0.3">
      <c r="A4554">
        <v>4683</v>
      </c>
      <c r="B4554" t="s">
        <v>5537</v>
      </c>
      <c r="C4554" t="s">
        <v>2257</v>
      </c>
      <c r="D4554" t="s">
        <v>41</v>
      </c>
      <c r="E4554" t="s">
        <v>16</v>
      </c>
      <c r="F4554">
        <v>30</v>
      </c>
      <c r="G4554" t="s">
        <v>9855</v>
      </c>
      <c r="H4554" t="s">
        <v>6693</v>
      </c>
      <c r="I4554" t="s">
        <v>25</v>
      </c>
      <c r="J4554" s="6" t="s">
        <v>14074</v>
      </c>
      <c r="K4554">
        <v>53</v>
      </c>
      <c r="L4554" t="s">
        <v>101</v>
      </c>
      <c r="M4554">
        <f t="shared" si="142"/>
        <v>0</v>
      </c>
      <c r="N4554" s="23" t="s">
        <v>13310</v>
      </c>
      <c r="O4554" s="23" t="s">
        <v>6</v>
      </c>
      <c r="P4554" s="23">
        <f t="shared" si="143"/>
        <v>6</v>
      </c>
    </row>
    <row r="4555" spans="1:16" x14ac:dyDescent="0.3">
      <c r="A4555">
        <v>4684</v>
      </c>
      <c r="B4555" t="s">
        <v>3079</v>
      </c>
      <c r="C4555" t="s">
        <v>1721</v>
      </c>
      <c r="D4555" t="s">
        <v>28</v>
      </c>
      <c r="E4555" t="s">
        <v>29</v>
      </c>
      <c r="F4555">
        <v>60</v>
      </c>
      <c r="G4555" t="s">
        <v>9856</v>
      </c>
      <c r="H4555" t="s">
        <v>4133</v>
      </c>
      <c r="I4555" t="s">
        <v>32</v>
      </c>
      <c r="J4555" s="6" t="s">
        <v>14144</v>
      </c>
      <c r="K4555">
        <v>67</v>
      </c>
      <c r="L4555" t="s">
        <v>20</v>
      </c>
      <c r="M4555">
        <f t="shared" si="142"/>
        <v>0</v>
      </c>
      <c r="N4555" s="23" t="s">
        <v>13311</v>
      </c>
      <c r="O4555" s="23" t="s">
        <v>10442</v>
      </c>
      <c r="P4555" s="23">
        <f t="shared" si="143"/>
        <v>7</v>
      </c>
    </row>
    <row r="4556" spans="1:16" x14ac:dyDescent="0.3">
      <c r="A4556">
        <v>4685</v>
      </c>
      <c r="B4556" t="s">
        <v>9857</v>
      </c>
      <c r="C4556" t="s">
        <v>7403</v>
      </c>
      <c r="D4556" t="s">
        <v>51</v>
      </c>
      <c r="E4556" t="s">
        <v>16</v>
      </c>
      <c r="F4556">
        <v>90</v>
      </c>
      <c r="G4556" t="s">
        <v>9858</v>
      </c>
      <c r="H4556" t="s">
        <v>806</v>
      </c>
      <c r="I4556" t="s">
        <v>178</v>
      </c>
      <c r="J4556" s="6">
        <v>44440</v>
      </c>
      <c r="K4556">
        <v>28</v>
      </c>
      <c r="L4556" t="s">
        <v>39</v>
      </c>
      <c r="M4556">
        <f t="shared" si="142"/>
        <v>0</v>
      </c>
      <c r="N4556" s="23" t="s">
        <v>13312</v>
      </c>
      <c r="O4556" s="23" t="s">
        <v>6</v>
      </c>
      <c r="P4556" s="23">
        <f t="shared" si="143"/>
        <v>6</v>
      </c>
    </row>
    <row r="4557" spans="1:16" x14ac:dyDescent="0.3">
      <c r="A4557">
        <v>4686</v>
      </c>
      <c r="B4557" t="s">
        <v>1758</v>
      </c>
      <c r="C4557" t="s">
        <v>4242</v>
      </c>
      <c r="D4557" t="s">
        <v>28</v>
      </c>
      <c r="E4557" t="s">
        <v>29</v>
      </c>
      <c r="F4557">
        <v>60</v>
      </c>
      <c r="G4557" t="s">
        <v>9859</v>
      </c>
      <c r="H4557" t="s">
        <v>9860</v>
      </c>
      <c r="I4557" t="s">
        <v>38</v>
      </c>
      <c r="J4557" s="6" t="s">
        <v>13788</v>
      </c>
      <c r="K4557">
        <v>45</v>
      </c>
      <c r="L4557" t="s">
        <v>64</v>
      </c>
      <c r="M4557">
        <f t="shared" si="142"/>
        <v>0</v>
      </c>
      <c r="N4557" s="23" t="s">
        <v>13313</v>
      </c>
      <c r="O4557" s="23" t="s">
        <v>3780</v>
      </c>
      <c r="P4557" s="23">
        <f t="shared" si="143"/>
        <v>5</v>
      </c>
    </row>
    <row r="4558" spans="1:16" x14ac:dyDescent="0.3">
      <c r="A4558">
        <v>4687</v>
      </c>
      <c r="B4558" t="s">
        <v>9861</v>
      </c>
      <c r="C4558" t="s">
        <v>6237</v>
      </c>
      <c r="D4558" t="s">
        <v>15</v>
      </c>
      <c r="E4558" t="s">
        <v>16</v>
      </c>
      <c r="F4558">
        <v>60</v>
      </c>
      <c r="G4558" t="s">
        <v>9862</v>
      </c>
      <c r="H4558" t="s">
        <v>1601</v>
      </c>
      <c r="I4558" t="s">
        <v>32</v>
      </c>
      <c r="J4558" s="6" t="s">
        <v>13923</v>
      </c>
      <c r="K4558">
        <v>12</v>
      </c>
      <c r="L4558" t="s">
        <v>70</v>
      </c>
      <c r="M4558">
        <f t="shared" si="142"/>
        <v>0</v>
      </c>
      <c r="N4558" s="23" t="s">
        <v>12198</v>
      </c>
      <c r="O4558" s="23" t="s">
        <v>10468</v>
      </c>
      <c r="P4558" s="23">
        <f t="shared" si="143"/>
        <v>8</v>
      </c>
    </row>
    <row r="4559" spans="1:16" x14ac:dyDescent="0.3">
      <c r="A4559">
        <v>4688</v>
      </c>
      <c r="B4559" t="s">
        <v>975</v>
      </c>
      <c r="C4559" t="s">
        <v>4522</v>
      </c>
      <c r="D4559" t="s">
        <v>28</v>
      </c>
      <c r="E4559" t="s">
        <v>29</v>
      </c>
      <c r="F4559">
        <v>90</v>
      </c>
      <c r="G4559" t="s">
        <v>9863</v>
      </c>
      <c r="H4559" t="s">
        <v>3303</v>
      </c>
      <c r="I4559" t="s">
        <v>294</v>
      </c>
      <c r="J4559" s="6">
        <v>44055</v>
      </c>
      <c r="K4559">
        <v>49</v>
      </c>
      <c r="L4559" t="s">
        <v>159</v>
      </c>
      <c r="M4559">
        <f t="shared" si="142"/>
        <v>0</v>
      </c>
      <c r="N4559" s="23" t="s">
        <v>12198</v>
      </c>
      <c r="O4559" s="23" t="s">
        <v>13314</v>
      </c>
      <c r="P4559" s="23">
        <f t="shared" si="143"/>
        <v>9</v>
      </c>
    </row>
    <row r="4560" spans="1:16" x14ac:dyDescent="0.3">
      <c r="A4560">
        <v>4689</v>
      </c>
      <c r="B4560" t="s">
        <v>9843</v>
      </c>
      <c r="C4560" t="s">
        <v>4994</v>
      </c>
      <c r="D4560" t="s">
        <v>15</v>
      </c>
      <c r="E4560" t="s">
        <v>16</v>
      </c>
      <c r="F4560">
        <v>90</v>
      </c>
      <c r="G4560" t="s">
        <v>9864</v>
      </c>
      <c r="H4560" t="s">
        <v>619</v>
      </c>
      <c r="I4560" t="s">
        <v>187</v>
      </c>
      <c r="J4560" s="6">
        <v>43832</v>
      </c>
      <c r="K4560">
        <v>32</v>
      </c>
      <c r="L4560" t="s">
        <v>101</v>
      </c>
      <c r="M4560">
        <f t="shared" si="142"/>
        <v>0</v>
      </c>
      <c r="N4560" s="23" t="s">
        <v>13315</v>
      </c>
      <c r="O4560" s="23" t="s">
        <v>10417</v>
      </c>
      <c r="P4560" s="23">
        <f t="shared" si="143"/>
        <v>5</v>
      </c>
    </row>
    <row r="4561" spans="1:16" x14ac:dyDescent="0.3">
      <c r="A4561">
        <v>4690</v>
      </c>
      <c r="B4561" t="s">
        <v>9865</v>
      </c>
      <c r="C4561" t="s">
        <v>4205</v>
      </c>
      <c r="D4561" t="s">
        <v>51</v>
      </c>
      <c r="E4561" t="s">
        <v>16</v>
      </c>
      <c r="F4561">
        <v>30</v>
      </c>
      <c r="G4561" t="s">
        <v>9866</v>
      </c>
      <c r="H4561" t="s">
        <v>3991</v>
      </c>
      <c r="I4561" t="s">
        <v>32</v>
      </c>
      <c r="J4561" s="6" t="s">
        <v>13832</v>
      </c>
      <c r="K4561">
        <v>93</v>
      </c>
      <c r="L4561" t="s">
        <v>54</v>
      </c>
      <c r="M4561">
        <f t="shared" si="142"/>
        <v>0</v>
      </c>
      <c r="N4561" s="23" t="s">
        <v>13316</v>
      </c>
      <c r="O4561" s="23" t="s">
        <v>6</v>
      </c>
      <c r="P4561" s="23">
        <f t="shared" si="143"/>
        <v>6</v>
      </c>
    </row>
    <row r="4562" spans="1:16" x14ac:dyDescent="0.3">
      <c r="A4562">
        <v>4691</v>
      </c>
      <c r="B4562" t="s">
        <v>9867</v>
      </c>
      <c r="C4562" t="s">
        <v>7443</v>
      </c>
      <c r="D4562" t="s">
        <v>51</v>
      </c>
      <c r="E4562" t="s">
        <v>16</v>
      </c>
      <c r="F4562">
        <v>90</v>
      </c>
      <c r="G4562" t="s">
        <v>9868</v>
      </c>
      <c r="H4562" t="s">
        <v>4678</v>
      </c>
      <c r="I4562" t="s">
        <v>886</v>
      </c>
      <c r="J4562" s="6" t="s">
        <v>14138</v>
      </c>
      <c r="K4562">
        <v>36</v>
      </c>
      <c r="L4562" t="s">
        <v>70</v>
      </c>
      <c r="M4562">
        <f t="shared" si="142"/>
        <v>0</v>
      </c>
      <c r="N4562" s="23" t="s">
        <v>13317</v>
      </c>
      <c r="O4562" s="23" t="s">
        <v>10755</v>
      </c>
      <c r="P4562" s="23">
        <f t="shared" si="143"/>
        <v>5</v>
      </c>
    </row>
    <row r="4563" spans="1:16" x14ac:dyDescent="0.3">
      <c r="A4563">
        <v>4693</v>
      </c>
      <c r="B4563" t="s">
        <v>5141</v>
      </c>
      <c r="C4563" t="s">
        <v>9871</v>
      </c>
      <c r="D4563" t="s">
        <v>28</v>
      </c>
      <c r="E4563" t="s">
        <v>29</v>
      </c>
      <c r="F4563">
        <v>30</v>
      </c>
      <c r="G4563" t="s">
        <v>9872</v>
      </c>
      <c r="H4563" t="s">
        <v>3695</v>
      </c>
      <c r="I4563" t="s">
        <v>173</v>
      </c>
      <c r="J4563" s="6">
        <v>44349</v>
      </c>
      <c r="K4563">
        <v>25</v>
      </c>
      <c r="L4563" t="s">
        <v>20</v>
      </c>
      <c r="M4563">
        <f t="shared" si="142"/>
        <v>0</v>
      </c>
      <c r="N4563" s="23" t="s">
        <v>13318</v>
      </c>
      <c r="O4563" s="23" t="s">
        <v>1021</v>
      </c>
      <c r="P4563" s="23">
        <f t="shared" si="143"/>
        <v>6</v>
      </c>
    </row>
    <row r="4564" spans="1:16" x14ac:dyDescent="0.3">
      <c r="A4564">
        <v>4694</v>
      </c>
      <c r="B4564" t="s">
        <v>9873</v>
      </c>
      <c r="C4564" t="s">
        <v>2113</v>
      </c>
      <c r="D4564" t="s">
        <v>51</v>
      </c>
      <c r="E4564" t="s">
        <v>16</v>
      </c>
      <c r="F4564">
        <v>30</v>
      </c>
      <c r="G4564" t="s">
        <v>9872</v>
      </c>
      <c r="H4564" t="s">
        <v>3161</v>
      </c>
      <c r="I4564" t="s">
        <v>32</v>
      </c>
      <c r="J4564" s="6" t="s">
        <v>13926</v>
      </c>
      <c r="K4564">
        <v>7</v>
      </c>
      <c r="L4564" t="s">
        <v>20</v>
      </c>
      <c r="M4564">
        <f t="shared" si="142"/>
        <v>0</v>
      </c>
      <c r="N4564" s="23" t="s">
        <v>13318</v>
      </c>
      <c r="O4564" s="23" t="s">
        <v>1021</v>
      </c>
      <c r="P4564" s="23">
        <f t="shared" si="143"/>
        <v>6</v>
      </c>
    </row>
    <row r="4565" spans="1:16" x14ac:dyDescent="0.3">
      <c r="A4565">
        <v>4695</v>
      </c>
      <c r="B4565" t="s">
        <v>7034</v>
      </c>
      <c r="C4565" t="s">
        <v>4234</v>
      </c>
      <c r="D4565" t="s">
        <v>28</v>
      </c>
      <c r="E4565" t="s">
        <v>29</v>
      </c>
      <c r="F4565">
        <v>90</v>
      </c>
      <c r="G4565" t="s">
        <v>9874</v>
      </c>
      <c r="H4565" t="s">
        <v>7151</v>
      </c>
      <c r="I4565" t="s">
        <v>38</v>
      </c>
      <c r="J4565" s="6" t="s">
        <v>13954</v>
      </c>
      <c r="K4565">
        <v>4</v>
      </c>
      <c r="L4565" t="s">
        <v>64</v>
      </c>
      <c r="M4565">
        <f t="shared" si="142"/>
        <v>0</v>
      </c>
      <c r="N4565" s="23" t="s">
        <v>13318</v>
      </c>
      <c r="O4565" s="23" t="s">
        <v>4779</v>
      </c>
      <c r="P4565" s="23">
        <f t="shared" si="143"/>
        <v>8</v>
      </c>
    </row>
    <row r="4566" spans="1:16" x14ac:dyDescent="0.3">
      <c r="A4566">
        <v>4696</v>
      </c>
      <c r="B4566" t="s">
        <v>2828</v>
      </c>
      <c r="C4566" t="s">
        <v>5180</v>
      </c>
      <c r="D4566" t="s">
        <v>28</v>
      </c>
      <c r="E4566" t="s">
        <v>29</v>
      </c>
      <c r="F4566">
        <v>90</v>
      </c>
      <c r="G4566" t="s">
        <v>9875</v>
      </c>
      <c r="H4566" t="s">
        <v>6607</v>
      </c>
      <c r="I4566" t="s">
        <v>32</v>
      </c>
      <c r="J4566" s="6" t="s">
        <v>14111</v>
      </c>
      <c r="K4566">
        <v>3</v>
      </c>
      <c r="L4566" t="s">
        <v>33</v>
      </c>
      <c r="M4566">
        <f t="shared" si="142"/>
        <v>0</v>
      </c>
      <c r="N4566" s="23" t="s">
        <v>13318</v>
      </c>
      <c r="O4566" s="23" t="s">
        <v>644</v>
      </c>
      <c r="P4566" s="23">
        <f t="shared" si="143"/>
        <v>6</v>
      </c>
    </row>
    <row r="4567" spans="1:16" x14ac:dyDescent="0.3">
      <c r="A4567">
        <v>4697</v>
      </c>
      <c r="B4567" t="s">
        <v>6476</v>
      </c>
      <c r="C4567" t="s">
        <v>1208</v>
      </c>
      <c r="D4567" t="s">
        <v>28</v>
      </c>
      <c r="E4567" t="s">
        <v>29</v>
      </c>
      <c r="F4567">
        <v>60</v>
      </c>
      <c r="G4567" t="s">
        <v>9876</v>
      </c>
      <c r="H4567" t="s">
        <v>6951</v>
      </c>
      <c r="I4567" t="s">
        <v>38</v>
      </c>
      <c r="J4567" s="6" t="s">
        <v>14252</v>
      </c>
      <c r="K4567">
        <v>9</v>
      </c>
      <c r="L4567" t="s">
        <v>39</v>
      </c>
      <c r="M4567">
        <f t="shared" si="142"/>
        <v>0</v>
      </c>
      <c r="N4567" s="23" t="s">
        <v>13318</v>
      </c>
      <c r="O4567" s="23" t="s">
        <v>11028</v>
      </c>
      <c r="P4567" s="23">
        <f t="shared" si="143"/>
        <v>7</v>
      </c>
    </row>
    <row r="4568" spans="1:16" x14ac:dyDescent="0.3">
      <c r="A4568">
        <v>4698</v>
      </c>
      <c r="B4568" t="s">
        <v>8273</v>
      </c>
      <c r="C4568" t="s">
        <v>7627</v>
      </c>
      <c r="D4568" t="s">
        <v>51</v>
      </c>
      <c r="E4568" t="s">
        <v>16</v>
      </c>
      <c r="F4568">
        <v>60</v>
      </c>
      <c r="G4568" t="s">
        <v>9876</v>
      </c>
      <c r="H4568" t="s">
        <v>9877</v>
      </c>
      <c r="I4568" t="s">
        <v>32</v>
      </c>
      <c r="J4568" s="6">
        <v>44412</v>
      </c>
      <c r="K4568">
        <v>31</v>
      </c>
      <c r="L4568" t="s">
        <v>64</v>
      </c>
      <c r="M4568">
        <f t="shared" si="142"/>
        <v>0</v>
      </c>
      <c r="N4568" s="23" t="s">
        <v>13318</v>
      </c>
      <c r="O4568" s="23" t="s">
        <v>11028</v>
      </c>
      <c r="P4568" s="23">
        <f t="shared" si="143"/>
        <v>7</v>
      </c>
    </row>
    <row r="4569" spans="1:16" x14ac:dyDescent="0.3">
      <c r="A4569">
        <v>4699</v>
      </c>
      <c r="B4569" t="s">
        <v>9878</v>
      </c>
      <c r="C4569" t="s">
        <v>5939</v>
      </c>
      <c r="D4569" t="s">
        <v>51</v>
      </c>
      <c r="E4569" t="s">
        <v>16</v>
      </c>
      <c r="F4569">
        <v>30</v>
      </c>
      <c r="G4569" t="s">
        <v>9879</v>
      </c>
      <c r="H4569" t="s">
        <v>875</v>
      </c>
      <c r="I4569" t="s">
        <v>187</v>
      </c>
      <c r="J4569" s="6" t="s">
        <v>13744</v>
      </c>
      <c r="K4569">
        <v>99</v>
      </c>
      <c r="L4569" t="s">
        <v>54</v>
      </c>
      <c r="M4569">
        <f t="shared" si="142"/>
        <v>0</v>
      </c>
      <c r="N4569" s="23" t="s">
        <v>13318</v>
      </c>
      <c r="O4569" s="23" t="s">
        <v>13319</v>
      </c>
      <c r="P4569" s="23">
        <f t="shared" si="143"/>
        <v>9</v>
      </c>
    </row>
    <row r="4570" spans="1:16" x14ac:dyDescent="0.3">
      <c r="A4570">
        <v>4700</v>
      </c>
      <c r="B4570" t="s">
        <v>9880</v>
      </c>
      <c r="C4570" t="s">
        <v>9881</v>
      </c>
      <c r="D4570" t="s">
        <v>41</v>
      </c>
      <c r="E4570" t="s">
        <v>16</v>
      </c>
      <c r="F4570">
        <v>60</v>
      </c>
      <c r="G4570" t="s">
        <v>9882</v>
      </c>
      <c r="H4570" t="s">
        <v>1764</v>
      </c>
      <c r="I4570" t="s">
        <v>124</v>
      </c>
      <c r="J4570" s="6" t="s">
        <v>14163</v>
      </c>
      <c r="K4570">
        <v>39</v>
      </c>
      <c r="L4570" t="s">
        <v>54</v>
      </c>
      <c r="M4570">
        <f t="shared" si="142"/>
        <v>0</v>
      </c>
      <c r="N4570" s="23" t="s">
        <v>13318</v>
      </c>
      <c r="O4570" s="23" t="s">
        <v>11127</v>
      </c>
      <c r="P4570" s="23">
        <f t="shared" si="143"/>
        <v>7</v>
      </c>
    </row>
    <row r="4571" spans="1:16" x14ac:dyDescent="0.3">
      <c r="A4571">
        <v>4701</v>
      </c>
      <c r="B4571" t="s">
        <v>8796</v>
      </c>
      <c r="C4571" t="s">
        <v>7588</v>
      </c>
      <c r="D4571" t="s">
        <v>15</v>
      </c>
      <c r="E4571" t="s">
        <v>16</v>
      </c>
      <c r="F4571">
        <v>90</v>
      </c>
      <c r="G4571" t="s">
        <v>9883</v>
      </c>
      <c r="H4571" t="s">
        <v>8758</v>
      </c>
      <c r="I4571" t="s">
        <v>178</v>
      </c>
      <c r="J4571" s="6" t="s">
        <v>14142</v>
      </c>
      <c r="K4571">
        <v>39</v>
      </c>
      <c r="L4571" t="s">
        <v>70</v>
      </c>
      <c r="M4571">
        <f t="shared" si="142"/>
        <v>0</v>
      </c>
      <c r="N4571" s="23" t="s">
        <v>13318</v>
      </c>
      <c r="O4571" s="23" t="s">
        <v>13320</v>
      </c>
      <c r="P4571" s="23">
        <f t="shared" si="143"/>
        <v>10</v>
      </c>
    </row>
    <row r="4572" spans="1:16" x14ac:dyDescent="0.3">
      <c r="A4572">
        <v>4702</v>
      </c>
      <c r="B4572" t="s">
        <v>9884</v>
      </c>
      <c r="C4572" t="s">
        <v>1273</v>
      </c>
      <c r="D4572" t="s">
        <v>41</v>
      </c>
      <c r="E4572" t="s">
        <v>16</v>
      </c>
      <c r="F4572">
        <v>60</v>
      </c>
      <c r="G4572" t="s">
        <v>9885</v>
      </c>
      <c r="H4572" t="s">
        <v>2681</v>
      </c>
      <c r="I4572" t="s">
        <v>686</v>
      </c>
      <c r="J4572" s="6" t="s">
        <v>13977</v>
      </c>
      <c r="K4572">
        <v>19</v>
      </c>
      <c r="L4572" t="s">
        <v>70</v>
      </c>
      <c r="M4572">
        <f t="shared" si="142"/>
        <v>0</v>
      </c>
      <c r="N4572" s="23" t="s">
        <v>13318</v>
      </c>
      <c r="O4572" s="23" t="s">
        <v>11211</v>
      </c>
      <c r="P4572" s="23">
        <f t="shared" si="143"/>
        <v>6</v>
      </c>
    </row>
    <row r="4573" spans="1:16" x14ac:dyDescent="0.3">
      <c r="A4573">
        <v>4703</v>
      </c>
      <c r="B4573" t="s">
        <v>6328</v>
      </c>
      <c r="C4573" t="s">
        <v>7527</v>
      </c>
      <c r="D4573" t="s">
        <v>28</v>
      </c>
      <c r="E4573" t="s">
        <v>29</v>
      </c>
      <c r="F4573">
        <v>30</v>
      </c>
      <c r="G4573" t="s">
        <v>9886</v>
      </c>
      <c r="H4573" t="s">
        <v>2633</v>
      </c>
      <c r="I4573" t="s">
        <v>32</v>
      </c>
      <c r="J4573" s="6" t="s">
        <v>14157</v>
      </c>
      <c r="K4573">
        <v>17</v>
      </c>
      <c r="L4573" t="s">
        <v>54</v>
      </c>
      <c r="M4573">
        <f t="shared" si="142"/>
        <v>0</v>
      </c>
      <c r="N4573" s="23" t="s">
        <v>13318</v>
      </c>
      <c r="O4573" s="23" t="s">
        <v>11683</v>
      </c>
      <c r="P4573" s="23">
        <f t="shared" si="143"/>
        <v>10</v>
      </c>
    </row>
    <row r="4574" spans="1:16" x14ac:dyDescent="0.3">
      <c r="A4574">
        <v>4704</v>
      </c>
      <c r="B4574" t="s">
        <v>3345</v>
      </c>
      <c r="C4574" t="s">
        <v>2920</v>
      </c>
      <c r="D4574" t="s">
        <v>28</v>
      </c>
      <c r="E4574" t="s">
        <v>29</v>
      </c>
      <c r="F4574">
        <v>60</v>
      </c>
      <c r="G4574" t="s">
        <v>15027</v>
      </c>
      <c r="H4574" t="s">
        <v>3774</v>
      </c>
      <c r="I4574" t="s">
        <v>187</v>
      </c>
      <c r="J4574" s="6">
        <v>43898</v>
      </c>
      <c r="K4574">
        <v>7</v>
      </c>
      <c r="L4574" t="s">
        <v>33</v>
      </c>
      <c r="M4574">
        <f t="shared" si="142"/>
        <v>0</v>
      </c>
      <c r="N4574" s="23" t="s">
        <v>13318</v>
      </c>
      <c r="O4574" s="23" t="s">
        <v>11728</v>
      </c>
      <c r="P4574" s="23">
        <f t="shared" si="143"/>
        <v>6</v>
      </c>
    </row>
    <row r="4575" spans="1:16" x14ac:dyDescent="0.3">
      <c r="A4575">
        <v>4706</v>
      </c>
      <c r="B4575" t="s">
        <v>1293</v>
      </c>
      <c r="C4575" t="s">
        <v>4258</v>
      </c>
      <c r="D4575" t="s">
        <v>51</v>
      </c>
      <c r="E4575" t="s">
        <v>16</v>
      </c>
      <c r="F4575">
        <v>30</v>
      </c>
      <c r="G4575" t="s">
        <v>9890</v>
      </c>
      <c r="H4575" t="s">
        <v>9891</v>
      </c>
      <c r="I4575" t="s">
        <v>32</v>
      </c>
      <c r="J4575" s="6" t="s">
        <v>13950</v>
      </c>
      <c r="K4575">
        <v>4</v>
      </c>
      <c r="L4575" t="s">
        <v>70</v>
      </c>
      <c r="M4575">
        <f t="shared" si="142"/>
        <v>0</v>
      </c>
      <c r="N4575" s="23" t="s">
        <v>13318</v>
      </c>
      <c r="O4575" s="23" t="s">
        <v>11833</v>
      </c>
      <c r="P4575" s="23">
        <f t="shared" si="143"/>
        <v>8</v>
      </c>
    </row>
    <row r="4576" spans="1:16" x14ac:dyDescent="0.3">
      <c r="A4576">
        <v>4707</v>
      </c>
      <c r="B4576" t="s">
        <v>1379</v>
      </c>
      <c r="C4576" t="s">
        <v>5862</v>
      </c>
      <c r="D4576" t="s">
        <v>28</v>
      </c>
      <c r="E4576" t="s">
        <v>29</v>
      </c>
      <c r="F4576">
        <v>90</v>
      </c>
      <c r="G4576" t="s">
        <v>9892</v>
      </c>
      <c r="H4576" t="s">
        <v>2218</v>
      </c>
      <c r="I4576" t="s">
        <v>173</v>
      </c>
      <c r="J4576" s="6">
        <v>43832</v>
      </c>
      <c r="K4576">
        <v>41</v>
      </c>
      <c r="L4576" t="s">
        <v>70</v>
      </c>
      <c r="M4576">
        <f t="shared" si="142"/>
        <v>0</v>
      </c>
      <c r="N4576" s="23" t="s">
        <v>13318</v>
      </c>
      <c r="O4576" s="23" t="s">
        <v>5174</v>
      </c>
      <c r="P4576" s="23">
        <f t="shared" si="143"/>
        <v>7</v>
      </c>
    </row>
    <row r="4577" spans="1:16" x14ac:dyDescent="0.3">
      <c r="A4577">
        <v>4708</v>
      </c>
      <c r="B4577" t="s">
        <v>1207</v>
      </c>
      <c r="C4577" t="s">
        <v>5359</v>
      </c>
      <c r="D4577" t="s">
        <v>28</v>
      </c>
      <c r="E4577" t="s">
        <v>29</v>
      </c>
      <c r="F4577">
        <v>30</v>
      </c>
      <c r="G4577" t="s">
        <v>9893</v>
      </c>
      <c r="H4577" t="s">
        <v>7829</v>
      </c>
      <c r="I4577" t="s">
        <v>934</v>
      </c>
      <c r="J4577" s="6" t="s">
        <v>13726</v>
      </c>
      <c r="K4577">
        <v>26</v>
      </c>
      <c r="L4577" t="s">
        <v>20</v>
      </c>
      <c r="M4577">
        <f t="shared" si="142"/>
        <v>0</v>
      </c>
      <c r="N4577" s="23" t="s">
        <v>13318</v>
      </c>
      <c r="O4577" s="23" t="s">
        <v>12026</v>
      </c>
      <c r="P4577" s="23">
        <f t="shared" si="143"/>
        <v>9</v>
      </c>
    </row>
    <row r="4578" spans="1:16" x14ac:dyDescent="0.3">
      <c r="A4578">
        <v>4709</v>
      </c>
      <c r="B4578" t="s">
        <v>4647</v>
      </c>
      <c r="C4578" t="s">
        <v>5483</v>
      </c>
      <c r="D4578" t="s">
        <v>28</v>
      </c>
      <c r="E4578" t="s">
        <v>29</v>
      </c>
      <c r="F4578">
        <v>90</v>
      </c>
      <c r="G4578" t="s">
        <v>9894</v>
      </c>
      <c r="H4578" t="s">
        <v>4049</v>
      </c>
      <c r="I4578" t="s">
        <v>32</v>
      </c>
      <c r="J4578" s="6" t="s">
        <v>13765</v>
      </c>
      <c r="K4578">
        <v>92</v>
      </c>
      <c r="L4578" t="s">
        <v>20</v>
      </c>
      <c r="M4578">
        <f t="shared" si="142"/>
        <v>0</v>
      </c>
      <c r="N4578" s="23" t="s">
        <v>13318</v>
      </c>
      <c r="O4578" s="23" t="s">
        <v>12225</v>
      </c>
      <c r="P4578" s="23">
        <f t="shared" si="143"/>
        <v>7</v>
      </c>
    </row>
    <row r="4579" spans="1:16" x14ac:dyDescent="0.3">
      <c r="A4579">
        <v>4710</v>
      </c>
      <c r="B4579" t="s">
        <v>8407</v>
      </c>
      <c r="C4579" t="s">
        <v>9895</v>
      </c>
      <c r="D4579" t="s">
        <v>28</v>
      </c>
      <c r="E4579" t="s">
        <v>29</v>
      </c>
      <c r="F4579">
        <v>60</v>
      </c>
      <c r="G4579" t="s">
        <v>9896</v>
      </c>
      <c r="H4579" t="s">
        <v>1764</v>
      </c>
      <c r="I4579" t="s">
        <v>124</v>
      </c>
      <c r="J4579" s="6">
        <v>44626</v>
      </c>
      <c r="K4579">
        <v>76</v>
      </c>
      <c r="L4579" t="s">
        <v>70</v>
      </c>
      <c r="M4579">
        <f t="shared" si="142"/>
        <v>0</v>
      </c>
      <c r="N4579" s="23" t="s">
        <v>13318</v>
      </c>
      <c r="O4579" s="23" t="s">
        <v>10874</v>
      </c>
      <c r="P4579" s="23">
        <f t="shared" si="143"/>
        <v>6</v>
      </c>
    </row>
    <row r="4580" spans="1:16" x14ac:dyDescent="0.3">
      <c r="A4580">
        <v>4711</v>
      </c>
      <c r="B4580" t="s">
        <v>2891</v>
      </c>
      <c r="C4580" t="s">
        <v>8046</v>
      </c>
      <c r="D4580" t="s">
        <v>28</v>
      </c>
      <c r="E4580" t="s">
        <v>29</v>
      </c>
      <c r="F4580">
        <v>90</v>
      </c>
      <c r="G4580" t="s">
        <v>9897</v>
      </c>
      <c r="H4580" t="s">
        <v>2183</v>
      </c>
      <c r="I4580" t="s">
        <v>124</v>
      </c>
      <c r="J4580" s="6" t="s">
        <v>13760</v>
      </c>
      <c r="K4580">
        <v>65</v>
      </c>
      <c r="L4580" t="s">
        <v>39</v>
      </c>
      <c r="M4580">
        <f t="shared" si="142"/>
        <v>0</v>
      </c>
      <c r="N4580" s="23" t="s">
        <v>13318</v>
      </c>
      <c r="O4580" s="23" t="s">
        <v>12440</v>
      </c>
      <c r="P4580" s="23">
        <f t="shared" si="143"/>
        <v>7</v>
      </c>
    </row>
    <row r="4581" spans="1:16" x14ac:dyDescent="0.3">
      <c r="A4581">
        <v>4712</v>
      </c>
      <c r="B4581" t="s">
        <v>7143</v>
      </c>
      <c r="C4581" t="s">
        <v>277</v>
      </c>
      <c r="D4581" t="s">
        <v>15</v>
      </c>
      <c r="E4581" t="s">
        <v>16</v>
      </c>
      <c r="F4581">
        <v>30</v>
      </c>
      <c r="G4581" t="s">
        <v>9898</v>
      </c>
      <c r="H4581" t="s">
        <v>4180</v>
      </c>
      <c r="I4581" t="s">
        <v>187</v>
      </c>
      <c r="J4581" s="6">
        <v>44177</v>
      </c>
      <c r="K4581">
        <v>22</v>
      </c>
      <c r="L4581" t="s">
        <v>33</v>
      </c>
      <c r="M4581">
        <f t="shared" si="142"/>
        <v>0</v>
      </c>
      <c r="N4581" s="23" t="s">
        <v>13318</v>
      </c>
      <c r="O4581" s="23" t="s">
        <v>12441</v>
      </c>
      <c r="P4581" s="23">
        <f t="shared" si="143"/>
        <v>8</v>
      </c>
    </row>
    <row r="4582" spans="1:16" x14ac:dyDescent="0.3">
      <c r="A4582">
        <v>4713</v>
      </c>
      <c r="B4582" t="s">
        <v>1467</v>
      </c>
      <c r="C4582" t="s">
        <v>1317</v>
      </c>
      <c r="D4582" t="s">
        <v>28</v>
      </c>
      <c r="E4582" t="s">
        <v>29</v>
      </c>
      <c r="F4582">
        <v>60</v>
      </c>
      <c r="G4582" t="s">
        <v>9899</v>
      </c>
      <c r="H4582" t="s">
        <v>2975</v>
      </c>
      <c r="I4582" t="s">
        <v>146</v>
      </c>
      <c r="J4582" s="6" t="s">
        <v>13745</v>
      </c>
      <c r="K4582">
        <v>53</v>
      </c>
      <c r="L4582" t="s">
        <v>80</v>
      </c>
      <c r="M4582">
        <f t="shared" si="142"/>
        <v>0</v>
      </c>
      <c r="N4582" s="23" t="s">
        <v>13318</v>
      </c>
      <c r="O4582" s="23" t="s">
        <v>7780</v>
      </c>
      <c r="P4582" s="23">
        <f t="shared" si="143"/>
        <v>5</v>
      </c>
    </row>
    <row r="4583" spans="1:16" x14ac:dyDescent="0.3">
      <c r="A4583">
        <v>4714</v>
      </c>
      <c r="B4583" t="s">
        <v>2740</v>
      </c>
      <c r="C4583" t="s">
        <v>34</v>
      </c>
      <c r="D4583" t="s">
        <v>28</v>
      </c>
      <c r="E4583" t="s">
        <v>29</v>
      </c>
      <c r="F4583">
        <v>30</v>
      </c>
      <c r="G4583" t="s">
        <v>9900</v>
      </c>
      <c r="H4583" t="s">
        <v>7584</v>
      </c>
      <c r="I4583" t="s">
        <v>32</v>
      </c>
      <c r="J4583" s="6">
        <v>44505</v>
      </c>
      <c r="K4583">
        <v>16</v>
      </c>
      <c r="L4583" t="s">
        <v>159</v>
      </c>
      <c r="M4583">
        <f t="shared" si="142"/>
        <v>0</v>
      </c>
      <c r="N4583" s="23" t="s">
        <v>13318</v>
      </c>
      <c r="O4583" s="23" t="s">
        <v>13321</v>
      </c>
      <c r="P4583" s="23">
        <f t="shared" si="143"/>
        <v>4</v>
      </c>
    </row>
    <row r="4584" spans="1:16" x14ac:dyDescent="0.3">
      <c r="A4584">
        <v>4715</v>
      </c>
      <c r="B4584" t="s">
        <v>6549</v>
      </c>
      <c r="C4584" t="s">
        <v>3664</v>
      </c>
      <c r="D4584" t="s">
        <v>15</v>
      </c>
      <c r="E4584" t="s">
        <v>16</v>
      </c>
      <c r="F4584">
        <v>30</v>
      </c>
      <c r="G4584" t="s">
        <v>9901</v>
      </c>
      <c r="H4584" t="s">
        <v>455</v>
      </c>
      <c r="I4584" t="s">
        <v>187</v>
      </c>
      <c r="J4584" s="6" t="s">
        <v>13692</v>
      </c>
      <c r="K4584">
        <v>4</v>
      </c>
      <c r="L4584" t="s">
        <v>20</v>
      </c>
      <c r="M4584">
        <f t="shared" si="142"/>
        <v>0</v>
      </c>
      <c r="N4584" s="23" t="s">
        <v>13318</v>
      </c>
      <c r="O4584" s="23" t="s">
        <v>4644</v>
      </c>
      <c r="P4584" s="23">
        <f t="shared" si="143"/>
        <v>7</v>
      </c>
    </row>
    <row r="4585" spans="1:16" x14ac:dyDescent="0.3">
      <c r="A4585">
        <v>4716</v>
      </c>
      <c r="B4585" t="s">
        <v>9902</v>
      </c>
      <c r="C4585" t="s">
        <v>6997</v>
      </c>
      <c r="D4585" t="s">
        <v>51</v>
      </c>
      <c r="E4585" t="s">
        <v>16</v>
      </c>
      <c r="F4585">
        <v>30</v>
      </c>
      <c r="G4585" t="s">
        <v>9903</v>
      </c>
      <c r="H4585" t="s">
        <v>9904</v>
      </c>
      <c r="I4585" t="s">
        <v>25</v>
      </c>
      <c r="J4585" s="6" t="s">
        <v>13819</v>
      </c>
      <c r="K4585">
        <v>43</v>
      </c>
      <c r="L4585" t="s">
        <v>101</v>
      </c>
      <c r="M4585">
        <f t="shared" si="142"/>
        <v>0</v>
      </c>
      <c r="N4585" s="23" t="s">
        <v>13318</v>
      </c>
      <c r="O4585" s="23" t="s">
        <v>13322</v>
      </c>
      <c r="P4585" s="23">
        <f t="shared" si="143"/>
        <v>8</v>
      </c>
    </row>
    <row r="4586" spans="1:16" x14ac:dyDescent="0.3">
      <c r="A4586">
        <v>4717</v>
      </c>
      <c r="B4586" t="s">
        <v>9398</v>
      </c>
      <c r="C4586" t="s">
        <v>3111</v>
      </c>
      <c r="D4586" t="s">
        <v>28</v>
      </c>
      <c r="E4586" t="s">
        <v>29</v>
      </c>
      <c r="F4586">
        <v>30</v>
      </c>
      <c r="G4586" t="s">
        <v>9905</v>
      </c>
      <c r="H4586" t="s">
        <v>224</v>
      </c>
      <c r="I4586" t="s">
        <v>124</v>
      </c>
      <c r="J4586" s="6" t="s">
        <v>13980</v>
      </c>
      <c r="K4586">
        <v>86</v>
      </c>
      <c r="L4586" t="s">
        <v>45</v>
      </c>
      <c r="M4586">
        <f t="shared" si="142"/>
        <v>0</v>
      </c>
      <c r="N4586" s="23" t="s">
        <v>13318</v>
      </c>
      <c r="O4586" s="23" t="s">
        <v>1263</v>
      </c>
      <c r="P4586" s="23">
        <f t="shared" si="143"/>
        <v>5</v>
      </c>
    </row>
    <row r="4587" spans="1:16" x14ac:dyDescent="0.3">
      <c r="A4587">
        <v>4718</v>
      </c>
      <c r="B4587" t="s">
        <v>986</v>
      </c>
      <c r="C4587" t="s">
        <v>7869</v>
      </c>
      <c r="D4587" t="s">
        <v>28</v>
      </c>
      <c r="E4587" t="s">
        <v>29</v>
      </c>
      <c r="F4587">
        <v>60</v>
      </c>
      <c r="G4587" t="s">
        <v>9906</v>
      </c>
      <c r="H4587" t="s">
        <v>4266</v>
      </c>
      <c r="I4587" t="s">
        <v>25</v>
      </c>
      <c r="J4587" s="6">
        <v>44810</v>
      </c>
      <c r="K4587">
        <v>70</v>
      </c>
      <c r="L4587" t="s">
        <v>80</v>
      </c>
      <c r="M4587">
        <f t="shared" si="142"/>
        <v>0</v>
      </c>
      <c r="N4587" s="23" t="s">
        <v>13318</v>
      </c>
      <c r="O4587" s="23" t="s">
        <v>13323</v>
      </c>
      <c r="P4587" s="23">
        <f t="shared" si="143"/>
        <v>6</v>
      </c>
    </row>
    <row r="4588" spans="1:16" x14ac:dyDescent="0.3">
      <c r="A4588">
        <v>4719</v>
      </c>
      <c r="B4588" t="s">
        <v>7211</v>
      </c>
      <c r="C4588" t="s">
        <v>641</v>
      </c>
      <c r="D4588" t="s">
        <v>28</v>
      </c>
      <c r="E4588" t="s">
        <v>29</v>
      </c>
      <c r="F4588">
        <v>90</v>
      </c>
      <c r="G4588" t="s">
        <v>9907</v>
      </c>
      <c r="H4588" t="s">
        <v>802</v>
      </c>
      <c r="I4588" t="s">
        <v>294</v>
      </c>
      <c r="J4588" s="6" t="s">
        <v>14201</v>
      </c>
      <c r="K4588">
        <v>91</v>
      </c>
      <c r="L4588" t="s">
        <v>64</v>
      </c>
      <c r="M4588">
        <f t="shared" si="142"/>
        <v>0</v>
      </c>
      <c r="N4588" s="23" t="s">
        <v>13318</v>
      </c>
      <c r="O4588" s="23" t="s">
        <v>6</v>
      </c>
      <c r="P4588" s="23">
        <f t="shared" si="143"/>
        <v>6</v>
      </c>
    </row>
    <row r="4589" spans="1:16" x14ac:dyDescent="0.3">
      <c r="A4589">
        <v>4720</v>
      </c>
      <c r="B4589" t="s">
        <v>7187</v>
      </c>
      <c r="C4589" t="s">
        <v>121</v>
      </c>
      <c r="D4589" t="s">
        <v>117</v>
      </c>
      <c r="E4589" t="s">
        <v>29</v>
      </c>
      <c r="F4589">
        <v>60</v>
      </c>
      <c r="G4589" t="s">
        <v>9908</v>
      </c>
      <c r="H4589" t="s">
        <v>8547</v>
      </c>
      <c r="I4589" t="s">
        <v>32</v>
      </c>
      <c r="J4589" s="6" t="s">
        <v>14209</v>
      </c>
      <c r="K4589">
        <v>49</v>
      </c>
      <c r="L4589" t="s">
        <v>101</v>
      </c>
      <c r="M4589">
        <f t="shared" si="142"/>
        <v>0</v>
      </c>
      <c r="N4589" s="23" t="s">
        <v>13318</v>
      </c>
      <c r="O4589" s="23" t="s">
        <v>10453</v>
      </c>
      <c r="P4589" s="23">
        <f t="shared" si="143"/>
        <v>7</v>
      </c>
    </row>
    <row r="4590" spans="1:16" x14ac:dyDescent="0.3">
      <c r="A4590">
        <v>4721</v>
      </c>
      <c r="B4590" t="s">
        <v>9516</v>
      </c>
      <c r="C4590" t="s">
        <v>242</v>
      </c>
      <c r="D4590" t="s">
        <v>92</v>
      </c>
      <c r="E4590" t="s">
        <v>29</v>
      </c>
      <c r="F4590">
        <v>60</v>
      </c>
      <c r="G4590" t="s">
        <v>9909</v>
      </c>
      <c r="H4590" t="s">
        <v>1366</v>
      </c>
      <c r="I4590" t="s">
        <v>1367</v>
      </c>
      <c r="J4590" s="6">
        <v>44805</v>
      </c>
      <c r="K4590">
        <v>2</v>
      </c>
      <c r="L4590" t="s">
        <v>101</v>
      </c>
      <c r="M4590">
        <f t="shared" si="142"/>
        <v>0</v>
      </c>
      <c r="N4590" s="23" t="s">
        <v>13318</v>
      </c>
      <c r="O4590" s="23" t="s">
        <v>13324</v>
      </c>
      <c r="P4590" s="23">
        <f t="shared" si="143"/>
        <v>11</v>
      </c>
    </row>
    <row r="4591" spans="1:16" x14ac:dyDescent="0.3">
      <c r="A4591">
        <v>4722</v>
      </c>
      <c r="B4591" t="s">
        <v>9910</v>
      </c>
      <c r="C4591" t="s">
        <v>6261</v>
      </c>
      <c r="D4591" t="s">
        <v>28</v>
      </c>
      <c r="E4591" t="s">
        <v>29</v>
      </c>
      <c r="F4591">
        <v>90</v>
      </c>
      <c r="G4591" t="s">
        <v>9909</v>
      </c>
      <c r="H4591" t="s">
        <v>1394</v>
      </c>
      <c r="I4591" t="s">
        <v>1199</v>
      </c>
      <c r="J4591" s="6">
        <v>44806</v>
      </c>
      <c r="K4591">
        <v>14</v>
      </c>
      <c r="L4591" t="s">
        <v>101</v>
      </c>
      <c r="M4591">
        <f t="shared" si="142"/>
        <v>0</v>
      </c>
      <c r="N4591" s="23" t="s">
        <v>13318</v>
      </c>
      <c r="O4591" s="23" t="s">
        <v>13324</v>
      </c>
      <c r="P4591" s="23">
        <f t="shared" si="143"/>
        <v>11</v>
      </c>
    </row>
    <row r="4592" spans="1:16" x14ac:dyDescent="0.3">
      <c r="A4592">
        <v>4723</v>
      </c>
      <c r="B4592" t="s">
        <v>371</v>
      </c>
      <c r="C4592" t="s">
        <v>6425</v>
      </c>
      <c r="D4592" t="s">
        <v>28</v>
      </c>
      <c r="E4592" t="s">
        <v>29</v>
      </c>
      <c r="F4592">
        <v>60</v>
      </c>
      <c r="G4592" t="s">
        <v>9911</v>
      </c>
      <c r="H4592" t="s">
        <v>2717</v>
      </c>
      <c r="I4592" t="s">
        <v>1889</v>
      </c>
      <c r="J4592" s="6">
        <v>44504</v>
      </c>
      <c r="K4592">
        <v>83</v>
      </c>
      <c r="L4592" t="s">
        <v>101</v>
      </c>
      <c r="M4592">
        <f t="shared" si="142"/>
        <v>0</v>
      </c>
      <c r="N4592" s="23" t="s">
        <v>13318</v>
      </c>
      <c r="O4592" s="23" t="s">
        <v>13325</v>
      </c>
      <c r="P4592" s="23">
        <f t="shared" si="143"/>
        <v>8</v>
      </c>
    </row>
    <row r="4593" spans="1:16" x14ac:dyDescent="0.3">
      <c r="A4593">
        <v>4724</v>
      </c>
      <c r="B4593" t="s">
        <v>9912</v>
      </c>
      <c r="C4593" t="s">
        <v>6261</v>
      </c>
      <c r="D4593" t="s">
        <v>15</v>
      </c>
      <c r="E4593" t="s">
        <v>16</v>
      </c>
      <c r="F4593">
        <v>30</v>
      </c>
      <c r="G4593" t="s">
        <v>9913</v>
      </c>
      <c r="H4593" t="s">
        <v>2236</v>
      </c>
      <c r="I4593" t="s">
        <v>2237</v>
      </c>
      <c r="J4593" s="6">
        <v>44510</v>
      </c>
      <c r="K4593">
        <v>92</v>
      </c>
      <c r="L4593" t="s">
        <v>54</v>
      </c>
      <c r="M4593">
        <f t="shared" si="142"/>
        <v>0</v>
      </c>
      <c r="N4593" s="23" t="s">
        <v>13318</v>
      </c>
      <c r="O4593" s="23" t="s">
        <v>13326</v>
      </c>
      <c r="P4593" s="23">
        <f t="shared" si="143"/>
        <v>8</v>
      </c>
    </row>
    <row r="4594" spans="1:16" x14ac:dyDescent="0.3">
      <c r="A4594">
        <v>4725</v>
      </c>
      <c r="B4594" t="s">
        <v>9914</v>
      </c>
      <c r="C4594" t="s">
        <v>5862</v>
      </c>
      <c r="D4594" t="s">
        <v>41</v>
      </c>
      <c r="E4594" t="s">
        <v>16</v>
      </c>
      <c r="F4594">
        <v>90</v>
      </c>
      <c r="G4594" t="s">
        <v>14743</v>
      </c>
      <c r="H4594" t="s">
        <v>374</v>
      </c>
      <c r="I4594" t="s">
        <v>25</v>
      </c>
      <c r="J4594" s="6">
        <v>44654</v>
      </c>
      <c r="K4594">
        <v>9</v>
      </c>
      <c r="L4594" t="s">
        <v>45</v>
      </c>
      <c r="M4594">
        <f t="shared" si="142"/>
        <v>0</v>
      </c>
      <c r="N4594" s="23" t="s">
        <v>13327</v>
      </c>
      <c r="O4594" s="23" t="s">
        <v>10422</v>
      </c>
      <c r="P4594" s="23">
        <f t="shared" si="143"/>
        <v>4</v>
      </c>
    </row>
    <row r="4595" spans="1:16" x14ac:dyDescent="0.3">
      <c r="A4595">
        <v>4726</v>
      </c>
      <c r="B4595" t="s">
        <v>9916</v>
      </c>
      <c r="C4595" t="s">
        <v>9917</v>
      </c>
      <c r="D4595" t="s">
        <v>41</v>
      </c>
      <c r="E4595" t="s">
        <v>16</v>
      </c>
      <c r="F4595">
        <v>60</v>
      </c>
      <c r="G4595" t="s">
        <v>9918</v>
      </c>
      <c r="H4595" t="s">
        <v>6778</v>
      </c>
      <c r="I4595" t="s">
        <v>38</v>
      </c>
      <c r="J4595" s="6" t="s">
        <v>13742</v>
      </c>
      <c r="K4595">
        <v>87</v>
      </c>
      <c r="L4595" t="s">
        <v>101</v>
      </c>
      <c r="M4595">
        <f t="shared" si="142"/>
        <v>0</v>
      </c>
      <c r="N4595" s="23" t="s">
        <v>10952</v>
      </c>
      <c r="O4595" s="23" t="s">
        <v>3089</v>
      </c>
      <c r="P4595" s="23">
        <f t="shared" si="143"/>
        <v>4</v>
      </c>
    </row>
    <row r="4596" spans="1:16" x14ac:dyDescent="0.3">
      <c r="A4596">
        <v>4727</v>
      </c>
      <c r="B4596" t="s">
        <v>9919</v>
      </c>
      <c r="C4596" t="s">
        <v>798</v>
      </c>
      <c r="D4596" t="s">
        <v>51</v>
      </c>
      <c r="E4596" t="s">
        <v>16</v>
      </c>
      <c r="F4596">
        <v>90</v>
      </c>
      <c r="G4596" t="s">
        <v>9920</v>
      </c>
      <c r="H4596" t="s">
        <v>182</v>
      </c>
      <c r="I4596" t="s">
        <v>32</v>
      </c>
      <c r="J4596" s="6">
        <v>44235</v>
      </c>
      <c r="K4596">
        <v>83</v>
      </c>
      <c r="L4596" t="s">
        <v>39</v>
      </c>
      <c r="M4596">
        <f t="shared" si="142"/>
        <v>0</v>
      </c>
      <c r="N4596" s="23" t="s">
        <v>10952</v>
      </c>
      <c r="O4596" s="23" t="s">
        <v>8217</v>
      </c>
      <c r="P4596" s="23">
        <f t="shared" si="143"/>
        <v>6</v>
      </c>
    </row>
    <row r="4597" spans="1:16" x14ac:dyDescent="0.3">
      <c r="A4597">
        <v>4728</v>
      </c>
      <c r="B4597" t="s">
        <v>6190</v>
      </c>
      <c r="C4597" t="s">
        <v>3014</v>
      </c>
      <c r="D4597" t="s">
        <v>92</v>
      </c>
      <c r="E4597" t="s">
        <v>16</v>
      </c>
      <c r="F4597">
        <v>60</v>
      </c>
      <c r="G4597" t="s">
        <v>9920</v>
      </c>
      <c r="H4597" t="s">
        <v>141</v>
      </c>
      <c r="I4597" t="s">
        <v>32</v>
      </c>
      <c r="J4597" s="6">
        <v>44263</v>
      </c>
      <c r="K4597">
        <v>25</v>
      </c>
      <c r="L4597" t="s">
        <v>101</v>
      </c>
      <c r="M4597">
        <f t="shared" si="142"/>
        <v>0</v>
      </c>
      <c r="N4597" s="23" t="s">
        <v>10952</v>
      </c>
      <c r="O4597" s="23" t="s">
        <v>8217</v>
      </c>
      <c r="P4597" s="23">
        <f t="shared" si="143"/>
        <v>6</v>
      </c>
    </row>
    <row r="4598" spans="1:16" x14ac:dyDescent="0.3">
      <c r="A4598">
        <v>4729</v>
      </c>
      <c r="B4598" t="s">
        <v>4094</v>
      </c>
      <c r="C4598" t="s">
        <v>9134</v>
      </c>
      <c r="D4598" t="s">
        <v>28</v>
      </c>
      <c r="E4598" t="s">
        <v>29</v>
      </c>
      <c r="F4598">
        <v>30</v>
      </c>
      <c r="G4598" t="s">
        <v>9921</v>
      </c>
      <c r="H4598" t="s">
        <v>2130</v>
      </c>
      <c r="I4598" t="s">
        <v>32</v>
      </c>
      <c r="J4598" s="6">
        <v>43835</v>
      </c>
      <c r="K4598">
        <v>29</v>
      </c>
      <c r="L4598" t="s">
        <v>33</v>
      </c>
      <c r="M4598">
        <f t="shared" si="142"/>
        <v>0</v>
      </c>
      <c r="N4598" s="23" t="s">
        <v>13328</v>
      </c>
      <c r="O4598" s="23" t="s">
        <v>10422</v>
      </c>
      <c r="P4598" s="23">
        <f t="shared" si="143"/>
        <v>4</v>
      </c>
    </row>
    <row r="4599" spans="1:16" x14ac:dyDescent="0.3">
      <c r="A4599">
        <v>4730</v>
      </c>
      <c r="B4599" t="s">
        <v>4029</v>
      </c>
      <c r="C4599" t="s">
        <v>4018</v>
      </c>
      <c r="D4599" t="s">
        <v>28</v>
      </c>
      <c r="E4599" t="s">
        <v>29</v>
      </c>
      <c r="F4599">
        <v>30</v>
      </c>
      <c r="G4599" t="s">
        <v>9922</v>
      </c>
      <c r="H4599" t="s">
        <v>3942</v>
      </c>
      <c r="I4599" t="s">
        <v>294</v>
      </c>
      <c r="J4599" s="6">
        <v>44780</v>
      </c>
      <c r="K4599">
        <v>17</v>
      </c>
      <c r="L4599" t="s">
        <v>33</v>
      </c>
      <c r="M4599">
        <f t="shared" si="142"/>
        <v>0</v>
      </c>
      <c r="N4599" s="23" t="s">
        <v>13329</v>
      </c>
      <c r="O4599" s="23" t="s">
        <v>10422</v>
      </c>
      <c r="P4599" s="23">
        <f t="shared" si="143"/>
        <v>4</v>
      </c>
    </row>
    <row r="4600" spans="1:16" x14ac:dyDescent="0.3">
      <c r="A4600">
        <v>4731</v>
      </c>
      <c r="B4600" t="s">
        <v>9923</v>
      </c>
      <c r="C4600" t="s">
        <v>7248</v>
      </c>
      <c r="D4600" t="s">
        <v>15</v>
      </c>
      <c r="E4600" t="s">
        <v>16</v>
      </c>
      <c r="F4600">
        <v>30</v>
      </c>
      <c r="G4600" t="s">
        <v>14744</v>
      </c>
      <c r="H4600" t="s">
        <v>6080</v>
      </c>
      <c r="I4600" t="s">
        <v>32</v>
      </c>
      <c r="J4600" s="6">
        <v>44288</v>
      </c>
      <c r="K4600">
        <v>35</v>
      </c>
      <c r="L4600" t="s">
        <v>159</v>
      </c>
      <c r="M4600">
        <f t="shared" si="142"/>
        <v>0</v>
      </c>
      <c r="N4600" s="23" t="s">
        <v>13330</v>
      </c>
      <c r="O4600" s="23" t="s">
        <v>10417</v>
      </c>
      <c r="P4600" s="23">
        <f t="shared" si="143"/>
        <v>5</v>
      </c>
    </row>
    <row r="4601" spans="1:16" x14ac:dyDescent="0.3">
      <c r="A4601">
        <v>4732</v>
      </c>
      <c r="B4601" t="s">
        <v>9925</v>
      </c>
      <c r="C4601" t="s">
        <v>7674</v>
      </c>
      <c r="D4601" t="s">
        <v>51</v>
      </c>
      <c r="E4601" t="s">
        <v>16</v>
      </c>
      <c r="F4601">
        <v>90</v>
      </c>
      <c r="G4601" t="s">
        <v>14745</v>
      </c>
      <c r="H4601" t="s">
        <v>6782</v>
      </c>
      <c r="I4601" t="s">
        <v>32</v>
      </c>
      <c r="J4601" s="6">
        <v>43991</v>
      </c>
      <c r="K4601">
        <v>61</v>
      </c>
      <c r="L4601" t="s">
        <v>64</v>
      </c>
      <c r="M4601">
        <f t="shared" si="142"/>
        <v>0</v>
      </c>
      <c r="N4601" s="23" t="s">
        <v>13331</v>
      </c>
      <c r="O4601" s="23" t="s">
        <v>10422</v>
      </c>
      <c r="P4601" s="23">
        <f t="shared" si="143"/>
        <v>4</v>
      </c>
    </row>
    <row r="4602" spans="1:16" x14ac:dyDescent="0.3">
      <c r="A4602">
        <v>4734</v>
      </c>
      <c r="B4602" t="s">
        <v>85</v>
      </c>
      <c r="C4602" t="s">
        <v>9927</v>
      </c>
      <c r="D4602" t="s">
        <v>117</v>
      </c>
      <c r="E4602" t="s">
        <v>29</v>
      </c>
      <c r="F4602">
        <v>60</v>
      </c>
      <c r="G4602" t="s">
        <v>9928</v>
      </c>
      <c r="H4602" t="s">
        <v>746</v>
      </c>
      <c r="I4602" t="s">
        <v>32</v>
      </c>
      <c r="J4602" s="6">
        <v>43900</v>
      </c>
      <c r="K4602">
        <v>24</v>
      </c>
      <c r="L4602" t="s">
        <v>64</v>
      </c>
      <c r="M4602">
        <f t="shared" si="142"/>
        <v>0</v>
      </c>
      <c r="N4602" s="23" t="s">
        <v>13332</v>
      </c>
      <c r="O4602" s="23" t="s">
        <v>8217</v>
      </c>
      <c r="P4602" s="23">
        <f t="shared" si="143"/>
        <v>6</v>
      </c>
    </row>
    <row r="4603" spans="1:16" x14ac:dyDescent="0.3">
      <c r="A4603">
        <v>4735</v>
      </c>
      <c r="B4603" t="s">
        <v>1554</v>
      </c>
      <c r="C4603" t="s">
        <v>1117</v>
      </c>
      <c r="D4603" t="s">
        <v>28</v>
      </c>
      <c r="E4603" t="s">
        <v>29</v>
      </c>
      <c r="F4603">
        <v>30</v>
      </c>
      <c r="G4603" t="s">
        <v>9929</v>
      </c>
      <c r="H4603" t="s">
        <v>6675</v>
      </c>
      <c r="I4603" t="s">
        <v>32</v>
      </c>
      <c r="J4603" s="6">
        <v>44512</v>
      </c>
      <c r="K4603">
        <v>72</v>
      </c>
      <c r="L4603" t="s">
        <v>45</v>
      </c>
      <c r="M4603">
        <f t="shared" si="142"/>
        <v>0</v>
      </c>
      <c r="N4603" s="23" t="s">
        <v>13332</v>
      </c>
      <c r="O4603" s="23" t="s">
        <v>10422</v>
      </c>
      <c r="P4603" s="23">
        <f t="shared" si="143"/>
        <v>4</v>
      </c>
    </row>
    <row r="4604" spans="1:16" x14ac:dyDescent="0.3">
      <c r="A4604">
        <v>4736</v>
      </c>
      <c r="B4604" t="s">
        <v>4115</v>
      </c>
      <c r="C4604" t="s">
        <v>1635</v>
      </c>
      <c r="D4604" t="s">
        <v>28</v>
      </c>
      <c r="E4604" t="s">
        <v>29</v>
      </c>
      <c r="F4604">
        <v>30</v>
      </c>
      <c r="G4604" t="s">
        <v>9930</v>
      </c>
      <c r="H4604" t="s">
        <v>1119</v>
      </c>
      <c r="I4604" t="s">
        <v>240</v>
      </c>
      <c r="J4604" s="6">
        <v>44571</v>
      </c>
      <c r="K4604">
        <v>22</v>
      </c>
      <c r="L4604" t="s">
        <v>33</v>
      </c>
      <c r="M4604">
        <f t="shared" si="142"/>
        <v>0</v>
      </c>
      <c r="N4604" s="23" t="s">
        <v>13333</v>
      </c>
      <c r="O4604" s="23" t="s">
        <v>10422</v>
      </c>
      <c r="P4604" s="23">
        <f t="shared" si="143"/>
        <v>4</v>
      </c>
    </row>
    <row r="4605" spans="1:16" x14ac:dyDescent="0.3">
      <c r="A4605">
        <v>4737</v>
      </c>
      <c r="B4605" t="s">
        <v>504</v>
      </c>
      <c r="C4605" t="s">
        <v>6065</v>
      </c>
      <c r="D4605" t="s">
        <v>28</v>
      </c>
      <c r="E4605" t="s">
        <v>29</v>
      </c>
      <c r="F4605">
        <v>60</v>
      </c>
      <c r="G4605" t="s">
        <v>9931</v>
      </c>
      <c r="H4605" t="s">
        <v>5643</v>
      </c>
      <c r="I4605" t="s">
        <v>886</v>
      </c>
      <c r="J4605" s="6" t="s">
        <v>14042</v>
      </c>
      <c r="K4605">
        <v>41</v>
      </c>
      <c r="L4605" t="s">
        <v>39</v>
      </c>
      <c r="M4605">
        <f t="shared" si="142"/>
        <v>0</v>
      </c>
      <c r="N4605" s="23" t="s">
        <v>13334</v>
      </c>
      <c r="O4605" s="23" t="s">
        <v>6</v>
      </c>
      <c r="P4605" s="23">
        <f t="shared" si="143"/>
        <v>6</v>
      </c>
    </row>
    <row r="4606" spans="1:16" x14ac:dyDescent="0.3">
      <c r="A4606">
        <v>4738</v>
      </c>
      <c r="B4606" t="s">
        <v>9932</v>
      </c>
      <c r="C4606" t="s">
        <v>4706</v>
      </c>
      <c r="D4606" t="s">
        <v>41</v>
      </c>
      <c r="E4606" t="s">
        <v>16</v>
      </c>
      <c r="F4606">
        <v>90</v>
      </c>
      <c r="G4606" t="s">
        <v>9933</v>
      </c>
      <c r="H4606" t="s">
        <v>2141</v>
      </c>
      <c r="I4606" t="s">
        <v>1078</v>
      </c>
      <c r="J4606" s="6" t="s">
        <v>13943</v>
      </c>
      <c r="K4606">
        <v>14</v>
      </c>
      <c r="L4606" t="s">
        <v>20</v>
      </c>
      <c r="M4606">
        <f t="shared" si="142"/>
        <v>0</v>
      </c>
      <c r="N4606" s="23" t="s">
        <v>896</v>
      </c>
      <c r="O4606" s="23" t="s">
        <v>10432</v>
      </c>
      <c r="P4606" s="23">
        <f t="shared" si="143"/>
        <v>6</v>
      </c>
    </row>
    <row r="4607" spans="1:16" x14ac:dyDescent="0.3">
      <c r="A4607">
        <v>4739</v>
      </c>
      <c r="B4607" t="s">
        <v>9934</v>
      </c>
      <c r="C4607" t="s">
        <v>1442</v>
      </c>
      <c r="D4607" t="s">
        <v>51</v>
      </c>
      <c r="E4607" t="s">
        <v>16</v>
      </c>
      <c r="F4607">
        <v>90</v>
      </c>
      <c r="G4607" t="s">
        <v>9935</v>
      </c>
      <c r="H4607" t="s">
        <v>1761</v>
      </c>
      <c r="I4607" t="s">
        <v>38</v>
      </c>
      <c r="J4607" s="6">
        <v>44571</v>
      </c>
      <c r="K4607">
        <v>94</v>
      </c>
      <c r="L4607" t="s">
        <v>64</v>
      </c>
      <c r="M4607">
        <f t="shared" si="142"/>
        <v>0</v>
      </c>
      <c r="N4607" s="23" t="s">
        <v>896</v>
      </c>
      <c r="O4607" s="23" t="s">
        <v>10422</v>
      </c>
      <c r="P4607" s="23">
        <f t="shared" si="143"/>
        <v>4</v>
      </c>
    </row>
    <row r="4608" spans="1:16" x14ac:dyDescent="0.3">
      <c r="A4608">
        <v>4740</v>
      </c>
      <c r="B4608" t="s">
        <v>433</v>
      </c>
      <c r="C4608" t="s">
        <v>5756</v>
      </c>
      <c r="D4608" t="s">
        <v>15</v>
      </c>
      <c r="E4608" t="s">
        <v>16</v>
      </c>
      <c r="F4608">
        <v>30</v>
      </c>
      <c r="G4608" t="s">
        <v>9936</v>
      </c>
      <c r="H4608" t="s">
        <v>4409</v>
      </c>
      <c r="I4608" t="s">
        <v>294</v>
      </c>
      <c r="J4608" s="6">
        <v>44023</v>
      </c>
      <c r="K4608">
        <v>51</v>
      </c>
      <c r="L4608" t="s">
        <v>70</v>
      </c>
      <c r="M4608">
        <f t="shared" si="142"/>
        <v>0</v>
      </c>
      <c r="N4608" s="23" t="s">
        <v>13335</v>
      </c>
      <c r="O4608" s="23" t="s">
        <v>6</v>
      </c>
      <c r="P4608" s="23">
        <f t="shared" si="143"/>
        <v>6</v>
      </c>
    </row>
    <row r="4609" spans="1:16" x14ac:dyDescent="0.3">
      <c r="A4609">
        <v>4741</v>
      </c>
      <c r="B4609" t="s">
        <v>9937</v>
      </c>
      <c r="C4609" t="s">
        <v>3588</v>
      </c>
      <c r="D4609" t="s">
        <v>15</v>
      </c>
      <c r="E4609" t="s">
        <v>16</v>
      </c>
      <c r="F4609">
        <v>60</v>
      </c>
      <c r="G4609" t="s">
        <v>9938</v>
      </c>
      <c r="H4609" t="s">
        <v>8534</v>
      </c>
      <c r="I4609" t="s">
        <v>294</v>
      </c>
      <c r="J4609" s="6" t="s">
        <v>13812</v>
      </c>
      <c r="K4609">
        <v>24</v>
      </c>
      <c r="L4609" t="s">
        <v>33</v>
      </c>
      <c r="M4609">
        <f t="shared" si="142"/>
        <v>0</v>
      </c>
      <c r="N4609" s="23" t="s">
        <v>3519</v>
      </c>
      <c r="O4609" s="23" t="s">
        <v>10416</v>
      </c>
      <c r="P4609" s="23">
        <f t="shared" si="143"/>
        <v>4</v>
      </c>
    </row>
    <row r="4610" spans="1:16" x14ac:dyDescent="0.3">
      <c r="A4610">
        <v>4742</v>
      </c>
      <c r="B4610" t="s">
        <v>9939</v>
      </c>
      <c r="C4610" t="s">
        <v>4181</v>
      </c>
      <c r="D4610" t="s">
        <v>28</v>
      </c>
      <c r="E4610" t="s">
        <v>29</v>
      </c>
      <c r="F4610">
        <v>90</v>
      </c>
      <c r="G4610" t="s">
        <v>9940</v>
      </c>
      <c r="H4610" t="s">
        <v>3498</v>
      </c>
      <c r="I4610" t="s">
        <v>32</v>
      </c>
      <c r="J4610" s="6">
        <v>44108</v>
      </c>
      <c r="K4610">
        <v>76</v>
      </c>
      <c r="L4610" t="s">
        <v>39</v>
      </c>
      <c r="M4610">
        <f t="shared" ref="M4610:M4673" si="144">COUNTBLANK(A4610:L4610)</f>
        <v>0</v>
      </c>
      <c r="N4610" s="23" t="s">
        <v>13336</v>
      </c>
      <c r="O4610" s="23" t="s">
        <v>10430</v>
      </c>
      <c r="P4610" s="23">
        <f t="shared" ref="P4610:P4673" si="145">LEN(O4610)</f>
        <v>9</v>
      </c>
    </row>
    <row r="4611" spans="1:16" x14ac:dyDescent="0.3">
      <c r="A4611">
        <v>4743</v>
      </c>
      <c r="B4611" t="s">
        <v>9941</v>
      </c>
      <c r="C4611" t="s">
        <v>8723</v>
      </c>
      <c r="D4611" t="s">
        <v>41</v>
      </c>
      <c r="E4611" t="s">
        <v>16</v>
      </c>
      <c r="F4611">
        <v>90</v>
      </c>
      <c r="G4611" t="s">
        <v>9942</v>
      </c>
      <c r="H4611" t="s">
        <v>386</v>
      </c>
      <c r="I4611" t="s">
        <v>294</v>
      </c>
      <c r="J4611" s="6" t="s">
        <v>13800</v>
      </c>
      <c r="K4611">
        <v>20</v>
      </c>
      <c r="L4611" t="s">
        <v>20</v>
      </c>
      <c r="M4611">
        <f t="shared" si="144"/>
        <v>0</v>
      </c>
      <c r="N4611" s="23" t="s">
        <v>13336</v>
      </c>
      <c r="O4611" s="23" t="s">
        <v>10453</v>
      </c>
      <c r="P4611" s="23">
        <f t="shared" si="145"/>
        <v>7</v>
      </c>
    </row>
    <row r="4612" spans="1:16" x14ac:dyDescent="0.3">
      <c r="A4612">
        <v>4744</v>
      </c>
      <c r="B4612" t="s">
        <v>9943</v>
      </c>
      <c r="C4612" t="s">
        <v>5928</v>
      </c>
      <c r="D4612" t="s">
        <v>15</v>
      </c>
      <c r="E4612" t="s">
        <v>16</v>
      </c>
      <c r="F4612">
        <v>90</v>
      </c>
      <c r="G4612" t="s">
        <v>14746</v>
      </c>
      <c r="H4612" t="s">
        <v>4889</v>
      </c>
      <c r="I4612" t="s">
        <v>110</v>
      </c>
      <c r="J4612" s="6" t="s">
        <v>13814</v>
      </c>
      <c r="K4612">
        <v>28</v>
      </c>
      <c r="L4612" t="s">
        <v>64</v>
      </c>
      <c r="M4612">
        <f t="shared" si="144"/>
        <v>0</v>
      </c>
      <c r="N4612" s="23" t="s">
        <v>13337</v>
      </c>
      <c r="O4612" s="23" t="s">
        <v>10449</v>
      </c>
      <c r="P4612" s="23">
        <f t="shared" si="145"/>
        <v>7</v>
      </c>
    </row>
    <row r="4613" spans="1:16" x14ac:dyDescent="0.3">
      <c r="A4613">
        <v>4745</v>
      </c>
      <c r="B4613" t="s">
        <v>2750</v>
      </c>
      <c r="C4613" t="s">
        <v>5626</v>
      </c>
      <c r="D4613" t="s">
        <v>28</v>
      </c>
      <c r="E4613" t="s">
        <v>29</v>
      </c>
      <c r="F4613">
        <v>60</v>
      </c>
      <c r="G4613" t="s">
        <v>9945</v>
      </c>
      <c r="H4613" t="s">
        <v>6343</v>
      </c>
      <c r="I4613" t="s">
        <v>32</v>
      </c>
      <c r="J4613" s="6">
        <v>44200</v>
      </c>
      <c r="K4613">
        <v>44</v>
      </c>
      <c r="L4613" t="s">
        <v>39</v>
      </c>
      <c r="M4613">
        <f t="shared" si="144"/>
        <v>0</v>
      </c>
      <c r="N4613" s="23" t="s">
        <v>9945</v>
      </c>
      <c r="O4613" s="23"/>
      <c r="P4613" s="23">
        <f t="shared" si="145"/>
        <v>0</v>
      </c>
    </row>
    <row r="4614" spans="1:16" x14ac:dyDescent="0.3">
      <c r="A4614">
        <v>4746</v>
      </c>
      <c r="B4614" t="s">
        <v>5942</v>
      </c>
      <c r="C4614" t="s">
        <v>9946</v>
      </c>
      <c r="D4614" t="s">
        <v>28</v>
      </c>
      <c r="E4614" t="s">
        <v>29</v>
      </c>
      <c r="F4614">
        <v>60</v>
      </c>
      <c r="G4614" t="s">
        <v>9947</v>
      </c>
      <c r="H4614" t="s">
        <v>1001</v>
      </c>
      <c r="I4614" t="s">
        <v>32</v>
      </c>
      <c r="J4614" s="6" t="s">
        <v>13876</v>
      </c>
      <c r="K4614">
        <v>62</v>
      </c>
      <c r="L4614" t="s">
        <v>70</v>
      </c>
      <c r="M4614">
        <f t="shared" si="144"/>
        <v>0</v>
      </c>
      <c r="N4614" s="23" t="s">
        <v>9945</v>
      </c>
      <c r="O4614" s="23" t="s">
        <v>3089</v>
      </c>
      <c r="P4614" s="23">
        <f t="shared" si="145"/>
        <v>4</v>
      </c>
    </row>
    <row r="4615" spans="1:16" x14ac:dyDescent="0.3">
      <c r="A4615">
        <v>4747</v>
      </c>
      <c r="B4615" t="s">
        <v>7811</v>
      </c>
      <c r="C4615" t="s">
        <v>991</v>
      </c>
      <c r="D4615" t="s">
        <v>15</v>
      </c>
      <c r="E4615" t="s">
        <v>16</v>
      </c>
      <c r="F4615">
        <v>90</v>
      </c>
      <c r="G4615" t="s">
        <v>9948</v>
      </c>
      <c r="H4615" t="s">
        <v>3495</v>
      </c>
      <c r="I4615" t="s">
        <v>1083</v>
      </c>
      <c r="J4615" s="6" t="s">
        <v>14236</v>
      </c>
      <c r="K4615">
        <v>10</v>
      </c>
      <c r="L4615" t="s">
        <v>70</v>
      </c>
      <c r="M4615">
        <f t="shared" si="144"/>
        <v>0</v>
      </c>
      <c r="N4615" s="23" t="s">
        <v>9945</v>
      </c>
      <c r="O4615" s="23" t="s">
        <v>8217</v>
      </c>
      <c r="P4615" s="23">
        <f t="shared" si="145"/>
        <v>6</v>
      </c>
    </row>
    <row r="4616" spans="1:16" x14ac:dyDescent="0.3">
      <c r="A4616">
        <v>4748</v>
      </c>
      <c r="B4616" t="s">
        <v>4318</v>
      </c>
      <c r="C4616" t="s">
        <v>9949</v>
      </c>
      <c r="D4616" t="s">
        <v>28</v>
      </c>
      <c r="E4616" t="s">
        <v>29</v>
      </c>
      <c r="F4616">
        <v>90</v>
      </c>
      <c r="G4616" t="s">
        <v>9950</v>
      </c>
      <c r="H4616" t="s">
        <v>938</v>
      </c>
      <c r="I4616" t="s">
        <v>25</v>
      </c>
      <c r="J4616" s="6" t="s">
        <v>13787</v>
      </c>
      <c r="K4616">
        <v>94</v>
      </c>
      <c r="L4616" t="s">
        <v>64</v>
      </c>
      <c r="M4616">
        <f t="shared" si="144"/>
        <v>0</v>
      </c>
      <c r="N4616" s="23" t="s">
        <v>9945</v>
      </c>
      <c r="O4616" s="23" t="s">
        <v>6</v>
      </c>
      <c r="P4616" s="23">
        <f t="shared" si="145"/>
        <v>6</v>
      </c>
    </row>
    <row r="4617" spans="1:16" x14ac:dyDescent="0.3">
      <c r="A4617">
        <v>4749</v>
      </c>
      <c r="B4617" t="s">
        <v>9951</v>
      </c>
      <c r="C4617" t="s">
        <v>6513</v>
      </c>
      <c r="D4617" t="s">
        <v>15</v>
      </c>
      <c r="E4617" t="s">
        <v>16</v>
      </c>
      <c r="F4617">
        <v>90</v>
      </c>
      <c r="G4617" t="s">
        <v>9952</v>
      </c>
      <c r="H4617" t="s">
        <v>3175</v>
      </c>
      <c r="I4617" t="s">
        <v>1233</v>
      </c>
      <c r="J4617" s="6">
        <v>44837</v>
      </c>
      <c r="K4617">
        <v>11</v>
      </c>
      <c r="L4617" t="s">
        <v>45</v>
      </c>
      <c r="M4617">
        <f t="shared" si="144"/>
        <v>0</v>
      </c>
      <c r="N4617" s="23" t="s">
        <v>9945</v>
      </c>
      <c r="O4617" s="23" t="s">
        <v>10425</v>
      </c>
      <c r="P4617" s="23">
        <f t="shared" si="145"/>
        <v>3</v>
      </c>
    </row>
    <row r="4618" spans="1:16" x14ac:dyDescent="0.3">
      <c r="A4618">
        <v>4750</v>
      </c>
      <c r="B4618" t="s">
        <v>4771</v>
      </c>
      <c r="C4618" t="s">
        <v>9953</v>
      </c>
      <c r="D4618" t="s">
        <v>28</v>
      </c>
      <c r="E4618" t="s">
        <v>29</v>
      </c>
      <c r="F4618">
        <v>90</v>
      </c>
      <c r="G4618" t="s">
        <v>9954</v>
      </c>
      <c r="H4618" t="s">
        <v>4543</v>
      </c>
      <c r="I4618" t="s">
        <v>173</v>
      </c>
      <c r="J4618" s="6" t="s">
        <v>14064</v>
      </c>
      <c r="K4618">
        <v>73</v>
      </c>
      <c r="L4618" t="s">
        <v>159</v>
      </c>
      <c r="M4618">
        <f t="shared" si="144"/>
        <v>0</v>
      </c>
      <c r="N4618" s="23" t="s">
        <v>13338</v>
      </c>
      <c r="O4618" s="23" t="s">
        <v>10417</v>
      </c>
      <c r="P4618" s="23">
        <f t="shared" si="145"/>
        <v>5</v>
      </c>
    </row>
    <row r="4619" spans="1:16" x14ac:dyDescent="0.3">
      <c r="A4619">
        <v>4752</v>
      </c>
      <c r="B4619" t="s">
        <v>9957</v>
      </c>
      <c r="C4619" t="s">
        <v>5671</v>
      </c>
      <c r="D4619" t="s">
        <v>15</v>
      </c>
      <c r="E4619" t="s">
        <v>16</v>
      </c>
      <c r="F4619">
        <v>90</v>
      </c>
      <c r="G4619" t="s">
        <v>14747</v>
      </c>
      <c r="H4619" t="s">
        <v>5207</v>
      </c>
      <c r="I4619" t="s">
        <v>38</v>
      </c>
      <c r="J4619" s="6">
        <v>43994</v>
      </c>
      <c r="K4619">
        <v>7</v>
      </c>
      <c r="L4619" t="s">
        <v>101</v>
      </c>
      <c r="M4619">
        <f t="shared" si="144"/>
        <v>0</v>
      </c>
      <c r="N4619" s="23" t="s">
        <v>7972</v>
      </c>
      <c r="O4619" s="23" t="s">
        <v>10449</v>
      </c>
      <c r="P4619" s="23">
        <f t="shared" si="145"/>
        <v>7</v>
      </c>
    </row>
    <row r="4620" spans="1:16" x14ac:dyDescent="0.3">
      <c r="A4620">
        <v>4753</v>
      </c>
      <c r="B4620" t="s">
        <v>3599</v>
      </c>
      <c r="C4620" t="s">
        <v>2113</v>
      </c>
      <c r="D4620" t="s">
        <v>28</v>
      </c>
      <c r="E4620" t="s">
        <v>29</v>
      </c>
      <c r="F4620">
        <v>30</v>
      </c>
      <c r="G4620" t="s">
        <v>15028</v>
      </c>
      <c r="H4620" t="s">
        <v>5069</v>
      </c>
      <c r="I4620" t="s">
        <v>32</v>
      </c>
      <c r="J4620" s="6" t="s">
        <v>13797</v>
      </c>
      <c r="K4620">
        <v>104</v>
      </c>
      <c r="L4620" t="s">
        <v>33</v>
      </c>
      <c r="M4620">
        <f t="shared" si="144"/>
        <v>0</v>
      </c>
      <c r="N4620" s="23" t="s">
        <v>7972</v>
      </c>
      <c r="O4620" s="23" t="s">
        <v>384</v>
      </c>
      <c r="P4620" s="23">
        <f t="shared" si="145"/>
        <v>5</v>
      </c>
    </row>
    <row r="4621" spans="1:16" x14ac:dyDescent="0.3">
      <c r="A4621">
        <v>4754</v>
      </c>
      <c r="B4621" t="s">
        <v>9009</v>
      </c>
      <c r="C4621" t="s">
        <v>2174</v>
      </c>
      <c r="D4621" t="s">
        <v>51</v>
      </c>
      <c r="E4621" t="s">
        <v>16</v>
      </c>
      <c r="F4621">
        <v>90</v>
      </c>
      <c r="G4621" t="s">
        <v>9960</v>
      </c>
      <c r="H4621" t="s">
        <v>2661</v>
      </c>
      <c r="I4621" t="s">
        <v>187</v>
      </c>
      <c r="J4621" s="6">
        <v>44205</v>
      </c>
      <c r="K4621">
        <v>38</v>
      </c>
      <c r="L4621" t="s">
        <v>101</v>
      </c>
      <c r="M4621">
        <f t="shared" si="144"/>
        <v>0</v>
      </c>
      <c r="N4621" s="23" t="s">
        <v>7972</v>
      </c>
      <c r="O4621" s="23" t="s">
        <v>3222</v>
      </c>
      <c r="P4621" s="23">
        <f t="shared" si="145"/>
        <v>4</v>
      </c>
    </row>
    <row r="4622" spans="1:16" x14ac:dyDescent="0.3">
      <c r="A4622">
        <v>4755</v>
      </c>
      <c r="B4622" t="s">
        <v>9961</v>
      </c>
      <c r="C4622" t="s">
        <v>1963</v>
      </c>
      <c r="D4622" t="s">
        <v>15</v>
      </c>
      <c r="E4622" t="s">
        <v>16</v>
      </c>
      <c r="F4622">
        <v>90</v>
      </c>
      <c r="G4622" t="s">
        <v>9962</v>
      </c>
      <c r="H4622" t="s">
        <v>5781</v>
      </c>
      <c r="I4622" t="s">
        <v>32</v>
      </c>
      <c r="J4622" s="6" t="s">
        <v>13977</v>
      </c>
      <c r="K4622">
        <v>55</v>
      </c>
      <c r="L4622" t="s">
        <v>159</v>
      </c>
      <c r="M4622">
        <f t="shared" si="144"/>
        <v>0</v>
      </c>
      <c r="N4622" s="23" t="s">
        <v>7972</v>
      </c>
      <c r="O4622" s="23" t="s">
        <v>10660</v>
      </c>
      <c r="P4622" s="23">
        <f t="shared" si="145"/>
        <v>4</v>
      </c>
    </row>
    <row r="4623" spans="1:16" x14ac:dyDescent="0.3">
      <c r="A4623">
        <v>4756</v>
      </c>
      <c r="B4623" t="s">
        <v>4296</v>
      </c>
      <c r="C4623" t="s">
        <v>7251</v>
      </c>
      <c r="D4623" t="s">
        <v>92</v>
      </c>
      <c r="E4623" t="s">
        <v>29</v>
      </c>
      <c r="F4623">
        <v>30</v>
      </c>
      <c r="G4623" t="s">
        <v>9963</v>
      </c>
      <c r="H4623" t="s">
        <v>3316</v>
      </c>
      <c r="I4623" t="s">
        <v>32</v>
      </c>
      <c r="J4623" s="6" t="s">
        <v>14275</v>
      </c>
      <c r="K4623">
        <v>81</v>
      </c>
      <c r="L4623" t="s">
        <v>45</v>
      </c>
      <c r="M4623">
        <f t="shared" si="144"/>
        <v>0</v>
      </c>
      <c r="N4623" s="23" t="s">
        <v>13339</v>
      </c>
      <c r="O4623" s="23" t="s">
        <v>10422</v>
      </c>
      <c r="P4623" s="23">
        <f t="shared" si="145"/>
        <v>4</v>
      </c>
    </row>
    <row r="4624" spans="1:16" x14ac:dyDescent="0.3">
      <c r="A4624">
        <v>4757</v>
      </c>
      <c r="B4624" t="s">
        <v>9964</v>
      </c>
      <c r="C4624" t="s">
        <v>936</v>
      </c>
      <c r="D4624" t="s">
        <v>41</v>
      </c>
      <c r="E4624" t="s">
        <v>16</v>
      </c>
      <c r="F4624">
        <v>30</v>
      </c>
      <c r="G4624" t="s">
        <v>9965</v>
      </c>
      <c r="H4624" t="s">
        <v>1605</v>
      </c>
      <c r="I4624" t="s">
        <v>32</v>
      </c>
      <c r="J4624" s="6" t="s">
        <v>14059</v>
      </c>
      <c r="K4624">
        <v>37</v>
      </c>
      <c r="L4624" t="s">
        <v>54</v>
      </c>
      <c r="M4624">
        <f t="shared" si="144"/>
        <v>0</v>
      </c>
      <c r="N4624" s="23" t="s">
        <v>13340</v>
      </c>
      <c r="O4624" s="23" t="s">
        <v>9969</v>
      </c>
      <c r="P4624" s="23">
        <f t="shared" si="145"/>
        <v>6</v>
      </c>
    </row>
    <row r="4625" spans="1:16" x14ac:dyDescent="0.3">
      <c r="A4625">
        <v>4758</v>
      </c>
      <c r="B4625" t="s">
        <v>7643</v>
      </c>
      <c r="C4625" t="s">
        <v>3416</v>
      </c>
      <c r="D4625" t="s">
        <v>28</v>
      </c>
      <c r="E4625" t="s">
        <v>29</v>
      </c>
      <c r="F4625">
        <v>30</v>
      </c>
      <c r="G4625" t="s">
        <v>9966</v>
      </c>
      <c r="H4625" t="s">
        <v>7818</v>
      </c>
      <c r="I4625" t="s">
        <v>1311</v>
      </c>
      <c r="J4625" s="6" t="s">
        <v>14136</v>
      </c>
      <c r="K4625">
        <v>26</v>
      </c>
      <c r="L4625" t="s">
        <v>39</v>
      </c>
      <c r="M4625">
        <f t="shared" si="144"/>
        <v>0</v>
      </c>
      <c r="N4625" s="23" t="s">
        <v>13341</v>
      </c>
      <c r="O4625" s="23" t="s">
        <v>3089</v>
      </c>
      <c r="P4625" s="23">
        <f t="shared" si="145"/>
        <v>4</v>
      </c>
    </row>
    <row r="4626" spans="1:16" x14ac:dyDescent="0.3">
      <c r="A4626">
        <v>4759</v>
      </c>
      <c r="B4626" t="s">
        <v>1831</v>
      </c>
      <c r="C4626" t="s">
        <v>9967</v>
      </c>
      <c r="D4626" t="s">
        <v>28</v>
      </c>
      <c r="E4626" t="s">
        <v>29</v>
      </c>
      <c r="F4626">
        <v>90</v>
      </c>
      <c r="G4626" t="s">
        <v>9968</v>
      </c>
      <c r="H4626" t="s">
        <v>5406</v>
      </c>
      <c r="I4626" t="s">
        <v>32</v>
      </c>
      <c r="J4626" s="6" t="s">
        <v>13658</v>
      </c>
      <c r="K4626">
        <v>49</v>
      </c>
      <c r="L4626" t="s">
        <v>39</v>
      </c>
      <c r="M4626">
        <f t="shared" si="144"/>
        <v>0</v>
      </c>
      <c r="N4626" s="23" t="s">
        <v>13342</v>
      </c>
      <c r="O4626" s="23" t="s">
        <v>7780</v>
      </c>
      <c r="P4626" s="23">
        <f t="shared" si="145"/>
        <v>5</v>
      </c>
    </row>
    <row r="4627" spans="1:16" x14ac:dyDescent="0.3">
      <c r="A4627">
        <v>4760</v>
      </c>
      <c r="B4627" t="s">
        <v>471</v>
      </c>
      <c r="C4627" t="s">
        <v>8687</v>
      </c>
      <c r="D4627" t="s">
        <v>28</v>
      </c>
      <c r="E4627" t="s">
        <v>29</v>
      </c>
      <c r="F4627">
        <v>90</v>
      </c>
      <c r="G4627" t="s">
        <v>9969</v>
      </c>
      <c r="H4627" t="s">
        <v>3459</v>
      </c>
      <c r="I4627" t="s">
        <v>178</v>
      </c>
      <c r="J4627" s="6">
        <v>44262</v>
      </c>
      <c r="K4627">
        <v>18</v>
      </c>
      <c r="L4627" t="s">
        <v>64</v>
      </c>
      <c r="M4627">
        <f t="shared" si="144"/>
        <v>0</v>
      </c>
      <c r="N4627" s="23" t="s">
        <v>9969</v>
      </c>
      <c r="O4627" s="23"/>
      <c r="P4627" s="23">
        <f t="shared" si="145"/>
        <v>0</v>
      </c>
    </row>
    <row r="4628" spans="1:16" x14ac:dyDescent="0.3">
      <c r="A4628">
        <v>4761</v>
      </c>
      <c r="B4628" t="s">
        <v>8875</v>
      </c>
      <c r="C4628" t="s">
        <v>2398</v>
      </c>
      <c r="D4628" t="s">
        <v>28</v>
      </c>
      <c r="E4628" t="s">
        <v>29</v>
      </c>
      <c r="F4628">
        <v>90</v>
      </c>
      <c r="G4628" t="s">
        <v>9970</v>
      </c>
      <c r="H4628" t="s">
        <v>5406</v>
      </c>
      <c r="I4628" t="s">
        <v>32</v>
      </c>
      <c r="J4628" s="6" t="s">
        <v>14138</v>
      </c>
      <c r="K4628">
        <v>50</v>
      </c>
      <c r="L4628" t="s">
        <v>20</v>
      </c>
      <c r="M4628">
        <f t="shared" si="144"/>
        <v>0</v>
      </c>
      <c r="N4628" s="23" t="s">
        <v>1860</v>
      </c>
      <c r="O4628" s="23" t="s">
        <v>6</v>
      </c>
      <c r="P4628" s="23">
        <f t="shared" si="145"/>
        <v>6</v>
      </c>
    </row>
    <row r="4629" spans="1:16" x14ac:dyDescent="0.3">
      <c r="A4629">
        <v>4762</v>
      </c>
      <c r="B4629" t="s">
        <v>9971</v>
      </c>
      <c r="C4629" t="s">
        <v>295</v>
      </c>
      <c r="D4629" t="s">
        <v>92</v>
      </c>
      <c r="E4629" t="s">
        <v>16</v>
      </c>
      <c r="F4629">
        <v>90</v>
      </c>
      <c r="G4629" t="s">
        <v>9972</v>
      </c>
      <c r="H4629" t="s">
        <v>1005</v>
      </c>
      <c r="I4629" t="s">
        <v>178</v>
      </c>
      <c r="J4629" s="6" t="s">
        <v>14247</v>
      </c>
      <c r="K4629">
        <v>54</v>
      </c>
      <c r="L4629" t="s">
        <v>20</v>
      </c>
      <c r="M4629">
        <f t="shared" si="144"/>
        <v>0</v>
      </c>
      <c r="N4629" s="23" t="s">
        <v>61</v>
      </c>
      <c r="O4629" s="23" t="s">
        <v>10416</v>
      </c>
      <c r="P4629" s="23">
        <f t="shared" si="145"/>
        <v>4</v>
      </c>
    </row>
    <row r="4630" spans="1:16" x14ac:dyDescent="0.3">
      <c r="A4630">
        <v>4763</v>
      </c>
      <c r="B4630" t="s">
        <v>9973</v>
      </c>
      <c r="C4630" t="s">
        <v>1204</v>
      </c>
      <c r="D4630" t="s">
        <v>51</v>
      </c>
      <c r="E4630" t="s">
        <v>16</v>
      </c>
      <c r="F4630">
        <v>90</v>
      </c>
      <c r="G4630" t="s">
        <v>9974</v>
      </c>
      <c r="H4630" t="s">
        <v>2194</v>
      </c>
      <c r="I4630" t="s">
        <v>32</v>
      </c>
      <c r="J4630" s="6">
        <v>44471</v>
      </c>
      <c r="K4630">
        <v>73</v>
      </c>
      <c r="L4630" t="s">
        <v>159</v>
      </c>
      <c r="M4630">
        <f t="shared" si="144"/>
        <v>0</v>
      </c>
      <c r="N4630" s="23" t="s">
        <v>61</v>
      </c>
      <c r="O4630" s="23" t="s">
        <v>10422</v>
      </c>
      <c r="P4630" s="23">
        <f t="shared" si="145"/>
        <v>4</v>
      </c>
    </row>
    <row r="4631" spans="1:16" x14ac:dyDescent="0.3">
      <c r="A4631">
        <v>4764</v>
      </c>
      <c r="B4631" t="s">
        <v>4370</v>
      </c>
      <c r="C4631" t="s">
        <v>8869</v>
      </c>
      <c r="D4631" t="s">
        <v>51</v>
      </c>
      <c r="E4631" t="s">
        <v>16</v>
      </c>
      <c r="F4631">
        <v>60</v>
      </c>
      <c r="G4631" t="s">
        <v>9975</v>
      </c>
      <c r="H4631" t="s">
        <v>4098</v>
      </c>
      <c r="I4631" t="s">
        <v>1889</v>
      </c>
      <c r="J4631" s="6" t="s">
        <v>14075</v>
      </c>
      <c r="K4631">
        <v>46</v>
      </c>
      <c r="L4631" t="s">
        <v>54</v>
      </c>
      <c r="M4631">
        <f t="shared" si="144"/>
        <v>0</v>
      </c>
      <c r="N4631" s="23" t="s">
        <v>61</v>
      </c>
      <c r="O4631" s="23" t="s">
        <v>10549</v>
      </c>
      <c r="P4631" s="23">
        <f t="shared" si="145"/>
        <v>3</v>
      </c>
    </row>
    <row r="4632" spans="1:16" x14ac:dyDescent="0.3">
      <c r="A4632">
        <v>4765</v>
      </c>
      <c r="B4632" t="s">
        <v>357</v>
      </c>
      <c r="C4632" t="s">
        <v>2496</v>
      </c>
      <c r="D4632" t="s">
        <v>28</v>
      </c>
      <c r="E4632" t="s">
        <v>29</v>
      </c>
      <c r="F4632">
        <v>30</v>
      </c>
      <c r="G4632" t="s">
        <v>9976</v>
      </c>
      <c r="H4632" t="s">
        <v>1194</v>
      </c>
      <c r="I4632" t="s">
        <v>38</v>
      </c>
      <c r="J4632" s="6" t="s">
        <v>14020</v>
      </c>
      <c r="K4632">
        <v>4</v>
      </c>
      <c r="L4632" t="s">
        <v>54</v>
      </c>
      <c r="M4632">
        <f t="shared" si="144"/>
        <v>0</v>
      </c>
      <c r="N4632" s="23" t="s">
        <v>11735</v>
      </c>
      <c r="O4632" s="23" t="s">
        <v>6</v>
      </c>
      <c r="P4632" s="23">
        <f t="shared" si="145"/>
        <v>6</v>
      </c>
    </row>
    <row r="4633" spans="1:16" x14ac:dyDescent="0.3">
      <c r="A4633">
        <v>4766</v>
      </c>
      <c r="B4633" t="s">
        <v>4061</v>
      </c>
      <c r="C4633" t="s">
        <v>9977</v>
      </c>
      <c r="D4633" t="s">
        <v>15</v>
      </c>
      <c r="E4633" t="s">
        <v>16</v>
      </c>
      <c r="F4633">
        <v>60</v>
      </c>
      <c r="G4633" t="s">
        <v>9978</v>
      </c>
      <c r="H4633" t="s">
        <v>1060</v>
      </c>
      <c r="I4633" t="s">
        <v>38</v>
      </c>
      <c r="J4633" s="6" t="s">
        <v>13700</v>
      </c>
      <c r="K4633">
        <v>82</v>
      </c>
      <c r="L4633" t="s">
        <v>45</v>
      </c>
      <c r="M4633">
        <f t="shared" si="144"/>
        <v>0</v>
      </c>
      <c r="N4633" s="23" t="s">
        <v>13343</v>
      </c>
      <c r="O4633" s="23" t="s">
        <v>6</v>
      </c>
      <c r="P4633" s="23">
        <f t="shared" si="145"/>
        <v>6</v>
      </c>
    </row>
    <row r="4634" spans="1:16" x14ac:dyDescent="0.3">
      <c r="A4634">
        <v>4767</v>
      </c>
      <c r="B4634" t="s">
        <v>699</v>
      </c>
      <c r="C4634" t="s">
        <v>5792</v>
      </c>
      <c r="D4634" t="s">
        <v>92</v>
      </c>
      <c r="E4634" t="s">
        <v>29</v>
      </c>
      <c r="F4634">
        <v>90</v>
      </c>
      <c r="G4634" t="s">
        <v>9979</v>
      </c>
      <c r="H4634" t="s">
        <v>4424</v>
      </c>
      <c r="I4634" t="s">
        <v>25</v>
      </c>
      <c r="J4634" s="6">
        <v>44565</v>
      </c>
      <c r="K4634">
        <v>80</v>
      </c>
      <c r="L4634" t="s">
        <v>70</v>
      </c>
      <c r="M4634">
        <f t="shared" si="144"/>
        <v>0</v>
      </c>
      <c r="N4634" s="23" t="s">
        <v>13264</v>
      </c>
      <c r="O4634" s="23" t="s">
        <v>10618</v>
      </c>
      <c r="P4634" s="23">
        <f t="shared" si="145"/>
        <v>4</v>
      </c>
    </row>
    <row r="4635" spans="1:16" x14ac:dyDescent="0.3">
      <c r="A4635">
        <v>4768</v>
      </c>
      <c r="B4635" t="s">
        <v>1027</v>
      </c>
      <c r="C4635" t="s">
        <v>2561</v>
      </c>
      <c r="D4635" t="s">
        <v>28</v>
      </c>
      <c r="E4635" t="s">
        <v>29</v>
      </c>
      <c r="F4635">
        <v>90</v>
      </c>
      <c r="G4635" t="s">
        <v>14748</v>
      </c>
      <c r="H4635" t="s">
        <v>5611</v>
      </c>
      <c r="I4635" t="s">
        <v>32</v>
      </c>
      <c r="J4635" s="6" t="s">
        <v>14118</v>
      </c>
      <c r="K4635">
        <v>64</v>
      </c>
      <c r="L4635" t="s">
        <v>101</v>
      </c>
      <c r="M4635">
        <f t="shared" si="144"/>
        <v>0</v>
      </c>
      <c r="N4635" s="23" t="s">
        <v>13344</v>
      </c>
      <c r="O4635" s="23" t="s">
        <v>10417</v>
      </c>
      <c r="P4635" s="23">
        <f t="shared" si="145"/>
        <v>5</v>
      </c>
    </row>
    <row r="4636" spans="1:16" x14ac:dyDescent="0.3">
      <c r="A4636">
        <v>4769</v>
      </c>
      <c r="B4636" t="s">
        <v>4023</v>
      </c>
      <c r="C4636" t="s">
        <v>3806</v>
      </c>
      <c r="D4636" t="s">
        <v>92</v>
      </c>
      <c r="E4636" t="s">
        <v>29</v>
      </c>
      <c r="F4636">
        <v>90</v>
      </c>
      <c r="G4636" t="s">
        <v>9981</v>
      </c>
      <c r="H4636" t="s">
        <v>6319</v>
      </c>
      <c r="I4636" t="s">
        <v>32</v>
      </c>
      <c r="J4636" s="6">
        <v>43924</v>
      </c>
      <c r="K4636">
        <v>82</v>
      </c>
      <c r="L4636" t="s">
        <v>54</v>
      </c>
      <c r="M4636">
        <f t="shared" si="144"/>
        <v>0</v>
      </c>
      <c r="N4636" s="23" t="s">
        <v>6823</v>
      </c>
      <c r="O4636" s="23" t="s">
        <v>10422</v>
      </c>
      <c r="P4636" s="23">
        <f t="shared" si="145"/>
        <v>4</v>
      </c>
    </row>
    <row r="4637" spans="1:16" x14ac:dyDescent="0.3">
      <c r="A4637">
        <v>4770</v>
      </c>
      <c r="B4637" t="s">
        <v>6792</v>
      </c>
      <c r="C4637" t="s">
        <v>4600</v>
      </c>
      <c r="D4637" t="s">
        <v>15</v>
      </c>
      <c r="E4637" t="s">
        <v>16</v>
      </c>
      <c r="F4637">
        <v>30</v>
      </c>
      <c r="G4637" t="s">
        <v>9982</v>
      </c>
      <c r="H4637" t="s">
        <v>2834</v>
      </c>
      <c r="I4637" t="s">
        <v>19</v>
      </c>
      <c r="J4637" s="6" t="s">
        <v>14153</v>
      </c>
      <c r="K4637">
        <v>42</v>
      </c>
      <c r="L4637" t="s">
        <v>20</v>
      </c>
      <c r="M4637">
        <f t="shared" si="144"/>
        <v>0</v>
      </c>
      <c r="N4637" s="23" t="s">
        <v>6823</v>
      </c>
      <c r="O4637" s="23" t="s">
        <v>5979</v>
      </c>
      <c r="P4637" s="23">
        <f t="shared" si="145"/>
        <v>5</v>
      </c>
    </row>
    <row r="4638" spans="1:16" x14ac:dyDescent="0.3">
      <c r="A4638">
        <v>4771</v>
      </c>
      <c r="B4638" t="s">
        <v>7804</v>
      </c>
      <c r="C4638" t="s">
        <v>6401</v>
      </c>
      <c r="D4638" t="s">
        <v>28</v>
      </c>
      <c r="E4638" t="s">
        <v>29</v>
      </c>
      <c r="F4638">
        <v>90</v>
      </c>
      <c r="G4638" t="s">
        <v>9983</v>
      </c>
      <c r="H4638" t="s">
        <v>4870</v>
      </c>
      <c r="I4638" t="s">
        <v>146</v>
      </c>
      <c r="J4638" s="6" t="s">
        <v>14276</v>
      </c>
      <c r="K4638">
        <v>29</v>
      </c>
      <c r="L4638" t="s">
        <v>33</v>
      </c>
      <c r="M4638">
        <f t="shared" si="144"/>
        <v>0</v>
      </c>
      <c r="N4638" s="23" t="s">
        <v>5377</v>
      </c>
      <c r="O4638" s="23" t="s">
        <v>10425</v>
      </c>
      <c r="P4638" s="23">
        <f t="shared" si="145"/>
        <v>3</v>
      </c>
    </row>
    <row r="4639" spans="1:16" x14ac:dyDescent="0.3">
      <c r="A4639">
        <v>4772</v>
      </c>
      <c r="B4639" t="s">
        <v>4008</v>
      </c>
      <c r="C4639" t="s">
        <v>4324</v>
      </c>
      <c r="D4639" t="s">
        <v>28</v>
      </c>
      <c r="E4639" t="s">
        <v>29</v>
      </c>
      <c r="F4639">
        <v>60</v>
      </c>
      <c r="G4639" t="s">
        <v>9984</v>
      </c>
      <c r="H4639" t="s">
        <v>1131</v>
      </c>
      <c r="I4639" t="s">
        <v>32</v>
      </c>
      <c r="J4639" s="6">
        <v>44446</v>
      </c>
      <c r="K4639">
        <v>15</v>
      </c>
      <c r="L4639" t="s">
        <v>54</v>
      </c>
      <c r="M4639">
        <f t="shared" si="144"/>
        <v>0</v>
      </c>
      <c r="N4639" s="23" t="s">
        <v>13345</v>
      </c>
      <c r="O4639" s="23" t="s">
        <v>10422</v>
      </c>
      <c r="P4639" s="23">
        <f t="shared" si="145"/>
        <v>4</v>
      </c>
    </row>
    <row r="4640" spans="1:16" x14ac:dyDescent="0.3">
      <c r="A4640">
        <v>4773</v>
      </c>
      <c r="B4640" t="s">
        <v>6401</v>
      </c>
      <c r="C4640" t="s">
        <v>7253</v>
      </c>
      <c r="D4640" t="s">
        <v>28</v>
      </c>
      <c r="E4640" t="s">
        <v>29</v>
      </c>
      <c r="F4640">
        <v>60</v>
      </c>
      <c r="G4640" t="s">
        <v>9985</v>
      </c>
      <c r="H4640" t="s">
        <v>138</v>
      </c>
      <c r="I4640" t="s">
        <v>294</v>
      </c>
      <c r="J4640" s="6">
        <v>44292</v>
      </c>
      <c r="K4640">
        <v>63</v>
      </c>
      <c r="L4640" t="s">
        <v>39</v>
      </c>
      <c r="M4640">
        <f t="shared" si="144"/>
        <v>0</v>
      </c>
      <c r="N4640" s="23" t="s">
        <v>13346</v>
      </c>
      <c r="O4640" s="23" t="s">
        <v>6</v>
      </c>
      <c r="P4640" s="23">
        <f t="shared" si="145"/>
        <v>6</v>
      </c>
    </row>
    <row r="4641" spans="1:16" x14ac:dyDescent="0.3">
      <c r="A4641">
        <v>4774</v>
      </c>
      <c r="B4641" t="s">
        <v>3699</v>
      </c>
      <c r="C4641" t="s">
        <v>9488</v>
      </c>
      <c r="D4641" t="s">
        <v>28</v>
      </c>
      <c r="E4641" t="s">
        <v>29</v>
      </c>
      <c r="F4641">
        <v>60</v>
      </c>
      <c r="G4641" t="s">
        <v>9986</v>
      </c>
      <c r="H4641" t="s">
        <v>9987</v>
      </c>
      <c r="I4641" t="s">
        <v>294</v>
      </c>
      <c r="J4641" s="6" t="s">
        <v>14112</v>
      </c>
      <c r="K4641">
        <v>18</v>
      </c>
      <c r="L4641" t="s">
        <v>70</v>
      </c>
      <c r="M4641">
        <f t="shared" si="144"/>
        <v>0</v>
      </c>
      <c r="N4641" s="23" t="s">
        <v>13346</v>
      </c>
      <c r="O4641" s="23" t="s">
        <v>10425</v>
      </c>
      <c r="P4641" s="23">
        <f t="shared" si="145"/>
        <v>3</v>
      </c>
    </row>
    <row r="4642" spans="1:16" x14ac:dyDescent="0.3">
      <c r="A4642">
        <v>4775</v>
      </c>
      <c r="B4642" t="s">
        <v>5410</v>
      </c>
      <c r="C4642" t="s">
        <v>5546</v>
      </c>
      <c r="D4642" t="s">
        <v>51</v>
      </c>
      <c r="E4642" t="s">
        <v>16</v>
      </c>
      <c r="F4642">
        <v>60</v>
      </c>
      <c r="G4642" t="s">
        <v>9988</v>
      </c>
      <c r="H4642" t="s">
        <v>7318</v>
      </c>
      <c r="I4642" t="s">
        <v>32</v>
      </c>
      <c r="J4642" s="6" t="s">
        <v>13878</v>
      </c>
      <c r="K4642">
        <v>48</v>
      </c>
      <c r="L4642" t="s">
        <v>70</v>
      </c>
      <c r="M4642">
        <f t="shared" si="144"/>
        <v>0</v>
      </c>
      <c r="N4642" s="23" t="s">
        <v>1672</v>
      </c>
      <c r="O4642" s="23" t="s">
        <v>1665</v>
      </c>
      <c r="P4642" s="23">
        <f t="shared" si="145"/>
        <v>5</v>
      </c>
    </row>
    <row r="4643" spans="1:16" x14ac:dyDescent="0.3">
      <c r="A4643">
        <v>4777</v>
      </c>
      <c r="B4643" t="s">
        <v>5497</v>
      </c>
      <c r="C4643" t="s">
        <v>5037</v>
      </c>
      <c r="D4643" t="s">
        <v>28</v>
      </c>
      <c r="E4643" t="s">
        <v>29</v>
      </c>
      <c r="F4643">
        <v>60</v>
      </c>
      <c r="G4643" t="s">
        <v>9989</v>
      </c>
      <c r="H4643" t="s">
        <v>1931</v>
      </c>
      <c r="I4643" t="s">
        <v>32</v>
      </c>
      <c r="J4643" s="6" t="s">
        <v>14125</v>
      </c>
      <c r="K4643">
        <v>25</v>
      </c>
      <c r="L4643" t="s">
        <v>20</v>
      </c>
      <c r="M4643">
        <f t="shared" si="144"/>
        <v>0</v>
      </c>
      <c r="N4643" s="23" t="s">
        <v>13347</v>
      </c>
      <c r="O4643" s="23" t="s">
        <v>1021</v>
      </c>
      <c r="P4643" s="23">
        <f t="shared" si="145"/>
        <v>6</v>
      </c>
    </row>
    <row r="4644" spans="1:16" x14ac:dyDescent="0.3">
      <c r="A4644">
        <v>4778</v>
      </c>
      <c r="B4644" t="s">
        <v>9990</v>
      </c>
      <c r="C4644" t="s">
        <v>9991</v>
      </c>
      <c r="D4644" t="s">
        <v>51</v>
      </c>
      <c r="E4644" t="s">
        <v>16</v>
      </c>
      <c r="F4644">
        <v>90</v>
      </c>
      <c r="G4644" t="s">
        <v>6607</v>
      </c>
      <c r="H4644" t="s">
        <v>133</v>
      </c>
      <c r="I4644" t="s">
        <v>124</v>
      </c>
      <c r="J4644" s="6">
        <v>44840</v>
      </c>
      <c r="K4644">
        <v>51</v>
      </c>
      <c r="L4644" t="s">
        <v>101</v>
      </c>
      <c r="M4644">
        <f t="shared" si="144"/>
        <v>0</v>
      </c>
      <c r="N4644" s="23" t="s">
        <v>6607</v>
      </c>
      <c r="O4644" s="23"/>
      <c r="P4644" s="23">
        <f t="shared" si="145"/>
        <v>0</v>
      </c>
    </row>
    <row r="4645" spans="1:16" x14ac:dyDescent="0.3">
      <c r="A4645">
        <v>4779</v>
      </c>
      <c r="B4645" t="s">
        <v>9992</v>
      </c>
      <c r="C4645" t="s">
        <v>7687</v>
      </c>
      <c r="D4645" t="s">
        <v>28</v>
      </c>
      <c r="E4645" t="s">
        <v>29</v>
      </c>
      <c r="F4645">
        <v>60</v>
      </c>
      <c r="G4645" t="s">
        <v>9993</v>
      </c>
      <c r="H4645" t="s">
        <v>207</v>
      </c>
      <c r="I4645" t="s">
        <v>208</v>
      </c>
      <c r="J4645" s="6">
        <v>44449</v>
      </c>
      <c r="K4645">
        <v>44</v>
      </c>
      <c r="L4645" t="s">
        <v>80</v>
      </c>
      <c r="M4645">
        <f t="shared" si="144"/>
        <v>0</v>
      </c>
      <c r="N4645" s="23" t="s">
        <v>13348</v>
      </c>
      <c r="O4645" s="23" t="s">
        <v>10430</v>
      </c>
      <c r="P4645" s="23">
        <f t="shared" si="145"/>
        <v>9</v>
      </c>
    </row>
    <row r="4646" spans="1:16" x14ac:dyDescent="0.3">
      <c r="A4646">
        <v>4780</v>
      </c>
      <c r="B4646" t="s">
        <v>3463</v>
      </c>
      <c r="C4646" t="s">
        <v>7520</v>
      </c>
      <c r="D4646" t="s">
        <v>28</v>
      </c>
      <c r="E4646" t="s">
        <v>29</v>
      </c>
      <c r="F4646">
        <v>30</v>
      </c>
      <c r="G4646" t="s">
        <v>9994</v>
      </c>
      <c r="H4646" t="s">
        <v>4870</v>
      </c>
      <c r="I4646" t="s">
        <v>146</v>
      </c>
      <c r="J4646" s="6">
        <v>43898</v>
      </c>
      <c r="K4646">
        <v>9</v>
      </c>
      <c r="L4646" t="s">
        <v>39</v>
      </c>
      <c r="M4646">
        <f t="shared" si="144"/>
        <v>0</v>
      </c>
      <c r="N4646" s="23" t="s">
        <v>13349</v>
      </c>
      <c r="O4646" s="23" t="s">
        <v>10430</v>
      </c>
      <c r="P4646" s="23">
        <f t="shared" si="145"/>
        <v>9</v>
      </c>
    </row>
    <row r="4647" spans="1:16" x14ac:dyDescent="0.3">
      <c r="A4647">
        <v>4781</v>
      </c>
      <c r="B4647" t="s">
        <v>4185</v>
      </c>
      <c r="C4647" t="s">
        <v>9995</v>
      </c>
      <c r="D4647" t="s">
        <v>28</v>
      </c>
      <c r="E4647" t="s">
        <v>29</v>
      </c>
      <c r="F4647">
        <v>60</v>
      </c>
      <c r="G4647" t="s">
        <v>9996</v>
      </c>
      <c r="H4647" t="s">
        <v>6293</v>
      </c>
      <c r="I4647" t="s">
        <v>32</v>
      </c>
      <c r="J4647" s="6" t="s">
        <v>13660</v>
      </c>
      <c r="K4647">
        <v>68</v>
      </c>
      <c r="L4647" t="s">
        <v>33</v>
      </c>
      <c r="M4647">
        <f t="shared" si="144"/>
        <v>0</v>
      </c>
      <c r="N4647" s="23" t="s">
        <v>13350</v>
      </c>
      <c r="O4647" s="23" t="s">
        <v>6</v>
      </c>
      <c r="P4647" s="23">
        <f t="shared" si="145"/>
        <v>6</v>
      </c>
    </row>
    <row r="4648" spans="1:16" x14ac:dyDescent="0.3">
      <c r="A4648">
        <v>4782</v>
      </c>
      <c r="B4648" t="s">
        <v>9997</v>
      </c>
      <c r="C4648" t="s">
        <v>4858</v>
      </c>
      <c r="D4648" t="s">
        <v>51</v>
      </c>
      <c r="E4648" t="s">
        <v>16</v>
      </c>
      <c r="F4648">
        <v>60</v>
      </c>
      <c r="G4648" t="s">
        <v>9998</v>
      </c>
      <c r="H4648" t="s">
        <v>7140</v>
      </c>
      <c r="I4648" t="s">
        <v>294</v>
      </c>
      <c r="J4648" s="6" t="s">
        <v>14012</v>
      </c>
      <c r="K4648">
        <v>80</v>
      </c>
      <c r="L4648" t="s">
        <v>33</v>
      </c>
      <c r="M4648">
        <f t="shared" si="144"/>
        <v>0</v>
      </c>
      <c r="N4648" s="23" t="s">
        <v>13351</v>
      </c>
      <c r="O4648" s="23" t="s">
        <v>10438</v>
      </c>
      <c r="P4648" s="23">
        <f t="shared" si="145"/>
        <v>5</v>
      </c>
    </row>
    <row r="4649" spans="1:16" x14ac:dyDescent="0.3">
      <c r="A4649">
        <v>4783</v>
      </c>
      <c r="B4649" t="s">
        <v>9999</v>
      </c>
      <c r="C4649" t="s">
        <v>6798</v>
      </c>
      <c r="D4649" t="s">
        <v>28</v>
      </c>
      <c r="E4649" t="s">
        <v>29</v>
      </c>
      <c r="F4649">
        <v>60</v>
      </c>
      <c r="G4649" t="s">
        <v>10000</v>
      </c>
      <c r="H4649" t="s">
        <v>1077</v>
      </c>
      <c r="I4649" t="s">
        <v>1078</v>
      </c>
      <c r="J4649" s="6" t="s">
        <v>13911</v>
      </c>
      <c r="K4649">
        <v>47</v>
      </c>
      <c r="L4649" t="s">
        <v>70</v>
      </c>
      <c r="M4649">
        <f t="shared" si="144"/>
        <v>0</v>
      </c>
      <c r="N4649" s="23" t="s">
        <v>13352</v>
      </c>
      <c r="O4649" s="23" t="s">
        <v>6</v>
      </c>
      <c r="P4649" s="23">
        <f t="shared" si="145"/>
        <v>6</v>
      </c>
    </row>
    <row r="4650" spans="1:16" x14ac:dyDescent="0.3">
      <c r="A4650">
        <v>4784</v>
      </c>
      <c r="B4650" t="s">
        <v>10001</v>
      </c>
      <c r="C4650" t="s">
        <v>9225</v>
      </c>
      <c r="D4650" t="s">
        <v>41</v>
      </c>
      <c r="E4650" t="s">
        <v>16</v>
      </c>
      <c r="F4650">
        <v>30</v>
      </c>
      <c r="G4650" t="s">
        <v>10002</v>
      </c>
      <c r="H4650" t="s">
        <v>3284</v>
      </c>
      <c r="I4650" t="s">
        <v>32</v>
      </c>
      <c r="J4650" s="6" t="s">
        <v>14209</v>
      </c>
      <c r="K4650">
        <v>8</v>
      </c>
      <c r="L4650" t="s">
        <v>64</v>
      </c>
      <c r="M4650">
        <f t="shared" si="144"/>
        <v>0</v>
      </c>
      <c r="N4650" s="23" t="s">
        <v>13353</v>
      </c>
      <c r="O4650" s="23" t="s">
        <v>6</v>
      </c>
      <c r="P4650" s="23">
        <f t="shared" si="145"/>
        <v>6</v>
      </c>
    </row>
    <row r="4651" spans="1:16" x14ac:dyDescent="0.3">
      <c r="A4651">
        <v>4785</v>
      </c>
      <c r="B4651" t="s">
        <v>3021</v>
      </c>
      <c r="C4651" t="s">
        <v>7231</v>
      </c>
      <c r="D4651" t="s">
        <v>28</v>
      </c>
      <c r="E4651" t="s">
        <v>29</v>
      </c>
      <c r="F4651">
        <v>30</v>
      </c>
      <c r="G4651" t="s">
        <v>10003</v>
      </c>
      <c r="H4651" t="s">
        <v>5399</v>
      </c>
      <c r="I4651" t="s">
        <v>32</v>
      </c>
      <c r="J4651" s="6" t="s">
        <v>13628</v>
      </c>
      <c r="K4651">
        <v>95</v>
      </c>
      <c r="L4651" t="s">
        <v>80</v>
      </c>
      <c r="M4651">
        <f t="shared" si="144"/>
        <v>0</v>
      </c>
      <c r="N4651" s="23" t="s">
        <v>13354</v>
      </c>
      <c r="O4651" s="23" t="s">
        <v>6</v>
      </c>
      <c r="P4651" s="23">
        <f t="shared" si="145"/>
        <v>6</v>
      </c>
    </row>
    <row r="4652" spans="1:16" x14ac:dyDescent="0.3">
      <c r="A4652">
        <v>4787</v>
      </c>
      <c r="B4652" t="s">
        <v>380</v>
      </c>
      <c r="C4652" t="s">
        <v>1075</v>
      </c>
      <c r="D4652" t="s">
        <v>28</v>
      </c>
      <c r="E4652" t="s">
        <v>29</v>
      </c>
      <c r="F4652">
        <v>60</v>
      </c>
      <c r="G4652" t="s">
        <v>10004</v>
      </c>
      <c r="H4652" t="s">
        <v>1526</v>
      </c>
      <c r="I4652" t="s">
        <v>173</v>
      </c>
      <c r="J4652" s="6" t="s">
        <v>13967</v>
      </c>
      <c r="K4652">
        <v>3</v>
      </c>
      <c r="L4652" t="s">
        <v>80</v>
      </c>
      <c r="M4652">
        <f t="shared" si="144"/>
        <v>0</v>
      </c>
      <c r="N4652" s="23" t="s">
        <v>13355</v>
      </c>
      <c r="O4652" s="23" t="s">
        <v>10422</v>
      </c>
      <c r="P4652" s="23">
        <f t="shared" si="145"/>
        <v>4</v>
      </c>
    </row>
    <row r="4653" spans="1:16" x14ac:dyDescent="0.3">
      <c r="A4653">
        <v>4788</v>
      </c>
      <c r="B4653" t="s">
        <v>10005</v>
      </c>
      <c r="C4653" t="s">
        <v>3600</v>
      </c>
      <c r="D4653" t="s">
        <v>51</v>
      </c>
      <c r="E4653" t="s">
        <v>16</v>
      </c>
      <c r="F4653">
        <v>30</v>
      </c>
      <c r="G4653" t="s">
        <v>10006</v>
      </c>
      <c r="H4653" t="s">
        <v>412</v>
      </c>
      <c r="I4653" t="s">
        <v>187</v>
      </c>
      <c r="J4653" s="6" t="s">
        <v>13945</v>
      </c>
      <c r="K4653">
        <v>86</v>
      </c>
      <c r="L4653" t="s">
        <v>33</v>
      </c>
      <c r="M4653">
        <f t="shared" si="144"/>
        <v>0</v>
      </c>
      <c r="N4653" s="23" t="s">
        <v>13356</v>
      </c>
      <c r="O4653" s="23" t="s">
        <v>1021</v>
      </c>
      <c r="P4653" s="23">
        <f t="shared" si="145"/>
        <v>6</v>
      </c>
    </row>
    <row r="4654" spans="1:16" x14ac:dyDescent="0.3">
      <c r="A4654">
        <v>4789</v>
      </c>
      <c r="B4654" t="s">
        <v>10007</v>
      </c>
      <c r="C4654" t="s">
        <v>1749</v>
      </c>
      <c r="D4654" t="s">
        <v>51</v>
      </c>
      <c r="E4654" t="s">
        <v>16</v>
      </c>
      <c r="F4654">
        <v>90</v>
      </c>
      <c r="G4654" t="s">
        <v>15029</v>
      </c>
      <c r="H4654" t="s">
        <v>6377</v>
      </c>
      <c r="I4654" t="s">
        <v>164</v>
      </c>
      <c r="J4654" s="6" t="s">
        <v>14200</v>
      </c>
      <c r="K4654">
        <v>46</v>
      </c>
      <c r="L4654" t="s">
        <v>70</v>
      </c>
      <c r="M4654">
        <f t="shared" si="144"/>
        <v>0</v>
      </c>
      <c r="N4654" s="23" t="s">
        <v>13357</v>
      </c>
      <c r="O4654" s="23" t="s">
        <v>3369</v>
      </c>
      <c r="P4654" s="23">
        <f t="shared" si="145"/>
        <v>5</v>
      </c>
    </row>
    <row r="4655" spans="1:16" x14ac:dyDescent="0.3">
      <c r="A4655">
        <v>4790</v>
      </c>
      <c r="B4655" t="s">
        <v>10009</v>
      </c>
      <c r="C4655" t="s">
        <v>3173</v>
      </c>
      <c r="D4655" t="s">
        <v>15</v>
      </c>
      <c r="E4655" t="s">
        <v>16</v>
      </c>
      <c r="F4655">
        <v>30</v>
      </c>
      <c r="G4655" t="s">
        <v>10010</v>
      </c>
      <c r="H4655" t="s">
        <v>4299</v>
      </c>
      <c r="I4655" t="s">
        <v>32</v>
      </c>
      <c r="J4655" s="6">
        <v>44324</v>
      </c>
      <c r="K4655">
        <v>94</v>
      </c>
      <c r="L4655" t="s">
        <v>20</v>
      </c>
      <c r="M4655">
        <f t="shared" si="144"/>
        <v>0</v>
      </c>
      <c r="N4655" s="23" t="s">
        <v>3556</v>
      </c>
      <c r="O4655" s="23" t="s">
        <v>10425</v>
      </c>
      <c r="P4655" s="23">
        <f t="shared" si="145"/>
        <v>3</v>
      </c>
    </row>
    <row r="4656" spans="1:16" x14ac:dyDescent="0.3">
      <c r="A4656">
        <v>4792</v>
      </c>
      <c r="B4656" t="s">
        <v>222</v>
      </c>
      <c r="C4656" t="s">
        <v>3824</v>
      </c>
      <c r="D4656" t="s">
        <v>28</v>
      </c>
      <c r="E4656" t="s">
        <v>29</v>
      </c>
      <c r="F4656">
        <v>30</v>
      </c>
      <c r="G4656" t="s">
        <v>10012</v>
      </c>
      <c r="H4656" t="s">
        <v>48</v>
      </c>
      <c r="I4656" t="s">
        <v>25</v>
      </c>
      <c r="J4656" s="6" t="s">
        <v>13931</v>
      </c>
      <c r="K4656">
        <v>51</v>
      </c>
      <c r="L4656" t="s">
        <v>159</v>
      </c>
      <c r="M4656">
        <f t="shared" si="144"/>
        <v>0</v>
      </c>
      <c r="N4656" s="23" t="s">
        <v>13358</v>
      </c>
      <c r="O4656" s="23" t="s">
        <v>10660</v>
      </c>
      <c r="P4656" s="23">
        <f t="shared" si="145"/>
        <v>4</v>
      </c>
    </row>
    <row r="4657" spans="1:16" x14ac:dyDescent="0.3">
      <c r="A4657">
        <v>4793</v>
      </c>
      <c r="B4657" t="s">
        <v>2782</v>
      </c>
      <c r="C4657" t="s">
        <v>2195</v>
      </c>
      <c r="D4657" t="s">
        <v>51</v>
      </c>
      <c r="E4657" t="s">
        <v>16</v>
      </c>
      <c r="F4657">
        <v>60</v>
      </c>
      <c r="G4657" t="s">
        <v>14749</v>
      </c>
      <c r="H4657" t="s">
        <v>4085</v>
      </c>
      <c r="I4657" t="s">
        <v>240</v>
      </c>
      <c r="J4657" s="6" t="s">
        <v>14215</v>
      </c>
      <c r="K4657">
        <v>79</v>
      </c>
      <c r="L4657" t="s">
        <v>54</v>
      </c>
      <c r="M4657">
        <f t="shared" si="144"/>
        <v>0</v>
      </c>
      <c r="N4657" s="23" t="s">
        <v>13359</v>
      </c>
      <c r="O4657" s="23" t="s">
        <v>10454</v>
      </c>
      <c r="P4657" s="23">
        <f t="shared" si="145"/>
        <v>4</v>
      </c>
    </row>
    <row r="4658" spans="1:16" x14ac:dyDescent="0.3">
      <c r="A4658">
        <v>4794</v>
      </c>
      <c r="B4658" t="s">
        <v>9445</v>
      </c>
      <c r="C4658" t="s">
        <v>72</v>
      </c>
      <c r="D4658" t="s">
        <v>15</v>
      </c>
      <c r="E4658" t="s">
        <v>16</v>
      </c>
      <c r="F4658">
        <v>30</v>
      </c>
      <c r="G4658" t="s">
        <v>10014</v>
      </c>
      <c r="H4658" t="s">
        <v>5581</v>
      </c>
      <c r="I4658" t="s">
        <v>187</v>
      </c>
      <c r="J4658" s="6" t="s">
        <v>13665</v>
      </c>
      <c r="K4658">
        <v>4</v>
      </c>
      <c r="L4658" t="s">
        <v>45</v>
      </c>
      <c r="M4658">
        <f t="shared" si="144"/>
        <v>0</v>
      </c>
      <c r="N4658" s="23" t="s">
        <v>13360</v>
      </c>
      <c r="O4658" s="23" t="s">
        <v>10453</v>
      </c>
      <c r="P4658" s="23">
        <f t="shared" si="145"/>
        <v>7</v>
      </c>
    </row>
    <row r="4659" spans="1:16" x14ac:dyDescent="0.3">
      <c r="A4659">
        <v>4795</v>
      </c>
      <c r="B4659" t="s">
        <v>2699</v>
      </c>
      <c r="C4659" t="s">
        <v>4495</v>
      </c>
      <c r="D4659" t="s">
        <v>28</v>
      </c>
      <c r="E4659" t="s">
        <v>29</v>
      </c>
      <c r="F4659">
        <v>60</v>
      </c>
      <c r="G4659" t="s">
        <v>10015</v>
      </c>
      <c r="H4659" t="s">
        <v>1927</v>
      </c>
      <c r="I4659" t="s">
        <v>100</v>
      </c>
      <c r="J4659" s="6" t="s">
        <v>14030</v>
      </c>
      <c r="K4659">
        <v>26</v>
      </c>
      <c r="L4659" t="s">
        <v>80</v>
      </c>
      <c r="M4659">
        <f t="shared" si="144"/>
        <v>0</v>
      </c>
      <c r="N4659" s="23" t="s">
        <v>5792</v>
      </c>
      <c r="O4659" s="23" t="s">
        <v>10453</v>
      </c>
      <c r="P4659" s="23">
        <f t="shared" si="145"/>
        <v>7</v>
      </c>
    </row>
    <row r="4660" spans="1:16" x14ac:dyDescent="0.3">
      <c r="A4660">
        <v>4796</v>
      </c>
      <c r="B4660" t="s">
        <v>1644</v>
      </c>
      <c r="C4660" t="s">
        <v>418</v>
      </c>
      <c r="D4660" t="s">
        <v>15</v>
      </c>
      <c r="E4660" t="s">
        <v>16</v>
      </c>
      <c r="F4660">
        <v>90</v>
      </c>
      <c r="G4660" t="s">
        <v>10016</v>
      </c>
      <c r="H4660" t="s">
        <v>4028</v>
      </c>
      <c r="I4660" t="s">
        <v>32</v>
      </c>
      <c r="J4660" s="6" t="s">
        <v>14246</v>
      </c>
      <c r="K4660">
        <v>65</v>
      </c>
      <c r="L4660" t="s">
        <v>101</v>
      </c>
      <c r="M4660">
        <f t="shared" si="144"/>
        <v>0</v>
      </c>
      <c r="N4660" s="23" t="s">
        <v>10016</v>
      </c>
      <c r="O4660" s="23"/>
      <c r="P4660" s="23">
        <f t="shared" si="145"/>
        <v>0</v>
      </c>
    </row>
    <row r="4661" spans="1:16" x14ac:dyDescent="0.3">
      <c r="A4661">
        <v>4797</v>
      </c>
      <c r="B4661" t="s">
        <v>10017</v>
      </c>
      <c r="C4661" t="s">
        <v>3612</v>
      </c>
      <c r="D4661" t="s">
        <v>41</v>
      </c>
      <c r="E4661" t="s">
        <v>16</v>
      </c>
      <c r="F4661">
        <v>90</v>
      </c>
      <c r="G4661" t="s">
        <v>14750</v>
      </c>
      <c r="H4661" t="s">
        <v>4678</v>
      </c>
      <c r="I4661" t="s">
        <v>886</v>
      </c>
      <c r="J4661" s="6" t="s">
        <v>13707</v>
      </c>
      <c r="K4661">
        <v>22</v>
      </c>
      <c r="L4661" t="s">
        <v>101</v>
      </c>
      <c r="M4661">
        <f t="shared" si="144"/>
        <v>0</v>
      </c>
      <c r="N4661" s="23" t="s">
        <v>13361</v>
      </c>
      <c r="O4661" s="23" t="s">
        <v>10449</v>
      </c>
      <c r="P4661" s="23">
        <f t="shared" si="145"/>
        <v>7</v>
      </c>
    </row>
    <row r="4662" spans="1:16" x14ac:dyDescent="0.3">
      <c r="A4662">
        <v>4798</v>
      </c>
      <c r="B4662" t="s">
        <v>2295</v>
      </c>
      <c r="C4662" t="s">
        <v>4722</v>
      </c>
      <c r="D4662" t="s">
        <v>15</v>
      </c>
      <c r="E4662" t="s">
        <v>16</v>
      </c>
      <c r="F4662">
        <v>90</v>
      </c>
      <c r="G4662" t="s">
        <v>10019</v>
      </c>
      <c r="H4662" t="s">
        <v>7777</v>
      </c>
      <c r="I4662" t="s">
        <v>32</v>
      </c>
      <c r="J4662" s="6">
        <v>44199</v>
      </c>
      <c r="K4662">
        <v>63</v>
      </c>
      <c r="L4662" t="s">
        <v>70</v>
      </c>
      <c r="M4662">
        <f t="shared" si="144"/>
        <v>0</v>
      </c>
      <c r="N4662" s="23" t="s">
        <v>13361</v>
      </c>
      <c r="O4662" s="23" t="s">
        <v>10438</v>
      </c>
      <c r="P4662" s="23">
        <f t="shared" si="145"/>
        <v>5</v>
      </c>
    </row>
    <row r="4663" spans="1:16" x14ac:dyDescent="0.3">
      <c r="A4663">
        <v>4799</v>
      </c>
      <c r="B4663" t="s">
        <v>4802</v>
      </c>
      <c r="C4663" t="s">
        <v>2389</v>
      </c>
      <c r="D4663" t="s">
        <v>15</v>
      </c>
      <c r="E4663" t="s">
        <v>16</v>
      </c>
      <c r="F4663">
        <v>30</v>
      </c>
      <c r="G4663" t="s">
        <v>10020</v>
      </c>
      <c r="H4663" t="s">
        <v>5167</v>
      </c>
      <c r="I4663" t="s">
        <v>32</v>
      </c>
      <c r="J4663" s="6" t="s">
        <v>13820</v>
      </c>
      <c r="K4663">
        <v>66</v>
      </c>
      <c r="L4663" t="s">
        <v>39</v>
      </c>
      <c r="M4663">
        <f t="shared" si="144"/>
        <v>0</v>
      </c>
      <c r="N4663" s="23" t="s">
        <v>13362</v>
      </c>
      <c r="O4663" s="23" t="s">
        <v>3780</v>
      </c>
      <c r="P4663" s="23">
        <f t="shared" si="145"/>
        <v>5</v>
      </c>
    </row>
    <row r="4664" spans="1:16" x14ac:dyDescent="0.3">
      <c r="A4664">
        <v>4800</v>
      </c>
      <c r="B4664" t="s">
        <v>10021</v>
      </c>
      <c r="C4664" t="s">
        <v>2941</v>
      </c>
      <c r="D4664" t="s">
        <v>51</v>
      </c>
      <c r="E4664" t="s">
        <v>16</v>
      </c>
      <c r="F4664">
        <v>90</v>
      </c>
      <c r="G4664" t="s">
        <v>14751</v>
      </c>
      <c r="H4664" t="s">
        <v>655</v>
      </c>
      <c r="I4664" t="s">
        <v>32</v>
      </c>
      <c r="J4664" s="6" t="s">
        <v>14155</v>
      </c>
      <c r="K4664">
        <v>52</v>
      </c>
      <c r="L4664" t="s">
        <v>45</v>
      </c>
      <c r="M4664">
        <f t="shared" si="144"/>
        <v>0</v>
      </c>
      <c r="N4664" s="23" t="s">
        <v>13362</v>
      </c>
      <c r="O4664" s="23" t="s">
        <v>10449</v>
      </c>
      <c r="P4664" s="23">
        <f t="shared" si="145"/>
        <v>7</v>
      </c>
    </row>
    <row r="4665" spans="1:16" x14ac:dyDescent="0.3">
      <c r="A4665">
        <v>4801</v>
      </c>
      <c r="B4665" t="s">
        <v>10023</v>
      </c>
      <c r="C4665" t="s">
        <v>705</v>
      </c>
      <c r="D4665" t="s">
        <v>15</v>
      </c>
      <c r="E4665" t="s">
        <v>16</v>
      </c>
      <c r="F4665">
        <v>90</v>
      </c>
      <c r="G4665" t="s">
        <v>10024</v>
      </c>
      <c r="H4665" t="s">
        <v>3996</v>
      </c>
      <c r="I4665" t="s">
        <v>294</v>
      </c>
      <c r="J4665" s="6" t="s">
        <v>13702</v>
      </c>
      <c r="K4665">
        <v>63</v>
      </c>
      <c r="L4665" t="s">
        <v>33</v>
      </c>
      <c r="M4665">
        <f t="shared" si="144"/>
        <v>0</v>
      </c>
      <c r="N4665" s="23" t="s">
        <v>13362</v>
      </c>
      <c r="O4665" s="23" t="s">
        <v>12564</v>
      </c>
      <c r="P4665" s="23">
        <f t="shared" si="145"/>
        <v>4</v>
      </c>
    </row>
    <row r="4666" spans="1:16" x14ac:dyDescent="0.3">
      <c r="A4666">
        <v>4802</v>
      </c>
      <c r="B4666" t="s">
        <v>10025</v>
      </c>
      <c r="C4666" t="s">
        <v>354</v>
      </c>
      <c r="D4666" t="s">
        <v>41</v>
      </c>
      <c r="E4666" t="s">
        <v>16</v>
      </c>
      <c r="F4666">
        <v>90</v>
      </c>
      <c r="G4666" t="s">
        <v>10026</v>
      </c>
      <c r="H4666" t="s">
        <v>3242</v>
      </c>
      <c r="I4666" t="s">
        <v>32</v>
      </c>
      <c r="J4666" s="6" t="s">
        <v>13626</v>
      </c>
      <c r="K4666">
        <v>90</v>
      </c>
      <c r="L4666" t="s">
        <v>39</v>
      </c>
      <c r="M4666">
        <f t="shared" si="144"/>
        <v>0</v>
      </c>
      <c r="N4666" s="23" t="s">
        <v>13363</v>
      </c>
      <c r="O4666" s="23" t="s">
        <v>10416</v>
      </c>
      <c r="P4666" s="23">
        <f t="shared" si="145"/>
        <v>4</v>
      </c>
    </row>
    <row r="4667" spans="1:16" x14ac:dyDescent="0.3">
      <c r="A4667">
        <v>4803</v>
      </c>
      <c r="B4667" t="s">
        <v>2743</v>
      </c>
      <c r="C4667" t="s">
        <v>5258</v>
      </c>
      <c r="D4667" t="s">
        <v>28</v>
      </c>
      <c r="E4667" t="s">
        <v>29</v>
      </c>
      <c r="F4667">
        <v>90</v>
      </c>
      <c r="G4667" t="s">
        <v>10027</v>
      </c>
      <c r="H4667" t="s">
        <v>5316</v>
      </c>
      <c r="I4667" t="s">
        <v>25</v>
      </c>
      <c r="J4667" s="6" t="s">
        <v>14064</v>
      </c>
      <c r="K4667">
        <v>33</v>
      </c>
      <c r="L4667" t="s">
        <v>20</v>
      </c>
      <c r="M4667">
        <f t="shared" si="144"/>
        <v>0</v>
      </c>
      <c r="N4667" s="23" t="s">
        <v>13364</v>
      </c>
      <c r="O4667" s="23" t="s">
        <v>10425</v>
      </c>
      <c r="P4667" s="23">
        <f t="shared" si="145"/>
        <v>3</v>
      </c>
    </row>
    <row r="4668" spans="1:16" x14ac:dyDescent="0.3">
      <c r="A4668">
        <v>4804</v>
      </c>
      <c r="B4668" t="s">
        <v>6316</v>
      </c>
      <c r="C4668" t="s">
        <v>5674</v>
      </c>
      <c r="D4668" t="s">
        <v>51</v>
      </c>
      <c r="E4668" t="s">
        <v>16</v>
      </c>
      <c r="F4668">
        <v>60</v>
      </c>
      <c r="G4668" t="s">
        <v>10028</v>
      </c>
      <c r="H4668" t="s">
        <v>1905</v>
      </c>
      <c r="I4668" t="s">
        <v>187</v>
      </c>
      <c r="J4668" s="6">
        <v>44115</v>
      </c>
      <c r="K4668">
        <v>23</v>
      </c>
      <c r="L4668" t="s">
        <v>159</v>
      </c>
      <c r="M4668">
        <f t="shared" si="144"/>
        <v>0</v>
      </c>
      <c r="N4668" s="23" t="s">
        <v>13365</v>
      </c>
      <c r="O4668" s="23" t="s">
        <v>3222</v>
      </c>
      <c r="P4668" s="23">
        <f t="shared" si="145"/>
        <v>4</v>
      </c>
    </row>
    <row r="4669" spans="1:16" x14ac:dyDescent="0.3">
      <c r="A4669">
        <v>4805</v>
      </c>
      <c r="B4669" t="s">
        <v>8548</v>
      </c>
      <c r="C4669" t="s">
        <v>2014</v>
      </c>
      <c r="D4669" t="s">
        <v>28</v>
      </c>
      <c r="E4669" t="s">
        <v>29</v>
      </c>
      <c r="F4669">
        <v>60</v>
      </c>
      <c r="G4669" t="s">
        <v>10029</v>
      </c>
      <c r="H4669" t="s">
        <v>9389</v>
      </c>
      <c r="I4669" t="s">
        <v>32</v>
      </c>
      <c r="J4669" s="6" t="s">
        <v>13910</v>
      </c>
      <c r="K4669">
        <v>88</v>
      </c>
      <c r="L4669" t="s">
        <v>64</v>
      </c>
      <c r="M4669">
        <f t="shared" si="144"/>
        <v>0</v>
      </c>
      <c r="N4669" s="23" t="s">
        <v>5749</v>
      </c>
      <c r="O4669" s="23" t="s">
        <v>9969</v>
      </c>
      <c r="P4669" s="23">
        <f t="shared" si="145"/>
        <v>6</v>
      </c>
    </row>
    <row r="4670" spans="1:16" x14ac:dyDescent="0.3">
      <c r="A4670">
        <v>4806</v>
      </c>
      <c r="B4670" t="s">
        <v>10030</v>
      </c>
      <c r="C4670" t="s">
        <v>5225</v>
      </c>
      <c r="D4670" t="s">
        <v>15</v>
      </c>
      <c r="E4670" t="s">
        <v>16</v>
      </c>
      <c r="F4670">
        <v>90</v>
      </c>
      <c r="G4670" t="s">
        <v>10031</v>
      </c>
      <c r="H4670" t="s">
        <v>4432</v>
      </c>
      <c r="I4670" t="s">
        <v>32</v>
      </c>
      <c r="J4670" s="6">
        <v>44021</v>
      </c>
      <c r="K4670">
        <v>4</v>
      </c>
      <c r="L4670" t="s">
        <v>54</v>
      </c>
      <c r="M4670">
        <f t="shared" si="144"/>
        <v>0</v>
      </c>
      <c r="N4670" s="23" t="s">
        <v>13366</v>
      </c>
      <c r="O4670" s="23" t="s">
        <v>9969</v>
      </c>
      <c r="P4670" s="23">
        <f t="shared" si="145"/>
        <v>6</v>
      </c>
    </row>
    <row r="4671" spans="1:16" x14ac:dyDescent="0.3">
      <c r="A4671">
        <v>4807</v>
      </c>
      <c r="B4671" t="s">
        <v>869</v>
      </c>
      <c r="C4671" t="s">
        <v>696</v>
      </c>
      <c r="D4671" t="s">
        <v>28</v>
      </c>
      <c r="E4671" t="s">
        <v>29</v>
      </c>
      <c r="F4671">
        <v>90</v>
      </c>
      <c r="G4671" t="s">
        <v>10032</v>
      </c>
      <c r="H4671" t="s">
        <v>1523</v>
      </c>
      <c r="I4671" t="s">
        <v>32</v>
      </c>
      <c r="J4671" s="6" t="s">
        <v>13968</v>
      </c>
      <c r="K4671">
        <v>21</v>
      </c>
      <c r="L4671" t="s">
        <v>45</v>
      </c>
      <c r="M4671">
        <f t="shared" si="144"/>
        <v>0</v>
      </c>
      <c r="N4671" s="23" t="s">
        <v>13367</v>
      </c>
      <c r="O4671" s="23" t="s">
        <v>13368</v>
      </c>
      <c r="P4671" s="23">
        <f t="shared" si="145"/>
        <v>10</v>
      </c>
    </row>
    <row r="4672" spans="1:16" x14ac:dyDescent="0.3">
      <c r="A4672">
        <v>4808</v>
      </c>
      <c r="B4672" t="s">
        <v>9085</v>
      </c>
      <c r="C4672" t="s">
        <v>4018</v>
      </c>
      <c r="D4672" t="s">
        <v>51</v>
      </c>
      <c r="E4672" t="s">
        <v>16</v>
      </c>
      <c r="F4672">
        <v>60</v>
      </c>
      <c r="G4672" t="s">
        <v>10033</v>
      </c>
      <c r="H4672" t="s">
        <v>5301</v>
      </c>
      <c r="I4672" t="s">
        <v>173</v>
      </c>
      <c r="J4672" s="6" t="s">
        <v>13696</v>
      </c>
      <c r="K4672">
        <v>42</v>
      </c>
      <c r="L4672" t="s">
        <v>33</v>
      </c>
      <c r="M4672">
        <f t="shared" si="144"/>
        <v>0</v>
      </c>
      <c r="N4672" s="23" t="s">
        <v>13367</v>
      </c>
      <c r="O4672" s="23" t="s">
        <v>10422</v>
      </c>
      <c r="P4672" s="23">
        <f t="shared" si="145"/>
        <v>4</v>
      </c>
    </row>
    <row r="4673" spans="1:16" x14ac:dyDescent="0.3">
      <c r="A4673">
        <v>4809</v>
      </c>
      <c r="B4673" t="s">
        <v>1788</v>
      </c>
      <c r="C4673" t="s">
        <v>9225</v>
      </c>
      <c r="D4673" t="s">
        <v>28</v>
      </c>
      <c r="E4673" t="s">
        <v>29</v>
      </c>
      <c r="F4673">
        <v>90</v>
      </c>
      <c r="G4673" t="s">
        <v>10034</v>
      </c>
      <c r="H4673" t="s">
        <v>2354</v>
      </c>
      <c r="I4673" t="s">
        <v>178</v>
      </c>
      <c r="J4673" s="6">
        <v>44203</v>
      </c>
      <c r="K4673">
        <v>12</v>
      </c>
      <c r="L4673" t="s">
        <v>39</v>
      </c>
      <c r="M4673">
        <f t="shared" si="144"/>
        <v>0</v>
      </c>
      <c r="N4673" s="23" t="s">
        <v>13369</v>
      </c>
      <c r="O4673" s="23" t="s">
        <v>10422</v>
      </c>
      <c r="P4673" s="23">
        <f t="shared" si="145"/>
        <v>4</v>
      </c>
    </row>
    <row r="4674" spans="1:16" x14ac:dyDescent="0.3">
      <c r="A4674">
        <v>4810</v>
      </c>
      <c r="B4674" t="s">
        <v>765</v>
      </c>
      <c r="C4674" t="s">
        <v>2434</v>
      </c>
      <c r="D4674" t="s">
        <v>28</v>
      </c>
      <c r="E4674" t="s">
        <v>29</v>
      </c>
      <c r="F4674">
        <v>60</v>
      </c>
      <c r="G4674" t="s">
        <v>10035</v>
      </c>
      <c r="H4674" t="s">
        <v>315</v>
      </c>
      <c r="I4674" t="s">
        <v>32</v>
      </c>
      <c r="J4674" s="6" t="s">
        <v>13903</v>
      </c>
      <c r="K4674">
        <v>88</v>
      </c>
      <c r="L4674" t="s">
        <v>54</v>
      </c>
      <c r="M4674">
        <f t="shared" ref="M4674:M4737" si="146">COUNTBLANK(A4674:L4674)</f>
        <v>0</v>
      </c>
      <c r="N4674" s="23" t="s">
        <v>13370</v>
      </c>
      <c r="O4674" s="23" t="s">
        <v>10417</v>
      </c>
      <c r="P4674" s="23">
        <f t="shared" ref="P4674:P4737" si="147">LEN(O4674)</f>
        <v>5</v>
      </c>
    </row>
    <row r="4675" spans="1:16" x14ac:dyDescent="0.3">
      <c r="A4675">
        <v>4811</v>
      </c>
      <c r="B4675" t="s">
        <v>10036</v>
      </c>
      <c r="C4675" t="s">
        <v>774</v>
      </c>
      <c r="D4675" t="s">
        <v>28</v>
      </c>
      <c r="E4675" t="s">
        <v>29</v>
      </c>
      <c r="F4675">
        <v>60</v>
      </c>
      <c r="G4675" t="s">
        <v>14752</v>
      </c>
      <c r="H4675" t="s">
        <v>1712</v>
      </c>
      <c r="I4675" t="s">
        <v>187</v>
      </c>
      <c r="J4675" s="6" t="s">
        <v>13975</v>
      </c>
      <c r="K4675">
        <v>50</v>
      </c>
      <c r="L4675" t="s">
        <v>80</v>
      </c>
      <c r="M4675">
        <f t="shared" si="146"/>
        <v>0</v>
      </c>
      <c r="N4675" s="23" t="s">
        <v>7908</v>
      </c>
      <c r="O4675" s="23" t="s">
        <v>4205</v>
      </c>
      <c r="P4675" s="23">
        <f t="shared" si="147"/>
        <v>4</v>
      </c>
    </row>
    <row r="4676" spans="1:16" x14ac:dyDescent="0.3">
      <c r="A4676">
        <v>4812</v>
      </c>
      <c r="B4676" t="s">
        <v>10038</v>
      </c>
      <c r="C4676" t="s">
        <v>10039</v>
      </c>
      <c r="D4676" t="s">
        <v>15</v>
      </c>
      <c r="E4676" t="s">
        <v>16</v>
      </c>
      <c r="F4676">
        <v>60</v>
      </c>
      <c r="G4676" t="s">
        <v>14753</v>
      </c>
      <c r="H4676" t="s">
        <v>139</v>
      </c>
      <c r="I4676" t="s">
        <v>2593</v>
      </c>
      <c r="J4676" s="6">
        <v>44905</v>
      </c>
      <c r="K4676">
        <v>45</v>
      </c>
      <c r="L4676" t="s">
        <v>39</v>
      </c>
      <c r="M4676">
        <f t="shared" si="146"/>
        <v>0</v>
      </c>
      <c r="N4676" s="23" t="s">
        <v>7908</v>
      </c>
      <c r="O4676" s="23" t="s">
        <v>10422</v>
      </c>
      <c r="P4676" s="23">
        <f t="shared" si="147"/>
        <v>4</v>
      </c>
    </row>
    <row r="4677" spans="1:16" x14ac:dyDescent="0.3">
      <c r="A4677">
        <v>4813</v>
      </c>
      <c r="B4677" t="s">
        <v>5644</v>
      </c>
      <c r="C4677" t="s">
        <v>5807</v>
      </c>
      <c r="D4677" t="s">
        <v>28</v>
      </c>
      <c r="E4677" t="s">
        <v>29</v>
      </c>
      <c r="F4677">
        <v>60</v>
      </c>
      <c r="G4677" t="s">
        <v>15093</v>
      </c>
      <c r="H4677" t="s">
        <v>3702</v>
      </c>
      <c r="I4677" t="s">
        <v>25</v>
      </c>
      <c r="J4677" s="6" t="s">
        <v>13775</v>
      </c>
      <c r="K4677">
        <v>14</v>
      </c>
      <c r="L4677" t="s">
        <v>159</v>
      </c>
      <c r="M4677">
        <f t="shared" si="146"/>
        <v>0</v>
      </c>
      <c r="N4677" s="23" t="s">
        <v>13371</v>
      </c>
      <c r="O4677" s="23" t="s">
        <v>13372</v>
      </c>
      <c r="P4677" s="23">
        <f t="shared" si="147"/>
        <v>2</v>
      </c>
    </row>
    <row r="4678" spans="1:16" x14ac:dyDescent="0.3">
      <c r="A4678">
        <v>4814</v>
      </c>
      <c r="B4678" t="s">
        <v>4130</v>
      </c>
      <c r="C4678" t="s">
        <v>9134</v>
      </c>
      <c r="D4678" t="s">
        <v>15</v>
      </c>
      <c r="E4678" t="s">
        <v>16</v>
      </c>
      <c r="F4678">
        <v>60</v>
      </c>
      <c r="G4678" t="s">
        <v>14754</v>
      </c>
      <c r="H4678" t="s">
        <v>1834</v>
      </c>
      <c r="I4678" t="s">
        <v>32</v>
      </c>
      <c r="J4678" s="6" t="s">
        <v>13960</v>
      </c>
      <c r="K4678">
        <v>16</v>
      </c>
      <c r="L4678" t="s">
        <v>80</v>
      </c>
      <c r="M4678">
        <f t="shared" si="146"/>
        <v>0</v>
      </c>
      <c r="N4678" s="23" t="s">
        <v>13373</v>
      </c>
      <c r="O4678" s="23" t="s">
        <v>6</v>
      </c>
      <c r="P4678" s="23">
        <f t="shared" si="147"/>
        <v>6</v>
      </c>
    </row>
    <row r="4679" spans="1:16" x14ac:dyDescent="0.3">
      <c r="A4679">
        <v>4815</v>
      </c>
      <c r="B4679" t="s">
        <v>3425</v>
      </c>
      <c r="C4679" t="s">
        <v>1645</v>
      </c>
      <c r="D4679" t="s">
        <v>15</v>
      </c>
      <c r="E4679" t="s">
        <v>16</v>
      </c>
      <c r="F4679">
        <v>30</v>
      </c>
      <c r="G4679" t="s">
        <v>14755</v>
      </c>
      <c r="H4679" t="s">
        <v>5758</v>
      </c>
      <c r="I4679" t="s">
        <v>32</v>
      </c>
      <c r="J4679" s="6">
        <v>44353</v>
      </c>
      <c r="K4679">
        <v>20</v>
      </c>
      <c r="L4679" t="s">
        <v>20</v>
      </c>
      <c r="M4679">
        <f t="shared" si="146"/>
        <v>0</v>
      </c>
      <c r="N4679" s="23" t="s">
        <v>13374</v>
      </c>
      <c r="O4679" s="23" t="s">
        <v>10468</v>
      </c>
      <c r="P4679" s="23">
        <f t="shared" si="147"/>
        <v>8</v>
      </c>
    </row>
    <row r="4680" spans="1:16" x14ac:dyDescent="0.3">
      <c r="A4680">
        <v>4816</v>
      </c>
      <c r="B4680" t="s">
        <v>6699</v>
      </c>
      <c r="C4680" t="s">
        <v>5645</v>
      </c>
      <c r="D4680" t="s">
        <v>28</v>
      </c>
      <c r="E4680" t="s">
        <v>29</v>
      </c>
      <c r="F4680">
        <v>90</v>
      </c>
      <c r="G4680" t="s">
        <v>10044</v>
      </c>
      <c r="H4680" t="s">
        <v>4409</v>
      </c>
      <c r="I4680" t="s">
        <v>294</v>
      </c>
      <c r="J4680" s="6" t="s">
        <v>13648</v>
      </c>
      <c r="K4680">
        <v>60</v>
      </c>
      <c r="L4680" t="s">
        <v>159</v>
      </c>
      <c r="M4680">
        <f t="shared" si="146"/>
        <v>0</v>
      </c>
      <c r="N4680" s="23" t="s">
        <v>13375</v>
      </c>
      <c r="O4680" s="23" t="s">
        <v>10422</v>
      </c>
      <c r="P4680" s="23">
        <f t="shared" si="147"/>
        <v>4</v>
      </c>
    </row>
    <row r="4681" spans="1:16" x14ac:dyDescent="0.3">
      <c r="A4681">
        <v>4817</v>
      </c>
      <c r="B4681" t="s">
        <v>390</v>
      </c>
      <c r="C4681" t="s">
        <v>3019</v>
      </c>
      <c r="D4681" t="s">
        <v>28</v>
      </c>
      <c r="E4681" t="s">
        <v>29</v>
      </c>
      <c r="F4681">
        <v>30</v>
      </c>
      <c r="G4681" t="s">
        <v>10045</v>
      </c>
      <c r="H4681" t="s">
        <v>1099</v>
      </c>
      <c r="I4681" t="s">
        <v>25</v>
      </c>
      <c r="J4681" s="6" t="s">
        <v>13692</v>
      </c>
      <c r="K4681">
        <v>2</v>
      </c>
      <c r="L4681" t="s">
        <v>70</v>
      </c>
      <c r="M4681">
        <f t="shared" si="146"/>
        <v>0</v>
      </c>
      <c r="N4681" s="23" t="s">
        <v>13375</v>
      </c>
      <c r="O4681" s="23" t="s">
        <v>6</v>
      </c>
      <c r="P4681" s="23">
        <f t="shared" si="147"/>
        <v>6</v>
      </c>
    </row>
    <row r="4682" spans="1:16" x14ac:dyDescent="0.3">
      <c r="A4682">
        <v>4818</v>
      </c>
      <c r="B4682" t="s">
        <v>5772</v>
      </c>
      <c r="C4682" t="s">
        <v>4994</v>
      </c>
      <c r="D4682" t="s">
        <v>28</v>
      </c>
      <c r="E4682" t="s">
        <v>29</v>
      </c>
      <c r="F4682">
        <v>60</v>
      </c>
      <c r="G4682" t="s">
        <v>10046</v>
      </c>
      <c r="H4682" t="s">
        <v>3793</v>
      </c>
      <c r="I4682" t="s">
        <v>173</v>
      </c>
      <c r="J4682" s="6">
        <v>44596</v>
      </c>
      <c r="K4682">
        <v>23</v>
      </c>
      <c r="L4682" t="s">
        <v>33</v>
      </c>
      <c r="M4682">
        <f t="shared" si="146"/>
        <v>0</v>
      </c>
      <c r="N4682" s="23" t="s">
        <v>1630</v>
      </c>
      <c r="O4682" s="23" t="s">
        <v>10422</v>
      </c>
      <c r="P4682" s="23">
        <f t="shared" si="147"/>
        <v>4</v>
      </c>
    </row>
    <row r="4683" spans="1:16" x14ac:dyDescent="0.3">
      <c r="A4683">
        <v>4819</v>
      </c>
      <c r="B4683" t="s">
        <v>196</v>
      </c>
      <c r="C4683" t="s">
        <v>7073</v>
      </c>
      <c r="D4683" t="s">
        <v>28</v>
      </c>
      <c r="E4683" t="s">
        <v>29</v>
      </c>
      <c r="F4683">
        <v>90</v>
      </c>
      <c r="G4683" t="s">
        <v>10046</v>
      </c>
      <c r="H4683" t="s">
        <v>4479</v>
      </c>
      <c r="I4683" t="s">
        <v>32</v>
      </c>
      <c r="J4683" s="6" t="s">
        <v>13947</v>
      </c>
      <c r="K4683">
        <v>4</v>
      </c>
      <c r="L4683" t="s">
        <v>80</v>
      </c>
      <c r="M4683">
        <f t="shared" si="146"/>
        <v>0</v>
      </c>
      <c r="N4683" s="23" t="s">
        <v>1630</v>
      </c>
      <c r="O4683" s="23" t="s">
        <v>10422</v>
      </c>
      <c r="P4683" s="23">
        <f t="shared" si="147"/>
        <v>4</v>
      </c>
    </row>
    <row r="4684" spans="1:16" x14ac:dyDescent="0.3">
      <c r="A4684">
        <v>4820</v>
      </c>
      <c r="B4684" t="s">
        <v>10047</v>
      </c>
      <c r="C4684" t="s">
        <v>4439</v>
      </c>
      <c r="D4684" t="s">
        <v>51</v>
      </c>
      <c r="E4684" t="s">
        <v>16</v>
      </c>
      <c r="F4684">
        <v>90</v>
      </c>
      <c r="G4684" t="s">
        <v>15030</v>
      </c>
      <c r="H4684" t="s">
        <v>1660</v>
      </c>
      <c r="I4684" t="s">
        <v>32</v>
      </c>
      <c r="J4684" s="6" t="s">
        <v>13655</v>
      </c>
      <c r="K4684">
        <v>5</v>
      </c>
      <c r="L4684" t="s">
        <v>39</v>
      </c>
      <c r="M4684">
        <f t="shared" si="146"/>
        <v>0</v>
      </c>
      <c r="N4684" s="23" t="s">
        <v>1751</v>
      </c>
      <c r="O4684" s="23" t="s">
        <v>3369</v>
      </c>
      <c r="P4684" s="23">
        <f t="shared" si="147"/>
        <v>5</v>
      </c>
    </row>
    <row r="4685" spans="1:16" x14ac:dyDescent="0.3">
      <c r="A4685">
        <v>4821</v>
      </c>
      <c r="B4685" t="s">
        <v>6378</v>
      </c>
      <c r="C4685" t="s">
        <v>3564</v>
      </c>
      <c r="D4685" t="s">
        <v>28</v>
      </c>
      <c r="E4685" t="s">
        <v>29</v>
      </c>
      <c r="F4685">
        <v>60</v>
      </c>
      <c r="G4685" t="s">
        <v>10049</v>
      </c>
      <c r="H4685" t="s">
        <v>1064</v>
      </c>
      <c r="I4685" t="s">
        <v>886</v>
      </c>
      <c r="J4685" s="6" t="s">
        <v>14254</v>
      </c>
      <c r="K4685">
        <v>29</v>
      </c>
      <c r="L4685" t="s">
        <v>45</v>
      </c>
      <c r="M4685">
        <f t="shared" si="146"/>
        <v>0</v>
      </c>
      <c r="N4685" s="23" t="s">
        <v>1751</v>
      </c>
      <c r="O4685" s="23" t="s">
        <v>1665</v>
      </c>
      <c r="P4685" s="23">
        <f t="shared" si="147"/>
        <v>5</v>
      </c>
    </row>
    <row r="4686" spans="1:16" x14ac:dyDescent="0.3">
      <c r="A4686">
        <v>4822</v>
      </c>
      <c r="B4686" t="s">
        <v>7960</v>
      </c>
      <c r="C4686" t="s">
        <v>1923</v>
      </c>
      <c r="D4686" t="s">
        <v>51</v>
      </c>
      <c r="E4686" t="s">
        <v>16</v>
      </c>
      <c r="F4686">
        <v>30</v>
      </c>
      <c r="G4686" t="s">
        <v>10050</v>
      </c>
      <c r="H4686" t="s">
        <v>7008</v>
      </c>
      <c r="I4686" t="s">
        <v>25</v>
      </c>
      <c r="J4686" s="6" t="s">
        <v>13822</v>
      </c>
      <c r="K4686">
        <v>61</v>
      </c>
      <c r="L4686" t="s">
        <v>64</v>
      </c>
      <c r="M4686">
        <f t="shared" si="146"/>
        <v>0</v>
      </c>
      <c r="N4686" s="23" t="s">
        <v>1751</v>
      </c>
      <c r="O4686" s="23" t="s">
        <v>9969</v>
      </c>
      <c r="P4686" s="23">
        <f t="shared" si="147"/>
        <v>6</v>
      </c>
    </row>
    <row r="4687" spans="1:16" x14ac:dyDescent="0.3">
      <c r="A4687">
        <v>4823</v>
      </c>
      <c r="B4687" t="s">
        <v>4897</v>
      </c>
      <c r="C4687" t="s">
        <v>10051</v>
      </c>
      <c r="D4687" t="s">
        <v>28</v>
      </c>
      <c r="E4687" t="s">
        <v>29</v>
      </c>
      <c r="F4687">
        <v>90</v>
      </c>
      <c r="G4687" t="s">
        <v>10052</v>
      </c>
      <c r="H4687" t="s">
        <v>487</v>
      </c>
      <c r="I4687" t="s">
        <v>32</v>
      </c>
      <c r="J4687" s="6">
        <v>44174</v>
      </c>
      <c r="K4687">
        <v>4</v>
      </c>
      <c r="L4687" t="s">
        <v>64</v>
      </c>
      <c r="M4687">
        <f t="shared" si="146"/>
        <v>0</v>
      </c>
      <c r="N4687" s="23" t="s">
        <v>5624</v>
      </c>
      <c r="O4687" s="23" t="s">
        <v>6</v>
      </c>
      <c r="P4687" s="23">
        <f t="shared" si="147"/>
        <v>6</v>
      </c>
    </row>
    <row r="4688" spans="1:16" x14ac:dyDescent="0.3">
      <c r="A4688">
        <v>4824</v>
      </c>
      <c r="B4688" t="s">
        <v>10053</v>
      </c>
      <c r="C4688" t="s">
        <v>410</v>
      </c>
      <c r="D4688" t="s">
        <v>15</v>
      </c>
      <c r="E4688" t="s">
        <v>16</v>
      </c>
      <c r="F4688">
        <v>60</v>
      </c>
      <c r="G4688" t="s">
        <v>10054</v>
      </c>
      <c r="H4688" t="s">
        <v>1011</v>
      </c>
      <c r="I4688" t="s">
        <v>32</v>
      </c>
      <c r="J4688" s="6" t="s">
        <v>13949</v>
      </c>
      <c r="K4688">
        <v>69</v>
      </c>
      <c r="L4688" t="s">
        <v>20</v>
      </c>
      <c r="M4688">
        <f t="shared" si="146"/>
        <v>0</v>
      </c>
      <c r="N4688" s="23" t="s">
        <v>13376</v>
      </c>
      <c r="O4688" s="23" t="s">
        <v>10416</v>
      </c>
      <c r="P4688" s="23">
        <f t="shared" si="147"/>
        <v>4</v>
      </c>
    </row>
    <row r="4689" spans="1:16" x14ac:dyDescent="0.3">
      <c r="A4689">
        <v>4825</v>
      </c>
      <c r="B4689" t="s">
        <v>3310</v>
      </c>
      <c r="C4689" t="s">
        <v>1380</v>
      </c>
      <c r="D4689" t="s">
        <v>28</v>
      </c>
      <c r="E4689" t="s">
        <v>29</v>
      </c>
      <c r="F4689">
        <v>60</v>
      </c>
      <c r="G4689" t="s">
        <v>10055</v>
      </c>
      <c r="H4689" t="s">
        <v>738</v>
      </c>
      <c r="I4689" t="s">
        <v>38</v>
      </c>
      <c r="J4689" s="6" t="s">
        <v>13679</v>
      </c>
      <c r="K4689">
        <v>88</v>
      </c>
      <c r="L4689" t="s">
        <v>64</v>
      </c>
      <c r="M4689">
        <f t="shared" si="146"/>
        <v>0</v>
      </c>
      <c r="N4689" s="23" t="s">
        <v>13376</v>
      </c>
      <c r="O4689" s="23" t="s">
        <v>6</v>
      </c>
      <c r="P4689" s="23">
        <f t="shared" si="147"/>
        <v>6</v>
      </c>
    </row>
    <row r="4690" spans="1:16" x14ac:dyDescent="0.3">
      <c r="A4690">
        <v>4826</v>
      </c>
      <c r="B4690" t="s">
        <v>10056</v>
      </c>
      <c r="C4690" t="s">
        <v>126</v>
      </c>
      <c r="D4690" t="s">
        <v>28</v>
      </c>
      <c r="E4690" t="s">
        <v>29</v>
      </c>
      <c r="F4690">
        <v>60</v>
      </c>
      <c r="G4690" t="s">
        <v>14756</v>
      </c>
      <c r="H4690" t="s">
        <v>408</v>
      </c>
      <c r="I4690" t="s">
        <v>25</v>
      </c>
      <c r="J4690" s="6" t="s">
        <v>13755</v>
      </c>
      <c r="K4690">
        <v>35</v>
      </c>
      <c r="L4690" t="s">
        <v>101</v>
      </c>
      <c r="M4690">
        <f t="shared" si="146"/>
        <v>0</v>
      </c>
      <c r="N4690" s="23" t="s">
        <v>13377</v>
      </c>
      <c r="O4690" s="23" t="s">
        <v>11374</v>
      </c>
      <c r="P4690" s="23">
        <f t="shared" si="147"/>
        <v>4</v>
      </c>
    </row>
    <row r="4691" spans="1:16" x14ac:dyDescent="0.3">
      <c r="A4691">
        <v>4827</v>
      </c>
      <c r="B4691" t="s">
        <v>2358</v>
      </c>
      <c r="C4691" t="s">
        <v>972</v>
      </c>
      <c r="D4691" t="s">
        <v>51</v>
      </c>
      <c r="E4691" t="s">
        <v>16</v>
      </c>
      <c r="F4691">
        <v>30</v>
      </c>
      <c r="G4691" t="s">
        <v>10059</v>
      </c>
      <c r="H4691" t="s">
        <v>2509</v>
      </c>
      <c r="I4691" t="s">
        <v>32</v>
      </c>
      <c r="J4691" s="6">
        <v>44052</v>
      </c>
      <c r="K4691">
        <v>15</v>
      </c>
      <c r="L4691" t="s">
        <v>159</v>
      </c>
      <c r="M4691">
        <f t="shared" si="146"/>
        <v>0</v>
      </c>
      <c r="N4691" s="23" t="s">
        <v>13378</v>
      </c>
      <c r="O4691" s="23" t="s">
        <v>6</v>
      </c>
      <c r="P4691" s="23">
        <f t="shared" si="147"/>
        <v>6</v>
      </c>
    </row>
    <row r="4692" spans="1:16" x14ac:dyDescent="0.3">
      <c r="A4692">
        <v>4828</v>
      </c>
      <c r="B4692" t="s">
        <v>4953</v>
      </c>
      <c r="C4692" t="s">
        <v>7489</v>
      </c>
      <c r="D4692" t="s">
        <v>51</v>
      </c>
      <c r="E4692" t="s">
        <v>16</v>
      </c>
      <c r="F4692">
        <v>90</v>
      </c>
      <c r="G4692" t="s">
        <v>10060</v>
      </c>
      <c r="H4692" t="s">
        <v>4739</v>
      </c>
      <c r="I4692" t="s">
        <v>59</v>
      </c>
      <c r="J4692" s="6" t="s">
        <v>14269</v>
      </c>
      <c r="K4692">
        <v>49</v>
      </c>
      <c r="L4692" t="s">
        <v>64</v>
      </c>
      <c r="M4692">
        <f t="shared" si="146"/>
        <v>0</v>
      </c>
      <c r="N4692" s="23" t="s">
        <v>13379</v>
      </c>
      <c r="O4692" s="23" t="s">
        <v>10422</v>
      </c>
      <c r="P4692" s="23">
        <f t="shared" si="147"/>
        <v>4</v>
      </c>
    </row>
    <row r="4693" spans="1:16" x14ac:dyDescent="0.3">
      <c r="A4693">
        <v>4829</v>
      </c>
      <c r="B4693" t="s">
        <v>6176</v>
      </c>
      <c r="C4693" t="s">
        <v>3447</v>
      </c>
      <c r="D4693" t="s">
        <v>28</v>
      </c>
      <c r="E4693" t="s">
        <v>29</v>
      </c>
      <c r="F4693">
        <v>60</v>
      </c>
      <c r="G4693" t="s">
        <v>10061</v>
      </c>
      <c r="H4693" t="s">
        <v>1482</v>
      </c>
      <c r="I4693" t="s">
        <v>1483</v>
      </c>
      <c r="J4693" s="6">
        <v>44352</v>
      </c>
      <c r="K4693">
        <v>37</v>
      </c>
      <c r="L4693" t="s">
        <v>54</v>
      </c>
      <c r="M4693">
        <f t="shared" si="146"/>
        <v>0</v>
      </c>
      <c r="N4693" s="23" t="s">
        <v>13379</v>
      </c>
      <c r="O4693" s="23" t="s">
        <v>10453</v>
      </c>
      <c r="P4693" s="23">
        <f t="shared" si="147"/>
        <v>7</v>
      </c>
    </row>
    <row r="4694" spans="1:16" x14ac:dyDescent="0.3">
      <c r="A4694">
        <v>4830</v>
      </c>
      <c r="B4694" t="s">
        <v>10062</v>
      </c>
      <c r="C4694" t="s">
        <v>639</v>
      </c>
      <c r="D4694" t="s">
        <v>15</v>
      </c>
      <c r="E4694" t="s">
        <v>16</v>
      </c>
      <c r="F4694">
        <v>30</v>
      </c>
      <c r="G4694" t="s">
        <v>10063</v>
      </c>
      <c r="H4694" t="s">
        <v>3303</v>
      </c>
      <c r="I4694" t="s">
        <v>294</v>
      </c>
      <c r="J4694" s="6">
        <v>44714</v>
      </c>
      <c r="K4694">
        <v>36</v>
      </c>
      <c r="L4694" t="s">
        <v>39</v>
      </c>
      <c r="M4694">
        <f t="shared" si="146"/>
        <v>0</v>
      </c>
      <c r="N4694" s="23" t="s">
        <v>13380</v>
      </c>
      <c r="O4694" s="23" t="s">
        <v>10825</v>
      </c>
      <c r="P4694" s="23">
        <f t="shared" si="147"/>
        <v>4</v>
      </c>
    </row>
    <row r="4695" spans="1:16" x14ac:dyDescent="0.3">
      <c r="A4695">
        <v>4831</v>
      </c>
      <c r="B4695" t="s">
        <v>2073</v>
      </c>
      <c r="C4695" t="s">
        <v>3927</v>
      </c>
      <c r="D4695" t="s">
        <v>28</v>
      </c>
      <c r="E4695" t="s">
        <v>29</v>
      </c>
      <c r="F4695">
        <v>30</v>
      </c>
      <c r="G4695" t="s">
        <v>10064</v>
      </c>
      <c r="H4695" t="s">
        <v>2441</v>
      </c>
      <c r="I4695" t="s">
        <v>1199</v>
      </c>
      <c r="J4695" s="6">
        <v>44231</v>
      </c>
      <c r="K4695">
        <v>55</v>
      </c>
      <c r="L4695" t="s">
        <v>39</v>
      </c>
      <c r="M4695">
        <f t="shared" si="146"/>
        <v>0</v>
      </c>
      <c r="N4695" s="23" t="s">
        <v>10064</v>
      </c>
      <c r="O4695" s="23"/>
      <c r="P4695" s="23">
        <f t="shared" si="147"/>
        <v>0</v>
      </c>
    </row>
    <row r="4696" spans="1:16" x14ac:dyDescent="0.3">
      <c r="A4696">
        <v>4832</v>
      </c>
      <c r="B4696" t="s">
        <v>10065</v>
      </c>
      <c r="C4696" t="s">
        <v>4422</v>
      </c>
      <c r="D4696" t="s">
        <v>28</v>
      </c>
      <c r="E4696" t="s">
        <v>29</v>
      </c>
      <c r="F4696">
        <v>90</v>
      </c>
      <c r="G4696" t="s">
        <v>14757</v>
      </c>
      <c r="H4696" t="s">
        <v>3351</v>
      </c>
      <c r="I4696" t="s">
        <v>32</v>
      </c>
      <c r="J4696" s="6">
        <v>44783</v>
      </c>
      <c r="K4696">
        <v>46</v>
      </c>
      <c r="L4696" t="s">
        <v>80</v>
      </c>
      <c r="M4696">
        <f t="shared" si="146"/>
        <v>0</v>
      </c>
      <c r="N4696" s="23" t="s">
        <v>13381</v>
      </c>
      <c r="O4696" s="23" t="s">
        <v>10425</v>
      </c>
      <c r="P4696" s="23">
        <f t="shared" si="147"/>
        <v>3</v>
      </c>
    </row>
    <row r="4697" spans="1:16" x14ac:dyDescent="0.3">
      <c r="A4697">
        <v>4833</v>
      </c>
      <c r="B4697" t="s">
        <v>2625</v>
      </c>
      <c r="C4697" t="s">
        <v>7825</v>
      </c>
      <c r="D4697" t="s">
        <v>28</v>
      </c>
      <c r="E4697" t="s">
        <v>29</v>
      </c>
      <c r="F4697">
        <v>90</v>
      </c>
      <c r="G4697" t="s">
        <v>14758</v>
      </c>
      <c r="H4697" t="s">
        <v>4541</v>
      </c>
      <c r="I4697" t="s">
        <v>89</v>
      </c>
      <c r="J4697" s="6" t="s">
        <v>13952</v>
      </c>
      <c r="K4697">
        <v>11</v>
      </c>
      <c r="L4697" t="s">
        <v>159</v>
      </c>
      <c r="M4697">
        <f t="shared" si="146"/>
        <v>0</v>
      </c>
      <c r="N4697" s="23" t="s">
        <v>13382</v>
      </c>
      <c r="O4697" s="23" t="s">
        <v>10449</v>
      </c>
      <c r="P4697" s="23">
        <f t="shared" si="147"/>
        <v>7</v>
      </c>
    </row>
    <row r="4698" spans="1:16" x14ac:dyDescent="0.3">
      <c r="A4698">
        <v>4834</v>
      </c>
      <c r="B4698" t="s">
        <v>3910</v>
      </c>
      <c r="C4698" t="s">
        <v>2365</v>
      </c>
      <c r="D4698" t="s">
        <v>28</v>
      </c>
      <c r="E4698" t="s">
        <v>29</v>
      </c>
      <c r="F4698">
        <v>90</v>
      </c>
      <c r="G4698" t="s">
        <v>10068</v>
      </c>
      <c r="H4698" t="s">
        <v>10069</v>
      </c>
      <c r="I4698" t="s">
        <v>32</v>
      </c>
      <c r="J4698" s="6">
        <v>44752</v>
      </c>
      <c r="K4698">
        <v>79</v>
      </c>
      <c r="L4698" t="s">
        <v>80</v>
      </c>
      <c r="M4698">
        <f t="shared" si="146"/>
        <v>0</v>
      </c>
      <c r="N4698" s="23" t="s">
        <v>13383</v>
      </c>
      <c r="O4698" s="23" t="s">
        <v>10453</v>
      </c>
      <c r="P4698" s="23">
        <f t="shared" si="147"/>
        <v>7</v>
      </c>
    </row>
    <row r="4699" spans="1:16" x14ac:dyDescent="0.3">
      <c r="A4699">
        <v>4835</v>
      </c>
      <c r="B4699" t="s">
        <v>7838</v>
      </c>
      <c r="C4699" t="s">
        <v>2095</v>
      </c>
      <c r="D4699" t="s">
        <v>28</v>
      </c>
      <c r="E4699" t="s">
        <v>29</v>
      </c>
      <c r="F4699">
        <v>90</v>
      </c>
      <c r="G4699" t="s">
        <v>10070</v>
      </c>
      <c r="H4699" t="s">
        <v>9561</v>
      </c>
      <c r="I4699" t="s">
        <v>913</v>
      </c>
      <c r="J4699" s="6" t="s">
        <v>13985</v>
      </c>
      <c r="K4699">
        <v>77</v>
      </c>
      <c r="L4699" t="s">
        <v>80</v>
      </c>
      <c r="M4699">
        <f t="shared" si="146"/>
        <v>0</v>
      </c>
      <c r="N4699" s="23" t="s">
        <v>6727</v>
      </c>
      <c r="O4699" s="23" t="s">
        <v>10416</v>
      </c>
      <c r="P4699" s="23">
        <f t="shared" si="147"/>
        <v>4</v>
      </c>
    </row>
    <row r="4700" spans="1:16" x14ac:dyDescent="0.3">
      <c r="A4700">
        <v>4836</v>
      </c>
      <c r="B4700" t="s">
        <v>10071</v>
      </c>
      <c r="C4700" t="s">
        <v>6447</v>
      </c>
      <c r="D4700" t="s">
        <v>51</v>
      </c>
      <c r="E4700" t="s">
        <v>16</v>
      </c>
      <c r="F4700">
        <v>90</v>
      </c>
      <c r="G4700" t="s">
        <v>10072</v>
      </c>
      <c r="H4700" t="s">
        <v>510</v>
      </c>
      <c r="I4700" t="s">
        <v>32</v>
      </c>
      <c r="J4700" s="6">
        <v>44808</v>
      </c>
      <c r="K4700">
        <v>24</v>
      </c>
      <c r="L4700" t="s">
        <v>45</v>
      </c>
      <c r="M4700">
        <f t="shared" si="146"/>
        <v>0</v>
      </c>
      <c r="N4700" s="23" t="s">
        <v>13384</v>
      </c>
      <c r="O4700" s="23" t="s">
        <v>10422</v>
      </c>
      <c r="P4700" s="23">
        <f t="shared" si="147"/>
        <v>4</v>
      </c>
    </row>
    <row r="4701" spans="1:16" x14ac:dyDescent="0.3">
      <c r="A4701">
        <v>4837</v>
      </c>
      <c r="B4701" t="s">
        <v>6975</v>
      </c>
      <c r="C4701" t="s">
        <v>210</v>
      </c>
      <c r="D4701" t="s">
        <v>15</v>
      </c>
      <c r="E4701" t="s">
        <v>16</v>
      </c>
      <c r="F4701">
        <v>90</v>
      </c>
      <c r="G4701" t="s">
        <v>10073</v>
      </c>
      <c r="H4701" t="s">
        <v>1258</v>
      </c>
      <c r="I4701" t="s">
        <v>32</v>
      </c>
      <c r="J4701" s="6" t="s">
        <v>14199</v>
      </c>
      <c r="K4701">
        <v>33</v>
      </c>
      <c r="L4701" t="s">
        <v>64</v>
      </c>
      <c r="M4701">
        <f t="shared" si="146"/>
        <v>0</v>
      </c>
      <c r="N4701" s="23" t="s">
        <v>13385</v>
      </c>
      <c r="O4701" s="23" t="s">
        <v>1021</v>
      </c>
      <c r="P4701" s="23">
        <f t="shared" si="147"/>
        <v>6</v>
      </c>
    </row>
    <row r="4702" spans="1:16" x14ac:dyDescent="0.3">
      <c r="A4702">
        <v>4839</v>
      </c>
      <c r="B4702" t="s">
        <v>1363</v>
      </c>
      <c r="C4702" t="s">
        <v>3439</v>
      </c>
      <c r="D4702" t="s">
        <v>621</v>
      </c>
      <c r="E4702" t="s">
        <v>29</v>
      </c>
      <c r="F4702">
        <v>90</v>
      </c>
      <c r="G4702" t="s">
        <v>10074</v>
      </c>
      <c r="H4702" t="s">
        <v>708</v>
      </c>
      <c r="I4702" t="s">
        <v>294</v>
      </c>
      <c r="J4702" s="6" t="s">
        <v>13956</v>
      </c>
      <c r="K4702">
        <v>59</v>
      </c>
      <c r="L4702" t="s">
        <v>39</v>
      </c>
      <c r="M4702">
        <f t="shared" si="146"/>
        <v>0</v>
      </c>
      <c r="N4702" s="23" t="s">
        <v>13386</v>
      </c>
      <c r="O4702" s="23" t="s">
        <v>10453</v>
      </c>
      <c r="P4702" s="23">
        <f t="shared" si="147"/>
        <v>7</v>
      </c>
    </row>
    <row r="4703" spans="1:16" x14ac:dyDescent="0.3">
      <c r="A4703">
        <v>4840</v>
      </c>
      <c r="B4703" t="s">
        <v>10075</v>
      </c>
      <c r="C4703" t="s">
        <v>2438</v>
      </c>
      <c r="D4703" t="s">
        <v>41</v>
      </c>
      <c r="E4703" t="s">
        <v>16</v>
      </c>
      <c r="F4703">
        <v>30</v>
      </c>
      <c r="G4703" t="s">
        <v>10076</v>
      </c>
      <c r="H4703" t="s">
        <v>641</v>
      </c>
      <c r="I4703" t="s">
        <v>294</v>
      </c>
      <c r="J4703" s="6" t="s">
        <v>14088</v>
      </c>
      <c r="K4703">
        <v>7</v>
      </c>
      <c r="L4703" t="s">
        <v>54</v>
      </c>
      <c r="M4703">
        <f t="shared" si="146"/>
        <v>0</v>
      </c>
      <c r="N4703" s="23" t="s">
        <v>13387</v>
      </c>
      <c r="O4703" s="23" t="s">
        <v>10422</v>
      </c>
      <c r="P4703" s="23">
        <f t="shared" si="147"/>
        <v>4</v>
      </c>
    </row>
    <row r="4704" spans="1:16" x14ac:dyDescent="0.3">
      <c r="A4704">
        <v>4841</v>
      </c>
      <c r="B4704" t="s">
        <v>10077</v>
      </c>
      <c r="C4704" t="s">
        <v>1072</v>
      </c>
      <c r="D4704" t="s">
        <v>51</v>
      </c>
      <c r="E4704" t="s">
        <v>16</v>
      </c>
      <c r="F4704">
        <v>60</v>
      </c>
      <c r="G4704" t="s">
        <v>10078</v>
      </c>
      <c r="H4704" t="s">
        <v>5399</v>
      </c>
      <c r="I4704" t="s">
        <v>32</v>
      </c>
      <c r="J4704" s="6">
        <v>44291</v>
      </c>
      <c r="K4704">
        <v>75</v>
      </c>
      <c r="L4704" t="s">
        <v>45</v>
      </c>
      <c r="M4704">
        <f t="shared" si="146"/>
        <v>0</v>
      </c>
      <c r="N4704" s="23" t="s">
        <v>13388</v>
      </c>
      <c r="O4704" s="23" t="s">
        <v>76</v>
      </c>
      <c r="P4704" s="23">
        <f t="shared" si="147"/>
        <v>4</v>
      </c>
    </row>
    <row r="4705" spans="1:16" x14ac:dyDescent="0.3">
      <c r="A4705">
        <v>4842</v>
      </c>
      <c r="B4705" t="s">
        <v>10079</v>
      </c>
      <c r="C4705" t="s">
        <v>5590</v>
      </c>
      <c r="D4705" t="s">
        <v>51</v>
      </c>
      <c r="E4705" t="s">
        <v>16</v>
      </c>
      <c r="F4705">
        <v>90</v>
      </c>
      <c r="G4705" t="s">
        <v>10080</v>
      </c>
      <c r="H4705" t="s">
        <v>2877</v>
      </c>
      <c r="I4705" t="s">
        <v>2878</v>
      </c>
      <c r="J4705" s="6">
        <v>44622</v>
      </c>
      <c r="K4705">
        <v>54</v>
      </c>
      <c r="L4705" t="s">
        <v>159</v>
      </c>
      <c r="M4705">
        <f t="shared" si="146"/>
        <v>0</v>
      </c>
      <c r="N4705" s="23" t="s">
        <v>13389</v>
      </c>
      <c r="O4705" s="23" t="s">
        <v>3089</v>
      </c>
      <c r="P4705" s="23">
        <f t="shared" si="147"/>
        <v>4</v>
      </c>
    </row>
    <row r="4706" spans="1:16" x14ac:dyDescent="0.3">
      <c r="A4706">
        <v>4843</v>
      </c>
      <c r="B4706" t="s">
        <v>5702</v>
      </c>
      <c r="C4706" t="s">
        <v>1783</v>
      </c>
      <c r="D4706" t="s">
        <v>28</v>
      </c>
      <c r="E4706" t="s">
        <v>29</v>
      </c>
      <c r="F4706">
        <v>90</v>
      </c>
      <c r="G4706" t="s">
        <v>14759</v>
      </c>
      <c r="H4706" t="s">
        <v>710</v>
      </c>
      <c r="I4706" t="s">
        <v>187</v>
      </c>
      <c r="J4706" s="6" t="s">
        <v>13677</v>
      </c>
      <c r="K4706">
        <v>78</v>
      </c>
      <c r="L4706" t="s">
        <v>80</v>
      </c>
      <c r="M4706">
        <f t="shared" si="146"/>
        <v>0</v>
      </c>
      <c r="N4706" s="23" t="s">
        <v>13389</v>
      </c>
      <c r="O4706" s="23" t="s">
        <v>10454</v>
      </c>
      <c r="P4706" s="23">
        <f t="shared" si="147"/>
        <v>4</v>
      </c>
    </row>
    <row r="4707" spans="1:16" x14ac:dyDescent="0.3">
      <c r="A4707">
        <v>4844</v>
      </c>
      <c r="B4707" t="s">
        <v>6598</v>
      </c>
      <c r="C4707" t="s">
        <v>1835</v>
      </c>
      <c r="D4707" t="s">
        <v>15</v>
      </c>
      <c r="E4707" t="s">
        <v>16</v>
      </c>
      <c r="F4707">
        <v>90</v>
      </c>
      <c r="G4707" t="s">
        <v>10082</v>
      </c>
      <c r="H4707" t="s">
        <v>7946</v>
      </c>
      <c r="I4707" t="s">
        <v>32</v>
      </c>
      <c r="J4707" s="6" t="s">
        <v>13698</v>
      </c>
      <c r="K4707">
        <v>46</v>
      </c>
      <c r="L4707" t="s">
        <v>101</v>
      </c>
      <c r="M4707">
        <f t="shared" si="146"/>
        <v>0</v>
      </c>
      <c r="N4707" s="23" t="s">
        <v>13390</v>
      </c>
      <c r="O4707" s="23" t="s">
        <v>10490</v>
      </c>
      <c r="P4707" s="23">
        <f t="shared" si="147"/>
        <v>4</v>
      </c>
    </row>
    <row r="4708" spans="1:16" x14ac:dyDescent="0.3">
      <c r="A4708">
        <v>4845</v>
      </c>
      <c r="B4708" t="s">
        <v>5972</v>
      </c>
      <c r="C4708" t="s">
        <v>3496</v>
      </c>
      <c r="D4708" t="s">
        <v>92</v>
      </c>
      <c r="E4708" t="s">
        <v>29</v>
      </c>
      <c r="F4708">
        <v>90</v>
      </c>
      <c r="G4708" t="s">
        <v>10083</v>
      </c>
      <c r="H4708" t="s">
        <v>3215</v>
      </c>
      <c r="I4708" t="s">
        <v>32</v>
      </c>
      <c r="J4708" s="6">
        <v>44354</v>
      </c>
      <c r="K4708">
        <v>6</v>
      </c>
      <c r="L4708" t="s">
        <v>64</v>
      </c>
      <c r="M4708">
        <f t="shared" si="146"/>
        <v>0</v>
      </c>
      <c r="N4708" s="23" t="s">
        <v>13391</v>
      </c>
      <c r="O4708" s="23" t="s">
        <v>10453</v>
      </c>
      <c r="P4708" s="23">
        <f t="shared" si="147"/>
        <v>7</v>
      </c>
    </row>
    <row r="4709" spans="1:16" x14ac:dyDescent="0.3">
      <c r="A4709">
        <v>4846</v>
      </c>
      <c r="B4709" t="s">
        <v>3910</v>
      </c>
      <c r="C4709" t="s">
        <v>840</v>
      </c>
      <c r="D4709" t="s">
        <v>28</v>
      </c>
      <c r="E4709" t="s">
        <v>29</v>
      </c>
      <c r="F4709">
        <v>90</v>
      </c>
      <c r="G4709" t="s">
        <v>10084</v>
      </c>
      <c r="H4709" t="s">
        <v>1095</v>
      </c>
      <c r="I4709" t="s">
        <v>178</v>
      </c>
      <c r="J4709" s="6">
        <v>44384</v>
      </c>
      <c r="K4709">
        <v>53</v>
      </c>
      <c r="L4709" t="s">
        <v>33</v>
      </c>
      <c r="M4709">
        <f t="shared" si="146"/>
        <v>0</v>
      </c>
      <c r="N4709" s="23" t="s">
        <v>13392</v>
      </c>
      <c r="O4709" s="23" t="s">
        <v>10420</v>
      </c>
      <c r="P4709" s="23">
        <f t="shared" si="147"/>
        <v>6</v>
      </c>
    </row>
    <row r="4710" spans="1:16" x14ac:dyDescent="0.3">
      <c r="A4710">
        <v>4847</v>
      </c>
      <c r="B4710" t="s">
        <v>1030</v>
      </c>
      <c r="C4710" t="s">
        <v>8721</v>
      </c>
      <c r="D4710" t="s">
        <v>28</v>
      </c>
      <c r="E4710" t="s">
        <v>29</v>
      </c>
      <c r="F4710">
        <v>60</v>
      </c>
      <c r="G4710" t="s">
        <v>10085</v>
      </c>
      <c r="H4710" t="s">
        <v>9418</v>
      </c>
      <c r="I4710" t="s">
        <v>1889</v>
      </c>
      <c r="J4710" s="6" t="s">
        <v>14103</v>
      </c>
      <c r="K4710">
        <v>50</v>
      </c>
      <c r="L4710" t="s">
        <v>80</v>
      </c>
      <c r="M4710">
        <f t="shared" si="146"/>
        <v>0</v>
      </c>
      <c r="N4710" s="23" t="s">
        <v>13393</v>
      </c>
      <c r="O4710" s="23" t="s">
        <v>6</v>
      </c>
      <c r="P4710" s="23">
        <f t="shared" si="147"/>
        <v>6</v>
      </c>
    </row>
    <row r="4711" spans="1:16" x14ac:dyDescent="0.3">
      <c r="A4711">
        <v>4848</v>
      </c>
      <c r="B4711" t="s">
        <v>1375</v>
      </c>
      <c r="C4711" t="s">
        <v>3026</v>
      </c>
      <c r="D4711" t="s">
        <v>28</v>
      </c>
      <c r="E4711" t="s">
        <v>29</v>
      </c>
      <c r="F4711">
        <v>90</v>
      </c>
      <c r="G4711" t="s">
        <v>10086</v>
      </c>
      <c r="H4711" t="s">
        <v>1206</v>
      </c>
      <c r="I4711" t="s">
        <v>294</v>
      </c>
      <c r="J4711" s="6" t="s">
        <v>14115</v>
      </c>
      <c r="K4711">
        <v>19</v>
      </c>
      <c r="L4711" t="s">
        <v>80</v>
      </c>
      <c r="M4711">
        <f t="shared" si="146"/>
        <v>0</v>
      </c>
      <c r="N4711" s="23" t="s">
        <v>791</v>
      </c>
      <c r="O4711" s="23" t="s">
        <v>4205</v>
      </c>
      <c r="P4711" s="23">
        <f t="shared" si="147"/>
        <v>4</v>
      </c>
    </row>
    <row r="4712" spans="1:16" x14ac:dyDescent="0.3">
      <c r="A4712">
        <v>4849</v>
      </c>
      <c r="B4712" t="s">
        <v>5960</v>
      </c>
      <c r="C4712" t="s">
        <v>560</v>
      </c>
      <c r="D4712" t="s">
        <v>28</v>
      </c>
      <c r="E4712" t="s">
        <v>29</v>
      </c>
      <c r="F4712">
        <v>90</v>
      </c>
      <c r="G4712" t="s">
        <v>10087</v>
      </c>
      <c r="H4712" t="s">
        <v>1660</v>
      </c>
      <c r="I4712" t="s">
        <v>32</v>
      </c>
      <c r="J4712" s="6" t="s">
        <v>13788</v>
      </c>
      <c r="K4712">
        <v>70</v>
      </c>
      <c r="L4712" t="s">
        <v>39</v>
      </c>
      <c r="M4712">
        <f t="shared" si="146"/>
        <v>0</v>
      </c>
      <c r="N4712" s="23" t="s">
        <v>13394</v>
      </c>
      <c r="O4712" s="23" t="s">
        <v>10425</v>
      </c>
      <c r="P4712" s="23">
        <f t="shared" si="147"/>
        <v>3</v>
      </c>
    </row>
    <row r="4713" spans="1:16" x14ac:dyDescent="0.3">
      <c r="A4713">
        <v>4850</v>
      </c>
      <c r="B4713" t="s">
        <v>10088</v>
      </c>
      <c r="C4713" t="s">
        <v>8026</v>
      </c>
      <c r="D4713" t="s">
        <v>92</v>
      </c>
      <c r="E4713" t="s">
        <v>16</v>
      </c>
      <c r="F4713">
        <v>60</v>
      </c>
      <c r="G4713" t="s">
        <v>14760</v>
      </c>
      <c r="H4713" t="s">
        <v>5781</v>
      </c>
      <c r="I4713" t="s">
        <v>32</v>
      </c>
      <c r="J4713" s="6" t="s">
        <v>13683</v>
      </c>
      <c r="K4713">
        <v>2</v>
      </c>
      <c r="L4713" t="s">
        <v>20</v>
      </c>
      <c r="M4713">
        <f t="shared" si="146"/>
        <v>0</v>
      </c>
      <c r="N4713" s="23" t="s">
        <v>13395</v>
      </c>
      <c r="O4713" s="23" t="s">
        <v>10417</v>
      </c>
      <c r="P4713" s="23">
        <f t="shared" si="147"/>
        <v>5</v>
      </c>
    </row>
    <row r="4714" spans="1:16" x14ac:dyDescent="0.3">
      <c r="A4714">
        <v>4851</v>
      </c>
      <c r="B4714" t="s">
        <v>10090</v>
      </c>
      <c r="C4714" t="s">
        <v>10091</v>
      </c>
      <c r="D4714" t="s">
        <v>15</v>
      </c>
      <c r="E4714" t="s">
        <v>16</v>
      </c>
      <c r="F4714">
        <v>90</v>
      </c>
      <c r="G4714" t="s">
        <v>10092</v>
      </c>
      <c r="H4714" t="s">
        <v>4441</v>
      </c>
      <c r="I4714" t="s">
        <v>146</v>
      </c>
      <c r="J4714" s="6">
        <v>44231</v>
      </c>
      <c r="K4714">
        <v>7</v>
      </c>
      <c r="L4714" t="s">
        <v>159</v>
      </c>
      <c r="M4714">
        <f t="shared" si="146"/>
        <v>0</v>
      </c>
      <c r="N4714" s="23" t="s">
        <v>13396</v>
      </c>
      <c r="O4714" s="23" t="s">
        <v>10453</v>
      </c>
      <c r="P4714" s="23">
        <f t="shared" si="147"/>
        <v>7</v>
      </c>
    </row>
    <row r="4715" spans="1:16" x14ac:dyDescent="0.3">
      <c r="A4715">
        <v>4852</v>
      </c>
      <c r="B4715" t="s">
        <v>6858</v>
      </c>
      <c r="C4715" t="s">
        <v>2033</v>
      </c>
      <c r="D4715" t="s">
        <v>28</v>
      </c>
      <c r="E4715" t="s">
        <v>29</v>
      </c>
      <c r="F4715">
        <v>90</v>
      </c>
      <c r="G4715" t="s">
        <v>10093</v>
      </c>
      <c r="H4715" t="s">
        <v>2436</v>
      </c>
      <c r="I4715" t="s">
        <v>294</v>
      </c>
      <c r="J4715" s="6" t="s">
        <v>14054</v>
      </c>
      <c r="K4715">
        <v>57</v>
      </c>
      <c r="L4715" t="s">
        <v>39</v>
      </c>
      <c r="M4715">
        <f t="shared" si="146"/>
        <v>0</v>
      </c>
      <c r="N4715" s="23" t="s">
        <v>13397</v>
      </c>
      <c r="O4715" s="23" t="s">
        <v>6</v>
      </c>
      <c r="P4715" s="23">
        <f t="shared" si="147"/>
        <v>6</v>
      </c>
    </row>
    <row r="4716" spans="1:16" x14ac:dyDescent="0.3">
      <c r="A4716">
        <v>4853</v>
      </c>
      <c r="B4716" t="s">
        <v>127</v>
      </c>
      <c r="C4716" t="s">
        <v>361</v>
      </c>
      <c r="D4716" t="s">
        <v>28</v>
      </c>
      <c r="E4716" t="s">
        <v>29</v>
      </c>
      <c r="F4716">
        <v>90</v>
      </c>
      <c r="G4716" t="s">
        <v>10094</v>
      </c>
      <c r="H4716" t="s">
        <v>4158</v>
      </c>
      <c r="I4716" t="s">
        <v>32</v>
      </c>
      <c r="J4716" s="6" t="s">
        <v>14096</v>
      </c>
      <c r="K4716">
        <v>90</v>
      </c>
      <c r="L4716" t="s">
        <v>33</v>
      </c>
      <c r="M4716">
        <f t="shared" si="146"/>
        <v>0</v>
      </c>
      <c r="N4716" s="23" t="s">
        <v>13398</v>
      </c>
      <c r="O4716" s="23" t="s">
        <v>10422</v>
      </c>
      <c r="P4716" s="23">
        <f t="shared" si="147"/>
        <v>4</v>
      </c>
    </row>
    <row r="4717" spans="1:16" x14ac:dyDescent="0.3">
      <c r="A4717">
        <v>4854</v>
      </c>
      <c r="B4717" t="s">
        <v>10095</v>
      </c>
      <c r="C4717" t="s">
        <v>5699</v>
      </c>
      <c r="D4717" t="s">
        <v>15</v>
      </c>
      <c r="E4717" t="s">
        <v>16</v>
      </c>
      <c r="F4717">
        <v>90</v>
      </c>
      <c r="G4717" t="s">
        <v>10096</v>
      </c>
      <c r="H4717" t="s">
        <v>4655</v>
      </c>
      <c r="I4717" t="s">
        <v>32</v>
      </c>
      <c r="J4717" s="6" t="s">
        <v>13968</v>
      </c>
      <c r="K4717">
        <v>46</v>
      </c>
      <c r="L4717" t="s">
        <v>101</v>
      </c>
      <c r="M4717">
        <f t="shared" si="146"/>
        <v>0</v>
      </c>
      <c r="N4717" s="23" t="s">
        <v>4760</v>
      </c>
      <c r="O4717" s="23" t="s">
        <v>10438</v>
      </c>
      <c r="P4717" s="23">
        <f t="shared" si="147"/>
        <v>5</v>
      </c>
    </row>
    <row r="4718" spans="1:16" x14ac:dyDescent="0.3">
      <c r="A4718">
        <v>4855</v>
      </c>
      <c r="B4718" t="s">
        <v>10097</v>
      </c>
      <c r="C4718" t="s">
        <v>5837</v>
      </c>
      <c r="D4718" t="s">
        <v>15</v>
      </c>
      <c r="E4718" t="s">
        <v>16</v>
      </c>
      <c r="F4718">
        <v>90</v>
      </c>
      <c r="G4718" t="s">
        <v>10096</v>
      </c>
      <c r="H4718" t="s">
        <v>2555</v>
      </c>
      <c r="I4718" t="s">
        <v>32</v>
      </c>
      <c r="J4718" s="6">
        <v>43840</v>
      </c>
      <c r="K4718">
        <v>79</v>
      </c>
      <c r="L4718" t="s">
        <v>70</v>
      </c>
      <c r="M4718">
        <f t="shared" si="146"/>
        <v>0</v>
      </c>
      <c r="N4718" s="23" t="s">
        <v>4760</v>
      </c>
      <c r="O4718" s="23" t="s">
        <v>10438</v>
      </c>
      <c r="P4718" s="23">
        <f t="shared" si="147"/>
        <v>5</v>
      </c>
    </row>
    <row r="4719" spans="1:16" x14ac:dyDescent="0.3">
      <c r="A4719">
        <v>4856</v>
      </c>
      <c r="B4719" t="s">
        <v>10098</v>
      </c>
      <c r="C4719" t="s">
        <v>836</v>
      </c>
      <c r="D4719" t="s">
        <v>15</v>
      </c>
      <c r="E4719" t="s">
        <v>16</v>
      </c>
      <c r="F4719">
        <v>60</v>
      </c>
      <c r="G4719" t="s">
        <v>10099</v>
      </c>
      <c r="H4719" t="s">
        <v>1605</v>
      </c>
      <c r="I4719" t="s">
        <v>32</v>
      </c>
      <c r="J4719" s="6" t="s">
        <v>13722</v>
      </c>
      <c r="K4719">
        <v>73</v>
      </c>
      <c r="L4719" t="s">
        <v>64</v>
      </c>
      <c r="M4719">
        <f t="shared" si="146"/>
        <v>0</v>
      </c>
      <c r="N4719" s="23" t="s">
        <v>9491</v>
      </c>
      <c r="O4719" s="23" t="s">
        <v>10468</v>
      </c>
      <c r="P4719" s="23">
        <f t="shared" si="147"/>
        <v>8</v>
      </c>
    </row>
    <row r="4720" spans="1:16" x14ac:dyDescent="0.3">
      <c r="A4720">
        <v>4857</v>
      </c>
      <c r="B4720" t="s">
        <v>1104</v>
      </c>
      <c r="C4720" t="s">
        <v>3439</v>
      </c>
      <c r="D4720" t="s">
        <v>28</v>
      </c>
      <c r="E4720" t="s">
        <v>29</v>
      </c>
      <c r="F4720">
        <v>60</v>
      </c>
      <c r="G4720" t="s">
        <v>10100</v>
      </c>
      <c r="H4720" t="s">
        <v>2169</v>
      </c>
      <c r="I4720" t="s">
        <v>32</v>
      </c>
      <c r="J4720" s="6">
        <v>44081</v>
      </c>
      <c r="K4720">
        <v>81</v>
      </c>
      <c r="L4720" t="s">
        <v>70</v>
      </c>
      <c r="M4720">
        <f t="shared" si="146"/>
        <v>0</v>
      </c>
      <c r="N4720" s="23" t="s">
        <v>9491</v>
      </c>
      <c r="O4720" s="23" t="s">
        <v>10438</v>
      </c>
      <c r="P4720" s="23">
        <f t="shared" si="147"/>
        <v>5</v>
      </c>
    </row>
    <row r="4721" spans="1:16" x14ac:dyDescent="0.3">
      <c r="A4721">
        <v>4858</v>
      </c>
      <c r="B4721" t="s">
        <v>1399</v>
      </c>
      <c r="C4721" t="s">
        <v>8113</v>
      </c>
      <c r="D4721" t="s">
        <v>28</v>
      </c>
      <c r="E4721" t="s">
        <v>29</v>
      </c>
      <c r="F4721">
        <v>60</v>
      </c>
      <c r="G4721" t="s">
        <v>10101</v>
      </c>
      <c r="H4721" t="s">
        <v>207</v>
      </c>
      <c r="I4721" t="s">
        <v>208</v>
      </c>
      <c r="J4721" s="6" t="s">
        <v>14227</v>
      </c>
      <c r="K4721">
        <v>43</v>
      </c>
      <c r="L4721" t="s">
        <v>54</v>
      </c>
      <c r="M4721">
        <f t="shared" si="146"/>
        <v>0</v>
      </c>
      <c r="N4721" s="23" t="s">
        <v>13399</v>
      </c>
      <c r="O4721" s="23" t="s">
        <v>10422</v>
      </c>
      <c r="P4721" s="23">
        <f t="shared" si="147"/>
        <v>4</v>
      </c>
    </row>
    <row r="4722" spans="1:16" x14ac:dyDescent="0.3">
      <c r="A4722">
        <v>4859</v>
      </c>
      <c r="B4722" t="s">
        <v>4642</v>
      </c>
      <c r="C4722" t="s">
        <v>1243</v>
      </c>
      <c r="D4722" t="s">
        <v>41</v>
      </c>
      <c r="E4722" t="s">
        <v>16</v>
      </c>
      <c r="F4722">
        <v>30</v>
      </c>
      <c r="G4722" t="s">
        <v>10102</v>
      </c>
      <c r="H4722" t="s">
        <v>1333</v>
      </c>
      <c r="I4722" t="s">
        <v>294</v>
      </c>
      <c r="J4722" s="6" t="s">
        <v>13844</v>
      </c>
      <c r="K4722">
        <v>93</v>
      </c>
      <c r="L4722" t="s">
        <v>54</v>
      </c>
      <c r="M4722">
        <f t="shared" si="146"/>
        <v>0</v>
      </c>
      <c r="N4722" s="23" t="s">
        <v>13400</v>
      </c>
      <c r="O4722" s="23" t="s">
        <v>1665</v>
      </c>
      <c r="P4722" s="23">
        <f t="shared" si="147"/>
        <v>5</v>
      </c>
    </row>
    <row r="4723" spans="1:16" x14ac:dyDescent="0.3">
      <c r="A4723">
        <v>4860</v>
      </c>
      <c r="B4723" t="s">
        <v>1985</v>
      </c>
      <c r="C4723" t="s">
        <v>7035</v>
      </c>
      <c r="D4723" t="s">
        <v>28</v>
      </c>
      <c r="E4723" t="s">
        <v>29</v>
      </c>
      <c r="F4723">
        <v>30</v>
      </c>
      <c r="G4723" t="s">
        <v>10103</v>
      </c>
      <c r="H4723" t="s">
        <v>3387</v>
      </c>
      <c r="I4723" t="s">
        <v>2878</v>
      </c>
      <c r="J4723" s="6" t="s">
        <v>13758</v>
      </c>
      <c r="K4723">
        <v>46</v>
      </c>
      <c r="L4723" t="s">
        <v>70</v>
      </c>
      <c r="M4723">
        <f t="shared" si="146"/>
        <v>0</v>
      </c>
      <c r="N4723" s="23" t="s">
        <v>13401</v>
      </c>
      <c r="O4723" s="23" t="s">
        <v>10417</v>
      </c>
      <c r="P4723" s="23">
        <f t="shared" si="147"/>
        <v>5</v>
      </c>
    </row>
    <row r="4724" spans="1:16" x14ac:dyDescent="0.3">
      <c r="A4724">
        <v>4861</v>
      </c>
      <c r="B4724" t="s">
        <v>10104</v>
      </c>
      <c r="C4724" t="s">
        <v>7962</v>
      </c>
      <c r="D4724" t="s">
        <v>51</v>
      </c>
      <c r="E4724" t="s">
        <v>16</v>
      </c>
      <c r="F4724">
        <v>90</v>
      </c>
      <c r="G4724" t="s">
        <v>10105</v>
      </c>
      <c r="H4724" t="s">
        <v>3356</v>
      </c>
      <c r="I4724" t="s">
        <v>32</v>
      </c>
      <c r="J4724" s="6">
        <v>44745</v>
      </c>
      <c r="K4724">
        <v>7</v>
      </c>
      <c r="L4724" t="s">
        <v>20</v>
      </c>
      <c r="M4724">
        <f t="shared" si="146"/>
        <v>0</v>
      </c>
      <c r="N4724" s="23" t="s">
        <v>13402</v>
      </c>
      <c r="O4724" s="23" t="s">
        <v>10417</v>
      </c>
      <c r="P4724" s="23">
        <f t="shared" si="147"/>
        <v>5</v>
      </c>
    </row>
    <row r="4725" spans="1:16" x14ac:dyDescent="0.3">
      <c r="A4725">
        <v>4862</v>
      </c>
      <c r="B4725" t="s">
        <v>10106</v>
      </c>
      <c r="C4725" t="s">
        <v>680</v>
      </c>
      <c r="D4725" t="s">
        <v>15</v>
      </c>
      <c r="E4725" t="s">
        <v>16</v>
      </c>
      <c r="F4725">
        <v>30</v>
      </c>
      <c r="G4725" t="s">
        <v>10107</v>
      </c>
      <c r="H4725" t="s">
        <v>1332</v>
      </c>
      <c r="I4725" t="s">
        <v>32</v>
      </c>
      <c r="J4725" s="6" t="s">
        <v>13763</v>
      </c>
      <c r="K4725">
        <v>91</v>
      </c>
      <c r="L4725" t="s">
        <v>80</v>
      </c>
      <c r="M4725">
        <f t="shared" si="146"/>
        <v>0</v>
      </c>
      <c r="N4725" s="23" t="s">
        <v>13403</v>
      </c>
      <c r="O4725" s="23" t="s">
        <v>6</v>
      </c>
      <c r="P4725" s="23">
        <f t="shared" si="147"/>
        <v>6</v>
      </c>
    </row>
    <row r="4726" spans="1:16" x14ac:dyDescent="0.3">
      <c r="A4726">
        <v>4863</v>
      </c>
      <c r="B4726" t="s">
        <v>10108</v>
      </c>
      <c r="C4726" t="s">
        <v>5653</v>
      </c>
      <c r="D4726" t="s">
        <v>15</v>
      </c>
      <c r="E4726" t="s">
        <v>16</v>
      </c>
      <c r="F4726">
        <v>90</v>
      </c>
      <c r="G4726" t="s">
        <v>136</v>
      </c>
      <c r="H4726" t="s">
        <v>3462</v>
      </c>
      <c r="I4726" t="s">
        <v>32</v>
      </c>
      <c r="J4726" s="6" t="s">
        <v>13789</v>
      </c>
      <c r="K4726">
        <v>2</v>
      </c>
      <c r="L4726" t="s">
        <v>33</v>
      </c>
      <c r="M4726">
        <f t="shared" si="146"/>
        <v>0</v>
      </c>
      <c r="N4726" s="23" t="s">
        <v>2643</v>
      </c>
      <c r="O4726" s="23" t="s">
        <v>10443</v>
      </c>
      <c r="P4726" s="23">
        <f t="shared" si="147"/>
        <v>6</v>
      </c>
    </row>
    <row r="4727" spans="1:16" x14ac:dyDescent="0.3">
      <c r="A4727">
        <v>4864</v>
      </c>
      <c r="B4727" t="s">
        <v>2268</v>
      </c>
      <c r="C4727" t="s">
        <v>5972</v>
      </c>
      <c r="D4727" t="s">
        <v>15</v>
      </c>
      <c r="E4727" t="s">
        <v>16</v>
      </c>
      <c r="F4727">
        <v>90</v>
      </c>
      <c r="G4727" t="s">
        <v>10109</v>
      </c>
      <c r="H4727" t="s">
        <v>3161</v>
      </c>
      <c r="I4727" t="s">
        <v>32</v>
      </c>
      <c r="J4727" s="6">
        <v>44662</v>
      </c>
      <c r="K4727">
        <v>25</v>
      </c>
      <c r="L4727" t="s">
        <v>20</v>
      </c>
      <c r="M4727">
        <f t="shared" si="146"/>
        <v>0</v>
      </c>
      <c r="N4727" s="23" t="s">
        <v>2643</v>
      </c>
      <c r="O4727" s="23" t="s">
        <v>11228</v>
      </c>
      <c r="P4727" s="23">
        <f t="shared" si="147"/>
        <v>8</v>
      </c>
    </row>
    <row r="4728" spans="1:16" x14ac:dyDescent="0.3">
      <c r="A4728">
        <v>4865</v>
      </c>
      <c r="B4728" t="s">
        <v>1116</v>
      </c>
      <c r="C4728" t="s">
        <v>2618</v>
      </c>
      <c r="D4728" t="s">
        <v>28</v>
      </c>
      <c r="E4728" t="s">
        <v>29</v>
      </c>
      <c r="F4728">
        <v>30</v>
      </c>
      <c r="G4728" t="s">
        <v>10110</v>
      </c>
      <c r="H4728" t="s">
        <v>655</v>
      </c>
      <c r="I4728" t="s">
        <v>32</v>
      </c>
      <c r="J4728" s="6" t="s">
        <v>13725</v>
      </c>
      <c r="K4728">
        <v>58</v>
      </c>
      <c r="L4728" t="s">
        <v>159</v>
      </c>
      <c r="M4728">
        <f t="shared" si="146"/>
        <v>0</v>
      </c>
      <c r="N4728" s="23" t="s">
        <v>2643</v>
      </c>
      <c r="O4728" s="23" t="s">
        <v>13404</v>
      </c>
      <c r="P4728" s="23">
        <f t="shared" si="147"/>
        <v>4</v>
      </c>
    </row>
    <row r="4729" spans="1:16" x14ac:dyDescent="0.3">
      <c r="A4729">
        <v>4866</v>
      </c>
      <c r="B4729" t="s">
        <v>10111</v>
      </c>
      <c r="C4729" t="s">
        <v>10112</v>
      </c>
      <c r="D4729" t="s">
        <v>51</v>
      </c>
      <c r="E4729" t="s">
        <v>16</v>
      </c>
      <c r="F4729">
        <v>30</v>
      </c>
      <c r="G4729" t="s">
        <v>15031</v>
      </c>
      <c r="H4729" t="s">
        <v>3271</v>
      </c>
      <c r="I4729" t="s">
        <v>173</v>
      </c>
      <c r="J4729" s="6" t="s">
        <v>13967</v>
      </c>
      <c r="K4729">
        <v>66</v>
      </c>
      <c r="L4729" t="s">
        <v>101</v>
      </c>
      <c r="M4729">
        <f t="shared" si="146"/>
        <v>0</v>
      </c>
      <c r="N4729" s="23" t="s">
        <v>2643</v>
      </c>
      <c r="O4729" s="23" t="s">
        <v>3369</v>
      </c>
      <c r="P4729" s="23">
        <f t="shared" si="147"/>
        <v>5</v>
      </c>
    </row>
    <row r="4730" spans="1:16" x14ac:dyDescent="0.3">
      <c r="A4730">
        <v>4867</v>
      </c>
      <c r="B4730" t="s">
        <v>5662</v>
      </c>
      <c r="C4730" t="s">
        <v>5423</v>
      </c>
      <c r="D4730" t="s">
        <v>28</v>
      </c>
      <c r="E4730" t="s">
        <v>29</v>
      </c>
      <c r="F4730">
        <v>30</v>
      </c>
      <c r="G4730" t="s">
        <v>10114</v>
      </c>
      <c r="H4730" t="s">
        <v>3754</v>
      </c>
      <c r="I4730" t="s">
        <v>124</v>
      </c>
      <c r="J4730" s="6" t="s">
        <v>13843</v>
      </c>
      <c r="K4730">
        <v>97</v>
      </c>
      <c r="L4730" t="s">
        <v>159</v>
      </c>
      <c r="M4730">
        <f t="shared" si="146"/>
        <v>0</v>
      </c>
      <c r="N4730" s="23" t="s">
        <v>2643</v>
      </c>
      <c r="O4730" s="23" t="s">
        <v>1665</v>
      </c>
      <c r="P4730" s="23">
        <f t="shared" si="147"/>
        <v>5</v>
      </c>
    </row>
    <row r="4731" spans="1:16" x14ac:dyDescent="0.3">
      <c r="A4731">
        <v>4868</v>
      </c>
      <c r="B4731" t="s">
        <v>10115</v>
      </c>
      <c r="C4731" t="s">
        <v>189</v>
      </c>
      <c r="D4731" t="s">
        <v>51</v>
      </c>
      <c r="E4731" t="s">
        <v>16</v>
      </c>
      <c r="F4731">
        <v>60</v>
      </c>
      <c r="G4731" t="s">
        <v>10116</v>
      </c>
      <c r="H4731" t="s">
        <v>3466</v>
      </c>
      <c r="I4731" t="s">
        <v>32</v>
      </c>
      <c r="J4731" s="6" t="s">
        <v>14192</v>
      </c>
      <c r="K4731">
        <v>81</v>
      </c>
      <c r="L4731" t="s">
        <v>54</v>
      </c>
      <c r="M4731">
        <f t="shared" si="146"/>
        <v>0</v>
      </c>
      <c r="N4731" s="23" t="s">
        <v>2643</v>
      </c>
      <c r="O4731" s="23" t="s">
        <v>3089</v>
      </c>
      <c r="P4731" s="23">
        <f t="shared" si="147"/>
        <v>4</v>
      </c>
    </row>
    <row r="4732" spans="1:16" x14ac:dyDescent="0.3">
      <c r="A4732">
        <v>4869</v>
      </c>
      <c r="B4732" t="s">
        <v>10117</v>
      </c>
      <c r="C4732" t="s">
        <v>3535</v>
      </c>
      <c r="D4732" t="s">
        <v>15</v>
      </c>
      <c r="E4732" t="s">
        <v>16</v>
      </c>
      <c r="F4732">
        <v>90</v>
      </c>
      <c r="G4732" t="s">
        <v>10118</v>
      </c>
      <c r="H4732" t="s">
        <v>764</v>
      </c>
      <c r="I4732" t="s">
        <v>32</v>
      </c>
      <c r="J4732" s="6" t="s">
        <v>14189</v>
      </c>
      <c r="K4732">
        <v>6</v>
      </c>
      <c r="L4732" t="s">
        <v>80</v>
      </c>
      <c r="M4732">
        <f t="shared" si="146"/>
        <v>0</v>
      </c>
      <c r="N4732" s="23" t="s">
        <v>2643</v>
      </c>
      <c r="O4732" s="23" t="s">
        <v>10416</v>
      </c>
      <c r="P4732" s="23">
        <f t="shared" si="147"/>
        <v>4</v>
      </c>
    </row>
    <row r="4733" spans="1:16" x14ac:dyDescent="0.3">
      <c r="A4733">
        <v>4870</v>
      </c>
      <c r="B4733" t="s">
        <v>5088</v>
      </c>
      <c r="C4733" t="s">
        <v>3265</v>
      </c>
      <c r="D4733" t="s">
        <v>28</v>
      </c>
      <c r="E4733" t="s">
        <v>29</v>
      </c>
      <c r="F4733">
        <v>90</v>
      </c>
      <c r="G4733" t="s">
        <v>10119</v>
      </c>
      <c r="H4733" t="s">
        <v>2913</v>
      </c>
      <c r="I4733" t="s">
        <v>1035</v>
      </c>
      <c r="J4733" s="6">
        <v>44170</v>
      </c>
      <c r="K4733">
        <v>23</v>
      </c>
      <c r="L4733" t="s">
        <v>33</v>
      </c>
      <c r="M4733">
        <f t="shared" si="146"/>
        <v>0</v>
      </c>
      <c r="N4733" s="23" t="s">
        <v>2643</v>
      </c>
      <c r="O4733" s="23" t="s">
        <v>13078</v>
      </c>
      <c r="P4733" s="23">
        <f t="shared" si="147"/>
        <v>10</v>
      </c>
    </row>
    <row r="4734" spans="1:16" x14ac:dyDescent="0.3">
      <c r="A4734">
        <v>4871</v>
      </c>
      <c r="B4734" t="s">
        <v>10120</v>
      </c>
      <c r="C4734" t="s">
        <v>2663</v>
      </c>
      <c r="D4734" t="s">
        <v>51</v>
      </c>
      <c r="E4734" t="s">
        <v>16</v>
      </c>
      <c r="F4734">
        <v>60</v>
      </c>
      <c r="G4734" t="s">
        <v>10121</v>
      </c>
      <c r="H4734" t="s">
        <v>6305</v>
      </c>
      <c r="I4734" t="s">
        <v>32</v>
      </c>
      <c r="J4734" s="6" t="s">
        <v>14226</v>
      </c>
      <c r="K4734">
        <v>52</v>
      </c>
      <c r="L4734" t="s">
        <v>20</v>
      </c>
      <c r="M4734">
        <f t="shared" si="146"/>
        <v>0</v>
      </c>
      <c r="N4734" s="23" t="s">
        <v>2643</v>
      </c>
      <c r="O4734" s="23" t="s">
        <v>4137</v>
      </c>
      <c r="P4734" s="23">
        <f t="shared" si="147"/>
        <v>6</v>
      </c>
    </row>
    <row r="4735" spans="1:16" x14ac:dyDescent="0.3">
      <c r="A4735">
        <v>4872</v>
      </c>
      <c r="B4735" t="s">
        <v>6190</v>
      </c>
      <c r="C4735" t="s">
        <v>3515</v>
      </c>
      <c r="D4735" t="s">
        <v>15</v>
      </c>
      <c r="E4735" t="s">
        <v>16</v>
      </c>
      <c r="F4735">
        <v>60</v>
      </c>
      <c r="G4735" t="s">
        <v>10122</v>
      </c>
      <c r="H4735" t="s">
        <v>8483</v>
      </c>
      <c r="I4735" t="s">
        <v>32</v>
      </c>
      <c r="J4735" s="6" t="s">
        <v>14267</v>
      </c>
      <c r="K4735">
        <v>21</v>
      </c>
      <c r="L4735" t="s">
        <v>39</v>
      </c>
      <c r="M4735">
        <f t="shared" si="146"/>
        <v>0</v>
      </c>
      <c r="N4735" s="23" t="s">
        <v>2643</v>
      </c>
      <c r="O4735" s="23" t="s">
        <v>11191</v>
      </c>
      <c r="P4735" s="23">
        <f t="shared" si="147"/>
        <v>4</v>
      </c>
    </row>
    <row r="4736" spans="1:16" x14ac:dyDescent="0.3">
      <c r="A4736">
        <v>4873</v>
      </c>
      <c r="B4736" t="s">
        <v>10123</v>
      </c>
      <c r="C4736" t="s">
        <v>7345</v>
      </c>
      <c r="D4736" t="s">
        <v>28</v>
      </c>
      <c r="E4736" t="s">
        <v>29</v>
      </c>
      <c r="F4736">
        <v>90</v>
      </c>
      <c r="G4736" t="s">
        <v>10124</v>
      </c>
      <c r="H4736" t="s">
        <v>2194</v>
      </c>
      <c r="I4736" t="s">
        <v>32</v>
      </c>
      <c r="J4736" s="6">
        <v>43961</v>
      </c>
      <c r="K4736">
        <v>27</v>
      </c>
      <c r="L4736" t="s">
        <v>33</v>
      </c>
      <c r="M4736">
        <f t="shared" si="146"/>
        <v>0</v>
      </c>
      <c r="N4736" s="23" t="s">
        <v>2643</v>
      </c>
      <c r="O4736" s="23" t="s">
        <v>1751</v>
      </c>
      <c r="P4736" s="23">
        <f t="shared" si="147"/>
        <v>7</v>
      </c>
    </row>
    <row r="4737" spans="1:16" x14ac:dyDescent="0.3">
      <c r="A4737">
        <v>4874</v>
      </c>
      <c r="B4737" t="s">
        <v>6729</v>
      </c>
      <c r="C4737" t="s">
        <v>3621</v>
      </c>
      <c r="D4737" t="s">
        <v>51</v>
      </c>
      <c r="E4737" t="s">
        <v>16</v>
      </c>
      <c r="F4737">
        <v>60</v>
      </c>
      <c r="G4737" t="s">
        <v>10125</v>
      </c>
      <c r="H4737" t="s">
        <v>396</v>
      </c>
      <c r="I4737" t="s">
        <v>32</v>
      </c>
      <c r="J4737" s="6" t="s">
        <v>13823</v>
      </c>
      <c r="K4737">
        <v>84</v>
      </c>
      <c r="L4737" t="s">
        <v>39</v>
      </c>
      <c r="M4737">
        <f t="shared" si="146"/>
        <v>0</v>
      </c>
      <c r="N4737" s="23" t="s">
        <v>13405</v>
      </c>
      <c r="O4737" s="23" t="s">
        <v>10422</v>
      </c>
      <c r="P4737" s="23">
        <f t="shared" si="147"/>
        <v>4</v>
      </c>
    </row>
    <row r="4738" spans="1:16" x14ac:dyDescent="0.3">
      <c r="A4738">
        <v>4875</v>
      </c>
      <c r="B4738" t="s">
        <v>6428</v>
      </c>
      <c r="C4738" t="s">
        <v>5423</v>
      </c>
      <c r="D4738" t="s">
        <v>51</v>
      </c>
      <c r="E4738" t="s">
        <v>16</v>
      </c>
      <c r="F4738">
        <v>90</v>
      </c>
      <c r="G4738" t="s">
        <v>10126</v>
      </c>
      <c r="H4738" t="s">
        <v>946</v>
      </c>
      <c r="I4738" t="s">
        <v>947</v>
      </c>
      <c r="J4738" s="6" t="s">
        <v>13687</v>
      </c>
      <c r="K4738">
        <v>95</v>
      </c>
      <c r="L4738" t="s">
        <v>101</v>
      </c>
      <c r="M4738">
        <f t="shared" ref="M4738:M4801" si="148">COUNTBLANK(A4738:L4738)</f>
        <v>0</v>
      </c>
      <c r="N4738" s="23" t="s">
        <v>13406</v>
      </c>
      <c r="O4738" s="23" t="s">
        <v>3222</v>
      </c>
      <c r="P4738" s="23">
        <f t="shared" ref="P4738:P4801" si="149">LEN(O4738)</f>
        <v>4</v>
      </c>
    </row>
    <row r="4739" spans="1:16" x14ac:dyDescent="0.3">
      <c r="A4739">
        <v>4876</v>
      </c>
      <c r="B4739" t="s">
        <v>1019</v>
      </c>
      <c r="C4739" t="s">
        <v>9953</v>
      </c>
      <c r="D4739" t="s">
        <v>117</v>
      </c>
      <c r="E4739" t="s">
        <v>29</v>
      </c>
      <c r="F4739">
        <v>30</v>
      </c>
      <c r="G4739" t="s">
        <v>1247</v>
      </c>
      <c r="H4739" t="s">
        <v>4996</v>
      </c>
      <c r="I4739" t="s">
        <v>32</v>
      </c>
      <c r="J4739" s="6" t="s">
        <v>14123</v>
      </c>
      <c r="K4739">
        <v>22</v>
      </c>
      <c r="L4739" t="s">
        <v>39</v>
      </c>
      <c r="M4739">
        <f t="shared" si="148"/>
        <v>0</v>
      </c>
      <c r="N4739" s="23" t="s">
        <v>1247</v>
      </c>
      <c r="O4739" s="23"/>
      <c r="P4739" s="23">
        <f t="shared" si="149"/>
        <v>0</v>
      </c>
    </row>
    <row r="4740" spans="1:16" x14ac:dyDescent="0.3">
      <c r="A4740">
        <v>4877</v>
      </c>
      <c r="B4740" t="s">
        <v>1726</v>
      </c>
      <c r="C4740" t="s">
        <v>6134</v>
      </c>
      <c r="D4740" t="s">
        <v>51</v>
      </c>
      <c r="E4740" t="s">
        <v>16</v>
      </c>
      <c r="F4740">
        <v>30</v>
      </c>
      <c r="G4740" t="s">
        <v>10127</v>
      </c>
      <c r="H4740" t="s">
        <v>4404</v>
      </c>
      <c r="I4740" t="s">
        <v>32</v>
      </c>
      <c r="J4740" s="6" t="s">
        <v>14120</v>
      </c>
      <c r="K4740">
        <v>33</v>
      </c>
      <c r="L4740" t="s">
        <v>33</v>
      </c>
      <c r="M4740">
        <f t="shared" si="148"/>
        <v>0</v>
      </c>
      <c r="N4740" s="23" t="s">
        <v>3851</v>
      </c>
      <c r="O4740" s="23" t="s">
        <v>10422</v>
      </c>
      <c r="P4740" s="23">
        <f t="shared" si="149"/>
        <v>4</v>
      </c>
    </row>
    <row r="4741" spans="1:16" x14ac:dyDescent="0.3">
      <c r="A4741">
        <v>4878</v>
      </c>
      <c r="B4741" t="s">
        <v>10128</v>
      </c>
      <c r="C4741" t="s">
        <v>4903</v>
      </c>
      <c r="D4741" t="s">
        <v>15</v>
      </c>
      <c r="E4741" t="s">
        <v>16</v>
      </c>
      <c r="F4741">
        <v>60</v>
      </c>
      <c r="G4741" t="s">
        <v>10129</v>
      </c>
      <c r="H4741" t="s">
        <v>7353</v>
      </c>
      <c r="I4741" t="s">
        <v>19</v>
      </c>
      <c r="J4741" s="6" t="s">
        <v>14145</v>
      </c>
      <c r="K4741">
        <v>53</v>
      </c>
      <c r="L4741" t="s">
        <v>80</v>
      </c>
      <c r="M4741">
        <f t="shared" si="148"/>
        <v>0</v>
      </c>
      <c r="N4741" s="23" t="s">
        <v>13407</v>
      </c>
      <c r="O4741" s="23" t="s">
        <v>3222</v>
      </c>
      <c r="P4741" s="23">
        <f t="shared" si="149"/>
        <v>4</v>
      </c>
    </row>
    <row r="4742" spans="1:16" x14ac:dyDescent="0.3">
      <c r="A4742">
        <v>4880</v>
      </c>
      <c r="B4742" t="s">
        <v>9145</v>
      </c>
      <c r="C4742" t="s">
        <v>5225</v>
      </c>
      <c r="D4742" t="s">
        <v>15</v>
      </c>
      <c r="E4742" t="s">
        <v>16</v>
      </c>
      <c r="F4742">
        <v>30</v>
      </c>
      <c r="G4742" t="s">
        <v>10130</v>
      </c>
      <c r="H4742" t="s">
        <v>1855</v>
      </c>
      <c r="I4742" t="s">
        <v>25</v>
      </c>
      <c r="J4742" s="6" t="s">
        <v>13636</v>
      </c>
      <c r="K4742">
        <v>72</v>
      </c>
      <c r="L4742" t="s">
        <v>101</v>
      </c>
      <c r="M4742">
        <f t="shared" si="148"/>
        <v>0</v>
      </c>
      <c r="N4742" s="23" t="s">
        <v>13408</v>
      </c>
      <c r="O4742" s="23" t="s">
        <v>10420</v>
      </c>
      <c r="P4742" s="23">
        <f t="shared" si="149"/>
        <v>6</v>
      </c>
    </row>
    <row r="4743" spans="1:16" x14ac:dyDescent="0.3">
      <c r="A4743">
        <v>4881</v>
      </c>
      <c r="B4743" t="s">
        <v>4052</v>
      </c>
      <c r="C4743" t="s">
        <v>3330</v>
      </c>
      <c r="D4743" t="s">
        <v>28</v>
      </c>
      <c r="E4743" t="s">
        <v>29</v>
      </c>
      <c r="F4743">
        <v>60</v>
      </c>
      <c r="G4743" t="s">
        <v>10131</v>
      </c>
      <c r="H4743" t="s">
        <v>10132</v>
      </c>
      <c r="I4743" t="s">
        <v>294</v>
      </c>
      <c r="J4743" s="6">
        <v>44239</v>
      </c>
      <c r="K4743">
        <v>78</v>
      </c>
      <c r="L4743" t="s">
        <v>64</v>
      </c>
      <c r="M4743">
        <f t="shared" si="148"/>
        <v>0</v>
      </c>
      <c r="N4743" s="23" t="s">
        <v>13409</v>
      </c>
      <c r="O4743" s="23" t="s">
        <v>10422</v>
      </c>
      <c r="P4743" s="23">
        <f t="shared" si="149"/>
        <v>4</v>
      </c>
    </row>
    <row r="4744" spans="1:16" x14ac:dyDescent="0.3">
      <c r="A4744">
        <v>4882</v>
      </c>
      <c r="B4744" t="s">
        <v>8911</v>
      </c>
      <c r="C4744" t="s">
        <v>7716</v>
      </c>
      <c r="D4744" t="s">
        <v>28</v>
      </c>
      <c r="E4744" t="s">
        <v>29</v>
      </c>
      <c r="F4744">
        <v>90</v>
      </c>
      <c r="G4744" t="s">
        <v>10133</v>
      </c>
      <c r="H4744" t="s">
        <v>1590</v>
      </c>
      <c r="I4744" t="s">
        <v>32</v>
      </c>
      <c r="J4744" s="6" t="s">
        <v>13661</v>
      </c>
      <c r="K4744">
        <v>2</v>
      </c>
      <c r="L4744" t="s">
        <v>39</v>
      </c>
      <c r="M4744">
        <f t="shared" si="148"/>
        <v>0</v>
      </c>
      <c r="N4744" s="23" t="s">
        <v>13410</v>
      </c>
      <c r="O4744" s="23" t="s">
        <v>10422</v>
      </c>
      <c r="P4744" s="23">
        <f t="shared" si="149"/>
        <v>4</v>
      </c>
    </row>
    <row r="4745" spans="1:16" x14ac:dyDescent="0.3">
      <c r="A4745">
        <v>4883</v>
      </c>
      <c r="B4745" t="s">
        <v>1229</v>
      </c>
      <c r="C4745" t="s">
        <v>4476</v>
      </c>
      <c r="D4745" t="s">
        <v>28</v>
      </c>
      <c r="E4745" t="s">
        <v>29</v>
      </c>
      <c r="F4745">
        <v>30</v>
      </c>
      <c r="G4745" t="s">
        <v>10134</v>
      </c>
      <c r="H4745" t="s">
        <v>6038</v>
      </c>
      <c r="I4745" t="s">
        <v>19</v>
      </c>
      <c r="J4745" s="6">
        <v>44442</v>
      </c>
      <c r="K4745">
        <v>25</v>
      </c>
      <c r="L4745" t="s">
        <v>101</v>
      </c>
      <c r="M4745">
        <f t="shared" si="148"/>
        <v>0</v>
      </c>
      <c r="N4745" s="23" t="s">
        <v>13411</v>
      </c>
      <c r="O4745" s="23" t="s">
        <v>6</v>
      </c>
      <c r="P4745" s="23">
        <f t="shared" si="149"/>
        <v>6</v>
      </c>
    </row>
    <row r="4746" spans="1:16" x14ac:dyDescent="0.3">
      <c r="A4746">
        <v>4884</v>
      </c>
      <c r="B4746" t="s">
        <v>7303</v>
      </c>
      <c r="C4746" t="s">
        <v>4461</v>
      </c>
      <c r="D4746" t="s">
        <v>28</v>
      </c>
      <c r="E4746" t="s">
        <v>29</v>
      </c>
      <c r="F4746">
        <v>60</v>
      </c>
      <c r="G4746" t="s">
        <v>10135</v>
      </c>
      <c r="H4746" t="s">
        <v>8205</v>
      </c>
      <c r="I4746" t="s">
        <v>25</v>
      </c>
      <c r="J4746" s="6">
        <v>44325</v>
      </c>
      <c r="K4746">
        <v>6</v>
      </c>
      <c r="L4746" t="s">
        <v>39</v>
      </c>
      <c r="M4746">
        <f t="shared" si="148"/>
        <v>0</v>
      </c>
      <c r="N4746" s="23" t="s">
        <v>13412</v>
      </c>
      <c r="O4746" s="23" t="s">
        <v>10422</v>
      </c>
      <c r="P4746" s="23">
        <f t="shared" si="149"/>
        <v>4</v>
      </c>
    </row>
    <row r="4747" spans="1:16" x14ac:dyDescent="0.3">
      <c r="A4747">
        <v>4885</v>
      </c>
      <c r="B4747" t="s">
        <v>10136</v>
      </c>
      <c r="C4747" t="s">
        <v>4242</v>
      </c>
      <c r="D4747" t="s">
        <v>15</v>
      </c>
      <c r="E4747" t="s">
        <v>16</v>
      </c>
      <c r="F4747">
        <v>30</v>
      </c>
      <c r="G4747" t="s">
        <v>14761</v>
      </c>
      <c r="H4747" t="s">
        <v>1690</v>
      </c>
      <c r="I4747" t="s">
        <v>208</v>
      </c>
      <c r="J4747" s="6" t="s">
        <v>13702</v>
      </c>
      <c r="K4747">
        <v>72</v>
      </c>
      <c r="L4747" t="s">
        <v>54</v>
      </c>
      <c r="M4747">
        <f t="shared" si="148"/>
        <v>0</v>
      </c>
      <c r="N4747" s="23" t="s">
        <v>2033</v>
      </c>
      <c r="O4747" s="23" t="s">
        <v>10454</v>
      </c>
      <c r="P4747" s="23">
        <f t="shared" si="149"/>
        <v>4</v>
      </c>
    </row>
    <row r="4748" spans="1:16" x14ac:dyDescent="0.3">
      <c r="A4748">
        <v>4886</v>
      </c>
      <c r="B4748" t="s">
        <v>10138</v>
      </c>
      <c r="C4748" t="s">
        <v>5106</v>
      </c>
      <c r="D4748" t="s">
        <v>28</v>
      </c>
      <c r="E4748" t="s">
        <v>29</v>
      </c>
      <c r="F4748">
        <v>60</v>
      </c>
      <c r="G4748" t="s">
        <v>10139</v>
      </c>
      <c r="H4748" t="s">
        <v>912</v>
      </c>
      <c r="I4748" t="s">
        <v>913</v>
      </c>
      <c r="J4748" s="6" t="s">
        <v>13726</v>
      </c>
      <c r="K4748">
        <v>30</v>
      </c>
      <c r="L4748" t="s">
        <v>54</v>
      </c>
      <c r="M4748">
        <f t="shared" si="148"/>
        <v>0</v>
      </c>
      <c r="N4748" s="23" t="s">
        <v>13413</v>
      </c>
      <c r="O4748" s="23" t="s">
        <v>6</v>
      </c>
      <c r="P4748" s="23">
        <f t="shared" si="149"/>
        <v>6</v>
      </c>
    </row>
    <row r="4749" spans="1:16" x14ac:dyDescent="0.3">
      <c r="A4749">
        <v>4887</v>
      </c>
      <c r="B4749" t="s">
        <v>8492</v>
      </c>
      <c r="C4749" t="s">
        <v>10140</v>
      </c>
      <c r="D4749" t="s">
        <v>41</v>
      </c>
      <c r="E4749" t="s">
        <v>16</v>
      </c>
      <c r="F4749">
        <v>30</v>
      </c>
      <c r="G4749" t="s">
        <v>10141</v>
      </c>
      <c r="H4749" t="s">
        <v>4899</v>
      </c>
      <c r="I4749" t="s">
        <v>100</v>
      </c>
      <c r="J4749" s="6" t="s">
        <v>13645</v>
      </c>
      <c r="K4749">
        <v>62</v>
      </c>
      <c r="L4749" t="s">
        <v>64</v>
      </c>
      <c r="M4749">
        <f t="shared" si="148"/>
        <v>0</v>
      </c>
      <c r="N4749" s="23" t="s">
        <v>10141</v>
      </c>
      <c r="O4749" s="23"/>
      <c r="P4749" s="23">
        <f t="shared" si="149"/>
        <v>0</v>
      </c>
    </row>
    <row r="4750" spans="1:16" x14ac:dyDescent="0.3">
      <c r="A4750">
        <v>4888</v>
      </c>
      <c r="B4750" t="s">
        <v>10142</v>
      </c>
      <c r="C4750" t="s">
        <v>7482</v>
      </c>
      <c r="D4750" t="s">
        <v>51</v>
      </c>
      <c r="E4750" t="s">
        <v>16</v>
      </c>
      <c r="F4750">
        <v>90</v>
      </c>
      <c r="G4750" t="s">
        <v>10141</v>
      </c>
      <c r="H4750" t="s">
        <v>5036</v>
      </c>
      <c r="I4750" t="s">
        <v>32</v>
      </c>
      <c r="J4750" s="6" t="s">
        <v>13705</v>
      </c>
      <c r="K4750">
        <v>82</v>
      </c>
      <c r="L4750" t="s">
        <v>20</v>
      </c>
      <c r="M4750">
        <f t="shared" si="148"/>
        <v>0</v>
      </c>
      <c r="N4750" s="23" t="s">
        <v>10141</v>
      </c>
      <c r="O4750" s="23"/>
      <c r="P4750" s="23">
        <f t="shared" si="149"/>
        <v>0</v>
      </c>
    </row>
    <row r="4751" spans="1:16" x14ac:dyDescent="0.3">
      <c r="A4751">
        <v>4889</v>
      </c>
      <c r="B4751" t="s">
        <v>4858</v>
      </c>
      <c r="C4751" t="s">
        <v>1985</v>
      </c>
      <c r="D4751" t="s">
        <v>28</v>
      </c>
      <c r="E4751" t="s">
        <v>29</v>
      </c>
      <c r="F4751">
        <v>30</v>
      </c>
      <c r="G4751" t="s">
        <v>10143</v>
      </c>
      <c r="H4751" t="s">
        <v>109</v>
      </c>
      <c r="I4751" t="s">
        <v>110</v>
      </c>
      <c r="J4751" s="6" t="s">
        <v>13900</v>
      </c>
      <c r="K4751">
        <v>82</v>
      </c>
      <c r="L4751" t="s">
        <v>54</v>
      </c>
      <c r="M4751">
        <f t="shared" si="148"/>
        <v>0</v>
      </c>
      <c r="N4751" s="23" t="s">
        <v>13414</v>
      </c>
      <c r="O4751" s="23" t="s">
        <v>10417</v>
      </c>
      <c r="P4751" s="23">
        <f t="shared" si="149"/>
        <v>5</v>
      </c>
    </row>
    <row r="4752" spans="1:16" x14ac:dyDescent="0.3">
      <c r="A4752">
        <v>4890</v>
      </c>
      <c r="B4752" t="s">
        <v>10144</v>
      </c>
      <c r="C4752" t="s">
        <v>9222</v>
      </c>
      <c r="D4752" t="s">
        <v>51</v>
      </c>
      <c r="E4752" t="s">
        <v>16</v>
      </c>
      <c r="F4752">
        <v>30</v>
      </c>
      <c r="G4752" t="s">
        <v>10145</v>
      </c>
      <c r="H4752" t="s">
        <v>2179</v>
      </c>
      <c r="I4752" t="s">
        <v>294</v>
      </c>
      <c r="J4752" s="6" t="s">
        <v>14215</v>
      </c>
      <c r="K4752">
        <v>99</v>
      </c>
      <c r="L4752" t="s">
        <v>70</v>
      </c>
      <c r="M4752">
        <f t="shared" si="148"/>
        <v>0</v>
      </c>
      <c r="N4752" s="23" t="s">
        <v>4311</v>
      </c>
      <c r="O4752" s="23" t="s">
        <v>1021</v>
      </c>
      <c r="P4752" s="23">
        <f t="shared" si="149"/>
        <v>6</v>
      </c>
    </row>
    <row r="4753" spans="1:16" x14ac:dyDescent="0.3">
      <c r="A4753">
        <v>4891</v>
      </c>
      <c r="B4753" t="s">
        <v>2402</v>
      </c>
      <c r="C4753" t="s">
        <v>1219</v>
      </c>
      <c r="D4753" t="s">
        <v>28</v>
      </c>
      <c r="E4753" t="s">
        <v>29</v>
      </c>
      <c r="F4753">
        <v>30</v>
      </c>
      <c r="G4753" t="s">
        <v>10146</v>
      </c>
      <c r="H4753" t="s">
        <v>5647</v>
      </c>
      <c r="I4753" t="s">
        <v>38</v>
      </c>
      <c r="J4753" s="6">
        <v>43868</v>
      </c>
      <c r="K4753">
        <v>2</v>
      </c>
      <c r="L4753" t="s">
        <v>20</v>
      </c>
      <c r="M4753">
        <f t="shared" si="148"/>
        <v>0</v>
      </c>
      <c r="N4753" s="23" t="s">
        <v>4311</v>
      </c>
      <c r="O4753" s="23" t="s">
        <v>10453</v>
      </c>
      <c r="P4753" s="23">
        <f t="shared" si="149"/>
        <v>7</v>
      </c>
    </row>
    <row r="4754" spans="1:16" x14ac:dyDescent="0.3">
      <c r="A4754">
        <v>4892</v>
      </c>
      <c r="B4754" t="s">
        <v>4329</v>
      </c>
      <c r="C4754" t="s">
        <v>3556</v>
      </c>
      <c r="D4754" t="s">
        <v>28</v>
      </c>
      <c r="E4754" t="s">
        <v>29</v>
      </c>
      <c r="F4754">
        <v>90</v>
      </c>
      <c r="G4754" t="s">
        <v>14762</v>
      </c>
      <c r="H4754" t="s">
        <v>2533</v>
      </c>
      <c r="I4754" t="s">
        <v>2534</v>
      </c>
      <c r="J4754" s="6">
        <v>43928</v>
      </c>
      <c r="K4754">
        <v>45</v>
      </c>
      <c r="L4754" t="s">
        <v>33</v>
      </c>
      <c r="M4754">
        <f t="shared" si="148"/>
        <v>0</v>
      </c>
      <c r="N4754" s="23" t="s">
        <v>13415</v>
      </c>
      <c r="O4754" s="23" t="s">
        <v>10449</v>
      </c>
      <c r="P4754" s="23">
        <f t="shared" si="149"/>
        <v>7</v>
      </c>
    </row>
    <row r="4755" spans="1:16" x14ac:dyDescent="0.3">
      <c r="A4755">
        <v>4893</v>
      </c>
      <c r="B4755" t="s">
        <v>8481</v>
      </c>
      <c r="C4755" t="s">
        <v>1891</v>
      </c>
      <c r="D4755" t="s">
        <v>51</v>
      </c>
      <c r="E4755" t="s">
        <v>16</v>
      </c>
      <c r="F4755">
        <v>30</v>
      </c>
      <c r="G4755" t="s">
        <v>10148</v>
      </c>
      <c r="H4755" t="s">
        <v>5957</v>
      </c>
      <c r="I4755" t="s">
        <v>187</v>
      </c>
      <c r="J4755" s="6" t="s">
        <v>14038</v>
      </c>
      <c r="K4755">
        <v>14</v>
      </c>
      <c r="L4755" t="s">
        <v>54</v>
      </c>
      <c r="M4755">
        <f t="shared" si="148"/>
        <v>0</v>
      </c>
      <c r="N4755" s="23" t="s">
        <v>13415</v>
      </c>
      <c r="O4755" s="23" t="s">
        <v>6</v>
      </c>
      <c r="P4755" s="23">
        <f t="shared" si="149"/>
        <v>6</v>
      </c>
    </row>
    <row r="4756" spans="1:16" x14ac:dyDescent="0.3">
      <c r="A4756">
        <v>4894</v>
      </c>
      <c r="B4756" t="s">
        <v>4875</v>
      </c>
      <c r="C4756" t="s">
        <v>1700</v>
      </c>
      <c r="D4756" t="s">
        <v>28</v>
      </c>
      <c r="E4756" t="s">
        <v>29</v>
      </c>
      <c r="F4756">
        <v>60</v>
      </c>
      <c r="G4756" t="s">
        <v>10148</v>
      </c>
      <c r="H4756" t="s">
        <v>570</v>
      </c>
      <c r="I4756" t="s">
        <v>187</v>
      </c>
      <c r="J4756" s="6" t="s">
        <v>13834</v>
      </c>
      <c r="K4756">
        <v>38</v>
      </c>
      <c r="L4756" t="s">
        <v>45</v>
      </c>
      <c r="M4756">
        <f t="shared" si="148"/>
        <v>0</v>
      </c>
      <c r="N4756" s="23" t="s">
        <v>13415</v>
      </c>
      <c r="O4756" s="23" t="s">
        <v>6</v>
      </c>
      <c r="P4756" s="23">
        <f t="shared" si="149"/>
        <v>6</v>
      </c>
    </row>
    <row r="4757" spans="1:16" x14ac:dyDescent="0.3">
      <c r="A4757">
        <v>4895</v>
      </c>
      <c r="B4757" t="s">
        <v>4091</v>
      </c>
      <c r="C4757" t="s">
        <v>3066</v>
      </c>
      <c r="D4757" t="s">
        <v>28</v>
      </c>
      <c r="E4757" t="s">
        <v>29</v>
      </c>
      <c r="F4757">
        <v>30</v>
      </c>
      <c r="G4757" t="s">
        <v>10149</v>
      </c>
      <c r="H4757" t="s">
        <v>764</v>
      </c>
      <c r="I4757" t="s">
        <v>32</v>
      </c>
      <c r="J4757" s="6">
        <v>43897</v>
      </c>
      <c r="K4757">
        <v>67</v>
      </c>
      <c r="L4757" t="s">
        <v>64</v>
      </c>
      <c r="M4757">
        <f t="shared" si="148"/>
        <v>0</v>
      </c>
      <c r="N4757" s="23" t="s">
        <v>13416</v>
      </c>
      <c r="O4757" s="23" t="s">
        <v>10634</v>
      </c>
      <c r="P4757" s="23">
        <f t="shared" si="149"/>
        <v>5</v>
      </c>
    </row>
    <row r="4758" spans="1:16" x14ac:dyDescent="0.3">
      <c r="A4758">
        <v>4896</v>
      </c>
      <c r="B4758" t="s">
        <v>10150</v>
      </c>
      <c r="C4758" t="s">
        <v>10039</v>
      </c>
      <c r="D4758" t="s">
        <v>15</v>
      </c>
      <c r="E4758" t="s">
        <v>16</v>
      </c>
      <c r="F4758">
        <v>90</v>
      </c>
      <c r="G4758" t="s">
        <v>10151</v>
      </c>
      <c r="H4758" t="s">
        <v>2351</v>
      </c>
      <c r="I4758" t="s">
        <v>32</v>
      </c>
      <c r="J4758" s="6" t="s">
        <v>13655</v>
      </c>
      <c r="K4758">
        <v>102</v>
      </c>
      <c r="L4758" t="s">
        <v>39</v>
      </c>
      <c r="M4758">
        <f t="shared" si="148"/>
        <v>0</v>
      </c>
      <c r="N4758" s="23" t="s">
        <v>13416</v>
      </c>
      <c r="O4758" s="23" t="s">
        <v>10637</v>
      </c>
      <c r="P4758" s="23">
        <f t="shared" si="149"/>
        <v>5</v>
      </c>
    </row>
    <row r="4759" spans="1:16" x14ac:dyDescent="0.3">
      <c r="A4759">
        <v>4897</v>
      </c>
      <c r="B4759" t="s">
        <v>1445</v>
      </c>
      <c r="C4759" t="s">
        <v>999</v>
      </c>
      <c r="D4759" t="s">
        <v>28</v>
      </c>
      <c r="E4759" t="s">
        <v>29</v>
      </c>
      <c r="F4759">
        <v>90</v>
      </c>
      <c r="G4759" t="s">
        <v>14368</v>
      </c>
      <c r="H4759" t="s">
        <v>2093</v>
      </c>
      <c r="I4759" t="s">
        <v>32</v>
      </c>
      <c r="J4759" s="6" t="s">
        <v>14236</v>
      </c>
      <c r="K4759">
        <v>32</v>
      </c>
      <c r="L4759" t="s">
        <v>20</v>
      </c>
      <c r="M4759">
        <f t="shared" si="148"/>
        <v>0</v>
      </c>
      <c r="N4759" s="23" t="s">
        <v>13417</v>
      </c>
      <c r="O4759" s="23" t="s">
        <v>12831</v>
      </c>
      <c r="P4759" s="23">
        <f t="shared" si="149"/>
        <v>5</v>
      </c>
    </row>
    <row r="4760" spans="1:16" x14ac:dyDescent="0.3">
      <c r="A4760">
        <v>4898</v>
      </c>
      <c r="B4760" t="s">
        <v>1240</v>
      </c>
      <c r="C4760" t="s">
        <v>6922</v>
      </c>
      <c r="D4760" t="s">
        <v>28</v>
      </c>
      <c r="E4760" t="s">
        <v>29</v>
      </c>
      <c r="F4760">
        <v>30</v>
      </c>
      <c r="G4760" t="s">
        <v>10153</v>
      </c>
      <c r="H4760" t="s">
        <v>6249</v>
      </c>
      <c r="I4760" t="s">
        <v>38</v>
      </c>
      <c r="J4760" s="6">
        <v>44687</v>
      </c>
      <c r="K4760">
        <v>103</v>
      </c>
      <c r="L4760" t="s">
        <v>70</v>
      </c>
      <c r="M4760">
        <f t="shared" si="148"/>
        <v>0</v>
      </c>
      <c r="N4760" s="23" t="s">
        <v>13418</v>
      </c>
      <c r="O4760" s="23" t="s">
        <v>10422</v>
      </c>
      <c r="P4760" s="23">
        <f t="shared" si="149"/>
        <v>4</v>
      </c>
    </row>
    <row r="4761" spans="1:16" x14ac:dyDescent="0.3">
      <c r="A4761">
        <v>4899</v>
      </c>
      <c r="B4761" t="s">
        <v>921</v>
      </c>
      <c r="C4761" t="s">
        <v>2410</v>
      </c>
      <c r="D4761" t="s">
        <v>28</v>
      </c>
      <c r="E4761" t="s">
        <v>29</v>
      </c>
      <c r="F4761">
        <v>90</v>
      </c>
      <c r="G4761" t="s">
        <v>10154</v>
      </c>
      <c r="H4761" t="s">
        <v>1651</v>
      </c>
      <c r="I4761" t="s">
        <v>1652</v>
      </c>
      <c r="J4761" s="6">
        <v>44806</v>
      </c>
      <c r="K4761">
        <v>105</v>
      </c>
      <c r="L4761" t="s">
        <v>70</v>
      </c>
      <c r="M4761">
        <f t="shared" si="148"/>
        <v>0</v>
      </c>
      <c r="N4761" s="23" t="s">
        <v>13419</v>
      </c>
      <c r="O4761" s="23" t="s">
        <v>10422</v>
      </c>
      <c r="P4761" s="23">
        <f t="shared" si="149"/>
        <v>4</v>
      </c>
    </row>
    <row r="4762" spans="1:16" x14ac:dyDescent="0.3">
      <c r="A4762">
        <v>4900</v>
      </c>
      <c r="B4762" t="s">
        <v>10155</v>
      </c>
      <c r="C4762" t="s">
        <v>4037</v>
      </c>
      <c r="D4762" t="s">
        <v>51</v>
      </c>
      <c r="E4762" t="s">
        <v>16</v>
      </c>
      <c r="F4762">
        <v>90</v>
      </c>
      <c r="G4762" t="s">
        <v>10156</v>
      </c>
      <c r="H4762" t="s">
        <v>315</v>
      </c>
      <c r="I4762" t="s">
        <v>32</v>
      </c>
      <c r="J4762" s="6" t="s">
        <v>13753</v>
      </c>
      <c r="K4762">
        <v>17</v>
      </c>
      <c r="L4762" t="s">
        <v>45</v>
      </c>
      <c r="M4762">
        <f t="shared" si="148"/>
        <v>0</v>
      </c>
      <c r="N4762" s="23" t="s">
        <v>13420</v>
      </c>
      <c r="O4762" s="23" t="s">
        <v>10422</v>
      </c>
      <c r="P4762" s="23">
        <f t="shared" si="149"/>
        <v>4</v>
      </c>
    </row>
    <row r="4763" spans="1:16" x14ac:dyDescent="0.3">
      <c r="A4763">
        <v>4901</v>
      </c>
      <c r="B4763" t="s">
        <v>10157</v>
      </c>
      <c r="C4763" t="s">
        <v>9475</v>
      </c>
      <c r="D4763" t="s">
        <v>15</v>
      </c>
      <c r="E4763" t="s">
        <v>16</v>
      </c>
      <c r="F4763">
        <v>90</v>
      </c>
      <c r="G4763" t="s">
        <v>10158</v>
      </c>
      <c r="H4763" t="s">
        <v>4214</v>
      </c>
      <c r="I4763" t="s">
        <v>187</v>
      </c>
      <c r="J4763" s="6">
        <v>43837</v>
      </c>
      <c r="K4763">
        <v>58</v>
      </c>
      <c r="L4763" t="s">
        <v>159</v>
      </c>
      <c r="M4763">
        <f t="shared" si="148"/>
        <v>0</v>
      </c>
      <c r="N4763" s="23" t="s">
        <v>5100</v>
      </c>
      <c r="O4763" s="23" t="s">
        <v>10794</v>
      </c>
      <c r="P4763" s="23">
        <f t="shared" si="149"/>
        <v>4</v>
      </c>
    </row>
    <row r="4764" spans="1:16" x14ac:dyDescent="0.3">
      <c r="A4764">
        <v>4903</v>
      </c>
      <c r="B4764" t="s">
        <v>10159</v>
      </c>
      <c r="C4764" t="s">
        <v>10160</v>
      </c>
      <c r="D4764" t="s">
        <v>51</v>
      </c>
      <c r="E4764" t="s">
        <v>16</v>
      </c>
      <c r="F4764">
        <v>90</v>
      </c>
      <c r="G4764" t="s">
        <v>10161</v>
      </c>
      <c r="H4764" t="s">
        <v>2325</v>
      </c>
      <c r="I4764" t="s">
        <v>173</v>
      </c>
      <c r="J4764" s="6" t="s">
        <v>14069</v>
      </c>
      <c r="K4764">
        <v>20</v>
      </c>
      <c r="L4764" t="s">
        <v>45</v>
      </c>
      <c r="M4764">
        <f t="shared" si="148"/>
        <v>0</v>
      </c>
      <c r="N4764" s="23" t="s">
        <v>5100</v>
      </c>
      <c r="O4764" s="23" t="s">
        <v>10483</v>
      </c>
      <c r="P4764" s="23">
        <f t="shared" si="149"/>
        <v>7</v>
      </c>
    </row>
    <row r="4765" spans="1:16" x14ac:dyDescent="0.3">
      <c r="A4765">
        <v>4904</v>
      </c>
      <c r="B4765" t="s">
        <v>4740</v>
      </c>
      <c r="C4765" t="s">
        <v>116</v>
      </c>
      <c r="D4765" t="s">
        <v>15</v>
      </c>
      <c r="E4765" t="s">
        <v>16</v>
      </c>
      <c r="F4765">
        <v>30</v>
      </c>
      <c r="G4765" t="s">
        <v>10162</v>
      </c>
      <c r="H4765" t="s">
        <v>5619</v>
      </c>
      <c r="I4765" t="s">
        <v>32</v>
      </c>
      <c r="J4765" s="6">
        <v>44204</v>
      </c>
      <c r="K4765">
        <v>23</v>
      </c>
      <c r="L4765" t="s">
        <v>70</v>
      </c>
      <c r="M4765">
        <f t="shared" si="148"/>
        <v>0</v>
      </c>
      <c r="N4765" s="23" t="s">
        <v>5100</v>
      </c>
      <c r="O4765" s="23" t="s">
        <v>6355</v>
      </c>
      <c r="P4765" s="23">
        <f t="shared" si="149"/>
        <v>4</v>
      </c>
    </row>
    <row r="4766" spans="1:16" x14ac:dyDescent="0.3">
      <c r="A4766">
        <v>4905</v>
      </c>
      <c r="B4766" t="s">
        <v>7121</v>
      </c>
      <c r="C4766" t="s">
        <v>804</v>
      </c>
      <c r="D4766" t="s">
        <v>28</v>
      </c>
      <c r="E4766" t="s">
        <v>29</v>
      </c>
      <c r="F4766">
        <v>90</v>
      </c>
      <c r="G4766" t="s">
        <v>10163</v>
      </c>
      <c r="H4766" t="s">
        <v>275</v>
      </c>
      <c r="I4766" t="s">
        <v>32</v>
      </c>
      <c r="J4766" s="6" t="s">
        <v>14228</v>
      </c>
      <c r="K4766">
        <v>11</v>
      </c>
      <c r="L4766" t="s">
        <v>101</v>
      </c>
      <c r="M4766">
        <f t="shared" si="148"/>
        <v>0</v>
      </c>
      <c r="N4766" s="23" t="s">
        <v>5100</v>
      </c>
      <c r="O4766" s="23" t="s">
        <v>13421</v>
      </c>
      <c r="P4766" s="23">
        <f t="shared" si="149"/>
        <v>6</v>
      </c>
    </row>
    <row r="4767" spans="1:16" x14ac:dyDescent="0.3">
      <c r="A4767">
        <v>4906</v>
      </c>
      <c r="B4767" t="s">
        <v>10164</v>
      </c>
      <c r="C4767" t="s">
        <v>5084</v>
      </c>
      <c r="D4767" t="s">
        <v>15</v>
      </c>
      <c r="E4767" t="s">
        <v>16</v>
      </c>
      <c r="F4767">
        <v>30</v>
      </c>
      <c r="G4767" t="s">
        <v>10165</v>
      </c>
      <c r="H4767" t="s">
        <v>8028</v>
      </c>
      <c r="I4767" t="s">
        <v>294</v>
      </c>
      <c r="J4767" s="6" t="s">
        <v>13980</v>
      </c>
      <c r="K4767">
        <v>89</v>
      </c>
      <c r="L4767" t="s">
        <v>45</v>
      </c>
      <c r="M4767">
        <f t="shared" si="148"/>
        <v>0</v>
      </c>
      <c r="N4767" s="23" t="s">
        <v>5100</v>
      </c>
      <c r="O4767" s="23" t="s">
        <v>5511</v>
      </c>
      <c r="P4767" s="23">
        <f t="shared" si="149"/>
        <v>4</v>
      </c>
    </row>
    <row r="4768" spans="1:16" x14ac:dyDescent="0.3">
      <c r="A4768">
        <v>4907</v>
      </c>
      <c r="B4768" t="s">
        <v>5421</v>
      </c>
      <c r="C4768" t="s">
        <v>2735</v>
      </c>
      <c r="D4768" t="s">
        <v>28</v>
      </c>
      <c r="E4768" t="s">
        <v>29</v>
      </c>
      <c r="F4768">
        <v>90</v>
      </c>
      <c r="G4768" t="s">
        <v>10166</v>
      </c>
      <c r="H4768" t="s">
        <v>1884</v>
      </c>
      <c r="I4768" t="s">
        <v>1885</v>
      </c>
      <c r="J4768" s="6" t="s">
        <v>13861</v>
      </c>
      <c r="K4768">
        <v>58</v>
      </c>
      <c r="L4768" t="s">
        <v>159</v>
      </c>
      <c r="M4768">
        <f t="shared" si="148"/>
        <v>0</v>
      </c>
      <c r="N4768" s="23" t="s">
        <v>13422</v>
      </c>
      <c r="O4768" s="23" t="s">
        <v>10417</v>
      </c>
      <c r="P4768" s="23">
        <f t="shared" si="149"/>
        <v>5</v>
      </c>
    </row>
    <row r="4769" spans="1:16" x14ac:dyDescent="0.3">
      <c r="A4769">
        <v>4908</v>
      </c>
      <c r="B4769" t="s">
        <v>3158</v>
      </c>
      <c r="C4769" t="s">
        <v>10167</v>
      </c>
      <c r="D4769" t="s">
        <v>28</v>
      </c>
      <c r="E4769" t="s">
        <v>29</v>
      </c>
      <c r="F4769">
        <v>90</v>
      </c>
      <c r="G4769" t="s">
        <v>10166</v>
      </c>
      <c r="H4769" t="s">
        <v>2053</v>
      </c>
      <c r="I4769" t="s">
        <v>187</v>
      </c>
      <c r="J4769" s="6" t="s">
        <v>13817</v>
      </c>
      <c r="K4769">
        <v>50</v>
      </c>
      <c r="L4769" t="s">
        <v>45</v>
      </c>
      <c r="M4769">
        <f t="shared" si="148"/>
        <v>0</v>
      </c>
      <c r="N4769" s="23" t="s">
        <v>13422</v>
      </c>
      <c r="O4769" s="23" t="s">
        <v>10417</v>
      </c>
      <c r="P4769" s="23">
        <f t="shared" si="149"/>
        <v>5</v>
      </c>
    </row>
    <row r="4770" spans="1:16" x14ac:dyDescent="0.3">
      <c r="A4770">
        <v>4909</v>
      </c>
      <c r="B4770" t="s">
        <v>774</v>
      </c>
      <c r="C4770" t="s">
        <v>8046</v>
      </c>
      <c r="D4770" t="s">
        <v>51</v>
      </c>
      <c r="E4770" t="s">
        <v>16</v>
      </c>
      <c r="F4770">
        <v>60</v>
      </c>
      <c r="G4770" t="s">
        <v>10168</v>
      </c>
      <c r="H4770" t="s">
        <v>3987</v>
      </c>
      <c r="I4770" t="s">
        <v>554</v>
      </c>
      <c r="J4770" s="6">
        <v>44143</v>
      </c>
      <c r="K4770">
        <v>43</v>
      </c>
      <c r="L4770" t="s">
        <v>54</v>
      </c>
      <c r="M4770">
        <f t="shared" si="148"/>
        <v>0</v>
      </c>
      <c r="N4770" s="23" t="s">
        <v>13423</v>
      </c>
      <c r="O4770" s="23" t="s">
        <v>12198</v>
      </c>
      <c r="P4770" s="23">
        <f t="shared" si="149"/>
        <v>5</v>
      </c>
    </row>
    <row r="4771" spans="1:16" x14ac:dyDescent="0.3">
      <c r="A4771">
        <v>4910</v>
      </c>
      <c r="B4771" t="s">
        <v>960</v>
      </c>
      <c r="C4771" t="s">
        <v>1564</v>
      </c>
      <c r="D4771" t="s">
        <v>28</v>
      </c>
      <c r="E4771" t="s">
        <v>29</v>
      </c>
      <c r="F4771">
        <v>60</v>
      </c>
      <c r="G4771" t="s">
        <v>10169</v>
      </c>
      <c r="H4771" t="s">
        <v>4203</v>
      </c>
      <c r="I4771" t="s">
        <v>208</v>
      </c>
      <c r="J4771" s="6" t="s">
        <v>14040</v>
      </c>
      <c r="K4771">
        <v>50</v>
      </c>
      <c r="L4771" t="s">
        <v>70</v>
      </c>
      <c r="M4771">
        <f t="shared" si="148"/>
        <v>0</v>
      </c>
      <c r="N4771" s="23" t="s">
        <v>13424</v>
      </c>
      <c r="O4771" s="23" t="s">
        <v>3780</v>
      </c>
      <c r="P4771" s="23">
        <f t="shared" si="149"/>
        <v>5</v>
      </c>
    </row>
    <row r="4772" spans="1:16" x14ac:dyDescent="0.3">
      <c r="A4772">
        <v>4911</v>
      </c>
      <c r="B4772" t="s">
        <v>10170</v>
      </c>
      <c r="C4772" t="s">
        <v>4828</v>
      </c>
      <c r="D4772" t="s">
        <v>117</v>
      </c>
      <c r="E4772" t="s">
        <v>16</v>
      </c>
      <c r="F4772">
        <v>30</v>
      </c>
      <c r="G4772" t="s">
        <v>10171</v>
      </c>
      <c r="H4772" t="s">
        <v>284</v>
      </c>
      <c r="I4772" t="s">
        <v>146</v>
      </c>
      <c r="J4772" s="6" t="s">
        <v>13646</v>
      </c>
      <c r="K4772">
        <v>93</v>
      </c>
      <c r="L4772" t="s">
        <v>45</v>
      </c>
      <c r="M4772">
        <f t="shared" si="148"/>
        <v>0</v>
      </c>
      <c r="N4772" s="23" t="s">
        <v>13425</v>
      </c>
      <c r="O4772" s="23" t="s">
        <v>10637</v>
      </c>
      <c r="P4772" s="23">
        <f t="shared" si="149"/>
        <v>5</v>
      </c>
    </row>
    <row r="4773" spans="1:16" x14ac:dyDescent="0.3">
      <c r="A4773">
        <v>4912</v>
      </c>
      <c r="B4773" t="s">
        <v>82</v>
      </c>
      <c r="C4773" t="s">
        <v>305</v>
      </c>
      <c r="D4773" t="s">
        <v>28</v>
      </c>
      <c r="E4773" t="s">
        <v>29</v>
      </c>
      <c r="F4773">
        <v>30</v>
      </c>
      <c r="G4773" t="s">
        <v>14763</v>
      </c>
      <c r="H4773" t="s">
        <v>4424</v>
      </c>
      <c r="I4773" t="s">
        <v>25</v>
      </c>
      <c r="J4773" s="6" t="s">
        <v>14196</v>
      </c>
      <c r="K4773">
        <v>52</v>
      </c>
      <c r="L4773" t="s">
        <v>70</v>
      </c>
      <c r="M4773">
        <f t="shared" si="148"/>
        <v>0</v>
      </c>
      <c r="N4773" s="23" t="s">
        <v>13426</v>
      </c>
      <c r="O4773" s="23" t="s">
        <v>10454</v>
      </c>
      <c r="P4773" s="23">
        <f t="shared" si="149"/>
        <v>4</v>
      </c>
    </row>
    <row r="4774" spans="1:16" x14ac:dyDescent="0.3">
      <c r="A4774">
        <v>4913</v>
      </c>
      <c r="B4774" t="s">
        <v>10173</v>
      </c>
      <c r="C4774" t="s">
        <v>7270</v>
      </c>
      <c r="D4774" t="s">
        <v>51</v>
      </c>
      <c r="E4774" t="s">
        <v>16</v>
      </c>
      <c r="F4774">
        <v>60</v>
      </c>
      <c r="G4774" t="s">
        <v>15032</v>
      </c>
      <c r="H4774" t="s">
        <v>4678</v>
      </c>
      <c r="I4774" t="s">
        <v>886</v>
      </c>
      <c r="J4774" s="6" t="s">
        <v>14080</v>
      </c>
      <c r="K4774">
        <v>79</v>
      </c>
      <c r="L4774" t="s">
        <v>45</v>
      </c>
      <c r="M4774">
        <f t="shared" si="148"/>
        <v>0</v>
      </c>
      <c r="N4774" s="23" t="s">
        <v>13427</v>
      </c>
      <c r="O4774" s="23" t="s">
        <v>3369</v>
      </c>
      <c r="P4774" s="23">
        <f t="shared" si="149"/>
        <v>5</v>
      </c>
    </row>
    <row r="4775" spans="1:16" x14ac:dyDescent="0.3">
      <c r="A4775">
        <v>4914</v>
      </c>
      <c r="B4775" t="s">
        <v>7134</v>
      </c>
      <c r="C4775" t="s">
        <v>5928</v>
      </c>
      <c r="D4775" t="s">
        <v>41</v>
      </c>
      <c r="E4775" t="s">
        <v>16</v>
      </c>
      <c r="F4775">
        <v>30</v>
      </c>
      <c r="G4775" t="s">
        <v>10175</v>
      </c>
      <c r="H4775" t="s">
        <v>2329</v>
      </c>
      <c r="I4775" t="s">
        <v>2330</v>
      </c>
      <c r="J4775" s="6">
        <v>44841</v>
      </c>
      <c r="K4775">
        <v>94</v>
      </c>
      <c r="L4775" t="s">
        <v>39</v>
      </c>
      <c r="M4775">
        <f t="shared" si="148"/>
        <v>0</v>
      </c>
      <c r="N4775" s="23" t="s">
        <v>13428</v>
      </c>
      <c r="O4775" s="23" t="s">
        <v>6</v>
      </c>
      <c r="P4775" s="23">
        <f t="shared" si="149"/>
        <v>6</v>
      </c>
    </row>
    <row r="4776" spans="1:16" x14ac:dyDescent="0.3">
      <c r="A4776">
        <v>4915</v>
      </c>
      <c r="B4776" t="s">
        <v>1036</v>
      </c>
      <c r="C4776" t="s">
        <v>1710</v>
      </c>
      <c r="D4776" t="s">
        <v>28</v>
      </c>
      <c r="E4776" t="s">
        <v>29</v>
      </c>
      <c r="F4776">
        <v>30</v>
      </c>
      <c r="G4776" t="s">
        <v>14764</v>
      </c>
      <c r="H4776" t="s">
        <v>1519</v>
      </c>
      <c r="I4776" t="s">
        <v>32</v>
      </c>
      <c r="J4776" s="6">
        <v>44442</v>
      </c>
      <c r="K4776">
        <v>10</v>
      </c>
      <c r="L4776" t="s">
        <v>39</v>
      </c>
      <c r="M4776">
        <f t="shared" si="148"/>
        <v>0</v>
      </c>
      <c r="N4776" s="23" t="s">
        <v>13428</v>
      </c>
      <c r="O4776" s="23" t="s">
        <v>10454</v>
      </c>
      <c r="P4776" s="23">
        <f t="shared" si="149"/>
        <v>4</v>
      </c>
    </row>
    <row r="4777" spans="1:16" x14ac:dyDescent="0.3">
      <c r="A4777">
        <v>4916</v>
      </c>
      <c r="B4777" t="s">
        <v>10177</v>
      </c>
      <c r="C4777" t="s">
        <v>5546</v>
      </c>
      <c r="D4777" t="s">
        <v>28</v>
      </c>
      <c r="E4777" t="s">
        <v>29</v>
      </c>
      <c r="F4777">
        <v>30</v>
      </c>
      <c r="G4777" t="s">
        <v>10178</v>
      </c>
      <c r="H4777" t="s">
        <v>109</v>
      </c>
      <c r="I4777" t="s">
        <v>110</v>
      </c>
      <c r="J4777" s="6" t="s">
        <v>13861</v>
      </c>
      <c r="K4777">
        <v>18</v>
      </c>
      <c r="L4777" t="s">
        <v>54</v>
      </c>
      <c r="M4777">
        <f t="shared" si="148"/>
        <v>0</v>
      </c>
      <c r="N4777" s="23" t="s">
        <v>13429</v>
      </c>
      <c r="O4777" s="23" t="s">
        <v>10425</v>
      </c>
      <c r="P4777" s="23">
        <f t="shared" si="149"/>
        <v>3</v>
      </c>
    </row>
    <row r="4778" spans="1:16" x14ac:dyDescent="0.3">
      <c r="A4778">
        <v>4917</v>
      </c>
      <c r="B4778" t="s">
        <v>10179</v>
      </c>
      <c r="C4778" t="s">
        <v>215</v>
      </c>
      <c r="D4778" t="s">
        <v>92</v>
      </c>
      <c r="E4778" t="s">
        <v>16</v>
      </c>
      <c r="F4778">
        <v>60</v>
      </c>
      <c r="G4778" t="s">
        <v>10180</v>
      </c>
      <c r="H4778" t="s">
        <v>4860</v>
      </c>
      <c r="I4778" t="s">
        <v>32</v>
      </c>
      <c r="J4778" s="6" t="s">
        <v>13844</v>
      </c>
      <c r="K4778">
        <v>91</v>
      </c>
      <c r="L4778" t="s">
        <v>80</v>
      </c>
      <c r="M4778">
        <f t="shared" si="148"/>
        <v>0</v>
      </c>
      <c r="N4778" s="23" t="s">
        <v>13430</v>
      </c>
      <c r="O4778" s="23" t="s">
        <v>10422</v>
      </c>
      <c r="P4778" s="23">
        <f t="shared" si="149"/>
        <v>4</v>
      </c>
    </row>
    <row r="4779" spans="1:16" x14ac:dyDescent="0.3">
      <c r="A4779">
        <v>4918</v>
      </c>
      <c r="B4779" t="s">
        <v>5083</v>
      </c>
      <c r="C4779" t="s">
        <v>4913</v>
      </c>
      <c r="D4779" t="s">
        <v>92</v>
      </c>
      <c r="E4779" t="s">
        <v>29</v>
      </c>
      <c r="F4779">
        <v>90</v>
      </c>
      <c r="G4779" t="s">
        <v>14369</v>
      </c>
      <c r="H4779" t="s">
        <v>6343</v>
      </c>
      <c r="I4779" t="s">
        <v>32</v>
      </c>
      <c r="J4779" s="6">
        <v>43984</v>
      </c>
      <c r="K4779">
        <v>24</v>
      </c>
      <c r="L4779" t="s">
        <v>39</v>
      </c>
      <c r="M4779">
        <f t="shared" si="148"/>
        <v>0</v>
      </c>
      <c r="N4779" s="23" t="s">
        <v>13431</v>
      </c>
      <c r="O4779" s="23" t="s">
        <v>10549</v>
      </c>
      <c r="P4779" s="23">
        <f t="shared" si="149"/>
        <v>3</v>
      </c>
    </row>
    <row r="4780" spans="1:16" x14ac:dyDescent="0.3">
      <c r="A4780">
        <v>4919</v>
      </c>
      <c r="B4780" t="s">
        <v>9466</v>
      </c>
      <c r="C4780" t="s">
        <v>1211</v>
      </c>
      <c r="D4780" t="s">
        <v>15</v>
      </c>
      <c r="E4780" t="s">
        <v>16</v>
      </c>
      <c r="F4780">
        <v>90</v>
      </c>
      <c r="G4780" t="s">
        <v>10182</v>
      </c>
      <c r="H4780" t="s">
        <v>68</v>
      </c>
      <c r="I4780" t="s">
        <v>69</v>
      </c>
      <c r="J4780" s="6" t="s">
        <v>13630</v>
      </c>
      <c r="K4780">
        <v>78</v>
      </c>
      <c r="L4780" t="s">
        <v>33</v>
      </c>
      <c r="M4780">
        <f t="shared" si="148"/>
        <v>0</v>
      </c>
      <c r="N4780" s="23" t="s">
        <v>3717</v>
      </c>
      <c r="O4780" s="23" t="s">
        <v>10438</v>
      </c>
      <c r="P4780" s="23">
        <f t="shared" si="149"/>
        <v>5</v>
      </c>
    </row>
    <row r="4781" spans="1:16" x14ac:dyDescent="0.3">
      <c r="A4781">
        <v>4920</v>
      </c>
      <c r="B4781" t="s">
        <v>3709</v>
      </c>
      <c r="C4781" t="s">
        <v>309</v>
      </c>
      <c r="D4781" t="s">
        <v>51</v>
      </c>
      <c r="E4781" t="s">
        <v>16</v>
      </c>
      <c r="F4781">
        <v>60</v>
      </c>
      <c r="G4781" t="s">
        <v>10183</v>
      </c>
      <c r="H4781" t="s">
        <v>1893</v>
      </c>
      <c r="I4781" t="s">
        <v>294</v>
      </c>
      <c r="J4781" s="6" t="s">
        <v>13969</v>
      </c>
      <c r="K4781">
        <v>20</v>
      </c>
      <c r="L4781" t="s">
        <v>33</v>
      </c>
      <c r="M4781">
        <f t="shared" si="148"/>
        <v>0</v>
      </c>
      <c r="N4781" s="23" t="s">
        <v>1137</v>
      </c>
      <c r="O4781" s="23" t="s">
        <v>9969</v>
      </c>
      <c r="P4781" s="23">
        <f t="shared" si="149"/>
        <v>6</v>
      </c>
    </row>
    <row r="4782" spans="1:16" x14ac:dyDescent="0.3">
      <c r="A4782">
        <v>4921</v>
      </c>
      <c r="B4782" t="s">
        <v>8365</v>
      </c>
      <c r="C4782" t="s">
        <v>1994</v>
      </c>
      <c r="D4782" t="s">
        <v>51</v>
      </c>
      <c r="E4782" t="s">
        <v>16</v>
      </c>
      <c r="F4782">
        <v>90</v>
      </c>
      <c r="G4782" t="s">
        <v>10184</v>
      </c>
      <c r="H4782" t="s">
        <v>6122</v>
      </c>
      <c r="I4782" t="s">
        <v>25</v>
      </c>
      <c r="J4782" s="6">
        <v>44689</v>
      </c>
      <c r="K4782">
        <v>11</v>
      </c>
      <c r="L4782" t="s">
        <v>20</v>
      </c>
      <c r="M4782">
        <f t="shared" si="148"/>
        <v>0</v>
      </c>
      <c r="N4782" s="23" t="s">
        <v>13432</v>
      </c>
      <c r="O4782" s="23" t="s">
        <v>10425</v>
      </c>
      <c r="P4782" s="23">
        <f t="shared" si="149"/>
        <v>3</v>
      </c>
    </row>
    <row r="4783" spans="1:16" x14ac:dyDescent="0.3">
      <c r="A4783">
        <v>4922</v>
      </c>
      <c r="B4783" t="s">
        <v>1778</v>
      </c>
      <c r="C4783" t="s">
        <v>3546</v>
      </c>
      <c r="D4783" t="s">
        <v>51</v>
      </c>
      <c r="E4783" t="s">
        <v>16</v>
      </c>
      <c r="F4783">
        <v>60</v>
      </c>
      <c r="G4783" t="s">
        <v>10184</v>
      </c>
      <c r="H4783" t="s">
        <v>4404</v>
      </c>
      <c r="I4783" t="s">
        <v>32</v>
      </c>
      <c r="J4783" s="6">
        <v>44327</v>
      </c>
      <c r="K4783">
        <v>9</v>
      </c>
      <c r="L4783" t="s">
        <v>39</v>
      </c>
      <c r="M4783">
        <f t="shared" si="148"/>
        <v>0</v>
      </c>
      <c r="N4783" s="23" t="s">
        <v>13432</v>
      </c>
      <c r="O4783" s="23" t="s">
        <v>10425</v>
      </c>
      <c r="P4783" s="23">
        <f t="shared" si="149"/>
        <v>3</v>
      </c>
    </row>
    <row r="4784" spans="1:16" x14ac:dyDescent="0.3">
      <c r="A4784">
        <v>4923</v>
      </c>
      <c r="B4784" t="s">
        <v>6715</v>
      </c>
      <c r="C4784" t="s">
        <v>5323</v>
      </c>
      <c r="D4784" t="s">
        <v>28</v>
      </c>
      <c r="E4784" t="s">
        <v>29</v>
      </c>
      <c r="F4784">
        <v>60</v>
      </c>
      <c r="G4784" t="s">
        <v>10185</v>
      </c>
      <c r="H4784" t="s">
        <v>802</v>
      </c>
      <c r="I4784" t="s">
        <v>294</v>
      </c>
      <c r="J4784" s="6">
        <v>44016</v>
      </c>
      <c r="K4784">
        <v>63</v>
      </c>
      <c r="L4784" t="s">
        <v>33</v>
      </c>
      <c r="M4784">
        <f t="shared" si="148"/>
        <v>0</v>
      </c>
      <c r="N4784" s="23" t="s">
        <v>13433</v>
      </c>
      <c r="O4784" s="23" t="s">
        <v>10422</v>
      </c>
      <c r="P4784" s="23">
        <f t="shared" si="149"/>
        <v>4</v>
      </c>
    </row>
    <row r="4785" spans="1:16" x14ac:dyDescent="0.3">
      <c r="A4785">
        <v>4924</v>
      </c>
      <c r="B4785" t="s">
        <v>1900</v>
      </c>
      <c r="C4785" t="s">
        <v>481</v>
      </c>
      <c r="D4785" t="s">
        <v>51</v>
      </c>
      <c r="E4785" t="s">
        <v>16</v>
      </c>
      <c r="F4785">
        <v>30</v>
      </c>
      <c r="G4785" t="s">
        <v>10186</v>
      </c>
      <c r="H4785" t="s">
        <v>4133</v>
      </c>
      <c r="I4785" t="s">
        <v>32</v>
      </c>
      <c r="J4785" s="6" t="s">
        <v>13749</v>
      </c>
      <c r="K4785">
        <v>85</v>
      </c>
      <c r="L4785" t="s">
        <v>101</v>
      </c>
      <c r="M4785">
        <f t="shared" si="148"/>
        <v>0</v>
      </c>
      <c r="N4785" s="23" t="s">
        <v>13434</v>
      </c>
      <c r="O4785" s="23" t="s">
        <v>6</v>
      </c>
      <c r="P4785" s="23">
        <f t="shared" si="149"/>
        <v>6</v>
      </c>
    </row>
    <row r="4786" spans="1:16" x14ac:dyDescent="0.3">
      <c r="A4786">
        <v>4925</v>
      </c>
      <c r="B4786" t="s">
        <v>10187</v>
      </c>
      <c r="C4786" t="s">
        <v>1821</v>
      </c>
      <c r="D4786" t="s">
        <v>41</v>
      </c>
      <c r="E4786" t="s">
        <v>16</v>
      </c>
      <c r="F4786">
        <v>60</v>
      </c>
      <c r="G4786" t="s">
        <v>14765</v>
      </c>
      <c r="H4786" t="s">
        <v>195</v>
      </c>
      <c r="I4786" t="s">
        <v>187</v>
      </c>
      <c r="J4786" s="6">
        <v>44778</v>
      </c>
      <c r="K4786">
        <v>104</v>
      </c>
      <c r="L4786" t="s">
        <v>64</v>
      </c>
      <c r="M4786">
        <f t="shared" si="148"/>
        <v>0</v>
      </c>
      <c r="N4786" s="23" t="s">
        <v>1295</v>
      </c>
      <c r="O4786" s="23" t="s">
        <v>10425</v>
      </c>
      <c r="P4786" s="23">
        <f t="shared" si="149"/>
        <v>3</v>
      </c>
    </row>
    <row r="4787" spans="1:16" x14ac:dyDescent="0.3">
      <c r="A4787">
        <v>4926</v>
      </c>
      <c r="B4787" t="s">
        <v>10189</v>
      </c>
      <c r="C4787" t="s">
        <v>696</v>
      </c>
      <c r="D4787" t="s">
        <v>15</v>
      </c>
      <c r="E4787" t="s">
        <v>16</v>
      </c>
      <c r="F4787">
        <v>90</v>
      </c>
      <c r="G4787" t="s">
        <v>10190</v>
      </c>
      <c r="H4787" t="s">
        <v>641</v>
      </c>
      <c r="I4787" t="s">
        <v>294</v>
      </c>
      <c r="J4787" s="6">
        <v>44197</v>
      </c>
      <c r="K4787">
        <v>13</v>
      </c>
      <c r="L4787" t="s">
        <v>33</v>
      </c>
      <c r="M4787">
        <f t="shared" si="148"/>
        <v>0</v>
      </c>
      <c r="N4787" s="23" t="s">
        <v>13435</v>
      </c>
      <c r="O4787" s="23" t="s">
        <v>3780</v>
      </c>
      <c r="P4787" s="23">
        <f t="shared" si="149"/>
        <v>5</v>
      </c>
    </row>
    <row r="4788" spans="1:16" x14ac:dyDescent="0.3">
      <c r="A4788">
        <v>4927</v>
      </c>
      <c r="B4788" t="s">
        <v>10191</v>
      </c>
      <c r="C4788" t="s">
        <v>10192</v>
      </c>
      <c r="D4788" t="s">
        <v>51</v>
      </c>
      <c r="E4788" t="s">
        <v>16</v>
      </c>
      <c r="F4788">
        <v>60</v>
      </c>
      <c r="G4788" t="s">
        <v>14766</v>
      </c>
      <c r="H4788" t="s">
        <v>659</v>
      </c>
      <c r="I4788" t="s">
        <v>32</v>
      </c>
      <c r="J4788" s="6" t="s">
        <v>14031</v>
      </c>
      <c r="K4788">
        <v>7</v>
      </c>
      <c r="L4788" t="s">
        <v>101</v>
      </c>
      <c r="M4788">
        <f t="shared" si="148"/>
        <v>0</v>
      </c>
      <c r="N4788" s="23" t="s">
        <v>13435</v>
      </c>
      <c r="O4788" s="23" t="s">
        <v>10449</v>
      </c>
      <c r="P4788" s="23">
        <f t="shared" si="149"/>
        <v>7</v>
      </c>
    </row>
    <row r="4789" spans="1:16" x14ac:dyDescent="0.3">
      <c r="A4789">
        <v>4928</v>
      </c>
      <c r="B4789" t="s">
        <v>10194</v>
      </c>
      <c r="C4789" t="s">
        <v>4679</v>
      </c>
      <c r="D4789" t="s">
        <v>51</v>
      </c>
      <c r="E4789" t="s">
        <v>16</v>
      </c>
      <c r="F4789">
        <v>60</v>
      </c>
      <c r="G4789" t="s">
        <v>10195</v>
      </c>
      <c r="H4789" t="s">
        <v>6430</v>
      </c>
      <c r="I4789" t="s">
        <v>32</v>
      </c>
      <c r="J4789" s="6" t="s">
        <v>14175</v>
      </c>
      <c r="K4789">
        <v>38</v>
      </c>
      <c r="L4789" t="s">
        <v>45</v>
      </c>
      <c r="M4789">
        <f t="shared" si="148"/>
        <v>0</v>
      </c>
      <c r="N4789" s="23" t="s">
        <v>13435</v>
      </c>
      <c r="O4789" s="23" t="s">
        <v>3089</v>
      </c>
      <c r="P4789" s="23">
        <f t="shared" si="149"/>
        <v>4</v>
      </c>
    </row>
    <row r="4790" spans="1:16" x14ac:dyDescent="0.3">
      <c r="A4790">
        <v>4929</v>
      </c>
      <c r="B4790" t="s">
        <v>9550</v>
      </c>
      <c r="C4790" t="s">
        <v>5677</v>
      </c>
      <c r="D4790" t="s">
        <v>15</v>
      </c>
      <c r="E4790" t="s">
        <v>16</v>
      </c>
      <c r="F4790">
        <v>90</v>
      </c>
      <c r="G4790" t="s">
        <v>10196</v>
      </c>
      <c r="H4790" t="s">
        <v>455</v>
      </c>
      <c r="I4790" t="s">
        <v>187</v>
      </c>
      <c r="J4790" s="6">
        <v>43872</v>
      </c>
      <c r="K4790">
        <v>8</v>
      </c>
      <c r="L4790" t="s">
        <v>45</v>
      </c>
      <c r="M4790">
        <f t="shared" si="148"/>
        <v>0</v>
      </c>
      <c r="N4790" s="23" t="s">
        <v>13435</v>
      </c>
      <c r="O4790" s="23" t="s">
        <v>10416</v>
      </c>
      <c r="P4790" s="23">
        <f t="shared" si="149"/>
        <v>4</v>
      </c>
    </row>
    <row r="4791" spans="1:16" x14ac:dyDescent="0.3">
      <c r="A4791">
        <v>4930</v>
      </c>
      <c r="B4791" t="s">
        <v>882</v>
      </c>
      <c r="C4791" t="s">
        <v>4635</v>
      </c>
      <c r="D4791" t="s">
        <v>28</v>
      </c>
      <c r="E4791" t="s">
        <v>29</v>
      </c>
      <c r="F4791">
        <v>90</v>
      </c>
      <c r="G4791" t="s">
        <v>10196</v>
      </c>
      <c r="H4791" t="s">
        <v>970</v>
      </c>
      <c r="I4791" t="s">
        <v>187</v>
      </c>
      <c r="J4791" s="6" t="s">
        <v>14199</v>
      </c>
      <c r="K4791">
        <v>88</v>
      </c>
      <c r="L4791" t="s">
        <v>70</v>
      </c>
      <c r="M4791">
        <f t="shared" si="148"/>
        <v>0</v>
      </c>
      <c r="N4791" s="23" t="s">
        <v>13435</v>
      </c>
      <c r="O4791" s="23" t="s">
        <v>10416</v>
      </c>
      <c r="P4791" s="23">
        <f t="shared" si="149"/>
        <v>4</v>
      </c>
    </row>
    <row r="4792" spans="1:16" x14ac:dyDescent="0.3">
      <c r="A4792">
        <v>4931</v>
      </c>
      <c r="B4792" t="s">
        <v>10197</v>
      </c>
      <c r="C4792" t="s">
        <v>4790</v>
      </c>
      <c r="D4792" t="s">
        <v>15</v>
      </c>
      <c r="E4792" t="s">
        <v>16</v>
      </c>
      <c r="F4792">
        <v>60</v>
      </c>
      <c r="G4792" t="s">
        <v>10198</v>
      </c>
      <c r="H4792" t="s">
        <v>1568</v>
      </c>
      <c r="I4792" t="s">
        <v>32</v>
      </c>
      <c r="J4792" s="6">
        <v>44015</v>
      </c>
      <c r="K4792">
        <v>22</v>
      </c>
      <c r="L4792" t="s">
        <v>33</v>
      </c>
      <c r="M4792">
        <f t="shared" si="148"/>
        <v>0</v>
      </c>
      <c r="N4792" s="23" t="s">
        <v>13435</v>
      </c>
      <c r="O4792" s="23" t="s">
        <v>10438</v>
      </c>
      <c r="P4792" s="23">
        <f t="shared" si="149"/>
        <v>5</v>
      </c>
    </row>
    <row r="4793" spans="1:16" x14ac:dyDescent="0.3">
      <c r="A4793">
        <v>4932</v>
      </c>
      <c r="B4793" t="s">
        <v>4936</v>
      </c>
      <c r="C4793" t="s">
        <v>1528</v>
      </c>
      <c r="D4793" t="s">
        <v>28</v>
      </c>
      <c r="E4793" t="s">
        <v>29</v>
      </c>
      <c r="F4793">
        <v>60</v>
      </c>
      <c r="G4793" t="s">
        <v>10199</v>
      </c>
      <c r="H4793" t="s">
        <v>9098</v>
      </c>
      <c r="I4793" t="s">
        <v>38</v>
      </c>
      <c r="J4793" s="6" t="s">
        <v>13666</v>
      </c>
      <c r="K4793">
        <v>81</v>
      </c>
      <c r="L4793" t="s">
        <v>45</v>
      </c>
      <c r="M4793">
        <f t="shared" si="148"/>
        <v>0</v>
      </c>
      <c r="N4793" s="23" t="s">
        <v>13435</v>
      </c>
      <c r="O4793" s="23" t="s">
        <v>6</v>
      </c>
      <c r="P4793" s="23">
        <f t="shared" si="149"/>
        <v>6</v>
      </c>
    </row>
    <row r="4794" spans="1:16" x14ac:dyDescent="0.3">
      <c r="A4794">
        <v>4933</v>
      </c>
      <c r="B4794" t="s">
        <v>2840</v>
      </c>
      <c r="C4794" t="s">
        <v>4218</v>
      </c>
      <c r="D4794" t="s">
        <v>28</v>
      </c>
      <c r="E4794" t="s">
        <v>29</v>
      </c>
      <c r="F4794">
        <v>60</v>
      </c>
      <c r="G4794" t="s">
        <v>10200</v>
      </c>
      <c r="H4794" t="s">
        <v>128</v>
      </c>
      <c r="I4794" t="s">
        <v>129</v>
      </c>
      <c r="J4794" s="6">
        <v>44480</v>
      </c>
      <c r="K4794">
        <v>69</v>
      </c>
      <c r="L4794" t="s">
        <v>45</v>
      </c>
      <c r="M4794">
        <f t="shared" si="148"/>
        <v>0</v>
      </c>
      <c r="N4794" s="23" t="s">
        <v>13436</v>
      </c>
      <c r="O4794" s="23" t="s">
        <v>10446</v>
      </c>
      <c r="P4794" s="23">
        <f t="shared" si="149"/>
        <v>5</v>
      </c>
    </row>
    <row r="4795" spans="1:16" x14ac:dyDescent="0.3">
      <c r="A4795">
        <v>4934</v>
      </c>
      <c r="B4795" t="s">
        <v>1079</v>
      </c>
      <c r="C4795" t="s">
        <v>4366</v>
      </c>
      <c r="D4795" t="s">
        <v>51</v>
      </c>
      <c r="E4795" t="s">
        <v>16</v>
      </c>
      <c r="F4795">
        <v>30</v>
      </c>
      <c r="G4795" t="s">
        <v>13537</v>
      </c>
      <c r="H4795" t="s">
        <v>7261</v>
      </c>
      <c r="I4795" t="s">
        <v>32</v>
      </c>
      <c r="J4795" s="6" t="s">
        <v>14158</v>
      </c>
      <c r="K4795">
        <v>88</v>
      </c>
      <c r="L4795" t="s">
        <v>70</v>
      </c>
      <c r="M4795">
        <f t="shared" si="148"/>
        <v>0</v>
      </c>
      <c r="N4795" s="23" t="s">
        <v>13437</v>
      </c>
      <c r="O4795" s="23" t="s">
        <v>10506</v>
      </c>
      <c r="P4795" s="23">
        <f t="shared" si="149"/>
        <v>2</v>
      </c>
    </row>
    <row r="4796" spans="1:16" x14ac:dyDescent="0.3">
      <c r="A4796">
        <v>4935</v>
      </c>
      <c r="B4796" t="s">
        <v>10202</v>
      </c>
      <c r="C4796" t="s">
        <v>7187</v>
      </c>
      <c r="D4796" t="s">
        <v>15</v>
      </c>
      <c r="E4796" t="s">
        <v>16</v>
      </c>
      <c r="F4796">
        <v>90</v>
      </c>
      <c r="G4796" t="s">
        <v>10203</v>
      </c>
      <c r="H4796" t="s">
        <v>8331</v>
      </c>
      <c r="I4796" t="s">
        <v>32</v>
      </c>
      <c r="J4796" s="6">
        <v>44717</v>
      </c>
      <c r="K4796">
        <v>79</v>
      </c>
      <c r="L4796" t="s">
        <v>64</v>
      </c>
      <c r="M4796">
        <f t="shared" si="148"/>
        <v>0</v>
      </c>
      <c r="N4796" s="23" t="s">
        <v>13438</v>
      </c>
      <c r="O4796" s="23" t="s">
        <v>10425</v>
      </c>
      <c r="P4796" s="23">
        <f t="shared" si="149"/>
        <v>3</v>
      </c>
    </row>
    <row r="4797" spans="1:16" x14ac:dyDescent="0.3">
      <c r="A4797">
        <v>4936</v>
      </c>
      <c r="B4797" t="s">
        <v>10204</v>
      </c>
      <c r="C4797" t="s">
        <v>4671</v>
      </c>
      <c r="D4797" t="s">
        <v>15</v>
      </c>
      <c r="E4797" t="s">
        <v>16</v>
      </c>
      <c r="F4797">
        <v>30</v>
      </c>
      <c r="G4797" t="s">
        <v>10205</v>
      </c>
      <c r="H4797" t="s">
        <v>4915</v>
      </c>
      <c r="I4797" t="s">
        <v>32</v>
      </c>
      <c r="J4797" s="6">
        <v>44743</v>
      </c>
      <c r="K4797">
        <v>100</v>
      </c>
      <c r="L4797" t="s">
        <v>159</v>
      </c>
      <c r="M4797">
        <f t="shared" si="148"/>
        <v>0</v>
      </c>
      <c r="N4797" s="23" t="s">
        <v>13439</v>
      </c>
      <c r="O4797" s="23" t="s">
        <v>10422</v>
      </c>
      <c r="P4797" s="23">
        <f t="shared" si="149"/>
        <v>4</v>
      </c>
    </row>
    <row r="4798" spans="1:16" x14ac:dyDescent="0.3">
      <c r="A4798">
        <v>4937</v>
      </c>
      <c r="B4798" t="s">
        <v>9096</v>
      </c>
      <c r="C4798" t="s">
        <v>6971</v>
      </c>
      <c r="D4798" t="s">
        <v>41</v>
      </c>
      <c r="E4798" t="s">
        <v>16</v>
      </c>
      <c r="F4798">
        <v>60</v>
      </c>
      <c r="G4798" t="s">
        <v>10206</v>
      </c>
      <c r="H4798" t="s">
        <v>2799</v>
      </c>
      <c r="I4798" t="s">
        <v>32</v>
      </c>
      <c r="J4798" s="6">
        <v>44835</v>
      </c>
      <c r="K4798">
        <v>94</v>
      </c>
      <c r="L4798" t="s">
        <v>159</v>
      </c>
      <c r="M4798">
        <f t="shared" si="148"/>
        <v>0</v>
      </c>
      <c r="N4798" s="23" t="s">
        <v>4049</v>
      </c>
      <c r="O4798" s="23" t="s">
        <v>10438</v>
      </c>
      <c r="P4798" s="23">
        <f t="shared" si="149"/>
        <v>5</v>
      </c>
    </row>
    <row r="4799" spans="1:16" x14ac:dyDescent="0.3">
      <c r="A4799">
        <v>4938</v>
      </c>
      <c r="B4799" t="s">
        <v>8091</v>
      </c>
      <c r="C4799" t="s">
        <v>5323</v>
      </c>
      <c r="D4799" t="s">
        <v>15</v>
      </c>
      <c r="E4799" t="s">
        <v>16</v>
      </c>
      <c r="F4799">
        <v>30</v>
      </c>
      <c r="G4799" t="s">
        <v>10207</v>
      </c>
      <c r="H4799" t="s">
        <v>5108</v>
      </c>
      <c r="I4799" t="s">
        <v>38</v>
      </c>
      <c r="J4799" s="6">
        <v>43832</v>
      </c>
      <c r="K4799">
        <v>13</v>
      </c>
      <c r="L4799" t="s">
        <v>70</v>
      </c>
      <c r="M4799">
        <f t="shared" si="148"/>
        <v>0</v>
      </c>
      <c r="N4799" s="23" t="s">
        <v>13440</v>
      </c>
      <c r="O4799" s="23" t="s">
        <v>3780</v>
      </c>
      <c r="P4799" s="23">
        <f t="shared" si="149"/>
        <v>5</v>
      </c>
    </row>
    <row r="4800" spans="1:16" x14ac:dyDescent="0.3">
      <c r="A4800">
        <v>4939</v>
      </c>
      <c r="B4800" t="s">
        <v>10208</v>
      </c>
      <c r="C4800" t="s">
        <v>61</v>
      </c>
      <c r="D4800" t="s">
        <v>15</v>
      </c>
      <c r="E4800" t="s">
        <v>16</v>
      </c>
      <c r="F4800">
        <v>90</v>
      </c>
      <c r="G4800" t="s">
        <v>10209</v>
      </c>
      <c r="H4800" t="s">
        <v>5714</v>
      </c>
      <c r="I4800" t="s">
        <v>187</v>
      </c>
      <c r="J4800" s="6">
        <v>44629</v>
      </c>
      <c r="K4800">
        <v>59</v>
      </c>
      <c r="L4800" t="s">
        <v>159</v>
      </c>
      <c r="M4800">
        <f t="shared" si="148"/>
        <v>0</v>
      </c>
      <c r="N4800" s="23" t="s">
        <v>13441</v>
      </c>
      <c r="O4800" s="23" t="s">
        <v>10422</v>
      </c>
      <c r="P4800" s="23">
        <f t="shared" si="149"/>
        <v>4</v>
      </c>
    </row>
    <row r="4801" spans="1:16" x14ac:dyDescent="0.3">
      <c r="A4801">
        <v>4940</v>
      </c>
      <c r="B4801" t="s">
        <v>6251</v>
      </c>
      <c r="C4801" t="s">
        <v>2611</v>
      </c>
      <c r="D4801" t="s">
        <v>15</v>
      </c>
      <c r="E4801" t="s">
        <v>16</v>
      </c>
      <c r="F4801">
        <v>30</v>
      </c>
      <c r="G4801" t="s">
        <v>10210</v>
      </c>
      <c r="H4801" t="s">
        <v>498</v>
      </c>
      <c r="I4801" t="s">
        <v>32</v>
      </c>
      <c r="J4801" s="6" t="s">
        <v>14100</v>
      </c>
      <c r="K4801">
        <v>78</v>
      </c>
      <c r="L4801" t="s">
        <v>80</v>
      </c>
      <c r="M4801">
        <f t="shared" si="148"/>
        <v>0</v>
      </c>
      <c r="N4801" s="23" t="s">
        <v>13442</v>
      </c>
      <c r="O4801" s="23" t="s">
        <v>3089</v>
      </c>
      <c r="P4801" s="23">
        <f t="shared" si="149"/>
        <v>4</v>
      </c>
    </row>
    <row r="4802" spans="1:16" x14ac:dyDescent="0.3">
      <c r="A4802">
        <v>4941</v>
      </c>
      <c r="B4802" t="s">
        <v>2580</v>
      </c>
      <c r="C4802" t="s">
        <v>3454</v>
      </c>
      <c r="D4802" t="s">
        <v>15</v>
      </c>
      <c r="E4802" t="s">
        <v>16</v>
      </c>
      <c r="F4802">
        <v>60</v>
      </c>
      <c r="G4802" t="s">
        <v>10211</v>
      </c>
      <c r="H4802" t="s">
        <v>6621</v>
      </c>
      <c r="I4802" t="s">
        <v>38</v>
      </c>
      <c r="J4802" s="6">
        <v>44572</v>
      </c>
      <c r="K4802">
        <v>19</v>
      </c>
      <c r="L4802" t="s">
        <v>64</v>
      </c>
      <c r="M4802">
        <f t="shared" ref="M4802:M4865" si="150">COUNTBLANK(A4802:L4802)</f>
        <v>0</v>
      </c>
      <c r="N4802" s="23" t="s">
        <v>10444</v>
      </c>
      <c r="O4802" s="23" t="s">
        <v>10430</v>
      </c>
      <c r="P4802" s="23">
        <f t="shared" ref="P4802:P4865" si="151">LEN(O4802)</f>
        <v>9</v>
      </c>
    </row>
    <row r="4803" spans="1:16" x14ac:dyDescent="0.3">
      <c r="A4803">
        <v>4942</v>
      </c>
      <c r="B4803" t="s">
        <v>4159</v>
      </c>
      <c r="C4803" t="s">
        <v>3301</v>
      </c>
      <c r="D4803" t="s">
        <v>15</v>
      </c>
      <c r="E4803" t="s">
        <v>16</v>
      </c>
      <c r="F4803">
        <v>30</v>
      </c>
      <c r="G4803" t="s">
        <v>10212</v>
      </c>
      <c r="H4803" t="s">
        <v>1119</v>
      </c>
      <c r="I4803" t="s">
        <v>240</v>
      </c>
      <c r="J4803" s="6" t="s">
        <v>13644</v>
      </c>
      <c r="K4803">
        <v>75</v>
      </c>
      <c r="L4803" t="s">
        <v>45</v>
      </c>
      <c r="M4803">
        <f t="shared" si="150"/>
        <v>0</v>
      </c>
      <c r="N4803" s="23" t="s">
        <v>13443</v>
      </c>
      <c r="O4803" s="23" t="s">
        <v>6</v>
      </c>
      <c r="P4803" s="23">
        <f t="shared" si="151"/>
        <v>6</v>
      </c>
    </row>
    <row r="4804" spans="1:16" x14ac:dyDescent="0.3">
      <c r="A4804">
        <v>4943</v>
      </c>
      <c r="B4804" t="s">
        <v>10213</v>
      </c>
      <c r="C4804" t="s">
        <v>107</v>
      </c>
      <c r="D4804" t="s">
        <v>51</v>
      </c>
      <c r="E4804" t="s">
        <v>16</v>
      </c>
      <c r="F4804">
        <v>60</v>
      </c>
      <c r="G4804" t="s">
        <v>10214</v>
      </c>
      <c r="H4804" t="s">
        <v>730</v>
      </c>
      <c r="I4804" t="s">
        <v>187</v>
      </c>
      <c r="J4804" s="6" t="s">
        <v>13877</v>
      </c>
      <c r="K4804">
        <v>58</v>
      </c>
      <c r="L4804" t="s">
        <v>101</v>
      </c>
      <c r="M4804">
        <f t="shared" si="150"/>
        <v>0</v>
      </c>
      <c r="N4804" s="23" t="s">
        <v>13444</v>
      </c>
      <c r="O4804" s="23" t="s">
        <v>10422</v>
      </c>
      <c r="P4804" s="23">
        <f t="shared" si="151"/>
        <v>4</v>
      </c>
    </row>
    <row r="4805" spans="1:16" x14ac:dyDescent="0.3">
      <c r="A4805">
        <v>4944</v>
      </c>
      <c r="B4805" t="s">
        <v>2300</v>
      </c>
      <c r="C4805" t="s">
        <v>10215</v>
      </c>
      <c r="D4805" t="s">
        <v>51</v>
      </c>
      <c r="E4805" t="s">
        <v>16</v>
      </c>
      <c r="F4805">
        <v>60</v>
      </c>
      <c r="G4805" t="s">
        <v>10216</v>
      </c>
      <c r="H4805" t="s">
        <v>2587</v>
      </c>
      <c r="I4805" t="s">
        <v>124</v>
      </c>
      <c r="J4805" s="6" t="s">
        <v>14132</v>
      </c>
      <c r="K4805">
        <v>87</v>
      </c>
      <c r="L4805" t="s">
        <v>20</v>
      </c>
      <c r="M4805">
        <f t="shared" si="150"/>
        <v>0</v>
      </c>
      <c r="N4805" s="23" t="s">
        <v>1773</v>
      </c>
      <c r="O4805" s="23" t="s">
        <v>13445</v>
      </c>
      <c r="P4805" s="23">
        <f t="shared" si="151"/>
        <v>6</v>
      </c>
    </row>
    <row r="4806" spans="1:16" x14ac:dyDescent="0.3">
      <c r="A4806">
        <v>4945</v>
      </c>
      <c r="B4806" t="s">
        <v>3117</v>
      </c>
      <c r="C4806" t="s">
        <v>5084</v>
      </c>
      <c r="D4806" t="s">
        <v>28</v>
      </c>
      <c r="E4806" t="s">
        <v>29</v>
      </c>
      <c r="F4806">
        <v>90</v>
      </c>
      <c r="G4806" t="s">
        <v>10217</v>
      </c>
      <c r="H4806" t="s">
        <v>750</v>
      </c>
      <c r="I4806" t="s">
        <v>25</v>
      </c>
      <c r="J4806" s="6">
        <v>44623</v>
      </c>
      <c r="K4806">
        <v>18</v>
      </c>
      <c r="L4806" t="s">
        <v>101</v>
      </c>
      <c r="M4806">
        <f t="shared" si="150"/>
        <v>0</v>
      </c>
      <c r="N4806" s="23" t="s">
        <v>1773</v>
      </c>
      <c r="O4806" s="23" t="s">
        <v>949</v>
      </c>
      <c r="P4806" s="23">
        <f t="shared" si="151"/>
        <v>5</v>
      </c>
    </row>
    <row r="4807" spans="1:16" x14ac:dyDescent="0.3">
      <c r="A4807">
        <v>4946</v>
      </c>
      <c r="B4807" t="s">
        <v>1849</v>
      </c>
      <c r="C4807" t="s">
        <v>3965</v>
      </c>
      <c r="D4807" t="s">
        <v>51</v>
      </c>
      <c r="E4807" t="s">
        <v>16</v>
      </c>
      <c r="F4807">
        <v>90</v>
      </c>
      <c r="G4807" t="s">
        <v>10218</v>
      </c>
      <c r="H4807" t="s">
        <v>2123</v>
      </c>
      <c r="I4807" t="s">
        <v>187</v>
      </c>
      <c r="J4807" s="6">
        <v>44621</v>
      </c>
      <c r="K4807">
        <v>104</v>
      </c>
      <c r="L4807" t="s">
        <v>39</v>
      </c>
      <c r="M4807">
        <f t="shared" si="150"/>
        <v>0</v>
      </c>
      <c r="N4807" s="23" t="s">
        <v>1773</v>
      </c>
      <c r="O4807" s="23" t="s">
        <v>10416</v>
      </c>
      <c r="P4807" s="23">
        <f t="shared" si="151"/>
        <v>4</v>
      </c>
    </row>
    <row r="4808" spans="1:16" x14ac:dyDescent="0.3">
      <c r="A4808">
        <v>4947</v>
      </c>
      <c r="B4808" t="s">
        <v>2197</v>
      </c>
      <c r="C4808" t="s">
        <v>2449</v>
      </c>
      <c r="D4808" t="s">
        <v>28</v>
      </c>
      <c r="E4808" t="s">
        <v>29</v>
      </c>
      <c r="F4808">
        <v>60</v>
      </c>
      <c r="G4808" t="s">
        <v>10219</v>
      </c>
      <c r="H4808" t="s">
        <v>6687</v>
      </c>
      <c r="I4808" t="s">
        <v>32</v>
      </c>
      <c r="J4808" s="6">
        <v>44386</v>
      </c>
      <c r="K4808">
        <v>79</v>
      </c>
      <c r="L4808" t="s">
        <v>80</v>
      </c>
      <c r="M4808">
        <f t="shared" si="150"/>
        <v>0</v>
      </c>
      <c r="N4808" s="23" t="s">
        <v>1773</v>
      </c>
      <c r="O4808" s="23" t="s">
        <v>13446</v>
      </c>
      <c r="P4808" s="23">
        <f t="shared" si="151"/>
        <v>6</v>
      </c>
    </row>
    <row r="4809" spans="1:16" x14ac:dyDescent="0.3">
      <c r="A4809">
        <v>4948</v>
      </c>
      <c r="B4809" t="s">
        <v>10220</v>
      </c>
      <c r="C4809" t="s">
        <v>348</v>
      </c>
      <c r="D4809" t="s">
        <v>15</v>
      </c>
      <c r="E4809" t="s">
        <v>16</v>
      </c>
      <c r="F4809">
        <v>30</v>
      </c>
      <c r="G4809" t="s">
        <v>10221</v>
      </c>
      <c r="H4809" t="s">
        <v>3157</v>
      </c>
      <c r="I4809" t="s">
        <v>32</v>
      </c>
      <c r="J4809" s="6" t="s">
        <v>14062</v>
      </c>
      <c r="K4809">
        <v>40</v>
      </c>
      <c r="L4809" t="s">
        <v>159</v>
      </c>
      <c r="M4809">
        <f t="shared" si="150"/>
        <v>0</v>
      </c>
      <c r="N4809" s="23" t="s">
        <v>1773</v>
      </c>
      <c r="O4809" s="23" t="s">
        <v>10422</v>
      </c>
      <c r="P4809" s="23">
        <f t="shared" si="151"/>
        <v>4</v>
      </c>
    </row>
    <row r="4810" spans="1:16" x14ac:dyDescent="0.3">
      <c r="A4810">
        <v>4949</v>
      </c>
      <c r="B4810" t="s">
        <v>9030</v>
      </c>
      <c r="C4810" t="s">
        <v>672</v>
      </c>
      <c r="D4810" t="s">
        <v>51</v>
      </c>
      <c r="E4810" t="s">
        <v>16</v>
      </c>
      <c r="F4810">
        <v>90</v>
      </c>
      <c r="G4810" t="s">
        <v>10222</v>
      </c>
      <c r="H4810" t="s">
        <v>3365</v>
      </c>
      <c r="I4810" t="s">
        <v>146</v>
      </c>
      <c r="J4810" s="6">
        <v>44290</v>
      </c>
      <c r="K4810">
        <v>52</v>
      </c>
      <c r="L4810" t="s">
        <v>39</v>
      </c>
      <c r="M4810">
        <f t="shared" si="150"/>
        <v>0</v>
      </c>
      <c r="N4810" s="23" t="s">
        <v>1341</v>
      </c>
      <c r="O4810" s="23" t="s">
        <v>10634</v>
      </c>
      <c r="P4810" s="23">
        <f t="shared" si="151"/>
        <v>5</v>
      </c>
    </row>
    <row r="4811" spans="1:16" x14ac:dyDescent="0.3">
      <c r="A4811">
        <v>4950</v>
      </c>
      <c r="B4811" t="s">
        <v>10223</v>
      </c>
      <c r="C4811" t="s">
        <v>10224</v>
      </c>
      <c r="D4811" t="s">
        <v>51</v>
      </c>
      <c r="E4811" t="s">
        <v>16</v>
      </c>
      <c r="F4811">
        <v>30</v>
      </c>
      <c r="G4811" t="s">
        <v>10225</v>
      </c>
      <c r="H4811" t="s">
        <v>2084</v>
      </c>
      <c r="I4811" t="s">
        <v>294</v>
      </c>
      <c r="J4811" s="6">
        <v>44743</v>
      </c>
      <c r="K4811">
        <v>98</v>
      </c>
      <c r="L4811" t="s">
        <v>45</v>
      </c>
      <c r="M4811">
        <f t="shared" si="150"/>
        <v>0</v>
      </c>
      <c r="N4811" s="23" t="s">
        <v>1341</v>
      </c>
      <c r="O4811" s="23" t="s">
        <v>10438</v>
      </c>
      <c r="P4811" s="23">
        <f t="shared" si="151"/>
        <v>5</v>
      </c>
    </row>
    <row r="4812" spans="1:16" x14ac:dyDescent="0.3">
      <c r="A4812">
        <v>4951</v>
      </c>
      <c r="B4812" t="s">
        <v>463</v>
      </c>
      <c r="C4812" t="s">
        <v>7684</v>
      </c>
      <c r="D4812" t="s">
        <v>41</v>
      </c>
      <c r="E4812" t="s">
        <v>16</v>
      </c>
      <c r="F4812">
        <v>90</v>
      </c>
      <c r="G4812" t="s">
        <v>14370</v>
      </c>
      <c r="H4812" t="s">
        <v>2066</v>
      </c>
      <c r="I4812" t="s">
        <v>294</v>
      </c>
      <c r="J4812" s="6" t="s">
        <v>14212</v>
      </c>
      <c r="K4812">
        <v>75</v>
      </c>
      <c r="L4812" t="s">
        <v>159</v>
      </c>
      <c r="M4812">
        <f t="shared" si="150"/>
        <v>0</v>
      </c>
      <c r="N4812" s="23" t="s">
        <v>13447</v>
      </c>
      <c r="O4812" s="23" t="s">
        <v>11374</v>
      </c>
      <c r="P4812" s="23">
        <f t="shared" si="151"/>
        <v>4</v>
      </c>
    </row>
    <row r="4813" spans="1:16" x14ac:dyDescent="0.3">
      <c r="A4813">
        <v>4952</v>
      </c>
      <c r="B4813" t="s">
        <v>10227</v>
      </c>
      <c r="C4813" t="s">
        <v>2813</v>
      </c>
      <c r="D4813" t="s">
        <v>51</v>
      </c>
      <c r="E4813" t="s">
        <v>16</v>
      </c>
      <c r="F4813">
        <v>30</v>
      </c>
      <c r="G4813" t="s">
        <v>10228</v>
      </c>
      <c r="H4813" t="s">
        <v>3579</v>
      </c>
      <c r="I4813" t="s">
        <v>1576</v>
      </c>
      <c r="J4813" s="6">
        <v>43868</v>
      </c>
      <c r="K4813">
        <v>51</v>
      </c>
      <c r="L4813" t="s">
        <v>101</v>
      </c>
      <c r="M4813">
        <f t="shared" si="150"/>
        <v>0</v>
      </c>
      <c r="N4813" s="23" t="s">
        <v>13448</v>
      </c>
      <c r="O4813" s="23" t="s">
        <v>9969</v>
      </c>
      <c r="P4813" s="23">
        <f t="shared" si="151"/>
        <v>6</v>
      </c>
    </row>
    <row r="4814" spans="1:16" x14ac:dyDescent="0.3">
      <c r="A4814">
        <v>4953</v>
      </c>
      <c r="B4814" t="s">
        <v>7821</v>
      </c>
      <c r="C4814" t="s">
        <v>4635</v>
      </c>
      <c r="D4814" t="s">
        <v>15</v>
      </c>
      <c r="E4814" t="s">
        <v>16</v>
      </c>
      <c r="F4814">
        <v>60</v>
      </c>
      <c r="G4814" t="s">
        <v>15033</v>
      </c>
      <c r="H4814" t="s">
        <v>3724</v>
      </c>
      <c r="I4814" t="s">
        <v>1078</v>
      </c>
      <c r="J4814" s="6">
        <v>44744</v>
      </c>
      <c r="K4814">
        <v>40</v>
      </c>
      <c r="L4814" t="s">
        <v>20</v>
      </c>
      <c r="M4814">
        <f t="shared" si="150"/>
        <v>0</v>
      </c>
      <c r="N4814" s="23" t="s">
        <v>13449</v>
      </c>
      <c r="O4814" s="23" t="s">
        <v>384</v>
      </c>
      <c r="P4814" s="23">
        <f t="shared" si="151"/>
        <v>5</v>
      </c>
    </row>
    <row r="4815" spans="1:16" x14ac:dyDescent="0.3">
      <c r="A4815">
        <v>4954</v>
      </c>
      <c r="B4815" t="s">
        <v>1877</v>
      </c>
      <c r="C4815" t="s">
        <v>9715</v>
      </c>
      <c r="D4815" t="s">
        <v>28</v>
      </c>
      <c r="E4815" t="s">
        <v>29</v>
      </c>
      <c r="F4815">
        <v>30</v>
      </c>
      <c r="G4815" t="s">
        <v>10230</v>
      </c>
      <c r="H4815" t="s">
        <v>9286</v>
      </c>
      <c r="I4815" t="s">
        <v>178</v>
      </c>
      <c r="J4815" s="6">
        <v>44203</v>
      </c>
      <c r="K4815">
        <v>63</v>
      </c>
      <c r="L4815" t="s">
        <v>101</v>
      </c>
      <c r="M4815">
        <f t="shared" si="150"/>
        <v>0</v>
      </c>
      <c r="N4815" s="23" t="s">
        <v>3761</v>
      </c>
      <c r="O4815" s="23" t="s">
        <v>3780</v>
      </c>
      <c r="P4815" s="23">
        <f t="shared" si="151"/>
        <v>5</v>
      </c>
    </row>
    <row r="4816" spans="1:16" x14ac:dyDescent="0.3">
      <c r="A4816">
        <v>4955</v>
      </c>
      <c r="B4816" t="s">
        <v>10231</v>
      </c>
      <c r="C4816" t="s">
        <v>1410</v>
      </c>
      <c r="D4816" t="s">
        <v>41</v>
      </c>
      <c r="E4816" t="s">
        <v>16</v>
      </c>
      <c r="F4816">
        <v>90</v>
      </c>
      <c r="G4816" t="s">
        <v>10232</v>
      </c>
      <c r="H4816" t="s">
        <v>350</v>
      </c>
      <c r="I4816" t="s">
        <v>25</v>
      </c>
      <c r="J4816" s="6" t="s">
        <v>14271</v>
      </c>
      <c r="K4816">
        <v>4</v>
      </c>
      <c r="L4816" t="s">
        <v>33</v>
      </c>
      <c r="M4816">
        <f t="shared" si="150"/>
        <v>0</v>
      </c>
      <c r="N4816" s="23" t="s">
        <v>3761</v>
      </c>
      <c r="O4816" s="23" t="s">
        <v>10594</v>
      </c>
      <c r="P4816" s="23">
        <f t="shared" si="151"/>
        <v>4</v>
      </c>
    </row>
    <row r="4817" spans="1:16" x14ac:dyDescent="0.3">
      <c r="A4817">
        <v>4956</v>
      </c>
      <c r="B4817" t="s">
        <v>10233</v>
      </c>
      <c r="C4817" t="s">
        <v>816</v>
      </c>
      <c r="D4817" t="s">
        <v>28</v>
      </c>
      <c r="E4817" t="s">
        <v>29</v>
      </c>
      <c r="F4817">
        <v>60</v>
      </c>
      <c r="G4817" t="s">
        <v>10234</v>
      </c>
      <c r="H4817" t="s">
        <v>6312</v>
      </c>
      <c r="I4817" t="s">
        <v>173</v>
      </c>
      <c r="J4817" s="6" t="s">
        <v>13721</v>
      </c>
      <c r="K4817">
        <v>36</v>
      </c>
      <c r="L4817" t="s">
        <v>70</v>
      </c>
      <c r="M4817">
        <f t="shared" si="150"/>
        <v>0</v>
      </c>
      <c r="N4817" s="23" t="s">
        <v>3761</v>
      </c>
      <c r="O4817" s="23" t="s">
        <v>10453</v>
      </c>
      <c r="P4817" s="23">
        <f t="shared" si="151"/>
        <v>7</v>
      </c>
    </row>
    <row r="4818" spans="1:16" x14ac:dyDescent="0.3">
      <c r="A4818">
        <v>4957</v>
      </c>
      <c r="B4818" t="s">
        <v>8785</v>
      </c>
      <c r="C4818" t="s">
        <v>795</v>
      </c>
      <c r="D4818" t="s">
        <v>51</v>
      </c>
      <c r="E4818" t="s">
        <v>16</v>
      </c>
      <c r="F4818">
        <v>90</v>
      </c>
      <c r="G4818" t="s">
        <v>10235</v>
      </c>
      <c r="H4818" t="s">
        <v>2311</v>
      </c>
      <c r="I4818" t="s">
        <v>32</v>
      </c>
      <c r="J4818" s="6">
        <v>43924</v>
      </c>
      <c r="K4818">
        <v>80</v>
      </c>
      <c r="L4818" t="s">
        <v>20</v>
      </c>
      <c r="M4818">
        <f t="shared" si="150"/>
        <v>0</v>
      </c>
      <c r="N4818" s="23" t="s">
        <v>3761</v>
      </c>
      <c r="O4818" s="23" t="s">
        <v>11191</v>
      </c>
      <c r="P4818" s="23">
        <f t="shared" si="151"/>
        <v>4</v>
      </c>
    </row>
    <row r="4819" spans="1:16" x14ac:dyDescent="0.3">
      <c r="A4819">
        <v>4958</v>
      </c>
      <c r="B4819" t="s">
        <v>10236</v>
      </c>
      <c r="C4819" t="s">
        <v>1654</v>
      </c>
      <c r="D4819" t="s">
        <v>51</v>
      </c>
      <c r="E4819" t="s">
        <v>16</v>
      </c>
      <c r="F4819">
        <v>90</v>
      </c>
      <c r="G4819" t="s">
        <v>10237</v>
      </c>
      <c r="H4819" t="s">
        <v>1168</v>
      </c>
      <c r="I4819" t="s">
        <v>32</v>
      </c>
      <c r="J4819" s="6" t="s">
        <v>14057</v>
      </c>
      <c r="K4819">
        <v>61</v>
      </c>
      <c r="L4819" t="s">
        <v>64</v>
      </c>
      <c r="M4819">
        <f t="shared" si="150"/>
        <v>0</v>
      </c>
      <c r="N4819" s="23" t="s">
        <v>3761</v>
      </c>
      <c r="O4819" s="23" t="s">
        <v>10490</v>
      </c>
      <c r="P4819" s="23">
        <f t="shared" si="151"/>
        <v>4</v>
      </c>
    </row>
    <row r="4820" spans="1:16" x14ac:dyDescent="0.3">
      <c r="A4820">
        <v>4959</v>
      </c>
      <c r="B4820" t="s">
        <v>10238</v>
      </c>
      <c r="C4820" t="s">
        <v>3251</v>
      </c>
      <c r="D4820" t="s">
        <v>28</v>
      </c>
      <c r="E4820" t="s">
        <v>29</v>
      </c>
      <c r="F4820">
        <v>60</v>
      </c>
      <c r="G4820" t="s">
        <v>10239</v>
      </c>
      <c r="H4820" t="s">
        <v>5170</v>
      </c>
      <c r="I4820" t="s">
        <v>294</v>
      </c>
      <c r="J4820" s="6" t="s">
        <v>14026</v>
      </c>
      <c r="K4820">
        <v>6</v>
      </c>
      <c r="L4820" t="s">
        <v>70</v>
      </c>
      <c r="M4820">
        <f t="shared" si="150"/>
        <v>0</v>
      </c>
      <c r="N4820" s="23" t="s">
        <v>3761</v>
      </c>
      <c r="O4820" s="23" t="s">
        <v>9779</v>
      </c>
      <c r="P4820" s="23">
        <f t="shared" si="151"/>
        <v>4</v>
      </c>
    </row>
    <row r="4821" spans="1:16" x14ac:dyDescent="0.3">
      <c r="A4821">
        <v>4961</v>
      </c>
      <c r="B4821" t="s">
        <v>5695</v>
      </c>
      <c r="C4821" t="s">
        <v>7398</v>
      </c>
      <c r="D4821" t="s">
        <v>28</v>
      </c>
      <c r="E4821" t="s">
        <v>29</v>
      </c>
      <c r="F4821">
        <v>90</v>
      </c>
      <c r="G4821" t="s">
        <v>10242</v>
      </c>
      <c r="H4821" t="s">
        <v>5867</v>
      </c>
      <c r="I4821" t="s">
        <v>32</v>
      </c>
      <c r="J4821" s="6">
        <v>44508</v>
      </c>
      <c r="K4821">
        <v>17</v>
      </c>
      <c r="L4821" t="s">
        <v>45</v>
      </c>
      <c r="M4821">
        <f t="shared" si="150"/>
        <v>0</v>
      </c>
      <c r="N4821" s="23" t="s">
        <v>13450</v>
      </c>
      <c r="O4821" s="23" t="s">
        <v>10438</v>
      </c>
      <c r="P4821" s="23">
        <f t="shared" si="151"/>
        <v>5</v>
      </c>
    </row>
    <row r="4822" spans="1:16" x14ac:dyDescent="0.3">
      <c r="A4822">
        <v>4962</v>
      </c>
      <c r="B4822" t="s">
        <v>5571</v>
      </c>
      <c r="C4822" t="s">
        <v>6776</v>
      </c>
      <c r="D4822" t="s">
        <v>15</v>
      </c>
      <c r="E4822" t="s">
        <v>16</v>
      </c>
      <c r="F4822">
        <v>90</v>
      </c>
      <c r="G4822" t="s">
        <v>10243</v>
      </c>
      <c r="H4822" t="s">
        <v>1601</v>
      </c>
      <c r="I4822" t="s">
        <v>32</v>
      </c>
      <c r="J4822" s="6" t="s">
        <v>14207</v>
      </c>
      <c r="K4822">
        <v>43</v>
      </c>
      <c r="L4822" t="s">
        <v>70</v>
      </c>
      <c r="M4822">
        <f t="shared" si="150"/>
        <v>0</v>
      </c>
      <c r="N4822" s="23" t="s">
        <v>2699</v>
      </c>
      <c r="O4822" s="23" t="s">
        <v>12169</v>
      </c>
      <c r="P4822" s="23">
        <f t="shared" si="151"/>
        <v>3</v>
      </c>
    </row>
    <row r="4823" spans="1:16" x14ac:dyDescent="0.3">
      <c r="A4823">
        <v>4963</v>
      </c>
      <c r="B4823" t="s">
        <v>10244</v>
      </c>
      <c r="C4823" t="s">
        <v>348</v>
      </c>
      <c r="D4823" t="s">
        <v>92</v>
      </c>
      <c r="E4823" t="s">
        <v>16</v>
      </c>
      <c r="F4823">
        <v>60</v>
      </c>
      <c r="G4823" t="s">
        <v>10245</v>
      </c>
      <c r="H4823" t="s">
        <v>5711</v>
      </c>
      <c r="I4823" t="s">
        <v>25</v>
      </c>
      <c r="J4823" s="6" t="s">
        <v>14020</v>
      </c>
      <c r="K4823">
        <v>61</v>
      </c>
      <c r="L4823" t="s">
        <v>159</v>
      </c>
      <c r="M4823">
        <f t="shared" si="150"/>
        <v>0</v>
      </c>
      <c r="N4823" s="23" t="s">
        <v>2699</v>
      </c>
      <c r="O4823" s="23" t="s">
        <v>10438</v>
      </c>
      <c r="P4823" s="23">
        <f t="shared" si="151"/>
        <v>5</v>
      </c>
    </row>
    <row r="4824" spans="1:16" x14ac:dyDescent="0.3">
      <c r="A4824">
        <v>4964</v>
      </c>
      <c r="B4824" t="s">
        <v>4509</v>
      </c>
      <c r="C4824" t="s">
        <v>86</v>
      </c>
      <c r="D4824" t="s">
        <v>28</v>
      </c>
      <c r="E4824" t="s">
        <v>29</v>
      </c>
      <c r="F4824">
        <v>90</v>
      </c>
      <c r="G4824" t="s">
        <v>10246</v>
      </c>
      <c r="H4824" t="s">
        <v>5007</v>
      </c>
      <c r="I4824" t="s">
        <v>89</v>
      </c>
      <c r="J4824" s="6">
        <v>44662</v>
      </c>
      <c r="K4824">
        <v>104</v>
      </c>
      <c r="L4824" t="s">
        <v>45</v>
      </c>
      <c r="M4824">
        <f t="shared" si="150"/>
        <v>0</v>
      </c>
      <c r="N4824" s="23" t="s">
        <v>13451</v>
      </c>
      <c r="O4824" s="23" t="s">
        <v>1665</v>
      </c>
      <c r="P4824" s="23">
        <f t="shared" si="151"/>
        <v>5</v>
      </c>
    </row>
    <row r="4825" spans="1:16" x14ac:dyDescent="0.3">
      <c r="A4825">
        <v>4965</v>
      </c>
      <c r="B4825" t="s">
        <v>7340</v>
      </c>
      <c r="C4825" t="s">
        <v>6845</v>
      </c>
      <c r="D4825" t="s">
        <v>28</v>
      </c>
      <c r="E4825" t="s">
        <v>29</v>
      </c>
      <c r="F4825">
        <v>30</v>
      </c>
      <c r="G4825" t="s">
        <v>10247</v>
      </c>
      <c r="H4825" t="s">
        <v>9022</v>
      </c>
      <c r="I4825" t="s">
        <v>187</v>
      </c>
      <c r="J4825" s="6" t="s">
        <v>13803</v>
      </c>
      <c r="K4825">
        <v>91</v>
      </c>
      <c r="L4825" t="s">
        <v>54</v>
      </c>
      <c r="M4825">
        <f t="shared" si="150"/>
        <v>0</v>
      </c>
      <c r="N4825" s="23" t="s">
        <v>13451</v>
      </c>
      <c r="O4825" s="23" t="s">
        <v>6</v>
      </c>
      <c r="P4825" s="23">
        <f t="shared" si="151"/>
        <v>6</v>
      </c>
    </row>
    <row r="4826" spans="1:16" x14ac:dyDescent="0.3">
      <c r="A4826">
        <v>4966</v>
      </c>
      <c r="B4826" t="s">
        <v>1058</v>
      </c>
      <c r="C4826" t="s">
        <v>1307</v>
      </c>
      <c r="D4826" t="s">
        <v>28</v>
      </c>
      <c r="E4826" t="s">
        <v>29</v>
      </c>
      <c r="F4826">
        <v>90</v>
      </c>
      <c r="G4826" t="s">
        <v>14371</v>
      </c>
      <c r="H4826" t="s">
        <v>1103</v>
      </c>
      <c r="I4826" t="s">
        <v>25</v>
      </c>
      <c r="J4826" s="6" t="s">
        <v>13689</v>
      </c>
      <c r="K4826">
        <v>69</v>
      </c>
      <c r="L4826" t="s">
        <v>39</v>
      </c>
      <c r="M4826">
        <f t="shared" si="150"/>
        <v>0</v>
      </c>
      <c r="N4826" s="23" t="s">
        <v>13452</v>
      </c>
      <c r="O4826" s="23" t="s">
        <v>10430</v>
      </c>
      <c r="P4826" s="23">
        <f t="shared" si="151"/>
        <v>9</v>
      </c>
    </row>
    <row r="4827" spans="1:16" x14ac:dyDescent="0.3">
      <c r="A4827">
        <v>4967</v>
      </c>
      <c r="B4827" t="s">
        <v>10249</v>
      </c>
      <c r="C4827" t="s">
        <v>2505</v>
      </c>
      <c r="D4827" t="s">
        <v>51</v>
      </c>
      <c r="E4827" t="s">
        <v>16</v>
      </c>
      <c r="F4827">
        <v>60</v>
      </c>
      <c r="G4827" t="s">
        <v>14371</v>
      </c>
      <c r="H4827" t="s">
        <v>924</v>
      </c>
      <c r="I4827" t="s">
        <v>32</v>
      </c>
      <c r="J4827" s="6">
        <v>43926</v>
      </c>
      <c r="K4827">
        <v>54</v>
      </c>
      <c r="L4827" t="s">
        <v>64</v>
      </c>
      <c r="M4827">
        <f t="shared" si="150"/>
        <v>0</v>
      </c>
      <c r="N4827" s="23" t="s">
        <v>13452</v>
      </c>
      <c r="O4827" s="23" t="s">
        <v>10430</v>
      </c>
      <c r="P4827" s="23">
        <f t="shared" si="151"/>
        <v>9</v>
      </c>
    </row>
    <row r="4828" spans="1:16" x14ac:dyDescent="0.3">
      <c r="A4828">
        <v>4968</v>
      </c>
      <c r="B4828" t="s">
        <v>10250</v>
      </c>
      <c r="C4828" t="s">
        <v>2980</v>
      </c>
      <c r="D4828" t="s">
        <v>51</v>
      </c>
      <c r="E4828" t="s">
        <v>16</v>
      </c>
      <c r="F4828">
        <v>60</v>
      </c>
      <c r="G4828" t="s">
        <v>10251</v>
      </c>
      <c r="H4828" t="s">
        <v>1477</v>
      </c>
      <c r="I4828" t="s">
        <v>1478</v>
      </c>
      <c r="J4828" s="6" t="s">
        <v>14005</v>
      </c>
      <c r="K4828">
        <v>58</v>
      </c>
      <c r="L4828" t="s">
        <v>54</v>
      </c>
      <c r="M4828">
        <f t="shared" si="150"/>
        <v>0</v>
      </c>
      <c r="N4828" s="23" t="s">
        <v>13453</v>
      </c>
      <c r="O4828" s="23" t="s">
        <v>6</v>
      </c>
      <c r="P4828" s="23">
        <f t="shared" si="151"/>
        <v>6</v>
      </c>
    </row>
    <row r="4829" spans="1:16" x14ac:dyDescent="0.3">
      <c r="A4829">
        <v>4969</v>
      </c>
      <c r="B4829" t="s">
        <v>7418</v>
      </c>
      <c r="C4829" t="s">
        <v>3265</v>
      </c>
      <c r="D4829" t="s">
        <v>28</v>
      </c>
      <c r="E4829" t="s">
        <v>29</v>
      </c>
      <c r="F4829">
        <v>30</v>
      </c>
      <c r="G4829" t="s">
        <v>10252</v>
      </c>
      <c r="H4829" t="s">
        <v>4330</v>
      </c>
      <c r="I4829" t="s">
        <v>187</v>
      </c>
      <c r="J4829" s="6">
        <v>43958</v>
      </c>
      <c r="K4829">
        <v>2</v>
      </c>
      <c r="L4829" t="s">
        <v>33</v>
      </c>
      <c r="M4829">
        <f t="shared" si="150"/>
        <v>0</v>
      </c>
      <c r="N4829" s="23" t="s">
        <v>4153</v>
      </c>
      <c r="O4829" s="23" t="s">
        <v>10438</v>
      </c>
      <c r="P4829" s="23">
        <f t="shared" si="151"/>
        <v>5</v>
      </c>
    </row>
    <row r="4830" spans="1:16" x14ac:dyDescent="0.3">
      <c r="A4830">
        <v>4970</v>
      </c>
      <c r="B4830" t="s">
        <v>2866</v>
      </c>
      <c r="C4830" t="s">
        <v>1581</v>
      </c>
      <c r="D4830" t="s">
        <v>28</v>
      </c>
      <c r="E4830" t="s">
        <v>29</v>
      </c>
      <c r="F4830">
        <v>90</v>
      </c>
      <c r="G4830" t="s">
        <v>10253</v>
      </c>
      <c r="H4830" t="s">
        <v>74</v>
      </c>
      <c r="I4830" t="s">
        <v>32</v>
      </c>
      <c r="J4830" s="6" t="s">
        <v>14182</v>
      </c>
      <c r="K4830">
        <v>13</v>
      </c>
      <c r="L4830" t="s">
        <v>54</v>
      </c>
      <c r="M4830">
        <f t="shared" si="150"/>
        <v>0</v>
      </c>
      <c r="N4830" s="23" t="s">
        <v>4153</v>
      </c>
      <c r="O4830" s="23" t="s">
        <v>10453</v>
      </c>
      <c r="P4830" s="23">
        <f t="shared" si="151"/>
        <v>7</v>
      </c>
    </row>
    <row r="4831" spans="1:16" x14ac:dyDescent="0.3">
      <c r="A4831">
        <v>4971</v>
      </c>
      <c r="B4831" t="s">
        <v>10254</v>
      </c>
      <c r="C4831" t="s">
        <v>1853</v>
      </c>
      <c r="D4831" t="s">
        <v>15</v>
      </c>
      <c r="E4831" t="s">
        <v>16</v>
      </c>
      <c r="F4831">
        <v>60</v>
      </c>
      <c r="G4831" t="s">
        <v>10255</v>
      </c>
      <c r="H4831" t="s">
        <v>8155</v>
      </c>
      <c r="I4831" t="s">
        <v>32</v>
      </c>
      <c r="J4831" s="6" t="s">
        <v>14061</v>
      </c>
      <c r="K4831">
        <v>10</v>
      </c>
      <c r="L4831" t="s">
        <v>101</v>
      </c>
      <c r="M4831">
        <f t="shared" si="150"/>
        <v>0</v>
      </c>
      <c r="N4831" s="23" t="s">
        <v>6503</v>
      </c>
      <c r="O4831" s="23" t="s">
        <v>10436</v>
      </c>
      <c r="P4831" s="23">
        <f t="shared" si="151"/>
        <v>8</v>
      </c>
    </row>
    <row r="4832" spans="1:16" x14ac:dyDescent="0.3">
      <c r="A4832">
        <v>4972</v>
      </c>
      <c r="B4832" t="s">
        <v>5380</v>
      </c>
      <c r="C4832" t="s">
        <v>9600</v>
      </c>
      <c r="D4832" t="s">
        <v>51</v>
      </c>
      <c r="E4832" t="s">
        <v>16</v>
      </c>
      <c r="F4832">
        <v>90</v>
      </c>
      <c r="G4832" t="s">
        <v>10256</v>
      </c>
      <c r="H4832" t="s">
        <v>1977</v>
      </c>
      <c r="I4832" t="s">
        <v>124</v>
      </c>
      <c r="J4832" s="6">
        <v>44779</v>
      </c>
      <c r="K4832">
        <v>29</v>
      </c>
      <c r="L4832" t="s">
        <v>64</v>
      </c>
      <c r="M4832">
        <f t="shared" si="150"/>
        <v>0</v>
      </c>
      <c r="N4832" s="23" t="s">
        <v>6503</v>
      </c>
      <c r="O4832" s="23" t="s">
        <v>10549</v>
      </c>
      <c r="P4832" s="23">
        <f t="shared" si="151"/>
        <v>3</v>
      </c>
    </row>
    <row r="4833" spans="1:16" x14ac:dyDescent="0.3">
      <c r="A4833">
        <v>4973</v>
      </c>
      <c r="B4833" t="s">
        <v>683</v>
      </c>
      <c r="C4833" t="s">
        <v>5037</v>
      </c>
      <c r="D4833" t="s">
        <v>28</v>
      </c>
      <c r="E4833" t="s">
        <v>29</v>
      </c>
      <c r="F4833">
        <v>90</v>
      </c>
      <c r="G4833" t="s">
        <v>10257</v>
      </c>
      <c r="H4833" t="s">
        <v>1896</v>
      </c>
      <c r="I4833" t="s">
        <v>294</v>
      </c>
      <c r="J4833" s="6">
        <v>44539</v>
      </c>
      <c r="K4833">
        <v>61</v>
      </c>
      <c r="L4833" t="s">
        <v>64</v>
      </c>
      <c r="M4833">
        <f t="shared" si="150"/>
        <v>0</v>
      </c>
      <c r="N4833" s="23" t="s">
        <v>13454</v>
      </c>
      <c r="O4833" s="23" t="s">
        <v>6</v>
      </c>
      <c r="P4833" s="23">
        <f t="shared" si="151"/>
        <v>6</v>
      </c>
    </row>
    <row r="4834" spans="1:16" x14ac:dyDescent="0.3">
      <c r="A4834">
        <v>4974</v>
      </c>
      <c r="B4834" t="s">
        <v>10258</v>
      </c>
      <c r="C4834" t="s">
        <v>2095</v>
      </c>
      <c r="D4834" t="s">
        <v>51</v>
      </c>
      <c r="E4834" t="s">
        <v>16</v>
      </c>
      <c r="F4834">
        <v>30</v>
      </c>
      <c r="G4834" t="s">
        <v>10259</v>
      </c>
      <c r="H4834" t="s">
        <v>1332</v>
      </c>
      <c r="I4834" t="s">
        <v>32</v>
      </c>
      <c r="J4834" s="6">
        <v>44836</v>
      </c>
      <c r="K4834">
        <v>51</v>
      </c>
      <c r="L4834" t="s">
        <v>54</v>
      </c>
      <c r="M4834">
        <f t="shared" si="150"/>
        <v>0</v>
      </c>
      <c r="N4834" s="23" t="s">
        <v>6675</v>
      </c>
      <c r="O4834" s="23" t="s">
        <v>10476</v>
      </c>
      <c r="P4834" s="23">
        <f t="shared" si="151"/>
        <v>5</v>
      </c>
    </row>
    <row r="4835" spans="1:16" x14ac:dyDescent="0.3">
      <c r="A4835">
        <v>4975</v>
      </c>
      <c r="B4835" t="s">
        <v>10260</v>
      </c>
      <c r="C4835" t="s">
        <v>1468</v>
      </c>
      <c r="D4835" t="s">
        <v>28</v>
      </c>
      <c r="E4835" t="s">
        <v>29</v>
      </c>
      <c r="F4835">
        <v>30</v>
      </c>
      <c r="G4835" t="s">
        <v>10261</v>
      </c>
      <c r="H4835" t="s">
        <v>2766</v>
      </c>
      <c r="I4835" t="s">
        <v>294</v>
      </c>
      <c r="J4835" s="6" t="s">
        <v>14058</v>
      </c>
      <c r="K4835">
        <v>47</v>
      </c>
      <c r="L4835" t="s">
        <v>20</v>
      </c>
      <c r="M4835">
        <f t="shared" si="150"/>
        <v>0</v>
      </c>
      <c r="N4835" s="23" t="s">
        <v>13455</v>
      </c>
      <c r="O4835" s="23" t="s">
        <v>10422</v>
      </c>
      <c r="P4835" s="23">
        <f t="shared" si="151"/>
        <v>4</v>
      </c>
    </row>
    <row r="4836" spans="1:16" x14ac:dyDescent="0.3">
      <c r="A4836">
        <v>4976</v>
      </c>
      <c r="B4836" t="s">
        <v>8288</v>
      </c>
      <c r="C4836" t="s">
        <v>6040</v>
      </c>
      <c r="D4836" t="s">
        <v>28</v>
      </c>
      <c r="E4836" t="s">
        <v>29</v>
      </c>
      <c r="F4836">
        <v>30</v>
      </c>
      <c r="G4836" t="s">
        <v>10262</v>
      </c>
      <c r="H4836" t="s">
        <v>7383</v>
      </c>
      <c r="I4836" t="s">
        <v>110</v>
      </c>
      <c r="J4836" s="6" t="s">
        <v>14277</v>
      </c>
      <c r="K4836">
        <v>2</v>
      </c>
      <c r="L4836" t="s">
        <v>39</v>
      </c>
      <c r="M4836">
        <f t="shared" si="150"/>
        <v>0</v>
      </c>
      <c r="N4836" s="23" t="s">
        <v>158</v>
      </c>
      <c r="O4836" s="23" t="s">
        <v>10422</v>
      </c>
      <c r="P4836" s="23">
        <f t="shared" si="151"/>
        <v>4</v>
      </c>
    </row>
    <row r="4837" spans="1:16" x14ac:dyDescent="0.3">
      <c r="A4837">
        <v>4977</v>
      </c>
      <c r="B4837" t="s">
        <v>3483</v>
      </c>
      <c r="C4837" t="s">
        <v>6291</v>
      </c>
      <c r="D4837" t="s">
        <v>28</v>
      </c>
      <c r="E4837" t="s">
        <v>29</v>
      </c>
      <c r="F4837">
        <v>60</v>
      </c>
      <c r="G4837" t="s">
        <v>10262</v>
      </c>
      <c r="H4837" t="s">
        <v>2931</v>
      </c>
      <c r="I4837" t="s">
        <v>32</v>
      </c>
      <c r="J4837" s="6">
        <v>44816</v>
      </c>
      <c r="K4837">
        <v>100</v>
      </c>
      <c r="L4837" t="s">
        <v>159</v>
      </c>
      <c r="M4837">
        <f t="shared" si="150"/>
        <v>0</v>
      </c>
      <c r="N4837" s="23" t="s">
        <v>158</v>
      </c>
      <c r="O4837" s="23" t="s">
        <v>10422</v>
      </c>
      <c r="P4837" s="23">
        <f t="shared" si="151"/>
        <v>4</v>
      </c>
    </row>
    <row r="4838" spans="1:16" x14ac:dyDescent="0.3">
      <c r="A4838">
        <v>4978</v>
      </c>
      <c r="B4838" t="s">
        <v>3073</v>
      </c>
      <c r="C4838" t="s">
        <v>6062</v>
      </c>
      <c r="D4838" t="s">
        <v>28</v>
      </c>
      <c r="E4838" t="s">
        <v>29</v>
      </c>
      <c r="F4838">
        <v>30</v>
      </c>
      <c r="G4838" t="s">
        <v>10263</v>
      </c>
      <c r="H4838" t="s">
        <v>1077</v>
      </c>
      <c r="I4838" t="s">
        <v>1078</v>
      </c>
      <c r="J4838" s="6" t="s">
        <v>14080</v>
      </c>
      <c r="K4838">
        <v>34</v>
      </c>
      <c r="L4838" t="s">
        <v>39</v>
      </c>
      <c r="M4838">
        <f t="shared" si="150"/>
        <v>0</v>
      </c>
      <c r="N4838" s="23" t="s">
        <v>13456</v>
      </c>
      <c r="O4838" s="23" t="s">
        <v>3089</v>
      </c>
      <c r="P4838" s="23">
        <f t="shared" si="151"/>
        <v>4</v>
      </c>
    </row>
    <row r="4839" spans="1:16" x14ac:dyDescent="0.3">
      <c r="A4839">
        <v>4979</v>
      </c>
      <c r="B4839" t="s">
        <v>6804</v>
      </c>
      <c r="C4839" t="s">
        <v>6044</v>
      </c>
      <c r="D4839" t="s">
        <v>28</v>
      </c>
      <c r="E4839" t="s">
        <v>29</v>
      </c>
      <c r="F4839">
        <v>60</v>
      </c>
      <c r="G4839" t="s">
        <v>10264</v>
      </c>
      <c r="H4839" t="s">
        <v>558</v>
      </c>
      <c r="I4839" t="s">
        <v>32</v>
      </c>
      <c r="J4839" s="6" t="s">
        <v>14147</v>
      </c>
      <c r="K4839">
        <v>23</v>
      </c>
      <c r="L4839" t="s">
        <v>45</v>
      </c>
      <c r="M4839">
        <f t="shared" si="150"/>
        <v>0</v>
      </c>
      <c r="N4839" s="23" t="s">
        <v>7863</v>
      </c>
      <c r="O4839" s="23" t="s">
        <v>10468</v>
      </c>
      <c r="P4839" s="23">
        <f t="shared" si="151"/>
        <v>8</v>
      </c>
    </row>
    <row r="4840" spans="1:16" x14ac:dyDescent="0.3">
      <c r="A4840">
        <v>4980</v>
      </c>
      <c r="B4840" t="s">
        <v>10265</v>
      </c>
      <c r="C4840" t="s">
        <v>906</v>
      </c>
      <c r="D4840" t="s">
        <v>15</v>
      </c>
      <c r="E4840" t="s">
        <v>16</v>
      </c>
      <c r="F4840">
        <v>30</v>
      </c>
      <c r="G4840" t="s">
        <v>10266</v>
      </c>
      <c r="H4840" t="s">
        <v>7056</v>
      </c>
      <c r="I4840" t="s">
        <v>95</v>
      </c>
      <c r="J4840" s="6">
        <v>43957</v>
      </c>
      <c r="K4840">
        <v>37</v>
      </c>
      <c r="L4840" t="s">
        <v>54</v>
      </c>
      <c r="M4840">
        <f t="shared" si="150"/>
        <v>0</v>
      </c>
      <c r="N4840" s="23" t="s">
        <v>7863</v>
      </c>
      <c r="O4840" s="23" t="s">
        <v>3780</v>
      </c>
      <c r="P4840" s="23">
        <f t="shared" si="151"/>
        <v>5</v>
      </c>
    </row>
    <row r="4841" spans="1:16" x14ac:dyDescent="0.3">
      <c r="A4841">
        <v>4981</v>
      </c>
      <c r="B4841" t="s">
        <v>3397</v>
      </c>
      <c r="C4841" t="s">
        <v>1783</v>
      </c>
      <c r="D4841" t="s">
        <v>28</v>
      </c>
      <c r="E4841" t="s">
        <v>29</v>
      </c>
      <c r="F4841">
        <v>60</v>
      </c>
      <c r="G4841" t="s">
        <v>10267</v>
      </c>
      <c r="H4841" t="s">
        <v>2583</v>
      </c>
      <c r="I4841" t="s">
        <v>32</v>
      </c>
      <c r="J4841" s="6" t="s">
        <v>13922</v>
      </c>
      <c r="K4841">
        <v>95</v>
      </c>
      <c r="L4841" t="s">
        <v>45</v>
      </c>
      <c r="M4841">
        <f t="shared" si="150"/>
        <v>0</v>
      </c>
      <c r="N4841" s="23" t="s">
        <v>7863</v>
      </c>
      <c r="O4841" s="23" t="s">
        <v>10416</v>
      </c>
      <c r="P4841" s="23">
        <f t="shared" si="151"/>
        <v>4</v>
      </c>
    </row>
    <row r="4842" spans="1:16" x14ac:dyDescent="0.3">
      <c r="A4842">
        <v>4982</v>
      </c>
      <c r="B4842" t="s">
        <v>10268</v>
      </c>
      <c r="C4842" t="s">
        <v>3262</v>
      </c>
      <c r="D4842" t="s">
        <v>51</v>
      </c>
      <c r="E4842" t="s">
        <v>16</v>
      </c>
      <c r="F4842">
        <v>60</v>
      </c>
      <c r="G4842" t="s">
        <v>10269</v>
      </c>
      <c r="H4842" t="s">
        <v>1519</v>
      </c>
      <c r="I4842" t="s">
        <v>32</v>
      </c>
      <c r="J4842" s="6">
        <v>44166</v>
      </c>
      <c r="K4842">
        <v>44</v>
      </c>
      <c r="L4842" t="s">
        <v>101</v>
      </c>
      <c r="M4842">
        <f t="shared" si="150"/>
        <v>0</v>
      </c>
      <c r="N4842" s="23" t="s">
        <v>7863</v>
      </c>
      <c r="O4842" s="23" t="s">
        <v>10422</v>
      </c>
      <c r="P4842" s="23">
        <f t="shared" si="151"/>
        <v>4</v>
      </c>
    </row>
    <row r="4843" spans="1:16" x14ac:dyDescent="0.3">
      <c r="A4843">
        <v>4983</v>
      </c>
      <c r="B4843" t="s">
        <v>10270</v>
      </c>
      <c r="C4843" t="s">
        <v>1044</v>
      </c>
      <c r="D4843" t="s">
        <v>51</v>
      </c>
      <c r="E4843" t="s">
        <v>16</v>
      </c>
      <c r="F4843">
        <v>30</v>
      </c>
      <c r="G4843" t="s">
        <v>10271</v>
      </c>
      <c r="H4843" t="s">
        <v>7777</v>
      </c>
      <c r="I4843" t="s">
        <v>32</v>
      </c>
      <c r="J4843" s="6" t="s">
        <v>14114</v>
      </c>
      <c r="K4843">
        <v>43</v>
      </c>
      <c r="L4843" t="s">
        <v>33</v>
      </c>
      <c r="M4843">
        <f t="shared" si="150"/>
        <v>0</v>
      </c>
      <c r="N4843" s="23" t="s">
        <v>7863</v>
      </c>
      <c r="O4843" s="23" t="s">
        <v>9969</v>
      </c>
      <c r="P4843" s="23">
        <f t="shared" si="151"/>
        <v>6</v>
      </c>
    </row>
    <row r="4844" spans="1:16" x14ac:dyDescent="0.3">
      <c r="A4844">
        <v>4984</v>
      </c>
      <c r="B4844" t="s">
        <v>10272</v>
      </c>
      <c r="C4844" t="s">
        <v>1774</v>
      </c>
      <c r="D4844" t="s">
        <v>621</v>
      </c>
      <c r="E4844" t="s">
        <v>29</v>
      </c>
      <c r="F4844">
        <v>90</v>
      </c>
      <c r="G4844" t="s">
        <v>10273</v>
      </c>
      <c r="H4844" t="s">
        <v>63</v>
      </c>
      <c r="I4844" t="s">
        <v>32</v>
      </c>
      <c r="J4844" s="6" t="s">
        <v>13776</v>
      </c>
      <c r="K4844">
        <v>8</v>
      </c>
      <c r="L4844" t="s">
        <v>20</v>
      </c>
      <c r="M4844">
        <f t="shared" si="150"/>
        <v>0</v>
      </c>
      <c r="N4844" s="23" t="s">
        <v>7863</v>
      </c>
      <c r="O4844" s="23" t="s">
        <v>10425</v>
      </c>
      <c r="P4844" s="23">
        <f t="shared" si="151"/>
        <v>3</v>
      </c>
    </row>
    <row r="4845" spans="1:16" x14ac:dyDescent="0.3">
      <c r="A4845">
        <v>4985</v>
      </c>
      <c r="B4845" t="s">
        <v>10274</v>
      </c>
      <c r="C4845" t="s">
        <v>453</v>
      </c>
      <c r="D4845" t="s">
        <v>15</v>
      </c>
      <c r="E4845" t="s">
        <v>16</v>
      </c>
      <c r="F4845">
        <v>90</v>
      </c>
      <c r="G4845" t="s">
        <v>10275</v>
      </c>
      <c r="H4845" t="s">
        <v>2105</v>
      </c>
      <c r="I4845" t="s">
        <v>110</v>
      </c>
      <c r="J4845" s="6" t="s">
        <v>14075</v>
      </c>
      <c r="K4845">
        <v>80</v>
      </c>
      <c r="L4845" t="s">
        <v>20</v>
      </c>
      <c r="M4845">
        <f t="shared" si="150"/>
        <v>0</v>
      </c>
      <c r="N4845" s="23" t="s">
        <v>13457</v>
      </c>
      <c r="O4845" s="23" t="s">
        <v>10417</v>
      </c>
      <c r="P4845" s="23">
        <f t="shared" si="151"/>
        <v>5</v>
      </c>
    </row>
    <row r="4846" spans="1:16" x14ac:dyDescent="0.3">
      <c r="A4846">
        <v>4986</v>
      </c>
      <c r="B4846" t="s">
        <v>1158</v>
      </c>
      <c r="C4846" t="s">
        <v>6812</v>
      </c>
      <c r="D4846" t="s">
        <v>28</v>
      </c>
      <c r="E4846" t="s">
        <v>29</v>
      </c>
      <c r="F4846">
        <v>30</v>
      </c>
      <c r="G4846" t="s">
        <v>14767</v>
      </c>
      <c r="H4846" t="s">
        <v>989</v>
      </c>
      <c r="I4846" t="s">
        <v>124</v>
      </c>
      <c r="J4846" s="6" t="s">
        <v>13939</v>
      </c>
      <c r="K4846">
        <v>70</v>
      </c>
      <c r="L4846" t="s">
        <v>70</v>
      </c>
      <c r="M4846">
        <f t="shared" si="150"/>
        <v>0</v>
      </c>
      <c r="N4846" s="23" t="s">
        <v>13458</v>
      </c>
      <c r="O4846" s="23" t="s">
        <v>11374</v>
      </c>
      <c r="P4846" s="23">
        <f t="shared" si="151"/>
        <v>4</v>
      </c>
    </row>
    <row r="4847" spans="1:16" x14ac:dyDescent="0.3">
      <c r="A4847">
        <v>4987</v>
      </c>
      <c r="B4847" t="s">
        <v>9683</v>
      </c>
      <c r="C4847" t="s">
        <v>10277</v>
      </c>
      <c r="D4847" t="s">
        <v>51</v>
      </c>
      <c r="E4847" t="s">
        <v>16</v>
      </c>
      <c r="F4847">
        <v>30</v>
      </c>
      <c r="G4847" t="s">
        <v>10278</v>
      </c>
      <c r="H4847" t="s">
        <v>818</v>
      </c>
      <c r="I4847" t="s">
        <v>819</v>
      </c>
      <c r="J4847" s="6" t="s">
        <v>13987</v>
      </c>
      <c r="K4847">
        <v>66</v>
      </c>
      <c r="L4847" t="s">
        <v>54</v>
      </c>
      <c r="M4847">
        <f t="shared" si="150"/>
        <v>0</v>
      </c>
      <c r="N4847" s="23" t="s">
        <v>13459</v>
      </c>
      <c r="O4847" s="23" t="s">
        <v>10422</v>
      </c>
      <c r="P4847" s="23">
        <f t="shared" si="151"/>
        <v>4</v>
      </c>
    </row>
    <row r="4848" spans="1:16" x14ac:dyDescent="0.3">
      <c r="A4848">
        <v>4988</v>
      </c>
      <c r="B4848" t="s">
        <v>10279</v>
      </c>
      <c r="C4848" t="s">
        <v>5583</v>
      </c>
      <c r="D4848" t="s">
        <v>51</v>
      </c>
      <c r="E4848" t="s">
        <v>16</v>
      </c>
      <c r="F4848">
        <v>60</v>
      </c>
      <c r="G4848" t="s">
        <v>10278</v>
      </c>
      <c r="H4848" t="s">
        <v>8534</v>
      </c>
      <c r="I4848" t="s">
        <v>294</v>
      </c>
      <c r="J4848" s="6" t="s">
        <v>13655</v>
      </c>
      <c r="K4848">
        <v>92</v>
      </c>
      <c r="L4848" t="s">
        <v>64</v>
      </c>
      <c r="M4848">
        <f t="shared" si="150"/>
        <v>0</v>
      </c>
      <c r="N4848" s="23" t="s">
        <v>13459</v>
      </c>
      <c r="O4848" s="23" t="s">
        <v>10422</v>
      </c>
      <c r="P4848" s="23">
        <f t="shared" si="151"/>
        <v>4</v>
      </c>
    </row>
    <row r="4849" spans="1:16" x14ac:dyDescent="0.3">
      <c r="A4849">
        <v>4989</v>
      </c>
      <c r="B4849" t="s">
        <v>10280</v>
      </c>
      <c r="C4849" t="s">
        <v>161</v>
      </c>
      <c r="D4849" t="s">
        <v>51</v>
      </c>
      <c r="E4849" t="s">
        <v>16</v>
      </c>
      <c r="F4849">
        <v>30</v>
      </c>
      <c r="G4849" t="s">
        <v>10281</v>
      </c>
      <c r="H4849" t="s">
        <v>724</v>
      </c>
      <c r="I4849" t="s">
        <v>240</v>
      </c>
      <c r="J4849" s="6" t="s">
        <v>14224</v>
      </c>
      <c r="K4849">
        <v>73</v>
      </c>
      <c r="L4849" t="s">
        <v>80</v>
      </c>
      <c r="M4849">
        <f t="shared" si="150"/>
        <v>0</v>
      </c>
      <c r="N4849" s="23" t="s">
        <v>13460</v>
      </c>
      <c r="O4849" s="23" t="s">
        <v>10422</v>
      </c>
      <c r="P4849" s="23">
        <f t="shared" si="151"/>
        <v>4</v>
      </c>
    </row>
    <row r="4850" spans="1:16" x14ac:dyDescent="0.3">
      <c r="A4850">
        <v>4990</v>
      </c>
      <c r="B4850" t="s">
        <v>831</v>
      </c>
      <c r="C4850" t="s">
        <v>4732</v>
      </c>
      <c r="D4850" t="s">
        <v>92</v>
      </c>
      <c r="E4850" t="s">
        <v>29</v>
      </c>
      <c r="F4850">
        <v>60</v>
      </c>
      <c r="G4850" t="s">
        <v>10282</v>
      </c>
      <c r="H4850" t="s">
        <v>1018</v>
      </c>
      <c r="I4850" t="s">
        <v>294</v>
      </c>
      <c r="J4850" s="6" t="s">
        <v>14088</v>
      </c>
      <c r="K4850">
        <v>12</v>
      </c>
      <c r="L4850" t="s">
        <v>39</v>
      </c>
      <c r="M4850">
        <f t="shared" si="150"/>
        <v>0</v>
      </c>
      <c r="N4850" s="23" t="s">
        <v>13461</v>
      </c>
      <c r="O4850" s="23" t="s">
        <v>10422</v>
      </c>
      <c r="P4850" s="23">
        <f t="shared" si="151"/>
        <v>4</v>
      </c>
    </row>
    <row r="4851" spans="1:16" x14ac:dyDescent="0.3">
      <c r="A4851">
        <v>4991</v>
      </c>
      <c r="B4851" t="s">
        <v>1752</v>
      </c>
      <c r="C4851" t="s">
        <v>481</v>
      </c>
      <c r="D4851" t="s">
        <v>28</v>
      </c>
      <c r="E4851" t="s">
        <v>29</v>
      </c>
      <c r="F4851">
        <v>90</v>
      </c>
      <c r="G4851" t="s">
        <v>10283</v>
      </c>
      <c r="H4851" t="s">
        <v>1228</v>
      </c>
      <c r="I4851" t="s">
        <v>25</v>
      </c>
      <c r="J4851" s="6" t="s">
        <v>13853</v>
      </c>
      <c r="K4851">
        <v>27</v>
      </c>
      <c r="L4851" t="s">
        <v>80</v>
      </c>
      <c r="M4851">
        <f t="shared" si="150"/>
        <v>0</v>
      </c>
      <c r="N4851" s="23" t="s">
        <v>13462</v>
      </c>
      <c r="O4851" s="23" t="s">
        <v>10422</v>
      </c>
      <c r="P4851" s="23">
        <f t="shared" si="151"/>
        <v>4</v>
      </c>
    </row>
    <row r="4852" spans="1:16" x14ac:dyDescent="0.3">
      <c r="A4852">
        <v>4993</v>
      </c>
      <c r="B4852" t="s">
        <v>9128</v>
      </c>
      <c r="C4852" t="s">
        <v>10284</v>
      </c>
      <c r="D4852" t="s">
        <v>51</v>
      </c>
      <c r="E4852" t="s">
        <v>16</v>
      </c>
      <c r="F4852">
        <v>90</v>
      </c>
      <c r="G4852" t="s">
        <v>10285</v>
      </c>
      <c r="H4852" t="s">
        <v>1269</v>
      </c>
      <c r="I4852" t="s">
        <v>187</v>
      </c>
      <c r="J4852" s="6" t="s">
        <v>14232</v>
      </c>
      <c r="K4852">
        <v>14</v>
      </c>
      <c r="L4852" t="s">
        <v>101</v>
      </c>
      <c r="M4852">
        <f t="shared" si="150"/>
        <v>0</v>
      </c>
      <c r="N4852" s="23" t="s">
        <v>13463</v>
      </c>
      <c r="O4852" s="23" t="s">
        <v>6</v>
      </c>
      <c r="P4852" s="23">
        <f t="shared" si="151"/>
        <v>6</v>
      </c>
    </row>
    <row r="4853" spans="1:16" x14ac:dyDescent="0.3">
      <c r="A4853">
        <v>4994</v>
      </c>
      <c r="B4853" t="s">
        <v>10286</v>
      </c>
      <c r="C4853" t="s">
        <v>1765</v>
      </c>
      <c r="D4853" t="s">
        <v>51</v>
      </c>
      <c r="E4853" t="s">
        <v>16</v>
      </c>
      <c r="F4853">
        <v>60</v>
      </c>
      <c r="G4853" t="s">
        <v>10287</v>
      </c>
      <c r="H4853" t="s">
        <v>4849</v>
      </c>
      <c r="I4853" t="s">
        <v>294</v>
      </c>
      <c r="J4853" s="6" t="s">
        <v>13996</v>
      </c>
      <c r="K4853">
        <v>17</v>
      </c>
      <c r="L4853" t="s">
        <v>45</v>
      </c>
      <c r="M4853">
        <f t="shared" si="150"/>
        <v>0</v>
      </c>
      <c r="N4853" s="23" t="s">
        <v>13464</v>
      </c>
      <c r="O4853" s="23" t="s">
        <v>10422</v>
      </c>
      <c r="P4853" s="23">
        <f t="shared" si="151"/>
        <v>4</v>
      </c>
    </row>
    <row r="4854" spans="1:16" x14ac:dyDescent="0.3">
      <c r="A4854">
        <v>4996</v>
      </c>
      <c r="B4854" t="s">
        <v>10288</v>
      </c>
      <c r="C4854" t="s">
        <v>7078</v>
      </c>
      <c r="D4854" t="s">
        <v>51</v>
      </c>
      <c r="E4854" t="s">
        <v>16</v>
      </c>
      <c r="F4854">
        <v>90</v>
      </c>
      <c r="G4854" t="s">
        <v>10289</v>
      </c>
      <c r="H4854" t="s">
        <v>6105</v>
      </c>
      <c r="I4854" t="s">
        <v>32</v>
      </c>
      <c r="J4854" s="6" t="s">
        <v>14241</v>
      </c>
      <c r="K4854">
        <v>46</v>
      </c>
      <c r="L4854" t="s">
        <v>70</v>
      </c>
      <c r="M4854">
        <f t="shared" si="150"/>
        <v>0</v>
      </c>
      <c r="N4854" s="23" t="s">
        <v>637</v>
      </c>
      <c r="O4854" s="23" t="s">
        <v>10717</v>
      </c>
      <c r="P4854" s="23">
        <f t="shared" si="151"/>
        <v>4</v>
      </c>
    </row>
    <row r="4855" spans="1:16" x14ac:dyDescent="0.3">
      <c r="A4855">
        <v>4997</v>
      </c>
      <c r="B4855" t="s">
        <v>10290</v>
      </c>
      <c r="C4855" t="s">
        <v>2195</v>
      </c>
      <c r="D4855" t="s">
        <v>28</v>
      </c>
      <c r="E4855" t="s">
        <v>29</v>
      </c>
      <c r="F4855">
        <v>60</v>
      </c>
      <c r="G4855" t="s">
        <v>10291</v>
      </c>
      <c r="H4855" t="s">
        <v>1568</v>
      </c>
      <c r="I4855" t="s">
        <v>32</v>
      </c>
      <c r="J4855" s="6" t="s">
        <v>14260</v>
      </c>
      <c r="K4855">
        <v>60</v>
      </c>
      <c r="L4855" t="s">
        <v>80</v>
      </c>
      <c r="M4855">
        <f t="shared" si="150"/>
        <v>0</v>
      </c>
      <c r="N4855" s="23" t="s">
        <v>10291</v>
      </c>
      <c r="O4855" s="23"/>
      <c r="P4855" s="23">
        <f t="shared" si="151"/>
        <v>0</v>
      </c>
    </row>
    <row r="4856" spans="1:16" x14ac:dyDescent="0.3">
      <c r="A4856">
        <v>4998</v>
      </c>
      <c r="B4856" t="s">
        <v>492</v>
      </c>
      <c r="C4856" t="s">
        <v>4254</v>
      </c>
      <c r="D4856" t="s">
        <v>28</v>
      </c>
      <c r="E4856" t="s">
        <v>29</v>
      </c>
      <c r="F4856">
        <v>60</v>
      </c>
      <c r="G4856" t="s">
        <v>10292</v>
      </c>
      <c r="H4856" t="s">
        <v>5643</v>
      </c>
      <c r="I4856" t="s">
        <v>886</v>
      </c>
      <c r="J4856" s="6">
        <v>44417</v>
      </c>
      <c r="K4856">
        <v>56</v>
      </c>
      <c r="L4856" t="s">
        <v>33</v>
      </c>
      <c r="M4856">
        <f t="shared" si="150"/>
        <v>0</v>
      </c>
      <c r="N4856" s="23" t="s">
        <v>10291</v>
      </c>
      <c r="O4856" s="23" t="s">
        <v>10417</v>
      </c>
      <c r="P4856" s="23">
        <f t="shared" si="151"/>
        <v>5</v>
      </c>
    </row>
    <row r="4857" spans="1:16" x14ac:dyDescent="0.3">
      <c r="A4857">
        <v>4999</v>
      </c>
      <c r="B4857" t="s">
        <v>6359</v>
      </c>
      <c r="C4857" t="s">
        <v>2977</v>
      </c>
      <c r="D4857" t="s">
        <v>41</v>
      </c>
      <c r="E4857" t="s">
        <v>16</v>
      </c>
      <c r="F4857">
        <v>60</v>
      </c>
      <c r="G4857" t="s">
        <v>10293</v>
      </c>
      <c r="H4857" t="s">
        <v>3551</v>
      </c>
      <c r="I4857" t="s">
        <v>32</v>
      </c>
      <c r="J4857" s="6">
        <v>44473</v>
      </c>
      <c r="K4857">
        <v>53</v>
      </c>
      <c r="L4857" t="s">
        <v>159</v>
      </c>
      <c r="M4857">
        <f t="shared" si="150"/>
        <v>0</v>
      </c>
      <c r="N4857" s="23" t="s">
        <v>13465</v>
      </c>
      <c r="O4857" s="23" t="s">
        <v>10422</v>
      </c>
      <c r="P4857" s="23">
        <f t="shared" si="151"/>
        <v>4</v>
      </c>
    </row>
    <row r="4858" spans="1:16" x14ac:dyDescent="0.3">
      <c r="A4858">
        <v>5000</v>
      </c>
      <c r="B4858" t="s">
        <v>6540</v>
      </c>
      <c r="C4858" t="s">
        <v>5072</v>
      </c>
      <c r="D4858" t="s">
        <v>28</v>
      </c>
      <c r="E4858" t="s">
        <v>29</v>
      </c>
      <c r="F4858">
        <v>90</v>
      </c>
      <c r="G4858" t="s">
        <v>10294</v>
      </c>
      <c r="H4858" t="s">
        <v>5714</v>
      </c>
      <c r="I4858" t="s">
        <v>187</v>
      </c>
      <c r="J4858" s="6">
        <v>44230</v>
      </c>
      <c r="K4858">
        <v>47</v>
      </c>
      <c r="L4858" t="s">
        <v>70</v>
      </c>
      <c r="M4858">
        <f t="shared" si="150"/>
        <v>0</v>
      </c>
      <c r="N4858" s="23" t="s">
        <v>13466</v>
      </c>
      <c r="O4858" s="23" t="s">
        <v>10417</v>
      </c>
      <c r="P4858" s="23">
        <f t="shared" si="151"/>
        <v>5</v>
      </c>
    </row>
    <row r="4859" spans="1:16" x14ac:dyDescent="0.3">
      <c r="A4859">
        <v>5001</v>
      </c>
      <c r="B4859" t="s">
        <v>10295</v>
      </c>
      <c r="C4859" t="s">
        <v>4845</v>
      </c>
      <c r="D4859" t="s">
        <v>51</v>
      </c>
      <c r="E4859" t="s">
        <v>16</v>
      </c>
      <c r="F4859">
        <v>90</v>
      </c>
      <c r="G4859" t="s">
        <v>10294</v>
      </c>
      <c r="H4859" t="s">
        <v>2156</v>
      </c>
      <c r="I4859" t="s">
        <v>32</v>
      </c>
      <c r="J4859" s="6" t="s">
        <v>13666</v>
      </c>
      <c r="K4859">
        <v>34</v>
      </c>
      <c r="L4859" t="s">
        <v>64</v>
      </c>
      <c r="M4859">
        <f t="shared" si="150"/>
        <v>0</v>
      </c>
      <c r="N4859" s="23" t="s">
        <v>13466</v>
      </c>
      <c r="O4859" s="23" t="s">
        <v>10417</v>
      </c>
      <c r="P4859" s="23">
        <f t="shared" si="151"/>
        <v>5</v>
      </c>
    </row>
    <row r="4860" spans="1:16" x14ac:dyDescent="0.3">
      <c r="A4860">
        <v>5002</v>
      </c>
      <c r="B4860" t="s">
        <v>6413</v>
      </c>
      <c r="C4860" t="s">
        <v>3330</v>
      </c>
      <c r="D4860" t="s">
        <v>28</v>
      </c>
      <c r="E4860" t="s">
        <v>29</v>
      </c>
      <c r="F4860">
        <v>90</v>
      </c>
      <c r="G4860" t="s">
        <v>10296</v>
      </c>
      <c r="H4860" t="s">
        <v>1168</v>
      </c>
      <c r="I4860" t="s">
        <v>32</v>
      </c>
      <c r="J4860" s="6" t="s">
        <v>14139</v>
      </c>
      <c r="K4860">
        <v>19</v>
      </c>
      <c r="L4860" t="s">
        <v>20</v>
      </c>
      <c r="M4860">
        <f t="shared" si="150"/>
        <v>0</v>
      </c>
      <c r="N4860" s="23" t="s">
        <v>9779</v>
      </c>
      <c r="O4860" s="23" t="s">
        <v>3089</v>
      </c>
      <c r="P4860" s="23">
        <f t="shared" si="151"/>
        <v>4</v>
      </c>
    </row>
    <row r="4861" spans="1:16" x14ac:dyDescent="0.3">
      <c r="A4861">
        <v>5003</v>
      </c>
      <c r="B4861" t="s">
        <v>8660</v>
      </c>
      <c r="C4861" t="s">
        <v>3379</v>
      </c>
      <c r="D4861" t="s">
        <v>51</v>
      </c>
      <c r="E4861" t="s">
        <v>16</v>
      </c>
      <c r="F4861">
        <v>30</v>
      </c>
      <c r="G4861" t="s">
        <v>10296</v>
      </c>
      <c r="H4861" t="s">
        <v>2703</v>
      </c>
      <c r="I4861" t="s">
        <v>32</v>
      </c>
      <c r="J4861" s="6">
        <v>44472</v>
      </c>
      <c r="K4861">
        <v>83</v>
      </c>
      <c r="L4861" t="s">
        <v>54</v>
      </c>
      <c r="M4861">
        <f t="shared" si="150"/>
        <v>0</v>
      </c>
      <c r="N4861" s="23" t="s">
        <v>9779</v>
      </c>
      <c r="O4861" s="23" t="s">
        <v>3089</v>
      </c>
      <c r="P4861" s="23">
        <f t="shared" si="151"/>
        <v>4</v>
      </c>
    </row>
    <row r="4862" spans="1:16" x14ac:dyDescent="0.3">
      <c r="A4862">
        <v>5004</v>
      </c>
      <c r="B4862" t="s">
        <v>312</v>
      </c>
      <c r="C4862" t="s">
        <v>10297</v>
      </c>
      <c r="D4862" t="s">
        <v>41</v>
      </c>
      <c r="E4862" t="s">
        <v>16</v>
      </c>
      <c r="F4862">
        <v>30</v>
      </c>
      <c r="G4862" t="s">
        <v>10298</v>
      </c>
      <c r="H4862" t="s">
        <v>2671</v>
      </c>
      <c r="I4862" t="s">
        <v>1157</v>
      </c>
      <c r="J4862" s="6" t="s">
        <v>13796</v>
      </c>
      <c r="K4862">
        <v>62</v>
      </c>
      <c r="L4862" t="s">
        <v>33</v>
      </c>
      <c r="M4862">
        <f t="shared" si="150"/>
        <v>0</v>
      </c>
      <c r="N4862" s="23" t="s">
        <v>9779</v>
      </c>
      <c r="O4862" s="23" t="s">
        <v>6950</v>
      </c>
      <c r="P4862" s="23">
        <f t="shared" si="151"/>
        <v>4</v>
      </c>
    </row>
    <row r="4863" spans="1:16" x14ac:dyDescent="0.3">
      <c r="A4863">
        <v>5005</v>
      </c>
      <c r="B4863" t="s">
        <v>4327</v>
      </c>
      <c r="C4863" t="s">
        <v>3322</v>
      </c>
      <c r="D4863" t="s">
        <v>51</v>
      </c>
      <c r="E4863" t="s">
        <v>16</v>
      </c>
      <c r="F4863">
        <v>30</v>
      </c>
      <c r="G4863" t="s">
        <v>10299</v>
      </c>
      <c r="H4863" t="s">
        <v>5631</v>
      </c>
      <c r="I4863" t="s">
        <v>129</v>
      </c>
      <c r="J4863" s="6" t="s">
        <v>13928</v>
      </c>
      <c r="K4863">
        <v>60</v>
      </c>
      <c r="L4863" t="s">
        <v>33</v>
      </c>
      <c r="M4863">
        <f t="shared" si="150"/>
        <v>0</v>
      </c>
      <c r="N4863" s="23" t="s">
        <v>9779</v>
      </c>
      <c r="O4863" s="23" t="s">
        <v>10952</v>
      </c>
      <c r="P4863" s="23">
        <f t="shared" si="151"/>
        <v>4</v>
      </c>
    </row>
    <row r="4864" spans="1:16" x14ac:dyDescent="0.3">
      <c r="A4864">
        <v>5007</v>
      </c>
      <c r="B4864" t="s">
        <v>3216</v>
      </c>
      <c r="C4864" t="s">
        <v>9473</v>
      </c>
      <c r="D4864" t="s">
        <v>92</v>
      </c>
      <c r="E4864" t="s">
        <v>29</v>
      </c>
      <c r="F4864">
        <v>90</v>
      </c>
      <c r="G4864" t="s">
        <v>10300</v>
      </c>
      <c r="H4864" t="s">
        <v>3175</v>
      </c>
      <c r="I4864" t="s">
        <v>1233</v>
      </c>
      <c r="J4864" s="6">
        <v>43894</v>
      </c>
      <c r="K4864">
        <v>33</v>
      </c>
      <c r="L4864" t="s">
        <v>80</v>
      </c>
      <c r="M4864">
        <f t="shared" si="150"/>
        <v>0</v>
      </c>
      <c r="N4864" s="23" t="s">
        <v>13467</v>
      </c>
      <c r="O4864" s="23" t="s">
        <v>1021</v>
      </c>
      <c r="P4864" s="23">
        <f t="shared" si="151"/>
        <v>6</v>
      </c>
    </row>
    <row r="4865" spans="1:16" x14ac:dyDescent="0.3">
      <c r="A4865">
        <v>5008</v>
      </c>
      <c r="B4865" t="s">
        <v>1207</v>
      </c>
      <c r="C4865" t="s">
        <v>5797</v>
      </c>
      <c r="D4865" t="s">
        <v>28</v>
      </c>
      <c r="E4865" t="s">
        <v>29</v>
      </c>
      <c r="F4865">
        <v>60</v>
      </c>
      <c r="G4865" t="s">
        <v>10301</v>
      </c>
      <c r="H4865" t="s">
        <v>2875</v>
      </c>
      <c r="I4865" t="s">
        <v>32</v>
      </c>
      <c r="J4865" s="6">
        <v>44805</v>
      </c>
      <c r="K4865">
        <v>81</v>
      </c>
      <c r="L4865" t="s">
        <v>39</v>
      </c>
      <c r="M4865">
        <f t="shared" si="150"/>
        <v>0</v>
      </c>
      <c r="N4865" s="23" t="s">
        <v>13468</v>
      </c>
      <c r="O4865" s="23" t="s">
        <v>9969</v>
      </c>
      <c r="P4865" s="23">
        <f t="shared" si="151"/>
        <v>6</v>
      </c>
    </row>
    <row r="4866" spans="1:16" x14ac:dyDescent="0.3">
      <c r="A4866">
        <v>5009</v>
      </c>
      <c r="B4866" t="s">
        <v>3985</v>
      </c>
      <c r="C4866" t="s">
        <v>8377</v>
      </c>
      <c r="D4866" t="s">
        <v>51</v>
      </c>
      <c r="E4866" t="s">
        <v>16</v>
      </c>
      <c r="F4866">
        <v>30</v>
      </c>
      <c r="G4866" t="s">
        <v>10302</v>
      </c>
      <c r="H4866" t="s">
        <v>558</v>
      </c>
      <c r="I4866" t="s">
        <v>32</v>
      </c>
      <c r="J4866" s="6" t="s">
        <v>13872</v>
      </c>
      <c r="K4866">
        <v>30</v>
      </c>
      <c r="L4866" t="s">
        <v>101</v>
      </c>
      <c r="M4866">
        <f t="shared" ref="M4866:M4929" si="152">COUNTBLANK(A4866:L4866)</f>
        <v>0</v>
      </c>
      <c r="N4866" s="23" t="s">
        <v>13469</v>
      </c>
      <c r="O4866" s="23" t="s">
        <v>1021</v>
      </c>
      <c r="P4866" s="23">
        <f t="shared" ref="P4866:P4929" si="153">LEN(O4866)</f>
        <v>6</v>
      </c>
    </row>
    <row r="4867" spans="1:16" x14ac:dyDescent="0.3">
      <c r="A4867">
        <v>5010</v>
      </c>
      <c r="B4867" t="s">
        <v>1644</v>
      </c>
      <c r="C4867" t="s">
        <v>1002</v>
      </c>
      <c r="D4867" t="s">
        <v>51</v>
      </c>
      <c r="E4867" t="s">
        <v>16</v>
      </c>
      <c r="F4867">
        <v>60</v>
      </c>
      <c r="G4867" t="s">
        <v>10303</v>
      </c>
      <c r="H4867" t="s">
        <v>7154</v>
      </c>
      <c r="I4867" t="s">
        <v>32</v>
      </c>
      <c r="J4867" s="6" t="s">
        <v>13727</v>
      </c>
      <c r="K4867">
        <v>4</v>
      </c>
      <c r="L4867" t="s">
        <v>70</v>
      </c>
      <c r="M4867">
        <f t="shared" si="152"/>
        <v>0</v>
      </c>
      <c r="N4867" s="23" t="s">
        <v>13469</v>
      </c>
      <c r="O4867" s="23" t="s">
        <v>10417</v>
      </c>
      <c r="P4867" s="23">
        <f t="shared" si="153"/>
        <v>5</v>
      </c>
    </row>
    <row r="4868" spans="1:16" x14ac:dyDescent="0.3">
      <c r="A4868">
        <v>5011</v>
      </c>
      <c r="B4868" t="s">
        <v>5772</v>
      </c>
      <c r="C4868" t="s">
        <v>2815</v>
      </c>
      <c r="D4868" t="s">
        <v>28</v>
      </c>
      <c r="E4868" t="s">
        <v>29</v>
      </c>
      <c r="F4868">
        <v>60</v>
      </c>
      <c r="G4868" t="s">
        <v>10304</v>
      </c>
      <c r="H4868" t="s">
        <v>5957</v>
      </c>
      <c r="I4868" t="s">
        <v>187</v>
      </c>
      <c r="J4868" s="6" t="s">
        <v>13743</v>
      </c>
      <c r="K4868">
        <v>30</v>
      </c>
      <c r="L4868" t="s">
        <v>45</v>
      </c>
      <c r="M4868">
        <f t="shared" si="152"/>
        <v>0</v>
      </c>
      <c r="N4868" s="23" t="s">
        <v>2822</v>
      </c>
      <c r="O4868" s="23" t="s">
        <v>10417</v>
      </c>
      <c r="P4868" s="23">
        <f t="shared" si="153"/>
        <v>5</v>
      </c>
    </row>
    <row r="4869" spans="1:16" x14ac:dyDescent="0.3">
      <c r="A4869">
        <v>5012</v>
      </c>
      <c r="B4869" t="s">
        <v>10305</v>
      </c>
      <c r="C4869" t="s">
        <v>10091</v>
      </c>
      <c r="D4869" t="s">
        <v>41</v>
      </c>
      <c r="E4869" t="s">
        <v>16</v>
      </c>
      <c r="F4869">
        <v>90</v>
      </c>
      <c r="G4869" t="s">
        <v>10306</v>
      </c>
      <c r="H4869" t="s">
        <v>466</v>
      </c>
      <c r="I4869" t="s">
        <v>187</v>
      </c>
      <c r="J4869" s="6" t="s">
        <v>14242</v>
      </c>
      <c r="K4869">
        <v>21</v>
      </c>
      <c r="L4869" t="s">
        <v>64</v>
      </c>
      <c r="M4869">
        <f t="shared" si="152"/>
        <v>0</v>
      </c>
      <c r="N4869" s="23" t="s">
        <v>10306</v>
      </c>
      <c r="O4869" s="23"/>
      <c r="P4869" s="23">
        <f t="shared" si="153"/>
        <v>0</v>
      </c>
    </row>
    <row r="4870" spans="1:16" x14ac:dyDescent="0.3">
      <c r="A4870">
        <v>5013</v>
      </c>
      <c r="B4870" t="s">
        <v>7463</v>
      </c>
      <c r="C4870" t="s">
        <v>5764</v>
      </c>
      <c r="D4870" t="s">
        <v>28</v>
      </c>
      <c r="E4870" t="s">
        <v>29</v>
      </c>
      <c r="F4870">
        <v>90</v>
      </c>
      <c r="G4870" t="s">
        <v>10307</v>
      </c>
      <c r="H4870" t="s">
        <v>4979</v>
      </c>
      <c r="I4870" t="s">
        <v>294</v>
      </c>
      <c r="J4870" s="6" t="s">
        <v>14188</v>
      </c>
      <c r="K4870">
        <v>26</v>
      </c>
      <c r="L4870" t="s">
        <v>45</v>
      </c>
      <c r="M4870">
        <f t="shared" si="152"/>
        <v>0</v>
      </c>
      <c r="N4870" s="23" t="s">
        <v>13470</v>
      </c>
      <c r="O4870" s="23" t="s">
        <v>10422</v>
      </c>
      <c r="P4870" s="23">
        <f t="shared" si="153"/>
        <v>4</v>
      </c>
    </row>
    <row r="4871" spans="1:16" x14ac:dyDescent="0.3">
      <c r="A4871">
        <v>5014</v>
      </c>
      <c r="B4871" t="s">
        <v>592</v>
      </c>
      <c r="C4871" t="s">
        <v>2832</v>
      </c>
      <c r="D4871" t="s">
        <v>28</v>
      </c>
      <c r="E4871" t="s">
        <v>29</v>
      </c>
      <c r="F4871">
        <v>30</v>
      </c>
      <c r="G4871" t="s">
        <v>10308</v>
      </c>
      <c r="H4871" t="s">
        <v>1325</v>
      </c>
      <c r="I4871" t="s">
        <v>187</v>
      </c>
      <c r="J4871" s="6">
        <v>44627</v>
      </c>
      <c r="K4871">
        <v>55</v>
      </c>
      <c r="L4871" t="s">
        <v>39</v>
      </c>
      <c r="M4871">
        <f t="shared" si="152"/>
        <v>0</v>
      </c>
      <c r="N4871" s="23" t="s">
        <v>10308</v>
      </c>
      <c r="O4871" s="23"/>
      <c r="P4871" s="23">
        <f t="shared" si="153"/>
        <v>0</v>
      </c>
    </row>
    <row r="4872" spans="1:16" x14ac:dyDescent="0.3">
      <c r="A4872">
        <v>5015</v>
      </c>
      <c r="B4872" t="s">
        <v>1805</v>
      </c>
      <c r="C4872" t="s">
        <v>9351</v>
      </c>
      <c r="D4872" t="s">
        <v>28</v>
      </c>
      <c r="E4872" t="s">
        <v>29</v>
      </c>
      <c r="F4872">
        <v>90</v>
      </c>
      <c r="G4872" t="s">
        <v>10309</v>
      </c>
      <c r="H4872" t="s">
        <v>738</v>
      </c>
      <c r="I4872" t="s">
        <v>38</v>
      </c>
      <c r="J4872" s="6">
        <v>43957</v>
      </c>
      <c r="K4872">
        <v>29</v>
      </c>
      <c r="L4872" t="s">
        <v>101</v>
      </c>
      <c r="M4872">
        <f t="shared" si="152"/>
        <v>0</v>
      </c>
      <c r="N4872" s="23" t="s">
        <v>13471</v>
      </c>
      <c r="O4872" s="23" t="s">
        <v>10436</v>
      </c>
      <c r="P4872" s="23">
        <f t="shared" si="153"/>
        <v>8</v>
      </c>
    </row>
    <row r="4873" spans="1:16" x14ac:dyDescent="0.3">
      <c r="A4873">
        <v>5016</v>
      </c>
      <c r="B4873" t="s">
        <v>10310</v>
      </c>
      <c r="C4873" t="s">
        <v>10311</v>
      </c>
      <c r="D4873" t="s">
        <v>15</v>
      </c>
      <c r="E4873" t="s">
        <v>16</v>
      </c>
      <c r="F4873">
        <v>30</v>
      </c>
      <c r="G4873" t="s">
        <v>10312</v>
      </c>
      <c r="H4873" t="s">
        <v>10313</v>
      </c>
      <c r="I4873" t="s">
        <v>124</v>
      </c>
      <c r="J4873" s="6" t="s">
        <v>14132</v>
      </c>
      <c r="K4873">
        <v>28</v>
      </c>
      <c r="L4873" t="s">
        <v>33</v>
      </c>
      <c r="M4873">
        <f t="shared" si="152"/>
        <v>0</v>
      </c>
      <c r="N4873" s="23" t="s">
        <v>13472</v>
      </c>
      <c r="O4873" s="23" t="s">
        <v>1021</v>
      </c>
      <c r="P4873" s="23">
        <f t="shared" si="153"/>
        <v>6</v>
      </c>
    </row>
    <row r="4874" spans="1:16" x14ac:dyDescent="0.3">
      <c r="A4874">
        <v>5017</v>
      </c>
      <c r="B4874" t="s">
        <v>3616</v>
      </c>
      <c r="C4874" t="s">
        <v>5370</v>
      </c>
      <c r="D4874" t="s">
        <v>51</v>
      </c>
      <c r="E4874" t="s">
        <v>16</v>
      </c>
      <c r="F4874">
        <v>60</v>
      </c>
      <c r="G4874" t="s">
        <v>10314</v>
      </c>
      <c r="H4874" t="s">
        <v>163</v>
      </c>
      <c r="I4874" t="s">
        <v>164</v>
      </c>
      <c r="J4874" s="6">
        <v>44256</v>
      </c>
      <c r="K4874">
        <v>94</v>
      </c>
      <c r="L4874" t="s">
        <v>45</v>
      </c>
      <c r="M4874">
        <f t="shared" si="152"/>
        <v>0</v>
      </c>
      <c r="N4874" s="23" t="s">
        <v>13473</v>
      </c>
      <c r="O4874" s="23" t="s">
        <v>3780</v>
      </c>
      <c r="P4874" s="23">
        <f t="shared" si="153"/>
        <v>5</v>
      </c>
    </row>
    <row r="4875" spans="1:16" x14ac:dyDescent="0.3">
      <c r="A4875">
        <v>5018</v>
      </c>
      <c r="B4875" t="s">
        <v>1139</v>
      </c>
      <c r="C4875" t="s">
        <v>4664</v>
      </c>
      <c r="D4875" t="s">
        <v>51</v>
      </c>
      <c r="E4875" t="s">
        <v>16</v>
      </c>
      <c r="F4875">
        <v>60</v>
      </c>
      <c r="G4875" t="s">
        <v>10315</v>
      </c>
      <c r="H4875" t="s">
        <v>522</v>
      </c>
      <c r="I4875" t="s">
        <v>32</v>
      </c>
      <c r="J4875" s="6" t="s">
        <v>14028</v>
      </c>
      <c r="K4875">
        <v>40</v>
      </c>
      <c r="L4875" t="s">
        <v>159</v>
      </c>
      <c r="M4875">
        <f t="shared" si="152"/>
        <v>0</v>
      </c>
      <c r="N4875" s="23" t="s">
        <v>13474</v>
      </c>
      <c r="O4875" s="23" t="s">
        <v>10422</v>
      </c>
      <c r="P4875" s="23">
        <f t="shared" si="153"/>
        <v>4</v>
      </c>
    </row>
    <row r="4876" spans="1:16" x14ac:dyDescent="0.3">
      <c r="A4876">
        <v>5019</v>
      </c>
      <c r="B4876" t="s">
        <v>3946</v>
      </c>
      <c r="C4876" t="s">
        <v>309</v>
      </c>
      <c r="D4876" t="s">
        <v>28</v>
      </c>
      <c r="E4876" t="s">
        <v>29</v>
      </c>
      <c r="F4876">
        <v>90</v>
      </c>
      <c r="G4876" t="s">
        <v>10316</v>
      </c>
      <c r="H4876" t="s">
        <v>6101</v>
      </c>
      <c r="I4876" t="s">
        <v>32</v>
      </c>
      <c r="J4876" s="6">
        <v>43960</v>
      </c>
      <c r="K4876">
        <v>55</v>
      </c>
      <c r="L4876" t="s">
        <v>39</v>
      </c>
      <c r="M4876">
        <f t="shared" si="152"/>
        <v>0</v>
      </c>
      <c r="N4876" s="23" t="s">
        <v>13475</v>
      </c>
      <c r="O4876" s="23" t="s">
        <v>10422</v>
      </c>
      <c r="P4876" s="23">
        <f t="shared" si="153"/>
        <v>4</v>
      </c>
    </row>
    <row r="4877" spans="1:16" x14ac:dyDescent="0.3">
      <c r="A4877">
        <v>5020</v>
      </c>
      <c r="B4877" t="s">
        <v>10317</v>
      </c>
      <c r="C4877" t="s">
        <v>2089</v>
      </c>
      <c r="D4877" t="s">
        <v>51</v>
      </c>
      <c r="E4877" t="s">
        <v>16</v>
      </c>
      <c r="F4877">
        <v>30</v>
      </c>
      <c r="G4877" t="s">
        <v>10318</v>
      </c>
      <c r="H4877" t="s">
        <v>10319</v>
      </c>
      <c r="I4877" t="s">
        <v>2022</v>
      </c>
      <c r="J4877" s="6" t="s">
        <v>13641</v>
      </c>
      <c r="K4877">
        <v>45</v>
      </c>
      <c r="L4877" t="s">
        <v>70</v>
      </c>
      <c r="M4877">
        <f t="shared" si="152"/>
        <v>0</v>
      </c>
      <c r="N4877" s="23" t="s">
        <v>13326</v>
      </c>
      <c r="O4877" s="23" t="s">
        <v>10417</v>
      </c>
      <c r="P4877" s="23">
        <f t="shared" si="153"/>
        <v>5</v>
      </c>
    </row>
    <row r="4878" spans="1:16" x14ac:dyDescent="0.3">
      <c r="A4878">
        <v>5021</v>
      </c>
      <c r="B4878" t="s">
        <v>9700</v>
      </c>
      <c r="C4878" t="s">
        <v>4795</v>
      </c>
      <c r="D4878" t="s">
        <v>15</v>
      </c>
      <c r="E4878" t="s">
        <v>16</v>
      </c>
      <c r="F4878">
        <v>30</v>
      </c>
      <c r="G4878" t="s">
        <v>10318</v>
      </c>
      <c r="H4878" t="s">
        <v>2066</v>
      </c>
      <c r="I4878" t="s">
        <v>294</v>
      </c>
      <c r="J4878" s="6" t="s">
        <v>14138</v>
      </c>
      <c r="K4878">
        <v>24</v>
      </c>
      <c r="L4878" t="s">
        <v>54</v>
      </c>
      <c r="M4878">
        <f t="shared" si="152"/>
        <v>0</v>
      </c>
      <c r="N4878" s="23" t="s">
        <v>13326</v>
      </c>
      <c r="O4878" s="23" t="s">
        <v>10417</v>
      </c>
      <c r="P4878" s="23">
        <f t="shared" si="153"/>
        <v>5</v>
      </c>
    </row>
    <row r="4879" spans="1:16" x14ac:dyDescent="0.3">
      <c r="A4879">
        <v>5022</v>
      </c>
      <c r="B4879" t="s">
        <v>2191</v>
      </c>
      <c r="C4879" t="s">
        <v>6452</v>
      </c>
      <c r="D4879" t="s">
        <v>28</v>
      </c>
      <c r="E4879" t="s">
        <v>29</v>
      </c>
      <c r="F4879">
        <v>30</v>
      </c>
      <c r="G4879" t="s">
        <v>10320</v>
      </c>
      <c r="H4879" t="s">
        <v>993</v>
      </c>
      <c r="I4879" t="s">
        <v>32</v>
      </c>
      <c r="J4879" s="6" t="s">
        <v>14210</v>
      </c>
      <c r="K4879">
        <v>40</v>
      </c>
      <c r="L4879" t="s">
        <v>80</v>
      </c>
      <c r="M4879">
        <f t="shared" si="152"/>
        <v>0</v>
      </c>
      <c r="N4879" s="23" t="s">
        <v>13476</v>
      </c>
      <c r="O4879" s="23" t="s">
        <v>10416</v>
      </c>
      <c r="P4879" s="23">
        <f t="shared" si="153"/>
        <v>4</v>
      </c>
    </row>
    <row r="4880" spans="1:16" x14ac:dyDescent="0.3">
      <c r="A4880">
        <v>5023</v>
      </c>
      <c r="B4880" t="s">
        <v>10321</v>
      </c>
      <c r="C4880" t="s">
        <v>1923</v>
      </c>
      <c r="D4880" t="s">
        <v>15</v>
      </c>
      <c r="E4880" t="s">
        <v>16</v>
      </c>
      <c r="F4880">
        <v>30</v>
      </c>
      <c r="G4880" t="s">
        <v>14372</v>
      </c>
      <c r="H4880" t="s">
        <v>4729</v>
      </c>
      <c r="I4880" t="s">
        <v>32</v>
      </c>
      <c r="J4880" s="6">
        <v>44906</v>
      </c>
      <c r="K4880">
        <v>30</v>
      </c>
      <c r="L4880" t="s">
        <v>45</v>
      </c>
      <c r="M4880">
        <f t="shared" si="152"/>
        <v>0</v>
      </c>
      <c r="N4880" s="23" t="s">
        <v>13477</v>
      </c>
      <c r="O4880" s="23" t="s">
        <v>10438</v>
      </c>
      <c r="P4880" s="23">
        <f t="shared" si="153"/>
        <v>5</v>
      </c>
    </row>
    <row r="4881" spans="1:16" x14ac:dyDescent="0.3">
      <c r="A4881">
        <v>5024</v>
      </c>
      <c r="B4881" t="s">
        <v>4218</v>
      </c>
      <c r="C4881" t="s">
        <v>1133</v>
      </c>
      <c r="D4881" t="s">
        <v>28</v>
      </c>
      <c r="E4881" t="s">
        <v>29</v>
      </c>
      <c r="F4881">
        <v>90</v>
      </c>
      <c r="G4881" t="s">
        <v>10323</v>
      </c>
      <c r="H4881" t="s">
        <v>4028</v>
      </c>
      <c r="I4881" t="s">
        <v>32</v>
      </c>
      <c r="J4881" s="6" t="s">
        <v>14052</v>
      </c>
      <c r="K4881">
        <v>2</v>
      </c>
      <c r="L4881" t="s">
        <v>39</v>
      </c>
      <c r="M4881">
        <f t="shared" si="152"/>
        <v>0</v>
      </c>
      <c r="N4881" s="23" t="s">
        <v>13478</v>
      </c>
      <c r="O4881" s="23" t="s">
        <v>3780</v>
      </c>
      <c r="P4881" s="23">
        <f t="shared" si="153"/>
        <v>5</v>
      </c>
    </row>
    <row r="4882" spans="1:16" x14ac:dyDescent="0.3">
      <c r="A4882">
        <v>5025</v>
      </c>
      <c r="B4882" t="s">
        <v>8238</v>
      </c>
      <c r="C4882" t="s">
        <v>3141</v>
      </c>
      <c r="D4882" t="s">
        <v>28</v>
      </c>
      <c r="E4882" t="s">
        <v>29</v>
      </c>
      <c r="F4882">
        <v>90</v>
      </c>
      <c r="G4882" t="s">
        <v>10323</v>
      </c>
      <c r="H4882" t="s">
        <v>1629</v>
      </c>
      <c r="I4882" t="s">
        <v>32</v>
      </c>
      <c r="J4882" s="6">
        <v>44322</v>
      </c>
      <c r="K4882">
        <v>7</v>
      </c>
      <c r="L4882" t="s">
        <v>33</v>
      </c>
      <c r="M4882">
        <f t="shared" si="152"/>
        <v>0</v>
      </c>
      <c r="N4882" s="23" t="s">
        <v>13478</v>
      </c>
      <c r="O4882" s="23" t="s">
        <v>3780</v>
      </c>
      <c r="P4882" s="23">
        <f t="shared" si="153"/>
        <v>5</v>
      </c>
    </row>
    <row r="4883" spans="1:16" x14ac:dyDescent="0.3">
      <c r="A4883">
        <v>5026</v>
      </c>
      <c r="B4883" t="s">
        <v>2322</v>
      </c>
      <c r="C4883" t="s">
        <v>2451</v>
      </c>
      <c r="D4883" t="s">
        <v>51</v>
      </c>
      <c r="E4883" t="s">
        <v>16</v>
      </c>
      <c r="F4883">
        <v>90</v>
      </c>
      <c r="G4883" t="s">
        <v>15034</v>
      </c>
      <c r="H4883" t="s">
        <v>10069</v>
      </c>
      <c r="I4883" t="s">
        <v>32</v>
      </c>
      <c r="J4883" s="6" t="s">
        <v>13876</v>
      </c>
      <c r="K4883">
        <v>60</v>
      </c>
      <c r="L4883" t="s">
        <v>101</v>
      </c>
      <c r="M4883">
        <f t="shared" si="152"/>
        <v>0</v>
      </c>
      <c r="N4883" s="23" t="s">
        <v>13479</v>
      </c>
      <c r="O4883" s="23" t="s">
        <v>11728</v>
      </c>
      <c r="P4883" s="23">
        <f t="shared" si="153"/>
        <v>6</v>
      </c>
    </row>
    <row r="4884" spans="1:16" x14ac:dyDescent="0.3">
      <c r="A4884">
        <v>5027</v>
      </c>
      <c r="B4884" t="s">
        <v>4029</v>
      </c>
      <c r="C4884" t="s">
        <v>4113</v>
      </c>
      <c r="D4884" t="s">
        <v>28</v>
      </c>
      <c r="E4884" t="s">
        <v>29</v>
      </c>
      <c r="F4884">
        <v>60</v>
      </c>
      <c r="G4884" t="s">
        <v>15034</v>
      </c>
      <c r="H4884" t="s">
        <v>2902</v>
      </c>
      <c r="I4884" t="s">
        <v>32</v>
      </c>
      <c r="J4884" s="6">
        <v>44166</v>
      </c>
      <c r="K4884">
        <v>81</v>
      </c>
      <c r="L4884" t="s">
        <v>159</v>
      </c>
      <c r="M4884">
        <f t="shared" si="152"/>
        <v>0</v>
      </c>
      <c r="N4884" s="23" t="s">
        <v>13479</v>
      </c>
      <c r="O4884" s="23" t="s">
        <v>11728</v>
      </c>
      <c r="P4884" s="23">
        <f t="shared" si="153"/>
        <v>6</v>
      </c>
    </row>
    <row r="4885" spans="1:16" x14ac:dyDescent="0.3">
      <c r="A4885">
        <v>5028</v>
      </c>
      <c r="B4885" t="s">
        <v>9720</v>
      </c>
      <c r="C4885" t="s">
        <v>10325</v>
      </c>
      <c r="D4885" t="s">
        <v>15</v>
      </c>
      <c r="E4885" t="s">
        <v>16</v>
      </c>
      <c r="F4885">
        <v>30</v>
      </c>
      <c r="G4885" t="s">
        <v>15035</v>
      </c>
      <c r="H4885" t="s">
        <v>5376</v>
      </c>
      <c r="I4885" t="s">
        <v>32</v>
      </c>
      <c r="J4885" s="6">
        <v>43963</v>
      </c>
      <c r="K4885">
        <v>36</v>
      </c>
      <c r="L4885" t="s">
        <v>33</v>
      </c>
      <c r="M4885">
        <f t="shared" si="152"/>
        <v>0</v>
      </c>
      <c r="N4885" s="23" t="s">
        <v>13479</v>
      </c>
      <c r="O4885" s="23" t="s">
        <v>3369</v>
      </c>
      <c r="P4885" s="23">
        <f t="shared" si="153"/>
        <v>5</v>
      </c>
    </row>
    <row r="4886" spans="1:16" x14ac:dyDescent="0.3">
      <c r="A4886">
        <v>5029</v>
      </c>
      <c r="B4886" t="s">
        <v>1572</v>
      </c>
      <c r="C4886" t="s">
        <v>2101</v>
      </c>
      <c r="D4886" t="s">
        <v>28</v>
      </c>
      <c r="E4886" t="s">
        <v>29</v>
      </c>
      <c r="F4886">
        <v>60</v>
      </c>
      <c r="G4886" t="s">
        <v>10327</v>
      </c>
      <c r="H4886" t="s">
        <v>2622</v>
      </c>
      <c r="I4886" t="s">
        <v>294</v>
      </c>
      <c r="J4886" s="6" t="s">
        <v>14200</v>
      </c>
      <c r="K4886">
        <v>65</v>
      </c>
      <c r="L4886" t="s">
        <v>101</v>
      </c>
      <c r="M4886">
        <f t="shared" si="152"/>
        <v>0</v>
      </c>
      <c r="N4886" s="23" t="s">
        <v>13480</v>
      </c>
      <c r="O4886" s="23" t="s">
        <v>1665</v>
      </c>
      <c r="P4886" s="23">
        <f t="shared" si="153"/>
        <v>5</v>
      </c>
    </row>
    <row r="4887" spans="1:16" x14ac:dyDescent="0.3">
      <c r="A4887">
        <v>5030</v>
      </c>
      <c r="B4887" t="s">
        <v>10328</v>
      </c>
      <c r="C4887" t="s">
        <v>2690</v>
      </c>
      <c r="D4887" t="s">
        <v>15</v>
      </c>
      <c r="E4887" t="s">
        <v>16</v>
      </c>
      <c r="F4887">
        <v>90</v>
      </c>
      <c r="G4887" t="s">
        <v>10329</v>
      </c>
      <c r="H4887" t="s">
        <v>68</v>
      </c>
      <c r="I4887" t="s">
        <v>69</v>
      </c>
      <c r="J4887" s="6">
        <v>44471</v>
      </c>
      <c r="K4887">
        <v>62</v>
      </c>
      <c r="L4887" t="s">
        <v>54</v>
      </c>
      <c r="M4887">
        <f t="shared" si="152"/>
        <v>0</v>
      </c>
      <c r="N4887" s="23" t="s">
        <v>13480</v>
      </c>
      <c r="O4887" s="23" t="s">
        <v>10422</v>
      </c>
      <c r="P4887" s="23">
        <f t="shared" si="153"/>
        <v>4</v>
      </c>
    </row>
    <row r="4888" spans="1:16" x14ac:dyDescent="0.3">
      <c r="A4888">
        <v>5031</v>
      </c>
      <c r="B4888" t="s">
        <v>55</v>
      </c>
      <c r="C4888" t="s">
        <v>9110</v>
      </c>
      <c r="D4888" t="s">
        <v>28</v>
      </c>
      <c r="E4888" t="s">
        <v>29</v>
      </c>
      <c r="F4888">
        <v>60</v>
      </c>
      <c r="G4888" t="s">
        <v>10330</v>
      </c>
      <c r="H4888" t="s">
        <v>5718</v>
      </c>
      <c r="I4888" t="s">
        <v>294</v>
      </c>
      <c r="J4888" s="6" t="s">
        <v>13926</v>
      </c>
      <c r="K4888">
        <v>36</v>
      </c>
      <c r="L4888" t="s">
        <v>80</v>
      </c>
      <c r="M4888">
        <f t="shared" si="152"/>
        <v>0</v>
      </c>
      <c r="N4888" s="23" t="s">
        <v>13480</v>
      </c>
      <c r="O4888" s="23" t="s">
        <v>6</v>
      </c>
      <c r="P4888" s="23">
        <f t="shared" si="153"/>
        <v>6</v>
      </c>
    </row>
    <row r="4889" spans="1:16" x14ac:dyDescent="0.3">
      <c r="A4889">
        <v>5032</v>
      </c>
      <c r="B4889" t="s">
        <v>7195</v>
      </c>
      <c r="C4889" t="s">
        <v>2293</v>
      </c>
      <c r="D4889" t="s">
        <v>117</v>
      </c>
      <c r="E4889" t="s">
        <v>16</v>
      </c>
      <c r="F4889">
        <v>90</v>
      </c>
      <c r="G4889" t="s">
        <v>14768</v>
      </c>
      <c r="H4889" t="s">
        <v>912</v>
      </c>
      <c r="I4889" t="s">
        <v>913</v>
      </c>
      <c r="J4889" s="6">
        <v>44109</v>
      </c>
      <c r="K4889">
        <v>34</v>
      </c>
      <c r="L4889" t="s">
        <v>54</v>
      </c>
      <c r="M4889">
        <f t="shared" si="152"/>
        <v>0</v>
      </c>
      <c r="N4889" s="23" t="s">
        <v>543</v>
      </c>
      <c r="O4889" s="23" t="s">
        <v>10453</v>
      </c>
      <c r="P4889" s="23">
        <f t="shared" si="153"/>
        <v>7</v>
      </c>
    </row>
    <row r="4890" spans="1:16" x14ac:dyDescent="0.3">
      <c r="A4890">
        <v>5033</v>
      </c>
      <c r="B4890" t="s">
        <v>7200</v>
      </c>
      <c r="C4890" t="s">
        <v>6272</v>
      </c>
      <c r="D4890" t="s">
        <v>28</v>
      </c>
      <c r="E4890" t="s">
        <v>29</v>
      </c>
      <c r="F4890">
        <v>60</v>
      </c>
      <c r="G4890" t="s">
        <v>10332</v>
      </c>
      <c r="H4890" t="s">
        <v>3996</v>
      </c>
      <c r="I4890" t="s">
        <v>294</v>
      </c>
      <c r="J4890" s="6" t="s">
        <v>14087</v>
      </c>
      <c r="K4890">
        <v>78</v>
      </c>
      <c r="L4890" t="s">
        <v>45</v>
      </c>
      <c r="M4890">
        <f t="shared" si="152"/>
        <v>0</v>
      </c>
      <c r="N4890" s="23" t="s">
        <v>13481</v>
      </c>
      <c r="O4890" s="23" t="s">
        <v>10417</v>
      </c>
      <c r="P4890" s="23">
        <f t="shared" si="153"/>
        <v>5</v>
      </c>
    </row>
    <row r="4891" spans="1:16" x14ac:dyDescent="0.3">
      <c r="A4891">
        <v>5034</v>
      </c>
      <c r="B4891" t="s">
        <v>339</v>
      </c>
      <c r="C4891" t="s">
        <v>629</v>
      </c>
      <c r="D4891" t="s">
        <v>51</v>
      </c>
      <c r="E4891" t="s">
        <v>16</v>
      </c>
      <c r="F4891">
        <v>30</v>
      </c>
      <c r="G4891" t="s">
        <v>10333</v>
      </c>
      <c r="H4891" t="s">
        <v>2341</v>
      </c>
      <c r="I4891" t="s">
        <v>2342</v>
      </c>
      <c r="J4891" s="6">
        <v>44657</v>
      </c>
      <c r="K4891">
        <v>42</v>
      </c>
      <c r="L4891" t="s">
        <v>54</v>
      </c>
      <c r="M4891">
        <f t="shared" si="152"/>
        <v>0</v>
      </c>
      <c r="N4891" s="23" t="s">
        <v>13482</v>
      </c>
      <c r="O4891" s="23" t="s">
        <v>6</v>
      </c>
      <c r="P4891" s="23">
        <f t="shared" si="153"/>
        <v>6</v>
      </c>
    </row>
    <row r="4892" spans="1:16" x14ac:dyDescent="0.3">
      <c r="A4892">
        <v>5035</v>
      </c>
      <c r="B4892" t="s">
        <v>2906</v>
      </c>
      <c r="C4892" t="s">
        <v>2647</v>
      </c>
      <c r="D4892" t="s">
        <v>28</v>
      </c>
      <c r="E4892" t="s">
        <v>29</v>
      </c>
      <c r="F4892">
        <v>30</v>
      </c>
      <c r="G4892" t="s">
        <v>10334</v>
      </c>
      <c r="H4892" t="s">
        <v>270</v>
      </c>
      <c r="I4892" t="s">
        <v>187</v>
      </c>
      <c r="J4892" s="6">
        <v>44328</v>
      </c>
      <c r="K4892">
        <v>13</v>
      </c>
      <c r="L4892" t="s">
        <v>159</v>
      </c>
      <c r="M4892">
        <f t="shared" si="152"/>
        <v>0</v>
      </c>
      <c r="N4892" s="23" t="s">
        <v>13483</v>
      </c>
      <c r="O4892" s="23" t="s">
        <v>10425</v>
      </c>
      <c r="P4892" s="23">
        <f t="shared" si="153"/>
        <v>3</v>
      </c>
    </row>
    <row r="4893" spans="1:16" x14ac:dyDescent="0.3">
      <c r="A4893">
        <v>5036</v>
      </c>
      <c r="B4893" t="s">
        <v>10335</v>
      </c>
      <c r="C4893" t="s">
        <v>3589</v>
      </c>
      <c r="D4893" t="s">
        <v>15</v>
      </c>
      <c r="E4893" t="s">
        <v>16</v>
      </c>
      <c r="F4893">
        <v>90</v>
      </c>
      <c r="G4893" t="s">
        <v>10336</v>
      </c>
      <c r="H4893" t="s">
        <v>583</v>
      </c>
      <c r="I4893" t="s">
        <v>32</v>
      </c>
      <c r="J4893" s="6">
        <v>44413</v>
      </c>
      <c r="K4893">
        <v>80</v>
      </c>
      <c r="L4893" t="s">
        <v>80</v>
      </c>
      <c r="M4893">
        <f t="shared" si="152"/>
        <v>0</v>
      </c>
      <c r="N4893" s="23" t="s">
        <v>13484</v>
      </c>
      <c r="O4893" s="23" t="s">
        <v>10425</v>
      </c>
      <c r="P4893" s="23">
        <f t="shared" si="153"/>
        <v>3</v>
      </c>
    </row>
    <row r="4894" spans="1:16" x14ac:dyDescent="0.3">
      <c r="A4894">
        <v>5037</v>
      </c>
      <c r="B4894" t="s">
        <v>259</v>
      </c>
      <c r="C4894" t="s">
        <v>5354</v>
      </c>
      <c r="D4894" t="s">
        <v>15</v>
      </c>
      <c r="E4894" t="s">
        <v>16</v>
      </c>
      <c r="F4894">
        <v>30</v>
      </c>
      <c r="G4894" t="s">
        <v>10337</v>
      </c>
      <c r="H4894" t="s">
        <v>1864</v>
      </c>
      <c r="I4894" t="s">
        <v>294</v>
      </c>
      <c r="J4894" s="6" t="s">
        <v>14228</v>
      </c>
      <c r="K4894">
        <v>105</v>
      </c>
      <c r="L4894" t="s">
        <v>20</v>
      </c>
      <c r="M4894">
        <f t="shared" si="152"/>
        <v>0</v>
      </c>
      <c r="N4894" s="23" t="s">
        <v>13485</v>
      </c>
      <c r="O4894" s="23" t="s">
        <v>10755</v>
      </c>
      <c r="P4894" s="23">
        <f t="shared" si="153"/>
        <v>5</v>
      </c>
    </row>
    <row r="4895" spans="1:16" x14ac:dyDescent="0.3">
      <c r="A4895">
        <v>5038</v>
      </c>
      <c r="B4895" t="s">
        <v>657</v>
      </c>
      <c r="C4895" t="s">
        <v>4379</v>
      </c>
      <c r="D4895" t="s">
        <v>28</v>
      </c>
      <c r="E4895" t="s">
        <v>29</v>
      </c>
      <c r="F4895">
        <v>30</v>
      </c>
      <c r="G4895" t="s">
        <v>10338</v>
      </c>
      <c r="H4895" t="s">
        <v>5823</v>
      </c>
      <c r="I4895" t="s">
        <v>110</v>
      </c>
      <c r="J4895" s="6">
        <v>44348</v>
      </c>
      <c r="K4895">
        <v>53</v>
      </c>
      <c r="L4895" t="s">
        <v>101</v>
      </c>
      <c r="M4895">
        <f t="shared" si="152"/>
        <v>0</v>
      </c>
      <c r="N4895" s="23" t="s">
        <v>13486</v>
      </c>
      <c r="O4895" s="23" t="s">
        <v>10468</v>
      </c>
      <c r="P4895" s="23">
        <f t="shared" si="153"/>
        <v>8</v>
      </c>
    </row>
    <row r="4896" spans="1:16" x14ac:dyDescent="0.3">
      <c r="A4896">
        <v>5039</v>
      </c>
      <c r="B4896" t="s">
        <v>5785</v>
      </c>
      <c r="C4896" t="s">
        <v>9172</v>
      </c>
      <c r="D4896" t="s">
        <v>15</v>
      </c>
      <c r="E4896" t="s">
        <v>16</v>
      </c>
      <c r="F4896">
        <v>90</v>
      </c>
      <c r="G4896" t="s">
        <v>10339</v>
      </c>
      <c r="H4896" t="s">
        <v>6544</v>
      </c>
      <c r="I4896" t="s">
        <v>32</v>
      </c>
      <c r="J4896" s="6">
        <v>44539</v>
      </c>
      <c r="K4896">
        <v>91</v>
      </c>
      <c r="L4896" t="s">
        <v>80</v>
      </c>
      <c r="M4896">
        <f t="shared" si="152"/>
        <v>0</v>
      </c>
      <c r="N4896" s="23" t="s">
        <v>13486</v>
      </c>
      <c r="O4896" s="23" t="s">
        <v>6</v>
      </c>
      <c r="P4896" s="23">
        <f t="shared" si="153"/>
        <v>6</v>
      </c>
    </row>
    <row r="4897" spans="1:16" x14ac:dyDescent="0.3">
      <c r="A4897">
        <v>5040</v>
      </c>
      <c r="B4897" t="s">
        <v>305</v>
      </c>
      <c r="C4897" t="s">
        <v>5891</v>
      </c>
      <c r="D4897" t="s">
        <v>28</v>
      </c>
      <c r="E4897" t="s">
        <v>29</v>
      </c>
      <c r="F4897">
        <v>60</v>
      </c>
      <c r="G4897" t="s">
        <v>14769</v>
      </c>
      <c r="H4897" t="s">
        <v>4683</v>
      </c>
      <c r="I4897" t="s">
        <v>178</v>
      </c>
      <c r="J4897" s="6" t="s">
        <v>14172</v>
      </c>
      <c r="K4897">
        <v>83</v>
      </c>
      <c r="L4897" t="s">
        <v>70</v>
      </c>
      <c r="M4897">
        <f t="shared" si="152"/>
        <v>0</v>
      </c>
      <c r="N4897" s="23" t="s">
        <v>13487</v>
      </c>
      <c r="O4897" s="23" t="s">
        <v>1021</v>
      </c>
      <c r="P4897" s="23">
        <f t="shared" si="153"/>
        <v>6</v>
      </c>
    </row>
    <row r="4898" spans="1:16" x14ac:dyDescent="0.3">
      <c r="A4898">
        <v>5041</v>
      </c>
      <c r="B4898" t="s">
        <v>6267</v>
      </c>
      <c r="C4898" t="s">
        <v>1471</v>
      </c>
      <c r="D4898" t="s">
        <v>28</v>
      </c>
      <c r="E4898" t="s">
        <v>29</v>
      </c>
      <c r="F4898">
        <v>90</v>
      </c>
      <c r="G4898" t="s">
        <v>14770</v>
      </c>
      <c r="H4898" t="s">
        <v>396</v>
      </c>
      <c r="I4898" t="s">
        <v>32</v>
      </c>
      <c r="J4898" s="6" t="s">
        <v>14167</v>
      </c>
      <c r="K4898">
        <v>83</v>
      </c>
      <c r="L4898" t="s">
        <v>159</v>
      </c>
      <c r="M4898">
        <f t="shared" si="152"/>
        <v>0</v>
      </c>
      <c r="N4898" s="23" t="s">
        <v>13487</v>
      </c>
      <c r="O4898" s="23" t="s">
        <v>10490</v>
      </c>
      <c r="P4898" s="23">
        <f t="shared" si="153"/>
        <v>4</v>
      </c>
    </row>
    <row r="4899" spans="1:16" x14ac:dyDescent="0.3">
      <c r="A4899">
        <v>5042</v>
      </c>
      <c r="B4899" t="s">
        <v>10065</v>
      </c>
      <c r="C4899" t="s">
        <v>1554</v>
      </c>
      <c r="D4899" t="s">
        <v>15</v>
      </c>
      <c r="E4899" t="s">
        <v>16</v>
      </c>
      <c r="F4899">
        <v>60</v>
      </c>
      <c r="G4899" t="s">
        <v>10342</v>
      </c>
      <c r="H4899" t="s">
        <v>8946</v>
      </c>
      <c r="I4899" t="s">
        <v>95</v>
      </c>
      <c r="J4899" s="6" t="s">
        <v>13633</v>
      </c>
      <c r="K4899">
        <v>72</v>
      </c>
      <c r="L4899" t="s">
        <v>33</v>
      </c>
      <c r="M4899">
        <f t="shared" si="152"/>
        <v>0</v>
      </c>
      <c r="N4899" s="23" t="s">
        <v>13488</v>
      </c>
      <c r="O4899" s="23" t="s">
        <v>10422</v>
      </c>
      <c r="P4899" s="23">
        <f t="shared" si="153"/>
        <v>4</v>
      </c>
    </row>
    <row r="4900" spans="1:16" x14ac:dyDescent="0.3">
      <c r="A4900">
        <v>5043</v>
      </c>
      <c r="B4900" t="s">
        <v>10343</v>
      </c>
      <c r="C4900" t="s">
        <v>2427</v>
      </c>
      <c r="D4900" t="s">
        <v>28</v>
      </c>
      <c r="E4900" t="s">
        <v>29</v>
      </c>
      <c r="F4900">
        <v>30</v>
      </c>
      <c r="G4900" t="s">
        <v>14373</v>
      </c>
      <c r="H4900" t="s">
        <v>574</v>
      </c>
      <c r="I4900" t="s">
        <v>575</v>
      </c>
      <c r="J4900" s="6" t="s">
        <v>14033</v>
      </c>
      <c r="K4900">
        <v>66</v>
      </c>
      <c r="L4900" t="s">
        <v>45</v>
      </c>
      <c r="M4900">
        <f t="shared" si="152"/>
        <v>0</v>
      </c>
      <c r="N4900" s="23" t="s">
        <v>13489</v>
      </c>
      <c r="O4900" s="23" t="s">
        <v>3780</v>
      </c>
      <c r="P4900" s="23">
        <f t="shared" si="153"/>
        <v>5</v>
      </c>
    </row>
    <row r="4901" spans="1:16" x14ac:dyDescent="0.3">
      <c r="A4901">
        <v>5044</v>
      </c>
      <c r="B4901" t="s">
        <v>2819</v>
      </c>
      <c r="C4901" t="s">
        <v>111</v>
      </c>
      <c r="D4901" t="s">
        <v>28</v>
      </c>
      <c r="E4901" t="s">
        <v>29</v>
      </c>
      <c r="F4901">
        <v>90</v>
      </c>
      <c r="G4901" t="s">
        <v>10345</v>
      </c>
      <c r="H4901" t="s">
        <v>374</v>
      </c>
      <c r="I4901" t="s">
        <v>25</v>
      </c>
      <c r="J4901" s="6">
        <v>44261</v>
      </c>
      <c r="K4901">
        <v>47</v>
      </c>
      <c r="L4901" t="s">
        <v>45</v>
      </c>
      <c r="M4901">
        <f t="shared" si="152"/>
        <v>0</v>
      </c>
      <c r="N4901" s="23" t="s">
        <v>13490</v>
      </c>
      <c r="O4901" s="23" t="s">
        <v>10828</v>
      </c>
      <c r="P4901" s="23">
        <f t="shared" si="153"/>
        <v>6</v>
      </c>
    </row>
    <row r="4902" spans="1:16" x14ac:dyDescent="0.3">
      <c r="A4902">
        <v>5045</v>
      </c>
      <c r="B4902" t="s">
        <v>9508</v>
      </c>
      <c r="C4902" t="s">
        <v>8144</v>
      </c>
      <c r="D4902" t="s">
        <v>51</v>
      </c>
      <c r="E4902" t="s">
        <v>16</v>
      </c>
      <c r="F4902">
        <v>30</v>
      </c>
      <c r="G4902" t="s">
        <v>10346</v>
      </c>
      <c r="H4902" t="s">
        <v>3271</v>
      </c>
      <c r="I4902" t="s">
        <v>173</v>
      </c>
      <c r="J4902" s="6" t="s">
        <v>14011</v>
      </c>
      <c r="K4902">
        <v>8</v>
      </c>
      <c r="L4902" t="s">
        <v>54</v>
      </c>
      <c r="M4902">
        <f t="shared" si="152"/>
        <v>0</v>
      </c>
      <c r="N4902" s="23" t="s">
        <v>13490</v>
      </c>
      <c r="O4902" s="23" t="s">
        <v>10422</v>
      </c>
      <c r="P4902" s="23">
        <f t="shared" si="153"/>
        <v>4</v>
      </c>
    </row>
    <row r="4903" spans="1:16" x14ac:dyDescent="0.3">
      <c r="A4903">
        <v>5046</v>
      </c>
      <c r="B4903" t="s">
        <v>7104</v>
      </c>
      <c r="C4903" t="s">
        <v>4222</v>
      </c>
      <c r="D4903" t="s">
        <v>28</v>
      </c>
      <c r="E4903" t="s">
        <v>29</v>
      </c>
      <c r="F4903">
        <v>60</v>
      </c>
      <c r="G4903" t="s">
        <v>10347</v>
      </c>
      <c r="H4903" t="s">
        <v>1880</v>
      </c>
      <c r="I4903" t="s">
        <v>32</v>
      </c>
      <c r="J4903" s="6">
        <v>44143</v>
      </c>
      <c r="K4903">
        <v>20</v>
      </c>
      <c r="L4903" t="s">
        <v>101</v>
      </c>
      <c r="M4903">
        <f t="shared" si="152"/>
        <v>0</v>
      </c>
      <c r="N4903" s="23" t="s">
        <v>13491</v>
      </c>
      <c r="O4903" s="23" t="s">
        <v>10476</v>
      </c>
      <c r="P4903" s="23">
        <f t="shared" si="153"/>
        <v>5</v>
      </c>
    </row>
    <row r="4904" spans="1:16" x14ac:dyDescent="0.3">
      <c r="A4904">
        <v>5048</v>
      </c>
      <c r="B4904" t="s">
        <v>10348</v>
      </c>
      <c r="C4904" t="s">
        <v>1741</v>
      </c>
      <c r="D4904" t="s">
        <v>15</v>
      </c>
      <c r="E4904" t="s">
        <v>16</v>
      </c>
      <c r="F4904">
        <v>30</v>
      </c>
      <c r="G4904" t="s">
        <v>10349</v>
      </c>
      <c r="H4904" t="s">
        <v>1310</v>
      </c>
      <c r="I4904" t="s">
        <v>1311</v>
      </c>
      <c r="J4904" s="6" t="s">
        <v>13810</v>
      </c>
      <c r="K4904">
        <v>36</v>
      </c>
      <c r="L4904" t="s">
        <v>159</v>
      </c>
      <c r="M4904">
        <f t="shared" si="152"/>
        <v>0</v>
      </c>
      <c r="N4904" s="23" t="s">
        <v>13492</v>
      </c>
      <c r="O4904" s="23" t="s">
        <v>10422</v>
      </c>
      <c r="P4904" s="23">
        <f t="shared" si="153"/>
        <v>4</v>
      </c>
    </row>
    <row r="4905" spans="1:16" x14ac:dyDescent="0.3">
      <c r="A4905">
        <v>5049</v>
      </c>
      <c r="B4905" t="s">
        <v>4946</v>
      </c>
      <c r="C4905" t="s">
        <v>9475</v>
      </c>
      <c r="D4905" t="s">
        <v>28</v>
      </c>
      <c r="E4905" t="s">
        <v>29</v>
      </c>
      <c r="F4905">
        <v>90</v>
      </c>
      <c r="G4905" t="s">
        <v>10350</v>
      </c>
      <c r="H4905" t="s">
        <v>6778</v>
      </c>
      <c r="I4905" t="s">
        <v>38</v>
      </c>
      <c r="J4905" s="6" t="s">
        <v>13799</v>
      </c>
      <c r="K4905">
        <v>50</v>
      </c>
      <c r="L4905" t="s">
        <v>70</v>
      </c>
      <c r="M4905">
        <f t="shared" si="152"/>
        <v>0</v>
      </c>
      <c r="N4905" s="23" t="s">
        <v>13493</v>
      </c>
      <c r="O4905" s="23" t="s">
        <v>1021</v>
      </c>
      <c r="P4905" s="23">
        <f t="shared" si="153"/>
        <v>6</v>
      </c>
    </row>
    <row r="4906" spans="1:16" x14ac:dyDescent="0.3">
      <c r="A4906">
        <v>5050</v>
      </c>
      <c r="B4906" t="s">
        <v>10351</v>
      </c>
      <c r="C4906" t="s">
        <v>1832</v>
      </c>
      <c r="D4906" t="s">
        <v>92</v>
      </c>
      <c r="E4906" t="s">
        <v>16</v>
      </c>
      <c r="F4906">
        <v>60</v>
      </c>
      <c r="G4906" t="s">
        <v>10352</v>
      </c>
      <c r="H4906" t="s">
        <v>974</v>
      </c>
      <c r="I4906" t="s">
        <v>32</v>
      </c>
      <c r="J4906" s="6">
        <v>44562</v>
      </c>
      <c r="K4906">
        <v>28</v>
      </c>
      <c r="L4906" t="s">
        <v>64</v>
      </c>
      <c r="M4906">
        <f t="shared" si="152"/>
        <v>0</v>
      </c>
      <c r="N4906" s="23" t="s">
        <v>13493</v>
      </c>
      <c r="O4906" s="23" t="s">
        <v>10468</v>
      </c>
      <c r="P4906" s="23">
        <f t="shared" si="153"/>
        <v>8</v>
      </c>
    </row>
    <row r="4907" spans="1:16" x14ac:dyDescent="0.3">
      <c r="A4907">
        <v>5051</v>
      </c>
      <c r="B4907" t="s">
        <v>10353</v>
      </c>
      <c r="C4907" t="s">
        <v>5926</v>
      </c>
      <c r="D4907" t="s">
        <v>51</v>
      </c>
      <c r="E4907" t="s">
        <v>16</v>
      </c>
      <c r="F4907">
        <v>60</v>
      </c>
      <c r="G4907" t="s">
        <v>10354</v>
      </c>
      <c r="H4907" t="s">
        <v>7151</v>
      </c>
      <c r="I4907" t="s">
        <v>38</v>
      </c>
      <c r="J4907" s="6" t="s">
        <v>13743</v>
      </c>
      <c r="K4907">
        <v>75</v>
      </c>
      <c r="L4907" t="s">
        <v>70</v>
      </c>
      <c r="M4907">
        <f t="shared" si="152"/>
        <v>0</v>
      </c>
      <c r="N4907" s="23" t="s">
        <v>13493</v>
      </c>
      <c r="O4907" s="23" t="s">
        <v>10717</v>
      </c>
      <c r="P4907" s="23">
        <f t="shared" si="153"/>
        <v>4</v>
      </c>
    </row>
    <row r="4908" spans="1:16" x14ac:dyDescent="0.3">
      <c r="A4908">
        <v>5052</v>
      </c>
      <c r="B4908" t="s">
        <v>824</v>
      </c>
      <c r="C4908" t="s">
        <v>3301</v>
      </c>
      <c r="D4908" t="s">
        <v>28</v>
      </c>
      <c r="E4908" t="s">
        <v>29</v>
      </c>
      <c r="F4908">
        <v>30</v>
      </c>
      <c r="G4908" t="s">
        <v>10355</v>
      </c>
      <c r="H4908" t="s">
        <v>2799</v>
      </c>
      <c r="I4908" t="s">
        <v>32</v>
      </c>
      <c r="J4908" s="6" t="s">
        <v>13856</v>
      </c>
      <c r="K4908">
        <v>12</v>
      </c>
      <c r="L4908" t="s">
        <v>70</v>
      </c>
      <c r="M4908">
        <f t="shared" si="152"/>
        <v>0</v>
      </c>
      <c r="N4908" s="23" t="s">
        <v>13493</v>
      </c>
      <c r="O4908" s="23" t="s">
        <v>6</v>
      </c>
      <c r="P4908" s="23">
        <f t="shared" si="153"/>
        <v>6</v>
      </c>
    </row>
    <row r="4909" spans="1:16" x14ac:dyDescent="0.3">
      <c r="A4909">
        <v>5053</v>
      </c>
      <c r="B4909" t="s">
        <v>2027</v>
      </c>
      <c r="C4909" t="s">
        <v>10356</v>
      </c>
      <c r="D4909" t="s">
        <v>51</v>
      </c>
      <c r="E4909" t="s">
        <v>16</v>
      </c>
      <c r="F4909">
        <v>90</v>
      </c>
      <c r="G4909" t="s">
        <v>13599</v>
      </c>
      <c r="H4909" t="s">
        <v>2021</v>
      </c>
      <c r="I4909" t="s">
        <v>2022</v>
      </c>
      <c r="J4909" s="6" t="s">
        <v>13699</v>
      </c>
      <c r="K4909">
        <v>74</v>
      </c>
      <c r="L4909" t="s">
        <v>33</v>
      </c>
      <c r="M4909">
        <f t="shared" si="152"/>
        <v>0</v>
      </c>
      <c r="N4909" s="23" t="s">
        <v>13494</v>
      </c>
      <c r="O4909" s="23" t="s">
        <v>13495</v>
      </c>
      <c r="P4909" s="23">
        <f t="shared" si="153"/>
        <v>3</v>
      </c>
    </row>
    <row r="4910" spans="1:16" x14ac:dyDescent="0.3">
      <c r="A4910">
        <v>5054</v>
      </c>
      <c r="B4910" t="s">
        <v>196</v>
      </c>
      <c r="C4910" t="s">
        <v>4504</v>
      </c>
      <c r="D4910" t="s">
        <v>28</v>
      </c>
      <c r="E4910" t="s">
        <v>29</v>
      </c>
      <c r="F4910">
        <v>60</v>
      </c>
      <c r="G4910" t="s">
        <v>10358</v>
      </c>
      <c r="H4910" t="s">
        <v>2376</v>
      </c>
      <c r="I4910" t="s">
        <v>32</v>
      </c>
      <c r="J4910" s="6">
        <v>44166</v>
      </c>
      <c r="K4910">
        <v>55</v>
      </c>
      <c r="L4910" t="s">
        <v>33</v>
      </c>
      <c r="M4910">
        <f t="shared" si="152"/>
        <v>0</v>
      </c>
      <c r="N4910" s="23" t="s">
        <v>13496</v>
      </c>
      <c r="O4910" s="23" t="s">
        <v>6</v>
      </c>
      <c r="P4910" s="23">
        <f t="shared" si="153"/>
        <v>6</v>
      </c>
    </row>
    <row r="4911" spans="1:16" x14ac:dyDescent="0.3">
      <c r="A4911">
        <v>5055</v>
      </c>
      <c r="B4911" t="s">
        <v>10359</v>
      </c>
      <c r="C4911" t="s">
        <v>2841</v>
      </c>
      <c r="D4911" t="s">
        <v>15</v>
      </c>
      <c r="E4911" t="s">
        <v>16</v>
      </c>
      <c r="F4911">
        <v>90</v>
      </c>
      <c r="G4911" t="s">
        <v>10360</v>
      </c>
      <c r="H4911" t="s">
        <v>3764</v>
      </c>
      <c r="I4911" t="s">
        <v>32</v>
      </c>
      <c r="J4911" s="6">
        <v>44656</v>
      </c>
      <c r="K4911">
        <v>8</v>
      </c>
      <c r="L4911" t="s">
        <v>45</v>
      </c>
      <c r="M4911">
        <f t="shared" si="152"/>
        <v>0</v>
      </c>
      <c r="N4911" s="23" t="s">
        <v>13497</v>
      </c>
      <c r="O4911" s="23" t="s">
        <v>10430</v>
      </c>
      <c r="P4911" s="23">
        <f t="shared" si="153"/>
        <v>9</v>
      </c>
    </row>
    <row r="4912" spans="1:16" x14ac:dyDescent="0.3">
      <c r="A4912">
        <v>5056</v>
      </c>
      <c r="B4912" t="s">
        <v>10361</v>
      </c>
      <c r="C4912" t="s">
        <v>9953</v>
      </c>
      <c r="D4912" t="s">
        <v>41</v>
      </c>
      <c r="E4912" t="s">
        <v>16</v>
      </c>
      <c r="F4912">
        <v>60</v>
      </c>
      <c r="G4912" t="s">
        <v>14374</v>
      </c>
      <c r="H4912" t="s">
        <v>7768</v>
      </c>
      <c r="I4912" t="s">
        <v>19</v>
      </c>
      <c r="J4912" s="6">
        <v>43960</v>
      </c>
      <c r="K4912">
        <v>36</v>
      </c>
      <c r="L4912" t="s">
        <v>20</v>
      </c>
      <c r="M4912">
        <f t="shared" si="152"/>
        <v>0</v>
      </c>
      <c r="N4912" s="23" t="s">
        <v>13498</v>
      </c>
      <c r="O4912" s="23" t="s">
        <v>10430</v>
      </c>
      <c r="P4912" s="23">
        <f t="shared" si="153"/>
        <v>9</v>
      </c>
    </row>
    <row r="4913" spans="1:16" x14ac:dyDescent="0.3">
      <c r="A4913">
        <v>5057</v>
      </c>
      <c r="B4913" t="s">
        <v>10363</v>
      </c>
      <c r="C4913" t="s">
        <v>1439</v>
      </c>
      <c r="D4913" t="s">
        <v>15</v>
      </c>
      <c r="E4913" t="s">
        <v>16</v>
      </c>
      <c r="F4913">
        <v>30</v>
      </c>
      <c r="G4913" t="s">
        <v>10364</v>
      </c>
      <c r="H4913" t="s">
        <v>6479</v>
      </c>
      <c r="I4913" t="s">
        <v>187</v>
      </c>
      <c r="J4913" s="6" t="s">
        <v>14099</v>
      </c>
      <c r="K4913">
        <v>22</v>
      </c>
      <c r="L4913" t="s">
        <v>39</v>
      </c>
      <c r="M4913">
        <f t="shared" si="152"/>
        <v>0</v>
      </c>
      <c r="N4913" s="23" t="s">
        <v>13497</v>
      </c>
      <c r="O4913" s="23" t="s">
        <v>10468</v>
      </c>
      <c r="P4913" s="23">
        <f t="shared" si="153"/>
        <v>8</v>
      </c>
    </row>
    <row r="4914" spans="1:16" x14ac:dyDescent="0.3">
      <c r="A4914">
        <v>5058</v>
      </c>
      <c r="B4914" t="s">
        <v>4372</v>
      </c>
      <c r="C4914" t="s">
        <v>2402</v>
      </c>
      <c r="D4914" t="s">
        <v>28</v>
      </c>
      <c r="E4914" t="s">
        <v>29</v>
      </c>
      <c r="F4914">
        <v>90</v>
      </c>
      <c r="G4914" t="s">
        <v>10365</v>
      </c>
      <c r="H4914" t="s">
        <v>4285</v>
      </c>
      <c r="I4914" t="s">
        <v>124</v>
      </c>
      <c r="J4914" s="6">
        <v>43898</v>
      </c>
      <c r="K4914">
        <v>58</v>
      </c>
      <c r="L4914" t="s">
        <v>20</v>
      </c>
      <c r="M4914">
        <f t="shared" si="152"/>
        <v>0</v>
      </c>
      <c r="N4914" s="23" t="s">
        <v>13497</v>
      </c>
      <c r="O4914" s="23" t="s">
        <v>10438</v>
      </c>
      <c r="P4914" s="23">
        <f t="shared" si="153"/>
        <v>5</v>
      </c>
    </row>
    <row r="4915" spans="1:16" x14ac:dyDescent="0.3">
      <c r="A4915">
        <v>5059</v>
      </c>
      <c r="B4915" t="s">
        <v>1229</v>
      </c>
      <c r="C4915" t="s">
        <v>589</v>
      </c>
      <c r="D4915" t="s">
        <v>28</v>
      </c>
      <c r="E4915" t="s">
        <v>29</v>
      </c>
      <c r="F4915">
        <v>30</v>
      </c>
      <c r="G4915" t="s">
        <v>10365</v>
      </c>
      <c r="H4915" t="s">
        <v>3678</v>
      </c>
      <c r="I4915" t="s">
        <v>32</v>
      </c>
      <c r="J4915" s="6" t="s">
        <v>14081</v>
      </c>
      <c r="K4915">
        <v>50</v>
      </c>
      <c r="L4915" t="s">
        <v>70</v>
      </c>
      <c r="M4915">
        <f t="shared" si="152"/>
        <v>0</v>
      </c>
      <c r="N4915" s="23" t="s">
        <v>13497</v>
      </c>
      <c r="O4915" s="23" t="s">
        <v>10438</v>
      </c>
      <c r="P4915" s="23">
        <f t="shared" si="153"/>
        <v>5</v>
      </c>
    </row>
    <row r="4916" spans="1:16" x14ac:dyDescent="0.3">
      <c r="A4916">
        <v>5060</v>
      </c>
      <c r="B4916" t="s">
        <v>2398</v>
      </c>
      <c r="C4916" t="s">
        <v>2653</v>
      </c>
      <c r="D4916" t="s">
        <v>15</v>
      </c>
      <c r="E4916" t="s">
        <v>16</v>
      </c>
      <c r="F4916">
        <v>60</v>
      </c>
      <c r="G4916" t="s">
        <v>10366</v>
      </c>
      <c r="H4916" t="s">
        <v>137</v>
      </c>
      <c r="I4916" t="s">
        <v>32</v>
      </c>
      <c r="J4916" s="6" t="s">
        <v>14175</v>
      </c>
      <c r="K4916">
        <v>63</v>
      </c>
      <c r="L4916" t="s">
        <v>39</v>
      </c>
      <c r="M4916">
        <f t="shared" si="152"/>
        <v>0</v>
      </c>
      <c r="N4916" s="23" t="s">
        <v>13499</v>
      </c>
      <c r="O4916" s="23" t="s">
        <v>10422</v>
      </c>
      <c r="P4916" s="23">
        <f t="shared" si="153"/>
        <v>4</v>
      </c>
    </row>
    <row r="4917" spans="1:16" x14ac:dyDescent="0.3">
      <c r="A4917">
        <v>5061</v>
      </c>
      <c r="B4917" t="s">
        <v>10367</v>
      </c>
      <c r="C4917" t="s">
        <v>143</v>
      </c>
      <c r="D4917" t="s">
        <v>15</v>
      </c>
      <c r="E4917" t="s">
        <v>16</v>
      </c>
      <c r="F4917">
        <v>30</v>
      </c>
      <c r="G4917" t="s">
        <v>10368</v>
      </c>
      <c r="H4917" t="s">
        <v>5634</v>
      </c>
      <c r="I4917" t="s">
        <v>32</v>
      </c>
      <c r="J4917" s="6">
        <v>44228</v>
      </c>
      <c r="K4917">
        <v>20</v>
      </c>
      <c r="L4917" t="s">
        <v>64</v>
      </c>
      <c r="M4917">
        <f t="shared" si="152"/>
        <v>0</v>
      </c>
      <c r="N4917" s="23" t="s">
        <v>13500</v>
      </c>
      <c r="O4917" s="23" t="s">
        <v>10422</v>
      </c>
      <c r="P4917" s="23">
        <f t="shared" si="153"/>
        <v>4</v>
      </c>
    </row>
    <row r="4918" spans="1:16" x14ac:dyDescent="0.3">
      <c r="A4918">
        <v>5062</v>
      </c>
      <c r="B4918" t="s">
        <v>7678</v>
      </c>
      <c r="C4918" t="s">
        <v>1851</v>
      </c>
      <c r="D4918" t="s">
        <v>28</v>
      </c>
      <c r="E4918" t="s">
        <v>29</v>
      </c>
      <c r="F4918">
        <v>60</v>
      </c>
      <c r="G4918" t="s">
        <v>14771</v>
      </c>
      <c r="H4918" t="s">
        <v>2673</v>
      </c>
      <c r="I4918" t="s">
        <v>19</v>
      </c>
      <c r="J4918" s="6" t="s">
        <v>14156</v>
      </c>
      <c r="K4918">
        <v>51</v>
      </c>
      <c r="L4918" t="s">
        <v>39</v>
      </c>
      <c r="M4918">
        <f t="shared" si="152"/>
        <v>0</v>
      </c>
      <c r="N4918" s="23" t="s">
        <v>13501</v>
      </c>
      <c r="O4918" s="23" t="s">
        <v>10449</v>
      </c>
      <c r="P4918" s="23">
        <f t="shared" si="153"/>
        <v>7</v>
      </c>
    </row>
    <row r="4919" spans="1:16" x14ac:dyDescent="0.3">
      <c r="A4919">
        <v>5063</v>
      </c>
      <c r="B4919" t="s">
        <v>10370</v>
      </c>
      <c r="C4919" t="s">
        <v>1638</v>
      </c>
      <c r="D4919" t="s">
        <v>28</v>
      </c>
      <c r="E4919" t="s">
        <v>29</v>
      </c>
      <c r="F4919">
        <v>60</v>
      </c>
      <c r="G4919" t="s">
        <v>14375</v>
      </c>
      <c r="H4919" t="s">
        <v>1674</v>
      </c>
      <c r="I4919" t="s">
        <v>25</v>
      </c>
      <c r="J4919" s="6">
        <v>44532</v>
      </c>
      <c r="K4919">
        <v>86</v>
      </c>
      <c r="L4919" t="s">
        <v>70</v>
      </c>
      <c r="M4919">
        <f t="shared" si="152"/>
        <v>0</v>
      </c>
      <c r="N4919" s="23" t="s">
        <v>13502</v>
      </c>
      <c r="O4919" s="23" t="s">
        <v>10446</v>
      </c>
      <c r="P4919" s="23">
        <f t="shared" si="153"/>
        <v>5</v>
      </c>
    </row>
    <row r="4920" spans="1:16" x14ac:dyDescent="0.3">
      <c r="A4920">
        <v>5064</v>
      </c>
      <c r="B4920" t="s">
        <v>2690</v>
      </c>
      <c r="C4920" t="s">
        <v>7062</v>
      </c>
      <c r="D4920" t="s">
        <v>28</v>
      </c>
      <c r="E4920" t="s">
        <v>29</v>
      </c>
      <c r="F4920">
        <v>90</v>
      </c>
      <c r="G4920" t="s">
        <v>10372</v>
      </c>
      <c r="H4920" t="s">
        <v>4451</v>
      </c>
      <c r="I4920" t="s">
        <v>32</v>
      </c>
      <c r="J4920" s="6" t="s">
        <v>14096</v>
      </c>
      <c r="K4920">
        <v>39</v>
      </c>
      <c r="L4920" t="s">
        <v>20</v>
      </c>
      <c r="M4920">
        <f t="shared" si="152"/>
        <v>0</v>
      </c>
      <c r="N4920" s="23" t="s">
        <v>13503</v>
      </c>
      <c r="O4920" s="23" t="s">
        <v>10468</v>
      </c>
      <c r="P4920" s="23">
        <f t="shared" si="153"/>
        <v>8</v>
      </c>
    </row>
    <row r="4921" spans="1:16" x14ac:dyDescent="0.3">
      <c r="A4921">
        <v>5065</v>
      </c>
      <c r="B4921" t="s">
        <v>6874</v>
      </c>
      <c r="C4921" t="s">
        <v>4121</v>
      </c>
      <c r="D4921" t="s">
        <v>51</v>
      </c>
      <c r="E4921" t="s">
        <v>16</v>
      </c>
      <c r="F4921">
        <v>90</v>
      </c>
      <c r="G4921" t="s">
        <v>10373</v>
      </c>
      <c r="H4921" t="s">
        <v>1334</v>
      </c>
      <c r="I4921" t="s">
        <v>38</v>
      </c>
      <c r="J4921" s="6">
        <v>44352</v>
      </c>
      <c r="K4921">
        <v>86</v>
      </c>
      <c r="L4921" t="s">
        <v>70</v>
      </c>
      <c r="M4921">
        <f t="shared" si="152"/>
        <v>0</v>
      </c>
      <c r="N4921" s="23" t="s">
        <v>13504</v>
      </c>
      <c r="O4921" s="23" t="s">
        <v>6</v>
      </c>
      <c r="P4921" s="23">
        <f t="shared" si="153"/>
        <v>6</v>
      </c>
    </row>
    <row r="4922" spans="1:16" x14ac:dyDescent="0.3">
      <c r="A4922">
        <v>5066</v>
      </c>
      <c r="B4922" t="s">
        <v>10374</v>
      </c>
      <c r="C4922" t="s">
        <v>4596</v>
      </c>
      <c r="D4922" t="s">
        <v>51</v>
      </c>
      <c r="E4922" t="s">
        <v>16</v>
      </c>
      <c r="F4922">
        <v>30</v>
      </c>
      <c r="G4922" t="s">
        <v>10373</v>
      </c>
      <c r="H4922" t="s">
        <v>389</v>
      </c>
      <c r="I4922" t="s">
        <v>32</v>
      </c>
      <c r="J4922" s="6" t="s">
        <v>14037</v>
      </c>
      <c r="K4922">
        <v>52</v>
      </c>
      <c r="L4922" t="s">
        <v>64</v>
      </c>
      <c r="M4922">
        <f t="shared" si="152"/>
        <v>0</v>
      </c>
      <c r="N4922" s="23" t="s">
        <v>13504</v>
      </c>
      <c r="O4922" s="23" t="s">
        <v>6</v>
      </c>
      <c r="P4922" s="23">
        <f t="shared" si="153"/>
        <v>6</v>
      </c>
    </row>
    <row r="4923" spans="1:16" x14ac:dyDescent="0.3">
      <c r="A4923">
        <v>5067</v>
      </c>
      <c r="B4923" t="s">
        <v>1602</v>
      </c>
      <c r="C4923" t="s">
        <v>4681</v>
      </c>
      <c r="D4923" t="s">
        <v>28</v>
      </c>
      <c r="E4923" t="s">
        <v>29</v>
      </c>
      <c r="F4923">
        <v>90</v>
      </c>
      <c r="G4923" t="s">
        <v>10375</v>
      </c>
      <c r="H4923" t="s">
        <v>694</v>
      </c>
      <c r="I4923" t="s">
        <v>32</v>
      </c>
      <c r="J4923" s="6">
        <v>44051</v>
      </c>
      <c r="K4923">
        <v>39</v>
      </c>
      <c r="L4923" t="s">
        <v>64</v>
      </c>
      <c r="M4923">
        <f t="shared" si="152"/>
        <v>0</v>
      </c>
      <c r="N4923" s="23" t="s">
        <v>5340</v>
      </c>
      <c r="O4923" s="23" t="s">
        <v>3780</v>
      </c>
      <c r="P4923" s="23">
        <f t="shared" si="153"/>
        <v>5</v>
      </c>
    </row>
    <row r="4924" spans="1:16" x14ac:dyDescent="0.3">
      <c r="A4924">
        <v>5068</v>
      </c>
      <c r="B4924" t="s">
        <v>4977</v>
      </c>
      <c r="C4924" t="s">
        <v>6226</v>
      </c>
      <c r="D4924" t="s">
        <v>51</v>
      </c>
      <c r="E4924" t="s">
        <v>16</v>
      </c>
      <c r="F4924">
        <v>90</v>
      </c>
      <c r="G4924" t="s">
        <v>10376</v>
      </c>
      <c r="H4924" t="s">
        <v>9609</v>
      </c>
      <c r="I4924" t="s">
        <v>19</v>
      </c>
      <c r="J4924" s="6" t="s">
        <v>13787</v>
      </c>
      <c r="K4924">
        <v>95</v>
      </c>
      <c r="L4924" t="s">
        <v>39</v>
      </c>
      <c r="M4924">
        <f t="shared" si="152"/>
        <v>0</v>
      </c>
      <c r="N4924" s="23" t="s">
        <v>13505</v>
      </c>
      <c r="O4924" s="23" t="s">
        <v>10422</v>
      </c>
      <c r="P4924" s="23">
        <f t="shared" si="153"/>
        <v>4</v>
      </c>
    </row>
    <row r="4925" spans="1:16" x14ac:dyDescent="0.3">
      <c r="A4925">
        <v>5069</v>
      </c>
      <c r="B4925" t="s">
        <v>3225</v>
      </c>
      <c r="C4925" t="s">
        <v>10377</v>
      </c>
      <c r="D4925" t="s">
        <v>51</v>
      </c>
      <c r="E4925" t="s">
        <v>16</v>
      </c>
      <c r="F4925">
        <v>30</v>
      </c>
      <c r="G4925" t="s">
        <v>10378</v>
      </c>
      <c r="H4925" t="s">
        <v>8019</v>
      </c>
      <c r="I4925" t="s">
        <v>32</v>
      </c>
      <c r="J4925" s="6">
        <v>44628</v>
      </c>
      <c r="K4925">
        <v>81</v>
      </c>
      <c r="L4925" t="s">
        <v>159</v>
      </c>
      <c r="M4925">
        <f t="shared" si="152"/>
        <v>0</v>
      </c>
      <c r="N4925" s="23" t="s">
        <v>13506</v>
      </c>
      <c r="O4925" s="23" t="s">
        <v>10422</v>
      </c>
      <c r="P4925" s="23">
        <f t="shared" si="153"/>
        <v>4</v>
      </c>
    </row>
    <row r="4926" spans="1:16" x14ac:dyDescent="0.3">
      <c r="A4926">
        <v>5070</v>
      </c>
      <c r="B4926" t="s">
        <v>1509</v>
      </c>
      <c r="C4926" t="s">
        <v>6922</v>
      </c>
      <c r="D4926" t="s">
        <v>28</v>
      </c>
      <c r="E4926" t="s">
        <v>29</v>
      </c>
      <c r="F4926">
        <v>60</v>
      </c>
      <c r="G4926" t="s">
        <v>14772</v>
      </c>
      <c r="H4926" t="s">
        <v>5974</v>
      </c>
      <c r="I4926" t="s">
        <v>19</v>
      </c>
      <c r="J4926" s="6" t="s">
        <v>13645</v>
      </c>
      <c r="K4926">
        <v>64</v>
      </c>
      <c r="L4926" t="s">
        <v>39</v>
      </c>
      <c r="M4926">
        <f t="shared" si="152"/>
        <v>0</v>
      </c>
      <c r="N4926" s="23" t="s">
        <v>13507</v>
      </c>
      <c r="O4926" s="23" t="s">
        <v>10425</v>
      </c>
      <c r="P4926" s="23">
        <f t="shared" si="153"/>
        <v>3</v>
      </c>
    </row>
    <row r="4927" spans="1:16" x14ac:dyDescent="0.3">
      <c r="A4927">
        <v>5071</v>
      </c>
      <c r="B4927" t="s">
        <v>2206</v>
      </c>
      <c r="C4927" t="s">
        <v>1672</v>
      </c>
      <c r="D4927" t="s">
        <v>28</v>
      </c>
      <c r="E4927" t="s">
        <v>29</v>
      </c>
      <c r="F4927">
        <v>90</v>
      </c>
      <c r="G4927" t="s">
        <v>10380</v>
      </c>
      <c r="H4927" t="s">
        <v>7598</v>
      </c>
      <c r="I4927" t="s">
        <v>187</v>
      </c>
      <c r="J4927" s="6" t="s">
        <v>13846</v>
      </c>
      <c r="K4927">
        <v>42</v>
      </c>
      <c r="L4927" t="s">
        <v>39</v>
      </c>
      <c r="M4927">
        <f t="shared" si="152"/>
        <v>0</v>
      </c>
      <c r="N4927" s="23" t="s">
        <v>13508</v>
      </c>
      <c r="O4927" s="23" t="s">
        <v>10422</v>
      </c>
      <c r="P4927" s="23">
        <f t="shared" si="153"/>
        <v>4</v>
      </c>
    </row>
    <row r="4928" spans="1:16" x14ac:dyDescent="0.3">
      <c r="A4928">
        <v>5072</v>
      </c>
      <c r="B4928" t="s">
        <v>10381</v>
      </c>
      <c r="C4928" t="s">
        <v>7253</v>
      </c>
      <c r="D4928" t="s">
        <v>15</v>
      </c>
      <c r="E4928" t="s">
        <v>16</v>
      </c>
      <c r="F4928">
        <v>30</v>
      </c>
      <c r="G4928" t="s">
        <v>14773</v>
      </c>
      <c r="H4928" t="s">
        <v>5248</v>
      </c>
      <c r="I4928" t="s">
        <v>32</v>
      </c>
      <c r="J4928" s="6" t="s">
        <v>13681</v>
      </c>
      <c r="K4928">
        <v>20</v>
      </c>
      <c r="L4928" t="s">
        <v>45</v>
      </c>
      <c r="M4928">
        <f t="shared" si="152"/>
        <v>0</v>
      </c>
      <c r="N4928" s="23" t="s">
        <v>13509</v>
      </c>
      <c r="O4928" s="23" t="s">
        <v>10453</v>
      </c>
      <c r="P4928" s="23">
        <f t="shared" si="153"/>
        <v>7</v>
      </c>
    </row>
    <row r="4929" spans="1:16" x14ac:dyDescent="0.3">
      <c r="A4929">
        <v>5074</v>
      </c>
      <c r="B4929" t="s">
        <v>1703</v>
      </c>
      <c r="C4929" t="s">
        <v>3439</v>
      </c>
      <c r="D4929" t="s">
        <v>28</v>
      </c>
      <c r="E4929" t="s">
        <v>29</v>
      </c>
      <c r="F4929">
        <v>30</v>
      </c>
      <c r="G4929" t="s">
        <v>10384</v>
      </c>
      <c r="H4929" t="s">
        <v>6312</v>
      </c>
      <c r="I4929" t="s">
        <v>173</v>
      </c>
      <c r="J4929" s="6">
        <v>43872</v>
      </c>
      <c r="K4929">
        <v>39</v>
      </c>
      <c r="L4929" t="s">
        <v>64</v>
      </c>
      <c r="M4929">
        <f t="shared" si="152"/>
        <v>0</v>
      </c>
      <c r="N4929" s="23" t="s">
        <v>13510</v>
      </c>
      <c r="O4929" s="23" t="s">
        <v>10490</v>
      </c>
      <c r="P4929" s="23">
        <f t="shared" si="153"/>
        <v>4</v>
      </c>
    </row>
    <row r="4930" spans="1:16" x14ac:dyDescent="0.3">
      <c r="A4930">
        <v>5075</v>
      </c>
      <c r="B4930" t="s">
        <v>9394</v>
      </c>
      <c r="C4930" t="s">
        <v>5084</v>
      </c>
      <c r="D4930" t="s">
        <v>117</v>
      </c>
      <c r="E4930" t="s">
        <v>29</v>
      </c>
      <c r="F4930">
        <v>90</v>
      </c>
      <c r="G4930" t="s">
        <v>10384</v>
      </c>
      <c r="H4930" t="s">
        <v>2152</v>
      </c>
      <c r="I4930" t="s">
        <v>32</v>
      </c>
      <c r="J4930" s="6" t="s">
        <v>13658</v>
      </c>
      <c r="K4930">
        <v>88</v>
      </c>
      <c r="L4930" t="s">
        <v>64</v>
      </c>
      <c r="M4930">
        <f t="shared" ref="M4930:M4953" si="154">COUNTBLANK(A4930:L4930)</f>
        <v>0</v>
      </c>
      <c r="N4930" s="23" t="s">
        <v>13510</v>
      </c>
      <c r="O4930" s="23" t="s">
        <v>10490</v>
      </c>
      <c r="P4930" s="23">
        <f t="shared" ref="P4930:P4953" si="155">LEN(O4930)</f>
        <v>4</v>
      </c>
    </row>
    <row r="4931" spans="1:16" x14ac:dyDescent="0.3">
      <c r="A4931">
        <v>5076</v>
      </c>
      <c r="B4931" t="s">
        <v>10385</v>
      </c>
      <c r="C4931" t="s">
        <v>4026</v>
      </c>
      <c r="D4931" t="s">
        <v>41</v>
      </c>
      <c r="E4931" t="s">
        <v>16</v>
      </c>
      <c r="F4931">
        <v>30</v>
      </c>
      <c r="G4931" t="s">
        <v>10386</v>
      </c>
      <c r="H4931" t="s">
        <v>137</v>
      </c>
      <c r="I4931" t="s">
        <v>32</v>
      </c>
      <c r="J4931" s="6">
        <v>44016</v>
      </c>
      <c r="K4931">
        <v>15</v>
      </c>
      <c r="L4931" t="s">
        <v>80</v>
      </c>
      <c r="M4931">
        <f t="shared" si="154"/>
        <v>0</v>
      </c>
      <c r="N4931" s="23" t="s">
        <v>13511</v>
      </c>
      <c r="O4931" s="23" t="s">
        <v>10422</v>
      </c>
      <c r="P4931" s="23">
        <f t="shared" si="155"/>
        <v>4</v>
      </c>
    </row>
    <row r="4932" spans="1:16" x14ac:dyDescent="0.3">
      <c r="A4932">
        <v>5078</v>
      </c>
      <c r="B4932" t="s">
        <v>10387</v>
      </c>
      <c r="C4932" t="s">
        <v>3352</v>
      </c>
      <c r="D4932" t="s">
        <v>15</v>
      </c>
      <c r="E4932" t="s">
        <v>16</v>
      </c>
      <c r="F4932">
        <v>90</v>
      </c>
      <c r="G4932" t="s">
        <v>10388</v>
      </c>
      <c r="H4932" t="s">
        <v>4056</v>
      </c>
      <c r="I4932" t="s">
        <v>124</v>
      </c>
      <c r="J4932" s="6">
        <v>44714</v>
      </c>
      <c r="K4932">
        <v>98</v>
      </c>
      <c r="L4932" t="s">
        <v>54</v>
      </c>
      <c r="M4932">
        <f t="shared" si="154"/>
        <v>0</v>
      </c>
      <c r="N4932" s="23" t="s">
        <v>13512</v>
      </c>
      <c r="O4932" s="23" t="s">
        <v>6</v>
      </c>
      <c r="P4932" s="23">
        <f t="shared" si="155"/>
        <v>6</v>
      </c>
    </row>
    <row r="4933" spans="1:16" x14ac:dyDescent="0.3">
      <c r="A4933">
        <v>5079</v>
      </c>
      <c r="B4933" t="s">
        <v>2731</v>
      </c>
      <c r="C4933" t="s">
        <v>3922</v>
      </c>
      <c r="D4933" t="s">
        <v>28</v>
      </c>
      <c r="E4933" t="s">
        <v>29</v>
      </c>
      <c r="F4933">
        <v>90</v>
      </c>
      <c r="G4933" t="s">
        <v>10389</v>
      </c>
      <c r="H4933" t="s">
        <v>2436</v>
      </c>
      <c r="I4933" t="s">
        <v>294</v>
      </c>
      <c r="J4933" s="6" t="s">
        <v>13668</v>
      </c>
      <c r="K4933">
        <v>44</v>
      </c>
      <c r="L4933" t="s">
        <v>101</v>
      </c>
      <c r="M4933">
        <f t="shared" si="154"/>
        <v>0</v>
      </c>
      <c r="N4933" s="23" t="s">
        <v>13513</v>
      </c>
      <c r="O4933" s="23" t="s">
        <v>6</v>
      </c>
      <c r="P4933" s="23">
        <f t="shared" si="155"/>
        <v>6</v>
      </c>
    </row>
    <row r="4934" spans="1:16" x14ac:dyDescent="0.3">
      <c r="A4934">
        <v>5080</v>
      </c>
      <c r="B4934" t="s">
        <v>10390</v>
      </c>
      <c r="C4934" t="s">
        <v>4173</v>
      </c>
      <c r="D4934" t="s">
        <v>51</v>
      </c>
      <c r="E4934" t="s">
        <v>16</v>
      </c>
      <c r="F4934">
        <v>60</v>
      </c>
      <c r="G4934" t="s">
        <v>10391</v>
      </c>
      <c r="H4934" t="s">
        <v>298</v>
      </c>
      <c r="I4934" t="s">
        <v>25</v>
      </c>
      <c r="J4934" s="6" t="s">
        <v>13954</v>
      </c>
      <c r="K4934">
        <v>87</v>
      </c>
      <c r="L4934" t="s">
        <v>39</v>
      </c>
      <c r="M4934">
        <f t="shared" si="154"/>
        <v>0</v>
      </c>
      <c r="N4934" s="23" t="s">
        <v>13514</v>
      </c>
      <c r="O4934" s="23" t="s">
        <v>6</v>
      </c>
      <c r="P4934" s="23">
        <f t="shared" si="155"/>
        <v>6</v>
      </c>
    </row>
    <row r="4935" spans="1:16" x14ac:dyDescent="0.3">
      <c r="A4935">
        <v>5081</v>
      </c>
      <c r="B4935" t="s">
        <v>10392</v>
      </c>
      <c r="C4935" t="s">
        <v>3911</v>
      </c>
      <c r="D4935" t="s">
        <v>51</v>
      </c>
      <c r="E4935" t="s">
        <v>16</v>
      </c>
      <c r="F4935">
        <v>90</v>
      </c>
      <c r="G4935" t="s">
        <v>10393</v>
      </c>
      <c r="H4935" t="s">
        <v>522</v>
      </c>
      <c r="I4935" t="s">
        <v>32</v>
      </c>
      <c r="J4935" s="6" t="s">
        <v>13780</v>
      </c>
      <c r="K4935">
        <v>76</v>
      </c>
      <c r="L4935" t="s">
        <v>101</v>
      </c>
      <c r="M4935">
        <f t="shared" si="154"/>
        <v>0</v>
      </c>
      <c r="N4935" s="23" t="s">
        <v>2133</v>
      </c>
      <c r="O4935" s="23" t="s">
        <v>10438</v>
      </c>
      <c r="P4935" s="23">
        <f t="shared" si="155"/>
        <v>5</v>
      </c>
    </row>
    <row r="4936" spans="1:16" x14ac:dyDescent="0.3">
      <c r="A4936">
        <v>5082</v>
      </c>
      <c r="B4936" t="s">
        <v>4307</v>
      </c>
      <c r="C4936" t="s">
        <v>6638</v>
      </c>
      <c r="D4936" t="s">
        <v>51</v>
      </c>
      <c r="E4936" t="s">
        <v>16</v>
      </c>
      <c r="F4936">
        <v>60</v>
      </c>
      <c r="G4936" t="s">
        <v>10394</v>
      </c>
      <c r="H4936" t="s">
        <v>150</v>
      </c>
      <c r="I4936" t="s">
        <v>110</v>
      </c>
      <c r="J4936" s="6" t="s">
        <v>13820</v>
      </c>
      <c r="K4936">
        <v>50</v>
      </c>
      <c r="L4936" t="s">
        <v>20</v>
      </c>
      <c r="M4936">
        <f t="shared" si="154"/>
        <v>0</v>
      </c>
      <c r="N4936" s="23" t="s">
        <v>13515</v>
      </c>
      <c r="O4936" s="23" t="s">
        <v>10422</v>
      </c>
      <c r="P4936" s="23">
        <f t="shared" si="155"/>
        <v>4</v>
      </c>
    </row>
    <row r="4937" spans="1:16" x14ac:dyDescent="0.3">
      <c r="A4937">
        <v>5083</v>
      </c>
      <c r="B4937" t="s">
        <v>5088</v>
      </c>
      <c r="C4937" t="s">
        <v>7953</v>
      </c>
      <c r="D4937" t="s">
        <v>28</v>
      </c>
      <c r="E4937" t="s">
        <v>29</v>
      </c>
      <c r="F4937">
        <v>90</v>
      </c>
      <c r="G4937" t="s">
        <v>10394</v>
      </c>
      <c r="H4937" t="s">
        <v>1791</v>
      </c>
      <c r="I4937" t="s">
        <v>32</v>
      </c>
      <c r="J4937" s="6" t="s">
        <v>13902</v>
      </c>
      <c r="K4937">
        <v>87</v>
      </c>
      <c r="L4937" t="s">
        <v>45</v>
      </c>
      <c r="M4937">
        <f t="shared" si="154"/>
        <v>0</v>
      </c>
      <c r="N4937" s="23" t="s">
        <v>13515</v>
      </c>
      <c r="O4937" s="23" t="s">
        <v>10422</v>
      </c>
      <c r="P4937" s="23">
        <f t="shared" si="155"/>
        <v>4</v>
      </c>
    </row>
    <row r="4938" spans="1:16" x14ac:dyDescent="0.3">
      <c r="A4938">
        <v>5084</v>
      </c>
      <c r="B4938" t="s">
        <v>3588</v>
      </c>
      <c r="C4938" t="s">
        <v>10395</v>
      </c>
      <c r="D4938" t="s">
        <v>28</v>
      </c>
      <c r="E4938" t="s">
        <v>29</v>
      </c>
      <c r="F4938">
        <v>30</v>
      </c>
      <c r="G4938" t="s">
        <v>10396</v>
      </c>
      <c r="H4938" t="s">
        <v>3882</v>
      </c>
      <c r="I4938" t="s">
        <v>38</v>
      </c>
      <c r="J4938" s="6">
        <v>43953</v>
      </c>
      <c r="K4938">
        <v>43</v>
      </c>
      <c r="L4938" t="s">
        <v>101</v>
      </c>
      <c r="M4938">
        <f t="shared" si="154"/>
        <v>0</v>
      </c>
      <c r="N4938" s="23" t="s">
        <v>13516</v>
      </c>
      <c r="O4938" s="23" t="s">
        <v>10549</v>
      </c>
      <c r="P4938" s="23">
        <f t="shared" si="155"/>
        <v>3</v>
      </c>
    </row>
    <row r="4939" spans="1:16" x14ac:dyDescent="0.3">
      <c r="A4939">
        <v>5085</v>
      </c>
      <c r="B4939" t="s">
        <v>10397</v>
      </c>
      <c r="C4939" t="s">
        <v>5649</v>
      </c>
      <c r="D4939" t="s">
        <v>28</v>
      </c>
      <c r="E4939" t="s">
        <v>29</v>
      </c>
      <c r="F4939">
        <v>60</v>
      </c>
      <c r="G4939" t="s">
        <v>10398</v>
      </c>
      <c r="H4939" t="s">
        <v>4779</v>
      </c>
      <c r="I4939" t="s">
        <v>686</v>
      </c>
      <c r="J4939" s="6" t="s">
        <v>14187</v>
      </c>
      <c r="K4939">
        <v>29</v>
      </c>
      <c r="L4939" t="s">
        <v>33</v>
      </c>
      <c r="M4939">
        <f t="shared" si="154"/>
        <v>0</v>
      </c>
      <c r="N4939" s="23" t="s">
        <v>10398</v>
      </c>
      <c r="O4939" s="23"/>
      <c r="P4939" s="23">
        <f t="shared" si="155"/>
        <v>0</v>
      </c>
    </row>
    <row r="4940" spans="1:16" x14ac:dyDescent="0.3">
      <c r="A4940">
        <v>5086</v>
      </c>
      <c r="B4940" t="s">
        <v>2399</v>
      </c>
      <c r="C4940" t="s">
        <v>5164</v>
      </c>
      <c r="D4940" t="s">
        <v>28</v>
      </c>
      <c r="E4940" t="s">
        <v>29</v>
      </c>
      <c r="F4940">
        <v>90</v>
      </c>
      <c r="G4940" t="s">
        <v>10399</v>
      </c>
      <c r="H4940" t="s">
        <v>3194</v>
      </c>
      <c r="I4940" t="s">
        <v>819</v>
      </c>
      <c r="J4940" s="6" t="s">
        <v>14117</v>
      </c>
      <c r="K4940">
        <v>56</v>
      </c>
      <c r="L4940" t="s">
        <v>45</v>
      </c>
      <c r="M4940">
        <f t="shared" si="154"/>
        <v>0</v>
      </c>
      <c r="N4940" s="23" t="s">
        <v>11742</v>
      </c>
      <c r="O4940" s="23" t="s">
        <v>10762</v>
      </c>
      <c r="P4940" s="23">
        <f t="shared" si="155"/>
        <v>4</v>
      </c>
    </row>
    <row r="4941" spans="1:16" x14ac:dyDescent="0.3">
      <c r="A4941">
        <v>5087</v>
      </c>
      <c r="B4941" t="s">
        <v>2027</v>
      </c>
      <c r="C4941" t="s">
        <v>8347</v>
      </c>
      <c r="D4941" t="s">
        <v>28</v>
      </c>
      <c r="E4941" t="s">
        <v>29</v>
      </c>
      <c r="F4941">
        <v>30</v>
      </c>
      <c r="G4941" t="s">
        <v>10399</v>
      </c>
      <c r="H4941" t="s">
        <v>603</v>
      </c>
      <c r="I4941" t="s">
        <v>187</v>
      </c>
      <c r="J4941" s="6" t="s">
        <v>13652</v>
      </c>
      <c r="K4941">
        <v>49</v>
      </c>
      <c r="L4941" t="s">
        <v>70</v>
      </c>
      <c r="M4941">
        <f t="shared" si="154"/>
        <v>0</v>
      </c>
      <c r="N4941" s="23" t="s">
        <v>11742</v>
      </c>
      <c r="O4941" s="23" t="s">
        <v>10762</v>
      </c>
      <c r="P4941" s="23">
        <f t="shared" si="155"/>
        <v>4</v>
      </c>
    </row>
    <row r="4942" spans="1:16" x14ac:dyDescent="0.3">
      <c r="A4942">
        <v>5088</v>
      </c>
      <c r="B4942" t="s">
        <v>717</v>
      </c>
      <c r="C4942" t="s">
        <v>1829</v>
      </c>
      <c r="D4942" t="s">
        <v>51</v>
      </c>
      <c r="E4942" t="s">
        <v>16</v>
      </c>
      <c r="F4942">
        <v>60</v>
      </c>
      <c r="G4942" t="s">
        <v>10399</v>
      </c>
      <c r="H4942" t="s">
        <v>168</v>
      </c>
      <c r="I4942" t="s">
        <v>32</v>
      </c>
      <c r="J4942" s="6" t="s">
        <v>14106</v>
      </c>
      <c r="K4942">
        <v>32</v>
      </c>
      <c r="L4942" t="s">
        <v>64</v>
      </c>
      <c r="M4942">
        <f t="shared" si="154"/>
        <v>0</v>
      </c>
      <c r="N4942" s="23" t="s">
        <v>11742</v>
      </c>
      <c r="O4942" s="23" t="s">
        <v>10762</v>
      </c>
      <c r="P4942" s="23">
        <f t="shared" si="155"/>
        <v>4</v>
      </c>
    </row>
    <row r="4943" spans="1:16" x14ac:dyDescent="0.3">
      <c r="A4943">
        <v>5089</v>
      </c>
      <c r="B4943" t="s">
        <v>10400</v>
      </c>
      <c r="C4943" t="s">
        <v>5413</v>
      </c>
      <c r="D4943" t="s">
        <v>41</v>
      </c>
      <c r="E4943" t="s">
        <v>16</v>
      </c>
      <c r="F4943">
        <v>60</v>
      </c>
      <c r="G4943" t="s">
        <v>10401</v>
      </c>
      <c r="H4943" t="s">
        <v>1845</v>
      </c>
      <c r="I4943" t="s">
        <v>294</v>
      </c>
      <c r="J4943" s="6" t="s">
        <v>13844</v>
      </c>
      <c r="K4943">
        <v>88</v>
      </c>
      <c r="L4943" t="s">
        <v>80</v>
      </c>
      <c r="M4943">
        <f t="shared" si="154"/>
        <v>0</v>
      </c>
      <c r="N4943" s="23" t="s">
        <v>11742</v>
      </c>
      <c r="O4943" s="23" t="s">
        <v>2355</v>
      </c>
      <c r="P4943" s="23">
        <f t="shared" si="155"/>
        <v>4</v>
      </c>
    </row>
    <row r="4944" spans="1:16" x14ac:dyDescent="0.3">
      <c r="A4944">
        <v>5090</v>
      </c>
      <c r="B4944" t="s">
        <v>8355</v>
      </c>
      <c r="C4944" t="s">
        <v>10402</v>
      </c>
      <c r="D4944" t="s">
        <v>51</v>
      </c>
      <c r="E4944" t="s">
        <v>16</v>
      </c>
      <c r="F4944">
        <v>90</v>
      </c>
      <c r="G4944" t="s">
        <v>10403</v>
      </c>
      <c r="H4944" t="s">
        <v>2179</v>
      </c>
      <c r="I4944" t="s">
        <v>294</v>
      </c>
      <c r="J4944" s="6" t="s">
        <v>14147</v>
      </c>
      <c r="K4944">
        <v>76</v>
      </c>
      <c r="L4944" t="s">
        <v>33</v>
      </c>
      <c r="M4944">
        <f t="shared" si="154"/>
        <v>0</v>
      </c>
      <c r="N4944" s="23" t="s">
        <v>11742</v>
      </c>
      <c r="O4944" s="23" t="s">
        <v>10438</v>
      </c>
      <c r="P4944" s="23">
        <f t="shared" si="155"/>
        <v>5</v>
      </c>
    </row>
    <row r="4945" spans="1:16" x14ac:dyDescent="0.3">
      <c r="A4945">
        <v>5091</v>
      </c>
      <c r="B4945" t="s">
        <v>3113</v>
      </c>
      <c r="C4945" t="s">
        <v>336</v>
      </c>
      <c r="D4945" t="s">
        <v>15</v>
      </c>
      <c r="E4945" t="s">
        <v>16</v>
      </c>
      <c r="F4945">
        <v>30</v>
      </c>
      <c r="G4945" t="s">
        <v>10404</v>
      </c>
      <c r="H4945" t="s">
        <v>8906</v>
      </c>
      <c r="I4945" t="s">
        <v>240</v>
      </c>
      <c r="J4945" s="6">
        <v>44257</v>
      </c>
      <c r="K4945">
        <v>44</v>
      </c>
      <c r="L4945" t="s">
        <v>20</v>
      </c>
      <c r="M4945">
        <f t="shared" si="154"/>
        <v>0</v>
      </c>
      <c r="N4945" s="23" t="s">
        <v>11742</v>
      </c>
      <c r="O4945" s="23" t="s">
        <v>10549</v>
      </c>
      <c r="P4945" s="23">
        <f t="shared" si="155"/>
        <v>3</v>
      </c>
    </row>
    <row r="4946" spans="1:16" x14ac:dyDescent="0.3">
      <c r="A4946">
        <v>5092</v>
      </c>
      <c r="B4946" t="s">
        <v>1623</v>
      </c>
      <c r="C4946" t="s">
        <v>222</v>
      </c>
      <c r="D4946" t="s">
        <v>28</v>
      </c>
      <c r="E4946" t="s">
        <v>29</v>
      </c>
      <c r="F4946">
        <v>30</v>
      </c>
      <c r="G4946" t="s">
        <v>10405</v>
      </c>
      <c r="H4946" t="s">
        <v>3713</v>
      </c>
      <c r="I4946" t="s">
        <v>32</v>
      </c>
      <c r="J4946" s="6">
        <v>44599</v>
      </c>
      <c r="K4946">
        <v>58</v>
      </c>
      <c r="L4946" t="s">
        <v>101</v>
      </c>
      <c r="M4946">
        <f t="shared" si="154"/>
        <v>0</v>
      </c>
      <c r="N4946" s="23" t="s">
        <v>11742</v>
      </c>
      <c r="O4946" s="23" t="s">
        <v>6</v>
      </c>
      <c r="P4946" s="23">
        <f t="shared" si="155"/>
        <v>6</v>
      </c>
    </row>
    <row r="4947" spans="1:16" x14ac:dyDescent="0.3">
      <c r="A4947">
        <v>5093</v>
      </c>
      <c r="B4947" t="s">
        <v>5607</v>
      </c>
      <c r="C4947" t="s">
        <v>1237</v>
      </c>
      <c r="D4947" t="s">
        <v>51</v>
      </c>
      <c r="E4947" t="s">
        <v>16</v>
      </c>
      <c r="F4947">
        <v>60</v>
      </c>
      <c r="G4947" t="s">
        <v>10406</v>
      </c>
      <c r="H4947" t="s">
        <v>2685</v>
      </c>
      <c r="I4947" t="s">
        <v>32</v>
      </c>
      <c r="J4947" s="6">
        <v>43924</v>
      </c>
      <c r="K4947">
        <v>49</v>
      </c>
      <c r="L4947" t="s">
        <v>45</v>
      </c>
      <c r="M4947">
        <f t="shared" si="154"/>
        <v>0</v>
      </c>
      <c r="N4947" s="23" t="s">
        <v>11742</v>
      </c>
      <c r="O4947" s="23" t="s">
        <v>10453</v>
      </c>
      <c r="P4947" s="23">
        <f t="shared" si="155"/>
        <v>7</v>
      </c>
    </row>
    <row r="4948" spans="1:16" x14ac:dyDescent="0.3">
      <c r="A4948">
        <v>5094</v>
      </c>
      <c r="B4948" t="s">
        <v>4233</v>
      </c>
      <c r="C4948" t="s">
        <v>6351</v>
      </c>
      <c r="D4948" t="s">
        <v>28</v>
      </c>
      <c r="E4948" t="s">
        <v>29</v>
      </c>
      <c r="F4948">
        <v>60</v>
      </c>
      <c r="G4948" t="s">
        <v>10407</v>
      </c>
      <c r="H4948" t="s">
        <v>5427</v>
      </c>
      <c r="I4948" t="s">
        <v>32</v>
      </c>
      <c r="J4948" s="6">
        <v>44718</v>
      </c>
      <c r="K4948">
        <v>34</v>
      </c>
      <c r="L4948" t="s">
        <v>101</v>
      </c>
      <c r="M4948">
        <f t="shared" si="154"/>
        <v>0</v>
      </c>
      <c r="N4948" s="23" t="s">
        <v>13517</v>
      </c>
      <c r="O4948" s="23" t="s">
        <v>10436</v>
      </c>
      <c r="P4948" s="23">
        <f t="shared" si="155"/>
        <v>8</v>
      </c>
    </row>
    <row r="4949" spans="1:16" x14ac:dyDescent="0.3">
      <c r="A4949">
        <v>5095</v>
      </c>
      <c r="B4949" t="s">
        <v>9081</v>
      </c>
      <c r="C4949" t="s">
        <v>189</v>
      </c>
      <c r="D4949" t="s">
        <v>28</v>
      </c>
      <c r="E4949" t="s">
        <v>29</v>
      </c>
      <c r="F4949">
        <v>60</v>
      </c>
      <c r="G4949" t="s">
        <v>10408</v>
      </c>
      <c r="H4949" t="s">
        <v>7965</v>
      </c>
      <c r="I4949" t="s">
        <v>38</v>
      </c>
      <c r="J4949" s="6" t="s">
        <v>13941</v>
      </c>
      <c r="K4949">
        <v>26</v>
      </c>
      <c r="L4949" t="s">
        <v>159</v>
      </c>
      <c r="M4949">
        <f t="shared" si="154"/>
        <v>0</v>
      </c>
      <c r="N4949" s="23" t="s">
        <v>13518</v>
      </c>
      <c r="O4949" s="23" t="s">
        <v>10468</v>
      </c>
      <c r="P4949" s="23">
        <f t="shared" si="155"/>
        <v>8</v>
      </c>
    </row>
    <row r="4950" spans="1:16" x14ac:dyDescent="0.3">
      <c r="A4950">
        <v>5096</v>
      </c>
      <c r="B4950" t="s">
        <v>7791</v>
      </c>
      <c r="C4950" t="s">
        <v>2127</v>
      </c>
      <c r="D4950" t="s">
        <v>28</v>
      </c>
      <c r="E4950" t="s">
        <v>29</v>
      </c>
      <c r="F4950">
        <v>90</v>
      </c>
      <c r="G4950" t="s">
        <v>10409</v>
      </c>
      <c r="H4950" t="s">
        <v>5459</v>
      </c>
      <c r="I4950" t="s">
        <v>1478</v>
      </c>
      <c r="J4950" s="6" t="s">
        <v>13780</v>
      </c>
      <c r="K4950">
        <v>42</v>
      </c>
      <c r="L4950" t="s">
        <v>33</v>
      </c>
      <c r="M4950">
        <f t="shared" si="154"/>
        <v>0</v>
      </c>
      <c r="N4950" s="23" t="s">
        <v>13518</v>
      </c>
      <c r="O4950" s="23" t="s">
        <v>10442</v>
      </c>
      <c r="P4950" s="23">
        <f t="shared" si="155"/>
        <v>7</v>
      </c>
    </row>
    <row r="4951" spans="1:16" x14ac:dyDescent="0.3">
      <c r="A4951">
        <v>5097</v>
      </c>
      <c r="B4951" t="s">
        <v>6126</v>
      </c>
      <c r="C4951" t="s">
        <v>5797</v>
      </c>
      <c r="D4951" t="s">
        <v>28</v>
      </c>
      <c r="E4951" t="s">
        <v>29</v>
      </c>
      <c r="F4951">
        <v>90</v>
      </c>
      <c r="G4951" t="s">
        <v>10410</v>
      </c>
      <c r="H4951" t="s">
        <v>562</v>
      </c>
      <c r="I4951" t="s">
        <v>187</v>
      </c>
      <c r="J4951" s="6" t="s">
        <v>14266</v>
      </c>
      <c r="K4951">
        <v>57</v>
      </c>
      <c r="L4951" t="s">
        <v>33</v>
      </c>
      <c r="M4951">
        <f t="shared" si="154"/>
        <v>0</v>
      </c>
      <c r="N4951" s="23" t="s">
        <v>13519</v>
      </c>
      <c r="O4951" s="23" t="s">
        <v>10422</v>
      </c>
      <c r="P4951" s="23">
        <f t="shared" si="155"/>
        <v>4</v>
      </c>
    </row>
    <row r="4952" spans="1:16" x14ac:dyDescent="0.3">
      <c r="A4952">
        <v>5098</v>
      </c>
      <c r="B4952" t="s">
        <v>6434</v>
      </c>
      <c r="C4952" t="s">
        <v>4880</v>
      </c>
      <c r="D4952" t="s">
        <v>15</v>
      </c>
      <c r="E4952" t="s">
        <v>16</v>
      </c>
      <c r="F4952">
        <v>90</v>
      </c>
      <c r="G4952" t="s">
        <v>10410</v>
      </c>
      <c r="H4952" t="s">
        <v>6675</v>
      </c>
      <c r="I4952" t="s">
        <v>32</v>
      </c>
      <c r="J4952" s="6" t="s">
        <v>14256</v>
      </c>
      <c r="K4952">
        <v>2</v>
      </c>
      <c r="L4952" t="s">
        <v>70</v>
      </c>
      <c r="M4952">
        <f t="shared" si="154"/>
        <v>0</v>
      </c>
      <c r="N4952" s="23" t="s">
        <v>13519</v>
      </c>
      <c r="O4952" s="23" t="s">
        <v>10422</v>
      </c>
      <c r="P4952" s="23">
        <f t="shared" si="155"/>
        <v>4</v>
      </c>
    </row>
    <row r="4953" spans="1:16" x14ac:dyDescent="0.3">
      <c r="A4953">
        <v>5099</v>
      </c>
      <c r="B4953" t="s">
        <v>4278</v>
      </c>
      <c r="C4953" t="s">
        <v>5267</v>
      </c>
      <c r="D4953" t="s">
        <v>28</v>
      </c>
      <c r="E4953" t="s">
        <v>29</v>
      </c>
      <c r="F4953">
        <v>60</v>
      </c>
      <c r="G4953" t="s">
        <v>10411</v>
      </c>
      <c r="H4953" t="s">
        <v>1992</v>
      </c>
      <c r="I4953" t="s">
        <v>32</v>
      </c>
      <c r="J4953" s="6">
        <v>44600</v>
      </c>
      <c r="K4953">
        <v>72</v>
      </c>
      <c r="L4953" t="s">
        <v>101</v>
      </c>
      <c r="M4953">
        <f t="shared" si="154"/>
        <v>0</v>
      </c>
      <c r="N4953" s="23" t="s">
        <v>13520</v>
      </c>
      <c r="O4953" s="23" t="s">
        <v>6</v>
      </c>
      <c r="P4953" s="23">
        <f t="shared" si="155"/>
        <v>6</v>
      </c>
    </row>
  </sheetData>
  <mergeCells count="1">
    <mergeCell ref="R27:S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moveSpaces">
                <anchor moveWithCells="1" sizeWithCells="1">
                  <from>
                    <xdr:col>16</xdr:col>
                    <xdr:colOff>281940</xdr:colOff>
                    <xdr:row>1</xdr:row>
                    <xdr:rowOff>15240</xdr:rowOff>
                  </from>
                  <to>
                    <xdr:col>19</xdr:col>
                    <xdr:colOff>7620</xdr:colOff>
                    <xdr:row>7</xdr:row>
                    <xdr:rowOff>68580</xdr:rowOff>
                  </to>
                </anchor>
              </controlPr>
            </control>
          </mc:Choice>
        </mc:AlternateContent>
        <mc:AlternateContent xmlns:mc="http://schemas.openxmlformats.org/markup-compatibility/2006">
          <mc:Choice Requires="x14">
            <control shapeId="2052" r:id="rId5" name="Button 4">
              <controlPr defaultSize="0" print="0" autoFill="0" autoPict="0" macro="[0]!_xludf.Proper">
                <anchor moveWithCells="1" sizeWithCells="1">
                  <from>
                    <xdr:col>16</xdr:col>
                    <xdr:colOff>312420</xdr:colOff>
                    <xdr:row>8</xdr:row>
                    <xdr:rowOff>15240</xdr:rowOff>
                  </from>
                  <to>
                    <xdr:col>19</xdr:col>
                    <xdr:colOff>30480</xdr:colOff>
                    <xdr:row>13</xdr:row>
                    <xdr:rowOff>53340</xdr:rowOff>
                  </to>
                </anchor>
              </controlPr>
            </control>
          </mc:Choice>
        </mc:AlternateContent>
        <mc:AlternateContent xmlns:mc="http://schemas.openxmlformats.org/markup-compatibility/2006">
          <mc:Choice Requires="x14">
            <control shapeId="2055" r:id="rId6" name="Button 7">
              <controlPr defaultSize="0" print="0" autoFill="0" autoPict="0" macro="[0]!CorrectGenderEntries">
                <anchor moveWithCells="1" sizeWithCells="1">
                  <from>
                    <xdr:col>16</xdr:col>
                    <xdr:colOff>312420</xdr:colOff>
                    <xdr:row>14</xdr:row>
                    <xdr:rowOff>22860</xdr:rowOff>
                  </from>
                  <to>
                    <xdr:col>19</xdr:col>
                    <xdr:colOff>22860</xdr:colOff>
                    <xdr:row>19</xdr:row>
                    <xdr:rowOff>7620</xdr:rowOff>
                  </to>
                </anchor>
              </controlPr>
            </control>
          </mc:Choice>
        </mc:AlternateContent>
        <mc:AlternateContent xmlns:mc="http://schemas.openxmlformats.org/markup-compatibility/2006">
          <mc:Choice Requires="x14">
            <control shapeId="2057" r:id="rId7" name="Button 9">
              <controlPr defaultSize="0" print="0" autoFill="0" autoPict="0" macro="[0]!ReplaceText">
                <anchor moveWithCells="1" sizeWithCells="1">
                  <from>
                    <xdr:col>16</xdr:col>
                    <xdr:colOff>304800</xdr:colOff>
                    <xdr:row>19</xdr:row>
                    <xdr:rowOff>137160</xdr:rowOff>
                  </from>
                  <to>
                    <xdr:col>19</xdr:col>
                    <xdr:colOff>30480</xdr:colOff>
                    <xdr:row>24</xdr:row>
                    <xdr:rowOff>160020</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633DF-AE0A-4B8F-AE43-14C6B7BA42A4}">
  <sheetPr codeName="Sheet2"/>
  <dimension ref="D2:G12"/>
  <sheetViews>
    <sheetView workbookViewId="0">
      <selection activeCell="F19" sqref="F19"/>
    </sheetView>
  </sheetViews>
  <sheetFormatPr defaultRowHeight="14.4" x14ac:dyDescent="0.3"/>
  <cols>
    <col min="5" max="5" width="18.21875" customWidth="1"/>
    <col min="6" max="6" width="12.6640625" customWidth="1"/>
    <col min="7" max="7" width="15.6640625" customWidth="1"/>
  </cols>
  <sheetData>
    <row r="2" spans="4:7" ht="15" thickBot="1" x14ac:dyDescent="0.35">
      <c r="D2" s="17" t="s">
        <v>14777</v>
      </c>
      <c r="E2" s="17" t="s">
        <v>14778</v>
      </c>
      <c r="F2" s="17" t="s">
        <v>14779</v>
      </c>
      <c r="G2" s="18" t="s">
        <v>14780</v>
      </c>
    </row>
    <row r="3" spans="4:7" ht="15" thickBot="1" x14ac:dyDescent="0.35">
      <c r="D3" s="19" t="s">
        <v>54</v>
      </c>
      <c r="E3" s="19" t="s">
        <v>14781</v>
      </c>
      <c r="F3" s="19">
        <v>0.69</v>
      </c>
      <c r="G3" s="20">
        <v>24</v>
      </c>
    </row>
    <row r="4" spans="4:7" ht="22.2" customHeight="1" thickBot="1" x14ac:dyDescent="0.35">
      <c r="D4" s="19" t="s">
        <v>70</v>
      </c>
      <c r="E4" s="19" t="s">
        <v>14782</v>
      </c>
      <c r="F4" s="19">
        <v>1.29</v>
      </c>
      <c r="G4" s="20">
        <v>24</v>
      </c>
    </row>
    <row r="5" spans="4:7" ht="19.8" customHeight="1" thickBot="1" x14ac:dyDescent="0.35">
      <c r="D5" s="19" t="s">
        <v>33</v>
      </c>
      <c r="E5" s="19" t="s">
        <v>14783</v>
      </c>
      <c r="F5" s="19">
        <v>1.79</v>
      </c>
      <c r="G5" s="20">
        <v>24</v>
      </c>
    </row>
    <row r="6" spans="4:7" ht="18" customHeight="1" thickBot="1" x14ac:dyDescent="0.35">
      <c r="D6" s="19" t="s">
        <v>20</v>
      </c>
      <c r="E6" s="19" t="s">
        <v>14784</v>
      </c>
      <c r="F6" s="19">
        <v>2.0099999999999998</v>
      </c>
      <c r="G6" s="20">
        <v>20</v>
      </c>
    </row>
    <row r="7" spans="4:7" ht="15" thickBot="1" x14ac:dyDescent="0.35">
      <c r="D7" s="19" t="s">
        <v>39</v>
      </c>
      <c r="E7" s="19" t="s">
        <v>14785</v>
      </c>
      <c r="F7" s="19">
        <v>1.79</v>
      </c>
      <c r="G7" s="20">
        <v>17</v>
      </c>
    </row>
    <row r="8" spans="4:7" ht="15" thickBot="1" x14ac:dyDescent="0.35">
      <c r="D8" s="19" t="s">
        <v>80</v>
      </c>
      <c r="E8" s="19" t="s">
        <v>14786</v>
      </c>
      <c r="F8" s="19">
        <v>2.95</v>
      </c>
      <c r="G8" s="20">
        <v>20</v>
      </c>
    </row>
    <row r="9" spans="4:7" ht="15" thickBot="1" x14ac:dyDescent="0.35">
      <c r="D9" s="19" t="s">
        <v>159</v>
      </c>
      <c r="E9" s="19" t="s">
        <v>14787</v>
      </c>
      <c r="F9" s="19">
        <v>3.39</v>
      </c>
      <c r="G9" s="20">
        <v>24</v>
      </c>
    </row>
    <row r="10" spans="4:7" ht="15" thickBot="1" x14ac:dyDescent="0.35">
      <c r="D10" s="19" t="s">
        <v>64</v>
      </c>
      <c r="E10" s="19" t="s">
        <v>14788</v>
      </c>
      <c r="F10" s="19">
        <v>3.99</v>
      </c>
      <c r="G10" s="20">
        <v>24</v>
      </c>
    </row>
    <row r="11" spans="4:7" ht="15" thickBot="1" x14ac:dyDescent="0.35">
      <c r="D11" s="19" t="s">
        <v>45</v>
      </c>
      <c r="E11" s="19" t="s">
        <v>14789</v>
      </c>
      <c r="F11" s="19">
        <v>1.89</v>
      </c>
      <c r="G11" s="20">
        <v>18</v>
      </c>
    </row>
    <row r="12" spans="4:7" x14ac:dyDescent="0.3">
      <c r="D12" s="21" t="s">
        <v>101</v>
      </c>
      <c r="E12" s="21" t="s">
        <v>14790</v>
      </c>
      <c r="F12" s="21">
        <v>3.49</v>
      </c>
      <c r="G12" s="22">
        <v>20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1CDDD-5852-4D7C-B286-18F82B342729}">
  <sheetPr codeName="Sheet17"/>
  <dimension ref="A1:S4953"/>
  <sheetViews>
    <sheetView topLeftCell="A2" workbookViewId="0">
      <selection activeCell="G16" sqref="G16"/>
    </sheetView>
  </sheetViews>
  <sheetFormatPr defaultRowHeight="14.4" x14ac:dyDescent="0.3"/>
  <cols>
    <col min="2" max="2" width="11.77734375" customWidth="1"/>
    <col min="3" max="3" width="12.77734375" customWidth="1"/>
    <col min="5" max="5" width="9" customWidth="1"/>
    <col min="7" max="7" width="18.77734375" customWidth="1"/>
    <col min="8" max="8" width="16.77734375" customWidth="1"/>
    <col min="9" max="9" width="15.6640625" customWidth="1"/>
    <col min="10" max="10" width="12" customWidth="1"/>
    <col min="11" max="11" width="10.21875" customWidth="1"/>
    <col min="12" max="12" width="9.5546875" customWidth="1"/>
    <col min="13" max="13" width="15.21875" customWidth="1"/>
    <col min="16" max="16" width="12.33203125" bestFit="1" customWidth="1"/>
    <col min="18" max="18" width="11" customWidth="1"/>
    <col min="19" max="19" width="10.6640625" customWidth="1"/>
  </cols>
  <sheetData>
    <row r="1" spans="1:19" x14ac:dyDescent="0.3">
      <c r="A1" s="55" t="s">
        <v>14278</v>
      </c>
      <c r="B1" s="51" t="s">
        <v>1</v>
      </c>
      <c r="C1" s="51" t="s">
        <v>2</v>
      </c>
      <c r="D1" s="51" t="s">
        <v>3</v>
      </c>
      <c r="E1" s="51" t="s">
        <v>4</v>
      </c>
      <c r="F1" s="51" t="s">
        <v>5</v>
      </c>
      <c r="G1" s="51" t="s">
        <v>6</v>
      </c>
      <c r="H1" s="51" t="s">
        <v>7</v>
      </c>
      <c r="I1" s="51" t="s">
        <v>8</v>
      </c>
      <c r="J1" s="57" t="s">
        <v>9</v>
      </c>
      <c r="K1" s="51" t="s">
        <v>10</v>
      </c>
      <c r="L1" s="51" t="s">
        <v>11</v>
      </c>
      <c r="M1" s="51" t="s">
        <v>14778</v>
      </c>
      <c r="N1" s="51" t="s">
        <v>14776</v>
      </c>
      <c r="O1" s="53" t="s">
        <v>14775</v>
      </c>
      <c r="P1" s="51" t="s">
        <v>14779</v>
      </c>
      <c r="Q1" s="51" t="s">
        <v>376</v>
      </c>
      <c r="R1" s="51" t="s">
        <v>15269</v>
      </c>
      <c r="S1" s="51" t="s">
        <v>14811</v>
      </c>
    </row>
    <row r="2" spans="1:19" x14ac:dyDescent="0.3">
      <c r="A2" s="55">
        <v>1</v>
      </c>
      <c r="B2" s="51" t="s">
        <v>13</v>
      </c>
      <c r="C2" s="51" t="s">
        <v>14</v>
      </c>
      <c r="D2" s="51" t="s">
        <v>15</v>
      </c>
      <c r="E2" s="51" t="str">
        <f>IF(OR(D2="Mrs", D2="Miss", D2="Ms"), "F", IF(OR(D2="Mr"), "M", IF(OR(D2="Dr", D2="Prof", D2="Rev"), "M/F", "")))</f>
        <v>F</v>
      </c>
      <c r="F2" s="51">
        <v>30</v>
      </c>
      <c r="G2" s="51" t="s">
        <v>17</v>
      </c>
      <c r="H2" s="51" t="s">
        <v>18</v>
      </c>
      <c r="I2" s="51" t="s">
        <v>19</v>
      </c>
      <c r="J2" s="52">
        <v>44754</v>
      </c>
      <c r="K2" s="51">
        <v>73</v>
      </c>
      <c r="L2" s="53" t="s">
        <v>20</v>
      </c>
      <c r="M2" s="51" t="str">
        <f>VLOOKUP(Table6[[#This Row],[Product]],Table3[],2)</f>
        <v>Hyperwotsit</v>
      </c>
      <c r="N2" s="51" t="str">
        <f>TEXT(J2,"mmm")</f>
        <v>Jul</v>
      </c>
      <c r="O2" s="53">
        <f>YEAR(J2)</f>
        <v>2022</v>
      </c>
      <c r="P2" s="51">
        <f>VLOOKUP(Table6[[#This Row],[Product]],Table3[],3)</f>
        <v>2.0099999999999998</v>
      </c>
      <c r="Q2" s="51">
        <f>VLOOKUP(Table6[[#This Row],[Product]],Table3[],4)</f>
        <v>20</v>
      </c>
      <c r="R2" s="51">
        <f>Table6[[#This Row],[Quantity]]*Table6[[#This Row],[Case]]</f>
        <v>1460</v>
      </c>
      <c r="S2" s="51">
        <f>Table6[[#This Row],[Total Sales]]*Table6[[#This Row],[Cost]]</f>
        <v>2934.6</v>
      </c>
    </row>
    <row r="3" spans="1:19" x14ac:dyDescent="0.3">
      <c r="A3" s="54">
        <v>2</v>
      </c>
      <c r="B3" s="35" t="s">
        <v>21</v>
      </c>
      <c r="C3" s="35" t="s">
        <v>22</v>
      </c>
      <c r="D3" s="35" t="s">
        <v>15</v>
      </c>
      <c r="E3" s="35" t="str">
        <f t="shared" ref="E3:E66" si="0">IF(OR(D3="Mrs", D3="Miss", D3="Ms"), "F", IF(OR(D3="Mr"), "M", IF(OR(D3="Dr", D3="Prof", D3="Rev"), "M/F", "")))</f>
        <v>F</v>
      </c>
      <c r="F3" s="35">
        <v>60</v>
      </c>
      <c r="G3" s="35" t="s">
        <v>23</v>
      </c>
      <c r="H3" s="35" t="s">
        <v>24</v>
      </c>
      <c r="I3" s="35" t="s">
        <v>25</v>
      </c>
      <c r="J3" s="48" t="s">
        <v>13619</v>
      </c>
      <c r="K3" s="35">
        <v>13</v>
      </c>
      <c r="L3" s="49" t="s">
        <v>20</v>
      </c>
      <c r="M3" s="50" t="str">
        <f>VLOOKUP(Table6[[#This Row],[Product]],Table3[],2)</f>
        <v>Hyperwotsit</v>
      </c>
      <c r="N3" s="50" t="str">
        <f t="shared" ref="N3:N66" si="1">TEXT(J3,"mmm")</f>
        <v>Oct</v>
      </c>
      <c r="O3" s="56">
        <f t="shared" ref="O3:O66" si="2">YEAR(J3)</f>
        <v>2022</v>
      </c>
      <c r="P3" s="51">
        <f>VLOOKUP(Table6[[#This Row],[Product]],Table3[],3)</f>
        <v>2.0099999999999998</v>
      </c>
      <c r="Q3" s="35">
        <f>VLOOKUP(Table6[[#This Row],[Product]],Table3[],4)</f>
        <v>20</v>
      </c>
      <c r="R3" s="35">
        <f>Table6[[#This Row],[Quantity]]*Table6[[#This Row],[Case]]</f>
        <v>260</v>
      </c>
      <c r="S3" s="35">
        <f>Table6[[#This Row],[Total Sales]]*Table6[[#This Row],[Cost]]</f>
        <v>522.59999999999991</v>
      </c>
    </row>
    <row r="4" spans="1:19" x14ac:dyDescent="0.3">
      <c r="A4" s="54">
        <v>3</v>
      </c>
      <c r="B4" s="35" t="s">
        <v>26</v>
      </c>
      <c r="C4" s="35" t="s">
        <v>27</v>
      </c>
      <c r="D4" s="35" t="s">
        <v>28</v>
      </c>
      <c r="E4" s="35" t="str">
        <f t="shared" si="0"/>
        <v>M</v>
      </c>
      <c r="F4" s="35">
        <v>90</v>
      </c>
      <c r="G4" s="35" t="s">
        <v>30</v>
      </c>
      <c r="H4" s="35" t="s">
        <v>31</v>
      </c>
      <c r="I4" s="35" t="s">
        <v>32</v>
      </c>
      <c r="J4" s="48">
        <v>44348</v>
      </c>
      <c r="K4" s="35">
        <v>75</v>
      </c>
      <c r="L4" s="49" t="s">
        <v>33</v>
      </c>
      <c r="M4" s="50" t="str">
        <f>VLOOKUP(Table6[[#This Row],[Product]],Table3[],2)</f>
        <v>Megawidget L</v>
      </c>
      <c r="N4" s="50" t="str">
        <f t="shared" si="1"/>
        <v>Jun</v>
      </c>
      <c r="O4" s="56">
        <f t="shared" si="2"/>
        <v>2021</v>
      </c>
      <c r="P4" s="51">
        <f>VLOOKUP(Table6[[#This Row],[Product]],Table3[],3)</f>
        <v>1.79</v>
      </c>
      <c r="Q4" s="35">
        <f>VLOOKUP(Table6[[#This Row],[Product]],Table3[],4)</f>
        <v>24</v>
      </c>
      <c r="R4" s="35">
        <f>Table6[[#This Row],[Quantity]]*Table6[[#This Row],[Case]]</f>
        <v>1800</v>
      </c>
      <c r="S4" s="35">
        <f>Table6[[#This Row],[Total Sales]]*Table6[[#This Row],[Cost]]</f>
        <v>3222</v>
      </c>
    </row>
    <row r="5" spans="1:19" x14ac:dyDescent="0.3">
      <c r="A5" s="54">
        <v>4</v>
      </c>
      <c r="B5" s="35" t="s">
        <v>34</v>
      </c>
      <c r="C5" s="35" t="s">
        <v>35</v>
      </c>
      <c r="D5" s="35" t="s">
        <v>28</v>
      </c>
      <c r="E5" s="35" t="str">
        <f t="shared" si="0"/>
        <v>M</v>
      </c>
      <c r="F5" s="35">
        <v>60</v>
      </c>
      <c r="G5" s="35" t="s">
        <v>36</v>
      </c>
      <c r="H5" s="35" t="s">
        <v>37</v>
      </c>
      <c r="I5" s="35" t="s">
        <v>38</v>
      </c>
      <c r="J5" s="48" t="s">
        <v>13620</v>
      </c>
      <c r="K5" s="35">
        <v>91</v>
      </c>
      <c r="L5" s="49" t="s">
        <v>39</v>
      </c>
      <c r="M5" s="50" t="str">
        <f>VLOOKUP(Table6[[#This Row],[Product]],Table3[],2)</f>
        <v>Ultrathing V1</v>
      </c>
      <c r="N5" s="50" t="str">
        <f t="shared" si="1"/>
        <v>Aug</v>
      </c>
      <c r="O5" s="56">
        <f t="shared" si="2"/>
        <v>2022</v>
      </c>
      <c r="P5" s="51">
        <f>VLOOKUP(Table6[[#This Row],[Product]],Table3[],3)</f>
        <v>1.79</v>
      </c>
      <c r="Q5" s="35">
        <f>VLOOKUP(Table6[[#This Row],[Product]],Table3[],4)</f>
        <v>17</v>
      </c>
      <c r="R5" s="35">
        <f>Table6[[#This Row],[Quantity]]*Table6[[#This Row],[Case]]</f>
        <v>1547</v>
      </c>
      <c r="S5" s="35">
        <f>Table6[[#This Row],[Total Sales]]*Table6[[#This Row],[Cost]]</f>
        <v>2769.13</v>
      </c>
    </row>
    <row r="6" spans="1:19" x14ac:dyDescent="0.3">
      <c r="A6" s="54">
        <v>7</v>
      </c>
      <c r="B6" s="35" t="s">
        <v>49</v>
      </c>
      <c r="C6" s="35" t="s">
        <v>50</v>
      </c>
      <c r="D6" s="35" t="s">
        <v>51</v>
      </c>
      <c r="E6" s="35" t="str">
        <f t="shared" si="0"/>
        <v>F</v>
      </c>
      <c r="F6" s="35">
        <v>30</v>
      </c>
      <c r="G6" s="35" t="s">
        <v>52</v>
      </c>
      <c r="H6" s="35" t="s">
        <v>53</v>
      </c>
      <c r="I6" s="35" t="s">
        <v>32</v>
      </c>
      <c r="J6" s="48" t="s">
        <v>13621</v>
      </c>
      <c r="K6" s="35">
        <v>104</v>
      </c>
      <c r="L6" s="49" t="s">
        <v>54</v>
      </c>
      <c r="M6" s="50" t="str">
        <f>VLOOKUP(Table6[[#This Row],[Product]],Table3[],2)</f>
        <v>Megawidget S</v>
      </c>
      <c r="N6" s="50" t="str">
        <f t="shared" si="1"/>
        <v>Apr</v>
      </c>
      <c r="O6" s="56">
        <f t="shared" si="2"/>
        <v>2022</v>
      </c>
      <c r="P6" s="51">
        <f>VLOOKUP(Table6[[#This Row],[Product]],Table3[],3)</f>
        <v>0.69</v>
      </c>
      <c r="Q6" s="35">
        <f>VLOOKUP(Table6[[#This Row],[Product]],Table3[],4)</f>
        <v>24</v>
      </c>
      <c r="R6" s="35">
        <f>Table6[[#This Row],[Quantity]]*Table6[[#This Row],[Case]]</f>
        <v>2496</v>
      </c>
      <c r="S6" s="35">
        <f>Table6[[#This Row],[Total Sales]]*Table6[[#This Row],[Cost]]</f>
        <v>1722.2399999999998</v>
      </c>
    </row>
    <row r="7" spans="1:19" x14ac:dyDescent="0.3">
      <c r="A7" s="54">
        <v>8</v>
      </c>
      <c r="B7" s="35" t="s">
        <v>55</v>
      </c>
      <c r="C7" s="35" t="s">
        <v>56</v>
      </c>
      <c r="D7" s="35" t="s">
        <v>28</v>
      </c>
      <c r="E7" s="35" t="str">
        <f t="shared" si="0"/>
        <v>M</v>
      </c>
      <c r="F7" s="35">
        <v>60</v>
      </c>
      <c r="G7" s="35" t="s">
        <v>57</v>
      </c>
      <c r="H7" s="35" t="s">
        <v>58</v>
      </c>
      <c r="I7" s="35" t="s">
        <v>59</v>
      </c>
      <c r="J7" s="48" t="s">
        <v>13622</v>
      </c>
      <c r="K7" s="35">
        <v>79</v>
      </c>
      <c r="L7" s="49" t="s">
        <v>45</v>
      </c>
      <c r="M7" s="50" t="str">
        <f>VLOOKUP(Table6[[#This Row],[Product]],Table3[],2)</f>
        <v>Gigastuff</v>
      </c>
      <c r="N7" s="50" t="str">
        <f t="shared" si="1"/>
        <v>Mar</v>
      </c>
      <c r="O7" s="56">
        <f t="shared" si="2"/>
        <v>2022</v>
      </c>
      <c r="P7" s="51">
        <f>VLOOKUP(Table6[[#This Row],[Product]],Table3[],3)</f>
        <v>1.89</v>
      </c>
      <c r="Q7" s="35">
        <f>VLOOKUP(Table6[[#This Row],[Product]],Table3[],4)</f>
        <v>18</v>
      </c>
      <c r="R7" s="35">
        <f>Table6[[#This Row],[Quantity]]*Table6[[#This Row],[Case]]</f>
        <v>1422</v>
      </c>
      <c r="S7" s="35">
        <f>Table6[[#This Row],[Total Sales]]*Table6[[#This Row],[Cost]]</f>
        <v>2687.58</v>
      </c>
    </row>
    <row r="8" spans="1:19" x14ac:dyDescent="0.3">
      <c r="A8" s="54">
        <v>9</v>
      </c>
      <c r="B8" s="35" t="s">
        <v>60</v>
      </c>
      <c r="C8" s="35" t="s">
        <v>61</v>
      </c>
      <c r="D8" s="35" t="s">
        <v>15</v>
      </c>
      <c r="E8" s="35" t="str">
        <f t="shared" si="0"/>
        <v>F</v>
      </c>
      <c r="F8" s="35">
        <v>90</v>
      </c>
      <c r="G8" s="35" t="s">
        <v>62</v>
      </c>
      <c r="H8" s="35" t="s">
        <v>63</v>
      </c>
      <c r="I8" s="35" t="s">
        <v>32</v>
      </c>
      <c r="J8" s="48">
        <v>44417</v>
      </c>
      <c r="K8" s="35">
        <v>86</v>
      </c>
      <c r="L8" s="49" t="s">
        <v>64</v>
      </c>
      <c r="M8" s="50" t="str">
        <f>VLOOKUP(Table6[[#This Row],[Product]],Table3[],2)</f>
        <v>Ultrathing V4</v>
      </c>
      <c r="N8" s="50" t="str">
        <f t="shared" si="1"/>
        <v>Aug</v>
      </c>
      <c r="O8" s="56">
        <f t="shared" si="2"/>
        <v>2021</v>
      </c>
      <c r="P8" s="51">
        <f>VLOOKUP(Table6[[#This Row],[Product]],Table3[],3)</f>
        <v>3.99</v>
      </c>
      <c r="Q8" s="35">
        <f>VLOOKUP(Table6[[#This Row],[Product]],Table3[],4)</f>
        <v>24</v>
      </c>
      <c r="R8" s="35">
        <f>Table6[[#This Row],[Quantity]]*Table6[[#This Row],[Case]]</f>
        <v>2064</v>
      </c>
      <c r="S8" s="35">
        <f>Table6[[#This Row],[Total Sales]]*Table6[[#This Row],[Cost]]</f>
        <v>8235.36</v>
      </c>
    </row>
    <row r="9" spans="1:19" x14ac:dyDescent="0.3">
      <c r="A9" s="54">
        <v>10</v>
      </c>
      <c r="B9" s="35" t="s">
        <v>65</v>
      </c>
      <c r="C9" s="35" t="s">
        <v>66</v>
      </c>
      <c r="D9" s="35" t="s">
        <v>41</v>
      </c>
      <c r="E9" s="35" t="str">
        <f t="shared" si="0"/>
        <v>F</v>
      </c>
      <c r="F9" s="35">
        <v>90</v>
      </c>
      <c r="G9" s="35" t="s">
        <v>67</v>
      </c>
      <c r="H9" s="35" t="s">
        <v>68</v>
      </c>
      <c r="I9" s="35" t="s">
        <v>69</v>
      </c>
      <c r="J9" s="48" t="s">
        <v>13623</v>
      </c>
      <c r="K9" s="35">
        <v>66</v>
      </c>
      <c r="L9" s="49" t="s">
        <v>70</v>
      </c>
      <c r="M9" s="50" t="str">
        <f>VLOOKUP(Table6[[#This Row],[Product]],Table3[],2)</f>
        <v>Megawidget M</v>
      </c>
      <c r="N9" s="50" t="str">
        <f t="shared" si="1"/>
        <v>Jan</v>
      </c>
      <c r="O9" s="56">
        <f t="shared" si="2"/>
        <v>2020</v>
      </c>
      <c r="P9" s="51">
        <f>VLOOKUP(Table6[[#This Row],[Product]],Table3[],3)</f>
        <v>1.29</v>
      </c>
      <c r="Q9" s="35">
        <f>VLOOKUP(Table6[[#This Row],[Product]],Table3[],4)</f>
        <v>24</v>
      </c>
      <c r="R9" s="35">
        <f>Table6[[#This Row],[Quantity]]*Table6[[#This Row],[Case]]</f>
        <v>1584</v>
      </c>
      <c r="S9" s="35">
        <f>Table6[[#This Row],[Total Sales]]*Table6[[#This Row],[Cost]]</f>
        <v>2043.3600000000001</v>
      </c>
    </row>
    <row r="10" spans="1:19" x14ac:dyDescent="0.3">
      <c r="A10" s="54">
        <v>11</v>
      </c>
      <c r="B10" s="35" t="s">
        <v>71</v>
      </c>
      <c r="C10" s="35" t="s">
        <v>72</v>
      </c>
      <c r="D10" s="35" t="s">
        <v>51</v>
      </c>
      <c r="E10" s="35" t="str">
        <f t="shared" si="0"/>
        <v>F</v>
      </c>
      <c r="F10" s="35">
        <v>90</v>
      </c>
      <c r="G10" s="35" t="s">
        <v>73</v>
      </c>
      <c r="H10" s="35" t="s">
        <v>74</v>
      </c>
      <c r="I10" s="35" t="s">
        <v>32</v>
      </c>
      <c r="J10" s="48" t="s">
        <v>13624</v>
      </c>
      <c r="K10" s="35">
        <v>18</v>
      </c>
      <c r="L10" s="49" t="s">
        <v>54</v>
      </c>
      <c r="M10" s="50" t="str">
        <f>VLOOKUP(Table6[[#This Row],[Product]],Table3[],2)</f>
        <v>Megawidget S</v>
      </c>
      <c r="N10" s="50" t="str">
        <f t="shared" si="1"/>
        <v>Jul</v>
      </c>
      <c r="O10" s="56">
        <f t="shared" si="2"/>
        <v>2020</v>
      </c>
      <c r="P10" s="51">
        <f>VLOOKUP(Table6[[#This Row],[Product]],Table3[],3)</f>
        <v>0.69</v>
      </c>
      <c r="Q10" s="35">
        <f>VLOOKUP(Table6[[#This Row],[Product]],Table3[],4)</f>
        <v>24</v>
      </c>
      <c r="R10" s="35">
        <f>Table6[[#This Row],[Quantity]]*Table6[[#This Row],[Case]]</f>
        <v>432</v>
      </c>
      <c r="S10" s="35">
        <f>Table6[[#This Row],[Total Sales]]*Table6[[#This Row],[Cost]]</f>
        <v>298.08</v>
      </c>
    </row>
    <row r="11" spans="1:19" x14ac:dyDescent="0.3">
      <c r="A11" s="54">
        <v>12</v>
      </c>
      <c r="B11" s="35" t="s">
        <v>75</v>
      </c>
      <c r="C11" s="35" t="s">
        <v>76</v>
      </c>
      <c r="D11" s="35" t="s">
        <v>28</v>
      </c>
      <c r="E11" s="35" t="str">
        <f t="shared" si="0"/>
        <v>M</v>
      </c>
      <c r="F11" s="35">
        <v>30</v>
      </c>
      <c r="G11" s="35" t="s">
        <v>77</v>
      </c>
      <c r="H11" s="35" t="s">
        <v>78</v>
      </c>
      <c r="I11" s="35" t="s">
        <v>79</v>
      </c>
      <c r="J11" s="48">
        <v>44512</v>
      </c>
      <c r="K11" s="35">
        <v>77</v>
      </c>
      <c r="L11" s="49" t="s">
        <v>80</v>
      </c>
      <c r="M11" s="50" t="str">
        <f>VLOOKUP(Table6[[#This Row],[Product]],Table3[],2)</f>
        <v>Ultrathing V2</v>
      </c>
      <c r="N11" s="50" t="str">
        <f t="shared" si="1"/>
        <v>Nov</v>
      </c>
      <c r="O11" s="56">
        <f t="shared" si="2"/>
        <v>2021</v>
      </c>
      <c r="P11" s="51">
        <f>VLOOKUP(Table6[[#This Row],[Product]],Table3[],3)</f>
        <v>2.95</v>
      </c>
      <c r="Q11" s="35">
        <f>VLOOKUP(Table6[[#This Row],[Product]],Table3[],4)</f>
        <v>20</v>
      </c>
      <c r="R11" s="35">
        <f>Table6[[#This Row],[Quantity]]*Table6[[#This Row],[Case]]</f>
        <v>1540</v>
      </c>
      <c r="S11" s="35">
        <f>Table6[[#This Row],[Total Sales]]*Table6[[#This Row],[Cost]]</f>
        <v>4543</v>
      </c>
    </row>
    <row r="12" spans="1:19" x14ac:dyDescent="0.3">
      <c r="A12" s="54">
        <v>13</v>
      </c>
      <c r="B12" s="35" t="s">
        <v>81</v>
      </c>
      <c r="C12" s="35" t="s">
        <v>82</v>
      </c>
      <c r="D12" s="35" t="s">
        <v>15</v>
      </c>
      <c r="E12" s="35" t="str">
        <f t="shared" si="0"/>
        <v>F</v>
      </c>
      <c r="F12" s="35">
        <v>30</v>
      </c>
      <c r="G12" s="35" t="s">
        <v>83</v>
      </c>
      <c r="H12" s="35" t="s">
        <v>84</v>
      </c>
      <c r="I12" s="35" t="s">
        <v>32</v>
      </c>
      <c r="J12" s="48" t="s">
        <v>13625</v>
      </c>
      <c r="K12" s="35">
        <v>5</v>
      </c>
      <c r="L12" s="49" t="s">
        <v>45</v>
      </c>
      <c r="M12" s="50" t="str">
        <f>VLOOKUP(Table6[[#This Row],[Product]],Table3[],2)</f>
        <v>Gigastuff</v>
      </c>
      <c r="N12" s="50" t="str">
        <f t="shared" si="1"/>
        <v>Jul</v>
      </c>
      <c r="O12" s="56">
        <f t="shared" si="2"/>
        <v>2020</v>
      </c>
      <c r="P12" s="51">
        <f>VLOOKUP(Table6[[#This Row],[Product]],Table3[],3)</f>
        <v>1.89</v>
      </c>
      <c r="Q12" s="35">
        <f>VLOOKUP(Table6[[#This Row],[Product]],Table3[],4)</f>
        <v>18</v>
      </c>
      <c r="R12" s="35">
        <f>Table6[[#This Row],[Quantity]]*Table6[[#This Row],[Case]]</f>
        <v>90</v>
      </c>
      <c r="S12" s="35">
        <f>Table6[[#This Row],[Total Sales]]*Table6[[#This Row],[Cost]]</f>
        <v>170.1</v>
      </c>
    </row>
    <row r="13" spans="1:19" x14ac:dyDescent="0.3">
      <c r="A13" s="54">
        <v>14</v>
      </c>
      <c r="B13" s="35" t="s">
        <v>85</v>
      </c>
      <c r="C13" s="35" t="s">
        <v>86</v>
      </c>
      <c r="D13" s="35" t="s">
        <v>28</v>
      </c>
      <c r="E13" s="35" t="str">
        <f t="shared" si="0"/>
        <v>M</v>
      </c>
      <c r="F13" s="35">
        <v>60</v>
      </c>
      <c r="G13" s="35" t="s">
        <v>87</v>
      </c>
      <c r="H13" s="35" t="s">
        <v>88</v>
      </c>
      <c r="I13" s="35" t="s">
        <v>89</v>
      </c>
      <c r="J13" s="48" t="s">
        <v>13626</v>
      </c>
      <c r="K13" s="35">
        <v>50</v>
      </c>
      <c r="L13" s="49" t="s">
        <v>54</v>
      </c>
      <c r="M13" s="50" t="str">
        <f>VLOOKUP(Table6[[#This Row],[Product]],Table3[],2)</f>
        <v>Megawidget S</v>
      </c>
      <c r="N13" s="50" t="str">
        <f t="shared" si="1"/>
        <v>Mar</v>
      </c>
      <c r="O13" s="56">
        <f t="shared" si="2"/>
        <v>2021</v>
      </c>
      <c r="P13" s="51">
        <f>VLOOKUP(Table6[[#This Row],[Product]],Table3[],3)</f>
        <v>0.69</v>
      </c>
      <c r="Q13" s="35">
        <f>VLOOKUP(Table6[[#This Row],[Product]],Table3[],4)</f>
        <v>24</v>
      </c>
      <c r="R13" s="35">
        <f>Table6[[#This Row],[Quantity]]*Table6[[#This Row],[Case]]</f>
        <v>1200</v>
      </c>
      <c r="S13" s="35">
        <f>Table6[[#This Row],[Total Sales]]*Table6[[#This Row],[Cost]]</f>
        <v>827.99999999999989</v>
      </c>
    </row>
    <row r="14" spans="1:19" x14ac:dyDescent="0.3">
      <c r="A14" s="54">
        <v>15</v>
      </c>
      <c r="B14" s="35" t="s">
        <v>90</v>
      </c>
      <c r="C14" s="35" t="s">
        <v>91</v>
      </c>
      <c r="D14" s="35" t="s">
        <v>92</v>
      </c>
      <c r="E14" s="35" t="str">
        <f t="shared" si="0"/>
        <v>M/F</v>
      </c>
      <c r="F14" s="35">
        <v>60</v>
      </c>
      <c r="G14" s="35" t="s">
        <v>93</v>
      </c>
      <c r="H14" s="35" t="s">
        <v>94</v>
      </c>
      <c r="I14" s="35" t="s">
        <v>95</v>
      </c>
      <c r="J14" s="48" t="s">
        <v>13627</v>
      </c>
      <c r="K14" s="35">
        <v>16</v>
      </c>
      <c r="L14" s="49" t="s">
        <v>20</v>
      </c>
      <c r="M14" s="50" t="str">
        <f>VLOOKUP(Table6[[#This Row],[Product]],Table3[],2)</f>
        <v>Hyperwotsit</v>
      </c>
      <c r="N14" s="50" t="str">
        <f t="shared" si="1"/>
        <v>Jul</v>
      </c>
      <c r="O14" s="56">
        <f t="shared" si="2"/>
        <v>2022</v>
      </c>
      <c r="P14" s="51">
        <f>VLOOKUP(Table6[[#This Row],[Product]],Table3[],3)</f>
        <v>2.0099999999999998</v>
      </c>
      <c r="Q14" s="35">
        <f>VLOOKUP(Table6[[#This Row],[Product]],Table3[],4)</f>
        <v>20</v>
      </c>
      <c r="R14" s="35">
        <f>Table6[[#This Row],[Quantity]]*Table6[[#This Row],[Case]]</f>
        <v>320</v>
      </c>
      <c r="S14" s="35">
        <f>Table6[[#This Row],[Total Sales]]*Table6[[#This Row],[Cost]]</f>
        <v>643.19999999999993</v>
      </c>
    </row>
    <row r="15" spans="1:19" x14ac:dyDescent="0.3">
      <c r="A15" s="54">
        <v>16</v>
      </c>
      <c r="B15" s="35" t="s">
        <v>96</v>
      </c>
      <c r="C15" s="35" t="s">
        <v>97</v>
      </c>
      <c r="D15" s="35" t="s">
        <v>28</v>
      </c>
      <c r="E15" s="35" t="str">
        <f t="shared" si="0"/>
        <v>M</v>
      </c>
      <c r="F15" s="35">
        <v>30</v>
      </c>
      <c r="G15" s="35" t="s">
        <v>98</v>
      </c>
      <c r="H15" s="35" t="s">
        <v>99</v>
      </c>
      <c r="I15" s="35" t="s">
        <v>100</v>
      </c>
      <c r="J15" s="48" t="s">
        <v>13628</v>
      </c>
      <c r="K15" s="35">
        <v>49</v>
      </c>
      <c r="L15" s="49" t="s">
        <v>101</v>
      </c>
      <c r="M15" s="50" t="str">
        <f>VLOOKUP(Table6[[#This Row],[Product]],Table3[],2)</f>
        <v>Superwossname</v>
      </c>
      <c r="N15" s="50" t="str">
        <f t="shared" si="1"/>
        <v>Dec</v>
      </c>
      <c r="O15" s="56">
        <f t="shared" si="2"/>
        <v>2021</v>
      </c>
      <c r="P15" s="51">
        <f>VLOOKUP(Table6[[#This Row],[Product]],Table3[],3)</f>
        <v>3.49</v>
      </c>
      <c r="Q15" s="35">
        <f>VLOOKUP(Table6[[#This Row],[Product]],Table3[],4)</f>
        <v>20</v>
      </c>
      <c r="R15" s="35">
        <f>Table6[[#This Row],[Quantity]]*Table6[[#This Row],[Case]]</f>
        <v>980</v>
      </c>
      <c r="S15" s="35">
        <f>Table6[[#This Row],[Total Sales]]*Table6[[#This Row],[Cost]]</f>
        <v>3420.2000000000003</v>
      </c>
    </row>
    <row r="16" spans="1:19" x14ac:dyDescent="0.3">
      <c r="A16" s="54">
        <v>17</v>
      </c>
      <c r="B16" s="35" t="s">
        <v>102</v>
      </c>
      <c r="C16" s="35" t="s">
        <v>103</v>
      </c>
      <c r="D16" s="35" t="s">
        <v>28</v>
      </c>
      <c r="E16" s="35" t="str">
        <f t="shared" si="0"/>
        <v>M</v>
      </c>
      <c r="F16" s="35">
        <v>90</v>
      </c>
      <c r="G16" s="35" t="s">
        <v>104</v>
      </c>
      <c r="H16" s="35" t="s">
        <v>105</v>
      </c>
      <c r="I16" s="35" t="s">
        <v>32</v>
      </c>
      <c r="J16" s="48" t="s">
        <v>13629</v>
      </c>
      <c r="K16" s="35">
        <v>83</v>
      </c>
      <c r="L16" s="49" t="s">
        <v>101</v>
      </c>
      <c r="M16" s="50" t="str">
        <f>VLOOKUP(Table6[[#This Row],[Product]],Table3[],2)</f>
        <v>Superwossname</v>
      </c>
      <c r="N16" s="50" t="str">
        <f t="shared" si="1"/>
        <v>Nov</v>
      </c>
      <c r="O16" s="56">
        <f t="shared" si="2"/>
        <v>2020</v>
      </c>
      <c r="P16" s="51">
        <f>VLOOKUP(Table6[[#This Row],[Product]],Table3[],3)</f>
        <v>3.49</v>
      </c>
      <c r="Q16" s="35">
        <f>VLOOKUP(Table6[[#This Row],[Product]],Table3[],4)</f>
        <v>20</v>
      </c>
      <c r="R16" s="35">
        <f>Table6[[#This Row],[Quantity]]*Table6[[#This Row],[Case]]</f>
        <v>1660</v>
      </c>
      <c r="S16" s="35">
        <f>Table6[[#This Row],[Total Sales]]*Table6[[#This Row],[Cost]]</f>
        <v>5793.4000000000005</v>
      </c>
    </row>
    <row r="17" spans="1:19" x14ac:dyDescent="0.3">
      <c r="A17" s="54">
        <v>18</v>
      </c>
      <c r="B17" s="35" t="s">
        <v>106</v>
      </c>
      <c r="C17" s="35" t="s">
        <v>107</v>
      </c>
      <c r="D17" s="35" t="s">
        <v>28</v>
      </c>
      <c r="E17" s="35" t="str">
        <f t="shared" si="0"/>
        <v>M</v>
      </c>
      <c r="F17" s="35">
        <v>90</v>
      </c>
      <c r="G17" s="35" t="s">
        <v>108</v>
      </c>
      <c r="H17" s="35" t="s">
        <v>109</v>
      </c>
      <c r="I17" s="35" t="s">
        <v>110</v>
      </c>
      <c r="J17" s="48" t="s">
        <v>13630</v>
      </c>
      <c r="K17" s="35">
        <v>66</v>
      </c>
      <c r="L17" s="49" t="s">
        <v>45</v>
      </c>
      <c r="M17" s="50" t="str">
        <f>VLOOKUP(Table6[[#This Row],[Product]],Table3[],2)</f>
        <v>Gigastuff</v>
      </c>
      <c r="N17" s="50" t="str">
        <f t="shared" si="1"/>
        <v>Mar</v>
      </c>
      <c r="O17" s="56">
        <f t="shared" si="2"/>
        <v>2021</v>
      </c>
      <c r="P17" s="51">
        <f>VLOOKUP(Table6[[#This Row],[Product]],Table3[],3)</f>
        <v>1.89</v>
      </c>
      <c r="Q17" s="35">
        <f>VLOOKUP(Table6[[#This Row],[Product]],Table3[],4)</f>
        <v>18</v>
      </c>
      <c r="R17" s="35">
        <f>Table6[[#This Row],[Quantity]]*Table6[[#This Row],[Case]]</f>
        <v>1188</v>
      </c>
      <c r="S17" s="35">
        <f>Table6[[#This Row],[Total Sales]]*Table6[[#This Row],[Cost]]</f>
        <v>2245.3199999999997</v>
      </c>
    </row>
    <row r="18" spans="1:19" x14ac:dyDescent="0.3">
      <c r="A18" s="54">
        <v>19</v>
      </c>
      <c r="B18" s="35" t="s">
        <v>111</v>
      </c>
      <c r="C18" s="35" t="s">
        <v>112</v>
      </c>
      <c r="D18" s="35" t="s">
        <v>28</v>
      </c>
      <c r="E18" s="35" t="str">
        <f t="shared" si="0"/>
        <v>M</v>
      </c>
      <c r="F18" s="35">
        <v>90</v>
      </c>
      <c r="G18" s="35" t="s">
        <v>113</v>
      </c>
      <c r="H18" s="35" t="s">
        <v>114</v>
      </c>
      <c r="I18" s="35" t="s">
        <v>38</v>
      </c>
      <c r="J18" s="48" t="s">
        <v>13631</v>
      </c>
      <c r="K18" s="35">
        <v>85</v>
      </c>
      <c r="L18" s="49" t="s">
        <v>45</v>
      </c>
      <c r="M18" s="50" t="str">
        <f>VLOOKUP(Table6[[#This Row],[Product]],Table3[],2)</f>
        <v>Gigastuff</v>
      </c>
      <c r="N18" s="50" t="str">
        <f t="shared" si="1"/>
        <v>Sep</v>
      </c>
      <c r="O18" s="56">
        <f t="shared" si="2"/>
        <v>2021</v>
      </c>
      <c r="P18" s="51">
        <f>VLOOKUP(Table6[[#This Row],[Product]],Table3[],3)</f>
        <v>1.89</v>
      </c>
      <c r="Q18" s="35">
        <f>VLOOKUP(Table6[[#This Row],[Product]],Table3[],4)</f>
        <v>18</v>
      </c>
      <c r="R18" s="35">
        <f>Table6[[#This Row],[Quantity]]*Table6[[#This Row],[Case]]</f>
        <v>1530</v>
      </c>
      <c r="S18" s="35">
        <f>Table6[[#This Row],[Total Sales]]*Table6[[#This Row],[Cost]]</f>
        <v>2891.7</v>
      </c>
    </row>
    <row r="19" spans="1:19" x14ac:dyDescent="0.3">
      <c r="A19" s="54">
        <v>20</v>
      </c>
      <c r="B19" s="35" t="s">
        <v>115</v>
      </c>
      <c r="C19" s="35" t="s">
        <v>116</v>
      </c>
      <c r="D19" s="35" t="s">
        <v>117</v>
      </c>
      <c r="E19" s="35" t="str">
        <f t="shared" si="0"/>
        <v>M/F</v>
      </c>
      <c r="F19" s="35">
        <v>30</v>
      </c>
      <c r="G19" s="35" t="s">
        <v>118</v>
      </c>
      <c r="H19" s="35" t="s">
        <v>119</v>
      </c>
      <c r="I19" s="35" t="s">
        <v>32</v>
      </c>
      <c r="J19" s="48" t="s">
        <v>13632</v>
      </c>
      <c r="K19" s="35">
        <v>38</v>
      </c>
      <c r="L19" s="49" t="s">
        <v>33</v>
      </c>
      <c r="M19" s="50" t="str">
        <f>VLOOKUP(Table6[[#This Row],[Product]],Table3[],2)</f>
        <v>Megawidget L</v>
      </c>
      <c r="N19" s="50" t="str">
        <f t="shared" si="1"/>
        <v>Mar</v>
      </c>
      <c r="O19" s="56">
        <f t="shared" si="2"/>
        <v>2021</v>
      </c>
      <c r="P19" s="51">
        <f>VLOOKUP(Table6[[#This Row],[Product]],Table3[],3)</f>
        <v>1.79</v>
      </c>
      <c r="Q19" s="35">
        <f>VLOOKUP(Table6[[#This Row],[Product]],Table3[],4)</f>
        <v>24</v>
      </c>
      <c r="R19" s="35">
        <f>Table6[[#This Row],[Quantity]]*Table6[[#This Row],[Case]]</f>
        <v>912</v>
      </c>
      <c r="S19" s="35">
        <f>Table6[[#This Row],[Total Sales]]*Table6[[#This Row],[Cost]]</f>
        <v>1632.48</v>
      </c>
    </row>
    <row r="20" spans="1:19" x14ac:dyDescent="0.3">
      <c r="A20" s="54">
        <v>21</v>
      </c>
      <c r="B20" s="35" t="s">
        <v>120</v>
      </c>
      <c r="C20" s="35" t="s">
        <v>121</v>
      </c>
      <c r="D20" s="35" t="s">
        <v>15</v>
      </c>
      <c r="E20" s="35" t="str">
        <f t="shared" si="0"/>
        <v>F</v>
      </c>
      <c r="F20" s="35">
        <v>90</v>
      </c>
      <c r="G20" s="35" t="s">
        <v>122</v>
      </c>
      <c r="H20" s="35" t="s">
        <v>123</v>
      </c>
      <c r="I20" s="35" t="s">
        <v>124</v>
      </c>
      <c r="J20" s="48">
        <v>44202</v>
      </c>
      <c r="K20" s="35">
        <v>18</v>
      </c>
      <c r="L20" s="49" t="s">
        <v>20</v>
      </c>
      <c r="M20" s="50" t="str">
        <f>VLOOKUP(Table6[[#This Row],[Product]],Table3[],2)</f>
        <v>Hyperwotsit</v>
      </c>
      <c r="N20" s="50" t="str">
        <f t="shared" si="1"/>
        <v>Jan</v>
      </c>
      <c r="O20" s="56">
        <f t="shared" si="2"/>
        <v>2021</v>
      </c>
      <c r="P20" s="51">
        <f>VLOOKUP(Table6[[#This Row],[Product]],Table3[],3)</f>
        <v>2.0099999999999998</v>
      </c>
      <c r="Q20" s="35">
        <f>VLOOKUP(Table6[[#This Row],[Product]],Table3[],4)</f>
        <v>20</v>
      </c>
      <c r="R20" s="35">
        <f>Table6[[#This Row],[Quantity]]*Table6[[#This Row],[Case]]</f>
        <v>360</v>
      </c>
      <c r="S20" s="35">
        <f>Table6[[#This Row],[Total Sales]]*Table6[[#This Row],[Cost]]</f>
        <v>723.59999999999991</v>
      </c>
    </row>
    <row r="21" spans="1:19" x14ac:dyDescent="0.3">
      <c r="A21" s="54">
        <v>22</v>
      </c>
      <c r="B21" s="35" t="s">
        <v>125</v>
      </c>
      <c r="C21" s="35" t="s">
        <v>126</v>
      </c>
      <c r="D21" s="35" t="s">
        <v>28</v>
      </c>
      <c r="E21" s="35" t="str">
        <f t="shared" si="0"/>
        <v>M</v>
      </c>
      <c r="F21" s="35">
        <v>60</v>
      </c>
      <c r="G21" s="35" t="s">
        <v>127</v>
      </c>
      <c r="H21" s="35" t="s">
        <v>128</v>
      </c>
      <c r="I21" s="35" t="s">
        <v>129</v>
      </c>
      <c r="J21" s="48">
        <v>44595</v>
      </c>
      <c r="K21" s="35">
        <v>50</v>
      </c>
      <c r="L21" s="49" t="s">
        <v>33</v>
      </c>
      <c r="M21" s="50" t="str">
        <f>VLOOKUP(Table6[[#This Row],[Product]],Table3[],2)</f>
        <v>Megawidget L</v>
      </c>
      <c r="N21" s="50" t="str">
        <f t="shared" si="1"/>
        <v>Feb</v>
      </c>
      <c r="O21" s="56">
        <f t="shared" si="2"/>
        <v>2022</v>
      </c>
      <c r="P21" s="51">
        <f>VLOOKUP(Table6[[#This Row],[Product]],Table3[],3)</f>
        <v>1.79</v>
      </c>
      <c r="Q21" s="35">
        <f>VLOOKUP(Table6[[#This Row],[Product]],Table3[],4)</f>
        <v>24</v>
      </c>
      <c r="R21" s="35">
        <f>Table6[[#This Row],[Quantity]]*Table6[[#This Row],[Case]]</f>
        <v>1200</v>
      </c>
      <c r="S21" s="35">
        <f>Table6[[#This Row],[Total Sales]]*Table6[[#This Row],[Cost]]</f>
        <v>2148</v>
      </c>
    </row>
    <row r="22" spans="1:19" x14ac:dyDescent="0.3">
      <c r="A22" s="54">
        <v>23</v>
      </c>
      <c r="B22" s="35" t="s">
        <v>130</v>
      </c>
      <c r="C22" s="35" t="s">
        <v>131</v>
      </c>
      <c r="D22" s="35" t="s">
        <v>28</v>
      </c>
      <c r="E22" s="35" t="str">
        <f t="shared" si="0"/>
        <v>M</v>
      </c>
      <c r="F22" s="35">
        <v>60</v>
      </c>
      <c r="G22" s="35" t="s">
        <v>132</v>
      </c>
      <c r="H22" s="35" t="s">
        <v>133</v>
      </c>
      <c r="I22" s="35" t="s">
        <v>124</v>
      </c>
      <c r="J22" s="48" t="s">
        <v>13633</v>
      </c>
      <c r="K22" s="35">
        <v>75</v>
      </c>
      <c r="L22" s="49" t="s">
        <v>20</v>
      </c>
      <c r="M22" s="50" t="str">
        <f>VLOOKUP(Table6[[#This Row],[Product]],Table3[],2)</f>
        <v>Hyperwotsit</v>
      </c>
      <c r="N22" s="50" t="str">
        <f t="shared" si="1"/>
        <v>Apr</v>
      </c>
      <c r="O22" s="56">
        <f t="shared" si="2"/>
        <v>2020</v>
      </c>
      <c r="P22" s="51">
        <f>VLOOKUP(Table6[[#This Row],[Product]],Table3[],3)</f>
        <v>2.0099999999999998</v>
      </c>
      <c r="Q22" s="35">
        <f>VLOOKUP(Table6[[#This Row],[Product]],Table3[],4)</f>
        <v>20</v>
      </c>
      <c r="R22" s="35">
        <f>Table6[[#This Row],[Quantity]]*Table6[[#This Row],[Case]]</f>
        <v>1500</v>
      </c>
      <c r="S22" s="35">
        <f>Table6[[#This Row],[Total Sales]]*Table6[[#This Row],[Cost]]</f>
        <v>3014.9999999999995</v>
      </c>
    </row>
    <row r="23" spans="1:19" x14ac:dyDescent="0.3">
      <c r="A23" s="54">
        <v>24</v>
      </c>
      <c r="B23" s="35" t="s">
        <v>134</v>
      </c>
      <c r="C23" s="35" t="s">
        <v>135</v>
      </c>
      <c r="D23" s="35" t="s">
        <v>28</v>
      </c>
      <c r="E23" s="35" t="str">
        <f t="shared" si="0"/>
        <v>M</v>
      </c>
      <c r="F23" s="35">
        <v>60</v>
      </c>
      <c r="G23" s="35" t="s">
        <v>136</v>
      </c>
      <c r="H23" s="35" t="s">
        <v>137</v>
      </c>
      <c r="I23" s="35" t="s">
        <v>32</v>
      </c>
      <c r="J23" s="48" t="s">
        <v>13634</v>
      </c>
      <c r="K23" s="35">
        <v>68</v>
      </c>
      <c r="L23" s="49" t="s">
        <v>39</v>
      </c>
      <c r="M23" s="50" t="str">
        <f>VLOOKUP(Table6[[#This Row],[Product]],Table3[],2)</f>
        <v>Ultrathing V1</v>
      </c>
      <c r="N23" s="50" t="str">
        <f t="shared" si="1"/>
        <v>Sep</v>
      </c>
      <c r="O23" s="56">
        <f t="shared" si="2"/>
        <v>2022</v>
      </c>
      <c r="P23" s="51">
        <f>VLOOKUP(Table6[[#This Row],[Product]],Table3[],3)</f>
        <v>1.79</v>
      </c>
      <c r="Q23" s="35">
        <f>VLOOKUP(Table6[[#This Row],[Product]],Table3[],4)</f>
        <v>17</v>
      </c>
      <c r="R23" s="35">
        <f>Table6[[#This Row],[Quantity]]*Table6[[#This Row],[Case]]</f>
        <v>1156</v>
      </c>
      <c r="S23" s="35">
        <f>Table6[[#This Row],[Total Sales]]*Table6[[#This Row],[Cost]]</f>
        <v>2069.2400000000002</v>
      </c>
    </row>
    <row r="24" spans="1:19" x14ac:dyDescent="0.3">
      <c r="A24" s="54">
        <v>25</v>
      </c>
      <c r="B24" s="35" t="s">
        <v>138</v>
      </c>
      <c r="C24" s="35" t="s">
        <v>139</v>
      </c>
      <c r="D24" s="35" t="s">
        <v>28</v>
      </c>
      <c r="E24" s="35" t="str">
        <f t="shared" si="0"/>
        <v>M</v>
      </c>
      <c r="F24" s="35">
        <v>30</v>
      </c>
      <c r="G24" s="35" t="s">
        <v>140</v>
      </c>
      <c r="H24" s="35" t="s">
        <v>141</v>
      </c>
      <c r="I24" s="35" t="s">
        <v>32</v>
      </c>
      <c r="J24" s="48" t="s">
        <v>13635</v>
      </c>
      <c r="K24" s="35">
        <v>14</v>
      </c>
      <c r="L24" s="49" t="s">
        <v>20</v>
      </c>
      <c r="M24" s="50" t="str">
        <f>VLOOKUP(Table6[[#This Row],[Product]],Table3[],2)</f>
        <v>Hyperwotsit</v>
      </c>
      <c r="N24" s="50" t="str">
        <f t="shared" si="1"/>
        <v>Oct</v>
      </c>
      <c r="O24" s="56">
        <f t="shared" si="2"/>
        <v>2021</v>
      </c>
      <c r="P24" s="51">
        <f>VLOOKUP(Table6[[#This Row],[Product]],Table3[],3)</f>
        <v>2.0099999999999998</v>
      </c>
      <c r="Q24" s="35">
        <f>VLOOKUP(Table6[[#This Row],[Product]],Table3[],4)</f>
        <v>20</v>
      </c>
      <c r="R24" s="35">
        <f>Table6[[#This Row],[Quantity]]*Table6[[#This Row],[Case]]</f>
        <v>280</v>
      </c>
      <c r="S24" s="35">
        <f>Table6[[#This Row],[Total Sales]]*Table6[[#This Row],[Cost]]</f>
        <v>562.79999999999995</v>
      </c>
    </row>
    <row r="25" spans="1:19" x14ac:dyDescent="0.3">
      <c r="A25" s="54">
        <v>27</v>
      </c>
      <c r="B25" s="35" t="s">
        <v>142</v>
      </c>
      <c r="C25" s="35" t="s">
        <v>143</v>
      </c>
      <c r="D25" s="35" t="s">
        <v>15</v>
      </c>
      <c r="E25" s="35" t="str">
        <f t="shared" si="0"/>
        <v>F</v>
      </c>
      <c r="F25" s="35">
        <v>90</v>
      </c>
      <c r="G25" s="35" t="s">
        <v>144</v>
      </c>
      <c r="H25" s="35" t="s">
        <v>145</v>
      </c>
      <c r="I25" s="35" t="s">
        <v>146</v>
      </c>
      <c r="J25" s="48" t="s">
        <v>13636</v>
      </c>
      <c r="K25" s="35">
        <v>75</v>
      </c>
      <c r="L25" s="49" t="s">
        <v>45</v>
      </c>
      <c r="M25" s="50" t="str">
        <f>VLOOKUP(Table6[[#This Row],[Product]],Table3[],2)</f>
        <v>Gigastuff</v>
      </c>
      <c r="N25" s="50" t="str">
        <f t="shared" si="1"/>
        <v>Jun</v>
      </c>
      <c r="O25" s="56">
        <f t="shared" si="2"/>
        <v>2021</v>
      </c>
      <c r="P25" s="51">
        <f>VLOOKUP(Table6[[#This Row],[Product]],Table3[],3)</f>
        <v>1.89</v>
      </c>
      <c r="Q25" s="35">
        <f>VLOOKUP(Table6[[#This Row],[Product]],Table3[],4)</f>
        <v>18</v>
      </c>
      <c r="R25" s="35">
        <f>Table6[[#This Row],[Quantity]]*Table6[[#This Row],[Case]]</f>
        <v>1350</v>
      </c>
      <c r="S25" s="35">
        <f>Table6[[#This Row],[Total Sales]]*Table6[[#This Row],[Cost]]</f>
        <v>2551.5</v>
      </c>
    </row>
    <row r="26" spans="1:19" x14ac:dyDescent="0.3">
      <c r="A26" s="54">
        <v>28</v>
      </c>
      <c r="B26" s="35" t="s">
        <v>147</v>
      </c>
      <c r="C26" s="35" t="s">
        <v>148</v>
      </c>
      <c r="D26" s="35" t="s">
        <v>15</v>
      </c>
      <c r="E26" s="35" t="str">
        <f t="shared" si="0"/>
        <v>F</v>
      </c>
      <c r="F26" s="35">
        <v>30</v>
      </c>
      <c r="G26" s="35" t="s">
        <v>149</v>
      </c>
      <c r="H26" s="35" t="s">
        <v>150</v>
      </c>
      <c r="I26" s="35" t="s">
        <v>110</v>
      </c>
      <c r="J26" s="48" t="s">
        <v>13637</v>
      </c>
      <c r="K26" s="35">
        <v>18</v>
      </c>
      <c r="L26" s="49" t="s">
        <v>101</v>
      </c>
      <c r="M26" s="50" t="str">
        <f>VLOOKUP(Table6[[#This Row],[Product]],Table3[],2)</f>
        <v>Superwossname</v>
      </c>
      <c r="N26" s="50" t="str">
        <f t="shared" si="1"/>
        <v>Sep</v>
      </c>
      <c r="O26" s="56">
        <f t="shared" si="2"/>
        <v>2021</v>
      </c>
      <c r="P26" s="51">
        <f>VLOOKUP(Table6[[#This Row],[Product]],Table3[],3)</f>
        <v>3.49</v>
      </c>
      <c r="Q26" s="35">
        <f>VLOOKUP(Table6[[#This Row],[Product]],Table3[],4)</f>
        <v>20</v>
      </c>
      <c r="R26" s="35">
        <f>Table6[[#This Row],[Quantity]]*Table6[[#This Row],[Case]]</f>
        <v>360</v>
      </c>
      <c r="S26" s="35">
        <f>Table6[[#This Row],[Total Sales]]*Table6[[#This Row],[Cost]]</f>
        <v>1256.4000000000001</v>
      </c>
    </row>
    <row r="27" spans="1:19" x14ac:dyDescent="0.3">
      <c r="A27" s="54">
        <v>29</v>
      </c>
      <c r="B27" s="35" t="s">
        <v>151</v>
      </c>
      <c r="C27" s="35" t="s">
        <v>152</v>
      </c>
      <c r="D27" s="35" t="s">
        <v>51</v>
      </c>
      <c r="E27" s="35" t="str">
        <f t="shared" si="0"/>
        <v>F</v>
      </c>
      <c r="F27" s="35">
        <v>30</v>
      </c>
      <c r="G27" s="35" t="s">
        <v>153</v>
      </c>
      <c r="H27" s="35" t="s">
        <v>154</v>
      </c>
      <c r="I27" s="35" t="s">
        <v>25</v>
      </c>
      <c r="J27" s="48">
        <v>44901</v>
      </c>
      <c r="K27" s="35">
        <v>89</v>
      </c>
      <c r="L27" s="49" t="s">
        <v>80</v>
      </c>
      <c r="M27" s="50" t="str">
        <f>VLOOKUP(Table6[[#This Row],[Product]],Table3[],2)</f>
        <v>Ultrathing V2</v>
      </c>
      <c r="N27" s="50" t="str">
        <f t="shared" si="1"/>
        <v>Dec</v>
      </c>
      <c r="O27" s="56">
        <f t="shared" si="2"/>
        <v>2022</v>
      </c>
      <c r="P27" s="51">
        <f>VLOOKUP(Table6[[#This Row],[Product]],Table3[],3)</f>
        <v>2.95</v>
      </c>
      <c r="Q27" s="35">
        <f>VLOOKUP(Table6[[#This Row],[Product]],Table3[],4)</f>
        <v>20</v>
      </c>
      <c r="R27" s="35">
        <f>Table6[[#This Row],[Quantity]]*Table6[[#This Row],[Case]]</f>
        <v>1780</v>
      </c>
      <c r="S27" s="35">
        <f>Table6[[#This Row],[Total Sales]]*Table6[[#This Row],[Cost]]</f>
        <v>5251</v>
      </c>
    </row>
    <row r="28" spans="1:19" x14ac:dyDescent="0.3">
      <c r="A28" s="54">
        <v>30</v>
      </c>
      <c r="B28" s="35" t="s">
        <v>155</v>
      </c>
      <c r="C28" s="35" t="s">
        <v>156</v>
      </c>
      <c r="D28" s="35" t="s">
        <v>28</v>
      </c>
      <c r="E28" s="35" t="str">
        <f t="shared" si="0"/>
        <v>M</v>
      </c>
      <c r="F28" s="35">
        <v>90</v>
      </c>
      <c r="G28" s="35" t="s">
        <v>157</v>
      </c>
      <c r="H28" s="35" t="s">
        <v>158</v>
      </c>
      <c r="I28" s="35" t="s">
        <v>32</v>
      </c>
      <c r="J28" s="48" t="s">
        <v>13638</v>
      </c>
      <c r="K28" s="35">
        <v>89</v>
      </c>
      <c r="L28" s="49" t="s">
        <v>159</v>
      </c>
      <c r="M28" s="50" t="str">
        <f>VLOOKUP(Table6[[#This Row],[Product]],Table3[],2)</f>
        <v>Ultrathing V3</v>
      </c>
      <c r="N28" s="50" t="str">
        <f t="shared" si="1"/>
        <v>Apr</v>
      </c>
      <c r="O28" s="56">
        <f t="shared" si="2"/>
        <v>2021</v>
      </c>
      <c r="P28" s="51">
        <f>VLOOKUP(Table6[[#This Row],[Product]],Table3[],3)</f>
        <v>3.39</v>
      </c>
      <c r="Q28" s="35">
        <f>VLOOKUP(Table6[[#This Row],[Product]],Table3[],4)</f>
        <v>24</v>
      </c>
      <c r="R28" s="35">
        <f>Table6[[#This Row],[Quantity]]*Table6[[#This Row],[Case]]</f>
        <v>2136</v>
      </c>
      <c r="S28" s="35">
        <f>Table6[[#This Row],[Total Sales]]*Table6[[#This Row],[Cost]]</f>
        <v>7241.04</v>
      </c>
    </row>
    <row r="29" spans="1:19" x14ac:dyDescent="0.3">
      <c r="A29" s="54">
        <v>31</v>
      </c>
      <c r="B29" s="35" t="s">
        <v>160</v>
      </c>
      <c r="C29" s="35" t="s">
        <v>161</v>
      </c>
      <c r="D29" s="35" t="s">
        <v>28</v>
      </c>
      <c r="E29" s="35" t="str">
        <f t="shared" si="0"/>
        <v>M</v>
      </c>
      <c r="F29" s="35">
        <v>60</v>
      </c>
      <c r="G29" s="35" t="s">
        <v>162</v>
      </c>
      <c r="H29" s="35" t="s">
        <v>163</v>
      </c>
      <c r="I29" s="35" t="s">
        <v>164</v>
      </c>
      <c r="J29" s="48" t="s">
        <v>13639</v>
      </c>
      <c r="K29" s="35">
        <v>43</v>
      </c>
      <c r="L29" s="49" t="s">
        <v>70</v>
      </c>
      <c r="M29" s="50" t="str">
        <f>VLOOKUP(Table6[[#This Row],[Product]],Table3[],2)</f>
        <v>Megawidget M</v>
      </c>
      <c r="N29" s="50" t="str">
        <f t="shared" si="1"/>
        <v>Jul</v>
      </c>
      <c r="O29" s="56">
        <f t="shared" si="2"/>
        <v>2021</v>
      </c>
      <c r="P29" s="51">
        <f>VLOOKUP(Table6[[#This Row],[Product]],Table3[],3)</f>
        <v>1.29</v>
      </c>
      <c r="Q29" s="35">
        <f>VLOOKUP(Table6[[#This Row],[Product]],Table3[],4)</f>
        <v>24</v>
      </c>
      <c r="R29" s="35">
        <f>Table6[[#This Row],[Quantity]]*Table6[[#This Row],[Case]]</f>
        <v>1032</v>
      </c>
      <c r="S29" s="35">
        <f>Table6[[#This Row],[Total Sales]]*Table6[[#This Row],[Cost]]</f>
        <v>1331.28</v>
      </c>
    </row>
    <row r="30" spans="1:19" x14ac:dyDescent="0.3">
      <c r="A30" s="54">
        <v>32</v>
      </c>
      <c r="B30" s="35" t="s">
        <v>165</v>
      </c>
      <c r="C30" s="35" t="s">
        <v>166</v>
      </c>
      <c r="D30" s="35" t="s">
        <v>15</v>
      </c>
      <c r="E30" s="35" t="str">
        <f t="shared" si="0"/>
        <v>F</v>
      </c>
      <c r="F30" s="35">
        <v>60</v>
      </c>
      <c r="G30" s="35" t="s">
        <v>167</v>
      </c>
      <c r="H30" s="35" t="s">
        <v>168</v>
      </c>
      <c r="I30" s="35" t="s">
        <v>32</v>
      </c>
      <c r="J30" s="48">
        <v>44266</v>
      </c>
      <c r="K30" s="35">
        <v>37</v>
      </c>
      <c r="L30" s="49" t="s">
        <v>45</v>
      </c>
      <c r="M30" s="50" t="str">
        <f>VLOOKUP(Table6[[#This Row],[Product]],Table3[],2)</f>
        <v>Gigastuff</v>
      </c>
      <c r="N30" s="50" t="str">
        <f t="shared" si="1"/>
        <v>Mar</v>
      </c>
      <c r="O30" s="56">
        <f t="shared" si="2"/>
        <v>2021</v>
      </c>
      <c r="P30" s="51">
        <f>VLOOKUP(Table6[[#This Row],[Product]],Table3[],3)</f>
        <v>1.89</v>
      </c>
      <c r="Q30" s="35">
        <f>VLOOKUP(Table6[[#This Row],[Product]],Table3[],4)</f>
        <v>18</v>
      </c>
      <c r="R30" s="35">
        <f>Table6[[#This Row],[Quantity]]*Table6[[#This Row],[Case]]</f>
        <v>666</v>
      </c>
      <c r="S30" s="35">
        <f>Table6[[#This Row],[Total Sales]]*Table6[[#This Row],[Cost]]</f>
        <v>1258.74</v>
      </c>
    </row>
    <row r="31" spans="1:19" x14ac:dyDescent="0.3">
      <c r="A31" s="54">
        <v>33</v>
      </c>
      <c r="B31" s="35" t="s">
        <v>169</v>
      </c>
      <c r="C31" s="35" t="s">
        <v>170</v>
      </c>
      <c r="D31" s="35" t="s">
        <v>15</v>
      </c>
      <c r="E31" s="35" t="str">
        <f t="shared" si="0"/>
        <v>F</v>
      </c>
      <c r="F31" s="35">
        <v>90</v>
      </c>
      <c r="G31" s="35" t="s">
        <v>171</v>
      </c>
      <c r="H31" s="35" t="s">
        <v>172</v>
      </c>
      <c r="I31" s="35" t="s">
        <v>173</v>
      </c>
      <c r="J31" s="48">
        <v>44540</v>
      </c>
      <c r="K31" s="35">
        <v>55</v>
      </c>
      <c r="L31" s="49" t="s">
        <v>64</v>
      </c>
      <c r="M31" s="50" t="str">
        <f>VLOOKUP(Table6[[#This Row],[Product]],Table3[],2)</f>
        <v>Ultrathing V4</v>
      </c>
      <c r="N31" s="50" t="str">
        <f t="shared" si="1"/>
        <v>Dec</v>
      </c>
      <c r="O31" s="56">
        <f t="shared" si="2"/>
        <v>2021</v>
      </c>
      <c r="P31" s="51">
        <f>VLOOKUP(Table6[[#This Row],[Product]],Table3[],3)</f>
        <v>3.99</v>
      </c>
      <c r="Q31" s="35">
        <f>VLOOKUP(Table6[[#This Row],[Product]],Table3[],4)</f>
        <v>24</v>
      </c>
      <c r="R31" s="35">
        <f>Table6[[#This Row],[Quantity]]*Table6[[#This Row],[Case]]</f>
        <v>1320</v>
      </c>
      <c r="S31" s="35">
        <f>Table6[[#This Row],[Total Sales]]*Table6[[#This Row],[Cost]]</f>
        <v>5266.8</v>
      </c>
    </row>
    <row r="32" spans="1:19" x14ac:dyDescent="0.3">
      <c r="A32" s="54">
        <v>34</v>
      </c>
      <c r="B32" s="35" t="s">
        <v>174</v>
      </c>
      <c r="C32" s="35" t="s">
        <v>175</v>
      </c>
      <c r="D32" s="35" t="s">
        <v>51</v>
      </c>
      <c r="E32" s="35" t="str">
        <f t="shared" si="0"/>
        <v>F</v>
      </c>
      <c r="F32" s="35">
        <v>60</v>
      </c>
      <c r="G32" s="35" t="s">
        <v>176</v>
      </c>
      <c r="H32" s="35" t="s">
        <v>177</v>
      </c>
      <c r="I32" s="35" t="s">
        <v>178</v>
      </c>
      <c r="J32" s="48">
        <v>44354</v>
      </c>
      <c r="K32" s="35">
        <v>92</v>
      </c>
      <c r="L32" s="49" t="s">
        <v>64</v>
      </c>
      <c r="M32" s="50" t="str">
        <f>VLOOKUP(Table6[[#This Row],[Product]],Table3[],2)</f>
        <v>Ultrathing V4</v>
      </c>
      <c r="N32" s="50" t="str">
        <f t="shared" si="1"/>
        <v>Jun</v>
      </c>
      <c r="O32" s="56">
        <f t="shared" si="2"/>
        <v>2021</v>
      </c>
      <c r="P32" s="51">
        <f>VLOOKUP(Table6[[#This Row],[Product]],Table3[],3)</f>
        <v>3.99</v>
      </c>
      <c r="Q32" s="35">
        <f>VLOOKUP(Table6[[#This Row],[Product]],Table3[],4)</f>
        <v>24</v>
      </c>
      <c r="R32" s="35">
        <f>Table6[[#This Row],[Quantity]]*Table6[[#This Row],[Case]]</f>
        <v>2208</v>
      </c>
      <c r="S32" s="35">
        <f>Table6[[#This Row],[Total Sales]]*Table6[[#This Row],[Cost]]</f>
        <v>8809.92</v>
      </c>
    </row>
    <row r="33" spans="1:19" x14ac:dyDescent="0.3">
      <c r="A33" s="54">
        <v>35</v>
      </c>
      <c r="B33" s="35" t="s">
        <v>179</v>
      </c>
      <c r="C33" s="35" t="s">
        <v>180</v>
      </c>
      <c r="D33" s="35" t="s">
        <v>28</v>
      </c>
      <c r="E33" s="35" t="str">
        <f t="shared" si="0"/>
        <v>M</v>
      </c>
      <c r="F33" s="35">
        <v>60</v>
      </c>
      <c r="G33" s="35" t="s">
        <v>181</v>
      </c>
      <c r="H33" s="35" t="s">
        <v>182</v>
      </c>
      <c r="I33" s="35" t="s">
        <v>32</v>
      </c>
      <c r="J33" s="48" t="s">
        <v>13640</v>
      </c>
      <c r="K33" s="35">
        <v>105</v>
      </c>
      <c r="L33" s="49" t="s">
        <v>45</v>
      </c>
      <c r="M33" s="50" t="str">
        <f>VLOOKUP(Table6[[#This Row],[Product]],Table3[],2)</f>
        <v>Gigastuff</v>
      </c>
      <c r="N33" s="50" t="str">
        <f t="shared" si="1"/>
        <v>Jan</v>
      </c>
      <c r="O33" s="56">
        <f t="shared" si="2"/>
        <v>2022</v>
      </c>
      <c r="P33" s="51">
        <f>VLOOKUP(Table6[[#This Row],[Product]],Table3[],3)</f>
        <v>1.89</v>
      </c>
      <c r="Q33" s="35">
        <f>VLOOKUP(Table6[[#This Row],[Product]],Table3[],4)</f>
        <v>18</v>
      </c>
      <c r="R33" s="35">
        <f>Table6[[#This Row],[Quantity]]*Table6[[#This Row],[Case]]</f>
        <v>1890</v>
      </c>
      <c r="S33" s="35">
        <f>Table6[[#This Row],[Total Sales]]*Table6[[#This Row],[Cost]]</f>
        <v>3572.1</v>
      </c>
    </row>
    <row r="34" spans="1:19" x14ac:dyDescent="0.3">
      <c r="A34" s="54">
        <v>36</v>
      </c>
      <c r="B34" s="35" t="s">
        <v>183</v>
      </c>
      <c r="C34" s="35" t="s">
        <v>184</v>
      </c>
      <c r="D34" s="35" t="s">
        <v>28</v>
      </c>
      <c r="E34" s="35" t="str">
        <f t="shared" si="0"/>
        <v>M</v>
      </c>
      <c r="F34" s="35">
        <v>30</v>
      </c>
      <c r="G34" s="35" t="s">
        <v>185</v>
      </c>
      <c r="H34" s="35" t="s">
        <v>186</v>
      </c>
      <c r="I34" s="35" t="s">
        <v>187</v>
      </c>
      <c r="J34" s="48" t="s">
        <v>13641</v>
      </c>
      <c r="K34" s="35">
        <v>30</v>
      </c>
      <c r="L34" s="49" t="s">
        <v>101</v>
      </c>
      <c r="M34" s="50" t="str">
        <f>VLOOKUP(Table6[[#This Row],[Product]],Table3[],2)</f>
        <v>Superwossname</v>
      </c>
      <c r="N34" s="50" t="str">
        <f t="shared" si="1"/>
        <v>Jul</v>
      </c>
      <c r="O34" s="56">
        <f t="shared" si="2"/>
        <v>2020</v>
      </c>
      <c r="P34" s="51">
        <f>VLOOKUP(Table6[[#This Row],[Product]],Table3[],3)</f>
        <v>3.49</v>
      </c>
      <c r="Q34" s="35">
        <f>VLOOKUP(Table6[[#This Row],[Product]],Table3[],4)</f>
        <v>20</v>
      </c>
      <c r="R34" s="35">
        <f>Table6[[#This Row],[Quantity]]*Table6[[#This Row],[Case]]</f>
        <v>600</v>
      </c>
      <c r="S34" s="35">
        <f>Table6[[#This Row],[Total Sales]]*Table6[[#This Row],[Cost]]</f>
        <v>2094</v>
      </c>
    </row>
    <row r="35" spans="1:19" x14ac:dyDescent="0.3">
      <c r="A35" s="54">
        <v>37</v>
      </c>
      <c r="B35" s="35" t="s">
        <v>188</v>
      </c>
      <c r="C35" s="35" t="s">
        <v>189</v>
      </c>
      <c r="D35" s="35" t="s">
        <v>28</v>
      </c>
      <c r="E35" s="35" t="str">
        <f t="shared" si="0"/>
        <v>M</v>
      </c>
      <c r="F35" s="35">
        <v>90</v>
      </c>
      <c r="G35" s="35" t="s">
        <v>190</v>
      </c>
      <c r="H35" s="35" t="s">
        <v>191</v>
      </c>
      <c r="I35" s="35" t="s">
        <v>89</v>
      </c>
      <c r="J35" s="48" t="s">
        <v>13642</v>
      </c>
      <c r="K35" s="35">
        <v>7</v>
      </c>
      <c r="L35" s="49" t="s">
        <v>54</v>
      </c>
      <c r="M35" s="50" t="str">
        <f>VLOOKUP(Table6[[#This Row],[Product]],Table3[],2)</f>
        <v>Megawidget S</v>
      </c>
      <c r="N35" s="50" t="str">
        <f t="shared" si="1"/>
        <v>May</v>
      </c>
      <c r="O35" s="56">
        <f t="shared" si="2"/>
        <v>2020</v>
      </c>
      <c r="P35" s="51">
        <f>VLOOKUP(Table6[[#This Row],[Product]],Table3[],3)</f>
        <v>0.69</v>
      </c>
      <c r="Q35" s="35">
        <f>VLOOKUP(Table6[[#This Row],[Product]],Table3[],4)</f>
        <v>24</v>
      </c>
      <c r="R35" s="35">
        <f>Table6[[#This Row],[Quantity]]*Table6[[#This Row],[Case]]</f>
        <v>168</v>
      </c>
      <c r="S35" s="35">
        <f>Table6[[#This Row],[Total Sales]]*Table6[[#This Row],[Cost]]</f>
        <v>115.91999999999999</v>
      </c>
    </row>
    <row r="36" spans="1:19" x14ac:dyDescent="0.3">
      <c r="A36" s="54">
        <v>38</v>
      </c>
      <c r="B36" s="35" t="s">
        <v>192</v>
      </c>
      <c r="C36" s="35" t="s">
        <v>193</v>
      </c>
      <c r="D36" s="35" t="s">
        <v>15</v>
      </c>
      <c r="E36" s="35" t="str">
        <f t="shared" si="0"/>
        <v>F</v>
      </c>
      <c r="F36" s="35">
        <v>90</v>
      </c>
      <c r="G36" s="35" t="s">
        <v>194</v>
      </c>
      <c r="H36" s="35" t="s">
        <v>195</v>
      </c>
      <c r="I36" s="35" t="s">
        <v>187</v>
      </c>
      <c r="J36" s="48">
        <v>44049</v>
      </c>
      <c r="K36" s="35">
        <v>10</v>
      </c>
      <c r="L36" s="49" t="s">
        <v>159</v>
      </c>
      <c r="M36" s="50" t="str">
        <f>VLOOKUP(Table6[[#This Row],[Product]],Table3[],2)</f>
        <v>Ultrathing V3</v>
      </c>
      <c r="N36" s="50" t="str">
        <f t="shared" si="1"/>
        <v>Aug</v>
      </c>
      <c r="O36" s="56">
        <f t="shared" si="2"/>
        <v>2020</v>
      </c>
      <c r="P36" s="51">
        <f>VLOOKUP(Table6[[#This Row],[Product]],Table3[],3)</f>
        <v>3.39</v>
      </c>
      <c r="Q36" s="35">
        <f>VLOOKUP(Table6[[#This Row],[Product]],Table3[],4)</f>
        <v>24</v>
      </c>
      <c r="R36" s="35">
        <f>Table6[[#This Row],[Quantity]]*Table6[[#This Row],[Case]]</f>
        <v>240</v>
      </c>
      <c r="S36" s="35">
        <f>Table6[[#This Row],[Total Sales]]*Table6[[#This Row],[Cost]]</f>
        <v>813.6</v>
      </c>
    </row>
    <row r="37" spans="1:19" x14ac:dyDescent="0.3">
      <c r="A37" s="54">
        <v>39</v>
      </c>
      <c r="B37" s="35" t="s">
        <v>196</v>
      </c>
      <c r="C37" s="35" t="s">
        <v>197</v>
      </c>
      <c r="D37" s="35" t="s">
        <v>28</v>
      </c>
      <c r="E37" s="35" t="str">
        <f t="shared" si="0"/>
        <v>M</v>
      </c>
      <c r="F37" s="35">
        <v>30</v>
      </c>
      <c r="G37" s="35" t="s">
        <v>198</v>
      </c>
      <c r="H37" s="35" t="s">
        <v>199</v>
      </c>
      <c r="I37" s="35" t="s">
        <v>32</v>
      </c>
      <c r="J37" s="48" t="s">
        <v>13643</v>
      </c>
      <c r="K37" s="35">
        <v>14</v>
      </c>
      <c r="L37" s="49" t="s">
        <v>101</v>
      </c>
      <c r="M37" s="50" t="str">
        <f>VLOOKUP(Table6[[#This Row],[Product]],Table3[],2)</f>
        <v>Superwossname</v>
      </c>
      <c r="N37" s="50" t="str">
        <f t="shared" si="1"/>
        <v>Dec</v>
      </c>
      <c r="O37" s="56">
        <f t="shared" si="2"/>
        <v>2020</v>
      </c>
      <c r="P37" s="51">
        <f>VLOOKUP(Table6[[#This Row],[Product]],Table3[],3)</f>
        <v>3.49</v>
      </c>
      <c r="Q37" s="35">
        <f>VLOOKUP(Table6[[#This Row],[Product]],Table3[],4)</f>
        <v>20</v>
      </c>
      <c r="R37" s="35">
        <f>Table6[[#This Row],[Quantity]]*Table6[[#This Row],[Case]]</f>
        <v>280</v>
      </c>
      <c r="S37" s="35">
        <f>Table6[[#This Row],[Total Sales]]*Table6[[#This Row],[Cost]]</f>
        <v>977.2</v>
      </c>
    </row>
    <row r="38" spans="1:19" x14ac:dyDescent="0.3">
      <c r="A38" s="54">
        <v>40</v>
      </c>
      <c r="B38" s="35" t="s">
        <v>200</v>
      </c>
      <c r="C38" s="35" t="s">
        <v>201</v>
      </c>
      <c r="D38" s="35" t="s">
        <v>51</v>
      </c>
      <c r="E38" s="35" t="str">
        <f t="shared" si="0"/>
        <v>F</v>
      </c>
      <c r="F38" s="35">
        <v>30</v>
      </c>
      <c r="G38" s="35" t="s">
        <v>202</v>
      </c>
      <c r="H38" s="35" t="s">
        <v>203</v>
      </c>
      <c r="I38" s="35" t="s">
        <v>32</v>
      </c>
      <c r="J38" s="48" t="s">
        <v>13644</v>
      </c>
      <c r="K38" s="35">
        <v>5</v>
      </c>
      <c r="L38" s="49" t="s">
        <v>39</v>
      </c>
      <c r="M38" s="50" t="str">
        <f>VLOOKUP(Table6[[#This Row],[Product]],Table3[],2)</f>
        <v>Ultrathing V1</v>
      </c>
      <c r="N38" s="50" t="str">
        <f t="shared" si="1"/>
        <v>Jan</v>
      </c>
      <c r="O38" s="56">
        <f t="shared" si="2"/>
        <v>2020</v>
      </c>
      <c r="P38" s="51">
        <f>VLOOKUP(Table6[[#This Row],[Product]],Table3[],3)</f>
        <v>1.79</v>
      </c>
      <c r="Q38" s="35">
        <f>VLOOKUP(Table6[[#This Row],[Product]],Table3[],4)</f>
        <v>17</v>
      </c>
      <c r="R38" s="35">
        <f>Table6[[#This Row],[Quantity]]*Table6[[#This Row],[Case]]</f>
        <v>85</v>
      </c>
      <c r="S38" s="35">
        <f>Table6[[#This Row],[Total Sales]]*Table6[[#This Row],[Cost]]</f>
        <v>152.15</v>
      </c>
    </row>
    <row r="39" spans="1:19" x14ac:dyDescent="0.3">
      <c r="A39" s="54">
        <v>41</v>
      </c>
      <c r="B39" s="35" t="s">
        <v>204</v>
      </c>
      <c r="C39" s="35" t="s">
        <v>205</v>
      </c>
      <c r="D39" s="35" t="s">
        <v>28</v>
      </c>
      <c r="E39" s="35" t="str">
        <f t="shared" si="0"/>
        <v>M</v>
      </c>
      <c r="F39" s="35">
        <v>60</v>
      </c>
      <c r="G39" s="35" t="s">
        <v>206</v>
      </c>
      <c r="H39" s="35" t="s">
        <v>207</v>
      </c>
      <c r="I39" s="35" t="s">
        <v>208</v>
      </c>
      <c r="J39" s="48">
        <v>44897</v>
      </c>
      <c r="K39" s="35">
        <v>2</v>
      </c>
      <c r="L39" s="49" t="s">
        <v>80</v>
      </c>
      <c r="M39" s="50" t="str">
        <f>VLOOKUP(Table6[[#This Row],[Product]],Table3[],2)</f>
        <v>Ultrathing V2</v>
      </c>
      <c r="N39" s="50" t="str">
        <f t="shared" si="1"/>
        <v>Dec</v>
      </c>
      <c r="O39" s="56">
        <f t="shared" si="2"/>
        <v>2022</v>
      </c>
      <c r="P39" s="51">
        <f>VLOOKUP(Table6[[#This Row],[Product]],Table3[],3)</f>
        <v>2.95</v>
      </c>
      <c r="Q39" s="35">
        <f>VLOOKUP(Table6[[#This Row],[Product]],Table3[],4)</f>
        <v>20</v>
      </c>
      <c r="R39" s="35">
        <f>Table6[[#This Row],[Quantity]]*Table6[[#This Row],[Case]]</f>
        <v>40</v>
      </c>
      <c r="S39" s="35">
        <f>Table6[[#This Row],[Total Sales]]*Table6[[#This Row],[Cost]]</f>
        <v>118</v>
      </c>
    </row>
    <row r="40" spans="1:19" x14ac:dyDescent="0.3">
      <c r="A40" s="54">
        <v>42</v>
      </c>
      <c r="B40" s="35" t="s">
        <v>209</v>
      </c>
      <c r="C40" s="35" t="s">
        <v>210</v>
      </c>
      <c r="D40" s="35" t="s">
        <v>28</v>
      </c>
      <c r="E40" s="35" t="str">
        <f t="shared" si="0"/>
        <v>M</v>
      </c>
      <c r="F40" s="35">
        <v>90</v>
      </c>
      <c r="G40" s="35" t="s">
        <v>211</v>
      </c>
      <c r="H40" s="35" t="s">
        <v>212</v>
      </c>
      <c r="I40" s="35" t="s">
        <v>213</v>
      </c>
      <c r="J40" s="48" t="s">
        <v>13645</v>
      </c>
      <c r="K40" s="35">
        <v>46</v>
      </c>
      <c r="L40" s="49" t="s">
        <v>39</v>
      </c>
      <c r="M40" s="50" t="str">
        <f>VLOOKUP(Table6[[#This Row],[Product]],Table3[],2)</f>
        <v>Ultrathing V1</v>
      </c>
      <c r="N40" s="50" t="str">
        <f t="shared" si="1"/>
        <v>Sep</v>
      </c>
      <c r="O40" s="56">
        <f t="shared" si="2"/>
        <v>2020</v>
      </c>
      <c r="P40" s="51">
        <f>VLOOKUP(Table6[[#This Row],[Product]],Table3[],3)</f>
        <v>1.79</v>
      </c>
      <c r="Q40" s="35">
        <f>VLOOKUP(Table6[[#This Row],[Product]],Table3[],4)</f>
        <v>17</v>
      </c>
      <c r="R40" s="35">
        <f>Table6[[#This Row],[Quantity]]*Table6[[#This Row],[Case]]</f>
        <v>782</v>
      </c>
      <c r="S40" s="35">
        <f>Table6[[#This Row],[Total Sales]]*Table6[[#This Row],[Cost]]</f>
        <v>1399.78</v>
      </c>
    </row>
    <row r="41" spans="1:19" x14ac:dyDescent="0.3">
      <c r="A41" s="54">
        <v>43</v>
      </c>
      <c r="B41" s="35" t="s">
        <v>214</v>
      </c>
      <c r="C41" s="35" t="s">
        <v>215</v>
      </c>
      <c r="D41" s="35" t="s">
        <v>28</v>
      </c>
      <c r="E41" s="35" t="str">
        <f t="shared" si="0"/>
        <v>M</v>
      </c>
      <c r="F41" s="35">
        <v>90</v>
      </c>
      <c r="G41" s="35" t="s">
        <v>216</v>
      </c>
      <c r="H41" s="35" t="s">
        <v>217</v>
      </c>
      <c r="I41" s="35" t="s">
        <v>124</v>
      </c>
      <c r="J41" s="48" t="s">
        <v>13624</v>
      </c>
      <c r="K41" s="35">
        <v>18</v>
      </c>
      <c r="L41" s="49" t="s">
        <v>33</v>
      </c>
      <c r="M41" s="50" t="str">
        <f>VLOOKUP(Table6[[#This Row],[Product]],Table3[],2)</f>
        <v>Megawidget L</v>
      </c>
      <c r="N41" s="50" t="str">
        <f t="shared" si="1"/>
        <v>Jul</v>
      </c>
      <c r="O41" s="56">
        <f t="shared" si="2"/>
        <v>2020</v>
      </c>
      <c r="P41" s="51">
        <f>VLOOKUP(Table6[[#This Row],[Product]],Table3[],3)</f>
        <v>1.79</v>
      </c>
      <c r="Q41" s="35">
        <f>VLOOKUP(Table6[[#This Row],[Product]],Table3[],4)</f>
        <v>24</v>
      </c>
      <c r="R41" s="35">
        <f>Table6[[#This Row],[Quantity]]*Table6[[#This Row],[Case]]</f>
        <v>432</v>
      </c>
      <c r="S41" s="35">
        <f>Table6[[#This Row],[Total Sales]]*Table6[[#This Row],[Cost]]</f>
        <v>773.28</v>
      </c>
    </row>
    <row r="42" spans="1:19" x14ac:dyDescent="0.3">
      <c r="A42" s="54">
        <v>44</v>
      </c>
      <c r="B42" s="35" t="s">
        <v>218</v>
      </c>
      <c r="C42" s="35" t="s">
        <v>219</v>
      </c>
      <c r="D42" s="35" t="s">
        <v>28</v>
      </c>
      <c r="E42" s="35" t="str">
        <f t="shared" si="0"/>
        <v>M</v>
      </c>
      <c r="F42" s="35">
        <v>60</v>
      </c>
      <c r="G42" s="35" t="s">
        <v>220</v>
      </c>
      <c r="H42" s="35" t="s">
        <v>221</v>
      </c>
      <c r="I42" s="35" t="s">
        <v>32</v>
      </c>
      <c r="J42" s="48" t="s">
        <v>13646</v>
      </c>
      <c r="K42" s="35">
        <v>56</v>
      </c>
      <c r="L42" s="49" t="s">
        <v>101</v>
      </c>
      <c r="M42" s="50" t="str">
        <f>VLOOKUP(Table6[[#This Row],[Product]],Table3[],2)</f>
        <v>Superwossname</v>
      </c>
      <c r="N42" s="50" t="str">
        <f t="shared" si="1"/>
        <v>May</v>
      </c>
      <c r="O42" s="56">
        <f t="shared" si="2"/>
        <v>2021</v>
      </c>
      <c r="P42" s="51">
        <f>VLOOKUP(Table6[[#This Row],[Product]],Table3[],3)</f>
        <v>3.49</v>
      </c>
      <c r="Q42" s="35">
        <f>VLOOKUP(Table6[[#This Row],[Product]],Table3[],4)</f>
        <v>20</v>
      </c>
      <c r="R42" s="35">
        <f>Table6[[#This Row],[Quantity]]*Table6[[#This Row],[Case]]</f>
        <v>1120</v>
      </c>
      <c r="S42" s="35">
        <f>Table6[[#This Row],[Total Sales]]*Table6[[#This Row],[Cost]]</f>
        <v>3908.8</v>
      </c>
    </row>
    <row r="43" spans="1:19" x14ac:dyDescent="0.3">
      <c r="A43" s="54">
        <v>45</v>
      </c>
      <c r="B43" s="35" t="s">
        <v>222</v>
      </c>
      <c r="C43" s="35" t="s">
        <v>152</v>
      </c>
      <c r="D43" s="35" t="s">
        <v>28</v>
      </c>
      <c r="E43" s="35" t="str">
        <f t="shared" si="0"/>
        <v>M</v>
      </c>
      <c r="F43" s="35">
        <v>60</v>
      </c>
      <c r="G43" s="35" t="s">
        <v>223</v>
      </c>
      <c r="H43" s="35" t="s">
        <v>224</v>
      </c>
      <c r="I43" s="35" t="s">
        <v>124</v>
      </c>
      <c r="J43" s="48" t="s">
        <v>13647</v>
      </c>
      <c r="K43" s="35">
        <v>63</v>
      </c>
      <c r="L43" s="49" t="s">
        <v>20</v>
      </c>
      <c r="M43" s="50" t="str">
        <f>VLOOKUP(Table6[[#This Row],[Product]],Table3[],2)</f>
        <v>Hyperwotsit</v>
      </c>
      <c r="N43" s="50" t="str">
        <f t="shared" si="1"/>
        <v>Oct</v>
      </c>
      <c r="O43" s="56">
        <f t="shared" si="2"/>
        <v>2020</v>
      </c>
      <c r="P43" s="51">
        <f>VLOOKUP(Table6[[#This Row],[Product]],Table3[],3)</f>
        <v>2.0099999999999998</v>
      </c>
      <c r="Q43" s="35">
        <f>VLOOKUP(Table6[[#This Row],[Product]],Table3[],4)</f>
        <v>20</v>
      </c>
      <c r="R43" s="35">
        <f>Table6[[#This Row],[Quantity]]*Table6[[#This Row],[Case]]</f>
        <v>1260</v>
      </c>
      <c r="S43" s="35">
        <f>Table6[[#This Row],[Total Sales]]*Table6[[#This Row],[Cost]]</f>
        <v>2532.6</v>
      </c>
    </row>
    <row r="44" spans="1:19" x14ac:dyDescent="0.3">
      <c r="A44" s="54">
        <v>46</v>
      </c>
      <c r="B44" s="35" t="s">
        <v>142</v>
      </c>
      <c r="C44" s="35" t="s">
        <v>225</v>
      </c>
      <c r="D44" s="35" t="s">
        <v>41</v>
      </c>
      <c r="E44" s="35" t="str">
        <f t="shared" si="0"/>
        <v>F</v>
      </c>
      <c r="F44" s="35">
        <v>30</v>
      </c>
      <c r="G44" s="35" t="s">
        <v>226</v>
      </c>
      <c r="H44" s="35" t="s">
        <v>227</v>
      </c>
      <c r="I44" s="35" t="s">
        <v>178</v>
      </c>
      <c r="J44" s="48" t="s">
        <v>13648</v>
      </c>
      <c r="K44" s="35">
        <v>6</v>
      </c>
      <c r="L44" s="49" t="s">
        <v>20</v>
      </c>
      <c r="M44" s="50" t="str">
        <f>VLOOKUP(Table6[[#This Row],[Product]],Table3[],2)</f>
        <v>Hyperwotsit</v>
      </c>
      <c r="N44" s="50" t="str">
        <f t="shared" si="1"/>
        <v>Sep</v>
      </c>
      <c r="O44" s="56">
        <f t="shared" si="2"/>
        <v>2022</v>
      </c>
      <c r="P44" s="51">
        <f>VLOOKUP(Table6[[#This Row],[Product]],Table3[],3)</f>
        <v>2.0099999999999998</v>
      </c>
      <c r="Q44" s="35">
        <f>VLOOKUP(Table6[[#This Row],[Product]],Table3[],4)</f>
        <v>20</v>
      </c>
      <c r="R44" s="35">
        <f>Table6[[#This Row],[Quantity]]*Table6[[#This Row],[Case]]</f>
        <v>120</v>
      </c>
      <c r="S44" s="35">
        <f>Table6[[#This Row],[Total Sales]]*Table6[[#This Row],[Cost]]</f>
        <v>241.2</v>
      </c>
    </row>
    <row r="45" spans="1:19" x14ac:dyDescent="0.3">
      <c r="A45" s="54">
        <v>47</v>
      </c>
      <c r="B45" s="35" t="s">
        <v>228</v>
      </c>
      <c r="C45" s="35" t="s">
        <v>229</v>
      </c>
      <c r="D45" s="35" t="s">
        <v>28</v>
      </c>
      <c r="E45" s="35" t="str">
        <f t="shared" si="0"/>
        <v>M</v>
      </c>
      <c r="F45" s="35">
        <v>30</v>
      </c>
      <c r="G45" s="35" t="s">
        <v>230</v>
      </c>
      <c r="H45" s="35" t="s">
        <v>231</v>
      </c>
      <c r="I45" s="35" t="s">
        <v>178</v>
      </c>
      <c r="J45" s="48">
        <v>44199</v>
      </c>
      <c r="K45" s="35">
        <v>31</v>
      </c>
      <c r="L45" s="49" t="s">
        <v>80</v>
      </c>
      <c r="M45" s="50" t="str">
        <f>VLOOKUP(Table6[[#This Row],[Product]],Table3[],2)</f>
        <v>Ultrathing V2</v>
      </c>
      <c r="N45" s="50" t="str">
        <f t="shared" si="1"/>
        <v>Jan</v>
      </c>
      <c r="O45" s="56">
        <f t="shared" si="2"/>
        <v>2021</v>
      </c>
      <c r="P45" s="51">
        <f>VLOOKUP(Table6[[#This Row],[Product]],Table3[],3)</f>
        <v>2.95</v>
      </c>
      <c r="Q45" s="35">
        <f>VLOOKUP(Table6[[#This Row],[Product]],Table3[],4)</f>
        <v>20</v>
      </c>
      <c r="R45" s="35">
        <f>Table6[[#This Row],[Quantity]]*Table6[[#This Row],[Case]]</f>
        <v>620</v>
      </c>
      <c r="S45" s="35">
        <f>Table6[[#This Row],[Total Sales]]*Table6[[#This Row],[Cost]]</f>
        <v>1829</v>
      </c>
    </row>
    <row r="46" spans="1:19" x14ac:dyDescent="0.3">
      <c r="A46" s="54">
        <v>48</v>
      </c>
      <c r="B46" s="35" t="s">
        <v>232</v>
      </c>
      <c r="C46" s="35" t="s">
        <v>233</v>
      </c>
      <c r="D46" s="35" t="s">
        <v>51</v>
      </c>
      <c r="E46" s="35" t="str">
        <f t="shared" si="0"/>
        <v>F</v>
      </c>
      <c r="F46" s="35">
        <v>30</v>
      </c>
      <c r="G46" s="35" t="s">
        <v>234</v>
      </c>
      <c r="H46" s="35" t="s">
        <v>235</v>
      </c>
      <c r="I46" s="35" t="s">
        <v>146</v>
      </c>
      <c r="J46" s="48" t="s">
        <v>13649</v>
      </c>
      <c r="K46" s="35">
        <v>19</v>
      </c>
      <c r="L46" s="49" t="s">
        <v>20</v>
      </c>
      <c r="M46" s="50" t="str">
        <f>VLOOKUP(Table6[[#This Row],[Product]],Table3[],2)</f>
        <v>Hyperwotsit</v>
      </c>
      <c r="N46" s="50" t="str">
        <f t="shared" si="1"/>
        <v>May</v>
      </c>
      <c r="O46" s="56">
        <f t="shared" si="2"/>
        <v>2022</v>
      </c>
      <c r="P46" s="51">
        <f>VLOOKUP(Table6[[#This Row],[Product]],Table3[],3)</f>
        <v>2.0099999999999998</v>
      </c>
      <c r="Q46" s="35">
        <f>VLOOKUP(Table6[[#This Row],[Product]],Table3[],4)</f>
        <v>20</v>
      </c>
      <c r="R46" s="35">
        <f>Table6[[#This Row],[Quantity]]*Table6[[#This Row],[Case]]</f>
        <v>380</v>
      </c>
      <c r="S46" s="35">
        <f>Table6[[#This Row],[Total Sales]]*Table6[[#This Row],[Cost]]</f>
        <v>763.8</v>
      </c>
    </row>
    <row r="47" spans="1:19" x14ac:dyDescent="0.3">
      <c r="A47" s="54">
        <v>49</v>
      </c>
      <c r="B47" s="35" t="s">
        <v>236</v>
      </c>
      <c r="C47" s="35" t="s">
        <v>237</v>
      </c>
      <c r="D47" s="35" t="s">
        <v>51</v>
      </c>
      <c r="E47" s="35" t="str">
        <f t="shared" si="0"/>
        <v>F</v>
      </c>
      <c r="F47" s="35">
        <v>90</v>
      </c>
      <c r="G47" s="35" t="s">
        <v>238</v>
      </c>
      <c r="H47" s="35" t="s">
        <v>239</v>
      </c>
      <c r="I47" s="35" t="s">
        <v>240</v>
      </c>
      <c r="J47" s="48" t="s">
        <v>13650</v>
      </c>
      <c r="K47" s="35">
        <v>44</v>
      </c>
      <c r="L47" s="49" t="s">
        <v>33</v>
      </c>
      <c r="M47" s="50" t="str">
        <f>VLOOKUP(Table6[[#This Row],[Product]],Table3[],2)</f>
        <v>Megawidget L</v>
      </c>
      <c r="N47" s="50" t="str">
        <f t="shared" si="1"/>
        <v>Apr</v>
      </c>
      <c r="O47" s="56">
        <f t="shared" si="2"/>
        <v>2020</v>
      </c>
      <c r="P47" s="51">
        <f>VLOOKUP(Table6[[#This Row],[Product]],Table3[],3)</f>
        <v>1.79</v>
      </c>
      <c r="Q47" s="35">
        <f>VLOOKUP(Table6[[#This Row],[Product]],Table3[],4)</f>
        <v>24</v>
      </c>
      <c r="R47" s="35">
        <f>Table6[[#This Row],[Quantity]]*Table6[[#This Row],[Case]]</f>
        <v>1056</v>
      </c>
      <c r="S47" s="35">
        <f>Table6[[#This Row],[Total Sales]]*Table6[[#This Row],[Cost]]</f>
        <v>1890.24</v>
      </c>
    </row>
    <row r="48" spans="1:19" x14ac:dyDescent="0.3">
      <c r="A48" s="54">
        <v>50</v>
      </c>
      <c r="B48" s="35" t="s">
        <v>241</v>
      </c>
      <c r="C48" s="35" t="s">
        <v>242</v>
      </c>
      <c r="D48" s="35" t="s">
        <v>15</v>
      </c>
      <c r="E48" s="35" t="str">
        <f t="shared" si="0"/>
        <v>F</v>
      </c>
      <c r="F48" s="35">
        <v>90</v>
      </c>
      <c r="G48" s="35" t="s">
        <v>243</v>
      </c>
      <c r="H48" s="35" t="s">
        <v>244</v>
      </c>
      <c r="I48" s="35" t="s">
        <v>240</v>
      </c>
      <c r="J48" s="48" t="s">
        <v>13651</v>
      </c>
      <c r="K48" s="35">
        <v>5</v>
      </c>
      <c r="L48" s="49" t="s">
        <v>45</v>
      </c>
      <c r="M48" s="50" t="str">
        <f>VLOOKUP(Table6[[#This Row],[Product]],Table3[],2)</f>
        <v>Gigastuff</v>
      </c>
      <c r="N48" s="50" t="str">
        <f t="shared" si="1"/>
        <v>Aug</v>
      </c>
      <c r="O48" s="56">
        <f t="shared" si="2"/>
        <v>2020</v>
      </c>
      <c r="P48" s="51">
        <f>VLOOKUP(Table6[[#This Row],[Product]],Table3[],3)</f>
        <v>1.89</v>
      </c>
      <c r="Q48" s="35">
        <f>VLOOKUP(Table6[[#This Row],[Product]],Table3[],4)</f>
        <v>18</v>
      </c>
      <c r="R48" s="35">
        <f>Table6[[#This Row],[Quantity]]*Table6[[#This Row],[Case]]</f>
        <v>90</v>
      </c>
      <c r="S48" s="35">
        <f>Table6[[#This Row],[Total Sales]]*Table6[[#This Row],[Cost]]</f>
        <v>170.1</v>
      </c>
    </row>
    <row r="49" spans="1:19" x14ac:dyDescent="0.3">
      <c r="A49" s="54">
        <v>51</v>
      </c>
      <c r="B49" s="35" t="s">
        <v>245</v>
      </c>
      <c r="C49" s="35" t="s">
        <v>246</v>
      </c>
      <c r="D49" s="35" t="s">
        <v>28</v>
      </c>
      <c r="E49" s="35" t="str">
        <f t="shared" si="0"/>
        <v>M</v>
      </c>
      <c r="F49" s="35">
        <v>30</v>
      </c>
      <c r="G49" s="35" t="s">
        <v>247</v>
      </c>
      <c r="H49" s="35" t="s">
        <v>248</v>
      </c>
      <c r="I49" s="35" t="s">
        <v>178</v>
      </c>
      <c r="J49" s="48" t="s">
        <v>13636</v>
      </c>
      <c r="K49" s="35">
        <v>24</v>
      </c>
      <c r="L49" s="49" t="s">
        <v>20</v>
      </c>
      <c r="M49" s="50" t="str">
        <f>VLOOKUP(Table6[[#This Row],[Product]],Table3[],2)</f>
        <v>Hyperwotsit</v>
      </c>
      <c r="N49" s="50" t="str">
        <f t="shared" si="1"/>
        <v>Jun</v>
      </c>
      <c r="O49" s="56">
        <f t="shared" si="2"/>
        <v>2021</v>
      </c>
      <c r="P49" s="51">
        <f>VLOOKUP(Table6[[#This Row],[Product]],Table3[],3)</f>
        <v>2.0099999999999998</v>
      </c>
      <c r="Q49" s="35">
        <f>VLOOKUP(Table6[[#This Row],[Product]],Table3[],4)</f>
        <v>20</v>
      </c>
      <c r="R49" s="35">
        <f>Table6[[#This Row],[Quantity]]*Table6[[#This Row],[Case]]</f>
        <v>480</v>
      </c>
      <c r="S49" s="35">
        <f>Table6[[#This Row],[Total Sales]]*Table6[[#This Row],[Cost]]</f>
        <v>964.8</v>
      </c>
    </row>
    <row r="50" spans="1:19" x14ac:dyDescent="0.3">
      <c r="A50" s="54">
        <v>52</v>
      </c>
      <c r="B50" s="35" t="s">
        <v>249</v>
      </c>
      <c r="C50" s="35" t="s">
        <v>66</v>
      </c>
      <c r="D50" s="35" t="s">
        <v>28</v>
      </c>
      <c r="E50" s="35" t="str">
        <f t="shared" si="0"/>
        <v>M</v>
      </c>
      <c r="F50" s="35">
        <v>30</v>
      </c>
      <c r="G50" s="35" t="s">
        <v>250</v>
      </c>
      <c r="H50" s="35" t="s">
        <v>251</v>
      </c>
      <c r="I50" s="35" t="s">
        <v>146</v>
      </c>
      <c r="J50" s="48">
        <v>44084</v>
      </c>
      <c r="K50" s="35">
        <v>85</v>
      </c>
      <c r="L50" s="49" t="s">
        <v>101</v>
      </c>
      <c r="M50" s="50" t="str">
        <f>VLOOKUP(Table6[[#This Row],[Product]],Table3[],2)</f>
        <v>Superwossname</v>
      </c>
      <c r="N50" s="50" t="str">
        <f t="shared" si="1"/>
        <v>Sep</v>
      </c>
      <c r="O50" s="56">
        <f t="shared" si="2"/>
        <v>2020</v>
      </c>
      <c r="P50" s="51">
        <f>VLOOKUP(Table6[[#This Row],[Product]],Table3[],3)</f>
        <v>3.49</v>
      </c>
      <c r="Q50" s="35">
        <f>VLOOKUP(Table6[[#This Row],[Product]],Table3[],4)</f>
        <v>20</v>
      </c>
      <c r="R50" s="35">
        <f>Table6[[#This Row],[Quantity]]*Table6[[#This Row],[Case]]</f>
        <v>1700</v>
      </c>
      <c r="S50" s="35">
        <f>Table6[[#This Row],[Total Sales]]*Table6[[#This Row],[Cost]]</f>
        <v>5933</v>
      </c>
    </row>
    <row r="51" spans="1:19" x14ac:dyDescent="0.3">
      <c r="A51" s="54">
        <v>53</v>
      </c>
      <c r="B51" s="35" t="s">
        <v>252</v>
      </c>
      <c r="C51" s="35" t="s">
        <v>253</v>
      </c>
      <c r="D51" s="35" t="s">
        <v>15</v>
      </c>
      <c r="E51" s="35" t="str">
        <f t="shared" si="0"/>
        <v>F</v>
      </c>
      <c r="F51" s="35">
        <v>30</v>
      </c>
      <c r="G51" s="35" t="s">
        <v>254</v>
      </c>
      <c r="H51" s="35" t="s">
        <v>255</v>
      </c>
      <c r="I51" s="35" t="s">
        <v>32</v>
      </c>
      <c r="J51" s="48">
        <v>43895</v>
      </c>
      <c r="K51" s="35">
        <v>56</v>
      </c>
      <c r="L51" s="49" t="s">
        <v>45</v>
      </c>
      <c r="M51" s="50" t="str">
        <f>VLOOKUP(Table6[[#This Row],[Product]],Table3[],2)</f>
        <v>Gigastuff</v>
      </c>
      <c r="N51" s="50" t="str">
        <f t="shared" si="1"/>
        <v>Mar</v>
      </c>
      <c r="O51" s="56">
        <f t="shared" si="2"/>
        <v>2020</v>
      </c>
      <c r="P51" s="51">
        <f>VLOOKUP(Table6[[#This Row],[Product]],Table3[],3)</f>
        <v>1.89</v>
      </c>
      <c r="Q51" s="35">
        <f>VLOOKUP(Table6[[#This Row],[Product]],Table3[],4)</f>
        <v>18</v>
      </c>
      <c r="R51" s="35">
        <f>Table6[[#This Row],[Quantity]]*Table6[[#This Row],[Case]]</f>
        <v>1008</v>
      </c>
      <c r="S51" s="35">
        <f>Table6[[#This Row],[Total Sales]]*Table6[[#This Row],[Cost]]</f>
        <v>1905.12</v>
      </c>
    </row>
    <row r="52" spans="1:19" x14ac:dyDescent="0.3">
      <c r="A52" s="54">
        <v>54</v>
      </c>
      <c r="B52" s="35" t="s">
        <v>256</v>
      </c>
      <c r="C52" s="35" t="s">
        <v>257</v>
      </c>
      <c r="D52" s="35" t="s">
        <v>117</v>
      </c>
      <c r="E52" s="35" t="str">
        <f t="shared" si="0"/>
        <v>M/F</v>
      </c>
      <c r="F52" s="35">
        <v>30</v>
      </c>
      <c r="G52" s="35" t="s">
        <v>254</v>
      </c>
      <c r="H52" s="35" t="s">
        <v>258</v>
      </c>
      <c r="I52" s="35" t="s">
        <v>32</v>
      </c>
      <c r="J52" s="48">
        <v>44451</v>
      </c>
      <c r="K52" s="35">
        <v>77</v>
      </c>
      <c r="L52" s="49" t="s">
        <v>80</v>
      </c>
      <c r="M52" s="50" t="str">
        <f>VLOOKUP(Table6[[#This Row],[Product]],Table3[],2)</f>
        <v>Ultrathing V2</v>
      </c>
      <c r="N52" s="50" t="str">
        <f t="shared" si="1"/>
        <v>Sep</v>
      </c>
      <c r="O52" s="56">
        <f t="shared" si="2"/>
        <v>2021</v>
      </c>
      <c r="P52" s="51">
        <f>VLOOKUP(Table6[[#This Row],[Product]],Table3[],3)</f>
        <v>2.95</v>
      </c>
      <c r="Q52" s="35">
        <f>VLOOKUP(Table6[[#This Row],[Product]],Table3[],4)</f>
        <v>20</v>
      </c>
      <c r="R52" s="35">
        <f>Table6[[#This Row],[Quantity]]*Table6[[#This Row],[Case]]</f>
        <v>1540</v>
      </c>
      <c r="S52" s="35">
        <f>Table6[[#This Row],[Total Sales]]*Table6[[#This Row],[Cost]]</f>
        <v>4543</v>
      </c>
    </row>
    <row r="53" spans="1:19" x14ac:dyDescent="0.3">
      <c r="A53" s="54">
        <v>55</v>
      </c>
      <c r="B53" s="35" t="s">
        <v>259</v>
      </c>
      <c r="C53" s="35" t="s">
        <v>260</v>
      </c>
      <c r="D53" s="35" t="s">
        <v>28</v>
      </c>
      <c r="E53" s="35" t="str">
        <f t="shared" si="0"/>
        <v>M</v>
      </c>
      <c r="F53" s="35">
        <v>60</v>
      </c>
      <c r="G53" s="35" t="s">
        <v>261</v>
      </c>
      <c r="H53" s="35" t="s">
        <v>262</v>
      </c>
      <c r="I53" s="35" t="s">
        <v>110</v>
      </c>
      <c r="J53" s="48">
        <v>44050</v>
      </c>
      <c r="K53" s="35">
        <v>39</v>
      </c>
      <c r="L53" s="49" t="s">
        <v>101</v>
      </c>
      <c r="M53" s="50" t="str">
        <f>VLOOKUP(Table6[[#This Row],[Product]],Table3[],2)</f>
        <v>Superwossname</v>
      </c>
      <c r="N53" s="50" t="str">
        <f t="shared" si="1"/>
        <v>Aug</v>
      </c>
      <c r="O53" s="56">
        <f t="shared" si="2"/>
        <v>2020</v>
      </c>
      <c r="P53" s="51">
        <f>VLOOKUP(Table6[[#This Row],[Product]],Table3[],3)</f>
        <v>3.49</v>
      </c>
      <c r="Q53" s="35">
        <f>VLOOKUP(Table6[[#This Row],[Product]],Table3[],4)</f>
        <v>20</v>
      </c>
      <c r="R53" s="35">
        <f>Table6[[#This Row],[Quantity]]*Table6[[#This Row],[Case]]</f>
        <v>780</v>
      </c>
      <c r="S53" s="35">
        <f>Table6[[#This Row],[Total Sales]]*Table6[[#This Row],[Cost]]</f>
        <v>2722.2000000000003</v>
      </c>
    </row>
    <row r="54" spans="1:19" x14ac:dyDescent="0.3">
      <c r="A54" s="54">
        <v>56</v>
      </c>
      <c r="B54" s="35" t="s">
        <v>263</v>
      </c>
      <c r="C54" s="35" t="s">
        <v>264</v>
      </c>
      <c r="D54" s="35" t="s">
        <v>51</v>
      </c>
      <c r="E54" s="35" t="str">
        <f t="shared" si="0"/>
        <v>F</v>
      </c>
      <c r="F54" s="35">
        <v>30</v>
      </c>
      <c r="G54" s="35" t="s">
        <v>265</v>
      </c>
      <c r="H54" s="35" t="s">
        <v>266</v>
      </c>
      <c r="I54" s="35" t="s">
        <v>32</v>
      </c>
      <c r="J54" s="48" t="s">
        <v>13652</v>
      </c>
      <c r="K54" s="35">
        <v>63</v>
      </c>
      <c r="L54" s="49" t="s">
        <v>54</v>
      </c>
      <c r="M54" s="50" t="str">
        <f>VLOOKUP(Table6[[#This Row],[Product]],Table3[],2)</f>
        <v>Megawidget S</v>
      </c>
      <c r="N54" s="50" t="str">
        <f t="shared" si="1"/>
        <v>Mar</v>
      </c>
      <c r="O54" s="56">
        <f t="shared" si="2"/>
        <v>2020</v>
      </c>
      <c r="P54" s="51">
        <f>VLOOKUP(Table6[[#This Row],[Product]],Table3[],3)</f>
        <v>0.69</v>
      </c>
      <c r="Q54" s="35">
        <f>VLOOKUP(Table6[[#This Row],[Product]],Table3[],4)</f>
        <v>24</v>
      </c>
      <c r="R54" s="35">
        <f>Table6[[#This Row],[Quantity]]*Table6[[#This Row],[Case]]</f>
        <v>1512</v>
      </c>
      <c r="S54" s="35">
        <f>Table6[[#This Row],[Total Sales]]*Table6[[#This Row],[Cost]]</f>
        <v>1043.28</v>
      </c>
    </row>
    <row r="55" spans="1:19" x14ac:dyDescent="0.3">
      <c r="A55" s="54">
        <v>57</v>
      </c>
      <c r="B55" s="35" t="s">
        <v>267</v>
      </c>
      <c r="C55" s="35" t="s">
        <v>268</v>
      </c>
      <c r="D55" s="35" t="s">
        <v>28</v>
      </c>
      <c r="E55" s="35" t="str">
        <f t="shared" si="0"/>
        <v>M</v>
      </c>
      <c r="F55" s="35">
        <v>90</v>
      </c>
      <c r="G55" s="35" t="s">
        <v>269</v>
      </c>
      <c r="H55" s="35" t="s">
        <v>270</v>
      </c>
      <c r="I55" s="35" t="s">
        <v>187</v>
      </c>
      <c r="J55" s="48" t="s">
        <v>13653</v>
      </c>
      <c r="K55" s="35">
        <v>60</v>
      </c>
      <c r="L55" s="49" t="s">
        <v>33</v>
      </c>
      <c r="M55" s="50" t="str">
        <f>VLOOKUP(Table6[[#This Row],[Product]],Table3[],2)</f>
        <v>Megawidget L</v>
      </c>
      <c r="N55" s="50" t="str">
        <f t="shared" si="1"/>
        <v>Jan</v>
      </c>
      <c r="O55" s="56">
        <f t="shared" si="2"/>
        <v>2022</v>
      </c>
      <c r="P55" s="51">
        <f>VLOOKUP(Table6[[#This Row],[Product]],Table3[],3)</f>
        <v>1.79</v>
      </c>
      <c r="Q55" s="35">
        <f>VLOOKUP(Table6[[#This Row],[Product]],Table3[],4)</f>
        <v>24</v>
      </c>
      <c r="R55" s="35">
        <f>Table6[[#This Row],[Quantity]]*Table6[[#This Row],[Case]]</f>
        <v>1440</v>
      </c>
      <c r="S55" s="35">
        <f>Table6[[#This Row],[Total Sales]]*Table6[[#This Row],[Cost]]</f>
        <v>2577.6</v>
      </c>
    </row>
    <row r="56" spans="1:19" x14ac:dyDescent="0.3">
      <c r="A56" s="54">
        <v>58</v>
      </c>
      <c r="B56" s="35" t="s">
        <v>271</v>
      </c>
      <c r="C56" s="35" t="s">
        <v>272</v>
      </c>
      <c r="D56" s="35" t="s">
        <v>15</v>
      </c>
      <c r="E56" s="35" t="str">
        <f t="shared" si="0"/>
        <v>F</v>
      </c>
      <c r="F56" s="35">
        <v>90</v>
      </c>
      <c r="G56" s="35" t="s">
        <v>274</v>
      </c>
      <c r="H56" s="35" t="s">
        <v>275</v>
      </c>
      <c r="I56" s="35" t="s">
        <v>32</v>
      </c>
      <c r="J56" s="48" t="s">
        <v>13654</v>
      </c>
      <c r="K56" s="35">
        <v>26</v>
      </c>
      <c r="L56" s="49" t="s">
        <v>70</v>
      </c>
      <c r="M56" s="50" t="str">
        <f>VLOOKUP(Table6[[#This Row],[Product]],Table3[],2)</f>
        <v>Megawidget M</v>
      </c>
      <c r="N56" s="50" t="str">
        <f t="shared" si="1"/>
        <v>Jun</v>
      </c>
      <c r="O56" s="56">
        <f t="shared" si="2"/>
        <v>2021</v>
      </c>
      <c r="P56" s="51">
        <f>VLOOKUP(Table6[[#This Row],[Product]],Table3[],3)</f>
        <v>1.29</v>
      </c>
      <c r="Q56" s="35">
        <f>VLOOKUP(Table6[[#This Row],[Product]],Table3[],4)</f>
        <v>24</v>
      </c>
      <c r="R56" s="35">
        <f>Table6[[#This Row],[Quantity]]*Table6[[#This Row],[Case]]</f>
        <v>624</v>
      </c>
      <c r="S56" s="35">
        <f>Table6[[#This Row],[Total Sales]]*Table6[[#This Row],[Cost]]</f>
        <v>804.96</v>
      </c>
    </row>
    <row r="57" spans="1:19" x14ac:dyDescent="0.3">
      <c r="A57" s="54">
        <v>59</v>
      </c>
      <c r="B57" s="35" t="s">
        <v>276</v>
      </c>
      <c r="C57" s="35" t="s">
        <v>277</v>
      </c>
      <c r="D57" s="35" t="s">
        <v>15</v>
      </c>
      <c r="E57" s="35" t="str">
        <f t="shared" si="0"/>
        <v>F</v>
      </c>
      <c r="F57" s="35">
        <v>30</v>
      </c>
      <c r="G57" s="35" t="s">
        <v>278</v>
      </c>
      <c r="H57" s="35" t="s">
        <v>279</v>
      </c>
      <c r="I57" s="35" t="s">
        <v>213</v>
      </c>
      <c r="J57" s="48" t="s">
        <v>13655</v>
      </c>
      <c r="K57" s="35">
        <v>31</v>
      </c>
      <c r="L57" s="49" t="s">
        <v>54</v>
      </c>
      <c r="M57" s="50" t="str">
        <f>VLOOKUP(Table6[[#This Row],[Product]],Table3[],2)</f>
        <v>Megawidget S</v>
      </c>
      <c r="N57" s="50" t="str">
        <f t="shared" si="1"/>
        <v>Feb</v>
      </c>
      <c r="O57" s="56">
        <f t="shared" si="2"/>
        <v>2022</v>
      </c>
      <c r="P57" s="51">
        <f>VLOOKUP(Table6[[#This Row],[Product]],Table3[],3)</f>
        <v>0.69</v>
      </c>
      <c r="Q57" s="35">
        <f>VLOOKUP(Table6[[#This Row],[Product]],Table3[],4)</f>
        <v>24</v>
      </c>
      <c r="R57" s="35">
        <f>Table6[[#This Row],[Quantity]]*Table6[[#This Row],[Case]]</f>
        <v>744</v>
      </c>
      <c r="S57" s="35">
        <f>Table6[[#This Row],[Total Sales]]*Table6[[#This Row],[Cost]]</f>
        <v>513.36</v>
      </c>
    </row>
    <row r="58" spans="1:19" x14ac:dyDescent="0.3">
      <c r="A58" s="54">
        <v>60</v>
      </c>
      <c r="B58" s="35" t="s">
        <v>280</v>
      </c>
      <c r="C58" s="35" t="s">
        <v>281</v>
      </c>
      <c r="D58" s="35" t="s">
        <v>51</v>
      </c>
      <c r="E58" s="35" t="str">
        <f t="shared" si="0"/>
        <v>F</v>
      </c>
      <c r="F58" s="35">
        <v>30</v>
      </c>
      <c r="G58" s="35" t="s">
        <v>283</v>
      </c>
      <c r="H58" s="35" t="s">
        <v>284</v>
      </c>
      <c r="I58" s="35" t="s">
        <v>146</v>
      </c>
      <c r="J58" s="48" t="s">
        <v>13656</v>
      </c>
      <c r="K58" s="35">
        <v>50</v>
      </c>
      <c r="L58" s="49" t="s">
        <v>54</v>
      </c>
      <c r="M58" s="50" t="str">
        <f>VLOOKUP(Table6[[#This Row],[Product]],Table3[],2)</f>
        <v>Megawidget S</v>
      </c>
      <c r="N58" s="50" t="str">
        <f t="shared" si="1"/>
        <v>Mar</v>
      </c>
      <c r="O58" s="56">
        <f t="shared" si="2"/>
        <v>2022</v>
      </c>
      <c r="P58" s="51">
        <f>VLOOKUP(Table6[[#This Row],[Product]],Table3[],3)</f>
        <v>0.69</v>
      </c>
      <c r="Q58" s="35">
        <f>VLOOKUP(Table6[[#This Row],[Product]],Table3[],4)</f>
        <v>24</v>
      </c>
      <c r="R58" s="35">
        <f>Table6[[#This Row],[Quantity]]*Table6[[#This Row],[Case]]</f>
        <v>1200</v>
      </c>
      <c r="S58" s="35">
        <f>Table6[[#This Row],[Total Sales]]*Table6[[#This Row],[Cost]]</f>
        <v>827.99999999999989</v>
      </c>
    </row>
    <row r="59" spans="1:19" x14ac:dyDescent="0.3">
      <c r="A59" s="54">
        <v>62</v>
      </c>
      <c r="B59" s="35" t="s">
        <v>289</v>
      </c>
      <c r="C59" s="35" t="s">
        <v>290</v>
      </c>
      <c r="D59" s="35" t="s">
        <v>51</v>
      </c>
      <c r="E59" s="35" t="str">
        <f t="shared" si="0"/>
        <v>F</v>
      </c>
      <c r="F59" s="35">
        <v>90</v>
      </c>
      <c r="G59" s="35" t="s">
        <v>292</v>
      </c>
      <c r="H59" s="35" t="s">
        <v>293</v>
      </c>
      <c r="I59" s="35" t="s">
        <v>294</v>
      </c>
      <c r="J59" s="48">
        <v>44445</v>
      </c>
      <c r="K59" s="35">
        <v>11</v>
      </c>
      <c r="L59" s="49" t="s">
        <v>33</v>
      </c>
      <c r="M59" s="50" t="str">
        <f>VLOOKUP(Table6[[#This Row],[Product]],Table3[],2)</f>
        <v>Megawidget L</v>
      </c>
      <c r="N59" s="50" t="str">
        <f t="shared" si="1"/>
        <v>Sep</v>
      </c>
      <c r="O59" s="56">
        <f t="shared" si="2"/>
        <v>2021</v>
      </c>
      <c r="P59" s="51">
        <f>VLOOKUP(Table6[[#This Row],[Product]],Table3[],3)</f>
        <v>1.79</v>
      </c>
      <c r="Q59" s="35">
        <f>VLOOKUP(Table6[[#This Row],[Product]],Table3[],4)</f>
        <v>24</v>
      </c>
      <c r="R59" s="35">
        <f>Table6[[#This Row],[Quantity]]*Table6[[#This Row],[Case]]</f>
        <v>264</v>
      </c>
      <c r="S59" s="35">
        <f>Table6[[#This Row],[Total Sales]]*Table6[[#This Row],[Cost]]</f>
        <v>472.56</v>
      </c>
    </row>
    <row r="60" spans="1:19" x14ac:dyDescent="0.3">
      <c r="A60" s="54">
        <v>63</v>
      </c>
      <c r="B60" s="35" t="s">
        <v>295</v>
      </c>
      <c r="C60" s="35" t="s">
        <v>296</v>
      </c>
      <c r="D60" s="35" t="s">
        <v>28</v>
      </c>
      <c r="E60" s="35" t="str">
        <f t="shared" si="0"/>
        <v>M</v>
      </c>
      <c r="F60" s="35">
        <v>60</v>
      </c>
      <c r="G60" s="35" t="s">
        <v>297</v>
      </c>
      <c r="H60" s="35" t="s">
        <v>298</v>
      </c>
      <c r="I60" s="35" t="s">
        <v>25</v>
      </c>
      <c r="J60" s="48">
        <v>44714</v>
      </c>
      <c r="K60" s="35">
        <v>28</v>
      </c>
      <c r="L60" s="49" t="s">
        <v>159</v>
      </c>
      <c r="M60" s="50" t="str">
        <f>VLOOKUP(Table6[[#This Row],[Product]],Table3[],2)</f>
        <v>Ultrathing V3</v>
      </c>
      <c r="N60" s="50" t="str">
        <f t="shared" si="1"/>
        <v>Jun</v>
      </c>
      <c r="O60" s="56">
        <f t="shared" si="2"/>
        <v>2022</v>
      </c>
      <c r="P60" s="51">
        <f>VLOOKUP(Table6[[#This Row],[Product]],Table3[],3)</f>
        <v>3.39</v>
      </c>
      <c r="Q60" s="35">
        <f>VLOOKUP(Table6[[#This Row],[Product]],Table3[],4)</f>
        <v>24</v>
      </c>
      <c r="R60" s="35">
        <f>Table6[[#This Row],[Quantity]]*Table6[[#This Row],[Case]]</f>
        <v>672</v>
      </c>
      <c r="S60" s="35">
        <f>Table6[[#This Row],[Total Sales]]*Table6[[#This Row],[Cost]]</f>
        <v>2278.08</v>
      </c>
    </row>
    <row r="61" spans="1:19" x14ac:dyDescent="0.3">
      <c r="A61" s="54">
        <v>64</v>
      </c>
      <c r="B61" s="35" t="s">
        <v>299</v>
      </c>
      <c r="C61" s="35" t="s">
        <v>300</v>
      </c>
      <c r="D61" s="35" t="s">
        <v>41</v>
      </c>
      <c r="E61" s="35" t="str">
        <f t="shared" si="0"/>
        <v>F</v>
      </c>
      <c r="F61" s="35">
        <v>60</v>
      </c>
      <c r="G61" s="35" t="s">
        <v>301</v>
      </c>
      <c r="H61" s="35" t="s">
        <v>302</v>
      </c>
      <c r="I61" s="35" t="s">
        <v>303</v>
      </c>
      <c r="J61" s="48">
        <v>43922</v>
      </c>
      <c r="K61" s="35">
        <v>49</v>
      </c>
      <c r="L61" s="49" t="s">
        <v>70</v>
      </c>
      <c r="M61" s="50" t="str">
        <f>VLOOKUP(Table6[[#This Row],[Product]],Table3[],2)</f>
        <v>Megawidget M</v>
      </c>
      <c r="N61" s="50" t="str">
        <f t="shared" si="1"/>
        <v>Apr</v>
      </c>
      <c r="O61" s="56">
        <f t="shared" si="2"/>
        <v>2020</v>
      </c>
      <c r="P61" s="51">
        <f>VLOOKUP(Table6[[#This Row],[Product]],Table3[],3)</f>
        <v>1.29</v>
      </c>
      <c r="Q61" s="35">
        <f>VLOOKUP(Table6[[#This Row],[Product]],Table3[],4)</f>
        <v>24</v>
      </c>
      <c r="R61" s="35">
        <f>Table6[[#This Row],[Quantity]]*Table6[[#This Row],[Case]]</f>
        <v>1176</v>
      </c>
      <c r="S61" s="35">
        <f>Table6[[#This Row],[Total Sales]]*Table6[[#This Row],[Cost]]</f>
        <v>1517.04</v>
      </c>
    </row>
    <row r="62" spans="1:19" x14ac:dyDescent="0.3">
      <c r="A62" s="54">
        <v>65</v>
      </c>
      <c r="B62" s="35" t="s">
        <v>304</v>
      </c>
      <c r="C62" s="35" t="s">
        <v>305</v>
      </c>
      <c r="D62" s="35" t="s">
        <v>51</v>
      </c>
      <c r="E62" s="35" t="str">
        <f t="shared" si="0"/>
        <v>F</v>
      </c>
      <c r="F62" s="35">
        <v>60</v>
      </c>
      <c r="G62" s="35" t="s">
        <v>306</v>
      </c>
      <c r="H62" s="35" t="s">
        <v>307</v>
      </c>
      <c r="I62" s="35" t="s">
        <v>32</v>
      </c>
      <c r="J62" s="48" t="s">
        <v>13657</v>
      </c>
      <c r="K62" s="35">
        <v>105</v>
      </c>
      <c r="L62" s="49" t="s">
        <v>39</v>
      </c>
      <c r="M62" s="50" t="str">
        <f>VLOOKUP(Table6[[#This Row],[Product]],Table3[],2)</f>
        <v>Ultrathing V1</v>
      </c>
      <c r="N62" s="50" t="str">
        <f t="shared" si="1"/>
        <v>Aug</v>
      </c>
      <c r="O62" s="56">
        <f t="shared" si="2"/>
        <v>2022</v>
      </c>
      <c r="P62" s="51">
        <f>VLOOKUP(Table6[[#This Row],[Product]],Table3[],3)</f>
        <v>1.79</v>
      </c>
      <c r="Q62" s="35">
        <f>VLOOKUP(Table6[[#This Row],[Product]],Table3[],4)</f>
        <v>17</v>
      </c>
      <c r="R62" s="35">
        <f>Table6[[#This Row],[Quantity]]*Table6[[#This Row],[Case]]</f>
        <v>1785</v>
      </c>
      <c r="S62" s="35">
        <f>Table6[[#This Row],[Total Sales]]*Table6[[#This Row],[Cost]]</f>
        <v>3195.15</v>
      </c>
    </row>
    <row r="63" spans="1:19" x14ac:dyDescent="0.3">
      <c r="A63" s="54">
        <v>66</v>
      </c>
      <c r="B63" s="35" t="s">
        <v>308</v>
      </c>
      <c r="C63" s="35" t="s">
        <v>309</v>
      </c>
      <c r="D63" s="35" t="s">
        <v>51</v>
      </c>
      <c r="E63" s="35" t="str">
        <f t="shared" si="0"/>
        <v>F</v>
      </c>
      <c r="F63" s="35">
        <v>90</v>
      </c>
      <c r="G63" s="35" t="s">
        <v>310</v>
      </c>
      <c r="H63" s="35" t="s">
        <v>311</v>
      </c>
      <c r="I63" s="35" t="s">
        <v>32</v>
      </c>
      <c r="J63" s="48" t="s">
        <v>13658</v>
      </c>
      <c r="K63" s="35">
        <v>32</v>
      </c>
      <c r="L63" s="49" t="s">
        <v>45</v>
      </c>
      <c r="M63" s="50" t="str">
        <f>VLOOKUP(Table6[[#This Row],[Product]],Table3[],2)</f>
        <v>Gigastuff</v>
      </c>
      <c r="N63" s="50" t="str">
        <f t="shared" si="1"/>
        <v>Aug</v>
      </c>
      <c r="O63" s="56">
        <f t="shared" si="2"/>
        <v>2021</v>
      </c>
      <c r="P63" s="51">
        <f>VLOOKUP(Table6[[#This Row],[Product]],Table3[],3)</f>
        <v>1.89</v>
      </c>
      <c r="Q63" s="35">
        <f>VLOOKUP(Table6[[#This Row],[Product]],Table3[],4)</f>
        <v>18</v>
      </c>
      <c r="R63" s="35">
        <f>Table6[[#This Row],[Quantity]]*Table6[[#This Row],[Case]]</f>
        <v>576</v>
      </c>
      <c r="S63" s="35">
        <f>Table6[[#This Row],[Total Sales]]*Table6[[#This Row],[Cost]]</f>
        <v>1088.6399999999999</v>
      </c>
    </row>
    <row r="64" spans="1:19" x14ac:dyDescent="0.3">
      <c r="A64" s="54">
        <v>67</v>
      </c>
      <c r="B64" s="35" t="s">
        <v>312</v>
      </c>
      <c r="C64" s="35" t="s">
        <v>313</v>
      </c>
      <c r="D64" s="35" t="s">
        <v>41</v>
      </c>
      <c r="E64" s="35" t="str">
        <f t="shared" si="0"/>
        <v>F</v>
      </c>
      <c r="F64" s="35">
        <v>90</v>
      </c>
      <c r="G64" s="35" t="s">
        <v>314</v>
      </c>
      <c r="H64" s="35" t="s">
        <v>315</v>
      </c>
      <c r="I64" s="35" t="s">
        <v>32</v>
      </c>
      <c r="J64" s="48">
        <v>44024</v>
      </c>
      <c r="K64" s="35">
        <v>31</v>
      </c>
      <c r="L64" s="49" t="s">
        <v>33</v>
      </c>
      <c r="M64" s="50" t="str">
        <f>VLOOKUP(Table6[[#This Row],[Product]],Table3[],2)</f>
        <v>Megawidget L</v>
      </c>
      <c r="N64" s="50" t="str">
        <f t="shared" si="1"/>
        <v>Jul</v>
      </c>
      <c r="O64" s="56">
        <f t="shared" si="2"/>
        <v>2020</v>
      </c>
      <c r="P64" s="51">
        <f>VLOOKUP(Table6[[#This Row],[Product]],Table3[],3)</f>
        <v>1.79</v>
      </c>
      <c r="Q64" s="35">
        <f>VLOOKUP(Table6[[#This Row],[Product]],Table3[],4)</f>
        <v>24</v>
      </c>
      <c r="R64" s="35">
        <f>Table6[[#This Row],[Quantity]]*Table6[[#This Row],[Case]]</f>
        <v>744</v>
      </c>
      <c r="S64" s="35">
        <f>Table6[[#This Row],[Total Sales]]*Table6[[#This Row],[Cost]]</f>
        <v>1331.76</v>
      </c>
    </row>
    <row r="65" spans="1:19" x14ac:dyDescent="0.3">
      <c r="A65" s="54">
        <v>68</v>
      </c>
      <c r="B65" s="35" t="s">
        <v>316</v>
      </c>
      <c r="C65" s="35" t="s">
        <v>317</v>
      </c>
      <c r="D65" s="35" t="s">
        <v>15</v>
      </c>
      <c r="E65" s="35" t="str">
        <f t="shared" si="0"/>
        <v>F</v>
      </c>
      <c r="F65" s="35">
        <v>30</v>
      </c>
      <c r="G65" s="35" t="s">
        <v>318</v>
      </c>
      <c r="H65" s="35" t="s">
        <v>319</v>
      </c>
      <c r="I65" s="35" t="s">
        <v>208</v>
      </c>
      <c r="J65" s="48">
        <v>44110</v>
      </c>
      <c r="K65" s="35">
        <v>23</v>
      </c>
      <c r="L65" s="49" t="s">
        <v>159</v>
      </c>
      <c r="M65" s="50" t="str">
        <f>VLOOKUP(Table6[[#This Row],[Product]],Table3[],2)</f>
        <v>Ultrathing V3</v>
      </c>
      <c r="N65" s="50" t="str">
        <f t="shared" si="1"/>
        <v>Oct</v>
      </c>
      <c r="O65" s="56">
        <f t="shared" si="2"/>
        <v>2020</v>
      </c>
      <c r="P65" s="51">
        <f>VLOOKUP(Table6[[#This Row],[Product]],Table3[],3)</f>
        <v>3.39</v>
      </c>
      <c r="Q65" s="35">
        <f>VLOOKUP(Table6[[#This Row],[Product]],Table3[],4)</f>
        <v>24</v>
      </c>
      <c r="R65" s="35">
        <f>Table6[[#This Row],[Quantity]]*Table6[[#This Row],[Case]]</f>
        <v>552</v>
      </c>
      <c r="S65" s="35">
        <f>Table6[[#This Row],[Total Sales]]*Table6[[#This Row],[Cost]]</f>
        <v>1871.28</v>
      </c>
    </row>
    <row r="66" spans="1:19" x14ac:dyDescent="0.3">
      <c r="A66" s="54">
        <v>69</v>
      </c>
      <c r="B66" s="35" t="s">
        <v>320</v>
      </c>
      <c r="C66" s="35" t="s">
        <v>321</v>
      </c>
      <c r="D66" s="35" t="s">
        <v>15</v>
      </c>
      <c r="E66" s="35" t="str">
        <f t="shared" si="0"/>
        <v>F</v>
      </c>
      <c r="F66" s="35">
        <v>60</v>
      </c>
      <c r="G66" s="35" t="s">
        <v>318</v>
      </c>
      <c r="H66" s="35" t="s">
        <v>322</v>
      </c>
      <c r="I66" s="35" t="s">
        <v>32</v>
      </c>
      <c r="J66" s="48" t="s">
        <v>13659</v>
      </c>
      <c r="K66" s="35">
        <v>51</v>
      </c>
      <c r="L66" s="49" t="s">
        <v>33</v>
      </c>
      <c r="M66" s="50" t="str">
        <f>VLOOKUP(Table6[[#This Row],[Product]],Table3[],2)</f>
        <v>Megawidget L</v>
      </c>
      <c r="N66" s="50" t="str">
        <f t="shared" si="1"/>
        <v>Jan</v>
      </c>
      <c r="O66" s="56">
        <f t="shared" si="2"/>
        <v>2020</v>
      </c>
      <c r="P66" s="51">
        <f>VLOOKUP(Table6[[#This Row],[Product]],Table3[],3)</f>
        <v>1.79</v>
      </c>
      <c r="Q66" s="35">
        <f>VLOOKUP(Table6[[#This Row],[Product]],Table3[],4)</f>
        <v>24</v>
      </c>
      <c r="R66" s="35">
        <f>Table6[[#This Row],[Quantity]]*Table6[[#This Row],[Case]]</f>
        <v>1224</v>
      </c>
      <c r="S66" s="35">
        <f>Table6[[#This Row],[Total Sales]]*Table6[[#This Row],[Cost]]</f>
        <v>2190.96</v>
      </c>
    </row>
    <row r="67" spans="1:19" x14ac:dyDescent="0.3">
      <c r="A67" s="54">
        <v>70</v>
      </c>
      <c r="B67" s="35" t="s">
        <v>323</v>
      </c>
      <c r="C67" s="35" t="s">
        <v>324</v>
      </c>
      <c r="D67" s="35" t="s">
        <v>28</v>
      </c>
      <c r="E67" s="35" t="str">
        <f t="shared" ref="E67:E130" si="3">IF(OR(D67="Mrs", D67="Miss", D67="Ms"), "F", IF(OR(D67="Mr"), "M", IF(OR(D67="Dr", D67="Prof", D67="Rev"), "M/F", "")))</f>
        <v>M</v>
      </c>
      <c r="F67" s="35">
        <v>60</v>
      </c>
      <c r="G67" s="35" t="s">
        <v>325</v>
      </c>
      <c r="H67" s="35" t="s">
        <v>326</v>
      </c>
      <c r="I67" s="35" t="s">
        <v>25</v>
      </c>
      <c r="J67" s="48">
        <v>44084</v>
      </c>
      <c r="K67" s="35">
        <v>59</v>
      </c>
      <c r="L67" s="49" t="s">
        <v>159</v>
      </c>
      <c r="M67" s="50" t="str">
        <f>VLOOKUP(Table6[[#This Row],[Product]],Table3[],2)</f>
        <v>Ultrathing V3</v>
      </c>
      <c r="N67" s="50" t="str">
        <f t="shared" ref="N67:N130" si="4">TEXT(J67,"mmm")</f>
        <v>Sep</v>
      </c>
      <c r="O67" s="56">
        <f t="shared" ref="O67:O130" si="5">YEAR(J67)</f>
        <v>2020</v>
      </c>
      <c r="P67" s="51">
        <f>VLOOKUP(Table6[[#This Row],[Product]],Table3[],3)</f>
        <v>3.39</v>
      </c>
      <c r="Q67" s="35">
        <f>VLOOKUP(Table6[[#This Row],[Product]],Table3[],4)</f>
        <v>24</v>
      </c>
      <c r="R67" s="35">
        <f>Table6[[#This Row],[Quantity]]*Table6[[#This Row],[Case]]</f>
        <v>1416</v>
      </c>
      <c r="S67" s="35">
        <f>Table6[[#This Row],[Total Sales]]*Table6[[#This Row],[Cost]]</f>
        <v>4800.24</v>
      </c>
    </row>
    <row r="68" spans="1:19" x14ac:dyDescent="0.3">
      <c r="A68" s="54">
        <v>71</v>
      </c>
      <c r="B68" s="35" t="s">
        <v>327</v>
      </c>
      <c r="C68" s="35" t="s">
        <v>328</v>
      </c>
      <c r="D68" s="35" t="s">
        <v>51</v>
      </c>
      <c r="E68" s="35" t="str">
        <f t="shared" si="3"/>
        <v>F</v>
      </c>
      <c r="F68" s="35">
        <v>60</v>
      </c>
      <c r="G68" s="35" t="s">
        <v>329</v>
      </c>
      <c r="H68" s="35" t="s">
        <v>330</v>
      </c>
      <c r="I68" s="35" t="s">
        <v>32</v>
      </c>
      <c r="J68" s="48" t="s">
        <v>13660</v>
      </c>
      <c r="K68" s="35">
        <v>37</v>
      </c>
      <c r="L68" s="49" t="s">
        <v>45</v>
      </c>
      <c r="M68" s="50" t="str">
        <f>VLOOKUP(Table6[[#This Row],[Product]],Table3[],2)</f>
        <v>Gigastuff</v>
      </c>
      <c r="N68" s="50" t="str">
        <f t="shared" si="4"/>
        <v>Sep</v>
      </c>
      <c r="O68" s="56">
        <f t="shared" si="5"/>
        <v>2021</v>
      </c>
      <c r="P68" s="51">
        <f>VLOOKUP(Table6[[#This Row],[Product]],Table3[],3)</f>
        <v>1.89</v>
      </c>
      <c r="Q68" s="35">
        <f>VLOOKUP(Table6[[#This Row],[Product]],Table3[],4)</f>
        <v>18</v>
      </c>
      <c r="R68" s="35">
        <f>Table6[[#This Row],[Quantity]]*Table6[[#This Row],[Case]]</f>
        <v>666</v>
      </c>
      <c r="S68" s="35">
        <f>Table6[[#This Row],[Total Sales]]*Table6[[#This Row],[Cost]]</f>
        <v>1258.74</v>
      </c>
    </row>
    <row r="69" spans="1:19" x14ac:dyDescent="0.3">
      <c r="A69" s="54">
        <v>72</v>
      </c>
      <c r="B69" s="35" t="s">
        <v>331</v>
      </c>
      <c r="C69" s="35" t="s">
        <v>332</v>
      </c>
      <c r="D69" s="35" t="s">
        <v>51</v>
      </c>
      <c r="E69" s="35" t="str">
        <f t="shared" si="3"/>
        <v>F</v>
      </c>
      <c r="F69" s="35">
        <v>90</v>
      </c>
      <c r="G69" s="35" t="s">
        <v>333</v>
      </c>
      <c r="H69" s="35" t="s">
        <v>334</v>
      </c>
      <c r="I69" s="35" t="s">
        <v>124</v>
      </c>
      <c r="J69" s="48">
        <v>43929</v>
      </c>
      <c r="K69" s="35">
        <v>29</v>
      </c>
      <c r="L69" s="49" t="s">
        <v>54</v>
      </c>
      <c r="M69" s="50" t="str">
        <f>VLOOKUP(Table6[[#This Row],[Product]],Table3[],2)</f>
        <v>Megawidget S</v>
      </c>
      <c r="N69" s="50" t="str">
        <f t="shared" si="4"/>
        <v>Apr</v>
      </c>
      <c r="O69" s="56">
        <f t="shared" si="5"/>
        <v>2020</v>
      </c>
      <c r="P69" s="51">
        <f>VLOOKUP(Table6[[#This Row],[Product]],Table3[],3)</f>
        <v>0.69</v>
      </c>
      <c r="Q69" s="35">
        <f>VLOOKUP(Table6[[#This Row],[Product]],Table3[],4)</f>
        <v>24</v>
      </c>
      <c r="R69" s="35">
        <f>Table6[[#This Row],[Quantity]]*Table6[[#This Row],[Case]]</f>
        <v>696</v>
      </c>
      <c r="S69" s="35">
        <f>Table6[[#This Row],[Total Sales]]*Table6[[#This Row],[Cost]]</f>
        <v>480.23999999999995</v>
      </c>
    </row>
    <row r="70" spans="1:19" x14ac:dyDescent="0.3">
      <c r="A70" s="54">
        <v>73</v>
      </c>
      <c r="B70" s="35" t="s">
        <v>335</v>
      </c>
      <c r="C70" s="35" t="s">
        <v>336</v>
      </c>
      <c r="D70" s="35" t="s">
        <v>28</v>
      </c>
      <c r="E70" s="35" t="str">
        <f t="shared" si="3"/>
        <v>M</v>
      </c>
      <c r="F70" s="35">
        <v>90</v>
      </c>
      <c r="G70" s="35" t="s">
        <v>337</v>
      </c>
      <c r="H70" s="35" t="s">
        <v>338</v>
      </c>
      <c r="I70" s="35" t="s">
        <v>173</v>
      </c>
      <c r="J70" s="48" t="s">
        <v>13661</v>
      </c>
      <c r="K70" s="35">
        <v>83</v>
      </c>
      <c r="L70" s="49" t="s">
        <v>101</v>
      </c>
      <c r="M70" s="50" t="str">
        <f>VLOOKUP(Table6[[#This Row],[Product]],Table3[],2)</f>
        <v>Superwossname</v>
      </c>
      <c r="N70" s="50" t="str">
        <f t="shared" si="4"/>
        <v>May</v>
      </c>
      <c r="O70" s="56">
        <f t="shared" si="5"/>
        <v>2021</v>
      </c>
      <c r="P70" s="51">
        <f>VLOOKUP(Table6[[#This Row],[Product]],Table3[],3)</f>
        <v>3.49</v>
      </c>
      <c r="Q70" s="35">
        <f>VLOOKUP(Table6[[#This Row],[Product]],Table3[],4)</f>
        <v>20</v>
      </c>
      <c r="R70" s="35">
        <f>Table6[[#This Row],[Quantity]]*Table6[[#This Row],[Case]]</f>
        <v>1660</v>
      </c>
      <c r="S70" s="35">
        <f>Table6[[#This Row],[Total Sales]]*Table6[[#This Row],[Cost]]</f>
        <v>5793.4000000000005</v>
      </c>
    </row>
    <row r="71" spans="1:19" x14ac:dyDescent="0.3">
      <c r="A71" s="54">
        <v>74</v>
      </c>
      <c r="B71" s="35" t="s">
        <v>339</v>
      </c>
      <c r="C71" s="35" t="s">
        <v>340</v>
      </c>
      <c r="D71" s="35" t="s">
        <v>28</v>
      </c>
      <c r="E71" s="35" t="str">
        <f t="shared" si="3"/>
        <v>M</v>
      </c>
      <c r="F71" s="35">
        <v>30</v>
      </c>
      <c r="G71" s="35" t="s">
        <v>341</v>
      </c>
      <c r="H71" s="35" t="s">
        <v>342</v>
      </c>
      <c r="I71" s="35" t="s">
        <v>25</v>
      </c>
      <c r="J71" s="48" t="s">
        <v>13662</v>
      </c>
      <c r="K71" s="35">
        <v>5</v>
      </c>
      <c r="L71" s="49" t="s">
        <v>64</v>
      </c>
      <c r="M71" s="50" t="str">
        <f>VLOOKUP(Table6[[#This Row],[Product]],Table3[],2)</f>
        <v>Ultrathing V4</v>
      </c>
      <c r="N71" s="50" t="str">
        <f t="shared" si="4"/>
        <v>Mar</v>
      </c>
      <c r="O71" s="56">
        <f t="shared" si="5"/>
        <v>2022</v>
      </c>
      <c r="P71" s="51">
        <f>VLOOKUP(Table6[[#This Row],[Product]],Table3[],3)</f>
        <v>3.99</v>
      </c>
      <c r="Q71" s="35">
        <f>VLOOKUP(Table6[[#This Row],[Product]],Table3[],4)</f>
        <v>24</v>
      </c>
      <c r="R71" s="35">
        <f>Table6[[#This Row],[Quantity]]*Table6[[#This Row],[Case]]</f>
        <v>120</v>
      </c>
      <c r="S71" s="35">
        <f>Table6[[#This Row],[Total Sales]]*Table6[[#This Row],[Cost]]</f>
        <v>478.8</v>
      </c>
    </row>
    <row r="72" spans="1:19" x14ac:dyDescent="0.3">
      <c r="A72" s="54">
        <v>75</v>
      </c>
      <c r="B72" s="35" t="s">
        <v>343</v>
      </c>
      <c r="C72" s="35" t="s">
        <v>344</v>
      </c>
      <c r="D72" s="35" t="s">
        <v>28</v>
      </c>
      <c r="E72" s="35" t="str">
        <f t="shared" si="3"/>
        <v>M</v>
      </c>
      <c r="F72" s="35">
        <v>90</v>
      </c>
      <c r="G72" s="35" t="s">
        <v>345</v>
      </c>
      <c r="H72" s="35" t="s">
        <v>346</v>
      </c>
      <c r="I72" s="35" t="s">
        <v>32</v>
      </c>
      <c r="J72" s="48">
        <v>44145</v>
      </c>
      <c r="K72" s="35">
        <v>55</v>
      </c>
      <c r="L72" s="49" t="s">
        <v>54</v>
      </c>
      <c r="M72" s="50" t="str">
        <f>VLOOKUP(Table6[[#This Row],[Product]],Table3[],2)</f>
        <v>Megawidget S</v>
      </c>
      <c r="N72" s="50" t="str">
        <f t="shared" si="4"/>
        <v>Nov</v>
      </c>
      <c r="O72" s="56">
        <f t="shared" si="5"/>
        <v>2020</v>
      </c>
      <c r="P72" s="51">
        <f>VLOOKUP(Table6[[#This Row],[Product]],Table3[],3)</f>
        <v>0.69</v>
      </c>
      <c r="Q72" s="35">
        <f>VLOOKUP(Table6[[#This Row],[Product]],Table3[],4)</f>
        <v>24</v>
      </c>
      <c r="R72" s="35">
        <f>Table6[[#This Row],[Quantity]]*Table6[[#This Row],[Case]]</f>
        <v>1320</v>
      </c>
      <c r="S72" s="35">
        <f>Table6[[#This Row],[Total Sales]]*Table6[[#This Row],[Cost]]</f>
        <v>910.8</v>
      </c>
    </row>
    <row r="73" spans="1:19" x14ac:dyDescent="0.3">
      <c r="A73" s="54">
        <v>76</v>
      </c>
      <c r="B73" s="35" t="s">
        <v>347</v>
      </c>
      <c r="C73" s="35" t="s">
        <v>348</v>
      </c>
      <c r="D73" s="35" t="s">
        <v>51</v>
      </c>
      <c r="E73" s="35" t="str">
        <f t="shared" si="3"/>
        <v>F</v>
      </c>
      <c r="F73" s="35">
        <v>30</v>
      </c>
      <c r="G73" s="35" t="s">
        <v>349</v>
      </c>
      <c r="H73" s="35" t="s">
        <v>350</v>
      </c>
      <c r="I73" s="35" t="s">
        <v>25</v>
      </c>
      <c r="J73" s="48" t="s">
        <v>13663</v>
      </c>
      <c r="K73" s="35">
        <v>88</v>
      </c>
      <c r="L73" s="49" t="s">
        <v>33</v>
      </c>
      <c r="M73" s="50" t="str">
        <f>VLOOKUP(Table6[[#This Row],[Product]],Table3[],2)</f>
        <v>Megawidget L</v>
      </c>
      <c r="N73" s="50" t="str">
        <f t="shared" si="4"/>
        <v>Sep</v>
      </c>
      <c r="O73" s="56">
        <f t="shared" si="5"/>
        <v>2022</v>
      </c>
      <c r="P73" s="51">
        <f>VLOOKUP(Table6[[#This Row],[Product]],Table3[],3)</f>
        <v>1.79</v>
      </c>
      <c r="Q73" s="35">
        <f>VLOOKUP(Table6[[#This Row],[Product]],Table3[],4)</f>
        <v>24</v>
      </c>
      <c r="R73" s="35">
        <f>Table6[[#This Row],[Quantity]]*Table6[[#This Row],[Case]]</f>
        <v>2112</v>
      </c>
      <c r="S73" s="35">
        <f>Table6[[#This Row],[Total Sales]]*Table6[[#This Row],[Cost]]</f>
        <v>3780.48</v>
      </c>
    </row>
    <row r="74" spans="1:19" x14ac:dyDescent="0.3">
      <c r="A74" s="54">
        <v>77</v>
      </c>
      <c r="B74" s="35" t="s">
        <v>351</v>
      </c>
      <c r="C74" s="35" t="s">
        <v>352</v>
      </c>
      <c r="D74" s="35" t="s">
        <v>15</v>
      </c>
      <c r="E74" s="35" t="str">
        <f t="shared" si="3"/>
        <v>F</v>
      </c>
      <c r="F74" s="35">
        <v>60</v>
      </c>
      <c r="G74" s="35" t="s">
        <v>353</v>
      </c>
      <c r="H74" s="35" t="s">
        <v>123</v>
      </c>
      <c r="I74" s="35" t="s">
        <v>124</v>
      </c>
      <c r="J74" s="48" t="s">
        <v>13664</v>
      </c>
      <c r="K74" s="35">
        <v>9</v>
      </c>
      <c r="L74" s="49" t="s">
        <v>33</v>
      </c>
      <c r="M74" s="50" t="str">
        <f>VLOOKUP(Table6[[#This Row],[Product]],Table3[],2)</f>
        <v>Megawidget L</v>
      </c>
      <c r="N74" s="50" t="str">
        <f t="shared" si="4"/>
        <v>Jul</v>
      </c>
      <c r="O74" s="56">
        <f t="shared" si="5"/>
        <v>2020</v>
      </c>
      <c r="P74" s="51">
        <f>VLOOKUP(Table6[[#This Row],[Product]],Table3[],3)</f>
        <v>1.79</v>
      </c>
      <c r="Q74" s="35">
        <f>VLOOKUP(Table6[[#This Row],[Product]],Table3[],4)</f>
        <v>24</v>
      </c>
      <c r="R74" s="35">
        <f>Table6[[#This Row],[Quantity]]*Table6[[#This Row],[Case]]</f>
        <v>216</v>
      </c>
      <c r="S74" s="35">
        <f>Table6[[#This Row],[Total Sales]]*Table6[[#This Row],[Cost]]</f>
        <v>386.64</v>
      </c>
    </row>
    <row r="75" spans="1:19" x14ac:dyDescent="0.3">
      <c r="A75" s="54">
        <v>78</v>
      </c>
      <c r="B75" s="35" t="s">
        <v>134</v>
      </c>
      <c r="C75" s="35" t="s">
        <v>354</v>
      </c>
      <c r="D75" s="35" t="s">
        <v>28</v>
      </c>
      <c r="E75" s="35" t="str">
        <f t="shared" si="3"/>
        <v>M</v>
      </c>
      <c r="F75" s="35">
        <v>90</v>
      </c>
      <c r="G75" s="35" t="s">
        <v>355</v>
      </c>
      <c r="H75" s="35" t="s">
        <v>356</v>
      </c>
      <c r="I75" s="35" t="s">
        <v>178</v>
      </c>
      <c r="J75" s="48" t="s">
        <v>13665</v>
      </c>
      <c r="K75" s="35">
        <v>84</v>
      </c>
      <c r="L75" s="49" t="s">
        <v>70</v>
      </c>
      <c r="M75" s="50" t="str">
        <f>VLOOKUP(Table6[[#This Row],[Product]],Table3[],2)</f>
        <v>Megawidget M</v>
      </c>
      <c r="N75" s="50" t="str">
        <f t="shared" si="4"/>
        <v>Nov</v>
      </c>
      <c r="O75" s="56">
        <f t="shared" si="5"/>
        <v>2020</v>
      </c>
      <c r="P75" s="51">
        <f>VLOOKUP(Table6[[#This Row],[Product]],Table3[],3)</f>
        <v>1.29</v>
      </c>
      <c r="Q75" s="35">
        <f>VLOOKUP(Table6[[#This Row],[Product]],Table3[],4)</f>
        <v>24</v>
      </c>
      <c r="R75" s="35">
        <f>Table6[[#This Row],[Quantity]]*Table6[[#This Row],[Case]]</f>
        <v>2016</v>
      </c>
      <c r="S75" s="35">
        <f>Table6[[#This Row],[Total Sales]]*Table6[[#This Row],[Cost]]</f>
        <v>2600.64</v>
      </c>
    </row>
    <row r="76" spans="1:19" x14ac:dyDescent="0.3">
      <c r="A76" s="54">
        <v>79</v>
      </c>
      <c r="B76" s="35" t="s">
        <v>357</v>
      </c>
      <c r="C76" s="35" t="s">
        <v>358</v>
      </c>
      <c r="D76" s="35" t="s">
        <v>51</v>
      </c>
      <c r="E76" s="35" t="str">
        <f t="shared" si="3"/>
        <v>F</v>
      </c>
      <c r="F76" s="35">
        <v>30</v>
      </c>
      <c r="G76" s="35" t="s">
        <v>359</v>
      </c>
      <c r="H76" s="35" t="s">
        <v>360</v>
      </c>
      <c r="I76" s="35" t="s">
        <v>25</v>
      </c>
      <c r="J76" s="48">
        <v>44115</v>
      </c>
      <c r="K76" s="35">
        <v>19</v>
      </c>
      <c r="L76" s="49" t="s">
        <v>54</v>
      </c>
      <c r="M76" s="50" t="str">
        <f>VLOOKUP(Table6[[#This Row],[Product]],Table3[],2)</f>
        <v>Megawidget S</v>
      </c>
      <c r="N76" s="50" t="str">
        <f t="shared" si="4"/>
        <v>Oct</v>
      </c>
      <c r="O76" s="56">
        <f t="shared" si="5"/>
        <v>2020</v>
      </c>
      <c r="P76" s="51">
        <f>VLOOKUP(Table6[[#This Row],[Product]],Table3[],3)</f>
        <v>0.69</v>
      </c>
      <c r="Q76" s="35">
        <f>VLOOKUP(Table6[[#This Row],[Product]],Table3[],4)</f>
        <v>24</v>
      </c>
      <c r="R76" s="35">
        <f>Table6[[#This Row],[Quantity]]*Table6[[#This Row],[Case]]</f>
        <v>456</v>
      </c>
      <c r="S76" s="35">
        <f>Table6[[#This Row],[Total Sales]]*Table6[[#This Row],[Cost]]</f>
        <v>314.64</v>
      </c>
    </row>
    <row r="77" spans="1:19" x14ac:dyDescent="0.3">
      <c r="A77" s="54">
        <v>80</v>
      </c>
      <c r="B77" s="35" t="s">
        <v>34</v>
      </c>
      <c r="C77" s="35" t="s">
        <v>361</v>
      </c>
      <c r="D77" s="35" t="s">
        <v>28</v>
      </c>
      <c r="E77" s="35" t="str">
        <f t="shared" si="3"/>
        <v>M</v>
      </c>
      <c r="F77" s="35">
        <v>90</v>
      </c>
      <c r="G77" s="35" t="s">
        <v>362</v>
      </c>
      <c r="H77" s="35" t="s">
        <v>363</v>
      </c>
      <c r="I77" s="35" t="s">
        <v>110</v>
      </c>
      <c r="J77" s="48" t="s">
        <v>13666</v>
      </c>
      <c r="K77" s="35">
        <v>13</v>
      </c>
      <c r="L77" s="49" t="s">
        <v>80</v>
      </c>
      <c r="M77" s="50" t="str">
        <f>VLOOKUP(Table6[[#This Row],[Product]],Table3[],2)</f>
        <v>Ultrathing V2</v>
      </c>
      <c r="N77" s="50" t="str">
        <f t="shared" si="4"/>
        <v>Oct</v>
      </c>
      <c r="O77" s="56">
        <f t="shared" si="5"/>
        <v>2020</v>
      </c>
      <c r="P77" s="51">
        <f>VLOOKUP(Table6[[#This Row],[Product]],Table3[],3)</f>
        <v>2.95</v>
      </c>
      <c r="Q77" s="35">
        <f>VLOOKUP(Table6[[#This Row],[Product]],Table3[],4)</f>
        <v>20</v>
      </c>
      <c r="R77" s="35">
        <f>Table6[[#This Row],[Quantity]]*Table6[[#This Row],[Case]]</f>
        <v>260</v>
      </c>
      <c r="S77" s="35">
        <f>Table6[[#This Row],[Total Sales]]*Table6[[#This Row],[Cost]]</f>
        <v>767</v>
      </c>
    </row>
    <row r="78" spans="1:19" x14ac:dyDescent="0.3">
      <c r="A78" s="54">
        <v>82</v>
      </c>
      <c r="B78" s="35" t="s">
        <v>367</v>
      </c>
      <c r="C78" s="35" t="s">
        <v>368</v>
      </c>
      <c r="D78" s="35" t="s">
        <v>28</v>
      </c>
      <c r="E78" s="35" t="str">
        <f t="shared" si="3"/>
        <v>M</v>
      </c>
      <c r="F78" s="35">
        <v>90</v>
      </c>
      <c r="G78" s="35" t="s">
        <v>369</v>
      </c>
      <c r="H78" s="35" t="s">
        <v>370</v>
      </c>
      <c r="I78" s="35" t="s">
        <v>32</v>
      </c>
      <c r="J78" s="48">
        <v>44202</v>
      </c>
      <c r="K78" s="35">
        <v>5</v>
      </c>
      <c r="L78" s="49" t="s">
        <v>101</v>
      </c>
      <c r="M78" s="50" t="str">
        <f>VLOOKUP(Table6[[#This Row],[Product]],Table3[],2)</f>
        <v>Superwossname</v>
      </c>
      <c r="N78" s="50" t="str">
        <f t="shared" si="4"/>
        <v>Jan</v>
      </c>
      <c r="O78" s="56">
        <f t="shared" si="5"/>
        <v>2021</v>
      </c>
      <c r="P78" s="51">
        <f>VLOOKUP(Table6[[#This Row],[Product]],Table3[],3)</f>
        <v>3.49</v>
      </c>
      <c r="Q78" s="35">
        <f>VLOOKUP(Table6[[#This Row],[Product]],Table3[],4)</f>
        <v>20</v>
      </c>
      <c r="R78" s="35">
        <f>Table6[[#This Row],[Quantity]]*Table6[[#This Row],[Case]]</f>
        <v>100</v>
      </c>
      <c r="S78" s="35">
        <f>Table6[[#This Row],[Total Sales]]*Table6[[#This Row],[Cost]]</f>
        <v>349</v>
      </c>
    </row>
    <row r="79" spans="1:19" x14ac:dyDescent="0.3">
      <c r="A79" s="54">
        <v>83</v>
      </c>
      <c r="B79" s="35" t="s">
        <v>371</v>
      </c>
      <c r="C79" s="35" t="s">
        <v>372</v>
      </c>
      <c r="D79" s="35" t="s">
        <v>28</v>
      </c>
      <c r="E79" s="35" t="str">
        <f t="shared" si="3"/>
        <v>M</v>
      </c>
      <c r="F79" s="35">
        <v>60</v>
      </c>
      <c r="G79" s="35" t="s">
        <v>373</v>
      </c>
      <c r="H79" s="35" t="s">
        <v>374</v>
      </c>
      <c r="I79" s="35" t="s">
        <v>25</v>
      </c>
      <c r="J79" s="48" t="s">
        <v>13667</v>
      </c>
      <c r="K79" s="35">
        <v>14</v>
      </c>
      <c r="L79" s="49" t="s">
        <v>80</v>
      </c>
      <c r="M79" s="50" t="str">
        <f>VLOOKUP(Table6[[#This Row],[Product]],Table3[],2)</f>
        <v>Ultrathing V2</v>
      </c>
      <c r="N79" s="50" t="str">
        <f t="shared" si="4"/>
        <v>Oct</v>
      </c>
      <c r="O79" s="56">
        <f t="shared" si="5"/>
        <v>2021</v>
      </c>
      <c r="P79" s="51">
        <f>VLOOKUP(Table6[[#This Row],[Product]],Table3[],3)</f>
        <v>2.95</v>
      </c>
      <c r="Q79" s="35">
        <f>VLOOKUP(Table6[[#This Row],[Product]],Table3[],4)</f>
        <v>20</v>
      </c>
      <c r="R79" s="35">
        <f>Table6[[#This Row],[Quantity]]*Table6[[#This Row],[Case]]</f>
        <v>280</v>
      </c>
      <c r="S79" s="35">
        <f>Table6[[#This Row],[Total Sales]]*Table6[[#This Row],[Cost]]</f>
        <v>826</v>
      </c>
    </row>
    <row r="80" spans="1:19" x14ac:dyDescent="0.3">
      <c r="A80" s="54">
        <v>84</v>
      </c>
      <c r="B80" s="35" t="s">
        <v>375</v>
      </c>
      <c r="C80" s="35" t="s">
        <v>376</v>
      </c>
      <c r="D80" s="35" t="s">
        <v>28</v>
      </c>
      <c r="E80" s="35" t="str">
        <f t="shared" si="3"/>
        <v>M</v>
      </c>
      <c r="F80" s="35">
        <v>30</v>
      </c>
      <c r="G80" s="35" t="s">
        <v>377</v>
      </c>
      <c r="H80" s="35" t="s">
        <v>378</v>
      </c>
      <c r="I80" s="35" t="s">
        <v>146</v>
      </c>
      <c r="J80" s="48" t="s">
        <v>13668</v>
      </c>
      <c r="K80" s="35">
        <v>36</v>
      </c>
      <c r="L80" s="49" t="s">
        <v>70</v>
      </c>
      <c r="M80" s="50" t="str">
        <f>VLOOKUP(Table6[[#This Row],[Product]],Table3[],2)</f>
        <v>Megawidget M</v>
      </c>
      <c r="N80" s="50" t="str">
        <f t="shared" si="4"/>
        <v>Dec</v>
      </c>
      <c r="O80" s="56">
        <f t="shared" si="5"/>
        <v>2020</v>
      </c>
      <c r="P80" s="51">
        <f>VLOOKUP(Table6[[#This Row],[Product]],Table3[],3)</f>
        <v>1.29</v>
      </c>
      <c r="Q80" s="35">
        <f>VLOOKUP(Table6[[#This Row],[Product]],Table3[],4)</f>
        <v>24</v>
      </c>
      <c r="R80" s="35">
        <f>Table6[[#This Row],[Quantity]]*Table6[[#This Row],[Case]]</f>
        <v>864</v>
      </c>
      <c r="S80" s="35">
        <f>Table6[[#This Row],[Total Sales]]*Table6[[#This Row],[Cost]]</f>
        <v>1114.56</v>
      </c>
    </row>
    <row r="81" spans="1:19" x14ac:dyDescent="0.3">
      <c r="A81" s="54">
        <v>85</v>
      </c>
      <c r="B81" s="35" t="s">
        <v>379</v>
      </c>
      <c r="C81" s="35" t="s">
        <v>380</v>
      </c>
      <c r="D81" s="35" t="s">
        <v>51</v>
      </c>
      <c r="E81" s="35" t="str">
        <f t="shared" si="3"/>
        <v>F</v>
      </c>
      <c r="F81" s="35">
        <v>30</v>
      </c>
      <c r="G81" s="35" t="s">
        <v>381</v>
      </c>
      <c r="H81" s="35" t="s">
        <v>382</v>
      </c>
      <c r="I81" s="35" t="s">
        <v>32</v>
      </c>
      <c r="J81" s="48" t="s">
        <v>13633</v>
      </c>
      <c r="K81" s="35">
        <v>79</v>
      </c>
      <c r="L81" s="49" t="s">
        <v>70</v>
      </c>
      <c r="M81" s="50" t="str">
        <f>VLOOKUP(Table6[[#This Row],[Product]],Table3[],2)</f>
        <v>Megawidget M</v>
      </c>
      <c r="N81" s="50" t="str">
        <f t="shared" si="4"/>
        <v>Apr</v>
      </c>
      <c r="O81" s="56">
        <f t="shared" si="5"/>
        <v>2020</v>
      </c>
      <c r="P81" s="51">
        <f>VLOOKUP(Table6[[#This Row],[Product]],Table3[],3)</f>
        <v>1.29</v>
      </c>
      <c r="Q81" s="35">
        <f>VLOOKUP(Table6[[#This Row],[Product]],Table3[],4)</f>
        <v>24</v>
      </c>
      <c r="R81" s="35">
        <f>Table6[[#This Row],[Quantity]]*Table6[[#This Row],[Case]]</f>
        <v>1896</v>
      </c>
      <c r="S81" s="35">
        <f>Table6[[#This Row],[Total Sales]]*Table6[[#This Row],[Cost]]</f>
        <v>2445.84</v>
      </c>
    </row>
    <row r="82" spans="1:19" x14ac:dyDescent="0.3">
      <c r="A82" s="54">
        <v>86</v>
      </c>
      <c r="B82" s="35" t="s">
        <v>383</v>
      </c>
      <c r="C82" s="35" t="s">
        <v>384</v>
      </c>
      <c r="D82" s="35" t="s">
        <v>51</v>
      </c>
      <c r="E82" s="35" t="str">
        <f t="shared" si="3"/>
        <v>F</v>
      </c>
      <c r="F82" s="35">
        <v>60</v>
      </c>
      <c r="G82" s="35" t="s">
        <v>385</v>
      </c>
      <c r="H82" s="35" t="s">
        <v>386</v>
      </c>
      <c r="I82" s="35" t="s">
        <v>294</v>
      </c>
      <c r="J82" s="48">
        <v>44141</v>
      </c>
      <c r="K82" s="35">
        <v>80</v>
      </c>
      <c r="L82" s="49" t="s">
        <v>45</v>
      </c>
      <c r="M82" s="50" t="str">
        <f>VLOOKUP(Table6[[#This Row],[Product]],Table3[],2)</f>
        <v>Gigastuff</v>
      </c>
      <c r="N82" s="50" t="str">
        <f t="shared" si="4"/>
        <v>Nov</v>
      </c>
      <c r="O82" s="56">
        <f t="shared" si="5"/>
        <v>2020</v>
      </c>
      <c r="P82" s="51">
        <f>VLOOKUP(Table6[[#This Row],[Product]],Table3[],3)</f>
        <v>1.89</v>
      </c>
      <c r="Q82" s="35">
        <f>VLOOKUP(Table6[[#This Row],[Product]],Table3[],4)</f>
        <v>18</v>
      </c>
      <c r="R82" s="35">
        <f>Table6[[#This Row],[Quantity]]*Table6[[#This Row],[Case]]</f>
        <v>1440</v>
      </c>
      <c r="S82" s="35">
        <f>Table6[[#This Row],[Total Sales]]*Table6[[#This Row],[Cost]]</f>
        <v>2721.6</v>
      </c>
    </row>
    <row r="83" spans="1:19" x14ac:dyDescent="0.3">
      <c r="A83" s="54">
        <v>87</v>
      </c>
      <c r="B83" s="35" t="s">
        <v>387</v>
      </c>
      <c r="C83" s="35" t="s">
        <v>388</v>
      </c>
      <c r="D83" s="35" t="s">
        <v>92</v>
      </c>
      <c r="E83" s="35" t="str">
        <f t="shared" si="3"/>
        <v>M/F</v>
      </c>
      <c r="F83" s="35">
        <v>30</v>
      </c>
      <c r="G83" s="35" t="s">
        <v>385</v>
      </c>
      <c r="H83" s="35" t="s">
        <v>389</v>
      </c>
      <c r="I83" s="35" t="s">
        <v>32</v>
      </c>
      <c r="J83" s="48">
        <v>44473</v>
      </c>
      <c r="K83" s="35">
        <v>43</v>
      </c>
      <c r="L83" s="49" t="s">
        <v>33</v>
      </c>
      <c r="M83" s="50" t="str">
        <f>VLOOKUP(Table6[[#This Row],[Product]],Table3[],2)</f>
        <v>Megawidget L</v>
      </c>
      <c r="N83" s="50" t="str">
        <f t="shared" si="4"/>
        <v>Oct</v>
      </c>
      <c r="O83" s="56">
        <f t="shared" si="5"/>
        <v>2021</v>
      </c>
      <c r="P83" s="51">
        <f>VLOOKUP(Table6[[#This Row],[Product]],Table3[],3)</f>
        <v>1.79</v>
      </c>
      <c r="Q83" s="35">
        <f>VLOOKUP(Table6[[#This Row],[Product]],Table3[],4)</f>
        <v>24</v>
      </c>
      <c r="R83" s="35">
        <f>Table6[[#This Row],[Quantity]]*Table6[[#This Row],[Case]]</f>
        <v>1032</v>
      </c>
      <c r="S83" s="35">
        <f>Table6[[#This Row],[Total Sales]]*Table6[[#This Row],[Cost]]</f>
        <v>1847.28</v>
      </c>
    </row>
    <row r="84" spans="1:19" x14ac:dyDescent="0.3">
      <c r="A84" s="54">
        <v>88</v>
      </c>
      <c r="B84" s="35" t="s">
        <v>390</v>
      </c>
      <c r="C84" s="35" t="s">
        <v>391</v>
      </c>
      <c r="D84" s="35" t="s">
        <v>28</v>
      </c>
      <c r="E84" s="35" t="str">
        <f t="shared" si="3"/>
        <v>M</v>
      </c>
      <c r="F84" s="35">
        <v>30</v>
      </c>
      <c r="G84" s="35" t="s">
        <v>392</v>
      </c>
      <c r="H84" s="35" t="s">
        <v>393</v>
      </c>
      <c r="I84" s="35" t="s">
        <v>32</v>
      </c>
      <c r="J84" s="48">
        <v>44171</v>
      </c>
      <c r="K84" s="35">
        <v>85</v>
      </c>
      <c r="L84" s="49" t="s">
        <v>45</v>
      </c>
      <c r="M84" s="50" t="str">
        <f>VLOOKUP(Table6[[#This Row],[Product]],Table3[],2)</f>
        <v>Gigastuff</v>
      </c>
      <c r="N84" s="50" t="str">
        <f t="shared" si="4"/>
        <v>Dec</v>
      </c>
      <c r="O84" s="56">
        <f t="shared" si="5"/>
        <v>2020</v>
      </c>
      <c r="P84" s="51">
        <f>VLOOKUP(Table6[[#This Row],[Product]],Table3[],3)</f>
        <v>1.89</v>
      </c>
      <c r="Q84" s="35">
        <f>VLOOKUP(Table6[[#This Row],[Product]],Table3[],4)</f>
        <v>18</v>
      </c>
      <c r="R84" s="35">
        <f>Table6[[#This Row],[Quantity]]*Table6[[#This Row],[Case]]</f>
        <v>1530</v>
      </c>
      <c r="S84" s="35">
        <f>Table6[[#This Row],[Total Sales]]*Table6[[#This Row],[Cost]]</f>
        <v>2891.7</v>
      </c>
    </row>
    <row r="85" spans="1:19" x14ac:dyDescent="0.3">
      <c r="A85" s="54">
        <v>89</v>
      </c>
      <c r="B85" s="35" t="s">
        <v>106</v>
      </c>
      <c r="C85" s="35" t="s">
        <v>394</v>
      </c>
      <c r="D85" s="35" t="s">
        <v>28</v>
      </c>
      <c r="E85" s="35" t="str">
        <f t="shared" si="3"/>
        <v>M</v>
      </c>
      <c r="F85" s="35">
        <v>30</v>
      </c>
      <c r="G85" s="35" t="s">
        <v>395</v>
      </c>
      <c r="H85" s="35" t="s">
        <v>396</v>
      </c>
      <c r="I85" s="35" t="s">
        <v>32</v>
      </c>
      <c r="J85" s="48">
        <v>43922</v>
      </c>
      <c r="K85" s="35">
        <v>71</v>
      </c>
      <c r="L85" s="49" t="s">
        <v>33</v>
      </c>
      <c r="M85" s="50" t="str">
        <f>VLOOKUP(Table6[[#This Row],[Product]],Table3[],2)</f>
        <v>Megawidget L</v>
      </c>
      <c r="N85" s="50" t="str">
        <f t="shared" si="4"/>
        <v>Apr</v>
      </c>
      <c r="O85" s="56">
        <f t="shared" si="5"/>
        <v>2020</v>
      </c>
      <c r="P85" s="51">
        <f>VLOOKUP(Table6[[#This Row],[Product]],Table3[],3)</f>
        <v>1.79</v>
      </c>
      <c r="Q85" s="35">
        <f>VLOOKUP(Table6[[#This Row],[Product]],Table3[],4)</f>
        <v>24</v>
      </c>
      <c r="R85" s="35">
        <f>Table6[[#This Row],[Quantity]]*Table6[[#This Row],[Case]]</f>
        <v>1704</v>
      </c>
      <c r="S85" s="35">
        <f>Table6[[#This Row],[Total Sales]]*Table6[[#This Row],[Cost]]</f>
        <v>3050.16</v>
      </c>
    </row>
    <row r="86" spans="1:19" x14ac:dyDescent="0.3">
      <c r="A86" s="54">
        <v>90</v>
      </c>
      <c r="B86" s="35" t="s">
        <v>397</v>
      </c>
      <c r="C86" s="35" t="s">
        <v>398</v>
      </c>
      <c r="D86" s="35" t="s">
        <v>51</v>
      </c>
      <c r="E86" s="35" t="str">
        <f t="shared" si="3"/>
        <v>F</v>
      </c>
      <c r="F86" s="35">
        <v>90</v>
      </c>
      <c r="G86" s="35" t="s">
        <v>399</v>
      </c>
      <c r="H86" s="35" t="s">
        <v>400</v>
      </c>
      <c r="I86" s="35" t="s">
        <v>401</v>
      </c>
      <c r="J86" s="48">
        <v>44084</v>
      </c>
      <c r="K86" s="35">
        <v>47</v>
      </c>
      <c r="L86" s="49" t="s">
        <v>45</v>
      </c>
      <c r="M86" s="50" t="str">
        <f>VLOOKUP(Table6[[#This Row],[Product]],Table3[],2)</f>
        <v>Gigastuff</v>
      </c>
      <c r="N86" s="50" t="str">
        <f t="shared" si="4"/>
        <v>Sep</v>
      </c>
      <c r="O86" s="56">
        <f t="shared" si="5"/>
        <v>2020</v>
      </c>
      <c r="P86" s="51">
        <f>VLOOKUP(Table6[[#This Row],[Product]],Table3[],3)</f>
        <v>1.89</v>
      </c>
      <c r="Q86" s="35">
        <f>VLOOKUP(Table6[[#This Row],[Product]],Table3[],4)</f>
        <v>18</v>
      </c>
      <c r="R86" s="35">
        <f>Table6[[#This Row],[Quantity]]*Table6[[#This Row],[Case]]</f>
        <v>846</v>
      </c>
      <c r="S86" s="35">
        <f>Table6[[#This Row],[Total Sales]]*Table6[[#This Row],[Cost]]</f>
        <v>1598.9399999999998</v>
      </c>
    </row>
    <row r="87" spans="1:19" x14ac:dyDescent="0.3">
      <c r="A87" s="54">
        <v>91</v>
      </c>
      <c r="B87" s="35" t="s">
        <v>402</v>
      </c>
      <c r="C87" s="35" t="s">
        <v>403</v>
      </c>
      <c r="D87" s="35" t="s">
        <v>15</v>
      </c>
      <c r="E87" s="35" t="str">
        <f t="shared" si="3"/>
        <v>F</v>
      </c>
      <c r="F87" s="35">
        <v>30</v>
      </c>
      <c r="G87" s="35" t="s">
        <v>404</v>
      </c>
      <c r="H87" s="35" t="s">
        <v>405</v>
      </c>
      <c r="I87" s="35" t="s">
        <v>32</v>
      </c>
      <c r="J87" s="48" t="s">
        <v>13669</v>
      </c>
      <c r="K87" s="35">
        <v>77</v>
      </c>
      <c r="L87" s="49" t="s">
        <v>39</v>
      </c>
      <c r="M87" s="50" t="str">
        <f>VLOOKUP(Table6[[#This Row],[Product]],Table3[],2)</f>
        <v>Ultrathing V1</v>
      </c>
      <c r="N87" s="50" t="str">
        <f t="shared" si="4"/>
        <v>Jun</v>
      </c>
      <c r="O87" s="56">
        <f t="shared" si="5"/>
        <v>2020</v>
      </c>
      <c r="P87" s="51">
        <f>VLOOKUP(Table6[[#This Row],[Product]],Table3[],3)</f>
        <v>1.79</v>
      </c>
      <c r="Q87" s="35">
        <f>VLOOKUP(Table6[[#This Row],[Product]],Table3[],4)</f>
        <v>17</v>
      </c>
      <c r="R87" s="35">
        <f>Table6[[#This Row],[Quantity]]*Table6[[#This Row],[Case]]</f>
        <v>1309</v>
      </c>
      <c r="S87" s="35">
        <f>Table6[[#This Row],[Total Sales]]*Table6[[#This Row],[Cost]]</f>
        <v>2343.11</v>
      </c>
    </row>
    <row r="88" spans="1:19" x14ac:dyDescent="0.3">
      <c r="A88" s="54">
        <v>92</v>
      </c>
      <c r="B88" s="35" t="s">
        <v>116</v>
      </c>
      <c r="C88" s="35" t="s">
        <v>406</v>
      </c>
      <c r="D88" s="35" t="s">
        <v>28</v>
      </c>
      <c r="E88" s="35" t="str">
        <f t="shared" si="3"/>
        <v>M</v>
      </c>
      <c r="F88" s="35">
        <v>90</v>
      </c>
      <c r="G88" s="35" t="s">
        <v>407</v>
      </c>
      <c r="H88" s="35" t="s">
        <v>408</v>
      </c>
      <c r="I88" s="35" t="s">
        <v>25</v>
      </c>
      <c r="J88" s="48" t="s">
        <v>13629</v>
      </c>
      <c r="K88" s="35">
        <v>11</v>
      </c>
      <c r="L88" s="49" t="s">
        <v>54</v>
      </c>
      <c r="M88" s="50" t="str">
        <f>VLOOKUP(Table6[[#This Row],[Product]],Table3[],2)</f>
        <v>Megawidget S</v>
      </c>
      <c r="N88" s="50" t="str">
        <f t="shared" si="4"/>
        <v>Nov</v>
      </c>
      <c r="O88" s="56">
        <f t="shared" si="5"/>
        <v>2020</v>
      </c>
      <c r="P88" s="51">
        <f>VLOOKUP(Table6[[#This Row],[Product]],Table3[],3)</f>
        <v>0.69</v>
      </c>
      <c r="Q88" s="35">
        <f>VLOOKUP(Table6[[#This Row],[Product]],Table3[],4)</f>
        <v>24</v>
      </c>
      <c r="R88" s="35">
        <f>Table6[[#This Row],[Quantity]]*Table6[[#This Row],[Case]]</f>
        <v>264</v>
      </c>
      <c r="S88" s="35">
        <f>Table6[[#This Row],[Total Sales]]*Table6[[#This Row],[Cost]]</f>
        <v>182.16</v>
      </c>
    </row>
    <row r="89" spans="1:19" x14ac:dyDescent="0.3">
      <c r="A89" s="54">
        <v>93</v>
      </c>
      <c r="B89" s="35" t="s">
        <v>409</v>
      </c>
      <c r="C89" s="35" t="s">
        <v>410</v>
      </c>
      <c r="D89" s="35" t="s">
        <v>51</v>
      </c>
      <c r="E89" s="35" t="str">
        <f t="shared" si="3"/>
        <v>F</v>
      </c>
      <c r="F89" s="35">
        <v>30</v>
      </c>
      <c r="G89" s="35" t="s">
        <v>411</v>
      </c>
      <c r="H89" s="35" t="s">
        <v>412</v>
      </c>
      <c r="I89" s="35" t="s">
        <v>187</v>
      </c>
      <c r="J89" s="48" t="s">
        <v>13670</v>
      </c>
      <c r="K89" s="35">
        <v>61</v>
      </c>
      <c r="L89" s="49" t="s">
        <v>39</v>
      </c>
      <c r="M89" s="50" t="str">
        <f>VLOOKUP(Table6[[#This Row],[Product]],Table3[],2)</f>
        <v>Ultrathing V1</v>
      </c>
      <c r="N89" s="50" t="str">
        <f t="shared" si="4"/>
        <v>Sep</v>
      </c>
      <c r="O89" s="56">
        <f t="shared" si="5"/>
        <v>2020</v>
      </c>
      <c r="P89" s="51">
        <f>VLOOKUP(Table6[[#This Row],[Product]],Table3[],3)</f>
        <v>1.79</v>
      </c>
      <c r="Q89" s="35">
        <f>VLOOKUP(Table6[[#This Row],[Product]],Table3[],4)</f>
        <v>17</v>
      </c>
      <c r="R89" s="35">
        <f>Table6[[#This Row],[Quantity]]*Table6[[#This Row],[Case]]</f>
        <v>1037</v>
      </c>
      <c r="S89" s="35">
        <f>Table6[[#This Row],[Total Sales]]*Table6[[#This Row],[Cost]]</f>
        <v>1856.23</v>
      </c>
    </row>
    <row r="90" spans="1:19" x14ac:dyDescent="0.3">
      <c r="A90" s="54">
        <v>94</v>
      </c>
      <c r="B90" s="35" t="s">
        <v>413</v>
      </c>
      <c r="C90" s="35" t="s">
        <v>414</v>
      </c>
      <c r="D90" s="35" t="s">
        <v>15</v>
      </c>
      <c r="E90" s="35" t="str">
        <f t="shared" si="3"/>
        <v>F</v>
      </c>
      <c r="F90" s="35">
        <v>90</v>
      </c>
      <c r="G90" s="35" t="s">
        <v>415</v>
      </c>
      <c r="H90" s="35" t="s">
        <v>416</v>
      </c>
      <c r="I90" s="35" t="s">
        <v>32</v>
      </c>
      <c r="J90" s="48" t="s">
        <v>13671</v>
      </c>
      <c r="K90" s="35">
        <v>92</v>
      </c>
      <c r="L90" s="49" t="s">
        <v>54</v>
      </c>
      <c r="M90" s="50" t="str">
        <f>VLOOKUP(Table6[[#This Row],[Product]],Table3[],2)</f>
        <v>Megawidget S</v>
      </c>
      <c r="N90" s="50" t="str">
        <f t="shared" si="4"/>
        <v>May</v>
      </c>
      <c r="O90" s="56">
        <f t="shared" si="5"/>
        <v>2022</v>
      </c>
      <c r="P90" s="51">
        <f>VLOOKUP(Table6[[#This Row],[Product]],Table3[],3)</f>
        <v>0.69</v>
      </c>
      <c r="Q90" s="35">
        <f>VLOOKUP(Table6[[#This Row],[Product]],Table3[],4)</f>
        <v>24</v>
      </c>
      <c r="R90" s="35">
        <f>Table6[[#This Row],[Quantity]]*Table6[[#This Row],[Case]]</f>
        <v>2208</v>
      </c>
      <c r="S90" s="35">
        <f>Table6[[#This Row],[Total Sales]]*Table6[[#This Row],[Cost]]</f>
        <v>1523.52</v>
      </c>
    </row>
    <row r="91" spans="1:19" x14ac:dyDescent="0.3">
      <c r="A91" s="54">
        <v>95</v>
      </c>
      <c r="B91" s="35" t="s">
        <v>417</v>
      </c>
      <c r="C91" s="35" t="s">
        <v>418</v>
      </c>
      <c r="D91" s="35" t="s">
        <v>51</v>
      </c>
      <c r="E91" s="35" t="str">
        <f t="shared" si="3"/>
        <v>F</v>
      </c>
      <c r="F91" s="35">
        <v>30</v>
      </c>
      <c r="G91" s="35" t="s">
        <v>419</v>
      </c>
      <c r="H91" s="35" t="s">
        <v>420</v>
      </c>
      <c r="I91" s="35" t="s">
        <v>32</v>
      </c>
      <c r="J91" s="48" t="s">
        <v>13672</v>
      </c>
      <c r="K91" s="35">
        <v>81</v>
      </c>
      <c r="L91" s="49" t="s">
        <v>101</v>
      </c>
      <c r="M91" s="50" t="str">
        <f>VLOOKUP(Table6[[#This Row],[Product]],Table3[],2)</f>
        <v>Superwossname</v>
      </c>
      <c r="N91" s="50" t="str">
        <f t="shared" si="4"/>
        <v>Sep</v>
      </c>
      <c r="O91" s="56">
        <f t="shared" si="5"/>
        <v>2022</v>
      </c>
      <c r="P91" s="51">
        <f>VLOOKUP(Table6[[#This Row],[Product]],Table3[],3)</f>
        <v>3.49</v>
      </c>
      <c r="Q91" s="35">
        <f>VLOOKUP(Table6[[#This Row],[Product]],Table3[],4)</f>
        <v>20</v>
      </c>
      <c r="R91" s="35">
        <f>Table6[[#This Row],[Quantity]]*Table6[[#This Row],[Case]]</f>
        <v>1620</v>
      </c>
      <c r="S91" s="35">
        <f>Table6[[#This Row],[Total Sales]]*Table6[[#This Row],[Cost]]</f>
        <v>5653.8</v>
      </c>
    </row>
    <row r="92" spans="1:19" x14ac:dyDescent="0.3">
      <c r="A92" s="54">
        <v>96</v>
      </c>
      <c r="B92" s="35" t="s">
        <v>421</v>
      </c>
      <c r="C92" s="35" t="s">
        <v>422</v>
      </c>
      <c r="D92" s="35" t="s">
        <v>51</v>
      </c>
      <c r="E92" s="35" t="str">
        <f t="shared" si="3"/>
        <v>F</v>
      </c>
      <c r="F92" s="35">
        <v>60</v>
      </c>
      <c r="G92" s="35" t="s">
        <v>423</v>
      </c>
      <c r="H92" s="35" t="s">
        <v>424</v>
      </c>
      <c r="I92" s="35" t="s">
        <v>425</v>
      </c>
      <c r="J92" s="48">
        <v>44746</v>
      </c>
      <c r="K92" s="35">
        <v>50</v>
      </c>
      <c r="L92" s="49" t="s">
        <v>159</v>
      </c>
      <c r="M92" s="50" t="str">
        <f>VLOOKUP(Table6[[#This Row],[Product]],Table3[],2)</f>
        <v>Ultrathing V3</v>
      </c>
      <c r="N92" s="50" t="str">
        <f t="shared" si="4"/>
        <v>Jul</v>
      </c>
      <c r="O92" s="56">
        <f t="shared" si="5"/>
        <v>2022</v>
      </c>
      <c r="P92" s="51">
        <f>VLOOKUP(Table6[[#This Row],[Product]],Table3[],3)</f>
        <v>3.39</v>
      </c>
      <c r="Q92" s="35">
        <f>VLOOKUP(Table6[[#This Row],[Product]],Table3[],4)</f>
        <v>24</v>
      </c>
      <c r="R92" s="35">
        <f>Table6[[#This Row],[Quantity]]*Table6[[#This Row],[Case]]</f>
        <v>1200</v>
      </c>
      <c r="S92" s="35">
        <f>Table6[[#This Row],[Total Sales]]*Table6[[#This Row],[Cost]]</f>
        <v>4068</v>
      </c>
    </row>
    <row r="93" spans="1:19" x14ac:dyDescent="0.3">
      <c r="A93" s="54">
        <v>97</v>
      </c>
      <c r="B93" s="35" t="s">
        <v>426</v>
      </c>
      <c r="C93" s="35" t="s">
        <v>427</v>
      </c>
      <c r="D93" s="35" t="s">
        <v>15</v>
      </c>
      <c r="E93" s="35" t="str">
        <f t="shared" si="3"/>
        <v>F</v>
      </c>
      <c r="F93" s="35">
        <v>30</v>
      </c>
      <c r="G93" s="35" t="s">
        <v>428</v>
      </c>
      <c r="H93" s="35" t="s">
        <v>429</v>
      </c>
      <c r="I93" s="35" t="s">
        <v>32</v>
      </c>
      <c r="J93" s="48" t="s">
        <v>13673</v>
      </c>
      <c r="K93" s="35">
        <v>38</v>
      </c>
      <c r="L93" s="49" t="s">
        <v>101</v>
      </c>
      <c r="M93" s="50" t="str">
        <f>VLOOKUP(Table6[[#This Row],[Product]],Table3[],2)</f>
        <v>Superwossname</v>
      </c>
      <c r="N93" s="50" t="str">
        <f t="shared" si="4"/>
        <v>Jan</v>
      </c>
      <c r="O93" s="56">
        <f t="shared" si="5"/>
        <v>2021</v>
      </c>
      <c r="P93" s="51">
        <f>VLOOKUP(Table6[[#This Row],[Product]],Table3[],3)</f>
        <v>3.49</v>
      </c>
      <c r="Q93" s="35">
        <f>VLOOKUP(Table6[[#This Row],[Product]],Table3[],4)</f>
        <v>20</v>
      </c>
      <c r="R93" s="35">
        <f>Table6[[#This Row],[Quantity]]*Table6[[#This Row],[Case]]</f>
        <v>760</v>
      </c>
      <c r="S93" s="35">
        <f>Table6[[#This Row],[Total Sales]]*Table6[[#This Row],[Cost]]</f>
        <v>2652.4</v>
      </c>
    </row>
    <row r="94" spans="1:19" x14ac:dyDescent="0.3">
      <c r="A94" s="54">
        <v>98</v>
      </c>
      <c r="B94" s="35" t="s">
        <v>430</v>
      </c>
      <c r="C94" s="35" t="s">
        <v>232</v>
      </c>
      <c r="D94" s="35" t="s">
        <v>28</v>
      </c>
      <c r="E94" s="35" t="str">
        <f t="shared" si="3"/>
        <v>M</v>
      </c>
      <c r="F94" s="35">
        <v>30</v>
      </c>
      <c r="G94" s="35" t="s">
        <v>431</v>
      </c>
      <c r="H94" s="35" t="s">
        <v>432</v>
      </c>
      <c r="I94" s="35" t="s">
        <v>32</v>
      </c>
      <c r="J94" s="48" t="s">
        <v>13674</v>
      </c>
      <c r="K94" s="35">
        <v>86</v>
      </c>
      <c r="L94" s="49" t="s">
        <v>101</v>
      </c>
      <c r="M94" s="50" t="str">
        <f>VLOOKUP(Table6[[#This Row],[Product]],Table3[],2)</f>
        <v>Superwossname</v>
      </c>
      <c r="N94" s="50" t="str">
        <f t="shared" si="4"/>
        <v>Feb</v>
      </c>
      <c r="O94" s="56">
        <f t="shared" si="5"/>
        <v>2022</v>
      </c>
      <c r="P94" s="51">
        <f>VLOOKUP(Table6[[#This Row],[Product]],Table3[],3)</f>
        <v>3.49</v>
      </c>
      <c r="Q94" s="35">
        <f>VLOOKUP(Table6[[#This Row],[Product]],Table3[],4)</f>
        <v>20</v>
      </c>
      <c r="R94" s="35">
        <f>Table6[[#This Row],[Quantity]]*Table6[[#This Row],[Case]]</f>
        <v>1720</v>
      </c>
      <c r="S94" s="35">
        <f>Table6[[#This Row],[Total Sales]]*Table6[[#This Row],[Cost]]</f>
        <v>6002.8</v>
      </c>
    </row>
    <row r="95" spans="1:19" x14ac:dyDescent="0.3">
      <c r="A95" s="54">
        <v>99</v>
      </c>
      <c r="B95" s="35" t="s">
        <v>433</v>
      </c>
      <c r="C95" s="35" t="s">
        <v>434</v>
      </c>
      <c r="D95" s="35" t="s">
        <v>28</v>
      </c>
      <c r="E95" s="35" t="str">
        <f t="shared" si="3"/>
        <v>M</v>
      </c>
      <c r="F95" s="35">
        <v>30</v>
      </c>
      <c r="G95" s="35" t="s">
        <v>435</v>
      </c>
      <c r="H95" s="35" t="s">
        <v>436</v>
      </c>
      <c r="I95" s="35" t="s">
        <v>32</v>
      </c>
      <c r="J95" s="48">
        <v>44050</v>
      </c>
      <c r="K95" s="35">
        <v>56</v>
      </c>
      <c r="L95" s="49" t="s">
        <v>159</v>
      </c>
      <c r="M95" s="50" t="str">
        <f>VLOOKUP(Table6[[#This Row],[Product]],Table3[],2)</f>
        <v>Ultrathing V3</v>
      </c>
      <c r="N95" s="50" t="str">
        <f t="shared" si="4"/>
        <v>Aug</v>
      </c>
      <c r="O95" s="56">
        <f t="shared" si="5"/>
        <v>2020</v>
      </c>
      <c r="P95" s="51">
        <f>VLOOKUP(Table6[[#This Row],[Product]],Table3[],3)</f>
        <v>3.39</v>
      </c>
      <c r="Q95" s="35">
        <f>VLOOKUP(Table6[[#This Row],[Product]],Table3[],4)</f>
        <v>24</v>
      </c>
      <c r="R95" s="35">
        <f>Table6[[#This Row],[Quantity]]*Table6[[#This Row],[Case]]</f>
        <v>1344</v>
      </c>
      <c r="S95" s="35">
        <f>Table6[[#This Row],[Total Sales]]*Table6[[#This Row],[Cost]]</f>
        <v>4556.16</v>
      </c>
    </row>
    <row r="96" spans="1:19" x14ac:dyDescent="0.3">
      <c r="A96" s="54">
        <v>100</v>
      </c>
      <c r="B96" s="35" t="s">
        <v>437</v>
      </c>
      <c r="C96" s="35" t="s">
        <v>438</v>
      </c>
      <c r="D96" s="35" t="s">
        <v>15</v>
      </c>
      <c r="E96" s="35" t="str">
        <f t="shared" si="3"/>
        <v>F</v>
      </c>
      <c r="F96" s="35">
        <v>90</v>
      </c>
      <c r="G96" s="35" t="s">
        <v>439</v>
      </c>
      <c r="H96" s="35" t="s">
        <v>440</v>
      </c>
      <c r="I96" s="35" t="s">
        <v>25</v>
      </c>
      <c r="J96" s="48" t="s">
        <v>13675</v>
      </c>
      <c r="K96" s="35">
        <v>85</v>
      </c>
      <c r="L96" s="49" t="s">
        <v>64</v>
      </c>
      <c r="M96" s="50" t="str">
        <f>VLOOKUP(Table6[[#This Row],[Product]],Table3[],2)</f>
        <v>Ultrathing V4</v>
      </c>
      <c r="N96" s="50" t="str">
        <f t="shared" si="4"/>
        <v>Dec</v>
      </c>
      <c r="O96" s="56">
        <f t="shared" si="5"/>
        <v>2020</v>
      </c>
      <c r="P96" s="51">
        <f>VLOOKUP(Table6[[#This Row],[Product]],Table3[],3)</f>
        <v>3.99</v>
      </c>
      <c r="Q96" s="35">
        <f>VLOOKUP(Table6[[#This Row],[Product]],Table3[],4)</f>
        <v>24</v>
      </c>
      <c r="R96" s="35">
        <f>Table6[[#This Row],[Quantity]]*Table6[[#This Row],[Case]]</f>
        <v>2040</v>
      </c>
      <c r="S96" s="35">
        <f>Table6[[#This Row],[Total Sales]]*Table6[[#This Row],[Cost]]</f>
        <v>8139.6</v>
      </c>
    </row>
    <row r="97" spans="1:19" x14ac:dyDescent="0.3">
      <c r="A97" s="54">
        <v>101</v>
      </c>
      <c r="B97" s="35" t="s">
        <v>68</v>
      </c>
      <c r="C97" s="35" t="s">
        <v>441</v>
      </c>
      <c r="D97" s="35" t="s">
        <v>51</v>
      </c>
      <c r="E97" s="35" t="str">
        <f t="shared" si="3"/>
        <v>F</v>
      </c>
      <c r="F97" s="35">
        <v>30</v>
      </c>
      <c r="G97" s="35" t="s">
        <v>442</v>
      </c>
      <c r="H97" s="35" t="s">
        <v>443</v>
      </c>
      <c r="I97" s="35" t="s">
        <v>294</v>
      </c>
      <c r="J97" s="48" t="s">
        <v>13676</v>
      </c>
      <c r="K97" s="35">
        <v>9</v>
      </c>
      <c r="L97" s="49" t="s">
        <v>39</v>
      </c>
      <c r="M97" s="50" t="str">
        <f>VLOOKUP(Table6[[#This Row],[Product]],Table3[],2)</f>
        <v>Ultrathing V1</v>
      </c>
      <c r="N97" s="50" t="str">
        <f t="shared" si="4"/>
        <v>Nov</v>
      </c>
      <c r="O97" s="56">
        <f t="shared" si="5"/>
        <v>2022</v>
      </c>
      <c r="P97" s="51">
        <f>VLOOKUP(Table6[[#This Row],[Product]],Table3[],3)</f>
        <v>1.79</v>
      </c>
      <c r="Q97" s="35">
        <f>VLOOKUP(Table6[[#This Row],[Product]],Table3[],4)</f>
        <v>17</v>
      </c>
      <c r="R97" s="35">
        <f>Table6[[#This Row],[Quantity]]*Table6[[#This Row],[Case]]</f>
        <v>153</v>
      </c>
      <c r="S97" s="35">
        <f>Table6[[#This Row],[Total Sales]]*Table6[[#This Row],[Cost]]</f>
        <v>273.87</v>
      </c>
    </row>
    <row r="98" spans="1:19" x14ac:dyDescent="0.3">
      <c r="A98" s="54">
        <v>102</v>
      </c>
      <c r="B98" s="35" t="s">
        <v>444</v>
      </c>
      <c r="C98" s="35" t="s">
        <v>445</v>
      </c>
      <c r="D98" s="35" t="s">
        <v>51</v>
      </c>
      <c r="E98" s="35" t="str">
        <f t="shared" si="3"/>
        <v>F</v>
      </c>
      <c r="F98" s="35">
        <v>90</v>
      </c>
      <c r="G98" s="35" t="s">
        <v>446</v>
      </c>
      <c r="H98" s="35" t="s">
        <v>447</v>
      </c>
      <c r="I98" s="35" t="s">
        <v>32</v>
      </c>
      <c r="J98" s="48" t="s">
        <v>13677</v>
      </c>
      <c r="K98" s="35">
        <v>83</v>
      </c>
      <c r="L98" s="49" t="s">
        <v>45</v>
      </c>
      <c r="M98" s="50" t="str">
        <f>VLOOKUP(Table6[[#This Row],[Product]],Table3[],2)</f>
        <v>Gigastuff</v>
      </c>
      <c r="N98" s="50" t="str">
        <f t="shared" si="4"/>
        <v>May</v>
      </c>
      <c r="O98" s="56">
        <f t="shared" si="5"/>
        <v>2022</v>
      </c>
      <c r="P98" s="51">
        <f>VLOOKUP(Table6[[#This Row],[Product]],Table3[],3)</f>
        <v>1.89</v>
      </c>
      <c r="Q98" s="35">
        <f>VLOOKUP(Table6[[#This Row],[Product]],Table3[],4)</f>
        <v>18</v>
      </c>
      <c r="R98" s="35">
        <f>Table6[[#This Row],[Quantity]]*Table6[[#This Row],[Case]]</f>
        <v>1494</v>
      </c>
      <c r="S98" s="35">
        <f>Table6[[#This Row],[Total Sales]]*Table6[[#This Row],[Cost]]</f>
        <v>2823.66</v>
      </c>
    </row>
    <row r="99" spans="1:19" x14ac:dyDescent="0.3">
      <c r="A99" s="54">
        <v>103</v>
      </c>
      <c r="B99" s="35" t="s">
        <v>448</v>
      </c>
      <c r="C99" s="35" t="s">
        <v>449</v>
      </c>
      <c r="D99" s="35" t="s">
        <v>15</v>
      </c>
      <c r="E99" s="35" t="str">
        <f t="shared" si="3"/>
        <v>F</v>
      </c>
      <c r="F99" s="35">
        <v>60</v>
      </c>
      <c r="G99" s="35" t="s">
        <v>450</v>
      </c>
      <c r="H99" s="35" t="s">
        <v>451</v>
      </c>
      <c r="I99" s="35" t="s">
        <v>294</v>
      </c>
      <c r="J99" s="48">
        <v>44784</v>
      </c>
      <c r="K99" s="35">
        <v>49</v>
      </c>
      <c r="L99" s="49" t="s">
        <v>70</v>
      </c>
      <c r="M99" s="50" t="str">
        <f>VLOOKUP(Table6[[#This Row],[Product]],Table3[],2)</f>
        <v>Megawidget M</v>
      </c>
      <c r="N99" s="50" t="str">
        <f t="shared" si="4"/>
        <v>Aug</v>
      </c>
      <c r="O99" s="56">
        <f t="shared" si="5"/>
        <v>2022</v>
      </c>
      <c r="P99" s="51">
        <f>VLOOKUP(Table6[[#This Row],[Product]],Table3[],3)</f>
        <v>1.29</v>
      </c>
      <c r="Q99" s="35">
        <f>VLOOKUP(Table6[[#This Row],[Product]],Table3[],4)</f>
        <v>24</v>
      </c>
      <c r="R99" s="35">
        <f>Table6[[#This Row],[Quantity]]*Table6[[#This Row],[Case]]</f>
        <v>1176</v>
      </c>
      <c r="S99" s="35">
        <f>Table6[[#This Row],[Total Sales]]*Table6[[#This Row],[Cost]]</f>
        <v>1517.04</v>
      </c>
    </row>
    <row r="100" spans="1:19" x14ac:dyDescent="0.3">
      <c r="A100" s="54">
        <v>104</v>
      </c>
      <c r="B100" s="35" t="s">
        <v>452</v>
      </c>
      <c r="C100" s="35" t="s">
        <v>453</v>
      </c>
      <c r="D100" s="35" t="s">
        <v>28</v>
      </c>
      <c r="E100" s="35" t="str">
        <f t="shared" si="3"/>
        <v>M</v>
      </c>
      <c r="F100" s="35">
        <v>30</v>
      </c>
      <c r="G100" s="35" t="s">
        <v>454</v>
      </c>
      <c r="H100" s="35" t="s">
        <v>455</v>
      </c>
      <c r="I100" s="35" t="s">
        <v>187</v>
      </c>
      <c r="J100" s="48" t="s">
        <v>13678</v>
      </c>
      <c r="K100" s="35">
        <v>77</v>
      </c>
      <c r="L100" s="49" t="s">
        <v>33</v>
      </c>
      <c r="M100" s="50" t="str">
        <f>VLOOKUP(Table6[[#This Row],[Product]],Table3[],2)</f>
        <v>Megawidget L</v>
      </c>
      <c r="N100" s="50" t="str">
        <f t="shared" si="4"/>
        <v>Feb</v>
      </c>
      <c r="O100" s="56">
        <f t="shared" si="5"/>
        <v>2021</v>
      </c>
      <c r="P100" s="51">
        <f>VLOOKUP(Table6[[#This Row],[Product]],Table3[],3)</f>
        <v>1.79</v>
      </c>
      <c r="Q100" s="35">
        <f>VLOOKUP(Table6[[#This Row],[Product]],Table3[],4)</f>
        <v>24</v>
      </c>
      <c r="R100" s="35">
        <f>Table6[[#This Row],[Quantity]]*Table6[[#This Row],[Case]]</f>
        <v>1848</v>
      </c>
      <c r="S100" s="35">
        <f>Table6[[#This Row],[Total Sales]]*Table6[[#This Row],[Cost]]</f>
        <v>3307.92</v>
      </c>
    </row>
    <row r="101" spans="1:19" x14ac:dyDescent="0.3">
      <c r="A101" s="54">
        <v>105</v>
      </c>
      <c r="B101" s="35" t="s">
        <v>456</v>
      </c>
      <c r="C101" s="35" t="s">
        <v>457</v>
      </c>
      <c r="D101" s="35" t="s">
        <v>15</v>
      </c>
      <c r="E101" s="35" t="str">
        <f t="shared" si="3"/>
        <v>F</v>
      </c>
      <c r="F101" s="35">
        <v>90</v>
      </c>
      <c r="G101" s="35" t="s">
        <v>454</v>
      </c>
      <c r="H101" s="35" t="s">
        <v>458</v>
      </c>
      <c r="I101" s="35" t="s">
        <v>294</v>
      </c>
      <c r="J101" s="48" t="s">
        <v>13679</v>
      </c>
      <c r="K101" s="35">
        <v>29</v>
      </c>
      <c r="L101" s="49" t="s">
        <v>70</v>
      </c>
      <c r="M101" s="50" t="str">
        <f>VLOOKUP(Table6[[#This Row],[Product]],Table3[],2)</f>
        <v>Megawidget M</v>
      </c>
      <c r="N101" s="50" t="str">
        <f t="shared" si="4"/>
        <v>Jul</v>
      </c>
      <c r="O101" s="56">
        <f t="shared" si="5"/>
        <v>2022</v>
      </c>
      <c r="P101" s="51">
        <f>VLOOKUP(Table6[[#This Row],[Product]],Table3[],3)</f>
        <v>1.29</v>
      </c>
      <c r="Q101" s="35">
        <f>VLOOKUP(Table6[[#This Row],[Product]],Table3[],4)</f>
        <v>24</v>
      </c>
      <c r="R101" s="35">
        <f>Table6[[#This Row],[Quantity]]*Table6[[#This Row],[Case]]</f>
        <v>696</v>
      </c>
      <c r="S101" s="35">
        <f>Table6[[#This Row],[Total Sales]]*Table6[[#This Row],[Cost]]</f>
        <v>897.84</v>
      </c>
    </row>
    <row r="102" spans="1:19" x14ac:dyDescent="0.3">
      <c r="A102" s="54">
        <v>106</v>
      </c>
      <c r="B102" s="35" t="s">
        <v>459</v>
      </c>
      <c r="C102" s="35" t="s">
        <v>460</v>
      </c>
      <c r="D102" s="35" t="s">
        <v>51</v>
      </c>
      <c r="E102" s="35" t="str">
        <f t="shared" si="3"/>
        <v>F</v>
      </c>
      <c r="F102" s="35">
        <v>30</v>
      </c>
      <c r="G102" s="35" t="s">
        <v>461</v>
      </c>
      <c r="H102" s="35" t="s">
        <v>462</v>
      </c>
      <c r="I102" s="35" t="s">
        <v>32</v>
      </c>
      <c r="J102" s="48" t="s">
        <v>13680</v>
      </c>
      <c r="K102" s="35">
        <v>93</v>
      </c>
      <c r="L102" s="49" t="s">
        <v>70</v>
      </c>
      <c r="M102" s="50" t="str">
        <f>VLOOKUP(Table6[[#This Row],[Product]],Table3[],2)</f>
        <v>Megawidget M</v>
      </c>
      <c r="N102" s="50" t="str">
        <f t="shared" si="4"/>
        <v>Mar</v>
      </c>
      <c r="O102" s="56">
        <f t="shared" si="5"/>
        <v>2022</v>
      </c>
      <c r="P102" s="51">
        <f>VLOOKUP(Table6[[#This Row],[Product]],Table3[],3)</f>
        <v>1.29</v>
      </c>
      <c r="Q102" s="35">
        <f>VLOOKUP(Table6[[#This Row],[Product]],Table3[],4)</f>
        <v>24</v>
      </c>
      <c r="R102" s="35">
        <f>Table6[[#This Row],[Quantity]]*Table6[[#This Row],[Case]]</f>
        <v>2232</v>
      </c>
      <c r="S102" s="35">
        <f>Table6[[#This Row],[Total Sales]]*Table6[[#This Row],[Cost]]</f>
        <v>2879.28</v>
      </c>
    </row>
    <row r="103" spans="1:19" x14ac:dyDescent="0.3">
      <c r="A103" s="54">
        <v>107</v>
      </c>
      <c r="B103" s="35" t="s">
        <v>463</v>
      </c>
      <c r="C103" s="35" t="s">
        <v>464</v>
      </c>
      <c r="D103" s="35" t="s">
        <v>15</v>
      </c>
      <c r="E103" s="35" t="str">
        <f t="shared" si="3"/>
        <v>F</v>
      </c>
      <c r="F103" s="35">
        <v>60</v>
      </c>
      <c r="G103" s="35" t="s">
        <v>465</v>
      </c>
      <c r="H103" s="35" t="s">
        <v>466</v>
      </c>
      <c r="I103" s="35" t="s">
        <v>187</v>
      </c>
      <c r="J103" s="48" t="s">
        <v>13681</v>
      </c>
      <c r="K103" s="35">
        <v>79</v>
      </c>
      <c r="L103" s="49" t="s">
        <v>64</v>
      </c>
      <c r="M103" s="50" t="str">
        <f>VLOOKUP(Table6[[#This Row],[Product]],Table3[],2)</f>
        <v>Ultrathing V4</v>
      </c>
      <c r="N103" s="50" t="str">
        <f t="shared" si="4"/>
        <v>Nov</v>
      </c>
      <c r="O103" s="56">
        <f t="shared" si="5"/>
        <v>2020</v>
      </c>
      <c r="P103" s="51">
        <f>VLOOKUP(Table6[[#This Row],[Product]],Table3[],3)</f>
        <v>3.99</v>
      </c>
      <c r="Q103" s="35">
        <f>VLOOKUP(Table6[[#This Row],[Product]],Table3[],4)</f>
        <v>24</v>
      </c>
      <c r="R103" s="35">
        <f>Table6[[#This Row],[Quantity]]*Table6[[#This Row],[Case]]</f>
        <v>1896</v>
      </c>
      <c r="S103" s="35">
        <f>Table6[[#This Row],[Total Sales]]*Table6[[#This Row],[Cost]]</f>
        <v>7565.04</v>
      </c>
    </row>
    <row r="104" spans="1:19" x14ac:dyDescent="0.3">
      <c r="A104" s="54">
        <v>108</v>
      </c>
      <c r="B104" s="35" t="s">
        <v>467</v>
      </c>
      <c r="C104" s="35" t="s">
        <v>468</v>
      </c>
      <c r="D104" s="35" t="s">
        <v>51</v>
      </c>
      <c r="E104" s="35" t="str">
        <f t="shared" si="3"/>
        <v>F</v>
      </c>
      <c r="F104" s="35">
        <v>60</v>
      </c>
      <c r="G104" s="35" t="s">
        <v>15096</v>
      </c>
      <c r="H104" s="35" t="s">
        <v>470</v>
      </c>
      <c r="I104" s="35" t="s">
        <v>32</v>
      </c>
      <c r="J104" s="48" t="s">
        <v>13682</v>
      </c>
      <c r="K104" s="35">
        <v>87</v>
      </c>
      <c r="L104" s="49" t="s">
        <v>45</v>
      </c>
      <c r="M104" s="50" t="str">
        <f>VLOOKUP(Table6[[#This Row],[Product]],Table3[],2)</f>
        <v>Gigastuff</v>
      </c>
      <c r="N104" s="50" t="str">
        <f t="shared" si="4"/>
        <v>Jul</v>
      </c>
      <c r="O104" s="56">
        <f t="shared" si="5"/>
        <v>2021</v>
      </c>
      <c r="P104" s="51">
        <f>VLOOKUP(Table6[[#This Row],[Product]],Table3[],3)</f>
        <v>1.89</v>
      </c>
      <c r="Q104" s="35">
        <f>VLOOKUP(Table6[[#This Row],[Product]],Table3[],4)</f>
        <v>18</v>
      </c>
      <c r="R104" s="35">
        <f>Table6[[#This Row],[Quantity]]*Table6[[#This Row],[Case]]</f>
        <v>1566</v>
      </c>
      <c r="S104" s="35">
        <f>Table6[[#This Row],[Total Sales]]*Table6[[#This Row],[Cost]]</f>
        <v>2959.74</v>
      </c>
    </row>
    <row r="105" spans="1:19" x14ac:dyDescent="0.3">
      <c r="A105" s="54">
        <v>109</v>
      </c>
      <c r="B105" s="35" t="s">
        <v>471</v>
      </c>
      <c r="C105" s="35" t="s">
        <v>472</v>
      </c>
      <c r="D105" s="35" t="s">
        <v>28</v>
      </c>
      <c r="E105" s="35" t="str">
        <f t="shared" si="3"/>
        <v>M</v>
      </c>
      <c r="F105" s="35">
        <v>30</v>
      </c>
      <c r="G105" s="35" t="s">
        <v>473</v>
      </c>
      <c r="H105" s="35" t="s">
        <v>474</v>
      </c>
      <c r="I105" s="35" t="s">
        <v>475</v>
      </c>
      <c r="J105" s="48">
        <v>44622</v>
      </c>
      <c r="K105" s="35">
        <v>67</v>
      </c>
      <c r="L105" s="49" t="s">
        <v>39</v>
      </c>
      <c r="M105" s="50" t="str">
        <f>VLOOKUP(Table6[[#This Row],[Product]],Table3[],2)</f>
        <v>Ultrathing V1</v>
      </c>
      <c r="N105" s="50" t="str">
        <f t="shared" si="4"/>
        <v>Mar</v>
      </c>
      <c r="O105" s="56">
        <f t="shared" si="5"/>
        <v>2022</v>
      </c>
      <c r="P105" s="51">
        <f>VLOOKUP(Table6[[#This Row],[Product]],Table3[],3)</f>
        <v>1.79</v>
      </c>
      <c r="Q105" s="35">
        <f>VLOOKUP(Table6[[#This Row],[Product]],Table3[],4)</f>
        <v>17</v>
      </c>
      <c r="R105" s="35">
        <f>Table6[[#This Row],[Quantity]]*Table6[[#This Row],[Case]]</f>
        <v>1139</v>
      </c>
      <c r="S105" s="35">
        <f>Table6[[#This Row],[Total Sales]]*Table6[[#This Row],[Cost]]</f>
        <v>2038.81</v>
      </c>
    </row>
    <row r="106" spans="1:19" x14ac:dyDescent="0.3">
      <c r="A106" s="54">
        <v>110</v>
      </c>
      <c r="B106" s="35" t="s">
        <v>476</v>
      </c>
      <c r="C106" s="35" t="s">
        <v>477</v>
      </c>
      <c r="D106" s="35" t="s">
        <v>28</v>
      </c>
      <c r="E106" s="35" t="str">
        <f t="shared" si="3"/>
        <v>M</v>
      </c>
      <c r="F106" s="35">
        <v>60</v>
      </c>
      <c r="G106" s="35" t="s">
        <v>478</v>
      </c>
      <c r="H106" s="35" t="s">
        <v>479</v>
      </c>
      <c r="I106" s="35" t="s">
        <v>303</v>
      </c>
      <c r="J106" s="48" t="s">
        <v>13683</v>
      </c>
      <c r="K106" s="35">
        <v>54</v>
      </c>
      <c r="L106" s="49" t="s">
        <v>64</v>
      </c>
      <c r="M106" s="50" t="str">
        <f>VLOOKUP(Table6[[#This Row],[Product]],Table3[],2)</f>
        <v>Ultrathing V4</v>
      </c>
      <c r="N106" s="50" t="str">
        <f t="shared" si="4"/>
        <v>Mar</v>
      </c>
      <c r="O106" s="56">
        <f t="shared" si="5"/>
        <v>2021</v>
      </c>
      <c r="P106" s="51">
        <f>VLOOKUP(Table6[[#This Row],[Product]],Table3[],3)</f>
        <v>3.99</v>
      </c>
      <c r="Q106" s="35">
        <f>VLOOKUP(Table6[[#This Row],[Product]],Table3[],4)</f>
        <v>24</v>
      </c>
      <c r="R106" s="35">
        <f>Table6[[#This Row],[Quantity]]*Table6[[#This Row],[Case]]</f>
        <v>1296</v>
      </c>
      <c r="S106" s="35">
        <f>Table6[[#This Row],[Total Sales]]*Table6[[#This Row],[Cost]]</f>
        <v>5171.04</v>
      </c>
    </row>
    <row r="107" spans="1:19" x14ac:dyDescent="0.3">
      <c r="A107" s="54">
        <v>111</v>
      </c>
      <c r="B107" s="35" t="s">
        <v>480</v>
      </c>
      <c r="C107" s="35" t="s">
        <v>481</v>
      </c>
      <c r="D107" s="35" t="s">
        <v>51</v>
      </c>
      <c r="E107" s="35" t="str">
        <f t="shared" si="3"/>
        <v>F</v>
      </c>
      <c r="F107" s="35">
        <v>60</v>
      </c>
      <c r="G107" s="35" t="s">
        <v>482</v>
      </c>
      <c r="H107" s="35" t="s">
        <v>483</v>
      </c>
      <c r="I107" s="35" t="s">
        <v>32</v>
      </c>
      <c r="J107" s="48">
        <v>43834</v>
      </c>
      <c r="K107" s="35">
        <v>64</v>
      </c>
      <c r="L107" s="49" t="s">
        <v>39</v>
      </c>
      <c r="M107" s="50" t="str">
        <f>VLOOKUP(Table6[[#This Row],[Product]],Table3[],2)</f>
        <v>Ultrathing V1</v>
      </c>
      <c r="N107" s="50" t="str">
        <f t="shared" si="4"/>
        <v>Jan</v>
      </c>
      <c r="O107" s="56">
        <f t="shared" si="5"/>
        <v>2020</v>
      </c>
      <c r="P107" s="51">
        <f>VLOOKUP(Table6[[#This Row],[Product]],Table3[],3)</f>
        <v>1.79</v>
      </c>
      <c r="Q107" s="35">
        <f>VLOOKUP(Table6[[#This Row],[Product]],Table3[],4)</f>
        <v>17</v>
      </c>
      <c r="R107" s="35">
        <f>Table6[[#This Row],[Quantity]]*Table6[[#This Row],[Case]]</f>
        <v>1088</v>
      </c>
      <c r="S107" s="35">
        <f>Table6[[#This Row],[Total Sales]]*Table6[[#This Row],[Cost]]</f>
        <v>1947.52</v>
      </c>
    </row>
    <row r="108" spans="1:19" x14ac:dyDescent="0.3">
      <c r="A108" s="54">
        <v>112</v>
      </c>
      <c r="B108" s="35" t="s">
        <v>484</v>
      </c>
      <c r="C108" s="35" t="s">
        <v>485</v>
      </c>
      <c r="D108" s="35" t="s">
        <v>28</v>
      </c>
      <c r="E108" s="35" t="str">
        <f t="shared" si="3"/>
        <v>M</v>
      </c>
      <c r="F108" s="35">
        <v>30</v>
      </c>
      <c r="G108" s="35" t="s">
        <v>486</v>
      </c>
      <c r="H108" s="35" t="s">
        <v>487</v>
      </c>
      <c r="I108" s="35" t="s">
        <v>32</v>
      </c>
      <c r="J108" s="48">
        <v>43896</v>
      </c>
      <c r="K108" s="35">
        <v>37</v>
      </c>
      <c r="L108" s="49" t="s">
        <v>101</v>
      </c>
      <c r="M108" s="50" t="str">
        <f>VLOOKUP(Table6[[#This Row],[Product]],Table3[],2)</f>
        <v>Superwossname</v>
      </c>
      <c r="N108" s="50" t="str">
        <f t="shared" si="4"/>
        <v>Mar</v>
      </c>
      <c r="O108" s="56">
        <f t="shared" si="5"/>
        <v>2020</v>
      </c>
      <c r="P108" s="51">
        <f>VLOOKUP(Table6[[#This Row],[Product]],Table3[],3)</f>
        <v>3.49</v>
      </c>
      <c r="Q108" s="35">
        <f>VLOOKUP(Table6[[#This Row],[Product]],Table3[],4)</f>
        <v>20</v>
      </c>
      <c r="R108" s="35">
        <f>Table6[[#This Row],[Quantity]]*Table6[[#This Row],[Case]]</f>
        <v>740</v>
      </c>
      <c r="S108" s="35">
        <f>Table6[[#This Row],[Total Sales]]*Table6[[#This Row],[Cost]]</f>
        <v>2582.6000000000004</v>
      </c>
    </row>
    <row r="109" spans="1:19" x14ac:dyDescent="0.3">
      <c r="A109" s="54">
        <v>114</v>
      </c>
      <c r="B109" s="35" t="s">
        <v>488</v>
      </c>
      <c r="C109" s="35" t="s">
        <v>489</v>
      </c>
      <c r="D109" s="35" t="s">
        <v>51</v>
      </c>
      <c r="E109" s="35" t="str">
        <f t="shared" si="3"/>
        <v>F</v>
      </c>
      <c r="F109" s="35">
        <v>90</v>
      </c>
      <c r="G109" s="35" t="s">
        <v>490</v>
      </c>
      <c r="H109" s="35" t="s">
        <v>491</v>
      </c>
      <c r="I109" s="35" t="s">
        <v>32</v>
      </c>
      <c r="J109" s="48" t="s">
        <v>13633</v>
      </c>
      <c r="K109" s="35">
        <v>78</v>
      </c>
      <c r="L109" s="49" t="s">
        <v>33</v>
      </c>
      <c r="M109" s="50" t="str">
        <f>VLOOKUP(Table6[[#This Row],[Product]],Table3[],2)</f>
        <v>Megawidget L</v>
      </c>
      <c r="N109" s="50" t="str">
        <f t="shared" si="4"/>
        <v>Apr</v>
      </c>
      <c r="O109" s="56">
        <f t="shared" si="5"/>
        <v>2020</v>
      </c>
      <c r="P109" s="51">
        <f>VLOOKUP(Table6[[#This Row],[Product]],Table3[],3)</f>
        <v>1.79</v>
      </c>
      <c r="Q109" s="35">
        <f>VLOOKUP(Table6[[#This Row],[Product]],Table3[],4)</f>
        <v>24</v>
      </c>
      <c r="R109" s="35">
        <f>Table6[[#This Row],[Quantity]]*Table6[[#This Row],[Case]]</f>
        <v>1872</v>
      </c>
      <c r="S109" s="35">
        <f>Table6[[#This Row],[Total Sales]]*Table6[[#This Row],[Cost]]</f>
        <v>3350.88</v>
      </c>
    </row>
    <row r="110" spans="1:19" x14ac:dyDescent="0.3">
      <c r="A110" s="54">
        <v>115</v>
      </c>
      <c r="B110" s="35" t="s">
        <v>492</v>
      </c>
      <c r="C110" s="35" t="s">
        <v>493</v>
      </c>
      <c r="D110" s="35" t="s">
        <v>51</v>
      </c>
      <c r="E110" s="35" t="str">
        <f t="shared" si="3"/>
        <v>F</v>
      </c>
      <c r="F110" s="35">
        <v>90</v>
      </c>
      <c r="G110" s="35" t="s">
        <v>494</v>
      </c>
      <c r="H110" s="35" t="s">
        <v>495</v>
      </c>
      <c r="I110" s="35" t="s">
        <v>173</v>
      </c>
      <c r="J110" s="48" t="s">
        <v>13684</v>
      </c>
      <c r="K110" s="35">
        <v>60</v>
      </c>
      <c r="L110" s="49" t="s">
        <v>159</v>
      </c>
      <c r="M110" s="50" t="str">
        <f>VLOOKUP(Table6[[#This Row],[Product]],Table3[],2)</f>
        <v>Ultrathing V3</v>
      </c>
      <c r="N110" s="50" t="str">
        <f t="shared" si="4"/>
        <v>May</v>
      </c>
      <c r="O110" s="56">
        <f t="shared" si="5"/>
        <v>2022</v>
      </c>
      <c r="P110" s="51">
        <f>VLOOKUP(Table6[[#This Row],[Product]],Table3[],3)</f>
        <v>3.39</v>
      </c>
      <c r="Q110" s="35">
        <f>VLOOKUP(Table6[[#This Row],[Product]],Table3[],4)</f>
        <v>24</v>
      </c>
      <c r="R110" s="35">
        <f>Table6[[#This Row],[Quantity]]*Table6[[#This Row],[Case]]</f>
        <v>1440</v>
      </c>
      <c r="S110" s="35">
        <f>Table6[[#This Row],[Total Sales]]*Table6[[#This Row],[Cost]]</f>
        <v>4881.6000000000004</v>
      </c>
    </row>
    <row r="111" spans="1:19" x14ac:dyDescent="0.3">
      <c r="A111" s="54">
        <v>116</v>
      </c>
      <c r="B111" s="35" t="s">
        <v>496</v>
      </c>
      <c r="C111" s="35" t="s">
        <v>290</v>
      </c>
      <c r="D111" s="35" t="s">
        <v>28</v>
      </c>
      <c r="E111" s="35" t="str">
        <f t="shared" si="3"/>
        <v>M</v>
      </c>
      <c r="F111" s="35">
        <v>90</v>
      </c>
      <c r="G111" s="35" t="s">
        <v>497</v>
      </c>
      <c r="H111" s="35" t="s">
        <v>498</v>
      </c>
      <c r="I111" s="35" t="s">
        <v>32</v>
      </c>
      <c r="J111" s="48">
        <v>44235</v>
      </c>
      <c r="K111" s="35">
        <v>58</v>
      </c>
      <c r="L111" s="49" t="s">
        <v>54</v>
      </c>
      <c r="M111" s="50" t="str">
        <f>VLOOKUP(Table6[[#This Row],[Product]],Table3[],2)</f>
        <v>Megawidget S</v>
      </c>
      <c r="N111" s="50" t="str">
        <f t="shared" si="4"/>
        <v>Feb</v>
      </c>
      <c r="O111" s="56">
        <f t="shared" si="5"/>
        <v>2021</v>
      </c>
      <c r="P111" s="51">
        <f>VLOOKUP(Table6[[#This Row],[Product]],Table3[],3)</f>
        <v>0.69</v>
      </c>
      <c r="Q111" s="35">
        <f>VLOOKUP(Table6[[#This Row],[Product]],Table3[],4)</f>
        <v>24</v>
      </c>
      <c r="R111" s="35">
        <f>Table6[[#This Row],[Quantity]]*Table6[[#This Row],[Case]]</f>
        <v>1392</v>
      </c>
      <c r="S111" s="35">
        <f>Table6[[#This Row],[Total Sales]]*Table6[[#This Row],[Cost]]</f>
        <v>960.4799999999999</v>
      </c>
    </row>
    <row r="112" spans="1:19" x14ac:dyDescent="0.3">
      <c r="A112" s="54">
        <v>117</v>
      </c>
      <c r="B112" s="35" t="s">
        <v>499</v>
      </c>
      <c r="C112" s="35" t="s">
        <v>500</v>
      </c>
      <c r="D112" s="35" t="s">
        <v>51</v>
      </c>
      <c r="E112" s="35" t="str">
        <f t="shared" si="3"/>
        <v>F</v>
      </c>
      <c r="F112" s="35">
        <v>90</v>
      </c>
      <c r="G112" s="35" t="s">
        <v>501</v>
      </c>
      <c r="H112" s="35" t="s">
        <v>502</v>
      </c>
      <c r="I112" s="35" t="s">
        <v>294</v>
      </c>
      <c r="J112" s="48">
        <v>44604</v>
      </c>
      <c r="K112" s="35">
        <v>10</v>
      </c>
      <c r="L112" s="49" t="s">
        <v>54</v>
      </c>
      <c r="M112" s="50" t="str">
        <f>VLOOKUP(Table6[[#This Row],[Product]],Table3[],2)</f>
        <v>Megawidget S</v>
      </c>
      <c r="N112" s="50" t="str">
        <f t="shared" si="4"/>
        <v>Feb</v>
      </c>
      <c r="O112" s="56">
        <f t="shared" si="5"/>
        <v>2022</v>
      </c>
      <c r="P112" s="51">
        <f>VLOOKUP(Table6[[#This Row],[Product]],Table3[],3)</f>
        <v>0.69</v>
      </c>
      <c r="Q112" s="35">
        <f>VLOOKUP(Table6[[#This Row],[Product]],Table3[],4)</f>
        <v>24</v>
      </c>
      <c r="R112" s="35">
        <f>Table6[[#This Row],[Quantity]]*Table6[[#This Row],[Case]]</f>
        <v>240</v>
      </c>
      <c r="S112" s="35">
        <f>Table6[[#This Row],[Total Sales]]*Table6[[#This Row],[Cost]]</f>
        <v>165.6</v>
      </c>
    </row>
    <row r="113" spans="1:19" x14ac:dyDescent="0.3">
      <c r="A113" s="54">
        <v>118</v>
      </c>
      <c r="B113" s="35" t="s">
        <v>503</v>
      </c>
      <c r="C113" s="35" t="s">
        <v>504</v>
      </c>
      <c r="D113" s="35" t="s">
        <v>28</v>
      </c>
      <c r="E113" s="35" t="str">
        <f t="shared" si="3"/>
        <v>M</v>
      </c>
      <c r="F113" s="35">
        <v>30</v>
      </c>
      <c r="G113" s="35" t="s">
        <v>505</v>
      </c>
      <c r="H113" s="35" t="s">
        <v>506</v>
      </c>
      <c r="I113" s="35" t="s">
        <v>32</v>
      </c>
      <c r="J113" s="48" t="s">
        <v>13685</v>
      </c>
      <c r="K113" s="35">
        <v>70</v>
      </c>
      <c r="L113" s="49" t="s">
        <v>64</v>
      </c>
      <c r="M113" s="50" t="str">
        <f>VLOOKUP(Table6[[#This Row],[Product]],Table3[],2)</f>
        <v>Ultrathing V4</v>
      </c>
      <c r="N113" s="50" t="str">
        <f t="shared" si="4"/>
        <v>Oct</v>
      </c>
      <c r="O113" s="56">
        <f t="shared" si="5"/>
        <v>2021</v>
      </c>
      <c r="P113" s="51">
        <f>VLOOKUP(Table6[[#This Row],[Product]],Table3[],3)</f>
        <v>3.99</v>
      </c>
      <c r="Q113" s="35">
        <f>VLOOKUP(Table6[[#This Row],[Product]],Table3[],4)</f>
        <v>24</v>
      </c>
      <c r="R113" s="35">
        <f>Table6[[#This Row],[Quantity]]*Table6[[#This Row],[Case]]</f>
        <v>1680</v>
      </c>
      <c r="S113" s="35">
        <f>Table6[[#This Row],[Total Sales]]*Table6[[#This Row],[Cost]]</f>
        <v>6703.2000000000007</v>
      </c>
    </row>
    <row r="114" spans="1:19" x14ac:dyDescent="0.3">
      <c r="A114" s="54">
        <v>119</v>
      </c>
      <c r="B114" s="35" t="s">
        <v>507</v>
      </c>
      <c r="C114" s="35" t="s">
        <v>508</v>
      </c>
      <c r="D114" s="35" t="s">
        <v>28</v>
      </c>
      <c r="E114" s="35" t="str">
        <f t="shared" si="3"/>
        <v>M</v>
      </c>
      <c r="F114" s="35">
        <v>30</v>
      </c>
      <c r="G114" s="35" t="s">
        <v>509</v>
      </c>
      <c r="H114" s="35" t="s">
        <v>510</v>
      </c>
      <c r="I114" s="35" t="s">
        <v>32</v>
      </c>
      <c r="J114" s="48" t="s">
        <v>13686</v>
      </c>
      <c r="K114" s="35">
        <v>73</v>
      </c>
      <c r="L114" s="49" t="s">
        <v>54</v>
      </c>
      <c r="M114" s="50" t="str">
        <f>VLOOKUP(Table6[[#This Row],[Product]],Table3[],2)</f>
        <v>Megawidget S</v>
      </c>
      <c r="N114" s="50" t="str">
        <f t="shared" si="4"/>
        <v>Mar</v>
      </c>
      <c r="O114" s="56">
        <f t="shared" si="5"/>
        <v>2021</v>
      </c>
      <c r="P114" s="51">
        <f>VLOOKUP(Table6[[#This Row],[Product]],Table3[],3)</f>
        <v>0.69</v>
      </c>
      <c r="Q114" s="35">
        <f>VLOOKUP(Table6[[#This Row],[Product]],Table3[],4)</f>
        <v>24</v>
      </c>
      <c r="R114" s="35">
        <f>Table6[[#This Row],[Quantity]]*Table6[[#This Row],[Case]]</f>
        <v>1752</v>
      </c>
      <c r="S114" s="35">
        <f>Table6[[#This Row],[Total Sales]]*Table6[[#This Row],[Cost]]</f>
        <v>1208.8799999999999</v>
      </c>
    </row>
    <row r="115" spans="1:19" x14ac:dyDescent="0.3">
      <c r="A115" s="54">
        <v>120</v>
      </c>
      <c r="B115" s="35" t="s">
        <v>511</v>
      </c>
      <c r="C115" s="35" t="s">
        <v>512</v>
      </c>
      <c r="D115" s="35" t="s">
        <v>28</v>
      </c>
      <c r="E115" s="35" t="str">
        <f t="shared" si="3"/>
        <v>M</v>
      </c>
      <c r="F115" s="35">
        <v>60</v>
      </c>
      <c r="G115" s="35" t="s">
        <v>513</v>
      </c>
      <c r="H115" s="35" t="s">
        <v>514</v>
      </c>
      <c r="I115" s="35" t="s">
        <v>19</v>
      </c>
      <c r="J115" s="48" t="s">
        <v>13687</v>
      </c>
      <c r="K115" s="35">
        <v>101</v>
      </c>
      <c r="L115" s="49" t="s">
        <v>54</v>
      </c>
      <c r="M115" s="50" t="str">
        <f>VLOOKUP(Table6[[#This Row],[Product]],Table3[],2)</f>
        <v>Megawidget S</v>
      </c>
      <c r="N115" s="50" t="str">
        <f t="shared" si="4"/>
        <v>Oct</v>
      </c>
      <c r="O115" s="56">
        <f t="shared" si="5"/>
        <v>2022</v>
      </c>
      <c r="P115" s="51">
        <f>VLOOKUP(Table6[[#This Row],[Product]],Table3[],3)</f>
        <v>0.69</v>
      </c>
      <c r="Q115" s="35">
        <f>VLOOKUP(Table6[[#This Row],[Product]],Table3[],4)</f>
        <v>24</v>
      </c>
      <c r="R115" s="35">
        <f>Table6[[#This Row],[Quantity]]*Table6[[#This Row],[Case]]</f>
        <v>2424</v>
      </c>
      <c r="S115" s="35">
        <f>Table6[[#This Row],[Total Sales]]*Table6[[#This Row],[Cost]]</f>
        <v>1672.56</v>
      </c>
    </row>
    <row r="116" spans="1:19" x14ac:dyDescent="0.3">
      <c r="A116" s="54">
        <v>121</v>
      </c>
      <c r="B116" s="35" t="s">
        <v>515</v>
      </c>
      <c r="C116" s="35" t="s">
        <v>516</v>
      </c>
      <c r="D116" s="35" t="s">
        <v>15</v>
      </c>
      <c r="E116" s="35" t="str">
        <f t="shared" si="3"/>
        <v>F</v>
      </c>
      <c r="F116" s="35">
        <v>60</v>
      </c>
      <c r="G116" s="35" t="s">
        <v>517</v>
      </c>
      <c r="H116" s="35" t="s">
        <v>518</v>
      </c>
      <c r="I116" s="35" t="s">
        <v>32</v>
      </c>
      <c r="J116" s="48" t="s">
        <v>13688</v>
      </c>
      <c r="K116" s="35">
        <v>38</v>
      </c>
      <c r="L116" s="49" t="s">
        <v>159</v>
      </c>
      <c r="M116" s="50" t="str">
        <f>VLOOKUP(Table6[[#This Row],[Product]],Table3[],2)</f>
        <v>Ultrathing V3</v>
      </c>
      <c r="N116" s="50" t="str">
        <f t="shared" si="4"/>
        <v>May</v>
      </c>
      <c r="O116" s="56">
        <f t="shared" si="5"/>
        <v>2020</v>
      </c>
      <c r="P116" s="51">
        <f>VLOOKUP(Table6[[#This Row],[Product]],Table3[],3)</f>
        <v>3.39</v>
      </c>
      <c r="Q116" s="35">
        <f>VLOOKUP(Table6[[#This Row],[Product]],Table3[],4)</f>
        <v>24</v>
      </c>
      <c r="R116" s="35">
        <f>Table6[[#This Row],[Quantity]]*Table6[[#This Row],[Case]]</f>
        <v>912</v>
      </c>
      <c r="S116" s="35">
        <f>Table6[[#This Row],[Total Sales]]*Table6[[#This Row],[Cost]]</f>
        <v>3091.6800000000003</v>
      </c>
    </row>
    <row r="117" spans="1:19" x14ac:dyDescent="0.3">
      <c r="A117" s="54">
        <v>122</v>
      </c>
      <c r="B117" s="35" t="s">
        <v>519</v>
      </c>
      <c r="C117" s="35" t="s">
        <v>520</v>
      </c>
      <c r="D117" s="35" t="s">
        <v>15</v>
      </c>
      <c r="E117" s="35" t="str">
        <f t="shared" si="3"/>
        <v>F</v>
      </c>
      <c r="F117" s="35">
        <v>60</v>
      </c>
      <c r="G117" s="35" t="s">
        <v>521</v>
      </c>
      <c r="H117" s="35" t="s">
        <v>522</v>
      </c>
      <c r="I117" s="35" t="s">
        <v>32</v>
      </c>
      <c r="J117" s="48" t="s">
        <v>13689</v>
      </c>
      <c r="K117" s="35">
        <v>95</v>
      </c>
      <c r="L117" s="49" t="s">
        <v>80</v>
      </c>
      <c r="M117" s="50" t="str">
        <f>VLOOKUP(Table6[[#This Row],[Product]],Table3[],2)</f>
        <v>Ultrathing V2</v>
      </c>
      <c r="N117" s="50" t="str">
        <f t="shared" si="4"/>
        <v>Dec</v>
      </c>
      <c r="O117" s="56">
        <f t="shared" si="5"/>
        <v>2022</v>
      </c>
      <c r="P117" s="51">
        <f>VLOOKUP(Table6[[#This Row],[Product]],Table3[],3)</f>
        <v>2.95</v>
      </c>
      <c r="Q117" s="35">
        <f>VLOOKUP(Table6[[#This Row],[Product]],Table3[],4)</f>
        <v>20</v>
      </c>
      <c r="R117" s="35">
        <f>Table6[[#This Row],[Quantity]]*Table6[[#This Row],[Case]]</f>
        <v>1900</v>
      </c>
      <c r="S117" s="35">
        <f>Table6[[#This Row],[Total Sales]]*Table6[[#This Row],[Cost]]</f>
        <v>5605</v>
      </c>
    </row>
    <row r="118" spans="1:19" x14ac:dyDescent="0.3">
      <c r="A118" s="54">
        <v>123</v>
      </c>
      <c r="B118" s="35" t="s">
        <v>523</v>
      </c>
      <c r="C118" s="35" t="s">
        <v>524</v>
      </c>
      <c r="D118" s="35" t="s">
        <v>15</v>
      </c>
      <c r="E118" s="35" t="str">
        <f t="shared" si="3"/>
        <v>F</v>
      </c>
      <c r="F118" s="35">
        <v>60</v>
      </c>
      <c r="G118" s="35" t="s">
        <v>525</v>
      </c>
      <c r="H118" s="35" t="s">
        <v>526</v>
      </c>
      <c r="I118" s="35" t="s">
        <v>32</v>
      </c>
      <c r="J118" s="48">
        <v>44084</v>
      </c>
      <c r="K118" s="35">
        <v>43</v>
      </c>
      <c r="L118" s="49" t="s">
        <v>20</v>
      </c>
      <c r="M118" s="50" t="str">
        <f>VLOOKUP(Table6[[#This Row],[Product]],Table3[],2)</f>
        <v>Hyperwotsit</v>
      </c>
      <c r="N118" s="50" t="str">
        <f t="shared" si="4"/>
        <v>Sep</v>
      </c>
      <c r="O118" s="56">
        <f t="shared" si="5"/>
        <v>2020</v>
      </c>
      <c r="P118" s="51">
        <f>VLOOKUP(Table6[[#This Row],[Product]],Table3[],3)</f>
        <v>2.0099999999999998</v>
      </c>
      <c r="Q118" s="35">
        <f>VLOOKUP(Table6[[#This Row],[Product]],Table3[],4)</f>
        <v>20</v>
      </c>
      <c r="R118" s="35">
        <f>Table6[[#This Row],[Quantity]]*Table6[[#This Row],[Case]]</f>
        <v>860</v>
      </c>
      <c r="S118" s="35">
        <f>Table6[[#This Row],[Total Sales]]*Table6[[#This Row],[Cost]]</f>
        <v>1728.6</v>
      </c>
    </row>
    <row r="119" spans="1:19" x14ac:dyDescent="0.3">
      <c r="A119" s="54">
        <v>124</v>
      </c>
      <c r="B119" s="35" t="s">
        <v>527</v>
      </c>
      <c r="C119" s="35" t="s">
        <v>528</v>
      </c>
      <c r="D119" s="35" t="s">
        <v>28</v>
      </c>
      <c r="E119" s="35" t="str">
        <f t="shared" si="3"/>
        <v>M</v>
      </c>
      <c r="F119" s="35">
        <v>90</v>
      </c>
      <c r="G119" s="35" t="s">
        <v>529</v>
      </c>
      <c r="H119" s="35" t="s">
        <v>530</v>
      </c>
      <c r="I119" s="35" t="s">
        <v>124</v>
      </c>
      <c r="J119" s="48" t="s">
        <v>13690</v>
      </c>
      <c r="K119" s="35">
        <v>26</v>
      </c>
      <c r="L119" s="49" t="s">
        <v>80</v>
      </c>
      <c r="M119" s="50" t="str">
        <f>VLOOKUP(Table6[[#This Row],[Product]],Table3[],2)</f>
        <v>Ultrathing V2</v>
      </c>
      <c r="N119" s="50" t="str">
        <f t="shared" si="4"/>
        <v>Jun</v>
      </c>
      <c r="O119" s="56">
        <f t="shared" si="5"/>
        <v>2021</v>
      </c>
      <c r="P119" s="51">
        <f>VLOOKUP(Table6[[#This Row],[Product]],Table3[],3)</f>
        <v>2.95</v>
      </c>
      <c r="Q119" s="35">
        <f>VLOOKUP(Table6[[#This Row],[Product]],Table3[],4)</f>
        <v>20</v>
      </c>
      <c r="R119" s="35">
        <f>Table6[[#This Row],[Quantity]]*Table6[[#This Row],[Case]]</f>
        <v>520</v>
      </c>
      <c r="S119" s="35">
        <f>Table6[[#This Row],[Total Sales]]*Table6[[#This Row],[Cost]]</f>
        <v>1534</v>
      </c>
    </row>
    <row r="120" spans="1:19" x14ac:dyDescent="0.3">
      <c r="A120" s="54">
        <v>125</v>
      </c>
      <c r="B120" s="35" t="s">
        <v>531</v>
      </c>
      <c r="C120" s="35" t="s">
        <v>532</v>
      </c>
      <c r="D120" s="35" t="s">
        <v>51</v>
      </c>
      <c r="E120" s="35" t="str">
        <f t="shared" si="3"/>
        <v>F</v>
      </c>
      <c r="F120" s="35">
        <v>90</v>
      </c>
      <c r="G120" s="35" t="s">
        <v>533</v>
      </c>
      <c r="H120" s="35" t="s">
        <v>534</v>
      </c>
      <c r="I120" s="35" t="s">
        <v>32</v>
      </c>
      <c r="J120" s="48" t="s">
        <v>13691</v>
      </c>
      <c r="K120" s="35">
        <v>26</v>
      </c>
      <c r="L120" s="49" t="s">
        <v>101</v>
      </c>
      <c r="M120" s="50" t="str">
        <f>VLOOKUP(Table6[[#This Row],[Product]],Table3[],2)</f>
        <v>Superwossname</v>
      </c>
      <c r="N120" s="50" t="str">
        <f t="shared" si="4"/>
        <v>Mar</v>
      </c>
      <c r="O120" s="56">
        <f t="shared" si="5"/>
        <v>2020</v>
      </c>
      <c r="P120" s="51">
        <f>VLOOKUP(Table6[[#This Row],[Product]],Table3[],3)</f>
        <v>3.49</v>
      </c>
      <c r="Q120" s="35">
        <f>VLOOKUP(Table6[[#This Row],[Product]],Table3[],4)</f>
        <v>20</v>
      </c>
      <c r="R120" s="35">
        <f>Table6[[#This Row],[Quantity]]*Table6[[#This Row],[Case]]</f>
        <v>520</v>
      </c>
      <c r="S120" s="35">
        <f>Table6[[#This Row],[Total Sales]]*Table6[[#This Row],[Cost]]</f>
        <v>1814.8000000000002</v>
      </c>
    </row>
    <row r="121" spans="1:19" x14ac:dyDescent="0.3">
      <c r="A121" s="54">
        <v>126</v>
      </c>
      <c r="B121" s="35" t="s">
        <v>535</v>
      </c>
      <c r="C121" s="35" t="s">
        <v>536</v>
      </c>
      <c r="D121" s="35" t="s">
        <v>28</v>
      </c>
      <c r="E121" s="35" t="str">
        <f t="shared" si="3"/>
        <v>M</v>
      </c>
      <c r="F121" s="35">
        <v>30</v>
      </c>
      <c r="G121" s="35" t="s">
        <v>537</v>
      </c>
      <c r="H121" s="35" t="s">
        <v>538</v>
      </c>
      <c r="I121" s="35" t="s">
        <v>32</v>
      </c>
      <c r="J121" s="48">
        <v>44199</v>
      </c>
      <c r="K121" s="35">
        <v>45</v>
      </c>
      <c r="L121" s="49" t="s">
        <v>64</v>
      </c>
      <c r="M121" s="50" t="str">
        <f>VLOOKUP(Table6[[#This Row],[Product]],Table3[],2)</f>
        <v>Ultrathing V4</v>
      </c>
      <c r="N121" s="50" t="str">
        <f t="shared" si="4"/>
        <v>Jan</v>
      </c>
      <c r="O121" s="56">
        <f t="shared" si="5"/>
        <v>2021</v>
      </c>
      <c r="P121" s="51">
        <f>VLOOKUP(Table6[[#This Row],[Product]],Table3[],3)</f>
        <v>3.99</v>
      </c>
      <c r="Q121" s="35">
        <f>VLOOKUP(Table6[[#This Row],[Product]],Table3[],4)</f>
        <v>24</v>
      </c>
      <c r="R121" s="35">
        <f>Table6[[#This Row],[Quantity]]*Table6[[#This Row],[Case]]</f>
        <v>1080</v>
      </c>
      <c r="S121" s="35">
        <f>Table6[[#This Row],[Total Sales]]*Table6[[#This Row],[Cost]]</f>
        <v>4309.2</v>
      </c>
    </row>
    <row r="122" spans="1:19" x14ac:dyDescent="0.3">
      <c r="A122" s="54">
        <v>127</v>
      </c>
      <c r="B122" s="35" t="s">
        <v>539</v>
      </c>
      <c r="C122" s="35" t="s">
        <v>540</v>
      </c>
      <c r="D122" s="35" t="s">
        <v>15</v>
      </c>
      <c r="E122" s="35" t="str">
        <f t="shared" si="3"/>
        <v>F</v>
      </c>
      <c r="F122" s="35">
        <v>30</v>
      </c>
      <c r="G122" s="35" t="s">
        <v>541</v>
      </c>
      <c r="H122" s="35" t="s">
        <v>31</v>
      </c>
      <c r="I122" s="35" t="s">
        <v>32</v>
      </c>
      <c r="J122" s="48" t="s">
        <v>13692</v>
      </c>
      <c r="K122" s="35">
        <v>88</v>
      </c>
      <c r="L122" s="49" t="s">
        <v>80</v>
      </c>
      <c r="M122" s="50" t="str">
        <f>VLOOKUP(Table6[[#This Row],[Product]],Table3[],2)</f>
        <v>Ultrathing V2</v>
      </c>
      <c r="N122" s="50" t="str">
        <f t="shared" si="4"/>
        <v>Nov</v>
      </c>
      <c r="O122" s="56">
        <f t="shared" si="5"/>
        <v>2022</v>
      </c>
      <c r="P122" s="51">
        <f>VLOOKUP(Table6[[#This Row],[Product]],Table3[],3)</f>
        <v>2.95</v>
      </c>
      <c r="Q122" s="35">
        <f>VLOOKUP(Table6[[#This Row],[Product]],Table3[],4)</f>
        <v>20</v>
      </c>
      <c r="R122" s="35">
        <f>Table6[[#This Row],[Quantity]]*Table6[[#This Row],[Case]]</f>
        <v>1760</v>
      </c>
      <c r="S122" s="35">
        <f>Table6[[#This Row],[Total Sales]]*Table6[[#This Row],[Cost]]</f>
        <v>5192</v>
      </c>
    </row>
    <row r="123" spans="1:19" x14ac:dyDescent="0.3">
      <c r="A123" s="54">
        <v>128</v>
      </c>
      <c r="B123" s="35" t="s">
        <v>542</v>
      </c>
      <c r="C123" s="35" t="s">
        <v>543</v>
      </c>
      <c r="D123" s="35" t="s">
        <v>15</v>
      </c>
      <c r="E123" s="35" t="str">
        <f t="shared" si="3"/>
        <v>F</v>
      </c>
      <c r="F123" s="35">
        <v>60</v>
      </c>
      <c r="G123" s="35" t="s">
        <v>544</v>
      </c>
      <c r="H123" s="35" t="s">
        <v>545</v>
      </c>
      <c r="I123" s="35" t="s">
        <v>173</v>
      </c>
      <c r="J123" s="48" t="s">
        <v>13693</v>
      </c>
      <c r="K123" s="35">
        <v>87</v>
      </c>
      <c r="L123" s="49" t="s">
        <v>80</v>
      </c>
      <c r="M123" s="50" t="str">
        <f>VLOOKUP(Table6[[#This Row],[Product]],Table3[],2)</f>
        <v>Ultrathing V2</v>
      </c>
      <c r="N123" s="50" t="str">
        <f t="shared" si="4"/>
        <v>Jan</v>
      </c>
      <c r="O123" s="56">
        <f t="shared" si="5"/>
        <v>2022</v>
      </c>
      <c r="P123" s="51">
        <f>VLOOKUP(Table6[[#This Row],[Product]],Table3[],3)</f>
        <v>2.95</v>
      </c>
      <c r="Q123" s="35">
        <f>VLOOKUP(Table6[[#This Row],[Product]],Table3[],4)</f>
        <v>20</v>
      </c>
      <c r="R123" s="35">
        <f>Table6[[#This Row],[Quantity]]*Table6[[#This Row],[Case]]</f>
        <v>1740</v>
      </c>
      <c r="S123" s="35">
        <f>Table6[[#This Row],[Total Sales]]*Table6[[#This Row],[Cost]]</f>
        <v>5133</v>
      </c>
    </row>
    <row r="124" spans="1:19" x14ac:dyDescent="0.3">
      <c r="A124" s="54">
        <v>129</v>
      </c>
      <c r="B124" s="35" t="s">
        <v>546</v>
      </c>
      <c r="C124" s="35" t="s">
        <v>547</v>
      </c>
      <c r="D124" s="35" t="s">
        <v>51</v>
      </c>
      <c r="E124" s="35" t="str">
        <f t="shared" si="3"/>
        <v>F</v>
      </c>
      <c r="F124" s="35">
        <v>30</v>
      </c>
      <c r="G124" s="35" t="s">
        <v>548</v>
      </c>
      <c r="H124" s="35" t="s">
        <v>549</v>
      </c>
      <c r="I124" s="35" t="s">
        <v>425</v>
      </c>
      <c r="J124" s="48" t="s">
        <v>13694</v>
      </c>
      <c r="K124" s="35">
        <v>19</v>
      </c>
      <c r="L124" s="49" t="s">
        <v>70</v>
      </c>
      <c r="M124" s="50" t="str">
        <f>VLOOKUP(Table6[[#This Row],[Product]],Table3[],2)</f>
        <v>Megawidget M</v>
      </c>
      <c r="N124" s="50" t="str">
        <f t="shared" si="4"/>
        <v>Aug</v>
      </c>
      <c r="O124" s="56">
        <f t="shared" si="5"/>
        <v>2022</v>
      </c>
      <c r="P124" s="51">
        <f>VLOOKUP(Table6[[#This Row],[Product]],Table3[],3)</f>
        <v>1.29</v>
      </c>
      <c r="Q124" s="35">
        <f>VLOOKUP(Table6[[#This Row],[Product]],Table3[],4)</f>
        <v>24</v>
      </c>
      <c r="R124" s="35">
        <f>Table6[[#This Row],[Quantity]]*Table6[[#This Row],[Case]]</f>
        <v>456</v>
      </c>
      <c r="S124" s="35">
        <f>Table6[[#This Row],[Total Sales]]*Table6[[#This Row],[Cost]]</f>
        <v>588.24</v>
      </c>
    </row>
    <row r="125" spans="1:19" x14ac:dyDescent="0.3">
      <c r="A125" s="54">
        <v>130</v>
      </c>
      <c r="B125" s="35" t="s">
        <v>550</v>
      </c>
      <c r="C125" s="35" t="s">
        <v>551</v>
      </c>
      <c r="D125" s="35" t="s">
        <v>28</v>
      </c>
      <c r="E125" s="35" t="str">
        <f t="shared" si="3"/>
        <v>M</v>
      </c>
      <c r="F125" s="35">
        <v>30</v>
      </c>
      <c r="G125" s="35" t="s">
        <v>552</v>
      </c>
      <c r="H125" s="35" t="s">
        <v>553</v>
      </c>
      <c r="I125" s="35" t="s">
        <v>554</v>
      </c>
      <c r="J125" s="48">
        <v>44813</v>
      </c>
      <c r="K125" s="35">
        <v>81</v>
      </c>
      <c r="L125" s="49" t="s">
        <v>20</v>
      </c>
      <c r="M125" s="50" t="str">
        <f>VLOOKUP(Table6[[#This Row],[Product]],Table3[],2)</f>
        <v>Hyperwotsit</v>
      </c>
      <c r="N125" s="50" t="str">
        <f t="shared" si="4"/>
        <v>Sep</v>
      </c>
      <c r="O125" s="56">
        <f t="shared" si="5"/>
        <v>2022</v>
      </c>
      <c r="P125" s="51">
        <f>VLOOKUP(Table6[[#This Row],[Product]],Table3[],3)</f>
        <v>2.0099999999999998</v>
      </c>
      <c r="Q125" s="35">
        <f>VLOOKUP(Table6[[#This Row],[Product]],Table3[],4)</f>
        <v>20</v>
      </c>
      <c r="R125" s="35">
        <f>Table6[[#This Row],[Quantity]]*Table6[[#This Row],[Case]]</f>
        <v>1620</v>
      </c>
      <c r="S125" s="35">
        <f>Table6[[#This Row],[Total Sales]]*Table6[[#This Row],[Cost]]</f>
        <v>3256.2</v>
      </c>
    </row>
    <row r="126" spans="1:19" x14ac:dyDescent="0.3">
      <c r="A126" s="54">
        <v>131</v>
      </c>
      <c r="B126" s="35" t="s">
        <v>555</v>
      </c>
      <c r="C126" s="35" t="s">
        <v>556</v>
      </c>
      <c r="D126" s="35" t="s">
        <v>28</v>
      </c>
      <c r="E126" s="35" t="str">
        <f t="shared" si="3"/>
        <v>M</v>
      </c>
      <c r="F126" s="35">
        <v>30</v>
      </c>
      <c r="G126" s="35" t="s">
        <v>14815</v>
      </c>
      <c r="H126" s="35" t="s">
        <v>558</v>
      </c>
      <c r="I126" s="35" t="s">
        <v>32</v>
      </c>
      <c r="J126" s="48" t="s">
        <v>13695</v>
      </c>
      <c r="K126" s="35">
        <v>38</v>
      </c>
      <c r="L126" s="49" t="s">
        <v>54</v>
      </c>
      <c r="M126" s="50" t="str">
        <f>VLOOKUP(Table6[[#This Row],[Product]],Table3[],2)</f>
        <v>Megawidget S</v>
      </c>
      <c r="N126" s="50" t="str">
        <f t="shared" si="4"/>
        <v>Mar</v>
      </c>
      <c r="O126" s="56">
        <f t="shared" si="5"/>
        <v>2021</v>
      </c>
      <c r="P126" s="51">
        <f>VLOOKUP(Table6[[#This Row],[Product]],Table3[],3)</f>
        <v>0.69</v>
      </c>
      <c r="Q126" s="35">
        <f>VLOOKUP(Table6[[#This Row],[Product]],Table3[],4)</f>
        <v>24</v>
      </c>
      <c r="R126" s="35">
        <f>Table6[[#This Row],[Quantity]]*Table6[[#This Row],[Case]]</f>
        <v>912</v>
      </c>
      <c r="S126" s="35">
        <f>Table6[[#This Row],[Total Sales]]*Table6[[#This Row],[Cost]]</f>
        <v>629.28</v>
      </c>
    </row>
    <row r="127" spans="1:19" x14ac:dyDescent="0.3">
      <c r="A127" s="54">
        <v>132</v>
      </c>
      <c r="B127" s="35" t="s">
        <v>559</v>
      </c>
      <c r="C127" s="35" t="s">
        <v>560</v>
      </c>
      <c r="D127" s="35" t="s">
        <v>51</v>
      </c>
      <c r="E127" s="35" t="str">
        <f t="shared" si="3"/>
        <v>F</v>
      </c>
      <c r="F127" s="35">
        <v>30</v>
      </c>
      <c r="G127" s="35" t="s">
        <v>14380</v>
      </c>
      <c r="H127" s="35" t="s">
        <v>562</v>
      </c>
      <c r="I127" s="35" t="s">
        <v>187</v>
      </c>
      <c r="J127" s="48" t="s">
        <v>13696</v>
      </c>
      <c r="K127" s="35">
        <v>56</v>
      </c>
      <c r="L127" s="49" t="s">
        <v>54</v>
      </c>
      <c r="M127" s="50" t="str">
        <f>VLOOKUP(Table6[[#This Row],[Product]],Table3[],2)</f>
        <v>Megawidget S</v>
      </c>
      <c r="N127" s="50" t="str">
        <f t="shared" si="4"/>
        <v>Jan</v>
      </c>
      <c r="O127" s="56">
        <f t="shared" si="5"/>
        <v>2020</v>
      </c>
      <c r="P127" s="51">
        <f>VLOOKUP(Table6[[#This Row],[Product]],Table3[],3)</f>
        <v>0.69</v>
      </c>
      <c r="Q127" s="35">
        <f>VLOOKUP(Table6[[#This Row],[Product]],Table3[],4)</f>
        <v>24</v>
      </c>
      <c r="R127" s="35">
        <f>Table6[[#This Row],[Quantity]]*Table6[[#This Row],[Case]]</f>
        <v>1344</v>
      </c>
      <c r="S127" s="35">
        <f>Table6[[#This Row],[Total Sales]]*Table6[[#This Row],[Cost]]</f>
        <v>927.3599999999999</v>
      </c>
    </row>
    <row r="128" spans="1:19" x14ac:dyDescent="0.3">
      <c r="A128" s="54">
        <v>133</v>
      </c>
      <c r="B128" s="35" t="s">
        <v>563</v>
      </c>
      <c r="C128" s="35" t="s">
        <v>564</v>
      </c>
      <c r="D128" s="35" t="s">
        <v>28</v>
      </c>
      <c r="E128" s="35" t="str">
        <f t="shared" si="3"/>
        <v>M</v>
      </c>
      <c r="F128" s="35">
        <v>60</v>
      </c>
      <c r="G128" s="35" t="s">
        <v>565</v>
      </c>
      <c r="H128" s="35" t="s">
        <v>566</v>
      </c>
      <c r="I128" s="35" t="s">
        <v>110</v>
      </c>
      <c r="J128" s="48">
        <v>43864</v>
      </c>
      <c r="K128" s="35">
        <v>52</v>
      </c>
      <c r="L128" s="49" t="s">
        <v>70</v>
      </c>
      <c r="M128" s="50" t="str">
        <f>VLOOKUP(Table6[[#This Row],[Product]],Table3[],2)</f>
        <v>Megawidget M</v>
      </c>
      <c r="N128" s="50" t="str">
        <f t="shared" si="4"/>
        <v>Feb</v>
      </c>
      <c r="O128" s="56">
        <f t="shared" si="5"/>
        <v>2020</v>
      </c>
      <c r="P128" s="51">
        <f>VLOOKUP(Table6[[#This Row],[Product]],Table3[],3)</f>
        <v>1.29</v>
      </c>
      <c r="Q128" s="35">
        <f>VLOOKUP(Table6[[#This Row],[Product]],Table3[],4)</f>
        <v>24</v>
      </c>
      <c r="R128" s="35">
        <f>Table6[[#This Row],[Quantity]]*Table6[[#This Row],[Case]]</f>
        <v>1248</v>
      </c>
      <c r="S128" s="35">
        <f>Table6[[#This Row],[Total Sales]]*Table6[[#This Row],[Cost]]</f>
        <v>1609.92</v>
      </c>
    </row>
    <row r="129" spans="1:19" x14ac:dyDescent="0.3">
      <c r="A129" s="54">
        <v>134</v>
      </c>
      <c r="B129" s="35" t="s">
        <v>567</v>
      </c>
      <c r="C129" s="35" t="s">
        <v>568</v>
      </c>
      <c r="D129" s="35" t="s">
        <v>28</v>
      </c>
      <c r="E129" s="35" t="str">
        <f t="shared" si="3"/>
        <v>M</v>
      </c>
      <c r="F129" s="35">
        <v>30</v>
      </c>
      <c r="G129" s="35" t="s">
        <v>569</v>
      </c>
      <c r="H129" s="35" t="s">
        <v>570</v>
      </c>
      <c r="I129" s="35" t="s">
        <v>187</v>
      </c>
      <c r="J129" s="48">
        <v>44748</v>
      </c>
      <c r="K129" s="35">
        <v>25</v>
      </c>
      <c r="L129" s="49" t="s">
        <v>159</v>
      </c>
      <c r="M129" s="50" t="str">
        <f>VLOOKUP(Table6[[#This Row],[Product]],Table3[],2)</f>
        <v>Ultrathing V3</v>
      </c>
      <c r="N129" s="50" t="str">
        <f t="shared" si="4"/>
        <v>Jul</v>
      </c>
      <c r="O129" s="56">
        <f t="shared" si="5"/>
        <v>2022</v>
      </c>
      <c r="P129" s="51">
        <f>VLOOKUP(Table6[[#This Row],[Product]],Table3[],3)</f>
        <v>3.39</v>
      </c>
      <c r="Q129" s="35">
        <f>VLOOKUP(Table6[[#This Row],[Product]],Table3[],4)</f>
        <v>24</v>
      </c>
      <c r="R129" s="35">
        <f>Table6[[#This Row],[Quantity]]*Table6[[#This Row],[Case]]</f>
        <v>600</v>
      </c>
      <c r="S129" s="35">
        <f>Table6[[#This Row],[Total Sales]]*Table6[[#This Row],[Cost]]</f>
        <v>2034</v>
      </c>
    </row>
    <row r="130" spans="1:19" x14ac:dyDescent="0.3">
      <c r="A130" s="54">
        <v>135</v>
      </c>
      <c r="B130" s="35" t="s">
        <v>571</v>
      </c>
      <c r="C130" s="35" t="s">
        <v>572</v>
      </c>
      <c r="D130" s="35" t="s">
        <v>15</v>
      </c>
      <c r="E130" s="35" t="str">
        <f t="shared" si="3"/>
        <v>F</v>
      </c>
      <c r="F130" s="35">
        <v>60</v>
      </c>
      <c r="G130" s="35" t="s">
        <v>573</v>
      </c>
      <c r="H130" s="35" t="s">
        <v>574</v>
      </c>
      <c r="I130" s="35" t="s">
        <v>575</v>
      </c>
      <c r="J130" s="48">
        <v>43922</v>
      </c>
      <c r="K130" s="35">
        <v>38</v>
      </c>
      <c r="L130" s="49" t="s">
        <v>80</v>
      </c>
      <c r="M130" s="50" t="str">
        <f>VLOOKUP(Table6[[#This Row],[Product]],Table3[],2)</f>
        <v>Ultrathing V2</v>
      </c>
      <c r="N130" s="50" t="str">
        <f t="shared" si="4"/>
        <v>Apr</v>
      </c>
      <c r="O130" s="56">
        <f t="shared" si="5"/>
        <v>2020</v>
      </c>
      <c r="P130" s="51">
        <f>VLOOKUP(Table6[[#This Row],[Product]],Table3[],3)</f>
        <v>2.95</v>
      </c>
      <c r="Q130" s="35">
        <f>VLOOKUP(Table6[[#This Row],[Product]],Table3[],4)</f>
        <v>20</v>
      </c>
      <c r="R130" s="35">
        <f>Table6[[#This Row],[Quantity]]*Table6[[#This Row],[Case]]</f>
        <v>760</v>
      </c>
      <c r="S130" s="35">
        <f>Table6[[#This Row],[Total Sales]]*Table6[[#This Row],[Cost]]</f>
        <v>2242</v>
      </c>
    </row>
    <row r="131" spans="1:19" x14ac:dyDescent="0.3">
      <c r="A131" s="54">
        <v>136</v>
      </c>
      <c r="B131" s="35" t="s">
        <v>576</v>
      </c>
      <c r="C131" s="35" t="s">
        <v>577</v>
      </c>
      <c r="D131" s="35" t="s">
        <v>28</v>
      </c>
      <c r="E131" s="35" t="str">
        <f t="shared" ref="E131:E194" si="6">IF(OR(D131="Mrs", D131="Miss", D131="Ms"), "F", IF(OR(D131="Mr"), "M", IF(OR(D131="Dr", D131="Prof", D131="Rev"), "M/F", "")))</f>
        <v>M</v>
      </c>
      <c r="F131" s="35">
        <v>60</v>
      </c>
      <c r="G131" s="35" t="s">
        <v>578</v>
      </c>
      <c r="H131" s="35" t="s">
        <v>579</v>
      </c>
      <c r="I131" s="35" t="s">
        <v>32</v>
      </c>
      <c r="J131" s="48">
        <v>44359</v>
      </c>
      <c r="K131" s="35">
        <v>74</v>
      </c>
      <c r="L131" s="49" t="s">
        <v>64</v>
      </c>
      <c r="M131" s="50" t="str">
        <f>VLOOKUP(Table6[[#This Row],[Product]],Table3[],2)</f>
        <v>Ultrathing V4</v>
      </c>
      <c r="N131" s="50" t="str">
        <f t="shared" ref="N131:N194" si="7">TEXT(J131,"mmm")</f>
        <v>Jun</v>
      </c>
      <c r="O131" s="56">
        <f t="shared" ref="O131:O194" si="8">YEAR(J131)</f>
        <v>2021</v>
      </c>
      <c r="P131" s="51">
        <f>VLOOKUP(Table6[[#This Row],[Product]],Table3[],3)</f>
        <v>3.99</v>
      </c>
      <c r="Q131" s="35">
        <f>VLOOKUP(Table6[[#This Row],[Product]],Table3[],4)</f>
        <v>24</v>
      </c>
      <c r="R131" s="35">
        <f>Table6[[#This Row],[Quantity]]*Table6[[#This Row],[Case]]</f>
        <v>1776</v>
      </c>
      <c r="S131" s="35">
        <f>Table6[[#This Row],[Total Sales]]*Table6[[#This Row],[Cost]]</f>
        <v>7086.2400000000007</v>
      </c>
    </row>
    <row r="132" spans="1:19" x14ac:dyDescent="0.3">
      <c r="A132" s="54">
        <v>137</v>
      </c>
      <c r="B132" s="35" t="s">
        <v>580</v>
      </c>
      <c r="C132" s="35" t="s">
        <v>581</v>
      </c>
      <c r="D132" s="35" t="s">
        <v>28</v>
      </c>
      <c r="E132" s="35" t="str">
        <f t="shared" si="6"/>
        <v>M</v>
      </c>
      <c r="F132" s="35">
        <v>60</v>
      </c>
      <c r="G132" s="35" t="s">
        <v>582</v>
      </c>
      <c r="H132" s="35" t="s">
        <v>583</v>
      </c>
      <c r="I132" s="35" t="s">
        <v>32</v>
      </c>
      <c r="J132" s="48" t="s">
        <v>13697</v>
      </c>
      <c r="K132" s="35">
        <v>97</v>
      </c>
      <c r="L132" s="49" t="s">
        <v>20</v>
      </c>
      <c r="M132" s="50" t="str">
        <f>VLOOKUP(Table6[[#This Row],[Product]],Table3[],2)</f>
        <v>Hyperwotsit</v>
      </c>
      <c r="N132" s="50" t="str">
        <f t="shared" si="7"/>
        <v>Apr</v>
      </c>
      <c r="O132" s="56">
        <f t="shared" si="8"/>
        <v>2022</v>
      </c>
      <c r="P132" s="51">
        <f>VLOOKUP(Table6[[#This Row],[Product]],Table3[],3)</f>
        <v>2.0099999999999998</v>
      </c>
      <c r="Q132" s="35">
        <f>VLOOKUP(Table6[[#This Row],[Product]],Table3[],4)</f>
        <v>20</v>
      </c>
      <c r="R132" s="35">
        <f>Table6[[#This Row],[Quantity]]*Table6[[#This Row],[Case]]</f>
        <v>1940</v>
      </c>
      <c r="S132" s="35">
        <f>Table6[[#This Row],[Total Sales]]*Table6[[#This Row],[Cost]]</f>
        <v>3899.3999999999996</v>
      </c>
    </row>
    <row r="133" spans="1:19" x14ac:dyDescent="0.3">
      <c r="A133" s="54">
        <v>138</v>
      </c>
      <c r="B133" s="35" t="s">
        <v>584</v>
      </c>
      <c r="C133" s="35" t="s">
        <v>585</v>
      </c>
      <c r="D133" s="35" t="s">
        <v>15</v>
      </c>
      <c r="E133" s="35" t="str">
        <f t="shared" si="6"/>
        <v>F</v>
      </c>
      <c r="F133" s="35">
        <v>30</v>
      </c>
      <c r="G133" s="35" t="s">
        <v>586</v>
      </c>
      <c r="H133" s="35" t="s">
        <v>587</v>
      </c>
      <c r="I133" s="35" t="s">
        <v>25</v>
      </c>
      <c r="J133" s="48" t="s">
        <v>13698</v>
      </c>
      <c r="K133" s="35">
        <v>84</v>
      </c>
      <c r="L133" s="49" t="s">
        <v>45</v>
      </c>
      <c r="M133" s="50" t="str">
        <f>VLOOKUP(Table6[[#This Row],[Product]],Table3[],2)</f>
        <v>Gigastuff</v>
      </c>
      <c r="N133" s="50" t="str">
        <f t="shared" si="7"/>
        <v>Jan</v>
      </c>
      <c r="O133" s="56">
        <f t="shared" si="8"/>
        <v>2022</v>
      </c>
      <c r="P133" s="51">
        <f>VLOOKUP(Table6[[#This Row],[Product]],Table3[],3)</f>
        <v>1.89</v>
      </c>
      <c r="Q133" s="35">
        <f>VLOOKUP(Table6[[#This Row],[Product]],Table3[],4)</f>
        <v>18</v>
      </c>
      <c r="R133" s="35">
        <f>Table6[[#This Row],[Quantity]]*Table6[[#This Row],[Case]]</f>
        <v>1512</v>
      </c>
      <c r="S133" s="35">
        <f>Table6[[#This Row],[Total Sales]]*Table6[[#This Row],[Cost]]</f>
        <v>2857.68</v>
      </c>
    </row>
    <row r="134" spans="1:19" x14ac:dyDescent="0.3">
      <c r="A134" s="54">
        <v>139</v>
      </c>
      <c r="B134" s="35" t="s">
        <v>588</v>
      </c>
      <c r="C134" s="35" t="s">
        <v>589</v>
      </c>
      <c r="D134" s="35" t="s">
        <v>28</v>
      </c>
      <c r="E134" s="35" t="str">
        <f t="shared" si="6"/>
        <v>M</v>
      </c>
      <c r="F134" s="35">
        <v>90</v>
      </c>
      <c r="G134" s="35" t="s">
        <v>590</v>
      </c>
      <c r="H134" s="35" t="s">
        <v>591</v>
      </c>
      <c r="I134" s="35" t="s">
        <v>32</v>
      </c>
      <c r="J134" s="48" t="s">
        <v>13699</v>
      </c>
      <c r="K134" s="35">
        <v>91</v>
      </c>
      <c r="L134" s="49" t="s">
        <v>39</v>
      </c>
      <c r="M134" s="50" t="str">
        <f>VLOOKUP(Table6[[#This Row],[Product]],Table3[],2)</f>
        <v>Ultrathing V1</v>
      </c>
      <c r="N134" s="50" t="str">
        <f t="shared" si="7"/>
        <v>Jan</v>
      </c>
      <c r="O134" s="56">
        <f t="shared" si="8"/>
        <v>2021</v>
      </c>
      <c r="P134" s="51">
        <f>VLOOKUP(Table6[[#This Row],[Product]],Table3[],3)</f>
        <v>1.79</v>
      </c>
      <c r="Q134" s="35">
        <f>VLOOKUP(Table6[[#This Row],[Product]],Table3[],4)</f>
        <v>17</v>
      </c>
      <c r="R134" s="35">
        <f>Table6[[#This Row],[Quantity]]*Table6[[#This Row],[Case]]</f>
        <v>1547</v>
      </c>
      <c r="S134" s="35">
        <f>Table6[[#This Row],[Total Sales]]*Table6[[#This Row],[Cost]]</f>
        <v>2769.13</v>
      </c>
    </row>
    <row r="135" spans="1:19" x14ac:dyDescent="0.3">
      <c r="A135" s="54">
        <v>140</v>
      </c>
      <c r="B135" s="35" t="s">
        <v>592</v>
      </c>
      <c r="C135" s="35" t="s">
        <v>593</v>
      </c>
      <c r="D135" s="35" t="s">
        <v>28</v>
      </c>
      <c r="E135" s="35" t="str">
        <f t="shared" si="6"/>
        <v>M</v>
      </c>
      <c r="F135" s="35">
        <v>60</v>
      </c>
      <c r="G135" s="35" t="s">
        <v>594</v>
      </c>
      <c r="H135" s="35" t="s">
        <v>595</v>
      </c>
      <c r="I135" s="35" t="s">
        <v>124</v>
      </c>
      <c r="J135" s="48">
        <v>44386</v>
      </c>
      <c r="K135" s="35">
        <v>23</v>
      </c>
      <c r="L135" s="49" t="s">
        <v>159</v>
      </c>
      <c r="M135" s="50" t="str">
        <f>VLOOKUP(Table6[[#This Row],[Product]],Table3[],2)</f>
        <v>Ultrathing V3</v>
      </c>
      <c r="N135" s="50" t="str">
        <f t="shared" si="7"/>
        <v>Jul</v>
      </c>
      <c r="O135" s="56">
        <f t="shared" si="8"/>
        <v>2021</v>
      </c>
      <c r="P135" s="51">
        <f>VLOOKUP(Table6[[#This Row],[Product]],Table3[],3)</f>
        <v>3.39</v>
      </c>
      <c r="Q135" s="35">
        <f>VLOOKUP(Table6[[#This Row],[Product]],Table3[],4)</f>
        <v>24</v>
      </c>
      <c r="R135" s="35">
        <f>Table6[[#This Row],[Quantity]]*Table6[[#This Row],[Case]]</f>
        <v>552</v>
      </c>
      <c r="S135" s="35">
        <f>Table6[[#This Row],[Total Sales]]*Table6[[#This Row],[Cost]]</f>
        <v>1871.28</v>
      </c>
    </row>
    <row r="136" spans="1:19" x14ac:dyDescent="0.3">
      <c r="A136" s="54">
        <v>141</v>
      </c>
      <c r="B136" s="35" t="s">
        <v>596</v>
      </c>
      <c r="C136" s="35" t="s">
        <v>597</v>
      </c>
      <c r="D136" s="35" t="s">
        <v>28</v>
      </c>
      <c r="E136" s="35" t="str">
        <f t="shared" si="6"/>
        <v>M</v>
      </c>
      <c r="F136" s="35">
        <v>90</v>
      </c>
      <c r="G136" s="35" t="s">
        <v>598</v>
      </c>
      <c r="H136" s="35" t="s">
        <v>599</v>
      </c>
      <c r="I136" s="35" t="s">
        <v>32</v>
      </c>
      <c r="J136" s="48" t="s">
        <v>13700</v>
      </c>
      <c r="K136" s="35">
        <v>81</v>
      </c>
      <c r="L136" s="49" t="s">
        <v>33</v>
      </c>
      <c r="M136" s="50" t="str">
        <f>VLOOKUP(Table6[[#This Row],[Product]],Table3[],2)</f>
        <v>Megawidget L</v>
      </c>
      <c r="N136" s="50" t="str">
        <f t="shared" si="7"/>
        <v>Feb</v>
      </c>
      <c r="O136" s="56">
        <f t="shared" si="8"/>
        <v>2020</v>
      </c>
      <c r="P136" s="51">
        <f>VLOOKUP(Table6[[#This Row],[Product]],Table3[],3)</f>
        <v>1.79</v>
      </c>
      <c r="Q136" s="35">
        <f>VLOOKUP(Table6[[#This Row],[Product]],Table3[],4)</f>
        <v>24</v>
      </c>
      <c r="R136" s="35">
        <f>Table6[[#This Row],[Quantity]]*Table6[[#This Row],[Case]]</f>
        <v>1944</v>
      </c>
      <c r="S136" s="35">
        <f>Table6[[#This Row],[Total Sales]]*Table6[[#This Row],[Cost]]</f>
        <v>3479.76</v>
      </c>
    </row>
    <row r="137" spans="1:19" x14ac:dyDescent="0.3">
      <c r="A137" s="54">
        <v>142</v>
      </c>
      <c r="B137" s="35" t="s">
        <v>600</v>
      </c>
      <c r="C137" s="35" t="s">
        <v>601</v>
      </c>
      <c r="D137" s="35" t="s">
        <v>15</v>
      </c>
      <c r="E137" s="35" t="str">
        <f t="shared" si="6"/>
        <v>F</v>
      </c>
      <c r="F137" s="35">
        <v>30</v>
      </c>
      <c r="G137" s="35" t="s">
        <v>602</v>
      </c>
      <c r="H137" s="35" t="s">
        <v>603</v>
      </c>
      <c r="I137" s="35" t="s">
        <v>187</v>
      </c>
      <c r="J137" s="48" t="s">
        <v>13701</v>
      </c>
      <c r="K137" s="35">
        <v>51</v>
      </c>
      <c r="L137" s="49" t="s">
        <v>101</v>
      </c>
      <c r="M137" s="50" t="str">
        <f>VLOOKUP(Table6[[#This Row],[Product]],Table3[],2)</f>
        <v>Superwossname</v>
      </c>
      <c r="N137" s="50" t="str">
        <f t="shared" si="7"/>
        <v>Apr</v>
      </c>
      <c r="O137" s="56">
        <f t="shared" si="8"/>
        <v>2020</v>
      </c>
      <c r="P137" s="51">
        <f>VLOOKUP(Table6[[#This Row],[Product]],Table3[],3)</f>
        <v>3.49</v>
      </c>
      <c r="Q137" s="35">
        <f>VLOOKUP(Table6[[#This Row],[Product]],Table3[],4)</f>
        <v>20</v>
      </c>
      <c r="R137" s="35">
        <f>Table6[[#This Row],[Quantity]]*Table6[[#This Row],[Case]]</f>
        <v>1020</v>
      </c>
      <c r="S137" s="35">
        <f>Table6[[#This Row],[Total Sales]]*Table6[[#This Row],[Cost]]</f>
        <v>3559.8</v>
      </c>
    </row>
    <row r="138" spans="1:19" x14ac:dyDescent="0.3">
      <c r="A138" s="54">
        <v>143</v>
      </c>
      <c r="B138" s="35" t="s">
        <v>604</v>
      </c>
      <c r="C138" s="35" t="s">
        <v>605</v>
      </c>
      <c r="D138" s="35" t="s">
        <v>51</v>
      </c>
      <c r="E138" s="35" t="str">
        <f t="shared" si="6"/>
        <v>F</v>
      </c>
      <c r="F138" s="35">
        <v>30</v>
      </c>
      <c r="G138" s="35" t="s">
        <v>606</v>
      </c>
      <c r="H138" s="35" t="s">
        <v>607</v>
      </c>
      <c r="I138" s="35" t="s">
        <v>32</v>
      </c>
      <c r="J138" s="48" t="s">
        <v>13702</v>
      </c>
      <c r="K138" s="35">
        <v>13</v>
      </c>
      <c r="L138" s="49" t="s">
        <v>33</v>
      </c>
      <c r="M138" s="50" t="str">
        <f>VLOOKUP(Table6[[#This Row],[Product]],Table3[],2)</f>
        <v>Megawidget L</v>
      </c>
      <c r="N138" s="50" t="str">
        <f t="shared" si="7"/>
        <v>Nov</v>
      </c>
      <c r="O138" s="56">
        <f t="shared" si="8"/>
        <v>2020</v>
      </c>
      <c r="P138" s="51">
        <f>VLOOKUP(Table6[[#This Row],[Product]],Table3[],3)</f>
        <v>1.79</v>
      </c>
      <c r="Q138" s="35">
        <f>VLOOKUP(Table6[[#This Row],[Product]],Table3[],4)</f>
        <v>24</v>
      </c>
      <c r="R138" s="35">
        <f>Table6[[#This Row],[Quantity]]*Table6[[#This Row],[Case]]</f>
        <v>312</v>
      </c>
      <c r="S138" s="35">
        <f>Table6[[#This Row],[Total Sales]]*Table6[[#This Row],[Cost]]</f>
        <v>558.48</v>
      </c>
    </row>
    <row r="139" spans="1:19" x14ac:dyDescent="0.3">
      <c r="A139" s="54">
        <v>144</v>
      </c>
      <c r="B139" s="35" t="s">
        <v>608</v>
      </c>
      <c r="C139" s="35" t="s">
        <v>609</v>
      </c>
      <c r="D139" s="35" t="s">
        <v>15</v>
      </c>
      <c r="E139" s="35" t="str">
        <f t="shared" si="6"/>
        <v>F</v>
      </c>
      <c r="F139" s="35">
        <v>30</v>
      </c>
      <c r="G139" s="35" t="s">
        <v>610</v>
      </c>
      <c r="H139" s="35" t="s">
        <v>611</v>
      </c>
      <c r="I139" s="35" t="s">
        <v>32</v>
      </c>
      <c r="J139" s="48">
        <v>43925</v>
      </c>
      <c r="K139" s="35">
        <v>12</v>
      </c>
      <c r="L139" s="49" t="s">
        <v>54</v>
      </c>
      <c r="M139" s="50" t="str">
        <f>VLOOKUP(Table6[[#This Row],[Product]],Table3[],2)</f>
        <v>Megawidget S</v>
      </c>
      <c r="N139" s="50" t="str">
        <f t="shared" si="7"/>
        <v>Apr</v>
      </c>
      <c r="O139" s="56">
        <f t="shared" si="8"/>
        <v>2020</v>
      </c>
      <c r="P139" s="51">
        <f>VLOOKUP(Table6[[#This Row],[Product]],Table3[],3)</f>
        <v>0.69</v>
      </c>
      <c r="Q139" s="35">
        <f>VLOOKUP(Table6[[#This Row],[Product]],Table3[],4)</f>
        <v>24</v>
      </c>
      <c r="R139" s="35">
        <f>Table6[[#This Row],[Quantity]]*Table6[[#This Row],[Case]]</f>
        <v>288</v>
      </c>
      <c r="S139" s="35">
        <f>Table6[[#This Row],[Total Sales]]*Table6[[#This Row],[Cost]]</f>
        <v>198.71999999999997</v>
      </c>
    </row>
    <row r="140" spans="1:19" x14ac:dyDescent="0.3">
      <c r="A140" s="54">
        <v>145</v>
      </c>
      <c r="B140" s="35" t="s">
        <v>612</v>
      </c>
      <c r="C140" s="35" t="s">
        <v>613</v>
      </c>
      <c r="D140" s="35" t="s">
        <v>28</v>
      </c>
      <c r="E140" s="35" t="str">
        <f t="shared" si="6"/>
        <v>M</v>
      </c>
      <c r="F140" s="35">
        <v>30</v>
      </c>
      <c r="G140" s="35" t="s">
        <v>614</v>
      </c>
      <c r="H140" s="35" t="s">
        <v>615</v>
      </c>
      <c r="I140" s="35" t="s">
        <v>32</v>
      </c>
      <c r="J140" s="48">
        <v>44713</v>
      </c>
      <c r="K140" s="35">
        <v>101</v>
      </c>
      <c r="L140" s="49" t="s">
        <v>39</v>
      </c>
      <c r="M140" s="50" t="str">
        <f>VLOOKUP(Table6[[#This Row],[Product]],Table3[],2)</f>
        <v>Ultrathing V1</v>
      </c>
      <c r="N140" s="50" t="str">
        <f t="shared" si="7"/>
        <v>Jun</v>
      </c>
      <c r="O140" s="56">
        <f t="shared" si="8"/>
        <v>2022</v>
      </c>
      <c r="P140" s="51">
        <f>VLOOKUP(Table6[[#This Row],[Product]],Table3[],3)</f>
        <v>1.79</v>
      </c>
      <c r="Q140" s="35">
        <f>VLOOKUP(Table6[[#This Row],[Product]],Table3[],4)</f>
        <v>17</v>
      </c>
      <c r="R140" s="35">
        <f>Table6[[#This Row],[Quantity]]*Table6[[#This Row],[Case]]</f>
        <v>1717</v>
      </c>
      <c r="S140" s="35">
        <f>Table6[[#This Row],[Total Sales]]*Table6[[#This Row],[Cost]]</f>
        <v>3073.43</v>
      </c>
    </row>
    <row r="141" spans="1:19" x14ac:dyDescent="0.3">
      <c r="A141" s="54">
        <v>146</v>
      </c>
      <c r="B141" s="35" t="s">
        <v>616</v>
      </c>
      <c r="C141" s="35" t="s">
        <v>617</v>
      </c>
      <c r="D141" s="35" t="s">
        <v>28</v>
      </c>
      <c r="E141" s="35" t="str">
        <f t="shared" si="6"/>
        <v>M</v>
      </c>
      <c r="F141" s="35">
        <v>30</v>
      </c>
      <c r="G141" s="35" t="s">
        <v>618</v>
      </c>
      <c r="H141" s="35" t="s">
        <v>619</v>
      </c>
      <c r="I141" s="35" t="s">
        <v>187</v>
      </c>
      <c r="J141" s="48" t="s">
        <v>13703</v>
      </c>
      <c r="K141" s="35">
        <v>25</v>
      </c>
      <c r="L141" s="49" t="s">
        <v>70</v>
      </c>
      <c r="M141" s="50" t="str">
        <f>VLOOKUP(Table6[[#This Row],[Product]],Table3[],2)</f>
        <v>Megawidget M</v>
      </c>
      <c r="N141" s="50" t="str">
        <f t="shared" si="7"/>
        <v>Jun</v>
      </c>
      <c r="O141" s="56">
        <f t="shared" si="8"/>
        <v>2022</v>
      </c>
      <c r="P141" s="51">
        <f>VLOOKUP(Table6[[#This Row],[Product]],Table3[],3)</f>
        <v>1.29</v>
      </c>
      <c r="Q141" s="35">
        <f>VLOOKUP(Table6[[#This Row],[Product]],Table3[],4)</f>
        <v>24</v>
      </c>
      <c r="R141" s="35">
        <f>Table6[[#This Row],[Quantity]]*Table6[[#This Row],[Case]]</f>
        <v>600</v>
      </c>
      <c r="S141" s="35">
        <f>Table6[[#This Row],[Total Sales]]*Table6[[#This Row],[Cost]]</f>
        <v>774</v>
      </c>
    </row>
    <row r="142" spans="1:19" x14ac:dyDescent="0.3">
      <c r="A142" s="54">
        <v>147</v>
      </c>
      <c r="B142" s="35" t="s">
        <v>179</v>
      </c>
      <c r="C142" s="35" t="s">
        <v>620</v>
      </c>
      <c r="D142" s="35" t="s">
        <v>621</v>
      </c>
      <c r="E142" s="35" t="str">
        <f t="shared" si="6"/>
        <v>M/F</v>
      </c>
      <c r="F142" s="35">
        <v>30</v>
      </c>
      <c r="G142" s="35" t="s">
        <v>622</v>
      </c>
      <c r="H142" s="35" t="s">
        <v>623</v>
      </c>
      <c r="I142" s="35" t="s">
        <v>32</v>
      </c>
      <c r="J142" s="48">
        <v>44846</v>
      </c>
      <c r="K142" s="35">
        <v>71</v>
      </c>
      <c r="L142" s="49" t="s">
        <v>80</v>
      </c>
      <c r="M142" s="50" t="str">
        <f>VLOOKUP(Table6[[#This Row],[Product]],Table3[],2)</f>
        <v>Ultrathing V2</v>
      </c>
      <c r="N142" s="50" t="str">
        <f t="shared" si="7"/>
        <v>Oct</v>
      </c>
      <c r="O142" s="56">
        <f t="shared" si="8"/>
        <v>2022</v>
      </c>
      <c r="P142" s="51">
        <f>VLOOKUP(Table6[[#This Row],[Product]],Table3[],3)</f>
        <v>2.95</v>
      </c>
      <c r="Q142" s="35">
        <f>VLOOKUP(Table6[[#This Row],[Product]],Table3[],4)</f>
        <v>20</v>
      </c>
      <c r="R142" s="35">
        <f>Table6[[#This Row],[Quantity]]*Table6[[#This Row],[Case]]</f>
        <v>1420</v>
      </c>
      <c r="S142" s="35">
        <f>Table6[[#This Row],[Total Sales]]*Table6[[#This Row],[Cost]]</f>
        <v>4189</v>
      </c>
    </row>
    <row r="143" spans="1:19" x14ac:dyDescent="0.3">
      <c r="A143" s="54">
        <v>148</v>
      </c>
      <c r="B143" s="35" t="s">
        <v>624</v>
      </c>
      <c r="C143" s="35" t="s">
        <v>625</v>
      </c>
      <c r="D143" s="35" t="s">
        <v>28</v>
      </c>
      <c r="E143" s="35" t="str">
        <f t="shared" si="6"/>
        <v>M</v>
      </c>
      <c r="F143" s="35">
        <v>60</v>
      </c>
      <c r="G143" s="35" t="s">
        <v>626</v>
      </c>
      <c r="H143" s="35" t="s">
        <v>627</v>
      </c>
      <c r="I143" s="35" t="s">
        <v>294</v>
      </c>
      <c r="J143" s="48" t="s">
        <v>13704</v>
      </c>
      <c r="K143" s="35">
        <v>58</v>
      </c>
      <c r="L143" s="49" t="s">
        <v>45</v>
      </c>
      <c r="M143" s="50" t="str">
        <f>VLOOKUP(Table6[[#This Row],[Product]],Table3[],2)</f>
        <v>Gigastuff</v>
      </c>
      <c r="N143" s="50" t="str">
        <f t="shared" si="7"/>
        <v>Oct</v>
      </c>
      <c r="O143" s="56">
        <f t="shared" si="8"/>
        <v>2021</v>
      </c>
      <c r="P143" s="51">
        <f>VLOOKUP(Table6[[#This Row],[Product]],Table3[],3)</f>
        <v>1.89</v>
      </c>
      <c r="Q143" s="35">
        <f>VLOOKUP(Table6[[#This Row],[Product]],Table3[],4)</f>
        <v>18</v>
      </c>
      <c r="R143" s="35">
        <f>Table6[[#This Row],[Quantity]]*Table6[[#This Row],[Case]]</f>
        <v>1044</v>
      </c>
      <c r="S143" s="35">
        <f>Table6[[#This Row],[Total Sales]]*Table6[[#This Row],[Cost]]</f>
        <v>1973.1599999999999</v>
      </c>
    </row>
    <row r="144" spans="1:19" x14ac:dyDescent="0.3">
      <c r="A144" s="54">
        <v>149</v>
      </c>
      <c r="B144" s="35" t="s">
        <v>628</v>
      </c>
      <c r="C144" s="35" t="s">
        <v>629</v>
      </c>
      <c r="D144" s="35" t="s">
        <v>15</v>
      </c>
      <c r="E144" s="35" t="str">
        <f t="shared" si="6"/>
        <v>F</v>
      </c>
      <c r="F144" s="35">
        <v>60</v>
      </c>
      <c r="G144" s="35" t="s">
        <v>630</v>
      </c>
      <c r="H144" s="35" t="s">
        <v>203</v>
      </c>
      <c r="I144" s="35" t="s">
        <v>32</v>
      </c>
      <c r="J144" s="48">
        <v>43928</v>
      </c>
      <c r="K144" s="35">
        <v>75</v>
      </c>
      <c r="L144" s="49" t="s">
        <v>101</v>
      </c>
      <c r="M144" s="50" t="str">
        <f>VLOOKUP(Table6[[#This Row],[Product]],Table3[],2)</f>
        <v>Superwossname</v>
      </c>
      <c r="N144" s="50" t="str">
        <f t="shared" si="7"/>
        <v>Apr</v>
      </c>
      <c r="O144" s="56">
        <f t="shared" si="8"/>
        <v>2020</v>
      </c>
      <c r="P144" s="51">
        <f>VLOOKUP(Table6[[#This Row],[Product]],Table3[],3)</f>
        <v>3.49</v>
      </c>
      <c r="Q144" s="35">
        <f>VLOOKUP(Table6[[#This Row],[Product]],Table3[],4)</f>
        <v>20</v>
      </c>
      <c r="R144" s="35">
        <f>Table6[[#This Row],[Quantity]]*Table6[[#This Row],[Case]]</f>
        <v>1500</v>
      </c>
      <c r="S144" s="35">
        <f>Table6[[#This Row],[Total Sales]]*Table6[[#This Row],[Cost]]</f>
        <v>5235</v>
      </c>
    </row>
    <row r="145" spans="1:19" x14ac:dyDescent="0.3">
      <c r="A145" s="54">
        <v>150</v>
      </c>
      <c r="B145" s="35" t="s">
        <v>631</v>
      </c>
      <c r="C145" s="35" t="s">
        <v>632</v>
      </c>
      <c r="D145" s="35" t="s">
        <v>51</v>
      </c>
      <c r="E145" s="35" t="str">
        <f t="shared" si="6"/>
        <v>F</v>
      </c>
      <c r="F145" s="35">
        <v>60</v>
      </c>
      <c r="G145" s="35" t="s">
        <v>633</v>
      </c>
      <c r="H145" s="35" t="s">
        <v>634</v>
      </c>
      <c r="I145" s="35" t="s">
        <v>32</v>
      </c>
      <c r="J145" s="48">
        <v>44167</v>
      </c>
      <c r="K145" s="35">
        <v>72</v>
      </c>
      <c r="L145" s="49" t="s">
        <v>39</v>
      </c>
      <c r="M145" s="50" t="str">
        <f>VLOOKUP(Table6[[#This Row],[Product]],Table3[],2)</f>
        <v>Ultrathing V1</v>
      </c>
      <c r="N145" s="50" t="str">
        <f t="shared" si="7"/>
        <v>Dec</v>
      </c>
      <c r="O145" s="56">
        <f t="shared" si="8"/>
        <v>2020</v>
      </c>
      <c r="P145" s="51">
        <f>VLOOKUP(Table6[[#This Row],[Product]],Table3[],3)</f>
        <v>1.79</v>
      </c>
      <c r="Q145" s="35">
        <f>VLOOKUP(Table6[[#This Row],[Product]],Table3[],4)</f>
        <v>17</v>
      </c>
      <c r="R145" s="35">
        <f>Table6[[#This Row],[Quantity]]*Table6[[#This Row],[Case]]</f>
        <v>1224</v>
      </c>
      <c r="S145" s="35">
        <f>Table6[[#This Row],[Total Sales]]*Table6[[#This Row],[Cost]]</f>
        <v>2190.96</v>
      </c>
    </row>
    <row r="146" spans="1:19" x14ac:dyDescent="0.3">
      <c r="A146" s="54">
        <v>151</v>
      </c>
      <c r="B146" s="35" t="s">
        <v>347</v>
      </c>
      <c r="C146" s="35" t="s">
        <v>635</v>
      </c>
      <c r="D146" s="35" t="s">
        <v>15</v>
      </c>
      <c r="E146" s="35" t="str">
        <f t="shared" si="6"/>
        <v>F</v>
      </c>
      <c r="F146" s="35">
        <v>90</v>
      </c>
      <c r="G146" s="35" t="s">
        <v>636</v>
      </c>
      <c r="H146" s="35" t="s">
        <v>637</v>
      </c>
      <c r="I146" s="35" t="s">
        <v>32</v>
      </c>
      <c r="J146" s="48" t="s">
        <v>13636</v>
      </c>
      <c r="K146" s="35">
        <v>35</v>
      </c>
      <c r="L146" s="49" t="s">
        <v>45</v>
      </c>
      <c r="M146" s="50" t="str">
        <f>VLOOKUP(Table6[[#This Row],[Product]],Table3[],2)</f>
        <v>Gigastuff</v>
      </c>
      <c r="N146" s="50" t="str">
        <f t="shared" si="7"/>
        <v>Jun</v>
      </c>
      <c r="O146" s="56">
        <f t="shared" si="8"/>
        <v>2021</v>
      </c>
      <c r="P146" s="51">
        <f>VLOOKUP(Table6[[#This Row],[Product]],Table3[],3)</f>
        <v>1.89</v>
      </c>
      <c r="Q146" s="35">
        <f>VLOOKUP(Table6[[#This Row],[Product]],Table3[],4)</f>
        <v>18</v>
      </c>
      <c r="R146" s="35">
        <f>Table6[[#This Row],[Quantity]]*Table6[[#This Row],[Case]]</f>
        <v>630</v>
      </c>
      <c r="S146" s="35">
        <f>Table6[[#This Row],[Total Sales]]*Table6[[#This Row],[Cost]]</f>
        <v>1190.7</v>
      </c>
    </row>
    <row r="147" spans="1:19" x14ac:dyDescent="0.3">
      <c r="A147" s="54">
        <v>152</v>
      </c>
      <c r="B147" s="35" t="s">
        <v>638</v>
      </c>
      <c r="C147" s="35" t="s">
        <v>639</v>
      </c>
      <c r="D147" s="35" t="s">
        <v>51</v>
      </c>
      <c r="E147" s="35" t="str">
        <f t="shared" si="6"/>
        <v>F</v>
      </c>
      <c r="F147" s="35">
        <v>30</v>
      </c>
      <c r="G147" s="35" t="s">
        <v>640</v>
      </c>
      <c r="H147" s="35" t="s">
        <v>641</v>
      </c>
      <c r="I147" s="35" t="s">
        <v>294</v>
      </c>
      <c r="J147" s="48">
        <v>44136</v>
      </c>
      <c r="K147" s="35">
        <v>62</v>
      </c>
      <c r="L147" s="49" t="s">
        <v>45</v>
      </c>
      <c r="M147" s="50" t="str">
        <f>VLOOKUP(Table6[[#This Row],[Product]],Table3[],2)</f>
        <v>Gigastuff</v>
      </c>
      <c r="N147" s="50" t="str">
        <f t="shared" si="7"/>
        <v>Nov</v>
      </c>
      <c r="O147" s="56">
        <f t="shared" si="8"/>
        <v>2020</v>
      </c>
      <c r="P147" s="51">
        <f>VLOOKUP(Table6[[#This Row],[Product]],Table3[],3)</f>
        <v>1.89</v>
      </c>
      <c r="Q147" s="35">
        <f>VLOOKUP(Table6[[#This Row],[Product]],Table3[],4)</f>
        <v>18</v>
      </c>
      <c r="R147" s="35">
        <f>Table6[[#This Row],[Quantity]]*Table6[[#This Row],[Case]]</f>
        <v>1116</v>
      </c>
      <c r="S147" s="35">
        <f>Table6[[#This Row],[Total Sales]]*Table6[[#This Row],[Cost]]</f>
        <v>2109.2399999999998</v>
      </c>
    </row>
    <row r="148" spans="1:19" x14ac:dyDescent="0.3">
      <c r="A148" s="54">
        <v>153</v>
      </c>
      <c r="B148" s="35" t="s">
        <v>642</v>
      </c>
      <c r="C148" s="35" t="s">
        <v>97</v>
      </c>
      <c r="D148" s="35" t="s">
        <v>15</v>
      </c>
      <c r="E148" s="35" t="str">
        <f t="shared" si="6"/>
        <v>F</v>
      </c>
      <c r="F148" s="35">
        <v>90</v>
      </c>
      <c r="G148" s="35" t="s">
        <v>643</v>
      </c>
      <c r="H148" s="35" t="s">
        <v>644</v>
      </c>
      <c r="I148" s="35" t="s">
        <v>645</v>
      </c>
      <c r="J148" s="48">
        <v>44565</v>
      </c>
      <c r="K148" s="35">
        <v>95</v>
      </c>
      <c r="L148" s="49" t="s">
        <v>20</v>
      </c>
      <c r="M148" s="50" t="str">
        <f>VLOOKUP(Table6[[#This Row],[Product]],Table3[],2)</f>
        <v>Hyperwotsit</v>
      </c>
      <c r="N148" s="50" t="str">
        <f t="shared" si="7"/>
        <v>Jan</v>
      </c>
      <c r="O148" s="56">
        <f t="shared" si="8"/>
        <v>2022</v>
      </c>
      <c r="P148" s="51">
        <f>VLOOKUP(Table6[[#This Row],[Product]],Table3[],3)</f>
        <v>2.0099999999999998</v>
      </c>
      <c r="Q148" s="35">
        <f>VLOOKUP(Table6[[#This Row],[Product]],Table3[],4)</f>
        <v>20</v>
      </c>
      <c r="R148" s="35">
        <f>Table6[[#This Row],[Quantity]]*Table6[[#This Row],[Case]]</f>
        <v>1900</v>
      </c>
      <c r="S148" s="35">
        <f>Table6[[#This Row],[Total Sales]]*Table6[[#This Row],[Cost]]</f>
        <v>3818.9999999999995</v>
      </c>
    </row>
    <row r="149" spans="1:19" x14ac:dyDescent="0.3">
      <c r="A149" s="54">
        <v>154</v>
      </c>
      <c r="B149" s="35" t="s">
        <v>646</v>
      </c>
      <c r="C149" s="35" t="s">
        <v>647</v>
      </c>
      <c r="D149" s="35" t="s">
        <v>28</v>
      </c>
      <c r="E149" s="35" t="str">
        <f t="shared" si="6"/>
        <v>M</v>
      </c>
      <c r="F149" s="35">
        <v>30</v>
      </c>
      <c r="G149" s="35" t="s">
        <v>648</v>
      </c>
      <c r="H149" s="35" t="s">
        <v>649</v>
      </c>
      <c r="I149" s="35" t="s">
        <v>240</v>
      </c>
      <c r="J149" s="48">
        <v>43902</v>
      </c>
      <c r="K149" s="35">
        <v>54</v>
      </c>
      <c r="L149" s="49" t="s">
        <v>39</v>
      </c>
      <c r="M149" s="50" t="str">
        <f>VLOOKUP(Table6[[#This Row],[Product]],Table3[],2)</f>
        <v>Ultrathing V1</v>
      </c>
      <c r="N149" s="50" t="str">
        <f t="shared" si="7"/>
        <v>Mar</v>
      </c>
      <c r="O149" s="56">
        <f t="shared" si="8"/>
        <v>2020</v>
      </c>
      <c r="P149" s="51">
        <f>VLOOKUP(Table6[[#This Row],[Product]],Table3[],3)</f>
        <v>1.79</v>
      </c>
      <c r="Q149" s="35">
        <f>VLOOKUP(Table6[[#This Row],[Product]],Table3[],4)</f>
        <v>17</v>
      </c>
      <c r="R149" s="35">
        <f>Table6[[#This Row],[Quantity]]*Table6[[#This Row],[Case]]</f>
        <v>918</v>
      </c>
      <c r="S149" s="35">
        <f>Table6[[#This Row],[Total Sales]]*Table6[[#This Row],[Cost]]</f>
        <v>1643.22</v>
      </c>
    </row>
    <row r="150" spans="1:19" x14ac:dyDescent="0.3">
      <c r="A150" s="54">
        <v>155</v>
      </c>
      <c r="B150" s="35" t="s">
        <v>650</v>
      </c>
      <c r="C150" s="35" t="s">
        <v>651</v>
      </c>
      <c r="D150" s="35" t="s">
        <v>15</v>
      </c>
      <c r="E150" s="35" t="str">
        <f t="shared" si="6"/>
        <v>F</v>
      </c>
      <c r="F150" s="35">
        <v>60</v>
      </c>
      <c r="G150" s="35" t="s">
        <v>648</v>
      </c>
      <c r="H150" s="35" t="s">
        <v>652</v>
      </c>
      <c r="I150" s="35" t="s">
        <v>32</v>
      </c>
      <c r="J150" s="48" t="s">
        <v>13705</v>
      </c>
      <c r="K150" s="35">
        <v>69</v>
      </c>
      <c r="L150" s="49" t="s">
        <v>33</v>
      </c>
      <c r="M150" s="50" t="str">
        <f>VLOOKUP(Table6[[#This Row],[Product]],Table3[],2)</f>
        <v>Megawidget L</v>
      </c>
      <c r="N150" s="50" t="str">
        <f t="shared" si="7"/>
        <v>Dec</v>
      </c>
      <c r="O150" s="56">
        <f t="shared" si="8"/>
        <v>2020</v>
      </c>
      <c r="P150" s="51">
        <f>VLOOKUP(Table6[[#This Row],[Product]],Table3[],3)</f>
        <v>1.79</v>
      </c>
      <c r="Q150" s="35">
        <f>VLOOKUP(Table6[[#This Row],[Product]],Table3[],4)</f>
        <v>24</v>
      </c>
      <c r="R150" s="35">
        <f>Table6[[#This Row],[Quantity]]*Table6[[#This Row],[Case]]</f>
        <v>1656</v>
      </c>
      <c r="S150" s="35">
        <f>Table6[[#This Row],[Total Sales]]*Table6[[#This Row],[Cost]]</f>
        <v>2964.2400000000002</v>
      </c>
    </row>
    <row r="151" spans="1:19" x14ac:dyDescent="0.3">
      <c r="A151" s="54">
        <v>156</v>
      </c>
      <c r="B151" s="35" t="s">
        <v>653</v>
      </c>
      <c r="C151" s="35" t="s">
        <v>585</v>
      </c>
      <c r="D151" s="35" t="s">
        <v>28</v>
      </c>
      <c r="E151" s="35" t="str">
        <f t="shared" si="6"/>
        <v>M</v>
      </c>
      <c r="F151" s="35">
        <v>60</v>
      </c>
      <c r="G151" s="35" t="s">
        <v>654</v>
      </c>
      <c r="H151" s="35" t="s">
        <v>655</v>
      </c>
      <c r="I151" s="35" t="s">
        <v>32</v>
      </c>
      <c r="J151" s="48">
        <v>43989</v>
      </c>
      <c r="K151" s="35">
        <v>15</v>
      </c>
      <c r="L151" s="49" t="s">
        <v>45</v>
      </c>
      <c r="M151" s="50" t="str">
        <f>VLOOKUP(Table6[[#This Row],[Product]],Table3[],2)</f>
        <v>Gigastuff</v>
      </c>
      <c r="N151" s="50" t="str">
        <f t="shared" si="7"/>
        <v>Jun</v>
      </c>
      <c r="O151" s="56">
        <f t="shared" si="8"/>
        <v>2020</v>
      </c>
      <c r="P151" s="51">
        <f>VLOOKUP(Table6[[#This Row],[Product]],Table3[],3)</f>
        <v>1.89</v>
      </c>
      <c r="Q151" s="35">
        <f>VLOOKUP(Table6[[#This Row],[Product]],Table3[],4)</f>
        <v>18</v>
      </c>
      <c r="R151" s="35">
        <f>Table6[[#This Row],[Quantity]]*Table6[[#This Row],[Case]]</f>
        <v>270</v>
      </c>
      <c r="S151" s="35">
        <f>Table6[[#This Row],[Total Sales]]*Table6[[#This Row],[Cost]]</f>
        <v>510.29999999999995</v>
      </c>
    </row>
    <row r="152" spans="1:19" x14ac:dyDescent="0.3">
      <c r="A152" s="54">
        <v>157</v>
      </c>
      <c r="B152" s="35" t="s">
        <v>656</v>
      </c>
      <c r="C152" s="35" t="s">
        <v>657</v>
      </c>
      <c r="D152" s="35" t="s">
        <v>51</v>
      </c>
      <c r="E152" s="35" t="str">
        <f t="shared" si="6"/>
        <v>F</v>
      </c>
      <c r="F152" s="35">
        <v>90</v>
      </c>
      <c r="G152" s="35" t="s">
        <v>658</v>
      </c>
      <c r="H152" s="35" t="s">
        <v>659</v>
      </c>
      <c r="I152" s="35" t="s">
        <v>32</v>
      </c>
      <c r="J152" s="48">
        <v>44411</v>
      </c>
      <c r="K152" s="35">
        <v>65</v>
      </c>
      <c r="L152" s="49" t="s">
        <v>64</v>
      </c>
      <c r="M152" s="50" t="str">
        <f>VLOOKUP(Table6[[#This Row],[Product]],Table3[],2)</f>
        <v>Ultrathing V4</v>
      </c>
      <c r="N152" s="50" t="str">
        <f t="shared" si="7"/>
        <v>Aug</v>
      </c>
      <c r="O152" s="56">
        <f t="shared" si="8"/>
        <v>2021</v>
      </c>
      <c r="P152" s="51">
        <f>VLOOKUP(Table6[[#This Row],[Product]],Table3[],3)</f>
        <v>3.99</v>
      </c>
      <c r="Q152" s="35">
        <f>VLOOKUP(Table6[[#This Row],[Product]],Table3[],4)</f>
        <v>24</v>
      </c>
      <c r="R152" s="35">
        <f>Table6[[#This Row],[Quantity]]*Table6[[#This Row],[Case]]</f>
        <v>1560</v>
      </c>
      <c r="S152" s="35">
        <f>Table6[[#This Row],[Total Sales]]*Table6[[#This Row],[Cost]]</f>
        <v>6224.4000000000005</v>
      </c>
    </row>
    <row r="153" spans="1:19" x14ac:dyDescent="0.3">
      <c r="A153" s="54">
        <v>158</v>
      </c>
      <c r="B153" s="35" t="s">
        <v>660</v>
      </c>
      <c r="C153" s="35" t="s">
        <v>661</v>
      </c>
      <c r="D153" s="35" t="s">
        <v>28</v>
      </c>
      <c r="E153" s="35" t="str">
        <f t="shared" si="6"/>
        <v>M</v>
      </c>
      <c r="F153" s="35">
        <v>90</v>
      </c>
      <c r="G153" s="35" t="s">
        <v>662</v>
      </c>
      <c r="H153" s="35" t="s">
        <v>663</v>
      </c>
      <c r="I153" s="35" t="s">
        <v>32</v>
      </c>
      <c r="J153" s="48" t="s">
        <v>13706</v>
      </c>
      <c r="K153" s="35">
        <v>54</v>
      </c>
      <c r="L153" s="49" t="s">
        <v>39</v>
      </c>
      <c r="M153" s="50" t="str">
        <f>VLOOKUP(Table6[[#This Row],[Product]],Table3[],2)</f>
        <v>Ultrathing V1</v>
      </c>
      <c r="N153" s="50" t="str">
        <f t="shared" si="7"/>
        <v>Sep</v>
      </c>
      <c r="O153" s="56">
        <f t="shared" si="8"/>
        <v>2020</v>
      </c>
      <c r="P153" s="51">
        <f>VLOOKUP(Table6[[#This Row],[Product]],Table3[],3)</f>
        <v>1.79</v>
      </c>
      <c r="Q153" s="35">
        <f>VLOOKUP(Table6[[#This Row],[Product]],Table3[],4)</f>
        <v>17</v>
      </c>
      <c r="R153" s="35">
        <f>Table6[[#This Row],[Quantity]]*Table6[[#This Row],[Case]]</f>
        <v>918</v>
      </c>
      <c r="S153" s="35">
        <f>Table6[[#This Row],[Total Sales]]*Table6[[#This Row],[Cost]]</f>
        <v>1643.22</v>
      </c>
    </row>
    <row r="154" spans="1:19" x14ac:dyDescent="0.3">
      <c r="A154" s="54">
        <v>159</v>
      </c>
      <c r="B154" s="35" t="s">
        <v>664</v>
      </c>
      <c r="C154" s="35" t="s">
        <v>665</v>
      </c>
      <c r="D154" s="35" t="s">
        <v>51</v>
      </c>
      <c r="E154" s="35" t="str">
        <f t="shared" si="6"/>
        <v>F</v>
      </c>
      <c r="F154" s="35">
        <v>30</v>
      </c>
      <c r="G154" s="35" t="s">
        <v>666</v>
      </c>
      <c r="H154" s="35" t="s">
        <v>667</v>
      </c>
      <c r="I154" s="35" t="s">
        <v>25</v>
      </c>
      <c r="J154" s="48" t="s">
        <v>13707</v>
      </c>
      <c r="K154" s="35">
        <v>58</v>
      </c>
      <c r="L154" s="49" t="s">
        <v>80</v>
      </c>
      <c r="M154" s="50" t="str">
        <f>VLOOKUP(Table6[[#This Row],[Product]],Table3[],2)</f>
        <v>Ultrathing V2</v>
      </c>
      <c r="N154" s="50" t="str">
        <f t="shared" si="7"/>
        <v>Feb</v>
      </c>
      <c r="O154" s="56">
        <f t="shared" si="8"/>
        <v>2022</v>
      </c>
      <c r="P154" s="51">
        <f>VLOOKUP(Table6[[#This Row],[Product]],Table3[],3)</f>
        <v>2.95</v>
      </c>
      <c r="Q154" s="35">
        <f>VLOOKUP(Table6[[#This Row],[Product]],Table3[],4)</f>
        <v>20</v>
      </c>
      <c r="R154" s="35">
        <f>Table6[[#This Row],[Quantity]]*Table6[[#This Row],[Case]]</f>
        <v>1160</v>
      </c>
      <c r="S154" s="35">
        <f>Table6[[#This Row],[Total Sales]]*Table6[[#This Row],[Cost]]</f>
        <v>3422</v>
      </c>
    </row>
    <row r="155" spans="1:19" x14ac:dyDescent="0.3">
      <c r="A155" s="54">
        <v>160</v>
      </c>
      <c r="B155" s="35" t="s">
        <v>668</v>
      </c>
      <c r="C155" s="35" t="s">
        <v>669</v>
      </c>
      <c r="D155" s="35" t="s">
        <v>28</v>
      </c>
      <c r="E155" s="35" t="str">
        <f t="shared" si="6"/>
        <v>M</v>
      </c>
      <c r="F155" s="35">
        <v>60</v>
      </c>
      <c r="G155" s="35" t="s">
        <v>670</v>
      </c>
      <c r="H155" s="35" t="s">
        <v>549</v>
      </c>
      <c r="I155" s="35" t="s">
        <v>425</v>
      </c>
      <c r="J155" s="48">
        <v>44877</v>
      </c>
      <c r="K155" s="35">
        <v>43</v>
      </c>
      <c r="L155" s="49" t="s">
        <v>20</v>
      </c>
      <c r="M155" s="50" t="str">
        <f>VLOOKUP(Table6[[#This Row],[Product]],Table3[],2)</f>
        <v>Hyperwotsit</v>
      </c>
      <c r="N155" s="50" t="str">
        <f t="shared" si="7"/>
        <v>Nov</v>
      </c>
      <c r="O155" s="56">
        <f t="shared" si="8"/>
        <v>2022</v>
      </c>
      <c r="P155" s="51">
        <f>VLOOKUP(Table6[[#This Row],[Product]],Table3[],3)</f>
        <v>2.0099999999999998</v>
      </c>
      <c r="Q155" s="35">
        <f>VLOOKUP(Table6[[#This Row],[Product]],Table3[],4)</f>
        <v>20</v>
      </c>
      <c r="R155" s="35">
        <f>Table6[[#This Row],[Quantity]]*Table6[[#This Row],[Case]]</f>
        <v>860</v>
      </c>
      <c r="S155" s="35">
        <f>Table6[[#This Row],[Total Sales]]*Table6[[#This Row],[Cost]]</f>
        <v>1728.6</v>
      </c>
    </row>
    <row r="156" spans="1:19" x14ac:dyDescent="0.3">
      <c r="A156" s="54">
        <v>161</v>
      </c>
      <c r="B156" s="35" t="s">
        <v>671</v>
      </c>
      <c r="C156" s="35" t="s">
        <v>672</v>
      </c>
      <c r="D156" s="35" t="s">
        <v>15</v>
      </c>
      <c r="E156" s="35" t="str">
        <f t="shared" si="6"/>
        <v>F</v>
      </c>
      <c r="F156" s="35">
        <v>30</v>
      </c>
      <c r="G156" s="35" t="s">
        <v>673</v>
      </c>
      <c r="H156" s="35" t="s">
        <v>674</v>
      </c>
      <c r="I156" s="35" t="s">
        <v>32</v>
      </c>
      <c r="J156" s="48" t="s">
        <v>13708</v>
      </c>
      <c r="K156" s="35">
        <v>67</v>
      </c>
      <c r="L156" s="49" t="s">
        <v>20</v>
      </c>
      <c r="M156" s="50" t="str">
        <f>VLOOKUP(Table6[[#This Row],[Product]],Table3[],2)</f>
        <v>Hyperwotsit</v>
      </c>
      <c r="N156" s="50" t="str">
        <f t="shared" si="7"/>
        <v>Nov</v>
      </c>
      <c r="O156" s="56">
        <f t="shared" si="8"/>
        <v>2022</v>
      </c>
      <c r="P156" s="51">
        <f>VLOOKUP(Table6[[#This Row],[Product]],Table3[],3)</f>
        <v>2.0099999999999998</v>
      </c>
      <c r="Q156" s="35">
        <f>VLOOKUP(Table6[[#This Row],[Product]],Table3[],4)</f>
        <v>20</v>
      </c>
      <c r="R156" s="35">
        <f>Table6[[#This Row],[Quantity]]*Table6[[#This Row],[Case]]</f>
        <v>1340</v>
      </c>
      <c r="S156" s="35">
        <f>Table6[[#This Row],[Total Sales]]*Table6[[#This Row],[Cost]]</f>
        <v>2693.3999999999996</v>
      </c>
    </row>
    <row r="157" spans="1:19" x14ac:dyDescent="0.3">
      <c r="A157" s="54">
        <v>162</v>
      </c>
      <c r="B157" s="35" t="s">
        <v>675</v>
      </c>
      <c r="C157" s="35" t="s">
        <v>676</v>
      </c>
      <c r="D157" s="35" t="s">
        <v>28</v>
      </c>
      <c r="E157" s="35" t="str">
        <f t="shared" si="6"/>
        <v>M</v>
      </c>
      <c r="F157" s="35">
        <v>30</v>
      </c>
      <c r="G157" s="35" t="s">
        <v>677</v>
      </c>
      <c r="H157" s="35" t="s">
        <v>678</v>
      </c>
      <c r="I157" s="35" t="s">
        <v>32</v>
      </c>
      <c r="J157" s="48" t="s">
        <v>13685</v>
      </c>
      <c r="K157" s="35">
        <v>87</v>
      </c>
      <c r="L157" s="49" t="s">
        <v>80</v>
      </c>
      <c r="M157" s="50" t="str">
        <f>VLOOKUP(Table6[[#This Row],[Product]],Table3[],2)</f>
        <v>Ultrathing V2</v>
      </c>
      <c r="N157" s="50" t="str">
        <f t="shared" si="7"/>
        <v>Oct</v>
      </c>
      <c r="O157" s="56">
        <f t="shared" si="8"/>
        <v>2021</v>
      </c>
      <c r="P157" s="51">
        <f>VLOOKUP(Table6[[#This Row],[Product]],Table3[],3)</f>
        <v>2.95</v>
      </c>
      <c r="Q157" s="35">
        <f>VLOOKUP(Table6[[#This Row],[Product]],Table3[],4)</f>
        <v>20</v>
      </c>
      <c r="R157" s="35">
        <f>Table6[[#This Row],[Quantity]]*Table6[[#This Row],[Case]]</f>
        <v>1740</v>
      </c>
      <c r="S157" s="35">
        <f>Table6[[#This Row],[Total Sales]]*Table6[[#This Row],[Cost]]</f>
        <v>5133</v>
      </c>
    </row>
    <row r="158" spans="1:19" x14ac:dyDescent="0.3">
      <c r="A158" s="54">
        <v>163</v>
      </c>
      <c r="B158" s="35" t="s">
        <v>679</v>
      </c>
      <c r="C158" s="35" t="s">
        <v>680</v>
      </c>
      <c r="D158" s="35" t="s">
        <v>28</v>
      </c>
      <c r="E158" s="35" t="str">
        <f t="shared" si="6"/>
        <v>M</v>
      </c>
      <c r="F158" s="35">
        <v>90</v>
      </c>
      <c r="G158" s="35" t="s">
        <v>681</v>
      </c>
      <c r="H158" s="35" t="s">
        <v>682</v>
      </c>
      <c r="I158" s="35" t="s">
        <v>32</v>
      </c>
      <c r="J158" s="48" t="s">
        <v>13709</v>
      </c>
      <c r="K158" s="35">
        <v>13</v>
      </c>
      <c r="L158" s="49" t="s">
        <v>45</v>
      </c>
      <c r="M158" s="50" t="str">
        <f>VLOOKUP(Table6[[#This Row],[Product]],Table3[],2)</f>
        <v>Gigastuff</v>
      </c>
      <c r="N158" s="50" t="str">
        <f t="shared" si="7"/>
        <v>Oct</v>
      </c>
      <c r="O158" s="56">
        <f t="shared" si="8"/>
        <v>2020</v>
      </c>
      <c r="P158" s="51">
        <f>VLOOKUP(Table6[[#This Row],[Product]],Table3[],3)</f>
        <v>1.89</v>
      </c>
      <c r="Q158" s="35">
        <f>VLOOKUP(Table6[[#This Row],[Product]],Table3[],4)</f>
        <v>18</v>
      </c>
      <c r="R158" s="35">
        <f>Table6[[#This Row],[Quantity]]*Table6[[#This Row],[Case]]</f>
        <v>234</v>
      </c>
      <c r="S158" s="35">
        <f>Table6[[#This Row],[Total Sales]]*Table6[[#This Row],[Cost]]</f>
        <v>442.26</v>
      </c>
    </row>
    <row r="159" spans="1:19" x14ac:dyDescent="0.3">
      <c r="A159" s="54">
        <v>164</v>
      </c>
      <c r="B159" s="35" t="s">
        <v>683</v>
      </c>
      <c r="C159" s="35" t="s">
        <v>445</v>
      </c>
      <c r="D159" s="35" t="s">
        <v>28</v>
      </c>
      <c r="E159" s="35" t="str">
        <f t="shared" si="6"/>
        <v>M</v>
      </c>
      <c r="F159" s="35">
        <v>60</v>
      </c>
      <c r="G159" s="35" t="s">
        <v>684</v>
      </c>
      <c r="H159" s="35" t="s">
        <v>685</v>
      </c>
      <c r="I159" s="35" t="s">
        <v>686</v>
      </c>
      <c r="J159" s="48">
        <v>43985</v>
      </c>
      <c r="K159" s="35">
        <v>54</v>
      </c>
      <c r="L159" s="49" t="s">
        <v>70</v>
      </c>
      <c r="M159" s="50" t="str">
        <f>VLOOKUP(Table6[[#This Row],[Product]],Table3[],2)</f>
        <v>Megawidget M</v>
      </c>
      <c r="N159" s="50" t="str">
        <f t="shared" si="7"/>
        <v>Jun</v>
      </c>
      <c r="O159" s="56">
        <f t="shared" si="8"/>
        <v>2020</v>
      </c>
      <c r="P159" s="51">
        <f>VLOOKUP(Table6[[#This Row],[Product]],Table3[],3)</f>
        <v>1.29</v>
      </c>
      <c r="Q159" s="35">
        <f>VLOOKUP(Table6[[#This Row],[Product]],Table3[],4)</f>
        <v>24</v>
      </c>
      <c r="R159" s="35">
        <f>Table6[[#This Row],[Quantity]]*Table6[[#This Row],[Case]]</f>
        <v>1296</v>
      </c>
      <c r="S159" s="35">
        <f>Table6[[#This Row],[Total Sales]]*Table6[[#This Row],[Cost]]</f>
        <v>1671.8400000000001</v>
      </c>
    </row>
    <row r="160" spans="1:19" x14ac:dyDescent="0.3">
      <c r="A160" s="54">
        <v>165</v>
      </c>
      <c r="B160" s="35" t="s">
        <v>687</v>
      </c>
      <c r="C160" s="35" t="s">
        <v>688</v>
      </c>
      <c r="D160" s="35" t="s">
        <v>51</v>
      </c>
      <c r="E160" s="35" t="str">
        <f t="shared" si="6"/>
        <v>F</v>
      </c>
      <c r="F160" s="35">
        <v>60</v>
      </c>
      <c r="G160" s="35" t="s">
        <v>689</v>
      </c>
      <c r="H160" s="35" t="s">
        <v>690</v>
      </c>
      <c r="I160" s="35" t="s">
        <v>32</v>
      </c>
      <c r="J160" s="48" t="s">
        <v>13710</v>
      </c>
      <c r="K160" s="35">
        <v>39</v>
      </c>
      <c r="L160" s="49" t="s">
        <v>80</v>
      </c>
      <c r="M160" s="50" t="str">
        <f>VLOOKUP(Table6[[#This Row],[Product]],Table3[],2)</f>
        <v>Ultrathing V2</v>
      </c>
      <c r="N160" s="50" t="str">
        <f t="shared" si="7"/>
        <v>Feb</v>
      </c>
      <c r="O160" s="56">
        <f t="shared" si="8"/>
        <v>2021</v>
      </c>
      <c r="P160" s="51">
        <f>VLOOKUP(Table6[[#This Row],[Product]],Table3[],3)</f>
        <v>2.95</v>
      </c>
      <c r="Q160" s="35">
        <f>VLOOKUP(Table6[[#This Row],[Product]],Table3[],4)</f>
        <v>20</v>
      </c>
      <c r="R160" s="35">
        <f>Table6[[#This Row],[Quantity]]*Table6[[#This Row],[Case]]</f>
        <v>780</v>
      </c>
      <c r="S160" s="35">
        <f>Table6[[#This Row],[Total Sales]]*Table6[[#This Row],[Cost]]</f>
        <v>2301</v>
      </c>
    </row>
    <row r="161" spans="1:19" x14ac:dyDescent="0.3">
      <c r="A161" s="54">
        <v>166</v>
      </c>
      <c r="B161" s="35" t="s">
        <v>691</v>
      </c>
      <c r="C161" s="35" t="s">
        <v>692</v>
      </c>
      <c r="D161" s="35" t="s">
        <v>28</v>
      </c>
      <c r="E161" s="35" t="str">
        <f t="shared" si="6"/>
        <v>M</v>
      </c>
      <c r="F161" s="35">
        <v>30</v>
      </c>
      <c r="G161" s="35" t="s">
        <v>693</v>
      </c>
      <c r="H161" s="35" t="s">
        <v>694</v>
      </c>
      <c r="I161" s="35" t="s">
        <v>32</v>
      </c>
      <c r="J161" s="48">
        <v>44019</v>
      </c>
      <c r="K161" s="35">
        <v>75</v>
      </c>
      <c r="L161" s="49" t="s">
        <v>159</v>
      </c>
      <c r="M161" s="50" t="str">
        <f>VLOOKUP(Table6[[#This Row],[Product]],Table3[],2)</f>
        <v>Ultrathing V3</v>
      </c>
      <c r="N161" s="50" t="str">
        <f t="shared" si="7"/>
        <v>Jul</v>
      </c>
      <c r="O161" s="56">
        <f t="shared" si="8"/>
        <v>2020</v>
      </c>
      <c r="P161" s="51">
        <f>VLOOKUP(Table6[[#This Row],[Product]],Table3[],3)</f>
        <v>3.39</v>
      </c>
      <c r="Q161" s="35">
        <f>VLOOKUP(Table6[[#This Row],[Product]],Table3[],4)</f>
        <v>24</v>
      </c>
      <c r="R161" s="35">
        <f>Table6[[#This Row],[Quantity]]*Table6[[#This Row],[Case]]</f>
        <v>1800</v>
      </c>
      <c r="S161" s="35">
        <f>Table6[[#This Row],[Total Sales]]*Table6[[#This Row],[Cost]]</f>
        <v>6102</v>
      </c>
    </row>
    <row r="162" spans="1:19" x14ac:dyDescent="0.3">
      <c r="A162" s="54">
        <v>167</v>
      </c>
      <c r="B162" s="35" t="s">
        <v>695</v>
      </c>
      <c r="C162" s="35" t="s">
        <v>696</v>
      </c>
      <c r="D162" s="35" t="s">
        <v>51</v>
      </c>
      <c r="E162" s="35" t="str">
        <f t="shared" si="6"/>
        <v>F</v>
      </c>
      <c r="F162" s="35">
        <v>30</v>
      </c>
      <c r="G162" s="35" t="s">
        <v>697</v>
      </c>
      <c r="H162" s="35" t="s">
        <v>698</v>
      </c>
      <c r="I162" s="35" t="s">
        <v>213</v>
      </c>
      <c r="J162" s="48">
        <v>44022</v>
      </c>
      <c r="K162" s="35">
        <v>47</v>
      </c>
      <c r="L162" s="49" t="s">
        <v>33</v>
      </c>
      <c r="M162" s="50" t="str">
        <f>VLOOKUP(Table6[[#This Row],[Product]],Table3[],2)</f>
        <v>Megawidget L</v>
      </c>
      <c r="N162" s="50" t="str">
        <f t="shared" si="7"/>
        <v>Jul</v>
      </c>
      <c r="O162" s="56">
        <f t="shared" si="8"/>
        <v>2020</v>
      </c>
      <c r="P162" s="51">
        <f>VLOOKUP(Table6[[#This Row],[Product]],Table3[],3)</f>
        <v>1.79</v>
      </c>
      <c r="Q162" s="35">
        <f>VLOOKUP(Table6[[#This Row],[Product]],Table3[],4)</f>
        <v>24</v>
      </c>
      <c r="R162" s="35">
        <f>Table6[[#This Row],[Quantity]]*Table6[[#This Row],[Case]]</f>
        <v>1128</v>
      </c>
      <c r="S162" s="35">
        <f>Table6[[#This Row],[Total Sales]]*Table6[[#This Row],[Cost]]</f>
        <v>2019.1200000000001</v>
      </c>
    </row>
    <row r="163" spans="1:19" x14ac:dyDescent="0.3">
      <c r="A163" s="54">
        <v>168</v>
      </c>
      <c r="B163" s="35" t="s">
        <v>699</v>
      </c>
      <c r="C163" s="35" t="s">
        <v>700</v>
      </c>
      <c r="D163" s="35" t="s">
        <v>28</v>
      </c>
      <c r="E163" s="35" t="str">
        <f t="shared" si="6"/>
        <v>M</v>
      </c>
      <c r="F163" s="35">
        <v>60</v>
      </c>
      <c r="G163" s="35" t="s">
        <v>701</v>
      </c>
      <c r="H163" s="35" t="s">
        <v>702</v>
      </c>
      <c r="I163" s="35" t="s">
        <v>703</v>
      </c>
      <c r="J163" s="48">
        <v>44743</v>
      </c>
      <c r="K163" s="35">
        <v>83</v>
      </c>
      <c r="L163" s="49" t="s">
        <v>80</v>
      </c>
      <c r="M163" s="50" t="str">
        <f>VLOOKUP(Table6[[#This Row],[Product]],Table3[],2)</f>
        <v>Ultrathing V2</v>
      </c>
      <c r="N163" s="50" t="str">
        <f t="shared" si="7"/>
        <v>Jul</v>
      </c>
      <c r="O163" s="56">
        <f t="shared" si="8"/>
        <v>2022</v>
      </c>
      <c r="P163" s="51">
        <f>VLOOKUP(Table6[[#This Row],[Product]],Table3[],3)</f>
        <v>2.95</v>
      </c>
      <c r="Q163" s="35">
        <f>VLOOKUP(Table6[[#This Row],[Product]],Table3[],4)</f>
        <v>20</v>
      </c>
      <c r="R163" s="35">
        <f>Table6[[#This Row],[Quantity]]*Table6[[#This Row],[Case]]</f>
        <v>1660</v>
      </c>
      <c r="S163" s="35">
        <f>Table6[[#This Row],[Total Sales]]*Table6[[#This Row],[Cost]]</f>
        <v>4897</v>
      </c>
    </row>
    <row r="164" spans="1:19" x14ac:dyDescent="0.3">
      <c r="A164" s="54">
        <v>169</v>
      </c>
      <c r="B164" s="35" t="s">
        <v>704</v>
      </c>
      <c r="C164" s="35" t="s">
        <v>705</v>
      </c>
      <c r="D164" s="35" t="s">
        <v>51</v>
      </c>
      <c r="E164" s="35" t="str">
        <f t="shared" si="6"/>
        <v>F</v>
      </c>
      <c r="F164" s="35">
        <v>60</v>
      </c>
      <c r="G164" s="35" t="s">
        <v>706</v>
      </c>
      <c r="H164" s="35" t="s">
        <v>163</v>
      </c>
      <c r="I164" s="35" t="s">
        <v>164</v>
      </c>
      <c r="J164" s="48" t="s">
        <v>13711</v>
      </c>
      <c r="K164" s="35">
        <v>64</v>
      </c>
      <c r="L164" s="49" t="s">
        <v>101</v>
      </c>
      <c r="M164" s="50" t="str">
        <f>VLOOKUP(Table6[[#This Row],[Product]],Table3[],2)</f>
        <v>Superwossname</v>
      </c>
      <c r="N164" s="50" t="str">
        <f t="shared" si="7"/>
        <v>Jul</v>
      </c>
      <c r="O164" s="56">
        <f t="shared" si="8"/>
        <v>2021</v>
      </c>
      <c r="P164" s="51">
        <f>VLOOKUP(Table6[[#This Row],[Product]],Table3[],3)</f>
        <v>3.49</v>
      </c>
      <c r="Q164" s="35">
        <f>VLOOKUP(Table6[[#This Row],[Product]],Table3[],4)</f>
        <v>20</v>
      </c>
      <c r="R164" s="35">
        <f>Table6[[#This Row],[Quantity]]*Table6[[#This Row],[Case]]</f>
        <v>1280</v>
      </c>
      <c r="S164" s="35">
        <f>Table6[[#This Row],[Total Sales]]*Table6[[#This Row],[Cost]]</f>
        <v>4467.2000000000007</v>
      </c>
    </row>
    <row r="165" spans="1:19" x14ac:dyDescent="0.3">
      <c r="A165" s="54">
        <v>170</v>
      </c>
      <c r="B165" s="35" t="s">
        <v>707</v>
      </c>
      <c r="C165" s="35" t="s">
        <v>708</v>
      </c>
      <c r="D165" s="35" t="s">
        <v>28</v>
      </c>
      <c r="E165" s="35" t="str">
        <f t="shared" si="6"/>
        <v>M</v>
      </c>
      <c r="F165" s="35">
        <v>30</v>
      </c>
      <c r="G165" s="35" t="s">
        <v>709</v>
      </c>
      <c r="H165" s="35" t="s">
        <v>710</v>
      </c>
      <c r="I165" s="35" t="s">
        <v>187</v>
      </c>
      <c r="J165" s="48" t="s">
        <v>13712</v>
      </c>
      <c r="K165" s="35">
        <v>36</v>
      </c>
      <c r="L165" s="49" t="s">
        <v>45</v>
      </c>
      <c r="M165" s="50" t="str">
        <f>VLOOKUP(Table6[[#This Row],[Product]],Table3[],2)</f>
        <v>Gigastuff</v>
      </c>
      <c r="N165" s="50" t="str">
        <f t="shared" si="7"/>
        <v>Oct</v>
      </c>
      <c r="O165" s="56">
        <f t="shared" si="8"/>
        <v>2021</v>
      </c>
      <c r="P165" s="51">
        <f>VLOOKUP(Table6[[#This Row],[Product]],Table3[],3)</f>
        <v>1.89</v>
      </c>
      <c r="Q165" s="35">
        <f>VLOOKUP(Table6[[#This Row],[Product]],Table3[],4)</f>
        <v>18</v>
      </c>
      <c r="R165" s="35">
        <f>Table6[[#This Row],[Quantity]]*Table6[[#This Row],[Case]]</f>
        <v>648</v>
      </c>
      <c r="S165" s="35">
        <f>Table6[[#This Row],[Total Sales]]*Table6[[#This Row],[Cost]]</f>
        <v>1224.72</v>
      </c>
    </row>
    <row r="166" spans="1:19" x14ac:dyDescent="0.3">
      <c r="A166" s="54">
        <v>171</v>
      </c>
      <c r="B166" s="35" t="s">
        <v>711</v>
      </c>
      <c r="C166" s="35" t="s">
        <v>82</v>
      </c>
      <c r="D166" s="35" t="s">
        <v>28</v>
      </c>
      <c r="E166" s="35" t="str">
        <f t="shared" si="6"/>
        <v>M</v>
      </c>
      <c r="F166" s="35">
        <v>30</v>
      </c>
      <c r="G166" s="35" t="s">
        <v>712</v>
      </c>
      <c r="H166" s="35" t="s">
        <v>713</v>
      </c>
      <c r="I166" s="35" t="s">
        <v>146</v>
      </c>
      <c r="J166" s="48" t="s">
        <v>13713</v>
      </c>
      <c r="K166" s="35">
        <v>36</v>
      </c>
      <c r="L166" s="49" t="s">
        <v>45</v>
      </c>
      <c r="M166" s="50" t="str">
        <f>VLOOKUP(Table6[[#This Row],[Product]],Table3[],2)</f>
        <v>Gigastuff</v>
      </c>
      <c r="N166" s="50" t="str">
        <f t="shared" si="7"/>
        <v>Feb</v>
      </c>
      <c r="O166" s="56">
        <f t="shared" si="8"/>
        <v>2021</v>
      </c>
      <c r="P166" s="51">
        <f>VLOOKUP(Table6[[#This Row],[Product]],Table3[],3)</f>
        <v>1.89</v>
      </c>
      <c r="Q166" s="35">
        <f>VLOOKUP(Table6[[#This Row],[Product]],Table3[],4)</f>
        <v>18</v>
      </c>
      <c r="R166" s="35">
        <f>Table6[[#This Row],[Quantity]]*Table6[[#This Row],[Case]]</f>
        <v>648</v>
      </c>
      <c r="S166" s="35">
        <f>Table6[[#This Row],[Total Sales]]*Table6[[#This Row],[Cost]]</f>
        <v>1224.72</v>
      </c>
    </row>
    <row r="167" spans="1:19" x14ac:dyDescent="0.3">
      <c r="A167" s="54">
        <v>172</v>
      </c>
      <c r="B167" s="35" t="s">
        <v>714</v>
      </c>
      <c r="C167" s="35" t="s">
        <v>715</v>
      </c>
      <c r="D167" s="35" t="s">
        <v>28</v>
      </c>
      <c r="E167" s="35" t="str">
        <f t="shared" si="6"/>
        <v>M</v>
      </c>
      <c r="F167" s="35">
        <v>30</v>
      </c>
      <c r="G167" s="35" t="s">
        <v>712</v>
      </c>
      <c r="H167" s="35" t="s">
        <v>716</v>
      </c>
      <c r="I167" s="35" t="s">
        <v>32</v>
      </c>
      <c r="J167" s="48">
        <v>44294</v>
      </c>
      <c r="K167" s="35">
        <v>91</v>
      </c>
      <c r="L167" s="49" t="s">
        <v>80</v>
      </c>
      <c r="M167" s="50" t="str">
        <f>VLOOKUP(Table6[[#This Row],[Product]],Table3[],2)</f>
        <v>Ultrathing V2</v>
      </c>
      <c r="N167" s="50" t="str">
        <f t="shared" si="7"/>
        <v>Apr</v>
      </c>
      <c r="O167" s="56">
        <f t="shared" si="8"/>
        <v>2021</v>
      </c>
      <c r="P167" s="51">
        <f>VLOOKUP(Table6[[#This Row],[Product]],Table3[],3)</f>
        <v>2.95</v>
      </c>
      <c r="Q167" s="35">
        <f>VLOOKUP(Table6[[#This Row],[Product]],Table3[],4)</f>
        <v>20</v>
      </c>
      <c r="R167" s="35">
        <f>Table6[[#This Row],[Quantity]]*Table6[[#This Row],[Case]]</f>
        <v>1820</v>
      </c>
      <c r="S167" s="35">
        <f>Table6[[#This Row],[Total Sales]]*Table6[[#This Row],[Cost]]</f>
        <v>5369</v>
      </c>
    </row>
    <row r="168" spans="1:19" x14ac:dyDescent="0.3">
      <c r="A168" s="54">
        <v>173</v>
      </c>
      <c r="B168" s="35" t="s">
        <v>717</v>
      </c>
      <c r="C168" s="35" t="s">
        <v>718</v>
      </c>
      <c r="D168" s="35" t="s">
        <v>51</v>
      </c>
      <c r="E168" s="35" t="str">
        <f t="shared" si="6"/>
        <v>F</v>
      </c>
      <c r="F168" s="35">
        <v>60</v>
      </c>
      <c r="G168" s="35" t="s">
        <v>14279</v>
      </c>
      <c r="H168" s="35" t="s">
        <v>720</v>
      </c>
      <c r="I168" s="35" t="s">
        <v>686</v>
      </c>
      <c r="J168" s="48">
        <v>44720</v>
      </c>
      <c r="K168" s="35">
        <v>73</v>
      </c>
      <c r="L168" s="49" t="s">
        <v>159</v>
      </c>
      <c r="M168" s="50" t="str">
        <f>VLOOKUP(Table6[[#This Row],[Product]],Table3[],2)</f>
        <v>Ultrathing V3</v>
      </c>
      <c r="N168" s="50" t="str">
        <f t="shared" si="7"/>
        <v>Jun</v>
      </c>
      <c r="O168" s="56">
        <f t="shared" si="8"/>
        <v>2022</v>
      </c>
      <c r="P168" s="51">
        <f>VLOOKUP(Table6[[#This Row],[Product]],Table3[],3)</f>
        <v>3.39</v>
      </c>
      <c r="Q168" s="35">
        <f>VLOOKUP(Table6[[#This Row],[Product]],Table3[],4)</f>
        <v>24</v>
      </c>
      <c r="R168" s="35">
        <f>Table6[[#This Row],[Quantity]]*Table6[[#This Row],[Case]]</f>
        <v>1752</v>
      </c>
      <c r="S168" s="35">
        <f>Table6[[#This Row],[Total Sales]]*Table6[[#This Row],[Cost]]</f>
        <v>5939.2800000000007</v>
      </c>
    </row>
    <row r="169" spans="1:19" x14ac:dyDescent="0.3">
      <c r="A169" s="54">
        <v>174</v>
      </c>
      <c r="B169" s="35" t="s">
        <v>721</v>
      </c>
      <c r="C169" s="35" t="s">
        <v>722</v>
      </c>
      <c r="D169" s="35" t="s">
        <v>28</v>
      </c>
      <c r="E169" s="35" t="str">
        <f t="shared" si="6"/>
        <v>M</v>
      </c>
      <c r="F169" s="35">
        <v>60</v>
      </c>
      <c r="G169" s="35" t="s">
        <v>723</v>
      </c>
      <c r="H169" s="35" t="s">
        <v>724</v>
      </c>
      <c r="I169" s="35" t="s">
        <v>240</v>
      </c>
      <c r="J169" s="48" t="s">
        <v>13714</v>
      </c>
      <c r="K169" s="35">
        <v>52</v>
      </c>
      <c r="L169" s="49" t="s">
        <v>70</v>
      </c>
      <c r="M169" s="50" t="str">
        <f>VLOOKUP(Table6[[#This Row],[Product]],Table3[],2)</f>
        <v>Megawidget M</v>
      </c>
      <c r="N169" s="50" t="str">
        <f t="shared" si="7"/>
        <v>Oct</v>
      </c>
      <c r="O169" s="56">
        <f t="shared" si="8"/>
        <v>2022</v>
      </c>
      <c r="P169" s="51">
        <f>VLOOKUP(Table6[[#This Row],[Product]],Table3[],3)</f>
        <v>1.29</v>
      </c>
      <c r="Q169" s="35">
        <f>VLOOKUP(Table6[[#This Row],[Product]],Table3[],4)</f>
        <v>24</v>
      </c>
      <c r="R169" s="35">
        <f>Table6[[#This Row],[Quantity]]*Table6[[#This Row],[Case]]</f>
        <v>1248</v>
      </c>
      <c r="S169" s="35">
        <f>Table6[[#This Row],[Total Sales]]*Table6[[#This Row],[Cost]]</f>
        <v>1609.92</v>
      </c>
    </row>
    <row r="170" spans="1:19" x14ac:dyDescent="0.3">
      <c r="A170" s="54">
        <v>175</v>
      </c>
      <c r="B170" s="35" t="s">
        <v>725</v>
      </c>
      <c r="C170" s="35" t="s">
        <v>242</v>
      </c>
      <c r="D170" s="35" t="s">
        <v>28</v>
      </c>
      <c r="E170" s="35" t="str">
        <f t="shared" si="6"/>
        <v>M</v>
      </c>
      <c r="F170" s="35">
        <v>60</v>
      </c>
      <c r="G170" s="35" t="s">
        <v>723</v>
      </c>
      <c r="H170" s="35" t="s">
        <v>726</v>
      </c>
      <c r="I170" s="35" t="s">
        <v>32</v>
      </c>
      <c r="J170" s="48" t="s">
        <v>13715</v>
      </c>
      <c r="K170" s="35">
        <v>94</v>
      </c>
      <c r="L170" s="49" t="s">
        <v>33</v>
      </c>
      <c r="M170" s="50" t="str">
        <f>VLOOKUP(Table6[[#This Row],[Product]],Table3[],2)</f>
        <v>Megawidget L</v>
      </c>
      <c r="N170" s="50" t="str">
        <f t="shared" si="7"/>
        <v>Jul</v>
      </c>
      <c r="O170" s="56">
        <f t="shared" si="8"/>
        <v>2022</v>
      </c>
      <c r="P170" s="51">
        <f>VLOOKUP(Table6[[#This Row],[Product]],Table3[],3)</f>
        <v>1.79</v>
      </c>
      <c r="Q170" s="35">
        <f>VLOOKUP(Table6[[#This Row],[Product]],Table3[],4)</f>
        <v>24</v>
      </c>
      <c r="R170" s="35">
        <f>Table6[[#This Row],[Quantity]]*Table6[[#This Row],[Case]]</f>
        <v>2256</v>
      </c>
      <c r="S170" s="35">
        <f>Table6[[#This Row],[Total Sales]]*Table6[[#This Row],[Cost]]</f>
        <v>4038.2400000000002</v>
      </c>
    </row>
    <row r="171" spans="1:19" x14ac:dyDescent="0.3">
      <c r="A171" s="54">
        <v>176</v>
      </c>
      <c r="B171" s="35" t="s">
        <v>727</v>
      </c>
      <c r="C171" s="35" t="s">
        <v>728</v>
      </c>
      <c r="D171" s="35" t="s">
        <v>28</v>
      </c>
      <c r="E171" s="35" t="str">
        <f t="shared" si="6"/>
        <v>M</v>
      </c>
      <c r="F171" s="35">
        <v>90</v>
      </c>
      <c r="G171" s="35" t="s">
        <v>14280</v>
      </c>
      <c r="H171" s="35" t="s">
        <v>730</v>
      </c>
      <c r="I171" s="35" t="s">
        <v>187</v>
      </c>
      <c r="J171" s="48" t="s">
        <v>13667</v>
      </c>
      <c r="K171" s="35">
        <v>17</v>
      </c>
      <c r="L171" s="49" t="s">
        <v>64</v>
      </c>
      <c r="M171" s="50" t="str">
        <f>VLOOKUP(Table6[[#This Row],[Product]],Table3[],2)</f>
        <v>Ultrathing V4</v>
      </c>
      <c r="N171" s="50" t="str">
        <f t="shared" si="7"/>
        <v>Oct</v>
      </c>
      <c r="O171" s="56">
        <f t="shared" si="8"/>
        <v>2021</v>
      </c>
      <c r="P171" s="51">
        <f>VLOOKUP(Table6[[#This Row],[Product]],Table3[],3)</f>
        <v>3.99</v>
      </c>
      <c r="Q171" s="35">
        <f>VLOOKUP(Table6[[#This Row],[Product]],Table3[],4)</f>
        <v>24</v>
      </c>
      <c r="R171" s="35">
        <f>Table6[[#This Row],[Quantity]]*Table6[[#This Row],[Case]]</f>
        <v>408</v>
      </c>
      <c r="S171" s="35">
        <f>Table6[[#This Row],[Total Sales]]*Table6[[#This Row],[Cost]]</f>
        <v>1627.92</v>
      </c>
    </row>
    <row r="172" spans="1:19" x14ac:dyDescent="0.3">
      <c r="A172" s="54">
        <v>177</v>
      </c>
      <c r="B172" s="35" t="s">
        <v>731</v>
      </c>
      <c r="C172" s="35" t="s">
        <v>732</v>
      </c>
      <c r="D172" s="35" t="s">
        <v>28</v>
      </c>
      <c r="E172" s="35" t="str">
        <f t="shared" si="6"/>
        <v>M</v>
      </c>
      <c r="F172" s="35">
        <v>60</v>
      </c>
      <c r="G172" s="35" t="s">
        <v>14281</v>
      </c>
      <c r="H172" s="35" t="s">
        <v>734</v>
      </c>
      <c r="I172" s="35" t="s">
        <v>32</v>
      </c>
      <c r="J172" s="48">
        <v>43835</v>
      </c>
      <c r="K172" s="35">
        <v>40</v>
      </c>
      <c r="L172" s="49" t="s">
        <v>54</v>
      </c>
      <c r="M172" s="50" t="str">
        <f>VLOOKUP(Table6[[#This Row],[Product]],Table3[],2)</f>
        <v>Megawidget S</v>
      </c>
      <c r="N172" s="50" t="str">
        <f t="shared" si="7"/>
        <v>Jan</v>
      </c>
      <c r="O172" s="56">
        <f t="shared" si="8"/>
        <v>2020</v>
      </c>
      <c r="P172" s="51">
        <f>VLOOKUP(Table6[[#This Row],[Product]],Table3[],3)</f>
        <v>0.69</v>
      </c>
      <c r="Q172" s="35">
        <f>VLOOKUP(Table6[[#This Row],[Product]],Table3[],4)</f>
        <v>24</v>
      </c>
      <c r="R172" s="35">
        <f>Table6[[#This Row],[Quantity]]*Table6[[#This Row],[Case]]</f>
        <v>960</v>
      </c>
      <c r="S172" s="35">
        <f>Table6[[#This Row],[Total Sales]]*Table6[[#This Row],[Cost]]</f>
        <v>662.4</v>
      </c>
    </row>
    <row r="173" spans="1:19" x14ac:dyDescent="0.3">
      <c r="A173" s="54">
        <v>178</v>
      </c>
      <c r="B173" s="35" t="s">
        <v>735</v>
      </c>
      <c r="C173" s="35" t="s">
        <v>736</v>
      </c>
      <c r="D173" s="35" t="s">
        <v>28</v>
      </c>
      <c r="E173" s="35" t="str">
        <f t="shared" si="6"/>
        <v>M</v>
      </c>
      <c r="F173" s="35">
        <v>60</v>
      </c>
      <c r="G173" s="35" t="s">
        <v>737</v>
      </c>
      <c r="H173" s="35" t="s">
        <v>738</v>
      </c>
      <c r="I173" s="35" t="s">
        <v>38</v>
      </c>
      <c r="J173" s="48" t="s">
        <v>13716</v>
      </c>
      <c r="K173" s="35">
        <v>2</v>
      </c>
      <c r="L173" s="49" t="s">
        <v>20</v>
      </c>
      <c r="M173" s="50" t="str">
        <f>VLOOKUP(Table6[[#This Row],[Product]],Table3[],2)</f>
        <v>Hyperwotsit</v>
      </c>
      <c r="N173" s="50" t="str">
        <f t="shared" si="7"/>
        <v>Jan</v>
      </c>
      <c r="O173" s="56">
        <f t="shared" si="8"/>
        <v>2021</v>
      </c>
      <c r="P173" s="51">
        <f>VLOOKUP(Table6[[#This Row],[Product]],Table3[],3)</f>
        <v>2.0099999999999998</v>
      </c>
      <c r="Q173" s="35">
        <f>VLOOKUP(Table6[[#This Row],[Product]],Table3[],4)</f>
        <v>20</v>
      </c>
      <c r="R173" s="35">
        <f>Table6[[#This Row],[Quantity]]*Table6[[#This Row],[Case]]</f>
        <v>40</v>
      </c>
      <c r="S173" s="35">
        <f>Table6[[#This Row],[Total Sales]]*Table6[[#This Row],[Cost]]</f>
        <v>80.399999999999991</v>
      </c>
    </row>
    <row r="174" spans="1:19" x14ac:dyDescent="0.3">
      <c r="A174" s="54">
        <v>179</v>
      </c>
      <c r="B174" s="35" t="s">
        <v>739</v>
      </c>
      <c r="C174" s="35" t="s">
        <v>740</v>
      </c>
      <c r="D174" s="35" t="s">
        <v>51</v>
      </c>
      <c r="E174" s="35" t="str">
        <f t="shared" si="6"/>
        <v>F</v>
      </c>
      <c r="F174" s="35">
        <v>30</v>
      </c>
      <c r="G174" s="35" t="s">
        <v>741</v>
      </c>
      <c r="H174" s="35" t="s">
        <v>742</v>
      </c>
      <c r="I174" s="35" t="s">
        <v>124</v>
      </c>
      <c r="J174" s="48" t="s">
        <v>13717</v>
      </c>
      <c r="K174" s="35">
        <v>50</v>
      </c>
      <c r="L174" s="49" t="s">
        <v>45</v>
      </c>
      <c r="M174" s="50" t="str">
        <f>VLOOKUP(Table6[[#This Row],[Product]],Table3[],2)</f>
        <v>Gigastuff</v>
      </c>
      <c r="N174" s="50" t="str">
        <f t="shared" si="7"/>
        <v>Apr</v>
      </c>
      <c r="O174" s="56">
        <f t="shared" si="8"/>
        <v>2021</v>
      </c>
      <c r="P174" s="51">
        <f>VLOOKUP(Table6[[#This Row],[Product]],Table3[],3)</f>
        <v>1.89</v>
      </c>
      <c r="Q174" s="35">
        <f>VLOOKUP(Table6[[#This Row],[Product]],Table3[],4)</f>
        <v>18</v>
      </c>
      <c r="R174" s="35">
        <f>Table6[[#This Row],[Quantity]]*Table6[[#This Row],[Case]]</f>
        <v>900</v>
      </c>
      <c r="S174" s="35">
        <f>Table6[[#This Row],[Total Sales]]*Table6[[#This Row],[Cost]]</f>
        <v>1701</v>
      </c>
    </row>
    <row r="175" spans="1:19" x14ac:dyDescent="0.3">
      <c r="A175" s="54">
        <v>180</v>
      </c>
      <c r="B175" s="35" t="s">
        <v>743</v>
      </c>
      <c r="C175" s="35" t="s">
        <v>744</v>
      </c>
      <c r="D175" s="35" t="s">
        <v>28</v>
      </c>
      <c r="E175" s="35" t="str">
        <f t="shared" si="6"/>
        <v>M</v>
      </c>
      <c r="F175" s="35">
        <v>60</v>
      </c>
      <c r="G175" s="35" t="s">
        <v>745</v>
      </c>
      <c r="H175" s="35" t="s">
        <v>746</v>
      </c>
      <c r="I175" s="35" t="s">
        <v>32</v>
      </c>
      <c r="J175" s="48">
        <v>43991</v>
      </c>
      <c r="K175" s="35">
        <v>66</v>
      </c>
      <c r="L175" s="49" t="s">
        <v>54</v>
      </c>
      <c r="M175" s="50" t="str">
        <f>VLOOKUP(Table6[[#This Row],[Product]],Table3[],2)</f>
        <v>Megawidget S</v>
      </c>
      <c r="N175" s="50" t="str">
        <f t="shared" si="7"/>
        <v>Jun</v>
      </c>
      <c r="O175" s="56">
        <f t="shared" si="8"/>
        <v>2020</v>
      </c>
      <c r="P175" s="51">
        <f>VLOOKUP(Table6[[#This Row],[Product]],Table3[],3)</f>
        <v>0.69</v>
      </c>
      <c r="Q175" s="35">
        <f>VLOOKUP(Table6[[#This Row],[Product]],Table3[],4)</f>
        <v>24</v>
      </c>
      <c r="R175" s="35">
        <f>Table6[[#This Row],[Quantity]]*Table6[[#This Row],[Case]]</f>
        <v>1584</v>
      </c>
      <c r="S175" s="35">
        <f>Table6[[#This Row],[Total Sales]]*Table6[[#This Row],[Cost]]</f>
        <v>1092.9599999999998</v>
      </c>
    </row>
    <row r="176" spans="1:19" x14ac:dyDescent="0.3">
      <c r="A176" s="54">
        <v>181</v>
      </c>
      <c r="B176" s="35" t="s">
        <v>747</v>
      </c>
      <c r="C176" s="35" t="s">
        <v>748</v>
      </c>
      <c r="D176" s="35" t="s">
        <v>28</v>
      </c>
      <c r="E176" s="35" t="str">
        <f t="shared" si="6"/>
        <v>M</v>
      </c>
      <c r="F176" s="35">
        <v>90</v>
      </c>
      <c r="G176" s="35" t="s">
        <v>749</v>
      </c>
      <c r="H176" s="35" t="s">
        <v>750</v>
      </c>
      <c r="I176" s="35" t="s">
        <v>25</v>
      </c>
      <c r="J176" s="48" t="s">
        <v>13692</v>
      </c>
      <c r="K176" s="35">
        <v>50</v>
      </c>
      <c r="L176" s="49" t="s">
        <v>64</v>
      </c>
      <c r="M176" s="50" t="str">
        <f>VLOOKUP(Table6[[#This Row],[Product]],Table3[],2)</f>
        <v>Ultrathing V4</v>
      </c>
      <c r="N176" s="50" t="str">
        <f t="shared" si="7"/>
        <v>Nov</v>
      </c>
      <c r="O176" s="56">
        <f t="shared" si="8"/>
        <v>2022</v>
      </c>
      <c r="P176" s="51">
        <f>VLOOKUP(Table6[[#This Row],[Product]],Table3[],3)</f>
        <v>3.99</v>
      </c>
      <c r="Q176" s="35">
        <f>VLOOKUP(Table6[[#This Row],[Product]],Table3[],4)</f>
        <v>24</v>
      </c>
      <c r="R176" s="35">
        <f>Table6[[#This Row],[Quantity]]*Table6[[#This Row],[Case]]</f>
        <v>1200</v>
      </c>
      <c r="S176" s="35">
        <f>Table6[[#This Row],[Total Sales]]*Table6[[#This Row],[Cost]]</f>
        <v>4788</v>
      </c>
    </row>
    <row r="177" spans="1:19" x14ac:dyDescent="0.3">
      <c r="A177" s="54">
        <v>182</v>
      </c>
      <c r="B177" s="35" t="s">
        <v>751</v>
      </c>
      <c r="C177" s="35" t="s">
        <v>752</v>
      </c>
      <c r="D177" s="35" t="s">
        <v>28</v>
      </c>
      <c r="E177" s="35" t="str">
        <f t="shared" si="6"/>
        <v>M</v>
      </c>
      <c r="F177" s="35">
        <v>90</v>
      </c>
      <c r="G177" s="35" t="s">
        <v>753</v>
      </c>
      <c r="H177" s="35" t="s">
        <v>754</v>
      </c>
      <c r="I177" s="35" t="s">
        <v>25</v>
      </c>
      <c r="J177" s="48">
        <v>44872</v>
      </c>
      <c r="K177" s="35">
        <v>96</v>
      </c>
      <c r="L177" s="49" t="s">
        <v>39</v>
      </c>
      <c r="M177" s="50" t="str">
        <f>VLOOKUP(Table6[[#This Row],[Product]],Table3[],2)</f>
        <v>Ultrathing V1</v>
      </c>
      <c r="N177" s="50" t="str">
        <f t="shared" si="7"/>
        <v>Nov</v>
      </c>
      <c r="O177" s="56">
        <f t="shared" si="8"/>
        <v>2022</v>
      </c>
      <c r="P177" s="51">
        <f>VLOOKUP(Table6[[#This Row],[Product]],Table3[],3)</f>
        <v>1.79</v>
      </c>
      <c r="Q177" s="35">
        <f>VLOOKUP(Table6[[#This Row],[Product]],Table3[],4)</f>
        <v>17</v>
      </c>
      <c r="R177" s="35">
        <f>Table6[[#This Row],[Quantity]]*Table6[[#This Row],[Case]]</f>
        <v>1632</v>
      </c>
      <c r="S177" s="35">
        <f>Table6[[#This Row],[Total Sales]]*Table6[[#This Row],[Cost]]</f>
        <v>2921.28</v>
      </c>
    </row>
    <row r="178" spans="1:19" x14ac:dyDescent="0.3">
      <c r="A178" s="54">
        <v>183</v>
      </c>
      <c r="B178" s="35" t="s">
        <v>755</v>
      </c>
      <c r="C178" s="35" t="s">
        <v>756</v>
      </c>
      <c r="D178" s="35" t="s">
        <v>28</v>
      </c>
      <c r="E178" s="35" t="str">
        <f t="shared" si="6"/>
        <v>M</v>
      </c>
      <c r="F178" s="35">
        <v>30</v>
      </c>
      <c r="G178" s="35" t="s">
        <v>757</v>
      </c>
      <c r="H178" s="35" t="s">
        <v>462</v>
      </c>
      <c r="I178" s="35" t="s">
        <v>32</v>
      </c>
      <c r="J178" s="48">
        <v>44779</v>
      </c>
      <c r="K178" s="35">
        <v>38</v>
      </c>
      <c r="L178" s="49" t="s">
        <v>39</v>
      </c>
      <c r="M178" s="50" t="str">
        <f>VLOOKUP(Table6[[#This Row],[Product]],Table3[],2)</f>
        <v>Ultrathing V1</v>
      </c>
      <c r="N178" s="50" t="str">
        <f t="shared" si="7"/>
        <v>Aug</v>
      </c>
      <c r="O178" s="56">
        <f t="shared" si="8"/>
        <v>2022</v>
      </c>
      <c r="P178" s="51">
        <f>VLOOKUP(Table6[[#This Row],[Product]],Table3[],3)</f>
        <v>1.79</v>
      </c>
      <c r="Q178" s="35">
        <f>VLOOKUP(Table6[[#This Row],[Product]],Table3[],4)</f>
        <v>17</v>
      </c>
      <c r="R178" s="35">
        <f>Table6[[#This Row],[Quantity]]*Table6[[#This Row],[Case]]</f>
        <v>646</v>
      </c>
      <c r="S178" s="35">
        <f>Table6[[#This Row],[Total Sales]]*Table6[[#This Row],[Cost]]</f>
        <v>1156.3399999999999</v>
      </c>
    </row>
    <row r="179" spans="1:19" x14ac:dyDescent="0.3">
      <c r="A179" s="54">
        <v>184</v>
      </c>
      <c r="B179" s="35" t="s">
        <v>758</v>
      </c>
      <c r="C179" s="35" t="s">
        <v>759</v>
      </c>
      <c r="D179" s="35" t="s">
        <v>51</v>
      </c>
      <c r="E179" s="35" t="str">
        <f t="shared" si="6"/>
        <v>F</v>
      </c>
      <c r="F179" s="35">
        <v>60</v>
      </c>
      <c r="G179" s="35" t="s">
        <v>760</v>
      </c>
      <c r="H179" s="35" t="s">
        <v>627</v>
      </c>
      <c r="I179" s="35" t="s">
        <v>294</v>
      </c>
      <c r="J179" s="48" t="s">
        <v>13718</v>
      </c>
      <c r="K179" s="35">
        <v>42</v>
      </c>
      <c r="L179" s="49" t="s">
        <v>70</v>
      </c>
      <c r="M179" s="50" t="str">
        <f>VLOOKUP(Table6[[#This Row],[Product]],Table3[],2)</f>
        <v>Megawidget M</v>
      </c>
      <c r="N179" s="50" t="str">
        <f t="shared" si="7"/>
        <v>Feb</v>
      </c>
      <c r="O179" s="56">
        <f t="shared" si="8"/>
        <v>2020</v>
      </c>
      <c r="P179" s="51">
        <f>VLOOKUP(Table6[[#This Row],[Product]],Table3[],3)</f>
        <v>1.29</v>
      </c>
      <c r="Q179" s="35">
        <f>VLOOKUP(Table6[[#This Row],[Product]],Table3[],4)</f>
        <v>24</v>
      </c>
      <c r="R179" s="35">
        <f>Table6[[#This Row],[Quantity]]*Table6[[#This Row],[Case]]</f>
        <v>1008</v>
      </c>
      <c r="S179" s="35">
        <f>Table6[[#This Row],[Total Sales]]*Table6[[#This Row],[Cost]]</f>
        <v>1300.32</v>
      </c>
    </row>
    <row r="180" spans="1:19" x14ac:dyDescent="0.3">
      <c r="A180" s="54">
        <v>185</v>
      </c>
      <c r="B180" s="35" t="s">
        <v>761</v>
      </c>
      <c r="C180" s="35" t="s">
        <v>762</v>
      </c>
      <c r="D180" s="35" t="s">
        <v>15</v>
      </c>
      <c r="E180" s="35" t="str">
        <f t="shared" si="6"/>
        <v>F</v>
      </c>
      <c r="F180" s="35">
        <v>60</v>
      </c>
      <c r="G180" s="35" t="s">
        <v>763</v>
      </c>
      <c r="H180" s="35" t="s">
        <v>764</v>
      </c>
      <c r="I180" s="35" t="s">
        <v>32</v>
      </c>
      <c r="J180" s="48" t="s">
        <v>13661</v>
      </c>
      <c r="K180" s="35">
        <v>31</v>
      </c>
      <c r="L180" s="49" t="s">
        <v>45</v>
      </c>
      <c r="M180" s="50" t="str">
        <f>VLOOKUP(Table6[[#This Row],[Product]],Table3[],2)</f>
        <v>Gigastuff</v>
      </c>
      <c r="N180" s="50" t="str">
        <f t="shared" si="7"/>
        <v>May</v>
      </c>
      <c r="O180" s="56">
        <f t="shared" si="8"/>
        <v>2021</v>
      </c>
      <c r="P180" s="51">
        <f>VLOOKUP(Table6[[#This Row],[Product]],Table3[],3)</f>
        <v>1.89</v>
      </c>
      <c r="Q180" s="35">
        <f>VLOOKUP(Table6[[#This Row],[Product]],Table3[],4)</f>
        <v>18</v>
      </c>
      <c r="R180" s="35">
        <f>Table6[[#This Row],[Quantity]]*Table6[[#This Row],[Case]]</f>
        <v>558</v>
      </c>
      <c r="S180" s="35">
        <f>Table6[[#This Row],[Total Sales]]*Table6[[#This Row],[Cost]]</f>
        <v>1054.6199999999999</v>
      </c>
    </row>
    <row r="181" spans="1:19" x14ac:dyDescent="0.3">
      <c r="A181" s="54">
        <v>186</v>
      </c>
      <c r="B181" s="35" t="s">
        <v>765</v>
      </c>
      <c r="C181" s="35" t="s">
        <v>766</v>
      </c>
      <c r="D181" s="35" t="s">
        <v>28</v>
      </c>
      <c r="E181" s="35" t="str">
        <f t="shared" si="6"/>
        <v>M</v>
      </c>
      <c r="F181" s="35">
        <v>60</v>
      </c>
      <c r="G181" s="35" t="s">
        <v>767</v>
      </c>
      <c r="H181" s="35" t="s">
        <v>768</v>
      </c>
      <c r="I181" s="35" t="s">
        <v>124</v>
      </c>
      <c r="J181" s="48">
        <v>44198</v>
      </c>
      <c r="K181" s="35">
        <v>18</v>
      </c>
      <c r="L181" s="49" t="s">
        <v>20</v>
      </c>
      <c r="M181" s="50" t="str">
        <f>VLOOKUP(Table6[[#This Row],[Product]],Table3[],2)</f>
        <v>Hyperwotsit</v>
      </c>
      <c r="N181" s="50" t="str">
        <f t="shared" si="7"/>
        <v>Jan</v>
      </c>
      <c r="O181" s="56">
        <f t="shared" si="8"/>
        <v>2021</v>
      </c>
      <c r="P181" s="51">
        <f>VLOOKUP(Table6[[#This Row],[Product]],Table3[],3)</f>
        <v>2.0099999999999998</v>
      </c>
      <c r="Q181" s="35">
        <f>VLOOKUP(Table6[[#This Row],[Product]],Table3[],4)</f>
        <v>20</v>
      </c>
      <c r="R181" s="35">
        <f>Table6[[#This Row],[Quantity]]*Table6[[#This Row],[Case]]</f>
        <v>360</v>
      </c>
      <c r="S181" s="35">
        <f>Table6[[#This Row],[Total Sales]]*Table6[[#This Row],[Cost]]</f>
        <v>723.59999999999991</v>
      </c>
    </row>
    <row r="182" spans="1:19" x14ac:dyDescent="0.3">
      <c r="A182" s="54">
        <v>187</v>
      </c>
      <c r="B182" s="35" t="s">
        <v>769</v>
      </c>
      <c r="C182" s="35" t="s">
        <v>770</v>
      </c>
      <c r="D182" s="35" t="s">
        <v>51</v>
      </c>
      <c r="E182" s="35" t="str">
        <f t="shared" si="6"/>
        <v>F</v>
      </c>
      <c r="F182" s="35">
        <v>30</v>
      </c>
      <c r="G182" s="35" t="s">
        <v>771</v>
      </c>
      <c r="H182" s="35" t="s">
        <v>772</v>
      </c>
      <c r="I182" s="35" t="s">
        <v>32</v>
      </c>
      <c r="J182" s="48" t="s">
        <v>13719</v>
      </c>
      <c r="K182" s="35">
        <v>73</v>
      </c>
      <c r="L182" s="49" t="s">
        <v>70</v>
      </c>
      <c r="M182" s="50" t="str">
        <f>VLOOKUP(Table6[[#This Row],[Product]],Table3[],2)</f>
        <v>Megawidget M</v>
      </c>
      <c r="N182" s="50" t="str">
        <f t="shared" si="7"/>
        <v>Apr</v>
      </c>
      <c r="O182" s="56">
        <f t="shared" si="8"/>
        <v>2020</v>
      </c>
      <c r="P182" s="51">
        <f>VLOOKUP(Table6[[#This Row],[Product]],Table3[],3)</f>
        <v>1.29</v>
      </c>
      <c r="Q182" s="35">
        <f>VLOOKUP(Table6[[#This Row],[Product]],Table3[],4)</f>
        <v>24</v>
      </c>
      <c r="R182" s="35">
        <f>Table6[[#This Row],[Quantity]]*Table6[[#This Row],[Case]]</f>
        <v>1752</v>
      </c>
      <c r="S182" s="35">
        <f>Table6[[#This Row],[Total Sales]]*Table6[[#This Row],[Cost]]</f>
        <v>2260.08</v>
      </c>
    </row>
    <row r="183" spans="1:19" x14ac:dyDescent="0.3">
      <c r="A183" s="54">
        <v>188</v>
      </c>
      <c r="B183" s="35" t="s">
        <v>773</v>
      </c>
      <c r="C183" s="35" t="s">
        <v>774</v>
      </c>
      <c r="D183" s="35" t="s">
        <v>28</v>
      </c>
      <c r="E183" s="35" t="str">
        <f t="shared" si="6"/>
        <v>M</v>
      </c>
      <c r="F183" s="35">
        <v>30</v>
      </c>
      <c r="G183" s="35" t="s">
        <v>775</v>
      </c>
      <c r="H183" s="35" t="s">
        <v>776</v>
      </c>
      <c r="I183" s="35" t="s">
        <v>777</v>
      </c>
      <c r="J183" s="48" t="s">
        <v>13720</v>
      </c>
      <c r="K183" s="35">
        <v>44</v>
      </c>
      <c r="L183" s="49" t="s">
        <v>33</v>
      </c>
      <c r="M183" s="50" t="str">
        <f>VLOOKUP(Table6[[#This Row],[Product]],Table3[],2)</f>
        <v>Megawidget L</v>
      </c>
      <c r="N183" s="50" t="str">
        <f t="shared" si="7"/>
        <v>Dec</v>
      </c>
      <c r="O183" s="56">
        <f t="shared" si="8"/>
        <v>2021</v>
      </c>
      <c r="P183" s="51">
        <f>VLOOKUP(Table6[[#This Row],[Product]],Table3[],3)</f>
        <v>1.79</v>
      </c>
      <c r="Q183" s="35">
        <f>VLOOKUP(Table6[[#This Row],[Product]],Table3[],4)</f>
        <v>24</v>
      </c>
      <c r="R183" s="35">
        <f>Table6[[#This Row],[Quantity]]*Table6[[#This Row],[Case]]</f>
        <v>1056</v>
      </c>
      <c r="S183" s="35">
        <f>Table6[[#This Row],[Total Sales]]*Table6[[#This Row],[Cost]]</f>
        <v>1890.24</v>
      </c>
    </row>
    <row r="184" spans="1:19" x14ac:dyDescent="0.3">
      <c r="A184" s="54">
        <v>189</v>
      </c>
      <c r="B184" s="35" t="s">
        <v>778</v>
      </c>
      <c r="C184" s="35" t="s">
        <v>779</v>
      </c>
      <c r="D184" s="35" t="s">
        <v>28</v>
      </c>
      <c r="E184" s="35" t="str">
        <f t="shared" si="6"/>
        <v>M</v>
      </c>
      <c r="F184" s="35">
        <v>60</v>
      </c>
      <c r="G184" s="35" t="s">
        <v>780</v>
      </c>
      <c r="H184" s="35" t="s">
        <v>781</v>
      </c>
      <c r="I184" s="35" t="s">
        <v>294</v>
      </c>
      <c r="J184" s="48">
        <v>44049</v>
      </c>
      <c r="K184" s="35">
        <v>21</v>
      </c>
      <c r="L184" s="49" t="s">
        <v>20</v>
      </c>
      <c r="M184" s="50" t="str">
        <f>VLOOKUP(Table6[[#This Row],[Product]],Table3[],2)</f>
        <v>Hyperwotsit</v>
      </c>
      <c r="N184" s="50" t="str">
        <f t="shared" si="7"/>
        <v>Aug</v>
      </c>
      <c r="O184" s="56">
        <f t="shared" si="8"/>
        <v>2020</v>
      </c>
      <c r="P184" s="51">
        <f>VLOOKUP(Table6[[#This Row],[Product]],Table3[],3)</f>
        <v>2.0099999999999998</v>
      </c>
      <c r="Q184" s="35">
        <f>VLOOKUP(Table6[[#This Row],[Product]],Table3[],4)</f>
        <v>20</v>
      </c>
      <c r="R184" s="35">
        <f>Table6[[#This Row],[Quantity]]*Table6[[#This Row],[Case]]</f>
        <v>420</v>
      </c>
      <c r="S184" s="35">
        <f>Table6[[#This Row],[Total Sales]]*Table6[[#This Row],[Cost]]</f>
        <v>844.19999999999993</v>
      </c>
    </row>
    <row r="185" spans="1:19" x14ac:dyDescent="0.3">
      <c r="A185" s="54">
        <v>190</v>
      </c>
      <c r="B185" s="35" t="s">
        <v>782</v>
      </c>
      <c r="C185" s="35" t="s">
        <v>783</v>
      </c>
      <c r="D185" s="35" t="s">
        <v>41</v>
      </c>
      <c r="E185" s="35" t="str">
        <f t="shared" si="6"/>
        <v>F</v>
      </c>
      <c r="F185" s="35">
        <v>90</v>
      </c>
      <c r="G185" s="35" t="s">
        <v>784</v>
      </c>
      <c r="H185" s="35" t="s">
        <v>443</v>
      </c>
      <c r="I185" s="35" t="s">
        <v>294</v>
      </c>
      <c r="J185" s="48">
        <v>44054</v>
      </c>
      <c r="K185" s="35">
        <v>46</v>
      </c>
      <c r="L185" s="49" t="s">
        <v>101</v>
      </c>
      <c r="M185" s="50" t="str">
        <f>VLOOKUP(Table6[[#This Row],[Product]],Table3[],2)</f>
        <v>Superwossname</v>
      </c>
      <c r="N185" s="50" t="str">
        <f t="shared" si="7"/>
        <v>Aug</v>
      </c>
      <c r="O185" s="56">
        <f t="shared" si="8"/>
        <v>2020</v>
      </c>
      <c r="P185" s="51">
        <f>VLOOKUP(Table6[[#This Row],[Product]],Table3[],3)</f>
        <v>3.49</v>
      </c>
      <c r="Q185" s="35">
        <f>VLOOKUP(Table6[[#This Row],[Product]],Table3[],4)</f>
        <v>20</v>
      </c>
      <c r="R185" s="35">
        <f>Table6[[#This Row],[Quantity]]*Table6[[#This Row],[Case]]</f>
        <v>920</v>
      </c>
      <c r="S185" s="35">
        <f>Table6[[#This Row],[Total Sales]]*Table6[[#This Row],[Cost]]</f>
        <v>3210.8</v>
      </c>
    </row>
    <row r="186" spans="1:19" x14ac:dyDescent="0.3">
      <c r="A186" s="54">
        <v>191</v>
      </c>
      <c r="B186" s="35" t="s">
        <v>785</v>
      </c>
      <c r="C186" s="35" t="s">
        <v>121</v>
      </c>
      <c r="D186" s="35" t="s">
        <v>28</v>
      </c>
      <c r="E186" s="35" t="str">
        <f t="shared" si="6"/>
        <v>M</v>
      </c>
      <c r="F186" s="35">
        <v>30</v>
      </c>
      <c r="G186" s="35" t="s">
        <v>786</v>
      </c>
      <c r="H186" s="35" t="s">
        <v>538</v>
      </c>
      <c r="I186" s="35" t="s">
        <v>32</v>
      </c>
      <c r="J186" s="48" t="s">
        <v>13721</v>
      </c>
      <c r="K186" s="35">
        <v>20</v>
      </c>
      <c r="L186" s="49" t="s">
        <v>70</v>
      </c>
      <c r="M186" s="50" t="str">
        <f>VLOOKUP(Table6[[#This Row],[Product]],Table3[],2)</f>
        <v>Megawidget M</v>
      </c>
      <c r="N186" s="50" t="str">
        <f t="shared" si="7"/>
        <v>Apr</v>
      </c>
      <c r="O186" s="56">
        <f t="shared" si="8"/>
        <v>2020</v>
      </c>
      <c r="P186" s="51">
        <f>VLOOKUP(Table6[[#This Row],[Product]],Table3[],3)</f>
        <v>1.29</v>
      </c>
      <c r="Q186" s="35">
        <f>VLOOKUP(Table6[[#This Row],[Product]],Table3[],4)</f>
        <v>24</v>
      </c>
      <c r="R186" s="35">
        <f>Table6[[#This Row],[Quantity]]*Table6[[#This Row],[Case]]</f>
        <v>480</v>
      </c>
      <c r="S186" s="35">
        <f>Table6[[#This Row],[Total Sales]]*Table6[[#This Row],[Cost]]</f>
        <v>619.20000000000005</v>
      </c>
    </row>
    <row r="187" spans="1:19" x14ac:dyDescent="0.3">
      <c r="A187" s="54">
        <v>192</v>
      </c>
      <c r="B187" s="35" t="s">
        <v>787</v>
      </c>
      <c r="C187" s="35" t="s">
        <v>788</v>
      </c>
      <c r="D187" s="35" t="s">
        <v>28</v>
      </c>
      <c r="E187" s="35" t="str">
        <f t="shared" si="6"/>
        <v>M</v>
      </c>
      <c r="F187" s="35">
        <v>30</v>
      </c>
      <c r="G187" s="35" t="s">
        <v>789</v>
      </c>
      <c r="H187" s="35" t="s">
        <v>378</v>
      </c>
      <c r="I187" s="35" t="s">
        <v>146</v>
      </c>
      <c r="J187" s="48">
        <v>44417</v>
      </c>
      <c r="K187" s="35">
        <v>6</v>
      </c>
      <c r="L187" s="49" t="s">
        <v>45</v>
      </c>
      <c r="M187" s="50" t="str">
        <f>VLOOKUP(Table6[[#This Row],[Product]],Table3[],2)</f>
        <v>Gigastuff</v>
      </c>
      <c r="N187" s="50" t="str">
        <f t="shared" si="7"/>
        <v>Aug</v>
      </c>
      <c r="O187" s="56">
        <f t="shared" si="8"/>
        <v>2021</v>
      </c>
      <c r="P187" s="51">
        <f>VLOOKUP(Table6[[#This Row],[Product]],Table3[],3)</f>
        <v>1.89</v>
      </c>
      <c r="Q187" s="35">
        <f>VLOOKUP(Table6[[#This Row],[Product]],Table3[],4)</f>
        <v>18</v>
      </c>
      <c r="R187" s="35">
        <f>Table6[[#This Row],[Quantity]]*Table6[[#This Row],[Case]]</f>
        <v>108</v>
      </c>
      <c r="S187" s="35">
        <f>Table6[[#This Row],[Total Sales]]*Table6[[#This Row],[Cost]]</f>
        <v>204.11999999999998</v>
      </c>
    </row>
    <row r="188" spans="1:19" x14ac:dyDescent="0.3">
      <c r="A188" s="54">
        <v>193</v>
      </c>
      <c r="B188" s="35" t="s">
        <v>790</v>
      </c>
      <c r="C188" s="35" t="s">
        <v>791</v>
      </c>
      <c r="D188" s="35" t="s">
        <v>117</v>
      </c>
      <c r="E188" s="35" t="str">
        <f t="shared" si="6"/>
        <v>M/F</v>
      </c>
      <c r="F188" s="35">
        <v>90</v>
      </c>
      <c r="G188" s="35" t="s">
        <v>792</v>
      </c>
      <c r="H188" s="35" t="s">
        <v>793</v>
      </c>
      <c r="I188" s="35" t="s">
        <v>178</v>
      </c>
      <c r="J188" s="48">
        <v>44348</v>
      </c>
      <c r="K188" s="35">
        <v>38</v>
      </c>
      <c r="L188" s="49" t="s">
        <v>33</v>
      </c>
      <c r="M188" s="50" t="str">
        <f>VLOOKUP(Table6[[#This Row],[Product]],Table3[],2)</f>
        <v>Megawidget L</v>
      </c>
      <c r="N188" s="50" t="str">
        <f t="shared" si="7"/>
        <v>Jun</v>
      </c>
      <c r="O188" s="56">
        <f t="shared" si="8"/>
        <v>2021</v>
      </c>
      <c r="P188" s="51">
        <f>VLOOKUP(Table6[[#This Row],[Product]],Table3[],3)</f>
        <v>1.79</v>
      </c>
      <c r="Q188" s="35">
        <f>VLOOKUP(Table6[[#This Row],[Product]],Table3[],4)</f>
        <v>24</v>
      </c>
      <c r="R188" s="35">
        <f>Table6[[#This Row],[Quantity]]*Table6[[#This Row],[Case]]</f>
        <v>912</v>
      </c>
      <c r="S188" s="35">
        <f>Table6[[#This Row],[Total Sales]]*Table6[[#This Row],[Cost]]</f>
        <v>1632.48</v>
      </c>
    </row>
    <row r="189" spans="1:19" x14ac:dyDescent="0.3">
      <c r="A189" s="54">
        <v>194</v>
      </c>
      <c r="B189" s="35" t="s">
        <v>794</v>
      </c>
      <c r="C189" s="35" t="s">
        <v>795</v>
      </c>
      <c r="D189" s="35" t="s">
        <v>51</v>
      </c>
      <c r="E189" s="35" t="str">
        <f t="shared" si="6"/>
        <v>F</v>
      </c>
      <c r="F189" s="35">
        <v>30</v>
      </c>
      <c r="G189" s="35" t="s">
        <v>796</v>
      </c>
      <c r="H189" s="35" t="s">
        <v>288</v>
      </c>
      <c r="I189" s="35" t="s">
        <v>32</v>
      </c>
      <c r="J189" s="48" t="s">
        <v>13722</v>
      </c>
      <c r="K189" s="35">
        <v>56</v>
      </c>
      <c r="L189" s="49" t="s">
        <v>39</v>
      </c>
      <c r="M189" s="50" t="str">
        <f>VLOOKUP(Table6[[#This Row],[Product]],Table3[],2)</f>
        <v>Ultrathing V1</v>
      </c>
      <c r="N189" s="50" t="str">
        <f t="shared" si="7"/>
        <v>May</v>
      </c>
      <c r="O189" s="56">
        <f t="shared" si="8"/>
        <v>2020</v>
      </c>
      <c r="P189" s="51">
        <f>VLOOKUP(Table6[[#This Row],[Product]],Table3[],3)</f>
        <v>1.79</v>
      </c>
      <c r="Q189" s="35">
        <f>VLOOKUP(Table6[[#This Row],[Product]],Table3[],4)</f>
        <v>17</v>
      </c>
      <c r="R189" s="35">
        <f>Table6[[#This Row],[Quantity]]*Table6[[#This Row],[Case]]</f>
        <v>952</v>
      </c>
      <c r="S189" s="35">
        <f>Table6[[#This Row],[Total Sales]]*Table6[[#This Row],[Cost]]</f>
        <v>1704.08</v>
      </c>
    </row>
    <row r="190" spans="1:19" x14ac:dyDescent="0.3">
      <c r="A190" s="54">
        <v>195</v>
      </c>
      <c r="B190" s="35" t="s">
        <v>797</v>
      </c>
      <c r="C190" s="35" t="s">
        <v>798</v>
      </c>
      <c r="D190" s="35" t="s">
        <v>15</v>
      </c>
      <c r="E190" s="35" t="str">
        <f t="shared" si="6"/>
        <v>F</v>
      </c>
      <c r="F190" s="35">
        <v>90</v>
      </c>
      <c r="G190" s="35" t="s">
        <v>799</v>
      </c>
      <c r="H190" s="35" t="s">
        <v>781</v>
      </c>
      <c r="I190" s="35" t="s">
        <v>294</v>
      </c>
      <c r="J190" s="48">
        <v>44449</v>
      </c>
      <c r="K190" s="35">
        <v>88</v>
      </c>
      <c r="L190" s="49" t="s">
        <v>20</v>
      </c>
      <c r="M190" s="50" t="str">
        <f>VLOOKUP(Table6[[#This Row],[Product]],Table3[],2)</f>
        <v>Hyperwotsit</v>
      </c>
      <c r="N190" s="50" t="str">
        <f t="shared" si="7"/>
        <v>Sep</v>
      </c>
      <c r="O190" s="56">
        <f t="shared" si="8"/>
        <v>2021</v>
      </c>
      <c r="P190" s="51">
        <f>VLOOKUP(Table6[[#This Row],[Product]],Table3[],3)</f>
        <v>2.0099999999999998</v>
      </c>
      <c r="Q190" s="35">
        <f>VLOOKUP(Table6[[#This Row],[Product]],Table3[],4)</f>
        <v>20</v>
      </c>
      <c r="R190" s="35">
        <f>Table6[[#This Row],[Quantity]]*Table6[[#This Row],[Case]]</f>
        <v>1760</v>
      </c>
      <c r="S190" s="35">
        <f>Table6[[#This Row],[Total Sales]]*Table6[[#This Row],[Cost]]</f>
        <v>3537.5999999999995</v>
      </c>
    </row>
    <row r="191" spans="1:19" x14ac:dyDescent="0.3">
      <c r="A191" s="54">
        <v>196</v>
      </c>
      <c r="B191" s="35" t="s">
        <v>800</v>
      </c>
      <c r="C191" s="35" t="s">
        <v>317</v>
      </c>
      <c r="D191" s="35" t="s">
        <v>28</v>
      </c>
      <c r="E191" s="35" t="str">
        <f t="shared" si="6"/>
        <v>M</v>
      </c>
      <c r="F191" s="35">
        <v>60</v>
      </c>
      <c r="G191" s="35" t="s">
        <v>801</v>
      </c>
      <c r="H191" s="35" t="s">
        <v>802</v>
      </c>
      <c r="I191" s="35" t="s">
        <v>294</v>
      </c>
      <c r="J191" s="48" t="s">
        <v>13723</v>
      </c>
      <c r="K191" s="35">
        <v>9</v>
      </c>
      <c r="L191" s="49" t="s">
        <v>70</v>
      </c>
      <c r="M191" s="50" t="str">
        <f>VLOOKUP(Table6[[#This Row],[Product]],Table3[],2)</f>
        <v>Megawidget M</v>
      </c>
      <c r="N191" s="50" t="str">
        <f t="shared" si="7"/>
        <v>Oct</v>
      </c>
      <c r="O191" s="56">
        <f t="shared" si="8"/>
        <v>2021</v>
      </c>
      <c r="P191" s="51">
        <f>VLOOKUP(Table6[[#This Row],[Product]],Table3[],3)</f>
        <v>1.29</v>
      </c>
      <c r="Q191" s="35">
        <f>VLOOKUP(Table6[[#This Row],[Product]],Table3[],4)</f>
        <v>24</v>
      </c>
      <c r="R191" s="35">
        <f>Table6[[#This Row],[Quantity]]*Table6[[#This Row],[Case]]</f>
        <v>216</v>
      </c>
      <c r="S191" s="35">
        <f>Table6[[#This Row],[Total Sales]]*Table6[[#This Row],[Cost]]</f>
        <v>278.64</v>
      </c>
    </row>
    <row r="192" spans="1:19" x14ac:dyDescent="0.3">
      <c r="A192" s="54">
        <v>197</v>
      </c>
      <c r="B192" s="35" t="s">
        <v>803</v>
      </c>
      <c r="C192" s="35" t="s">
        <v>804</v>
      </c>
      <c r="D192" s="35" t="s">
        <v>28</v>
      </c>
      <c r="E192" s="35" t="str">
        <f t="shared" si="6"/>
        <v>M</v>
      </c>
      <c r="F192" s="35">
        <v>90</v>
      </c>
      <c r="G192" s="35" t="s">
        <v>805</v>
      </c>
      <c r="H192" s="35" t="s">
        <v>806</v>
      </c>
      <c r="I192" s="35" t="s">
        <v>178</v>
      </c>
      <c r="J192" s="48">
        <v>44536</v>
      </c>
      <c r="K192" s="35">
        <v>38</v>
      </c>
      <c r="L192" s="49" t="s">
        <v>33</v>
      </c>
      <c r="M192" s="50" t="str">
        <f>VLOOKUP(Table6[[#This Row],[Product]],Table3[],2)</f>
        <v>Megawidget L</v>
      </c>
      <c r="N192" s="50" t="str">
        <f t="shared" si="7"/>
        <v>Dec</v>
      </c>
      <c r="O192" s="56">
        <f t="shared" si="8"/>
        <v>2021</v>
      </c>
      <c r="P192" s="51">
        <f>VLOOKUP(Table6[[#This Row],[Product]],Table3[],3)</f>
        <v>1.79</v>
      </c>
      <c r="Q192" s="35">
        <f>VLOOKUP(Table6[[#This Row],[Product]],Table3[],4)</f>
        <v>24</v>
      </c>
      <c r="R192" s="35">
        <f>Table6[[#This Row],[Quantity]]*Table6[[#This Row],[Case]]</f>
        <v>912</v>
      </c>
      <c r="S192" s="35">
        <f>Table6[[#This Row],[Total Sales]]*Table6[[#This Row],[Cost]]</f>
        <v>1632.48</v>
      </c>
    </row>
    <row r="193" spans="1:19" x14ac:dyDescent="0.3">
      <c r="A193" s="54">
        <v>198</v>
      </c>
      <c r="B193" s="35" t="s">
        <v>807</v>
      </c>
      <c r="C193" s="35" t="s">
        <v>808</v>
      </c>
      <c r="D193" s="35" t="s">
        <v>117</v>
      </c>
      <c r="E193" s="35" t="str">
        <f t="shared" si="6"/>
        <v>M/F</v>
      </c>
      <c r="F193" s="35">
        <v>60</v>
      </c>
      <c r="G193" s="35" t="s">
        <v>809</v>
      </c>
      <c r="H193" s="35" t="s">
        <v>810</v>
      </c>
      <c r="I193" s="35" t="s">
        <v>32</v>
      </c>
      <c r="J193" s="48">
        <v>44565</v>
      </c>
      <c r="K193" s="35">
        <v>10</v>
      </c>
      <c r="L193" s="49" t="s">
        <v>70</v>
      </c>
      <c r="M193" s="50" t="str">
        <f>VLOOKUP(Table6[[#This Row],[Product]],Table3[],2)</f>
        <v>Megawidget M</v>
      </c>
      <c r="N193" s="50" t="str">
        <f t="shared" si="7"/>
        <v>Jan</v>
      </c>
      <c r="O193" s="56">
        <f t="shared" si="8"/>
        <v>2022</v>
      </c>
      <c r="P193" s="51">
        <f>VLOOKUP(Table6[[#This Row],[Product]],Table3[],3)</f>
        <v>1.29</v>
      </c>
      <c r="Q193" s="35">
        <f>VLOOKUP(Table6[[#This Row],[Product]],Table3[],4)</f>
        <v>24</v>
      </c>
      <c r="R193" s="35">
        <f>Table6[[#This Row],[Quantity]]*Table6[[#This Row],[Case]]</f>
        <v>240</v>
      </c>
      <c r="S193" s="35">
        <f>Table6[[#This Row],[Total Sales]]*Table6[[#This Row],[Cost]]</f>
        <v>309.60000000000002</v>
      </c>
    </row>
    <row r="194" spans="1:19" x14ac:dyDescent="0.3">
      <c r="A194" s="54">
        <v>199</v>
      </c>
      <c r="B194" s="35" t="s">
        <v>811</v>
      </c>
      <c r="C194" s="35" t="s">
        <v>812</v>
      </c>
      <c r="D194" s="35" t="s">
        <v>28</v>
      </c>
      <c r="E194" s="35" t="str">
        <f t="shared" si="6"/>
        <v>M</v>
      </c>
      <c r="F194" s="35">
        <v>30</v>
      </c>
      <c r="G194" s="35" t="s">
        <v>813</v>
      </c>
      <c r="H194" s="35" t="s">
        <v>814</v>
      </c>
      <c r="I194" s="35" t="s">
        <v>124</v>
      </c>
      <c r="J194" s="48" t="s">
        <v>13685</v>
      </c>
      <c r="K194" s="35">
        <v>72</v>
      </c>
      <c r="L194" s="49" t="s">
        <v>54</v>
      </c>
      <c r="M194" s="50" t="str">
        <f>VLOOKUP(Table6[[#This Row],[Product]],Table3[],2)</f>
        <v>Megawidget S</v>
      </c>
      <c r="N194" s="50" t="str">
        <f t="shared" si="7"/>
        <v>Oct</v>
      </c>
      <c r="O194" s="56">
        <f t="shared" si="8"/>
        <v>2021</v>
      </c>
      <c r="P194" s="51">
        <f>VLOOKUP(Table6[[#This Row],[Product]],Table3[],3)</f>
        <v>0.69</v>
      </c>
      <c r="Q194" s="35">
        <f>VLOOKUP(Table6[[#This Row],[Product]],Table3[],4)</f>
        <v>24</v>
      </c>
      <c r="R194" s="35">
        <f>Table6[[#This Row],[Quantity]]*Table6[[#This Row],[Case]]</f>
        <v>1728</v>
      </c>
      <c r="S194" s="35">
        <f>Table6[[#This Row],[Total Sales]]*Table6[[#This Row],[Cost]]</f>
        <v>1192.32</v>
      </c>
    </row>
    <row r="195" spans="1:19" x14ac:dyDescent="0.3">
      <c r="A195" s="54">
        <v>200</v>
      </c>
      <c r="B195" s="35" t="s">
        <v>815</v>
      </c>
      <c r="C195" s="35" t="s">
        <v>816</v>
      </c>
      <c r="D195" s="35" t="s">
        <v>15</v>
      </c>
      <c r="E195" s="35" t="str">
        <f t="shared" ref="E195:E258" si="9">IF(OR(D195="Mrs", D195="Miss", D195="Ms"), "F", IF(OR(D195="Mr"), "M", IF(OR(D195="Dr", D195="Prof", D195="Rev"), "M/F", "")))</f>
        <v>F</v>
      </c>
      <c r="F195" s="35">
        <v>60</v>
      </c>
      <c r="G195" s="35" t="s">
        <v>817</v>
      </c>
      <c r="H195" s="35" t="s">
        <v>818</v>
      </c>
      <c r="I195" s="35" t="s">
        <v>819</v>
      </c>
      <c r="J195" s="48">
        <v>44531</v>
      </c>
      <c r="K195" s="35">
        <v>69</v>
      </c>
      <c r="L195" s="49" t="s">
        <v>159</v>
      </c>
      <c r="M195" s="50" t="str">
        <f>VLOOKUP(Table6[[#This Row],[Product]],Table3[],2)</f>
        <v>Ultrathing V3</v>
      </c>
      <c r="N195" s="50" t="str">
        <f t="shared" ref="N195:N258" si="10">TEXT(J195,"mmm")</f>
        <v>Dec</v>
      </c>
      <c r="O195" s="56">
        <f t="shared" ref="O195:O258" si="11">YEAR(J195)</f>
        <v>2021</v>
      </c>
      <c r="P195" s="51">
        <f>VLOOKUP(Table6[[#This Row],[Product]],Table3[],3)</f>
        <v>3.39</v>
      </c>
      <c r="Q195" s="35">
        <f>VLOOKUP(Table6[[#This Row],[Product]],Table3[],4)</f>
        <v>24</v>
      </c>
      <c r="R195" s="35">
        <f>Table6[[#This Row],[Quantity]]*Table6[[#This Row],[Case]]</f>
        <v>1656</v>
      </c>
      <c r="S195" s="35">
        <f>Table6[[#This Row],[Total Sales]]*Table6[[#This Row],[Cost]]</f>
        <v>5613.84</v>
      </c>
    </row>
    <row r="196" spans="1:19" x14ac:dyDescent="0.3">
      <c r="A196" s="54">
        <v>201</v>
      </c>
      <c r="B196" s="35" t="s">
        <v>820</v>
      </c>
      <c r="C196" s="35" t="s">
        <v>821</v>
      </c>
      <c r="D196" s="35" t="s">
        <v>28</v>
      </c>
      <c r="E196" s="35" t="str">
        <f t="shared" si="9"/>
        <v>M</v>
      </c>
      <c r="F196" s="35">
        <v>90</v>
      </c>
      <c r="G196" s="35" t="s">
        <v>822</v>
      </c>
      <c r="H196" s="35" t="s">
        <v>823</v>
      </c>
      <c r="I196" s="35" t="s">
        <v>187</v>
      </c>
      <c r="J196" s="48" t="s">
        <v>13693</v>
      </c>
      <c r="K196" s="35">
        <v>80</v>
      </c>
      <c r="L196" s="49" t="s">
        <v>39</v>
      </c>
      <c r="M196" s="50" t="str">
        <f>VLOOKUP(Table6[[#This Row],[Product]],Table3[],2)</f>
        <v>Ultrathing V1</v>
      </c>
      <c r="N196" s="50" t="str">
        <f t="shared" si="10"/>
        <v>Jan</v>
      </c>
      <c r="O196" s="56">
        <f t="shared" si="11"/>
        <v>2022</v>
      </c>
      <c r="P196" s="51">
        <f>VLOOKUP(Table6[[#This Row],[Product]],Table3[],3)</f>
        <v>1.79</v>
      </c>
      <c r="Q196" s="35">
        <f>VLOOKUP(Table6[[#This Row],[Product]],Table3[],4)</f>
        <v>17</v>
      </c>
      <c r="R196" s="35">
        <f>Table6[[#This Row],[Quantity]]*Table6[[#This Row],[Case]]</f>
        <v>1360</v>
      </c>
      <c r="S196" s="35">
        <f>Table6[[#This Row],[Total Sales]]*Table6[[#This Row],[Cost]]</f>
        <v>2434.4</v>
      </c>
    </row>
    <row r="197" spans="1:19" x14ac:dyDescent="0.3">
      <c r="A197" s="54">
        <v>202</v>
      </c>
      <c r="B197" s="35" t="s">
        <v>824</v>
      </c>
      <c r="C197" s="35" t="s">
        <v>825</v>
      </c>
      <c r="D197" s="35" t="s">
        <v>28</v>
      </c>
      <c r="E197" s="35" t="str">
        <f t="shared" si="9"/>
        <v>M</v>
      </c>
      <c r="F197" s="35">
        <v>30</v>
      </c>
      <c r="G197" s="35" t="s">
        <v>826</v>
      </c>
      <c r="H197" s="35" t="s">
        <v>827</v>
      </c>
      <c r="I197" s="35" t="s">
        <v>124</v>
      </c>
      <c r="J197" s="48">
        <v>44352</v>
      </c>
      <c r="K197" s="35">
        <v>80</v>
      </c>
      <c r="L197" s="49" t="s">
        <v>159</v>
      </c>
      <c r="M197" s="50" t="str">
        <f>VLOOKUP(Table6[[#This Row],[Product]],Table3[],2)</f>
        <v>Ultrathing V3</v>
      </c>
      <c r="N197" s="50" t="str">
        <f t="shared" si="10"/>
        <v>Jun</v>
      </c>
      <c r="O197" s="56">
        <f t="shared" si="11"/>
        <v>2021</v>
      </c>
      <c r="P197" s="51">
        <f>VLOOKUP(Table6[[#This Row],[Product]],Table3[],3)</f>
        <v>3.39</v>
      </c>
      <c r="Q197" s="35">
        <f>VLOOKUP(Table6[[#This Row],[Product]],Table3[],4)</f>
        <v>24</v>
      </c>
      <c r="R197" s="35">
        <f>Table6[[#This Row],[Quantity]]*Table6[[#This Row],[Case]]</f>
        <v>1920</v>
      </c>
      <c r="S197" s="35">
        <f>Table6[[#This Row],[Total Sales]]*Table6[[#This Row],[Cost]]</f>
        <v>6508.8</v>
      </c>
    </row>
    <row r="198" spans="1:19" x14ac:dyDescent="0.3">
      <c r="A198" s="54">
        <v>204</v>
      </c>
      <c r="B198" s="35" t="s">
        <v>831</v>
      </c>
      <c r="C198" s="35" t="s">
        <v>832</v>
      </c>
      <c r="D198" s="35" t="s">
        <v>28</v>
      </c>
      <c r="E198" s="35" t="str">
        <f t="shared" si="9"/>
        <v>M</v>
      </c>
      <c r="F198" s="35">
        <v>30</v>
      </c>
      <c r="G198" s="35" t="s">
        <v>833</v>
      </c>
      <c r="H198" s="35" t="s">
        <v>834</v>
      </c>
      <c r="I198" s="35" t="s">
        <v>32</v>
      </c>
      <c r="J198" s="48" t="s">
        <v>13672</v>
      </c>
      <c r="K198" s="35">
        <v>50</v>
      </c>
      <c r="L198" s="49" t="s">
        <v>45</v>
      </c>
      <c r="M198" s="50" t="str">
        <f>VLOOKUP(Table6[[#This Row],[Product]],Table3[],2)</f>
        <v>Gigastuff</v>
      </c>
      <c r="N198" s="50" t="str">
        <f t="shared" si="10"/>
        <v>Sep</v>
      </c>
      <c r="O198" s="56">
        <f t="shared" si="11"/>
        <v>2022</v>
      </c>
      <c r="P198" s="51">
        <f>VLOOKUP(Table6[[#This Row],[Product]],Table3[],3)</f>
        <v>1.89</v>
      </c>
      <c r="Q198" s="35">
        <f>VLOOKUP(Table6[[#This Row],[Product]],Table3[],4)</f>
        <v>18</v>
      </c>
      <c r="R198" s="35">
        <f>Table6[[#This Row],[Quantity]]*Table6[[#This Row],[Case]]</f>
        <v>900</v>
      </c>
      <c r="S198" s="35">
        <f>Table6[[#This Row],[Total Sales]]*Table6[[#This Row],[Cost]]</f>
        <v>1701</v>
      </c>
    </row>
    <row r="199" spans="1:19" x14ac:dyDescent="0.3">
      <c r="A199" s="54">
        <v>205</v>
      </c>
      <c r="B199" s="35" t="s">
        <v>835</v>
      </c>
      <c r="C199" s="35" t="s">
        <v>836</v>
      </c>
      <c r="D199" s="35" t="s">
        <v>51</v>
      </c>
      <c r="E199" s="35" t="str">
        <f t="shared" si="9"/>
        <v>F</v>
      </c>
      <c r="F199" s="35">
        <v>60</v>
      </c>
      <c r="G199" s="35" t="s">
        <v>837</v>
      </c>
      <c r="H199" s="35" t="s">
        <v>838</v>
      </c>
      <c r="I199" s="35" t="s">
        <v>839</v>
      </c>
      <c r="J199" s="48" t="s">
        <v>13724</v>
      </c>
      <c r="K199" s="35">
        <v>19</v>
      </c>
      <c r="L199" s="49" t="s">
        <v>20</v>
      </c>
      <c r="M199" s="50" t="str">
        <f>VLOOKUP(Table6[[#This Row],[Product]],Table3[],2)</f>
        <v>Hyperwotsit</v>
      </c>
      <c r="N199" s="50" t="str">
        <f t="shared" si="10"/>
        <v>Aug</v>
      </c>
      <c r="O199" s="56">
        <f t="shared" si="11"/>
        <v>2020</v>
      </c>
      <c r="P199" s="51">
        <f>VLOOKUP(Table6[[#This Row],[Product]],Table3[],3)</f>
        <v>2.0099999999999998</v>
      </c>
      <c r="Q199" s="35">
        <f>VLOOKUP(Table6[[#This Row],[Product]],Table3[],4)</f>
        <v>20</v>
      </c>
      <c r="R199" s="35">
        <f>Table6[[#This Row],[Quantity]]*Table6[[#This Row],[Case]]</f>
        <v>380</v>
      </c>
      <c r="S199" s="35">
        <f>Table6[[#This Row],[Total Sales]]*Table6[[#This Row],[Cost]]</f>
        <v>763.8</v>
      </c>
    </row>
    <row r="200" spans="1:19" x14ac:dyDescent="0.3">
      <c r="A200" s="54">
        <v>206</v>
      </c>
      <c r="B200" s="35" t="s">
        <v>840</v>
      </c>
      <c r="C200" s="35" t="s">
        <v>841</v>
      </c>
      <c r="D200" s="35" t="s">
        <v>28</v>
      </c>
      <c r="E200" s="35" t="str">
        <f t="shared" si="9"/>
        <v>M</v>
      </c>
      <c r="F200" s="35">
        <v>30</v>
      </c>
      <c r="G200" s="35" t="s">
        <v>837</v>
      </c>
      <c r="H200" s="35" t="s">
        <v>842</v>
      </c>
      <c r="I200" s="35" t="s">
        <v>32</v>
      </c>
      <c r="J200" s="48">
        <v>44261</v>
      </c>
      <c r="K200" s="35">
        <v>46</v>
      </c>
      <c r="L200" s="49" t="s">
        <v>54</v>
      </c>
      <c r="M200" s="50" t="str">
        <f>VLOOKUP(Table6[[#This Row],[Product]],Table3[],2)</f>
        <v>Megawidget S</v>
      </c>
      <c r="N200" s="50" t="str">
        <f t="shared" si="10"/>
        <v>Mar</v>
      </c>
      <c r="O200" s="56">
        <f t="shared" si="11"/>
        <v>2021</v>
      </c>
      <c r="P200" s="51">
        <f>VLOOKUP(Table6[[#This Row],[Product]],Table3[],3)</f>
        <v>0.69</v>
      </c>
      <c r="Q200" s="35">
        <f>VLOOKUP(Table6[[#This Row],[Product]],Table3[],4)</f>
        <v>24</v>
      </c>
      <c r="R200" s="35">
        <f>Table6[[#This Row],[Quantity]]*Table6[[#This Row],[Case]]</f>
        <v>1104</v>
      </c>
      <c r="S200" s="35">
        <f>Table6[[#This Row],[Total Sales]]*Table6[[#This Row],[Cost]]</f>
        <v>761.76</v>
      </c>
    </row>
    <row r="201" spans="1:19" x14ac:dyDescent="0.3">
      <c r="A201" s="54">
        <v>207</v>
      </c>
      <c r="B201" s="35" t="s">
        <v>843</v>
      </c>
      <c r="C201" s="35" t="s">
        <v>844</v>
      </c>
      <c r="D201" s="35" t="s">
        <v>51</v>
      </c>
      <c r="E201" s="35" t="str">
        <f t="shared" si="9"/>
        <v>F</v>
      </c>
      <c r="F201" s="35">
        <v>90</v>
      </c>
      <c r="G201" s="35" t="s">
        <v>845</v>
      </c>
      <c r="H201" s="35" t="s">
        <v>447</v>
      </c>
      <c r="I201" s="35" t="s">
        <v>32</v>
      </c>
      <c r="J201" s="48" t="s">
        <v>13725</v>
      </c>
      <c r="K201" s="35">
        <v>74</v>
      </c>
      <c r="L201" s="49" t="s">
        <v>20</v>
      </c>
      <c r="M201" s="50" t="str">
        <f>VLOOKUP(Table6[[#This Row],[Product]],Table3[],2)</f>
        <v>Hyperwotsit</v>
      </c>
      <c r="N201" s="50" t="str">
        <f t="shared" si="10"/>
        <v>Nov</v>
      </c>
      <c r="O201" s="56">
        <f t="shared" si="11"/>
        <v>2021</v>
      </c>
      <c r="P201" s="51">
        <f>VLOOKUP(Table6[[#This Row],[Product]],Table3[],3)</f>
        <v>2.0099999999999998</v>
      </c>
      <c r="Q201" s="35">
        <f>VLOOKUP(Table6[[#This Row],[Product]],Table3[],4)</f>
        <v>20</v>
      </c>
      <c r="R201" s="35">
        <f>Table6[[#This Row],[Quantity]]*Table6[[#This Row],[Case]]</f>
        <v>1480</v>
      </c>
      <c r="S201" s="35">
        <f>Table6[[#This Row],[Total Sales]]*Table6[[#This Row],[Cost]]</f>
        <v>2974.7999999999997</v>
      </c>
    </row>
    <row r="202" spans="1:19" x14ac:dyDescent="0.3">
      <c r="A202" s="54">
        <v>208</v>
      </c>
      <c r="B202" s="35" t="s">
        <v>846</v>
      </c>
      <c r="C202" s="35" t="s">
        <v>847</v>
      </c>
      <c r="D202" s="35" t="s">
        <v>28</v>
      </c>
      <c r="E202" s="35" t="str">
        <f t="shared" si="9"/>
        <v>M</v>
      </c>
      <c r="F202" s="35">
        <v>60</v>
      </c>
      <c r="G202" s="35" t="s">
        <v>15097</v>
      </c>
      <c r="H202" s="35" t="s">
        <v>849</v>
      </c>
      <c r="I202" s="35" t="s">
        <v>124</v>
      </c>
      <c r="J202" s="48" t="s">
        <v>13726</v>
      </c>
      <c r="K202" s="35">
        <v>17</v>
      </c>
      <c r="L202" s="49" t="s">
        <v>33</v>
      </c>
      <c r="M202" s="50" t="str">
        <f>VLOOKUP(Table6[[#This Row],[Product]],Table3[],2)</f>
        <v>Megawidget L</v>
      </c>
      <c r="N202" s="50" t="str">
        <f t="shared" si="10"/>
        <v>Jan</v>
      </c>
      <c r="O202" s="56">
        <f t="shared" si="11"/>
        <v>2020</v>
      </c>
      <c r="P202" s="51">
        <f>VLOOKUP(Table6[[#This Row],[Product]],Table3[],3)</f>
        <v>1.79</v>
      </c>
      <c r="Q202" s="35">
        <f>VLOOKUP(Table6[[#This Row],[Product]],Table3[],4)</f>
        <v>24</v>
      </c>
      <c r="R202" s="35">
        <f>Table6[[#This Row],[Quantity]]*Table6[[#This Row],[Case]]</f>
        <v>408</v>
      </c>
      <c r="S202" s="35">
        <f>Table6[[#This Row],[Total Sales]]*Table6[[#This Row],[Cost]]</f>
        <v>730.32</v>
      </c>
    </row>
    <row r="203" spans="1:19" x14ac:dyDescent="0.3">
      <c r="A203" s="54">
        <v>209</v>
      </c>
      <c r="B203" s="35" t="s">
        <v>850</v>
      </c>
      <c r="C203" s="35" t="s">
        <v>851</v>
      </c>
      <c r="D203" s="35" t="s">
        <v>15</v>
      </c>
      <c r="E203" s="35" t="str">
        <f t="shared" si="9"/>
        <v>F</v>
      </c>
      <c r="F203" s="35">
        <v>60</v>
      </c>
      <c r="G203" s="35" t="s">
        <v>852</v>
      </c>
      <c r="H203" s="35" t="s">
        <v>853</v>
      </c>
      <c r="I203" s="35" t="s">
        <v>32</v>
      </c>
      <c r="J203" s="48" t="s">
        <v>13727</v>
      </c>
      <c r="K203" s="35">
        <v>8</v>
      </c>
      <c r="L203" s="49" t="s">
        <v>33</v>
      </c>
      <c r="M203" s="50" t="str">
        <f>VLOOKUP(Table6[[#This Row],[Product]],Table3[],2)</f>
        <v>Megawidget L</v>
      </c>
      <c r="N203" s="50" t="str">
        <f t="shared" si="10"/>
        <v>Jul</v>
      </c>
      <c r="O203" s="56">
        <f t="shared" si="11"/>
        <v>2022</v>
      </c>
      <c r="P203" s="51">
        <f>VLOOKUP(Table6[[#This Row],[Product]],Table3[],3)</f>
        <v>1.79</v>
      </c>
      <c r="Q203" s="35">
        <f>VLOOKUP(Table6[[#This Row],[Product]],Table3[],4)</f>
        <v>24</v>
      </c>
      <c r="R203" s="35">
        <f>Table6[[#This Row],[Quantity]]*Table6[[#This Row],[Case]]</f>
        <v>192</v>
      </c>
      <c r="S203" s="35">
        <f>Table6[[#This Row],[Total Sales]]*Table6[[#This Row],[Cost]]</f>
        <v>343.68</v>
      </c>
    </row>
    <row r="204" spans="1:19" x14ac:dyDescent="0.3">
      <c r="A204" s="54">
        <v>210</v>
      </c>
      <c r="B204" s="35" t="s">
        <v>854</v>
      </c>
      <c r="C204" s="35" t="s">
        <v>855</v>
      </c>
      <c r="D204" s="35" t="s">
        <v>51</v>
      </c>
      <c r="E204" s="35" t="str">
        <f t="shared" si="9"/>
        <v>F</v>
      </c>
      <c r="F204" s="35">
        <v>60</v>
      </c>
      <c r="G204" s="35" t="s">
        <v>856</v>
      </c>
      <c r="H204" s="35" t="s">
        <v>702</v>
      </c>
      <c r="I204" s="35" t="s">
        <v>703</v>
      </c>
      <c r="J204" s="48">
        <v>44813</v>
      </c>
      <c r="K204" s="35">
        <v>4</v>
      </c>
      <c r="L204" s="49" t="s">
        <v>159</v>
      </c>
      <c r="M204" s="50" t="str">
        <f>VLOOKUP(Table6[[#This Row],[Product]],Table3[],2)</f>
        <v>Ultrathing V3</v>
      </c>
      <c r="N204" s="50" t="str">
        <f t="shared" si="10"/>
        <v>Sep</v>
      </c>
      <c r="O204" s="56">
        <f t="shared" si="11"/>
        <v>2022</v>
      </c>
      <c r="P204" s="51">
        <f>VLOOKUP(Table6[[#This Row],[Product]],Table3[],3)</f>
        <v>3.39</v>
      </c>
      <c r="Q204" s="35">
        <f>VLOOKUP(Table6[[#This Row],[Product]],Table3[],4)</f>
        <v>24</v>
      </c>
      <c r="R204" s="35">
        <f>Table6[[#This Row],[Quantity]]*Table6[[#This Row],[Case]]</f>
        <v>96</v>
      </c>
      <c r="S204" s="35">
        <f>Table6[[#This Row],[Total Sales]]*Table6[[#This Row],[Cost]]</f>
        <v>325.44</v>
      </c>
    </row>
    <row r="205" spans="1:19" x14ac:dyDescent="0.3">
      <c r="A205" s="54">
        <v>211</v>
      </c>
      <c r="B205" s="35" t="s">
        <v>857</v>
      </c>
      <c r="C205" s="35" t="s">
        <v>858</v>
      </c>
      <c r="D205" s="35" t="s">
        <v>51</v>
      </c>
      <c r="E205" s="35" t="str">
        <f t="shared" si="9"/>
        <v>F</v>
      </c>
      <c r="F205" s="35">
        <v>30</v>
      </c>
      <c r="G205" s="35" t="s">
        <v>859</v>
      </c>
      <c r="H205" s="35" t="s">
        <v>860</v>
      </c>
      <c r="I205" s="35" t="s">
        <v>861</v>
      </c>
      <c r="J205" s="48" t="s">
        <v>13728</v>
      </c>
      <c r="K205" s="35">
        <v>35</v>
      </c>
      <c r="L205" s="49" t="s">
        <v>64</v>
      </c>
      <c r="M205" s="50" t="str">
        <f>VLOOKUP(Table6[[#This Row],[Product]],Table3[],2)</f>
        <v>Ultrathing V4</v>
      </c>
      <c r="N205" s="50" t="str">
        <f t="shared" si="10"/>
        <v>Jul</v>
      </c>
      <c r="O205" s="56">
        <f t="shared" si="11"/>
        <v>2021</v>
      </c>
      <c r="P205" s="51">
        <f>VLOOKUP(Table6[[#This Row],[Product]],Table3[],3)</f>
        <v>3.99</v>
      </c>
      <c r="Q205" s="35">
        <f>VLOOKUP(Table6[[#This Row],[Product]],Table3[],4)</f>
        <v>24</v>
      </c>
      <c r="R205" s="35">
        <f>Table6[[#This Row],[Quantity]]*Table6[[#This Row],[Case]]</f>
        <v>840</v>
      </c>
      <c r="S205" s="35">
        <f>Table6[[#This Row],[Total Sales]]*Table6[[#This Row],[Cost]]</f>
        <v>3351.6000000000004</v>
      </c>
    </row>
    <row r="206" spans="1:19" x14ac:dyDescent="0.3">
      <c r="A206" s="54">
        <v>212</v>
      </c>
      <c r="B206" s="35" t="s">
        <v>862</v>
      </c>
      <c r="C206" s="35" t="s">
        <v>653</v>
      </c>
      <c r="D206" s="35" t="s">
        <v>15</v>
      </c>
      <c r="E206" s="35" t="str">
        <f t="shared" si="9"/>
        <v>F</v>
      </c>
      <c r="F206" s="35">
        <v>30</v>
      </c>
      <c r="G206" s="35" t="s">
        <v>863</v>
      </c>
      <c r="H206" s="35" t="s">
        <v>864</v>
      </c>
      <c r="I206" s="35" t="s">
        <v>19</v>
      </c>
      <c r="J206" s="48">
        <v>44175</v>
      </c>
      <c r="K206" s="35">
        <v>3</v>
      </c>
      <c r="L206" s="49" t="s">
        <v>70</v>
      </c>
      <c r="M206" s="50" t="str">
        <f>VLOOKUP(Table6[[#This Row],[Product]],Table3[],2)</f>
        <v>Megawidget M</v>
      </c>
      <c r="N206" s="50" t="str">
        <f t="shared" si="10"/>
        <v>Dec</v>
      </c>
      <c r="O206" s="56">
        <f t="shared" si="11"/>
        <v>2020</v>
      </c>
      <c r="P206" s="51">
        <f>VLOOKUP(Table6[[#This Row],[Product]],Table3[],3)</f>
        <v>1.29</v>
      </c>
      <c r="Q206" s="35">
        <f>VLOOKUP(Table6[[#This Row],[Product]],Table3[],4)</f>
        <v>24</v>
      </c>
      <c r="R206" s="35">
        <f>Table6[[#This Row],[Quantity]]*Table6[[#This Row],[Case]]</f>
        <v>72</v>
      </c>
      <c r="S206" s="35">
        <f>Table6[[#This Row],[Total Sales]]*Table6[[#This Row],[Cost]]</f>
        <v>92.88</v>
      </c>
    </row>
    <row r="207" spans="1:19" x14ac:dyDescent="0.3">
      <c r="A207" s="54">
        <v>213</v>
      </c>
      <c r="B207" s="35" t="s">
        <v>865</v>
      </c>
      <c r="C207" s="35" t="s">
        <v>866</v>
      </c>
      <c r="D207" s="35" t="s">
        <v>28</v>
      </c>
      <c r="E207" s="35" t="str">
        <f t="shared" si="9"/>
        <v>M</v>
      </c>
      <c r="F207" s="35">
        <v>90</v>
      </c>
      <c r="G207" s="35" t="s">
        <v>867</v>
      </c>
      <c r="H207" s="35" t="s">
        <v>868</v>
      </c>
      <c r="I207" s="35" t="s">
        <v>32</v>
      </c>
      <c r="J207" s="48" t="s">
        <v>13729</v>
      </c>
      <c r="K207" s="35">
        <v>87</v>
      </c>
      <c r="L207" s="49" t="s">
        <v>20</v>
      </c>
      <c r="M207" s="50" t="str">
        <f>VLOOKUP(Table6[[#This Row],[Product]],Table3[],2)</f>
        <v>Hyperwotsit</v>
      </c>
      <c r="N207" s="50" t="str">
        <f t="shared" si="10"/>
        <v>Sep</v>
      </c>
      <c r="O207" s="56">
        <f t="shared" si="11"/>
        <v>2021</v>
      </c>
      <c r="P207" s="51">
        <f>VLOOKUP(Table6[[#This Row],[Product]],Table3[],3)</f>
        <v>2.0099999999999998</v>
      </c>
      <c r="Q207" s="35">
        <f>VLOOKUP(Table6[[#This Row],[Product]],Table3[],4)</f>
        <v>20</v>
      </c>
      <c r="R207" s="35">
        <f>Table6[[#This Row],[Quantity]]*Table6[[#This Row],[Case]]</f>
        <v>1740</v>
      </c>
      <c r="S207" s="35">
        <f>Table6[[#This Row],[Total Sales]]*Table6[[#This Row],[Cost]]</f>
        <v>3497.3999999999996</v>
      </c>
    </row>
    <row r="208" spans="1:19" x14ac:dyDescent="0.3">
      <c r="A208" s="54">
        <v>214</v>
      </c>
      <c r="B208" s="35" t="s">
        <v>869</v>
      </c>
      <c r="C208" s="35" t="s">
        <v>870</v>
      </c>
      <c r="D208" s="35" t="s">
        <v>28</v>
      </c>
      <c r="E208" s="35" t="str">
        <f t="shared" si="9"/>
        <v>M</v>
      </c>
      <c r="F208" s="35">
        <v>60</v>
      </c>
      <c r="G208" s="35" t="s">
        <v>871</v>
      </c>
      <c r="H208" s="35" t="s">
        <v>466</v>
      </c>
      <c r="I208" s="35" t="s">
        <v>187</v>
      </c>
      <c r="J208" s="48" t="s">
        <v>13730</v>
      </c>
      <c r="K208" s="35">
        <v>42</v>
      </c>
      <c r="L208" s="49" t="s">
        <v>33</v>
      </c>
      <c r="M208" s="50" t="str">
        <f>VLOOKUP(Table6[[#This Row],[Product]],Table3[],2)</f>
        <v>Megawidget L</v>
      </c>
      <c r="N208" s="50" t="str">
        <f t="shared" si="10"/>
        <v>Nov</v>
      </c>
      <c r="O208" s="56">
        <f t="shared" si="11"/>
        <v>2021</v>
      </c>
      <c r="P208" s="51">
        <f>VLOOKUP(Table6[[#This Row],[Product]],Table3[],3)</f>
        <v>1.79</v>
      </c>
      <c r="Q208" s="35">
        <f>VLOOKUP(Table6[[#This Row],[Product]],Table3[],4)</f>
        <v>24</v>
      </c>
      <c r="R208" s="35">
        <f>Table6[[#This Row],[Quantity]]*Table6[[#This Row],[Case]]</f>
        <v>1008</v>
      </c>
      <c r="S208" s="35">
        <f>Table6[[#This Row],[Total Sales]]*Table6[[#This Row],[Cost]]</f>
        <v>1804.32</v>
      </c>
    </row>
    <row r="209" spans="1:19" x14ac:dyDescent="0.3">
      <c r="A209" s="54">
        <v>215</v>
      </c>
      <c r="B209" s="35" t="s">
        <v>872</v>
      </c>
      <c r="C209" s="35" t="s">
        <v>873</v>
      </c>
      <c r="D209" s="35" t="s">
        <v>28</v>
      </c>
      <c r="E209" s="35" t="str">
        <f t="shared" si="9"/>
        <v>M</v>
      </c>
      <c r="F209" s="35">
        <v>60</v>
      </c>
      <c r="G209" s="35" t="s">
        <v>874</v>
      </c>
      <c r="H209" s="35" t="s">
        <v>875</v>
      </c>
      <c r="I209" s="35" t="s">
        <v>187</v>
      </c>
      <c r="J209" s="48" t="s">
        <v>13731</v>
      </c>
      <c r="K209" s="35">
        <v>93</v>
      </c>
      <c r="L209" s="49" t="s">
        <v>159</v>
      </c>
      <c r="M209" s="50" t="str">
        <f>VLOOKUP(Table6[[#This Row],[Product]],Table3[],2)</f>
        <v>Ultrathing V3</v>
      </c>
      <c r="N209" s="50" t="str">
        <f t="shared" si="10"/>
        <v>Sep</v>
      </c>
      <c r="O209" s="56">
        <f t="shared" si="11"/>
        <v>2022</v>
      </c>
      <c r="P209" s="51">
        <f>VLOOKUP(Table6[[#This Row],[Product]],Table3[],3)</f>
        <v>3.39</v>
      </c>
      <c r="Q209" s="35">
        <f>VLOOKUP(Table6[[#This Row],[Product]],Table3[],4)</f>
        <v>24</v>
      </c>
      <c r="R209" s="35">
        <f>Table6[[#This Row],[Quantity]]*Table6[[#This Row],[Case]]</f>
        <v>2232</v>
      </c>
      <c r="S209" s="35">
        <f>Table6[[#This Row],[Total Sales]]*Table6[[#This Row],[Cost]]</f>
        <v>7566.4800000000005</v>
      </c>
    </row>
    <row r="210" spans="1:19" x14ac:dyDescent="0.3">
      <c r="A210" s="54">
        <v>216</v>
      </c>
      <c r="B210" s="35" t="s">
        <v>782</v>
      </c>
      <c r="C210" s="35" t="s">
        <v>441</v>
      </c>
      <c r="D210" s="35" t="s">
        <v>51</v>
      </c>
      <c r="E210" s="35" t="str">
        <f t="shared" si="9"/>
        <v>F</v>
      </c>
      <c r="F210" s="35">
        <v>60</v>
      </c>
      <c r="G210" s="35" t="s">
        <v>876</v>
      </c>
      <c r="H210" s="35" t="s">
        <v>877</v>
      </c>
      <c r="I210" s="35" t="s">
        <v>32</v>
      </c>
      <c r="J210" s="48" t="s">
        <v>13622</v>
      </c>
      <c r="K210" s="35">
        <v>100</v>
      </c>
      <c r="L210" s="49" t="s">
        <v>45</v>
      </c>
      <c r="M210" s="50" t="str">
        <f>VLOOKUP(Table6[[#This Row],[Product]],Table3[],2)</f>
        <v>Gigastuff</v>
      </c>
      <c r="N210" s="50" t="str">
        <f t="shared" si="10"/>
        <v>Mar</v>
      </c>
      <c r="O210" s="56">
        <f t="shared" si="11"/>
        <v>2022</v>
      </c>
      <c r="P210" s="51">
        <f>VLOOKUP(Table6[[#This Row],[Product]],Table3[],3)</f>
        <v>1.89</v>
      </c>
      <c r="Q210" s="35">
        <f>VLOOKUP(Table6[[#This Row],[Product]],Table3[],4)</f>
        <v>18</v>
      </c>
      <c r="R210" s="35">
        <f>Table6[[#This Row],[Quantity]]*Table6[[#This Row],[Case]]</f>
        <v>1800</v>
      </c>
      <c r="S210" s="35">
        <f>Table6[[#This Row],[Total Sales]]*Table6[[#This Row],[Cost]]</f>
        <v>3402</v>
      </c>
    </row>
    <row r="211" spans="1:19" x14ac:dyDescent="0.3">
      <c r="A211" s="54">
        <v>217</v>
      </c>
      <c r="B211" s="35" t="s">
        <v>878</v>
      </c>
      <c r="C211" s="35" t="s">
        <v>879</v>
      </c>
      <c r="D211" s="35" t="s">
        <v>28</v>
      </c>
      <c r="E211" s="35" t="str">
        <f t="shared" si="9"/>
        <v>M</v>
      </c>
      <c r="F211" s="35">
        <v>30</v>
      </c>
      <c r="G211" s="35" t="s">
        <v>880</v>
      </c>
      <c r="H211" s="35" t="s">
        <v>881</v>
      </c>
      <c r="I211" s="35" t="s">
        <v>178</v>
      </c>
      <c r="J211" s="48">
        <v>44382</v>
      </c>
      <c r="K211" s="35">
        <v>42</v>
      </c>
      <c r="L211" s="49" t="s">
        <v>39</v>
      </c>
      <c r="M211" s="50" t="str">
        <f>VLOOKUP(Table6[[#This Row],[Product]],Table3[],2)</f>
        <v>Ultrathing V1</v>
      </c>
      <c r="N211" s="50" t="str">
        <f t="shared" si="10"/>
        <v>Jul</v>
      </c>
      <c r="O211" s="56">
        <f t="shared" si="11"/>
        <v>2021</v>
      </c>
      <c r="P211" s="51">
        <f>VLOOKUP(Table6[[#This Row],[Product]],Table3[],3)</f>
        <v>1.79</v>
      </c>
      <c r="Q211" s="35">
        <f>VLOOKUP(Table6[[#This Row],[Product]],Table3[],4)</f>
        <v>17</v>
      </c>
      <c r="R211" s="35">
        <f>Table6[[#This Row],[Quantity]]*Table6[[#This Row],[Case]]</f>
        <v>714</v>
      </c>
      <c r="S211" s="35">
        <f>Table6[[#This Row],[Total Sales]]*Table6[[#This Row],[Cost]]</f>
        <v>1278.06</v>
      </c>
    </row>
    <row r="212" spans="1:19" x14ac:dyDescent="0.3">
      <c r="A212" s="54">
        <v>218</v>
      </c>
      <c r="B212" s="35" t="s">
        <v>882</v>
      </c>
      <c r="C212" s="35" t="s">
        <v>883</v>
      </c>
      <c r="D212" s="35" t="s">
        <v>28</v>
      </c>
      <c r="E212" s="35" t="str">
        <f t="shared" si="9"/>
        <v>M</v>
      </c>
      <c r="F212" s="35">
        <v>90</v>
      </c>
      <c r="G212" s="35" t="s">
        <v>884</v>
      </c>
      <c r="H212" s="35" t="s">
        <v>885</v>
      </c>
      <c r="I212" s="35" t="s">
        <v>886</v>
      </c>
      <c r="J212" s="48" t="s">
        <v>13732</v>
      </c>
      <c r="K212" s="35">
        <v>92</v>
      </c>
      <c r="L212" s="49" t="s">
        <v>64</v>
      </c>
      <c r="M212" s="50" t="str">
        <f>VLOOKUP(Table6[[#This Row],[Product]],Table3[],2)</f>
        <v>Ultrathing V4</v>
      </c>
      <c r="N212" s="50" t="str">
        <f t="shared" si="10"/>
        <v>Jan</v>
      </c>
      <c r="O212" s="56">
        <f t="shared" si="11"/>
        <v>2022</v>
      </c>
      <c r="P212" s="51">
        <f>VLOOKUP(Table6[[#This Row],[Product]],Table3[],3)</f>
        <v>3.99</v>
      </c>
      <c r="Q212" s="35">
        <f>VLOOKUP(Table6[[#This Row],[Product]],Table3[],4)</f>
        <v>24</v>
      </c>
      <c r="R212" s="35">
        <f>Table6[[#This Row],[Quantity]]*Table6[[#This Row],[Case]]</f>
        <v>2208</v>
      </c>
      <c r="S212" s="35">
        <f>Table6[[#This Row],[Total Sales]]*Table6[[#This Row],[Cost]]</f>
        <v>8809.92</v>
      </c>
    </row>
    <row r="213" spans="1:19" x14ac:dyDescent="0.3">
      <c r="A213" s="54">
        <v>219</v>
      </c>
      <c r="B213" s="35" t="s">
        <v>887</v>
      </c>
      <c r="C213" s="35" t="s">
        <v>888</v>
      </c>
      <c r="D213" s="35" t="s">
        <v>28</v>
      </c>
      <c r="E213" s="35" t="str">
        <f t="shared" si="9"/>
        <v>M</v>
      </c>
      <c r="F213" s="35">
        <v>60</v>
      </c>
      <c r="G213" s="35" t="s">
        <v>889</v>
      </c>
      <c r="H213" s="35" t="s">
        <v>890</v>
      </c>
      <c r="I213" s="35" t="s">
        <v>178</v>
      </c>
      <c r="J213" s="48">
        <v>44653</v>
      </c>
      <c r="K213" s="35">
        <v>100</v>
      </c>
      <c r="L213" s="49" t="s">
        <v>45</v>
      </c>
      <c r="M213" s="50" t="str">
        <f>VLOOKUP(Table6[[#This Row],[Product]],Table3[],2)</f>
        <v>Gigastuff</v>
      </c>
      <c r="N213" s="50" t="str">
        <f t="shared" si="10"/>
        <v>Apr</v>
      </c>
      <c r="O213" s="56">
        <f t="shared" si="11"/>
        <v>2022</v>
      </c>
      <c r="P213" s="51">
        <f>VLOOKUP(Table6[[#This Row],[Product]],Table3[],3)</f>
        <v>1.89</v>
      </c>
      <c r="Q213" s="35">
        <f>VLOOKUP(Table6[[#This Row],[Product]],Table3[],4)</f>
        <v>18</v>
      </c>
      <c r="R213" s="35">
        <f>Table6[[#This Row],[Quantity]]*Table6[[#This Row],[Case]]</f>
        <v>1800</v>
      </c>
      <c r="S213" s="35">
        <f>Table6[[#This Row],[Total Sales]]*Table6[[#This Row],[Cost]]</f>
        <v>3402</v>
      </c>
    </row>
    <row r="214" spans="1:19" x14ac:dyDescent="0.3">
      <c r="A214" s="54">
        <v>220</v>
      </c>
      <c r="B214" s="35" t="s">
        <v>891</v>
      </c>
      <c r="C214" s="35" t="s">
        <v>892</v>
      </c>
      <c r="D214" s="35" t="s">
        <v>28</v>
      </c>
      <c r="E214" s="35" t="str">
        <f t="shared" si="9"/>
        <v>M</v>
      </c>
      <c r="F214" s="35">
        <v>90</v>
      </c>
      <c r="G214" s="35" t="s">
        <v>893</v>
      </c>
      <c r="H214" s="35" t="s">
        <v>894</v>
      </c>
      <c r="I214" s="35" t="s">
        <v>38</v>
      </c>
      <c r="J214" s="48">
        <v>44542</v>
      </c>
      <c r="K214" s="35">
        <v>16</v>
      </c>
      <c r="L214" s="49" t="s">
        <v>54</v>
      </c>
      <c r="M214" s="50" t="str">
        <f>VLOOKUP(Table6[[#This Row],[Product]],Table3[],2)</f>
        <v>Megawidget S</v>
      </c>
      <c r="N214" s="50" t="str">
        <f t="shared" si="10"/>
        <v>Dec</v>
      </c>
      <c r="O214" s="56">
        <f t="shared" si="11"/>
        <v>2021</v>
      </c>
      <c r="P214" s="51">
        <f>VLOOKUP(Table6[[#This Row],[Product]],Table3[],3)</f>
        <v>0.69</v>
      </c>
      <c r="Q214" s="35">
        <f>VLOOKUP(Table6[[#This Row],[Product]],Table3[],4)</f>
        <v>24</v>
      </c>
      <c r="R214" s="35">
        <f>Table6[[#This Row],[Quantity]]*Table6[[#This Row],[Case]]</f>
        <v>384</v>
      </c>
      <c r="S214" s="35">
        <f>Table6[[#This Row],[Total Sales]]*Table6[[#This Row],[Cost]]</f>
        <v>264.95999999999998</v>
      </c>
    </row>
    <row r="215" spans="1:19" x14ac:dyDescent="0.3">
      <c r="A215" s="54">
        <v>221</v>
      </c>
      <c r="B215" s="35" t="s">
        <v>895</v>
      </c>
      <c r="C215" s="35" t="s">
        <v>896</v>
      </c>
      <c r="D215" s="35" t="s">
        <v>51</v>
      </c>
      <c r="E215" s="35" t="str">
        <f t="shared" si="9"/>
        <v>F</v>
      </c>
      <c r="F215" s="35">
        <v>30</v>
      </c>
      <c r="G215" s="35" t="s">
        <v>897</v>
      </c>
      <c r="H215" s="35" t="s">
        <v>898</v>
      </c>
      <c r="I215" s="35" t="s">
        <v>32</v>
      </c>
      <c r="J215" s="48">
        <v>44507</v>
      </c>
      <c r="K215" s="35">
        <v>24</v>
      </c>
      <c r="L215" s="49" t="s">
        <v>101</v>
      </c>
      <c r="M215" s="50" t="str">
        <f>VLOOKUP(Table6[[#This Row],[Product]],Table3[],2)</f>
        <v>Superwossname</v>
      </c>
      <c r="N215" s="50" t="str">
        <f t="shared" si="10"/>
        <v>Nov</v>
      </c>
      <c r="O215" s="56">
        <f t="shared" si="11"/>
        <v>2021</v>
      </c>
      <c r="P215" s="51">
        <f>VLOOKUP(Table6[[#This Row],[Product]],Table3[],3)</f>
        <v>3.49</v>
      </c>
      <c r="Q215" s="35">
        <f>VLOOKUP(Table6[[#This Row],[Product]],Table3[],4)</f>
        <v>20</v>
      </c>
      <c r="R215" s="35">
        <f>Table6[[#This Row],[Quantity]]*Table6[[#This Row],[Case]]</f>
        <v>480</v>
      </c>
      <c r="S215" s="35">
        <f>Table6[[#This Row],[Total Sales]]*Table6[[#This Row],[Cost]]</f>
        <v>1675.2</v>
      </c>
    </row>
    <row r="216" spans="1:19" x14ac:dyDescent="0.3">
      <c r="A216" s="54">
        <v>222</v>
      </c>
      <c r="B216" s="35" t="s">
        <v>899</v>
      </c>
      <c r="C216" s="35" t="s">
        <v>644</v>
      </c>
      <c r="D216" s="35" t="s">
        <v>28</v>
      </c>
      <c r="E216" s="35" t="str">
        <f t="shared" si="9"/>
        <v>M</v>
      </c>
      <c r="F216" s="35">
        <v>30</v>
      </c>
      <c r="G216" s="35" t="s">
        <v>900</v>
      </c>
      <c r="H216" s="35" t="s">
        <v>901</v>
      </c>
      <c r="I216" s="35" t="s">
        <v>146</v>
      </c>
      <c r="J216" s="48" t="s">
        <v>13733</v>
      </c>
      <c r="K216" s="35">
        <v>25</v>
      </c>
      <c r="L216" s="49" t="s">
        <v>80</v>
      </c>
      <c r="M216" s="50" t="str">
        <f>VLOOKUP(Table6[[#This Row],[Product]],Table3[],2)</f>
        <v>Ultrathing V2</v>
      </c>
      <c r="N216" s="50" t="str">
        <f t="shared" si="10"/>
        <v>Jun</v>
      </c>
      <c r="O216" s="56">
        <f t="shared" si="11"/>
        <v>2022</v>
      </c>
      <c r="P216" s="51">
        <f>VLOOKUP(Table6[[#This Row],[Product]],Table3[],3)</f>
        <v>2.95</v>
      </c>
      <c r="Q216" s="35">
        <f>VLOOKUP(Table6[[#This Row],[Product]],Table3[],4)</f>
        <v>20</v>
      </c>
      <c r="R216" s="35">
        <f>Table6[[#This Row],[Quantity]]*Table6[[#This Row],[Case]]</f>
        <v>500</v>
      </c>
      <c r="S216" s="35">
        <f>Table6[[#This Row],[Total Sales]]*Table6[[#This Row],[Cost]]</f>
        <v>1475</v>
      </c>
    </row>
    <row r="217" spans="1:19" x14ac:dyDescent="0.3">
      <c r="A217" s="54">
        <v>223</v>
      </c>
      <c r="B217" s="35" t="s">
        <v>188</v>
      </c>
      <c r="C217" s="35" t="s">
        <v>902</v>
      </c>
      <c r="D217" s="35" t="s">
        <v>117</v>
      </c>
      <c r="E217" s="35" t="str">
        <f t="shared" si="9"/>
        <v>M/F</v>
      </c>
      <c r="F217" s="35">
        <v>90</v>
      </c>
      <c r="G217" s="35" t="s">
        <v>903</v>
      </c>
      <c r="H217" s="35" t="s">
        <v>904</v>
      </c>
      <c r="I217" s="35" t="s">
        <v>32</v>
      </c>
      <c r="J217" s="48" t="s">
        <v>13734</v>
      </c>
      <c r="K217" s="35">
        <v>4</v>
      </c>
      <c r="L217" s="49" t="s">
        <v>80</v>
      </c>
      <c r="M217" s="50" t="str">
        <f>VLOOKUP(Table6[[#This Row],[Product]],Table3[],2)</f>
        <v>Ultrathing V2</v>
      </c>
      <c r="N217" s="50" t="str">
        <f t="shared" si="10"/>
        <v>Nov</v>
      </c>
      <c r="O217" s="56">
        <f t="shared" si="11"/>
        <v>2021</v>
      </c>
      <c r="P217" s="51">
        <f>VLOOKUP(Table6[[#This Row],[Product]],Table3[],3)</f>
        <v>2.95</v>
      </c>
      <c r="Q217" s="35">
        <f>VLOOKUP(Table6[[#This Row],[Product]],Table3[],4)</f>
        <v>20</v>
      </c>
      <c r="R217" s="35">
        <f>Table6[[#This Row],[Quantity]]*Table6[[#This Row],[Case]]</f>
        <v>80</v>
      </c>
      <c r="S217" s="35">
        <f>Table6[[#This Row],[Total Sales]]*Table6[[#This Row],[Cost]]</f>
        <v>236</v>
      </c>
    </row>
    <row r="218" spans="1:19" x14ac:dyDescent="0.3">
      <c r="A218" s="54">
        <v>224</v>
      </c>
      <c r="B218" s="35" t="s">
        <v>905</v>
      </c>
      <c r="C218" s="35" t="s">
        <v>906</v>
      </c>
      <c r="D218" s="35" t="s">
        <v>28</v>
      </c>
      <c r="E218" s="35" t="str">
        <f t="shared" si="9"/>
        <v>M</v>
      </c>
      <c r="F218" s="35">
        <v>60</v>
      </c>
      <c r="G218" s="35" t="s">
        <v>907</v>
      </c>
      <c r="H218" s="35" t="s">
        <v>908</v>
      </c>
      <c r="I218" s="35" t="s">
        <v>575</v>
      </c>
      <c r="J218" s="48" t="s">
        <v>13735</v>
      </c>
      <c r="K218" s="35">
        <v>103</v>
      </c>
      <c r="L218" s="49" t="s">
        <v>39</v>
      </c>
      <c r="M218" s="50" t="str">
        <f>VLOOKUP(Table6[[#This Row],[Product]],Table3[],2)</f>
        <v>Ultrathing V1</v>
      </c>
      <c r="N218" s="50" t="str">
        <f t="shared" si="10"/>
        <v>Jun</v>
      </c>
      <c r="O218" s="56">
        <f t="shared" si="11"/>
        <v>2022</v>
      </c>
      <c r="P218" s="51">
        <f>VLOOKUP(Table6[[#This Row],[Product]],Table3[],3)</f>
        <v>1.79</v>
      </c>
      <c r="Q218" s="35">
        <f>VLOOKUP(Table6[[#This Row],[Product]],Table3[],4)</f>
        <v>17</v>
      </c>
      <c r="R218" s="35">
        <f>Table6[[#This Row],[Quantity]]*Table6[[#This Row],[Case]]</f>
        <v>1751</v>
      </c>
      <c r="S218" s="35">
        <f>Table6[[#This Row],[Total Sales]]*Table6[[#This Row],[Cost]]</f>
        <v>3134.29</v>
      </c>
    </row>
    <row r="219" spans="1:19" x14ac:dyDescent="0.3">
      <c r="A219" s="54">
        <v>225</v>
      </c>
      <c r="B219" s="35" t="s">
        <v>909</v>
      </c>
      <c r="C219" s="35" t="s">
        <v>910</v>
      </c>
      <c r="D219" s="35" t="s">
        <v>51</v>
      </c>
      <c r="E219" s="35" t="str">
        <f t="shared" si="9"/>
        <v>F</v>
      </c>
      <c r="F219" s="35">
        <v>30</v>
      </c>
      <c r="G219" s="35" t="s">
        <v>911</v>
      </c>
      <c r="H219" s="35" t="s">
        <v>912</v>
      </c>
      <c r="I219" s="35" t="s">
        <v>913</v>
      </c>
      <c r="J219" s="48" t="s">
        <v>13736</v>
      </c>
      <c r="K219" s="35">
        <v>28</v>
      </c>
      <c r="L219" s="49" t="s">
        <v>39</v>
      </c>
      <c r="M219" s="50" t="str">
        <f>VLOOKUP(Table6[[#This Row],[Product]],Table3[],2)</f>
        <v>Ultrathing V1</v>
      </c>
      <c r="N219" s="50" t="str">
        <f t="shared" si="10"/>
        <v>May</v>
      </c>
      <c r="O219" s="56">
        <f t="shared" si="11"/>
        <v>2021</v>
      </c>
      <c r="P219" s="51">
        <f>VLOOKUP(Table6[[#This Row],[Product]],Table3[],3)</f>
        <v>1.79</v>
      </c>
      <c r="Q219" s="35">
        <f>VLOOKUP(Table6[[#This Row],[Product]],Table3[],4)</f>
        <v>17</v>
      </c>
      <c r="R219" s="35">
        <f>Table6[[#This Row],[Quantity]]*Table6[[#This Row],[Case]]</f>
        <v>476</v>
      </c>
      <c r="S219" s="35">
        <f>Table6[[#This Row],[Total Sales]]*Table6[[#This Row],[Cost]]</f>
        <v>852.04</v>
      </c>
    </row>
    <row r="220" spans="1:19" x14ac:dyDescent="0.3">
      <c r="A220" s="54">
        <v>226</v>
      </c>
      <c r="B220" s="35" t="s">
        <v>914</v>
      </c>
      <c r="C220" s="35" t="s">
        <v>915</v>
      </c>
      <c r="D220" s="35" t="s">
        <v>28</v>
      </c>
      <c r="E220" s="35" t="str">
        <f t="shared" si="9"/>
        <v>M</v>
      </c>
      <c r="F220" s="35">
        <v>30</v>
      </c>
      <c r="G220" s="35" t="s">
        <v>916</v>
      </c>
      <c r="H220" s="35" t="s">
        <v>917</v>
      </c>
      <c r="I220" s="35" t="s">
        <v>32</v>
      </c>
      <c r="J220" s="48" t="s">
        <v>13737</v>
      </c>
      <c r="K220" s="35">
        <v>14</v>
      </c>
      <c r="L220" s="49" t="s">
        <v>70</v>
      </c>
      <c r="M220" s="50" t="str">
        <f>VLOOKUP(Table6[[#This Row],[Product]],Table3[],2)</f>
        <v>Megawidget M</v>
      </c>
      <c r="N220" s="50" t="str">
        <f t="shared" si="10"/>
        <v>Aug</v>
      </c>
      <c r="O220" s="56">
        <f t="shared" si="11"/>
        <v>2022</v>
      </c>
      <c r="P220" s="51">
        <f>VLOOKUP(Table6[[#This Row],[Product]],Table3[],3)</f>
        <v>1.29</v>
      </c>
      <c r="Q220" s="35">
        <f>VLOOKUP(Table6[[#This Row],[Product]],Table3[],4)</f>
        <v>24</v>
      </c>
      <c r="R220" s="35">
        <f>Table6[[#This Row],[Quantity]]*Table6[[#This Row],[Case]]</f>
        <v>336</v>
      </c>
      <c r="S220" s="35">
        <f>Table6[[#This Row],[Total Sales]]*Table6[[#This Row],[Cost]]</f>
        <v>433.44</v>
      </c>
    </row>
    <row r="221" spans="1:19" x14ac:dyDescent="0.3">
      <c r="A221" s="54">
        <v>227</v>
      </c>
      <c r="B221" s="35" t="s">
        <v>918</v>
      </c>
      <c r="C221" s="35" t="s">
        <v>189</v>
      </c>
      <c r="D221" s="35" t="s">
        <v>15</v>
      </c>
      <c r="E221" s="35" t="str">
        <f t="shared" si="9"/>
        <v>F</v>
      </c>
      <c r="F221" s="35">
        <v>30</v>
      </c>
      <c r="G221" s="35" t="s">
        <v>919</v>
      </c>
      <c r="H221" s="35" t="s">
        <v>920</v>
      </c>
      <c r="I221" s="35" t="s">
        <v>178</v>
      </c>
      <c r="J221" s="48" t="s">
        <v>13738</v>
      </c>
      <c r="K221" s="35">
        <v>54</v>
      </c>
      <c r="L221" s="49" t="s">
        <v>45</v>
      </c>
      <c r="M221" s="50" t="str">
        <f>VLOOKUP(Table6[[#This Row],[Product]],Table3[],2)</f>
        <v>Gigastuff</v>
      </c>
      <c r="N221" s="50" t="str">
        <f t="shared" si="10"/>
        <v>Dec</v>
      </c>
      <c r="O221" s="56">
        <f t="shared" si="11"/>
        <v>2021</v>
      </c>
      <c r="P221" s="51">
        <f>VLOOKUP(Table6[[#This Row],[Product]],Table3[],3)</f>
        <v>1.89</v>
      </c>
      <c r="Q221" s="35">
        <f>VLOOKUP(Table6[[#This Row],[Product]],Table3[],4)</f>
        <v>18</v>
      </c>
      <c r="R221" s="35">
        <f>Table6[[#This Row],[Quantity]]*Table6[[#This Row],[Case]]</f>
        <v>972</v>
      </c>
      <c r="S221" s="35">
        <f>Table6[[#This Row],[Total Sales]]*Table6[[#This Row],[Cost]]</f>
        <v>1837.08</v>
      </c>
    </row>
    <row r="222" spans="1:19" x14ac:dyDescent="0.3">
      <c r="A222" s="54">
        <v>228</v>
      </c>
      <c r="B222" s="35" t="s">
        <v>921</v>
      </c>
      <c r="C222" s="35" t="s">
        <v>922</v>
      </c>
      <c r="D222" s="35" t="s">
        <v>28</v>
      </c>
      <c r="E222" s="35" t="str">
        <f t="shared" si="9"/>
        <v>M</v>
      </c>
      <c r="F222" s="35">
        <v>30</v>
      </c>
      <c r="G222" s="35" t="s">
        <v>923</v>
      </c>
      <c r="H222" s="35" t="s">
        <v>924</v>
      </c>
      <c r="I222" s="35" t="s">
        <v>32</v>
      </c>
      <c r="J222" s="48">
        <v>44815</v>
      </c>
      <c r="K222" s="35">
        <v>68</v>
      </c>
      <c r="L222" s="49" t="s">
        <v>64</v>
      </c>
      <c r="M222" s="50" t="str">
        <f>VLOOKUP(Table6[[#This Row],[Product]],Table3[],2)</f>
        <v>Ultrathing V4</v>
      </c>
      <c r="N222" s="50" t="str">
        <f t="shared" si="10"/>
        <v>Sep</v>
      </c>
      <c r="O222" s="56">
        <f t="shared" si="11"/>
        <v>2022</v>
      </c>
      <c r="P222" s="51">
        <f>VLOOKUP(Table6[[#This Row],[Product]],Table3[],3)</f>
        <v>3.99</v>
      </c>
      <c r="Q222" s="35">
        <f>VLOOKUP(Table6[[#This Row],[Product]],Table3[],4)</f>
        <v>24</v>
      </c>
      <c r="R222" s="35">
        <f>Table6[[#This Row],[Quantity]]*Table6[[#This Row],[Case]]</f>
        <v>1632</v>
      </c>
      <c r="S222" s="35">
        <f>Table6[[#This Row],[Total Sales]]*Table6[[#This Row],[Cost]]</f>
        <v>6511.68</v>
      </c>
    </row>
    <row r="223" spans="1:19" x14ac:dyDescent="0.3">
      <c r="A223" s="54">
        <v>229</v>
      </c>
      <c r="B223" s="35" t="s">
        <v>452</v>
      </c>
      <c r="C223" s="35" t="s">
        <v>925</v>
      </c>
      <c r="D223" s="35" t="s">
        <v>28</v>
      </c>
      <c r="E223" s="35" t="str">
        <f t="shared" si="9"/>
        <v>M</v>
      </c>
      <c r="F223" s="35">
        <v>60</v>
      </c>
      <c r="G223" s="35" t="s">
        <v>926</v>
      </c>
      <c r="H223" s="35" t="s">
        <v>927</v>
      </c>
      <c r="I223" s="35" t="s">
        <v>129</v>
      </c>
      <c r="J223" s="48" t="s">
        <v>13739</v>
      </c>
      <c r="K223" s="35">
        <v>9</v>
      </c>
      <c r="L223" s="49" t="s">
        <v>101</v>
      </c>
      <c r="M223" s="50" t="str">
        <f>VLOOKUP(Table6[[#This Row],[Product]],Table3[],2)</f>
        <v>Superwossname</v>
      </c>
      <c r="N223" s="50" t="str">
        <f t="shared" si="10"/>
        <v>Nov</v>
      </c>
      <c r="O223" s="56">
        <f t="shared" si="11"/>
        <v>2020</v>
      </c>
      <c r="P223" s="51">
        <f>VLOOKUP(Table6[[#This Row],[Product]],Table3[],3)</f>
        <v>3.49</v>
      </c>
      <c r="Q223" s="35">
        <f>VLOOKUP(Table6[[#This Row],[Product]],Table3[],4)</f>
        <v>20</v>
      </c>
      <c r="R223" s="35">
        <f>Table6[[#This Row],[Quantity]]*Table6[[#This Row],[Case]]</f>
        <v>180</v>
      </c>
      <c r="S223" s="35">
        <f>Table6[[#This Row],[Total Sales]]*Table6[[#This Row],[Cost]]</f>
        <v>628.20000000000005</v>
      </c>
    </row>
    <row r="224" spans="1:19" x14ac:dyDescent="0.3">
      <c r="A224" s="54">
        <v>230</v>
      </c>
      <c r="B224" s="35" t="s">
        <v>928</v>
      </c>
      <c r="C224" s="35" t="s">
        <v>929</v>
      </c>
      <c r="D224" s="35" t="s">
        <v>28</v>
      </c>
      <c r="E224" s="35" t="str">
        <f t="shared" si="9"/>
        <v>M</v>
      </c>
      <c r="F224" s="35">
        <v>30</v>
      </c>
      <c r="G224" s="35" t="s">
        <v>930</v>
      </c>
      <c r="H224" s="35" t="s">
        <v>742</v>
      </c>
      <c r="I224" s="35" t="s">
        <v>124</v>
      </c>
      <c r="J224" s="48">
        <v>44897</v>
      </c>
      <c r="K224" s="35">
        <v>46</v>
      </c>
      <c r="L224" s="49" t="s">
        <v>70</v>
      </c>
      <c r="M224" s="50" t="str">
        <f>VLOOKUP(Table6[[#This Row],[Product]],Table3[],2)</f>
        <v>Megawidget M</v>
      </c>
      <c r="N224" s="50" t="str">
        <f t="shared" si="10"/>
        <v>Dec</v>
      </c>
      <c r="O224" s="56">
        <f t="shared" si="11"/>
        <v>2022</v>
      </c>
      <c r="P224" s="51">
        <f>VLOOKUP(Table6[[#This Row],[Product]],Table3[],3)</f>
        <v>1.29</v>
      </c>
      <c r="Q224" s="35">
        <f>VLOOKUP(Table6[[#This Row],[Product]],Table3[],4)</f>
        <v>24</v>
      </c>
      <c r="R224" s="35">
        <f>Table6[[#This Row],[Quantity]]*Table6[[#This Row],[Case]]</f>
        <v>1104</v>
      </c>
      <c r="S224" s="35">
        <f>Table6[[#This Row],[Total Sales]]*Table6[[#This Row],[Cost]]</f>
        <v>1424.16</v>
      </c>
    </row>
    <row r="225" spans="1:19" x14ac:dyDescent="0.3">
      <c r="A225" s="54">
        <v>231</v>
      </c>
      <c r="B225" s="35" t="s">
        <v>492</v>
      </c>
      <c r="C225" s="35" t="s">
        <v>931</v>
      </c>
      <c r="D225" s="35" t="s">
        <v>28</v>
      </c>
      <c r="E225" s="35" t="str">
        <f t="shared" si="9"/>
        <v>M</v>
      </c>
      <c r="F225" s="35">
        <v>60</v>
      </c>
      <c r="G225" s="35" t="s">
        <v>932</v>
      </c>
      <c r="H225" s="35" t="s">
        <v>933</v>
      </c>
      <c r="I225" s="35" t="s">
        <v>934</v>
      </c>
      <c r="J225" s="48" t="s">
        <v>13740</v>
      </c>
      <c r="K225" s="35">
        <v>53</v>
      </c>
      <c r="L225" s="49" t="s">
        <v>20</v>
      </c>
      <c r="M225" s="50" t="str">
        <f>VLOOKUP(Table6[[#This Row],[Product]],Table3[],2)</f>
        <v>Hyperwotsit</v>
      </c>
      <c r="N225" s="50" t="str">
        <f t="shared" si="10"/>
        <v>Jan</v>
      </c>
      <c r="O225" s="56">
        <f t="shared" si="11"/>
        <v>2021</v>
      </c>
      <c r="P225" s="51">
        <f>VLOOKUP(Table6[[#This Row],[Product]],Table3[],3)</f>
        <v>2.0099999999999998</v>
      </c>
      <c r="Q225" s="35">
        <f>VLOOKUP(Table6[[#This Row],[Product]],Table3[],4)</f>
        <v>20</v>
      </c>
      <c r="R225" s="35">
        <f>Table6[[#This Row],[Quantity]]*Table6[[#This Row],[Case]]</f>
        <v>1060</v>
      </c>
      <c r="S225" s="35">
        <f>Table6[[#This Row],[Total Sales]]*Table6[[#This Row],[Cost]]</f>
        <v>2130.6</v>
      </c>
    </row>
    <row r="226" spans="1:19" x14ac:dyDescent="0.3">
      <c r="A226" s="54">
        <v>232</v>
      </c>
      <c r="B226" s="35" t="s">
        <v>935</v>
      </c>
      <c r="C226" s="35" t="s">
        <v>936</v>
      </c>
      <c r="D226" s="35" t="s">
        <v>28</v>
      </c>
      <c r="E226" s="35" t="str">
        <f t="shared" si="9"/>
        <v>M</v>
      </c>
      <c r="F226" s="35">
        <v>30</v>
      </c>
      <c r="G226" s="35" t="s">
        <v>937</v>
      </c>
      <c r="H226" s="35" t="s">
        <v>938</v>
      </c>
      <c r="I226" s="35" t="s">
        <v>25</v>
      </c>
      <c r="J226" s="48">
        <v>43959</v>
      </c>
      <c r="K226" s="35">
        <v>20</v>
      </c>
      <c r="L226" s="49" t="s">
        <v>70</v>
      </c>
      <c r="M226" s="50" t="str">
        <f>VLOOKUP(Table6[[#This Row],[Product]],Table3[],2)</f>
        <v>Megawidget M</v>
      </c>
      <c r="N226" s="50" t="str">
        <f t="shared" si="10"/>
        <v>May</v>
      </c>
      <c r="O226" s="56">
        <f t="shared" si="11"/>
        <v>2020</v>
      </c>
      <c r="P226" s="51">
        <f>VLOOKUP(Table6[[#This Row],[Product]],Table3[],3)</f>
        <v>1.29</v>
      </c>
      <c r="Q226" s="35">
        <f>VLOOKUP(Table6[[#This Row],[Product]],Table3[],4)</f>
        <v>24</v>
      </c>
      <c r="R226" s="35">
        <f>Table6[[#This Row],[Quantity]]*Table6[[#This Row],[Case]]</f>
        <v>480</v>
      </c>
      <c r="S226" s="35">
        <f>Table6[[#This Row],[Total Sales]]*Table6[[#This Row],[Cost]]</f>
        <v>619.20000000000005</v>
      </c>
    </row>
    <row r="227" spans="1:19" x14ac:dyDescent="0.3">
      <c r="A227" s="54">
        <v>233</v>
      </c>
      <c r="B227" s="35" t="s">
        <v>939</v>
      </c>
      <c r="C227" s="35" t="s">
        <v>940</v>
      </c>
      <c r="D227" s="35" t="s">
        <v>15</v>
      </c>
      <c r="E227" s="35" t="str">
        <f t="shared" si="9"/>
        <v>F</v>
      </c>
      <c r="F227" s="35">
        <v>30</v>
      </c>
      <c r="G227" s="35" t="s">
        <v>941</v>
      </c>
      <c r="H227" s="35" t="s">
        <v>942</v>
      </c>
      <c r="I227" s="35" t="s">
        <v>32</v>
      </c>
      <c r="J227" s="48" t="s">
        <v>13741</v>
      </c>
      <c r="K227" s="35">
        <v>55</v>
      </c>
      <c r="L227" s="49" t="s">
        <v>64</v>
      </c>
      <c r="M227" s="50" t="str">
        <f>VLOOKUP(Table6[[#This Row],[Product]],Table3[],2)</f>
        <v>Ultrathing V4</v>
      </c>
      <c r="N227" s="50" t="str">
        <f t="shared" si="10"/>
        <v>Mar</v>
      </c>
      <c r="O227" s="56">
        <f t="shared" si="11"/>
        <v>2022</v>
      </c>
      <c r="P227" s="51">
        <f>VLOOKUP(Table6[[#This Row],[Product]],Table3[],3)</f>
        <v>3.99</v>
      </c>
      <c r="Q227" s="35">
        <f>VLOOKUP(Table6[[#This Row],[Product]],Table3[],4)</f>
        <v>24</v>
      </c>
      <c r="R227" s="35">
        <f>Table6[[#This Row],[Quantity]]*Table6[[#This Row],[Case]]</f>
        <v>1320</v>
      </c>
      <c r="S227" s="35">
        <f>Table6[[#This Row],[Total Sales]]*Table6[[#This Row],[Cost]]</f>
        <v>5266.8</v>
      </c>
    </row>
    <row r="228" spans="1:19" x14ac:dyDescent="0.3">
      <c r="A228" s="54">
        <v>234</v>
      </c>
      <c r="B228" s="35" t="s">
        <v>943</v>
      </c>
      <c r="C228" s="35" t="s">
        <v>944</v>
      </c>
      <c r="D228" s="35" t="s">
        <v>92</v>
      </c>
      <c r="E228" s="35" t="str">
        <f t="shared" si="9"/>
        <v>M/F</v>
      </c>
      <c r="F228" s="35">
        <v>30</v>
      </c>
      <c r="G228" s="35" t="s">
        <v>15098</v>
      </c>
      <c r="H228" s="35" t="s">
        <v>946</v>
      </c>
      <c r="I228" s="35" t="s">
        <v>947</v>
      </c>
      <c r="J228" s="48" t="s">
        <v>13742</v>
      </c>
      <c r="K228" s="35">
        <v>86</v>
      </c>
      <c r="L228" s="49" t="s">
        <v>33</v>
      </c>
      <c r="M228" s="50" t="str">
        <f>VLOOKUP(Table6[[#This Row],[Product]],Table3[],2)</f>
        <v>Megawidget L</v>
      </c>
      <c r="N228" s="50" t="str">
        <f t="shared" si="10"/>
        <v>Apr</v>
      </c>
      <c r="O228" s="56">
        <f t="shared" si="11"/>
        <v>2021</v>
      </c>
      <c r="P228" s="51">
        <f>VLOOKUP(Table6[[#This Row],[Product]],Table3[],3)</f>
        <v>1.79</v>
      </c>
      <c r="Q228" s="35">
        <f>VLOOKUP(Table6[[#This Row],[Product]],Table3[],4)</f>
        <v>24</v>
      </c>
      <c r="R228" s="35">
        <f>Table6[[#This Row],[Quantity]]*Table6[[#This Row],[Case]]</f>
        <v>2064</v>
      </c>
      <c r="S228" s="35">
        <f>Table6[[#This Row],[Total Sales]]*Table6[[#This Row],[Cost]]</f>
        <v>3694.56</v>
      </c>
    </row>
    <row r="229" spans="1:19" x14ac:dyDescent="0.3">
      <c r="A229" s="54">
        <v>235</v>
      </c>
      <c r="B229" s="35" t="s">
        <v>948</v>
      </c>
      <c r="C229" s="35" t="s">
        <v>949</v>
      </c>
      <c r="D229" s="35" t="s">
        <v>28</v>
      </c>
      <c r="E229" s="35" t="str">
        <f t="shared" si="9"/>
        <v>M</v>
      </c>
      <c r="F229" s="35">
        <v>60</v>
      </c>
      <c r="G229" s="35" t="s">
        <v>950</v>
      </c>
      <c r="H229" s="35" t="s">
        <v>951</v>
      </c>
      <c r="I229" s="35" t="s">
        <v>95</v>
      </c>
      <c r="J229" s="48" t="s">
        <v>13743</v>
      </c>
      <c r="K229" s="35">
        <v>70</v>
      </c>
      <c r="L229" s="49" t="s">
        <v>45</v>
      </c>
      <c r="M229" s="50" t="str">
        <f>VLOOKUP(Table6[[#This Row],[Product]],Table3[],2)</f>
        <v>Gigastuff</v>
      </c>
      <c r="N229" s="50" t="str">
        <f t="shared" si="10"/>
        <v>Jan</v>
      </c>
      <c r="O229" s="56">
        <f t="shared" si="11"/>
        <v>2021</v>
      </c>
      <c r="P229" s="51">
        <f>VLOOKUP(Table6[[#This Row],[Product]],Table3[],3)</f>
        <v>1.89</v>
      </c>
      <c r="Q229" s="35">
        <f>VLOOKUP(Table6[[#This Row],[Product]],Table3[],4)</f>
        <v>18</v>
      </c>
      <c r="R229" s="35">
        <f>Table6[[#This Row],[Quantity]]*Table6[[#This Row],[Case]]</f>
        <v>1260</v>
      </c>
      <c r="S229" s="35">
        <f>Table6[[#This Row],[Total Sales]]*Table6[[#This Row],[Cost]]</f>
        <v>2381.4</v>
      </c>
    </row>
    <row r="230" spans="1:19" x14ac:dyDescent="0.3">
      <c r="A230" s="54">
        <v>236</v>
      </c>
      <c r="B230" s="35" t="s">
        <v>952</v>
      </c>
      <c r="C230" s="35" t="s">
        <v>953</v>
      </c>
      <c r="D230" s="35" t="s">
        <v>15</v>
      </c>
      <c r="E230" s="35" t="str">
        <f t="shared" si="9"/>
        <v>F</v>
      </c>
      <c r="F230" s="35">
        <v>60</v>
      </c>
      <c r="G230" s="35" t="s">
        <v>954</v>
      </c>
      <c r="H230" s="35" t="s">
        <v>908</v>
      </c>
      <c r="I230" s="35" t="s">
        <v>575</v>
      </c>
      <c r="J230" s="48">
        <v>44836</v>
      </c>
      <c r="K230" s="35">
        <v>2</v>
      </c>
      <c r="L230" s="49" t="s">
        <v>80</v>
      </c>
      <c r="M230" s="50" t="str">
        <f>VLOOKUP(Table6[[#This Row],[Product]],Table3[],2)</f>
        <v>Ultrathing V2</v>
      </c>
      <c r="N230" s="50" t="str">
        <f t="shared" si="10"/>
        <v>Oct</v>
      </c>
      <c r="O230" s="56">
        <f t="shared" si="11"/>
        <v>2022</v>
      </c>
      <c r="P230" s="51">
        <f>VLOOKUP(Table6[[#This Row],[Product]],Table3[],3)</f>
        <v>2.95</v>
      </c>
      <c r="Q230" s="35">
        <f>VLOOKUP(Table6[[#This Row],[Product]],Table3[],4)</f>
        <v>20</v>
      </c>
      <c r="R230" s="35">
        <f>Table6[[#This Row],[Quantity]]*Table6[[#This Row],[Case]]</f>
        <v>40</v>
      </c>
      <c r="S230" s="35">
        <f>Table6[[#This Row],[Total Sales]]*Table6[[#This Row],[Cost]]</f>
        <v>118</v>
      </c>
    </row>
    <row r="231" spans="1:19" x14ac:dyDescent="0.3">
      <c r="A231" s="54">
        <v>237</v>
      </c>
      <c r="B231" s="35" t="s">
        <v>68</v>
      </c>
      <c r="C231" s="35" t="s">
        <v>955</v>
      </c>
      <c r="D231" s="35" t="s">
        <v>51</v>
      </c>
      <c r="E231" s="35" t="str">
        <f t="shared" si="9"/>
        <v>F</v>
      </c>
      <c r="F231" s="35">
        <v>90</v>
      </c>
      <c r="G231" s="35" t="s">
        <v>956</v>
      </c>
      <c r="H231" s="35" t="s">
        <v>957</v>
      </c>
      <c r="I231" s="35" t="s">
        <v>95</v>
      </c>
      <c r="J231" s="48" t="s">
        <v>13744</v>
      </c>
      <c r="K231" s="35">
        <v>99</v>
      </c>
      <c r="L231" s="49" t="s">
        <v>20</v>
      </c>
      <c r="M231" s="50" t="str">
        <f>VLOOKUP(Table6[[#This Row],[Product]],Table3[],2)</f>
        <v>Hyperwotsit</v>
      </c>
      <c r="N231" s="50" t="str">
        <f t="shared" si="10"/>
        <v>Jan</v>
      </c>
      <c r="O231" s="56">
        <f t="shared" si="11"/>
        <v>2022</v>
      </c>
      <c r="P231" s="51">
        <f>VLOOKUP(Table6[[#This Row],[Product]],Table3[],3)</f>
        <v>2.0099999999999998</v>
      </c>
      <c r="Q231" s="35">
        <f>VLOOKUP(Table6[[#This Row],[Product]],Table3[],4)</f>
        <v>20</v>
      </c>
      <c r="R231" s="35">
        <f>Table6[[#This Row],[Quantity]]*Table6[[#This Row],[Case]]</f>
        <v>1980</v>
      </c>
      <c r="S231" s="35">
        <f>Table6[[#This Row],[Total Sales]]*Table6[[#This Row],[Cost]]</f>
        <v>3979.7999999999997</v>
      </c>
    </row>
    <row r="232" spans="1:19" x14ac:dyDescent="0.3">
      <c r="A232" s="54">
        <v>238</v>
      </c>
      <c r="B232" s="35" t="s">
        <v>958</v>
      </c>
      <c r="C232" s="35" t="s">
        <v>928</v>
      </c>
      <c r="D232" s="35" t="s">
        <v>15</v>
      </c>
      <c r="E232" s="35" t="str">
        <f t="shared" si="9"/>
        <v>F</v>
      </c>
      <c r="F232" s="35">
        <v>90</v>
      </c>
      <c r="G232" s="35" t="s">
        <v>959</v>
      </c>
      <c r="H232" s="35" t="s">
        <v>408</v>
      </c>
      <c r="I232" s="35" t="s">
        <v>25</v>
      </c>
      <c r="J232" s="48" t="s">
        <v>13745</v>
      </c>
      <c r="K232" s="35">
        <v>30</v>
      </c>
      <c r="L232" s="49" t="s">
        <v>101</v>
      </c>
      <c r="M232" s="50" t="str">
        <f>VLOOKUP(Table6[[#This Row],[Product]],Table3[],2)</f>
        <v>Superwossname</v>
      </c>
      <c r="N232" s="50" t="str">
        <f t="shared" si="10"/>
        <v>Nov</v>
      </c>
      <c r="O232" s="56">
        <f t="shared" si="11"/>
        <v>2020</v>
      </c>
      <c r="P232" s="51">
        <f>VLOOKUP(Table6[[#This Row],[Product]],Table3[],3)</f>
        <v>3.49</v>
      </c>
      <c r="Q232" s="35">
        <f>VLOOKUP(Table6[[#This Row],[Product]],Table3[],4)</f>
        <v>20</v>
      </c>
      <c r="R232" s="35">
        <f>Table6[[#This Row],[Quantity]]*Table6[[#This Row],[Case]]</f>
        <v>600</v>
      </c>
      <c r="S232" s="35">
        <f>Table6[[#This Row],[Total Sales]]*Table6[[#This Row],[Cost]]</f>
        <v>2094</v>
      </c>
    </row>
    <row r="233" spans="1:19" x14ac:dyDescent="0.3">
      <c r="A233" s="54">
        <v>239</v>
      </c>
      <c r="B233" s="35" t="s">
        <v>960</v>
      </c>
      <c r="C233" s="35" t="s">
        <v>961</v>
      </c>
      <c r="D233" s="35" t="s">
        <v>28</v>
      </c>
      <c r="E233" s="35" t="str">
        <f t="shared" si="9"/>
        <v>M</v>
      </c>
      <c r="F233" s="35">
        <v>60</v>
      </c>
      <c r="G233" s="35" t="s">
        <v>962</v>
      </c>
      <c r="H233" s="35" t="s">
        <v>963</v>
      </c>
      <c r="I233" s="35" t="s">
        <v>25</v>
      </c>
      <c r="J233" s="48">
        <v>44416</v>
      </c>
      <c r="K233" s="35">
        <v>89</v>
      </c>
      <c r="L233" s="49" t="s">
        <v>54</v>
      </c>
      <c r="M233" s="50" t="str">
        <f>VLOOKUP(Table6[[#This Row],[Product]],Table3[],2)</f>
        <v>Megawidget S</v>
      </c>
      <c r="N233" s="50" t="str">
        <f t="shared" si="10"/>
        <v>Aug</v>
      </c>
      <c r="O233" s="56">
        <f t="shared" si="11"/>
        <v>2021</v>
      </c>
      <c r="P233" s="51">
        <f>VLOOKUP(Table6[[#This Row],[Product]],Table3[],3)</f>
        <v>0.69</v>
      </c>
      <c r="Q233" s="35">
        <f>VLOOKUP(Table6[[#This Row],[Product]],Table3[],4)</f>
        <v>24</v>
      </c>
      <c r="R233" s="35">
        <f>Table6[[#This Row],[Quantity]]*Table6[[#This Row],[Case]]</f>
        <v>2136</v>
      </c>
      <c r="S233" s="35">
        <f>Table6[[#This Row],[Total Sales]]*Table6[[#This Row],[Cost]]</f>
        <v>1473.84</v>
      </c>
    </row>
    <row r="234" spans="1:19" x14ac:dyDescent="0.3">
      <c r="A234" s="54">
        <v>241</v>
      </c>
      <c r="B234" s="35" t="s">
        <v>964</v>
      </c>
      <c r="C234" s="35" t="s">
        <v>335</v>
      </c>
      <c r="D234" s="35" t="s">
        <v>28</v>
      </c>
      <c r="E234" s="35" t="str">
        <f t="shared" si="9"/>
        <v>M</v>
      </c>
      <c r="F234" s="35">
        <v>60</v>
      </c>
      <c r="G234" s="35" t="s">
        <v>965</v>
      </c>
      <c r="H234" s="35" t="s">
        <v>966</v>
      </c>
      <c r="I234" s="35" t="s">
        <v>187</v>
      </c>
      <c r="J234" s="48" t="s">
        <v>13746</v>
      </c>
      <c r="K234" s="35">
        <v>80</v>
      </c>
      <c r="L234" s="49" t="s">
        <v>70</v>
      </c>
      <c r="M234" s="50" t="str">
        <f>VLOOKUP(Table6[[#This Row],[Product]],Table3[],2)</f>
        <v>Megawidget M</v>
      </c>
      <c r="N234" s="50" t="str">
        <f t="shared" si="10"/>
        <v>Apr</v>
      </c>
      <c r="O234" s="56">
        <f t="shared" si="11"/>
        <v>2022</v>
      </c>
      <c r="P234" s="51">
        <f>VLOOKUP(Table6[[#This Row],[Product]],Table3[],3)</f>
        <v>1.29</v>
      </c>
      <c r="Q234" s="35">
        <f>VLOOKUP(Table6[[#This Row],[Product]],Table3[],4)</f>
        <v>24</v>
      </c>
      <c r="R234" s="35">
        <f>Table6[[#This Row],[Quantity]]*Table6[[#This Row],[Case]]</f>
        <v>1920</v>
      </c>
      <c r="S234" s="35">
        <f>Table6[[#This Row],[Total Sales]]*Table6[[#This Row],[Cost]]</f>
        <v>2476.8000000000002</v>
      </c>
    </row>
    <row r="235" spans="1:19" x14ac:dyDescent="0.3">
      <c r="A235" s="54">
        <v>242</v>
      </c>
      <c r="B235" s="35" t="s">
        <v>967</v>
      </c>
      <c r="C235" s="35" t="s">
        <v>968</v>
      </c>
      <c r="D235" s="35" t="s">
        <v>51</v>
      </c>
      <c r="E235" s="35" t="str">
        <f t="shared" si="9"/>
        <v>F</v>
      </c>
      <c r="F235" s="35">
        <v>30</v>
      </c>
      <c r="G235" s="35" t="s">
        <v>969</v>
      </c>
      <c r="H235" s="35" t="s">
        <v>970</v>
      </c>
      <c r="I235" s="35" t="s">
        <v>187</v>
      </c>
      <c r="J235" s="48" t="s">
        <v>13747</v>
      </c>
      <c r="K235" s="35">
        <v>42</v>
      </c>
      <c r="L235" s="49" t="s">
        <v>39</v>
      </c>
      <c r="M235" s="50" t="str">
        <f>VLOOKUP(Table6[[#This Row],[Product]],Table3[],2)</f>
        <v>Ultrathing V1</v>
      </c>
      <c r="N235" s="50" t="str">
        <f t="shared" si="10"/>
        <v>Nov</v>
      </c>
      <c r="O235" s="56">
        <f t="shared" si="11"/>
        <v>2021</v>
      </c>
      <c r="P235" s="51">
        <f>VLOOKUP(Table6[[#This Row],[Product]],Table3[],3)</f>
        <v>1.79</v>
      </c>
      <c r="Q235" s="35">
        <f>VLOOKUP(Table6[[#This Row],[Product]],Table3[],4)</f>
        <v>17</v>
      </c>
      <c r="R235" s="35">
        <f>Table6[[#This Row],[Quantity]]*Table6[[#This Row],[Case]]</f>
        <v>714</v>
      </c>
      <c r="S235" s="35">
        <f>Table6[[#This Row],[Total Sales]]*Table6[[#This Row],[Cost]]</f>
        <v>1278.06</v>
      </c>
    </row>
    <row r="236" spans="1:19" x14ac:dyDescent="0.3">
      <c r="A236" s="54">
        <v>243</v>
      </c>
      <c r="B236" s="35" t="s">
        <v>971</v>
      </c>
      <c r="C236" s="35" t="s">
        <v>972</v>
      </c>
      <c r="D236" s="35" t="s">
        <v>51</v>
      </c>
      <c r="E236" s="35" t="str">
        <f t="shared" si="9"/>
        <v>F</v>
      </c>
      <c r="F236" s="35">
        <v>60</v>
      </c>
      <c r="G236" s="35" t="s">
        <v>13609</v>
      </c>
      <c r="H236" s="35" t="s">
        <v>974</v>
      </c>
      <c r="I236" s="35" t="s">
        <v>32</v>
      </c>
      <c r="J236" s="48" t="s">
        <v>13748</v>
      </c>
      <c r="K236" s="35">
        <v>84</v>
      </c>
      <c r="L236" s="49" t="s">
        <v>80</v>
      </c>
      <c r="M236" s="50" t="str">
        <f>VLOOKUP(Table6[[#This Row],[Product]],Table3[],2)</f>
        <v>Ultrathing V2</v>
      </c>
      <c r="N236" s="50" t="str">
        <f t="shared" si="10"/>
        <v>Aug</v>
      </c>
      <c r="O236" s="56">
        <f t="shared" si="11"/>
        <v>2020</v>
      </c>
      <c r="P236" s="51">
        <f>VLOOKUP(Table6[[#This Row],[Product]],Table3[],3)</f>
        <v>2.95</v>
      </c>
      <c r="Q236" s="35">
        <f>VLOOKUP(Table6[[#This Row],[Product]],Table3[],4)</f>
        <v>20</v>
      </c>
      <c r="R236" s="35">
        <f>Table6[[#This Row],[Quantity]]*Table6[[#This Row],[Case]]</f>
        <v>1680</v>
      </c>
      <c r="S236" s="35">
        <f>Table6[[#This Row],[Total Sales]]*Table6[[#This Row],[Cost]]</f>
        <v>4956</v>
      </c>
    </row>
    <row r="237" spans="1:19" x14ac:dyDescent="0.3">
      <c r="A237" s="54">
        <v>244</v>
      </c>
      <c r="B237" s="35" t="s">
        <v>975</v>
      </c>
      <c r="C237" s="35" t="s">
        <v>976</v>
      </c>
      <c r="D237" s="35" t="s">
        <v>28</v>
      </c>
      <c r="E237" s="35" t="str">
        <f t="shared" si="9"/>
        <v>M</v>
      </c>
      <c r="F237" s="35">
        <v>30</v>
      </c>
      <c r="G237" s="35" t="s">
        <v>977</v>
      </c>
      <c r="H237" s="35" t="s">
        <v>978</v>
      </c>
      <c r="I237" s="35" t="s">
        <v>294</v>
      </c>
      <c r="J237" s="48">
        <v>43923</v>
      </c>
      <c r="K237" s="35">
        <v>80</v>
      </c>
      <c r="L237" s="49" t="s">
        <v>70</v>
      </c>
      <c r="M237" s="50" t="str">
        <f>VLOOKUP(Table6[[#This Row],[Product]],Table3[],2)</f>
        <v>Megawidget M</v>
      </c>
      <c r="N237" s="50" t="str">
        <f t="shared" si="10"/>
        <v>Apr</v>
      </c>
      <c r="O237" s="56">
        <f t="shared" si="11"/>
        <v>2020</v>
      </c>
      <c r="P237" s="51">
        <f>VLOOKUP(Table6[[#This Row],[Product]],Table3[],3)</f>
        <v>1.29</v>
      </c>
      <c r="Q237" s="35">
        <f>VLOOKUP(Table6[[#This Row],[Product]],Table3[],4)</f>
        <v>24</v>
      </c>
      <c r="R237" s="35">
        <f>Table6[[#This Row],[Quantity]]*Table6[[#This Row],[Case]]</f>
        <v>1920</v>
      </c>
      <c r="S237" s="35">
        <f>Table6[[#This Row],[Total Sales]]*Table6[[#This Row],[Cost]]</f>
        <v>2476.8000000000002</v>
      </c>
    </row>
    <row r="238" spans="1:19" x14ac:dyDescent="0.3">
      <c r="A238" s="54">
        <v>245</v>
      </c>
      <c r="B238" s="35" t="s">
        <v>979</v>
      </c>
      <c r="C238" s="35" t="s">
        <v>940</v>
      </c>
      <c r="D238" s="35" t="s">
        <v>28</v>
      </c>
      <c r="E238" s="35" t="str">
        <f t="shared" si="9"/>
        <v>M</v>
      </c>
      <c r="F238" s="35">
        <v>60</v>
      </c>
      <c r="G238" s="35" t="s">
        <v>980</v>
      </c>
      <c r="H238" s="35" t="s">
        <v>981</v>
      </c>
      <c r="I238" s="35" t="s">
        <v>32</v>
      </c>
      <c r="J238" s="48" t="s">
        <v>13749</v>
      </c>
      <c r="K238" s="35">
        <v>40</v>
      </c>
      <c r="L238" s="49" t="s">
        <v>39</v>
      </c>
      <c r="M238" s="50" t="str">
        <f>VLOOKUP(Table6[[#This Row],[Product]],Table3[],2)</f>
        <v>Ultrathing V1</v>
      </c>
      <c r="N238" s="50" t="str">
        <f t="shared" si="10"/>
        <v>Feb</v>
      </c>
      <c r="O238" s="56">
        <f t="shared" si="11"/>
        <v>2022</v>
      </c>
      <c r="P238" s="51">
        <f>VLOOKUP(Table6[[#This Row],[Product]],Table3[],3)</f>
        <v>1.79</v>
      </c>
      <c r="Q238" s="35">
        <f>VLOOKUP(Table6[[#This Row],[Product]],Table3[],4)</f>
        <v>17</v>
      </c>
      <c r="R238" s="35">
        <f>Table6[[#This Row],[Quantity]]*Table6[[#This Row],[Case]]</f>
        <v>680</v>
      </c>
      <c r="S238" s="35">
        <f>Table6[[#This Row],[Total Sales]]*Table6[[#This Row],[Cost]]</f>
        <v>1217.2</v>
      </c>
    </row>
    <row r="239" spans="1:19" x14ac:dyDescent="0.3">
      <c r="A239" s="54">
        <v>246</v>
      </c>
      <c r="B239" s="35" t="s">
        <v>982</v>
      </c>
      <c r="C239" s="35" t="s">
        <v>983</v>
      </c>
      <c r="D239" s="35" t="s">
        <v>28</v>
      </c>
      <c r="E239" s="35" t="str">
        <f t="shared" si="9"/>
        <v>M</v>
      </c>
      <c r="F239" s="35">
        <v>90</v>
      </c>
      <c r="G239" s="35" t="s">
        <v>984</v>
      </c>
      <c r="H239" s="35" t="s">
        <v>985</v>
      </c>
      <c r="I239" s="35" t="s">
        <v>38</v>
      </c>
      <c r="J239" s="48" t="s">
        <v>13750</v>
      </c>
      <c r="K239" s="35">
        <v>7</v>
      </c>
      <c r="L239" s="49" t="s">
        <v>39</v>
      </c>
      <c r="M239" s="50" t="str">
        <f>VLOOKUP(Table6[[#This Row],[Product]],Table3[],2)</f>
        <v>Ultrathing V1</v>
      </c>
      <c r="N239" s="50" t="str">
        <f t="shared" si="10"/>
        <v>Sep</v>
      </c>
      <c r="O239" s="56">
        <f t="shared" si="11"/>
        <v>2020</v>
      </c>
      <c r="P239" s="51">
        <f>VLOOKUP(Table6[[#This Row],[Product]],Table3[],3)</f>
        <v>1.79</v>
      </c>
      <c r="Q239" s="35">
        <f>VLOOKUP(Table6[[#This Row],[Product]],Table3[],4)</f>
        <v>17</v>
      </c>
      <c r="R239" s="35">
        <f>Table6[[#This Row],[Quantity]]*Table6[[#This Row],[Case]]</f>
        <v>119</v>
      </c>
      <c r="S239" s="35">
        <f>Table6[[#This Row],[Total Sales]]*Table6[[#This Row],[Cost]]</f>
        <v>213.01</v>
      </c>
    </row>
    <row r="240" spans="1:19" x14ac:dyDescent="0.3">
      <c r="A240" s="54">
        <v>247</v>
      </c>
      <c r="B240" s="35" t="s">
        <v>986</v>
      </c>
      <c r="C240" s="35" t="s">
        <v>987</v>
      </c>
      <c r="D240" s="35" t="s">
        <v>28</v>
      </c>
      <c r="E240" s="35" t="str">
        <f t="shared" si="9"/>
        <v>M</v>
      </c>
      <c r="F240" s="35">
        <v>60</v>
      </c>
      <c r="G240" s="35" t="s">
        <v>988</v>
      </c>
      <c r="H240" s="35" t="s">
        <v>989</v>
      </c>
      <c r="I240" s="35" t="s">
        <v>124</v>
      </c>
      <c r="J240" s="48" t="s">
        <v>13751</v>
      </c>
      <c r="K240" s="35">
        <v>71</v>
      </c>
      <c r="L240" s="49" t="s">
        <v>20</v>
      </c>
      <c r="M240" s="50" t="str">
        <f>VLOOKUP(Table6[[#This Row],[Product]],Table3[],2)</f>
        <v>Hyperwotsit</v>
      </c>
      <c r="N240" s="50" t="str">
        <f t="shared" si="10"/>
        <v>Jan</v>
      </c>
      <c r="O240" s="56">
        <f t="shared" si="11"/>
        <v>2020</v>
      </c>
      <c r="P240" s="51">
        <f>VLOOKUP(Table6[[#This Row],[Product]],Table3[],3)</f>
        <v>2.0099999999999998</v>
      </c>
      <c r="Q240" s="35">
        <f>VLOOKUP(Table6[[#This Row],[Product]],Table3[],4)</f>
        <v>20</v>
      </c>
      <c r="R240" s="35">
        <f>Table6[[#This Row],[Quantity]]*Table6[[#This Row],[Case]]</f>
        <v>1420</v>
      </c>
      <c r="S240" s="35">
        <f>Table6[[#This Row],[Total Sales]]*Table6[[#This Row],[Cost]]</f>
        <v>2854.2</v>
      </c>
    </row>
    <row r="241" spans="1:19" x14ac:dyDescent="0.3">
      <c r="A241" s="54">
        <v>248</v>
      </c>
      <c r="B241" s="35" t="s">
        <v>990</v>
      </c>
      <c r="C241" s="35" t="s">
        <v>991</v>
      </c>
      <c r="D241" s="35" t="s">
        <v>28</v>
      </c>
      <c r="E241" s="35" t="str">
        <f t="shared" si="9"/>
        <v>M</v>
      </c>
      <c r="F241" s="35">
        <v>90</v>
      </c>
      <c r="G241" s="35" t="s">
        <v>992</v>
      </c>
      <c r="H241" s="35" t="s">
        <v>993</v>
      </c>
      <c r="I241" s="35" t="s">
        <v>32</v>
      </c>
      <c r="J241" s="48" t="s">
        <v>13632</v>
      </c>
      <c r="K241" s="35">
        <v>20</v>
      </c>
      <c r="L241" s="49" t="s">
        <v>20</v>
      </c>
      <c r="M241" s="50" t="str">
        <f>VLOOKUP(Table6[[#This Row],[Product]],Table3[],2)</f>
        <v>Hyperwotsit</v>
      </c>
      <c r="N241" s="50" t="str">
        <f t="shared" si="10"/>
        <v>Mar</v>
      </c>
      <c r="O241" s="56">
        <f t="shared" si="11"/>
        <v>2021</v>
      </c>
      <c r="P241" s="51">
        <f>VLOOKUP(Table6[[#This Row],[Product]],Table3[],3)</f>
        <v>2.0099999999999998</v>
      </c>
      <c r="Q241" s="35">
        <f>VLOOKUP(Table6[[#This Row],[Product]],Table3[],4)</f>
        <v>20</v>
      </c>
      <c r="R241" s="35">
        <f>Table6[[#This Row],[Quantity]]*Table6[[#This Row],[Case]]</f>
        <v>400</v>
      </c>
      <c r="S241" s="35">
        <f>Table6[[#This Row],[Total Sales]]*Table6[[#This Row],[Cost]]</f>
        <v>803.99999999999989</v>
      </c>
    </row>
    <row r="242" spans="1:19" x14ac:dyDescent="0.3">
      <c r="A242" s="54">
        <v>249</v>
      </c>
      <c r="B242" s="35" t="s">
        <v>994</v>
      </c>
      <c r="C242" s="35" t="s">
        <v>995</v>
      </c>
      <c r="D242" s="35" t="s">
        <v>28</v>
      </c>
      <c r="E242" s="35" t="str">
        <f t="shared" si="9"/>
        <v>M</v>
      </c>
      <c r="F242" s="35">
        <v>30</v>
      </c>
      <c r="G242" s="35" t="s">
        <v>996</v>
      </c>
      <c r="H242" s="35" t="s">
        <v>997</v>
      </c>
      <c r="I242" s="35" t="s">
        <v>110</v>
      </c>
      <c r="J242" s="48" t="s">
        <v>13752</v>
      </c>
      <c r="K242" s="35">
        <v>8</v>
      </c>
      <c r="L242" s="49" t="s">
        <v>20</v>
      </c>
      <c r="M242" s="50" t="str">
        <f>VLOOKUP(Table6[[#This Row],[Product]],Table3[],2)</f>
        <v>Hyperwotsit</v>
      </c>
      <c r="N242" s="50" t="str">
        <f t="shared" si="10"/>
        <v>Sep</v>
      </c>
      <c r="O242" s="56">
        <f t="shared" si="11"/>
        <v>2022</v>
      </c>
      <c r="P242" s="51">
        <f>VLOOKUP(Table6[[#This Row],[Product]],Table3[],3)</f>
        <v>2.0099999999999998</v>
      </c>
      <c r="Q242" s="35">
        <f>VLOOKUP(Table6[[#This Row],[Product]],Table3[],4)</f>
        <v>20</v>
      </c>
      <c r="R242" s="35">
        <f>Table6[[#This Row],[Quantity]]*Table6[[#This Row],[Case]]</f>
        <v>160</v>
      </c>
      <c r="S242" s="35">
        <f>Table6[[#This Row],[Total Sales]]*Table6[[#This Row],[Cost]]</f>
        <v>321.59999999999997</v>
      </c>
    </row>
    <row r="243" spans="1:19" x14ac:dyDescent="0.3">
      <c r="A243" s="54">
        <v>250</v>
      </c>
      <c r="B243" s="35" t="s">
        <v>998</v>
      </c>
      <c r="C243" s="35" t="s">
        <v>999</v>
      </c>
      <c r="D243" s="35" t="s">
        <v>51</v>
      </c>
      <c r="E243" s="35" t="str">
        <f t="shared" si="9"/>
        <v>F</v>
      </c>
      <c r="F243" s="35">
        <v>30</v>
      </c>
      <c r="G243" s="35" t="s">
        <v>1000</v>
      </c>
      <c r="H243" s="35" t="s">
        <v>1001</v>
      </c>
      <c r="I243" s="35" t="s">
        <v>32</v>
      </c>
      <c r="J243" s="48">
        <v>44450</v>
      </c>
      <c r="K243" s="35">
        <v>6</v>
      </c>
      <c r="L243" s="49" t="s">
        <v>64</v>
      </c>
      <c r="M243" s="50" t="str">
        <f>VLOOKUP(Table6[[#This Row],[Product]],Table3[],2)</f>
        <v>Ultrathing V4</v>
      </c>
      <c r="N243" s="50" t="str">
        <f t="shared" si="10"/>
        <v>Sep</v>
      </c>
      <c r="O243" s="56">
        <f t="shared" si="11"/>
        <v>2021</v>
      </c>
      <c r="P243" s="51">
        <f>VLOOKUP(Table6[[#This Row],[Product]],Table3[],3)</f>
        <v>3.99</v>
      </c>
      <c r="Q243" s="35">
        <f>VLOOKUP(Table6[[#This Row],[Product]],Table3[],4)</f>
        <v>24</v>
      </c>
      <c r="R243" s="35">
        <f>Table6[[#This Row],[Quantity]]*Table6[[#This Row],[Case]]</f>
        <v>144</v>
      </c>
      <c r="S243" s="35">
        <f>Table6[[#This Row],[Total Sales]]*Table6[[#This Row],[Cost]]</f>
        <v>574.56000000000006</v>
      </c>
    </row>
    <row r="244" spans="1:19" x14ac:dyDescent="0.3">
      <c r="A244" s="54">
        <v>251</v>
      </c>
      <c r="B244" s="35" t="s">
        <v>1002</v>
      </c>
      <c r="C244" s="35" t="s">
        <v>1003</v>
      </c>
      <c r="D244" s="35" t="s">
        <v>28</v>
      </c>
      <c r="E244" s="35" t="str">
        <f t="shared" si="9"/>
        <v>M</v>
      </c>
      <c r="F244" s="35">
        <v>90</v>
      </c>
      <c r="G244" s="35" t="s">
        <v>1004</v>
      </c>
      <c r="H244" s="35" t="s">
        <v>1005</v>
      </c>
      <c r="I244" s="35" t="s">
        <v>178</v>
      </c>
      <c r="J244" s="48">
        <v>44108</v>
      </c>
      <c r="K244" s="35">
        <v>8</v>
      </c>
      <c r="L244" s="49" t="s">
        <v>54</v>
      </c>
      <c r="M244" s="50" t="str">
        <f>VLOOKUP(Table6[[#This Row],[Product]],Table3[],2)</f>
        <v>Megawidget S</v>
      </c>
      <c r="N244" s="50" t="str">
        <f t="shared" si="10"/>
        <v>Oct</v>
      </c>
      <c r="O244" s="56">
        <f t="shared" si="11"/>
        <v>2020</v>
      </c>
      <c r="P244" s="51">
        <f>VLOOKUP(Table6[[#This Row],[Product]],Table3[],3)</f>
        <v>0.69</v>
      </c>
      <c r="Q244" s="35">
        <f>VLOOKUP(Table6[[#This Row],[Product]],Table3[],4)</f>
        <v>24</v>
      </c>
      <c r="R244" s="35">
        <f>Table6[[#This Row],[Quantity]]*Table6[[#This Row],[Case]]</f>
        <v>192</v>
      </c>
      <c r="S244" s="35">
        <f>Table6[[#This Row],[Total Sales]]*Table6[[#This Row],[Cost]]</f>
        <v>132.47999999999999</v>
      </c>
    </row>
    <row r="245" spans="1:19" x14ac:dyDescent="0.3">
      <c r="A245" s="54">
        <v>252</v>
      </c>
      <c r="B245" s="35" t="s">
        <v>1006</v>
      </c>
      <c r="C245" s="35" t="s">
        <v>955</v>
      </c>
      <c r="D245" s="35" t="s">
        <v>41</v>
      </c>
      <c r="E245" s="35" t="str">
        <f t="shared" si="9"/>
        <v>F</v>
      </c>
      <c r="F245" s="35">
        <v>90</v>
      </c>
      <c r="G245" s="35" t="s">
        <v>1007</v>
      </c>
      <c r="H245" s="35" t="s">
        <v>1008</v>
      </c>
      <c r="I245" s="35" t="s">
        <v>32</v>
      </c>
      <c r="J245" s="48" t="s">
        <v>13753</v>
      </c>
      <c r="K245" s="35">
        <v>32</v>
      </c>
      <c r="L245" s="49" t="s">
        <v>45</v>
      </c>
      <c r="M245" s="50" t="str">
        <f>VLOOKUP(Table6[[#This Row],[Product]],Table3[],2)</f>
        <v>Gigastuff</v>
      </c>
      <c r="N245" s="50" t="str">
        <f t="shared" si="10"/>
        <v>Apr</v>
      </c>
      <c r="O245" s="56">
        <f t="shared" si="11"/>
        <v>2021</v>
      </c>
      <c r="P245" s="51">
        <f>VLOOKUP(Table6[[#This Row],[Product]],Table3[],3)</f>
        <v>1.89</v>
      </c>
      <c r="Q245" s="35">
        <f>VLOOKUP(Table6[[#This Row],[Product]],Table3[],4)</f>
        <v>18</v>
      </c>
      <c r="R245" s="35">
        <f>Table6[[#This Row],[Quantity]]*Table6[[#This Row],[Case]]</f>
        <v>576</v>
      </c>
      <c r="S245" s="35">
        <f>Table6[[#This Row],[Total Sales]]*Table6[[#This Row],[Cost]]</f>
        <v>1088.6399999999999</v>
      </c>
    </row>
    <row r="246" spans="1:19" x14ac:dyDescent="0.3">
      <c r="A246" s="54">
        <v>254</v>
      </c>
      <c r="B246" s="35" t="s">
        <v>1009</v>
      </c>
      <c r="C246" s="35" t="s">
        <v>1010</v>
      </c>
      <c r="D246" s="35" t="s">
        <v>28</v>
      </c>
      <c r="E246" s="35" t="str">
        <f t="shared" si="9"/>
        <v>M</v>
      </c>
      <c r="F246" s="35">
        <v>90</v>
      </c>
      <c r="G246" s="35" t="s">
        <v>1007</v>
      </c>
      <c r="H246" s="35" t="s">
        <v>1011</v>
      </c>
      <c r="I246" s="35" t="s">
        <v>32</v>
      </c>
      <c r="J246" s="48" t="s">
        <v>13754</v>
      </c>
      <c r="K246" s="35">
        <v>85</v>
      </c>
      <c r="L246" s="49" t="s">
        <v>39</v>
      </c>
      <c r="M246" s="50" t="str">
        <f>VLOOKUP(Table6[[#This Row],[Product]],Table3[],2)</f>
        <v>Ultrathing V1</v>
      </c>
      <c r="N246" s="50" t="str">
        <f t="shared" si="10"/>
        <v>May</v>
      </c>
      <c r="O246" s="56">
        <f t="shared" si="11"/>
        <v>2022</v>
      </c>
      <c r="P246" s="51">
        <f>VLOOKUP(Table6[[#This Row],[Product]],Table3[],3)</f>
        <v>1.79</v>
      </c>
      <c r="Q246" s="35">
        <f>VLOOKUP(Table6[[#This Row],[Product]],Table3[],4)</f>
        <v>17</v>
      </c>
      <c r="R246" s="35">
        <f>Table6[[#This Row],[Quantity]]*Table6[[#This Row],[Case]]</f>
        <v>1445</v>
      </c>
      <c r="S246" s="35">
        <f>Table6[[#This Row],[Total Sales]]*Table6[[#This Row],[Cost]]</f>
        <v>2586.5500000000002</v>
      </c>
    </row>
    <row r="247" spans="1:19" x14ac:dyDescent="0.3">
      <c r="A247" s="54">
        <v>255</v>
      </c>
      <c r="B247" s="35" t="s">
        <v>1012</v>
      </c>
      <c r="C247" s="35" t="s">
        <v>1013</v>
      </c>
      <c r="D247" s="35" t="s">
        <v>15</v>
      </c>
      <c r="E247" s="35" t="str">
        <f t="shared" si="9"/>
        <v>F</v>
      </c>
      <c r="F247" s="35">
        <v>60</v>
      </c>
      <c r="G247" s="35" t="s">
        <v>15099</v>
      </c>
      <c r="H247" s="35" t="s">
        <v>641</v>
      </c>
      <c r="I247" s="35" t="s">
        <v>294</v>
      </c>
      <c r="J247" s="48">
        <v>44838</v>
      </c>
      <c r="K247" s="35">
        <v>24</v>
      </c>
      <c r="L247" s="49" t="s">
        <v>54</v>
      </c>
      <c r="M247" s="50" t="str">
        <f>VLOOKUP(Table6[[#This Row],[Product]],Table3[],2)</f>
        <v>Megawidget S</v>
      </c>
      <c r="N247" s="50" t="str">
        <f t="shared" si="10"/>
        <v>Oct</v>
      </c>
      <c r="O247" s="56">
        <f t="shared" si="11"/>
        <v>2022</v>
      </c>
      <c r="P247" s="51">
        <f>VLOOKUP(Table6[[#This Row],[Product]],Table3[],3)</f>
        <v>0.69</v>
      </c>
      <c r="Q247" s="35">
        <f>VLOOKUP(Table6[[#This Row],[Product]],Table3[],4)</f>
        <v>24</v>
      </c>
      <c r="R247" s="35">
        <f>Table6[[#This Row],[Quantity]]*Table6[[#This Row],[Case]]</f>
        <v>576</v>
      </c>
      <c r="S247" s="35">
        <f>Table6[[#This Row],[Total Sales]]*Table6[[#This Row],[Cost]]</f>
        <v>397.43999999999994</v>
      </c>
    </row>
    <row r="248" spans="1:19" x14ac:dyDescent="0.3">
      <c r="A248" s="54">
        <v>256</v>
      </c>
      <c r="B248" s="35" t="s">
        <v>1015</v>
      </c>
      <c r="C248" s="35" t="s">
        <v>1016</v>
      </c>
      <c r="D248" s="35" t="s">
        <v>28</v>
      </c>
      <c r="E248" s="35" t="str">
        <f t="shared" si="9"/>
        <v>M</v>
      </c>
      <c r="F248" s="35">
        <v>90</v>
      </c>
      <c r="G248" s="35" t="s">
        <v>1017</v>
      </c>
      <c r="H248" s="35" t="s">
        <v>1018</v>
      </c>
      <c r="I248" s="35" t="s">
        <v>294</v>
      </c>
      <c r="J248" s="48">
        <v>43929</v>
      </c>
      <c r="K248" s="35">
        <v>55</v>
      </c>
      <c r="L248" s="49" t="s">
        <v>80</v>
      </c>
      <c r="M248" s="50" t="str">
        <f>VLOOKUP(Table6[[#This Row],[Product]],Table3[],2)</f>
        <v>Ultrathing V2</v>
      </c>
      <c r="N248" s="50" t="str">
        <f t="shared" si="10"/>
        <v>Apr</v>
      </c>
      <c r="O248" s="56">
        <f t="shared" si="11"/>
        <v>2020</v>
      </c>
      <c r="P248" s="51">
        <f>VLOOKUP(Table6[[#This Row],[Product]],Table3[],3)</f>
        <v>2.95</v>
      </c>
      <c r="Q248" s="35">
        <f>VLOOKUP(Table6[[#This Row],[Product]],Table3[],4)</f>
        <v>20</v>
      </c>
      <c r="R248" s="35">
        <f>Table6[[#This Row],[Quantity]]*Table6[[#This Row],[Case]]</f>
        <v>1100</v>
      </c>
      <c r="S248" s="35">
        <f>Table6[[#This Row],[Total Sales]]*Table6[[#This Row],[Cost]]</f>
        <v>3245</v>
      </c>
    </row>
    <row r="249" spans="1:19" x14ac:dyDescent="0.3">
      <c r="A249" s="54">
        <v>257</v>
      </c>
      <c r="B249" s="35" t="s">
        <v>1019</v>
      </c>
      <c r="C249" s="35" t="s">
        <v>1020</v>
      </c>
      <c r="D249" s="35" t="s">
        <v>28</v>
      </c>
      <c r="E249" s="35" t="str">
        <f t="shared" si="9"/>
        <v>M</v>
      </c>
      <c r="F249" s="35">
        <v>90</v>
      </c>
      <c r="G249" s="35" t="s">
        <v>1021</v>
      </c>
      <c r="H249" s="35" t="s">
        <v>1022</v>
      </c>
      <c r="I249" s="35" t="s">
        <v>164</v>
      </c>
      <c r="J249" s="48" t="s">
        <v>13692</v>
      </c>
      <c r="K249" s="35">
        <v>95</v>
      </c>
      <c r="L249" s="49" t="s">
        <v>64</v>
      </c>
      <c r="M249" s="50" t="str">
        <f>VLOOKUP(Table6[[#This Row],[Product]],Table3[],2)</f>
        <v>Ultrathing V4</v>
      </c>
      <c r="N249" s="50" t="str">
        <f t="shared" si="10"/>
        <v>Nov</v>
      </c>
      <c r="O249" s="56">
        <f t="shared" si="11"/>
        <v>2022</v>
      </c>
      <c r="P249" s="51">
        <f>VLOOKUP(Table6[[#This Row],[Product]],Table3[],3)</f>
        <v>3.99</v>
      </c>
      <c r="Q249" s="35">
        <f>VLOOKUP(Table6[[#This Row],[Product]],Table3[],4)</f>
        <v>24</v>
      </c>
      <c r="R249" s="35">
        <f>Table6[[#This Row],[Quantity]]*Table6[[#This Row],[Case]]</f>
        <v>2280</v>
      </c>
      <c r="S249" s="35">
        <f>Table6[[#This Row],[Total Sales]]*Table6[[#This Row],[Cost]]</f>
        <v>9097.2000000000007</v>
      </c>
    </row>
    <row r="250" spans="1:19" x14ac:dyDescent="0.3">
      <c r="A250" s="54">
        <v>258</v>
      </c>
      <c r="B250" s="35" t="s">
        <v>1023</v>
      </c>
      <c r="C250" s="35" t="s">
        <v>1024</v>
      </c>
      <c r="D250" s="35" t="s">
        <v>28</v>
      </c>
      <c r="E250" s="35" t="str">
        <f t="shared" si="9"/>
        <v>M</v>
      </c>
      <c r="F250" s="35">
        <v>60</v>
      </c>
      <c r="G250" s="35" t="s">
        <v>1025</v>
      </c>
      <c r="H250" s="35" t="s">
        <v>1026</v>
      </c>
      <c r="I250" s="35" t="s">
        <v>32</v>
      </c>
      <c r="J250" s="48" t="s">
        <v>13755</v>
      </c>
      <c r="K250" s="35">
        <v>12</v>
      </c>
      <c r="L250" s="49" t="s">
        <v>45</v>
      </c>
      <c r="M250" s="50" t="str">
        <f>VLOOKUP(Table6[[#This Row],[Product]],Table3[],2)</f>
        <v>Gigastuff</v>
      </c>
      <c r="N250" s="50" t="str">
        <f t="shared" si="10"/>
        <v>Jan</v>
      </c>
      <c r="O250" s="56">
        <f t="shared" si="11"/>
        <v>2020</v>
      </c>
      <c r="P250" s="51">
        <f>VLOOKUP(Table6[[#This Row],[Product]],Table3[],3)</f>
        <v>1.89</v>
      </c>
      <c r="Q250" s="35">
        <f>VLOOKUP(Table6[[#This Row],[Product]],Table3[],4)</f>
        <v>18</v>
      </c>
      <c r="R250" s="35">
        <f>Table6[[#This Row],[Quantity]]*Table6[[#This Row],[Case]]</f>
        <v>216</v>
      </c>
      <c r="S250" s="35">
        <f>Table6[[#This Row],[Total Sales]]*Table6[[#This Row],[Cost]]</f>
        <v>408.23999999999995</v>
      </c>
    </row>
    <row r="251" spans="1:19" x14ac:dyDescent="0.3">
      <c r="A251" s="54">
        <v>259</v>
      </c>
      <c r="B251" s="35" t="s">
        <v>1027</v>
      </c>
      <c r="C251" s="35" t="s">
        <v>564</v>
      </c>
      <c r="D251" s="35" t="s">
        <v>28</v>
      </c>
      <c r="E251" s="35" t="str">
        <f t="shared" si="9"/>
        <v>M</v>
      </c>
      <c r="F251" s="35">
        <v>60</v>
      </c>
      <c r="G251" s="35" t="s">
        <v>1028</v>
      </c>
      <c r="H251" s="35" t="s">
        <v>641</v>
      </c>
      <c r="I251" s="35" t="s">
        <v>294</v>
      </c>
      <c r="J251" s="48" t="s">
        <v>13751</v>
      </c>
      <c r="K251" s="35">
        <v>79</v>
      </c>
      <c r="L251" s="49" t="s">
        <v>159</v>
      </c>
      <c r="M251" s="50" t="str">
        <f>VLOOKUP(Table6[[#This Row],[Product]],Table3[],2)</f>
        <v>Ultrathing V3</v>
      </c>
      <c r="N251" s="50" t="str">
        <f t="shared" si="10"/>
        <v>Jan</v>
      </c>
      <c r="O251" s="56">
        <f t="shared" si="11"/>
        <v>2020</v>
      </c>
      <c r="P251" s="51">
        <f>VLOOKUP(Table6[[#This Row],[Product]],Table3[],3)</f>
        <v>3.39</v>
      </c>
      <c r="Q251" s="35">
        <f>VLOOKUP(Table6[[#This Row],[Product]],Table3[],4)</f>
        <v>24</v>
      </c>
      <c r="R251" s="35">
        <f>Table6[[#This Row],[Quantity]]*Table6[[#This Row],[Case]]</f>
        <v>1896</v>
      </c>
      <c r="S251" s="35">
        <f>Table6[[#This Row],[Total Sales]]*Table6[[#This Row],[Cost]]</f>
        <v>6427.4400000000005</v>
      </c>
    </row>
    <row r="252" spans="1:19" x14ac:dyDescent="0.3">
      <c r="A252" s="54">
        <v>260</v>
      </c>
      <c r="B252" s="35" t="s">
        <v>1029</v>
      </c>
      <c r="C252" s="35" t="s">
        <v>1030</v>
      </c>
      <c r="D252" s="35" t="s">
        <v>15</v>
      </c>
      <c r="E252" s="35" t="str">
        <f t="shared" si="9"/>
        <v>F</v>
      </c>
      <c r="F252" s="35">
        <v>30</v>
      </c>
      <c r="G252" s="35" t="s">
        <v>1028</v>
      </c>
      <c r="H252" s="35" t="s">
        <v>393</v>
      </c>
      <c r="I252" s="35" t="s">
        <v>32</v>
      </c>
      <c r="J252" s="48">
        <v>44653</v>
      </c>
      <c r="K252" s="35">
        <v>12</v>
      </c>
      <c r="L252" s="49" t="s">
        <v>101</v>
      </c>
      <c r="M252" s="50" t="str">
        <f>VLOOKUP(Table6[[#This Row],[Product]],Table3[],2)</f>
        <v>Superwossname</v>
      </c>
      <c r="N252" s="50" t="str">
        <f t="shared" si="10"/>
        <v>Apr</v>
      </c>
      <c r="O252" s="56">
        <f t="shared" si="11"/>
        <v>2022</v>
      </c>
      <c r="P252" s="51">
        <f>VLOOKUP(Table6[[#This Row],[Product]],Table3[],3)</f>
        <v>3.49</v>
      </c>
      <c r="Q252" s="35">
        <f>VLOOKUP(Table6[[#This Row],[Product]],Table3[],4)</f>
        <v>20</v>
      </c>
      <c r="R252" s="35">
        <f>Table6[[#This Row],[Quantity]]*Table6[[#This Row],[Case]]</f>
        <v>240</v>
      </c>
      <c r="S252" s="35">
        <f>Table6[[#This Row],[Total Sales]]*Table6[[#This Row],[Cost]]</f>
        <v>837.6</v>
      </c>
    </row>
    <row r="253" spans="1:19" x14ac:dyDescent="0.3">
      <c r="A253" s="54">
        <v>261</v>
      </c>
      <c r="B253" s="35" t="s">
        <v>1031</v>
      </c>
      <c r="C253" s="35" t="s">
        <v>1032</v>
      </c>
      <c r="D253" s="35" t="s">
        <v>28</v>
      </c>
      <c r="E253" s="35" t="str">
        <f t="shared" si="9"/>
        <v>M</v>
      </c>
      <c r="F253" s="35">
        <v>60</v>
      </c>
      <c r="G253" s="35" t="s">
        <v>1033</v>
      </c>
      <c r="H253" s="35" t="s">
        <v>1034</v>
      </c>
      <c r="I253" s="35" t="s">
        <v>1035</v>
      </c>
      <c r="J253" s="48">
        <v>44021</v>
      </c>
      <c r="K253" s="35">
        <v>3</v>
      </c>
      <c r="L253" s="49" t="s">
        <v>54</v>
      </c>
      <c r="M253" s="50" t="str">
        <f>VLOOKUP(Table6[[#This Row],[Product]],Table3[],2)</f>
        <v>Megawidget S</v>
      </c>
      <c r="N253" s="50" t="str">
        <f t="shared" si="10"/>
        <v>Jul</v>
      </c>
      <c r="O253" s="56">
        <f t="shared" si="11"/>
        <v>2020</v>
      </c>
      <c r="P253" s="51">
        <f>VLOOKUP(Table6[[#This Row],[Product]],Table3[],3)</f>
        <v>0.69</v>
      </c>
      <c r="Q253" s="35">
        <f>VLOOKUP(Table6[[#This Row],[Product]],Table3[],4)</f>
        <v>24</v>
      </c>
      <c r="R253" s="35">
        <f>Table6[[#This Row],[Quantity]]*Table6[[#This Row],[Case]]</f>
        <v>72</v>
      </c>
      <c r="S253" s="35">
        <f>Table6[[#This Row],[Total Sales]]*Table6[[#This Row],[Cost]]</f>
        <v>49.679999999999993</v>
      </c>
    </row>
    <row r="254" spans="1:19" x14ac:dyDescent="0.3">
      <c r="A254" s="54">
        <v>262</v>
      </c>
      <c r="B254" s="35" t="s">
        <v>1036</v>
      </c>
      <c r="C254" s="35" t="s">
        <v>1037</v>
      </c>
      <c r="D254" s="35" t="s">
        <v>28</v>
      </c>
      <c r="E254" s="35" t="str">
        <f t="shared" si="9"/>
        <v>M</v>
      </c>
      <c r="F254" s="35">
        <v>30</v>
      </c>
      <c r="G254" s="35" t="s">
        <v>1038</v>
      </c>
      <c r="H254" s="35" t="s">
        <v>1039</v>
      </c>
      <c r="I254" s="35" t="s">
        <v>25</v>
      </c>
      <c r="J254" s="48" t="s">
        <v>13731</v>
      </c>
      <c r="K254" s="35">
        <v>85</v>
      </c>
      <c r="L254" s="49" t="s">
        <v>159</v>
      </c>
      <c r="M254" s="50" t="str">
        <f>VLOOKUP(Table6[[#This Row],[Product]],Table3[],2)</f>
        <v>Ultrathing V3</v>
      </c>
      <c r="N254" s="50" t="str">
        <f t="shared" si="10"/>
        <v>Sep</v>
      </c>
      <c r="O254" s="56">
        <f t="shared" si="11"/>
        <v>2022</v>
      </c>
      <c r="P254" s="51">
        <f>VLOOKUP(Table6[[#This Row],[Product]],Table3[],3)</f>
        <v>3.39</v>
      </c>
      <c r="Q254" s="35">
        <f>VLOOKUP(Table6[[#This Row],[Product]],Table3[],4)</f>
        <v>24</v>
      </c>
      <c r="R254" s="35">
        <f>Table6[[#This Row],[Quantity]]*Table6[[#This Row],[Case]]</f>
        <v>2040</v>
      </c>
      <c r="S254" s="35">
        <f>Table6[[#This Row],[Total Sales]]*Table6[[#This Row],[Cost]]</f>
        <v>6915.6</v>
      </c>
    </row>
    <row r="255" spans="1:19" x14ac:dyDescent="0.3">
      <c r="A255" s="54">
        <v>263</v>
      </c>
      <c r="B255" s="35" t="s">
        <v>1040</v>
      </c>
      <c r="C255" s="35" t="s">
        <v>1041</v>
      </c>
      <c r="D255" s="35" t="s">
        <v>15</v>
      </c>
      <c r="E255" s="35" t="str">
        <f t="shared" si="9"/>
        <v>F</v>
      </c>
      <c r="F255" s="35">
        <v>30</v>
      </c>
      <c r="G255" s="35" t="s">
        <v>1038</v>
      </c>
      <c r="H255" s="35" t="s">
        <v>1042</v>
      </c>
      <c r="I255" s="35" t="s">
        <v>32</v>
      </c>
      <c r="J255" s="48" t="s">
        <v>13621</v>
      </c>
      <c r="K255" s="35">
        <v>46</v>
      </c>
      <c r="L255" s="49" t="s">
        <v>45</v>
      </c>
      <c r="M255" s="50" t="str">
        <f>VLOOKUP(Table6[[#This Row],[Product]],Table3[],2)</f>
        <v>Gigastuff</v>
      </c>
      <c r="N255" s="50" t="str">
        <f t="shared" si="10"/>
        <v>Apr</v>
      </c>
      <c r="O255" s="56">
        <f t="shared" si="11"/>
        <v>2022</v>
      </c>
      <c r="P255" s="51">
        <f>VLOOKUP(Table6[[#This Row],[Product]],Table3[],3)</f>
        <v>1.89</v>
      </c>
      <c r="Q255" s="35">
        <f>VLOOKUP(Table6[[#This Row],[Product]],Table3[],4)</f>
        <v>18</v>
      </c>
      <c r="R255" s="35">
        <f>Table6[[#This Row],[Quantity]]*Table6[[#This Row],[Case]]</f>
        <v>828</v>
      </c>
      <c r="S255" s="35">
        <f>Table6[[#This Row],[Total Sales]]*Table6[[#This Row],[Cost]]</f>
        <v>1564.9199999999998</v>
      </c>
    </row>
    <row r="256" spans="1:19" x14ac:dyDescent="0.3">
      <c r="A256" s="54">
        <v>264</v>
      </c>
      <c r="B256" s="35" t="s">
        <v>1043</v>
      </c>
      <c r="C256" s="35" t="s">
        <v>1044</v>
      </c>
      <c r="D256" s="35" t="s">
        <v>15</v>
      </c>
      <c r="E256" s="35" t="str">
        <f t="shared" si="9"/>
        <v>F</v>
      </c>
      <c r="F256" s="35">
        <v>30</v>
      </c>
      <c r="G256" s="35" t="s">
        <v>1045</v>
      </c>
      <c r="H256" s="35" t="s">
        <v>378</v>
      </c>
      <c r="I256" s="35" t="s">
        <v>146</v>
      </c>
      <c r="J256" s="48" t="s">
        <v>13756</v>
      </c>
      <c r="K256" s="35">
        <v>68</v>
      </c>
      <c r="L256" s="49" t="s">
        <v>33</v>
      </c>
      <c r="M256" s="50" t="str">
        <f>VLOOKUP(Table6[[#This Row],[Product]],Table3[],2)</f>
        <v>Megawidget L</v>
      </c>
      <c r="N256" s="50" t="str">
        <f t="shared" si="10"/>
        <v>Nov</v>
      </c>
      <c r="O256" s="56">
        <f t="shared" si="11"/>
        <v>2021</v>
      </c>
      <c r="P256" s="51">
        <f>VLOOKUP(Table6[[#This Row],[Product]],Table3[],3)</f>
        <v>1.79</v>
      </c>
      <c r="Q256" s="35">
        <f>VLOOKUP(Table6[[#This Row],[Product]],Table3[],4)</f>
        <v>24</v>
      </c>
      <c r="R256" s="35">
        <f>Table6[[#This Row],[Quantity]]*Table6[[#This Row],[Case]]</f>
        <v>1632</v>
      </c>
      <c r="S256" s="35">
        <f>Table6[[#This Row],[Total Sales]]*Table6[[#This Row],[Cost]]</f>
        <v>2921.28</v>
      </c>
    </row>
    <row r="257" spans="1:19" x14ac:dyDescent="0.3">
      <c r="A257" s="54">
        <v>265</v>
      </c>
      <c r="B257" s="35" t="s">
        <v>1046</v>
      </c>
      <c r="C257" s="35" t="s">
        <v>1047</v>
      </c>
      <c r="D257" s="35" t="s">
        <v>117</v>
      </c>
      <c r="E257" s="35" t="str">
        <f t="shared" si="9"/>
        <v>M/F</v>
      </c>
      <c r="F257" s="35">
        <v>30</v>
      </c>
      <c r="G257" s="35" t="s">
        <v>1048</v>
      </c>
      <c r="H257" s="35" t="s">
        <v>443</v>
      </c>
      <c r="I257" s="35" t="s">
        <v>294</v>
      </c>
      <c r="J257" s="48">
        <v>44018</v>
      </c>
      <c r="K257" s="35">
        <v>31</v>
      </c>
      <c r="L257" s="49" t="s">
        <v>39</v>
      </c>
      <c r="M257" s="50" t="str">
        <f>VLOOKUP(Table6[[#This Row],[Product]],Table3[],2)</f>
        <v>Ultrathing V1</v>
      </c>
      <c r="N257" s="50" t="str">
        <f t="shared" si="10"/>
        <v>Jul</v>
      </c>
      <c r="O257" s="56">
        <f t="shared" si="11"/>
        <v>2020</v>
      </c>
      <c r="P257" s="51">
        <f>VLOOKUP(Table6[[#This Row],[Product]],Table3[],3)</f>
        <v>1.79</v>
      </c>
      <c r="Q257" s="35">
        <f>VLOOKUP(Table6[[#This Row],[Product]],Table3[],4)</f>
        <v>17</v>
      </c>
      <c r="R257" s="35">
        <f>Table6[[#This Row],[Quantity]]*Table6[[#This Row],[Case]]</f>
        <v>527</v>
      </c>
      <c r="S257" s="35">
        <f>Table6[[#This Row],[Total Sales]]*Table6[[#This Row],[Cost]]</f>
        <v>943.33</v>
      </c>
    </row>
    <row r="258" spans="1:19" x14ac:dyDescent="0.3">
      <c r="A258" s="54">
        <v>266</v>
      </c>
      <c r="B258" s="35" t="s">
        <v>1049</v>
      </c>
      <c r="C258" s="35" t="s">
        <v>1050</v>
      </c>
      <c r="D258" s="35" t="s">
        <v>28</v>
      </c>
      <c r="E258" s="35" t="str">
        <f t="shared" si="9"/>
        <v>M</v>
      </c>
      <c r="F258" s="35">
        <v>30</v>
      </c>
      <c r="G258" s="35" t="s">
        <v>1051</v>
      </c>
      <c r="H258" s="35" t="s">
        <v>1052</v>
      </c>
      <c r="I258" s="35" t="s">
        <v>32</v>
      </c>
      <c r="J258" s="48" t="s">
        <v>13757</v>
      </c>
      <c r="K258" s="35">
        <v>49</v>
      </c>
      <c r="L258" s="49" t="s">
        <v>54</v>
      </c>
      <c r="M258" s="50" t="str">
        <f>VLOOKUP(Table6[[#This Row],[Product]],Table3[],2)</f>
        <v>Megawidget S</v>
      </c>
      <c r="N258" s="50" t="str">
        <f t="shared" si="10"/>
        <v>Sep</v>
      </c>
      <c r="O258" s="56">
        <f t="shared" si="11"/>
        <v>2021</v>
      </c>
      <c r="P258" s="51">
        <f>VLOOKUP(Table6[[#This Row],[Product]],Table3[],3)</f>
        <v>0.69</v>
      </c>
      <c r="Q258" s="35">
        <f>VLOOKUP(Table6[[#This Row],[Product]],Table3[],4)</f>
        <v>24</v>
      </c>
      <c r="R258" s="35">
        <f>Table6[[#This Row],[Quantity]]*Table6[[#This Row],[Case]]</f>
        <v>1176</v>
      </c>
      <c r="S258" s="35">
        <f>Table6[[#This Row],[Total Sales]]*Table6[[#This Row],[Cost]]</f>
        <v>811.43999999999994</v>
      </c>
    </row>
    <row r="259" spans="1:19" x14ac:dyDescent="0.3">
      <c r="A259" s="54">
        <v>267</v>
      </c>
      <c r="B259" s="35" t="s">
        <v>1053</v>
      </c>
      <c r="C259" s="35" t="s">
        <v>1054</v>
      </c>
      <c r="D259" s="35" t="s">
        <v>51</v>
      </c>
      <c r="E259" s="35" t="str">
        <f t="shared" ref="E259:E322" si="12">IF(OR(D259="Mrs", D259="Miss", D259="Ms"), "F", IF(OR(D259="Mr"), "M", IF(OR(D259="Dr", D259="Prof", D259="Rev"), "M/F", "")))</f>
        <v>F</v>
      </c>
      <c r="F259" s="35">
        <v>60</v>
      </c>
      <c r="G259" s="35" t="s">
        <v>1055</v>
      </c>
      <c r="H259" s="35" t="s">
        <v>1056</v>
      </c>
      <c r="I259" s="35" t="s">
        <v>129</v>
      </c>
      <c r="J259" s="48">
        <v>44235</v>
      </c>
      <c r="K259" s="35">
        <v>11</v>
      </c>
      <c r="L259" s="49" t="s">
        <v>45</v>
      </c>
      <c r="M259" s="50" t="str">
        <f>VLOOKUP(Table6[[#This Row],[Product]],Table3[],2)</f>
        <v>Gigastuff</v>
      </c>
      <c r="N259" s="50" t="str">
        <f t="shared" ref="N259:N322" si="13">TEXT(J259,"mmm")</f>
        <v>Feb</v>
      </c>
      <c r="O259" s="56">
        <f t="shared" ref="O259:O322" si="14">YEAR(J259)</f>
        <v>2021</v>
      </c>
      <c r="P259" s="51">
        <f>VLOOKUP(Table6[[#This Row],[Product]],Table3[],3)</f>
        <v>1.89</v>
      </c>
      <c r="Q259" s="35">
        <f>VLOOKUP(Table6[[#This Row],[Product]],Table3[],4)</f>
        <v>18</v>
      </c>
      <c r="R259" s="35">
        <f>Table6[[#This Row],[Quantity]]*Table6[[#This Row],[Case]]</f>
        <v>198</v>
      </c>
      <c r="S259" s="35">
        <f>Table6[[#This Row],[Total Sales]]*Table6[[#This Row],[Cost]]</f>
        <v>374.21999999999997</v>
      </c>
    </row>
    <row r="260" spans="1:19" x14ac:dyDescent="0.3">
      <c r="A260" s="54">
        <v>268</v>
      </c>
      <c r="B260" s="35" t="s">
        <v>1057</v>
      </c>
      <c r="C260" s="35" t="s">
        <v>1058</v>
      </c>
      <c r="D260" s="35" t="s">
        <v>51</v>
      </c>
      <c r="E260" s="35" t="str">
        <f t="shared" si="12"/>
        <v>F</v>
      </c>
      <c r="F260" s="35">
        <v>60</v>
      </c>
      <c r="G260" s="35" t="s">
        <v>14283</v>
      </c>
      <c r="H260" s="35" t="s">
        <v>1060</v>
      </c>
      <c r="I260" s="35" t="s">
        <v>38</v>
      </c>
      <c r="J260" s="48" t="s">
        <v>13758</v>
      </c>
      <c r="K260" s="35">
        <v>6</v>
      </c>
      <c r="L260" s="49" t="s">
        <v>80</v>
      </c>
      <c r="M260" s="50" t="str">
        <f>VLOOKUP(Table6[[#This Row],[Product]],Table3[],2)</f>
        <v>Ultrathing V2</v>
      </c>
      <c r="N260" s="50" t="str">
        <f t="shared" si="13"/>
        <v>May</v>
      </c>
      <c r="O260" s="56">
        <f t="shared" si="14"/>
        <v>2020</v>
      </c>
      <c r="P260" s="51">
        <f>VLOOKUP(Table6[[#This Row],[Product]],Table3[],3)</f>
        <v>2.95</v>
      </c>
      <c r="Q260" s="35">
        <f>VLOOKUP(Table6[[#This Row],[Product]],Table3[],4)</f>
        <v>20</v>
      </c>
      <c r="R260" s="35">
        <f>Table6[[#This Row],[Quantity]]*Table6[[#This Row],[Case]]</f>
        <v>120</v>
      </c>
      <c r="S260" s="35">
        <f>Table6[[#This Row],[Total Sales]]*Table6[[#This Row],[Cost]]</f>
        <v>354</v>
      </c>
    </row>
    <row r="261" spans="1:19" x14ac:dyDescent="0.3">
      <c r="A261" s="54">
        <v>269</v>
      </c>
      <c r="B261" s="35" t="s">
        <v>1061</v>
      </c>
      <c r="C261" s="35" t="s">
        <v>1062</v>
      </c>
      <c r="D261" s="35" t="s">
        <v>15</v>
      </c>
      <c r="E261" s="35" t="str">
        <f t="shared" si="12"/>
        <v>F</v>
      </c>
      <c r="F261" s="35">
        <v>90</v>
      </c>
      <c r="G261" s="35" t="s">
        <v>1063</v>
      </c>
      <c r="H261" s="35" t="s">
        <v>1064</v>
      </c>
      <c r="I261" s="35" t="s">
        <v>886</v>
      </c>
      <c r="J261" s="48" t="s">
        <v>13759</v>
      </c>
      <c r="K261" s="35">
        <v>14</v>
      </c>
      <c r="L261" s="49" t="s">
        <v>70</v>
      </c>
      <c r="M261" s="50" t="str">
        <f>VLOOKUP(Table6[[#This Row],[Product]],Table3[],2)</f>
        <v>Megawidget M</v>
      </c>
      <c r="N261" s="50" t="str">
        <f t="shared" si="13"/>
        <v>Oct</v>
      </c>
      <c r="O261" s="56">
        <f t="shared" si="14"/>
        <v>2020</v>
      </c>
      <c r="P261" s="51">
        <f>VLOOKUP(Table6[[#This Row],[Product]],Table3[],3)</f>
        <v>1.29</v>
      </c>
      <c r="Q261" s="35">
        <f>VLOOKUP(Table6[[#This Row],[Product]],Table3[],4)</f>
        <v>24</v>
      </c>
      <c r="R261" s="35">
        <f>Table6[[#This Row],[Quantity]]*Table6[[#This Row],[Case]]</f>
        <v>336</v>
      </c>
      <c r="S261" s="35">
        <f>Table6[[#This Row],[Total Sales]]*Table6[[#This Row],[Cost]]</f>
        <v>433.44</v>
      </c>
    </row>
    <row r="262" spans="1:19" x14ac:dyDescent="0.3">
      <c r="A262" s="54">
        <v>270</v>
      </c>
      <c r="B262" s="35" t="s">
        <v>1065</v>
      </c>
      <c r="C262" s="35" t="s">
        <v>1066</v>
      </c>
      <c r="D262" s="35" t="s">
        <v>28</v>
      </c>
      <c r="E262" s="35" t="str">
        <f t="shared" si="12"/>
        <v>M</v>
      </c>
      <c r="F262" s="35">
        <v>30</v>
      </c>
      <c r="G262" s="35" t="s">
        <v>1067</v>
      </c>
      <c r="H262" s="35" t="s">
        <v>293</v>
      </c>
      <c r="I262" s="35" t="s">
        <v>294</v>
      </c>
      <c r="J262" s="48">
        <v>44014</v>
      </c>
      <c r="K262" s="35">
        <v>40</v>
      </c>
      <c r="L262" s="49" t="s">
        <v>159</v>
      </c>
      <c r="M262" s="50" t="str">
        <f>VLOOKUP(Table6[[#This Row],[Product]],Table3[],2)</f>
        <v>Ultrathing V3</v>
      </c>
      <c r="N262" s="50" t="str">
        <f t="shared" si="13"/>
        <v>Jul</v>
      </c>
      <c r="O262" s="56">
        <f t="shared" si="14"/>
        <v>2020</v>
      </c>
      <c r="P262" s="51">
        <f>VLOOKUP(Table6[[#This Row],[Product]],Table3[],3)</f>
        <v>3.39</v>
      </c>
      <c r="Q262" s="35">
        <f>VLOOKUP(Table6[[#This Row],[Product]],Table3[],4)</f>
        <v>24</v>
      </c>
      <c r="R262" s="35">
        <f>Table6[[#This Row],[Quantity]]*Table6[[#This Row],[Case]]</f>
        <v>960</v>
      </c>
      <c r="S262" s="35">
        <f>Table6[[#This Row],[Total Sales]]*Table6[[#This Row],[Cost]]</f>
        <v>3254.4</v>
      </c>
    </row>
    <row r="263" spans="1:19" x14ac:dyDescent="0.3">
      <c r="A263" s="54">
        <v>271</v>
      </c>
      <c r="B263" s="35" t="s">
        <v>1068</v>
      </c>
      <c r="C263" s="35" t="s">
        <v>800</v>
      </c>
      <c r="D263" s="35" t="s">
        <v>15</v>
      </c>
      <c r="E263" s="35" t="str">
        <f t="shared" si="12"/>
        <v>F</v>
      </c>
      <c r="F263" s="35">
        <v>30</v>
      </c>
      <c r="G263" s="35" t="s">
        <v>1069</v>
      </c>
      <c r="H263" s="35" t="s">
        <v>1070</v>
      </c>
      <c r="I263" s="35" t="s">
        <v>32</v>
      </c>
      <c r="J263" s="48" t="s">
        <v>13760</v>
      </c>
      <c r="K263" s="35">
        <v>21</v>
      </c>
      <c r="L263" s="49" t="s">
        <v>54</v>
      </c>
      <c r="M263" s="50" t="str">
        <f>VLOOKUP(Table6[[#This Row],[Product]],Table3[],2)</f>
        <v>Megawidget S</v>
      </c>
      <c r="N263" s="50" t="str">
        <f t="shared" si="13"/>
        <v>May</v>
      </c>
      <c r="O263" s="56">
        <f t="shared" si="14"/>
        <v>2020</v>
      </c>
      <c r="P263" s="51">
        <f>VLOOKUP(Table6[[#This Row],[Product]],Table3[],3)</f>
        <v>0.69</v>
      </c>
      <c r="Q263" s="35">
        <f>VLOOKUP(Table6[[#This Row],[Product]],Table3[],4)</f>
        <v>24</v>
      </c>
      <c r="R263" s="35">
        <f>Table6[[#This Row],[Quantity]]*Table6[[#This Row],[Case]]</f>
        <v>504</v>
      </c>
      <c r="S263" s="35">
        <f>Table6[[#This Row],[Total Sales]]*Table6[[#This Row],[Cost]]</f>
        <v>347.76</v>
      </c>
    </row>
    <row r="264" spans="1:19" x14ac:dyDescent="0.3">
      <c r="A264" s="54">
        <v>272</v>
      </c>
      <c r="B264" s="35" t="s">
        <v>1071</v>
      </c>
      <c r="C264" s="35" t="s">
        <v>1072</v>
      </c>
      <c r="D264" s="35" t="s">
        <v>51</v>
      </c>
      <c r="E264" s="35" t="str">
        <f t="shared" si="12"/>
        <v>F</v>
      </c>
      <c r="F264" s="35">
        <v>60</v>
      </c>
      <c r="G264" s="35" t="s">
        <v>1073</v>
      </c>
      <c r="H264" s="35" t="s">
        <v>981</v>
      </c>
      <c r="I264" s="35" t="s">
        <v>32</v>
      </c>
      <c r="J264" s="48">
        <v>44682</v>
      </c>
      <c r="K264" s="35">
        <v>64</v>
      </c>
      <c r="L264" s="49" t="s">
        <v>80</v>
      </c>
      <c r="M264" s="50" t="str">
        <f>VLOOKUP(Table6[[#This Row],[Product]],Table3[],2)</f>
        <v>Ultrathing V2</v>
      </c>
      <c r="N264" s="50" t="str">
        <f t="shared" si="13"/>
        <v>May</v>
      </c>
      <c r="O264" s="56">
        <f t="shared" si="14"/>
        <v>2022</v>
      </c>
      <c r="P264" s="51">
        <f>VLOOKUP(Table6[[#This Row],[Product]],Table3[],3)</f>
        <v>2.95</v>
      </c>
      <c r="Q264" s="35">
        <f>VLOOKUP(Table6[[#This Row],[Product]],Table3[],4)</f>
        <v>20</v>
      </c>
      <c r="R264" s="35">
        <f>Table6[[#This Row],[Quantity]]*Table6[[#This Row],[Case]]</f>
        <v>1280</v>
      </c>
      <c r="S264" s="35">
        <f>Table6[[#This Row],[Total Sales]]*Table6[[#This Row],[Cost]]</f>
        <v>3776</v>
      </c>
    </row>
    <row r="265" spans="1:19" x14ac:dyDescent="0.3">
      <c r="A265" s="54">
        <v>273</v>
      </c>
      <c r="B265" s="35" t="s">
        <v>1074</v>
      </c>
      <c r="C265" s="35" t="s">
        <v>1075</v>
      </c>
      <c r="D265" s="35" t="s">
        <v>15</v>
      </c>
      <c r="E265" s="35" t="str">
        <f t="shared" si="12"/>
        <v>F</v>
      </c>
      <c r="F265" s="35">
        <v>90</v>
      </c>
      <c r="G265" s="35" t="s">
        <v>15100</v>
      </c>
      <c r="H265" s="35" t="s">
        <v>1077</v>
      </c>
      <c r="I265" s="35" t="s">
        <v>1078</v>
      </c>
      <c r="J265" s="48">
        <v>44450</v>
      </c>
      <c r="K265" s="35">
        <v>30</v>
      </c>
      <c r="L265" s="49" t="s">
        <v>64</v>
      </c>
      <c r="M265" s="50" t="str">
        <f>VLOOKUP(Table6[[#This Row],[Product]],Table3[],2)</f>
        <v>Ultrathing V4</v>
      </c>
      <c r="N265" s="50" t="str">
        <f t="shared" si="13"/>
        <v>Sep</v>
      </c>
      <c r="O265" s="56">
        <f t="shared" si="14"/>
        <v>2021</v>
      </c>
      <c r="P265" s="51">
        <f>VLOOKUP(Table6[[#This Row],[Product]],Table3[],3)</f>
        <v>3.99</v>
      </c>
      <c r="Q265" s="35">
        <f>VLOOKUP(Table6[[#This Row],[Product]],Table3[],4)</f>
        <v>24</v>
      </c>
      <c r="R265" s="35">
        <f>Table6[[#This Row],[Quantity]]*Table6[[#This Row],[Case]]</f>
        <v>720</v>
      </c>
      <c r="S265" s="35">
        <f>Table6[[#This Row],[Total Sales]]*Table6[[#This Row],[Cost]]</f>
        <v>2872.8</v>
      </c>
    </row>
    <row r="266" spans="1:19" x14ac:dyDescent="0.3">
      <c r="A266" s="54">
        <v>274</v>
      </c>
      <c r="B266" s="35" t="s">
        <v>1079</v>
      </c>
      <c r="C266" s="35" t="s">
        <v>1080</v>
      </c>
      <c r="D266" s="35" t="s">
        <v>51</v>
      </c>
      <c r="E266" s="35" t="str">
        <f t="shared" si="12"/>
        <v>F</v>
      </c>
      <c r="F266" s="35">
        <v>60</v>
      </c>
      <c r="G266" s="35" t="s">
        <v>1081</v>
      </c>
      <c r="H266" s="35" t="s">
        <v>1082</v>
      </c>
      <c r="I266" s="35" t="s">
        <v>1083</v>
      </c>
      <c r="J266" s="48" t="s">
        <v>13761</v>
      </c>
      <c r="K266" s="35">
        <v>41</v>
      </c>
      <c r="L266" s="49" t="s">
        <v>101</v>
      </c>
      <c r="M266" s="50" t="str">
        <f>VLOOKUP(Table6[[#This Row],[Product]],Table3[],2)</f>
        <v>Superwossname</v>
      </c>
      <c r="N266" s="50" t="str">
        <f t="shared" si="13"/>
        <v>Jul</v>
      </c>
      <c r="O266" s="56">
        <f t="shared" si="14"/>
        <v>2022</v>
      </c>
      <c r="P266" s="51">
        <f>VLOOKUP(Table6[[#This Row],[Product]],Table3[],3)</f>
        <v>3.49</v>
      </c>
      <c r="Q266" s="35">
        <f>VLOOKUP(Table6[[#This Row],[Product]],Table3[],4)</f>
        <v>20</v>
      </c>
      <c r="R266" s="35">
        <f>Table6[[#This Row],[Quantity]]*Table6[[#This Row],[Case]]</f>
        <v>820</v>
      </c>
      <c r="S266" s="35">
        <f>Table6[[#This Row],[Total Sales]]*Table6[[#This Row],[Cost]]</f>
        <v>2861.8</v>
      </c>
    </row>
    <row r="267" spans="1:19" x14ac:dyDescent="0.3">
      <c r="A267" s="54">
        <v>275</v>
      </c>
      <c r="B267" s="35" t="s">
        <v>1084</v>
      </c>
      <c r="C267" s="35" t="s">
        <v>1085</v>
      </c>
      <c r="D267" s="35" t="s">
        <v>15</v>
      </c>
      <c r="E267" s="35" t="str">
        <f t="shared" si="12"/>
        <v>F</v>
      </c>
      <c r="F267" s="35">
        <v>90</v>
      </c>
      <c r="G267" s="35" t="s">
        <v>1086</v>
      </c>
      <c r="H267" s="35" t="s">
        <v>1087</v>
      </c>
      <c r="I267" s="35" t="s">
        <v>554</v>
      </c>
      <c r="J267" s="48" t="s">
        <v>13762</v>
      </c>
      <c r="K267" s="35">
        <v>27</v>
      </c>
      <c r="L267" s="49" t="s">
        <v>64</v>
      </c>
      <c r="M267" s="50" t="str">
        <f>VLOOKUP(Table6[[#This Row],[Product]],Table3[],2)</f>
        <v>Ultrathing V4</v>
      </c>
      <c r="N267" s="50" t="str">
        <f t="shared" si="13"/>
        <v>Dec</v>
      </c>
      <c r="O267" s="56">
        <f t="shared" si="14"/>
        <v>2022</v>
      </c>
      <c r="P267" s="51">
        <f>VLOOKUP(Table6[[#This Row],[Product]],Table3[],3)</f>
        <v>3.99</v>
      </c>
      <c r="Q267" s="35">
        <f>VLOOKUP(Table6[[#This Row],[Product]],Table3[],4)</f>
        <v>24</v>
      </c>
      <c r="R267" s="35">
        <f>Table6[[#This Row],[Quantity]]*Table6[[#This Row],[Case]]</f>
        <v>648</v>
      </c>
      <c r="S267" s="35">
        <f>Table6[[#This Row],[Total Sales]]*Table6[[#This Row],[Cost]]</f>
        <v>2585.52</v>
      </c>
    </row>
    <row r="268" spans="1:19" x14ac:dyDescent="0.3">
      <c r="A268" s="54">
        <v>276</v>
      </c>
      <c r="B268" s="35" t="s">
        <v>1088</v>
      </c>
      <c r="C268" s="35" t="s">
        <v>1089</v>
      </c>
      <c r="D268" s="35" t="s">
        <v>51</v>
      </c>
      <c r="E268" s="35" t="str">
        <f t="shared" si="12"/>
        <v>F</v>
      </c>
      <c r="F268" s="35">
        <v>90</v>
      </c>
      <c r="G268" s="35" t="s">
        <v>1090</v>
      </c>
      <c r="H268" s="35" t="s">
        <v>1091</v>
      </c>
      <c r="I268" s="35" t="s">
        <v>32</v>
      </c>
      <c r="J268" s="48">
        <v>44413</v>
      </c>
      <c r="K268" s="35">
        <v>58</v>
      </c>
      <c r="L268" s="49" t="s">
        <v>54</v>
      </c>
      <c r="M268" s="50" t="str">
        <f>VLOOKUP(Table6[[#This Row],[Product]],Table3[],2)</f>
        <v>Megawidget S</v>
      </c>
      <c r="N268" s="50" t="str">
        <f t="shared" si="13"/>
        <v>Aug</v>
      </c>
      <c r="O268" s="56">
        <f t="shared" si="14"/>
        <v>2021</v>
      </c>
      <c r="P268" s="51">
        <f>VLOOKUP(Table6[[#This Row],[Product]],Table3[],3)</f>
        <v>0.69</v>
      </c>
      <c r="Q268" s="35">
        <f>VLOOKUP(Table6[[#This Row],[Product]],Table3[],4)</f>
        <v>24</v>
      </c>
      <c r="R268" s="35">
        <f>Table6[[#This Row],[Quantity]]*Table6[[#This Row],[Case]]</f>
        <v>1392</v>
      </c>
      <c r="S268" s="35">
        <f>Table6[[#This Row],[Total Sales]]*Table6[[#This Row],[Cost]]</f>
        <v>960.4799999999999</v>
      </c>
    </row>
    <row r="269" spans="1:19" x14ac:dyDescent="0.3">
      <c r="A269" s="54">
        <v>277</v>
      </c>
      <c r="B269" s="35" t="s">
        <v>1092</v>
      </c>
      <c r="C269" s="35" t="s">
        <v>1093</v>
      </c>
      <c r="D269" s="35" t="s">
        <v>15</v>
      </c>
      <c r="E269" s="35" t="str">
        <f t="shared" si="12"/>
        <v>F</v>
      </c>
      <c r="F269" s="35">
        <v>30</v>
      </c>
      <c r="G269" s="35" t="s">
        <v>1094</v>
      </c>
      <c r="H269" s="35" t="s">
        <v>1095</v>
      </c>
      <c r="I269" s="35" t="s">
        <v>178</v>
      </c>
      <c r="J269" s="48">
        <v>44480</v>
      </c>
      <c r="K269" s="35">
        <v>3</v>
      </c>
      <c r="L269" s="49" t="s">
        <v>159</v>
      </c>
      <c r="M269" s="50" t="str">
        <f>VLOOKUP(Table6[[#This Row],[Product]],Table3[],2)</f>
        <v>Ultrathing V3</v>
      </c>
      <c r="N269" s="50" t="str">
        <f t="shared" si="13"/>
        <v>Oct</v>
      </c>
      <c r="O269" s="56">
        <f t="shared" si="14"/>
        <v>2021</v>
      </c>
      <c r="P269" s="51">
        <f>VLOOKUP(Table6[[#This Row],[Product]],Table3[],3)</f>
        <v>3.39</v>
      </c>
      <c r="Q269" s="35">
        <f>VLOOKUP(Table6[[#This Row],[Product]],Table3[],4)</f>
        <v>24</v>
      </c>
      <c r="R269" s="35">
        <f>Table6[[#This Row],[Quantity]]*Table6[[#This Row],[Case]]</f>
        <v>72</v>
      </c>
      <c r="S269" s="35">
        <f>Table6[[#This Row],[Total Sales]]*Table6[[#This Row],[Cost]]</f>
        <v>244.08</v>
      </c>
    </row>
    <row r="270" spans="1:19" x14ac:dyDescent="0.3">
      <c r="A270" s="54">
        <v>278</v>
      </c>
      <c r="B270" s="35" t="s">
        <v>1096</v>
      </c>
      <c r="C270" s="35" t="s">
        <v>1097</v>
      </c>
      <c r="D270" s="35" t="s">
        <v>28</v>
      </c>
      <c r="E270" s="35" t="str">
        <f t="shared" si="12"/>
        <v>M</v>
      </c>
      <c r="F270" s="35">
        <v>30</v>
      </c>
      <c r="G270" s="35" t="s">
        <v>1098</v>
      </c>
      <c r="H270" s="35" t="s">
        <v>1099</v>
      </c>
      <c r="I270" s="35" t="s">
        <v>25</v>
      </c>
      <c r="J270" s="48" t="s">
        <v>13763</v>
      </c>
      <c r="K270" s="35">
        <v>38</v>
      </c>
      <c r="L270" s="49" t="s">
        <v>159</v>
      </c>
      <c r="M270" s="50" t="str">
        <f>VLOOKUP(Table6[[#This Row],[Product]],Table3[],2)</f>
        <v>Ultrathing V3</v>
      </c>
      <c r="N270" s="50" t="str">
        <f t="shared" si="13"/>
        <v>Jun</v>
      </c>
      <c r="O270" s="56">
        <f t="shared" si="14"/>
        <v>2021</v>
      </c>
      <c r="P270" s="51">
        <f>VLOOKUP(Table6[[#This Row],[Product]],Table3[],3)</f>
        <v>3.39</v>
      </c>
      <c r="Q270" s="35">
        <f>VLOOKUP(Table6[[#This Row],[Product]],Table3[],4)</f>
        <v>24</v>
      </c>
      <c r="R270" s="35">
        <f>Table6[[#This Row],[Quantity]]*Table6[[#This Row],[Case]]</f>
        <v>912</v>
      </c>
      <c r="S270" s="35">
        <f>Table6[[#This Row],[Total Sales]]*Table6[[#This Row],[Cost]]</f>
        <v>3091.6800000000003</v>
      </c>
    </row>
    <row r="271" spans="1:19" x14ac:dyDescent="0.3">
      <c r="A271" s="54">
        <v>279</v>
      </c>
      <c r="B271" s="35" t="s">
        <v>1100</v>
      </c>
      <c r="C271" s="35" t="s">
        <v>1101</v>
      </c>
      <c r="D271" s="35" t="s">
        <v>51</v>
      </c>
      <c r="E271" s="35" t="str">
        <f t="shared" si="12"/>
        <v>F</v>
      </c>
      <c r="F271" s="35">
        <v>30</v>
      </c>
      <c r="G271" s="35" t="s">
        <v>1102</v>
      </c>
      <c r="H271" s="35" t="s">
        <v>1103</v>
      </c>
      <c r="I271" s="35" t="s">
        <v>25</v>
      </c>
      <c r="J271" s="48" t="s">
        <v>13764</v>
      </c>
      <c r="K271" s="35">
        <v>43</v>
      </c>
      <c r="L271" s="49" t="s">
        <v>101</v>
      </c>
      <c r="M271" s="50" t="str">
        <f>VLOOKUP(Table6[[#This Row],[Product]],Table3[],2)</f>
        <v>Superwossname</v>
      </c>
      <c r="N271" s="50" t="str">
        <f t="shared" si="13"/>
        <v>Dec</v>
      </c>
      <c r="O271" s="56">
        <f t="shared" si="14"/>
        <v>2021</v>
      </c>
      <c r="P271" s="51">
        <f>VLOOKUP(Table6[[#This Row],[Product]],Table3[],3)</f>
        <v>3.49</v>
      </c>
      <c r="Q271" s="35">
        <f>VLOOKUP(Table6[[#This Row],[Product]],Table3[],4)</f>
        <v>20</v>
      </c>
      <c r="R271" s="35">
        <f>Table6[[#This Row],[Quantity]]*Table6[[#This Row],[Case]]</f>
        <v>860</v>
      </c>
      <c r="S271" s="35">
        <f>Table6[[#This Row],[Total Sales]]*Table6[[#This Row],[Cost]]</f>
        <v>3001.4</v>
      </c>
    </row>
    <row r="272" spans="1:19" x14ac:dyDescent="0.3">
      <c r="A272" s="54">
        <v>280</v>
      </c>
      <c r="B272" s="35" t="s">
        <v>1104</v>
      </c>
      <c r="C272" s="35" t="s">
        <v>1105</v>
      </c>
      <c r="D272" s="35" t="s">
        <v>28</v>
      </c>
      <c r="E272" s="35" t="str">
        <f t="shared" si="12"/>
        <v>M</v>
      </c>
      <c r="F272" s="35">
        <v>60</v>
      </c>
      <c r="G272" s="35" t="s">
        <v>1106</v>
      </c>
      <c r="H272" s="35" t="s">
        <v>1107</v>
      </c>
      <c r="I272" s="35" t="s">
        <v>32</v>
      </c>
      <c r="J272" s="48" t="s">
        <v>13765</v>
      </c>
      <c r="K272" s="35">
        <v>36</v>
      </c>
      <c r="L272" s="49" t="s">
        <v>64</v>
      </c>
      <c r="M272" s="50" t="str">
        <f>VLOOKUP(Table6[[#This Row],[Product]],Table3[],2)</f>
        <v>Ultrathing V4</v>
      </c>
      <c r="N272" s="50" t="str">
        <f t="shared" si="13"/>
        <v>Apr</v>
      </c>
      <c r="O272" s="56">
        <f t="shared" si="14"/>
        <v>2021</v>
      </c>
      <c r="P272" s="51">
        <f>VLOOKUP(Table6[[#This Row],[Product]],Table3[],3)</f>
        <v>3.99</v>
      </c>
      <c r="Q272" s="35">
        <f>VLOOKUP(Table6[[#This Row],[Product]],Table3[],4)</f>
        <v>24</v>
      </c>
      <c r="R272" s="35">
        <f>Table6[[#This Row],[Quantity]]*Table6[[#This Row],[Case]]</f>
        <v>864</v>
      </c>
      <c r="S272" s="35">
        <f>Table6[[#This Row],[Total Sales]]*Table6[[#This Row],[Cost]]</f>
        <v>3447.36</v>
      </c>
    </row>
    <row r="273" spans="1:19" x14ac:dyDescent="0.3">
      <c r="A273" s="54">
        <v>281</v>
      </c>
      <c r="B273" s="35" t="s">
        <v>1108</v>
      </c>
      <c r="C273" s="35" t="s">
        <v>1109</v>
      </c>
      <c r="D273" s="35" t="s">
        <v>28</v>
      </c>
      <c r="E273" s="35" t="str">
        <f t="shared" si="12"/>
        <v>M</v>
      </c>
      <c r="F273" s="35">
        <v>60</v>
      </c>
      <c r="G273" s="35" t="s">
        <v>1110</v>
      </c>
      <c r="H273" s="35" t="s">
        <v>1111</v>
      </c>
      <c r="I273" s="35" t="s">
        <v>32</v>
      </c>
      <c r="J273" s="48">
        <v>44204</v>
      </c>
      <c r="K273" s="35">
        <v>51</v>
      </c>
      <c r="L273" s="49" t="s">
        <v>54</v>
      </c>
      <c r="M273" s="50" t="str">
        <f>VLOOKUP(Table6[[#This Row],[Product]],Table3[],2)</f>
        <v>Megawidget S</v>
      </c>
      <c r="N273" s="50" t="str">
        <f t="shared" si="13"/>
        <v>Jan</v>
      </c>
      <c r="O273" s="56">
        <f t="shared" si="14"/>
        <v>2021</v>
      </c>
      <c r="P273" s="51">
        <f>VLOOKUP(Table6[[#This Row],[Product]],Table3[],3)</f>
        <v>0.69</v>
      </c>
      <c r="Q273" s="35">
        <f>VLOOKUP(Table6[[#This Row],[Product]],Table3[],4)</f>
        <v>24</v>
      </c>
      <c r="R273" s="35">
        <f>Table6[[#This Row],[Quantity]]*Table6[[#This Row],[Case]]</f>
        <v>1224</v>
      </c>
      <c r="S273" s="35">
        <f>Table6[[#This Row],[Total Sales]]*Table6[[#This Row],[Cost]]</f>
        <v>844.56</v>
      </c>
    </row>
    <row r="274" spans="1:19" x14ac:dyDescent="0.3">
      <c r="A274" s="54">
        <v>282</v>
      </c>
      <c r="B274" s="35" t="s">
        <v>1112</v>
      </c>
      <c r="C274" s="35" t="s">
        <v>1113</v>
      </c>
      <c r="D274" s="35" t="s">
        <v>51</v>
      </c>
      <c r="E274" s="35" t="str">
        <f t="shared" si="12"/>
        <v>F</v>
      </c>
      <c r="F274" s="35">
        <v>60</v>
      </c>
      <c r="G274" s="35" t="s">
        <v>1114</v>
      </c>
      <c r="H274" s="35" t="s">
        <v>1115</v>
      </c>
      <c r="I274" s="35" t="s">
        <v>32</v>
      </c>
      <c r="J274" s="48" t="s">
        <v>13766</v>
      </c>
      <c r="K274" s="35">
        <v>86</v>
      </c>
      <c r="L274" s="49" t="s">
        <v>159</v>
      </c>
      <c r="M274" s="50" t="str">
        <f>VLOOKUP(Table6[[#This Row],[Product]],Table3[],2)</f>
        <v>Ultrathing V3</v>
      </c>
      <c r="N274" s="50" t="str">
        <f t="shared" si="13"/>
        <v>Jan</v>
      </c>
      <c r="O274" s="56">
        <f t="shared" si="14"/>
        <v>2022</v>
      </c>
      <c r="P274" s="51">
        <f>VLOOKUP(Table6[[#This Row],[Product]],Table3[],3)</f>
        <v>3.39</v>
      </c>
      <c r="Q274" s="35">
        <f>VLOOKUP(Table6[[#This Row],[Product]],Table3[],4)</f>
        <v>24</v>
      </c>
      <c r="R274" s="35">
        <f>Table6[[#This Row],[Quantity]]*Table6[[#This Row],[Case]]</f>
        <v>2064</v>
      </c>
      <c r="S274" s="35">
        <f>Table6[[#This Row],[Total Sales]]*Table6[[#This Row],[Cost]]</f>
        <v>6996.96</v>
      </c>
    </row>
    <row r="275" spans="1:19" x14ac:dyDescent="0.3">
      <c r="A275" s="54">
        <v>283</v>
      </c>
      <c r="B275" s="35" t="s">
        <v>1116</v>
      </c>
      <c r="C275" s="35" t="s">
        <v>1117</v>
      </c>
      <c r="D275" s="35" t="s">
        <v>28</v>
      </c>
      <c r="E275" s="35" t="str">
        <f t="shared" si="12"/>
        <v>M</v>
      </c>
      <c r="F275" s="35">
        <v>30</v>
      </c>
      <c r="G275" s="35" t="s">
        <v>1118</v>
      </c>
      <c r="H275" s="35" t="s">
        <v>1119</v>
      </c>
      <c r="I275" s="35" t="s">
        <v>240</v>
      </c>
      <c r="J275" s="48">
        <v>44416</v>
      </c>
      <c r="K275" s="35">
        <v>6</v>
      </c>
      <c r="L275" s="49" t="s">
        <v>80</v>
      </c>
      <c r="M275" s="50" t="str">
        <f>VLOOKUP(Table6[[#This Row],[Product]],Table3[],2)</f>
        <v>Ultrathing V2</v>
      </c>
      <c r="N275" s="50" t="str">
        <f t="shared" si="13"/>
        <v>Aug</v>
      </c>
      <c r="O275" s="56">
        <f t="shared" si="14"/>
        <v>2021</v>
      </c>
      <c r="P275" s="51">
        <f>VLOOKUP(Table6[[#This Row],[Product]],Table3[],3)</f>
        <v>2.95</v>
      </c>
      <c r="Q275" s="35">
        <f>VLOOKUP(Table6[[#This Row],[Product]],Table3[],4)</f>
        <v>20</v>
      </c>
      <c r="R275" s="35">
        <f>Table6[[#This Row],[Quantity]]*Table6[[#This Row],[Case]]</f>
        <v>120</v>
      </c>
      <c r="S275" s="35">
        <f>Table6[[#This Row],[Total Sales]]*Table6[[#This Row],[Cost]]</f>
        <v>354</v>
      </c>
    </row>
    <row r="276" spans="1:19" x14ac:dyDescent="0.3">
      <c r="A276" s="54">
        <v>284</v>
      </c>
      <c r="B276" s="35" t="s">
        <v>1120</v>
      </c>
      <c r="C276" s="35" t="s">
        <v>1121</v>
      </c>
      <c r="D276" s="35" t="s">
        <v>28</v>
      </c>
      <c r="E276" s="35" t="str">
        <f t="shared" si="12"/>
        <v>M</v>
      </c>
      <c r="F276" s="35">
        <v>60</v>
      </c>
      <c r="G276" s="35" t="s">
        <v>14284</v>
      </c>
      <c r="H276" s="35" t="s">
        <v>917</v>
      </c>
      <c r="I276" s="35" t="s">
        <v>32</v>
      </c>
      <c r="J276" s="48" t="s">
        <v>13767</v>
      </c>
      <c r="K276" s="35">
        <v>40</v>
      </c>
      <c r="L276" s="49" t="s">
        <v>20</v>
      </c>
      <c r="M276" s="50" t="str">
        <f>VLOOKUP(Table6[[#This Row],[Product]],Table3[],2)</f>
        <v>Hyperwotsit</v>
      </c>
      <c r="N276" s="50" t="str">
        <f t="shared" si="13"/>
        <v>Jun</v>
      </c>
      <c r="O276" s="56">
        <f t="shared" si="14"/>
        <v>2021</v>
      </c>
      <c r="P276" s="51">
        <f>VLOOKUP(Table6[[#This Row],[Product]],Table3[],3)</f>
        <v>2.0099999999999998</v>
      </c>
      <c r="Q276" s="35">
        <f>VLOOKUP(Table6[[#This Row],[Product]],Table3[],4)</f>
        <v>20</v>
      </c>
      <c r="R276" s="35">
        <f>Table6[[#This Row],[Quantity]]*Table6[[#This Row],[Case]]</f>
        <v>800</v>
      </c>
      <c r="S276" s="35">
        <f>Table6[[#This Row],[Total Sales]]*Table6[[#This Row],[Cost]]</f>
        <v>1607.9999999999998</v>
      </c>
    </row>
    <row r="277" spans="1:19" x14ac:dyDescent="0.3">
      <c r="A277" s="54">
        <v>285</v>
      </c>
      <c r="B277" s="35" t="s">
        <v>1123</v>
      </c>
      <c r="C277" s="35" t="s">
        <v>657</v>
      </c>
      <c r="D277" s="35" t="s">
        <v>51</v>
      </c>
      <c r="E277" s="35" t="str">
        <f t="shared" si="12"/>
        <v>F</v>
      </c>
      <c r="F277" s="35">
        <v>90</v>
      </c>
      <c r="G277" s="35" t="s">
        <v>1124</v>
      </c>
      <c r="H277" s="35" t="s">
        <v>1125</v>
      </c>
      <c r="I277" s="35" t="s">
        <v>1126</v>
      </c>
      <c r="J277" s="48">
        <v>44053</v>
      </c>
      <c r="K277" s="35">
        <v>52</v>
      </c>
      <c r="L277" s="49" t="s">
        <v>54</v>
      </c>
      <c r="M277" s="50" t="str">
        <f>VLOOKUP(Table6[[#This Row],[Product]],Table3[],2)</f>
        <v>Megawidget S</v>
      </c>
      <c r="N277" s="50" t="str">
        <f t="shared" si="13"/>
        <v>Aug</v>
      </c>
      <c r="O277" s="56">
        <f t="shared" si="14"/>
        <v>2020</v>
      </c>
      <c r="P277" s="51">
        <f>VLOOKUP(Table6[[#This Row],[Product]],Table3[],3)</f>
        <v>0.69</v>
      </c>
      <c r="Q277" s="35">
        <f>VLOOKUP(Table6[[#This Row],[Product]],Table3[],4)</f>
        <v>24</v>
      </c>
      <c r="R277" s="35">
        <f>Table6[[#This Row],[Quantity]]*Table6[[#This Row],[Case]]</f>
        <v>1248</v>
      </c>
      <c r="S277" s="35">
        <f>Table6[[#This Row],[Total Sales]]*Table6[[#This Row],[Cost]]</f>
        <v>861.11999999999989</v>
      </c>
    </row>
    <row r="278" spans="1:19" x14ac:dyDescent="0.3">
      <c r="A278" s="54">
        <v>286</v>
      </c>
      <c r="B278" s="35" t="s">
        <v>437</v>
      </c>
      <c r="C278" s="35" t="s">
        <v>770</v>
      </c>
      <c r="D278" s="35" t="s">
        <v>15</v>
      </c>
      <c r="E278" s="35" t="str">
        <f t="shared" si="12"/>
        <v>F</v>
      </c>
      <c r="F278" s="35">
        <v>30</v>
      </c>
      <c r="G278" s="35" t="s">
        <v>1127</v>
      </c>
      <c r="H278" s="35" t="s">
        <v>1018</v>
      </c>
      <c r="I278" s="35" t="s">
        <v>294</v>
      </c>
      <c r="J278" s="48">
        <v>44261</v>
      </c>
      <c r="K278" s="35">
        <v>66</v>
      </c>
      <c r="L278" s="49" t="s">
        <v>101</v>
      </c>
      <c r="M278" s="50" t="str">
        <f>VLOOKUP(Table6[[#This Row],[Product]],Table3[],2)</f>
        <v>Superwossname</v>
      </c>
      <c r="N278" s="50" t="str">
        <f t="shared" si="13"/>
        <v>Mar</v>
      </c>
      <c r="O278" s="56">
        <f t="shared" si="14"/>
        <v>2021</v>
      </c>
      <c r="P278" s="51">
        <f>VLOOKUP(Table6[[#This Row],[Product]],Table3[],3)</f>
        <v>3.49</v>
      </c>
      <c r="Q278" s="35">
        <f>VLOOKUP(Table6[[#This Row],[Product]],Table3[],4)</f>
        <v>20</v>
      </c>
      <c r="R278" s="35">
        <f>Table6[[#This Row],[Quantity]]*Table6[[#This Row],[Case]]</f>
        <v>1320</v>
      </c>
      <c r="S278" s="35">
        <f>Table6[[#This Row],[Total Sales]]*Table6[[#This Row],[Cost]]</f>
        <v>4606.8</v>
      </c>
    </row>
    <row r="279" spans="1:19" x14ac:dyDescent="0.3">
      <c r="A279" s="54">
        <v>287</v>
      </c>
      <c r="B279" s="35" t="s">
        <v>1128</v>
      </c>
      <c r="C279" s="35" t="s">
        <v>1129</v>
      </c>
      <c r="D279" s="35" t="s">
        <v>28</v>
      </c>
      <c r="E279" s="35" t="str">
        <f t="shared" si="12"/>
        <v>M</v>
      </c>
      <c r="F279" s="35">
        <v>60</v>
      </c>
      <c r="G279" s="35" t="s">
        <v>15101</v>
      </c>
      <c r="H279" s="35" t="s">
        <v>1131</v>
      </c>
      <c r="I279" s="35" t="s">
        <v>32</v>
      </c>
      <c r="J279" s="48">
        <v>44509</v>
      </c>
      <c r="K279" s="35">
        <v>41</v>
      </c>
      <c r="L279" s="49" t="s">
        <v>101</v>
      </c>
      <c r="M279" s="50" t="str">
        <f>VLOOKUP(Table6[[#This Row],[Product]],Table3[],2)</f>
        <v>Superwossname</v>
      </c>
      <c r="N279" s="50" t="str">
        <f t="shared" si="13"/>
        <v>Nov</v>
      </c>
      <c r="O279" s="56">
        <f t="shared" si="14"/>
        <v>2021</v>
      </c>
      <c r="P279" s="51">
        <f>VLOOKUP(Table6[[#This Row],[Product]],Table3[],3)</f>
        <v>3.49</v>
      </c>
      <c r="Q279" s="35">
        <f>VLOOKUP(Table6[[#This Row],[Product]],Table3[],4)</f>
        <v>20</v>
      </c>
      <c r="R279" s="35">
        <f>Table6[[#This Row],[Quantity]]*Table6[[#This Row],[Case]]</f>
        <v>820</v>
      </c>
      <c r="S279" s="35">
        <f>Table6[[#This Row],[Total Sales]]*Table6[[#This Row],[Cost]]</f>
        <v>2861.8</v>
      </c>
    </row>
    <row r="280" spans="1:19" x14ac:dyDescent="0.3">
      <c r="A280" s="54">
        <v>288</v>
      </c>
      <c r="B280" s="35" t="s">
        <v>1132</v>
      </c>
      <c r="C280" s="35" t="s">
        <v>1133</v>
      </c>
      <c r="D280" s="35" t="s">
        <v>28</v>
      </c>
      <c r="E280" s="35" t="str">
        <f t="shared" si="12"/>
        <v>M</v>
      </c>
      <c r="F280" s="35">
        <v>30</v>
      </c>
      <c r="G280" s="35" t="s">
        <v>1134</v>
      </c>
      <c r="H280" s="35" t="s">
        <v>1135</v>
      </c>
      <c r="I280" s="35" t="s">
        <v>38</v>
      </c>
      <c r="J280" s="48" t="s">
        <v>13768</v>
      </c>
      <c r="K280" s="35">
        <v>33</v>
      </c>
      <c r="L280" s="49" t="s">
        <v>80</v>
      </c>
      <c r="M280" s="50" t="str">
        <f>VLOOKUP(Table6[[#This Row],[Product]],Table3[],2)</f>
        <v>Ultrathing V2</v>
      </c>
      <c r="N280" s="50" t="str">
        <f t="shared" si="13"/>
        <v>Nov</v>
      </c>
      <c r="O280" s="56">
        <f t="shared" si="14"/>
        <v>2021</v>
      </c>
      <c r="P280" s="51">
        <f>VLOOKUP(Table6[[#This Row],[Product]],Table3[],3)</f>
        <v>2.95</v>
      </c>
      <c r="Q280" s="35">
        <f>VLOOKUP(Table6[[#This Row],[Product]],Table3[],4)</f>
        <v>20</v>
      </c>
      <c r="R280" s="35">
        <f>Table6[[#This Row],[Quantity]]*Table6[[#This Row],[Case]]</f>
        <v>660</v>
      </c>
      <c r="S280" s="35">
        <f>Table6[[#This Row],[Total Sales]]*Table6[[#This Row],[Cost]]</f>
        <v>1947.0000000000002</v>
      </c>
    </row>
    <row r="281" spans="1:19" x14ac:dyDescent="0.3">
      <c r="A281" s="54">
        <v>289</v>
      </c>
      <c r="B281" s="35" t="s">
        <v>1136</v>
      </c>
      <c r="C281" s="35" t="s">
        <v>1137</v>
      </c>
      <c r="D281" s="35" t="s">
        <v>51</v>
      </c>
      <c r="E281" s="35" t="str">
        <f t="shared" si="12"/>
        <v>F</v>
      </c>
      <c r="F281" s="35">
        <v>90</v>
      </c>
      <c r="G281" s="35" t="s">
        <v>1134</v>
      </c>
      <c r="H281" s="35" t="s">
        <v>1138</v>
      </c>
      <c r="I281" s="35" t="s">
        <v>124</v>
      </c>
      <c r="J281" s="48">
        <v>44805</v>
      </c>
      <c r="K281" s="35">
        <v>29</v>
      </c>
      <c r="L281" s="49" t="s">
        <v>20</v>
      </c>
      <c r="M281" s="50" t="str">
        <f>VLOOKUP(Table6[[#This Row],[Product]],Table3[],2)</f>
        <v>Hyperwotsit</v>
      </c>
      <c r="N281" s="50" t="str">
        <f t="shared" si="13"/>
        <v>Sep</v>
      </c>
      <c r="O281" s="56">
        <f t="shared" si="14"/>
        <v>2022</v>
      </c>
      <c r="P281" s="51">
        <f>VLOOKUP(Table6[[#This Row],[Product]],Table3[],3)</f>
        <v>2.0099999999999998</v>
      </c>
      <c r="Q281" s="35">
        <f>VLOOKUP(Table6[[#This Row],[Product]],Table3[],4)</f>
        <v>20</v>
      </c>
      <c r="R281" s="35">
        <f>Table6[[#This Row],[Quantity]]*Table6[[#This Row],[Case]]</f>
        <v>580</v>
      </c>
      <c r="S281" s="35">
        <f>Table6[[#This Row],[Total Sales]]*Table6[[#This Row],[Cost]]</f>
        <v>1165.8</v>
      </c>
    </row>
    <row r="282" spans="1:19" x14ac:dyDescent="0.3">
      <c r="A282" s="54">
        <v>290</v>
      </c>
      <c r="B282" s="35" t="s">
        <v>1139</v>
      </c>
      <c r="C282" s="35" t="s">
        <v>1140</v>
      </c>
      <c r="D282" s="35" t="s">
        <v>15</v>
      </c>
      <c r="E282" s="35" t="str">
        <f t="shared" si="12"/>
        <v>F</v>
      </c>
      <c r="F282" s="35">
        <v>30</v>
      </c>
      <c r="G282" s="35" t="s">
        <v>1141</v>
      </c>
      <c r="H282" s="35" t="s">
        <v>1142</v>
      </c>
      <c r="I282" s="35" t="s">
        <v>38</v>
      </c>
      <c r="J282" s="48" t="s">
        <v>13769</v>
      </c>
      <c r="K282" s="35">
        <v>38</v>
      </c>
      <c r="L282" s="49" t="s">
        <v>64</v>
      </c>
      <c r="M282" s="50" t="str">
        <f>VLOOKUP(Table6[[#This Row],[Product]],Table3[],2)</f>
        <v>Ultrathing V4</v>
      </c>
      <c r="N282" s="50" t="str">
        <f t="shared" si="13"/>
        <v>Oct</v>
      </c>
      <c r="O282" s="56">
        <f t="shared" si="14"/>
        <v>2022</v>
      </c>
      <c r="P282" s="51">
        <f>VLOOKUP(Table6[[#This Row],[Product]],Table3[],3)</f>
        <v>3.99</v>
      </c>
      <c r="Q282" s="35">
        <f>VLOOKUP(Table6[[#This Row],[Product]],Table3[],4)</f>
        <v>24</v>
      </c>
      <c r="R282" s="35">
        <f>Table6[[#This Row],[Quantity]]*Table6[[#This Row],[Case]]</f>
        <v>912</v>
      </c>
      <c r="S282" s="35">
        <f>Table6[[#This Row],[Total Sales]]*Table6[[#This Row],[Cost]]</f>
        <v>3638.88</v>
      </c>
    </row>
    <row r="283" spans="1:19" x14ac:dyDescent="0.3">
      <c r="A283" s="54">
        <v>291</v>
      </c>
      <c r="B283" s="35" t="s">
        <v>843</v>
      </c>
      <c r="C283" s="35" t="s">
        <v>394</v>
      </c>
      <c r="D283" s="35" t="s">
        <v>15</v>
      </c>
      <c r="E283" s="35" t="str">
        <f t="shared" si="12"/>
        <v>F</v>
      </c>
      <c r="F283" s="35">
        <v>60</v>
      </c>
      <c r="G283" s="35" t="s">
        <v>1143</v>
      </c>
      <c r="H283" s="35" t="s">
        <v>951</v>
      </c>
      <c r="I283" s="35" t="s">
        <v>95</v>
      </c>
      <c r="J283" s="48">
        <v>44622</v>
      </c>
      <c r="K283" s="35">
        <v>4</v>
      </c>
      <c r="L283" s="49" t="s">
        <v>33</v>
      </c>
      <c r="M283" s="50" t="str">
        <f>VLOOKUP(Table6[[#This Row],[Product]],Table3[],2)</f>
        <v>Megawidget L</v>
      </c>
      <c r="N283" s="50" t="str">
        <f t="shared" si="13"/>
        <v>Mar</v>
      </c>
      <c r="O283" s="56">
        <f t="shared" si="14"/>
        <v>2022</v>
      </c>
      <c r="P283" s="51">
        <f>VLOOKUP(Table6[[#This Row],[Product]],Table3[],3)</f>
        <v>1.79</v>
      </c>
      <c r="Q283" s="35">
        <f>VLOOKUP(Table6[[#This Row],[Product]],Table3[],4)</f>
        <v>24</v>
      </c>
      <c r="R283" s="35">
        <f>Table6[[#This Row],[Quantity]]*Table6[[#This Row],[Case]]</f>
        <v>96</v>
      </c>
      <c r="S283" s="35">
        <f>Table6[[#This Row],[Total Sales]]*Table6[[#This Row],[Cost]]</f>
        <v>171.84</v>
      </c>
    </row>
    <row r="284" spans="1:19" x14ac:dyDescent="0.3">
      <c r="A284" s="54">
        <v>293</v>
      </c>
      <c r="B284" s="35" t="s">
        <v>1144</v>
      </c>
      <c r="C284" s="35" t="s">
        <v>1145</v>
      </c>
      <c r="D284" s="35" t="s">
        <v>117</v>
      </c>
      <c r="E284" s="35" t="str">
        <f t="shared" si="12"/>
        <v>M/F</v>
      </c>
      <c r="F284" s="35">
        <v>60</v>
      </c>
      <c r="G284" s="35" t="s">
        <v>1146</v>
      </c>
      <c r="H284" s="35" t="s">
        <v>182</v>
      </c>
      <c r="I284" s="35" t="s">
        <v>32</v>
      </c>
      <c r="J284" s="48" t="s">
        <v>13770</v>
      </c>
      <c r="K284" s="35">
        <v>29</v>
      </c>
      <c r="L284" s="49" t="s">
        <v>80</v>
      </c>
      <c r="M284" s="50" t="str">
        <f>VLOOKUP(Table6[[#This Row],[Product]],Table3[],2)</f>
        <v>Ultrathing V2</v>
      </c>
      <c r="N284" s="50" t="str">
        <f t="shared" si="13"/>
        <v>Jun</v>
      </c>
      <c r="O284" s="56">
        <f t="shared" si="14"/>
        <v>2022</v>
      </c>
      <c r="P284" s="51">
        <f>VLOOKUP(Table6[[#This Row],[Product]],Table3[],3)</f>
        <v>2.95</v>
      </c>
      <c r="Q284" s="35">
        <f>VLOOKUP(Table6[[#This Row],[Product]],Table3[],4)</f>
        <v>20</v>
      </c>
      <c r="R284" s="35">
        <f>Table6[[#This Row],[Quantity]]*Table6[[#This Row],[Case]]</f>
        <v>580</v>
      </c>
      <c r="S284" s="35">
        <f>Table6[[#This Row],[Total Sales]]*Table6[[#This Row],[Cost]]</f>
        <v>1711</v>
      </c>
    </row>
    <row r="285" spans="1:19" x14ac:dyDescent="0.3">
      <c r="A285" s="54">
        <v>294</v>
      </c>
      <c r="B285" s="35" t="s">
        <v>1147</v>
      </c>
      <c r="C285" s="35" t="s">
        <v>1148</v>
      </c>
      <c r="D285" s="35" t="s">
        <v>28</v>
      </c>
      <c r="E285" s="35" t="str">
        <f t="shared" si="12"/>
        <v>M</v>
      </c>
      <c r="F285" s="35">
        <v>30</v>
      </c>
      <c r="G285" s="35" t="s">
        <v>1149</v>
      </c>
      <c r="H285" s="35" t="s">
        <v>1150</v>
      </c>
      <c r="I285" s="35" t="s">
        <v>32</v>
      </c>
      <c r="J285" s="48">
        <v>44023</v>
      </c>
      <c r="K285" s="35">
        <v>48</v>
      </c>
      <c r="L285" s="49" t="s">
        <v>45</v>
      </c>
      <c r="M285" s="50" t="str">
        <f>VLOOKUP(Table6[[#This Row],[Product]],Table3[],2)</f>
        <v>Gigastuff</v>
      </c>
      <c r="N285" s="50" t="str">
        <f t="shared" si="13"/>
        <v>Jul</v>
      </c>
      <c r="O285" s="56">
        <f t="shared" si="14"/>
        <v>2020</v>
      </c>
      <c r="P285" s="51">
        <f>VLOOKUP(Table6[[#This Row],[Product]],Table3[],3)</f>
        <v>1.89</v>
      </c>
      <c r="Q285" s="35">
        <f>VLOOKUP(Table6[[#This Row],[Product]],Table3[],4)</f>
        <v>18</v>
      </c>
      <c r="R285" s="35">
        <f>Table6[[#This Row],[Quantity]]*Table6[[#This Row],[Case]]</f>
        <v>864</v>
      </c>
      <c r="S285" s="35">
        <f>Table6[[#This Row],[Total Sales]]*Table6[[#This Row],[Cost]]</f>
        <v>1632.9599999999998</v>
      </c>
    </row>
    <row r="286" spans="1:19" x14ac:dyDescent="0.3">
      <c r="A286" s="54">
        <v>295</v>
      </c>
      <c r="B286" s="35" t="s">
        <v>1151</v>
      </c>
      <c r="C286" s="35" t="s">
        <v>1152</v>
      </c>
      <c r="D286" s="35" t="s">
        <v>15</v>
      </c>
      <c r="E286" s="35" t="str">
        <f t="shared" si="12"/>
        <v>F</v>
      </c>
      <c r="F286" s="35">
        <v>30</v>
      </c>
      <c r="G286" s="35" t="s">
        <v>1153</v>
      </c>
      <c r="H286" s="35" t="s">
        <v>917</v>
      </c>
      <c r="I286" s="35" t="s">
        <v>32</v>
      </c>
      <c r="J286" s="48">
        <v>44625</v>
      </c>
      <c r="K286" s="35">
        <v>11</v>
      </c>
      <c r="L286" s="49" t="s">
        <v>64</v>
      </c>
      <c r="M286" s="50" t="str">
        <f>VLOOKUP(Table6[[#This Row],[Product]],Table3[],2)</f>
        <v>Ultrathing V4</v>
      </c>
      <c r="N286" s="50" t="str">
        <f t="shared" si="13"/>
        <v>Mar</v>
      </c>
      <c r="O286" s="56">
        <f t="shared" si="14"/>
        <v>2022</v>
      </c>
      <c r="P286" s="51">
        <f>VLOOKUP(Table6[[#This Row],[Product]],Table3[],3)</f>
        <v>3.99</v>
      </c>
      <c r="Q286" s="35">
        <f>VLOOKUP(Table6[[#This Row],[Product]],Table3[],4)</f>
        <v>24</v>
      </c>
      <c r="R286" s="35">
        <f>Table6[[#This Row],[Quantity]]*Table6[[#This Row],[Case]]</f>
        <v>264</v>
      </c>
      <c r="S286" s="35">
        <f>Table6[[#This Row],[Total Sales]]*Table6[[#This Row],[Cost]]</f>
        <v>1053.3600000000001</v>
      </c>
    </row>
    <row r="287" spans="1:19" x14ac:dyDescent="0.3">
      <c r="A287" s="54">
        <v>296</v>
      </c>
      <c r="B287" s="35" t="s">
        <v>34</v>
      </c>
      <c r="C287" s="35" t="s">
        <v>1154</v>
      </c>
      <c r="D287" s="35" t="s">
        <v>28</v>
      </c>
      <c r="E287" s="35" t="str">
        <f t="shared" si="12"/>
        <v>M</v>
      </c>
      <c r="F287" s="35">
        <v>30</v>
      </c>
      <c r="G287" s="35" t="s">
        <v>1155</v>
      </c>
      <c r="H287" s="35" t="s">
        <v>1156</v>
      </c>
      <c r="I287" s="35" t="s">
        <v>1157</v>
      </c>
      <c r="J287" s="48" t="s">
        <v>13771</v>
      </c>
      <c r="K287" s="35">
        <v>72</v>
      </c>
      <c r="L287" s="49" t="s">
        <v>70</v>
      </c>
      <c r="M287" s="50" t="str">
        <f>VLOOKUP(Table6[[#This Row],[Product]],Table3[],2)</f>
        <v>Megawidget M</v>
      </c>
      <c r="N287" s="50" t="str">
        <f t="shared" si="13"/>
        <v>Oct</v>
      </c>
      <c r="O287" s="56">
        <f t="shared" si="14"/>
        <v>2022</v>
      </c>
      <c r="P287" s="51">
        <f>VLOOKUP(Table6[[#This Row],[Product]],Table3[],3)</f>
        <v>1.29</v>
      </c>
      <c r="Q287" s="35">
        <f>VLOOKUP(Table6[[#This Row],[Product]],Table3[],4)</f>
        <v>24</v>
      </c>
      <c r="R287" s="35">
        <f>Table6[[#This Row],[Quantity]]*Table6[[#This Row],[Case]]</f>
        <v>1728</v>
      </c>
      <c r="S287" s="35">
        <f>Table6[[#This Row],[Total Sales]]*Table6[[#This Row],[Cost]]</f>
        <v>2229.12</v>
      </c>
    </row>
    <row r="288" spans="1:19" x14ac:dyDescent="0.3">
      <c r="A288" s="54">
        <v>297</v>
      </c>
      <c r="B288" s="35" t="s">
        <v>1158</v>
      </c>
      <c r="C288" s="35" t="s">
        <v>1159</v>
      </c>
      <c r="D288" s="35" t="s">
        <v>28</v>
      </c>
      <c r="E288" s="35" t="str">
        <f t="shared" si="12"/>
        <v>M</v>
      </c>
      <c r="F288" s="35">
        <v>60</v>
      </c>
      <c r="G288" s="35" t="s">
        <v>1155</v>
      </c>
      <c r="H288" s="35" t="s">
        <v>1160</v>
      </c>
      <c r="I288" s="35" t="s">
        <v>25</v>
      </c>
      <c r="J288" s="48">
        <v>44018</v>
      </c>
      <c r="K288" s="35">
        <v>14</v>
      </c>
      <c r="L288" s="49" t="s">
        <v>33</v>
      </c>
      <c r="M288" s="50" t="str">
        <f>VLOOKUP(Table6[[#This Row],[Product]],Table3[],2)</f>
        <v>Megawidget L</v>
      </c>
      <c r="N288" s="50" t="str">
        <f t="shared" si="13"/>
        <v>Jul</v>
      </c>
      <c r="O288" s="56">
        <f t="shared" si="14"/>
        <v>2020</v>
      </c>
      <c r="P288" s="51">
        <f>VLOOKUP(Table6[[#This Row],[Product]],Table3[],3)</f>
        <v>1.79</v>
      </c>
      <c r="Q288" s="35">
        <f>VLOOKUP(Table6[[#This Row],[Product]],Table3[],4)</f>
        <v>24</v>
      </c>
      <c r="R288" s="35">
        <f>Table6[[#This Row],[Quantity]]*Table6[[#This Row],[Case]]</f>
        <v>336</v>
      </c>
      <c r="S288" s="35">
        <f>Table6[[#This Row],[Total Sales]]*Table6[[#This Row],[Cost]]</f>
        <v>601.44000000000005</v>
      </c>
    </row>
    <row r="289" spans="1:19" x14ac:dyDescent="0.3">
      <c r="A289" s="54">
        <v>298</v>
      </c>
      <c r="B289" s="35" t="s">
        <v>1161</v>
      </c>
      <c r="C289" s="35" t="s">
        <v>1162</v>
      </c>
      <c r="D289" s="35" t="s">
        <v>41</v>
      </c>
      <c r="E289" s="35" t="str">
        <f t="shared" si="12"/>
        <v>F</v>
      </c>
      <c r="F289" s="35">
        <v>30</v>
      </c>
      <c r="G289" s="35" t="s">
        <v>1163</v>
      </c>
      <c r="H289" s="35" t="s">
        <v>1164</v>
      </c>
      <c r="I289" s="35" t="s">
        <v>89</v>
      </c>
      <c r="J289" s="48" t="s">
        <v>13772</v>
      </c>
      <c r="K289" s="35">
        <v>70</v>
      </c>
      <c r="L289" s="49" t="s">
        <v>101</v>
      </c>
      <c r="M289" s="50" t="str">
        <f>VLOOKUP(Table6[[#This Row],[Product]],Table3[],2)</f>
        <v>Superwossname</v>
      </c>
      <c r="N289" s="50" t="str">
        <f t="shared" si="13"/>
        <v>May</v>
      </c>
      <c r="O289" s="56">
        <f t="shared" si="14"/>
        <v>2022</v>
      </c>
      <c r="P289" s="51">
        <f>VLOOKUP(Table6[[#This Row],[Product]],Table3[],3)</f>
        <v>3.49</v>
      </c>
      <c r="Q289" s="35">
        <f>VLOOKUP(Table6[[#This Row],[Product]],Table3[],4)</f>
        <v>20</v>
      </c>
      <c r="R289" s="35">
        <f>Table6[[#This Row],[Quantity]]*Table6[[#This Row],[Case]]</f>
        <v>1400</v>
      </c>
      <c r="S289" s="35">
        <f>Table6[[#This Row],[Total Sales]]*Table6[[#This Row],[Cost]]</f>
        <v>4886</v>
      </c>
    </row>
    <row r="290" spans="1:19" x14ac:dyDescent="0.3">
      <c r="A290" s="54">
        <v>299</v>
      </c>
      <c r="B290" s="35" t="s">
        <v>1165</v>
      </c>
      <c r="C290" s="35" t="s">
        <v>1166</v>
      </c>
      <c r="D290" s="35" t="s">
        <v>41</v>
      </c>
      <c r="E290" s="35" t="str">
        <f t="shared" si="12"/>
        <v>F</v>
      </c>
      <c r="F290" s="35">
        <v>30</v>
      </c>
      <c r="G290" s="35" t="s">
        <v>1167</v>
      </c>
      <c r="H290" s="35" t="s">
        <v>1168</v>
      </c>
      <c r="I290" s="35" t="s">
        <v>32</v>
      </c>
      <c r="J290" s="48" t="s">
        <v>13773</v>
      </c>
      <c r="K290" s="35">
        <v>82</v>
      </c>
      <c r="L290" s="49" t="s">
        <v>80</v>
      </c>
      <c r="M290" s="50" t="str">
        <f>VLOOKUP(Table6[[#This Row],[Product]],Table3[],2)</f>
        <v>Ultrathing V2</v>
      </c>
      <c r="N290" s="50" t="str">
        <f t="shared" si="13"/>
        <v>Mar</v>
      </c>
      <c r="O290" s="56">
        <f t="shared" si="14"/>
        <v>2020</v>
      </c>
      <c r="P290" s="51">
        <f>VLOOKUP(Table6[[#This Row],[Product]],Table3[],3)</f>
        <v>2.95</v>
      </c>
      <c r="Q290" s="35">
        <f>VLOOKUP(Table6[[#This Row],[Product]],Table3[],4)</f>
        <v>20</v>
      </c>
      <c r="R290" s="35">
        <f>Table6[[#This Row],[Quantity]]*Table6[[#This Row],[Case]]</f>
        <v>1640</v>
      </c>
      <c r="S290" s="35">
        <f>Table6[[#This Row],[Total Sales]]*Table6[[#This Row],[Cost]]</f>
        <v>4838</v>
      </c>
    </row>
    <row r="291" spans="1:19" x14ac:dyDescent="0.3">
      <c r="A291" s="54">
        <v>300</v>
      </c>
      <c r="B291" s="35" t="s">
        <v>1169</v>
      </c>
      <c r="C291" s="35" t="s">
        <v>1170</v>
      </c>
      <c r="D291" s="35" t="s">
        <v>28</v>
      </c>
      <c r="E291" s="35" t="str">
        <f t="shared" si="12"/>
        <v>M</v>
      </c>
      <c r="F291" s="35">
        <v>60</v>
      </c>
      <c r="G291" s="35" t="s">
        <v>1171</v>
      </c>
      <c r="H291" s="35" t="s">
        <v>534</v>
      </c>
      <c r="I291" s="35" t="s">
        <v>32</v>
      </c>
      <c r="J291" s="48" t="s">
        <v>13774</v>
      </c>
      <c r="K291" s="35">
        <v>44</v>
      </c>
      <c r="L291" s="49" t="s">
        <v>54</v>
      </c>
      <c r="M291" s="50" t="str">
        <f>VLOOKUP(Table6[[#This Row],[Product]],Table3[],2)</f>
        <v>Megawidget S</v>
      </c>
      <c r="N291" s="50" t="str">
        <f t="shared" si="13"/>
        <v>Oct</v>
      </c>
      <c r="O291" s="56">
        <f t="shared" si="14"/>
        <v>2021</v>
      </c>
      <c r="P291" s="51">
        <f>VLOOKUP(Table6[[#This Row],[Product]],Table3[],3)</f>
        <v>0.69</v>
      </c>
      <c r="Q291" s="35">
        <f>VLOOKUP(Table6[[#This Row],[Product]],Table3[],4)</f>
        <v>24</v>
      </c>
      <c r="R291" s="35">
        <f>Table6[[#This Row],[Quantity]]*Table6[[#This Row],[Case]]</f>
        <v>1056</v>
      </c>
      <c r="S291" s="35">
        <f>Table6[[#This Row],[Total Sales]]*Table6[[#This Row],[Cost]]</f>
        <v>728.64</v>
      </c>
    </row>
    <row r="292" spans="1:19" x14ac:dyDescent="0.3">
      <c r="A292" s="54">
        <v>302</v>
      </c>
      <c r="B292" s="35" t="s">
        <v>612</v>
      </c>
      <c r="C292" s="35" t="s">
        <v>1172</v>
      </c>
      <c r="D292" s="35" t="s">
        <v>28</v>
      </c>
      <c r="E292" s="35" t="str">
        <f t="shared" si="12"/>
        <v>M</v>
      </c>
      <c r="F292" s="35">
        <v>90</v>
      </c>
      <c r="G292" s="35" t="s">
        <v>1171</v>
      </c>
      <c r="H292" s="35" t="s">
        <v>1173</v>
      </c>
      <c r="I292" s="35" t="s">
        <v>32</v>
      </c>
      <c r="J292" s="48">
        <v>44256</v>
      </c>
      <c r="K292" s="35">
        <v>18</v>
      </c>
      <c r="L292" s="49" t="s">
        <v>70</v>
      </c>
      <c r="M292" s="50" t="str">
        <f>VLOOKUP(Table6[[#This Row],[Product]],Table3[],2)</f>
        <v>Megawidget M</v>
      </c>
      <c r="N292" s="50" t="str">
        <f t="shared" si="13"/>
        <v>Mar</v>
      </c>
      <c r="O292" s="56">
        <f t="shared" si="14"/>
        <v>2021</v>
      </c>
      <c r="P292" s="51">
        <f>VLOOKUP(Table6[[#This Row],[Product]],Table3[],3)</f>
        <v>1.29</v>
      </c>
      <c r="Q292" s="35">
        <f>VLOOKUP(Table6[[#This Row],[Product]],Table3[],4)</f>
        <v>24</v>
      </c>
      <c r="R292" s="35">
        <f>Table6[[#This Row],[Quantity]]*Table6[[#This Row],[Case]]</f>
        <v>432</v>
      </c>
      <c r="S292" s="35">
        <f>Table6[[#This Row],[Total Sales]]*Table6[[#This Row],[Cost]]</f>
        <v>557.28</v>
      </c>
    </row>
    <row r="293" spans="1:19" x14ac:dyDescent="0.3">
      <c r="A293" s="54">
        <v>303</v>
      </c>
      <c r="B293" s="35" t="s">
        <v>1174</v>
      </c>
      <c r="C293" s="35" t="s">
        <v>1175</v>
      </c>
      <c r="D293" s="35" t="s">
        <v>15</v>
      </c>
      <c r="E293" s="35" t="str">
        <f t="shared" si="12"/>
        <v>F</v>
      </c>
      <c r="F293" s="35">
        <v>30</v>
      </c>
      <c r="G293" s="35" t="s">
        <v>15102</v>
      </c>
      <c r="H293" s="35" t="s">
        <v>1177</v>
      </c>
      <c r="I293" s="35" t="s">
        <v>32</v>
      </c>
      <c r="J293" s="48" t="s">
        <v>13629</v>
      </c>
      <c r="K293" s="35">
        <v>8</v>
      </c>
      <c r="L293" s="49" t="s">
        <v>80</v>
      </c>
      <c r="M293" s="50" t="str">
        <f>VLOOKUP(Table6[[#This Row],[Product]],Table3[],2)</f>
        <v>Ultrathing V2</v>
      </c>
      <c r="N293" s="50" t="str">
        <f t="shared" si="13"/>
        <v>Nov</v>
      </c>
      <c r="O293" s="56">
        <f t="shared" si="14"/>
        <v>2020</v>
      </c>
      <c r="P293" s="51">
        <f>VLOOKUP(Table6[[#This Row],[Product]],Table3[],3)</f>
        <v>2.95</v>
      </c>
      <c r="Q293" s="35">
        <f>VLOOKUP(Table6[[#This Row],[Product]],Table3[],4)</f>
        <v>20</v>
      </c>
      <c r="R293" s="35">
        <f>Table6[[#This Row],[Quantity]]*Table6[[#This Row],[Case]]</f>
        <v>160</v>
      </c>
      <c r="S293" s="35">
        <f>Table6[[#This Row],[Total Sales]]*Table6[[#This Row],[Cost]]</f>
        <v>472</v>
      </c>
    </row>
    <row r="294" spans="1:19" x14ac:dyDescent="0.3">
      <c r="A294" s="54">
        <v>304</v>
      </c>
      <c r="B294" s="35" t="s">
        <v>1178</v>
      </c>
      <c r="C294" s="35" t="s">
        <v>1179</v>
      </c>
      <c r="D294" s="35" t="s">
        <v>51</v>
      </c>
      <c r="E294" s="35" t="str">
        <f t="shared" si="12"/>
        <v>F</v>
      </c>
      <c r="F294" s="35">
        <v>90</v>
      </c>
      <c r="G294" s="35" t="s">
        <v>1180</v>
      </c>
      <c r="H294" s="35" t="s">
        <v>702</v>
      </c>
      <c r="I294" s="35" t="s">
        <v>703</v>
      </c>
      <c r="J294" s="48" t="s">
        <v>13775</v>
      </c>
      <c r="K294" s="35">
        <v>5</v>
      </c>
      <c r="L294" s="49" t="s">
        <v>39</v>
      </c>
      <c r="M294" s="50" t="str">
        <f>VLOOKUP(Table6[[#This Row],[Product]],Table3[],2)</f>
        <v>Ultrathing V1</v>
      </c>
      <c r="N294" s="50" t="str">
        <f t="shared" si="13"/>
        <v>Oct</v>
      </c>
      <c r="O294" s="56">
        <f t="shared" si="14"/>
        <v>2022</v>
      </c>
      <c r="P294" s="51">
        <f>VLOOKUP(Table6[[#This Row],[Product]],Table3[],3)</f>
        <v>1.79</v>
      </c>
      <c r="Q294" s="35">
        <f>VLOOKUP(Table6[[#This Row],[Product]],Table3[],4)</f>
        <v>17</v>
      </c>
      <c r="R294" s="35">
        <f>Table6[[#This Row],[Quantity]]*Table6[[#This Row],[Case]]</f>
        <v>85</v>
      </c>
      <c r="S294" s="35">
        <f>Table6[[#This Row],[Total Sales]]*Table6[[#This Row],[Cost]]</f>
        <v>152.15</v>
      </c>
    </row>
    <row r="295" spans="1:19" x14ac:dyDescent="0.3">
      <c r="A295" s="54">
        <v>305</v>
      </c>
      <c r="B295" s="35" t="s">
        <v>1181</v>
      </c>
      <c r="C295" s="35" t="s">
        <v>1182</v>
      </c>
      <c r="D295" s="35" t="s">
        <v>15</v>
      </c>
      <c r="E295" s="35" t="str">
        <f t="shared" si="12"/>
        <v>F</v>
      </c>
      <c r="F295" s="35">
        <v>90</v>
      </c>
      <c r="G295" s="35" t="s">
        <v>1183</v>
      </c>
      <c r="H295" s="35" t="s">
        <v>1184</v>
      </c>
      <c r="I295" s="35" t="s">
        <v>886</v>
      </c>
      <c r="J295" s="48" t="s">
        <v>13676</v>
      </c>
      <c r="K295" s="35">
        <v>36</v>
      </c>
      <c r="L295" s="49" t="s">
        <v>80</v>
      </c>
      <c r="M295" s="50" t="str">
        <f>VLOOKUP(Table6[[#This Row],[Product]],Table3[],2)</f>
        <v>Ultrathing V2</v>
      </c>
      <c r="N295" s="50" t="str">
        <f t="shared" si="13"/>
        <v>Nov</v>
      </c>
      <c r="O295" s="56">
        <f t="shared" si="14"/>
        <v>2022</v>
      </c>
      <c r="P295" s="51">
        <f>VLOOKUP(Table6[[#This Row],[Product]],Table3[],3)</f>
        <v>2.95</v>
      </c>
      <c r="Q295" s="35">
        <f>VLOOKUP(Table6[[#This Row],[Product]],Table3[],4)</f>
        <v>20</v>
      </c>
      <c r="R295" s="35">
        <f>Table6[[#This Row],[Quantity]]*Table6[[#This Row],[Case]]</f>
        <v>720</v>
      </c>
      <c r="S295" s="35">
        <f>Table6[[#This Row],[Total Sales]]*Table6[[#This Row],[Cost]]</f>
        <v>2124</v>
      </c>
    </row>
    <row r="296" spans="1:19" x14ac:dyDescent="0.3">
      <c r="A296" s="54">
        <v>306</v>
      </c>
      <c r="B296" s="35" t="s">
        <v>935</v>
      </c>
      <c r="C296" s="35" t="s">
        <v>196</v>
      </c>
      <c r="D296" s="35" t="s">
        <v>28</v>
      </c>
      <c r="E296" s="35" t="str">
        <f t="shared" si="12"/>
        <v>M</v>
      </c>
      <c r="F296" s="35">
        <v>30</v>
      </c>
      <c r="G296" s="35" t="s">
        <v>13523</v>
      </c>
      <c r="H296" s="35" t="s">
        <v>1186</v>
      </c>
      <c r="I296" s="35" t="s">
        <v>32</v>
      </c>
      <c r="J296" s="48" t="s">
        <v>13776</v>
      </c>
      <c r="K296" s="35">
        <v>65</v>
      </c>
      <c r="L296" s="49" t="s">
        <v>54</v>
      </c>
      <c r="M296" s="50" t="str">
        <f>VLOOKUP(Table6[[#This Row],[Product]],Table3[],2)</f>
        <v>Megawidget S</v>
      </c>
      <c r="N296" s="50" t="str">
        <f t="shared" si="13"/>
        <v>Jul</v>
      </c>
      <c r="O296" s="56">
        <f t="shared" si="14"/>
        <v>2020</v>
      </c>
      <c r="P296" s="51">
        <f>VLOOKUP(Table6[[#This Row],[Product]],Table3[],3)</f>
        <v>0.69</v>
      </c>
      <c r="Q296" s="35">
        <f>VLOOKUP(Table6[[#This Row],[Product]],Table3[],4)</f>
        <v>24</v>
      </c>
      <c r="R296" s="35">
        <f>Table6[[#This Row],[Quantity]]*Table6[[#This Row],[Case]]</f>
        <v>1560</v>
      </c>
      <c r="S296" s="35">
        <f>Table6[[#This Row],[Total Sales]]*Table6[[#This Row],[Cost]]</f>
        <v>1076.3999999999999</v>
      </c>
    </row>
    <row r="297" spans="1:19" x14ac:dyDescent="0.3">
      <c r="A297" s="54">
        <v>307</v>
      </c>
      <c r="B297" s="35" t="s">
        <v>1187</v>
      </c>
      <c r="C297" s="35" t="s">
        <v>1188</v>
      </c>
      <c r="D297" s="35" t="s">
        <v>28</v>
      </c>
      <c r="E297" s="35" t="str">
        <f t="shared" si="12"/>
        <v>M</v>
      </c>
      <c r="F297" s="35">
        <v>30</v>
      </c>
      <c r="G297" s="35" t="s">
        <v>1189</v>
      </c>
      <c r="H297" s="35" t="s">
        <v>1190</v>
      </c>
      <c r="I297" s="35" t="s">
        <v>173</v>
      </c>
      <c r="J297" s="48" t="s">
        <v>13621</v>
      </c>
      <c r="K297" s="35">
        <v>3</v>
      </c>
      <c r="L297" s="49" t="s">
        <v>80</v>
      </c>
      <c r="M297" s="50" t="str">
        <f>VLOOKUP(Table6[[#This Row],[Product]],Table3[],2)</f>
        <v>Ultrathing V2</v>
      </c>
      <c r="N297" s="50" t="str">
        <f t="shared" si="13"/>
        <v>Apr</v>
      </c>
      <c r="O297" s="56">
        <f t="shared" si="14"/>
        <v>2022</v>
      </c>
      <c r="P297" s="51">
        <f>VLOOKUP(Table6[[#This Row],[Product]],Table3[],3)</f>
        <v>2.95</v>
      </c>
      <c r="Q297" s="35">
        <f>VLOOKUP(Table6[[#This Row],[Product]],Table3[],4)</f>
        <v>20</v>
      </c>
      <c r="R297" s="35">
        <f>Table6[[#This Row],[Quantity]]*Table6[[#This Row],[Case]]</f>
        <v>60</v>
      </c>
      <c r="S297" s="35">
        <f>Table6[[#This Row],[Total Sales]]*Table6[[#This Row],[Cost]]</f>
        <v>177</v>
      </c>
    </row>
    <row r="298" spans="1:19" x14ac:dyDescent="0.3">
      <c r="A298" s="54">
        <v>308</v>
      </c>
      <c r="B298" s="35" t="s">
        <v>1191</v>
      </c>
      <c r="C298" s="35" t="s">
        <v>1192</v>
      </c>
      <c r="D298" s="35" t="s">
        <v>28</v>
      </c>
      <c r="E298" s="35" t="str">
        <f t="shared" si="12"/>
        <v>M</v>
      </c>
      <c r="F298" s="35">
        <v>90</v>
      </c>
      <c r="G298" s="35" t="s">
        <v>1193</v>
      </c>
      <c r="H298" s="35" t="s">
        <v>1194</v>
      </c>
      <c r="I298" s="35" t="s">
        <v>38</v>
      </c>
      <c r="J298" s="48" t="s">
        <v>13777</v>
      </c>
      <c r="K298" s="35">
        <v>22</v>
      </c>
      <c r="L298" s="49" t="s">
        <v>101</v>
      </c>
      <c r="M298" s="50" t="str">
        <f>VLOOKUP(Table6[[#This Row],[Product]],Table3[],2)</f>
        <v>Superwossname</v>
      </c>
      <c r="N298" s="50" t="str">
        <f t="shared" si="13"/>
        <v>Dec</v>
      </c>
      <c r="O298" s="56">
        <f t="shared" si="14"/>
        <v>2021</v>
      </c>
      <c r="P298" s="51">
        <f>VLOOKUP(Table6[[#This Row],[Product]],Table3[],3)</f>
        <v>3.49</v>
      </c>
      <c r="Q298" s="35">
        <f>VLOOKUP(Table6[[#This Row],[Product]],Table3[],4)</f>
        <v>20</v>
      </c>
      <c r="R298" s="35">
        <f>Table6[[#This Row],[Quantity]]*Table6[[#This Row],[Case]]</f>
        <v>440</v>
      </c>
      <c r="S298" s="35">
        <f>Table6[[#This Row],[Total Sales]]*Table6[[#This Row],[Cost]]</f>
        <v>1535.6000000000001</v>
      </c>
    </row>
    <row r="299" spans="1:19" x14ac:dyDescent="0.3">
      <c r="A299" s="54">
        <v>309</v>
      </c>
      <c r="B299" s="35" t="s">
        <v>1195</v>
      </c>
      <c r="C299" s="35" t="s">
        <v>1196</v>
      </c>
      <c r="D299" s="35" t="s">
        <v>15</v>
      </c>
      <c r="E299" s="35" t="str">
        <f t="shared" si="12"/>
        <v>F</v>
      </c>
      <c r="F299" s="35">
        <v>90</v>
      </c>
      <c r="G299" s="35" t="s">
        <v>1197</v>
      </c>
      <c r="H299" s="35" t="s">
        <v>1198</v>
      </c>
      <c r="I299" s="35" t="s">
        <v>1199</v>
      </c>
      <c r="J299" s="48">
        <v>44298</v>
      </c>
      <c r="K299" s="35">
        <v>4</v>
      </c>
      <c r="L299" s="49" t="s">
        <v>64</v>
      </c>
      <c r="M299" s="50" t="str">
        <f>VLOOKUP(Table6[[#This Row],[Product]],Table3[],2)</f>
        <v>Ultrathing V4</v>
      </c>
      <c r="N299" s="50" t="str">
        <f t="shared" si="13"/>
        <v>Apr</v>
      </c>
      <c r="O299" s="56">
        <f t="shared" si="14"/>
        <v>2021</v>
      </c>
      <c r="P299" s="51">
        <f>VLOOKUP(Table6[[#This Row],[Product]],Table3[],3)</f>
        <v>3.99</v>
      </c>
      <c r="Q299" s="35">
        <f>VLOOKUP(Table6[[#This Row],[Product]],Table3[],4)</f>
        <v>24</v>
      </c>
      <c r="R299" s="35">
        <f>Table6[[#This Row],[Quantity]]*Table6[[#This Row],[Case]]</f>
        <v>96</v>
      </c>
      <c r="S299" s="35">
        <f>Table6[[#This Row],[Total Sales]]*Table6[[#This Row],[Cost]]</f>
        <v>383.04</v>
      </c>
    </row>
    <row r="300" spans="1:19" x14ac:dyDescent="0.3">
      <c r="A300" s="54">
        <v>310</v>
      </c>
      <c r="B300" s="35" t="s">
        <v>1200</v>
      </c>
      <c r="C300" s="35" t="s">
        <v>441</v>
      </c>
      <c r="D300" s="35" t="s">
        <v>28</v>
      </c>
      <c r="E300" s="35" t="str">
        <f t="shared" si="12"/>
        <v>M</v>
      </c>
      <c r="F300" s="35">
        <v>60</v>
      </c>
      <c r="G300" s="35" t="s">
        <v>15103</v>
      </c>
      <c r="H300" s="35" t="s">
        <v>1202</v>
      </c>
      <c r="I300" s="35" t="s">
        <v>32</v>
      </c>
      <c r="J300" s="48">
        <v>44534</v>
      </c>
      <c r="K300" s="35">
        <v>60</v>
      </c>
      <c r="L300" s="49" t="s">
        <v>54</v>
      </c>
      <c r="M300" s="50" t="str">
        <f>VLOOKUP(Table6[[#This Row],[Product]],Table3[],2)</f>
        <v>Megawidget S</v>
      </c>
      <c r="N300" s="50" t="str">
        <f t="shared" si="13"/>
        <v>Dec</v>
      </c>
      <c r="O300" s="56">
        <f t="shared" si="14"/>
        <v>2021</v>
      </c>
      <c r="P300" s="51">
        <f>VLOOKUP(Table6[[#This Row],[Product]],Table3[],3)</f>
        <v>0.69</v>
      </c>
      <c r="Q300" s="35">
        <f>VLOOKUP(Table6[[#This Row],[Product]],Table3[],4)</f>
        <v>24</v>
      </c>
      <c r="R300" s="35">
        <f>Table6[[#This Row],[Quantity]]*Table6[[#This Row],[Case]]</f>
        <v>1440</v>
      </c>
      <c r="S300" s="35">
        <f>Table6[[#This Row],[Total Sales]]*Table6[[#This Row],[Cost]]</f>
        <v>993.59999999999991</v>
      </c>
    </row>
    <row r="301" spans="1:19" x14ac:dyDescent="0.3">
      <c r="A301" s="54">
        <v>311</v>
      </c>
      <c r="B301" s="35" t="s">
        <v>1203</v>
      </c>
      <c r="C301" s="35" t="s">
        <v>1204</v>
      </c>
      <c r="D301" s="35" t="s">
        <v>51</v>
      </c>
      <c r="E301" s="35" t="str">
        <f t="shared" si="12"/>
        <v>F</v>
      </c>
      <c r="F301" s="35">
        <v>60</v>
      </c>
      <c r="G301" s="35" t="s">
        <v>1205</v>
      </c>
      <c r="H301" s="35" t="s">
        <v>1206</v>
      </c>
      <c r="I301" s="35" t="s">
        <v>294</v>
      </c>
      <c r="J301" s="48">
        <v>44359</v>
      </c>
      <c r="K301" s="35">
        <v>4</v>
      </c>
      <c r="L301" s="49" t="s">
        <v>159</v>
      </c>
      <c r="M301" s="50" t="str">
        <f>VLOOKUP(Table6[[#This Row],[Product]],Table3[],2)</f>
        <v>Ultrathing V3</v>
      </c>
      <c r="N301" s="50" t="str">
        <f t="shared" si="13"/>
        <v>Jun</v>
      </c>
      <c r="O301" s="56">
        <f t="shared" si="14"/>
        <v>2021</v>
      </c>
      <c r="P301" s="51">
        <f>VLOOKUP(Table6[[#This Row],[Product]],Table3[],3)</f>
        <v>3.39</v>
      </c>
      <c r="Q301" s="35">
        <f>VLOOKUP(Table6[[#This Row],[Product]],Table3[],4)</f>
        <v>24</v>
      </c>
      <c r="R301" s="35">
        <f>Table6[[#This Row],[Quantity]]*Table6[[#This Row],[Case]]</f>
        <v>96</v>
      </c>
      <c r="S301" s="35">
        <f>Table6[[#This Row],[Total Sales]]*Table6[[#This Row],[Cost]]</f>
        <v>325.44</v>
      </c>
    </row>
    <row r="302" spans="1:19" x14ac:dyDescent="0.3">
      <c r="A302" s="54">
        <v>312</v>
      </c>
      <c r="B302" s="35" t="s">
        <v>1207</v>
      </c>
      <c r="C302" s="35" t="s">
        <v>1208</v>
      </c>
      <c r="D302" s="35" t="s">
        <v>28</v>
      </c>
      <c r="E302" s="35" t="str">
        <f t="shared" si="12"/>
        <v>M</v>
      </c>
      <c r="F302" s="35">
        <v>90</v>
      </c>
      <c r="G302" s="35" t="s">
        <v>1209</v>
      </c>
      <c r="H302" s="35" t="s">
        <v>1210</v>
      </c>
      <c r="I302" s="35" t="s">
        <v>294</v>
      </c>
      <c r="J302" s="48" t="s">
        <v>13778</v>
      </c>
      <c r="K302" s="35">
        <v>104</v>
      </c>
      <c r="L302" s="49" t="s">
        <v>45</v>
      </c>
      <c r="M302" s="50" t="str">
        <f>VLOOKUP(Table6[[#This Row],[Product]],Table3[],2)</f>
        <v>Gigastuff</v>
      </c>
      <c r="N302" s="50" t="str">
        <f t="shared" si="13"/>
        <v>Dec</v>
      </c>
      <c r="O302" s="56">
        <f t="shared" si="14"/>
        <v>2022</v>
      </c>
      <c r="P302" s="51">
        <f>VLOOKUP(Table6[[#This Row],[Product]],Table3[],3)</f>
        <v>1.89</v>
      </c>
      <c r="Q302" s="35">
        <f>VLOOKUP(Table6[[#This Row],[Product]],Table3[],4)</f>
        <v>18</v>
      </c>
      <c r="R302" s="35">
        <f>Table6[[#This Row],[Quantity]]*Table6[[#This Row],[Case]]</f>
        <v>1872</v>
      </c>
      <c r="S302" s="35">
        <f>Table6[[#This Row],[Total Sales]]*Table6[[#This Row],[Cost]]</f>
        <v>3538.08</v>
      </c>
    </row>
    <row r="303" spans="1:19" x14ac:dyDescent="0.3">
      <c r="A303" s="54">
        <v>313</v>
      </c>
      <c r="B303" s="35" t="s">
        <v>1211</v>
      </c>
      <c r="C303" s="35" t="s">
        <v>1212</v>
      </c>
      <c r="D303" s="35" t="s">
        <v>28</v>
      </c>
      <c r="E303" s="35" t="str">
        <f t="shared" si="12"/>
        <v>M</v>
      </c>
      <c r="F303" s="35">
        <v>30</v>
      </c>
      <c r="G303" s="35" t="s">
        <v>1213</v>
      </c>
      <c r="H303" s="35" t="s">
        <v>1214</v>
      </c>
      <c r="I303" s="35" t="s">
        <v>32</v>
      </c>
      <c r="J303" s="48">
        <v>43953</v>
      </c>
      <c r="K303" s="35">
        <v>82</v>
      </c>
      <c r="L303" s="49" t="s">
        <v>101</v>
      </c>
      <c r="M303" s="50" t="str">
        <f>VLOOKUP(Table6[[#This Row],[Product]],Table3[],2)</f>
        <v>Superwossname</v>
      </c>
      <c r="N303" s="50" t="str">
        <f t="shared" si="13"/>
        <v>May</v>
      </c>
      <c r="O303" s="56">
        <f t="shared" si="14"/>
        <v>2020</v>
      </c>
      <c r="P303" s="51">
        <f>VLOOKUP(Table6[[#This Row],[Product]],Table3[],3)</f>
        <v>3.49</v>
      </c>
      <c r="Q303" s="35">
        <f>VLOOKUP(Table6[[#This Row],[Product]],Table3[],4)</f>
        <v>20</v>
      </c>
      <c r="R303" s="35">
        <f>Table6[[#This Row],[Quantity]]*Table6[[#This Row],[Case]]</f>
        <v>1640</v>
      </c>
      <c r="S303" s="35">
        <f>Table6[[#This Row],[Total Sales]]*Table6[[#This Row],[Cost]]</f>
        <v>5723.6</v>
      </c>
    </row>
    <row r="304" spans="1:19" x14ac:dyDescent="0.3">
      <c r="A304" s="54">
        <v>314</v>
      </c>
      <c r="B304" s="35" t="s">
        <v>1215</v>
      </c>
      <c r="C304" s="35" t="s">
        <v>1216</v>
      </c>
      <c r="D304" s="35" t="s">
        <v>51</v>
      </c>
      <c r="E304" s="35" t="str">
        <f t="shared" si="12"/>
        <v>F</v>
      </c>
      <c r="F304" s="35">
        <v>90</v>
      </c>
      <c r="G304" s="35" t="s">
        <v>1217</v>
      </c>
      <c r="H304" s="35" t="s">
        <v>1218</v>
      </c>
      <c r="I304" s="35" t="s">
        <v>294</v>
      </c>
      <c r="J304" s="48">
        <v>44899</v>
      </c>
      <c r="K304" s="35">
        <v>2</v>
      </c>
      <c r="L304" s="49" t="s">
        <v>101</v>
      </c>
      <c r="M304" s="50" t="str">
        <f>VLOOKUP(Table6[[#This Row],[Product]],Table3[],2)</f>
        <v>Superwossname</v>
      </c>
      <c r="N304" s="50" t="str">
        <f t="shared" si="13"/>
        <v>Dec</v>
      </c>
      <c r="O304" s="56">
        <f t="shared" si="14"/>
        <v>2022</v>
      </c>
      <c r="P304" s="51">
        <f>VLOOKUP(Table6[[#This Row],[Product]],Table3[],3)</f>
        <v>3.49</v>
      </c>
      <c r="Q304" s="35">
        <f>VLOOKUP(Table6[[#This Row],[Product]],Table3[],4)</f>
        <v>20</v>
      </c>
      <c r="R304" s="35">
        <f>Table6[[#This Row],[Quantity]]*Table6[[#This Row],[Case]]</f>
        <v>40</v>
      </c>
      <c r="S304" s="35">
        <f>Table6[[#This Row],[Total Sales]]*Table6[[#This Row],[Cost]]</f>
        <v>139.60000000000002</v>
      </c>
    </row>
    <row r="305" spans="1:19" x14ac:dyDescent="0.3">
      <c r="A305" s="54">
        <v>315</v>
      </c>
      <c r="B305" s="35" t="s">
        <v>1129</v>
      </c>
      <c r="C305" s="35" t="s">
        <v>1219</v>
      </c>
      <c r="D305" s="35" t="s">
        <v>28</v>
      </c>
      <c r="E305" s="35" t="str">
        <f t="shared" si="12"/>
        <v>M</v>
      </c>
      <c r="F305" s="35">
        <v>90</v>
      </c>
      <c r="G305" s="35" t="s">
        <v>1220</v>
      </c>
      <c r="H305" s="35" t="s">
        <v>1221</v>
      </c>
      <c r="I305" s="35" t="s">
        <v>124</v>
      </c>
      <c r="J305" s="48" t="s">
        <v>13779</v>
      </c>
      <c r="K305" s="35">
        <v>71</v>
      </c>
      <c r="L305" s="49" t="s">
        <v>45</v>
      </c>
      <c r="M305" s="50" t="str">
        <f>VLOOKUP(Table6[[#This Row],[Product]],Table3[],2)</f>
        <v>Gigastuff</v>
      </c>
      <c r="N305" s="50" t="str">
        <f t="shared" si="13"/>
        <v>Feb</v>
      </c>
      <c r="O305" s="56">
        <f t="shared" si="14"/>
        <v>2021</v>
      </c>
      <c r="P305" s="51">
        <f>VLOOKUP(Table6[[#This Row],[Product]],Table3[],3)</f>
        <v>1.89</v>
      </c>
      <c r="Q305" s="35">
        <f>VLOOKUP(Table6[[#This Row],[Product]],Table3[],4)</f>
        <v>18</v>
      </c>
      <c r="R305" s="35">
        <f>Table6[[#This Row],[Quantity]]*Table6[[#This Row],[Case]]</f>
        <v>1278</v>
      </c>
      <c r="S305" s="35">
        <f>Table6[[#This Row],[Total Sales]]*Table6[[#This Row],[Cost]]</f>
        <v>2415.42</v>
      </c>
    </row>
    <row r="306" spans="1:19" x14ac:dyDescent="0.3">
      <c r="A306" s="54">
        <v>316</v>
      </c>
      <c r="B306" s="35" t="s">
        <v>846</v>
      </c>
      <c r="C306" s="35" t="s">
        <v>1222</v>
      </c>
      <c r="D306" s="35" t="s">
        <v>28</v>
      </c>
      <c r="E306" s="35" t="str">
        <f t="shared" si="12"/>
        <v>M</v>
      </c>
      <c r="F306" s="35">
        <v>90</v>
      </c>
      <c r="G306" s="35" t="s">
        <v>1223</v>
      </c>
      <c r="H306" s="35" t="s">
        <v>1224</v>
      </c>
      <c r="I306" s="35" t="s">
        <v>25</v>
      </c>
      <c r="J306" s="48" t="s">
        <v>13641</v>
      </c>
      <c r="K306" s="35">
        <v>75</v>
      </c>
      <c r="L306" s="49" t="s">
        <v>33</v>
      </c>
      <c r="M306" s="50" t="str">
        <f>VLOOKUP(Table6[[#This Row],[Product]],Table3[],2)</f>
        <v>Megawidget L</v>
      </c>
      <c r="N306" s="50" t="str">
        <f t="shared" si="13"/>
        <v>Jul</v>
      </c>
      <c r="O306" s="56">
        <f t="shared" si="14"/>
        <v>2020</v>
      </c>
      <c r="P306" s="51">
        <f>VLOOKUP(Table6[[#This Row],[Product]],Table3[],3)</f>
        <v>1.79</v>
      </c>
      <c r="Q306" s="35">
        <f>VLOOKUP(Table6[[#This Row],[Product]],Table3[],4)</f>
        <v>24</v>
      </c>
      <c r="R306" s="35">
        <f>Table6[[#This Row],[Quantity]]*Table6[[#This Row],[Case]]</f>
        <v>1800</v>
      </c>
      <c r="S306" s="35">
        <f>Table6[[#This Row],[Total Sales]]*Table6[[#This Row],[Cost]]</f>
        <v>3222</v>
      </c>
    </row>
    <row r="307" spans="1:19" x14ac:dyDescent="0.3">
      <c r="A307" s="54">
        <v>317</v>
      </c>
      <c r="B307" s="35" t="s">
        <v>1225</v>
      </c>
      <c r="C307" s="35" t="s">
        <v>1226</v>
      </c>
      <c r="D307" s="35" t="s">
        <v>28</v>
      </c>
      <c r="E307" s="35" t="str">
        <f t="shared" si="12"/>
        <v>M</v>
      </c>
      <c r="F307" s="35">
        <v>90</v>
      </c>
      <c r="G307" s="35" t="s">
        <v>14285</v>
      </c>
      <c r="H307" s="35" t="s">
        <v>1228</v>
      </c>
      <c r="I307" s="35" t="s">
        <v>25</v>
      </c>
      <c r="J307" s="48" t="s">
        <v>13727</v>
      </c>
      <c r="K307" s="35">
        <v>45</v>
      </c>
      <c r="L307" s="49" t="s">
        <v>54</v>
      </c>
      <c r="M307" s="50" t="str">
        <f>VLOOKUP(Table6[[#This Row],[Product]],Table3[],2)</f>
        <v>Megawidget S</v>
      </c>
      <c r="N307" s="50" t="str">
        <f t="shared" si="13"/>
        <v>Jul</v>
      </c>
      <c r="O307" s="56">
        <f t="shared" si="14"/>
        <v>2022</v>
      </c>
      <c r="P307" s="51">
        <f>VLOOKUP(Table6[[#This Row],[Product]],Table3[],3)</f>
        <v>0.69</v>
      </c>
      <c r="Q307" s="35">
        <f>VLOOKUP(Table6[[#This Row],[Product]],Table3[],4)</f>
        <v>24</v>
      </c>
      <c r="R307" s="35">
        <f>Table6[[#This Row],[Quantity]]*Table6[[#This Row],[Case]]</f>
        <v>1080</v>
      </c>
      <c r="S307" s="35">
        <f>Table6[[#This Row],[Total Sales]]*Table6[[#This Row],[Cost]]</f>
        <v>745.19999999999993</v>
      </c>
    </row>
    <row r="308" spans="1:19" x14ac:dyDescent="0.3">
      <c r="A308" s="54">
        <v>318</v>
      </c>
      <c r="B308" s="35" t="s">
        <v>1229</v>
      </c>
      <c r="C308" s="35" t="s">
        <v>1230</v>
      </c>
      <c r="D308" s="35" t="s">
        <v>28</v>
      </c>
      <c r="E308" s="35" t="str">
        <f t="shared" si="12"/>
        <v>M</v>
      </c>
      <c r="F308" s="35">
        <v>30</v>
      </c>
      <c r="G308" s="35" t="s">
        <v>1231</v>
      </c>
      <c r="H308" s="35" t="s">
        <v>1232</v>
      </c>
      <c r="I308" s="35" t="s">
        <v>1233</v>
      </c>
      <c r="J308" s="48">
        <v>44724</v>
      </c>
      <c r="K308" s="35">
        <v>86</v>
      </c>
      <c r="L308" s="49" t="s">
        <v>39</v>
      </c>
      <c r="M308" s="50" t="str">
        <f>VLOOKUP(Table6[[#This Row],[Product]],Table3[],2)</f>
        <v>Ultrathing V1</v>
      </c>
      <c r="N308" s="50" t="str">
        <f t="shared" si="13"/>
        <v>Jun</v>
      </c>
      <c r="O308" s="56">
        <f t="shared" si="14"/>
        <v>2022</v>
      </c>
      <c r="P308" s="51">
        <f>VLOOKUP(Table6[[#This Row],[Product]],Table3[],3)</f>
        <v>1.79</v>
      </c>
      <c r="Q308" s="35">
        <f>VLOOKUP(Table6[[#This Row],[Product]],Table3[],4)</f>
        <v>17</v>
      </c>
      <c r="R308" s="35">
        <f>Table6[[#This Row],[Quantity]]*Table6[[#This Row],[Case]]</f>
        <v>1462</v>
      </c>
      <c r="S308" s="35">
        <f>Table6[[#This Row],[Total Sales]]*Table6[[#This Row],[Cost]]</f>
        <v>2616.98</v>
      </c>
    </row>
    <row r="309" spans="1:19" x14ac:dyDescent="0.3">
      <c r="A309" s="54">
        <v>319</v>
      </c>
      <c r="B309" s="35" t="s">
        <v>1234</v>
      </c>
      <c r="C309" s="35" t="s">
        <v>500</v>
      </c>
      <c r="D309" s="35" t="s">
        <v>28</v>
      </c>
      <c r="E309" s="35" t="str">
        <f t="shared" si="12"/>
        <v>M</v>
      </c>
      <c r="F309" s="35">
        <v>60</v>
      </c>
      <c r="G309" s="35" t="s">
        <v>1235</v>
      </c>
      <c r="H309" s="35" t="s">
        <v>99</v>
      </c>
      <c r="I309" s="35" t="s">
        <v>100</v>
      </c>
      <c r="J309" s="48">
        <v>44838</v>
      </c>
      <c r="K309" s="35">
        <v>19</v>
      </c>
      <c r="L309" s="49" t="s">
        <v>64</v>
      </c>
      <c r="M309" s="50" t="str">
        <f>VLOOKUP(Table6[[#This Row],[Product]],Table3[],2)</f>
        <v>Ultrathing V4</v>
      </c>
      <c r="N309" s="50" t="str">
        <f t="shared" si="13"/>
        <v>Oct</v>
      </c>
      <c r="O309" s="56">
        <f t="shared" si="14"/>
        <v>2022</v>
      </c>
      <c r="P309" s="51">
        <f>VLOOKUP(Table6[[#This Row],[Product]],Table3[],3)</f>
        <v>3.99</v>
      </c>
      <c r="Q309" s="35">
        <f>VLOOKUP(Table6[[#This Row],[Product]],Table3[],4)</f>
        <v>24</v>
      </c>
      <c r="R309" s="35">
        <f>Table6[[#This Row],[Quantity]]*Table6[[#This Row],[Case]]</f>
        <v>456</v>
      </c>
      <c r="S309" s="35">
        <f>Table6[[#This Row],[Total Sales]]*Table6[[#This Row],[Cost]]</f>
        <v>1819.44</v>
      </c>
    </row>
    <row r="310" spans="1:19" x14ac:dyDescent="0.3">
      <c r="A310" s="54">
        <v>320</v>
      </c>
      <c r="B310" s="35" t="s">
        <v>1236</v>
      </c>
      <c r="C310" s="35" t="s">
        <v>1237</v>
      </c>
      <c r="D310" s="35" t="s">
        <v>51</v>
      </c>
      <c r="E310" s="35" t="str">
        <f t="shared" si="12"/>
        <v>F</v>
      </c>
      <c r="F310" s="35">
        <v>90</v>
      </c>
      <c r="G310" s="35" t="s">
        <v>1238</v>
      </c>
      <c r="H310" s="35" t="s">
        <v>746</v>
      </c>
      <c r="I310" s="35" t="s">
        <v>32</v>
      </c>
      <c r="J310" s="48">
        <v>44358</v>
      </c>
      <c r="K310" s="35">
        <v>85</v>
      </c>
      <c r="L310" s="49" t="s">
        <v>45</v>
      </c>
      <c r="M310" s="50" t="str">
        <f>VLOOKUP(Table6[[#This Row],[Product]],Table3[],2)</f>
        <v>Gigastuff</v>
      </c>
      <c r="N310" s="50" t="str">
        <f t="shared" si="13"/>
        <v>Jun</v>
      </c>
      <c r="O310" s="56">
        <f t="shared" si="14"/>
        <v>2021</v>
      </c>
      <c r="P310" s="51">
        <f>VLOOKUP(Table6[[#This Row],[Product]],Table3[],3)</f>
        <v>1.89</v>
      </c>
      <c r="Q310" s="35">
        <f>VLOOKUP(Table6[[#This Row],[Product]],Table3[],4)</f>
        <v>18</v>
      </c>
      <c r="R310" s="35">
        <f>Table6[[#This Row],[Quantity]]*Table6[[#This Row],[Case]]</f>
        <v>1530</v>
      </c>
      <c r="S310" s="35">
        <f>Table6[[#This Row],[Total Sales]]*Table6[[#This Row],[Cost]]</f>
        <v>2891.7</v>
      </c>
    </row>
    <row r="311" spans="1:19" x14ac:dyDescent="0.3">
      <c r="A311" s="54">
        <v>321</v>
      </c>
      <c r="B311" s="35" t="s">
        <v>1239</v>
      </c>
      <c r="C311" s="35" t="s">
        <v>1240</v>
      </c>
      <c r="D311" s="35" t="s">
        <v>28</v>
      </c>
      <c r="E311" s="35" t="str">
        <f t="shared" si="12"/>
        <v>M</v>
      </c>
      <c r="F311" s="35">
        <v>90</v>
      </c>
      <c r="G311" s="35" t="s">
        <v>1241</v>
      </c>
      <c r="H311" s="35" t="s">
        <v>1242</v>
      </c>
      <c r="I311" s="35" t="s">
        <v>38</v>
      </c>
      <c r="J311" s="48">
        <v>44625</v>
      </c>
      <c r="K311" s="35">
        <v>104</v>
      </c>
      <c r="L311" s="49" t="s">
        <v>64</v>
      </c>
      <c r="M311" s="50" t="str">
        <f>VLOOKUP(Table6[[#This Row],[Product]],Table3[],2)</f>
        <v>Ultrathing V4</v>
      </c>
      <c r="N311" s="50" t="str">
        <f t="shared" si="13"/>
        <v>Mar</v>
      </c>
      <c r="O311" s="56">
        <f t="shared" si="14"/>
        <v>2022</v>
      </c>
      <c r="P311" s="51">
        <f>VLOOKUP(Table6[[#This Row],[Product]],Table3[],3)</f>
        <v>3.99</v>
      </c>
      <c r="Q311" s="35">
        <f>VLOOKUP(Table6[[#This Row],[Product]],Table3[],4)</f>
        <v>24</v>
      </c>
      <c r="R311" s="35">
        <f>Table6[[#This Row],[Quantity]]*Table6[[#This Row],[Case]]</f>
        <v>2496</v>
      </c>
      <c r="S311" s="35">
        <f>Table6[[#This Row],[Total Sales]]*Table6[[#This Row],[Cost]]</f>
        <v>9959.0400000000009</v>
      </c>
    </row>
    <row r="312" spans="1:19" x14ac:dyDescent="0.3">
      <c r="A312" s="54">
        <v>322</v>
      </c>
      <c r="B312" s="35" t="s">
        <v>1243</v>
      </c>
      <c r="C312" s="35" t="s">
        <v>1244</v>
      </c>
      <c r="D312" s="35" t="s">
        <v>28</v>
      </c>
      <c r="E312" s="35" t="str">
        <f t="shared" si="12"/>
        <v>M</v>
      </c>
      <c r="F312" s="35">
        <v>30</v>
      </c>
      <c r="G312" s="35" t="s">
        <v>14286</v>
      </c>
      <c r="H312" s="35" t="s">
        <v>145</v>
      </c>
      <c r="I312" s="35" t="s">
        <v>146</v>
      </c>
      <c r="J312" s="48" t="s">
        <v>13780</v>
      </c>
      <c r="K312" s="35">
        <v>18</v>
      </c>
      <c r="L312" s="49" t="s">
        <v>70</v>
      </c>
      <c r="M312" s="50" t="str">
        <f>VLOOKUP(Table6[[#This Row],[Product]],Table3[],2)</f>
        <v>Megawidget M</v>
      </c>
      <c r="N312" s="50" t="str">
        <f t="shared" si="13"/>
        <v>Feb</v>
      </c>
      <c r="O312" s="56">
        <f t="shared" si="14"/>
        <v>2020</v>
      </c>
      <c r="P312" s="51">
        <f>VLOOKUP(Table6[[#This Row],[Product]],Table3[],3)</f>
        <v>1.29</v>
      </c>
      <c r="Q312" s="35">
        <f>VLOOKUP(Table6[[#This Row],[Product]],Table3[],4)</f>
        <v>24</v>
      </c>
      <c r="R312" s="35">
        <f>Table6[[#This Row],[Quantity]]*Table6[[#This Row],[Case]]</f>
        <v>432</v>
      </c>
      <c r="S312" s="35">
        <f>Table6[[#This Row],[Total Sales]]*Table6[[#This Row],[Cost]]</f>
        <v>557.28</v>
      </c>
    </row>
    <row r="313" spans="1:19" x14ac:dyDescent="0.3">
      <c r="A313" s="54">
        <v>323</v>
      </c>
      <c r="B313" s="35" t="s">
        <v>1246</v>
      </c>
      <c r="C313" s="35" t="s">
        <v>1247</v>
      </c>
      <c r="D313" s="35" t="s">
        <v>28</v>
      </c>
      <c r="E313" s="35" t="str">
        <f t="shared" si="12"/>
        <v>M</v>
      </c>
      <c r="F313" s="35">
        <v>60</v>
      </c>
      <c r="G313" s="35" t="s">
        <v>1248</v>
      </c>
      <c r="H313" s="35" t="s">
        <v>1249</v>
      </c>
      <c r="I313" s="35" t="s">
        <v>146</v>
      </c>
      <c r="J313" s="48" t="s">
        <v>13781</v>
      </c>
      <c r="K313" s="35">
        <v>67</v>
      </c>
      <c r="L313" s="49" t="s">
        <v>159</v>
      </c>
      <c r="M313" s="50" t="str">
        <f>VLOOKUP(Table6[[#This Row],[Product]],Table3[],2)</f>
        <v>Ultrathing V3</v>
      </c>
      <c r="N313" s="50" t="str">
        <f t="shared" si="13"/>
        <v>Jun</v>
      </c>
      <c r="O313" s="56">
        <f t="shared" si="14"/>
        <v>2020</v>
      </c>
      <c r="P313" s="51">
        <f>VLOOKUP(Table6[[#This Row],[Product]],Table3[],3)</f>
        <v>3.39</v>
      </c>
      <c r="Q313" s="35">
        <f>VLOOKUP(Table6[[#This Row],[Product]],Table3[],4)</f>
        <v>24</v>
      </c>
      <c r="R313" s="35">
        <f>Table6[[#This Row],[Quantity]]*Table6[[#This Row],[Case]]</f>
        <v>1608</v>
      </c>
      <c r="S313" s="35">
        <f>Table6[[#This Row],[Total Sales]]*Table6[[#This Row],[Cost]]</f>
        <v>5451.12</v>
      </c>
    </row>
    <row r="314" spans="1:19" x14ac:dyDescent="0.3">
      <c r="A314" s="54">
        <v>324</v>
      </c>
      <c r="B314" s="35" t="s">
        <v>1250</v>
      </c>
      <c r="C314" s="35" t="s">
        <v>1251</v>
      </c>
      <c r="D314" s="35" t="s">
        <v>51</v>
      </c>
      <c r="E314" s="35" t="str">
        <f t="shared" si="12"/>
        <v>F</v>
      </c>
      <c r="F314" s="35">
        <v>30</v>
      </c>
      <c r="G314" s="35" t="s">
        <v>1252</v>
      </c>
      <c r="H314" s="35" t="s">
        <v>1253</v>
      </c>
      <c r="I314" s="35" t="s">
        <v>32</v>
      </c>
      <c r="J314" s="48">
        <v>44573</v>
      </c>
      <c r="K314" s="35">
        <v>68</v>
      </c>
      <c r="L314" s="49" t="s">
        <v>20</v>
      </c>
      <c r="M314" s="50" t="str">
        <f>VLOOKUP(Table6[[#This Row],[Product]],Table3[],2)</f>
        <v>Hyperwotsit</v>
      </c>
      <c r="N314" s="50" t="str">
        <f t="shared" si="13"/>
        <v>Jan</v>
      </c>
      <c r="O314" s="56">
        <f t="shared" si="14"/>
        <v>2022</v>
      </c>
      <c r="P314" s="51">
        <f>VLOOKUP(Table6[[#This Row],[Product]],Table3[],3)</f>
        <v>2.0099999999999998</v>
      </c>
      <c r="Q314" s="35">
        <f>VLOOKUP(Table6[[#This Row],[Product]],Table3[],4)</f>
        <v>20</v>
      </c>
      <c r="R314" s="35">
        <f>Table6[[#This Row],[Quantity]]*Table6[[#This Row],[Case]]</f>
        <v>1360</v>
      </c>
      <c r="S314" s="35">
        <f>Table6[[#This Row],[Total Sales]]*Table6[[#This Row],[Cost]]</f>
        <v>2733.6</v>
      </c>
    </row>
    <row r="315" spans="1:19" x14ac:dyDescent="0.3">
      <c r="A315" s="54">
        <v>326</v>
      </c>
      <c r="B315" s="35" t="s">
        <v>1254</v>
      </c>
      <c r="C315" s="35" t="s">
        <v>948</v>
      </c>
      <c r="D315" s="35" t="s">
        <v>15</v>
      </c>
      <c r="E315" s="35" t="str">
        <f t="shared" si="12"/>
        <v>F</v>
      </c>
      <c r="F315" s="35">
        <v>60</v>
      </c>
      <c r="G315" s="35" t="s">
        <v>1255</v>
      </c>
      <c r="H315" s="35" t="s">
        <v>1256</v>
      </c>
      <c r="I315" s="35" t="s">
        <v>32</v>
      </c>
      <c r="J315" s="48" t="s">
        <v>13764</v>
      </c>
      <c r="K315" s="35">
        <v>54</v>
      </c>
      <c r="L315" s="49" t="s">
        <v>70</v>
      </c>
      <c r="M315" s="50" t="str">
        <f>VLOOKUP(Table6[[#This Row],[Product]],Table3[],2)</f>
        <v>Megawidget M</v>
      </c>
      <c r="N315" s="50" t="str">
        <f t="shared" si="13"/>
        <v>Dec</v>
      </c>
      <c r="O315" s="56">
        <f t="shared" si="14"/>
        <v>2021</v>
      </c>
      <c r="P315" s="51">
        <f>VLOOKUP(Table6[[#This Row],[Product]],Table3[],3)</f>
        <v>1.29</v>
      </c>
      <c r="Q315" s="35">
        <f>VLOOKUP(Table6[[#This Row],[Product]],Table3[],4)</f>
        <v>24</v>
      </c>
      <c r="R315" s="35">
        <f>Table6[[#This Row],[Quantity]]*Table6[[#This Row],[Case]]</f>
        <v>1296</v>
      </c>
      <c r="S315" s="35">
        <f>Table6[[#This Row],[Total Sales]]*Table6[[#This Row],[Cost]]</f>
        <v>1671.8400000000001</v>
      </c>
    </row>
    <row r="316" spans="1:19" x14ac:dyDescent="0.3">
      <c r="A316" s="54">
        <v>327</v>
      </c>
      <c r="B316" s="35" t="s">
        <v>752</v>
      </c>
      <c r="C316" s="35" t="s">
        <v>394</v>
      </c>
      <c r="D316" s="35" t="s">
        <v>28</v>
      </c>
      <c r="E316" s="35" t="str">
        <f t="shared" si="12"/>
        <v>M</v>
      </c>
      <c r="F316" s="35">
        <v>60</v>
      </c>
      <c r="G316" s="35" t="s">
        <v>1257</v>
      </c>
      <c r="H316" s="35" t="s">
        <v>1258</v>
      </c>
      <c r="I316" s="35" t="s">
        <v>32</v>
      </c>
      <c r="J316" s="48" t="s">
        <v>13782</v>
      </c>
      <c r="K316" s="35">
        <v>42</v>
      </c>
      <c r="L316" s="49" t="s">
        <v>20</v>
      </c>
      <c r="M316" s="50" t="str">
        <f>VLOOKUP(Table6[[#This Row],[Product]],Table3[],2)</f>
        <v>Hyperwotsit</v>
      </c>
      <c r="N316" s="50" t="str">
        <f t="shared" si="13"/>
        <v>Sep</v>
      </c>
      <c r="O316" s="56">
        <f t="shared" si="14"/>
        <v>2022</v>
      </c>
      <c r="P316" s="51">
        <f>VLOOKUP(Table6[[#This Row],[Product]],Table3[],3)</f>
        <v>2.0099999999999998</v>
      </c>
      <c r="Q316" s="35">
        <f>VLOOKUP(Table6[[#This Row],[Product]],Table3[],4)</f>
        <v>20</v>
      </c>
      <c r="R316" s="35">
        <f>Table6[[#This Row],[Quantity]]*Table6[[#This Row],[Case]]</f>
        <v>840</v>
      </c>
      <c r="S316" s="35">
        <f>Table6[[#This Row],[Total Sales]]*Table6[[#This Row],[Cost]]</f>
        <v>1688.3999999999999</v>
      </c>
    </row>
    <row r="317" spans="1:19" x14ac:dyDescent="0.3">
      <c r="A317" s="54">
        <v>328</v>
      </c>
      <c r="B317" s="35" t="s">
        <v>351</v>
      </c>
      <c r="C317" s="35" t="s">
        <v>1259</v>
      </c>
      <c r="D317" s="35" t="s">
        <v>51</v>
      </c>
      <c r="E317" s="35" t="str">
        <f t="shared" si="12"/>
        <v>F</v>
      </c>
      <c r="F317" s="35">
        <v>30</v>
      </c>
      <c r="G317" s="35" t="s">
        <v>1260</v>
      </c>
      <c r="H317" s="35" t="s">
        <v>1261</v>
      </c>
      <c r="I317" s="35" t="s">
        <v>32</v>
      </c>
      <c r="J317" s="48" t="s">
        <v>13783</v>
      </c>
      <c r="K317" s="35">
        <v>86</v>
      </c>
      <c r="L317" s="49" t="s">
        <v>101</v>
      </c>
      <c r="M317" s="50" t="str">
        <f>VLOOKUP(Table6[[#This Row],[Product]],Table3[],2)</f>
        <v>Superwossname</v>
      </c>
      <c r="N317" s="50" t="str">
        <f t="shared" si="13"/>
        <v>Sep</v>
      </c>
      <c r="O317" s="56">
        <f t="shared" si="14"/>
        <v>2022</v>
      </c>
      <c r="P317" s="51">
        <f>VLOOKUP(Table6[[#This Row],[Product]],Table3[],3)</f>
        <v>3.49</v>
      </c>
      <c r="Q317" s="35">
        <f>VLOOKUP(Table6[[#This Row],[Product]],Table3[],4)</f>
        <v>20</v>
      </c>
      <c r="R317" s="35">
        <f>Table6[[#This Row],[Quantity]]*Table6[[#This Row],[Case]]</f>
        <v>1720</v>
      </c>
      <c r="S317" s="35">
        <f>Table6[[#This Row],[Total Sales]]*Table6[[#This Row],[Cost]]</f>
        <v>6002.8</v>
      </c>
    </row>
    <row r="318" spans="1:19" x14ac:dyDescent="0.3">
      <c r="A318" s="54">
        <v>329</v>
      </c>
      <c r="B318" s="35" t="s">
        <v>1262</v>
      </c>
      <c r="C318" s="35" t="s">
        <v>1263</v>
      </c>
      <c r="D318" s="35" t="s">
        <v>28</v>
      </c>
      <c r="E318" s="35" t="str">
        <f t="shared" si="12"/>
        <v>M</v>
      </c>
      <c r="F318" s="35">
        <v>60</v>
      </c>
      <c r="G318" s="35" t="s">
        <v>1264</v>
      </c>
      <c r="H318" s="35" t="s">
        <v>1265</v>
      </c>
      <c r="I318" s="35" t="s">
        <v>32</v>
      </c>
      <c r="J318" s="48" t="s">
        <v>13784</v>
      </c>
      <c r="K318" s="35">
        <v>49</v>
      </c>
      <c r="L318" s="49" t="s">
        <v>39</v>
      </c>
      <c r="M318" s="50" t="str">
        <f>VLOOKUP(Table6[[#This Row],[Product]],Table3[],2)</f>
        <v>Ultrathing V1</v>
      </c>
      <c r="N318" s="50" t="str">
        <f t="shared" si="13"/>
        <v>Apr</v>
      </c>
      <c r="O318" s="56">
        <f t="shared" si="14"/>
        <v>2020</v>
      </c>
      <c r="P318" s="51">
        <f>VLOOKUP(Table6[[#This Row],[Product]],Table3[],3)</f>
        <v>1.79</v>
      </c>
      <c r="Q318" s="35">
        <f>VLOOKUP(Table6[[#This Row],[Product]],Table3[],4)</f>
        <v>17</v>
      </c>
      <c r="R318" s="35">
        <f>Table6[[#This Row],[Quantity]]*Table6[[#This Row],[Case]]</f>
        <v>833</v>
      </c>
      <c r="S318" s="35">
        <f>Table6[[#This Row],[Total Sales]]*Table6[[#This Row],[Cost]]</f>
        <v>1491.07</v>
      </c>
    </row>
    <row r="319" spans="1:19" x14ac:dyDescent="0.3">
      <c r="A319" s="54">
        <v>330</v>
      </c>
      <c r="B319" s="35" t="s">
        <v>1266</v>
      </c>
      <c r="C319" s="35" t="s">
        <v>1267</v>
      </c>
      <c r="D319" s="35" t="s">
        <v>51</v>
      </c>
      <c r="E319" s="35" t="str">
        <f t="shared" si="12"/>
        <v>F</v>
      </c>
      <c r="F319" s="35">
        <v>90</v>
      </c>
      <c r="G319" s="35" t="s">
        <v>1268</v>
      </c>
      <c r="H319" s="35" t="s">
        <v>1269</v>
      </c>
      <c r="I319" s="35" t="s">
        <v>187</v>
      </c>
      <c r="J319" s="48">
        <v>44622</v>
      </c>
      <c r="K319" s="35">
        <v>15</v>
      </c>
      <c r="L319" s="49" t="s">
        <v>159</v>
      </c>
      <c r="M319" s="50" t="str">
        <f>VLOOKUP(Table6[[#This Row],[Product]],Table3[],2)</f>
        <v>Ultrathing V3</v>
      </c>
      <c r="N319" s="50" t="str">
        <f t="shared" si="13"/>
        <v>Mar</v>
      </c>
      <c r="O319" s="56">
        <f t="shared" si="14"/>
        <v>2022</v>
      </c>
      <c r="P319" s="51">
        <f>VLOOKUP(Table6[[#This Row],[Product]],Table3[],3)</f>
        <v>3.39</v>
      </c>
      <c r="Q319" s="35">
        <f>VLOOKUP(Table6[[#This Row],[Product]],Table3[],4)</f>
        <v>24</v>
      </c>
      <c r="R319" s="35">
        <f>Table6[[#This Row],[Quantity]]*Table6[[#This Row],[Case]]</f>
        <v>360</v>
      </c>
      <c r="S319" s="35">
        <f>Table6[[#This Row],[Total Sales]]*Table6[[#This Row],[Cost]]</f>
        <v>1220.4000000000001</v>
      </c>
    </row>
    <row r="320" spans="1:19" x14ac:dyDescent="0.3">
      <c r="A320" s="54">
        <v>331</v>
      </c>
      <c r="B320" s="35" t="s">
        <v>559</v>
      </c>
      <c r="C320" s="35" t="s">
        <v>1270</v>
      </c>
      <c r="D320" s="35" t="s">
        <v>51</v>
      </c>
      <c r="E320" s="35" t="str">
        <f t="shared" si="12"/>
        <v>F</v>
      </c>
      <c r="F320" s="35">
        <v>60</v>
      </c>
      <c r="G320" s="35" t="s">
        <v>1271</v>
      </c>
      <c r="H320" s="35" t="s">
        <v>1272</v>
      </c>
      <c r="I320" s="35" t="s">
        <v>59</v>
      </c>
      <c r="J320" s="48">
        <v>44413</v>
      </c>
      <c r="K320" s="35">
        <v>42</v>
      </c>
      <c r="L320" s="49" t="s">
        <v>64</v>
      </c>
      <c r="M320" s="50" t="str">
        <f>VLOOKUP(Table6[[#This Row],[Product]],Table3[],2)</f>
        <v>Ultrathing V4</v>
      </c>
      <c r="N320" s="50" t="str">
        <f t="shared" si="13"/>
        <v>Aug</v>
      </c>
      <c r="O320" s="56">
        <f t="shared" si="14"/>
        <v>2021</v>
      </c>
      <c r="P320" s="51">
        <f>VLOOKUP(Table6[[#This Row],[Product]],Table3[],3)</f>
        <v>3.99</v>
      </c>
      <c r="Q320" s="35">
        <f>VLOOKUP(Table6[[#This Row],[Product]],Table3[],4)</f>
        <v>24</v>
      </c>
      <c r="R320" s="35">
        <f>Table6[[#This Row],[Quantity]]*Table6[[#This Row],[Case]]</f>
        <v>1008</v>
      </c>
      <c r="S320" s="35">
        <f>Table6[[#This Row],[Total Sales]]*Table6[[#This Row],[Cost]]</f>
        <v>4021.92</v>
      </c>
    </row>
    <row r="321" spans="1:19" x14ac:dyDescent="0.3">
      <c r="A321" s="54">
        <v>332</v>
      </c>
      <c r="B321" s="35" t="s">
        <v>1273</v>
      </c>
      <c r="C321" s="35" t="s">
        <v>1274</v>
      </c>
      <c r="D321" s="35" t="s">
        <v>28</v>
      </c>
      <c r="E321" s="35" t="str">
        <f t="shared" si="12"/>
        <v>M</v>
      </c>
      <c r="F321" s="35">
        <v>60</v>
      </c>
      <c r="G321" s="35" t="s">
        <v>1275</v>
      </c>
      <c r="H321" s="35" t="s">
        <v>1276</v>
      </c>
      <c r="I321" s="35" t="s">
        <v>32</v>
      </c>
      <c r="J321" s="48" t="s">
        <v>13785</v>
      </c>
      <c r="K321" s="35">
        <v>36</v>
      </c>
      <c r="L321" s="49" t="s">
        <v>80</v>
      </c>
      <c r="M321" s="50" t="str">
        <f>VLOOKUP(Table6[[#This Row],[Product]],Table3[],2)</f>
        <v>Ultrathing V2</v>
      </c>
      <c r="N321" s="50" t="str">
        <f t="shared" si="13"/>
        <v>Feb</v>
      </c>
      <c r="O321" s="56">
        <f t="shared" si="14"/>
        <v>2020</v>
      </c>
      <c r="P321" s="51">
        <f>VLOOKUP(Table6[[#This Row],[Product]],Table3[],3)</f>
        <v>2.95</v>
      </c>
      <c r="Q321" s="35">
        <f>VLOOKUP(Table6[[#This Row],[Product]],Table3[],4)</f>
        <v>20</v>
      </c>
      <c r="R321" s="35">
        <f>Table6[[#This Row],[Quantity]]*Table6[[#This Row],[Case]]</f>
        <v>720</v>
      </c>
      <c r="S321" s="35">
        <f>Table6[[#This Row],[Total Sales]]*Table6[[#This Row],[Cost]]</f>
        <v>2124</v>
      </c>
    </row>
    <row r="322" spans="1:19" x14ac:dyDescent="0.3">
      <c r="A322" s="54">
        <v>333</v>
      </c>
      <c r="B322" s="35" t="s">
        <v>1277</v>
      </c>
      <c r="C322" s="35" t="s">
        <v>1278</v>
      </c>
      <c r="D322" s="35" t="s">
        <v>51</v>
      </c>
      <c r="E322" s="35" t="str">
        <f t="shared" si="12"/>
        <v>F</v>
      </c>
      <c r="F322" s="35">
        <v>90</v>
      </c>
      <c r="G322" s="35" t="s">
        <v>1279</v>
      </c>
      <c r="H322" s="35" t="s">
        <v>1280</v>
      </c>
      <c r="I322" s="35" t="s">
        <v>95</v>
      </c>
      <c r="J322" s="48">
        <v>44749</v>
      </c>
      <c r="K322" s="35">
        <v>14</v>
      </c>
      <c r="L322" s="49" t="s">
        <v>64</v>
      </c>
      <c r="M322" s="50" t="str">
        <f>VLOOKUP(Table6[[#This Row],[Product]],Table3[],2)</f>
        <v>Ultrathing V4</v>
      </c>
      <c r="N322" s="50" t="str">
        <f t="shared" si="13"/>
        <v>Jul</v>
      </c>
      <c r="O322" s="56">
        <f t="shared" si="14"/>
        <v>2022</v>
      </c>
      <c r="P322" s="51">
        <f>VLOOKUP(Table6[[#This Row],[Product]],Table3[],3)</f>
        <v>3.99</v>
      </c>
      <c r="Q322" s="35">
        <f>VLOOKUP(Table6[[#This Row],[Product]],Table3[],4)</f>
        <v>24</v>
      </c>
      <c r="R322" s="35">
        <f>Table6[[#This Row],[Quantity]]*Table6[[#This Row],[Case]]</f>
        <v>336</v>
      </c>
      <c r="S322" s="35">
        <f>Table6[[#This Row],[Total Sales]]*Table6[[#This Row],[Cost]]</f>
        <v>1340.64</v>
      </c>
    </row>
    <row r="323" spans="1:19" x14ac:dyDescent="0.3">
      <c r="A323" s="54">
        <v>334</v>
      </c>
      <c r="B323" s="35" t="s">
        <v>1281</v>
      </c>
      <c r="C323" s="35" t="s">
        <v>1282</v>
      </c>
      <c r="D323" s="35" t="s">
        <v>28</v>
      </c>
      <c r="E323" s="35" t="str">
        <f t="shared" ref="E323:E386" si="15">IF(OR(D323="Mrs", D323="Miss", D323="Ms"), "F", IF(OR(D323="Mr"), "M", IF(OR(D323="Dr", D323="Prof", D323="Rev"), "M/F", "")))</f>
        <v>M</v>
      </c>
      <c r="F323" s="35">
        <v>60</v>
      </c>
      <c r="G323" s="35" t="s">
        <v>1283</v>
      </c>
      <c r="H323" s="35" t="s">
        <v>1284</v>
      </c>
      <c r="I323" s="35" t="s">
        <v>32</v>
      </c>
      <c r="J323" s="48">
        <v>43841</v>
      </c>
      <c r="K323" s="35">
        <v>73</v>
      </c>
      <c r="L323" s="49" t="s">
        <v>64</v>
      </c>
      <c r="M323" s="50" t="str">
        <f>VLOOKUP(Table6[[#This Row],[Product]],Table3[],2)</f>
        <v>Ultrathing V4</v>
      </c>
      <c r="N323" s="50" t="str">
        <f t="shared" ref="N323:N386" si="16">TEXT(J323,"mmm")</f>
        <v>Jan</v>
      </c>
      <c r="O323" s="56">
        <f t="shared" ref="O323:O386" si="17">YEAR(J323)</f>
        <v>2020</v>
      </c>
      <c r="P323" s="51">
        <f>VLOOKUP(Table6[[#This Row],[Product]],Table3[],3)</f>
        <v>3.99</v>
      </c>
      <c r="Q323" s="35">
        <f>VLOOKUP(Table6[[#This Row],[Product]],Table3[],4)</f>
        <v>24</v>
      </c>
      <c r="R323" s="35">
        <f>Table6[[#This Row],[Quantity]]*Table6[[#This Row],[Case]]</f>
        <v>1752</v>
      </c>
      <c r="S323" s="35">
        <f>Table6[[#This Row],[Total Sales]]*Table6[[#This Row],[Cost]]</f>
        <v>6990.4800000000005</v>
      </c>
    </row>
    <row r="324" spans="1:19" x14ac:dyDescent="0.3">
      <c r="A324" s="54">
        <v>335</v>
      </c>
      <c r="B324" s="35" t="s">
        <v>1285</v>
      </c>
      <c r="C324" s="35" t="s">
        <v>1286</v>
      </c>
      <c r="D324" s="35" t="s">
        <v>15</v>
      </c>
      <c r="E324" s="35" t="str">
        <f t="shared" si="15"/>
        <v>F</v>
      </c>
      <c r="F324" s="35">
        <v>90</v>
      </c>
      <c r="G324" s="35" t="s">
        <v>15104</v>
      </c>
      <c r="H324" s="35" t="s">
        <v>1214</v>
      </c>
      <c r="I324" s="35" t="s">
        <v>32</v>
      </c>
      <c r="J324" s="48">
        <v>44318</v>
      </c>
      <c r="K324" s="35">
        <v>80</v>
      </c>
      <c r="L324" s="49" t="s">
        <v>54</v>
      </c>
      <c r="M324" s="50" t="str">
        <f>VLOOKUP(Table6[[#This Row],[Product]],Table3[],2)</f>
        <v>Megawidget S</v>
      </c>
      <c r="N324" s="50" t="str">
        <f t="shared" si="16"/>
        <v>May</v>
      </c>
      <c r="O324" s="56">
        <f t="shared" si="17"/>
        <v>2021</v>
      </c>
      <c r="P324" s="51">
        <f>VLOOKUP(Table6[[#This Row],[Product]],Table3[],3)</f>
        <v>0.69</v>
      </c>
      <c r="Q324" s="35">
        <f>VLOOKUP(Table6[[#This Row],[Product]],Table3[],4)</f>
        <v>24</v>
      </c>
      <c r="R324" s="35">
        <f>Table6[[#This Row],[Quantity]]*Table6[[#This Row],[Case]]</f>
        <v>1920</v>
      </c>
      <c r="S324" s="35">
        <f>Table6[[#This Row],[Total Sales]]*Table6[[#This Row],[Cost]]</f>
        <v>1324.8</v>
      </c>
    </row>
    <row r="325" spans="1:19" x14ac:dyDescent="0.3">
      <c r="A325" s="54">
        <v>336</v>
      </c>
      <c r="B325" s="35" t="s">
        <v>1288</v>
      </c>
      <c r="C325" s="35" t="s">
        <v>365</v>
      </c>
      <c r="D325" s="35" t="s">
        <v>15</v>
      </c>
      <c r="E325" s="35" t="str">
        <f t="shared" si="15"/>
        <v>F</v>
      </c>
      <c r="F325" s="35">
        <v>30</v>
      </c>
      <c r="G325" s="35" t="s">
        <v>1289</v>
      </c>
      <c r="H325" s="35" t="s">
        <v>637</v>
      </c>
      <c r="I325" s="35" t="s">
        <v>32</v>
      </c>
      <c r="J325" s="48">
        <v>43833</v>
      </c>
      <c r="K325" s="35">
        <v>60</v>
      </c>
      <c r="L325" s="49" t="s">
        <v>70</v>
      </c>
      <c r="M325" s="50" t="str">
        <f>VLOOKUP(Table6[[#This Row],[Product]],Table3[],2)</f>
        <v>Megawidget M</v>
      </c>
      <c r="N325" s="50" t="str">
        <f t="shared" si="16"/>
        <v>Jan</v>
      </c>
      <c r="O325" s="56">
        <f t="shared" si="17"/>
        <v>2020</v>
      </c>
      <c r="P325" s="51">
        <f>VLOOKUP(Table6[[#This Row],[Product]],Table3[],3)</f>
        <v>1.29</v>
      </c>
      <c r="Q325" s="35">
        <f>VLOOKUP(Table6[[#This Row],[Product]],Table3[],4)</f>
        <v>24</v>
      </c>
      <c r="R325" s="35">
        <f>Table6[[#This Row],[Quantity]]*Table6[[#This Row],[Case]]</f>
        <v>1440</v>
      </c>
      <c r="S325" s="35">
        <f>Table6[[#This Row],[Total Sales]]*Table6[[#This Row],[Cost]]</f>
        <v>1857.6000000000001</v>
      </c>
    </row>
    <row r="326" spans="1:19" x14ac:dyDescent="0.3">
      <c r="A326" s="54">
        <v>337</v>
      </c>
      <c r="B326" s="35" t="s">
        <v>1290</v>
      </c>
      <c r="C326" s="35" t="s">
        <v>111</v>
      </c>
      <c r="D326" s="35" t="s">
        <v>15</v>
      </c>
      <c r="E326" s="35" t="str">
        <f t="shared" si="15"/>
        <v>F</v>
      </c>
      <c r="F326" s="35">
        <v>60</v>
      </c>
      <c r="G326" s="35" t="s">
        <v>1291</v>
      </c>
      <c r="H326" s="35" t="s">
        <v>1292</v>
      </c>
      <c r="I326" s="35" t="s">
        <v>32</v>
      </c>
      <c r="J326" s="48" t="s">
        <v>13786</v>
      </c>
      <c r="K326" s="35">
        <v>58</v>
      </c>
      <c r="L326" s="49" t="s">
        <v>33</v>
      </c>
      <c r="M326" s="50" t="str">
        <f>VLOOKUP(Table6[[#This Row],[Product]],Table3[],2)</f>
        <v>Megawidget L</v>
      </c>
      <c r="N326" s="50" t="str">
        <f t="shared" si="16"/>
        <v>Oct</v>
      </c>
      <c r="O326" s="56">
        <f t="shared" si="17"/>
        <v>2021</v>
      </c>
      <c r="P326" s="51">
        <f>VLOOKUP(Table6[[#This Row],[Product]],Table3[],3)</f>
        <v>1.79</v>
      </c>
      <c r="Q326" s="35">
        <f>VLOOKUP(Table6[[#This Row],[Product]],Table3[],4)</f>
        <v>24</v>
      </c>
      <c r="R326" s="35">
        <f>Table6[[#This Row],[Quantity]]*Table6[[#This Row],[Case]]</f>
        <v>1392</v>
      </c>
      <c r="S326" s="35">
        <f>Table6[[#This Row],[Total Sales]]*Table6[[#This Row],[Cost]]</f>
        <v>2491.6799999999998</v>
      </c>
    </row>
    <row r="327" spans="1:19" x14ac:dyDescent="0.3">
      <c r="A327" s="54">
        <v>338</v>
      </c>
      <c r="B327" s="35" t="s">
        <v>1293</v>
      </c>
      <c r="C327" s="35" t="s">
        <v>26</v>
      </c>
      <c r="D327" s="35" t="s">
        <v>51</v>
      </c>
      <c r="E327" s="35" t="str">
        <f t="shared" si="15"/>
        <v>F</v>
      </c>
      <c r="F327" s="35">
        <v>30</v>
      </c>
      <c r="G327" s="35" t="s">
        <v>1294</v>
      </c>
      <c r="H327" s="35" t="s">
        <v>1295</v>
      </c>
      <c r="I327" s="35" t="s">
        <v>32</v>
      </c>
      <c r="J327" s="48" t="s">
        <v>13787</v>
      </c>
      <c r="K327" s="35">
        <v>70</v>
      </c>
      <c r="L327" s="49" t="s">
        <v>39</v>
      </c>
      <c r="M327" s="50" t="str">
        <f>VLOOKUP(Table6[[#This Row],[Product]],Table3[],2)</f>
        <v>Ultrathing V1</v>
      </c>
      <c r="N327" s="50" t="str">
        <f t="shared" si="16"/>
        <v>May</v>
      </c>
      <c r="O327" s="56">
        <f t="shared" si="17"/>
        <v>2021</v>
      </c>
      <c r="P327" s="51">
        <f>VLOOKUP(Table6[[#This Row],[Product]],Table3[],3)</f>
        <v>1.79</v>
      </c>
      <c r="Q327" s="35">
        <f>VLOOKUP(Table6[[#This Row],[Product]],Table3[],4)</f>
        <v>17</v>
      </c>
      <c r="R327" s="35">
        <f>Table6[[#This Row],[Quantity]]*Table6[[#This Row],[Case]]</f>
        <v>1190</v>
      </c>
      <c r="S327" s="35">
        <f>Table6[[#This Row],[Total Sales]]*Table6[[#This Row],[Cost]]</f>
        <v>2130.1</v>
      </c>
    </row>
    <row r="328" spans="1:19" x14ac:dyDescent="0.3">
      <c r="A328" s="54">
        <v>339</v>
      </c>
      <c r="B328" s="35" t="s">
        <v>1296</v>
      </c>
      <c r="C328" s="35" t="s">
        <v>1297</v>
      </c>
      <c r="D328" s="35" t="s">
        <v>28</v>
      </c>
      <c r="E328" s="35" t="str">
        <f t="shared" si="15"/>
        <v>M</v>
      </c>
      <c r="F328" s="35">
        <v>30</v>
      </c>
      <c r="G328" s="35" t="s">
        <v>1298</v>
      </c>
      <c r="H328" s="35" t="s">
        <v>1299</v>
      </c>
      <c r="I328" s="35" t="s">
        <v>1199</v>
      </c>
      <c r="J328" s="48">
        <v>44170</v>
      </c>
      <c r="K328" s="35">
        <v>55</v>
      </c>
      <c r="L328" s="49" t="s">
        <v>54</v>
      </c>
      <c r="M328" s="50" t="str">
        <f>VLOOKUP(Table6[[#This Row],[Product]],Table3[],2)</f>
        <v>Megawidget S</v>
      </c>
      <c r="N328" s="50" t="str">
        <f t="shared" si="16"/>
        <v>Dec</v>
      </c>
      <c r="O328" s="56">
        <f t="shared" si="17"/>
        <v>2020</v>
      </c>
      <c r="P328" s="51">
        <f>VLOOKUP(Table6[[#This Row],[Product]],Table3[],3)</f>
        <v>0.69</v>
      </c>
      <c r="Q328" s="35">
        <f>VLOOKUP(Table6[[#This Row],[Product]],Table3[],4)</f>
        <v>24</v>
      </c>
      <c r="R328" s="35">
        <f>Table6[[#This Row],[Quantity]]*Table6[[#This Row],[Case]]</f>
        <v>1320</v>
      </c>
      <c r="S328" s="35">
        <f>Table6[[#This Row],[Total Sales]]*Table6[[#This Row],[Cost]]</f>
        <v>910.8</v>
      </c>
    </row>
    <row r="329" spans="1:19" x14ac:dyDescent="0.3">
      <c r="A329" s="54">
        <v>340</v>
      </c>
      <c r="B329" s="35" t="s">
        <v>1300</v>
      </c>
      <c r="C329" s="35" t="s">
        <v>1301</v>
      </c>
      <c r="D329" s="35" t="s">
        <v>28</v>
      </c>
      <c r="E329" s="35" t="str">
        <f t="shared" si="15"/>
        <v>M</v>
      </c>
      <c r="F329" s="35">
        <v>90</v>
      </c>
      <c r="G329" s="35" t="s">
        <v>1302</v>
      </c>
      <c r="H329" s="35" t="s">
        <v>1261</v>
      </c>
      <c r="I329" s="35" t="s">
        <v>32</v>
      </c>
      <c r="J329" s="48">
        <v>44383</v>
      </c>
      <c r="K329" s="35">
        <v>32</v>
      </c>
      <c r="L329" s="49" t="s">
        <v>54</v>
      </c>
      <c r="M329" s="50" t="str">
        <f>VLOOKUP(Table6[[#This Row],[Product]],Table3[],2)</f>
        <v>Megawidget S</v>
      </c>
      <c r="N329" s="50" t="str">
        <f t="shared" si="16"/>
        <v>Jul</v>
      </c>
      <c r="O329" s="56">
        <f t="shared" si="17"/>
        <v>2021</v>
      </c>
      <c r="P329" s="51">
        <f>VLOOKUP(Table6[[#This Row],[Product]],Table3[],3)</f>
        <v>0.69</v>
      </c>
      <c r="Q329" s="35">
        <f>VLOOKUP(Table6[[#This Row],[Product]],Table3[],4)</f>
        <v>24</v>
      </c>
      <c r="R329" s="35">
        <f>Table6[[#This Row],[Quantity]]*Table6[[#This Row],[Case]]</f>
        <v>768</v>
      </c>
      <c r="S329" s="35">
        <f>Table6[[#This Row],[Total Sales]]*Table6[[#This Row],[Cost]]</f>
        <v>529.91999999999996</v>
      </c>
    </row>
    <row r="330" spans="1:19" x14ac:dyDescent="0.3">
      <c r="A330" s="54">
        <v>341</v>
      </c>
      <c r="B330" s="35" t="s">
        <v>1303</v>
      </c>
      <c r="C330" s="35" t="s">
        <v>1304</v>
      </c>
      <c r="D330" s="35" t="s">
        <v>41</v>
      </c>
      <c r="E330" s="35" t="str">
        <f t="shared" si="15"/>
        <v>F</v>
      </c>
      <c r="F330" s="35">
        <v>30</v>
      </c>
      <c r="G330" s="35" t="s">
        <v>1305</v>
      </c>
      <c r="H330" s="35" t="s">
        <v>1306</v>
      </c>
      <c r="I330" s="35" t="s">
        <v>32</v>
      </c>
      <c r="J330" s="48" t="s">
        <v>13788</v>
      </c>
      <c r="K330" s="35">
        <v>77</v>
      </c>
      <c r="L330" s="49" t="s">
        <v>64</v>
      </c>
      <c r="M330" s="50" t="str">
        <f>VLOOKUP(Table6[[#This Row],[Product]],Table3[],2)</f>
        <v>Ultrathing V4</v>
      </c>
      <c r="N330" s="50" t="str">
        <f t="shared" si="16"/>
        <v>Oct</v>
      </c>
      <c r="O330" s="56">
        <f t="shared" si="17"/>
        <v>2020</v>
      </c>
      <c r="P330" s="51">
        <f>VLOOKUP(Table6[[#This Row],[Product]],Table3[],3)</f>
        <v>3.99</v>
      </c>
      <c r="Q330" s="35">
        <f>VLOOKUP(Table6[[#This Row],[Product]],Table3[],4)</f>
        <v>24</v>
      </c>
      <c r="R330" s="35">
        <f>Table6[[#This Row],[Quantity]]*Table6[[#This Row],[Case]]</f>
        <v>1848</v>
      </c>
      <c r="S330" s="35">
        <f>Table6[[#This Row],[Total Sales]]*Table6[[#This Row],[Cost]]</f>
        <v>7373.52</v>
      </c>
    </row>
    <row r="331" spans="1:19" x14ac:dyDescent="0.3">
      <c r="A331" s="54">
        <v>342</v>
      </c>
      <c r="B331" s="35" t="s">
        <v>1307</v>
      </c>
      <c r="C331" s="35" t="s">
        <v>1308</v>
      </c>
      <c r="D331" s="35" t="s">
        <v>28</v>
      </c>
      <c r="E331" s="35" t="str">
        <f t="shared" si="15"/>
        <v>M</v>
      </c>
      <c r="F331" s="35">
        <v>30</v>
      </c>
      <c r="G331" s="35" t="s">
        <v>1309</v>
      </c>
      <c r="H331" s="35" t="s">
        <v>1310</v>
      </c>
      <c r="I331" s="35" t="s">
        <v>1311</v>
      </c>
      <c r="J331" s="48" t="s">
        <v>13789</v>
      </c>
      <c r="K331" s="35">
        <v>57</v>
      </c>
      <c r="L331" s="49" t="s">
        <v>101</v>
      </c>
      <c r="M331" s="50" t="str">
        <f>VLOOKUP(Table6[[#This Row],[Product]],Table3[],2)</f>
        <v>Superwossname</v>
      </c>
      <c r="N331" s="50" t="str">
        <f t="shared" si="16"/>
        <v>Jan</v>
      </c>
      <c r="O331" s="56">
        <f t="shared" si="17"/>
        <v>2020</v>
      </c>
      <c r="P331" s="51">
        <f>VLOOKUP(Table6[[#This Row],[Product]],Table3[],3)</f>
        <v>3.49</v>
      </c>
      <c r="Q331" s="35">
        <f>VLOOKUP(Table6[[#This Row],[Product]],Table3[],4)</f>
        <v>20</v>
      </c>
      <c r="R331" s="35">
        <f>Table6[[#This Row],[Quantity]]*Table6[[#This Row],[Case]]</f>
        <v>1140</v>
      </c>
      <c r="S331" s="35">
        <f>Table6[[#This Row],[Total Sales]]*Table6[[#This Row],[Cost]]</f>
        <v>3978.6000000000004</v>
      </c>
    </row>
    <row r="332" spans="1:19" x14ac:dyDescent="0.3">
      <c r="A332" s="54">
        <v>343</v>
      </c>
      <c r="B332" s="35" t="s">
        <v>1312</v>
      </c>
      <c r="C332" s="35" t="s">
        <v>1313</v>
      </c>
      <c r="D332" s="35" t="s">
        <v>28</v>
      </c>
      <c r="E332" s="35" t="str">
        <f t="shared" si="15"/>
        <v>M</v>
      </c>
      <c r="F332" s="35">
        <v>90</v>
      </c>
      <c r="G332" s="35" t="s">
        <v>1314</v>
      </c>
      <c r="H332" s="35" t="s">
        <v>1315</v>
      </c>
      <c r="I332" s="35" t="s">
        <v>32</v>
      </c>
      <c r="J332" s="48" t="s">
        <v>13790</v>
      </c>
      <c r="K332" s="35">
        <v>5</v>
      </c>
      <c r="L332" s="49" t="s">
        <v>64</v>
      </c>
      <c r="M332" s="50" t="str">
        <f>VLOOKUP(Table6[[#This Row],[Product]],Table3[],2)</f>
        <v>Ultrathing V4</v>
      </c>
      <c r="N332" s="50" t="str">
        <f t="shared" si="16"/>
        <v>Apr</v>
      </c>
      <c r="O332" s="56">
        <f t="shared" si="17"/>
        <v>2021</v>
      </c>
      <c r="P332" s="51">
        <f>VLOOKUP(Table6[[#This Row],[Product]],Table3[],3)</f>
        <v>3.99</v>
      </c>
      <c r="Q332" s="35">
        <f>VLOOKUP(Table6[[#This Row],[Product]],Table3[],4)</f>
        <v>24</v>
      </c>
      <c r="R332" s="35">
        <f>Table6[[#This Row],[Quantity]]*Table6[[#This Row],[Case]]</f>
        <v>120</v>
      </c>
      <c r="S332" s="35">
        <f>Table6[[#This Row],[Total Sales]]*Table6[[#This Row],[Cost]]</f>
        <v>478.8</v>
      </c>
    </row>
    <row r="333" spans="1:19" x14ac:dyDescent="0.3">
      <c r="A333" s="54">
        <v>344</v>
      </c>
      <c r="B333" s="35" t="s">
        <v>1316</v>
      </c>
      <c r="C333" s="35" t="s">
        <v>1317</v>
      </c>
      <c r="D333" s="35" t="s">
        <v>28</v>
      </c>
      <c r="E333" s="35" t="str">
        <f t="shared" si="15"/>
        <v>M</v>
      </c>
      <c r="F333" s="35">
        <v>60</v>
      </c>
      <c r="G333" s="35" t="s">
        <v>1314</v>
      </c>
      <c r="H333" s="35" t="s">
        <v>1318</v>
      </c>
      <c r="I333" s="35" t="s">
        <v>32</v>
      </c>
      <c r="J333" s="48" t="s">
        <v>13791</v>
      </c>
      <c r="K333" s="35">
        <v>10</v>
      </c>
      <c r="L333" s="49" t="s">
        <v>64</v>
      </c>
      <c r="M333" s="50" t="str">
        <f>VLOOKUP(Table6[[#This Row],[Product]],Table3[],2)</f>
        <v>Ultrathing V4</v>
      </c>
      <c r="N333" s="50" t="str">
        <f t="shared" si="16"/>
        <v>Mar</v>
      </c>
      <c r="O333" s="56">
        <f t="shared" si="17"/>
        <v>2021</v>
      </c>
      <c r="P333" s="51">
        <f>VLOOKUP(Table6[[#This Row],[Product]],Table3[],3)</f>
        <v>3.99</v>
      </c>
      <c r="Q333" s="35">
        <f>VLOOKUP(Table6[[#This Row],[Product]],Table3[],4)</f>
        <v>24</v>
      </c>
      <c r="R333" s="35">
        <f>Table6[[#This Row],[Quantity]]*Table6[[#This Row],[Case]]</f>
        <v>240</v>
      </c>
      <c r="S333" s="35">
        <f>Table6[[#This Row],[Total Sales]]*Table6[[#This Row],[Cost]]</f>
        <v>957.6</v>
      </c>
    </row>
    <row r="334" spans="1:19" x14ac:dyDescent="0.3">
      <c r="A334" s="54">
        <v>345</v>
      </c>
      <c r="B334" s="35" t="s">
        <v>1319</v>
      </c>
      <c r="C334" s="35" t="s">
        <v>1320</v>
      </c>
      <c r="D334" s="35" t="s">
        <v>15</v>
      </c>
      <c r="E334" s="35" t="str">
        <f t="shared" si="15"/>
        <v>F</v>
      </c>
      <c r="F334" s="35">
        <v>90</v>
      </c>
      <c r="G334" s="35" t="s">
        <v>1321</v>
      </c>
      <c r="H334" s="35" t="s">
        <v>978</v>
      </c>
      <c r="I334" s="35" t="s">
        <v>294</v>
      </c>
      <c r="J334" s="48">
        <v>44258</v>
      </c>
      <c r="K334" s="35">
        <v>58</v>
      </c>
      <c r="L334" s="49" t="s">
        <v>101</v>
      </c>
      <c r="M334" s="50" t="str">
        <f>VLOOKUP(Table6[[#This Row],[Product]],Table3[],2)</f>
        <v>Superwossname</v>
      </c>
      <c r="N334" s="50" t="str">
        <f t="shared" si="16"/>
        <v>Mar</v>
      </c>
      <c r="O334" s="56">
        <f t="shared" si="17"/>
        <v>2021</v>
      </c>
      <c r="P334" s="51">
        <f>VLOOKUP(Table6[[#This Row],[Product]],Table3[],3)</f>
        <v>3.49</v>
      </c>
      <c r="Q334" s="35">
        <f>VLOOKUP(Table6[[#This Row],[Product]],Table3[],4)</f>
        <v>20</v>
      </c>
      <c r="R334" s="35">
        <f>Table6[[#This Row],[Quantity]]*Table6[[#This Row],[Case]]</f>
        <v>1160</v>
      </c>
      <c r="S334" s="35">
        <f>Table6[[#This Row],[Total Sales]]*Table6[[#This Row],[Cost]]</f>
        <v>4048.4</v>
      </c>
    </row>
    <row r="335" spans="1:19" x14ac:dyDescent="0.3">
      <c r="A335" s="54">
        <v>346</v>
      </c>
      <c r="B335" s="35" t="s">
        <v>1322</v>
      </c>
      <c r="C335" s="35" t="s">
        <v>1323</v>
      </c>
      <c r="D335" s="35" t="s">
        <v>15</v>
      </c>
      <c r="E335" s="35" t="str">
        <f t="shared" si="15"/>
        <v>F</v>
      </c>
      <c r="F335" s="35">
        <v>60</v>
      </c>
      <c r="G335" s="35" t="s">
        <v>15105</v>
      </c>
      <c r="H335" s="35" t="s">
        <v>1325</v>
      </c>
      <c r="I335" s="35" t="s">
        <v>187</v>
      </c>
      <c r="J335" s="48" t="s">
        <v>13792</v>
      </c>
      <c r="K335" s="35">
        <v>105</v>
      </c>
      <c r="L335" s="49" t="s">
        <v>54</v>
      </c>
      <c r="M335" s="50" t="str">
        <f>VLOOKUP(Table6[[#This Row],[Product]],Table3[],2)</f>
        <v>Megawidget S</v>
      </c>
      <c r="N335" s="50" t="str">
        <f t="shared" si="16"/>
        <v>Aug</v>
      </c>
      <c r="O335" s="56">
        <f t="shared" si="17"/>
        <v>2022</v>
      </c>
      <c r="P335" s="51">
        <f>VLOOKUP(Table6[[#This Row],[Product]],Table3[],3)</f>
        <v>0.69</v>
      </c>
      <c r="Q335" s="35">
        <f>VLOOKUP(Table6[[#This Row],[Product]],Table3[],4)</f>
        <v>24</v>
      </c>
      <c r="R335" s="35">
        <f>Table6[[#This Row],[Quantity]]*Table6[[#This Row],[Case]]</f>
        <v>2520</v>
      </c>
      <c r="S335" s="35">
        <f>Table6[[#This Row],[Total Sales]]*Table6[[#This Row],[Cost]]</f>
        <v>1738.8</v>
      </c>
    </row>
    <row r="336" spans="1:19" x14ac:dyDescent="0.3">
      <c r="A336" s="54">
        <v>347</v>
      </c>
      <c r="B336" s="35" t="s">
        <v>1326</v>
      </c>
      <c r="C336" s="35" t="s">
        <v>1327</v>
      </c>
      <c r="D336" s="35" t="s">
        <v>28</v>
      </c>
      <c r="E336" s="35" t="str">
        <f t="shared" si="15"/>
        <v>M</v>
      </c>
      <c r="F336" s="35">
        <v>30</v>
      </c>
      <c r="G336" s="35" t="s">
        <v>1328</v>
      </c>
      <c r="H336" s="35" t="s">
        <v>1329</v>
      </c>
      <c r="I336" s="35" t="s">
        <v>95</v>
      </c>
      <c r="J336" s="48">
        <v>43898</v>
      </c>
      <c r="K336" s="35">
        <v>84</v>
      </c>
      <c r="L336" s="49" t="s">
        <v>45</v>
      </c>
      <c r="M336" s="50" t="str">
        <f>VLOOKUP(Table6[[#This Row],[Product]],Table3[],2)</f>
        <v>Gigastuff</v>
      </c>
      <c r="N336" s="50" t="str">
        <f t="shared" si="16"/>
        <v>Mar</v>
      </c>
      <c r="O336" s="56">
        <f t="shared" si="17"/>
        <v>2020</v>
      </c>
      <c r="P336" s="51">
        <f>VLOOKUP(Table6[[#This Row],[Product]],Table3[],3)</f>
        <v>1.89</v>
      </c>
      <c r="Q336" s="35">
        <f>VLOOKUP(Table6[[#This Row],[Product]],Table3[],4)</f>
        <v>18</v>
      </c>
      <c r="R336" s="35">
        <f>Table6[[#This Row],[Quantity]]*Table6[[#This Row],[Case]]</f>
        <v>1512</v>
      </c>
      <c r="S336" s="35">
        <f>Table6[[#This Row],[Total Sales]]*Table6[[#This Row],[Cost]]</f>
        <v>2857.68</v>
      </c>
    </row>
    <row r="337" spans="1:19" x14ac:dyDescent="0.3">
      <c r="A337" s="54">
        <v>348</v>
      </c>
      <c r="B337" s="35" t="s">
        <v>616</v>
      </c>
      <c r="C337" s="35" t="s">
        <v>1330</v>
      </c>
      <c r="D337" s="35" t="s">
        <v>28</v>
      </c>
      <c r="E337" s="35" t="str">
        <f t="shared" si="15"/>
        <v>M</v>
      </c>
      <c r="F337" s="35">
        <v>60</v>
      </c>
      <c r="G337" s="35" t="s">
        <v>1331</v>
      </c>
      <c r="H337" s="35" t="s">
        <v>1332</v>
      </c>
      <c r="I337" s="35" t="s">
        <v>32</v>
      </c>
      <c r="J337" s="48" t="s">
        <v>13793</v>
      </c>
      <c r="K337" s="35">
        <v>35</v>
      </c>
      <c r="L337" s="49" t="s">
        <v>101</v>
      </c>
      <c r="M337" s="50" t="str">
        <f>VLOOKUP(Table6[[#This Row],[Product]],Table3[],2)</f>
        <v>Superwossname</v>
      </c>
      <c r="N337" s="50" t="str">
        <f t="shared" si="16"/>
        <v>Apr</v>
      </c>
      <c r="O337" s="56">
        <f t="shared" si="17"/>
        <v>2020</v>
      </c>
      <c r="P337" s="51">
        <f>VLOOKUP(Table6[[#This Row],[Product]],Table3[],3)</f>
        <v>3.49</v>
      </c>
      <c r="Q337" s="35">
        <f>VLOOKUP(Table6[[#This Row],[Product]],Table3[],4)</f>
        <v>20</v>
      </c>
      <c r="R337" s="35">
        <f>Table6[[#This Row],[Quantity]]*Table6[[#This Row],[Case]]</f>
        <v>700</v>
      </c>
      <c r="S337" s="35">
        <f>Table6[[#This Row],[Total Sales]]*Table6[[#This Row],[Cost]]</f>
        <v>2443</v>
      </c>
    </row>
    <row r="338" spans="1:19" x14ac:dyDescent="0.3">
      <c r="A338" s="54">
        <v>349</v>
      </c>
      <c r="B338" s="35" t="s">
        <v>1333</v>
      </c>
      <c r="C338" s="35" t="s">
        <v>1334</v>
      </c>
      <c r="D338" s="35" t="s">
        <v>28</v>
      </c>
      <c r="E338" s="35" t="str">
        <f t="shared" si="15"/>
        <v>M</v>
      </c>
      <c r="F338" s="35">
        <v>90</v>
      </c>
      <c r="G338" s="35" t="s">
        <v>1335</v>
      </c>
      <c r="H338" s="35" t="s">
        <v>1336</v>
      </c>
      <c r="I338" s="35" t="s">
        <v>129</v>
      </c>
      <c r="J338" s="48" t="s">
        <v>13687</v>
      </c>
      <c r="K338" s="35">
        <v>42</v>
      </c>
      <c r="L338" s="49" t="s">
        <v>101</v>
      </c>
      <c r="M338" s="50" t="str">
        <f>VLOOKUP(Table6[[#This Row],[Product]],Table3[],2)</f>
        <v>Superwossname</v>
      </c>
      <c r="N338" s="50" t="str">
        <f t="shared" si="16"/>
        <v>Oct</v>
      </c>
      <c r="O338" s="56">
        <f t="shared" si="17"/>
        <v>2022</v>
      </c>
      <c r="P338" s="51">
        <f>VLOOKUP(Table6[[#This Row],[Product]],Table3[],3)</f>
        <v>3.49</v>
      </c>
      <c r="Q338" s="35">
        <f>VLOOKUP(Table6[[#This Row],[Product]],Table3[],4)</f>
        <v>20</v>
      </c>
      <c r="R338" s="35">
        <f>Table6[[#This Row],[Quantity]]*Table6[[#This Row],[Case]]</f>
        <v>840</v>
      </c>
      <c r="S338" s="35">
        <f>Table6[[#This Row],[Total Sales]]*Table6[[#This Row],[Cost]]</f>
        <v>2931.6000000000004</v>
      </c>
    </row>
    <row r="339" spans="1:19" x14ac:dyDescent="0.3">
      <c r="A339" s="54">
        <v>350</v>
      </c>
      <c r="B339" s="35" t="s">
        <v>1337</v>
      </c>
      <c r="C339" s="35" t="s">
        <v>1338</v>
      </c>
      <c r="D339" s="35" t="s">
        <v>28</v>
      </c>
      <c r="E339" s="35" t="str">
        <f t="shared" si="15"/>
        <v>M</v>
      </c>
      <c r="F339" s="35">
        <v>60</v>
      </c>
      <c r="G339" s="35" t="s">
        <v>1339</v>
      </c>
      <c r="H339" s="35" t="s">
        <v>199</v>
      </c>
      <c r="I339" s="35" t="s">
        <v>32</v>
      </c>
      <c r="J339" s="48">
        <v>44900</v>
      </c>
      <c r="K339" s="35">
        <v>55</v>
      </c>
      <c r="L339" s="49" t="s">
        <v>33</v>
      </c>
      <c r="M339" s="50" t="str">
        <f>VLOOKUP(Table6[[#This Row],[Product]],Table3[],2)</f>
        <v>Megawidget L</v>
      </c>
      <c r="N339" s="50" t="str">
        <f t="shared" si="16"/>
        <v>Dec</v>
      </c>
      <c r="O339" s="56">
        <f t="shared" si="17"/>
        <v>2022</v>
      </c>
      <c r="P339" s="51">
        <f>VLOOKUP(Table6[[#This Row],[Product]],Table3[],3)</f>
        <v>1.79</v>
      </c>
      <c r="Q339" s="35">
        <f>VLOOKUP(Table6[[#This Row],[Product]],Table3[],4)</f>
        <v>24</v>
      </c>
      <c r="R339" s="35">
        <f>Table6[[#This Row],[Quantity]]*Table6[[#This Row],[Case]]</f>
        <v>1320</v>
      </c>
      <c r="S339" s="35">
        <f>Table6[[#This Row],[Total Sales]]*Table6[[#This Row],[Cost]]</f>
        <v>2362.8000000000002</v>
      </c>
    </row>
    <row r="340" spans="1:19" x14ac:dyDescent="0.3">
      <c r="A340" s="54">
        <v>351</v>
      </c>
      <c r="B340" s="35" t="s">
        <v>1340</v>
      </c>
      <c r="C340" s="35" t="s">
        <v>1341</v>
      </c>
      <c r="D340" s="35" t="s">
        <v>41</v>
      </c>
      <c r="E340" s="35" t="str">
        <f t="shared" si="15"/>
        <v>F</v>
      </c>
      <c r="F340" s="35">
        <v>30</v>
      </c>
      <c r="G340" s="35" t="s">
        <v>1342</v>
      </c>
      <c r="H340" s="35" t="s">
        <v>1343</v>
      </c>
      <c r="I340" s="35" t="s">
        <v>294</v>
      </c>
      <c r="J340" s="48">
        <v>44451</v>
      </c>
      <c r="K340" s="35">
        <v>82</v>
      </c>
      <c r="L340" s="49" t="s">
        <v>45</v>
      </c>
      <c r="M340" s="50" t="str">
        <f>VLOOKUP(Table6[[#This Row],[Product]],Table3[],2)</f>
        <v>Gigastuff</v>
      </c>
      <c r="N340" s="50" t="str">
        <f t="shared" si="16"/>
        <v>Sep</v>
      </c>
      <c r="O340" s="56">
        <f t="shared" si="17"/>
        <v>2021</v>
      </c>
      <c r="P340" s="51">
        <f>VLOOKUP(Table6[[#This Row],[Product]],Table3[],3)</f>
        <v>1.89</v>
      </c>
      <c r="Q340" s="35">
        <f>VLOOKUP(Table6[[#This Row],[Product]],Table3[],4)</f>
        <v>18</v>
      </c>
      <c r="R340" s="35">
        <f>Table6[[#This Row],[Quantity]]*Table6[[#This Row],[Case]]</f>
        <v>1476</v>
      </c>
      <c r="S340" s="35">
        <f>Table6[[#This Row],[Total Sales]]*Table6[[#This Row],[Cost]]</f>
        <v>2789.64</v>
      </c>
    </row>
    <row r="341" spans="1:19" x14ac:dyDescent="0.3">
      <c r="A341" s="54">
        <v>352</v>
      </c>
      <c r="B341" s="35" t="s">
        <v>1344</v>
      </c>
      <c r="C341" s="35" t="s">
        <v>1345</v>
      </c>
      <c r="D341" s="35" t="s">
        <v>15</v>
      </c>
      <c r="E341" s="35" t="str">
        <f t="shared" si="15"/>
        <v>F</v>
      </c>
      <c r="F341" s="35">
        <v>60</v>
      </c>
      <c r="G341" s="35" t="s">
        <v>1346</v>
      </c>
      <c r="H341" s="35" t="s">
        <v>1347</v>
      </c>
      <c r="I341" s="35" t="s">
        <v>32</v>
      </c>
      <c r="J341" s="48">
        <v>44806</v>
      </c>
      <c r="K341" s="35">
        <v>37</v>
      </c>
      <c r="L341" s="49" t="s">
        <v>70</v>
      </c>
      <c r="M341" s="50" t="str">
        <f>VLOOKUP(Table6[[#This Row],[Product]],Table3[],2)</f>
        <v>Megawidget M</v>
      </c>
      <c r="N341" s="50" t="str">
        <f t="shared" si="16"/>
        <v>Sep</v>
      </c>
      <c r="O341" s="56">
        <f t="shared" si="17"/>
        <v>2022</v>
      </c>
      <c r="P341" s="51">
        <f>VLOOKUP(Table6[[#This Row],[Product]],Table3[],3)</f>
        <v>1.29</v>
      </c>
      <c r="Q341" s="35">
        <f>VLOOKUP(Table6[[#This Row],[Product]],Table3[],4)</f>
        <v>24</v>
      </c>
      <c r="R341" s="35">
        <f>Table6[[#This Row],[Quantity]]*Table6[[#This Row],[Case]]</f>
        <v>888</v>
      </c>
      <c r="S341" s="35">
        <f>Table6[[#This Row],[Total Sales]]*Table6[[#This Row],[Cost]]</f>
        <v>1145.52</v>
      </c>
    </row>
    <row r="342" spans="1:19" x14ac:dyDescent="0.3">
      <c r="A342" s="54">
        <v>353</v>
      </c>
      <c r="B342" s="35" t="s">
        <v>800</v>
      </c>
      <c r="C342" s="35" t="s">
        <v>1348</v>
      </c>
      <c r="D342" s="35" t="s">
        <v>28</v>
      </c>
      <c r="E342" s="35" t="str">
        <f t="shared" si="15"/>
        <v>M</v>
      </c>
      <c r="F342" s="35">
        <v>30</v>
      </c>
      <c r="G342" s="35" t="s">
        <v>1349</v>
      </c>
      <c r="H342" s="35" t="s">
        <v>1350</v>
      </c>
      <c r="I342" s="35" t="s">
        <v>32</v>
      </c>
      <c r="J342" s="48" t="s">
        <v>13794</v>
      </c>
      <c r="K342" s="35">
        <v>81</v>
      </c>
      <c r="L342" s="49" t="s">
        <v>39</v>
      </c>
      <c r="M342" s="50" t="str">
        <f>VLOOKUP(Table6[[#This Row],[Product]],Table3[],2)</f>
        <v>Ultrathing V1</v>
      </c>
      <c r="N342" s="50" t="str">
        <f t="shared" si="16"/>
        <v>Dec</v>
      </c>
      <c r="O342" s="56">
        <f t="shared" si="17"/>
        <v>2020</v>
      </c>
      <c r="P342" s="51">
        <f>VLOOKUP(Table6[[#This Row],[Product]],Table3[],3)</f>
        <v>1.79</v>
      </c>
      <c r="Q342" s="35">
        <f>VLOOKUP(Table6[[#This Row],[Product]],Table3[],4)</f>
        <v>17</v>
      </c>
      <c r="R342" s="35">
        <f>Table6[[#This Row],[Quantity]]*Table6[[#This Row],[Case]]</f>
        <v>1377</v>
      </c>
      <c r="S342" s="35">
        <f>Table6[[#This Row],[Total Sales]]*Table6[[#This Row],[Cost]]</f>
        <v>2464.83</v>
      </c>
    </row>
    <row r="343" spans="1:19" x14ac:dyDescent="0.3">
      <c r="A343" s="54">
        <v>354</v>
      </c>
      <c r="B343" s="35" t="s">
        <v>1351</v>
      </c>
      <c r="C343" s="35" t="s">
        <v>1352</v>
      </c>
      <c r="D343" s="35" t="s">
        <v>28</v>
      </c>
      <c r="E343" s="35" t="str">
        <f t="shared" si="15"/>
        <v>M</v>
      </c>
      <c r="F343" s="35">
        <v>60</v>
      </c>
      <c r="G343" s="35" t="s">
        <v>1353</v>
      </c>
      <c r="H343" s="35" t="s">
        <v>1354</v>
      </c>
      <c r="I343" s="35" t="s">
        <v>294</v>
      </c>
      <c r="J343" s="48">
        <v>44470</v>
      </c>
      <c r="K343" s="35">
        <v>52</v>
      </c>
      <c r="L343" s="49" t="s">
        <v>54</v>
      </c>
      <c r="M343" s="50" t="str">
        <f>VLOOKUP(Table6[[#This Row],[Product]],Table3[],2)</f>
        <v>Megawidget S</v>
      </c>
      <c r="N343" s="50" t="str">
        <f t="shared" si="16"/>
        <v>Oct</v>
      </c>
      <c r="O343" s="56">
        <f t="shared" si="17"/>
        <v>2021</v>
      </c>
      <c r="P343" s="51">
        <f>VLOOKUP(Table6[[#This Row],[Product]],Table3[],3)</f>
        <v>0.69</v>
      </c>
      <c r="Q343" s="35">
        <f>VLOOKUP(Table6[[#This Row],[Product]],Table3[],4)</f>
        <v>24</v>
      </c>
      <c r="R343" s="35">
        <f>Table6[[#This Row],[Quantity]]*Table6[[#This Row],[Case]]</f>
        <v>1248</v>
      </c>
      <c r="S343" s="35">
        <f>Table6[[#This Row],[Total Sales]]*Table6[[#This Row],[Cost]]</f>
        <v>861.11999999999989</v>
      </c>
    </row>
    <row r="344" spans="1:19" x14ac:dyDescent="0.3">
      <c r="A344" s="54">
        <v>355</v>
      </c>
      <c r="B344" s="35" t="s">
        <v>1355</v>
      </c>
      <c r="C344" s="35" t="s">
        <v>1356</v>
      </c>
      <c r="D344" s="35" t="s">
        <v>15</v>
      </c>
      <c r="E344" s="35" t="str">
        <f t="shared" si="15"/>
        <v>F</v>
      </c>
      <c r="F344" s="35">
        <v>60</v>
      </c>
      <c r="G344" s="35" t="s">
        <v>1357</v>
      </c>
      <c r="H344" s="35" t="s">
        <v>1358</v>
      </c>
      <c r="I344" s="35" t="s">
        <v>1359</v>
      </c>
      <c r="J344" s="48">
        <v>44015</v>
      </c>
      <c r="K344" s="35">
        <v>83</v>
      </c>
      <c r="L344" s="49" t="s">
        <v>70</v>
      </c>
      <c r="M344" s="50" t="str">
        <f>VLOOKUP(Table6[[#This Row],[Product]],Table3[],2)</f>
        <v>Megawidget M</v>
      </c>
      <c r="N344" s="50" t="str">
        <f t="shared" si="16"/>
        <v>Jul</v>
      </c>
      <c r="O344" s="56">
        <f t="shared" si="17"/>
        <v>2020</v>
      </c>
      <c r="P344" s="51">
        <f>VLOOKUP(Table6[[#This Row],[Product]],Table3[],3)</f>
        <v>1.29</v>
      </c>
      <c r="Q344" s="35">
        <f>VLOOKUP(Table6[[#This Row],[Product]],Table3[],4)</f>
        <v>24</v>
      </c>
      <c r="R344" s="35">
        <f>Table6[[#This Row],[Quantity]]*Table6[[#This Row],[Case]]</f>
        <v>1992</v>
      </c>
      <c r="S344" s="35">
        <f>Table6[[#This Row],[Total Sales]]*Table6[[#This Row],[Cost]]</f>
        <v>2569.6800000000003</v>
      </c>
    </row>
    <row r="345" spans="1:19" x14ac:dyDescent="0.3">
      <c r="A345" s="54">
        <v>356</v>
      </c>
      <c r="B345" s="35" t="s">
        <v>1360</v>
      </c>
      <c r="C345" s="35" t="s">
        <v>1361</v>
      </c>
      <c r="D345" s="35" t="s">
        <v>51</v>
      </c>
      <c r="E345" s="35" t="str">
        <f t="shared" si="15"/>
        <v>F</v>
      </c>
      <c r="F345" s="35">
        <v>30</v>
      </c>
      <c r="G345" s="35" t="s">
        <v>1357</v>
      </c>
      <c r="H345" s="35" t="s">
        <v>1362</v>
      </c>
      <c r="I345" s="35" t="s">
        <v>178</v>
      </c>
      <c r="J345" s="48" t="s">
        <v>13795</v>
      </c>
      <c r="K345" s="35">
        <v>29</v>
      </c>
      <c r="L345" s="49" t="s">
        <v>101</v>
      </c>
      <c r="M345" s="50" t="str">
        <f>VLOOKUP(Table6[[#This Row],[Product]],Table3[],2)</f>
        <v>Superwossname</v>
      </c>
      <c r="N345" s="50" t="str">
        <f t="shared" si="16"/>
        <v>Jan</v>
      </c>
      <c r="O345" s="56">
        <f t="shared" si="17"/>
        <v>2020</v>
      </c>
      <c r="P345" s="51">
        <f>VLOOKUP(Table6[[#This Row],[Product]],Table3[],3)</f>
        <v>3.49</v>
      </c>
      <c r="Q345" s="35">
        <f>VLOOKUP(Table6[[#This Row],[Product]],Table3[],4)</f>
        <v>20</v>
      </c>
      <c r="R345" s="35">
        <f>Table6[[#This Row],[Quantity]]*Table6[[#This Row],[Case]]</f>
        <v>580</v>
      </c>
      <c r="S345" s="35">
        <f>Table6[[#This Row],[Total Sales]]*Table6[[#This Row],[Cost]]</f>
        <v>2024.2</v>
      </c>
    </row>
    <row r="346" spans="1:19" x14ac:dyDescent="0.3">
      <c r="A346" s="54">
        <v>357</v>
      </c>
      <c r="B346" s="35" t="s">
        <v>1363</v>
      </c>
      <c r="C346" s="35" t="s">
        <v>1364</v>
      </c>
      <c r="D346" s="35" t="s">
        <v>28</v>
      </c>
      <c r="E346" s="35" t="str">
        <f t="shared" si="15"/>
        <v>M</v>
      </c>
      <c r="F346" s="35">
        <v>90</v>
      </c>
      <c r="G346" s="35" t="s">
        <v>1365</v>
      </c>
      <c r="H346" s="35" t="s">
        <v>1366</v>
      </c>
      <c r="I346" s="35" t="s">
        <v>1367</v>
      </c>
      <c r="J346" s="48" t="s">
        <v>13796</v>
      </c>
      <c r="K346" s="35">
        <v>71</v>
      </c>
      <c r="L346" s="49" t="s">
        <v>45</v>
      </c>
      <c r="M346" s="50" t="str">
        <f>VLOOKUP(Table6[[#This Row],[Product]],Table3[],2)</f>
        <v>Gigastuff</v>
      </c>
      <c r="N346" s="50" t="str">
        <f t="shared" si="16"/>
        <v>Jun</v>
      </c>
      <c r="O346" s="56">
        <f t="shared" si="17"/>
        <v>2022</v>
      </c>
      <c r="P346" s="51">
        <f>VLOOKUP(Table6[[#This Row],[Product]],Table3[],3)</f>
        <v>1.89</v>
      </c>
      <c r="Q346" s="35">
        <f>VLOOKUP(Table6[[#This Row],[Product]],Table3[],4)</f>
        <v>18</v>
      </c>
      <c r="R346" s="35">
        <f>Table6[[#This Row],[Quantity]]*Table6[[#This Row],[Case]]</f>
        <v>1278</v>
      </c>
      <c r="S346" s="35">
        <f>Table6[[#This Row],[Total Sales]]*Table6[[#This Row],[Cost]]</f>
        <v>2415.42</v>
      </c>
    </row>
    <row r="347" spans="1:19" x14ac:dyDescent="0.3">
      <c r="A347" s="54">
        <v>358</v>
      </c>
      <c r="B347" s="35" t="s">
        <v>1368</v>
      </c>
      <c r="C347" s="35" t="s">
        <v>367</v>
      </c>
      <c r="D347" s="35" t="s">
        <v>15</v>
      </c>
      <c r="E347" s="35" t="str">
        <f t="shared" si="15"/>
        <v>F</v>
      </c>
      <c r="F347" s="35">
        <v>90</v>
      </c>
      <c r="G347" s="35" t="s">
        <v>1369</v>
      </c>
      <c r="H347" s="35" t="s">
        <v>1370</v>
      </c>
      <c r="I347" s="35" t="s">
        <v>32</v>
      </c>
      <c r="J347" s="48" t="s">
        <v>13797</v>
      </c>
      <c r="K347" s="35">
        <v>13</v>
      </c>
      <c r="L347" s="49" t="s">
        <v>54</v>
      </c>
      <c r="M347" s="50" t="str">
        <f>VLOOKUP(Table6[[#This Row],[Product]],Table3[],2)</f>
        <v>Megawidget S</v>
      </c>
      <c r="N347" s="50" t="str">
        <f t="shared" si="16"/>
        <v>Dec</v>
      </c>
      <c r="O347" s="56">
        <f t="shared" si="17"/>
        <v>2022</v>
      </c>
      <c r="P347" s="51">
        <f>VLOOKUP(Table6[[#This Row],[Product]],Table3[],3)</f>
        <v>0.69</v>
      </c>
      <c r="Q347" s="35">
        <f>VLOOKUP(Table6[[#This Row],[Product]],Table3[],4)</f>
        <v>24</v>
      </c>
      <c r="R347" s="35">
        <f>Table6[[#This Row],[Quantity]]*Table6[[#This Row],[Case]]</f>
        <v>312</v>
      </c>
      <c r="S347" s="35">
        <f>Table6[[#This Row],[Total Sales]]*Table6[[#This Row],[Cost]]</f>
        <v>215.27999999999997</v>
      </c>
    </row>
    <row r="348" spans="1:19" x14ac:dyDescent="0.3">
      <c r="A348" s="54">
        <v>359</v>
      </c>
      <c r="B348" s="35" t="s">
        <v>1371</v>
      </c>
      <c r="C348" s="35" t="s">
        <v>1372</v>
      </c>
      <c r="D348" s="35" t="s">
        <v>28</v>
      </c>
      <c r="E348" s="35" t="str">
        <f t="shared" si="15"/>
        <v>M</v>
      </c>
      <c r="F348" s="35">
        <v>90</v>
      </c>
      <c r="G348" s="35" t="s">
        <v>1373</v>
      </c>
      <c r="H348" s="35" t="s">
        <v>1374</v>
      </c>
      <c r="I348" s="35" t="s">
        <v>294</v>
      </c>
      <c r="J348" s="48" t="s">
        <v>13798</v>
      </c>
      <c r="K348" s="35">
        <v>92</v>
      </c>
      <c r="L348" s="49" t="s">
        <v>20</v>
      </c>
      <c r="M348" s="50" t="str">
        <f>VLOOKUP(Table6[[#This Row],[Product]],Table3[],2)</f>
        <v>Hyperwotsit</v>
      </c>
      <c r="N348" s="50" t="str">
        <f t="shared" si="16"/>
        <v>Aug</v>
      </c>
      <c r="O348" s="56">
        <f t="shared" si="17"/>
        <v>2021</v>
      </c>
      <c r="P348" s="51">
        <f>VLOOKUP(Table6[[#This Row],[Product]],Table3[],3)</f>
        <v>2.0099999999999998</v>
      </c>
      <c r="Q348" s="35">
        <f>VLOOKUP(Table6[[#This Row],[Product]],Table3[],4)</f>
        <v>20</v>
      </c>
      <c r="R348" s="35">
        <f>Table6[[#This Row],[Quantity]]*Table6[[#This Row],[Case]]</f>
        <v>1840</v>
      </c>
      <c r="S348" s="35">
        <f>Table6[[#This Row],[Total Sales]]*Table6[[#This Row],[Cost]]</f>
        <v>3698.3999999999996</v>
      </c>
    </row>
    <row r="349" spans="1:19" x14ac:dyDescent="0.3">
      <c r="A349" s="54">
        <v>360</v>
      </c>
      <c r="B349" s="35" t="s">
        <v>1375</v>
      </c>
      <c r="C349" s="35" t="s">
        <v>1376</v>
      </c>
      <c r="D349" s="35" t="s">
        <v>28</v>
      </c>
      <c r="E349" s="35" t="str">
        <f t="shared" si="15"/>
        <v>M</v>
      </c>
      <c r="F349" s="35">
        <v>30</v>
      </c>
      <c r="G349" s="35" t="s">
        <v>1377</v>
      </c>
      <c r="H349" s="35" t="s">
        <v>1378</v>
      </c>
      <c r="I349" s="35" t="s">
        <v>32</v>
      </c>
      <c r="J349" s="48" t="s">
        <v>13799</v>
      </c>
      <c r="K349" s="35">
        <v>55</v>
      </c>
      <c r="L349" s="49" t="s">
        <v>101</v>
      </c>
      <c r="M349" s="50" t="str">
        <f>VLOOKUP(Table6[[#This Row],[Product]],Table3[],2)</f>
        <v>Superwossname</v>
      </c>
      <c r="N349" s="50" t="str">
        <f t="shared" si="16"/>
        <v>Oct</v>
      </c>
      <c r="O349" s="56">
        <f t="shared" si="17"/>
        <v>2022</v>
      </c>
      <c r="P349" s="51">
        <f>VLOOKUP(Table6[[#This Row],[Product]],Table3[],3)</f>
        <v>3.49</v>
      </c>
      <c r="Q349" s="35">
        <f>VLOOKUP(Table6[[#This Row],[Product]],Table3[],4)</f>
        <v>20</v>
      </c>
      <c r="R349" s="35">
        <f>Table6[[#This Row],[Quantity]]*Table6[[#This Row],[Case]]</f>
        <v>1100</v>
      </c>
      <c r="S349" s="35">
        <f>Table6[[#This Row],[Total Sales]]*Table6[[#This Row],[Cost]]</f>
        <v>3839.0000000000005</v>
      </c>
    </row>
    <row r="350" spans="1:19" x14ac:dyDescent="0.3">
      <c r="A350" s="54">
        <v>361</v>
      </c>
      <c r="B350" s="35" t="s">
        <v>1379</v>
      </c>
      <c r="C350" s="35" t="s">
        <v>1380</v>
      </c>
      <c r="D350" s="35" t="s">
        <v>28</v>
      </c>
      <c r="E350" s="35" t="str">
        <f t="shared" si="15"/>
        <v>M</v>
      </c>
      <c r="F350" s="35">
        <v>90</v>
      </c>
      <c r="G350" s="35" t="s">
        <v>1381</v>
      </c>
      <c r="H350" s="35" t="s">
        <v>1382</v>
      </c>
      <c r="I350" s="35" t="s">
        <v>32</v>
      </c>
      <c r="J350" s="48">
        <v>43962</v>
      </c>
      <c r="K350" s="35">
        <v>39</v>
      </c>
      <c r="L350" s="49" t="s">
        <v>70</v>
      </c>
      <c r="M350" s="50" t="str">
        <f>VLOOKUP(Table6[[#This Row],[Product]],Table3[],2)</f>
        <v>Megawidget M</v>
      </c>
      <c r="N350" s="50" t="str">
        <f t="shared" si="16"/>
        <v>May</v>
      </c>
      <c r="O350" s="56">
        <f t="shared" si="17"/>
        <v>2020</v>
      </c>
      <c r="P350" s="51">
        <f>VLOOKUP(Table6[[#This Row],[Product]],Table3[],3)</f>
        <v>1.29</v>
      </c>
      <c r="Q350" s="35">
        <f>VLOOKUP(Table6[[#This Row],[Product]],Table3[],4)</f>
        <v>24</v>
      </c>
      <c r="R350" s="35">
        <f>Table6[[#This Row],[Quantity]]*Table6[[#This Row],[Case]]</f>
        <v>936</v>
      </c>
      <c r="S350" s="35">
        <f>Table6[[#This Row],[Total Sales]]*Table6[[#This Row],[Cost]]</f>
        <v>1207.44</v>
      </c>
    </row>
    <row r="351" spans="1:19" x14ac:dyDescent="0.3">
      <c r="A351" s="54">
        <v>362</v>
      </c>
      <c r="B351" s="35" t="s">
        <v>1383</v>
      </c>
      <c r="C351" s="35" t="s">
        <v>1384</v>
      </c>
      <c r="D351" s="35" t="s">
        <v>28</v>
      </c>
      <c r="E351" s="35" t="str">
        <f t="shared" si="15"/>
        <v>M</v>
      </c>
      <c r="F351" s="35">
        <v>60</v>
      </c>
      <c r="G351" s="35" t="s">
        <v>1385</v>
      </c>
      <c r="H351" s="35" t="s">
        <v>957</v>
      </c>
      <c r="I351" s="35" t="s">
        <v>95</v>
      </c>
      <c r="J351" s="48" t="s">
        <v>13776</v>
      </c>
      <c r="K351" s="35">
        <v>7</v>
      </c>
      <c r="L351" s="49" t="s">
        <v>101</v>
      </c>
      <c r="M351" s="50" t="str">
        <f>VLOOKUP(Table6[[#This Row],[Product]],Table3[],2)</f>
        <v>Superwossname</v>
      </c>
      <c r="N351" s="50" t="str">
        <f t="shared" si="16"/>
        <v>Jul</v>
      </c>
      <c r="O351" s="56">
        <f t="shared" si="17"/>
        <v>2020</v>
      </c>
      <c r="P351" s="51">
        <f>VLOOKUP(Table6[[#This Row],[Product]],Table3[],3)</f>
        <v>3.49</v>
      </c>
      <c r="Q351" s="35">
        <f>VLOOKUP(Table6[[#This Row],[Product]],Table3[],4)</f>
        <v>20</v>
      </c>
      <c r="R351" s="35">
        <f>Table6[[#This Row],[Quantity]]*Table6[[#This Row],[Case]]</f>
        <v>140</v>
      </c>
      <c r="S351" s="35">
        <f>Table6[[#This Row],[Total Sales]]*Table6[[#This Row],[Cost]]</f>
        <v>488.6</v>
      </c>
    </row>
    <row r="352" spans="1:19" x14ac:dyDescent="0.3">
      <c r="A352" s="54">
        <v>363</v>
      </c>
      <c r="B352" s="35" t="s">
        <v>879</v>
      </c>
      <c r="C352" s="35" t="s">
        <v>1386</v>
      </c>
      <c r="D352" s="35" t="s">
        <v>621</v>
      </c>
      <c r="E352" s="35" t="str">
        <f t="shared" si="15"/>
        <v>M/F</v>
      </c>
      <c r="F352" s="35">
        <v>60</v>
      </c>
      <c r="G352" s="35" t="s">
        <v>1387</v>
      </c>
      <c r="H352" s="35" t="s">
        <v>1388</v>
      </c>
      <c r="I352" s="35" t="s">
        <v>32</v>
      </c>
      <c r="J352" s="48" t="s">
        <v>13800</v>
      </c>
      <c r="K352" s="35">
        <v>50</v>
      </c>
      <c r="L352" s="49" t="s">
        <v>39</v>
      </c>
      <c r="M352" s="50" t="str">
        <f>VLOOKUP(Table6[[#This Row],[Product]],Table3[],2)</f>
        <v>Ultrathing V1</v>
      </c>
      <c r="N352" s="50" t="str">
        <f t="shared" si="16"/>
        <v>Oct</v>
      </c>
      <c r="O352" s="56">
        <f t="shared" si="17"/>
        <v>2020</v>
      </c>
      <c r="P352" s="51">
        <f>VLOOKUP(Table6[[#This Row],[Product]],Table3[],3)</f>
        <v>1.79</v>
      </c>
      <c r="Q352" s="35">
        <f>VLOOKUP(Table6[[#This Row],[Product]],Table3[],4)</f>
        <v>17</v>
      </c>
      <c r="R352" s="35">
        <f>Table6[[#This Row],[Quantity]]*Table6[[#This Row],[Case]]</f>
        <v>850</v>
      </c>
      <c r="S352" s="35">
        <f>Table6[[#This Row],[Total Sales]]*Table6[[#This Row],[Cost]]</f>
        <v>1521.5</v>
      </c>
    </row>
    <row r="353" spans="1:19" x14ac:dyDescent="0.3">
      <c r="A353" s="54">
        <v>364</v>
      </c>
      <c r="B353" s="35" t="s">
        <v>1389</v>
      </c>
      <c r="C353" s="35" t="s">
        <v>1390</v>
      </c>
      <c r="D353" s="35" t="s">
        <v>41</v>
      </c>
      <c r="E353" s="35" t="str">
        <f t="shared" si="15"/>
        <v>F</v>
      </c>
      <c r="F353" s="35">
        <v>30</v>
      </c>
      <c r="G353" s="35" t="s">
        <v>1387</v>
      </c>
      <c r="H353" s="35" t="s">
        <v>1391</v>
      </c>
      <c r="I353" s="35" t="s">
        <v>32</v>
      </c>
      <c r="J353" s="48">
        <v>44105</v>
      </c>
      <c r="K353" s="35">
        <v>27</v>
      </c>
      <c r="L353" s="49" t="s">
        <v>101</v>
      </c>
      <c r="M353" s="50" t="str">
        <f>VLOOKUP(Table6[[#This Row],[Product]],Table3[],2)</f>
        <v>Superwossname</v>
      </c>
      <c r="N353" s="50" t="str">
        <f t="shared" si="16"/>
        <v>Oct</v>
      </c>
      <c r="O353" s="56">
        <f t="shared" si="17"/>
        <v>2020</v>
      </c>
      <c r="P353" s="51">
        <f>VLOOKUP(Table6[[#This Row],[Product]],Table3[],3)</f>
        <v>3.49</v>
      </c>
      <c r="Q353" s="35">
        <f>VLOOKUP(Table6[[#This Row],[Product]],Table3[],4)</f>
        <v>20</v>
      </c>
      <c r="R353" s="35">
        <f>Table6[[#This Row],[Quantity]]*Table6[[#This Row],[Case]]</f>
        <v>540</v>
      </c>
      <c r="S353" s="35">
        <f>Table6[[#This Row],[Total Sales]]*Table6[[#This Row],[Cost]]</f>
        <v>1884.6000000000001</v>
      </c>
    </row>
    <row r="354" spans="1:19" x14ac:dyDescent="0.3">
      <c r="A354" s="54">
        <v>365</v>
      </c>
      <c r="B354" s="35" t="s">
        <v>1392</v>
      </c>
      <c r="C354" s="35" t="s">
        <v>883</v>
      </c>
      <c r="D354" s="35" t="s">
        <v>28</v>
      </c>
      <c r="E354" s="35" t="str">
        <f t="shared" si="15"/>
        <v>M</v>
      </c>
      <c r="F354" s="35">
        <v>30</v>
      </c>
      <c r="G354" s="35" t="s">
        <v>1393</v>
      </c>
      <c r="H354" s="35" t="s">
        <v>1394</v>
      </c>
      <c r="I354" s="35" t="s">
        <v>1199</v>
      </c>
      <c r="J354" s="48" t="s">
        <v>13801</v>
      </c>
      <c r="K354" s="35">
        <v>55</v>
      </c>
      <c r="L354" s="49" t="s">
        <v>101</v>
      </c>
      <c r="M354" s="50" t="str">
        <f>VLOOKUP(Table6[[#This Row],[Product]],Table3[],2)</f>
        <v>Superwossname</v>
      </c>
      <c r="N354" s="50" t="str">
        <f t="shared" si="16"/>
        <v>Feb</v>
      </c>
      <c r="O354" s="56">
        <f t="shared" si="17"/>
        <v>2020</v>
      </c>
      <c r="P354" s="51">
        <f>VLOOKUP(Table6[[#This Row],[Product]],Table3[],3)</f>
        <v>3.49</v>
      </c>
      <c r="Q354" s="35">
        <f>VLOOKUP(Table6[[#This Row],[Product]],Table3[],4)</f>
        <v>20</v>
      </c>
      <c r="R354" s="35">
        <f>Table6[[#This Row],[Quantity]]*Table6[[#This Row],[Case]]</f>
        <v>1100</v>
      </c>
      <c r="S354" s="35">
        <f>Table6[[#This Row],[Total Sales]]*Table6[[#This Row],[Cost]]</f>
        <v>3839.0000000000005</v>
      </c>
    </row>
    <row r="355" spans="1:19" x14ac:dyDescent="0.3">
      <c r="A355" s="54">
        <v>366</v>
      </c>
      <c r="B355" s="35" t="s">
        <v>1395</v>
      </c>
      <c r="C355" s="35" t="s">
        <v>1396</v>
      </c>
      <c r="D355" s="35" t="s">
        <v>15</v>
      </c>
      <c r="E355" s="35" t="str">
        <f t="shared" si="15"/>
        <v>F</v>
      </c>
      <c r="F355" s="35">
        <v>60</v>
      </c>
      <c r="G355" s="35" t="s">
        <v>1397</v>
      </c>
      <c r="H355" s="35" t="s">
        <v>534</v>
      </c>
      <c r="I355" s="35" t="s">
        <v>32</v>
      </c>
      <c r="J355" s="48" t="s">
        <v>13802</v>
      </c>
      <c r="K355" s="35">
        <v>80</v>
      </c>
      <c r="L355" s="49" t="s">
        <v>39</v>
      </c>
      <c r="M355" s="50" t="str">
        <f>VLOOKUP(Table6[[#This Row],[Product]],Table3[],2)</f>
        <v>Ultrathing V1</v>
      </c>
      <c r="N355" s="50" t="str">
        <f t="shared" si="16"/>
        <v>Nov</v>
      </c>
      <c r="O355" s="56">
        <f t="shared" si="17"/>
        <v>2022</v>
      </c>
      <c r="P355" s="51">
        <f>VLOOKUP(Table6[[#This Row],[Product]],Table3[],3)</f>
        <v>1.79</v>
      </c>
      <c r="Q355" s="35">
        <f>VLOOKUP(Table6[[#This Row],[Product]],Table3[],4)</f>
        <v>17</v>
      </c>
      <c r="R355" s="35">
        <f>Table6[[#This Row],[Quantity]]*Table6[[#This Row],[Case]]</f>
        <v>1360</v>
      </c>
      <c r="S355" s="35">
        <f>Table6[[#This Row],[Total Sales]]*Table6[[#This Row],[Cost]]</f>
        <v>2434.4</v>
      </c>
    </row>
    <row r="356" spans="1:19" x14ac:dyDescent="0.3">
      <c r="A356" s="54">
        <v>367</v>
      </c>
      <c r="B356" s="35" t="s">
        <v>1398</v>
      </c>
      <c r="C356" s="35" t="s">
        <v>1399</v>
      </c>
      <c r="D356" s="35" t="s">
        <v>15</v>
      </c>
      <c r="E356" s="35" t="str">
        <f t="shared" si="15"/>
        <v>F</v>
      </c>
      <c r="F356" s="35">
        <v>90</v>
      </c>
      <c r="G356" s="35" t="s">
        <v>15106</v>
      </c>
      <c r="H356" s="35" t="s">
        <v>1401</v>
      </c>
      <c r="I356" s="35" t="s">
        <v>1402</v>
      </c>
      <c r="J356" s="48">
        <v>44297</v>
      </c>
      <c r="K356" s="35">
        <v>34</v>
      </c>
      <c r="L356" s="49" t="s">
        <v>80</v>
      </c>
      <c r="M356" s="50" t="str">
        <f>VLOOKUP(Table6[[#This Row],[Product]],Table3[],2)</f>
        <v>Ultrathing V2</v>
      </c>
      <c r="N356" s="50" t="str">
        <f t="shared" si="16"/>
        <v>Apr</v>
      </c>
      <c r="O356" s="56">
        <f t="shared" si="17"/>
        <v>2021</v>
      </c>
      <c r="P356" s="51">
        <f>VLOOKUP(Table6[[#This Row],[Product]],Table3[],3)</f>
        <v>2.95</v>
      </c>
      <c r="Q356" s="35">
        <f>VLOOKUP(Table6[[#This Row],[Product]],Table3[],4)</f>
        <v>20</v>
      </c>
      <c r="R356" s="35">
        <f>Table6[[#This Row],[Quantity]]*Table6[[#This Row],[Case]]</f>
        <v>680</v>
      </c>
      <c r="S356" s="35">
        <f>Table6[[#This Row],[Total Sales]]*Table6[[#This Row],[Cost]]</f>
        <v>2006.0000000000002</v>
      </c>
    </row>
    <row r="357" spans="1:19" x14ac:dyDescent="0.3">
      <c r="A357" s="54">
        <v>368</v>
      </c>
      <c r="B357" s="35" t="s">
        <v>1403</v>
      </c>
      <c r="C357" s="35" t="s">
        <v>281</v>
      </c>
      <c r="D357" s="35" t="s">
        <v>28</v>
      </c>
      <c r="E357" s="35" t="str">
        <f t="shared" si="15"/>
        <v>M</v>
      </c>
      <c r="F357" s="35">
        <v>60</v>
      </c>
      <c r="G357" s="35" t="s">
        <v>15107</v>
      </c>
      <c r="H357" s="35" t="s">
        <v>458</v>
      </c>
      <c r="I357" s="35" t="s">
        <v>294</v>
      </c>
      <c r="J357" s="48">
        <v>43924</v>
      </c>
      <c r="K357" s="35">
        <v>49</v>
      </c>
      <c r="L357" s="49" t="s">
        <v>101</v>
      </c>
      <c r="M357" s="50" t="str">
        <f>VLOOKUP(Table6[[#This Row],[Product]],Table3[],2)</f>
        <v>Superwossname</v>
      </c>
      <c r="N357" s="50" t="str">
        <f t="shared" si="16"/>
        <v>Apr</v>
      </c>
      <c r="O357" s="56">
        <f t="shared" si="17"/>
        <v>2020</v>
      </c>
      <c r="P357" s="51">
        <f>VLOOKUP(Table6[[#This Row],[Product]],Table3[],3)</f>
        <v>3.49</v>
      </c>
      <c r="Q357" s="35">
        <f>VLOOKUP(Table6[[#This Row],[Product]],Table3[],4)</f>
        <v>20</v>
      </c>
      <c r="R357" s="35">
        <f>Table6[[#This Row],[Quantity]]*Table6[[#This Row],[Case]]</f>
        <v>980</v>
      </c>
      <c r="S357" s="35">
        <f>Table6[[#This Row],[Total Sales]]*Table6[[#This Row],[Cost]]</f>
        <v>3420.2000000000003</v>
      </c>
    </row>
    <row r="358" spans="1:19" x14ac:dyDescent="0.3">
      <c r="A358" s="54">
        <v>369</v>
      </c>
      <c r="B358" s="35" t="s">
        <v>1405</v>
      </c>
      <c r="C358" s="35" t="s">
        <v>1406</v>
      </c>
      <c r="D358" s="35" t="s">
        <v>28</v>
      </c>
      <c r="E358" s="35" t="str">
        <f t="shared" si="15"/>
        <v>M</v>
      </c>
      <c r="F358" s="35">
        <v>60</v>
      </c>
      <c r="G358" s="35" t="s">
        <v>15108</v>
      </c>
      <c r="H358" s="35" t="s">
        <v>1408</v>
      </c>
      <c r="I358" s="35" t="s">
        <v>1083</v>
      </c>
      <c r="J358" s="48">
        <v>44166</v>
      </c>
      <c r="K358" s="35">
        <v>18</v>
      </c>
      <c r="L358" s="49" t="s">
        <v>45</v>
      </c>
      <c r="M358" s="50" t="str">
        <f>VLOOKUP(Table6[[#This Row],[Product]],Table3[],2)</f>
        <v>Gigastuff</v>
      </c>
      <c r="N358" s="50" t="str">
        <f t="shared" si="16"/>
        <v>Dec</v>
      </c>
      <c r="O358" s="56">
        <f t="shared" si="17"/>
        <v>2020</v>
      </c>
      <c r="P358" s="51">
        <f>VLOOKUP(Table6[[#This Row],[Product]],Table3[],3)</f>
        <v>1.89</v>
      </c>
      <c r="Q358" s="35">
        <f>VLOOKUP(Table6[[#This Row],[Product]],Table3[],4)</f>
        <v>18</v>
      </c>
      <c r="R358" s="35">
        <f>Table6[[#This Row],[Quantity]]*Table6[[#This Row],[Case]]</f>
        <v>324</v>
      </c>
      <c r="S358" s="35">
        <f>Table6[[#This Row],[Total Sales]]*Table6[[#This Row],[Cost]]</f>
        <v>612.36</v>
      </c>
    </row>
    <row r="359" spans="1:19" x14ac:dyDescent="0.3">
      <c r="A359" s="54">
        <v>370</v>
      </c>
      <c r="B359" s="35" t="s">
        <v>1409</v>
      </c>
      <c r="C359" s="35" t="s">
        <v>1410</v>
      </c>
      <c r="D359" s="35" t="s">
        <v>28</v>
      </c>
      <c r="E359" s="35" t="str">
        <f t="shared" si="15"/>
        <v>M</v>
      </c>
      <c r="F359" s="35">
        <v>30</v>
      </c>
      <c r="G359" s="35" t="s">
        <v>1411</v>
      </c>
      <c r="H359" s="35" t="s">
        <v>1412</v>
      </c>
      <c r="I359" s="35" t="s">
        <v>1413</v>
      </c>
      <c r="J359" s="48" t="s">
        <v>13619</v>
      </c>
      <c r="K359" s="35">
        <v>101</v>
      </c>
      <c r="L359" s="49" t="s">
        <v>20</v>
      </c>
      <c r="M359" s="50" t="str">
        <f>VLOOKUP(Table6[[#This Row],[Product]],Table3[],2)</f>
        <v>Hyperwotsit</v>
      </c>
      <c r="N359" s="50" t="str">
        <f t="shared" si="16"/>
        <v>Oct</v>
      </c>
      <c r="O359" s="56">
        <f t="shared" si="17"/>
        <v>2022</v>
      </c>
      <c r="P359" s="51">
        <f>VLOOKUP(Table6[[#This Row],[Product]],Table3[],3)</f>
        <v>2.0099999999999998</v>
      </c>
      <c r="Q359" s="35">
        <f>VLOOKUP(Table6[[#This Row],[Product]],Table3[],4)</f>
        <v>20</v>
      </c>
      <c r="R359" s="35">
        <f>Table6[[#This Row],[Quantity]]*Table6[[#This Row],[Case]]</f>
        <v>2020</v>
      </c>
      <c r="S359" s="35">
        <f>Table6[[#This Row],[Total Sales]]*Table6[[#This Row],[Cost]]</f>
        <v>4060.1999999999994</v>
      </c>
    </row>
    <row r="360" spans="1:19" x14ac:dyDescent="0.3">
      <c r="A360" s="54">
        <v>371</v>
      </c>
      <c r="B360" s="35" t="s">
        <v>1414</v>
      </c>
      <c r="C360" s="35" t="s">
        <v>1415</v>
      </c>
      <c r="D360" s="35" t="s">
        <v>28</v>
      </c>
      <c r="E360" s="35" t="str">
        <f t="shared" si="15"/>
        <v>M</v>
      </c>
      <c r="F360" s="35">
        <v>60</v>
      </c>
      <c r="G360" s="35" t="s">
        <v>1416</v>
      </c>
      <c r="H360" s="35" t="s">
        <v>1417</v>
      </c>
      <c r="I360" s="35" t="s">
        <v>32</v>
      </c>
      <c r="J360" s="48" t="s">
        <v>13690</v>
      </c>
      <c r="K360" s="35">
        <v>72</v>
      </c>
      <c r="L360" s="49" t="s">
        <v>70</v>
      </c>
      <c r="M360" s="50" t="str">
        <f>VLOOKUP(Table6[[#This Row],[Product]],Table3[],2)</f>
        <v>Megawidget M</v>
      </c>
      <c r="N360" s="50" t="str">
        <f t="shared" si="16"/>
        <v>Jun</v>
      </c>
      <c r="O360" s="56">
        <f t="shared" si="17"/>
        <v>2021</v>
      </c>
      <c r="P360" s="51">
        <f>VLOOKUP(Table6[[#This Row],[Product]],Table3[],3)</f>
        <v>1.29</v>
      </c>
      <c r="Q360" s="35">
        <f>VLOOKUP(Table6[[#This Row],[Product]],Table3[],4)</f>
        <v>24</v>
      </c>
      <c r="R360" s="35">
        <f>Table6[[#This Row],[Quantity]]*Table6[[#This Row],[Case]]</f>
        <v>1728</v>
      </c>
      <c r="S360" s="35">
        <f>Table6[[#This Row],[Total Sales]]*Table6[[#This Row],[Cost]]</f>
        <v>2229.12</v>
      </c>
    </row>
    <row r="361" spans="1:19" x14ac:dyDescent="0.3">
      <c r="A361" s="54">
        <v>372</v>
      </c>
      <c r="B361" s="35" t="s">
        <v>1234</v>
      </c>
      <c r="C361" s="35" t="s">
        <v>1418</v>
      </c>
      <c r="D361" s="35" t="s">
        <v>28</v>
      </c>
      <c r="E361" s="35" t="str">
        <f t="shared" si="15"/>
        <v>M</v>
      </c>
      <c r="F361" s="35">
        <v>30</v>
      </c>
      <c r="G361" s="35" t="s">
        <v>1419</v>
      </c>
      <c r="H361" s="35" t="s">
        <v>105</v>
      </c>
      <c r="I361" s="35" t="s">
        <v>32</v>
      </c>
      <c r="J361" s="48">
        <v>44051</v>
      </c>
      <c r="K361" s="35">
        <v>80</v>
      </c>
      <c r="L361" s="49" t="s">
        <v>45</v>
      </c>
      <c r="M361" s="50" t="str">
        <f>VLOOKUP(Table6[[#This Row],[Product]],Table3[],2)</f>
        <v>Gigastuff</v>
      </c>
      <c r="N361" s="50" t="str">
        <f t="shared" si="16"/>
        <v>Aug</v>
      </c>
      <c r="O361" s="56">
        <f t="shared" si="17"/>
        <v>2020</v>
      </c>
      <c r="P361" s="51">
        <f>VLOOKUP(Table6[[#This Row],[Product]],Table3[],3)</f>
        <v>1.89</v>
      </c>
      <c r="Q361" s="35">
        <f>VLOOKUP(Table6[[#This Row],[Product]],Table3[],4)</f>
        <v>18</v>
      </c>
      <c r="R361" s="35">
        <f>Table6[[#This Row],[Quantity]]*Table6[[#This Row],[Case]]</f>
        <v>1440</v>
      </c>
      <c r="S361" s="35">
        <f>Table6[[#This Row],[Total Sales]]*Table6[[#This Row],[Cost]]</f>
        <v>2721.6</v>
      </c>
    </row>
    <row r="362" spans="1:19" x14ac:dyDescent="0.3">
      <c r="A362" s="54">
        <v>373</v>
      </c>
      <c r="B362" s="35" t="s">
        <v>1420</v>
      </c>
      <c r="C362" s="35" t="s">
        <v>870</v>
      </c>
      <c r="D362" s="35" t="s">
        <v>15</v>
      </c>
      <c r="E362" s="35" t="str">
        <f t="shared" si="15"/>
        <v>F</v>
      </c>
      <c r="F362" s="35">
        <v>90</v>
      </c>
      <c r="G362" s="35" t="s">
        <v>1421</v>
      </c>
      <c r="H362" s="35" t="s">
        <v>1422</v>
      </c>
      <c r="I362" s="35" t="s">
        <v>575</v>
      </c>
      <c r="J362" s="48">
        <v>44813</v>
      </c>
      <c r="K362" s="35">
        <v>27</v>
      </c>
      <c r="L362" s="49" t="s">
        <v>45</v>
      </c>
      <c r="M362" s="50" t="str">
        <f>VLOOKUP(Table6[[#This Row],[Product]],Table3[],2)</f>
        <v>Gigastuff</v>
      </c>
      <c r="N362" s="50" t="str">
        <f t="shared" si="16"/>
        <v>Sep</v>
      </c>
      <c r="O362" s="56">
        <f t="shared" si="17"/>
        <v>2022</v>
      </c>
      <c r="P362" s="51">
        <f>VLOOKUP(Table6[[#This Row],[Product]],Table3[],3)</f>
        <v>1.89</v>
      </c>
      <c r="Q362" s="35">
        <f>VLOOKUP(Table6[[#This Row],[Product]],Table3[],4)</f>
        <v>18</v>
      </c>
      <c r="R362" s="35">
        <f>Table6[[#This Row],[Quantity]]*Table6[[#This Row],[Case]]</f>
        <v>486</v>
      </c>
      <c r="S362" s="35">
        <f>Table6[[#This Row],[Total Sales]]*Table6[[#This Row],[Cost]]</f>
        <v>918.54</v>
      </c>
    </row>
    <row r="363" spans="1:19" x14ac:dyDescent="0.3">
      <c r="A363" s="54">
        <v>374</v>
      </c>
      <c r="B363" s="35" t="s">
        <v>1423</v>
      </c>
      <c r="C363" s="35" t="s">
        <v>1424</v>
      </c>
      <c r="D363" s="35" t="s">
        <v>51</v>
      </c>
      <c r="E363" s="35" t="str">
        <f t="shared" si="15"/>
        <v>F</v>
      </c>
      <c r="F363" s="35">
        <v>30</v>
      </c>
      <c r="G363" s="35" t="s">
        <v>1425</v>
      </c>
      <c r="H363" s="35" t="s">
        <v>1426</v>
      </c>
      <c r="I363" s="35" t="s">
        <v>32</v>
      </c>
      <c r="J363" s="48" t="s">
        <v>13778</v>
      </c>
      <c r="K363" s="35">
        <v>61</v>
      </c>
      <c r="L363" s="49" t="s">
        <v>80</v>
      </c>
      <c r="M363" s="50" t="str">
        <f>VLOOKUP(Table6[[#This Row],[Product]],Table3[],2)</f>
        <v>Ultrathing V2</v>
      </c>
      <c r="N363" s="50" t="str">
        <f t="shared" si="16"/>
        <v>Dec</v>
      </c>
      <c r="O363" s="56">
        <f t="shared" si="17"/>
        <v>2022</v>
      </c>
      <c r="P363" s="51">
        <f>VLOOKUP(Table6[[#This Row],[Product]],Table3[],3)</f>
        <v>2.95</v>
      </c>
      <c r="Q363" s="35">
        <f>VLOOKUP(Table6[[#This Row],[Product]],Table3[],4)</f>
        <v>20</v>
      </c>
      <c r="R363" s="35">
        <f>Table6[[#This Row],[Quantity]]*Table6[[#This Row],[Case]]</f>
        <v>1220</v>
      </c>
      <c r="S363" s="35">
        <f>Table6[[#This Row],[Total Sales]]*Table6[[#This Row],[Cost]]</f>
        <v>3599</v>
      </c>
    </row>
    <row r="364" spans="1:19" x14ac:dyDescent="0.3">
      <c r="A364" s="54">
        <v>375</v>
      </c>
      <c r="B364" s="35" t="s">
        <v>1427</v>
      </c>
      <c r="C364" s="35" t="s">
        <v>1428</v>
      </c>
      <c r="D364" s="35" t="s">
        <v>28</v>
      </c>
      <c r="E364" s="35" t="str">
        <f t="shared" si="15"/>
        <v>M</v>
      </c>
      <c r="F364" s="35">
        <v>90</v>
      </c>
      <c r="G364" s="35" t="s">
        <v>1429</v>
      </c>
      <c r="H364" s="35" t="s">
        <v>1430</v>
      </c>
      <c r="I364" s="35" t="s">
        <v>32</v>
      </c>
      <c r="J364" s="48" t="s">
        <v>13803</v>
      </c>
      <c r="K364" s="35">
        <v>54</v>
      </c>
      <c r="L364" s="49" t="s">
        <v>80</v>
      </c>
      <c r="M364" s="50" t="str">
        <f>VLOOKUP(Table6[[#This Row],[Product]],Table3[],2)</f>
        <v>Ultrathing V2</v>
      </c>
      <c r="N364" s="50" t="str">
        <f t="shared" si="16"/>
        <v>Mar</v>
      </c>
      <c r="O364" s="56">
        <f t="shared" si="17"/>
        <v>2022</v>
      </c>
      <c r="P364" s="51">
        <f>VLOOKUP(Table6[[#This Row],[Product]],Table3[],3)</f>
        <v>2.95</v>
      </c>
      <c r="Q364" s="35">
        <f>VLOOKUP(Table6[[#This Row],[Product]],Table3[],4)</f>
        <v>20</v>
      </c>
      <c r="R364" s="35">
        <f>Table6[[#This Row],[Quantity]]*Table6[[#This Row],[Case]]</f>
        <v>1080</v>
      </c>
      <c r="S364" s="35">
        <f>Table6[[#This Row],[Total Sales]]*Table6[[#This Row],[Cost]]</f>
        <v>3186</v>
      </c>
    </row>
    <row r="365" spans="1:19" x14ac:dyDescent="0.3">
      <c r="A365" s="54">
        <v>376</v>
      </c>
      <c r="B365" s="35" t="s">
        <v>1431</v>
      </c>
      <c r="C365" s="35" t="s">
        <v>1432</v>
      </c>
      <c r="D365" s="35" t="s">
        <v>51</v>
      </c>
      <c r="E365" s="35" t="str">
        <f t="shared" si="15"/>
        <v>F</v>
      </c>
      <c r="F365" s="35">
        <v>90</v>
      </c>
      <c r="G365" s="35" t="s">
        <v>1433</v>
      </c>
      <c r="H365" s="35" t="s">
        <v>1434</v>
      </c>
      <c r="I365" s="35" t="s">
        <v>1435</v>
      </c>
      <c r="J365" s="48" t="s">
        <v>13804</v>
      </c>
      <c r="K365" s="35">
        <v>26</v>
      </c>
      <c r="L365" s="49" t="s">
        <v>101</v>
      </c>
      <c r="M365" s="50" t="str">
        <f>VLOOKUP(Table6[[#This Row],[Product]],Table3[],2)</f>
        <v>Superwossname</v>
      </c>
      <c r="N365" s="50" t="str">
        <f t="shared" si="16"/>
        <v>May</v>
      </c>
      <c r="O365" s="56">
        <f t="shared" si="17"/>
        <v>2022</v>
      </c>
      <c r="P365" s="51">
        <f>VLOOKUP(Table6[[#This Row],[Product]],Table3[],3)</f>
        <v>3.49</v>
      </c>
      <c r="Q365" s="35">
        <f>VLOOKUP(Table6[[#This Row],[Product]],Table3[],4)</f>
        <v>20</v>
      </c>
      <c r="R365" s="35">
        <f>Table6[[#This Row],[Quantity]]*Table6[[#This Row],[Case]]</f>
        <v>520</v>
      </c>
      <c r="S365" s="35">
        <f>Table6[[#This Row],[Total Sales]]*Table6[[#This Row],[Cost]]</f>
        <v>1814.8000000000002</v>
      </c>
    </row>
    <row r="366" spans="1:19" x14ac:dyDescent="0.3">
      <c r="A366" s="54">
        <v>377</v>
      </c>
      <c r="B366" s="35" t="s">
        <v>1436</v>
      </c>
      <c r="C366" s="35" t="s">
        <v>257</v>
      </c>
      <c r="D366" s="35" t="s">
        <v>28</v>
      </c>
      <c r="E366" s="35" t="str">
        <f t="shared" si="15"/>
        <v>M</v>
      </c>
      <c r="F366" s="35">
        <v>90</v>
      </c>
      <c r="G366" s="35" t="s">
        <v>1437</v>
      </c>
      <c r="H366" s="35" t="s">
        <v>827</v>
      </c>
      <c r="I366" s="35" t="s">
        <v>124</v>
      </c>
      <c r="J366" s="48" t="s">
        <v>13805</v>
      </c>
      <c r="K366" s="35">
        <v>54</v>
      </c>
      <c r="L366" s="49" t="s">
        <v>54</v>
      </c>
      <c r="M366" s="50" t="str">
        <f>VLOOKUP(Table6[[#This Row],[Product]],Table3[],2)</f>
        <v>Megawidget S</v>
      </c>
      <c r="N366" s="50" t="str">
        <f t="shared" si="16"/>
        <v>Feb</v>
      </c>
      <c r="O366" s="56">
        <f t="shared" si="17"/>
        <v>2022</v>
      </c>
      <c r="P366" s="51">
        <f>VLOOKUP(Table6[[#This Row],[Product]],Table3[],3)</f>
        <v>0.69</v>
      </c>
      <c r="Q366" s="35">
        <f>VLOOKUP(Table6[[#This Row],[Product]],Table3[],4)</f>
        <v>24</v>
      </c>
      <c r="R366" s="35">
        <f>Table6[[#This Row],[Quantity]]*Table6[[#This Row],[Case]]</f>
        <v>1296</v>
      </c>
      <c r="S366" s="35">
        <f>Table6[[#This Row],[Total Sales]]*Table6[[#This Row],[Cost]]</f>
        <v>894.2399999999999</v>
      </c>
    </row>
    <row r="367" spans="1:19" x14ac:dyDescent="0.3">
      <c r="A367" s="54">
        <v>379</v>
      </c>
      <c r="B367" s="35" t="s">
        <v>1441</v>
      </c>
      <c r="C367" s="35" t="s">
        <v>1442</v>
      </c>
      <c r="D367" s="35" t="s">
        <v>41</v>
      </c>
      <c r="E367" s="35" t="str">
        <f t="shared" si="15"/>
        <v>F</v>
      </c>
      <c r="F367" s="35">
        <v>60</v>
      </c>
      <c r="G367" s="35" t="s">
        <v>1443</v>
      </c>
      <c r="H367" s="35" t="s">
        <v>1444</v>
      </c>
      <c r="I367" s="35" t="s">
        <v>1199</v>
      </c>
      <c r="J367" s="48" t="s">
        <v>13754</v>
      </c>
      <c r="K367" s="35">
        <v>22</v>
      </c>
      <c r="L367" s="49" t="s">
        <v>54</v>
      </c>
      <c r="M367" s="50" t="str">
        <f>VLOOKUP(Table6[[#This Row],[Product]],Table3[],2)</f>
        <v>Megawidget S</v>
      </c>
      <c r="N367" s="50" t="str">
        <f t="shared" si="16"/>
        <v>May</v>
      </c>
      <c r="O367" s="56">
        <f t="shared" si="17"/>
        <v>2022</v>
      </c>
      <c r="P367" s="51">
        <f>VLOOKUP(Table6[[#This Row],[Product]],Table3[],3)</f>
        <v>0.69</v>
      </c>
      <c r="Q367" s="35">
        <f>VLOOKUP(Table6[[#This Row],[Product]],Table3[],4)</f>
        <v>24</v>
      </c>
      <c r="R367" s="35">
        <f>Table6[[#This Row],[Quantity]]*Table6[[#This Row],[Case]]</f>
        <v>528</v>
      </c>
      <c r="S367" s="35">
        <f>Table6[[#This Row],[Total Sales]]*Table6[[#This Row],[Cost]]</f>
        <v>364.32</v>
      </c>
    </row>
    <row r="368" spans="1:19" x14ac:dyDescent="0.3">
      <c r="A368" s="54">
        <v>380</v>
      </c>
      <c r="B368" s="35" t="s">
        <v>1445</v>
      </c>
      <c r="C368" s="35" t="s">
        <v>1446</v>
      </c>
      <c r="D368" s="35" t="s">
        <v>28</v>
      </c>
      <c r="E368" s="35" t="str">
        <f t="shared" si="15"/>
        <v>M</v>
      </c>
      <c r="F368" s="35">
        <v>30</v>
      </c>
      <c r="G368" s="35" t="s">
        <v>1447</v>
      </c>
      <c r="H368" s="35" t="s">
        <v>1448</v>
      </c>
      <c r="I368" s="35" t="s">
        <v>1449</v>
      </c>
      <c r="J368" s="48" t="s">
        <v>13806</v>
      </c>
      <c r="K368" s="35">
        <v>7</v>
      </c>
      <c r="L368" s="49" t="s">
        <v>45</v>
      </c>
      <c r="M368" s="50" t="str">
        <f>VLOOKUP(Table6[[#This Row],[Product]],Table3[],2)</f>
        <v>Gigastuff</v>
      </c>
      <c r="N368" s="50" t="str">
        <f t="shared" si="16"/>
        <v>Dec</v>
      </c>
      <c r="O368" s="56">
        <f t="shared" si="17"/>
        <v>2021</v>
      </c>
      <c r="P368" s="51">
        <f>VLOOKUP(Table6[[#This Row],[Product]],Table3[],3)</f>
        <v>1.89</v>
      </c>
      <c r="Q368" s="35">
        <f>VLOOKUP(Table6[[#This Row],[Product]],Table3[],4)</f>
        <v>18</v>
      </c>
      <c r="R368" s="35">
        <f>Table6[[#This Row],[Quantity]]*Table6[[#This Row],[Case]]</f>
        <v>126</v>
      </c>
      <c r="S368" s="35">
        <f>Table6[[#This Row],[Total Sales]]*Table6[[#This Row],[Cost]]</f>
        <v>238.14</v>
      </c>
    </row>
    <row r="369" spans="1:19" x14ac:dyDescent="0.3">
      <c r="A369" s="54">
        <v>381</v>
      </c>
      <c r="B369" s="35" t="s">
        <v>1450</v>
      </c>
      <c r="C369" s="35" t="s">
        <v>1451</v>
      </c>
      <c r="D369" s="35" t="s">
        <v>51</v>
      </c>
      <c r="E369" s="35" t="str">
        <f t="shared" si="15"/>
        <v>F</v>
      </c>
      <c r="F369" s="35">
        <v>60</v>
      </c>
      <c r="G369" s="35" t="s">
        <v>1452</v>
      </c>
      <c r="H369" s="35" t="s">
        <v>1453</v>
      </c>
      <c r="I369" s="35" t="s">
        <v>1454</v>
      </c>
      <c r="J369" s="48" t="s">
        <v>13807</v>
      </c>
      <c r="K369" s="35">
        <v>48</v>
      </c>
      <c r="L369" s="49" t="s">
        <v>33</v>
      </c>
      <c r="M369" s="50" t="str">
        <f>VLOOKUP(Table6[[#This Row],[Product]],Table3[],2)</f>
        <v>Megawidget L</v>
      </c>
      <c r="N369" s="50" t="str">
        <f t="shared" si="16"/>
        <v>Mar</v>
      </c>
      <c r="O369" s="56">
        <f t="shared" si="17"/>
        <v>2022</v>
      </c>
      <c r="P369" s="51">
        <f>VLOOKUP(Table6[[#This Row],[Product]],Table3[],3)</f>
        <v>1.79</v>
      </c>
      <c r="Q369" s="35">
        <f>VLOOKUP(Table6[[#This Row],[Product]],Table3[],4)</f>
        <v>24</v>
      </c>
      <c r="R369" s="35">
        <f>Table6[[#This Row],[Quantity]]*Table6[[#This Row],[Case]]</f>
        <v>1152</v>
      </c>
      <c r="S369" s="35">
        <f>Table6[[#This Row],[Total Sales]]*Table6[[#This Row],[Cost]]</f>
        <v>2062.08</v>
      </c>
    </row>
    <row r="370" spans="1:19" x14ac:dyDescent="0.3">
      <c r="A370" s="54">
        <v>382</v>
      </c>
      <c r="B370" s="35" t="s">
        <v>1455</v>
      </c>
      <c r="C370" s="35" t="s">
        <v>700</v>
      </c>
      <c r="D370" s="35" t="s">
        <v>51</v>
      </c>
      <c r="E370" s="35" t="str">
        <f t="shared" si="15"/>
        <v>F</v>
      </c>
      <c r="F370" s="35">
        <v>90</v>
      </c>
      <c r="G370" s="35" t="s">
        <v>1456</v>
      </c>
      <c r="H370" s="35" t="s">
        <v>1457</v>
      </c>
      <c r="I370" s="35" t="s">
        <v>187</v>
      </c>
      <c r="J370" s="48">
        <v>43899</v>
      </c>
      <c r="K370" s="35">
        <v>57</v>
      </c>
      <c r="L370" s="49" t="s">
        <v>159</v>
      </c>
      <c r="M370" s="50" t="str">
        <f>VLOOKUP(Table6[[#This Row],[Product]],Table3[],2)</f>
        <v>Ultrathing V3</v>
      </c>
      <c r="N370" s="50" t="str">
        <f t="shared" si="16"/>
        <v>Mar</v>
      </c>
      <c r="O370" s="56">
        <f t="shared" si="17"/>
        <v>2020</v>
      </c>
      <c r="P370" s="51">
        <f>VLOOKUP(Table6[[#This Row],[Product]],Table3[],3)</f>
        <v>3.39</v>
      </c>
      <c r="Q370" s="35">
        <f>VLOOKUP(Table6[[#This Row],[Product]],Table3[],4)</f>
        <v>24</v>
      </c>
      <c r="R370" s="35">
        <f>Table6[[#This Row],[Quantity]]*Table6[[#This Row],[Case]]</f>
        <v>1368</v>
      </c>
      <c r="S370" s="35">
        <f>Table6[[#This Row],[Total Sales]]*Table6[[#This Row],[Cost]]</f>
        <v>4637.5200000000004</v>
      </c>
    </row>
    <row r="371" spans="1:19" x14ac:dyDescent="0.3">
      <c r="A371" s="54">
        <v>383</v>
      </c>
      <c r="B371" s="35" t="s">
        <v>1458</v>
      </c>
      <c r="C371" s="35" t="s">
        <v>1459</v>
      </c>
      <c r="D371" s="35" t="s">
        <v>28</v>
      </c>
      <c r="E371" s="35" t="str">
        <f t="shared" si="15"/>
        <v>M</v>
      </c>
      <c r="F371" s="35">
        <v>90</v>
      </c>
      <c r="G371" s="35" t="s">
        <v>1460</v>
      </c>
      <c r="H371" s="35" t="s">
        <v>663</v>
      </c>
      <c r="I371" s="35" t="s">
        <v>32</v>
      </c>
      <c r="J371" s="48" t="s">
        <v>13808</v>
      </c>
      <c r="K371" s="35">
        <v>75</v>
      </c>
      <c r="L371" s="49" t="s">
        <v>54</v>
      </c>
      <c r="M371" s="50" t="str">
        <f>VLOOKUP(Table6[[#This Row],[Product]],Table3[],2)</f>
        <v>Megawidget S</v>
      </c>
      <c r="N371" s="50" t="str">
        <f t="shared" si="16"/>
        <v>Oct</v>
      </c>
      <c r="O371" s="56">
        <f t="shared" si="17"/>
        <v>2020</v>
      </c>
      <c r="P371" s="51">
        <f>VLOOKUP(Table6[[#This Row],[Product]],Table3[],3)</f>
        <v>0.69</v>
      </c>
      <c r="Q371" s="35">
        <f>VLOOKUP(Table6[[#This Row],[Product]],Table3[],4)</f>
        <v>24</v>
      </c>
      <c r="R371" s="35">
        <f>Table6[[#This Row],[Quantity]]*Table6[[#This Row],[Case]]</f>
        <v>1800</v>
      </c>
      <c r="S371" s="35">
        <f>Table6[[#This Row],[Total Sales]]*Table6[[#This Row],[Cost]]</f>
        <v>1242</v>
      </c>
    </row>
    <row r="372" spans="1:19" x14ac:dyDescent="0.3">
      <c r="A372" s="54">
        <v>384</v>
      </c>
      <c r="B372" s="35" t="s">
        <v>1019</v>
      </c>
      <c r="C372" s="35" t="s">
        <v>1461</v>
      </c>
      <c r="D372" s="35" t="s">
        <v>28</v>
      </c>
      <c r="E372" s="35" t="str">
        <f t="shared" si="15"/>
        <v>M</v>
      </c>
      <c r="F372" s="35">
        <v>60</v>
      </c>
      <c r="G372" s="35" t="s">
        <v>1462</v>
      </c>
      <c r="H372" s="35" t="s">
        <v>1463</v>
      </c>
      <c r="I372" s="35" t="s">
        <v>19</v>
      </c>
      <c r="J372" s="48" t="s">
        <v>13671</v>
      </c>
      <c r="K372" s="35">
        <v>37</v>
      </c>
      <c r="L372" s="49" t="s">
        <v>101</v>
      </c>
      <c r="M372" s="50" t="str">
        <f>VLOOKUP(Table6[[#This Row],[Product]],Table3[],2)</f>
        <v>Superwossname</v>
      </c>
      <c r="N372" s="50" t="str">
        <f t="shared" si="16"/>
        <v>May</v>
      </c>
      <c r="O372" s="56">
        <f t="shared" si="17"/>
        <v>2022</v>
      </c>
      <c r="P372" s="51">
        <f>VLOOKUP(Table6[[#This Row],[Product]],Table3[],3)</f>
        <v>3.49</v>
      </c>
      <c r="Q372" s="35">
        <f>VLOOKUP(Table6[[#This Row],[Product]],Table3[],4)</f>
        <v>20</v>
      </c>
      <c r="R372" s="35">
        <f>Table6[[#This Row],[Quantity]]*Table6[[#This Row],[Case]]</f>
        <v>740</v>
      </c>
      <c r="S372" s="35">
        <f>Table6[[#This Row],[Total Sales]]*Table6[[#This Row],[Cost]]</f>
        <v>2582.6000000000004</v>
      </c>
    </row>
    <row r="373" spans="1:19" x14ac:dyDescent="0.3">
      <c r="A373" s="54">
        <v>385</v>
      </c>
      <c r="B373" s="35" t="s">
        <v>1464</v>
      </c>
      <c r="C373" s="35" t="s">
        <v>1465</v>
      </c>
      <c r="D373" s="35" t="s">
        <v>28</v>
      </c>
      <c r="E373" s="35" t="str">
        <f t="shared" si="15"/>
        <v>M</v>
      </c>
      <c r="F373" s="35">
        <v>90</v>
      </c>
      <c r="G373" s="35" t="s">
        <v>1466</v>
      </c>
      <c r="H373" s="35" t="s">
        <v>993</v>
      </c>
      <c r="I373" s="35" t="s">
        <v>32</v>
      </c>
      <c r="J373" s="48" t="s">
        <v>13809</v>
      </c>
      <c r="K373" s="35">
        <v>32</v>
      </c>
      <c r="L373" s="49" t="s">
        <v>20</v>
      </c>
      <c r="M373" s="50" t="str">
        <f>VLOOKUP(Table6[[#This Row],[Product]],Table3[],2)</f>
        <v>Hyperwotsit</v>
      </c>
      <c r="N373" s="50" t="str">
        <f t="shared" si="16"/>
        <v>Mar</v>
      </c>
      <c r="O373" s="56">
        <f t="shared" si="17"/>
        <v>2022</v>
      </c>
      <c r="P373" s="51">
        <f>VLOOKUP(Table6[[#This Row],[Product]],Table3[],3)</f>
        <v>2.0099999999999998</v>
      </c>
      <c r="Q373" s="35">
        <f>VLOOKUP(Table6[[#This Row],[Product]],Table3[],4)</f>
        <v>20</v>
      </c>
      <c r="R373" s="35">
        <f>Table6[[#This Row],[Quantity]]*Table6[[#This Row],[Case]]</f>
        <v>640</v>
      </c>
      <c r="S373" s="35">
        <f>Table6[[#This Row],[Total Sales]]*Table6[[#This Row],[Cost]]</f>
        <v>1286.3999999999999</v>
      </c>
    </row>
    <row r="374" spans="1:19" x14ac:dyDescent="0.3">
      <c r="A374" s="54">
        <v>386</v>
      </c>
      <c r="B374" s="35" t="s">
        <v>1467</v>
      </c>
      <c r="C374" s="35" t="s">
        <v>1468</v>
      </c>
      <c r="D374" s="35" t="s">
        <v>28</v>
      </c>
      <c r="E374" s="35" t="str">
        <f t="shared" si="15"/>
        <v>M</v>
      </c>
      <c r="F374" s="35">
        <v>90</v>
      </c>
      <c r="G374" s="35" t="s">
        <v>1469</v>
      </c>
      <c r="H374" s="35" t="s">
        <v>1378</v>
      </c>
      <c r="I374" s="35" t="s">
        <v>32</v>
      </c>
      <c r="J374" s="48">
        <v>44388</v>
      </c>
      <c r="K374" s="35">
        <v>22</v>
      </c>
      <c r="L374" s="49" t="s">
        <v>70</v>
      </c>
      <c r="M374" s="50" t="str">
        <f>VLOOKUP(Table6[[#This Row],[Product]],Table3[],2)</f>
        <v>Megawidget M</v>
      </c>
      <c r="N374" s="50" t="str">
        <f t="shared" si="16"/>
        <v>Jul</v>
      </c>
      <c r="O374" s="56">
        <f t="shared" si="17"/>
        <v>2021</v>
      </c>
      <c r="P374" s="51">
        <f>VLOOKUP(Table6[[#This Row],[Product]],Table3[],3)</f>
        <v>1.29</v>
      </c>
      <c r="Q374" s="35">
        <f>VLOOKUP(Table6[[#This Row],[Product]],Table3[],4)</f>
        <v>24</v>
      </c>
      <c r="R374" s="35">
        <f>Table6[[#This Row],[Quantity]]*Table6[[#This Row],[Case]]</f>
        <v>528</v>
      </c>
      <c r="S374" s="35">
        <f>Table6[[#This Row],[Total Sales]]*Table6[[#This Row],[Cost]]</f>
        <v>681.12</v>
      </c>
    </row>
    <row r="375" spans="1:19" x14ac:dyDescent="0.3">
      <c r="A375" s="54">
        <v>387</v>
      </c>
      <c r="B375" s="35" t="s">
        <v>1470</v>
      </c>
      <c r="C375" s="35" t="s">
        <v>1471</v>
      </c>
      <c r="D375" s="35" t="s">
        <v>28</v>
      </c>
      <c r="E375" s="35" t="str">
        <f t="shared" si="15"/>
        <v>M</v>
      </c>
      <c r="F375" s="35">
        <v>60</v>
      </c>
      <c r="G375" s="35" t="s">
        <v>1472</v>
      </c>
      <c r="H375" s="35" t="s">
        <v>1473</v>
      </c>
      <c r="I375" s="35" t="s">
        <v>38</v>
      </c>
      <c r="J375" s="48" t="s">
        <v>13810</v>
      </c>
      <c r="K375" s="35">
        <v>10</v>
      </c>
      <c r="L375" s="49" t="s">
        <v>39</v>
      </c>
      <c r="M375" s="50" t="str">
        <f>VLOOKUP(Table6[[#This Row],[Product]],Table3[],2)</f>
        <v>Ultrathing V1</v>
      </c>
      <c r="N375" s="50" t="str">
        <f t="shared" si="16"/>
        <v>Feb</v>
      </c>
      <c r="O375" s="56">
        <f t="shared" si="17"/>
        <v>2020</v>
      </c>
      <c r="P375" s="51">
        <f>VLOOKUP(Table6[[#This Row],[Product]],Table3[],3)</f>
        <v>1.79</v>
      </c>
      <c r="Q375" s="35">
        <f>VLOOKUP(Table6[[#This Row],[Product]],Table3[],4)</f>
        <v>17</v>
      </c>
      <c r="R375" s="35">
        <f>Table6[[#This Row],[Quantity]]*Table6[[#This Row],[Case]]</f>
        <v>170</v>
      </c>
      <c r="S375" s="35">
        <f>Table6[[#This Row],[Total Sales]]*Table6[[#This Row],[Cost]]</f>
        <v>304.3</v>
      </c>
    </row>
    <row r="376" spans="1:19" x14ac:dyDescent="0.3">
      <c r="A376" s="54">
        <v>388</v>
      </c>
      <c r="B376" s="35" t="s">
        <v>1474</v>
      </c>
      <c r="C376" s="35" t="s">
        <v>1475</v>
      </c>
      <c r="D376" s="35" t="s">
        <v>15</v>
      </c>
      <c r="E376" s="35" t="str">
        <f t="shared" si="15"/>
        <v>F</v>
      </c>
      <c r="F376" s="35">
        <v>60</v>
      </c>
      <c r="G376" s="35" t="s">
        <v>1476</v>
      </c>
      <c r="H376" s="35" t="s">
        <v>1477</v>
      </c>
      <c r="I376" s="35" t="s">
        <v>1478</v>
      </c>
      <c r="J376" s="48" t="s">
        <v>13765</v>
      </c>
      <c r="K376" s="35">
        <v>2</v>
      </c>
      <c r="L376" s="49" t="s">
        <v>33</v>
      </c>
      <c r="M376" s="50" t="str">
        <f>VLOOKUP(Table6[[#This Row],[Product]],Table3[],2)</f>
        <v>Megawidget L</v>
      </c>
      <c r="N376" s="50" t="str">
        <f t="shared" si="16"/>
        <v>Apr</v>
      </c>
      <c r="O376" s="56">
        <f t="shared" si="17"/>
        <v>2021</v>
      </c>
      <c r="P376" s="51">
        <f>VLOOKUP(Table6[[#This Row],[Product]],Table3[],3)</f>
        <v>1.79</v>
      </c>
      <c r="Q376" s="35">
        <f>VLOOKUP(Table6[[#This Row],[Product]],Table3[],4)</f>
        <v>24</v>
      </c>
      <c r="R376" s="35">
        <f>Table6[[#This Row],[Quantity]]*Table6[[#This Row],[Case]]</f>
        <v>48</v>
      </c>
      <c r="S376" s="35">
        <f>Table6[[#This Row],[Total Sales]]*Table6[[#This Row],[Cost]]</f>
        <v>85.92</v>
      </c>
    </row>
    <row r="377" spans="1:19" x14ac:dyDescent="0.3">
      <c r="A377" s="54">
        <v>389</v>
      </c>
      <c r="B377" s="35" t="s">
        <v>1479</v>
      </c>
      <c r="C377" s="35" t="s">
        <v>1480</v>
      </c>
      <c r="D377" s="35" t="s">
        <v>15</v>
      </c>
      <c r="E377" s="35" t="str">
        <f t="shared" si="15"/>
        <v>F</v>
      </c>
      <c r="F377" s="35">
        <v>60</v>
      </c>
      <c r="G377" s="35" t="s">
        <v>1481</v>
      </c>
      <c r="H377" s="35" t="s">
        <v>1482</v>
      </c>
      <c r="I377" s="35" t="s">
        <v>1483</v>
      </c>
      <c r="J377" s="48">
        <v>44447</v>
      </c>
      <c r="K377" s="35">
        <v>12</v>
      </c>
      <c r="L377" s="49" t="s">
        <v>70</v>
      </c>
      <c r="M377" s="50" t="str">
        <f>VLOOKUP(Table6[[#This Row],[Product]],Table3[],2)</f>
        <v>Megawidget M</v>
      </c>
      <c r="N377" s="50" t="str">
        <f t="shared" si="16"/>
        <v>Sep</v>
      </c>
      <c r="O377" s="56">
        <f t="shared" si="17"/>
        <v>2021</v>
      </c>
      <c r="P377" s="51">
        <f>VLOOKUP(Table6[[#This Row],[Product]],Table3[],3)</f>
        <v>1.29</v>
      </c>
      <c r="Q377" s="35">
        <f>VLOOKUP(Table6[[#This Row],[Product]],Table3[],4)</f>
        <v>24</v>
      </c>
      <c r="R377" s="35">
        <f>Table6[[#This Row],[Quantity]]*Table6[[#This Row],[Case]]</f>
        <v>288</v>
      </c>
      <c r="S377" s="35">
        <f>Table6[[#This Row],[Total Sales]]*Table6[[#This Row],[Cost]]</f>
        <v>371.52</v>
      </c>
    </row>
    <row r="378" spans="1:19" x14ac:dyDescent="0.3">
      <c r="A378" s="54">
        <v>390</v>
      </c>
      <c r="B378" s="35" t="s">
        <v>1484</v>
      </c>
      <c r="C378" s="35" t="s">
        <v>1485</v>
      </c>
      <c r="D378" s="35" t="s">
        <v>15</v>
      </c>
      <c r="E378" s="35" t="str">
        <f t="shared" si="15"/>
        <v>F</v>
      </c>
      <c r="F378" s="35">
        <v>30</v>
      </c>
      <c r="G378" s="35" t="s">
        <v>1481</v>
      </c>
      <c r="H378" s="35" t="s">
        <v>1486</v>
      </c>
      <c r="I378" s="35" t="s">
        <v>32</v>
      </c>
      <c r="J378" s="48">
        <v>44684</v>
      </c>
      <c r="K378" s="35">
        <v>42</v>
      </c>
      <c r="L378" s="49" t="s">
        <v>101</v>
      </c>
      <c r="M378" s="50" t="str">
        <f>VLOOKUP(Table6[[#This Row],[Product]],Table3[],2)</f>
        <v>Superwossname</v>
      </c>
      <c r="N378" s="50" t="str">
        <f t="shared" si="16"/>
        <v>May</v>
      </c>
      <c r="O378" s="56">
        <f t="shared" si="17"/>
        <v>2022</v>
      </c>
      <c r="P378" s="51">
        <f>VLOOKUP(Table6[[#This Row],[Product]],Table3[],3)</f>
        <v>3.49</v>
      </c>
      <c r="Q378" s="35">
        <f>VLOOKUP(Table6[[#This Row],[Product]],Table3[],4)</f>
        <v>20</v>
      </c>
      <c r="R378" s="35">
        <f>Table6[[#This Row],[Quantity]]*Table6[[#This Row],[Case]]</f>
        <v>840</v>
      </c>
      <c r="S378" s="35">
        <f>Table6[[#This Row],[Total Sales]]*Table6[[#This Row],[Cost]]</f>
        <v>2931.6000000000004</v>
      </c>
    </row>
    <row r="379" spans="1:19" x14ac:dyDescent="0.3">
      <c r="A379" s="54">
        <v>391</v>
      </c>
      <c r="B379" s="35" t="s">
        <v>1487</v>
      </c>
      <c r="C379" s="35" t="s">
        <v>1488</v>
      </c>
      <c r="D379" s="35" t="s">
        <v>15</v>
      </c>
      <c r="E379" s="35" t="str">
        <f t="shared" si="15"/>
        <v>F</v>
      </c>
      <c r="F379" s="35">
        <v>30</v>
      </c>
      <c r="G379" s="35" t="s">
        <v>1489</v>
      </c>
      <c r="H379" s="35" t="s">
        <v>1490</v>
      </c>
      <c r="I379" s="35" t="s">
        <v>294</v>
      </c>
      <c r="J379" s="48" t="s">
        <v>13772</v>
      </c>
      <c r="K379" s="35">
        <v>2</v>
      </c>
      <c r="L379" s="49" t="s">
        <v>64</v>
      </c>
      <c r="M379" s="50" t="str">
        <f>VLOOKUP(Table6[[#This Row],[Product]],Table3[],2)</f>
        <v>Ultrathing V4</v>
      </c>
      <c r="N379" s="50" t="str">
        <f t="shared" si="16"/>
        <v>May</v>
      </c>
      <c r="O379" s="56">
        <f t="shared" si="17"/>
        <v>2022</v>
      </c>
      <c r="P379" s="51">
        <f>VLOOKUP(Table6[[#This Row],[Product]],Table3[],3)</f>
        <v>3.99</v>
      </c>
      <c r="Q379" s="35">
        <f>VLOOKUP(Table6[[#This Row],[Product]],Table3[],4)</f>
        <v>24</v>
      </c>
      <c r="R379" s="35">
        <f>Table6[[#This Row],[Quantity]]*Table6[[#This Row],[Case]]</f>
        <v>48</v>
      </c>
      <c r="S379" s="35">
        <f>Table6[[#This Row],[Total Sales]]*Table6[[#This Row],[Cost]]</f>
        <v>191.52</v>
      </c>
    </row>
    <row r="380" spans="1:19" x14ac:dyDescent="0.3">
      <c r="A380" s="54">
        <v>392</v>
      </c>
      <c r="B380" s="35" t="s">
        <v>1491</v>
      </c>
      <c r="C380" s="35" t="s">
        <v>1492</v>
      </c>
      <c r="D380" s="35" t="s">
        <v>51</v>
      </c>
      <c r="E380" s="35" t="str">
        <f t="shared" si="15"/>
        <v>F</v>
      </c>
      <c r="F380" s="35">
        <v>90</v>
      </c>
      <c r="G380" s="35" t="s">
        <v>1493</v>
      </c>
      <c r="H380" s="35" t="s">
        <v>1494</v>
      </c>
      <c r="I380" s="35" t="s">
        <v>32</v>
      </c>
      <c r="J380" s="48">
        <v>44386</v>
      </c>
      <c r="K380" s="35">
        <v>83</v>
      </c>
      <c r="L380" s="49" t="s">
        <v>54</v>
      </c>
      <c r="M380" s="50" t="str">
        <f>VLOOKUP(Table6[[#This Row],[Product]],Table3[],2)</f>
        <v>Megawidget S</v>
      </c>
      <c r="N380" s="50" t="str">
        <f t="shared" si="16"/>
        <v>Jul</v>
      </c>
      <c r="O380" s="56">
        <f t="shared" si="17"/>
        <v>2021</v>
      </c>
      <c r="P380" s="51">
        <f>VLOOKUP(Table6[[#This Row],[Product]],Table3[],3)</f>
        <v>0.69</v>
      </c>
      <c r="Q380" s="35">
        <f>VLOOKUP(Table6[[#This Row],[Product]],Table3[],4)</f>
        <v>24</v>
      </c>
      <c r="R380" s="35">
        <f>Table6[[#This Row],[Quantity]]*Table6[[#This Row],[Case]]</f>
        <v>1992</v>
      </c>
      <c r="S380" s="35">
        <f>Table6[[#This Row],[Total Sales]]*Table6[[#This Row],[Cost]]</f>
        <v>1374.4799999999998</v>
      </c>
    </row>
    <row r="381" spans="1:19" x14ac:dyDescent="0.3">
      <c r="A381" s="54">
        <v>393</v>
      </c>
      <c r="B381" s="35" t="s">
        <v>1495</v>
      </c>
      <c r="C381" s="35" t="s">
        <v>1496</v>
      </c>
      <c r="D381" s="35" t="s">
        <v>51</v>
      </c>
      <c r="E381" s="35" t="str">
        <f t="shared" si="15"/>
        <v>F</v>
      </c>
      <c r="F381" s="35">
        <v>60</v>
      </c>
      <c r="G381" s="35" t="s">
        <v>1497</v>
      </c>
      <c r="H381" s="35" t="s">
        <v>738</v>
      </c>
      <c r="I381" s="35" t="s">
        <v>38</v>
      </c>
      <c r="J381" s="48" t="s">
        <v>13811</v>
      </c>
      <c r="K381" s="35">
        <v>36</v>
      </c>
      <c r="L381" s="49" t="s">
        <v>45</v>
      </c>
      <c r="M381" s="50" t="str">
        <f>VLOOKUP(Table6[[#This Row],[Product]],Table3[],2)</f>
        <v>Gigastuff</v>
      </c>
      <c r="N381" s="50" t="str">
        <f t="shared" si="16"/>
        <v>Jun</v>
      </c>
      <c r="O381" s="56">
        <f t="shared" si="17"/>
        <v>2020</v>
      </c>
      <c r="P381" s="51">
        <f>VLOOKUP(Table6[[#This Row],[Product]],Table3[],3)</f>
        <v>1.89</v>
      </c>
      <c r="Q381" s="35">
        <f>VLOOKUP(Table6[[#This Row],[Product]],Table3[],4)</f>
        <v>18</v>
      </c>
      <c r="R381" s="35">
        <f>Table6[[#This Row],[Quantity]]*Table6[[#This Row],[Case]]</f>
        <v>648</v>
      </c>
      <c r="S381" s="35">
        <f>Table6[[#This Row],[Total Sales]]*Table6[[#This Row],[Cost]]</f>
        <v>1224.72</v>
      </c>
    </row>
    <row r="382" spans="1:19" x14ac:dyDescent="0.3">
      <c r="A382" s="54">
        <v>394</v>
      </c>
      <c r="B382" s="35" t="s">
        <v>1498</v>
      </c>
      <c r="C382" s="35" t="s">
        <v>752</v>
      </c>
      <c r="D382" s="35" t="s">
        <v>28</v>
      </c>
      <c r="E382" s="35" t="str">
        <f t="shared" si="15"/>
        <v>M</v>
      </c>
      <c r="F382" s="35">
        <v>90</v>
      </c>
      <c r="G382" s="35" t="s">
        <v>1499</v>
      </c>
      <c r="H382" s="35" t="s">
        <v>1242</v>
      </c>
      <c r="I382" s="35" t="s">
        <v>38</v>
      </c>
      <c r="J382" s="48" t="s">
        <v>13794</v>
      </c>
      <c r="K382" s="35">
        <v>12</v>
      </c>
      <c r="L382" s="49" t="s">
        <v>33</v>
      </c>
      <c r="M382" s="50" t="str">
        <f>VLOOKUP(Table6[[#This Row],[Product]],Table3[],2)</f>
        <v>Megawidget L</v>
      </c>
      <c r="N382" s="50" t="str">
        <f t="shared" si="16"/>
        <v>Dec</v>
      </c>
      <c r="O382" s="56">
        <f t="shared" si="17"/>
        <v>2020</v>
      </c>
      <c r="P382" s="51">
        <f>VLOOKUP(Table6[[#This Row],[Product]],Table3[],3)</f>
        <v>1.79</v>
      </c>
      <c r="Q382" s="35">
        <f>VLOOKUP(Table6[[#This Row],[Product]],Table3[],4)</f>
        <v>24</v>
      </c>
      <c r="R382" s="35">
        <f>Table6[[#This Row],[Quantity]]*Table6[[#This Row],[Case]]</f>
        <v>288</v>
      </c>
      <c r="S382" s="35">
        <f>Table6[[#This Row],[Total Sales]]*Table6[[#This Row],[Cost]]</f>
        <v>515.52</v>
      </c>
    </row>
    <row r="383" spans="1:19" x14ac:dyDescent="0.3">
      <c r="A383" s="54">
        <v>395</v>
      </c>
      <c r="B383" s="35" t="s">
        <v>1500</v>
      </c>
      <c r="C383" s="35" t="s">
        <v>1501</v>
      </c>
      <c r="D383" s="35" t="s">
        <v>28</v>
      </c>
      <c r="E383" s="35" t="str">
        <f t="shared" si="15"/>
        <v>M</v>
      </c>
      <c r="F383" s="35">
        <v>30</v>
      </c>
      <c r="G383" s="35" t="s">
        <v>1502</v>
      </c>
      <c r="H383" s="35" t="s">
        <v>288</v>
      </c>
      <c r="I383" s="35" t="s">
        <v>32</v>
      </c>
      <c r="J383" s="48">
        <v>44876</v>
      </c>
      <c r="K383" s="35">
        <v>98</v>
      </c>
      <c r="L383" s="49" t="s">
        <v>80</v>
      </c>
      <c r="M383" s="50" t="str">
        <f>VLOOKUP(Table6[[#This Row],[Product]],Table3[],2)</f>
        <v>Ultrathing V2</v>
      </c>
      <c r="N383" s="50" t="str">
        <f t="shared" si="16"/>
        <v>Nov</v>
      </c>
      <c r="O383" s="56">
        <f t="shared" si="17"/>
        <v>2022</v>
      </c>
      <c r="P383" s="51">
        <f>VLOOKUP(Table6[[#This Row],[Product]],Table3[],3)</f>
        <v>2.95</v>
      </c>
      <c r="Q383" s="35">
        <f>VLOOKUP(Table6[[#This Row],[Product]],Table3[],4)</f>
        <v>20</v>
      </c>
      <c r="R383" s="35">
        <f>Table6[[#This Row],[Quantity]]*Table6[[#This Row],[Case]]</f>
        <v>1960</v>
      </c>
      <c r="S383" s="35">
        <f>Table6[[#This Row],[Total Sales]]*Table6[[#This Row],[Cost]]</f>
        <v>5782</v>
      </c>
    </row>
    <row r="384" spans="1:19" x14ac:dyDescent="0.3">
      <c r="A384" s="54">
        <v>396</v>
      </c>
      <c r="B384" s="35" t="s">
        <v>1503</v>
      </c>
      <c r="C384" s="35" t="s">
        <v>500</v>
      </c>
      <c r="D384" s="35" t="s">
        <v>92</v>
      </c>
      <c r="E384" s="35" t="str">
        <f t="shared" si="15"/>
        <v>M/F</v>
      </c>
      <c r="F384" s="35">
        <v>60</v>
      </c>
      <c r="G384" s="35" t="s">
        <v>14816</v>
      </c>
      <c r="H384" s="35" t="s">
        <v>1505</v>
      </c>
      <c r="I384" s="35" t="s">
        <v>32</v>
      </c>
      <c r="J384" s="48">
        <v>44842</v>
      </c>
      <c r="K384" s="35">
        <v>87</v>
      </c>
      <c r="L384" s="49" t="s">
        <v>101</v>
      </c>
      <c r="M384" s="50" t="str">
        <f>VLOOKUP(Table6[[#This Row],[Product]],Table3[],2)</f>
        <v>Superwossname</v>
      </c>
      <c r="N384" s="50" t="str">
        <f t="shared" si="16"/>
        <v>Oct</v>
      </c>
      <c r="O384" s="56">
        <f t="shared" si="17"/>
        <v>2022</v>
      </c>
      <c r="P384" s="51">
        <f>VLOOKUP(Table6[[#This Row],[Product]],Table3[],3)</f>
        <v>3.49</v>
      </c>
      <c r="Q384" s="35">
        <f>VLOOKUP(Table6[[#This Row],[Product]],Table3[],4)</f>
        <v>20</v>
      </c>
      <c r="R384" s="35">
        <f>Table6[[#This Row],[Quantity]]*Table6[[#This Row],[Case]]</f>
        <v>1740</v>
      </c>
      <c r="S384" s="35">
        <f>Table6[[#This Row],[Total Sales]]*Table6[[#This Row],[Cost]]</f>
        <v>6072.6</v>
      </c>
    </row>
    <row r="385" spans="1:19" x14ac:dyDescent="0.3">
      <c r="A385" s="54">
        <v>397</v>
      </c>
      <c r="B385" s="35" t="s">
        <v>1506</v>
      </c>
      <c r="C385" s="35" t="s">
        <v>639</v>
      </c>
      <c r="D385" s="35" t="s">
        <v>51</v>
      </c>
      <c r="E385" s="35" t="str">
        <f t="shared" si="15"/>
        <v>F</v>
      </c>
      <c r="F385" s="35">
        <v>60</v>
      </c>
      <c r="G385" s="35" t="s">
        <v>14381</v>
      </c>
      <c r="H385" s="35" t="s">
        <v>1508</v>
      </c>
      <c r="I385" s="35" t="s">
        <v>32</v>
      </c>
      <c r="J385" s="48">
        <v>43983</v>
      </c>
      <c r="K385" s="35">
        <v>36</v>
      </c>
      <c r="L385" s="49" t="s">
        <v>20</v>
      </c>
      <c r="M385" s="50" t="str">
        <f>VLOOKUP(Table6[[#This Row],[Product]],Table3[],2)</f>
        <v>Hyperwotsit</v>
      </c>
      <c r="N385" s="50" t="str">
        <f t="shared" si="16"/>
        <v>Jun</v>
      </c>
      <c r="O385" s="56">
        <f t="shared" si="17"/>
        <v>2020</v>
      </c>
      <c r="P385" s="51">
        <f>VLOOKUP(Table6[[#This Row],[Product]],Table3[],3)</f>
        <v>2.0099999999999998</v>
      </c>
      <c r="Q385" s="35">
        <f>VLOOKUP(Table6[[#This Row],[Product]],Table3[],4)</f>
        <v>20</v>
      </c>
      <c r="R385" s="35">
        <f>Table6[[#This Row],[Quantity]]*Table6[[#This Row],[Case]]</f>
        <v>720</v>
      </c>
      <c r="S385" s="35">
        <f>Table6[[#This Row],[Total Sales]]*Table6[[#This Row],[Cost]]</f>
        <v>1447.1999999999998</v>
      </c>
    </row>
    <row r="386" spans="1:19" x14ac:dyDescent="0.3">
      <c r="A386" s="54">
        <v>398</v>
      </c>
      <c r="B386" s="35" t="s">
        <v>1509</v>
      </c>
      <c r="C386" s="35" t="s">
        <v>1510</v>
      </c>
      <c r="D386" s="35" t="s">
        <v>28</v>
      </c>
      <c r="E386" s="35" t="str">
        <f t="shared" si="15"/>
        <v>M</v>
      </c>
      <c r="F386" s="35">
        <v>90</v>
      </c>
      <c r="G386" s="35" t="s">
        <v>1511</v>
      </c>
      <c r="H386" s="35" t="s">
        <v>1512</v>
      </c>
      <c r="I386" s="35" t="s">
        <v>25</v>
      </c>
      <c r="J386" s="48">
        <v>44537</v>
      </c>
      <c r="K386" s="35">
        <v>79</v>
      </c>
      <c r="L386" s="49" t="s">
        <v>101</v>
      </c>
      <c r="M386" s="50" t="str">
        <f>VLOOKUP(Table6[[#This Row],[Product]],Table3[],2)</f>
        <v>Superwossname</v>
      </c>
      <c r="N386" s="50" t="str">
        <f t="shared" si="16"/>
        <v>Dec</v>
      </c>
      <c r="O386" s="56">
        <f t="shared" si="17"/>
        <v>2021</v>
      </c>
      <c r="P386" s="51">
        <f>VLOOKUP(Table6[[#This Row],[Product]],Table3[],3)</f>
        <v>3.49</v>
      </c>
      <c r="Q386" s="35">
        <f>VLOOKUP(Table6[[#This Row],[Product]],Table3[],4)</f>
        <v>20</v>
      </c>
      <c r="R386" s="35">
        <f>Table6[[#This Row],[Quantity]]*Table6[[#This Row],[Case]]</f>
        <v>1580</v>
      </c>
      <c r="S386" s="35">
        <f>Table6[[#This Row],[Total Sales]]*Table6[[#This Row],[Cost]]</f>
        <v>5514.2000000000007</v>
      </c>
    </row>
    <row r="387" spans="1:19" x14ac:dyDescent="0.3">
      <c r="A387" s="54">
        <v>399</v>
      </c>
      <c r="B387" s="35" t="s">
        <v>1513</v>
      </c>
      <c r="C387" s="35" t="s">
        <v>836</v>
      </c>
      <c r="D387" s="35" t="s">
        <v>15</v>
      </c>
      <c r="E387" s="35" t="str">
        <f t="shared" ref="E387:E450" si="18">IF(OR(D387="Mrs", D387="Miss", D387="Ms"), "F", IF(OR(D387="Mr"), "M", IF(OR(D387="Dr", D387="Prof", D387="Rev"), "M/F", "")))</f>
        <v>F</v>
      </c>
      <c r="F387" s="35">
        <v>60</v>
      </c>
      <c r="G387" s="35" t="s">
        <v>1514</v>
      </c>
      <c r="H387" s="35" t="s">
        <v>1515</v>
      </c>
      <c r="I387" s="35" t="s">
        <v>124</v>
      </c>
      <c r="J387" s="48">
        <v>44019</v>
      </c>
      <c r="K387" s="35">
        <v>66</v>
      </c>
      <c r="L387" s="49" t="s">
        <v>101</v>
      </c>
      <c r="M387" s="50" t="str">
        <f>VLOOKUP(Table6[[#This Row],[Product]],Table3[],2)</f>
        <v>Superwossname</v>
      </c>
      <c r="N387" s="50" t="str">
        <f t="shared" ref="N387:N450" si="19">TEXT(J387,"mmm")</f>
        <v>Jul</v>
      </c>
      <c r="O387" s="56">
        <f t="shared" ref="O387:O450" si="20">YEAR(J387)</f>
        <v>2020</v>
      </c>
      <c r="P387" s="51">
        <f>VLOOKUP(Table6[[#This Row],[Product]],Table3[],3)</f>
        <v>3.49</v>
      </c>
      <c r="Q387" s="35">
        <f>VLOOKUP(Table6[[#This Row],[Product]],Table3[],4)</f>
        <v>20</v>
      </c>
      <c r="R387" s="35">
        <f>Table6[[#This Row],[Quantity]]*Table6[[#This Row],[Case]]</f>
        <v>1320</v>
      </c>
      <c r="S387" s="35">
        <f>Table6[[#This Row],[Total Sales]]*Table6[[#This Row],[Cost]]</f>
        <v>4606.8</v>
      </c>
    </row>
    <row r="388" spans="1:19" x14ac:dyDescent="0.3">
      <c r="A388" s="54">
        <v>400</v>
      </c>
      <c r="B388" s="35" t="s">
        <v>1516</v>
      </c>
      <c r="C388" s="35" t="s">
        <v>1517</v>
      </c>
      <c r="D388" s="35" t="s">
        <v>51</v>
      </c>
      <c r="E388" s="35" t="str">
        <f t="shared" si="18"/>
        <v>F</v>
      </c>
      <c r="F388" s="35">
        <v>30</v>
      </c>
      <c r="G388" s="35" t="s">
        <v>1518</v>
      </c>
      <c r="H388" s="35" t="s">
        <v>1519</v>
      </c>
      <c r="I388" s="35" t="s">
        <v>32</v>
      </c>
      <c r="J388" s="48">
        <v>44024</v>
      </c>
      <c r="K388" s="35">
        <v>44</v>
      </c>
      <c r="L388" s="49" t="s">
        <v>101</v>
      </c>
      <c r="M388" s="50" t="str">
        <f>VLOOKUP(Table6[[#This Row],[Product]],Table3[],2)</f>
        <v>Superwossname</v>
      </c>
      <c r="N388" s="50" t="str">
        <f t="shared" si="19"/>
        <v>Jul</v>
      </c>
      <c r="O388" s="56">
        <f t="shared" si="20"/>
        <v>2020</v>
      </c>
      <c r="P388" s="51">
        <f>VLOOKUP(Table6[[#This Row],[Product]],Table3[],3)</f>
        <v>3.49</v>
      </c>
      <c r="Q388" s="35">
        <f>VLOOKUP(Table6[[#This Row],[Product]],Table3[],4)</f>
        <v>20</v>
      </c>
      <c r="R388" s="35">
        <f>Table6[[#This Row],[Quantity]]*Table6[[#This Row],[Case]]</f>
        <v>880</v>
      </c>
      <c r="S388" s="35">
        <f>Table6[[#This Row],[Total Sales]]*Table6[[#This Row],[Cost]]</f>
        <v>3071.2000000000003</v>
      </c>
    </row>
    <row r="389" spans="1:19" x14ac:dyDescent="0.3">
      <c r="A389" s="54">
        <v>401</v>
      </c>
      <c r="B389" s="35" t="s">
        <v>1520</v>
      </c>
      <c r="C389" s="35" t="s">
        <v>1521</v>
      </c>
      <c r="D389" s="35" t="s">
        <v>15</v>
      </c>
      <c r="E389" s="35" t="str">
        <f t="shared" si="18"/>
        <v>F</v>
      </c>
      <c r="F389" s="35">
        <v>90</v>
      </c>
      <c r="G389" s="35" t="s">
        <v>1522</v>
      </c>
      <c r="H389" s="35" t="s">
        <v>1523</v>
      </c>
      <c r="I389" s="35" t="s">
        <v>32</v>
      </c>
      <c r="J389" s="48">
        <v>44540</v>
      </c>
      <c r="K389" s="35">
        <v>14</v>
      </c>
      <c r="L389" s="49" t="s">
        <v>39</v>
      </c>
      <c r="M389" s="50" t="str">
        <f>VLOOKUP(Table6[[#This Row],[Product]],Table3[],2)</f>
        <v>Ultrathing V1</v>
      </c>
      <c r="N389" s="50" t="str">
        <f t="shared" si="19"/>
        <v>Dec</v>
      </c>
      <c r="O389" s="56">
        <f t="shared" si="20"/>
        <v>2021</v>
      </c>
      <c r="P389" s="51">
        <f>VLOOKUP(Table6[[#This Row],[Product]],Table3[],3)</f>
        <v>1.79</v>
      </c>
      <c r="Q389" s="35">
        <f>VLOOKUP(Table6[[#This Row],[Product]],Table3[],4)</f>
        <v>17</v>
      </c>
      <c r="R389" s="35">
        <f>Table6[[#This Row],[Quantity]]*Table6[[#This Row],[Case]]</f>
        <v>238</v>
      </c>
      <c r="S389" s="35">
        <f>Table6[[#This Row],[Total Sales]]*Table6[[#This Row],[Cost]]</f>
        <v>426.02</v>
      </c>
    </row>
    <row r="390" spans="1:19" x14ac:dyDescent="0.3">
      <c r="A390" s="54">
        <v>402</v>
      </c>
      <c r="B390" s="35" t="s">
        <v>1524</v>
      </c>
      <c r="C390" s="35" t="s">
        <v>380</v>
      </c>
      <c r="D390" s="35" t="s">
        <v>51</v>
      </c>
      <c r="E390" s="35" t="str">
        <f t="shared" si="18"/>
        <v>F</v>
      </c>
      <c r="F390" s="35">
        <v>60</v>
      </c>
      <c r="G390" s="35" t="s">
        <v>1525</v>
      </c>
      <c r="H390" s="35" t="s">
        <v>1526</v>
      </c>
      <c r="I390" s="35" t="s">
        <v>173</v>
      </c>
      <c r="J390" s="48" t="s">
        <v>13812</v>
      </c>
      <c r="K390" s="35">
        <v>58</v>
      </c>
      <c r="L390" s="49" t="s">
        <v>54</v>
      </c>
      <c r="M390" s="50" t="str">
        <f>VLOOKUP(Table6[[#This Row],[Product]],Table3[],2)</f>
        <v>Megawidget S</v>
      </c>
      <c r="N390" s="50" t="str">
        <f t="shared" si="19"/>
        <v>Feb</v>
      </c>
      <c r="O390" s="56">
        <f t="shared" si="20"/>
        <v>2020</v>
      </c>
      <c r="P390" s="51">
        <f>VLOOKUP(Table6[[#This Row],[Product]],Table3[],3)</f>
        <v>0.69</v>
      </c>
      <c r="Q390" s="35">
        <f>VLOOKUP(Table6[[#This Row],[Product]],Table3[],4)</f>
        <v>24</v>
      </c>
      <c r="R390" s="35">
        <f>Table6[[#This Row],[Quantity]]*Table6[[#This Row],[Case]]</f>
        <v>1392</v>
      </c>
      <c r="S390" s="35">
        <f>Table6[[#This Row],[Total Sales]]*Table6[[#This Row],[Cost]]</f>
        <v>960.4799999999999</v>
      </c>
    </row>
    <row r="391" spans="1:19" x14ac:dyDescent="0.3">
      <c r="A391" s="54">
        <v>403</v>
      </c>
      <c r="B391" s="35" t="s">
        <v>1527</v>
      </c>
      <c r="C391" s="35" t="s">
        <v>1528</v>
      </c>
      <c r="D391" s="35" t="s">
        <v>41</v>
      </c>
      <c r="E391" s="35" t="str">
        <f t="shared" si="18"/>
        <v>F</v>
      </c>
      <c r="F391" s="35">
        <v>60</v>
      </c>
      <c r="G391" s="35" t="s">
        <v>1529</v>
      </c>
      <c r="H391" s="35" t="s">
        <v>1530</v>
      </c>
      <c r="I391" s="35" t="s">
        <v>32</v>
      </c>
      <c r="J391" s="48" t="s">
        <v>13813</v>
      </c>
      <c r="K391" s="35">
        <v>42</v>
      </c>
      <c r="L391" s="49" t="s">
        <v>64</v>
      </c>
      <c r="M391" s="50" t="str">
        <f>VLOOKUP(Table6[[#This Row],[Product]],Table3[],2)</f>
        <v>Ultrathing V4</v>
      </c>
      <c r="N391" s="50" t="str">
        <f t="shared" si="19"/>
        <v>Dec</v>
      </c>
      <c r="O391" s="56">
        <f t="shared" si="20"/>
        <v>2021</v>
      </c>
      <c r="P391" s="51">
        <f>VLOOKUP(Table6[[#This Row],[Product]],Table3[],3)</f>
        <v>3.99</v>
      </c>
      <c r="Q391" s="35">
        <f>VLOOKUP(Table6[[#This Row],[Product]],Table3[],4)</f>
        <v>24</v>
      </c>
      <c r="R391" s="35">
        <f>Table6[[#This Row],[Quantity]]*Table6[[#This Row],[Case]]</f>
        <v>1008</v>
      </c>
      <c r="S391" s="35">
        <f>Table6[[#This Row],[Total Sales]]*Table6[[#This Row],[Cost]]</f>
        <v>4021.92</v>
      </c>
    </row>
    <row r="392" spans="1:19" x14ac:dyDescent="0.3">
      <c r="A392" s="54">
        <v>404</v>
      </c>
      <c r="B392" s="35" t="s">
        <v>1531</v>
      </c>
      <c r="C392" s="35" t="s">
        <v>1532</v>
      </c>
      <c r="D392" s="35" t="s">
        <v>51</v>
      </c>
      <c r="E392" s="35" t="str">
        <f t="shared" si="18"/>
        <v>F</v>
      </c>
      <c r="F392" s="35">
        <v>90</v>
      </c>
      <c r="G392" s="35" t="s">
        <v>1533</v>
      </c>
      <c r="H392" s="35" t="s">
        <v>1534</v>
      </c>
      <c r="I392" s="35" t="s">
        <v>32</v>
      </c>
      <c r="J392" s="48">
        <v>44774</v>
      </c>
      <c r="K392" s="35">
        <v>20</v>
      </c>
      <c r="L392" s="49" t="s">
        <v>33</v>
      </c>
      <c r="M392" s="50" t="str">
        <f>VLOOKUP(Table6[[#This Row],[Product]],Table3[],2)</f>
        <v>Megawidget L</v>
      </c>
      <c r="N392" s="50" t="str">
        <f t="shared" si="19"/>
        <v>Aug</v>
      </c>
      <c r="O392" s="56">
        <f t="shared" si="20"/>
        <v>2022</v>
      </c>
      <c r="P392" s="51">
        <f>VLOOKUP(Table6[[#This Row],[Product]],Table3[],3)</f>
        <v>1.79</v>
      </c>
      <c r="Q392" s="35">
        <f>VLOOKUP(Table6[[#This Row],[Product]],Table3[],4)</f>
        <v>24</v>
      </c>
      <c r="R392" s="35">
        <f>Table6[[#This Row],[Quantity]]*Table6[[#This Row],[Case]]</f>
        <v>480</v>
      </c>
      <c r="S392" s="35">
        <f>Table6[[#This Row],[Total Sales]]*Table6[[#This Row],[Cost]]</f>
        <v>859.2</v>
      </c>
    </row>
    <row r="393" spans="1:19" x14ac:dyDescent="0.3">
      <c r="A393" s="54">
        <v>405</v>
      </c>
      <c r="B393" s="35" t="s">
        <v>1363</v>
      </c>
      <c r="C393" s="35" t="s">
        <v>1535</v>
      </c>
      <c r="D393" s="35" t="s">
        <v>28</v>
      </c>
      <c r="E393" s="35" t="str">
        <f t="shared" si="18"/>
        <v>M</v>
      </c>
      <c r="F393" s="35">
        <v>60</v>
      </c>
      <c r="G393" s="35" t="s">
        <v>1536</v>
      </c>
      <c r="H393" s="35" t="s">
        <v>1537</v>
      </c>
      <c r="I393" s="35" t="s">
        <v>294</v>
      </c>
      <c r="J393" s="48" t="s">
        <v>13814</v>
      </c>
      <c r="K393" s="35">
        <v>77</v>
      </c>
      <c r="L393" s="49" t="s">
        <v>54</v>
      </c>
      <c r="M393" s="50" t="str">
        <f>VLOOKUP(Table6[[#This Row],[Product]],Table3[],2)</f>
        <v>Megawidget S</v>
      </c>
      <c r="N393" s="50" t="str">
        <f t="shared" si="19"/>
        <v>Mar</v>
      </c>
      <c r="O393" s="56">
        <f t="shared" si="20"/>
        <v>2022</v>
      </c>
      <c r="P393" s="51">
        <f>VLOOKUP(Table6[[#This Row],[Product]],Table3[],3)</f>
        <v>0.69</v>
      </c>
      <c r="Q393" s="35">
        <f>VLOOKUP(Table6[[#This Row],[Product]],Table3[],4)</f>
        <v>24</v>
      </c>
      <c r="R393" s="35">
        <f>Table6[[#This Row],[Quantity]]*Table6[[#This Row],[Case]]</f>
        <v>1848</v>
      </c>
      <c r="S393" s="35">
        <f>Table6[[#This Row],[Total Sales]]*Table6[[#This Row],[Cost]]</f>
        <v>1275.1199999999999</v>
      </c>
    </row>
    <row r="394" spans="1:19" x14ac:dyDescent="0.3">
      <c r="A394" s="54">
        <v>406</v>
      </c>
      <c r="B394" s="35" t="s">
        <v>1538</v>
      </c>
      <c r="C394" s="35" t="s">
        <v>1539</v>
      </c>
      <c r="D394" s="35" t="s">
        <v>15</v>
      </c>
      <c r="E394" s="35" t="str">
        <f t="shared" si="18"/>
        <v>F</v>
      </c>
      <c r="F394" s="35">
        <v>90</v>
      </c>
      <c r="G394" s="35" t="s">
        <v>1540</v>
      </c>
      <c r="H394" s="35" t="s">
        <v>1541</v>
      </c>
      <c r="I394" s="35" t="s">
        <v>32</v>
      </c>
      <c r="J394" s="48" t="s">
        <v>13720</v>
      </c>
      <c r="K394" s="35">
        <v>20</v>
      </c>
      <c r="L394" s="49" t="s">
        <v>159</v>
      </c>
      <c r="M394" s="50" t="str">
        <f>VLOOKUP(Table6[[#This Row],[Product]],Table3[],2)</f>
        <v>Ultrathing V3</v>
      </c>
      <c r="N394" s="50" t="str">
        <f t="shared" si="19"/>
        <v>Dec</v>
      </c>
      <c r="O394" s="56">
        <f t="shared" si="20"/>
        <v>2021</v>
      </c>
      <c r="P394" s="51">
        <f>VLOOKUP(Table6[[#This Row],[Product]],Table3[],3)</f>
        <v>3.39</v>
      </c>
      <c r="Q394" s="35">
        <f>VLOOKUP(Table6[[#This Row],[Product]],Table3[],4)</f>
        <v>24</v>
      </c>
      <c r="R394" s="35">
        <f>Table6[[#This Row],[Quantity]]*Table6[[#This Row],[Case]]</f>
        <v>480</v>
      </c>
      <c r="S394" s="35">
        <f>Table6[[#This Row],[Total Sales]]*Table6[[#This Row],[Cost]]</f>
        <v>1627.2</v>
      </c>
    </row>
    <row r="395" spans="1:19" x14ac:dyDescent="0.3">
      <c r="A395" s="54">
        <v>407</v>
      </c>
      <c r="B395" s="35" t="s">
        <v>1542</v>
      </c>
      <c r="C395" s="35" t="s">
        <v>1543</v>
      </c>
      <c r="D395" s="35" t="s">
        <v>41</v>
      </c>
      <c r="E395" s="35" t="str">
        <f t="shared" si="18"/>
        <v>F</v>
      </c>
      <c r="F395" s="35">
        <v>60</v>
      </c>
      <c r="G395" s="35" t="s">
        <v>1544</v>
      </c>
      <c r="H395" s="35" t="s">
        <v>951</v>
      </c>
      <c r="I395" s="35" t="s">
        <v>95</v>
      </c>
      <c r="J395" s="48" t="s">
        <v>13690</v>
      </c>
      <c r="K395" s="35">
        <v>40</v>
      </c>
      <c r="L395" s="49" t="s">
        <v>54</v>
      </c>
      <c r="M395" s="50" t="str">
        <f>VLOOKUP(Table6[[#This Row],[Product]],Table3[],2)</f>
        <v>Megawidget S</v>
      </c>
      <c r="N395" s="50" t="str">
        <f t="shared" si="19"/>
        <v>Jun</v>
      </c>
      <c r="O395" s="56">
        <f t="shared" si="20"/>
        <v>2021</v>
      </c>
      <c r="P395" s="51">
        <f>VLOOKUP(Table6[[#This Row],[Product]],Table3[],3)</f>
        <v>0.69</v>
      </c>
      <c r="Q395" s="35">
        <f>VLOOKUP(Table6[[#This Row],[Product]],Table3[],4)</f>
        <v>24</v>
      </c>
      <c r="R395" s="35">
        <f>Table6[[#This Row],[Quantity]]*Table6[[#This Row],[Case]]</f>
        <v>960</v>
      </c>
      <c r="S395" s="35">
        <f>Table6[[#This Row],[Total Sales]]*Table6[[#This Row],[Cost]]</f>
        <v>662.4</v>
      </c>
    </row>
    <row r="396" spans="1:19" x14ac:dyDescent="0.3">
      <c r="A396" s="54">
        <v>408</v>
      </c>
      <c r="B396" s="35" t="s">
        <v>1545</v>
      </c>
      <c r="C396" s="35" t="s">
        <v>1546</v>
      </c>
      <c r="D396" s="35" t="s">
        <v>15</v>
      </c>
      <c r="E396" s="35" t="str">
        <f t="shared" si="18"/>
        <v>F</v>
      </c>
      <c r="F396" s="35">
        <v>90</v>
      </c>
      <c r="G396" s="35" t="s">
        <v>1547</v>
      </c>
      <c r="H396" s="35" t="s">
        <v>1548</v>
      </c>
      <c r="I396" s="35" t="s">
        <v>1549</v>
      </c>
      <c r="J396" s="48" t="s">
        <v>13815</v>
      </c>
      <c r="K396" s="35">
        <v>21</v>
      </c>
      <c r="L396" s="49" t="s">
        <v>70</v>
      </c>
      <c r="M396" s="50" t="str">
        <f>VLOOKUP(Table6[[#This Row],[Product]],Table3[],2)</f>
        <v>Megawidget M</v>
      </c>
      <c r="N396" s="50" t="str">
        <f t="shared" si="19"/>
        <v>Sep</v>
      </c>
      <c r="O396" s="56">
        <f t="shared" si="20"/>
        <v>2021</v>
      </c>
      <c r="P396" s="51">
        <f>VLOOKUP(Table6[[#This Row],[Product]],Table3[],3)</f>
        <v>1.29</v>
      </c>
      <c r="Q396" s="35">
        <f>VLOOKUP(Table6[[#This Row],[Product]],Table3[],4)</f>
        <v>24</v>
      </c>
      <c r="R396" s="35">
        <f>Table6[[#This Row],[Quantity]]*Table6[[#This Row],[Case]]</f>
        <v>504</v>
      </c>
      <c r="S396" s="35">
        <f>Table6[[#This Row],[Total Sales]]*Table6[[#This Row],[Cost]]</f>
        <v>650.16</v>
      </c>
    </row>
    <row r="397" spans="1:19" x14ac:dyDescent="0.3">
      <c r="A397" s="54">
        <v>409</v>
      </c>
      <c r="B397" s="35" t="s">
        <v>1550</v>
      </c>
      <c r="C397" s="35" t="s">
        <v>1551</v>
      </c>
      <c r="D397" s="35" t="s">
        <v>51</v>
      </c>
      <c r="E397" s="35" t="str">
        <f t="shared" si="18"/>
        <v>F</v>
      </c>
      <c r="F397" s="35">
        <v>60</v>
      </c>
      <c r="G397" s="35" t="s">
        <v>1552</v>
      </c>
      <c r="H397" s="35" t="s">
        <v>1064</v>
      </c>
      <c r="I397" s="35" t="s">
        <v>886</v>
      </c>
      <c r="J397" s="48">
        <v>43959</v>
      </c>
      <c r="K397" s="35">
        <v>63</v>
      </c>
      <c r="L397" s="49" t="s">
        <v>33</v>
      </c>
      <c r="M397" s="50" t="str">
        <f>VLOOKUP(Table6[[#This Row],[Product]],Table3[],2)</f>
        <v>Megawidget L</v>
      </c>
      <c r="N397" s="50" t="str">
        <f t="shared" si="19"/>
        <v>May</v>
      </c>
      <c r="O397" s="56">
        <f t="shared" si="20"/>
        <v>2020</v>
      </c>
      <c r="P397" s="51">
        <f>VLOOKUP(Table6[[#This Row],[Product]],Table3[],3)</f>
        <v>1.79</v>
      </c>
      <c r="Q397" s="35">
        <f>VLOOKUP(Table6[[#This Row],[Product]],Table3[],4)</f>
        <v>24</v>
      </c>
      <c r="R397" s="35">
        <f>Table6[[#This Row],[Quantity]]*Table6[[#This Row],[Case]]</f>
        <v>1512</v>
      </c>
      <c r="S397" s="35">
        <f>Table6[[#This Row],[Total Sales]]*Table6[[#This Row],[Cost]]</f>
        <v>2706.48</v>
      </c>
    </row>
    <row r="398" spans="1:19" x14ac:dyDescent="0.3">
      <c r="A398" s="54">
        <v>410</v>
      </c>
      <c r="B398" s="35" t="s">
        <v>1553</v>
      </c>
      <c r="C398" s="35" t="s">
        <v>1554</v>
      </c>
      <c r="D398" s="35" t="s">
        <v>28</v>
      </c>
      <c r="E398" s="35" t="str">
        <f t="shared" si="18"/>
        <v>M</v>
      </c>
      <c r="F398" s="35">
        <v>90</v>
      </c>
      <c r="G398" s="35" t="s">
        <v>1555</v>
      </c>
      <c r="H398" s="35" t="s">
        <v>1556</v>
      </c>
      <c r="I398" s="35" t="s">
        <v>1311</v>
      </c>
      <c r="J398" s="48" t="s">
        <v>13692</v>
      </c>
      <c r="K398" s="35">
        <v>65</v>
      </c>
      <c r="L398" s="49" t="s">
        <v>101</v>
      </c>
      <c r="M398" s="50" t="str">
        <f>VLOOKUP(Table6[[#This Row],[Product]],Table3[],2)</f>
        <v>Superwossname</v>
      </c>
      <c r="N398" s="50" t="str">
        <f t="shared" si="19"/>
        <v>Nov</v>
      </c>
      <c r="O398" s="56">
        <f t="shared" si="20"/>
        <v>2022</v>
      </c>
      <c r="P398" s="51">
        <f>VLOOKUP(Table6[[#This Row],[Product]],Table3[],3)</f>
        <v>3.49</v>
      </c>
      <c r="Q398" s="35">
        <f>VLOOKUP(Table6[[#This Row],[Product]],Table3[],4)</f>
        <v>20</v>
      </c>
      <c r="R398" s="35">
        <f>Table6[[#This Row],[Quantity]]*Table6[[#This Row],[Case]]</f>
        <v>1300</v>
      </c>
      <c r="S398" s="35">
        <f>Table6[[#This Row],[Total Sales]]*Table6[[#This Row],[Cost]]</f>
        <v>4537</v>
      </c>
    </row>
    <row r="399" spans="1:19" x14ac:dyDescent="0.3">
      <c r="A399" s="54">
        <v>411</v>
      </c>
      <c r="B399" s="35" t="s">
        <v>1557</v>
      </c>
      <c r="C399" s="35" t="s">
        <v>1558</v>
      </c>
      <c r="D399" s="35" t="s">
        <v>15</v>
      </c>
      <c r="E399" s="35" t="str">
        <f t="shared" si="18"/>
        <v>F</v>
      </c>
      <c r="F399" s="35">
        <v>60</v>
      </c>
      <c r="G399" s="35" t="s">
        <v>15109</v>
      </c>
      <c r="H399" s="35" t="s">
        <v>641</v>
      </c>
      <c r="I399" s="35" t="s">
        <v>294</v>
      </c>
      <c r="J399" s="48" t="s">
        <v>13816</v>
      </c>
      <c r="K399" s="35">
        <v>71</v>
      </c>
      <c r="L399" s="49" t="s">
        <v>54</v>
      </c>
      <c r="M399" s="50" t="str">
        <f>VLOOKUP(Table6[[#This Row],[Product]],Table3[],2)</f>
        <v>Megawidget S</v>
      </c>
      <c r="N399" s="50" t="str">
        <f t="shared" si="19"/>
        <v>Nov</v>
      </c>
      <c r="O399" s="56">
        <f t="shared" si="20"/>
        <v>2020</v>
      </c>
      <c r="P399" s="51">
        <f>VLOOKUP(Table6[[#This Row],[Product]],Table3[],3)</f>
        <v>0.69</v>
      </c>
      <c r="Q399" s="35">
        <f>VLOOKUP(Table6[[#This Row],[Product]],Table3[],4)</f>
        <v>24</v>
      </c>
      <c r="R399" s="35">
        <f>Table6[[#This Row],[Quantity]]*Table6[[#This Row],[Case]]</f>
        <v>1704</v>
      </c>
      <c r="S399" s="35">
        <f>Table6[[#This Row],[Total Sales]]*Table6[[#This Row],[Cost]]</f>
        <v>1175.76</v>
      </c>
    </row>
    <row r="400" spans="1:19" x14ac:dyDescent="0.3">
      <c r="A400" s="54">
        <v>412</v>
      </c>
      <c r="B400" s="35" t="s">
        <v>1560</v>
      </c>
      <c r="C400" s="35" t="s">
        <v>1561</v>
      </c>
      <c r="D400" s="35" t="s">
        <v>15</v>
      </c>
      <c r="E400" s="35" t="str">
        <f t="shared" si="18"/>
        <v>F</v>
      </c>
      <c r="F400" s="35">
        <v>30</v>
      </c>
      <c r="G400" s="35" t="s">
        <v>1562</v>
      </c>
      <c r="H400" s="35" t="s">
        <v>641</v>
      </c>
      <c r="I400" s="35" t="s">
        <v>294</v>
      </c>
      <c r="J400" s="48" t="s">
        <v>13678</v>
      </c>
      <c r="K400" s="35">
        <v>27</v>
      </c>
      <c r="L400" s="49" t="s">
        <v>20</v>
      </c>
      <c r="M400" s="50" t="str">
        <f>VLOOKUP(Table6[[#This Row],[Product]],Table3[],2)</f>
        <v>Hyperwotsit</v>
      </c>
      <c r="N400" s="50" t="str">
        <f t="shared" si="19"/>
        <v>Feb</v>
      </c>
      <c r="O400" s="56">
        <f t="shared" si="20"/>
        <v>2021</v>
      </c>
      <c r="P400" s="51">
        <f>VLOOKUP(Table6[[#This Row],[Product]],Table3[],3)</f>
        <v>2.0099999999999998</v>
      </c>
      <c r="Q400" s="35">
        <f>VLOOKUP(Table6[[#This Row],[Product]],Table3[],4)</f>
        <v>20</v>
      </c>
      <c r="R400" s="35">
        <f>Table6[[#This Row],[Quantity]]*Table6[[#This Row],[Case]]</f>
        <v>540</v>
      </c>
      <c r="S400" s="35">
        <f>Table6[[#This Row],[Total Sales]]*Table6[[#This Row],[Cost]]</f>
        <v>1085.3999999999999</v>
      </c>
    </row>
    <row r="401" spans="1:19" x14ac:dyDescent="0.3">
      <c r="A401" s="54">
        <v>413</v>
      </c>
      <c r="B401" s="35" t="s">
        <v>1563</v>
      </c>
      <c r="C401" s="35" t="s">
        <v>1564</v>
      </c>
      <c r="D401" s="35" t="s">
        <v>51</v>
      </c>
      <c r="E401" s="35" t="str">
        <f t="shared" si="18"/>
        <v>F</v>
      </c>
      <c r="F401" s="35">
        <v>90</v>
      </c>
      <c r="G401" s="35" t="s">
        <v>1565</v>
      </c>
      <c r="H401" s="35" t="s">
        <v>877</v>
      </c>
      <c r="I401" s="35" t="s">
        <v>32</v>
      </c>
      <c r="J401" s="48" t="s">
        <v>13817</v>
      </c>
      <c r="K401" s="35">
        <v>19</v>
      </c>
      <c r="L401" s="49" t="s">
        <v>39</v>
      </c>
      <c r="M401" s="50" t="str">
        <f>VLOOKUP(Table6[[#This Row],[Product]],Table3[],2)</f>
        <v>Ultrathing V1</v>
      </c>
      <c r="N401" s="50" t="str">
        <f t="shared" si="19"/>
        <v>Jan</v>
      </c>
      <c r="O401" s="56">
        <f t="shared" si="20"/>
        <v>2022</v>
      </c>
      <c r="P401" s="51">
        <f>VLOOKUP(Table6[[#This Row],[Product]],Table3[],3)</f>
        <v>1.79</v>
      </c>
      <c r="Q401" s="35">
        <f>VLOOKUP(Table6[[#This Row],[Product]],Table3[],4)</f>
        <v>17</v>
      </c>
      <c r="R401" s="35">
        <f>Table6[[#This Row],[Quantity]]*Table6[[#This Row],[Case]]</f>
        <v>323</v>
      </c>
      <c r="S401" s="35">
        <f>Table6[[#This Row],[Total Sales]]*Table6[[#This Row],[Cost]]</f>
        <v>578.16999999999996</v>
      </c>
    </row>
    <row r="402" spans="1:19" x14ac:dyDescent="0.3">
      <c r="A402" s="54">
        <v>414</v>
      </c>
      <c r="B402" s="35" t="s">
        <v>476</v>
      </c>
      <c r="C402" s="35" t="s">
        <v>1566</v>
      </c>
      <c r="D402" s="35" t="s">
        <v>28</v>
      </c>
      <c r="E402" s="35" t="str">
        <f t="shared" si="18"/>
        <v>M</v>
      </c>
      <c r="F402" s="35">
        <v>90</v>
      </c>
      <c r="G402" s="35" t="s">
        <v>1567</v>
      </c>
      <c r="H402" s="35" t="s">
        <v>1568</v>
      </c>
      <c r="I402" s="35" t="s">
        <v>32</v>
      </c>
      <c r="J402" s="48" t="s">
        <v>13669</v>
      </c>
      <c r="K402" s="35">
        <v>30</v>
      </c>
      <c r="L402" s="49" t="s">
        <v>64</v>
      </c>
      <c r="M402" s="50" t="str">
        <f>VLOOKUP(Table6[[#This Row],[Product]],Table3[],2)</f>
        <v>Ultrathing V4</v>
      </c>
      <c r="N402" s="50" t="str">
        <f t="shared" si="19"/>
        <v>Jun</v>
      </c>
      <c r="O402" s="56">
        <f t="shared" si="20"/>
        <v>2020</v>
      </c>
      <c r="P402" s="51">
        <f>VLOOKUP(Table6[[#This Row],[Product]],Table3[],3)</f>
        <v>3.99</v>
      </c>
      <c r="Q402" s="35">
        <f>VLOOKUP(Table6[[#This Row],[Product]],Table3[],4)</f>
        <v>24</v>
      </c>
      <c r="R402" s="35">
        <f>Table6[[#This Row],[Quantity]]*Table6[[#This Row],[Case]]</f>
        <v>720</v>
      </c>
      <c r="S402" s="35">
        <f>Table6[[#This Row],[Total Sales]]*Table6[[#This Row],[Cost]]</f>
        <v>2872.8</v>
      </c>
    </row>
    <row r="403" spans="1:19" x14ac:dyDescent="0.3">
      <c r="A403" s="54">
        <v>415</v>
      </c>
      <c r="B403" s="35" t="s">
        <v>1569</v>
      </c>
      <c r="C403" s="35" t="s">
        <v>1251</v>
      </c>
      <c r="D403" s="35" t="s">
        <v>15</v>
      </c>
      <c r="E403" s="35" t="str">
        <f t="shared" si="18"/>
        <v>F</v>
      </c>
      <c r="F403" s="35">
        <v>30</v>
      </c>
      <c r="G403" s="35" t="s">
        <v>1570</v>
      </c>
      <c r="H403" s="35" t="s">
        <v>1571</v>
      </c>
      <c r="I403" s="35" t="s">
        <v>110</v>
      </c>
      <c r="J403" s="48" t="s">
        <v>13715</v>
      </c>
      <c r="K403" s="35">
        <v>41</v>
      </c>
      <c r="L403" s="49" t="s">
        <v>45</v>
      </c>
      <c r="M403" s="50" t="str">
        <f>VLOOKUP(Table6[[#This Row],[Product]],Table3[],2)</f>
        <v>Gigastuff</v>
      </c>
      <c r="N403" s="50" t="str">
        <f t="shared" si="19"/>
        <v>Jul</v>
      </c>
      <c r="O403" s="56">
        <f t="shared" si="20"/>
        <v>2022</v>
      </c>
      <c r="P403" s="51">
        <f>VLOOKUP(Table6[[#This Row],[Product]],Table3[],3)</f>
        <v>1.89</v>
      </c>
      <c r="Q403" s="35">
        <f>VLOOKUP(Table6[[#This Row],[Product]],Table3[],4)</f>
        <v>18</v>
      </c>
      <c r="R403" s="35">
        <f>Table6[[#This Row],[Quantity]]*Table6[[#This Row],[Case]]</f>
        <v>738</v>
      </c>
      <c r="S403" s="35">
        <f>Table6[[#This Row],[Total Sales]]*Table6[[#This Row],[Cost]]</f>
        <v>1394.82</v>
      </c>
    </row>
    <row r="404" spans="1:19" x14ac:dyDescent="0.3">
      <c r="A404" s="54">
        <v>416</v>
      </c>
      <c r="B404" s="35" t="s">
        <v>1572</v>
      </c>
      <c r="C404" s="35" t="s">
        <v>1573</v>
      </c>
      <c r="D404" s="35" t="s">
        <v>28</v>
      </c>
      <c r="E404" s="35" t="str">
        <f t="shared" si="18"/>
        <v>M</v>
      </c>
      <c r="F404" s="35">
        <v>30</v>
      </c>
      <c r="G404" s="35" t="s">
        <v>1574</v>
      </c>
      <c r="H404" s="35" t="s">
        <v>1575</v>
      </c>
      <c r="I404" s="35" t="s">
        <v>1576</v>
      </c>
      <c r="J404" s="48">
        <v>44021</v>
      </c>
      <c r="K404" s="35">
        <v>38</v>
      </c>
      <c r="L404" s="49" t="s">
        <v>159</v>
      </c>
      <c r="M404" s="50" t="str">
        <f>VLOOKUP(Table6[[#This Row],[Product]],Table3[],2)</f>
        <v>Ultrathing V3</v>
      </c>
      <c r="N404" s="50" t="str">
        <f t="shared" si="19"/>
        <v>Jul</v>
      </c>
      <c r="O404" s="56">
        <f t="shared" si="20"/>
        <v>2020</v>
      </c>
      <c r="P404" s="51">
        <f>VLOOKUP(Table6[[#This Row],[Product]],Table3[],3)</f>
        <v>3.39</v>
      </c>
      <c r="Q404" s="35">
        <f>VLOOKUP(Table6[[#This Row],[Product]],Table3[],4)</f>
        <v>24</v>
      </c>
      <c r="R404" s="35">
        <f>Table6[[#This Row],[Quantity]]*Table6[[#This Row],[Case]]</f>
        <v>912</v>
      </c>
      <c r="S404" s="35">
        <f>Table6[[#This Row],[Total Sales]]*Table6[[#This Row],[Cost]]</f>
        <v>3091.6800000000003</v>
      </c>
    </row>
    <row r="405" spans="1:19" x14ac:dyDescent="0.3">
      <c r="A405" s="54">
        <v>417</v>
      </c>
      <c r="B405" s="35" t="s">
        <v>1577</v>
      </c>
      <c r="C405" s="35" t="s">
        <v>1578</v>
      </c>
      <c r="D405" s="35" t="s">
        <v>15</v>
      </c>
      <c r="E405" s="35" t="str">
        <f t="shared" si="18"/>
        <v>F</v>
      </c>
      <c r="F405" s="35">
        <v>30</v>
      </c>
      <c r="G405" s="35" t="s">
        <v>15110</v>
      </c>
      <c r="H405" s="35" t="s">
        <v>1095</v>
      </c>
      <c r="I405" s="35" t="s">
        <v>178</v>
      </c>
      <c r="J405" s="48" t="s">
        <v>13818</v>
      </c>
      <c r="K405" s="35">
        <v>31</v>
      </c>
      <c r="L405" s="49" t="s">
        <v>39</v>
      </c>
      <c r="M405" s="50" t="str">
        <f>VLOOKUP(Table6[[#This Row],[Product]],Table3[],2)</f>
        <v>Ultrathing V1</v>
      </c>
      <c r="N405" s="50" t="str">
        <f t="shared" si="19"/>
        <v>Jan</v>
      </c>
      <c r="O405" s="56">
        <f t="shared" si="20"/>
        <v>2022</v>
      </c>
      <c r="P405" s="51">
        <f>VLOOKUP(Table6[[#This Row],[Product]],Table3[],3)</f>
        <v>1.79</v>
      </c>
      <c r="Q405" s="35">
        <f>VLOOKUP(Table6[[#This Row],[Product]],Table3[],4)</f>
        <v>17</v>
      </c>
      <c r="R405" s="35">
        <f>Table6[[#This Row],[Quantity]]*Table6[[#This Row],[Case]]</f>
        <v>527</v>
      </c>
      <c r="S405" s="35">
        <f>Table6[[#This Row],[Total Sales]]*Table6[[#This Row],[Cost]]</f>
        <v>943.33</v>
      </c>
    </row>
    <row r="406" spans="1:19" x14ac:dyDescent="0.3">
      <c r="A406" s="54">
        <v>418</v>
      </c>
      <c r="B406" s="35" t="s">
        <v>1580</v>
      </c>
      <c r="C406" s="35" t="s">
        <v>1581</v>
      </c>
      <c r="D406" s="35" t="s">
        <v>41</v>
      </c>
      <c r="E406" s="35" t="str">
        <f t="shared" si="18"/>
        <v>F</v>
      </c>
      <c r="F406" s="35">
        <v>30</v>
      </c>
      <c r="G406" s="35" t="s">
        <v>1582</v>
      </c>
      <c r="H406" s="35" t="s">
        <v>1583</v>
      </c>
      <c r="I406" s="35" t="s">
        <v>178</v>
      </c>
      <c r="J406" s="48" t="s">
        <v>13819</v>
      </c>
      <c r="K406" s="35">
        <v>5</v>
      </c>
      <c r="L406" s="49" t="s">
        <v>101</v>
      </c>
      <c r="M406" s="50" t="str">
        <f>VLOOKUP(Table6[[#This Row],[Product]],Table3[],2)</f>
        <v>Superwossname</v>
      </c>
      <c r="N406" s="50" t="str">
        <f t="shared" si="19"/>
        <v>Apr</v>
      </c>
      <c r="O406" s="56">
        <f t="shared" si="20"/>
        <v>2020</v>
      </c>
      <c r="P406" s="51">
        <f>VLOOKUP(Table6[[#This Row],[Product]],Table3[],3)</f>
        <v>3.49</v>
      </c>
      <c r="Q406" s="35">
        <f>VLOOKUP(Table6[[#This Row],[Product]],Table3[],4)</f>
        <v>20</v>
      </c>
      <c r="R406" s="35">
        <f>Table6[[#This Row],[Quantity]]*Table6[[#This Row],[Case]]</f>
        <v>100</v>
      </c>
      <c r="S406" s="35">
        <f>Table6[[#This Row],[Total Sales]]*Table6[[#This Row],[Cost]]</f>
        <v>349</v>
      </c>
    </row>
    <row r="407" spans="1:19" x14ac:dyDescent="0.3">
      <c r="A407" s="54">
        <v>419</v>
      </c>
      <c r="B407" s="35" t="s">
        <v>1584</v>
      </c>
      <c r="C407" s="35" t="s">
        <v>1585</v>
      </c>
      <c r="D407" s="35" t="s">
        <v>15</v>
      </c>
      <c r="E407" s="35" t="str">
        <f t="shared" si="18"/>
        <v>F</v>
      </c>
      <c r="F407" s="35">
        <v>30</v>
      </c>
      <c r="G407" s="35" t="s">
        <v>1586</v>
      </c>
      <c r="H407" s="35" t="s">
        <v>1587</v>
      </c>
      <c r="I407" s="35" t="s">
        <v>32</v>
      </c>
      <c r="J407" s="48" t="s">
        <v>13669</v>
      </c>
      <c r="K407" s="35">
        <v>37</v>
      </c>
      <c r="L407" s="49" t="s">
        <v>70</v>
      </c>
      <c r="M407" s="50" t="str">
        <f>VLOOKUP(Table6[[#This Row],[Product]],Table3[],2)</f>
        <v>Megawidget M</v>
      </c>
      <c r="N407" s="50" t="str">
        <f t="shared" si="19"/>
        <v>Jun</v>
      </c>
      <c r="O407" s="56">
        <f t="shared" si="20"/>
        <v>2020</v>
      </c>
      <c r="P407" s="51">
        <f>VLOOKUP(Table6[[#This Row],[Product]],Table3[],3)</f>
        <v>1.29</v>
      </c>
      <c r="Q407" s="35">
        <f>VLOOKUP(Table6[[#This Row],[Product]],Table3[],4)</f>
        <v>24</v>
      </c>
      <c r="R407" s="35">
        <f>Table6[[#This Row],[Quantity]]*Table6[[#This Row],[Case]]</f>
        <v>888</v>
      </c>
      <c r="S407" s="35">
        <f>Table6[[#This Row],[Total Sales]]*Table6[[#This Row],[Cost]]</f>
        <v>1145.52</v>
      </c>
    </row>
    <row r="408" spans="1:19" x14ac:dyDescent="0.3">
      <c r="A408" s="54">
        <v>420</v>
      </c>
      <c r="B408" s="35" t="s">
        <v>1506</v>
      </c>
      <c r="C408" s="35" t="s">
        <v>1588</v>
      </c>
      <c r="D408" s="35" t="s">
        <v>15</v>
      </c>
      <c r="E408" s="35" t="str">
        <f t="shared" si="18"/>
        <v>F</v>
      </c>
      <c r="F408" s="35">
        <v>90</v>
      </c>
      <c r="G408" s="35" t="s">
        <v>1589</v>
      </c>
      <c r="H408" s="35" t="s">
        <v>1590</v>
      </c>
      <c r="I408" s="35" t="s">
        <v>32</v>
      </c>
      <c r="J408" s="48" t="s">
        <v>13699</v>
      </c>
      <c r="K408" s="35">
        <v>66</v>
      </c>
      <c r="L408" s="49" t="s">
        <v>20</v>
      </c>
      <c r="M408" s="50" t="str">
        <f>VLOOKUP(Table6[[#This Row],[Product]],Table3[],2)</f>
        <v>Hyperwotsit</v>
      </c>
      <c r="N408" s="50" t="str">
        <f t="shared" si="19"/>
        <v>Jan</v>
      </c>
      <c r="O408" s="56">
        <f t="shared" si="20"/>
        <v>2021</v>
      </c>
      <c r="P408" s="51">
        <f>VLOOKUP(Table6[[#This Row],[Product]],Table3[],3)</f>
        <v>2.0099999999999998</v>
      </c>
      <c r="Q408" s="35">
        <f>VLOOKUP(Table6[[#This Row],[Product]],Table3[],4)</f>
        <v>20</v>
      </c>
      <c r="R408" s="35">
        <f>Table6[[#This Row],[Quantity]]*Table6[[#This Row],[Case]]</f>
        <v>1320</v>
      </c>
      <c r="S408" s="35">
        <f>Table6[[#This Row],[Total Sales]]*Table6[[#This Row],[Cost]]</f>
        <v>2653.2</v>
      </c>
    </row>
    <row r="409" spans="1:19" x14ac:dyDescent="0.3">
      <c r="A409" s="54">
        <v>421</v>
      </c>
      <c r="B409" s="35" t="s">
        <v>1591</v>
      </c>
      <c r="C409" s="35" t="s">
        <v>1592</v>
      </c>
      <c r="D409" s="35" t="s">
        <v>15</v>
      </c>
      <c r="E409" s="35" t="str">
        <f t="shared" si="18"/>
        <v>F</v>
      </c>
      <c r="F409" s="35">
        <v>90</v>
      </c>
      <c r="G409" s="35" t="s">
        <v>1593</v>
      </c>
      <c r="H409" s="35" t="s">
        <v>1594</v>
      </c>
      <c r="I409" s="35" t="s">
        <v>178</v>
      </c>
      <c r="J409" s="48" t="s">
        <v>13820</v>
      </c>
      <c r="K409" s="35">
        <v>32</v>
      </c>
      <c r="L409" s="49" t="s">
        <v>20</v>
      </c>
      <c r="M409" s="50" t="str">
        <f>VLOOKUP(Table6[[#This Row],[Product]],Table3[],2)</f>
        <v>Hyperwotsit</v>
      </c>
      <c r="N409" s="50" t="str">
        <f t="shared" si="19"/>
        <v>Jul</v>
      </c>
      <c r="O409" s="56">
        <f t="shared" si="20"/>
        <v>2021</v>
      </c>
      <c r="P409" s="51">
        <f>VLOOKUP(Table6[[#This Row],[Product]],Table3[],3)</f>
        <v>2.0099999999999998</v>
      </c>
      <c r="Q409" s="35">
        <f>VLOOKUP(Table6[[#This Row],[Product]],Table3[],4)</f>
        <v>20</v>
      </c>
      <c r="R409" s="35">
        <f>Table6[[#This Row],[Quantity]]*Table6[[#This Row],[Case]]</f>
        <v>640</v>
      </c>
      <c r="S409" s="35">
        <f>Table6[[#This Row],[Total Sales]]*Table6[[#This Row],[Cost]]</f>
        <v>1286.3999999999999</v>
      </c>
    </row>
    <row r="410" spans="1:19" x14ac:dyDescent="0.3">
      <c r="A410" s="54">
        <v>422</v>
      </c>
      <c r="B410" s="35" t="s">
        <v>1595</v>
      </c>
      <c r="C410" s="35" t="s">
        <v>1596</v>
      </c>
      <c r="D410" s="35" t="s">
        <v>15</v>
      </c>
      <c r="E410" s="35" t="str">
        <f t="shared" si="18"/>
        <v>F</v>
      </c>
      <c r="F410" s="35">
        <v>60</v>
      </c>
      <c r="G410" s="35" t="s">
        <v>15111</v>
      </c>
      <c r="H410" s="35" t="s">
        <v>1598</v>
      </c>
      <c r="I410" s="35" t="s">
        <v>32</v>
      </c>
      <c r="J410" s="48">
        <v>44450</v>
      </c>
      <c r="K410" s="35">
        <v>25</v>
      </c>
      <c r="L410" s="49" t="s">
        <v>54</v>
      </c>
      <c r="M410" s="50" t="str">
        <f>VLOOKUP(Table6[[#This Row],[Product]],Table3[],2)</f>
        <v>Megawidget S</v>
      </c>
      <c r="N410" s="50" t="str">
        <f t="shared" si="19"/>
        <v>Sep</v>
      </c>
      <c r="O410" s="56">
        <f t="shared" si="20"/>
        <v>2021</v>
      </c>
      <c r="P410" s="51">
        <f>VLOOKUP(Table6[[#This Row],[Product]],Table3[],3)</f>
        <v>0.69</v>
      </c>
      <c r="Q410" s="35">
        <f>VLOOKUP(Table6[[#This Row],[Product]],Table3[],4)</f>
        <v>24</v>
      </c>
      <c r="R410" s="35">
        <f>Table6[[#This Row],[Quantity]]*Table6[[#This Row],[Case]]</f>
        <v>600</v>
      </c>
      <c r="S410" s="35">
        <f>Table6[[#This Row],[Total Sales]]*Table6[[#This Row],[Cost]]</f>
        <v>413.99999999999994</v>
      </c>
    </row>
    <row r="411" spans="1:19" x14ac:dyDescent="0.3">
      <c r="A411" s="54">
        <v>423</v>
      </c>
      <c r="B411" s="35" t="s">
        <v>1290</v>
      </c>
      <c r="C411" s="35" t="s">
        <v>1599</v>
      </c>
      <c r="D411" s="35" t="s">
        <v>51</v>
      </c>
      <c r="E411" s="35" t="str">
        <f t="shared" si="18"/>
        <v>F</v>
      </c>
      <c r="F411" s="35">
        <v>30</v>
      </c>
      <c r="G411" s="35" t="s">
        <v>1600</v>
      </c>
      <c r="H411" s="35" t="s">
        <v>1601</v>
      </c>
      <c r="I411" s="35" t="s">
        <v>32</v>
      </c>
      <c r="J411" s="48">
        <v>44353</v>
      </c>
      <c r="K411" s="35">
        <v>63</v>
      </c>
      <c r="L411" s="49" t="s">
        <v>39</v>
      </c>
      <c r="M411" s="50" t="str">
        <f>VLOOKUP(Table6[[#This Row],[Product]],Table3[],2)</f>
        <v>Ultrathing V1</v>
      </c>
      <c r="N411" s="50" t="str">
        <f t="shared" si="19"/>
        <v>Jun</v>
      </c>
      <c r="O411" s="56">
        <f t="shared" si="20"/>
        <v>2021</v>
      </c>
      <c r="P411" s="51">
        <f>VLOOKUP(Table6[[#This Row],[Product]],Table3[],3)</f>
        <v>1.79</v>
      </c>
      <c r="Q411" s="35">
        <f>VLOOKUP(Table6[[#This Row],[Product]],Table3[],4)</f>
        <v>17</v>
      </c>
      <c r="R411" s="35">
        <f>Table6[[#This Row],[Quantity]]*Table6[[#This Row],[Case]]</f>
        <v>1071</v>
      </c>
      <c r="S411" s="35">
        <f>Table6[[#This Row],[Total Sales]]*Table6[[#This Row],[Cost]]</f>
        <v>1917.0900000000001</v>
      </c>
    </row>
    <row r="412" spans="1:19" x14ac:dyDescent="0.3">
      <c r="A412" s="54">
        <v>424</v>
      </c>
      <c r="B412" s="35" t="s">
        <v>1602</v>
      </c>
      <c r="C412" s="35" t="s">
        <v>1603</v>
      </c>
      <c r="D412" s="35" t="s">
        <v>15</v>
      </c>
      <c r="E412" s="35" t="str">
        <f t="shared" si="18"/>
        <v>F</v>
      </c>
      <c r="F412" s="35">
        <v>90</v>
      </c>
      <c r="G412" s="35" t="s">
        <v>1604</v>
      </c>
      <c r="H412" s="35" t="s">
        <v>1605</v>
      </c>
      <c r="I412" s="35" t="s">
        <v>32</v>
      </c>
      <c r="J412" s="48" t="s">
        <v>13821</v>
      </c>
      <c r="K412" s="35">
        <v>99</v>
      </c>
      <c r="L412" s="49" t="s">
        <v>45</v>
      </c>
      <c r="M412" s="50" t="str">
        <f>VLOOKUP(Table6[[#This Row],[Product]],Table3[],2)</f>
        <v>Gigastuff</v>
      </c>
      <c r="N412" s="50" t="str">
        <f t="shared" si="19"/>
        <v>Oct</v>
      </c>
      <c r="O412" s="56">
        <f t="shared" si="20"/>
        <v>2022</v>
      </c>
      <c r="P412" s="51">
        <f>VLOOKUP(Table6[[#This Row],[Product]],Table3[],3)</f>
        <v>1.89</v>
      </c>
      <c r="Q412" s="35">
        <f>VLOOKUP(Table6[[#This Row],[Product]],Table3[],4)</f>
        <v>18</v>
      </c>
      <c r="R412" s="35">
        <f>Table6[[#This Row],[Quantity]]*Table6[[#This Row],[Case]]</f>
        <v>1782</v>
      </c>
      <c r="S412" s="35">
        <f>Table6[[#This Row],[Total Sales]]*Table6[[#This Row],[Cost]]</f>
        <v>3367.98</v>
      </c>
    </row>
    <row r="413" spans="1:19" x14ac:dyDescent="0.3">
      <c r="A413" s="54">
        <v>425</v>
      </c>
      <c r="B413" s="35" t="s">
        <v>1606</v>
      </c>
      <c r="C413" s="35" t="s">
        <v>1607</v>
      </c>
      <c r="D413" s="35" t="s">
        <v>28</v>
      </c>
      <c r="E413" s="35" t="str">
        <f t="shared" si="18"/>
        <v>M</v>
      </c>
      <c r="F413" s="35">
        <v>60</v>
      </c>
      <c r="G413" s="35" t="s">
        <v>1608</v>
      </c>
      <c r="H413" s="35" t="s">
        <v>1609</v>
      </c>
      <c r="I413" s="35" t="s">
        <v>32</v>
      </c>
      <c r="J413" s="48" t="s">
        <v>13750</v>
      </c>
      <c r="K413" s="35">
        <v>62</v>
      </c>
      <c r="L413" s="49" t="s">
        <v>70</v>
      </c>
      <c r="M413" s="50" t="str">
        <f>VLOOKUP(Table6[[#This Row],[Product]],Table3[],2)</f>
        <v>Megawidget M</v>
      </c>
      <c r="N413" s="50" t="str">
        <f t="shared" si="19"/>
        <v>Sep</v>
      </c>
      <c r="O413" s="56">
        <f t="shared" si="20"/>
        <v>2020</v>
      </c>
      <c r="P413" s="51">
        <f>VLOOKUP(Table6[[#This Row],[Product]],Table3[],3)</f>
        <v>1.29</v>
      </c>
      <c r="Q413" s="35">
        <f>VLOOKUP(Table6[[#This Row],[Product]],Table3[],4)</f>
        <v>24</v>
      </c>
      <c r="R413" s="35">
        <f>Table6[[#This Row],[Quantity]]*Table6[[#This Row],[Case]]</f>
        <v>1488</v>
      </c>
      <c r="S413" s="35">
        <f>Table6[[#This Row],[Total Sales]]*Table6[[#This Row],[Cost]]</f>
        <v>1919.52</v>
      </c>
    </row>
    <row r="414" spans="1:19" x14ac:dyDescent="0.3">
      <c r="A414" s="54">
        <v>426</v>
      </c>
      <c r="B414" s="35" t="s">
        <v>1610</v>
      </c>
      <c r="C414" s="35" t="s">
        <v>1030</v>
      </c>
      <c r="D414" s="35" t="s">
        <v>28</v>
      </c>
      <c r="E414" s="35" t="str">
        <f t="shared" si="18"/>
        <v>M</v>
      </c>
      <c r="F414" s="35">
        <v>90</v>
      </c>
      <c r="G414" s="35" t="s">
        <v>1611</v>
      </c>
      <c r="H414" s="35" t="s">
        <v>1612</v>
      </c>
      <c r="I414" s="35" t="s">
        <v>240</v>
      </c>
      <c r="J414" s="48">
        <v>44236</v>
      </c>
      <c r="K414" s="35">
        <v>85</v>
      </c>
      <c r="L414" s="49" t="s">
        <v>80</v>
      </c>
      <c r="M414" s="50" t="str">
        <f>VLOOKUP(Table6[[#This Row],[Product]],Table3[],2)</f>
        <v>Ultrathing V2</v>
      </c>
      <c r="N414" s="50" t="str">
        <f t="shared" si="19"/>
        <v>Feb</v>
      </c>
      <c r="O414" s="56">
        <f t="shared" si="20"/>
        <v>2021</v>
      </c>
      <c r="P414" s="51">
        <f>VLOOKUP(Table6[[#This Row],[Product]],Table3[],3)</f>
        <v>2.95</v>
      </c>
      <c r="Q414" s="35">
        <f>VLOOKUP(Table6[[#This Row],[Product]],Table3[],4)</f>
        <v>20</v>
      </c>
      <c r="R414" s="35">
        <f>Table6[[#This Row],[Quantity]]*Table6[[#This Row],[Case]]</f>
        <v>1700</v>
      </c>
      <c r="S414" s="35">
        <f>Table6[[#This Row],[Total Sales]]*Table6[[#This Row],[Cost]]</f>
        <v>5015</v>
      </c>
    </row>
    <row r="415" spans="1:19" x14ac:dyDescent="0.3">
      <c r="A415" s="54">
        <v>427</v>
      </c>
      <c r="B415" s="35" t="s">
        <v>1613</v>
      </c>
      <c r="C415" s="35" t="s">
        <v>1614</v>
      </c>
      <c r="D415" s="35" t="s">
        <v>28</v>
      </c>
      <c r="E415" s="35" t="str">
        <f t="shared" si="18"/>
        <v>M</v>
      </c>
      <c r="F415" s="35">
        <v>60</v>
      </c>
      <c r="G415" s="35" t="s">
        <v>1611</v>
      </c>
      <c r="H415" s="35" t="s">
        <v>1615</v>
      </c>
      <c r="I415" s="35" t="s">
        <v>32</v>
      </c>
      <c r="J415" s="48">
        <v>44140</v>
      </c>
      <c r="K415" s="35">
        <v>10</v>
      </c>
      <c r="L415" s="49" t="s">
        <v>39</v>
      </c>
      <c r="M415" s="50" t="str">
        <f>VLOOKUP(Table6[[#This Row],[Product]],Table3[],2)</f>
        <v>Ultrathing V1</v>
      </c>
      <c r="N415" s="50" t="str">
        <f t="shared" si="19"/>
        <v>Nov</v>
      </c>
      <c r="O415" s="56">
        <f t="shared" si="20"/>
        <v>2020</v>
      </c>
      <c r="P415" s="51">
        <f>VLOOKUP(Table6[[#This Row],[Product]],Table3[],3)</f>
        <v>1.79</v>
      </c>
      <c r="Q415" s="35">
        <f>VLOOKUP(Table6[[#This Row],[Product]],Table3[],4)</f>
        <v>17</v>
      </c>
      <c r="R415" s="35">
        <f>Table6[[#This Row],[Quantity]]*Table6[[#This Row],[Case]]</f>
        <v>170</v>
      </c>
      <c r="S415" s="35">
        <f>Table6[[#This Row],[Total Sales]]*Table6[[#This Row],[Cost]]</f>
        <v>304.3</v>
      </c>
    </row>
    <row r="416" spans="1:19" x14ac:dyDescent="0.3">
      <c r="A416" s="54">
        <v>428</v>
      </c>
      <c r="B416" s="35" t="s">
        <v>1616</v>
      </c>
      <c r="C416" s="35" t="s">
        <v>1617</v>
      </c>
      <c r="D416" s="35" t="s">
        <v>15</v>
      </c>
      <c r="E416" s="35" t="str">
        <f t="shared" si="18"/>
        <v>F</v>
      </c>
      <c r="F416" s="35">
        <v>60</v>
      </c>
      <c r="G416" s="35" t="s">
        <v>1618</v>
      </c>
      <c r="H416" s="35" t="s">
        <v>1619</v>
      </c>
      <c r="I416" s="35" t="s">
        <v>44</v>
      </c>
      <c r="J416" s="48" t="s">
        <v>13819</v>
      </c>
      <c r="K416" s="35">
        <v>65</v>
      </c>
      <c r="L416" s="49" t="s">
        <v>20</v>
      </c>
      <c r="M416" s="50" t="str">
        <f>VLOOKUP(Table6[[#This Row],[Product]],Table3[],2)</f>
        <v>Hyperwotsit</v>
      </c>
      <c r="N416" s="50" t="str">
        <f t="shared" si="19"/>
        <v>Apr</v>
      </c>
      <c r="O416" s="56">
        <f t="shared" si="20"/>
        <v>2020</v>
      </c>
      <c r="P416" s="51">
        <f>VLOOKUP(Table6[[#This Row],[Product]],Table3[],3)</f>
        <v>2.0099999999999998</v>
      </c>
      <c r="Q416" s="35">
        <f>VLOOKUP(Table6[[#This Row],[Product]],Table3[],4)</f>
        <v>20</v>
      </c>
      <c r="R416" s="35">
        <f>Table6[[#This Row],[Quantity]]*Table6[[#This Row],[Case]]</f>
        <v>1300</v>
      </c>
      <c r="S416" s="35">
        <f>Table6[[#This Row],[Total Sales]]*Table6[[#This Row],[Cost]]</f>
        <v>2612.9999999999995</v>
      </c>
    </row>
    <row r="417" spans="1:19" x14ac:dyDescent="0.3">
      <c r="A417" s="54">
        <v>429</v>
      </c>
      <c r="B417" s="35" t="s">
        <v>371</v>
      </c>
      <c r="C417" s="35" t="s">
        <v>1296</v>
      </c>
      <c r="D417" s="35" t="s">
        <v>28</v>
      </c>
      <c r="E417" s="35" t="str">
        <f t="shared" si="18"/>
        <v>M</v>
      </c>
      <c r="F417" s="35">
        <v>90</v>
      </c>
      <c r="G417" s="35" t="s">
        <v>1620</v>
      </c>
      <c r="H417" s="35" t="s">
        <v>1621</v>
      </c>
      <c r="I417" s="35" t="s">
        <v>146</v>
      </c>
      <c r="J417" s="48">
        <v>44535</v>
      </c>
      <c r="K417" s="35">
        <v>82</v>
      </c>
      <c r="L417" s="49" t="s">
        <v>101</v>
      </c>
      <c r="M417" s="50" t="str">
        <f>VLOOKUP(Table6[[#This Row],[Product]],Table3[],2)</f>
        <v>Superwossname</v>
      </c>
      <c r="N417" s="50" t="str">
        <f t="shared" si="19"/>
        <v>Dec</v>
      </c>
      <c r="O417" s="56">
        <f t="shared" si="20"/>
        <v>2021</v>
      </c>
      <c r="P417" s="51">
        <f>VLOOKUP(Table6[[#This Row],[Product]],Table3[],3)</f>
        <v>3.49</v>
      </c>
      <c r="Q417" s="35">
        <f>VLOOKUP(Table6[[#This Row],[Product]],Table3[],4)</f>
        <v>20</v>
      </c>
      <c r="R417" s="35">
        <f>Table6[[#This Row],[Quantity]]*Table6[[#This Row],[Case]]</f>
        <v>1640</v>
      </c>
      <c r="S417" s="35">
        <f>Table6[[#This Row],[Total Sales]]*Table6[[#This Row],[Cost]]</f>
        <v>5723.6</v>
      </c>
    </row>
    <row r="418" spans="1:19" x14ac:dyDescent="0.3">
      <c r="A418" s="54">
        <v>430</v>
      </c>
      <c r="B418" s="35" t="s">
        <v>1622</v>
      </c>
      <c r="C418" s="35" t="s">
        <v>1623</v>
      </c>
      <c r="D418" s="35" t="s">
        <v>28</v>
      </c>
      <c r="E418" s="35" t="str">
        <f t="shared" si="18"/>
        <v>M</v>
      </c>
      <c r="F418" s="35">
        <v>60</v>
      </c>
      <c r="G418" s="35" t="s">
        <v>1624</v>
      </c>
      <c r="H418" s="35" t="s">
        <v>1625</v>
      </c>
      <c r="I418" s="35" t="s">
        <v>32</v>
      </c>
      <c r="J418" s="48">
        <v>44622</v>
      </c>
      <c r="K418" s="35">
        <v>21</v>
      </c>
      <c r="L418" s="49" t="s">
        <v>45</v>
      </c>
      <c r="M418" s="50" t="str">
        <f>VLOOKUP(Table6[[#This Row],[Product]],Table3[],2)</f>
        <v>Gigastuff</v>
      </c>
      <c r="N418" s="50" t="str">
        <f t="shared" si="19"/>
        <v>Mar</v>
      </c>
      <c r="O418" s="56">
        <f t="shared" si="20"/>
        <v>2022</v>
      </c>
      <c r="P418" s="51">
        <f>VLOOKUP(Table6[[#This Row],[Product]],Table3[],3)</f>
        <v>1.89</v>
      </c>
      <c r="Q418" s="35">
        <f>VLOOKUP(Table6[[#This Row],[Product]],Table3[],4)</f>
        <v>18</v>
      </c>
      <c r="R418" s="35">
        <f>Table6[[#This Row],[Quantity]]*Table6[[#This Row],[Case]]</f>
        <v>378</v>
      </c>
      <c r="S418" s="35">
        <f>Table6[[#This Row],[Total Sales]]*Table6[[#This Row],[Cost]]</f>
        <v>714.42</v>
      </c>
    </row>
    <row r="419" spans="1:19" x14ac:dyDescent="0.3">
      <c r="A419" s="54">
        <v>431</v>
      </c>
      <c r="B419" s="35" t="s">
        <v>1626</v>
      </c>
      <c r="C419" s="35" t="s">
        <v>1627</v>
      </c>
      <c r="D419" s="35" t="s">
        <v>51</v>
      </c>
      <c r="E419" s="35" t="str">
        <f t="shared" si="18"/>
        <v>F</v>
      </c>
      <c r="F419" s="35">
        <v>60</v>
      </c>
      <c r="G419" s="35" t="s">
        <v>1628</v>
      </c>
      <c r="H419" s="35" t="s">
        <v>1629</v>
      </c>
      <c r="I419" s="35" t="s">
        <v>32</v>
      </c>
      <c r="J419" s="48">
        <v>44597</v>
      </c>
      <c r="K419" s="35">
        <v>19</v>
      </c>
      <c r="L419" s="49" t="s">
        <v>20</v>
      </c>
      <c r="M419" s="50" t="str">
        <f>VLOOKUP(Table6[[#This Row],[Product]],Table3[],2)</f>
        <v>Hyperwotsit</v>
      </c>
      <c r="N419" s="50" t="str">
        <f t="shared" si="19"/>
        <v>Feb</v>
      </c>
      <c r="O419" s="56">
        <f t="shared" si="20"/>
        <v>2022</v>
      </c>
      <c r="P419" s="51">
        <f>VLOOKUP(Table6[[#This Row],[Product]],Table3[],3)</f>
        <v>2.0099999999999998</v>
      </c>
      <c r="Q419" s="35">
        <f>VLOOKUP(Table6[[#This Row],[Product]],Table3[],4)</f>
        <v>20</v>
      </c>
      <c r="R419" s="35">
        <f>Table6[[#This Row],[Quantity]]*Table6[[#This Row],[Case]]</f>
        <v>380</v>
      </c>
      <c r="S419" s="35">
        <f>Table6[[#This Row],[Total Sales]]*Table6[[#This Row],[Cost]]</f>
        <v>763.8</v>
      </c>
    </row>
    <row r="420" spans="1:19" x14ac:dyDescent="0.3">
      <c r="A420" s="54">
        <v>432</v>
      </c>
      <c r="B420" s="35" t="s">
        <v>1630</v>
      </c>
      <c r="C420" s="35" t="s">
        <v>708</v>
      </c>
      <c r="D420" s="35" t="s">
        <v>28</v>
      </c>
      <c r="E420" s="35" t="str">
        <f t="shared" si="18"/>
        <v>M</v>
      </c>
      <c r="F420" s="35">
        <v>60</v>
      </c>
      <c r="G420" s="35" t="s">
        <v>1631</v>
      </c>
      <c r="H420" s="35" t="s">
        <v>1632</v>
      </c>
      <c r="I420" s="35" t="s">
        <v>32</v>
      </c>
      <c r="J420" s="48" t="s">
        <v>13822</v>
      </c>
      <c r="K420" s="35">
        <v>76</v>
      </c>
      <c r="L420" s="49" t="s">
        <v>39</v>
      </c>
      <c r="M420" s="50" t="str">
        <f>VLOOKUP(Table6[[#This Row],[Product]],Table3[],2)</f>
        <v>Ultrathing V1</v>
      </c>
      <c r="N420" s="50" t="str">
        <f t="shared" si="19"/>
        <v>May</v>
      </c>
      <c r="O420" s="56">
        <f t="shared" si="20"/>
        <v>2022</v>
      </c>
      <c r="P420" s="51">
        <f>VLOOKUP(Table6[[#This Row],[Product]],Table3[],3)</f>
        <v>1.79</v>
      </c>
      <c r="Q420" s="35">
        <f>VLOOKUP(Table6[[#This Row],[Product]],Table3[],4)</f>
        <v>17</v>
      </c>
      <c r="R420" s="35">
        <f>Table6[[#This Row],[Quantity]]*Table6[[#This Row],[Case]]</f>
        <v>1292</v>
      </c>
      <c r="S420" s="35">
        <f>Table6[[#This Row],[Total Sales]]*Table6[[#This Row],[Cost]]</f>
        <v>2312.6799999999998</v>
      </c>
    </row>
    <row r="421" spans="1:19" x14ac:dyDescent="0.3">
      <c r="A421" s="54">
        <v>433</v>
      </c>
      <c r="B421" s="35" t="s">
        <v>179</v>
      </c>
      <c r="C421" s="35" t="s">
        <v>357</v>
      </c>
      <c r="D421" s="35" t="s">
        <v>28</v>
      </c>
      <c r="E421" s="35" t="str">
        <f t="shared" si="18"/>
        <v>M</v>
      </c>
      <c r="F421" s="35">
        <v>90</v>
      </c>
      <c r="G421" s="35" t="s">
        <v>1633</v>
      </c>
      <c r="H421" s="35" t="s">
        <v>750</v>
      </c>
      <c r="I421" s="35" t="s">
        <v>25</v>
      </c>
      <c r="J421" s="48" t="s">
        <v>13823</v>
      </c>
      <c r="K421" s="35">
        <v>41</v>
      </c>
      <c r="L421" s="49" t="s">
        <v>159</v>
      </c>
      <c r="M421" s="50" t="str">
        <f>VLOOKUP(Table6[[#This Row],[Product]],Table3[],2)</f>
        <v>Ultrathing V3</v>
      </c>
      <c r="N421" s="50" t="str">
        <f t="shared" si="19"/>
        <v>Sep</v>
      </c>
      <c r="O421" s="56">
        <f t="shared" si="20"/>
        <v>2021</v>
      </c>
      <c r="P421" s="51">
        <f>VLOOKUP(Table6[[#This Row],[Product]],Table3[],3)</f>
        <v>3.39</v>
      </c>
      <c r="Q421" s="35">
        <f>VLOOKUP(Table6[[#This Row],[Product]],Table3[],4)</f>
        <v>24</v>
      </c>
      <c r="R421" s="35">
        <f>Table6[[#This Row],[Quantity]]*Table6[[#This Row],[Case]]</f>
        <v>984</v>
      </c>
      <c r="S421" s="35">
        <f>Table6[[#This Row],[Total Sales]]*Table6[[#This Row],[Cost]]</f>
        <v>3335.76</v>
      </c>
    </row>
    <row r="422" spans="1:19" x14ac:dyDescent="0.3">
      <c r="A422" s="54">
        <v>434</v>
      </c>
      <c r="B422" s="35" t="s">
        <v>1634</v>
      </c>
      <c r="C422" s="35" t="s">
        <v>1635</v>
      </c>
      <c r="D422" s="35" t="s">
        <v>28</v>
      </c>
      <c r="E422" s="35" t="str">
        <f t="shared" si="18"/>
        <v>M</v>
      </c>
      <c r="F422" s="35">
        <v>60</v>
      </c>
      <c r="G422" s="35" t="s">
        <v>1636</v>
      </c>
      <c r="H422" s="35" t="s">
        <v>137</v>
      </c>
      <c r="I422" s="35" t="s">
        <v>32</v>
      </c>
      <c r="J422" s="48" t="s">
        <v>13824</v>
      </c>
      <c r="K422" s="35">
        <v>42</v>
      </c>
      <c r="L422" s="49" t="s">
        <v>80</v>
      </c>
      <c r="M422" s="50" t="str">
        <f>VLOOKUP(Table6[[#This Row],[Product]],Table3[],2)</f>
        <v>Ultrathing V2</v>
      </c>
      <c r="N422" s="50" t="str">
        <f t="shared" si="19"/>
        <v>Dec</v>
      </c>
      <c r="O422" s="56">
        <f t="shared" si="20"/>
        <v>2022</v>
      </c>
      <c r="P422" s="51">
        <f>VLOOKUP(Table6[[#This Row],[Product]],Table3[],3)</f>
        <v>2.95</v>
      </c>
      <c r="Q422" s="35">
        <f>VLOOKUP(Table6[[#This Row],[Product]],Table3[],4)</f>
        <v>20</v>
      </c>
      <c r="R422" s="35">
        <f>Table6[[#This Row],[Quantity]]*Table6[[#This Row],[Case]]</f>
        <v>840</v>
      </c>
      <c r="S422" s="35">
        <f>Table6[[#This Row],[Total Sales]]*Table6[[#This Row],[Cost]]</f>
        <v>2478</v>
      </c>
    </row>
    <row r="423" spans="1:19" x14ac:dyDescent="0.3">
      <c r="A423" s="54">
        <v>435</v>
      </c>
      <c r="B423" s="35" t="s">
        <v>1637</v>
      </c>
      <c r="C423" s="35" t="s">
        <v>1638</v>
      </c>
      <c r="D423" s="35" t="s">
        <v>28</v>
      </c>
      <c r="E423" s="35" t="str">
        <f t="shared" si="18"/>
        <v>M</v>
      </c>
      <c r="F423" s="35">
        <v>30</v>
      </c>
      <c r="G423" s="35" t="s">
        <v>1639</v>
      </c>
      <c r="H423" s="35" t="s">
        <v>498</v>
      </c>
      <c r="I423" s="35" t="s">
        <v>32</v>
      </c>
      <c r="J423" s="48" t="s">
        <v>13656</v>
      </c>
      <c r="K423" s="35">
        <v>38</v>
      </c>
      <c r="L423" s="49" t="s">
        <v>70</v>
      </c>
      <c r="M423" s="50" t="str">
        <f>VLOOKUP(Table6[[#This Row],[Product]],Table3[],2)</f>
        <v>Megawidget M</v>
      </c>
      <c r="N423" s="50" t="str">
        <f t="shared" si="19"/>
        <v>Mar</v>
      </c>
      <c r="O423" s="56">
        <f t="shared" si="20"/>
        <v>2022</v>
      </c>
      <c r="P423" s="51">
        <f>VLOOKUP(Table6[[#This Row],[Product]],Table3[],3)</f>
        <v>1.29</v>
      </c>
      <c r="Q423" s="35">
        <f>VLOOKUP(Table6[[#This Row],[Product]],Table3[],4)</f>
        <v>24</v>
      </c>
      <c r="R423" s="35">
        <f>Table6[[#This Row],[Quantity]]*Table6[[#This Row],[Case]]</f>
        <v>912</v>
      </c>
      <c r="S423" s="35">
        <f>Table6[[#This Row],[Total Sales]]*Table6[[#This Row],[Cost]]</f>
        <v>1176.48</v>
      </c>
    </row>
    <row r="424" spans="1:19" x14ac:dyDescent="0.3">
      <c r="A424" s="54">
        <v>436</v>
      </c>
      <c r="B424" s="35" t="s">
        <v>1640</v>
      </c>
      <c r="C424" s="35" t="s">
        <v>1641</v>
      </c>
      <c r="D424" s="35" t="s">
        <v>51</v>
      </c>
      <c r="E424" s="35" t="str">
        <f t="shared" si="18"/>
        <v>F</v>
      </c>
      <c r="F424" s="35">
        <v>30</v>
      </c>
      <c r="G424" s="35" t="s">
        <v>1642</v>
      </c>
      <c r="H424" s="35" t="s">
        <v>1643</v>
      </c>
      <c r="I424" s="35" t="s">
        <v>124</v>
      </c>
      <c r="J424" s="48" t="s">
        <v>13825</v>
      </c>
      <c r="K424" s="35">
        <v>87</v>
      </c>
      <c r="L424" s="49" t="s">
        <v>159</v>
      </c>
      <c r="M424" s="50" t="str">
        <f>VLOOKUP(Table6[[#This Row],[Product]],Table3[],2)</f>
        <v>Ultrathing V3</v>
      </c>
      <c r="N424" s="50" t="str">
        <f t="shared" si="19"/>
        <v>May</v>
      </c>
      <c r="O424" s="56">
        <f t="shared" si="20"/>
        <v>2021</v>
      </c>
      <c r="P424" s="51">
        <f>VLOOKUP(Table6[[#This Row],[Product]],Table3[],3)</f>
        <v>3.39</v>
      </c>
      <c r="Q424" s="35">
        <f>VLOOKUP(Table6[[#This Row],[Product]],Table3[],4)</f>
        <v>24</v>
      </c>
      <c r="R424" s="35">
        <f>Table6[[#This Row],[Quantity]]*Table6[[#This Row],[Case]]</f>
        <v>2088</v>
      </c>
      <c r="S424" s="35">
        <f>Table6[[#This Row],[Total Sales]]*Table6[[#This Row],[Cost]]</f>
        <v>7078.3200000000006</v>
      </c>
    </row>
    <row r="425" spans="1:19" x14ac:dyDescent="0.3">
      <c r="A425" s="54">
        <v>437</v>
      </c>
      <c r="B425" s="35" t="s">
        <v>1644</v>
      </c>
      <c r="C425" s="35" t="s">
        <v>1645</v>
      </c>
      <c r="D425" s="35" t="s">
        <v>41</v>
      </c>
      <c r="E425" s="35" t="str">
        <f t="shared" si="18"/>
        <v>F</v>
      </c>
      <c r="F425" s="35">
        <v>90</v>
      </c>
      <c r="G425" s="35" t="s">
        <v>1646</v>
      </c>
      <c r="H425" s="35" t="s">
        <v>1647</v>
      </c>
      <c r="I425" s="35" t="s">
        <v>554</v>
      </c>
      <c r="J425" s="48" t="s">
        <v>13826</v>
      </c>
      <c r="K425" s="35">
        <v>96</v>
      </c>
      <c r="L425" s="49" t="s">
        <v>159</v>
      </c>
      <c r="M425" s="50" t="str">
        <f>VLOOKUP(Table6[[#This Row],[Product]],Table3[],2)</f>
        <v>Ultrathing V3</v>
      </c>
      <c r="N425" s="50" t="str">
        <f t="shared" si="19"/>
        <v>May</v>
      </c>
      <c r="O425" s="56">
        <f t="shared" si="20"/>
        <v>2022</v>
      </c>
      <c r="P425" s="51">
        <f>VLOOKUP(Table6[[#This Row],[Product]],Table3[],3)</f>
        <v>3.39</v>
      </c>
      <c r="Q425" s="35">
        <f>VLOOKUP(Table6[[#This Row],[Product]],Table3[],4)</f>
        <v>24</v>
      </c>
      <c r="R425" s="35">
        <f>Table6[[#This Row],[Quantity]]*Table6[[#This Row],[Case]]</f>
        <v>2304</v>
      </c>
      <c r="S425" s="35">
        <f>Table6[[#This Row],[Total Sales]]*Table6[[#This Row],[Cost]]</f>
        <v>7810.56</v>
      </c>
    </row>
    <row r="426" spans="1:19" x14ac:dyDescent="0.3">
      <c r="A426" s="54">
        <v>438</v>
      </c>
      <c r="B426" s="35" t="s">
        <v>1648</v>
      </c>
      <c r="C426" s="35" t="s">
        <v>1649</v>
      </c>
      <c r="D426" s="35" t="s">
        <v>41</v>
      </c>
      <c r="E426" s="35" t="str">
        <f t="shared" si="18"/>
        <v>F</v>
      </c>
      <c r="F426" s="35">
        <v>30</v>
      </c>
      <c r="G426" s="35" t="s">
        <v>1650</v>
      </c>
      <c r="H426" s="35" t="s">
        <v>1651</v>
      </c>
      <c r="I426" s="35" t="s">
        <v>1652</v>
      </c>
      <c r="J426" s="48" t="s">
        <v>13658</v>
      </c>
      <c r="K426" s="35">
        <v>79</v>
      </c>
      <c r="L426" s="49" t="s">
        <v>101</v>
      </c>
      <c r="M426" s="50" t="str">
        <f>VLOOKUP(Table6[[#This Row],[Product]],Table3[],2)</f>
        <v>Superwossname</v>
      </c>
      <c r="N426" s="50" t="str">
        <f t="shared" si="19"/>
        <v>Aug</v>
      </c>
      <c r="O426" s="56">
        <f t="shared" si="20"/>
        <v>2021</v>
      </c>
      <c r="P426" s="51">
        <f>VLOOKUP(Table6[[#This Row],[Product]],Table3[],3)</f>
        <v>3.49</v>
      </c>
      <c r="Q426" s="35">
        <f>VLOOKUP(Table6[[#This Row],[Product]],Table3[],4)</f>
        <v>20</v>
      </c>
      <c r="R426" s="35">
        <f>Table6[[#This Row],[Quantity]]*Table6[[#This Row],[Case]]</f>
        <v>1580</v>
      </c>
      <c r="S426" s="35">
        <f>Table6[[#This Row],[Total Sales]]*Table6[[#This Row],[Cost]]</f>
        <v>5514.2000000000007</v>
      </c>
    </row>
    <row r="427" spans="1:19" x14ac:dyDescent="0.3">
      <c r="A427" s="54">
        <v>439</v>
      </c>
      <c r="B427" s="35" t="s">
        <v>1653</v>
      </c>
      <c r="C427" s="35" t="s">
        <v>1654</v>
      </c>
      <c r="D427" s="35" t="s">
        <v>92</v>
      </c>
      <c r="E427" s="35" t="str">
        <f t="shared" si="18"/>
        <v>M/F</v>
      </c>
      <c r="F427" s="35">
        <v>30</v>
      </c>
      <c r="G427" s="35" t="s">
        <v>1655</v>
      </c>
      <c r="H427" s="35" t="s">
        <v>1656</v>
      </c>
      <c r="I427" s="35" t="s">
        <v>187</v>
      </c>
      <c r="J427" s="48" t="s">
        <v>13827</v>
      </c>
      <c r="K427" s="35">
        <v>78</v>
      </c>
      <c r="L427" s="49" t="s">
        <v>159</v>
      </c>
      <c r="M427" s="50" t="str">
        <f>VLOOKUP(Table6[[#This Row],[Product]],Table3[],2)</f>
        <v>Ultrathing V3</v>
      </c>
      <c r="N427" s="50" t="str">
        <f t="shared" si="19"/>
        <v>Sep</v>
      </c>
      <c r="O427" s="56">
        <f t="shared" si="20"/>
        <v>2020</v>
      </c>
      <c r="P427" s="51">
        <f>VLOOKUP(Table6[[#This Row],[Product]],Table3[],3)</f>
        <v>3.39</v>
      </c>
      <c r="Q427" s="35">
        <f>VLOOKUP(Table6[[#This Row],[Product]],Table3[],4)</f>
        <v>24</v>
      </c>
      <c r="R427" s="35">
        <f>Table6[[#This Row],[Quantity]]*Table6[[#This Row],[Case]]</f>
        <v>1872</v>
      </c>
      <c r="S427" s="35">
        <f>Table6[[#This Row],[Total Sales]]*Table6[[#This Row],[Cost]]</f>
        <v>6346.08</v>
      </c>
    </row>
    <row r="428" spans="1:19" x14ac:dyDescent="0.3">
      <c r="A428" s="54">
        <v>440</v>
      </c>
      <c r="B428" s="35" t="s">
        <v>1657</v>
      </c>
      <c r="C428" s="35" t="s">
        <v>1658</v>
      </c>
      <c r="D428" s="35" t="s">
        <v>28</v>
      </c>
      <c r="E428" s="35" t="str">
        <f t="shared" si="18"/>
        <v>M</v>
      </c>
      <c r="F428" s="35">
        <v>60</v>
      </c>
      <c r="G428" s="35" t="s">
        <v>1659</v>
      </c>
      <c r="H428" s="35" t="s">
        <v>1660</v>
      </c>
      <c r="I428" s="35" t="s">
        <v>32</v>
      </c>
      <c r="J428" s="48" t="s">
        <v>13828</v>
      </c>
      <c r="K428" s="35">
        <v>23</v>
      </c>
      <c r="L428" s="49" t="s">
        <v>39</v>
      </c>
      <c r="M428" s="50" t="str">
        <f>VLOOKUP(Table6[[#This Row],[Product]],Table3[],2)</f>
        <v>Ultrathing V1</v>
      </c>
      <c r="N428" s="50" t="str">
        <f t="shared" si="19"/>
        <v>Jul</v>
      </c>
      <c r="O428" s="56">
        <f t="shared" si="20"/>
        <v>2022</v>
      </c>
      <c r="P428" s="51">
        <f>VLOOKUP(Table6[[#This Row],[Product]],Table3[],3)</f>
        <v>1.79</v>
      </c>
      <c r="Q428" s="35">
        <f>VLOOKUP(Table6[[#This Row],[Product]],Table3[],4)</f>
        <v>17</v>
      </c>
      <c r="R428" s="35">
        <f>Table6[[#This Row],[Quantity]]*Table6[[#This Row],[Case]]</f>
        <v>391</v>
      </c>
      <c r="S428" s="35">
        <f>Table6[[#This Row],[Total Sales]]*Table6[[#This Row],[Cost]]</f>
        <v>699.89</v>
      </c>
    </row>
    <row r="429" spans="1:19" x14ac:dyDescent="0.3">
      <c r="A429" s="54">
        <v>442</v>
      </c>
      <c r="B429" s="35" t="s">
        <v>1664</v>
      </c>
      <c r="C429" s="35" t="s">
        <v>1665</v>
      </c>
      <c r="D429" s="35" t="s">
        <v>15</v>
      </c>
      <c r="E429" s="35" t="str">
        <f t="shared" si="18"/>
        <v>F</v>
      </c>
      <c r="F429" s="35">
        <v>60</v>
      </c>
      <c r="G429" s="35" t="s">
        <v>1666</v>
      </c>
      <c r="H429" s="35" t="s">
        <v>1667</v>
      </c>
      <c r="I429" s="35" t="s">
        <v>32</v>
      </c>
      <c r="J429" s="48">
        <v>44288</v>
      </c>
      <c r="K429" s="35">
        <v>63</v>
      </c>
      <c r="L429" s="49" t="s">
        <v>159</v>
      </c>
      <c r="M429" s="50" t="str">
        <f>VLOOKUP(Table6[[#This Row],[Product]],Table3[],2)</f>
        <v>Ultrathing V3</v>
      </c>
      <c r="N429" s="50" t="str">
        <f t="shared" si="19"/>
        <v>Apr</v>
      </c>
      <c r="O429" s="56">
        <f t="shared" si="20"/>
        <v>2021</v>
      </c>
      <c r="P429" s="51">
        <f>VLOOKUP(Table6[[#This Row],[Product]],Table3[],3)</f>
        <v>3.39</v>
      </c>
      <c r="Q429" s="35">
        <f>VLOOKUP(Table6[[#This Row],[Product]],Table3[],4)</f>
        <v>24</v>
      </c>
      <c r="R429" s="35">
        <f>Table6[[#This Row],[Quantity]]*Table6[[#This Row],[Case]]</f>
        <v>1512</v>
      </c>
      <c r="S429" s="35">
        <f>Table6[[#This Row],[Total Sales]]*Table6[[#This Row],[Cost]]</f>
        <v>5125.68</v>
      </c>
    </row>
    <row r="430" spans="1:19" x14ac:dyDescent="0.3">
      <c r="A430" s="54">
        <v>443</v>
      </c>
      <c r="B430" s="35" t="s">
        <v>1668</v>
      </c>
      <c r="C430" s="35" t="s">
        <v>1669</v>
      </c>
      <c r="D430" s="35" t="s">
        <v>15</v>
      </c>
      <c r="E430" s="35" t="str">
        <f t="shared" si="18"/>
        <v>F</v>
      </c>
      <c r="F430" s="35">
        <v>30</v>
      </c>
      <c r="G430" s="35" t="s">
        <v>1670</v>
      </c>
      <c r="H430" s="35" t="s">
        <v>1022</v>
      </c>
      <c r="I430" s="35" t="s">
        <v>164</v>
      </c>
      <c r="J430" s="48">
        <v>44348</v>
      </c>
      <c r="K430" s="35">
        <v>22</v>
      </c>
      <c r="L430" s="49" t="s">
        <v>70</v>
      </c>
      <c r="M430" s="50" t="str">
        <f>VLOOKUP(Table6[[#This Row],[Product]],Table3[],2)</f>
        <v>Megawidget M</v>
      </c>
      <c r="N430" s="50" t="str">
        <f t="shared" si="19"/>
        <v>Jun</v>
      </c>
      <c r="O430" s="56">
        <f t="shared" si="20"/>
        <v>2021</v>
      </c>
      <c r="P430" s="51">
        <f>VLOOKUP(Table6[[#This Row],[Product]],Table3[],3)</f>
        <v>1.29</v>
      </c>
      <c r="Q430" s="35">
        <f>VLOOKUP(Table6[[#This Row],[Product]],Table3[],4)</f>
        <v>24</v>
      </c>
      <c r="R430" s="35">
        <f>Table6[[#This Row],[Quantity]]*Table6[[#This Row],[Case]]</f>
        <v>528</v>
      </c>
      <c r="S430" s="35">
        <f>Table6[[#This Row],[Total Sales]]*Table6[[#This Row],[Cost]]</f>
        <v>681.12</v>
      </c>
    </row>
    <row r="431" spans="1:19" x14ac:dyDescent="0.3">
      <c r="A431" s="54">
        <v>444</v>
      </c>
      <c r="B431" s="35" t="s">
        <v>1671</v>
      </c>
      <c r="C431" s="35" t="s">
        <v>1672</v>
      </c>
      <c r="D431" s="35" t="s">
        <v>28</v>
      </c>
      <c r="E431" s="35" t="str">
        <f t="shared" si="18"/>
        <v>M</v>
      </c>
      <c r="F431" s="35">
        <v>90</v>
      </c>
      <c r="G431" s="35" t="s">
        <v>1673</v>
      </c>
      <c r="H431" s="35" t="s">
        <v>1674</v>
      </c>
      <c r="I431" s="35" t="s">
        <v>25</v>
      </c>
      <c r="J431" s="48">
        <v>43891</v>
      </c>
      <c r="K431" s="35">
        <v>57</v>
      </c>
      <c r="L431" s="49" t="s">
        <v>54</v>
      </c>
      <c r="M431" s="50" t="str">
        <f>VLOOKUP(Table6[[#This Row],[Product]],Table3[],2)</f>
        <v>Megawidget S</v>
      </c>
      <c r="N431" s="50" t="str">
        <f t="shared" si="19"/>
        <v>Mar</v>
      </c>
      <c r="O431" s="56">
        <f t="shared" si="20"/>
        <v>2020</v>
      </c>
      <c r="P431" s="51">
        <f>VLOOKUP(Table6[[#This Row],[Product]],Table3[],3)</f>
        <v>0.69</v>
      </c>
      <c r="Q431" s="35">
        <f>VLOOKUP(Table6[[#This Row],[Product]],Table3[],4)</f>
        <v>24</v>
      </c>
      <c r="R431" s="35">
        <f>Table6[[#This Row],[Quantity]]*Table6[[#This Row],[Case]]</f>
        <v>1368</v>
      </c>
      <c r="S431" s="35">
        <f>Table6[[#This Row],[Total Sales]]*Table6[[#This Row],[Cost]]</f>
        <v>943.92</v>
      </c>
    </row>
    <row r="432" spans="1:19" x14ac:dyDescent="0.3">
      <c r="A432" s="54">
        <v>445</v>
      </c>
      <c r="B432" s="35" t="s">
        <v>1675</v>
      </c>
      <c r="C432" s="35" t="s">
        <v>722</v>
      </c>
      <c r="D432" s="35" t="s">
        <v>15</v>
      </c>
      <c r="E432" s="35" t="str">
        <f t="shared" si="18"/>
        <v>F</v>
      </c>
      <c r="F432" s="35">
        <v>90</v>
      </c>
      <c r="G432" s="35" t="s">
        <v>1676</v>
      </c>
      <c r="H432" s="35" t="s">
        <v>655</v>
      </c>
      <c r="I432" s="35" t="s">
        <v>32</v>
      </c>
      <c r="J432" s="48" t="s">
        <v>13829</v>
      </c>
      <c r="K432" s="35">
        <v>49</v>
      </c>
      <c r="L432" s="49" t="s">
        <v>20</v>
      </c>
      <c r="M432" s="50" t="str">
        <f>VLOOKUP(Table6[[#This Row],[Product]],Table3[],2)</f>
        <v>Hyperwotsit</v>
      </c>
      <c r="N432" s="50" t="str">
        <f t="shared" si="19"/>
        <v>Nov</v>
      </c>
      <c r="O432" s="56">
        <f t="shared" si="20"/>
        <v>2022</v>
      </c>
      <c r="P432" s="51">
        <f>VLOOKUP(Table6[[#This Row],[Product]],Table3[],3)</f>
        <v>2.0099999999999998</v>
      </c>
      <c r="Q432" s="35">
        <f>VLOOKUP(Table6[[#This Row],[Product]],Table3[],4)</f>
        <v>20</v>
      </c>
      <c r="R432" s="35">
        <f>Table6[[#This Row],[Quantity]]*Table6[[#This Row],[Case]]</f>
        <v>980</v>
      </c>
      <c r="S432" s="35">
        <f>Table6[[#This Row],[Total Sales]]*Table6[[#This Row],[Cost]]</f>
        <v>1969.7999999999997</v>
      </c>
    </row>
    <row r="433" spans="1:19" x14ac:dyDescent="0.3">
      <c r="A433" s="54">
        <v>446</v>
      </c>
      <c r="B433" s="35" t="s">
        <v>1677</v>
      </c>
      <c r="C433" s="35" t="s">
        <v>1678</v>
      </c>
      <c r="D433" s="35" t="s">
        <v>28</v>
      </c>
      <c r="E433" s="35" t="str">
        <f t="shared" si="18"/>
        <v>M</v>
      </c>
      <c r="F433" s="35">
        <v>60</v>
      </c>
      <c r="G433" s="35" t="s">
        <v>1679</v>
      </c>
      <c r="H433" s="35" t="s">
        <v>1680</v>
      </c>
      <c r="I433" s="35" t="s">
        <v>19</v>
      </c>
      <c r="J433" s="48">
        <v>44021</v>
      </c>
      <c r="K433" s="35">
        <v>50</v>
      </c>
      <c r="L433" s="49" t="s">
        <v>159</v>
      </c>
      <c r="M433" s="50" t="str">
        <f>VLOOKUP(Table6[[#This Row],[Product]],Table3[],2)</f>
        <v>Ultrathing V3</v>
      </c>
      <c r="N433" s="50" t="str">
        <f t="shared" si="19"/>
        <v>Jul</v>
      </c>
      <c r="O433" s="56">
        <f t="shared" si="20"/>
        <v>2020</v>
      </c>
      <c r="P433" s="51">
        <f>VLOOKUP(Table6[[#This Row],[Product]],Table3[],3)</f>
        <v>3.39</v>
      </c>
      <c r="Q433" s="35">
        <f>VLOOKUP(Table6[[#This Row],[Product]],Table3[],4)</f>
        <v>24</v>
      </c>
      <c r="R433" s="35">
        <f>Table6[[#This Row],[Quantity]]*Table6[[#This Row],[Case]]</f>
        <v>1200</v>
      </c>
      <c r="S433" s="35">
        <f>Table6[[#This Row],[Total Sales]]*Table6[[#This Row],[Cost]]</f>
        <v>4068</v>
      </c>
    </row>
    <row r="434" spans="1:19" x14ac:dyDescent="0.3">
      <c r="A434" s="54">
        <v>447</v>
      </c>
      <c r="B434" s="35" t="s">
        <v>1681</v>
      </c>
      <c r="C434" s="35" t="s">
        <v>1682</v>
      </c>
      <c r="D434" s="35" t="s">
        <v>51</v>
      </c>
      <c r="E434" s="35" t="str">
        <f t="shared" si="18"/>
        <v>F</v>
      </c>
      <c r="F434" s="35">
        <v>90</v>
      </c>
      <c r="G434" s="35" t="s">
        <v>1683</v>
      </c>
      <c r="H434" s="35" t="s">
        <v>685</v>
      </c>
      <c r="I434" s="35" t="s">
        <v>686</v>
      </c>
      <c r="J434" s="48" t="s">
        <v>13702</v>
      </c>
      <c r="K434" s="35">
        <v>59</v>
      </c>
      <c r="L434" s="49" t="s">
        <v>64</v>
      </c>
      <c r="M434" s="50" t="str">
        <f>VLOOKUP(Table6[[#This Row],[Product]],Table3[],2)</f>
        <v>Ultrathing V4</v>
      </c>
      <c r="N434" s="50" t="str">
        <f t="shared" si="19"/>
        <v>Nov</v>
      </c>
      <c r="O434" s="56">
        <f t="shared" si="20"/>
        <v>2020</v>
      </c>
      <c r="P434" s="51">
        <f>VLOOKUP(Table6[[#This Row],[Product]],Table3[],3)</f>
        <v>3.99</v>
      </c>
      <c r="Q434" s="35">
        <f>VLOOKUP(Table6[[#This Row],[Product]],Table3[],4)</f>
        <v>24</v>
      </c>
      <c r="R434" s="35">
        <f>Table6[[#This Row],[Quantity]]*Table6[[#This Row],[Case]]</f>
        <v>1416</v>
      </c>
      <c r="S434" s="35">
        <f>Table6[[#This Row],[Total Sales]]*Table6[[#This Row],[Cost]]</f>
        <v>5649.84</v>
      </c>
    </row>
    <row r="435" spans="1:19" x14ac:dyDescent="0.3">
      <c r="A435" s="54">
        <v>448</v>
      </c>
      <c r="B435" s="35" t="s">
        <v>1684</v>
      </c>
      <c r="C435" s="35" t="s">
        <v>1685</v>
      </c>
      <c r="D435" s="35" t="s">
        <v>28</v>
      </c>
      <c r="E435" s="35" t="str">
        <f t="shared" si="18"/>
        <v>M</v>
      </c>
      <c r="F435" s="35">
        <v>60</v>
      </c>
      <c r="G435" s="35" t="s">
        <v>1686</v>
      </c>
      <c r="H435" s="35" t="s">
        <v>510</v>
      </c>
      <c r="I435" s="35" t="s">
        <v>32</v>
      </c>
      <c r="J435" s="48">
        <v>44106</v>
      </c>
      <c r="K435" s="35">
        <v>16</v>
      </c>
      <c r="L435" s="49" t="s">
        <v>39</v>
      </c>
      <c r="M435" s="50" t="str">
        <f>VLOOKUP(Table6[[#This Row],[Product]],Table3[],2)</f>
        <v>Ultrathing V1</v>
      </c>
      <c r="N435" s="50" t="str">
        <f t="shared" si="19"/>
        <v>Oct</v>
      </c>
      <c r="O435" s="56">
        <f t="shared" si="20"/>
        <v>2020</v>
      </c>
      <c r="P435" s="51">
        <f>VLOOKUP(Table6[[#This Row],[Product]],Table3[],3)</f>
        <v>1.79</v>
      </c>
      <c r="Q435" s="35">
        <f>VLOOKUP(Table6[[#This Row],[Product]],Table3[],4)</f>
        <v>17</v>
      </c>
      <c r="R435" s="35">
        <f>Table6[[#This Row],[Quantity]]*Table6[[#This Row],[Case]]</f>
        <v>272</v>
      </c>
      <c r="S435" s="35">
        <f>Table6[[#This Row],[Total Sales]]*Table6[[#This Row],[Cost]]</f>
        <v>486.88</v>
      </c>
    </row>
    <row r="436" spans="1:19" x14ac:dyDescent="0.3">
      <c r="A436" s="54">
        <v>449</v>
      </c>
      <c r="B436" s="35" t="s">
        <v>1687</v>
      </c>
      <c r="C436" s="35" t="s">
        <v>1688</v>
      </c>
      <c r="D436" s="35" t="s">
        <v>117</v>
      </c>
      <c r="E436" s="35" t="str">
        <f t="shared" si="18"/>
        <v>M/F</v>
      </c>
      <c r="F436" s="35">
        <v>90</v>
      </c>
      <c r="G436" s="35" t="s">
        <v>1689</v>
      </c>
      <c r="H436" s="35" t="s">
        <v>1690</v>
      </c>
      <c r="I436" s="35" t="s">
        <v>208</v>
      </c>
      <c r="J436" s="48" t="s">
        <v>13751</v>
      </c>
      <c r="K436" s="35">
        <v>74</v>
      </c>
      <c r="L436" s="49" t="s">
        <v>33</v>
      </c>
      <c r="M436" s="50" t="str">
        <f>VLOOKUP(Table6[[#This Row],[Product]],Table3[],2)</f>
        <v>Megawidget L</v>
      </c>
      <c r="N436" s="50" t="str">
        <f t="shared" si="19"/>
        <v>Jan</v>
      </c>
      <c r="O436" s="56">
        <f t="shared" si="20"/>
        <v>2020</v>
      </c>
      <c r="P436" s="51">
        <f>VLOOKUP(Table6[[#This Row],[Product]],Table3[],3)</f>
        <v>1.79</v>
      </c>
      <c r="Q436" s="35">
        <f>VLOOKUP(Table6[[#This Row],[Product]],Table3[],4)</f>
        <v>24</v>
      </c>
      <c r="R436" s="35">
        <f>Table6[[#This Row],[Quantity]]*Table6[[#This Row],[Case]]</f>
        <v>1776</v>
      </c>
      <c r="S436" s="35">
        <f>Table6[[#This Row],[Total Sales]]*Table6[[#This Row],[Cost]]</f>
        <v>3179.04</v>
      </c>
    </row>
    <row r="437" spans="1:19" x14ac:dyDescent="0.3">
      <c r="A437" s="54">
        <v>450</v>
      </c>
      <c r="B437" s="35" t="s">
        <v>1691</v>
      </c>
      <c r="C437" s="35" t="s">
        <v>1692</v>
      </c>
      <c r="D437" s="35" t="s">
        <v>15</v>
      </c>
      <c r="E437" s="35" t="str">
        <f t="shared" si="18"/>
        <v>F</v>
      </c>
      <c r="F437" s="35">
        <v>90</v>
      </c>
      <c r="G437" s="35" t="s">
        <v>1693</v>
      </c>
      <c r="H437" s="35" t="s">
        <v>1694</v>
      </c>
      <c r="I437" s="35" t="s">
        <v>32</v>
      </c>
      <c r="J437" s="48">
        <v>44630</v>
      </c>
      <c r="K437" s="35">
        <v>95</v>
      </c>
      <c r="L437" s="49" t="s">
        <v>54</v>
      </c>
      <c r="M437" s="50" t="str">
        <f>VLOOKUP(Table6[[#This Row],[Product]],Table3[],2)</f>
        <v>Megawidget S</v>
      </c>
      <c r="N437" s="50" t="str">
        <f t="shared" si="19"/>
        <v>Mar</v>
      </c>
      <c r="O437" s="56">
        <f t="shared" si="20"/>
        <v>2022</v>
      </c>
      <c r="P437" s="51">
        <f>VLOOKUP(Table6[[#This Row],[Product]],Table3[],3)</f>
        <v>0.69</v>
      </c>
      <c r="Q437" s="35">
        <f>VLOOKUP(Table6[[#This Row],[Product]],Table3[],4)</f>
        <v>24</v>
      </c>
      <c r="R437" s="35">
        <f>Table6[[#This Row],[Quantity]]*Table6[[#This Row],[Case]]</f>
        <v>2280</v>
      </c>
      <c r="S437" s="35">
        <f>Table6[[#This Row],[Total Sales]]*Table6[[#This Row],[Cost]]</f>
        <v>1573.1999999999998</v>
      </c>
    </row>
    <row r="438" spans="1:19" x14ac:dyDescent="0.3">
      <c r="A438" s="54">
        <v>451</v>
      </c>
      <c r="B438" s="35" t="s">
        <v>1695</v>
      </c>
      <c r="C438" s="35" t="s">
        <v>1696</v>
      </c>
      <c r="D438" s="35" t="s">
        <v>51</v>
      </c>
      <c r="E438" s="35" t="str">
        <f t="shared" si="18"/>
        <v>F</v>
      </c>
      <c r="F438" s="35">
        <v>60</v>
      </c>
      <c r="G438" s="35" t="s">
        <v>1697</v>
      </c>
      <c r="H438" s="35" t="s">
        <v>1556</v>
      </c>
      <c r="I438" s="35" t="s">
        <v>1311</v>
      </c>
      <c r="J438" s="48" t="s">
        <v>13725</v>
      </c>
      <c r="K438" s="35">
        <v>34</v>
      </c>
      <c r="L438" s="49" t="s">
        <v>33</v>
      </c>
      <c r="M438" s="50" t="str">
        <f>VLOOKUP(Table6[[#This Row],[Product]],Table3[],2)</f>
        <v>Megawidget L</v>
      </c>
      <c r="N438" s="50" t="str">
        <f t="shared" si="19"/>
        <v>Nov</v>
      </c>
      <c r="O438" s="56">
        <f t="shared" si="20"/>
        <v>2021</v>
      </c>
      <c r="P438" s="51">
        <f>VLOOKUP(Table6[[#This Row],[Product]],Table3[],3)</f>
        <v>1.79</v>
      </c>
      <c r="Q438" s="35">
        <f>VLOOKUP(Table6[[#This Row],[Product]],Table3[],4)</f>
        <v>24</v>
      </c>
      <c r="R438" s="35">
        <f>Table6[[#This Row],[Quantity]]*Table6[[#This Row],[Case]]</f>
        <v>816</v>
      </c>
      <c r="S438" s="35">
        <f>Table6[[#This Row],[Total Sales]]*Table6[[#This Row],[Cost]]</f>
        <v>1460.64</v>
      </c>
    </row>
    <row r="439" spans="1:19" x14ac:dyDescent="0.3">
      <c r="A439" s="54">
        <v>452</v>
      </c>
      <c r="B439" s="35" t="s">
        <v>1657</v>
      </c>
      <c r="C439" s="35" t="s">
        <v>1698</v>
      </c>
      <c r="D439" s="35" t="s">
        <v>28</v>
      </c>
      <c r="E439" s="35" t="str">
        <f t="shared" si="18"/>
        <v>M</v>
      </c>
      <c r="F439" s="35">
        <v>30</v>
      </c>
      <c r="G439" s="35" t="s">
        <v>1697</v>
      </c>
      <c r="H439" s="35" t="s">
        <v>1473</v>
      </c>
      <c r="I439" s="35" t="s">
        <v>38</v>
      </c>
      <c r="J439" s="48" t="s">
        <v>13780</v>
      </c>
      <c r="K439" s="35">
        <v>61</v>
      </c>
      <c r="L439" s="49" t="s">
        <v>45</v>
      </c>
      <c r="M439" s="50" t="str">
        <f>VLOOKUP(Table6[[#This Row],[Product]],Table3[],2)</f>
        <v>Gigastuff</v>
      </c>
      <c r="N439" s="50" t="str">
        <f t="shared" si="19"/>
        <v>Feb</v>
      </c>
      <c r="O439" s="56">
        <f t="shared" si="20"/>
        <v>2020</v>
      </c>
      <c r="P439" s="51">
        <f>VLOOKUP(Table6[[#This Row],[Product]],Table3[],3)</f>
        <v>1.89</v>
      </c>
      <c r="Q439" s="35">
        <f>VLOOKUP(Table6[[#This Row],[Product]],Table3[],4)</f>
        <v>18</v>
      </c>
      <c r="R439" s="35">
        <f>Table6[[#This Row],[Quantity]]*Table6[[#This Row],[Case]]</f>
        <v>1098</v>
      </c>
      <c r="S439" s="35">
        <f>Table6[[#This Row],[Total Sales]]*Table6[[#This Row],[Cost]]</f>
        <v>2075.2199999999998</v>
      </c>
    </row>
    <row r="440" spans="1:19" x14ac:dyDescent="0.3">
      <c r="A440" s="54">
        <v>453</v>
      </c>
      <c r="B440" s="35" t="s">
        <v>1699</v>
      </c>
      <c r="C440" s="35" t="s">
        <v>1700</v>
      </c>
      <c r="D440" s="35" t="s">
        <v>28</v>
      </c>
      <c r="E440" s="35" t="str">
        <f t="shared" si="18"/>
        <v>M</v>
      </c>
      <c r="F440" s="35">
        <v>30</v>
      </c>
      <c r="G440" s="35" t="s">
        <v>1701</v>
      </c>
      <c r="H440" s="35" t="s">
        <v>685</v>
      </c>
      <c r="I440" s="35" t="s">
        <v>686</v>
      </c>
      <c r="J440" s="48" t="s">
        <v>13830</v>
      </c>
      <c r="K440" s="35">
        <v>36</v>
      </c>
      <c r="L440" s="49" t="s">
        <v>64</v>
      </c>
      <c r="M440" s="50" t="str">
        <f>VLOOKUP(Table6[[#This Row],[Product]],Table3[],2)</f>
        <v>Ultrathing V4</v>
      </c>
      <c r="N440" s="50" t="str">
        <f t="shared" si="19"/>
        <v>Dec</v>
      </c>
      <c r="O440" s="56">
        <f t="shared" si="20"/>
        <v>2021</v>
      </c>
      <c r="P440" s="51">
        <f>VLOOKUP(Table6[[#This Row],[Product]],Table3[],3)</f>
        <v>3.99</v>
      </c>
      <c r="Q440" s="35">
        <f>VLOOKUP(Table6[[#This Row],[Product]],Table3[],4)</f>
        <v>24</v>
      </c>
      <c r="R440" s="35">
        <f>Table6[[#This Row],[Quantity]]*Table6[[#This Row],[Case]]</f>
        <v>864</v>
      </c>
      <c r="S440" s="35">
        <f>Table6[[#This Row],[Total Sales]]*Table6[[#This Row],[Cost]]</f>
        <v>3447.36</v>
      </c>
    </row>
    <row r="441" spans="1:19" x14ac:dyDescent="0.3">
      <c r="A441" s="54">
        <v>454</v>
      </c>
      <c r="B441" s="35" t="s">
        <v>1702</v>
      </c>
      <c r="C441" s="35" t="s">
        <v>1703</v>
      </c>
      <c r="D441" s="35" t="s">
        <v>51</v>
      </c>
      <c r="E441" s="35" t="str">
        <f t="shared" si="18"/>
        <v>F</v>
      </c>
      <c r="F441" s="35">
        <v>60</v>
      </c>
      <c r="G441" s="35" t="s">
        <v>1704</v>
      </c>
      <c r="H441" s="35" t="s">
        <v>1177</v>
      </c>
      <c r="I441" s="35" t="s">
        <v>32</v>
      </c>
      <c r="J441" s="48">
        <v>44239</v>
      </c>
      <c r="K441" s="35">
        <v>50</v>
      </c>
      <c r="L441" s="49" t="s">
        <v>80</v>
      </c>
      <c r="M441" s="50" t="str">
        <f>VLOOKUP(Table6[[#This Row],[Product]],Table3[],2)</f>
        <v>Ultrathing V2</v>
      </c>
      <c r="N441" s="50" t="str">
        <f t="shared" si="19"/>
        <v>Feb</v>
      </c>
      <c r="O441" s="56">
        <f t="shared" si="20"/>
        <v>2021</v>
      </c>
      <c r="P441" s="51">
        <f>VLOOKUP(Table6[[#This Row],[Product]],Table3[],3)</f>
        <v>2.95</v>
      </c>
      <c r="Q441" s="35">
        <f>VLOOKUP(Table6[[#This Row],[Product]],Table3[],4)</f>
        <v>20</v>
      </c>
      <c r="R441" s="35">
        <f>Table6[[#This Row],[Quantity]]*Table6[[#This Row],[Case]]</f>
        <v>1000</v>
      </c>
      <c r="S441" s="35">
        <f>Table6[[#This Row],[Total Sales]]*Table6[[#This Row],[Cost]]</f>
        <v>2950</v>
      </c>
    </row>
    <row r="442" spans="1:19" x14ac:dyDescent="0.3">
      <c r="A442" s="54">
        <v>455</v>
      </c>
      <c r="B442" s="35" t="s">
        <v>1705</v>
      </c>
      <c r="C442" s="35" t="s">
        <v>1706</v>
      </c>
      <c r="D442" s="35" t="s">
        <v>15</v>
      </c>
      <c r="E442" s="35" t="str">
        <f t="shared" si="18"/>
        <v>F</v>
      </c>
      <c r="F442" s="35">
        <v>30</v>
      </c>
      <c r="G442" s="35" t="s">
        <v>1707</v>
      </c>
      <c r="H442" s="35" t="s">
        <v>1708</v>
      </c>
      <c r="I442" s="35" t="s">
        <v>124</v>
      </c>
      <c r="J442" s="48">
        <v>44743</v>
      </c>
      <c r="K442" s="35">
        <v>94</v>
      </c>
      <c r="L442" s="49" t="s">
        <v>20</v>
      </c>
      <c r="M442" s="50" t="str">
        <f>VLOOKUP(Table6[[#This Row],[Product]],Table3[],2)</f>
        <v>Hyperwotsit</v>
      </c>
      <c r="N442" s="50" t="str">
        <f t="shared" si="19"/>
        <v>Jul</v>
      </c>
      <c r="O442" s="56">
        <f t="shared" si="20"/>
        <v>2022</v>
      </c>
      <c r="P442" s="51">
        <f>VLOOKUP(Table6[[#This Row],[Product]],Table3[],3)</f>
        <v>2.0099999999999998</v>
      </c>
      <c r="Q442" s="35">
        <f>VLOOKUP(Table6[[#This Row],[Product]],Table3[],4)</f>
        <v>20</v>
      </c>
      <c r="R442" s="35">
        <f>Table6[[#This Row],[Quantity]]*Table6[[#This Row],[Case]]</f>
        <v>1880</v>
      </c>
      <c r="S442" s="35">
        <f>Table6[[#This Row],[Total Sales]]*Table6[[#This Row],[Cost]]</f>
        <v>3778.7999999999997</v>
      </c>
    </row>
    <row r="443" spans="1:19" x14ac:dyDescent="0.3">
      <c r="A443" s="54">
        <v>456</v>
      </c>
      <c r="B443" s="35" t="s">
        <v>1709</v>
      </c>
      <c r="C443" s="35" t="s">
        <v>1710</v>
      </c>
      <c r="D443" s="35" t="s">
        <v>51</v>
      </c>
      <c r="E443" s="35" t="str">
        <f t="shared" si="18"/>
        <v>F</v>
      </c>
      <c r="F443" s="35">
        <v>90</v>
      </c>
      <c r="G443" s="35" t="s">
        <v>1711</v>
      </c>
      <c r="H443" s="35" t="s">
        <v>1712</v>
      </c>
      <c r="I443" s="35" t="s">
        <v>187</v>
      </c>
      <c r="J443" s="48" t="s">
        <v>13696</v>
      </c>
      <c r="K443" s="35">
        <v>64</v>
      </c>
      <c r="L443" s="49" t="s">
        <v>33</v>
      </c>
      <c r="M443" s="50" t="str">
        <f>VLOOKUP(Table6[[#This Row],[Product]],Table3[],2)</f>
        <v>Megawidget L</v>
      </c>
      <c r="N443" s="50" t="str">
        <f t="shared" si="19"/>
        <v>Jan</v>
      </c>
      <c r="O443" s="56">
        <f t="shared" si="20"/>
        <v>2020</v>
      </c>
      <c r="P443" s="51">
        <f>VLOOKUP(Table6[[#This Row],[Product]],Table3[],3)</f>
        <v>1.79</v>
      </c>
      <c r="Q443" s="35">
        <f>VLOOKUP(Table6[[#This Row],[Product]],Table3[],4)</f>
        <v>24</v>
      </c>
      <c r="R443" s="35">
        <f>Table6[[#This Row],[Quantity]]*Table6[[#This Row],[Case]]</f>
        <v>1536</v>
      </c>
      <c r="S443" s="35">
        <f>Table6[[#This Row],[Total Sales]]*Table6[[#This Row],[Cost]]</f>
        <v>2749.44</v>
      </c>
    </row>
    <row r="444" spans="1:19" x14ac:dyDescent="0.3">
      <c r="A444" s="54">
        <v>457</v>
      </c>
      <c r="B444" s="35" t="s">
        <v>1713</v>
      </c>
      <c r="C444" s="35" t="s">
        <v>1714</v>
      </c>
      <c r="D444" s="35" t="s">
        <v>15</v>
      </c>
      <c r="E444" s="35" t="str">
        <f t="shared" si="18"/>
        <v>F</v>
      </c>
      <c r="F444" s="35">
        <v>60</v>
      </c>
      <c r="G444" s="35" t="s">
        <v>1715</v>
      </c>
      <c r="H444" s="35" t="s">
        <v>1716</v>
      </c>
      <c r="I444" s="35" t="s">
        <v>425</v>
      </c>
      <c r="J444" s="48" t="s">
        <v>13831</v>
      </c>
      <c r="K444" s="35">
        <v>84</v>
      </c>
      <c r="L444" s="49" t="s">
        <v>159</v>
      </c>
      <c r="M444" s="50" t="str">
        <f>VLOOKUP(Table6[[#This Row],[Product]],Table3[],2)</f>
        <v>Ultrathing V3</v>
      </c>
      <c r="N444" s="50" t="str">
        <f t="shared" si="19"/>
        <v>Feb</v>
      </c>
      <c r="O444" s="56">
        <f t="shared" si="20"/>
        <v>2021</v>
      </c>
      <c r="P444" s="51">
        <f>VLOOKUP(Table6[[#This Row],[Product]],Table3[],3)</f>
        <v>3.39</v>
      </c>
      <c r="Q444" s="35">
        <f>VLOOKUP(Table6[[#This Row],[Product]],Table3[],4)</f>
        <v>24</v>
      </c>
      <c r="R444" s="35">
        <f>Table6[[#This Row],[Quantity]]*Table6[[#This Row],[Case]]</f>
        <v>2016</v>
      </c>
      <c r="S444" s="35">
        <f>Table6[[#This Row],[Total Sales]]*Table6[[#This Row],[Cost]]</f>
        <v>6834.2400000000007</v>
      </c>
    </row>
    <row r="445" spans="1:19" x14ac:dyDescent="0.3">
      <c r="A445" s="54">
        <v>458</v>
      </c>
      <c r="B445" s="35" t="s">
        <v>642</v>
      </c>
      <c r="C445" s="35" t="s">
        <v>1717</v>
      </c>
      <c r="D445" s="35" t="s">
        <v>28</v>
      </c>
      <c r="E445" s="35" t="str">
        <f t="shared" si="18"/>
        <v>M</v>
      </c>
      <c r="F445" s="35">
        <v>90</v>
      </c>
      <c r="G445" s="35" t="s">
        <v>1718</v>
      </c>
      <c r="H445" s="35" t="s">
        <v>1719</v>
      </c>
      <c r="I445" s="35" t="s">
        <v>38</v>
      </c>
      <c r="J445" s="48" t="s">
        <v>13832</v>
      </c>
      <c r="K445" s="35">
        <v>89</v>
      </c>
      <c r="L445" s="49" t="s">
        <v>54</v>
      </c>
      <c r="M445" s="50" t="str">
        <f>VLOOKUP(Table6[[#This Row],[Product]],Table3[],2)</f>
        <v>Megawidget S</v>
      </c>
      <c r="N445" s="50" t="str">
        <f t="shared" si="19"/>
        <v>Oct</v>
      </c>
      <c r="O445" s="56">
        <f t="shared" si="20"/>
        <v>2022</v>
      </c>
      <c r="P445" s="51">
        <f>VLOOKUP(Table6[[#This Row],[Product]],Table3[],3)</f>
        <v>0.69</v>
      </c>
      <c r="Q445" s="35">
        <f>VLOOKUP(Table6[[#This Row],[Product]],Table3[],4)</f>
        <v>24</v>
      </c>
      <c r="R445" s="35">
        <f>Table6[[#This Row],[Quantity]]*Table6[[#This Row],[Case]]</f>
        <v>2136</v>
      </c>
      <c r="S445" s="35">
        <f>Table6[[#This Row],[Total Sales]]*Table6[[#This Row],[Cost]]</f>
        <v>1473.84</v>
      </c>
    </row>
    <row r="446" spans="1:19" x14ac:dyDescent="0.3">
      <c r="A446" s="54">
        <v>459</v>
      </c>
      <c r="B446" s="35" t="s">
        <v>1720</v>
      </c>
      <c r="C446" s="35" t="s">
        <v>1721</v>
      </c>
      <c r="D446" s="35" t="s">
        <v>15</v>
      </c>
      <c r="E446" s="35" t="str">
        <f t="shared" si="18"/>
        <v>F</v>
      </c>
      <c r="F446" s="35">
        <v>30</v>
      </c>
      <c r="G446" s="35" t="s">
        <v>1722</v>
      </c>
      <c r="H446" s="35" t="s">
        <v>1723</v>
      </c>
      <c r="I446" s="35" t="s">
        <v>173</v>
      </c>
      <c r="J446" s="48">
        <v>44105</v>
      </c>
      <c r="K446" s="35">
        <v>3</v>
      </c>
      <c r="L446" s="49" t="s">
        <v>45</v>
      </c>
      <c r="M446" s="50" t="str">
        <f>VLOOKUP(Table6[[#This Row],[Product]],Table3[],2)</f>
        <v>Gigastuff</v>
      </c>
      <c r="N446" s="50" t="str">
        <f t="shared" si="19"/>
        <v>Oct</v>
      </c>
      <c r="O446" s="56">
        <f t="shared" si="20"/>
        <v>2020</v>
      </c>
      <c r="P446" s="51">
        <f>VLOOKUP(Table6[[#This Row],[Product]],Table3[],3)</f>
        <v>1.89</v>
      </c>
      <c r="Q446" s="35">
        <f>VLOOKUP(Table6[[#This Row],[Product]],Table3[],4)</f>
        <v>18</v>
      </c>
      <c r="R446" s="35">
        <f>Table6[[#This Row],[Quantity]]*Table6[[#This Row],[Case]]</f>
        <v>54</v>
      </c>
      <c r="S446" s="35">
        <f>Table6[[#This Row],[Total Sales]]*Table6[[#This Row],[Cost]]</f>
        <v>102.05999999999999</v>
      </c>
    </row>
    <row r="447" spans="1:19" x14ac:dyDescent="0.3">
      <c r="A447" s="54">
        <v>460</v>
      </c>
      <c r="B447" s="35" t="s">
        <v>1724</v>
      </c>
      <c r="C447" s="35" t="s">
        <v>629</v>
      </c>
      <c r="D447" s="35" t="s">
        <v>15</v>
      </c>
      <c r="E447" s="35" t="str">
        <f t="shared" si="18"/>
        <v>F</v>
      </c>
      <c r="F447" s="35">
        <v>60</v>
      </c>
      <c r="G447" s="35" t="s">
        <v>1725</v>
      </c>
      <c r="H447" s="35" t="s">
        <v>105</v>
      </c>
      <c r="I447" s="35" t="s">
        <v>32</v>
      </c>
      <c r="J447" s="48">
        <v>44013</v>
      </c>
      <c r="K447" s="35">
        <v>67</v>
      </c>
      <c r="L447" s="49" t="s">
        <v>20</v>
      </c>
      <c r="M447" s="50" t="str">
        <f>VLOOKUP(Table6[[#This Row],[Product]],Table3[],2)</f>
        <v>Hyperwotsit</v>
      </c>
      <c r="N447" s="50" t="str">
        <f t="shared" si="19"/>
        <v>Jul</v>
      </c>
      <c r="O447" s="56">
        <f t="shared" si="20"/>
        <v>2020</v>
      </c>
      <c r="P447" s="51">
        <f>VLOOKUP(Table6[[#This Row],[Product]],Table3[],3)</f>
        <v>2.0099999999999998</v>
      </c>
      <c r="Q447" s="35">
        <f>VLOOKUP(Table6[[#This Row],[Product]],Table3[],4)</f>
        <v>20</v>
      </c>
      <c r="R447" s="35">
        <f>Table6[[#This Row],[Quantity]]*Table6[[#This Row],[Case]]</f>
        <v>1340</v>
      </c>
      <c r="S447" s="35">
        <f>Table6[[#This Row],[Total Sales]]*Table6[[#This Row],[Cost]]</f>
        <v>2693.3999999999996</v>
      </c>
    </row>
    <row r="448" spans="1:19" x14ac:dyDescent="0.3">
      <c r="A448" s="54">
        <v>461</v>
      </c>
      <c r="B448" s="35" t="s">
        <v>1726</v>
      </c>
      <c r="C448" s="35" t="s">
        <v>1727</v>
      </c>
      <c r="D448" s="35" t="s">
        <v>51</v>
      </c>
      <c r="E448" s="35" t="str">
        <f t="shared" si="18"/>
        <v>F</v>
      </c>
      <c r="F448" s="35">
        <v>30</v>
      </c>
      <c r="G448" s="35" t="s">
        <v>1728</v>
      </c>
      <c r="H448" s="35" t="s">
        <v>1729</v>
      </c>
      <c r="I448" s="35" t="s">
        <v>32</v>
      </c>
      <c r="J448" s="48" t="s">
        <v>13648</v>
      </c>
      <c r="K448" s="35">
        <v>72</v>
      </c>
      <c r="L448" s="49" t="s">
        <v>159</v>
      </c>
      <c r="M448" s="50" t="str">
        <f>VLOOKUP(Table6[[#This Row],[Product]],Table3[],2)</f>
        <v>Ultrathing V3</v>
      </c>
      <c r="N448" s="50" t="str">
        <f t="shared" si="19"/>
        <v>Sep</v>
      </c>
      <c r="O448" s="56">
        <f t="shared" si="20"/>
        <v>2022</v>
      </c>
      <c r="P448" s="51">
        <f>VLOOKUP(Table6[[#This Row],[Product]],Table3[],3)</f>
        <v>3.39</v>
      </c>
      <c r="Q448" s="35">
        <f>VLOOKUP(Table6[[#This Row],[Product]],Table3[],4)</f>
        <v>24</v>
      </c>
      <c r="R448" s="35">
        <f>Table6[[#This Row],[Quantity]]*Table6[[#This Row],[Case]]</f>
        <v>1728</v>
      </c>
      <c r="S448" s="35">
        <f>Table6[[#This Row],[Total Sales]]*Table6[[#This Row],[Cost]]</f>
        <v>5857.92</v>
      </c>
    </row>
    <row r="449" spans="1:19" x14ac:dyDescent="0.3">
      <c r="A449" s="54">
        <v>462</v>
      </c>
      <c r="B449" s="35" t="s">
        <v>188</v>
      </c>
      <c r="C449" s="35" t="s">
        <v>1730</v>
      </c>
      <c r="D449" s="35" t="s">
        <v>15</v>
      </c>
      <c r="E449" s="35" t="str">
        <f t="shared" si="18"/>
        <v>F</v>
      </c>
      <c r="F449" s="35">
        <v>30</v>
      </c>
      <c r="G449" s="35" t="s">
        <v>1731</v>
      </c>
      <c r="H449" s="35" t="s">
        <v>1732</v>
      </c>
      <c r="I449" s="35" t="s">
        <v>1733</v>
      </c>
      <c r="J449" s="48">
        <v>44775</v>
      </c>
      <c r="K449" s="35">
        <v>4</v>
      </c>
      <c r="L449" s="49" t="s">
        <v>64</v>
      </c>
      <c r="M449" s="50" t="str">
        <f>VLOOKUP(Table6[[#This Row],[Product]],Table3[],2)</f>
        <v>Ultrathing V4</v>
      </c>
      <c r="N449" s="50" t="str">
        <f t="shared" si="19"/>
        <v>Aug</v>
      </c>
      <c r="O449" s="56">
        <f t="shared" si="20"/>
        <v>2022</v>
      </c>
      <c r="P449" s="51">
        <f>VLOOKUP(Table6[[#This Row],[Product]],Table3[],3)</f>
        <v>3.99</v>
      </c>
      <c r="Q449" s="35">
        <f>VLOOKUP(Table6[[#This Row],[Product]],Table3[],4)</f>
        <v>24</v>
      </c>
      <c r="R449" s="35">
        <f>Table6[[#This Row],[Quantity]]*Table6[[#This Row],[Case]]</f>
        <v>96</v>
      </c>
      <c r="S449" s="35">
        <f>Table6[[#This Row],[Total Sales]]*Table6[[#This Row],[Cost]]</f>
        <v>383.04</v>
      </c>
    </row>
    <row r="450" spans="1:19" x14ac:dyDescent="0.3">
      <c r="A450" s="54">
        <v>463</v>
      </c>
      <c r="B450" s="35" t="s">
        <v>1734</v>
      </c>
      <c r="C450" s="35" t="s">
        <v>770</v>
      </c>
      <c r="D450" s="35" t="s">
        <v>28</v>
      </c>
      <c r="E450" s="35" t="str">
        <f t="shared" si="18"/>
        <v>M</v>
      </c>
      <c r="F450" s="35">
        <v>30</v>
      </c>
      <c r="G450" s="35" t="s">
        <v>1735</v>
      </c>
      <c r="H450" s="35" t="s">
        <v>818</v>
      </c>
      <c r="I450" s="35" t="s">
        <v>819</v>
      </c>
      <c r="J450" s="48" t="s">
        <v>13833</v>
      </c>
      <c r="K450" s="35">
        <v>68</v>
      </c>
      <c r="L450" s="49" t="s">
        <v>80</v>
      </c>
      <c r="M450" s="50" t="str">
        <f>VLOOKUP(Table6[[#This Row],[Product]],Table3[],2)</f>
        <v>Ultrathing V2</v>
      </c>
      <c r="N450" s="50" t="str">
        <f t="shared" si="19"/>
        <v>Jan</v>
      </c>
      <c r="O450" s="56">
        <f t="shared" si="20"/>
        <v>2021</v>
      </c>
      <c r="P450" s="51">
        <f>VLOOKUP(Table6[[#This Row],[Product]],Table3[],3)</f>
        <v>2.95</v>
      </c>
      <c r="Q450" s="35">
        <f>VLOOKUP(Table6[[#This Row],[Product]],Table3[],4)</f>
        <v>20</v>
      </c>
      <c r="R450" s="35">
        <f>Table6[[#This Row],[Quantity]]*Table6[[#This Row],[Case]]</f>
        <v>1360</v>
      </c>
      <c r="S450" s="35">
        <f>Table6[[#This Row],[Total Sales]]*Table6[[#This Row],[Cost]]</f>
        <v>4012.0000000000005</v>
      </c>
    </row>
    <row r="451" spans="1:19" x14ac:dyDescent="0.3">
      <c r="A451" s="54">
        <v>464</v>
      </c>
      <c r="B451" s="35" t="s">
        <v>1736</v>
      </c>
      <c r="C451" s="35" t="s">
        <v>1737</v>
      </c>
      <c r="D451" s="35" t="s">
        <v>15</v>
      </c>
      <c r="E451" s="35" t="str">
        <f t="shared" ref="E451:E514" si="21">IF(OR(D451="Mrs", D451="Miss", D451="Ms"), "F", IF(OR(D451="Mr"), "M", IF(OR(D451="Dr", D451="Prof", D451="Rev"), "M/F", "")))</f>
        <v>F</v>
      </c>
      <c r="F451" s="35">
        <v>30</v>
      </c>
      <c r="G451" s="35" t="s">
        <v>1738</v>
      </c>
      <c r="H451" s="35" t="s">
        <v>1739</v>
      </c>
      <c r="I451" s="35" t="s">
        <v>32</v>
      </c>
      <c r="J451" s="48" t="s">
        <v>13834</v>
      </c>
      <c r="K451" s="35">
        <v>52</v>
      </c>
      <c r="L451" s="49" t="s">
        <v>101</v>
      </c>
      <c r="M451" s="50" t="str">
        <f>VLOOKUP(Table6[[#This Row],[Product]],Table3[],2)</f>
        <v>Superwossname</v>
      </c>
      <c r="N451" s="50" t="str">
        <f t="shared" ref="N451:N514" si="22">TEXT(J451,"mmm")</f>
        <v>Apr</v>
      </c>
      <c r="O451" s="56">
        <f t="shared" ref="O451:O514" si="23">YEAR(J451)</f>
        <v>2020</v>
      </c>
      <c r="P451" s="51">
        <f>VLOOKUP(Table6[[#This Row],[Product]],Table3[],3)</f>
        <v>3.49</v>
      </c>
      <c r="Q451" s="35">
        <f>VLOOKUP(Table6[[#This Row],[Product]],Table3[],4)</f>
        <v>20</v>
      </c>
      <c r="R451" s="35">
        <f>Table6[[#This Row],[Quantity]]*Table6[[#This Row],[Case]]</f>
        <v>1040</v>
      </c>
      <c r="S451" s="35">
        <f>Table6[[#This Row],[Total Sales]]*Table6[[#This Row],[Cost]]</f>
        <v>3629.6000000000004</v>
      </c>
    </row>
    <row r="452" spans="1:19" x14ac:dyDescent="0.3">
      <c r="A452" s="54">
        <v>465</v>
      </c>
      <c r="B452" s="35" t="s">
        <v>1740</v>
      </c>
      <c r="C452" s="35" t="s">
        <v>1741</v>
      </c>
      <c r="D452" s="35" t="s">
        <v>15</v>
      </c>
      <c r="E452" s="35" t="str">
        <f t="shared" si="21"/>
        <v>F</v>
      </c>
      <c r="F452" s="35">
        <v>90</v>
      </c>
      <c r="G452" s="35" t="s">
        <v>1742</v>
      </c>
      <c r="H452" s="35" t="s">
        <v>1743</v>
      </c>
      <c r="I452" s="35" t="s">
        <v>1744</v>
      </c>
      <c r="J452" s="48" t="s">
        <v>13619</v>
      </c>
      <c r="K452" s="35">
        <v>64</v>
      </c>
      <c r="L452" s="49" t="s">
        <v>64</v>
      </c>
      <c r="M452" s="50" t="str">
        <f>VLOOKUP(Table6[[#This Row],[Product]],Table3[],2)</f>
        <v>Ultrathing V4</v>
      </c>
      <c r="N452" s="50" t="str">
        <f t="shared" si="22"/>
        <v>Oct</v>
      </c>
      <c r="O452" s="56">
        <f t="shared" si="23"/>
        <v>2022</v>
      </c>
      <c r="P452" s="51">
        <f>VLOOKUP(Table6[[#This Row],[Product]],Table3[],3)</f>
        <v>3.99</v>
      </c>
      <c r="Q452" s="35">
        <f>VLOOKUP(Table6[[#This Row],[Product]],Table3[],4)</f>
        <v>24</v>
      </c>
      <c r="R452" s="35">
        <f>Table6[[#This Row],[Quantity]]*Table6[[#This Row],[Case]]</f>
        <v>1536</v>
      </c>
      <c r="S452" s="35">
        <f>Table6[[#This Row],[Total Sales]]*Table6[[#This Row],[Cost]]</f>
        <v>6128.64</v>
      </c>
    </row>
    <row r="453" spans="1:19" x14ac:dyDescent="0.3">
      <c r="A453" s="54">
        <v>466</v>
      </c>
      <c r="B453" s="35" t="s">
        <v>1745</v>
      </c>
      <c r="C453" s="35" t="s">
        <v>1746</v>
      </c>
      <c r="D453" s="35" t="s">
        <v>15</v>
      </c>
      <c r="E453" s="35" t="str">
        <f t="shared" si="21"/>
        <v>F</v>
      </c>
      <c r="F453" s="35">
        <v>60</v>
      </c>
      <c r="G453" s="35" t="s">
        <v>1742</v>
      </c>
      <c r="H453" s="35" t="s">
        <v>1747</v>
      </c>
      <c r="I453" s="35" t="s">
        <v>294</v>
      </c>
      <c r="J453" s="48">
        <v>44562</v>
      </c>
      <c r="K453" s="35">
        <v>5</v>
      </c>
      <c r="L453" s="49" t="s">
        <v>33</v>
      </c>
      <c r="M453" s="50" t="str">
        <f>VLOOKUP(Table6[[#This Row],[Product]],Table3[],2)</f>
        <v>Megawidget L</v>
      </c>
      <c r="N453" s="50" t="str">
        <f t="shared" si="22"/>
        <v>Jan</v>
      </c>
      <c r="O453" s="56">
        <f t="shared" si="23"/>
        <v>2022</v>
      </c>
      <c r="P453" s="51">
        <f>VLOOKUP(Table6[[#This Row],[Product]],Table3[],3)</f>
        <v>1.79</v>
      </c>
      <c r="Q453" s="35">
        <f>VLOOKUP(Table6[[#This Row],[Product]],Table3[],4)</f>
        <v>24</v>
      </c>
      <c r="R453" s="35">
        <f>Table6[[#This Row],[Quantity]]*Table6[[#This Row],[Case]]</f>
        <v>120</v>
      </c>
      <c r="S453" s="35">
        <f>Table6[[#This Row],[Total Sales]]*Table6[[#This Row],[Cost]]</f>
        <v>214.8</v>
      </c>
    </row>
    <row r="454" spans="1:19" x14ac:dyDescent="0.3">
      <c r="A454" s="54">
        <v>467</v>
      </c>
      <c r="B454" s="35" t="s">
        <v>1748</v>
      </c>
      <c r="C454" s="35" t="s">
        <v>1749</v>
      </c>
      <c r="D454" s="35" t="s">
        <v>28</v>
      </c>
      <c r="E454" s="35" t="str">
        <f t="shared" si="21"/>
        <v>M</v>
      </c>
      <c r="F454" s="35">
        <v>30</v>
      </c>
      <c r="G454" s="35" t="s">
        <v>1750</v>
      </c>
      <c r="H454" s="35" t="s">
        <v>1751</v>
      </c>
      <c r="I454" s="35" t="s">
        <v>32</v>
      </c>
      <c r="J454" s="48" t="s">
        <v>13772</v>
      </c>
      <c r="K454" s="35">
        <v>102</v>
      </c>
      <c r="L454" s="49" t="s">
        <v>80</v>
      </c>
      <c r="M454" s="50" t="str">
        <f>VLOOKUP(Table6[[#This Row],[Product]],Table3[],2)</f>
        <v>Ultrathing V2</v>
      </c>
      <c r="N454" s="50" t="str">
        <f t="shared" si="22"/>
        <v>May</v>
      </c>
      <c r="O454" s="56">
        <f t="shared" si="23"/>
        <v>2022</v>
      </c>
      <c r="P454" s="51">
        <f>VLOOKUP(Table6[[#This Row],[Product]],Table3[],3)</f>
        <v>2.95</v>
      </c>
      <c r="Q454" s="35">
        <f>VLOOKUP(Table6[[#This Row],[Product]],Table3[],4)</f>
        <v>20</v>
      </c>
      <c r="R454" s="35">
        <f>Table6[[#This Row],[Quantity]]*Table6[[#This Row],[Case]]</f>
        <v>2040</v>
      </c>
      <c r="S454" s="35">
        <f>Table6[[#This Row],[Total Sales]]*Table6[[#This Row],[Cost]]</f>
        <v>6018</v>
      </c>
    </row>
    <row r="455" spans="1:19" x14ac:dyDescent="0.3">
      <c r="A455" s="54">
        <v>468</v>
      </c>
      <c r="B455" s="35" t="s">
        <v>1752</v>
      </c>
      <c r="C455" s="35" t="s">
        <v>22</v>
      </c>
      <c r="D455" s="35" t="s">
        <v>15</v>
      </c>
      <c r="E455" s="35" t="str">
        <f t="shared" si="21"/>
        <v>F</v>
      </c>
      <c r="F455" s="35">
        <v>90</v>
      </c>
      <c r="G455" s="35" t="s">
        <v>1753</v>
      </c>
      <c r="H455" s="35" t="s">
        <v>1754</v>
      </c>
      <c r="I455" s="35" t="s">
        <v>25</v>
      </c>
      <c r="J455" s="48" t="s">
        <v>13835</v>
      </c>
      <c r="K455" s="35">
        <v>50</v>
      </c>
      <c r="L455" s="49" t="s">
        <v>39</v>
      </c>
      <c r="M455" s="50" t="str">
        <f>VLOOKUP(Table6[[#This Row],[Product]],Table3[],2)</f>
        <v>Ultrathing V1</v>
      </c>
      <c r="N455" s="50" t="str">
        <f t="shared" si="22"/>
        <v>Nov</v>
      </c>
      <c r="O455" s="56">
        <f t="shared" si="23"/>
        <v>2022</v>
      </c>
      <c r="P455" s="51">
        <f>VLOOKUP(Table6[[#This Row],[Product]],Table3[],3)</f>
        <v>1.79</v>
      </c>
      <c r="Q455" s="35">
        <f>VLOOKUP(Table6[[#This Row],[Product]],Table3[],4)</f>
        <v>17</v>
      </c>
      <c r="R455" s="35">
        <f>Table6[[#This Row],[Quantity]]*Table6[[#This Row],[Case]]</f>
        <v>850</v>
      </c>
      <c r="S455" s="35">
        <f>Table6[[#This Row],[Total Sales]]*Table6[[#This Row],[Cost]]</f>
        <v>1521.5</v>
      </c>
    </row>
    <row r="456" spans="1:19" x14ac:dyDescent="0.3">
      <c r="A456" s="54">
        <v>469</v>
      </c>
      <c r="B456" s="35" t="s">
        <v>1755</v>
      </c>
      <c r="C456" s="35" t="s">
        <v>1756</v>
      </c>
      <c r="D456" s="35" t="s">
        <v>28</v>
      </c>
      <c r="E456" s="35" t="str">
        <f t="shared" si="21"/>
        <v>M</v>
      </c>
      <c r="F456" s="35">
        <v>30</v>
      </c>
      <c r="G456" s="35" t="s">
        <v>1753</v>
      </c>
      <c r="H456" s="35" t="s">
        <v>1757</v>
      </c>
      <c r="I456" s="35" t="s">
        <v>294</v>
      </c>
      <c r="J456" s="48" t="s">
        <v>13775</v>
      </c>
      <c r="K456" s="35">
        <v>68</v>
      </c>
      <c r="L456" s="49" t="s">
        <v>80</v>
      </c>
      <c r="M456" s="50" t="str">
        <f>VLOOKUP(Table6[[#This Row],[Product]],Table3[],2)</f>
        <v>Ultrathing V2</v>
      </c>
      <c r="N456" s="50" t="str">
        <f t="shared" si="22"/>
        <v>Oct</v>
      </c>
      <c r="O456" s="56">
        <f t="shared" si="23"/>
        <v>2022</v>
      </c>
      <c r="P456" s="51">
        <f>VLOOKUP(Table6[[#This Row],[Product]],Table3[],3)</f>
        <v>2.95</v>
      </c>
      <c r="Q456" s="35">
        <f>VLOOKUP(Table6[[#This Row],[Product]],Table3[],4)</f>
        <v>20</v>
      </c>
      <c r="R456" s="35">
        <f>Table6[[#This Row],[Quantity]]*Table6[[#This Row],[Case]]</f>
        <v>1360</v>
      </c>
      <c r="S456" s="35">
        <f>Table6[[#This Row],[Total Sales]]*Table6[[#This Row],[Cost]]</f>
        <v>4012.0000000000005</v>
      </c>
    </row>
    <row r="457" spans="1:19" x14ac:dyDescent="0.3">
      <c r="A457" s="54">
        <v>470</v>
      </c>
      <c r="B457" s="35" t="s">
        <v>1758</v>
      </c>
      <c r="C457" s="35" t="s">
        <v>1759</v>
      </c>
      <c r="D457" s="35" t="s">
        <v>15</v>
      </c>
      <c r="E457" s="35" t="str">
        <f t="shared" si="21"/>
        <v>F</v>
      </c>
      <c r="F457" s="35">
        <v>60</v>
      </c>
      <c r="G457" s="35" t="s">
        <v>1760</v>
      </c>
      <c r="H457" s="35" t="s">
        <v>1761</v>
      </c>
      <c r="I457" s="35" t="s">
        <v>38</v>
      </c>
      <c r="J457" s="48" t="s">
        <v>13816</v>
      </c>
      <c r="K457" s="35">
        <v>63</v>
      </c>
      <c r="L457" s="49" t="s">
        <v>70</v>
      </c>
      <c r="M457" s="50" t="str">
        <f>VLOOKUP(Table6[[#This Row],[Product]],Table3[],2)</f>
        <v>Megawidget M</v>
      </c>
      <c r="N457" s="50" t="str">
        <f t="shared" si="22"/>
        <v>Nov</v>
      </c>
      <c r="O457" s="56">
        <f t="shared" si="23"/>
        <v>2020</v>
      </c>
      <c r="P457" s="51">
        <f>VLOOKUP(Table6[[#This Row],[Product]],Table3[],3)</f>
        <v>1.29</v>
      </c>
      <c r="Q457" s="35">
        <f>VLOOKUP(Table6[[#This Row],[Product]],Table3[],4)</f>
        <v>24</v>
      </c>
      <c r="R457" s="35">
        <f>Table6[[#This Row],[Quantity]]*Table6[[#This Row],[Case]]</f>
        <v>1512</v>
      </c>
      <c r="S457" s="35">
        <f>Table6[[#This Row],[Total Sales]]*Table6[[#This Row],[Cost]]</f>
        <v>1950.48</v>
      </c>
    </row>
    <row r="458" spans="1:19" x14ac:dyDescent="0.3">
      <c r="A458" s="54">
        <v>471</v>
      </c>
      <c r="B458" s="35" t="s">
        <v>1191</v>
      </c>
      <c r="C458" s="35" t="s">
        <v>1762</v>
      </c>
      <c r="D458" s="35" t="s">
        <v>28</v>
      </c>
      <c r="E458" s="35" t="str">
        <f t="shared" si="21"/>
        <v>M</v>
      </c>
      <c r="F458" s="35">
        <v>60</v>
      </c>
      <c r="G458" s="35" t="s">
        <v>1763</v>
      </c>
      <c r="H458" s="35" t="s">
        <v>1764</v>
      </c>
      <c r="I458" s="35" t="s">
        <v>124</v>
      </c>
      <c r="J458" s="48" t="s">
        <v>13801</v>
      </c>
      <c r="K458" s="35">
        <v>11</v>
      </c>
      <c r="L458" s="49" t="s">
        <v>159</v>
      </c>
      <c r="M458" s="50" t="str">
        <f>VLOOKUP(Table6[[#This Row],[Product]],Table3[],2)</f>
        <v>Ultrathing V3</v>
      </c>
      <c r="N458" s="50" t="str">
        <f t="shared" si="22"/>
        <v>Feb</v>
      </c>
      <c r="O458" s="56">
        <f t="shared" si="23"/>
        <v>2020</v>
      </c>
      <c r="P458" s="51">
        <f>VLOOKUP(Table6[[#This Row],[Product]],Table3[],3)</f>
        <v>3.39</v>
      </c>
      <c r="Q458" s="35">
        <f>VLOOKUP(Table6[[#This Row],[Product]],Table3[],4)</f>
        <v>24</v>
      </c>
      <c r="R458" s="35">
        <f>Table6[[#This Row],[Quantity]]*Table6[[#This Row],[Case]]</f>
        <v>264</v>
      </c>
      <c r="S458" s="35">
        <f>Table6[[#This Row],[Total Sales]]*Table6[[#This Row],[Cost]]</f>
        <v>894.96</v>
      </c>
    </row>
    <row r="459" spans="1:19" x14ac:dyDescent="0.3">
      <c r="A459" s="54">
        <v>472</v>
      </c>
      <c r="B459" s="35" t="s">
        <v>1765</v>
      </c>
      <c r="C459" s="35" t="s">
        <v>1766</v>
      </c>
      <c r="D459" s="35" t="s">
        <v>28</v>
      </c>
      <c r="E459" s="35" t="str">
        <f t="shared" si="21"/>
        <v>M</v>
      </c>
      <c r="F459" s="35">
        <v>90</v>
      </c>
      <c r="G459" s="35" t="s">
        <v>1767</v>
      </c>
      <c r="H459" s="35" t="s">
        <v>1768</v>
      </c>
      <c r="I459" s="35" t="s">
        <v>32</v>
      </c>
      <c r="J459" s="48">
        <v>44532</v>
      </c>
      <c r="K459" s="35">
        <v>11</v>
      </c>
      <c r="L459" s="49" t="s">
        <v>70</v>
      </c>
      <c r="M459" s="50" t="str">
        <f>VLOOKUP(Table6[[#This Row],[Product]],Table3[],2)</f>
        <v>Megawidget M</v>
      </c>
      <c r="N459" s="50" t="str">
        <f t="shared" si="22"/>
        <v>Dec</v>
      </c>
      <c r="O459" s="56">
        <f t="shared" si="23"/>
        <v>2021</v>
      </c>
      <c r="P459" s="51">
        <f>VLOOKUP(Table6[[#This Row],[Product]],Table3[],3)</f>
        <v>1.29</v>
      </c>
      <c r="Q459" s="35">
        <f>VLOOKUP(Table6[[#This Row],[Product]],Table3[],4)</f>
        <v>24</v>
      </c>
      <c r="R459" s="35">
        <f>Table6[[#This Row],[Quantity]]*Table6[[#This Row],[Case]]</f>
        <v>264</v>
      </c>
      <c r="S459" s="35">
        <f>Table6[[#This Row],[Total Sales]]*Table6[[#This Row],[Cost]]</f>
        <v>340.56</v>
      </c>
    </row>
    <row r="460" spans="1:19" x14ac:dyDescent="0.3">
      <c r="A460" s="54">
        <v>473</v>
      </c>
      <c r="B460" s="35" t="s">
        <v>1769</v>
      </c>
      <c r="C460" s="35" t="s">
        <v>1770</v>
      </c>
      <c r="D460" s="35" t="s">
        <v>28</v>
      </c>
      <c r="E460" s="35" t="str">
        <f t="shared" si="21"/>
        <v>M</v>
      </c>
      <c r="F460" s="35">
        <v>30</v>
      </c>
      <c r="G460" s="35" t="s">
        <v>1771</v>
      </c>
      <c r="H460" s="35" t="s">
        <v>1772</v>
      </c>
      <c r="I460" s="35" t="s">
        <v>178</v>
      </c>
      <c r="J460" s="48">
        <v>44055</v>
      </c>
      <c r="K460" s="35">
        <v>60</v>
      </c>
      <c r="L460" s="49" t="s">
        <v>20</v>
      </c>
      <c r="M460" s="50" t="str">
        <f>VLOOKUP(Table6[[#This Row],[Product]],Table3[],2)</f>
        <v>Hyperwotsit</v>
      </c>
      <c r="N460" s="50" t="str">
        <f t="shared" si="22"/>
        <v>Aug</v>
      </c>
      <c r="O460" s="56">
        <f t="shared" si="23"/>
        <v>2020</v>
      </c>
      <c r="P460" s="51">
        <f>VLOOKUP(Table6[[#This Row],[Product]],Table3[],3)</f>
        <v>2.0099999999999998</v>
      </c>
      <c r="Q460" s="35">
        <f>VLOOKUP(Table6[[#This Row],[Product]],Table3[],4)</f>
        <v>20</v>
      </c>
      <c r="R460" s="35">
        <f>Table6[[#This Row],[Quantity]]*Table6[[#This Row],[Case]]</f>
        <v>1200</v>
      </c>
      <c r="S460" s="35">
        <f>Table6[[#This Row],[Total Sales]]*Table6[[#This Row],[Cost]]</f>
        <v>2411.9999999999995</v>
      </c>
    </row>
    <row r="461" spans="1:19" x14ac:dyDescent="0.3">
      <c r="A461" s="54">
        <v>474</v>
      </c>
      <c r="B461" s="35" t="s">
        <v>1773</v>
      </c>
      <c r="C461" s="35" t="s">
        <v>1774</v>
      </c>
      <c r="D461" s="35" t="s">
        <v>15</v>
      </c>
      <c r="E461" s="35" t="str">
        <f t="shared" si="21"/>
        <v>F</v>
      </c>
      <c r="F461" s="35">
        <v>30</v>
      </c>
      <c r="G461" s="35" t="s">
        <v>14287</v>
      </c>
      <c r="H461" s="35" t="s">
        <v>99</v>
      </c>
      <c r="I461" s="35" t="s">
        <v>100</v>
      </c>
      <c r="J461" s="48" t="s">
        <v>13836</v>
      </c>
      <c r="K461" s="35">
        <v>37</v>
      </c>
      <c r="L461" s="49" t="s">
        <v>101</v>
      </c>
      <c r="M461" s="50" t="str">
        <f>VLOOKUP(Table6[[#This Row],[Product]],Table3[],2)</f>
        <v>Superwossname</v>
      </c>
      <c r="N461" s="50" t="str">
        <f t="shared" si="22"/>
        <v>May</v>
      </c>
      <c r="O461" s="56">
        <f t="shared" si="23"/>
        <v>2020</v>
      </c>
      <c r="P461" s="51">
        <f>VLOOKUP(Table6[[#This Row],[Product]],Table3[],3)</f>
        <v>3.49</v>
      </c>
      <c r="Q461" s="35">
        <f>VLOOKUP(Table6[[#This Row],[Product]],Table3[],4)</f>
        <v>20</v>
      </c>
      <c r="R461" s="35">
        <f>Table6[[#This Row],[Quantity]]*Table6[[#This Row],[Case]]</f>
        <v>740</v>
      </c>
      <c r="S461" s="35">
        <f>Table6[[#This Row],[Total Sales]]*Table6[[#This Row],[Cost]]</f>
        <v>2582.6000000000004</v>
      </c>
    </row>
    <row r="462" spans="1:19" x14ac:dyDescent="0.3">
      <c r="A462" s="54">
        <v>475</v>
      </c>
      <c r="B462" s="35" t="s">
        <v>1158</v>
      </c>
      <c r="C462" s="35" t="s">
        <v>1776</v>
      </c>
      <c r="D462" s="35" t="s">
        <v>28</v>
      </c>
      <c r="E462" s="35" t="str">
        <f t="shared" si="21"/>
        <v>M</v>
      </c>
      <c r="F462" s="35">
        <v>90</v>
      </c>
      <c r="G462" s="35" t="s">
        <v>1777</v>
      </c>
      <c r="H462" s="35" t="s">
        <v>1453</v>
      </c>
      <c r="I462" s="35" t="s">
        <v>1454</v>
      </c>
      <c r="J462" s="48" t="s">
        <v>13837</v>
      </c>
      <c r="K462" s="35">
        <v>79</v>
      </c>
      <c r="L462" s="49" t="s">
        <v>45</v>
      </c>
      <c r="M462" s="50" t="str">
        <f>VLOOKUP(Table6[[#This Row],[Product]],Table3[],2)</f>
        <v>Gigastuff</v>
      </c>
      <c r="N462" s="50" t="str">
        <f t="shared" si="22"/>
        <v>Mar</v>
      </c>
      <c r="O462" s="56">
        <f t="shared" si="23"/>
        <v>2020</v>
      </c>
      <c r="P462" s="51">
        <f>VLOOKUP(Table6[[#This Row],[Product]],Table3[],3)</f>
        <v>1.89</v>
      </c>
      <c r="Q462" s="35">
        <f>VLOOKUP(Table6[[#This Row],[Product]],Table3[],4)</f>
        <v>18</v>
      </c>
      <c r="R462" s="35">
        <f>Table6[[#This Row],[Quantity]]*Table6[[#This Row],[Case]]</f>
        <v>1422</v>
      </c>
      <c r="S462" s="35">
        <f>Table6[[#This Row],[Total Sales]]*Table6[[#This Row],[Cost]]</f>
        <v>2687.58</v>
      </c>
    </row>
    <row r="463" spans="1:19" x14ac:dyDescent="0.3">
      <c r="A463" s="54">
        <v>476</v>
      </c>
      <c r="B463" s="35" t="s">
        <v>1778</v>
      </c>
      <c r="C463" s="35" t="s">
        <v>1779</v>
      </c>
      <c r="D463" s="35" t="s">
        <v>15</v>
      </c>
      <c r="E463" s="35" t="str">
        <f t="shared" si="21"/>
        <v>F</v>
      </c>
      <c r="F463" s="35">
        <v>60</v>
      </c>
      <c r="G463" s="35" t="s">
        <v>1780</v>
      </c>
      <c r="H463" s="35" t="s">
        <v>1781</v>
      </c>
      <c r="I463" s="35" t="s">
        <v>32</v>
      </c>
      <c r="J463" s="48">
        <v>44724</v>
      </c>
      <c r="K463" s="35">
        <v>3</v>
      </c>
      <c r="L463" s="49" t="s">
        <v>64</v>
      </c>
      <c r="M463" s="50" t="str">
        <f>VLOOKUP(Table6[[#This Row],[Product]],Table3[],2)</f>
        <v>Ultrathing V4</v>
      </c>
      <c r="N463" s="50" t="str">
        <f t="shared" si="22"/>
        <v>Jun</v>
      </c>
      <c r="O463" s="56">
        <f t="shared" si="23"/>
        <v>2022</v>
      </c>
      <c r="P463" s="51">
        <f>VLOOKUP(Table6[[#This Row],[Product]],Table3[],3)</f>
        <v>3.99</v>
      </c>
      <c r="Q463" s="35">
        <f>VLOOKUP(Table6[[#This Row],[Product]],Table3[],4)</f>
        <v>24</v>
      </c>
      <c r="R463" s="35">
        <f>Table6[[#This Row],[Quantity]]*Table6[[#This Row],[Case]]</f>
        <v>72</v>
      </c>
      <c r="S463" s="35">
        <f>Table6[[#This Row],[Total Sales]]*Table6[[#This Row],[Cost]]</f>
        <v>287.28000000000003</v>
      </c>
    </row>
    <row r="464" spans="1:19" x14ac:dyDescent="0.3">
      <c r="A464" s="54">
        <v>477</v>
      </c>
      <c r="B464" s="35" t="s">
        <v>1782</v>
      </c>
      <c r="C464" s="35" t="s">
        <v>1783</v>
      </c>
      <c r="D464" s="35" t="s">
        <v>28</v>
      </c>
      <c r="E464" s="35" t="str">
        <f t="shared" si="21"/>
        <v>M</v>
      </c>
      <c r="F464" s="35">
        <v>60</v>
      </c>
      <c r="G464" s="35" t="s">
        <v>1784</v>
      </c>
      <c r="H464" s="35" t="s">
        <v>1785</v>
      </c>
      <c r="I464" s="35" t="s">
        <v>32</v>
      </c>
      <c r="J464" s="48" t="s">
        <v>13782</v>
      </c>
      <c r="K464" s="35">
        <v>54</v>
      </c>
      <c r="L464" s="49" t="s">
        <v>33</v>
      </c>
      <c r="M464" s="50" t="str">
        <f>VLOOKUP(Table6[[#This Row],[Product]],Table3[],2)</f>
        <v>Megawidget L</v>
      </c>
      <c r="N464" s="50" t="str">
        <f t="shared" si="22"/>
        <v>Sep</v>
      </c>
      <c r="O464" s="56">
        <f t="shared" si="23"/>
        <v>2022</v>
      </c>
      <c r="P464" s="51">
        <f>VLOOKUP(Table6[[#This Row],[Product]],Table3[],3)</f>
        <v>1.79</v>
      </c>
      <c r="Q464" s="35">
        <f>VLOOKUP(Table6[[#This Row],[Product]],Table3[],4)</f>
        <v>24</v>
      </c>
      <c r="R464" s="35">
        <f>Table6[[#This Row],[Quantity]]*Table6[[#This Row],[Case]]</f>
        <v>1296</v>
      </c>
      <c r="S464" s="35">
        <f>Table6[[#This Row],[Total Sales]]*Table6[[#This Row],[Cost]]</f>
        <v>2319.84</v>
      </c>
    </row>
    <row r="465" spans="1:19" x14ac:dyDescent="0.3">
      <c r="A465" s="54">
        <v>478</v>
      </c>
      <c r="B465" s="35" t="s">
        <v>1741</v>
      </c>
      <c r="C465" s="35" t="s">
        <v>1786</v>
      </c>
      <c r="D465" s="35" t="s">
        <v>28</v>
      </c>
      <c r="E465" s="35" t="str">
        <f t="shared" si="21"/>
        <v>M</v>
      </c>
      <c r="F465" s="35">
        <v>60</v>
      </c>
      <c r="G465" s="35" t="s">
        <v>1787</v>
      </c>
      <c r="H465" s="35" t="s">
        <v>270</v>
      </c>
      <c r="I465" s="35" t="s">
        <v>187</v>
      </c>
      <c r="J465" s="48" t="s">
        <v>13647</v>
      </c>
      <c r="K465" s="35">
        <v>83</v>
      </c>
      <c r="L465" s="49" t="s">
        <v>101</v>
      </c>
      <c r="M465" s="50" t="str">
        <f>VLOOKUP(Table6[[#This Row],[Product]],Table3[],2)</f>
        <v>Superwossname</v>
      </c>
      <c r="N465" s="50" t="str">
        <f t="shared" si="22"/>
        <v>Oct</v>
      </c>
      <c r="O465" s="56">
        <f t="shared" si="23"/>
        <v>2020</v>
      </c>
      <c r="P465" s="51">
        <f>VLOOKUP(Table6[[#This Row],[Product]],Table3[],3)</f>
        <v>3.49</v>
      </c>
      <c r="Q465" s="35">
        <f>VLOOKUP(Table6[[#This Row],[Product]],Table3[],4)</f>
        <v>20</v>
      </c>
      <c r="R465" s="35">
        <f>Table6[[#This Row],[Quantity]]*Table6[[#This Row],[Case]]</f>
        <v>1660</v>
      </c>
      <c r="S465" s="35">
        <f>Table6[[#This Row],[Total Sales]]*Table6[[#This Row],[Cost]]</f>
        <v>5793.4000000000005</v>
      </c>
    </row>
    <row r="466" spans="1:19" x14ac:dyDescent="0.3">
      <c r="A466" s="54">
        <v>479</v>
      </c>
      <c r="B466" s="35" t="s">
        <v>1788</v>
      </c>
      <c r="C466" s="35" t="s">
        <v>1789</v>
      </c>
      <c r="D466" s="35" t="s">
        <v>28</v>
      </c>
      <c r="E466" s="35" t="str">
        <f t="shared" si="21"/>
        <v>M</v>
      </c>
      <c r="F466" s="35">
        <v>30</v>
      </c>
      <c r="G466" s="35" t="s">
        <v>1790</v>
      </c>
      <c r="H466" s="35" t="s">
        <v>1791</v>
      </c>
      <c r="I466" s="35" t="s">
        <v>32</v>
      </c>
      <c r="J466" s="48">
        <v>44562</v>
      </c>
      <c r="K466" s="35">
        <v>21</v>
      </c>
      <c r="L466" s="49" t="s">
        <v>54</v>
      </c>
      <c r="M466" s="50" t="str">
        <f>VLOOKUP(Table6[[#This Row],[Product]],Table3[],2)</f>
        <v>Megawidget S</v>
      </c>
      <c r="N466" s="50" t="str">
        <f t="shared" si="22"/>
        <v>Jan</v>
      </c>
      <c r="O466" s="56">
        <f t="shared" si="23"/>
        <v>2022</v>
      </c>
      <c r="P466" s="51">
        <f>VLOOKUP(Table6[[#This Row],[Product]],Table3[],3)</f>
        <v>0.69</v>
      </c>
      <c r="Q466" s="35">
        <f>VLOOKUP(Table6[[#This Row],[Product]],Table3[],4)</f>
        <v>24</v>
      </c>
      <c r="R466" s="35">
        <f>Table6[[#This Row],[Quantity]]*Table6[[#This Row],[Case]]</f>
        <v>504</v>
      </c>
      <c r="S466" s="35">
        <f>Table6[[#This Row],[Total Sales]]*Table6[[#This Row],[Cost]]</f>
        <v>347.76</v>
      </c>
    </row>
    <row r="467" spans="1:19" x14ac:dyDescent="0.3">
      <c r="A467" s="54">
        <v>480</v>
      </c>
      <c r="B467" s="35" t="s">
        <v>1792</v>
      </c>
      <c r="C467" s="35" t="s">
        <v>1793</v>
      </c>
      <c r="D467" s="35" t="s">
        <v>28</v>
      </c>
      <c r="E467" s="35" t="str">
        <f t="shared" si="21"/>
        <v>M</v>
      </c>
      <c r="F467" s="35">
        <v>90</v>
      </c>
      <c r="G467" s="35" t="s">
        <v>1795</v>
      </c>
      <c r="H467" s="35" t="s">
        <v>1796</v>
      </c>
      <c r="I467" s="35" t="s">
        <v>178</v>
      </c>
      <c r="J467" s="48" t="s">
        <v>13770</v>
      </c>
      <c r="K467" s="35">
        <v>52</v>
      </c>
      <c r="L467" s="49" t="s">
        <v>45</v>
      </c>
      <c r="M467" s="50" t="str">
        <f>VLOOKUP(Table6[[#This Row],[Product]],Table3[],2)</f>
        <v>Gigastuff</v>
      </c>
      <c r="N467" s="50" t="str">
        <f t="shared" si="22"/>
        <v>Jun</v>
      </c>
      <c r="O467" s="56">
        <f t="shared" si="23"/>
        <v>2022</v>
      </c>
      <c r="P467" s="51">
        <f>VLOOKUP(Table6[[#This Row],[Product]],Table3[],3)</f>
        <v>1.89</v>
      </c>
      <c r="Q467" s="35">
        <f>VLOOKUP(Table6[[#This Row],[Product]],Table3[],4)</f>
        <v>18</v>
      </c>
      <c r="R467" s="35">
        <f>Table6[[#This Row],[Quantity]]*Table6[[#This Row],[Case]]</f>
        <v>936</v>
      </c>
      <c r="S467" s="35">
        <f>Table6[[#This Row],[Total Sales]]*Table6[[#This Row],[Cost]]</f>
        <v>1769.04</v>
      </c>
    </row>
    <row r="468" spans="1:19" x14ac:dyDescent="0.3">
      <c r="A468" s="54">
        <v>481</v>
      </c>
      <c r="B468" s="35" t="s">
        <v>1797</v>
      </c>
      <c r="C468" s="35" t="s">
        <v>1798</v>
      </c>
      <c r="D468" s="35" t="s">
        <v>51</v>
      </c>
      <c r="E468" s="35" t="str">
        <f t="shared" si="21"/>
        <v>F</v>
      </c>
      <c r="F468" s="35">
        <v>60</v>
      </c>
      <c r="G468" s="35" t="s">
        <v>1799</v>
      </c>
      <c r="H468" s="35" t="s">
        <v>1800</v>
      </c>
      <c r="I468" s="35" t="s">
        <v>32</v>
      </c>
      <c r="J468" s="48">
        <v>44477</v>
      </c>
      <c r="K468" s="35">
        <v>81</v>
      </c>
      <c r="L468" s="49" t="s">
        <v>70</v>
      </c>
      <c r="M468" s="50" t="str">
        <f>VLOOKUP(Table6[[#This Row],[Product]],Table3[],2)</f>
        <v>Megawidget M</v>
      </c>
      <c r="N468" s="50" t="str">
        <f t="shared" si="22"/>
        <v>Oct</v>
      </c>
      <c r="O468" s="56">
        <f t="shared" si="23"/>
        <v>2021</v>
      </c>
      <c r="P468" s="51">
        <f>VLOOKUP(Table6[[#This Row],[Product]],Table3[],3)</f>
        <v>1.29</v>
      </c>
      <c r="Q468" s="35">
        <f>VLOOKUP(Table6[[#This Row],[Product]],Table3[],4)</f>
        <v>24</v>
      </c>
      <c r="R468" s="35">
        <f>Table6[[#This Row],[Quantity]]*Table6[[#This Row],[Case]]</f>
        <v>1944</v>
      </c>
      <c r="S468" s="35">
        <f>Table6[[#This Row],[Total Sales]]*Table6[[#This Row],[Cost]]</f>
        <v>2507.7600000000002</v>
      </c>
    </row>
    <row r="469" spans="1:19" x14ac:dyDescent="0.3">
      <c r="A469" s="54">
        <v>482</v>
      </c>
      <c r="B469" s="35" t="s">
        <v>1801</v>
      </c>
      <c r="C469" s="35" t="s">
        <v>1802</v>
      </c>
      <c r="D469" s="35" t="s">
        <v>51</v>
      </c>
      <c r="E469" s="35" t="str">
        <f t="shared" si="21"/>
        <v>F</v>
      </c>
      <c r="F469" s="35">
        <v>90</v>
      </c>
      <c r="G469" s="35" t="s">
        <v>1803</v>
      </c>
      <c r="H469" s="35" t="s">
        <v>1804</v>
      </c>
      <c r="I469" s="35" t="s">
        <v>32</v>
      </c>
      <c r="J469" s="48" t="s">
        <v>13838</v>
      </c>
      <c r="K469" s="35">
        <v>14</v>
      </c>
      <c r="L469" s="49" t="s">
        <v>101</v>
      </c>
      <c r="M469" s="50" t="str">
        <f>VLOOKUP(Table6[[#This Row],[Product]],Table3[],2)</f>
        <v>Superwossname</v>
      </c>
      <c r="N469" s="50" t="str">
        <f t="shared" si="22"/>
        <v>Jul</v>
      </c>
      <c r="O469" s="56">
        <f t="shared" si="23"/>
        <v>2020</v>
      </c>
      <c r="P469" s="51">
        <f>VLOOKUP(Table6[[#This Row],[Product]],Table3[],3)</f>
        <v>3.49</v>
      </c>
      <c r="Q469" s="35">
        <f>VLOOKUP(Table6[[#This Row],[Product]],Table3[],4)</f>
        <v>20</v>
      </c>
      <c r="R469" s="35">
        <f>Table6[[#This Row],[Quantity]]*Table6[[#This Row],[Case]]</f>
        <v>280</v>
      </c>
      <c r="S469" s="35">
        <f>Table6[[#This Row],[Total Sales]]*Table6[[#This Row],[Cost]]</f>
        <v>977.2</v>
      </c>
    </row>
    <row r="470" spans="1:19" x14ac:dyDescent="0.3">
      <c r="A470" s="54">
        <v>483</v>
      </c>
      <c r="B470" s="35" t="s">
        <v>1805</v>
      </c>
      <c r="C470" s="35" t="s">
        <v>1806</v>
      </c>
      <c r="D470" s="35" t="s">
        <v>28</v>
      </c>
      <c r="E470" s="35" t="str">
        <f t="shared" si="21"/>
        <v>M</v>
      </c>
      <c r="F470" s="35">
        <v>90</v>
      </c>
      <c r="G470" s="35" t="s">
        <v>1807</v>
      </c>
      <c r="H470" s="35" t="s">
        <v>1808</v>
      </c>
      <c r="I470" s="35" t="s">
        <v>124</v>
      </c>
      <c r="J470" s="48" t="s">
        <v>13839</v>
      </c>
      <c r="K470" s="35">
        <v>8</v>
      </c>
      <c r="L470" s="49" t="s">
        <v>33</v>
      </c>
      <c r="M470" s="50" t="str">
        <f>VLOOKUP(Table6[[#This Row],[Product]],Table3[],2)</f>
        <v>Megawidget L</v>
      </c>
      <c r="N470" s="50" t="str">
        <f t="shared" si="22"/>
        <v>Feb</v>
      </c>
      <c r="O470" s="56">
        <f t="shared" si="23"/>
        <v>2020</v>
      </c>
      <c r="P470" s="51">
        <f>VLOOKUP(Table6[[#This Row],[Product]],Table3[],3)</f>
        <v>1.79</v>
      </c>
      <c r="Q470" s="35">
        <f>VLOOKUP(Table6[[#This Row],[Product]],Table3[],4)</f>
        <v>24</v>
      </c>
      <c r="R470" s="35">
        <f>Table6[[#This Row],[Quantity]]*Table6[[#This Row],[Case]]</f>
        <v>192</v>
      </c>
      <c r="S470" s="35">
        <f>Table6[[#This Row],[Total Sales]]*Table6[[#This Row],[Cost]]</f>
        <v>343.68</v>
      </c>
    </row>
    <row r="471" spans="1:19" x14ac:dyDescent="0.3">
      <c r="A471" s="54">
        <v>484</v>
      </c>
      <c r="B471" s="35" t="s">
        <v>1809</v>
      </c>
      <c r="C471" s="35" t="s">
        <v>1810</v>
      </c>
      <c r="D471" s="35" t="s">
        <v>28</v>
      </c>
      <c r="E471" s="35" t="str">
        <f t="shared" si="21"/>
        <v>M</v>
      </c>
      <c r="F471" s="35">
        <v>30</v>
      </c>
      <c r="G471" s="35" t="s">
        <v>1811</v>
      </c>
      <c r="H471" s="35" t="s">
        <v>1785</v>
      </c>
      <c r="I471" s="35" t="s">
        <v>32</v>
      </c>
      <c r="J471" s="48" t="s">
        <v>13840</v>
      </c>
      <c r="K471" s="35">
        <v>16</v>
      </c>
      <c r="L471" s="49" t="s">
        <v>20</v>
      </c>
      <c r="M471" s="50" t="str">
        <f>VLOOKUP(Table6[[#This Row],[Product]],Table3[],2)</f>
        <v>Hyperwotsit</v>
      </c>
      <c r="N471" s="50" t="str">
        <f t="shared" si="22"/>
        <v>Oct</v>
      </c>
      <c r="O471" s="56">
        <f t="shared" si="23"/>
        <v>2020</v>
      </c>
      <c r="P471" s="51">
        <f>VLOOKUP(Table6[[#This Row],[Product]],Table3[],3)</f>
        <v>2.0099999999999998</v>
      </c>
      <c r="Q471" s="35">
        <f>VLOOKUP(Table6[[#This Row],[Product]],Table3[],4)</f>
        <v>20</v>
      </c>
      <c r="R471" s="35">
        <f>Table6[[#This Row],[Quantity]]*Table6[[#This Row],[Case]]</f>
        <v>320</v>
      </c>
      <c r="S471" s="35">
        <f>Table6[[#This Row],[Total Sales]]*Table6[[#This Row],[Cost]]</f>
        <v>643.19999999999993</v>
      </c>
    </row>
    <row r="472" spans="1:19" x14ac:dyDescent="0.3">
      <c r="A472" s="54">
        <v>485</v>
      </c>
      <c r="B472" s="35" t="s">
        <v>1812</v>
      </c>
      <c r="C472" s="35" t="s">
        <v>1813</v>
      </c>
      <c r="D472" s="35" t="s">
        <v>28</v>
      </c>
      <c r="E472" s="35" t="str">
        <f t="shared" si="21"/>
        <v>M</v>
      </c>
      <c r="F472" s="35">
        <v>90</v>
      </c>
      <c r="G472" s="35" t="s">
        <v>15112</v>
      </c>
      <c r="H472" s="35" t="s">
        <v>1815</v>
      </c>
      <c r="I472" s="35" t="s">
        <v>32</v>
      </c>
      <c r="J472" s="48">
        <v>43955</v>
      </c>
      <c r="K472" s="35">
        <v>59</v>
      </c>
      <c r="L472" s="49" t="s">
        <v>54</v>
      </c>
      <c r="M472" s="50" t="str">
        <f>VLOOKUP(Table6[[#This Row],[Product]],Table3[],2)</f>
        <v>Megawidget S</v>
      </c>
      <c r="N472" s="50" t="str">
        <f t="shared" si="22"/>
        <v>May</v>
      </c>
      <c r="O472" s="56">
        <f t="shared" si="23"/>
        <v>2020</v>
      </c>
      <c r="P472" s="51">
        <f>VLOOKUP(Table6[[#This Row],[Product]],Table3[],3)</f>
        <v>0.69</v>
      </c>
      <c r="Q472" s="35">
        <f>VLOOKUP(Table6[[#This Row],[Product]],Table3[],4)</f>
        <v>24</v>
      </c>
      <c r="R472" s="35">
        <f>Table6[[#This Row],[Quantity]]*Table6[[#This Row],[Case]]</f>
        <v>1416</v>
      </c>
      <c r="S472" s="35">
        <f>Table6[[#This Row],[Total Sales]]*Table6[[#This Row],[Cost]]</f>
        <v>977.04</v>
      </c>
    </row>
    <row r="473" spans="1:19" x14ac:dyDescent="0.3">
      <c r="A473" s="54">
        <v>486</v>
      </c>
      <c r="B473" s="35" t="s">
        <v>1816</v>
      </c>
      <c r="C473" s="35" t="s">
        <v>1817</v>
      </c>
      <c r="D473" s="35" t="s">
        <v>15</v>
      </c>
      <c r="E473" s="35" t="str">
        <f t="shared" si="21"/>
        <v>F</v>
      </c>
      <c r="F473" s="35">
        <v>60</v>
      </c>
      <c r="G473" s="35" t="s">
        <v>1818</v>
      </c>
      <c r="H473" s="35" t="s">
        <v>1819</v>
      </c>
      <c r="I473" s="35" t="s">
        <v>89</v>
      </c>
      <c r="J473" s="48">
        <v>43831</v>
      </c>
      <c r="K473" s="35">
        <v>60</v>
      </c>
      <c r="L473" s="49" t="s">
        <v>101</v>
      </c>
      <c r="M473" s="50" t="str">
        <f>VLOOKUP(Table6[[#This Row],[Product]],Table3[],2)</f>
        <v>Superwossname</v>
      </c>
      <c r="N473" s="50" t="str">
        <f t="shared" si="22"/>
        <v>Jan</v>
      </c>
      <c r="O473" s="56">
        <f t="shared" si="23"/>
        <v>2020</v>
      </c>
      <c r="P473" s="51">
        <f>VLOOKUP(Table6[[#This Row],[Product]],Table3[],3)</f>
        <v>3.49</v>
      </c>
      <c r="Q473" s="35">
        <f>VLOOKUP(Table6[[#This Row],[Product]],Table3[],4)</f>
        <v>20</v>
      </c>
      <c r="R473" s="35">
        <f>Table6[[#This Row],[Quantity]]*Table6[[#This Row],[Case]]</f>
        <v>1200</v>
      </c>
      <c r="S473" s="35">
        <f>Table6[[#This Row],[Total Sales]]*Table6[[#This Row],[Cost]]</f>
        <v>4188</v>
      </c>
    </row>
    <row r="474" spans="1:19" x14ac:dyDescent="0.3">
      <c r="A474" s="54">
        <v>487</v>
      </c>
      <c r="B474" s="35" t="s">
        <v>1820</v>
      </c>
      <c r="C474" s="35" t="s">
        <v>1821</v>
      </c>
      <c r="D474" s="35" t="s">
        <v>28</v>
      </c>
      <c r="E474" s="35" t="str">
        <f t="shared" si="21"/>
        <v>M</v>
      </c>
      <c r="F474" s="35">
        <v>30</v>
      </c>
      <c r="G474" s="35" t="s">
        <v>15113</v>
      </c>
      <c r="H474" s="35" t="s">
        <v>1823</v>
      </c>
      <c r="I474" s="35" t="s">
        <v>1824</v>
      </c>
      <c r="J474" s="48" t="s">
        <v>13841</v>
      </c>
      <c r="K474" s="35">
        <v>51</v>
      </c>
      <c r="L474" s="49" t="s">
        <v>39</v>
      </c>
      <c r="M474" s="50" t="str">
        <f>VLOOKUP(Table6[[#This Row],[Product]],Table3[],2)</f>
        <v>Ultrathing V1</v>
      </c>
      <c r="N474" s="50" t="str">
        <f t="shared" si="22"/>
        <v>Apr</v>
      </c>
      <c r="O474" s="56">
        <f t="shared" si="23"/>
        <v>2021</v>
      </c>
      <c r="P474" s="51">
        <f>VLOOKUP(Table6[[#This Row],[Product]],Table3[],3)</f>
        <v>1.79</v>
      </c>
      <c r="Q474" s="35">
        <f>VLOOKUP(Table6[[#This Row],[Product]],Table3[],4)</f>
        <v>17</v>
      </c>
      <c r="R474" s="35">
        <f>Table6[[#This Row],[Quantity]]*Table6[[#This Row],[Case]]</f>
        <v>867</v>
      </c>
      <c r="S474" s="35">
        <f>Table6[[#This Row],[Total Sales]]*Table6[[#This Row],[Cost]]</f>
        <v>1551.93</v>
      </c>
    </row>
    <row r="475" spans="1:19" x14ac:dyDescent="0.3">
      <c r="A475" s="54">
        <v>488</v>
      </c>
      <c r="B475" s="35" t="s">
        <v>1825</v>
      </c>
      <c r="C475" s="35" t="s">
        <v>1826</v>
      </c>
      <c r="D475" s="35" t="s">
        <v>51</v>
      </c>
      <c r="E475" s="35" t="str">
        <f t="shared" si="21"/>
        <v>F</v>
      </c>
      <c r="F475" s="35">
        <v>30</v>
      </c>
      <c r="G475" s="35" t="s">
        <v>15113</v>
      </c>
      <c r="H475" s="35" t="s">
        <v>1827</v>
      </c>
      <c r="I475" s="35" t="s">
        <v>25</v>
      </c>
      <c r="J475" s="48" t="s">
        <v>13842</v>
      </c>
      <c r="K475" s="35">
        <v>13</v>
      </c>
      <c r="L475" s="49" t="s">
        <v>33</v>
      </c>
      <c r="M475" s="50" t="str">
        <f>VLOOKUP(Table6[[#This Row],[Product]],Table3[],2)</f>
        <v>Megawidget L</v>
      </c>
      <c r="N475" s="50" t="str">
        <f t="shared" si="22"/>
        <v>Jul</v>
      </c>
      <c r="O475" s="56">
        <f t="shared" si="23"/>
        <v>2021</v>
      </c>
      <c r="P475" s="51">
        <f>VLOOKUP(Table6[[#This Row],[Product]],Table3[],3)</f>
        <v>1.79</v>
      </c>
      <c r="Q475" s="35">
        <f>VLOOKUP(Table6[[#This Row],[Product]],Table3[],4)</f>
        <v>24</v>
      </c>
      <c r="R475" s="35">
        <f>Table6[[#This Row],[Quantity]]*Table6[[#This Row],[Case]]</f>
        <v>312</v>
      </c>
      <c r="S475" s="35">
        <f>Table6[[#This Row],[Total Sales]]*Table6[[#This Row],[Cost]]</f>
        <v>558.48</v>
      </c>
    </row>
    <row r="476" spans="1:19" x14ac:dyDescent="0.3">
      <c r="A476" s="54">
        <v>489</v>
      </c>
      <c r="B476" s="35" t="s">
        <v>1828</v>
      </c>
      <c r="C476" s="35" t="s">
        <v>1829</v>
      </c>
      <c r="D476" s="35" t="s">
        <v>28</v>
      </c>
      <c r="E476" s="35" t="str">
        <f t="shared" si="21"/>
        <v>M</v>
      </c>
      <c r="F476" s="35">
        <v>90</v>
      </c>
      <c r="G476" s="35" t="s">
        <v>15113</v>
      </c>
      <c r="H476" s="35" t="s">
        <v>1830</v>
      </c>
      <c r="I476" s="35" t="s">
        <v>32</v>
      </c>
      <c r="J476" s="48">
        <v>44660</v>
      </c>
      <c r="K476" s="35">
        <v>13</v>
      </c>
      <c r="L476" s="49" t="s">
        <v>54</v>
      </c>
      <c r="M476" s="50" t="str">
        <f>VLOOKUP(Table6[[#This Row],[Product]],Table3[],2)</f>
        <v>Megawidget S</v>
      </c>
      <c r="N476" s="50" t="str">
        <f t="shared" si="22"/>
        <v>Apr</v>
      </c>
      <c r="O476" s="56">
        <f t="shared" si="23"/>
        <v>2022</v>
      </c>
      <c r="P476" s="51">
        <f>VLOOKUP(Table6[[#This Row],[Product]],Table3[],3)</f>
        <v>0.69</v>
      </c>
      <c r="Q476" s="35">
        <f>VLOOKUP(Table6[[#This Row],[Product]],Table3[],4)</f>
        <v>24</v>
      </c>
      <c r="R476" s="35">
        <f>Table6[[#This Row],[Quantity]]*Table6[[#This Row],[Case]]</f>
        <v>312</v>
      </c>
      <c r="S476" s="35">
        <f>Table6[[#This Row],[Total Sales]]*Table6[[#This Row],[Cost]]</f>
        <v>215.27999999999997</v>
      </c>
    </row>
    <row r="477" spans="1:19" x14ac:dyDescent="0.3">
      <c r="A477" s="54">
        <v>490</v>
      </c>
      <c r="B477" s="35" t="s">
        <v>1831</v>
      </c>
      <c r="C477" s="35" t="s">
        <v>1832</v>
      </c>
      <c r="D477" s="35" t="s">
        <v>28</v>
      </c>
      <c r="E477" s="35" t="str">
        <f t="shared" si="21"/>
        <v>M</v>
      </c>
      <c r="F477" s="35">
        <v>30</v>
      </c>
      <c r="G477" s="35" t="s">
        <v>1833</v>
      </c>
      <c r="H477" s="35" t="s">
        <v>1834</v>
      </c>
      <c r="I477" s="35" t="s">
        <v>32</v>
      </c>
      <c r="J477" s="48" t="s">
        <v>13801</v>
      </c>
      <c r="K477" s="35">
        <v>35</v>
      </c>
      <c r="L477" s="49" t="s">
        <v>39</v>
      </c>
      <c r="M477" s="50" t="str">
        <f>VLOOKUP(Table6[[#This Row],[Product]],Table3[],2)</f>
        <v>Ultrathing V1</v>
      </c>
      <c r="N477" s="50" t="str">
        <f t="shared" si="22"/>
        <v>Feb</v>
      </c>
      <c r="O477" s="56">
        <f t="shared" si="23"/>
        <v>2020</v>
      </c>
      <c r="P477" s="51">
        <f>VLOOKUP(Table6[[#This Row],[Product]],Table3[],3)</f>
        <v>1.79</v>
      </c>
      <c r="Q477" s="35">
        <f>VLOOKUP(Table6[[#This Row],[Product]],Table3[],4)</f>
        <v>17</v>
      </c>
      <c r="R477" s="35">
        <f>Table6[[#This Row],[Quantity]]*Table6[[#This Row],[Case]]</f>
        <v>595</v>
      </c>
      <c r="S477" s="35">
        <f>Table6[[#This Row],[Total Sales]]*Table6[[#This Row],[Cost]]</f>
        <v>1065.05</v>
      </c>
    </row>
    <row r="478" spans="1:19" x14ac:dyDescent="0.3">
      <c r="A478" s="54">
        <v>491</v>
      </c>
      <c r="B478" s="35" t="s">
        <v>1326</v>
      </c>
      <c r="C478" s="35" t="s">
        <v>1835</v>
      </c>
      <c r="D478" s="35" t="s">
        <v>28</v>
      </c>
      <c r="E478" s="35" t="str">
        <f t="shared" si="21"/>
        <v>M</v>
      </c>
      <c r="F478" s="35">
        <v>90</v>
      </c>
      <c r="G478" s="35" t="s">
        <v>1836</v>
      </c>
      <c r="H478" s="35" t="s">
        <v>1837</v>
      </c>
      <c r="I478" s="35" t="s">
        <v>173</v>
      </c>
      <c r="J478" s="48">
        <v>44836</v>
      </c>
      <c r="K478" s="35">
        <v>89</v>
      </c>
      <c r="L478" s="49" t="s">
        <v>39</v>
      </c>
      <c r="M478" s="50" t="str">
        <f>VLOOKUP(Table6[[#This Row],[Product]],Table3[],2)</f>
        <v>Ultrathing V1</v>
      </c>
      <c r="N478" s="50" t="str">
        <f t="shared" si="22"/>
        <v>Oct</v>
      </c>
      <c r="O478" s="56">
        <f t="shared" si="23"/>
        <v>2022</v>
      </c>
      <c r="P478" s="51">
        <f>VLOOKUP(Table6[[#This Row],[Product]],Table3[],3)</f>
        <v>1.79</v>
      </c>
      <c r="Q478" s="35">
        <f>VLOOKUP(Table6[[#This Row],[Product]],Table3[],4)</f>
        <v>17</v>
      </c>
      <c r="R478" s="35">
        <f>Table6[[#This Row],[Quantity]]*Table6[[#This Row],[Case]]</f>
        <v>1513</v>
      </c>
      <c r="S478" s="35">
        <f>Table6[[#This Row],[Total Sales]]*Table6[[#This Row],[Cost]]</f>
        <v>2708.27</v>
      </c>
    </row>
    <row r="479" spans="1:19" x14ac:dyDescent="0.3">
      <c r="A479" s="54">
        <v>492</v>
      </c>
      <c r="B479" s="35" t="s">
        <v>1838</v>
      </c>
      <c r="C479" s="35" t="s">
        <v>1480</v>
      </c>
      <c r="D479" s="35" t="s">
        <v>28</v>
      </c>
      <c r="E479" s="35" t="str">
        <f t="shared" si="21"/>
        <v>M</v>
      </c>
      <c r="F479" s="35">
        <v>30</v>
      </c>
      <c r="G479" s="35" t="s">
        <v>1836</v>
      </c>
      <c r="H479" s="35" t="s">
        <v>138</v>
      </c>
      <c r="I479" s="35" t="s">
        <v>294</v>
      </c>
      <c r="J479" s="48" t="s">
        <v>13740</v>
      </c>
      <c r="K479" s="35">
        <v>91</v>
      </c>
      <c r="L479" s="49" t="s">
        <v>159</v>
      </c>
      <c r="M479" s="50" t="str">
        <f>VLOOKUP(Table6[[#This Row],[Product]],Table3[],2)</f>
        <v>Ultrathing V3</v>
      </c>
      <c r="N479" s="50" t="str">
        <f t="shared" si="22"/>
        <v>Jan</v>
      </c>
      <c r="O479" s="56">
        <f t="shared" si="23"/>
        <v>2021</v>
      </c>
      <c r="P479" s="51">
        <f>VLOOKUP(Table6[[#This Row],[Product]],Table3[],3)</f>
        <v>3.39</v>
      </c>
      <c r="Q479" s="35">
        <f>VLOOKUP(Table6[[#This Row],[Product]],Table3[],4)</f>
        <v>24</v>
      </c>
      <c r="R479" s="35">
        <f>Table6[[#This Row],[Quantity]]*Table6[[#This Row],[Case]]</f>
        <v>2184</v>
      </c>
      <c r="S479" s="35">
        <f>Table6[[#This Row],[Total Sales]]*Table6[[#This Row],[Cost]]</f>
        <v>7403.76</v>
      </c>
    </row>
    <row r="480" spans="1:19" x14ac:dyDescent="0.3">
      <c r="A480" s="54">
        <v>493</v>
      </c>
      <c r="B480" s="35" t="s">
        <v>1839</v>
      </c>
      <c r="C480" s="35" t="s">
        <v>1840</v>
      </c>
      <c r="D480" s="35" t="s">
        <v>15</v>
      </c>
      <c r="E480" s="35" t="str">
        <f t="shared" si="21"/>
        <v>F</v>
      </c>
      <c r="F480" s="35">
        <v>90</v>
      </c>
      <c r="G480" s="35" t="s">
        <v>1841</v>
      </c>
      <c r="H480" s="35" t="s">
        <v>1660</v>
      </c>
      <c r="I480" s="35" t="s">
        <v>32</v>
      </c>
      <c r="J480" s="48" t="s">
        <v>13843</v>
      </c>
      <c r="K480" s="35">
        <v>65</v>
      </c>
      <c r="L480" s="49" t="s">
        <v>45</v>
      </c>
      <c r="M480" s="50" t="str">
        <f>VLOOKUP(Table6[[#This Row],[Product]],Table3[],2)</f>
        <v>Gigastuff</v>
      </c>
      <c r="N480" s="50" t="str">
        <f t="shared" si="22"/>
        <v>Aug</v>
      </c>
      <c r="O480" s="56">
        <f t="shared" si="23"/>
        <v>2022</v>
      </c>
      <c r="P480" s="51">
        <f>VLOOKUP(Table6[[#This Row],[Product]],Table3[],3)</f>
        <v>1.89</v>
      </c>
      <c r="Q480" s="35">
        <f>VLOOKUP(Table6[[#This Row],[Product]],Table3[],4)</f>
        <v>18</v>
      </c>
      <c r="R480" s="35">
        <f>Table6[[#This Row],[Quantity]]*Table6[[#This Row],[Case]]</f>
        <v>1170</v>
      </c>
      <c r="S480" s="35">
        <f>Table6[[#This Row],[Total Sales]]*Table6[[#This Row],[Cost]]</f>
        <v>2211.2999999999997</v>
      </c>
    </row>
    <row r="481" spans="1:19" x14ac:dyDescent="0.3">
      <c r="A481" s="54">
        <v>494</v>
      </c>
      <c r="B481" s="35" t="s">
        <v>1842</v>
      </c>
      <c r="C481" s="35" t="s">
        <v>1843</v>
      </c>
      <c r="D481" s="35" t="s">
        <v>51</v>
      </c>
      <c r="E481" s="35" t="str">
        <f t="shared" si="21"/>
        <v>F</v>
      </c>
      <c r="F481" s="35">
        <v>30</v>
      </c>
      <c r="G481" s="35" t="s">
        <v>1844</v>
      </c>
      <c r="H481" s="35" t="s">
        <v>1845</v>
      </c>
      <c r="I481" s="35" t="s">
        <v>294</v>
      </c>
      <c r="J481" s="48" t="s">
        <v>13824</v>
      </c>
      <c r="K481" s="35">
        <v>18</v>
      </c>
      <c r="L481" s="49" t="s">
        <v>159</v>
      </c>
      <c r="M481" s="50" t="str">
        <f>VLOOKUP(Table6[[#This Row],[Product]],Table3[],2)</f>
        <v>Ultrathing V3</v>
      </c>
      <c r="N481" s="50" t="str">
        <f t="shared" si="22"/>
        <v>Dec</v>
      </c>
      <c r="O481" s="56">
        <f t="shared" si="23"/>
        <v>2022</v>
      </c>
      <c r="P481" s="51">
        <f>VLOOKUP(Table6[[#This Row],[Product]],Table3[],3)</f>
        <v>3.39</v>
      </c>
      <c r="Q481" s="35">
        <f>VLOOKUP(Table6[[#This Row],[Product]],Table3[],4)</f>
        <v>24</v>
      </c>
      <c r="R481" s="35">
        <f>Table6[[#This Row],[Quantity]]*Table6[[#This Row],[Case]]</f>
        <v>432</v>
      </c>
      <c r="S481" s="35">
        <f>Table6[[#This Row],[Total Sales]]*Table6[[#This Row],[Cost]]</f>
        <v>1464.48</v>
      </c>
    </row>
    <row r="482" spans="1:19" x14ac:dyDescent="0.3">
      <c r="A482" s="54">
        <v>495</v>
      </c>
      <c r="B482" s="35" t="s">
        <v>256</v>
      </c>
      <c r="C482" s="35" t="s">
        <v>1846</v>
      </c>
      <c r="D482" s="35" t="s">
        <v>28</v>
      </c>
      <c r="E482" s="35" t="str">
        <f t="shared" si="21"/>
        <v>M</v>
      </c>
      <c r="F482" s="35">
        <v>30</v>
      </c>
      <c r="G482" s="35" t="s">
        <v>1847</v>
      </c>
      <c r="H482" s="35" t="s">
        <v>1848</v>
      </c>
      <c r="I482" s="35" t="s">
        <v>839</v>
      </c>
      <c r="J482" s="48" t="s">
        <v>13844</v>
      </c>
      <c r="K482" s="35">
        <v>19</v>
      </c>
      <c r="L482" s="49" t="s">
        <v>80</v>
      </c>
      <c r="M482" s="50" t="str">
        <f>VLOOKUP(Table6[[#This Row],[Product]],Table3[],2)</f>
        <v>Ultrathing V2</v>
      </c>
      <c r="N482" s="50" t="str">
        <f t="shared" si="22"/>
        <v>Aug</v>
      </c>
      <c r="O482" s="56">
        <f t="shared" si="23"/>
        <v>2022</v>
      </c>
      <c r="P482" s="51">
        <f>VLOOKUP(Table6[[#This Row],[Product]],Table3[],3)</f>
        <v>2.95</v>
      </c>
      <c r="Q482" s="35">
        <f>VLOOKUP(Table6[[#This Row],[Product]],Table3[],4)</f>
        <v>20</v>
      </c>
      <c r="R482" s="35">
        <f>Table6[[#This Row],[Quantity]]*Table6[[#This Row],[Case]]</f>
        <v>380</v>
      </c>
      <c r="S482" s="35">
        <f>Table6[[#This Row],[Total Sales]]*Table6[[#This Row],[Cost]]</f>
        <v>1121</v>
      </c>
    </row>
    <row r="483" spans="1:19" x14ac:dyDescent="0.3">
      <c r="A483" s="54">
        <v>496</v>
      </c>
      <c r="B483" s="35" t="s">
        <v>1849</v>
      </c>
      <c r="C483" s="35" t="s">
        <v>1637</v>
      </c>
      <c r="D483" s="35" t="s">
        <v>28</v>
      </c>
      <c r="E483" s="35" t="str">
        <f t="shared" si="21"/>
        <v>M</v>
      </c>
      <c r="F483" s="35">
        <v>30</v>
      </c>
      <c r="G483" s="35" t="s">
        <v>1847</v>
      </c>
      <c r="H483" s="35" t="s">
        <v>1077</v>
      </c>
      <c r="I483" s="35" t="s">
        <v>1078</v>
      </c>
      <c r="J483" s="48" t="s">
        <v>13845</v>
      </c>
      <c r="K483" s="35">
        <v>57</v>
      </c>
      <c r="L483" s="49" t="s">
        <v>20</v>
      </c>
      <c r="M483" s="50" t="str">
        <f>VLOOKUP(Table6[[#This Row],[Product]],Table3[],2)</f>
        <v>Hyperwotsit</v>
      </c>
      <c r="N483" s="50" t="str">
        <f t="shared" si="22"/>
        <v>Oct</v>
      </c>
      <c r="O483" s="56">
        <f t="shared" si="23"/>
        <v>2020</v>
      </c>
      <c r="P483" s="51">
        <f>VLOOKUP(Table6[[#This Row],[Product]],Table3[],3)</f>
        <v>2.0099999999999998</v>
      </c>
      <c r="Q483" s="35">
        <f>VLOOKUP(Table6[[#This Row],[Product]],Table3[],4)</f>
        <v>20</v>
      </c>
      <c r="R483" s="35">
        <f>Table6[[#This Row],[Quantity]]*Table6[[#This Row],[Case]]</f>
        <v>1140</v>
      </c>
      <c r="S483" s="35">
        <f>Table6[[#This Row],[Total Sales]]*Table6[[#This Row],[Cost]]</f>
        <v>2291.3999999999996</v>
      </c>
    </row>
    <row r="484" spans="1:19" x14ac:dyDescent="0.3">
      <c r="A484" s="54">
        <v>497</v>
      </c>
      <c r="B484" s="35" t="s">
        <v>1850</v>
      </c>
      <c r="C484" s="35" t="s">
        <v>1851</v>
      </c>
      <c r="D484" s="35" t="s">
        <v>28</v>
      </c>
      <c r="E484" s="35" t="str">
        <f t="shared" si="21"/>
        <v>M</v>
      </c>
      <c r="F484" s="35">
        <v>60</v>
      </c>
      <c r="G484" s="35" t="s">
        <v>1852</v>
      </c>
      <c r="H484" s="35" t="s">
        <v>545</v>
      </c>
      <c r="I484" s="35" t="s">
        <v>173</v>
      </c>
      <c r="J484" s="48">
        <v>44229</v>
      </c>
      <c r="K484" s="35">
        <v>62</v>
      </c>
      <c r="L484" s="49" t="s">
        <v>101</v>
      </c>
      <c r="M484" s="50" t="str">
        <f>VLOOKUP(Table6[[#This Row],[Product]],Table3[],2)</f>
        <v>Superwossname</v>
      </c>
      <c r="N484" s="50" t="str">
        <f t="shared" si="22"/>
        <v>Feb</v>
      </c>
      <c r="O484" s="56">
        <f t="shared" si="23"/>
        <v>2021</v>
      </c>
      <c r="P484" s="51">
        <f>VLOOKUP(Table6[[#This Row],[Product]],Table3[],3)</f>
        <v>3.49</v>
      </c>
      <c r="Q484" s="35">
        <f>VLOOKUP(Table6[[#This Row],[Product]],Table3[],4)</f>
        <v>20</v>
      </c>
      <c r="R484" s="35">
        <f>Table6[[#This Row],[Quantity]]*Table6[[#This Row],[Case]]</f>
        <v>1240</v>
      </c>
      <c r="S484" s="35">
        <f>Table6[[#This Row],[Total Sales]]*Table6[[#This Row],[Cost]]</f>
        <v>4327.6000000000004</v>
      </c>
    </row>
    <row r="485" spans="1:19" x14ac:dyDescent="0.3">
      <c r="A485" s="54">
        <v>498</v>
      </c>
      <c r="B485" s="35" t="s">
        <v>375</v>
      </c>
      <c r="C485" s="35" t="s">
        <v>1853</v>
      </c>
      <c r="D485" s="35" t="s">
        <v>28</v>
      </c>
      <c r="E485" s="35" t="str">
        <f t="shared" si="21"/>
        <v>M</v>
      </c>
      <c r="F485" s="35">
        <v>30</v>
      </c>
      <c r="G485" s="35" t="s">
        <v>1854</v>
      </c>
      <c r="H485" s="35" t="s">
        <v>1855</v>
      </c>
      <c r="I485" s="35" t="s">
        <v>25</v>
      </c>
      <c r="J485" s="48" t="s">
        <v>13843</v>
      </c>
      <c r="K485" s="35">
        <v>59</v>
      </c>
      <c r="L485" s="49" t="s">
        <v>33</v>
      </c>
      <c r="M485" s="50" t="str">
        <f>VLOOKUP(Table6[[#This Row],[Product]],Table3[],2)</f>
        <v>Megawidget L</v>
      </c>
      <c r="N485" s="50" t="str">
        <f t="shared" si="22"/>
        <v>Aug</v>
      </c>
      <c r="O485" s="56">
        <f t="shared" si="23"/>
        <v>2022</v>
      </c>
      <c r="P485" s="51">
        <f>VLOOKUP(Table6[[#This Row],[Product]],Table3[],3)</f>
        <v>1.79</v>
      </c>
      <c r="Q485" s="35">
        <f>VLOOKUP(Table6[[#This Row],[Product]],Table3[],4)</f>
        <v>24</v>
      </c>
      <c r="R485" s="35">
        <f>Table6[[#This Row],[Quantity]]*Table6[[#This Row],[Case]]</f>
        <v>1416</v>
      </c>
      <c r="S485" s="35">
        <f>Table6[[#This Row],[Total Sales]]*Table6[[#This Row],[Cost]]</f>
        <v>2534.64</v>
      </c>
    </row>
    <row r="486" spans="1:19" x14ac:dyDescent="0.3">
      <c r="A486" s="54">
        <v>499</v>
      </c>
      <c r="B486" s="35" t="s">
        <v>1856</v>
      </c>
      <c r="C486" s="35" t="s">
        <v>1857</v>
      </c>
      <c r="D486" s="35" t="s">
        <v>51</v>
      </c>
      <c r="E486" s="35" t="str">
        <f t="shared" si="21"/>
        <v>F</v>
      </c>
      <c r="F486" s="35">
        <v>90</v>
      </c>
      <c r="G486" s="35" t="s">
        <v>1858</v>
      </c>
      <c r="H486" s="35" t="s">
        <v>1859</v>
      </c>
      <c r="I486" s="35" t="s">
        <v>89</v>
      </c>
      <c r="J486" s="48" t="s">
        <v>13633</v>
      </c>
      <c r="K486" s="35">
        <v>35</v>
      </c>
      <c r="L486" s="49" t="s">
        <v>159</v>
      </c>
      <c r="M486" s="50" t="str">
        <f>VLOOKUP(Table6[[#This Row],[Product]],Table3[],2)</f>
        <v>Ultrathing V3</v>
      </c>
      <c r="N486" s="50" t="str">
        <f t="shared" si="22"/>
        <v>Apr</v>
      </c>
      <c r="O486" s="56">
        <f t="shared" si="23"/>
        <v>2020</v>
      </c>
      <c r="P486" s="51">
        <f>VLOOKUP(Table6[[#This Row],[Product]],Table3[],3)</f>
        <v>3.39</v>
      </c>
      <c r="Q486" s="35">
        <f>VLOOKUP(Table6[[#This Row],[Product]],Table3[],4)</f>
        <v>24</v>
      </c>
      <c r="R486" s="35">
        <f>Table6[[#This Row],[Quantity]]*Table6[[#This Row],[Case]]</f>
        <v>840</v>
      </c>
      <c r="S486" s="35">
        <f>Table6[[#This Row],[Total Sales]]*Table6[[#This Row],[Cost]]</f>
        <v>2847.6</v>
      </c>
    </row>
    <row r="487" spans="1:19" x14ac:dyDescent="0.3">
      <c r="A487" s="54">
        <v>500</v>
      </c>
      <c r="B487" s="35" t="s">
        <v>1860</v>
      </c>
      <c r="C487" s="35" t="s">
        <v>1861</v>
      </c>
      <c r="D487" s="35" t="s">
        <v>28</v>
      </c>
      <c r="E487" s="35" t="str">
        <f t="shared" si="21"/>
        <v>M</v>
      </c>
      <c r="F487" s="35">
        <v>60</v>
      </c>
      <c r="G487" s="35" t="s">
        <v>1858</v>
      </c>
      <c r="H487" s="35" t="s">
        <v>1862</v>
      </c>
      <c r="I487" s="35" t="s">
        <v>187</v>
      </c>
      <c r="J487" s="48">
        <v>44110</v>
      </c>
      <c r="K487" s="35">
        <v>14</v>
      </c>
      <c r="L487" s="49" t="s">
        <v>45</v>
      </c>
      <c r="M487" s="50" t="str">
        <f>VLOOKUP(Table6[[#This Row],[Product]],Table3[],2)</f>
        <v>Gigastuff</v>
      </c>
      <c r="N487" s="50" t="str">
        <f t="shared" si="22"/>
        <v>Oct</v>
      </c>
      <c r="O487" s="56">
        <f t="shared" si="23"/>
        <v>2020</v>
      </c>
      <c r="P487" s="51">
        <f>VLOOKUP(Table6[[#This Row],[Product]],Table3[],3)</f>
        <v>1.89</v>
      </c>
      <c r="Q487" s="35">
        <f>VLOOKUP(Table6[[#This Row],[Product]],Table3[],4)</f>
        <v>18</v>
      </c>
      <c r="R487" s="35">
        <f>Table6[[#This Row],[Quantity]]*Table6[[#This Row],[Case]]</f>
        <v>252</v>
      </c>
      <c r="S487" s="35">
        <f>Table6[[#This Row],[Total Sales]]*Table6[[#This Row],[Cost]]</f>
        <v>476.28</v>
      </c>
    </row>
    <row r="488" spans="1:19" x14ac:dyDescent="0.3">
      <c r="A488" s="54">
        <v>501</v>
      </c>
      <c r="B488" s="35" t="s">
        <v>357</v>
      </c>
      <c r="C488" s="35" t="s">
        <v>1863</v>
      </c>
      <c r="D488" s="35" t="s">
        <v>28</v>
      </c>
      <c r="E488" s="35" t="str">
        <f t="shared" si="21"/>
        <v>M</v>
      </c>
      <c r="F488" s="35">
        <v>30</v>
      </c>
      <c r="G488" s="35" t="s">
        <v>1858</v>
      </c>
      <c r="H488" s="35" t="s">
        <v>1864</v>
      </c>
      <c r="I488" s="35" t="s">
        <v>294</v>
      </c>
      <c r="J488" s="48">
        <v>43987</v>
      </c>
      <c r="K488" s="35">
        <v>46</v>
      </c>
      <c r="L488" s="49" t="s">
        <v>45</v>
      </c>
      <c r="M488" s="50" t="str">
        <f>VLOOKUP(Table6[[#This Row],[Product]],Table3[],2)</f>
        <v>Gigastuff</v>
      </c>
      <c r="N488" s="50" t="str">
        <f t="shared" si="22"/>
        <v>Jun</v>
      </c>
      <c r="O488" s="56">
        <f t="shared" si="23"/>
        <v>2020</v>
      </c>
      <c r="P488" s="51">
        <f>VLOOKUP(Table6[[#This Row],[Product]],Table3[],3)</f>
        <v>1.89</v>
      </c>
      <c r="Q488" s="35">
        <f>VLOOKUP(Table6[[#This Row],[Product]],Table3[],4)</f>
        <v>18</v>
      </c>
      <c r="R488" s="35">
        <f>Table6[[#This Row],[Quantity]]*Table6[[#This Row],[Case]]</f>
        <v>828</v>
      </c>
      <c r="S488" s="35">
        <f>Table6[[#This Row],[Total Sales]]*Table6[[#This Row],[Cost]]</f>
        <v>1564.9199999999998</v>
      </c>
    </row>
    <row r="489" spans="1:19" x14ac:dyDescent="0.3">
      <c r="A489" s="54">
        <v>502</v>
      </c>
      <c r="B489" s="35" t="s">
        <v>1865</v>
      </c>
      <c r="C489" s="35" t="s">
        <v>1866</v>
      </c>
      <c r="D489" s="35" t="s">
        <v>51</v>
      </c>
      <c r="E489" s="35" t="str">
        <f t="shared" si="21"/>
        <v>F</v>
      </c>
      <c r="F489" s="35">
        <v>90</v>
      </c>
      <c r="G489" s="35" t="s">
        <v>14288</v>
      </c>
      <c r="H489" s="35" t="s">
        <v>1868</v>
      </c>
      <c r="I489" s="35" t="s">
        <v>1869</v>
      </c>
      <c r="J489" s="48">
        <v>44535</v>
      </c>
      <c r="K489" s="35">
        <v>34</v>
      </c>
      <c r="L489" s="49" t="s">
        <v>20</v>
      </c>
      <c r="M489" s="50" t="str">
        <f>VLOOKUP(Table6[[#This Row],[Product]],Table3[],2)</f>
        <v>Hyperwotsit</v>
      </c>
      <c r="N489" s="50" t="str">
        <f t="shared" si="22"/>
        <v>Dec</v>
      </c>
      <c r="O489" s="56">
        <f t="shared" si="23"/>
        <v>2021</v>
      </c>
      <c r="P489" s="51">
        <f>VLOOKUP(Table6[[#This Row],[Product]],Table3[],3)</f>
        <v>2.0099999999999998</v>
      </c>
      <c r="Q489" s="35">
        <f>VLOOKUP(Table6[[#This Row],[Product]],Table3[],4)</f>
        <v>20</v>
      </c>
      <c r="R489" s="35">
        <f>Table6[[#This Row],[Quantity]]*Table6[[#This Row],[Case]]</f>
        <v>680</v>
      </c>
      <c r="S489" s="35">
        <f>Table6[[#This Row],[Total Sales]]*Table6[[#This Row],[Cost]]</f>
        <v>1366.8</v>
      </c>
    </row>
    <row r="490" spans="1:19" x14ac:dyDescent="0.3">
      <c r="A490" s="54">
        <v>503</v>
      </c>
      <c r="B490" s="35" t="s">
        <v>1389</v>
      </c>
      <c r="C490" s="35" t="s">
        <v>1870</v>
      </c>
      <c r="D490" s="35" t="s">
        <v>51</v>
      </c>
      <c r="E490" s="35" t="str">
        <f t="shared" si="21"/>
        <v>F</v>
      </c>
      <c r="F490" s="35">
        <v>30</v>
      </c>
      <c r="G490" s="35" t="s">
        <v>1871</v>
      </c>
      <c r="H490" s="35" t="s">
        <v>1872</v>
      </c>
      <c r="I490" s="35" t="s">
        <v>124</v>
      </c>
      <c r="J490" s="48" t="s">
        <v>13846</v>
      </c>
      <c r="K490" s="35">
        <v>37</v>
      </c>
      <c r="L490" s="49" t="s">
        <v>80</v>
      </c>
      <c r="M490" s="50" t="str">
        <f>VLOOKUP(Table6[[#This Row],[Product]],Table3[],2)</f>
        <v>Ultrathing V2</v>
      </c>
      <c r="N490" s="50" t="str">
        <f t="shared" si="22"/>
        <v>May</v>
      </c>
      <c r="O490" s="56">
        <f t="shared" si="23"/>
        <v>2022</v>
      </c>
      <c r="P490" s="51">
        <f>VLOOKUP(Table6[[#This Row],[Product]],Table3[],3)</f>
        <v>2.95</v>
      </c>
      <c r="Q490" s="35">
        <f>VLOOKUP(Table6[[#This Row],[Product]],Table3[],4)</f>
        <v>20</v>
      </c>
      <c r="R490" s="35">
        <f>Table6[[#This Row],[Quantity]]*Table6[[#This Row],[Case]]</f>
        <v>740</v>
      </c>
      <c r="S490" s="35">
        <f>Table6[[#This Row],[Total Sales]]*Table6[[#This Row],[Cost]]</f>
        <v>2183</v>
      </c>
    </row>
    <row r="491" spans="1:19" x14ac:dyDescent="0.3">
      <c r="A491" s="54">
        <v>504</v>
      </c>
      <c r="B491" s="35" t="s">
        <v>1873</v>
      </c>
      <c r="C491" s="35" t="s">
        <v>1874</v>
      </c>
      <c r="D491" s="35" t="s">
        <v>51</v>
      </c>
      <c r="E491" s="35" t="str">
        <f t="shared" si="21"/>
        <v>F</v>
      </c>
      <c r="F491" s="35">
        <v>60</v>
      </c>
      <c r="G491" s="35" t="s">
        <v>1875</v>
      </c>
      <c r="H491" s="35" t="s">
        <v>1876</v>
      </c>
      <c r="I491" s="35" t="s">
        <v>32</v>
      </c>
      <c r="J491" s="48" t="s">
        <v>13847</v>
      </c>
      <c r="K491" s="35">
        <v>54</v>
      </c>
      <c r="L491" s="49" t="s">
        <v>70</v>
      </c>
      <c r="M491" s="50" t="str">
        <f>VLOOKUP(Table6[[#This Row],[Product]],Table3[],2)</f>
        <v>Megawidget M</v>
      </c>
      <c r="N491" s="50" t="str">
        <f t="shared" si="22"/>
        <v>Sep</v>
      </c>
      <c r="O491" s="56">
        <f t="shared" si="23"/>
        <v>2022</v>
      </c>
      <c r="P491" s="51">
        <f>VLOOKUP(Table6[[#This Row],[Product]],Table3[],3)</f>
        <v>1.29</v>
      </c>
      <c r="Q491" s="35">
        <f>VLOOKUP(Table6[[#This Row],[Product]],Table3[],4)</f>
        <v>24</v>
      </c>
      <c r="R491" s="35">
        <f>Table6[[#This Row],[Quantity]]*Table6[[#This Row],[Case]]</f>
        <v>1296</v>
      </c>
      <c r="S491" s="35">
        <f>Table6[[#This Row],[Total Sales]]*Table6[[#This Row],[Cost]]</f>
        <v>1671.8400000000001</v>
      </c>
    </row>
    <row r="492" spans="1:19" x14ac:dyDescent="0.3">
      <c r="A492" s="54">
        <v>505</v>
      </c>
      <c r="B492" s="35" t="s">
        <v>1877</v>
      </c>
      <c r="C492" s="35" t="s">
        <v>1878</v>
      </c>
      <c r="D492" s="35" t="s">
        <v>28</v>
      </c>
      <c r="E492" s="35" t="str">
        <f t="shared" si="21"/>
        <v>M</v>
      </c>
      <c r="F492" s="35">
        <v>30</v>
      </c>
      <c r="G492" s="35" t="s">
        <v>1879</v>
      </c>
      <c r="H492" s="35" t="s">
        <v>1880</v>
      </c>
      <c r="I492" s="35" t="s">
        <v>32</v>
      </c>
      <c r="J492" s="48" t="s">
        <v>13848</v>
      </c>
      <c r="K492" s="35">
        <v>70</v>
      </c>
      <c r="L492" s="49" t="s">
        <v>80</v>
      </c>
      <c r="M492" s="50" t="str">
        <f>VLOOKUP(Table6[[#This Row],[Product]],Table3[],2)</f>
        <v>Ultrathing V2</v>
      </c>
      <c r="N492" s="50" t="str">
        <f t="shared" si="22"/>
        <v>Sep</v>
      </c>
      <c r="O492" s="56">
        <f t="shared" si="23"/>
        <v>2021</v>
      </c>
      <c r="P492" s="51">
        <f>VLOOKUP(Table6[[#This Row],[Product]],Table3[],3)</f>
        <v>2.95</v>
      </c>
      <c r="Q492" s="35">
        <f>VLOOKUP(Table6[[#This Row],[Product]],Table3[],4)</f>
        <v>20</v>
      </c>
      <c r="R492" s="35">
        <f>Table6[[#This Row],[Quantity]]*Table6[[#This Row],[Case]]</f>
        <v>1400</v>
      </c>
      <c r="S492" s="35">
        <f>Table6[[#This Row],[Total Sales]]*Table6[[#This Row],[Cost]]</f>
        <v>4130</v>
      </c>
    </row>
    <row r="493" spans="1:19" x14ac:dyDescent="0.3">
      <c r="A493" s="54">
        <v>506</v>
      </c>
      <c r="B493" s="35" t="s">
        <v>1881</v>
      </c>
      <c r="C493" s="35" t="s">
        <v>1882</v>
      </c>
      <c r="D493" s="35" t="s">
        <v>28</v>
      </c>
      <c r="E493" s="35" t="str">
        <f t="shared" si="21"/>
        <v>M</v>
      </c>
      <c r="F493" s="35">
        <v>30</v>
      </c>
      <c r="G493" s="35" t="s">
        <v>1883</v>
      </c>
      <c r="H493" s="35" t="s">
        <v>1884</v>
      </c>
      <c r="I493" s="35" t="s">
        <v>1885</v>
      </c>
      <c r="J493" s="48" t="s">
        <v>13849</v>
      </c>
      <c r="K493" s="35">
        <v>49</v>
      </c>
      <c r="L493" s="49" t="s">
        <v>101</v>
      </c>
      <c r="M493" s="50" t="str">
        <f>VLOOKUP(Table6[[#This Row],[Product]],Table3[],2)</f>
        <v>Superwossname</v>
      </c>
      <c r="N493" s="50" t="str">
        <f t="shared" si="22"/>
        <v>Oct</v>
      </c>
      <c r="O493" s="56">
        <f t="shared" si="23"/>
        <v>2021</v>
      </c>
      <c r="P493" s="51">
        <f>VLOOKUP(Table6[[#This Row],[Product]],Table3[],3)</f>
        <v>3.49</v>
      </c>
      <c r="Q493" s="35">
        <f>VLOOKUP(Table6[[#This Row],[Product]],Table3[],4)</f>
        <v>20</v>
      </c>
      <c r="R493" s="35">
        <f>Table6[[#This Row],[Quantity]]*Table6[[#This Row],[Case]]</f>
        <v>980</v>
      </c>
      <c r="S493" s="35">
        <f>Table6[[#This Row],[Total Sales]]*Table6[[#This Row],[Cost]]</f>
        <v>3420.2000000000003</v>
      </c>
    </row>
    <row r="494" spans="1:19" x14ac:dyDescent="0.3">
      <c r="A494" s="54">
        <v>507</v>
      </c>
      <c r="B494" s="35" t="s">
        <v>1886</v>
      </c>
      <c r="C494" s="35" t="s">
        <v>928</v>
      </c>
      <c r="D494" s="35" t="s">
        <v>51</v>
      </c>
      <c r="E494" s="35" t="str">
        <f t="shared" si="21"/>
        <v>F</v>
      </c>
      <c r="F494" s="35">
        <v>60</v>
      </c>
      <c r="G494" s="35" t="s">
        <v>1887</v>
      </c>
      <c r="H494" s="35" t="s">
        <v>1888</v>
      </c>
      <c r="I494" s="35" t="s">
        <v>1889</v>
      </c>
      <c r="J494" s="48">
        <v>44440</v>
      </c>
      <c r="K494" s="35">
        <v>54</v>
      </c>
      <c r="L494" s="49" t="s">
        <v>70</v>
      </c>
      <c r="M494" s="50" t="str">
        <f>VLOOKUP(Table6[[#This Row],[Product]],Table3[],2)</f>
        <v>Megawidget M</v>
      </c>
      <c r="N494" s="50" t="str">
        <f t="shared" si="22"/>
        <v>Sep</v>
      </c>
      <c r="O494" s="56">
        <f t="shared" si="23"/>
        <v>2021</v>
      </c>
      <c r="P494" s="51">
        <f>VLOOKUP(Table6[[#This Row],[Product]],Table3[],3)</f>
        <v>1.29</v>
      </c>
      <c r="Q494" s="35">
        <f>VLOOKUP(Table6[[#This Row],[Product]],Table3[],4)</f>
        <v>24</v>
      </c>
      <c r="R494" s="35">
        <f>Table6[[#This Row],[Quantity]]*Table6[[#This Row],[Case]]</f>
        <v>1296</v>
      </c>
      <c r="S494" s="35">
        <f>Table6[[#This Row],[Total Sales]]*Table6[[#This Row],[Cost]]</f>
        <v>1671.8400000000001</v>
      </c>
    </row>
    <row r="495" spans="1:19" x14ac:dyDescent="0.3">
      <c r="A495" s="54">
        <v>508</v>
      </c>
      <c r="B495" s="35" t="s">
        <v>1890</v>
      </c>
      <c r="C495" s="35" t="s">
        <v>1891</v>
      </c>
      <c r="D495" s="35" t="s">
        <v>51</v>
      </c>
      <c r="E495" s="35" t="str">
        <f t="shared" si="21"/>
        <v>F</v>
      </c>
      <c r="F495" s="35">
        <v>60</v>
      </c>
      <c r="G495" s="35" t="s">
        <v>1892</v>
      </c>
      <c r="H495" s="35" t="s">
        <v>1893</v>
      </c>
      <c r="I495" s="35" t="s">
        <v>294</v>
      </c>
      <c r="J495" s="48">
        <v>44572</v>
      </c>
      <c r="K495" s="35">
        <v>81</v>
      </c>
      <c r="L495" s="49" t="s">
        <v>20</v>
      </c>
      <c r="M495" s="50" t="str">
        <f>VLOOKUP(Table6[[#This Row],[Product]],Table3[],2)</f>
        <v>Hyperwotsit</v>
      </c>
      <c r="N495" s="50" t="str">
        <f t="shared" si="22"/>
        <v>Jan</v>
      </c>
      <c r="O495" s="56">
        <f t="shared" si="23"/>
        <v>2022</v>
      </c>
      <c r="P495" s="51">
        <f>VLOOKUP(Table6[[#This Row],[Product]],Table3[],3)</f>
        <v>2.0099999999999998</v>
      </c>
      <c r="Q495" s="35">
        <f>VLOOKUP(Table6[[#This Row],[Product]],Table3[],4)</f>
        <v>20</v>
      </c>
      <c r="R495" s="35">
        <f>Table6[[#This Row],[Quantity]]*Table6[[#This Row],[Case]]</f>
        <v>1620</v>
      </c>
      <c r="S495" s="35">
        <f>Table6[[#This Row],[Total Sales]]*Table6[[#This Row],[Cost]]</f>
        <v>3256.2</v>
      </c>
    </row>
    <row r="496" spans="1:19" x14ac:dyDescent="0.3">
      <c r="A496" s="54">
        <v>509</v>
      </c>
      <c r="B496" s="35" t="s">
        <v>747</v>
      </c>
      <c r="C496" s="35" t="s">
        <v>1894</v>
      </c>
      <c r="D496" s="35" t="s">
        <v>28</v>
      </c>
      <c r="E496" s="35" t="str">
        <f t="shared" si="21"/>
        <v>M</v>
      </c>
      <c r="F496" s="35">
        <v>60</v>
      </c>
      <c r="G496" s="35" t="s">
        <v>1895</v>
      </c>
      <c r="H496" s="35" t="s">
        <v>1896</v>
      </c>
      <c r="I496" s="35" t="s">
        <v>294</v>
      </c>
      <c r="J496" s="48" t="s">
        <v>13846</v>
      </c>
      <c r="K496" s="35">
        <v>103</v>
      </c>
      <c r="L496" s="49" t="s">
        <v>80</v>
      </c>
      <c r="M496" s="50" t="str">
        <f>VLOOKUP(Table6[[#This Row],[Product]],Table3[],2)</f>
        <v>Ultrathing V2</v>
      </c>
      <c r="N496" s="50" t="str">
        <f t="shared" si="22"/>
        <v>May</v>
      </c>
      <c r="O496" s="56">
        <f t="shared" si="23"/>
        <v>2022</v>
      </c>
      <c r="P496" s="51">
        <f>VLOOKUP(Table6[[#This Row],[Product]],Table3[],3)</f>
        <v>2.95</v>
      </c>
      <c r="Q496" s="35">
        <f>VLOOKUP(Table6[[#This Row],[Product]],Table3[],4)</f>
        <v>20</v>
      </c>
      <c r="R496" s="35">
        <f>Table6[[#This Row],[Quantity]]*Table6[[#This Row],[Case]]</f>
        <v>2060</v>
      </c>
      <c r="S496" s="35">
        <f>Table6[[#This Row],[Total Sales]]*Table6[[#This Row],[Cost]]</f>
        <v>6077</v>
      </c>
    </row>
    <row r="497" spans="1:19" x14ac:dyDescent="0.3">
      <c r="A497" s="54">
        <v>510</v>
      </c>
      <c r="B497" s="35" t="s">
        <v>1897</v>
      </c>
      <c r="C497" s="35" t="s">
        <v>1898</v>
      </c>
      <c r="D497" s="35" t="s">
        <v>51</v>
      </c>
      <c r="E497" s="35" t="str">
        <f t="shared" si="21"/>
        <v>F</v>
      </c>
      <c r="F497" s="35">
        <v>90</v>
      </c>
      <c r="G497" s="35" t="s">
        <v>1899</v>
      </c>
      <c r="H497" s="35" t="s">
        <v>607</v>
      </c>
      <c r="I497" s="35" t="s">
        <v>32</v>
      </c>
      <c r="J497" s="48" t="s">
        <v>13787</v>
      </c>
      <c r="K497" s="35">
        <v>45</v>
      </c>
      <c r="L497" s="49" t="s">
        <v>80</v>
      </c>
      <c r="M497" s="50" t="str">
        <f>VLOOKUP(Table6[[#This Row],[Product]],Table3[],2)</f>
        <v>Ultrathing V2</v>
      </c>
      <c r="N497" s="50" t="str">
        <f t="shared" si="22"/>
        <v>May</v>
      </c>
      <c r="O497" s="56">
        <f t="shared" si="23"/>
        <v>2021</v>
      </c>
      <c r="P497" s="51">
        <f>VLOOKUP(Table6[[#This Row],[Product]],Table3[],3)</f>
        <v>2.95</v>
      </c>
      <c r="Q497" s="35">
        <f>VLOOKUP(Table6[[#This Row],[Product]],Table3[],4)</f>
        <v>20</v>
      </c>
      <c r="R497" s="35">
        <f>Table6[[#This Row],[Quantity]]*Table6[[#This Row],[Case]]</f>
        <v>900</v>
      </c>
      <c r="S497" s="35">
        <f>Table6[[#This Row],[Total Sales]]*Table6[[#This Row],[Cost]]</f>
        <v>2655</v>
      </c>
    </row>
    <row r="498" spans="1:19" x14ac:dyDescent="0.3">
      <c r="A498" s="54">
        <v>511</v>
      </c>
      <c r="B498" s="35" t="s">
        <v>1900</v>
      </c>
      <c r="C498" s="35" t="s">
        <v>1901</v>
      </c>
      <c r="D498" s="35" t="s">
        <v>15</v>
      </c>
      <c r="E498" s="35" t="str">
        <f t="shared" si="21"/>
        <v>F</v>
      </c>
      <c r="F498" s="35">
        <v>90</v>
      </c>
      <c r="G498" s="35" t="s">
        <v>1902</v>
      </c>
      <c r="H498" s="35" t="s">
        <v>1382</v>
      </c>
      <c r="I498" s="35" t="s">
        <v>32</v>
      </c>
      <c r="J498" s="48" t="s">
        <v>13699</v>
      </c>
      <c r="K498" s="35">
        <v>50</v>
      </c>
      <c r="L498" s="49" t="s">
        <v>54</v>
      </c>
      <c r="M498" s="50" t="str">
        <f>VLOOKUP(Table6[[#This Row],[Product]],Table3[],2)</f>
        <v>Megawidget S</v>
      </c>
      <c r="N498" s="50" t="str">
        <f t="shared" si="22"/>
        <v>Jan</v>
      </c>
      <c r="O498" s="56">
        <f t="shared" si="23"/>
        <v>2021</v>
      </c>
      <c r="P498" s="51">
        <f>VLOOKUP(Table6[[#This Row],[Product]],Table3[],3)</f>
        <v>0.69</v>
      </c>
      <c r="Q498" s="35">
        <f>VLOOKUP(Table6[[#This Row],[Product]],Table3[],4)</f>
        <v>24</v>
      </c>
      <c r="R498" s="35">
        <f>Table6[[#This Row],[Quantity]]*Table6[[#This Row],[Case]]</f>
        <v>1200</v>
      </c>
      <c r="S498" s="35">
        <f>Table6[[#This Row],[Total Sales]]*Table6[[#This Row],[Cost]]</f>
        <v>827.99999999999989</v>
      </c>
    </row>
    <row r="499" spans="1:19" x14ac:dyDescent="0.3">
      <c r="A499" s="54">
        <v>512</v>
      </c>
      <c r="B499" s="35" t="s">
        <v>1903</v>
      </c>
      <c r="C499" s="35" t="s">
        <v>1010</v>
      </c>
      <c r="D499" s="35" t="s">
        <v>15</v>
      </c>
      <c r="E499" s="35" t="str">
        <f t="shared" si="21"/>
        <v>F</v>
      </c>
      <c r="F499" s="35">
        <v>60</v>
      </c>
      <c r="G499" s="35" t="s">
        <v>1904</v>
      </c>
      <c r="H499" s="35" t="s">
        <v>1905</v>
      </c>
      <c r="I499" s="35" t="s">
        <v>187</v>
      </c>
      <c r="J499" s="48">
        <v>44471</v>
      </c>
      <c r="K499" s="35">
        <v>8</v>
      </c>
      <c r="L499" s="49" t="s">
        <v>159</v>
      </c>
      <c r="M499" s="50" t="str">
        <f>VLOOKUP(Table6[[#This Row],[Product]],Table3[],2)</f>
        <v>Ultrathing V3</v>
      </c>
      <c r="N499" s="50" t="str">
        <f t="shared" si="22"/>
        <v>Oct</v>
      </c>
      <c r="O499" s="56">
        <f t="shared" si="23"/>
        <v>2021</v>
      </c>
      <c r="P499" s="51">
        <f>VLOOKUP(Table6[[#This Row],[Product]],Table3[],3)</f>
        <v>3.39</v>
      </c>
      <c r="Q499" s="35">
        <f>VLOOKUP(Table6[[#This Row],[Product]],Table3[],4)</f>
        <v>24</v>
      </c>
      <c r="R499" s="35">
        <f>Table6[[#This Row],[Quantity]]*Table6[[#This Row],[Case]]</f>
        <v>192</v>
      </c>
      <c r="S499" s="35">
        <f>Table6[[#This Row],[Total Sales]]*Table6[[#This Row],[Cost]]</f>
        <v>650.88</v>
      </c>
    </row>
    <row r="500" spans="1:19" x14ac:dyDescent="0.3">
      <c r="A500" s="54">
        <v>513</v>
      </c>
      <c r="B500" s="35" t="s">
        <v>1906</v>
      </c>
      <c r="C500" s="35" t="s">
        <v>1907</v>
      </c>
      <c r="D500" s="35" t="s">
        <v>51</v>
      </c>
      <c r="E500" s="35" t="str">
        <f t="shared" si="21"/>
        <v>F</v>
      </c>
      <c r="F500" s="35">
        <v>30</v>
      </c>
      <c r="G500" s="35" t="s">
        <v>1908</v>
      </c>
      <c r="H500" s="35" t="s">
        <v>1052</v>
      </c>
      <c r="I500" s="35" t="s">
        <v>32</v>
      </c>
      <c r="J500" s="48">
        <v>44870</v>
      </c>
      <c r="K500" s="35">
        <v>73</v>
      </c>
      <c r="L500" s="49" t="s">
        <v>70</v>
      </c>
      <c r="M500" s="50" t="str">
        <f>VLOOKUP(Table6[[#This Row],[Product]],Table3[],2)</f>
        <v>Megawidget M</v>
      </c>
      <c r="N500" s="50" t="str">
        <f t="shared" si="22"/>
        <v>Nov</v>
      </c>
      <c r="O500" s="56">
        <f t="shared" si="23"/>
        <v>2022</v>
      </c>
      <c r="P500" s="51">
        <f>VLOOKUP(Table6[[#This Row],[Product]],Table3[],3)</f>
        <v>1.29</v>
      </c>
      <c r="Q500" s="35">
        <f>VLOOKUP(Table6[[#This Row],[Product]],Table3[],4)</f>
        <v>24</v>
      </c>
      <c r="R500" s="35">
        <f>Table6[[#This Row],[Quantity]]*Table6[[#This Row],[Case]]</f>
        <v>1752</v>
      </c>
      <c r="S500" s="35">
        <f>Table6[[#This Row],[Total Sales]]*Table6[[#This Row],[Cost]]</f>
        <v>2260.08</v>
      </c>
    </row>
    <row r="501" spans="1:19" x14ac:dyDescent="0.3">
      <c r="A501" s="54">
        <v>514</v>
      </c>
      <c r="B501" s="35" t="s">
        <v>1909</v>
      </c>
      <c r="C501" s="35" t="s">
        <v>229</v>
      </c>
      <c r="D501" s="35" t="s">
        <v>28</v>
      </c>
      <c r="E501" s="35" t="str">
        <f t="shared" si="21"/>
        <v>M</v>
      </c>
      <c r="F501" s="35">
        <v>60</v>
      </c>
      <c r="G501" s="35" t="s">
        <v>1910</v>
      </c>
      <c r="H501" s="35" t="s">
        <v>1911</v>
      </c>
      <c r="I501" s="35" t="s">
        <v>32</v>
      </c>
      <c r="J501" s="48" t="s">
        <v>13850</v>
      </c>
      <c r="K501" s="35">
        <v>96</v>
      </c>
      <c r="L501" s="49" t="s">
        <v>54</v>
      </c>
      <c r="M501" s="50" t="str">
        <f>VLOOKUP(Table6[[#This Row],[Product]],Table3[],2)</f>
        <v>Megawidget S</v>
      </c>
      <c r="N501" s="50" t="str">
        <f t="shared" si="22"/>
        <v>Nov</v>
      </c>
      <c r="O501" s="56">
        <f t="shared" si="23"/>
        <v>2022</v>
      </c>
      <c r="P501" s="51">
        <f>VLOOKUP(Table6[[#This Row],[Product]],Table3[],3)</f>
        <v>0.69</v>
      </c>
      <c r="Q501" s="35">
        <f>VLOOKUP(Table6[[#This Row],[Product]],Table3[],4)</f>
        <v>24</v>
      </c>
      <c r="R501" s="35">
        <f>Table6[[#This Row],[Quantity]]*Table6[[#This Row],[Case]]</f>
        <v>2304</v>
      </c>
      <c r="S501" s="35">
        <f>Table6[[#This Row],[Total Sales]]*Table6[[#This Row],[Cost]]</f>
        <v>1589.7599999999998</v>
      </c>
    </row>
    <row r="502" spans="1:19" x14ac:dyDescent="0.3">
      <c r="A502" s="54">
        <v>515</v>
      </c>
      <c r="B502" s="35" t="s">
        <v>1912</v>
      </c>
      <c r="C502" s="35" t="s">
        <v>1913</v>
      </c>
      <c r="D502" s="35" t="s">
        <v>51</v>
      </c>
      <c r="E502" s="35" t="str">
        <f t="shared" si="21"/>
        <v>F</v>
      </c>
      <c r="F502" s="35">
        <v>30</v>
      </c>
      <c r="G502" s="35" t="s">
        <v>1914</v>
      </c>
      <c r="H502" s="35" t="s">
        <v>1915</v>
      </c>
      <c r="I502" s="35" t="s">
        <v>19</v>
      </c>
      <c r="J502" s="48">
        <v>43994</v>
      </c>
      <c r="K502" s="35">
        <v>5</v>
      </c>
      <c r="L502" s="49" t="s">
        <v>64</v>
      </c>
      <c r="M502" s="50" t="str">
        <f>VLOOKUP(Table6[[#This Row],[Product]],Table3[],2)</f>
        <v>Ultrathing V4</v>
      </c>
      <c r="N502" s="50" t="str">
        <f t="shared" si="22"/>
        <v>Jun</v>
      </c>
      <c r="O502" s="56">
        <f t="shared" si="23"/>
        <v>2020</v>
      </c>
      <c r="P502" s="51">
        <f>VLOOKUP(Table6[[#This Row],[Product]],Table3[],3)</f>
        <v>3.99</v>
      </c>
      <c r="Q502" s="35">
        <f>VLOOKUP(Table6[[#This Row],[Product]],Table3[],4)</f>
        <v>24</v>
      </c>
      <c r="R502" s="35">
        <f>Table6[[#This Row],[Quantity]]*Table6[[#This Row],[Case]]</f>
        <v>120</v>
      </c>
      <c r="S502" s="35">
        <f>Table6[[#This Row],[Total Sales]]*Table6[[#This Row],[Cost]]</f>
        <v>478.8</v>
      </c>
    </row>
    <row r="503" spans="1:19" x14ac:dyDescent="0.3">
      <c r="A503" s="54">
        <v>516</v>
      </c>
      <c r="B503" s="35" t="s">
        <v>375</v>
      </c>
      <c r="C503" s="35" t="s">
        <v>844</v>
      </c>
      <c r="D503" s="35" t="s">
        <v>28</v>
      </c>
      <c r="E503" s="35" t="str">
        <f t="shared" si="21"/>
        <v>M</v>
      </c>
      <c r="F503" s="35">
        <v>90</v>
      </c>
      <c r="G503" s="35" t="s">
        <v>1916</v>
      </c>
      <c r="H503" s="35" t="s">
        <v>487</v>
      </c>
      <c r="I503" s="35" t="s">
        <v>32</v>
      </c>
      <c r="J503" s="48">
        <v>44567</v>
      </c>
      <c r="K503" s="35">
        <v>66</v>
      </c>
      <c r="L503" s="49" t="s">
        <v>159</v>
      </c>
      <c r="M503" s="50" t="str">
        <f>VLOOKUP(Table6[[#This Row],[Product]],Table3[],2)</f>
        <v>Ultrathing V3</v>
      </c>
      <c r="N503" s="50" t="str">
        <f t="shared" si="22"/>
        <v>Jan</v>
      </c>
      <c r="O503" s="56">
        <f t="shared" si="23"/>
        <v>2022</v>
      </c>
      <c r="P503" s="51">
        <f>VLOOKUP(Table6[[#This Row],[Product]],Table3[],3)</f>
        <v>3.39</v>
      </c>
      <c r="Q503" s="35">
        <f>VLOOKUP(Table6[[#This Row],[Product]],Table3[],4)</f>
        <v>24</v>
      </c>
      <c r="R503" s="35">
        <f>Table6[[#This Row],[Quantity]]*Table6[[#This Row],[Case]]</f>
        <v>1584</v>
      </c>
      <c r="S503" s="35">
        <f>Table6[[#This Row],[Total Sales]]*Table6[[#This Row],[Cost]]</f>
        <v>5369.76</v>
      </c>
    </row>
    <row r="504" spans="1:19" x14ac:dyDescent="0.3">
      <c r="A504" s="54">
        <v>517</v>
      </c>
      <c r="B504" s="35" t="s">
        <v>1917</v>
      </c>
      <c r="C504" s="35" t="s">
        <v>1918</v>
      </c>
      <c r="D504" s="35" t="s">
        <v>15</v>
      </c>
      <c r="E504" s="35" t="str">
        <f t="shared" si="21"/>
        <v>F</v>
      </c>
      <c r="F504" s="35">
        <v>60</v>
      </c>
      <c r="G504" s="35" t="s">
        <v>1919</v>
      </c>
      <c r="H504" s="35" t="s">
        <v>1920</v>
      </c>
      <c r="I504" s="35" t="s">
        <v>1921</v>
      </c>
      <c r="J504" s="48" t="s">
        <v>13851</v>
      </c>
      <c r="K504" s="35">
        <v>75</v>
      </c>
      <c r="L504" s="49" t="s">
        <v>20</v>
      </c>
      <c r="M504" s="50" t="str">
        <f>VLOOKUP(Table6[[#This Row],[Product]],Table3[],2)</f>
        <v>Hyperwotsit</v>
      </c>
      <c r="N504" s="50" t="str">
        <f t="shared" si="22"/>
        <v>May</v>
      </c>
      <c r="O504" s="56">
        <f t="shared" si="23"/>
        <v>2020</v>
      </c>
      <c r="P504" s="51">
        <f>VLOOKUP(Table6[[#This Row],[Product]],Table3[],3)</f>
        <v>2.0099999999999998</v>
      </c>
      <c r="Q504" s="35">
        <f>VLOOKUP(Table6[[#This Row],[Product]],Table3[],4)</f>
        <v>20</v>
      </c>
      <c r="R504" s="35">
        <f>Table6[[#This Row],[Quantity]]*Table6[[#This Row],[Case]]</f>
        <v>1500</v>
      </c>
      <c r="S504" s="35">
        <f>Table6[[#This Row],[Total Sales]]*Table6[[#This Row],[Cost]]</f>
        <v>3014.9999999999995</v>
      </c>
    </row>
    <row r="505" spans="1:19" x14ac:dyDescent="0.3">
      <c r="A505" s="54">
        <v>518</v>
      </c>
      <c r="B505" s="35" t="s">
        <v>1922</v>
      </c>
      <c r="C505" s="35" t="s">
        <v>1923</v>
      </c>
      <c r="D505" s="35" t="s">
        <v>15</v>
      </c>
      <c r="E505" s="35" t="str">
        <f t="shared" si="21"/>
        <v>F</v>
      </c>
      <c r="F505" s="35">
        <v>90</v>
      </c>
      <c r="G505" s="35" t="s">
        <v>1924</v>
      </c>
      <c r="H505" s="35" t="s">
        <v>34</v>
      </c>
      <c r="I505" s="35" t="s">
        <v>1454</v>
      </c>
      <c r="J505" s="48">
        <v>44533</v>
      </c>
      <c r="K505" s="35">
        <v>45</v>
      </c>
      <c r="L505" s="49" t="s">
        <v>80</v>
      </c>
      <c r="M505" s="50" t="str">
        <f>VLOOKUP(Table6[[#This Row],[Product]],Table3[],2)</f>
        <v>Ultrathing V2</v>
      </c>
      <c r="N505" s="50" t="str">
        <f t="shared" si="22"/>
        <v>Dec</v>
      </c>
      <c r="O505" s="56">
        <f t="shared" si="23"/>
        <v>2021</v>
      </c>
      <c r="P505" s="51">
        <f>VLOOKUP(Table6[[#This Row],[Product]],Table3[],3)</f>
        <v>2.95</v>
      </c>
      <c r="Q505" s="35">
        <f>VLOOKUP(Table6[[#This Row],[Product]],Table3[],4)</f>
        <v>20</v>
      </c>
      <c r="R505" s="35">
        <f>Table6[[#This Row],[Quantity]]*Table6[[#This Row],[Case]]</f>
        <v>900</v>
      </c>
      <c r="S505" s="35">
        <f>Table6[[#This Row],[Total Sales]]*Table6[[#This Row],[Cost]]</f>
        <v>2655</v>
      </c>
    </row>
    <row r="506" spans="1:19" x14ac:dyDescent="0.3">
      <c r="A506" s="54">
        <v>519</v>
      </c>
      <c r="B506" s="35" t="s">
        <v>1925</v>
      </c>
      <c r="C506" s="35" t="s">
        <v>601</v>
      </c>
      <c r="D506" s="35" t="s">
        <v>41</v>
      </c>
      <c r="E506" s="35" t="str">
        <f t="shared" si="21"/>
        <v>F</v>
      </c>
      <c r="F506" s="35">
        <v>60</v>
      </c>
      <c r="G506" s="35" t="s">
        <v>1926</v>
      </c>
      <c r="H506" s="35" t="s">
        <v>1927</v>
      </c>
      <c r="I506" s="35" t="s">
        <v>100</v>
      </c>
      <c r="J506" s="48" t="s">
        <v>13640</v>
      </c>
      <c r="K506" s="35">
        <v>76</v>
      </c>
      <c r="L506" s="49" t="s">
        <v>64</v>
      </c>
      <c r="M506" s="50" t="str">
        <f>VLOOKUP(Table6[[#This Row],[Product]],Table3[],2)</f>
        <v>Ultrathing V4</v>
      </c>
      <c r="N506" s="50" t="str">
        <f t="shared" si="22"/>
        <v>Jan</v>
      </c>
      <c r="O506" s="56">
        <f t="shared" si="23"/>
        <v>2022</v>
      </c>
      <c r="P506" s="51">
        <f>VLOOKUP(Table6[[#This Row],[Product]],Table3[],3)</f>
        <v>3.99</v>
      </c>
      <c r="Q506" s="35">
        <f>VLOOKUP(Table6[[#This Row],[Product]],Table3[],4)</f>
        <v>24</v>
      </c>
      <c r="R506" s="35">
        <f>Table6[[#This Row],[Quantity]]*Table6[[#This Row],[Case]]</f>
        <v>1824</v>
      </c>
      <c r="S506" s="35">
        <f>Table6[[#This Row],[Total Sales]]*Table6[[#This Row],[Cost]]</f>
        <v>7277.76</v>
      </c>
    </row>
    <row r="507" spans="1:19" x14ac:dyDescent="0.3">
      <c r="A507" s="54">
        <v>520</v>
      </c>
      <c r="B507" s="35" t="s">
        <v>1928</v>
      </c>
      <c r="C507" s="35" t="s">
        <v>1929</v>
      </c>
      <c r="D507" s="35" t="s">
        <v>28</v>
      </c>
      <c r="E507" s="35" t="str">
        <f t="shared" si="21"/>
        <v>M</v>
      </c>
      <c r="F507" s="35">
        <v>60</v>
      </c>
      <c r="G507" s="35" t="s">
        <v>1930</v>
      </c>
      <c r="H507" s="35" t="s">
        <v>1931</v>
      </c>
      <c r="I507" s="35" t="s">
        <v>32</v>
      </c>
      <c r="J507" s="48">
        <v>44866</v>
      </c>
      <c r="K507" s="35">
        <v>30</v>
      </c>
      <c r="L507" s="49" t="s">
        <v>80</v>
      </c>
      <c r="M507" s="50" t="str">
        <f>VLOOKUP(Table6[[#This Row],[Product]],Table3[],2)</f>
        <v>Ultrathing V2</v>
      </c>
      <c r="N507" s="50" t="str">
        <f t="shared" si="22"/>
        <v>Nov</v>
      </c>
      <c r="O507" s="56">
        <f t="shared" si="23"/>
        <v>2022</v>
      </c>
      <c r="P507" s="51">
        <f>VLOOKUP(Table6[[#This Row],[Product]],Table3[],3)</f>
        <v>2.95</v>
      </c>
      <c r="Q507" s="35">
        <f>VLOOKUP(Table6[[#This Row],[Product]],Table3[],4)</f>
        <v>20</v>
      </c>
      <c r="R507" s="35">
        <f>Table6[[#This Row],[Quantity]]*Table6[[#This Row],[Case]]</f>
        <v>600</v>
      </c>
      <c r="S507" s="35">
        <f>Table6[[#This Row],[Total Sales]]*Table6[[#This Row],[Cost]]</f>
        <v>1770</v>
      </c>
    </row>
    <row r="508" spans="1:19" x14ac:dyDescent="0.3">
      <c r="A508" s="54">
        <v>521</v>
      </c>
      <c r="B508" s="35" t="s">
        <v>531</v>
      </c>
      <c r="C508" s="35" t="s">
        <v>1932</v>
      </c>
      <c r="D508" s="35" t="s">
        <v>51</v>
      </c>
      <c r="E508" s="35" t="str">
        <f t="shared" si="21"/>
        <v>F</v>
      </c>
      <c r="F508" s="35">
        <v>30</v>
      </c>
      <c r="G508" s="35" t="s">
        <v>14382</v>
      </c>
      <c r="H508" s="35" t="s">
        <v>416</v>
      </c>
      <c r="I508" s="35" t="s">
        <v>32</v>
      </c>
      <c r="J508" s="48">
        <v>44388</v>
      </c>
      <c r="K508" s="35">
        <v>13</v>
      </c>
      <c r="L508" s="49" t="s">
        <v>159</v>
      </c>
      <c r="M508" s="50" t="str">
        <f>VLOOKUP(Table6[[#This Row],[Product]],Table3[],2)</f>
        <v>Ultrathing V3</v>
      </c>
      <c r="N508" s="50" t="str">
        <f t="shared" si="22"/>
        <v>Jul</v>
      </c>
      <c r="O508" s="56">
        <f t="shared" si="23"/>
        <v>2021</v>
      </c>
      <c r="P508" s="51">
        <f>VLOOKUP(Table6[[#This Row],[Product]],Table3[],3)</f>
        <v>3.39</v>
      </c>
      <c r="Q508" s="35">
        <f>VLOOKUP(Table6[[#This Row],[Product]],Table3[],4)</f>
        <v>24</v>
      </c>
      <c r="R508" s="35">
        <f>Table6[[#This Row],[Quantity]]*Table6[[#This Row],[Case]]</f>
        <v>312</v>
      </c>
      <c r="S508" s="35">
        <f>Table6[[#This Row],[Total Sales]]*Table6[[#This Row],[Cost]]</f>
        <v>1057.68</v>
      </c>
    </row>
    <row r="509" spans="1:19" x14ac:dyDescent="0.3">
      <c r="A509" s="54">
        <v>522</v>
      </c>
      <c r="B509" s="35" t="s">
        <v>1934</v>
      </c>
      <c r="C509" s="35" t="s">
        <v>1935</v>
      </c>
      <c r="D509" s="35" t="s">
        <v>51</v>
      </c>
      <c r="E509" s="35" t="str">
        <f t="shared" si="21"/>
        <v>F</v>
      </c>
      <c r="F509" s="35">
        <v>60</v>
      </c>
      <c r="G509" s="35" t="s">
        <v>1936</v>
      </c>
      <c r="H509" s="35" t="s">
        <v>1937</v>
      </c>
      <c r="I509" s="35" t="s">
        <v>25</v>
      </c>
      <c r="J509" s="48" t="s">
        <v>13852</v>
      </c>
      <c r="K509" s="35">
        <v>42</v>
      </c>
      <c r="L509" s="49" t="s">
        <v>45</v>
      </c>
      <c r="M509" s="50" t="str">
        <f>VLOOKUP(Table6[[#This Row],[Product]],Table3[],2)</f>
        <v>Gigastuff</v>
      </c>
      <c r="N509" s="50" t="str">
        <f t="shared" si="22"/>
        <v>Dec</v>
      </c>
      <c r="O509" s="56">
        <f t="shared" si="23"/>
        <v>2022</v>
      </c>
      <c r="P509" s="51">
        <f>VLOOKUP(Table6[[#This Row],[Product]],Table3[],3)</f>
        <v>1.89</v>
      </c>
      <c r="Q509" s="35">
        <f>VLOOKUP(Table6[[#This Row],[Product]],Table3[],4)</f>
        <v>18</v>
      </c>
      <c r="R509" s="35">
        <f>Table6[[#This Row],[Quantity]]*Table6[[#This Row],[Case]]</f>
        <v>756</v>
      </c>
      <c r="S509" s="35">
        <f>Table6[[#This Row],[Total Sales]]*Table6[[#This Row],[Cost]]</f>
        <v>1428.84</v>
      </c>
    </row>
    <row r="510" spans="1:19" x14ac:dyDescent="0.3">
      <c r="A510" s="54">
        <v>523</v>
      </c>
      <c r="B510" s="35" t="s">
        <v>1938</v>
      </c>
      <c r="C510" s="35" t="s">
        <v>468</v>
      </c>
      <c r="D510" s="35" t="s">
        <v>15</v>
      </c>
      <c r="E510" s="35" t="str">
        <f t="shared" si="21"/>
        <v>F</v>
      </c>
      <c r="F510" s="35">
        <v>90</v>
      </c>
      <c r="G510" s="35" t="s">
        <v>1939</v>
      </c>
      <c r="H510" s="35" t="s">
        <v>1940</v>
      </c>
      <c r="I510" s="35" t="s">
        <v>294</v>
      </c>
      <c r="J510" s="48" t="s">
        <v>13853</v>
      </c>
      <c r="K510" s="35">
        <v>21</v>
      </c>
      <c r="L510" s="49" t="s">
        <v>33</v>
      </c>
      <c r="M510" s="50" t="str">
        <f>VLOOKUP(Table6[[#This Row],[Product]],Table3[],2)</f>
        <v>Megawidget L</v>
      </c>
      <c r="N510" s="50" t="str">
        <f t="shared" si="22"/>
        <v>Apr</v>
      </c>
      <c r="O510" s="56">
        <f t="shared" si="23"/>
        <v>2021</v>
      </c>
      <c r="P510" s="51">
        <f>VLOOKUP(Table6[[#This Row],[Product]],Table3[],3)</f>
        <v>1.79</v>
      </c>
      <c r="Q510" s="35">
        <f>VLOOKUP(Table6[[#This Row],[Product]],Table3[],4)</f>
        <v>24</v>
      </c>
      <c r="R510" s="35">
        <f>Table6[[#This Row],[Quantity]]*Table6[[#This Row],[Case]]</f>
        <v>504</v>
      </c>
      <c r="S510" s="35">
        <f>Table6[[#This Row],[Total Sales]]*Table6[[#This Row],[Cost]]</f>
        <v>902.16</v>
      </c>
    </row>
    <row r="511" spans="1:19" x14ac:dyDescent="0.3">
      <c r="A511" s="54">
        <v>524</v>
      </c>
      <c r="B511" s="35" t="s">
        <v>1079</v>
      </c>
      <c r="C511" s="35" t="s">
        <v>1941</v>
      </c>
      <c r="D511" s="35" t="s">
        <v>15</v>
      </c>
      <c r="E511" s="35" t="str">
        <f t="shared" si="21"/>
        <v>F</v>
      </c>
      <c r="F511" s="35">
        <v>60</v>
      </c>
      <c r="G511" s="35" t="s">
        <v>1942</v>
      </c>
      <c r="H511" s="35" t="s">
        <v>251</v>
      </c>
      <c r="I511" s="35" t="s">
        <v>146</v>
      </c>
      <c r="J511" s="48">
        <v>44906</v>
      </c>
      <c r="K511" s="35">
        <v>66</v>
      </c>
      <c r="L511" s="49" t="s">
        <v>70</v>
      </c>
      <c r="M511" s="50" t="str">
        <f>VLOOKUP(Table6[[#This Row],[Product]],Table3[],2)</f>
        <v>Megawidget M</v>
      </c>
      <c r="N511" s="50" t="str">
        <f t="shared" si="22"/>
        <v>Dec</v>
      </c>
      <c r="O511" s="56">
        <f t="shared" si="23"/>
        <v>2022</v>
      </c>
      <c r="P511" s="51">
        <f>VLOOKUP(Table6[[#This Row],[Product]],Table3[],3)</f>
        <v>1.29</v>
      </c>
      <c r="Q511" s="35">
        <f>VLOOKUP(Table6[[#This Row],[Product]],Table3[],4)</f>
        <v>24</v>
      </c>
      <c r="R511" s="35">
        <f>Table6[[#This Row],[Quantity]]*Table6[[#This Row],[Case]]</f>
        <v>1584</v>
      </c>
      <c r="S511" s="35">
        <f>Table6[[#This Row],[Total Sales]]*Table6[[#This Row],[Cost]]</f>
        <v>2043.3600000000001</v>
      </c>
    </row>
    <row r="512" spans="1:19" x14ac:dyDescent="0.3">
      <c r="A512" s="54">
        <v>525</v>
      </c>
      <c r="B512" s="35" t="s">
        <v>1943</v>
      </c>
      <c r="C512" s="35" t="s">
        <v>286</v>
      </c>
      <c r="D512" s="35" t="s">
        <v>51</v>
      </c>
      <c r="E512" s="35" t="str">
        <f t="shared" si="21"/>
        <v>F</v>
      </c>
      <c r="F512" s="35">
        <v>30</v>
      </c>
      <c r="G512" s="35" t="s">
        <v>1944</v>
      </c>
      <c r="H512" s="35" t="s">
        <v>1945</v>
      </c>
      <c r="I512" s="35" t="s">
        <v>32</v>
      </c>
      <c r="J512" s="48">
        <v>44295</v>
      </c>
      <c r="K512" s="35">
        <v>43</v>
      </c>
      <c r="L512" s="49" t="s">
        <v>80</v>
      </c>
      <c r="M512" s="50" t="str">
        <f>VLOOKUP(Table6[[#This Row],[Product]],Table3[],2)</f>
        <v>Ultrathing V2</v>
      </c>
      <c r="N512" s="50" t="str">
        <f t="shared" si="22"/>
        <v>Apr</v>
      </c>
      <c r="O512" s="56">
        <f t="shared" si="23"/>
        <v>2021</v>
      </c>
      <c r="P512" s="51">
        <f>VLOOKUP(Table6[[#This Row],[Product]],Table3[],3)</f>
        <v>2.95</v>
      </c>
      <c r="Q512" s="35">
        <f>VLOOKUP(Table6[[#This Row],[Product]],Table3[],4)</f>
        <v>20</v>
      </c>
      <c r="R512" s="35">
        <f>Table6[[#This Row],[Quantity]]*Table6[[#This Row],[Case]]</f>
        <v>860</v>
      </c>
      <c r="S512" s="35">
        <f>Table6[[#This Row],[Total Sales]]*Table6[[#This Row],[Cost]]</f>
        <v>2537</v>
      </c>
    </row>
    <row r="513" spans="1:19" x14ac:dyDescent="0.3">
      <c r="A513" s="54">
        <v>526</v>
      </c>
      <c r="B513" s="35" t="s">
        <v>1946</v>
      </c>
      <c r="C513" s="35" t="s">
        <v>309</v>
      </c>
      <c r="D513" s="35" t="s">
        <v>28</v>
      </c>
      <c r="E513" s="35" t="str">
        <f t="shared" si="21"/>
        <v>M</v>
      </c>
      <c r="F513" s="35">
        <v>60</v>
      </c>
      <c r="G513" s="35" t="s">
        <v>1947</v>
      </c>
      <c r="H513" s="35" t="s">
        <v>1948</v>
      </c>
      <c r="I513" s="35" t="s">
        <v>25</v>
      </c>
      <c r="J513" s="48">
        <v>44264</v>
      </c>
      <c r="K513" s="35">
        <v>56</v>
      </c>
      <c r="L513" s="49" t="s">
        <v>54</v>
      </c>
      <c r="M513" s="50" t="str">
        <f>VLOOKUP(Table6[[#This Row],[Product]],Table3[],2)</f>
        <v>Megawidget S</v>
      </c>
      <c r="N513" s="50" t="str">
        <f t="shared" si="22"/>
        <v>Mar</v>
      </c>
      <c r="O513" s="56">
        <f t="shared" si="23"/>
        <v>2021</v>
      </c>
      <c r="P513" s="51">
        <f>VLOOKUP(Table6[[#This Row],[Product]],Table3[],3)</f>
        <v>0.69</v>
      </c>
      <c r="Q513" s="35">
        <f>VLOOKUP(Table6[[#This Row],[Product]],Table3[],4)</f>
        <v>24</v>
      </c>
      <c r="R513" s="35">
        <f>Table6[[#This Row],[Quantity]]*Table6[[#This Row],[Case]]</f>
        <v>1344</v>
      </c>
      <c r="S513" s="35">
        <f>Table6[[#This Row],[Total Sales]]*Table6[[#This Row],[Cost]]</f>
        <v>927.3599999999999</v>
      </c>
    </row>
    <row r="514" spans="1:19" x14ac:dyDescent="0.3">
      <c r="A514" s="54">
        <v>527</v>
      </c>
      <c r="B514" s="35" t="s">
        <v>1949</v>
      </c>
      <c r="C514" s="35" t="s">
        <v>1950</v>
      </c>
      <c r="D514" s="35" t="s">
        <v>51</v>
      </c>
      <c r="E514" s="35" t="str">
        <f t="shared" si="21"/>
        <v>F</v>
      </c>
      <c r="F514" s="35">
        <v>30</v>
      </c>
      <c r="G514" s="35" t="s">
        <v>1951</v>
      </c>
      <c r="H514" s="35" t="s">
        <v>1952</v>
      </c>
      <c r="I514" s="35" t="s">
        <v>32</v>
      </c>
      <c r="J514" s="48" t="s">
        <v>13800</v>
      </c>
      <c r="K514" s="35">
        <v>48</v>
      </c>
      <c r="L514" s="49" t="s">
        <v>20</v>
      </c>
      <c r="M514" s="50" t="str">
        <f>VLOOKUP(Table6[[#This Row],[Product]],Table3[],2)</f>
        <v>Hyperwotsit</v>
      </c>
      <c r="N514" s="50" t="str">
        <f t="shared" si="22"/>
        <v>Oct</v>
      </c>
      <c r="O514" s="56">
        <f t="shared" si="23"/>
        <v>2020</v>
      </c>
      <c r="P514" s="51">
        <f>VLOOKUP(Table6[[#This Row],[Product]],Table3[],3)</f>
        <v>2.0099999999999998</v>
      </c>
      <c r="Q514" s="35">
        <f>VLOOKUP(Table6[[#This Row],[Product]],Table3[],4)</f>
        <v>20</v>
      </c>
      <c r="R514" s="35">
        <f>Table6[[#This Row],[Quantity]]*Table6[[#This Row],[Case]]</f>
        <v>960</v>
      </c>
      <c r="S514" s="35">
        <f>Table6[[#This Row],[Total Sales]]*Table6[[#This Row],[Cost]]</f>
        <v>1929.6</v>
      </c>
    </row>
    <row r="515" spans="1:19" x14ac:dyDescent="0.3">
      <c r="A515" s="54">
        <v>528</v>
      </c>
      <c r="B515" s="35" t="s">
        <v>1953</v>
      </c>
      <c r="C515" s="35" t="s">
        <v>1954</v>
      </c>
      <c r="D515" s="35" t="s">
        <v>51</v>
      </c>
      <c r="E515" s="35" t="str">
        <f t="shared" ref="E515:E578" si="24">IF(OR(D515="Mrs", D515="Miss", D515="Ms"), "F", IF(OR(D515="Mr"), "M", IF(OR(D515="Dr", D515="Prof", D515="Rev"), "M/F", "")))</f>
        <v>F</v>
      </c>
      <c r="F515" s="35">
        <v>90</v>
      </c>
      <c r="G515" s="35" t="s">
        <v>1955</v>
      </c>
      <c r="H515" s="35" t="s">
        <v>1956</v>
      </c>
      <c r="I515" s="35" t="s">
        <v>32</v>
      </c>
      <c r="J515" s="48">
        <v>44657</v>
      </c>
      <c r="K515" s="35">
        <v>11</v>
      </c>
      <c r="L515" s="49" t="s">
        <v>39</v>
      </c>
      <c r="M515" s="50" t="str">
        <f>VLOOKUP(Table6[[#This Row],[Product]],Table3[],2)</f>
        <v>Ultrathing V1</v>
      </c>
      <c r="N515" s="50" t="str">
        <f t="shared" ref="N515:N578" si="25">TEXT(J515,"mmm")</f>
        <v>Apr</v>
      </c>
      <c r="O515" s="56">
        <f t="shared" ref="O515:O578" si="26">YEAR(J515)</f>
        <v>2022</v>
      </c>
      <c r="P515" s="51">
        <f>VLOOKUP(Table6[[#This Row],[Product]],Table3[],3)</f>
        <v>1.79</v>
      </c>
      <c r="Q515" s="35">
        <f>VLOOKUP(Table6[[#This Row],[Product]],Table3[],4)</f>
        <v>17</v>
      </c>
      <c r="R515" s="35">
        <f>Table6[[#This Row],[Quantity]]*Table6[[#This Row],[Case]]</f>
        <v>187</v>
      </c>
      <c r="S515" s="35">
        <f>Table6[[#This Row],[Total Sales]]*Table6[[#This Row],[Cost]]</f>
        <v>334.73</v>
      </c>
    </row>
    <row r="516" spans="1:19" x14ac:dyDescent="0.3">
      <c r="A516" s="54">
        <v>530</v>
      </c>
      <c r="B516" s="35" t="s">
        <v>1678</v>
      </c>
      <c r="C516" s="35" t="s">
        <v>1957</v>
      </c>
      <c r="D516" s="35" t="s">
        <v>28</v>
      </c>
      <c r="E516" s="35" t="str">
        <f t="shared" si="24"/>
        <v>M</v>
      </c>
      <c r="F516" s="35">
        <v>90</v>
      </c>
      <c r="G516" s="35" t="s">
        <v>1958</v>
      </c>
      <c r="H516" s="35" t="s">
        <v>1764</v>
      </c>
      <c r="I516" s="35" t="s">
        <v>124</v>
      </c>
      <c r="J516" s="48">
        <v>43930</v>
      </c>
      <c r="K516" s="35">
        <v>45</v>
      </c>
      <c r="L516" s="49" t="s">
        <v>101</v>
      </c>
      <c r="M516" s="50" t="str">
        <f>VLOOKUP(Table6[[#This Row],[Product]],Table3[],2)</f>
        <v>Superwossname</v>
      </c>
      <c r="N516" s="50" t="str">
        <f t="shared" si="25"/>
        <v>Apr</v>
      </c>
      <c r="O516" s="56">
        <f t="shared" si="26"/>
        <v>2020</v>
      </c>
      <c r="P516" s="51">
        <f>VLOOKUP(Table6[[#This Row],[Product]],Table3[],3)</f>
        <v>3.49</v>
      </c>
      <c r="Q516" s="35">
        <f>VLOOKUP(Table6[[#This Row],[Product]],Table3[],4)</f>
        <v>20</v>
      </c>
      <c r="R516" s="35">
        <f>Table6[[#This Row],[Quantity]]*Table6[[#This Row],[Case]]</f>
        <v>900</v>
      </c>
      <c r="S516" s="35">
        <f>Table6[[#This Row],[Total Sales]]*Table6[[#This Row],[Cost]]</f>
        <v>3141</v>
      </c>
    </row>
    <row r="517" spans="1:19" x14ac:dyDescent="0.3">
      <c r="A517" s="54">
        <v>531</v>
      </c>
      <c r="B517" s="35" t="s">
        <v>1959</v>
      </c>
      <c r="C517" s="35" t="s">
        <v>1432</v>
      </c>
      <c r="D517" s="35" t="s">
        <v>15</v>
      </c>
      <c r="E517" s="35" t="str">
        <f t="shared" si="24"/>
        <v>F</v>
      </c>
      <c r="F517" s="35">
        <v>60</v>
      </c>
      <c r="G517" s="35" t="s">
        <v>1960</v>
      </c>
      <c r="H517" s="35" t="s">
        <v>31</v>
      </c>
      <c r="I517" s="35" t="s">
        <v>32</v>
      </c>
      <c r="J517" s="48" t="s">
        <v>13854</v>
      </c>
      <c r="K517" s="35">
        <v>45</v>
      </c>
      <c r="L517" s="49" t="s">
        <v>33</v>
      </c>
      <c r="M517" s="50" t="str">
        <f>VLOOKUP(Table6[[#This Row],[Product]],Table3[],2)</f>
        <v>Megawidget L</v>
      </c>
      <c r="N517" s="50" t="str">
        <f t="shared" si="25"/>
        <v>Mar</v>
      </c>
      <c r="O517" s="56">
        <f t="shared" si="26"/>
        <v>2020</v>
      </c>
      <c r="P517" s="51">
        <f>VLOOKUP(Table6[[#This Row],[Product]],Table3[],3)</f>
        <v>1.79</v>
      </c>
      <c r="Q517" s="35">
        <f>VLOOKUP(Table6[[#This Row],[Product]],Table3[],4)</f>
        <v>24</v>
      </c>
      <c r="R517" s="35">
        <f>Table6[[#This Row],[Quantity]]*Table6[[#This Row],[Case]]</f>
        <v>1080</v>
      </c>
      <c r="S517" s="35">
        <f>Table6[[#This Row],[Total Sales]]*Table6[[#This Row],[Cost]]</f>
        <v>1933.2</v>
      </c>
    </row>
    <row r="518" spans="1:19" x14ac:dyDescent="0.3">
      <c r="A518" s="54">
        <v>532</v>
      </c>
      <c r="B518" s="35" t="s">
        <v>1961</v>
      </c>
      <c r="C518" s="35" t="s">
        <v>50</v>
      </c>
      <c r="D518" s="35" t="s">
        <v>51</v>
      </c>
      <c r="E518" s="35" t="str">
        <f t="shared" si="24"/>
        <v>F</v>
      </c>
      <c r="F518" s="35">
        <v>30</v>
      </c>
      <c r="G518" s="35" t="s">
        <v>1960</v>
      </c>
      <c r="H518" s="35" t="s">
        <v>491</v>
      </c>
      <c r="I518" s="35" t="s">
        <v>32</v>
      </c>
      <c r="J518" s="48" t="s">
        <v>13855</v>
      </c>
      <c r="K518" s="35">
        <v>54</v>
      </c>
      <c r="L518" s="49" t="s">
        <v>54</v>
      </c>
      <c r="M518" s="50" t="str">
        <f>VLOOKUP(Table6[[#This Row],[Product]],Table3[],2)</f>
        <v>Megawidget S</v>
      </c>
      <c r="N518" s="50" t="str">
        <f t="shared" si="25"/>
        <v>Dec</v>
      </c>
      <c r="O518" s="56">
        <f t="shared" si="26"/>
        <v>2020</v>
      </c>
      <c r="P518" s="51">
        <f>VLOOKUP(Table6[[#This Row],[Product]],Table3[],3)</f>
        <v>0.69</v>
      </c>
      <c r="Q518" s="35">
        <f>VLOOKUP(Table6[[#This Row],[Product]],Table3[],4)</f>
        <v>24</v>
      </c>
      <c r="R518" s="35">
        <f>Table6[[#This Row],[Quantity]]*Table6[[#This Row],[Case]]</f>
        <v>1296</v>
      </c>
      <c r="S518" s="35">
        <f>Table6[[#This Row],[Total Sales]]*Table6[[#This Row],[Cost]]</f>
        <v>894.2399999999999</v>
      </c>
    </row>
    <row r="519" spans="1:19" x14ac:dyDescent="0.3">
      <c r="A519" s="54">
        <v>533</v>
      </c>
      <c r="B519" s="35" t="s">
        <v>1962</v>
      </c>
      <c r="C519" s="35" t="s">
        <v>1963</v>
      </c>
      <c r="D519" s="35" t="s">
        <v>15</v>
      </c>
      <c r="E519" s="35" t="str">
        <f t="shared" si="24"/>
        <v>F</v>
      </c>
      <c r="F519" s="35">
        <v>30</v>
      </c>
      <c r="G519" s="35" t="s">
        <v>1964</v>
      </c>
      <c r="H519" s="35" t="s">
        <v>1965</v>
      </c>
      <c r="I519" s="35" t="s">
        <v>32</v>
      </c>
      <c r="J519" s="48">
        <v>44445</v>
      </c>
      <c r="K519" s="35">
        <v>34</v>
      </c>
      <c r="L519" s="49" t="s">
        <v>101</v>
      </c>
      <c r="M519" s="50" t="str">
        <f>VLOOKUP(Table6[[#This Row],[Product]],Table3[],2)</f>
        <v>Superwossname</v>
      </c>
      <c r="N519" s="50" t="str">
        <f t="shared" si="25"/>
        <v>Sep</v>
      </c>
      <c r="O519" s="56">
        <f t="shared" si="26"/>
        <v>2021</v>
      </c>
      <c r="P519" s="51">
        <f>VLOOKUP(Table6[[#This Row],[Product]],Table3[],3)</f>
        <v>3.49</v>
      </c>
      <c r="Q519" s="35">
        <f>VLOOKUP(Table6[[#This Row],[Product]],Table3[],4)</f>
        <v>20</v>
      </c>
      <c r="R519" s="35">
        <f>Table6[[#This Row],[Quantity]]*Table6[[#This Row],[Case]]</f>
        <v>680</v>
      </c>
      <c r="S519" s="35">
        <f>Table6[[#This Row],[Total Sales]]*Table6[[#This Row],[Cost]]</f>
        <v>2373.2000000000003</v>
      </c>
    </row>
    <row r="520" spans="1:19" x14ac:dyDescent="0.3">
      <c r="A520" s="54">
        <v>534</v>
      </c>
      <c r="B520" s="35" t="s">
        <v>1966</v>
      </c>
      <c r="C520" s="35" t="s">
        <v>1967</v>
      </c>
      <c r="D520" s="35" t="s">
        <v>15</v>
      </c>
      <c r="E520" s="35" t="str">
        <f t="shared" si="24"/>
        <v>F</v>
      </c>
      <c r="F520" s="35">
        <v>90</v>
      </c>
      <c r="G520" s="35" t="s">
        <v>1968</v>
      </c>
      <c r="H520" s="35" t="s">
        <v>1969</v>
      </c>
      <c r="I520" s="35" t="s">
        <v>32</v>
      </c>
      <c r="J520" s="48" t="s">
        <v>13642</v>
      </c>
      <c r="K520" s="35">
        <v>81</v>
      </c>
      <c r="L520" s="49" t="s">
        <v>45</v>
      </c>
      <c r="M520" s="50" t="str">
        <f>VLOOKUP(Table6[[#This Row],[Product]],Table3[],2)</f>
        <v>Gigastuff</v>
      </c>
      <c r="N520" s="50" t="str">
        <f t="shared" si="25"/>
        <v>May</v>
      </c>
      <c r="O520" s="56">
        <f t="shared" si="26"/>
        <v>2020</v>
      </c>
      <c r="P520" s="51">
        <f>VLOOKUP(Table6[[#This Row],[Product]],Table3[],3)</f>
        <v>1.89</v>
      </c>
      <c r="Q520" s="35">
        <f>VLOOKUP(Table6[[#This Row],[Product]],Table3[],4)</f>
        <v>18</v>
      </c>
      <c r="R520" s="35">
        <f>Table6[[#This Row],[Quantity]]*Table6[[#This Row],[Case]]</f>
        <v>1458</v>
      </c>
      <c r="S520" s="35">
        <f>Table6[[#This Row],[Total Sales]]*Table6[[#This Row],[Cost]]</f>
        <v>2755.62</v>
      </c>
    </row>
    <row r="521" spans="1:19" x14ac:dyDescent="0.3">
      <c r="A521" s="54">
        <v>535</v>
      </c>
      <c r="B521" s="35" t="s">
        <v>1970</v>
      </c>
      <c r="C521" s="35" t="s">
        <v>1971</v>
      </c>
      <c r="D521" s="35" t="s">
        <v>51</v>
      </c>
      <c r="E521" s="35" t="str">
        <f t="shared" si="24"/>
        <v>F</v>
      </c>
      <c r="F521" s="35">
        <v>60</v>
      </c>
      <c r="G521" s="35" t="s">
        <v>1972</v>
      </c>
      <c r="H521" s="35" t="s">
        <v>1973</v>
      </c>
      <c r="I521" s="35" t="s">
        <v>110</v>
      </c>
      <c r="J521" s="48" t="s">
        <v>13777</v>
      </c>
      <c r="K521" s="35">
        <v>22</v>
      </c>
      <c r="L521" s="49" t="s">
        <v>70</v>
      </c>
      <c r="M521" s="50" t="str">
        <f>VLOOKUP(Table6[[#This Row],[Product]],Table3[],2)</f>
        <v>Megawidget M</v>
      </c>
      <c r="N521" s="50" t="str">
        <f t="shared" si="25"/>
        <v>Dec</v>
      </c>
      <c r="O521" s="56">
        <f t="shared" si="26"/>
        <v>2021</v>
      </c>
      <c r="P521" s="51">
        <f>VLOOKUP(Table6[[#This Row],[Product]],Table3[],3)</f>
        <v>1.29</v>
      </c>
      <c r="Q521" s="35">
        <f>VLOOKUP(Table6[[#This Row],[Product]],Table3[],4)</f>
        <v>24</v>
      </c>
      <c r="R521" s="35">
        <f>Table6[[#This Row],[Quantity]]*Table6[[#This Row],[Case]]</f>
        <v>528</v>
      </c>
      <c r="S521" s="35">
        <f>Table6[[#This Row],[Total Sales]]*Table6[[#This Row],[Cost]]</f>
        <v>681.12</v>
      </c>
    </row>
    <row r="522" spans="1:19" x14ac:dyDescent="0.3">
      <c r="A522" s="54">
        <v>536</v>
      </c>
      <c r="B522" s="35" t="s">
        <v>1974</v>
      </c>
      <c r="C522" s="35" t="s">
        <v>368</v>
      </c>
      <c r="D522" s="35" t="s">
        <v>51</v>
      </c>
      <c r="E522" s="35" t="str">
        <f t="shared" si="24"/>
        <v>F</v>
      </c>
      <c r="F522" s="35">
        <v>90</v>
      </c>
      <c r="G522" s="35" t="s">
        <v>14289</v>
      </c>
      <c r="H522" s="35" t="s">
        <v>1530</v>
      </c>
      <c r="I522" s="35" t="s">
        <v>32</v>
      </c>
      <c r="J522" s="48" t="s">
        <v>13799</v>
      </c>
      <c r="K522" s="35">
        <v>31</v>
      </c>
      <c r="L522" s="49" t="s">
        <v>159</v>
      </c>
      <c r="M522" s="50" t="str">
        <f>VLOOKUP(Table6[[#This Row],[Product]],Table3[],2)</f>
        <v>Ultrathing V3</v>
      </c>
      <c r="N522" s="50" t="str">
        <f t="shared" si="25"/>
        <v>Oct</v>
      </c>
      <c r="O522" s="56">
        <f t="shared" si="26"/>
        <v>2022</v>
      </c>
      <c r="P522" s="51">
        <f>VLOOKUP(Table6[[#This Row],[Product]],Table3[],3)</f>
        <v>3.39</v>
      </c>
      <c r="Q522" s="35">
        <f>VLOOKUP(Table6[[#This Row],[Product]],Table3[],4)</f>
        <v>24</v>
      </c>
      <c r="R522" s="35">
        <f>Table6[[#This Row],[Quantity]]*Table6[[#This Row],[Case]]</f>
        <v>744</v>
      </c>
      <c r="S522" s="35">
        <f>Table6[[#This Row],[Total Sales]]*Table6[[#This Row],[Cost]]</f>
        <v>2522.1600000000003</v>
      </c>
    </row>
    <row r="523" spans="1:19" x14ac:dyDescent="0.3">
      <c r="A523" s="54">
        <v>537</v>
      </c>
      <c r="B523" s="35" t="s">
        <v>1337</v>
      </c>
      <c r="C523" s="35" t="s">
        <v>1446</v>
      </c>
      <c r="D523" s="35" t="s">
        <v>28</v>
      </c>
      <c r="E523" s="35" t="str">
        <f t="shared" si="24"/>
        <v>M</v>
      </c>
      <c r="F523" s="35">
        <v>90</v>
      </c>
      <c r="G523" s="35" t="s">
        <v>1976</v>
      </c>
      <c r="H523" s="35" t="s">
        <v>1977</v>
      </c>
      <c r="I523" s="35" t="s">
        <v>124</v>
      </c>
      <c r="J523" s="48" t="s">
        <v>13856</v>
      </c>
      <c r="K523" s="35">
        <v>19</v>
      </c>
      <c r="L523" s="49" t="s">
        <v>159</v>
      </c>
      <c r="M523" s="50" t="str">
        <f>VLOOKUP(Table6[[#This Row],[Product]],Table3[],2)</f>
        <v>Ultrathing V3</v>
      </c>
      <c r="N523" s="50" t="str">
        <f t="shared" si="25"/>
        <v>Feb</v>
      </c>
      <c r="O523" s="56">
        <f t="shared" si="26"/>
        <v>2022</v>
      </c>
      <c r="P523" s="51">
        <f>VLOOKUP(Table6[[#This Row],[Product]],Table3[],3)</f>
        <v>3.39</v>
      </c>
      <c r="Q523" s="35">
        <f>VLOOKUP(Table6[[#This Row],[Product]],Table3[],4)</f>
        <v>24</v>
      </c>
      <c r="R523" s="35">
        <f>Table6[[#This Row],[Quantity]]*Table6[[#This Row],[Case]]</f>
        <v>456</v>
      </c>
      <c r="S523" s="35">
        <f>Table6[[#This Row],[Total Sales]]*Table6[[#This Row],[Cost]]</f>
        <v>1545.8400000000001</v>
      </c>
    </row>
    <row r="524" spans="1:19" x14ac:dyDescent="0.3">
      <c r="A524" s="54">
        <v>538</v>
      </c>
      <c r="B524" s="35" t="s">
        <v>1978</v>
      </c>
      <c r="C524" s="35" t="s">
        <v>1979</v>
      </c>
      <c r="D524" s="35" t="s">
        <v>41</v>
      </c>
      <c r="E524" s="35" t="str">
        <f t="shared" si="24"/>
        <v>F</v>
      </c>
      <c r="F524" s="35">
        <v>90</v>
      </c>
      <c r="G524" s="35" t="s">
        <v>1980</v>
      </c>
      <c r="H524" s="35" t="s">
        <v>1981</v>
      </c>
      <c r="I524" s="35" t="s">
        <v>187</v>
      </c>
      <c r="J524" s="48">
        <v>43869</v>
      </c>
      <c r="K524" s="35">
        <v>73</v>
      </c>
      <c r="L524" s="49" t="s">
        <v>20</v>
      </c>
      <c r="M524" s="50" t="str">
        <f>VLOOKUP(Table6[[#This Row],[Product]],Table3[],2)</f>
        <v>Hyperwotsit</v>
      </c>
      <c r="N524" s="50" t="str">
        <f t="shared" si="25"/>
        <v>Feb</v>
      </c>
      <c r="O524" s="56">
        <f t="shared" si="26"/>
        <v>2020</v>
      </c>
      <c r="P524" s="51">
        <f>VLOOKUP(Table6[[#This Row],[Product]],Table3[],3)</f>
        <v>2.0099999999999998</v>
      </c>
      <c r="Q524" s="35">
        <f>VLOOKUP(Table6[[#This Row],[Product]],Table3[],4)</f>
        <v>20</v>
      </c>
      <c r="R524" s="35">
        <f>Table6[[#This Row],[Quantity]]*Table6[[#This Row],[Case]]</f>
        <v>1460</v>
      </c>
      <c r="S524" s="35">
        <f>Table6[[#This Row],[Total Sales]]*Table6[[#This Row],[Cost]]</f>
        <v>2934.6</v>
      </c>
    </row>
    <row r="525" spans="1:19" x14ac:dyDescent="0.3">
      <c r="A525" s="54">
        <v>539</v>
      </c>
      <c r="B525" s="35" t="s">
        <v>1982</v>
      </c>
      <c r="C525" s="35" t="s">
        <v>361</v>
      </c>
      <c r="D525" s="35" t="s">
        <v>28</v>
      </c>
      <c r="E525" s="35" t="str">
        <f t="shared" si="24"/>
        <v>M</v>
      </c>
      <c r="F525" s="35">
        <v>60</v>
      </c>
      <c r="G525" s="35" t="s">
        <v>1983</v>
      </c>
      <c r="H525" s="35" t="s">
        <v>1473</v>
      </c>
      <c r="I525" s="35" t="s">
        <v>38</v>
      </c>
      <c r="J525" s="48">
        <v>44292</v>
      </c>
      <c r="K525" s="35">
        <v>95</v>
      </c>
      <c r="L525" s="49" t="s">
        <v>20</v>
      </c>
      <c r="M525" s="50" t="str">
        <f>VLOOKUP(Table6[[#This Row],[Product]],Table3[],2)</f>
        <v>Hyperwotsit</v>
      </c>
      <c r="N525" s="50" t="str">
        <f t="shared" si="25"/>
        <v>Apr</v>
      </c>
      <c r="O525" s="56">
        <f t="shared" si="26"/>
        <v>2021</v>
      </c>
      <c r="P525" s="51">
        <f>VLOOKUP(Table6[[#This Row],[Product]],Table3[],3)</f>
        <v>2.0099999999999998</v>
      </c>
      <c r="Q525" s="35">
        <f>VLOOKUP(Table6[[#This Row],[Product]],Table3[],4)</f>
        <v>20</v>
      </c>
      <c r="R525" s="35">
        <f>Table6[[#This Row],[Quantity]]*Table6[[#This Row],[Case]]</f>
        <v>1900</v>
      </c>
      <c r="S525" s="35">
        <f>Table6[[#This Row],[Total Sales]]*Table6[[#This Row],[Cost]]</f>
        <v>3818.9999999999995</v>
      </c>
    </row>
    <row r="526" spans="1:19" x14ac:dyDescent="0.3">
      <c r="A526" s="54">
        <v>540</v>
      </c>
      <c r="B526" s="35" t="s">
        <v>1984</v>
      </c>
      <c r="C526" s="35" t="s">
        <v>1985</v>
      </c>
      <c r="D526" s="35" t="s">
        <v>51</v>
      </c>
      <c r="E526" s="35" t="str">
        <f t="shared" si="24"/>
        <v>F</v>
      </c>
      <c r="F526" s="35">
        <v>30</v>
      </c>
      <c r="G526" s="35" t="s">
        <v>1986</v>
      </c>
      <c r="H526" s="35" t="s">
        <v>1987</v>
      </c>
      <c r="I526" s="35" t="s">
        <v>19</v>
      </c>
      <c r="J526" s="48" t="s">
        <v>13857</v>
      </c>
      <c r="K526" s="35">
        <v>64</v>
      </c>
      <c r="L526" s="49" t="s">
        <v>70</v>
      </c>
      <c r="M526" s="50" t="str">
        <f>VLOOKUP(Table6[[#This Row],[Product]],Table3[],2)</f>
        <v>Megawidget M</v>
      </c>
      <c r="N526" s="50" t="str">
        <f t="shared" si="25"/>
        <v>Jan</v>
      </c>
      <c r="O526" s="56">
        <f t="shared" si="26"/>
        <v>2021</v>
      </c>
      <c r="P526" s="51">
        <f>VLOOKUP(Table6[[#This Row],[Product]],Table3[],3)</f>
        <v>1.29</v>
      </c>
      <c r="Q526" s="35">
        <f>VLOOKUP(Table6[[#This Row],[Product]],Table3[],4)</f>
        <v>24</v>
      </c>
      <c r="R526" s="35">
        <f>Table6[[#This Row],[Quantity]]*Table6[[#This Row],[Case]]</f>
        <v>1536</v>
      </c>
      <c r="S526" s="35">
        <f>Table6[[#This Row],[Total Sales]]*Table6[[#This Row],[Cost]]</f>
        <v>1981.44</v>
      </c>
    </row>
    <row r="527" spans="1:19" x14ac:dyDescent="0.3">
      <c r="A527" s="54">
        <v>541</v>
      </c>
      <c r="B527" s="35" t="s">
        <v>1988</v>
      </c>
      <c r="C527" s="35" t="s">
        <v>1989</v>
      </c>
      <c r="D527" s="35" t="s">
        <v>15</v>
      </c>
      <c r="E527" s="35" t="str">
        <f t="shared" si="24"/>
        <v>F</v>
      </c>
      <c r="F527" s="35">
        <v>90</v>
      </c>
      <c r="G527" s="35" t="s">
        <v>1990</v>
      </c>
      <c r="H527" s="35" t="s">
        <v>1473</v>
      </c>
      <c r="I527" s="35" t="s">
        <v>38</v>
      </c>
      <c r="J527" s="48">
        <v>44839</v>
      </c>
      <c r="K527" s="35">
        <v>54</v>
      </c>
      <c r="L527" s="49" t="s">
        <v>33</v>
      </c>
      <c r="M527" s="50" t="str">
        <f>VLOOKUP(Table6[[#This Row],[Product]],Table3[],2)</f>
        <v>Megawidget L</v>
      </c>
      <c r="N527" s="50" t="str">
        <f t="shared" si="25"/>
        <v>Oct</v>
      </c>
      <c r="O527" s="56">
        <f t="shared" si="26"/>
        <v>2022</v>
      </c>
      <c r="P527" s="51">
        <f>VLOOKUP(Table6[[#This Row],[Product]],Table3[],3)</f>
        <v>1.79</v>
      </c>
      <c r="Q527" s="35">
        <f>VLOOKUP(Table6[[#This Row],[Product]],Table3[],4)</f>
        <v>24</v>
      </c>
      <c r="R527" s="35">
        <f>Table6[[#This Row],[Quantity]]*Table6[[#This Row],[Case]]</f>
        <v>1296</v>
      </c>
      <c r="S527" s="35">
        <f>Table6[[#This Row],[Total Sales]]*Table6[[#This Row],[Cost]]</f>
        <v>2319.84</v>
      </c>
    </row>
    <row r="528" spans="1:19" x14ac:dyDescent="0.3">
      <c r="A528" s="54">
        <v>542</v>
      </c>
      <c r="B528" s="35" t="s">
        <v>1991</v>
      </c>
      <c r="C528" s="35" t="s">
        <v>1662</v>
      </c>
      <c r="D528" s="35" t="s">
        <v>28</v>
      </c>
      <c r="E528" s="35" t="str">
        <f t="shared" si="24"/>
        <v>M</v>
      </c>
      <c r="F528" s="35">
        <v>60</v>
      </c>
      <c r="G528" s="35" t="s">
        <v>1990</v>
      </c>
      <c r="H528" s="35" t="s">
        <v>1992</v>
      </c>
      <c r="I528" s="35" t="s">
        <v>32</v>
      </c>
      <c r="J528" s="48" t="s">
        <v>13722</v>
      </c>
      <c r="K528" s="35">
        <v>4</v>
      </c>
      <c r="L528" s="49" t="s">
        <v>39</v>
      </c>
      <c r="M528" s="50" t="str">
        <f>VLOOKUP(Table6[[#This Row],[Product]],Table3[],2)</f>
        <v>Ultrathing V1</v>
      </c>
      <c r="N528" s="50" t="str">
        <f t="shared" si="25"/>
        <v>May</v>
      </c>
      <c r="O528" s="56">
        <f t="shared" si="26"/>
        <v>2020</v>
      </c>
      <c r="P528" s="51">
        <f>VLOOKUP(Table6[[#This Row],[Product]],Table3[],3)</f>
        <v>1.79</v>
      </c>
      <c r="Q528" s="35">
        <f>VLOOKUP(Table6[[#This Row],[Product]],Table3[],4)</f>
        <v>17</v>
      </c>
      <c r="R528" s="35">
        <f>Table6[[#This Row],[Quantity]]*Table6[[#This Row],[Case]]</f>
        <v>68</v>
      </c>
      <c r="S528" s="35">
        <f>Table6[[#This Row],[Total Sales]]*Table6[[#This Row],[Cost]]</f>
        <v>121.72</v>
      </c>
    </row>
    <row r="529" spans="1:19" x14ac:dyDescent="0.3">
      <c r="A529" s="54">
        <v>543</v>
      </c>
      <c r="B529" s="35" t="s">
        <v>1993</v>
      </c>
      <c r="C529" s="35" t="s">
        <v>1994</v>
      </c>
      <c r="D529" s="35" t="s">
        <v>41</v>
      </c>
      <c r="E529" s="35" t="str">
        <f t="shared" si="24"/>
        <v>F</v>
      </c>
      <c r="F529" s="35">
        <v>60</v>
      </c>
      <c r="G529" s="35" t="s">
        <v>1995</v>
      </c>
      <c r="H529" s="35" t="s">
        <v>1996</v>
      </c>
      <c r="I529" s="35" t="s">
        <v>208</v>
      </c>
      <c r="J529" s="48" t="s">
        <v>13858</v>
      </c>
      <c r="K529" s="35">
        <v>29</v>
      </c>
      <c r="L529" s="49" t="s">
        <v>101</v>
      </c>
      <c r="M529" s="50" t="str">
        <f>VLOOKUP(Table6[[#This Row],[Product]],Table3[],2)</f>
        <v>Superwossname</v>
      </c>
      <c r="N529" s="50" t="str">
        <f t="shared" si="25"/>
        <v>Dec</v>
      </c>
      <c r="O529" s="56">
        <f t="shared" si="26"/>
        <v>2022</v>
      </c>
      <c r="P529" s="51">
        <f>VLOOKUP(Table6[[#This Row],[Product]],Table3[],3)</f>
        <v>3.49</v>
      </c>
      <c r="Q529" s="35">
        <f>VLOOKUP(Table6[[#This Row],[Product]],Table3[],4)</f>
        <v>20</v>
      </c>
      <c r="R529" s="35">
        <f>Table6[[#This Row],[Quantity]]*Table6[[#This Row],[Case]]</f>
        <v>580</v>
      </c>
      <c r="S529" s="35">
        <f>Table6[[#This Row],[Total Sales]]*Table6[[#This Row],[Cost]]</f>
        <v>2024.2</v>
      </c>
    </row>
    <row r="530" spans="1:19" x14ac:dyDescent="0.3">
      <c r="A530" s="54">
        <v>544</v>
      </c>
      <c r="B530" s="35" t="s">
        <v>990</v>
      </c>
      <c r="C530" s="35" t="s">
        <v>1997</v>
      </c>
      <c r="D530" s="35" t="s">
        <v>28</v>
      </c>
      <c r="E530" s="35" t="str">
        <f t="shared" si="24"/>
        <v>M</v>
      </c>
      <c r="F530" s="35">
        <v>90</v>
      </c>
      <c r="G530" s="35" t="s">
        <v>1995</v>
      </c>
      <c r="H530" s="35" t="s">
        <v>827</v>
      </c>
      <c r="I530" s="35" t="s">
        <v>124</v>
      </c>
      <c r="J530" s="48" t="s">
        <v>13859</v>
      </c>
      <c r="K530" s="35">
        <v>80</v>
      </c>
      <c r="L530" s="49" t="s">
        <v>54</v>
      </c>
      <c r="M530" s="50" t="str">
        <f>VLOOKUP(Table6[[#This Row],[Product]],Table3[],2)</f>
        <v>Megawidget S</v>
      </c>
      <c r="N530" s="50" t="str">
        <f t="shared" si="25"/>
        <v>Jun</v>
      </c>
      <c r="O530" s="56">
        <f t="shared" si="26"/>
        <v>2022</v>
      </c>
      <c r="P530" s="51">
        <f>VLOOKUP(Table6[[#This Row],[Product]],Table3[],3)</f>
        <v>0.69</v>
      </c>
      <c r="Q530" s="35">
        <f>VLOOKUP(Table6[[#This Row],[Product]],Table3[],4)</f>
        <v>24</v>
      </c>
      <c r="R530" s="35">
        <f>Table6[[#This Row],[Quantity]]*Table6[[#This Row],[Case]]</f>
        <v>1920</v>
      </c>
      <c r="S530" s="35">
        <f>Table6[[#This Row],[Total Sales]]*Table6[[#This Row],[Cost]]</f>
        <v>1324.8</v>
      </c>
    </row>
    <row r="531" spans="1:19" x14ac:dyDescent="0.3">
      <c r="A531" s="54">
        <v>545</v>
      </c>
      <c r="B531" s="35" t="s">
        <v>1998</v>
      </c>
      <c r="C531" s="35" t="s">
        <v>1999</v>
      </c>
      <c r="D531" s="35" t="s">
        <v>28</v>
      </c>
      <c r="E531" s="35" t="str">
        <f t="shared" si="24"/>
        <v>M</v>
      </c>
      <c r="F531" s="35">
        <v>90</v>
      </c>
      <c r="G531" s="35" t="s">
        <v>2000</v>
      </c>
      <c r="H531" s="35" t="s">
        <v>288</v>
      </c>
      <c r="I531" s="35" t="s">
        <v>32</v>
      </c>
      <c r="J531" s="48" t="s">
        <v>13860</v>
      </c>
      <c r="K531" s="35">
        <v>61</v>
      </c>
      <c r="L531" s="49" t="s">
        <v>39</v>
      </c>
      <c r="M531" s="50" t="str">
        <f>VLOOKUP(Table6[[#This Row],[Product]],Table3[],2)</f>
        <v>Ultrathing V1</v>
      </c>
      <c r="N531" s="50" t="str">
        <f t="shared" si="25"/>
        <v>May</v>
      </c>
      <c r="O531" s="56">
        <f t="shared" si="26"/>
        <v>2021</v>
      </c>
      <c r="P531" s="51">
        <f>VLOOKUP(Table6[[#This Row],[Product]],Table3[],3)</f>
        <v>1.79</v>
      </c>
      <c r="Q531" s="35">
        <f>VLOOKUP(Table6[[#This Row],[Product]],Table3[],4)</f>
        <v>17</v>
      </c>
      <c r="R531" s="35">
        <f>Table6[[#This Row],[Quantity]]*Table6[[#This Row],[Case]]</f>
        <v>1037</v>
      </c>
      <c r="S531" s="35">
        <f>Table6[[#This Row],[Total Sales]]*Table6[[#This Row],[Cost]]</f>
        <v>1856.23</v>
      </c>
    </row>
    <row r="532" spans="1:19" x14ac:dyDescent="0.3">
      <c r="A532" s="54">
        <v>546</v>
      </c>
      <c r="B532" s="35" t="s">
        <v>2001</v>
      </c>
      <c r="C532" s="35" t="s">
        <v>76</v>
      </c>
      <c r="D532" s="35" t="s">
        <v>28</v>
      </c>
      <c r="E532" s="35" t="str">
        <f t="shared" si="24"/>
        <v>M</v>
      </c>
      <c r="F532" s="35">
        <v>90</v>
      </c>
      <c r="G532" s="35" t="s">
        <v>2002</v>
      </c>
      <c r="H532" s="35" t="s">
        <v>447</v>
      </c>
      <c r="I532" s="35" t="s">
        <v>32</v>
      </c>
      <c r="J532" s="48" t="s">
        <v>13723</v>
      </c>
      <c r="K532" s="35">
        <v>3</v>
      </c>
      <c r="L532" s="49" t="s">
        <v>159</v>
      </c>
      <c r="M532" s="50" t="str">
        <f>VLOOKUP(Table6[[#This Row],[Product]],Table3[],2)</f>
        <v>Ultrathing V3</v>
      </c>
      <c r="N532" s="50" t="str">
        <f t="shared" si="25"/>
        <v>Oct</v>
      </c>
      <c r="O532" s="56">
        <f t="shared" si="26"/>
        <v>2021</v>
      </c>
      <c r="P532" s="51">
        <f>VLOOKUP(Table6[[#This Row],[Product]],Table3[],3)</f>
        <v>3.39</v>
      </c>
      <c r="Q532" s="35">
        <f>VLOOKUP(Table6[[#This Row],[Product]],Table3[],4)</f>
        <v>24</v>
      </c>
      <c r="R532" s="35">
        <f>Table6[[#This Row],[Quantity]]*Table6[[#This Row],[Case]]</f>
        <v>72</v>
      </c>
      <c r="S532" s="35">
        <f>Table6[[#This Row],[Total Sales]]*Table6[[#This Row],[Cost]]</f>
        <v>244.08</v>
      </c>
    </row>
    <row r="533" spans="1:19" x14ac:dyDescent="0.3">
      <c r="A533" s="54">
        <v>548</v>
      </c>
      <c r="B533" s="35" t="s">
        <v>2005</v>
      </c>
      <c r="C533" s="35" t="s">
        <v>2006</v>
      </c>
      <c r="D533" s="35" t="s">
        <v>15</v>
      </c>
      <c r="E533" s="35" t="str">
        <f t="shared" si="24"/>
        <v>F</v>
      </c>
      <c r="F533" s="35">
        <v>60</v>
      </c>
      <c r="G533" s="35" t="s">
        <v>2007</v>
      </c>
      <c r="H533" s="35" t="s">
        <v>2008</v>
      </c>
      <c r="I533" s="35" t="s">
        <v>129</v>
      </c>
      <c r="J533" s="48" t="s">
        <v>13861</v>
      </c>
      <c r="K533" s="35">
        <v>47</v>
      </c>
      <c r="L533" s="49" t="s">
        <v>20</v>
      </c>
      <c r="M533" s="50" t="str">
        <f>VLOOKUP(Table6[[#This Row],[Product]],Table3[],2)</f>
        <v>Hyperwotsit</v>
      </c>
      <c r="N533" s="50" t="str">
        <f t="shared" si="25"/>
        <v>Aug</v>
      </c>
      <c r="O533" s="56">
        <f t="shared" si="26"/>
        <v>2021</v>
      </c>
      <c r="P533" s="51">
        <f>VLOOKUP(Table6[[#This Row],[Product]],Table3[],3)</f>
        <v>2.0099999999999998</v>
      </c>
      <c r="Q533" s="35">
        <f>VLOOKUP(Table6[[#This Row],[Product]],Table3[],4)</f>
        <v>20</v>
      </c>
      <c r="R533" s="35">
        <f>Table6[[#This Row],[Quantity]]*Table6[[#This Row],[Case]]</f>
        <v>940</v>
      </c>
      <c r="S533" s="35">
        <f>Table6[[#This Row],[Total Sales]]*Table6[[#This Row],[Cost]]</f>
        <v>1889.3999999999999</v>
      </c>
    </row>
    <row r="534" spans="1:19" x14ac:dyDescent="0.3">
      <c r="A534" s="54">
        <v>549</v>
      </c>
      <c r="B534" s="35" t="s">
        <v>2009</v>
      </c>
      <c r="C534" s="35" t="s">
        <v>2010</v>
      </c>
      <c r="D534" s="35" t="s">
        <v>28</v>
      </c>
      <c r="E534" s="35" t="str">
        <f t="shared" si="24"/>
        <v>M</v>
      </c>
      <c r="F534" s="35">
        <v>30</v>
      </c>
      <c r="G534" s="35" t="s">
        <v>2011</v>
      </c>
      <c r="H534" s="35" t="s">
        <v>2012</v>
      </c>
      <c r="I534" s="35" t="s">
        <v>32</v>
      </c>
      <c r="J534" s="48">
        <v>44775</v>
      </c>
      <c r="K534" s="35">
        <v>44</v>
      </c>
      <c r="L534" s="49" t="s">
        <v>70</v>
      </c>
      <c r="M534" s="50" t="str">
        <f>VLOOKUP(Table6[[#This Row],[Product]],Table3[],2)</f>
        <v>Megawidget M</v>
      </c>
      <c r="N534" s="50" t="str">
        <f t="shared" si="25"/>
        <v>Aug</v>
      </c>
      <c r="O534" s="56">
        <f t="shared" si="26"/>
        <v>2022</v>
      </c>
      <c r="P534" s="51">
        <f>VLOOKUP(Table6[[#This Row],[Product]],Table3[],3)</f>
        <v>1.29</v>
      </c>
      <c r="Q534" s="35">
        <f>VLOOKUP(Table6[[#This Row],[Product]],Table3[],4)</f>
        <v>24</v>
      </c>
      <c r="R534" s="35">
        <f>Table6[[#This Row],[Quantity]]*Table6[[#This Row],[Case]]</f>
        <v>1056</v>
      </c>
      <c r="S534" s="35">
        <f>Table6[[#This Row],[Total Sales]]*Table6[[#This Row],[Cost]]</f>
        <v>1362.24</v>
      </c>
    </row>
    <row r="535" spans="1:19" x14ac:dyDescent="0.3">
      <c r="A535" s="54">
        <v>550</v>
      </c>
      <c r="B535" s="35" t="s">
        <v>2013</v>
      </c>
      <c r="C535" s="35" t="s">
        <v>2014</v>
      </c>
      <c r="D535" s="35" t="s">
        <v>15</v>
      </c>
      <c r="E535" s="35" t="str">
        <f t="shared" si="24"/>
        <v>F</v>
      </c>
      <c r="F535" s="35">
        <v>90</v>
      </c>
      <c r="G535" s="35" t="s">
        <v>2015</v>
      </c>
      <c r="H535" s="35" t="s">
        <v>881</v>
      </c>
      <c r="I535" s="35" t="s">
        <v>178</v>
      </c>
      <c r="J535" s="48" t="s">
        <v>13762</v>
      </c>
      <c r="K535" s="35">
        <v>20</v>
      </c>
      <c r="L535" s="49" t="s">
        <v>64</v>
      </c>
      <c r="M535" s="50" t="str">
        <f>VLOOKUP(Table6[[#This Row],[Product]],Table3[],2)</f>
        <v>Ultrathing V4</v>
      </c>
      <c r="N535" s="50" t="str">
        <f t="shared" si="25"/>
        <v>Dec</v>
      </c>
      <c r="O535" s="56">
        <f t="shared" si="26"/>
        <v>2022</v>
      </c>
      <c r="P535" s="51">
        <f>VLOOKUP(Table6[[#This Row],[Product]],Table3[],3)</f>
        <v>3.99</v>
      </c>
      <c r="Q535" s="35">
        <f>VLOOKUP(Table6[[#This Row],[Product]],Table3[],4)</f>
        <v>24</v>
      </c>
      <c r="R535" s="35">
        <f>Table6[[#This Row],[Quantity]]*Table6[[#This Row],[Case]]</f>
        <v>480</v>
      </c>
      <c r="S535" s="35">
        <f>Table6[[#This Row],[Total Sales]]*Table6[[#This Row],[Cost]]</f>
        <v>1915.2</v>
      </c>
    </row>
    <row r="536" spans="1:19" x14ac:dyDescent="0.3">
      <c r="A536" s="54">
        <v>551</v>
      </c>
      <c r="B536" s="35" t="s">
        <v>2016</v>
      </c>
      <c r="C536" s="35" t="s">
        <v>2017</v>
      </c>
      <c r="D536" s="35" t="s">
        <v>51</v>
      </c>
      <c r="E536" s="35" t="str">
        <f t="shared" si="24"/>
        <v>F</v>
      </c>
      <c r="F536" s="35">
        <v>60</v>
      </c>
      <c r="G536" s="35" t="s">
        <v>2015</v>
      </c>
      <c r="H536" s="35" t="s">
        <v>1052</v>
      </c>
      <c r="I536" s="35" t="s">
        <v>32</v>
      </c>
      <c r="J536" s="48">
        <v>44020</v>
      </c>
      <c r="K536" s="35">
        <v>44</v>
      </c>
      <c r="L536" s="49" t="s">
        <v>64</v>
      </c>
      <c r="M536" s="50" t="str">
        <f>VLOOKUP(Table6[[#This Row],[Product]],Table3[],2)</f>
        <v>Ultrathing V4</v>
      </c>
      <c r="N536" s="50" t="str">
        <f t="shared" si="25"/>
        <v>Jul</v>
      </c>
      <c r="O536" s="56">
        <f t="shared" si="26"/>
        <v>2020</v>
      </c>
      <c r="P536" s="51">
        <f>VLOOKUP(Table6[[#This Row],[Product]],Table3[],3)</f>
        <v>3.99</v>
      </c>
      <c r="Q536" s="35">
        <f>VLOOKUP(Table6[[#This Row],[Product]],Table3[],4)</f>
        <v>24</v>
      </c>
      <c r="R536" s="35">
        <f>Table6[[#This Row],[Quantity]]*Table6[[#This Row],[Case]]</f>
        <v>1056</v>
      </c>
      <c r="S536" s="35">
        <f>Table6[[#This Row],[Total Sales]]*Table6[[#This Row],[Cost]]</f>
        <v>4213.4400000000005</v>
      </c>
    </row>
    <row r="537" spans="1:19" x14ac:dyDescent="0.3">
      <c r="A537" s="54">
        <v>552</v>
      </c>
      <c r="B537" s="35" t="s">
        <v>2018</v>
      </c>
      <c r="C537" s="35" t="s">
        <v>2019</v>
      </c>
      <c r="D537" s="35" t="s">
        <v>28</v>
      </c>
      <c r="E537" s="35" t="str">
        <f t="shared" si="24"/>
        <v>M</v>
      </c>
      <c r="F537" s="35">
        <v>30</v>
      </c>
      <c r="G537" s="35" t="s">
        <v>2020</v>
      </c>
      <c r="H537" s="35" t="s">
        <v>2021</v>
      </c>
      <c r="I537" s="35" t="s">
        <v>2022</v>
      </c>
      <c r="J537" s="48" t="s">
        <v>13862</v>
      </c>
      <c r="K537" s="35">
        <v>56</v>
      </c>
      <c r="L537" s="49" t="s">
        <v>101</v>
      </c>
      <c r="M537" s="50" t="str">
        <f>VLOOKUP(Table6[[#This Row],[Product]],Table3[],2)</f>
        <v>Superwossname</v>
      </c>
      <c r="N537" s="50" t="str">
        <f t="shared" si="25"/>
        <v>Feb</v>
      </c>
      <c r="O537" s="56">
        <f t="shared" si="26"/>
        <v>2022</v>
      </c>
      <c r="P537" s="51">
        <f>VLOOKUP(Table6[[#This Row],[Product]],Table3[],3)</f>
        <v>3.49</v>
      </c>
      <c r="Q537" s="35">
        <f>VLOOKUP(Table6[[#This Row],[Product]],Table3[],4)</f>
        <v>20</v>
      </c>
      <c r="R537" s="35">
        <f>Table6[[#This Row],[Quantity]]*Table6[[#This Row],[Case]]</f>
        <v>1120</v>
      </c>
      <c r="S537" s="35">
        <f>Table6[[#This Row],[Total Sales]]*Table6[[#This Row],[Cost]]</f>
        <v>3908.8</v>
      </c>
    </row>
    <row r="538" spans="1:19" x14ac:dyDescent="0.3">
      <c r="A538" s="54">
        <v>553</v>
      </c>
      <c r="B538" s="35" t="s">
        <v>2023</v>
      </c>
      <c r="C538" s="35" t="s">
        <v>2024</v>
      </c>
      <c r="D538" s="35" t="s">
        <v>15</v>
      </c>
      <c r="E538" s="35" t="str">
        <f t="shared" si="24"/>
        <v>F</v>
      </c>
      <c r="F538" s="35">
        <v>90</v>
      </c>
      <c r="G538" s="35" t="s">
        <v>2025</v>
      </c>
      <c r="H538" s="35" t="s">
        <v>2026</v>
      </c>
      <c r="I538" s="35" t="s">
        <v>1078</v>
      </c>
      <c r="J538" s="48" t="s">
        <v>13722</v>
      </c>
      <c r="K538" s="35">
        <v>43</v>
      </c>
      <c r="L538" s="49" t="s">
        <v>64</v>
      </c>
      <c r="M538" s="50" t="str">
        <f>VLOOKUP(Table6[[#This Row],[Product]],Table3[],2)</f>
        <v>Ultrathing V4</v>
      </c>
      <c r="N538" s="50" t="str">
        <f t="shared" si="25"/>
        <v>May</v>
      </c>
      <c r="O538" s="56">
        <f t="shared" si="26"/>
        <v>2020</v>
      </c>
      <c r="P538" s="51">
        <f>VLOOKUP(Table6[[#This Row],[Product]],Table3[],3)</f>
        <v>3.99</v>
      </c>
      <c r="Q538" s="35">
        <f>VLOOKUP(Table6[[#This Row],[Product]],Table3[],4)</f>
        <v>24</v>
      </c>
      <c r="R538" s="35">
        <f>Table6[[#This Row],[Quantity]]*Table6[[#This Row],[Case]]</f>
        <v>1032</v>
      </c>
      <c r="S538" s="35">
        <f>Table6[[#This Row],[Total Sales]]*Table6[[#This Row],[Cost]]</f>
        <v>4117.68</v>
      </c>
    </row>
    <row r="539" spans="1:19" x14ac:dyDescent="0.3">
      <c r="A539" s="54">
        <v>554</v>
      </c>
      <c r="B539" s="35" t="s">
        <v>2027</v>
      </c>
      <c r="C539" s="35" t="s">
        <v>2028</v>
      </c>
      <c r="D539" s="35" t="s">
        <v>28</v>
      </c>
      <c r="E539" s="35" t="str">
        <f t="shared" si="24"/>
        <v>M</v>
      </c>
      <c r="F539" s="35">
        <v>60</v>
      </c>
      <c r="G539" s="35" t="s">
        <v>2029</v>
      </c>
      <c r="H539" s="35" t="s">
        <v>530</v>
      </c>
      <c r="I539" s="35" t="s">
        <v>124</v>
      </c>
      <c r="J539" s="48" t="s">
        <v>13821</v>
      </c>
      <c r="K539" s="35">
        <v>85</v>
      </c>
      <c r="L539" s="49" t="s">
        <v>80</v>
      </c>
      <c r="M539" s="50" t="str">
        <f>VLOOKUP(Table6[[#This Row],[Product]],Table3[],2)</f>
        <v>Ultrathing V2</v>
      </c>
      <c r="N539" s="50" t="str">
        <f t="shared" si="25"/>
        <v>Oct</v>
      </c>
      <c r="O539" s="56">
        <f t="shared" si="26"/>
        <v>2022</v>
      </c>
      <c r="P539" s="51">
        <f>VLOOKUP(Table6[[#This Row],[Product]],Table3[],3)</f>
        <v>2.95</v>
      </c>
      <c r="Q539" s="35">
        <f>VLOOKUP(Table6[[#This Row],[Product]],Table3[],4)</f>
        <v>20</v>
      </c>
      <c r="R539" s="35">
        <f>Table6[[#This Row],[Quantity]]*Table6[[#This Row],[Case]]</f>
        <v>1700</v>
      </c>
      <c r="S539" s="35">
        <f>Table6[[#This Row],[Total Sales]]*Table6[[#This Row],[Cost]]</f>
        <v>5015</v>
      </c>
    </row>
    <row r="540" spans="1:19" x14ac:dyDescent="0.3">
      <c r="A540" s="54">
        <v>555</v>
      </c>
      <c r="B540" s="35" t="s">
        <v>555</v>
      </c>
      <c r="C540" s="35" t="s">
        <v>2030</v>
      </c>
      <c r="D540" s="35" t="s">
        <v>28</v>
      </c>
      <c r="E540" s="35" t="str">
        <f t="shared" si="24"/>
        <v>M</v>
      </c>
      <c r="F540" s="35">
        <v>60</v>
      </c>
      <c r="G540" s="35" t="s">
        <v>2031</v>
      </c>
      <c r="H540" s="35" t="s">
        <v>2032</v>
      </c>
      <c r="I540" s="35" t="s">
        <v>173</v>
      </c>
      <c r="J540" s="48">
        <v>44775</v>
      </c>
      <c r="K540" s="35">
        <v>104</v>
      </c>
      <c r="L540" s="49" t="s">
        <v>80</v>
      </c>
      <c r="M540" s="50" t="str">
        <f>VLOOKUP(Table6[[#This Row],[Product]],Table3[],2)</f>
        <v>Ultrathing V2</v>
      </c>
      <c r="N540" s="50" t="str">
        <f t="shared" si="25"/>
        <v>Aug</v>
      </c>
      <c r="O540" s="56">
        <f t="shared" si="26"/>
        <v>2022</v>
      </c>
      <c r="P540" s="51">
        <f>VLOOKUP(Table6[[#This Row],[Product]],Table3[],3)</f>
        <v>2.95</v>
      </c>
      <c r="Q540" s="35">
        <f>VLOOKUP(Table6[[#This Row],[Product]],Table3[],4)</f>
        <v>20</v>
      </c>
      <c r="R540" s="35">
        <f>Table6[[#This Row],[Quantity]]*Table6[[#This Row],[Case]]</f>
        <v>2080</v>
      </c>
      <c r="S540" s="35">
        <f>Table6[[#This Row],[Total Sales]]*Table6[[#This Row],[Cost]]</f>
        <v>6136</v>
      </c>
    </row>
    <row r="541" spans="1:19" x14ac:dyDescent="0.3">
      <c r="A541" s="54">
        <v>556</v>
      </c>
      <c r="B541" s="35" t="s">
        <v>1741</v>
      </c>
      <c r="C541" s="35" t="s">
        <v>2033</v>
      </c>
      <c r="D541" s="35" t="s">
        <v>28</v>
      </c>
      <c r="E541" s="35" t="str">
        <f t="shared" si="24"/>
        <v>M</v>
      </c>
      <c r="F541" s="35">
        <v>90</v>
      </c>
      <c r="G541" s="35" t="s">
        <v>2034</v>
      </c>
      <c r="H541" s="35" t="s">
        <v>2035</v>
      </c>
      <c r="I541" s="35" t="s">
        <v>32</v>
      </c>
      <c r="J541" s="48" t="s">
        <v>13681</v>
      </c>
      <c r="K541" s="35">
        <v>10</v>
      </c>
      <c r="L541" s="49" t="s">
        <v>45</v>
      </c>
      <c r="M541" s="50" t="str">
        <f>VLOOKUP(Table6[[#This Row],[Product]],Table3[],2)</f>
        <v>Gigastuff</v>
      </c>
      <c r="N541" s="50" t="str">
        <f t="shared" si="25"/>
        <v>Nov</v>
      </c>
      <c r="O541" s="56">
        <f t="shared" si="26"/>
        <v>2020</v>
      </c>
      <c r="P541" s="51">
        <f>VLOOKUP(Table6[[#This Row],[Product]],Table3[],3)</f>
        <v>1.89</v>
      </c>
      <c r="Q541" s="35">
        <f>VLOOKUP(Table6[[#This Row],[Product]],Table3[],4)</f>
        <v>18</v>
      </c>
      <c r="R541" s="35">
        <f>Table6[[#This Row],[Quantity]]*Table6[[#This Row],[Case]]</f>
        <v>180</v>
      </c>
      <c r="S541" s="35">
        <f>Table6[[#This Row],[Total Sales]]*Table6[[#This Row],[Cost]]</f>
        <v>340.2</v>
      </c>
    </row>
    <row r="542" spans="1:19" x14ac:dyDescent="0.3">
      <c r="A542" s="54">
        <v>557</v>
      </c>
      <c r="B542" s="35" t="s">
        <v>2036</v>
      </c>
      <c r="C542" s="35" t="s">
        <v>2037</v>
      </c>
      <c r="D542" s="35" t="s">
        <v>51</v>
      </c>
      <c r="E542" s="35" t="str">
        <f t="shared" si="24"/>
        <v>F</v>
      </c>
      <c r="F542" s="35">
        <v>90</v>
      </c>
      <c r="G542" s="35" t="s">
        <v>2038</v>
      </c>
      <c r="H542" s="35" t="s">
        <v>2039</v>
      </c>
      <c r="I542" s="35" t="s">
        <v>1199</v>
      </c>
      <c r="J542" s="48" t="s">
        <v>13863</v>
      </c>
      <c r="K542" s="35">
        <v>56</v>
      </c>
      <c r="L542" s="49" t="s">
        <v>20</v>
      </c>
      <c r="M542" s="50" t="str">
        <f>VLOOKUP(Table6[[#This Row],[Product]],Table3[],2)</f>
        <v>Hyperwotsit</v>
      </c>
      <c r="N542" s="50" t="str">
        <f t="shared" si="25"/>
        <v>Jul</v>
      </c>
      <c r="O542" s="56">
        <f t="shared" si="26"/>
        <v>2022</v>
      </c>
      <c r="P542" s="51">
        <f>VLOOKUP(Table6[[#This Row],[Product]],Table3[],3)</f>
        <v>2.0099999999999998</v>
      </c>
      <c r="Q542" s="35">
        <f>VLOOKUP(Table6[[#This Row],[Product]],Table3[],4)</f>
        <v>20</v>
      </c>
      <c r="R542" s="35">
        <f>Table6[[#This Row],[Quantity]]*Table6[[#This Row],[Case]]</f>
        <v>1120</v>
      </c>
      <c r="S542" s="35">
        <f>Table6[[#This Row],[Total Sales]]*Table6[[#This Row],[Cost]]</f>
        <v>2251.1999999999998</v>
      </c>
    </row>
    <row r="543" spans="1:19" x14ac:dyDescent="0.3">
      <c r="A543" s="54">
        <v>559</v>
      </c>
      <c r="B543" s="35" t="s">
        <v>2040</v>
      </c>
      <c r="C543" s="35" t="s">
        <v>2041</v>
      </c>
      <c r="D543" s="35" t="s">
        <v>41</v>
      </c>
      <c r="E543" s="35" t="str">
        <f t="shared" si="24"/>
        <v>F</v>
      </c>
      <c r="F543" s="35">
        <v>30</v>
      </c>
      <c r="G543" s="35" t="s">
        <v>2042</v>
      </c>
      <c r="H543" s="35" t="s">
        <v>1568</v>
      </c>
      <c r="I543" s="35" t="s">
        <v>32</v>
      </c>
      <c r="J543" s="48">
        <v>44843</v>
      </c>
      <c r="K543" s="35">
        <v>76</v>
      </c>
      <c r="L543" s="49" t="s">
        <v>80</v>
      </c>
      <c r="M543" s="50" t="str">
        <f>VLOOKUP(Table6[[#This Row],[Product]],Table3[],2)</f>
        <v>Ultrathing V2</v>
      </c>
      <c r="N543" s="50" t="str">
        <f t="shared" si="25"/>
        <v>Oct</v>
      </c>
      <c r="O543" s="56">
        <f t="shared" si="26"/>
        <v>2022</v>
      </c>
      <c r="P543" s="51">
        <f>VLOOKUP(Table6[[#This Row],[Product]],Table3[],3)</f>
        <v>2.95</v>
      </c>
      <c r="Q543" s="35">
        <f>VLOOKUP(Table6[[#This Row],[Product]],Table3[],4)</f>
        <v>20</v>
      </c>
      <c r="R543" s="35">
        <f>Table6[[#This Row],[Quantity]]*Table6[[#This Row],[Case]]</f>
        <v>1520</v>
      </c>
      <c r="S543" s="35">
        <f>Table6[[#This Row],[Total Sales]]*Table6[[#This Row],[Cost]]</f>
        <v>4484</v>
      </c>
    </row>
    <row r="544" spans="1:19" x14ac:dyDescent="0.3">
      <c r="A544" s="54">
        <v>560</v>
      </c>
      <c r="B544" s="35" t="s">
        <v>2043</v>
      </c>
      <c r="C544" s="35" t="s">
        <v>1145</v>
      </c>
      <c r="D544" s="35" t="s">
        <v>28</v>
      </c>
      <c r="E544" s="35" t="str">
        <f t="shared" si="24"/>
        <v>M</v>
      </c>
      <c r="F544" s="35">
        <v>60</v>
      </c>
      <c r="G544" s="35" t="s">
        <v>2044</v>
      </c>
      <c r="H544" s="35" t="s">
        <v>2045</v>
      </c>
      <c r="I544" s="35" t="s">
        <v>38</v>
      </c>
      <c r="J544" s="48">
        <v>44564</v>
      </c>
      <c r="K544" s="35">
        <v>105</v>
      </c>
      <c r="L544" s="49" t="s">
        <v>101</v>
      </c>
      <c r="M544" s="50" t="str">
        <f>VLOOKUP(Table6[[#This Row],[Product]],Table3[],2)</f>
        <v>Superwossname</v>
      </c>
      <c r="N544" s="50" t="str">
        <f t="shared" si="25"/>
        <v>Jan</v>
      </c>
      <c r="O544" s="56">
        <f t="shared" si="26"/>
        <v>2022</v>
      </c>
      <c r="P544" s="51">
        <f>VLOOKUP(Table6[[#This Row],[Product]],Table3[],3)</f>
        <v>3.49</v>
      </c>
      <c r="Q544" s="35">
        <f>VLOOKUP(Table6[[#This Row],[Product]],Table3[],4)</f>
        <v>20</v>
      </c>
      <c r="R544" s="35">
        <f>Table6[[#This Row],[Quantity]]*Table6[[#This Row],[Case]]</f>
        <v>2100</v>
      </c>
      <c r="S544" s="35">
        <f>Table6[[#This Row],[Total Sales]]*Table6[[#This Row],[Cost]]</f>
        <v>7329</v>
      </c>
    </row>
    <row r="545" spans="1:19" x14ac:dyDescent="0.3">
      <c r="A545" s="54">
        <v>561</v>
      </c>
      <c r="B545" s="35" t="s">
        <v>2046</v>
      </c>
      <c r="C545" s="35" t="s">
        <v>2047</v>
      </c>
      <c r="D545" s="35" t="s">
        <v>28</v>
      </c>
      <c r="E545" s="35" t="str">
        <f t="shared" si="24"/>
        <v>M</v>
      </c>
      <c r="F545" s="35">
        <v>30</v>
      </c>
      <c r="G545" s="35" t="s">
        <v>2048</v>
      </c>
      <c r="H545" s="35" t="s">
        <v>2049</v>
      </c>
      <c r="I545" s="35" t="s">
        <v>32</v>
      </c>
      <c r="J545" s="48">
        <v>44075</v>
      </c>
      <c r="K545" s="35">
        <v>81</v>
      </c>
      <c r="L545" s="49" t="s">
        <v>20</v>
      </c>
      <c r="M545" s="50" t="str">
        <f>VLOOKUP(Table6[[#This Row],[Product]],Table3[],2)</f>
        <v>Hyperwotsit</v>
      </c>
      <c r="N545" s="50" t="str">
        <f t="shared" si="25"/>
        <v>Sep</v>
      </c>
      <c r="O545" s="56">
        <f t="shared" si="26"/>
        <v>2020</v>
      </c>
      <c r="P545" s="51">
        <f>VLOOKUP(Table6[[#This Row],[Product]],Table3[],3)</f>
        <v>2.0099999999999998</v>
      </c>
      <c r="Q545" s="35">
        <f>VLOOKUP(Table6[[#This Row],[Product]],Table3[],4)</f>
        <v>20</v>
      </c>
      <c r="R545" s="35">
        <f>Table6[[#This Row],[Quantity]]*Table6[[#This Row],[Case]]</f>
        <v>1620</v>
      </c>
      <c r="S545" s="35">
        <f>Table6[[#This Row],[Total Sales]]*Table6[[#This Row],[Cost]]</f>
        <v>3256.2</v>
      </c>
    </row>
    <row r="546" spans="1:19" x14ac:dyDescent="0.3">
      <c r="A546" s="54">
        <v>562</v>
      </c>
      <c r="B546" s="35" t="s">
        <v>2050</v>
      </c>
      <c r="C546" s="35" t="s">
        <v>2051</v>
      </c>
      <c r="D546" s="35" t="s">
        <v>28</v>
      </c>
      <c r="E546" s="35" t="str">
        <f t="shared" si="24"/>
        <v>M</v>
      </c>
      <c r="F546" s="35">
        <v>90</v>
      </c>
      <c r="G546" s="35" t="s">
        <v>2052</v>
      </c>
      <c r="H546" s="35" t="s">
        <v>2053</v>
      </c>
      <c r="I546" s="35" t="s">
        <v>187</v>
      </c>
      <c r="J546" s="48">
        <v>44139</v>
      </c>
      <c r="K546" s="35">
        <v>27</v>
      </c>
      <c r="L546" s="49" t="s">
        <v>39</v>
      </c>
      <c r="M546" s="50" t="str">
        <f>VLOOKUP(Table6[[#This Row],[Product]],Table3[],2)</f>
        <v>Ultrathing V1</v>
      </c>
      <c r="N546" s="50" t="str">
        <f t="shared" si="25"/>
        <v>Nov</v>
      </c>
      <c r="O546" s="56">
        <f t="shared" si="26"/>
        <v>2020</v>
      </c>
      <c r="P546" s="51">
        <f>VLOOKUP(Table6[[#This Row],[Product]],Table3[],3)</f>
        <v>1.79</v>
      </c>
      <c r="Q546" s="35">
        <f>VLOOKUP(Table6[[#This Row],[Product]],Table3[],4)</f>
        <v>17</v>
      </c>
      <c r="R546" s="35">
        <f>Table6[[#This Row],[Quantity]]*Table6[[#This Row],[Case]]</f>
        <v>459</v>
      </c>
      <c r="S546" s="35">
        <f>Table6[[#This Row],[Total Sales]]*Table6[[#This Row],[Cost]]</f>
        <v>821.61</v>
      </c>
    </row>
    <row r="547" spans="1:19" x14ac:dyDescent="0.3">
      <c r="A547" s="54">
        <v>563</v>
      </c>
      <c r="B547" s="35" t="s">
        <v>1383</v>
      </c>
      <c r="C547" s="35" t="s">
        <v>2054</v>
      </c>
      <c r="D547" s="35" t="s">
        <v>28</v>
      </c>
      <c r="E547" s="35" t="str">
        <f t="shared" si="24"/>
        <v>M</v>
      </c>
      <c r="F547" s="35">
        <v>90</v>
      </c>
      <c r="G547" s="35" t="s">
        <v>2055</v>
      </c>
      <c r="H547" s="35" t="s">
        <v>2056</v>
      </c>
      <c r="I547" s="35" t="s">
        <v>32</v>
      </c>
      <c r="J547" s="48" t="s">
        <v>13864</v>
      </c>
      <c r="K547" s="35">
        <v>55</v>
      </c>
      <c r="L547" s="49" t="s">
        <v>20</v>
      </c>
      <c r="M547" s="50" t="str">
        <f>VLOOKUP(Table6[[#This Row],[Product]],Table3[],2)</f>
        <v>Hyperwotsit</v>
      </c>
      <c r="N547" s="50" t="str">
        <f t="shared" si="25"/>
        <v>Sep</v>
      </c>
      <c r="O547" s="56">
        <f t="shared" si="26"/>
        <v>2020</v>
      </c>
      <c r="P547" s="51">
        <f>VLOOKUP(Table6[[#This Row],[Product]],Table3[],3)</f>
        <v>2.0099999999999998</v>
      </c>
      <c r="Q547" s="35">
        <f>VLOOKUP(Table6[[#This Row],[Product]],Table3[],4)</f>
        <v>20</v>
      </c>
      <c r="R547" s="35">
        <f>Table6[[#This Row],[Quantity]]*Table6[[#This Row],[Case]]</f>
        <v>1100</v>
      </c>
      <c r="S547" s="35">
        <f>Table6[[#This Row],[Total Sales]]*Table6[[#This Row],[Cost]]</f>
        <v>2210.9999999999995</v>
      </c>
    </row>
    <row r="548" spans="1:19" x14ac:dyDescent="0.3">
      <c r="A548" s="54">
        <v>564</v>
      </c>
      <c r="B548" s="35" t="s">
        <v>2057</v>
      </c>
      <c r="C548" s="35" t="s">
        <v>2043</v>
      </c>
      <c r="D548" s="35" t="s">
        <v>51</v>
      </c>
      <c r="E548" s="35" t="str">
        <f t="shared" si="24"/>
        <v>F</v>
      </c>
      <c r="F548" s="35">
        <v>60</v>
      </c>
      <c r="G548" s="35" t="s">
        <v>2058</v>
      </c>
      <c r="H548" s="35" t="s">
        <v>2059</v>
      </c>
      <c r="I548" s="35" t="s">
        <v>146</v>
      </c>
      <c r="J548" s="48" t="s">
        <v>13865</v>
      </c>
      <c r="K548" s="35">
        <v>42</v>
      </c>
      <c r="L548" s="49" t="s">
        <v>159</v>
      </c>
      <c r="M548" s="50" t="str">
        <f>VLOOKUP(Table6[[#This Row],[Product]],Table3[],2)</f>
        <v>Ultrathing V3</v>
      </c>
      <c r="N548" s="50" t="str">
        <f t="shared" si="25"/>
        <v>Aug</v>
      </c>
      <c r="O548" s="56">
        <f t="shared" si="26"/>
        <v>2021</v>
      </c>
      <c r="P548" s="51">
        <f>VLOOKUP(Table6[[#This Row],[Product]],Table3[],3)</f>
        <v>3.39</v>
      </c>
      <c r="Q548" s="35">
        <f>VLOOKUP(Table6[[#This Row],[Product]],Table3[],4)</f>
        <v>24</v>
      </c>
      <c r="R548" s="35">
        <f>Table6[[#This Row],[Quantity]]*Table6[[#This Row],[Case]]</f>
        <v>1008</v>
      </c>
      <c r="S548" s="35">
        <f>Table6[[#This Row],[Total Sales]]*Table6[[#This Row],[Cost]]</f>
        <v>3417.1200000000003</v>
      </c>
    </row>
    <row r="549" spans="1:19" x14ac:dyDescent="0.3">
      <c r="A549" s="54">
        <v>565</v>
      </c>
      <c r="B549" s="35" t="s">
        <v>2060</v>
      </c>
      <c r="C549" s="35" t="s">
        <v>161</v>
      </c>
      <c r="D549" s="35" t="s">
        <v>15</v>
      </c>
      <c r="E549" s="35" t="str">
        <f t="shared" si="24"/>
        <v>F</v>
      </c>
      <c r="F549" s="35">
        <v>60</v>
      </c>
      <c r="G549" s="35" t="s">
        <v>2061</v>
      </c>
      <c r="H549" s="35" t="s">
        <v>2062</v>
      </c>
      <c r="I549" s="35" t="s">
        <v>187</v>
      </c>
      <c r="J549" s="48">
        <v>44319</v>
      </c>
      <c r="K549" s="35">
        <v>20</v>
      </c>
      <c r="L549" s="49" t="s">
        <v>20</v>
      </c>
      <c r="M549" s="50" t="str">
        <f>VLOOKUP(Table6[[#This Row],[Product]],Table3[],2)</f>
        <v>Hyperwotsit</v>
      </c>
      <c r="N549" s="50" t="str">
        <f t="shared" si="25"/>
        <v>May</v>
      </c>
      <c r="O549" s="56">
        <f t="shared" si="26"/>
        <v>2021</v>
      </c>
      <c r="P549" s="51">
        <f>VLOOKUP(Table6[[#This Row],[Product]],Table3[],3)</f>
        <v>2.0099999999999998</v>
      </c>
      <c r="Q549" s="35">
        <f>VLOOKUP(Table6[[#This Row],[Product]],Table3[],4)</f>
        <v>20</v>
      </c>
      <c r="R549" s="35">
        <f>Table6[[#This Row],[Quantity]]*Table6[[#This Row],[Case]]</f>
        <v>400</v>
      </c>
      <c r="S549" s="35">
        <f>Table6[[#This Row],[Total Sales]]*Table6[[#This Row],[Cost]]</f>
        <v>803.99999999999989</v>
      </c>
    </row>
    <row r="550" spans="1:19" x14ac:dyDescent="0.3">
      <c r="A550" s="54">
        <v>566</v>
      </c>
      <c r="B550" s="35" t="s">
        <v>2063</v>
      </c>
      <c r="C550" s="35" t="s">
        <v>2064</v>
      </c>
      <c r="D550" s="35" t="s">
        <v>28</v>
      </c>
      <c r="E550" s="35" t="str">
        <f t="shared" si="24"/>
        <v>M</v>
      </c>
      <c r="F550" s="35">
        <v>60</v>
      </c>
      <c r="G550" s="35" t="s">
        <v>2065</v>
      </c>
      <c r="H550" s="35" t="s">
        <v>2066</v>
      </c>
      <c r="I550" s="35" t="s">
        <v>294</v>
      </c>
      <c r="J550" s="48" t="s">
        <v>13866</v>
      </c>
      <c r="K550" s="35">
        <v>86</v>
      </c>
      <c r="L550" s="49" t="s">
        <v>54</v>
      </c>
      <c r="M550" s="50" t="str">
        <f>VLOOKUP(Table6[[#This Row],[Product]],Table3[],2)</f>
        <v>Megawidget S</v>
      </c>
      <c r="N550" s="50" t="str">
        <f t="shared" si="25"/>
        <v>Apr</v>
      </c>
      <c r="O550" s="56">
        <f t="shared" si="26"/>
        <v>2021</v>
      </c>
      <c r="P550" s="51">
        <f>VLOOKUP(Table6[[#This Row],[Product]],Table3[],3)</f>
        <v>0.69</v>
      </c>
      <c r="Q550" s="35">
        <f>VLOOKUP(Table6[[#This Row],[Product]],Table3[],4)</f>
        <v>24</v>
      </c>
      <c r="R550" s="35">
        <f>Table6[[#This Row],[Quantity]]*Table6[[#This Row],[Case]]</f>
        <v>2064</v>
      </c>
      <c r="S550" s="35">
        <f>Table6[[#This Row],[Total Sales]]*Table6[[#This Row],[Cost]]</f>
        <v>1424.1599999999999</v>
      </c>
    </row>
    <row r="551" spans="1:19" x14ac:dyDescent="0.3">
      <c r="A551" s="54">
        <v>567</v>
      </c>
      <c r="B551" s="35" t="s">
        <v>2067</v>
      </c>
      <c r="C551" s="35" t="s">
        <v>715</v>
      </c>
      <c r="D551" s="35" t="s">
        <v>15</v>
      </c>
      <c r="E551" s="35" t="str">
        <f t="shared" si="24"/>
        <v>F</v>
      </c>
      <c r="F551" s="35">
        <v>60</v>
      </c>
      <c r="G551" s="35" t="s">
        <v>2068</v>
      </c>
      <c r="H551" s="35" t="s">
        <v>2069</v>
      </c>
      <c r="I551" s="35" t="s">
        <v>1035</v>
      </c>
      <c r="J551" s="48" t="s">
        <v>13867</v>
      </c>
      <c r="K551" s="35">
        <v>37</v>
      </c>
      <c r="L551" s="49" t="s">
        <v>80</v>
      </c>
      <c r="M551" s="50" t="str">
        <f>VLOOKUP(Table6[[#This Row],[Product]],Table3[],2)</f>
        <v>Ultrathing V2</v>
      </c>
      <c r="N551" s="50" t="str">
        <f t="shared" si="25"/>
        <v>Oct</v>
      </c>
      <c r="O551" s="56">
        <f t="shared" si="26"/>
        <v>2022</v>
      </c>
      <c r="P551" s="51">
        <f>VLOOKUP(Table6[[#This Row],[Product]],Table3[],3)</f>
        <v>2.95</v>
      </c>
      <c r="Q551" s="35">
        <f>VLOOKUP(Table6[[#This Row],[Product]],Table3[],4)</f>
        <v>20</v>
      </c>
      <c r="R551" s="35">
        <f>Table6[[#This Row],[Quantity]]*Table6[[#This Row],[Case]]</f>
        <v>740</v>
      </c>
      <c r="S551" s="35">
        <f>Table6[[#This Row],[Total Sales]]*Table6[[#This Row],[Cost]]</f>
        <v>2183</v>
      </c>
    </row>
    <row r="552" spans="1:19" x14ac:dyDescent="0.3">
      <c r="A552" s="54">
        <v>568</v>
      </c>
      <c r="B552" s="35" t="s">
        <v>2070</v>
      </c>
      <c r="C552" s="35" t="s">
        <v>2071</v>
      </c>
      <c r="D552" s="35" t="s">
        <v>51</v>
      </c>
      <c r="E552" s="35" t="str">
        <f t="shared" si="24"/>
        <v>F</v>
      </c>
      <c r="F552" s="35">
        <v>60</v>
      </c>
      <c r="G552" s="35" t="s">
        <v>2068</v>
      </c>
      <c r="H552" s="35" t="s">
        <v>2072</v>
      </c>
      <c r="I552" s="35" t="s">
        <v>32</v>
      </c>
      <c r="J552" s="48">
        <v>44085</v>
      </c>
      <c r="K552" s="35">
        <v>63</v>
      </c>
      <c r="L552" s="49" t="s">
        <v>101</v>
      </c>
      <c r="M552" s="50" t="str">
        <f>VLOOKUP(Table6[[#This Row],[Product]],Table3[],2)</f>
        <v>Superwossname</v>
      </c>
      <c r="N552" s="50" t="str">
        <f t="shared" si="25"/>
        <v>Sep</v>
      </c>
      <c r="O552" s="56">
        <f t="shared" si="26"/>
        <v>2020</v>
      </c>
      <c r="P552" s="51">
        <f>VLOOKUP(Table6[[#This Row],[Product]],Table3[],3)</f>
        <v>3.49</v>
      </c>
      <c r="Q552" s="35">
        <f>VLOOKUP(Table6[[#This Row],[Product]],Table3[],4)</f>
        <v>20</v>
      </c>
      <c r="R552" s="35">
        <f>Table6[[#This Row],[Quantity]]*Table6[[#This Row],[Case]]</f>
        <v>1260</v>
      </c>
      <c r="S552" s="35">
        <f>Table6[[#This Row],[Total Sales]]*Table6[[#This Row],[Cost]]</f>
        <v>4397.4000000000005</v>
      </c>
    </row>
    <row r="553" spans="1:19" x14ac:dyDescent="0.3">
      <c r="A553" s="54">
        <v>569</v>
      </c>
      <c r="B553" s="35" t="s">
        <v>2073</v>
      </c>
      <c r="C553" s="35" t="s">
        <v>2074</v>
      </c>
      <c r="D553" s="35" t="s">
        <v>28</v>
      </c>
      <c r="E553" s="35" t="str">
        <f t="shared" si="24"/>
        <v>M</v>
      </c>
      <c r="F553" s="35">
        <v>30</v>
      </c>
      <c r="G553" s="35" t="s">
        <v>2075</v>
      </c>
      <c r="H553" s="35" t="s">
        <v>2076</v>
      </c>
      <c r="I553" s="35" t="s">
        <v>2077</v>
      </c>
      <c r="J553" s="48" t="s">
        <v>13868</v>
      </c>
      <c r="K553" s="35">
        <v>43</v>
      </c>
      <c r="L553" s="49" t="s">
        <v>70</v>
      </c>
      <c r="M553" s="50" t="str">
        <f>VLOOKUP(Table6[[#This Row],[Product]],Table3[],2)</f>
        <v>Megawidget M</v>
      </c>
      <c r="N553" s="50" t="str">
        <f t="shared" si="25"/>
        <v>Nov</v>
      </c>
      <c r="O553" s="56">
        <f t="shared" si="26"/>
        <v>2021</v>
      </c>
      <c r="P553" s="51">
        <f>VLOOKUP(Table6[[#This Row],[Product]],Table3[],3)</f>
        <v>1.29</v>
      </c>
      <c r="Q553" s="35">
        <f>VLOOKUP(Table6[[#This Row],[Product]],Table3[],4)</f>
        <v>24</v>
      </c>
      <c r="R553" s="35">
        <f>Table6[[#This Row],[Quantity]]*Table6[[#This Row],[Case]]</f>
        <v>1032</v>
      </c>
      <c r="S553" s="35">
        <f>Table6[[#This Row],[Total Sales]]*Table6[[#This Row],[Cost]]</f>
        <v>1331.28</v>
      </c>
    </row>
    <row r="554" spans="1:19" x14ac:dyDescent="0.3">
      <c r="A554" s="54">
        <v>570</v>
      </c>
      <c r="B554" s="35" t="s">
        <v>2078</v>
      </c>
      <c r="C554" s="35" t="s">
        <v>1656</v>
      </c>
      <c r="D554" s="35" t="s">
        <v>28</v>
      </c>
      <c r="E554" s="35" t="str">
        <f t="shared" si="24"/>
        <v>M</v>
      </c>
      <c r="F554" s="35">
        <v>60</v>
      </c>
      <c r="G554" s="35" t="s">
        <v>2079</v>
      </c>
      <c r="H554" s="35" t="s">
        <v>2080</v>
      </c>
      <c r="I554" s="35" t="s">
        <v>124</v>
      </c>
      <c r="J554" s="48" t="s">
        <v>13869</v>
      </c>
      <c r="K554" s="35">
        <v>57</v>
      </c>
      <c r="L554" s="49" t="s">
        <v>33</v>
      </c>
      <c r="M554" s="50" t="str">
        <f>VLOOKUP(Table6[[#This Row],[Product]],Table3[],2)</f>
        <v>Megawidget L</v>
      </c>
      <c r="N554" s="50" t="str">
        <f t="shared" si="25"/>
        <v>Nov</v>
      </c>
      <c r="O554" s="56">
        <f t="shared" si="26"/>
        <v>2020</v>
      </c>
      <c r="P554" s="51">
        <f>VLOOKUP(Table6[[#This Row],[Product]],Table3[],3)</f>
        <v>1.79</v>
      </c>
      <c r="Q554" s="35">
        <f>VLOOKUP(Table6[[#This Row],[Product]],Table3[],4)</f>
        <v>24</v>
      </c>
      <c r="R554" s="35">
        <f>Table6[[#This Row],[Quantity]]*Table6[[#This Row],[Case]]</f>
        <v>1368</v>
      </c>
      <c r="S554" s="35">
        <f>Table6[[#This Row],[Total Sales]]*Table6[[#This Row],[Cost]]</f>
        <v>2448.7200000000003</v>
      </c>
    </row>
    <row r="555" spans="1:19" x14ac:dyDescent="0.3">
      <c r="A555" s="54">
        <v>571</v>
      </c>
      <c r="B555" s="35" t="s">
        <v>2081</v>
      </c>
      <c r="C555" s="35" t="s">
        <v>2082</v>
      </c>
      <c r="D555" s="35" t="s">
        <v>15</v>
      </c>
      <c r="E555" s="35" t="str">
        <f t="shared" si="24"/>
        <v>F</v>
      </c>
      <c r="F555" s="35">
        <v>90</v>
      </c>
      <c r="G555" s="35" t="s">
        <v>2083</v>
      </c>
      <c r="H555" s="35" t="s">
        <v>2084</v>
      </c>
      <c r="I555" s="35" t="s">
        <v>294</v>
      </c>
      <c r="J555" s="48">
        <v>44621</v>
      </c>
      <c r="K555" s="35">
        <v>25</v>
      </c>
      <c r="L555" s="49" t="s">
        <v>33</v>
      </c>
      <c r="M555" s="50" t="str">
        <f>VLOOKUP(Table6[[#This Row],[Product]],Table3[],2)</f>
        <v>Megawidget L</v>
      </c>
      <c r="N555" s="50" t="str">
        <f t="shared" si="25"/>
        <v>Mar</v>
      </c>
      <c r="O555" s="56">
        <f t="shared" si="26"/>
        <v>2022</v>
      </c>
      <c r="P555" s="51">
        <f>VLOOKUP(Table6[[#This Row],[Product]],Table3[],3)</f>
        <v>1.79</v>
      </c>
      <c r="Q555" s="35">
        <f>VLOOKUP(Table6[[#This Row],[Product]],Table3[],4)</f>
        <v>24</v>
      </c>
      <c r="R555" s="35">
        <f>Table6[[#This Row],[Quantity]]*Table6[[#This Row],[Case]]</f>
        <v>600</v>
      </c>
      <c r="S555" s="35">
        <f>Table6[[#This Row],[Total Sales]]*Table6[[#This Row],[Cost]]</f>
        <v>1074</v>
      </c>
    </row>
    <row r="556" spans="1:19" x14ac:dyDescent="0.3">
      <c r="A556" s="54">
        <v>572</v>
      </c>
      <c r="B556" s="35" t="s">
        <v>1147</v>
      </c>
      <c r="C556" s="35" t="s">
        <v>367</v>
      </c>
      <c r="D556" s="35" t="s">
        <v>28</v>
      </c>
      <c r="E556" s="35" t="str">
        <f t="shared" si="24"/>
        <v>M</v>
      </c>
      <c r="F556" s="35">
        <v>90</v>
      </c>
      <c r="G556" s="35" t="s">
        <v>2085</v>
      </c>
      <c r="H556" s="35" t="s">
        <v>405</v>
      </c>
      <c r="I556" s="35" t="s">
        <v>32</v>
      </c>
      <c r="J556" s="48">
        <v>44815</v>
      </c>
      <c r="K556" s="35">
        <v>59</v>
      </c>
      <c r="L556" s="49" t="s">
        <v>39</v>
      </c>
      <c r="M556" s="50" t="str">
        <f>VLOOKUP(Table6[[#This Row],[Product]],Table3[],2)</f>
        <v>Ultrathing V1</v>
      </c>
      <c r="N556" s="50" t="str">
        <f t="shared" si="25"/>
        <v>Sep</v>
      </c>
      <c r="O556" s="56">
        <f t="shared" si="26"/>
        <v>2022</v>
      </c>
      <c r="P556" s="51">
        <f>VLOOKUP(Table6[[#This Row],[Product]],Table3[],3)</f>
        <v>1.79</v>
      </c>
      <c r="Q556" s="35">
        <f>VLOOKUP(Table6[[#This Row],[Product]],Table3[],4)</f>
        <v>17</v>
      </c>
      <c r="R556" s="35">
        <f>Table6[[#This Row],[Quantity]]*Table6[[#This Row],[Case]]</f>
        <v>1003</v>
      </c>
      <c r="S556" s="35">
        <f>Table6[[#This Row],[Total Sales]]*Table6[[#This Row],[Cost]]</f>
        <v>1795.3700000000001</v>
      </c>
    </row>
    <row r="557" spans="1:19" x14ac:dyDescent="0.3">
      <c r="A557" s="54">
        <v>573</v>
      </c>
      <c r="B557" s="35" t="s">
        <v>2086</v>
      </c>
      <c r="C557" s="35" t="s">
        <v>1554</v>
      </c>
      <c r="D557" s="35" t="s">
        <v>28</v>
      </c>
      <c r="E557" s="35" t="str">
        <f t="shared" si="24"/>
        <v>M</v>
      </c>
      <c r="F557" s="35">
        <v>90</v>
      </c>
      <c r="G557" s="35" t="s">
        <v>2087</v>
      </c>
      <c r="H557" s="35" t="s">
        <v>579</v>
      </c>
      <c r="I557" s="35" t="s">
        <v>32</v>
      </c>
      <c r="J557" s="48" t="s">
        <v>13813</v>
      </c>
      <c r="K557" s="35">
        <v>65</v>
      </c>
      <c r="L557" s="49" t="s">
        <v>159</v>
      </c>
      <c r="M557" s="50" t="str">
        <f>VLOOKUP(Table6[[#This Row],[Product]],Table3[],2)</f>
        <v>Ultrathing V3</v>
      </c>
      <c r="N557" s="50" t="str">
        <f t="shared" si="25"/>
        <v>Dec</v>
      </c>
      <c r="O557" s="56">
        <f t="shared" si="26"/>
        <v>2021</v>
      </c>
      <c r="P557" s="51">
        <f>VLOOKUP(Table6[[#This Row],[Product]],Table3[],3)</f>
        <v>3.39</v>
      </c>
      <c r="Q557" s="35">
        <f>VLOOKUP(Table6[[#This Row],[Product]],Table3[],4)</f>
        <v>24</v>
      </c>
      <c r="R557" s="35">
        <f>Table6[[#This Row],[Quantity]]*Table6[[#This Row],[Case]]</f>
        <v>1560</v>
      </c>
      <c r="S557" s="35">
        <f>Table6[[#This Row],[Total Sales]]*Table6[[#This Row],[Cost]]</f>
        <v>5288.4000000000005</v>
      </c>
    </row>
    <row r="558" spans="1:19" x14ac:dyDescent="0.3">
      <c r="A558" s="54">
        <v>574</v>
      </c>
      <c r="B558" s="35" t="s">
        <v>2088</v>
      </c>
      <c r="C558" s="35" t="s">
        <v>2089</v>
      </c>
      <c r="D558" s="35" t="s">
        <v>28</v>
      </c>
      <c r="E558" s="35" t="str">
        <f t="shared" si="24"/>
        <v>M</v>
      </c>
      <c r="F558" s="35">
        <v>60</v>
      </c>
      <c r="G558" s="35" t="s">
        <v>15114</v>
      </c>
      <c r="H558" s="35" t="s">
        <v>63</v>
      </c>
      <c r="I558" s="35" t="s">
        <v>32</v>
      </c>
      <c r="J558" s="48" t="s">
        <v>13864</v>
      </c>
      <c r="K558" s="35">
        <v>84</v>
      </c>
      <c r="L558" s="49" t="s">
        <v>159</v>
      </c>
      <c r="M558" s="50" t="str">
        <f>VLOOKUP(Table6[[#This Row],[Product]],Table3[],2)</f>
        <v>Ultrathing V3</v>
      </c>
      <c r="N558" s="50" t="str">
        <f t="shared" si="25"/>
        <v>Sep</v>
      </c>
      <c r="O558" s="56">
        <f t="shared" si="26"/>
        <v>2020</v>
      </c>
      <c r="P558" s="51">
        <f>VLOOKUP(Table6[[#This Row],[Product]],Table3[],3)</f>
        <v>3.39</v>
      </c>
      <c r="Q558" s="35">
        <f>VLOOKUP(Table6[[#This Row],[Product]],Table3[],4)</f>
        <v>24</v>
      </c>
      <c r="R558" s="35">
        <f>Table6[[#This Row],[Quantity]]*Table6[[#This Row],[Case]]</f>
        <v>2016</v>
      </c>
      <c r="S558" s="35">
        <f>Table6[[#This Row],[Total Sales]]*Table6[[#This Row],[Cost]]</f>
        <v>6834.2400000000007</v>
      </c>
    </row>
    <row r="559" spans="1:19" x14ac:dyDescent="0.3">
      <c r="A559" s="54">
        <v>575</v>
      </c>
      <c r="B559" s="35" t="s">
        <v>1296</v>
      </c>
      <c r="C559" s="35" t="s">
        <v>2091</v>
      </c>
      <c r="D559" s="35" t="s">
        <v>28</v>
      </c>
      <c r="E559" s="35" t="str">
        <f t="shared" si="24"/>
        <v>M</v>
      </c>
      <c r="F559" s="35">
        <v>90</v>
      </c>
      <c r="G559" s="35" t="s">
        <v>2092</v>
      </c>
      <c r="H559" s="35" t="s">
        <v>2093</v>
      </c>
      <c r="I559" s="35" t="s">
        <v>32</v>
      </c>
      <c r="J559" s="48" t="s">
        <v>13702</v>
      </c>
      <c r="K559" s="35">
        <v>32</v>
      </c>
      <c r="L559" s="49" t="s">
        <v>101</v>
      </c>
      <c r="M559" s="50" t="str">
        <f>VLOOKUP(Table6[[#This Row],[Product]],Table3[],2)</f>
        <v>Superwossname</v>
      </c>
      <c r="N559" s="50" t="str">
        <f t="shared" si="25"/>
        <v>Nov</v>
      </c>
      <c r="O559" s="56">
        <f t="shared" si="26"/>
        <v>2020</v>
      </c>
      <c r="P559" s="51">
        <f>VLOOKUP(Table6[[#This Row],[Product]],Table3[],3)</f>
        <v>3.49</v>
      </c>
      <c r="Q559" s="35">
        <f>VLOOKUP(Table6[[#This Row],[Product]],Table3[],4)</f>
        <v>20</v>
      </c>
      <c r="R559" s="35">
        <f>Table6[[#This Row],[Quantity]]*Table6[[#This Row],[Case]]</f>
        <v>640</v>
      </c>
      <c r="S559" s="35">
        <f>Table6[[#This Row],[Total Sales]]*Table6[[#This Row],[Cost]]</f>
        <v>2233.6000000000004</v>
      </c>
    </row>
    <row r="560" spans="1:19" x14ac:dyDescent="0.3">
      <c r="A560" s="54">
        <v>576</v>
      </c>
      <c r="B560" s="35" t="s">
        <v>2094</v>
      </c>
      <c r="C560" s="35" t="s">
        <v>2095</v>
      </c>
      <c r="D560" s="35" t="s">
        <v>51</v>
      </c>
      <c r="E560" s="35" t="str">
        <f t="shared" si="24"/>
        <v>F</v>
      </c>
      <c r="F560" s="35">
        <v>30</v>
      </c>
      <c r="G560" s="35" t="s">
        <v>2096</v>
      </c>
      <c r="H560" s="35" t="s">
        <v>2097</v>
      </c>
      <c r="I560" s="35" t="s">
        <v>178</v>
      </c>
      <c r="J560" s="48">
        <v>44414</v>
      </c>
      <c r="K560" s="35">
        <v>16</v>
      </c>
      <c r="L560" s="49" t="s">
        <v>33</v>
      </c>
      <c r="M560" s="50" t="str">
        <f>VLOOKUP(Table6[[#This Row],[Product]],Table3[],2)</f>
        <v>Megawidget L</v>
      </c>
      <c r="N560" s="50" t="str">
        <f t="shared" si="25"/>
        <v>Aug</v>
      </c>
      <c r="O560" s="56">
        <f t="shared" si="26"/>
        <v>2021</v>
      </c>
      <c r="P560" s="51">
        <f>VLOOKUP(Table6[[#This Row],[Product]],Table3[],3)</f>
        <v>1.79</v>
      </c>
      <c r="Q560" s="35">
        <f>VLOOKUP(Table6[[#This Row],[Product]],Table3[],4)</f>
        <v>24</v>
      </c>
      <c r="R560" s="35">
        <f>Table6[[#This Row],[Quantity]]*Table6[[#This Row],[Case]]</f>
        <v>384</v>
      </c>
      <c r="S560" s="35">
        <f>Table6[[#This Row],[Total Sales]]*Table6[[#This Row],[Cost]]</f>
        <v>687.36</v>
      </c>
    </row>
    <row r="561" spans="1:19" x14ac:dyDescent="0.3">
      <c r="A561" s="54">
        <v>577</v>
      </c>
      <c r="B561" s="35" t="s">
        <v>2098</v>
      </c>
      <c r="C561" s="35" t="s">
        <v>629</v>
      </c>
      <c r="D561" s="35" t="s">
        <v>28</v>
      </c>
      <c r="E561" s="35" t="str">
        <f t="shared" si="24"/>
        <v>M</v>
      </c>
      <c r="F561" s="35">
        <v>90</v>
      </c>
      <c r="G561" s="35" t="s">
        <v>2099</v>
      </c>
      <c r="H561" s="35" t="s">
        <v>2100</v>
      </c>
      <c r="I561" s="35" t="s">
        <v>819</v>
      </c>
      <c r="J561" s="48" t="s">
        <v>13725</v>
      </c>
      <c r="K561" s="35">
        <v>33</v>
      </c>
      <c r="L561" s="49" t="s">
        <v>54</v>
      </c>
      <c r="M561" s="50" t="str">
        <f>VLOOKUP(Table6[[#This Row],[Product]],Table3[],2)</f>
        <v>Megawidget S</v>
      </c>
      <c r="N561" s="50" t="str">
        <f t="shared" si="25"/>
        <v>Nov</v>
      </c>
      <c r="O561" s="56">
        <f t="shared" si="26"/>
        <v>2021</v>
      </c>
      <c r="P561" s="51">
        <f>VLOOKUP(Table6[[#This Row],[Product]],Table3[],3)</f>
        <v>0.69</v>
      </c>
      <c r="Q561" s="35">
        <f>VLOOKUP(Table6[[#This Row],[Product]],Table3[],4)</f>
        <v>24</v>
      </c>
      <c r="R561" s="35">
        <f>Table6[[#This Row],[Quantity]]*Table6[[#This Row],[Case]]</f>
        <v>792</v>
      </c>
      <c r="S561" s="35">
        <f>Table6[[#This Row],[Total Sales]]*Table6[[#This Row],[Cost]]</f>
        <v>546.4799999999999</v>
      </c>
    </row>
    <row r="562" spans="1:19" x14ac:dyDescent="0.3">
      <c r="A562" s="54">
        <v>578</v>
      </c>
      <c r="B562" s="35" t="s">
        <v>2101</v>
      </c>
      <c r="C562" s="35" t="s">
        <v>705</v>
      </c>
      <c r="D562" s="35" t="s">
        <v>28</v>
      </c>
      <c r="E562" s="35" t="str">
        <f t="shared" si="24"/>
        <v>M</v>
      </c>
      <c r="F562" s="35">
        <v>90</v>
      </c>
      <c r="G562" s="35" t="s">
        <v>2102</v>
      </c>
      <c r="H562" s="35" t="s">
        <v>498</v>
      </c>
      <c r="I562" s="35" t="s">
        <v>32</v>
      </c>
      <c r="J562" s="48" t="s">
        <v>13870</v>
      </c>
      <c r="K562" s="35">
        <v>44</v>
      </c>
      <c r="L562" s="49" t="s">
        <v>101</v>
      </c>
      <c r="M562" s="50" t="str">
        <f>VLOOKUP(Table6[[#This Row],[Product]],Table3[],2)</f>
        <v>Superwossname</v>
      </c>
      <c r="N562" s="50" t="str">
        <f t="shared" si="25"/>
        <v>Aug</v>
      </c>
      <c r="O562" s="56">
        <f t="shared" si="26"/>
        <v>2022</v>
      </c>
      <c r="P562" s="51">
        <f>VLOOKUP(Table6[[#This Row],[Product]],Table3[],3)</f>
        <v>3.49</v>
      </c>
      <c r="Q562" s="35">
        <f>VLOOKUP(Table6[[#This Row],[Product]],Table3[],4)</f>
        <v>20</v>
      </c>
      <c r="R562" s="35">
        <f>Table6[[#This Row],[Quantity]]*Table6[[#This Row],[Case]]</f>
        <v>880</v>
      </c>
      <c r="S562" s="35">
        <f>Table6[[#This Row],[Total Sales]]*Table6[[#This Row],[Cost]]</f>
        <v>3071.2000000000003</v>
      </c>
    </row>
    <row r="563" spans="1:19" x14ac:dyDescent="0.3">
      <c r="A563" s="54">
        <v>579</v>
      </c>
      <c r="B563" s="35" t="s">
        <v>2103</v>
      </c>
      <c r="C563" s="35" t="s">
        <v>589</v>
      </c>
      <c r="D563" s="35" t="s">
        <v>51</v>
      </c>
      <c r="E563" s="35" t="str">
        <f t="shared" si="24"/>
        <v>F</v>
      </c>
      <c r="F563" s="35">
        <v>60</v>
      </c>
      <c r="G563" s="35" t="s">
        <v>2104</v>
      </c>
      <c r="H563" s="35" t="s">
        <v>2105</v>
      </c>
      <c r="I563" s="35" t="s">
        <v>110</v>
      </c>
      <c r="J563" s="48">
        <v>44320</v>
      </c>
      <c r="K563" s="35">
        <v>88</v>
      </c>
      <c r="L563" s="49" t="s">
        <v>159</v>
      </c>
      <c r="M563" s="50" t="str">
        <f>VLOOKUP(Table6[[#This Row],[Product]],Table3[],2)</f>
        <v>Ultrathing V3</v>
      </c>
      <c r="N563" s="50" t="str">
        <f t="shared" si="25"/>
        <v>May</v>
      </c>
      <c r="O563" s="56">
        <f t="shared" si="26"/>
        <v>2021</v>
      </c>
      <c r="P563" s="51">
        <f>VLOOKUP(Table6[[#This Row],[Product]],Table3[],3)</f>
        <v>3.39</v>
      </c>
      <c r="Q563" s="35">
        <f>VLOOKUP(Table6[[#This Row],[Product]],Table3[],4)</f>
        <v>24</v>
      </c>
      <c r="R563" s="35">
        <f>Table6[[#This Row],[Quantity]]*Table6[[#This Row],[Case]]</f>
        <v>2112</v>
      </c>
      <c r="S563" s="35">
        <f>Table6[[#This Row],[Total Sales]]*Table6[[#This Row],[Cost]]</f>
        <v>7159.68</v>
      </c>
    </row>
    <row r="564" spans="1:19" x14ac:dyDescent="0.3">
      <c r="A564" s="54">
        <v>580</v>
      </c>
      <c r="B564" s="35" t="s">
        <v>2106</v>
      </c>
      <c r="C564" s="35" t="s">
        <v>2107</v>
      </c>
      <c r="D564" s="35" t="s">
        <v>28</v>
      </c>
      <c r="E564" s="35" t="str">
        <f t="shared" si="24"/>
        <v>M</v>
      </c>
      <c r="F564" s="35">
        <v>60</v>
      </c>
      <c r="G564" s="35" t="s">
        <v>15115</v>
      </c>
      <c r="H564" s="35" t="s">
        <v>2109</v>
      </c>
      <c r="I564" s="35" t="s">
        <v>32</v>
      </c>
      <c r="J564" s="48" t="s">
        <v>13871</v>
      </c>
      <c r="K564" s="35">
        <v>70</v>
      </c>
      <c r="L564" s="49" t="s">
        <v>101</v>
      </c>
      <c r="M564" s="50" t="str">
        <f>VLOOKUP(Table6[[#This Row],[Product]],Table3[],2)</f>
        <v>Superwossname</v>
      </c>
      <c r="N564" s="50" t="str">
        <f t="shared" si="25"/>
        <v>Apr</v>
      </c>
      <c r="O564" s="56">
        <f t="shared" si="26"/>
        <v>2022</v>
      </c>
      <c r="P564" s="51">
        <f>VLOOKUP(Table6[[#This Row],[Product]],Table3[],3)</f>
        <v>3.49</v>
      </c>
      <c r="Q564" s="35">
        <f>VLOOKUP(Table6[[#This Row],[Product]],Table3[],4)</f>
        <v>20</v>
      </c>
      <c r="R564" s="35">
        <f>Table6[[#This Row],[Quantity]]*Table6[[#This Row],[Case]]</f>
        <v>1400</v>
      </c>
      <c r="S564" s="35">
        <f>Table6[[#This Row],[Total Sales]]*Table6[[#This Row],[Cost]]</f>
        <v>4886</v>
      </c>
    </row>
    <row r="565" spans="1:19" x14ac:dyDescent="0.3">
      <c r="A565" s="54">
        <v>581</v>
      </c>
      <c r="B565" s="35" t="s">
        <v>2110</v>
      </c>
      <c r="C565" s="35" t="s">
        <v>1703</v>
      </c>
      <c r="D565" s="35" t="s">
        <v>28</v>
      </c>
      <c r="E565" s="35" t="str">
        <f t="shared" si="24"/>
        <v>M</v>
      </c>
      <c r="F565" s="35">
        <v>60</v>
      </c>
      <c r="G565" s="35" t="s">
        <v>2111</v>
      </c>
      <c r="H565" s="35" t="s">
        <v>48</v>
      </c>
      <c r="I565" s="35" t="s">
        <v>25</v>
      </c>
      <c r="J565" s="48">
        <v>44785</v>
      </c>
      <c r="K565" s="35">
        <v>42</v>
      </c>
      <c r="L565" s="49" t="s">
        <v>33</v>
      </c>
      <c r="M565" s="50" t="str">
        <f>VLOOKUP(Table6[[#This Row],[Product]],Table3[],2)</f>
        <v>Megawidget L</v>
      </c>
      <c r="N565" s="50" t="str">
        <f t="shared" si="25"/>
        <v>Aug</v>
      </c>
      <c r="O565" s="56">
        <f t="shared" si="26"/>
        <v>2022</v>
      </c>
      <c r="P565" s="51">
        <f>VLOOKUP(Table6[[#This Row],[Product]],Table3[],3)</f>
        <v>1.79</v>
      </c>
      <c r="Q565" s="35">
        <f>VLOOKUP(Table6[[#This Row],[Product]],Table3[],4)</f>
        <v>24</v>
      </c>
      <c r="R565" s="35">
        <f>Table6[[#This Row],[Quantity]]*Table6[[#This Row],[Case]]</f>
        <v>1008</v>
      </c>
      <c r="S565" s="35">
        <f>Table6[[#This Row],[Total Sales]]*Table6[[#This Row],[Cost]]</f>
        <v>1804.32</v>
      </c>
    </row>
    <row r="566" spans="1:19" x14ac:dyDescent="0.3">
      <c r="A566" s="54">
        <v>582</v>
      </c>
      <c r="B566" s="35" t="s">
        <v>2112</v>
      </c>
      <c r="C566" s="35" t="s">
        <v>2113</v>
      </c>
      <c r="D566" s="35" t="s">
        <v>51</v>
      </c>
      <c r="E566" s="35" t="str">
        <f t="shared" si="24"/>
        <v>F</v>
      </c>
      <c r="F566" s="35">
        <v>90</v>
      </c>
      <c r="G566" s="35" t="s">
        <v>2114</v>
      </c>
      <c r="H566" s="35" t="s">
        <v>105</v>
      </c>
      <c r="I566" s="35" t="s">
        <v>32</v>
      </c>
      <c r="J566" s="48" t="s">
        <v>13872</v>
      </c>
      <c r="K566" s="35">
        <v>100</v>
      </c>
      <c r="L566" s="49" t="s">
        <v>54</v>
      </c>
      <c r="M566" s="50" t="str">
        <f>VLOOKUP(Table6[[#This Row],[Product]],Table3[],2)</f>
        <v>Megawidget S</v>
      </c>
      <c r="N566" s="50" t="str">
        <f t="shared" si="25"/>
        <v>Nov</v>
      </c>
      <c r="O566" s="56">
        <f t="shared" si="26"/>
        <v>2022</v>
      </c>
      <c r="P566" s="51">
        <f>VLOOKUP(Table6[[#This Row],[Product]],Table3[],3)</f>
        <v>0.69</v>
      </c>
      <c r="Q566" s="35">
        <f>VLOOKUP(Table6[[#This Row],[Product]],Table3[],4)</f>
        <v>24</v>
      </c>
      <c r="R566" s="35">
        <f>Table6[[#This Row],[Quantity]]*Table6[[#This Row],[Case]]</f>
        <v>2400</v>
      </c>
      <c r="S566" s="35">
        <f>Table6[[#This Row],[Total Sales]]*Table6[[#This Row],[Cost]]</f>
        <v>1655.9999999999998</v>
      </c>
    </row>
    <row r="567" spans="1:19" x14ac:dyDescent="0.3">
      <c r="A567" s="54">
        <v>583</v>
      </c>
      <c r="B567" s="35" t="s">
        <v>2115</v>
      </c>
      <c r="C567" s="35" t="s">
        <v>1596</v>
      </c>
      <c r="D567" s="35" t="s">
        <v>117</v>
      </c>
      <c r="E567" s="35" t="str">
        <f t="shared" si="24"/>
        <v>M/F</v>
      </c>
      <c r="F567" s="35">
        <v>90</v>
      </c>
      <c r="G567" s="35" t="s">
        <v>2116</v>
      </c>
      <c r="H567" s="35" t="s">
        <v>2117</v>
      </c>
      <c r="I567" s="35" t="s">
        <v>886</v>
      </c>
      <c r="J567" s="48" t="s">
        <v>13873</v>
      </c>
      <c r="K567" s="35">
        <v>65</v>
      </c>
      <c r="L567" s="49" t="s">
        <v>80</v>
      </c>
      <c r="M567" s="50" t="str">
        <f>VLOOKUP(Table6[[#This Row],[Product]],Table3[],2)</f>
        <v>Ultrathing V2</v>
      </c>
      <c r="N567" s="50" t="str">
        <f t="shared" si="25"/>
        <v>Mar</v>
      </c>
      <c r="O567" s="56">
        <f t="shared" si="26"/>
        <v>2020</v>
      </c>
      <c r="P567" s="51">
        <f>VLOOKUP(Table6[[#This Row],[Product]],Table3[],3)</f>
        <v>2.95</v>
      </c>
      <c r="Q567" s="35">
        <f>VLOOKUP(Table6[[#This Row],[Product]],Table3[],4)</f>
        <v>20</v>
      </c>
      <c r="R567" s="35">
        <f>Table6[[#This Row],[Quantity]]*Table6[[#This Row],[Case]]</f>
        <v>1300</v>
      </c>
      <c r="S567" s="35">
        <f>Table6[[#This Row],[Total Sales]]*Table6[[#This Row],[Cost]]</f>
        <v>3835.0000000000005</v>
      </c>
    </row>
    <row r="568" spans="1:19" x14ac:dyDescent="0.3">
      <c r="A568" s="54">
        <v>584</v>
      </c>
      <c r="B568" s="35" t="s">
        <v>2118</v>
      </c>
      <c r="C568" s="35" t="s">
        <v>2119</v>
      </c>
      <c r="D568" s="35" t="s">
        <v>28</v>
      </c>
      <c r="E568" s="35" t="str">
        <f t="shared" si="24"/>
        <v>M</v>
      </c>
      <c r="F568" s="35">
        <v>30</v>
      </c>
      <c r="G568" s="35" t="s">
        <v>2120</v>
      </c>
      <c r="H568" s="35" t="s">
        <v>2121</v>
      </c>
      <c r="I568" s="35" t="s">
        <v>38</v>
      </c>
      <c r="J568" s="48" t="s">
        <v>13874</v>
      </c>
      <c r="K568" s="35">
        <v>7</v>
      </c>
      <c r="L568" s="49" t="s">
        <v>45</v>
      </c>
      <c r="M568" s="50" t="str">
        <f>VLOOKUP(Table6[[#This Row],[Product]],Table3[],2)</f>
        <v>Gigastuff</v>
      </c>
      <c r="N568" s="50" t="str">
        <f t="shared" si="25"/>
        <v>Aug</v>
      </c>
      <c r="O568" s="56">
        <f t="shared" si="26"/>
        <v>2021</v>
      </c>
      <c r="P568" s="51">
        <f>VLOOKUP(Table6[[#This Row],[Product]],Table3[],3)</f>
        <v>1.89</v>
      </c>
      <c r="Q568" s="35">
        <f>VLOOKUP(Table6[[#This Row],[Product]],Table3[],4)</f>
        <v>18</v>
      </c>
      <c r="R568" s="35">
        <f>Table6[[#This Row],[Quantity]]*Table6[[#This Row],[Case]]</f>
        <v>126</v>
      </c>
      <c r="S568" s="35">
        <f>Table6[[#This Row],[Total Sales]]*Table6[[#This Row],[Cost]]</f>
        <v>238.14</v>
      </c>
    </row>
    <row r="569" spans="1:19" x14ac:dyDescent="0.3">
      <c r="A569" s="54">
        <v>585</v>
      </c>
      <c r="B569" s="35" t="s">
        <v>1423</v>
      </c>
      <c r="C569" s="35" t="s">
        <v>139</v>
      </c>
      <c r="D569" s="35" t="s">
        <v>51</v>
      </c>
      <c r="E569" s="35" t="str">
        <f t="shared" si="24"/>
        <v>F</v>
      </c>
      <c r="F569" s="35">
        <v>90</v>
      </c>
      <c r="G569" s="35" t="s">
        <v>2122</v>
      </c>
      <c r="H569" s="35" t="s">
        <v>2123</v>
      </c>
      <c r="I569" s="35" t="s">
        <v>187</v>
      </c>
      <c r="J569" s="48" t="s">
        <v>13875</v>
      </c>
      <c r="K569" s="35">
        <v>46</v>
      </c>
      <c r="L569" s="49" t="s">
        <v>101</v>
      </c>
      <c r="M569" s="50" t="str">
        <f>VLOOKUP(Table6[[#This Row],[Product]],Table3[],2)</f>
        <v>Superwossname</v>
      </c>
      <c r="N569" s="50" t="str">
        <f t="shared" si="25"/>
        <v>Sep</v>
      </c>
      <c r="O569" s="56">
        <f t="shared" si="26"/>
        <v>2021</v>
      </c>
      <c r="P569" s="51">
        <f>VLOOKUP(Table6[[#This Row],[Product]],Table3[],3)</f>
        <v>3.49</v>
      </c>
      <c r="Q569" s="35">
        <f>VLOOKUP(Table6[[#This Row],[Product]],Table3[],4)</f>
        <v>20</v>
      </c>
      <c r="R569" s="35">
        <f>Table6[[#This Row],[Quantity]]*Table6[[#This Row],[Case]]</f>
        <v>920</v>
      </c>
      <c r="S569" s="35">
        <f>Table6[[#This Row],[Total Sales]]*Table6[[#This Row],[Cost]]</f>
        <v>3210.8</v>
      </c>
    </row>
    <row r="570" spans="1:19" x14ac:dyDescent="0.3">
      <c r="A570" s="54">
        <v>586</v>
      </c>
      <c r="B570" s="35" t="s">
        <v>2124</v>
      </c>
      <c r="C570" s="35" t="s">
        <v>2125</v>
      </c>
      <c r="D570" s="35" t="s">
        <v>15</v>
      </c>
      <c r="E570" s="35" t="str">
        <f t="shared" si="24"/>
        <v>F</v>
      </c>
      <c r="F570" s="35">
        <v>30</v>
      </c>
      <c r="G570" s="35" t="s">
        <v>14400</v>
      </c>
      <c r="H570" s="35" t="s">
        <v>2127</v>
      </c>
      <c r="I570" s="35" t="s">
        <v>32</v>
      </c>
      <c r="J570" s="48" t="s">
        <v>13687</v>
      </c>
      <c r="K570" s="35">
        <v>86</v>
      </c>
      <c r="L570" s="49" t="s">
        <v>64</v>
      </c>
      <c r="M570" s="50" t="str">
        <f>VLOOKUP(Table6[[#This Row],[Product]],Table3[],2)</f>
        <v>Ultrathing V4</v>
      </c>
      <c r="N570" s="50" t="str">
        <f t="shared" si="25"/>
        <v>Oct</v>
      </c>
      <c r="O570" s="56">
        <f t="shared" si="26"/>
        <v>2022</v>
      </c>
      <c r="P570" s="51">
        <f>VLOOKUP(Table6[[#This Row],[Product]],Table3[],3)</f>
        <v>3.99</v>
      </c>
      <c r="Q570" s="35">
        <f>VLOOKUP(Table6[[#This Row],[Product]],Table3[],4)</f>
        <v>24</v>
      </c>
      <c r="R570" s="35">
        <f>Table6[[#This Row],[Quantity]]*Table6[[#This Row],[Case]]</f>
        <v>2064</v>
      </c>
      <c r="S570" s="35">
        <f>Table6[[#This Row],[Total Sales]]*Table6[[#This Row],[Cost]]</f>
        <v>8235.36</v>
      </c>
    </row>
    <row r="571" spans="1:19" x14ac:dyDescent="0.3">
      <c r="A571" s="54">
        <v>587</v>
      </c>
      <c r="B571" s="35" t="s">
        <v>2128</v>
      </c>
      <c r="C571" s="35" t="s">
        <v>1496</v>
      </c>
      <c r="D571" s="35" t="s">
        <v>28</v>
      </c>
      <c r="E571" s="35" t="str">
        <f t="shared" si="24"/>
        <v>M</v>
      </c>
      <c r="F571" s="35">
        <v>90</v>
      </c>
      <c r="G571" s="35" t="s">
        <v>2129</v>
      </c>
      <c r="H571" s="35" t="s">
        <v>2130</v>
      </c>
      <c r="I571" s="35" t="s">
        <v>32</v>
      </c>
      <c r="J571" s="48">
        <v>44166</v>
      </c>
      <c r="K571" s="35">
        <v>45</v>
      </c>
      <c r="L571" s="49" t="s">
        <v>39</v>
      </c>
      <c r="M571" s="50" t="str">
        <f>VLOOKUP(Table6[[#This Row],[Product]],Table3[],2)</f>
        <v>Ultrathing V1</v>
      </c>
      <c r="N571" s="50" t="str">
        <f t="shared" si="25"/>
        <v>Dec</v>
      </c>
      <c r="O571" s="56">
        <f t="shared" si="26"/>
        <v>2020</v>
      </c>
      <c r="P571" s="51">
        <f>VLOOKUP(Table6[[#This Row],[Product]],Table3[],3)</f>
        <v>1.79</v>
      </c>
      <c r="Q571" s="35">
        <f>VLOOKUP(Table6[[#This Row],[Product]],Table3[],4)</f>
        <v>17</v>
      </c>
      <c r="R571" s="35">
        <f>Table6[[#This Row],[Quantity]]*Table6[[#This Row],[Case]]</f>
        <v>765</v>
      </c>
      <c r="S571" s="35">
        <f>Table6[[#This Row],[Total Sales]]*Table6[[#This Row],[Cost]]</f>
        <v>1369.3500000000001</v>
      </c>
    </row>
    <row r="572" spans="1:19" x14ac:dyDescent="0.3">
      <c r="A572" s="54">
        <v>588</v>
      </c>
      <c r="B572" s="35" t="s">
        <v>2131</v>
      </c>
      <c r="C572" s="35" t="s">
        <v>2132</v>
      </c>
      <c r="D572" s="35" t="s">
        <v>15</v>
      </c>
      <c r="E572" s="35" t="str">
        <f t="shared" si="24"/>
        <v>F</v>
      </c>
      <c r="F572" s="35">
        <v>30</v>
      </c>
      <c r="G572" s="35" t="s">
        <v>2129</v>
      </c>
      <c r="H572" s="35" t="s">
        <v>2133</v>
      </c>
      <c r="I572" s="35" t="s">
        <v>32</v>
      </c>
      <c r="J572" s="48" t="s">
        <v>13876</v>
      </c>
      <c r="K572" s="35">
        <v>15</v>
      </c>
      <c r="L572" s="49" t="s">
        <v>64</v>
      </c>
      <c r="M572" s="50" t="str">
        <f>VLOOKUP(Table6[[#This Row],[Product]],Table3[],2)</f>
        <v>Ultrathing V4</v>
      </c>
      <c r="N572" s="50" t="str">
        <f t="shared" si="25"/>
        <v>Jul</v>
      </c>
      <c r="O572" s="56">
        <f t="shared" si="26"/>
        <v>2022</v>
      </c>
      <c r="P572" s="51">
        <f>VLOOKUP(Table6[[#This Row],[Product]],Table3[],3)</f>
        <v>3.99</v>
      </c>
      <c r="Q572" s="35">
        <f>VLOOKUP(Table6[[#This Row],[Product]],Table3[],4)</f>
        <v>24</v>
      </c>
      <c r="R572" s="35">
        <f>Table6[[#This Row],[Quantity]]*Table6[[#This Row],[Case]]</f>
        <v>360</v>
      </c>
      <c r="S572" s="35">
        <f>Table6[[#This Row],[Total Sales]]*Table6[[#This Row],[Cost]]</f>
        <v>1436.4</v>
      </c>
    </row>
    <row r="573" spans="1:19" x14ac:dyDescent="0.3">
      <c r="A573" s="54">
        <v>589</v>
      </c>
      <c r="B573" s="35" t="s">
        <v>2134</v>
      </c>
      <c r="C573" s="35" t="s">
        <v>2135</v>
      </c>
      <c r="D573" s="35" t="s">
        <v>15</v>
      </c>
      <c r="E573" s="35" t="str">
        <f t="shared" si="24"/>
        <v>F</v>
      </c>
      <c r="F573" s="35">
        <v>30</v>
      </c>
      <c r="G573" s="35" t="s">
        <v>2136</v>
      </c>
      <c r="H573" s="35" t="s">
        <v>2137</v>
      </c>
      <c r="I573" s="35" t="s">
        <v>187</v>
      </c>
      <c r="J573" s="48" t="s">
        <v>13799</v>
      </c>
      <c r="K573" s="35">
        <v>103</v>
      </c>
      <c r="L573" s="49" t="s">
        <v>20</v>
      </c>
      <c r="M573" s="50" t="str">
        <f>VLOOKUP(Table6[[#This Row],[Product]],Table3[],2)</f>
        <v>Hyperwotsit</v>
      </c>
      <c r="N573" s="50" t="str">
        <f t="shared" si="25"/>
        <v>Oct</v>
      </c>
      <c r="O573" s="56">
        <f t="shared" si="26"/>
        <v>2022</v>
      </c>
      <c r="P573" s="51">
        <f>VLOOKUP(Table6[[#This Row],[Product]],Table3[],3)</f>
        <v>2.0099999999999998</v>
      </c>
      <c r="Q573" s="35">
        <f>VLOOKUP(Table6[[#This Row],[Product]],Table3[],4)</f>
        <v>20</v>
      </c>
      <c r="R573" s="35">
        <f>Table6[[#This Row],[Quantity]]*Table6[[#This Row],[Case]]</f>
        <v>2060</v>
      </c>
      <c r="S573" s="35">
        <f>Table6[[#This Row],[Total Sales]]*Table6[[#This Row],[Cost]]</f>
        <v>4140.5999999999995</v>
      </c>
    </row>
    <row r="574" spans="1:19" x14ac:dyDescent="0.3">
      <c r="A574" s="54">
        <v>590</v>
      </c>
      <c r="B574" s="35" t="s">
        <v>2138</v>
      </c>
      <c r="C574" s="35" t="s">
        <v>2139</v>
      </c>
      <c r="D574" s="35" t="s">
        <v>28</v>
      </c>
      <c r="E574" s="35" t="str">
        <f t="shared" si="24"/>
        <v>M</v>
      </c>
      <c r="F574" s="35">
        <v>60</v>
      </c>
      <c r="G574" s="35" t="s">
        <v>2140</v>
      </c>
      <c r="H574" s="35" t="s">
        <v>2141</v>
      </c>
      <c r="I574" s="35" t="s">
        <v>1078</v>
      </c>
      <c r="J574" s="48">
        <v>43989</v>
      </c>
      <c r="K574" s="35">
        <v>12</v>
      </c>
      <c r="L574" s="49" t="s">
        <v>80</v>
      </c>
      <c r="M574" s="50" t="str">
        <f>VLOOKUP(Table6[[#This Row],[Product]],Table3[],2)</f>
        <v>Ultrathing V2</v>
      </c>
      <c r="N574" s="50" t="str">
        <f t="shared" si="25"/>
        <v>Jun</v>
      </c>
      <c r="O574" s="56">
        <f t="shared" si="26"/>
        <v>2020</v>
      </c>
      <c r="P574" s="51">
        <f>VLOOKUP(Table6[[#This Row],[Product]],Table3[],3)</f>
        <v>2.95</v>
      </c>
      <c r="Q574" s="35">
        <f>VLOOKUP(Table6[[#This Row],[Product]],Table3[],4)</f>
        <v>20</v>
      </c>
      <c r="R574" s="35">
        <f>Table6[[#This Row],[Quantity]]*Table6[[#This Row],[Case]]</f>
        <v>240</v>
      </c>
      <c r="S574" s="35">
        <f>Table6[[#This Row],[Total Sales]]*Table6[[#This Row],[Cost]]</f>
        <v>708</v>
      </c>
    </row>
    <row r="575" spans="1:19" x14ac:dyDescent="0.3">
      <c r="A575" s="54">
        <v>591</v>
      </c>
      <c r="B575" s="35" t="s">
        <v>2142</v>
      </c>
      <c r="C575" s="35" t="s">
        <v>2143</v>
      </c>
      <c r="D575" s="35" t="s">
        <v>28</v>
      </c>
      <c r="E575" s="35" t="str">
        <f t="shared" si="24"/>
        <v>M</v>
      </c>
      <c r="F575" s="35">
        <v>30</v>
      </c>
      <c r="G575" s="35" t="s">
        <v>2144</v>
      </c>
      <c r="H575" s="35" t="s">
        <v>1077</v>
      </c>
      <c r="I575" s="35" t="s">
        <v>1078</v>
      </c>
      <c r="J575" s="48">
        <v>43953</v>
      </c>
      <c r="K575" s="35">
        <v>56</v>
      </c>
      <c r="L575" s="49" t="s">
        <v>101</v>
      </c>
      <c r="M575" s="50" t="str">
        <f>VLOOKUP(Table6[[#This Row],[Product]],Table3[],2)</f>
        <v>Superwossname</v>
      </c>
      <c r="N575" s="50" t="str">
        <f t="shared" si="25"/>
        <v>May</v>
      </c>
      <c r="O575" s="56">
        <f t="shared" si="26"/>
        <v>2020</v>
      </c>
      <c r="P575" s="51">
        <f>VLOOKUP(Table6[[#This Row],[Product]],Table3[],3)</f>
        <v>3.49</v>
      </c>
      <c r="Q575" s="35">
        <f>VLOOKUP(Table6[[#This Row],[Product]],Table3[],4)</f>
        <v>20</v>
      </c>
      <c r="R575" s="35">
        <f>Table6[[#This Row],[Quantity]]*Table6[[#This Row],[Case]]</f>
        <v>1120</v>
      </c>
      <c r="S575" s="35">
        <f>Table6[[#This Row],[Total Sales]]*Table6[[#This Row],[Cost]]</f>
        <v>3908.8</v>
      </c>
    </row>
    <row r="576" spans="1:19" x14ac:dyDescent="0.3">
      <c r="A576" s="54">
        <v>592</v>
      </c>
      <c r="B576" s="35" t="s">
        <v>755</v>
      </c>
      <c r="C576" s="35" t="s">
        <v>2145</v>
      </c>
      <c r="D576" s="35" t="s">
        <v>28</v>
      </c>
      <c r="E576" s="35" t="str">
        <f t="shared" si="24"/>
        <v>M</v>
      </c>
      <c r="F576" s="35">
        <v>30</v>
      </c>
      <c r="G576" s="35" t="s">
        <v>2146</v>
      </c>
      <c r="H576" s="35" t="s">
        <v>1512</v>
      </c>
      <c r="I576" s="35" t="s">
        <v>25</v>
      </c>
      <c r="J576" s="48" t="s">
        <v>13733</v>
      </c>
      <c r="K576" s="35">
        <v>31</v>
      </c>
      <c r="L576" s="49" t="s">
        <v>70</v>
      </c>
      <c r="M576" s="50" t="str">
        <f>VLOOKUP(Table6[[#This Row],[Product]],Table3[],2)</f>
        <v>Megawidget M</v>
      </c>
      <c r="N576" s="50" t="str">
        <f t="shared" si="25"/>
        <v>Jun</v>
      </c>
      <c r="O576" s="56">
        <f t="shared" si="26"/>
        <v>2022</v>
      </c>
      <c r="P576" s="51">
        <f>VLOOKUP(Table6[[#This Row],[Product]],Table3[],3)</f>
        <v>1.29</v>
      </c>
      <c r="Q576" s="35">
        <f>VLOOKUP(Table6[[#This Row],[Product]],Table3[],4)</f>
        <v>24</v>
      </c>
      <c r="R576" s="35">
        <f>Table6[[#This Row],[Quantity]]*Table6[[#This Row],[Case]]</f>
        <v>744</v>
      </c>
      <c r="S576" s="35">
        <f>Table6[[#This Row],[Total Sales]]*Table6[[#This Row],[Cost]]</f>
        <v>959.76</v>
      </c>
    </row>
    <row r="577" spans="1:19" x14ac:dyDescent="0.3">
      <c r="A577" s="54">
        <v>593</v>
      </c>
      <c r="B577" s="35" t="s">
        <v>2147</v>
      </c>
      <c r="C577" s="35" t="s">
        <v>2148</v>
      </c>
      <c r="D577" s="35" t="s">
        <v>28</v>
      </c>
      <c r="E577" s="35" t="str">
        <f t="shared" si="24"/>
        <v>M</v>
      </c>
      <c r="F577" s="35">
        <v>30</v>
      </c>
      <c r="G577" s="35" t="s">
        <v>2149</v>
      </c>
      <c r="H577" s="35" t="s">
        <v>1855</v>
      </c>
      <c r="I577" s="35" t="s">
        <v>25</v>
      </c>
      <c r="J577" s="48" t="s">
        <v>13877</v>
      </c>
      <c r="K577" s="35">
        <v>58</v>
      </c>
      <c r="L577" s="49" t="s">
        <v>45</v>
      </c>
      <c r="M577" s="50" t="str">
        <f>VLOOKUP(Table6[[#This Row],[Product]],Table3[],2)</f>
        <v>Gigastuff</v>
      </c>
      <c r="N577" s="50" t="str">
        <f t="shared" si="25"/>
        <v>Feb</v>
      </c>
      <c r="O577" s="56">
        <f t="shared" si="26"/>
        <v>2022</v>
      </c>
      <c r="P577" s="51">
        <f>VLOOKUP(Table6[[#This Row],[Product]],Table3[],3)</f>
        <v>1.89</v>
      </c>
      <c r="Q577" s="35">
        <f>VLOOKUP(Table6[[#This Row],[Product]],Table3[],4)</f>
        <v>18</v>
      </c>
      <c r="R577" s="35">
        <f>Table6[[#This Row],[Quantity]]*Table6[[#This Row],[Case]]</f>
        <v>1044</v>
      </c>
      <c r="S577" s="35">
        <f>Table6[[#This Row],[Total Sales]]*Table6[[#This Row],[Cost]]</f>
        <v>1973.1599999999999</v>
      </c>
    </row>
    <row r="578" spans="1:19" x14ac:dyDescent="0.3">
      <c r="A578" s="54">
        <v>594</v>
      </c>
      <c r="B578" s="35" t="s">
        <v>2150</v>
      </c>
      <c r="C578" s="35" t="s">
        <v>1471</v>
      </c>
      <c r="D578" s="35" t="s">
        <v>117</v>
      </c>
      <c r="E578" s="35" t="str">
        <f t="shared" si="24"/>
        <v>M/F</v>
      </c>
      <c r="F578" s="35">
        <v>30</v>
      </c>
      <c r="G578" s="35" t="s">
        <v>2151</v>
      </c>
      <c r="H578" s="35" t="s">
        <v>2152</v>
      </c>
      <c r="I578" s="35" t="s">
        <v>32</v>
      </c>
      <c r="J578" s="48" t="s">
        <v>13878</v>
      </c>
      <c r="K578" s="35">
        <v>62</v>
      </c>
      <c r="L578" s="49" t="s">
        <v>159</v>
      </c>
      <c r="M578" s="50" t="str">
        <f>VLOOKUP(Table6[[#This Row],[Product]],Table3[],2)</f>
        <v>Ultrathing V3</v>
      </c>
      <c r="N578" s="50" t="str">
        <f t="shared" si="25"/>
        <v>Apr</v>
      </c>
      <c r="O578" s="56">
        <f t="shared" si="26"/>
        <v>2020</v>
      </c>
      <c r="P578" s="51">
        <f>VLOOKUP(Table6[[#This Row],[Product]],Table3[],3)</f>
        <v>3.39</v>
      </c>
      <c r="Q578" s="35">
        <f>VLOOKUP(Table6[[#This Row],[Product]],Table3[],4)</f>
        <v>24</v>
      </c>
      <c r="R578" s="35">
        <f>Table6[[#This Row],[Quantity]]*Table6[[#This Row],[Case]]</f>
        <v>1488</v>
      </c>
      <c r="S578" s="35">
        <f>Table6[[#This Row],[Total Sales]]*Table6[[#This Row],[Cost]]</f>
        <v>5044.3200000000006</v>
      </c>
    </row>
    <row r="579" spans="1:19" x14ac:dyDescent="0.3">
      <c r="A579" s="54">
        <v>595</v>
      </c>
      <c r="B579" s="35" t="s">
        <v>2153</v>
      </c>
      <c r="C579" s="35" t="s">
        <v>2154</v>
      </c>
      <c r="D579" s="35" t="s">
        <v>28</v>
      </c>
      <c r="E579" s="35" t="str">
        <f t="shared" ref="E579:E642" si="27">IF(OR(D579="Mrs", D579="Miss", D579="Ms"), "F", IF(OR(D579="Mr"), "M", IF(OR(D579="Dr", D579="Prof", D579="Rev"), "M/F", "")))</f>
        <v>M</v>
      </c>
      <c r="F579" s="35">
        <v>60</v>
      </c>
      <c r="G579" s="35" t="s">
        <v>2155</v>
      </c>
      <c r="H579" s="35" t="s">
        <v>2156</v>
      </c>
      <c r="I579" s="35" t="s">
        <v>32</v>
      </c>
      <c r="J579" s="48">
        <v>44873</v>
      </c>
      <c r="K579" s="35">
        <v>67</v>
      </c>
      <c r="L579" s="49" t="s">
        <v>101</v>
      </c>
      <c r="M579" s="50" t="str">
        <f>VLOOKUP(Table6[[#This Row],[Product]],Table3[],2)</f>
        <v>Superwossname</v>
      </c>
      <c r="N579" s="50" t="str">
        <f t="shared" ref="N579:N642" si="28">TEXT(J579,"mmm")</f>
        <v>Nov</v>
      </c>
      <c r="O579" s="56">
        <f t="shared" ref="O579:O642" si="29">YEAR(J579)</f>
        <v>2022</v>
      </c>
      <c r="P579" s="51">
        <f>VLOOKUP(Table6[[#This Row],[Product]],Table3[],3)</f>
        <v>3.49</v>
      </c>
      <c r="Q579" s="35">
        <f>VLOOKUP(Table6[[#This Row],[Product]],Table3[],4)</f>
        <v>20</v>
      </c>
      <c r="R579" s="35">
        <f>Table6[[#This Row],[Quantity]]*Table6[[#This Row],[Case]]</f>
        <v>1340</v>
      </c>
      <c r="S579" s="35">
        <f>Table6[[#This Row],[Total Sales]]*Table6[[#This Row],[Cost]]</f>
        <v>4676.6000000000004</v>
      </c>
    </row>
    <row r="580" spans="1:19" x14ac:dyDescent="0.3">
      <c r="A580" s="54">
        <v>596</v>
      </c>
      <c r="B580" s="35" t="s">
        <v>2157</v>
      </c>
      <c r="C580" s="35" t="s">
        <v>2158</v>
      </c>
      <c r="D580" s="35" t="s">
        <v>15</v>
      </c>
      <c r="E580" s="35" t="str">
        <f t="shared" si="27"/>
        <v>F</v>
      </c>
      <c r="F580" s="35">
        <v>90</v>
      </c>
      <c r="G580" s="35" t="s">
        <v>15116</v>
      </c>
      <c r="H580" s="35" t="s">
        <v>912</v>
      </c>
      <c r="I580" s="35" t="s">
        <v>913</v>
      </c>
      <c r="J580" s="48" t="s">
        <v>13879</v>
      </c>
      <c r="K580" s="35">
        <v>87</v>
      </c>
      <c r="L580" s="49" t="s">
        <v>70</v>
      </c>
      <c r="M580" s="50" t="str">
        <f>VLOOKUP(Table6[[#This Row],[Product]],Table3[],2)</f>
        <v>Megawidget M</v>
      </c>
      <c r="N580" s="50" t="str">
        <f t="shared" si="28"/>
        <v>Feb</v>
      </c>
      <c r="O580" s="56">
        <f t="shared" si="29"/>
        <v>2021</v>
      </c>
      <c r="P580" s="51">
        <f>VLOOKUP(Table6[[#This Row],[Product]],Table3[],3)</f>
        <v>1.29</v>
      </c>
      <c r="Q580" s="35">
        <f>VLOOKUP(Table6[[#This Row],[Product]],Table3[],4)</f>
        <v>24</v>
      </c>
      <c r="R580" s="35">
        <f>Table6[[#This Row],[Quantity]]*Table6[[#This Row],[Case]]</f>
        <v>2088</v>
      </c>
      <c r="S580" s="35">
        <f>Table6[[#This Row],[Total Sales]]*Table6[[#This Row],[Cost]]</f>
        <v>2693.52</v>
      </c>
    </row>
    <row r="581" spans="1:19" x14ac:dyDescent="0.3">
      <c r="A581" s="54">
        <v>597</v>
      </c>
      <c r="B581" s="35" t="s">
        <v>2160</v>
      </c>
      <c r="C581" s="35" t="s">
        <v>2161</v>
      </c>
      <c r="D581" s="35" t="s">
        <v>51</v>
      </c>
      <c r="E581" s="35" t="str">
        <f t="shared" si="27"/>
        <v>F</v>
      </c>
      <c r="F581" s="35">
        <v>30</v>
      </c>
      <c r="G581" s="35" t="s">
        <v>2162</v>
      </c>
      <c r="H581" s="35" t="s">
        <v>2163</v>
      </c>
      <c r="I581" s="35" t="s">
        <v>1824</v>
      </c>
      <c r="J581" s="48" t="s">
        <v>13699</v>
      </c>
      <c r="K581" s="35">
        <v>24</v>
      </c>
      <c r="L581" s="49" t="s">
        <v>64</v>
      </c>
      <c r="M581" s="50" t="str">
        <f>VLOOKUP(Table6[[#This Row],[Product]],Table3[],2)</f>
        <v>Ultrathing V4</v>
      </c>
      <c r="N581" s="50" t="str">
        <f t="shared" si="28"/>
        <v>Jan</v>
      </c>
      <c r="O581" s="56">
        <f t="shared" si="29"/>
        <v>2021</v>
      </c>
      <c r="P581" s="51">
        <f>VLOOKUP(Table6[[#This Row],[Product]],Table3[],3)</f>
        <v>3.99</v>
      </c>
      <c r="Q581" s="35">
        <f>VLOOKUP(Table6[[#This Row],[Product]],Table3[],4)</f>
        <v>24</v>
      </c>
      <c r="R581" s="35">
        <f>Table6[[#This Row],[Quantity]]*Table6[[#This Row],[Case]]</f>
        <v>576</v>
      </c>
      <c r="S581" s="35">
        <f>Table6[[#This Row],[Total Sales]]*Table6[[#This Row],[Cost]]</f>
        <v>2298.2400000000002</v>
      </c>
    </row>
    <row r="582" spans="1:19" x14ac:dyDescent="0.3">
      <c r="A582" s="54">
        <v>598</v>
      </c>
      <c r="B582" s="35" t="s">
        <v>2164</v>
      </c>
      <c r="C582" s="35" t="s">
        <v>1913</v>
      </c>
      <c r="D582" s="35" t="s">
        <v>92</v>
      </c>
      <c r="E582" s="35" t="str">
        <f t="shared" si="27"/>
        <v>M/F</v>
      </c>
      <c r="F582" s="35">
        <v>30</v>
      </c>
      <c r="G582" s="35" t="s">
        <v>13600</v>
      </c>
      <c r="H582" s="35" t="s">
        <v>1969</v>
      </c>
      <c r="I582" s="35" t="s">
        <v>32</v>
      </c>
      <c r="J582" s="48" t="s">
        <v>13880</v>
      </c>
      <c r="K582" s="35">
        <v>77</v>
      </c>
      <c r="L582" s="49" t="s">
        <v>54</v>
      </c>
      <c r="M582" s="50" t="str">
        <f>VLOOKUP(Table6[[#This Row],[Product]],Table3[],2)</f>
        <v>Megawidget S</v>
      </c>
      <c r="N582" s="50" t="str">
        <f t="shared" si="28"/>
        <v>Sep</v>
      </c>
      <c r="O582" s="56">
        <f t="shared" si="29"/>
        <v>2022</v>
      </c>
      <c r="P582" s="51">
        <f>VLOOKUP(Table6[[#This Row],[Product]],Table3[],3)</f>
        <v>0.69</v>
      </c>
      <c r="Q582" s="35">
        <f>VLOOKUP(Table6[[#This Row],[Product]],Table3[],4)</f>
        <v>24</v>
      </c>
      <c r="R582" s="35">
        <f>Table6[[#This Row],[Quantity]]*Table6[[#This Row],[Case]]</f>
        <v>1848</v>
      </c>
      <c r="S582" s="35">
        <f>Table6[[#This Row],[Total Sales]]*Table6[[#This Row],[Cost]]</f>
        <v>1275.1199999999999</v>
      </c>
    </row>
    <row r="583" spans="1:19" x14ac:dyDescent="0.3">
      <c r="A583" s="54">
        <v>599</v>
      </c>
      <c r="B583" s="35" t="s">
        <v>2166</v>
      </c>
      <c r="C583" s="35" t="s">
        <v>2167</v>
      </c>
      <c r="D583" s="35" t="s">
        <v>28</v>
      </c>
      <c r="E583" s="35" t="str">
        <f t="shared" si="27"/>
        <v>M</v>
      </c>
      <c r="F583" s="35">
        <v>60</v>
      </c>
      <c r="G583" s="35" t="s">
        <v>2168</v>
      </c>
      <c r="H583" s="35" t="s">
        <v>2169</v>
      </c>
      <c r="I583" s="35" t="s">
        <v>32</v>
      </c>
      <c r="J583" s="48">
        <v>44805</v>
      </c>
      <c r="K583" s="35">
        <v>65</v>
      </c>
      <c r="L583" s="49" t="s">
        <v>33</v>
      </c>
      <c r="M583" s="50" t="str">
        <f>VLOOKUP(Table6[[#This Row],[Product]],Table3[],2)</f>
        <v>Megawidget L</v>
      </c>
      <c r="N583" s="50" t="str">
        <f t="shared" si="28"/>
        <v>Sep</v>
      </c>
      <c r="O583" s="56">
        <f t="shared" si="29"/>
        <v>2022</v>
      </c>
      <c r="P583" s="51">
        <f>VLOOKUP(Table6[[#This Row],[Product]],Table3[],3)</f>
        <v>1.79</v>
      </c>
      <c r="Q583" s="35">
        <f>VLOOKUP(Table6[[#This Row],[Product]],Table3[],4)</f>
        <v>24</v>
      </c>
      <c r="R583" s="35">
        <f>Table6[[#This Row],[Quantity]]*Table6[[#This Row],[Case]]</f>
        <v>1560</v>
      </c>
      <c r="S583" s="35">
        <f>Table6[[#This Row],[Total Sales]]*Table6[[#This Row],[Cost]]</f>
        <v>2792.4</v>
      </c>
    </row>
    <row r="584" spans="1:19" x14ac:dyDescent="0.3">
      <c r="A584" s="54">
        <v>600</v>
      </c>
      <c r="B584" s="35" t="s">
        <v>2170</v>
      </c>
      <c r="C584" s="35" t="s">
        <v>653</v>
      </c>
      <c r="D584" s="35" t="s">
        <v>15</v>
      </c>
      <c r="E584" s="35" t="str">
        <f t="shared" si="27"/>
        <v>F</v>
      </c>
      <c r="F584" s="35">
        <v>90</v>
      </c>
      <c r="G584" s="35" t="s">
        <v>2171</v>
      </c>
      <c r="H584" s="35" t="s">
        <v>2172</v>
      </c>
      <c r="I584" s="35" t="s">
        <v>32</v>
      </c>
      <c r="J584" s="48" t="s">
        <v>13790</v>
      </c>
      <c r="K584" s="35">
        <v>6</v>
      </c>
      <c r="L584" s="49" t="s">
        <v>54</v>
      </c>
      <c r="M584" s="50" t="str">
        <f>VLOOKUP(Table6[[#This Row],[Product]],Table3[],2)</f>
        <v>Megawidget S</v>
      </c>
      <c r="N584" s="50" t="str">
        <f t="shared" si="28"/>
        <v>Apr</v>
      </c>
      <c r="O584" s="56">
        <f t="shared" si="29"/>
        <v>2021</v>
      </c>
      <c r="P584" s="51">
        <f>VLOOKUP(Table6[[#This Row],[Product]],Table3[],3)</f>
        <v>0.69</v>
      </c>
      <c r="Q584" s="35">
        <f>VLOOKUP(Table6[[#This Row],[Product]],Table3[],4)</f>
        <v>24</v>
      </c>
      <c r="R584" s="35">
        <f>Table6[[#This Row],[Quantity]]*Table6[[#This Row],[Case]]</f>
        <v>144</v>
      </c>
      <c r="S584" s="35">
        <f>Table6[[#This Row],[Total Sales]]*Table6[[#This Row],[Cost]]</f>
        <v>99.359999999999985</v>
      </c>
    </row>
    <row r="585" spans="1:19" x14ac:dyDescent="0.3">
      <c r="A585" s="54">
        <v>601</v>
      </c>
      <c r="B585" s="35" t="s">
        <v>2173</v>
      </c>
      <c r="C585" s="35" t="s">
        <v>2174</v>
      </c>
      <c r="D585" s="35" t="s">
        <v>51</v>
      </c>
      <c r="E585" s="35" t="str">
        <f t="shared" si="27"/>
        <v>F</v>
      </c>
      <c r="F585" s="35">
        <v>90</v>
      </c>
      <c r="G585" s="35" t="s">
        <v>2175</v>
      </c>
      <c r="H585" s="35" t="s">
        <v>1768</v>
      </c>
      <c r="I585" s="35" t="s">
        <v>32</v>
      </c>
      <c r="J585" s="48" t="s">
        <v>13881</v>
      </c>
      <c r="K585" s="35">
        <v>67</v>
      </c>
      <c r="L585" s="49" t="s">
        <v>54</v>
      </c>
      <c r="M585" s="50" t="str">
        <f>VLOOKUP(Table6[[#This Row],[Product]],Table3[],2)</f>
        <v>Megawidget S</v>
      </c>
      <c r="N585" s="50" t="str">
        <f t="shared" si="28"/>
        <v>Feb</v>
      </c>
      <c r="O585" s="56">
        <f t="shared" si="29"/>
        <v>2020</v>
      </c>
      <c r="P585" s="51">
        <f>VLOOKUP(Table6[[#This Row],[Product]],Table3[],3)</f>
        <v>0.69</v>
      </c>
      <c r="Q585" s="35">
        <f>VLOOKUP(Table6[[#This Row],[Product]],Table3[],4)</f>
        <v>24</v>
      </c>
      <c r="R585" s="35">
        <f>Table6[[#This Row],[Quantity]]*Table6[[#This Row],[Case]]</f>
        <v>1608</v>
      </c>
      <c r="S585" s="35">
        <f>Table6[[#This Row],[Total Sales]]*Table6[[#This Row],[Cost]]</f>
        <v>1109.52</v>
      </c>
    </row>
    <row r="586" spans="1:19" x14ac:dyDescent="0.3">
      <c r="A586" s="54">
        <v>602</v>
      </c>
      <c r="B586" s="35" t="s">
        <v>2176</v>
      </c>
      <c r="C586" s="35" t="s">
        <v>2177</v>
      </c>
      <c r="D586" s="35" t="s">
        <v>15</v>
      </c>
      <c r="E586" s="35" t="str">
        <f t="shared" si="27"/>
        <v>F</v>
      </c>
      <c r="F586" s="35">
        <v>60</v>
      </c>
      <c r="G586" s="35" t="s">
        <v>2178</v>
      </c>
      <c r="H586" s="35" t="s">
        <v>2179</v>
      </c>
      <c r="I586" s="35" t="s">
        <v>294</v>
      </c>
      <c r="J586" s="48">
        <v>44045</v>
      </c>
      <c r="K586" s="35">
        <v>59</v>
      </c>
      <c r="L586" s="49" t="s">
        <v>33</v>
      </c>
      <c r="M586" s="50" t="str">
        <f>VLOOKUP(Table6[[#This Row],[Product]],Table3[],2)</f>
        <v>Megawidget L</v>
      </c>
      <c r="N586" s="50" t="str">
        <f t="shared" si="28"/>
        <v>Aug</v>
      </c>
      <c r="O586" s="56">
        <f t="shared" si="29"/>
        <v>2020</v>
      </c>
      <c r="P586" s="51">
        <f>VLOOKUP(Table6[[#This Row],[Product]],Table3[],3)</f>
        <v>1.79</v>
      </c>
      <c r="Q586" s="35">
        <f>VLOOKUP(Table6[[#This Row],[Product]],Table3[],4)</f>
        <v>24</v>
      </c>
      <c r="R586" s="35">
        <f>Table6[[#This Row],[Quantity]]*Table6[[#This Row],[Case]]</f>
        <v>1416</v>
      </c>
      <c r="S586" s="35">
        <f>Table6[[#This Row],[Total Sales]]*Table6[[#This Row],[Cost]]</f>
        <v>2534.64</v>
      </c>
    </row>
    <row r="587" spans="1:19" x14ac:dyDescent="0.3">
      <c r="A587" s="54">
        <v>603</v>
      </c>
      <c r="B587" s="35" t="s">
        <v>2180</v>
      </c>
      <c r="C587" s="35" t="s">
        <v>2181</v>
      </c>
      <c r="D587" s="35" t="s">
        <v>51</v>
      </c>
      <c r="E587" s="35" t="str">
        <f t="shared" si="27"/>
        <v>F</v>
      </c>
      <c r="F587" s="35">
        <v>60</v>
      </c>
      <c r="G587" s="35" t="s">
        <v>2182</v>
      </c>
      <c r="H587" s="35" t="s">
        <v>2183</v>
      </c>
      <c r="I587" s="35" t="s">
        <v>124</v>
      </c>
      <c r="J587" s="48">
        <v>44234</v>
      </c>
      <c r="K587" s="35">
        <v>35</v>
      </c>
      <c r="L587" s="49" t="s">
        <v>64</v>
      </c>
      <c r="M587" s="50" t="str">
        <f>VLOOKUP(Table6[[#This Row],[Product]],Table3[],2)</f>
        <v>Ultrathing V4</v>
      </c>
      <c r="N587" s="50" t="str">
        <f t="shared" si="28"/>
        <v>Feb</v>
      </c>
      <c r="O587" s="56">
        <f t="shared" si="29"/>
        <v>2021</v>
      </c>
      <c r="P587" s="51">
        <f>VLOOKUP(Table6[[#This Row],[Product]],Table3[],3)</f>
        <v>3.99</v>
      </c>
      <c r="Q587" s="35">
        <f>VLOOKUP(Table6[[#This Row],[Product]],Table3[],4)</f>
        <v>24</v>
      </c>
      <c r="R587" s="35">
        <f>Table6[[#This Row],[Quantity]]*Table6[[#This Row],[Case]]</f>
        <v>840</v>
      </c>
      <c r="S587" s="35">
        <f>Table6[[#This Row],[Total Sales]]*Table6[[#This Row],[Cost]]</f>
        <v>3351.6000000000004</v>
      </c>
    </row>
    <row r="588" spans="1:19" x14ac:dyDescent="0.3">
      <c r="A588" s="54">
        <v>604</v>
      </c>
      <c r="B588" s="35" t="s">
        <v>2184</v>
      </c>
      <c r="C588" s="35" t="s">
        <v>812</v>
      </c>
      <c r="D588" s="35" t="s">
        <v>28</v>
      </c>
      <c r="E588" s="35" t="str">
        <f t="shared" si="27"/>
        <v>M</v>
      </c>
      <c r="F588" s="35">
        <v>90</v>
      </c>
      <c r="G588" s="35" t="s">
        <v>2185</v>
      </c>
      <c r="H588" s="35" t="s">
        <v>2186</v>
      </c>
      <c r="I588" s="35" t="s">
        <v>187</v>
      </c>
      <c r="J588" s="48">
        <v>44176</v>
      </c>
      <c r="K588" s="35">
        <v>56</v>
      </c>
      <c r="L588" s="49" t="s">
        <v>20</v>
      </c>
      <c r="M588" s="50" t="str">
        <f>VLOOKUP(Table6[[#This Row],[Product]],Table3[],2)</f>
        <v>Hyperwotsit</v>
      </c>
      <c r="N588" s="50" t="str">
        <f t="shared" si="28"/>
        <v>Dec</v>
      </c>
      <c r="O588" s="56">
        <f t="shared" si="29"/>
        <v>2020</v>
      </c>
      <c r="P588" s="51">
        <f>VLOOKUP(Table6[[#This Row],[Product]],Table3[],3)</f>
        <v>2.0099999999999998</v>
      </c>
      <c r="Q588" s="35">
        <f>VLOOKUP(Table6[[#This Row],[Product]],Table3[],4)</f>
        <v>20</v>
      </c>
      <c r="R588" s="35">
        <f>Table6[[#This Row],[Quantity]]*Table6[[#This Row],[Case]]</f>
        <v>1120</v>
      </c>
      <c r="S588" s="35">
        <f>Table6[[#This Row],[Total Sales]]*Table6[[#This Row],[Cost]]</f>
        <v>2251.1999999999998</v>
      </c>
    </row>
    <row r="589" spans="1:19" x14ac:dyDescent="0.3">
      <c r="A589" s="54">
        <v>605</v>
      </c>
      <c r="B589" s="35" t="s">
        <v>2187</v>
      </c>
      <c r="C589" s="35" t="s">
        <v>2089</v>
      </c>
      <c r="D589" s="35" t="s">
        <v>51</v>
      </c>
      <c r="E589" s="35" t="str">
        <f t="shared" si="27"/>
        <v>F</v>
      </c>
      <c r="F589" s="35">
        <v>60</v>
      </c>
      <c r="G589" s="35" t="s">
        <v>2185</v>
      </c>
      <c r="H589" s="35" t="s">
        <v>690</v>
      </c>
      <c r="I589" s="35" t="s">
        <v>32</v>
      </c>
      <c r="J589" s="48" t="s">
        <v>13882</v>
      </c>
      <c r="K589" s="35">
        <v>104</v>
      </c>
      <c r="L589" s="49" t="s">
        <v>39</v>
      </c>
      <c r="M589" s="50" t="str">
        <f>VLOOKUP(Table6[[#This Row],[Product]],Table3[],2)</f>
        <v>Ultrathing V1</v>
      </c>
      <c r="N589" s="50" t="str">
        <f t="shared" si="28"/>
        <v>Oct</v>
      </c>
      <c r="O589" s="56">
        <f t="shared" si="29"/>
        <v>2022</v>
      </c>
      <c r="P589" s="51">
        <f>VLOOKUP(Table6[[#This Row],[Product]],Table3[],3)</f>
        <v>1.79</v>
      </c>
      <c r="Q589" s="35">
        <f>VLOOKUP(Table6[[#This Row],[Product]],Table3[],4)</f>
        <v>17</v>
      </c>
      <c r="R589" s="35">
        <f>Table6[[#This Row],[Quantity]]*Table6[[#This Row],[Case]]</f>
        <v>1768</v>
      </c>
      <c r="S589" s="35">
        <f>Table6[[#This Row],[Total Sales]]*Table6[[#This Row],[Cost]]</f>
        <v>3164.7200000000003</v>
      </c>
    </row>
    <row r="590" spans="1:19" x14ac:dyDescent="0.3">
      <c r="A590" s="54">
        <v>606</v>
      </c>
      <c r="B590" s="35" t="s">
        <v>249</v>
      </c>
      <c r="C590" s="35" t="s">
        <v>2188</v>
      </c>
      <c r="D590" s="35" t="s">
        <v>51</v>
      </c>
      <c r="E590" s="35" t="str">
        <f t="shared" si="27"/>
        <v>F</v>
      </c>
      <c r="F590" s="35">
        <v>90</v>
      </c>
      <c r="G590" s="35" t="s">
        <v>2189</v>
      </c>
      <c r="H590" s="35" t="s">
        <v>2121</v>
      </c>
      <c r="I590" s="35" t="s">
        <v>38</v>
      </c>
      <c r="J590" s="48" t="s">
        <v>13827</v>
      </c>
      <c r="K590" s="35">
        <v>51</v>
      </c>
      <c r="L590" s="49" t="s">
        <v>54</v>
      </c>
      <c r="M590" s="50" t="str">
        <f>VLOOKUP(Table6[[#This Row],[Product]],Table3[],2)</f>
        <v>Megawidget S</v>
      </c>
      <c r="N590" s="50" t="str">
        <f t="shared" si="28"/>
        <v>Sep</v>
      </c>
      <c r="O590" s="56">
        <f t="shared" si="29"/>
        <v>2020</v>
      </c>
      <c r="P590" s="51">
        <f>VLOOKUP(Table6[[#This Row],[Product]],Table3[],3)</f>
        <v>0.69</v>
      </c>
      <c r="Q590" s="35">
        <f>VLOOKUP(Table6[[#This Row],[Product]],Table3[],4)</f>
        <v>24</v>
      </c>
      <c r="R590" s="35">
        <f>Table6[[#This Row],[Quantity]]*Table6[[#This Row],[Case]]</f>
        <v>1224</v>
      </c>
      <c r="S590" s="35">
        <f>Table6[[#This Row],[Total Sales]]*Table6[[#This Row],[Cost]]</f>
        <v>844.56</v>
      </c>
    </row>
    <row r="591" spans="1:19" x14ac:dyDescent="0.3">
      <c r="A591" s="54">
        <v>607</v>
      </c>
      <c r="B591" s="35" t="s">
        <v>1991</v>
      </c>
      <c r="C591" s="35" t="s">
        <v>655</v>
      </c>
      <c r="D591" s="35" t="s">
        <v>28</v>
      </c>
      <c r="E591" s="35" t="str">
        <f t="shared" si="27"/>
        <v>M</v>
      </c>
      <c r="F591" s="35">
        <v>60</v>
      </c>
      <c r="G591" s="35" t="s">
        <v>2189</v>
      </c>
      <c r="H591" s="35" t="s">
        <v>2190</v>
      </c>
      <c r="I591" s="35" t="s">
        <v>32</v>
      </c>
      <c r="J591" s="48" t="s">
        <v>13883</v>
      </c>
      <c r="K591" s="35">
        <v>64</v>
      </c>
      <c r="L591" s="49" t="s">
        <v>39</v>
      </c>
      <c r="M591" s="50" t="str">
        <f>VLOOKUP(Table6[[#This Row],[Product]],Table3[],2)</f>
        <v>Ultrathing V1</v>
      </c>
      <c r="N591" s="50" t="str">
        <f t="shared" si="28"/>
        <v>Dec</v>
      </c>
      <c r="O591" s="56">
        <f t="shared" si="29"/>
        <v>2020</v>
      </c>
      <c r="P591" s="51">
        <f>VLOOKUP(Table6[[#This Row],[Product]],Table3[],3)</f>
        <v>1.79</v>
      </c>
      <c r="Q591" s="35">
        <f>VLOOKUP(Table6[[#This Row],[Product]],Table3[],4)</f>
        <v>17</v>
      </c>
      <c r="R591" s="35">
        <f>Table6[[#This Row],[Quantity]]*Table6[[#This Row],[Case]]</f>
        <v>1088</v>
      </c>
      <c r="S591" s="35">
        <f>Table6[[#This Row],[Total Sales]]*Table6[[#This Row],[Cost]]</f>
        <v>1947.52</v>
      </c>
    </row>
    <row r="592" spans="1:19" x14ac:dyDescent="0.3">
      <c r="A592" s="54">
        <v>608</v>
      </c>
      <c r="B592" s="35" t="s">
        <v>2191</v>
      </c>
      <c r="C592" s="35" t="s">
        <v>770</v>
      </c>
      <c r="D592" s="35" t="s">
        <v>28</v>
      </c>
      <c r="E592" s="35" t="str">
        <f t="shared" si="27"/>
        <v>M</v>
      </c>
      <c r="F592" s="35">
        <v>30</v>
      </c>
      <c r="G592" s="35" t="s">
        <v>14290</v>
      </c>
      <c r="H592" s="35" t="s">
        <v>177</v>
      </c>
      <c r="I592" s="35" t="s">
        <v>178</v>
      </c>
      <c r="J592" s="48">
        <v>44016</v>
      </c>
      <c r="K592" s="35">
        <v>49</v>
      </c>
      <c r="L592" s="49" t="s">
        <v>159</v>
      </c>
      <c r="M592" s="50" t="str">
        <f>VLOOKUP(Table6[[#This Row],[Product]],Table3[],2)</f>
        <v>Ultrathing V3</v>
      </c>
      <c r="N592" s="50" t="str">
        <f t="shared" si="28"/>
        <v>Jul</v>
      </c>
      <c r="O592" s="56">
        <f t="shared" si="29"/>
        <v>2020</v>
      </c>
      <c r="P592" s="51">
        <f>VLOOKUP(Table6[[#This Row],[Product]],Table3[],3)</f>
        <v>3.39</v>
      </c>
      <c r="Q592" s="35">
        <f>VLOOKUP(Table6[[#This Row],[Product]],Table3[],4)</f>
        <v>24</v>
      </c>
      <c r="R592" s="35">
        <f>Table6[[#This Row],[Quantity]]*Table6[[#This Row],[Case]]</f>
        <v>1176</v>
      </c>
      <c r="S592" s="35">
        <f>Table6[[#This Row],[Total Sales]]*Table6[[#This Row],[Cost]]</f>
        <v>3986.6400000000003</v>
      </c>
    </row>
    <row r="593" spans="1:19" x14ac:dyDescent="0.3">
      <c r="A593" s="54">
        <v>609</v>
      </c>
      <c r="B593" s="35" t="s">
        <v>650</v>
      </c>
      <c r="C593" s="35" t="s">
        <v>1773</v>
      </c>
      <c r="D593" s="35" t="s">
        <v>51</v>
      </c>
      <c r="E593" s="35" t="str">
        <f t="shared" si="27"/>
        <v>F</v>
      </c>
      <c r="F593" s="35">
        <v>60</v>
      </c>
      <c r="G593" s="35" t="s">
        <v>2193</v>
      </c>
      <c r="H593" s="35" t="s">
        <v>2194</v>
      </c>
      <c r="I593" s="35" t="s">
        <v>32</v>
      </c>
      <c r="J593" s="48" t="s">
        <v>13718</v>
      </c>
      <c r="K593" s="35">
        <v>53</v>
      </c>
      <c r="L593" s="49" t="s">
        <v>39</v>
      </c>
      <c r="M593" s="50" t="str">
        <f>VLOOKUP(Table6[[#This Row],[Product]],Table3[],2)</f>
        <v>Ultrathing V1</v>
      </c>
      <c r="N593" s="50" t="str">
        <f t="shared" si="28"/>
        <v>Feb</v>
      </c>
      <c r="O593" s="56">
        <f t="shared" si="29"/>
        <v>2020</v>
      </c>
      <c r="P593" s="51">
        <f>VLOOKUP(Table6[[#This Row],[Product]],Table3[],3)</f>
        <v>1.79</v>
      </c>
      <c r="Q593" s="35">
        <f>VLOOKUP(Table6[[#This Row],[Product]],Table3[],4)</f>
        <v>17</v>
      </c>
      <c r="R593" s="35">
        <f>Table6[[#This Row],[Quantity]]*Table6[[#This Row],[Case]]</f>
        <v>901</v>
      </c>
      <c r="S593" s="35">
        <f>Table6[[#This Row],[Total Sales]]*Table6[[#This Row],[Cost]]</f>
        <v>1612.79</v>
      </c>
    </row>
    <row r="594" spans="1:19" x14ac:dyDescent="0.3">
      <c r="A594" s="54">
        <v>610</v>
      </c>
      <c r="B594" s="35" t="s">
        <v>85</v>
      </c>
      <c r="C594" s="35" t="s">
        <v>2195</v>
      </c>
      <c r="D594" s="35" t="s">
        <v>28</v>
      </c>
      <c r="E594" s="35" t="str">
        <f t="shared" si="27"/>
        <v>M</v>
      </c>
      <c r="F594" s="35">
        <v>90</v>
      </c>
      <c r="G594" s="35" t="s">
        <v>2196</v>
      </c>
      <c r="H594" s="35" t="s">
        <v>2021</v>
      </c>
      <c r="I594" s="35" t="s">
        <v>2022</v>
      </c>
      <c r="J594" s="48" t="s">
        <v>13884</v>
      </c>
      <c r="K594" s="35">
        <v>100</v>
      </c>
      <c r="L594" s="49" t="s">
        <v>20</v>
      </c>
      <c r="M594" s="50" t="str">
        <f>VLOOKUP(Table6[[#This Row],[Product]],Table3[],2)</f>
        <v>Hyperwotsit</v>
      </c>
      <c r="N594" s="50" t="str">
        <f t="shared" si="28"/>
        <v>Jul</v>
      </c>
      <c r="O594" s="56">
        <f t="shared" si="29"/>
        <v>2022</v>
      </c>
      <c r="P594" s="51">
        <f>VLOOKUP(Table6[[#This Row],[Product]],Table3[],3)</f>
        <v>2.0099999999999998</v>
      </c>
      <c r="Q594" s="35">
        <f>VLOOKUP(Table6[[#This Row],[Product]],Table3[],4)</f>
        <v>20</v>
      </c>
      <c r="R594" s="35">
        <f>Table6[[#This Row],[Quantity]]*Table6[[#This Row],[Case]]</f>
        <v>2000</v>
      </c>
      <c r="S594" s="35">
        <f>Table6[[#This Row],[Total Sales]]*Table6[[#This Row],[Cost]]</f>
        <v>4019.9999999999995</v>
      </c>
    </row>
    <row r="595" spans="1:19" x14ac:dyDescent="0.3">
      <c r="A595" s="54">
        <v>611</v>
      </c>
      <c r="B595" s="35" t="s">
        <v>2197</v>
      </c>
      <c r="C595" s="35" t="s">
        <v>2198</v>
      </c>
      <c r="D595" s="35" t="s">
        <v>28</v>
      </c>
      <c r="E595" s="35" t="str">
        <f t="shared" si="27"/>
        <v>M</v>
      </c>
      <c r="F595" s="35">
        <v>90</v>
      </c>
      <c r="G595" s="35" t="s">
        <v>2196</v>
      </c>
      <c r="H595" s="35" t="s">
        <v>2199</v>
      </c>
      <c r="I595" s="35" t="s">
        <v>32</v>
      </c>
      <c r="J595" s="48">
        <v>43901</v>
      </c>
      <c r="K595" s="35">
        <v>57</v>
      </c>
      <c r="L595" s="49" t="s">
        <v>64</v>
      </c>
      <c r="M595" s="50" t="str">
        <f>VLOOKUP(Table6[[#This Row],[Product]],Table3[],2)</f>
        <v>Ultrathing V4</v>
      </c>
      <c r="N595" s="50" t="str">
        <f t="shared" si="28"/>
        <v>Mar</v>
      </c>
      <c r="O595" s="56">
        <f t="shared" si="29"/>
        <v>2020</v>
      </c>
      <c r="P595" s="51">
        <f>VLOOKUP(Table6[[#This Row],[Product]],Table3[],3)</f>
        <v>3.99</v>
      </c>
      <c r="Q595" s="35">
        <f>VLOOKUP(Table6[[#This Row],[Product]],Table3[],4)</f>
        <v>24</v>
      </c>
      <c r="R595" s="35">
        <f>Table6[[#This Row],[Quantity]]*Table6[[#This Row],[Case]]</f>
        <v>1368</v>
      </c>
      <c r="S595" s="35">
        <f>Table6[[#This Row],[Total Sales]]*Table6[[#This Row],[Cost]]</f>
        <v>5458.3200000000006</v>
      </c>
    </row>
    <row r="596" spans="1:19" x14ac:dyDescent="0.3">
      <c r="A596" s="54">
        <v>612</v>
      </c>
      <c r="B596" s="35" t="s">
        <v>2200</v>
      </c>
      <c r="C596" s="35" t="s">
        <v>457</v>
      </c>
      <c r="D596" s="35" t="s">
        <v>28</v>
      </c>
      <c r="E596" s="35" t="str">
        <f t="shared" si="27"/>
        <v>M</v>
      </c>
      <c r="F596" s="35">
        <v>60</v>
      </c>
      <c r="G596" s="35" t="s">
        <v>2201</v>
      </c>
      <c r="H596" s="35" t="s">
        <v>545</v>
      </c>
      <c r="I596" s="35" t="s">
        <v>173</v>
      </c>
      <c r="J596" s="48">
        <v>44419</v>
      </c>
      <c r="K596" s="35">
        <v>46</v>
      </c>
      <c r="L596" s="49" t="s">
        <v>64</v>
      </c>
      <c r="M596" s="50" t="str">
        <f>VLOOKUP(Table6[[#This Row],[Product]],Table3[],2)</f>
        <v>Ultrathing V4</v>
      </c>
      <c r="N596" s="50" t="str">
        <f t="shared" si="28"/>
        <v>Aug</v>
      </c>
      <c r="O596" s="56">
        <f t="shared" si="29"/>
        <v>2021</v>
      </c>
      <c r="P596" s="51">
        <f>VLOOKUP(Table6[[#This Row],[Product]],Table3[],3)</f>
        <v>3.99</v>
      </c>
      <c r="Q596" s="35">
        <f>VLOOKUP(Table6[[#This Row],[Product]],Table3[],4)</f>
        <v>24</v>
      </c>
      <c r="R596" s="35">
        <f>Table6[[#This Row],[Quantity]]*Table6[[#This Row],[Case]]</f>
        <v>1104</v>
      </c>
      <c r="S596" s="35">
        <f>Table6[[#This Row],[Total Sales]]*Table6[[#This Row],[Cost]]</f>
        <v>4404.96</v>
      </c>
    </row>
    <row r="597" spans="1:19" x14ac:dyDescent="0.3">
      <c r="A597" s="54">
        <v>613</v>
      </c>
      <c r="B597" s="35" t="s">
        <v>2202</v>
      </c>
      <c r="C597" s="35" t="s">
        <v>2203</v>
      </c>
      <c r="D597" s="35" t="s">
        <v>92</v>
      </c>
      <c r="E597" s="35" t="str">
        <f t="shared" si="27"/>
        <v>M/F</v>
      </c>
      <c r="F597" s="35">
        <v>30</v>
      </c>
      <c r="G597" s="35" t="s">
        <v>2204</v>
      </c>
      <c r="H597" s="35" t="s">
        <v>1583</v>
      </c>
      <c r="I597" s="35" t="s">
        <v>178</v>
      </c>
      <c r="J597" s="48" t="s">
        <v>13885</v>
      </c>
      <c r="K597" s="35">
        <v>34</v>
      </c>
      <c r="L597" s="49" t="s">
        <v>54</v>
      </c>
      <c r="M597" s="50" t="str">
        <f>VLOOKUP(Table6[[#This Row],[Product]],Table3[],2)</f>
        <v>Megawidget S</v>
      </c>
      <c r="N597" s="50" t="str">
        <f t="shared" si="28"/>
        <v>Mar</v>
      </c>
      <c r="O597" s="56">
        <f t="shared" si="29"/>
        <v>2021</v>
      </c>
      <c r="P597" s="51">
        <f>VLOOKUP(Table6[[#This Row],[Product]],Table3[],3)</f>
        <v>0.69</v>
      </c>
      <c r="Q597" s="35">
        <f>VLOOKUP(Table6[[#This Row],[Product]],Table3[],4)</f>
        <v>24</v>
      </c>
      <c r="R597" s="35">
        <f>Table6[[#This Row],[Quantity]]*Table6[[#This Row],[Case]]</f>
        <v>816</v>
      </c>
      <c r="S597" s="35">
        <f>Table6[[#This Row],[Total Sales]]*Table6[[#This Row],[Cost]]</f>
        <v>563.04</v>
      </c>
    </row>
    <row r="598" spans="1:19" x14ac:dyDescent="0.3">
      <c r="A598" s="54">
        <v>614</v>
      </c>
      <c r="B598" s="35" t="s">
        <v>2205</v>
      </c>
      <c r="C598" s="35" t="s">
        <v>2198</v>
      </c>
      <c r="D598" s="35" t="s">
        <v>51</v>
      </c>
      <c r="E598" s="35" t="str">
        <f t="shared" si="27"/>
        <v>F</v>
      </c>
      <c r="F598" s="35">
        <v>30</v>
      </c>
      <c r="G598" s="35" t="s">
        <v>2204</v>
      </c>
      <c r="H598" s="35" t="s">
        <v>1318</v>
      </c>
      <c r="I598" s="35" t="s">
        <v>32</v>
      </c>
      <c r="J598" s="48" t="s">
        <v>13886</v>
      </c>
      <c r="K598" s="35">
        <v>75</v>
      </c>
      <c r="L598" s="49" t="s">
        <v>39</v>
      </c>
      <c r="M598" s="50" t="str">
        <f>VLOOKUP(Table6[[#This Row],[Product]],Table3[],2)</f>
        <v>Ultrathing V1</v>
      </c>
      <c r="N598" s="50" t="str">
        <f t="shared" si="28"/>
        <v>Feb</v>
      </c>
      <c r="O598" s="56">
        <f t="shared" si="29"/>
        <v>2020</v>
      </c>
      <c r="P598" s="51">
        <f>VLOOKUP(Table6[[#This Row],[Product]],Table3[],3)</f>
        <v>1.79</v>
      </c>
      <c r="Q598" s="35">
        <f>VLOOKUP(Table6[[#This Row],[Product]],Table3[],4)</f>
        <v>17</v>
      </c>
      <c r="R598" s="35">
        <f>Table6[[#This Row],[Quantity]]*Table6[[#This Row],[Case]]</f>
        <v>1275</v>
      </c>
      <c r="S598" s="35">
        <f>Table6[[#This Row],[Total Sales]]*Table6[[#This Row],[Cost]]</f>
        <v>2282.25</v>
      </c>
    </row>
    <row r="599" spans="1:19" x14ac:dyDescent="0.3">
      <c r="A599" s="54">
        <v>615</v>
      </c>
      <c r="B599" s="35" t="s">
        <v>2206</v>
      </c>
      <c r="C599" s="35" t="s">
        <v>2207</v>
      </c>
      <c r="D599" s="35" t="s">
        <v>28</v>
      </c>
      <c r="E599" s="35" t="str">
        <f t="shared" si="27"/>
        <v>M</v>
      </c>
      <c r="F599" s="35">
        <v>30</v>
      </c>
      <c r="G599" s="35" t="s">
        <v>2208</v>
      </c>
      <c r="H599" s="35" t="s">
        <v>720</v>
      </c>
      <c r="I599" s="35" t="s">
        <v>686</v>
      </c>
      <c r="J599" s="48">
        <v>44774</v>
      </c>
      <c r="K599" s="35">
        <v>82</v>
      </c>
      <c r="L599" s="49" t="s">
        <v>80</v>
      </c>
      <c r="M599" s="50" t="str">
        <f>VLOOKUP(Table6[[#This Row],[Product]],Table3[],2)</f>
        <v>Ultrathing V2</v>
      </c>
      <c r="N599" s="50" t="str">
        <f t="shared" si="28"/>
        <v>Aug</v>
      </c>
      <c r="O599" s="56">
        <f t="shared" si="29"/>
        <v>2022</v>
      </c>
      <c r="P599" s="51">
        <f>VLOOKUP(Table6[[#This Row],[Product]],Table3[],3)</f>
        <v>2.95</v>
      </c>
      <c r="Q599" s="35">
        <f>VLOOKUP(Table6[[#This Row],[Product]],Table3[],4)</f>
        <v>20</v>
      </c>
      <c r="R599" s="35">
        <f>Table6[[#This Row],[Quantity]]*Table6[[#This Row],[Case]]</f>
        <v>1640</v>
      </c>
      <c r="S599" s="35">
        <f>Table6[[#This Row],[Total Sales]]*Table6[[#This Row],[Cost]]</f>
        <v>4838</v>
      </c>
    </row>
    <row r="600" spans="1:19" x14ac:dyDescent="0.3">
      <c r="A600" s="54">
        <v>617</v>
      </c>
      <c r="B600" s="35" t="s">
        <v>2209</v>
      </c>
      <c r="C600" s="35" t="s">
        <v>2210</v>
      </c>
      <c r="D600" s="35" t="s">
        <v>28</v>
      </c>
      <c r="E600" s="35" t="str">
        <f t="shared" si="27"/>
        <v>M</v>
      </c>
      <c r="F600" s="35">
        <v>30</v>
      </c>
      <c r="G600" s="35" t="s">
        <v>2211</v>
      </c>
      <c r="H600" s="35" t="s">
        <v>2212</v>
      </c>
      <c r="I600" s="35" t="s">
        <v>32</v>
      </c>
      <c r="J600" s="48" t="s">
        <v>13839</v>
      </c>
      <c r="K600" s="35">
        <v>25</v>
      </c>
      <c r="L600" s="49" t="s">
        <v>33</v>
      </c>
      <c r="M600" s="50" t="str">
        <f>VLOOKUP(Table6[[#This Row],[Product]],Table3[],2)</f>
        <v>Megawidget L</v>
      </c>
      <c r="N600" s="50" t="str">
        <f t="shared" si="28"/>
        <v>Feb</v>
      </c>
      <c r="O600" s="56">
        <f t="shared" si="29"/>
        <v>2020</v>
      </c>
      <c r="P600" s="51">
        <f>VLOOKUP(Table6[[#This Row],[Product]],Table3[],3)</f>
        <v>1.79</v>
      </c>
      <c r="Q600" s="35">
        <f>VLOOKUP(Table6[[#This Row],[Product]],Table3[],4)</f>
        <v>24</v>
      </c>
      <c r="R600" s="35">
        <f>Table6[[#This Row],[Quantity]]*Table6[[#This Row],[Case]]</f>
        <v>600</v>
      </c>
      <c r="S600" s="35">
        <f>Table6[[#This Row],[Total Sales]]*Table6[[#This Row],[Cost]]</f>
        <v>1074</v>
      </c>
    </row>
    <row r="601" spans="1:19" x14ac:dyDescent="0.3">
      <c r="A601" s="54">
        <v>618</v>
      </c>
      <c r="B601" s="35" t="s">
        <v>2213</v>
      </c>
      <c r="C601" s="35" t="s">
        <v>1985</v>
      </c>
      <c r="D601" s="35" t="s">
        <v>28</v>
      </c>
      <c r="E601" s="35" t="str">
        <f t="shared" si="27"/>
        <v>M</v>
      </c>
      <c r="F601" s="35">
        <v>90</v>
      </c>
      <c r="G601" s="35" t="s">
        <v>2214</v>
      </c>
      <c r="H601" s="35" t="s">
        <v>137</v>
      </c>
      <c r="I601" s="35" t="s">
        <v>32</v>
      </c>
      <c r="J601" s="48">
        <v>44724</v>
      </c>
      <c r="K601" s="35">
        <v>6</v>
      </c>
      <c r="L601" s="49" t="s">
        <v>33</v>
      </c>
      <c r="M601" s="50" t="str">
        <f>VLOOKUP(Table6[[#This Row],[Product]],Table3[],2)</f>
        <v>Megawidget L</v>
      </c>
      <c r="N601" s="50" t="str">
        <f t="shared" si="28"/>
        <v>Jun</v>
      </c>
      <c r="O601" s="56">
        <f t="shared" si="29"/>
        <v>2022</v>
      </c>
      <c r="P601" s="51">
        <f>VLOOKUP(Table6[[#This Row],[Product]],Table3[],3)</f>
        <v>1.79</v>
      </c>
      <c r="Q601" s="35">
        <f>VLOOKUP(Table6[[#This Row],[Product]],Table3[],4)</f>
        <v>24</v>
      </c>
      <c r="R601" s="35">
        <f>Table6[[#This Row],[Quantity]]*Table6[[#This Row],[Case]]</f>
        <v>144</v>
      </c>
      <c r="S601" s="35">
        <f>Table6[[#This Row],[Total Sales]]*Table6[[#This Row],[Cost]]</f>
        <v>257.76</v>
      </c>
    </row>
    <row r="602" spans="1:19" x14ac:dyDescent="0.3">
      <c r="A602" s="54">
        <v>619</v>
      </c>
      <c r="B602" s="35" t="s">
        <v>496</v>
      </c>
      <c r="C602" s="35" t="s">
        <v>1950</v>
      </c>
      <c r="D602" s="35" t="s">
        <v>28</v>
      </c>
      <c r="E602" s="35" t="str">
        <f t="shared" si="27"/>
        <v>M</v>
      </c>
      <c r="F602" s="35">
        <v>60</v>
      </c>
      <c r="G602" s="35" t="s">
        <v>2215</v>
      </c>
      <c r="H602" s="35" t="s">
        <v>1747</v>
      </c>
      <c r="I602" s="35" t="s">
        <v>294</v>
      </c>
      <c r="J602" s="48" t="s">
        <v>13839</v>
      </c>
      <c r="K602" s="35">
        <v>78</v>
      </c>
      <c r="L602" s="49" t="s">
        <v>33</v>
      </c>
      <c r="M602" s="50" t="str">
        <f>VLOOKUP(Table6[[#This Row],[Product]],Table3[],2)</f>
        <v>Megawidget L</v>
      </c>
      <c r="N602" s="50" t="str">
        <f t="shared" si="28"/>
        <v>Feb</v>
      </c>
      <c r="O602" s="56">
        <f t="shared" si="29"/>
        <v>2020</v>
      </c>
      <c r="P602" s="51">
        <f>VLOOKUP(Table6[[#This Row],[Product]],Table3[],3)</f>
        <v>1.79</v>
      </c>
      <c r="Q602" s="35">
        <f>VLOOKUP(Table6[[#This Row],[Product]],Table3[],4)</f>
        <v>24</v>
      </c>
      <c r="R602" s="35">
        <f>Table6[[#This Row],[Quantity]]*Table6[[#This Row],[Case]]</f>
        <v>1872</v>
      </c>
      <c r="S602" s="35">
        <f>Table6[[#This Row],[Total Sales]]*Table6[[#This Row],[Cost]]</f>
        <v>3350.88</v>
      </c>
    </row>
    <row r="603" spans="1:19" x14ac:dyDescent="0.3">
      <c r="A603" s="54">
        <v>620</v>
      </c>
      <c r="B603" s="35" t="s">
        <v>134</v>
      </c>
      <c r="C603" s="35" t="s">
        <v>2216</v>
      </c>
      <c r="D603" s="35" t="s">
        <v>28</v>
      </c>
      <c r="E603" s="35" t="str">
        <f t="shared" si="27"/>
        <v>M</v>
      </c>
      <c r="F603" s="35">
        <v>60</v>
      </c>
      <c r="G603" s="35" t="s">
        <v>2217</v>
      </c>
      <c r="H603" s="35" t="s">
        <v>2218</v>
      </c>
      <c r="I603" s="35" t="s">
        <v>173</v>
      </c>
      <c r="J603" s="48" t="s">
        <v>13705</v>
      </c>
      <c r="K603" s="35">
        <v>10</v>
      </c>
      <c r="L603" s="49" t="s">
        <v>39</v>
      </c>
      <c r="M603" s="50" t="str">
        <f>VLOOKUP(Table6[[#This Row],[Product]],Table3[],2)</f>
        <v>Ultrathing V1</v>
      </c>
      <c r="N603" s="50" t="str">
        <f t="shared" si="28"/>
        <v>Dec</v>
      </c>
      <c r="O603" s="56">
        <f t="shared" si="29"/>
        <v>2020</v>
      </c>
      <c r="P603" s="51">
        <f>VLOOKUP(Table6[[#This Row],[Product]],Table3[],3)</f>
        <v>1.79</v>
      </c>
      <c r="Q603" s="35">
        <f>VLOOKUP(Table6[[#This Row],[Product]],Table3[],4)</f>
        <v>17</v>
      </c>
      <c r="R603" s="35">
        <f>Table6[[#This Row],[Quantity]]*Table6[[#This Row],[Case]]</f>
        <v>170</v>
      </c>
      <c r="S603" s="35">
        <f>Table6[[#This Row],[Total Sales]]*Table6[[#This Row],[Cost]]</f>
        <v>304.3</v>
      </c>
    </row>
    <row r="604" spans="1:19" x14ac:dyDescent="0.3">
      <c r="A604" s="54">
        <v>621</v>
      </c>
      <c r="B604" s="35" t="s">
        <v>2219</v>
      </c>
      <c r="C604" s="35" t="s">
        <v>2220</v>
      </c>
      <c r="D604" s="35" t="s">
        <v>15</v>
      </c>
      <c r="E604" s="35" t="str">
        <f t="shared" si="27"/>
        <v>F</v>
      </c>
      <c r="F604" s="35">
        <v>90</v>
      </c>
      <c r="G604" s="35" t="s">
        <v>2221</v>
      </c>
      <c r="H604" s="35" t="s">
        <v>1325</v>
      </c>
      <c r="I604" s="35" t="s">
        <v>187</v>
      </c>
      <c r="J604" s="48" t="s">
        <v>13737</v>
      </c>
      <c r="K604" s="35">
        <v>46</v>
      </c>
      <c r="L604" s="49" t="s">
        <v>101</v>
      </c>
      <c r="M604" s="50" t="str">
        <f>VLOOKUP(Table6[[#This Row],[Product]],Table3[],2)</f>
        <v>Superwossname</v>
      </c>
      <c r="N604" s="50" t="str">
        <f t="shared" si="28"/>
        <v>Aug</v>
      </c>
      <c r="O604" s="56">
        <f t="shared" si="29"/>
        <v>2022</v>
      </c>
      <c r="P604" s="51">
        <f>VLOOKUP(Table6[[#This Row],[Product]],Table3[],3)</f>
        <v>3.49</v>
      </c>
      <c r="Q604" s="35">
        <f>VLOOKUP(Table6[[#This Row],[Product]],Table3[],4)</f>
        <v>20</v>
      </c>
      <c r="R604" s="35">
        <f>Table6[[#This Row],[Quantity]]*Table6[[#This Row],[Case]]</f>
        <v>920</v>
      </c>
      <c r="S604" s="35">
        <f>Table6[[#This Row],[Total Sales]]*Table6[[#This Row],[Cost]]</f>
        <v>3210.8</v>
      </c>
    </row>
    <row r="605" spans="1:19" x14ac:dyDescent="0.3">
      <c r="A605" s="54">
        <v>622</v>
      </c>
      <c r="B605" s="35" t="s">
        <v>2222</v>
      </c>
      <c r="C605" s="35" t="s">
        <v>2223</v>
      </c>
      <c r="D605" s="35" t="s">
        <v>51</v>
      </c>
      <c r="E605" s="35" t="str">
        <f t="shared" si="27"/>
        <v>F</v>
      </c>
      <c r="F605" s="35">
        <v>90</v>
      </c>
      <c r="G605" s="35" t="s">
        <v>2224</v>
      </c>
      <c r="H605" s="35" t="s">
        <v>641</v>
      </c>
      <c r="I605" s="35" t="s">
        <v>294</v>
      </c>
      <c r="J605" s="48" t="s">
        <v>13685</v>
      </c>
      <c r="K605" s="35">
        <v>62</v>
      </c>
      <c r="L605" s="49" t="s">
        <v>33</v>
      </c>
      <c r="M605" s="50" t="str">
        <f>VLOOKUP(Table6[[#This Row],[Product]],Table3[],2)</f>
        <v>Megawidget L</v>
      </c>
      <c r="N605" s="50" t="str">
        <f t="shared" si="28"/>
        <v>Oct</v>
      </c>
      <c r="O605" s="56">
        <f t="shared" si="29"/>
        <v>2021</v>
      </c>
      <c r="P605" s="51">
        <f>VLOOKUP(Table6[[#This Row],[Product]],Table3[],3)</f>
        <v>1.79</v>
      </c>
      <c r="Q605" s="35">
        <f>VLOOKUP(Table6[[#This Row],[Product]],Table3[],4)</f>
        <v>24</v>
      </c>
      <c r="R605" s="35">
        <f>Table6[[#This Row],[Quantity]]*Table6[[#This Row],[Case]]</f>
        <v>1488</v>
      </c>
      <c r="S605" s="35">
        <f>Table6[[#This Row],[Total Sales]]*Table6[[#This Row],[Cost]]</f>
        <v>2663.52</v>
      </c>
    </row>
    <row r="606" spans="1:19" x14ac:dyDescent="0.3">
      <c r="A606" s="54">
        <v>623</v>
      </c>
      <c r="B606" s="35" t="s">
        <v>2225</v>
      </c>
      <c r="C606" s="35" t="s">
        <v>944</v>
      </c>
      <c r="D606" s="35" t="s">
        <v>15</v>
      </c>
      <c r="E606" s="35" t="str">
        <f t="shared" si="27"/>
        <v>F</v>
      </c>
      <c r="F606" s="35">
        <v>60</v>
      </c>
      <c r="G606" s="35" t="s">
        <v>2226</v>
      </c>
      <c r="H606" s="35" t="s">
        <v>2227</v>
      </c>
      <c r="I606" s="35" t="s">
        <v>38</v>
      </c>
      <c r="J606" s="48" t="s">
        <v>13887</v>
      </c>
      <c r="K606" s="35">
        <v>16</v>
      </c>
      <c r="L606" s="49" t="s">
        <v>33</v>
      </c>
      <c r="M606" s="50" t="str">
        <f>VLOOKUP(Table6[[#This Row],[Product]],Table3[],2)</f>
        <v>Megawidget L</v>
      </c>
      <c r="N606" s="50" t="str">
        <f t="shared" si="28"/>
        <v>Jun</v>
      </c>
      <c r="O606" s="56">
        <f t="shared" si="29"/>
        <v>2022</v>
      </c>
      <c r="P606" s="51">
        <f>VLOOKUP(Table6[[#This Row],[Product]],Table3[],3)</f>
        <v>1.79</v>
      </c>
      <c r="Q606" s="35">
        <f>VLOOKUP(Table6[[#This Row],[Product]],Table3[],4)</f>
        <v>24</v>
      </c>
      <c r="R606" s="35">
        <f>Table6[[#This Row],[Quantity]]*Table6[[#This Row],[Case]]</f>
        <v>384</v>
      </c>
      <c r="S606" s="35">
        <f>Table6[[#This Row],[Total Sales]]*Table6[[#This Row],[Cost]]</f>
        <v>687.36</v>
      </c>
    </row>
    <row r="607" spans="1:19" x14ac:dyDescent="0.3">
      <c r="A607" s="54">
        <v>624</v>
      </c>
      <c r="B607" s="35" t="s">
        <v>1074</v>
      </c>
      <c r="C607" s="35" t="s">
        <v>2228</v>
      </c>
      <c r="D607" s="35" t="s">
        <v>15</v>
      </c>
      <c r="E607" s="35" t="str">
        <f t="shared" si="27"/>
        <v>F</v>
      </c>
      <c r="F607" s="35">
        <v>30</v>
      </c>
      <c r="G607" s="35" t="s">
        <v>2229</v>
      </c>
      <c r="H607" s="35" t="s">
        <v>2230</v>
      </c>
      <c r="I607" s="35" t="s">
        <v>32</v>
      </c>
      <c r="J607" s="48" t="s">
        <v>13888</v>
      </c>
      <c r="K607" s="35">
        <v>89</v>
      </c>
      <c r="L607" s="49" t="s">
        <v>64</v>
      </c>
      <c r="M607" s="50" t="str">
        <f>VLOOKUP(Table6[[#This Row],[Product]],Table3[],2)</f>
        <v>Ultrathing V4</v>
      </c>
      <c r="N607" s="50" t="str">
        <f t="shared" si="28"/>
        <v>Apr</v>
      </c>
      <c r="O607" s="56">
        <f t="shared" si="29"/>
        <v>2022</v>
      </c>
      <c r="P607" s="51">
        <f>VLOOKUP(Table6[[#This Row],[Product]],Table3[],3)</f>
        <v>3.99</v>
      </c>
      <c r="Q607" s="35">
        <f>VLOOKUP(Table6[[#This Row],[Product]],Table3[],4)</f>
        <v>24</v>
      </c>
      <c r="R607" s="35">
        <f>Table6[[#This Row],[Quantity]]*Table6[[#This Row],[Case]]</f>
        <v>2136</v>
      </c>
      <c r="S607" s="35">
        <f>Table6[[#This Row],[Total Sales]]*Table6[[#This Row],[Cost]]</f>
        <v>8522.6400000000012</v>
      </c>
    </row>
    <row r="608" spans="1:19" x14ac:dyDescent="0.3">
      <c r="A608" s="54">
        <v>625</v>
      </c>
      <c r="B608" s="35" t="s">
        <v>2231</v>
      </c>
      <c r="C608" s="35" t="s">
        <v>804</v>
      </c>
      <c r="D608" s="35" t="s">
        <v>28</v>
      </c>
      <c r="E608" s="35" t="str">
        <f t="shared" si="27"/>
        <v>M</v>
      </c>
      <c r="F608" s="35">
        <v>60</v>
      </c>
      <c r="G608" s="35" t="s">
        <v>2232</v>
      </c>
      <c r="H608" s="35" t="s">
        <v>2233</v>
      </c>
      <c r="I608" s="35" t="s">
        <v>187</v>
      </c>
      <c r="J608" s="48">
        <v>44746</v>
      </c>
      <c r="K608" s="35">
        <v>33</v>
      </c>
      <c r="L608" s="49" t="s">
        <v>45</v>
      </c>
      <c r="M608" s="50" t="str">
        <f>VLOOKUP(Table6[[#This Row],[Product]],Table3[],2)</f>
        <v>Gigastuff</v>
      </c>
      <c r="N608" s="50" t="str">
        <f t="shared" si="28"/>
        <v>Jul</v>
      </c>
      <c r="O608" s="56">
        <f t="shared" si="29"/>
        <v>2022</v>
      </c>
      <c r="P608" s="51">
        <f>VLOOKUP(Table6[[#This Row],[Product]],Table3[],3)</f>
        <v>1.89</v>
      </c>
      <c r="Q608" s="35">
        <f>VLOOKUP(Table6[[#This Row],[Product]],Table3[],4)</f>
        <v>18</v>
      </c>
      <c r="R608" s="35">
        <f>Table6[[#This Row],[Quantity]]*Table6[[#This Row],[Case]]</f>
        <v>594</v>
      </c>
      <c r="S608" s="35">
        <f>Table6[[#This Row],[Total Sales]]*Table6[[#This Row],[Cost]]</f>
        <v>1122.6599999999999</v>
      </c>
    </row>
    <row r="609" spans="1:19" x14ac:dyDescent="0.3">
      <c r="A609" s="54">
        <v>626</v>
      </c>
      <c r="B609" s="35" t="s">
        <v>2234</v>
      </c>
      <c r="C609" s="35" t="s">
        <v>1020</v>
      </c>
      <c r="D609" s="35" t="s">
        <v>15</v>
      </c>
      <c r="E609" s="35" t="str">
        <f t="shared" si="27"/>
        <v>F</v>
      </c>
      <c r="F609" s="35">
        <v>60</v>
      </c>
      <c r="G609" s="35" t="s">
        <v>2235</v>
      </c>
      <c r="H609" s="35" t="s">
        <v>2236</v>
      </c>
      <c r="I609" s="35" t="s">
        <v>2237</v>
      </c>
      <c r="J609" s="48">
        <v>43922</v>
      </c>
      <c r="K609" s="35">
        <v>38</v>
      </c>
      <c r="L609" s="49" t="s">
        <v>20</v>
      </c>
      <c r="M609" s="50" t="str">
        <f>VLOOKUP(Table6[[#This Row],[Product]],Table3[],2)</f>
        <v>Hyperwotsit</v>
      </c>
      <c r="N609" s="50" t="str">
        <f t="shared" si="28"/>
        <v>Apr</v>
      </c>
      <c r="O609" s="56">
        <f t="shared" si="29"/>
        <v>2020</v>
      </c>
      <c r="P609" s="51">
        <f>VLOOKUP(Table6[[#This Row],[Product]],Table3[],3)</f>
        <v>2.0099999999999998</v>
      </c>
      <c r="Q609" s="35">
        <f>VLOOKUP(Table6[[#This Row],[Product]],Table3[],4)</f>
        <v>20</v>
      </c>
      <c r="R609" s="35">
        <f>Table6[[#This Row],[Quantity]]*Table6[[#This Row],[Case]]</f>
        <v>760</v>
      </c>
      <c r="S609" s="35">
        <f>Table6[[#This Row],[Total Sales]]*Table6[[#This Row],[Cost]]</f>
        <v>1527.6</v>
      </c>
    </row>
    <row r="610" spans="1:19" x14ac:dyDescent="0.3">
      <c r="A610" s="54">
        <v>627</v>
      </c>
      <c r="B610" s="35" t="s">
        <v>2238</v>
      </c>
      <c r="C610" s="35" t="s">
        <v>410</v>
      </c>
      <c r="D610" s="35" t="s">
        <v>51</v>
      </c>
      <c r="E610" s="35" t="str">
        <f t="shared" si="27"/>
        <v>F</v>
      </c>
      <c r="F610" s="35">
        <v>90</v>
      </c>
      <c r="G610" s="35" t="s">
        <v>2239</v>
      </c>
      <c r="H610" s="35" t="s">
        <v>2240</v>
      </c>
      <c r="I610" s="35" t="s">
        <v>32</v>
      </c>
      <c r="J610" s="48" t="s">
        <v>13889</v>
      </c>
      <c r="K610" s="35">
        <v>59</v>
      </c>
      <c r="L610" s="49" t="s">
        <v>70</v>
      </c>
      <c r="M610" s="50" t="str">
        <f>VLOOKUP(Table6[[#This Row],[Product]],Table3[],2)</f>
        <v>Megawidget M</v>
      </c>
      <c r="N610" s="50" t="str">
        <f t="shared" si="28"/>
        <v>Jan</v>
      </c>
      <c r="O610" s="56">
        <f t="shared" si="29"/>
        <v>2021</v>
      </c>
      <c r="P610" s="51">
        <f>VLOOKUP(Table6[[#This Row],[Product]],Table3[],3)</f>
        <v>1.29</v>
      </c>
      <c r="Q610" s="35">
        <f>VLOOKUP(Table6[[#This Row],[Product]],Table3[],4)</f>
        <v>24</v>
      </c>
      <c r="R610" s="35">
        <f>Table6[[#This Row],[Quantity]]*Table6[[#This Row],[Case]]</f>
        <v>1416</v>
      </c>
      <c r="S610" s="35">
        <f>Table6[[#This Row],[Total Sales]]*Table6[[#This Row],[Cost]]</f>
        <v>1826.64</v>
      </c>
    </row>
    <row r="611" spans="1:19" x14ac:dyDescent="0.3">
      <c r="A611" s="54">
        <v>628</v>
      </c>
      <c r="B611" s="35" t="s">
        <v>2241</v>
      </c>
      <c r="C611" s="35" t="s">
        <v>438</v>
      </c>
      <c r="D611" s="35" t="s">
        <v>51</v>
      </c>
      <c r="E611" s="35" t="str">
        <f t="shared" si="27"/>
        <v>F</v>
      </c>
      <c r="F611" s="35">
        <v>30</v>
      </c>
      <c r="G611" s="35" t="s">
        <v>2242</v>
      </c>
      <c r="H611" s="35" t="s">
        <v>2243</v>
      </c>
      <c r="I611" s="35" t="s">
        <v>32</v>
      </c>
      <c r="J611" s="48" t="s">
        <v>13890</v>
      </c>
      <c r="K611" s="35">
        <v>47</v>
      </c>
      <c r="L611" s="49" t="s">
        <v>54</v>
      </c>
      <c r="M611" s="50" t="str">
        <f>VLOOKUP(Table6[[#This Row],[Product]],Table3[],2)</f>
        <v>Megawidget S</v>
      </c>
      <c r="N611" s="50" t="str">
        <f t="shared" si="28"/>
        <v>Oct</v>
      </c>
      <c r="O611" s="56">
        <f t="shared" si="29"/>
        <v>2022</v>
      </c>
      <c r="P611" s="51">
        <f>VLOOKUP(Table6[[#This Row],[Product]],Table3[],3)</f>
        <v>0.69</v>
      </c>
      <c r="Q611" s="35">
        <f>VLOOKUP(Table6[[#This Row],[Product]],Table3[],4)</f>
        <v>24</v>
      </c>
      <c r="R611" s="35">
        <f>Table6[[#This Row],[Quantity]]*Table6[[#This Row],[Case]]</f>
        <v>1128</v>
      </c>
      <c r="S611" s="35">
        <f>Table6[[#This Row],[Total Sales]]*Table6[[#This Row],[Cost]]</f>
        <v>778.31999999999994</v>
      </c>
    </row>
    <row r="612" spans="1:19" x14ac:dyDescent="0.3">
      <c r="A612" s="54">
        <v>629</v>
      </c>
      <c r="B612" s="35" t="s">
        <v>2244</v>
      </c>
      <c r="C612" s="35" t="s">
        <v>1766</v>
      </c>
      <c r="D612" s="35" t="s">
        <v>28</v>
      </c>
      <c r="E612" s="35" t="str">
        <f t="shared" si="27"/>
        <v>M</v>
      </c>
      <c r="F612" s="35">
        <v>60</v>
      </c>
      <c r="G612" s="35" t="s">
        <v>2245</v>
      </c>
      <c r="H612" s="35" t="s">
        <v>667</v>
      </c>
      <c r="I612" s="35" t="s">
        <v>25</v>
      </c>
      <c r="J612" s="48" t="s">
        <v>13891</v>
      </c>
      <c r="K612" s="35">
        <v>17</v>
      </c>
      <c r="L612" s="49" t="s">
        <v>159</v>
      </c>
      <c r="M612" s="50" t="str">
        <f>VLOOKUP(Table6[[#This Row],[Product]],Table3[],2)</f>
        <v>Ultrathing V3</v>
      </c>
      <c r="N612" s="50" t="str">
        <f t="shared" si="28"/>
        <v>May</v>
      </c>
      <c r="O612" s="56">
        <f t="shared" si="29"/>
        <v>2021</v>
      </c>
      <c r="P612" s="51">
        <f>VLOOKUP(Table6[[#This Row],[Product]],Table3[],3)</f>
        <v>3.39</v>
      </c>
      <c r="Q612" s="35">
        <f>VLOOKUP(Table6[[#This Row],[Product]],Table3[],4)</f>
        <v>24</v>
      </c>
      <c r="R612" s="35">
        <f>Table6[[#This Row],[Quantity]]*Table6[[#This Row],[Case]]</f>
        <v>408</v>
      </c>
      <c r="S612" s="35">
        <f>Table6[[#This Row],[Total Sales]]*Table6[[#This Row],[Cost]]</f>
        <v>1383.1200000000001</v>
      </c>
    </row>
    <row r="613" spans="1:19" x14ac:dyDescent="0.3">
      <c r="A613" s="54">
        <v>630</v>
      </c>
      <c r="B613" s="35" t="s">
        <v>2246</v>
      </c>
      <c r="C613" s="35" t="s">
        <v>2247</v>
      </c>
      <c r="D613" s="35" t="s">
        <v>92</v>
      </c>
      <c r="E613" s="35" t="str">
        <f t="shared" si="27"/>
        <v>M/F</v>
      </c>
      <c r="F613" s="35">
        <v>60</v>
      </c>
      <c r="G613" s="35" t="s">
        <v>2248</v>
      </c>
      <c r="H613" s="35" t="s">
        <v>34</v>
      </c>
      <c r="I613" s="35" t="s">
        <v>1454</v>
      </c>
      <c r="J613" s="48">
        <v>44867</v>
      </c>
      <c r="K613" s="35">
        <v>15</v>
      </c>
      <c r="L613" s="49" t="s">
        <v>33</v>
      </c>
      <c r="M613" s="50" t="str">
        <f>VLOOKUP(Table6[[#This Row],[Product]],Table3[],2)</f>
        <v>Megawidget L</v>
      </c>
      <c r="N613" s="50" t="str">
        <f t="shared" si="28"/>
        <v>Nov</v>
      </c>
      <c r="O613" s="56">
        <f t="shared" si="29"/>
        <v>2022</v>
      </c>
      <c r="P613" s="51">
        <f>VLOOKUP(Table6[[#This Row],[Product]],Table3[],3)</f>
        <v>1.79</v>
      </c>
      <c r="Q613" s="35">
        <f>VLOOKUP(Table6[[#This Row],[Product]],Table3[],4)</f>
        <v>24</v>
      </c>
      <c r="R613" s="35">
        <f>Table6[[#This Row],[Quantity]]*Table6[[#This Row],[Case]]</f>
        <v>360</v>
      </c>
      <c r="S613" s="35">
        <f>Table6[[#This Row],[Total Sales]]*Table6[[#This Row],[Cost]]</f>
        <v>644.4</v>
      </c>
    </row>
    <row r="614" spans="1:19" x14ac:dyDescent="0.3">
      <c r="A614" s="54">
        <v>631</v>
      </c>
      <c r="B614" s="35" t="s">
        <v>2249</v>
      </c>
      <c r="C614" s="35" t="s">
        <v>2188</v>
      </c>
      <c r="D614" s="35" t="s">
        <v>28</v>
      </c>
      <c r="E614" s="35" t="str">
        <f t="shared" si="27"/>
        <v>M</v>
      </c>
      <c r="F614" s="35">
        <v>60</v>
      </c>
      <c r="G614" s="35" t="s">
        <v>2248</v>
      </c>
      <c r="H614" s="35" t="s">
        <v>2250</v>
      </c>
      <c r="I614" s="35" t="s">
        <v>187</v>
      </c>
      <c r="J614" s="48" t="s">
        <v>13892</v>
      </c>
      <c r="K614" s="35">
        <v>32</v>
      </c>
      <c r="L614" s="49" t="s">
        <v>33</v>
      </c>
      <c r="M614" s="50" t="str">
        <f>VLOOKUP(Table6[[#This Row],[Product]],Table3[],2)</f>
        <v>Megawidget L</v>
      </c>
      <c r="N614" s="50" t="str">
        <f t="shared" si="28"/>
        <v>Jul</v>
      </c>
      <c r="O614" s="56">
        <f t="shared" si="29"/>
        <v>2021</v>
      </c>
      <c r="P614" s="51">
        <f>VLOOKUP(Table6[[#This Row],[Product]],Table3[],3)</f>
        <v>1.79</v>
      </c>
      <c r="Q614" s="35">
        <f>VLOOKUP(Table6[[#This Row],[Product]],Table3[],4)</f>
        <v>24</v>
      </c>
      <c r="R614" s="35">
        <f>Table6[[#This Row],[Quantity]]*Table6[[#This Row],[Case]]</f>
        <v>768</v>
      </c>
      <c r="S614" s="35">
        <f>Table6[[#This Row],[Total Sales]]*Table6[[#This Row],[Cost]]</f>
        <v>1374.72</v>
      </c>
    </row>
    <row r="615" spans="1:19" x14ac:dyDescent="0.3">
      <c r="A615" s="54">
        <v>632</v>
      </c>
      <c r="B615" s="35" t="s">
        <v>2251</v>
      </c>
      <c r="C615" s="35" t="s">
        <v>2252</v>
      </c>
      <c r="D615" s="35" t="s">
        <v>28</v>
      </c>
      <c r="E615" s="35" t="str">
        <f t="shared" si="27"/>
        <v>M</v>
      </c>
      <c r="F615" s="35">
        <v>30</v>
      </c>
      <c r="G615" s="35" t="s">
        <v>2248</v>
      </c>
      <c r="H615" s="35" t="s">
        <v>615</v>
      </c>
      <c r="I615" s="35" t="s">
        <v>32</v>
      </c>
      <c r="J615" s="48" t="s">
        <v>13623</v>
      </c>
      <c r="K615" s="35">
        <v>25</v>
      </c>
      <c r="L615" s="49" t="s">
        <v>159</v>
      </c>
      <c r="M615" s="50" t="str">
        <f>VLOOKUP(Table6[[#This Row],[Product]],Table3[],2)</f>
        <v>Ultrathing V3</v>
      </c>
      <c r="N615" s="50" t="str">
        <f t="shared" si="28"/>
        <v>Jan</v>
      </c>
      <c r="O615" s="56">
        <f t="shared" si="29"/>
        <v>2020</v>
      </c>
      <c r="P615" s="51">
        <f>VLOOKUP(Table6[[#This Row],[Product]],Table3[],3)</f>
        <v>3.39</v>
      </c>
      <c r="Q615" s="35">
        <f>VLOOKUP(Table6[[#This Row],[Product]],Table3[],4)</f>
        <v>24</v>
      </c>
      <c r="R615" s="35">
        <f>Table6[[#This Row],[Quantity]]*Table6[[#This Row],[Case]]</f>
        <v>600</v>
      </c>
      <c r="S615" s="35">
        <f>Table6[[#This Row],[Total Sales]]*Table6[[#This Row],[Cost]]</f>
        <v>2034</v>
      </c>
    </row>
    <row r="616" spans="1:19" x14ac:dyDescent="0.3">
      <c r="A616" s="54">
        <v>633</v>
      </c>
      <c r="B616" s="35" t="s">
        <v>2253</v>
      </c>
      <c r="C616" s="35" t="s">
        <v>2254</v>
      </c>
      <c r="D616" s="35" t="s">
        <v>92</v>
      </c>
      <c r="E616" s="35" t="str">
        <f t="shared" si="27"/>
        <v>M/F</v>
      </c>
      <c r="F616" s="35">
        <v>30</v>
      </c>
      <c r="G616" s="35" t="s">
        <v>2255</v>
      </c>
      <c r="H616" s="35" t="s">
        <v>708</v>
      </c>
      <c r="I616" s="35" t="s">
        <v>294</v>
      </c>
      <c r="J616" s="48" t="s">
        <v>13893</v>
      </c>
      <c r="K616" s="35">
        <v>37</v>
      </c>
      <c r="L616" s="49" t="s">
        <v>70</v>
      </c>
      <c r="M616" s="50" t="str">
        <f>VLOOKUP(Table6[[#This Row],[Product]],Table3[],2)</f>
        <v>Megawidget M</v>
      </c>
      <c r="N616" s="50" t="str">
        <f t="shared" si="28"/>
        <v>Oct</v>
      </c>
      <c r="O616" s="56">
        <f t="shared" si="29"/>
        <v>2020</v>
      </c>
      <c r="P616" s="51">
        <f>VLOOKUP(Table6[[#This Row],[Product]],Table3[],3)</f>
        <v>1.29</v>
      </c>
      <c r="Q616" s="35">
        <f>VLOOKUP(Table6[[#This Row],[Product]],Table3[],4)</f>
        <v>24</v>
      </c>
      <c r="R616" s="35">
        <f>Table6[[#This Row],[Quantity]]*Table6[[#This Row],[Case]]</f>
        <v>888</v>
      </c>
      <c r="S616" s="35">
        <f>Table6[[#This Row],[Total Sales]]*Table6[[#This Row],[Cost]]</f>
        <v>1145.52</v>
      </c>
    </row>
    <row r="617" spans="1:19" x14ac:dyDescent="0.3">
      <c r="A617" s="54">
        <v>634</v>
      </c>
      <c r="B617" s="35" t="s">
        <v>2256</v>
      </c>
      <c r="C617" s="35" t="s">
        <v>2257</v>
      </c>
      <c r="D617" s="35" t="s">
        <v>28</v>
      </c>
      <c r="E617" s="35" t="str">
        <f t="shared" si="27"/>
        <v>M</v>
      </c>
      <c r="F617" s="35">
        <v>60</v>
      </c>
      <c r="G617" s="35" t="s">
        <v>2258</v>
      </c>
      <c r="H617" s="35" t="s">
        <v>674</v>
      </c>
      <c r="I617" s="35" t="s">
        <v>32</v>
      </c>
      <c r="J617" s="48" t="s">
        <v>13854</v>
      </c>
      <c r="K617" s="35">
        <v>78</v>
      </c>
      <c r="L617" s="49" t="s">
        <v>159</v>
      </c>
      <c r="M617" s="50" t="str">
        <f>VLOOKUP(Table6[[#This Row],[Product]],Table3[],2)</f>
        <v>Ultrathing V3</v>
      </c>
      <c r="N617" s="50" t="str">
        <f t="shared" si="28"/>
        <v>Mar</v>
      </c>
      <c r="O617" s="56">
        <f t="shared" si="29"/>
        <v>2020</v>
      </c>
      <c r="P617" s="51">
        <f>VLOOKUP(Table6[[#This Row],[Product]],Table3[],3)</f>
        <v>3.39</v>
      </c>
      <c r="Q617" s="35">
        <f>VLOOKUP(Table6[[#This Row],[Product]],Table3[],4)</f>
        <v>24</v>
      </c>
      <c r="R617" s="35">
        <f>Table6[[#This Row],[Quantity]]*Table6[[#This Row],[Case]]</f>
        <v>1872</v>
      </c>
      <c r="S617" s="35">
        <f>Table6[[#This Row],[Total Sales]]*Table6[[#This Row],[Cost]]</f>
        <v>6346.08</v>
      </c>
    </row>
    <row r="618" spans="1:19" x14ac:dyDescent="0.3">
      <c r="A618" s="54">
        <v>635</v>
      </c>
      <c r="B618" s="35" t="s">
        <v>2259</v>
      </c>
      <c r="C618" s="35" t="s">
        <v>106</v>
      </c>
      <c r="D618" s="35" t="s">
        <v>28</v>
      </c>
      <c r="E618" s="35" t="str">
        <f t="shared" si="27"/>
        <v>M</v>
      </c>
      <c r="F618" s="35">
        <v>30</v>
      </c>
      <c r="G618" s="35" t="s">
        <v>2260</v>
      </c>
      <c r="H618" s="35" t="s">
        <v>2261</v>
      </c>
      <c r="I618" s="35" t="s">
        <v>32</v>
      </c>
      <c r="J618" s="48">
        <v>44867</v>
      </c>
      <c r="K618" s="35">
        <v>69</v>
      </c>
      <c r="L618" s="49" t="s">
        <v>70</v>
      </c>
      <c r="M618" s="50" t="str">
        <f>VLOOKUP(Table6[[#This Row],[Product]],Table3[],2)</f>
        <v>Megawidget M</v>
      </c>
      <c r="N618" s="50" t="str">
        <f t="shared" si="28"/>
        <v>Nov</v>
      </c>
      <c r="O618" s="56">
        <f t="shared" si="29"/>
        <v>2022</v>
      </c>
      <c r="P618" s="51">
        <f>VLOOKUP(Table6[[#This Row],[Product]],Table3[],3)</f>
        <v>1.29</v>
      </c>
      <c r="Q618" s="35">
        <f>VLOOKUP(Table6[[#This Row],[Product]],Table3[],4)</f>
        <v>24</v>
      </c>
      <c r="R618" s="35">
        <f>Table6[[#This Row],[Quantity]]*Table6[[#This Row],[Case]]</f>
        <v>1656</v>
      </c>
      <c r="S618" s="35">
        <f>Table6[[#This Row],[Total Sales]]*Table6[[#This Row],[Cost]]</f>
        <v>2136.2400000000002</v>
      </c>
    </row>
    <row r="619" spans="1:19" x14ac:dyDescent="0.3">
      <c r="A619" s="54">
        <v>636</v>
      </c>
      <c r="B619" s="35" t="s">
        <v>2262</v>
      </c>
      <c r="C619" s="35" t="s">
        <v>2263</v>
      </c>
      <c r="D619" s="35" t="s">
        <v>15</v>
      </c>
      <c r="E619" s="35" t="str">
        <f t="shared" si="27"/>
        <v>F</v>
      </c>
      <c r="F619" s="35">
        <v>60</v>
      </c>
      <c r="G619" s="35" t="s">
        <v>2264</v>
      </c>
      <c r="H619" s="35" t="s">
        <v>2265</v>
      </c>
      <c r="I619" s="35" t="s">
        <v>1083</v>
      </c>
      <c r="J619" s="48">
        <v>44844</v>
      </c>
      <c r="K619" s="35">
        <v>65</v>
      </c>
      <c r="L619" s="49" t="s">
        <v>45</v>
      </c>
      <c r="M619" s="50" t="str">
        <f>VLOOKUP(Table6[[#This Row],[Product]],Table3[],2)</f>
        <v>Gigastuff</v>
      </c>
      <c r="N619" s="50" t="str">
        <f t="shared" si="28"/>
        <v>Oct</v>
      </c>
      <c r="O619" s="56">
        <f t="shared" si="29"/>
        <v>2022</v>
      </c>
      <c r="P619" s="51">
        <f>VLOOKUP(Table6[[#This Row],[Product]],Table3[],3)</f>
        <v>1.89</v>
      </c>
      <c r="Q619" s="35">
        <f>VLOOKUP(Table6[[#This Row],[Product]],Table3[],4)</f>
        <v>18</v>
      </c>
      <c r="R619" s="35">
        <f>Table6[[#This Row],[Quantity]]*Table6[[#This Row],[Case]]</f>
        <v>1170</v>
      </c>
      <c r="S619" s="35">
        <f>Table6[[#This Row],[Total Sales]]*Table6[[#This Row],[Cost]]</f>
        <v>2211.2999999999997</v>
      </c>
    </row>
    <row r="620" spans="1:19" x14ac:dyDescent="0.3">
      <c r="A620" s="54">
        <v>637</v>
      </c>
      <c r="B620" s="35" t="s">
        <v>2213</v>
      </c>
      <c r="C620" s="35" t="s">
        <v>2266</v>
      </c>
      <c r="D620" s="35" t="s">
        <v>28</v>
      </c>
      <c r="E620" s="35" t="str">
        <f t="shared" si="27"/>
        <v>M</v>
      </c>
      <c r="F620" s="35">
        <v>60</v>
      </c>
      <c r="G620" s="35" t="s">
        <v>2264</v>
      </c>
      <c r="H620" s="35" t="s">
        <v>2267</v>
      </c>
      <c r="I620" s="35" t="s">
        <v>124</v>
      </c>
      <c r="J620" s="48">
        <v>43929</v>
      </c>
      <c r="K620" s="35">
        <v>12</v>
      </c>
      <c r="L620" s="49" t="s">
        <v>64</v>
      </c>
      <c r="M620" s="50" t="str">
        <f>VLOOKUP(Table6[[#This Row],[Product]],Table3[],2)</f>
        <v>Ultrathing V4</v>
      </c>
      <c r="N620" s="50" t="str">
        <f t="shared" si="28"/>
        <v>Apr</v>
      </c>
      <c r="O620" s="56">
        <f t="shared" si="29"/>
        <v>2020</v>
      </c>
      <c r="P620" s="51">
        <f>VLOOKUP(Table6[[#This Row],[Product]],Table3[],3)</f>
        <v>3.99</v>
      </c>
      <c r="Q620" s="35">
        <f>VLOOKUP(Table6[[#This Row],[Product]],Table3[],4)</f>
        <v>24</v>
      </c>
      <c r="R620" s="35">
        <f>Table6[[#This Row],[Quantity]]*Table6[[#This Row],[Case]]</f>
        <v>288</v>
      </c>
      <c r="S620" s="35">
        <f>Table6[[#This Row],[Total Sales]]*Table6[[#This Row],[Cost]]</f>
        <v>1149.1200000000001</v>
      </c>
    </row>
    <row r="621" spans="1:19" x14ac:dyDescent="0.3">
      <c r="A621" s="54">
        <v>638</v>
      </c>
      <c r="B621" s="35" t="s">
        <v>2268</v>
      </c>
      <c r="C621" s="35" t="s">
        <v>2269</v>
      </c>
      <c r="D621" s="35" t="s">
        <v>51</v>
      </c>
      <c r="E621" s="35" t="str">
        <f t="shared" si="27"/>
        <v>F</v>
      </c>
      <c r="F621" s="35">
        <v>90</v>
      </c>
      <c r="G621" s="35" t="s">
        <v>2270</v>
      </c>
      <c r="H621" s="35" t="s">
        <v>2271</v>
      </c>
      <c r="I621" s="35" t="s">
        <v>208</v>
      </c>
      <c r="J621" s="48" t="s">
        <v>13894</v>
      </c>
      <c r="K621" s="35">
        <v>40</v>
      </c>
      <c r="L621" s="49" t="s">
        <v>101</v>
      </c>
      <c r="M621" s="50" t="str">
        <f>VLOOKUP(Table6[[#This Row],[Product]],Table3[],2)</f>
        <v>Superwossname</v>
      </c>
      <c r="N621" s="50" t="str">
        <f t="shared" si="28"/>
        <v>Feb</v>
      </c>
      <c r="O621" s="56">
        <f t="shared" si="29"/>
        <v>2020</v>
      </c>
      <c r="P621" s="51">
        <f>VLOOKUP(Table6[[#This Row],[Product]],Table3[],3)</f>
        <v>3.49</v>
      </c>
      <c r="Q621" s="35">
        <f>VLOOKUP(Table6[[#This Row],[Product]],Table3[],4)</f>
        <v>20</v>
      </c>
      <c r="R621" s="35">
        <f>Table6[[#This Row],[Quantity]]*Table6[[#This Row],[Case]]</f>
        <v>800</v>
      </c>
      <c r="S621" s="35">
        <f>Table6[[#This Row],[Total Sales]]*Table6[[#This Row],[Cost]]</f>
        <v>2792</v>
      </c>
    </row>
    <row r="622" spans="1:19" x14ac:dyDescent="0.3">
      <c r="A622" s="54">
        <v>639</v>
      </c>
      <c r="B622" s="35" t="s">
        <v>2272</v>
      </c>
      <c r="C622" s="35" t="s">
        <v>2273</v>
      </c>
      <c r="D622" s="35" t="s">
        <v>15</v>
      </c>
      <c r="E622" s="35" t="str">
        <f t="shared" si="27"/>
        <v>F</v>
      </c>
      <c r="F622" s="35">
        <v>90</v>
      </c>
      <c r="G622" s="35" t="s">
        <v>2274</v>
      </c>
      <c r="H622" s="35" t="s">
        <v>1956</v>
      </c>
      <c r="I622" s="35" t="s">
        <v>32</v>
      </c>
      <c r="J622" s="48" t="s">
        <v>13832</v>
      </c>
      <c r="K622" s="35">
        <v>98</v>
      </c>
      <c r="L622" s="49" t="s">
        <v>33</v>
      </c>
      <c r="M622" s="50" t="str">
        <f>VLOOKUP(Table6[[#This Row],[Product]],Table3[],2)</f>
        <v>Megawidget L</v>
      </c>
      <c r="N622" s="50" t="str">
        <f t="shared" si="28"/>
        <v>Oct</v>
      </c>
      <c r="O622" s="56">
        <f t="shared" si="29"/>
        <v>2022</v>
      </c>
      <c r="P622" s="51">
        <f>VLOOKUP(Table6[[#This Row],[Product]],Table3[],3)</f>
        <v>1.79</v>
      </c>
      <c r="Q622" s="35">
        <f>VLOOKUP(Table6[[#This Row],[Product]],Table3[],4)</f>
        <v>24</v>
      </c>
      <c r="R622" s="35">
        <f>Table6[[#This Row],[Quantity]]*Table6[[#This Row],[Case]]</f>
        <v>2352</v>
      </c>
      <c r="S622" s="35">
        <f>Table6[[#This Row],[Total Sales]]*Table6[[#This Row],[Cost]]</f>
        <v>4210.08</v>
      </c>
    </row>
    <row r="623" spans="1:19" x14ac:dyDescent="0.3">
      <c r="A623" s="54">
        <v>640</v>
      </c>
      <c r="B623" s="35" t="s">
        <v>2275</v>
      </c>
      <c r="C623" s="35" t="s">
        <v>2276</v>
      </c>
      <c r="D623" s="35" t="s">
        <v>28</v>
      </c>
      <c r="E623" s="35" t="str">
        <f t="shared" si="27"/>
        <v>M</v>
      </c>
      <c r="F623" s="35">
        <v>30</v>
      </c>
      <c r="G623" s="35" t="s">
        <v>2277</v>
      </c>
      <c r="H623" s="35" t="s">
        <v>2109</v>
      </c>
      <c r="I623" s="35" t="s">
        <v>32</v>
      </c>
      <c r="J623" s="48" t="s">
        <v>13686</v>
      </c>
      <c r="K623" s="35">
        <v>59</v>
      </c>
      <c r="L623" s="49" t="s">
        <v>33</v>
      </c>
      <c r="M623" s="50" t="str">
        <f>VLOOKUP(Table6[[#This Row],[Product]],Table3[],2)</f>
        <v>Megawidget L</v>
      </c>
      <c r="N623" s="50" t="str">
        <f t="shared" si="28"/>
        <v>Mar</v>
      </c>
      <c r="O623" s="56">
        <f t="shared" si="29"/>
        <v>2021</v>
      </c>
      <c r="P623" s="51">
        <f>VLOOKUP(Table6[[#This Row],[Product]],Table3[],3)</f>
        <v>1.79</v>
      </c>
      <c r="Q623" s="35">
        <f>VLOOKUP(Table6[[#This Row],[Product]],Table3[],4)</f>
        <v>24</v>
      </c>
      <c r="R623" s="35">
        <f>Table6[[#This Row],[Quantity]]*Table6[[#This Row],[Case]]</f>
        <v>1416</v>
      </c>
      <c r="S623" s="35">
        <f>Table6[[#This Row],[Total Sales]]*Table6[[#This Row],[Cost]]</f>
        <v>2534.64</v>
      </c>
    </row>
    <row r="624" spans="1:19" x14ac:dyDescent="0.3">
      <c r="A624" s="54">
        <v>641</v>
      </c>
      <c r="B624" s="35" t="s">
        <v>2278</v>
      </c>
      <c r="C624" s="35" t="s">
        <v>2279</v>
      </c>
      <c r="D624" s="35" t="s">
        <v>28</v>
      </c>
      <c r="E624" s="35" t="str">
        <f t="shared" si="27"/>
        <v>M</v>
      </c>
      <c r="F624" s="35">
        <v>30</v>
      </c>
      <c r="G624" s="35" t="s">
        <v>2280</v>
      </c>
      <c r="H624" s="35" t="s">
        <v>1568</v>
      </c>
      <c r="I624" s="35" t="s">
        <v>32</v>
      </c>
      <c r="J624" s="48" t="s">
        <v>13895</v>
      </c>
      <c r="K624" s="35">
        <v>73</v>
      </c>
      <c r="L624" s="49" t="s">
        <v>33</v>
      </c>
      <c r="M624" s="50" t="str">
        <f>VLOOKUP(Table6[[#This Row],[Product]],Table3[],2)</f>
        <v>Megawidget L</v>
      </c>
      <c r="N624" s="50" t="str">
        <f t="shared" si="28"/>
        <v>Apr</v>
      </c>
      <c r="O624" s="56">
        <f t="shared" si="29"/>
        <v>2022</v>
      </c>
      <c r="P624" s="51">
        <f>VLOOKUP(Table6[[#This Row],[Product]],Table3[],3)</f>
        <v>1.79</v>
      </c>
      <c r="Q624" s="35">
        <f>VLOOKUP(Table6[[#This Row],[Product]],Table3[],4)</f>
        <v>24</v>
      </c>
      <c r="R624" s="35">
        <f>Table6[[#This Row],[Quantity]]*Table6[[#This Row],[Case]]</f>
        <v>1752</v>
      </c>
      <c r="S624" s="35">
        <f>Table6[[#This Row],[Total Sales]]*Table6[[#This Row],[Cost]]</f>
        <v>3136.08</v>
      </c>
    </row>
    <row r="625" spans="1:19" x14ac:dyDescent="0.3">
      <c r="A625" s="54">
        <v>642</v>
      </c>
      <c r="B625" s="35" t="s">
        <v>2281</v>
      </c>
      <c r="C625" s="35" t="s">
        <v>2282</v>
      </c>
      <c r="D625" s="35" t="s">
        <v>28</v>
      </c>
      <c r="E625" s="35" t="str">
        <f t="shared" si="27"/>
        <v>M</v>
      </c>
      <c r="F625" s="35">
        <v>30</v>
      </c>
      <c r="G625" s="35" t="s">
        <v>2283</v>
      </c>
      <c r="H625" s="35" t="s">
        <v>2284</v>
      </c>
      <c r="I625" s="35" t="s">
        <v>32</v>
      </c>
      <c r="J625" s="48" t="s">
        <v>13896</v>
      </c>
      <c r="K625" s="35">
        <v>58</v>
      </c>
      <c r="L625" s="49" t="s">
        <v>45</v>
      </c>
      <c r="M625" s="50" t="str">
        <f>VLOOKUP(Table6[[#This Row],[Product]],Table3[],2)</f>
        <v>Gigastuff</v>
      </c>
      <c r="N625" s="50" t="str">
        <f t="shared" si="28"/>
        <v>Aug</v>
      </c>
      <c r="O625" s="56">
        <f t="shared" si="29"/>
        <v>2021</v>
      </c>
      <c r="P625" s="51">
        <f>VLOOKUP(Table6[[#This Row],[Product]],Table3[],3)</f>
        <v>1.89</v>
      </c>
      <c r="Q625" s="35">
        <f>VLOOKUP(Table6[[#This Row],[Product]],Table3[],4)</f>
        <v>18</v>
      </c>
      <c r="R625" s="35">
        <f>Table6[[#This Row],[Quantity]]*Table6[[#This Row],[Case]]</f>
        <v>1044</v>
      </c>
      <c r="S625" s="35">
        <f>Table6[[#This Row],[Total Sales]]*Table6[[#This Row],[Cost]]</f>
        <v>1973.1599999999999</v>
      </c>
    </row>
    <row r="626" spans="1:19" x14ac:dyDescent="0.3">
      <c r="A626" s="54">
        <v>643</v>
      </c>
      <c r="B626" s="35" t="s">
        <v>2285</v>
      </c>
      <c r="C626" s="35" t="s">
        <v>2286</v>
      </c>
      <c r="D626" s="35" t="s">
        <v>15</v>
      </c>
      <c r="E626" s="35" t="str">
        <f t="shared" si="27"/>
        <v>F</v>
      </c>
      <c r="F626" s="35">
        <v>30</v>
      </c>
      <c r="G626" s="35" t="s">
        <v>2287</v>
      </c>
      <c r="H626" s="35" t="s">
        <v>2288</v>
      </c>
      <c r="I626" s="35" t="s">
        <v>32</v>
      </c>
      <c r="J626" s="48" t="s">
        <v>13897</v>
      </c>
      <c r="K626" s="35">
        <v>29</v>
      </c>
      <c r="L626" s="49" t="s">
        <v>39</v>
      </c>
      <c r="M626" s="50" t="str">
        <f>VLOOKUP(Table6[[#This Row],[Product]],Table3[],2)</f>
        <v>Ultrathing V1</v>
      </c>
      <c r="N626" s="50" t="str">
        <f t="shared" si="28"/>
        <v>Nov</v>
      </c>
      <c r="O626" s="56">
        <f t="shared" si="29"/>
        <v>2020</v>
      </c>
      <c r="P626" s="51">
        <f>VLOOKUP(Table6[[#This Row],[Product]],Table3[],3)</f>
        <v>1.79</v>
      </c>
      <c r="Q626" s="35">
        <f>VLOOKUP(Table6[[#This Row],[Product]],Table3[],4)</f>
        <v>17</v>
      </c>
      <c r="R626" s="35">
        <f>Table6[[#This Row],[Quantity]]*Table6[[#This Row],[Case]]</f>
        <v>493</v>
      </c>
      <c r="S626" s="35">
        <f>Table6[[#This Row],[Total Sales]]*Table6[[#This Row],[Cost]]</f>
        <v>882.47</v>
      </c>
    </row>
    <row r="627" spans="1:19" x14ac:dyDescent="0.3">
      <c r="A627" s="54">
        <v>644</v>
      </c>
      <c r="B627" s="35" t="s">
        <v>2289</v>
      </c>
      <c r="C627" s="35" t="s">
        <v>1461</v>
      </c>
      <c r="D627" s="35" t="s">
        <v>28</v>
      </c>
      <c r="E627" s="35" t="str">
        <f t="shared" si="27"/>
        <v>M</v>
      </c>
      <c r="F627" s="35">
        <v>60</v>
      </c>
      <c r="G627" s="35" t="s">
        <v>2290</v>
      </c>
      <c r="H627" s="35" t="s">
        <v>2291</v>
      </c>
      <c r="I627" s="35" t="s">
        <v>25</v>
      </c>
      <c r="J627" s="48" t="s">
        <v>13898</v>
      </c>
      <c r="K627" s="35">
        <v>61</v>
      </c>
      <c r="L627" s="49" t="s">
        <v>101</v>
      </c>
      <c r="M627" s="50" t="str">
        <f>VLOOKUP(Table6[[#This Row],[Product]],Table3[],2)</f>
        <v>Superwossname</v>
      </c>
      <c r="N627" s="50" t="str">
        <f t="shared" si="28"/>
        <v>Apr</v>
      </c>
      <c r="O627" s="56">
        <f t="shared" si="29"/>
        <v>2022</v>
      </c>
      <c r="P627" s="51">
        <f>VLOOKUP(Table6[[#This Row],[Product]],Table3[],3)</f>
        <v>3.49</v>
      </c>
      <c r="Q627" s="35">
        <f>VLOOKUP(Table6[[#This Row],[Product]],Table3[],4)</f>
        <v>20</v>
      </c>
      <c r="R627" s="35">
        <f>Table6[[#This Row],[Quantity]]*Table6[[#This Row],[Case]]</f>
        <v>1220</v>
      </c>
      <c r="S627" s="35">
        <f>Table6[[#This Row],[Total Sales]]*Table6[[#This Row],[Cost]]</f>
        <v>4257.8</v>
      </c>
    </row>
    <row r="628" spans="1:19" x14ac:dyDescent="0.3">
      <c r="A628" s="54">
        <v>645</v>
      </c>
      <c r="B628" s="35" t="s">
        <v>2292</v>
      </c>
      <c r="C628" s="35" t="s">
        <v>2293</v>
      </c>
      <c r="D628" s="35" t="s">
        <v>28</v>
      </c>
      <c r="E628" s="35" t="str">
        <f t="shared" si="27"/>
        <v>M</v>
      </c>
      <c r="F628" s="35">
        <v>30</v>
      </c>
      <c r="G628" s="35" t="s">
        <v>2290</v>
      </c>
      <c r="H628" s="35" t="s">
        <v>2294</v>
      </c>
      <c r="I628" s="35" t="s">
        <v>32</v>
      </c>
      <c r="J628" s="48" t="s">
        <v>13899</v>
      </c>
      <c r="K628" s="35">
        <v>68</v>
      </c>
      <c r="L628" s="49" t="s">
        <v>33</v>
      </c>
      <c r="M628" s="50" t="str">
        <f>VLOOKUP(Table6[[#This Row],[Product]],Table3[],2)</f>
        <v>Megawidget L</v>
      </c>
      <c r="N628" s="50" t="str">
        <f t="shared" si="28"/>
        <v>Jun</v>
      </c>
      <c r="O628" s="56">
        <f t="shared" si="29"/>
        <v>2020</v>
      </c>
      <c r="P628" s="51">
        <f>VLOOKUP(Table6[[#This Row],[Product]],Table3[],3)</f>
        <v>1.79</v>
      </c>
      <c r="Q628" s="35">
        <f>VLOOKUP(Table6[[#This Row],[Product]],Table3[],4)</f>
        <v>24</v>
      </c>
      <c r="R628" s="35">
        <f>Table6[[#This Row],[Quantity]]*Table6[[#This Row],[Case]]</f>
        <v>1632</v>
      </c>
      <c r="S628" s="35">
        <f>Table6[[#This Row],[Total Sales]]*Table6[[#This Row],[Cost]]</f>
        <v>2921.28</v>
      </c>
    </row>
    <row r="629" spans="1:19" x14ac:dyDescent="0.3">
      <c r="A629" s="54">
        <v>646</v>
      </c>
      <c r="B629" s="35" t="s">
        <v>2295</v>
      </c>
      <c r="C629" s="35" t="s">
        <v>2296</v>
      </c>
      <c r="D629" s="35" t="s">
        <v>15</v>
      </c>
      <c r="E629" s="35" t="str">
        <f t="shared" si="27"/>
        <v>F</v>
      </c>
      <c r="F629" s="35">
        <v>90</v>
      </c>
      <c r="G629" s="35" t="s">
        <v>2297</v>
      </c>
      <c r="H629" s="35" t="s">
        <v>1732</v>
      </c>
      <c r="I629" s="35" t="s">
        <v>1733</v>
      </c>
      <c r="J629" s="48" t="s">
        <v>13754</v>
      </c>
      <c r="K629" s="35">
        <v>67</v>
      </c>
      <c r="L629" s="49" t="s">
        <v>101</v>
      </c>
      <c r="M629" s="50" t="str">
        <f>VLOOKUP(Table6[[#This Row],[Product]],Table3[],2)</f>
        <v>Superwossname</v>
      </c>
      <c r="N629" s="50" t="str">
        <f t="shared" si="28"/>
        <v>May</v>
      </c>
      <c r="O629" s="56">
        <f t="shared" si="29"/>
        <v>2022</v>
      </c>
      <c r="P629" s="51">
        <f>VLOOKUP(Table6[[#This Row],[Product]],Table3[],3)</f>
        <v>3.49</v>
      </c>
      <c r="Q629" s="35">
        <f>VLOOKUP(Table6[[#This Row],[Product]],Table3[],4)</f>
        <v>20</v>
      </c>
      <c r="R629" s="35">
        <f>Table6[[#This Row],[Quantity]]*Table6[[#This Row],[Case]]</f>
        <v>1340</v>
      </c>
      <c r="S629" s="35">
        <f>Table6[[#This Row],[Total Sales]]*Table6[[#This Row],[Cost]]</f>
        <v>4676.6000000000004</v>
      </c>
    </row>
    <row r="630" spans="1:19" x14ac:dyDescent="0.3">
      <c r="A630" s="54">
        <v>647</v>
      </c>
      <c r="B630" s="35" t="s">
        <v>2298</v>
      </c>
      <c r="C630" s="35" t="s">
        <v>1581</v>
      </c>
      <c r="D630" s="35" t="s">
        <v>28</v>
      </c>
      <c r="E630" s="35" t="str">
        <f t="shared" si="27"/>
        <v>M</v>
      </c>
      <c r="F630" s="35">
        <v>30</v>
      </c>
      <c r="G630" s="35" t="s">
        <v>2299</v>
      </c>
      <c r="H630" s="35" t="s">
        <v>1598</v>
      </c>
      <c r="I630" s="35" t="s">
        <v>32</v>
      </c>
      <c r="J630" s="48">
        <v>44715</v>
      </c>
      <c r="K630" s="35">
        <v>98</v>
      </c>
      <c r="L630" s="49" t="s">
        <v>39</v>
      </c>
      <c r="M630" s="50" t="str">
        <f>VLOOKUP(Table6[[#This Row],[Product]],Table3[],2)</f>
        <v>Ultrathing V1</v>
      </c>
      <c r="N630" s="50" t="str">
        <f t="shared" si="28"/>
        <v>Jun</v>
      </c>
      <c r="O630" s="56">
        <f t="shared" si="29"/>
        <v>2022</v>
      </c>
      <c r="P630" s="51">
        <f>VLOOKUP(Table6[[#This Row],[Product]],Table3[],3)</f>
        <v>1.79</v>
      </c>
      <c r="Q630" s="35">
        <f>VLOOKUP(Table6[[#This Row],[Product]],Table3[],4)</f>
        <v>17</v>
      </c>
      <c r="R630" s="35">
        <f>Table6[[#This Row],[Quantity]]*Table6[[#This Row],[Case]]</f>
        <v>1666</v>
      </c>
      <c r="S630" s="35">
        <f>Table6[[#This Row],[Total Sales]]*Table6[[#This Row],[Cost]]</f>
        <v>2982.14</v>
      </c>
    </row>
    <row r="631" spans="1:19" x14ac:dyDescent="0.3">
      <c r="A631" s="54">
        <v>648</v>
      </c>
      <c r="B631" s="35" t="s">
        <v>2300</v>
      </c>
      <c r="C631" s="35" t="s">
        <v>2301</v>
      </c>
      <c r="D631" s="35" t="s">
        <v>15</v>
      </c>
      <c r="E631" s="35" t="str">
        <f t="shared" si="27"/>
        <v>F</v>
      </c>
      <c r="F631" s="35">
        <v>30</v>
      </c>
      <c r="G631" s="35" t="s">
        <v>2302</v>
      </c>
      <c r="H631" s="35" t="s">
        <v>1785</v>
      </c>
      <c r="I631" s="35" t="s">
        <v>32</v>
      </c>
      <c r="J631" s="48">
        <v>44901</v>
      </c>
      <c r="K631" s="35">
        <v>97</v>
      </c>
      <c r="L631" s="49" t="s">
        <v>80</v>
      </c>
      <c r="M631" s="50" t="str">
        <f>VLOOKUP(Table6[[#This Row],[Product]],Table3[],2)</f>
        <v>Ultrathing V2</v>
      </c>
      <c r="N631" s="50" t="str">
        <f t="shared" si="28"/>
        <v>Dec</v>
      </c>
      <c r="O631" s="56">
        <f t="shared" si="29"/>
        <v>2022</v>
      </c>
      <c r="P631" s="51">
        <f>VLOOKUP(Table6[[#This Row],[Product]],Table3[],3)</f>
        <v>2.95</v>
      </c>
      <c r="Q631" s="35">
        <f>VLOOKUP(Table6[[#This Row],[Product]],Table3[],4)</f>
        <v>20</v>
      </c>
      <c r="R631" s="35">
        <f>Table6[[#This Row],[Quantity]]*Table6[[#This Row],[Case]]</f>
        <v>1940</v>
      </c>
      <c r="S631" s="35">
        <f>Table6[[#This Row],[Total Sales]]*Table6[[#This Row],[Cost]]</f>
        <v>5723</v>
      </c>
    </row>
    <row r="632" spans="1:19" x14ac:dyDescent="0.3">
      <c r="A632" s="54">
        <v>649</v>
      </c>
      <c r="B632" s="35" t="s">
        <v>2303</v>
      </c>
      <c r="C632" s="35" t="s">
        <v>556</v>
      </c>
      <c r="D632" s="35" t="s">
        <v>28</v>
      </c>
      <c r="E632" s="35" t="str">
        <f t="shared" si="27"/>
        <v>M</v>
      </c>
      <c r="F632" s="35">
        <v>90</v>
      </c>
      <c r="G632" s="35" t="s">
        <v>2304</v>
      </c>
      <c r="H632" s="35" t="s">
        <v>2305</v>
      </c>
      <c r="I632" s="35" t="s">
        <v>25</v>
      </c>
      <c r="J632" s="48" t="s">
        <v>13873</v>
      </c>
      <c r="K632" s="35">
        <v>23</v>
      </c>
      <c r="L632" s="49" t="s">
        <v>101</v>
      </c>
      <c r="M632" s="50" t="str">
        <f>VLOOKUP(Table6[[#This Row],[Product]],Table3[],2)</f>
        <v>Superwossname</v>
      </c>
      <c r="N632" s="50" t="str">
        <f t="shared" si="28"/>
        <v>Mar</v>
      </c>
      <c r="O632" s="56">
        <f t="shared" si="29"/>
        <v>2020</v>
      </c>
      <c r="P632" s="51">
        <f>VLOOKUP(Table6[[#This Row],[Product]],Table3[],3)</f>
        <v>3.49</v>
      </c>
      <c r="Q632" s="35">
        <f>VLOOKUP(Table6[[#This Row],[Product]],Table3[],4)</f>
        <v>20</v>
      </c>
      <c r="R632" s="35">
        <f>Table6[[#This Row],[Quantity]]*Table6[[#This Row],[Case]]</f>
        <v>460</v>
      </c>
      <c r="S632" s="35">
        <f>Table6[[#This Row],[Total Sales]]*Table6[[#This Row],[Cost]]</f>
        <v>1605.4</v>
      </c>
    </row>
    <row r="633" spans="1:19" x14ac:dyDescent="0.3">
      <c r="A633" s="54">
        <v>650</v>
      </c>
      <c r="B633" s="35" t="s">
        <v>2234</v>
      </c>
      <c r="C633" s="35" t="s">
        <v>2306</v>
      </c>
      <c r="D633" s="35" t="s">
        <v>51</v>
      </c>
      <c r="E633" s="35" t="str">
        <f t="shared" si="27"/>
        <v>F</v>
      </c>
      <c r="F633" s="35">
        <v>60</v>
      </c>
      <c r="G633" s="35" t="s">
        <v>2307</v>
      </c>
      <c r="H633" s="35" t="s">
        <v>928</v>
      </c>
      <c r="I633" s="35" t="s">
        <v>38</v>
      </c>
      <c r="J633" s="48" t="s">
        <v>13703</v>
      </c>
      <c r="K633" s="35">
        <v>101</v>
      </c>
      <c r="L633" s="49" t="s">
        <v>54</v>
      </c>
      <c r="M633" s="50" t="str">
        <f>VLOOKUP(Table6[[#This Row],[Product]],Table3[],2)</f>
        <v>Megawidget S</v>
      </c>
      <c r="N633" s="50" t="str">
        <f t="shared" si="28"/>
        <v>Jun</v>
      </c>
      <c r="O633" s="56">
        <f t="shared" si="29"/>
        <v>2022</v>
      </c>
      <c r="P633" s="51">
        <f>VLOOKUP(Table6[[#This Row],[Product]],Table3[],3)</f>
        <v>0.69</v>
      </c>
      <c r="Q633" s="35">
        <f>VLOOKUP(Table6[[#This Row],[Product]],Table3[],4)</f>
        <v>24</v>
      </c>
      <c r="R633" s="35">
        <f>Table6[[#This Row],[Quantity]]*Table6[[#This Row],[Case]]</f>
        <v>2424</v>
      </c>
      <c r="S633" s="35">
        <f>Table6[[#This Row],[Total Sales]]*Table6[[#This Row],[Cost]]</f>
        <v>1672.56</v>
      </c>
    </row>
    <row r="634" spans="1:19" x14ac:dyDescent="0.3">
      <c r="A634" s="54">
        <v>651</v>
      </c>
      <c r="B634" s="35" t="s">
        <v>2308</v>
      </c>
      <c r="C634" s="35" t="s">
        <v>2309</v>
      </c>
      <c r="D634" s="35" t="s">
        <v>51</v>
      </c>
      <c r="E634" s="35" t="str">
        <f t="shared" si="27"/>
        <v>F</v>
      </c>
      <c r="F634" s="35">
        <v>30</v>
      </c>
      <c r="G634" s="35" t="s">
        <v>2310</v>
      </c>
      <c r="H634" s="35" t="s">
        <v>2311</v>
      </c>
      <c r="I634" s="35" t="s">
        <v>32</v>
      </c>
      <c r="J634" s="48" t="s">
        <v>13900</v>
      </c>
      <c r="K634" s="35">
        <v>22</v>
      </c>
      <c r="L634" s="49" t="s">
        <v>70</v>
      </c>
      <c r="M634" s="50" t="str">
        <f>VLOOKUP(Table6[[#This Row],[Product]],Table3[],2)</f>
        <v>Megawidget M</v>
      </c>
      <c r="N634" s="50" t="str">
        <f t="shared" si="28"/>
        <v>Feb</v>
      </c>
      <c r="O634" s="56">
        <f t="shared" si="29"/>
        <v>2022</v>
      </c>
      <c r="P634" s="51">
        <f>VLOOKUP(Table6[[#This Row],[Product]],Table3[],3)</f>
        <v>1.29</v>
      </c>
      <c r="Q634" s="35">
        <f>VLOOKUP(Table6[[#This Row],[Product]],Table3[],4)</f>
        <v>24</v>
      </c>
      <c r="R634" s="35">
        <f>Table6[[#This Row],[Quantity]]*Table6[[#This Row],[Case]]</f>
        <v>528</v>
      </c>
      <c r="S634" s="35">
        <f>Table6[[#This Row],[Total Sales]]*Table6[[#This Row],[Cost]]</f>
        <v>681.12</v>
      </c>
    </row>
    <row r="635" spans="1:19" x14ac:dyDescent="0.3">
      <c r="A635" s="54">
        <v>652</v>
      </c>
      <c r="B635" s="35" t="s">
        <v>2312</v>
      </c>
      <c r="C635" s="35" t="s">
        <v>1585</v>
      </c>
      <c r="D635" s="35" t="s">
        <v>28</v>
      </c>
      <c r="E635" s="35" t="str">
        <f t="shared" si="27"/>
        <v>M</v>
      </c>
      <c r="F635" s="35">
        <v>60</v>
      </c>
      <c r="G635" s="35" t="s">
        <v>2313</v>
      </c>
      <c r="H635" s="35" t="s">
        <v>634</v>
      </c>
      <c r="I635" s="35" t="s">
        <v>32</v>
      </c>
      <c r="J635" s="48" t="s">
        <v>13901</v>
      </c>
      <c r="K635" s="35">
        <v>4</v>
      </c>
      <c r="L635" s="49" t="s">
        <v>45</v>
      </c>
      <c r="M635" s="50" t="str">
        <f>VLOOKUP(Table6[[#This Row],[Product]],Table3[],2)</f>
        <v>Gigastuff</v>
      </c>
      <c r="N635" s="50" t="str">
        <f t="shared" si="28"/>
        <v>Jul</v>
      </c>
      <c r="O635" s="56">
        <f t="shared" si="29"/>
        <v>2022</v>
      </c>
      <c r="P635" s="51">
        <f>VLOOKUP(Table6[[#This Row],[Product]],Table3[],3)</f>
        <v>1.89</v>
      </c>
      <c r="Q635" s="35">
        <f>VLOOKUP(Table6[[#This Row],[Product]],Table3[],4)</f>
        <v>18</v>
      </c>
      <c r="R635" s="35">
        <f>Table6[[#This Row],[Quantity]]*Table6[[#This Row],[Case]]</f>
        <v>72</v>
      </c>
      <c r="S635" s="35">
        <f>Table6[[#This Row],[Total Sales]]*Table6[[#This Row],[Cost]]</f>
        <v>136.07999999999998</v>
      </c>
    </row>
    <row r="636" spans="1:19" x14ac:dyDescent="0.3">
      <c r="A636" s="54">
        <v>653</v>
      </c>
      <c r="B636" s="35" t="s">
        <v>2314</v>
      </c>
      <c r="C636" s="35" t="s">
        <v>940</v>
      </c>
      <c r="D636" s="35" t="s">
        <v>15</v>
      </c>
      <c r="E636" s="35" t="str">
        <f t="shared" si="27"/>
        <v>F</v>
      </c>
      <c r="F636" s="35">
        <v>90</v>
      </c>
      <c r="G636" s="35" t="s">
        <v>14291</v>
      </c>
      <c r="H636" s="35" t="s">
        <v>702</v>
      </c>
      <c r="I636" s="35" t="s">
        <v>703</v>
      </c>
      <c r="J636" s="48" t="s">
        <v>13902</v>
      </c>
      <c r="K636" s="35">
        <v>59</v>
      </c>
      <c r="L636" s="49" t="s">
        <v>159</v>
      </c>
      <c r="M636" s="50" t="str">
        <f>VLOOKUP(Table6[[#This Row],[Product]],Table3[],2)</f>
        <v>Ultrathing V3</v>
      </c>
      <c r="N636" s="50" t="str">
        <f t="shared" si="28"/>
        <v>Aug</v>
      </c>
      <c r="O636" s="56">
        <f t="shared" si="29"/>
        <v>2021</v>
      </c>
      <c r="P636" s="51">
        <f>VLOOKUP(Table6[[#This Row],[Product]],Table3[],3)</f>
        <v>3.39</v>
      </c>
      <c r="Q636" s="35">
        <f>VLOOKUP(Table6[[#This Row],[Product]],Table3[],4)</f>
        <v>24</v>
      </c>
      <c r="R636" s="35">
        <f>Table6[[#This Row],[Quantity]]*Table6[[#This Row],[Case]]</f>
        <v>1416</v>
      </c>
      <c r="S636" s="35">
        <f>Table6[[#This Row],[Total Sales]]*Table6[[#This Row],[Cost]]</f>
        <v>4800.24</v>
      </c>
    </row>
    <row r="637" spans="1:19" x14ac:dyDescent="0.3">
      <c r="A637" s="54">
        <v>654</v>
      </c>
      <c r="B637" s="35" t="s">
        <v>2316</v>
      </c>
      <c r="C637" s="35" t="s">
        <v>2317</v>
      </c>
      <c r="D637" s="35" t="s">
        <v>41</v>
      </c>
      <c r="E637" s="35" t="str">
        <f t="shared" si="27"/>
        <v>F</v>
      </c>
      <c r="F637" s="35">
        <v>30</v>
      </c>
      <c r="G637" s="35" t="s">
        <v>2318</v>
      </c>
      <c r="H637" s="35" t="s">
        <v>1077</v>
      </c>
      <c r="I637" s="35" t="s">
        <v>1078</v>
      </c>
      <c r="J637" s="48">
        <v>44502</v>
      </c>
      <c r="K637" s="35">
        <v>74</v>
      </c>
      <c r="L637" s="49" t="s">
        <v>33</v>
      </c>
      <c r="M637" s="50" t="str">
        <f>VLOOKUP(Table6[[#This Row],[Product]],Table3[],2)</f>
        <v>Megawidget L</v>
      </c>
      <c r="N637" s="50" t="str">
        <f t="shared" si="28"/>
        <v>Nov</v>
      </c>
      <c r="O637" s="56">
        <f t="shared" si="29"/>
        <v>2021</v>
      </c>
      <c r="P637" s="51">
        <f>VLOOKUP(Table6[[#This Row],[Product]],Table3[],3)</f>
        <v>1.79</v>
      </c>
      <c r="Q637" s="35">
        <f>VLOOKUP(Table6[[#This Row],[Product]],Table3[],4)</f>
        <v>24</v>
      </c>
      <c r="R637" s="35">
        <f>Table6[[#This Row],[Quantity]]*Table6[[#This Row],[Case]]</f>
        <v>1776</v>
      </c>
      <c r="S637" s="35">
        <f>Table6[[#This Row],[Total Sales]]*Table6[[#This Row],[Cost]]</f>
        <v>3179.04</v>
      </c>
    </row>
    <row r="638" spans="1:19" x14ac:dyDescent="0.3">
      <c r="A638" s="54">
        <v>655</v>
      </c>
      <c r="B638" s="35" t="s">
        <v>1470</v>
      </c>
      <c r="C638" s="35" t="s">
        <v>2319</v>
      </c>
      <c r="D638" s="35" t="s">
        <v>28</v>
      </c>
      <c r="E638" s="35" t="str">
        <f t="shared" si="27"/>
        <v>M</v>
      </c>
      <c r="F638" s="35">
        <v>60</v>
      </c>
      <c r="G638" s="35" t="s">
        <v>2320</v>
      </c>
      <c r="H638" s="35" t="s">
        <v>2321</v>
      </c>
      <c r="I638" s="35" t="s">
        <v>129</v>
      </c>
      <c r="J638" s="48" t="s">
        <v>13903</v>
      </c>
      <c r="K638" s="35">
        <v>96</v>
      </c>
      <c r="L638" s="49" t="s">
        <v>39</v>
      </c>
      <c r="M638" s="50" t="str">
        <f>VLOOKUP(Table6[[#This Row],[Product]],Table3[],2)</f>
        <v>Ultrathing V1</v>
      </c>
      <c r="N638" s="50" t="str">
        <f t="shared" si="28"/>
        <v>Apr</v>
      </c>
      <c r="O638" s="56">
        <f t="shared" si="29"/>
        <v>2022</v>
      </c>
      <c r="P638" s="51">
        <f>VLOOKUP(Table6[[#This Row],[Product]],Table3[],3)</f>
        <v>1.79</v>
      </c>
      <c r="Q638" s="35">
        <f>VLOOKUP(Table6[[#This Row],[Product]],Table3[],4)</f>
        <v>17</v>
      </c>
      <c r="R638" s="35">
        <f>Table6[[#This Row],[Quantity]]*Table6[[#This Row],[Case]]</f>
        <v>1632</v>
      </c>
      <c r="S638" s="35">
        <f>Table6[[#This Row],[Total Sales]]*Table6[[#This Row],[Cost]]</f>
        <v>2921.28</v>
      </c>
    </row>
    <row r="639" spans="1:19" x14ac:dyDescent="0.3">
      <c r="A639" s="54">
        <v>656</v>
      </c>
      <c r="B639" s="35" t="s">
        <v>2322</v>
      </c>
      <c r="C639" s="35" t="s">
        <v>2323</v>
      </c>
      <c r="D639" s="35" t="s">
        <v>15</v>
      </c>
      <c r="E639" s="35" t="str">
        <f t="shared" si="27"/>
        <v>F</v>
      </c>
      <c r="F639" s="35">
        <v>60</v>
      </c>
      <c r="G639" s="35" t="s">
        <v>2324</v>
      </c>
      <c r="H639" s="35" t="s">
        <v>2325</v>
      </c>
      <c r="I639" s="35" t="s">
        <v>173</v>
      </c>
      <c r="J639" s="48" t="s">
        <v>13721</v>
      </c>
      <c r="K639" s="35">
        <v>48</v>
      </c>
      <c r="L639" s="49" t="s">
        <v>70</v>
      </c>
      <c r="M639" s="50" t="str">
        <f>VLOOKUP(Table6[[#This Row],[Product]],Table3[],2)</f>
        <v>Megawidget M</v>
      </c>
      <c r="N639" s="50" t="str">
        <f t="shared" si="28"/>
        <v>Apr</v>
      </c>
      <c r="O639" s="56">
        <f t="shared" si="29"/>
        <v>2020</v>
      </c>
      <c r="P639" s="51">
        <f>VLOOKUP(Table6[[#This Row],[Product]],Table3[],3)</f>
        <v>1.29</v>
      </c>
      <c r="Q639" s="35">
        <f>VLOOKUP(Table6[[#This Row],[Product]],Table3[],4)</f>
        <v>24</v>
      </c>
      <c r="R639" s="35">
        <f>Table6[[#This Row],[Quantity]]*Table6[[#This Row],[Case]]</f>
        <v>1152</v>
      </c>
      <c r="S639" s="35">
        <f>Table6[[#This Row],[Total Sales]]*Table6[[#This Row],[Cost]]</f>
        <v>1486.08</v>
      </c>
    </row>
    <row r="640" spans="1:19" x14ac:dyDescent="0.3">
      <c r="A640" s="54">
        <v>657</v>
      </c>
      <c r="B640" s="35" t="s">
        <v>2326</v>
      </c>
      <c r="C640" s="35" t="s">
        <v>152</v>
      </c>
      <c r="D640" s="35" t="s">
        <v>15</v>
      </c>
      <c r="E640" s="35" t="str">
        <f t="shared" si="27"/>
        <v>F</v>
      </c>
      <c r="F640" s="35">
        <v>60</v>
      </c>
      <c r="G640" s="35" t="s">
        <v>2324</v>
      </c>
      <c r="H640" s="35" t="s">
        <v>1292</v>
      </c>
      <c r="I640" s="35" t="s">
        <v>32</v>
      </c>
      <c r="J640" s="48">
        <v>43836</v>
      </c>
      <c r="K640" s="35">
        <v>13</v>
      </c>
      <c r="L640" s="49" t="s">
        <v>20</v>
      </c>
      <c r="M640" s="50" t="str">
        <f>VLOOKUP(Table6[[#This Row],[Product]],Table3[],2)</f>
        <v>Hyperwotsit</v>
      </c>
      <c r="N640" s="50" t="str">
        <f t="shared" si="28"/>
        <v>Jan</v>
      </c>
      <c r="O640" s="56">
        <f t="shared" si="29"/>
        <v>2020</v>
      </c>
      <c r="P640" s="51">
        <f>VLOOKUP(Table6[[#This Row],[Product]],Table3[],3)</f>
        <v>2.0099999999999998</v>
      </c>
      <c r="Q640" s="35">
        <f>VLOOKUP(Table6[[#This Row],[Product]],Table3[],4)</f>
        <v>20</v>
      </c>
      <c r="R640" s="35">
        <f>Table6[[#This Row],[Quantity]]*Table6[[#This Row],[Case]]</f>
        <v>260</v>
      </c>
      <c r="S640" s="35">
        <f>Table6[[#This Row],[Total Sales]]*Table6[[#This Row],[Cost]]</f>
        <v>522.59999999999991</v>
      </c>
    </row>
    <row r="641" spans="1:19" x14ac:dyDescent="0.3">
      <c r="A641" s="54">
        <v>658</v>
      </c>
      <c r="B641" s="35" t="s">
        <v>743</v>
      </c>
      <c r="C641" s="35" t="s">
        <v>2327</v>
      </c>
      <c r="D641" s="35" t="s">
        <v>28</v>
      </c>
      <c r="E641" s="35" t="str">
        <f t="shared" si="27"/>
        <v>M</v>
      </c>
      <c r="F641" s="35">
        <v>60</v>
      </c>
      <c r="G641" s="35" t="s">
        <v>2328</v>
      </c>
      <c r="H641" s="35" t="s">
        <v>2329</v>
      </c>
      <c r="I641" s="35" t="s">
        <v>2330</v>
      </c>
      <c r="J641" s="48">
        <v>44473</v>
      </c>
      <c r="K641" s="35">
        <v>50</v>
      </c>
      <c r="L641" s="49" t="s">
        <v>64</v>
      </c>
      <c r="M641" s="50" t="str">
        <f>VLOOKUP(Table6[[#This Row],[Product]],Table3[],2)</f>
        <v>Ultrathing V4</v>
      </c>
      <c r="N641" s="50" t="str">
        <f t="shared" si="28"/>
        <v>Oct</v>
      </c>
      <c r="O641" s="56">
        <f t="shared" si="29"/>
        <v>2021</v>
      </c>
      <c r="P641" s="51">
        <f>VLOOKUP(Table6[[#This Row],[Product]],Table3[],3)</f>
        <v>3.99</v>
      </c>
      <c r="Q641" s="35">
        <f>VLOOKUP(Table6[[#This Row],[Product]],Table3[],4)</f>
        <v>24</v>
      </c>
      <c r="R641" s="35">
        <f>Table6[[#This Row],[Quantity]]*Table6[[#This Row],[Case]]</f>
        <v>1200</v>
      </c>
      <c r="S641" s="35">
        <f>Table6[[#This Row],[Total Sales]]*Table6[[#This Row],[Cost]]</f>
        <v>4788</v>
      </c>
    </row>
    <row r="642" spans="1:19" x14ac:dyDescent="0.3">
      <c r="A642" s="54">
        <v>659</v>
      </c>
      <c r="B642" s="35" t="s">
        <v>2331</v>
      </c>
      <c r="C642" s="35" t="s">
        <v>2332</v>
      </c>
      <c r="D642" s="35" t="s">
        <v>51</v>
      </c>
      <c r="E642" s="35" t="str">
        <f t="shared" si="27"/>
        <v>F</v>
      </c>
      <c r="F642" s="35">
        <v>30</v>
      </c>
      <c r="G642" s="35" t="s">
        <v>2333</v>
      </c>
      <c r="H642" s="35" t="s">
        <v>2334</v>
      </c>
      <c r="I642" s="35" t="s">
        <v>32</v>
      </c>
      <c r="J642" s="48" t="s">
        <v>13836</v>
      </c>
      <c r="K642" s="35">
        <v>9</v>
      </c>
      <c r="L642" s="49" t="s">
        <v>80</v>
      </c>
      <c r="M642" s="50" t="str">
        <f>VLOOKUP(Table6[[#This Row],[Product]],Table3[],2)</f>
        <v>Ultrathing V2</v>
      </c>
      <c r="N642" s="50" t="str">
        <f t="shared" si="28"/>
        <v>May</v>
      </c>
      <c r="O642" s="56">
        <f t="shared" si="29"/>
        <v>2020</v>
      </c>
      <c r="P642" s="51">
        <f>VLOOKUP(Table6[[#This Row],[Product]],Table3[],3)</f>
        <v>2.95</v>
      </c>
      <c r="Q642" s="35">
        <f>VLOOKUP(Table6[[#This Row],[Product]],Table3[],4)</f>
        <v>20</v>
      </c>
      <c r="R642" s="35">
        <f>Table6[[#This Row],[Quantity]]*Table6[[#This Row],[Case]]</f>
        <v>180</v>
      </c>
      <c r="S642" s="35">
        <f>Table6[[#This Row],[Total Sales]]*Table6[[#This Row],[Cost]]</f>
        <v>531</v>
      </c>
    </row>
    <row r="643" spans="1:19" x14ac:dyDescent="0.3">
      <c r="A643" s="54">
        <v>660</v>
      </c>
      <c r="B643" s="35" t="s">
        <v>2335</v>
      </c>
      <c r="C643" s="35" t="s">
        <v>2336</v>
      </c>
      <c r="D643" s="35" t="s">
        <v>28</v>
      </c>
      <c r="E643" s="35" t="str">
        <f t="shared" ref="E643:E706" si="30">IF(OR(D643="Mrs", D643="Miss", D643="Ms"), "F", IF(OR(D643="Mr"), "M", IF(OR(D643="Dr", D643="Prof", D643="Rev"), "M/F", "")))</f>
        <v>M</v>
      </c>
      <c r="F643" s="35">
        <v>90</v>
      </c>
      <c r="G643" s="35" t="s">
        <v>2337</v>
      </c>
      <c r="H643" s="35" t="s">
        <v>2338</v>
      </c>
      <c r="I643" s="35" t="s">
        <v>240</v>
      </c>
      <c r="J643" s="48" t="s">
        <v>13746</v>
      </c>
      <c r="K643" s="35">
        <v>60</v>
      </c>
      <c r="L643" s="49" t="s">
        <v>70</v>
      </c>
      <c r="M643" s="50" t="str">
        <f>VLOOKUP(Table6[[#This Row],[Product]],Table3[],2)</f>
        <v>Megawidget M</v>
      </c>
      <c r="N643" s="50" t="str">
        <f t="shared" ref="N643:N706" si="31">TEXT(J643,"mmm")</f>
        <v>Apr</v>
      </c>
      <c r="O643" s="56">
        <f t="shared" ref="O643:O706" si="32">YEAR(J643)</f>
        <v>2022</v>
      </c>
      <c r="P643" s="51">
        <f>VLOOKUP(Table6[[#This Row],[Product]],Table3[],3)</f>
        <v>1.29</v>
      </c>
      <c r="Q643" s="35">
        <f>VLOOKUP(Table6[[#This Row],[Product]],Table3[],4)</f>
        <v>24</v>
      </c>
      <c r="R643" s="35">
        <f>Table6[[#This Row],[Quantity]]*Table6[[#This Row],[Case]]</f>
        <v>1440</v>
      </c>
      <c r="S643" s="35">
        <f>Table6[[#This Row],[Total Sales]]*Table6[[#This Row],[Cost]]</f>
        <v>1857.6000000000001</v>
      </c>
    </row>
    <row r="644" spans="1:19" x14ac:dyDescent="0.3">
      <c r="A644" s="54">
        <v>661</v>
      </c>
      <c r="B644" s="35" t="s">
        <v>642</v>
      </c>
      <c r="C644" s="35" t="s">
        <v>2339</v>
      </c>
      <c r="D644" s="35" t="s">
        <v>41</v>
      </c>
      <c r="E644" s="35" t="str">
        <f t="shared" si="30"/>
        <v>F</v>
      </c>
      <c r="F644" s="35">
        <v>90</v>
      </c>
      <c r="G644" s="35" t="s">
        <v>2340</v>
      </c>
      <c r="H644" s="35" t="s">
        <v>2341</v>
      </c>
      <c r="I644" s="35" t="s">
        <v>2342</v>
      </c>
      <c r="J644" s="48" t="s">
        <v>13657</v>
      </c>
      <c r="K644" s="35">
        <v>57</v>
      </c>
      <c r="L644" s="49" t="s">
        <v>39</v>
      </c>
      <c r="M644" s="50" t="str">
        <f>VLOOKUP(Table6[[#This Row],[Product]],Table3[],2)</f>
        <v>Ultrathing V1</v>
      </c>
      <c r="N644" s="50" t="str">
        <f t="shared" si="31"/>
        <v>Aug</v>
      </c>
      <c r="O644" s="56">
        <f t="shared" si="32"/>
        <v>2022</v>
      </c>
      <c r="P644" s="51">
        <f>VLOOKUP(Table6[[#This Row],[Product]],Table3[],3)</f>
        <v>1.79</v>
      </c>
      <c r="Q644" s="35">
        <f>VLOOKUP(Table6[[#This Row],[Product]],Table3[],4)</f>
        <v>17</v>
      </c>
      <c r="R644" s="35">
        <f>Table6[[#This Row],[Quantity]]*Table6[[#This Row],[Case]]</f>
        <v>969</v>
      </c>
      <c r="S644" s="35">
        <f>Table6[[#This Row],[Total Sales]]*Table6[[#This Row],[Cost]]</f>
        <v>1734.51</v>
      </c>
    </row>
    <row r="645" spans="1:19" x14ac:dyDescent="0.3">
      <c r="A645" s="54">
        <v>662</v>
      </c>
      <c r="B645" s="35" t="s">
        <v>2343</v>
      </c>
      <c r="C645" s="35" t="s">
        <v>2344</v>
      </c>
      <c r="D645" s="35" t="s">
        <v>15</v>
      </c>
      <c r="E645" s="35" t="str">
        <f t="shared" si="30"/>
        <v>F</v>
      </c>
      <c r="F645" s="35">
        <v>30</v>
      </c>
      <c r="G645" s="35" t="s">
        <v>2345</v>
      </c>
      <c r="H645" s="35" t="s">
        <v>389</v>
      </c>
      <c r="I645" s="35" t="s">
        <v>32</v>
      </c>
      <c r="J645" s="48" t="s">
        <v>13851</v>
      </c>
      <c r="K645" s="35">
        <v>24</v>
      </c>
      <c r="L645" s="49" t="s">
        <v>54</v>
      </c>
      <c r="M645" s="50" t="str">
        <f>VLOOKUP(Table6[[#This Row],[Product]],Table3[],2)</f>
        <v>Megawidget S</v>
      </c>
      <c r="N645" s="50" t="str">
        <f t="shared" si="31"/>
        <v>May</v>
      </c>
      <c r="O645" s="56">
        <f t="shared" si="32"/>
        <v>2020</v>
      </c>
      <c r="P645" s="51">
        <f>VLOOKUP(Table6[[#This Row],[Product]],Table3[],3)</f>
        <v>0.69</v>
      </c>
      <c r="Q645" s="35">
        <f>VLOOKUP(Table6[[#This Row],[Product]],Table3[],4)</f>
        <v>24</v>
      </c>
      <c r="R645" s="35">
        <f>Table6[[#This Row],[Quantity]]*Table6[[#This Row],[Case]]</f>
        <v>576</v>
      </c>
      <c r="S645" s="35">
        <f>Table6[[#This Row],[Total Sales]]*Table6[[#This Row],[Cost]]</f>
        <v>397.43999999999994</v>
      </c>
    </row>
    <row r="646" spans="1:19" x14ac:dyDescent="0.3">
      <c r="A646" s="54">
        <v>663</v>
      </c>
      <c r="B646" s="35" t="s">
        <v>2346</v>
      </c>
      <c r="C646" s="35" t="s">
        <v>1080</v>
      </c>
      <c r="D646" s="35" t="s">
        <v>28</v>
      </c>
      <c r="E646" s="35" t="str">
        <f t="shared" si="30"/>
        <v>M</v>
      </c>
      <c r="F646" s="35">
        <v>90</v>
      </c>
      <c r="G646" s="35" t="s">
        <v>2347</v>
      </c>
      <c r="H646" s="35" t="s">
        <v>2348</v>
      </c>
      <c r="I646" s="35" t="s">
        <v>32</v>
      </c>
      <c r="J646" s="48">
        <v>44110</v>
      </c>
      <c r="K646" s="35">
        <v>61</v>
      </c>
      <c r="L646" s="49" t="s">
        <v>33</v>
      </c>
      <c r="M646" s="50" t="str">
        <f>VLOOKUP(Table6[[#This Row],[Product]],Table3[],2)</f>
        <v>Megawidget L</v>
      </c>
      <c r="N646" s="50" t="str">
        <f t="shared" si="31"/>
        <v>Oct</v>
      </c>
      <c r="O646" s="56">
        <f t="shared" si="32"/>
        <v>2020</v>
      </c>
      <c r="P646" s="51">
        <f>VLOOKUP(Table6[[#This Row],[Product]],Table3[],3)</f>
        <v>1.79</v>
      </c>
      <c r="Q646" s="35">
        <f>VLOOKUP(Table6[[#This Row],[Product]],Table3[],4)</f>
        <v>24</v>
      </c>
      <c r="R646" s="35">
        <f>Table6[[#This Row],[Quantity]]*Table6[[#This Row],[Case]]</f>
        <v>1464</v>
      </c>
      <c r="S646" s="35">
        <f>Table6[[#This Row],[Total Sales]]*Table6[[#This Row],[Cost]]</f>
        <v>2620.56</v>
      </c>
    </row>
    <row r="647" spans="1:19" x14ac:dyDescent="0.3">
      <c r="A647" s="54">
        <v>664</v>
      </c>
      <c r="B647" s="35" t="s">
        <v>276</v>
      </c>
      <c r="C647" s="35" t="s">
        <v>2349</v>
      </c>
      <c r="D647" s="35" t="s">
        <v>15</v>
      </c>
      <c r="E647" s="35" t="str">
        <f t="shared" si="30"/>
        <v>F</v>
      </c>
      <c r="F647" s="35">
        <v>60</v>
      </c>
      <c r="G647" s="35" t="s">
        <v>2350</v>
      </c>
      <c r="H647" s="35" t="s">
        <v>2351</v>
      </c>
      <c r="I647" s="35" t="s">
        <v>32</v>
      </c>
      <c r="J647" s="48" t="s">
        <v>13904</v>
      </c>
      <c r="K647" s="35">
        <v>84</v>
      </c>
      <c r="L647" s="49" t="s">
        <v>45</v>
      </c>
      <c r="M647" s="50" t="str">
        <f>VLOOKUP(Table6[[#This Row],[Product]],Table3[],2)</f>
        <v>Gigastuff</v>
      </c>
      <c r="N647" s="50" t="str">
        <f t="shared" si="31"/>
        <v>Aug</v>
      </c>
      <c r="O647" s="56">
        <f t="shared" si="32"/>
        <v>2020</v>
      </c>
      <c r="P647" s="51">
        <f>VLOOKUP(Table6[[#This Row],[Product]],Table3[],3)</f>
        <v>1.89</v>
      </c>
      <c r="Q647" s="35">
        <f>VLOOKUP(Table6[[#This Row],[Product]],Table3[],4)</f>
        <v>18</v>
      </c>
      <c r="R647" s="35">
        <f>Table6[[#This Row],[Quantity]]*Table6[[#This Row],[Case]]</f>
        <v>1512</v>
      </c>
      <c r="S647" s="35">
        <f>Table6[[#This Row],[Total Sales]]*Table6[[#This Row],[Cost]]</f>
        <v>2857.68</v>
      </c>
    </row>
    <row r="648" spans="1:19" x14ac:dyDescent="0.3">
      <c r="A648" s="54">
        <v>665</v>
      </c>
      <c r="B648" s="35" t="s">
        <v>2352</v>
      </c>
      <c r="C648" s="35" t="s">
        <v>1840</v>
      </c>
      <c r="D648" s="35" t="s">
        <v>15</v>
      </c>
      <c r="E648" s="35" t="str">
        <f t="shared" si="30"/>
        <v>F</v>
      </c>
      <c r="F648" s="35">
        <v>30</v>
      </c>
      <c r="G648" s="35" t="s">
        <v>2353</v>
      </c>
      <c r="H648" s="35" t="s">
        <v>2354</v>
      </c>
      <c r="I648" s="35" t="s">
        <v>178</v>
      </c>
      <c r="J648" s="48" t="s">
        <v>13905</v>
      </c>
      <c r="K648" s="35">
        <v>17</v>
      </c>
      <c r="L648" s="49" t="s">
        <v>39</v>
      </c>
      <c r="M648" s="50" t="str">
        <f>VLOOKUP(Table6[[#This Row],[Product]],Table3[],2)</f>
        <v>Ultrathing V1</v>
      </c>
      <c r="N648" s="50" t="str">
        <f t="shared" si="31"/>
        <v>Apr</v>
      </c>
      <c r="O648" s="56">
        <f t="shared" si="32"/>
        <v>2022</v>
      </c>
      <c r="P648" s="51">
        <f>VLOOKUP(Table6[[#This Row],[Product]],Table3[],3)</f>
        <v>1.79</v>
      </c>
      <c r="Q648" s="35">
        <f>VLOOKUP(Table6[[#This Row],[Product]],Table3[],4)</f>
        <v>17</v>
      </c>
      <c r="R648" s="35">
        <f>Table6[[#This Row],[Quantity]]*Table6[[#This Row],[Case]]</f>
        <v>289</v>
      </c>
      <c r="S648" s="35">
        <f>Table6[[#This Row],[Total Sales]]*Table6[[#This Row],[Cost]]</f>
        <v>517.31000000000006</v>
      </c>
    </row>
    <row r="649" spans="1:19" x14ac:dyDescent="0.3">
      <c r="A649" s="54">
        <v>666</v>
      </c>
      <c r="B649" s="35" t="s">
        <v>1065</v>
      </c>
      <c r="C649" s="35" t="s">
        <v>2355</v>
      </c>
      <c r="D649" s="35" t="s">
        <v>28</v>
      </c>
      <c r="E649" s="35" t="str">
        <f t="shared" si="30"/>
        <v>M</v>
      </c>
      <c r="F649" s="35">
        <v>30</v>
      </c>
      <c r="G649" s="35" t="s">
        <v>2356</v>
      </c>
      <c r="H649" s="35" t="s">
        <v>2357</v>
      </c>
      <c r="I649" s="35" t="s">
        <v>32</v>
      </c>
      <c r="J649" s="48">
        <v>44386</v>
      </c>
      <c r="K649" s="35">
        <v>75</v>
      </c>
      <c r="L649" s="49" t="s">
        <v>33</v>
      </c>
      <c r="M649" s="50" t="str">
        <f>VLOOKUP(Table6[[#This Row],[Product]],Table3[],2)</f>
        <v>Megawidget L</v>
      </c>
      <c r="N649" s="50" t="str">
        <f t="shared" si="31"/>
        <v>Jul</v>
      </c>
      <c r="O649" s="56">
        <f t="shared" si="32"/>
        <v>2021</v>
      </c>
      <c r="P649" s="51">
        <f>VLOOKUP(Table6[[#This Row],[Product]],Table3[],3)</f>
        <v>1.79</v>
      </c>
      <c r="Q649" s="35">
        <f>VLOOKUP(Table6[[#This Row],[Product]],Table3[],4)</f>
        <v>24</v>
      </c>
      <c r="R649" s="35">
        <f>Table6[[#This Row],[Quantity]]*Table6[[#This Row],[Case]]</f>
        <v>1800</v>
      </c>
      <c r="S649" s="35">
        <f>Table6[[#This Row],[Total Sales]]*Table6[[#This Row],[Cost]]</f>
        <v>3222</v>
      </c>
    </row>
    <row r="650" spans="1:19" x14ac:dyDescent="0.3">
      <c r="A650" s="54">
        <v>667</v>
      </c>
      <c r="B650" s="35" t="s">
        <v>2358</v>
      </c>
      <c r="C650" s="35" t="s">
        <v>2359</v>
      </c>
      <c r="D650" s="35" t="s">
        <v>28</v>
      </c>
      <c r="E650" s="35" t="str">
        <f t="shared" si="30"/>
        <v>M</v>
      </c>
      <c r="F650" s="35">
        <v>30</v>
      </c>
      <c r="G650" s="35" t="s">
        <v>2360</v>
      </c>
      <c r="H650" s="35" t="s">
        <v>2361</v>
      </c>
      <c r="I650" s="35" t="s">
        <v>110</v>
      </c>
      <c r="J650" s="48">
        <v>44378</v>
      </c>
      <c r="K650" s="35">
        <v>66</v>
      </c>
      <c r="L650" s="49" t="s">
        <v>54</v>
      </c>
      <c r="M650" s="50" t="str">
        <f>VLOOKUP(Table6[[#This Row],[Product]],Table3[],2)</f>
        <v>Megawidget S</v>
      </c>
      <c r="N650" s="50" t="str">
        <f t="shared" si="31"/>
        <v>Jul</v>
      </c>
      <c r="O650" s="56">
        <f t="shared" si="32"/>
        <v>2021</v>
      </c>
      <c r="P650" s="51">
        <f>VLOOKUP(Table6[[#This Row],[Product]],Table3[],3)</f>
        <v>0.69</v>
      </c>
      <c r="Q650" s="35">
        <f>VLOOKUP(Table6[[#This Row],[Product]],Table3[],4)</f>
        <v>24</v>
      </c>
      <c r="R650" s="35">
        <f>Table6[[#This Row],[Quantity]]*Table6[[#This Row],[Case]]</f>
        <v>1584</v>
      </c>
      <c r="S650" s="35">
        <f>Table6[[#This Row],[Total Sales]]*Table6[[#This Row],[Cost]]</f>
        <v>1092.9599999999998</v>
      </c>
    </row>
    <row r="651" spans="1:19" x14ac:dyDescent="0.3">
      <c r="A651" s="54">
        <v>668</v>
      </c>
      <c r="B651" s="35" t="s">
        <v>2335</v>
      </c>
      <c r="C651" s="35" t="s">
        <v>2362</v>
      </c>
      <c r="D651" s="35" t="s">
        <v>28</v>
      </c>
      <c r="E651" s="35" t="str">
        <f t="shared" si="30"/>
        <v>M</v>
      </c>
      <c r="F651" s="35">
        <v>90</v>
      </c>
      <c r="G651" s="35" t="s">
        <v>2363</v>
      </c>
      <c r="H651" s="35" t="s">
        <v>1732</v>
      </c>
      <c r="I651" s="35" t="s">
        <v>1733</v>
      </c>
      <c r="J651" s="48">
        <v>44385</v>
      </c>
      <c r="K651" s="35">
        <v>17</v>
      </c>
      <c r="L651" s="49" t="s">
        <v>70</v>
      </c>
      <c r="M651" s="50" t="str">
        <f>VLOOKUP(Table6[[#This Row],[Product]],Table3[],2)</f>
        <v>Megawidget M</v>
      </c>
      <c r="N651" s="50" t="str">
        <f t="shared" si="31"/>
        <v>Jul</v>
      </c>
      <c r="O651" s="56">
        <f t="shared" si="32"/>
        <v>2021</v>
      </c>
      <c r="P651" s="51">
        <f>VLOOKUP(Table6[[#This Row],[Product]],Table3[],3)</f>
        <v>1.29</v>
      </c>
      <c r="Q651" s="35">
        <f>VLOOKUP(Table6[[#This Row],[Product]],Table3[],4)</f>
        <v>24</v>
      </c>
      <c r="R651" s="35">
        <f>Table6[[#This Row],[Quantity]]*Table6[[#This Row],[Case]]</f>
        <v>408</v>
      </c>
      <c r="S651" s="35">
        <f>Table6[[#This Row],[Total Sales]]*Table6[[#This Row],[Cost]]</f>
        <v>526.32000000000005</v>
      </c>
    </row>
    <row r="652" spans="1:19" x14ac:dyDescent="0.3">
      <c r="A652" s="54">
        <v>669</v>
      </c>
      <c r="B652" s="35" t="s">
        <v>2364</v>
      </c>
      <c r="C652" s="35" t="s">
        <v>2365</v>
      </c>
      <c r="D652" s="35" t="s">
        <v>28</v>
      </c>
      <c r="E652" s="35" t="str">
        <f t="shared" si="30"/>
        <v>M</v>
      </c>
      <c r="F652" s="35">
        <v>30</v>
      </c>
      <c r="G652" s="35" t="s">
        <v>2363</v>
      </c>
      <c r="H652" s="35" t="s">
        <v>2366</v>
      </c>
      <c r="I652" s="35" t="s">
        <v>1367</v>
      </c>
      <c r="J652" s="48" t="s">
        <v>13906</v>
      </c>
      <c r="K652" s="35">
        <v>37</v>
      </c>
      <c r="L652" s="49" t="s">
        <v>80</v>
      </c>
      <c r="M652" s="50" t="str">
        <f>VLOOKUP(Table6[[#This Row],[Product]],Table3[],2)</f>
        <v>Ultrathing V2</v>
      </c>
      <c r="N652" s="50" t="str">
        <f t="shared" si="31"/>
        <v>Aug</v>
      </c>
      <c r="O652" s="56">
        <f t="shared" si="32"/>
        <v>2021</v>
      </c>
      <c r="P652" s="51">
        <f>VLOOKUP(Table6[[#This Row],[Product]],Table3[],3)</f>
        <v>2.95</v>
      </c>
      <c r="Q652" s="35">
        <f>VLOOKUP(Table6[[#This Row],[Product]],Table3[],4)</f>
        <v>20</v>
      </c>
      <c r="R652" s="35">
        <f>Table6[[#This Row],[Quantity]]*Table6[[#This Row],[Case]]</f>
        <v>740</v>
      </c>
      <c r="S652" s="35">
        <f>Table6[[#This Row],[Total Sales]]*Table6[[#This Row],[Cost]]</f>
        <v>2183</v>
      </c>
    </row>
    <row r="653" spans="1:19" x14ac:dyDescent="0.3">
      <c r="A653" s="54">
        <v>670</v>
      </c>
      <c r="B653" s="35" t="s">
        <v>2367</v>
      </c>
      <c r="C653" s="35" t="s">
        <v>2368</v>
      </c>
      <c r="D653" s="35" t="s">
        <v>28</v>
      </c>
      <c r="E653" s="35" t="str">
        <f t="shared" si="30"/>
        <v>M</v>
      </c>
      <c r="F653" s="35">
        <v>30</v>
      </c>
      <c r="G653" s="35" t="s">
        <v>14292</v>
      </c>
      <c r="H653" s="35" t="s">
        <v>951</v>
      </c>
      <c r="I653" s="35" t="s">
        <v>95</v>
      </c>
      <c r="J653" s="48">
        <v>44014</v>
      </c>
      <c r="K653" s="35">
        <v>84</v>
      </c>
      <c r="L653" s="49" t="s">
        <v>159</v>
      </c>
      <c r="M653" s="50" t="str">
        <f>VLOOKUP(Table6[[#This Row],[Product]],Table3[],2)</f>
        <v>Ultrathing V3</v>
      </c>
      <c r="N653" s="50" t="str">
        <f t="shared" si="31"/>
        <v>Jul</v>
      </c>
      <c r="O653" s="56">
        <f t="shared" si="32"/>
        <v>2020</v>
      </c>
      <c r="P653" s="51">
        <f>VLOOKUP(Table6[[#This Row],[Product]],Table3[],3)</f>
        <v>3.39</v>
      </c>
      <c r="Q653" s="35">
        <f>VLOOKUP(Table6[[#This Row],[Product]],Table3[],4)</f>
        <v>24</v>
      </c>
      <c r="R653" s="35">
        <f>Table6[[#This Row],[Quantity]]*Table6[[#This Row],[Case]]</f>
        <v>2016</v>
      </c>
      <c r="S653" s="35">
        <f>Table6[[#This Row],[Total Sales]]*Table6[[#This Row],[Cost]]</f>
        <v>6834.2400000000007</v>
      </c>
    </row>
    <row r="654" spans="1:19" x14ac:dyDescent="0.3">
      <c r="A654" s="54">
        <v>671</v>
      </c>
      <c r="B654" s="35" t="s">
        <v>2370</v>
      </c>
      <c r="C654" s="35" t="s">
        <v>2371</v>
      </c>
      <c r="D654" s="35" t="s">
        <v>51</v>
      </c>
      <c r="E654" s="35" t="str">
        <f t="shared" si="30"/>
        <v>F</v>
      </c>
      <c r="F654" s="35">
        <v>30</v>
      </c>
      <c r="G654" s="35" t="s">
        <v>15117</v>
      </c>
      <c r="H654" s="35" t="s">
        <v>2373</v>
      </c>
      <c r="I654" s="35" t="s">
        <v>32</v>
      </c>
      <c r="J654" s="48" t="s">
        <v>13907</v>
      </c>
      <c r="K654" s="35">
        <v>9</v>
      </c>
      <c r="L654" s="49" t="s">
        <v>80</v>
      </c>
      <c r="M654" s="50" t="str">
        <f>VLOOKUP(Table6[[#This Row],[Product]],Table3[],2)</f>
        <v>Ultrathing V2</v>
      </c>
      <c r="N654" s="50" t="str">
        <f t="shared" si="31"/>
        <v>Jul</v>
      </c>
      <c r="O654" s="56">
        <f t="shared" si="32"/>
        <v>2020</v>
      </c>
      <c r="P654" s="51">
        <f>VLOOKUP(Table6[[#This Row],[Product]],Table3[],3)</f>
        <v>2.95</v>
      </c>
      <c r="Q654" s="35">
        <f>VLOOKUP(Table6[[#This Row],[Product]],Table3[],4)</f>
        <v>20</v>
      </c>
      <c r="R654" s="35">
        <f>Table6[[#This Row],[Quantity]]*Table6[[#This Row],[Case]]</f>
        <v>180</v>
      </c>
      <c r="S654" s="35">
        <f>Table6[[#This Row],[Total Sales]]*Table6[[#This Row],[Cost]]</f>
        <v>531</v>
      </c>
    </row>
    <row r="655" spans="1:19" x14ac:dyDescent="0.3">
      <c r="A655" s="54">
        <v>672</v>
      </c>
      <c r="B655" s="35" t="s">
        <v>2374</v>
      </c>
      <c r="C655" s="35" t="s">
        <v>1356</v>
      </c>
      <c r="D655" s="35" t="s">
        <v>51</v>
      </c>
      <c r="E655" s="35" t="str">
        <f t="shared" si="30"/>
        <v>F</v>
      </c>
      <c r="F655" s="35">
        <v>60</v>
      </c>
      <c r="G655" s="35" t="s">
        <v>2375</v>
      </c>
      <c r="H655" s="35" t="s">
        <v>2376</v>
      </c>
      <c r="I655" s="35" t="s">
        <v>32</v>
      </c>
      <c r="J655" s="48">
        <v>43898</v>
      </c>
      <c r="K655" s="35">
        <v>10</v>
      </c>
      <c r="L655" s="49" t="s">
        <v>159</v>
      </c>
      <c r="M655" s="50" t="str">
        <f>VLOOKUP(Table6[[#This Row],[Product]],Table3[],2)</f>
        <v>Ultrathing V3</v>
      </c>
      <c r="N655" s="50" t="str">
        <f t="shared" si="31"/>
        <v>Mar</v>
      </c>
      <c r="O655" s="56">
        <f t="shared" si="32"/>
        <v>2020</v>
      </c>
      <c r="P655" s="51">
        <f>VLOOKUP(Table6[[#This Row],[Product]],Table3[],3)</f>
        <v>3.39</v>
      </c>
      <c r="Q655" s="35">
        <f>VLOOKUP(Table6[[#This Row],[Product]],Table3[],4)</f>
        <v>24</v>
      </c>
      <c r="R655" s="35">
        <f>Table6[[#This Row],[Quantity]]*Table6[[#This Row],[Case]]</f>
        <v>240</v>
      </c>
      <c r="S655" s="35">
        <f>Table6[[#This Row],[Total Sales]]*Table6[[#This Row],[Cost]]</f>
        <v>813.6</v>
      </c>
    </row>
    <row r="656" spans="1:19" x14ac:dyDescent="0.3">
      <c r="A656" s="54">
        <v>673</v>
      </c>
      <c r="B656" s="35" t="s">
        <v>2377</v>
      </c>
      <c r="C656" s="35" t="s">
        <v>2378</v>
      </c>
      <c r="D656" s="35" t="s">
        <v>41</v>
      </c>
      <c r="E656" s="35" t="str">
        <f t="shared" si="30"/>
        <v>F</v>
      </c>
      <c r="F656" s="35">
        <v>30</v>
      </c>
      <c r="G656" s="35" t="s">
        <v>2379</v>
      </c>
      <c r="H656" s="35" t="s">
        <v>2380</v>
      </c>
      <c r="I656" s="35" t="s">
        <v>173</v>
      </c>
      <c r="J656" s="48" t="s">
        <v>13908</v>
      </c>
      <c r="K656" s="35">
        <v>76</v>
      </c>
      <c r="L656" s="49" t="s">
        <v>39</v>
      </c>
      <c r="M656" s="50" t="str">
        <f>VLOOKUP(Table6[[#This Row],[Product]],Table3[],2)</f>
        <v>Ultrathing V1</v>
      </c>
      <c r="N656" s="50" t="str">
        <f t="shared" si="31"/>
        <v>Aug</v>
      </c>
      <c r="O656" s="56">
        <f t="shared" si="32"/>
        <v>2020</v>
      </c>
      <c r="P656" s="51">
        <f>VLOOKUP(Table6[[#This Row],[Product]],Table3[],3)</f>
        <v>1.79</v>
      </c>
      <c r="Q656" s="35">
        <f>VLOOKUP(Table6[[#This Row],[Product]],Table3[],4)</f>
        <v>17</v>
      </c>
      <c r="R656" s="35">
        <f>Table6[[#This Row],[Quantity]]*Table6[[#This Row],[Case]]</f>
        <v>1292</v>
      </c>
      <c r="S656" s="35">
        <f>Table6[[#This Row],[Total Sales]]*Table6[[#This Row],[Cost]]</f>
        <v>2312.6799999999998</v>
      </c>
    </row>
    <row r="657" spans="1:19" x14ac:dyDescent="0.3">
      <c r="A657" s="54">
        <v>674</v>
      </c>
      <c r="B657" s="35" t="s">
        <v>2381</v>
      </c>
      <c r="C657" s="35" t="s">
        <v>2382</v>
      </c>
      <c r="D657" s="35" t="s">
        <v>28</v>
      </c>
      <c r="E657" s="35" t="str">
        <f t="shared" si="30"/>
        <v>M</v>
      </c>
      <c r="F657" s="35">
        <v>30</v>
      </c>
      <c r="G657" s="35" t="s">
        <v>2383</v>
      </c>
      <c r="H657" s="35" t="s">
        <v>641</v>
      </c>
      <c r="I657" s="35" t="s">
        <v>294</v>
      </c>
      <c r="J657" s="48" t="s">
        <v>13752</v>
      </c>
      <c r="K657" s="35">
        <v>7</v>
      </c>
      <c r="L657" s="49" t="s">
        <v>45</v>
      </c>
      <c r="M657" s="50" t="str">
        <f>VLOOKUP(Table6[[#This Row],[Product]],Table3[],2)</f>
        <v>Gigastuff</v>
      </c>
      <c r="N657" s="50" t="str">
        <f t="shared" si="31"/>
        <v>Sep</v>
      </c>
      <c r="O657" s="56">
        <f t="shared" si="32"/>
        <v>2022</v>
      </c>
      <c r="P657" s="51">
        <f>VLOOKUP(Table6[[#This Row],[Product]],Table3[],3)</f>
        <v>1.89</v>
      </c>
      <c r="Q657" s="35">
        <f>VLOOKUP(Table6[[#This Row],[Product]],Table3[],4)</f>
        <v>18</v>
      </c>
      <c r="R657" s="35">
        <f>Table6[[#This Row],[Quantity]]*Table6[[#This Row],[Case]]</f>
        <v>126</v>
      </c>
      <c r="S657" s="35">
        <f>Table6[[#This Row],[Total Sales]]*Table6[[#This Row],[Cost]]</f>
        <v>238.14</v>
      </c>
    </row>
    <row r="658" spans="1:19" x14ac:dyDescent="0.3">
      <c r="A658" s="54">
        <v>675</v>
      </c>
      <c r="B658" s="35" t="s">
        <v>2384</v>
      </c>
      <c r="C658" s="35" t="s">
        <v>2385</v>
      </c>
      <c r="D658" s="35" t="s">
        <v>28</v>
      </c>
      <c r="E658" s="35" t="str">
        <f t="shared" si="30"/>
        <v>M</v>
      </c>
      <c r="F658" s="35">
        <v>60</v>
      </c>
      <c r="G658" s="35" t="s">
        <v>2386</v>
      </c>
      <c r="H658" s="35" t="s">
        <v>2387</v>
      </c>
      <c r="I658" s="35" t="s">
        <v>146</v>
      </c>
      <c r="J658" s="48" t="s">
        <v>13708</v>
      </c>
      <c r="K658" s="35">
        <v>101</v>
      </c>
      <c r="L658" s="49" t="s">
        <v>159</v>
      </c>
      <c r="M658" s="50" t="str">
        <f>VLOOKUP(Table6[[#This Row],[Product]],Table3[],2)</f>
        <v>Ultrathing V3</v>
      </c>
      <c r="N658" s="50" t="str">
        <f t="shared" si="31"/>
        <v>Nov</v>
      </c>
      <c r="O658" s="56">
        <f t="shared" si="32"/>
        <v>2022</v>
      </c>
      <c r="P658" s="51">
        <f>VLOOKUP(Table6[[#This Row],[Product]],Table3[],3)</f>
        <v>3.39</v>
      </c>
      <c r="Q658" s="35">
        <f>VLOOKUP(Table6[[#This Row],[Product]],Table3[],4)</f>
        <v>24</v>
      </c>
      <c r="R658" s="35">
        <f>Table6[[#This Row],[Quantity]]*Table6[[#This Row],[Case]]</f>
        <v>2424</v>
      </c>
      <c r="S658" s="35">
        <f>Table6[[#This Row],[Total Sales]]*Table6[[#This Row],[Cost]]</f>
        <v>8217.36</v>
      </c>
    </row>
    <row r="659" spans="1:19" x14ac:dyDescent="0.3">
      <c r="A659" s="54">
        <v>676</v>
      </c>
      <c r="B659" s="35" t="s">
        <v>2388</v>
      </c>
      <c r="C659" s="35" t="s">
        <v>2389</v>
      </c>
      <c r="D659" s="35" t="s">
        <v>28</v>
      </c>
      <c r="E659" s="35" t="str">
        <f t="shared" si="30"/>
        <v>M</v>
      </c>
      <c r="F659" s="35">
        <v>60</v>
      </c>
      <c r="G659" s="35" t="s">
        <v>2390</v>
      </c>
      <c r="H659" s="35" t="s">
        <v>1619</v>
      </c>
      <c r="I659" s="35" t="s">
        <v>44</v>
      </c>
      <c r="J659" s="48">
        <v>44290</v>
      </c>
      <c r="K659" s="35">
        <v>61</v>
      </c>
      <c r="L659" s="49" t="s">
        <v>101</v>
      </c>
      <c r="M659" s="50" t="str">
        <f>VLOOKUP(Table6[[#This Row],[Product]],Table3[],2)</f>
        <v>Superwossname</v>
      </c>
      <c r="N659" s="50" t="str">
        <f t="shared" si="31"/>
        <v>Apr</v>
      </c>
      <c r="O659" s="56">
        <f t="shared" si="32"/>
        <v>2021</v>
      </c>
      <c r="P659" s="51">
        <f>VLOOKUP(Table6[[#This Row],[Product]],Table3[],3)</f>
        <v>3.49</v>
      </c>
      <c r="Q659" s="35">
        <f>VLOOKUP(Table6[[#This Row],[Product]],Table3[],4)</f>
        <v>20</v>
      </c>
      <c r="R659" s="35">
        <f>Table6[[#This Row],[Quantity]]*Table6[[#This Row],[Case]]</f>
        <v>1220</v>
      </c>
      <c r="S659" s="35">
        <f>Table6[[#This Row],[Total Sales]]*Table6[[#This Row],[Cost]]</f>
        <v>4257.8</v>
      </c>
    </row>
    <row r="660" spans="1:19" x14ac:dyDescent="0.3">
      <c r="A660" s="54">
        <v>677</v>
      </c>
      <c r="B660" s="35" t="s">
        <v>2391</v>
      </c>
      <c r="C660" s="35" t="s">
        <v>2392</v>
      </c>
      <c r="D660" s="35" t="s">
        <v>15</v>
      </c>
      <c r="E660" s="35" t="str">
        <f t="shared" si="30"/>
        <v>F</v>
      </c>
      <c r="F660" s="35">
        <v>30</v>
      </c>
      <c r="G660" s="35" t="s">
        <v>2390</v>
      </c>
      <c r="H660" s="35" t="s">
        <v>2393</v>
      </c>
      <c r="I660" s="35" t="s">
        <v>1449</v>
      </c>
      <c r="J660" s="48" t="s">
        <v>13909</v>
      </c>
      <c r="K660" s="35">
        <v>91</v>
      </c>
      <c r="L660" s="49" t="s">
        <v>64</v>
      </c>
      <c r="M660" s="50" t="str">
        <f>VLOOKUP(Table6[[#This Row],[Product]],Table3[],2)</f>
        <v>Ultrathing V4</v>
      </c>
      <c r="N660" s="50" t="str">
        <f t="shared" si="31"/>
        <v>Sep</v>
      </c>
      <c r="O660" s="56">
        <f t="shared" si="32"/>
        <v>2021</v>
      </c>
      <c r="P660" s="51">
        <f>VLOOKUP(Table6[[#This Row],[Product]],Table3[],3)</f>
        <v>3.99</v>
      </c>
      <c r="Q660" s="35">
        <f>VLOOKUP(Table6[[#This Row],[Product]],Table3[],4)</f>
        <v>24</v>
      </c>
      <c r="R660" s="35">
        <f>Table6[[#This Row],[Quantity]]*Table6[[#This Row],[Case]]</f>
        <v>2184</v>
      </c>
      <c r="S660" s="35">
        <f>Table6[[#This Row],[Total Sales]]*Table6[[#This Row],[Cost]]</f>
        <v>8714.16</v>
      </c>
    </row>
    <row r="661" spans="1:19" x14ac:dyDescent="0.3">
      <c r="A661" s="54">
        <v>678</v>
      </c>
      <c r="B661" s="35" t="s">
        <v>2394</v>
      </c>
      <c r="C661" s="35" t="s">
        <v>2395</v>
      </c>
      <c r="D661" s="35" t="s">
        <v>15</v>
      </c>
      <c r="E661" s="35" t="str">
        <f t="shared" si="30"/>
        <v>F</v>
      </c>
      <c r="F661" s="35">
        <v>30</v>
      </c>
      <c r="G661" s="35" t="s">
        <v>2396</v>
      </c>
      <c r="H661" s="35" t="s">
        <v>2397</v>
      </c>
      <c r="I661" s="35" t="s">
        <v>187</v>
      </c>
      <c r="J661" s="48">
        <v>44721</v>
      </c>
      <c r="K661" s="35">
        <v>86</v>
      </c>
      <c r="L661" s="49" t="s">
        <v>80</v>
      </c>
      <c r="M661" s="50" t="str">
        <f>VLOOKUP(Table6[[#This Row],[Product]],Table3[],2)</f>
        <v>Ultrathing V2</v>
      </c>
      <c r="N661" s="50" t="str">
        <f t="shared" si="31"/>
        <v>Jun</v>
      </c>
      <c r="O661" s="56">
        <f t="shared" si="32"/>
        <v>2022</v>
      </c>
      <c r="P661" s="51">
        <f>VLOOKUP(Table6[[#This Row],[Product]],Table3[],3)</f>
        <v>2.95</v>
      </c>
      <c r="Q661" s="35">
        <f>VLOOKUP(Table6[[#This Row],[Product]],Table3[],4)</f>
        <v>20</v>
      </c>
      <c r="R661" s="35">
        <f>Table6[[#This Row],[Quantity]]*Table6[[#This Row],[Case]]</f>
        <v>1720</v>
      </c>
      <c r="S661" s="35">
        <f>Table6[[#This Row],[Total Sales]]*Table6[[#This Row],[Cost]]</f>
        <v>5074</v>
      </c>
    </row>
    <row r="662" spans="1:19" x14ac:dyDescent="0.3">
      <c r="A662" s="54">
        <v>679</v>
      </c>
      <c r="B662" s="35" t="s">
        <v>2398</v>
      </c>
      <c r="C662" s="35" t="s">
        <v>2399</v>
      </c>
      <c r="D662" s="35" t="s">
        <v>28</v>
      </c>
      <c r="E662" s="35" t="str">
        <f t="shared" si="30"/>
        <v>M</v>
      </c>
      <c r="F662" s="35">
        <v>90</v>
      </c>
      <c r="G662" s="35" t="s">
        <v>2400</v>
      </c>
      <c r="H662" s="35" t="s">
        <v>2401</v>
      </c>
      <c r="I662" s="35" t="s">
        <v>178</v>
      </c>
      <c r="J662" s="48">
        <v>44358</v>
      </c>
      <c r="K662" s="35">
        <v>60</v>
      </c>
      <c r="L662" s="49" t="s">
        <v>54</v>
      </c>
      <c r="M662" s="50" t="str">
        <f>VLOOKUP(Table6[[#This Row],[Product]],Table3[],2)</f>
        <v>Megawidget S</v>
      </c>
      <c r="N662" s="50" t="str">
        <f t="shared" si="31"/>
        <v>Jun</v>
      </c>
      <c r="O662" s="56">
        <f t="shared" si="32"/>
        <v>2021</v>
      </c>
      <c r="P662" s="51">
        <f>VLOOKUP(Table6[[#This Row],[Product]],Table3[],3)</f>
        <v>0.69</v>
      </c>
      <c r="Q662" s="35">
        <f>VLOOKUP(Table6[[#This Row],[Product]],Table3[],4)</f>
        <v>24</v>
      </c>
      <c r="R662" s="35">
        <f>Table6[[#This Row],[Quantity]]*Table6[[#This Row],[Case]]</f>
        <v>1440</v>
      </c>
      <c r="S662" s="35">
        <f>Table6[[#This Row],[Total Sales]]*Table6[[#This Row],[Cost]]</f>
        <v>993.59999999999991</v>
      </c>
    </row>
    <row r="663" spans="1:19" x14ac:dyDescent="0.3">
      <c r="A663" s="54">
        <v>680</v>
      </c>
      <c r="B663" s="35" t="s">
        <v>2402</v>
      </c>
      <c r="C663" s="35" t="s">
        <v>1863</v>
      </c>
      <c r="D663" s="35" t="s">
        <v>28</v>
      </c>
      <c r="E663" s="35" t="str">
        <f t="shared" si="30"/>
        <v>M</v>
      </c>
      <c r="F663" s="35">
        <v>60</v>
      </c>
      <c r="G663" s="35" t="s">
        <v>2403</v>
      </c>
      <c r="H663" s="35" t="s">
        <v>2404</v>
      </c>
      <c r="I663" s="35" t="s">
        <v>886</v>
      </c>
      <c r="J663" s="48" t="s">
        <v>13910</v>
      </c>
      <c r="K663" s="35">
        <v>68</v>
      </c>
      <c r="L663" s="49" t="s">
        <v>159</v>
      </c>
      <c r="M663" s="50" t="str">
        <f>VLOOKUP(Table6[[#This Row],[Product]],Table3[],2)</f>
        <v>Ultrathing V3</v>
      </c>
      <c r="N663" s="50" t="str">
        <f t="shared" si="31"/>
        <v>May</v>
      </c>
      <c r="O663" s="56">
        <f t="shared" si="32"/>
        <v>2021</v>
      </c>
      <c r="P663" s="51">
        <f>VLOOKUP(Table6[[#This Row],[Product]],Table3[],3)</f>
        <v>3.39</v>
      </c>
      <c r="Q663" s="35">
        <f>VLOOKUP(Table6[[#This Row],[Product]],Table3[],4)</f>
        <v>24</v>
      </c>
      <c r="R663" s="35">
        <f>Table6[[#This Row],[Quantity]]*Table6[[#This Row],[Case]]</f>
        <v>1632</v>
      </c>
      <c r="S663" s="35">
        <f>Table6[[#This Row],[Total Sales]]*Table6[[#This Row],[Cost]]</f>
        <v>5532.4800000000005</v>
      </c>
    </row>
    <row r="664" spans="1:19" x14ac:dyDescent="0.3">
      <c r="A664" s="54">
        <v>681</v>
      </c>
      <c r="B664" s="35" t="s">
        <v>2405</v>
      </c>
      <c r="C664" s="35" t="s">
        <v>2406</v>
      </c>
      <c r="D664" s="35" t="s">
        <v>28</v>
      </c>
      <c r="E664" s="35" t="str">
        <f t="shared" si="30"/>
        <v>M</v>
      </c>
      <c r="F664" s="35">
        <v>90</v>
      </c>
      <c r="G664" s="35" t="s">
        <v>14817</v>
      </c>
      <c r="H664" s="35" t="s">
        <v>2408</v>
      </c>
      <c r="I664" s="35" t="s">
        <v>187</v>
      </c>
      <c r="J664" s="48" t="s">
        <v>13875</v>
      </c>
      <c r="K664" s="35">
        <v>61</v>
      </c>
      <c r="L664" s="49" t="s">
        <v>33</v>
      </c>
      <c r="M664" s="50" t="str">
        <f>VLOOKUP(Table6[[#This Row],[Product]],Table3[],2)</f>
        <v>Megawidget L</v>
      </c>
      <c r="N664" s="50" t="str">
        <f t="shared" si="31"/>
        <v>Sep</v>
      </c>
      <c r="O664" s="56">
        <f t="shared" si="32"/>
        <v>2021</v>
      </c>
      <c r="P664" s="51">
        <f>VLOOKUP(Table6[[#This Row],[Product]],Table3[],3)</f>
        <v>1.79</v>
      </c>
      <c r="Q664" s="35">
        <f>VLOOKUP(Table6[[#This Row],[Product]],Table3[],4)</f>
        <v>24</v>
      </c>
      <c r="R664" s="35">
        <f>Table6[[#This Row],[Quantity]]*Table6[[#This Row],[Case]]</f>
        <v>1464</v>
      </c>
      <c r="S664" s="35">
        <f>Table6[[#This Row],[Total Sales]]*Table6[[#This Row],[Cost]]</f>
        <v>2620.56</v>
      </c>
    </row>
    <row r="665" spans="1:19" x14ac:dyDescent="0.3">
      <c r="A665" s="54">
        <v>682</v>
      </c>
      <c r="B665" s="35" t="s">
        <v>2409</v>
      </c>
      <c r="C665" s="35" t="s">
        <v>2410</v>
      </c>
      <c r="D665" s="35" t="s">
        <v>28</v>
      </c>
      <c r="E665" s="35" t="str">
        <f t="shared" si="30"/>
        <v>M</v>
      </c>
      <c r="F665" s="35">
        <v>90</v>
      </c>
      <c r="G665" s="35" t="s">
        <v>14817</v>
      </c>
      <c r="H665" s="35" t="s">
        <v>2411</v>
      </c>
      <c r="I665" s="35" t="s">
        <v>25</v>
      </c>
      <c r="J665" s="48">
        <v>44535</v>
      </c>
      <c r="K665" s="35">
        <v>69</v>
      </c>
      <c r="L665" s="49" t="s">
        <v>20</v>
      </c>
      <c r="M665" s="50" t="str">
        <f>VLOOKUP(Table6[[#This Row],[Product]],Table3[],2)</f>
        <v>Hyperwotsit</v>
      </c>
      <c r="N665" s="50" t="str">
        <f t="shared" si="31"/>
        <v>Dec</v>
      </c>
      <c r="O665" s="56">
        <f t="shared" si="32"/>
        <v>2021</v>
      </c>
      <c r="P665" s="51">
        <f>VLOOKUP(Table6[[#This Row],[Product]],Table3[],3)</f>
        <v>2.0099999999999998</v>
      </c>
      <c r="Q665" s="35">
        <f>VLOOKUP(Table6[[#This Row],[Product]],Table3[],4)</f>
        <v>20</v>
      </c>
      <c r="R665" s="35">
        <f>Table6[[#This Row],[Quantity]]*Table6[[#This Row],[Case]]</f>
        <v>1380</v>
      </c>
      <c r="S665" s="35">
        <f>Table6[[#This Row],[Total Sales]]*Table6[[#This Row],[Cost]]</f>
        <v>2773.7999999999997</v>
      </c>
    </row>
    <row r="666" spans="1:19" x14ac:dyDescent="0.3">
      <c r="A666" s="54">
        <v>683</v>
      </c>
      <c r="B666" s="35" t="s">
        <v>2412</v>
      </c>
      <c r="C666" s="35" t="s">
        <v>2413</v>
      </c>
      <c r="D666" s="35" t="s">
        <v>28</v>
      </c>
      <c r="E666" s="35" t="str">
        <f t="shared" si="30"/>
        <v>M</v>
      </c>
      <c r="F666" s="35">
        <v>60</v>
      </c>
      <c r="G666" s="35" t="s">
        <v>2414</v>
      </c>
      <c r="H666" s="35" t="s">
        <v>451</v>
      </c>
      <c r="I666" s="35" t="s">
        <v>294</v>
      </c>
      <c r="J666" s="48">
        <v>44292</v>
      </c>
      <c r="K666" s="35">
        <v>27</v>
      </c>
      <c r="L666" s="49" t="s">
        <v>45</v>
      </c>
      <c r="M666" s="50" t="str">
        <f>VLOOKUP(Table6[[#This Row],[Product]],Table3[],2)</f>
        <v>Gigastuff</v>
      </c>
      <c r="N666" s="50" t="str">
        <f t="shared" si="31"/>
        <v>Apr</v>
      </c>
      <c r="O666" s="56">
        <f t="shared" si="32"/>
        <v>2021</v>
      </c>
      <c r="P666" s="51">
        <f>VLOOKUP(Table6[[#This Row],[Product]],Table3[],3)</f>
        <v>1.89</v>
      </c>
      <c r="Q666" s="35">
        <f>VLOOKUP(Table6[[#This Row],[Product]],Table3[],4)</f>
        <v>18</v>
      </c>
      <c r="R666" s="35">
        <f>Table6[[#This Row],[Quantity]]*Table6[[#This Row],[Case]]</f>
        <v>486</v>
      </c>
      <c r="S666" s="35">
        <f>Table6[[#This Row],[Total Sales]]*Table6[[#This Row],[Cost]]</f>
        <v>918.54</v>
      </c>
    </row>
    <row r="667" spans="1:19" x14ac:dyDescent="0.3">
      <c r="A667" s="54">
        <v>684</v>
      </c>
      <c r="B667" s="35" t="s">
        <v>2415</v>
      </c>
      <c r="C667" s="35" t="s">
        <v>2416</v>
      </c>
      <c r="D667" s="35" t="s">
        <v>28</v>
      </c>
      <c r="E667" s="35" t="str">
        <f t="shared" si="30"/>
        <v>M</v>
      </c>
      <c r="F667" s="35">
        <v>30</v>
      </c>
      <c r="G667" s="35" t="s">
        <v>2417</v>
      </c>
      <c r="H667" s="35" t="s">
        <v>2418</v>
      </c>
      <c r="I667" s="35" t="s">
        <v>32</v>
      </c>
      <c r="J667" s="48">
        <v>44379</v>
      </c>
      <c r="K667" s="35">
        <v>64</v>
      </c>
      <c r="L667" s="49" t="s">
        <v>20</v>
      </c>
      <c r="M667" s="50" t="str">
        <f>VLOOKUP(Table6[[#This Row],[Product]],Table3[],2)</f>
        <v>Hyperwotsit</v>
      </c>
      <c r="N667" s="50" t="str">
        <f t="shared" si="31"/>
        <v>Jul</v>
      </c>
      <c r="O667" s="56">
        <f t="shared" si="32"/>
        <v>2021</v>
      </c>
      <c r="P667" s="51">
        <f>VLOOKUP(Table6[[#This Row],[Product]],Table3[],3)</f>
        <v>2.0099999999999998</v>
      </c>
      <c r="Q667" s="35">
        <f>VLOOKUP(Table6[[#This Row],[Product]],Table3[],4)</f>
        <v>20</v>
      </c>
      <c r="R667" s="35">
        <f>Table6[[#This Row],[Quantity]]*Table6[[#This Row],[Case]]</f>
        <v>1280</v>
      </c>
      <c r="S667" s="35">
        <f>Table6[[#This Row],[Total Sales]]*Table6[[#This Row],[Cost]]</f>
        <v>2572.7999999999997</v>
      </c>
    </row>
    <row r="668" spans="1:19" x14ac:dyDescent="0.3">
      <c r="A668" s="54">
        <v>685</v>
      </c>
      <c r="B668" s="35" t="s">
        <v>2419</v>
      </c>
      <c r="C668" s="35" t="s">
        <v>1286</v>
      </c>
      <c r="D668" s="35" t="s">
        <v>15</v>
      </c>
      <c r="E668" s="35" t="str">
        <f t="shared" si="30"/>
        <v>F</v>
      </c>
      <c r="F668" s="35">
        <v>90</v>
      </c>
      <c r="G668" s="35" t="s">
        <v>2420</v>
      </c>
      <c r="H668" s="35" t="s">
        <v>1977</v>
      </c>
      <c r="I668" s="35" t="s">
        <v>124</v>
      </c>
      <c r="J668" s="48" t="s">
        <v>13838</v>
      </c>
      <c r="K668" s="35">
        <v>7</v>
      </c>
      <c r="L668" s="49" t="s">
        <v>64</v>
      </c>
      <c r="M668" s="50" t="str">
        <f>VLOOKUP(Table6[[#This Row],[Product]],Table3[],2)</f>
        <v>Ultrathing V4</v>
      </c>
      <c r="N668" s="50" t="str">
        <f t="shared" si="31"/>
        <v>Jul</v>
      </c>
      <c r="O668" s="56">
        <f t="shared" si="32"/>
        <v>2020</v>
      </c>
      <c r="P668" s="51">
        <f>VLOOKUP(Table6[[#This Row],[Product]],Table3[],3)</f>
        <v>3.99</v>
      </c>
      <c r="Q668" s="35">
        <f>VLOOKUP(Table6[[#This Row],[Product]],Table3[],4)</f>
        <v>24</v>
      </c>
      <c r="R668" s="35">
        <f>Table6[[#This Row],[Quantity]]*Table6[[#This Row],[Case]]</f>
        <v>168</v>
      </c>
      <c r="S668" s="35">
        <f>Table6[[#This Row],[Total Sales]]*Table6[[#This Row],[Cost]]</f>
        <v>670.32</v>
      </c>
    </row>
    <row r="669" spans="1:19" x14ac:dyDescent="0.3">
      <c r="A669" s="54">
        <v>686</v>
      </c>
      <c r="B669" s="35" t="s">
        <v>2421</v>
      </c>
      <c r="C669" s="35" t="s">
        <v>2422</v>
      </c>
      <c r="D669" s="35" t="s">
        <v>51</v>
      </c>
      <c r="E669" s="35" t="str">
        <f t="shared" si="30"/>
        <v>F</v>
      </c>
      <c r="F669" s="35">
        <v>90</v>
      </c>
      <c r="G669" s="35" t="s">
        <v>2423</v>
      </c>
      <c r="H669" s="35" t="s">
        <v>491</v>
      </c>
      <c r="I669" s="35" t="s">
        <v>32</v>
      </c>
      <c r="J669" s="48" t="s">
        <v>13628</v>
      </c>
      <c r="K669" s="35">
        <v>70</v>
      </c>
      <c r="L669" s="49" t="s">
        <v>54</v>
      </c>
      <c r="M669" s="50" t="str">
        <f>VLOOKUP(Table6[[#This Row],[Product]],Table3[],2)</f>
        <v>Megawidget S</v>
      </c>
      <c r="N669" s="50" t="str">
        <f t="shared" si="31"/>
        <v>Dec</v>
      </c>
      <c r="O669" s="56">
        <f t="shared" si="32"/>
        <v>2021</v>
      </c>
      <c r="P669" s="51">
        <f>VLOOKUP(Table6[[#This Row],[Product]],Table3[],3)</f>
        <v>0.69</v>
      </c>
      <c r="Q669" s="35">
        <f>VLOOKUP(Table6[[#This Row],[Product]],Table3[],4)</f>
        <v>24</v>
      </c>
      <c r="R669" s="35">
        <f>Table6[[#This Row],[Quantity]]*Table6[[#This Row],[Case]]</f>
        <v>1680</v>
      </c>
      <c r="S669" s="35">
        <f>Table6[[#This Row],[Total Sales]]*Table6[[#This Row],[Cost]]</f>
        <v>1159.1999999999998</v>
      </c>
    </row>
    <row r="670" spans="1:19" x14ac:dyDescent="0.3">
      <c r="A670" s="54">
        <v>687</v>
      </c>
      <c r="B670" s="35" t="s">
        <v>2424</v>
      </c>
      <c r="C670" s="35" t="s">
        <v>1669</v>
      </c>
      <c r="D670" s="35" t="s">
        <v>28</v>
      </c>
      <c r="E670" s="35" t="str">
        <f t="shared" si="30"/>
        <v>M</v>
      </c>
      <c r="F670" s="35">
        <v>90</v>
      </c>
      <c r="G670" s="35" t="s">
        <v>14293</v>
      </c>
      <c r="H670" s="35" t="s">
        <v>776</v>
      </c>
      <c r="I670" s="35" t="s">
        <v>777</v>
      </c>
      <c r="J670" s="48" t="s">
        <v>13911</v>
      </c>
      <c r="K670" s="35">
        <v>57</v>
      </c>
      <c r="L670" s="49" t="s">
        <v>80</v>
      </c>
      <c r="M670" s="50" t="str">
        <f>VLOOKUP(Table6[[#This Row],[Product]],Table3[],2)</f>
        <v>Ultrathing V2</v>
      </c>
      <c r="N670" s="50" t="str">
        <f t="shared" si="31"/>
        <v>Aug</v>
      </c>
      <c r="O670" s="56">
        <f t="shared" si="32"/>
        <v>2020</v>
      </c>
      <c r="P670" s="51">
        <f>VLOOKUP(Table6[[#This Row],[Product]],Table3[],3)</f>
        <v>2.95</v>
      </c>
      <c r="Q670" s="35">
        <f>VLOOKUP(Table6[[#This Row],[Product]],Table3[],4)</f>
        <v>20</v>
      </c>
      <c r="R670" s="35">
        <f>Table6[[#This Row],[Quantity]]*Table6[[#This Row],[Case]]</f>
        <v>1140</v>
      </c>
      <c r="S670" s="35">
        <f>Table6[[#This Row],[Total Sales]]*Table6[[#This Row],[Cost]]</f>
        <v>3363</v>
      </c>
    </row>
    <row r="671" spans="1:19" x14ac:dyDescent="0.3">
      <c r="A671" s="54">
        <v>688</v>
      </c>
      <c r="B671" s="35" t="s">
        <v>2426</v>
      </c>
      <c r="C671" s="35" t="s">
        <v>2427</v>
      </c>
      <c r="D671" s="35" t="s">
        <v>28</v>
      </c>
      <c r="E671" s="35" t="str">
        <f t="shared" si="30"/>
        <v>M</v>
      </c>
      <c r="F671" s="35">
        <v>60</v>
      </c>
      <c r="G671" s="35" t="s">
        <v>14293</v>
      </c>
      <c r="H671" s="35" t="s">
        <v>502</v>
      </c>
      <c r="I671" s="35" t="s">
        <v>294</v>
      </c>
      <c r="J671" s="48">
        <v>44662</v>
      </c>
      <c r="K671" s="35">
        <v>42</v>
      </c>
      <c r="L671" s="49" t="s">
        <v>45</v>
      </c>
      <c r="M671" s="50" t="str">
        <f>VLOOKUP(Table6[[#This Row],[Product]],Table3[],2)</f>
        <v>Gigastuff</v>
      </c>
      <c r="N671" s="50" t="str">
        <f t="shared" si="31"/>
        <v>Apr</v>
      </c>
      <c r="O671" s="56">
        <f t="shared" si="32"/>
        <v>2022</v>
      </c>
      <c r="P671" s="51">
        <f>VLOOKUP(Table6[[#This Row],[Product]],Table3[],3)</f>
        <v>1.89</v>
      </c>
      <c r="Q671" s="35">
        <f>VLOOKUP(Table6[[#This Row],[Product]],Table3[],4)</f>
        <v>18</v>
      </c>
      <c r="R671" s="35">
        <f>Table6[[#This Row],[Quantity]]*Table6[[#This Row],[Case]]</f>
        <v>756</v>
      </c>
      <c r="S671" s="35">
        <f>Table6[[#This Row],[Total Sales]]*Table6[[#This Row],[Cost]]</f>
        <v>1428.84</v>
      </c>
    </row>
    <row r="672" spans="1:19" x14ac:dyDescent="0.3">
      <c r="A672" s="54">
        <v>689</v>
      </c>
      <c r="B672" s="35" t="s">
        <v>905</v>
      </c>
      <c r="C672" s="35" t="s">
        <v>2428</v>
      </c>
      <c r="D672" s="35" t="s">
        <v>28</v>
      </c>
      <c r="E672" s="35" t="str">
        <f t="shared" si="30"/>
        <v>M</v>
      </c>
      <c r="F672" s="35">
        <v>60</v>
      </c>
      <c r="G672" s="35" t="s">
        <v>2429</v>
      </c>
      <c r="H672" s="35" t="s">
        <v>2341</v>
      </c>
      <c r="I672" s="35" t="s">
        <v>2342</v>
      </c>
      <c r="J672" s="48">
        <v>44320</v>
      </c>
      <c r="K672" s="35">
        <v>24</v>
      </c>
      <c r="L672" s="49" t="s">
        <v>64</v>
      </c>
      <c r="M672" s="50" t="str">
        <f>VLOOKUP(Table6[[#This Row],[Product]],Table3[],2)</f>
        <v>Ultrathing V4</v>
      </c>
      <c r="N672" s="50" t="str">
        <f t="shared" si="31"/>
        <v>May</v>
      </c>
      <c r="O672" s="56">
        <f t="shared" si="32"/>
        <v>2021</v>
      </c>
      <c r="P672" s="51">
        <f>VLOOKUP(Table6[[#This Row],[Product]],Table3[],3)</f>
        <v>3.99</v>
      </c>
      <c r="Q672" s="35">
        <f>VLOOKUP(Table6[[#This Row],[Product]],Table3[],4)</f>
        <v>24</v>
      </c>
      <c r="R672" s="35">
        <f>Table6[[#This Row],[Quantity]]*Table6[[#This Row],[Case]]</f>
        <v>576</v>
      </c>
      <c r="S672" s="35">
        <f>Table6[[#This Row],[Total Sales]]*Table6[[#This Row],[Cost]]</f>
        <v>2298.2400000000002</v>
      </c>
    </row>
    <row r="673" spans="1:19" x14ac:dyDescent="0.3">
      <c r="A673" s="54">
        <v>690</v>
      </c>
      <c r="B673" s="35" t="s">
        <v>2430</v>
      </c>
      <c r="C673" s="35" t="s">
        <v>2431</v>
      </c>
      <c r="D673" s="35" t="s">
        <v>28</v>
      </c>
      <c r="E673" s="35" t="str">
        <f t="shared" si="30"/>
        <v>M</v>
      </c>
      <c r="F673" s="35">
        <v>30</v>
      </c>
      <c r="G673" s="35" t="s">
        <v>2432</v>
      </c>
      <c r="H673" s="35" t="s">
        <v>18</v>
      </c>
      <c r="I673" s="35" t="s">
        <v>19</v>
      </c>
      <c r="J673" s="48">
        <v>44783</v>
      </c>
      <c r="K673" s="35">
        <v>82</v>
      </c>
      <c r="L673" s="49" t="s">
        <v>45</v>
      </c>
      <c r="M673" s="50" t="str">
        <f>VLOOKUP(Table6[[#This Row],[Product]],Table3[],2)</f>
        <v>Gigastuff</v>
      </c>
      <c r="N673" s="50" t="str">
        <f t="shared" si="31"/>
        <v>Aug</v>
      </c>
      <c r="O673" s="56">
        <f t="shared" si="32"/>
        <v>2022</v>
      </c>
      <c r="P673" s="51">
        <f>VLOOKUP(Table6[[#This Row],[Product]],Table3[],3)</f>
        <v>1.89</v>
      </c>
      <c r="Q673" s="35">
        <f>VLOOKUP(Table6[[#This Row],[Product]],Table3[],4)</f>
        <v>18</v>
      </c>
      <c r="R673" s="35">
        <f>Table6[[#This Row],[Quantity]]*Table6[[#This Row],[Case]]</f>
        <v>1476</v>
      </c>
      <c r="S673" s="35">
        <f>Table6[[#This Row],[Total Sales]]*Table6[[#This Row],[Cost]]</f>
        <v>2789.64</v>
      </c>
    </row>
    <row r="674" spans="1:19" x14ac:dyDescent="0.3">
      <c r="A674" s="54">
        <v>691</v>
      </c>
      <c r="B674" s="35" t="s">
        <v>2433</v>
      </c>
      <c r="C674" s="35" t="s">
        <v>2434</v>
      </c>
      <c r="D674" s="35" t="s">
        <v>51</v>
      </c>
      <c r="E674" s="35" t="str">
        <f t="shared" si="30"/>
        <v>F</v>
      </c>
      <c r="F674" s="35">
        <v>30</v>
      </c>
      <c r="G674" s="35" t="s">
        <v>2435</v>
      </c>
      <c r="H674" s="35" t="s">
        <v>2436</v>
      </c>
      <c r="I674" s="35" t="s">
        <v>294</v>
      </c>
      <c r="J674" s="48" t="s">
        <v>13912</v>
      </c>
      <c r="K674" s="35">
        <v>34</v>
      </c>
      <c r="L674" s="49" t="s">
        <v>39</v>
      </c>
      <c r="M674" s="50" t="str">
        <f>VLOOKUP(Table6[[#This Row],[Product]],Table3[],2)</f>
        <v>Ultrathing V1</v>
      </c>
      <c r="N674" s="50" t="str">
        <f t="shared" si="31"/>
        <v>Jun</v>
      </c>
      <c r="O674" s="56">
        <f t="shared" si="32"/>
        <v>2022</v>
      </c>
      <c r="P674" s="51">
        <f>VLOOKUP(Table6[[#This Row],[Product]],Table3[],3)</f>
        <v>1.79</v>
      </c>
      <c r="Q674" s="35">
        <f>VLOOKUP(Table6[[#This Row],[Product]],Table3[],4)</f>
        <v>17</v>
      </c>
      <c r="R674" s="35">
        <f>Table6[[#This Row],[Quantity]]*Table6[[#This Row],[Case]]</f>
        <v>578</v>
      </c>
      <c r="S674" s="35">
        <f>Table6[[#This Row],[Total Sales]]*Table6[[#This Row],[Cost]]</f>
        <v>1034.6200000000001</v>
      </c>
    </row>
    <row r="675" spans="1:19" x14ac:dyDescent="0.3">
      <c r="A675" s="54">
        <v>692</v>
      </c>
      <c r="B675" s="35" t="s">
        <v>2437</v>
      </c>
      <c r="C675" s="35" t="s">
        <v>2438</v>
      </c>
      <c r="D675" s="35" t="s">
        <v>28</v>
      </c>
      <c r="E675" s="35" t="str">
        <f t="shared" si="30"/>
        <v>M</v>
      </c>
      <c r="F675" s="35">
        <v>30</v>
      </c>
      <c r="G675" s="35" t="s">
        <v>2435</v>
      </c>
      <c r="H675" s="35" t="s">
        <v>311</v>
      </c>
      <c r="I675" s="35" t="s">
        <v>32</v>
      </c>
      <c r="J675" s="48" t="s">
        <v>13913</v>
      </c>
      <c r="K675" s="35">
        <v>34</v>
      </c>
      <c r="L675" s="49" t="s">
        <v>45</v>
      </c>
      <c r="M675" s="50" t="str">
        <f>VLOOKUP(Table6[[#This Row],[Product]],Table3[],2)</f>
        <v>Gigastuff</v>
      </c>
      <c r="N675" s="50" t="str">
        <f t="shared" si="31"/>
        <v>Oct</v>
      </c>
      <c r="O675" s="56">
        <f t="shared" si="32"/>
        <v>2020</v>
      </c>
      <c r="P675" s="51">
        <f>VLOOKUP(Table6[[#This Row],[Product]],Table3[],3)</f>
        <v>1.89</v>
      </c>
      <c r="Q675" s="35">
        <f>VLOOKUP(Table6[[#This Row],[Product]],Table3[],4)</f>
        <v>18</v>
      </c>
      <c r="R675" s="35">
        <f>Table6[[#This Row],[Quantity]]*Table6[[#This Row],[Case]]</f>
        <v>612</v>
      </c>
      <c r="S675" s="35">
        <f>Table6[[#This Row],[Total Sales]]*Table6[[#This Row],[Cost]]</f>
        <v>1156.6799999999998</v>
      </c>
    </row>
    <row r="676" spans="1:19" x14ac:dyDescent="0.3">
      <c r="A676" s="54">
        <v>693</v>
      </c>
      <c r="B676" s="35" t="s">
        <v>2439</v>
      </c>
      <c r="C676" s="35" t="s">
        <v>1154</v>
      </c>
      <c r="D676" s="35" t="s">
        <v>15</v>
      </c>
      <c r="E676" s="35" t="str">
        <f t="shared" si="30"/>
        <v>F</v>
      </c>
      <c r="F676" s="35">
        <v>90</v>
      </c>
      <c r="G676" s="35" t="s">
        <v>2440</v>
      </c>
      <c r="H676" s="35" t="s">
        <v>2441</v>
      </c>
      <c r="I676" s="35" t="s">
        <v>1199</v>
      </c>
      <c r="J676" s="48" t="s">
        <v>13914</v>
      </c>
      <c r="K676" s="35">
        <v>11</v>
      </c>
      <c r="L676" s="49" t="s">
        <v>39</v>
      </c>
      <c r="M676" s="50" t="str">
        <f>VLOOKUP(Table6[[#This Row],[Product]],Table3[],2)</f>
        <v>Ultrathing V1</v>
      </c>
      <c r="N676" s="50" t="str">
        <f t="shared" si="31"/>
        <v>Nov</v>
      </c>
      <c r="O676" s="56">
        <f t="shared" si="32"/>
        <v>2020</v>
      </c>
      <c r="P676" s="51">
        <f>VLOOKUP(Table6[[#This Row],[Product]],Table3[],3)</f>
        <v>1.79</v>
      </c>
      <c r="Q676" s="35">
        <f>VLOOKUP(Table6[[#This Row],[Product]],Table3[],4)</f>
        <v>17</v>
      </c>
      <c r="R676" s="35">
        <f>Table6[[#This Row],[Quantity]]*Table6[[#This Row],[Case]]</f>
        <v>187</v>
      </c>
      <c r="S676" s="35">
        <f>Table6[[#This Row],[Total Sales]]*Table6[[#This Row],[Cost]]</f>
        <v>334.73</v>
      </c>
    </row>
    <row r="677" spans="1:19" x14ac:dyDescent="0.3">
      <c r="A677" s="54">
        <v>694</v>
      </c>
      <c r="B677" s="35" t="s">
        <v>2442</v>
      </c>
      <c r="C677" s="35" t="s">
        <v>1935</v>
      </c>
      <c r="D677" s="35" t="s">
        <v>92</v>
      </c>
      <c r="E677" s="35" t="str">
        <f t="shared" si="30"/>
        <v>M/F</v>
      </c>
      <c r="F677" s="35">
        <v>90</v>
      </c>
      <c r="G677" s="35" t="s">
        <v>2443</v>
      </c>
      <c r="H677" s="35" t="s">
        <v>2444</v>
      </c>
      <c r="I677" s="35" t="s">
        <v>32</v>
      </c>
      <c r="J677" s="48" t="s">
        <v>13915</v>
      </c>
      <c r="K677" s="35">
        <v>85</v>
      </c>
      <c r="L677" s="49" t="s">
        <v>39</v>
      </c>
      <c r="M677" s="50" t="str">
        <f>VLOOKUP(Table6[[#This Row],[Product]],Table3[],2)</f>
        <v>Ultrathing V1</v>
      </c>
      <c r="N677" s="50" t="str">
        <f t="shared" si="31"/>
        <v>Mar</v>
      </c>
      <c r="O677" s="56">
        <f t="shared" si="32"/>
        <v>2020</v>
      </c>
      <c r="P677" s="51">
        <f>VLOOKUP(Table6[[#This Row],[Product]],Table3[],3)</f>
        <v>1.79</v>
      </c>
      <c r="Q677" s="35">
        <f>VLOOKUP(Table6[[#This Row],[Product]],Table3[],4)</f>
        <v>17</v>
      </c>
      <c r="R677" s="35">
        <f>Table6[[#This Row],[Quantity]]*Table6[[#This Row],[Case]]</f>
        <v>1445</v>
      </c>
      <c r="S677" s="35">
        <f>Table6[[#This Row],[Total Sales]]*Table6[[#This Row],[Cost]]</f>
        <v>2586.5500000000002</v>
      </c>
    </row>
    <row r="678" spans="1:19" x14ac:dyDescent="0.3">
      <c r="A678" s="54">
        <v>695</v>
      </c>
      <c r="B678" s="35" t="s">
        <v>2445</v>
      </c>
      <c r="C678" s="35" t="s">
        <v>1251</v>
      </c>
      <c r="D678" s="35" t="s">
        <v>28</v>
      </c>
      <c r="E678" s="35" t="str">
        <f t="shared" si="30"/>
        <v>M</v>
      </c>
      <c r="F678" s="35">
        <v>90</v>
      </c>
      <c r="G678" s="35" t="s">
        <v>2446</v>
      </c>
      <c r="H678" s="35" t="s">
        <v>2447</v>
      </c>
      <c r="I678" s="35" t="s">
        <v>1869</v>
      </c>
      <c r="J678" s="48">
        <v>44175</v>
      </c>
      <c r="K678" s="35">
        <v>20</v>
      </c>
      <c r="L678" s="49" t="s">
        <v>20</v>
      </c>
      <c r="M678" s="50" t="str">
        <f>VLOOKUP(Table6[[#This Row],[Product]],Table3[],2)</f>
        <v>Hyperwotsit</v>
      </c>
      <c r="N678" s="50" t="str">
        <f t="shared" si="31"/>
        <v>Dec</v>
      </c>
      <c r="O678" s="56">
        <f t="shared" si="32"/>
        <v>2020</v>
      </c>
      <c r="P678" s="51">
        <f>VLOOKUP(Table6[[#This Row],[Product]],Table3[],3)</f>
        <v>2.0099999999999998</v>
      </c>
      <c r="Q678" s="35">
        <f>VLOOKUP(Table6[[#This Row],[Product]],Table3[],4)</f>
        <v>20</v>
      </c>
      <c r="R678" s="35">
        <f>Table6[[#This Row],[Quantity]]*Table6[[#This Row],[Case]]</f>
        <v>400</v>
      </c>
      <c r="S678" s="35">
        <f>Table6[[#This Row],[Total Sales]]*Table6[[#This Row],[Cost]]</f>
        <v>803.99999999999989</v>
      </c>
    </row>
    <row r="679" spans="1:19" x14ac:dyDescent="0.3">
      <c r="A679" s="54">
        <v>696</v>
      </c>
      <c r="B679" s="35" t="s">
        <v>2448</v>
      </c>
      <c r="C679" s="35" t="s">
        <v>2449</v>
      </c>
      <c r="D679" s="35" t="s">
        <v>28</v>
      </c>
      <c r="E679" s="35" t="str">
        <f t="shared" si="30"/>
        <v>M</v>
      </c>
      <c r="F679" s="35">
        <v>30</v>
      </c>
      <c r="G679" s="35" t="s">
        <v>2450</v>
      </c>
      <c r="H679" s="35" t="s">
        <v>1845</v>
      </c>
      <c r="I679" s="35" t="s">
        <v>294</v>
      </c>
      <c r="J679" s="48" t="s">
        <v>13747</v>
      </c>
      <c r="K679" s="35">
        <v>31</v>
      </c>
      <c r="L679" s="49" t="s">
        <v>101</v>
      </c>
      <c r="M679" s="50" t="str">
        <f>VLOOKUP(Table6[[#This Row],[Product]],Table3[],2)</f>
        <v>Superwossname</v>
      </c>
      <c r="N679" s="50" t="str">
        <f t="shared" si="31"/>
        <v>Nov</v>
      </c>
      <c r="O679" s="56">
        <f t="shared" si="32"/>
        <v>2021</v>
      </c>
      <c r="P679" s="51">
        <f>VLOOKUP(Table6[[#This Row],[Product]],Table3[],3)</f>
        <v>3.49</v>
      </c>
      <c r="Q679" s="35">
        <f>VLOOKUP(Table6[[#This Row],[Product]],Table3[],4)</f>
        <v>20</v>
      </c>
      <c r="R679" s="35">
        <f>Table6[[#This Row],[Quantity]]*Table6[[#This Row],[Case]]</f>
        <v>620</v>
      </c>
      <c r="S679" s="35">
        <f>Table6[[#This Row],[Total Sales]]*Table6[[#This Row],[Cost]]</f>
        <v>2163.8000000000002</v>
      </c>
    </row>
    <row r="680" spans="1:19" x14ac:dyDescent="0.3">
      <c r="A680" s="54">
        <v>697</v>
      </c>
      <c r="B680" s="35" t="s">
        <v>2206</v>
      </c>
      <c r="C680" s="35" t="s">
        <v>2451</v>
      </c>
      <c r="D680" s="35" t="s">
        <v>28</v>
      </c>
      <c r="E680" s="35" t="str">
        <f t="shared" si="30"/>
        <v>M</v>
      </c>
      <c r="F680" s="35">
        <v>90</v>
      </c>
      <c r="G680" s="35" t="s">
        <v>2450</v>
      </c>
      <c r="H680" s="35" t="s">
        <v>275</v>
      </c>
      <c r="I680" s="35" t="s">
        <v>32</v>
      </c>
      <c r="J680" s="48">
        <v>44322</v>
      </c>
      <c r="K680" s="35">
        <v>18</v>
      </c>
      <c r="L680" s="49" t="s">
        <v>33</v>
      </c>
      <c r="M680" s="50" t="str">
        <f>VLOOKUP(Table6[[#This Row],[Product]],Table3[],2)</f>
        <v>Megawidget L</v>
      </c>
      <c r="N680" s="50" t="str">
        <f t="shared" si="31"/>
        <v>May</v>
      </c>
      <c r="O680" s="56">
        <f t="shared" si="32"/>
        <v>2021</v>
      </c>
      <c r="P680" s="51">
        <f>VLOOKUP(Table6[[#This Row],[Product]],Table3[],3)</f>
        <v>1.79</v>
      </c>
      <c r="Q680" s="35">
        <f>VLOOKUP(Table6[[#This Row],[Product]],Table3[],4)</f>
        <v>24</v>
      </c>
      <c r="R680" s="35">
        <f>Table6[[#This Row],[Quantity]]*Table6[[#This Row],[Case]]</f>
        <v>432</v>
      </c>
      <c r="S680" s="35">
        <f>Table6[[#This Row],[Total Sales]]*Table6[[#This Row],[Cost]]</f>
        <v>773.28</v>
      </c>
    </row>
    <row r="681" spans="1:19" x14ac:dyDescent="0.3">
      <c r="A681" s="54">
        <v>698</v>
      </c>
      <c r="B681" s="35" t="s">
        <v>2452</v>
      </c>
      <c r="C681" s="35" t="s">
        <v>2453</v>
      </c>
      <c r="D681" s="35" t="s">
        <v>15</v>
      </c>
      <c r="E681" s="35" t="str">
        <f t="shared" si="30"/>
        <v>F</v>
      </c>
      <c r="F681" s="35">
        <v>90</v>
      </c>
      <c r="G681" s="35" t="s">
        <v>2454</v>
      </c>
      <c r="H681" s="35" t="s">
        <v>2336</v>
      </c>
      <c r="I681" s="35" t="s">
        <v>32</v>
      </c>
      <c r="J681" s="48" t="s">
        <v>13877</v>
      </c>
      <c r="K681" s="35">
        <v>10</v>
      </c>
      <c r="L681" s="49" t="s">
        <v>54</v>
      </c>
      <c r="M681" s="50" t="str">
        <f>VLOOKUP(Table6[[#This Row],[Product]],Table3[],2)</f>
        <v>Megawidget S</v>
      </c>
      <c r="N681" s="50" t="str">
        <f t="shared" si="31"/>
        <v>Feb</v>
      </c>
      <c r="O681" s="56">
        <f t="shared" si="32"/>
        <v>2022</v>
      </c>
      <c r="P681" s="51">
        <f>VLOOKUP(Table6[[#This Row],[Product]],Table3[],3)</f>
        <v>0.69</v>
      </c>
      <c r="Q681" s="35">
        <f>VLOOKUP(Table6[[#This Row],[Product]],Table3[],4)</f>
        <v>24</v>
      </c>
      <c r="R681" s="35">
        <f>Table6[[#This Row],[Quantity]]*Table6[[#This Row],[Case]]</f>
        <v>240</v>
      </c>
      <c r="S681" s="35">
        <f>Table6[[#This Row],[Total Sales]]*Table6[[#This Row],[Cost]]</f>
        <v>165.6</v>
      </c>
    </row>
    <row r="682" spans="1:19" x14ac:dyDescent="0.3">
      <c r="A682" s="54">
        <v>699</v>
      </c>
      <c r="B682" s="35" t="s">
        <v>2455</v>
      </c>
      <c r="C682" s="35" t="s">
        <v>1710</v>
      </c>
      <c r="D682" s="35" t="s">
        <v>51</v>
      </c>
      <c r="E682" s="35" t="str">
        <f t="shared" si="30"/>
        <v>F</v>
      </c>
      <c r="F682" s="35">
        <v>30</v>
      </c>
      <c r="G682" s="35" t="s">
        <v>2456</v>
      </c>
      <c r="H682" s="35" t="s">
        <v>641</v>
      </c>
      <c r="I682" s="35" t="s">
        <v>294</v>
      </c>
      <c r="J682" s="48" t="s">
        <v>13916</v>
      </c>
      <c r="K682" s="35">
        <v>17</v>
      </c>
      <c r="L682" s="49" t="s">
        <v>80</v>
      </c>
      <c r="M682" s="50" t="str">
        <f>VLOOKUP(Table6[[#This Row],[Product]],Table3[],2)</f>
        <v>Ultrathing V2</v>
      </c>
      <c r="N682" s="50" t="str">
        <f t="shared" si="31"/>
        <v>Dec</v>
      </c>
      <c r="O682" s="56">
        <f t="shared" si="32"/>
        <v>2022</v>
      </c>
      <c r="P682" s="51">
        <f>VLOOKUP(Table6[[#This Row],[Product]],Table3[],3)</f>
        <v>2.95</v>
      </c>
      <c r="Q682" s="35">
        <f>VLOOKUP(Table6[[#This Row],[Product]],Table3[],4)</f>
        <v>20</v>
      </c>
      <c r="R682" s="35">
        <f>Table6[[#This Row],[Quantity]]*Table6[[#This Row],[Case]]</f>
        <v>340</v>
      </c>
      <c r="S682" s="35">
        <f>Table6[[#This Row],[Total Sales]]*Table6[[#This Row],[Cost]]</f>
        <v>1003.0000000000001</v>
      </c>
    </row>
    <row r="683" spans="1:19" x14ac:dyDescent="0.3">
      <c r="A683" s="54">
        <v>700</v>
      </c>
      <c r="B683" s="35" t="s">
        <v>2457</v>
      </c>
      <c r="C683" s="35" t="s">
        <v>2458</v>
      </c>
      <c r="D683" s="35" t="s">
        <v>51</v>
      </c>
      <c r="E683" s="35" t="str">
        <f t="shared" si="30"/>
        <v>F</v>
      </c>
      <c r="F683" s="35">
        <v>30</v>
      </c>
      <c r="G683" s="35" t="s">
        <v>2459</v>
      </c>
      <c r="H683" s="35" t="s">
        <v>346</v>
      </c>
      <c r="I683" s="35" t="s">
        <v>32</v>
      </c>
      <c r="J683" s="48">
        <v>43985</v>
      </c>
      <c r="K683" s="35">
        <v>44</v>
      </c>
      <c r="L683" s="49" t="s">
        <v>70</v>
      </c>
      <c r="M683" s="50" t="str">
        <f>VLOOKUP(Table6[[#This Row],[Product]],Table3[],2)</f>
        <v>Megawidget M</v>
      </c>
      <c r="N683" s="50" t="str">
        <f t="shared" si="31"/>
        <v>Jun</v>
      </c>
      <c r="O683" s="56">
        <f t="shared" si="32"/>
        <v>2020</v>
      </c>
      <c r="P683" s="51">
        <f>VLOOKUP(Table6[[#This Row],[Product]],Table3[],3)</f>
        <v>1.29</v>
      </c>
      <c r="Q683" s="35">
        <f>VLOOKUP(Table6[[#This Row],[Product]],Table3[],4)</f>
        <v>24</v>
      </c>
      <c r="R683" s="35">
        <f>Table6[[#This Row],[Quantity]]*Table6[[#This Row],[Case]]</f>
        <v>1056</v>
      </c>
      <c r="S683" s="35">
        <f>Table6[[#This Row],[Total Sales]]*Table6[[#This Row],[Cost]]</f>
        <v>1362.24</v>
      </c>
    </row>
    <row r="684" spans="1:19" x14ac:dyDescent="0.3">
      <c r="A684" s="54">
        <v>701</v>
      </c>
      <c r="B684" s="35" t="s">
        <v>2460</v>
      </c>
      <c r="C684" s="35" t="s">
        <v>2461</v>
      </c>
      <c r="D684" s="35" t="s">
        <v>51</v>
      </c>
      <c r="E684" s="35" t="str">
        <f t="shared" si="30"/>
        <v>F</v>
      </c>
      <c r="F684" s="35">
        <v>90</v>
      </c>
      <c r="G684" s="35" t="s">
        <v>2462</v>
      </c>
      <c r="H684" s="35" t="s">
        <v>2049</v>
      </c>
      <c r="I684" s="35" t="s">
        <v>32</v>
      </c>
      <c r="J684" s="48" t="s">
        <v>13692</v>
      </c>
      <c r="K684" s="35">
        <v>53</v>
      </c>
      <c r="L684" s="49" t="s">
        <v>39</v>
      </c>
      <c r="M684" s="50" t="str">
        <f>VLOOKUP(Table6[[#This Row],[Product]],Table3[],2)</f>
        <v>Ultrathing V1</v>
      </c>
      <c r="N684" s="50" t="str">
        <f t="shared" si="31"/>
        <v>Nov</v>
      </c>
      <c r="O684" s="56">
        <f t="shared" si="32"/>
        <v>2022</v>
      </c>
      <c r="P684" s="51">
        <f>VLOOKUP(Table6[[#This Row],[Product]],Table3[],3)</f>
        <v>1.79</v>
      </c>
      <c r="Q684" s="35">
        <f>VLOOKUP(Table6[[#This Row],[Product]],Table3[],4)</f>
        <v>17</v>
      </c>
      <c r="R684" s="35">
        <f>Table6[[#This Row],[Quantity]]*Table6[[#This Row],[Case]]</f>
        <v>901</v>
      </c>
      <c r="S684" s="35">
        <f>Table6[[#This Row],[Total Sales]]*Table6[[#This Row],[Cost]]</f>
        <v>1612.79</v>
      </c>
    </row>
    <row r="685" spans="1:19" x14ac:dyDescent="0.3">
      <c r="A685" s="54">
        <v>702</v>
      </c>
      <c r="B685" s="35" t="s">
        <v>2463</v>
      </c>
      <c r="C685" s="35" t="s">
        <v>1573</v>
      </c>
      <c r="D685" s="35" t="s">
        <v>15</v>
      </c>
      <c r="E685" s="35" t="str">
        <f t="shared" si="30"/>
        <v>F</v>
      </c>
      <c r="F685" s="35">
        <v>60</v>
      </c>
      <c r="G685" s="35" t="s">
        <v>2464</v>
      </c>
      <c r="H685" s="35" t="s">
        <v>1845</v>
      </c>
      <c r="I685" s="35" t="s">
        <v>294</v>
      </c>
      <c r="J685" s="48">
        <v>44775</v>
      </c>
      <c r="K685" s="35">
        <v>17</v>
      </c>
      <c r="L685" s="49" t="s">
        <v>54</v>
      </c>
      <c r="M685" s="50" t="str">
        <f>VLOOKUP(Table6[[#This Row],[Product]],Table3[],2)</f>
        <v>Megawidget S</v>
      </c>
      <c r="N685" s="50" t="str">
        <f t="shared" si="31"/>
        <v>Aug</v>
      </c>
      <c r="O685" s="56">
        <f t="shared" si="32"/>
        <v>2022</v>
      </c>
      <c r="P685" s="51">
        <f>VLOOKUP(Table6[[#This Row],[Product]],Table3[],3)</f>
        <v>0.69</v>
      </c>
      <c r="Q685" s="35">
        <f>VLOOKUP(Table6[[#This Row],[Product]],Table3[],4)</f>
        <v>24</v>
      </c>
      <c r="R685" s="35">
        <f>Table6[[#This Row],[Quantity]]*Table6[[#This Row],[Case]]</f>
        <v>408</v>
      </c>
      <c r="S685" s="35">
        <f>Table6[[#This Row],[Total Sales]]*Table6[[#This Row],[Cost]]</f>
        <v>281.52</v>
      </c>
    </row>
    <row r="686" spans="1:19" x14ac:dyDescent="0.3">
      <c r="A686" s="54">
        <v>703</v>
      </c>
      <c r="B686" s="35" t="s">
        <v>2465</v>
      </c>
      <c r="C686" s="35" t="s">
        <v>653</v>
      </c>
      <c r="D686" s="35" t="s">
        <v>51</v>
      </c>
      <c r="E686" s="35" t="str">
        <f t="shared" si="30"/>
        <v>F</v>
      </c>
      <c r="F686" s="35">
        <v>90</v>
      </c>
      <c r="G686" s="35" t="s">
        <v>2466</v>
      </c>
      <c r="H686" s="35" t="s">
        <v>641</v>
      </c>
      <c r="I686" s="35" t="s">
        <v>294</v>
      </c>
      <c r="J686" s="48" t="s">
        <v>13886</v>
      </c>
      <c r="K686" s="35">
        <v>70</v>
      </c>
      <c r="L686" s="49" t="s">
        <v>20</v>
      </c>
      <c r="M686" s="50" t="str">
        <f>VLOOKUP(Table6[[#This Row],[Product]],Table3[],2)</f>
        <v>Hyperwotsit</v>
      </c>
      <c r="N686" s="50" t="str">
        <f t="shared" si="31"/>
        <v>Feb</v>
      </c>
      <c r="O686" s="56">
        <f t="shared" si="32"/>
        <v>2020</v>
      </c>
      <c r="P686" s="51">
        <f>VLOOKUP(Table6[[#This Row],[Product]],Table3[],3)</f>
        <v>2.0099999999999998</v>
      </c>
      <c r="Q686" s="35">
        <f>VLOOKUP(Table6[[#This Row],[Product]],Table3[],4)</f>
        <v>20</v>
      </c>
      <c r="R686" s="35">
        <f>Table6[[#This Row],[Quantity]]*Table6[[#This Row],[Case]]</f>
        <v>1400</v>
      </c>
      <c r="S686" s="35">
        <f>Table6[[#This Row],[Total Sales]]*Table6[[#This Row],[Cost]]</f>
        <v>2813.9999999999995</v>
      </c>
    </row>
    <row r="687" spans="1:19" x14ac:dyDescent="0.3">
      <c r="A687" s="54">
        <v>704</v>
      </c>
      <c r="B687" s="35" t="s">
        <v>200</v>
      </c>
      <c r="C687" s="35" t="s">
        <v>2467</v>
      </c>
      <c r="D687" s="35" t="s">
        <v>15</v>
      </c>
      <c r="E687" s="35" t="str">
        <f t="shared" si="30"/>
        <v>F</v>
      </c>
      <c r="F687" s="35">
        <v>30</v>
      </c>
      <c r="G687" s="35" t="s">
        <v>2468</v>
      </c>
      <c r="H687" s="35" t="s">
        <v>2469</v>
      </c>
      <c r="I687" s="35" t="s">
        <v>32</v>
      </c>
      <c r="J687" s="48">
        <v>44571</v>
      </c>
      <c r="K687" s="35">
        <v>78</v>
      </c>
      <c r="L687" s="49" t="s">
        <v>159</v>
      </c>
      <c r="M687" s="50" t="str">
        <f>VLOOKUP(Table6[[#This Row],[Product]],Table3[],2)</f>
        <v>Ultrathing V3</v>
      </c>
      <c r="N687" s="50" t="str">
        <f t="shared" si="31"/>
        <v>Jan</v>
      </c>
      <c r="O687" s="56">
        <f t="shared" si="32"/>
        <v>2022</v>
      </c>
      <c r="P687" s="51">
        <f>VLOOKUP(Table6[[#This Row],[Product]],Table3[],3)</f>
        <v>3.39</v>
      </c>
      <c r="Q687" s="35">
        <f>VLOOKUP(Table6[[#This Row],[Product]],Table3[],4)</f>
        <v>24</v>
      </c>
      <c r="R687" s="35">
        <f>Table6[[#This Row],[Quantity]]*Table6[[#This Row],[Case]]</f>
        <v>1872</v>
      </c>
      <c r="S687" s="35">
        <f>Table6[[#This Row],[Total Sales]]*Table6[[#This Row],[Cost]]</f>
        <v>6346.08</v>
      </c>
    </row>
    <row r="688" spans="1:19" x14ac:dyDescent="0.3">
      <c r="A688" s="54">
        <v>705</v>
      </c>
      <c r="B688" s="35" t="s">
        <v>2470</v>
      </c>
      <c r="C688" s="35" t="s">
        <v>2471</v>
      </c>
      <c r="D688" s="35" t="s">
        <v>28</v>
      </c>
      <c r="E688" s="35" t="str">
        <f t="shared" si="30"/>
        <v>M</v>
      </c>
      <c r="F688" s="35">
        <v>90</v>
      </c>
      <c r="G688" s="35" t="s">
        <v>2472</v>
      </c>
      <c r="H688" s="35" t="s">
        <v>123</v>
      </c>
      <c r="I688" s="35" t="s">
        <v>124</v>
      </c>
      <c r="J688" s="48">
        <v>44420</v>
      </c>
      <c r="K688" s="35">
        <v>47</v>
      </c>
      <c r="L688" s="49" t="s">
        <v>70</v>
      </c>
      <c r="M688" s="50" t="str">
        <f>VLOOKUP(Table6[[#This Row],[Product]],Table3[],2)</f>
        <v>Megawidget M</v>
      </c>
      <c r="N688" s="50" t="str">
        <f t="shared" si="31"/>
        <v>Aug</v>
      </c>
      <c r="O688" s="56">
        <f t="shared" si="32"/>
        <v>2021</v>
      </c>
      <c r="P688" s="51">
        <f>VLOOKUP(Table6[[#This Row],[Product]],Table3[],3)</f>
        <v>1.29</v>
      </c>
      <c r="Q688" s="35">
        <f>VLOOKUP(Table6[[#This Row],[Product]],Table3[],4)</f>
        <v>24</v>
      </c>
      <c r="R688" s="35">
        <f>Table6[[#This Row],[Quantity]]*Table6[[#This Row],[Case]]</f>
        <v>1128</v>
      </c>
      <c r="S688" s="35">
        <f>Table6[[#This Row],[Total Sales]]*Table6[[#This Row],[Cost]]</f>
        <v>1455.1200000000001</v>
      </c>
    </row>
    <row r="689" spans="1:19" x14ac:dyDescent="0.3">
      <c r="A689" s="54">
        <v>706</v>
      </c>
      <c r="B689" s="35" t="s">
        <v>2473</v>
      </c>
      <c r="C689" s="35" t="s">
        <v>2474</v>
      </c>
      <c r="D689" s="35" t="s">
        <v>51</v>
      </c>
      <c r="E689" s="35" t="str">
        <f t="shared" si="30"/>
        <v>F</v>
      </c>
      <c r="F689" s="35">
        <v>90</v>
      </c>
      <c r="G689" s="35" t="s">
        <v>2475</v>
      </c>
      <c r="H689" s="35" t="s">
        <v>2476</v>
      </c>
      <c r="I689" s="35" t="s">
        <v>38</v>
      </c>
      <c r="J689" s="48" t="s">
        <v>13917</v>
      </c>
      <c r="K689" s="35">
        <v>87</v>
      </c>
      <c r="L689" s="49" t="s">
        <v>20</v>
      </c>
      <c r="M689" s="50" t="str">
        <f>VLOOKUP(Table6[[#This Row],[Product]],Table3[],2)</f>
        <v>Hyperwotsit</v>
      </c>
      <c r="N689" s="50" t="str">
        <f t="shared" si="31"/>
        <v>Apr</v>
      </c>
      <c r="O689" s="56">
        <f t="shared" si="32"/>
        <v>2022</v>
      </c>
      <c r="P689" s="51">
        <f>VLOOKUP(Table6[[#This Row],[Product]],Table3[],3)</f>
        <v>2.0099999999999998</v>
      </c>
      <c r="Q689" s="35">
        <f>VLOOKUP(Table6[[#This Row],[Product]],Table3[],4)</f>
        <v>20</v>
      </c>
      <c r="R689" s="35">
        <f>Table6[[#This Row],[Quantity]]*Table6[[#This Row],[Case]]</f>
        <v>1740</v>
      </c>
      <c r="S689" s="35">
        <f>Table6[[#This Row],[Total Sales]]*Table6[[#This Row],[Cost]]</f>
        <v>3497.3999999999996</v>
      </c>
    </row>
    <row r="690" spans="1:19" x14ac:dyDescent="0.3">
      <c r="A690" s="54">
        <v>707</v>
      </c>
      <c r="B690" s="35" t="s">
        <v>2477</v>
      </c>
      <c r="C690" s="35" t="s">
        <v>1979</v>
      </c>
      <c r="D690" s="35" t="s">
        <v>28</v>
      </c>
      <c r="E690" s="35" t="str">
        <f t="shared" si="30"/>
        <v>M</v>
      </c>
      <c r="F690" s="35">
        <v>90</v>
      </c>
      <c r="G690" s="35" t="s">
        <v>2478</v>
      </c>
      <c r="H690" s="35" t="s">
        <v>2479</v>
      </c>
      <c r="I690" s="35" t="s">
        <v>1233</v>
      </c>
      <c r="J690" s="48" t="s">
        <v>13906</v>
      </c>
      <c r="K690" s="35">
        <v>88</v>
      </c>
      <c r="L690" s="49" t="s">
        <v>39</v>
      </c>
      <c r="M690" s="50" t="str">
        <f>VLOOKUP(Table6[[#This Row],[Product]],Table3[],2)</f>
        <v>Ultrathing V1</v>
      </c>
      <c r="N690" s="50" t="str">
        <f t="shared" si="31"/>
        <v>Aug</v>
      </c>
      <c r="O690" s="56">
        <f t="shared" si="32"/>
        <v>2021</v>
      </c>
      <c r="P690" s="51">
        <f>VLOOKUP(Table6[[#This Row],[Product]],Table3[],3)</f>
        <v>1.79</v>
      </c>
      <c r="Q690" s="35">
        <f>VLOOKUP(Table6[[#This Row],[Product]],Table3[],4)</f>
        <v>17</v>
      </c>
      <c r="R690" s="35">
        <f>Table6[[#This Row],[Quantity]]*Table6[[#This Row],[Case]]</f>
        <v>1496</v>
      </c>
      <c r="S690" s="35">
        <f>Table6[[#This Row],[Total Sales]]*Table6[[#This Row],[Cost]]</f>
        <v>2677.84</v>
      </c>
    </row>
    <row r="691" spans="1:19" x14ac:dyDescent="0.3">
      <c r="A691" s="54">
        <v>708</v>
      </c>
      <c r="B691" s="35" t="s">
        <v>2480</v>
      </c>
      <c r="C691" s="35" t="s">
        <v>2174</v>
      </c>
      <c r="D691" s="35" t="s">
        <v>28</v>
      </c>
      <c r="E691" s="35" t="str">
        <f t="shared" si="30"/>
        <v>M</v>
      </c>
      <c r="F691" s="35">
        <v>90</v>
      </c>
      <c r="G691" s="35" t="s">
        <v>2478</v>
      </c>
      <c r="H691" s="35" t="s">
        <v>641</v>
      </c>
      <c r="I691" s="35" t="s">
        <v>294</v>
      </c>
      <c r="J691" s="48">
        <v>44691</v>
      </c>
      <c r="K691" s="35">
        <v>100</v>
      </c>
      <c r="L691" s="49" t="s">
        <v>54</v>
      </c>
      <c r="M691" s="50" t="str">
        <f>VLOOKUP(Table6[[#This Row],[Product]],Table3[],2)</f>
        <v>Megawidget S</v>
      </c>
      <c r="N691" s="50" t="str">
        <f t="shared" si="31"/>
        <v>May</v>
      </c>
      <c r="O691" s="56">
        <f t="shared" si="32"/>
        <v>2022</v>
      </c>
      <c r="P691" s="51">
        <f>VLOOKUP(Table6[[#This Row],[Product]],Table3[],3)</f>
        <v>0.69</v>
      </c>
      <c r="Q691" s="35">
        <f>VLOOKUP(Table6[[#This Row],[Product]],Table3[],4)</f>
        <v>24</v>
      </c>
      <c r="R691" s="35">
        <f>Table6[[#This Row],[Quantity]]*Table6[[#This Row],[Case]]</f>
        <v>2400</v>
      </c>
      <c r="S691" s="35">
        <f>Table6[[#This Row],[Total Sales]]*Table6[[#This Row],[Cost]]</f>
        <v>1655.9999999999998</v>
      </c>
    </row>
    <row r="692" spans="1:19" x14ac:dyDescent="0.3">
      <c r="A692" s="54">
        <v>709</v>
      </c>
      <c r="B692" s="35" t="s">
        <v>2481</v>
      </c>
      <c r="C692" s="35" t="s">
        <v>580</v>
      </c>
      <c r="D692" s="35" t="s">
        <v>51</v>
      </c>
      <c r="E692" s="35" t="str">
        <f t="shared" si="30"/>
        <v>F</v>
      </c>
      <c r="F692" s="35">
        <v>90</v>
      </c>
      <c r="G692" s="35" t="s">
        <v>2482</v>
      </c>
      <c r="H692" s="35" t="s">
        <v>2483</v>
      </c>
      <c r="I692" s="35" t="s">
        <v>1199</v>
      </c>
      <c r="J692" s="48" t="s">
        <v>13918</v>
      </c>
      <c r="K692" s="35">
        <v>35</v>
      </c>
      <c r="L692" s="49" t="s">
        <v>70</v>
      </c>
      <c r="M692" s="50" t="str">
        <f>VLOOKUP(Table6[[#This Row],[Product]],Table3[],2)</f>
        <v>Megawidget M</v>
      </c>
      <c r="N692" s="50" t="str">
        <f t="shared" si="31"/>
        <v>Aug</v>
      </c>
      <c r="O692" s="56">
        <f t="shared" si="32"/>
        <v>2021</v>
      </c>
      <c r="P692" s="51">
        <f>VLOOKUP(Table6[[#This Row],[Product]],Table3[],3)</f>
        <v>1.29</v>
      </c>
      <c r="Q692" s="35">
        <f>VLOOKUP(Table6[[#This Row],[Product]],Table3[],4)</f>
        <v>24</v>
      </c>
      <c r="R692" s="35">
        <f>Table6[[#This Row],[Quantity]]*Table6[[#This Row],[Case]]</f>
        <v>840</v>
      </c>
      <c r="S692" s="35">
        <f>Table6[[#This Row],[Total Sales]]*Table6[[#This Row],[Cost]]</f>
        <v>1083.6000000000001</v>
      </c>
    </row>
    <row r="693" spans="1:19" x14ac:dyDescent="0.3">
      <c r="A693" s="54">
        <v>710</v>
      </c>
      <c r="B693" s="35" t="s">
        <v>2484</v>
      </c>
      <c r="C693" s="35" t="s">
        <v>2485</v>
      </c>
      <c r="D693" s="35" t="s">
        <v>15</v>
      </c>
      <c r="E693" s="35" t="str">
        <f t="shared" si="30"/>
        <v>F</v>
      </c>
      <c r="F693" s="35">
        <v>30</v>
      </c>
      <c r="G693" s="35" t="s">
        <v>14294</v>
      </c>
      <c r="H693" s="35" t="s">
        <v>1712</v>
      </c>
      <c r="I693" s="35" t="s">
        <v>187</v>
      </c>
      <c r="J693" s="48" t="s">
        <v>13860</v>
      </c>
      <c r="K693" s="35">
        <v>45</v>
      </c>
      <c r="L693" s="49" t="s">
        <v>64</v>
      </c>
      <c r="M693" s="50" t="str">
        <f>VLOOKUP(Table6[[#This Row],[Product]],Table3[],2)</f>
        <v>Ultrathing V4</v>
      </c>
      <c r="N693" s="50" t="str">
        <f t="shared" si="31"/>
        <v>May</v>
      </c>
      <c r="O693" s="56">
        <f t="shared" si="32"/>
        <v>2021</v>
      </c>
      <c r="P693" s="51">
        <f>VLOOKUP(Table6[[#This Row],[Product]],Table3[],3)</f>
        <v>3.99</v>
      </c>
      <c r="Q693" s="35">
        <f>VLOOKUP(Table6[[#This Row],[Product]],Table3[],4)</f>
        <v>24</v>
      </c>
      <c r="R693" s="35">
        <f>Table6[[#This Row],[Quantity]]*Table6[[#This Row],[Case]]</f>
        <v>1080</v>
      </c>
      <c r="S693" s="35">
        <f>Table6[[#This Row],[Total Sales]]*Table6[[#This Row],[Cost]]</f>
        <v>4309.2</v>
      </c>
    </row>
    <row r="694" spans="1:19" x14ac:dyDescent="0.3">
      <c r="A694" s="54">
        <v>711</v>
      </c>
      <c r="B694" s="35" t="s">
        <v>2487</v>
      </c>
      <c r="C694" s="35" t="s">
        <v>2488</v>
      </c>
      <c r="D694" s="35" t="s">
        <v>41</v>
      </c>
      <c r="E694" s="35" t="str">
        <f t="shared" si="30"/>
        <v>F</v>
      </c>
      <c r="F694" s="35">
        <v>60</v>
      </c>
      <c r="G694" s="35" t="s">
        <v>2489</v>
      </c>
      <c r="H694" s="35" t="s">
        <v>2490</v>
      </c>
      <c r="I694" s="35" t="s">
        <v>32</v>
      </c>
      <c r="J694" s="48">
        <v>44783</v>
      </c>
      <c r="K694" s="35">
        <v>68</v>
      </c>
      <c r="L694" s="49" t="s">
        <v>54</v>
      </c>
      <c r="M694" s="50" t="str">
        <f>VLOOKUP(Table6[[#This Row],[Product]],Table3[],2)</f>
        <v>Megawidget S</v>
      </c>
      <c r="N694" s="50" t="str">
        <f t="shared" si="31"/>
        <v>Aug</v>
      </c>
      <c r="O694" s="56">
        <f t="shared" si="32"/>
        <v>2022</v>
      </c>
      <c r="P694" s="51">
        <f>VLOOKUP(Table6[[#This Row],[Product]],Table3[],3)</f>
        <v>0.69</v>
      </c>
      <c r="Q694" s="35">
        <f>VLOOKUP(Table6[[#This Row],[Product]],Table3[],4)</f>
        <v>24</v>
      </c>
      <c r="R694" s="35">
        <f>Table6[[#This Row],[Quantity]]*Table6[[#This Row],[Case]]</f>
        <v>1632</v>
      </c>
      <c r="S694" s="35">
        <f>Table6[[#This Row],[Total Sales]]*Table6[[#This Row],[Cost]]</f>
        <v>1126.08</v>
      </c>
    </row>
    <row r="695" spans="1:19" x14ac:dyDescent="0.3">
      <c r="A695" s="54">
        <v>712</v>
      </c>
      <c r="B695" s="35" t="s">
        <v>2491</v>
      </c>
      <c r="C695" s="35" t="s">
        <v>2492</v>
      </c>
      <c r="D695" s="35" t="s">
        <v>28</v>
      </c>
      <c r="E695" s="35" t="str">
        <f t="shared" si="30"/>
        <v>M</v>
      </c>
      <c r="F695" s="35">
        <v>60</v>
      </c>
      <c r="G695" s="35" t="s">
        <v>2493</v>
      </c>
      <c r="H695" s="35" t="s">
        <v>2494</v>
      </c>
      <c r="I695" s="35" t="s">
        <v>25</v>
      </c>
      <c r="J695" s="48" t="s">
        <v>13919</v>
      </c>
      <c r="K695" s="35">
        <v>73</v>
      </c>
      <c r="L695" s="49" t="s">
        <v>80</v>
      </c>
      <c r="M695" s="50" t="str">
        <f>VLOOKUP(Table6[[#This Row],[Product]],Table3[],2)</f>
        <v>Ultrathing V2</v>
      </c>
      <c r="N695" s="50" t="str">
        <f t="shared" si="31"/>
        <v>Feb</v>
      </c>
      <c r="O695" s="56">
        <f t="shared" si="32"/>
        <v>2022</v>
      </c>
      <c r="P695" s="51">
        <f>VLOOKUP(Table6[[#This Row],[Product]],Table3[],3)</f>
        <v>2.95</v>
      </c>
      <c r="Q695" s="35">
        <f>VLOOKUP(Table6[[#This Row],[Product]],Table3[],4)</f>
        <v>20</v>
      </c>
      <c r="R695" s="35">
        <f>Table6[[#This Row],[Quantity]]*Table6[[#This Row],[Case]]</f>
        <v>1460</v>
      </c>
      <c r="S695" s="35">
        <f>Table6[[#This Row],[Total Sales]]*Table6[[#This Row],[Cost]]</f>
        <v>4307</v>
      </c>
    </row>
    <row r="696" spans="1:19" x14ac:dyDescent="0.3">
      <c r="A696" s="54">
        <v>713</v>
      </c>
      <c r="B696" s="35" t="s">
        <v>2495</v>
      </c>
      <c r="C696" s="35" t="s">
        <v>2496</v>
      </c>
      <c r="D696" s="35" t="s">
        <v>28</v>
      </c>
      <c r="E696" s="35" t="str">
        <f t="shared" si="30"/>
        <v>M</v>
      </c>
      <c r="F696" s="35">
        <v>90</v>
      </c>
      <c r="G696" s="35" t="s">
        <v>2497</v>
      </c>
      <c r="H696" s="35" t="s">
        <v>2498</v>
      </c>
      <c r="I696" s="35" t="s">
        <v>913</v>
      </c>
      <c r="J696" s="48">
        <v>44567</v>
      </c>
      <c r="K696" s="35">
        <v>12</v>
      </c>
      <c r="L696" s="49" t="s">
        <v>101</v>
      </c>
      <c r="M696" s="50" t="str">
        <f>VLOOKUP(Table6[[#This Row],[Product]],Table3[],2)</f>
        <v>Superwossname</v>
      </c>
      <c r="N696" s="50" t="str">
        <f t="shared" si="31"/>
        <v>Jan</v>
      </c>
      <c r="O696" s="56">
        <f t="shared" si="32"/>
        <v>2022</v>
      </c>
      <c r="P696" s="51">
        <f>VLOOKUP(Table6[[#This Row],[Product]],Table3[],3)</f>
        <v>3.49</v>
      </c>
      <c r="Q696" s="35">
        <f>VLOOKUP(Table6[[#This Row],[Product]],Table3[],4)</f>
        <v>20</v>
      </c>
      <c r="R696" s="35">
        <f>Table6[[#This Row],[Quantity]]*Table6[[#This Row],[Case]]</f>
        <v>240</v>
      </c>
      <c r="S696" s="35">
        <f>Table6[[#This Row],[Total Sales]]*Table6[[#This Row],[Cost]]</f>
        <v>837.6</v>
      </c>
    </row>
    <row r="697" spans="1:19" x14ac:dyDescent="0.3">
      <c r="A697" s="54">
        <v>714</v>
      </c>
      <c r="B697" s="35" t="s">
        <v>794</v>
      </c>
      <c r="C697" s="35" t="s">
        <v>2499</v>
      </c>
      <c r="D697" s="35" t="s">
        <v>15</v>
      </c>
      <c r="E697" s="35" t="str">
        <f t="shared" si="30"/>
        <v>F</v>
      </c>
      <c r="F697" s="35">
        <v>30</v>
      </c>
      <c r="G697" s="35" t="s">
        <v>2500</v>
      </c>
      <c r="H697" s="35" t="s">
        <v>734</v>
      </c>
      <c r="I697" s="35" t="s">
        <v>32</v>
      </c>
      <c r="J697" s="48" t="s">
        <v>13920</v>
      </c>
      <c r="K697" s="35">
        <v>59</v>
      </c>
      <c r="L697" s="49" t="s">
        <v>159</v>
      </c>
      <c r="M697" s="50" t="str">
        <f>VLOOKUP(Table6[[#This Row],[Product]],Table3[],2)</f>
        <v>Ultrathing V3</v>
      </c>
      <c r="N697" s="50" t="str">
        <f t="shared" si="31"/>
        <v>Dec</v>
      </c>
      <c r="O697" s="56">
        <f t="shared" si="32"/>
        <v>2022</v>
      </c>
      <c r="P697" s="51">
        <f>VLOOKUP(Table6[[#This Row],[Product]],Table3[],3)</f>
        <v>3.39</v>
      </c>
      <c r="Q697" s="35">
        <f>VLOOKUP(Table6[[#This Row],[Product]],Table3[],4)</f>
        <v>24</v>
      </c>
      <c r="R697" s="35">
        <f>Table6[[#This Row],[Quantity]]*Table6[[#This Row],[Case]]</f>
        <v>1416</v>
      </c>
      <c r="S697" s="35">
        <f>Table6[[#This Row],[Total Sales]]*Table6[[#This Row],[Cost]]</f>
        <v>4800.24</v>
      </c>
    </row>
    <row r="698" spans="1:19" x14ac:dyDescent="0.3">
      <c r="A698" s="54">
        <v>715</v>
      </c>
      <c r="B698" s="35" t="s">
        <v>2501</v>
      </c>
      <c r="C698" s="35" t="s">
        <v>2071</v>
      </c>
      <c r="D698" s="35" t="s">
        <v>28</v>
      </c>
      <c r="E698" s="35" t="str">
        <f t="shared" si="30"/>
        <v>M</v>
      </c>
      <c r="F698" s="35">
        <v>90</v>
      </c>
      <c r="G698" s="35" t="s">
        <v>2502</v>
      </c>
      <c r="H698" s="35" t="s">
        <v>2503</v>
      </c>
      <c r="I698" s="35" t="s">
        <v>187</v>
      </c>
      <c r="J698" s="48">
        <v>44722</v>
      </c>
      <c r="K698" s="35">
        <v>10</v>
      </c>
      <c r="L698" s="49" t="s">
        <v>39</v>
      </c>
      <c r="M698" s="50" t="str">
        <f>VLOOKUP(Table6[[#This Row],[Product]],Table3[],2)</f>
        <v>Ultrathing V1</v>
      </c>
      <c r="N698" s="50" t="str">
        <f t="shared" si="31"/>
        <v>Jun</v>
      </c>
      <c r="O698" s="56">
        <f t="shared" si="32"/>
        <v>2022</v>
      </c>
      <c r="P698" s="51">
        <f>VLOOKUP(Table6[[#This Row],[Product]],Table3[],3)</f>
        <v>1.79</v>
      </c>
      <c r="Q698" s="35">
        <f>VLOOKUP(Table6[[#This Row],[Product]],Table3[],4)</f>
        <v>17</v>
      </c>
      <c r="R698" s="35">
        <f>Table6[[#This Row],[Quantity]]*Table6[[#This Row],[Case]]</f>
        <v>170</v>
      </c>
      <c r="S698" s="35">
        <f>Table6[[#This Row],[Total Sales]]*Table6[[#This Row],[Cost]]</f>
        <v>304.3</v>
      </c>
    </row>
    <row r="699" spans="1:19" x14ac:dyDescent="0.3">
      <c r="A699" s="54">
        <v>716</v>
      </c>
      <c r="B699" s="35" t="s">
        <v>2504</v>
      </c>
      <c r="C699" s="35" t="s">
        <v>2505</v>
      </c>
      <c r="D699" s="35" t="s">
        <v>51</v>
      </c>
      <c r="E699" s="35" t="str">
        <f t="shared" si="30"/>
        <v>F</v>
      </c>
      <c r="F699" s="35">
        <v>30</v>
      </c>
      <c r="G699" s="35" t="s">
        <v>2502</v>
      </c>
      <c r="H699" s="35" t="s">
        <v>2506</v>
      </c>
      <c r="I699" s="35" t="s">
        <v>32</v>
      </c>
      <c r="J699" s="48" t="s">
        <v>13799</v>
      </c>
      <c r="K699" s="35">
        <v>95</v>
      </c>
      <c r="L699" s="49" t="s">
        <v>64</v>
      </c>
      <c r="M699" s="50" t="str">
        <f>VLOOKUP(Table6[[#This Row],[Product]],Table3[],2)</f>
        <v>Ultrathing V4</v>
      </c>
      <c r="N699" s="50" t="str">
        <f t="shared" si="31"/>
        <v>Oct</v>
      </c>
      <c r="O699" s="56">
        <f t="shared" si="32"/>
        <v>2022</v>
      </c>
      <c r="P699" s="51">
        <f>VLOOKUP(Table6[[#This Row],[Product]],Table3[],3)</f>
        <v>3.99</v>
      </c>
      <c r="Q699" s="35">
        <f>VLOOKUP(Table6[[#This Row],[Product]],Table3[],4)</f>
        <v>24</v>
      </c>
      <c r="R699" s="35">
        <f>Table6[[#This Row],[Quantity]]*Table6[[#This Row],[Case]]</f>
        <v>2280</v>
      </c>
      <c r="S699" s="35">
        <f>Table6[[#This Row],[Total Sales]]*Table6[[#This Row],[Cost]]</f>
        <v>9097.2000000000007</v>
      </c>
    </row>
    <row r="700" spans="1:19" x14ac:dyDescent="0.3">
      <c r="A700" s="54">
        <v>717</v>
      </c>
      <c r="B700" s="35" t="s">
        <v>21</v>
      </c>
      <c r="C700" s="35" t="s">
        <v>2507</v>
      </c>
      <c r="D700" s="35" t="s">
        <v>51</v>
      </c>
      <c r="E700" s="35" t="str">
        <f t="shared" si="30"/>
        <v>F</v>
      </c>
      <c r="F700" s="35">
        <v>90</v>
      </c>
      <c r="G700" s="35" t="s">
        <v>15118</v>
      </c>
      <c r="H700" s="35" t="s">
        <v>2509</v>
      </c>
      <c r="I700" s="35" t="s">
        <v>32</v>
      </c>
      <c r="J700" s="48">
        <v>44197</v>
      </c>
      <c r="K700" s="35">
        <v>71</v>
      </c>
      <c r="L700" s="49" t="s">
        <v>45</v>
      </c>
      <c r="M700" s="50" t="str">
        <f>VLOOKUP(Table6[[#This Row],[Product]],Table3[],2)</f>
        <v>Gigastuff</v>
      </c>
      <c r="N700" s="50" t="str">
        <f t="shared" si="31"/>
        <v>Jan</v>
      </c>
      <c r="O700" s="56">
        <f t="shared" si="32"/>
        <v>2021</v>
      </c>
      <c r="P700" s="51">
        <f>VLOOKUP(Table6[[#This Row],[Product]],Table3[],3)</f>
        <v>1.89</v>
      </c>
      <c r="Q700" s="35">
        <f>VLOOKUP(Table6[[#This Row],[Product]],Table3[],4)</f>
        <v>18</v>
      </c>
      <c r="R700" s="35">
        <f>Table6[[#This Row],[Quantity]]*Table6[[#This Row],[Case]]</f>
        <v>1278</v>
      </c>
      <c r="S700" s="35">
        <f>Table6[[#This Row],[Total Sales]]*Table6[[#This Row],[Cost]]</f>
        <v>2415.42</v>
      </c>
    </row>
    <row r="701" spans="1:19" x14ac:dyDescent="0.3">
      <c r="A701" s="54">
        <v>718</v>
      </c>
      <c r="B701" s="35" t="s">
        <v>2510</v>
      </c>
      <c r="C701" s="35" t="s">
        <v>1380</v>
      </c>
      <c r="D701" s="35" t="s">
        <v>92</v>
      </c>
      <c r="E701" s="35" t="str">
        <f t="shared" si="30"/>
        <v>M/F</v>
      </c>
      <c r="F701" s="35">
        <v>90</v>
      </c>
      <c r="G701" s="35" t="s">
        <v>15119</v>
      </c>
      <c r="H701" s="35" t="s">
        <v>2512</v>
      </c>
      <c r="I701" s="35" t="s">
        <v>32</v>
      </c>
      <c r="J701" s="48" t="s">
        <v>13921</v>
      </c>
      <c r="K701" s="35">
        <v>54</v>
      </c>
      <c r="L701" s="49" t="s">
        <v>64</v>
      </c>
      <c r="M701" s="50" t="str">
        <f>VLOOKUP(Table6[[#This Row],[Product]],Table3[],2)</f>
        <v>Ultrathing V4</v>
      </c>
      <c r="N701" s="50" t="str">
        <f t="shared" si="31"/>
        <v>Aug</v>
      </c>
      <c r="O701" s="56">
        <f t="shared" si="32"/>
        <v>2022</v>
      </c>
      <c r="P701" s="51">
        <f>VLOOKUP(Table6[[#This Row],[Product]],Table3[],3)</f>
        <v>3.99</v>
      </c>
      <c r="Q701" s="35">
        <f>VLOOKUP(Table6[[#This Row],[Product]],Table3[],4)</f>
        <v>24</v>
      </c>
      <c r="R701" s="35">
        <f>Table6[[#This Row],[Quantity]]*Table6[[#This Row],[Case]]</f>
        <v>1296</v>
      </c>
      <c r="S701" s="35">
        <f>Table6[[#This Row],[Total Sales]]*Table6[[#This Row],[Cost]]</f>
        <v>5171.04</v>
      </c>
    </row>
    <row r="702" spans="1:19" x14ac:dyDescent="0.3">
      <c r="A702" s="54">
        <v>719</v>
      </c>
      <c r="B702" s="35" t="s">
        <v>2513</v>
      </c>
      <c r="C702" s="35" t="s">
        <v>1662</v>
      </c>
      <c r="D702" s="35" t="s">
        <v>51</v>
      </c>
      <c r="E702" s="35" t="str">
        <f t="shared" si="30"/>
        <v>F</v>
      </c>
      <c r="F702" s="35">
        <v>30</v>
      </c>
      <c r="G702" s="35" t="s">
        <v>2514</v>
      </c>
      <c r="H702" s="35" t="s">
        <v>698</v>
      </c>
      <c r="I702" s="35" t="s">
        <v>213</v>
      </c>
      <c r="J702" s="48">
        <v>44810</v>
      </c>
      <c r="K702" s="35">
        <v>103</v>
      </c>
      <c r="L702" s="49" t="s">
        <v>45</v>
      </c>
      <c r="M702" s="50" t="str">
        <f>VLOOKUP(Table6[[#This Row],[Product]],Table3[],2)</f>
        <v>Gigastuff</v>
      </c>
      <c r="N702" s="50" t="str">
        <f t="shared" si="31"/>
        <v>Sep</v>
      </c>
      <c r="O702" s="56">
        <f t="shared" si="32"/>
        <v>2022</v>
      </c>
      <c r="P702" s="51">
        <f>VLOOKUP(Table6[[#This Row],[Product]],Table3[],3)</f>
        <v>1.89</v>
      </c>
      <c r="Q702" s="35">
        <f>VLOOKUP(Table6[[#This Row],[Product]],Table3[],4)</f>
        <v>18</v>
      </c>
      <c r="R702" s="35">
        <f>Table6[[#This Row],[Quantity]]*Table6[[#This Row],[Case]]</f>
        <v>1854</v>
      </c>
      <c r="S702" s="35">
        <f>Table6[[#This Row],[Total Sales]]*Table6[[#This Row],[Cost]]</f>
        <v>3504.06</v>
      </c>
    </row>
    <row r="703" spans="1:19" x14ac:dyDescent="0.3">
      <c r="A703" s="54">
        <v>720</v>
      </c>
      <c r="B703" s="35" t="s">
        <v>2364</v>
      </c>
      <c r="C703" s="35" t="s">
        <v>2515</v>
      </c>
      <c r="D703" s="35" t="s">
        <v>28</v>
      </c>
      <c r="E703" s="35" t="str">
        <f t="shared" si="30"/>
        <v>M</v>
      </c>
      <c r="F703" s="35">
        <v>30</v>
      </c>
      <c r="G703" s="35" t="s">
        <v>2514</v>
      </c>
      <c r="H703" s="35" t="s">
        <v>2516</v>
      </c>
      <c r="I703" s="35" t="s">
        <v>32</v>
      </c>
      <c r="J703" s="48">
        <v>44476</v>
      </c>
      <c r="K703" s="35">
        <v>35</v>
      </c>
      <c r="L703" s="49" t="s">
        <v>39</v>
      </c>
      <c r="M703" s="50" t="str">
        <f>VLOOKUP(Table6[[#This Row],[Product]],Table3[],2)</f>
        <v>Ultrathing V1</v>
      </c>
      <c r="N703" s="50" t="str">
        <f t="shared" si="31"/>
        <v>Oct</v>
      </c>
      <c r="O703" s="56">
        <f t="shared" si="32"/>
        <v>2021</v>
      </c>
      <c r="P703" s="51">
        <f>VLOOKUP(Table6[[#This Row],[Product]],Table3[],3)</f>
        <v>1.79</v>
      </c>
      <c r="Q703" s="35">
        <f>VLOOKUP(Table6[[#This Row],[Product]],Table3[],4)</f>
        <v>17</v>
      </c>
      <c r="R703" s="35">
        <f>Table6[[#This Row],[Quantity]]*Table6[[#This Row],[Case]]</f>
        <v>595</v>
      </c>
      <c r="S703" s="35">
        <f>Table6[[#This Row],[Total Sales]]*Table6[[#This Row],[Cost]]</f>
        <v>1065.05</v>
      </c>
    </row>
    <row r="704" spans="1:19" x14ac:dyDescent="0.3">
      <c r="A704" s="54">
        <v>721</v>
      </c>
      <c r="B704" s="35" t="s">
        <v>2517</v>
      </c>
      <c r="C704" s="35" t="s">
        <v>2518</v>
      </c>
      <c r="D704" s="35" t="s">
        <v>15</v>
      </c>
      <c r="E704" s="35" t="str">
        <f t="shared" si="30"/>
        <v>F</v>
      </c>
      <c r="F704" s="35">
        <v>30</v>
      </c>
      <c r="G704" s="35" t="s">
        <v>2519</v>
      </c>
      <c r="H704" s="35" t="s">
        <v>641</v>
      </c>
      <c r="I704" s="35" t="s">
        <v>294</v>
      </c>
      <c r="J704" s="48" t="s">
        <v>13692</v>
      </c>
      <c r="K704" s="35">
        <v>39</v>
      </c>
      <c r="L704" s="49" t="s">
        <v>159</v>
      </c>
      <c r="M704" s="50" t="str">
        <f>VLOOKUP(Table6[[#This Row],[Product]],Table3[],2)</f>
        <v>Ultrathing V3</v>
      </c>
      <c r="N704" s="50" t="str">
        <f t="shared" si="31"/>
        <v>Nov</v>
      </c>
      <c r="O704" s="56">
        <f t="shared" si="32"/>
        <v>2022</v>
      </c>
      <c r="P704" s="51">
        <f>VLOOKUP(Table6[[#This Row],[Product]],Table3[],3)</f>
        <v>3.39</v>
      </c>
      <c r="Q704" s="35">
        <f>VLOOKUP(Table6[[#This Row],[Product]],Table3[],4)</f>
        <v>24</v>
      </c>
      <c r="R704" s="35">
        <f>Table6[[#This Row],[Quantity]]*Table6[[#This Row],[Case]]</f>
        <v>936</v>
      </c>
      <c r="S704" s="35">
        <f>Table6[[#This Row],[Total Sales]]*Table6[[#This Row],[Cost]]</f>
        <v>3173.04</v>
      </c>
    </row>
    <row r="705" spans="1:19" x14ac:dyDescent="0.3">
      <c r="A705" s="54">
        <v>722</v>
      </c>
      <c r="B705" s="35" t="s">
        <v>2520</v>
      </c>
      <c r="C705" s="35" t="s">
        <v>2521</v>
      </c>
      <c r="D705" s="35" t="s">
        <v>28</v>
      </c>
      <c r="E705" s="35" t="str">
        <f t="shared" si="30"/>
        <v>M</v>
      </c>
      <c r="F705" s="35">
        <v>90</v>
      </c>
      <c r="G705" s="35" t="s">
        <v>2522</v>
      </c>
      <c r="H705" s="35" t="s">
        <v>1119</v>
      </c>
      <c r="I705" s="35" t="s">
        <v>240</v>
      </c>
      <c r="J705" s="48" t="s">
        <v>13922</v>
      </c>
      <c r="K705" s="35">
        <v>83</v>
      </c>
      <c r="L705" s="49" t="s">
        <v>70</v>
      </c>
      <c r="M705" s="50" t="str">
        <f>VLOOKUP(Table6[[#This Row],[Product]],Table3[],2)</f>
        <v>Megawidget M</v>
      </c>
      <c r="N705" s="50" t="str">
        <f t="shared" si="31"/>
        <v>Mar</v>
      </c>
      <c r="O705" s="56">
        <f t="shared" si="32"/>
        <v>2022</v>
      </c>
      <c r="P705" s="51">
        <f>VLOOKUP(Table6[[#This Row],[Product]],Table3[],3)</f>
        <v>1.29</v>
      </c>
      <c r="Q705" s="35">
        <f>VLOOKUP(Table6[[#This Row],[Product]],Table3[],4)</f>
        <v>24</v>
      </c>
      <c r="R705" s="35">
        <f>Table6[[#This Row],[Quantity]]*Table6[[#This Row],[Case]]</f>
        <v>1992</v>
      </c>
      <c r="S705" s="35">
        <f>Table6[[#This Row],[Total Sales]]*Table6[[#This Row],[Cost]]</f>
        <v>2569.6800000000003</v>
      </c>
    </row>
    <row r="706" spans="1:19" x14ac:dyDescent="0.3">
      <c r="A706" s="54">
        <v>723</v>
      </c>
      <c r="B706" s="35" t="s">
        <v>2523</v>
      </c>
      <c r="C706" s="35" t="s">
        <v>2524</v>
      </c>
      <c r="D706" s="35" t="s">
        <v>28</v>
      </c>
      <c r="E706" s="35" t="str">
        <f t="shared" si="30"/>
        <v>M</v>
      </c>
      <c r="F706" s="35">
        <v>60</v>
      </c>
      <c r="G706" s="35" t="s">
        <v>2525</v>
      </c>
      <c r="H706" s="35" t="s">
        <v>2526</v>
      </c>
      <c r="I706" s="35" t="s">
        <v>95</v>
      </c>
      <c r="J706" s="48" t="s">
        <v>13818</v>
      </c>
      <c r="K706" s="35">
        <v>61</v>
      </c>
      <c r="L706" s="49" t="s">
        <v>64</v>
      </c>
      <c r="M706" s="50" t="str">
        <f>VLOOKUP(Table6[[#This Row],[Product]],Table3[],2)</f>
        <v>Ultrathing V4</v>
      </c>
      <c r="N706" s="50" t="str">
        <f t="shared" si="31"/>
        <v>Jan</v>
      </c>
      <c r="O706" s="56">
        <f t="shared" si="32"/>
        <v>2022</v>
      </c>
      <c r="P706" s="51">
        <f>VLOOKUP(Table6[[#This Row],[Product]],Table3[],3)</f>
        <v>3.99</v>
      </c>
      <c r="Q706" s="35">
        <f>VLOOKUP(Table6[[#This Row],[Product]],Table3[],4)</f>
        <v>24</v>
      </c>
      <c r="R706" s="35">
        <f>Table6[[#This Row],[Quantity]]*Table6[[#This Row],[Case]]</f>
        <v>1464</v>
      </c>
      <c r="S706" s="35">
        <f>Table6[[#This Row],[Total Sales]]*Table6[[#This Row],[Cost]]</f>
        <v>5841.3600000000006</v>
      </c>
    </row>
    <row r="707" spans="1:19" x14ac:dyDescent="0.3">
      <c r="A707" s="54">
        <v>724</v>
      </c>
      <c r="B707" s="35" t="s">
        <v>2527</v>
      </c>
      <c r="C707" s="35" t="s">
        <v>2528</v>
      </c>
      <c r="D707" s="35" t="s">
        <v>28</v>
      </c>
      <c r="E707" s="35" t="str">
        <f t="shared" ref="E707:E770" si="33">IF(OR(D707="Mrs", D707="Miss", D707="Ms"), "F", IF(OR(D707="Mr"), "M", IF(OR(D707="Dr", D707="Prof", D707="Rev"), "M/F", "")))</f>
        <v>M</v>
      </c>
      <c r="F707" s="35">
        <v>60</v>
      </c>
      <c r="G707" s="35" t="s">
        <v>2529</v>
      </c>
      <c r="H707" s="35" t="s">
        <v>2530</v>
      </c>
      <c r="I707" s="35" t="s">
        <v>32</v>
      </c>
      <c r="J707" s="48" t="s">
        <v>13753</v>
      </c>
      <c r="K707" s="35">
        <v>53</v>
      </c>
      <c r="L707" s="49" t="s">
        <v>80</v>
      </c>
      <c r="M707" s="50" t="str">
        <f>VLOOKUP(Table6[[#This Row],[Product]],Table3[],2)</f>
        <v>Ultrathing V2</v>
      </c>
      <c r="N707" s="50" t="str">
        <f t="shared" ref="N707:N770" si="34">TEXT(J707,"mmm")</f>
        <v>Apr</v>
      </c>
      <c r="O707" s="56">
        <f t="shared" ref="O707:O770" si="35">YEAR(J707)</f>
        <v>2021</v>
      </c>
      <c r="P707" s="51">
        <f>VLOOKUP(Table6[[#This Row],[Product]],Table3[],3)</f>
        <v>2.95</v>
      </c>
      <c r="Q707" s="35">
        <f>VLOOKUP(Table6[[#This Row],[Product]],Table3[],4)</f>
        <v>20</v>
      </c>
      <c r="R707" s="35">
        <f>Table6[[#This Row],[Quantity]]*Table6[[#This Row],[Case]]</f>
        <v>1060</v>
      </c>
      <c r="S707" s="35">
        <f>Table6[[#This Row],[Total Sales]]*Table6[[#This Row],[Cost]]</f>
        <v>3127</v>
      </c>
    </row>
    <row r="708" spans="1:19" x14ac:dyDescent="0.3">
      <c r="A708" s="54">
        <v>725</v>
      </c>
      <c r="B708" s="35" t="s">
        <v>2531</v>
      </c>
      <c r="C708" s="35" t="s">
        <v>647</v>
      </c>
      <c r="D708" s="35" t="s">
        <v>41</v>
      </c>
      <c r="E708" s="35" t="str">
        <f t="shared" si="33"/>
        <v>F</v>
      </c>
      <c r="F708" s="35">
        <v>60</v>
      </c>
      <c r="G708" s="35" t="s">
        <v>2532</v>
      </c>
      <c r="H708" s="35" t="s">
        <v>2533</v>
      </c>
      <c r="I708" s="35" t="s">
        <v>2534</v>
      </c>
      <c r="J708" s="48" t="s">
        <v>13923</v>
      </c>
      <c r="K708" s="35">
        <v>15</v>
      </c>
      <c r="L708" s="49" t="s">
        <v>101</v>
      </c>
      <c r="M708" s="50" t="str">
        <f>VLOOKUP(Table6[[#This Row],[Product]],Table3[],2)</f>
        <v>Superwossname</v>
      </c>
      <c r="N708" s="50" t="str">
        <f t="shared" si="34"/>
        <v>Jun</v>
      </c>
      <c r="O708" s="56">
        <f t="shared" si="35"/>
        <v>2021</v>
      </c>
      <c r="P708" s="51">
        <f>VLOOKUP(Table6[[#This Row],[Product]],Table3[],3)</f>
        <v>3.49</v>
      </c>
      <c r="Q708" s="35">
        <f>VLOOKUP(Table6[[#This Row],[Product]],Table3[],4)</f>
        <v>20</v>
      </c>
      <c r="R708" s="35">
        <f>Table6[[#This Row],[Quantity]]*Table6[[#This Row],[Case]]</f>
        <v>300</v>
      </c>
      <c r="S708" s="35">
        <f>Table6[[#This Row],[Total Sales]]*Table6[[#This Row],[Cost]]</f>
        <v>1047</v>
      </c>
    </row>
    <row r="709" spans="1:19" x14ac:dyDescent="0.3">
      <c r="A709" s="54">
        <v>726</v>
      </c>
      <c r="B709" s="35" t="s">
        <v>2445</v>
      </c>
      <c r="C709" s="35" t="s">
        <v>2344</v>
      </c>
      <c r="D709" s="35" t="s">
        <v>28</v>
      </c>
      <c r="E709" s="35" t="str">
        <f t="shared" si="33"/>
        <v>M</v>
      </c>
      <c r="F709" s="35">
        <v>60</v>
      </c>
      <c r="G709" s="35" t="s">
        <v>2535</v>
      </c>
      <c r="H709" s="35" t="s">
        <v>2536</v>
      </c>
      <c r="I709" s="35" t="s">
        <v>124</v>
      </c>
      <c r="J709" s="48">
        <v>44174</v>
      </c>
      <c r="K709" s="35">
        <v>58</v>
      </c>
      <c r="L709" s="49" t="s">
        <v>45</v>
      </c>
      <c r="M709" s="50" t="str">
        <f>VLOOKUP(Table6[[#This Row],[Product]],Table3[],2)</f>
        <v>Gigastuff</v>
      </c>
      <c r="N709" s="50" t="str">
        <f t="shared" si="34"/>
        <v>Dec</v>
      </c>
      <c r="O709" s="56">
        <f t="shared" si="35"/>
        <v>2020</v>
      </c>
      <c r="P709" s="51">
        <f>VLOOKUP(Table6[[#This Row],[Product]],Table3[],3)</f>
        <v>1.89</v>
      </c>
      <c r="Q709" s="35">
        <f>VLOOKUP(Table6[[#This Row],[Product]],Table3[],4)</f>
        <v>18</v>
      </c>
      <c r="R709" s="35">
        <f>Table6[[#This Row],[Quantity]]*Table6[[#This Row],[Case]]</f>
        <v>1044</v>
      </c>
      <c r="S709" s="35">
        <f>Table6[[#This Row],[Total Sales]]*Table6[[#This Row],[Cost]]</f>
        <v>1973.1599999999999</v>
      </c>
    </row>
    <row r="710" spans="1:19" x14ac:dyDescent="0.3">
      <c r="A710" s="54">
        <v>727</v>
      </c>
      <c r="B710" s="35" t="s">
        <v>2537</v>
      </c>
      <c r="C710" s="35" t="s">
        <v>1148</v>
      </c>
      <c r="D710" s="35" t="s">
        <v>51</v>
      </c>
      <c r="E710" s="35" t="str">
        <f t="shared" si="33"/>
        <v>F</v>
      </c>
      <c r="F710" s="35">
        <v>30</v>
      </c>
      <c r="G710" s="35" t="s">
        <v>2538</v>
      </c>
      <c r="H710" s="35" t="s">
        <v>2539</v>
      </c>
      <c r="I710" s="35" t="s">
        <v>178</v>
      </c>
      <c r="J710" s="48" t="s">
        <v>13924</v>
      </c>
      <c r="K710" s="35">
        <v>35</v>
      </c>
      <c r="L710" s="49" t="s">
        <v>101</v>
      </c>
      <c r="M710" s="50" t="str">
        <f>VLOOKUP(Table6[[#This Row],[Product]],Table3[],2)</f>
        <v>Superwossname</v>
      </c>
      <c r="N710" s="50" t="str">
        <f t="shared" si="34"/>
        <v>May</v>
      </c>
      <c r="O710" s="56">
        <f t="shared" si="35"/>
        <v>2022</v>
      </c>
      <c r="P710" s="51">
        <f>VLOOKUP(Table6[[#This Row],[Product]],Table3[],3)</f>
        <v>3.49</v>
      </c>
      <c r="Q710" s="35">
        <f>VLOOKUP(Table6[[#This Row],[Product]],Table3[],4)</f>
        <v>20</v>
      </c>
      <c r="R710" s="35">
        <f>Table6[[#This Row],[Quantity]]*Table6[[#This Row],[Case]]</f>
        <v>700</v>
      </c>
      <c r="S710" s="35">
        <f>Table6[[#This Row],[Total Sales]]*Table6[[#This Row],[Cost]]</f>
        <v>2443</v>
      </c>
    </row>
    <row r="711" spans="1:19" x14ac:dyDescent="0.3">
      <c r="A711" s="54">
        <v>728</v>
      </c>
      <c r="B711" s="35" t="s">
        <v>237</v>
      </c>
      <c r="C711" s="35" t="s">
        <v>268</v>
      </c>
      <c r="D711" s="35" t="s">
        <v>28</v>
      </c>
      <c r="E711" s="35" t="str">
        <f t="shared" si="33"/>
        <v>M</v>
      </c>
      <c r="F711" s="35">
        <v>30</v>
      </c>
      <c r="G711" s="35" t="s">
        <v>2538</v>
      </c>
      <c r="H711" s="35" t="s">
        <v>2183</v>
      </c>
      <c r="I711" s="35" t="s">
        <v>124</v>
      </c>
      <c r="J711" s="48" t="s">
        <v>13888</v>
      </c>
      <c r="K711" s="35">
        <v>7</v>
      </c>
      <c r="L711" s="49" t="s">
        <v>80</v>
      </c>
      <c r="M711" s="50" t="str">
        <f>VLOOKUP(Table6[[#This Row],[Product]],Table3[],2)</f>
        <v>Ultrathing V2</v>
      </c>
      <c r="N711" s="50" t="str">
        <f t="shared" si="34"/>
        <v>Apr</v>
      </c>
      <c r="O711" s="56">
        <f t="shared" si="35"/>
        <v>2022</v>
      </c>
      <c r="P711" s="51">
        <f>VLOOKUP(Table6[[#This Row],[Product]],Table3[],3)</f>
        <v>2.95</v>
      </c>
      <c r="Q711" s="35">
        <f>VLOOKUP(Table6[[#This Row],[Product]],Table3[],4)</f>
        <v>20</v>
      </c>
      <c r="R711" s="35">
        <f>Table6[[#This Row],[Quantity]]*Table6[[#This Row],[Case]]</f>
        <v>140</v>
      </c>
      <c r="S711" s="35">
        <f>Table6[[#This Row],[Total Sales]]*Table6[[#This Row],[Cost]]</f>
        <v>413</v>
      </c>
    </row>
    <row r="712" spans="1:19" x14ac:dyDescent="0.3">
      <c r="A712" s="54">
        <v>729</v>
      </c>
      <c r="B712" s="35" t="s">
        <v>2540</v>
      </c>
      <c r="C712" s="35" t="s">
        <v>2017</v>
      </c>
      <c r="D712" s="35" t="s">
        <v>28</v>
      </c>
      <c r="E712" s="35" t="str">
        <f t="shared" si="33"/>
        <v>M</v>
      </c>
      <c r="F712" s="35">
        <v>60</v>
      </c>
      <c r="G712" s="35" t="s">
        <v>2541</v>
      </c>
      <c r="H712" s="35" t="s">
        <v>2542</v>
      </c>
      <c r="I712" s="35" t="s">
        <v>2543</v>
      </c>
      <c r="J712" s="48">
        <v>44601</v>
      </c>
      <c r="K712" s="35">
        <v>60</v>
      </c>
      <c r="L712" s="49" t="s">
        <v>64</v>
      </c>
      <c r="M712" s="50" t="str">
        <f>VLOOKUP(Table6[[#This Row],[Product]],Table3[],2)</f>
        <v>Ultrathing V4</v>
      </c>
      <c r="N712" s="50" t="str">
        <f t="shared" si="34"/>
        <v>Feb</v>
      </c>
      <c r="O712" s="56">
        <f t="shared" si="35"/>
        <v>2022</v>
      </c>
      <c r="P712" s="51">
        <f>VLOOKUP(Table6[[#This Row],[Product]],Table3[],3)</f>
        <v>3.99</v>
      </c>
      <c r="Q712" s="35">
        <f>VLOOKUP(Table6[[#This Row],[Product]],Table3[],4)</f>
        <v>24</v>
      </c>
      <c r="R712" s="35">
        <f>Table6[[#This Row],[Quantity]]*Table6[[#This Row],[Case]]</f>
        <v>1440</v>
      </c>
      <c r="S712" s="35">
        <f>Table6[[#This Row],[Total Sales]]*Table6[[#This Row],[Cost]]</f>
        <v>5745.6</v>
      </c>
    </row>
    <row r="713" spans="1:19" x14ac:dyDescent="0.3">
      <c r="A713" s="54">
        <v>730</v>
      </c>
      <c r="B713" s="35" t="s">
        <v>2544</v>
      </c>
      <c r="C713" s="35" t="s">
        <v>2515</v>
      </c>
      <c r="D713" s="35" t="s">
        <v>51</v>
      </c>
      <c r="E713" s="35" t="str">
        <f t="shared" si="33"/>
        <v>F</v>
      </c>
      <c r="F713" s="35">
        <v>90</v>
      </c>
      <c r="G713" s="35" t="s">
        <v>2545</v>
      </c>
      <c r="H713" s="35" t="s">
        <v>1837</v>
      </c>
      <c r="I713" s="35" t="s">
        <v>173</v>
      </c>
      <c r="J713" s="48">
        <v>44228</v>
      </c>
      <c r="K713" s="35">
        <v>52</v>
      </c>
      <c r="L713" s="49" t="s">
        <v>70</v>
      </c>
      <c r="M713" s="50" t="str">
        <f>VLOOKUP(Table6[[#This Row],[Product]],Table3[],2)</f>
        <v>Megawidget M</v>
      </c>
      <c r="N713" s="50" t="str">
        <f t="shared" si="34"/>
        <v>Feb</v>
      </c>
      <c r="O713" s="56">
        <f t="shared" si="35"/>
        <v>2021</v>
      </c>
      <c r="P713" s="51">
        <f>VLOOKUP(Table6[[#This Row],[Product]],Table3[],3)</f>
        <v>1.29</v>
      </c>
      <c r="Q713" s="35">
        <f>VLOOKUP(Table6[[#This Row],[Product]],Table3[],4)</f>
        <v>24</v>
      </c>
      <c r="R713" s="35">
        <f>Table6[[#This Row],[Quantity]]*Table6[[#This Row],[Case]]</f>
        <v>1248</v>
      </c>
      <c r="S713" s="35">
        <f>Table6[[#This Row],[Total Sales]]*Table6[[#This Row],[Cost]]</f>
        <v>1609.92</v>
      </c>
    </row>
    <row r="714" spans="1:19" x14ac:dyDescent="0.3">
      <c r="A714" s="54">
        <v>731</v>
      </c>
      <c r="B714" s="35" t="s">
        <v>2546</v>
      </c>
      <c r="C714" s="35" t="s">
        <v>2547</v>
      </c>
      <c r="D714" s="35" t="s">
        <v>15</v>
      </c>
      <c r="E714" s="35" t="str">
        <f t="shared" si="33"/>
        <v>F</v>
      </c>
      <c r="F714" s="35">
        <v>60</v>
      </c>
      <c r="G714" s="35" t="s">
        <v>2548</v>
      </c>
      <c r="H714" s="35" t="s">
        <v>1768</v>
      </c>
      <c r="I714" s="35" t="s">
        <v>32</v>
      </c>
      <c r="J714" s="48" t="s">
        <v>13925</v>
      </c>
      <c r="K714" s="35">
        <v>73</v>
      </c>
      <c r="L714" s="49" t="s">
        <v>45</v>
      </c>
      <c r="M714" s="50" t="str">
        <f>VLOOKUP(Table6[[#This Row],[Product]],Table3[],2)</f>
        <v>Gigastuff</v>
      </c>
      <c r="N714" s="50" t="str">
        <f t="shared" si="34"/>
        <v>Jul</v>
      </c>
      <c r="O714" s="56">
        <f t="shared" si="35"/>
        <v>2020</v>
      </c>
      <c r="P714" s="51">
        <f>VLOOKUP(Table6[[#This Row],[Product]],Table3[],3)</f>
        <v>1.89</v>
      </c>
      <c r="Q714" s="35">
        <f>VLOOKUP(Table6[[#This Row],[Product]],Table3[],4)</f>
        <v>18</v>
      </c>
      <c r="R714" s="35">
        <f>Table6[[#This Row],[Quantity]]*Table6[[#This Row],[Case]]</f>
        <v>1314</v>
      </c>
      <c r="S714" s="35">
        <f>Table6[[#This Row],[Total Sales]]*Table6[[#This Row],[Cost]]</f>
        <v>2483.46</v>
      </c>
    </row>
    <row r="715" spans="1:19" x14ac:dyDescent="0.3">
      <c r="A715" s="54">
        <v>732</v>
      </c>
      <c r="B715" s="35" t="s">
        <v>2549</v>
      </c>
      <c r="C715" s="35" t="s">
        <v>2550</v>
      </c>
      <c r="D715" s="35" t="s">
        <v>15</v>
      </c>
      <c r="E715" s="35" t="str">
        <f t="shared" si="33"/>
        <v>F</v>
      </c>
      <c r="F715" s="35">
        <v>60</v>
      </c>
      <c r="G715" s="35" t="s">
        <v>2551</v>
      </c>
      <c r="H715" s="35" t="s">
        <v>2552</v>
      </c>
      <c r="I715" s="35" t="s">
        <v>32</v>
      </c>
      <c r="J715" s="48">
        <v>44842</v>
      </c>
      <c r="K715" s="35">
        <v>17</v>
      </c>
      <c r="L715" s="49" t="s">
        <v>54</v>
      </c>
      <c r="M715" s="50" t="str">
        <f>VLOOKUP(Table6[[#This Row],[Product]],Table3[],2)</f>
        <v>Megawidget S</v>
      </c>
      <c r="N715" s="50" t="str">
        <f t="shared" si="34"/>
        <v>Oct</v>
      </c>
      <c r="O715" s="56">
        <f t="shared" si="35"/>
        <v>2022</v>
      </c>
      <c r="P715" s="51">
        <f>VLOOKUP(Table6[[#This Row],[Product]],Table3[],3)</f>
        <v>0.69</v>
      </c>
      <c r="Q715" s="35">
        <f>VLOOKUP(Table6[[#This Row],[Product]],Table3[],4)</f>
        <v>24</v>
      </c>
      <c r="R715" s="35">
        <f>Table6[[#This Row],[Quantity]]*Table6[[#This Row],[Case]]</f>
        <v>408</v>
      </c>
      <c r="S715" s="35">
        <f>Table6[[#This Row],[Total Sales]]*Table6[[#This Row],[Cost]]</f>
        <v>281.52</v>
      </c>
    </row>
    <row r="716" spans="1:19" x14ac:dyDescent="0.3">
      <c r="A716" s="54">
        <v>733</v>
      </c>
      <c r="B716" s="35" t="s">
        <v>683</v>
      </c>
      <c r="C716" s="35" t="s">
        <v>2553</v>
      </c>
      <c r="D716" s="35" t="s">
        <v>28</v>
      </c>
      <c r="E716" s="35" t="str">
        <f t="shared" si="33"/>
        <v>M</v>
      </c>
      <c r="F716" s="35">
        <v>30</v>
      </c>
      <c r="G716" s="35" t="s">
        <v>2554</v>
      </c>
      <c r="H716" s="35" t="s">
        <v>2555</v>
      </c>
      <c r="I716" s="35" t="s">
        <v>32</v>
      </c>
      <c r="J716" s="48" t="s">
        <v>13621</v>
      </c>
      <c r="K716" s="35">
        <v>87</v>
      </c>
      <c r="L716" s="49" t="s">
        <v>20</v>
      </c>
      <c r="M716" s="50" t="str">
        <f>VLOOKUP(Table6[[#This Row],[Product]],Table3[],2)</f>
        <v>Hyperwotsit</v>
      </c>
      <c r="N716" s="50" t="str">
        <f t="shared" si="34"/>
        <v>Apr</v>
      </c>
      <c r="O716" s="56">
        <f t="shared" si="35"/>
        <v>2022</v>
      </c>
      <c r="P716" s="51">
        <f>VLOOKUP(Table6[[#This Row],[Product]],Table3[],3)</f>
        <v>2.0099999999999998</v>
      </c>
      <c r="Q716" s="35">
        <f>VLOOKUP(Table6[[#This Row],[Product]],Table3[],4)</f>
        <v>20</v>
      </c>
      <c r="R716" s="35">
        <f>Table6[[#This Row],[Quantity]]*Table6[[#This Row],[Case]]</f>
        <v>1740</v>
      </c>
      <c r="S716" s="35">
        <f>Table6[[#This Row],[Total Sales]]*Table6[[#This Row],[Cost]]</f>
        <v>3497.3999999999996</v>
      </c>
    </row>
    <row r="717" spans="1:19" x14ac:dyDescent="0.3">
      <c r="A717" s="54">
        <v>734</v>
      </c>
      <c r="B717" s="35" t="s">
        <v>2556</v>
      </c>
      <c r="C717" s="35" t="s">
        <v>2557</v>
      </c>
      <c r="D717" s="35" t="s">
        <v>28</v>
      </c>
      <c r="E717" s="35" t="str">
        <f t="shared" si="33"/>
        <v>M</v>
      </c>
      <c r="F717" s="35">
        <v>60</v>
      </c>
      <c r="G717" s="35" t="s">
        <v>2558</v>
      </c>
      <c r="H717" s="35" t="s">
        <v>2559</v>
      </c>
      <c r="I717" s="35" t="s">
        <v>124</v>
      </c>
      <c r="J717" s="48" t="s">
        <v>13926</v>
      </c>
      <c r="K717" s="35">
        <v>60</v>
      </c>
      <c r="L717" s="49" t="s">
        <v>39</v>
      </c>
      <c r="M717" s="50" t="str">
        <f>VLOOKUP(Table6[[#This Row],[Product]],Table3[],2)</f>
        <v>Ultrathing V1</v>
      </c>
      <c r="N717" s="50" t="str">
        <f t="shared" si="34"/>
        <v>Aug</v>
      </c>
      <c r="O717" s="56">
        <f t="shared" si="35"/>
        <v>2020</v>
      </c>
      <c r="P717" s="51">
        <f>VLOOKUP(Table6[[#This Row],[Product]],Table3[],3)</f>
        <v>1.79</v>
      </c>
      <c r="Q717" s="35">
        <f>VLOOKUP(Table6[[#This Row],[Product]],Table3[],4)</f>
        <v>17</v>
      </c>
      <c r="R717" s="35">
        <f>Table6[[#This Row],[Quantity]]*Table6[[#This Row],[Case]]</f>
        <v>1020</v>
      </c>
      <c r="S717" s="35">
        <f>Table6[[#This Row],[Total Sales]]*Table6[[#This Row],[Cost]]</f>
        <v>1825.8</v>
      </c>
    </row>
    <row r="718" spans="1:19" x14ac:dyDescent="0.3">
      <c r="A718" s="54">
        <v>735</v>
      </c>
      <c r="B718" s="35" t="s">
        <v>2560</v>
      </c>
      <c r="C718" s="35" t="s">
        <v>2561</v>
      </c>
      <c r="D718" s="35" t="s">
        <v>15</v>
      </c>
      <c r="E718" s="35" t="str">
        <f t="shared" si="33"/>
        <v>F</v>
      </c>
      <c r="F718" s="35">
        <v>60</v>
      </c>
      <c r="G718" s="35" t="s">
        <v>2558</v>
      </c>
      <c r="H718" s="35" t="s">
        <v>1519</v>
      </c>
      <c r="I718" s="35" t="s">
        <v>32</v>
      </c>
      <c r="J718" s="48" t="s">
        <v>13927</v>
      </c>
      <c r="K718" s="35">
        <v>50</v>
      </c>
      <c r="L718" s="49" t="s">
        <v>45</v>
      </c>
      <c r="M718" s="50" t="str">
        <f>VLOOKUP(Table6[[#This Row],[Product]],Table3[],2)</f>
        <v>Gigastuff</v>
      </c>
      <c r="N718" s="50" t="str">
        <f t="shared" si="34"/>
        <v>Mar</v>
      </c>
      <c r="O718" s="56">
        <f t="shared" si="35"/>
        <v>2020</v>
      </c>
      <c r="P718" s="51">
        <f>VLOOKUP(Table6[[#This Row],[Product]],Table3[],3)</f>
        <v>1.89</v>
      </c>
      <c r="Q718" s="35">
        <f>VLOOKUP(Table6[[#This Row],[Product]],Table3[],4)</f>
        <v>18</v>
      </c>
      <c r="R718" s="35">
        <f>Table6[[#This Row],[Quantity]]*Table6[[#This Row],[Case]]</f>
        <v>900</v>
      </c>
      <c r="S718" s="35">
        <f>Table6[[#This Row],[Total Sales]]*Table6[[#This Row],[Cost]]</f>
        <v>1701</v>
      </c>
    </row>
    <row r="719" spans="1:19" x14ac:dyDescent="0.3">
      <c r="A719" s="54">
        <v>736</v>
      </c>
      <c r="B719" s="35" t="s">
        <v>2562</v>
      </c>
      <c r="C719" s="35" t="s">
        <v>2563</v>
      </c>
      <c r="D719" s="35" t="s">
        <v>28</v>
      </c>
      <c r="E719" s="35" t="str">
        <f t="shared" si="33"/>
        <v>M</v>
      </c>
      <c r="F719" s="35">
        <v>90</v>
      </c>
      <c r="G719" s="35" t="s">
        <v>2564</v>
      </c>
      <c r="H719" s="35" t="s">
        <v>781</v>
      </c>
      <c r="I719" s="35" t="s">
        <v>294</v>
      </c>
      <c r="J719" s="48">
        <v>44139</v>
      </c>
      <c r="K719" s="35">
        <v>32</v>
      </c>
      <c r="L719" s="49" t="s">
        <v>101</v>
      </c>
      <c r="M719" s="50" t="str">
        <f>VLOOKUP(Table6[[#This Row],[Product]],Table3[],2)</f>
        <v>Superwossname</v>
      </c>
      <c r="N719" s="50" t="str">
        <f t="shared" si="34"/>
        <v>Nov</v>
      </c>
      <c r="O719" s="56">
        <f t="shared" si="35"/>
        <v>2020</v>
      </c>
      <c r="P719" s="51">
        <f>VLOOKUP(Table6[[#This Row],[Product]],Table3[],3)</f>
        <v>3.49</v>
      </c>
      <c r="Q719" s="35">
        <f>VLOOKUP(Table6[[#This Row],[Product]],Table3[],4)</f>
        <v>20</v>
      </c>
      <c r="R719" s="35">
        <f>Table6[[#This Row],[Quantity]]*Table6[[#This Row],[Case]]</f>
        <v>640</v>
      </c>
      <c r="S719" s="35">
        <f>Table6[[#This Row],[Total Sales]]*Table6[[#This Row],[Cost]]</f>
        <v>2233.6000000000004</v>
      </c>
    </row>
    <row r="720" spans="1:19" x14ac:dyDescent="0.3">
      <c r="A720" s="54">
        <v>737</v>
      </c>
      <c r="B720" s="35" t="s">
        <v>2565</v>
      </c>
      <c r="C720" s="35" t="s">
        <v>2566</v>
      </c>
      <c r="D720" s="35" t="s">
        <v>28</v>
      </c>
      <c r="E720" s="35" t="str">
        <f t="shared" si="33"/>
        <v>M</v>
      </c>
      <c r="F720" s="35">
        <v>30</v>
      </c>
      <c r="G720" s="35" t="s">
        <v>2567</v>
      </c>
      <c r="H720" s="35" t="s">
        <v>781</v>
      </c>
      <c r="I720" s="35" t="s">
        <v>294</v>
      </c>
      <c r="J720" s="48" t="s">
        <v>13928</v>
      </c>
      <c r="K720" s="35">
        <v>44</v>
      </c>
      <c r="L720" s="49" t="s">
        <v>70</v>
      </c>
      <c r="M720" s="50" t="str">
        <f>VLOOKUP(Table6[[#This Row],[Product]],Table3[],2)</f>
        <v>Megawidget M</v>
      </c>
      <c r="N720" s="50" t="str">
        <f t="shared" si="34"/>
        <v>Jun</v>
      </c>
      <c r="O720" s="56">
        <f t="shared" si="35"/>
        <v>2020</v>
      </c>
      <c r="P720" s="51">
        <f>VLOOKUP(Table6[[#This Row],[Product]],Table3[],3)</f>
        <v>1.29</v>
      </c>
      <c r="Q720" s="35">
        <f>VLOOKUP(Table6[[#This Row],[Product]],Table3[],4)</f>
        <v>24</v>
      </c>
      <c r="R720" s="35">
        <f>Table6[[#This Row],[Quantity]]*Table6[[#This Row],[Case]]</f>
        <v>1056</v>
      </c>
      <c r="S720" s="35">
        <f>Table6[[#This Row],[Total Sales]]*Table6[[#This Row],[Cost]]</f>
        <v>1362.24</v>
      </c>
    </row>
    <row r="721" spans="1:19" x14ac:dyDescent="0.3">
      <c r="A721" s="54">
        <v>738</v>
      </c>
      <c r="B721" s="35" t="s">
        <v>2568</v>
      </c>
      <c r="C721" s="35" t="s">
        <v>394</v>
      </c>
      <c r="D721" s="35" t="s">
        <v>15</v>
      </c>
      <c r="E721" s="35" t="str">
        <f t="shared" si="33"/>
        <v>F</v>
      </c>
      <c r="F721" s="35">
        <v>30</v>
      </c>
      <c r="G721" s="35" t="s">
        <v>2569</v>
      </c>
      <c r="H721" s="35" t="s">
        <v>2570</v>
      </c>
      <c r="I721" s="35" t="s">
        <v>32</v>
      </c>
      <c r="J721" s="48" t="s">
        <v>13643</v>
      </c>
      <c r="K721" s="35">
        <v>62</v>
      </c>
      <c r="L721" s="49" t="s">
        <v>33</v>
      </c>
      <c r="M721" s="50" t="str">
        <f>VLOOKUP(Table6[[#This Row],[Product]],Table3[],2)</f>
        <v>Megawidget L</v>
      </c>
      <c r="N721" s="50" t="str">
        <f t="shared" si="34"/>
        <v>Dec</v>
      </c>
      <c r="O721" s="56">
        <f t="shared" si="35"/>
        <v>2020</v>
      </c>
      <c r="P721" s="51">
        <f>VLOOKUP(Table6[[#This Row],[Product]],Table3[],3)</f>
        <v>1.79</v>
      </c>
      <c r="Q721" s="35">
        <f>VLOOKUP(Table6[[#This Row],[Product]],Table3[],4)</f>
        <v>24</v>
      </c>
      <c r="R721" s="35">
        <f>Table6[[#This Row],[Quantity]]*Table6[[#This Row],[Case]]</f>
        <v>1488</v>
      </c>
      <c r="S721" s="35">
        <f>Table6[[#This Row],[Total Sales]]*Table6[[#This Row],[Cost]]</f>
        <v>2663.52</v>
      </c>
    </row>
    <row r="722" spans="1:19" x14ac:dyDescent="0.3">
      <c r="A722" s="54">
        <v>739</v>
      </c>
      <c r="B722" s="35" t="s">
        <v>2571</v>
      </c>
      <c r="C722" s="35" t="s">
        <v>2572</v>
      </c>
      <c r="D722" s="35" t="s">
        <v>15</v>
      </c>
      <c r="E722" s="35" t="str">
        <f t="shared" si="33"/>
        <v>F</v>
      </c>
      <c r="F722" s="35">
        <v>30</v>
      </c>
      <c r="G722" s="35" t="s">
        <v>2573</v>
      </c>
      <c r="H722" s="35" t="s">
        <v>2137</v>
      </c>
      <c r="I722" s="35" t="s">
        <v>187</v>
      </c>
      <c r="J722" s="48">
        <v>44136</v>
      </c>
      <c r="K722" s="35">
        <v>7</v>
      </c>
      <c r="L722" s="49" t="s">
        <v>20</v>
      </c>
      <c r="M722" s="50" t="str">
        <f>VLOOKUP(Table6[[#This Row],[Product]],Table3[],2)</f>
        <v>Hyperwotsit</v>
      </c>
      <c r="N722" s="50" t="str">
        <f t="shared" si="34"/>
        <v>Nov</v>
      </c>
      <c r="O722" s="56">
        <f t="shared" si="35"/>
        <v>2020</v>
      </c>
      <c r="P722" s="51">
        <f>VLOOKUP(Table6[[#This Row],[Product]],Table3[],3)</f>
        <v>2.0099999999999998</v>
      </c>
      <c r="Q722" s="35">
        <f>VLOOKUP(Table6[[#This Row],[Product]],Table3[],4)</f>
        <v>20</v>
      </c>
      <c r="R722" s="35">
        <f>Table6[[#This Row],[Quantity]]*Table6[[#This Row],[Case]]</f>
        <v>140</v>
      </c>
      <c r="S722" s="35">
        <f>Table6[[#This Row],[Total Sales]]*Table6[[#This Row],[Cost]]</f>
        <v>281.39999999999998</v>
      </c>
    </row>
    <row r="723" spans="1:19" x14ac:dyDescent="0.3">
      <c r="A723" s="54">
        <v>740</v>
      </c>
      <c r="B723" s="35" t="s">
        <v>2574</v>
      </c>
      <c r="C723" s="35" t="s">
        <v>2575</v>
      </c>
      <c r="D723" s="35" t="s">
        <v>28</v>
      </c>
      <c r="E723" s="35" t="str">
        <f t="shared" si="33"/>
        <v>M</v>
      </c>
      <c r="F723" s="35">
        <v>30</v>
      </c>
      <c r="G723" s="35" t="s">
        <v>2576</v>
      </c>
      <c r="H723" s="35" t="s">
        <v>2577</v>
      </c>
      <c r="I723" s="35" t="s">
        <v>645</v>
      </c>
      <c r="J723" s="48" t="s">
        <v>13655</v>
      </c>
      <c r="K723" s="35">
        <v>33</v>
      </c>
      <c r="L723" s="49" t="s">
        <v>64</v>
      </c>
      <c r="M723" s="50" t="str">
        <f>VLOOKUP(Table6[[#This Row],[Product]],Table3[],2)</f>
        <v>Ultrathing V4</v>
      </c>
      <c r="N723" s="50" t="str">
        <f t="shared" si="34"/>
        <v>Feb</v>
      </c>
      <c r="O723" s="56">
        <f t="shared" si="35"/>
        <v>2022</v>
      </c>
      <c r="P723" s="51">
        <f>VLOOKUP(Table6[[#This Row],[Product]],Table3[],3)</f>
        <v>3.99</v>
      </c>
      <c r="Q723" s="35">
        <f>VLOOKUP(Table6[[#This Row],[Product]],Table3[],4)</f>
        <v>24</v>
      </c>
      <c r="R723" s="35">
        <f>Table6[[#This Row],[Quantity]]*Table6[[#This Row],[Case]]</f>
        <v>792</v>
      </c>
      <c r="S723" s="35">
        <f>Table6[[#This Row],[Total Sales]]*Table6[[#This Row],[Cost]]</f>
        <v>3160.0800000000004</v>
      </c>
    </row>
    <row r="724" spans="1:19" x14ac:dyDescent="0.3">
      <c r="A724" s="54">
        <v>741</v>
      </c>
      <c r="B724" s="35" t="s">
        <v>2520</v>
      </c>
      <c r="C724" s="35" t="s">
        <v>107</v>
      </c>
      <c r="D724" s="35" t="s">
        <v>28</v>
      </c>
      <c r="E724" s="35" t="str">
        <f t="shared" si="33"/>
        <v>M</v>
      </c>
      <c r="F724" s="35">
        <v>60</v>
      </c>
      <c r="G724" s="35" t="s">
        <v>2578</v>
      </c>
      <c r="H724" s="35" t="s">
        <v>2579</v>
      </c>
      <c r="I724" s="35" t="s">
        <v>425</v>
      </c>
      <c r="J724" s="48">
        <v>44603</v>
      </c>
      <c r="K724" s="35">
        <v>70</v>
      </c>
      <c r="L724" s="49" t="s">
        <v>54</v>
      </c>
      <c r="M724" s="50" t="str">
        <f>VLOOKUP(Table6[[#This Row],[Product]],Table3[],2)</f>
        <v>Megawidget S</v>
      </c>
      <c r="N724" s="50" t="str">
        <f t="shared" si="34"/>
        <v>Feb</v>
      </c>
      <c r="O724" s="56">
        <f t="shared" si="35"/>
        <v>2022</v>
      </c>
      <c r="P724" s="51">
        <f>VLOOKUP(Table6[[#This Row],[Product]],Table3[],3)</f>
        <v>0.69</v>
      </c>
      <c r="Q724" s="35">
        <f>VLOOKUP(Table6[[#This Row],[Product]],Table3[],4)</f>
        <v>24</v>
      </c>
      <c r="R724" s="35">
        <f>Table6[[#This Row],[Quantity]]*Table6[[#This Row],[Case]]</f>
        <v>1680</v>
      </c>
      <c r="S724" s="35">
        <f>Table6[[#This Row],[Total Sales]]*Table6[[#This Row],[Cost]]</f>
        <v>1159.1999999999998</v>
      </c>
    </row>
    <row r="725" spans="1:19" x14ac:dyDescent="0.3">
      <c r="A725" s="54">
        <v>742</v>
      </c>
      <c r="B725" s="35" t="s">
        <v>2580</v>
      </c>
      <c r="C725" s="35" t="s">
        <v>2581</v>
      </c>
      <c r="D725" s="35" t="s">
        <v>51</v>
      </c>
      <c r="E725" s="35" t="str">
        <f t="shared" si="33"/>
        <v>F</v>
      </c>
      <c r="F725" s="35">
        <v>60</v>
      </c>
      <c r="G725" s="35" t="s">
        <v>2582</v>
      </c>
      <c r="H725" s="35" t="s">
        <v>2583</v>
      </c>
      <c r="I725" s="35" t="s">
        <v>32</v>
      </c>
      <c r="J725" s="48" t="s">
        <v>13929</v>
      </c>
      <c r="K725" s="35">
        <v>58</v>
      </c>
      <c r="L725" s="49" t="s">
        <v>33</v>
      </c>
      <c r="M725" s="50" t="str">
        <f>VLOOKUP(Table6[[#This Row],[Product]],Table3[],2)</f>
        <v>Megawidget L</v>
      </c>
      <c r="N725" s="50" t="str">
        <f t="shared" si="34"/>
        <v>Oct</v>
      </c>
      <c r="O725" s="56">
        <f t="shared" si="35"/>
        <v>2021</v>
      </c>
      <c r="P725" s="51">
        <f>VLOOKUP(Table6[[#This Row],[Product]],Table3[],3)</f>
        <v>1.79</v>
      </c>
      <c r="Q725" s="35">
        <f>VLOOKUP(Table6[[#This Row],[Product]],Table3[],4)</f>
        <v>24</v>
      </c>
      <c r="R725" s="35">
        <f>Table6[[#This Row],[Quantity]]*Table6[[#This Row],[Case]]</f>
        <v>1392</v>
      </c>
      <c r="S725" s="35">
        <f>Table6[[#This Row],[Total Sales]]*Table6[[#This Row],[Cost]]</f>
        <v>2491.6799999999998</v>
      </c>
    </row>
    <row r="726" spans="1:19" x14ac:dyDescent="0.3">
      <c r="A726" s="54">
        <v>743</v>
      </c>
      <c r="B726" s="35" t="s">
        <v>2584</v>
      </c>
      <c r="C726" s="35" t="s">
        <v>2585</v>
      </c>
      <c r="D726" s="35" t="s">
        <v>28</v>
      </c>
      <c r="E726" s="35" t="str">
        <f t="shared" si="33"/>
        <v>M</v>
      </c>
      <c r="F726" s="35">
        <v>60</v>
      </c>
      <c r="G726" s="35" t="s">
        <v>2586</v>
      </c>
      <c r="H726" s="35" t="s">
        <v>2587</v>
      </c>
      <c r="I726" s="35" t="s">
        <v>124</v>
      </c>
      <c r="J726" s="48">
        <v>44747</v>
      </c>
      <c r="K726" s="35">
        <v>81</v>
      </c>
      <c r="L726" s="49" t="s">
        <v>45</v>
      </c>
      <c r="M726" s="50" t="str">
        <f>VLOOKUP(Table6[[#This Row],[Product]],Table3[],2)</f>
        <v>Gigastuff</v>
      </c>
      <c r="N726" s="50" t="str">
        <f t="shared" si="34"/>
        <v>Jul</v>
      </c>
      <c r="O726" s="56">
        <f t="shared" si="35"/>
        <v>2022</v>
      </c>
      <c r="P726" s="51">
        <f>VLOOKUP(Table6[[#This Row],[Product]],Table3[],3)</f>
        <v>1.89</v>
      </c>
      <c r="Q726" s="35">
        <f>VLOOKUP(Table6[[#This Row],[Product]],Table3[],4)</f>
        <v>18</v>
      </c>
      <c r="R726" s="35">
        <f>Table6[[#This Row],[Quantity]]*Table6[[#This Row],[Case]]</f>
        <v>1458</v>
      </c>
      <c r="S726" s="35">
        <f>Table6[[#This Row],[Total Sales]]*Table6[[#This Row],[Cost]]</f>
        <v>2755.62</v>
      </c>
    </row>
    <row r="727" spans="1:19" x14ac:dyDescent="0.3">
      <c r="A727" s="54">
        <v>744</v>
      </c>
      <c r="B727" s="35" t="s">
        <v>2588</v>
      </c>
      <c r="C727" s="35" t="s">
        <v>2589</v>
      </c>
      <c r="D727" s="35" t="s">
        <v>15</v>
      </c>
      <c r="E727" s="35" t="str">
        <f t="shared" si="33"/>
        <v>F</v>
      </c>
      <c r="F727" s="35">
        <v>90</v>
      </c>
      <c r="G727" s="35" t="s">
        <v>2590</v>
      </c>
      <c r="H727" s="35" t="s">
        <v>2591</v>
      </c>
      <c r="I727" s="35" t="s">
        <v>38</v>
      </c>
      <c r="J727" s="48" t="s">
        <v>13743</v>
      </c>
      <c r="K727" s="35">
        <v>72</v>
      </c>
      <c r="L727" s="49" t="s">
        <v>159</v>
      </c>
      <c r="M727" s="50" t="str">
        <f>VLOOKUP(Table6[[#This Row],[Product]],Table3[],2)</f>
        <v>Ultrathing V3</v>
      </c>
      <c r="N727" s="50" t="str">
        <f t="shared" si="34"/>
        <v>Jan</v>
      </c>
      <c r="O727" s="56">
        <f t="shared" si="35"/>
        <v>2021</v>
      </c>
      <c r="P727" s="51">
        <f>VLOOKUP(Table6[[#This Row],[Product]],Table3[],3)</f>
        <v>3.39</v>
      </c>
      <c r="Q727" s="35">
        <f>VLOOKUP(Table6[[#This Row],[Product]],Table3[],4)</f>
        <v>24</v>
      </c>
      <c r="R727" s="35">
        <f>Table6[[#This Row],[Quantity]]*Table6[[#This Row],[Case]]</f>
        <v>1728</v>
      </c>
      <c r="S727" s="35">
        <f>Table6[[#This Row],[Total Sales]]*Table6[[#This Row],[Cost]]</f>
        <v>5857.92</v>
      </c>
    </row>
    <row r="728" spans="1:19" x14ac:dyDescent="0.3">
      <c r="A728" s="54">
        <v>745</v>
      </c>
      <c r="B728" s="35" t="s">
        <v>308</v>
      </c>
      <c r="C728" s="35" t="s">
        <v>2553</v>
      </c>
      <c r="D728" s="35" t="s">
        <v>15</v>
      </c>
      <c r="E728" s="35" t="str">
        <f t="shared" si="33"/>
        <v>F</v>
      </c>
      <c r="F728" s="35">
        <v>60</v>
      </c>
      <c r="G728" s="35" t="s">
        <v>2592</v>
      </c>
      <c r="H728" s="35" t="s">
        <v>139</v>
      </c>
      <c r="I728" s="35" t="s">
        <v>2593</v>
      </c>
      <c r="J728" s="48" t="s">
        <v>13930</v>
      </c>
      <c r="K728" s="35">
        <v>26</v>
      </c>
      <c r="L728" s="49" t="s">
        <v>54</v>
      </c>
      <c r="M728" s="50" t="str">
        <f>VLOOKUP(Table6[[#This Row],[Product]],Table3[],2)</f>
        <v>Megawidget S</v>
      </c>
      <c r="N728" s="50" t="str">
        <f t="shared" si="34"/>
        <v>Feb</v>
      </c>
      <c r="O728" s="56">
        <f t="shared" si="35"/>
        <v>2021</v>
      </c>
      <c r="P728" s="51">
        <f>VLOOKUP(Table6[[#This Row],[Product]],Table3[],3)</f>
        <v>0.69</v>
      </c>
      <c r="Q728" s="35">
        <f>VLOOKUP(Table6[[#This Row],[Product]],Table3[],4)</f>
        <v>24</v>
      </c>
      <c r="R728" s="35">
        <f>Table6[[#This Row],[Quantity]]*Table6[[#This Row],[Case]]</f>
        <v>624</v>
      </c>
      <c r="S728" s="35">
        <f>Table6[[#This Row],[Total Sales]]*Table6[[#This Row],[Cost]]</f>
        <v>430.55999999999995</v>
      </c>
    </row>
    <row r="729" spans="1:19" x14ac:dyDescent="0.3">
      <c r="A729" s="54">
        <v>746</v>
      </c>
      <c r="B729" s="35" t="s">
        <v>249</v>
      </c>
      <c r="C729" s="35" t="s">
        <v>2594</v>
      </c>
      <c r="D729" s="35" t="s">
        <v>28</v>
      </c>
      <c r="E729" s="35" t="str">
        <f t="shared" si="33"/>
        <v>M</v>
      </c>
      <c r="F729" s="35">
        <v>60</v>
      </c>
      <c r="G729" s="35" t="s">
        <v>2595</v>
      </c>
      <c r="H729" s="35" t="s">
        <v>904</v>
      </c>
      <c r="I729" s="35" t="s">
        <v>32</v>
      </c>
      <c r="J729" s="48">
        <v>44502</v>
      </c>
      <c r="K729" s="35">
        <v>11</v>
      </c>
      <c r="L729" s="49" t="s">
        <v>70</v>
      </c>
      <c r="M729" s="50" t="str">
        <f>VLOOKUP(Table6[[#This Row],[Product]],Table3[],2)</f>
        <v>Megawidget M</v>
      </c>
      <c r="N729" s="50" t="str">
        <f t="shared" si="34"/>
        <v>Nov</v>
      </c>
      <c r="O729" s="56">
        <f t="shared" si="35"/>
        <v>2021</v>
      </c>
      <c r="P729" s="51">
        <f>VLOOKUP(Table6[[#This Row],[Product]],Table3[],3)</f>
        <v>1.29</v>
      </c>
      <c r="Q729" s="35">
        <f>VLOOKUP(Table6[[#This Row],[Product]],Table3[],4)</f>
        <v>24</v>
      </c>
      <c r="R729" s="35">
        <f>Table6[[#This Row],[Quantity]]*Table6[[#This Row],[Case]]</f>
        <v>264</v>
      </c>
      <c r="S729" s="35">
        <f>Table6[[#This Row],[Total Sales]]*Table6[[#This Row],[Cost]]</f>
        <v>340.56</v>
      </c>
    </row>
    <row r="730" spans="1:19" x14ac:dyDescent="0.3">
      <c r="A730" s="54">
        <v>747</v>
      </c>
      <c r="B730" s="35" t="s">
        <v>2596</v>
      </c>
      <c r="C730" s="35" t="s">
        <v>2597</v>
      </c>
      <c r="D730" s="35" t="s">
        <v>51</v>
      </c>
      <c r="E730" s="35" t="str">
        <f t="shared" si="33"/>
        <v>F</v>
      </c>
      <c r="F730" s="35">
        <v>90</v>
      </c>
      <c r="G730" s="35" t="s">
        <v>2598</v>
      </c>
      <c r="H730" s="35" t="s">
        <v>2599</v>
      </c>
      <c r="I730" s="35" t="s">
        <v>25</v>
      </c>
      <c r="J730" s="48" t="s">
        <v>13931</v>
      </c>
      <c r="K730" s="35">
        <v>9</v>
      </c>
      <c r="L730" s="49" t="s">
        <v>80</v>
      </c>
      <c r="M730" s="50" t="str">
        <f>VLOOKUP(Table6[[#This Row],[Product]],Table3[],2)</f>
        <v>Ultrathing V2</v>
      </c>
      <c r="N730" s="50" t="str">
        <f t="shared" si="34"/>
        <v>Oct</v>
      </c>
      <c r="O730" s="56">
        <f t="shared" si="35"/>
        <v>2022</v>
      </c>
      <c r="P730" s="51">
        <f>VLOOKUP(Table6[[#This Row],[Product]],Table3[],3)</f>
        <v>2.95</v>
      </c>
      <c r="Q730" s="35">
        <f>VLOOKUP(Table6[[#This Row],[Product]],Table3[],4)</f>
        <v>20</v>
      </c>
      <c r="R730" s="35">
        <f>Table6[[#This Row],[Quantity]]*Table6[[#This Row],[Case]]</f>
        <v>180</v>
      </c>
      <c r="S730" s="35">
        <f>Table6[[#This Row],[Total Sales]]*Table6[[#This Row],[Cost]]</f>
        <v>531</v>
      </c>
    </row>
    <row r="731" spans="1:19" x14ac:dyDescent="0.3">
      <c r="A731" s="54">
        <v>748</v>
      </c>
      <c r="B731" s="35" t="s">
        <v>2600</v>
      </c>
      <c r="C731" s="35" t="s">
        <v>2601</v>
      </c>
      <c r="D731" s="35" t="s">
        <v>51</v>
      </c>
      <c r="E731" s="35" t="str">
        <f t="shared" si="33"/>
        <v>F</v>
      </c>
      <c r="F731" s="35">
        <v>30</v>
      </c>
      <c r="G731" s="35" t="s">
        <v>2602</v>
      </c>
      <c r="H731" s="35" t="s">
        <v>2603</v>
      </c>
      <c r="I731" s="35" t="s">
        <v>2604</v>
      </c>
      <c r="J731" s="48">
        <v>44169</v>
      </c>
      <c r="K731" s="35">
        <v>74</v>
      </c>
      <c r="L731" s="49" t="s">
        <v>159</v>
      </c>
      <c r="M731" s="50" t="str">
        <f>VLOOKUP(Table6[[#This Row],[Product]],Table3[],2)</f>
        <v>Ultrathing V3</v>
      </c>
      <c r="N731" s="50" t="str">
        <f t="shared" si="34"/>
        <v>Dec</v>
      </c>
      <c r="O731" s="56">
        <f t="shared" si="35"/>
        <v>2020</v>
      </c>
      <c r="P731" s="51">
        <f>VLOOKUP(Table6[[#This Row],[Product]],Table3[],3)</f>
        <v>3.39</v>
      </c>
      <c r="Q731" s="35">
        <f>VLOOKUP(Table6[[#This Row],[Product]],Table3[],4)</f>
        <v>24</v>
      </c>
      <c r="R731" s="35">
        <f>Table6[[#This Row],[Quantity]]*Table6[[#This Row],[Case]]</f>
        <v>1776</v>
      </c>
      <c r="S731" s="35">
        <f>Table6[[#This Row],[Total Sales]]*Table6[[#This Row],[Cost]]</f>
        <v>6020.64</v>
      </c>
    </row>
    <row r="732" spans="1:19" x14ac:dyDescent="0.3">
      <c r="A732" s="54">
        <v>749</v>
      </c>
      <c r="B732" s="35" t="s">
        <v>2605</v>
      </c>
      <c r="C732" s="35" t="s">
        <v>2606</v>
      </c>
      <c r="D732" s="35" t="s">
        <v>28</v>
      </c>
      <c r="E732" s="35" t="str">
        <f t="shared" si="33"/>
        <v>M</v>
      </c>
      <c r="F732" s="35">
        <v>90</v>
      </c>
      <c r="G732" s="35" t="s">
        <v>2607</v>
      </c>
      <c r="H732" s="35" t="s">
        <v>2608</v>
      </c>
      <c r="I732" s="35" t="s">
        <v>38</v>
      </c>
      <c r="J732" s="48">
        <v>44812</v>
      </c>
      <c r="K732" s="35">
        <v>102</v>
      </c>
      <c r="L732" s="49" t="s">
        <v>70</v>
      </c>
      <c r="M732" s="50" t="str">
        <f>VLOOKUP(Table6[[#This Row],[Product]],Table3[],2)</f>
        <v>Megawidget M</v>
      </c>
      <c r="N732" s="50" t="str">
        <f t="shared" si="34"/>
        <v>Sep</v>
      </c>
      <c r="O732" s="56">
        <f t="shared" si="35"/>
        <v>2022</v>
      </c>
      <c r="P732" s="51">
        <f>VLOOKUP(Table6[[#This Row],[Product]],Table3[],3)</f>
        <v>1.29</v>
      </c>
      <c r="Q732" s="35">
        <f>VLOOKUP(Table6[[#This Row],[Product]],Table3[],4)</f>
        <v>24</v>
      </c>
      <c r="R732" s="35">
        <f>Table6[[#This Row],[Quantity]]*Table6[[#This Row],[Case]]</f>
        <v>2448</v>
      </c>
      <c r="S732" s="35">
        <f>Table6[[#This Row],[Total Sales]]*Table6[[#This Row],[Cost]]</f>
        <v>3157.92</v>
      </c>
    </row>
    <row r="733" spans="1:19" x14ac:dyDescent="0.3">
      <c r="A733" s="54">
        <v>750</v>
      </c>
      <c r="B733" s="35" t="s">
        <v>1262</v>
      </c>
      <c r="C733" s="35" t="s">
        <v>1154</v>
      </c>
      <c r="D733" s="35" t="s">
        <v>28</v>
      </c>
      <c r="E733" s="35" t="str">
        <f t="shared" si="33"/>
        <v>M</v>
      </c>
      <c r="F733" s="35">
        <v>90</v>
      </c>
      <c r="G733" s="35" t="s">
        <v>2609</v>
      </c>
      <c r="H733" s="35" t="s">
        <v>235</v>
      </c>
      <c r="I733" s="35" t="s">
        <v>146</v>
      </c>
      <c r="J733" s="48">
        <v>44626</v>
      </c>
      <c r="K733" s="35">
        <v>91</v>
      </c>
      <c r="L733" s="49" t="s">
        <v>70</v>
      </c>
      <c r="M733" s="50" t="str">
        <f>VLOOKUP(Table6[[#This Row],[Product]],Table3[],2)</f>
        <v>Megawidget M</v>
      </c>
      <c r="N733" s="50" t="str">
        <f t="shared" si="34"/>
        <v>Mar</v>
      </c>
      <c r="O733" s="56">
        <f t="shared" si="35"/>
        <v>2022</v>
      </c>
      <c r="P733" s="51">
        <f>VLOOKUP(Table6[[#This Row],[Product]],Table3[],3)</f>
        <v>1.29</v>
      </c>
      <c r="Q733" s="35">
        <f>VLOOKUP(Table6[[#This Row],[Product]],Table3[],4)</f>
        <v>24</v>
      </c>
      <c r="R733" s="35">
        <f>Table6[[#This Row],[Quantity]]*Table6[[#This Row],[Case]]</f>
        <v>2184</v>
      </c>
      <c r="S733" s="35">
        <f>Table6[[#This Row],[Total Sales]]*Table6[[#This Row],[Cost]]</f>
        <v>2817.36</v>
      </c>
    </row>
    <row r="734" spans="1:19" x14ac:dyDescent="0.3">
      <c r="A734" s="54">
        <v>751</v>
      </c>
      <c r="B734" s="35" t="s">
        <v>2200</v>
      </c>
      <c r="C734" s="35" t="s">
        <v>76</v>
      </c>
      <c r="D734" s="35" t="s">
        <v>28</v>
      </c>
      <c r="E734" s="35" t="str">
        <f t="shared" si="33"/>
        <v>M</v>
      </c>
      <c r="F734" s="35">
        <v>30</v>
      </c>
      <c r="G734" s="35" t="s">
        <v>2610</v>
      </c>
      <c r="H734" s="35" t="s">
        <v>530</v>
      </c>
      <c r="I734" s="35" t="s">
        <v>124</v>
      </c>
      <c r="J734" s="48" t="s">
        <v>13640</v>
      </c>
      <c r="K734" s="35">
        <v>105</v>
      </c>
      <c r="L734" s="49" t="s">
        <v>45</v>
      </c>
      <c r="M734" s="50" t="str">
        <f>VLOOKUP(Table6[[#This Row],[Product]],Table3[],2)</f>
        <v>Gigastuff</v>
      </c>
      <c r="N734" s="50" t="str">
        <f t="shared" si="34"/>
        <v>Jan</v>
      </c>
      <c r="O734" s="56">
        <f t="shared" si="35"/>
        <v>2022</v>
      </c>
      <c r="P734" s="51">
        <f>VLOOKUP(Table6[[#This Row],[Product]],Table3[],3)</f>
        <v>1.89</v>
      </c>
      <c r="Q734" s="35">
        <f>VLOOKUP(Table6[[#This Row],[Product]],Table3[],4)</f>
        <v>18</v>
      </c>
      <c r="R734" s="35">
        <f>Table6[[#This Row],[Quantity]]*Table6[[#This Row],[Case]]</f>
        <v>1890</v>
      </c>
      <c r="S734" s="35">
        <f>Table6[[#This Row],[Total Sales]]*Table6[[#This Row],[Cost]]</f>
        <v>3572.1</v>
      </c>
    </row>
    <row r="735" spans="1:19" x14ac:dyDescent="0.3">
      <c r="A735" s="54">
        <v>752</v>
      </c>
      <c r="B735" s="35" t="s">
        <v>948</v>
      </c>
      <c r="C735" s="35" t="s">
        <v>2611</v>
      </c>
      <c r="D735" s="35" t="s">
        <v>28</v>
      </c>
      <c r="E735" s="35" t="str">
        <f t="shared" si="33"/>
        <v>M</v>
      </c>
      <c r="F735" s="35">
        <v>30</v>
      </c>
      <c r="G735" s="35" t="s">
        <v>2612</v>
      </c>
      <c r="H735" s="35" t="s">
        <v>2613</v>
      </c>
      <c r="I735" s="35" t="s">
        <v>32</v>
      </c>
      <c r="J735" s="48">
        <v>44540</v>
      </c>
      <c r="K735" s="35">
        <v>92</v>
      </c>
      <c r="L735" s="49" t="s">
        <v>159</v>
      </c>
      <c r="M735" s="50" t="str">
        <f>VLOOKUP(Table6[[#This Row],[Product]],Table3[],2)</f>
        <v>Ultrathing V3</v>
      </c>
      <c r="N735" s="50" t="str">
        <f t="shared" si="34"/>
        <v>Dec</v>
      </c>
      <c r="O735" s="56">
        <f t="shared" si="35"/>
        <v>2021</v>
      </c>
      <c r="P735" s="51">
        <f>VLOOKUP(Table6[[#This Row],[Product]],Table3[],3)</f>
        <v>3.39</v>
      </c>
      <c r="Q735" s="35">
        <f>VLOOKUP(Table6[[#This Row],[Product]],Table3[],4)</f>
        <v>24</v>
      </c>
      <c r="R735" s="35">
        <f>Table6[[#This Row],[Quantity]]*Table6[[#This Row],[Case]]</f>
        <v>2208</v>
      </c>
      <c r="S735" s="35">
        <f>Table6[[#This Row],[Total Sales]]*Table6[[#This Row],[Cost]]</f>
        <v>7485.12</v>
      </c>
    </row>
    <row r="736" spans="1:19" x14ac:dyDescent="0.3">
      <c r="A736" s="54">
        <v>753</v>
      </c>
      <c r="B736" s="35" t="s">
        <v>2614</v>
      </c>
      <c r="C736" s="35" t="s">
        <v>1861</v>
      </c>
      <c r="D736" s="35" t="s">
        <v>51</v>
      </c>
      <c r="E736" s="35" t="str">
        <f t="shared" si="33"/>
        <v>F</v>
      </c>
      <c r="F736" s="35">
        <v>30</v>
      </c>
      <c r="G736" s="35" t="s">
        <v>2615</v>
      </c>
      <c r="H736" s="35" t="s">
        <v>2616</v>
      </c>
      <c r="I736" s="35" t="s">
        <v>886</v>
      </c>
      <c r="J736" s="48" t="s">
        <v>13932</v>
      </c>
      <c r="K736" s="35">
        <v>88</v>
      </c>
      <c r="L736" s="49" t="s">
        <v>39</v>
      </c>
      <c r="M736" s="50" t="str">
        <f>VLOOKUP(Table6[[#This Row],[Product]],Table3[],2)</f>
        <v>Ultrathing V1</v>
      </c>
      <c r="N736" s="50" t="str">
        <f t="shared" si="34"/>
        <v>Dec</v>
      </c>
      <c r="O736" s="56">
        <f t="shared" si="35"/>
        <v>2022</v>
      </c>
      <c r="P736" s="51">
        <f>VLOOKUP(Table6[[#This Row],[Product]],Table3[],3)</f>
        <v>1.79</v>
      </c>
      <c r="Q736" s="35">
        <f>VLOOKUP(Table6[[#This Row],[Product]],Table3[],4)</f>
        <v>17</v>
      </c>
      <c r="R736" s="35">
        <f>Table6[[#This Row],[Quantity]]*Table6[[#This Row],[Case]]</f>
        <v>1496</v>
      </c>
      <c r="S736" s="35">
        <f>Table6[[#This Row],[Total Sales]]*Table6[[#This Row],[Cost]]</f>
        <v>2677.84</v>
      </c>
    </row>
    <row r="737" spans="1:19" x14ac:dyDescent="0.3">
      <c r="A737" s="54">
        <v>754</v>
      </c>
      <c r="B737" s="35" t="s">
        <v>2617</v>
      </c>
      <c r="C737" s="35" t="s">
        <v>2618</v>
      </c>
      <c r="D737" s="35" t="s">
        <v>28</v>
      </c>
      <c r="E737" s="35" t="str">
        <f t="shared" si="33"/>
        <v>M</v>
      </c>
      <c r="F737" s="35">
        <v>90</v>
      </c>
      <c r="G737" s="35" t="s">
        <v>2619</v>
      </c>
      <c r="H737" s="35" t="s">
        <v>823</v>
      </c>
      <c r="I737" s="35" t="s">
        <v>187</v>
      </c>
      <c r="J737" s="48">
        <v>44238</v>
      </c>
      <c r="K737" s="35">
        <v>39</v>
      </c>
      <c r="L737" s="49" t="s">
        <v>70</v>
      </c>
      <c r="M737" s="50" t="str">
        <f>VLOOKUP(Table6[[#This Row],[Product]],Table3[],2)</f>
        <v>Megawidget M</v>
      </c>
      <c r="N737" s="50" t="str">
        <f t="shared" si="34"/>
        <v>Feb</v>
      </c>
      <c r="O737" s="56">
        <f t="shared" si="35"/>
        <v>2021</v>
      </c>
      <c r="P737" s="51">
        <f>VLOOKUP(Table6[[#This Row],[Product]],Table3[],3)</f>
        <v>1.29</v>
      </c>
      <c r="Q737" s="35">
        <f>VLOOKUP(Table6[[#This Row],[Product]],Table3[],4)</f>
        <v>24</v>
      </c>
      <c r="R737" s="35">
        <f>Table6[[#This Row],[Quantity]]*Table6[[#This Row],[Case]]</f>
        <v>936</v>
      </c>
      <c r="S737" s="35">
        <f>Table6[[#This Row],[Total Sales]]*Table6[[#This Row],[Cost]]</f>
        <v>1207.44</v>
      </c>
    </row>
    <row r="738" spans="1:19" x14ac:dyDescent="0.3">
      <c r="A738" s="54">
        <v>755</v>
      </c>
      <c r="B738" s="35" t="s">
        <v>1144</v>
      </c>
      <c r="C738" s="35" t="s">
        <v>61</v>
      </c>
      <c r="D738" s="35" t="s">
        <v>51</v>
      </c>
      <c r="E738" s="35" t="str">
        <f t="shared" si="33"/>
        <v>F</v>
      </c>
      <c r="F738" s="35">
        <v>60</v>
      </c>
      <c r="G738" s="35" t="s">
        <v>2620</v>
      </c>
      <c r="H738" s="35" t="s">
        <v>942</v>
      </c>
      <c r="I738" s="35" t="s">
        <v>32</v>
      </c>
      <c r="J738" s="48" t="s">
        <v>13933</v>
      </c>
      <c r="K738" s="35">
        <v>47</v>
      </c>
      <c r="L738" s="49" t="s">
        <v>33</v>
      </c>
      <c r="M738" s="50" t="str">
        <f>VLOOKUP(Table6[[#This Row],[Product]],Table3[],2)</f>
        <v>Megawidget L</v>
      </c>
      <c r="N738" s="50" t="str">
        <f t="shared" si="34"/>
        <v>Jul</v>
      </c>
      <c r="O738" s="56">
        <f t="shared" si="35"/>
        <v>2022</v>
      </c>
      <c r="P738" s="51">
        <f>VLOOKUP(Table6[[#This Row],[Product]],Table3[],3)</f>
        <v>1.79</v>
      </c>
      <c r="Q738" s="35">
        <f>VLOOKUP(Table6[[#This Row],[Product]],Table3[],4)</f>
        <v>24</v>
      </c>
      <c r="R738" s="35">
        <f>Table6[[#This Row],[Quantity]]*Table6[[#This Row],[Case]]</f>
        <v>1128</v>
      </c>
      <c r="S738" s="35">
        <f>Table6[[#This Row],[Total Sales]]*Table6[[#This Row],[Cost]]</f>
        <v>2019.1200000000001</v>
      </c>
    </row>
    <row r="739" spans="1:19" x14ac:dyDescent="0.3">
      <c r="A739" s="54">
        <v>756</v>
      </c>
      <c r="B739" s="35" t="s">
        <v>1376</v>
      </c>
      <c r="C739" s="35" t="s">
        <v>1010</v>
      </c>
      <c r="D739" s="35" t="s">
        <v>28</v>
      </c>
      <c r="E739" s="35" t="str">
        <f t="shared" si="33"/>
        <v>M</v>
      </c>
      <c r="F739" s="35">
        <v>30</v>
      </c>
      <c r="G739" s="35" t="s">
        <v>2621</v>
      </c>
      <c r="H739" s="35" t="s">
        <v>2622</v>
      </c>
      <c r="I739" s="35" t="s">
        <v>294</v>
      </c>
      <c r="J739" s="48">
        <v>44116</v>
      </c>
      <c r="K739" s="35">
        <v>16</v>
      </c>
      <c r="L739" s="49" t="s">
        <v>54</v>
      </c>
      <c r="M739" s="50" t="str">
        <f>VLOOKUP(Table6[[#This Row],[Product]],Table3[],2)</f>
        <v>Megawidget S</v>
      </c>
      <c r="N739" s="50" t="str">
        <f t="shared" si="34"/>
        <v>Oct</v>
      </c>
      <c r="O739" s="56">
        <f t="shared" si="35"/>
        <v>2020</v>
      </c>
      <c r="P739" s="51">
        <f>VLOOKUP(Table6[[#This Row],[Product]],Table3[],3)</f>
        <v>0.69</v>
      </c>
      <c r="Q739" s="35">
        <f>VLOOKUP(Table6[[#This Row],[Product]],Table3[],4)</f>
        <v>24</v>
      </c>
      <c r="R739" s="35">
        <f>Table6[[#This Row],[Quantity]]*Table6[[#This Row],[Case]]</f>
        <v>384</v>
      </c>
      <c r="S739" s="35">
        <f>Table6[[#This Row],[Total Sales]]*Table6[[#This Row],[Cost]]</f>
        <v>264.95999999999998</v>
      </c>
    </row>
    <row r="740" spans="1:19" x14ac:dyDescent="0.3">
      <c r="A740" s="54">
        <v>757</v>
      </c>
      <c r="B740" s="35" t="s">
        <v>2623</v>
      </c>
      <c r="C740" s="35" t="s">
        <v>2210</v>
      </c>
      <c r="D740" s="35" t="s">
        <v>51</v>
      </c>
      <c r="E740" s="35" t="str">
        <f t="shared" si="33"/>
        <v>F</v>
      </c>
      <c r="F740" s="35">
        <v>60</v>
      </c>
      <c r="G740" s="35" t="s">
        <v>2621</v>
      </c>
      <c r="H740" s="35" t="s">
        <v>2624</v>
      </c>
      <c r="I740" s="35" t="s">
        <v>32</v>
      </c>
      <c r="J740" s="48" t="s">
        <v>13934</v>
      </c>
      <c r="K740" s="35">
        <v>32</v>
      </c>
      <c r="L740" s="49" t="s">
        <v>20</v>
      </c>
      <c r="M740" s="50" t="str">
        <f>VLOOKUP(Table6[[#This Row],[Product]],Table3[],2)</f>
        <v>Hyperwotsit</v>
      </c>
      <c r="N740" s="50" t="str">
        <f t="shared" si="34"/>
        <v>Oct</v>
      </c>
      <c r="O740" s="56">
        <f t="shared" si="35"/>
        <v>2020</v>
      </c>
      <c r="P740" s="51">
        <f>VLOOKUP(Table6[[#This Row],[Product]],Table3[],3)</f>
        <v>2.0099999999999998</v>
      </c>
      <c r="Q740" s="35">
        <f>VLOOKUP(Table6[[#This Row],[Product]],Table3[],4)</f>
        <v>20</v>
      </c>
      <c r="R740" s="35">
        <f>Table6[[#This Row],[Quantity]]*Table6[[#This Row],[Case]]</f>
        <v>640</v>
      </c>
      <c r="S740" s="35">
        <f>Table6[[#This Row],[Total Sales]]*Table6[[#This Row],[Cost]]</f>
        <v>1286.3999999999999</v>
      </c>
    </row>
    <row r="741" spans="1:19" x14ac:dyDescent="0.3">
      <c r="A741" s="54">
        <v>758</v>
      </c>
      <c r="B741" s="35" t="s">
        <v>2625</v>
      </c>
      <c r="C741" s="35" t="s">
        <v>593</v>
      </c>
      <c r="D741" s="35" t="s">
        <v>51</v>
      </c>
      <c r="E741" s="35" t="str">
        <f t="shared" si="33"/>
        <v>F</v>
      </c>
      <c r="F741" s="35">
        <v>60</v>
      </c>
      <c r="G741" s="35" t="s">
        <v>2626</v>
      </c>
      <c r="H741" s="35" t="s">
        <v>738</v>
      </c>
      <c r="I741" s="35" t="s">
        <v>38</v>
      </c>
      <c r="J741" s="48" t="s">
        <v>13935</v>
      </c>
      <c r="K741" s="35">
        <v>59</v>
      </c>
      <c r="L741" s="49" t="s">
        <v>33</v>
      </c>
      <c r="M741" s="50" t="str">
        <f>VLOOKUP(Table6[[#This Row],[Product]],Table3[],2)</f>
        <v>Megawidget L</v>
      </c>
      <c r="N741" s="50" t="str">
        <f t="shared" si="34"/>
        <v>Sep</v>
      </c>
      <c r="O741" s="56">
        <f t="shared" si="35"/>
        <v>2020</v>
      </c>
      <c r="P741" s="51">
        <f>VLOOKUP(Table6[[#This Row],[Product]],Table3[],3)</f>
        <v>1.79</v>
      </c>
      <c r="Q741" s="35">
        <f>VLOOKUP(Table6[[#This Row],[Product]],Table3[],4)</f>
        <v>24</v>
      </c>
      <c r="R741" s="35">
        <f>Table6[[#This Row],[Quantity]]*Table6[[#This Row],[Case]]</f>
        <v>1416</v>
      </c>
      <c r="S741" s="35">
        <f>Table6[[#This Row],[Total Sales]]*Table6[[#This Row],[Cost]]</f>
        <v>2534.64</v>
      </c>
    </row>
    <row r="742" spans="1:19" x14ac:dyDescent="0.3">
      <c r="A742" s="54">
        <v>759</v>
      </c>
      <c r="B742" s="35" t="s">
        <v>2627</v>
      </c>
      <c r="C742" s="35" t="s">
        <v>1211</v>
      </c>
      <c r="D742" s="35" t="s">
        <v>15</v>
      </c>
      <c r="E742" s="35" t="str">
        <f t="shared" si="33"/>
        <v>F</v>
      </c>
      <c r="F742" s="35">
        <v>30</v>
      </c>
      <c r="G742" s="35" t="s">
        <v>2628</v>
      </c>
      <c r="H742" s="35" t="s">
        <v>2629</v>
      </c>
      <c r="I742" s="35" t="s">
        <v>95</v>
      </c>
      <c r="J742" s="48" t="s">
        <v>13936</v>
      </c>
      <c r="K742" s="35">
        <v>20</v>
      </c>
      <c r="L742" s="49" t="s">
        <v>70</v>
      </c>
      <c r="M742" s="50" t="str">
        <f>VLOOKUP(Table6[[#This Row],[Product]],Table3[],2)</f>
        <v>Megawidget M</v>
      </c>
      <c r="N742" s="50" t="str">
        <f t="shared" si="34"/>
        <v>May</v>
      </c>
      <c r="O742" s="56">
        <f t="shared" si="35"/>
        <v>2020</v>
      </c>
      <c r="P742" s="51">
        <f>VLOOKUP(Table6[[#This Row],[Product]],Table3[],3)</f>
        <v>1.29</v>
      </c>
      <c r="Q742" s="35">
        <f>VLOOKUP(Table6[[#This Row],[Product]],Table3[],4)</f>
        <v>24</v>
      </c>
      <c r="R742" s="35">
        <f>Table6[[#This Row],[Quantity]]*Table6[[#This Row],[Case]]</f>
        <v>480</v>
      </c>
      <c r="S742" s="35">
        <f>Table6[[#This Row],[Total Sales]]*Table6[[#This Row],[Cost]]</f>
        <v>619.20000000000005</v>
      </c>
    </row>
    <row r="743" spans="1:19" x14ac:dyDescent="0.3">
      <c r="A743" s="54">
        <v>760</v>
      </c>
      <c r="B743" s="35" t="s">
        <v>2630</v>
      </c>
      <c r="C743" s="35" t="s">
        <v>2631</v>
      </c>
      <c r="D743" s="35" t="s">
        <v>51</v>
      </c>
      <c r="E743" s="35" t="str">
        <f t="shared" si="33"/>
        <v>F</v>
      </c>
      <c r="F743" s="35">
        <v>90</v>
      </c>
      <c r="G743" s="35" t="s">
        <v>2632</v>
      </c>
      <c r="H743" s="35" t="s">
        <v>2633</v>
      </c>
      <c r="I743" s="35" t="s">
        <v>32</v>
      </c>
      <c r="J743" s="48">
        <v>44631</v>
      </c>
      <c r="K743" s="35">
        <v>105</v>
      </c>
      <c r="L743" s="49" t="s">
        <v>54</v>
      </c>
      <c r="M743" s="50" t="str">
        <f>VLOOKUP(Table6[[#This Row],[Product]],Table3[],2)</f>
        <v>Megawidget S</v>
      </c>
      <c r="N743" s="50" t="str">
        <f t="shared" si="34"/>
        <v>Mar</v>
      </c>
      <c r="O743" s="56">
        <f t="shared" si="35"/>
        <v>2022</v>
      </c>
      <c r="P743" s="51">
        <f>VLOOKUP(Table6[[#This Row],[Product]],Table3[],3)</f>
        <v>0.69</v>
      </c>
      <c r="Q743" s="35">
        <f>VLOOKUP(Table6[[#This Row],[Product]],Table3[],4)</f>
        <v>24</v>
      </c>
      <c r="R743" s="35">
        <f>Table6[[#This Row],[Quantity]]*Table6[[#This Row],[Case]]</f>
        <v>2520</v>
      </c>
      <c r="S743" s="35">
        <f>Table6[[#This Row],[Total Sales]]*Table6[[#This Row],[Cost]]</f>
        <v>1738.8</v>
      </c>
    </row>
    <row r="744" spans="1:19" x14ac:dyDescent="0.3">
      <c r="A744" s="54">
        <v>761</v>
      </c>
      <c r="B744" s="35" t="s">
        <v>2634</v>
      </c>
      <c r="C744" s="35" t="s">
        <v>2635</v>
      </c>
      <c r="D744" s="35" t="s">
        <v>15</v>
      </c>
      <c r="E744" s="35" t="str">
        <f t="shared" si="33"/>
        <v>F</v>
      </c>
      <c r="F744" s="35">
        <v>90</v>
      </c>
      <c r="G744" s="35" t="s">
        <v>2636</v>
      </c>
      <c r="H744" s="35" t="s">
        <v>2156</v>
      </c>
      <c r="I744" s="35" t="s">
        <v>32</v>
      </c>
      <c r="J744" s="48">
        <v>44775</v>
      </c>
      <c r="K744" s="35">
        <v>44</v>
      </c>
      <c r="L744" s="49" t="s">
        <v>20</v>
      </c>
      <c r="M744" s="50" t="str">
        <f>VLOOKUP(Table6[[#This Row],[Product]],Table3[],2)</f>
        <v>Hyperwotsit</v>
      </c>
      <c r="N744" s="50" t="str">
        <f t="shared" si="34"/>
        <v>Aug</v>
      </c>
      <c r="O744" s="56">
        <f t="shared" si="35"/>
        <v>2022</v>
      </c>
      <c r="P744" s="51">
        <f>VLOOKUP(Table6[[#This Row],[Product]],Table3[],3)</f>
        <v>2.0099999999999998</v>
      </c>
      <c r="Q744" s="35">
        <f>VLOOKUP(Table6[[#This Row],[Product]],Table3[],4)</f>
        <v>20</v>
      </c>
      <c r="R744" s="35">
        <f>Table6[[#This Row],[Quantity]]*Table6[[#This Row],[Case]]</f>
        <v>880</v>
      </c>
      <c r="S744" s="35">
        <f>Table6[[#This Row],[Total Sales]]*Table6[[#This Row],[Cost]]</f>
        <v>1768.7999999999997</v>
      </c>
    </row>
    <row r="745" spans="1:19" x14ac:dyDescent="0.3">
      <c r="A745" s="54">
        <v>762</v>
      </c>
      <c r="B745" s="35" t="s">
        <v>2605</v>
      </c>
      <c r="C745" s="35" t="s">
        <v>2637</v>
      </c>
      <c r="D745" s="35" t="s">
        <v>28</v>
      </c>
      <c r="E745" s="35" t="str">
        <f t="shared" si="33"/>
        <v>M</v>
      </c>
      <c r="F745" s="35">
        <v>90</v>
      </c>
      <c r="G745" s="35" t="s">
        <v>2638</v>
      </c>
      <c r="H745" s="35" t="s">
        <v>2062</v>
      </c>
      <c r="I745" s="35" t="s">
        <v>187</v>
      </c>
      <c r="J745" s="48" t="s">
        <v>13624</v>
      </c>
      <c r="K745" s="35">
        <v>36</v>
      </c>
      <c r="L745" s="49" t="s">
        <v>80</v>
      </c>
      <c r="M745" s="50" t="str">
        <f>VLOOKUP(Table6[[#This Row],[Product]],Table3[],2)</f>
        <v>Ultrathing V2</v>
      </c>
      <c r="N745" s="50" t="str">
        <f t="shared" si="34"/>
        <v>Jul</v>
      </c>
      <c r="O745" s="56">
        <f t="shared" si="35"/>
        <v>2020</v>
      </c>
      <c r="P745" s="51">
        <f>VLOOKUP(Table6[[#This Row],[Product]],Table3[],3)</f>
        <v>2.95</v>
      </c>
      <c r="Q745" s="35">
        <f>VLOOKUP(Table6[[#This Row],[Product]],Table3[],4)</f>
        <v>20</v>
      </c>
      <c r="R745" s="35">
        <f>Table6[[#This Row],[Quantity]]*Table6[[#This Row],[Case]]</f>
        <v>720</v>
      </c>
      <c r="S745" s="35">
        <f>Table6[[#This Row],[Total Sales]]*Table6[[#This Row],[Cost]]</f>
        <v>2124</v>
      </c>
    </row>
    <row r="746" spans="1:19" x14ac:dyDescent="0.3">
      <c r="A746" s="54">
        <v>763</v>
      </c>
      <c r="B746" s="35" t="s">
        <v>2639</v>
      </c>
      <c r="C746" s="35" t="s">
        <v>2640</v>
      </c>
      <c r="D746" s="35" t="s">
        <v>28</v>
      </c>
      <c r="E746" s="35" t="str">
        <f t="shared" si="33"/>
        <v>M</v>
      </c>
      <c r="F746" s="35">
        <v>90</v>
      </c>
      <c r="G746" s="35" t="s">
        <v>2641</v>
      </c>
      <c r="H746" s="35" t="s">
        <v>1605</v>
      </c>
      <c r="I746" s="35" t="s">
        <v>32</v>
      </c>
      <c r="J746" s="48" t="s">
        <v>13859</v>
      </c>
      <c r="K746" s="35">
        <v>18</v>
      </c>
      <c r="L746" s="49" t="s">
        <v>70</v>
      </c>
      <c r="M746" s="50" t="str">
        <f>VLOOKUP(Table6[[#This Row],[Product]],Table3[],2)</f>
        <v>Megawidget M</v>
      </c>
      <c r="N746" s="50" t="str">
        <f t="shared" si="34"/>
        <v>Jun</v>
      </c>
      <c r="O746" s="56">
        <f t="shared" si="35"/>
        <v>2022</v>
      </c>
      <c r="P746" s="51">
        <f>VLOOKUP(Table6[[#This Row],[Product]],Table3[],3)</f>
        <v>1.29</v>
      </c>
      <c r="Q746" s="35">
        <f>VLOOKUP(Table6[[#This Row],[Product]],Table3[],4)</f>
        <v>24</v>
      </c>
      <c r="R746" s="35">
        <f>Table6[[#This Row],[Quantity]]*Table6[[#This Row],[Case]]</f>
        <v>432</v>
      </c>
      <c r="S746" s="35">
        <f>Table6[[#This Row],[Total Sales]]*Table6[[#This Row],[Cost]]</f>
        <v>557.28</v>
      </c>
    </row>
    <row r="747" spans="1:19" x14ac:dyDescent="0.3">
      <c r="A747" s="54">
        <v>764</v>
      </c>
      <c r="B747" s="35" t="s">
        <v>2642</v>
      </c>
      <c r="C747" s="35" t="s">
        <v>2643</v>
      </c>
      <c r="D747" s="35" t="s">
        <v>15</v>
      </c>
      <c r="E747" s="35" t="str">
        <f t="shared" si="33"/>
        <v>F</v>
      </c>
      <c r="F747" s="35">
        <v>30</v>
      </c>
      <c r="G747" s="35" t="s">
        <v>2644</v>
      </c>
      <c r="H747" s="35" t="s">
        <v>2645</v>
      </c>
      <c r="I747" s="35" t="s">
        <v>32</v>
      </c>
      <c r="J747" s="48">
        <v>44410</v>
      </c>
      <c r="K747" s="35">
        <v>71</v>
      </c>
      <c r="L747" s="49" t="s">
        <v>64</v>
      </c>
      <c r="M747" s="50" t="str">
        <f>VLOOKUP(Table6[[#This Row],[Product]],Table3[],2)</f>
        <v>Ultrathing V4</v>
      </c>
      <c r="N747" s="50" t="str">
        <f t="shared" si="34"/>
        <v>Aug</v>
      </c>
      <c r="O747" s="56">
        <f t="shared" si="35"/>
        <v>2021</v>
      </c>
      <c r="P747" s="51">
        <f>VLOOKUP(Table6[[#This Row],[Product]],Table3[],3)</f>
        <v>3.99</v>
      </c>
      <c r="Q747" s="35">
        <f>VLOOKUP(Table6[[#This Row],[Product]],Table3[],4)</f>
        <v>24</v>
      </c>
      <c r="R747" s="35">
        <f>Table6[[#This Row],[Quantity]]*Table6[[#This Row],[Case]]</f>
        <v>1704</v>
      </c>
      <c r="S747" s="35">
        <f>Table6[[#This Row],[Total Sales]]*Table6[[#This Row],[Cost]]</f>
        <v>6798.96</v>
      </c>
    </row>
    <row r="748" spans="1:19" x14ac:dyDescent="0.3">
      <c r="A748" s="54">
        <v>765</v>
      </c>
      <c r="B748" s="35" t="s">
        <v>2646</v>
      </c>
      <c r="C748" s="35" t="s">
        <v>2647</v>
      </c>
      <c r="D748" s="35" t="s">
        <v>51</v>
      </c>
      <c r="E748" s="35" t="str">
        <f t="shared" si="33"/>
        <v>F</v>
      </c>
      <c r="F748" s="35">
        <v>60</v>
      </c>
      <c r="G748" s="35" t="s">
        <v>2648</v>
      </c>
      <c r="H748" s="35" t="s">
        <v>2649</v>
      </c>
      <c r="I748" s="35" t="s">
        <v>32</v>
      </c>
      <c r="J748" s="48" t="s">
        <v>13937</v>
      </c>
      <c r="K748" s="35">
        <v>85</v>
      </c>
      <c r="L748" s="49" t="s">
        <v>33</v>
      </c>
      <c r="M748" s="50" t="str">
        <f>VLOOKUP(Table6[[#This Row],[Product]],Table3[],2)</f>
        <v>Megawidget L</v>
      </c>
      <c r="N748" s="50" t="str">
        <f t="shared" si="34"/>
        <v>Jan</v>
      </c>
      <c r="O748" s="56">
        <f t="shared" si="35"/>
        <v>2022</v>
      </c>
      <c r="P748" s="51">
        <f>VLOOKUP(Table6[[#This Row],[Product]],Table3[],3)</f>
        <v>1.79</v>
      </c>
      <c r="Q748" s="35">
        <f>VLOOKUP(Table6[[#This Row],[Product]],Table3[],4)</f>
        <v>24</v>
      </c>
      <c r="R748" s="35">
        <f>Table6[[#This Row],[Quantity]]*Table6[[#This Row],[Case]]</f>
        <v>2040</v>
      </c>
      <c r="S748" s="35">
        <f>Table6[[#This Row],[Total Sales]]*Table6[[#This Row],[Cost]]</f>
        <v>3651.6</v>
      </c>
    </row>
    <row r="749" spans="1:19" x14ac:dyDescent="0.3">
      <c r="A749" s="54">
        <v>766</v>
      </c>
      <c r="B749" s="35" t="s">
        <v>2326</v>
      </c>
      <c r="C749" s="35" t="s">
        <v>2650</v>
      </c>
      <c r="D749" s="35" t="s">
        <v>92</v>
      </c>
      <c r="E749" s="35" t="str">
        <f t="shared" si="33"/>
        <v>M/F</v>
      </c>
      <c r="F749" s="35">
        <v>90</v>
      </c>
      <c r="G749" s="35" t="s">
        <v>2651</v>
      </c>
      <c r="H749" s="35" t="s">
        <v>275</v>
      </c>
      <c r="I749" s="35" t="s">
        <v>32</v>
      </c>
      <c r="J749" s="48" t="s">
        <v>13938</v>
      </c>
      <c r="K749" s="35">
        <v>66</v>
      </c>
      <c r="L749" s="49" t="s">
        <v>101</v>
      </c>
      <c r="M749" s="50" t="str">
        <f>VLOOKUP(Table6[[#This Row],[Product]],Table3[],2)</f>
        <v>Superwossname</v>
      </c>
      <c r="N749" s="50" t="str">
        <f t="shared" si="34"/>
        <v>May</v>
      </c>
      <c r="O749" s="56">
        <f t="shared" si="35"/>
        <v>2022</v>
      </c>
      <c r="P749" s="51">
        <f>VLOOKUP(Table6[[#This Row],[Product]],Table3[],3)</f>
        <v>3.49</v>
      </c>
      <c r="Q749" s="35">
        <f>VLOOKUP(Table6[[#This Row],[Product]],Table3[],4)</f>
        <v>20</v>
      </c>
      <c r="R749" s="35">
        <f>Table6[[#This Row],[Quantity]]*Table6[[#This Row],[Case]]</f>
        <v>1320</v>
      </c>
      <c r="S749" s="35">
        <f>Table6[[#This Row],[Total Sales]]*Table6[[#This Row],[Cost]]</f>
        <v>4606.8</v>
      </c>
    </row>
    <row r="750" spans="1:19" x14ac:dyDescent="0.3">
      <c r="A750" s="54">
        <v>767</v>
      </c>
      <c r="B750" s="35" t="s">
        <v>2652</v>
      </c>
      <c r="C750" s="35" t="s">
        <v>2653</v>
      </c>
      <c r="D750" s="35" t="s">
        <v>28</v>
      </c>
      <c r="E750" s="35" t="str">
        <f t="shared" si="33"/>
        <v>M</v>
      </c>
      <c r="F750" s="35">
        <v>60</v>
      </c>
      <c r="G750" s="35" t="s">
        <v>2654</v>
      </c>
      <c r="H750" s="35" t="s">
        <v>2655</v>
      </c>
      <c r="I750" s="35" t="s">
        <v>1083</v>
      </c>
      <c r="J750" s="48" t="s">
        <v>13939</v>
      </c>
      <c r="K750" s="35">
        <v>15</v>
      </c>
      <c r="L750" s="49" t="s">
        <v>54</v>
      </c>
      <c r="M750" s="50" t="str">
        <f>VLOOKUP(Table6[[#This Row],[Product]],Table3[],2)</f>
        <v>Megawidget S</v>
      </c>
      <c r="N750" s="50" t="str">
        <f t="shared" si="34"/>
        <v>Apr</v>
      </c>
      <c r="O750" s="56">
        <f t="shared" si="35"/>
        <v>2020</v>
      </c>
      <c r="P750" s="51">
        <f>VLOOKUP(Table6[[#This Row],[Product]],Table3[],3)</f>
        <v>0.69</v>
      </c>
      <c r="Q750" s="35">
        <f>VLOOKUP(Table6[[#This Row],[Product]],Table3[],4)</f>
        <v>24</v>
      </c>
      <c r="R750" s="35">
        <f>Table6[[#This Row],[Quantity]]*Table6[[#This Row],[Case]]</f>
        <v>360</v>
      </c>
      <c r="S750" s="35">
        <f>Table6[[#This Row],[Total Sales]]*Table6[[#This Row],[Cost]]</f>
        <v>248.39999999999998</v>
      </c>
    </row>
    <row r="751" spans="1:19" x14ac:dyDescent="0.3">
      <c r="A751" s="54">
        <v>768</v>
      </c>
      <c r="B751" s="35" t="s">
        <v>2656</v>
      </c>
      <c r="C751" s="35" t="s">
        <v>2207</v>
      </c>
      <c r="D751" s="35" t="s">
        <v>15</v>
      </c>
      <c r="E751" s="35" t="str">
        <f t="shared" si="33"/>
        <v>F</v>
      </c>
      <c r="F751" s="35">
        <v>90</v>
      </c>
      <c r="G751" s="35" t="s">
        <v>2657</v>
      </c>
      <c r="H751" s="35" t="s">
        <v>2658</v>
      </c>
      <c r="I751" s="35" t="s">
        <v>173</v>
      </c>
      <c r="J751" s="48">
        <v>44839</v>
      </c>
      <c r="K751" s="35">
        <v>57</v>
      </c>
      <c r="L751" s="49" t="s">
        <v>20</v>
      </c>
      <c r="M751" s="50" t="str">
        <f>VLOOKUP(Table6[[#This Row],[Product]],Table3[],2)</f>
        <v>Hyperwotsit</v>
      </c>
      <c r="N751" s="50" t="str">
        <f t="shared" si="34"/>
        <v>Oct</v>
      </c>
      <c r="O751" s="56">
        <f t="shared" si="35"/>
        <v>2022</v>
      </c>
      <c r="P751" s="51">
        <f>VLOOKUP(Table6[[#This Row],[Product]],Table3[],3)</f>
        <v>2.0099999999999998</v>
      </c>
      <c r="Q751" s="35">
        <f>VLOOKUP(Table6[[#This Row],[Product]],Table3[],4)</f>
        <v>20</v>
      </c>
      <c r="R751" s="35">
        <f>Table6[[#This Row],[Quantity]]*Table6[[#This Row],[Case]]</f>
        <v>1140</v>
      </c>
      <c r="S751" s="35">
        <f>Table6[[#This Row],[Total Sales]]*Table6[[#This Row],[Cost]]</f>
        <v>2291.3999999999996</v>
      </c>
    </row>
    <row r="752" spans="1:19" x14ac:dyDescent="0.3">
      <c r="A752" s="54">
        <v>769</v>
      </c>
      <c r="B752" s="35" t="s">
        <v>2659</v>
      </c>
      <c r="C752" s="35" t="s">
        <v>2269</v>
      </c>
      <c r="D752" s="35" t="s">
        <v>51</v>
      </c>
      <c r="E752" s="35" t="str">
        <f t="shared" si="33"/>
        <v>F</v>
      </c>
      <c r="F752" s="35">
        <v>30</v>
      </c>
      <c r="G752" s="35" t="s">
        <v>2660</v>
      </c>
      <c r="H752" s="35" t="s">
        <v>2661</v>
      </c>
      <c r="I752" s="35" t="s">
        <v>187</v>
      </c>
      <c r="J752" s="48" t="s">
        <v>13911</v>
      </c>
      <c r="K752" s="35">
        <v>46</v>
      </c>
      <c r="L752" s="49" t="s">
        <v>54</v>
      </c>
      <c r="M752" s="50" t="str">
        <f>VLOOKUP(Table6[[#This Row],[Product]],Table3[],2)</f>
        <v>Megawidget S</v>
      </c>
      <c r="N752" s="50" t="str">
        <f t="shared" si="34"/>
        <v>Aug</v>
      </c>
      <c r="O752" s="56">
        <f t="shared" si="35"/>
        <v>2020</v>
      </c>
      <c r="P752" s="51">
        <f>VLOOKUP(Table6[[#This Row],[Product]],Table3[],3)</f>
        <v>0.69</v>
      </c>
      <c r="Q752" s="35">
        <f>VLOOKUP(Table6[[#This Row],[Product]],Table3[],4)</f>
        <v>24</v>
      </c>
      <c r="R752" s="35">
        <f>Table6[[#This Row],[Quantity]]*Table6[[#This Row],[Case]]</f>
        <v>1104</v>
      </c>
      <c r="S752" s="35">
        <f>Table6[[#This Row],[Total Sales]]*Table6[[#This Row],[Cost]]</f>
        <v>761.76</v>
      </c>
    </row>
    <row r="753" spans="1:19" x14ac:dyDescent="0.3">
      <c r="A753" s="54">
        <v>770</v>
      </c>
      <c r="B753" s="35" t="s">
        <v>624</v>
      </c>
      <c r="C753" s="35" t="s">
        <v>593</v>
      </c>
      <c r="D753" s="35" t="s">
        <v>28</v>
      </c>
      <c r="E753" s="35" t="str">
        <f t="shared" si="33"/>
        <v>M</v>
      </c>
      <c r="F753" s="35">
        <v>30</v>
      </c>
      <c r="G753" s="35" t="s">
        <v>2662</v>
      </c>
      <c r="H753" s="35" t="s">
        <v>534</v>
      </c>
      <c r="I753" s="35" t="s">
        <v>32</v>
      </c>
      <c r="J753" s="48">
        <v>44075</v>
      </c>
      <c r="K753" s="35">
        <v>22</v>
      </c>
      <c r="L753" s="49" t="s">
        <v>33</v>
      </c>
      <c r="M753" s="50" t="str">
        <f>VLOOKUP(Table6[[#This Row],[Product]],Table3[],2)</f>
        <v>Megawidget L</v>
      </c>
      <c r="N753" s="50" t="str">
        <f t="shared" si="34"/>
        <v>Sep</v>
      </c>
      <c r="O753" s="56">
        <f t="shared" si="35"/>
        <v>2020</v>
      </c>
      <c r="P753" s="51">
        <f>VLOOKUP(Table6[[#This Row],[Product]],Table3[],3)</f>
        <v>1.79</v>
      </c>
      <c r="Q753" s="35">
        <f>VLOOKUP(Table6[[#This Row],[Product]],Table3[],4)</f>
        <v>24</v>
      </c>
      <c r="R753" s="35">
        <f>Table6[[#This Row],[Quantity]]*Table6[[#This Row],[Case]]</f>
        <v>528</v>
      </c>
      <c r="S753" s="35">
        <f>Table6[[#This Row],[Total Sales]]*Table6[[#This Row],[Cost]]</f>
        <v>945.12</v>
      </c>
    </row>
    <row r="754" spans="1:19" x14ac:dyDescent="0.3">
      <c r="A754" s="54">
        <v>771</v>
      </c>
      <c r="B754" s="35" t="s">
        <v>2491</v>
      </c>
      <c r="C754" s="35" t="s">
        <v>2663</v>
      </c>
      <c r="D754" s="35" t="s">
        <v>28</v>
      </c>
      <c r="E754" s="35" t="str">
        <f t="shared" si="33"/>
        <v>M</v>
      </c>
      <c r="F754" s="35">
        <v>90</v>
      </c>
      <c r="G754" s="35" t="s">
        <v>2662</v>
      </c>
      <c r="H754" s="35" t="s">
        <v>2664</v>
      </c>
      <c r="I754" s="35" t="s">
        <v>32</v>
      </c>
      <c r="J754" s="48" t="s">
        <v>13940</v>
      </c>
      <c r="K754" s="35">
        <v>50</v>
      </c>
      <c r="L754" s="49" t="s">
        <v>54</v>
      </c>
      <c r="M754" s="50" t="str">
        <f>VLOOKUP(Table6[[#This Row],[Product]],Table3[],2)</f>
        <v>Megawidget S</v>
      </c>
      <c r="N754" s="50" t="str">
        <f t="shared" si="34"/>
        <v>Mar</v>
      </c>
      <c r="O754" s="56">
        <f t="shared" si="35"/>
        <v>2022</v>
      </c>
      <c r="P754" s="51">
        <f>VLOOKUP(Table6[[#This Row],[Product]],Table3[],3)</f>
        <v>0.69</v>
      </c>
      <c r="Q754" s="35">
        <f>VLOOKUP(Table6[[#This Row],[Product]],Table3[],4)</f>
        <v>24</v>
      </c>
      <c r="R754" s="35">
        <f>Table6[[#This Row],[Quantity]]*Table6[[#This Row],[Case]]</f>
        <v>1200</v>
      </c>
      <c r="S754" s="35">
        <f>Table6[[#This Row],[Total Sales]]*Table6[[#This Row],[Cost]]</f>
        <v>827.99999999999989</v>
      </c>
    </row>
    <row r="755" spans="1:19" x14ac:dyDescent="0.3">
      <c r="A755" s="54">
        <v>772</v>
      </c>
      <c r="B755" s="35" t="s">
        <v>2665</v>
      </c>
      <c r="C755" s="35" t="s">
        <v>2246</v>
      </c>
      <c r="D755" s="35" t="s">
        <v>28</v>
      </c>
      <c r="E755" s="35" t="str">
        <f t="shared" si="33"/>
        <v>M</v>
      </c>
      <c r="F755" s="35">
        <v>90</v>
      </c>
      <c r="G755" s="35" t="s">
        <v>2666</v>
      </c>
      <c r="H755" s="35" t="s">
        <v>2667</v>
      </c>
      <c r="I755" s="35" t="s">
        <v>187</v>
      </c>
      <c r="J755" s="48">
        <v>44107</v>
      </c>
      <c r="K755" s="35">
        <v>53</v>
      </c>
      <c r="L755" s="49" t="s">
        <v>64</v>
      </c>
      <c r="M755" s="50" t="str">
        <f>VLOOKUP(Table6[[#This Row],[Product]],Table3[],2)</f>
        <v>Ultrathing V4</v>
      </c>
      <c r="N755" s="50" t="str">
        <f t="shared" si="34"/>
        <v>Oct</v>
      </c>
      <c r="O755" s="56">
        <f t="shared" si="35"/>
        <v>2020</v>
      </c>
      <c r="P755" s="51">
        <f>VLOOKUP(Table6[[#This Row],[Product]],Table3[],3)</f>
        <v>3.99</v>
      </c>
      <c r="Q755" s="35">
        <f>VLOOKUP(Table6[[#This Row],[Product]],Table3[],4)</f>
        <v>24</v>
      </c>
      <c r="R755" s="35">
        <f>Table6[[#This Row],[Quantity]]*Table6[[#This Row],[Case]]</f>
        <v>1272</v>
      </c>
      <c r="S755" s="35">
        <f>Table6[[#This Row],[Total Sales]]*Table6[[#This Row],[Cost]]</f>
        <v>5075.2800000000007</v>
      </c>
    </row>
    <row r="756" spans="1:19" x14ac:dyDescent="0.3">
      <c r="A756" s="54">
        <v>773</v>
      </c>
      <c r="B756" s="35" t="s">
        <v>2668</v>
      </c>
      <c r="C756" s="35" t="s">
        <v>2669</v>
      </c>
      <c r="D756" s="35" t="s">
        <v>15</v>
      </c>
      <c r="E756" s="35" t="str">
        <f t="shared" si="33"/>
        <v>F</v>
      </c>
      <c r="F756" s="35">
        <v>90</v>
      </c>
      <c r="G756" s="35" t="s">
        <v>2670</v>
      </c>
      <c r="H756" s="35" t="s">
        <v>2671</v>
      </c>
      <c r="I756" s="35" t="s">
        <v>1157</v>
      </c>
      <c r="J756" s="48" t="s">
        <v>13941</v>
      </c>
      <c r="K756" s="35">
        <v>61</v>
      </c>
      <c r="L756" s="49" t="s">
        <v>45</v>
      </c>
      <c r="M756" s="50" t="str">
        <f>VLOOKUP(Table6[[#This Row],[Product]],Table3[],2)</f>
        <v>Gigastuff</v>
      </c>
      <c r="N756" s="50" t="str">
        <f t="shared" si="34"/>
        <v>Jul</v>
      </c>
      <c r="O756" s="56">
        <f t="shared" si="35"/>
        <v>2021</v>
      </c>
      <c r="P756" s="51">
        <f>VLOOKUP(Table6[[#This Row],[Product]],Table3[],3)</f>
        <v>1.89</v>
      </c>
      <c r="Q756" s="35">
        <f>VLOOKUP(Table6[[#This Row],[Product]],Table3[],4)</f>
        <v>18</v>
      </c>
      <c r="R756" s="35">
        <f>Table6[[#This Row],[Quantity]]*Table6[[#This Row],[Case]]</f>
        <v>1098</v>
      </c>
      <c r="S756" s="35">
        <f>Table6[[#This Row],[Total Sales]]*Table6[[#This Row],[Cost]]</f>
        <v>2075.2199999999998</v>
      </c>
    </row>
    <row r="757" spans="1:19" x14ac:dyDescent="0.3">
      <c r="A757" s="54">
        <v>774</v>
      </c>
      <c r="B757" s="35" t="s">
        <v>511</v>
      </c>
      <c r="C757" s="35" t="s">
        <v>2223</v>
      </c>
      <c r="D757" s="35" t="s">
        <v>51</v>
      </c>
      <c r="E757" s="35" t="str">
        <f t="shared" si="33"/>
        <v>F</v>
      </c>
      <c r="F757" s="35">
        <v>90</v>
      </c>
      <c r="G757" s="35" t="s">
        <v>14295</v>
      </c>
      <c r="H757" s="35" t="s">
        <v>2673</v>
      </c>
      <c r="I757" s="35" t="s">
        <v>19</v>
      </c>
      <c r="J757" s="48">
        <v>44778</v>
      </c>
      <c r="K757" s="35">
        <v>54</v>
      </c>
      <c r="L757" s="49" t="s">
        <v>159</v>
      </c>
      <c r="M757" s="50" t="str">
        <f>VLOOKUP(Table6[[#This Row],[Product]],Table3[],2)</f>
        <v>Ultrathing V3</v>
      </c>
      <c r="N757" s="50" t="str">
        <f t="shared" si="34"/>
        <v>Aug</v>
      </c>
      <c r="O757" s="56">
        <f t="shared" si="35"/>
        <v>2022</v>
      </c>
      <c r="P757" s="51">
        <f>VLOOKUP(Table6[[#This Row],[Product]],Table3[],3)</f>
        <v>3.39</v>
      </c>
      <c r="Q757" s="35">
        <f>VLOOKUP(Table6[[#This Row],[Product]],Table3[],4)</f>
        <v>24</v>
      </c>
      <c r="R757" s="35">
        <f>Table6[[#This Row],[Quantity]]*Table6[[#This Row],[Case]]</f>
        <v>1296</v>
      </c>
      <c r="S757" s="35">
        <f>Table6[[#This Row],[Total Sales]]*Table6[[#This Row],[Cost]]</f>
        <v>4393.4400000000005</v>
      </c>
    </row>
    <row r="758" spans="1:19" x14ac:dyDescent="0.3">
      <c r="A758" s="54">
        <v>775</v>
      </c>
      <c r="B758" s="35" t="s">
        <v>2674</v>
      </c>
      <c r="C758" s="35" t="s">
        <v>995</v>
      </c>
      <c r="D758" s="35" t="s">
        <v>15</v>
      </c>
      <c r="E758" s="35" t="str">
        <f t="shared" si="33"/>
        <v>F</v>
      </c>
      <c r="F758" s="35">
        <v>60</v>
      </c>
      <c r="G758" s="35" t="s">
        <v>2675</v>
      </c>
      <c r="H758" s="35" t="s">
        <v>2676</v>
      </c>
      <c r="I758" s="35" t="s">
        <v>32</v>
      </c>
      <c r="J758" s="48" t="s">
        <v>13942</v>
      </c>
      <c r="K758" s="35">
        <v>3</v>
      </c>
      <c r="L758" s="49" t="s">
        <v>45</v>
      </c>
      <c r="M758" s="50" t="str">
        <f>VLOOKUP(Table6[[#This Row],[Product]],Table3[],2)</f>
        <v>Gigastuff</v>
      </c>
      <c r="N758" s="50" t="str">
        <f t="shared" si="34"/>
        <v>Sep</v>
      </c>
      <c r="O758" s="56">
        <f t="shared" si="35"/>
        <v>2021</v>
      </c>
      <c r="P758" s="51">
        <f>VLOOKUP(Table6[[#This Row],[Product]],Table3[],3)</f>
        <v>1.89</v>
      </c>
      <c r="Q758" s="35">
        <f>VLOOKUP(Table6[[#This Row],[Product]],Table3[],4)</f>
        <v>18</v>
      </c>
      <c r="R758" s="35">
        <f>Table6[[#This Row],[Quantity]]*Table6[[#This Row],[Case]]</f>
        <v>54</v>
      </c>
      <c r="S758" s="35">
        <f>Table6[[#This Row],[Total Sales]]*Table6[[#This Row],[Cost]]</f>
        <v>102.05999999999999</v>
      </c>
    </row>
    <row r="759" spans="1:19" x14ac:dyDescent="0.3">
      <c r="A759" s="54">
        <v>776</v>
      </c>
      <c r="B759" s="35" t="s">
        <v>1239</v>
      </c>
      <c r="C759" s="35" t="s">
        <v>2677</v>
      </c>
      <c r="D759" s="35" t="s">
        <v>28</v>
      </c>
      <c r="E759" s="35" t="str">
        <f t="shared" si="33"/>
        <v>M</v>
      </c>
      <c r="F759" s="35">
        <v>90</v>
      </c>
      <c r="G759" s="35" t="s">
        <v>2675</v>
      </c>
      <c r="H759" s="35" t="s">
        <v>2678</v>
      </c>
      <c r="I759" s="35" t="s">
        <v>32</v>
      </c>
      <c r="J759" s="48">
        <v>44014</v>
      </c>
      <c r="K759" s="35">
        <v>35</v>
      </c>
      <c r="L759" s="49" t="s">
        <v>54</v>
      </c>
      <c r="M759" s="50" t="str">
        <f>VLOOKUP(Table6[[#This Row],[Product]],Table3[],2)</f>
        <v>Megawidget S</v>
      </c>
      <c r="N759" s="50" t="str">
        <f t="shared" si="34"/>
        <v>Jul</v>
      </c>
      <c r="O759" s="56">
        <f t="shared" si="35"/>
        <v>2020</v>
      </c>
      <c r="P759" s="51">
        <f>VLOOKUP(Table6[[#This Row],[Product]],Table3[],3)</f>
        <v>0.69</v>
      </c>
      <c r="Q759" s="35">
        <f>VLOOKUP(Table6[[#This Row],[Product]],Table3[],4)</f>
        <v>24</v>
      </c>
      <c r="R759" s="35">
        <f>Table6[[#This Row],[Quantity]]*Table6[[#This Row],[Case]]</f>
        <v>840</v>
      </c>
      <c r="S759" s="35">
        <f>Table6[[#This Row],[Total Sales]]*Table6[[#This Row],[Cost]]</f>
        <v>579.59999999999991</v>
      </c>
    </row>
    <row r="760" spans="1:19" x14ac:dyDescent="0.3">
      <c r="A760" s="54">
        <v>777</v>
      </c>
      <c r="B760" s="35" t="s">
        <v>2679</v>
      </c>
      <c r="C760" s="35" t="s">
        <v>464</v>
      </c>
      <c r="D760" s="35" t="s">
        <v>28</v>
      </c>
      <c r="E760" s="35" t="str">
        <f t="shared" si="33"/>
        <v>M</v>
      </c>
      <c r="F760" s="35">
        <v>90</v>
      </c>
      <c r="G760" s="35" t="s">
        <v>2680</v>
      </c>
      <c r="H760" s="35" t="s">
        <v>2681</v>
      </c>
      <c r="I760" s="35" t="s">
        <v>686</v>
      </c>
      <c r="J760" s="48" t="s">
        <v>13943</v>
      </c>
      <c r="K760" s="35">
        <v>11</v>
      </c>
      <c r="L760" s="49" t="s">
        <v>64</v>
      </c>
      <c r="M760" s="50" t="str">
        <f>VLOOKUP(Table6[[#This Row],[Product]],Table3[],2)</f>
        <v>Ultrathing V4</v>
      </c>
      <c r="N760" s="50" t="str">
        <f t="shared" si="34"/>
        <v>Feb</v>
      </c>
      <c r="O760" s="56">
        <f t="shared" si="35"/>
        <v>2022</v>
      </c>
      <c r="P760" s="51">
        <f>VLOOKUP(Table6[[#This Row],[Product]],Table3[],3)</f>
        <v>3.99</v>
      </c>
      <c r="Q760" s="35">
        <f>VLOOKUP(Table6[[#This Row],[Product]],Table3[],4)</f>
        <v>24</v>
      </c>
      <c r="R760" s="35">
        <f>Table6[[#This Row],[Quantity]]*Table6[[#This Row],[Case]]</f>
        <v>264</v>
      </c>
      <c r="S760" s="35">
        <f>Table6[[#This Row],[Total Sales]]*Table6[[#This Row],[Cost]]</f>
        <v>1053.3600000000001</v>
      </c>
    </row>
    <row r="761" spans="1:19" x14ac:dyDescent="0.3">
      <c r="A761" s="54">
        <v>778</v>
      </c>
      <c r="B761" s="35" t="s">
        <v>2682</v>
      </c>
      <c r="C761" s="35" t="s">
        <v>2683</v>
      </c>
      <c r="D761" s="35" t="s">
        <v>28</v>
      </c>
      <c r="E761" s="35" t="str">
        <f t="shared" si="33"/>
        <v>M</v>
      </c>
      <c r="F761" s="35">
        <v>30</v>
      </c>
      <c r="G761" s="35" t="s">
        <v>2684</v>
      </c>
      <c r="H761" s="35" t="s">
        <v>2685</v>
      </c>
      <c r="I761" s="35" t="s">
        <v>32</v>
      </c>
      <c r="J761" s="48" t="s">
        <v>13752</v>
      </c>
      <c r="K761" s="35">
        <v>93</v>
      </c>
      <c r="L761" s="49" t="s">
        <v>45</v>
      </c>
      <c r="M761" s="50" t="str">
        <f>VLOOKUP(Table6[[#This Row],[Product]],Table3[],2)</f>
        <v>Gigastuff</v>
      </c>
      <c r="N761" s="50" t="str">
        <f t="shared" si="34"/>
        <v>Sep</v>
      </c>
      <c r="O761" s="56">
        <f t="shared" si="35"/>
        <v>2022</v>
      </c>
      <c r="P761" s="51">
        <f>VLOOKUP(Table6[[#This Row],[Product]],Table3[],3)</f>
        <v>1.89</v>
      </c>
      <c r="Q761" s="35">
        <f>VLOOKUP(Table6[[#This Row],[Product]],Table3[],4)</f>
        <v>18</v>
      </c>
      <c r="R761" s="35">
        <f>Table6[[#This Row],[Quantity]]*Table6[[#This Row],[Case]]</f>
        <v>1674</v>
      </c>
      <c r="S761" s="35">
        <f>Table6[[#This Row],[Total Sales]]*Table6[[#This Row],[Cost]]</f>
        <v>3163.8599999999997</v>
      </c>
    </row>
    <row r="762" spans="1:19" x14ac:dyDescent="0.3">
      <c r="A762" s="54">
        <v>779</v>
      </c>
      <c r="B762" s="35" t="s">
        <v>891</v>
      </c>
      <c r="C762" s="35" t="s">
        <v>2686</v>
      </c>
      <c r="D762" s="35" t="s">
        <v>28</v>
      </c>
      <c r="E762" s="35" t="str">
        <f t="shared" si="33"/>
        <v>M</v>
      </c>
      <c r="F762" s="35">
        <v>90</v>
      </c>
      <c r="G762" s="35" t="s">
        <v>2687</v>
      </c>
      <c r="H762" s="35" t="s">
        <v>2688</v>
      </c>
      <c r="I762" s="35" t="s">
        <v>1199</v>
      </c>
      <c r="J762" s="48" t="s">
        <v>13944</v>
      </c>
      <c r="K762" s="35">
        <v>16</v>
      </c>
      <c r="L762" s="49" t="s">
        <v>70</v>
      </c>
      <c r="M762" s="50" t="str">
        <f>VLOOKUP(Table6[[#This Row],[Product]],Table3[],2)</f>
        <v>Megawidget M</v>
      </c>
      <c r="N762" s="50" t="str">
        <f t="shared" si="34"/>
        <v>Apr</v>
      </c>
      <c r="O762" s="56">
        <f t="shared" si="35"/>
        <v>2020</v>
      </c>
      <c r="P762" s="51">
        <f>VLOOKUP(Table6[[#This Row],[Product]],Table3[],3)</f>
        <v>1.29</v>
      </c>
      <c r="Q762" s="35">
        <f>VLOOKUP(Table6[[#This Row],[Product]],Table3[],4)</f>
        <v>24</v>
      </c>
      <c r="R762" s="35">
        <f>Table6[[#This Row],[Quantity]]*Table6[[#This Row],[Case]]</f>
        <v>384</v>
      </c>
      <c r="S762" s="35">
        <f>Table6[[#This Row],[Total Sales]]*Table6[[#This Row],[Cost]]</f>
        <v>495.36</v>
      </c>
    </row>
    <row r="763" spans="1:19" x14ac:dyDescent="0.3">
      <c r="A763" s="54">
        <v>780</v>
      </c>
      <c r="B763" s="35" t="s">
        <v>2689</v>
      </c>
      <c r="C763" s="35" t="s">
        <v>2690</v>
      </c>
      <c r="D763" s="35" t="s">
        <v>51</v>
      </c>
      <c r="E763" s="35" t="str">
        <f t="shared" si="33"/>
        <v>F</v>
      </c>
      <c r="F763" s="35">
        <v>60</v>
      </c>
      <c r="G763" s="35" t="s">
        <v>2691</v>
      </c>
      <c r="H763" s="35" t="s">
        <v>1347</v>
      </c>
      <c r="I763" s="35" t="s">
        <v>32</v>
      </c>
      <c r="J763" s="48" t="s">
        <v>13939</v>
      </c>
      <c r="K763" s="35">
        <v>8</v>
      </c>
      <c r="L763" s="49" t="s">
        <v>64</v>
      </c>
      <c r="M763" s="50" t="str">
        <f>VLOOKUP(Table6[[#This Row],[Product]],Table3[],2)</f>
        <v>Ultrathing V4</v>
      </c>
      <c r="N763" s="50" t="str">
        <f t="shared" si="34"/>
        <v>Apr</v>
      </c>
      <c r="O763" s="56">
        <f t="shared" si="35"/>
        <v>2020</v>
      </c>
      <c r="P763" s="51">
        <f>VLOOKUP(Table6[[#This Row],[Product]],Table3[],3)</f>
        <v>3.99</v>
      </c>
      <c r="Q763" s="35">
        <f>VLOOKUP(Table6[[#This Row],[Product]],Table3[],4)</f>
        <v>24</v>
      </c>
      <c r="R763" s="35">
        <f>Table6[[#This Row],[Quantity]]*Table6[[#This Row],[Case]]</f>
        <v>192</v>
      </c>
      <c r="S763" s="35">
        <f>Table6[[#This Row],[Total Sales]]*Table6[[#This Row],[Cost]]</f>
        <v>766.08</v>
      </c>
    </row>
    <row r="764" spans="1:19" x14ac:dyDescent="0.3">
      <c r="A764" s="54">
        <v>781</v>
      </c>
      <c r="B764" s="35" t="s">
        <v>600</v>
      </c>
      <c r="C764" s="35" t="s">
        <v>2692</v>
      </c>
      <c r="D764" s="35" t="s">
        <v>15</v>
      </c>
      <c r="E764" s="35" t="str">
        <f t="shared" si="33"/>
        <v>F</v>
      </c>
      <c r="F764" s="35">
        <v>30</v>
      </c>
      <c r="G764" s="35" t="s">
        <v>2693</v>
      </c>
      <c r="H764" s="35" t="s">
        <v>1819</v>
      </c>
      <c r="I764" s="35" t="s">
        <v>89</v>
      </c>
      <c r="J764" s="48">
        <v>44175</v>
      </c>
      <c r="K764" s="35">
        <v>17</v>
      </c>
      <c r="L764" s="49" t="s">
        <v>70</v>
      </c>
      <c r="M764" s="50" t="str">
        <f>VLOOKUP(Table6[[#This Row],[Product]],Table3[],2)</f>
        <v>Megawidget M</v>
      </c>
      <c r="N764" s="50" t="str">
        <f t="shared" si="34"/>
        <v>Dec</v>
      </c>
      <c r="O764" s="56">
        <f t="shared" si="35"/>
        <v>2020</v>
      </c>
      <c r="P764" s="51">
        <f>VLOOKUP(Table6[[#This Row],[Product]],Table3[],3)</f>
        <v>1.29</v>
      </c>
      <c r="Q764" s="35">
        <f>VLOOKUP(Table6[[#This Row],[Product]],Table3[],4)</f>
        <v>24</v>
      </c>
      <c r="R764" s="35">
        <f>Table6[[#This Row],[Quantity]]*Table6[[#This Row],[Case]]</f>
        <v>408</v>
      </c>
      <c r="S764" s="35">
        <f>Table6[[#This Row],[Total Sales]]*Table6[[#This Row],[Cost]]</f>
        <v>526.32000000000005</v>
      </c>
    </row>
    <row r="765" spans="1:19" x14ac:dyDescent="0.3">
      <c r="A765" s="54">
        <v>782</v>
      </c>
      <c r="B765" s="35" t="s">
        <v>2694</v>
      </c>
      <c r="C765" s="35" t="s">
        <v>2695</v>
      </c>
      <c r="D765" s="35" t="s">
        <v>15</v>
      </c>
      <c r="E765" s="35" t="str">
        <f t="shared" si="33"/>
        <v>F</v>
      </c>
      <c r="F765" s="35">
        <v>30</v>
      </c>
      <c r="G765" s="35" t="s">
        <v>2693</v>
      </c>
      <c r="H765" s="35" t="s">
        <v>2696</v>
      </c>
      <c r="I765" s="35" t="s">
        <v>95</v>
      </c>
      <c r="J765" s="48">
        <v>44841</v>
      </c>
      <c r="K765" s="35">
        <v>81</v>
      </c>
      <c r="L765" s="49" t="s">
        <v>80</v>
      </c>
      <c r="M765" s="50" t="str">
        <f>VLOOKUP(Table6[[#This Row],[Product]],Table3[],2)</f>
        <v>Ultrathing V2</v>
      </c>
      <c r="N765" s="50" t="str">
        <f t="shared" si="34"/>
        <v>Oct</v>
      </c>
      <c r="O765" s="56">
        <f t="shared" si="35"/>
        <v>2022</v>
      </c>
      <c r="P765" s="51">
        <f>VLOOKUP(Table6[[#This Row],[Product]],Table3[],3)</f>
        <v>2.95</v>
      </c>
      <c r="Q765" s="35">
        <f>VLOOKUP(Table6[[#This Row],[Product]],Table3[],4)</f>
        <v>20</v>
      </c>
      <c r="R765" s="35">
        <f>Table6[[#This Row],[Quantity]]*Table6[[#This Row],[Case]]</f>
        <v>1620</v>
      </c>
      <c r="S765" s="35">
        <f>Table6[[#This Row],[Total Sales]]*Table6[[#This Row],[Cost]]</f>
        <v>4779</v>
      </c>
    </row>
    <row r="766" spans="1:19" x14ac:dyDescent="0.3">
      <c r="A766" s="54">
        <v>783</v>
      </c>
      <c r="B766" s="35" t="s">
        <v>914</v>
      </c>
      <c r="C766" s="35" t="s">
        <v>2697</v>
      </c>
      <c r="D766" s="35" t="s">
        <v>28</v>
      </c>
      <c r="E766" s="35" t="str">
        <f t="shared" si="33"/>
        <v>M</v>
      </c>
      <c r="F766" s="35">
        <v>90</v>
      </c>
      <c r="G766" s="35" t="s">
        <v>2698</v>
      </c>
      <c r="H766" s="35" t="s">
        <v>1391</v>
      </c>
      <c r="I766" s="35" t="s">
        <v>32</v>
      </c>
      <c r="J766" s="48" t="s">
        <v>13825</v>
      </c>
      <c r="K766" s="35">
        <v>2</v>
      </c>
      <c r="L766" s="49" t="s">
        <v>45</v>
      </c>
      <c r="M766" s="50" t="str">
        <f>VLOOKUP(Table6[[#This Row],[Product]],Table3[],2)</f>
        <v>Gigastuff</v>
      </c>
      <c r="N766" s="50" t="str">
        <f t="shared" si="34"/>
        <v>May</v>
      </c>
      <c r="O766" s="56">
        <f t="shared" si="35"/>
        <v>2021</v>
      </c>
      <c r="P766" s="51">
        <f>VLOOKUP(Table6[[#This Row],[Product]],Table3[],3)</f>
        <v>1.89</v>
      </c>
      <c r="Q766" s="35">
        <f>VLOOKUP(Table6[[#This Row],[Product]],Table3[],4)</f>
        <v>18</v>
      </c>
      <c r="R766" s="35">
        <f>Table6[[#This Row],[Quantity]]*Table6[[#This Row],[Case]]</f>
        <v>36</v>
      </c>
      <c r="S766" s="35">
        <f>Table6[[#This Row],[Total Sales]]*Table6[[#This Row],[Cost]]</f>
        <v>68.039999999999992</v>
      </c>
    </row>
    <row r="767" spans="1:19" x14ac:dyDescent="0.3">
      <c r="A767" s="54">
        <v>784</v>
      </c>
      <c r="B767" s="35" t="s">
        <v>2699</v>
      </c>
      <c r="C767" s="35" t="s">
        <v>795</v>
      </c>
      <c r="D767" s="35" t="s">
        <v>28</v>
      </c>
      <c r="E767" s="35" t="str">
        <f t="shared" si="33"/>
        <v>M</v>
      </c>
      <c r="F767" s="35">
        <v>60</v>
      </c>
      <c r="G767" s="35" t="s">
        <v>2700</v>
      </c>
      <c r="H767" s="35" t="s">
        <v>1629</v>
      </c>
      <c r="I767" s="35" t="s">
        <v>32</v>
      </c>
      <c r="J767" s="48">
        <v>44571</v>
      </c>
      <c r="K767" s="35">
        <v>47</v>
      </c>
      <c r="L767" s="49" t="s">
        <v>80</v>
      </c>
      <c r="M767" s="50" t="str">
        <f>VLOOKUP(Table6[[#This Row],[Product]],Table3[],2)</f>
        <v>Ultrathing V2</v>
      </c>
      <c r="N767" s="50" t="str">
        <f t="shared" si="34"/>
        <v>Jan</v>
      </c>
      <c r="O767" s="56">
        <f t="shared" si="35"/>
        <v>2022</v>
      </c>
      <c r="P767" s="51">
        <f>VLOOKUP(Table6[[#This Row],[Product]],Table3[],3)</f>
        <v>2.95</v>
      </c>
      <c r="Q767" s="35">
        <f>VLOOKUP(Table6[[#This Row],[Product]],Table3[],4)</f>
        <v>20</v>
      </c>
      <c r="R767" s="35">
        <f>Table6[[#This Row],[Quantity]]*Table6[[#This Row],[Case]]</f>
        <v>940</v>
      </c>
      <c r="S767" s="35">
        <f>Table6[[#This Row],[Total Sales]]*Table6[[#This Row],[Cost]]</f>
        <v>2773</v>
      </c>
    </row>
    <row r="768" spans="1:19" x14ac:dyDescent="0.3">
      <c r="A768" s="54">
        <v>785</v>
      </c>
      <c r="B768" s="35" t="s">
        <v>2701</v>
      </c>
      <c r="C768" s="35" t="s">
        <v>1093</v>
      </c>
      <c r="D768" s="35" t="s">
        <v>28</v>
      </c>
      <c r="E768" s="35" t="str">
        <f t="shared" si="33"/>
        <v>M</v>
      </c>
      <c r="F768" s="35">
        <v>90</v>
      </c>
      <c r="G768" s="35" t="s">
        <v>2702</v>
      </c>
      <c r="H768" s="35" t="s">
        <v>2703</v>
      </c>
      <c r="I768" s="35" t="s">
        <v>32</v>
      </c>
      <c r="J768" s="48">
        <v>43991</v>
      </c>
      <c r="K768" s="35">
        <v>13</v>
      </c>
      <c r="L768" s="49" t="s">
        <v>80</v>
      </c>
      <c r="M768" s="50" t="str">
        <f>VLOOKUP(Table6[[#This Row],[Product]],Table3[],2)</f>
        <v>Ultrathing V2</v>
      </c>
      <c r="N768" s="50" t="str">
        <f t="shared" si="34"/>
        <v>Jun</v>
      </c>
      <c r="O768" s="56">
        <f t="shared" si="35"/>
        <v>2020</v>
      </c>
      <c r="P768" s="51">
        <f>VLOOKUP(Table6[[#This Row],[Product]],Table3[],3)</f>
        <v>2.95</v>
      </c>
      <c r="Q768" s="35">
        <f>VLOOKUP(Table6[[#This Row],[Product]],Table3[],4)</f>
        <v>20</v>
      </c>
      <c r="R768" s="35">
        <f>Table6[[#This Row],[Quantity]]*Table6[[#This Row],[Case]]</f>
        <v>260</v>
      </c>
      <c r="S768" s="35">
        <f>Table6[[#This Row],[Total Sales]]*Table6[[#This Row],[Cost]]</f>
        <v>767</v>
      </c>
    </row>
    <row r="769" spans="1:19" x14ac:dyDescent="0.3">
      <c r="A769" s="54">
        <v>786</v>
      </c>
      <c r="B769" s="35" t="s">
        <v>2704</v>
      </c>
      <c r="C769" s="35" t="s">
        <v>1410</v>
      </c>
      <c r="D769" s="35" t="s">
        <v>15</v>
      </c>
      <c r="E769" s="35" t="str">
        <f t="shared" si="33"/>
        <v>F</v>
      </c>
      <c r="F769" s="35">
        <v>30</v>
      </c>
      <c r="G769" s="35" t="s">
        <v>2705</v>
      </c>
      <c r="H769" s="35" t="s">
        <v>2706</v>
      </c>
      <c r="I769" s="35" t="s">
        <v>294</v>
      </c>
      <c r="J769" s="48" t="s">
        <v>13945</v>
      </c>
      <c r="K769" s="35">
        <v>54</v>
      </c>
      <c r="L769" s="49" t="s">
        <v>45</v>
      </c>
      <c r="M769" s="50" t="str">
        <f>VLOOKUP(Table6[[#This Row],[Product]],Table3[],2)</f>
        <v>Gigastuff</v>
      </c>
      <c r="N769" s="50" t="str">
        <f t="shared" si="34"/>
        <v>Dec</v>
      </c>
      <c r="O769" s="56">
        <f t="shared" si="35"/>
        <v>2021</v>
      </c>
      <c r="P769" s="51">
        <f>VLOOKUP(Table6[[#This Row],[Product]],Table3[],3)</f>
        <v>1.89</v>
      </c>
      <c r="Q769" s="35">
        <f>VLOOKUP(Table6[[#This Row],[Product]],Table3[],4)</f>
        <v>18</v>
      </c>
      <c r="R769" s="35">
        <f>Table6[[#This Row],[Quantity]]*Table6[[#This Row],[Case]]</f>
        <v>972</v>
      </c>
      <c r="S769" s="35">
        <f>Table6[[#This Row],[Total Sales]]*Table6[[#This Row],[Cost]]</f>
        <v>1837.08</v>
      </c>
    </row>
    <row r="770" spans="1:19" x14ac:dyDescent="0.3">
      <c r="A770" s="54">
        <v>787</v>
      </c>
      <c r="B770" s="35" t="s">
        <v>2707</v>
      </c>
      <c r="C770" s="35" t="s">
        <v>2708</v>
      </c>
      <c r="D770" s="35" t="s">
        <v>15</v>
      </c>
      <c r="E770" s="35" t="str">
        <f t="shared" si="33"/>
        <v>F</v>
      </c>
      <c r="F770" s="35">
        <v>90</v>
      </c>
      <c r="G770" s="35" t="s">
        <v>2709</v>
      </c>
      <c r="H770" s="35" t="s">
        <v>2710</v>
      </c>
      <c r="I770" s="35" t="s">
        <v>294</v>
      </c>
      <c r="J770" s="48" t="s">
        <v>13946</v>
      </c>
      <c r="K770" s="35">
        <v>11</v>
      </c>
      <c r="L770" s="49" t="s">
        <v>64</v>
      </c>
      <c r="M770" s="50" t="str">
        <f>VLOOKUP(Table6[[#This Row],[Product]],Table3[],2)</f>
        <v>Ultrathing V4</v>
      </c>
      <c r="N770" s="50" t="str">
        <f t="shared" si="34"/>
        <v>Aug</v>
      </c>
      <c r="O770" s="56">
        <f t="shared" si="35"/>
        <v>2021</v>
      </c>
      <c r="P770" s="51">
        <f>VLOOKUP(Table6[[#This Row],[Product]],Table3[],3)</f>
        <v>3.99</v>
      </c>
      <c r="Q770" s="35">
        <f>VLOOKUP(Table6[[#This Row],[Product]],Table3[],4)</f>
        <v>24</v>
      </c>
      <c r="R770" s="35">
        <f>Table6[[#This Row],[Quantity]]*Table6[[#This Row],[Case]]</f>
        <v>264</v>
      </c>
      <c r="S770" s="35">
        <f>Table6[[#This Row],[Total Sales]]*Table6[[#This Row],[Cost]]</f>
        <v>1053.3600000000001</v>
      </c>
    </row>
    <row r="771" spans="1:19" x14ac:dyDescent="0.3">
      <c r="A771" s="54">
        <v>788</v>
      </c>
      <c r="B771" s="35" t="s">
        <v>2711</v>
      </c>
      <c r="C771" s="35" t="s">
        <v>653</v>
      </c>
      <c r="D771" s="35" t="s">
        <v>51</v>
      </c>
      <c r="E771" s="35" t="str">
        <f t="shared" ref="E771:E834" si="36">IF(OR(D771="Mrs", D771="Miss", D771="Ms"), "F", IF(OR(D771="Mr"), "M", IF(OR(D771="Dr", D771="Prof", D771="Rev"), "M/F", "")))</f>
        <v>F</v>
      </c>
      <c r="F771" s="35">
        <v>60</v>
      </c>
      <c r="G771" s="35" t="s">
        <v>2712</v>
      </c>
      <c r="H771" s="35" t="s">
        <v>2713</v>
      </c>
      <c r="I771" s="35" t="s">
        <v>38</v>
      </c>
      <c r="J771" s="48">
        <v>44595</v>
      </c>
      <c r="K771" s="35">
        <v>77</v>
      </c>
      <c r="L771" s="49" t="s">
        <v>101</v>
      </c>
      <c r="M771" s="50" t="str">
        <f>VLOOKUP(Table6[[#This Row],[Product]],Table3[],2)</f>
        <v>Superwossname</v>
      </c>
      <c r="N771" s="50" t="str">
        <f t="shared" ref="N771:N834" si="37">TEXT(J771,"mmm")</f>
        <v>Feb</v>
      </c>
      <c r="O771" s="56">
        <f t="shared" ref="O771:O834" si="38">YEAR(J771)</f>
        <v>2022</v>
      </c>
      <c r="P771" s="51">
        <f>VLOOKUP(Table6[[#This Row],[Product]],Table3[],3)</f>
        <v>3.49</v>
      </c>
      <c r="Q771" s="35">
        <f>VLOOKUP(Table6[[#This Row],[Product]],Table3[],4)</f>
        <v>20</v>
      </c>
      <c r="R771" s="35">
        <f>Table6[[#This Row],[Quantity]]*Table6[[#This Row],[Case]]</f>
        <v>1540</v>
      </c>
      <c r="S771" s="35">
        <f>Table6[[#This Row],[Total Sales]]*Table6[[#This Row],[Cost]]</f>
        <v>5374.6</v>
      </c>
    </row>
    <row r="772" spans="1:19" x14ac:dyDescent="0.3">
      <c r="A772" s="54">
        <v>789</v>
      </c>
      <c r="B772" s="35" t="s">
        <v>2714</v>
      </c>
      <c r="C772" s="35" t="s">
        <v>2715</v>
      </c>
      <c r="D772" s="35" t="s">
        <v>51</v>
      </c>
      <c r="E772" s="35" t="str">
        <f t="shared" si="36"/>
        <v>F</v>
      </c>
      <c r="F772" s="35">
        <v>90</v>
      </c>
      <c r="G772" s="35" t="s">
        <v>2716</v>
      </c>
      <c r="H772" s="35" t="s">
        <v>2717</v>
      </c>
      <c r="I772" s="35" t="s">
        <v>1889</v>
      </c>
      <c r="J772" s="48">
        <v>44655</v>
      </c>
      <c r="K772" s="35">
        <v>32</v>
      </c>
      <c r="L772" s="49" t="s">
        <v>39</v>
      </c>
      <c r="M772" s="50" t="str">
        <f>VLOOKUP(Table6[[#This Row],[Product]],Table3[],2)</f>
        <v>Ultrathing V1</v>
      </c>
      <c r="N772" s="50" t="str">
        <f t="shared" si="37"/>
        <v>Apr</v>
      </c>
      <c r="O772" s="56">
        <f t="shared" si="38"/>
        <v>2022</v>
      </c>
      <c r="P772" s="51">
        <f>VLOOKUP(Table6[[#This Row],[Product]],Table3[],3)</f>
        <v>1.79</v>
      </c>
      <c r="Q772" s="35">
        <f>VLOOKUP(Table6[[#This Row],[Product]],Table3[],4)</f>
        <v>17</v>
      </c>
      <c r="R772" s="35">
        <f>Table6[[#This Row],[Quantity]]*Table6[[#This Row],[Case]]</f>
        <v>544</v>
      </c>
      <c r="S772" s="35">
        <f>Table6[[#This Row],[Total Sales]]*Table6[[#This Row],[Cost]]</f>
        <v>973.76</v>
      </c>
    </row>
    <row r="773" spans="1:19" x14ac:dyDescent="0.3">
      <c r="A773" s="54">
        <v>791</v>
      </c>
      <c r="B773" s="35" t="s">
        <v>2718</v>
      </c>
      <c r="C773" s="35" t="s">
        <v>2719</v>
      </c>
      <c r="D773" s="35" t="s">
        <v>15</v>
      </c>
      <c r="E773" s="35" t="str">
        <f t="shared" si="36"/>
        <v>F</v>
      </c>
      <c r="F773" s="35">
        <v>90</v>
      </c>
      <c r="G773" s="35" t="s">
        <v>2716</v>
      </c>
      <c r="H773" s="35" t="s">
        <v>2720</v>
      </c>
      <c r="I773" s="35" t="s">
        <v>32</v>
      </c>
      <c r="J773" s="48" t="s">
        <v>13635</v>
      </c>
      <c r="K773" s="35">
        <v>10</v>
      </c>
      <c r="L773" s="49" t="s">
        <v>64</v>
      </c>
      <c r="M773" s="50" t="str">
        <f>VLOOKUP(Table6[[#This Row],[Product]],Table3[],2)</f>
        <v>Ultrathing V4</v>
      </c>
      <c r="N773" s="50" t="str">
        <f t="shared" si="37"/>
        <v>Oct</v>
      </c>
      <c r="O773" s="56">
        <f t="shared" si="38"/>
        <v>2021</v>
      </c>
      <c r="P773" s="51">
        <f>VLOOKUP(Table6[[#This Row],[Product]],Table3[],3)</f>
        <v>3.99</v>
      </c>
      <c r="Q773" s="35">
        <f>VLOOKUP(Table6[[#This Row],[Product]],Table3[],4)</f>
        <v>24</v>
      </c>
      <c r="R773" s="35">
        <f>Table6[[#This Row],[Quantity]]*Table6[[#This Row],[Case]]</f>
        <v>240</v>
      </c>
      <c r="S773" s="35">
        <f>Table6[[#This Row],[Total Sales]]*Table6[[#This Row],[Cost]]</f>
        <v>957.6</v>
      </c>
    </row>
    <row r="774" spans="1:19" x14ac:dyDescent="0.3">
      <c r="A774" s="54">
        <v>792</v>
      </c>
      <c r="B774" s="35" t="s">
        <v>2721</v>
      </c>
      <c r="C774" s="35" t="s">
        <v>2722</v>
      </c>
      <c r="D774" s="35" t="s">
        <v>28</v>
      </c>
      <c r="E774" s="35" t="str">
        <f t="shared" si="36"/>
        <v>M</v>
      </c>
      <c r="F774" s="35">
        <v>30</v>
      </c>
      <c r="G774" s="35" t="s">
        <v>2723</v>
      </c>
      <c r="H774" s="35" t="s">
        <v>2724</v>
      </c>
      <c r="I774" s="35" t="s">
        <v>32</v>
      </c>
      <c r="J774" s="48">
        <v>44080</v>
      </c>
      <c r="K774" s="35">
        <v>30</v>
      </c>
      <c r="L774" s="49" t="s">
        <v>39</v>
      </c>
      <c r="M774" s="50" t="str">
        <f>VLOOKUP(Table6[[#This Row],[Product]],Table3[],2)</f>
        <v>Ultrathing V1</v>
      </c>
      <c r="N774" s="50" t="str">
        <f t="shared" si="37"/>
        <v>Sep</v>
      </c>
      <c r="O774" s="56">
        <f t="shared" si="38"/>
        <v>2020</v>
      </c>
      <c r="P774" s="51">
        <f>VLOOKUP(Table6[[#This Row],[Product]],Table3[],3)</f>
        <v>1.79</v>
      </c>
      <c r="Q774" s="35">
        <f>VLOOKUP(Table6[[#This Row],[Product]],Table3[],4)</f>
        <v>17</v>
      </c>
      <c r="R774" s="35">
        <f>Table6[[#This Row],[Quantity]]*Table6[[#This Row],[Case]]</f>
        <v>510</v>
      </c>
      <c r="S774" s="35">
        <f>Table6[[#This Row],[Total Sales]]*Table6[[#This Row],[Cost]]</f>
        <v>912.9</v>
      </c>
    </row>
    <row r="775" spans="1:19" x14ac:dyDescent="0.3">
      <c r="A775" s="54">
        <v>793</v>
      </c>
      <c r="B775" s="35" t="s">
        <v>1531</v>
      </c>
      <c r="C775" s="35" t="s">
        <v>581</v>
      </c>
      <c r="D775" s="35" t="s">
        <v>51</v>
      </c>
      <c r="E775" s="35" t="str">
        <f t="shared" si="36"/>
        <v>F</v>
      </c>
      <c r="F775" s="35">
        <v>60</v>
      </c>
      <c r="G775" s="35" t="s">
        <v>2725</v>
      </c>
      <c r="H775" s="35" t="s">
        <v>2494</v>
      </c>
      <c r="I775" s="35" t="s">
        <v>25</v>
      </c>
      <c r="J775" s="48" t="s">
        <v>13847</v>
      </c>
      <c r="K775" s="35">
        <v>34</v>
      </c>
      <c r="L775" s="49" t="s">
        <v>20</v>
      </c>
      <c r="M775" s="50" t="str">
        <f>VLOOKUP(Table6[[#This Row],[Product]],Table3[],2)</f>
        <v>Hyperwotsit</v>
      </c>
      <c r="N775" s="50" t="str">
        <f t="shared" si="37"/>
        <v>Sep</v>
      </c>
      <c r="O775" s="56">
        <f t="shared" si="38"/>
        <v>2022</v>
      </c>
      <c r="P775" s="51">
        <f>VLOOKUP(Table6[[#This Row],[Product]],Table3[],3)</f>
        <v>2.0099999999999998</v>
      </c>
      <c r="Q775" s="35">
        <f>VLOOKUP(Table6[[#This Row],[Product]],Table3[],4)</f>
        <v>20</v>
      </c>
      <c r="R775" s="35">
        <f>Table6[[#This Row],[Quantity]]*Table6[[#This Row],[Case]]</f>
        <v>680</v>
      </c>
      <c r="S775" s="35">
        <f>Table6[[#This Row],[Total Sales]]*Table6[[#This Row],[Cost]]</f>
        <v>1366.8</v>
      </c>
    </row>
    <row r="776" spans="1:19" x14ac:dyDescent="0.3">
      <c r="A776" s="54">
        <v>794</v>
      </c>
      <c r="B776" s="35" t="s">
        <v>1467</v>
      </c>
      <c r="C776" s="35" t="s">
        <v>1356</v>
      </c>
      <c r="D776" s="35" t="s">
        <v>28</v>
      </c>
      <c r="E776" s="35" t="str">
        <f t="shared" si="36"/>
        <v>M</v>
      </c>
      <c r="F776" s="35">
        <v>60</v>
      </c>
      <c r="G776" s="35" t="s">
        <v>2726</v>
      </c>
      <c r="H776" s="35" t="s">
        <v>2727</v>
      </c>
      <c r="I776" s="35" t="s">
        <v>2330</v>
      </c>
      <c r="J776" s="48">
        <v>44604</v>
      </c>
      <c r="K776" s="35">
        <v>28</v>
      </c>
      <c r="L776" s="49" t="s">
        <v>80</v>
      </c>
      <c r="M776" s="50" t="str">
        <f>VLOOKUP(Table6[[#This Row],[Product]],Table3[],2)</f>
        <v>Ultrathing V2</v>
      </c>
      <c r="N776" s="50" t="str">
        <f t="shared" si="37"/>
        <v>Feb</v>
      </c>
      <c r="O776" s="56">
        <f t="shared" si="38"/>
        <v>2022</v>
      </c>
      <c r="P776" s="51">
        <f>VLOOKUP(Table6[[#This Row],[Product]],Table3[],3)</f>
        <v>2.95</v>
      </c>
      <c r="Q776" s="35">
        <f>VLOOKUP(Table6[[#This Row],[Product]],Table3[],4)</f>
        <v>20</v>
      </c>
      <c r="R776" s="35">
        <f>Table6[[#This Row],[Quantity]]*Table6[[#This Row],[Case]]</f>
        <v>560</v>
      </c>
      <c r="S776" s="35">
        <f>Table6[[#This Row],[Total Sales]]*Table6[[#This Row],[Cost]]</f>
        <v>1652</v>
      </c>
    </row>
    <row r="777" spans="1:19" x14ac:dyDescent="0.3">
      <c r="A777" s="54">
        <v>795</v>
      </c>
      <c r="B777" s="35" t="s">
        <v>2728</v>
      </c>
      <c r="C777" s="35" t="s">
        <v>106</v>
      </c>
      <c r="D777" s="35" t="s">
        <v>28</v>
      </c>
      <c r="E777" s="35" t="str">
        <f t="shared" si="36"/>
        <v>M</v>
      </c>
      <c r="F777" s="35">
        <v>90</v>
      </c>
      <c r="G777" s="35" t="s">
        <v>2729</v>
      </c>
      <c r="H777" s="35" t="s">
        <v>1194</v>
      </c>
      <c r="I777" s="35" t="s">
        <v>38</v>
      </c>
      <c r="J777" s="48" t="s">
        <v>13947</v>
      </c>
      <c r="K777" s="35">
        <v>58</v>
      </c>
      <c r="L777" s="49" t="s">
        <v>70</v>
      </c>
      <c r="M777" s="50" t="str">
        <f>VLOOKUP(Table6[[#This Row],[Product]],Table3[],2)</f>
        <v>Megawidget M</v>
      </c>
      <c r="N777" s="50" t="str">
        <f t="shared" si="37"/>
        <v>Aug</v>
      </c>
      <c r="O777" s="56">
        <f t="shared" si="38"/>
        <v>2022</v>
      </c>
      <c r="P777" s="51">
        <f>VLOOKUP(Table6[[#This Row],[Product]],Table3[],3)</f>
        <v>1.29</v>
      </c>
      <c r="Q777" s="35">
        <f>VLOOKUP(Table6[[#This Row],[Product]],Table3[],4)</f>
        <v>24</v>
      </c>
      <c r="R777" s="35">
        <f>Table6[[#This Row],[Quantity]]*Table6[[#This Row],[Case]]</f>
        <v>1392</v>
      </c>
      <c r="S777" s="35">
        <f>Table6[[#This Row],[Total Sales]]*Table6[[#This Row],[Cost]]</f>
        <v>1795.68</v>
      </c>
    </row>
    <row r="778" spans="1:19" x14ac:dyDescent="0.3">
      <c r="A778" s="54">
        <v>796</v>
      </c>
      <c r="B778" s="35" t="s">
        <v>2730</v>
      </c>
      <c r="C778" s="35" t="s">
        <v>2731</v>
      </c>
      <c r="D778" s="35" t="s">
        <v>15</v>
      </c>
      <c r="E778" s="35" t="str">
        <f t="shared" si="36"/>
        <v>F</v>
      </c>
      <c r="F778" s="35">
        <v>30</v>
      </c>
      <c r="G778" s="35" t="s">
        <v>2732</v>
      </c>
      <c r="H778" s="35" t="s">
        <v>2733</v>
      </c>
      <c r="I778" s="35" t="s">
        <v>25</v>
      </c>
      <c r="J778" s="48" t="s">
        <v>13948</v>
      </c>
      <c r="K778" s="35">
        <v>40</v>
      </c>
      <c r="L778" s="49" t="s">
        <v>33</v>
      </c>
      <c r="M778" s="50" t="str">
        <f>VLOOKUP(Table6[[#This Row],[Product]],Table3[],2)</f>
        <v>Megawidget L</v>
      </c>
      <c r="N778" s="50" t="str">
        <f t="shared" si="37"/>
        <v>Jan</v>
      </c>
      <c r="O778" s="56">
        <f t="shared" si="38"/>
        <v>2020</v>
      </c>
      <c r="P778" s="51">
        <f>VLOOKUP(Table6[[#This Row],[Product]],Table3[],3)</f>
        <v>1.79</v>
      </c>
      <c r="Q778" s="35">
        <f>VLOOKUP(Table6[[#This Row],[Product]],Table3[],4)</f>
        <v>24</v>
      </c>
      <c r="R778" s="35">
        <f>Table6[[#This Row],[Quantity]]*Table6[[#This Row],[Case]]</f>
        <v>960</v>
      </c>
      <c r="S778" s="35">
        <f>Table6[[#This Row],[Total Sales]]*Table6[[#This Row],[Cost]]</f>
        <v>1718.4</v>
      </c>
    </row>
    <row r="779" spans="1:19" x14ac:dyDescent="0.3">
      <c r="A779" s="54">
        <v>797</v>
      </c>
      <c r="B779" s="35" t="s">
        <v>2734</v>
      </c>
      <c r="C779" s="35" t="s">
        <v>2735</v>
      </c>
      <c r="D779" s="35" t="s">
        <v>15</v>
      </c>
      <c r="E779" s="35" t="str">
        <f t="shared" si="36"/>
        <v>F</v>
      </c>
      <c r="F779" s="35">
        <v>90</v>
      </c>
      <c r="G779" s="35" t="s">
        <v>2736</v>
      </c>
      <c r="H779" s="35" t="s">
        <v>2737</v>
      </c>
      <c r="I779" s="35" t="s">
        <v>32</v>
      </c>
      <c r="J779" s="48">
        <v>44235</v>
      </c>
      <c r="K779" s="35">
        <v>21</v>
      </c>
      <c r="L779" s="49" t="s">
        <v>101</v>
      </c>
      <c r="M779" s="50" t="str">
        <f>VLOOKUP(Table6[[#This Row],[Product]],Table3[],2)</f>
        <v>Superwossname</v>
      </c>
      <c r="N779" s="50" t="str">
        <f t="shared" si="37"/>
        <v>Feb</v>
      </c>
      <c r="O779" s="56">
        <f t="shared" si="38"/>
        <v>2021</v>
      </c>
      <c r="P779" s="51">
        <f>VLOOKUP(Table6[[#This Row],[Product]],Table3[],3)</f>
        <v>3.49</v>
      </c>
      <c r="Q779" s="35">
        <f>VLOOKUP(Table6[[#This Row],[Product]],Table3[],4)</f>
        <v>20</v>
      </c>
      <c r="R779" s="35">
        <f>Table6[[#This Row],[Quantity]]*Table6[[#This Row],[Case]]</f>
        <v>420</v>
      </c>
      <c r="S779" s="35">
        <f>Table6[[#This Row],[Total Sales]]*Table6[[#This Row],[Cost]]</f>
        <v>1465.8000000000002</v>
      </c>
    </row>
    <row r="780" spans="1:19" x14ac:dyDescent="0.3">
      <c r="A780" s="54">
        <v>798</v>
      </c>
      <c r="B780" s="35" t="s">
        <v>563</v>
      </c>
      <c r="C780" s="35" t="s">
        <v>2738</v>
      </c>
      <c r="D780" s="35" t="s">
        <v>28</v>
      </c>
      <c r="E780" s="35" t="str">
        <f t="shared" si="36"/>
        <v>M</v>
      </c>
      <c r="F780" s="35">
        <v>90</v>
      </c>
      <c r="G780" s="35" t="s">
        <v>2739</v>
      </c>
      <c r="H780" s="35" t="s">
        <v>2329</v>
      </c>
      <c r="I780" s="35" t="s">
        <v>2330</v>
      </c>
      <c r="J780" s="48" t="s">
        <v>13949</v>
      </c>
      <c r="K780" s="35">
        <v>11</v>
      </c>
      <c r="L780" s="49" t="s">
        <v>159</v>
      </c>
      <c r="M780" s="50" t="str">
        <f>VLOOKUP(Table6[[#This Row],[Product]],Table3[],2)</f>
        <v>Ultrathing V3</v>
      </c>
      <c r="N780" s="50" t="str">
        <f t="shared" si="37"/>
        <v>Dec</v>
      </c>
      <c r="O780" s="56">
        <f t="shared" si="38"/>
        <v>2020</v>
      </c>
      <c r="P780" s="51">
        <f>VLOOKUP(Table6[[#This Row],[Product]],Table3[],3)</f>
        <v>3.39</v>
      </c>
      <c r="Q780" s="35">
        <f>VLOOKUP(Table6[[#This Row],[Product]],Table3[],4)</f>
        <v>24</v>
      </c>
      <c r="R780" s="35">
        <f>Table6[[#This Row],[Quantity]]*Table6[[#This Row],[Case]]</f>
        <v>264</v>
      </c>
      <c r="S780" s="35">
        <f>Table6[[#This Row],[Total Sales]]*Table6[[#This Row],[Cost]]</f>
        <v>894.96</v>
      </c>
    </row>
    <row r="781" spans="1:19" x14ac:dyDescent="0.3">
      <c r="A781" s="54">
        <v>799</v>
      </c>
      <c r="B781" s="35" t="s">
        <v>2740</v>
      </c>
      <c r="C781" s="35" t="s">
        <v>175</v>
      </c>
      <c r="D781" s="35" t="s">
        <v>28</v>
      </c>
      <c r="E781" s="35" t="str">
        <f t="shared" si="36"/>
        <v>M</v>
      </c>
      <c r="F781" s="35">
        <v>60</v>
      </c>
      <c r="G781" s="35" t="s">
        <v>2741</v>
      </c>
      <c r="H781" s="35" t="s">
        <v>2742</v>
      </c>
      <c r="I781" s="35" t="s">
        <v>124</v>
      </c>
      <c r="J781" s="48">
        <v>44478</v>
      </c>
      <c r="K781" s="35">
        <v>39</v>
      </c>
      <c r="L781" s="49" t="s">
        <v>39</v>
      </c>
      <c r="M781" s="50" t="str">
        <f>VLOOKUP(Table6[[#This Row],[Product]],Table3[],2)</f>
        <v>Ultrathing V1</v>
      </c>
      <c r="N781" s="50" t="str">
        <f t="shared" si="37"/>
        <v>Oct</v>
      </c>
      <c r="O781" s="56">
        <f t="shared" si="38"/>
        <v>2021</v>
      </c>
      <c r="P781" s="51">
        <f>VLOOKUP(Table6[[#This Row],[Product]],Table3[],3)</f>
        <v>1.79</v>
      </c>
      <c r="Q781" s="35">
        <f>VLOOKUP(Table6[[#This Row],[Product]],Table3[],4)</f>
        <v>17</v>
      </c>
      <c r="R781" s="35">
        <f>Table6[[#This Row],[Quantity]]*Table6[[#This Row],[Case]]</f>
        <v>663</v>
      </c>
      <c r="S781" s="35">
        <f>Table6[[#This Row],[Total Sales]]*Table6[[#This Row],[Cost]]</f>
        <v>1186.77</v>
      </c>
    </row>
    <row r="782" spans="1:19" x14ac:dyDescent="0.3">
      <c r="A782" s="54">
        <v>800</v>
      </c>
      <c r="B782" s="35" t="s">
        <v>2743</v>
      </c>
      <c r="C782" s="35" t="s">
        <v>2041</v>
      </c>
      <c r="D782" s="35" t="s">
        <v>28</v>
      </c>
      <c r="E782" s="35" t="str">
        <f t="shared" si="36"/>
        <v>M</v>
      </c>
      <c r="F782" s="35">
        <v>30</v>
      </c>
      <c r="G782" s="35" t="s">
        <v>2744</v>
      </c>
      <c r="H782" s="35" t="s">
        <v>2745</v>
      </c>
      <c r="I782" s="35" t="s">
        <v>32</v>
      </c>
      <c r="J782" s="48">
        <v>44443</v>
      </c>
      <c r="K782" s="35">
        <v>71</v>
      </c>
      <c r="L782" s="49" t="s">
        <v>20</v>
      </c>
      <c r="M782" s="50" t="str">
        <f>VLOOKUP(Table6[[#This Row],[Product]],Table3[],2)</f>
        <v>Hyperwotsit</v>
      </c>
      <c r="N782" s="50" t="str">
        <f t="shared" si="37"/>
        <v>Sep</v>
      </c>
      <c r="O782" s="56">
        <f t="shared" si="38"/>
        <v>2021</v>
      </c>
      <c r="P782" s="51">
        <f>VLOOKUP(Table6[[#This Row],[Product]],Table3[],3)</f>
        <v>2.0099999999999998</v>
      </c>
      <c r="Q782" s="35">
        <f>VLOOKUP(Table6[[#This Row],[Product]],Table3[],4)</f>
        <v>20</v>
      </c>
      <c r="R782" s="35">
        <f>Table6[[#This Row],[Quantity]]*Table6[[#This Row],[Case]]</f>
        <v>1420</v>
      </c>
      <c r="S782" s="35">
        <f>Table6[[#This Row],[Total Sales]]*Table6[[#This Row],[Cost]]</f>
        <v>2854.2</v>
      </c>
    </row>
    <row r="783" spans="1:19" x14ac:dyDescent="0.3">
      <c r="A783" s="54">
        <v>801</v>
      </c>
      <c r="B783" s="35" t="s">
        <v>2746</v>
      </c>
      <c r="C783" s="35" t="s">
        <v>2747</v>
      </c>
      <c r="D783" s="35" t="s">
        <v>51</v>
      </c>
      <c r="E783" s="35" t="str">
        <f t="shared" si="36"/>
        <v>F</v>
      </c>
      <c r="F783" s="35">
        <v>30</v>
      </c>
      <c r="G783" s="35" t="s">
        <v>2748</v>
      </c>
      <c r="H783" s="35" t="s">
        <v>2749</v>
      </c>
      <c r="I783" s="35" t="s">
        <v>187</v>
      </c>
      <c r="J783" s="48">
        <v>44381</v>
      </c>
      <c r="K783" s="35">
        <v>71</v>
      </c>
      <c r="L783" s="49" t="s">
        <v>20</v>
      </c>
      <c r="M783" s="50" t="str">
        <f>VLOOKUP(Table6[[#This Row],[Product]],Table3[],2)</f>
        <v>Hyperwotsit</v>
      </c>
      <c r="N783" s="50" t="str">
        <f t="shared" si="37"/>
        <v>Jul</v>
      </c>
      <c r="O783" s="56">
        <f t="shared" si="38"/>
        <v>2021</v>
      </c>
      <c r="P783" s="51">
        <f>VLOOKUP(Table6[[#This Row],[Product]],Table3[],3)</f>
        <v>2.0099999999999998</v>
      </c>
      <c r="Q783" s="35">
        <f>VLOOKUP(Table6[[#This Row],[Product]],Table3[],4)</f>
        <v>20</v>
      </c>
      <c r="R783" s="35">
        <f>Table6[[#This Row],[Quantity]]*Table6[[#This Row],[Case]]</f>
        <v>1420</v>
      </c>
      <c r="S783" s="35">
        <f>Table6[[#This Row],[Total Sales]]*Table6[[#This Row],[Cost]]</f>
        <v>2854.2</v>
      </c>
    </row>
    <row r="784" spans="1:19" x14ac:dyDescent="0.3">
      <c r="A784" s="54">
        <v>802</v>
      </c>
      <c r="B784" s="35" t="s">
        <v>2750</v>
      </c>
      <c r="C784" s="35" t="s">
        <v>2751</v>
      </c>
      <c r="D784" s="35" t="s">
        <v>28</v>
      </c>
      <c r="E784" s="35" t="str">
        <f t="shared" si="36"/>
        <v>M</v>
      </c>
      <c r="F784" s="35">
        <v>90</v>
      </c>
      <c r="G784" s="35" t="s">
        <v>2752</v>
      </c>
      <c r="H784" s="35" t="s">
        <v>2753</v>
      </c>
      <c r="I784" s="35" t="s">
        <v>124</v>
      </c>
      <c r="J784" s="48" t="s">
        <v>13812</v>
      </c>
      <c r="K784" s="35">
        <v>81</v>
      </c>
      <c r="L784" s="49" t="s">
        <v>54</v>
      </c>
      <c r="M784" s="50" t="str">
        <f>VLOOKUP(Table6[[#This Row],[Product]],Table3[],2)</f>
        <v>Megawidget S</v>
      </c>
      <c r="N784" s="50" t="str">
        <f t="shared" si="37"/>
        <v>Feb</v>
      </c>
      <c r="O784" s="56">
        <f t="shared" si="38"/>
        <v>2020</v>
      </c>
      <c r="P784" s="51">
        <f>VLOOKUP(Table6[[#This Row],[Product]],Table3[],3)</f>
        <v>0.69</v>
      </c>
      <c r="Q784" s="35">
        <f>VLOOKUP(Table6[[#This Row],[Product]],Table3[],4)</f>
        <v>24</v>
      </c>
      <c r="R784" s="35">
        <f>Table6[[#This Row],[Quantity]]*Table6[[#This Row],[Case]]</f>
        <v>1944</v>
      </c>
      <c r="S784" s="35">
        <f>Table6[[#This Row],[Total Sales]]*Table6[[#This Row],[Cost]]</f>
        <v>1341.36</v>
      </c>
    </row>
    <row r="785" spans="1:19" x14ac:dyDescent="0.3">
      <c r="A785" s="54">
        <v>803</v>
      </c>
      <c r="B785" s="35" t="s">
        <v>2754</v>
      </c>
      <c r="C785" s="35" t="s">
        <v>1641</v>
      </c>
      <c r="D785" s="35" t="s">
        <v>15</v>
      </c>
      <c r="E785" s="35" t="str">
        <f t="shared" si="36"/>
        <v>F</v>
      </c>
      <c r="F785" s="35">
        <v>30</v>
      </c>
      <c r="G785" s="35" t="s">
        <v>2755</v>
      </c>
      <c r="H785" s="35" t="s">
        <v>1621</v>
      </c>
      <c r="I785" s="35" t="s">
        <v>146</v>
      </c>
      <c r="J785" s="48" t="s">
        <v>13805</v>
      </c>
      <c r="K785" s="35">
        <v>18</v>
      </c>
      <c r="L785" s="49" t="s">
        <v>70</v>
      </c>
      <c r="M785" s="50" t="str">
        <f>VLOOKUP(Table6[[#This Row],[Product]],Table3[],2)</f>
        <v>Megawidget M</v>
      </c>
      <c r="N785" s="50" t="str">
        <f t="shared" si="37"/>
        <v>Feb</v>
      </c>
      <c r="O785" s="56">
        <f t="shared" si="38"/>
        <v>2022</v>
      </c>
      <c r="P785" s="51">
        <f>VLOOKUP(Table6[[#This Row],[Product]],Table3[],3)</f>
        <v>1.29</v>
      </c>
      <c r="Q785" s="35">
        <f>VLOOKUP(Table6[[#This Row],[Product]],Table3[],4)</f>
        <v>24</v>
      </c>
      <c r="R785" s="35">
        <f>Table6[[#This Row],[Quantity]]*Table6[[#This Row],[Case]]</f>
        <v>432</v>
      </c>
      <c r="S785" s="35">
        <f>Table6[[#This Row],[Total Sales]]*Table6[[#This Row],[Cost]]</f>
        <v>557.28</v>
      </c>
    </row>
    <row r="786" spans="1:19" x14ac:dyDescent="0.3">
      <c r="A786" s="54">
        <v>804</v>
      </c>
      <c r="B786" s="35" t="s">
        <v>2756</v>
      </c>
      <c r="C786" s="35" t="s">
        <v>2757</v>
      </c>
      <c r="D786" s="35" t="s">
        <v>51</v>
      </c>
      <c r="E786" s="35" t="str">
        <f t="shared" si="36"/>
        <v>F</v>
      </c>
      <c r="F786" s="35">
        <v>30</v>
      </c>
      <c r="G786" s="35" t="s">
        <v>2758</v>
      </c>
      <c r="H786" s="35" t="s">
        <v>2759</v>
      </c>
      <c r="I786" s="35" t="s">
        <v>32</v>
      </c>
      <c r="J786" s="48" t="s">
        <v>13950</v>
      </c>
      <c r="K786" s="35">
        <v>90</v>
      </c>
      <c r="L786" s="49" t="s">
        <v>33</v>
      </c>
      <c r="M786" s="50" t="str">
        <f>VLOOKUP(Table6[[#This Row],[Product]],Table3[],2)</f>
        <v>Megawidget L</v>
      </c>
      <c r="N786" s="50" t="str">
        <f t="shared" si="37"/>
        <v>Jan</v>
      </c>
      <c r="O786" s="56">
        <f t="shared" si="38"/>
        <v>2021</v>
      </c>
      <c r="P786" s="51">
        <f>VLOOKUP(Table6[[#This Row],[Product]],Table3[],3)</f>
        <v>1.79</v>
      </c>
      <c r="Q786" s="35">
        <f>VLOOKUP(Table6[[#This Row],[Product]],Table3[],4)</f>
        <v>24</v>
      </c>
      <c r="R786" s="35">
        <f>Table6[[#This Row],[Quantity]]*Table6[[#This Row],[Case]]</f>
        <v>2160</v>
      </c>
      <c r="S786" s="35">
        <f>Table6[[#This Row],[Total Sales]]*Table6[[#This Row],[Cost]]</f>
        <v>3866.4</v>
      </c>
    </row>
    <row r="787" spans="1:19" x14ac:dyDescent="0.3">
      <c r="A787" s="54">
        <v>805</v>
      </c>
      <c r="B787" s="35" t="s">
        <v>2760</v>
      </c>
      <c r="C787" s="35" t="s">
        <v>2761</v>
      </c>
      <c r="D787" s="35" t="s">
        <v>51</v>
      </c>
      <c r="E787" s="35" t="str">
        <f t="shared" si="36"/>
        <v>F</v>
      </c>
      <c r="F787" s="35">
        <v>30</v>
      </c>
      <c r="G787" s="35" t="s">
        <v>2762</v>
      </c>
      <c r="H787" s="35" t="s">
        <v>2763</v>
      </c>
      <c r="I787" s="35" t="s">
        <v>294</v>
      </c>
      <c r="J787" s="48">
        <v>44409</v>
      </c>
      <c r="K787" s="35">
        <v>68</v>
      </c>
      <c r="L787" s="49" t="s">
        <v>33</v>
      </c>
      <c r="M787" s="50" t="str">
        <f>VLOOKUP(Table6[[#This Row],[Product]],Table3[],2)</f>
        <v>Megawidget L</v>
      </c>
      <c r="N787" s="50" t="str">
        <f t="shared" si="37"/>
        <v>Aug</v>
      </c>
      <c r="O787" s="56">
        <f t="shared" si="38"/>
        <v>2021</v>
      </c>
      <c r="P787" s="51">
        <f>VLOOKUP(Table6[[#This Row],[Product]],Table3[],3)</f>
        <v>1.79</v>
      </c>
      <c r="Q787" s="35">
        <f>VLOOKUP(Table6[[#This Row],[Product]],Table3[],4)</f>
        <v>24</v>
      </c>
      <c r="R787" s="35">
        <f>Table6[[#This Row],[Quantity]]*Table6[[#This Row],[Case]]</f>
        <v>1632</v>
      </c>
      <c r="S787" s="35">
        <f>Table6[[#This Row],[Total Sales]]*Table6[[#This Row],[Cost]]</f>
        <v>2921.28</v>
      </c>
    </row>
    <row r="788" spans="1:19" x14ac:dyDescent="0.3">
      <c r="A788" s="54">
        <v>806</v>
      </c>
      <c r="B788" s="35" t="s">
        <v>2764</v>
      </c>
      <c r="C788" s="35" t="s">
        <v>783</v>
      </c>
      <c r="D788" s="35" t="s">
        <v>41</v>
      </c>
      <c r="E788" s="35" t="str">
        <f t="shared" si="36"/>
        <v>F</v>
      </c>
      <c r="F788" s="35">
        <v>30</v>
      </c>
      <c r="G788" s="35" t="s">
        <v>2765</v>
      </c>
      <c r="H788" s="35" t="s">
        <v>2766</v>
      </c>
      <c r="I788" s="35" t="s">
        <v>294</v>
      </c>
      <c r="J788" s="48" t="s">
        <v>13713</v>
      </c>
      <c r="K788" s="35">
        <v>52</v>
      </c>
      <c r="L788" s="49" t="s">
        <v>70</v>
      </c>
      <c r="M788" s="50" t="str">
        <f>VLOOKUP(Table6[[#This Row],[Product]],Table3[],2)</f>
        <v>Megawidget M</v>
      </c>
      <c r="N788" s="50" t="str">
        <f t="shared" si="37"/>
        <v>Feb</v>
      </c>
      <c r="O788" s="56">
        <f t="shared" si="38"/>
        <v>2021</v>
      </c>
      <c r="P788" s="51">
        <f>VLOOKUP(Table6[[#This Row],[Product]],Table3[],3)</f>
        <v>1.29</v>
      </c>
      <c r="Q788" s="35">
        <f>VLOOKUP(Table6[[#This Row],[Product]],Table3[],4)</f>
        <v>24</v>
      </c>
      <c r="R788" s="35">
        <f>Table6[[#This Row],[Quantity]]*Table6[[#This Row],[Case]]</f>
        <v>1248</v>
      </c>
      <c r="S788" s="35">
        <f>Table6[[#This Row],[Total Sales]]*Table6[[#This Row],[Cost]]</f>
        <v>1609.92</v>
      </c>
    </row>
    <row r="789" spans="1:19" x14ac:dyDescent="0.3">
      <c r="A789" s="54">
        <v>807</v>
      </c>
      <c r="B789" s="35" t="s">
        <v>990</v>
      </c>
      <c r="C789" s="35" t="s">
        <v>1658</v>
      </c>
      <c r="D789" s="35" t="s">
        <v>28</v>
      </c>
      <c r="E789" s="35" t="str">
        <f t="shared" si="36"/>
        <v>M</v>
      </c>
      <c r="F789" s="35">
        <v>90</v>
      </c>
      <c r="G789" s="35" t="s">
        <v>2767</v>
      </c>
      <c r="H789" s="35" t="s">
        <v>2768</v>
      </c>
      <c r="I789" s="35" t="s">
        <v>554</v>
      </c>
      <c r="J789" s="48" t="s">
        <v>13923</v>
      </c>
      <c r="K789" s="35">
        <v>16</v>
      </c>
      <c r="L789" s="49" t="s">
        <v>39</v>
      </c>
      <c r="M789" s="50" t="str">
        <f>VLOOKUP(Table6[[#This Row],[Product]],Table3[],2)</f>
        <v>Ultrathing V1</v>
      </c>
      <c r="N789" s="50" t="str">
        <f t="shared" si="37"/>
        <v>Jun</v>
      </c>
      <c r="O789" s="56">
        <f t="shared" si="38"/>
        <v>2021</v>
      </c>
      <c r="P789" s="51">
        <f>VLOOKUP(Table6[[#This Row],[Product]],Table3[],3)</f>
        <v>1.79</v>
      </c>
      <c r="Q789" s="35">
        <f>VLOOKUP(Table6[[#This Row],[Product]],Table3[],4)</f>
        <v>17</v>
      </c>
      <c r="R789" s="35">
        <f>Table6[[#This Row],[Quantity]]*Table6[[#This Row],[Case]]</f>
        <v>272</v>
      </c>
      <c r="S789" s="35">
        <f>Table6[[#This Row],[Total Sales]]*Table6[[#This Row],[Cost]]</f>
        <v>486.88</v>
      </c>
    </row>
    <row r="790" spans="1:19" x14ac:dyDescent="0.3">
      <c r="A790" s="54">
        <v>808</v>
      </c>
      <c r="B790" s="35" t="s">
        <v>2769</v>
      </c>
      <c r="C790" s="35" t="s">
        <v>2770</v>
      </c>
      <c r="D790" s="35" t="s">
        <v>15</v>
      </c>
      <c r="E790" s="35" t="str">
        <f t="shared" si="36"/>
        <v>F</v>
      </c>
      <c r="F790" s="35">
        <v>90</v>
      </c>
      <c r="G790" s="35" t="s">
        <v>2771</v>
      </c>
      <c r="H790" s="35" t="s">
        <v>2772</v>
      </c>
      <c r="I790" s="35" t="s">
        <v>32</v>
      </c>
      <c r="J790" s="48" t="s">
        <v>13951</v>
      </c>
      <c r="K790" s="35">
        <v>6</v>
      </c>
      <c r="L790" s="49" t="s">
        <v>159</v>
      </c>
      <c r="M790" s="50" t="str">
        <f>VLOOKUP(Table6[[#This Row],[Product]],Table3[],2)</f>
        <v>Ultrathing V3</v>
      </c>
      <c r="N790" s="50" t="str">
        <f t="shared" si="37"/>
        <v>Mar</v>
      </c>
      <c r="O790" s="56">
        <f t="shared" si="38"/>
        <v>2022</v>
      </c>
      <c r="P790" s="51">
        <f>VLOOKUP(Table6[[#This Row],[Product]],Table3[],3)</f>
        <v>3.39</v>
      </c>
      <c r="Q790" s="35">
        <f>VLOOKUP(Table6[[#This Row],[Product]],Table3[],4)</f>
        <v>24</v>
      </c>
      <c r="R790" s="35">
        <f>Table6[[#This Row],[Quantity]]*Table6[[#This Row],[Case]]</f>
        <v>144</v>
      </c>
      <c r="S790" s="35">
        <f>Table6[[#This Row],[Total Sales]]*Table6[[#This Row],[Cost]]</f>
        <v>488.16</v>
      </c>
    </row>
    <row r="791" spans="1:19" x14ac:dyDescent="0.3">
      <c r="A791" s="54">
        <v>809</v>
      </c>
      <c r="B791" s="35" t="s">
        <v>1978</v>
      </c>
      <c r="C791" s="35" t="s">
        <v>2773</v>
      </c>
      <c r="D791" s="35" t="s">
        <v>15</v>
      </c>
      <c r="E791" s="35" t="str">
        <f t="shared" si="36"/>
        <v>F</v>
      </c>
      <c r="F791" s="35">
        <v>60</v>
      </c>
      <c r="G791" s="35" t="s">
        <v>2774</v>
      </c>
      <c r="H791" s="35" t="s">
        <v>667</v>
      </c>
      <c r="I791" s="35" t="s">
        <v>25</v>
      </c>
      <c r="J791" s="48">
        <v>44232</v>
      </c>
      <c r="K791" s="35">
        <v>2</v>
      </c>
      <c r="L791" s="49" t="s">
        <v>64</v>
      </c>
      <c r="M791" s="50" t="str">
        <f>VLOOKUP(Table6[[#This Row],[Product]],Table3[],2)</f>
        <v>Ultrathing V4</v>
      </c>
      <c r="N791" s="50" t="str">
        <f t="shared" si="37"/>
        <v>Feb</v>
      </c>
      <c r="O791" s="56">
        <f t="shared" si="38"/>
        <v>2021</v>
      </c>
      <c r="P791" s="51">
        <f>VLOOKUP(Table6[[#This Row],[Product]],Table3[],3)</f>
        <v>3.99</v>
      </c>
      <c r="Q791" s="35">
        <f>VLOOKUP(Table6[[#This Row],[Product]],Table3[],4)</f>
        <v>24</v>
      </c>
      <c r="R791" s="35">
        <f>Table6[[#This Row],[Quantity]]*Table6[[#This Row],[Case]]</f>
        <v>48</v>
      </c>
      <c r="S791" s="35">
        <f>Table6[[#This Row],[Total Sales]]*Table6[[#This Row],[Cost]]</f>
        <v>191.52</v>
      </c>
    </row>
    <row r="792" spans="1:19" x14ac:dyDescent="0.3">
      <c r="A792" s="54">
        <v>810</v>
      </c>
      <c r="B792" s="35" t="s">
        <v>2775</v>
      </c>
      <c r="C792" s="35" t="s">
        <v>2776</v>
      </c>
      <c r="D792" s="35" t="s">
        <v>51</v>
      </c>
      <c r="E792" s="35" t="str">
        <f t="shared" si="36"/>
        <v>F</v>
      </c>
      <c r="F792" s="35">
        <v>30</v>
      </c>
      <c r="G792" s="35" t="s">
        <v>13543</v>
      </c>
      <c r="H792" s="35" t="s">
        <v>1430</v>
      </c>
      <c r="I792" s="35" t="s">
        <v>32</v>
      </c>
      <c r="J792" s="48" t="s">
        <v>13952</v>
      </c>
      <c r="K792" s="35">
        <v>24</v>
      </c>
      <c r="L792" s="49" t="s">
        <v>20</v>
      </c>
      <c r="M792" s="50" t="str">
        <f>VLOOKUP(Table6[[#This Row],[Product]],Table3[],2)</f>
        <v>Hyperwotsit</v>
      </c>
      <c r="N792" s="50" t="str">
        <f t="shared" si="37"/>
        <v>Nov</v>
      </c>
      <c r="O792" s="56">
        <f t="shared" si="38"/>
        <v>2022</v>
      </c>
      <c r="P792" s="51">
        <f>VLOOKUP(Table6[[#This Row],[Product]],Table3[],3)</f>
        <v>2.0099999999999998</v>
      </c>
      <c r="Q792" s="35">
        <f>VLOOKUP(Table6[[#This Row],[Product]],Table3[],4)</f>
        <v>20</v>
      </c>
      <c r="R792" s="35">
        <f>Table6[[#This Row],[Quantity]]*Table6[[#This Row],[Case]]</f>
        <v>480</v>
      </c>
      <c r="S792" s="35">
        <f>Table6[[#This Row],[Total Sales]]*Table6[[#This Row],[Cost]]</f>
        <v>964.8</v>
      </c>
    </row>
    <row r="793" spans="1:19" x14ac:dyDescent="0.3">
      <c r="A793" s="54">
        <v>811</v>
      </c>
      <c r="B793" s="35" t="s">
        <v>824</v>
      </c>
      <c r="C793" s="35" t="s">
        <v>143</v>
      </c>
      <c r="D793" s="35" t="s">
        <v>28</v>
      </c>
      <c r="E793" s="35" t="str">
        <f t="shared" si="36"/>
        <v>M</v>
      </c>
      <c r="F793" s="35">
        <v>30</v>
      </c>
      <c r="G793" s="35" t="s">
        <v>2778</v>
      </c>
      <c r="H793" s="35" t="s">
        <v>652</v>
      </c>
      <c r="I793" s="35" t="s">
        <v>32</v>
      </c>
      <c r="J793" s="48">
        <v>44480</v>
      </c>
      <c r="K793" s="35">
        <v>72</v>
      </c>
      <c r="L793" s="49" t="s">
        <v>64</v>
      </c>
      <c r="M793" s="50" t="str">
        <f>VLOOKUP(Table6[[#This Row],[Product]],Table3[],2)</f>
        <v>Ultrathing V4</v>
      </c>
      <c r="N793" s="50" t="str">
        <f t="shared" si="37"/>
        <v>Oct</v>
      </c>
      <c r="O793" s="56">
        <f t="shared" si="38"/>
        <v>2021</v>
      </c>
      <c r="P793" s="51">
        <f>VLOOKUP(Table6[[#This Row],[Product]],Table3[],3)</f>
        <v>3.99</v>
      </c>
      <c r="Q793" s="35">
        <f>VLOOKUP(Table6[[#This Row],[Product]],Table3[],4)</f>
        <v>24</v>
      </c>
      <c r="R793" s="35">
        <f>Table6[[#This Row],[Quantity]]*Table6[[#This Row],[Case]]</f>
        <v>1728</v>
      </c>
      <c r="S793" s="35">
        <f>Table6[[#This Row],[Total Sales]]*Table6[[#This Row],[Cost]]</f>
        <v>6894.72</v>
      </c>
    </row>
    <row r="794" spans="1:19" x14ac:dyDescent="0.3">
      <c r="A794" s="54">
        <v>812</v>
      </c>
      <c r="B794" s="35" t="s">
        <v>2779</v>
      </c>
      <c r="C794" s="35" t="s">
        <v>481</v>
      </c>
      <c r="D794" s="35" t="s">
        <v>28</v>
      </c>
      <c r="E794" s="35" t="str">
        <f t="shared" si="36"/>
        <v>M</v>
      </c>
      <c r="F794" s="35">
        <v>60</v>
      </c>
      <c r="G794" s="35" t="s">
        <v>2780</v>
      </c>
      <c r="H794" s="35" t="s">
        <v>2781</v>
      </c>
      <c r="I794" s="35" t="s">
        <v>129</v>
      </c>
      <c r="J794" s="48" t="s">
        <v>13953</v>
      </c>
      <c r="K794" s="35">
        <v>51</v>
      </c>
      <c r="L794" s="49" t="s">
        <v>45</v>
      </c>
      <c r="M794" s="50" t="str">
        <f>VLOOKUP(Table6[[#This Row],[Product]],Table3[],2)</f>
        <v>Gigastuff</v>
      </c>
      <c r="N794" s="50" t="str">
        <f t="shared" si="37"/>
        <v>Aug</v>
      </c>
      <c r="O794" s="56">
        <f t="shared" si="38"/>
        <v>2020</v>
      </c>
      <c r="P794" s="51">
        <f>VLOOKUP(Table6[[#This Row],[Product]],Table3[],3)</f>
        <v>1.89</v>
      </c>
      <c r="Q794" s="35">
        <f>VLOOKUP(Table6[[#This Row],[Product]],Table3[],4)</f>
        <v>18</v>
      </c>
      <c r="R794" s="35">
        <f>Table6[[#This Row],[Quantity]]*Table6[[#This Row],[Case]]</f>
        <v>918</v>
      </c>
      <c r="S794" s="35">
        <f>Table6[[#This Row],[Total Sales]]*Table6[[#This Row],[Cost]]</f>
        <v>1735.02</v>
      </c>
    </row>
    <row r="795" spans="1:19" x14ac:dyDescent="0.3">
      <c r="A795" s="54">
        <v>813</v>
      </c>
      <c r="B795" s="35" t="s">
        <v>2782</v>
      </c>
      <c r="C795" s="35" t="s">
        <v>520</v>
      </c>
      <c r="D795" s="35" t="s">
        <v>28</v>
      </c>
      <c r="E795" s="35" t="str">
        <f t="shared" si="36"/>
        <v>M</v>
      </c>
      <c r="F795" s="35">
        <v>30</v>
      </c>
      <c r="G795" s="35" t="s">
        <v>2783</v>
      </c>
      <c r="H795" s="35" t="s">
        <v>48</v>
      </c>
      <c r="I795" s="35" t="s">
        <v>25</v>
      </c>
      <c r="J795" s="48">
        <v>44715</v>
      </c>
      <c r="K795" s="35">
        <v>70</v>
      </c>
      <c r="L795" s="49" t="s">
        <v>159</v>
      </c>
      <c r="M795" s="50" t="str">
        <f>VLOOKUP(Table6[[#This Row],[Product]],Table3[],2)</f>
        <v>Ultrathing V3</v>
      </c>
      <c r="N795" s="50" t="str">
        <f t="shared" si="37"/>
        <v>Jun</v>
      </c>
      <c r="O795" s="56">
        <f t="shared" si="38"/>
        <v>2022</v>
      </c>
      <c r="P795" s="51">
        <f>VLOOKUP(Table6[[#This Row],[Product]],Table3[],3)</f>
        <v>3.39</v>
      </c>
      <c r="Q795" s="35">
        <f>VLOOKUP(Table6[[#This Row],[Product]],Table3[],4)</f>
        <v>24</v>
      </c>
      <c r="R795" s="35">
        <f>Table6[[#This Row],[Quantity]]*Table6[[#This Row],[Case]]</f>
        <v>1680</v>
      </c>
      <c r="S795" s="35">
        <f>Table6[[#This Row],[Total Sales]]*Table6[[#This Row],[Cost]]</f>
        <v>5695.2</v>
      </c>
    </row>
    <row r="796" spans="1:19" x14ac:dyDescent="0.3">
      <c r="A796" s="54">
        <v>814</v>
      </c>
      <c r="B796" s="35" t="s">
        <v>2784</v>
      </c>
      <c r="C796" s="35" t="s">
        <v>2785</v>
      </c>
      <c r="D796" s="35" t="s">
        <v>28</v>
      </c>
      <c r="E796" s="35" t="str">
        <f t="shared" si="36"/>
        <v>M</v>
      </c>
      <c r="F796" s="35">
        <v>30</v>
      </c>
      <c r="G796" s="35" t="s">
        <v>14296</v>
      </c>
      <c r="H796" s="35" t="s">
        <v>2787</v>
      </c>
      <c r="I796" s="35" t="s">
        <v>32</v>
      </c>
      <c r="J796" s="48" t="s">
        <v>13954</v>
      </c>
      <c r="K796" s="35">
        <v>46</v>
      </c>
      <c r="L796" s="49" t="s">
        <v>54</v>
      </c>
      <c r="M796" s="50" t="str">
        <f>VLOOKUP(Table6[[#This Row],[Product]],Table3[],2)</f>
        <v>Megawidget S</v>
      </c>
      <c r="N796" s="50" t="str">
        <f t="shared" si="37"/>
        <v>Apr</v>
      </c>
      <c r="O796" s="56">
        <f t="shared" si="38"/>
        <v>2022</v>
      </c>
      <c r="P796" s="51">
        <f>VLOOKUP(Table6[[#This Row],[Product]],Table3[],3)</f>
        <v>0.69</v>
      </c>
      <c r="Q796" s="35">
        <f>VLOOKUP(Table6[[#This Row],[Product]],Table3[],4)</f>
        <v>24</v>
      </c>
      <c r="R796" s="35">
        <f>Table6[[#This Row],[Quantity]]*Table6[[#This Row],[Case]]</f>
        <v>1104</v>
      </c>
      <c r="S796" s="35">
        <f>Table6[[#This Row],[Total Sales]]*Table6[[#This Row],[Cost]]</f>
        <v>761.76</v>
      </c>
    </row>
    <row r="797" spans="1:19" x14ac:dyDescent="0.3">
      <c r="A797" s="54">
        <v>815</v>
      </c>
      <c r="B797" s="35" t="s">
        <v>2788</v>
      </c>
      <c r="C797" s="35" t="s">
        <v>2789</v>
      </c>
      <c r="D797" s="35" t="s">
        <v>28</v>
      </c>
      <c r="E797" s="35" t="str">
        <f t="shared" si="36"/>
        <v>M</v>
      </c>
      <c r="F797" s="35">
        <v>60</v>
      </c>
      <c r="G797" s="35" t="s">
        <v>2790</v>
      </c>
      <c r="H797" s="35" t="s">
        <v>2791</v>
      </c>
      <c r="I797" s="35" t="s">
        <v>178</v>
      </c>
      <c r="J797" s="48" t="s">
        <v>13955</v>
      </c>
      <c r="K797" s="35">
        <v>73</v>
      </c>
      <c r="L797" s="49" t="s">
        <v>39</v>
      </c>
      <c r="M797" s="50" t="str">
        <f>VLOOKUP(Table6[[#This Row],[Product]],Table3[],2)</f>
        <v>Ultrathing V1</v>
      </c>
      <c r="N797" s="50" t="str">
        <f t="shared" si="37"/>
        <v>Apr</v>
      </c>
      <c r="O797" s="56">
        <f t="shared" si="38"/>
        <v>2021</v>
      </c>
      <c r="P797" s="51">
        <f>VLOOKUP(Table6[[#This Row],[Product]],Table3[],3)</f>
        <v>1.79</v>
      </c>
      <c r="Q797" s="35">
        <f>VLOOKUP(Table6[[#This Row],[Product]],Table3[],4)</f>
        <v>17</v>
      </c>
      <c r="R797" s="35">
        <f>Table6[[#This Row],[Quantity]]*Table6[[#This Row],[Case]]</f>
        <v>1241</v>
      </c>
      <c r="S797" s="35">
        <f>Table6[[#This Row],[Total Sales]]*Table6[[#This Row],[Cost]]</f>
        <v>2221.39</v>
      </c>
    </row>
    <row r="798" spans="1:19" x14ac:dyDescent="0.3">
      <c r="A798" s="54">
        <v>816</v>
      </c>
      <c r="B798" s="35" t="s">
        <v>2792</v>
      </c>
      <c r="C798" s="35" t="s">
        <v>2793</v>
      </c>
      <c r="D798" s="35" t="s">
        <v>15</v>
      </c>
      <c r="E798" s="35" t="str">
        <f t="shared" si="36"/>
        <v>F</v>
      </c>
      <c r="F798" s="35">
        <v>60</v>
      </c>
      <c r="G798" s="35" t="s">
        <v>2794</v>
      </c>
      <c r="H798" s="35" t="s">
        <v>2795</v>
      </c>
      <c r="I798" s="35" t="s">
        <v>38</v>
      </c>
      <c r="J798" s="48" t="s">
        <v>13956</v>
      </c>
      <c r="K798" s="35">
        <v>49</v>
      </c>
      <c r="L798" s="49" t="s">
        <v>33</v>
      </c>
      <c r="M798" s="50" t="str">
        <f>VLOOKUP(Table6[[#This Row],[Product]],Table3[],2)</f>
        <v>Megawidget L</v>
      </c>
      <c r="N798" s="50" t="str">
        <f t="shared" si="37"/>
        <v>Aug</v>
      </c>
      <c r="O798" s="56">
        <f t="shared" si="38"/>
        <v>2020</v>
      </c>
      <c r="P798" s="51">
        <f>VLOOKUP(Table6[[#This Row],[Product]],Table3[],3)</f>
        <v>1.79</v>
      </c>
      <c r="Q798" s="35">
        <f>VLOOKUP(Table6[[#This Row],[Product]],Table3[],4)</f>
        <v>24</v>
      </c>
      <c r="R798" s="35">
        <f>Table6[[#This Row],[Quantity]]*Table6[[#This Row],[Case]]</f>
        <v>1176</v>
      </c>
      <c r="S798" s="35">
        <f>Table6[[#This Row],[Total Sales]]*Table6[[#This Row],[Cost]]</f>
        <v>2105.04</v>
      </c>
    </row>
    <row r="799" spans="1:19" x14ac:dyDescent="0.3">
      <c r="A799" s="54">
        <v>817</v>
      </c>
      <c r="B799" s="35" t="s">
        <v>2796</v>
      </c>
      <c r="C799" s="35" t="s">
        <v>2797</v>
      </c>
      <c r="D799" s="35" t="s">
        <v>28</v>
      </c>
      <c r="E799" s="35" t="str">
        <f t="shared" si="36"/>
        <v>M</v>
      </c>
      <c r="F799" s="35">
        <v>30</v>
      </c>
      <c r="G799" s="35" t="s">
        <v>2798</v>
      </c>
      <c r="H799" s="35" t="s">
        <v>2799</v>
      </c>
      <c r="I799" s="35" t="s">
        <v>32</v>
      </c>
      <c r="J799" s="48" t="s">
        <v>13624</v>
      </c>
      <c r="K799" s="35">
        <v>26</v>
      </c>
      <c r="L799" s="49" t="s">
        <v>64</v>
      </c>
      <c r="M799" s="50" t="str">
        <f>VLOOKUP(Table6[[#This Row],[Product]],Table3[],2)</f>
        <v>Ultrathing V4</v>
      </c>
      <c r="N799" s="50" t="str">
        <f t="shared" si="37"/>
        <v>Jul</v>
      </c>
      <c r="O799" s="56">
        <f t="shared" si="38"/>
        <v>2020</v>
      </c>
      <c r="P799" s="51">
        <f>VLOOKUP(Table6[[#This Row],[Product]],Table3[],3)</f>
        <v>3.99</v>
      </c>
      <c r="Q799" s="35">
        <f>VLOOKUP(Table6[[#This Row],[Product]],Table3[],4)</f>
        <v>24</v>
      </c>
      <c r="R799" s="35">
        <f>Table6[[#This Row],[Quantity]]*Table6[[#This Row],[Case]]</f>
        <v>624</v>
      </c>
      <c r="S799" s="35">
        <f>Table6[[#This Row],[Total Sales]]*Table6[[#This Row],[Cost]]</f>
        <v>2489.7600000000002</v>
      </c>
    </row>
    <row r="800" spans="1:19" x14ac:dyDescent="0.3">
      <c r="A800" s="54">
        <v>818</v>
      </c>
      <c r="B800" s="35" t="s">
        <v>2800</v>
      </c>
      <c r="C800" s="35" t="s">
        <v>2203</v>
      </c>
      <c r="D800" s="35" t="s">
        <v>92</v>
      </c>
      <c r="E800" s="35" t="str">
        <f t="shared" si="36"/>
        <v>M/F</v>
      </c>
      <c r="F800" s="35">
        <v>30</v>
      </c>
      <c r="G800" s="35" t="s">
        <v>14383</v>
      </c>
      <c r="H800" s="35" t="s">
        <v>1615</v>
      </c>
      <c r="I800" s="35" t="s">
        <v>32</v>
      </c>
      <c r="J800" s="48" t="s">
        <v>13957</v>
      </c>
      <c r="K800" s="35">
        <v>11</v>
      </c>
      <c r="L800" s="49" t="s">
        <v>45</v>
      </c>
      <c r="M800" s="50" t="str">
        <f>VLOOKUP(Table6[[#This Row],[Product]],Table3[],2)</f>
        <v>Gigastuff</v>
      </c>
      <c r="N800" s="50" t="str">
        <f t="shared" si="37"/>
        <v>Jun</v>
      </c>
      <c r="O800" s="56">
        <f t="shared" si="38"/>
        <v>2022</v>
      </c>
      <c r="P800" s="51">
        <f>VLOOKUP(Table6[[#This Row],[Product]],Table3[],3)</f>
        <v>1.89</v>
      </c>
      <c r="Q800" s="35">
        <f>VLOOKUP(Table6[[#This Row],[Product]],Table3[],4)</f>
        <v>18</v>
      </c>
      <c r="R800" s="35">
        <f>Table6[[#This Row],[Quantity]]*Table6[[#This Row],[Case]]</f>
        <v>198</v>
      </c>
      <c r="S800" s="35">
        <f>Table6[[#This Row],[Total Sales]]*Table6[[#This Row],[Cost]]</f>
        <v>374.21999999999997</v>
      </c>
    </row>
    <row r="801" spans="1:19" x14ac:dyDescent="0.3">
      <c r="A801" s="54">
        <v>819</v>
      </c>
      <c r="B801" s="35" t="s">
        <v>2802</v>
      </c>
      <c r="C801" s="35" t="s">
        <v>983</v>
      </c>
      <c r="D801" s="35" t="s">
        <v>51</v>
      </c>
      <c r="E801" s="35" t="str">
        <f t="shared" si="36"/>
        <v>F</v>
      </c>
      <c r="F801" s="35">
        <v>60</v>
      </c>
      <c r="G801" s="35" t="s">
        <v>2803</v>
      </c>
      <c r="H801" s="35" t="s">
        <v>2804</v>
      </c>
      <c r="I801" s="35" t="s">
        <v>124</v>
      </c>
      <c r="J801" s="48" t="s">
        <v>13676</v>
      </c>
      <c r="K801" s="35">
        <v>36</v>
      </c>
      <c r="L801" s="49" t="s">
        <v>20</v>
      </c>
      <c r="M801" s="50" t="str">
        <f>VLOOKUP(Table6[[#This Row],[Product]],Table3[],2)</f>
        <v>Hyperwotsit</v>
      </c>
      <c r="N801" s="50" t="str">
        <f t="shared" si="37"/>
        <v>Nov</v>
      </c>
      <c r="O801" s="56">
        <f t="shared" si="38"/>
        <v>2022</v>
      </c>
      <c r="P801" s="51">
        <f>VLOOKUP(Table6[[#This Row],[Product]],Table3[],3)</f>
        <v>2.0099999999999998</v>
      </c>
      <c r="Q801" s="35">
        <f>VLOOKUP(Table6[[#This Row],[Product]],Table3[],4)</f>
        <v>20</v>
      </c>
      <c r="R801" s="35">
        <f>Table6[[#This Row],[Quantity]]*Table6[[#This Row],[Case]]</f>
        <v>720</v>
      </c>
      <c r="S801" s="35">
        <f>Table6[[#This Row],[Total Sales]]*Table6[[#This Row],[Cost]]</f>
        <v>1447.1999999999998</v>
      </c>
    </row>
    <row r="802" spans="1:19" x14ac:dyDescent="0.3">
      <c r="A802" s="54">
        <v>820</v>
      </c>
      <c r="B802" s="35" t="s">
        <v>2805</v>
      </c>
      <c r="C802" s="35" t="s">
        <v>2806</v>
      </c>
      <c r="D802" s="35" t="s">
        <v>28</v>
      </c>
      <c r="E802" s="35" t="str">
        <f t="shared" si="36"/>
        <v>M</v>
      </c>
      <c r="F802" s="35">
        <v>90</v>
      </c>
      <c r="G802" s="35" t="s">
        <v>2807</v>
      </c>
      <c r="H802" s="35" t="s">
        <v>1568</v>
      </c>
      <c r="I802" s="35" t="s">
        <v>32</v>
      </c>
      <c r="J802" s="48" t="s">
        <v>13958</v>
      </c>
      <c r="K802" s="35">
        <v>72</v>
      </c>
      <c r="L802" s="49" t="s">
        <v>20</v>
      </c>
      <c r="M802" s="50" t="str">
        <f>VLOOKUP(Table6[[#This Row],[Product]],Table3[],2)</f>
        <v>Hyperwotsit</v>
      </c>
      <c r="N802" s="50" t="str">
        <f t="shared" si="37"/>
        <v>Nov</v>
      </c>
      <c r="O802" s="56">
        <f t="shared" si="38"/>
        <v>2020</v>
      </c>
      <c r="P802" s="51">
        <f>VLOOKUP(Table6[[#This Row],[Product]],Table3[],3)</f>
        <v>2.0099999999999998</v>
      </c>
      <c r="Q802" s="35">
        <f>VLOOKUP(Table6[[#This Row],[Product]],Table3[],4)</f>
        <v>20</v>
      </c>
      <c r="R802" s="35">
        <f>Table6[[#This Row],[Quantity]]*Table6[[#This Row],[Case]]</f>
        <v>1440</v>
      </c>
      <c r="S802" s="35">
        <f>Table6[[#This Row],[Total Sales]]*Table6[[#This Row],[Cost]]</f>
        <v>2894.3999999999996</v>
      </c>
    </row>
    <row r="803" spans="1:19" x14ac:dyDescent="0.3">
      <c r="A803" s="54">
        <v>821</v>
      </c>
      <c r="B803" s="35" t="s">
        <v>2808</v>
      </c>
      <c r="C803" s="35" t="s">
        <v>2809</v>
      </c>
      <c r="D803" s="35" t="s">
        <v>15</v>
      </c>
      <c r="E803" s="35" t="str">
        <f t="shared" si="36"/>
        <v>F</v>
      </c>
      <c r="F803" s="35">
        <v>60</v>
      </c>
      <c r="G803" s="35" t="s">
        <v>2810</v>
      </c>
      <c r="H803" s="35" t="s">
        <v>2811</v>
      </c>
      <c r="I803" s="35" t="s">
        <v>32</v>
      </c>
      <c r="J803" s="48" t="s">
        <v>13959</v>
      </c>
      <c r="K803" s="35">
        <v>70</v>
      </c>
      <c r="L803" s="49" t="s">
        <v>33</v>
      </c>
      <c r="M803" s="50" t="str">
        <f>VLOOKUP(Table6[[#This Row],[Product]],Table3[],2)</f>
        <v>Megawidget L</v>
      </c>
      <c r="N803" s="50" t="str">
        <f t="shared" si="37"/>
        <v>Jun</v>
      </c>
      <c r="O803" s="56">
        <f t="shared" si="38"/>
        <v>2022</v>
      </c>
      <c r="P803" s="51">
        <f>VLOOKUP(Table6[[#This Row],[Product]],Table3[],3)</f>
        <v>1.79</v>
      </c>
      <c r="Q803" s="35">
        <f>VLOOKUP(Table6[[#This Row],[Product]],Table3[],4)</f>
        <v>24</v>
      </c>
      <c r="R803" s="35">
        <f>Table6[[#This Row],[Quantity]]*Table6[[#This Row],[Case]]</f>
        <v>1680</v>
      </c>
      <c r="S803" s="35">
        <f>Table6[[#This Row],[Total Sales]]*Table6[[#This Row],[Cost]]</f>
        <v>3007.2000000000003</v>
      </c>
    </row>
    <row r="804" spans="1:19" x14ac:dyDescent="0.3">
      <c r="A804" s="54">
        <v>822</v>
      </c>
      <c r="B804" s="35" t="s">
        <v>2812</v>
      </c>
      <c r="C804" s="35" t="s">
        <v>2813</v>
      </c>
      <c r="D804" s="35" t="s">
        <v>51</v>
      </c>
      <c r="E804" s="35" t="str">
        <f t="shared" si="36"/>
        <v>F</v>
      </c>
      <c r="F804" s="35">
        <v>60</v>
      </c>
      <c r="G804" s="35" t="s">
        <v>2814</v>
      </c>
      <c r="H804" s="35" t="s">
        <v>2667</v>
      </c>
      <c r="I804" s="35" t="s">
        <v>187</v>
      </c>
      <c r="J804" s="48">
        <v>44837</v>
      </c>
      <c r="K804" s="35">
        <v>40</v>
      </c>
      <c r="L804" s="49" t="s">
        <v>101</v>
      </c>
      <c r="M804" s="50" t="str">
        <f>VLOOKUP(Table6[[#This Row],[Product]],Table3[],2)</f>
        <v>Superwossname</v>
      </c>
      <c r="N804" s="50" t="str">
        <f t="shared" si="37"/>
        <v>Oct</v>
      </c>
      <c r="O804" s="56">
        <f t="shared" si="38"/>
        <v>2022</v>
      </c>
      <c r="P804" s="51">
        <f>VLOOKUP(Table6[[#This Row],[Product]],Table3[],3)</f>
        <v>3.49</v>
      </c>
      <c r="Q804" s="35">
        <f>VLOOKUP(Table6[[#This Row],[Product]],Table3[],4)</f>
        <v>20</v>
      </c>
      <c r="R804" s="35">
        <f>Table6[[#This Row],[Quantity]]*Table6[[#This Row],[Case]]</f>
        <v>800</v>
      </c>
      <c r="S804" s="35">
        <f>Table6[[#This Row],[Total Sales]]*Table6[[#This Row],[Cost]]</f>
        <v>2792</v>
      </c>
    </row>
    <row r="805" spans="1:19" x14ac:dyDescent="0.3">
      <c r="A805" s="54">
        <v>823</v>
      </c>
      <c r="B805" s="35" t="s">
        <v>2815</v>
      </c>
      <c r="C805" s="35" t="s">
        <v>2816</v>
      </c>
      <c r="D805" s="35" t="s">
        <v>28</v>
      </c>
      <c r="E805" s="35" t="str">
        <f t="shared" si="36"/>
        <v>M</v>
      </c>
      <c r="F805" s="35">
        <v>90</v>
      </c>
      <c r="G805" s="35" t="s">
        <v>2817</v>
      </c>
      <c r="H805" s="35" t="s">
        <v>2818</v>
      </c>
      <c r="I805" s="35" t="s">
        <v>32</v>
      </c>
      <c r="J805" s="48">
        <v>44904</v>
      </c>
      <c r="K805" s="35">
        <v>37</v>
      </c>
      <c r="L805" s="49" t="s">
        <v>54</v>
      </c>
      <c r="M805" s="50" t="str">
        <f>VLOOKUP(Table6[[#This Row],[Product]],Table3[],2)</f>
        <v>Megawidget S</v>
      </c>
      <c r="N805" s="50" t="str">
        <f t="shared" si="37"/>
        <v>Dec</v>
      </c>
      <c r="O805" s="56">
        <f t="shared" si="38"/>
        <v>2022</v>
      </c>
      <c r="P805" s="51">
        <f>VLOOKUP(Table6[[#This Row],[Product]],Table3[],3)</f>
        <v>0.69</v>
      </c>
      <c r="Q805" s="35">
        <f>VLOOKUP(Table6[[#This Row],[Product]],Table3[],4)</f>
        <v>24</v>
      </c>
      <c r="R805" s="35">
        <f>Table6[[#This Row],[Quantity]]*Table6[[#This Row],[Case]]</f>
        <v>888</v>
      </c>
      <c r="S805" s="35">
        <f>Table6[[#This Row],[Total Sales]]*Table6[[#This Row],[Cost]]</f>
        <v>612.71999999999991</v>
      </c>
    </row>
    <row r="806" spans="1:19" x14ac:dyDescent="0.3">
      <c r="A806" s="54">
        <v>824</v>
      </c>
      <c r="B806" s="35" t="s">
        <v>2819</v>
      </c>
      <c r="C806" s="35" t="s">
        <v>2820</v>
      </c>
      <c r="D806" s="35" t="s">
        <v>28</v>
      </c>
      <c r="E806" s="35" t="str">
        <f t="shared" si="36"/>
        <v>M</v>
      </c>
      <c r="F806" s="35">
        <v>60</v>
      </c>
      <c r="G806" s="35" t="s">
        <v>2821</v>
      </c>
      <c r="H806" s="35" t="s">
        <v>2822</v>
      </c>
      <c r="I806" s="35" t="s">
        <v>32</v>
      </c>
      <c r="J806" s="48">
        <v>44815</v>
      </c>
      <c r="K806" s="35">
        <v>96</v>
      </c>
      <c r="L806" s="49" t="s">
        <v>54</v>
      </c>
      <c r="M806" s="50" t="str">
        <f>VLOOKUP(Table6[[#This Row],[Product]],Table3[],2)</f>
        <v>Megawidget S</v>
      </c>
      <c r="N806" s="50" t="str">
        <f t="shared" si="37"/>
        <v>Sep</v>
      </c>
      <c r="O806" s="56">
        <f t="shared" si="38"/>
        <v>2022</v>
      </c>
      <c r="P806" s="51">
        <f>VLOOKUP(Table6[[#This Row],[Product]],Table3[],3)</f>
        <v>0.69</v>
      </c>
      <c r="Q806" s="35">
        <f>VLOOKUP(Table6[[#This Row],[Product]],Table3[],4)</f>
        <v>24</v>
      </c>
      <c r="R806" s="35">
        <f>Table6[[#This Row],[Quantity]]*Table6[[#This Row],[Case]]</f>
        <v>2304</v>
      </c>
      <c r="S806" s="35">
        <f>Table6[[#This Row],[Total Sales]]*Table6[[#This Row],[Cost]]</f>
        <v>1589.7599999999998</v>
      </c>
    </row>
    <row r="807" spans="1:19" x14ac:dyDescent="0.3">
      <c r="A807" s="54">
        <v>825</v>
      </c>
      <c r="B807" s="35" t="s">
        <v>2823</v>
      </c>
      <c r="C807" s="35" t="s">
        <v>2824</v>
      </c>
      <c r="D807" s="35" t="s">
        <v>15</v>
      </c>
      <c r="E807" s="35" t="str">
        <f t="shared" si="36"/>
        <v>F</v>
      </c>
      <c r="F807" s="35">
        <v>30</v>
      </c>
      <c r="G807" s="35" t="s">
        <v>2825</v>
      </c>
      <c r="H807" s="35" t="s">
        <v>1206</v>
      </c>
      <c r="I807" s="35" t="s">
        <v>294</v>
      </c>
      <c r="J807" s="48" t="s">
        <v>13960</v>
      </c>
      <c r="K807" s="35">
        <v>51</v>
      </c>
      <c r="L807" s="49" t="s">
        <v>80</v>
      </c>
      <c r="M807" s="50" t="str">
        <f>VLOOKUP(Table6[[#This Row],[Product]],Table3[],2)</f>
        <v>Ultrathing V2</v>
      </c>
      <c r="N807" s="50" t="str">
        <f t="shared" si="37"/>
        <v>Apr</v>
      </c>
      <c r="O807" s="56">
        <f t="shared" si="38"/>
        <v>2021</v>
      </c>
      <c r="P807" s="51">
        <f>VLOOKUP(Table6[[#This Row],[Product]],Table3[],3)</f>
        <v>2.95</v>
      </c>
      <c r="Q807" s="35">
        <f>VLOOKUP(Table6[[#This Row],[Product]],Table3[],4)</f>
        <v>20</v>
      </c>
      <c r="R807" s="35">
        <f>Table6[[#This Row],[Quantity]]*Table6[[#This Row],[Case]]</f>
        <v>1020</v>
      </c>
      <c r="S807" s="35">
        <f>Table6[[#This Row],[Total Sales]]*Table6[[#This Row],[Cost]]</f>
        <v>3009</v>
      </c>
    </row>
    <row r="808" spans="1:19" x14ac:dyDescent="0.3">
      <c r="A808" s="54">
        <v>826</v>
      </c>
      <c r="B808" s="35" t="s">
        <v>2308</v>
      </c>
      <c r="C808" s="35" t="s">
        <v>2826</v>
      </c>
      <c r="D808" s="35" t="s">
        <v>51</v>
      </c>
      <c r="E808" s="35" t="str">
        <f t="shared" si="36"/>
        <v>F</v>
      </c>
      <c r="F808" s="35">
        <v>30</v>
      </c>
      <c r="G808" s="35" t="s">
        <v>2827</v>
      </c>
      <c r="H808" s="35" t="s">
        <v>702</v>
      </c>
      <c r="I808" s="35" t="s">
        <v>703</v>
      </c>
      <c r="J808" s="48">
        <v>43928</v>
      </c>
      <c r="K808" s="35">
        <v>64</v>
      </c>
      <c r="L808" s="49" t="s">
        <v>101</v>
      </c>
      <c r="M808" s="50" t="str">
        <f>VLOOKUP(Table6[[#This Row],[Product]],Table3[],2)</f>
        <v>Superwossname</v>
      </c>
      <c r="N808" s="50" t="str">
        <f t="shared" si="37"/>
        <v>Apr</v>
      </c>
      <c r="O808" s="56">
        <f t="shared" si="38"/>
        <v>2020</v>
      </c>
      <c r="P808" s="51">
        <f>VLOOKUP(Table6[[#This Row],[Product]],Table3[],3)</f>
        <v>3.49</v>
      </c>
      <c r="Q808" s="35">
        <f>VLOOKUP(Table6[[#This Row],[Product]],Table3[],4)</f>
        <v>20</v>
      </c>
      <c r="R808" s="35">
        <f>Table6[[#This Row],[Quantity]]*Table6[[#This Row],[Case]]</f>
        <v>1280</v>
      </c>
      <c r="S808" s="35">
        <f>Table6[[#This Row],[Total Sales]]*Table6[[#This Row],[Cost]]</f>
        <v>4467.2000000000007</v>
      </c>
    </row>
    <row r="809" spans="1:19" x14ac:dyDescent="0.3">
      <c r="A809" s="54">
        <v>827</v>
      </c>
      <c r="B809" s="35" t="s">
        <v>2828</v>
      </c>
      <c r="C809" s="35" t="s">
        <v>2829</v>
      </c>
      <c r="D809" s="35" t="s">
        <v>28</v>
      </c>
      <c r="E809" s="35" t="str">
        <f t="shared" si="36"/>
        <v>M</v>
      </c>
      <c r="F809" s="35">
        <v>90</v>
      </c>
      <c r="G809" s="35" t="s">
        <v>14297</v>
      </c>
      <c r="H809" s="35" t="s">
        <v>2831</v>
      </c>
      <c r="I809" s="35" t="s">
        <v>32</v>
      </c>
      <c r="J809" s="48">
        <v>44080</v>
      </c>
      <c r="K809" s="35">
        <v>6</v>
      </c>
      <c r="L809" s="49" t="s">
        <v>101</v>
      </c>
      <c r="M809" s="50" t="str">
        <f>VLOOKUP(Table6[[#This Row],[Product]],Table3[],2)</f>
        <v>Superwossname</v>
      </c>
      <c r="N809" s="50" t="str">
        <f t="shared" si="37"/>
        <v>Sep</v>
      </c>
      <c r="O809" s="56">
        <f t="shared" si="38"/>
        <v>2020</v>
      </c>
      <c r="P809" s="51">
        <f>VLOOKUP(Table6[[#This Row],[Product]],Table3[],3)</f>
        <v>3.49</v>
      </c>
      <c r="Q809" s="35">
        <f>VLOOKUP(Table6[[#This Row],[Product]],Table3[],4)</f>
        <v>20</v>
      </c>
      <c r="R809" s="35">
        <f>Table6[[#This Row],[Quantity]]*Table6[[#This Row],[Case]]</f>
        <v>120</v>
      </c>
      <c r="S809" s="35">
        <f>Table6[[#This Row],[Total Sales]]*Table6[[#This Row],[Cost]]</f>
        <v>418.8</v>
      </c>
    </row>
    <row r="810" spans="1:19" x14ac:dyDescent="0.3">
      <c r="A810" s="54">
        <v>828</v>
      </c>
      <c r="B810" s="35" t="s">
        <v>2682</v>
      </c>
      <c r="C810" s="35" t="s">
        <v>2832</v>
      </c>
      <c r="D810" s="35" t="s">
        <v>28</v>
      </c>
      <c r="E810" s="35" t="str">
        <f t="shared" si="36"/>
        <v>M</v>
      </c>
      <c r="F810" s="35">
        <v>60</v>
      </c>
      <c r="G810" s="35" t="s">
        <v>2833</v>
      </c>
      <c r="H810" s="35" t="s">
        <v>2834</v>
      </c>
      <c r="I810" s="35" t="s">
        <v>19</v>
      </c>
      <c r="J810" s="48" t="s">
        <v>13640</v>
      </c>
      <c r="K810" s="35">
        <v>101</v>
      </c>
      <c r="L810" s="49" t="s">
        <v>80</v>
      </c>
      <c r="M810" s="50" t="str">
        <f>VLOOKUP(Table6[[#This Row],[Product]],Table3[],2)</f>
        <v>Ultrathing V2</v>
      </c>
      <c r="N810" s="50" t="str">
        <f t="shared" si="37"/>
        <v>Jan</v>
      </c>
      <c r="O810" s="56">
        <f t="shared" si="38"/>
        <v>2022</v>
      </c>
      <c r="P810" s="51">
        <f>VLOOKUP(Table6[[#This Row],[Product]],Table3[],3)</f>
        <v>2.95</v>
      </c>
      <c r="Q810" s="35">
        <f>VLOOKUP(Table6[[#This Row],[Product]],Table3[],4)</f>
        <v>20</v>
      </c>
      <c r="R810" s="35">
        <f>Table6[[#This Row],[Quantity]]*Table6[[#This Row],[Case]]</f>
        <v>2020</v>
      </c>
      <c r="S810" s="35">
        <f>Table6[[#This Row],[Total Sales]]*Table6[[#This Row],[Cost]]</f>
        <v>5959</v>
      </c>
    </row>
    <row r="811" spans="1:19" x14ac:dyDescent="0.3">
      <c r="A811" s="54">
        <v>829</v>
      </c>
      <c r="B811" s="35" t="s">
        <v>2835</v>
      </c>
      <c r="C811" s="35" t="s">
        <v>1737</v>
      </c>
      <c r="D811" s="35" t="s">
        <v>28</v>
      </c>
      <c r="E811" s="35" t="str">
        <f t="shared" si="36"/>
        <v>M</v>
      </c>
      <c r="F811" s="35">
        <v>90</v>
      </c>
      <c r="G811" s="35" t="s">
        <v>2836</v>
      </c>
      <c r="H811" s="35" t="s">
        <v>2250</v>
      </c>
      <c r="I811" s="35" t="s">
        <v>187</v>
      </c>
      <c r="J811" s="48" t="s">
        <v>13961</v>
      </c>
      <c r="K811" s="35">
        <v>4</v>
      </c>
      <c r="L811" s="49" t="s">
        <v>80</v>
      </c>
      <c r="M811" s="50" t="str">
        <f>VLOOKUP(Table6[[#This Row],[Product]],Table3[],2)</f>
        <v>Ultrathing V2</v>
      </c>
      <c r="N811" s="50" t="str">
        <f t="shared" si="37"/>
        <v>Apr</v>
      </c>
      <c r="O811" s="56">
        <f t="shared" si="38"/>
        <v>2022</v>
      </c>
      <c r="P811" s="51">
        <f>VLOOKUP(Table6[[#This Row],[Product]],Table3[],3)</f>
        <v>2.95</v>
      </c>
      <c r="Q811" s="35">
        <f>VLOOKUP(Table6[[#This Row],[Product]],Table3[],4)</f>
        <v>20</v>
      </c>
      <c r="R811" s="35">
        <f>Table6[[#This Row],[Quantity]]*Table6[[#This Row],[Case]]</f>
        <v>80</v>
      </c>
      <c r="S811" s="35">
        <f>Table6[[#This Row],[Total Sales]]*Table6[[#This Row],[Cost]]</f>
        <v>236</v>
      </c>
    </row>
    <row r="812" spans="1:19" x14ac:dyDescent="0.3">
      <c r="A812" s="54">
        <v>830</v>
      </c>
      <c r="B812" s="35" t="s">
        <v>2837</v>
      </c>
      <c r="C812" s="35" t="s">
        <v>2838</v>
      </c>
      <c r="D812" s="35" t="s">
        <v>28</v>
      </c>
      <c r="E812" s="35" t="str">
        <f t="shared" si="36"/>
        <v>M</v>
      </c>
      <c r="F812" s="35">
        <v>90</v>
      </c>
      <c r="G812" s="35" t="s">
        <v>2839</v>
      </c>
      <c r="H812" s="35" t="s">
        <v>266</v>
      </c>
      <c r="I812" s="35" t="s">
        <v>32</v>
      </c>
      <c r="J812" s="48" t="s">
        <v>13962</v>
      </c>
      <c r="K812" s="35">
        <v>6</v>
      </c>
      <c r="L812" s="49" t="s">
        <v>33</v>
      </c>
      <c r="M812" s="50" t="str">
        <f>VLOOKUP(Table6[[#This Row],[Product]],Table3[],2)</f>
        <v>Megawidget L</v>
      </c>
      <c r="N812" s="50" t="str">
        <f t="shared" si="37"/>
        <v>Dec</v>
      </c>
      <c r="O812" s="56">
        <f t="shared" si="38"/>
        <v>2022</v>
      </c>
      <c r="P812" s="51">
        <f>VLOOKUP(Table6[[#This Row],[Product]],Table3[],3)</f>
        <v>1.79</v>
      </c>
      <c r="Q812" s="35">
        <f>VLOOKUP(Table6[[#This Row],[Product]],Table3[],4)</f>
        <v>24</v>
      </c>
      <c r="R812" s="35">
        <f>Table6[[#This Row],[Quantity]]*Table6[[#This Row],[Case]]</f>
        <v>144</v>
      </c>
      <c r="S812" s="35">
        <f>Table6[[#This Row],[Total Sales]]*Table6[[#This Row],[Cost]]</f>
        <v>257.76</v>
      </c>
    </row>
    <row r="813" spans="1:19" x14ac:dyDescent="0.3">
      <c r="A813" s="54">
        <v>831</v>
      </c>
      <c r="B813" s="35" t="s">
        <v>2840</v>
      </c>
      <c r="C813" s="35" t="s">
        <v>2841</v>
      </c>
      <c r="D813" s="35" t="s">
        <v>28</v>
      </c>
      <c r="E813" s="35" t="str">
        <f t="shared" si="36"/>
        <v>M</v>
      </c>
      <c r="F813" s="35">
        <v>30</v>
      </c>
      <c r="G813" s="35" t="s">
        <v>2842</v>
      </c>
      <c r="H813" s="35" t="s">
        <v>1142</v>
      </c>
      <c r="I813" s="35" t="s">
        <v>38</v>
      </c>
      <c r="J813" s="48">
        <v>44444</v>
      </c>
      <c r="K813" s="35">
        <v>73</v>
      </c>
      <c r="L813" s="49" t="s">
        <v>20</v>
      </c>
      <c r="M813" s="50" t="str">
        <f>VLOOKUP(Table6[[#This Row],[Product]],Table3[],2)</f>
        <v>Hyperwotsit</v>
      </c>
      <c r="N813" s="50" t="str">
        <f t="shared" si="37"/>
        <v>Sep</v>
      </c>
      <c r="O813" s="56">
        <f t="shared" si="38"/>
        <v>2021</v>
      </c>
      <c r="P813" s="51">
        <f>VLOOKUP(Table6[[#This Row],[Product]],Table3[],3)</f>
        <v>2.0099999999999998</v>
      </c>
      <c r="Q813" s="35">
        <f>VLOOKUP(Table6[[#This Row],[Product]],Table3[],4)</f>
        <v>20</v>
      </c>
      <c r="R813" s="35">
        <f>Table6[[#This Row],[Quantity]]*Table6[[#This Row],[Case]]</f>
        <v>1460</v>
      </c>
      <c r="S813" s="35">
        <f>Table6[[#This Row],[Total Sales]]*Table6[[#This Row],[Cost]]</f>
        <v>2934.6</v>
      </c>
    </row>
    <row r="814" spans="1:19" x14ac:dyDescent="0.3">
      <c r="A814" s="54">
        <v>832</v>
      </c>
      <c r="B814" s="35" t="s">
        <v>2843</v>
      </c>
      <c r="C814" s="35" t="s">
        <v>2844</v>
      </c>
      <c r="D814" s="35" t="s">
        <v>92</v>
      </c>
      <c r="E814" s="35" t="str">
        <f t="shared" si="36"/>
        <v>M/F</v>
      </c>
      <c r="F814" s="35">
        <v>90</v>
      </c>
      <c r="G814" s="35" t="s">
        <v>2845</v>
      </c>
      <c r="H814" s="35" t="s">
        <v>2846</v>
      </c>
      <c r="I814" s="35" t="s">
        <v>32</v>
      </c>
      <c r="J814" s="48">
        <v>44410</v>
      </c>
      <c r="K814" s="35">
        <v>63</v>
      </c>
      <c r="L814" s="49" t="s">
        <v>64</v>
      </c>
      <c r="M814" s="50" t="str">
        <f>VLOOKUP(Table6[[#This Row],[Product]],Table3[],2)</f>
        <v>Ultrathing V4</v>
      </c>
      <c r="N814" s="50" t="str">
        <f t="shared" si="37"/>
        <v>Aug</v>
      </c>
      <c r="O814" s="56">
        <f t="shared" si="38"/>
        <v>2021</v>
      </c>
      <c r="P814" s="51">
        <f>VLOOKUP(Table6[[#This Row],[Product]],Table3[],3)</f>
        <v>3.99</v>
      </c>
      <c r="Q814" s="35">
        <f>VLOOKUP(Table6[[#This Row],[Product]],Table3[],4)</f>
        <v>24</v>
      </c>
      <c r="R814" s="35">
        <f>Table6[[#This Row],[Quantity]]*Table6[[#This Row],[Case]]</f>
        <v>1512</v>
      </c>
      <c r="S814" s="35">
        <f>Table6[[#This Row],[Total Sales]]*Table6[[#This Row],[Cost]]</f>
        <v>6032.88</v>
      </c>
    </row>
    <row r="815" spans="1:19" x14ac:dyDescent="0.3">
      <c r="A815" s="54">
        <v>833</v>
      </c>
      <c r="B815" s="35" t="s">
        <v>2665</v>
      </c>
      <c r="C815" s="35" t="s">
        <v>143</v>
      </c>
      <c r="D815" s="35" t="s">
        <v>28</v>
      </c>
      <c r="E815" s="35" t="str">
        <f t="shared" si="36"/>
        <v>M</v>
      </c>
      <c r="F815" s="35">
        <v>30</v>
      </c>
      <c r="G815" s="35" t="s">
        <v>2847</v>
      </c>
      <c r="H815" s="35" t="s">
        <v>2848</v>
      </c>
      <c r="I815" s="35" t="s">
        <v>129</v>
      </c>
      <c r="J815" s="48">
        <v>43901</v>
      </c>
      <c r="K815" s="35">
        <v>17</v>
      </c>
      <c r="L815" s="49" t="s">
        <v>45</v>
      </c>
      <c r="M815" s="50" t="str">
        <f>VLOOKUP(Table6[[#This Row],[Product]],Table3[],2)</f>
        <v>Gigastuff</v>
      </c>
      <c r="N815" s="50" t="str">
        <f t="shared" si="37"/>
        <v>Mar</v>
      </c>
      <c r="O815" s="56">
        <f t="shared" si="38"/>
        <v>2020</v>
      </c>
      <c r="P815" s="51">
        <f>VLOOKUP(Table6[[#This Row],[Product]],Table3[],3)</f>
        <v>1.89</v>
      </c>
      <c r="Q815" s="35">
        <f>VLOOKUP(Table6[[#This Row],[Product]],Table3[],4)</f>
        <v>18</v>
      </c>
      <c r="R815" s="35">
        <f>Table6[[#This Row],[Quantity]]*Table6[[#This Row],[Case]]</f>
        <v>306</v>
      </c>
      <c r="S815" s="35">
        <f>Table6[[#This Row],[Total Sales]]*Table6[[#This Row],[Cost]]</f>
        <v>578.33999999999992</v>
      </c>
    </row>
    <row r="816" spans="1:19" x14ac:dyDescent="0.3">
      <c r="A816" s="54">
        <v>834</v>
      </c>
      <c r="B816" s="35" t="s">
        <v>2849</v>
      </c>
      <c r="C816" s="35" t="s">
        <v>193</v>
      </c>
      <c r="D816" s="35" t="s">
        <v>28</v>
      </c>
      <c r="E816" s="35" t="str">
        <f t="shared" si="36"/>
        <v>M</v>
      </c>
      <c r="F816" s="35">
        <v>60</v>
      </c>
      <c r="G816" s="35" t="s">
        <v>2850</v>
      </c>
      <c r="H816" s="35" t="s">
        <v>2851</v>
      </c>
      <c r="I816" s="35" t="s">
        <v>32</v>
      </c>
      <c r="J816" s="48">
        <v>44322</v>
      </c>
      <c r="K816" s="35">
        <v>21</v>
      </c>
      <c r="L816" s="49" t="s">
        <v>64</v>
      </c>
      <c r="M816" s="50" t="str">
        <f>VLOOKUP(Table6[[#This Row],[Product]],Table3[],2)</f>
        <v>Ultrathing V4</v>
      </c>
      <c r="N816" s="50" t="str">
        <f t="shared" si="37"/>
        <v>May</v>
      </c>
      <c r="O816" s="56">
        <f t="shared" si="38"/>
        <v>2021</v>
      </c>
      <c r="P816" s="51">
        <f>VLOOKUP(Table6[[#This Row],[Product]],Table3[],3)</f>
        <v>3.99</v>
      </c>
      <c r="Q816" s="35">
        <f>VLOOKUP(Table6[[#This Row],[Product]],Table3[],4)</f>
        <v>24</v>
      </c>
      <c r="R816" s="35">
        <f>Table6[[#This Row],[Quantity]]*Table6[[#This Row],[Case]]</f>
        <v>504</v>
      </c>
      <c r="S816" s="35">
        <f>Table6[[#This Row],[Total Sales]]*Table6[[#This Row],[Cost]]</f>
        <v>2010.96</v>
      </c>
    </row>
    <row r="817" spans="1:19" x14ac:dyDescent="0.3">
      <c r="A817" s="54">
        <v>835</v>
      </c>
      <c r="B817" s="35" t="s">
        <v>2852</v>
      </c>
      <c r="C817" s="35" t="s">
        <v>2853</v>
      </c>
      <c r="D817" s="35" t="s">
        <v>15</v>
      </c>
      <c r="E817" s="35" t="str">
        <f t="shared" si="36"/>
        <v>F</v>
      </c>
      <c r="F817" s="35">
        <v>90</v>
      </c>
      <c r="G817" s="35" t="s">
        <v>2854</v>
      </c>
      <c r="H817" s="35" t="s">
        <v>2855</v>
      </c>
      <c r="I817" s="35" t="s">
        <v>110</v>
      </c>
      <c r="J817" s="48" t="s">
        <v>13772</v>
      </c>
      <c r="K817" s="35">
        <v>5</v>
      </c>
      <c r="L817" s="49" t="s">
        <v>101</v>
      </c>
      <c r="M817" s="50" t="str">
        <f>VLOOKUP(Table6[[#This Row],[Product]],Table3[],2)</f>
        <v>Superwossname</v>
      </c>
      <c r="N817" s="50" t="str">
        <f t="shared" si="37"/>
        <v>May</v>
      </c>
      <c r="O817" s="56">
        <f t="shared" si="38"/>
        <v>2022</v>
      </c>
      <c r="P817" s="51">
        <f>VLOOKUP(Table6[[#This Row],[Product]],Table3[],3)</f>
        <v>3.49</v>
      </c>
      <c r="Q817" s="35">
        <f>VLOOKUP(Table6[[#This Row],[Product]],Table3[],4)</f>
        <v>20</v>
      </c>
      <c r="R817" s="35">
        <f>Table6[[#This Row],[Quantity]]*Table6[[#This Row],[Case]]</f>
        <v>100</v>
      </c>
      <c r="S817" s="35">
        <f>Table6[[#This Row],[Total Sales]]*Table6[[#This Row],[Cost]]</f>
        <v>349</v>
      </c>
    </row>
    <row r="818" spans="1:19" x14ac:dyDescent="0.3">
      <c r="A818" s="54">
        <v>836</v>
      </c>
      <c r="B818" s="35" t="s">
        <v>1985</v>
      </c>
      <c r="C818" s="35" t="s">
        <v>2856</v>
      </c>
      <c r="D818" s="35" t="s">
        <v>28</v>
      </c>
      <c r="E818" s="35" t="str">
        <f t="shared" si="36"/>
        <v>M</v>
      </c>
      <c r="F818" s="35">
        <v>30</v>
      </c>
      <c r="G818" s="35" t="s">
        <v>2857</v>
      </c>
      <c r="H818" s="35" t="s">
        <v>248</v>
      </c>
      <c r="I818" s="35" t="s">
        <v>178</v>
      </c>
      <c r="J818" s="48" t="s">
        <v>13963</v>
      </c>
      <c r="K818" s="35">
        <v>77</v>
      </c>
      <c r="L818" s="49" t="s">
        <v>39</v>
      </c>
      <c r="M818" s="50" t="str">
        <f>VLOOKUP(Table6[[#This Row],[Product]],Table3[],2)</f>
        <v>Ultrathing V1</v>
      </c>
      <c r="N818" s="50" t="str">
        <f t="shared" si="37"/>
        <v>Jun</v>
      </c>
      <c r="O818" s="56">
        <f t="shared" si="38"/>
        <v>2020</v>
      </c>
      <c r="P818" s="51">
        <f>VLOOKUP(Table6[[#This Row],[Product]],Table3[],3)</f>
        <v>1.79</v>
      </c>
      <c r="Q818" s="35">
        <f>VLOOKUP(Table6[[#This Row],[Product]],Table3[],4)</f>
        <v>17</v>
      </c>
      <c r="R818" s="35">
        <f>Table6[[#This Row],[Quantity]]*Table6[[#This Row],[Case]]</f>
        <v>1309</v>
      </c>
      <c r="S818" s="35">
        <f>Table6[[#This Row],[Total Sales]]*Table6[[#This Row],[Cost]]</f>
        <v>2343.11</v>
      </c>
    </row>
    <row r="819" spans="1:19" x14ac:dyDescent="0.3">
      <c r="A819" s="54">
        <v>837</v>
      </c>
      <c r="B819" s="35" t="s">
        <v>990</v>
      </c>
      <c r="C819" s="35" t="s">
        <v>2858</v>
      </c>
      <c r="D819" s="35" t="s">
        <v>28</v>
      </c>
      <c r="E819" s="35" t="str">
        <f t="shared" si="36"/>
        <v>M</v>
      </c>
      <c r="F819" s="35">
        <v>60</v>
      </c>
      <c r="G819" s="35" t="s">
        <v>2859</v>
      </c>
      <c r="H819" s="35" t="s">
        <v>2860</v>
      </c>
      <c r="I819" s="35" t="s">
        <v>32</v>
      </c>
      <c r="J819" s="48">
        <v>44355</v>
      </c>
      <c r="K819" s="35">
        <v>9</v>
      </c>
      <c r="L819" s="49" t="s">
        <v>33</v>
      </c>
      <c r="M819" s="50" t="str">
        <f>VLOOKUP(Table6[[#This Row],[Product]],Table3[],2)</f>
        <v>Megawidget L</v>
      </c>
      <c r="N819" s="50" t="str">
        <f t="shared" si="37"/>
        <v>Jun</v>
      </c>
      <c r="O819" s="56">
        <f t="shared" si="38"/>
        <v>2021</v>
      </c>
      <c r="P819" s="51">
        <f>VLOOKUP(Table6[[#This Row],[Product]],Table3[],3)</f>
        <v>1.79</v>
      </c>
      <c r="Q819" s="35">
        <f>VLOOKUP(Table6[[#This Row],[Product]],Table3[],4)</f>
        <v>24</v>
      </c>
      <c r="R819" s="35">
        <f>Table6[[#This Row],[Quantity]]*Table6[[#This Row],[Case]]</f>
        <v>216</v>
      </c>
      <c r="S819" s="35">
        <f>Table6[[#This Row],[Total Sales]]*Table6[[#This Row],[Cost]]</f>
        <v>386.64</v>
      </c>
    </row>
    <row r="820" spans="1:19" x14ac:dyDescent="0.3">
      <c r="A820" s="54">
        <v>838</v>
      </c>
      <c r="B820" s="35" t="s">
        <v>2861</v>
      </c>
      <c r="C820" s="35" t="s">
        <v>2862</v>
      </c>
      <c r="D820" s="35" t="s">
        <v>51</v>
      </c>
      <c r="E820" s="35" t="str">
        <f t="shared" si="36"/>
        <v>F</v>
      </c>
      <c r="F820" s="35">
        <v>90</v>
      </c>
      <c r="G820" s="35" t="s">
        <v>2863</v>
      </c>
      <c r="H820" s="35" t="s">
        <v>2864</v>
      </c>
      <c r="I820" s="35" t="s">
        <v>187</v>
      </c>
      <c r="J820" s="48">
        <v>44113</v>
      </c>
      <c r="K820" s="35">
        <v>18</v>
      </c>
      <c r="L820" s="49" t="s">
        <v>20</v>
      </c>
      <c r="M820" s="50" t="str">
        <f>VLOOKUP(Table6[[#This Row],[Product]],Table3[],2)</f>
        <v>Hyperwotsit</v>
      </c>
      <c r="N820" s="50" t="str">
        <f t="shared" si="37"/>
        <v>Oct</v>
      </c>
      <c r="O820" s="56">
        <f t="shared" si="38"/>
        <v>2020</v>
      </c>
      <c r="P820" s="51">
        <f>VLOOKUP(Table6[[#This Row],[Product]],Table3[],3)</f>
        <v>2.0099999999999998</v>
      </c>
      <c r="Q820" s="35">
        <f>VLOOKUP(Table6[[#This Row],[Product]],Table3[],4)</f>
        <v>20</v>
      </c>
      <c r="R820" s="35">
        <f>Table6[[#This Row],[Quantity]]*Table6[[#This Row],[Case]]</f>
        <v>360</v>
      </c>
      <c r="S820" s="35">
        <f>Table6[[#This Row],[Total Sales]]*Table6[[#This Row],[Cost]]</f>
        <v>723.59999999999991</v>
      </c>
    </row>
    <row r="821" spans="1:19" x14ac:dyDescent="0.3">
      <c r="A821" s="54">
        <v>839</v>
      </c>
      <c r="B821" s="35" t="s">
        <v>2865</v>
      </c>
      <c r="C821" s="35" t="s">
        <v>2866</v>
      </c>
      <c r="D821" s="35" t="s">
        <v>51</v>
      </c>
      <c r="E821" s="35" t="str">
        <f t="shared" si="36"/>
        <v>F</v>
      </c>
      <c r="F821" s="35">
        <v>90</v>
      </c>
      <c r="G821" s="35" t="s">
        <v>2867</v>
      </c>
      <c r="H821" s="35" t="s">
        <v>1022</v>
      </c>
      <c r="I821" s="35" t="s">
        <v>164</v>
      </c>
      <c r="J821" s="48">
        <v>44108</v>
      </c>
      <c r="K821" s="35">
        <v>4</v>
      </c>
      <c r="L821" s="49" t="s">
        <v>64</v>
      </c>
      <c r="M821" s="50" t="str">
        <f>VLOOKUP(Table6[[#This Row],[Product]],Table3[],2)</f>
        <v>Ultrathing V4</v>
      </c>
      <c r="N821" s="50" t="str">
        <f t="shared" si="37"/>
        <v>Oct</v>
      </c>
      <c r="O821" s="56">
        <f t="shared" si="38"/>
        <v>2020</v>
      </c>
      <c r="P821" s="51">
        <f>VLOOKUP(Table6[[#This Row],[Product]],Table3[],3)</f>
        <v>3.99</v>
      </c>
      <c r="Q821" s="35">
        <f>VLOOKUP(Table6[[#This Row],[Product]],Table3[],4)</f>
        <v>24</v>
      </c>
      <c r="R821" s="35">
        <f>Table6[[#This Row],[Quantity]]*Table6[[#This Row],[Case]]</f>
        <v>96</v>
      </c>
      <c r="S821" s="35">
        <f>Table6[[#This Row],[Total Sales]]*Table6[[#This Row],[Cost]]</f>
        <v>383.04</v>
      </c>
    </row>
    <row r="822" spans="1:19" x14ac:dyDescent="0.3">
      <c r="A822" s="54">
        <v>840</v>
      </c>
      <c r="B822" s="35" t="s">
        <v>2868</v>
      </c>
      <c r="C822" s="35" t="s">
        <v>2161</v>
      </c>
      <c r="D822" s="35" t="s">
        <v>51</v>
      </c>
      <c r="E822" s="35" t="str">
        <f t="shared" si="36"/>
        <v>F</v>
      </c>
      <c r="F822" s="35">
        <v>30</v>
      </c>
      <c r="G822" s="35" t="s">
        <v>2869</v>
      </c>
      <c r="H822" s="35" t="s">
        <v>730</v>
      </c>
      <c r="I822" s="35" t="s">
        <v>187</v>
      </c>
      <c r="J822" s="48">
        <v>43923</v>
      </c>
      <c r="K822" s="35">
        <v>84</v>
      </c>
      <c r="L822" s="49" t="s">
        <v>70</v>
      </c>
      <c r="M822" s="50" t="str">
        <f>VLOOKUP(Table6[[#This Row],[Product]],Table3[],2)</f>
        <v>Megawidget M</v>
      </c>
      <c r="N822" s="50" t="str">
        <f t="shared" si="37"/>
        <v>Apr</v>
      </c>
      <c r="O822" s="56">
        <f t="shared" si="38"/>
        <v>2020</v>
      </c>
      <c r="P822" s="51">
        <f>VLOOKUP(Table6[[#This Row],[Product]],Table3[],3)</f>
        <v>1.29</v>
      </c>
      <c r="Q822" s="35">
        <f>VLOOKUP(Table6[[#This Row],[Product]],Table3[],4)</f>
        <v>24</v>
      </c>
      <c r="R822" s="35">
        <f>Table6[[#This Row],[Quantity]]*Table6[[#This Row],[Case]]</f>
        <v>2016</v>
      </c>
      <c r="S822" s="35">
        <f>Table6[[#This Row],[Total Sales]]*Table6[[#This Row],[Cost]]</f>
        <v>2600.64</v>
      </c>
    </row>
    <row r="823" spans="1:19" x14ac:dyDescent="0.3">
      <c r="A823" s="54">
        <v>841</v>
      </c>
      <c r="B823" s="35" t="s">
        <v>2870</v>
      </c>
      <c r="C823" s="35" t="s">
        <v>2518</v>
      </c>
      <c r="D823" s="35" t="s">
        <v>51</v>
      </c>
      <c r="E823" s="35" t="str">
        <f t="shared" si="36"/>
        <v>F</v>
      </c>
      <c r="F823" s="35">
        <v>90</v>
      </c>
      <c r="G823" s="35" t="s">
        <v>2871</v>
      </c>
      <c r="H823" s="35" t="s">
        <v>2872</v>
      </c>
      <c r="I823" s="35" t="s">
        <v>294</v>
      </c>
      <c r="J823" s="48" t="s">
        <v>13964</v>
      </c>
      <c r="K823" s="35">
        <v>23</v>
      </c>
      <c r="L823" s="49" t="s">
        <v>39</v>
      </c>
      <c r="M823" s="50" t="str">
        <f>VLOOKUP(Table6[[#This Row],[Product]],Table3[],2)</f>
        <v>Ultrathing V1</v>
      </c>
      <c r="N823" s="50" t="str">
        <f t="shared" si="37"/>
        <v>Jan</v>
      </c>
      <c r="O823" s="56">
        <f t="shared" si="38"/>
        <v>2021</v>
      </c>
      <c r="P823" s="51">
        <f>VLOOKUP(Table6[[#This Row],[Product]],Table3[],3)</f>
        <v>1.79</v>
      </c>
      <c r="Q823" s="35">
        <f>VLOOKUP(Table6[[#This Row],[Product]],Table3[],4)</f>
        <v>17</v>
      </c>
      <c r="R823" s="35">
        <f>Table6[[#This Row],[Quantity]]*Table6[[#This Row],[Case]]</f>
        <v>391</v>
      </c>
      <c r="S823" s="35">
        <f>Table6[[#This Row],[Total Sales]]*Table6[[#This Row],[Cost]]</f>
        <v>699.89</v>
      </c>
    </row>
    <row r="824" spans="1:19" x14ac:dyDescent="0.3">
      <c r="A824" s="54">
        <v>842</v>
      </c>
      <c r="B824" s="35" t="s">
        <v>2873</v>
      </c>
      <c r="C824" s="35" t="s">
        <v>2874</v>
      </c>
      <c r="D824" s="35" t="s">
        <v>51</v>
      </c>
      <c r="E824" s="35" t="str">
        <f t="shared" si="36"/>
        <v>F</v>
      </c>
      <c r="F824" s="35">
        <v>90</v>
      </c>
      <c r="G824" s="35" t="s">
        <v>2871</v>
      </c>
      <c r="H824" s="35" t="s">
        <v>2875</v>
      </c>
      <c r="I824" s="35" t="s">
        <v>32</v>
      </c>
      <c r="J824" s="48">
        <v>44507</v>
      </c>
      <c r="K824" s="35">
        <v>27</v>
      </c>
      <c r="L824" s="49" t="s">
        <v>33</v>
      </c>
      <c r="M824" s="50" t="str">
        <f>VLOOKUP(Table6[[#This Row],[Product]],Table3[],2)</f>
        <v>Megawidget L</v>
      </c>
      <c r="N824" s="50" t="str">
        <f t="shared" si="37"/>
        <v>Nov</v>
      </c>
      <c r="O824" s="56">
        <f t="shared" si="38"/>
        <v>2021</v>
      </c>
      <c r="P824" s="51">
        <f>VLOOKUP(Table6[[#This Row],[Product]],Table3[],3)</f>
        <v>1.79</v>
      </c>
      <c r="Q824" s="35">
        <f>VLOOKUP(Table6[[#This Row],[Product]],Table3[],4)</f>
        <v>24</v>
      </c>
      <c r="R824" s="35">
        <f>Table6[[#This Row],[Quantity]]*Table6[[#This Row],[Case]]</f>
        <v>648</v>
      </c>
      <c r="S824" s="35">
        <f>Table6[[#This Row],[Total Sales]]*Table6[[#This Row],[Cost]]</f>
        <v>1159.92</v>
      </c>
    </row>
    <row r="825" spans="1:19" x14ac:dyDescent="0.3">
      <c r="A825" s="54">
        <v>843</v>
      </c>
      <c r="B825" s="35" t="s">
        <v>1019</v>
      </c>
      <c r="C825" s="35" t="s">
        <v>86</v>
      </c>
      <c r="D825" s="35" t="s">
        <v>28</v>
      </c>
      <c r="E825" s="35" t="str">
        <f t="shared" si="36"/>
        <v>M</v>
      </c>
      <c r="F825" s="35">
        <v>90</v>
      </c>
      <c r="G825" s="35" t="s">
        <v>2876</v>
      </c>
      <c r="H825" s="35" t="s">
        <v>2877</v>
      </c>
      <c r="I825" s="35" t="s">
        <v>2878</v>
      </c>
      <c r="J825" s="48">
        <v>44259</v>
      </c>
      <c r="K825" s="35">
        <v>59</v>
      </c>
      <c r="L825" s="49" t="s">
        <v>159</v>
      </c>
      <c r="M825" s="50" t="str">
        <f>VLOOKUP(Table6[[#This Row],[Product]],Table3[],2)</f>
        <v>Ultrathing V3</v>
      </c>
      <c r="N825" s="50" t="str">
        <f t="shared" si="37"/>
        <v>Mar</v>
      </c>
      <c r="O825" s="56">
        <f t="shared" si="38"/>
        <v>2021</v>
      </c>
      <c r="P825" s="51">
        <f>VLOOKUP(Table6[[#This Row],[Product]],Table3[],3)</f>
        <v>3.39</v>
      </c>
      <c r="Q825" s="35">
        <f>VLOOKUP(Table6[[#This Row],[Product]],Table3[],4)</f>
        <v>24</v>
      </c>
      <c r="R825" s="35">
        <f>Table6[[#This Row],[Quantity]]*Table6[[#This Row],[Case]]</f>
        <v>1416</v>
      </c>
      <c r="S825" s="35">
        <f>Table6[[#This Row],[Total Sales]]*Table6[[#This Row],[Cost]]</f>
        <v>4800.24</v>
      </c>
    </row>
    <row r="826" spans="1:19" x14ac:dyDescent="0.3">
      <c r="A826" s="54">
        <v>844</v>
      </c>
      <c r="B826" s="35" t="s">
        <v>2879</v>
      </c>
      <c r="C826" s="35" t="s">
        <v>2880</v>
      </c>
      <c r="D826" s="35" t="s">
        <v>15</v>
      </c>
      <c r="E826" s="35" t="str">
        <f t="shared" si="36"/>
        <v>F</v>
      </c>
      <c r="F826" s="35">
        <v>30</v>
      </c>
      <c r="G826" s="35" t="s">
        <v>2881</v>
      </c>
      <c r="H826" s="35" t="s">
        <v>978</v>
      </c>
      <c r="I826" s="35" t="s">
        <v>294</v>
      </c>
      <c r="J826" s="48" t="s">
        <v>13900</v>
      </c>
      <c r="K826" s="35">
        <v>99</v>
      </c>
      <c r="L826" s="49" t="s">
        <v>20</v>
      </c>
      <c r="M826" s="50" t="str">
        <f>VLOOKUP(Table6[[#This Row],[Product]],Table3[],2)</f>
        <v>Hyperwotsit</v>
      </c>
      <c r="N826" s="50" t="str">
        <f t="shared" si="37"/>
        <v>Feb</v>
      </c>
      <c r="O826" s="56">
        <f t="shared" si="38"/>
        <v>2022</v>
      </c>
      <c r="P826" s="51">
        <f>VLOOKUP(Table6[[#This Row],[Product]],Table3[],3)</f>
        <v>2.0099999999999998</v>
      </c>
      <c r="Q826" s="35">
        <f>VLOOKUP(Table6[[#This Row],[Product]],Table3[],4)</f>
        <v>20</v>
      </c>
      <c r="R826" s="35">
        <f>Table6[[#This Row],[Quantity]]*Table6[[#This Row],[Case]]</f>
        <v>1980</v>
      </c>
      <c r="S826" s="35">
        <f>Table6[[#This Row],[Total Sales]]*Table6[[#This Row],[Cost]]</f>
        <v>3979.7999999999997</v>
      </c>
    </row>
    <row r="827" spans="1:19" x14ac:dyDescent="0.3">
      <c r="A827" s="54">
        <v>845</v>
      </c>
      <c r="B827" s="35" t="s">
        <v>2882</v>
      </c>
      <c r="C827" s="35" t="s">
        <v>2883</v>
      </c>
      <c r="D827" s="35" t="s">
        <v>51</v>
      </c>
      <c r="E827" s="35" t="str">
        <f t="shared" si="36"/>
        <v>F</v>
      </c>
      <c r="F827" s="35">
        <v>60</v>
      </c>
      <c r="G827" s="35" t="s">
        <v>2884</v>
      </c>
      <c r="H827" s="35" t="s">
        <v>405</v>
      </c>
      <c r="I827" s="35" t="s">
        <v>32</v>
      </c>
      <c r="J827" s="48" t="s">
        <v>13965</v>
      </c>
      <c r="K827" s="35">
        <v>22</v>
      </c>
      <c r="L827" s="49" t="s">
        <v>33</v>
      </c>
      <c r="M827" s="50" t="str">
        <f>VLOOKUP(Table6[[#This Row],[Product]],Table3[],2)</f>
        <v>Megawidget L</v>
      </c>
      <c r="N827" s="50" t="str">
        <f t="shared" si="37"/>
        <v>Aug</v>
      </c>
      <c r="O827" s="56">
        <f t="shared" si="38"/>
        <v>2022</v>
      </c>
      <c r="P827" s="51">
        <f>VLOOKUP(Table6[[#This Row],[Product]],Table3[],3)</f>
        <v>1.79</v>
      </c>
      <c r="Q827" s="35">
        <f>VLOOKUP(Table6[[#This Row],[Product]],Table3[],4)</f>
        <v>24</v>
      </c>
      <c r="R827" s="35">
        <f>Table6[[#This Row],[Quantity]]*Table6[[#This Row],[Case]]</f>
        <v>528</v>
      </c>
      <c r="S827" s="35">
        <f>Table6[[#This Row],[Total Sales]]*Table6[[#This Row],[Cost]]</f>
        <v>945.12</v>
      </c>
    </row>
    <row r="828" spans="1:19" x14ac:dyDescent="0.3">
      <c r="A828" s="54">
        <v>846</v>
      </c>
      <c r="B828" s="35" t="s">
        <v>2086</v>
      </c>
      <c r="C828" s="35" t="s">
        <v>2885</v>
      </c>
      <c r="D828" s="35" t="s">
        <v>28</v>
      </c>
      <c r="E828" s="35" t="str">
        <f t="shared" si="36"/>
        <v>M</v>
      </c>
      <c r="F828" s="35">
        <v>90</v>
      </c>
      <c r="G828" s="35" t="s">
        <v>2886</v>
      </c>
      <c r="H828" s="35" t="s">
        <v>2012</v>
      </c>
      <c r="I828" s="35" t="s">
        <v>32</v>
      </c>
      <c r="J828" s="48">
        <v>44568</v>
      </c>
      <c r="K828" s="35">
        <v>45</v>
      </c>
      <c r="L828" s="49" t="s">
        <v>70</v>
      </c>
      <c r="M828" s="50" t="str">
        <f>VLOOKUP(Table6[[#This Row],[Product]],Table3[],2)</f>
        <v>Megawidget M</v>
      </c>
      <c r="N828" s="50" t="str">
        <f t="shared" si="37"/>
        <v>Jan</v>
      </c>
      <c r="O828" s="56">
        <f t="shared" si="38"/>
        <v>2022</v>
      </c>
      <c r="P828" s="51">
        <f>VLOOKUP(Table6[[#This Row],[Product]],Table3[],3)</f>
        <v>1.29</v>
      </c>
      <c r="Q828" s="35">
        <f>VLOOKUP(Table6[[#This Row],[Product]],Table3[],4)</f>
        <v>24</v>
      </c>
      <c r="R828" s="35">
        <f>Table6[[#This Row],[Quantity]]*Table6[[#This Row],[Case]]</f>
        <v>1080</v>
      </c>
      <c r="S828" s="35">
        <f>Table6[[#This Row],[Total Sales]]*Table6[[#This Row],[Cost]]</f>
        <v>1393.2</v>
      </c>
    </row>
    <row r="829" spans="1:19" x14ac:dyDescent="0.3">
      <c r="A829" s="54">
        <v>847</v>
      </c>
      <c r="B829" s="35" t="s">
        <v>2887</v>
      </c>
      <c r="C829" s="35" t="s">
        <v>2888</v>
      </c>
      <c r="D829" s="35" t="s">
        <v>28</v>
      </c>
      <c r="E829" s="35" t="str">
        <f t="shared" si="36"/>
        <v>M</v>
      </c>
      <c r="F829" s="35">
        <v>90</v>
      </c>
      <c r="G829" s="35" t="s">
        <v>2889</v>
      </c>
      <c r="H829" s="35" t="s">
        <v>2890</v>
      </c>
      <c r="I829" s="35" t="s">
        <v>32</v>
      </c>
      <c r="J829" s="48">
        <v>44905</v>
      </c>
      <c r="K829" s="35">
        <v>25</v>
      </c>
      <c r="L829" s="49" t="s">
        <v>70</v>
      </c>
      <c r="M829" s="50" t="str">
        <f>VLOOKUP(Table6[[#This Row],[Product]],Table3[],2)</f>
        <v>Megawidget M</v>
      </c>
      <c r="N829" s="50" t="str">
        <f t="shared" si="37"/>
        <v>Dec</v>
      </c>
      <c r="O829" s="56">
        <f t="shared" si="38"/>
        <v>2022</v>
      </c>
      <c r="P829" s="51">
        <f>VLOOKUP(Table6[[#This Row],[Product]],Table3[],3)</f>
        <v>1.29</v>
      </c>
      <c r="Q829" s="35">
        <f>VLOOKUP(Table6[[#This Row],[Product]],Table3[],4)</f>
        <v>24</v>
      </c>
      <c r="R829" s="35">
        <f>Table6[[#This Row],[Quantity]]*Table6[[#This Row],[Case]]</f>
        <v>600</v>
      </c>
      <c r="S829" s="35">
        <f>Table6[[#This Row],[Total Sales]]*Table6[[#This Row],[Cost]]</f>
        <v>774</v>
      </c>
    </row>
    <row r="830" spans="1:19" x14ac:dyDescent="0.3">
      <c r="A830" s="54">
        <v>848</v>
      </c>
      <c r="B830" s="35" t="s">
        <v>2891</v>
      </c>
      <c r="C830" s="35" t="s">
        <v>1304</v>
      </c>
      <c r="D830" s="35" t="s">
        <v>28</v>
      </c>
      <c r="E830" s="35" t="str">
        <f t="shared" si="36"/>
        <v>M</v>
      </c>
      <c r="F830" s="35">
        <v>60</v>
      </c>
      <c r="G830" s="35" t="s">
        <v>2892</v>
      </c>
      <c r="H830" s="35" t="s">
        <v>2893</v>
      </c>
      <c r="I830" s="35" t="s">
        <v>32</v>
      </c>
      <c r="J830" s="48" t="s">
        <v>13825</v>
      </c>
      <c r="K830" s="35">
        <v>11</v>
      </c>
      <c r="L830" s="49" t="s">
        <v>39</v>
      </c>
      <c r="M830" s="50" t="str">
        <f>VLOOKUP(Table6[[#This Row],[Product]],Table3[],2)</f>
        <v>Ultrathing V1</v>
      </c>
      <c r="N830" s="50" t="str">
        <f t="shared" si="37"/>
        <v>May</v>
      </c>
      <c r="O830" s="56">
        <f t="shared" si="38"/>
        <v>2021</v>
      </c>
      <c r="P830" s="51">
        <f>VLOOKUP(Table6[[#This Row],[Product]],Table3[],3)</f>
        <v>1.79</v>
      </c>
      <c r="Q830" s="35">
        <f>VLOOKUP(Table6[[#This Row],[Product]],Table3[],4)</f>
        <v>17</v>
      </c>
      <c r="R830" s="35">
        <f>Table6[[#This Row],[Quantity]]*Table6[[#This Row],[Case]]</f>
        <v>187</v>
      </c>
      <c r="S830" s="35">
        <f>Table6[[#This Row],[Total Sales]]*Table6[[#This Row],[Cost]]</f>
        <v>334.73</v>
      </c>
    </row>
    <row r="831" spans="1:19" x14ac:dyDescent="0.3">
      <c r="A831" s="54">
        <v>849</v>
      </c>
      <c r="B831" s="35" t="s">
        <v>2894</v>
      </c>
      <c r="C831" s="35" t="s">
        <v>728</v>
      </c>
      <c r="D831" s="35" t="s">
        <v>15</v>
      </c>
      <c r="E831" s="35" t="str">
        <f t="shared" si="36"/>
        <v>F</v>
      </c>
      <c r="F831" s="35">
        <v>60</v>
      </c>
      <c r="G831" s="35" t="s">
        <v>2895</v>
      </c>
      <c r="H831" s="35" t="s">
        <v>2896</v>
      </c>
      <c r="I831" s="35" t="s">
        <v>110</v>
      </c>
      <c r="J831" s="48" t="s">
        <v>13966</v>
      </c>
      <c r="K831" s="35">
        <v>53</v>
      </c>
      <c r="L831" s="49" t="s">
        <v>64</v>
      </c>
      <c r="M831" s="50" t="str">
        <f>VLOOKUP(Table6[[#This Row],[Product]],Table3[],2)</f>
        <v>Ultrathing V4</v>
      </c>
      <c r="N831" s="50" t="str">
        <f t="shared" si="37"/>
        <v>Oct</v>
      </c>
      <c r="O831" s="56">
        <f t="shared" si="38"/>
        <v>2022</v>
      </c>
      <c r="P831" s="51">
        <f>VLOOKUP(Table6[[#This Row],[Product]],Table3[],3)</f>
        <v>3.99</v>
      </c>
      <c r="Q831" s="35">
        <f>VLOOKUP(Table6[[#This Row],[Product]],Table3[],4)</f>
        <v>24</v>
      </c>
      <c r="R831" s="35">
        <f>Table6[[#This Row],[Quantity]]*Table6[[#This Row],[Case]]</f>
        <v>1272</v>
      </c>
      <c r="S831" s="35">
        <f>Table6[[#This Row],[Total Sales]]*Table6[[#This Row],[Cost]]</f>
        <v>5075.2800000000007</v>
      </c>
    </row>
    <row r="832" spans="1:19" x14ac:dyDescent="0.3">
      <c r="A832" s="54">
        <v>850</v>
      </c>
      <c r="B832" s="35" t="s">
        <v>2897</v>
      </c>
      <c r="C832" s="35" t="s">
        <v>2898</v>
      </c>
      <c r="D832" s="35" t="s">
        <v>51</v>
      </c>
      <c r="E832" s="35" t="str">
        <f t="shared" si="36"/>
        <v>F</v>
      </c>
      <c r="F832" s="35">
        <v>60</v>
      </c>
      <c r="G832" s="35" t="s">
        <v>2899</v>
      </c>
      <c r="H832" s="35" t="s">
        <v>963</v>
      </c>
      <c r="I832" s="35" t="s">
        <v>25</v>
      </c>
      <c r="J832" s="48">
        <v>44511</v>
      </c>
      <c r="K832" s="35">
        <v>64</v>
      </c>
      <c r="L832" s="49" t="s">
        <v>70</v>
      </c>
      <c r="M832" s="50" t="str">
        <f>VLOOKUP(Table6[[#This Row],[Product]],Table3[],2)</f>
        <v>Megawidget M</v>
      </c>
      <c r="N832" s="50" t="str">
        <f t="shared" si="37"/>
        <v>Nov</v>
      </c>
      <c r="O832" s="56">
        <f t="shared" si="38"/>
        <v>2021</v>
      </c>
      <c r="P832" s="51">
        <f>VLOOKUP(Table6[[#This Row],[Product]],Table3[],3)</f>
        <v>1.29</v>
      </c>
      <c r="Q832" s="35">
        <f>VLOOKUP(Table6[[#This Row],[Product]],Table3[],4)</f>
        <v>24</v>
      </c>
      <c r="R832" s="35">
        <f>Table6[[#This Row],[Quantity]]*Table6[[#This Row],[Case]]</f>
        <v>1536</v>
      </c>
      <c r="S832" s="35">
        <f>Table6[[#This Row],[Total Sales]]*Table6[[#This Row],[Cost]]</f>
        <v>1981.44</v>
      </c>
    </row>
    <row r="833" spans="1:19" x14ac:dyDescent="0.3">
      <c r="A833" s="54">
        <v>852</v>
      </c>
      <c r="B833" s="35" t="s">
        <v>2900</v>
      </c>
      <c r="C833" s="35" t="s">
        <v>620</v>
      </c>
      <c r="D833" s="35" t="s">
        <v>51</v>
      </c>
      <c r="E833" s="35" t="str">
        <f t="shared" si="36"/>
        <v>F</v>
      </c>
      <c r="F833" s="35">
        <v>30</v>
      </c>
      <c r="G833" s="35" t="s">
        <v>2901</v>
      </c>
      <c r="H833" s="35" t="s">
        <v>2902</v>
      </c>
      <c r="I833" s="35" t="s">
        <v>32</v>
      </c>
      <c r="J833" s="48" t="s">
        <v>13754</v>
      </c>
      <c r="K833" s="35">
        <v>64</v>
      </c>
      <c r="L833" s="49" t="s">
        <v>20</v>
      </c>
      <c r="M833" s="50" t="str">
        <f>VLOOKUP(Table6[[#This Row],[Product]],Table3[],2)</f>
        <v>Hyperwotsit</v>
      </c>
      <c r="N833" s="50" t="str">
        <f t="shared" si="37"/>
        <v>May</v>
      </c>
      <c r="O833" s="56">
        <f t="shared" si="38"/>
        <v>2022</v>
      </c>
      <c r="P833" s="51">
        <f>VLOOKUP(Table6[[#This Row],[Product]],Table3[],3)</f>
        <v>2.0099999999999998</v>
      </c>
      <c r="Q833" s="35">
        <f>VLOOKUP(Table6[[#This Row],[Product]],Table3[],4)</f>
        <v>20</v>
      </c>
      <c r="R833" s="35">
        <f>Table6[[#This Row],[Quantity]]*Table6[[#This Row],[Case]]</f>
        <v>1280</v>
      </c>
      <c r="S833" s="35">
        <f>Table6[[#This Row],[Total Sales]]*Table6[[#This Row],[Cost]]</f>
        <v>2572.7999999999997</v>
      </c>
    </row>
    <row r="834" spans="1:19" x14ac:dyDescent="0.3">
      <c r="A834" s="54">
        <v>853</v>
      </c>
      <c r="B834" s="35" t="s">
        <v>922</v>
      </c>
      <c r="C834" s="35" t="s">
        <v>2903</v>
      </c>
      <c r="D834" s="35" t="s">
        <v>28</v>
      </c>
      <c r="E834" s="35" t="str">
        <f t="shared" si="36"/>
        <v>M</v>
      </c>
      <c r="F834" s="35">
        <v>90</v>
      </c>
      <c r="G834" s="35" t="s">
        <v>2904</v>
      </c>
      <c r="H834" s="35" t="s">
        <v>43</v>
      </c>
      <c r="I834" s="35" t="s">
        <v>44</v>
      </c>
      <c r="J834" s="48">
        <v>44693</v>
      </c>
      <c r="K834" s="35">
        <v>97</v>
      </c>
      <c r="L834" s="49" t="s">
        <v>54</v>
      </c>
      <c r="M834" s="50" t="str">
        <f>VLOOKUP(Table6[[#This Row],[Product]],Table3[],2)</f>
        <v>Megawidget S</v>
      </c>
      <c r="N834" s="50" t="str">
        <f t="shared" si="37"/>
        <v>May</v>
      </c>
      <c r="O834" s="56">
        <f t="shared" si="38"/>
        <v>2022</v>
      </c>
      <c r="P834" s="51">
        <f>VLOOKUP(Table6[[#This Row],[Product]],Table3[],3)</f>
        <v>0.69</v>
      </c>
      <c r="Q834" s="35">
        <f>VLOOKUP(Table6[[#This Row],[Product]],Table3[],4)</f>
        <v>24</v>
      </c>
      <c r="R834" s="35">
        <f>Table6[[#This Row],[Quantity]]*Table6[[#This Row],[Case]]</f>
        <v>2328</v>
      </c>
      <c r="S834" s="35">
        <f>Table6[[#This Row],[Total Sales]]*Table6[[#This Row],[Cost]]</f>
        <v>1606.32</v>
      </c>
    </row>
    <row r="835" spans="1:19" x14ac:dyDescent="0.3">
      <c r="A835" s="54">
        <v>854</v>
      </c>
      <c r="B835" s="35" t="s">
        <v>1262</v>
      </c>
      <c r="C835" s="35" t="s">
        <v>2905</v>
      </c>
      <c r="D835" s="35" t="s">
        <v>28</v>
      </c>
      <c r="E835" s="35" t="str">
        <f t="shared" ref="E835:E898" si="39">IF(OR(D835="Mrs", D835="Miss", D835="Ms"), "F", IF(OR(D835="Mr"), "M", IF(OR(D835="Dr", D835="Prof", D835="Rev"), "M/F", "")))</f>
        <v>M</v>
      </c>
      <c r="F835" s="35">
        <v>60</v>
      </c>
      <c r="G835" s="35" t="s">
        <v>2904</v>
      </c>
      <c r="H835" s="35" t="s">
        <v>1001</v>
      </c>
      <c r="I835" s="35" t="s">
        <v>32</v>
      </c>
      <c r="J835" s="48" t="s">
        <v>13967</v>
      </c>
      <c r="K835" s="35">
        <v>77</v>
      </c>
      <c r="L835" s="49" t="s">
        <v>159</v>
      </c>
      <c r="M835" s="50" t="str">
        <f>VLOOKUP(Table6[[#This Row],[Product]],Table3[],2)</f>
        <v>Ultrathing V3</v>
      </c>
      <c r="N835" s="50" t="str">
        <f t="shared" ref="N835:N898" si="40">TEXT(J835,"mmm")</f>
        <v>Dec</v>
      </c>
      <c r="O835" s="56">
        <f t="shared" ref="O835:O898" si="41">YEAR(J835)</f>
        <v>2020</v>
      </c>
      <c r="P835" s="51">
        <f>VLOOKUP(Table6[[#This Row],[Product]],Table3[],3)</f>
        <v>3.39</v>
      </c>
      <c r="Q835" s="35">
        <f>VLOOKUP(Table6[[#This Row],[Product]],Table3[],4)</f>
        <v>24</v>
      </c>
      <c r="R835" s="35">
        <f>Table6[[#This Row],[Quantity]]*Table6[[#This Row],[Case]]</f>
        <v>1848</v>
      </c>
      <c r="S835" s="35">
        <f>Table6[[#This Row],[Total Sales]]*Table6[[#This Row],[Cost]]</f>
        <v>6264.72</v>
      </c>
    </row>
    <row r="836" spans="1:19" x14ac:dyDescent="0.3">
      <c r="A836" s="54">
        <v>855</v>
      </c>
      <c r="B836" s="35" t="s">
        <v>2906</v>
      </c>
      <c r="C836" s="35" t="s">
        <v>1044</v>
      </c>
      <c r="D836" s="35" t="s">
        <v>28</v>
      </c>
      <c r="E836" s="35" t="str">
        <f t="shared" si="39"/>
        <v>M</v>
      </c>
      <c r="F836" s="35">
        <v>60</v>
      </c>
      <c r="G836" s="35" t="s">
        <v>2907</v>
      </c>
      <c r="H836" s="35" t="s">
        <v>2908</v>
      </c>
      <c r="I836" s="35" t="s">
        <v>25</v>
      </c>
      <c r="J836" s="48">
        <v>44502</v>
      </c>
      <c r="K836" s="35">
        <v>44</v>
      </c>
      <c r="L836" s="49" t="s">
        <v>101</v>
      </c>
      <c r="M836" s="50" t="str">
        <f>VLOOKUP(Table6[[#This Row],[Product]],Table3[],2)</f>
        <v>Superwossname</v>
      </c>
      <c r="N836" s="50" t="str">
        <f t="shared" si="40"/>
        <v>Nov</v>
      </c>
      <c r="O836" s="56">
        <f t="shared" si="41"/>
        <v>2021</v>
      </c>
      <c r="P836" s="51">
        <f>VLOOKUP(Table6[[#This Row],[Product]],Table3[],3)</f>
        <v>3.49</v>
      </c>
      <c r="Q836" s="35">
        <f>VLOOKUP(Table6[[#This Row],[Product]],Table3[],4)</f>
        <v>20</v>
      </c>
      <c r="R836" s="35">
        <f>Table6[[#This Row],[Quantity]]*Table6[[#This Row],[Case]]</f>
        <v>880</v>
      </c>
      <c r="S836" s="35">
        <f>Table6[[#This Row],[Total Sales]]*Table6[[#This Row],[Cost]]</f>
        <v>3071.2000000000003</v>
      </c>
    </row>
    <row r="837" spans="1:19" x14ac:dyDescent="0.3">
      <c r="A837" s="54">
        <v>856</v>
      </c>
      <c r="B837" s="35" t="s">
        <v>1140</v>
      </c>
      <c r="C837" s="35" t="s">
        <v>2909</v>
      </c>
      <c r="D837" s="35" t="s">
        <v>28</v>
      </c>
      <c r="E837" s="35" t="str">
        <f t="shared" si="39"/>
        <v>M</v>
      </c>
      <c r="F837" s="35">
        <v>30</v>
      </c>
      <c r="G837" s="35" t="s">
        <v>2910</v>
      </c>
      <c r="H837" s="35" t="s">
        <v>2447</v>
      </c>
      <c r="I837" s="35" t="s">
        <v>1869</v>
      </c>
      <c r="J837" s="48" t="s">
        <v>13968</v>
      </c>
      <c r="K837" s="35">
        <v>64</v>
      </c>
      <c r="L837" s="49" t="s">
        <v>20</v>
      </c>
      <c r="M837" s="50" t="str">
        <f>VLOOKUP(Table6[[#This Row],[Product]],Table3[],2)</f>
        <v>Hyperwotsit</v>
      </c>
      <c r="N837" s="50" t="str">
        <f t="shared" si="40"/>
        <v>Feb</v>
      </c>
      <c r="O837" s="56">
        <f t="shared" si="41"/>
        <v>2021</v>
      </c>
      <c r="P837" s="51">
        <f>VLOOKUP(Table6[[#This Row],[Product]],Table3[],3)</f>
        <v>2.0099999999999998</v>
      </c>
      <c r="Q837" s="35">
        <f>VLOOKUP(Table6[[#This Row],[Product]],Table3[],4)</f>
        <v>20</v>
      </c>
      <c r="R837" s="35">
        <f>Table6[[#This Row],[Quantity]]*Table6[[#This Row],[Case]]</f>
        <v>1280</v>
      </c>
      <c r="S837" s="35">
        <f>Table6[[#This Row],[Total Sales]]*Table6[[#This Row],[Cost]]</f>
        <v>2572.7999999999997</v>
      </c>
    </row>
    <row r="838" spans="1:19" x14ac:dyDescent="0.3">
      <c r="A838" s="54">
        <v>857</v>
      </c>
      <c r="B838" s="35" t="s">
        <v>2911</v>
      </c>
      <c r="C838" s="35" t="s">
        <v>2912</v>
      </c>
      <c r="D838" s="35" t="s">
        <v>51</v>
      </c>
      <c r="E838" s="35" t="str">
        <f t="shared" si="39"/>
        <v>F</v>
      </c>
      <c r="F838" s="35">
        <v>90</v>
      </c>
      <c r="G838" s="35" t="s">
        <v>2910</v>
      </c>
      <c r="H838" s="35" t="s">
        <v>2913</v>
      </c>
      <c r="I838" s="35" t="s">
        <v>1035</v>
      </c>
      <c r="J838" s="48">
        <v>43989</v>
      </c>
      <c r="K838" s="35">
        <v>85</v>
      </c>
      <c r="L838" s="49" t="s">
        <v>54</v>
      </c>
      <c r="M838" s="50" t="str">
        <f>VLOOKUP(Table6[[#This Row],[Product]],Table3[],2)</f>
        <v>Megawidget S</v>
      </c>
      <c r="N838" s="50" t="str">
        <f t="shared" si="40"/>
        <v>Jun</v>
      </c>
      <c r="O838" s="56">
        <f t="shared" si="41"/>
        <v>2020</v>
      </c>
      <c r="P838" s="51">
        <f>VLOOKUP(Table6[[#This Row],[Product]],Table3[],3)</f>
        <v>0.69</v>
      </c>
      <c r="Q838" s="35">
        <f>VLOOKUP(Table6[[#This Row],[Product]],Table3[],4)</f>
        <v>24</v>
      </c>
      <c r="R838" s="35">
        <f>Table6[[#This Row],[Quantity]]*Table6[[#This Row],[Case]]</f>
        <v>2040</v>
      </c>
      <c r="S838" s="35">
        <f>Table6[[#This Row],[Total Sales]]*Table6[[#This Row],[Cost]]</f>
        <v>1407.6</v>
      </c>
    </row>
    <row r="839" spans="1:19" x14ac:dyDescent="0.3">
      <c r="A839" s="54">
        <v>858</v>
      </c>
      <c r="B839" s="35" t="s">
        <v>2914</v>
      </c>
      <c r="C839" s="35" t="s">
        <v>2915</v>
      </c>
      <c r="D839" s="35" t="s">
        <v>28</v>
      </c>
      <c r="E839" s="35" t="str">
        <f t="shared" si="39"/>
        <v>M</v>
      </c>
      <c r="F839" s="35">
        <v>60</v>
      </c>
      <c r="G839" s="35" t="s">
        <v>2916</v>
      </c>
      <c r="H839" s="35" t="s">
        <v>2917</v>
      </c>
      <c r="I839" s="35" t="s">
        <v>95</v>
      </c>
      <c r="J839" s="48" t="s">
        <v>13881</v>
      </c>
      <c r="K839" s="35">
        <v>39</v>
      </c>
      <c r="L839" s="49" t="s">
        <v>33</v>
      </c>
      <c r="M839" s="50" t="str">
        <f>VLOOKUP(Table6[[#This Row],[Product]],Table3[],2)</f>
        <v>Megawidget L</v>
      </c>
      <c r="N839" s="50" t="str">
        <f t="shared" si="40"/>
        <v>Feb</v>
      </c>
      <c r="O839" s="56">
        <f t="shared" si="41"/>
        <v>2020</v>
      </c>
      <c r="P839" s="51">
        <f>VLOOKUP(Table6[[#This Row],[Product]],Table3[],3)</f>
        <v>1.79</v>
      </c>
      <c r="Q839" s="35">
        <f>VLOOKUP(Table6[[#This Row],[Product]],Table3[],4)</f>
        <v>24</v>
      </c>
      <c r="R839" s="35">
        <f>Table6[[#This Row],[Quantity]]*Table6[[#This Row],[Case]]</f>
        <v>936</v>
      </c>
      <c r="S839" s="35">
        <f>Table6[[#This Row],[Total Sales]]*Table6[[#This Row],[Cost]]</f>
        <v>1675.44</v>
      </c>
    </row>
    <row r="840" spans="1:19" x14ac:dyDescent="0.3">
      <c r="A840" s="54">
        <v>859</v>
      </c>
      <c r="B840" s="35" t="s">
        <v>1140</v>
      </c>
      <c r="C840" s="35" t="s">
        <v>139</v>
      </c>
      <c r="D840" s="35" t="s">
        <v>51</v>
      </c>
      <c r="E840" s="35" t="str">
        <f t="shared" si="39"/>
        <v>F</v>
      </c>
      <c r="F840" s="35">
        <v>60</v>
      </c>
      <c r="G840" s="35" t="s">
        <v>2918</v>
      </c>
      <c r="H840" s="35" t="s">
        <v>1077</v>
      </c>
      <c r="I840" s="35" t="s">
        <v>1078</v>
      </c>
      <c r="J840" s="48" t="s">
        <v>13969</v>
      </c>
      <c r="K840" s="35">
        <v>90</v>
      </c>
      <c r="L840" s="49" t="s">
        <v>64</v>
      </c>
      <c r="M840" s="50" t="str">
        <f>VLOOKUP(Table6[[#This Row],[Product]],Table3[],2)</f>
        <v>Ultrathing V4</v>
      </c>
      <c r="N840" s="50" t="str">
        <f t="shared" si="40"/>
        <v>Jan</v>
      </c>
      <c r="O840" s="56">
        <f t="shared" si="41"/>
        <v>2021</v>
      </c>
      <c r="P840" s="51">
        <f>VLOOKUP(Table6[[#This Row],[Product]],Table3[],3)</f>
        <v>3.99</v>
      </c>
      <c r="Q840" s="35">
        <f>VLOOKUP(Table6[[#This Row],[Product]],Table3[],4)</f>
        <v>24</v>
      </c>
      <c r="R840" s="35">
        <f>Table6[[#This Row],[Quantity]]*Table6[[#This Row],[Case]]</f>
        <v>2160</v>
      </c>
      <c r="S840" s="35">
        <f>Table6[[#This Row],[Total Sales]]*Table6[[#This Row],[Cost]]</f>
        <v>8618.4</v>
      </c>
    </row>
    <row r="841" spans="1:19" x14ac:dyDescent="0.3">
      <c r="A841" s="54">
        <v>860</v>
      </c>
      <c r="B841" s="35" t="s">
        <v>2919</v>
      </c>
      <c r="C841" s="35" t="s">
        <v>2920</v>
      </c>
      <c r="D841" s="35" t="s">
        <v>28</v>
      </c>
      <c r="E841" s="35" t="str">
        <f t="shared" si="39"/>
        <v>M</v>
      </c>
      <c r="F841" s="35">
        <v>60</v>
      </c>
      <c r="G841" s="35" t="s">
        <v>2921</v>
      </c>
      <c r="H841" s="35" t="s">
        <v>698</v>
      </c>
      <c r="I841" s="35" t="s">
        <v>213</v>
      </c>
      <c r="J841" s="48">
        <v>44781</v>
      </c>
      <c r="K841" s="35">
        <v>42</v>
      </c>
      <c r="L841" s="49" t="s">
        <v>101</v>
      </c>
      <c r="M841" s="50" t="str">
        <f>VLOOKUP(Table6[[#This Row],[Product]],Table3[],2)</f>
        <v>Superwossname</v>
      </c>
      <c r="N841" s="50" t="str">
        <f t="shared" si="40"/>
        <v>Aug</v>
      </c>
      <c r="O841" s="56">
        <f t="shared" si="41"/>
        <v>2022</v>
      </c>
      <c r="P841" s="51">
        <f>VLOOKUP(Table6[[#This Row],[Product]],Table3[],3)</f>
        <v>3.49</v>
      </c>
      <c r="Q841" s="35">
        <f>VLOOKUP(Table6[[#This Row],[Product]],Table3[],4)</f>
        <v>20</v>
      </c>
      <c r="R841" s="35">
        <f>Table6[[#This Row],[Quantity]]*Table6[[#This Row],[Case]]</f>
        <v>840</v>
      </c>
      <c r="S841" s="35">
        <f>Table6[[#This Row],[Total Sales]]*Table6[[#This Row],[Cost]]</f>
        <v>2931.6000000000004</v>
      </c>
    </row>
    <row r="842" spans="1:19" x14ac:dyDescent="0.3">
      <c r="A842" s="54">
        <v>861</v>
      </c>
      <c r="B842" s="35" t="s">
        <v>2922</v>
      </c>
      <c r="C842" s="35" t="s">
        <v>2923</v>
      </c>
      <c r="D842" s="35" t="s">
        <v>15</v>
      </c>
      <c r="E842" s="35" t="str">
        <f t="shared" si="39"/>
        <v>F</v>
      </c>
      <c r="F842" s="35">
        <v>60</v>
      </c>
      <c r="G842" s="35" t="s">
        <v>2924</v>
      </c>
      <c r="H842" s="35" t="s">
        <v>2925</v>
      </c>
      <c r="I842" s="35" t="s">
        <v>32</v>
      </c>
      <c r="J842" s="48" t="s">
        <v>13970</v>
      </c>
      <c r="K842" s="35">
        <v>84</v>
      </c>
      <c r="L842" s="49" t="s">
        <v>64</v>
      </c>
      <c r="M842" s="50" t="str">
        <f>VLOOKUP(Table6[[#This Row],[Product]],Table3[],2)</f>
        <v>Ultrathing V4</v>
      </c>
      <c r="N842" s="50" t="str">
        <f t="shared" si="40"/>
        <v>Aug</v>
      </c>
      <c r="O842" s="56">
        <f t="shared" si="41"/>
        <v>2021</v>
      </c>
      <c r="P842" s="51">
        <f>VLOOKUP(Table6[[#This Row],[Product]],Table3[],3)</f>
        <v>3.99</v>
      </c>
      <c r="Q842" s="35">
        <f>VLOOKUP(Table6[[#This Row],[Product]],Table3[],4)</f>
        <v>24</v>
      </c>
      <c r="R842" s="35">
        <f>Table6[[#This Row],[Quantity]]*Table6[[#This Row],[Case]]</f>
        <v>2016</v>
      </c>
      <c r="S842" s="35">
        <f>Table6[[#This Row],[Total Sales]]*Table6[[#This Row],[Cost]]</f>
        <v>8043.84</v>
      </c>
    </row>
    <row r="843" spans="1:19" x14ac:dyDescent="0.3">
      <c r="A843" s="54">
        <v>862</v>
      </c>
      <c r="B843" s="35" t="s">
        <v>2926</v>
      </c>
      <c r="C843" s="35" t="s">
        <v>1301</v>
      </c>
      <c r="D843" s="35" t="s">
        <v>15</v>
      </c>
      <c r="E843" s="35" t="str">
        <f t="shared" si="39"/>
        <v>F</v>
      </c>
      <c r="F843" s="35">
        <v>60</v>
      </c>
      <c r="G843" s="35" t="s">
        <v>2927</v>
      </c>
      <c r="H843" s="35" t="s">
        <v>802</v>
      </c>
      <c r="I843" s="35" t="s">
        <v>294</v>
      </c>
      <c r="J843" s="48" t="s">
        <v>13971</v>
      </c>
      <c r="K843" s="35">
        <v>54</v>
      </c>
      <c r="L843" s="49" t="s">
        <v>64</v>
      </c>
      <c r="M843" s="50" t="str">
        <f>VLOOKUP(Table6[[#This Row],[Product]],Table3[],2)</f>
        <v>Ultrathing V4</v>
      </c>
      <c r="N843" s="50" t="str">
        <f t="shared" si="40"/>
        <v>May</v>
      </c>
      <c r="O843" s="56">
        <f t="shared" si="41"/>
        <v>2021</v>
      </c>
      <c r="P843" s="51">
        <f>VLOOKUP(Table6[[#This Row],[Product]],Table3[],3)</f>
        <v>3.99</v>
      </c>
      <c r="Q843" s="35">
        <f>VLOOKUP(Table6[[#This Row],[Product]],Table3[],4)</f>
        <v>24</v>
      </c>
      <c r="R843" s="35">
        <f>Table6[[#This Row],[Quantity]]*Table6[[#This Row],[Case]]</f>
        <v>1296</v>
      </c>
      <c r="S843" s="35">
        <f>Table6[[#This Row],[Total Sales]]*Table6[[#This Row],[Cost]]</f>
        <v>5171.04</v>
      </c>
    </row>
    <row r="844" spans="1:19" x14ac:dyDescent="0.3">
      <c r="A844" s="54">
        <v>863</v>
      </c>
      <c r="B844" s="35" t="s">
        <v>725</v>
      </c>
      <c r="C844" s="35" t="s">
        <v>2928</v>
      </c>
      <c r="D844" s="35" t="s">
        <v>28</v>
      </c>
      <c r="E844" s="35" t="str">
        <f t="shared" si="39"/>
        <v>M</v>
      </c>
      <c r="F844" s="35">
        <v>30</v>
      </c>
      <c r="G844" s="35" t="s">
        <v>2929</v>
      </c>
      <c r="H844" s="35" t="s">
        <v>1537</v>
      </c>
      <c r="I844" s="35" t="s">
        <v>294</v>
      </c>
      <c r="J844" s="48" t="s">
        <v>13822</v>
      </c>
      <c r="K844" s="35">
        <v>87</v>
      </c>
      <c r="L844" s="49" t="s">
        <v>101</v>
      </c>
      <c r="M844" s="50" t="str">
        <f>VLOOKUP(Table6[[#This Row],[Product]],Table3[],2)</f>
        <v>Superwossname</v>
      </c>
      <c r="N844" s="50" t="str">
        <f t="shared" si="40"/>
        <v>May</v>
      </c>
      <c r="O844" s="56">
        <f t="shared" si="41"/>
        <v>2022</v>
      </c>
      <c r="P844" s="51">
        <f>VLOOKUP(Table6[[#This Row],[Product]],Table3[],3)</f>
        <v>3.49</v>
      </c>
      <c r="Q844" s="35">
        <f>VLOOKUP(Table6[[#This Row],[Product]],Table3[],4)</f>
        <v>20</v>
      </c>
      <c r="R844" s="35">
        <f>Table6[[#This Row],[Quantity]]*Table6[[#This Row],[Case]]</f>
        <v>1740</v>
      </c>
      <c r="S844" s="35">
        <f>Table6[[#This Row],[Total Sales]]*Table6[[#This Row],[Cost]]</f>
        <v>6072.6</v>
      </c>
    </row>
    <row r="845" spans="1:19" x14ac:dyDescent="0.3">
      <c r="A845" s="54">
        <v>864</v>
      </c>
      <c r="B845" s="35" t="s">
        <v>441</v>
      </c>
      <c r="C845" s="35" t="s">
        <v>2467</v>
      </c>
      <c r="D845" s="35" t="s">
        <v>28</v>
      </c>
      <c r="E845" s="35" t="str">
        <f t="shared" si="39"/>
        <v>M</v>
      </c>
      <c r="F845" s="35">
        <v>30</v>
      </c>
      <c r="G845" s="35" t="s">
        <v>2930</v>
      </c>
      <c r="H845" s="35" t="s">
        <v>2931</v>
      </c>
      <c r="I845" s="35" t="s">
        <v>32</v>
      </c>
      <c r="J845" s="48">
        <v>44267</v>
      </c>
      <c r="K845" s="35">
        <v>20</v>
      </c>
      <c r="L845" s="49" t="s">
        <v>101</v>
      </c>
      <c r="M845" s="50" t="str">
        <f>VLOOKUP(Table6[[#This Row],[Product]],Table3[],2)</f>
        <v>Superwossname</v>
      </c>
      <c r="N845" s="50" t="str">
        <f t="shared" si="40"/>
        <v>Mar</v>
      </c>
      <c r="O845" s="56">
        <f t="shared" si="41"/>
        <v>2021</v>
      </c>
      <c r="P845" s="51">
        <f>VLOOKUP(Table6[[#This Row],[Product]],Table3[],3)</f>
        <v>3.49</v>
      </c>
      <c r="Q845" s="35">
        <f>VLOOKUP(Table6[[#This Row],[Product]],Table3[],4)</f>
        <v>20</v>
      </c>
      <c r="R845" s="35">
        <f>Table6[[#This Row],[Quantity]]*Table6[[#This Row],[Case]]</f>
        <v>400</v>
      </c>
      <c r="S845" s="35">
        <f>Table6[[#This Row],[Total Sales]]*Table6[[#This Row],[Cost]]</f>
        <v>1396</v>
      </c>
    </row>
    <row r="846" spans="1:19" x14ac:dyDescent="0.3">
      <c r="A846" s="54">
        <v>865</v>
      </c>
      <c r="B846" s="35" t="s">
        <v>2932</v>
      </c>
      <c r="C846" s="35" t="s">
        <v>2431</v>
      </c>
      <c r="D846" s="35" t="s">
        <v>28</v>
      </c>
      <c r="E846" s="35" t="str">
        <f t="shared" si="39"/>
        <v>M</v>
      </c>
      <c r="F846" s="35">
        <v>90</v>
      </c>
      <c r="G846" s="35" t="s">
        <v>2933</v>
      </c>
      <c r="H846" s="35" t="s">
        <v>2934</v>
      </c>
      <c r="I846" s="35" t="s">
        <v>32</v>
      </c>
      <c r="J846" s="48" t="s">
        <v>13972</v>
      </c>
      <c r="K846" s="35">
        <v>12</v>
      </c>
      <c r="L846" s="49" t="s">
        <v>39</v>
      </c>
      <c r="M846" s="50" t="str">
        <f>VLOOKUP(Table6[[#This Row],[Product]],Table3[],2)</f>
        <v>Ultrathing V1</v>
      </c>
      <c r="N846" s="50" t="str">
        <f t="shared" si="40"/>
        <v>Nov</v>
      </c>
      <c r="O846" s="56">
        <f t="shared" si="41"/>
        <v>2020</v>
      </c>
      <c r="P846" s="51">
        <f>VLOOKUP(Table6[[#This Row],[Product]],Table3[],3)</f>
        <v>1.79</v>
      </c>
      <c r="Q846" s="35">
        <f>VLOOKUP(Table6[[#This Row],[Product]],Table3[],4)</f>
        <v>17</v>
      </c>
      <c r="R846" s="35">
        <f>Table6[[#This Row],[Quantity]]*Table6[[#This Row],[Case]]</f>
        <v>204</v>
      </c>
      <c r="S846" s="35">
        <f>Table6[[#This Row],[Total Sales]]*Table6[[#This Row],[Cost]]</f>
        <v>365.16</v>
      </c>
    </row>
    <row r="847" spans="1:19" x14ac:dyDescent="0.3">
      <c r="A847" s="54">
        <v>866</v>
      </c>
      <c r="B847" s="35" t="s">
        <v>2935</v>
      </c>
      <c r="C847" s="35" t="s">
        <v>2936</v>
      </c>
      <c r="D847" s="35" t="s">
        <v>51</v>
      </c>
      <c r="E847" s="35" t="str">
        <f t="shared" si="39"/>
        <v>F</v>
      </c>
      <c r="F847" s="35">
        <v>60</v>
      </c>
      <c r="G847" s="35" t="s">
        <v>2937</v>
      </c>
      <c r="H847" s="35" t="s">
        <v>1859</v>
      </c>
      <c r="I847" s="35" t="s">
        <v>89</v>
      </c>
      <c r="J847" s="48" t="s">
        <v>13801</v>
      </c>
      <c r="K847" s="35">
        <v>70</v>
      </c>
      <c r="L847" s="49" t="s">
        <v>33</v>
      </c>
      <c r="M847" s="50" t="str">
        <f>VLOOKUP(Table6[[#This Row],[Product]],Table3[],2)</f>
        <v>Megawidget L</v>
      </c>
      <c r="N847" s="50" t="str">
        <f t="shared" si="40"/>
        <v>Feb</v>
      </c>
      <c r="O847" s="56">
        <f t="shared" si="41"/>
        <v>2020</v>
      </c>
      <c r="P847" s="51">
        <f>VLOOKUP(Table6[[#This Row],[Product]],Table3[],3)</f>
        <v>1.79</v>
      </c>
      <c r="Q847" s="35">
        <f>VLOOKUP(Table6[[#This Row],[Product]],Table3[],4)</f>
        <v>24</v>
      </c>
      <c r="R847" s="35">
        <f>Table6[[#This Row],[Quantity]]*Table6[[#This Row],[Case]]</f>
        <v>1680</v>
      </c>
      <c r="S847" s="35">
        <f>Table6[[#This Row],[Total Sales]]*Table6[[#This Row],[Cost]]</f>
        <v>3007.2000000000003</v>
      </c>
    </row>
    <row r="848" spans="1:19" x14ac:dyDescent="0.3">
      <c r="A848" s="54">
        <v>867</v>
      </c>
      <c r="B848" s="35" t="s">
        <v>2938</v>
      </c>
      <c r="C848" s="35" t="s">
        <v>2939</v>
      </c>
      <c r="D848" s="35" t="s">
        <v>51</v>
      </c>
      <c r="E848" s="35" t="str">
        <f t="shared" si="39"/>
        <v>F</v>
      </c>
      <c r="F848" s="35">
        <v>90</v>
      </c>
      <c r="G848" s="35" t="s">
        <v>2940</v>
      </c>
      <c r="H848" s="35" t="s">
        <v>1827</v>
      </c>
      <c r="I848" s="35" t="s">
        <v>25</v>
      </c>
      <c r="J848" s="48">
        <v>44047</v>
      </c>
      <c r="K848" s="35">
        <v>79</v>
      </c>
      <c r="L848" s="49" t="s">
        <v>64</v>
      </c>
      <c r="M848" s="50" t="str">
        <f>VLOOKUP(Table6[[#This Row],[Product]],Table3[],2)</f>
        <v>Ultrathing V4</v>
      </c>
      <c r="N848" s="50" t="str">
        <f t="shared" si="40"/>
        <v>Aug</v>
      </c>
      <c r="O848" s="56">
        <f t="shared" si="41"/>
        <v>2020</v>
      </c>
      <c r="P848" s="51">
        <f>VLOOKUP(Table6[[#This Row],[Product]],Table3[],3)</f>
        <v>3.99</v>
      </c>
      <c r="Q848" s="35">
        <f>VLOOKUP(Table6[[#This Row],[Product]],Table3[],4)</f>
        <v>24</v>
      </c>
      <c r="R848" s="35">
        <f>Table6[[#This Row],[Quantity]]*Table6[[#This Row],[Case]]</f>
        <v>1896</v>
      </c>
      <c r="S848" s="35">
        <f>Table6[[#This Row],[Total Sales]]*Table6[[#This Row],[Cost]]</f>
        <v>7565.04</v>
      </c>
    </row>
    <row r="849" spans="1:19" x14ac:dyDescent="0.3">
      <c r="A849" s="54">
        <v>868</v>
      </c>
      <c r="B849" s="35" t="s">
        <v>2941</v>
      </c>
      <c r="C849" s="35" t="s">
        <v>2942</v>
      </c>
      <c r="D849" s="35" t="s">
        <v>28</v>
      </c>
      <c r="E849" s="35" t="str">
        <f t="shared" si="39"/>
        <v>M</v>
      </c>
      <c r="F849" s="35">
        <v>60</v>
      </c>
      <c r="G849" s="35" t="s">
        <v>2943</v>
      </c>
      <c r="H849" s="35" t="s">
        <v>912</v>
      </c>
      <c r="I849" s="35" t="s">
        <v>913</v>
      </c>
      <c r="J849" s="48" t="s">
        <v>13973</v>
      </c>
      <c r="K849" s="35">
        <v>93</v>
      </c>
      <c r="L849" s="49" t="s">
        <v>101</v>
      </c>
      <c r="M849" s="50" t="str">
        <f>VLOOKUP(Table6[[#This Row],[Product]],Table3[],2)</f>
        <v>Superwossname</v>
      </c>
      <c r="N849" s="50" t="str">
        <f t="shared" si="40"/>
        <v>Dec</v>
      </c>
      <c r="O849" s="56">
        <f t="shared" si="41"/>
        <v>2022</v>
      </c>
      <c r="P849" s="51">
        <f>VLOOKUP(Table6[[#This Row],[Product]],Table3[],3)</f>
        <v>3.49</v>
      </c>
      <c r="Q849" s="35">
        <f>VLOOKUP(Table6[[#This Row],[Product]],Table3[],4)</f>
        <v>20</v>
      </c>
      <c r="R849" s="35">
        <f>Table6[[#This Row],[Quantity]]*Table6[[#This Row],[Case]]</f>
        <v>1860</v>
      </c>
      <c r="S849" s="35">
        <f>Table6[[#This Row],[Total Sales]]*Table6[[#This Row],[Cost]]</f>
        <v>6491.4000000000005</v>
      </c>
    </row>
    <row r="850" spans="1:19" x14ac:dyDescent="0.3">
      <c r="A850" s="54">
        <v>869</v>
      </c>
      <c r="B850" s="35" t="s">
        <v>2944</v>
      </c>
      <c r="C850" s="35" t="s">
        <v>2945</v>
      </c>
      <c r="D850" s="35" t="s">
        <v>15</v>
      </c>
      <c r="E850" s="35" t="str">
        <f t="shared" si="39"/>
        <v>F</v>
      </c>
      <c r="F850" s="35">
        <v>90</v>
      </c>
      <c r="G850" s="35" t="s">
        <v>2946</v>
      </c>
      <c r="H850" s="35" t="s">
        <v>641</v>
      </c>
      <c r="I850" s="35" t="s">
        <v>294</v>
      </c>
      <c r="J850" s="48" t="s">
        <v>13762</v>
      </c>
      <c r="K850" s="35">
        <v>48</v>
      </c>
      <c r="L850" s="49" t="s">
        <v>20</v>
      </c>
      <c r="M850" s="50" t="str">
        <f>VLOOKUP(Table6[[#This Row],[Product]],Table3[],2)</f>
        <v>Hyperwotsit</v>
      </c>
      <c r="N850" s="50" t="str">
        <f t="shared" si="40"/>
        <v>Dec</v>
      </c>
      <c r="O850" s="56">
        <f t="shared" si="41"/>
        <v>2022</v>
      </c>
      <c r="P850" s="51">
        <f>VLOOKUP(Table6[[#This Row],[Product]],Table3[],3)</f>
        <v>2.0099999999999998</v>
      </c>
      <c r="Q850" s="35">
        <f>VLOOKUP(Table6[[#This Row],[Product]],Table3[],4)</f>
        <v>20</v>
      </c>
      <c r="R850" s="35">
        <f>Table6[[#This Row],[Quantity]]*Table6[[#This Row],[Case]]</f>
        <v>960</v>
      </c>
      <c r="S850" s="35">
        <f>Table6[[#This Row],[Total Sales]]*Table6[[#This Row],[Cost]]</f>
        <v>1929.6</v>
      </c>
    </row>
    <row r="851" spans="1:19" x14ac:dyDescent="0.3">
      <c r="A851" s="54">
        <v>870</v>
      </c>
      <c r="B851" s="35" t="s">
        <v>2947</v>
      </c>
      <c r="C851" s="35" t="s">
        <v>2948</v>
      </c>
      <c r="D851" s="35" t="s">
        <v>28</v>
      </c>
      <c r="E851" s="35" t="str">
        <f t="shared" si="39"/>
        <v>M</v>
      </c>
      <c r="F851" s="35">
        <v>90</v>
      </c>
      <c r="G851" s="35" t="s">
        <v>2949</v>
      </c>
      <c r="H851" s="35" t="s">
        <v>2950</v>
      </c>
      <c r="I851" s="35" t="s">
        <v>38</v>
      </c>
      <c r="J851" s="48">
        <v>44777</v>
      </c>
      <c r="K851" s="35">
        <v>47</v>
      </c>
      <c r="L851" s="49" t="s">
        <v>159</v>
      </c>
      <c r="M851" s="50" t="str">
        <f>VLOOKUP(Table6[[#This Row],[Product]],Table3[],2)</f>
        <v>Ultrathing V3</v>
      </c>
      <c r="N851" s="50" t="str">
        <f t="shared" si="40"/>
        <v>Aug</v>
      </c>
      <c r="O851" s="56">
        <f t="shared" si="41"/>
        <v>2022</v>
      </c>
      <c r="P851" s="51">
        <f>VLOOKUP(Table6[[#This Row],[Product]],Table3[],3)</f>
        <v>3.39</v>
      </c>
      <c r="Q851" s="35">
        <f>VLOOKUP(Table6[[#This Row],[Product]],Table3[],4)</f>
        <v>24</v>
      </c>
      <c r="R851" s="35">
        <f>Table6[[#This Row],[Quantity]]*Table6[[#This Row],[Case]]</f>
        <v>1128</v>
      </c>
      <c r="S851" s="35">
        <f>Table6[[#This Row],[Total Sales]]*Table6[[#This Row],[Cost]]</f>
        <v>3823.92</v>
      </c>
    </row>
    <row r="852" spans="1:19" x14ac:dyDescent="0.3">
      <c r="A852" s="54">
        <v>871</v>
      </c>
      <c r="B852" s="35" t="s">
        <v>2951</v>
      </c>
      <c r="C852" s="35" t="s">
        <v>1334</v>
      </c>
      <c r="D852" s="35" t="s">
        <v>28</v>
      </c>
      <c r="E852" s="35" t="str">
        <f t="shared" si="39"/>
        <v>M</v>
      </c>
      <c r="F852" s="35">
        <v>30</v>
      </c>
      <c r="G852" s="35" t="s">
        <v>2952</v>
      </c>
      <c r="H852" s="35" t="s">
        <v>2953</v>
      </c>
      <c r="I852" s="35" t="s">
        <v>124</v>
      </c>
      <c r="J852" s="48" t="s">
        <v>13637</v>
      </c>
      <c r="K852" s="35">
        <v>52</v>
      </c>
      <c r="L852" s="49" t="s">
        <v>54</v>
      </c>
      <c r="M852" s="50" t="str">
        <f>VLOOKUP(Table6[[#This Row],[Product]],Table3[],2)</f>
        <v>Megawidget S</v>
      </c>
      <c r="N852" s="50" t="str">
        <f t="shared" si="40"/>
        <v>Sep</v>
      </c>
      <c r="O852" s="56">
        <f t="shared" si="41"/>
        <v>2021</v>
      </c>
      <c r="P852" s="51">
        <f>VLOOKUP(Table6[[#This Row],[Product]],Table3[],3)</f>
        <v>0.69</v>
      </c>
      <c r="Q852" s="35">
        <f>VLOOKUP(Table6[[#This Row],[Product]],Table3[],4)</f>
        <v>24</v>
      </c>
      <c r="R852" s="35">
        <f>Table6[[#This Row],[Quantity]]*Table6[[#This Row],[Case]]</f>
        <v>1248</v>
      </c>
      <c r="S852" s="35">
        <f>Table6[[#This Row],[Total Sales]]*Table6[[#This Row],[Cost]]</f>
        <v>861.11999999999989</v>
      </c>
    </row>
    <row r="853" spans="1:19" x14ac:dyDescent="0.3">
      <c r="A853" s="54">
        <v>872</v>
      </c>
      <c r="B853" s="35" t="s">
        <v>2954</v>
      </c>
      <c r="C853" s="35" t="s">
        <v>2955</v>
      </c>
      <c r="D853" s="35" t="s">
        <v>51</v>
      </c>
      <c r="E853" s="35" t="str">
        <f t="shared" si="39"/>
        <v>F</v>
      </c>
      <c r="F853" s="35">
        <v>60</v>
      </c>
      <c r="G853" s="35" t="s">
        <v>2956</v>
      </c>
      <c r="H853" s="35" t="s">
        <v>1667</v>
      </c>
      <c r="I853" s="35" t="s">
        <v>32</v>
      </c>
      <c r="J853" s="48" t="s">
        <v>13974</v>
      </c>
      <c r="K853" s="35">
        <v>73</v>
      </c>
      <c r="L853" s="49" t="s">
        <v>39</v>
      </c>
      <c r="M853" s="50" t="str">
        <f>VLOOKUP(Table6[[#This Row],[Product]],Table3[],2)</f>
        <v>Ultrathing V1</v>
      </c>
      <c r="N853" s="50" t="str">
        <f t="shared" si="40"/>
        <v>May</v>
      </c>
      <c r="O853" s="56">
        <f t="shared" si="41"/>
        <v>2020</v>
      </c>
      <c r="P853" s="51">
        <f>VLOOKUP(Table6[[#This Row],[Product]],Table3[],3)</f>
        <v>1.79</v>
      </c>
      <c r="Q853" s="35">
        <f>VLOOKUP(Table6[[#This Row],[Product]],Table3[],4)</f>
        <v>17</v>
      </c>
      <c r="R853" s="35">
        <f>Table6[[#This Row],[Quantity]]*Table6[[#This Row],[Case]]</f>
        <v>1241</v>
      </c>
      <c r="S853" s="35">
        <f>Table6[[#This Row],[Total Sales]]*Table6[[#This Row],[Cost]]</f>
        <v>2221.39</v>
      </c>
    </row>
    <row r="854" spans="1:19" x14ac:dyDescent="0.3">
      <c r="A854" s="54">
        <v>873</v>
      </c>
      <c r="B854" s="35" t="s">
        <v>2406</v>
      </c>
      <c r="C854" s="35" t="s">
        <v>816</v>
      </c>
      <c r="D854" s="35" t="s">
        <v>28</v>
      </c>
      <c r="E854" s="35" t="str">
        <f t="shared" si="39"/>
        <v>M</v>
      </c>
      <c r="F854" s="35">
        <v>90</v>
      </c>
      <c r="G854" s="35" t="s">
        <v>2957</v>
      </c>
      <c r="H854" s="35" t="s">
        <v>1168</v>
      </c>
      <c r="I854" s="35" t="s">
        <v>32</v>
      </c>
      <c r="J854" s="48" t="s">
        <v>13913</v>
      </c>
      <c r="K854" s="35">
        <v>9</v>
      </c>
      <c r="L854" s="49" t="s">
        <v>33</v>
      </c>
      <c r="M854" s="50" t="str">
        <f>VLOOKUP(Table6[[#This Row],[Product]],Table3[],2)</f>
        <v>Megawidget L</v>
      </c>
      <c r="N854" s="50" t="str">
        <f t="shared" si="40"/>
        <v>Oct</v>
      </c>
      <c r="O854" s="56">
        <f t="shared" si="41"/>
        <v>2020</v>
      </c>
      <c r="P854" s="51">
        <f>VLOOKUP(Table6[[#This Row],[Product]],Table3[],3)</f>
        <v>1.79</v>
      </c>
      <c r="Q854" s="35">
        <f>VLOOKUP(Table6[[#This Row],[Product]],Table3[],4)</f>
        <v>24</v>
      </c>
      <c r="R854" s="35">
        <f>Table6[[#This Row],[Quantity]]*Table6[[#This Row],[Case]]</f>
        <v>216</v>
      </c>
      <c r="S854" s="35">
        <f>Table6[[#This Row],[Total Sales]]*Table6[[#This Row],[Cost]]</f>
        <v>386.64</v>
      </c>
    </row>
    <row r="855" spans="1:19" x14ac:dyDescent="0.3">
      <c r="A855" s="54">
        <v>874</v>
      </c>
      <c r="B855" s="35" t="s">
        <v>2958</v>
      </c>
      <c r="C855" s="35" t="s">
        <v>394</v>
      </c>
      <c r="D855" s="35" t="s">
        <v>15</v>
      </c>
      <c r="E855" s="35" t="str">
        <f t="shared" si="39"/>
        <v>F</v>
      </c>
      <c r="F855" s="35">
        <v>30</v>
      </c>
      <c r="G855" s="35" t="s">
        <v>2959</v>
      </c>
      <c r="H855" s="35" t="s">
        <v>1625</v>
      </c>
      <c r="I855" s="35" t="s">
        <v>32</v>
      </c>
      <c r="J855" s="48">
        <v>44419</v>
      </c>
      <c r="K855" s="35">
        <v>41</v>
      </c>
      <c r="L855" s="49" t="s">
        <v>159</v>
      </c>
      <c r="M855" s="50" t="str">
        <f>VLOOKUP(Table6[[#This Row],[Product]],Table3[],2)</f>
        <v>Ultrathing V3</v>
      </c>
      <c r="N855" s="50" t="str">
        <f t="shared" si="40"/>
        <v>Aug</v>
      </c>
      <c r="O855" s="56">
        <f t="shared" si="41"/>
        <v>2021</v>
      </c>
      <c r="P855" s="51">
        <f>VLOOKUP(Table6[[#This Row],[Product]],Table3[],3)</f>
        <v>3.39</v>
      </c>
      <c r="Q855" s="35">
        <f>VLOOKUP(Table6[[#This Row],[Product]],Table3[],4)</f>
        <v>24</v>
      </c>
      <c r="R855" s="35">
        <f>Table6[[#This Row],[Quantity]]*Table6[[#This Row],[Case]]</f>
        <v>984</v>
      </c>
      <c r="S855" s="35">
        <f>Table6[[#This Row],[Total Sales]]*Table6[[#This Row],[Cost]]</f>
        <v>3335.76</v>
      </c>
    </row>
    <row r="856" spans="1:19" x14ac:dyDescent="0.3">
      <c r="A856" s="54">
        <v>875</v>
      </c>
      <c r="B856" s="35" t="s">
        <v>2960</v>
      </c>
      <c r="C856" s="35" t="s">
        <v>2385</v>
      </c>
      <c r="D856" s="35" t="s">
        <v>28</v>
      </c>
      <c r="E856" s="35" t="str">
        <f t="shared" si="39"/>
        <v>M</v>
      </c>
      <c r="F856" s="35">
        <v>60</v>
      </c>
      <c r="G856" s="35" t="s">
        <v>2961</v>
      </c>
      <c r="H856" s="35" t="s">
        <v>2294</v>
      </c>
      <c r="I856" s="35" t="s">
        <v>32</v>
      </c>
      <c r="J856" s="48" t="s">
        <v>13692</v>
      </c>
      <c r="K856" s="35">
        <v>21</v>
      </c>
      <c r="L856" s="49" t="s">
        <v>45</v>
      </c>
      <c r="M856" s="50" t="str">
        <f>VLOOKUP(Table6[[#This Row],[Product]],Table3[],2)</f>
        <v>Gigastuff</v>
      </c>
      <c r="N856" s="50" t="str">
        <f t="shared" si="40"/>
        <v>Nov</v>
      </c>
      <c r="O856" s="56">
        <f t="shared" si="41"/>
        <v>2022</v>
      </c>
      <c r="P856" s="51">
        <f>VLOOKUP(Table6[[#This Row],[Product]],Table3[],3)</f>
        <v>1.89</v>
      </c>
      <c r="Q856" s="35">
        <f>VLOOKUP(Table6[[#This Row],[Product]],Table3[],4)</f>
        <v>18</v>
      </c>
      <c r="R856" s="35">
        <f>Table6[[#This Row],[Quantity]]*Table6[[#This Row],[Case]]</f>
        <v>378</v>
      </c>
      <c r="S856" s="35">
        <f>Table6[[#This Row],[Total Sales]]*Table6[[#This Row],[Cost]]</f>
        <v>714.42</v>
      </c>
    </row>
    <row r="857" spans="1:19" x14ac:dyDescent="0.3">
      <c r="A857" s="54">
        <v>876</v>
      </c>
      <c r="B857" s="35" t="s">
        <v>2962</v>
      </c>
      <c r="C857" s="35" t="s">
        <v>2963</v>
      </c>
      <c r="D857" s="35" t="s">
        <v>28</v>
      </c>
      <c r="E857" s="35" t="str">
        <f t="shared" si="39"/>
        <v>M</v>
      </c>
      <c r="F857" s="35">
        <v>90</v>
      </c>
      <c r="G857" s="35" t="s">
        <v>15120</v>
      </c>
      <c r="H857" s="35" t="s">
        <v>2965</v>
      </c>
      <c r="I857" s="35" t="s">
        <v>25</v>
      </c>
      <c r="J857" s="48" t="s">
        <v>13736</v>
      </c>
      <c r="K857" s="35">
        <v>86</v>
      </c>
      <c r="L857" s="49" t="s">
        <v>33</v>
      </c>
      <c r="M857" s="50" t="str">
        <f>VLOOKUP(Table6[[#This Row],[Product]],Table3[],2)</f>
        <v>Megawidget L</v>
      </c>
      <c r="N857" s="50" t="str">
        <f t="shared" si="40"/>
        <v>May</v>
      </c>
      <c r="O857" s="56">
        <f t="shared" si="41"/>
        <v>2021</v>
      </c>
      <c r="P857" s="51">
        <f>VLOOKUP(Table6[[#This Row],[Product]],Table3[],3)</f>
        <v>1.79</v>
      </c>
      <c r="Q857" s="35">
        <f>VLOOKUP(Table6[[#This Row],[Product]],Table3[],4)</f>
        <v>24</v>
      </c>
      <c r="R857" s="35">
        <f>Table6[[#This Row],[Quantity]]*Table6[[#This Row],[Case]]</f>
        <v>2064</v>
      </c>
      <c r="S857" s="35">
        <f>Table6[[#This Row],[Total Sales]]*Table6[[#This Row],[Cost]]</f>
        <v>3694.56</v>
      </c>
    </row>
    <row r="858" spans="1:19" x14ac:dyDescent="0.3">
      <c r="A858" s="54">
        <v>877</v>
      </c>
      <c r="B858" s="35" t="s">
        <v>2966</v>
      </c>
      <c r="C858" s="35" t="s">
        <v>1546</v>
      </c>
      <c r="D858" s="35" t="s">
        <v>51</v>
      </c>
      <c r="E858" s="35" t="str">
        <f t="shared" si="39"/>
        <v>F</v>
      </c>
      <c r="F858" s="35">
        <v>30</v>
      </c>
      <c r="G858" s="35" t="s">
        <v>2967</v>
      </c>
      <c r="H858" s="35" t="s">
        <v>2076</v>
      </c>
      <c r="I858" s="35" t="s">
        <v>2077</v>
      </c>
      <c r="J858" s="48">
        <v>44019</v>
      </c>
      <c r="K858" s="35">
        <v>70</v>
      </c>
      <c r="L858" s="49" t="s">
        <v>70</v>
      </c>
      <c r="M858" s="50" t="str">
        <f>VLOOKUP(Table6[[#This Row],[Product]],Table3[],2)</f>
        <v>Megawidget M</v>
      </c>
      <c r="N858" s="50" t="str">
        <f t="shared" si="40"/>
        <v>Jul</v>
      </c>
      <c r="O858" s="56">
        <f t="shared" si="41"/>
        <v>2020</v>
      </c>
      <c r="P858" s="51">
        <f>VLOOKUP(Table6[[#This Row],[Product]],Table3[],3)</f>
        <v>1.29</v>
      </c>
      <c r="Q858" s="35">
        <f>VLOOKUP(Table6[[#This Row],[Product]],Table3[],4)</f>
        <v>24</v>
      </c>
      <c r="R858" s="35">
        <f>Table6[[#This Row],[Quantity]]*Table6[[#This Row],[Case]]</f>
        <v>1680</v>
      </c>
      <c r="S858" s="35">
        <f>Table6[[#This Row],[Total Sales]]*Table6[[#This Row],[Cost]]</f>
        <v>2167.2000000000003</v>
      </c>
    </row>
    <row r="859" spans="1:19" x14ac:dyDescent="0.3">
      <c r="A859" s="54">
        <v>878</v>
      </c>
      <c r="B859" s="35" t="s">
        <v>106</v>
      </c>
      <c r="C859" s="35" t="s">
        <v>1656</v>
      </c>
      <c r="D859" s="35" t="s">
        <v>621</v>
      </c>
      <c r="E859" s="35" t="str">
        <f t="shared" si="39"/>
        <v>M/F</v>
      </c>
      <c r="F859" s="35">
        <v>60</v>
      </c>
      <c r="G859" s="35" t="s">
        <v>2968</v>
      </c>
      <c r="H859" s="35" t="s">
        <v>2759</v>
      </c>
      <c r="I859" s="35" t="s">
        <v>32</v>
      </c>
      <c r="J859" s="48" t="s">
        <v>13975</v>
      </c>
      <c r="K859" s="35">
        <v>40</v>
      </c>
      <c r="L859" s="49" t="s">
        <v>64</v>
      </c>
      <c r="M859" s="50" t="str">
        <f>VLOOKUP(Table6[[#This Row],[Product]],Table3[],2)</f>
        <v>Ultrathing V4</v>
      </c>
      <c r="N859" s="50" t="str">
        <f t="shared" si="40"/>
        <v>Oct</v>
      </c>
      <c r="O859" s="56">
        <f t="shared" si="41"/>
        <v>2021</v>
      </c>
      <c r="P859" s="51">
        <f>VLOOKUP(Table6[[#This Row],[Product]],Table3[],3)</f>
        <v>3.99</v>
      </c>
      <c r="Q859" s="35">
        <f>VLOOKUP(Table6[[#This Row],[Product]],Table3[],4)</f>
        <v>24</v>
      </c>
      <c r="R859" s="35">
        <f>Table6[[#This Row],[Quantity]]*Table6[[#This Row],[Case]]</f>
        <v>960</v>
      </c>
      <c r="S859" s="35">
        <f>Table6[[#This Row],[Total Sales]]*Table6[[#This Row],[Cost]]</f>
        <v>3830.4</v>
      </c>
    </row>
    <row r="860" spans="1:19" x14ac:dyDescent="0.3">
      <c r="A860" s="54">
        <v>879</v>
      </c>
      <c r="B860" s="35" t="s">
        <v>2969</v>
      </c>
      <c r="C860" s="35" t="s">
        <v>2970</v>
      </c>
      <c r="D860" s="35" t="s">
        <v>51</v>
      </c>
      <c r="E860" s="35" t="str">
        <f t="shared" si="39"/>
        <v>F</v>
      </c>
      <c r="F860" s="35">
        <v>90</v>
      </c>
      <c r="G860" s="35" t="s">
        <v>2971</v>
      </c>
      <c r="H860" s="35" t="s">
        <v>2972</v>
      </c>
      <c r="I860" s="35" t="s">
        <v>32</v>
      </c>
      <c r="J860" s="48">
        <v>44381</v>
      </c>
      <c r="K860" s="35">
        <v>74</v>
      </c>
      <c r="L860" s="49" t="s">
        <v>80</v>
      </c>
      <c r="M860" s="50" t="str">
        <f>VLOOKUP(Table6[[#This Row],[Product]],Table3[],2)</f>
        <v>Ultrathing V2</v>
      </c>
      <c r="N860" s="50" t="str">
        <f t="shared" si="40"/>
        <v>Jul</v>
      </c>
      <c r="O860" s="56">
        <f t="shared" si="41"/>
        <v>2021</v>
      </c>
      <c r="P860" s="51">
        <f>VLOOKUP(Table6[[#This Row],[Product]],Table3[],3)</f>
        <v>2.95</v>
      </c>
      <c r="Q860" s="35">
        <f>VLOOKUP(Table6[[#This Row],[Product]],Table3[],4)</f>
        <v>20</v>
      </c>
      <c r="R860" s="35">
        <f>Table6[[#This Row],[Quantity]]*Table6[[#This Row],[Case]]</f>
        <v>1480</v>
      </c>
      <c r="S860" s="35">
        <f>Table6[[#This Row],[Total Sales]]*Table6[[#This Row],[Cost]]</f>
        <v>4366</v>
      </c>
    </row>
    <row r="861" spans="1:19" x14ac:dyDescent="0.3">
      <c r="A861" s="54">
        <v>880</v>
      </c>
      <c r="B861" s="35" t="s">
        <v>2973</v>
      </c>
      <c r="C861" s="35" t="s">
        <v>1392</v>
      </c>
      <c r="D861" s="35" t="s">
        <v>15</v>
      </c>
      <c r="E861" s="35" t="str">
        <f t="shared" si="39"/>
        <v>F</v>
      </c>
      <c r="F861" s="35">
        <v>60</v>
      </c>
      <c r="G861" s="35" t="s">
        <v>2974</v>
      </c>
      <c r="H861" s="35" t="s">
        <v>2975</v>
      </c>
      <c r="I861" s="35" t="s">
        <v>146</v>
      </c>
      <c r="J861" s="48">
        <v>44538</v>
      </c>
      <c r="K861" s="35">
        <v>66</v>
      </c>
      <c r="L861" s="49" t="s">
        <v>159</v>
      </c>
      <c r="M861" s="50" t="str">
        <f>VLOOKUP(Table6[[#This Row],[Product]],Table3[],2)</f>
        <v>Ultrathing V3</v>
      </c>
      <c r="N861" s="50" t="str">
        <f t="shared" si="40"/>
        <v>Dec</v>
      </c>
      <c r="O861" s="56">
        <f t="shared" si="41"/>
        <v>2021</v>
      </c>
      <c r="P861" s="51">
        <f>VLOOKUP(Table6[[#This Row],[Product]],Table3[],3)</f>
        <v>3.39</v>
      </c>
      <c r="Q861" s="35">
        <f>VLOOKUP(Table6[[#This Row],[Product]],Table3[],4)</f>
        <v>24</v>
      </c>
      <c r="R861" s="35">
        <f>Table6[[#This Row],[Quantity]]*Table6[[#This Row],[Case]]</f>
        <v>1584</v>
      </c>
      <c r="S861" s="35">
        <f>Table6[[#This Row],[Total Sales]]*Table6[[#This Row],[Cost]]</f>
        <v>5369.76</v>
      </c>
    </row>
    <row r="862" spans="1:19" x14ac:dyDescent="0.3">
      <c r="A862" s="54">
        <v>881</v>
      </c>
      <c r="B862" s="35" t="s">
        <v>2976</v>
      </c>
      <c r="C862" s="35" t="s">
        <v>2977</v>
      </c>
      <c r="D862" s="35" t="s">
        <v>28</v>
      </c>
      <c r="E862" s="35" t="str">
        <f t="shared" si="39"/>
        <v>M</v>
      </c>
      <c r="F862" s="35">
        <v>60</v>
      </c>
      <c r="G862" s="35" t="s">
        <v>2981</v>
      </c>
      <c r="H862" s="35" t="s">
        <v>2341</v>
      </c>
      <c r="I862" s="35" t="s">
        <v>2342</v>
      </c>
      <c r="J862" s="48">
        <v>43925</v>
      </c>
      <c r="K862" s="35">
        <v>35</v>
      </c>
      <c r="L862" s="49" t="s">
        <v>54</v>
      </c>
      <c r="M862" s="50" t="str">
        <f>VLOOKUP(Table6[[#This Row],[Product]],Table3[],2)</f>
        <v>Megawidget S</v>
      </c>
      <c r="N862" s="50" t="str">
        <f t="shared" si="40"/>
        <v>Apr</v>
      </c>
      <c r="O862" s="56">
        <f t="shared" si="41"/>
        <v>2020</v>
      </c>
      <c r="P862" s="51">
        <f>VLOOKUP(Table6[[#This Row],[Product]],Table3[],3)</f>
        <v>0.69</v>
      </c>
      <c r="Q862" s="35">
        <f>VLOOKUP(Table6[[#This Row],[Product]],Table3[],4)</f>
        <v>24</v>
      </c>
      <c r="R862" s="35">
        <f>Table6[[#This Row],[Quantity]]*Table6[[#This Row],[Case]]</f>
        <v>840</v>
      </c>
      <c r="S862" s="35">
        <f>Table6[[#This Row],[Total Sales]]*Table6[[#This Row],[Cost]]</f>
        <v>579.59999999999991</v>
      </c>
    </row>
    <row r="863" spans="1:19" x14ac:dyDescent="0.3">
      <c r="A863" s="54">
        <v>882</v>
      </c>
      <c r="B863" s="35" t="s">
        <v>2979</v>
      </c>
      <c r="C863" s="35" t="s">
        <v>2980</v>
      </c>
      <c r="D863" s="35" t="s">
        <v>51</v>
      </c>
      <c r="E863" s="35" t="str">
        <f t="shared" si="39"/>
        <v>F</v>
      </c>
      <c r="F863" s="35">
        <v>30</v>
      </c>
      <c r="G863" s="35" t="s">
        <v>2981</v>
      </c>
      <c r="H863" s="35" t="s">
        <v>2982</v>
      </c>
      <c r="I863" s="35" t="s">
        <v>2983</v>
      </c>
      <c r="J863" s="48" t="s">
        <v>13807</v>
      </c>
      <c r="K863" s="35">
        <v>59</v>
      </c>
      <c r="L863" s="49" t="s">
        <v>70</v>
      </c>
      <c r="M863" s="50" t="str">
        <f>VLOOKUP(Table6[[#This Row],[Product]],Table3[],2)</f>
        <v>Megawidget M</v>
      </c>
      <c r="N863" s="50" t="str">
        <f t="shared" si="40"/>
        <v>Mar</v>
      </c>
      <c r="O863" s="56">
        <f t="shared" si="41"/>
        <v>2022</v>
      </c>
      <c r="P863" s="51">
        <f>VLOOKUP(Table6[[#This Row],[Product]],Table3[],3)</f>
        <v>1.29</v>
      </c>
      <c r="Q863" s="35">
        <f>VLOOKUP(Table6[[#This Row],[Product]],Table3[],4)</f>
        <v>24</v>
      </c>
      <c r="R863" s="35">
        <f>Table6[[#This Row],[Quantity]]*Table6[[#This Row],[Case]]</f>
        <v>1416</v>
      </c>
      <c r="S863" s="35">
        <f>Table6[[#This Row],[Total Sales]]*Table6[[#This Row],[Cost]]</f>
        <v>1826.64</v>
      </c>
    </row>
    <row r="864" spans="1:19" x14ac:dyDescent="0.3">
      <c r="A864" s="54">
        <v>883</v>
      </c>
      <c r="B864" s="35" t="s">
        <v>2984</v>
      </c>
      <c r="C864" s="35" t="s">
        <v>2985</v>
      </c>
      <c r="D864" s="35" t="s">
        <v>28</v>
      </c>
      <c r="E864" s="35" t="str">
        <f t="shared" si="39"/>
        <v>M</v>
      </c>
      <c r="F864" s="35">
        <v>30</v>
      </c>
      <c r="G864" s="35" t="s">
        <v>2986</v>
      </c>
      <c r="H864" s="35" t="s">
        <v>2987</v>
      </c>
      <c r="I864" s="35" t="s">
        <v>32</v>
      </c>
      <c r="J864" s="48" t="s">
        <v>13976</v>
      </c>
      <c r="K864" s="35">
        <v>20</v>
      </c>
      <c r="L864" s="49" t="s">
        <v>101</v>
      </c>
      <c r="M864" s="50" t="str">
        <f>VLOOKUP(Table6[[#This Row],[Product]],Table3[],2)</f>
        <v>Superwossname</v>
      </c>
      <c r="N864" s="50" t="str">
        <f t="shared" si="40"/>
        <v>Mar</v>
      </c>
      <c r="O864" s="56">
        <f t="shared" si="41"/>
        <v>2022</v>
      </c>
      <c r="P864" s="51">
        <f>VLOOKUP(Table6[[#This Row],[Product]],Table3[],3)</f>
        <v>3.49</v>
      </c>
      <c r="Q864" s="35">
        <f>VLOOKUP(Table6[[#This Row],[Product]],Table3[],4)</f>
        <v>20</v>
      </c>
      <c r="R864" s="35">
        <f>Table6[[#This Row],[Quantity]]*Table6[[#This Row],[Case]]</f>
        <v>400</v>
      </c>
      <c r="S864" s="35">
        <f>Table6[[#This Row],[Total Sales]]*Table6[[#This Row],[Cost]]</f>
        <v>1396</v>
      </c>
    </row>
    <row r="865" spans="1:19" x14ac:dyDescent="0.3">
      <c r="A865" s="54">
        <v>884</v>
      </c>
      <c r="B865" s="35" t="s">
        <v>2988</v>
      </c>
      <c r="C865" s="35" t="s">
        <v>305</v>
      </c>
      <c r="D865" s="35" t="s">
        <v>51</v>
      </c>
      <c r="E865" s="35" t="str">
        <f t="shared" si="39"/>
        <v>F</v>
      </c>
      <c r="F865" s="35">
        <v>30</v>
      </c>
      <c r="G865" s="35" t="s">
        <v>2989</v>
      </c>
      <c r="H865" s="35" t="s">
        <v>2990</v>
      </c>
      <c r="I865" s="35" t="s">
        <v>38</v>
      </c>
      <c r="J865" s="48">
        <v>44359</v>
      </c>
      <c r="K865" s="35">
        <v>42</v>
      </c>
      <c r="L865" s="49" t="s">
        <v>159</v>
      </c>
      <c r="M865" s="50" t="str">
        <f>VLOOKUP(Table6[[#This Row],[Product]],Table3[],2)</f>
        <v>Ultrathing V3</v>
      </c>
      <c r="N865" s="50" t="str">
        <f t="shared" si="40"/>
        <v>Jun</v>
      </c>
      <c r="O865" s="56">
        <f t="shared" si="41"/>
        <v>2021</v>
      </c>
      <c r="P865" s="51">
        <f>VLOOKUP(Table6[[#This Row],[Product]],Table3[],3)</f>
        <v>3.39</v>
      </c>
      <c r="Q865" s="35">
        <f>VLOOKUP(Table6[[#This Row],[Product]],Table3[],4)</f>
        <v>24</v>
      </c>
      <c r="R865" s="35">
        <f>Table6[[#This Row],[Quantity]]*Table6[[#This Row],[Case]]</f>
        <v>1008</v>
      </c>
      <c r="S865" s="35">
        <f>Table6[[#This Row],[Total Sales]]*Table6[[#This Row],[Cost]]</f>
        <v>3417.1200000000003</v>
      </c>
    </row>
    <row r="866" spans="1:19" x14ac:dyDescent="0.3">
      <c r="A866" s="54">
        <v>885</v>
      </c>
      <c r="B866" s="35" t="s">
        <v>82</v>
      </c>
      <c r="C866" s="35" t="s">
        <v>2991</v>
      </c>
      <c r="D866" s="35" t="s">
        <v>28</v>
      </c>
      <c r="E866" s="35" t="str">
        <f t="shared" si="39"/>
        <v>M</v>
      </c>
      <c r="F866" s="35">
        <v>30</v>
      </c>
      <c r="G866" s="35" t="s">
        <v>15121</v>
      </c>
      <c r="H866" s="35" t="s">
        <v>2993</v>
      </c>
      <c r="I866" s="35" t="s">
        <v>32</v>
      </c>
      <c r="J866" s="48" t="s">
        <v>13761</v>
      </c>
      <c r="K866" s="35">
        <v>99</v>
      </c>
      <c r="L866" s="49" t="s">
        <v>45</v>
      </c>
      <c r="M866" s="50" t="str">
        <f>VLOOKUP(Table6[[#This Row],[Product]],Table3[],2)</f>
        <v>Gigastuff</v>
      </c>
      <c r="N866" s="50" t="str">
        <f t="shared" si="40"/>
        <v>Jul</v>
      </c>
      <c r="O866" s="56">
        <f t="shared" si="41"/>
        <v>2022</v>
      </c>
      <c r="P866" s="51">
        <f>VLOOKUP(Table6[[#This Row],[Product]],Table3[],3)</f>
        <v>1.89</v>
      </c>
      <c r="Q866" s="35">
        <f>VLOOKUP(Table6[[#This Row],[Product]],Table3[],4)</f>
        <v>18</v>
      </c>
      <c r="R866" s="35">
        <f>Table6[[#This Row],[Quantity]]*Table6[[#This Row],[Case]]</f>
        <v>1782</v>
      </c>
      <c r="S866" s="35">
        <f>Table6[[#This Row],[Total Sales]]*Table6[[#This Row],[Cost]]</f>
        <v>3367.98</v>
      </c>
    </row>
    <row r="867" spans="1:19" x14ac:dyDescent="0.3">
      <c r="A867" s="54">
        <v>886</v>
      </c>
      <c r="B867" s="35" t="s">
        <v>2994</v>
      </c>
      <c r="C867" s="35" t="s">
        <v>2995</v>
      </c>
      <c r="D867" s="35" t="s">
        <v>28</v>
      </c>
      <c r="E867" s="35" t="str">
        <f t="shared" si="39"/>
        <v>M</v>
      </c>
      <c r="F867" s="35">
        <v>60</v>
      </c>
      <c r="G867" s="35" t="s">
        <v>2996</v>
      </c>
      <c r="H867" s="35" t="s">
        <v>2997</v>
      </c>
      <c r="I867" s="35" t="s">
        <v>32</v>
      </c>
      <c r="J867" s="48" t="s">
        <v>13716</v>
      </c>
      <c r="K867" s="35">
        <v>13</v>
      </c>
      <c r="L867" s="49" t="s">
        <v>20</v>
      </c>
      <c r="M867" s="50" t="str">
        <f>VLOOKUP(Table6[[#This Row],[Product]],Table3[],2)</f>
        <v>Hyperwotsit</v>
      </c>
      <c r="N867" s="50" t="str">
        <f t="shared" si="40"/>
        <v>Jan</v>
      </c>
      <c r="O867" s="56">
        <f t="shared" si="41"/>
        <v>2021</v>
      </c>
      <c r="P867" s="51">
        <f>VLOOKUP(Table6[[#This Row],[Product]],Table3[],3)</f>
        <v>2.0099999999999998</v>
      </c>
      <c r="Q867" s="35">
        <f>VLOOKUP(Table6[[#This Row],[Product]],Table3[],4)</f>
        <v>20</v>
      </c>
      <c r="R867" s="35">
        <f>Table6[[#This Row],[Quantity]]*Table6[[#This Row],[Case]]</f>
        <v>260</v>
      </c>
      <c r="S867" s="35">
        <f>Table6[[#This Row],[Total Sales]]*Table6[[#This Row],[Cost]]</f>
        <v>522.59999999999991</v>
      </c>
    </row>
    <row r="868" spans="1:19" x14ac:dyDescent="0.3">
      <c r="A868" s="54">
        <v>887</v>
      </c>
      <c r="B868" s="35" t="s">
        <v>2013</v>
      </c>
      <c r="C868" s="35" t="s">
        <v>2998</v>
      </c>
      <c r="D868" s="35" t="s">
        <v>51</v>
      </c>
      <c r="E868" s="35" t="str">
        <f t="shared" si="39"/>
        <v>F</v>
      </c>
      <c r="F868" s="35">
        <v>90</v>
      </c>
      <c r="G868" s="35" t="s">
        <v>2999</v>
      </c>
      <c r="H868" s="35" t="s">
        <v>1221</v>
      </c>
      <c r="I868" s="35" t="s">
        <v>124</v>
      </c>
      <c r="J868" s="48">
        <v>44597</v>
      </c>
      <c r="K868" s="35">
        <v>76</v>
      </c>
      <c r="L868" s="49" t="s">
        <v>39</v>
      </c>
      <c r="M868" s="50" t="str">
        <f>VLOOKUP(Table6[[#This Row],[Product]],Table3[],2)</f>
        <v>Ultrathing V1</v>
      </c>
      <c r="N868" s="50" t="str">
        <f t="shared" si="40"/>
        <v>Feb</v>
      </c>
      <c r="O868" s="56">
        <f t="shared" si="41"/>
        <v>2022</v>
      </c>
      <c r="P868" s="51">
        <f>VLOOKUP(Table6[[#This Row],[Product]],Table3[],3)</f>
        <v>1.79</v>
      </c>
      <c r="Q868" s="35">
        <f>VLOOKUP(Table6[[#This Row],[Product]],Table3[],4)</f>
        <v>17</v>
      </c>
      <c r="R868" s="35">
        <f>Table6[[#This Row],[Quantity]]*Table6[[#This Row],[Case]]</f>
        <v>1292</v>
      </c>
      <c r="S868" s="35">
        <f>Table6[[#This Row],[Total Sales]]*Table6[[#This Row],[Cost]]</f>
        <v>2312.6799999999998</v>
      </c>
    </row>
    <row r="869" spans="1:19" x14ac:dyDescent="0.3">
      <c r="A869" s="54">
        <v>888</v>
      </c>
      <c r="B869" s="35" t="s">
        <v>3000</v>
      </c>
      <c r="C869" s="35" t="s">
        <v>644</v>
      </c>
      <c r="D869" s="35" t="s">
        <v>15</v>
      </c>
      <c r="E869" s="35" t="str">
        <f t="shared" si="39"/>
        <v>F</v>
      </c>
      <c r="F869" s="35">
        <v>30</v>
      </c>
      <c r="G869" s="35" t="s">
        <v>3001</v>
      </c>
      <c r="H869" s="35" t="s">
        <v>3002</v>
      </c>
      <c r="I869" s="35" t="s">
        <v>32</v>
      </c>
      <c r="J869" s="48" t="s">
        <v>13977</v>
      </c>
      <c r="K869" s="35">
        <v>9</v>
      </c>
      <c r="L869" s="49" t="s">
        <v>64</v>
      </c>
      <c r="M869" s="50" t="str">
        <f>VLOOKUP(Table6[[#This Row],[Product]],Table3[],2)</f>
        <v>Ultrathing V4</v>
      </c>
      <c r="N869" s="50" t="str">
        <f t="shared" si="40"/>
        <v>Nov</v>
      </c>
      <c r="O869" s="56">
        <f t="shared" si="41"/>
        <v>2022</v>
      </c>
      <c r="P869" s="51">
        <f>VLOOKUP(Table6[[#This Row],[Product]],Table3[],3)</f>
        <v>3.99</v>
      </c>
      <c r="Q869" s="35">
        <f>VLOOKUP(Table6[[#This Row],[Product]],Table3[],4)</f>
        <v>24</v>
      </c>
      <c r="R869" s="35">
        <f>Table6[[#This Row],[Quantity]]*Table6[[#This Row],[Case]]</f>
        <v>216</v>
      </c>
      <c r="S869" s="35">
        <f>Table6[[#This Row],[Total Sales]]*Table6[[#This Row],[Cost]]</f>
        <v>861.84</v>
      </c>
    </row>
    <row r="870" spans="1:19" x14ac:dyDescent="0.3">
      <c r="A870" s="54">
        <v>889</v>
      </c>
      <c r="B870" s="35" t="s">
        <v>3003</v>
      </c>
      <c r="C870" s="35" t="s">
        <v>2813</v>
      </c>
      <c r="D870" s="35" t="s">
        <v>51</v>
      </c>
      <c r="E870" s="35" t="str">
        <f t="shared" si="39"/>
        <v>F</v>
      </c>
      <c r="F870" s="35">
        <v>30</v>
      </c>
      <c r="G870" s="35" t="s">
        <v>3004</v>
      </c>
      <c r="H870" s="35" t="s">
        <v>2199</v>
      </c>
      <c r="I870" s="35" t="s">
        <v>32</v>
      </c>
      <c r="J870" s="48">
        <v>43873</v>
      </c>
      <c r="K870" s="35">
        <v>28</v>
      </c>
      <c r="L870" s="49" t="s">
        <v>80</v>
      </c>
      <c r="M870" s="50" t="str">
        <f>VLOOKUP(Table6[[#This Row],[Product]],Table3[],2)</f>
        <v>Ultrathing V2</v>
      </c>
      <c r="N870" s="50" t="str">
        <f t="shared" si="40"/>
        <v>Feb</v>
      </c>
      <c r="O870" s="56">
        <f t="shared" si="41"/>
        <v>2020</v>
      </c>
      <c r="P870" s="51">
        <f>VLOOKUP(Table6[[#This Row],[Product]],Table3[],3)</f>
        <v>2.95</v>
      </c>
      <c r="Q870" s="35">
        <f>VLOOKUP(Table6[[#This Row],[Product]],Table3[],4)</f>
        <v>20</v>
      </c>
      <c r="R870" s="35">
        <f>Table6[[#This Row],[Quantity]]*Table6[[#This Row],[Case]]</f>
        <v>560</v>
      </c>
      <c r="S870" s="35">
        <f>Table6[[#This Row],[Total Sales]]*Table6[[#This Row],[Cost]]</f>
        <v>1652</v>
      </c>
    </row>
    <row r="871" spans="1:19" x14ac:dyDescent="0.3">
      <c r="A871" s="54">
        <v>890</v>
      </c>
      <c r="B871" s="35" t="s">
        <v>3005</v>
      </c>
      <c r="C871" s="35" t="s">
        <v>1627</v>
      </c>
      <c r="D871" s="35" t="s">
        <v>28</v>
      </c>
      <c r="E871" s="35" t="str">
        <f t="shared" si="39"/>
        <v>M</v>
      </c>
      <c r="F871" s="35">
        <v>30</v>
      </c>
      <c r="G871" s="35" t="s">
        <v>3006</v>
      </c>
      <c r="H871" s="35" t="s">
        <v>3007</v>
      </c>
      <c r="I871" s="35" t="s">
        <v>554</v>
      </c>
      <c r="J871" s="48" t="s">
        <v>13978</v>
      </c>
      <c r="K871" s="35">
        <v>72</v>
      </c>
      <c r="L871" s="49" t="s">
        <v>54</v>
      </c>
      <c r="M871" s="50" t="str">
        <f>VLOOKUP(Table6[[#This Row],[Product]],Table3[],2)</f>
        <v>Megawidget S</v>
      </c>
      <c r="N871" s="50" t="str">
        <f t="shared" si="40"/>
        <v>Aug</v>
      </c>
      <c r="O871" s="56">
        <f t="shared" si="41"/>
        <v>2021</v>
      </c>
      <c r="P871" s="51">
        <f>VLOOKUP(Table6[[#This Row],[Product]],Table3[],3)</f>
        <v>0.69</v>
      </c>
      <c r="Q871" s="35">
        <f>VLOOKUP(Table6[[#This Row],[Product]],Table3[],4)</f>
        <v>24</v>
      </c>
      <c r="R871" s="35">
        <f>Table6[[#This Row],[Quantity]]*Table6[[#This Row],[Case]]</f>
        <v>1728</v>
      </c>
      <c r="S871" s="35">
        <f>Table6[[#This Row],[Total Sales]]*Table6[[#This Row],[Cost]]</f>
        <v>1192.32</v>
      </c>
    </row>
    <row r="872" spans="1:19" x14ac:dyDescent="0.3">
      <c r="A872" s="54">
        <v>891</v>
      </c>
      <c r="B872" s="35" t="s">
        <v>3008</v>
      </c>
      <c r="C872" s="35" t="s">
        <v>3009</v>
      </c>
      <c r="D872" s="35" t="s">
        <v>28</v>
      </c>
      <c r="E872" s="35" t="str">
        <f t="shared" si="39"/>
        <v>M</v>
      </c>
      <c r="F872" s="35">
        <v>90</v>
      </c>
      <c r="G872" s="35" t="s">
        <v>3006</v>
      </c>
      <c r="H872" s="35" t="s">
        <v>3010</v>
      </c>
      <c r="I872" s="35" t="s">
        <v>187</v>
      </c>
      <c r="J872" s="48">
        <v>44603</v>
      </c>
      <c r="K872" s="35">
        <v>29</v>
      </c>
      <c r="L872" s="49" t="s">
        <v>54</v>
      </c>
      <c r="M872" s="50" t="str">
        <f>VLOOKUP(Table6[[#This Row],[Product]],Table3[],2)</f>
        <v>Megawidget S</v>
      </c>
      <c r="N872" s="50" t="str">
        <f t="shared" si="40"/>
        <v>Feb</v>
      </c>
      <c r="O872" s="56">
        <f t="shared" si="41"/>
        <v>2022</v>
      </c>
      <c r="P872" s="51">
        <f>VLOOKUP(Table6[[#This Row],[Product]],Table3[],3)</f>
        <v>0.69</v>
      </c>
      <c r="Q872" s="35">
        <f>VLOOKUP(Table6[[#This Row],[Product]],Table3[],4)</f>
        <v>24</v>
      </c>
      <c r="R872" s="35">
        <f>Table6[[#This Row],[Quantity]]*Table6[[#This Row],[Case]]</f>
        <v>696</v>
      </c>
      <c r="S872" s="35">
        <f>Table6[[#This Row],[Total Sales]]*Table6[[#This Row],[Cost]]</f>
        <v>480.23999999999995</v>
      </c>
    </row>
    <row r="873" spans="1:19" x14ac:dyDescent="0.3">
      <c r="A873" s="54">
        <v>892</v>
      </c>
      <c r="B873" s="35" t="s">
        <v>2721</v>
      </c>
      <c r="C873" s="35" t="s">
        <v>3011</v>
      </c>
      <c r="D873" s="35" t="s">
        <v>28</v>
      </c>
      <c r="E873" s="35" t="str">
        <f t="shared" si="39"/>
        <v>M</v>
      </c>
      <c r="F873" s="35">
        <v>90</v>
      </c>
      <c r="G873" s="35" t="s">
        <v>3012</v>
      </c>
      <c r="H873" s="35" t="s">
        <v>2512</v>
      </c>
      <c r="I873" s="35" t="s">
        <v>32</v>
      </c>
      <c r="J873" s="48" t="s">
        <v>13960</v>
      </c>
      <c r="K873" s="35">
        <v>61</v>
      </c>
      <c r="L873" s="49" t="s">
        <v>54</v>
      </c>
      <c r="M873" s="50" t="str">
        <f>VLOOKUP(Table6[[#This Row],[Product]],Table3[],2)</f>
        <v>Megawidget S</v>
      </c>
      <c r="N873" s="50" t="str">
        <f t="shared" si="40"/>
        <v>Apr</v>
      </c>
      <c r="O873" s="56">
        <f t="shared" si="41"/>
        <v>2021</v>
      </c>
      <c r="P873" s="51">
        <f>VLOOKUP(Table6[[#This Row],[Product]],Table3[],3)</f>
        <v>0.69</v>
      </c>
      <c r="Q873" s="35">
        <f>VLOOKUP(Table6[[#This Row],[Product]],Table3[],4)</f>
        <v>24</v>
      </c>
      <c r="R873" s="35">
        <f>Table6[[#This Row],[Quantity]]*Table6[[#This Row],[Case]]</f>
        <v>1464</v>
      </c>
      <c r="S873" s="35">
        <f>Table6[[#This Row],[Total Sales]]*Table6[[#This Row],[Cost]]</f>
        <v>1010.16</v>
      </c>
    </row>
    <row r="874" spans="1:19" x14ac:dyDescent="0.3">
      <c r="A874" s="54">
        <v>893</v>
      </c>
      <c r="B874" s="35" t="s">
        <v>3013</v>
      </c>
      <c r="C874" s="35" t="s">
        <v>3014</v>
      </c>
      <c r="D874" s="35" t="s">
        <v>51</v>
      </c>
      <c r="E874" s="35" t="str">
        <f t="shared" si="39"/>
        <v>F</v>
      </c>
      <c r="F874" s="35">
        <v>90</v>
      </c>
      <c r="G874" s="35" t="s">
        <v>3015</v>
      </c>
      <c r="H874" s="35" t="s">
        <v>275</v>
      </c>
      <c r="I874" s="35" t="s">
        <v>32</v>
      </c>
      <c r="J874" s="48" t="s">
        <v>13979</v>
      </c>
      <c r="K874" s="35">
        <v>16</v>
      </c>
      <c r="L874" s="49" t="s">
        <v>159</v>
      </c>
      <c r="M874" s="50" t="str">
        <f>VLOOKUP(Table6[[#This Row],[Product]],Table3[],2)</f>
        <v>Ultrathing V3</v>
      </c>
      <c r="N874" s="50" t="str">
        <f t="shared" si="40"/>
        <v>Dec</v>
      </c>
      <c r="O874" s="56">
        <f t="shared" si="41"/>
        <v>2020</v>
      </c>
      <c r="P874" s="51">
        <f>VLOOKUP(Table6[[#This Row],[Product]],Table3[],3)</f>
        <v>3.39</v>
      </c>
      <c r="Q874" s="35">
        <f>VLOOKUP(Table6[[#This Row],[Product]],Table3[],4)</f>
        <v>24</v>
      </c>
      <c r="R874" s="35">
        <f>Table6[[#This Row],[Quantity]]*Table6[[#This Row],[Case]]</f>
        <v>384</v>
      </c>
      <c r="S874" s="35">
        <f>Table6[[#This Row],[Total Sales]]*Table6[[#This Row],[Cost]]</f>
        <v>1301.76</v>
      </c>
    </row>
    <row r="875" spans="1:19" x14ac:dyDescent="0.3">
      <c r="A875" s="54">
        <v>894</v>
      </c>
      <c r="B875" s="35" t="s">
        <v>2426</v>
      </c>
      <c r="C875" s="35" t="s">
        <v>3016</v>
      </c>
      <c r="D875" s="35" t="s">
        <v>28</v>
      </c>
      <c r="E875" s="35" t="str">
        <f t="shared" si="39"/>
        <v>M</v>
      </c>
      <c r="F875" s="35">
        <v>30</v>
      </c>
      <c r="G875" s="35" t="s">
        <v>3018</v>
      </c>
      <c r="H875" s="35" t="s">
        <v>1837</v>
      </c>
      <c r="I875" s="35" t="s">
        <v>173</v>
      </c>
      <c r="J875" s="48" t="s">
        <v>13890</v>
      </c>
      <c r="K875" s="35">
        <v>53</v>
      </c>
      <c r="L875" s="49" t="s">
        <v>54</v>
      </c>
      <c r="M875" s="50" t="str">
        <f>VLOOKUP(Table6[[#This Row],[Product]],Table3[],2)</f>
        <v>Megawidget S</v>
      </c>
      <c r="N875" s="50" t="str">
        <f t="shared" si="40"/>
        <v>Oct</v>
      </c>
      <c r="O875" s="56">
        <f t="shared" si="41"/>
        <v>2022</v>
      </c>
      <c r="P875" s="51">
        <f>VLOOKUP(Table6[[#This Row],[Product]],Table3[],3)</f>
        <v>0.69</v>
      </c>
      <c r="Q875" s="35">
        <f>VLOOKUP(Table6[[#This Row],[Product]],Table3[],4)</f>
        <v>24</v>
      </c>
      <c r="R875" s="35">
        <f>Table6[[#This Row],[Quantity]]*Table6[[#This Row],[Case]]</f>
        <v>1272</v>
      </c>
      <c r="S875" s="35">
        <f>Table6[[#This Row],[Total Sales]]*Table6[[#This Row],[Cost]]</f>
        <v>877.68</v>
      </c>
    </row>
    <row r="876" spans="1:19" x14ac:dyDescent="0.3">
      <c r="A876" s="54">
        <v>895</v>
      </c>
      <c r="B876" s="35" t="s">
        <v>1745</v>
      </c>
      <c r="C876" s="35" t="s">
        <v>3019</v>
      </c>
      <c r="D876" s="35" t="s">
        <v>15</v>
      </c>
      <c r="E876" s="35" t="str">
        <f t="shared" si="39"/>
        <v>F</v>
      </c>
      <c r="F876" s="35">
        <v>60</v>
      </c>
      <c r="G876" s="35" t="s">
        <v>3020</v>
      </c>
      <c r="H876" s="35" t="s">
        <v>1168</v>
      </c>
      <c r="I876" s="35" t="s">
        <v>32</v>
      </c>
      <c r="J876" s="48" t="s">
        <v>13939</v>
      </c>
      <c r="K876" s="35">
        <v>38</v>
      </c>
      <c r="L876" s="49" t="s">
        <v>80</v>
      </c>
      <c r="M876" s="50" t="str">
        <f>VLOOKUP(Table6[[#This Row],[Product]],Table3[],2)</f>
        <v>Ultrathing V2</v>
      </c>
      <c r="N876" s="50" t="str">
        <f t="shared" si="40"/>
        <v>Apr</v>
      </c>
      <c r="O876" s="56">
        <f t="shared" si="41"/>
        <v>2020</v>
      </c>
      <c r="P876" s="51">
        <f>VLOOKUP(Table6[[#This Row],[Product]],Table3[],3)</f>
        <v>2.95</v>
      </c>
      <c r="Q876" s="35">
        <f>VLOOKUP(Table6[[#This Row],[Product]],Table3[],4)</f>
        <v>20</v>
      </c>
      <c r="R876" s="35">
        <f>Table6[[#This Row],[Quantity]]*Table6[[#This Row],[Case]]</f>
        <v>760</v>
      </c>
      <c r="S876" s="35">
        <f>Table6[[#This Row],[Total Sales]]*Table6[[#This Row],[Cost]]</f>
        <v>2242</v>
      </c>
    </row>
    <row r="877" spans="1:19" x14ac:dyDescent="0.3">
      <c r="A877" s="54">
        <v>896</v>
      </c>
      <c r="B877" s="35" t="s">
        <v>3021</v>
      </c>
      <c r="C877" s="35" t="s">
        <v>3022</v>
      </c>
      <c r="D877" s="35" t="s">
        <v>28</v>
      </c>
      <c r="E877" s="35" t="str">
        <f t="shared" si="39"/>
        <v>M</v>
      </c>
      <c r="F877" s="35">
        <v>90</v>
      </c>
      <c r="G877" s="35" t="s">
        <v>3023</v>
      </c>
      <c r="H877" s="35" t="s">
        <v>3024</v>
      </c>
      <c r="I877" s="35" t="s">
        <v>32</v>
      </c>
      <c r="J877" s="48" t="s">
        <v>13892</v>
      </c>
      <c r="K877" s="35">
        <v>38</v>
      </c>
      <c r="L877" s="49" t="s">
        <v>33</v>
      </c>
      <c r="M877" s="50" t="str">
        <f>VLOOKUP(Table6[[#This Row],[Product]],Table3[],2)</f>
        <v>Megawidget L</v>
      </c>
      <c r="N877" s="50" t="str">
        <f t="shared" si="40"/>
        <v>Jul</v>
      </c>
      <c r="O877" s="56">
        <f t="shared" si="41"/>
        <v>2021</v>
      </c>
      <c r="P877" s="51">
        <f>VLOOKUP(Table6[[#This Row],[Product]],Table3[],3)</f>
        <v>1.79</v>
      </c>
      <c r="Q877" s="35">
        <f>VLOOKUP(Table6[[#This Row],[Product]],Table3[],4)</f>
        <v>24</v>
      </c>
      <c r="R877" s="35">
        <f>Table6[[#This Row],[Quantity]]*Table6[[#This Row],[Case]]</f>
        <v>912</v>
      </c>
      <c r="S877" s="35">
        <f>Table6[[#This Row],[Total Sales]]*Table6[[#This Row],[Cost]]</f>
        <v>1632.48</v>
      </c>
    </row>
    <row r="878" spans="1:19" x14ac:dyDescent="0.3">
      <c r="A878" s="54">
        <v>897</v>
      </c>
      <c r="B878" s="35" t="s">
        <v>3025</v>
      </c>
      <c r="C878" s="35" t="s">
        <v>3026</v>
      </c>
      <c r="D878" s="35" t="s">
        <v>51</v>
      </c>
      <c r="E878" s="35" t="str">
        <f t="shared" si="39"/>
        <v>F</v>
      </c>
      <c r="F878" s="35">
        <v>60</v>
      </c>
      <c r="G878" s="35" t="s">
        <v>3027</v>
      </c>
      <c r="H878" s="35" t="s">
        <v>2447</v>
      </c>
      <c r="I878" s="35" t="s">
        <v>1869</v>
      </c>
      <c r="J878" s="48" t="s">
        <v>13907</v>
      </c>
      <c r="K878" s="35">
        <v>22</v>
      </c>
      <c r="L878" s="49" t="s">
        <v>80</v>
      </c>
      <c r="M878" s="50" t="str">
        <f>VLOOKUP(Table6[[#This Row],[Product]],Table3[],2)</f>
        <v>Ultrathing V2</v>
      </c>
      <c r="N878" s="50" t="str">
        <f t="shared" si="40"/>
        <v>Jul</v>
      </c>
      <c r="O878" s="56">
        <f t="shared" si="41"/>
        <v>2020</v>
      </c>
      <c r="P878" s="51">
        <f>VLOOKUP(Table6[[#This Row],[Product]],Table3[],3)</f>
        <v>2.95</v>
      </c>
      <c r="Q878" s="35">
        <f>VLOOKUP(Table6[[#This Row],[Product]],Table3[],4)</f>
        <v>20</v>
      </c>
      <c r="R878" s="35">
        <f>Table6[[#This Row],[Quantity]]*Table6[[#This Row],[Case]]</f>
        <v>440</v>
      </c>
      <c r="S878" s="35">
        <f>Table6[[#This Row],[Total Sales]]*Table6[[#This Row],[Cost]]</f>
        <v>1298</v>
      </c>
    </row>
    <row r="879" spans="1:19" x14ac:dyDescent="0.3">
      <c r="A879" s="54">
        <v>898</v>
      </c>
      <c r="B879" s="35" t="s">
        <v>3028</v>
      </c>
      <c r="C879" s="35" t="s">
        <v>3029</v>
      </c>
      <c r="D879" s="35" t="s">
        <v>15</v>
      </c>
      <c r="E879" s="35" t="str">
        <f t="shared" si="39"/>
        <v>F</v>
      </c>
      <c r="F879" s="35">
        <v>30</v>
      </c>
      <c r="G879" s="35" t="s">
        <v>3030</v>
      </c>
      <c r="H879" s="35" t="s">
        <v>1103</v>
      </c>
      <c r="I879" s="35" t="s">
        <v>25</v>
      </c>
      <c r="J879" s="48" t="s">
        <v>13899</v>
      </c>
      <c r="K879" s="35">
        <v>55</v>
      </c>
      <c r="L879" s="49" t="s">
        <v>54</v>
      </c>
      <c r="M879" s="50" t="str">
        <f>VLOOKUP(Table6[[#This Row],[Product]],Table3[],2)</f>
        <v>Megawidget S</v>
      </c>
      <c r="N879" s="50" t="str">
        <f t="shared" si="40"/>
        <v>Jun</v>
      </c>
      <c r="O879" s="56">
        <f t="shared" si="41"/>
        <v>2020</v>
      </c>
      <c r="P879" s="51">
        <f>VLOOKUP(Table6[[#This Row],[Product]],Table3[],3)</f>
        <v>0.69</v>
      </c>
      <c r="Q879" s="35">
        <f>VLOOKUP(Table6[[#This Row],[Product]],Table3[],4)</f>
        <v>24</v>
      </c>
      <c r="R879" s="35">
        <f>Table6[[#This Row],[Quantity]]*Table6[[#This Row],[Case]]</f>
        <v>1320</v>
      </c>
      <c r="S879" s="35">
        <f>Table6[[#This Row],[Total Sales]]*Table6[[#This Row],[Cost]]</f>
        <v>910.8</v>
      </c>
    </row>
    <row r="880" spans="1:19" x14ac:dyDescent="0.3">
      <c r="A880" s="54">
        <v>899</v>
      </c>
      <c r="B880" s="35" t="s">
        <v>3031</v>
      </c>
      <c r="C880" s="35" t="s">
        <v>1439</v>
      </c>
      <c r="D880" s="35" t="s">
        <v>51</v>
      </c>
      <c r="E880" s="35" t="str">
        <f t="shared" si="39"/>
        <v>F</v>
      </c>
      <c r="F880" s="35">
        <v>30</v>
      </c>
      <c r="G880" s="35" t="s">
        <v>3032</v>
      </c>
      <c r="H880" s="35" t="s">
        <v>3033</v>
      </c>
      <c r="I880" s="35" t="s">
        <v>32</v>
      </c>
      <c r="J880" s="48" t="s">
        <v>13622</v>
      </c>
      <c r="K880" s="35">
        <v>63</v>
      </c>
      <c r="L880" s="49" t="s">
        <v>159</v>
      </c>
      <c r="M880" s="50" t="str">
        <f>VLOOKUP(Table6[[#This Row],[Product]],Table3[],2)</f>
        <v>Ultrathing V3</v>
      </c>
      <c r="N880" s="50" t="str">
        <f t="shared" si="40"/>
        <v>Mar</v>
      </c>
      <c r="O880" s="56">
        <f t="shared" si="41"/>
        <v>2022</v>
      </c>
      <c r="P880" s="51">
        <f>VLOOKUP(Table6[[#This Row],[Product]],Table3[],3)</f>
        <v>3.39</v>
      </c>
      <c r="Q880" s="35">
        <f>VLOOKUP(Table6[[#This Row],[Product]],Table3[],4)</f>
        <v>24</v>
      </c>
      <c r="R880" s="35">
        <f>Table6[[#This Row],[Quantity]]*Table6[[#This Row],[Case]]</f>
        <v>1512</v>
      </c>
      <c r="S880" s="35">
        <f>Table6[[#This Row],[Total Sales]]*Table6[[#This Row],[Cost]]</f>
        <v>5125.68</v>
      </c>
    </row>
    <row r="881" spans="1:19" x14ac:dyDescent="0.3">
      <c r="A881" s="54">
        <v>900</v>
      </c>
      <c r="B881" s="35" t="s">
        <v>3034</v>
      </c>
      <c r="C881" s="35" t="s">
        <v>1748</v>
      </c>
      <c r="D881" s="35" t="s">
        <v>51</v>
      </c>
      <c r="E881" s="35" t="str">
        <f t="shared" si="39"/>
        <v>F</v>
      </c>
      <c r="F881" s="35">
        <v>30</v>
      </c>
      <c r="G881" s="35" t="s">
        <v>3035</v>
      </c>
      <c r="H881" s="35" t="s">
        <v>3036</v>
      </c>
      <c r="I881" s="35" t="s">
        <v>32</v>
      </c>
      <c r="J881" s="48" t="s">
        <v>13704</v>
      </c>
      <c r="K881" s="35">
        <v>57</v>
      </c>
      <c r="L881" s="49" t="s">
        <v>70</v>
      </c>
      <c r="M881" s="50" t="str">
        <f>VLOOKUP(Table6[[#This Row],[Product]],Table3[],2)</f>
        <v>Megawidget M</v>
      </c>
      <c r="N881" s="50" t="str">
        <f t="shared" si="40"/>
        <v>Oct</v>
      </c>
      <c r="O881" s="56">
        <f t="shared" si="41"/>
        <v>2021</v>
      </c>
      <c r="P881" s="51">
        <f>VLOOKUP(Table6[[#This Row],[Product]],Table3[],3)</f>
        <v>1.29</v>
      </c>
      <c r="Q881" s="35">
        <f>VLOOKUP(Table6[[#This Row],[Product]],Table3[],4)</f>
        <v>24</v>
      </c>
      <c r="R881" s="35">
        <f>Table6[[#This Row],[Quantity]]*Table6[[#This Row],[Case]]</f>
        <v>1368</v>
      </c>
      <c r="S881" s="35">
        <f>Table6[[#This Row],[Total Sales]]*Table6[[#This Row],[Cost]]</f>
        <v>1764.72</v>
      </c>
    </row>
    <row r="882" spans="1:19" x14ac:dyDescent="0.3">
      <c r="A882" s="54">
        <v>901</v>
      </c>
      <c r="B882" s="35" t="s">
        <v>1312</v>
      </c>
      <c r="C882" s="35" t="s">
        <v>3037</v>
      </c>
      <c r="D882" s="35" t="s">
        <v>28</v>
      </c>
      <c r="E882" s="35" t="str">
        <f t="shared" si="39"/>
        <v>M</v>
      </c>
      <c r="F882" s="35">
        <v>90</v>
      </c>
      <c r="G882" s="35" t="s">
        <v>3038</v>
      </c>
      <c r="H882" s="35" t="s">
        <v>2163</v>
      </c>
      <c r="I882" s="35" t="s">
        <v>1824</v>
      </c>
      <c r="J882" s="48" t="s">
        <v>13945</v>
      </c>
      <c r="K882" s="35">
        <v>76</v>
      </c>
      <c r="L882" s="49" t="s">
        <v>159</v>
      </c>
      <c r="M882" s="50" t="str">
        <f>VLOOKUP(Table6[[#This Row],[Product]],Table3[],2)</f>
        <v>Ultrathing V3</v>
      </c>
      <c r="N882" s="50" t="str">
        <f t="shared" si="40"/>
        <v>Dec</v>
      </c>
      <c r="O882" s="56">
        <f t="shared" si="41"/>
        <v>2021</v>
      </c>
      <c r="P882" s="51">
        <f>VLOOKUP(Table6[[#This Row],[Product]],Table3[],3)</f>
        <v>3.39</v>
      </c>
      <c r="Q882" s="35">
        <f>VLOOKUP(Table6[[#This Row],[Product]],Table3[],4)</f>
        <v>24</v>
      </c>
      <c r="R882" s="35">
        <f>Table6[[#This Row],[Quantity]]*Table6[[#This Row],[Case]]</f>
        <v>1824</v>
      </c>
      <c r="S882" s="35">
        <f>Table6[[#This Row],[Total Sales]]*Table6[[#This Row],[Cost]]</f>
        <v>6183.3600000000006</v>
      </c>
    </row>
    <row r="883" spans="1:19" x14ac:dyDescent="0.3">
      <c r="A883" s="54">
        <v>902</v>
      </c>
      <c r="B883" s="35" t="s">
        <v>3039</v>
      </c>
      <c r="C883" s="35" t="s">
        <v>700</v>
      </c>
      <c r="D883" s="35" t="s">
        <v>15</v>
      </c>
      <c r="E883" s="35" t="str">
        <f t="shared" si="39"/>
        <v>F</v>
      </c>
      <c r="F883" s="35">
        <v>90</v>
      </c>
      <c r="G883" s="35" t="s">
        <v>3040</v>
      </c>
      <c r="H883" s="35" t="s">
        <v>3041</v>
      </c>
      <c r="I883" s="35" t="s">
        <v>124</v>
      </c>
      <c r="J883" s="48" t="s">
        <v>13964</v>
      </c>
      <c r="K883" s="35">
        <v>32</v>
      </c>
      <c r="L883" s="49" t="s">
        <v>101</v>
      </c>
      <c r="M883" s="50" t="str">
        <f>VLOOKUP(Table6[[#This Row],[Product]],Table3[],2)</f>
        <v>Superwossname</v>
      </c>
      <c r="N883" s="50" t="str">
        <f t="shared" si="40"/>
        <v>Jan</v>
      </c>
      <c r="O883" s="56">
        <f t="shared" si="41"/>
        <v>2021</v>
      </c>
      <c r="P883" s="51">
        <f>VLOOKUP(Table6[[#This Row],[Product]],Table3[],3)</f>
        <v>3.49</v>
      </c>
      <c r="Q883" s="35">
        <f>VLOOKUP(Table6[[#This Row],[Product]],Table3[],4)</f>
        <v>20</v>
      </c>
      <c r="R883" s="35">
        <f>Table6[[#This Row],[Quantity]]*Table6[[#This Row],[Case]]</f>
        <v>640</v>
      </c>
      <c r="S883" s="35">
        <f>Table6[[#This Row],[Total Sales]]*Table6[[#This Row],[Cost]]</f>
        <v>2233.6000000000004</v>
      </c>
    </row>
    <row r="884" spans="1:19" x14ac:dyDescent="0.3">
      <c r="A884" s="54">
        <v>903</v>
      </c>
      <c r="B884" s="35" t="s">
        <v>3042</v>
      </c>
      <c r="C884" s="35" t="s">
        <v>2349</v>
      </c>
      <c r="D884" s="35" t="s">
        <v>15</v>
      </c>
      <c r="E884" s="35" t="str">
        <f t="shared" si="39"/>
        <v>F</v>
      </c>
      <c r="F884" s="35">
        <v>30</v>
      </c>
      <c r="G884" s="35" t="s">
        <v>15122</v>
      </c>
      <c r="H884" s="35" t="s">
        <v>3044</v>
      </c>
      <c r="I884" s="35" t="s">
        <v>1413</v>
      </c>
      <c r="J884" s="48" t="s">
        <v>13980</v>
      </c>
      <c r="K884" s="35">
        <v>54</v>
      </c>
      <c r="L884" s="49" t="s">
        <v>80</v>
      </c>
      <c r="M884" s="50" t="str">
        <f>VLOOKUP(Table6[[#This Row],[Product]],Table3[],2)</f>
        <v>Ultrathing V2</v>
      </c>
      <c r="N884" s="50" t="str">
        <f t="shared" si="40"/>
        <v>Jun</v>
      </c>
      <c r="O884" s="56">
        <f t="shared" si="41"/>
        <v>2021</v>
      </c>
      <c r="P884" s="51">
        <f>VLOOKUP(Table6[[#This Row],[Product]],Table3[],3)</f>
        <v>2.95</v>
      </c>
      <c r="Q884" s="35">
        <f>VLOOKUP(Table6[[#This Row],[Product]],Table3[],4)</f>
        <v>20</v>
      </c>
      <c r="R884" s="35">
        <f>Table6[[#This Row],[Quantity]]*Table6[[#This Row],[Case]]</f>
        <v>1080</v>
      </c>
      <c r="S884" s="35">
        <f>Table6[[#This Row],[Total Sales]]*Table6[[#This Row],[Cost]]</f>
        <v>3186</v>
      </c>
    </row>
    <row r="885" spans="1:19" x14ac:dyDescent="0.3">
      <c r="A885" s="54">
        <v>904</v>
      </c>
      <c r="B885" s="35" t="s">
        <v>3045</v>
      </c>
      <c r="C885" s="35" t="s">
        <v>3046</v>
      </c>
      <c r="D885" s="35" t="s">
        <v>51</v>
      </c>
      <c r="E885" s="35" t="str">
        <f t="shared" si="39"/>
        <v>F</v>
      </c>
      <c r="F885" s="35">
        <v>90</v>
      </c>
      <c r="G885" s="35" t="s">
        <v>3047</v>
      </c>
      <c r="H885" s="35" t="s">
        <v>248</v>
      </c>
      <c r="I885" s="35" t="s">
        <v>178</v>
      </c>
      <c r="J885" s="48" t="s">
        <v>13981</v>
      </c>
      <c r="K885" s="35">
        <v>90</v>
      </c>
      <c r="L885" s="49" t="s">
        <v>45</v>
      </c>
      <c r="M885" s="50" t="str">
        <f>VLOOKUP(Table6[[#This Row],[Product]],Table3[],2)</f>
        <v>Gigastuff</v>
      </c>
      <c r="N885" s="50" t="str">
        <f t="shared" si="40"/>
        <v>May</v>
      </c>
      <c r="O885" s="56">
        <f t="shared" si="41"/>
        <v>2022</v>
      </c>
      <c r="P885" s="51">
        <f>VLOOKUP(Table6[[#This Row],[Product]],Table3[],3)</f>
        <v>1.89</v>
      </c>
      <c r="Q885" s="35">
        <f>VLOOKUP(Table6[[#This Row],[Product]],Table3[],4)</f>
        <v>18</v>
      </c>
      <c r="R885" s="35">
        <f>Table6[[#This Row],[Quantity]]*Table6[[#This Row],[Case]]</f>
        <v>1620</v>
      </c>
      <c r="S885" s="35">
        <f>Table6[[#This Row],[Total Sales]]*Table6[[#This Row],[Cost]]</f>
        <v>3061.7999999999997</v>
      </c>
    </row>
    <row r="886" spans="1:19" x14ac:dyDescent="0.3">
      <c r="A886" s="54">
        <v>905</v>
      </c>
      <c r="B886" s="35" t="s">
        <v>3048</v>
      </c>
      <c r="C886" s="35" t="s">
        <v>2635</v>
      </c>
      <c r="D886" s="35" t="s">
        <v>51</v>
      </c>
      <c r="E886" s="35" t="str">
        <f t="shared" si="39"/>
        <v>F</v>
      </c>
      <c r="F886" s="35">
        <v>60</v>
      </c>
      <c r="G886" s="35" t="s">
        <v>3049</v>
      </c>
      <c r="H886" s="35" t="s">
        <v>720</v>
      </c>
      <c r="I886" s="35" t="s">
        <v>686</v>
      </c>
      <c r="J886" s="48" t="s">
        <v>13775</v>
      </c>
      <c r="K886" s="35">
        <v>48</v>
      </c>
      <c r="L886" s="49" t="s">
        <v>39</v>
      </c>
      <c r="M886" s="50" t="str">
        <f>VLOOKUP(Table6[[#This Row],[Product]],Table3[],2)</f>
        <v>Ultrathing V1</v>
      </c>
      <c r="N886" s="50" t="str">
        <f t="shared" si="40"/>
        <v>Oct</v>
      </c>
      <c r="O886" s="56">
        <f t="shared" si="41"/>
        <v>2022</v>
      </c>
      <c r="P886" s="51">
        <f>VLOOKUP(Table6[[#This Row],[Product]],Table3[],3)</f>
        <v>1.79</v>
      </c>
      <c r="Q886" s="35">
        <f>VLOOKUP(Table6[[#This Row],[Product]],Table3[],4)</f>
        <v>17</v>
      </c>
      <c r="R886" s="35">
        <f>Table6[[#This Row],[Quantity]]*Table6[[#This Row],[Case]]</f>
        <v>816</v>
      </c>
      <c r="S886" s="35">
        <f>Table6[[#This Row],[Total Sales]]*Table6[[#This Row],[Cost]]</f>
        <v>1460.64</v>
      </c>
    </row>
    <row r="887" spans="1:19" x14ac:dyDescent="0.3">
      <c r="A887" s="54">
        <v>906</v>
      </c>
      <c r="B887" s="35" t="s">
        <v>3050</v>
      </c>
      <c r="C887" s="35" t="s">
        <v>3051</v>
      </c>
      <c r="D887" s="35" t="s">
        <v>28</v>
      </c>
      <c r="E887" s="35" t="str">
        <f t="shared" si="39"/>
        <v>M</v>
      </c>
      <c r="F887" s="35">
        <v>60</v>
      </c>
      <c r="G887" s="35" t="s">
        <v>3052</v>
      </c>
      <c r="H887" s="35" t="s">
        <v>3053</v>
      </c>
      <c r="I887" s="35" t="s">
        <v>32</v>
      </c>
      <c r="J887" s="48" t="s">
        <v>13787</v>
      </c>
      <c r="K887" s="35">
        <v>18</v>
      </c>
      <c r="L887" s="49" t="s">
        <v>54</v>
      </c>
      <c r="M887" s="50" t="str">
        <f>VLOOKUP(Table6[[#This Row],[Product]],Table3[],2)</f>
        <v>Megawidget S</v>
      </c>
      <c r="N887" s="50" t="str">
        <f t="shared" si="40"/>
        <v>May</v>
      </c>
      <c r="O887" s="56">
        <f t="shared" si="41"/>
        <v>2021</v>
      </c>
      <c r="P887" s="51">
        <f>VLOOKUP(Table6[[#This Row],[Product]],Table3[],3)</f>
        <v>0.69</v>
      </c>
      <c r="Q887" s="35">
        <f>VLOOKUP(Table6[[#This Row],[Product]],Table3[],4)</f>
        <v>24</v>
      </c>
      <c r="R887" s="35">
        <f>Table6[[#This Row],[Quantity]]*Table6[[#This Row],[Case]]</f>
        <v>432</v>
      </c>
      <c r="S887" s="35">
        <f>Table6[[#This Row],[Total Sales]]*Table6[[#This Row],[Cost]]</f>
        <v>298.08</v>
      </c>
    </row>
    <row r="888" spans="1:19" x14ac:dyDescent="0.3">
      <c r="A888" s="54">
        <v>907</v>
      </c>
      <c r="B888" s="35" t="s">
        <v>3054</v>
      </c>
      <c r="C888" s="35" t="s">
        <v>2434</v>
      </c>
      <c r="D888" s="35" t="s">
        <v>51</v>
      </c>
      <c r="E888" s="35" t="str">
        <f t="shared" si="39"/>
        <v>F</v>
      </c>
      <c r="F888" s="35">
        <v>30</v>
      </c>
      <c r="G888" s="35" t="s">
        <v>3055</v>
      </c>
      <c r="H888" s="35" t="s">
        <v>3056</v>
      </c>
      <c r="I888" s="35" t="s">
        <v>187</v>
      </c>
      <c r="J888" s="48">
        <v>44146</v>
      </c>
      <c r="K888" s="35">
        <v>17</v>
      </c>
      <c r="L888" s="49" t="s">
        <v>33</v>
      </c>
      <c r="M888" s="50" t="str">
        <f>VLOOKUP(Table6[[#This Row],[Product]],Table3[],2)</f>
        <v>Megawidget L</v>
      </c>
      <c r="N888" s="50" t="str">
        <f t="shared" si="40"/>
        <v>Nov</v>
      </c>
      <c r="O888" s="56">
        <f t="shared" si="41"/>
        <v>2020</v>
      </c>
      <c r="P888" s="51">
        <f>VLOOKUP(Table6[[#This Row],[Product]],Table3[],3)</f>
        <v>1.79</v>
      </c>
      <c r="Q888" s="35">
        <f>VLOOKUP(Table6[[#This Row],[Product]],Table3[],4)</f>
        <v>24</v>
      </c>
      <c r="R888" s="35">
        <f>Table6[[#This Row],[Quantity]]*Table6[[#This Row],[Case]]</f>
        <v>408</v>
      </c>
      <c r="S888" s="35">
        <f>Table6[[#This Row],[Total Sales]]*Table6[[#This Row],[Cost]]</f>
        <v>730.32</v>
      </c>
    </row>
    <row r="889" spans="1:19" x14ac:dyDescent="0.3">
      <c r="A889" s="54">
        <v>908</v>
      </c>
      <c r="B889" s="35" t="s">
        <v>862</v>
      </c>
      <c r="C889" s="35" t="s">
        <v>3057</v>
      </c>
      <c r="D889" s="35" t="s">
        <v>51</v>
      </c>
      <c r="E889" s="35" t="str">
        <f t="shared" si="39"/>
        <v>F</v>
      </c>
      <c r="F889" s="35">
        <v>30</v>
      </c>
      <c r="G889" s="35" t="s">
        <v>3058</v>
      </c>
      <c r="H889" s="35" t="s">
        <v>3059</v>
      </c>
      <c r="I889" s="35" t="s">
        <v>187</v>
      </c>
      <c r="J889" s="48">
        <v>44753</v>
      </c>
      <c r="K889" s="35">
        <v>80</v>
      </c>
      <c r="L889" s="49" t="s">
        <v>64</v>
      </c>
      <c r="M889" s="50" t="str">
        <f>VLOOKUP(Table6[[#This Row],[Product]],Table3[],2)</f>
        <v>Ultrathing V4</v>
      </c>
      <c r="N889" s="50" t="str">
        <f t="shared" si="40"/>
        <v>Jul</v>
      </c>
      <c r="O889" s="56">
        <f t="shared" si="41"/>
        <v>2022</v>
      </c>
      <c r="P889" s="51">
        <f>VLOOKUP(Table6[[#This Row],[Product]],Table3[],3)</f>
        <v>3.99</v>
      </c>
      <c r="Q889" s="35">
        <f>VLOOKUP(Table6[[#This Row],[Product]],Table3[],4)</f>
        <v>24</v>
      </c>
      <c r="R889" s="35">
        <f>Table6[[#This Row],[Quantity]]*Table6[[#This Row],[Case]]</f>
        <v>1920</v>
      </c>
      <c r="S889" s="35">
        <f>Table6[[#This Row],[Total Sales]]*Table6[[#This Row],[Cost]]</f>
        <v>7660.8</v>
      </c>
    </row>
    <row r="890" spans="1:19" x14ac:dyDescent="0.3">
      <c r="A890" s="54">
        <v>910</v>
      </c>
      <c r="B890" s="35" t="s">
        <v>1856</v>
      </c>
      <c r="C890" s="35" t="s">
        <v>3060</v>
      </c>
      <c r="D890" s="35" t="s">
        <v>51</v>
      </c>
      <c r="E890" s="35" t="str">
        <f t="shared" si="39"/>
        <v>F</v>
      </c>
      <c r="F890" s="35">
        <v>30</v>
      </c>
      <c r="G890" s="35" t="s">
        <v>3061</v>
      </c>
      <c r="H890" s="35" t="s">
        <v>6</v>
      </c>
      <c r="I890" s="35" t="s">
        <v>32</v>
      </c>
      <c r="J890" s="48">
        <v>44442</v>
      </c>
      <c r="K890" s="35">
        <v>87</v>
      </c>
      <c r="L890" s="49" t="s">
        <v>80</v>
      </c>
      <c r="M890" s="50" t="str">
        <f>VLOOKUP(Table6[[#This Row],[Product]],Table3[],2)</f>
        <v>Ultrathing V2</v>
      </c>
      <c r="N890" s="50" t="str">
        <f t="shared" si="40"/>
        <v>Sep</v>
      </c>
      <c r="O890" s="56">
        <f t="shared" si="41"/>
        <v>2021</v>
      </c>
      <c r="P890" s="51">
        <f>VLOOKUP(Table6[[#This Row],[Product]],Table3[],3)</f>
        <v>2.95</v>
      </c>
      <c r="Q890" s="35">
        <f>VLOOKUP(Table6[[#This Row],[Product]],Table3[],4)</f>
        <v>20</v>
      </c>
      <c r="R890" s="35">
        <f>Table6[[#This Row],[Quantity]]*Table6[[#This Row],[Case]]</f>
        <v>1740</v>
      </c>
      <c r="S890" s="35">
        <f>Table6[[#This Row],[Total Sales]]*Table6[[#This Row],[Cost]]</f>
        <v>5133</v>
      </c>
    </row>
    <row r="891" spans="1:19" x14ac:dyDescent="0.3">
      <c r="A891" s="54">
        <v>911</v>
      </c>
      <c r="B891" s="35" t="s">
        <v>3062</v>
      </c>
      <c r="C891" s="35" t="s">
        <v>1414</v>
      </c>
      <c r="D891" s="35" t="s">
        <v>28</v>
      </c>
      <c r="E891" s="35" t="str">
        <f t="shared" si="39"/>
        <v>M</v>
      </c>
      <c r="F891" s="35">
        <v>30</v>
      </c>
      <c r="G891" s="35" t="s">
        <v>3063</v>
      </c>
      <c r="H891" s="35" t="s">
        <v>3064</v>
      </c>
      <c r="I891" s="35" t="s">
        <v>32</v>
      </c>
      <c r="J891" s="48" t="s">
        <v>13982</v>
      </c>
      <c r="K891" s="35">
        <v>20</v>
      </c>
      <c r="L891" s="49" t="s">
        <v>20</v>
      </c>
      <c r="M891" s="50" t="str">
        <f>VLOOKUP(Table6[[#This Row],[Product]],Table3[],2)</f>
        <v>Hyperwotsit</v>
      </c>
      <c r="N891" s="50" t="str">
        <f t="shared" si="40"/>
        <v>Oct</v>
      </c>
      <c r="O891" s="56">
        <f t="shared" si="41"/>
        <v>2020</v>
      </c>
      <c r="P891" s="51">
        <f>VLOOKUP(Table6[[#This Row],[Product]],Table3[],3)</f>
        <v>2.0099999999999998</v>
      </c>
      <c r="Q891" s="35">
        <f>VLOOKUP(Table6[[#This Row],[Product]],Table3[],4)</f>
        <v>20</v>
      </c>
      <c r="R891" s="35">
        <f>Table6[[#This Row],[Quantity]]*Table6[[#This Row],[Case]]</f>
        <v>400</v>
      </c>
      <c r="S891" s="35">
        <f>Table6[[#This Row],[Total Sales]]*Table6[[#This Row],[Cost]]</f>
        <v>803.99999999999989</v>
      </c>
    </row>
    <row r="892" spans="1:19" x14ac:dyDescent="0.3">
      <c r="A892" s="54">
        <v>912</v>
      </c>
      <c r="B892" s="35" t="s">
        <v>3065</v>
      </c>
      <c r="C892" s="35" t="s">
        <v>3066</v>
      </c>
      <c r="D892" s="35" t="s">
        <v>28</v>
      </c>
      <c r="E892" s="35" t="str">
        <f t="shared" si="39"/>
        <v>M</v>
      </c>
      <c r="F892" s="35">
        <v>30</v>
      </c>
      <c r="G892" s="35" t="s">
        <v>3067</v>
      </c>
      <c r="H892" s="35" t="s">
        <v>1221</v>
      </c>
      <c r="I892" s="35" t="s">
        <v>124</v>
      </c>
      <c r="J892" s="48" t="s">
        <v>13983</v>
      </c>
      <c r="K892" s="35">
        <v>98</v>
      </c>
      <c r="L892" s="49" t="s">
        <v>64</v>
      </c>
      <c r="M892" s="50" t="str">
        <f>VLOOKUP(Table6[[#This Row],[Product]],Table3[],2)</f>
        <v>Ultrathing V4</v>
      </c>
      <c r="N892" s="50" t="str">
        <f t="shared" si="40"/>
        <v>Apr</v>
      </c>
      <c r="O892" s="56">
        <f t="shared" si="41"/>
        <v>2022</v>
      </c>
      <c r="P892" s="51">
        <f>VLOOKUP(Table6[[#This Row],[Product]],Table3[],3)</f>
        <v>3.99</v>
      </c>
      <c r="Q892" s="35">
        <f>VLOOKUP(Table6[[#This Row],[Product]],Table3[],4)</f>
        <v>24</v>
      </c>
      <c r="R892" s="35">
        <f>Table6[[#This Row],[Quantity]]*Table6[[#This Row],[Case]]</f>
        <v>2352</v>
      </c>
      <c r="S892" s="35">
        <f>Table6[[#This Row],[Total Sales]]*Table6[[#This Row],[Cost]]</f>
        <v>9384.4800000000014</v>
      </c>
    </row>
    <row r="893" spans="1:19" x14ac:dyDescent="0.3">
      <c r="A893" s="54">
        <v>913</v>
      </c>
      <c r="B893" s="35" t="s">
        <v>3068</v>
      </c>
      <c r="C893" s="35" t="s">
        <v>3019</v>
      </c>
      <c r="D893" s="35" t="s">
        <v>41</v>
      </c>
      <c r="E893" s="35" t="str">
        <f t="shared" si="39"/>
        <v>F</v>
      </c>
      <c r="F893" s="35">
        <v>60</v>
      </c>
      <c r="G893" s="35" t="s">
        <v>15123</v>
      </c>
      <c r="H893" s="35" t="s">
        <v>3070</v>
      </c>
      <c r="I893" s="35" t="s">
        <v>575</v>
      </c>
      <c r="J893" s="48" t="s">
        <v>13936</v>
      </c>
      <c r="K893" s="35">
        <v>82</v>
      </c>
      <c r="L893" s="49" t="s">
        <v>54</v>
      </c>
      <c r="M893" s="50" t="str">
        <f>VLOOKUP(Table6[[#This Row],[Product]],Table3[],2)</f>
        <v>Megawidget S</v>
      </c>
      <c r="N893" s="50" t="str">
        <f t="shared" si="40"/>
        <v>May</v>
      </c>
      <c r="O893" s="56">
        <f t="shared" si="41"/>
        <v>2020</v>
      </c>
      <c r="P893" s="51">
        <f>VLOOKUP(Table6[[#This Row],[Product]],Table3[],3)</f>
        <v>0.69</v>
      </c>
      <c r="Q893" s="35">
        <f>VLOOKUP(Table6[[#This Row],[Product]],Table3[],4)</f>
        <v>24</v>
      </c>
      <c r="R893" s="35">
        <f>Table6[[#This Row],[Quantity]]*Table6[[#This Row],[Case]]</f>
        <v>1968</v>
      </c>
      <c r="S893" s="35">
        <f>Table6[[#This Row],[Total Sales]]*Table6[[#This Row],[Cost]]</f>
        <v>1357.9199999999998</v>
      </c>
    </row>
    <row r="894" spans="1:19" x14ac:dyDescent="0.3">
      <c r="A894" s="54">
        <v>914</v>
      </c>
      <c r="B894" s="35" t="s">
        <v>1169</v>
      </c>
      <c r="C894" s="35" t="s">
        <v>3071</v>
      </c>
      <c r="D894" s="35" t="s">
        <v>28</v>
      </c>
      <c r="E894" s="35" t="str">
        <f t="shared" si="39"/>
        <v>M</v>
      </c>
      <c r="F894" s="35">
        <v>60</v>
      </c>
      <c r="G894" s="35" t="s">
        <v>3072</v>
      </c>
      <c r="H894" s="35" t="s">
        <v>1011</v>
      </c>
      <c r="I894" s="35" t="s">
        <v>32</v>
      </c>
      <c r="J894" s="48">
        <v>43897</v>
      </c>
      <c r="K894" s="35">
        <v>64</v>
      </c>
      <c r="L894" s="49" t="s">
        <v>101</v>
      </c>
      <c r="M894" s="50" t="str">
        <f>VLOOKUP(Table6[[#This Row],[Product]],Table3[],2)</f>
        <v>Superwossname</v>
      </c>
      <c r="N894" s="50" t="str">
        <f t="shared" si="40"/>
        <v>Mar</v>
      </c>
      <c r="O894" s="56">
        <f t="shared" si="41"/>
        <v>2020</v>
      </c>
      <c r="P894" s="51">
        <f>VLOOKUP(Table6[[#This Row],[Product]],Table3[],3)</f>
        <v>3.49</v>
      </c>
      <c r="Q894" s="35">
        <f>VLOOKUP(Table6[[#This Row],[Product]],Table3[],4)</f>
        <v>20</v>
      </c>
      <c r="R894" s="35">
        <f>Table6[[#This Row],[Quantity]]*Table6[[#This Row],[Case]]</f>
        <v>1280</v>
      </c>
      <c r="S894" s="35">
        <f>Table6[[#This Row],[Total Sales]]*Table6[[#This Row],[Cost]]</f>
        <v>4467.2000000000007</v>
      </c>
    </row>
    <row r="895" spans="1:19" x14ac:dyDescent="0.3">
      <c r="A895" s="54">
        <v>915</v>
      </c>
      <c r="B895" s="35" t="s">
        <v>3073</v>
      </c>
      <c r="C895" s="35" t="s">
        <v>3074</v>
      </c>
      <c r="D895" s="35" t="s">
        <v>28</v>
      </c>
      <c r="E895" s="35" t="str">
        <f t="shared" si="39"/>
        <v>M</v>
      </c>
      <c r="F895" s="35">
        <v>90</v>
      </c>
      <c r="G895" s="35" t="s">
        <v>3075</v>
      </c>
      <c r="H895" s="35" t="s">
        <v>109</v>
      </c>
      <c r="I895" s="35" t="s">
        <v>110</v>
      </c>
      <c r="J895" s="48" t="s">
        <v>13748</v>
      </c>
      <c r="K895" s="35">
        <v>23</v>
      </c>
      <c r="L895" s="49" t="s">
        <v>70</v>
      </c>
      <c r="M895" s="50" t="str">
        <f>VLOOKUP(Table6[[#This Row],[Product]],Table3[],2)</f>
        <v>Megawidget M</v>
      </c>
      <c r="N895" s="50" t="str">
        <f t="shared" si="40"/>
        <v>Aug</v>
      </c>
      <c r="O895" s="56">
        <f t="shared" si="41"/>
        <v>2020</v>
      </c>
      <c r="P895" s="51">
        <f>VLOOKUP(Table6[[#This Row],[Product]],Table3[],3)</f>
        <v>1.29</v>
      </c>
      <c r="Q895" s="35">
        <f>VLOOKUP(Table6[[#This Row],[Product]],Table3[],4)</f>
        <v>24</v>
      </c>
      <c r="R895" s="35">
        <f>Table6[[#This Row],[Quantity]]*Table6[[#This Row],[Case]]</f>
        <v>552</v>
      </c>
      <c r="S895" s="35">
        <f>Table6[[#This Row],[Total Sales]]*Table6[[#This Row],[Cost]]</f>
        <v>712.08</v>
      </c>
    </row>
    <row r="896" spans="1:19" x14ac:dyDescent="0.3">
      <c r="A896" s="54">
        <v>916</v>
      </c>
      <c r="B896" s="35" t="s">
        <v>3076</v>
      </c>
      <c r="C896" s="35" t="s">
        <v>3077</v>
      </c>
      <c r="D896" s="35" t="s">
        <v>51</v>
      </c>
      <c r="E896" s="35" t="str">
        <f t="shared" si="39"/>
        <v>F</v>
      </c>
      <c r="F896" s="35">
        <v>90</v>
      </c>
      <c r="G896" s="35" t="s">
        <v>3078</v>
      </c>
      <c r="H896" s="35" t="s">
        <v>518</v>
      </c>
      <c r="I896" s="35" t="s">
        <v>32</v>
      </c>
      <c r="J896" s="48">
        <v>44113</v>
      </c>
      <c r="K896" s="35">
        <v>69</v>
      </c>
      <c r="L896" s="49" t="s">
        <v>101</v>
      </c>
      <c r="M896" s="50" t="str">
        <f>VLOOKUP(Table6[[#This Row],[Product]],Table3[],2)</f>
        <v>Superwossname</v>
      </c>
      <c r="N896" s="50" t="str">
        <f t="shared" si="40"/>
        <v>Oct</v>
      </c>
      <c r="O896" s="56">
        <f t="shared" si="41"/>
        <v>2020</v>
      </c>
      <c r="P896" s="51">
        <f>VLOOKUP(Table6[[#This Row],[Product]],Table3[],3)</f>
        <v>3.49</v>
      </c>
      <c r="Q896" s="35">
        <f>VLOOKUP(Table6[[#This Row],[Product]],Table3[],4)</f>
        <v>20</v>
      </c>
      <c r="R896" s="35">
        <f>Table6[[#This Row],[Quantity]]*Table6[[#This Row],[Case]]</f>
        <v>1380</v>
      </c>
      <c r="S896" s="35">
        <f>Table6[[#This Row],[Total Sales]]*Table6[[#This Row],[Cost]]</f>
        <v>4816.2000000000007</v>
      </c>
    </row>
    <row r="897" spans="1:19" x14ac:dyDescent="0.3">
      <c r="A897" s="54">
        <v>917</v>
      </c>
      <c r="B897" s="35" t="s">
        <v>3079</v>
      </c>
      <c r="C897" s="35" t="s">
        <v>783</v>
      </c>
      <c r="D897" s="35" t="s">
        <v>15</v>
      </c>
      <c r="E897" s="35" t="str">
        <f t="shared" si="39"/>
        <v>F</v>
      </c>
      <c r="F897" s="35">
        <v>60</v>
      </c>
      <c r="G897" s="35" t="s">
        <v>3080</v>
      </c>
      <c r="H897" s="35" t="s">
        <v>350</v>
      </c>
      <c r="I897" s="35" t="s">
        <v>25</v>
      </c>
      <c r="J897" s="48">
        <v>44751</v>
      </c>
      <c r="K897" s="35">
        <v>79</v>
      </c>
      <c r="L897" s="49" t="s">
        <v>45</v>
      </c>
      <c r="M897" s="50" t="str">
        <f>VLOOKUP(Table6[[#This Row],[Product]],Table3[],2)</f>
        <v>Gigastuff</v>
      </c>
      <c r="N897" s="50" t="str">
        <f t="shared" si="40"/>
        <v>Jul</v>
      </c>
      <c r="O897" s="56">
        <f t="shared" si="41"/>
        <v>2022</v>
      </c>
      <c r="P897" s="51">
        <f>VLOOKUP(Table6[[#This Row],[Product]],Table3[],3)</f>
        <v>1.89</v>
      </c>
      <c r="Q897" s="35">
        <f>VLOOKUP(Table6[[#This Row],[Product]],Table3[],4)</f>
        <v>18</v>
      </c>
      <c r="R897" s="35">
        <f>Table6[[#This Row],[Quantity]]*Table6[[#This Row],[Case]]</f>
        <v>1422</v>
      </c>
      <c r="S897" s="35">
        <f>Table6[[#This Row],[Total Sales]]*Table6[[#This Row],[Cost]]</f>
        <v>2687.58</v>
      </c>
    </row>
    <row r="898" spans="1:19" x14ac:dyDescent="0.3">
      <c r="A898" s="54">
        <v>918</v>
      </c>
      <c r="B898" s="35" t="s">
        <v>3081</v>
      </c>
      <c r="C898" s="35" t="s">
        <v>300</v>
      </c>
      <c r="D898" s="35" t="s">
        <v>15</v>
      </c>
      <c r="E898" s="35" t="str">
        <f t="shared" si="39"/>
        <v>F</v>
      </c>
      <c r="F898" s="35">
        <v>30</v>
      </c>
      <c r="G898" s="35" t="s">
        <v>3082</v>
      </c>
      <c r="H898" s="35" t="s">
        <v>652</v>
      </c>
      <c r="I898" s="35" t="s">
        <v>32</v>
      </c>
      <c r="J898" s="48">
        <v>44807</v>
      </c>
      <c r="K898" s="35">
        <v>49</v>
      </c>
      <c r="L898" s="49" t="s">
        <v>33</v>
      </c>
      <c r="M898" s="50" t="str">
        <f>VLOOKUP(Table6[[#This Row],[Product]],Table3[],2)</f>
        <v>Megawidget L</v>
      </c>
      <c r="N898" s="50" t="str">
        <f t="shared" si="40"/>
        <v>Sep</v>
      </c>
      <c r="O898" s="56">
        <f t="shared" si="41"/>
        <v>2022</v>
      </c>
      <c r="P898" s="51">
        <f>VLOOKUP(Table6[[#This Row],[Product]],Table3[],3)</f>
        <v>1.79</v>
      </c>
      <c r="Q898" s="35">
        <f>VLOOKUP(Table6[[#This Row],[Product]],Table3[],4)</f>
        <v>24</v>
      </c>
      <c r="R898" s="35">
        <f>Table6[[#This Row],[Quantity]]*Table6[[#This Row],[Case]]</f>
        <v>1176</v>
      </c>
      <c r="S898" s="35">
        <f>Table6[[#This Row],[Total Sales]]*Table6[[#This Row],[Cost]]</f>
        <v>2105.04</v>
      </c>
    </row>
    <row r="899" spans="1:19" x14ac:dyDescent="0.3">
      <c r="A899" s="54">
        <v>919</v>
      </c>
      <c r="B899" s="35" t="s">
        <v>3083</v>
      </c>
      <c r="C899" s="35" t="s">
        <v>3084</v>
      </c>
      <c r="D899" s="35" t="s">
        <v>28</v>
      </c>
      <c r="E899" s="35" t="str">
        <f t="shared" ref="E899:E962" si="42">IF(OR(D899="Mrs", D899="Miss", D899="Ms"), "F", IF(OR(D899="Mr"), "M", IF(OR(D899="Dr", D899="Prof", D899="Rev"), "M/F", "")))</f>
        <v>M</v>
      </c>
      <c r="F899" s="35">
        <v>60</v>
      </c>
      <c r="G899" s="35" t="s">
        <v>3086</v>
      </c>
      <c r="H899" s="35" t="s">
        <v>1206</v>
      </c>
      <c r="I899" s="35" t="s">
        <v>294</v>
      </c>
      <c r="J899" s="48" t="s">
        <v>13984</v>
      </c>
      <c r="K899" s="35">
        <v>21</v>
      </c>
      <c r="L899" s="49" t="s">
        <v>54</v>
      </c>
      <c r="M899" s="50" t="str">
        <f>VLOOKUP(Table6[[#This Row],[Product]],Table3[],2)</f>
        <v>Megawidget S</v>
      </c>
      <c r="N899" s="50" t="str">
        <f t="shared" ref="N899:N962" si="43">TEXT(J899,"mmm")</f>
        <v>Nov</v>
      </c>
      <c r="O899" s="56">
        <f t="shared" ref="O899:O962" si="44">YEAR(J899)</f>
        <v>2021</v>
      </c>
      <c r="P899" s="51">
        <f>VLOOKUP(Table6[[#This Row],[Product]],Table3[],3)</f>
        <v>0.69</v>
      </c>
      <c r="Q899" s="35">
        <f>VLOOKUP(Table6[[#This Row],[Product]],Table3[],4)</f>
        <v>24</v>
      </c>
      <c r="R899" s="35">
        <f>Table6[[#This Row],[Quantity]]*Table6[[#This Row],[Case]]</f>
        <v>504</v>
      </c>
      <c r="S899" s="35">
        <f>Table6[[#This Row],[Total Sales]]*Table6[[#This Row],[Cost]]</f>
        <v>347.76</v>
      </c>
    </row>
    <row r="900" spans="1:19" x14ac:dyDescent="0.3">
      <c r="A900" s="54">
        <v>920</v>
      </c>
      <c r="B900" s="35" t="s">
        <v>1678</v>
      </c>
      <c r="C900" s="35" t="s">
        <v>3087</v>
      </c>
      <c r="D900" s="35" t="s">
        <v>28</v>
      </c>
      <c r="E900" s="35" t="str">
        <f t="shared" si="42"/>
        <v>M</v>
      </c>
      <c r="F900" s="35">
        <v>30</v>
      </c>
      <c r="G900" s="35" t="s">
        <v>3088</v>
      </c>
      <c r="H900" s="35" t="s">
        <v>154</v>
      </c>
      <c r="I900" s="35" t="s">
        <v>25</v>
      </c>
      <c r="J900" s="48" t="s">
        <v>13985</v>
      </c>
      <c r="K900" s="35">
        <v>53</v>
      </c>
      <c r="L900" s="49" t="s">
        <v>101</v>
      </c>
      <c r="M900" s="50" t="str">
        <f>VLOOKUP(Table6[[#This Row],[Product]],Table3[],2)</f>
        <v>Superwossname</v>
      </c>
      <c r="N900" s="50" t="str">
        <f t="shared" si="43"/>
        <v>Dec</v>
      </c>
      <c r="O900" s="56">
        <f t="shared" si="44"/>
        <v>2021</v>
      </c>
      <c r="P900" s="51">
        <f>VLOOKUP(Table6[[#This Row],[Product]],Table3[],3)</f>
        <v>3.49</v>
      </c>
      <c r="Q900" s="35">
        <f>VLOOKUP(Table6[[#This Row],[Product]],Table3[],4)</f>
        <v>20</v>
      </c>
      <c r="R900" s="35">
        <f>Table6[[#This Row],[Quantity]]*Table6[[#This Row],[Case]]</f>
        <v>1060</v>
      </c>
      <c r="S900" s="35">
        <f>Table6[[#This Row],[Total Sales]]*Table6[[#This Row],[Cost]]</f>
        <v>3699.4</v>
      </c>
    </row>
    <row r="901" spans="1:19" x14ac:dyDescent="0.3">
      <c r="A901" s="54">
        <v>921</v>
      </c>
      <c r="B901" s="35" t="s">
        <v>3089</v>
      </c>
      <c r="C901" s="35" t="s">
        <v>3090</v>
      </c>
      <c r="D901" s="35" t="s">
        <v>28</v>
      </c>
      <c r="E901" s="35" t="str">
        <f t="shared" si="42"/>
        <v>M</v>
      </c>
      <c r="F901" s="35">
        <v>30</v>
      </c>
      <c r="G901" s="35" t="s">
        <v>3091</v>
      </c>
      <c r="H901" s="35" t="s">
        <v>3092</v>
      </c>
      <c r="I901" s="35" t="s">
        <v>886</v>
      </c>
      <c r="J901" s="48" t="s">
        <v>13986</v>
      </c>
      <c r="K901" s="35">
        <v>40</v>
      </c>
      <c r="L901" s="49" t="s">
        <v>70</v>
      </c>
      <c r="M901" s="50" t="str">
        <f>VLOOKUP(Table6[[#This Row],[Product]],Table3[],2)</f>
        <v>Megawidget M</v>
      </c>
      <c r="N901" s="50" t="str">
        <f t="shared" si="43"/>
        <v>Dec</v>
      </c>
      <c r="O901" s="56">
        <f t="shared" si="44"/>
        <v>2022</v>
      </c>
      <c r="P901" s="51">
        <f>VLOOKUP(Table6[[#This Row],[Product]],Table3[],3)</f>
        <v>1.29</v>
      </c>
      <c r="Q901" s="35">
        <f>VLOOKUP(Table6[[#This Row],[Product]],Table3[],4)</f>
        <v>24</v>
      </c>
      <c r="R901" s="35">
        <f>Table6[[#This Row],[Quantity]]*Table6[[#This Row],[Case]]</f>
        <v>960</v>
      </c>
      <c r="S901" s="35">
        <f>Table6[[#This Row],[Total Sales]]*Table6[[#This Row],[Cost]]</f>
        <v>1238.4000000000001</v>
      </c>
    </row>
    <row r="902" spans="1:19" x14ac:dyDescent="0.3">
      <c r="A902" s="54">
        <v>922</v>
      </c>
      <c r="B902" s="35" t="s">
        <v>542</v>
      </c>
      <c r="C902" s="35" t="s">
        <v>2431</v>
      </c>
      <c r="D902" s="35" t="s">
        <v>15</v>
      </c>
      <c r="E902" s="35" t="str">
        <f t="shared" si="42"/>
        <v>F</v>
      </c>
      <c r="F902" s="35">
        <v>90</v>
      </c>
      <c r="G902" s="35" t="s">
        <v>3093</v>
      </c>
      <c r="H902" s="35" t="s">
        <v>818</v>
      </c>
      <c r="I902" s="35" t="s">
        <v>819</v>
      </c>
      <c r="J902" s="48" t="s">
        <v>13666</v>
      </c>
      <c r="K902" s="35">
        <v>84</v>
      </c>
      <c r="L902" s="49" t="s">
        <v>39</v>
      </c>
      <c r="M902" s="50" t="str">
        <f>VLOOKUP(Table6[[#This Row],[Product]],Table3[],2)</f>
        <v>Ultrathing V1</v>
      </c>
      <c r="N902" s="50" t="str">
        <f t="shared" si="43"/>
        <v>Oct</v>
      </c>
      <c r="O902" s="56">
        <f t="shared" si="44"/>
        <v>2020</v>
      </c>
      <c r="P902" s="51">
        <f>VLOOKUP(Table6[[#This Row],[Product]],Table3[],3)</f>
        <v>1.79</v>
      </c>
      <c r="Q902" s="35">
        <f>VLOOKUP(Table6[[#This Row],[Product]],Table3[],4)</f>
        <v>17</v>
      </c>
      <c r="R902" s="35">
        <f>Table6[[#This Row],[Quantity]]*Table6[[#This Row],[Case]]</f>
        <v>1428</v>
      </c>
      <c r="S902" s="35">
        <f>Table6[[#This Row],[Total Sales]]*Table6[[#This Row],[Cost]]</f>
        <v>2556.12</v>
      </c>
    </row>
    <row r="903" spans="1:19" x14ac:dyDescent="0.3">
      <c r="A903" s="54">
        <v>923</v>
      </c>
      <c r="B903" s="35" t="s">
        <v>3094</v>
      </c>
      <c r="C903" s="35" t="s">
        <v>3095</v>
      </c>
      <c r="D903" s="35" t="s">
        <v>51</v>
      </c>
      <c r="E903" s="35" t="str">
        <f t="shared" si="42"/>
        <v>F</v>
      </c>
      <c r="F903" s="35">
        <v>30</v>
      </c>
      <c r="G903" s="35" t="s">
        <v>3096</v>
      </c>
      <c r="H903" s="35" t="s">
        <v>579</v>
      </c>
      <c r="I903" s="35" t="s">
        <v>32</v>
      </c>
      <c r="J903" s="48" t="s">
        <v>13803</v>
      </c>
      <c r="K903" s="35">
        <v>100</v>
      </c>
      <c r="L903" s="49" t="s">
        <v>54</v>
      </c>
      <c r="M903" s="50" t="str">
        <f>VLOOKUP(Table6[[#This Row],[Product]],Table3[],2)</f>
        <v>Megawidget S</v>
      </c>
      <c r="N903" s="50" t="str">
        <f t="shared" si="43"/>
        <v>Mar</v>
      </c>
      <c r="O903" s="56">
        <f t="shared" si="44"/>
        <v>2022</v>
      </c>
      <c r="P903" s="51">
        <f>VLOOKUP(Table6[[#This Row],[Product]],Table3[],3)</f>
        <v>0.69</v>
      </c>
      <c r="Q903" s="35">
        <f>VLOOKUP(Table6[[#This Row],[Product]],Table3[],4)</f>
        <v>24</v>
      </c>
      <c r="R903" s="35">
        <f>Table6[[#This Row],[Quantity]]*Table6[[#This Row],[Case]]</f>
        <v>2400</v>
      </c>
      <c r="S903" s="35">
        <f>Table6[[#This Row],[Total Sales]]*Table6[[#This Row],[Cost]]</f>
        <v>1655.9999999999998</v>
      </c>
    </row>
    <row r="904" spans="1:19" x14ac:dyDescent="0.3">
      <c r="A904" s="54">
        <v>924</v>
      </c>
      <c r="B904" s="35" t="s">
        <v>3097</v>
      </c>
      <c r="C904" s="35" t="s">
        <v>3098</v>
      </c>
      <c r="D904" s="35" t="s">
        <v>28</v>
      </c>
      <c r="E904" s="35" t="str">
        <f t="shared" si="42"/>
        <v>M</v>
      </c>
      <c r="F904" s="35">
        <v>60</v>
      </c>
      <c r="G904" s="35" t="s">
        <v>3099</v>
      </c>
      <c r="H904" s="35" t="s">
        <v>3100</v>
      </c>
      <c r="I904" s="35" t="s">
        <v>32</v>
      </c>
      <c r="J904" s="48">
        <v>44047</v>
      </c>
      <c r="K904" s="35">
        <v>72</v>
      </c>
      <c r="L904" s="49" t="s">
        <v>64</v>
      </c>
      <c r="M904" s="50" t="str">
        <f>VLOOKUP(Table6[[#This Row],[Product]],Table3[],2)</f>
        <v>Ultrathing V4</v>
      </c>
      <c r="N904" s="50" t="str">
        <f t="shared" si="43"/>
        <v>Aug</v>
      </c>
      <c r="O904" s="56">
        <f t="shared" si="44"/>
        <v>2020</v>
      </c>
      <c r="P904" s="51">
        <f>VLOOKUP(Table6[[#This Row],[Product]],Table3[],3)</f>
        <v>3.99</v>
      </c>
      <c r="Q904" s="35">
        <f>VLOOKUP(Table6[[#This Row],[Product]],Table3[],4)</f>
        <v>24</v>
      </c>
      <c r="R904" s="35">
        <f>Table6[[#This Row],[Quantity]]*Table6[[#This Row],[Case]]</f>
        <v>1728</v>
      </c>
      <c r="S904" s="35">
        <f>Table6[[#This Row],[Total Sales]]*Table6[[#This Row],[Cost]]</f>
        <v>6894.72</v>
      </c>
    </row>
    <row r="905" spans="1:19" x14ac:dyDescent="0.3">
      <c r="A905" s="54">
        <v>925</v>
      </c>
      <c r="B905" s="35" t="s">
        <v>3101</v>
      </c>
      <c r="C905" s="35" t="s">
        <v>3102</v>
      </c>
      <c r="D905" s="35" t="s">
        <v>28</v>
      </c>
      <c r="E905" s="35" t="str">
        <f t="shared" si="42"/>
        <v>M</v>
      </c>
      <c r="F905" s="35">
        <v>90</v>
      </c>
      <c r="G905" s="35" t="s">
        <v>3099</v>
      </c>
      <c r="H905" s="35" t="s">
        <v>1150</v>
      </c>
      <c r="I905" s="35" t="s">
        <v>32</v>
      </c>
      <c r="J905" s="48" t="s">
        <v>13868</v>
      </c>
      <c r="K905" s="35">
        <v>92</v>
      </c>
      <c r="L905" s="49" t="s">
        <v>54</v>
      </c>
      <c r="M905" s="50" t="str">
        <f>VLOOKUP(Table6[[#This Row],[Product]],Table3[],2)</f>
        <v>Megawidget S</v>
      </c>
      <c r="N905" s="50" t="str">
        <f t="shared" si="43"/>
        <v>Nov</v>
      </c>
      <c r="O905" s="56">
        <f t="shared" si="44"/>
        <v>2021</v>
      </c>
      <c r="P905" s="51">
        <f>VLOOKUP(Table6[[#This Row],[Product]],Table3[],3)</f>
        <v>0.69</v>
      </c>
      <c r="Q905" s="35">
        <f>VLOOKUP(Table6[[#This Row],[Product]],Table3[],4)</f>
        <v>24</v>
      </c>
      <c r="R905" s="35">
        <f>Table6[[#This Row],[Quantity]]*Table6[[#This Row],[Case]]</f>
        <v>2208</v>
      </c>
      <c r="S905" s="35">
        <f>Table6[[#This Row],[Total Sales]]*Table6[[#This Row],[Cost]]</f>
        <v>1523.52</v>
      </c>
    </row>
    <row r="906" spans="1:19" x14ac:dyDescent="0.3">
      <c r="A906" s="54">
        <v>926</v>
      </c>
      <c r="B906" s="35" t="s">
        <v>3103</v>
      </c>
      <c r="C906" s="35" t="s">
        <v>878</v>
      </c>
      <c r="D906" s="35" t="s">
        <v>15</v>
      </c>
      <c r="E906" s="35" t="str">
        <f t="shared" si="42"/>
        <v>F</v>
      </c>
      <c r="F906" s="35">
        <v>30</v>
      </c>
      <c r="G906" s="35" t="s">
        <v>3104</v>
      </c>
      <c r="H906" s="35" t="s">
        <v>191</v>
      </c>
      <c r="I906" s="35" t="s">
        <v>89</v>
      </c>
      <c r="J906" s="48" t="s">
        <v>13987</v>
      </c>
      <c r="K906" s="35">
        <v>22</v>
      </c>
      <c r="L906" s="49" t="s">
        <v>45</v>
      </c>
      <c r="M906" s="50" t="str">
        <f>VLOOKUP(Table6[[#This Row],[Product]],Table3[],2)</f>
        <v>Gigastuff</v>
      </c>
      <c r="N906" s="50" t="str">
        <f t="shared" si="43"/>
        <v>Sep</v>
      </c>
      <c r="O906" s="56">
        <f t="shared" si="44"/>
        <v>2020</v>
      </c>
      <c r="P906" s="51">
        <f>VLOOKUP(Table6[[#This Row],[Product]],Table3[],3)</f>
        <v>1.89</v>
      </c>
      <c r="Q906" s="35">
        <f>VLOOKUP(Table6[[#This Row],[Product]],Table3[],4)</f>
        <v>18</v>
      </c>
      <c r="R906" s="35">
        <f>Table6[[#This Row],[Quantity]]*Table6[[#This Row],[Case]]</f>
        <v>396</v>
      </c>
      <c r="S906" s="35">
        <f>Table6[[#This Row],[Total Sales]]*Table6[[#This Row],[Cost]]</f>
        <v>748.43999999999994</v>
      </c>
    </row>
    <row r="907" spans="1:19" x14ac:dyDescent="0.3">
      <c r="A907" s="54">
        <v>927</v>
      </c>
      <c r="B907" s="35" t="s">
        <v>3105</v>
      </c>
      <c r="C907" s="35" t="s">
        <v>3106</v>
      </c>
      <c r="D907" s="35" t="s">
        <v>15</v>
      </c>
      <c r="E907" s="35" t="str">
        <f t="shared" si="42"/>
        <v>F</v>
      </c>
      <c r="F907" s="35">
        <v>30</v>
      </c>
      <c r="G907" s="35" t="s">
        <v>3107</v>
      </c>
      <c r="H907" s="35" t="s">
        <v>1864</v>
      </c>
      <c r="I907" s="35" t="s">
        <v>294</v>
      </c>
      <c r="J907" s="48">
        <v>44078</v>
      </c>
      <c r="K907" s="35">
        <v>35</v>
      </c>
      <c r="L907" s="49" t="s">
        <v>64</v>
      </c>
      <c r="M907" s="50" t="str">
        <f>VLOOKUP(Table6[[#This Row],[Product]],Table3[],2)</f>
        <v>Ultrathing V4</v>
      </c>
      <c r="N907" s="50" t="str">
        <f t="shared" si="43"/>
        <v>Sep</v>
      </c>
      <c r="O907" s="56">
        <f t="shared" si="44"/>
        <v>2020</v>
      </c>
      <c r="P907" s="51">
        <f>VLOOKUP(Table6[[#This Row],[Product]],Table3[],3)</f>
        <v>3.99</v>
      </c>
      <c r="Q907" s="35">
        <f>VLOOKUP(Table6[[#This Row],[Product]],Table3[],4)</f>
        <v>24</v>
      </c>
      <c r="R907" s="35">
        <f>Table6[[#This Row],[Quantity]]*Table6[[#This Row],[Case]]</f>
        <v>840</v>
      </c>
      <c r="S907" s="35">
        <f>Table6[[#This Row],[Total Sales]]*Table6[[#This Row],[Cost]]</f>
        <v>3351.6000000000004</v>
      </c>
    </row>
    <row r="908" spans="1:19" x14ac:dyDescent="0.3">
      <c r="A908" s="54">
        <v>928</v>
      </c>
      <c r="B908" s="35" t="s">
        <v>3108</v>
      </c>
      <c r="C908" s="35" t="s">
        <v>3109</v>
      </c>
      <c r="D908" s="35" t="s">
        <v>15</v>
      </c>
      <c r="E908" s="35" t="str">
        <f t="shared" si="42"/>
        <v>F</v>
      </c>
      <c r="F908" s="35">
        <v>90</v>
      </c>
      <c r="G908" s="35" t="s">
        <v>3110</v>
      </c>
      <c r="H908" s="35" t="s">
        <v>2676</v>
      </c>
      <c r="I908" s="35" t="s">
        <v>32</v>
      </c>
      <c r="J908" s="48">
        <v>44170</v>
      </c>
      <c r="K908" s="35">
        <v>51</v>
      </c>
      <c r="L908" s="49" t="s">
        <v>64</v>
      </c>
      <c r="M908" s="50" t="str">
        <f>VLOOKUP(Table6[[#This Row],[Product]],Table3[],2)</f>
        <v>Ultrathing V4</v>
      </c>
      <c r="N908" s="50" t="str">
        <f t="shared" si="43"/>
        <v>Dec</v>
      </c>
      <c r="O908" s="56">
        <f t="shared" si="44"/>
        <v>2020</v>
      </c>
      <c r="P908" s="51">
        <f>VLOOKUP(Table6[[#This Row],[Product]],Table3[],3)</f>
        <v>3.99</v>
      </c>
      <c r="Q908" s="35">
        <f>VLOOKUP(Table6[[#This Row],[Product]],Table3[],4)</f>
        <v>24</v>
      </c>
      <c r="R908" s="35">
        <f>Table6[[#This Row],[Quantity]]*Table6[[#This Row],[Case]]</f>
        <v>1224</v>
      </c>
      <c r="S908" s="35">
        <f>Table6[[#This Row],[Total Sales]]*Table6[[#This Row],[Cost]]</f>
        <v>4883.76</v>
      </c>
    </row>
    <row r="909" spans="1:19" x14ac:dyDescent="0.3">
      <c r="A909" s="54">
        <v>929</v>
      </c>
      <c r="B909" s="35" t="s">
        <v>3111</v>
      </c>
      <c r="C909" s="35" t="s">
        <v>508</v>
      </c>
      <c r="D909" s="35" t="s">
        <v>28</v>
      </c>
      <c r="E909" s="35" t="str">
        <f t="shared" si="42"/>
        <v>M</v>
      </c>
      <c r="F909" s="35">
        <v>60</v>
      </c>
      <c r="G909" s="35" t="s">
        <v>3112</v>
      </c>
      <c r="H909" s="35" t="s">
        <v>1519</v>
      </c>
      <c r="I909" s="35" t="s">
        <v>32</v>
      </c>
      <c r="J909" s="48">
        <v>43931</v>
      </c>
      <c r="K909" s="35">
        <v>34</v>
      </c>
      <c r="L909" s="49" t="s">
        <v>33</v>
      </c>
      <c r="M909" s="50" t="str">
        <f>VLOOKUP(Table6[[#This Row],[Product]],Table3[],2)</f>
        <v>Megawidget L</v>
      </c>
      <c r="N909" s="50" t="str">
        <f t="shared" si="43"/>
        <v>Apr</v>
      </c>
      <c r="O909" s="56">
        <f t="shared" si="44"/>
        <v>2020</v>
      </c>
      <c r="P909" s="51">
        <f>VLOOKUP(Table6[[#This Row],[Product]],Table3[],3)</f>
        <v>1.79</v>
      </c>
      <c r="Q909" s="35">
        <f>VLOOKUP(Table6[[#This Row],[Product]],Table3[],4)</f>
        <v>24</v>
      </c>
      <c r="R909" s="35">
        <f>Table6[[#This Row],[Quantity]]*Table6[[#This Row],[Case]]</f>
        <v>816</v>
      </c>
      <c r="S909" s="35">
        <f>Table6[[#This Row],[Total Sales]]*Table6[[#This Row],[Cost]]</f>
        <v>1460.64</v>
      </c>
    </row>
    <row r="910" spans="1:19" x14ac:dyDescent="0.3">
      <c r="A910" s="54">
        <v>930</v>
      </c>
      <c r="B910" s="35" t="s">
        <v>3113</v>
      </c>
      <c r="C910" s="35" t="s">
        <v>3114</v>
      </c>
      <c r="D910" s="35" t="s">
        <v>28</v>
      </c>
      <c r="E910" s="35" t="str">
        <f t="shared" si="42"/>
        <v>M</v>
      </c>
      <c r="F910" s="35">
        <v>90</v>
      </c>
      <c r="G910" s="35" t="s">
        <v>3115</v>
      </c>
      <c r="H910" s="35" t="s">
        <v>3116</v>
      </c>
      <c r="I910" s="35" t="s">
        <v>32</v>
      </c>
      <c r="J910" s="48">
        <v>43983</v>
      </c>
      <c r="K910" s="35">
        <v>11</v>
      </c>
      <c r="L910" s="49" t="s">
        <v>159</v>
      </c>
      <c r="M910" s="50" t="str">
        <f>VLOOKUP(Table6[[#This Row],[Product]],Table3[],2)</f>
        <v>Ultrathing V3</v>
      </c>
      <c r="N910" s="50" t="str">
        <f t="shared" si="43"/>
        <v>Jun</v>
      </c>
      <c r="O910" s="56">
        <f t="shared" si="44"/>
        <v>2020</v>
      </c>
      <c r="P910" s="51">
        <f>VLOOKUP(Table6[[#This Row],[Product]],Table3[],3)</f>
        <v>3.39</v>
      </c>
      <c r="Q910" s="35">
        <f>VLOOKUP(Table6[[#This Row],[Product]],Table3[],4)</f>
        <v>24</v>
      </c>
      <c r="R910" s="35">
        <f>Table6[[#This Row],[Quantity]]*Table6[[#This Row],[Case]]</f>
        <v>264</v>
      </c>
      <c r="S910" s="35">
        <f>Table6[[#This Row],[Total Sales]]*Table6[[#This Row],[Cost]]</f>
        <v>894.96</v>
      </c>
    </row>
    <row r="911" spans="1:19" x14ac:dyDescent="0.3">
      <c r="A911" s="54">
        <v>931</v>
      </c>
      <c r="B911" s="35" t="s">
        <v>3117</v>
      </c>
      <c r="C911" s="35" t="s">
        <v>3118</v>
      </c>
      <c r="D911" s="35" t="s">
        <v>28</v>
      </c>
      <c r="E911" s="35" t="str">
        <f t="shared" si="42"/>
        <v>M</v>
      </c>
      <c r="F911" s="35">
        <v>30</v>
      </c>
      <c r="G911" s="35" t="s">
        <v>3119</v>
      </c>
      <c r="H911" s="35" t="s">
        <v>279</v>
      </c>
      <c r="I911" s="35" t="s">
        <v>213</v>
      </c>
      <c r="J911" s="48">
        <v>44751</v>
      </c>
      <c r="K911" s="35">
        <v>31</v>
      </c>
      <c r="L911" s="49" t="s">
        <v>159</v>
      </c>
      <c r="M911" s="50" t="str">
        <f>VLOOKUP(Table6[[#This Row],[Product]],Table3[],2)</f>
        <v>Ultrathing V3</v>
      </c>
      <c r="N911" s="50" t="str">
        <f t="shared" si="43"/>
        <v>Jul</v>
      </c>
      <c r="O911" s="56">
        <f t="shared" si="44"/>
        <v>2022</v>
      </c>
      <c r="P911" s="51">
        <f>VLOOKUP(Table6[[#This Row],[Product]],Table3[],3)</f>
        <v>3.39</v>
      </c>
      <c r="Q911" s="35">
        <f>VLOOKUP(Table6[[#This Row],[Product]],Table3[],4)</f>
        <v>24</v>
      </c>
      <c r="R911" s="35">
        <f>Table6[[#This Row],[Quantity]]*Table6[[#This Row],[Case]]</f>
        <v>744</v>
      </c>
      <c r="S911" s="35">
        <f>Table6[[#This Row],[Total Sales]]*Table6[[#This Row],[Cost]]</f>
        <v>2522.1600000000003</v>
      </c>
    </row>
    <row r="912" spans="1:19" x14ac:dyDescent="0.3">
      <c r="A912" s="54">
        <v>932</v>
      </c>
      <c r="B912" s="35" t="s">
        <v>596</v>
      </c>
      <c r="C912" s="35" t="s">
        <v>3120</v>
      </c>
      <c r="D912" s="35" t="s">
        <v>28</v>
      </c>
      <c r="E912" s="35" t="str">
        <f t="shared" si="42"/>
        <v>M</v>
      </c>
      <c r="F912" s="35">
        <v>60</v>
      </c>
      <c r="G912" s="35" t="s">
        <v>3121</v>
      </c>
      <c r="H912" s="35" t="s">
        <v>3122</v>
      </c>
      <c r="I912" s="35" t="s">
        <v>1035</v>
      </c>
      <c r="J912" s="48" t="s">
        <v>13988</v>
      </c>
      <c r="K912" s="35">
        <v>85</v>
      </c>
      <c r="L912" s="49" t="s">
        <v>54</v>
      </c>
      <c r="M912" s="50" t="str">
        <f>VLOOKUP(Table6[[#This Row],[Product]],Table3[],2)</f>
        <v>Megawidget S</v>
      </c>
      <c r="N912" s="50" t="str">
        <f t="shared" si="43"/>
        <v>Oct</v>
      </c>
      <c r="O912" s="56">
        <f t="shared" si="44"/>
        <v>2021</v>
      </c>
      <c r="P912" s="51">
        <f>VLOOKUP(Table6[[#This Row],[Product]],Table3[],3)</f>
        <v>0.69</v>
      </c>
      <c r="Q912" s="35">
        <f>VLOOKUP(Table6[[#This Row],[Product]],Table3[],4)</f>
        <v>24</v>
      </c>
      <c r="R912" s="35">
        <f>Table6[[#This Row],[Quantity]]*Table6[[#This Row],[Case]]</f>
        <v>2040</v>
      </c>
      <c r="S912" s="35">
        <f>Table6[[#This Row],[Total Sales]]*Table6[[#This Row],[Cost]]</f>
        <v>1407.6</v>
      </c>
    </row>
    <row r="913" spans="1:19" x14ac:dyDescent="0.3">
      <c r="A913" s="54">
        <v>933</v>
      </c>
      <c r="B913" s="35" t="s">
        <v>2399</v>
      </c>
      <c r="C913" s="35" t="s">
        <v>253</v>
      </c>
      <c r="D913" s="35" t="s">
        <v>28</v>
      </c>
      <c r="E913" s="35" t="str">
        <f t="shared" si="42"/>
        <v>M</v>
      </c>
      <c r="F913" s="35">
        <v>30</v>
      </c>
      <c r="G913" s="35" t="s">
        <v>3123</v>
      </c>
      <c r="H913" s="35" t="s">
        <v>2393</v>
      </c>
      <c r="I913" s="35" t="s">
        <v>1449</v>
      </c>
      <c r="J913" s="48" t="s">
        <v>13989</v>
      </c>
      <c r="K913" s="35">
        <v>25</v>
      </c>
      <c r="L913" s="49" t="s">
        <v>39</v>
      </c>
      <c r="M913" s="50" t="str">
        <f>VLOOKUP(Table6[[#This Row],[Product]],Table3[],2)</f>
        <v>Ultrathing V1</v>
      </c>
      <c r="N913" s="50" t="str">
        <f t="shared" si="43"/>
        <v>Feb</v>
      </c>
      <c r="O913" s="56">
        <f t="shared" si="44"/>
        <v>2022</v>
      </c>
      <c r="P913" s="51">
        <f>VLOOKUP(Table6[[#This Row],[Product]],Table3[],3)</f>
        <v>1.79</v>
      </c>
      <c r="Q913" s="35">
        <f>VLOOKUP(Table6[[#This Row],[Product]],Table3[],4)</f>
        <v>17</v>
      </c>
      <c r="R913" s="35">
        <f>Table6[[#This Row],[Quantity]]*Table6[[#This Row],[Case]]</f>
        <v>425</v>
      </c>
      <c r="S913" s="35">
        <f>Table6[[#This Row],[Total Sales]]*Table6[[#This Row],[Cost]]</f>
        <v>760.75</v>
      </c>
    </row>
    <row r="914" spans="1:19" x14ac:dyDescent="0.3">
      <c r="A914" s="54">
        <v>934</v>
      </c>
      <c r="B914" s="35" t="s">
        <v>3124</v>
      </c>
      <c r="C914" s="35" t="s">
        <v>3014</v>
      </c>
      <c r="D914" s="35" t="s">
        <v>28</v>
      </c>
      <c r="E914" s="35" t="str">
        <f t="shared" si="42"/>
        <v>M</v>
      </c>
      <c r="F914" s="35">
        <v>30</v>
      </c>
      <c r="G914" s="35" t="s">
        <v>3125</v>
      </c>
      <c r="H914" s="35" t="s">
        <v>3126</v>
      </c>
      <c r="I914" s="35" t="s">
        <v>32</v>
      </c>
      <c r="J914" s="48" t="s">
        <v>13990</v>
      </c>
      <c r="K914" s="35">
        <v>10</v>
      </c>
      <c r="L914" s="49" t="s">
        <v>39</v>
      </c>
      <c r="M914" s="50" t="str">
        <f>VLOOKUP(Table6[[#This Row],[Product]],Table3[],2)</f>
        <v>Ultrathing V1</v>
      </c>
      <c r="N914" s="50" t="str">
        <f t="shared" si="43"/>
        <v>Dec</v>
      </c>
      <c r="O914" s="56">
        <f t="shared" si="44"/>
        <v>2020</v>
      </c>
      <c r="P914" s="51">
        <f>VLOOKUP(Table6[[#This Row],[Product]],Table3[],3)</f>
        <v>1.79</v>
      </c>
      <c r="Q914" s="35">
        <f>VLOOKUP(Table6[[#This Row],[Product]],Table3[],4)</f>
        <v>17</v>
      </c>
      <c r="R914" s="35">
        <f>Table6[[#This Row],[Quantity]]*Table6[[#This Row],[Case]]</f>
        <v>170</v>
      </c>
      <c r="S914" s="35">
        <f>Table6[[#This Row],[Total Sales]]*Table6[[#This Row],[Cost]]</f>
        <v>304.3</v>
      </c>
    </row>
    <row r="915" spans="1:19" x14ac:dyDescent="0.3">
      <c r="A915" s="54">
        <v>935</v>
      </c>
      <c r="B915" s="35" t="s">
        <v>2142</v>
      </c>
      <c r="C915" s="35" t="s">
        <v>3127</v>
      </c>
      <c r="D915" s="35" t="s">
        <v>28</v>
      </c>
      <c r="E915" s="35" t="str">
        <f t="shared" si="42"/>
        <v>M</v>
      </c>
      <c r="F915" s="35">
        <v>30</v>
      </c>
      <c r="G915" s="35" t="s">
        <v>3128</v>
      </c>
      <c r="H915" s="35" t="s">
        <v>1426</v>
      </c>
      <c r="I915" s="35" t="s">
        <v>32</v>
      </c>
      <c r="J915" s="48">
        <v>44356</v>
      </c>
      <c r="K915" s="35">
        <v>17</v>
      </c>
      <c r="L915" s="49" t="s">
        <v>70</v>
      </c>
      <c r="M915" s="50" t="str">
        <f>VLOOKUP(Table6[[#This Row],[Product]],Table3[],2)</f>
        <v>Megawidget M</v>
      </c>
      <c r="N915" s="50" t="str">
        <f t="shared" si="43"/>
        <v>Jun</v>
      </c>
      <c r="O915" s="56">
        <f t="shared" si="44"/>
        <v>2021</v>
      </c>
      <c r="P915" s="51">
        <f>VLOOKUP(Table6[[#This Row],[Product]],Table3[],3)</f>
        <v>1.29</v>
      </c>
      <c r="Q915" s="35">
        <f>VLOOKUP(Table6[[#This Row],[Product]],Table3[],4)</f>
        <v>24</v>
      </c>
      <c r="R915" s="35">
        <f>Table6[[#This Row],[Quantity]]*Table6[[#This Row],[Case]]</f>
        <v>408</v>
      </c>
      <c r="S915" s="35">
        <f>Table6[[#This Row],[Total Sales]]*Table6[[#This Row],[Cost]]</f>
        <v>526.32000000000005</v>
      </c>
    </row>
    <row r="916" spans="1:19" x14ac:dyDescent="0.3">
      <c r="A916" s="54">
        <v>936</v>
      </c>
      <c r="B916" s="35" t="s">
        <v>3129</v>
      </c>
      <c r="C916" s="35" t="s">
        <v>3130</v>
      </c>
      <c r="D916" s="35" t="s">
        <v>51</v>
      </c>
      <c r="E916" s="35" t="str">
        <f t="shared" si="42"/>
        <v>F</v>
      </c>
      <c r="F916" s="35">
        <v>30</v>
      </c>
      <c r="G916" s="35" t="s">
        <v>3131</v>
      </c>
      <c r="H916" s="35" t="s">
        <v>2348</v>
      </c>
      <c r="I916" s="35" t="s">
        <v>32</v>
      </c>
      <c r="J916" s="48">
        <v>44775</v>
      </c>
      <c r="K916" s="35">
        <v>74</v>
      </c>
      <c r="L916" s="49" t="s">
        <v>101</v>
      </c>
      <c r="M916" s="50" t="str">
        <f>VLOOKUP(Table6[[#This Row],[Product]],Table3[],2)</f>
        <v>Superwossname</v>
      </c>
      <c r="N916" s="50" t="str">
        <f t="shared" si="43"/>
        <v>Aug</v>
      </c>
      <c r="O916" s="56">
        <f t="shared" si="44"/>
        <v>2022</v>
      </c>
      <c r="P916" s="51">
        <f>VLOOKUP(Table6[[#This Row],[Product]],Table3[],3)</f>
        <v>3.49</v>
      </c>
      <c r="Q916" s="35">
        <f>VLOOKUP(Table6[[#This Row],[Product]],Table3[],4)</f>
        <v>20</v>
      </c>
      <c r="R916" s="35">
        <f>Table6[[#This Row],[Quantity]]*Table6[[#This Row],[Case]]</f>
        <v>1480</v>
      </c>
      <c r="S916" s="35">
        <f>Table6[[#This Row],[Total Sales]]*Table6[[#This Row],[Cost]]</f>
        <v>5165.2000000000007</v>
      </c>
    </row>
    <row r="917" spans="1:19" x14ac:dyDescent="0.3">
      <c r="A917" s="54">
        <v>937</v>
      </c>
      <c r="B917" s="35" t="s">
        <v>3132</v>
      </c>
      <c r="C917" s="35" t="s">
        <v>1817</v>
      </c>
      <c r="D917" s="35" t="s">
        <v>51</v>
      </c>
      <c r="E917" s="35" t="str">
        <f t="shared" si="42"/>
        <v>F</v>
      </c>
      <c r="F917" s="35">
        <v>90</v>
      </c>
      <c r="G917" s="35" t="s">
        <v>13524</v>
      </c>
      <c r="H917" s="35" t="s">
        <v>3134</v>
      </c>
      <c r="I917" s="35" t="s">
        <v>294</v>
      </c>
      <c r="J917" s="48">
        <v>44199</v>
      </c>
      <c r="K917" s="35">
        <v>37</v>
      </c>
      <c r="L917" s="49" t="s">
        <v>54</v>
      </c>
      <c r="M917" s="50" t="str">
        <f>VLOOKUP(Table6[[#This Row],[Product]],Table3[],2)</f>
        <v>Megawidget S</v>
      </c>
      <c r="N917" s="50" t="str">
        <f t="shared" si="43"/>
        <v>Jan</v>
      </c>
      <c r="O917" s="56">
        <f t="shared" si="44"/>
        <v>2021</v>
      </c>
      <c r="P917" s="51">
        <f>VLOOKUP(Table6[[#This Row],[Product]],Table3[],3)</f>
        <v>0.69</v>
      </c>
      <c r="Q917" s="35">
        <f>VLOOKUP(Table6[[#This Row],[Product]],Table3[],4)</f>
        <v>24</v>
      </c>
      <c r="R917" s="35">
        <f>Table6[[#This Row],[Quantity]]*Table6[[#This Row],[Case]]</f>
        <v>888</v>
      </c>
      <c r="S917" s="35">
        <f>Table6[[#This Row],[Total Sales]]*Table6[[#This Row],[Cost]]</f>
        <v>612.71999999999991</v>
      </c>
    </row>
    <row r="918" spans="1:19" x14ac:dyDescent="0.3">
      <c r="A918" s="54">
        <v>938</v>
      </c>
      <c r="B918" s="35" t="s">
        <v>1748</v>
      </c>
      <c r="C918" s="35" t="s">
        <v>1696</v>
      </c>
      <c r="D918" s="35" t="s">
        <v>28</v>
      </c>
      <c r="E918" s="35" t="str">
        <f t="shared" si="42"/>
        <v>M</v>
      </c>
      <c r="F918" s="35">
        <v>90</v>
      </c>
      <c r="G918" s="35" t="s">
        <v>14384</v>
      </c>
      <c r="H918" s="35" t="s">
        <v>2655</v>
      </c>
      <c r="I918" s="35" t="s">
        <v>1083</v>
      </c>
      <c r="J918" s="48">
        <v>43873</v>
      </c>
      <c r="K918" s="35">
        <v>67</v>
      </c>
      <c r="L918" s="49" t="s">
        <v>70</v>
      </c>
      <c r="M918" s="50" t="str">
        <f>VLOOKUP(Table6[[#This Row],[Product]],Table3[],2)</f>
        <v>Megawidget M</v>
      </c>
      <c r="N918" s="50" t="str">
        <f t="shared" si="43"/>
        <v>Feb</v>
      </c>
      <c r="O918" s="56">
        <f t="shared" si="44"/>
        <v>2020</v>
      </c>
      <c r="P918" s="51">
        <f>VLOOKUP(Table6[[#This Row],[Product]],Table3[],3)</f>
        <v>1.29</v>
      </c>
      <c r="Q918" s="35">
        <f>VLOOKUP(Table6[[#This Row],[Product]],Table3[],4)</f>
        <v>24</v>
      </c>
      <c r="R918" s="35">
        <f>Table6[[#This Row],[Quantity]]*Table6[[#This Row],[Case]]</f>
        <v>1608</v>
      </c>
      <c r="S918" s="35">
        <f>Table6[[#This Row],[Total Sales]]*Table6[[#This Row],[Cost]]</f>
        <v>2074.3200000000002</v>
      </c>
    </row>
    <row r="919" spans="1:19" x14ac:dyDescent="0.3">
      <c r="A919" s="54">
        <v>939</v>
      </c>
      <c r="B919" s="35" t="s">
        <v>3136</v>
      </c>
      <c r="C919" s="35" t="s">
        <v>3137</v>
      </c>
      <c r="D919" s="35" t="s">
        <v>15</v>
      </c>
      <c r="E919" s="35" t="str">
        <f t="shared" si="42"/>
        <v>F</v>
      </c>
      <c r="F919" s="35">
        <v>60</v>
      </c>
      <c r="G919" s="35" t="s">
        <v>3138</v>
      </c>
      <c r="H919" s="35" t="s">
        <v>139</v>
      </c>
      <c r="I919" s="35" t="s">
        <v>2593</v>
      </c>
      <c r="J919" s="48">
        <v>44259</v>
      </c>
      <c r="K919" s="35">
        <v>9</v>
      </c>
      <c r="L919" s="49" t="s">
        <v>39</v>
      </c>
      <c r="M919" s="50" t="str">
        <f>VLOOKUP(Table6[[#This Row],[Product]],Table3[],2)</f>
        <v>Ultrathing V1</v>
      </c>
      <c r="N919" s="50" t="str">
        <f t="shared" si="43"/>
        <v>Mar</v>
      </c>
      <c r="O919" s="56">
        <f t="shared" si="44"/>
        <v>2021</v>
      </c>
      <c r="P919" s="51">
        <f>VLOOKUP(Table6[[#This Row],[Product]],Table3[],3)</f>
        <v>1.79</v>
      </c>
      <c r="Q919" s="35">
        <f>VLOOKUP(Table6[[#This Row],[Product]],Table3[],4)</f>
        <v>17</v>
      </c>
      <c r="R919" s="35">
        <f>Table6[[#This Row],[Quantity]]*Table6[[#This Row],[Case]]</f>
        <v>153</v>
      </c>
      <c r="S919" s="35">
        <f>Table6[[#This Row],[Total Sales]]*Table6[[#This Row],[Cost]]</f>
        <v>273.87</v>
      </c>
    </row>
    <row r="920" spans="1:19" x14ac:dyDescent="0.3">
      <c r="A920" s="54">
        <v>940</v>
      </c>
      <c r="B920" s="35" t="s">
        <v>1312</v>
      </c>
      <c r="C920" s="35" t="s">
        <v>1989</v>
      </c>
      <c r="D920" s="35" t="s">
        <v>28</v>
      </c>
      <c r="E920" s="35" t="str">
        <f t="shared" si="42"/>
        <v>M</v>
      </c>
      <c r="F920" s="35">
        <v>30</v>
      </c>
      <c r="G920" s="35" t="s">
        <v>3139</v>
      </c>
      <c r="H920" s="35" t="s">
        <v>2418</v>
      </c>
      <c r="I920" s="35" t="s">
        <v>32</v>
      </c>
      <c r="J920" s="48">
        <v>43984</v>
      </c>
      <c r="K920" s="35">
        <v>40</v>
      </c>
      <c r="L920" s="49" t="s">
        <v>101</v>
      </c>
      <c r="M920" s="50" t="str">
        <f>VLOOKUP(Table6[[#This Row],[Product]],Table3[],2)</f>
        <v>Superwossname</v>
      </c>
      <c r="N920" s="50" t="str">
        <f t="shared" si="43"/>
        <v>Jun</v>
      </c>
      <c r="O920" s="56">
        <f t="shared" si="44"/>
        <v>2020</v>
      </c>
      <c r="P920" s="51">
        <f>VLOOKUP(Table6[[#This Row],[Product]],Table3[],3)</f>
        <v>3.49</v>
      </c>
      <c r="Q920" s="35">
        <f>VLOOKUP(Table6[[#This Row],[Product]],Table3[],4)</f>
        <v>20</v>
      </c>
      <c r="R920" s="35">
        <f>Table6[[#This Row],[Quantity]]*Table6[[#This Row],[Case]]</f>
        <v>800</v>
      </c>
      <c r="S920" s="35">
        <f>Table6[[#This Row],[Total Sales]]*Table6[[#This Row],[Cost]]</f>
        <v>2792</v>
      </c>
    </row>
    <row r="921" spans="1:19" x14ac:dyDescent="0.3">
      <c r="A921" s="54">
        <v>941</v>
      </c>
      <c r="B921" s="35" t="s">
        <v>3140</v>
      </c>
      <c r="C921" s="35" t="s">
        <v>3141</v>
      </c>
      <c r="D921" s="35" t="s">
        <v>28</v>
      </c>
      <c r="E921" s="35" t="str">
        <f t="shared" si="42"/>
        <v>M</v>
      </c>
      <c r="F921" s="35">
        <v>30</v>
      </c>
      <c r="G921" s="35" t="s">
        <v>3142</v>
      </c>
      <c r="H921" s="35" t="s">
        <v>1848</v>
      </c>
      <c r="I921" s="35" t="s">
        <v>839</v>
      </c>
      <c r="J921" s="48" t="s">
        <v>13938</v>
      </c>
      <c r="K921" s="35">
        <v>44</v>
      </c>
      <c r="L921" s="49" t="s">
        <v>159</v>
      </c>
      <c r="M921" s="50" t="str">
        <f>VLOOKUP(Table6[[#This Row],[Product]],Table3[],2)</f>
        <v>Ultrathing V3</v>
      </c>
      <c r="N921" s="50" t="str">
        <f t="shared" si="43"/>
        <v>May</v>
      </c>
      <c r="O921" s="56">
        <f t="shared" si="44"/>
        <v>2022</v>
      </c>
      <c r="P921" s="51">
        <f>VLOOKUP(Table6[[#This Row],[Product]],Table3[],3)</f>
        <v>3.39</v>
      </c>
      <c r="Q921" s="35">
        <f>VLOOKUP(Table6[[#This Row],[Product]],Table3[],4)</f>
        <v>24</v>
      </c>
      <c r="R921" s="35">
        <f>Table6[[#This Row],[Quantity]]*Table6[[#This Row],[Case]]</f>
        <v>1056</v>
      </c>
      <c r="S921" s="35">
        <f>Table6[[#This Row],[Total Sales]]*Table6[[#This Row],[Cost]]</f>
        <v>3579.84</v>
      </c>
    </row>
    <row r="922" spans="1:19" x14ac:dyDescent="0.3">
      <c r="A922" s="54">
        <v>942</v>
      </c>
      <c r="B922" s="35" t="s">
        <v>2153</v>
      </c>
      <c r="C922" s="35" t="s">
        <v>3143</v>
      </c>
      <c r="D922" s="35" t="s">
        <v>28</v>
      </c>
      <c r="E922" s="35" t="str">
        <f t="shared" si="42"/>
        <v>M</v>
      </c>
      <c r="F922" s="35">
        <v>30</v>
      </c>
      <c r="G922" s="35" t="s">
        <v>3144</v>
      </c>
      <c r="H922" s="35" t="s">
        <v>2720</v>
      </c>
      <c r="I922" s="35" t="s">
        <v>32</v>
      </c>
      <c r="J922" s="48" t="s">
        <v>13942</v>
      </c>
      <c r="K922" s="35">
        <v>50</v>
      </c>
      <c r="L922" s="49" t="s">
        <v>159</v>
      </c>
      <c r="M922" s="50" t="str">
        <f>VLOOKUP(Table6[[#This Row],[Product]],Table3[],2)</f>
        <v>Ultrathing V3</v>
      </c>
      <c r="N922" s="50" t="str">
        <f t="shared" si="43"/>
        <v>Sep</v>
      </c>
      <c r="O922" s="56">
        <f t="shared" si="44"/>
        <v>2021</v>
      </c>
      <c r="P922" s="51">
        <f>VLOOKUP(Table6[[#This Row],[Product]],Table3[],3)</f>
        <v>3.39</v>
      </c>
      <c r="Q922" s="35">
        <f>VLOOKUP(Table6[[#This Row],[Product]],Table3[],4)</f>
        <v>24</v>
      </c>
      <c r="R922" s="35">
        <f>Table6[[#This Row],[Quantity]]*Table6[[#This Row],[Case]]</f>
        <v>1200</v>
      </c>
      <c r="S922" s="35">
        <f>Table6[[#This Row],[Total Sales]]*Table6[[#This Row],[Cost]]</f>
        <v>4068</v>
      </c>
    </row>
    <row r="923" spans="1:19" x14ac:dyDescent="0.3">
      <c r="A923" s="54">
        <v>943</v>
      </c>
      <c r="B923" s="35" t="s">
        <v>3145</v>
      </c>
      <c r="C923" s="35" t="s">
        <v>3146</v>
      </c>
      <c r="D923" s="35" t="s">
        <v>15</v>
      </c>
      <c r="E923" s="35" t="str">
        <f t="shared" si="42"/>
        <v>F</v>
      </c>
      <c r="F923" s="35">
        <v>90</v>
      </c>
      <c r="G923" s="35" t="s">
        <v>3147</v>
      </c>
      <c r="H923" s="35" t="s">
        <v>3148</v>
      </c>
      <c r="I923" s="35" t="s">
        <v>146</v>
      </c>
      <c r="J923" s="48">
        <v>43986</v>
      </c>
      <c r="K923" s="35">
        <v>19</v>
      </c>
      <c r="L923" s="49" t="s">
        <v>101</v>
      </c>
      <c r="M923" s="50" t="str">
        <f>VLOOKUP(Table6[[#This Row],[Product]],Table3[],2)</f>
        <v>Superwossname</v>
      </c>
      <c r="N923" s="50" t="str">
        <f t="shared" si="43"/>
        <v>Jun</v>
      </c>
      <c r="O923" s="56">
        <f t="shared" si="44"/>
        <v>2020</v>
      </c>
      <c r="P923" s="51">
        <f>VLOOKUP(Table6[[#This Row],[Product]],Table3[],3)</f>
        <v>3.49</v>
      </c>
      <c r="Q923" s="35">
        <f>VLOOKUP(Table6[[#This Row],[Product]],Table3[],4)</f>
        <v>20</v>
      </c>
      <c r="R923" s="35">
        <f>Table6[[#This Row],[Quantity]]*Table6[[#This Row],[Case]]</f>
        <v>380</v>
      </c>
      <c r="S923" s="35">
        <f>Table6[[#This Row],[Total Sales]]*Table6[[#This Row],[Cost]]</f>
        <v>1326.2</v>
      </c>
    </row>
    <row r="924" spans="1:19" x14ac:dyDescent="0.3">
      <c r="A924" s="54">
        <v>944</v>
      </c>
      <c r="B924" s="35" t="s">
        <v>3149</v>
      </c>
      <c r="C924" s="35" t="s">
        <v>688</v>
      </c>
      <c r="D924" s="35" t="s">
        <v>28</v>
      </c>
      <c r="E924" s="35" t="str">
        <f t="shared" si="42"/>
        <v>M</v>
      </c>
      <c r="F924" s="35">
        <v>90</v>
      </c>
      <c r="G924" s="35" t="s">
        <v>3150</v>
      </c>
      <c r="H924" s="35" t="s">
        <v>3151</v>
      </c>
      <c r="I924" s="35" t="s">
        <v>32</v>
      </c>
      <c r="J924" s="48" t="s">
        <v>13991</v>
      </c>
      <c r="K924" s="35">
        <v>26</v>
      </c>
      <c r="L924" s="49" t="s">
        <v>45</v>
      </c>
      <c r="M924" s="50" t="str">
        <f>VLOOKUP(Table6[[#This Row],[Product]],Table3[],2)</f>
        <v>Gigastuff</v>
      </c>
      <c r="N924" s="50" t="str">
        <f t="shared" si="43"/>
        <v>Dec</v>
      </c>
      <c r="O924" s="56">
        <f t="shared" si="44"/>
        <v>2020</v>
      </c>
      <c r="P924" s="51">
        <f>VLOOKUP(Table6[[#This Row],[Product]],Table3[],3)</f>
        <v>1.89</v>
      </c>
      <c r="Q924" s="35">
        <f>VLOOKUP(Table6[[#This Row],[Product]],Table3[],4)</f>
        <v>18</v>
      </c>
      <c r="R924" s="35">
        <f>Table6[[#This Row],[Quantity]]*Table6[[#This Row],[Case]]</f>
        <v>468</v>
      </c>
      <c r="S924" s="35">
        <f>Table6[[#This Row],[Total Sales]]*Table6[[#This Row],[Cost]]</f>
        <v>884.52</v>
      </c>
    </row>
    <row r="925" spans="1:19" x14ac:dyDescent="0.3">
      <c r="A925" s="54">
        <v>945</v>
      </c>
      <c r="B925" s="35" t="s">
        <v>3152</v>
      </c>
      <c r="C925" s="35" t="s">
        <v>210</v>
      </c>
      <c r="D925" s="35" t="s">
        <v>51</v>
      </c>
      <c r="E925" s="35" t="str">
        <f t="shared" si="42"/>
        <v>F</v>
      </c>
      <c r="F925" s="35">
        <v>60</v>
      </c>
      <c r="G925" s="35" t="s">
        <v>3153</v>
      </c>
      <c r="H925" s="35" t="s">
        <v>1391</v>
      </c>
      <c r="I925" s="35" t="s">
        <v>32</v>
      </c>
      <c r="J925" s="48" t="s">
        <v>13992</v>
      </c>
      <c r="K925" s="35">
        <v>13</v>
      </c>
      <c r="L925" s="49" t="s">
        <v>45</v>
      </c>
      <c r="M925" s="50" t="str">
        <f>VLOOKUP(Table6[[#This Row],[Product]],Table3[],2)</f>
        <v>Gigastuff</v>
      </c>
      <c r="N925" s="50" t="str">
        <f t="shared" si="43"/>
        <v>May</v>
      </c>
      <c r="O925" s="56">
        <f t="shared" si="44"/>
        <v>2022</v>
      </c>
      <c r="P925" s="51">
        <f>VLOOKUP(Table6[[#This Row],[Product]],Table3[],3)</f>
        <v>1.89</v>
      </c>
      <c r="Q925" s="35">
        <f>VLOOKUP(Table6[[#This Row],[Product]],Table3[],4)</f>
        <v>18</v>
      </c>
      <c r="R925" s="35">
        <f>Table6[[#This Row],[Quantity]]*Table6[[#This Row],[Case]]</f>
        <v>234</v>
      </c>
      <c r="S925" s="35">
        <f>Table6[[#This Row],[Total Sales]]*Table6[[#This Row],[Cost]]</f>
        <v>442.26</v>
      </c>
    </row>
    <row r="926" spans="1:19" x14ac:dyDescent="0.3">
      <c r="A926" s="54">
        <v>946</v>
      </c>
      <c r="B926" s="35" t="s">
        <v>3154</v>
      </c>
      <c r="C926" s="35" t="s">
        <v>3155</v>
      </c>
      <c r="D926" s="35" t="s">
        <v>15</v>
      </c>
      <c r="E926" s="35" t="str">
        <f t="shared" si="42"/>
        <v>F</v>
      </c>
      <c r="F926" s="35">
        <v>90</v>
      </c>
      <c r="G926" s="35" t="s">
        <v>3156</v>
      </c>
      <c r="H926" s="35" t="s">
        <v>3157</v>
      </c>
      <c r="I926" s="35" t="s">
        <v>32</v>
      </c>
      <c r="J926" s="48">
        <v>44174</v>
      </c>
      <c r="K926" s="35">
        <v>33</v>
      </c>
      <c r="L926" s="49" t="s">
        <v>39</v>
      </c>
      <c r="M926" s="50" t="str">
        <f>VLOOKUP(Table6[[#This Row],[Product]],Table3[],2)</f>
        <v>Ultrathing V1</v>
      </c>
      <c r="N926" s="50" t="str">
        <f t="shared" si="43"/>
        <v>Dec</v>
      </c>
      <c r="O926" s="56">
        <f t="shared" si="44"/>
        <v>2020</v>
      </c>
      <c r="P926" s="51">
        <f>VLOOKUP(Table6[[#This Row],[Product]],Table3[],3)</f>
        <v>1.79</v>
      </c>
      <c r="Q926" s="35">
        <f>VLOOKUP(Table6[[#This Row],[Product]],Table3[],4)</f>
        <v>17</v>
      </c>
      <c r="R926" s="35">
        <f>Table6[[#This Row],[Quantity]]*Table6[[#This Row],[Case]]</f>
        <v>561</v>
      </c>
      <c r="S926" s="35">
        <f>Table6[[#This Row],[Total Sales]]*Table6[[#This Row],[Cost]]</f>
        <v>1004.19</v>
      </c>
    </row>
    <row r="927" spans="1:19" x14ac:dyDescent="0.3">
      <c r="A927" s="54">
        <v>947</v>
      </c>
      <c r="B927" s="35" t="s">
        <v>3158</v>
      </c>
      <c r="C927" s="35" t="s">
        <v>3159</v>
      </c>
      <c r="D927" s="35" t="s">
        <v>28</v>
      </c>
      <c r="E927" s="35" t="str">
        <f t="shared" si="42"/>
        <v>M</v>
      </c>
      <c r="F927" s="35">
        <v>90</v>
      </c>
      <c r="G927" s="35" t="s">
        <v>3160</v>
      </c>
      <c r="H927" s="35" t="s">
        <v>3161</v>
      </c>
      <c r="I927" s="35" t="s">
        <v>32</v>
      </c>
      <c r="J927" s="48">
        <v>44412</v>
      </c>
      <c r="K927" s="35">
        <v>92</v>
      </c>
      <c r="L927" s="49" t="s">
        <v>45</v>
      </c>
      <c r="M927" s="50" t="str">
        <f>VLOOKUP(Table6[[#This Row],[Product]],Table3[],2)</f>
        <v>Gigastuff</v>
      </c>
      <c r="N927" s="50" t="str">
        <f t="shared" si="43"/>
        <v>Aug</v>
      </c>
      <c r="O927" s="56">
        <f t="shared" si="44"/>
        <v>2021</v>
      </c>
      <c r="P927" s="51">
        <f>VLOOKUP(Table6[[#This Row],[Product]],Table3[],3)</f>
        <v>1.89</v>
      </c>
      <c r="Q927" s="35">
        <f>VLOOKUP(Table6[[#This Row],[Product]],Table3[],4)</f>
        <v>18</v>
      </c>
      <c r="R927" s="35">
        <f>Table6[[#This Row],[Quantity]]*Table6[[#This Row],[Case]]</f>
        <v>1656</v>
      </c>
      <c r="S927" s="35">
        <f>Table6[[#This Row],[Total Sales]]*Table6[[#This Row],[Cost]]</f>
        <v>3129.8399999999997</v>
      </c>
    </row>
    <row r="928" spans="1:19" x14ac:dyDescent="0.3">
      <c r="A928" s="54">
        <v>948</v>
      </c>
      <c r="B928" s="35" t="s">
        <v>1897</v>
      </c>
      <c r="C928" s="35" t="s">
        <v>3162</v>
      </c>
      <c r="D928" s="35" t="s">
        <v>15</v>
      </c>
      <c r="E928" s="35" t="str">
        <f t="shared" si="42"/>
        <v>F</v>
      </c>
      <c r="F928" s="35">
        <v>90</v>
      </c>
      <c r="G928" s="35" t="s">
        <v>3163</v>
      </c>
      <c r="H928" s="35" t="s">
        <v>1001</v>
      </c>
      <c r="I928" s="35" t="s">
        <v>32</v>
      </c>
      <c r="J928" s="48">
        <v>44115</v>
      </c>
      <c r="K928" s="35">
        <v>75</v>
      </c>
      <c r="L928" s="49" t="s">
        <v>39</v>
      </c>
      <c r="M928" s="50" t="str">
        <f>VLOOKUP(Table6[[#This Row],[Product]],Table3[],2)</f>
        <v>Ultrathing V1</v>
      </c>
      <c r="N928" s="50" t="str">
        <f t="shared" si="43"/>
        <v>Oct</v>
      </c>
      <c r="O928" s="56">
        <f t="shared" si="44"/>
        <v>2020</v>
      </c>
      <c r="P928" s="51">
        <f>VLOOKUP(Table6[[#This Row],[Product]],Table3[],3)</f>
        <v>1.79</v>
      </c>
      <c r="Q928" s="35">
        <f>VLOOKUP(Table6[[#This Row],[Product]],Table3[],4)</f>
        <v>17</v>
      </c>
      <c r="R928" s="35">
        <f>Table6[[#This Row],[Quantity]]*Table6[[#This Row],[Case]]</f>
        <v>1275</v>
      </c>
      <c r="S928" s="35">
        <f>Table6[[#This Row],[Total Sales]]*Table6[[#This Row],[Cost]]</f>
        <v>2282.25</v>
      </c>
    </row>
    <row r="929" spans="1:19" x14ac:dyDescent="0.3">
      <c r="A929" s="54">
        <v>949</v>
      </c>
      <c r="B929" s="35" t="s">
        <v>1296</v>
      </c>
      <c r="C929" s="35" t="s">
        <v>3164</v>
      </c>
      <c r="D929" s="35" t="s">
        <v>15</v>
      </c>
      <c r="E929" s="35" t="str">
        <f t="shared" si="42"/>
        <v>F</v>
      </c>
      <c r="F929" s="35">
        <v>60</v>
      </c>
      <c r="G929" s="35" t="s">
        <v>3163</v>
      </c>
      <c r="H929" s="35" t="s">
        <v>3165</v>
      </c>
      <c r="I929" s="35" t="s">
        <v>32</v>
      </c>
      <c r="J929" s="48" t="s">
        <v>13740</v>
      </c>
      <c r="K929" s="35">
        <v>75</v>
      </c>
      <c r="L929" s="49" t="s">
        <v>159</v>
      </c>
      <c r="M929" s="50" t="str">
        <f>VLOOKUP(Table6[[#This Row],[Product]],Table3[],2)</f>
        <v>Ultrathing V3</v>
      </c>
      <c r="N929" s="50" t="str">
        <f t="shared" si="43"/>
        <v>Jan</v>
      </c>
      <c r="O929" s="56">
        <f t="shared" si="44"/>
        <v>2021</v>
      </c>
      <c r="P929" s="51">
        <f>VLOOKUP(Table6[[#This Row],[Product]],Table3[],3)</f>
        <v>3.39</v>
      </c>
      <c r="Q929" s="35">
        <f>VLOOKUP(Table6[[#This Row],[Product]],Table3[],4)</f>
        <v>24</v>
      </c>
      <c r="R929" s="35">
        <f>Table6[[#This Row],[Quantity]]*Table6[[#This Row],[Case]]</f>
        <v>1800</v>
      </c>
      <c r="S929" s="35">
        <f>Table6[[#This Row],[Total Sales]]*Table6[[#This Row],[Cost]]</f>
        <v>6102</v>
      </c>
    </row>
    <row r="930" spans="1:19" x14ac:dyDescent="0.3">
      <c r="A930" s="54">
        <v>950</v>
      </c>
      <c r="B930" s="35" t="s">
        <v>3166</v>
      </c>
      <c r="C930" s="35" t="s">
        <v>3167</v>
      </c>
      <c r="D930" s="35" t="s">
        <v>28</v>
      </c>
      <c r="E930" s="35" t="str">
        <f t="shared" si="42"/>
        <v>M</v>
      </c>
      <c r="F930" s="35">
        <v>90</v>
      </c>
      <c r="G930" s="35" t="s">
        <v>3168</v>
      </c>
      <c r="H930" s="35" t="s">
        <v>3169</v>
      </c>
      <c r="I930" s="35" t="s">
        <v>110</v>
      </c>
      <c r="J930" s="48" t="s">
        <v>13993</v>
      </c>
      <c r="K930" s="35">
        <v>2</v>
      </c>
      <c r="L930" s="49" t="s">
        <v>64</v>
      </c>
      <c r="M930" s="50" t="str">
        <f>VLOOKUP(Table6[[#This Row],[Product]],Table3[],2)</f>
        <v>Ultrathing V4</v>
      </c>
      <c r="N930" s="50" t="str">
        <f t="shared" si="43"/>
        <v>May</v>
      </c>
      <c r="O930" s="56">
        <f t="shared" si="44"/>
        <v>2022</v>
      </c>
      <c r="P930" s="51">
        <f>VLOOKUP(Table6[[#This Row],[Product]],Table3[],3)</f>
        <v>3.99</v>
      </c>
      <c r="Q930" s="35">
        <f>VLOOKUP(Table6[[#This Row],[Product]],Table3[],4)</f>
        <v>24</v>
      </c>
      <c r="R930" s="35">
        <f>Table6[[#This Row],[Quantity]]*Table6[[#This Row],[Case]]</f>
        <v>48</v>
      </c>
      <c r="S930" s="35">
        <f>Table6[[#This Row],[Total Sales]]*Table6[[#This Row],[Cost]]</f>
        <v>191.52</v>
      </c>
    </row>
    <row r="931" spans="1:19" x14ac:dyDescent="0.3">
      <c r="A931" s="54">
        <v>951</v>
      </c>
      <c r="B931" s="35" t="s">
        <v>3170</v>
      </c>
      <c r="C931" s="35" t="s">
        <v>3171</v>
      </c>
      <c r="D931" s="35" t="s">
        <v>28</v>
      </c>
      <c r="E931" s="35" t="str">
        <f t="shared" si="42"/>
        <v>M</v>
      </c>
      <c r="F931" s="35">
        <v>60</v>
      </c>
      <c r="G931" s="35" t="s">
        <v>3172</v>
      </c>
      <c r="H931" s="35" t="s">
        <v>860</v>
      </c>
      <c r="I931" s="35" t="s">
        <v>861</v>
      </c>
      <c r="J931" s="48" t="s">
        <v>13704</v>
      </c>
      <c r="K931" s="35">
        <v>30</v>
      </c>
      <c r="L931" s="49" t="s">
        <v>64</v>
      </c>
      <c r="M931" s="50" t="str">
        <f>VLOOKUP(Table6[[#This Row],[Product]],Table3[],2)</f>
        <v>Ultrathing V4</v>
      </c>
      <c r="N931" s="50" t="str">
        <f t="shared" si="43"/>
        <v>Oct</v>
      </c>
      <c r="O931" s="56">
        <f t="shared" si="44"/>
        <v>2021</v>
      </c>
      <c r="P931" s="51">
        <f>VLOOKUP(Table6[[#This Row],[Product]],Table3[],3)</f>
        <v>3.99</v>
      </c>
      <c r="Q931" s="35">
        <f>VLOOKUP(Table6[[#This Row],[Product]],Table3[],4)</f>
        <v>24</v>
      </c>
      <c r="R931" s="35">
        <f>Table6[[#This Row],[Quantity]]*Table6[[#This Row],[Case]]</f>
        <v>720</v>
      </c>
      <c r="S931" s="35">
        <f>Table6[[#This Row],[Total Sales]]*Table6[[#This Row],[Cost]]</f>
        <v>2872.8</v>
      </c>
    </row>
    <row r="932" spans="1:19" x14ac:dyDescent="0.3">
      <c r="A932" s="54">
        <v>952</v>
      </c>
      <c r="B932" s="35" t="s">
        <v>1671</v>
      </c>
      <c r="C932" s="35" t="s">
        <v>3173</v>
      </c>
      <c r="D932" s="35" t="s">
        <v>28</v>
      </c>
      <c r="E932" s="35" t="str">
        <f t="shared" si="42"/>
        <v>M</v>
      </c>
      <c r="F932" s="35">
        <v>90</v>
      </c>
      <c r="G932" s="35" t="s">
        <v>3172</v>
      </c>
      <c r="H932" s="35" t="s">
        <v>1632</v>
      </c>
      <c r="I932" s="35" t="s">
        <v>32</v>
      </c>
      <c r="J932" s="48" t="s">
        <v>13646</v>
      </c>
      <c r="K932" s="35">
        <v>71</v>
      </c>
      <c r="L932" s="49" t="s">
        <v>64</v>
      </c>
      <c r="M932" s="50" t="str">
        <f>VLOOKUP(Table6[[#This Row],[Product]],Table3[],2)</f>
        <v>Ultrathing V4</v>
      </c>
      <c r="N932" s="50" t="str">
        <f t="shared" si="43"/>
        <v>May</v>
      </c>
      <c r="O932" s="56">
        <f t="shared" si="44"/>
        <v>2021</v>
      </c>
      <c r="P932" s="51">
        <f>VLOOKUP(Table6[[#This Row],[Product]],Table3[],3)</f>
        <v>3.99</v>
      </c>
      <c r="Q932" s="35">
        <f>VLOOKUP(Table6[[#This Row],[Product]],Table3[],4)</f>
        <v>24</v>
      </c>
      <c r="R932" s="35">
        <f>Table6[[#This Row],[Quantity]]*Table6[[#This Row],[Case]]</f>
        <v>1704</v>
      </c>
      <c r="S932" s="35">
        <f>Table6[[#This Row],[Total Sales]]*Table6[[#This Row],[Cost]]</f>
        <v>6798.96</v>
      </c>
    </row>
    <row r="933" spans="1:19" x14ac:dyDescent="0.3">
      <c r="A933" s="54">
        <v>953</v>
      </c>
      <c r="B933" s="35" t="s">
        <v>857</v>
      </c>
      <c r="C933" s="35" t="s">
        <v>86</v>
      </c>
      <c r="D933" s="35" t="s">
        <v>15</v>
      </c>
      <c r="E933" s="35" t="str">
        <f t="shared" si="42"/>
        <v>F</v>
      </c>
      <c r="F933" s="35">
        <v>60</v>
      </c>
      <c r="G933" s="35" t="s">
        <v>3174</v>
      </c>
      <c r="H933" s="35" t="s">
        <v>3175</v>
      </c>
      <c r="I933" s="35" t="s">
        <v>1233</v>
      </c>
      <c r="J933" s="48" t="s">
        <v>13994</v>
      </c>
      <c r="K933" s="35">
        <v>94</v>
      </c>
      <c r="L933" s="49" t="s">
        <v>70</v>
      </c>
      <c r="M933" s="50" t="str">
        <f>VLOOKUP(Table6[[#This Row],[Product]],Table3[],2)</f>
        <v>Megawidget M</v>
      </c>
      <c r="N933" s="50" t="str">
        <f t="shared" si="43"/>
        <v>Jun</v>
      </c>
      <c r="O933" s="56">
        <f t="shared" si="44"/>
        <v>2022</v>
      </c>
      <c r="P933" s="51">
        <f>VLOOKUP(Table6[[#This Row],[Product]],Table3[],3)</f>
        <v>1.29</v>
      </c>
      <c r="Q933" s="35">
        <f>VLOOKUP(Table6[[#This Row],[Product]],Table3[],4)</f>
        <v>24</v>
      </c>
      <c r="R933" s="35">
        <f>Table6[[#This Row],[Quantity]]*Table6[[#This Row],[Case]]</f>
        <v>2256</v>
      </c>
      <c r="S933" s="35">
        <f>Table6[[#This Row],[Total Sales]]*Table6[[#This Row],[Cost]]</f>
        <v>2910.2400000000002</v>
      </c>
    </row>
    <row r="934" spans="1:19" x14ac:dyDescent="0.3">
      <c r="A934" s="54">
        <v>954</v>
      </c>
      <c r="B934" s="35" t="s">
        <v>3176</v>
      </c>
      <c r="C934" s="35" t="s">
        <v>3177</v>
      </c>
      <c r="D934" s="35" t="s">
        <v>28</v>
      </c>
      <c r="E934" s="35" t="str">
        <f t="shared" si="42"/>
        <v>M</v>
      </c>
      <c r="F934" s="35">
        <v>60</v>
      </c>
      <c r="G934" s="35" t="s">
        <v>3178</v>
      </c>
      <c r="H934" s="35" t="s">
        <v>3179</v>
      </c>
      <c r="I934" s="35" t="s">
        <v>187</v>
      </c>
      <c r="J934" s="48" t="s">
        <v>13812</v>
      </c>
      <c r="K934" s="35">
        <v>69</v>
      </c>
      <c r="L934" s="49" t="s">
        <v>54</v>
      </c>
      <c r="M934" s="50" t="str">
        <f>VLOOKUP(Table6[[#This Row],[Product]],Table3[],2)</f>
        <v>Megawidget S</v>
      </c>
      <c r="N934" s="50" t="str">
        <f t="shared" si="43"/>
        <v>Feb</v>
      </c>
      <c r="O934" s="56">
        <f t="shared" si="44"/>
        <v>2020</v>
      </c>
      <c r="P934" s="51">
        <f>VLOOKUP(Table6[[#This Row],[Product]],Table3[],3)</f>
        <v>0.69</v>
      </c>
      <c r="Q934" s="35">
        <f>VLOOKUP(Table6[[#This Row],[Product]],Table3[],4)</f>
        <v>24</v>
      </c>
      <c r="R934" s="35">
        <f>Table6[[#This Row],[Quantity]]*Table6[[#This Row],[Case]]</f>
        <v>1656</v>
      </c>
      <c r="S934" s="35">
        <f>Table6[[#This Row],[Total Sales]]*Table6[[#This Row],[Cost]]</f>
        <v>1142.6399999999999</v>
      </c>
    </row>
    <row r="935" spans="1:19" x14ac:dyDescent="0.3">
      <c r="A935" s="54">
        <v>955</v>
      </c>
      <c r="B935" s="35" t="s">
        <v>3180</v>
      </c>
      <c r="C935" s="35" t="s">
        <v>3181</v>
      </c>
      <c r="D935" s="35" t="s">
        <v>28</v>
      </c>
      <c r="E935" s="35" t="str">
        <f t="shared" si="42"/>
        <v>M</v>
      </c>
      <c r="F935" s="35">
        <v>90</v>
      </c>
      <c r="G935" s="35" t="s">
        <v>15124</v>
      </c>
      <c r="H935" s="35" t="s">
        <v>3183</v>
      </c>
      <c r="I935" s="35" t="s">
        <v>32</v>
      </c>
      <c r="J935" s="48">
        <v>43932</v>
      </c>
      <c r="K935" s="35">
        <v>8</v>
      </c>
      <c r="L935" s="49" t="s">
        <v>101</v>
      </c>
      <c r="M935" s="50" t="str">
        <f>VLOOKUP(Table6[[#This Row],[Product]],Table3[],2)</f>
        <v>Superwossname</v>
      </c>
      <c r="N935" s="50" t="str">
        <f t="shared" si="43"/>
        <v>Apr</v>
      </c>
      <c r="O935" s="56">
        <f t="shared" si="44"/>
        <v>2020</v>
      </c>
      <c r="P935" s="51">
        <f>VLOOKUP(Table6[[#This Row],[Product]],Table3[],3)</f>
        <v>3.49</v>
      </c>
      <c r="Q935" s="35">
        <f>VLOOKUP(Table6[[#This Row],[Product]],Table3[],4)</f>
        <v>20</v>
      </c>
      <c r="R935" s="35">
        <f>Table6[[#This Row],[Quantity]]*Table6[[#This Row],[Case]]</f>
        <v>160</v>
      </c>
      <c r="S935" s="35">
        <f>Table6[[#This Row],[Total Sales]]*Table6[[#This Row],[Cost]]</f>
        <v>558.40000000000009</v>
      </c>
    </row>
    <row r="936" spans="1:19" x14ac:dyDescent="0.3">
      <c r="A936" s="54">
        <v>956</v>
      </c>
      <c r="B936" s="35" t="s">
        <v>165</v>
      </c>
      <c r="C936" s="35" t="s">
        <v>1338</v>
      </c>
      <c r="D936" s="35" t="s">
        <v>51</v>
      </c>
      <c r="E936" s="35" t="str">
        <f t="shared" si="42"/>
        <v>F</v>
      </c>
      <c r="F936" s="35">
        <v>90</v>
      </c>
      <c r="G936" s="35" t="s">
        <v>15125</v>
      </c>
      <c r="H936" s="35" t="s">
        <v>412</v>
      </c>
      <c r="I936" s="35" t="s">
        <v>187</v>
      </c>
      <c r="J936" s="48">
        <v>44357</v>
      </c>
      <c r="K936" s="35">
        <v>33</v>
      </c>
      <c r="L936" s="49" t="s">
        <v>45</v>
      </c>
      <c r="M936" s="50" t="str">
        <f>VLOOKUP(Table6[[#This Row],[Product]],Table3[],2)</f>
        <v>Gigastuff</v>
      </c>
      <c r="N936" s="50" t="str">
        <f t="shared" si="43"/>
        <v>Jun</v>
      </c>
      <c r="O936" s="56">
        <f t="shared" si="44"/>
        <v>2021</v>
      </c>
      <c r="P936" s="51">
        <f>VLOOKUP(Table6[[#This Row],[Product]],Table3[],3)</f>
        <v>1.89</v>
      </c>
      <c r="Q936" s="35">
        <f>VLOOKUP(Table6[[#This Row],[Product]],Table3[],4)</f>
        <v>18</v>
      </c>
      <c r="R936" s="35">
        <f>Table6[[#This Row],[Quantity]]*Table6[[#This Row],[Case]]</f>
        <v>594</v>
      </c>
      <c r="S936" s="35">
        <f>Table6[[#This Row],[Total Sales]]*Table6[[#This Row],[Cost]]</f>
        <v>1122.6599999999999</v>
      </c>
    </row>
    <row r="937" spans="1:19" x14ac:dyDescent="0.3">
      <c r="A937" s="54">
        <v>957</v>
      </c>
      <c r="B937" s="35" t="s">
        <v>3185</v>
      </c>
      <c r="C937" s="35" t="s">
        <v>3186</v>
      </c>
      <c r="D937" s="35" t="s">
        <v>51</v>
      </c>
      <c r="E937" s="35" t="str">
        <f t="shared" si="42"/>
        <v>F</v>
      </c>
      <c r="F937" s="35">
        <v>90</v>
      </c>
      <c r="G937" s="35" t="s">
        <v>3187</v>
      </c>
      <c r="H937" s="35" t="s">
        <v>1632</v>
      </c>
      <c r="I937" s="35" t="s">
        <v>32</v>
      </c>
      <c r="J937" s="48">
        <v>44749</v>
      </c>
      <c r="K937" s="35">
        <v>44</v>
      </c>
      <c r="L937" s="49" t="s">
        <v>45</v>
      </c>
      <c r="M937" s="50" t="str">
        <f>VLOOKUP(Table6[[#This Row],[Product]],Table3[],2)</f>
        <v>Gigastuff</v>
      </c>
      <c r="N937" s="50" t="str">
        <f t="shared" si="43"/>
        <v>Jul</v>
      </c>
      <c r="O937" s="56">
        <f t="shared" si="44"/>
        <v>2022</v>
      </c>
      <c r="P937" s="51">
        <f>VLOOKUP(Table6[[#This Row],[Product]],Table3[],3)</f>
        <v>1.89</v>
      </c>
      <c r="Q937" s="35">
        <f>VLOOKUP(Table6[[#This Row],[Product]],Table3[],4)</f>
        <v>18</v>
      </c>
      <c r="R937" s="35">
        <f>Table6[[#This Row],[Quantity]]*Table6[[#This Row],[Case]]</f>
        <v>792</v>
      </c>
      <c r="S937" s="35">
        <f>Table6[[#This Row],[Total Sales]]*Table6[[#This Row],[Cost]]</f>
        <v>1496.8799999999999</v>
      </c>
    </row>
    <row r="938" spans="1:19" x14ac:dyDescent="0.3">
      <c r="A938" s="54">
        <v>958</v>
      </c>
      <c r="B938" s="35" t="s">
        <v>3188</v>
      </c>
      <c r="C938" s="35" t="s">
        <v>3189</v>
      </c>
      <c r="D938" s="35" t="s">
        <v>15</v>
      </c>
      <c r="E938" s="35" t="str">
        <f t="shared" si="42"/>
        <v>F</v>
      </c>
      <c r="F938" s="35">
        <v>30</v>
      </c>
      <c r="G938" s="35" t="s">
        <v>14298</v>
      </c>
      <c r="H938" s="35" t="s">
        <v>1741</v>
      </c>
      <c r="I938" s="35" t="s">
        <v>173</v>
      </c>
      <c r="J938" s="48" t="s">
        <v>13973</v>
      </c>
      <c r="K938" s="35">
        <v>2</v>
      </c>
      <c r="L938" s="49" t="s">
        <v>39</v>
      </c>
      <c r="M938" s="50" t="str">
        <f>VLOOKUP(Table6[[#This Row],[Product]],Table3[],2)</f>
        <v>Ultrathing V1</v>
      </c>
      <c r="N938" s="50" t="str">
        <f t="shared" si="43"/>
        <v>Dec</v>
      </c>
      <c r="O938" s="56">
        <f t="shared" si="44"/>
        <v>2022</v>
      </c>
      <c r="P938" s="51">
        <f>VLOOKUP(Table6[[#This Row],[Product]],Table3[],3)</f>
        <v>1.79</v>
      </c>
      <c r="Q938" s="35">
        <f>VLOOKUP(Table6[[#This Row],[Product]],Table3[],4)</f>
        <v>17</v>
      </c>
      <c r="R938" s="35">
        <f>Table6[[#This Row],[Quantity]]*Table6[[#This Row],[Case]]</f>
        <v>34</v>
      </c>
      <c r="S938" s="35">
        <f>Table6[[#This Row],[Total Sales]]*Table6[[#This Row],[Cost]]</f>
        <v>60.86</v>
      </c>
    </row>
    <row r="939" spans="1:19" x14ac:dyDescent="0.3">
      <c r="A939" s="54">
        <v>959</v>
      </c>
      <c r="B939" s="35" t="s">
        <v>3191</v>
      </c>
      <c r="C939" s="35" t="s">
        <v>3192</v>
      </c>
      <c r="D939" s="35" t="s">
        <v>41</v>
      </c>
      <c r="E939" s="35" t="str">
        <f t="shared" si="42"/>
        <v>F</v>
      </c>
      <c r="F939" s="35">
        <v>30</v>
      </c>
      <c r="G939" s="35" t="s">
        <v>3193</v>
      </c>
      <c r="H939" s="35" t="s">
        <v>3194</v>
      </c>
      <c r="I939" s="35" t="s">
        <v>819</v>
      </c>
      <c r="J939" s="48">
        <v>44417</v>
      </c>
      <c r="K939" s="35">
        <v>10</v>
      </c>
      <c r="L939" s="49" t="s">
        <v>45</v>
      </c>
      <c r="M939" s="50" t="str">
        <f>VLOOKUP(Table6[[#This Row],[Product]],Table3[],2)</f>
        <v>Gigastuff</v>
      </c>
      <c r="N939" s="50" t="str">
        <f t="shared" si="43"/>
        <v>Aug</v>
      </c>
      <c r="O939" s="56">
        <f t="shared" si="44"/>
        <v>2021</v>
      </c>
      <c r="P939" s="51">
        <f>VLOOKUP(Table6[[#This Row],[Product]],Table3[],3)</f>
        <v>1.89</v>
      </c>
      <c r="Q939" s="35">
        <f>VLOOKUP(Table6[[#This Row],[Product]],Table3[],4)</f>
        <v>18</v>
      </c>
      <c r="R939" s="35">
        <f>Table6[[#This Row],[Quantity]]*Table6[[#This Row],[Case]]</f>
        <v>180</v>
      </c>
      <c r="S939" s="35">
        <f>Table6[[#This Row],[Total Sales]]*Table6[[#This Row],[Cost]]</f>
        <v>340.2</v>
      </c>
    </row>
    <row r="940" spans="1:19" x14ac:dyDescent="0.3">
      <c r="A940" s="54">
        <v>960</v>
      </c>
      <c r="B940" s="35" t="s">
        <v>3195</v>
      </c>
      <c r="C940" s="35" t="s">
        <v>1461</v>
      </c>
      <c r="D940" s="35" t="s">
        <v>15</v>
      </c>
      <c r="E940" s="35" t="str">
        <f t="shared" si="42"/>
        <v>F</v>
      </c>
      <c r="F940" s="35">
        <v>30</v>
      </c>
      <c r="G940" s="35" t="s">
        <v>3196</v>
      </c>
      <c r="H940" s="35" t="s">
        <v>3197</v>
      </c>
      <c r="I940" s="35" t="s">
        <v>32</v>
      </c>
      <c r="J940" s="48" t="s">
        <v>13819</v>
      </c>
      <c r="K940" s="35">
        <v>34</v>
      </c>
      <c r="L940" s="49" t="s">
        <v>70</v>
      </c>
      <c r="M940" s="50" t="str">
        <f>VLOOKUP(Table6[[#This Row],[Product]],Table3[],2)</f>
        <v>Megawidget M</v>
      </c>
      <c r="N940" s="50" t="str">
        <f t="shared" si="43"/>
        <v>Apr</v>
      </c>
      <c r="O940" s="56">
        <f t="shared" si="44"/>
        <v>2020</v>
      </c>
      <c r="P940" s="51">
        <f>VLOOKUP(Table6[[#This Row],[Product]],Table3[],3)</f>
        <v>1.29</v>
      </c>
      <c r="Q940" s="35">
        <f>VLOOKUP(Table6[[#This Row],[Product]],Table3[],4)</f>
        <v>24</v>
      </c>
      <c r="R940" s="35">
        <f>Table6[[#This Row],[Quantity]]*Table6[[#This Row],[Case]]</f>
        <v>816</v>
      </c>
      <c r="S940" s="35">
        <f>Table6[[#This Row],[Total Sales]]*Table6[[#This Row],[Cost]]</f>
        <v>1052.6400000000001</v>
      </c>
    </row>
    <row r="941" spans="1:19" x14ac:dyDescent="0.3">
      <c r="A941" s="54">
        <v>961</v>
      </c>
      <c r="B941" s="35" t="s">
        <v>3198</v>
      </c>
      <c r="C941" s="35" t="s">
        <v>1923</v>
      </c>
      <c r="D941" s="35" t="s">
        <v>15</v>
      </c>
      <c r="E941" s="35" t="str">
        <f t="shared" si="42"/>
        <v>F</v>
      </c>
      <c r="F941" s="35">
        <v>60</v>
      </c>
      <c r="G941" s="35" t="s">
        <v>3199</v>
      </c>
      <c r="H941" s="35" t="s">
        <v>3200</v>
      </c>
      <c r="I941" s="35" t="s">
        <v>32</v>
      </c>
      <c r="J941" s="48">
        <v>44385</v>
      </c>
      <c r="K941" s="35">
        <v>34</v>
      </c>
      <c r="L941" s="49" t="s">
        <v>33</v>
      </c>
      <c r="M941" s="50" t="str">
        <f>VLOOKUP(Table6[[#This Row],[Product]],Table3[],2)</f>
        <v>Megawidget L</v>
      </c>
      <c r="N941" s="50" t="str">
        <f t="shared" si="43"/>
        <v>Jul</v>
      </c>
      <c r="O941" s="56">
        <f t="shared" si="44"/>
        <v>2021</v>
      </c>
      <c r="P941" s="51">
        <f>VLOOKUP(Table6[[#This Row],[Product]],Table3[],3)</f>
        <v>1.79</v>
      </c>
      <c r="Q941" s="35">
        <f>VLOOKUP(Table6[[#This Row],[Product]],Table3[],4)</f>
        <v>24</v>
      </c>
      <c r="R941" s="35">
        <f>Table6[[#This Row],[Quantity]]*Table6[[#This Row],[Case]]</f>
        <v>816</v>
      </c>
      <c r="S941" s="35">
        <f>Table6[[#This Row],[Total Sales]]*Table6[[#This Row],[Cost]]</f>
        <v>1460.64</v>
      </c>
    </row>
    <row r="942" spans="1:19" x14ac:dyDescent="0.3">
      <c r="A942" s="54">
        <v>962</v>
      </c>
      <c r="B942" s="35" t="s">
        <v>1058</v>
      </c>
      <c r="C942" s="35" t="s">
        <v>3201</v>
      </c>
      <c r="D942" s="35" t="s">
        <v>28</v>
      </c>
      <c r="E942" s="35" t="str">
        <f t="shared" si="42"/>
        <v>M</v>
      </c>
      <c r="F942" s="35">
        <v>90</v>
      </c>
      <c r="G942" s="35" t="s">
        <v>3202</v>
      </c>
      <c r="H942" s="35" t="s">
        <v>3203</v>
      </c>
      <c r="I942" s="35" t="s">
        <v>32</v>
      </c>
      <c r="J942" s="48" t="s">
        <v>13877</v>
      </c>
      <c r="K942" s="35">
        <v>75</v>
      </c>
      <c r="L942" s="49" t="s">
        <v>159</v>
      </c>
      <c r="M942" s="50" t="str">
        <f>VLOOKUP(Table6[[#This Row],[Product]],Table3[],2)</f>
        <v>Ultrathing V3</v>
      </c>
      <c r="N942" s="50" t="str">
        <f t="shared" si="43"/>
        <v>Feb</v>
      </c>
      <c r="O942" s="56">
        <f t="shared" si="44"/>
        <v>2022</v>
      </c>
      <c r="P942" s="51">
        <f>VLOOKUP(Table6[[#This Row],[Product]],Table3[],3)</f>
        <v>3.39</v>
      </c>
      <c r="Q942" s="35">
        <f>VLOOKUP(Table6[[#This Row],[Product]],Table3[],4)</f>
        <v>24</v>
      </c>
      <c r="R942" s="35">
        <f>Table6[[#This Row],[Quantity]]*Table6[[#This Row],[Case]]</f>
        <v>1800</v>
      </c>
      <c r="S942" s="35">
        <f>Table6[[#This Row],[Total Sales]]*Table6[[#This Row],[Cost]]</f>
        <v>6102</v>
      </c>
    </row>
    <row r="943" spans="1:19" x14ac:dyDescent="0.3">
      <c r="A943" s="54">
        <v>963</v>
      </c>
      <c r="B943" s="35" t="s">
        <v>3204</v>
      </c>
      <c r="C943" s="35" t="s">
        <v>2064</v>
      </c>
      <c r="D943" s="35" t="s">
        <v>28</v>
      </c>
      <c r="E943" s="35" t="str">
        <f t="shared" si="42"/>
        <v>M</v>
      </c>
      <c r="F943" s="35">
        <v>90</v>
      </c>
      <c r="G943" s="35" t="s">
        <v>3205</v>
      </c>
      <c r="H943" s="35" t="s">
        <v>3206</v>
      </c>
      <c r="I943" s="35" t="s">
        <v>1199</v>
      </c>
      <c r="J943" s="48">
        <v>44775</v>
      </c>
      <c r="K943" s="35">
        <v>73</v>
      </c>
      <c r="L943" s="49" t="s">
        <v>70</v>
      </c>
      <c r="M943" s="50" t="str">
        <f>VLOOKUP(Table6[[#This Row],[Product]],Table3[],2)</f>
        <v>Megawidget M</v>
      </c>
      <c r="N943" s="50" t="str">
        <f t="shared" si="43"/>
        <v>Aug</v>
      </c>
      <c r="O943" s="56">
        <f t="shared" si="44"/>
        <v>2022</v>
      </c>
      <c r="P943" s="51">
        <f>VLOOKUP(Table6[[#This Row],[Product]],Table3[],3)</f>
        <v>1.29</v>
      </c>
      <c r="Q943" s="35">
        <f>VLOOKUP(Table6[[#This Row],[Product]],Table3[],4)</f>
        <v>24</v>
      </c>
      <c r="R943" s="35">
        <f>Table6[[#This Row],[Quantity]]*Table6[[#This Row],[Case]]</f>
        <v>1752</v>
      </c>
      <c r="S943" s="35">
        <f>Table6[[#This Row],[Total Sales]]*Table6[[#This Row],[Cost]]</f>
        <v>2260.08</v>
      </c>
    </row>
    <row r="944" spans="1:19" x14ac:dyDescent="0.3">
      <c r="A944" s="54">
        <v>964</v>
      </c>
      <c r="B944" s="35" t="s">
        <v>1909</v>
      </c>
      <c r="C944" s="35" t="s">
        <v>2866</v>
      </c>
      <c r="D944" s="35" t="s">
        <v>28</v>
      </c>
      <c r="E944" s="35" t="str">
        <f t="shared" si="42"/>
        <v>M</v>
      </c>
      <c r="F944" s="35">
        <v>90</v>
      </c>
      <c r="G944" s="35" t="s">
        <v>3207</v>
      </c>
      <c r="H944" s="35" t="s">
        <v>3208</v>
      </c>
      <c r="I944" s="35" t="s">
        <v>32</v>
      </c>
      <c r="J944" s="48">
        <v>44907</v>
      </c>
      <c r="K944" s="35">
        <v>95</v>
      </c>
      <c r="L944" s="49" t="s">
        <v>20</v>
      </c>
      <c r="M944" s="50" t="str">
        <f>VLOOKUP(Table6[[#This Row],[Product]],Table3[],2)</f>
        <v>Hyperwotsit</v>
      </c>
      <c r="N944" s="50" t="str">
        <f t="shared" si="43"/>
        <v>Dec</v>
      </c>
      <c r="O944" s="56">
        <f t="shared" si="44"/>
        <v>2022</v>
      </c>
      <c r="P944" s="51">
        <f>VLOOKUP(Table6[[#This Row],[Product]],Table3[],3)</f>
        <v>2.0099999999999998</v>
      </c>
      <c r="Q944" s="35">
        <f>VLOOKUP(Table6[[#This Row],[Product]],Table3[],4)</f>
        <v>20</v>
      </c>
      <c r="R944" s="35">
        <f>Table6[[#This Row],[Quantity]]*Table6[[#This Row],[Case]]</f>
        <v>1900</v>
      </c>
      <c r="S944" s="35">
        <f>Table6[[#This Row],[Total Sales]]*Table6[[#This Row],[Cost]]</f>
        <v>3818.9999999999995</v>
      </c>
    </row>
    <row r="945" spans="1:19" x14ac:dyDescent="0.3">
      <c r="A945" s="54">
        <v>965</v>
      </c>
      <c r="B945" s="35" t="s">
        <v>3209</v>
      </c>
      <c r="C945" s="35" t="s">
        <v>3210</v>
      </c>
      <c r="D945" s="35" t="s">
        <v>15</v>
      </c>
      <c r="E945" s="35" t="str">
        <f t="shared" si="42"/>
        <v>F</v>
      </c>
      <c r="F945" s="35">
        <v>60</v>
      </c>
      <c r="G945" s="35" t="s">
        <v>3211</v>
      </c>
      <c r="H945" s="35" t="s">
        <v>3212</v>
      </c>
      <c r="I945" s="35" t="s">
        <v>25</v>
      </c>
      <c r="J945" s="48" t="s">
        <v>13651</v>
      </c>
      <c r="K945" s="35">
        <v>82</v>
      </c>
      <c r="L945" s="49" t="s">
        <v>80</v>
      </c>
      <c r="M945" s="50" t="str">
        <f>VLOOKUP(Table6[[#This Row],[Product]],Table3[],2)</f>
        <v>Ultrathing V2</v>
      </c>
      <c r="N945" s="50" t="str">
        <f t="shared" si="43"/>
        <v>Aug</v>
      </c>
      <c r="O945" s="56">
        <f t="shared" si="44"/>
        <v>2020</v>
      </c>
      <c r="P945" s="51">
        <f>VLOOKUP(Table6[[#This Row],[Product]],Table3[],3)</f>
        <v>2.95</v>
      </c>
      <c r="Q945" s="35">
        <f>VLOOKUP(Table6[[#This Row],[Product]],Table3[],4)</f>
        <v>20</v>
      </c>
      <c r="R945" s="35">
        <f>Table6[[#This Row],[Quantity]]*Table6[[#This Row],[Case]]</f>
        <v>1640</v>
      </c>
      <c r="S945" s="35">
        <f>Table6[[#This Row],[Total Sales]]*Table6[[#This Row],[Cost]]</f>
        <v>4838</v>
      </c>
    </row>
    <row r="946" spans="1:19" x14ac:dyDescent="0.3">
      <c r="A946" s="54">
        <v>966</v>
      </c>
      <c r="B946" s="35" t="s">
        <v>3213</v>
      </c>
      <c r="C946" s="35" t="s">
        <v>2496</v>
      </c>
      <c r="D946" s="35" t="s">
        <v>15</v>
      </c>
      <c r="E946" s="35" t="str">
        <f t="shared" si="42"/>
        <v>F</v>
      </c>
      <c r="F946" s="35">
        <v>60</v>
      </c>
      <c r="G946" s="35" t="s">
        <v>3214</v>
      </c>
      <c r="H946" s="35" t="s">
        <v>3215</v>
      </c>
      <c r="I946" s="35" t="s">
        <v>32</v>
      </c>
      <c r="J946" s="48" t="s">
        <v>13744</v>
      </c>
      <c r="K946" s="35">
        <v>73</v>
      </c>
      <c r="L946" s="49" t="s">
        <v>39</v>
      </c>
      <c r="M946" s="50" t="str">
        <f>VLOOKUP(Table6[[#This Row],[Product]],Table3[],2)</f>
        <v>Ultrathing V1</v>
      </c>
      <c r="N946" s="50" t="str">
        <f t="shared" si="43"/>
        <v>Jan</v>
      </c>
      <c r="O946" s="56">
        <f t="shared" si="44"/>
        <v>2022</v>
      </c>
      <c r="P946" s="51">
        <f>VLOOKUP(Table6[[#This Row],[Product]],Table3[],3)</f>
        <v>1.79</v>
      </c>
      <c r="Q946" s="35">
        <f>VLOOKUP(Table6[[#This Row],[Product]],Table3[],4)</f>
        <v>17</v>
      </c>
      <c r="R946" s="35">
        <f>Table6[[#This Row],[Quantity]]*Table6[[#This Row],[Case]]</f>
        <v>1241</v>
      </c>
      <c r="S946" s="35">
        <f>Table6[[#This Row],[Total Sales]]*Table6[[#This Row],[Cost]]</f>
        <v>2221.39</v>
      </c>
    </row>
    <row r="947" spans="1:19" x14ac:dyDescent="0.3">
      <c r="A947" s="54">
        <v>967</v>
      </c>
      <c r="B947" s="35" t="s">
        <v>3216</v>
      </c>
      <c r="C947" s="35" t="s">
        <v>3217</v>
      </c>
      <c r="D947" s="35" t="s">
        <v>28</v>
      </c>
      <c r="E947" s="35" t="str">
        <f t="shared" si="42"/>
        <v>M</v>
      </c>
      <c r="F947" s="35">
        <v>90</v>
      </c>
      <c r="G947" s="35" t="s">
        <v>3218</v>
      </c>
      <c r="H947" s="35" t="s">
        <v>3219</v>
      </c>
      <c r="I947" s="35" t="s">
        <v>3220</v>
      </c>
      <c r="J947" s="48" t="s">
        <v>13899</v>
      </c>
      <c r="K947" s="35">
        <v>33</v>
      </c>
      <c r="L947" s="49" t="s">
        <v>39</v>
      </c>
      <c r="M947" s="50" t="str">
        <f>VLOOKUP(Table6[[#This Row],[Product]],Table3[],2)</f>
        <v>Ultrathing V1</v>
      </c>
      <c r="N947" s="50" t="str">
        <f t="shared" si="43"/>
        <v>Jun</v>
      </c>
      <c r="O947" s="56">
        <f t="shared" si="44"/>
        <v>2020</v>
      </c>
      <c r="P947" s="51">
        <f>VLOOKUP(Table6[[#This Row],[Product]],Table3[],3)</f>
        <v>1.79</v>
      </c>
      <c r="Q947" s="35">
        <f>VLOOKUP(Table6[[#This Row],[Product]],Table3[],4)</f>
        <v>17</v>
      </c>
      <c r="R947" s="35">
        <f>Table6[[#This Row],[Quantity]]*Table6[[#This Row],[Case]]</f>
        <v>561</v>
      </c>
      <c r="S947" s="35">
        <f>Table6[[#This Row],[Total Sales]]*Table6[[#This Row],[Cost]]</f>
        <v>1004.19</v>
      </c>
    </row>
    <row r="948" spans="1:19" x14ac:dyDescent="0.3">
      <c r="A948" s="54">
        <v>968</v>
      </c>
      <c r="B948" s="35" t="s">
        <v>3221</v>
      </c>
      <c r="C948" s="35" t="s">
        <v>3222</v>
      </c>
      <c r="D948" s="35" t="s">
        <v>15</v>
      </c>
      <c r="E948" s="35" t="str">
        <f t="shared" si="42"/>
        <v>F</v>
      </c>
      <c r="F948" s="35">
        <v>90</v>
      </c>
      <c r="G948" s="35" t="s">
        <v>3223</v>
      </c>
      <c r="H948" s="35" t="s">
        <v>3224</v>
      </c>
      <c r="I948" s="35" t="s">
        <v>2022</v>
      </c>
      <c r="J948" s="48" t="s">
        <v>13995</v>
      </c>
      <c r="K948" s="35">
        <v>99</v>
      </c>
      <c r="L948" s="49" t="s">
        <v>39</v>
      </c>
      <c r="M948" s="50" t="str">
        <f>VLOOKUP(Table6[[#This Row],[Product]],Table3[],2)</f>
        <v>Ultrathing V1</v>
      </c>
      <c r="N948" s="50" t="str">
        <f t="shared" si="43"/>
        <v>Sep</v>
      </c>
      <c r="O948" s="56">
        <f t="shared" si="44"/>
        <v>2022</v>
      </c>
      <c r="P948" s="51">
        <f>VLOOKUP(Table6[[#This Row],[Product]],Table3[],3)</f>
        <v>1.79</v>
      </c>
      <c r="Q948" s="35">
        <f>VLOOKUP(Table6[[#This Row],[Product]],Table3[],4)</f>
        <v>17</v>
      </c>
      <c r="R948" s="35">
        <f>Table6[[#This Row],[Quantity]]*Table6[[#This Row],[Case]]</f>
        <v>1683</v>
      </c>
      <c r="S948" s="35">
        <f>Table6[[#This Row],[Total Sales]]*Table6[[#This Row],[Cost]]</f>
        <v>3012.57</v>
      </c>
    </row>
    <row r="949" spans="1:19" x14ac:dyDescent="0.3">
      <c r="A949" s="54">
        <v>970</v>
      </c>
      <c r="B949" s="35" t="s">
        <v>3225</v>
      </c>
      <c r="C949" s="35" t="s">
        <v>3226</v>
      </c>
      <c r="D949" s="35" t="s">
        <v>15</v>
      </c>
      <c r="E949" s="35" t="str">
        <f t="shared" si="42"/>
        <v>F</v>
      </c>
      <c r="F949" s="35">
        <v>90</v>
      </c>
      <c r="G949" s="35" t="s">
        <v>3227</v>
      </c>
      <c r="H949" s="35" t="s">
        <v>3228</v>
      </c>
      <c r="I949" s="35" t="s">
        <v>294</v>
      </c>
      <c r="J949" s="48" t="s">
        <v>13880</v>
      </c>
      <c r="K949" s="35">
        <v>94</v>
      </c>
      <c r="L949" s="49" t="s">
        <v>45</v>
      </c>
      <c r="M949" s="50" t="str">
        <f>VLOOKUP(Table6[[#This Row],[Product]],Table3[],2)</f>
        <v>Gigastuff</v>
      </c>
      <c r="N949" s="50" t="str">
        <f t="shared" si="43"/>
        <v>Sep</v>
      </c>
      <c r="O949" s="56">
        <f t="shared" si="44"/>
        <v>2022</v>
      </c>
      <c r="P949" s="51">
        <f>VLOOKUP(Table6[[#This Row],[Product]],Table3[],3)</f>
        <v>1.89</v>
      </c>
      <c r="Q949" s="35">
        <f>VLOOKUP(Table6[[#This Row],[Product]],Table3[],4)</f>
        <v>18</v>
      </c>
      <c r="R949" s="35">
        <f>Table6[[#This Row],[Quantity]]*Table6[[#This Row],[Case]]</f>
        <v>1692</v>
      </c>
      <c r="S949" s="35">
        <f>Table6[[#This Row],[Total Sales]]*Table6[[#This Row],[Cost]]</f>
        <v>3197.8799999999997</v>
      </c>
    </row>
    <row r="950" spans="1:19" x14ac:dyDescent="0.3">
      <c r="A950" s="54">
        <v>971</v>
      </c>
      <c r="B950" s="35" t="s">
        <v>1140</v>
      </c>
      <c r="C950" s="35" t="s">
        <v>1219</v>
      </c>
      <c r="D950" s="35" t="s">
        <v>28</v>
      </c>
      <c r="E950" s="35" t="str">
        <f t="shared" si="42"/>
        <v>M</v>
      </c>
      <c r="F950" s="35">
        <v>90</v>
      </c>
      <c r="G950" s="35" t="s">
        <v>3229</v>
      </c>
      <c r="H950" s="35" t="s">
        <v>510</v>
      </c>
      <c r="I950" s="35" t="s">
        <v>32</v>
      </c>
      <c r="J950" s="48" t="s">
        <v>13996</v>
      </c>
      <c r="K950" s="35">
        <v>4</v>
      </c>
      <c r="L950" s="49" t="s">
        <v>64</v>
      </c>
      <c r="M950" s="50" t="str">
        <f>VLOOKUP(Table6[[#This Row],[Product]],Table3[],2)</f>
        <v>Ultrathing V4</v>
      </c>
      <c r="N950" s="50" t="str">
        <f t="shared" si="43"/>
        <v>Mar</v>
      </c>
      <c r="O950" s="56">
        <f t="shared" si="44"/>
        <v>2020</v>
      </c>
      <c r="P950" s="51">
        <f>VLOOKUP(Table6[[#This Row],[Product]],Table3[],3)</f>
        <v>3.99</v>
      </c>
      <c r="Q950" s="35">
        <f>VLOOKUP(Table6[[#This Row],[Product]],Table3[],4)</f>
        <v>24</v>
      </c>
      <c r="R950" s="35">
        <f>Table6[[#This Row],[Quantity]]*Table6[[#This Row],[Case]]</f>
        <v>96</v>
      </c>
      <c r="S950" s="35">
        <f>Table6[[#This Row],[Total Sales]]*Table6[[#This Row],[Cost]]</f>
        <v>383.04</v>
      </c>
    </row>
    <row r="951" spans="1:19" x14ac:dyDescent="0.3">
      <c r="A951" s="54">
        <v>972</v>
      </c>
      <c r="B951" s="35" t="s">
        <v>3230</v>
      </c>
      <c r="C951" s="35" t="s">
        <v>2355</v>
      </c>
      <c r="D951" s="35" t="s">
        <v>41</v>
      </c>
      <c r="E951" s="35" t="str">
        <f t="shared" si="42"/>
        <v>F</v>
      </c>
      <c r="F951" s="35">
        <v>90</v>
      </c>
      <c r="G951" s="35" t="s">
        <v>3231</v>
      </c>
      <c r="H951" s="35" t="s">
        <v>1430</v>
      </c>
      <c r="I951" s="35" t="s">
        <v>32</v>
      </c>
      <c r="J951" s="48" t="s">
        <v>13649</v>
      </c>
      <c r="K951" s="35">
        <v>85</v>
      </c>
      <c r="L951" s="49" t="s">
        <v>39</v>
      </c>
      <c r="M951" s="50" t="str">
        <f>VLOOKUP(Table6[[#This Row],[Product]],Table3[],2)</f>
        <v>Ultrathing V1</v>
      </c>
      <c r="N951" s="50" t="str">
        <f t="shared" si="43"/>
        <v>May</v>
      </c>
      <c r="O951" s="56">
        <f t="shared" si="44"/>
        <v>2022</v>
      </c>
      <c r="P951" s="51">
        <f>VLOOKUP(Table6[[#This Row],[Product]],Table3[],3)</f>
        <v>1.79</v>
      </c>
      <c r="Q951" s="35">
        <f>VLOOKUP(Table6[[#This Row],[Product]],Table3[],4)</f>
        <v>17</v>
      </c>
      <c r="R951" s="35">
        <f>Table6[[#This Row],[Quantity]]*Table6[[#This Row],[Case]]</f>
        <v>1445</v>
      </c>
      <c r="S951" s="35">
        <f>Table6[[#This Row],[Total Sales]]*Table6[[#This Row],[Cost]]</f>
        <v>2586.5500000000002</v>
      </c>
    </row>
    <row r="952" spans="1:19" x14ac:dyDescent="0.3">
      <c r="A952" s="54">
        <v>973</v>
      </c>
      <c r="B952" s="35" t="s">
        <v>3232</v>
      </c>
      <c r="C952" s="35" t="s">
        <v>1013</v>
      </c>
      <c r="D952" s="35" t="s">
        <v>28</v>
      </c>
      <c r="E952" s="35" t="str">
        <f t="shared" si="42"/>
        <v>M</v>
      </c>
      <c r="F952" s="35">
        <v>60</v>
      </c>
      <c r="G952" s="35" t="s">
        <v>3233</v>
      </c>
      <c r="H952" s="35" t="s">
        <v>3234</v>
      </c>
      <c r="I952" s="35" t="s">
        <v>25</v>
      </c>
      <c r="J952" s="48">
        <v>44724</v>
      </c>
      <c r="K952" s="35">
        <v>26</v>
      </c>
      <c r="L952" s="49" t="s">
        <v>64</v>
      </c>
      <c r="M952" s="50" t="str">
        <f>VLOOKUP(Table6[[#This Row],[Product]],Table3[],2)</f>
        <v>Ultrathing V4</v>
      </c>
      <c r="N952" s="50" t="str">
        <f t="shared" si="43"/>
        <v>Jun</v>
      </c>
      <c r="O952" s="56">
        <f t="shared" si="44"/>
        <v>2022</v>
      </c>
      <c r="P952" s="51">
        <f>VLOOKUP(Table6[[#This Row],[Product]],Table3[],3)</f>
        <v>3.99</v>
      </c>
      <c r="Q952" s="35">
        <f>VLOOKUP(Table6[[#This Row],[Product]],Table3[],4)</f>
        <v>24</v>
      </c>
      <c r="R952" s="35">
        <f>Table6[[#This Row],[Quantity]]*Table6[[#This Row],[Case]]</f>
        <v>624</v>
      </c>
      <c r="S952" s="35">
        <f>Table6[[#This Row],[Total Sales]]*Table6[[#This Row],[Cost]]</f>
        <v>2489.7600000000002</v>
      </c>
    </row>
    <row r="953" spans="1:19" x14ac:dyDescent="0.3">
      <c r="A953" s="54">
        <v>974</v>
      </c>
      <c r="B953" s="35" t="s">
        <v>3235</v>
      </c>
      <c r="C953" s="35" t="s">
        <v>2815</v>
      </c>
      <c r="D953" s="35" t="s">
        <v>15</v>
      </c>
      <c r="E953" s="35" t="str">
        <f t="shared" si="42"/>
        <v>F</v>
      </c>
      <c r="F953" s="35">
        <v>60</v>
      </c>
      <c r="G953" s="35" t="s">
        <v>3233</v>
      </c>
      <c r="H953" s="35" t="s">
        <v>3236</v>
      </c>
      <c r="I953" s="35" t="s">
        <v>32</v>
      </c>
      <c r="J953" s="48" t="s">
        <v>13908</v>
      </c>
      <c r="K953" s="35">
        <v>82</v>
      </c>
      <c r="L953" s="49" t="s">
        <v>80</v>
      </c>
      <c r="M953" s="50" t="str">
        <f>VLOOKUP(Table6[[#This Row],[Product]],Table3[],2)</f>
        <v>Ultrathing V2</v>
      </c>
      <c r="N953" s="50" t="str">
        <f t="shared" si="43"/>
        <v>Aug</v>
      </c>
      <c r="O953" s="56">
        <f t="shared" si="44"/>
        <v>2020</v>
      </c>
      <c r="P953" s="51">
        <f>VLOOKUP(Table6[[#This Row],[Product]],Table3[],3)</f>
        <v>2.95</v>
      </c>
      <c r="Q953" s="35">
        <f>VLOOKUP(Table6[[#This Row],[Product]],Table3[],4)</f>
        <v>20</v>
      </c>
      <c r="R953" s="35">
        <f>Table6[[#This Row],[Quantity]]*Table6[[#This Row],[Case]]</f>
        <v>1640</v>
      </c>
      <c r="S953" s="35">
        <f>Table6[[#This Row],[Total Sales]]*Table6[[#This Row],[Cost]]</f>
        <v>4838</v>
      </c>
    </row>
    <row r="954" spans="1:19" x14ac:dyDescent="0.3">
      <c r="A954" s="54">
        <v>975</v>
      </c>
      <c r="B954" s="35" t="s">
        <v>1445</v>
      </c>
      <c r="C954" s="35" t="s">
        <v>2575</v>
      </c>
      <c r="D954" s="35" t="s">
        <v>28</v>
      </c>
      <c r="E954" s="35" t="str">
        <f t="shared" si="42"/>
        <v>M</v>
      </c>
      <c r="F954" s="35">
        <v>90</v>
      </c>
      <c r="G954" s="35" t="s">
        <v>3237</v>
      </c>
      <c r="H954" s="35" t="s">
        <v>3238</v>
      </c>
      <c r="I954" s="35" t="s">
        <v>173</v>
      </c>
      <c r="J954" s="48" t="s">
        <v>13752</v>
      </c>
      <c r="K954" s="35">
        <v>95</v>
      </c>
      <c r="L954" s="49" t="s">
        <v>64</v>
      </c>
      <c r="M954" s="50" t="str">
        <f>VLOOKUP(Table6[[#This Row],[Product]],Table3[],2)</f>
        <v>Ultrathing V4</v>
      </c>
      <c r="N954" s="50" t="str">
        <f t="shared" si="43"/>
        <v>Sep</v>
      </c>
      <c r="O954" s="56">
        <f t="shared" si="44"/>
        <v>2022</v>
      </c>
      <c r="P954" s="51">
        <f>VLOOKUP(Table6[[#This Row],[Product]],Table3[],3)</f>
        <v>3.99</v>
      </c>
      <c r="Q954" s="35">
        <f>VLOOKUP(Table6[[#This Row],[Product]],Table3[],4)</f>
        <v>24</v>
      </c>
      <c r="R954" s="35">
        <f>Table6[[#This Row],[Quantity]]*Table6[[#This Row],[Case]]</f>
        <v>2280</v>
      </c>
      <c r="S954" s="35">
        <f>Table6[[#This Row],[Total Sales]]*Table6[[#This Row],[Cost]]</f>
        <v>9097.2000000000007</v>
      </c>
    </row>
    <row r="955" spans="1:19" x14ac:dyDescent="0.3">
      <c r="A955" s="54">
        <v>976</v>
      </c>
      <c r="B955" s="35" t="s">
        <v>964</v>
      </c>
      <c r="C955" s="35" t="s">
        <v>438</v>
      </c>
      <c r="D955" s="35" t="s">
        <v>28</v>
      </c>
      <c r="E955" s="35" t="str">
        <f t="shared" si="42"/>
        <v>M</v>
      </c>
      <c r="F955" s="35">
        <v>30</v>
      </c>
      <c r="G955" s="35" t="s">
        <v>3239</v>
      </c>
      <c r="H955" s="35" t="s">
        <v>3240</v>
      </c>
      <c r="I955" s="35" t="s">
        <v>187</v>
      </c>
      <c r="J955" s="48" t="s">
        <v>13997</v>
      </c>
      <c r="K955" s="35">
        <v>23</v>
      </c>
      <c r="L955" s="49" t="s">
        <v>70</v>
      </c>
      <c r="M955" s="50" t="str">
        <f>VLOOKUP(Table6[[#This Row],[Product]],Table3[],2)</f>
        <v>Megawidget M</v>
      </c>
      <c r="N955" s="50" t="str">
        <f t="shared" si="43"/>
        <v>Jan</v>
      </c>
      <c r="O955" s="56">
        <f t="shared" si="44"/>
        <v>2021</v>
      </c>
      <c r="P955" s="51">
        <f>VLOOKUP(Table6[[#This Row],[Product]],Table3[],3)</f>
        <v>1.29</v>
      </c>
      <c r="Q955" s="35">
        <f>VLOOKUP(Table6[[#This Row],[Product]],Table3[],4)</f>
        <v>24</v>
      </c>
      <c r="R955" s="35">
        <f>Table6[[#This Row],[Quantity]]*Table6[[#This Row],[Case]]</f>
        <v>552</v>
      </c>
      <c r="S955" s="35">
        <f>Table6[[#This Row],[Total Sales]]*Table6[[#This Row],[Cost]]</f>
        <v>712.08</v>
      </c>
    </row>
    <row r="956" spans="1:19" x14ac:dyDescent="0.3">
      <c r="A956" s="54">
        <v>977</v>
      </c>
      <c r="B956" s="35" t="s">
        <v>209</v>
      </c>
      <c r="C956" s="35" t="s">
        <v>605</v>
      </c>
      <c r="D956" s="35" t="s">
        <v>28</v>
      </c>
      <c r="E956" s="35" t="str">
        <f t="shared" si="42"/>
        <v>M</v>
      </c>
      <c r="F956" s="35">
        <v>60</v>
      </c>
      <c r="G956" s="35" t="s">
        <v>3241</v>
      </c>
      <c r="H956" s="35" t="s">
        <v>3242</v>
      </c>
      <c r="I956" s="35" t="s">
        <v>32</v>
      </c>
      <c r="J956" s="48" t="s">
        <v>13998</v>
      </c>
      <c r="K956" s="35">
        <v>32</v>
      </c>
      <c r="L956" s="49" t="s">
        <v>45</v>
      </c>
      <c r="M956" s="50" t="str">
        <f>VLOOKUP(Table6[[#This Row],[Product]],Table3[],2)</f>
        <v>Gigastuff</v>
      </c>
      <c r="N956" s="50" t="str">
        <f t="shared" si="43"/>
        <v>Jun</v>
      </c>
      <c r="O956" s="56">
        <f t="shared" si="44"/>
        <v>2021</v>
      </c>
      <c r="P956" s="51">
        <f>VLOOKUP(Table6[[#This Row],[Product]],Table3[],3)</f>
        <v>1.89</v>
      </c>
      <c r="Q956" s="35">
        <f>VLOOKUP(Table6[[#This Row],[Product]],Table3[],4)</f>
        <v>18</v>
      </c>
      <c r="R956" s="35">
        <f>Table6[[#This Row],[Quantity]]*Table6[[#This Row],[Case]]</f>
        <v>576</v>
      </c>
      <c r="S956" s="35">
        <f>Table6[[#This Row],[Total Sales]]*Table6[[#This Row],[Cost]]</f>
        <v>1088.6399999999999</v>
      </c>
    </row>
    <row r="957" spans="1:19" x14ac:dyDescent="0.3">
      <c r="A957" s="54">
        <v>978</v>
      </c>
      <c r="B957" s="35" t="s">
        <v>3243</v>
      </c>
      <c r="C957" s="35" t="s">
        <v>1685</v>
      </c>
      <c r="D957" s="35" t="s">
        <v>28</v>
      </c>
      <c r="E957" s="35" t="str">
        <f t="shared" si="42"/>
        <v>M</v>
      </c>
      <c r="F957" s="35">
        <v>60</v>
      </c>
      <c r="G957" s="35" t="s">
        <v>3244</v>
      </c>
      <c r="H957" s="35" t="s">
        <v>3245</v>
      </c>
      <c r="I957" s="35" t="s">
        <v>32</v>
      </c>
      <c r="J957" s="48">
        <v>44501</v>
      </c>
      <c r="K957" s="35">
        <v>82</v>
      </c>
      <c r="L957" s="49" t="s">
        <v>39</v>
      </c>
      <c r="M957" s="50" t="str">
        <f>VLOOKUP(Table6[[#This Row],[Product]],Table3[],2)</f>
        <v>Ultrathing V1</v>
      </c>
      <c r="N957" s="50" t="str">
        <f t="shared" si="43"/>
        <v>Nov</v>
      </c>
      <c r="O957" s="56">
        <f t="shared" si="44"/>
        <v>2021</v>
      </c>
      <c r="P957" s="51">
        <f>VLOOKUP(Table6[[#This Row],[Product]],Table3[],3)</f>
        <v>1.79</v>
      </c>
      <c r="Q957" s="35">
        <f>VLOOKUP(Table6[[#This Row],[Product]],Table3[],4)</f>
        <v>17</v>
      </c>
      <c r="R957" s="35">
        <f>Table6[[#This Row],[Quantity]]*Table6[[#This Row],[Case]]</f>
        <v>1394</v>
      </c>
      <c r="S957" s="35">
        <f>Table6[[#This Row],[Total Sales]]*Table6[[#This Row],[Cost]]</f>
        <v>2495.2600000000002</v>
      </c>
    </row>
    <row r="958" spans="1:19" x14ac:dyDescent="0.3">
      <c r="A958" s="54">
        <v>979</v>
      </c>
      <c r="B958" s="35" t="s">
        <v>3246</v>
      </c>
      <c r="C958" s="35" t="s">
        <v>1994</v>
      </c>
      <c r="D958" s="35" t="s">
        <v>28</v>
      </c>
      <c r="E958" s="35" t="str">
        <f t="shared" si="42"/>
        <v>M</v>
      </c>
      <c r="F958" s="35">
        <v>30</v>
      </c>
      <c r="G958" s="35" t="s">
        <v>3247</v>
      </c>
      <c r="H958" s="35" t="s">
        <v>3248</v>
      </c>
      <c r="I958" s="35" t="s">
        <v>38</v>
      </c>
      <c r="J958" s="48" t="s">
        <v>13777</v>
      </c>
      <c r="K958" s="35">
        <v>67</v>
      </c>
      <c r="L958" s="49" t="s">
        <v>64</v>
      </c>
      <c r="M958" s="50" t="str">
        <f>VLOOKUP(Table6[[#This Row],[Product]],Table3[],2)</f>
        <v>Ultrathing V4</v>
      </c>
      <c r="N958" s="50" t="str">
        <f t="shared" si="43"/>
        <v>Dec</v>
      </c>
      <c r="O958" s="56">
        <f t="shared" si="44"/>
        <v>2021</v>
      </c>
      <c r="P958" s="51">
        <f>VLOOKUP(Table6[[#This Row],[Product]],Table3[],3)</f>
        <v>3.99</v>
      </c>
      <c r="Q958" s="35">
        <f>VLOOKUP(Table6[[#This Row],[Product]],Table3[],4)</f>
        <v>24</v>
      </c>
      <c r="R958" s="35">
        <f>Table6[[#This Row],[Quantity]]*Table6[[#This Row],[Case]]</f>
        <v>1608</v>
      </c>
      <c r="S958" s="35">
        <f>Table6[[#This Row],[Total Sales]]*Table6[[#This Row],[Cost]]</f>
        <v>6415.92</v>
      </c>
    </row>
    <row r="959" spans="1:19" x14ac:dyDescent="0.3">
      <c r="A959" s="54">
        <v>980</v>
      </c>
      <c r="B959" s="35" t="s">
        <v>267</v>
      </c>
      <c r="C959" s="35" t="s">
        <v>1721</v>
      </c>
      <c r="D959" s="35" t="s">
        <v>28</v>
      </c>
      <c r="E959" s="35" t="str">
        <f t="shared" si="42"/>
        <v>M</v>
      </c>
      <c r="F959" s="35">
        <v>90</v>
      </c>
      <c r="G959" s="35" t="s">
        <v>3249</v>
      </c>
      <c r="H959" s="35" t="s">
        <v>3250</v>
      </c>
      <c r="I959" s="35" t="s">
        <v>32</v>
      </c>
      <c r="J959" s="48" t="s">
        <v>13999</v>
      </c>
      <c r="K959" s="35">
        <v>38</v>
      </c>
      <c r="L959" s="49" t="s">
        <v>54</v>
      </c>
      <c r="M959" s="50" t="str">
        <f>VLOOKUP(Table6[[#This Row],[Product]],Table3[],2)</f>
        <v>Megawidget S</v>
      </c>
      <c r="N959" s="50" t="str">
        <f t="shared" si="43"/>
        <v>Aug</v>
      </c>
      <c r="O959" s="56">
        <f t="shared" si="44"/>
        <v>2020</v>
      </c>
      <c r="P959" s="51">
        <f>VLOOKUP(Table6[[#This Row],[Product]],Table3[],3)</f>
        <v>0.69</v>
      </c>
      <c r="Q959" s="35">
        <f>VLOOKUP(Table6[[#This Row],[Product]],Table3[],4)</f>
        <v>24</v>
      </c>
      <c r="R959" s="35">
        <f>Table6[[#This Row],[Quantity]]*Table6[[#This Row],[Case]]</f>
        <v>912</v>
      </c>
      <c r="S959" s="35">
        <f>Table6[[#This Row],[Total Sales]]*Table6[[#This Row],[Cost]]</f>
        <v>629.28</v>
      </c>
    </row>
    <row r="960" spans="1:19" x14ac:dyDescent="0.3">
      <c r="A960" s="54">
        <v>981</v>
      </c>
      <c r="B960" s="35" t="s">
        <v>375</v>
      </c>
      <c r="C960" s="35" t="s">
        <v>3251</v>
      </c>
      <c r="D960" s="35" t="s">
        <v>28</v>
      </c>
      <c r="E960" s="35" t="str">
        <f t="shared" si="42"/>
        <v>M</v>
      </c>
      <c r="F960" s="35">
        <v>90</v>
      </c>
      <c r="G960" s="35" t="s">
        <v>3252</v>
      </c>
      <c r="H960" s="35" t="s">
        <v>1751</v>
      </c>
      <c r="I960" s="35" t="s">
        <v>32</v>
      </c>
      <c r="J960" s="48">
        <v>44502</v>
      </c>
      <c r="K960" s="35">
        <v>77</v>
      </c>
      <c r="L960" s="49" t="s">
        <v>45</v>
      </c>
      <c r="M960" s="50" t="str">
        <f>VLOOKUP(Table6[[#This Row],[Product]],Table3[],2)</f>
        <v>Gigastuff</v>
      </c>
      <c r="N960" s="50" t="str">
        <f t="shared" si="43"/>
        <v>Nov</v>
      </c>
      <c r="O960" s="56">
        <f t="shared" si="44"/>
        <v>2021</v>
      </c>
      <c r="P960" s="51">
        <f>VLOOKUP(Table6[[#This Row],[Product]],Table3[],3)</f>
        <v>1.89</v>
      </c>
      <c r="Q960" s="35">
        <f>VLOOKUP(Table6[[#This Row],[Product]],Table3[],4)</f>
        <v>18</v>
      </c>
      <c r="R960" s="35">
        <f>Table6[[#This Row],[Quantity]]*Table6[[#This Row],[Case]]</f>
        <v>1386</v>
      </c>
      <c r="S960" s="35">
        <f>Table6[[#This Row],[Total Sales]]*Table6[[#This Row],[Cost]]</f>
        <v>2619.54</v>
      </c>
    </row>
    <row r="961" spans="1:19" x14ac:dyDescent="0.3">
      <c r="A961" s="54">
        <v>982</v>
      </c>
      <c r="B961" s="35" t="s">
        <v>2984</v>
      </c>
      <c r="C961" s="35" t="s">
        <v>3253</v>
      </c>
      <c r="D961" s="35" t="s">
        <v>28</v>
      </c>
      <c r="E961" s="35" t="str">
        <f t="shared" si="42"/>
        <v>M</v>
      </c>
      <c r="F961" s="35">
        <v>60</v>
      </c>
      <c r="G961" s="35" t="s">
        <v>3254</v>
      </c>
      <c r="H961" s="35" t="s">
        <v>2230</v>
      </c>
      <c r="I961" s="35" t="s">
        <v>32</v>
      </c>
      <c r="J961" s="48" t="s">
        <v>13863</v>
      </c>
      <c r="K961" s="35">
        <v>11</v>
      </c>
      <c r="L961" s="49" t="s">
        <v>70</v>
      </c>
      <c r="M961" s="50" t="str">
        <f>VLOOKUP(Table6[[#This Row],[Product]],Table3[],2)</f>
        <v>Megawidget M</v>
      </c>
      <c r="N961" s="50" t="str">
        <f t="shared" si="43"/>
        <v>Jul</v>
      </c>
      <c r="O961" s="56">
        <f t="shared" si="44"/>
        <v>2022</v>
      </c>
      <c r="P961" s="51">
        <f>VLOOKUP(Table6[[#This Row],[Product]],Table3[],3)</f>
        <v>1.29</v>
      </c>
      <c r="Q961" s="35">
        <f>VLOOKUP(Table6[[#This Row],[Product]],Table3[],4)</f>
        <v>24</v>
      </c>
      <c r="R961" s="35">
        <f>Table6[[#This Row],[Quantity]]*Table6[[#This Row],[Case]]</f>
        <v>264</v>
      </c>
      <c r="S961" s="35">
        <f>Table6[[#This Row],[Total Sales]]*Table6[[#This Row],[Cost]]</f>
        <v>340.56</v>
      </c>
    </row>
    <row r="962" spans="1:19" x14ac:dyDescent="0.3">
      <c r="A962" s="54">
        <v>983</v>
      </c>
      <c r="B962" s="35" t="s">
        <v>507</v>
      </c>
      <c r="C962" s="35" t="s">
        <v>229</v>
      </c>
      <c r="D962" s="35" t="s">
        <v>28</v>
      </c>
      <c r="E962" s="35" t="str">
        <f t="shared" si="42"/>
        <v>M</v>
      </c>
      <c r="F962" s="35">
        <v>60</v>
      </c>
      <c r="G962" s="35" t="s">
        <v>3255</v>
      </c>
      <c r="H962" s="35" t="s">
        <v>2804</v>
      </c>
      <c r="I962" s="35" t="s">
        <v>124</v>
      </c>
      <c r="J962" s="48" t="s">
        <v>13993</v>
      </c>
      <c r="K962" s="35">
        <v>101</v>
      </c>
      <c r="L962" s="49" t="s">
        <v>33</v>
      </c>
      <c r="M962" s="50" t="str">
        <f>VLOOKUP(Table6[[#This Row],[Product]],Table3[],2)</f>
        <v>Megawidget L</v>
      </c>
      <c r="N962" s="50" t="str">
        <f t="shared" si="43"/>
        <v>May</v>
      </c>
      <c r="O962" s="56">
        <f t="shared" si="44"/>
        <v>2022</v>
      </c>
      <c r="P962" s="51">
        <f>VLOOKUP(Table6[[#This Row],[Product]],Table3[],3)</f>
        <v>1.79</v>
      </c>
      <c r="Q962" s="35">
        <f>VLOOKUP(Table6[[#This Row],[Product]],Table3[],4)</f>
        <v>24</v>
      </c>
      <c r="R962" s="35">
        <f>Table6[[#This Row],[Quantity]]*Table6[[#This Row],[Case]]</f>
        <v>2424</v>
      </c>
      <c r="S962" s="35">
        <f>Table6[[#This Row],[Total Sales]]*Table6[[#This Row],[Cost]]</f>
        <v>4338.96</v>
      </c>
    </row>
    <row r="963" spans="1:19" x14ac:dyDescent="0.3">
      <c r="A963" s="54">
        <v>984</v>
      </c>
      <c r="B963" s="35" t="s">
        <v>3256</v>
      </c>
      <c r="C963" s="35" t="s">
        <v>138</v>
      </c>
      <c r="D963" s="35" t="s">
        <v>28</v>
      </c>
      <c r="E963" s="35" t="str">
        <f t="shared" ref="E963:E1026" si="45">IF(OR(D963="Mrs", D963="Miss", D963="Ms"), "F", IF(OR(D963="Mr"), "M", IF(OR(D963="Dr", D963="Prof", D963="Rev"), "M/F", "")))</f>
        <v>M</v>
      </c>
      <c r="F963" s="35">
        <v>30</v>
      </c>
      <c r="G963" s="35" t="s">
        <v>3257</v>
      </c>
      <c r="H963" s="35" t="s">
        <v>3197</v>
      </c>
      <c r="I963" s="35" t="s">
        <v>32</v>
      </c>
      <c r="J963" s="48" t="s">
        <v>14000</v>
      </c>
      <c r="K963" s="35">
        <v>26</v>
      </c>
      <c r="L963" s="49" t="s">
        <v>33</v>
      </c>
      <c r="M963" s="50" t="str">
        <f>VLOOKUP(Table6[[#This Row],[Product]],Table3[],2)</f>
        <v>Megawidget L</v>
      </c>
      <c r="N963" s="50" t="str">
        <f t="shared" ref="N963:N1026" si="46">TEXT(J963,"mmm")</f>
        <v>Apr</v>
      </c>
      <c r="O963" s="56">
        <f t="shared" ref="O963:O1026" si="47">YEAR(J963)</f>
        <v>2021</v>
      </c>
      <c r="P963" s="51">
        <f>VLOOKUP(Table6[[#This Row],[Product]],Table3[],3)</f>
        <v>1.79</v>
      </c>
      <c r="Q963" s="35">
        <f>VLOOKUP(Table6[[#This Row],[Product]],Table3[],4)</f>
        <v>24</v>
      </c>
      <c r="R963" s="35">
        <f>Table6[[#This Row],[Quantity]]*Table6[[#This Row],[Case]]</f>
        <v>624</v>
      </c>
      <c r="S963" s="35">
        <f>Table6[[#This Row],[Total Sales]]*Table6[[#This Row],[Cost]]</f>
        <v>1116.96</v>
      </c>
    </row>
    <row r="964" spans="1:19" x14ac:dyDescent="0.3">
      <c r="A964" s="54">
        <v>985</v>
      </c>
      <c r="B964" s="35" t="s">
        <v>1200</v>
      </c>
      <c r="C964" s="35" t="s">
        <v>3258</v>
      </c>
      <c r="D964" s="35" t="s">
        <v>92</v>
      </c>
      <c r="E964" s="35" t="str">
        <f t="shared" si="45"/>
        <v>M/F</v>
      </c>
      <c r="F964" s="35">
        <v>90</v>
      </c>
      <c r="G964" s="35" t="s">
        <v>3259</v>
      </c>
      <c r="H964" s="35" t="s">
        <v>137</v>
      </c>
      <c r="I964" s="35" t="s">
        <v>32</v>
      </c>
      <c r="J964" s="48" t="s">
        <v>13663</v>
      </c>
      <c r="K964" s="35">
        <v>70</v>
      </c>
      <c r="L964" s="49" t="s">
        <v>159</v>
      </c>
      <c r="M964" s="50" t="str">
        <f>VLOOKUP(Table6[[#This Row],[Product]],Table3[],2)</f>
        <v>Ultrathing V3</v>
      </c>
      <c r="N964" s="50" t="str">
        <f t="shared" si="46"/>
        <v>Sep</v>
      </c>
      <c r="O964" s="56">
        <f t="shared" si="47"/>
        <v>2022</v>
      </c>
      <c r="P964" s="51">
        <f>VLOOKUP(Table6[[#This Row],[Product]],Table3[],3)</f>
        <v>3.39</v>
      </c>
      <c r="Q964" s="35">
        <f>VLOOKUP(Table6[[#This Row],[Product]],Table3[],4)</f>
        <v>24</v>
      </c>
      <c r="R964" s="35">
        <f>Table6[[#This Row],[Quantity]]*Table6[[#This Row],[Case]]</f>
        <v>1680</v>
      </c>
      <c r="S964" s="35">
        <f>Table6[[#This Row],[Total Sales]]*Table6[[#This Row],[Cost]]</f>
        <v>5695.2</v>
      </c>
    </row>
    <row r="965" spans="1:19" x14ac:dyDescent="0.3">
      <c r="A965" s="54">
        <v>986</v>
      </c>
      <c r="B965" s="35" t="s">
        <v>1776</v>
      </c>
      <c r="C965" s="35" t="s">
        <v>2091</v>
      </c>
      <c r="D965" s="35" t="s">
        <v>28</v>
      </c>
      <c r="E965" s="35" t="str">
        <f t="shared" si="45"/>
        <v>M</v>
      </c>
      <c r="F965" s="35">
        <v>90</v>
      </c>
      <c r="G965" s="35" t="s">
        <v>3260</v>
      </c>
      <c r="H965" s="35" t="s">
        <v>3261</v>
      </c>
      <c r="I965" s="35" t="s">
        <v>124</v>
      </c>
      <c r="J965" s="48" t="s">
        <v>13620</v>
      </c>
      <c r="K965" s="35">
        <v>72</v>
      </c>
      <c r="L965" s="49" t="s">
        <v>54</v>
      </c>
      <c r="M965" s="50" t="str">
        <f>VLOOKUP(Table6[[#This Row],[Product]],Table3[],2)</f>
        <v>Megawidget S</v>
      </c>
      <c r="N965" s="50" t="str">
        <f t="shared" si="46"/>
        <v>Aug</v>
      </c>
      <c r="O965" s="56">
        <f t="shared" si="47"/>
        <v>2022</v>
      </c>
      <c r="P965" s="51">
        <f>VLOOKUP(Table6[[#This Row],[Product]],Table3[],3)</f>
        <v>0.69</v>
      </c>
      <c r="Q965" s="35">
        <f>VLOOKUP(Table6[[#This Row],[Product]],Table3[],4)</f>
        <v>24</v>
      </c>
      <c r="R965" s="35">
        <f>Table6[[#This Row],[Quantity]]*Table6[[#This Row],[Case]]</f>
        <v>1728</v>
      </c>
      <c r="S965" s="35">
        <f>Table6[[#This Row],[Total Sales]]*Table6[[#This Row],[Cost]]</f>
        <v>1192.32</v>
      </c>
    </row>
    <row r="966" spans="1:19" x14ac:dyDescent="0.3">
      <c r="A966" s="54">
        <v>987</v>
      </c>
      <c r="B966" s="35" t="s">
        <v>3262</v>
      </c>
      <c r="C966" s="35" t="s">
        <v>858</v>
      </c>
      <c r="D966" s="35" t="s">
        <v>28</v>
      </c>
      <c r="E966" s="35" t="str">
        <f t="shared" si="45"/>
        <v>M</v>
      </c>
      <c r="F966" s="35">
        <v>90</v>
      </c>
      <c r="G966" s="35" t="s">
        <v>3260</v>
      </c>
      <c r="H966" s="35" t="s">
        <v>3263</v>
      </c>
      <c r="I966" s="35" t="s">
        <v>32</v>
      </c>
      <c r="J966" s="48" t="s">
        <v>13707</v>
      </c>
      <c r="K966" s="35">
        <v>7</v>
      </c>
      <c r="L966" s="49" t="s">
        <v>54</v>
      </c>
      <c r="M966" s="50" t="str">
        <f>VLOOKUP(Table6[[#This Row],[Product]],Table3[],2)</f>
        <v>Megawidget S</v>
      </c>
      <c r="N966" s="50" t="str">
        <f t="shared" si="46"/>
        <v>Feb</v>
      </c>
      <c r="O966" s="56">
        <f t="shared" si="47"/>
        <v>2022</v>
      </c>
      <c r="P966" s="51">
        <f>VLOOKUP(Table6[[#This Row],[Product]],Table3[],3)</f>
        <v>0.69</v>
      </c>
      <c r="Q966" s="35">
        <f>VLOOKUP(Table6[[#This Row],[Product]],Table3[],4)</f>
        <v>24</v>
      </c>
      <c r="R966" s="35">
        <f>Table6[[#This Row],[Quantity]]*Table6[[#This Row],[Case]]</f>
        <v>168</v>
      </c>
      <c r="S966" s="35">
        <f>Table6[[#This Row],[Total Sales]]*Table6[[#This Row],[Cost]]</f>
        <v>115.91999999999999</v>
      </c>
    </row>
    <row r="967" spans="1:19" x14ac:dyDescent="0.3">
      <c r="A967" s="54">
        <v>988</v>
      </c>
      <c r="B967" s="35" t="s">
        <v>3264</v>
      </c>
      <c r="C967" s="35" t="s">
        <v>3265</v>
      </c>
      <c r="D967" s="35" t="s">
        <v>15</v>
      </c>
      <c r="E967" s="35" t="str">
        <f t="shared" si="45"/>
        <v>F</v>
      </c>
      <c r="F967" s="35">
        <v>90</v>
      </c>
      <c r="G967" s="35" t="s">
        <v>3266</v>
      </c>
      <c r="H967" s="35" t="s">
        <v>3267</v>
      </c>
      <c r="I967" s="35" t="s">
        <v>124</v>
      </c>
      <c r="J967" s="48" t="s">
        <v>14001</v>
      </c>
      <c r="K967" s="35">
        <v>50</v>
      </c>
      <c r="L967" s="49" t="s">
        <v>39</v>
      </c>
      <c r="M967" s="50" t="str">
        <f>VLOOKUP(Table6[[#This Row],[Product]],Table3[],2)</f>
        <v>Ultrathing V1</v>
      </c>
      <c r="N967" s="50" t="str">
        <f t="shared" si="46"/>
        <v>Jul</v>
      </c>
      <c r="O967" s="56">
        <f t="shared" si="47"/>
        <v>2020</v>
      </c>
      <c r="P967" s="51">
        <f>VLOOKUP(Table6[[#This Row],[Product]],Table3[],3)</f>
        <v>1.79</v>
      </c>
      <c r="Q967" s="35">
        <f>VLOOKUP(Table6[[#This Row],[Product]],Table3[],4)</f>
        <v>17</v>
      </c>
      <c r="R967" s="35">
        <f>Table6[[#This Row],[Quantity]]*Table6[[#This Row],[Case]]</f>
        <v>850</v>
      </c>
      <c r="S967" s="35">
        <f>Table6[[#This Row],[Total Sales]]*Table6[[#This Row],[Cost]]</f>
        <v>1521.5</v>
      </c>
    </row>
    <row r="968" spans="1:19" x14ac:dyDescent="0.3">
      <c r="A968" s="54">
        <v>989</v>
      </c>
      <c r="B968" s="35" t="s">
        <v>3268</v>
      </c>
      <c r="C968" s="35" t="s">
        <v>3269</v>
      </c>
      <c r="D968" s="35" t="s">
        <v>51</v>
      </c>
      <c r="E968" s="35" t="str">
        <f t="shared" si="45"/>
        <v>F</v>
      </c>
      <c r="F968" s="35">
        <v>90</v>
      </c>
      <c r="G968" s="35" t="s">
        <v>3270</v>
      </c>
      <c r="H968" s="35" t="s">
        <v>3271</v>
      </c>
      <c r="I968" s="35" t="s">
        <v>173</v>
      </c>
      <c r="J968" s="48" t="s">
        <v>13899</v>
      </c>
      <c r="K968" s="35">
        <v>65</v>
      </c>
      <c r="L968" s="49" t="s">
        <v>80</v>
      </c>
      <c r="M968" s="50" t="str">
        <f>VLOOKUP(Table6[[#This Row],[Product]],Table3[],2)</f>
        <v>Ultrathing V2</v>
      </c>
      <c r="N968" s="50" t="str">
        <f t="shared" si="46"/>
        <v>Jun</v>
      </c>
      <c r="O968" s="56">
        <f t="shared" si="47"/>
        <v>2020</v>
      </c>
      <c r="P968" s="51">
        <f>VLOOKUP(Table6[[#This Row],[Product]],Table3[],3)</f>
        <v>2.95</v>
      </c>
      <c r="Q968" s="35">
        <f>VLOOKUP(Table6[[#This Row],[Product]],Table3[],4)</f>
        <v>20</v>
      </c>
      <c r="R968" s="35">
        <f>Table6[[#This Row],[Quantity]]*Table6[[#This Row],[Case]]</f>
        <v>1300</v>
      </c>
      <c r="S968" s="35">
        <f>Table6[[#This Row],[Total Sales]]*Table6[[#This Row],[Cost]]</f>
        <v>3835.0000000000005</v>
      </c>
    </row>
    <row r="969" spans="1:19" x14ac:dyDescent="0.3">
      <c r="A969" s="54">
        <v>990</v>
      </c>
      <c r="B969" s="35" t="s">
        <v>3272</v>
      </c>
      <c r="C969" s="35" t="s">
        <v>3273</v>
      </c>
      <c r="D969" s="35" t="s">
        <v>51</v>
      </c>
      <c r="E969" s="35" t="str">
        <f t="shared" si="45"/>
        <v>F</v>
      </c>
      <c r="F969" s="35">
        <v>90</v>
      </c>
      <c r="G969" s="35" t="s">
        <v>3270</v>
      </c>
      <c r="H969" s="35" t="s">
        <v>3274</v>
      </c>
      <c r="I969" s="35" t="s">
        <v>32</v>
      </c>
      <c r="J969" s="48" t="s">
        <v>13935</v>
      </c>
      <c r="K969" s="35">
        <v>10</v>
      </c>
      <c r="L969" s="49" t="s">
        <v>70</v>
      </c>
      <c r="M969" s="50" t="str">
        <f>VLOOKUP(Table6[[#This Row],[Product]],Table3[],2)</f>
        <v>Megawidget M</v>
      </c>
      <c r="N969" s="50" t="str">
        <f t="shared" si="46"/>
        <v>Sep</v>
      </c>
      <c r="O969" s="56">
        <f t="shared" si="47"/>
        <v>2020</v>
      </c>
      <c r="P969" s="51">
        <f>VLOOKUP(Table6[[#This Row],[Product]],Table3[],3)</f>
        <v>1.29</v>
      </c>
      <c r="Q969" s="35">
        <f>VLOOKUP(Table6[[#This Row],[Product]],Table3[],4)</f>
        <v>24</v>
      </c>
      <c r="R969" s="35">
        <f>Table6[[#This Row],[Quantity]]*Table6[[#This Row],[Case]]</f>
        <v>240</v>
      </c>
      <c r="S969" s="35">
        <f>Table6[[#This Row],[Total Sales]]*Table6[[#This Row],[Cost]]</f>
        <v>309.60000000000002</v>
      </c>
    </row>
    <row r="970" spans="1:19" x14ac:dyDescent="0.3">
      <c r="A970" s="54">
        <v>991</v>
      </c>
      <c r="B970" s="35" t="s">
        <v>375</v>
      </c>
      <c r="C970" s="35" t="s">
        <v>3275</v>
      </c>
      <c r="D970" s="35" t="s">
        <v>28</v>
      </c>
      <c r="E970" s="35" t="str">
        <f t="shared" si="45"/>
        <v>M</v>
      </c>
      <c r="F970" s="35">
        <v>90</v>
      </c>
      <c r="G970" s="35" t="s">
        <v>3277</v>
      </c>
      <c r="H970" s="35" t="s">
        <v>2267</v>
      </c>
      <c r="I970" s="35" t="s">
        <v>124</v>
      </c>
      <c r="J970" s="48" t="s">
        <v>13992</v>
      </c>
      <c r="K970" s="35">
        <v>75</v>
      </c>
      <c r="L970" s="49" t="s">
        <v>70</v>
      </c>
      <c r="M970" s="50" t="str">
        <f>VLOOKUP(Table6[[#This Row],[Product]],Table3[],2)</f>
        <v>Megawidget M</v>
      </c>
      <c r="N970" s="50" t="str">
        <f t="shared" si="46"/>
        <v>May</v>
      </c>
      <c r="O970" s="56">
        <f t="shared" si="47"/>
        <v>2022</v>
      </c>
      <c r="P970" s="51">
        <f>VLOOKUP(Table6[[#This Row],[Product]],Table3[],3)</f>
        <v>1.29</v>
      </c>
      <c r="Q970" s="35">
        <f>VLOOKUP(Table6[[#This Row],[Product]],Table3[],4)</f>
        <v>24</v>
      </c>
      <c r="R970" s="35">
        <f>Table6[[#This Row],[Quantity]]*Table6[[#This Row],[Case]]</f>
        <v>1800</v>
      </c>
      <c r="S970" s="35">
        <f>Table6[[#This Row],[Total Sales]]*Table6[[#This Row],[Cost]]</f>
        <v>2322</v>
      </c>
    </row>
    <row r="971" spans="1:19" x14ac:dyDescent="0.3">
      <c r="A971" s="54">
        <v>992</v>
      </c>
      <c r="B971" s="35" t="s">
        <v>3278</v>
      </c>
      <c r="C971" s="35" t="s">
        <v>3279</v>
      </c>
      <c r="D971" s="35" t="s">
        <v>15</v>
      </c>
      <c r="E971" s="35" t="str">
        <f t="shared" si="45"/>
        <v>F</v>
      </c>
      <c r="F971" s="35">
        <v>60</v>
      </c>
      <c r="G971" s="35" t="s">
        <v>3280</v>
      </c>
      <c r="H971" s="35" t="s">
        <v>3197</v>
      </c>
      <c r="I971" s="35" t="s">
        <v>32</v>
      </c>
      <c r="J971" s="48">
        <v>44716</v>
      </c>
      <c r="K971" s="35">
        <v>100</v>
      </c>
      <c r="L971" s="49" t="s">
        <v>33</v>
      </c>
      <c r="M971" s="50" t="str">
        <f>VLOOKUP(Table6[[#This Row],[Product]],Table3[],2)</f>
        <v>Megawidget L</v>
      </c>
      <c r="N971" s="50" t="str">
        <f t="shared" si="46"/>
        <v>Jun</v>
      </c>
      <c r="O971" s="56">
        <f t="shared" si="47"/>
        <v>2022</v>
      </c>
      <c r="P971" s="51">
        <f>VLOOKUP(Table6[[#This Row],[Product]],Table3[],3)</f>
        <v>1.79</v>
      </c>
      <c r="Q971" s="35">
        <f>VLOOKUP(Table6[[#This Row],[Product]],Table3[],4)</f>
        <v>24</v>
      </c>
      <c r="R971" s="35">
        <f>Table6[[#This Row],[Quantity]]*Table6[[#This Row],[Case]]</f>
        <v>2400</v>
      </c>
      <c r="S971" s="35">
        <f>Table6[[#This Row],[Total Sales]]*Table6[[#This Row],[Cost]]</f>
        <v>4296</v>
      </c>
    </row>
    <row r="972" spans="1:19" x14ac:dyDescent="0.3">
      <c r="A972" s="54">
        <v>993</v>
      </c>
      <c r="B972" s="35" t="s">
        <v>3281</v>
      </c>
      <c r="C972" s="35" t="s">
        <v>3282</v>
      </c>
      <c r="D972" s="35" t="s">
        <v>41</v>
      </c>
      <c r="E972" s="35" t="str">
        <f t="shared" si="45"/>
        <v>F</v>
      </c>
      <c r="F972" s="35">
        <v>90</v>
      </c>
      <c r="G972" s="35" t="s">
        <v>3287</v>
      </c>
      <c r="H972" s="35" t="s">
        <v>3284</v>
      </c>
      <c r="I972" s="35" t="s">
        <v>32</v>
      </c>
      <c r="J972" s="48" t="s">
        <v>13848</v>
      </c>
      <c r="K972" s="35">
        <v>83</v>
      </c>
      <c r="L972" s="49" t="s">
        <v>54</v>
      </c>
      <c r="M972" s="50" t="str">
        <f>VLOOKUP(Table6[[#This Row],[Product]],Table3[],2)</f>
        <v>Megawidget S</v>
      </c>
      <c r="N972" s="50" t="str">
        <f t="shared" si="46"/>
        <v>Sep</v>
      </c>
      <c r="O972" s="56">
        <f t="shared" si="47"/>
        <v>2021</v>
      </c>
      <c r="P972" s="51">
        <f>VLOOKUP(Table6[[#This Row],[Product]],Table3[],3)</f>
        <v>0.69</v>
      </c>
      <c r="Q972" s="35">
        <f>VLOOKUP(Table6[[#This Row],[Product]],Table3[],4)</f>
        <v>24</v>
      </c>
      <c r="R972" s="35">
        <f>Table6[[#This Row],[Quantity]]*Table6[[#This Row],[Case]]</f>
        <v>1992</v>
      </c>
      <c r="S972" s="35">
        <f>Table6[[#This Row],[Total Sales]]*Table6[[#This Row],[Cost]]</f>
        <v>1374.4799999999998</v>
      </c>
    </row>
    <row r="973" spans="1:19" x14ac:dyDescent="0.3">
      <c r="A973" s="54">
        <v>994</v>
      </c>
      <c r="B973" s="35" t="s">
        <v>3285</v>
      </c>
      <c r="C973" s="35" t="s">
        <v>3286</v>
      </c>
      <c r="D973" s="35" t="s">
        <v>51</v>
      </c>
      <c r="E973" s="35" t="str">
        <f t="shared" si="45"/>
        <v>F</v>
      </c>
      <c r="F973" s="35">
        <v>90</v>
      </c>
      <c r="G973" s="35" t="s">
        <v>3287</v>
      </c>
      <c r="H973" s="35" t="s">
        <v>3288</v>
      </c>
      <c r="I973" s="35" t="s">
        <v>32</v>
      </c>
      <c r="J973" s="48" t="s">
        <v>13945</v>
      </c>
      <c r="K973" s="35">
        <v>22</v>
      </c>
      <c r="L973" s="49" t="s">
        <v>159</v>
      </c>
      <c r="M973" s="50" t="str">
        <f>VLOOKUP(Table6[[#This Row],[Product]],Table3[],2)</f>
        <v>Ultrathing V3</v>
      </c>
      <c r="N973" s="50" t="str">
        <f t="shared" si="46"/>
        <v>Dec</v>
      </c>
      <c r="O973" s="56">
        <f t="shared" si="47"/>
        <v>2021</v>
      </c>
      <c r="P973" s="51">
        <f>VLOOKUP(Table6[[#This Row],[Product]],Table3[],3)</f>
        <v>3.39</v>
      </c>
      <c r="Q973" s="35">
        <f>VLOOKUP(Table6[[#This Row],[Product]],Table3[],4)</f>
        <v>24</v>
      </c>
      <c r="R973" s="35">
        <f>Table6[[#This Row],[Quantity]]*Table6[[#This Row],[Case]]</f>
        <v>528</v>
      </c>
      <c r="S973" s="35">
        <f>Table6[[#This Row],[Total Sales]]*Table6[[#This Row],[Cost]]</f>
        <v>1789.92</v>
      </c>
    </row>
    <row r="974" spans="1:19" x14ac:dyDescent="0.3">
      <c r="A974" s="54">
        <v>995</v>
      </c>
      <c r="B974" s="35" t="s">
        <v>3289</v>
      </c>
      <c r="C974" s="35" t="s">
        <v>2795</v>
      </c>
      <c r="D974" s="35" t="s">
        <v>28</v>
      </c>
      <c r="E974" s="35" t="str">
        <f t="shared" si="45"/>
        <v>M</v>
      </c>
      <c r="F974" s="35">
        <v>90</v>
      </c>
      <c r="G974" s="35" t="s">
        <v>3290</v>
      </c>
      <c r="H974" s="35" t="s">
        <v>3291</v>
      </c>
      <c r="I974" s="35" t="s">
        <v>124</v>
      </c>
      <c r="J974" s="48" t="s">
        <v>14002</v>
      </c>
      <c r="K974" s="35">
        <v>35</v>
      </c>
      <c r="L974" s="49" t="s">
        <v>20</v>
      </c>
      <c r="M974" s="50" t="str">
        <f>VLOOKUP(Table6[[#This Row],[Product]],Table3[],2)</f>
        <v>Hyperwotsit</v>
      </c>
      <c r="N974" s="50" t="str">
        <f t="shared" si="46"/>
        <v>Oct</v>
      </c>
      <c r="O974" s="56">
        <f t="shared" si="47"/>
        <v>2020</v>
      </c>
      <c r="P974" s="51">
        <f>VLOOKUP(Table6[[#This Row],[Product]],Table3[],3)</f>
        <v>2.0099999999999998</v>
      </c>
      <c r="Q974" s="35">
        <f>VLOOKUP(Table6[[#This Row],[Product]],Table3[],4)</f>
        <v>20</v>
      </c>
      <c r="R974" s="35">
        <f>Table6[[#This Row],[Quantity]]*Table6[[#This Row],[Case]]</f>
        <v>700</v>
      </c>
      <c r="S974" s="35">
        <f>Table6[[#This Row],[Total Sales]]*Table6[[#This Row],[Cost]]</f>
        <v>1406.9999999999998</v>
      </c>
    </row>
    <row r="975" spans="1:19" x14ac:dyDescent="0.3">
      <c r="A975" s="54">
        <v>996</v>
      </c>
      <c r="B975" s="35" t="s">
        <v>3292</v>
      </c>
      <c r="C975" s="35" t="s">
        <v>2941</v>
      </c>
      <c r="D975" s="35" t="s">
        <v>28</v>
      </c>
      <c r="E975" s="35" t="str">
        <f t="shared" si="45"/>
        <v>M</v>
      </c>
      <c r="F975" s="35">
        <v>30</v>
      </c>
      <c r="G975" s="35" t="s">
        <v>3293</v>
      </c>
      <c r="H975" s="35" t="s">
        <v>2401</v>
      </c>
      <c r="I975" s="35" t="s">
        <v>178</v>
      </c>
      <c r="J975" s="48" t="s">
        <v>13711</v>
      </c>
      <c r="K975" s="35">
        <v>47</v>
      </c>
      <c r="L975" s="49" t="s">
        <v>54</v>
      </c>
      <c r="M975" s="50" t="str">
        <f>VLOOKUP(Table6[[#This Row],[Product]],Table3[],2)</f>
        <v>Megawidget S</v>
      </c>
      <c r="N975" s="50" t="str">
        <f t="shared" si="46"/>
        <v>Jul</v>
      </c>
      <c r="O975" s="56">
        <f t="shared" si="47"/>
        <v>2021</v>
      </c>
      <c r="P975" s="51">
        <f>VLOOKUP(Table6[[#This Row],[Product]],Table3[],3)</f>
        <v>0.69</v>
      </c>
      <c r="Q975" s="35">
        <f>VLOOKUP(Table6[[#This Row],[Product]],Table3[],4)</f>
        <v>24</v>
      </c>
      <c r="R975" s="35">
        <f>Table6[[#This Row],[Quantity]]*Table6[[#This Row],[Case]]</f>
        <v>1128</v>
      </c>
      <c r="S975" s="35">
        <f>Table6[[#This Row],[Total Sales]]*Table6[[#This Row],[Cost]]</f>
        <v>778.31999999999994</v>
      </c>
    </row>
    <row r="976" spans="1:19" x14ac:dyDescent="0.3">
      <c r="A976" s="54">
        <v>997</v>
      </c>
      <c r="B976" s="35" t="s">
        <v>125</v>
      </c>
      <c r="C976" s="35" t="s">
        <v>3294</v>
      </c>
      <c r="D976" s="35" t="s">
        <v>28</v>
      </c>
      <c r="E976" s="35" t="str">
        <f t="shared" si="45"/>
        <v>M</v>
      </c>
      <c r="F976" s="35">
        <v>60</v>
      </c>
      <c r="G976" s="35" t="s">
        <v>3295</v>
      </c>
      <c r="H976" s="35" t="s">
        <v>3296</v>
      </c>
      <c r="I976" s="35" t="s">
        <v>32</v>
      </c>
      <c r="J976" s="48">
        <v>44171</v>
      </c>
      <c r="K976" s="35">
        <v>76</v>
      </c>
      <c r="L976" s="49" t="s">
        <v>64</v>
      </c>
      <c r="M976" s="50" t="str">
        <f>VLOOKUP(Table6[[#This Row],[Product]],Table3[],2)</f>
        <v>Ultrathing V4</v>
      </c>
      <c r="N976" s="50" t="str">
        <f t="shared" si="46"/>
        <v>Dec</v>
      </c>
      <c r="O976" s="56">
        <f t="shared" si="47"/>
        <v>2020</v>
      </c>
      <c r="P976" s="51">
        <f>VLOOKUP(Table6[[#This Row],[Product]],Table3[],3)</f>
        <v>3.99</v>
      </c>
      <c r="Q976" s="35">
        <f>VLOOKUP(Table6[[#This Row],[Product]],Table3[],4)</f>
        <v>24</v>
      </c>
      <c r="R976" s="35">
        <f>Table6[[#This Row],[Quantity]]*Table6[[#This Row],[Case]]</f>
        <v>1824</v>
      </c>
      <c r="S976" s="35">
        <f>Table6[[#This Row],[Total Sales]]*Table6[[#This Row],[Cost]]</f>
        <v>7277.76</v>
      </c>
    </row>
    <row r="977" spans="1:19" x14ac:dyDescent="0.3">
      <c r="A977" s="54">
        <v>998</v>
      </c>
      <c r="B977" s="35" t="s">
        <v>1027</v>
      </c>
      <c r="C977" s="35" t="s">
        <v>3297</v>
      </c>
      <c r="D977" s="35" t="s">
        <v>28</v>
      </c>
      <c r="E977" s="35" t="str">
        <f t="shared" si="45"/>
        <v>M</v>
      </c>
      <c r="F977" s="35">
        <v>90</v>
      </c>
      <c r="G977" s="35" t="s">
        <v>3298</v>
      </c>
      <c r="H977" s="35" t="s">
        <v>3299</v>
      </c>
      <c r="I977" s="35" t="s">
        <v>32</v>
      </c>
      <c r="J977" s="48">
        <v>44783</v>
      </c>
      <c r="K977" s="35">
        <v>79</v>
      </c>
      <c r="L977" s="49" t="s">
        <v>64</v>
      </c>
      <c r="M977" s="50" t="str">
        <f>VLOOKUP(Table6[[#This Row],[Product]],Table3[],2)</f>
        <v>Ultrathing V4</v>
      </c>
      <c r="N977" s="50" t="str">
        <f t="shared" si="46"/>
        <v>Aug</v>
      </c>
      <c r="O977" s="56">
        <f t="shared" si="47"/>
        <v>2022</v>
      </c>
      <c r="P977" s="51">
        <f>VLOOKUP(Table6[[#This Row],[Product]],Table3[],3)</f>
        <v>3.99</v>
      </c>
      <c r="Q977" s="35">
        <f>VLOOKUP(Table6[[#This Row],[Product]],Table3[],4)</f>
        <v>24</v>
      </c>
      <c r="R977" s="35">
        <f>Table6[[#This Row],[Quantity]]*Table6[[#This Row],[Case]]</f>
        <v>1896</v>
      </c>
      <c r="S977" s="35">
        <f>Table6[[#This Row],[Total Sales]]*Table6[[#This Row],[Cost]]</f>
        <v>7565.04</v>
      </c>
    </row>
    <row r="978" spans="1:19" x14ac:dyDescent="0.3">
      <c r="A978" s="54">
        <v>999</v>
      </c>
      <c r="B978" s="35" t="s">
        <v>3300</v>
      </c>
      <c r="C978" s="35" t="s">
        <v>3301</v>
      </c>
      <c r="D978" s="35" t="s">
        <v>28</v>
      </c>
      <c r="E978" s="35" t="str">
        <f t="shared" si="45"/>
        <v>M</v>
      </c>
      <c r="F978" s="35">
        <v>30</v>
      </c>
      <c r="G978" s="35" t="s">
        <v>3302</v>
      </c>
      <c r="H978" s="35" t="s">
        <v>3303</v>
      </c>
      <c r="I978" s="35" t="s">
        <v>294</v>
      </c>
      <c r="J978" s="48">
        <v>44289</v>
      </c>
      <c r="K978" s="35">
        <v>4</v>
      </c>
      <c r="L978" s="49" t="s">
        <v>159</v>
      </c>
      <c r="M978" s="50" t="str">
        <f>VLOOKUP(Table6[[#This Row],[Product]],Table3[],2)</f>
        <v>Ultrathing V3</v>
      </c>
      <c r="N978" s="50" t="str">
        <f t="shared" si="46"/>
        <v>Apr</v>
      </c>
      <c r="O978" s="56">
        <f t="shared" si="47"/>
        <v>2021</v>
      </c>
      <c r="P978" s="51">
        <f>VLOOKUP(Table6[[#This Row],[Product]],Table3[],3)</f>
        <v>3.39</v>
      </c>
      <c r="Q978" s="35">
        <f>VLOOKUP(Table6[[#This Row],[Product]],Table3[],4)</f>
        <v>24</v>
      </c>
      <c r="R978" s="35">
        <f>Table6[[#This Row],[Quantity]]*Table6[[#This Row],[Case]]</f>
        <v>96</v>
      </c>
      <c r="S978" s="35">
        <f>Table6[[#This Row],[Total Sales]]*Table6[[#This Row],[Cost]]</f>
        <v>325.44</v>
      </c>
    </row>
    <row r="979" spans="1:19" x14ac:dyDescent="0.3">
      <c r="A979" s="54">
        <v>1000</v>
      </c>
      <c r="B979" s="35" t="s">
        <v>3304</v>
      </c>
      <c r="C979" s="35" t="s">
        <v>86</v>
      </c>
      <c r="D979" s="35" t="s">
        <v>15</v>
      </c>
      <c r="E979" s="35" t="str">
        <f t="shared" si="45"/>
        <v>F</v>
      </c>
      <c r="F979" s="35">
        <v>60</v>
      </c>
      <c r="G979" s="35" t="s">
        <v>3305</v>
      </c>
      <c r="H979" s="35" t="s">
        <v>3122</v>
      </c>
      <c r="I979" s="35" t="s">
        <v>1035</v>
      </c>
      <c r="J979" s="48" t="s">
        <v>13645</v>
      </c>
      <c r="K979" s="35">
        <v>69</v>
      </c>
      <c r="L979" s="49" t="s">
        <v>80</v>
      </c>
      <c r="M979" s="50" t="str">
        <f>VLOOKUP(Table6[[#This Row],[Product]],Table3[],2)</f>
        <v>Ultrathing V2</v>
      </c>
      <c r="N979" s="50" t="str">
        <f t="shared" si="46"/>
        <v>Sep</v>
      </c>
      <c r="O979" s="56">
        <f t="shared" si="47"/>
        <v>2020</v>
      </c>
      <c r="P979" s="51">
        <f>VLOOKUP(Table6[[#This Row],[Product]],Table3[],3)</f>
        <v>2.95</v>
      </c>
      <c r="Q979" s="35">
        <f>VLOOKUP(Table6[[#This Row],[Product]],Table3[],4)</f>
        <v>20</v>
      </c>
      <c r="R979" s="35">
        <f>Table6[[#This Row],[Quantity]]*Table6[[#This Row],[Case]]</f>
        <v>1380</v>
      </c>
      <c r="S979" s="35">
        <f>Table6[[#This Row],[Total Sales]]*Table6[[#This Row],[Cost]]</f>
        <v>4071.0000000000005</v>
      </c>
    </row>
    <row r="980" spans="1:19" x14ac:dyDescent="0.3">
      <c r="A980" s="54">
        <v>1001</v>
      </c>
      <c r="B980" s="35" t="s">
        <v>357</v>
      </c>
      <c r="C980" s="35" t="s">
        <v>156</v>
      </c>
      <c r="D980" s="35" t="s">
        <v>41</v>
      </c>
      <c r="E980" s="35" t="str">
        <f t="shared" si="45"/>
        <v>F</v>
      </c>
      <c r="F980" s="35">
        <v>90</v>
      </c>
      <c r="G980" s="35" t="s">
        <v>3306</v>
      </c>
      <c r="H980" s="35" t="s">
        <v>3307</v>
      </c>
      <c r="I980" s="35" t="s">
        <v>32</v>
      </c>
      <c r="J980" s="48" t="s">
        <v>14003</v>
      </c>
      <c r="K980" s="35">
        <v>92</v>
      </c>
      <c r="L980" s="49" t="s">
        <v>101</v>
      </c>
      <c r="M980" s="50" t="str">
        <f>VLOOKUP(Table6[[#This Row],[Product]],Table3[],2)</f>
        <v>Superwossname</v>
      </c>
      <c r="N980" s="50" t="str">
        <f t="shared" si="46"/>
        <v>Dec</v>
      </c>
      <c r="O980" s="56">
        <f t="shared" si="47"/>
        <v>2021</v>
      </c>
      <c r="P980" s="51">
        <f>VLOOKUP(Table6[[#This Row],[Product]],Table3[],3)</f>
        <v>3.49</v>
      </c>
      <c r="Q980" s="35">
        <f>VLOOKUP(Table6[[#This Row],[Product]],Table3[],4)</f>
        <v>20</v>
      </c>
      <c r="R980" s="35">
        <f>Table6[[#This Row],[Quantity]]*Table6[[#This Row],[Case]]</f>
        <v>1840</v>
      </c>
      <c r="S980" s="35">
        <f>Table6[[#This Row],[Total Sales]]*Table6[[#This Row],[Cost]]</f>
        <v>6421.6</v>
      </c>
    </row>
    <row r="981" spans="1:19" x14ac:dyDescent="0.3">
      <c r="A981" s="54">
        <v>1002</v>
      </c>
      <c r="B981" s="35" t="s">
        <v>3308</v>
      </c>
      <c r="C981" s="35" t="s">
        <v>728</v>
      </c>
      <c r="D981" s="35" t="s">
        <v>15</v>
      </c>
      <c r="E981" s="35" t="str">
        <f t="shared" si="45"/>
        <v>F</v>
      </c>
      <c r="F981" s="35">
        <v>60</v>
      </c>
      <c r="G981" s="35" t="s">
        <v>3309</v>
      </c>
      <c r="H981" s="35" t="s">
        <v>440</v>
      </c>
      <c r="I981" s="35" t="s">
        <v>25</v>
      </c>
      <c r="J981" s="48">
        <v>44137</v>
      </c>
      <c r="K981" s="35">
        <v>31</v>
      </c>
      <c r="L981" s="49" t="s">
        <v>80</v>
      </c>
      <c r="M981" s="50" t="str">
        <f>VLOOKUP(Table6[[#This Row],[Product]],Table3[],2)</f>
        <v>Ultrathing V2</v>
      </c>
      <c r="N981" s="50" t="str">
        <f t="shared" si="46"/>
        <v>Nov</v>
      </c>
      <c r="O981" s="56">
        <f t="shared" si="47"/>
        <v>2020</v>
      </c>
      <c r="P981" s="51">
        <f>VLOOKUP(Table6[[#This Row],[Product]],Table3[],3)</f>
        <v>2.95</v>
      </c>
      <c r="Q981" s="35">
        <f>VLOOKUP(Table6[[#This Row],[Product]],Table3[],4)</f>
        <v>20</v>
      </c>
      <c r="R981" s="35">
        <f>Table6[[#This Row],[Quantity]]*Table6[[#This Row],[Case]]</f>
        <v>620</v>
      </c>
      <c r="S981" s="35">
        <f>Table6[[#This Row],[Total Sales]]*Table6[[#This Row],[Cost]]</f>
        <v>1829</v>
      </c>
    </row>
    <row r="982" spans="1:19" x14ac:dyDescent="0.3">
      <c r="A982" s="54">
        <v>1003</v>
      </c>
      <c r="B982" s="35" t="s">
        <v>3310</v>
      </c>
      <c r="C982" s="35" t="s">
        <v>3311</v>
      </c>
      <c r="D982" s="35" t="s">
        <v>28</v>
      </c>
      <c r="E982" s="35" t="str">
        <f t="shared" si="45"/>
        <v>M</v>
      </c>
      <c r="F982" s="35">
        <v>30</v>
      </c>
      <c r="G982" s="35" t="s">
        <v>3312</v>
      </c>
      <c r="H982" s="35" t="s">
        <v>255</v>
      </c>
      <c r="I982" s="35" t="s">
        <v>32</v>
      </c>
      <c r="J982" s="48" t="s">
        <v>13742</v>
      </c>
      <c r="K982" s="35">
        <v>7</v>
      </c>
      <c r="L982" s="49" t="s">
        <v>33</v>
      </c>
      <c r="M982" s="50" t="str">
        <f>VLOOKUP(Table6[[#This Row],[Product]],Table3[],2)</f>
        <v>Megawidget L</v>
      </c>
      <c r="N982" s="50" t="str">
        <f t="shared" si="46"/>
        <v>Apr</v>
      </c>
      <c r="O982" s="56">
        <f t="shared" si="47"/>
        <v>2021</v>
      </c>
      <c r="P982" s="51">
        <f>VLOOKUP(Table6[[#This Row],[Product]],Table3[],3)</f>
        <v>1.79</v>
      </c>
      <c r="Q982" s="35">
        <f>VLOOKUP(Table6[[#This Row],[Product]],Table3[],4)</f>
        <v>24</v>
      </c>
      <c r="R982" s="35">
        <f>Table6[[#This Row],[Quantity]]*Table6[[#This Row],[Case]]</f>
        <v>168</v>
      </c>
      <c r="S982" s="35">
        <f>Table6[[#This Row],[Total Sales]]*Table6[[#This Row],[Cost]]</f>
        <v>300.72000000000003</v>
      </c>
    </row>
    <row r="983" spans="1:19" x14ac:dyDescent="0.3">
      <c r="A983" s="54">
        <v>1004</v>
      </c>
      <c r="B983" s="35" t="s">
        <v>3313</v>
      </c>
      <c r="C983" s="35" t="s">
        <v>3314</v>
      </c>
      <c r="D983" s="35" t="s">
        <v>28</v>
      </c>
      <c r="E983" s="35" t="str">
        <f t="shared" si="45"/>
        <v>M</v>
      </c>
      <c r="F983" s="35">
        <v>90</v>
      </c>
      <c r="G983" s="35" t="s">
        <v>3315</v>
      </c>
      <c r="H983" s="35" t="s">
        <v>3316</v>
      </c>
      <c r="I983" s="35" t="s">
        <v>32</v>
      </c>
      <c r="J983" s="48" t="s">
        <v>13771</v>
      </c>
      <c r="K983" s="35">
        <v>67</v>
      </c>
      <c r="L983" s="49" t="s">
        <v>39</v>
      </c>
      <c r="M983" s="50" t="str">
        <f>VLOOKUP(Table6[[#This Row],[Product]],Table3[],2)</f>
        <v>Ultrathing V1</v>
      </c>
      <c r="N983" s="50" t="str">
        <f t="shared" si="46"/>
        <v>Oct</v>
      </c>
      <c r="O983" s="56">
        <f t="shared" si="47"/>
        <v>2022</v>
      </c>
      <c r="P983" s="51">
        <f>VLOOKUP(Table6[[#This Row],[Product]],Table3[],3)</f>
        <v>1.79</v>
      </c>
      <c r="Q983" s="35">
        <f>VLOOKUP(Table6[[#This Row],[Product]],Table3[],4)</f>
        <v>17</v>
      </c>
      <c r="R983" s="35">
        <f>Table6[[#This Row],[Quantity]]*Table6[[#This Row],[Case]]</f>
        <v>1139</v>
      </c>
      <c r="S983" s="35">
        <f>Table6[[#This Row],[Total Sales]]*Table6[[#This Row],[Cost]]</f>
        <v>2038.81</v>
      </c>
    </row>
    <row r="984" spans="1:19" x14ac:dyDescent="0.3">
      <c r="A984" s="54">
        <v>1005</v>
      </c>
      <c r="B984" s="35" t="s">
        <v>668</v>
      </c>
      <c r="C984" s="35" t="s">
        <v>641</v>
      </c>
      <c r="D984" s="35" t="s">
        <v>28</v>
      </c>
      <c r="E984" s="35" t="str">
        <f t="shared" si="45"/>
        <v>M</v>
      </c>
      <c r="F984" s="35">
        <v>30</v>
      </c>
      <c r="G984" s="35" t="s">
        <v>3317</v>
      </c>
      <c r="H984" s="35" t="s">
        <v>405</v>
      </c>
      <c r="I984" s="35" t="s">
        <v>32</v>
      </c>
      <c r="J984" s="48">
        <v>44470</v>
      </c>
      <c r="K984" s="35">
        <v>90</v>
      </c>
      <c r="L984" s="49" t="s">
        <v>39</v>
      </c>
      <c r="M984" s="50" t="str">
        <f>VLOOKUP(Table6[[#This Row],[Product]],Table3[],2)</f>
        <v>Ultrathing V1</v>
      </c>
      <c r="N984" s="50" t="str">
        <f t="shared" si="46"/>
        <v>Oct</v>
      </c>
      <c r="O984" s="56">
        <f t="shared" si="47"/>
        <v>2021</v>
      </c>
      <c r="P984" s="51">
        <f>VLOOKUP(Table6[[#This Row],[Product]],Table3[],3)</f>
        <v>1.79</v>
      </c>
      <c r="Q984" s="35">
        <f>VLOOKUP(Table6[[#This Row],[Product]],Table3[],4)</f>
        <v>17</v>
      </c>
      <c r="R984" s="35">
        <f>Table6[[#This Row],[Quantity]]*Table6[[#This Row],[Case]]</f>
        <v>1530</v>
      </c>
      <c r="S984" s="35">
        <f>Table6[[#This Row],[Total Sales]]*Table6[[#This Row],[Cost]]</f>
        <v>2738.7000000000003</v>
      </c>
    </row>
    <row r="985" spans="1:19" x14ac:dyDescent="0.3">
      <c r="A985" s="54">
        <v>1006</v>
      </c>
      <c r="B985" s="35" t="s">
        <v>3318</v>
      </c>
      <c r="C985" s="35" t="s">
        <v>870</v>
      </c>
      <c r="D985" s="35" t="s">
        <v>51</v>
      </c>
      <c r="E985" s="35" t="str">
        <f t="shared" si="45"/>
        <v>F</v>
      </c>
      <c r="F985" s="35">
        <v>60</v>
      </c>
      <c r="G985" s="35" t="s">
        <v>3319</v>
      </c>
      <c r="H985" s="35" t="s">
        <v>3320</v>
      </c>
      <c r="I985" s="35" t="s">
        <v>32</v>
      </c>
      <c r="J985" s="48">
        <v>44206</v>
      </c>
      <c r="K985" s="35">
        <v>4</v>
      </c>
      <c r="L985" s="49" t="s">
        <v>54</v>
      </c>
      <c r="M985" s="50" t="str">
        <f>VLOOKUP(Table6[[#This Row],[Product]],Table3[],2)</f>
        <v>Megawidget S</v>
      </c>
      <c r="N985" s="50" t="str">
        <f t="shared" si="46"/>
        <v>Jan</v>
      </c>
      <c r="O985" s="56">
        <f t="shared" si="47"/>
        <v>2021</v>
      </c>
      <c r="P985" s="51">
        <f>VLOOKUP(Table6[[#This Row],[Product]],Table3[],3)</f>
        <v>0.69</v>
      </c>
      <c r="Q985" s="35">
        <f>VLOOKUP(Table6[[#This Row],[Product]],Table3[],4)</f>
        <v>24</v>
      </c>
      <c r="R985" s="35">
        <f>Table6[[#This Row],[Quantity]]*Table6[[#This Row],[Case]]</f>
        <v>96</v>
      </c>
      <c r="S985" s="35">
        <f>Table6[[#This Row],[Total Sales]]*Table6[[#This Row],[Cost]]</f>
        <v>66.239999999999995</v>
      </c>
    </row>
    <row r="986" spans="1:19" x14ac:dyDescent="0.3">
      <c r="A986" s="54">
        <v>1007</v>
      </c>
      <c r="B986" s="35" t="s">
        <v>3321</v>
      </c>
      <c r="C986" s="35" t="s">
        <v>3322</v>
      </c>
      <c r="D986" s="35" t="s">
        <v>15</v>
      </c>
      <c r="E986" s="35" t="str">
        <f t="shared" si="45"/>
        <v>F</v>
      </c>
      <c r="F986" s="35">
        <v>30</v>
      </c>
      <c r="G986" s="35" t="s">
        <v>13601</v>
      </c>
      <c r="H986" s="35" t="s">
        <v>3324</v>
      </c>
      <c r="I986" s="35" t="s">
        <v>32</v>
      </c>
      <c r="J986" s="48" t="s">
        <v>13627</v>
      </c>
      <c r="K986" s="35">
        <v>62</v>
      </c>
      <c r="L986" s="49" t="s">
        <v>20</v>
      </c>
      <c r="M986" s="50" t="str">
        <f>VLOOKUP(Table6[[#This Row],[Product]],Table3[],2)</f>
        <v>Hyperwotsit</v>
      </c>
      <c r="N986" s="50" t="str">
        <f t="shared" si="46"/>
        <v>Jul</v>
      </c>
      <c r="O986" s="56">
        <f t="shared" si="47"/>
        <v>2022</v>
      </c>
      <c r="P986" s="51">
        <f>VLOOKUP(Table6[[#This Row],[Product]],Table3[],3)</f>
        <v>2.0099999999999998</v>
      </c>
      <c r="Q986" s="35">
        <f>VLOOKUP(Table6[[#This Row],[Product]],Table3[],4)</f>
        <v>20</v>
      </c>
      <c r="R986" s="35">
        <f>Table6[[#This Row],[Quantity]]*Table6[[#This Row],[Case]]</f>
        <v>1240</v>
      </c>
      <c r="S986" s="35">
        <f>Table6[[#This Row],[Total Sales]]*Table6[[#This Row],[Cost]]</f>
        <v>2492.3999999999996</v>
      </c>
    </row>
    <row r="987" spans="1:19" x14ac:dyDescent="0.3">
      <c r="A987" s="54">
        <v>1008</v>
      </c>
      <c r="B987" s="35" t="s">
        <v>1569</v>
      </c>
      <c r="C987" s="35" t="s">
        <v>3325</v>
      </c>
      <c r="D987" s="35" t="s">
        <v>15</v>
      </c>
      <c r="E987" s="35" t="str">
        <f t="shared" si="45"/>
        <v>F</v>
      </c>
      <c r="F987" s="35">
        <v>60</v>
      </c>
      <c r="G987" s="35" t="s">
        <v>3326</v>
      </c>
      <c r="H987" s="35" t="s">
        <v>3274</v>
      </c>
      <c r="I987" s="35" t="s">
        <v>32</v>
      </c>
      <c r="J987" s="48" t="s">
        <v>14004</v>
      </c>
      <c r="K987" s="35">
        <v>29</v>
      </c>
      <c r="L987" s="49" t="s">
        <v>54</v>
      </c>
      <c r="M987" s="50" t="str">
        <f>VLOOKUP(Table6[[#This Row],[Product]],Table3[],2)</f>
        <v>Megawidget S</v>
      </c>
      <c r="N987" s="50" t="str">
        <f t="shared" si="46"/>
        <v>Aug</v>
      </c>
      <c r="O987" s="56">
        <f t="shared" si="47"/>
        <v>2020</v>
      </c>
      <c r="P987" s="51">
        <f>VLOOKUP(Table6[[#This Row],[Product]],Table3[],3)</f>
        <v>0.69</v>
      </c>
      <c r="Q987" s="35">
        <f>VLOOKUP(Table6[[#This Row],[Product]],Table3[],4)</f>
        <v>24</v>
      </c>
      <c r="R987" s="35">
        <f>Table6[[#This Row],[Quantity]]*Table6[[#This Row],[Case]]</f>
        <v>696</v>
      </c>
      <c r="S987" s="35">
        <f>Table6[[#This Row],[Total Sales]]*Table6[[#This Row],[Cost]]</f>
        <v>480.23999999999995</v>
      </c>
    </row>
    <row r="988" spans="1:19" x14ac:dyDescent="0.3">
      <c r="A988" s="54">
        <v>1009</v>
      </c>
      <c r="B988" s="35" t="s">
        <v>3327</v>
      </c>
      <c r="C988" s="35" t="s">
        <v>1243</v>
      </c>
      <c r="D988" s="35" t="s">
        <v>51</v>
      </c>
      <c r="E988" s="35" t="str">
        <f t="shared" si="45"/>
        <v>F</v>
      </c>
      <c r="F988" s="35">
        <v>90</v>
      </c>
      <c r="G988" s="35" t="s">
        <v>3328</v>
      </c>
      <c r="H988" s="35" t="s">
        <v>123</v>
      </c>
      <c r="I988" s="35" t="s">
        <v>124</v>
      </c>
      <c r="J988" s="48" t="s">
        <v>14005</v>
      </c>
      <c r="K988" s="35">
        <v>58</v>
      </c>
      <c r="L988" s="49" t="s">
        <v>33</v>
      </c>
      <c r="M988" s="50" t="str">
        <f>VLOOKUP(Table6[[#This Row],[Product]],Table3[],2)</f>
        <v>Megawidget L</v>
      </c>
      <c r="N988" s="50" t="str">
        <f t="shared" si="46"/>
        <v>Aug</v>
      </c>
      <c r="O988" s="56">
        <f t="shared" si="47"/>
        <v>2020</v>
      </c>
      <c r="P988" s="51">
        <f>VLOOKUP(Table6[[#This Row],[Product]],Table3[],3)</f>
        <v>1.79</v>
      </c>
      <c r="Q988" s="35">
        <f>VLOOKUP(Table6[[#This Row],[Product]],Table3[],4)</f>
        <v>24</v>
      </c>
      <c r="R988" s="35">
        <f>Table6[[#This Row],[Quantity]]*Table6[[#This Row],[Case]]</f>
        <v>1392</v>
      </c>
      <c r="S988" s="35">
        <f>Table6[[#This Row],[Total Sales]]*Table6[[#This Row],[Cost]]</f>
        <v>2491.6799999999998</v>
      </c>
    </row>
    <row r="989" spans="1:19" x14ac:dyDescent="0.3">
      <c r="A989" s="54">
        <v>1010</v>
      </c>
      <c r="B989" s="35" t="s">
        <v>3329</v>
      </c>
      <c r="C989" s="35" t="s">
        <v>3330</v>
      </c>
      <c r="D989" s="35" t="s">
        <v>28</v>
      </c>
      <c r="E989" s="35" t="str">
        <f t="shared" si="45"/>
        <v>M</v>
      </c>
      <c r="F989" s="35">
        <v>30</v>
      </c>
      <c r="G989" s="35" t="s">
        <v>3331</v>
      </c>
      <c r="H989" s="35" t="s">
        <v>1768</v>
      </c>
      <c r="I989" s="35" t="s">
        <v>32</v>
      </c>
      <c r="J989" s="48" t="s">
        <v>13781</v>
      </c>
      <c r="K989" s="35">
        <v>42</v>
      </c>
      <c r="L989" s="49" t="s">
        <v>64</v>
      </c>
      <c r="M989" s="50" t="str">
        <f>VLOOKUP(Table6[[#This Row],[Product]],Table3[],2)</f>
        <v>Ultrathing V4</v>
      </c>
      <c r="N989" s="50" t="str">
        <f t="shared" si="46"/>
        <v>Jun</v>
      </c>
      <c r="O989" s="56">
        <f t="shared" si="47"/>
        <v>2020</v>
      </c>
      <c r="P989" s="51">
        <f>VLOOKUP(Table6[[#This Row],[Product]],Table3[],3)</f>
        <v>3.99</v>
      </c>
      <c r="Q989" s="35">
        <f>VLOOKUP(Table6[[#This Row],[Product]],Table3[],4)</f>
        <v>24</v>
      </c>
      <c r="R989" s="35">
        <f>Table6[[#This Row],[Quantity]]*Table6[[#This Row],[Case]]</f>
        <v>1008</v>
      </c>
      <c r="S989" s="35">
        <f>Table6[[#This Row],[Total Sales]]*Table6[[#This Row],[Cost]]</f>
        <v>4021.92</v>
      </c>
    </row>
    <row r="990" spans="1:19" x14ac:dyDescent="0.3">
      <c r="A990" s="54">
        <v>1011</v>
      </c>
      <c r="B990" s="35" t="s">
        <v>3332</v>
      </c>
      <c r="C990" s="35" t="s">
        <v>2888</v>
      </c>
      <c r="D990" s="35" t="s">
        <v>15</v>
      </c>
      <c r="E990" s="35" t="str">
        <f t="shared" si="45"/>
        <v>F</v>
      </c>
      <c r="F990" s="35">
        <v>60</v>
      </c>
      <c r="G990" s="35" t="s">
        <v>3333</v>
      </c>
      <c r="H990" s="35" t="s">
        <v>3334</v>
      </c>
      <c r="I990" s="35" t="s">
        <v>32</v>
      </c>
      <c r="J990" s="48">
        <v>44718</v>
      </c>
      <c r="K990" s="35">
        <v>21</v>
      </c>
      <c r="L990" s="49" t="s">
        <v>20</v>
      </c>
      <c r="M990" s="50" t="str">
        <f>VLOOKUP(Table6[[#This Row],[Product]],Table3[],2)</f>
        <v>Hyperwotsit</v>
      </c>
      <c r="N990" s="50" t="str">
        <f t="shared" si="46"/>
        <v>Jun</v>
      </c>
      <c r="O990" s="56">
        <f t="shared" si="47"/>
        <v>2022</v>
      </c>
      <c r="P990" s="51">
        <f>VLOOKUP(Table6[[#This Row],[Product]],Table3[],3)</f>
        <v>2.0099999999999998</v>
      </c>
      <c r="Q990" s="35">
        <f>VLOOKUP(Table6[[#This Row],[Product]],Table3[],4)</f>
        <v>20</v>
      </c>
      <c r="R990" s="35">
        <f>Table6[[#This Row],[Quantity]]*Table6[[#This Row],[Case]]</f>
        <v>420</v>
      </c>
      <c r="S990" s="35">
        <f>Table6[[#This Row],[Total Sales]]*Table6[[#This Row],[Cost]]</f>
        <v>844.19999999999993</v>
      </c>
    </row>
    <row r="991" spans="1:19" x14ac:dyDescent="0.3">
      <c r="A991" s="54">
        <v>1012</v>
      </c>
      <c r="B991" s="35" t="s">
        <v>3335</v>
      </c>
      <c r="C991" s="35" t="s">
        <v>3336</v>
      </c>
      <c r="D991" s="35" t="s">
        <v>28</v>
      </c>
      <c r="E991" s="35" t="str">
        <f t="shared" si="45"/>
        <v>M</v>
      </c>
      <c r="F991" s="35">
        <v>60</v>
      </c>
      <c r="G991" s="35" t="s">
        <v>14299</v>
      </c>
      <c r="H991" s="35" t="s">
        <v>2325</v>
      </c>
      <c r="I991" s="35" t="s">
        <v>173</v>
      </c>
      <c r="J991" s="48" t="s">
        <v>13693</v>
      </c>
      <c r="K991" s="35">
        <v>33</v>
      </c>
      <c r="L991" s="49" t="s">
        <v>159</v>
      </c>
      <c r="M991" s="50" t="str">
        <f>VLOOKUP(Table6[[#This Row],[Product]],Table3[],2)</f>
        <v>Ultrathing V3</v>
      </c>
      <c r="N991" s="50" t="str">
        <f t="shared" si="46"/>
        <v>Jan</v>
      </c>
      <c r="O991" s="56">
        <f t="shared" si="47"/>
        <v>2022</v>
      </c>
      <c r="P991" s="51">
        <f>VLOOKUP(Table6[[#This Row],[Product]],Table3[],3)</f>
        <v>3.39</v>
      </c>
      <c r="Q991" s="35">
        <f>VLOOKUP(Table6[[#This Row],[Product]],Table3[],4)</f>
        <v>24</v>
      </c>
      <c r="R991" s="35">
        <f>Table6[[#This Row],[Quantity]]*Table6[[#This Row],[Case]]</f>
        <v>792</v>
      </c>
      <c r="S991" s="35">
        <f>Table6[[#This Row],[Total Sales]]*Table6[[#This Row],[Cost]]</f>
        <v>2684.88</v>
      </c>
    </row>
    <row r="992" spans="1:19" x14ac:dyDescent="0.3">
      <c r="A992" s="54">
        <v>1013</v>
      </c>
      <c r="B992" s="35" t="s">
        <v>1027</v>
      </c>
      <c r="C992" s="35" t="s">
        <v>3338</v>
      </c>
      <c r="D992" s="35" t="s">
        <v>28</v>
      </c>
      <c r="E992" s="35" t="str">
        <f t="shared" si="45"/>
        <v>M</v>
      </c>
      <c r="F992" s="35">
        <v>60</v>
      </c>
      <c r="G992" s="35" t="s">
        <v>3339</v>
      </c>
      <c r="H992" s="35" t="s">
        <v>78</v>
      </c>
      <c r="I992" s="35" t="s">
        <v>79</v>
      </c>
      <c r="J992" s="48" t="s">
        <v>14006</v>
      </c>
      <c r="K992" s="35">
        <v>15</v>
      </c>
      <c r="L992" s="49" t="s">
        <v>80</v>
      </c>
      <c r="M992" s="50" t="str">
        <f>VLOOKUP(Table6[[#This Row],[Product]],Table3[],2)</f>
        <v>Ultrathing V2</v>
      </c>
      <c r="N992" s="50" t="str">
        <f t="shared" si="46"/>
        <v>Aug</v>
      </c>
      <c r="O992" s="56">
        <f t="shared" si="47"/>
        <v>2020</v>
      </c>
      <c r="P992" s="51">
        <f>VLOOKUP(Table6[[#This Row],[Product]],Table3[],3)</f>
        <v>2.95</v>
      </c>
      <c r="Q992" s="35">
        <f>VLOOKUP(Table6[[#This Row],[Product]],Table3[],4)</f>
        <v>20</v>
      </c>
      <c r="R992" s="35">
        <f>Table6[[#This Row],[Quantity]]*Table6[[#This Row],[Case]]</f>
        <v>300</v>
      </c>
      <c r="S992" s="35">
        <f>Table6[[#This Row],[Total Sales]]*Table6[[#This Row],[Cost]]</f>
        <v>885</v>
      </c>
    </row>
    <row r="993" spans="1:19" x14ac:dyDescent="0.3">
      <c r="A993" s="54">
        <v>1014</v>
      </c>
      <c r="B993" s="35" t="s">
        <v>3340</v>
      </c>
      <c r="C993" s="35" t="s">
        <v>3341</v>
      </c>
      <c r="D993" s="35" t="s">
        <v>15</v>
      </c>
      <c r="E993" s="35" t="str">
        <f t="shared" si="45"/>
        <v>F</v>
      </c>
      <c r="F993" s="35">
        <v>60</v>
      </c>
      <c r="G993" s="35" t="s">
        <v>3342</v>
      </c>
      <c r="H993" s="35" t="s">
        <v>3343</v>
      </c>
      <c r="I993" s="35" t="s">
        <v>1199</v>
      </c>
      <c r="J993" s="48" t="s">
        <v>13904</v>
      </c>
      <c r="K993" s="35">
        <v>57</v>
      </c>
      <c r="L993" s="49" t="s">
        <v>39</v>
      </c>
      <c r="M993" s="50" t="str">
        <f>VLOOKUP(Table6[[#This Row],[Product]],Table3[],2)</f>
        <v>Ultrathing V1</v>
      </c>
      <c r="N993" s="50" t="str">
        <f t="shared" si="46"/>
        <v>Aug</v>
      </c>
      <c r="O993" s="56">
        <f t="shared" si="47"/>
        <v>2020</v>
      </c>
      <c r="P993" s="51">
        <f>VLOOKUP(Table6[[#This Row],[Product]],Table3[],3)</f>
        <v>1.79</v>
      </c>
      <c r="Q993" s="35">
        <f>VLOOKUP(Table6[[#This Row],[Product]],Table3[],4)</f>
        <v>17</v>
      </c>
      <c r="R993" s="35">
        <f>Table6[[#This Row],[Quantity]]*Table6[[#This Row],[Case]]</f>
        <v>969</v>
      </c>
      <c r="S993" s="35">
        <f>Table6[[#This Row],[Total Sales]]*Table6[[#This Row],[Cost]]</f>
        <v>1734.51</v>
      </c>
    </row>
    <row r="994" spans="1:19" x14ac:dyDescent="0.3">
      <c r="A994" s="54">
        <v>1015</v>
      </c>
      <c r="B994" s="35" t="s">
        <v>2919</v>
      </c>
      <c r="C994" s="35" t="s">
        <v>2428</v>
      </c>
      <c r="D994" s="35" t="s">
        <v>28</v>
      </c>
      <c r="E994" s="35" t="str">
        <f t="shared" si="45"/>
        <v>M</v>
      </c>
      <c r="F994" s="35">
        <v>60</v>
      </c>
      <c r="G994" s="35" t="s">
        <v>3342</v>
      </c>
      <c r="H994" s="35" t="s">
        <v>966</v>
      </c>
      <c r="I994" s="35" t="s">
        <v>187</v>
      </c>
      <c r="J994" s="48">
        <v>44048</v>
      </c>
      <c r="K994" s="35">
        <v>50</v>
      </c>
      <c r="L994" s="49" t="s">
        <v>33</v>
      </c>
      <c r="M994" s="50" t="str">
        <f>VLOOKUP(Table6[[#This Row],[Product]],Table3[],2)</f>
        <v>Megawidget L</v>
      </c>
      <c r="N994" s="50" t="str">
        <f t="shared" si="46"/>
        <v>Aug</v>
      </c>
      <c r="O994" s="56">
        <f t="shared" si="47"/>
        <v>2020</v>
      </c>
      <c r="P994" s="51">
        <f>VLOOKUP(Table6[[#This Row],[Product]],Table3[],3)</f>
        <v>1.79</v>
      </c>
      <c r="Q994" s="35">
        <f>VLOOKUP(Table6[[#This Row],[Product]],Table3[],4)</f>
        <v>24</v>
      </c>
      <c r="R994" s="35">
        <f>Table6[[#This Row],[Quantity]]*Table6[[#This Row],[Case]]</f>
        <v>1200</v>
      </c>
      <c r="S994" s="35">
        <f>Table6[[#This Row],[Total Sales]]*Table6[[#This Row],[Cost]]</f>
        <v>2148</v>
      </c>
    </row>
    <row r="995" spans="1:19" x14ac:dyDescent="0.3">
      <c r="A995" s="54">
        <v>1017</v>
      </c>
      <c r="B995" s="35" t="s">
        <v>65</v>
      </c>
      <c r="C995" s="35" t="s">
        <v>1756</v>
      </c>
      <c r="D995" s="35" t="s">
        <v>51</v>
      </c>
      <c r="E995" s="35" t="str">
        <f t="shared" si="45"/>
        <v>F</v>
      </c>
      <c r="F995" s="35">
        <v>90</v>
      </c>
      <c r="G995" s="35" t="s">
        <v>3344</v>
      </c>
      <c r="H995" s="35" t="s">
        <v>2012</v>
      </c>
      <c r="I995" s="35" t="s">
        <v>32</v>
      </c>
      <c r="J995" s="48">
        <v>43952</v>
      </c>
      <c r="K995" s="35">
        <v>47</v>
      </c>
      <c r="L995" s="49" t="s">
        <v>70</v>
      </c>
      <c r="M995" s="50" t="str">
        <f>VLOOKUP(Table6[[#This Row],[Product]],Table3[],2)</f>
        <v>Megawidget M</v>
      </c>
      <c r="N995" s="50" t="str">
        <f t="shared" si="46"/>
        <v>May</v>
      </c>
      <c r="O995" s="56">
        <f t="shared" si="47"/>
        <v>2020</v>
      </c>
      <c r="P995" s="51">
        <f>VLOOKUP(Table6[[#This Row],[Product]],Table3[],3)</f>
        <v>1.29</v>
      </c>
      <c r="Q995" s="35">
        <f>VLOOKUP(Table6[[#This Row],[Product]],Table3[],4)</f>
        <v>24</v>
      </c>
      <c r="R995" s="35">
        <f>Table6[[#This Row],[Quantity]]*Table6[[#This Row],[Case]]</f>
        <v>1128</v>
      </c>
      <c r="S995" s="35">
        <f>Table6[[#This Row],[Total Sales]]*Table6[[#This Row],[Cost]]</f>
        <v>1455.1200000000001</v>
      </c>
    </row>
    <row r="996" spans="1:19" x14ac:dyDescent="0.3">
      <c r="A996" s="54">
        <v>1018</v>
      </c>
      <c r="B996" s="35" t="s">
        <v>3345</v>
      </c>
      <c r="C996" s="35" t="s">
        <v>3346</v>
      </c>
      <c r="D996" s="35" t="s">
        <v>28</v>
      </c>
      <c r="E996" s="35" t="str">
        <f t="shared" si="45"/>
        <v>M</v>
      </c>
      <c r="F996" s="35">
        <v>30</v>
      </c>
      <c r="G996" s="35" t="s">
        <v>3347</v>
      </c>
      <c r="H996" s="35" t="s">
        <v>1011</v>
      </c>
      <c r="I996" s="35" t="s">
        <v>32</v>
      </c>
      <c r="J996" s="48" t="s">
        <v>14007</v>
      </c>
      <c r="K996" s="35">
        <v>51</v>
      </c>
      <c r="L996" s="49" t="s">
        <v>80</v>
      </c>
      <c r="M996" s="50" t="str">
        <f>VLOOKUP(Table6[[#This Row],[Product]],Table3[],2)</f>
        <v>Ultrathing V2</v>
      </c>
      <c r="N996" s="50" t="str">
        <f t="shared" si="46"/>
        <v>May</v>
      </c>
      <c r="O996" s="56">
        <f t="shared" si="47"/>
        <v>2020</v>
      </c>
      <c r="P996" s="51">
        <f>VLOOKUP(Table6[[#This Row],[Product]],Table3[],3)</f>
        <v>2.95</v>
      </c>
      <c r="Q996" s="35">
        <f>VLOOKUP(Table6[[#This Row],[Product]],Table3[],4)</f>
        <v>20</v>
      </c>
      <c r="R996" s="35">
        <f>Table6[[#This Row],[Quantity]]*Table6[[#This Row],[Case]]</f>
        <v>1020</v>
      </c>
      <c r="S996" s="35">
        <f>Table6[[#This Row],[Total Sales]]*Table6[[#This Row],[Cost]]</f>
        <v>3009</v>
      </c>
    </row>
    <row r="997" spans="1:19" x14ac:dyDescent="0.3">
      <c r="A997" s="54">
        <v>1019</v>
      </c>
      <c r="B997" s="35" t="s">
        <v>2398</v>
      </c>
      <c r="C997" s="35" t="s">
        <v>3348</v>
      </c>
      <c r="D997" s="35" t="s">
        <v>28</v>
      </c>
      <c r="E997" s="35" t="str">
        <f t="shared" si="45"/>
        <v>M</v>
      </c>
      <c r="F997" s="35">
        <v>30</v>
      </c>
      <c r="G997" s="35" t="s">
        <v>3349</v>
      </c>
      <c r="H997" s="35" t="s">
        <v>1512</v>
      </c>
      <c r="I997" s="35" t="s">
        <v>25</v>
      </c>
      <c r="J997" s="48" t="s">
        <v>14008</v>
      </c>
      <c r="K997" s="35">
        <v>74</v>
      </c>
      <c r="L997" s="49" t="s">
        <v>101</v>
      </c>
      <c r="M997" s="50" t="str">
        <f>VLOOKUP(Table6[[#This Row],[Product]],Table3[],2)</f>
        <v>Superwossname</v>
      </c>
      <c r="N997" s="50" t="str">
        <f t="shared" si="46"/>
        <v>Oct</v>
      </c>
      <c r="O997" s="56">
        <f t="shared" si="47"/>
        <v>2020</v>
      </c>
      <c r="P997" s="51">
        <f>VLOOKUP(Table6[[#This Row],[Product]],Table3[],3)</f>
        <v>3.49</v>
      </c>
      <c r="Q997" s="35">
        <f>VLOOKUP(Table6[[#This Row],[Product]],Table3[],4)</f>
        <v>20</v>
      </c>
      <c r="R997" s="35">
        <f>Table6[[#This Row],[Quantity]]*Table6[[#This Row],[Case]]</f>
        <v>1480</v>
      </c>
      <c r="S997" s="35">
        <f>Table6[[#This Row],[Total Sales]]*Table6[[#This Row],[Cost]]</f>
        <v>5165.2000000000007</v>
      </c>
    </row>
    <row r="998" spans="1:19" x14ac:dyDescent="0.3">
      <c r="A998" s="54">
        <v>1020</v>
      </c>
      <c r="B998" s="35" t="s">
        <v>2840</v>
      </c>
      <c r="C998" s="35" t="s">
        <v>3350</v>
      </c>
      <c r="D998" s="35" t="s">
        <v>28</v>
      </c>
      <c r="E998" s="35" t="str">
        <f t="shared" si="45"/>
        <v>M</v>
      </c>
      <c r="F998" s="35">
        <v>90</v>
      </c>
      <c r="G998" s="35" t="s">
        <v>3349</v>
      </c>
      <c r="H998" s="35" t="s">
        <v>3351</v>
      </c>
      <c r="I998" s="35" t="s">
        <v>32</v>
      </c>
      <c r="J998" s="48">
        <v>44174</v>
      </c>
      <c r="K998" s="35">
        <v>44</v>
      </c>
      <c r="L998" s="49" t="s">
        <v>45</v>
      </c>
      <c r="M998" s="50" t="str">
        <f>VLOOKUP(Table6[[#This Row],[Product]],Table3[],2)</f>
        <v>Gigastuff</v>
      </c>
      <c r="N998" s="50" t="str">
        <f t="shared" si="46"/>
        <v>Dec</v>
      </c>
      <c r="O998" s="56">
        <f t="shared" si="47"/>
        <v>2020</v>
      </c>
      <c r="P998" s="51">
        <f>VLOOKUP(Table6[[#This Row],[Product]],Table3[],3)</f>
        <v>1.89</v>
      </c>
      <c r="Q998" s="35">
        <f>VLOOKUP(Table6[[#This Row],[Product]],Table3[],4)</f>
        <v>18</v>
      </c>
      <c r="R998" s="35">
        <f>Table6[[#This Row],[Quantity]]*Table6[[#This Row],[Case]]</f>
        <v>792</v>
      </c>
      <c r="S998" s="35">
        <f>Table6[[#This Row],[Total Sales]]*Table6[[#This Row],[Cost]]</f>
        <v>1496.8799999999999</v>
      </c>
    </row>
    <row r="999" spans="1:19" x14ac:dyDescent="0.3">
      <c r="A999" s="54">
        <v>1021</v>
      </c>
      <c r="B999" s="35" t="s">
        <v>1225</v>
      </c>
      <c r="C999" s="35" t="s">
        <v>3352</v>
      </c>
      <c r="D999" s="35" t="s">
        <v>28</v>
      </c>
      <c r="E999" s="35" t="str">
        <f t="shared" si="45"/>
        <v>M</v>
      </c>
      <c r="F999" s="35">
        <v>30</v>
      </c>
      <c r="G999" s="35" t="s">
        <v>3353</v>
      </c>
      <c r="H999" s="35" t="s">
        <v>3161</v>
      </c>
      <c r="I999" s="35" t="s">
        <v>32</v>
      </c>
      <c r="J999" s="48" t="s">
        <v>13782</v>
      </c>
      <c r="K999" s="35">
        <v>28</v>
      </c>
      <c r="L999" s="49" t="s">
        <v>20</v>
      </c>
      <c r="M999" s="50" t="str">
        <f>VLOOKUP(Table6[[#This Row],[Product]],Table3[],2)</f>
        <v>Hyperwotsit</v>
      </c>
      <c r="N999" s="50" t="str">
        <f t="shared" si="46"/>
        <v>Sep</v>
      </c>
      <c r="O999" s="56">
        <f t="shared" si="47"/>
        <v>2022</v>
      </c>
      <c r="P999" s="51">
        <f>VLOOKUP(Table6[[#This Row],[Product]],Table3[],3)</f>
        <v>2.0099999999999998</v>
      </c>
      <c r="Q999" s="35">
        <f>VLOOKUP(Table6[[#This Row],[Product]],Table3[],4)</f>
        <v>20</v>
      </c>
      <c r="R999" s="35">
        <f>Table6[[#This Row],[Quantity]]*Table6[[#This Row],[Case]]</f>
        <v>560</v>
      </c>
      <c r="S999" s="35">
        <f>Table6[[#This Row],[Total Sales]]*Table6[[#This Row],[Cost]]</f>
        <v>1125.5999999999999</v>
      </c>
    </row>
    <row r="1000" spans="1:19" x14ac:dyDescent="0.3">
      <c r="A1000" s="54">
        <v>1022</v>
      </c>
      <c r="B1000" s="35" t="s">
        <v>3117</v>
      </c>
      <c r="C1000" s="35" t="s">
        <v>3354</v>
      </c>
      <c r="D1000" s="35" t="s">
        <v>28</v>
      </c>
      <c r="E1000" s="35" t="str">
        <f t="shared" si="45"/>
        <v>M</v>
      </c>
      <c r="F1000" s="35">
        <v>90</v>
      </c>
      <c r="G1000" s="35" t="s">
        <v>3355</v>
      </c>
      <c r="H1000" s="35" t="s">
        <v>3356</v>
      </c>
      <c r="I1000" s="35" t="s">
        <v>32</v>
      </c>
      <c r="J1000" s="48" t="s">
        <v>13748</v>
      </c>
      <c r="K1000" s="35">
        <v>78</v>
      </c>
      <c r="L1000" s="49" t="s">
        <v>39</v>
      </c>
      <c r="M1000" s="50" t="str">
        <f>VLOOKUP(Table6[[#This Row],[Product]],Table3[],2)</f>
        <v>Ultrathing V1</v>
      </c>
      <c r="N1000" s="50" t="str">
        <f t="shared" si="46"/>
        <v>Aug</v>
      </c>
      <c r="O1000" s="56">
        <f t="shared" si="47"/>
        <v>2020</v>
      </c>
      <c r="P1000" s="51">
        <f>VLOOKUP(Table6[[#This Row],[Product]],Table3[],3)</f>
        <v>1.79</v>
      </c>
      <c r="Q1000" s="35">
        <f>VLOOKUP(Table6[[#This Row],[Product]],Table3[],4)</f>
        <v>17</v>
      </c>
      <c r="R1000" s="35">
        <f>Table6[[#This Row],[Quantity]]*Table6[[#This Row],[Case]]</f>
        <v>1326</v>
      </c>
      <c r="S1000" s="35">
        <f>Table6[[#This Row],[Total Sales]]*Table6[[#This Row],[Cost]]</f>
        <v>2373.54</v>
      </c>
    </row>
    <row r="1001" spans="1:19" x14ac:dyDescent="0.3">
      <c r="A1001" s="54">
        <v>1023</v>
      </c>
      <c r="B1001" s="35" t="s">
        <v>2556</v>
      </c>
      <c r="C1001" s="35" t="s">
        <v>3357</v>
      </c>
      <c r="D1001" s="35" t="s">
        <v>28</v>
      </c>
      <c r="E1001" s="35" t="str">
        <f t="shared" si="45"/>
        <v>M</v>
      </c>
      <c r="F1001" s="35">
        <v>30</v>
      </c>
      <c r="G1001" s="35" t="s">
        <v>3358</v>
      </c>
      <c r="H1001" s="35" t="s">
        <v>3024</v>
      </c>
      <c r="I1001" s="35" t="s">
        <v>32</v>
      </c>
      <c r="J1001" s="48" t="s">
        <v>14009</v>
      </c>
      <c r="K1001" s="35">
        <v>80</v>
      </c>
      <c r="L1001" s="49" t="s">
        <v>70</v>
      </c>
      <c r="M1001" s="50" t="str">
        <f>VLOOKUP(Table6[[#This Row],[Product]],Table3[],2)</f>
        <v>Megawidget M</v>
      </c>
      <c r="N1001" s="50" t="str">
        <f t="shared" si="46"/>
        <v>Jun</v>
      </c>
      <c r="O1001" s="56">
        <f t="shared" si="47"/>
        <v>2020</v>
      </c>
      <c r="P1001" s="51">
        <f>VLOOKUP(Table6[[#This Row],[Product]],Table3[],3)</f>
        <v>1.29</v>
      </c>
      <c r="Q1001" s="35">
        <f>VLOOKUP(Table6[[#This Row],[Product]],Table3[],4)</f>
        <v>24</v>
      </c>
      <c r="R1001" s="35">
        <f>Table6[[#This Row],[Quantity]]*Table6[[#This Row],[Case]]</f>
        <v>1920</v>
      </c>
      <c r="S1001" s="35">
        <f>Table6[[#This Row],[Total Sales]]*Table6[[#This Row],[Cost]]</f>
        <v>2476.8000000000002</v>
      </c>
    </row>
    <row r="1002" spans="1:19" x14ac:dyDescent="0.3">
      <c r="A1002" s="54">
        <v>1024</v>
      </c>
      <c r="B1002" s="35" t="s">
        <v>2540</v>
      </c>
      <c r="C1002" s="35" t="s">
        <v>3359</v>
      </c>
      <c r="D1002" s="35" t="s">
        <v>28</v>
      </c>
      <c r="E1002" s="35" t="str">
        <f t="shared" si="45"/>
        <v>M</v>
      </c>
      <c r="F1002" s="35">
        <v>90</v>
      </c>
      <c r="G1002" s="35" t="s">
        <v>15126</v>
      </c>
      <c r="H1002" s="35" t="s">
        <v>3361</v>
      </c>
      <c r="I1002" s="35" t="s">
        <v>95</v>
      </c>
      <c r="J1002" s="48" t="s">
        <v>13761</v>
      </c>
      <c r="K1002" s="35">
        <v>74</v>
      </c>
      <c r="L1002" s="49" t="s">
        <v>80</v>
      </c>
      <c r="M1002" s="50" t="str">
        <f>VLOOKUP(Table6[[#This Row],[Product]],Table3[],2)</f>
        <v>Ultrathing V2</v>
      </c>
      <c r="N1002" s="50" t="str">
        <f t="shared" si="46"/>
        <v>Jul</v>
      </c>
      <c r="O1002" s="56">
        <f t="shared" si="47"/>
        <v>2022</v>
      </c>
      <c r="P1002" s="51">
        <f>VLOOKUP(Table6[[#This Row],[Product]],Table3[],3)</f>
        <v>2.95</v>
      </c>
      <c r="Q1002" s="35">
        <f>VLOOKUP(Table6[[#This Row],[Product]],Table3[],4)</f>
        <v>20</v>
      </c>
      <c r="R1002" s="35">
        <f>Table6[[#This Row],[Quantity]]*Table6[[#This Row],[Case]]</f>
        <v>1480</v>
      </c>
      <c r="S1002" s="35">
        <f>Table6[[#This Row],[Total Sales]]*Table6[[#This Row],[Cost]]</f>
        <v>4366</v>
      </c>
    </row>
    <row r="1003" spans="1:19" x14ac:dyDescent="0.3">
      <c r="A1003" s="54">
        <v>1025</v>
      </c>
      <c r="B1003" s="35" t="s">
        <v>3362</v>
      </c>
      <c r="C1003" s="35" t="s">
        <v>3363</v>
      </c>
      <c r="D1003" s="35" t="s">
        <v>28</v>
      </c>
      <c r="E1003" s="35" t="str">
        <f t="shared" si="45"/>
        <v>M</v>
      </c>
      <c r="F1003" s="35">
        <v>60</v>
      </c>
      <c r="G1003" s="35" t="s">
        <v>3364</v>
      </c>
      <c r="H1003" s="35" t="s">
        <v>3365</v>
      </c>
      <c r="I1003" s="35" t="s">
        <v>146</v>
      </c>
      <c r="J1003" s="48" t="s">
        <v>14010</v>
      </c>
      <c r="K1003" s="35">
        <v>62</v>
      </c>
      <c r="L1003" s="49" t="s">
        <v>54</v>
      </c>
      <c r="M1003" s="50" t="str">
        <f>VLOOKUP(Table6[[#This Row],[Product]],Table3[],2)</f>
        <v>Megawidget S</v>
      </c>
      <c r="N1003" s="50" t="str">
        <f t="shared" si="46"/>
        <v>Jun</v>
      </c>
      <c r="O1003" s="56">
        <f t="shared" si="47"/>
        <v>2022</v>
      </c>
      <c r="P1003" s="51">
        <f>VLOOKUP(Table6[[#This Row],[Product]],Table3[],3)</f>
        <v>0.69</v>
      </c>
      <c r="Q1003" s="35">
        <f>VLOOKUP(Table6[[#This Row],[Product]],Table3[],4)</f>
        <v>24</v>
      </c>
      <c r="R1003" s="35">
        <f>Table6[[#This Row],[Quantity]]*Table6[[#This Row],[Case]]</f>
        <v>1488</v>
      </c>
      <c r="S1003" s="35">
        <f>Table6[[#This Row],[Total Sales]]*Table6[[#This Row],[Cost]]</f>
        <v>1026.72</v>
      </c>
    </row>
    <row r="1004" spans="1:19" x14ac:dyDescent="0.3">
      <c r="A1004" s="54">
        <v>1026</v>
      </c>
      <c r="B1004" s="35" t="s">
        <v>3366</v>
      </c>
      <c r="C1004" s="35" t="s">
        <v>783</v>
      </c>
      <c r="D1004" s="35" t="s">
        <v>621</v>
      </c>
      <c r="E1004" s="35" t="str">
        <f t="shared" si="45"/>
        <v>M/F</v>
      </c>
      <c r="F1004" s="35">
        <v>30</v>
      </c>
      <c r="G1004" s="35" t="s">
        <v>3367</v>
      </c>
      <c r="H1004" s="35" t="s">
        <v>139</v>
      </c>
      <c r="I1004" s="35" t="s">
        <v>2593</v>
      </c>
      <c r="J1004" s="48" t="s">
        <v>14011</v>
      </c>
      <c r="K1004" s="35">
        <v>55</v>
      </c>
      <c r="L1004" s="49" t="s">
        <v>45</v>
      </c>
      <c r="M1004" s="50" t="str">
        <f>VLOOKUP(Table6[[#This Row],[Product]],Table3[],2)</f>
        <v>Gigastuff</v>
      </c>
      <c r="N1004" s="50" t="str">
        <f t="shared" si="46"/>
        <v>Nov</v>
      </c>
      <c r="O1004" s="56">
        <f t="shared" si="47"/>
        <v>2021</v>
      </c>
      <c r="P1004" s="51">
        <f>VLOOKUP(Table6[[#This Row],[Product]],Table3[],3)</f>
        <v>1.89</v>
      </c>
      <c r="Q1004" s="35">
        <f>VLOOKUP(Table6[[#This Row],[Product]],Table3[],4)</f>
        <v>18</v>
      </c>
      <c r="R1004" s="35">
        <f>Table6[[#This Row],[Quantity]]*Table6[[#This Row],[Case]]</f>
        <v>990</v>
      </c>
      <c r="S1004" s="35">
        <f>Table6[[#This Row],[Total Sales]]*Table6[[#This Row],[Cost]]</f>
        <v>1871.1</v>
      </c>
    </row>
    <row r="1005" spans="1:19" x14ac:dyDescent="0.3">
      <c r="A1005" s="54">
        <v>1027</v>
      </c>
      <c r="B1005" s="35" t="s">
        <v>3368</v>
      </c>
      <c r="C1005" s="35" t="s">
        <v>3369</v>
      </c>
      <c r="D1005" s="35" t="s">
        <v>51</v>
      </c>
      <c r="E1005" s="35" t="str">
        <f t="shared" si="45"/>
        <v>F</v>
      </c>
      <c r="F1005" s="35">
        <v>90</v>
      </c>
      <c r="G1005" s="35" t="s">
        <v>3367</v>
      </c>
      <c r="H1005" s="35" t="s">
        <v>2516</v>
      </c>
      <c r="I1005" s="35" t="s">
        <v>32</v>
      </c>
      <c r="J1005" s="48" t="s">
        <v>14012</v>
      </c>
      <c r="K1005" s="35">
        <v>20</v>
      </c>
      <c r="L1005" s="49" t="s">
        <v>80</v>
      </c>
      <c r="M1005" s="50" t="str">
        <f>VLOOKUP(Table6[[#This Row],[Product]],Table3[],2)</f>
        <v>Ultrathing V2</v>
      </c>
      <c r="N1005" s="50" t="str">
        <f t="shared" si="46"/>
        <v>Nov</v>
      </c>
      <c r="O1005" s="56">
        <f t="shared" si="47"/>
        <v>2021</v>
      </c>
      <c r="P1005" s="51">
        <f>VLOOKUP(Table6[[#This Row],[Product]],Table3[],3)</f>
        <v>2.95</v>
      </c>
      <c r="Q1005" s="35">
        <f>VLOOKUP(Table6[[#This Row],[Product]],Table3[],4)</f>
        <v>20</v>
      </c>
      <c r="R1005" s="35">
        <f>Table6[[#This Row],[Quantity]]*Table6[[#This Row],[Case]]</f>
        <v>400</v>
      </c>
      <c r="S1005" s="35">
        <f>Table6[[#This Row],[Total Sales]]*Table6[[#This Row],[Cost]]</f>
        <v>1180</v>
      </c>
    </row>
    <row r="1006" spans="1:19" x14ac:dyDescent="0.3">
      <c r="A1006" s="54">
        <v>1028</v>
      </c>
      <c r="B1006" s="35" t="s">
        <v>3370</v>
      </c>
      <c r="C1006" s="35" t="s">
        <v>3371</v>
      </c>
      <c r="D1006" s="35" t="s">
        <v>28</v>
      </c>
      <c r="E1006" s="35" t="str">
        <f t="shared" si="45"/>
        <v>M</v>
      </c>
      <c r="F1006" s="35">
        <v>60</v>
      </c>
      <c r="G1006" s="35" t="s">
        <v>3372</v>
      </c>
      <c r="H1006" s="35" t="s">
        <v>3373</v>
      </c>
      <c r="I1006" s="35" t="s">
        <v>32</v>
      </c>
      <c r="J1006" s="48" t="s">
        <v>13857</v>
      </c>
      <c r="K1006" s="35">
        <v>92</v>
      </c>
      <c r="L1006" s="49" t="s">
        <v>39</v>
      </c>
      <c r="M1006" s="50" t="str">
        <f>VLOOKUP(Table6[[#This Row],[Product]],Table3[],2)</f>
        <v>Ultrathing V1</v>
      </c>
      <c r="N1006" s="50" t="str">
        <f t="shared" si="46"/>
        <v>Jan</v>
      </c>
      <c r="O1006" s="56">
        <f t="shared" si="47"/>
        <v>2021</v>
      </c>
      <c r="P1006" s="51">
        <f>VLOOKUP(Table6[[#This Row],[Product]],Table3[],3)</f>
        <v>1.79</v>
      </c>
      <c r="Q1006" s="35">
        <f>VLOOKUP(Table6[[#This Row],[Product]],Table3[],4)</f>
        <v>17</v>
      </c>
      <c r="R1006" s="35">
        <f>Table6[[#This Row],[Quantity]]*Table6[[#This Row],[Case]]</f>
        <v>1564</v>
      </c>
      <c r="S1006" s="35">
        <f>Table6[[#This Row],[Total Sales]]*Table6[[#This Row],[Cost]]</f>
        <v>2799.56</v>
      </c>
    </row>
    <row r="1007" spans="1:19" x14ac:dyDescent="0.3">
      <c r="A1007" s="54">
        <v>1029</v>
      </c>
      <c r="B1007" s="35" t="s">
        <v>3374</v>
      </c>
      <c r="C1007" s="35" t="s">
        <v>3375</v>
      </c>
      <c r="D1007" s="35" t="s">
        <v>15</v>
      </c>
      <c r="E1007" s="35" t="str">
        <f t="shared" si="45"/>
        <v>F</v>
      </c>
      <c r="F1007" s="35">
        <v>60</v>
      </c>
      <c r="G1007" s="35" t="s">
        <v>3376</v>
      </c>
      <c r="H1007" s="35" t="s">
        <v>3377</v>
      </c>
      <c r="I1007" s="35" t="s">
        <v>32</v>
      </c>
      <c r="J1007" s="48" t="s">
        <v>13677</v>
      </c>
      <c r="K1007" s="35">
        <v>58</v>
      </c>
      <c r="L1007" s="49" t="s">
        <v>45</v>
      </c>
      <c r="M1007" s="50" t="str">
        <f>VLOOKUP(Table6[[#This Row],[Product]],Table3[],2)</f>
        <v>Gigastuff</v>
      </c>
      <c r="N1007" s="50" t="str">
        <f t="shared" si="46"/>
        <v>May</v>
      </c>
      <c r="O1007" s="56">
        <f t="shared" si="47"/>
        <v>2022</v>
      </c>
      <c r="P1007" s="51">
        <f>VLOOKUP(Table6[[#This Row],[Product]],Table3[],3)</f>
        <v>1.89</v>
      </c>
      <c r="Q1007" s="35">
        <f>VLOOKUP(Table6[[#This Row],[Product]],Table3[],4)</f>
        <v>18</v>
      </c>
      <c r="R1007" s="35">
        <f>Table6[[#This Row],[Quantity]]*Table6[[#This Row],[Case]]</f>
        <v>1044</v>
      </c>
      <c r="S1007" s="35">
        <f>Table6[[#This Row],[Total Sales]]*Table6[[#This Row],[Cost]]</f>
        <v>1973.1599999999999</v>
      </c>
    </row>
    <row r="1008" spans="1:19" x14ac:dyDescent="0.3">
      <c r="A1008" s="54">
        <v>1030</v>
      </c>
      <c r="B1008" s="35" t="s">
        <v>3378</v>
      </c>
      <c r="C1008" s="35" t="s">
        <v>3379</v>
      </c>
      <c r="D1008" s="35" t="s">
        <v>51</v>
      </c>
      <c r="E1008" s="35" t="str">
        <f t="shared" si="45"/>
        <v>F</v>
      </c>
      <c r="F1008" s="35">
        <v>90</v>
      </c>
      <c r="G1008" s="35" t="s">
        <v>3380</v>
      </c>
      <c r="H1008" s="35" t="s">
        <v>1347</v>
      </c>
      <c r="I1008" s="35" t="s">
        <v>32</v>
      </c>
      <c r="J1008" s="48" t="s">
        <v>13663</v>
      </c>
      <c r="K1008" s="35">
        <v>51</v>
      </c>
      <c r="L1008" s="49" t="s">
        <v>39</v>
      </c>
      <c r="M1008" s="50" t="str">
        <f>VLOOKUP(Table6[[#This Row],[Product]],Table3[],2)</f>
        <v>Ultrathing V1</v>
      </c>
      <c r="N1008" s="50" t="str">
        <f t="shared" si="46"/>
        <v>Sep</v>
      </c>
      <c r="O1008" s="56">
        <f t="shared" si="47"/>
        <v>2022</v>
      </c>
      <c r="P1008" s="51">
        <f>VLOOKUP(Table6[[#This Row],[Product]],Table3[],3)</f>
        <v>1.79</v>
      </c>
      <c r="Q1008" s="35">
        <f>VLOOKUP(Table6[[#This Row],[Product]],Table3[],4)</f>
        <v>17</v>
      </c>
      <c r="R1008" s="35">
        <f>Table6[[#This Row],[Quantity]]*Table6[[#This Row],[Case]]</f>
        <v>867</v>
      </c>
      <c r="S1008" s="35">
        <f>Table6[[#This Row],[Total Sales]]*Table6[[#This Row],[Cost]]</f>
        <v>1551.93</v>
      </c>
    </row>
    <row r="1009" spans="1:19" x14ac:dyDescent="0.3">
      <c r="A1009" s="54">
        <v>1031</v>
      </c>
      <c r="B1009" s="35" t="s">
        <v>3381</v>
      </c>
      <c r="C1009" s="35" t="s">
        <v>3382</v>
      </c>
      <c r="D1009" s="35" t="s">
        <v>51</v>
      </c>
      <c r="E1009" s="35" t="str">
        <f t="shared" si="45"/>
        <v>F</v>
      </c>
      <c r="F1009" s="35">
        <v>90</v>
      </c>
      <c r="G1009" s="35" t="s">
        <v>3383</v>
      </c>
      <c r="H1009" s="35" t="s">
        <v>3384</v>
      </c>
      <c r="I1009" s="35" t="s">
        <v>32</v>
      </c>
      <c r="J1009" s="48" t="s">
        <v>14013</v>
      </c>
      <c r="K1009" s="35">
        <v>31</v>
      </c>
      <c r="L1009" s="49" t="s">
        <v>20</v>
      </c>
      <c r="M1009" s="50" t="str">
        <f>VLOOKUP(Table6[[#This Row],[Product]],Table3[],2)</f>
        <v>Hyperwotsit</v>
      </c>
      <c r="N1009" s="50" t="str">
        <f t="shared" si="46"/>
        <v>Dec</v>
      </c>
      <c r="O1009" s="56">
        <f t="shared" si="47"/>
        <v>2021</v>
      </c>
      <c r="P1009" s="51">
        <f>VLOOKUP(Table6[[#This Row],[Product]],Table3[],3)</f>
        <v>2.0099999999999998</v>
      </c>
      <c r="Q1009" s="35">
        <f>VLOOKUP(Table6[[#This Row],[Product]],Table3[],4)</f>
        <v>20</v>
      </c>
      <c r="R1009" s="35">
        <f>Table6[[#This Row],[Quantity]]*Table6[[#This Row],[Case]]</f>
        <v>620</v>
      </c>
      <c r="S1009" s="35">
        <f>Table6[[#This Row],[Total Sales]]*Table6[[#This Row],[Cost]]</f>
        <v>1246.1999999999998</v>
      </c>
    </row>
    <row r="1010" spans="1:19" x14ac:dyDescent="0.3">
      <c r="A1010" s="54">
        <v>1032</v>
      </c>
      <c r="B1010" s="35" t="s">
        <v>460</v>
      </c>
      <c r="C1010" s="35" t="s">
        <v>3385</v>
      </c>
      <c r="D1010" s="35" t="s">
        <v>28</v>
      </c>
      <c r="E1010" s="35" t="str">
        <f t="shared" si="45"/>
        <v>M</v>
      </c>
      <c r="F1010" s="35">
        <v>60</v>
      </c>
      <c r="G1010" s="35" t="s">
        <v>3386</v>
      </c>
      <c r="H1010" s="35" t="s">
        <v>3387</v>
      </c>
      <c r="I1010" s="35" t="s">
        <v>2878</v>
      </c>
      <c r="J1010" s="48">
        <v>44783</v>
      </c>
      <c r="K1010" s="35">
        <v>12</v>
      </c>
      <c r="L1010" s="49" t="s">
        <v>70</v>
      </c>
      <c r="M1010" s="50" t="str">
        <f>VLOOKUP(Table6[[#This Row],[Product]],Table3[],2)</f>
        <v>Megawidget M</v>
      </c>
      <c r="N1010" s="50" t="str">
        <f t="shared" si="46"/>
        <v>Aug</v>
      </c>
      <c r="O1010" s="56">
        <f t="shared" si="47"/>
        <v>2022</v>
      </c>
      <c r="P1010" s="51">
        <f>VLOOKUP(Table6[[#This Row],[Product]],Table3[],3)</f>
        <v>1.29</v>
      </c>
      <c r="Q1010" s="35">
        <f>VLOOKUP(Table6[[#This Row],[Product]],Table3[],4)</f>
        <v>24</v>
      </c>
      <c r="R1010" s="35">
        <f>Table6[[#This Row],[Quantity]]*Table6[[#This Row],[Case]]</f>
        <v>288</v>
      </c>
      <c r="S1010" s="35">
        <f>Table6[[#This Row],[Total Sales]]*Table6[[#This Row],[Cost]]</f>
        <v>371.52</v>
      </c>
    </row>
    <row r="1011" spans="1:19" x14ac:dyDescent="0.3">
      <c r="A1011" s="54">
        <v>1033</v>
      </c>
      <c r="B1011" s="35" t="s">
        <v>3388</v>
      </c>
      <c r="C1011" s="35" t="s">
        <v>3389</v>
      </c>
      <c r="D1011" s="35" t="s">
        <v>51</v>
      </c>
      <c r="E1011" s="35" t="str">
        <f t="shared" si="45"/>
        <v>F</v>
      </c>
      <c r="F1011" s="35">
        <v>60</v>
      </c>
      <c r="G1011" s="35" t="s">
        <v>3390</v>
      </c>
      <c r="H1011" s="35" t="s">
        <v>3391</v>
      </c>
      <c r="I1011" s="35" t="s">
        <v>3392</v>
      </c>
      <c r="J1011" s="48">
        <v>44720</v>
      </c>
      <c r="K1011" s="35">
        <v>65</v>
      </c>
      <c r="L1011" s="49" t="s">
        <v>54</v>
      </c>
      <c r="M1011" s="50" t="str">
        <f>VLOOKUP(Table6[[#This Row],[Product]],Table3[],2)</f>
        <v>Megawidget S</v>
      </c>
      <c r="N1011" s="50" t="str">
        <f t="shared" si="46"/>
        <v>Jun</v>
      </c>
      <c r="O1011" s="56">
        <f t="shared" si="47"/>
        <v>2022</v>
      </c>
      <c r="P1011" s="51">
        <f>VLOOKUP(Table6[[#This Row],[Product]],Table3[],3)</f>
        <v>0.69</v>
      </c>
      <c r="Q1011" s="35">
        <f>VLOOKUP(Table6[[#This Row],[Product]],Table3[],4)</f>
        <v>24</v>
      </c>
      <c r="R1011" s="35">
        <f>Table6[[#This Row],[Quantity]]*Table6[[#This Row],[Case]]</f>
        <v>1560</v>
      </c>
      <c r="S1011" s="35">
        <f>Table6[[#This Row],[Total Sales]]*Table6[[#This Row],[Cost]]</f>
        <v>1076.3999999999999</v>
      </c>
    </row>
    <row r="1012" spans="1:19" x14ac:dyDescent="0.3">
      <c r="A1012" s="54">
        <v>1034</v>
      </c>
      <c r="B1012" s="35" t="s">
        <v>3393</v>
      </c>
      <c r="C1012" s="35" t="s">
        <v>3394</v>
      </c>
      <c r="D1012" s="35" t="s">
        <v>51</v>
      </c>
      <c r="E1012" s="35" t="str">
        <f t="shared" si="45"/>
        <v>F</v>
      </c>
      <c r="F1012" s="35">
        <v>30</v>
      </c>
      <c r="G1012" s="35" t="s">
        <v>3395</v>
      </c>
      <c r="H1012" s="35" t="s">
        <v>3396</v>
      </c>
      <c r="I1012" s="35" t="s">
        <v>32</v>
      </c>
      <c r="J1012" s="48" t="s">
        <v>14014</v>
      </c>
      <c r="K1012" s="35">
        <v>96</v>
      </c>
      <c r="L1012" s="49" t="s">
        <v>39</v>
      </c>
      <c r="M1012" s="50" t="str">
        <f>VLOOKUP(Table6[[#This Row],[Product]],Table3[],2)</f>
        <v>Ultrathing V1</v>
      </c>
      <c r="N1012" s="50" t="str">
        <f t="shared" si="46"/>
        <v>Jun</v>
      </c>
      <c r="O1012" s="56">
        <f t="shared" si="47"/>
        <v>2022</v>
      </c>
      <c r="P1012" s="51">
        <f>VLOOKUP(Table6[[#This Row],[Product]],Table3[],3)</f>
        <v>1.79</v>
      </c>
      <c r="Q1012" s="35">
        <f>VLOOKUP(Table6[[#This Row],[Product]],Table3[],4)</f>
        <v>17</v>
      </c>
      <c r="R1012" s="35">
        <f>Table6[[#This Row],[Quantity]]*Table6[[#This Row],[Case]]</f>
        <v>1632</v>
      </c>
      <c r="S1012" s="35">
        <f>Table6[[#This Row],[Total Sales]]*Table6[[#This Row],[Cost]]</f>
        <v>2921.28</v>
      </c>
    </row>
    <row r="1013" spans="1:19" x14ac:dyDescent="0.3">
      <c r="A1013" s="54">
        <v>1035</v>
      </c>
      <c r="B1013" s="35" t="s">
        <v>3397</v>
      </c>
      <c r="C1013" s="35" t="s">
        <v>406</v>
      </c>
      <c r="D1013" s="35" t="s">
        <v>28</v>
      </c>
      <c r="E1013" s="35" t="str">
        <f t="shared" si="45"/>
        <v>M</v>
      </c>
      <c r="F1013" s="35">
        <v>90</v>
      </c>
      <c r="G1013" s="35" t="s">
        <v>3398</v>
      </c>
      <c r="H1013" s="35" t="s">
        <v>3399</v>
      </c>
      <c r="I1013" s="35" t="s">
        <v>124</v>
      </c>
      <c r="J1013" s="48" t="s">
        <v>13790</v>
      </c>
      <c r="K1013" s="35">
        <v>32</v>
      </c>
      <c r="L1013" s="49" t="s">
        <v>33</v>
      </c>
      <c r="M1013" s="50" t="str">
        <f>VLOOKUP(Table6[[#This Row],[Product]],Table3[],2)</f>
        <v>Megawidget L</v>
      </c>
      <c r="N1013" s="50" t="str">
        <f t="shared" si="46"/>
        <v>Apr</v>
      </c>
      <c r="O1013" s="56">
        <f t="shared" si="47"/>
        <v>2021</v>
      </c>
      <c r="P1013" s="51">
        <f>VLOOKUP(Table6[[#This Row],[Product]],Table3[],3)</f>
        <v>1.79</v>
      </c>
      <c r="Q1013" s="35">
        <f>VLOOKUP(Table6[[#This Row],[Product]],Table3[],4)</f>
        <v>24</v>
      </c>
      <c r="R1013" s="35">
        <f>Table6[[#This Row],[Quantity]]*Table6[[#This Row],[Case]]</f>
        <v>768</v>
      </c>
      <c r="S1013" s="35">
        <f>Table6[[#This Row],[Total Sales]]*Table6[[#This Row],[Cost]]</f>
        <v>1374.72</v>
      </c>
    </row>
    <row r="1014" spans="1:19" x14ac:dyDescent="0.3">
      <c r="A1014" s="54">
        <v>1036</v>
      </c>
      <c r="B1014" s="35" t="s">
        <v>3400</v>
      </c>
      <c r="C1014" s="35" t="s">
        <v>1226</v>
      </c>
      <c r="D1014" s="35" t="s">
        <v>51</v>
      </c>
      <c r="E1014" s="35" t="str">
        <f t="shared" si="45"/>
        <v>F</v>
      </c>
      <c r="F1014" s="35">
        <v>90</v>
      </c>
      <c r="G1014" s="35" t="s">
        <v>3401</v>
      </c>
      <c r="H1014" s="35" t="s">
        <v>3402</v>
      </c>
      <c r="I1014" s="35" t="s">
        <v>32</v>
      </c>
      <c r="J1014" s="48">
        <v>43902</v>
      </c>
      <c r="K1014" s="35">
        <v>47</v>
      </c>
      <c r="L1014" s="49" t="s">
        <v>54</v>
      </c>
      <c r="M1014" s="50" t="str">
        <f>VLOOKUP(Table6[[#This Row],[Product]],Table3[],2)</f>
        <v>Megawidget S</v>
      </c>
      <c r="N1014" s="50" t="str">
        <f t="shared" si="46"/>
        <v>Mar</v>
      </c>
      <c r="O1014" s="56">
        <f t="shared" si="47"/>
        <v>2020</v>
      </c>
      <c r="P1014" s="51">
        <f>VLOOKUP(Table6[[#This Row],[Product]],Table3[],3)</f>
        <v>0.69</v>
      </c>
      <c r="Q1014" s="35">
        <f>VLOOKUP(Table6[[#This Row],[Product]],Table3[],4)</f>
        <v>24</v>
      </c>
      <c r="R1014" s="35">
        <f>Table6[[#This Row],[Quantity]]*Table6[[#This Row],[Case]]</f>
        <v>1128</v>
      </c>
      <c r="S1014" s="35">
        <f>Table6[[#This Row],[Total Sales]]*Table6[[#This Row],[Cost]]</f>
        <v>778.31999999999994</v>
      </c>
    </row>
    <row r="1015" spans="1:19" x14ac:dyDescent="0.3">
      <c r="A1015" s="54">
        <v>1037</v>
      </c>
      <c r="B1015" s="35" t="s">
        <v>3403</v>
      </c>
      <c r="C1015" s="35" t="s">
        <v>3014</v>
      </c>
      <c r="D1015" s="35" t="s">
        <v>51</v>
      </c>
      <c r="E1015" s="35" t="str">
        <f t="shared" si="45"/>
        <v>F</v>
      </c>
      <c r="F1015" s="35">
        <v>60</v>
      </c>
      <c r="G1015" s="35" t="s">
        <v>3404</v>
      </c>
      <c r="H1015" s="35" t="s">
        <v>3405</v>
      </c>
      <c r="I1015" s="35" t="s">
        <v>32</v>
      </c>
      <c r="J1015" s="48" t="s">
        <v>13857</v>
      </c>
      <c r="K1015" s="35">
        <v>59</v>
      </c>
      <c r="L1015" s="49" t="s">
        <v>20</v>
      </c>
      <c r="M1015" s="50" t="str">
        <f>VLOOKUP(Table6[[#This Row],[Product]],Table3[],2)</f>
        <v>Hyperwotsit</v>
      </c>
      <c r="N1015" s="50" t="str">
        <f t="shared" si="46"/>
        <v>Jan</v>
      </c>
      <c r="O1015" s="56">
        <f t="shared" si="47"/>
        <v>2021</v>
      </c>
      <c r="P1015" s="51">
        <f>VLOOKUP(Table6[[#This Row],[Product]],Table3[],3)</f>
        <v>2.0099999999999998</v>
      </c>
      <c r="Q1015" s="35">
        <f>VLOOKUP(Table6[[#This Row],[Product]],Table3[],4)</f>
        <v>20</v>
      </c>
      <c r="R1015" s="35">
        <f>Table6[[#This Row],[Quantity]]*Table6[[#This Row],[Case]]</f>
        <v>1180</v>
      </c>
      <c r="S1015" s="35">
        <f>Table6[[#This Row],[Total Sales]]*Table6[[#This Row],[Cost]]</f>
        <v>2371.7999999999997</v>
      </c>
    </row>
    <row r="1016" spans="1:19" x14ac:dyDescent="0.3">
      <c r="A1016" s="54">
        <v>1038</v>
      </c>
      <c r="B1016" s="35" t="s">
        <v>3406</v>
      </c>
      <c r="C1016" s="35" t="s">
        <v>3407</v>
      </c>
      <c r="D1016" s="35" t="s">
        <v>51</v>
      </c>
      <c r="E1016" s="35" t="str">
        <f t="shared" si="45"/>
        <v>F</v>
      </c>
      <c r="F1016" s="35">
        <v>60</v>
      </c>
      <c r="G1016" s="35" t="s">
        <v>3408</v>
      </c>
      <c r="H1016" s="35" t="s">
        <v>3409</v>
      </c>
      <c r="I1016" s="35" t="s">
        <v>95</v>
      </c>
      <c r="J1016" s="48" t="s">
        <v>13698</v>
      </c>
      <c r="K1016" s="35">
        <v>74</v>
      </c>
      <c r="L1016" s="49" t="s">
        <v>64</v>
      </c>
      <c r="M1016" s="50" t="str">
        <f>VLOOKUP(Table6[[#This Row],[Product]],Table3[],2)</f>
        <v>Ultrathing V4</v>
      </c>
      <c r="N1016" s="50" t="str">
        <f t="shared" si="46"/>
        <v>Jan</v>
      </c>
      <c r="O1016" s="56">
        <f t="shared" si="47"/>
        <v>2022</v>
      </c>
      <c r="P1016" s="51">
        <f>VLOOKUP(Table6[[#This Row],[Product]],Table3[],3)</f>
        <v>3.99</v>
      </c>
      <c r="Q1016" s="35">
        <f>VLOOKUP(Table6[[#This Row],[Product]],Table3[],4)</f>
        <v>24</v>
      </c>
      <c r="R1016" s="35">
        <f>Table6[[#This Row],[Quantity]]*Table6[[#This Row],[Case]]</f>
        <v>1776</v>
      </c>
      <c r="S1016" s="35">
        <f>Table6[[#This Row],[Total Sales]]*Table6[[#This Row],[Cost]]</f>
        <v>7086.2400000000007</v>
      </c>
    </row>
    <row r="1017" spans="1:19" x14ac:dyDescent="0.3">
      <c r="A1017" s="54">
        <v>1039</v>
      </c>
      <c r="B1017" s="35" t="s">
        <v>3410</v>
      </c>
      <c r="C1017" s="35" t="s">
        <v>2751</v>
      </c>
      <c r="D1017" s="35" t="s">
        <v>28</v>
      </c>
      <c r="E1017" s="35" t="str">
        <f t="shared" si="45"/>
        <v>M</v>
      </c>
      <c r="F1017" s="35">
        <v>30</v>
      </c>
      <c r="G1017" s="35" t="s">
        <v>3408</v>
      </c>
      <c r="H1017" s="35" t="s">
        <v>412</v>
      </c>
      <c r="I1017" s="35" t="s">
        <v>187</v>
      </c>
      <c r="J1017" s="48" t="s">
        <v>13988</v>
      </c>
      <c r="K1017" s="35">
        <v>11</v>
      </c>
      <c r="L1017" s="49" t="s">
        <v>45</v>
      </c>
      <c r="M1017" s="50" t="str">
        <f>VLOOKUP(Table6[[#This Row],[Product]],Table3[],2)</f>
        <v>Gigastuff</v>
      </c>
      <c r="N1017" s="50" t="str">
        <f t="shared" si="46"/>
        <v>Oct</v>
      </c>
      <c r="O1017" s="56">
        <f t="shared" si="47"/>
        <v>2021</v>
      </c>
      <c r="P1017" s="51">
        <f>VLOOKUP(Table6[[#This Row],[Product]],Table3[],3)</f>
        <v>1.89</v>
      </c>
      <c r="Q1017" s="35">
        <f>VLOOKUP(Table6[[#This Row],[Product]],Table3[],4)</f>
        <v>18</v>
      </c>
      <c r="R1017" s="35">
        <f>Table6[[#This Row],[Quantity]]*Table6[[#This Row],[Case]]</f>
        <v>198</v>
      </c>
      <c r="S1017" s="35">
        <f>Table6[[#This Row],[Total Sales]]*Table6[[#This Row],[Cost]]</f>
        <v>374.21999999999997</v>
      </c>
    </row>
    <row r="1018" spans="1:19" x14ac:dyDescent="0.3">
      <c r="A1018" s="54">
        <v>1040</v>
      </c>
      <c r="B1018" s="35" t="s">
        <v>2234</v>
      </c>
      <c r="C1018" s="35" t="s">
        <v>3120</v>
      </c>
      <c r="D1018" s="35" t="s">
        <v>15</v>
      </c>
      <c r="E1018" s="35" t="str">
        <f t="shared" si="45"/>
        <v>F</v>
      </c>
      <c r="F1018" s="35">
        <v>30</v>
      </c>
      <c r="G1018" s="35" t="s">
        <v>3411</v>
      </c>
      <c r="H1018" s="35" t="s">
        <v>522</v>
      </c>
      <c r="I1018" s="35" t="s">
        <v>32</v>
      </c>
      <c r="J1018" s="48" t="s">
        <v>14015</v>
      </c>
      <c r="K1018" s="35">
        <v>26</v>
      </c>
      <c r="L1018" s="49" t="s">
        <v>80</v>
      </c>
      <c r="M1018" s="50" t="str">
        <f>VLOOKUP(Table6[[#This Row],[Product]],Table3[],2)</f>
        <v>Ultrathing V2</v>
      </c>
      <c r="N1018" s="50" t="str">
        <f t="shared" si="46"/>
        <v>Jun</v>
      </c>
      <c r="O1018" s="56">
        <f t="shared" si="47"/>
        <v>2020</v>
      </c>
      <c r="P1018" s="51">
        <f>VLOOKUP(Table6[[#This Row],[Product]],Table3[],3)</f>
        <v>2.95</v>
      </c>
      <c r="Q1018" s="35">
        <f>VLOOKUP(Table6[[#This Row],[Product]],Table3[],4)</f>
        <v>20</v>
      </c>
      <c r="R1018" s="35">
        <f>Table6[[#This Row],[Quantity]]*Table6[[#This Row],[Case]]</f>
        <v>520</v>
      </c>
      <c r="S1018" s="35">
        <f>Table6[[#This Row],[Total Sales]]*Table6[[#This Row],[Cost]]</f>
        <v>1534</v>
      </c>
    </row>
    <row r="1019" spans="1:19" x14ac:dyDescent="0.3">
      <c r="A1019" s="54">
        <v>1042</v>
      </c>
      <c r="B1019" s="35" t="s">
        <v>3415</v>
      </c>
      <c r="C1019" s="35" t="s">
        <v>3416</v>
      </c>
      <c r="D1019" s="35" t="s">
        <v>15</v>
      </c>
      <c r="E1019" s="35" t="str">
        <f t="shared" si="45"/>
        <v>F</v>
      </c>
      <c r="F1019" s="35">
        <v>60</v>
      </c>
      <c r="G1019" s="35" t="s">
        <v>3417</v>
      </c>
      <c r="H1019" s="35" t="s">
        <v>3418</v>
      </c>
      <c r="I1019" s="35" t="s">
        <v>32</v>
      </c>
      <c r="J1019" s="48" t="s">
        <v>13965</v>
      </c>
      <c r="K1019" s="35">
        <v>65</v>
      </c>
      <c r="L1019" s="49" t="s">
        <v>54</v>
      </c>
      <c r="M1019" s="50" t="str">
        <f>VLOOKUP(Table6[[#This Row],[Product]],Table3[],2)</f>
        <v>Megawidget S</v>
      </c>
      <c r="N1019" s="50" t="str">
        <f t="shared" si="46"/>
        <v>Aug</v>
      </c>
      <c r="O1019" s="56">
        <f t="shared" si="47"/>
        <v>2022</v>
      </c>
      <c r="P1019" s="51">
        <f>VLOOKUP(Table6[[#This Row],[Product]],Table3[],3)</f>
        <v>0.69</v>
      </c>
      <c r="Q1019" s="35">
        <f>VLOOKUP(Table6[[#This Row],[Product]],Table3[],4)</f>
        <v>24</v>
      </c>
      <c r="R1019" s="35">
        <f>Table6[[#This Row],[Quantity]]*Table6[[#This Row],[Case]]</f>
        <v>1560</v>
      </c>
      <c r="S1019" s="35">
        <f>Table6[[#This Row],[Total Sales]]*Table6[[#This Row],[Cost]]</f>
        <v>1076.3999999999999</v>
      </c>
    </row>
    <row r="1020" spans="1:19" x14ac:dyDescent="0.3">
      <c r="A1020" s="54">
        <v>1043</v>
      </c>
      <c r="B1020" s="35" t="s">
        <v>2424</v>
      </c>
      <c r="C1020" s="35" t="s">
        <v>3419</v>
      </c>
      <c r="D1020" s="35" t="s">
        <v>28</v>
      </c>
      <c r="E1020" s="35" t="str">
        <f t="shared" si="45"/>
        <v>M</v>
      </c>
      <c r="F1020" s="35">
        <v>30</v>
      </c>
      <c r="G1020" s="35" t="s">
        <v>3420</v>
      </c>
      <c r="H1020" s="35" t="s">
        <v>3421</v>
      </c>
      <c r="I1020" s="35" t="s">
        <v>25</v>
      </c>
      <c r="J1020" s="48">
        <v>44835</v>
      </c>
      <c r="K1020" s="35">
        <v>78</v>
      </c>
      <c r="L1020" s="49" t="s">
        <v>20</v>
      </c>
      <c r="M1020" s="50" t="str">
        <f>VLOOKUP(Table6[[#This Row],[Product]],Table3[],2)</f>
        <v>Hyperwotsit</v>
      </c>
      <c r="N1020" s="50" t="str">
        <f t="shared" si="46"/>
        <v>Oct</v>
      </c>
      <c r="O1020" s="56">
        <f t="shared" si="47"/>
        <v>2022</v>
      </c>
      <c r="P1020" s="51">
        <f>VLOOKUP(Table6[[#This Row],[Product]],Table3[],3)</f>
        <v>2.0099999999999998</v>
      </c>
      <c r="Q1020" s="35">
        <f>VLOOKUP(Table6[[#This Row],[Product]],Table3[],4)</f>
        <v>20</v>
      </c>
      <c r="R1020" s="35">
        <f>Table6[[#This Row],[Quantity]]*Table6[[#This Row],[Case]]</f>
        <v>1560</v>
      </c>
      <c r="S1020" s="35">
        <f>Table6[[#This Row],[Total Sales]]*Table6[[#This Row],[Cost]]</f>
        <v>3135.5999999999995</v>
      </c>
    </row>
    <row r="1021" spans="1:19" x14ac:dyDescent="0.3">
      <c r="A1021" s="54">
        <v>1044</v>
      </c>
      <c r="B1021" s="35" t="s">
        <v>2941</v>
      </c>
      <c r="C1021" s="35" t="s">
        <v>3422</v>
      </c>
      <c r="D1021" s="35" t="s">
        <v>28</v>
      </c>
      <c r="E1021" s="35" t="str">
        <f t="shared" si="45"/>
        <v>M</v>
      </c>
      <c r="F1021" s="35">
        <v>30</v>
      </c>
      <c r="G1021" s="35" t="s">
        <v>3423</v>
      </c>
      <c r="H1021" s="35" t="s">
        <v>3424</v>
      </c>
      <c r="I1021" s="35" t="s">
        <v>32</v>
      </c>
      <c r="J1021" s="48" t="s">
        <v>14008</v>
      </c>
      <c r="K1021" s="35">
        <v>63</v>
      </c>
      <c r="L1021" s="49" t="s">
        <v>54</v>
      </c>
      <c r="M1021" s="50" t="str">
        <f>VLOOKUP(Table6[[#This Row],[Product]],Table3[],2)</f>
        <v>Megawidget S</v>
      </c>
      <c r="N1021" s="50" t="str">
        <f t="shared" si="46"/>
        <v>Oct</v>
      </c>
      <c r="O1021" s="56">
        <f t="shared" si="47"/>
        <v>2020</v>
      </c>
      <c r="P1021" s="51">
        <f>VLOOKUP(Table6[[#This Row],[Product]],Table3[],3)</f>
        <v>0.69</v>
      </c>
      <c r="Q1021" s="35">
        <f>VLOOKUP(Table6[[#This Row],[Product]],Table3[],4)</f>
        <v>24</v>
      </c>
      <c r="R1021" s="35">
        <f>Table6[[#This Row],[Quantity]]*Table6[[#This Row],[Case]]</f>
        <v>1512</v>
      </c>
      <c r="S1021" s="35">
        <f>Table6[[#This Row],[Total Sales]]*Table6[[#This Row],[Cost]]</f>
        <v>1043.28</v>
      </c>
    </row>
    <row r="1022" spans="1:19" x14ac:dyDescent="0.3">
      <c r="A1022" s="54">
        <v>1045</v>
      </c>
      <c r="B1022" s="35" t="s">
        <v>3425</v>
      </c>
      <c r="C1022" s="35" t="s">
        <v>3426</v>
      </c>
      <c r="D1022" s="35" t="s">
        <v>15</v>
      </c>
      <c r="E1022" s="35" t="str">
        <f t="shared" si="45"/>
        <v>F</v>
      </c>
      <c r="F1022" s="35">
        <v>30</v>
      </c>
      <c r="G1022" s="35" t="s">
        <v>3427</v>
      </c>
      <c r="H1022" s="35" t="s">
        <v>3428</v>
      </c>
      <c r="I1022" s="35" t="s">
        <v>38</v>
      </c>
      <c r="J1022" s="48">
        <v>44784</v>
      </c>
      <c r="K1022" s="35">
        <v>100</v>
      </c>
      <c r="L1022" s="49" t="s">
        <v>39</v>
      </c>
      <c r="M1022" s="50" t="str">
        <f>VLOOKUP(Table6[[#This Row],[Product]],Table3[],2)</f>
        <v>Ultrathing V1</v>
      </c>
      <c r="N1022" s="50" t="str">
        <f t="shared" si="46"/>
        <v>Aug</v>
      </c>
      <c r="O1022" s="56">
        <f t="shared" si="47"/>
        <v>2022</v>
      </c>
      <c r="P1022" s="51">
        <f>VLOOKUP(Table6[[#This Row],[Product]],Table3[],3)</f>
        <v>1.79</v>
      </c>
      <c r="Q1022" s="35">
        <f>VLOOKUP(Table6[[#This Row],[Product]],Table3[],4)</f>
        <v>17</v>
      </c>
      <c r="R1022" s="35">
        <f>Table6[[#This Row],[Quantity]]*Table6[[#This Row],[Case]]</f>
        <v>1700</v>
      </c>
      <c r="S1022" s="35">
        <f>Table6[[#This Row],[Total Sales]]*Table6[[#This Row],[Cost]]</f>
        <v>3043</v>
      </c>
    </row>
    <row r="1023" spans="1:19" x14ac:dyDescent="0.3">
      <c r="A1023" s="54">
        <v>1046</v>
      </c>
      <c r="B1023" s="35" t="s">
        <v>3429</v>
      </c>
      <c r="C1023" s="35" t="s">
        <v>3430</v>
      </c>
      <c r="D1023" s="35" t="s">
        <v>28</v>
      </c>
      <c r="E1023" s="35" t="str">
        <f t="shared" si="45"/>
        <v>M</v>
      </c>
      <c r="F1023" s="35">
        <v>30</v>
      </c>
      <c r="G1023" s="35" t="s">
        <v>3431</v>
      </c>
      <c r="H1023" s="35" t="s">
        <v>2681</v>
      </c>
      <c r="I1023" s="35" t="s">
        <v>686</v>
      </c>
      <c r="J1023" s="48">
        <v>43955</v>
      </c>
      <c r="K1023" s="35">
        <v>5</v>
      </c>
      <c r="L1023" s="49" t="s">
        <v>20</v>
      </c>
      <c r="M1023" s="50" t="str">
        <f>VLOOKUP(Table6[[#This Row],[Product]],Table3[],2)</f>
        <v>Hyperwotsit</v>
      </c>
      <c r="N1023" s="50" t="str">
        <f t="shared" si="46"/>
        <v>May</v>
      </c>
      <c r="O1023" s="56">
        <f t="shared" si="47"/>
        <v>2020</v>
      </c>
      <c r="P1023" s="51">
        <f>VLOOKUP(Table6[[#This Row],[Product]],Table3[],3)</f>
        <v>2.0099999999999998</v>
      </c>
      <c r="Q1023" s="35">
        <f>VLOOKUP(Table6[[#This Row],[Product]],Table3[],4)</f>
        <v>20</v>
      </c>
      <c r="R1023" s="35">
        <f>Table6[[#This Row],[Quantity]]*Table6[[#This Row],[Case]]</f>
        <v>100</v>
      </c>
      <c r="S1023" s="35">
        <f>Table6[[#This Row],[Total Sales]]*Table6[[#This Row],[Cost]]</f>
        <v>200.99999999999997</v>
      </c>
    </row>
    <row r="1024" spans="1:19" x14ac:dyDescent="0.3">
      <c r="A1024" s="54">
        <v>1047</v>
      </c>
      <c r="B1024" s="35" t="s">
        <v>1677</v>
      </c>
      <c r="C1024" s="35" t="s">
        <v>1222</v>
      </c>
      <c r="D1024" s="35" t="s">
        <v>28</v>
      </c>
      <c r="E1024" s="35" t="str">
        <f t="shared" si="45"/>
        <v>M</v>
      </c>
      <c r="F1024" s="35">
        <v>90</v>
      </c>
      <c r="G1024" s="35" t="s">
        <v>3432</v>
      </c>
      <c r="H1024" s="35" t="s">
        <v>3433</v>
      </c>
      <c r="I1024" s="35" t="s">
        <v>1199</v>
      </c>
      <c r="J1024" s="48" t="s">
        <v>13935</v>
      </c>
      <c r="K1024" s="35">
        <v>18</v>
      </c>
      <c r="L1024" s="49" t="s">
        <v>159</v>
      </c>
      <c r="M1024" s="50" t="str">
        <f>VLOOKUP(Table6[[#This Row],[Product]],Table3[],2)</f>
        <v>Ultrathing V3</v>
      </c>
      <c r="N1024" s="50" t="str">
        <f t="shared" si="46"/>
        <v>Sep</v>
      </c>
      <c r="O1024" s="56">
        <f t="shared" si="47"/>
        <v>2020</v>
      </c>
      <c r="P1024" s="51">
        <f>VLOOKUP(Table6[[#This Row],[Product]],Table3[],3)</f>
        <v>3.39</v>
      </c>
      <c r="Q1024" s="35">
        <f>VLOOKUP(Table6[[#This Row],[Product]],Table3[],4)</f>
        <v>24</v>
      </c>
      <c r="R1024" s="35">
        <f>Table6[[#This Row],[Quantity]]*Table6[[#This Row],[Case]]</f>
        <v>432</v>
      </c>
      <c r="S1024" s="35">
        <f>Table6[[#This Row],[Total Sales]]*Table6[[#This Row],[Cost]]</f>
        <v>1464.48</v>
      </c>
    </row>
    <row r="1025" spans="1:19" x14ac:dyDescent="0.3">
      <c r="A1025" s="54">
        <v>1048</v>
      </c>
      <c r="B1025" s="35" t="s">
        <v>3434</v>
      </c>
      <c r="C1025" s="35" t="s">
        <v>3435</v>
      </c>
      <c r="D1025" s="35" t="s">
        <v>51</v>
      </c>
      <c r="E1025" s="35" t="str">
        <f t="shared" si="45"/>
        <v>F</v>
      </c>
      <c r="F1025" s="35">
        <v>60</v>
      </c>
      <c r="G1025" s="35" t="s">
        <v>3436</v>
      </c>
      <c r="H1025" s="35" t="s">
        <v>3437</v>
      </c>
      <c r="I1025" s="35" t="s">
        <v>100</v>
      </c>
      <c r="J1025" s="48" t="s">
        <v>13728</v>
      </c>
      <c r="K1025" s="35">
        <v>17</v>
      </c>
      <c r="L1025" s="49" t="s">
        <v>54</v>
      </c>
      <c r="M1025" s="50" t="str">
        <f>VLOOKUP(Table6[[#This Row],[Product]],Table3[],2)</f>
        <v>Megawidget S</v>
      </c>
      <c r="N1025" s="50" t="str">
        <f t="shared" si="46"/>
        <v>Jul</v>
      </c>
      <c r="O1025" s="56">
        <f t="shared" si="47"/>
        <v>2021</v>
      </c>
      <c r="P1025" s="51">
        <f>VLOOKUP(Table6[[#This Row],[Product]],Table3[],3)</f>
        <v>0.69</v>
      </c>
      <c r="Q1025" s="35">
        <f>VLOOKUP(Table6[[#This Row],[Product]],Table3[],4)</f>
        <v>24</v>
      </c>
      <c r="R1025" s="35">
        <f>Table6[[#This Row],[Quantity]]*Table6[[#This Row],[Case]]</f>
        <v>408</v>
      </c>
      <c r="S1025" s="35">
        <f>Table6[[#This Row],[Total Sales]]*Table6[[#This Row],[Cost]]</f>
        <v>281.52</v>
      </c>
    </row>
    <row r="1026" spans="1:19" x14ac:dyDescent="0.3">
      <c r="A1026" s="54">
        <v>1049</v>
      </c>
      <c r="B1026" s="35" t="s">
        <v>3438</v>
      </c>
      <c r="C1026" s="35" t="s">
        <v>3439</v>
      </c>
      <c r="D1026" s="35" t="s">
        <v>28</v>
      </c>
      <c r="E1026" s="35" t="str">
        <f t="shared" si="45"/>
        <v>M</v>
      </c>
      <c r="F1026" s="35">
        <v>30</v>
      </c>
      <c r="G1026" s="35" t="s">
        <v>3440</v>
      </c>
      <c r="H1026" s="35" t="s">
        <v>2629</v>
      </c>
      <c r="I1026" s="35" t="s">
        <v>95</v>
      </c>
      <c r="J1026" s="48">
        <v>44775</v>
      </c>
      <c r="K1026" s="35">
        <v>7</v>
      </c>
      <c r="L1026" s="49" t="s">
        <v>64</v>
      </c>
      <c r="M1026" s="50" t="str">
        <f>VLOOKUP(Table6[[#This Row],[Product]],Table3[],2)</f>
        <v>Ultrathing V4</v>
      </c>
      <c r="N1026" s="50" t="str">
        <f t="shared" si="46"/>
        <v>Aug</v>
      </c>
      <c r="O1026" s="56">
        <f t="shared" si="47"/>
        <v>2022</v>
      </c>
      <c r="P1026" s="51">
        <f>VLOOKUP(Table6[[#This Row],[Product]],Table3[],3)</f>
        <v>3.99</v>
      </c>
      <c r="Q1026" s="35">
        <f>VLOOKUP(Table6[[#This Row],[Product]],Table3[],4)</f>
        <v>24</v>
      </c>
      <c r="R1026" s="35">
        <f>Table6[[#This Row],[Quantity]]*Table6[[#This Row],[Case]]</f>
        <v>168</v>
      </c>
      <c r="S1026" s="35">
        <f>Table6[[#This Row],[Total Sales]]*Table6[[#This Row],[Cost]]</f>
        <v>670.32</v>
      </c>
    </row>
    <row r="1027" spans="1:19" x14ac:dyDescent="0.3">
      <c r="A1027" s="54">
        <v>1050</v>
      </c>
      <c r="B1027" s="35" t="s">
        <v>3441</v>
      </c>
      <c r="C1027" s="35" t="s">
        <v>2174</v>
      </c>
      <c r="D1027" s="35" t="s">
        <v>28</v>
      </c>
      <c r="E1027" s="35" t="str">
        <f t="shared" ref="E1027:E1090" si="48">IF(OR(D1027="Mrs", D1027="Miss", D1027="Ms"), "F", IF(OR(D1027="Mr"), "M", IF(OR(D1027="Dr", D1027="Prof", D1027="Rev"), "M/F", "")))</f>
        <v>M</v>
      </c>
      <c r="F1027" s="35">
        <v>30</v>
      </c>
      <c r="G1027" s="35" t="s">
        <v>3442</v>
      </c>
      <c r="H1027" s="35" t="s">
        <v>2218</v>
      </c>
      <c r="I1027" s="35" t="s">
        <v>173</v>
      </c>
      <c r="J1027" s="48">
        <v>44139</v>
      </c>
      <c r="K1027" s="35">
        <v>15</v>
      </c>
      <c r="L1027" s="49" t="s">
        <v>20</v>
      </c>
      <c r="M1027" s="50" t="str">
        <f>VLOOKUP(Table6[[#This Row],[Product]],Table3[],2)</f>
        <v>Hyperwotsit</v>
      </c>
      <c r="N1027" s="50" t="str">
        <f t="shared" ref="N1027:N1090" si="49">TEXT(J1027,"mmm")</f>
        <v>Nov</v>
      </c>
      <c r="O1027" s="56">
        <f t="shared" ref="O1027:O1090" si="50">YEAR(J1027)</f>
        <v>2020</v>
      </c>
      <c r="P1027" s="51">
        <f>VLOOKUP(Table6[[#This Row],[Product]],Table3[],3)</f>
        <v>2.0099999999999998</v>
      </c>
      <c r="Q1027" s="35">
        <f>VLOOKUP(Table6[[#This Row],[Product]],Table3[],4)</f>
        <v>20</v>
      </c>
      <c r="R1027" s="35">
        <f>Table6[[#This Row],[Quantity]]*Table6[[#This Row],[Case]]</f>
        <v>300</v>
      </c>
      <c r="S1027" s="35">
        <f>Table6[[#This Row],[Total Sales]]*Table6[[#This Row],[Cost]]</f>
        <v>602.99999999999989</v>
      </c>
    </row>
    <row r="1028" spans="1:19" x14ac:dyDescent="0.3">
      <c r="A1028" s="54">
        <v>1051</v>
      </c>
      <c r="B1028" s="35" t="s">
        <v>3443</v>
      </c>
      <c r="C1028" s="35" t="s">
        <v>3444</v>
      </c>
      <c r="D1028" s="35" t="s">
        <v>28</v>
      </c>
      <c r="E1028" s="35" t="str">
        <f t="shared" si="48"/>
        <v>M</v>
      </c>
      <c r="F1028" s="35">
        <v>30</v>
      </c>
      <c r="G1028" s="35" t="s">
        <v>3445</v>
      </c>
      <c r="H1028" s="35" t="s">
        <v>3446</v>
      </c>
      <c r="I1028" s="35" t="s">
        <v>32</v>
      </c>
      <c r="J1028" s="48">
        <v>44378</v>
      </c>
      <c r="K1028" s="35">
        <v>13</v>
      </c>
      <c r="L1028" s="49" t="s">
        <v>64</v>
      </c>
      <c r="M1028" s="50" t="str">
        <f>VLOOKUP(Table6[[#This Row],[Product]],Table3[],2)</f>
        <v>Ultrathing V4</v>
      </c>
      <c r="N1028" s="50" t="str">
        <f t="shared" si="49"/>
        <v>Jul</v>
      </c>
      <c r="O1028" s="56">
        <f t="shared" si="50"/>
        <v>2021</v>
      </c>
      <c r="P1028" s="51">
        <f>VLOOKUP(Table6[[#This Row],[Product]],Table3[],3)</f>
        <v>3.99</v>
      </c>
      <c r="Q1028" s="35">
        <f>VLOOKUP(Table6[[#This Row],[Product]],Table3[],4)</f>
        <v>24</v>
      </c>
      <c r="R1028" s="35">
        <f>Table6[[#This Row],[Quantity]]*Table6[[#This Row],[Case]]</f>
        <v>312</v>
      </c>
      <c r="S1028" s="35">
        <f>Table6[[#This Row],[Total Sales]]*Table6[[#This Row],[Cost]]</f>
        <v>1244.8800000000001</v>
      </c>
    </row>
    <row r="1029" spans="1:19" x14ac:dyDescent="0.3">
      <c r="A1029" s="54">
        <v>1052</v>
      </c>
      <c r="B1029" s="35" t="s">
        <v>1657</v>
      </c>
      <c r="C1029" s="35" t="s">
        <v>3447</v>
      </c>
      <c r="D1029" s="35" t="s">
        <v>28</v>
      </c>
      <c r="E1029" s="35" t="str">
        <f t="shared" si="48"/>
        <v>M</v>
      </c>
      <c r="F1029" s="35">
        <v>90</v>
      </c>
      <c r="G1029" s="35" t="s">
        <v>3448</v>
      </c>
      <c r="H1029" s="35" t="s">
        <v>3449</v>
      </c>
      <c r="I1029" s="35" t="s">
        <v>187</v>
      </c>
      <c r="J1029" s="48">
        <v>44287</v>
      </c>
      <c r="K1029" s="35">
        <v>66</v>
      </c>
      <c r="L1029" s="49" t="s">
        <v>64</v>
      </c>
      <c r="M1029" s="50" t="str">
        <f>VLOOKUP(Table6[[#This Row],[Product]],Table3[],2)</f>
        <v>Ultrathing V4</v>
      </c>
      <c r="N1029" s="50" t="str">
        <f t="shared" si="49"/>
        <v>Apr</v>
      </c>
      <c r="O1029" s="56">
        <f t="shared" si="50"/>
        <v>2021</v>
      </c>
      <c r="P1029" s="51">
        <f>VLOOKUP(Table6[[#This Row],[Product]],Table3[],3)</f>
        <v>3.99</v>
      </c>
      <c r="Q1029" s="35">
        <f>VLOOKUP(Table6[[#This Row],[Product]],Table3[],4)</f>
        <v>24</v>
      </c>
      <c r="R1029" s="35">
        <f>Table6[[#This Row],[Quantity]]*Table6[[#This Row],[Case]]</f>
        <v>1584</v>
      </c>
      <c r="S1029" s="35">
        <f>Table6[[#This Row],[Total Sales]]*Table6[[#This Row],[Cost]]</f>
        <v>6320.1600000000008</v>
      </c>
    </row>
    <row r="1030" spans="1:19" x14ac:dyDescent="0.3">
      <c r="A1030" s="54">
        <v>1053</v>
      </c>
      <c r="B1030" s="35" t="s">
        <v>3450</v>
      </c>
      <c r="C1030" s="35" t="s">
        <v>2254</v>
      </c>
      <c r="D1030" s="35" t="s">
        <v>51</v>
      </c>
      <c r="E1030" s="35" t="str">
        <f t="shared" si="48"/>
        <v>F</v>
      </c>
      <c r="F1030" s="35">
        <v>60</v>
      </c>
      <c r="G1030" s="35" t="s">
        <v>3448</v>
      </c>
      <c r="H1030" s="35" t="s">
        <v>3134</v>
      </c>
      <c r="I1030" s="35" t="s">
        <v>294</v>
      </c>
      <c r="J1030" s="48">
        <v>44536</v>
      </c>
      <c r="K1030" s="35">
        <v>5</v>
      </c>
      <c r="L1030" s="49" t="s">
        <v>45</v>
      </c>
      <c r="M1030" s="50" t="str">
        <f>VLOOKUP(Table6[[#This Row],[Product]],Table3[],2)</f>
        <v>Gigastuff</v>
      </c>
      <c r="N1030" s="50" t="str">
        <f t="shared" si="49"/>
        <v>Dec</v>
      </c>
      <c r="O1030" s="56">
        <f t="shared" si="50"/>
        <v>2021</v>
      </c>
      <c r="P1030" s="51">
        <f>VLOOKUP(Table6[[#This Row],[Product]],Table3[],3)</f>
        <v>1.89</v>
      </c>
      <c r="Q1030" s="35">
        <f>VLOOKUP(Table6[[#This Row],[Product]],Table3[],4)</f>
        <v>18</v>
      </c>
      <c r="R1030" s="35">
        <f>Table6[[#This Row],[Quantity]]*Table6[[#This Row],[Case]]</f>
        <v>90</v>
      </c>
      <c r="S1030" s="35">
        <f>Table6[[#This Row],[Total Sales]]*Table6[[#This Row],[Cost]]</f>
        <v>170.1</v>
      </c>
    </row>
    <row r="1031" spans="1:19" x14ac:dyDescent="0.3">
      <c r="A1031" s="54">
        <v>1054</v>
      </c>
      <c r="B1031" s="35" t="s">
        <v>3451</v>
      </c>
      <c r="C1031" s="35" t="s">
        <v>492</v>
      </c>
      <c r="D1031" s="35" t="s">
        <v>51</v>
      </c>
      <c r="E1031" s="35" t="str">
        <f t="shared" si="48"/>
        <v>F</v>
      </c>
      <c r="F1031" s="35">
        <v>60</v>
      </c>
      <c r="G1031" s="35" t="s">
        <v>3452</v>
      </c>
      <c r="H1031" s="35" t="s">
        <v>579</v>
      </c>
      <c r="I1031" s="35" t="s">
        <v>32</v>
      </c>
      <c r="J1031" s="48">
        <v>44683</v>
      </c>
      <c r="K1031" s="35">
        <v>105</v>
      </c>
      <c r="L1031" s="49" t="s">
        <v>64</v>
      </c>
      <c r="M1031" s="50" t="str">
        <f>VLOOKUP(Table6[[#This Row],[Product]],Table3[],2)</f>
        <v>Ultrathing V4</v>
      </c>
      <c r="N1031" s="50" t="str">
        <f t="shared" si="49"/>
        <v>May</v>
      </c>
      <c r="O1031" s="56">
        <f t="shared" si="50"/>
        <v>2022</v>
      </c>
      <c r="P1031" s="51">
        <f>VLOOKUP(Table6[[#This Row],[Product]],Table3[],3)</f>
        <v>3.99</v>
      </c>
      <c r="Q1031" s="35">
        <f>VLOOKUP(Table6[[#This Row],[Product]],Table3[],4)</f>
        <v>24</v>
      </c>
      <c r="R1031" s="35">
        <f>Table6[[#This Row],[Quantity]]*Table6[[#This Row],[Case]]</f>
        <v>2520</v>
      </c>
      <c r="S1031" s="35">
        <f>Table6[[#This Row],[Total Sales]]*Table6[[#This Row],[Cost]]</f>
        <v>10054.800000000001</v>
      </c>
    </row>
    <row r="1032" spans="1:19" x14ac:dyDescent="0.3">
      <c r="A1032" s="54">
        <v>1055</v>
      </c>
      <c r="B1032" s="35" t="s">
        <v>3453</v>
      </c>
      <c r="C1032" s="35" t="s">
        <v>3454</v>
      </c>
      <c r="D1032" s="35" t="s">
        <v>15</v>
      </c>
      <c r="E1032" s="35" t="str">
        <f t="shared" si="48"/>
        <v>F</v>
      </c>
      <c r="F1032" s="35">
        <v>90</v>
      </c>
      <c r="G1032" s="35" t="s">
        <v>3455</v>
      </c>
      <c r="H1032" s="35" t="s">
        <v>1660</v>
      </c>
      <c r="I1032" s="35" t="s">
        <v>32</v>
      </c>
      <c r="J1032" s="48">
        <v>44233</v>
      </c>
      <c r="K1032" s="35">
        <v>22</v>
      </c>
      <c r="L1032" s="49" t="s">
        <v>20</v>
      </c>
      <c r="M1032" s="50" t="str">
        <f>VLOOKUP(Table6[[#This Row],[Product]],Table3[],2)</f>
        <v>Hyperwotsit</v>
      </c>
      <c r="N1032" s="50" t="str">
        <f t="shared" si="49"/>
        <v>Feb</v>
      </c>
      <c r="O1032" s="56">
        <f t="shared" si="50"/>
        <v>2021</v>
      </c>
      <c r="P1032" s="51">
        <f>VLOOKUP(Table6[[#This Row],[Product]],Table3[],3)</f>
        <v>2.0099999999999998</v>
      </c>
      <c r="Q1032" s="35">
        <f>VLOOKUP(Table6[[#This Row],[Product]],Table3[],4)</f>
        <v>20</v>
      </c>
      <c r="R1032" s="35">
        <f>Table6[[#This Row],[Quantity]]*Table6[[#This Row],[Case]]</f>
        <v>440</v>
      </c>
      <c r="S1032" s="35">
        <f>Table6[[#This Row],[Total Sales]]*Table6[[#This Row],[Cost]]</f>
        <v>884.39999999999986</v>
      </c>
    </row>
    <row r="1033" spans="1:19" x14ac:dyDescent="0.3">
      <c r="A1033" s="54">
        <v>1056</v>
      </c>
      <c r="B1033" s="35" t="s">
        <v>3456</v>
      </c>
      <c r="C1033" s="35" t="s">
        <v>3457</v>
      </c>
      <c r="D1033" s="35" t="s">
        <v>51</v>
      </c>
      <c r="E1033" s="35" t="str">
        <f t="shared" si="48"/>
        <v>F</v>
      </c>
      <c r="F1033" s="35">
        <v>90</v>
      </c>
      <c r="G1033" s="35" t="s">
        <v>14300</v>
      </c>
      <c r="H1033" s="35" t="s">
        <v>3459</v>
      </c>
      <c r="I1033" s="35" t="s">
        <v>178</v>
      </c>
      <c r="J1033" s="48">
        <v>43989</v>
      </c>
      <c r="K1033" s="35">
        <v>78</v>
      </c>
      <c r="L1033" s="49" t="s">
        <v>64</v>
      </c>
      <c r="M1033" s="50" t="str">
        <f>VLOOKUP(Table6[[#This Row],[Product]],Table3[],2)</f>
        <v>Ultrathing V4</v>
      </c>
      <c r="N1033" s="50" t="str">
        <f t="shared" si="49"/>
        <v>Jun</v>
      </c>
      <c r="O1033" s="56">
        <f t="shared" si="50"/>
        <v>2020</v>
      </c>
      <c r="P1033" s="51">
        <f>VLOOKUP(Table6[[#This Row],[Product]],Table3[],3)</f>
        <v>3.99</v>
      </c>
      <c r="Q1033" s="35">
        <f>VLOOKUP(Table6[[#This Row],[Product]],Table3[],4)</f>
        <v>24</v>
      </c>
      <c r="R1033" s="35">
        <f>Table6[[#This Row],[Quantity]]*Table6[[#This Row],[Case]]</f>
        <v>1872</v>
      </c>
      <c r="S1033" s="35">
        <f>Table6[[#This Row],[Total Sales]]*Table6[[#This Row],[Cost]]</f>
        <v>7469.2800000000007</v>
      </c>
    </row>
    <row r="1034" spans="1:19" x14ac:dyDescent="0.3">
      <c r="A1034" s="54">
        <v>1057</v>
      </c>
      <c r="B1034" s="35" t="s">
        <v>3460</v>
      </c>
      <c r="C1034" s="35" t="s">
        <v>1685</v>
      </c>
      <c r="D1034" s="35" t="s">
        <v>28</v>
      </c>
      <c r="E1034" s="35" t="str">
        <f t="shared" si="48"/>
        <v>M</v>
      </c>
      <c r="F1034" s="35">
        <v>30</v>
      </c>
      <c r="G1034" s="35" t="s">
        <v>3461</v>
      </c>
      <c r="H1034" s="35" t="s">
        <v>3462</v>
      </c>
      <c r="I1034" s="35" t="s">
        <v>32</v>
      </c>
      <c r="J1034" s="48">
        <v>44782</v>
      </c>
      <c r="K1034" s="35">
        <v>63</v>
      </c>
      <c r="L1034" s="49" t="s">
        <v>20</v>
      </c>
      <c r="M1034" s="50" t="str">
        <f>VLOOKUP(Table6[[#This Row],[Product]],Table3[],2)</f>
        <v>Hyperwotsit</v>
      </c>
      <c r="N1034" s="50" t="str">
        <f t="shared" si="49"/>
        <v>Aug</v>
      </c>
      <c r="O1034" s="56">
        <f t="shared" si="50"/>
        <v>2022</v>
      </c>
      <c r="P1034" s="51">
        <f>VLOOKUP(Table6[[#This Row],[Product]],Table3[],3)</f>
        <v>2.0099999999999998</v>
      </c>
      <c r="Q1034" s="35">
        <f>VLOOKUP(Table6[[#This Row],[Product]],Table3[],4)</f>
        <v>20</v>
      </c>
      <c r="R1034" s="35">
        <f>Table6[[#This Row],[Quantity]]*Table6[[#This Row],[Case]]</f>
        <v>1260</v>
      </c>
      <c r="S1034" s="35">
        <f>Table6[[#This Row],[Total Sales]]*Table6[[#This Row],[Cost]]</f>
        <v>2532.6</v>
      </c>
    </row>
    <row r="1035" spans="1:19" x14ac:dyDescent="0.3">
      <c r="A1035" s="54">
        <v>1058</v>
      </c>
      <c r="B1035" s="35" t="s">
        <v>3463</v>
      </c>
      <c r="C1035" s="35" t="s">
        <v>3464</v>
      </c>
      <c r="D1035" s="35" t="s">
        <v>28</v>
      </c>
      <c r="E1035" s="35" t="str">
        <f t="shared" si="48"/>
        <v>M</v>
      </c>
      <c r="F1035" s="35">
        <v>30</v>
      </c>
      <c r="G1035" s="35" t="s">
        <v>3465</v>
      </c>
      <c r="H1035" s="35" t="s">
        <v>3466</v>
      </c>
      <c r="I1035" s="35" t="s">
        <v>32</v>
      </c>
      <c r="J1035" s="48" t="s">
        <v>13830</v>
      </c>
      <c r="K1035" s="35">
        <v>83</v>
      </c>
      <c r="L1035" s="49" t="s">
        <v>101</v>
      </c>
      <c r="M1035" s="50" t="str">
        <f>VLOOKUP(Table6[[#This Row],[Product]],Table3[],2)</f>
        <v>Superwossname</v>
      </c>
      <c r="N1035" s="50" t="str">
        <f t="shared" si="49"/>
        <v>Dec</v>
      </c>
      <c r="O1035" s="56">
        <f t="shared" si="50"/>
        <v>2021</v>
      </c>
      <c r="P1035" s="51">
        <f>VLOOKUP(Table6[[#This Row],[Product]],Table3[],3)</f>
        <v>3.49</v>
      </c>
      <c r="Q1035" s="35">
        <f>VLOOKUP(Table6[[#This Row],[Product]],Table3[],4)</f>
        <v>20</v>
      </c>
      <c r="R1035" s="35">
        <f>Table6[[#This Row],[Quantity]]*Table6[[#This Row],[Case]]</f>
        <v>1660</v>
      </c>
      <c r="S1035" s="35">
        <f>Table6[[#This Row],[Total Sales]]*Table6[[#This Row],[Cost]]</f>
        <v>5793.4000000000005</v>
      </c>
    </row>
    <row r="1036" spans="1:19" x14ac:dyDescent="0.3">
      <c r="A1036" s="54">
        <v>1059</v>
      </c>
      <c r="B1036" s="35" t="s">
        <v>909</v>
      </c>
      <c r="C1036" s="35" t="s">
        <v>3467</v>
      </c>
      <c r="D1036" s="35" t="s">
        <v>15</v>
      </c>
      <c r="E1036" s="35" t="str">
        <f t="shared" si="48"/>
        <v>F</v>
      </c>
      <c r="F1036" s="35">
        <v>30</v>
      </c>
      <c r="G1036" s="35" t="s">
        <v>3468</v>
      </c>
      <c r="H1036" s="35" t="s">
        <v>2117</v>
      </c>
      <c r="I1036" s="35" t="s">
        <v>886</v>
      </c>
      <c r="J1036" s="48">
        <v>44743</v>
      </c>
      <c r="K1036" s="35">
        <v>42</v>
      </c>
      <c r="L1036" s="49" t="s">
        <v>159</v>
      </c>
      <c r="M1036" s="50" t="str">
        <f>VLOOKUP(Table6[[#This Row],[Product]],Table3[],2)</f>
        <v>Ultrathing V3</v>
      </c>
      <c r="N1036" s="50" t="str">
        <f t="shared" si="49"/>
        <v>Jul</v>
      </c>
      <c r="O1036" s="56">
        <f t="shared" si="50"/>
        <v>2022</v>
      </c>
      <c r="P1036" s="51">
        <f>VLOOKUP(Table6[[#This Row],[Product]],Table3[],3)</f>
        <v>3.39</v>
      </c>
      <c r="Q1036" s="35">
        <f>VLOOKUP(Table6[[#This Row],[Product]],Table3[],4)</f>
        <v>24</v>
      </c>
      <c r="R1036" s="35">
        <f>Table6[[#This Row],[Quantity]]*Table6[[#This Row],[Case]]</f>
        <v>1008</v>
      </c>
      <c r="S1036" s="35">
        <f>Table6[[#This Row],[Total Sales]]*Table6[[#This Row],[Cost]]</f>
        <v>3417.1200000000003</v>
      </c>
    </row>
    <row r="1037" spans="1:19" x14ac:dyDescent="0.3">
      <c r="A1037" s="54">
        <v>1060</v>
      </c>
      <c r="B1037" s="35" t="s">
        <v>3469</v>
      </c>
      <c r="C1037" s="35" t="s">
        <v>1132</v>
      </c>
      <c r="D1037" s="35" t="s">
        <v>28</v>
      </c>
      <c r="E1037" s="35" t="str">
        <f t="shared" si="48"/>
        <v>M</v>
      </c>
      <c r="F1037" s="35">
        <v>60</v>
      </c>
      <c r="G1037" s="35" t="s">
        <v>3470</v>
      </c>
      <c r="H1037" s="35" t="s">
        <v>3437</v>
      </c>
      <c r="I1037" s="35" t="s">
        <v>100</v>
      </c>
      <c r="J1037" s="48" t="s">
        <v>13930</v>
      </c>
      <c r="K1037" s="35">
        <v>35</v>
      </c>
      <c r="L1037" s="49" t="s">
        <v>54</v>
      </c>
      <c r="M1037" s="50" t="str">
        <f>VLOOKUP(Table6[[#This Row],[Product]],Table3[],2)</f>
        <v>Megawidget S</v>
      </c>
      <c r="N1037" s="50" t="str">
        <f t="shared" si="49"/>
        <v>Feb</v>
      </c>
      <c r="O1037" s="56">
        <f t="shared" si="50"/>
        <v>2021</v>
      </c>
      <c r="P1037" s="51">
        <f>VLOOKUP(Table6[[#This Row],[Product]],Table3[],3)</f>
        <v>0.69</v>
      </c>
      <c r="Q1037" s="35">
        <f>VLOOKUP(Table6[[#This Row],[Product]],Table3[],4)</f>
        <v>24</v>
      </c>
      <c r="R1037" s="35">
        <f>Table6[[#This Row],[Quantity]]*Table6[[#This Row],[Case]]</f>
        <v>840</v>
      </c>
      <c r="S1037" s="35">
        <f>Table6[[#This Row],[Total Sales]]*Table6[[#This Row],[Cost]]</f>
        <v>579.59999999999991</v>
      </c>
    </row>
    <row r="1038" spans="1:19" x14ac:dyDescent="0.3">
      <c r="A1038" s="54">
        <v>1061</v>
      </c>
      <c r="B1038" s="35" t="s">
        <v>3471</v>
      </c>
      <c r="C1038" s="35" t="s">
        <v>2858</v>
      </c>
      <c r="D1038" s="35" t="s">
        <v>15</v>
      </c>
      <c r="E1038" s="35" t="str">
        <f t="shared" si="48"/>
        <v>F</v>
      </c>
      <c r="F1038" s="35">
        <v>90</v>
      </c>
      <c r="G1038" s="35" t="s">
        <v>3472</v>
      </c>
      <c r="H1038" s="35" t="s">
        <v>3473</v>
      </c>
      <c r="I1038" s="35" t="s">
        <v>1199</v>
      </c>
      <c r="J1038" s="48">
        <v>44016</v>
      </c>
      <c r="K1038" s="35">
        <v>75</v>
      </c>
      <c r="L1038" s="49" t="s">
        <v>159</v>
      </c>
      <c r="M1038" s="50" t="str">
        <f>VLOOKUP(Table6[[#This Row],[Product]],Table3[],2)</f>
        <v>Ultrathing V3</v>
      </c>
      <c r="N1038" s="50" t="str">
        <f t="shared" si="49"/>
        <v>Jul</v>
      </c>
      <c r="O1038" s="56">
        <f t="shared" si="50"/>
        <v>2020</v>
      </c>
      <c r="P1038" s="51">
        <f>VLOOKUP(Table6[[#This Row],[Product]],Table3[],3)</f>
        <v>3.39</v>
      </c>
      <c r="Q1038" s="35">
        <f>VLOOKUP(Table6[[#This Row],[Product]],Table3[],4)</f>
        <v>24</v>
      </c>
      <c r="R1038" s="35">
        <f>Table6[[#This Row],[Quantity]]*Table6[[#This Row],[Case]]</f>
        <v>1800</v>
      </c>
      <c r="S1038" s="35">
        <f>Table6[[#This Row],[Total Sales]]*Table6[[#This Row],[Cost]]</f>
        <v>6102</v>
      </c>
    </row>
    <row r="1039" spans="1:19" x14ac:dyDescent="0.3">
      <c r="A1039" s="54">
        <v>1062</v>
      </c>
      <c r="B1039" s="35" t="s">
        <v>1828</v>
      </c>
      <c r="C1039" s="35" t="s">
        <v>3474</v>
      </c>
      <c r="D1039" s="35" t="s">
        <v>28</v>
      </c>
      <c r="E1039" s="35" t="str">
        <f t="shared" si="48"/>
        <v>M</v>
      </c>
      <c r="F1039" s="35">
        <v>30</v>
      </c>
      <c r="G1039" s="35" t="s">
        <v>3475</v>
      </c>
      <c r="H1039" s="35" t="s">
        <v>966</v>
      </c>
      <c r="I1039" s="35" t="s">
        <v>187</v>
      </c>
      <c r="J1039" s="48" t="s">
        <v>14016</v>
      </c>
      <c r="K1039" s="35">
        <v>83</v>
      </c>
      <c r="L1039" s="49" t="s">
        <v>80</v>
      </c>
      <c r="M1039" s="50" t="str">
        <f>VLOOKUP(Table6[[#This Row],[Product]],Table3[],2)</f>
        <v>Ultrathing V2</v>
      </c>
      <c r="N1039" s="50" t="str">
        <f t="shared" si="49"/>
        <v>May</v>
      </c>
      <c r="O1039" s="56">
        <f t="shared" si="50"/>
        <v>2020</v>
      </c>
      <c r="P1039" s="51">
        <f>VLOOKUP(Table6[[#This Row],[Product]],Table3[],3)</f>
        <v>2.95</v>
      </c>
      <c r="Q1039" s="35">
        <f>VLOOKUP(Table6[[#This Row],[Product]],Table3[],4)</f>
        <v>20</v>
      </c>
      <c r="R1039" s="35">
        <f>Table6[[#This Row],[Quantity]]*Table6[[#This Row],[Case]]</f>
        <v>1660</v>
      </c>
      <c r="S1039" s="35">
        <f>Table6[[#This Row],[Total Sales]]*Table6[[#This Row],[Cost]]</f>
        <v>4897</v>
      </c>
    </row>
    <row r="1040" spans="1:19" x14ac:dyDescent="0.3">
      <c r="A1040" s="54">
        <v>1064</v>
      </c>
      <c r="B1040" s="35" t="s">
        <v>3476</v>
      </c>
      <c r="C1040" s="35" t="s">
        <v>1714</v>
      </c>
      <c r="D1040" s="35" t="s">
        <v>51</v>
      </c>
      <c r="E1040" s="35" t="str">
        <f t="shared" si="48"/>
        <v>F</v>
      </c>
      <c r="F1040" s="35">
        <v>90</v>
      </c>
      <c r="G1040" s="35" t="s">
        <v>3477</v>
      </c>
      <c r="H1040" s="35" t="s">
        <v>455</v>
      </c>
      <c r="I1040" s="35" t="s">
        <v>187</v>
      </c>
      <c r="J1040" s="48" t="s">
        <v>13656</v>
      </c>
      <c r="K1040" s="35">
        <v>25</v>
      </c>
      <c r="L1040" s="49" t="s">
        <v>80</v>
      </c>
      <c r="M1040" s="50" t="str">
        <f>VLOOKUP(Table6[[#This Row],[Product]],Table3[],2)</f>
        <v>Ultrathing V2</v>
      </c>
      <c r="N1040" s="50" t="str">
        <f t="shared" si="49"/>
        <v>Mar</v>
      </c>
      <c r="O1040" s="56">
        <f t="shared" si="50"/>
        <v>2022</v>
      </c>
      <c r="P1040" s="51">
        <f>VLOOKUP(Table6[[#This Row],[Product]],Table3[],3)</f>
        <v>2.95</v>
      </c>
      <c r="Q1040" s="35">
        <f>VLOOKUP(Table6[[#This Row],[Product]],Table3[],4)</f>
        <v>20</v>
      </c>
      <c r="R1040" s="35">
        <f>Table6[[#This Row],[Quantity]]*Table6[[#This Row],[Case]]</f>
        <v>500</v>
      </c>
      <c r="S1040" s="35">
        <f>Table6[[#This Row],[Total Sales]]*Table6[[#This Row],[Cost]]</f>
        <v>1475</v>
      </c>
    </row>
    <row r="1041" spans="1:19" x14ac:dyDescent="0.3">
      <c r="A1041" s="54">
        <v>1065</v>
      </c>
      <c r="B1041" s="35" t="s">
        <v>3478</v>
      </c>
      <c r="C1041" s="35" t="s">
        <v>3350</v>
      </c>
      <c r="D1041" s="35" t="s">
        <v>28</v>
      </c>
      <c r="E1041" s="35" t="str">
        <f t="shared" si="48"/>
        <v>M</v>
      </c>
      <c r="F1041" s="35">
        <v>90</v>
      </c>
      <c r="G1041" s="35" t="s">
        <v>3479</v>
      </c>
      <c r="H1041" s="35" t="s">
        <v>3480</v>
      </c>
      <c r="I1041" s="35" t="s">
        <v>187</v>
      </c>
      <c r="J1041" s="48" t="s">
        <v>13897</v>
      </c>
      <c r="K1041" s="35">
        <v>68</v>
      </c>
      <c r="L1041" s="49" t="s">
        <v>54</v>
      </c>
      <c r="M1041" s="50" t="str">
        <f>VLOOKUP(Table6[[#This Row],[Product]],Table3[],2)</f>
        <v>Megawidget S</v>
      </c>
      <c r="N1041" s="50" t="str">
        <f t="shared" si="49"/>
        <v>Nov</v>
      </c>
      <c r="O1041" s="56">
        <f t="shared" si="50"/>
        <v>2020</v>
      </c>
      <c r="P1041" s="51">
        <f>VLOOKUP(Table6[[#This Row],[Product]],Table3[],3)</f>
        <v>0.69</v>
      </c>
      <c r="Q1041" s="35">
        <f>VLOOKUP(Table6[[#This Row],[Product]],Table3[],4)</f>
        <v>24</v>
      </c>
      <c r="R1041" s="35">
        <f>Table6[[#This Row],[Quantity]]*Table6[[#This Row],[Case]]</f>
        <v>1632</v>
      </c>
      <c r="S1041" s="35">
        <f>Table6[[#This Row],[Total Sales]]*Table6[[#This Row],[Cost]]</f>
        <v>1126.08</v>
      </c>
    </row>
    <row r="1042" spans="1:19" x14ac:dyDescent="0.3">
      <c r="A1042" s="54">
        <v>1066</v>
      </c>
      <c r="B1042" s="35" t="s">
        <v>390</v>
      </c>
      <c r="C1042" s="35" t="s">
        <v>2181</v>
      </c>
      <c r="D1042" s="35" t="s">
        <v>28</v>
      </c>
      <c r="E1042" s="35" t="str">
        <f t="shared" si="48"/>
        <v>M</v>
      </c>
      <c r="F1042" s="35">
        <v>60</v>
      </c>
      <c r="G1042" s="35" t="s">
        <v>3481</v>
      </c>
      <c r="H1042" s="35" t="s">
        <v>3482</v>
      </c>
      <c r="I1042" s="35" t="s">
        <v>25</v>
      </c>
      <c r="J1042" s="48" t="s">
        <v>14009</v>
      </c>
      <c r="K1042" s="35">
        <v>50</v>
      </c>
      <c r="L1042" s="49" t="s">
        <v>70</v>
      </c>
      <c r="M1042" s="50" t="str">
        <f>VLOOKUP(Table6[[#This Row],[Product]],Table3[],2)</f>
        <v>Megawidget M</v>
      </c>
      <c r="N1042" s="50" t="str">
        <f t="shared" si="49"/>
        <v>Jun</v>
      </c>
      <c r="O1042" s="56">
        <f t="shared" si="50"/>
        <v>2020</v>
      </c>
      <c r="P1042" s="51">
        <f>VLOOKUP(Table6[[#This Row],[Product]],Table3[],3)</f>
        <v>1.29</v>
      </c>
      <c r="Q1042" s="35">
        <f>VLOOKUP(Table6[[#This Row],[Product]],Table3[],4)</f>
        <v>24</v>
      </c>
      <c r="R1042" s="35">
        <f>Table6[[#This Row],[Quantity]]*Table6[[#This Row],[Case]]</f>
        <v>1200</v>
      </c>
      <c r="S1042" s="35">
        <f>Table6[[#This Row],[Total Sales]]*Table6[[#This Row],[Cost]]</f>
        <v>1548</v>
      </c>
    </row>
    <row r="1043" spans="1:19" x14ac:dyDescent="0.3">
      <c r="A1043" s="54">
        <v>1067</v>
      </c>
      <c r="B1043" s="35" t="s">
        <v>3483</v>
      </c>
      <c r="C1043" s="35" t="s">
        <v>844</v>
      </c>
      <c r="D1043" s="35" t="s">
        <v>28</v>
      </c>
      <c r="E1043" s="35" t="str">
        <f t="shared" si="48"/>
        <v>M</v>
      </c>
      <c r="F1043" s="35">
        <v>30</v>
      </c>
      <c r="G1043" s="35" t="s">
        <v>3484</v>
      </c>
      <c r="H1043" s="35" t="s">
        <v>2393</v>
      </c>
      <c r="I1043" s="35" t="s">
        <v>1449</v>
      </c>
      <c r="J1043" s="48" t="s">
        <v>13864</v>
      </c>
      <c r="K1043" s="35">
        <v>66</v>
      </c>
      <c r="L1043" s="49" t="s">
        <v>70</v>
      </c>
      <c r="M1043" s="50" t="str">
        <f>VLOOKUP(Table6[[#This Row],[Product]],Table3[],2)</f>
        <v>Megawidget M</v>
      </c>
      <c r="N1043" s="50" t="str">
        <f t="shared" si="49"/>
        <v>Sep</v>
      </c>
      <c r="O1043" s="56">
        <f t="shared" si="50"/>
        <v>2020</v>
      </c>
      <c r="P1043" s="51">
        <f>VLOOKUP(Table6[[#This Row],[Product]],Table3[],3)</f>
        <v>1.29</v>
      </c>
      <c r="Q1043" s="35">
        <f>VLOOKUP(Table6[[#This Row],[Product]],Table3[],4)</f>
        <v>24</v>
      </c>
      <c r="R1043" s="35">
        <f>Table6[[#This Row],[Quantity]]*Table6[[#This Row],[Case]]</f>
        <v>1584</v>
      </c>
      <c r="S1043" s="35">
        <f>Table6[[#This Row],[Total Sales]]*Table6[[#This Row],[Cost]]</f>
        <v>2043.3600000000001</v>
      </c>
    </row>
    <row r="1044" spans="1:19" x14ac:dyDescent="0.3">
      <c r="A1044" s="54">
        <v>1068</v>
      </c>
      <c r="B1044" s="35" t="s">
        <v>3453</v>
      </c>
      <c r="C1044" s="35" t="s">
        <v>3485</v>
      </c>
      <c r="D1044" s="35" t="s">
        <v>15</v>
      </c>
      <c r="E1044" s="35" t="str">
        <f t="shared" si="48"/>
        <v>F</v>
      </c>
      <c r="F1044" s="35">
        <v>60</v>
      </c>
      <c r="G1044" s="35" t="s">
        <v>3486</v>
      </c>
      <c r="H1044" s="35" t="s">
        <v>3487</v>
      </c>
      <c r="I1044" s="35" t="s">
        <v>294</v>
      </c>
      <c r="J1044" s="48" t="s">
        <v>14017</v>
      </c>
      <c r="K1044" s="35">
        <v>97</v>
      </c>
      <c r="L1044" s="49" t="s">
        <v>39</v>
      </c>
      <c r="M1044" s="50" t="str">
        <f>VLOOKUP(Table6[[#This Row],[Product]],Table3[],2)</f>
        <v>Ultrathing V1</v>
      </c>
      <c r="N1044" s="50" t="str">
        <f t="shared" si="49"/>
        <v>Aug</v>
      </c>
      <c r="O1044" s="56">
        <f t="shared" si="50"/>
        <v>2022</v>
      </c>
      <c r="P1044" s="51">
        <f>VLOOKUP(Table6[[#This Row],[Product]],Table3[],3)</f>
        <v>1.79</v>
      </c>
      <c r="Q1044" s="35">
        <f>VLOOKUP(Table6[[#This Row],[Product]],Table3[],4)</f>
        <v>17</v>
      </c>
      <c r="R1044" s="35">
        <f>Table6[[#This Row],[Quantity]]*Table6[[#This Row],[Case]]</f>
        <v>1649</v>
      </c>
      <c r="S1044" s="35">
        <f>Table6[[#This Row],[Total Sales]]*Table6[[#This Row],[Cost]]</f>
        <v>2951.71</v>
      </c>
    </row>
    <row r="1045" spans="1:19" x14ac:dyDescent="0.3">
      <c r="A1045" s="54">
        <v>1069</v>
      </c>
      <c r="B1045" s="35" t="s">
        <v>1677</v>
      </c>
      <c r="C1045" s="35" t="s">
        <v>3488</v>
      </c>
      <c r="D1045" s="35" t="s">
        <v>28</v>
      </c>
      <c r="E1045" s="35" t="str">
        <f t="shared" si="48"/>
        <v>M</v>
      </c>
      <c r="F1045" s="35">
        <v>60</v>
      </c>
      <c r="G1045" s="35" t="s">
        <v>3489</v>
      </c>
      <c r="H1045" s="35" t="s">
        <v>2579</v>
      </c>
      <c r="I1045" s="35" t="s">
        <v>425</v>
      </c>
      <c r="J1045" s="48" t="s">
        <v>13645</v>
      </c>
      <c r="K1045" s="35">
        <v>4</v>
      </c>
      <c r="L1045" s="49" t="s">
        <v>54</v>
      </c>
      <c r="M1045" s="50" t="str">
        <f>VLOOKUP(Table6[[#This Row],[Product]],Table3[],2)</f>
        <v>Megawidget S</v>
      </c>
      <c r="N1045" s="50" t="str">
        <f t="shared" si="49"/>
        <v>Sep</v>
      </c>
      <c r="O1045" s="56">
        <f t="shared" si="50"/>
        <v>2020</v>
      </c>
      <c r="P1045" s="51">
        <f>VLOOKUP(Table6[[#This Row],[Product]],Table3[],3)</f>
        <v>0.69</v>
      </c>
      <c r="Q1045" s="35">
        <f>VLOOKUP(Table6[[#This Row],[Product]],Table3[],4)</f>
        <v>24</v>
      </c>
      <c r="R1045" s="35">
        <f>Table6[[#This Row],[Quantity]]*Table6[[#This Row],[Case]]</f>
        <v>96</v>
      </c>
      <c r="S1045" s="35">
        <f>Table6[[#This Row],[Total Sales]]*Table6[[#This Row],[Cost]]</f>
        <v>66.239999999999995</v>
      </c>
    </row>
    <row r="1046" spans="1:19" x14ac:dyDescent="0.3">
      <c r="A1046" s="54">
        <v>1070</v>
      </c>
      <c r="B1046" s="35" t="s">
        <v>3490</v>
      </c>
      <c r="C1046" s="35" t="s">
        <v>82</v>
      </c>
      <c r="D1046" s="35" t="s">
        <v>15</v>
      </c>
      <c r="E1046" s="35" t="str">
        <f t="shared" si="48"/>
        <v>F</v>
      </c>
      <c r="F1046" s="35">
        <v>30</v>
      </c>
      <c r="G1046" s="35" t="s">
        <v>3491</v>
      </c>
      <c r="H1046" s="35" t="s">
        <v>3267</v>
      </c>
      <c r="I1046" s="35" t="s">
        <v>124</v>
      </c>
      <c r="J1046" s="48" t="s">
        <v>14018</v>
      </c>
      <c r="K1046" s="35">
        <v>81</v>
      </c>
      <c r="L1046" s="49" t="s">
        <v>54</v>
      </c>
      <c r="M1046" s="50" t="str">
        <f>VLOOKUP(Table6[[#This Row],[Product]],Table3[],2)</f>
        <v>Megawidget S</v>
      </c>
      <c r="N1046" s="50" t="str">
        <f t="shared" si="49"/>
        <v>Aug</v>
      </c>
      <c r="O1046" s="56">
        <f t="shared" si="50"/>
        <v>2021</v>
      </c>
      <c r="P1046" s="51">
        <f>VLOOKUP(Table6[[#This Row],[Product]],Table3[],3)</f>
        <v>0.69</v>
      </c>
      <c r="Q1046" s="35">
        <f>VLOOKUP(Table6[[#This Row],[Product]],Table3[],4)</f>
        <v>24</v>
      </c>
      <c r="R1046" s="35">
        <f>Table6[[#This Row],[Quantity]]*Table6[[#This Row],[Case]]</f>
        <v>1944</v>
      </c>
      <c r="S1046" s="35">
        <f>Table6[[#This Row],[Total Sales]]*Table6[[#This Row],[Cost]]</f>
        <v>1341.36</v>
      </c>
    </row>
    <row r="1047" spans="1:19" x14ac:dyDescent="0.3">
      <c r="A1047" s="54">
        <v>1071</v>
      </c>
      <c r="B1047" s="35" t="s">
        <v>3492</v>
      </c>
      <c r="C1047" s="35" t="s">
        <v>3493</v>
      </c>
      <c r="D1047" s="35" t="s">
        <v>41</v>
      </c>
      <c r="E1047" s="35" t="str">
        <f t="shared" si="48"/>
        <v>F</v>
      </c>
      <c r="F1047" s="35">
        <v>60</v>
      </c>
      <c r="G1047" s="35" t="s">
        <v>3494</v>
      </c>
      <c r="H1047" s="35" t="s">
        <v>3495</v>
      </c>
      <c r="I1047" s="35" t="s">
        <v>1083</v>
      </c>
      <c r="J1047" s="48">
        <v>44325</v>
      </c>
      <c r="K1047" s="35">
        <v>7</v>
      </c>
      <c r="L1047" s="49" t="s">
        <v>70</v>
      </c>
      <c r="M1047" s="50" t="str">
        <f>VLOOKUP(Table6[[#This Row],[Product]],Table3[],2)</f>
        <v>Megawidget M</v>
      </c>
      <c r="N1047" s="50" t="str">
        <f t="shared" si="49"/>
        <v>May</v>
      </c>
      <c r="O1047" s="56">
        <f t="shared" si="50"/>
        <v>2021</v>
      </c>
      <c r="P1047" s="51">
        <f>VLOOKUP(Table6[[#This Row],[Product]],Table3[],3)</f>
        <v>1.29</v>
      </c>
      <c r="Q1047" s="35">
        <f>VLOOKUP(Table6[[#This Row],[Product]],Table3[],4)</f>
        <v>24</v>
      </c>
      <c r="R1047" s="35">
        <f>Table6[[#This Row],[Quantity]]*Table6[[#This Row],[Case]]</f>
        <v>168</v>
      </c>
      <c r="S1047" s="35">
        <f>Table6[[#This Row],[Total Sales]]*Table6[[#This Row],[Cost]]</f>
        <v>216.72</v>
      </c>
    </row>
    <row r="1048" spans="1:19" x14ac:dyDescent="0.3">
      <c r="A1048" s="54">
        <v>1072</v>
      </c>
      <c r="B1048" s="35" t="s">
        <v>2520</v>
      </c>
      <c r="C1048" s="35" t="s">
        <v>3496</v>
      </c>
      <c r="D1048" s="35" t="s">
        <v>28</v>
      </c>
      <c r="E1048" s="35" t="str">
        <f t="shared" si="48"/>
        <v>M</v>
      </c>
      <c r="F1048" s="35">
        <v>30</v>
      </c>
      <c r="G1048" s="35" t="s">
        <v>3497</v>
      </c>
      <c r="H1048" s="35" t="s">
        <v>3498</v>
      </c>
      <c r="I1048" s="35" t="s">
        <v>32</v>
      </c>
      <c r="J1048" s="48">
        <v>44054</v>
      </c>
      <c r="K1048" s="35">
        <v>58</v>
      </c>
      <c r="L1048" s="49" t="s">
        <v>159</v>
      </c>
      <c r="M1048" s="50" t="str">
        <f>VLOOKUP(Table6[[#This Row],[Product]],Table3[],2)</f>
        <v>Ultrathing V3</v>
      </c>
      <c r="N1048" s="50" t="str">
        <f t="shared" si="49"/>
        <v>Aug</v>
      </c>
      <c r="O1048" s="56">
        <f t="shared" si="50"/>
        <v>2020</v>
      </c>
      <c r="P1048" s="51">
        <f>VLOOKUP(Table6[[#This Row],[Product]],Table3[],3)</f>
        <v>3.39</v>
      </c>
      <c r="Q1048" s="35">
        <f>VLOOKUP(Table6[[#This Row],[Product]],Table3[],4)</f>
        <v>24</v>
      </c>
      <c r="R1048" s="35">
        <f>Table6[[#This Row],[Quantity]]*Table6[[#This Row],[Case]]</f>
        <v>1392</v>
      </c>
      <c r="S1048" s="35">
        <f>Table6[[#This Row],[Total Sales]]*Table6[[#This Row],[Cost]]</f>
        <v>4718.88</v>
      </c>
    </row>
    <row r="1049" spans="1:19" x14ac:dyDescent="0.3">
      <c r="A1049" s="54">
        <v>1073</v>
      </c>
      <c r="B1049" s="35" t="s">
        <v>3444</v>
      </c>
      <c r="C1049" s="35" t="s">
        <v>332</v>
      </c>
      <c r="D1049" s="35" t="s">
        <v>28</v>
      </c>
      <c r="E1049" s="35" t="str">
        <f t="shared" si="48"/>
        <v>M</v>
      </c>
      <c r="F1049" s="35">
        <v>90</v>
      </c>
      <c r="G1049" s="35" t="s">
        <v>15127</v>
      </c>
      <c r="H1049" s="35" t="s">
        <v>3500</v>
      </c>
      <c r="I1049" s="35" t="s">
        <v>25</v>
      </c>
      <c r="J1049" s="48" t="s">
        <v>13703</v>
      </c>
      <c r="K1049" s="35">
        <v>65</v>
      </c>
      <c r="L1049" s="49" t="s">
        <v>33</v>
      </c>
      <c r="M1049" s="50" t="str">
        <f>VLOOKUP(Table6[[#This Row],[Product]],Table3[],2)</f>
        <v>Megawidget L</v>
      </c>
      <c r="N1049" s="50" t="str">
        <f t="shared" si="49"/>
        <v>Jun</v>
      </c>
      <c r="O1049" s="56">
        <f t="shared" si="50"/>
        <v>2022</v>
      </c>
      <c r="P1049" s="51">
        <f>VLOOKUP(Table6[[#This Row],[Product]],Table3[],3)</f>
        <v>1.79</v>
      </c>
      <c r="Q1049" s="35">
        <f>VLOOKUP(Table6[[#This Row],[Product]],Table3[],4)</f>
        <v>24</v>
      </c>
      <c r="R1049" s="35">
        <f>Table6[[#This Row],[Quantity]]*Table6[[#This Row],[Case]]</f>
        <v>1560</v>
      </c>
      <c r="S1049" s="35">
        <f>Table6[[#This Row],[Total Sales]]*Table6[[#This Row],[Cost]]</f>
        <v>2792.4</v>
      </c>
    </row>
    <row r="1050" spans="1:19" x14ac:dyDescent="0.3">
      <c r="A1050" s="54">
        <v>1074</v>
      </c>
      <c r="B1050" s="35" t="s">
        <v>3501</v>
      </c>
      <c r="C1050" s="35" t="s">
        <v>3447</v>
      </c>
      <c r="D1050" s="35" t="s">
        <v>28</v>
      </c>
      <c r="E1050" s="35" t="str">
        <f t="shared" si="48"/>
        <v>M</v>
      </c>
      <c r="F1050" s="35">
        <v>30</v>
      </c>
      <c r="G1050" s="35" t="s">
        <v>3502</v>
      </c>
      <c r="H1050" s="35" t="s">
        <v>1601</v>
      </c>
      <c r="I1050" s="35" t="s">
        <v>32</v>
      </c>
      <c r="J1050" s="48" t="s">
        <v>14019</v>
      </c>
      <c r="K1050" s="35">
        <v>73</v>
      </c>
      <c r="L1050" s="49" t="s">
        <v>64</v>
      </c>
      <c r="M1050" s="50" t="str">
        <f>VLOOKUP(Table6[[#This Row],[Product]],Table3[],2)</f>
        <v>Ultrathing V4</v>
      </c>
      <c r="N1050" s="50" t="str">
        <f t="shared" si="49"/>
        <v>Mar</v>
      </c>
      <c r="O1050" s="56">
        <f t="shared" si="50"/>
        <v>2020</v>
      </c>
      <c r="P1050" s="51">
        <f>VLOOKUP(Table6[[#This Row],[Product]],Table3[],3)</f>
        <v>3.99</v>
      </c>
      <c r="Q1050" s="35">
        <f>VLOOKUP(Table6[[#This Row],[Product]],Table3[],4)</f>
        <v>24</v>
      </c>
      <c r="R1050" s="35">
        <f>Table6[[#This Row],[Quantity]]*Table6[[#This Row],[Case]]</f>
        <v>1752</v>
      </c>
      <c r="S1050" s="35">
        <f>Table6[[#This Row],[Total Sales]]*Table6[[#This Row],[Cost]]</f>
        <v>6990.4800000000005</v>
      </c>
    </row>
    <row r="1051" spans="1:19" x14ac:dyDescent="0.3">
      <c r="A1051" s="54">
        <v>1075</v>
      </c>
      <c r="B1051" s="35" t="s">
        <v>3503</v>
      </c>
      <c r="C1051" s="35" t="s">
        <v>3504</v>
      </c>
      <c r="D1051" s="35" t="s">
        <v>15</v>
      </c>
      <c r="E1051" s="35" t="str">
        <f t="shared" si="48"/>
        <v>F</v>
      </c>
      <c r="F1051" s="35">
        <v>90</v>
      </c>
      <c r="G1051" s="35" t="s">
        <v>3505</v>
      </c>
      <c r="H1051" s="35" t="s">
        <v>3506</v>
      </c>
      <c r="I1051" s="35" t="s">
        <v>124</v>
      </c>
      <c r="J1051" s="48" t="s">
        <v>13746</v>
      </c>
      <c r="K1051" s="35">
        <v>105</v>
      </c>
      <c r="L1051" s="49" t="s">
        <v>45</v>
      </c>
      <c r="M1051" s="50" t="str">
        <f>VLOOKUP(Table6[[#This Row],[Product]],Table3[],2)</f>
        <v>Gigastuff</v>
      </c>
      <c r="N1051" s="50" t="str">
        <f t="shared" si="49"/>
        <v>Apr</v>
      </c>
      <c r="O1051" s="56">
        <f t="shared" si="50"/>
        <v>2022</v>
      </c>
      <c r="P1051" s="51">
        <f>VLOOKUP(Table6[[#This Row],[Product]],Table3[],3)</f>
        <v>1.89</v>
      </c>
      <c r="Q1051" s="35">
        <f>VLOOKUP(Table6[[#This Row],[Product]],Table3[],4)</f>
        <v>18</v>
      </c>
      <c r="R1051" s="35">
        <f>Table6[[#This Row],[Quantity]]*Table6[[#This Row],[Case]]</f>
        <v>1890</v>
      </c>
      <c r="S1051" s="35">
        <f>Table6[[#This Row],[Total Sales]]*Table6[[#This Row],[Cost]]</f>
        <v>3572.1</v>
      </c>
    </row>
    <row r="1052" spans="1:19" x14ac:dyDescent="0.3">
      <c r="A1052" s="54">
        <v>1076</v>
      </c>
      <c r="B1052" s="35" t="s">
        <v>3507</v>
      </c>
      <c r="C1052" s="35" t="s">
        <v>281</v>
      </c>
      <c r="D1052" s="35" t="s">
        <v>15</v>
      </c>
      <c r="E1052" s="35" t="str">
        <f t="shared" si="48"/>
        <v>F</v>
      </c>
      <c r="F1052" s="35">
        <v>90</v>
      </c>
      <c r="G1052" s="35" t="s">
        <v>3508</v>
      </c>
      <c r="H1052" s="35" t="s">
        <v>1269</v>
      </c>
      <c r="I1052" s="35" t="s">
        <v>187</v>
      </c>
      <c r="J1052" s="48">
        <v>43958</v>
      </c>
      <c r="K1052" s="35">
        <v>45</v>
      </c>
      <c r="L1052" s="49" t="s">
        <v>80</v>
      </c>
      <c r="M1052" s="50" t="str">
        <f>VLOOKUP(Table6[[#This Row],[Product]],Table3[],2)</f>
        <v>Ultrathing V2</v>
      </c>
      <c r="N1052" s="50" t="str">
        <f t="shared" si="49"/>
        <v>May</v>
      </c>
      <c r="O1052" s="56">
        <f t="shared" si="50"/>
        <v>2020</v>
      </c>
      <c r="P1052" s="51">
        <f>VLOOKUP(Table6[[#This Row],[Product]],Table3[],3)</f>
        <v>2.95</v>
      </c>
      <c r="Q1052" s="35">
        <f>VLOOKUP(Table6[[#This Row],[Product]],Table3[],4)</f>
        <v>20</v>
      </c>
      <c r="R1052" s="35">
        <f>Table6[[#This Row],[Quantity]]*Table6[[#This Row],[Case]]</f>
        <v>900</v>
      </c>
      <c r="S1052" s="35">
        <f>Table6[[#This Row],[Total Sales]]*Table6[[#This Row],[Cost]]</f>
        <v>2655</v>
      </c>
    </row>
    <row r="1053" spans="1:19" x14ac:dyDescent="0.3">
      <c r="A1053" s="54">
        <v>1077</v>
      </c>
      <c r="B1053" s="35" t="s">
        <v>1356</v>
      </c>
      <c r="C1053" s="35" t="s">
        <v>3509</v>
      </c>
      <c r="D1053" s="35" t="s">
        <v>28</v>
      </c>
      <c r="E1053" s="35" t="str">
        <f t="shared" si="48"/>
        <v>M</v>
      </c>
      <c r="F1053" s="35">
        <v>60</v>
      </c>
      <c r="G1053" s="35" t="s">
        <v>3510</v>
      </c>
      <c r="H1053" s="35" t="s">
        <v>3511</v>
      </c>
      <c r="I1053" s="35" t="s">
        <v>32</v>
      </c>
      <c r="J1053" s="48" t="s">
        <v>13727</v>
      </c>
      <c r="K1053" s="35">
        <v>103</v>
      </c>
      <c r="L1053" s="49" t="s">
        <v>159</v>
      </c>
      <c r="M1053" s="50" t="str">
        <f>VLOOKUP(Table6[[#This Row],[Product]],Table3[],2)</f>
        <v>Ultrathing V3</v>
      </c>
      <c r="N1053" s="50" t="str">
        <f t="shared" si="49"/>
        <v>Jul</v>
      </c>
      <c r="O1053" s="56">
        <f t="shared" si="50"/>
        <v>2022</v>
      </c>
      <c r="P1053" s="51">
        <f>VLOOKUP(Table6[[#This Row],[Product]],Table3[],3)</f>
        <v>3.39</v>
      </c>
      <c r="Q1053" s="35">
        <f>VLOOKUP(Table6[[#This Row],[Product]],Table3[],4)</f>
        <v>24</v>
      </c>
      <c r="R1053" s="35">
        <f>Table6[[#This Row],[Quantity]]*Table6[[#This Row],[Case]]</f>
        <v>2472</v>
      </c>
      <c r="S1053" s="35">
        <f>Table6[[#This Row],[Total Sales]]*Table6[[#This Row],[Cost]]</f>
        <v>8380.08</v>
      </c>
    </row>
    <row r="1054" spans="1:19" x14ac:dyDescent="0.3">
      <c r="A1054" s="54">
        <v>1078</v>
      </c>
      <c r="B1054" s="35" t="s">
        <v>3512</v>
      </c>
      <c r="C1054" s="35" t="s">
        <v>3513</v>
      </c>
      <c r="D1054" s="35" t="s">
        <v>51</v>
      </c>
      <c r="E1054" s="35" t="str">
        <f t="shared" si="48"/>
        <v>F</v>
      </c>
      <c r="F1054" s="35">
        <v>90</v>
      </c>
      <c r="G1054" s="35" t="s">
        <v>3514</v>
      </c>
      <c r="H1054" s="35" t="s">
        <v>3161</v>
      </c>
      <c r="I1054" s="35" t="s">
        <v>32</v>
      </c>
      <c r="J1054" s="48" t="s">
        <v>13757</v>
      </c>
      <c r="K1054" s="35">
        <v>94</v>
      </c>
      <c r="L1054" s="49" t="s">
        <v>159</v>
      </c>
      <c r="M1054" s="50" t="str">
        <f>VLOOKUP(Table6[[#This Row],[Product]],Table3[],2)</f>
        <v>Ultrathing V3</v>
      </c>
      <c r="N1054" s="50" t="str">
        <f t="shared" si="49"/>
        <v>Sep</v>
      </c>
      <c r="O1054" s="56">
        <f t="shared" si="50"/>
        <v>2021</v>
      </c>
      <c r="P1054" s="51">
        <f>VLOOKUP(Table6[[#This Row],[Product]],Table3[],3)</f>
        <v>3.39</v>
      </c>
      <c r="Q1054" s="35">
        <f>VLOOKUP(Table6[[#This Row],[Product]],Table3[],4)</f>
        <v>24</v>
      </c>
      <c r="R1054" s="35">
        <f>Table6[[#This Row],[Quantity]]*Table6[[#This Row],[Case]]</f>
        <v>2256</v>
      </c>
      <c r="S1054" s="35">
        <f>Table6[[#This Row],[Total Sales]]*Table6[[#This Row],[Cost]]</f>
        <v>7647.84</v>
      </c>
    </row>
    <row r="1055" spans="1:19" x14ac:dyDescent="0.3">
      <c r="A1055" s="54">
        <v>1079</v>
      </c>
      <c r="B1055" s="35" t="s">
        <v>3515</v>
      </c>
      <c r="C1055" s="35" t="s">
        <v>1384</v>
      </c>
      <c r="D1055" s="35" t="s">
        <v>28</v>
      </c>
      <c r="E1055" s="35" t="str">
        <f t="shared" si="48"/>
        <v>M</v>
      </c>
      <c r="F1055" s="35">
        <v>60</v>
      </c>
      <c r="G1055" s="35" t="s">
        <v>3516</v>
      </c>
      <c r="H1055" s="35" t="s">
        <v>3517</v>
      </c>
      <c r="I1055" s="35" t="s">
        <v>2543</v>
      </c>
      <c r="J1055" s="48" t="s">
        <v>13821</v>
      </c>
      <c r="K1055" s="35">
        <v>7</v>
      </c>
      <c r="L1055" s="49" t="s">
        <v>20</v>
      </c>
      <c r="M1055" s="50" t="str">
        <f>VLOOKUP(Table6[[#This Row],[Product]],Table3[],2)</f>
        <v>Hyperwotsit</v>
      </c>
      <c r="N1055" s="50" t="str">
        <f t="shared" si="49"/>
        <v>Oct</v>
      </c>
      <c r="O1055" s="56">
        <f t="shared" si="50"/>
        <v>2022</v>
      </c>
      <c r="P1055" s="51">
        <f>VLOOKUP(Table6[[#This Row],[Product]],Table3[],3)</f>
        <v>2.0099999999999998</v>
      </c>
      <c r="Q1055" s="35">
        <f>VLOOKUP(Table6[[#This Row],[Product]],Table3[],4)</f>
        <v>20</v>
      </c>
      <c r="R1055" s="35">
        <f>Table6[[#This Row],[Quantity]]*Table6[[#This Row],[Case]]</f>
        <v>140</v>
      </c>
      <c r="S1055" s="35">
        <f>Table6[[#This Row],[Total Sales]]*Table6[[#This Row],[Cost]]</f>
        <v>281.39999999999998</v>
      </c>
    </row>
    <row r="1056" spans="1:19" x14ac:dyDescent="0.3">
      <c r="A1056" s="54">
        <v>1080</v>
      </c>
      <c r="B1056" s="35" t="s">
        <v>3518</v>
      </c>
      <c r="C1056" s="35" t="s">
        <v>3519</v>
      </c>
      <c r="D1056" s="35" t="s">
        <v>41</v>
      </c>
      <c r="E1056" s="35" t="str">
        <f t="shared" si="48"/>
        <v>F</v>
      </c>
      <c r="F1056" s="35">
        <v>60</v>
      </c>
      <c r="G1056" s="35" t="s">
        <v>3520</v>
      </c>
      <c r="H1056" s="35" t="s">
        <v>933</v>
      </c>
      <c r="I1056" s="35" t="s">
        <v>934</v>
      </c>
      <c r="J1056" s="48" t="s">
        <v>14020</v>
      </c>
      <c r="K1056" s="35">
        <v>43</v>
      </c>
      <c r="L1056" s="49" t="s">
        <v>45</v>
      </c>
      <c r="M1056" s="50" t="str">
        <f>VLOOKUP(Table6[[#This Row],[Product]],Table3[],2)</f>
        <v>Gigastuff</v>
      </c>
      <c r="N1056" s="50" t="str">
        <f t="shared" si="49"/>
        <v>Oct</v>
      </c>
      <c r="O1056" s="56">
        <f t="shared" si="50"/>
        <v>2020</v>
      </c>
      <c r="P1056" s="51">
        <f>VLOOKUP(Table6[[#This Row],[Product]],Table3[],3)</f>
        <v>1.89</v>
      </c>
      <c r="Q1056" s="35">
        <f>VLOOKUP(Table6[[#This Row],[Product]],Table3[],4)</f>
        <v>18</v>
      </c>
      <c r="R1056" s="35">
        <f>Table6[[#This Row],[Quantity]]*Table6[[#This Row],[Case]]</f>
        <v>774</v>
      </c>
      <c r="S1056" s="35">
        <f>Table6[[#This Row],[Total Sales]]*Table6[[#This Row],[Cost]]</f>
        <v>1462.86</v>
      </c>
    </row>
    <row r="1057" spans="1:19" x14ac:dyDescent="0.3">
      <c r="A1057" s="54">
        <v>1081</v>
      </c>
      <c r="B1057" s="35" t="s">
        <v>3521</v>
      </c>
      <c r="C1057" s="35" t="s">
        <v>3522</v>
      </c>
      <c r="D1057" s="35" t="s">
        <v>15</v>
      </c>
      <c r="E1057" s="35" t="str">
        <f t="shared" si="48"/>
        <v>F</v>
      </c>
      <c r="F1057" s="35">
        <v>90</v>
      </c>
      <c r="G1057" s="35" t="s">
        <v>3523</v>
      </c>
      <c r="H1057" s="35" t="s">
        <v>1969</v>
      </c>
      <c r="I1057" s="35" t="s">
        <v>32</v>
      </c>
      <c r="J1057" s="48" t="s">
        <v>13820</v>
      </c>
      <c r="K1057" s="35">
        <v>50</v>
      </c>
      <c r="L1057" s="49" t="s">
        <v>33</v>
      </c>
      <c r="M1057" s="50" t="str">
        <f>VLOOKUP(Table6[[#This Row],[Product]],Table3[],2)</f>
        <v>Megawidget L</v>
      </c>
      <c r="N1057" s="50" t="str">
        <f t="shared" si="49"/>
        <v>Jul</v>
      </c>
      <c r="O1057" s="56">
        <f t="shared" si="50"/>
        <v>2021</v>
      </c>
      <c r="P1057" s="51">
        <f>VLOOKUP(Table6[[#This Row],[Product]],Table3[],3)</f>
        <v>1.79</v>
      </c>
      <c r="Q1057" s="35">
        <f>VLOOKUP(Table6[[#This Row],[Product]],Table3[],4)</f>
        <v>24</v>
      </c>
      <c r="R1057" s="35">
        <f>Table6[[#This Row],[Quantity]]*Table6[[#This Row],[Case]]</f>
        <v>1200</v>
      </c>
      <c r="S1057" s="35">
        <f>Table6[[#This Row],[Total Sales]]*Table6[[#This Row],[Cost]]</f>
        <v>2148</v>
      </c>
    </row>
    <row r="1058" spans="1:19" x14ac:dyDescent="0.3">
      <c r="A1058" s="54">
        <v>1082</v>
      </c>
      <c r="B1058" s="35" t="s">
        <v>1748</v>
      </c>
      <c r="C1058" s="35" t="s">
        <v>2770</v>
      </c>
      <c r="D1058" s="35" t="s">
        <v>28</v>
      </c>
      <c r="E1058" s="35" t="str">
        <f t="shared" si="48"/>
        <v>M</v>
      </c>
      <c r="F1058" s="35">
        <v>60</v>
      </c>
      <c r="G1058" s="35" t="s">
        <v>3524</v>
      </c>
      <c r="H1058" s="35" t="s">
        <v>2555</v>
      </c>
      <c r="I1058" s="35" t="s">
        <v>32</v>
      </c>
      <c r="J1058" s="48" t="s">
        <v>14013</v>
      </c>
      <c r="K1058" s="35">
        <v>6</v>
      </c>
      <c r="L1058" s="49" t="s">
        <v>159</v>
      </c>
      <c r="M1058" s="50" t="str">
        <f>VLOOKUP(Table6[[#This Row],[Product]],Table3[],2)</f>
        <v>Ultrathing V3</v>
      </c>
      <c r="N1058" s="50" t="str">
        <f t="shared" si="49"/>
        <v>Dec</v>
      </c>
      <c r="O1058" s="56">
        <f t="shared" si="50"/>
        <v>2021</v>
      </c>
      <c r="P1058" s="51">
        <f>VLOOKUP(Table6[[#This Row],[Product]],Table3[],3)</f>
        <v>3.39</v>
      </c>
      <c r="Q1058" s="35">
        <f>VLOOKUP(Table6[[#This Row],[Product]],Table3[],4)</f>
        <v>24</v>
      </c>
      <c r="R1058" s="35">
        <f>Table6[[#This Row],[Quantity]]*Table6[[#This Row],[Case]]</f>
        <v>144</v>
      </c>
      <c r="S1058" s="35">
        <f>Table6[[#This Row],[Total Sales]]*Table6[[#This Row],[Cost]]</f>
        <v>488.16</v>
      </c>
    </row>
    <row r="1059" spans="1:19" x14ac:dyDescent="0.3">
      <c r="A1059" s="54">
        <v>1083</v>
      </c>
      <c r="B1059" s="35" t="s">
        <v>3525</v>
      </c>
      <c r="C1059" s="35" t="s">
        <v>1131</v>
      </c>
      <c r="D1059" s="35" t="s">
        <v>51</v>
      </c>
      <c r="E1059" s="35" t="str">
        <f t="shared" si="48"/>
        <v>F</v>
      </c>
      <c r="F1059" s="35">
        <v>30</v>
      </c>
      <c r="G1059" s="35" t="s">
        <v>3528</v>
      </c>
      <c r="H1059" s="35" t="s">
        <v>2848</v>
      </c>
      <c r="I1059" s="35" t="s">
        <v>129</v>
      </c>
      <c r="J1059" s="48">
        <v>43834</v>
      </c>
      <c r="K1059" s="35">
        <v>38</v>
      </c>
      <c r="L1059" s="49" t="s">
        <v>20</v>
      </c>
      <c r="M1059" s="50" t="str">
        <f>VLOOKUP(Table6[[#This Row],[Product]],Table3[],2)</f>
        <v>Hyperwotsit</v>
      </c>
      <c r="N1059" s="50" t="str">
        <f t="shared" si="49"/>
        <v>Jan</v>
      </c>
      <c r="O1059" s="56">
        <f t="shared" si="50"/>
        <v>2020</v>
      </c>
      <c r="P1059" s="51">
        <f>VLOOKUP(Table6[[#This Row],[Product]],Table3[],3)</f>
        <v>2.0099999999999998</v>
      </c>
      <c r="Q1059" s="35">
        <f>VLOOKUP(Table6[[#This Row],[Product]],Table3[],4)</f>
        <v>20</v>
      </c>
      <c r="R1059" s="35">
        <f>Table6[[#This Row],[Quantity]]*Table6[[#This Row],[Case]]</f>
        <v>760</v>
      </c>
      <c r="S1059" s="35">
        <f>Table6[[#This Row],[Total Sales]]*Table6[[#This Row],[Cost]]</f>
        <v>1527.6</v>
      </c>
    </row>
    <row r="1060" spans="1:19" x14ac:dyDescent="0.3">
      <c r="A1060" s="54">
        <v>1085</v>
      </c>
      <c r="B1060" s="35" t="s">
        <v>2837</v>
      </c>
      <c r="C1060" s="35" t="s">
        <v>3527</v>
      </c>
      <c r="D1060" s="35" t="s">
        <v>28</v>
      </c>
      <c r="E1060" s="35" t="str">
        <f t="shared" si="48"/>
        <v>M</v>
      </c>
      <c r="F1060" s="35">
        <v>60</v>
      </c>
      <c r="G1060" s="35" t="s">
        <v>3528</v>
      </c>
      <c r="H1060" s="35" t="s">
        <v>3506</v>
      </c>
      <c r="I1060" s="35" t="s">
        <v>124</v>
      </c>
      <c r="J1060" s="48">
        <v>43833</v>
      </c>
      <c r="K1060" s="35">
        <v>75</v>
      </c>
      <c r="L1060" s="49" t="s">
        <v>45</v>
      </c>
      <c r="M1060" s="50" t="str">
        <f>VLOOKUP(Table6[[#This Row],[Product]],Table3[],2)</f>
        <v>Gigastuff</v>
      </c>
      <c r="N1060" s="50" t="str">
        <f t="shared" si="49"/>
        <v>Jan</v>
      </c>
      <c r="O1060" s="56">
        <f t="shared" si="50"/>
        <v>2020</v>
      </c>
      <c r="P1060" s="51">
        <f>VLOOKUP(Table6[[#This Row],[Product]],Table3[],3)</f>
        <v>1.89</v>
      </c>
      <c r="Q1060" s="35">
        <f>VLOOKUP(Table6[[#This Row],[Product]],Table3[],4)</f>
        <v>18</v>
      </c>
      <c r="R1060" s="35">
        <f>Table6[[#This Row],[Quantity]]*Table6[[#This Row],[Case]]</f>
        <v>1350</v>
      </c>
      <c r="S1060" s="35">
        <f>Table6[[#This Row],[Total Sales]]*Table6[[#This Row],[Cost]]</f>
        <v>2551.5</v>
      </c>
    </row>
    <row r="1061" spans="1:19" x14ac:dyDescent="0.3">
      <c r="A1061" s="54">
        <v>1086</v>
      </c>
      <c r="B1061" s="35" t="s">
        <v>237</v>
      </c>
      <c r="C1061" s="35" t="s">
        <v>3529</v>
      </c>
      <c r="D1061" s="35" t="s">
        <v>28</v>
      </c>
      <c r="E1061" s="35" t="str">
        <f t="shared" si="48"/>
        <v>M</v>
      </c>
      <c r="F1061" s="35">
        <v>90</v>
      </c>
      <c r="G1061" s="35" t="s">
        <v>3530</v>
      </c>
      <c r="H1061" s="35" t="s">
        <v>3531</v>
      </c>
      <c r="I1061" s="35" t="s">
        <v>32</v>
      </c>
      <c r="J1061" s="48" t="s">
        <v>14021</v>
      </c>
      <c r="K1061" s="35">
        <v>42</v>
      </c>
      <c r="L1061" s="49" t="s">
        <v>101</v>
      </c>
      <c r="M1061" s="50" t="str">
        <f>VLOOKUP(Table6[[#This Row],[Product]],Table3[],2)</f>
        <v>Superwossname</v>
      </c>
      <c r="N1061" s="50" t="str">
        <f t="shared" si="49"/>
        <v>Oct</v>
      </c>
      <c r="O1061" s="56">
        <f t="shared" si="50"/>
        <v>2022</v>
      </c>
      <c r="P1061" s="51">
        <f>VLOOKUP(Table6[[#This Row],[Product]],Table3[],3)</f>
        <v>3.49</v>
      </c>
      <c r="Q1061" s="35">
        <f>VLOOKUP(Table6[[#This Row],[Product]],Table3[],4)</f>
        <v>20</v>
      </c>
      <c r="R1061" s="35">
        <f>Table6[[#This Row],[Quantity]]*Table6[[#This Row],[Case]]</f>
        <v>840</v>
      </c>
      <c r="S1061" s="35">
        <f>Table6[[#This Row],[Total Sales]]*Table6[[#This Row],[Cost]]</f>
        <v>2931.6000000000004</v>
      </c>
    </row>
    <row r="1062" spans="1:19" x14ac:dyDescent="0.3">
      <c r="A1062" s="54">
        <v>1087</v>
      </c>
      <c r="B1062" s="35" t="s">
        <v>3532</v>
      </c>
      <c r="C1062" s="35" t="s">
        <v>2309</v>
      </c>
      <c r="D1062" s="35" t="s">
        <v>28</v>
      </c>
      <c r="E1062" s="35" t="str">
        <f t="shared" si="48"/>
        <v>M</v>
      </c>
      <c r="F1062" s="35">
        <v>60</v>
      </c>
      <c r="G1062" s="35" t="s">
        <v>13602</v>
      </c>
      <c r="H1062" s="35" t="s">
        <v>3534</v>
      </c>
      <c r="I1062" s="35" t="s">
        <v>19</v>
      </c>
      <c r="J1062" s="48" t="s">
        <v>13791</v>
      </c>
      <c r="K1062" s="35">
        <v>54</v>
      </c>
      <c r="L1062" s="49" t="s">
        <v>54</v>
      </c>
      <c r="M1062" s="50" t="str">
        <f>VLOOKUP(Table6[[#This Row],[Product]],Table3[],2)</f>
        <v>Megawidget S</v>
      </c>
      <c r="N1062" s="50" t="str">
        <f t="shared" si="49"/>
        <v>Mar</v>
      </c>
      <c r="O1062" s="56">
        <f t="shared" si="50"/>
        <v>2021</v>
      </c>
      <c r="P1062" s="51">
        <f>VLOOKUP(Table6[[#This Row],[Product]],Table3[],3)</f>
        <v>0.69</v>
      </c>
      <c r="Q1062" s="35">
        <f>VLOOKUP(Table6[[#This Row],[Product]],Table3[],4)</f>
        <v>24</v>
      </c>
      <c r="R1062" s="35">
        <f>Table6[[#This Row],[Quantity]]*Table6[[#This Row],[Case]]</f>
        <v>1296</v>
      </c>
      <c r="S1062" s="35">
        <f>Table6[[#This Row],[Total Sales]]*Table6[[#This Row],[Cost]]</f>
        <v>894.2399999999999</v>
      </c>
    </row>
    <row r="1063" spans="1:19" x14ac:dyDescent="0.3">
      <c r="A1063" s="54">
        <v>1088</v>
      </c>
      <c r="B1063" s="35" t="s">
        <v>2106</v>
      </c>
      <c r="C1063" s="35" t="s">
        <v>3535</v>
      </c>
      <c r="D1063" s="35" t="s">
        <v>28</v>
      </c>
      <c r="E1063" s="35" t="str">
        <f t="shared" si="48"/>
        <v>M</v>
      </c>
      <c r="F1063" s="35">
        <v>60</v>
      </c>
      <c r="G1063" s="35" t="s">
        <v>3536</v>
      </c>
      <c r="H1063" s="35" t="s">
        <v>2925</v>
      </c>
      <c r="I1063" s="35" t="s">
        <v>32</v>
      </c>
      <c r="J1063" s="48" t="s">
        <v>13963</v>
      </c>
      <c r="K1063" s="35">
        <v>22</v>
      </c>
      <c r="L1063" s="49" t="s">
        <v>54</v>
      </c>
      <c r="M1063" s="50" t="str">
        <f>VLOOKUP(Table6[[#This Row],[Product]],Table3[],2)</f>
        <v>Megawidget S</v>
      </c>
      <c r="N1063" s="50" t="str">
        <f t="shared" si="49"/>
        <v>Jun</v>
      </c>
      <c r="O1063" s="56">
        <f t="shared" si="50"/>
        <v>2020</v>
      </c>
      <c r="P1063" s="51">
        <f>VLOOKUP(Table6[[#This Row],[Product]],Table3[],3)</f>
        <v>0.69</v>
      </c>
      <c r="Q1063" s="35">
        <f>VLOOKUP(Table6[[#This Row],[Product]],Table3[],4)</f>
        <v>24</v>
      </c>
      <c r="R1063" s="35">
        <f>Table6[[#This Row],[Quantity]]*Table6[[#This Row],[Case]]</f>
        <v>528</v>
      </c>
      <c r="S1063" s="35">
        <f>Table6[[#This Row],[Total Sales]]*Table6[[#This Row],[Cost]]</f>
        <v>364.32</v>
      </c>
    </row>
    <row r="1064" spans="1:19" x14ac:dyDescent="0.3">
      <c r="A1064" s="54">
        <v>1089</v>
      </c>
      <c r="B1064" s="35" t="s">
        <v>3537</v>
      </c>
      <c r="C1064" s="35" t="s">
        <v>3538</v>
      </c>
      <c r="D1064" s="35" t="s">
        <v>28</v>
      </c>
      <c r="E1064" s="35" t="str">
        <f t="shared" si="48"/>
        <v>M</v>
      </c>
      <c r="F1064" s="35">
        <v>60</v>
      </c>
      <c r="G1064" s="35" t="s">
        <v>3539</v>
      </c>
      <c r="H1064" s="35" t="s">
        <v>1674</v>
      </c>
      <c r="I1064" s="35" t="s">
        <v>25</v>
      </c>
      <c r="J1064" s="48">
        <v>44684</v>
      </c>
      <c r="K1064" s="35">
        <v>74</v>
      </c>
      <c r="L1064" s="49" t="s">
        <v>33</v>
      </c>
      <c r="M1064" s="50" t="str">
        <f>VLOOKUP(Table6[[#This Row],[Product]],Table3[],2)</f>
        <v>Megawidget L</v>
      </c>
      <c r="N1064" s="50" t="str">
        <f t="shared" si="49"/>
        <v>May</v>
      </c>
      <c r="O1064" s="56">
        <f t="shared" si="50"/>
        <v>2022</v>
      </c>
      <c r="P1064" s="51">
        <f>VLOOKUP(Table6[[#This Row],[Product]],Table3[],3)</f>
        <v>1.79</v>
      </c>
      <c r="Q1064" s="35">
        <f>VLOOKUP(Table6[[#This Row],[Product]],Table3[],4)</f>
        <v>24</v>
      </c>
      <c r="R1064" s="35">
        <f>Table6[[#This Row],[Quantity]]*Table6[[#This Row],[Case]]</f>
        <v>1776</v>
      </c>
      <c r="S1064" s="35">
        <f>Table6[[#This Row],[Total Sales]]*Table6[[#This Row],[Cost]]</f>
        <v>3179.04</v>
      </c>
    </row>
    <row r="1065" spans="1:19" x14ac:dyDescent="0.3">
      <c r="A1065" s="54">
        <v>1090</v>
      </c>
      <c r="B1065" s="35" t="s">
        <v>3540</v>
      </c>
      <c r="C1065" s="35" t="s">
        <v>1578</v>
      </c>
      <c r="D1065" s="35" t="s">
        <v>28</v>
      </c>
      <c r="E1065" s="35" t="str">
        <f t="shared" si="48"/>
        <v>M</v>
      </c>
      <c r="F1065" s="35">
        <v>30</v>
      </c>
      <c r="G1065" s="35" t="s">
        <v>3539</v>
      </c>
      <c r="H1065" s="35" t="s">
        <v>3541</v>
      </c>
      <c r="I1065" s="35" t="s">
        <v>32</v>
      </c>
      <c r="J1065" s="48" t="s">
        <v>14010</v>
      </c>
      <c r="K1065" s="35">
        <v>96</v>
      </c>
      <c r="L1065" s="49" t="s">
        <v>159</v>
      </c>
      <c r="M1065" s="50" t="str">
        <f>VLOOKUP(Table6[[#This Row],[Product]],Table3[],2)</f>
        <v>Ultrathing V3</v>
      </c>
      <c r="N1065" s="50" t="str">
        <f t="shared" si="49"/>
        <v>Jun</v>
      </c>
      <c r="O1065" s="56">
        <f t="shared" si="50"/>
        <v>2022</v>
      </c>
      <c r="P1065" s="51">
        <f>VLOOKUP(Table6[[#This Row],[Product]],Table3[],3)</f>
        <v>3.39</v>
      </c>
      <c r="Q1065" s="35">
        <f>VLOOKUP(Table6[[#This Row],[Product]],Table3[],4)</f>
        <v>24</v>
      </c>
      <c r="R1065" s="35">
        <f>Table6[[#This Row],[Quantity]]*Table6[[#This Row],[Case]]</f>
        <v>2304</v>
      </c>
      <c r="S1065" s="35">
        <f>Table6[[#This Row],[Total Sales]]*Table6[[#This Row],[Cost]]</f>
        <v>7810.56</v>
      </c>
    </row>
    <row r="1066" spans="1:19" x14ac:dyDescent="0.3">
      <c r="A1066" s="54">
        <v>1091</v>
      </c>
      <c r="B1066" s="35" t="s">
        <v>1383</v>
      </c>
      <c r="C1066" s="35" t="s">
        <v>3542</v>
      </c>
      <c r="D1066" s="35" t="s">
        <v>28</v>
      </c>
      <c r="E1066" s="35" t="str">
        <f t="shared" si="48"/>
        <v>M</v>
      </c>
      <c r="F1066" s="35">
        <v>30</v>
      </c>
      <c r="G1066" s="35" t="s">
        <v>3543</v>
      </c>
      <c r="H1066" s="35" t="s">
        <v>412</v>
      </c>
      <c r="I1066" s="35" t="s">
        <v>187</v>
      </c>
      <c r="J1066" s="48">
        <v>44415</v>
      </c>
      <c r="K1066" s="35">
        <v>94</v>
      </c>
      <c r="L1066" s="49" t="s">
        <v>20</v>
      </c>
      <c r="M1066" s="50" t="str">
        <f>VLOOKUP(Table6[[#This Row],[Product]],Table3[],2)</f>
        <v>Hyperwotsit</v>
      </c>
      <c r="N1066" s="50" t="str">
        <f t="shared" si="49"/>
        <v>Aug</v>
      </c>
      <c r="O1066" s="56">
        <f t="shared" si="50"/>
        <v>2021</v>
      </c>
      <c r="P1066" s="51">
        <f>VLOOKUP(Table6[[#This Row],[Product]],Table3[],3)</f>
        <v>2.0099999999999998</v>
      </c>
      <c r="Q1066" s="35">
        <f>VLOOKUP(Table6[[#This Row],[Product]],Table3[],4)</f>
        <v>20</v>
      </c>
      <c r="R1066" s="35">
        <f>Table6[[#This Row],[Quantity]]*Table6[[#This Row],[Case]]</f>
        <v>1880</v>
      </c>
      <c r="S1066" s="35">
        <f>Table6[[#This Row],[Total Sales]]*Table6[[#This Row],[Cost]]</f>
        <v>3778.7999999999997</v>
      </c>
    </row>
    <row r="1067" spans="1:19" x14ac:dyDescent="0.3">
      <c r="A1067" s="54">
        <v>1092</v>
      </c>
      <c r="B1067" s="35" t="s">
        <v>3544</v>
      </c>
      <c r="C1067" s="35" t="s">
        <v>2951</v>
      </c>
      <c r="D1067" s="35" t="s">
        <v>28</v>
      </c>
      <c r="E1067" s="35" t="str">
        <f t="shared" si="48"/>
        <v>M</v>
      </c>
      <c r="F1067" s="35">
        <v>90</v>
      </c>
      <c r="G1067" s="35" t="s">
        <v>3543</v>
      </c>
      <c r="H1067" s="35" t="s">
        <v>3545</v>
      </c>
      <c r="I1067" s="35" t="s">
        <v>32</v>
      </c>
      <c r="J1067" s="48" t="s">
        <v>13811</v>
      </c>
      <c r="K1067" s="35">
        <v>35</v>
      </c>
      <c r="L1067" s="49" t="s">
        <v>64</v>
      </c>
      <c r="M1067" s="50" t="str">
        <f>VLOOKUP(Table6[[#This Row],[Product]],Table3[],2)</f>
        <v>Ultrathing V4</v>
      </c>
      <c r="N1067" s="50" t="str">
        <f t="shared" si="49"/>
        <v>Jun</v>
      </c>
      <c r="O1067" s="56">
        <f t="shared" si="50"/>
        <v>2020</v>
      </c>
      <c r="P1067" s="51">
        <f>VLOOKUP(Table6[[#This Row],[Product]],Table3[],3)</f>
        <v>3.99</v>
      </c>
      <c r="Q1067" s="35">
        <f>VLOOKUP(Table6[[#This Row],[Product]],Table3[],4)</f>
        <v>24</v>
      </c>
      <c r="R1067" s="35">
        <f>Table6[[#This Row],[Quantity]]*Table6[[#This Row],[Case]]</f>
        <v>840</v>
      </c>
      <c r="S1067" s="35">
        <f>Table6[[#This Row],[Total Sales]]*Table6[[#This Row],[Cost]]</f>
        <v>3351.6000000000004</v>
      </c>
    </row>
    <row r="1068" spans="1:19" x14ac:dyDescent="0.3">
      <c r="A1068" s="54">
        <v>1093</v>
      </c>
      <c r="B1068" s="35" t="s">
        <v>2922</v>
      </c>
      <c r="C1068" s="35" t="s">
        <v>3546</v>
      </c>
      <c r="D1068" s="35" t="s">
        <v>51</v>
      </c>
      <c r="E1068" s="35" t="str">
        <f t="shared" si="48"/>
        <v>F</v>
      </c>
      <c r="F1068" s="35">
        <v>90</v>
      </c>
      <c r="G1068" s="35" t="s">
        <v>3547</v>
      </c>
      <c r="H1068" s="35" t="s">
        <v>68</v>
      </c>
      <c r="I1068" s="35" t="s">
        <v>69</v>
      </c>
      <c r="J1068" s="48" t="s">
        <v>14022</v>
      </c>
      <c r="K1068" s="35">
        <v>81</v>
      </c>
      <c r="L1068" s="49" t="s">
        <v>70</v>
      </c>
      <c r="M1068" s="50" t="str">
        <f>VLOOKUP(Table6[[#This Row],[Product]],Table3[],2)</f>
        <v>Megawidget M</v>
      </c>
      <c r="N1068" s="50" t="str">
        <f t="shared" si="49"/>
        <v>Aug</v>
      </c>
      <c r="O1068" s="56">
        <f t="shared" si="50"/>
        <v>2021</v>
      </c>
      <c r="P1068" s="51">
        <f>VLOOKUP(Table6[[#This Row],[Product]],Table3[],3)</f>
        <v>1.29</v>
      </c>
      <c r="Q1068" s="35">
        <f>VLOOKUP(Table6[[#This Row],[Product]],Table3[],4)</f>
        <v>24</v>
      </c>
      <c r="R1068" s="35">
        <f>Table6[[#This Row],[Quantity]]*Table6[[#This Row],[Case]]</f>
        <v>1944</v>
      </c>
      <c r="S1068" s="35">
        <f>Table6[[#This Row],[Total Sales]]*Table6[[#This Row],[Cost]]</f>
        <v>2507.7600000000002</v>
      </c>
    </row>
    <row r="1069" spans="1:19" x14ac:dyDescent="0.3">
      <c r="A1069" s="54">
        <v>1094</v>
      </c>
      <c r="B1069" s="35" t="s">
        <v>3548</v>
      </c>
      <c r="C1069" s="35" t="s">
        <v>3549</v>
      </c>
      <c r="D1069" s="35" t="s">
        <v>28</v>
      </c>
      <c r="E1069" s="35" t="str">
        <f t="shared" si="48"/>
        <v>M</v>
      </c>
      <c r="F1069" s="35">
        <v>60</v>
      </c>
      <c r="G1069" s="35" t="s">
        <v>3550</v>
      </c>
      <c r="H1069" s="35" t="s">
        <v>3551</v>
      </c>
      <c r="I1069" s="35" t="s">
        <v>32</v>
      </c>
      <c r="J1069" s="48" t="s">
        <v>13852</v>
      </c>
      <c r="K1069" s="35">
        <v>66</v>
      </c>
      <c r="L1069" s="49" t="s">
        <v>54</v>
      </c>
      <c r="M1069" s="50" t="str">
        <f>VLOOKUP(Table6[[#This Row],[Product]],Table3[],2)</f>
        <v>Megawidget S</v>
      </c>
      <c r="N1069" s="50" t="str">
        <f t="shared" si="49"/>
        <v>Dec</v>
      </c>
      <c r="O1069" s="56">
        <f t="shared" si="50"/>
        <v>2022</v>
      </c>
      <c r="P1069" s="51">
        <f>VLOOKUP(Table6[[#This Row],[Product]],Table3[],3)</f>
        <v>0.69</v>
      </c>
      <c r="Q1069" s="35">
        <f>VLOOKUP(Table6[[#This Row],[Product]],Table3[],4)</f>
        <v>24</v>
      </c>
      <c r="R1069" s="35">
        <f>Table6[[#This Row],[Quantity]]*Table6[[#This Row],[Case]]</f>
        <v>1584</v>
      </c>
      <c r="S1069" s="35">
        <f>Table6[[#This Row],[Total Sales]]*Table6[[#This Row],[Cost]]</f>
        <v>1092.9599999999998</v>
      </c>
    </row>
    <row r="1070" spans="1:19" x14ac:dyDescent="0.3">
      <c r="A1070" s="54">
        <v>1095</v>
      </c>
      <c r="B1070" s="35" t="s">
        <v>249</v>
      </c>
      <c r="C1070" s="35" t="s">
        <v>3552</v>
      </c>
      <c r="D1070" s="35" t="s">
        <v>28</v>
      </c>
      <c r="E1070" s="35" t="str">
        <f t="shared" si="48"/>
        <v>M</v>
      </c>
      <c r="F1070" s="35">
        <v>60</v>
      </c>
      <c r="G1070" s="35" t="s">
        <v>3553</v>
      </c>
      <c r="H1070" s="35" t="s">
        <v>3554</v>
      </c>
      <c r="I1070" s="35" t="s">
        <v>32</v>
      </c>
      <c r="J1070" s="48" t="s">
        <v>14023</v>
      </c>
      <c r="K1070" s="35">
        <v>67</v>
      </c>
      <c r="L1070" s="49" t="s">
        <v>80</v>
      </c>
      <c r="M1070" s="50" t="str">
        <f>VLOOKUP(Table6[[#This Row],[Product]],Table3[],2)</f>
        <v>Ultrathing V2</v>
      </c>
      <c r="N1070" s="50" t="str">
        <f t="shared" si="49"/>
        <v>May</v>
      </c>
      <c r="O1070" s="56">
        <f t="shared" si="50"/>
        <v>2022</v>
      </c>
      <c r="P1070" s="51">
        <f>VLOOKUP(Table6[[#This Row],[Product]],Table3[],3)</f>
        <v>2.95</v>
      </c>
      <c r="Q1070" s="35">
        <f>VLOOKUP(Table6[[#This Row],[Product]],Table3[],4)</f>
        <v>20</v>
      </c>
      <c r="R1070" s="35">
        <f>Table6[[#This Row],[Quantity]]*Table6[[#This Row],[Case]]</f>
        <v>1340</v>
      </c>
      <c r="S1070" s="35">
        <f>Table6[[#This Row],[Total Sales]]*Table6[[#This Row],[Cost]]</f>
        <v>3953.0000000000005</v>
      </c>
    </row>
    <row r="1071" spans="1:19" x14ac:dyDescent="0.3">
      <c r="A1071" s="54">
        <v>1096</v>
      </c>
      <c r="B1071" s="35" t="s">
        <v>3555</v>
      </c>
      <c r="C1071" s="35" t="s">
        <v>3556</v>
      </c>
      <c r="D1071" s="35" t="s">
        <v>51</v>
      </c>
      <c r="E1071" s="35" t="str">
        <f t="shared" si="48"/>
        <v>F</v>
      </c>
      <c r="F1071" s="35">
        <v>30</v>
      </c>
      <c r="G1071" s="35" t="s">
        <v>3557</v>
      </c>
      <c r="H1071" s="35" t="s">
        <v>3558</v>
      </c>
      <c r="I1071" s="35" t="s">
        <v>32</v>
      </c>
      <c r="J1071" s="48">
        <v>44140</v>
      </c>
      <c r="K1071" s="35">
        <v>18</v>
      </c>
      <c r="L1071" s="49" t="s">
        <v>33</v>
      </c>
      <c r="M1071" s="50" t="str">
        <f>VLOOKUP(Table6[[#This Row],[Product]],Table3[],2)</f>
        <v>Megawidget L</v>
      </c>
      <c r="N1071" s="50" t="str">
        <f t="shared" si="49"/>
        <v>Nov</v>
      </c>
      <c r="O1071" s="56">
        <f t="shared" si="50"/>
        <v>2020</v>
      </c>
      <c r="P1071" s="51">
        <f>VLOOKUP(Table6[[#This Row],[Product]],Table3[],3)</f>
        <v>1.79</v>
      </c>
      <c r="Q1071" s="35">
        <f>VLOOKUP(Table6[[#This Row],[Product]],Table3[],4)</f>
        <v>24</v>
      </c>
      <c r="R1071" s="35">
        <f>Table6[[#This Row],[Quantity]]*Table6[[#This Row],[Case]]</f>
        <v>432</v>
      </c>
      <c r="S1071" s="35">
        <f>Table6[[#This Row],[Total Sales]]*Table6[[#This Row],[Cost]]</f>
        <v>773.28</v>
      </c>
    </row>
    <row r="1072" spans="1:19" x14ac:dyDescent="0.3">
      <c r="A1072" s="54">
        <v>1097</v>
      </c>
      <c r="B1072" s="35" t="s">
        <v>3559</v>
      </c>
      <c r="C1072" s="35" t="s">
        <v>3560</v>
      </c>
      <c r="D1072" s="35" t="s">
        <v>15</v>
      </c>
      <c r="E1072" s="35" t="str">
        <f t="shared" si="48"/>
        <v>F</v>
      </c>
      <c r="F1072" s="35">
        <v>60</v>
      </c>
      <c r="G1072" s="35" t="s">
        <v>3561</v>
      </c>
      <c r="H1072" s="35" t="s">
        <v>698</v>
      </c>
      <c r="I1072" s="35" t="s">
        <v>213</v>
      </c>
      <c r="J1072" s="48" t="s">
        <v>13943</v>
      </c>
      <c r="K1072" s="35">
        <v>63</v>
      </c>
      <c r="L1072" s="49" t="s">
        <v>39</v>
      </c>
      <c r="M1072" s="50" t="str">
        <f>VLOOKUP(Table6[[#This Row],[Product]],Table3[],2)</f>
        <v>Ultrathing V1</v>
      </c>
      <c r="N1072" s="50" t="str">
        <f t="shared" si="49"/>
        <v>Feb</v>
      </c>
      <c r="O1072" s="56">
        <f t="shared" si="50"/>
        <v>2022</v>
      </c>
      <c r="P1072" s="51">
        <f>VLOOKUP(Table6[[#This Row],[Product]],Table3[],3)</f>
        <v>1.79</v>
      </c>
      <c r="Q1072" s="35">
        <f>VLOOKUP(Table6[[#This Row],[Product]],Table3[],4)</f>
        <v>17</v>
      </c>
      <c r="R1072" s="35">
        <f>Table6[[#This Row],[Quantity]]*Table6[[#This Row],[Case]]</f>
        <v>1071</v>
      </c>
      <c r="S1072" s="35">
        <f>Table6[[#This Row],[Total Sales]]*Table6[[#This Row],[Cost]]</f>
        <v>1917.0900000000001</v>
      </c>
    </row>
    <row r="1073" spans="1:19" x14ac:dyDescent="0.3">
      <c r="A1073" s="54">
        <v>1098</v>
      </c>
      <c r="B1073" s="35" t="s">
        <v>3073</v>
      </c>
      <c r="C1073" s="35" t="s">
        <v>3560</v>
      </c>
      <c r="D1073" s="35" t="s">
        <v>28</v>
      </c>
      <c r="E1073" s="35" t="str">
        <f t="shared" si="48"/>
        <v>M</v>
      </c>
      <c r="F1073" s="35">
        <v>30</v>
      </c>
      <c r="G1073" s="35" t="s">
        <v>3562</v>
      </c>
      <c r="H1073" s="35" t="s">
        <v>2993</v>
      </c>
      <c r="I1073" s="35" t="s">
        <v>32</v>
      </c>
      <c r="J1073" s="48" t="s">
        <v>14024</v>
      </c>
      <c r="K1073" s="35">
        <v>66</v>
      </c>
      <c r="L1073" s="49" t="s">
        <v>54</v>
      </c>
      <c r="M1073" s="50" t="str">
        <f>VLOOKUP(Table6[[#This Row],[Product]],Table3[],2)</f>
        <v>Megawidget S</v>
      </c>
      <c r="N1073" s="50" t="str">
        <f t="shared" si="49"/>
        <v>Dec</v>
      </c>
      <c r="O1073" s="56">
        <f t="shared" si="50"/>
        <v>2022</v>
      </c>
      <c r="P1073" s="51">
        <f>VLOOKUP(Table6[[#This Row],[Product]],Table3[],3)</f>
        <v>0.69</v>
      </c>
      <c r="Q1073" s="35">
        <f>VLOOKUP(Table6[[#This Row],[Product]],Table3[],4)</f>
        <v>24</v>
      </c>
      <c r="R1073" s="35">
        <f>Table6[[#This Row],[Quantity]]*Table6[[#This Row],[Case]]</f>
        <v>1584</v>
      </c>
      <c r="S1073" s="35">
        <f>Table6[[#This Row],[Total Sales]]*Table6[[#This Row],[Cost]]</f>
        <v>1092.9599999999998</v>
      </c>
    </row>
    <row r="1074" spans="1:19" x14ac:dyDescent="0.3">
      <c r="A1074" s="54">
        <v>1099</v>
      </c>
      <c r="B1074" s="35" t="s">
        <v>3563</v>
      </c>
      <c r="C1074" s="35" t="s">
        <v>3564</v>
      </c>
      <c r="D1074" s="35" t="s">
        <v>28</v>
      </c>
      <c r="E1074" s="35" t="str">
        <f t="shared" si="48"/>
        <v>M</v>
      </c>
      <c r="F1074" s="35">
        <v>90</v>
      </c>
      <c r="G1074" s="35" t="s">
        <v>3566</v>
      </c>
      <c r="H1074" s="35" t="s">
        <v>1605</v>
      </c>
      <c r="I1074" s="35" t="s">
        <v>32</v>
      </c>
      <c r="J1074" s="48">
        <v>44379</v>
      </c>
      <c r="K1074" s="35">
        <v>33</v>
      </c>
      <c r="L1074" s="49" t="s">
        <v>70</v>
      </c>
      <c r="M1074" s="50" t="str">
        <f>VLOOKUP(Table6[[#This Row],[Product]],Table3[],2)</f>
        <v>Megawidget M</v>
      </c>
      <c r="N1074" s="50" t="str">
        <f t="shared" si="49"/>
        <v>Jul</v>
      </c>
      <c r="O1074" s="56">
        <f t="shared" si="50"/>
        <v>2021</v>
      </c>
      <c r="P1074" s="51">
        <f>VLOOKUP(Table6[[#This Row],[Product]],Table3[],3)</f>
        <v>1.29</v>
      </c>
      <c r="Q1074" s="35">
        <f>VLOOKUP(Table6[[#This Row],[Product]],Table3[],4)</f>
        <v>24</v>
      </c>
      <c r="R1074" s="35">
        <f>Table6[[#This Row],[Quantity]]*Table6[[#This Row],[Case]]</f>
        <v>792</v>
      </c>
      <c r="S1074" s="35">
        <f>Table6[[#This Row],[Total Sales]]*Table6[[#This Row],[Cost]]</f>
        <v>1021.6800000000001</v>
      </c>
    </row>
    <row r="1075" spans="1:19" x14ac:dyDescent="0.3">
      <c r="A1075" s="54">
        <v>1100</v>
      </c>
      <c r="B1075" s="35" t="s">
        <v>3567</v>
      </c>
      <c r="C1075" s="35" t="s">
        <v>1113</v>
      </c>
      <c r="D1075" s="35" t="s">
        <v>92</v>
      </c>
      <c r="E1075" s="35" t="str">
        <f t="shared" si="48"/>
        <v>M/F</v>
      </c>
      <c r="F1075" s="35">
        <v>30</v>
      </c>
      <c r="G1075" s="35" t="s">
        <v>3568</v>
      </c>
      <c r="H1075" s="35" t="s">
        <v>3203</v>
      </c>
      <c r="I1075" s="35" t="s">
        <v>32</v>
      </c>
      <c r="J1075" s="48" t="s">
        <v>13690</v>
      </c>
      <c r="K1075" s="35">
        <v>8</v>
      </c>
      <c r="L1075" s="49" t="s">
        <v>39</v>
      </c>
      <c r="M1075" s="50" t="str">
        <f>VLOOKUP(Table6[[#This Row],[Product]],Table3[],2)</f>
        <v>Ultrathing V1</v>
      </c>
      <c r="N1075" s="50" t="str">
        <f t="shared" si="49"/>
        <v>Jun</v>
      </c>
      <c r="O1075" s="56">
        <f t="shared" si="50"/>
        <v>2021</v>
      </c>
      <c r="P1075" s="51">
        <f>VLOOKUP(Table6[[#This Row],[Product]],Table3[],3)</f>
        <v>1.79</v>
      </c>
      <c r="Q1075" s="35">
        <f>VLOOKUP(Table6[[#This Row],[Product]],Table3[],4)</f>
        <v>17</v>
      </c>
      <c r="R1075" s="35">
        <f>Table6[[#This Row],[Quantity]]*Table6[[#This Row],[Case]]</f>
        <v>136</v>
      </c>
      <c r="S1075" s="35">
        <f>Table6[[#This Row],[Total Sales]]*Table6[[#This Row],[Cost]]</f>
        <v>243.44</v>
      </c>
    </row>
    <row r="1076" spans="1:19" x14ac:dyDescent="0.3">
      <c r="A1076" s="54">
        <v>1101</v>
      </c>
      <c r="B1076" s="35" t="s">
        <v>2078</v>
      </c>
      <c r="C1076" s="35" t="s">
        <v>3569</v>
      </c>
      <c r="D1076" s="35" t="s">
        <v>28</v>
      </c>
      <c r="E1076" s="35" t="str">
        <f t="shared" si="48"/>
        <v>M</v>
      </c>
      <c r="F1076" s="35">
        <v>60</v>
      </c>
      <c r="G1076" s="35" t="s">
        <v>3570</v>
      </c>
      <c r="H1076" s="35" t="s">
        <v>3571</v>
      </c>
      <c r="I1076" s="35" t="s">
        <v>32</v>
      </c>
      <c r="J1076" s="48" t="s">
        <v>13912</v>
      </c>
      <c r="K1076" s="35">
        <v>76</v>
      </c>
      <c r="L1076" s="49" t="s">
        <v>20</v>
      </c>
      <c r="M1076" s="50" t="str">
        <f>VLOOKUP(Table6[[#This Row],[Product]],Table3[],2)</f>
        <v>Hyperwotsit</v>
      </c>
      <c r="N1076" s="50" t="str">
        <f t="shared" si="49"/>
        <v>Jun</v>
      </c>
      <c r="O1076" s="56">
        <f t="shared" si="50"/>
        <v>2022</v>
      </c>
      <c r="P1076" s="51">
        <f>VLOOKUP(Table6[[#This Row],[Product]],Table3[],3)</f>
        <v>2.0099999999999998</v>
      </c>
      <c r="Q1076" s="35">
        <f>VLOOKUP(Table6[[#This Row],[Product]],Table3[],4)</f>
        <v>20</v>
      </c>
      <c r="R1076" s="35">
        <f>Table6[[#This Row],[Quantity]]*Table6[[#This Row],[Case]]</f>
        <v>1520</v>
      </c>
      <c r="S1076" s="35">
        <f>Table6[[#This Row],[Total Sales]]*Table6[[#This Row],[Cost]]</f>
        <v>3055.2</v>
      </c>
    </row>
    <row r="1077" spans="1:19" x14ac:dyDescent="0.3">
      <c r="A1077" s="54">
        <v>1102</v>
      </c>
      <c r="B1077" s="35" t="s">
        <v>3572</v>
      </c>
      <c r="C1077" s="35" t="s">
        <v>272</v>
      </c>
      <c r="D1077" s="35" t="s">
        <v>28</v>
      </c>
      <c r="E1077" s="35" t="str">
        <f t="shared" si="48"/>
        <v>M</v>
      </c>
      <c r="F1077" s="35">
        <v>60</v>
      </c>
      <c r="G1077" s="35" t="s">
        <v>3573</v>
      </c>
      <c r="H1077" s="35" t="s">
        <v>3551</v>
      </c>
      <c r="I1077" s="35" t="s">
        <v>32</v>
      </c>
      <c r="J1077" s="48">
        <v>44080</v>
      </c>
      <c r="K1077" s="35">
        <v>39</v>
      </c>
      <c r="L1077" s="49" t="s">
        <v>70</v>
      </c>
      <c r="M1077" s="50" t="str">
        <f>VLOOKUP(Table6[[#This Row],[Product]],Table3[],2)</f>
        <v>Megawidget M</v>
      </c>
      <c r="N1077" s="50" t="str">
        <f t="shared" si="49"/>
        <v>Sep</v>
      </c>
      <c r="O1077" s="56">
        <f t="shared" si="50"/>
        <v>2020</v>
      </c>
      <c r="P1077" s="51">
        <f>VLOOKUP(Table6[[#This Row],[Product]],Table3[],3)</f>
        <v>1.29</v>
      </c>
      <c r="Q1077" s="35">
        <f>VLOOKUP(Table6[[#This Row],[Product]],Table3[],4)</f>
        <v>24</v>
      </c>
      <c r="R1077" s="35">
        <f>Table6[[#This Row],[Quantity]]*Table6[[#This Row],[Case]]</f>
        <v>936</v>
      </c>
      <c r="S1077" s="35">
        <f>Table6[[#This Row],[Total Sales]]*Table6[[#This Row],[Cost]]</f>
        <v>1207.44</v>
      </c>
    </row>
    <row r="1078" spans="1:19" x14ac:dyDescent="0.3">
      <c r="A1078" s="54">
        <v>1103</v>
      </c>
      <c r="B1078" s="35" t="s">
        <v>3574</v>
      </c>
      <c r="C1078" s="35" t="s">
        <v>3575</v>
      </c>
      <c r="D1078" s="35" t="s">
        <v>15</v>
      </c>
      <c r="E1078" s="35" t="str">
        <f t="shared" si="48"/>
        <v>F</v>
      </c>
      <c r="F1078" s="35">
        <v>90</v>
      </c>
      <c r="G1078" s="35" t="s">
        <v>3576</v>
      </c>
      <c r="H1078" s="35" t="s">
        <v>3577</v>
      </c>
      <c r="I1078" s="35" t="s">
        <v>32</v>
      </c>
      <c r="J1078" s="48" t="s">
        <v>13817</v>
      </c>
      <c r="K1078" s="35">
        <v>46</v>
      </c>
      <c r="L1078" s="49" t="s">
        <v>54</v>
      </c>
      <c r="M1078" s="50" t="str">
        <f>VLOOKUP(Table6[[#This Row],[Product]],Table3[],2)</f>
        <v>Megawidget S</v>
      </c>
      <c r="N1078" s="50" t="str">
        <f t="shared" si="49"/>
        <v>Jan</v>
      </c>
      <c r="O1078" s="56">
        <f t="shared" si="50"/>
        <v>2022</v>
      </c>
      <c r="P1078" s="51">
        <f>VLOOKUP(Table6[[#This Row],[Product]],Table3[],3)</f>
        <v>0.69</v>
      </c>
      <c r="Q1078" s="35">
        <f>VLOOKUP(Table6[[#This Row],[Product]],Table3[],4)</f>
        <v>24</v>
      </c>
      <c r="R1078" s="35">
        <f>Table6[[#This Row],[Quantity]]*Table6[[#This Row],[Case]]</f>
        <v>1104</v>
      </c>
      <c r="S1078" s="35">
        <f>Table6[[#This Row],[Total Sales]]*Table6[[#This Row],[Cost]]</f>
        <v>761.76</v>
      </c>
    </row>
    <row r="1079" spans="1:19" x14ac:dyDescent="0.3">
      <c r="A1079" s="54">
        <v>1104</v>
      </c>
      <c r="B1079" s="35" t="s">
        <v>948</v>
      </c>
      <c r="C1079" s="35" t="s">
        <v>683</v>
      </c>
      <c r="D1079" s="35" t="s">
        <v>28</v>
      </c>
      <c r="E1079" s="35" t="str">
        <f t="shared" si="48"/>
        <v>M</v>
      </c>
      <c r="F1079" s="35">
        <v>60</v>
      </c>
      <c r="G1079" s="35" t="s">
        <v>3578</v>
      </c>
      <c r="H1079" s="35" t="s">
        <v>3579</v>
      </c>
      <c r="I1079" s="35" t="s">
        <v>1576</v>
      </c>
      <c r="J1079" s="48">
        <v>44203</v>
      </c>
      <c r="K1079" s="35">
        <v>26</v>
      </c>
      <c r="L1079" s="49" t="s">
        <v>159</v>
      </c>
      <c r="M1079" s="50" t="str">
        <f>VLOOKUP(Table6[[#This Row],[Product]],Table3[],2)</f>
        <v>Ultrathing V3</v>
      </c>
      <c r="N1079" s="50" t="str">
        <f t="shared" si="49"/>
        <v>Jan</v>
      </c>
      <c r="O1079" s="56">
        <f t="shared" si="50"/>
        <v>2021</v>
      </c>
      <c r="P1079" s="51">
        <f>VLOOKUP(Table6[[#This Row],[Product]],Table3[],3)</f>
        <v>3.39</v>
      </c>
      <c r="Q1079" s="35">
        <f>VLOOKUP(Table6[[#This Row],[Product]],Table3[],4)</f>
        <v>24</v>
      </c>
      <c r="R1079" s="35">
        <f>Table6[[#This Row],[Quantity]]*Table6[[#This Row],[Case]]</f>
        <v>624</v>
      </c>
      <c r="S1079" s="35">
        <f>Table6[[#This Row],[Total Sales]]*Table6[[#This Row],[Cost]]</f>
        <v>2115.36</v>
      </c>
    </row>
    <row r="1080" spans="1:19" x14ac:dyDescent="0.3">
      <c r="A1080" s="54">
        <v>1105</v>
      </c>
      <c r="B1080" s="35" t="s">
        <v>3580</v>
      </c>
      <c r="C1080" s="35" t="s">
        <v>3581</v>
      </c>
      <c r="D1080" s="35" t="s">
        <v>51</v>
      </c>
      <c r="E1080" s="35" t="str">
        <f t="shared" si="48"/>
        <v>F</v>
      </c>
      <c r="F1080" s="35">
        <v>60</v>
      </c>
      <c r="G1080" s="35" t="s">
        <v>3582</v>
      </c>
      <c r="H1080" s="35" t="s">
        <v>2512</v>
      </c>
      <c r="I1080" s="35" t="s">
        <v>32</v>
      </c>
      <c r="J1080" s="48" t="s">
        <v>14025</v>
      </c>
      <c r="K1080" s="35">
        <v>29</v>
      </c>
      <c r="L1080" s="49" t="s">
        <v>20</v>
      </c>
      <c r="M1080" s="50" t="str">
        <f>VLOOKUP(Table6[[#This Row],[Product]],Table3[],2)</f>
        <v>Hyperwotsit</v>
      </c>
      <c r="N1080" s="50" t="str">
        <f t="shared" si="49"/>
        <v>Sep</v>
      </c>
      <c r="O1080" s="56">
        <f t="shared" si="50"/>
        <v>2021</v>
      </c>
      <c r="P1080" s="51">
        <f>VLOOKUP(Table6[[#This Row],[Product]],Table3[],3)</f>
        <v>2.0099999999999998</v>
      </c>
      <c r="Q1080" s="35">
        <f>VLOOKUP(Table6[[#This Row],[Product]],Table3[],4)</f>
        <v>20</v>
      </c>
      <c r="R1080" s="35">
        <f>Table6[[#This Row],[Quantity]]*Table6[[#This Row],[Case]]</f>
        <v>580</v>
      </c>
      <c r="S1080" s="35">
        <f>Table6[[#This Row],[Total Sales]]*Table6[[#This Row],[Cost]]</f>
        <v>1165.8</v>
      </c>
    </row>
    <row r="1081" spans="1:19" x14ac:dyDescent="0.3">
      <c r="A1081" s="54">
        <v>1106</v>
      </c>
      <c r="B1081" s="35" t="s">
        <v>3583</v>
      </c>
      <c r="C1081" s="35" t="s">
        <v>3584</v>
      </c>
      <c r="D1081" s="35" t="s">
        <v>28</v>
      </c>
      <c r="E1081" s="35" t="str">
        <f t="shared" si="48"/>
        <v>M</v>
      </c>
      <c r="F1081" s="35">
        <v>60</v>
      </c>
      <c r="G1081" s="35" t="s">
        <v>3585</v>
      </c>
      <c r="H1081" s="35" t="s">
        <v>2329</v>
      </c>
      <c r="I1081" s="35" t="s">
        <v>2330</v>
      </c>
      <c r="J1081" s="48">
        <v>44013</v>
      </c>
      <c r="K1081" s="35">
        <v>78</v>
      </c>
      <c r="L1081" s="49" t="s">
        <v>80</v>
      </c>
      <c r="M1081" s="50" t="str">
        <f>VLOOKUP(Table6[[#This Row],[Product]],Table3[],2)</f>
        <v>Ultrathing V2</v>
      </c>
      <c r="N1081" s="50" t="str">
        <f t="shared" si="49"/>
        <v>Jul</v>
      </c>
      <c r="O1081" s="56">
        <f t="shared" si="50"/>
        <v>2020</v>
      </c>
      <c r="P1081" s="51">
        <f>VLOOKUP(Table6[[#This Row],[Product]],Table3[],3)</f>
        <v>2.95</v>
      </c>
      <c r="Q1081" s="35">
        <f>VLOOKUP(Table6[[#This Row],[Product]],Table3[],4)</f>
        <v>20</v>
      </c>
      <c r="R1081" s="35">
        <f>Table6[[#This Row],[Quantity]]*Table6[[#This Row],[Case]]</f>
        <v>1560</v>
      </c>
      <c r="S1081" s="35">
        <f>Table6[[#This Row],[Total Sales]]*Table6[[#This Row],[Cost]]</f>
        <v>4602</v>
      </c>
    </row>
    <row r="1082" spans="1:19" x14ac:dyDescent="0.3">
      <c r="A1082" s="54">
        <v>1107</v>
      </c>
      <c r="B1082" s="35" t="s">
        <v>3586</v>
      </c>
      <c r="C1082" s="35" t="s">
        <v>1313</v>
      </c>
      <c r="D1082" s="35" t="s">
        <v>51</v>
      </c>
      <c r="E1082" s="35" t="str">
        <f t="shared" si="48"/>
        <v>F</v>
      </c>
      <c r="F1082" s="35">
        <v>30</v>
      </c>
      <c r="G1082" s="35" t="s">
        <v>3587</v>
      </c>
      <c r="H1082" s="35" t="s">
        <v>2397</v>
      </c>
      <c r="I1082" s="35" t="s">
        <v>187</v>
      </c>
      <c r="J1082" s="48" t="s">
        <v>13742</v>
      </c>
      <c r="K1082" s="35">
        <v>95</v>
      </c>
      <c r="L1082" s="49" t="s">
        <v>33</v>
      </c>
      <c r="M1082" s="50" t="str">
        <f>VLOOKUP(Table6[[#This Row],[Product]],Table3[],2)</f>
        <v>Megawidget L</v>
      </c>
      <c r="N1082" s="50" t="str">
        <f t="shared" si="49"/>
        <v>Apr</v>
      </c>
      <c r="O1082" s="56">
        <f t="shared" si="50"/>
        <v>2021</v>
      </c>
      <c r="P1082" s="51">
        <f>VLOOKUP(Table6[[#This Row],[Product]],Table3[],3)</f>
        <v>1.79</v>
      </c>
      <c r="Q1082" s="35">
        <f>VLOOKUP(Table6[[#This Row],[Product]],Table3[],4)</f>
        <v>24</v>
      </c>
      <c r="R1082" s="35">
        <f>Table6[[#This Row],[Quantity]]*Table6[[#This Row],[Case]]</f>
        <v>2280</v>
      </c>
      <c r="S1082" s="35">
        <f>Table6[[#This Row],[Total Sales]]*Table6[[#This Row],[Cost]]</f>
        <v>4081.2000000000003</v>
      </c>
    </row>
    <row r="1083" spans="1:19" x14ac:dyDescent="0.3">
      <c r="A1083" s="54">
        <v>1108</v>
      </c>
      <c r="B1083" s="35" t="s">
        <v>3588</v>
      </c>
      <c r="C1083" s="35" t="s">
        <v>3589</v>
      </c>
      <c r="D1083" s="35" t="s">
        <v>28</v>
      </c>
      <c r="E1083" s="35" t="str">
        <f t="shared" si="48"/>
        <v>M</v>
      </c>
      <c r="F1083" s="35">
        <v>60</v>
      </c>
      <c r="G1083" s="35" t="s">
        <v>3590</v>
      </c>
      <c r="H1083" s="35" t="s">
        <v>1210</v>
      </c>
      <c r="I1083" s="35" t="s">
        <v>294</v>
      </c>
      <c r="J1083" s="48">
        <v>43892</v>
      </c>
      <c r="K1083" s="35">
        <v>10</v>
      </c>
      <c r="L1083" s="49" t="s">
        <v>54</v>
      </c>
      <c r="M1083" s="50" t="str">
        <f>VLOOKUP(Table6[[#This Row],[Product]],Table3[],2)</f>
        <v>Megawidget S</v>
      </c>
      <c r="N1083" s="50" t="str">
        <f t="shared" si="49"/>
        <v>Mar</v>
      </c>
      <c r="O1083" s="56">
        <f t="shared" si="50"/>
        <v>2020</v>
      </c>
      <c r="P1083" s="51">
        <f>VLOOKUP(Table6[[#This Row],[Product]],Table3[],3)</f>
        <v>0.69</v>
      </c>
      <c r="Q1083" s="35">
        <f>VLOOKUP(Table6[[#This Row],[Product]],Table3[],4)</f>
        <v>24</v>
      </c>
      <c r="R1083" s="35">
        <f>Table6[[#This Row],[Quantity]]*Table6[[#This Row],[Case]]</f>
        <v>240</v>
      </c>
      <c r="S1083" s="35">
        <f>Table6[[#This Row],[Total Sales]]*Table6[[#This Row],[Cost]]</f>
        <v>165.6</v>
      </c>
    </row>
    <row r="1084" spans="1:19" x14ac:dyDescent="0.3">
      <c r="A1084" s="54">
        <v>1109</v>
      </c>
      <c r="B1084" s="35" t="s">
        <v>2837</v>
      </c>
      <c r="C1084" s="35" t="s">
        <v>3591</v>
      </c>
      <c r="D1084" s="35" t="s">
        <v>28</v>
      </c>
      <c r="E1084" s="35" t="str">
        <f t="shared" si="48"/>
        <v>M</v>
      </c>
      <c r="F1084" s="35">
        <v>30</v>
      </c>
      <c r="G1084" s="35" t="s">
        <v>3592</v>
      </c>
      <c r="H1084" s="35" t="s">
        <v>3593</v>
      </c>
      <c r="I1084" s="35" t="s">
        <v>124</v>
      </c>
      <c r="J1084" s="48" t="s">
        <v>14026</v>
      </c>
      <c r="K1084" s="35">
        <v>35</v>
      </c>
      <c r="L1084" s="49" t="s">
        <v>45</v>
      </c>
      <c r="M1084" s="50" t="str">
        <f>VLOOKUP(Table6[[#This Row],[Product]],Table3[],2)</f>
        <v>Gigastuff</v>
      </c>
      <c r="N1084" s="50" t="str">
        <f t="shared" si="49"/>
        <v>Jun</v>
      </c>
      <c r="O1084" s="56">
        <f t="shared" si="50"/>
        <v>2020</v>
      </c>
      <c r="P1084" s="51">
        <f>VLOOKUP(Table6[[#This Row],[Product]],Table3[],3)</f>
        <v>1.89</v>
      </c>
      <c r="Q1084" s="35">
        <f>VLOOKUP(Table6[[#This Row],[Product]],Table3[],4)</f>
        <v>18</v>
      </c>
      <c r="R1084" s="35">
        <f>Table6[[#This Row],[Quantity]]*Table6[[#This Row],[Case]]</f>
        <v>630</v>
      </c>
      <c r="S1084" s="35">
        <f>Table6[[#This Row],[Total Sales]]*Table6[[#This Row],[Cost]]</f>
        <v>1190.7</v>
      </c>
    </row>
    <row r="1085" spans="1:19" x14ac:dyDescent="0.3">
      <c r="A1085" s="54">
        <v>1110</v>
      </c>
      <c r="B1085" s="35" t="s">
        <v>2381</v>
      </c>
      <c r="C1085" s="35" t="s">
        <v>3594</v>
      </c>
      <c r="D1085" s="35" t="s">
        <v>28</v>
      </c>
      <c r="E1085" s="35" t="str">
        <f t="shared" si="48"/>
        <v>M</v>
      </c>
      <c r="F1085" s="35">
        <v>60</v>
      </c>
      <c r="G1085" s="35" t="s">
        <v>3595</v>
      </c>
      <c r="H1085" s="35" t="s">
        <v>3596</v>
      </c>
      <c r="I1085" s="35" t="s">
        <v>32</v>
      </c>
      <c r="J1085" s="48">
        <v>44233</v>
      </c>
      <c r="K1085" s="35">
        <v>86</v>
      </c>
      <c r="L1085" s="49" t="s">
        <v>70</v>
      </c>
      <c r="M1085" s="50" t="str">
        <f>VLOOKUP(Table6[[#This Row],[Product]],Table3[],2)</f>
        <v>Megawidget M</v>
      </c>
      <c r="N1085" s="50" t="str">
        <f t="shared" si="49"/>
        <v>Feb</v>
      </c>
      <c r="O1085" s="56">
        <f t="shared" si="50"/>
        <v>2021</v>
      </c>
      <c r="P1085" s="51">
        <f>VLOOKUP(Table6[[#This Row],[Product]],Table3[],3)</f>
        <v>1.29</v>
      </c>
      <c r="Q1085" s="35">
        <f>VLOOKUP(Table6[[#This Row],[Product]],Table3[],4)</f>
        <v>24</v>
      </c>
      <c r="R1085" s="35">
        <f>Table6[[#This Row],[Quantity]]*Table6[[#This Row],[Case]]</f>
        <v>2064</v>
      </c>
      <c r="S1085" s="35">
        <f>Table6[[#This Row],[Total Sales]]*Table6[[#This Row],[Cost]]</f>
        <v>2662.56</v>
      </c>
    </row>
    <row r="1086" spans="1:19" x14ac:dyDescent="0.3">
      <c r="A1086" s="54">
        <v>1111</v>
      </c>
      <c r="B1086" s="35" t="s">
        <v>3597</v>
      </c>
      <c r="C1086" s="35" t="s">
        <v>1192</v>
      </c>
      <c r="D1086" s="35" t="s">
        <v>51</v>
      </c>
      <c r="E1086" s="35" t="str">
        <f t="shared" si="48"/>
        <v>F</v>
      </c>
      <c r="F1086" s="35">
        <v>90</v>
      </c>
      <c r="G1086" s="35" t="s">
        <v>3598</v>
      </c>
      <c r="H1086" s="35" t="s">
        <v>641</v>
      </c>
      <c r="I1086" s="35" t="s">
        <v>294</v>
      </c>
      <c r="J1086" s="48">
        <v>44502</v>
      </c>
      <c r="K1086" s="35">
        <v>30</v>
      </c>
      <c r="L1086" s="49" t="s">
        <v>80</v>
      </c>
      <c r="M1086" s="50" t="str">
        <f>VLOOKUP(Table6[[#This Row],[Product]],Table3[],2)</f>
        <v>Ultrathing V2</v>
      </c>
      <c r="N1086" s="50" t="str">
        <f t="shared" si="49"/>
        <v>Nov</v>
      </c>
      <c r="O1086" s="56">
        <f t="shared" si="50"/>
        <v>2021</v>
      </c>
      <c r="P1086" s="51">
        <f>VLOOKUP(Table6[[#This Row],[Product]],Table3[],3)</f>
        <v>2.95</v>
      </c>
      <c r="Q1086" s="35">
        <f>VLOOKUP(Table6[[#This Row],[Product]],Table3[],4)</f>
        <v>20</v>
      </c>
      <c r="R1086" s="35">
        <f>Table6[[#This Row],[Quantity]]*Table6[[#This Row],[Case]]</f>
        <v>600</v>
      </c>
      <c r="S1086" s="35">
        <f>Table6[[#This Row],[Total Sales]]*Table6[[#This Row],[Cost]]</f>
        <v>1770</v>
      </c>
    </row>
    <row r="1087" spans="1:19" x14ac:dyDescent="0.3">
      <c r="A1087" s="54">
        <v>1112</v>
      </c>
      <c r="B1087" s="35" t="s">
        <v>3599</v>
      </c>
      <c r="C1087" s="35" t="s">
        <v>3600</v>
      </c>
      <c r="D1087" s="35" t="s">
        <v>28</v>
      </c>
      <c r="E1087" s="35" t="str">
        <f t="shared" si="48"/>
        <v>M</v>
      </c>
      <c r="F1087" s="35">
        <v>30</v>
      </c>
      <c r="G1087" s="35" t="s">
        <v>3601</v>
      </c>
      <c r="H1087" s="35" t="s">
        <v>1905</v>
      </c>
      <c r="I1087" s="35" t="s">
        <v>187</v>
      </c>
      <c r="J1087" s="48">
        <v>43838</v>
      </c>
      <c r="K1087" s="35">
        <v>4</v>
      </c>
      <c r="L1087" s="49" t="s">
        <v>80</v>
      </c>
      <c r="M1087" s="50" t="str">
        <f>VLOOKUP(Table6[[#This Row],[Product]],Table3[],2)</f>
        <v>Ultrathing V2</v>
      </c>
      <c r="N1087" s="50" t="str">
        <f t="shared" si="49"/>
        <v>Jan</v>
      </c>
      <c r="O1087" s="56">
        <f t="shared" si="50"/>
        <v>2020</v>
      </c>
      <c r="P1087" s="51">
        <f>VLOOKUP(Table6[[#This Row],[Product]],Table3[],3)</f>
        <v>2.95</v>
      </c>
      <c r="Q1087" s="35">
        <f>VLOOKUP(Table6[[#This Row],[Product]],Table3[],4)</f>
        <v>20</v>
      </c>
      <c r="R1087" s="35">
        <f>Table6[[#This Row],[Quantity]]*Table6[[#This Row],[Case]]</f>
        <v>80</v>
      </c>
      <c r="S1087" s="35">
        <f>Table6[[#This Row],[Total Sales]]*Table6[[#This Row],[Cost]]</f>
        <v>236</v>
      </c>
    </row>
    <row r="1088" spans="1:19" x14ac:dyDescent="0.3">
      <c r="A1088" s="54">
        <v>1113</v>
      </c>
      <c r="B1088" s="35" t="s">
        <v>2642</v>
      </c>
      <c r="C1088" s="35" t="s">
        <v>3602</v>
      </c>
      <c r="D1088" s="35" t="s">
        <v>28</v>
      </c>
      <c r="E1088" s="35" t="str">
        <f t="shared" si="48"/>
        <v>M</v>
      </c>
      <c r="F1088" s="35">
        <v>30</v>
      </c>
      <c r="G1088" s="35" t="s">
        <v>3603</v>
      </c>
      <c r="H1088" s="35" t="s">
        <v>2291</v>
      </c>
      <c r="I1088" s="35" t="s">
        <v>25</v>
      </c>
      <c r="J1088" s="48">
        <v>43897</v>
      </c>
      <c r="K1088" s="35">
        <v>42</v>
      </c>
      <c r="L1088" s="49" t="s">
        <v>54</v>
      </c>
      <c r="M1088" s="50" t="str">
        <f>VLOOKUP(Table6[[#This Row],[Product]],Table3[],2)</f>
        <v>Megawidget S</v>
      </c>
      <c r="N1088" s="50" t="str">
        <f t="shared" si="49"/>
        <v>Mar</v>
      </c>
      <c r="O1088" s="56">
        <f t="shared" si="50"/>
        <v>2020</v>
      </c>
      <c r="P1088" s="51">
        <f>VLOOKUP(Table6[[#This Row],[Product]],Table3[],3)</f>
        <v>0.69</v>
      </c>
      <c r="Q1088" s="35">
        <f>VLOOKUP(Table6[[#This Row],[Product]],Table3[],4)</f>
        <v>24</v>
      </c>
      <c r="R1088" s="35">
        <f>Table6[[#This Row],[Quantity]]*Table6[[#This Row],[Case]]</f>
        <v>1008</v>
      </c>
      <c r="S1088" s="35">
        <f>Table6[[#This Row],[Total Sales]]*Table6[[#This Row],[Cost]]</f>
        <v>695.52</v>
      </c>
    </row>
    <row r="1089" spans="1:19" x14ac:dyDescent="0.3">
      <c r="A1089" s="54">
        <v>1114</v>
      </c>
      <c r="B1089" s="35" t="s">
        <v>3604</v>
      </c>
      <c r="C1089" s="35" t="s">
        <v>3605</v>
      </c>
      <c r="D1089" s="35" t="s">
        <v>28</v>
      </c>
      <c r="E1089" s="35" t="str">
        <f t="shared" si="48"/>
        <v>M</v>
      </c>
      <c r="F1089" s="35">
        <v>90</v>
      </c>
      <c r="G1089" s="35" t="s">
        <v>3606</v>
      </c>
      <c r="H1089" s="35" t="s">
        <v>1940</v>
      </c>
      <c r="I1089" s="35" t="s">
        <v>294</v>
      </c>
      <c r="J1089" s="48" t="s">
        <v>14027</v>
      </c>
      <c r="K1089" s="35">
        <v>31</v>
      </c>
      <c r="L1089" s="49" t="s">
        <v>70</v>
      </c>
      <c r="M1089" s="50" t="str">
        <f>VLOOKUP(Table6[[#This Row],[Product]],Table3[],2)</f>
        <v>Megawidget M</v>
      </c>
      <c r="N1089" s="50" t="str">
        <f t="shared" si="49"/>
        <v>Nov</v>
      </c>
      <c r="O1089" s="56">
        <f t="shared" si="50"/>
        <v>2021</v>
      </c>
      <c r="P1089" s="51">
        <f>VLOOKUP(Table6[[#This Row],[Product]],Table3[],3)</f>
        <v>1.29</v>
      </c>
      <c r="Q1089" s="35">
        <f>VLOOKUP(Table6[[#This Row],[Product]],Table3[],4)</f>
        <v>24</v>
      </c>
      <c r="R1089" s="35">
        <f>Table6[[#This Row],[Quantity]]*Table6[[#This Row],[Case]]</f>
        <v>744</v>
      </c>
      <c r="S1089" s="35">
        <f>Table6[[#This Row],[Total Sales]]*Table6[[#This Row],[Cost]]</f>
        <v>959.76</v>
      </c>
    </row>
    <row r="1090" spans="1:19" x14ac:dyDescent="0.3">
      <c r="A1090" s="54">
        <v>1115</v>
      </c>
      <c r="B1090" s="35" t="s">
        <v>3607</v>
      </c>
      <c r="C1090" s="35" t="s">
        <v>3608</v>
      </c>
      <c r="D1090" s="35" t="s">
        <v>28</v>
      </c>
      <c r="E1090" s="35" t="str">
        <f t="shared" si="48"/>
        <v>M</v>
      </c>
      <c r="F1090" s="35">
        <v>90</v>
      </c>
      <c r="G1090" s="35" t="s">
        <v>3609</v>
      </c>
      <c r="H1090" s="35" t="s">
        <v>3610</v>
      </c>
      <c r="I1090" s="35" t="s">
        <v>32</v>
      </c>
      <c r="J1090" s="48" t="s">
        <v>13714</v>
      </c>
      <c r="K1090" s="35">
        <v>48</v>
      </c>
      <c r="L1090" s="49" t="s">
        <v>159</v>
      </c>
      <c r="M1090" s="50" t="str">
        <f>VLOOKUP(Table6[[#This Row],[Product]],Table3[],2)</f>
        <v>Ultrathing V3</v>
      </c>
      <c r="N1090" s="50" t="str">
        <f t="shared" si="49"/>
        <v>Oct</v>
      </c>
      <c r="O1090" s="56">
        <f t="shared" si="50"/>
        <v>2022</v>
      </c>
      <c r="P1090" s="51">
        <f>VLOOKUP(Table6[[#This Row],[Product]],Table3[],3)</f>
        <v>3.39</v>
      </c>
      <c r="Q1090" s="35">
        <f>VLOOKUP(Table6[[#This Row],[Product]],Table3[],4)</f>
        <v>24</v>
      </c>
      <c r="R1090" s="35">
        <f>Table6[[#This Row],[Quantity]]*Table6[[#This Row],[Case]]</f>
        <v>1152</v>
      </c>
      <c r="S1090" s="35">
        <f>Table6[[#This Row],[Total Sales]]*Table6[[#This Row],[Cost]]</f>
        <v>3905.28</v>
      </c>
    </row>
    <row r="1091" spans="1:19" x14ac:dyDescent="0.3">
      <c r="A1091" s="54">
        <v>1116</v>
      </c>
      <c r="B1091" s="35" t="s">
        <v>3611</v>
      </c>
      <c r="C1091" s="35" t="s">
        <v>3612</v>
      </c>
      <c r="D1091" s="35" t="s">
        <v>28</v>
      </c>
      <c r="E1091" s="35" t="str">
        <f t="shared" ref="E1091:E1154" si="51">IF(OR(D1091="Mrs", D1091="Miss", D1091="Ms"), "F", IF(OR(D1091="Mr"), "M", IF(OR(D1091="Dr", D1091="Prof", D1091="Rev"), "M/F", "")))</f>
        <v>M</v>
      </c>
      <c r="F1091" s="35">
        <v>90</v>
      </c>
      <c r="G1091" s="35" t="s">
        <v>3613</v>
      </c>
      <c r="H1091" s="35" t="s">
        <v>526</v>
      </c>
      <c r="I1091" s="35" t="s">
        <v>32</v>
      </c>
      <c r="J1091" s="48">
        <v>44877</v>
      </c>
      <c r="K1091" s="35">
        <v>62</v>
      </c>
      <c r="L1091" s="49" t="s">
        <v>70</v>
      </c>
      <c r="M1091" s="50" t="str">
        <f>VLOOKUP(Table6[[#This Row],[Product]],Table3[],2)</f>
        <v>Megawidget M</v>
      </c>
      <c r="N1091" s="50" t="str">
        <f t="shared" ref="N1091:N1154" si="52">TEXT(J1091,"mmm")</f>
        <v>Nov</v>
      </c>
      <c r="O1091" s="56">
        <f t="shared" ref="O1091:O1154" si="53">YEAR(J1091)</f>
        <v>2022</v>
      </c>
      <c r="P1091" s="51">
        <f>VLOOKUP(Table6[[#This Row],[Product]],Table3[],3)</f>
        <v>1.29</v>
      </c>
      <c r="Q1091" s="35">
        <f>VLOOKUP(Table6[[#This Row],[Product]],Table3[],4)</f>
        <v>24</v>
      </c>
      <c r="R1091" s="35">
        <f>Table6[[#This Row],[Quantity]]*Table6[[#This Row],[Case]]</f>
        <v>1488</v>
      </c>
      <c r="S1091" s="35">
        <f>Table6[[#This Row],[Total Sales]]*Table6[[#This Row],[Cost]]</f>
        <v>1919.52</v>
      </c>
    </row>
    <row r="1092" spans="1:19" x14ac:dyDescent="0.3">
      <c r="A1092" s="54">
        <v>1117</v>
      </c>
      <c r="B1092" s="35" t="s">
        <v>714</v>
      </c>
      <c r="C1092" s="35" t="s">
        <v>3614</v>
      </c>
      <c r="D1092" s="35" t="s">
        <v>28</v>
      </c>
      <c r="E1092" s="35" t="str">
        <f t="shared" si="51"/>
        <v>M</v>
      </c>
      <c r="F1092" s="35">
        <v>90</v>
      </c>
      <c r="G1092" s="35" t="s">
        <v>3615</v>
      </c>
      <c r="H1092" s="35" t="s">
        <v>396</v>
      </c>
      <c r="I1092" s="35" t="s">
        <v>32</v>
      </c>
      <c r="J1092" s="48">
        <v>43925</v>
      </c>
      <c r="K1092" s="35">
        <v>17</v>
      </c>
      <c r="L1092" s="49" t="s">
        <v>101</v>
      </c>
      <c r="M1092" s="50" t="str">
        <f>VLOOKUP(Table6[[#This Row],[Product]],Table3[],2)</f>
        <v>Superwossname</v>
      </c>
      <c r="N1092" s="50" t="str">
        <f t="shared" si="52"/>
        <v>Apr</v>
      </c>
      <c r="O1092" s="56">
        <f t="shared" si="53"/>
        <v>2020</v>
      </c>
      <c r="P1092" s="51">
        <f>VLOOKUP(Table6[[#This Row],[Product]],Table3[],3)</f>
        <v>3.49</v>
      </c>
      <c r="Q1092" s="35">
        <f>VLOOKUP(Table6[[#This Row],[Product]],Table3[],4)</f>
        <v>20</v>
      </c>
      <c r="R1092" s="35">
        <f>Table6[[#This Row],[Quantity]]*Table6[[#This Row],[Case]]</f>
        <v>340</v>
      </c>
      <c r="S1092" s="35">
        <f>Table6[[#This Row],[Total Sales]]*Table6[[#This Row],[Cost]]</f>
        <v>1186.6000000000001</v>
      </c>
    </row>
    <row r="1093" spans="1:19" x14ac:dyDescent="0.3">
      <c r="A1093" s="54">
        <v>1118</v>
      </c>
      <c r="B1093" s="35" t="s">
        <v>3616</v>
      </c>
      <c r="C1093" s="35" t="s">
        <v>3617</v>
      </c>
      <c r="D1093" s="35" t="s">
        <v>28</v>
      </c>
      <c r="E1093" s="35" t="str">
        <f t="shared" si="51"/>
        <v>M</v>
      </c>
      <c r="F1093" s="35">
        <v>90</v>
      </c>
      <c r="G1093" s="35" t="s">
        <v>3618</v>
      </c>
      <c r="H1093" s="35" t="s">
        <v>3619</v>
      </c>
      <c r="I1093" s="35" t="s">
        <v>575</v>
      </c>
      <c r="J1093" s="48">
        <v>43961</v>
      </c>
      <c r="K1093" s="35">
        <v>47</v>
      </c>
      <c r="L1093" s="49" t="s">
        <v>39</v>
      </c>
      <c r="M1093" s="50" t="str">
        <f>VLOOKUP(Table6[[#This Row],[Product]],Table3[],2)</f>
        <v>Ultrathing V1</v>
      </c>
      <c r="N1093" s="50" t="str">
        <f t="shared" si="52"/>
        <v>May</v>
      </c>
      <c r="O1093" s="56">
        <f t="shared" si="53"/>
        <v>2020</v>
      </c>
      <c r="P1093" s="51">
        <f>VLOOKUP(Table6[[#This Row],[Product]],Table3[],3)</f>
        <v>1.79</v>
      </c>
      <c r="Q1093" s="35">
        <f>VLOOKUP(Table6[[#This Row],[Product]],Table3[],4)</f>
        <v>17</v>
      </c>
      <c r="R1093" s="35">
        <f>Table6[[#This Row],[Quantity]]*Table6[[#This Row],[Case]]</f>
        <v>799</v>
      </c>
      <c r="S1093" s="35">
        <f>Table6[[#This Row],[Total Sales]]*Table6[[#This Row],[Cost]]</f>
        <v>1430.21</v>
      </c>
    </row>
    <row r="1094" spans="1:19" x14ac:dyDescent="0.3">
      <c r="A1094" s="54">
        <v>1119</v>
      </c>
      <c r="B1094" s="35" t="s">
        <v>3620</v>
      </c>
      <c r="C1094" s="35" t="s">
        <v>3621</v>
      </c>
      <c r="D1094" s="35" t="s">
        <v>15</v>
      </c>
      <c r="E1094" s="35" t="str">
        <f t="shared" si="51"/>
        <v>F</v>
      </c>
      <c r="F1094" s="35">
        <v>60</v>
      </c>
      <c r="G1094" s="35" t="s">
        <v>3622</v>
      </c>
      <c r="H1094" s="35" t="s">
        <v>772</v>
      </c>
      <c r="I1094" s="35" t="s">
        <v>32</v>
      </c>
      <c r="J1094" s="48">
        <v>43834</v>
      </c>
      <c r="K1094" s="35">
        <v>50</v>
      </c>
      <c r="L1094" s="49" t="s">
        <v>20</v>
      </c>
      <c r="M1094" s="50" t="str">
        <f>VLOOKUP(Table6[[#This Row],[Product]],Table3[],2)</f>
        <v>Hyperwotsit</v>
      </c>
      <c r="N1094" s="50" t="str">
        <f t="shared" si="52"/>
        <v>Jan</v>
      </c>
      <c r="O1094" s="56">
        <f t="shared" si="53"/>
        <v>2020</v>
      </c>
      <c r="P1094" s="51">
        <f>VLOOKUP(Table6[[#This Row],[Product]],Table3[],3)</f>
        <v>2.0099999999999998</v>
      </c>
      <c r="Q1094" s="35">
        <f>VLOOKUP(Table6[[#This Row],[Product]],Table3[],4)</f>
        <v>20</v>
      </c>
      <c r="R1094" s="35">
        <f>Table6[[#This Row],[Quantity]]*Table6[[#This Row],[Case]]</f>
        <v>1000</v>
      </c>
      <c r="S1094" s="35">
        <f>Table6[[#This Row],[Total Sales]]*Table6[[#This Row],[Cost]]</f>
        <v>2009.9999999999998</v>
      </c>
    </row>
    <row r="1095" spans="1:19" x14ac:dyDescent="0.3">
      <c r="A1095" s="54">
        <v>1120</v>
      </c>
      <c r="B1095" s="35" t="s">
        <v>3623</v>
      </c>
      <c r="C1095" s="35" t="s">
        <v>3624</v>
      </c>
      <c r="D1095" s="35" t="s">
        <v>28</v>
      </c>
      <c r="E1095" s="35" t="str">
        <f t="shared" si="51"/>
        <v>M</v>
      </c>
      <c r="F1095" s="35">
        <v>90</v>
      </c>
      <c r="G1095" s="35" t="s">
        <v>3625</v>
      </c>
      <c r="H1095" s="35" t="s">
        <v>901</v>
      </c>
      <c r="I1095" s="35" t="s">
        <v>146</v>
      </c>
      <c r="J1095" s="48" t="s">
        <v>14028</v>
      </c>
      <c r="K1095" s="35">
        <v>34</v>
      </c>
      <c r="L1095" s="49" t="s">
        <v>80</v>
      </c>
      <c r="M1095" s="50" t="str">
        <f>VLOOKUP(Table6[[#This Row],[Product]],Table3[],2)</f>
        <v>Ultrathing V2</v>
      </c>
      <c r="N1095" s="50" t="str">
        <f t="shared" si="52"/>
        <v>Jan</v>
      </c>
      <c r="O1095" s="56">
        <f t="shared" si="53"/>
        <v>2020</v>
      </c>
      <c r="P1095" s="51">
        <f>VLOOKUP(Table6[[#This Row],[Product]],Table3[],3)</f>
        <v>2.95</v>
      </c>
      <c r="Q1095" s="35">
        <f>VLOOKUP(Table6[[#This Row],[Product]],Table3[],4)</f>
        <v>20</v>
      </c>
      <c r="R1095" s="35">
        <f>Table6[[#This Row],[Quantity]]*Table6[[#This Row],[Case]]</f>
        <v>680</v>
      </c>
      <c r="S1095" s="35">
        <f>Table6[[#This Row],[Total Sales]]*Table6[[#This Row],[Cost]]</f>
        <v>2006.0000000000002</v>
      </c>
    </row>
    <row r="1096" spans="1:19" x14ac:dyDescent="0.3">
      <c r="A1096" s="54">
        <v>1121</v>
      </c>
      <c r="B1096" s="35" t="s">
        <v>3626</v>
      </c>
      <c r="C1096" s="35" t="s">
        <v>2939</v>
      </c>
      <c r="D1096" s="35" t="s">
        <v>51</v>
      </c>
      <c r="E1096" s="35" t="str">
        <f t="shared" si="51"/>
        <v>F</v>
      </c>
      <c r="F1096" s="35">
        <v>30</v>
      </c>
      <c r="G1096" s="35" t="s">
        <v>3627</v>
      </c>
      <c r="H1096" s="35" t="s">
        <v>3628</v>
      </c>
      <c r="I1096" s="35" t="s">
        <v>32</v>
      </c>
      <c r="J1096" s="48" t="s">
        <v>13628</v>
      </c>
      <c r="K1096" s="35">
        <v>86</v>
      </c>
      <c r="L1096" s="49" t="s">
        <v>54</v>
      </c>
      <c r="M1096" s="50" t="str">
        <f>VLOOKUP(Table6[[#This Row],[Product]],Table3[],2)</f>
        <v>Megawidget S</v>
      </c>
      <c r="N1096" s="50" t="str">
        <f t="shared" si="52"/>
        <v>Dec</v>
      </c>
      <c r="O1096" s="56">
        <f t="shared" si="53"/>
        <v>2021</v>
      </c>
      <c r="P1096" s="51">
        <f>VLOOKUP(Table6[[#This Row],[Product]],Table3[],3)</f>
        <v>0.69</v>
      </c>
      <c r="Q1096" s="35">
        <f>VLOOKUP(Table6[[#This Row],[Product]],Table3[],4)</f>
        <v>24</v>
      </c>
      <c r="R1096" s="35">
        <f>Table6[[#This Row],[Quantity]]*Table6[[#This Row],[Case]]</f>
        <v>2064</v>
      </c>
      <c r="S1096" s="35">
        <f>Table6[[#This Row],[Total Sales]]*Table6[[#This Row],[Cost]]</f>
        <v>1424.1599999999999</v>
      </c>
    </row>
    <row r="1097" spans="1:19" x14ac:dyDescent="0.3">
      <c r="A1097" s="54">
        <v>1122</v>
      </c>
      <c r="B1097" s="35" t="s">
        <v>3629</v>
      </c>
      <c r="C1097" s="35" t="s">
        <v>3630</v>
      </c>
      <c r="D1097" s="35" t="s">
        <v>51</v>
      </c>
      <c r="E1097" s="35" t="str">
        <f t="shared" si="51"/>
        <v>F</v>
      </c>
      <c r="F1097" s="35">
        <v>60</v>
      </c>
      <c r="G1097" s="35" t="s">
        <v>3631</v>
      </c>
      <c r="H1097" s="35" t="s">
        <v>3632</v>
      </c>
      <c r="I1097" s="35" t="s">
        <v>32</v>
      </c>
      <c r="J1097" s="48">
        <v>44814</v>
      </c>
      <c r="K1097" s="35">
        <v>60</v>
      </c>
      <c r="L1097" s="49" t="s">
        <v>20</v>
      </c>
      <c r="M1097" s="50" t="str">
        <f>VLOOKUP(Table6[[#This Row],[Product]],Table3[],2)</f>
        <v>Hyperwotsit</v>
      </c>
      <c r="N1097" s="50" t="str">
        <f t="shared" si="52"/>
        <v>Sep</v>
      </c>
      <c r="O1097" s="56">
        <f t="shared" si="53"/>
        <v>2022</v>
      </c>
      <c r="P1097" s="51">
        <f>VLOOKUP(Table6[[#This Row],[Product]],Table3[],3)</f>
        <v>2.0099999999999998</v>
      </c>
      <c r="Q1097" s="35">
        <f>VLOOKUP(Table6[[#This Row],[Product]],Table3[],4)</f>
        <v>20</v>
      </c>
      <c r="R1097" s="35">
        <f>Table6[[#This Row],[Quantity]]*Table6[[#This Row],[Case]]</f>
        <v>1200</v>
      </c>
      <c r="S1097" s="35">
        <f>Table6[[#This Row],[Total Sales]]*Table6[[#This Row],[Cost]]</f>
        <v>2411.9999999999995</v>
      </c>
    </row>
    <row r="1098" spans="1:19" x14ac:dyDescent="0.3">
      <c r="A1098" s="54">
        <v>1123</v>
      </c>
      <c r="B1098" s="35" t="s">
        <v>3633</v>
      </c>
      <c r="C1098" s="35" t="s">
        <v>836</v>
      </c>
      <c r="D1098" s="35" t="s">
        <v>117</v>
      </c>
      <c r="E1098" s="35" t="str">
        <f t="shared" si="51"/>
        <v>M/F</v>
      </c>
      <c r="F1098" s="35">
        <v>90</v>
      </c>
      <c r="G1098" s="35" t="s">
        <v>3634</v>
      </c>
      <c r="H1098" s="35" t="s">
        <v>3635</v>
      </c>
      <c r="I1098" s="35" t="s">
        <v>1157</v>
      </c>
      <c r="J1098" s="48">
        <v>44205</v>
      </c>
      <c r="K1098" s="35">
        <v>26</v>
      </c>
      <c r="L1098" s="49" t="s">
        <v>45</v>
      </c>
      <c r="M1098" s="50" t="str">
        <f>VLOOKUP(Table6[[#This Row],[Product]],Table3[],2)</f>
        <v>Gigastuff</v>
      </c>
      <c r="N1098" s="50" t="str">
        <f t="shared" si="52"/>
        <v>Jan</v>
      </c>
      <c r="O1098" s="56">
        <f t="shared" si="53"/>
        <v>2021</v>
      </c>
      <c r="P1098" s="51">
        <f>VLOOKUP(Table6[[#This Row],[Product]],Table3[],3)</f>
        <v>1.89</v>
      </c>
      <c r="Q1098" s="35">
        <f>VLOOKUP(Table6[[#This Row],[Product]],Table3[],4)</f>
        <v>18</v>
      </c>
      <c r="R1098" s="35">
        <f>Table6[[#This Row],[Quantity]]*Table6[[#This Row],[Case]]</f>
        <v>468</v>
      </c>
      <c r="S1098" s="35">
        <f>Table6[[#This Row],[Total Sales]]*Table6[[#This Row],[Cost]]</f>
        <v>884.52</v>
      </c>
    </row>
    <row r="1099" spans="1:19" x14ac:dyDescent="0.3">
      <c r="A1099" s="54">
        <v>1124</v>
      </c>
      <c r="B1099" s="35" t="s">
        <v>1427</v>
      </c>
      <c r="C1099" s="35" t="s">
        <v>2826</v>
      </c>
      <c r="D1099" s="35" t="s">
        <v>28</v>
      </c>
      <c r="E1099" s="35" t="str">
        <f t="shared" si="51"/>
        <v>M</v>
      </c>
      <c r="F1099" s="35">
        <v>90</v>
      </c>
      <c r="G1099" s="35" t="s">
        <v>13525</v>
      </c>
      <c r="H1099" s="35" t="s">
        <v>3637</v>
      </c>
      <c r="I1099" s="35" t="s">
        <v>38</v>
      </c>
      <c r="J1099" s="48" t="s">
        <v>13944</v>
      </c>
      <c r="K1099" s="35">
        <v>70</v>
      </c>
      <c r="L1099" s="49" t="s">
        <v>45</v>
      </c>
      <c r="M1099" s="50" t="str">
        <f>VLOOKUP(Table6[[#This Row],[Product]],Table3[],2)</f>
        <v>Gigastuff</v>
      </c>
      <c r="N1099" s="50" t="str">
        <f t="shared" si="52"/>
        <v>Apr</v>
      </c>
      <c r="O1099" s="56">
        <f t="shared" si="53"/>
        <v>2020</v>
      </c>
      <c r="P1099" s="51">
        <f>VLOOKUP(Table6[[#This Row],[Product]],Table3[],3)</f>
        <v>1.89</v>
      </c>
      <c r="Q1099" s="35">
        <f>VLOOKUP(Table6[[#This Row],[Product]],Table3[],4)</f>
        <v>18</v>
      </c>
      <c r="R1099" s="35">
        <f>Table6[[#This Row],[Quantity]]*Table6[[#This Row],[Case]]</f>
        <v>1260</v>
      </c>
      <c r="S1099" s="35">
        <f>Table6[[#This Row],[Total Sales]]*Table6[[#This Row],[Cost]]</f>
        <v>2381.4</v>
      </c>
    </row>
    <row r="1100" spans="1:19" x14ac:dyDescent="0.3">
      <c r="A1100" s="54">
        <v>1125</v>
      </c>
      <c r="B1100" s="35" t="s">
        <v>3638</v>
      </c>
      <c r="C1100" s="35" t="s">
        <v>639</v>
      </c>
      <c r="D1100" s="35" t="s">
        <v>51</v>
      </c>
      <c r="E1100" s="35" t="str">
        <f t="shared" si="51"/>
        <v>F</v>
      </c>
      <c r="F1100" s="35">
        <v>30</v>
      </c>
      <c r="G1100" s="35" t="s">
        <v>3639</v>
      </c>
      <c r="H1100" s="35" t="s">
        <v>3640</v>
      </c>
      <c r="I1100" s="35" t="s">
        <v>187</v>
      </c>
      <c r="J1100" s="48" t="s">
        <v>13850</v>
      </c>
      <c r="K1100" s="35">
        <v>41</v>
      </c>
      <c r="L1100" s="49" t="s">
        <v>80</v>
      </c>
      <c r="M1100" s="50" t="str">
        <f>VLOOKUP(Table6[[#This Row],[Product]],Table3[],2)</f>
        <v>Ultrathing V2</v>
      </c>
      <c r="N1100" s="50" t="str">
        <f t="shared" si="52"/>
        <v>Nov</v>
      </c>
      <c r="O1100" s="56">
        <f t="shared" si="53"/>
        <v>2022</v>
      </c>
      <c r="P1100" s="51">
        <f>VLOOKUP(Table6[[#This Row],[Product]],Table3[],3)</f>
        <v>2.95</v>
      </c>
      <c r="Q1100" s="35">
        <f>VLOOKUP(Table6[[#This Row],[Product]],Table3[],4)</f>
        <v>20</v>
      </c>
      <c r="R1100" s="35">
        <f>Table6[[#This Row],[Quantity]]*Table6[[#This Row],[Case]]</f>
        <v>820</v>
      </c>
      <c r="S1100" s="35">
        <f>Table6[[#This Row],[Total Sales]]*Table6[[#This Row],[Cost]]</f>
        <v>2419</v>
      </c>
    </row>
    <row r="1101" spans="1:19" x14ac:dyDescent="0.3">
      <c r="A1101" s="54">
        <v>1126</v>
      </c>
      <c r="B1101" s="35" t="s">
        <v>3641</v>
      </c>
      <c r="C1101" s="35" t="s">
        <v>1471</v>
      </c>
      <c r="D1101" s="35" t="s">
        <v>15</v>
      </c>
      <c r="E1101" s="35" t="str">
        <f t="shared" si="51"/>
        <v>F</v>
      </c>
      <c r="F1101" s="35">
        <v>90</v>
      </c>
      <c r="G1101" s="35" t="s">
        <v>3642</v>
      </c>
      <c r="H1101" s="35" t="s">
        <v>458</v>
      </c>
      <c r="I1101" s="35" t="s">
        <v>294</v>
      </c>
      <c r="J1101" s="48" t="s">
        <v>14029</v>
      </c>
      <c r="K1101" s="35">
        <v>13</v>
      </c>
      <c r="L1101" s="49" t="s">
        <v>45</v>
      </c>
      <c r="M1101" s="50" t="str">
        <f>VLOOKUP(Table6[[#This Row],[Product]],Table3[],2)</f>
        <v>Gigastuff</v>
      </c>
      <c r="N1101" s="50" t="str">
        <f t="shared" si="52"/>
        <v>Jan</v>
      </c>
      <c r="O1101" s="56">
        <f t="shared" si="53"/>
        <v>2021</v>
      </c>
      <c r="P1101" s="51">
        <f>VLOOKUP(Table6[[#This Row],[Product]],Table3[],3)</f>
        <v>1.89</v>
      </c>
      <c r="Q1101" s="35">
        <f>VLOOKUP(Table6[[#This Row],[Product]],Table3[],4)</f>
        <v>18</v>
      </c>
      <c r="R1101" s="35">
        <f>Table6[[#This Row],[Quantity]]*Table6[[#This Row],[Case]]</f>
        <v>234</v>
      </c>
      <c r="S1101" s="35">
        <f>Table6[[#This Row],[Total Sales]]*Table6[[#This Row],[Cost]]</f>
        <v>442.26</v>
      </c>
    </row>
    <row r="1102" spans="1:19" x14ac:dyDescent="0.3">
      <c r="A1102" s="54">
        <v>1127</v>
      </c>
      <c r="B1102" s="35" t="s">
        <v>1010</v>
      </c>
      <c r="C1102" s="35" t="s">
        <v>821</v>
      </c>
      <c r="D1102" s="35" t="s">
        <v>28</v>
      </c>
      <c r="E1102" s="35" t="str">
        <f t="shared" si="51"/>
        <v>M</v>
      </c>
      <c r="F1102" s="35">
        <v>60</v>
      </c>
      <c r="G1102" s="35" t="s">
        <v>3643</v>
      </c>
      <c r="H1102" s="35" t="s">
        <v>806</v>
      </c>
      <c r="I1102" s="35" t="s">
        <v>178</v>
      </c>
      <c r="J1102" s="48" t="s">
        <v>13918</v>
      </c>
      <c r="K1102" s="35">
        <v>13</v>
      </c>
      <c r="L1102" s="49" t="s">
        <v>20</v>
      </c>
      <c r="M1102" s="50" t="str">
        <f>VLOOKUP(Table6[[#This Row],[Product]],Table3[],2)</f>
        <v>Hyperwotsit</v>
      </c>
      <c r="N1102" s="50" t="str">
        <f t="shared" si="52"/>
        <v>Aug</v>
      </c>
      <c r="O1102" s="56">
        <f t="shared" si="53"/>
        <v>2021</v>
      </c>
      <c r="P1102" s="51">
        <f>VLOOKUP(Table6[[#This Row],[Product]],Table3[],3)</f>
        <v>2.0099999999999998</v>
      </c>
      <c r="Q1102" s="35">
        <f>VLOOKUP(Table6[[#This Row],[Product]],Table3[],4)</f>
        <v>20</v>
      </c>
      <c r="R1102" s="35">
        <f>Table6[[#This Row],[Quantity]]*Table6[[#This Row],[Case]]</f>
        <v>260</v>
      </c>
      <c r="S1102" s="35">
        <f>Table6[[#This Row],[Total Sales]]*Table6[[#This Row],[Cost]]</f>
        <v>522.59999999999991</v>
      </c>
    </row>
    <row r="1103" spans="1:19" x14ac:dyDescent="0.3">
      <c r="A1103" s="54">
        <v>1128</v>
      </c>
      <c r="B1103" s="35" t="s">
        <v>3644</v>
      </c>
      <c r="C1103" s="35" t="s">
        <v>2643</v>
      </c>
      <c r="D1103" s="35" t="s">
        <v>28</v>
      </c>
      <c r="E1103" s="35" t="str">
        <f t="shared" si="51"/>
        <v>M</v>
      </c>
      <c r="F1103" s="35">
        <v>60</v>
      </c>
      <c r="G1103" s="35" t="s">
        <v>3645</v>
      </c>
      <c r="H1103" s="35" t="s">
        <v>3646</v>
      </c>
      <c r="I1103" s="35" t="s">
        <v>32</v>
      </c>
      <c r="J1103" s="48">
        <v>44444</v>
      </c>
      <c r="K1103" s="35">
        <v>23</v>
      </c>
      <c r="L1103" s="49" t="s">
        <v>70</v>
      </c>
      <c r="M1103" s="50" t="str">
        <f>VLOOKUP(Table6[[#This Row],[Product]],Table3[],2)</f>
        <v>Megawidget M</v>
      </c>
      <c r="N1103" s="50" t="str">
        <f t="shared" si="52"/>
        <v>Sep</v>
      </c>
      <c r="O1103" s="56">
        <f t="shared" si="53"/>
        <v>2021</v>
      </c>
      <c r="P1103" s="51">
        <f>VLOOKUP(Table6[[#This Row],[Product]],Table3[],3)</f>
        <v>1.29</v>
      </c>
      <c r="Q1103" s="35">
        <f>VLOOKUP(Table6[[#This Row],[Product]],Table3[],4)</f>
        <v>24</v>
      </c>
      <c r="R1103" s="35">
        <f>Table6[[#This Row],[Quantity]]*Table6[[#This Row],[Case]]</f>
        <v>552</v>
      </c>
      <c r="S1103" s="35">
        <f>Table6[[#This Row],[Total Sales]]*Table6[[#This Row],[Cost]]</f>
        <v>712.08</v>
      </c>
    </row>
    <row r="1104" spans="1:19" x14ac:dyDescent="0.3">
      <c r="A1104" s="54">
        <v>1129</v>
      </c>
      <c r="B1104" s="35" t="s">
        <v>1637</v>
      </c>
      <c r="C1104" s="35" t="s">
        <v>3647</v>
      </c>
      <c r="D1104" s="35" t="s">
        <v>28</v>
      </c>
      <c r="E1104" s="35" t="str">
        <f t="shared" si="51"/>
        <v>M</v>
      </c>
      <c r="F1104" s="35">
        <v>90</v>
      </c>
      <c r="G1104" s="35" t="s">
        <v>3648</v>
      </c>
      <c r="H1104" s="35" t="s">
        <v>416</v>
      </c>
      <c r="I1104" s="35" t="s">
        <v>32</v>
      </c>
      <c r="J1104" s="48">
        <v>43863</v>
      </c>
      <c r="K1104" s="35">
        <v>11</v>
      </c>
      <c r="L1104" s="49" t="s">
        <v>159</v>
      </c>
      <c r="M1104" s="50" t="str">
        <f>VLOOKUP(Table6[[#This Row],[Product]],Table3[],2)</f>
        <v>Ultrathing V3</v>
      </c>
      <c r="N1104" s="50" t="str">
        <f t="shared" si="52"/>
        <v>Feb</v>
      </c>
      <c r="O1104" s="56">
        <f t="shared" si="53"/>
        <v>2020</v>
      </c>
      <c r="P1104" s="51">
        <f>VLOOKUP(Table6[[#This Row],[Product]],Table3[],3)</f>
        <v>3.39</v>
      </c>
      <c r="Q1104" s="35">
        <f>VLOOKUP(Table6[[#This Row],[Product]],Table3[],4)</f>
        <v>24</v>
      </c>
      <c r="R1104" s="35">
        <f>Table6[[#This Row],[Quantity]]*Table6[[#This Row],[Case]]</f>
        <v>264</v>
      </c>
      <c r="S1104" s="35">
        <f>Table6[[#This Row],[Total Sales]]*Table6[[#This Row],[Cost]]</f>
        <v>894.96</v>
      </c>
    </row>
    <row r="1105" spans="1:19" x14ac:dyDescent="0.3">
      <c r="A1105" s="54">
        <v>1130</v>
      </c>
      <c r="B1105" s="35" t="s">
        <v>3649</v>
      </c>
      <c r="C1105" s="35" t="s">
        <v>1278</v>
      </c>
      <c r="D1105" s="35" t="s">
        <v>15</v>
      </c>
      <c r="E1105" s="35" t="str">
        <f t="shared" si="51"/>
        <v>F</v>
      </c>
      <c r="F1105" s="35">
        <v>30</v>
      </c>
      <c r="G1105" s="35" t="s">
        <v>3650</v>
      </c>
      <c r="H1105" s="35" t="s">
        <v>3651</v>
      </c>
      <c r="I1105" s="35" t="s">
        <v>294</v>
      </c>
      <c r="J1105" s="48">
        <v>43991</v>
      </c>
      <c r="K1105" s="35">
        <v>31</v>
      </c>
      <c r="L1105" s="49" t="s">
        <v>159</v>
      </c>
      <c r="M1105" s="50" t="str">
        <f>VLOOKUP(Table6[[#This Row],[Product]],Table3[],2)</f>
        <v>Ultrathing V3</v>
      </c>
      <c r="N1105" s="50" t="str">
        <f t="shared" si="52"/>
        <v>Jun</v>
      </c>
      <c r="O1105" s="56">
        <f t="shared" si="53"/>
        <v>2020</v>
      </c>
      <c r="P1105" s="51">
        <f>VLOOKUP(Table6[[#This Row],[Product]],Table3[],3)</f>
        <v>3.39</v>
      </c>
      <c r="Q1105" s="35">
        <f>VLOOKUP(Table6[[#This Row],[Product]],Table3[],4)</f>
        <v>24</v>
      </c>
      <c r="R1105" s="35">
        <f>Table6[[#This Row],[Quantity]]*Table6[[#This Row],[Case]]</f>
        <v>744</v>
      </c>
      <c r="S1105" s="35">
        <f>Table6[[#This Row],[Total Sales]]*Table6[[#This Row],[Cost]]</f>
        <v>2522.1600000000003</v>
      </c>
    </row>
    <row r="1106" spans="1:19" x14ac:dyDescent="0.3">
      <c r="A1106" s="54">
        <v>1131</v>
      </c>
      <c r="B1106" s="35" t="s">
        <v>831</v>
      </c>
      <c r="C1106" s="35" t="s">
        <v>3652</v>
      </c>
      <c r="D1106" s="35" t="s">
        <v>28</v>
      </c>
      <c r="E1106" s="35" t="str">
        <f t="shared" si="51"/>
        <v>M</v>
      </c>
      <c r="F1106" s="35">
        <v>90</v>
      </c>
      <c r="G1106" s="35" t="s">
        <v>3653</v>
      </c>
      <c r="H1106" s="35" t="s">
        <v>1115</v>
      </c>
      <c r="I1106" s="35" t="s">
        <v>32</v>
      </c>
      <c r="J1106" s="48">
        <v>44389</v>
      </c>
      <c r="K1106" s="35">
        <v>70</v>
      </c>
      <c r="L1106" s="49" t="s">
        <v>70</v>
      </c>
      <c r="M1106" s="50" t="str">
        <f>VLOOKUP(Table6[[#This Row],[Product]],Table3[],2)</f>
        <v>Megawidget M</v>
      </c>
      <c r="N1106" s="50" t="str">
        <f t="shared" si="52"/>
        <v>Jul</v>
      </c>
      <c r="O1106" s="56">
        <f t="shared" si="53"/>
        <v>2021</v>
      </c>
      <c r="P1106" s="51">
        <f>VLOOKUP(Table6[[#This Row],[Product]],Table3[],3)</f>
        <v>1.29</v>
      </c>
      <c r="Q1106" s="35">
        <f>VLOOKUP(Table6[[#This Row],[Product]],Table3[],4)</f>
        <v>24</v>
      </c>
      <c r="R1106" s="35">
        <f>Table6[[#This Row],[Quantity]]*Table6[[#This Row],[Case]]</f>
        <v>1680</v>
      </c>
      <c r="S1106" s="35">
        <f>Table6[[#This Row],[Total Sales]]*Table6[[#This Row],[Cost]]</f>
        <v>2167.2000000000003</v>
      </c>
    </row>
    <row r="1107" spans="1:19" x14ac:dyDescent="0.3">
      <c r="A1107" s="54">
        <v>1132</v>
      </c>
      <c r="B1107" s="35" t="s">
        <v>1812</v>
      </c>
      <c r="C1107" s="35" t="s">
        <v>3243</v>
      </c>
      <c r="D1107" s="35" t="s">
        <v>28</v>
      </c>
      <c r="E1107" s="35" t="str">
        <f t="shared" si="51"/>
        <v>M</v>
      </c>
      <c r="F1107" s="35">
        <v>90</v>
      </c>
      <c r="G1107" s="35" t="s">
        <v>3654</v>
      </c>
      <c r="H1107" s="35" t="s">
        <v>3373</v>
      </c>
      <c r="I1107" s="35" t="s">
        <v>32</v>
      </c>
      <c r="J1107" s="48" t="s">
        <v>14021</v>
      </c>
      <c r="K1107" s="35">
        <v>31</v>
      </c>
      <c r="L1107" s="49" t="s">
        <v>70</v>
      </c>
      <c r="M1107" s="50" t="str">
        <f>VLOOKUP(Table6[[#This Row],[Product]],Table3[],2)</f>
        <v>Megawidget M</v>
      </c>
      <c r="N1107" s="50" t="str">
        <f t="shared" si="52"/>
        <v>Oct</v>
      </c>
      <c r="O1107" s="56">
        <f t="shared" si="53"/>
        <v>2022</v>
      </c>
      <c r="P1107" s="51">
        <f>VLOOKUP(Table6[[#This Row],[Product]],Table3[],3)</f>
        <v>1.29</v>
      </c>
      <c r="Q1107" s="35">
        <f>VLOOKUP(Table6[[#This Row],[Product]],Table3[],4)</f>
        <v>24</v>
      </c>
      <c r="R1107" s="35">
        <f>Table6[[#This Row],[Quantity]]*Table6[[#This Row],[Case]]</f>
        <v>744</v>
      </c>
      <c r="S1107" s="35">
        <f>Table6[[#This Row],[Total Sales]]*Table6[[#This Row],[Cost]]</f>
        <v>959.76</v>
      </c>
    </row>
    <row r="1108" spans="1:19" x14ac:dyDescent="0.3">
      <c r="A1108" s="54">
        <v>1134</v>
      </c>
      <c r="B1108" s="35" t="s">
        <v>3655</v>
      </c>
      <c r="C1108" s="35" t="s">
        <v>1737</v>
      </c>
      <c r="D1108" s="35" t="s">
        <v>28</v>
      </c>
      <c r="E1108" s="35" t="str">
        <f t="shared" si="51"/>
        <v>M</v>
      </c>
      <c r="F1108" s="35">
        <v>30</v>
      </c>
      <c r="G1108" s="35" t="s">
        <v>3656</v>
      </c>
      <c r="H1108" s="35" t="s">
        <v>3657</v>
      </c>
      <c r="I1108" s="35" t="s">
        <v>294</v>
      </c>
      <c r="J1108" s="48">
        <v>44047</v>
      </c>
      <c r="K1108" s="35">
        <v>2</v>
      </c>
      <c r="L1108" s="49" t="s">
        <v>80</v>
      </c>
      <c r="M1108" s="50" t="str">
        <f>VLOOKUP(Table6[[#This Row],[Product]],Table3[],2)</f>
        <v>Ultrathing V2</v>
      </c>
      <c r="N1108" s="50" t="str">
        <f t="shared" si="52"/>
        <v>Aug</v>
      </c>
      <c r="O1108" s="56">
        <f t="shared" si="53"/>
        <v>2020</v>
      </c>
      <c r="P1108" s="51">
        <f>VLOOKUP(Table6[[#This Row],[Product]],Table3[],3)</f>
        <v>2.95</v>
      </c>
      <c r="Q1108" s="35">
        <f>VLOOKUP(Table6[[#This Row],[Product]],Table3[],4)</f>
        <v>20</v>
      </c>
      <c r="R1108" s="35">
        <f>Table6[[#This Row],[Quantity]]*Table6[[#This Row],[Case]]</f>
        <v>40</v>
      </c>
      <c r="S1108" s="35">
        <f>Table6[[#This Row],[Total Sales]]*Table6[[#This Row],[Cost]]</f>
        <v>118</v>
      </c>
    </row>
    <row r="1109" spans="1:19" x14ac:dyDescent="0.3">
      <c r="A1109" s="54">
        <v>1135</v>
      </c>
      <c r="B1109" s="35" t="s">
        <v>3441</v>
      </c>
      <c r="C1109" s="35" t="s">
        <v>1345</v>
      </c>
      <c r="D1109" s="35" t="s">
        <v>28</v>
      </c>
      <c r="E1109" s="35" t="str">
        <f t="shared" si="51"/>
        <v>M</v>
      </c>
      <c r="F1109" s="35">
        <v>60</v>
      </c>
      <c r="G1109" s="35" t="s">
        <v>3658</v>
      </c>
      <c r="H1109" s="35" t="s">
        <v>3659</v>
      </c>
      <c r="I1109" s="35" t="s">
        <v>3660</v>
      </c>
      <c r="J1109" s="48" t="s">
        <v>13685</v>
      </c>
      <c r="K1109" s="35">
        <v>29</v>
      </c>
      <c r="L1109" s="49" t="s">
        <v>45</v>
      </c>
      <c r="M1109" s="50" t="str">
        <f>VLOOKUP(Table6[[#This Row],[Product]],Table3[],2)</f>
        <v>Gigastuff</v>
      </c>
      <c r="N1109" s="50" t="str">
        <f t="shared" si="52"/>
        <v>Oct</v>
      </c>
      <c r="O1109" s="56">
        <f t="shared" si="53"/>
        <v>2021</v>
      </c>
      <c r="P1109" s="51">
        <f>VLOOKUP(Table6[[#This Row],[Product]],Table3[],3)</f>
        <v>1.89</v>
      </c>
      <c r="Q1109" s="35">
        <f>VLOOKUP(Table6[[#This Row],[Product]],Table3[],4)</f>
        <v>18</v>
      </c>
      <c r="R1109" s="35">
        <f>Table6[[#This Row],[Quantity]]*Table6[[#This Row],[Case]]</f>
        <v>522</v>
      </c>
      <c r="S1109" s="35">
        <f>Table6[[#This Row],[Total Sales]]*Table6[[#This Row],[Cost]]</f>
        <v>986.57999999999993</v>
      </c>
    </row>
    <row r="1110" spans="1:19" x14ac:dyDescent="0.3">
      <c r="A1110" s="54">
        <v>1136</v>
      </c>
      <c r="B1110" s="35" t="s">
        <v>2110</v>
      </c>
      <c r="C1110" s="35" t="s">
        <v>3159</v>
      </c>
      <c r="D1110" s="35" t="s">
        <v>28</v>
      </c>
      <c r="E1110" s="35" t="str">
        <f t="shared" si="51"/>
        <v>M</v>
      </c>
      <c r="F1110" s="35">
        <v>90</v>
      </c>
      <c r="G1110" s="35" t="s">
        <v>3661</v>
      </c>
      <c r="H1110" s="35" t="s">
        <v>163</v>
      </c>
      <c r="I1110" s="35" t="s">
        <v>164</v>
      </c>
      <c r="J1110" s="48">
        <v>44774</v>
      </c>
      <c r="K1110" s="35">
        <v>30</v>
      </c>
      <c r="L1110" s="49" t="s">
        <v>39</v>
      </c>
      <c r="M1110" s="50" t="str">
        <f>VLOOKUP(Table6[[#This Row],[Product]],Table3[],2)</f>
        <v>Ultrathing V1</v>
      </c>
      <c r="N1110" s="50" t="str">
        <f t="shared" si="52"/>
        <v>Aug</v>
      </c>
      <c r="O1110" s="56">
        <f t="shared" si="53"/>
        <v>2022</v>
      </c>
      <c r="P1110" s="51">
        <f>VLOOKUP(Table6[[#This Row],[Product]],Table3[],3)</f>
        <v>1.79</v>
      </c>
      <c r="Q1110" s="35">
        <f>VLOOKUP(Table6[[#This Row],[Product]],Table3[],4)</f>
        <v>17</v>
      </c>
      <c r="R1110" s="35">
        <f>Table6[[#This Row],[Quantity]]*Table6[[#This Row],[Case]]</f>
        <v>510</v>
      </c>
      <c r="S1110" s="35">
        <f>Table6[[#This Row],[Total Sales]]*Table6[[#This Row],[Cost]]</f>
        <v>912.9</v>
      </c>
    </row>
    <row r="1111" spans="1:19" x14ac:dyDescent="0.3">
      <c r="A1111" s="54">
        <v>1137</v>
      </c>
      <c r="B1111" s="35" t="s">
        <v>1569</v>
      </c>
      <c r="C1111" s="35" t="s">
        <v>3662</v>
      </c>
      <c r="D1111" s="35" t="s">
        <v>51</v>
      </c>
      <c r="E1111" s="35" t="str">
        <f t="shared" si="51"/>
        <v>F</v>
      </c>
      <c r="F1111" s="35">
        <v>60</v>
      </c>
      <c r="G1111" s="35" t="s">
        <v>3663</v>
      </c>
      <c r="H1111" s="35" t="s">
        <v>2218</v>
      </c>
      <c r="I1111" s="35" t="s">
        <v>173</v>
      </c>
      <c r="J1111" s="48" t="s">
        <v>14030</v>
      </c>
      <c r="K1111" s="35">
        <v>32</v>
      </c>
      <c r="L1111" s="49" t="s">
        <v>45</v>
      </c>
      <c r="M1111" s="50" t="str">
        <f>VLOOKUP(Table6[[#This Row],[Product]],Table3[],2)</f>
        <v>Gigastuff</v>
      </c>
      <c r="N1111" s="50" t="str">
        <f t="shared" si="52"/>
        <v>Aug</v>
      </c>
      <c r="O1111" s="56">
        <f t="shared" si="53"/>
        <v>2022</v>
      </c>
      <c r="P1111" s="51">
        <f>VLOOKUP(Table6[[#This Row],[Product]],Table3[],3)</f>
        <v>1.89</v>
      </c>
      <c r="Q1111" s="35">
        <f>VLOOKUP(Table6[[#This Row],[Product]],Table3[],4)</f>
        <v>18</v>
      </c>
      <c r="R1111" s="35">
        <f>Table6[[#This Row],[Quantity]]*Table6[[#This Row],[Case]]</f>
        <v>576</v>
      </c>
      <c r="S1111" s="35">
        <f>Table6[[#This Row],[Total Sales]]*Table6[[#This Row],[Cost]]</f>
        <v>1088.6399999999999</v>
      </c>
    </row>
    <row r="1112" spans="1:19" x14ac:dyDescent="0.3">
      <c r="A1112" s="54">
        <v>1138</v>
      </c>
      <c r="B1112" s="35" t="s">
        <v>2209</v>
      </c>
      <c r="C1112" s="35" t="s">
        <v>3664</v>
      </c>
      <c r="D1112" s="35" t="s">
        <v>28</v>
      </c>
      <c r="E1112" s="35" t="str">
        <f t="shared" si="51"/>
        <v>M</v>
      </c>
      <c r="F1112" s="35">
        <v>60</v>
      </c>
      <c r="G1112" s="35" t="s">
        <v>3665</v>
      </c>
      <c r="H1112" s="35" t="s">
        <v>3666</v>
      </c>
      <c r="I1112" s="35" t="s">
        <v>1483</v>
      </c>
      <c r="J1112" s="48" t="s">
        <v>14008</v>
      </c>
      <c r="K1112" s="35">
        <v>14</v>
      </c>
      <c r="L1112" s="49" t="s">
        <v>70</v>
      </c>
      <c r="M1112" s="50" t="str">
        <f>VLOOKUP(Table6[[#This Row],[Product]],Table3[],2)</f>
        <v>Megawidget M</v>
      </c>
      <c r="N1112" s="50" t="str">
        <f t="shared" si="52"/>
        <v>Oct</v>
      </c>
      <c r="O1112" s="56">
        <f t="shared" si="53"/>
        <v>2020</v>
      </c>
      <c r="P1112" s="51">
        <f>VLOOKUP(Table6[[#This Row],[Product]],Table3[],3)</f>
        <v>1.29</v>
      </c>
      <c r="Q1112" s="35">
        <f>VLOOKUP(Table6[[#This Row],[Product]],Table3[],4)</f>
        <v>24</v>
      </c>
      <c r="R1112" s="35">
        <f>Table6[[#This Row],[Quantity]]*Table6[[#This Row],[Case]]</f>
        <v>336</v>
      </c>
      <c r="S1112" s="35">
        <f>Table6[[#This Row],[Total Sales]]*Table6[[#This Row],[Cost]]</f>
        <v>433.44</v>
      </c>
    </row>
    <row r="1113" spans="1:19" x14ac:dyDescent="0.3">
      <c r="A1113" s="54">
        <v>1139</v>
      </c>
      <c r="B1113" s="35" t="s">
        <v>3667</v>
      </c>
      <c r="C1113" s="35" t="s">
        <v>3668</v>
      </c>
      <c r="D1113" s="35" t="s">
        <v>28</v>
      </c>
      <c r="E1113" s="35" t="str">
        <f t="shared" si="51"/>
        <v>M</v>
      </c>
      <c r="F1113" s="35">
        <v>90</v>
      </c>
      <c r="G1113" s="35" t="s">
        <v>3669</v>
      </c>
      <c r="H1113" s="35" t="s">
        <v>3670</v>
      </c>
      <c r="I1113" s="35" t="s">
        <v>3671</v>
      </c>
      <c r="J1113" s="48">
        <v>44017</v>
      </c>
      <c r="K1113" s="35">
        <v>34</v>
      </c>
      <c r="L1113" s="49" t="s">
        <v>101</v>
      </c>
      <c r="M1113" s="50" t="str">
        <f>VLOOKUP(Table6[[#This Row],[Product]],Table3[],2)</f>
        <v>Superwossname</v>
      </c>
      <c r="N1113" s="50" t="str">
        <f t="shared" si="52"/>
        <v>Jul</v>
      </c>
      <c r="O1113" s="56">
        <f t="shared" si="53"/>
        <v>2020</v>
      </c>
      <c r="P1113" s="51">
        <f>VLOOKUP(Table6[[#This Row],[Product]],Table3[],3)</f>
        <v>3.49</v>
      </c>
      <c r="Q1113" s="35">
        <f>VLOOKUP(Table6[[#This Row],[Product]],Table3[],4)</f>
        <v>20</v>
      </c>
      <c r="R1113" s="35">
        <f>Table6[[#This Row],[Quantity]]*Table6[[#This Row],[Case]]</f>
        <v>680</v>
      </c>
      <c r="S1113" s="35">
        <f>Table6[[#This Row],[Total Sales]]*Table6[[#This Row],[Cost]]</f>
        <v>2373.2000000000003</v>
      </c>
    </row>
    <row r="1114" spans="1:19" x14ac:dyDescent="0.3">
      <c r="A1114" s="54">
        <v>1140</v>
      </c>
      <c r="B1114" s="35" t="s">
        <v>3672</v>
      </c>
      <c r="C1114" s="35" t="s">
        <v>2635</v>
      </c>
      <c r="D1114" s="35" t="s">
        <v>28</v>
      </c>
      <c r="E1114" s="35" t="str">
        <f t="shared" si="51"/>
        <v>M</v>
      </c>
      <c r="F1114" s="35">
        <v>60</v>
      </c>
      <c r="G1114" s="35" t="s">
        <v>3669</v>
      </c>
      <c r="H1114" s="35" t="s">
        <v>3673</v>
      </c>
      <c r="I1114" s="35" t="s">
        <v>777</v>
      </c>
      <c r="J1114" s="48" t="s">
        <v>13823</v>
      </c>
      <c r="K1114" s="35">
        <v>43</v>
      </c>
      <c r="L1114" s="49" t="s">
        <v>33</v>
      </c>
      <c r="M1114" s="50" t="str">
        <f>VLOOKUP(Table6[[#This Row],[Product]],Table3[],2)</f>
        <v>Megawidget L</v>
      </c>
      <c r="N1114" s="50" t="str">
        <f t="shared" si="52"/>
        <v>Sep</v>
      </c>
      <c r="O1114" s="56">
        <f t="shared" si="53"/>
        <v>2021</v>
      </c>
      <c r="P1114" s="51">
        <f>VLOOKUP(Table6[[#This Row],[Product]],Table3[],3)</f>
        <v>1.79</v>
      </c>
      <c r="Q1114" s="35">
        <f>VLOOKUP(Table6[[#This Row],[Product]],Table3[],4)</f>
        <v>24</v>
      </c>
      <c r="R1114" s="35">
        <f>Table6[[#This Row],[Quantity]]*Table6[[#This Row],[Case]]</f>
        <v>1032</v>
      </c>
      <c r="S1114" s="35">
        <f>Table6[[#This Row],[Total Sales]]*Table6[[#This Row],[Cost]]</f>
        <v>1847.28</v>
      </c>
    </row>
    <row r="1115" spans="1:19" x14ac:dyDescent="0.3">
      <c r="A1115" s="54">
        <v>1141</v>
      </c>
      <c r="B1115" s="35" t="s">
        <v>3674</v>
      </c>
      <c r="C1115" s="35" t="s">
        <v>3621</v>
      </c>
      <c r="D1115" s="35" t="s">
        <v>15</v>
      </c>
      <c r="E1115" s="35" t="str">
        <f t="shared" si="51"/>
        <v>F</v>
      </c>
      <c r="F1115" s="35">
        <v>60</v>
      </c>
      <c r="G1115" s="35" t="s">
        <v>3675</v>
      </c>
      <c r="H1115" s="35" t="s">
        <v>2321</v>
      </c>
      <c r="I1115" s="35" t="s">
        <v>129</v>
      </c>
      <c r="J1115" s="48" t="s">
        <v>13751</v>
      </c>
      <c r="K1115" s="35">
        <v>4</v>
      </c>
      <c r="L1115" s="49" t="s">
        <v>159</v>
      </c>
      <c r="M1115" s="50" t="str">
        <f>VLOOKUP(Table6[[#This Row],[Product]],Table3[],2)</f>
        <v>Ultrathing V3</v>
      </c>
      <c r="N1115" s="50" t="str">
        <f t="shared" si="52"/>
        <v>Jan</v>
      </c>
      <c r="O1115" s="56">
        <f t="shared" si="53"/>
        <v>2020</v>
      </c>
      <c r="P1115" s="51">
        <f>VLOOKUP(Table6[[#This Row],[Product]],Table3[],3)</f>
        <v>3.39</v>
      </c>
      <c r="Q1115" s="35">
        <f>VLOOKUP(Table6[[#This Row],[Product]],Table3[],4)</f>
        <v>24</v>
      </c>
      <c r="R1115" s="35">
        <f>Table6[[#This Row],[Quantity]]*Table6[[#This Row],[Case]]</f>
        <v>96</v>
      </c>
      <c r="S1115" s="35">
        <f>Table6[[#This Row],[Total Sales]]*Table6[[#This Row],[Cost]]</f>
        <v>325.44</v>
      </c>
    </row>
    <row r="1116" spans="1:19" x14ac:dyDescent="0.3">
      <c r="A1116" s="54">
        <v>1142</v>
      </c>
      <c r="B1116" s="35" t="s">
        <v>3518</v>
      </c>
      <c r="C1116" s="35" t="s">
        <v>3676</v>
      </c>
      <c r="D1116" s="35" t="s">
        <v>15</v>
      </c>
      <c r="E1116" s="35" t="str">
        <f t="shared" si="51"/>
        <v>F</v>
      </c>
      <c r="F1116" s="35">
        <v>90</v>
      </c>
      <c r="G1116" s="35" t="s">
        <v>3677</v>
      </c>
      <c r="H1116" s="35" t="s">
        <v>3678</v>
      </c>
      <c r="I1116" s="35" t="s">
        <v>32</v>
      </c>
      <c r="J1116" s="48" t="s">
        <v>14027</v>
      </c>
      <c r="K1116" s="35">
        <v>5</v>
      </c>
      <c r="L1116" s="49" t="s">
        <v>159</v>
      </c>
      <c r="M1116" s="50" t="str">
        <f>VLOOKUP(Table6[[#This Row],[Product]],Table3[],2)</f>
        <v>Ultrathing V3</v>
      </c>
      <c r="N1116" s="50" t="str">
        <f t="shared" si="52"/>
        <v>Nov</v>
      </c>
      <c r="O1116" s="56">
        <f t="shared" si="53"/>
        <v>2021</v>
      </c>
      <c r="P1116" s="51">
        <f>VLOOKUP(Table6[[#This Row],[Product]],Table3[],3)</f>
        <v>3.39</v>
      </c>
      <c r="Q1116" s="35">
        <f>VLOOKUP(Table6[[#This Row],[Product]],Table3[],4)</f>
        <v>24</v>
      </c>
      <c r="R1116" s="35">
        <f>Table6[[#This Row],[Quantity]]*Table6[[#This Row],[Case]]</f>
        <v>120</v>
      </c>
      <c r="S1116" s="35">
        <f>Table6[[#This Row],[Total Sales]]*Table6[[#This Row],[Cost]]</f>
        <v>406.8</v>
      </c>
    </row>
    <row r="1117" spans="1:19" x14ac:dyDescent="0.3">
      <c r="A1117" s="54">
        <v>1143</v>
      </c>
      <c r="B1117" s="35" t="s">
        <v>3679</v>
      </c>
      <c r="C1117" s="35" t="s">
        <v>3680</v>
      </c>
      <c r="D1117" s="35" t="s">
        <v>51</v>
      </c>
      <c r="E1117" s="35" t="str">
        <f t="shared" si="51"/>
        <v>F</v>
      </c>
      <c r="F1117" s="35">
        <v>60</v>
      </c>
      <c r="G1117" s="35" t="s">
        <v>3681</v>
      </c>
      <c r="H1117" s="35" t="s">
        <v>3682</v>
      </c>
      <c r="I1117" s="35" t="s">
        <v>178</v>
      </c>
      <c r="J1117" s="48" t="s">
        <v>14031</v>
      </c>
      <c r="K1117" s="35">
        <v>22</v>
      </c>
      <c r="L1117" s="49" t="s">
        <v>159</v>
      </c>
      <c r="M1117" s="50" t="str">
        <f>VLOOKUP(Table6[[#This Row],[Product]],Table3[],2)</f>
        <v>Ultrathing V3</v>
      </c>
      <c r="N1117" s="50" t="str">
        <f t="shared" si="52"/>
        <v>Dec</v>
      </c>
      <c r="O1117" s="56">
        <f t="shared" si="53"/>
        <v>2021</v>
      </c>
      <c r="P1117" s="51">
        <f>VLOOKUP(Table6[[#This Row],[Product]],Table3[],3)</f>
        <v>3.39</v>
      </c>
      <c r="Q1117" s="35">
        <f>VLOOKUP(Table6[[#This Row],[Product]],Table3[],4)</f>
        <v>24</v>
      </c>
      <c r="R1117" s="35">
        <f>Table6[[#This Row],[Quantity]]*Table6[[#This Row],[Case]]</f>
        <v>528</v>
      </c>
      <c r="S1117" s="35">
        <f>Table6[[#This Row],[Total Sales]]*Table6[[#This Row],[Cost]]</f>
        <v>1789.92</v>
      </c>
    </row>
    <row r="1118" spans="1:19" x14ac:dyDescent="0.3">
      <c r="A1118" s="54">
        <v>1144</v>
      </c>
      <c r="B1118" s="35" t="s">
        <v>2223</v>
      </c>
      <c r="C1118" s="35" t="s">
        <v>2382</v>
      </c>
      <c r="D1118" s="35" t="s">
        <v>28</v>
      </c>
      <c r="E1118" s="35" t="str">
        <f t="shared" si="51"/>
        <v>M</v>
      </c>
      <c r="F1118" s="35">
        <v>30</v>
      </c>
      <c r="G1118" s="35" t="s">
        <v>3683</v>
      </c>
      <c r="H1118" s="35" t="s">
        <v>1333</v>
      </c>
      <c r="I1118" s="35" t="s">
        <v>294</v>
      </c>
      <c r="J1118" s="48" t="s">
        <v>13780</v>
      </c>
      <c r="K1118" s="35">
        <v>80</v>
      </c>
      <c r="L1118" s="49" t="s">
        <v>64</v>
      </c>
      <c r="M1118" s="50" t="str">
        <f>VLOOKUP(Table6[[#This Row],[Product]],Table3[],2)</f>
        <v>Ultrathing V4</v>
      </c>
      <c r="N1118" s="50" t="str">
        <f t="shared" si="52"/>
        <v>Feb</v>
      </c>
      <c r="O1118" s="56">
        <f t="shared" si="53"/>
        <v>2020</v>
      </c>
      <c r="P1118" s="51">
        <f>VLOOKUP(Table6[[#This Row],[Product]],Table3[],3)</f>
        <v>3.99</v>
      </c>
      <c r="Q1118" s="35">
        <f>VLOOKUP(Table6[[#This Row],[Product]],Table3[],4)</f>
        <v>24</v>
      </c>
      <c r="R1118" s="35">
        <f>Table6[[#This Row],[Quantity]]*Table6[[#This Row],[Case]]</f>
        <v>1920</v>
      </c>
      <c r="S1118" s="35">
        <f>Table6[[#This Row],[Total Sales]]*Table6[[#This Row],[Cost]]</f>
        <v>7660.8</v>
      </c>
    </row>
    <row r="1119" spans="1:19" x14ac:dyDescent="0.3">
      <c r="A1119" s="54">
        <v>1145</v>
      </c>
      <c r="B1119" s="35" t="s">
        <v>3684</v>
      </c>
      <c r="C1119" s="35" t="s">
        <v>655</v>
      </c>
      <c r="D1119" s="35" t="s">
        <v>51</v>
      </c>
      <c r="E1119" s="35" t="str">
        <f t="shared" si="51"/>
        <v>F</v>
      </c>
      <c r="F1119" s="35">
        <v>30</v>
      </c>
      <c r="G1119" s="35" t="s">
        <v>3685</v>
      </c>
      <c r="H1119" s="35" t="s">
        <v>1741</v>
      </c>
      <c r="I1119" s="35" t="s">
        <v>173</v>
      </c>
      <c r="J1119" s="48">
        <v>44147</v>
      </c>
      <c r="K1119" s="35">
        <v>27</v>
      </c>
      <c r="L1119" s="49" t="s">
        <v>80</v>
      </c>
      <c r="M1119" s="50" t="str">
        <f>VLOOKUP(Table6[[#This Row],[Product]],Table3[],2)</f>
        <v>Ultrathing V2</v>
      </c>
      <c r="N1119" s="50" t="str">
        <f t="shared" si="52"/>
        <v>Nov</v>
      </c>
      <c r="O1119" s="56">
        <f t="shared" si="53"/>
        <v>2020</v>
      </c>
      <c r="P1119" s="51">
        <f>VLOOKUP(Table6[[#This Row],[Product]],Table3[],3)</f>
        <v>2.95</v>
      </c>
      <c r="Q1119" s="35">
        <f>VLOOKUP(Table6[[#This Row],[Product]],Table3[],4)</f>
        <v>20</v>
      </c>
      <c r="R1119" s="35">
        <f>Table6[[#This Row],[Quantity]]*Table6[[#This Row],[Case]]</f>
        <v>540</v>
      </c>
      <c r="S1119" s="35">
        <f>Table6[[#This Row],[Total Sales]]*Table6[[#This Row],[Cost]]</f>
        <v>1593</v>
      </c>
    </row>
    <row r="1120" spans="1:19" x14ac:dyDescent="0.3">
      <c r="A1120" s="54">
        <v>1146</v>
      </c>
      <c r="B1120" s="35" t="s">
        <v>3580</v>
      </c>
      <c r="C1120" s="35" t="s">
        <v>3686</v>
      </c>
      <c r="D1120" s="35" t="s">
        <v>51</v>
      </c>
      <c r="E1120" s="35" t="str">
        <f t="shared" si="51"/>
        <v>F</v>
      </c>
      <c r="F1120" s="35">
        <v>90</v>
      </c>
      <c r="G1120" s="35" t="s">
        <v>3687</v>
      </c>
      <c r="H1120" s="35" t="s">
        <v>1103</v>
      </c>
      <c r="I1120" s="35" t="s">
        <v>25</v>
      </c>
      <c r="J1120" s="48" t="s">
        <v>14032</v>
      </c>
      <c r="K1120" s="35">
        <v>35</v>
      </c>
      <c r="L1120" s="49" t="s">
        <v>80</v>
      </c>
      <c r="M1120" s="50" t="str">
        <f>VLOOKUP(Table6[[#This Row],[Product]],Table3[],2)</f>
        <v>Ultrathing V2</v>
      </c>
      <c r="N1120" s="50" t="str">
        <f t="shared" si="52"/>
        <v>Oct</v>
      </c>
      <c r="O1120" s="56">
        <f t="shared" si="53"/>
        <v>2021</v>
      </c>
      <c r="P1120" s="51">
        <f>VLOOKUP(Table6[[#This Row],[Product]],Table3[],3)</f>
        <v>2.95</v>
      </c>
      <c r="Q1120" s="35">
        <f>VLOOKUP(Table6[[#This Row],[Product]],Table3[],4)</f>
        <v>20</v>
      </c>
      <c r="R1120" s="35">
        <f>Table6[[#This Row],[Quantity]]*Table6[[#This Row],[Case]]</f>
        <v>700</v>
      </c>
      <c r="S1120" s="35">
        <f>Table6[[#This Row],[Total Sales]]*Table6[[#This Row],[Cost]]</f>
        <v>2065</v>
      </c>
    </row>
    <row r="1121" spans="1:19" x14ac:dyDescent="0.3">
      <c r="A1121" s="54">
        <v>1147</v>
      </c>
      <c r="B1121" s="35" t="s">
        <v>3688</v>
      </c>
      <c r="C1121" s="35" t="s">
        <v>3689</v>
      </c>
      <c r="D1121" s="35" t="s">
        <v>28</v>
      </c>
      <c r="E1121" s="35" t="str">
        <f t="shared" si="51"/>
        <v>M</v>
      </c>
      <c r="F1121" s="35">
        <v>30</v>
      </c>
      <c r="G1121" s="35" t="s">
        <v>3687</v>
      </c>
      <c r="H1121" s="35" t="s">
        <v>641</v>
      </c>
      <c r="I1121" s="35" t="s">
        <v>294</v>
      </c>
      <c r="J1121" s="48" t="s">
        <v>13636</v>
      </c>
      <c r="K1121" s="35">
        <v>37</v>
      </c>
      <c r="L1121" s="49" t="s">
        <v>33</v>
      </c>
      <c r="M1121" s="50" t="str">
        <f>VLOOKUP(Table6[[#This Row],[Product]],Table3[],2)</f>
        <v>Megawidget L</v>
      </c>
      <c r="N1121" s="50" t="str">
        <f t="shared" si="52"/>
        <v>Jun</v>
      </c>
      <c r="O1121" s="56">
        <f t="shared" si="53"/>
        <v>2021</v>
      </c>
      <c r="P1121" s="51">
        <f>VLOOKUP(Table6[[#This Row],[Product]],Table3[],3)</f>
        <v>1.79</v>
      </c>
      <c r="Q1121" s="35">
        <f>VLOOKUP(Table6[[#This Row],[Product]],Table3[],4)</f>
        <v>24</v>
      </c>
      <c r="R1121" s="35">
        <f>Table6[[#This Row],[Quantity]]*Table6[[#This Row],[Case]]</f>
        <v>888</v>
      </c>
      <c r="S1121" s="35">
        <f>Table6[[#This Row],[Total Sales]]*Table6[[#This Row],[Cost]]</f>
        <v>1589.52</v>
      </c>
    </row>
    <row r="1122" spans="1:19" x14ac:dyDescent="0.3">
      <c r="A1122" s="54">
        <v>1148</v>
      </c>
      <c r="B1122" s="35" t="s">
        <v>3690</v>
      </c>
      <c r="C1122" s="35" t="s">
        <v>1658</v>
      </c>
      <c r="D1122" s="35" t="s">
        <v>15</v>
      </c>
      <c r="E1122" s="35" t="str">
        <f t="shared" si="51"/>
        <v>F</v>
      </c>
      <c r="F1122" s="35">
        <v>60</v>
      </c>
      <c r="G1122" s="35" t="s">
        <v>3691</v>
      </c>
      <c r="H1122" s="35" t="s">
        <v>708</v>
      </c>
      <c r="I1122" s="35" t="s">
        <v>294</v>
      </c>
      <c r="J1122" s="48" t="s">
        <v>14033</v>
      </c>
      <c r="K1122" s="35">
        <v>76</v>
      </c>
      <c r="L1122" s="49" t="s">
        <v>33</v>
      </c>
      <c r="M1122" s="50" t="str">
        <f>VLOOKUP(Table6[[#This Row],[Product]],Table3[],2)</f>
        <v>Megawidget L</v>
      </c>
      <c r="N1122" s="50" t="str">
        <f t="shared" si="52"/>
        <v>Sep</v>
      </c>
      <c r="O1122" s="56">
        <f t="shared" si="53"/>
        <v>2021</v>
      </c>
      <c r="P1122" s="51">
        <f>VLOOKUP(Table6[[#This Row],[Product]],Table3[],3)</f>
        <v>1.79</v>
      </c>
      <c r="Q1122" s="35">
        <f>VLOOKUP(Table6[[#This Row],[Product]],Table3[],4)</f>
        <v>24</v>
      </c>
      <c r="R1122" s="35">
        <f>Table6[[#This Row],[Quantity]]*Table6[[#This Row],[Case]]</f>
        <v>1824</v>
      </c>
      <c r="S1122" s="35">
        <f>Table6[[#This Row],[Total Sales]]*Table6[[#This Row],[Cost]]</f>
        <v>3264.96</v>
      </c>
    </row>
    <row r="1123" spans="1:19" x14ac:dyDescent="0.3">
      <c r="A1123" s="54">
        <v>1149</v>
      </c>
      <c r="B1123" s="35" t="s">
        <v>3692</v>
      </c>
      <c r="C1123" s="35" t="s">
        <v>2939</v>
      </c>
      <c r="D1123" s="35" t="s">
        <v>41</v>
      </c>
      <c r="E1123" s="35" t="str">
        <f t="shared" si="51"/>
        <v>F</v>
      </c>
      <c r="F1123" s="35">
        <v>90</v>
      </c>
      <c r="G1123" s="35" t="s">
        <v>3693</v>
      </c>
      <c r="H1123" s="35" t="s">
        <v>2925</v>
      </c>
      <c r="I1123" s="35" t="s">
        <v>32</v>
      </c>
      <c r="J1123" s="48" t="s">
        <v>13772</v>
      </c>
      <c r="K1123" s="35">
        <v>19</v>
      </c>
      <c r="L1123" s="49" t="s">
        <v>80</v>
      </c>
      <c r="M1123" s="50" t="str">
        <f>VLOOKUP(Table6[[#This Row],[Product]],Table3[],2)</f>
        <v>Ultrathing V2</v>
      </c>
      <c r="N1123" s="50" t="str">
        <f t="shared" si="52"/>
        <v>May</v>
      </c>
      <c r="O1123" s="56">
        <f t="shared" si="53"/>
        <v>2022</v>
      </c>
      <c r="P1123" s="51">
        <f>VLOOKUP(Table6[[#This Row],[Product]],Table3[],3)</f>
        <v>2.95</v>
      </c>
      <c r="Q1123" s="35">
        <f>VLOOKUP(Table6[[#This Row],[Product]],Table3[],4)</f>
        <v>20</v>
      </c>
      <c r="R1123" s="35">
        <f>Table6[[#This Row],[Quantity]]*Table6[[#This Row],[Case]]</f>
        <v>380</v>
      </c>
      <c r="S1123" s="35">
        <f>Table6[[#This Row],[Total Sales]]*Table6[[#This Row],[Cost]]</f>
        <v>1121</v>
      </c>
    </row>
    <row r="1124" spans="1:19" x14ac:dyDescent="0.3">
      <c r="A1124" s="54">
        <v>1150</v>
      </c>
      <c r="B1124" s="35" t="s">
        <v>1159</v>
      </c>
      <c r="C1124" s="35" t="s">
        <v>2518</v>
      </c>
      <c r="D1124" s="35" t="s">
        <v>92</v>
      </c>
      <c r="E1124" s="35" t="str">
        <f t="shared" si="51"/>
        <v>M/F</v>
      </c>
      <c r="F1124" s="35">
        <v>90</v>
      </c>
      <c r="G1124" s="35" t="s">
        <v>3694</v>
      </c>
      <c r="H1124" s="35" t="s">
        <v>3695</v>
      </c>
      <c r="I1124" s="35" t="s">
        <v>173</v>
      </c>
      <c r="J1124" s="48" t="s">
        <v>14034</v>
      </c>
      <c r="K1124" s="35">
        <v>39</v>
      </c>
      <c r="L1124" s="49" t="s">
        <v>70</v>
      </c>
      <c r="M1124" s="50" t="str">
        <f>VLOOKUP(Table6[[#This Row],[Product]],Table3[],2)</f>
        <v>Megawidget M</v>
      </c>
      <c r="N1124" s="50" t="str">
        <f t="shared" si="52"/>
        <v>Jul</v>
      </c>
      <c r="O1124" s="56">
        <f t="shared" si="53"/>
        <v>2020</v>
      </c>
      <c r="P1124" s="51">
        <f>VLOOKUP(Table6[[#This Row],[Product]],Table3[],3)</f>
        <v>1.29</v>
      </c>
      <c r="Q1124" s="35">
        <f>VLOOKUP(Table6[[#This Row],[Product]],Table3[],4)</f>
        <v>24</v>
      </c>
      <c r="R1124" s="35">
        <f>Table6[[#This Row],[Quantity]]*Table6[[#This Row],[Case]]</f>
        <v>936</v>
      </c>
      <c r="S1124" s="35">
        <f>Table6[[#This Row],[Total Sales]]*Table6[[#This Row],[Cost]]</f>
        <v>1207.44</v>
      </c>
    </row>
    <row r="1125" spans="1:19" x14ac:dyDescent="0.3">
      <c r="A1125" s="54">
        <v>1151</v>
      </c>
      <c r="B1125" s="35" t="s">
        <v>3696</v>
      </c>
      <c r="C1125" s="35" t="s">
        <v>1424</v>
      </c>
      <c r="D1125" s="35" t="s">
        <v>15</v>
      </c>
      <c r="E1125" s="35" t="str">
        <f t="shared" si="51"/>
        <v>F</v>
      </c>
      <c r="F1125" s="35">
        <v>90</v>
      </c>
      <c r="G1125" s="35" t="s">
        <v>3697</v>
      </c>
      <c r="H1125" s="35" t="s">
        <v>3698</v>
      </c>
      <c r="I1125" s="35" t="s">
        <v>294</v>
      </c>
      <c r="J1125" s="48" t="s">
        <v>14035</v>
      </c>
      <c r="K1125" s="35">
        <v>9</v>
      </c>
      <c r="L1125" s="49" t="s">
        <v>70</v>
      </c>
      <c r="M1125" s="50" t="str">
        <f>VLOOKUP(Table6[[#This Row],[Product]],Table3[],2)</f>
        <v>Megawidget M</v>
      </c>
      <c r="N1125" s="50" t="str">
        <f t="shared" si="52"/>
        <v>Jul</v>
      </c>
      <c r="O1125" s="56">
        <f t="shared" si="53"/>
        <v>2020</v>
      </c>
      <c r="P1125" s="51">
        <f>VLOOKUP(Table6[[#This Row],[Product]],Table3[],3)</f>
        <v>1.29</v>
      </c>
      <c r="Q1125" s="35">
        <f>VLOOKUP(Table6[[#This Row],[Product]],Table3[],4)</f>
        <v>24</v>
      </c>
      <c r="R1125" s="35">
        <f>Table6[[#This Row],[Quantity]]*Table6[[#This Row],[Case]]</f>
        <v>216</v>
      </c>
      <c r="S1125" s="35">
        <f>Table6[[#This Row],[Total Sales]]*Table6[[#This Row],[Cost]]</f>
        <v>278.64</v>
      </c>
    </row>
    <row r="1126" spans="1:19" x14ac:dyDescent="0.3">
      <c r="A1126" s="54">
        <v>1152</v>
      </c>
      <c r="B1126" s="35" t="s">
        <v>3699</v>
      </c>
      <c r="C1126" s="35" t="s">
        <v>3700</v>
      </c>
      <c r="D1126" s="35" t="s">
        <v>15</v>
      </c>
      <c r="E1126" s="35" t="str">
        <f t="shared" si="51"/>
        <v>F</v>
      </c>
      <c r="F1126" s="35">
        <v>60</v>
      </c>
      <c r="G1126" s="35" t="s">
        <v>15128</v>
      </c>
      <c r="H1126" s="35" t="s">
        <v>3702</v>
      </c>
      <c r="I1126" s="35" t="s">
        <v>25</v>
      </c>
      <c r="J1126" s="48" t="s">
        <v>13645</v>
      </c>
      <c r="K1126" s="35">
        <v>55</v>
      </c>
      <c r="L1126" s="49" t="s">
        <v>159</v>
      </c>
      <c r="M1126" s="50" t="str">
        <f>VLOOKUP(Table6[[#This Row],[Product]],Table3[],2)</f>
        <v>Ultrathing V3</v>
      </c>
      <c r="N1126" s="50" t="str">
        <f t="shared" si="52"/>
        <v>Sep</v>
      </c>
      <c r="O1126" s="56">
        <f t="shared" si="53"/>
        <v>2020</v>
      </c>
      <c r="P1126" s="51">
        <f>VLOOKUP(Table6[[#This Row],[Product]],Table3[],3)</f>
        <v>3.39</v>
      </c>
      <c r="Q1126" s="35">
        <f>VLOOKUP(Table6[[#This Row],[Product]],Table3[],4)</f>
        <v>24</v>
      </c>
      <c r="R1126" s="35">
        <f>Table6[[#This Row],[Quantity]]*Table6[[#This Row],[Case]]</f>
        <v>1320</v>
      </c>
      <c r="S1126" s="35">
        <f>Table6[[#This Row],[Total Sales]]*Table6[[#This Row],[Cost]]</f>
        <v>4474.8</v>
      </c>
    </row>
    <row r="1127" spans="1:19" x14ac:dyDescent="0.3">
      <c r="A1127" s="54">
        <v>1153</v>
      </c>
      <c r="B1127" s="35" t="s">
        <v>3626</v>
      </c>
      <c r="C1127" s="35" t="s">
        <v>3029</v>
      </c>
      <c r="D1127" s="35" t="s">
        <v>51</v>
      </c>
      <c r="E1127" s="35" t="str">
        <f t="shared" si="51"/>
        <v>F</v>
      </c>
      <c r="F1127" s="35">
        <v>90</v>
      </c>
      <c r="G1127" s="35" t="s">
        <v>3703</v>
      </c>
      <c r="H1127" s="35" t="s">
        <v>3506</v>
      </c>
      <c r="I1127" s="35" t="s">
        <v>124</v>
      </c>
      <c r="J1127" s="48">
        <v>44386</v>
      </c>
      <c r="K1127" s="35">
        <v>92</v>
      </c>
      <c r="L1127" s="49" t="s">
        <v>20</v>
      </c>
      <c r="M1127" s="50" t="str">
        <f>VLOOKUP(Table6[[#This Row],[Product]],Table3[],2)</f>
        <v>Hyperwotsit</v>
      </c>
      <c r="N1127" s="50" t="str">
        <f t="shared" si="52"/>
        <v>Jul</v>
      </c>
      <c r="O1127" s="56">
        <f t="shared" si="53"/>
        <v>2021</v>
      </c>
      <c r="P1127" s="51">
        <f>VLOOKUP(Table6[[#This Row],[Product]],Table3[],3)</f>
        <v>2.0099999999999998</v>
      </c>
      <c r="Q1127" s="35">
        <f>VLOOKUP(Table6[[#This Row],[Product]],Table3[],4)</f>
        <v>20</v>
      </c>
      <c r="R1127" s="35">
        <f>Table6[[#This Row],[Quantity]]*Table6[[#This Row],[Case]]</f>
        <v>1840</v>
      </c>
      <c r="S1127" s="35">
        <f>Table6[[#This Row],[Total Sales]]*Table6[[#This Row],[Cost]]</f>
        <v>3698.3999999999996</v>
      </c>
    </row>
    <row r="1128" spans="1:19" x14ac:dyDescent="0.3">
      <c r="A1128" s="54">
        <v>1154</v>
      </c>
      <c r="B1128" s="35" t="s">
        <v>3704</v>
      </c>
      <c r="C1128" s="35" t="s">
        <v>35</v>
      </c>
      <c r="D1128" s="35" t="s">
        <v>51</v>
      </c>
      <c r="E1128" s="35" t="str">
        <f t="shared" si="51"/>
        <v>F</v>
      </c>
      <c r="F1128" s="35">
        <v>30</v>
      </c>
      <c r="G1128" s="35" t="s">
        <v>3705</v>
      </c>
      <c r="H1128" s="35" t="s">
        <v>3635</v>
      </c>
      <c r="I1128" s="35" t="s">
        <v>1157</v>
      </c>
      <c r="J1128" s="48" t="s">
        <v>13630</v>
      </c>
      <c r="K1128" s="35">
        <v>45</v>
      </c>
      <c r="L1128" s="49" t="s">
        <v>54</v>
      </c>
      <c r="M1128" s="50" t="str">
        <f>VLOOKUP(Table6[[#This Row],[Product]],Table3[],2)</f>
        <v>Megawidget S</v>
      </c>
      <c r="N1128" s="50" t="str">
        <f t="shared" si="52"/>
        <v>Mar</v>
      </c>
      <c r="O1128" s="56">
        <f t="shared" si="53"/>
        <v>2021</v>
      </c>
      <c r="P1128" s="51">
        <f>VLOOKUP(Table6[[#This Row],[Product]],Table3[],3)</f>
        <v>0.69</v>
      </c>
      <c r="Q1128" s="35">
        <f>VLOOKUP(Table6[[#This Row],[Product]],Table3[],4)</f>
        <v>24</v>
      </c>
      <c r="R1128" s="35">
        <f>Table6[[#This Row],[Quantity]]*Table6[[#This Row],[Case]]</f>
        <v>1080</v>
      </c>
      <c r="S1128" s="35">
        <f>Table6[[#This Row],[Total Sales]]*Table6[[#This Row],[Cost]]</f>
        <v>745.19999999999993</v>
      </c>
    </row>
    <row r="1129" spans="1:19" x14ac:dyDescent="0.3">
      <c r="A1129" s="54">
        <v>1155</v>
      </c>
      <c r="B1129" s="35" t="s">
        <v>3706</v>
      </c>
      <c r="C1129" s="35" t="s">
        <v>3707</v>
      </c>
      <c r="D1129" s="35" t="s">
        <v>28</v>
      </c>
      <c r="E1129" s="35" t="str">
        <f t="shared" si="51"/>
        <v>M</v>
      </c>
      <c r="F1129" s="35">
        <v>60</v>
      </c>
      <c r="G1129" s="35" t="s">
        <v>3708</v>
      </c>
      <c r="H1129" s="35" t="s">
        <v>3291</v>
      </c>
      <c r="I1129" s="35" t="s">
        <v>124</v>
      </c>
      <c r="J1129" s="48" t="s">
        <v>14036</v>
      </c>
      <c r="K1129" s="35">
        <v>35</v>
      </c>
      <c r="L1129" s="49" t="s">
        <v>39</v>
      </c>
      <c r="M1129" s="50" t="str">
        <f>VLOOKUP(Table6[[#This Row],[Product]],Table3[],2)</f>
        <v>Ultrathing V1</v>
      </c>
      <c r="N1129" s="50" t="str">
        <f t="shared" si="52"/>
        <v>Mar</v>
      </c>
      <c r="O1129" s="56">
        <f t="shared" si="53"/>
        <v>2022</v>
      </c>
      <c r="P1129" s="51">
        <f>VLOOKUP(Table6[[#This Row],[Product]],Table3[],3)</f>
        <v>1.79</v>
      </c>
      <c r="Q1129" s="35">
        <f>VLOOKUP(Table6[[#This Row],[Product]],Table3[],4)</f>
        <v>17</v>
      </c>
      <c r="R1129" s="35">
        <f>Table6[[#This Row],[Quantity]]*Table6[[#This Row],[Case]]</f>
        <v>595</v>
      </c>
      <c r="S1129" s="35">
        <f>Table6[[#This Row],[Total Sales]]*Table6[[#This Row],[Cost]]</f>
        <v>1065.05</v>
      </c>
    </row>
    <row r="1130" spans="1:19" x14ac:dyDescent="0.3">
      <c r="A1130" s="54">
        <v>1156</v>
      </c>
      <c r="B1130" s="35" t="s">
        <v>3709</v>
      </c>
      <c r="C1130" s="35" t="s">
        <v>1877</v>
      </c>
      <c r="D1130" s="35" t="s">
        <v>51</v>
      </c>
      <c r="E1130" s="35" t="str">
        <f t="shared" si="51"/>
        <v>F</v>
      </c>
      <c r="F1130" s="35">
        <v>60</v>
      </c>
      <c r="G1130" s="35" t="s">
        <v>3710</v>
      </c>
      <c r="H1130" s="35" t="s">
        <v>370</v>
      </c>
      <c r="I1130" s="35" t="s">
        <v>32</v>
      </c>
      <c r="J1130" s="48" t="s">
        <v>13657</v>
      </c>
      <c r="K1130" s="35">
        <v>34</v>
      </c>
      <c r="L1130" s="49" t="s">
        <v>101</v>
      </c>
      <c r="M1130" s="50" t="str">
        <f>VLOOKUP(Table6[[#This Row],[Product]],Table3[],2)</f>
        <v>Superwossname</v>
      </c>
      <c r="N1130" s="50" t="str">
        <f t="shared" si="52"/>
        <v>Aug</v>
      </c>
      <c r="O1130" s="56">
        <f t="shared" si="53"/>
        <v>2022</v>
      </c>
      <c r="P1130" s="51">
        <f>VLOOKUP(Table6[[#This Row],[Product]],Table3[],3)</f>
        <v>3.49</v>
      </c>
      <c r="Q1130" s="35">
        <f>VLOOKUP(Table6[[#This Row],[Product]],Table3[],4)</f>
        <v>20</v>
      </c>
      <c r="R1130" s="35">
        <f>Table6[[#This Row],[Quantity]]*Table6[[#This Row],[Case]]</f>
        <v>680</v>
      </c>
      <c r="S1130" s="35">
        <f>Table6[[#This Row],[Total Sales]]*Table6[[#This Row],[Cost]]</f>
        <v>2373.2000000000003</v>
      </c>
    </row>
    <row r="1131" spans="1:19" x14ac:dyDescent="0.3">
      <c r="A1131" s="54">
        <v>1157</v>
      </c>
      <c r="B1131" s="35" t="s">
        <v>3711</v>
      </c>
      <c r="C1131" s="35" t="s">
        <v>3712</v>
      </c>
      <c r="D1131" s="35" t="s">
        <v>28</v>
      </c>
      <c r="E1131" s="35" t="str">
        <f t="shared" si="51"/>
        <v>M</v>
      </c>
      <c r="F1131" s="35">
        <v>30</v>
      </c>
      <c r="G1131" s="35" t="s">
        <v>3710</v>
      </c>
      <c r="H1131" s="35" t="s">
        <v>3713</v>
      </c>
      <c r="I1131" s="35" t="s">
        <v>32</v>
      </c>
      <c r="J1131" s="48">
        <v>44238</v>
      </c>
      <c r="K1131" s="35">
        <v>27</v>
      </c>
      <c r="L1131" s="49" t="s">
        <v>20</v>
      </c>
      <c r="M1131" s="50" t="str">
        <f>VLOOKUP(Table6[[#This Row],[Product]],Table3[],2)</f>
        <v>Hyperwotsit</v>
      </c>
      <c r="N1131" s="50" t="str">
        <f t="shared" si="52"/>
        <v>Feb</v>
      </c>
      <c r="O1131" s="56">
        <f t="shared" si="53"/>
        <v>2021</v>
      </c>
      <c r="P1131" s="51">
        <f>VLOOKUP(Table6[[#This Row],[Product]],Table3[],3)</f>
        <v>2.0099999999999998</v>
      </c>
      <c r="Q1131" s="35">
        <f>VLOOKUP(Table6[[#This Row],[Product]],Table3[],4)</f>
        <v>20</v>
      </c>
      <c r="R1131" s="35">
        <f>Table6[[#This Row],[Quantity]]*Table6[[#This Row],[Case]]</f>
        <v>540</v>
      </c>
      <c r="S1131" s="35">
        <f>Table6[[#This Row],[Total Sales]]*Table6[[#This Row],[Cost]]</f>
        <v>1085.3999999999999</v>
      </c>
    </row>
    <row r="1132" spans="1:19" x14ac:dyDescent="0.3">
      <c r="A1132" s="54">
        <v>1158</v>
      </c>
      <c r="B1132" s="35" t="s">
        <v>3714</v>
      </c>
      <c r="C1132" s="35" t="s">
        <v>2844</v>
      </c>
      <c r="D1132" s="35" t="s">
        <v>28</v>
      </c>
      <c r="E1132" s="35" t="str">
        <f t="shared" si="51"/>
        <v>M</v>
      </c>
      <c r="F1132" s="35">
        <v>90</v>
      </c>
      <c r="G1132" s="35" t="s">
        <v>3715</v>
      </c>
      <c r="H1132" s="35" t="s">
        <v>330</v>
      </c>
      <c r="I1132" s="35" t="s">
        <v>32</v>
      </c>
      <c r="J1132" s="48" t="s">
        <v>13833</v>
      </c>
      <c r="K1132" s="35">
        <v>49</v>
      </c>
      <c r="L1132" s="49" t="s">
        <v>45</v>
      </c>
      <c r="M1132" s="50" t="str">
        <f>VLOOKUP(Table6[[#This Row],[Product]],Table3[],2)</f>
        <v>Gigastuff</v>
      </c>
      <c r="N1132" s="50" t="str">
        <f t="shared" si="52"/>
        <v>Jan</v>
      </c>
      <c r="O1132" s="56">
        <f t="shared" si="53"/>
        <v>2021</v>
      </c>
      <c r="P1132" s="51">
        <f>VLOOKUP(Table6[[#This Row],[Product]],Table3[],3)</f>
        <v>1.89</v>
      </c>
      <c r="Q1132" s="35">
        <f>VLOOKUP(Table6[[#This Row],[Product]],Table3[],4)</f>
        <v>18</v>
      </c>
      <c r="R1132" s="35">
        <f>Table6[[#This Row],[Quantity]]*Table6[[#This Row],[Case]]</f>
        <v>882</v>
      </c>
      <c r="S1132" s="35">
        <f>Table6[[#This Row],[Total Sales]]*Table6[[#This Row],[Cost]]</f>
        <v>1666.98</v>
      </c>
    </row>
    <row r="1133" spans="1:19" x14ac:dyDescent="0.3">
      <c r="A1133" s="54">
        <v>1159</v>
      </c>
      <c r="B1133" s="35" t="s">
        <v>3716</v>
      </c>
      <c r="C1133" s="35" t="s">
        <v>3717</v>
      </c>
      <c r="D1133" s="35" t="s">
        <v>51</v>
      </c>
      <c r="E1133" s="35" t="str">
        <f t="shared" si="51"/>
        <v>F</v>
      </c>
      <c r="F1133" s="35">
        <v>30</v>
      </c>
      <c r="G1133" s="35" t="s">
        <v>3718</v>
      </c>
      <c r="H1133" s="35" t="s">
        <v>2629</v>
      </c>
      <c r="I1133" s="35" t="s">
        <v>95</v>
      </c>
      <c r="J1133" s="48" t="s">
        <v>13869</v>
      </c>
      <c r="K1133" s="35">
        <v>46</v>
      </c>
      <c r="L1133" s="49" t="s">
        <v>80</v>
      </c>
      <c r="M1133" s="50" t="str">
        <f>VLOOKUP(Table6[[#This Row],[Product]],Table3[],2)</f>
        <v>Ultrathing V2</v>
      </c>
      <c r="N1133" s="50" t="str">
        <f t="shared" si="52"/>
        <v>Nov</v>
      </c>
      <c r="O1133" s="56">
        <f t="shared" si="53"/>
        <v>2020</v>
      </c>
      <c r="P1133" s="51">
        <f>VLOOKUP(Table6[[#This Row],[Product]],Table3[],3)</f>
        <v>2.95</v>
      </c>
      <c r="Q1133" s="35">
        <f>VLOOKUP(Table6[[#This Row],[Product]],Table3[],4)</f>
        <v>20</v>
      </c>
      <c r="R1133" s="35">
        <f>Table6[[#This Row],[Quantity]]*Table6[[#This Row],[Case]]</f>
        <v>920</v>
      </c>
      <c r="S1133" s="35">
        <f>Table6[[#This Row],[Total Sales]]*Table6[[#This Row],[Cost]]</f>
        <v>2714</v>
      </c>
    </row>
    <row r="1134" spans="1:19" x14ac:dyDescent="0.3">
      <c r="A1134" s="54">
        <v>1160</v>
      </c>
      <c r="B1134" s="35" t="s">
        <v>1881</v>
      </c>
      <c r="C1134" s="35" t="s">
        <v>3719</v>
      </c>
      <c r="D1134" s="35" t="s">
        <v>28</v>
      </c>
      <c r="E1134" s="35" t="str">
        <f t="shared" si="51"/>
        <v>M</v>
      </c>
      <c r="F1134" s="35">
        <v>30</v>
      </c>
      <c r="G1134" s="35" t="s">
        <v>3720</v>
      </c>
      <c r="H1134" s="35" t="s">
        <v>2212</v>
      </c>
      <c r="I1134" s="35" t="s">
        <v>32</v>
      </c>
      <c r="J1134" s="48">
        <v>44296</v>
      </c>
      <c r="K1134" s="35">
        <v>82</v>
      </c>
      <c r="L1134" s="49" t="s">
        <v>64</v>
      </c>
      <c r="M1134" s="50" t="str">
        <f>VLOOKUP(Table6[[#This Row],[Product]],Table3[],2)</f>
        <v>Ultrathing V4</v>
      </c>
      <c r="N1134" s="50" t="str">
        <f t="shared" si="52"/>
        <v>Apr</v>
      </c>
      <c r="O1134" s="56">
        <f t="shared" si="53"/>
        <v>2021</v>
      </c>
      <c r="P1134" s="51">
        <f>VLOOKUP(Table6[[#This Row],[Product]],Table3[],3)</f>
        <v>3.99</v>
      </c>
      <c r="Q1134" s="35">
        <f>VLOOKUP(Table6[[#This Row],[Product]],Table3[],4)</f>
        <v>24</v>
      </c>
      <c r="R1134" s="35">
        <f>Table6[[#This Row],[Quantity]]*Table6[[#This Row],[Case]]</f>
        <v>1968</v>
      </c>
      <c r="S1134" s="35">
        <f>Table6[[#This Row],[Total Sales]]*Table6[[#This Row],[Cost]]</f>
        <v>7852.3200000000006</v>
      </c>
    </row>
    <row r="1135" spans="1:19" x14ac:dyDescent="0.3">
      <c r="A1135" s="54">
        <v>1161</v>
      </c>
      <c r="B1135" s="35" t="s">
        <v>3721</v>
      </c>
      <c r="C1135" s="35" t="s">
        <v>3722</v>
      </c>
      <c r="D1135" s="35" t="s">
        <v>51</v>
      </c>
      <c r="E1135" s="35" t="str">
        <f t="shared" si="51"/>
        <v>F</v>
      </c>
      <c r="F1135" s="35">
        <v>60</v>
      </c>
      <c r="G1135" s="35" t="s">
        <v>3723</v>
      </c>
      <c r="H1135" s="35" t="s">
        <v>3724</v>
      </c>
      <c r="I1135" s="35" t="s">
        <v>1078</v>
      </c>
      <c r="J1135" s="48" t="s">
        <v>13672</v>
      </c>
      <c r="K1135" s="35">
        <v>86</v>
      </c>
      <c r="L1135" s="49" t="s">
        <v>39</v>
      </c>
      <c r="M1135" s="50" t="str">
        <f>VLOOKUP(Table6[[#This Row],[Product]],Table3[],2)</f>
        <v>Ultrathing V1</v>
      </c>
      <c r="N1135" s="50" t="str">
        <f t="shared" si="52"/>
        <v>Sep</v>
      </c>
      <c r="O1135" s="56">
        <f t="shared" si="53"/>
        <v>2022</v>
      </c>
      <c r="P1135" s="51">
        <f>VLOOKUP(Table6[[#This Row],[Product]],Table3[],3)</f>
        <v>1.79</v>
      </c>
      <c r="Q1135" s="35">
        <f>VLOOKUP(Table6[[#This Row],[Product]],Table3[],4)</f>
        <v>17</v>
      </c>
      <c r="R1135" s="35">
        <f>Table6[[#This Row],[Quantity]]*Table6[[#This Row],[Case]]</f>
        <v>1462</v>
      </c>
      <c r="S1135" s="35">
        <f>Table6[[#This Row],[Total Sales]]*Table6[[#This Row],[Cost]]</f>
        <v>2616.98</v>
      </c>
    </row>
    <row r="1136" spans="1:19" x14ac:dyDescent="0.3">
      <c r="A1136" s="54">
        <v>1162</v>
      </c>
      <c r="B1136" s="35" t="s">
        <v>503</v>
      </c>
      <c r="C1136" s="35" t="s">
        <v>791</v>
      </c>
      <c r="D1136" s="35" t="s">
        <v>51</v>
      </c>
      <c r="E1136" s="35" t="str">
        <f t="shared" si="51"/>
        <v>F</v>
      </c>
      <c r="F1136" s="35">
        <v>30</v>
      </c>
      <c r="G1136" s="35" t="s">
        <v>3725</v>
      </c>
      <c r="H1136" s="35" t="s">
        <v>2265</v>
      </c>
      <c r="I1136" s="35" t="s">
        <v>1083</v>
      </c>
      <c r="J1136" s="48" t="s">
        <v>14037</v>
      </c>
      <c r="K1136" s="35">
        <v>50</v>
      </c>
      <c r="L1136" s="49" t="s">
        <v>33</v>
      </c>
      <c r="M1136" s="50" t="str">
        <f>VLOOKUP(Table6[[#This Row],[Product]],Table3[],2)</f>
        <v>Megawidget L</v>
      </c>
      <c r="N1136" s="50" t="str">
        <f t="shared" si="52"/>
        <v>Jul</v>
      </c>
      <c r="O1136" s="56">
        <f t="shared" si="53"/>
        <v>2022</v>
      </c>
      <c r="P1136" s="51">
        <f>VLOOKUP(Table6[[#This Row],[Product]],Table3[],3)</f>
        <v>1.79</v>
      </c>
      <c r="Q1136" s="35">
        <f>VLOOKUP(Table6[[#This Row],[Product]],Table3[],4)</f>
        <v>24</v>
      </c>
      <c r="R1136" s="35">
        <f>Table6[[#This Row],[Quantity]]*Table6[[#This Row],[Case]]</f>
        <v>1200</v>
      </c>
      <c r="S1136" s="35">
        <f>Table6[[#This Row],[Total Sales]]*Table6[[#This Row],[Cost]]</f>
        <v>2148</v>
      </c>
    </row>
    <row r="1137" spans="1:19" x14ac:dyDescent="0.3">
      <c r="A1137" s="54">
        <v>1163</v>
      </c>
      <c r="B1137" s="35" t="s">
        <v>3726</v>
      </c>
      <c r="C1137" s="35" t="s">
        <v>3727</v>
      </c>
      <c r="D1137" s="35" t="s">
        <v>15</v>
      </c>
      <c r="E1137" s="35" t="str">
        <f t="shared" si="51"/>
        <v>F</v>
      </c>
      <c r="F1137" s="35">
        <v>90</v>
      </c>
      <c r="G1137" s="35" t="s">
        <v>3728</v>
      </c>
      <c r="H1137" s="35" t="s">
        <v>746</v>
      </c>
      <c r="I1137" s="35" t="s">
        <v>32</v>
      </c>
      <c r="J1137" s="48" t="s">
        <v>13749</v>
      </c>
      <c r="K1137" s="35">
        <v>29</v>
      </c>
      <c r="L1137" s="49" t="s">
        <v>20</v>
      </c>
      <c r="M1137" s="50" t="str">
        <f>VLOOKUP(Table6[[#This Row],[Product]],Table3[],2)</f>
        <v>Hyperwotsit</v>
      </c>
      <c r="N1137" s="50" t="str">
        <f t="shared" si="52"/>
        <v>Feb</v>
      </c>
      <c r="O1137" s="56">
        <f t="shared" si="53"/>
        <v>2022</v>
      </c>
      <c r="P1137" s="51">
        <f>VLOOKUP(Table6[[#This Row],[Product]],Table3[],3)</f>
        <v>2.0099999999999998</v>
      </c>
      <c r="Q1137" s="35">
        <f>VLOOKUP(Table6[[#This Row],[Product]],Table3[],4)</f>
        <v>20</v>
      </c>
      <c r="R1137" s="35">
        <f>Table6[[#This Row],[Quantity]]*Table6[[#This Row],[Case]]</f>
        <v>580</v>
      </c>
      <c r="S1137" s="35">
        <f>Table6[[#This Row],[Total Sales]]*Table6[[#This Row],[Cost]]</f>
        <v>1165.8</v>
      </c>
    </row>
    <row r="1138" spans="1:19" x14ac:dyDescent="0.3">
      <c r="A1138" s="54">
        <v>1164</v>
      </c>
      <c r="B1138" s="35" t="s">
        <v>504</v>
      </c>
      <c r="C1138" s="35" t="s">
        <v>1415</v>
      </c>
      <c r="D1138" s="35" t="s">
        <v>28</v>
      </c>
      <c r="E1138" s="35" t="str">
        <f t="shared" si="51"/>
        <v>M</v>
      </c>
      <c r="F1138" s="35">
        <v>60</v>
      </c>
      <c r="G1138" s="35" t="s">
        <v>3729</v>
      </c>
      <c r="H1138" s="35" t="s">
        <v>3730</v>
      </c>
      <c r="I1138" s="35" t="s">
        <v>32</v>
      </c>
      <c r="J1138" s="48" t="s">
        <v>14038</v>
      </c>
      <c r="K1138" s="35">
        <v>18</v>
      </c>
      <c r="L1138" s="49" t="s">
        <v>101</v>
      </c>
      <c r="M1138" s="50" t="str">
        <f>VLOOKUP(Table6[[#This Row],[Product]],Table3[],2)</f>
        <v>Superwossname</v>
      </c>
      <c r="N1138" s="50" t="str">
        <f t="shared" si="52"/>
        <v>Aug</v>
      </c>
      <c r="O1138" s="56">
        <f t="shared" si="53"/>
        <v>2021</v>
      </c>
      <c r="P1138" s="51">
        <f>VLOOKUP(Table6[[#This Row],[Product]],Table3[],3)</f>
        <v>3.49</v>
      </c>
      <c r="Q1138" s="35">
        <f>VLOOKUP(Table6[[#This Row],[Product]],Table3[],4)</f>
        <v>20</v>
      </c>
      <c r="R1138" s="35">
        <f>Table6[[#This Row],[Quantity]]*Table6[[#This Row],[Case]]</f>
        <v>360</v>
      </c>
      <c r="S1138" s="35">
        <f>Table6[[#This Row],[Total Sales]]*Table6[[#This Row],[Cost]]</f>
        <v>1256.4000000000001</v>
      </c>
    </row>
    <row r="1139" spans="1:19" x14ac:dyDescent="0.3">
      <c r="A1139" s="54">
        <v>1165</v>
      </c>
      <c r="B1139" s="35" t="s">
        <v>3731</v>
      </c>
      <c r="C1139" s="35" t="s">
        <v>3732</v>
      </c>
      <c r="D1139" s="35" t="s">
        <v>28</v>
      </c>
      <c r="E1139" s="35" t="str">
        <f t="shared" si="51"/>
        <v>M</v>
      </c>
      <c r="F1139" s="35">
        <v>60</v>
      </c>
      <c r="G1139" s="35" t="s">
        <v>13610</v>
      </c>
      <c r="H1139" s="35" t="s">
        <v>2934</v>
      </c>
      <c r="I1139" s="35" t="s">
        <v>32</v>
      </c>
      <c r="J1139" s="48">
        <v>44265</v>
      </c>
      <c r="K1139" s="35">
        <v>59</v>
      </c>
      <c r="L1139" s="49" t="s">
        <v>70</v>
      </c>
      <c r="M1139" s="50" t="str">
        <f>VLOOKUP(Table6[[#This Row],[Product]],Table3[],2)</f>
        <v>Megawidget M</v>
      </c>
      <c r="N1139" s="50" t="str">
        <f t="shared" si="52"/>
        <v>Mar</v>
      </c>
      <c r="O1139" s="56">
        <f t="shared" si="53"/>
        <v>2021</v>
      </c>
      <c r="P1139" s="51">
        <f>VLOOKUP(Table6[[#This Row],[Product]],Table3[],3)</f>
        <v>1.29</v>
      </c>
      <c r="Q1139" s="35">
        <f>VLOOKUP(Table6[[#This Row],[Product]],Table3[],4)</f>
        <v>24</v>
      </c>
      <c r="R1139" s="35">
        <f>Table6[[#This Row],[Quantity]]*Table6[[#This Row],[Case]]</f>
        <v>1416</v>
      </c>
      <c r="S1139" s="35">
        <f>Table6[[#This Row],[Total Sales]]*Table6[[#This Row],[Cost]]</f>
        <v>1826.64</v>
      </c>
    </row>
    <row r="1140" spans="1:19" x14ac:dyDescent="0.3">
      <c r="A1140" s="54">
        <v>1166</v>
      </c>
      <c r="B1140" s="35" t="s">
        <v>994</v>
      </c>
      <c r="C1140" s="35" t="s">
        <v>2269</v>
      </c>
      <c r="D1140" s="35" t="s">
        <v>28</v>
      </c>
      <c r="E1140" s="35" t="str">
        <f t="shared" si="51"/>
        <v>M</v>
      </c>
      <c r="F1140" s="35">
        <v>60</v>
      </c>
      <c r="G1140" s="35" t="s">
        <v>15129</v>
      </c>
      <c r="H1140" s="35" t="s">
        <v>1156</v>
      </c>
      <c r="I1140" s="35" t="s">
        <v>1157</v>
      </c>
      <c r="J1140" s="48" t="s">
        <v>14039</v>
      </c>
      <c r="K1140" s="35">
        <v>23</v>
      </c>
      <c r="L1140" s="49" t="s">
        <v>45</v>
      </c>
      <c r="M1140" s="50" t="str">
        <f>VLOOKUP(Table6[[#This Row],[Product]],Table3[],2)</f>
        <v>Gigastuff</v>
      </c>
      <c r="N1140" s="50" t="str">
        <f t="shared" si="52"/>
        <v>Sep</v>
      </c>
      <c r="O1140" s="56">
        <f t="shared" si="53"/>
        <v>2020</v>
      </c>
      <c r="P1140" s="51">
        <f>VLOOKUP(Table6[[#This Row],[Product]],Table3[],3)</f>
        <v>1.89</v>
      </c>
      <c r="Q1140" s="35">
        <f>VLOOKUP(Table6[[#This Row],[Product]],Table3[],4)</f>
        <v>18</v>
      </c>
      <c r="R1140" s="35">
        <f>Table6[[#This Row],[Quantity]]*Table6[[#This Row],[Case]]</f>
        <v>414</v>
      </c>
      <c r="S1140" s="35">
        <f>Table6[[#This Row],[Total Sales]]*Table6[[#This Row],[Cost]]</f>
        <v>782.45999999999992</v>
      </c>
    </row>
    <row r="1141" spans="1:19" x14ac:dyDescent="0.3">
      <c r="A1141" s="54">
        <v>1167</v>
      </c>
      <c r="B1141" s="35" t="s">
        <v>1970</v>
      </c>
      <c r="C1141" s="35" t="s">
        <v>3735</v>
      </c>
      <c r="D1141" s="35" t="s">
        <v>51</v>
      </c>
      <c r="E1141" s="35" t="str">
        <f t="shared" si="51"/>
        <v>F</v>
      </c>
      <c r="F1141" s="35">
        <v>30</v>
      </c>
      <c r="G1141" s="35" t="s">
        <v>3736</v>
      </c>
      <c r="H1141" s="35" t="s">
        <v>2678</v>
      </c>
      <c r="I1141" s="35" t="s">
        <v>32</v>
      </c>
      <c r="J1141" s="48" t="s">
        <v>13657</v>
      </c>
      <c r="K1141" s="35">
        <v>3</v>
      </c>
      <c r="L1141" s="49" t="s">
        <v>20</v>
      </c>
      <c r="M1141" s="50" t="str">
        <f>VLOOKUP(Table6[[#This Row],[Product]],Table3[],2)</f>
        <v>Hyperwotsit</v>
      </c>
      <c r="N1141" s="50" t="str">
        <f t="shared" si="52"/>
        <v>Aug</v>
      </c>
      <c r="O1141" s="56">
        <f t="shared" si="53"/>
        <v>2022</v>
      </c>
      <c r="P1141" s="51">
        <f>VLOOKUP(Table6[[#This Row],[Product]],Table3[],3)</f>
        <v>2.0099999999999998</v>
      </c>
      <c r="Q1141" s="35">
        <f>VLOOKUP(Table6[[#This Row],[Product]],Table3[],4)</f>
        <v>20</v>
      </c>
      <c r="R1141" s="35">
        <f>Table6[[#This Row],[Quantity]]*Table6[[#This Row],[Case]]</f>
        <v>60</v>
      </c>
      <c r="S1141" s="35">
        <f>Table6[[#This Row],[Total Sales]]*Table6[[#This Row],[Cost]]</f>
        <v>120.6</v>
      </c>
    </row>
    <row r="1142" spans="1:19" x14ac:dyDescent="0.3">
      <c r="A1142" s="54">
        <v>1168</v>
      </c>
      <c r="B1142" s="35" t="s">
        <v>3737</v>
      </c>
      <c r="C1142" s="35" t="s">
        <v>3738</v>
      </c>
      <c r="D1142" s="35" t="s">
        <v>15</v>
      </c>
      <c r="E1142" s="35" t="str">
        <f t="shared" si="51"/>
        <v>F</v>
      </c>
      <c r="F1142" s="35">
        <v>30</v>
      </c>
      <c r="G1142" s="35" t="s">
        <v>3739</v>
      </c>
      <c r="H1142" s="35" t="s">
        <v>1590</v>
      </c>
      <c r="I1142" s="35" t="s">
        <v>32</v>
      </c>
      <c r="J1142" s="48">
        <v>44141</v>
      </c>
      <c r="K1142" s="35">
        <v>34</v>
      </c>
      <c r="L1142" s="49" t="s">
        <v>70</v>
      </c>
      <c r="M1142" s="50" t="str">
        <f>VLOOKUP(Table6[[#This Row],[Product]],Table3[],2)</f>
        <v>Megawidget M</v>
      </c>
      <c r="N1142" s="50" t="str">
        <f t="shared" si="52"/>
        <v>Nov</v>
      </c>
      <c r="O1142" s="56">
        <f t="shared" si="53"/>
        <v>2020</v>
      </c>
      <c r="P1142" s="51">
        <f>VLOOKUP(Table6[[#This Row],[Product]],Table3[],3)</f>
        <v>1.29</v>
      </c>
      <c r="Q1142" s="35">
        <f>VLOOKUP(Table6[[#This Row],[Product]],Table3[],4)</f>
        <v>24</v>
      </c>
      <c r="R1142" s="35">
        <f>Table6[[#This Row],[Quantity]]*Table6[[#This Row],[Case]]</f>
        <v>816</v>
      </c>
      <c r="S1142" s="35">
        <f>Table6[[#This Row],[Total Sales]]*Table6[[#This Row],[Cost]]</f>
        <v>1052.6400000000001</v>
      </c>
    </row>
    <row r="1143" spans="1:19" x14ac:dyDescent="0.3">
      <c r="A1143" s="54">
        <v>1169</v>
      </c>
      <c r="B1143" s="35" t="s">
        <v>3740</v>
      </c>
      <c r="C1143" s="35" t="s">
        <v>2028</v>
      </c>
      <c r="D1143" s="35" t="s">
        <v>15</v>
      </c>
      <c r="E1143" s="35" t="str">
        <f t="shared" si="51"/>
        <v>F</v>
      </c>
      <c r="F1143" s="35">
        <v>60</v>
      </c>
      <c r="G1143" s="35" t="s">
        <v>3741</v>
      </c>
      <c r="H1143" s="35" t="s">
        <v>1056</v>
      </c>
      <c r="I1143" s="35" t="s">
        <v>129</v>
      </c>
      <c r="J1143" s="48">
        <v>44632</v>
      </c>
      <c r="K1143" s="35">
        <v>98</v>
      </c>
      <c r="L1143" s="49" t="s">
        <v>159</v>
      </c>
      <c r="M1143" s="50" t="str">
        <f>VLOOKUP(Table6[[#This Row],[Product]],Table3[],2)</f>
        <v>Ultrathing V3</v>
      </c>
      <c r="N1143" s="50" t="str">
        <f t="shared" si="52"/>
        <v>Mar</v>
      </c>
      <c r="O1143" s="56">
        <f t="shared" si="53"/>
        <v>2022</v>
      </c>
      <c r="P1143" s="51">
        <f>VLOOKUP(Table6[[#This Row],[Product]],Table3[],3)</f>
        <v>3.39</v>
      </c>
      <c r="Q1143" s="35">
        <f>VLOOKUP(Table6[[#This Row],[Product]],Table3[],4)</f>
        <v>24</v>
      </c>
      <c r="R1143" s="35">
        <f>Table6[[#This Row],[Quantity]]*Table6[[#This Row],[Case]]</f>
        <v>2352</v>
      </c>
      <c r="S1143" s="35">
        <f>Table6[[#This Row],[Total Sales]]*Table6[[#This Row],[Cost]]</f>
        <v>7973.2800000000007</v>
      </c>
    </row>
    <row r="1144" spans="1:19" x14ac:dyDescent="0.3">
      <c r="A1144" s="54">
        <v>1171</v>
      </c>
      <c r="B1144" s="35" t="s">
        <v>3742</v>
      </c>
      <c r="C1144" s="35" t="s">
        <v>1204</v>
      </c>
      <c r="D1144" s="35" t="s">
        <v>28</v>
      </c>
      <c r="E1144" s="35" t="str">
        <f t="shared" si="51"/>
        <v>M</v>
      </c>
      <c r="F1144" s="35">
        <v>30</v>
      </c>
      <c r="G1144" s="35" t="s">
        <v>3743</v>
      </c>
      <c r="H1144" s="35" t="s">
        <v>2199</v>
      </c>
      <c r="I1144" s="35" t="s">
        <v>32</v>
      </c>
      <c r="J1144" s="48" t="s">
        <v>13624</v>
      </c>
      <c r="K1144" s="35">
        <v>51</v>
      </c>
      <c r="L1144" s="49" t="s">
        <v>33</v>
      </c>
      <c r="M1144" s="50" t="str">
        <f>VLOOKUP(Table6[[#This Row],[Product]],Table3[],2)</f>
        <v>Megawidget L</v>
      </c>
      <c r="N1144" s="50" t="str">
        <f t="shared" si="52"/>
        <v>Jul</v>
      </c>
      <c r="O1144" s="56">
        <f t="shared" si="53"/>
        <v>2020</v>
      </c>
      <c r="P1144" s="51">
        <f>VLOOKUP(Table6[[#This Row],[Product]],Table3[],3)</f>
        <v>1.79</v>
      </c>
      <c r="Q1144" s="35">
        <f>VLOOKUP(Table6[[#This Row],[Product]],Table3[],4)</f>
        <v>24</v>
      </c>
      <c r="R1144" s="35">
        <f>Table6[[#This Row],[Quantity]]*Table6[[#This Row],[Case]]</f>
        <v>1224</v>
      </c>
      <c r="S1144" s="35">
        <f>Table6[[#This Row],[Total Sales]]*Table6[[#This Row],[Cost]]</f>
        <v>2190.96</v>
      </c>
    </row>
    <row r="1145" spans="1:19" x14ac:dyDescent="0.3">
      <c r="A1145" s="54">
        <v>1172</v>
      </c>
      <c r="B1145" s="35" t="s">
        <v>1058</v>
      </c>
      <c r="C1145" s="35" t="s">
        <v>3744</v>
      </c>
      <c r="D1145" s="35" t="s">
        <v>28</v>
      </c>
      <c r="E1145" s="35" t="str">
        <f t="shared" si="51"/>
        <v>M</v>
      </c>
      <c r="F1145" s="35">
        <v>60</v>
      </c>
      <c r="G1145" s="35" t="s">
        <v>3745</v>
      </c>
      <c r="H1145" s="35" t="s">
        <v>3746</v>
      </c>
      <c r="I1145" s="35" t="s">
        <v>32</v>
      </c>
      <c r="J1145" s="48" t="s">
        <v>14040</v>
      </c>
      <c r="K1145" s="35">
        <v>83</v>
      </c>
      <c r="L1145" s="49" t="s">
        <v>64</v>
      </c>
      <c r="M1145" s="50" t="str">
        <f>VLOOKUP(Table6[[#This Row],[Product]],Table3[],2)</f>
        <v>Ultrathing V4</v>
      </c>
      <c r="N1145" s="50" t="str">
        <f t="shared" si="52"/>
        <v>Jan</v>
      </c>
      <c r="O1145" s="56">
        <f t="shared" si="53"/>
        <v>2022</v>
      </c>
      <c r="P1145" s="51">
        <f>VLOOKUP(Table6[[#This Row],[Product]],Table3[],3)</f>
        <v>3.99</v>
      </c>
      <c r="Q1145" s="35">
        <f>VLOOKUP(Table6[[#This Row],[Product]],Table3[],4)</f>
        <v>24</v>
      </c>
      <c r="R1145" s="35">
        <f>Table6[[#This Row],[Quantity]]*Table6[[#This Row],[Case]]</f>
        <v>1992</v>
      </c>
      <c r="S1145" s="35">
        <f>Table6[[#This Row],[Total Sales]]*Table6[[#This Row],[Cost]]</f>
        <v>7948.0800000000008</v>
      </c>
    </row>
    <row r="1146" spans="1:19" x14ac:dyDescent="0.3">
      <c r="A1146" s="54">
        <v>1173</v>
      </c>
      <c r="B1146" s="35" t="s">
        <v>3747</v>
      </c>
      <c r="C1146" s="35" t="s">
        <v>3748</v>
      </c>
      <c r="D1146" s="35" t="s">
        <v>15</v>
      </c>
      <c r="E1146" s="35" t="str">
        <f t="shared" si="51"/>
        <v>F</v>
      </c>
      <c r="F1146" s="35">
        <v>30</v>
      </c>
      <c r="G1146" s="35" t="s">
        <v>3745</v>
      </c>
      <c r="H1146" s="35" t="s">
        <v>868</v>
      </c>
      <c r="I1146" s="35" t="s">
        <v>32</v>
      </c>
      <c r="J1146" s="48">
        <v>44573</v>
      </c>
      <c r="K1146" s="35">
        <v>71</v>
      </c>
      <c r="L1146" s="49" t="s">
        <v>64</v>
      </c>
      <c r="M1146" s="50" t="str">
        <f>VLOOKUP(Table6[[#This Row],[Product]],Table3[],2)</f>
        <v>Ultrathing V4</v>
      </c>
      <c r="N1146" s="50" t="str">
        <f t="shared" si="52"/>
        <v>Jan</v>
      </c>
      <c r="O1146" s="56">
        <f t="shared" si="53"/>
        <v>2022</v>
      </c>
      <c r="P1146" s="51">
        <f>VLOOKUP(Table6[[#This Row],[Product]],Table3[],3)</f>
        <v>3.99</v>
      </c>
      <c r="Q1146" s="35">
        <f>VLOOKUP(Table6[[#This Row],[Product]],Table3[],4)</f>
        <v>24</v>
      </c>
      <c r="R1146" s="35">
        <f>Table6[[#This Row],[Quantity]]*Table6[[#This Row],[Case]]</f>
        <v>1704</v>
      </c>
      <c r="S1146" s="35">
        <f>Table6[[#This Row],[Total Sales]]*Table6[[#This Row],[Cost]]</f>
        <v>6798.96</v>
      </c>
    </row>
    <row r="1147" spans="1:19" x14ac:dyDescent="0.3">
      <c r="A1147" s="54">
        <v>1174</v>
      </c>
      <c r="B1147" s="35" t="s">
        <v>3749</v>
      </c>
      <c r="C1147" s="35" t="s">
        <v>3750</v>
      </c>
      <c r="D1147" s="35" t="s">
        <v>15</v>
      </c>
      <c r="E1147" s="35" t="str">
        <f t="shared" si="51"/>
        <v>F</v>
      </c>
      <c r="F1147" s="35">
        <v>90</v>
      </c>
      <c r="G1147" s="35" t="s">
        <v>3751</v>
      </c>
      <c r="H1147" s="35" t="s">
        <v>1804</v>
      </c>
      <c r="I1147" s="35" t="s">
        <v>32</v>
      </c>
      <c r="J1147" s="48" t="s">
        <v>13655</v>
      </c>
      <c r="K1147" s="35">
        <v>81</v>
      </c>
      <c r="L1147" s="49" t="s">
        <v>20</v>
      </c>
      <c r="M1147" s="50" t="str">
        <f>VLOOKUP(Table6[[#This Row],[Product]],Table3[],2)</f>
        <v>Hyperwotsit</v>
      </c>
      <c r="N1147" s="50" t="str">
        <f t="shared" si="52"/>
        <v>Feb</v>
      </c>
      <c r="O1147" s="56">
        <f t="shared" si="53"/>
        <v>2022</v>
      </c>
      <c r="P1147" s="51">
        <f>VLOOKUP(Table6[[#This Row],[Product]],Table3[],3)</f>
        <v>2.0099999999999998</v>
      </c>
      <c r="Q1147" s="35">
        <f>VLOOKUP(Table6[[#This Row],[Product]],Table3[],4)</f>
        <v>20</v>
      </c>
      <c r="R1147" s="35">
        <f>Table6[[#This Row],[Quantity]]*Table6[[#This Row],[Case]]</f>
        <v>1620</v>
      </c>
      <c r="S1147" s="35">
        <f>Table6[[#This Row],[Total Sales]]*Table6[[#This Row],[Cost]]</f>
        <v>3256.2</v>
      </c>
    </row>
    <row r="1148" spans="1:19" x14ac:dyDescent="0.3">
      <c r="A1148" s="54">
        <v>1175</v>
      </c>
      <c r="B1148" s="35" t="s">
        <v>922</v>
      </c>
      <c r="C1148" s="35" t="s">
        <v>2941</v>
      </c>
      <c r="D1148" s="35" t="s">
        <v>28</v>
      </c>
      <c r="E1148" s="35" t="str">
        <f t="shared" si="51"/>
        <v>M</v>
      </c>
      <c r="F1148" s="35">
        <v>30</v>
      </c>
      <c r="G1148" s="35" t="s">
        <v>3752</v>
      </c>
      <c r="H1148" s="35" t="s">
        <v>2311</v>
      </c>
      <c r="I1148" s="35" t="s">
        <v>32</v>
      </c>
      <c r="J1148" s="48" t="s">
        <v>14041</v>
      </c>
      <c r="K1148" s="35">
        <v>47</v>
      </c>
      <c r="L1148" s="49" t="s">
        <v>39</v>
      </c>
      <c r="M1148" s="50" t="str">
        <f>VLOOKUP(Table6[[#This Row],[Product]],Table3[],2)</f>
        <v>Ultrathing V1</v>
      </c>
      <c r="N1148" s="50" t="str">
        <f t="shared" si="52"/>
        <v>Jan</v>
      </c>
      <c r="O1148" s="56">
        <f t="shared" si="53"/>
        <v>2020</v>
      </c>
      <c r="P1148" s="51">
        <f>VLOOKUP(Table6[[#This Row],[Product]],Table3[],3)</f>
        <v>1.79</v>
      </c>
      <c r="Q1148" s="35">
        <f>VLOOKUP(Table6[[#This Row],[Product]],Table3[],4)</f>
        <v>17</v>
      </c>
      <c r="R1148" s="35">
        <f>Table6[[#This Row],[Quantity]]*Table6[[#This Row],[Case]]</f>
        <v>799</v>
      </c>
      <c r="S1148" s="35">
        <f>Table6[[#This Row],[Total Sales]]*Table6[[#This Row],[Cost]]</f>
        <v>1430.21</v>
      </c>
    </row>
    <row r="1149" spans="1:19" x14ac:dyDescent="0.3">
      <c r="A1149" s="54">
        <v>1176</v>
      </c>
      <c r="B1149" s="35" t="s">
        <v>1065</v>
      </c>
      <c r="C1149" s="35" t="s">
        <v>2203</v>
      </c>
      <c r="D1149" s="35" t="s">
        <v>28</v>
      </c>
      <c r="E1149" s="35" t="str">
        <f t="shared" si="51"/>
        <v>M</v>
      </c>
      <c r="F1149" s="35">
        <v>60</v>
      </c>
      <c r="G1149" s="35" t="s">
        <v>3753</v>
      </c>
      <c r="H1149" s="35" t="s">
        <v>3754</v>
      </c>
      <c r="I1149" s="35" t="s">
        <v>124</v>
      </c>
      <c r="J1149" s="48">
        <v>43866</v>
      </c>
      <c r="K1149" s="35">
        <v>14</v>
      </c>
      <c r="L1149" s="49" t="s">
        <v>80</v>
      </c>
      <c r="M1149" s="50" t="str">
        <f>VLOOKUP(Table6[[#This Row],[Product]],Table3[],2)</f>
        <v>Ultrathing V2</v>
      </c>
      <c r="N1149" s="50" t="str">
        <f t="shared" si="52"/>
        <v>Feb</v>
      </c>
      <c r="O1149" s="56">
        <f t="shared" si="53"/>
        <v>2020</v>
      </c>
      <c r="P1149" s="51">
        <f>VLOOKUP(Table6[[#This Row],[Product]],Table3[],3)</f>
        <v>2.95</v>
      </c>
      <c r="Q1149" s="35">
        <f>VLOOKUP(Table6[[#This Row],[Product]],Table3[],4)</f>
        <v>20</v>
      </c>
      <c r="R1149" s="35">
        <f>Table6[[#This Row],[Quantity]]*Table6[[#This Row],[Case]]</f>
        <v>280</v>
      </c>
      <c r="S1149" s="35">
        <f>Table6[[#This Row],[Total Sales]]*Table6[[#This Row],[Cost]]</f>
        <v>826</v>
      </c>
    </row>
    <row r="1150" spans="1:19" x14ac:dyDescent="0.3">
      <c r="A1150" s="54">
        <v>1177</v>
      </c>
      <c r="B1150" s="35" t="s">
        <v>1030</v>
      </c>
      <c r="C1150" s="35" t="s">
        <v>2683</v>
      </c>
      <c r="D1150" s="35" t="s">
        <v>28</v>
      </c>
      <c r="E1150" s="35" t="str">
        <f t="shared" si="51"/>
        <v>M</v>
      </c>
      <c r="F1150" s="35">
        <v>90</v>
      </c>
      <c r="G1150" s="35" t="s">
        <v>3755</v>
      </c>
      <c r="H1150" s="35" t="s">
        <v>3756</v>
      </c>
      <c r="I1150" s="35" t="s">
        <v>178</v>
      </c>
      <c r="J1150" s="48" t="s">
        <v>14042</v>
      </c>
      <c r="K1150" s="35">
        <v>14</v>
      </c>
      <c r="L1150" s="49" t="s">
        <v>33</v>
      </c>
      <c r="M1150" s="50" t="str">
        <f>VLOOKUP(Table6[[#This Row],[Product]],Table3[],2)</f>
        <v>Megawidget L</v>
      </c>
      <c r="N1150" s="50" t="str">
        <f t="shared" si="52"/>
        <v>Jun</v>
      </c>
      <c r="O1150" s="56">
        <f t="shared" si="53"/>
        <v>2020</v>
      </c>
      <c r="P1150" s="51">
        <f>VLOOKUP(Table6[[#This Row],[Product]],Table3[],3)</f>
        <v>1.79</v>
      </c>
      <c r="Q1150" s="35">
        <f>VLOOKUP(Table6[[#This Row],[Product]],Table3[],4)</f>
        <v>24</v>
      </c>
      <c r="R1150" s="35">
        <f>Table6[[#This Row],[Quantity]]*Table6[[#This Row],[Case]]</f>
        <v>336</v>
      </c>
      <c r="S1150" s="35">
        <f>Table6[[#This Row],[Total Sales]]*Table6[[#This Row],[Cost]]</f>
        <v>601.44000000000005</v>
      </c>
    </row>
    <row r="1151" spans="1:19" x14ac:dyDescent="0.3">
      <c r="A1151" s="54">
        <v>1178</v>
      </c>
      <c r="B1151" s="35" t="s">
        <v>3757</v>
      </c>
      <c r="C1151" s="35" t="s">
        <v>1116</v>
      </c>
      <c r="D1151" s="35" t="s">
        <v>15</v>
      </c>
      <c r="E1151" s="35" t="str">
        <f t="shared" si="51"/>
        <v>F</v>
      </c>
      <c r="F1151" s="35">
        <v>90</v>
      </c>
      <c r="G1151" s="35" t="s">
        <v>3758</v>
      </c>
      <c r="H1151" s="35" t="s">
        <v>3759</v>
      </c>
      <c r="I1151" s="35" t="s">
        <v>3760</v>
      </c>
      <c r="J1151" s="48">
        <v>44839</v>
      </c>
      <c r="K1151" s="35">
        <v>30</v>
      </c>
      <c r="L1151" s="49" t="s">
        <v>39</v>
      </c>
      <c r="M1151" s="50" t="str">
        <f>VLOOKUP(Table6[[#This Row],[Product]],Table3[],2)</f>
        <v>Ultrathing V1</v>
      </c>
      <c r="N1151" s="50" t="str">
        <f t="shared" si="52"/>
        <v>Oct</v>
      </c>
      <c r="O1151" s="56">
        <f t="shared" si="53"/>
        <v>2022</v>
      </c>
      <c r="P1151" s="51">
        <f>VLOOKUP(Table6[[#This Row],[Product]],Table3[],3)</f>
        <v>1.79</v>
      </c>
      <c r="Q1151" s="35">
        <f>VLOOKUP(Table6[[#This Row],[Product]],Table3[],4)</f>
        <v>17</v>
      </c>
      <c r="R1151" s="35">
        <f>Table6[[#This Row],[Quantity]]*Table6[[#This Row],[Case]]</f>
        <v>510</v>
      </c>
      <c r="S1151" s="35">
        <f>Table6[[#This Row],[Total Sales]]*Table6[[#This Row],[Cost]]</f>
        <v>912.9</v>
      </c>
    </row>
    <row r="1152" spans="1:19" x14ac:dyDescent="0.3">
      <c r="A1152" s="54">
        <v>1179</v>
      </c>
      <c r="B1152" s="35" t="s">
        <v>3761</v>
      </c>
      <c r="C1152" s="35" t="s">
        <v>3314</v>
      </c>
      <c r="D1152" s="35" t="s">
        <v>15</v>
      </c>
      <c r="E1152" s="35" t="str">
        <f t="shared" si="51"/>
        <v>F</v>
      </c>
      <c r="F1152" s="35">
        <v>90</v>
      </c>
      <c r="G1152" s="35" t="s">
        <v>3762</v>
      </c>
      <c r="H1152" s="35" t="s">
        <v>985</v>
      </c>
      <c r="I1152" s="35" t="s">
        <v>38</v>
      </c>
      <c r="J1152" s="48" t="s">
        <v>13826</v>
      </c>
      <c r="K1152" s="35">
        <v>99</v>
      </c>
      <c r="L1152" s="49" t="s">
        <v>20</v>
      </c>
      <c r="M1152" s="50" t="str">
        <f>VLOOKUP(Table6[[#This Row],[Product]],Table3[],2)</f>
        <v>Hyperwotsit</v>
      </c>
      <c r="N1152" s="50" t="str">
        <f t="shared" si="52"/>
        <v>May</v>
      </c>
      <c r="O1152" s="56">
        <f t="shared" si="53"/>
        <v>2022</v>
      </c>
      <c r="P1152" s="51">
        <f>VLOOKUP(Table6[[#This Row],[Product]],Table3[],3)</f>
        <v>2.0099999999999998</v>
      </c>
      <c r="Q1152" s="35">
        <f>VLOOKUP(Table6[[#This Row],[Product]],Table3[],4)</f>
        <v>20</v>
      </c>
      <c r="R1152" s="35">
        <f>Table6[[#This Row],[Quantity]]*Table6[[#This Row],[Case]]</f>
        <v>1980</v>
      </c>
      <c r="S1152" s="35">
        <f>Table6[[#This Row],[Total Sales]]*Table6[[#This Row],[Cost]]</f>
        <v>3979.7999999999997</v>
      </c>
    </row>
    <row r="1153" spans="1:19" x14ac:dyDescent="0.3">
      <c r="A1153" s="54">
        <v>1180</v>
      </c>
      <c r="B1153" s="35" t="s">
        <v>592</v>
      </c>
      <c r="C1153" s="35" t="s">
        <v>3763</v>
      </c>
      <c r="D1153" s="35" t="s">
        <v>28</v>
      </c>
      <c r="E1153" s="35" t="str">
        <f t="shared" si="51"/>
        <v>M</v>
      </c>
      <c r="F1153" s="35">
        <v>60</v>
      </c>
      <c r="G1153" s="35" t="s">
        <v>3762</v>
      </c>
      <c r="H1153" s="35" t="s">
        <v>3764</v>
      </c>
      <c r="I1153" s="35" t="s">
        <v>32</v>
      </c>
      <c r="J1153" s="48" t="s">
        <v>13716</v>
      </c>
      <c r="K1153" s="35">
        <v>19</v>
      </c>
      <c r="L1153" s="49" t="s">
        <v>20</v>
      </c>
      <c r="M1153" s="50" t="str">
        <f>VLOOKUP(Table6[[#This Row],[Product]],Table3[],2)</f>
        <v>Hyperwotsit</v>
      </c>
      <c r="N1153" s="50" t="str">
        <f t="shared" si="52"/>
        <v>Jan</v>
      </c>
      <c r="O1153" s="56">
        <f t="shared" si="53"/>
        <v>2021</v>
      </c>
      <c r="P1153" s="51">
        <f>VLOOKUP(Table6[[#This Row],[Product]],Table3[],3)</f>
        <v>2.0099999999999998</v>
      </c>
      <c r="Q1153" s="35">
        <f>VLOOKUP(Table6[[#This Row],[Product]],Table3[],4)</f>
        <v>20</v>
      </c>
      <c r="R1153" s="35">
        <f>Table6[[#This Row],[Quantity]]*Table6[[#This Row],[Case]]</f>
        <v>380</v>
      </c>
      <c r="S1153" s="35">
        <f>Table6[[#This Row],[Total Sales]]*Table6[[#This Row],[Cost]]</f>
        <v>763.8</v>
      </c>
    </row>
    <row r="1154" spans="1:19" x14ac:dyDescent="0.3">
      <c r="A1154" s="54">
        <v>1181</v>
      </c>
      <c r="B1154" s="35" t="s">
        <v>3765</v>
      </c>
      <c r="C1154" s="35" t="s">
        <v>3354</v>
      </c>
      <c r="D1154" s="35" t="s">
        <v>51</v>
      </c>
      <c r="E1154" s="35" t="str">
        <f t="shared" si="51"/>
        <v>F</v>
      </c>
      <c r="F1154" s="35">
        <v>30</v>
      </c>
      <c r="G1154" s="35" t="s">
        <v>3766</v>
      </c>
      <c r="H1154" s="35" t="s">
        <v>938</v>
      </c>
      <c r="I1154" s="35" t="s">
        <v>25</v>
      </c>
      <c r="J1154" s="48">
        <v>44106</v>
      </c>
      <c r="K1154" s="35">
        <v>68</v>
      </c>
      <c r="L1154" s="49" t="s">
        <v>39</v>
      </c>
      <c r="M1154" s="50" t="str">
        <f>VLOOKUP(Table6[[#This Row],[Product]],Table3[],2)</f>
        <v>Ultrathing V1</v>
      </c>
      <c r="N1154" s="50" t="str">
        <f t="shared" si="52"/>
        <v>Oct</v>
      </c>
      <c r="O1154" s="56">
        <f t="shared" si="53"/>
        <v>2020</v>
      </c>
      <c r="P1154" s="51">
        <f>VLOOKUP(Table6[[#This Row],[Product]],Table3[],3)</f>
        <v>1.79</v>
      </c>
      <c r="Q1154" s="35">
        <f>VLOOKUP(Table6[[#This Row],[Product]],Table3[],4)</f>
        <v>17</v>
      </c>
      <c r="R1154" s="35">
        <f>Table6[[#This Row],[Quantity]]*Table6[[#This Row],[Case]]</f>
        <v>1156</v>
      </c>
      <c r="S1154" s="35">
        <f>Table6[[#This Row],[Total Sales]]*Table6[[#This Row],[Cost]]</f>
        <v>2069.2400000000002</v>
      </c>
    </row>
    <row r="1155" spans="1:19" x14ac:dyDescent="0.3">
      <c r="A1155" s="54">
        <v>1182</v>
      </c>
      <c r="B1155" s="35" t="s">
        <v>1403</v>
      </c>
      <c r="C1155" s="35" t="s">
        <v>3767</v>
      </c>
      <c r="D1155" s="35" t="s">
        <v>621</v>
      </c>
      <c r="E1155" s="35" t="str">
        <f t="shared" ref="E1155:E1218" si="54">IF(OR(D1155="Mrs", D1155="Miss", D1155="Ms"), "F", IF(OR(D1155="Mr"), "M", IF(OR(D1155="Dr", D1155="Prof", D1155="Rev"), "M/F", "")))</f>
        <v>M/F</v>
      </c>
      <c r="F1155" s="35">
        <v>90</v>
      </c>
      <c r="G1155" s="35" t="s">
        <v>3768</v>
      </c>
      <c r="H1155" s="35" t="s">
        <v>1206</v>
      </c>
      <c r="I1155" s="35" t="s">
        <v>294</v>
      </c>
      <c r="J1155" s="48" t="s">
        <v>14043</v>
      </c>
      <c r="K1155" s="35">
        <v>40</v>
      </c>
      <c r="L1155" s="49" t="s">
        <v>64</v>
      </c>
      <c r="M1155" s="50" t="str">
        <f>VLOOKUP(Table6[[#This Row],[Product]],Table3[],2)</f>
        <v>Ultrathing V4</v>
      </c>
      <c r="N1155" s="50" t="str">
        <f t="shared" ref="N1155:N1218" si="55">TEXT(J1155,"mmm")</f>
        <v>Sep</v>
      </c>
      <c r="O1155" s="56">
        <f t="shared" ref="O1155:O1218" si="56">YEAR(J1155)</f>
        <v>2021</v>
      </c>
      <c r="P1155" s="51">
        <f>VLOOKUP(Table6[[#This Row],[Product]],Table3[],3)</f>
        <v>3.99</v>
      </c>
      <c r="Q1155" s="35">
        <f>VLOOKUP(Table6[[#This Row],[Product]],Table3[],4)</f>
        <v>24</v>
      </c>
      <c r="R1155" s="35">
        <f>Table6[[#This Row],[Quantity]]*Table6[[#This Row],[Case]]</f>
        <v>960</v>
      </c>
      <c r="S1155" s="35">
        <f>Table6[[#This Row],[Total Sales]]*Table6[[#This Row],[Cost]]</f>
        <v>3830.4</v>
      </c>
    </row>
    <row r="1156" spans="1:19" x14ac:dyDescent="0.3">
      <c r="A1156" s="54">
        <v>1183</v>
      </c>
      <c r="B1156" s="35" t="s">
        <v>1985</v>
      </c>
      <c r="C1156" s="35" t="s">
        <v>3447</v>
      </c>
      <c r="D1156" s="35" t="s">
        <v>28</v>
      </c>
      <c r="E1156" s="35" t="str">
        <f t="shared" si="54"/>
        <v>M</v>
      </c>
      <c r="F1156" s="35">
        <v>30</v>
      </c>
      <c r="G1156" s="35" t="s">
        <v>3769</v>
      </c>
      <c r="H1156" s="35" t="s">
        <v>3770</v>
      </c>
      <c r="I1156" s="35" t="s">
        <v>32</v>
      </c>
      <c r="J1156" s="48">
        <v>43839</v>
      </c>
      <c r="K1156" s="35">
        <v>18</v>
      </c>
      <c r="L1156" s="49" t="s">
        <v>80</v>
      </c>
      <c r="M1156" s="50" t="str">
        <f>VLOOKUP(Table6[[#This Row],[Product]],Table3[],2)</f>
        <v>Ultrathing V2</v>
      </c>
      <c r="N1156" s="50" t="str">
        <f t="shared" si="55"/>
        <v>Jan</v>
      </c>
      <c r="O1156" s="56">
        <f t="shared" si="56"/>
        <v>2020</v>
      </c>
      <c r="P1156" s="51">
        <f>VLOOKUP(Table6[[#This Row],[Product]],Table3[],3)</f>
        <v>2.95</v>
      </c>
      <c r="Q1156" s="35">
        <f>VLOOKUP(Table6[[#This Row],[Product]],Table3[],4)</f>
        <v>20</v>
      </c>
      <c r="R1156" s="35">
        <f>Table6[[#This Row],[Quantity]]*Table6[[#This Row],[Case]]</f>
        <v>360</v>
      </c>
      <c r="S1156" s="35">
        <f>Table6[[#This Row],[Total Sales]]*Table6[[#This Row],[Cost]]</f>
        <v>1062</v>
      </c>
    </row>
    <row r="1157" spans="1:19" x14ac:dyDescent="0.3">
      <c r="A1157" s="54">
        <v>1185</v>
      </c>
      <c r="B1157" s="35" t="s">
        <v>3772</v>
      </c>
      <c r="C1157" s="35" t="s">
        <v>1806</v>
      </c>
      <c r="D1157" s="35" t="s">
        <v>15</v>
      </c>
      <c r="E1157" s="35" t="str">
        <f t="shared" si="54"/>
        <v>F</v>
      </c>
      <c r="F1157" s="35">
        <v>90</v>
      </c>
      <c r="G1157" s="35" t="s">
        <v>3773</v>
      </c>
      <c r="H1157" s="35" t="s">
        <v>3774</v>
      </c>
      <c r="I1157" s="35" t="s">
        <v>187</v>
      </c>
      <c r="J1157" s="48" t="s">
        <v>14044</v>
      </c>
      <c r="K1157" s="35">
        <v>75</v>
      </c>
      <c r="L1157" s="49" t="s">
        <v>33</v>
      </c>
      <c r="M1157" s="50" t="str">
        <f>VLOOKUP(Table6[[#This Row],[Product]],Table3[],2)</f>
        <v>Megawidget L</v>
      </c>
      <c r="N1157" s="50" t="str">
        <f t="shared" si="55"/>
        <v>Feb</v>
      </c>
      <c r="O1157" s="56">
        <f t="shared" si="56"/>
        <v>2021</v>
      </c>
      <c r="P1157" s="51">
        <f>VLOOKUP(Table6[[#This Row],[Product]],Table3[],3)</f>
        <v>1.79</v>
      </c>
      <c r="Q1157" s="35">
        <f>VLOOKUP(Table6[[#This Row],[Product]],Table3[],4)</f>
        <v>24</v>
      </c>
      <c r="R1157" s="35">
        <f>Table6[[#This Row],[Quantity]]*Table6[[#This Row],[Case]]</f>
        <v>1800</v>
      </c>
      <c r="S1157" s="35">
        <f>Table6[[#This Row],[Total Sales]]*Table6[[#This Row],[Cost]]</f>
        <v>3222</v>
      </c>
    </row>
    <row r="1158" spans="1:19" x14ac:dyDescent="0.3">
      <c r="A1158" s="54">
        <v>1186</v>
      </c>
      <c r="B1158" s="35" t="s">
        <v>3775</v>
      </c>
      <c r="C1158" s="35" t="s">
        <v>3776</v>
      </c>
      <c r="D1158" s="35" t="s">
        <v>15</v>
      </c>
      <c r="E1158" s="35" t="str">
        <f t="shared" si="54"/>
        <v>F</v>
      </c>
      <c r="F1158" s="35">
        <v>90</v>
      </c>
      <c r="G1158" s="35" t="s">
        <v>3777</v>
      </c>
      <c r="H1158" s="35" t="s">
        <v>1228</v>
      </c>
      <c r="I1158" s="35" t="s">
        <v>25</v>
      </c>
      <c r="J1158" s="48">
        <v>44569</v>
      </c>
      <c r="K1158" s="35">
        <v>36</v>
      </c>
      <c r="L1158" s="49" t="s">
        <v>80</v>
      </c>
      <c r="M1158" s="50" t="str">
        <f>VLOOKUP(Table6[[#This Row],[Product]],Table3[],2)</f>
        <v>Ultrathing V2</v>
      </c>
      <c r="N1158" s="50" t="str">
        <f t="shared" si="55"/>
        <v>Jan</v>
      </c>
      <c r="O1158" s="56">
        <f t="shared" si="56"/>
        <v>2022</v>
      </c>
      <c r="P1158" s="51">
        <f>VLOOKUP(Table6[[#This Row],[Product]],Table3[],3)</f>
        <v>2.95</v>
      </c>
      <c r="Q1158" s="35">
        <f>VLOOKUP(Table6[[#This Row],[Product]],Table3[],4)</f>
        <v>20</v>
      </c>
      <c r="R1158" s="35">
        <f>Table6[[#This Row],[Quantity]]*Table6[[#This Row],[Case]]</f>
        <v>720</v>
      </c>
      <c r="S1158" s="35">
        <f>Table6[[#This Row],[Total Sales]]*Table6[[#This Row],[Cost]]</f>
        <v>2124</v>
      </c>
    </row>
    <row r="1159" spans="1:19" x14ac:dyDescent="0.3">
      <c r="A1159" s="54">
        <v>1187</v>
      </c>
      <c r="B1159" s="35" t="s">
        <v>3778</v>
      </c>
      <c r="C1159" s="35" t="s">
        <v>3779</v>
      </c>
      <c r="D1159" s="35" t="s">
        <v>15</v>
      </c>
      <c r="E1159" s="35" t="str">
        <f t="shared" si="54"/>
        <v>F</v>
      </c>
      <c r="F1159" s="35">
        <v>60</v>
      </c>
      <c r="G1159" s="35" t="s">
        <v>3780</v>
      </c>
      <c r="H1159" s="35" t="s">
        <v>1508</v>
      </c>
      <c r="I1159" s="35" t="s">
        <v>32</v>
      </c>
      <c r="J1159" s="48" t="s">
        <v>14045</v>
      </c>
      <c r="K1159" s="35">
        <v>2</v>
      </c>
      <c r="L1159" s="49" t="s">
        <v>20</v>
      </c>
      <c r="M1159" s="50" t="str">
        <f>VLOOKUP(Table6[[#This Row],[Product]],Table3[],2)</f>
        <v>Hyperwotsit</v>
      </c>
      <c r="N1159" s="50" t="str">
        <f t="shared" si="55"/>
        <v>Jun</v>
      </c>
      <c r="O1159" s="56">
        <f t="shared" si="56"/>
        <v>2021</v>
      </c>
      <c r="P1159" s="51">
        <f>VLOOKUP(Table6[[#This Row],[Product]],Table3[],3)</f>
        <v>2.0099999999999998</v>
      </c>
      <c r="Q1159" s="35">
        <f>VLOOKUP(Table6[[#This Row],[Product]],Table3[],4)</f>
        <v>20</v>
      </c>
      <c r="R1159" s="35">
        <f>Table6[[#This Row],[Quantity]]*Table6[[#This Row],[Case]]</f>
        <v>40</v>
      </c>
      <c r="S1159" s="35">
        <f>Table6[[#This Row],[Total Sales]]*Table6[[#This Row],[Cost]]</f>
        <v>80.399999999999991</v>
      </c>
    </row>
    <row r="1160" spans="1:19" x14ac:dyDescent="0.3">
      <c r="A1160" s="54">
        <v>1188</v>
      </c>
      <c r="B1160" s="35" t="s">
        <v>3781</v>
      </c>
      <c r="C1160" s="35" t="s">
        <v>2643</v>
      </c>
      <c r="D1160" s="35" t="s">
        <v>41</v>
      </c>
      <c r="E1160" s="35" t="str">
        <f t="shared" si="54"/>
        <v>F</v>
      </c>
      <c r="F1160" s="35">
        <v>60</v>
      </c>
      <c r="G1160" s="35" t="s">
        <v>3782</v>
      </c>
      <c r="H1160" s="35" t="s">
        <v>3783</v>
      </c>
      <c r="I1160" s="35" t="s">
        <v>124</v>
      </c>
      <c r="J1160" s="48">
        <v>44813</v>
      </c>
      <c r="K1160" s="35">
        <v>4</v>
      </c>
      <c r="L1160" s="49" t="s">
        <v>101</v>
      </c>
      <c r="M1160" s="50" t="str">
        <f>VLOOKUP(Table6[[#This Row],[Product]],Table3[],2)</f>
        <v>Superwossname</v>
      </c>
      <c r="N1160" s="50" t="str">
        <f t="shared" si="55"/>
        <v>Sep</v>
      </c>
      <c r="O1160" s="56">
        <f t="shared" si="56"/>
        <v>2022</v>
      </c>
      <c r="P1160" s="51">
        <f>VLOOKUP(Table6[[#This Row],[Product]],Table3[],3)</f>
        <v>3.49</v>
      </c>
      <c r="Q1160" s="35">
        <f>VLOOKUP(Table6[[#This Row],[Product]],Table3[],4)</f>
        <v>20</v>
      </c>
      <c r="R1160" s="35">
        <f>Table6[[#This Row],[Quantity]]*Table6[[#This Row],[Case]]</f>
        <v>80</v>
      </c>
      <c r="S1160" s="35">
        <f>Table6[[#This Row],[Total Sales]]*Table6[[#This Row],[Cost]]</f>
        <v>279.20000000000005</v>
      </c>
    </row>
    <row r="1161" spans="1:19" x14ac:dyDescent="0.3">
      <c r="A1161" s="54">
        <v>1189</v>
      </c>
      <c r="B1161" s="35" t="s">
        <v>3784</v>
      </c>
      <c r="C1161" s="35" t="s">
        <v>3785</v>
      </c>
      <c r="D1161" s="35" t="s">
        <v>51</v>
      </c>
      <c r="E1161" s="35" t="str">
        <f t="shared" si="54"/>
        <v>F</v>
      </c>
      <c r="F1161" s="35">
        <v>60</v>
      </c>
      <c r="G1161" s="35" t="s">
        <v>3786</v>
      </c>
      <c r="H1161" s="35" t="s">
        <v>2447</v>
      </c>
      <c r="I1161" s="35" t="s">
        <v>1869</v>
      </c>
      <c r="J1161" s="48">
        <v>44594</v>
      </c>
      <c r="K1161" s="35">
        <v>20</v>
      </c>
      <c r="L1161" s="49" t="s">
        <v>20</v>
      </c>
      <c r="M1161" s="50" t="str">
        <f>VLOOKUP(Table6[[#This Row],[Product]],Table3[],2)</f>
        <v>Hyperwotsit</v>
      </c>
      <c r="N1161" s="50" t="str">
        <f t="shared" si="55"/>
        <v>Feb</v>
      </c>
      <c r="O1161" s="56">
        <f t="shared" si="56"/>
        <v>2022</v>
      </c>
      <c r="P1161" s="51">
        <f>VLOOKUP(Table6[[#This Row],[Product]],Table3[],3)</f>
        <v>2.0099999999999998</v>
      </c>
      <c r="Q1161" s="35">
        <f>VLOOKUP(Table6[[#This Row],[Product]],Table3[],4)</f>
        <v>20</v>
      </c>
      <c r="R1161" s="35">
        <f>Table6[[#This Row],[Quantity]]*Table6[[#This Row],[Case]]</f>
        <v>400</v>
      </c>
      <c r="S1161" s="35">
        <f>Table6[[#This Row],[Total Sales]]*Table6[[#This Row],[Cost]]</f>
        <v>803.99999999999989</v>
      </c>
    </row>
    <row r="1162" spans="1:19" x14ac:dyDescent="0.3">
      <c r="A1162" s="54">
        <v>1190</v>
      </c>
      <c r="B1162" s="35" t="s">
        <v>3787</v>
      </c>
      <c r="C1162" s="35" t="s">
        <v>256</v>
      </c>
      <c r="D1162" s="35" t="s">
        <v>28</v>
      </c>
      <c r="E1162" s="35" t="str">
        <f t="shared" si="54"/>
        <v>M</v>
      </c>
      <c r="F1162" s="35">
        <v>30</v>
      </c>
      <c r="G1162" s="35" t="s">
        <v>3788</v>
      </c>
      <c r="H1162" s="35" t="s">
        <v>2917</v>
      </c>
      <c r="I1162" s="35" t="s">
        <v>95</v>
      </c>
      <c r="J1162" s="48" t="s">
        <v>14046</v>
      </c>
      <c r="K1162" s="35">
        <v>31</v>
      </c>
      <c r="L1162" s="49" t="s">
        <v>70</v>
      </c>
      <c r="M1162" s="50" t="str">
        <f>VLOOKUP(Table6[[#This Row],[Product]],Table3[],2)</f>
        <v>Megawidget M</v>
      </c>
      <c r="N1162" s="50" t="str">
        <f t="shared" si="55"/>
        <v>Dec</v>
      </c>
      <c r="O1162" s="56">
        <f t="shared" si="56"/>
        <v>2022</v>
      </c>
      <c r="P1162" s="51">
        <f>VLOOKUP(Table6[[#This Row],[Product]],Table3[],3)</f>
        <v>1.29</v>
      </c>
      <c r="Q1162" s="35">
        <f>VLOOKUP(Table6[[#This Row],[Product]],Table3[],4)</f>
        <v>24</v>
      </c>
      <c r="R1162" s="35">
        <f>Table6[[#This Row],[Quantity]]*Table6[[#This Row],[Case]]</f>
        <v>744</v>
      </c>
      <c r="S1162" s="35">
        <f>Table6[[#This Row],[Total Sales]]*Table6[[#This Row],[Cost]]</f>
        <v>959.76</v>
      </c>
    </row>
    <row r="1163" spans="1:19" x14ac:dyDescent="0.3">
      <c r="A1163" s="54">
        <v>1191</v>
      </c>
      <c r="B1163" s="35" t="s">
        <v>2721</v>
      </c>
      <c r="C1163" s="35" t="s">
        <v>1607</v>
      </c>
      <c r="D1163" s="35" t="s">
        <v>621</v>
      </c>
      <c r="E1163" s="35" t="str">
        <f t="shared" si="54"/>
        <v>M/F</v>
      </c>
      <c r="F1163" s="35">
        <v>60</v>
      </c>
      <c r="G1163" s="35" t="s">
        <v>3789</v>
      </c>
      <c r="H1163" s="35" t="s">
        <v>3790</v>
      </c>
      <c r="I1163" s="35" t="s">
        <v>32</v>
      </c>
      <c r="J1163" s="48">
        <v>43922</v>
      </c>
      <c r="K1163" s="35">
        <v>38</v>
      </c>
      <c r="L1163" s="49" t="s">
        <v>20</v>
      </c>
      <c r="M1163" s="50" t="str">
        <f>VLOOKUP(Table6[[#This Row],[Product]],Table3[],2)</f>
        <v>Hyperwotsit</v>
      </c>
      <c r="N1163" s="50" t="str">
        <f t="shared" si="55"/>
        <v>Apr</v>
      </c>
      <c r="O1163" s="56">
        <f t="shared" si="56"/>
        <v>2020</v>
      </c>
      <c r="P1163" s="51">
        <f>VLOOKUP(Table6[[#This Row],[Product]],Table3[],3)</f>
        <v>2.0099999999999998</v>
      </c>
      <c r="Q1163" s="35">
        <f>VLOOKUP(Table6[[#This Row],[Product]],Table3[],4)</f>
        <v>20</v>
      </c>
      <c r="R1163" s="35">
        <f>Table6[[#This Row],[Quantity]]*Table6[[#This Row],[Case]]</f>
        <v>760</v>
      </c>
      <c r="S1163" s="35">
        <f>Table6[[#This Row],[Total Sales]]*Table6[[#This Row],[Cost]]</f>
        <v>1527.6</v>
      </c>
    </row>
    <row r="1164" spans="1:19" x14ac:dyDescent="0.3">
      <c r="A1164" s="54">
        <v>1192</v>
      </c>
      <c r="B1164" s="35" t="s">
        <v>3791</v>
      </c>
      <c r="C1164" s="35" t="s">
        <v>727</v>
      </c>
      <c r="D1164" s="35" t="s">
        <v>28</v>
      </c>
      <c r="E1164" s="35" t="str">
        <f t="shared" si="54"/>
        <v>M</v>
      </c>
      <c r="F1164" s="35">
        <v>90</v>
      </c>
      <c r="G1164" s="35" t="s">
        <v>3792</v>
      </c>
      <c r="H1164" s="35" t="s">
        <v>3793</v>
      </c>
      <c r="I1164" s="35" t="s">
        <v>173</v>
      </c>
      <c r="J1164" s="48">
        <v>44901</v>
      </c>
      <c r="K1164" s="35">
        <v>97</v>
      </c>
      <c r="L1164" s="49" t="s">
        <v>20</v>
      </c>
      <c r="M1164" s="50" t="str">
        <f>VLOOKUP(Table6[[#This Row],[Product]],Table3[],2)</f>
        <v>Hyperwotsit</v>
      </c>
      <c r="N1164" s="50" t="str">
        <f t="shared" si="55"/>
        <v>Dec</v>
      </c>
      <c r="O1164" s="56">
        <f t="shared" si="56"/>
        <v>2022</v>
      </c>
      <c r="P1164" s="51">
        <f>VLOOKUP(Table6[[#This Row],[Product]],Table3[],3)</f>
        <v>2.0099999999999998</v>
      </c>
      <c r="Q1164" s="35">
        <f>VLOOKUP(Table6[[#This Row],[Product]],Table3[],4)</f>
        <v>20</v>
      </c>
      <c r="R1164" s="35">
        <f>Table6[[#This Row],[Quantity]]*Table6[[#This Row],[Case]]</f>
        <v>1940</v>
      </c>
      <c r="S1164" s="35">
        <f>Table6[[#This Row],[Total Sales]]*Table6[[#This Row],[Cost]]</f>
        <v>3899.3999999999996</v>
      </c>
    </row>
    <row r="1165" spans="1:19" x14ac:dyDescent="0.3">
      <c r="A1165" s="54">
        <v>1193</v>
      </c>
      <c r="B1165" s="35" t="s">
        <v>3794</v>
      </c>
      <c r="C1165" s="35" t="s">
        <v>1692</v>
      </c>
      <c r="D1165" s="35" t="s">
        <v>28</v>
      </c>
      <c r="E1165" s="35" t="str">
        <f t="shared" si="54"/>
        <v>M</v>
      </c>
      <c r="F1165" s="35">
        <v>30</v>
      </c>
      <c r="G1165" s="35" t="s">
        <v>3795</v>
      </c>
      <c r="H1165" s="35" t="s">
        <v>3396</v>
      </c>
      <c r="I1165" s="35" t="s">
        <v>32</v>
      </c>
      <c r="J1165" s="48" t="s">
        <v>13977</v>
      </c>
      <c r="K1165" s="35">
        <v>102</v>
      </c>
      <c r="L1165" s="49" t="s">
        <v>33</v>
      </c>
      <c r="M1165" s="50" t="str">
        <f>VLOOKUP(Table6[[#This Row],[Product]],Table3[],2)</f>
        <v>Megawidget L</v>
      </c>
      <c r="N1165" s="50" t="str">
        <f t="shared" si="55"/>
        <v>Nov</v>
      </c>
      <c r="O1165" s="56">
        <f t="shared" si="56"/>
        <v>2022</v>
      </c>
      <c r="P1165" s="51">
        <f>VLOOKUP(Table6[[#This Row],[Product]],Table3[],3)</f>
        <v>1.79</v>
      </c>
      <c r="Q1165" s="35">
        <f>VLOOKUP(Table6[[#This Row],[Product]],Table3[],4)</f>
        <v>24</v>
      </c>
      <c r="R1165" s="35">
        <f>Table6[[#This Row],[Quantity]]*Table6[[#This Row],[Case]]</f>
        <v>2448</v>
      </c>
      <c r="S1165" s="35">
        <f>Table6[[#This Row],[Total Sales]]*Table6[[#This Row],[Cost]]</f>
        <v>4381.92</v>
      </c>
    </row>
    <row r="1166" spans="1:19" x14ac:dyDescent="0.3">
      <c r="A1166" s="54">
        <v>1194</v>
      </c>
      <c r="B1166" s="35" t="s">
        <v>3796</v>
      </c>
      <c r="C1166" s="35" t="s">
        <v>3797</v>
      </c>
      <c r="D1166" s="35" t="s">
        <v>51</v>
      </c>
      <c r="E1166" s="35" t="str">
        <f t="shared" si="54"/>
        <v>F</v>
      </c>
      <c r="F1166" s="35">
        <v>90</v>
      </c>
      <c r="G1166" s="35" t="s">
        <v>3798</v>
      </c>
      <c r="H1166" s="35" t="s">
        <v>3799</v>
      </c>
      <c r="I1166" s="35" t="s">
        <v>32</v>
      </c>
      <c r="J1166" s="48" t="s">
        <v>13665</v>
      </c>
      <c r="K1166" s="35">
        <v>80</v>
      </c>
      <c r="L1166" s="49" t="s">
        <v>80</v>
      </c>
      <c r="M1166" s="50" t="str">
        <f>VLOOKUP(Table6[[#This Row],[Product]],Table3[],2)</f>
        <v>Ultrathing V2</v>
      </c>
      <c r="N1166" s="50" t="str">
        <f t="shared" si="55"/>
        <v>Nov</v>
      </c>
      <c r="O1166" s="56">
        <f t="shared" si="56"/>
        <v>2020</v>
      </c>
      <c r="P1166" s="51">
        <f>VLOOKUP(Table6[[#This Row],[Product]],Table3[],3)</f>
        <v>2.95</v>
      </c>
      <c r="Q1166" s="35">
        <f>VLOOKUP(Table6[[#This Row],[Product]],Table3[],4)</f>
        <v>20</v>
      </c>
      <c r="R1166" s="35">
        <f>Table6[[#This Row],[Quantity]]*Table6[[#This Row],[Case]]</f>
        <v>1600</v>
      </c>
      <c r="S1166" s="35">
        <f>Table6[[#This Row],[Total Sales]]*Table6[[#This Row],[Cost]]</f>
        <v>4720</v>
      </c>
    </row>
    <row r="1167" spans="1:19" x14ac:dyDescent="0.3">
      <c r="A1167" s="54">
        <v>1195</v>
      </c>
      <c r="B1167" s="35" t="s">
        <v>3800</v>
      </c>
      <c r="C1167" s="35" t="s">
        <v>309</v>
      </c>
      <c r="D1167" s="35" t="s">
        <v>15</v>
      </c>
      <c r="E1167" s="35" t="str">
        <f t="shared" si="54"/>
        <v>F</v>
      </c>
      <c r="F1167" s="35">
        <v>60</v>
      </c>
      <c r="G1167" s="35" t="s">
        <v>3801</v>
      </c>
      <c r="H1167" s="35" t="s">
        <v>615</v>
      </c>
      <c r="I1167" s="35" t="s">
        <v>32</v>
      </c>
      <c r="J1167" s="48" t="s">
        <v>13800</v>
      </c>
      <c r="K1167" s="35">
        <v>3</v>
      </c>
      <c r="L1167" s="49" t="s">
        <v>33</v>
      </c>
      <c r="M1167" s="50" t="str">
        <f>VLOOKUP(Table6[[#This Row],[Product]],Table3[],2)</f>
        <v>Megawidget L</v>
      </c>
      <c r="N1167" s="50" t="str">
        <f t="shared" si="55"/>
        <v>Oct</v>
      </c>
      <c r="O1167" s="56">
        <f t="shared" si="56"/>
        <v>2020</v>
      </c>
      <c r="P1167" s="51">
        <f>VLOOKUP(Table6[[#This Row],[Product]],Table3[],3)</f>
        <v>1.79</v>
      </c>
      <c r="Q1167" s="35">
        <f>VLOOKUP(Table6[[#This Row],[Product]],Table3[],4)</f>
        <v>24</v>
      </c>
      <c r="R1167" s="35">
        <f>Table6[[#This Row],[Quantity]]*Table6[[#This Row],[Case]]</f>
        <v>72</v>
      </c>
      <c r="S1167" s="35">
        <f>Table6[[#This Row],[Total Sales]]*Table6[[#This Row],[Cost]]</f>
        <v>128.88</v>
      </c>
    </row>
    <row r="1168" spans="1:19" x14ac:dyDescent="0.3">
      <c r="A1168" s="54">
        <v>1196</v>
      </c>
      <c r="B1168" s="35" t="s">
        <v>3802</v>
      </c>
      <c r="C1168" s="35" t="s">
        <v>3803</v>
      </c>
      <c r="D1168" s="35" t="s">
        <v>51</v>
      </c>
      <c r="E1168" s="35" t="str">
        <f t="shared" si="54"/>
        <v>F</v>
      </c>
      <c r="F1168" s="35">
        <v>60</v>
      </c>
      <c r="G1168" s="35" t="s">
        <v>3804</v>
      </c>
      <c r="H1168" s="35" t="s">
        <v>298</v>
      </c>
      <c r="I1168" s="35" t="s">
        <v>25</v>
      </c>
      <c r="J1168" s="48" t="s">
        <v>14047</v>
      </c>
      <c r="K1168" s="35">
        <v>73</v>
      </c>
      <c r="L1168" s="49" t="s">
        <v>54</v>
      </c>
      <c r="M1168" s="50" t="str">
        <f>VLOOKUP(Table6[[#This Row],[Product]],Table3[],2)</f>
        <v>Megawidget S</v>
      </c>
      <c r="N1168" s="50" t="str">
        <f t="shared" si="55"/>
        <v>Jul</v>
      </c>
      <c r="O1168" s="56">
        <f t="shared" si="56"/>
        <v>2021</v>
      </c>
      <c r="P1168" s="51">
        <f>VLOOKUP(Table6[[#This Row],[Product]],Table3[],3)</f>
        <v>0.69</v>
      </c>
      <c r="Q1168" s="35">
        <f>VLOOKUP(Table6[[#This Row],[Product]],Table3[],4)</f>
        <v>24</v>
      </c>
      <c r="R1168" s="35">
        <f>Table6[[#This Row],[Quantity]]*Table6[[#This Row],[Case]]</f>
        <v>1752</v>
      </c>
      <c r="S1168" s="35">
        <f>Table6[[#This Row],[Total Sales]]*Table6[[#This Row],[Cost]]</f>
        <v>1208.8799999999999</v>
      </c>
    </row>
    <row r="1169" spans="1:19" x14ac:dyDescent="0.3">
      <c r="A1169" s="54">
        <v>1197</v>
      </c>
      <c r="B1169" s="35" t="s">
        <v>3805</v>
      </c>
      <c r="C1169" s="35" t="s">
        <v>3806</v>
      </c>
      <c r="D1169" s="35" t="s">
        <v>28</v>
      </c>
      <c r="E1169" s="35" t="str">
        <f t="shared" si="54"/>
        <v>M</v>
      </c>
      <c r="F1169" s="35">
        <v>60</v>
      </c>
      <c r="G1169" s="35" t="s">
        <v>3807</v>
      </c>
      <c r="H1169" s="35" t="s">
        <v>3206</v>
      </c>
      <c r="I1169" s="35" t="s">
        <v>1199</v>
      </c>
      <c r="J1169" s="48" t="s">
        <v>14048</v>
      </c>
      <c r="K1169" s="35">
        <v>84</v>
      </c>
      <c r="L1169" s="49" t="s">
        <v>159</v>
      </c>
      <c r="M1169" s="50" t="str">
        <f>VLOOKUP(Table6[[#This Row],[Product]],Table3[],2)</f>
        <v>Ultrathing V3</v>
      </c>
      <c r="N1169" s="50" t="str">
        <f t="shared" si="55"/>
        <v>Dec</v>
      </c>
      <c r="O1169" s="56">
        <f t="shared" si="56"/>
        <v>2020</v>
      </c>
      <c r="P1169" s="51">
        <f>VLOOKUP(Table6[[#This Row],[Product]],Table3[],3)</f>
        <v>3.39</v>
      </c>
      <c r="Q1169" s="35">
        <f>VLOOKUP(Table6[[#This Row],[Product]],Table3[],4)</f>
        <v>24</v>
      </c>
      <c r="R1169" s="35">
        <f>Table6[[#This Row],[Quantity]]*Table6[[#This Row],[Case]]</f>
        <v>2016</v>
      </c>
      <c r="S1169" s="35">
        <f>Table6[[#This Row],[Total Sales]]*Table6[[#This Row],[Cost]]</f>
        <v>6834.2400000000007</v>
      </c>
    </row>
    <row r="1170" spans="1:19" x14ac:dyDescent="0.3">
      <c r="A1170" s="54">
        <v>1198</v>
      </c>
      <c r="B1170" s="35" t="s">
        <v>2184</v>
      </c>
      <c r="C1170" s="35" t="s">
        <v>3808</v>
      </c>
      <c r="D1170" s="35" t="s">
        <v>28</v>
      </c>
      <c r="E1170" s="35" t="str">
        <f t="shared" si="54"/>
        <v>M</v>
      </c>
      <c r="F1170" s="35">
        <v>30</v>
      </c>
      <c r="G1170" s="35" t="s">
        <v>3809</v>
      </c>
      <c r="H1170" s="35" t="s">
        <v>3810</v>
      </c>
      <c r="I1170" s="35" t="s">
        <v>32</v>
      </c>
      <c r="J1170" s="48">
        <v>44594</v>
      </c>
      <c r="K1170" s="35">
        <v>60</v>
      </c>
      <c r="L1170" s="49" t="s">
        <v>20</v>
      </c>
      <c r="M1170" s="50" t="str">
        <f>VLOOKUP(Table6[[#This Row],[Product]],Table3[],2)</f>
        <v>Hyperwotsit</v>
      </c>
      <c r="N1170" s="50" t="str">
        <f t="shared" si="55"/>
        <v>Feb</v>
      </c>
      <c r="O1170" s="56">
        <f t="shared" si="56"/>
        <v>2022</v>
      </c>
      <c r="P1170" s="51">
        <f>VLOOKUP(Table6[[#This Row],[Product]],Table3[],3)</f>
        <v>2.0099999999999998</v>
      </c>
      <c r="Q1170" s="35">
        <f>VLOOKUP(Table6[[#This Row],[Product]],Table3[],4)</f>
        <v>20</v>
      </c>
      <c r="R1170" s="35">
        <f>Table6[[#This Row],[Quantity]]*Table6[[#This Row],[Case]]</f>
        <v>1200</v>
      </c>
      <c r="S1170" s="35">
        <f>Table6[[#This Row],[Total Sales]]*Table6[[#This Row],[Cost]]</f>
        <v>2411.9999999999995</v>
      </c>
    </row>
    <row r="1171" spans="1:19" x14ac:dyDescent="0.3">
      <c r="A1171" s="54">
        <v>1199</v>
      </c>
      <c r="B1171" s="35" t="s">
        <v>3811</v>
      </c>
      <c r="C1171" s="35" t="s">
        <v>3812</v>
      </c>
      <c r="D1171" s="35" t="s">
        <v>28</v>
      </c>
      <c r="E1171" s="35" t="str">
        <f t="shared" si="54"/>
        <v>M</v>
      </c>
      <c r="F1171" s="35">
        <v>90</v>
      </c>
      <c r="G1171" s="35" t="s">
        <v>3813</v>
      </c>
      <c r="H1171" s="35" t="s">
        <v>3814</v>
      </c>
      <c r="I1171" s="35" t="s">
        <v>32</v>
      </c>
      <c r="J1171" s="48" t="s">
        <v>13658</v>
      </c>
      <c r="K1171" s="35">
        <v>20</v>
      </c>
      <c r="L1171" s="49" t="s">
        <v>101</v>
      </c>
      <c r="M1171" s="50" t="str">
        <f>VLOOKUP(Table6[[#This Row],[Product]],Table3[],2)</f>
        <v>Superwossname</v>
      </c>
      <c r="N1171" s="50" t="str">
        <f t="shared" si="55"/>
        <v>Aug</v>
      </c>
      <c r="O1171" s="56">
        <f t="shared" si="56"/>
        <v>2021</v>
      </c>
      <c r="P1171" s="51">
        <f>VLOOKUP(Table6[[#This Row],[Product]],Table3[],3)</f>
        <v>3.49</v>
      </c>
      <c r="Q1171" s="35">
        <f>VLOOKUP(Table6[[#This Row],[Product]],Table3[],4)</f>
        <v>20</v>
      </c>
      <c r="R1171" s="35">
        <f>Table6[[#This Row],[Quantity]]*Table6[[#This Row],[Case]]</f>
        <v>400</v>
      </c>
      <c r="S1171" s="35">
        <f>Table6[[#This Row],[Total Sales]]*Table6[[#This Row],[Cost]]</f>
        <v>1396</v>
      </c>
    </row>
    <row r="1172" spans="1:19" x14ac:dyDescent="0.3">
      <c r="A1172" s="54">
        <v>1200</v>
      </c>
      <c r="B1172" s="35" t="s">
        <v>3815</v>
      </c>
      <c r="C1172" s="35" t="s">
        <v>2037</v>
      </c>
      <c r="D1172" s="35" t="s">
        <v>15</v>
      </c>
      <c r="E1172" s="35" t="str">
        <f t="shared" si="54"/>
        <v>F</v>
      </c>
      <c r="F1172" s="35">
        <v>60</v>
      </c>
      <c r="G1172" s="35" t="s">
        <v>3816</v>
      </c>
      <c r="H1172" s="35" t="s">
        <v>3817</v>
      </c>
      <c r="I1172" s="35" t="s">
        <v>32</v>
      </c>
      <c r="J1172" s="48">
        <v>44811</v>
      </c>
      <c r="K1172" s="35">
        <v>34</v>
      </c>
      <c r="L1172" s="49" t="s">
        <v>64</v>
      </c>
      <c r="M1172" s="50" t="str">
        <f>VLOOKUP(Table6[[#This Row],[Product]],Table3[],2)</f>
        <v>Ultrathing V4</v>
      </c>
      <c r="N1172" s="50" t="str">
        <f t="shared" si="55"/>
        <v>Sep</v>
      </c>
      <c r="O1172" s="56">
        <f t="shared" si="56"/>
        <v>2022</v>
      </c>
      <c r="P1172" s="51">
        <f>VLOOKUP(Table6[[#This Row],[Product]],Table3[],3)</f>
        <v>3.99</v>
      </c>
      <c r="Q1172" s="35">
        <f>VLOOKUP(Table6[[#This Row],[Product]],Table3[],4)</f>
        <v>24</v>
      </c>
      <c r="R1172" s="35">
        <f>Table6[[#This Row],[Quantity]]*Table6[[#This Row],[Case]]</f>
        <v>816</v>
      </c>
      <c r="S1172" s="35">
        <f>Table6[[#This Row],[Total Sales]]*Table6[[#This Row],[Cost]]</f>
        <v>3255.84</v>
      </c>
    </row>
    <row r="1173" spans="1:19" x14ac:dyDescent="0.3">
      <c r="A1173" s="54">
        <v>1201</v>
      </c>
      <c r="B1173" s="35" t="s">
        <v>3818</v>
      </c>
      <c r="C1173" s="35" t="s">
        <v>1585</v>
      </c>
      <c r="D1173" s="35" t="s">
        <v>51</v>
      </c>
      <c r="E1173" s="35" t="str">
        <f t="shared" si="54"/>
        <v>F</v>
      </c>
      <c r="F1173" s="35">
        <v>30</v>
      </c>
      <c r="G1173" s="35" t="s">
        <v>3819</v>
      </c>
      <c r="H1173" s="35" t="s">
        <v>1284</v>
      </c>
      <c r="I1173" s="35" t="s">
        <v>32</v>
      </c>
      <c r="J1173" s="48" t="s">
        <v>13943</v>
      </c>
      <c r="K1173" s="35">
        <v>95</v>
      </c>
      <c r="L1173" s="49" t="s">
        <v>39</v>
      </c>
      <c r="M1173" s="50" t="str">
        <f>VLOOKUP(Table6[[#This Row],[Product]],Table3[],2)</f>
        <v>Ultrathing V1</v>
      </c>
      <c r="N1173" s="50" t="str">
        <f t="shared" si="55"/>
        <v>Feb</v>
      </c>
      <c r="O1173" s="56">
        <f t="shared" si="56"/>
        <v>2022</v>
      </c>
      <c r="P1173" s="51">
        <f>VLOOKUP(Table6[[#This Row],[Product]],Table3[],3)</f>
        <v>1.79</v>
      </c>
      <c r="Q1173" s="35">
        <f>VLOOKUP(Table6[[#This Row],[Product]],Table3[],4)</f>
        <v>17</v>
      </c>
      <c r="R1173" s="35">
        <f>Table6[[#This Row],[Quantity]]*Table6[[#This Row],[Case]]</f>
        <v>1615</v>
      </c>
      <c r="S1173" s="35">
        <f>Table6[[#This Row],[Total Sales]]*Table6[[#This Row],[Cost]]</f>
        <v>2890.85</v>
      </c>
    </row>
    <row r="1174" spans="1:19" x14ac:dyDescent="0.3">
      <c r="A1174" s="54">
        <v>1202</v>
      </c>
      <c r="B1174" s="35" t="s">
        <v>3820</v>
      </c>
      <c r="C1174" s="35" t="s">
        <v>161</v>
      </c>
      <c r="D1174" s="35" t="s">
        <v>15</v>
      </c>
      <c r="E1174" s="35" t="str">
        <f t="shared" si="54"/>
        <v>F</v>
      </c>
      <c r="F1174" s="35">
        <v>60</v>
      </c>
      <c r="G1174" s="35" t="s">
        <v>3821</v>
      </c>
      <c r="H1174" s="35" t="s">
        <v>3822</v>
      </c>
      <c r="I1174" s="35" t="s">
        <v>1454</v>
      </c>
      <c r="J1174" s="48">
        <v>44841</v>
      </c>
      <c r="K1174" s="35">
        <v>48</v>
      </c>
      <c r="L1174" s="49" t="s">
        <v>33</v>
      </c>
      <c r="M1174" s="50" t="str">
        <f>VLOOKUP(Table6[[#This Row],[Product]],Table3[],2)</f>
        <v>Megawidget L</v>
      </c>
      <c r="N1174" s="50" t="str">
        <f t="shared" si="55"/>
        <v>Oct</v>
      </c>
      <c r="O1174" s="56">
        <f t="shared" si="56"/>
        <v>2022</v>
      </c>
      <c r="P1174" s="51">
        <f>VLOOKUP(Table6[[#This Row],[Product]],Table3[],3)</f>
        <v>1.79</v>
      </c>
      <c r="Q1174" s="35">
        <f>VLOOKUP(Table6[[#This Row],[Product]],Table3[],4)</f>
        <v>24</v>
      </c>
      <c r="R1174" s="35">
        <f>Table6[[#This Row],[Quantity]]*Table6[[#This Row],[Case]]</f>
        <v>1152</v>
      </c>
      <c r="S1174" s="35">
        <f>Table6[[#This Row],[Total Sales]]*Table6[[#This Row],[Cost]]</f>
        <v>2062.08</v>
      </c>
    </row>
    <row r="1175" spans="1:19" x14ac:dyDescent="0.3">
      <c r="A1175" s="54">
        <v>1203</v>
      </c>
      <c r="B1175" s="35" t="s">
        <v>3823</v>
      </c>
      <c r="C1175" s="35" t="s">
        <v>3824</v>
      </c>
      <c r="D1175" s="35" t="s">
        <v>51</v>
      </c>
      <c r="E1175" s="35" t="str">
        <f t="shared" si="54"/>
        <v>F</v>
      </c>
      <c r="F1175" s="35">
        <v>60</v>
      </c>
      <c r="G1175" s="35" t="s">
        <v>14301</v>
      </c>
      <c r="H1175" s="35" t="s">
        <v>3826</v>
      </c>
      <c r="I1175" s="35" t="s">
        <v>20</v>
      </c>
      <c r="J1175" s="48" t="s">
        <v>13936</v>
      </c>
      <c r="K1175" s="35">
        <v>78</v>
      </c>
      <c r="L1175" s="49" t="s">
        <v>45</v>
      </c>
      <c r="M1175" s="50" t="str">
        <f>VLOOKUP(Table6[[#This Row],[Product]],Table3[],2)</f>
        <v>Gigastuff</v>
      </c>
      <c r="N1175" s="50" t="str">
        <f t="shared" si="55"/>
        <v>May</v>
      </c>
      <c r="O1175" s="56">
        <f t="shared" si="56"/>
        <v>2020</v>
      </c>
      <c r="P1175" s="51">
        <f>VLOOKUP(Table6[[#This Row],[Product]],Table3[],3)</f>
        <v>1.89</v>
      </c>
      <c r="Q1175" s="35">
        <f>VLOOKUP(Table6[[#This Row],[Product]],Table3[],4)</f>
        <v>18</v>
      </c>
      <c r="R1175" s="35">
        <f>Table6[[#This Row],[Quantity]]*Table6[[#This Row],[Case]]</f>
        <v>1404</v>
      </c>
      <c r="S1175" s="35">
        <f>Table6[[#This Row],[Total Sales]]*Table6[[#This Row],[Cost]]</f>
        <v>2653.56</v>
      </c>
    </row>
    <row r="1176" spans="1:19" x14ac:dyDescent="0.3">
      <c r="A1176" s="54">
        <v>1204</v>
      </c>
      <c r="B1176" s="35" t="s">
        <v>3827</v>
      </c>
      <c r="C1176" s="35" t="s">
        <v>669</v>
      </c>
      <c r="D1176" s="35" t="s">
        <v>51</v>
      </c>
      <c r="E1176" s="35" t="str">
        <f t="shared" si="54"/>
        <v>F</v>
      </c>
      <c r="F1176" s="35">
        <v>30</v>
      </c>
      <c r="G1176" s="35" t="s">
        <v>3828</v>
      </c>
      <c r="H1176" s="35" t="s">
        <v>2380</v>
      </c>
      <c r="I1176" s="35" t="s">
        <v>173</v>
      </c>
      <c r="J1176" s="48" t="s">
        <v>13978</v>
      </c>
      <c r="K1176" s="35">
        <v>23</v>
      </c>
      <c r="L1176" s="49" t="s">
        <v>45</v>
      </c>
      <c r="M1176" s="50" t="str">
        <f>VLOOKUP(Table6[[#This Row],[Product]],Table3[],2)</f>
        <v>Gigastuff</v>
      </c>
      <c r="N1176" s="50" t="str">
        <f t="shared" si="55"/>
        <v>Aug</v>
      </c>
      <c r="O1176" s="56">
        <f t="shared" si="56"/>
        <v>2021</v>
      </c>
      <c r="P1176" s="51">
        <f>VLOOKUP(Table6[[#This Row],[Product]],Table3[],3)</f>
        <v>1.89</v>
      </c>
      <c r="Q1176" s="35">
        <f>VLOOKUP(Table6[[#This Row],[Product]],Table3[],4)</f>
        <v>18</v>
      </c>
      <c r="R1176" s="35">
        <f>Table6[[#This Row],[Quantity]]*Table6[[#This Row],[Case]]</f>
        <v>414</v>
      </c>
      <c r="S1176" s="35">
        <f>Table6[[#This Row],[Total Sales]]*Table6[[#This Row],[Cost]]</f>
        <v>782.45999999999992</v>
      </c>
    </row>
    <row r="1177" spans="1:19" x14ac:dyDescent="0.3">
      <c r="A1177" s="54">
        <v>1205</v>
      </c>
      <c r="B1177" s="35" t="s">
        <v>3496</v>
      </c>
      <c r="C1177" s="35" t="s">
        <v>3829</v>
      </c>
      <c r="D1177" s="35" t="s">
        <v>28</v>
      </c>
      <c r="E1177" s="35" t="str">
        <f t="shared" si="54"/>
        <v>M</v>
      </c>
      <c r="F1177" s="35">
        <v>30</v>
      </c>
      <c r="G1177" s="35" t="s">
        <v>3830</v>
      </c>
      <c r="H1177" s="35" t="s">
        <v>1362</v>
      </c>
      <c r="I1177" s="35" t="s">
        <v>178</v>
      </c>
      <c r="J1177" s="48">
        <v>44536</v>
      </c>
      <c r="K1177" s="35">
        <v>21</v>
      </c>
      <c r="L1177" s="49" t="s">
        <v>70</v>
      </c>
      <c r="M1177" s="50" t="str">
        <f>VLOOKUP(Table6[[#This Row],[Product]],Table3[],2)</f>
        <v>Megawidget M</v>
      </c>
      <c r="N1177" s="50" t="str">
        <f t="shared" si="55"/>
        <v>Dec</v>
      </c>
      <c r="O1177" s="56">
        <f t="shared" si="56"/>
        <v>2021</v>
      </c>
      <c r="P1177" s="51">
        <f>VLOOKUP(Table6[[#This Row],[Product]],Table3[],3)</f>
        <v>1.29</v>
      </c>
      <c r="Q1177" s="35">
        <f>VLOOKUP(Table6[[#This Row],[Product]],Table3[],4)</f>
        <v>24</v>
      </c>
      <c r="R1177" s="35">
        <f>Table6[[#This Row],[Quantity]]*Table6[[#This Row],[Case]]</f>
        <v>504</v>
      </c>
      <c r="S1177" s="35">
        <f>Table6[[#This Row],[Total Sales]]*Table6[[#This Row],[Cost]]</f>
        <v>650.16</v>
      </c>
    </row>
    <row r="1178" spans="1:19" x14ac:dyDescent="0.3">
      <c r="A1178" s="54">
        <v>1206</v>
      </c>
      <c r="B1178" s="35" t="s">
        <v>1503</v>
      </c>
      <c r="C1178" s="35" t="s">
        <v>3831</v>
      </c>
      <c r="D1178" s="35" t="s">
        <v>28</v>
      </c>
      <c r="E1178" s="35" t="str">
        <f t="shared" si="54"/>
        <v>M</v>
      </c>
      <c r="F1178" s="35">
        <v>90</v>
      </c>
      <c r="G1178" s="35" t="s">
        <v>3830</v>
      </c>
      <c r="H1178" s="35" t="s">
        <v>3059</v>
      </c>
      <c r="I1178" s="35" t="s">
        <v>187</v>
      </c>
      <c r="J1178" s="48" t="s">
        <v>13877</v>
      </c>
      <c r="K1178" s="35">
        <v>39</v>
      </c>
      <c r="L1178" s="49" t="s">
        <v>80</v>
      </c>
      <c r="M1178" s="50" t="str">
        <f>VLOOKUP(Table6[[#This Row],[Product]],Table3[],2)</f>
        <v>Ultrathing V2</v>
      </c>
      <c r="N1178" s="50" t="str">
        <f t="shared" si="55"/>
        <v>Feb</v>
      </c>
      <c r="O1178" s="56">
        <f t="shared" si="56"/>
        <v>2022</v>
      </c>
      <c r="P1178" s="51">
        <f>VLOOKUP(Table6[[#This Row],[Product]],Table3[],3)</f>
        <v>2.95</v>
      </c>
      <c r="Q1178" s="35">
        <f>VLOOKUP(Table6[[#This Row],[Product]],Table3[],4)</f>
        <v>20</v>
      </c>
      <c r="R1178" s="35">
        <f>Table6[[#This Row],[Quantity]]*Table6[[#This Row],[Case]]</f>
        <v>780</v>
      </c>
      <c r="S1178" s="35">
        <f>Table6[[#This Row],[Total Sales]]*Table6[[#This Row],[Cost]]</f>
        <v>2301</v>
      </c>
    </row>
    <row r="1179" spans="1:19" x14ac:dyDescent="0.3">
      <c r="A1179" s="54">
        <v>1207</v>
      </c>
      <c r="B1179" s="35" t="s">
        <v>3832</v>
      </c>
      <c r="C1179" s="35" t="s">
        <v>1688</v>
      </c>
      <c r="D1179" s="35" t="s">
        <v>51</v>
      </c>
      <c r="E1179" s="35" t="str">
        <f t="shared" si="54"/>
        <v>F</v>
      </c>
      <c r="F1179" s="35">
        <v>30</v>
      </c>
      <c r="G1179" s="35" t="s">
        <v>3833</v>
      </c>
      <c r="H1179" s="35" t="s">
        <v>3834</v>
      </c>
      <c r="I1179" s="35" t="s">
        <v>32</v>
      </c>
      <c r="J1179" s="48" t="s">
        <v>14049</v>
      </c>
      <c r="K1179" s="35">
        <v>72</v>
      </c>
      <c r="L1179" s="49" t="s">
        <v>45</v>
      </c>
      <c r="M1179" s="50" t="str">
        <f>VLOOKUP(Table6[[#This Row],[Product]],Table3[],2)</f>
        <v>Gigastuff</v>
      </c>
      <c r="N1179" s="50" t="str">
        <f t="shared" si="55"/>
        <v>Aug</v>
      </c>
      <c r="O1179" s="56">
        <f t="shared" si="56"/>
        <v>2020</v>
      </c>
      <c r="P1179" s="51">
        <f>VLOOKUP(Table6[[#This Row],[Product]],Table3[],3)</f>
        <v>1.89</v>
      </c>
      <c r="Q1179" s="35">
        <f>VLOOKUP(Table6[[#This Row],[Product]],Table3[],4)</f>
        <v>18</v>
      </c>
      <c r="R1179" s="35">
        <f>Table6[[#This Row],[Quantity]]*Table6[[#This Row],[Case]]</f>
        <v>1296</v>
      </c>
      <c r="S1179" s="35">
        <f>Table6[[#This Row],[Total Sales]]*Table6[[#This Row],[Cost]]</f>
        <v>2449.44</v>
      </c>
    </row>
    <row r="1180" spans="1:19" x14ac:dyDescent="0.3">
      <c r="A1180" s="54">
        <v>1208</v>
      </c>
      <c r="B1180" s="35" t="s">
        <v>3835</v>
      </c>
      <c r="C1180" s="35" t="s">
        <v>3836</v>
      </c>
      <c r="D1180" s="35" t="s">
        <v>28</v>
      </c>
      <c r="E1180" s="35" t="str">
        <f t="shared" si="54"/>
        <v>M</v>
      </c>
      <c r="F1180" s="35">
        <v>60</v>
      </c>
      <c r="G1180" s="35" t="s">
        <v>3837</v>
      </c>
      <c r="H1180" s="35" t="s">
        <v>2577</v>
      </c>
      <c r="I1180" s="35" t="s">
        <v>645</v>
      </c>
      <c r="J1180" s="48">
        <v>44267</v>
      </c>
      <c r="K1180" s="35">
        <v>66</v>
      </c>
      <c r="L1180" s="49" t="s">
        <v>64</v>
      </c>
      <c r="M1180" s="50" t="str">
        <f>VLOOKUP(Table6[[#This Row],[Product]],Table3[],2)</f>
        <v>Ultrathing V4</v>
      </c>
      <c r="N1180" s="50" t="str">
        <f t="shared" si="55"/>
        <v>Mar</v>
      </c>
      <c r="O1180" s="56">
        <f t="shared" si="56"/>
        <v>2021</v>
      </c>
      <c r="P1180" s="51">
        <f>VLOOKUP(Table6[[#This Row],[Product]],Table3[],3)</f>
        <v>3.99</v>
      </c>
      <c r="Q1180" s="35">
        <f>VLOOKUP(Table6[[#This Row],[Product]],Table3[],4)</f>
        <v>24</v>
      </c>
      <c r="R1180" s="35">
        <f>Table6[[#This Row],[Quantity]]*Table6[[#This Row],[Case]]</f>
        <v>1584</v>
      </c>
      <c r="S1180" s="35">
        <f>Table6[[#This Row],[Total Sales]]*Table6[[#This Row],[Cost]]</f>
        <v>6320.1600000000008</v>
      </c>
    </row>
    <row r="1181" spans="1:19" x14ac:dyDescent="0.3">
      <c r="A1181" s="54">
        <v>1209</v>
      </c>
      <c r="B1181" s="35" t="s">
        <v>3838</v>
      </c>
      <c r="C1181" s="35" t="s">
        <v>3839</v>
      </c>
      <c r="D1181" s="35" t="s">
        <v>51</v>
      </c>
      <c r="E1181" s="35" t="str">
        <f t="shared" si="54"/>
        <v>F</v>
      </c>
      <c r="F1181" s="35">
        <v>90</v>
      </c>
      <c r="G1181" s="35" t="s">
        <v>3840</v>
      </c>
      <c r="H1181" s="35" t="s">
        <v>2056</v>
      </c>
      <c r="I1181" s="35" t="s">
        <v>32</v>
      </c>
      <c r="J1181" s="48">
        <v>44899</v>
      </c>
      <c r="K1181" s="35">
        <v>70</v>
      </c>
      <c r="L1181" s="49" t="s">
        <v>80</v>
      </c>
      <c r="M1181" s="50" t="str">
        <f>VLOOKUP(Table6[[#This Row],[Product]],Table3[],2)</f>
        <v>Ultrathing V2</v>
      </c>
      <c r="N1181" s="50" t="str">
        <f t="shared" si="55"/>
        <v>Dec</v>
      </c>
      <c r="O1181" s="56">
        <f t="shared" si="56"/>
        <v>2022</v>
      </c>
      <c r="P1181" s="51">
        <f>VLOOKUP(Table6[[#This Row],[Product]],Table3[],3)</f>
        <v>2.95</v>
      </c>
      <c r="Q1181" s="35">
        <f>VLOOKUP(Table6[[#This Row],[Product]],Table3[],4)</f>
        <v>20</v>
      </c>
      <c r="R1181" s="35">
        <f>Table6[[#This Row],[Quantity]]*Table6[[#This Row],[Case]]</f>
        <v>1400</v>
      </c>
      <c r="S1181" s="35">
        <f>Table6[[#This Row],[Total Sales]]*Table6[[#This Row],[Cost]]</f>
        <v>4130</v>
      </c>
    </row>
    <row r="1182" spans="1:19" x14ac:dyDescent="0.3">
      <c r="A1182" s="54">
        <v>1210</v>
      </c>
      <c r="B1182" s="35" t="s">
        <v>3841</v>
      </c>
      <c r="C1182" s="35" t="s">
        <v>50</v>
      </c>
      <c r="D1182" s="35" t="s">
        <v>41</v>
      </c>
      <c r="E1182" s="35" t="str">
        <f t="shared" si="54"/>
        <v>F</v>
      </c>
      <c r="F1182" s="35">
        <v>30</v>
      </c>
      <c r="G1182" s="35" t="s">
        <v>3842</v>
      </c>
      <c r="H1182" s="35" t="s">
        <v>1190</v>
      </c>
      <c r="I1182" s="35" t="s">
        <v>173</v>
      </c>
      <c r="J1182" s="48" t="s">
        <v>13695</v>
      </c>
      <c r="K1182" s="35">
        <v>44</v>
      </c>
      <c r="L1182" s="49" t="s">
        <v>39</v>
      </c>
      <c r="M1182" s="50" t="str">
        <f>VLOOKUP(Table6[[#This Row],[Product]],Table3[],2)</f>
        <v>Ultrathing V1</v>
      </c>
      <c r="N1182" s="50" t="str">
        <f t="shared" si="55"/>
        <v>Mar</v>
      </c>
      <c r="O1182" s="56">
        <f t="shared" si="56"/>
        <v>2021</v>
      </c>
      <c r="P1182" s="51">
        <f>VLOOKUP(Table6[[#This Row],[Product]],Table3[],3)</f>
        <v>1.79</v>
      </c>
      <c r="Q1182" s="35">
        <f>VLOOKUP(Table6[[#This Row],[Product]],Table3[],4)</f>
        <v>17</v>
      </c>
      <c r="R1182" s="35">
        <f>Table6[[#This Row],[Quantity]]*Table6[[#This Row],[Case]]</f>
        <v>748</v>
      </c>
      <c r="S1182" s="35">
        <f>Table6[[#This Row],[Total Sales]]*Table6[[#This Row],[Cost]]</f>
        <v>1338.92</v>
      </c>
    </row>
    <row r="1183" spans="1:19" x14ac:dyDescent="0.3">
      <c r="A1183" s="54">
        <v>1211</v>
      </c>
      <c r="B1183" s="35" t="s">
        <v>130</v>
      </c>
      <c r="C1183" s="35" t="s">
        <v>3843</v>
      </c>
      <c r="D1183" s="35" t="s">
        <v>28</v>
      </c>
      <c r="E1183" s="35" t="str">
        <f t="shared" si="54"/>
        <v>M</v>
      </c>
      <c r="F1183" s="35">
        <v>60</v>
      </c>
      <c r="G1183" s="35" t="s">
        <v>3842</v>
      </c>
      <c r="H1183" s="35" t="s">
        <v>2733</v>
      </c>
      <c r="I1183" s="35" t="s">
        <v>25</v>
      </c>
      <c r="J1183" s="48" t="s">
        <v>14019</v>
      </c>
      <c r="K1183" s="35">
        <v>79</v>
      </c>
      <c r="L1183" s="49" t="s">
        <v>64</v>
      </c>
      <c r="M1183" s="50" t="str">
        <f>VLOOKUP(Table6[[#This Row],[Product]],Table3[],2)</f>
        <v>Ultrathing V4</v>
      </c>
      <c r="N1183" s="50" t="str">
        <f t="shared" si="55"/>
        <v>Mar</v>
      </c>
      <c r="O1183" s="56">
        <f t="shared" si="56"/>
        <v>2020</v>
      </c>
      <c r="P1183" s="51">
        <f>VLOOKUP(Table6[[#This Row],[Product]],Table3[],3)</f>
        <v>3.99</v>
      </c>
      <c r="Q1183" s="35">
        <f>VLOOKUP(Table6[[#This Row],[Product]],Table3[],4)</f>
        <v>24</v>
      </c>
      <c r="R1183" s="35">
        <f>Table6[[#This Row],[Quantity]]*Table6[[#This Row],[Case]]</f>
        <v>1896</v>
      </c>
      <c r="S1183" s="35">
        <f>Table6[[#This Row],[Total Sales]]*Table6[[#This Row],[Cost]]</f>
        <v>7565.04</v>
      </c>
    </row>
    <row r="1184" spans="1:19" x14ac:dyDescent="0.3">
      <c r="A1184" s="54">
        <v>1212</v>
      </c>
      <c r="B1184" s="35" t="s">
        <v>3844</v>
      </c>
      <c r="C1184" s="35" t="s">
        <v>3845</v>
      </c>
      <c r="D1184" s="35" t="s">
        <v>15</v>
      </c>
      <c r="E1184" s="35" t="str">
        <f t="shared" si="54"/>
        <v>F</v>
      </c>
      <c r="F1184" s="35">
        <v>90</v>
      </c>
      <c r="G1184" s="35" t="s">
        <v>3846</v>
      </c>
      <c r="H1184" s="35" t="s">
        <v>1712</v>
      </c>
      <c r="I1184" s="35" t="s">
        <v>187</v>
      </c>
      <c r="J1184" s="48">
        <v>44321</v>
      </c>
      <c r="K1184" s="35">
        <v>88</v>
      </c>
      <c r="L1184" s="49" t="s">
        <v>54</v>
      </c>
      <c r="M1184" s="50" t="str">
        <f>VLOOKUP(Table6[[#This Row],[Product]],Table3[],2)</f>
        <v>Megawidget S</v>
      </c>
      <c r="N1184" s="50" t="str">
        <f t="shared" si="55"/>
        <v>May</v>
      </c>
      <c r="O1184" s="56">
        <f t="shared" si="56"/>
        <v>2021</v>
      </c>
      <c r="P1184" s="51">
        <f>VLOOKUP(Table6[[#This Row],[Product]],Table3[],3)</f>
        <v>0.69</v>
      </c>
      <c r="Q1184" s="35">
        <f>VLOOKUP(Table6[[#This Row],[Product]],Table3[],4)</f>
        <v>24</v>
      </c>
      <c r="R1184" s="35">
        <f>Table6[[#This Row],[Quantity]]*Table6[[#This Row],[Case]]</f>
        <v>2112</v>
      </c>
      <c r="S1184" s="35">
        <f>Table6[[#This Row],[Total Sales]]*Table6[[#This Row],[Cost]]</f>
        <v>1457.28</v>
      </c>
    </row>
    <row r="1185" spans="1:19" x14ac:dyDescent="0.3">
      <c r="A1185" s="54">
        <v>1213</v>
      </c>
      <c r="B1185" s="35" t="s">
        <v>3847</v>
      </c>
      <c r="C1185" s="35" t="s">
        <v>3848</v>
      </c>
      <c r="D1185" s="35" t="s">
        <v>15</v>
      </c>
      <c r="E1185" s="35" t="str">
        <f t="shared" si="54"/>
        <v>F</v>
      </c>
      <c r="F1185" s="35">
        <v>60</v>
      </c>
      <c r="G1185" s="35" t="s">
        <v>3849</v>
      </c>
      <c r="H1185" s="35" t="s">
        <v>1772</v>
      </c>
      <c r="I1185" s="35" t="s">
        <v>178</v>
      </c>
      <c r="J1185" s="48">
        <v>43866</v>
      </c>
      <c r="K1185" s="35">
        <v>31</v>
      </c>
      <c r="L1185" s="49" t="s">
        <v>54</v>
      </c>
      <c r="M1185" s="50" t="str">
        <f>VLOOKUP(Table6[[#This Row],[Product]],Table3[],2)</f>
        <v>Megawidget S</v>
      </c>
      <c r="N1185" s="50" t="str">
        <f t="shared" si="55"/>
        <v>Feb</v>
      </c>
      <c r="O1185" s="56">
        <f t="shared" si="56"/>
        <v>2020</v>
      </c>
      <c r="P1185" s="51">
        <f>VLOOKUP(Table6[[#This Row],[Product]],Table3[],3)</f>
        <v>0.69</v>
      </c>
      <c r="Q1185" s="35">
        <f>VLOOKUP(Table6[[#This Row],[Product]],Table3[],4)</f>
        <v>24</v>
      </c>
      <c r="R1185" s="35">
        <f>Table6[[#This Row],[Quantity]]*Table6[[#This Row],[Case]]</f>
        <v>744</v>
      </c>
      <c r="S1185" s="35">
        <f>Table6[[#This Row],[Total Sales]]*Table6[[#This Row],[Cost]]</f>
        <v>513.36</v>
      </c>
    </row>
    <row r="1186" spans="1:19" x14ac:dyDescent="0.3">
      <c r="A1186" s="54">
        <v>1214</v>
      </c>
      <c r="B1186" s="35" t="s">
        <v>1337</v>
      </c>
      <c r="C1186" s="35" t="s">
        <v>3474</v>
      </c>
      <c r="D1186" s="35" t="s">
        <v>28</v>
      </c>
      <c r="E1186" s="35" t="str">
        <f t="shared" si="54"/>
        <v>M</v>
      </c>
      <c r="F1186" s="35">
        <v>90</v>
      </c>
      <c r="G1186" s="35" t="s">
        <v>15130</v>
      </c>
      <c r="H1186" s="35" t="s">
        <v>3851</v>
      </c>
      <c r="I1186" s="35" t="s">
        <v>32</v>
      </c>
      <c r="J1186" s="48" t="s">
        <v>13732</v>
      </c>
      <c r="K1186" s="35">
        <v>31</v>
      </c>
      <c r="L1186" s="49" t="s">
        <v>45</v>
      </c>
      <c r="M1186" s="50" t="str">
        <f>VLOOKUP(Table6[[#This Row],[Product]],Table3[],2)</f>
        <v>Gigastuff</v>
      </c>
      <c r="N1186" s="50" t="str">
        <f t="shared" si="55"/>
        <v>Jan</v>
      </c>
      <c r="O1186" s="56">
        <f t="shared" si="56"/>
        <v>2022</v>
      </c>
      <c r="P1186" s="51">
        <f>VLOOKUP(Table6[[#This Row],[Product]],Table3[],3)</f>
        <v>1.89</v>
      </c>
      <c r="Q1186" s="35">
        <f>VLOOKUP(Table6[[#This Row],[Product]],Table3[],4)</f>
        <v>18</v>
      </c>
      <c r="R1186" s="35">
        <f>Table6[[#This Row],[Quantity]]*Table6[[#This Row],[Case]]</f>
        <v>558</v>
      </c>
      <c r="S1186" s="35">
        <f>Table6[[#This Row],[Total Sales]]*Table6[[#This Row],[Cost]]</f>
        <v>1054.6199999999999</v>
      </c>
    </row>
    <row r="1187" spans="1:19" x14ac:dyDescent="0.3">
      <c r="A1187" s="54">
        <v>1215</v>
      </c>
      <c r="B1187" s="35" t="s">
        <v>3852</v>
      </c>
      <c r="C1187" s="35" t="s">
        <v>2995</v>
      </c>
      <c r="D1187" s="35" t="s">
        <v>15</v>
      </c>
      <c r="E1187" s="35" t="str">
        <f t="shared" si="54"/>
        <v>F</v>
      </c>
      <c r="F1187" s="35">
        <v>30</v>
      </c>
      <c r="G1187" s="35" t="s">
        <v>3853</v>
      </c>
      <c r="H1187" s="35" t="s">
        <v>3854</v>
      </c>
      <c r="I1187" s="35" t="s">
        <v>38</v>
      </c>
      <c r="J1187" s="48" t="s">
        <v>13625</v>
      </c>
      <c r="K1187" s="35">
        <v>66</v>
      </c>
      <c r="L1187" s="49" t="s">
        <v>70</v>
      </c>
      <c r="M1187" s="50" t="str">
        <f>VLOOKUP(Table6[[#This Row],[Product]],Table3[],2)</f>
        <v>Megawidget M</v>
      </c>
      <c r="N1187" s="50" t="str">
        <f t="shared" si="55"/>
        <v>Jul</v>
      </c>
      <c r="O1187" s="56">
        <f t="shared" si="56"/>
        <v>2020</v>
      </c>
      <c r="P1187" s="51">
        <f>VLOOKUP(Table6[[#This Row],[Product]],Table3[],3)</f>
        <v>1.29</v>
      </c>
      <c r="Q1187" s="35">
        <f>VLOOKUP(Table6[[#This Row],[Product]],Table3[],4)</f>
        <v>24</v>
      </c>
      <c r="R1187" s="35">
        <f>Table6[[#This Row],[Quantity]]*Table6[[#This Row],[Case]]</f>
        <v>1584</v>
      </c>
      <c r="S1187" s="35">
        <f>Table6[[#This Row],[Total Sales]]*Table6[[#This Row],[Cost]]</f>
        <v>2043.3600000000001</v>
      </c>
    </row>
    <row r="1188" spans="1:19" x14ac:dyDescent="0.3">
      <c r="A1188" s="54">
        <v>1216</v>
      </c>
      <c r="B1188" s="35" t="s">
        <v>3855</v>
      </c>
      <c r="C1188" s="35" t="s">
        <v>2923</v>
      </c>
      <c r="D1188" s="35" t="s">
        <v>28</v>
      </c>
      <c r="E1188" s="35" t="str">
        <f t="shared" si="54"/>
        <v>M</v>
      </c>
      <c r="F1188" s="35">
        <v>30</v>
      </c>
      <c r="G1188" s="35" t="s">
        <v>3856</v>
      </c>
      <c r="H1188" s="35" t="s">
        <v>2645</v>
      </c>
      <c r="I1188" s="35" t="s">
        <v>32</v>
      </c>
      <c r="J1188" s="48" t="s">
        <v>13726</v>
      </c>
      <c r="K1188" s="35">
        <v>8</v>
      </c>
      <c r="L1188" s="49" t="s">
        <v>80</v>
      </c>
      <c r="M1188" s="50" t="str">
        <f>VLOOKUP(Table6[[#This Row],[Product]],Table3[],2)</f>
        <v>Ultrathing V2</v>
      </c>
      <c r="N1188" s="50" t="str">
        <f t="shared" si="55"/>
        <v>Jan</v>
      </c>
      <c r="O1188" s="56">
        <f t="shared" si="56"/>
        <v>2020</v>
      </c>
      <c r="P1188" s="51">
        <f>VLOOKUP(Table6[[#This Row],[Product]],Table3[],3)</f>
        <v>2.95</v>
      </c>
      <c r="Q1188" s="35">
        <f>VLOOKUP(Table6[[#This Row],[Product]],Table3[],4)</f>
        <v>20</v>
      </c>
      <c r="R1188" s="35">
        <f>Table6[[#This Row],[Quantity]]*Table6[[#This Row],[Case]]</f>
        <v>160</v>
      </c>
      <c r="S1188" s="35">
        <f>Table6[[#This Row],[Total Sales]]*Table6[[#This Row],[Cost]]</f>
        <v>472</v>
      </c>
    </row>
    <row r="1189" spans="1:19" x14ac:dyDescent="0.3">
      <c r="A1189" s="54">
        <v>1217</v>
      </c>
      <c r="B1189" s="35" t="s">
        <v>3857</v>
      </c>
      <c r="C1189" s="35" t="s">
        <v>2427</v>
      </c>
      <c r="D1189" s="35" t="s">
        <v>51</v>
      </c>
      <c r="E1189" s="35" t="str">
        <f t="shared" si="54"/>
        <v>F</v>
      </c>
      <c r="F1189" s="35">
        <v>30</v>
      </c>
      <c r="G1189" s="35" t="s">
        <v>3858</v>
      </c>
      <c r="H1189" s="35" t="s">
        <v>3859</v>
      </c>
      <c r="I1189" s="35" t="s">
        <v>124</v>
      </c>
      <c r="J1189" s="48" t="s">
        <v>14050</v>
      </c>
      <c r="K1189" s="35">
        <v>11</v>
      </c>
      <c r="L1189" s="49" t="s">
        <v>33</v>
      </c>
      <c r="M1189" s="50" t="str">
        <f>VLOOKUP(Table6[[#This Row],[Product]],Table3[],2)</f>
        <v>Megawidget L</v>
      </c>
      <c r="N1189" s="50" t="str">
        <f t="shared" si="55"/>
        <v>Sep</v>
      </c>
      <c r="O1189" s="56">
        <f t="shared" si="56"/>
        <v>2020</v>
      </c>
      <c r="P1189" s="51">
        <f>VLOOKUP(Table6[[#This Row],[Product]],Table3[],3)</f>
        <v>1.79</v>
      </c>
      <c r="Q1189" s="35">
        <f>VLOOKUP(Table6[[#This Row],[Product]],Table3[],4)</f>
        <v>24</v>
      </c>
      <c r="R1189" s="35">
        <f>Table6[[#This Row],[Quantity]]*Table6[[#This Row],[Case]]</f>
        <v>264</v>
      </c>
      <c r="S1189" s="35">
        <f>Table6[[#This Row],[Total Sales]]*Table6[[#This Row],[Cost]]</f>
        <v>472.56</v>
      </c>
    </row>
    <row r="1190" spans="1:19" x14ac:dyDescent="0.3">
      <c r="A1190" s="54">
        <v>1218</v>
      </c>
      <c r="B1190" s="35" t="s">
        <v>3860</v>
      </c>
      <c r="C1190" s="35" t="s">
        <v>1999</v>
      </c>
      <c r="D1190" s="35" t="s">
        <v>15</v>
      </c>
      <c r="E1190" s="35" t="str">
        <f t="shared" si="54"/>
        <v>F</v>
      </c>
      <c r="F1190" s="35">
        <v>30</v>
      </c>
      <c r="G1190" s="35" t="s">
        <v>3861</v>
      </c>
      <c r="H1190" s="35" t="s">
        <v>3862</v>
      </c>
      <c r="I1190" s="35" t="s">
        <v>2543</v>
      </c>
      <c r="J1190" s="48" t="s">
        <v>13866</v>
      </c>
      <c r="K1190" s="35">
        <v>50</v>
      </c>
      <c r="L1190" s="49" t="s">
        <v>80</v>
      </c>
      <c r="M1190" s="50" t="str">
        <f>VLOOKUP(Table6[[#This Row],[Product]],Table3[],2)</f>
        <v>Ultrathing V2</v>
      </c>
      <c r="N1190" s="50" t="str">
        <f t="shared" si="55"/>
        <v>Apr</v>
      </c>
      <c r="O1190" s="56">
        <f t="shared" si="56"/>
        <v>2021</v>
      </c>
      <c r="P1190" s="51">
        <f>VLOOKUP(Table6[[#This Row],[Product]],Table3[],3)</f>
        <v>2.95</v>
      </c>
      <c r="Q1190" s="35">
        <f>VLOOKUP(Table6[[#This Row],[Product]],Table3[],4)</f>
        <v>20</v>
      </c>
      <c r="R1190" s="35">
        <f>Table6[[#This Row],[Quantity]]*Table6[[#This Row],[Case]]</f>
        <v>1000</v>
      </c>
      <c r="S1190" s="35">
        <f>Table6[[#This Row],[Total Sales]]*Table6[[#This Row],[Cost]]</f>
        <v>2950</v>
      </c>
    </row>
    <row r="1191" spans="1:19" x14ac:dyDescent="0.3">
      <c r="A1191" s="54">
        <v>1219</v>
      </c>
      <c r="B1191" s="35" t="s">
        <v>3863</v>
      </c>
      <c r="C1191" s="35" t="s">
        <v>3864</v>
      </c>
      <c r="D1191" s="35" t="s">
        <v>92</v>
      </c>
      <c r="E1191" s="35" t="str">
        <f t="shared" si="54"/>
        <v>M/F</v>
      </c>
      <c r="F1191" s="35">
        <v>30</v>
      </c>
      <c r="G1191" s="35" t="s">
        <v>3865</v>
      </c>
      <c r="H1191" s="35" t="s">
        <v>3866</v>
      </c>
      <c r="I1191" s="35" t="s">
        <v>32</v>
      </c>
      <c r="J1191" s="48">
        <v>44048</v>
      </c>
      <c r="K1191" s="35">
        <v>75</v>
      </c>
      <c r="L1191" s="49" t="s">
        <v>101</v>
      </c>
      <c r="M1191" s="50" t="str">
        <f>VLOOKUP(Table6[[#This Row],[Product]],Table3[],2)</f>
        <v>Superwossname</v>
      </c>
      <c r="N1191" s="50" t="str">
        <f t="shared" si="55"/>
        <v>Aug</v>
      </c>
      <c r="O1191" s="56">
        <f t="shared" si="56"/>
        <v>2020</v>
      </c>
      <c r="P1191" s="51">
        <f>VLOOKUP(Table6[[#This Row],[Product]],Table3[],3)</f>
        <v>3.49</v>
      </c>
      <c r="Q1191" s="35">
        <f>VLOOKUP(Table6[[#This Row],[Product]],Table3[],4)</f>
        <v>20</v>
      </c>
      <c r="R1191" s="35">
        <f>Table6[[#This Row],[Quantity]]*Table6[[#This Row],[Case]]</f>
        <v>1500</v>
      </c>
      <c r="S1191" s="35">
        <f>Table6[[#This Row],[Total Sales]]*Table6[[#This Row],[Cost]]</f>
        <v>5235</v>
      </c>
    </row>
    <row r="1192" spans="1:19" x14ac:dyDescent="0.3">
      <c r="A1192" s="54">
        <v>1220</v>
      </c>
      <c r="B1192" s="35" t="s">
        <v>3867</v>
      </c>
      <c r="C1192" s="35" t="s">
        <v>3222</v>
      </c>
      <c r="D1192" s="35" t="s">
        <v>28</v>
      </c>
      <c r="E1192" s="35" t="str">
        <f t="shared" si="54"/>
        <v>M</v>
      </c>
      <c r="F1192" s="35">
        <v>60</v>
      </c>
      <c r="G1192" s="35" t="s">
        <v>3868</v>
      </c>
      <c r="H1192" s="35" t="s">
        <v>424</v>
      </c>
      <c r="I1192" s="35" t="s">
        <v>425</v>
      </c>
      <c r="J1192" s="48">
        <v>44713</v>
      </c>
      <c r="K1192" s="35">
        <v>68</v>
      </c>
      <c r="L1192" s="49" t="s">
        <v>45</v>
      </c>
      <c r="M1192" s="50" t="str">
        <f>VLOOKUP(Table6[[#This Row],[Product]],Table3[],2)</f>
        <v>Gigastuff</v>
      </c>
      <c r="N1192" s="50" t="str">
        <f t="shared" si="55"/>
        <v>Jun</v>
      </c>
      <c r="O1192" s="56">
        <f t="shared" si="56"/>
        <v>2022</v>
      </c>
      <c r="P1192" s="51">
        <f>VLOOKUP(Table6[[#This Row],[Product]],Table3[],3)</f>
        <v>1.89</v>
      </c>
      <c r="Q1192" s="35">
        <f>VLOOKUP(Table6[[#This Row],[Product]],Table3[],4)</f>
        <v>18</v>
      </c>
      <c r="R1192" s="35">
        <f>Table6[[#This Row],[Quantity]]*Table6[[#This Row],[Case]]</f>
        <v>1224</v>
      </c>
      <c r="S1192" s="35">
        <f>Table6[[#This Row],[Total Sales]]*Table6[[#This Row],[Cost]]</f>
        <v>2313.3599999999997</v>
      </c>
    </row>
    <row r="1193" spans="1:19" x14ac:dyDescent="0.3">
      <c r="A1193" s="54">
        <v>1221</v>
      </c>
      <c r="B1193" s="35" t="s">
        <v>711</v>
      </c>
      <c r="C1193" s="35" t="s">
        <v>180</v>
      </c>
      <c r="D1193" s="35" t="s">
        <v>28</v>
      </c>
      <c r="E1193" s="35" t="str">
        <f t="shared" si="54"/>
        <v>M</v>
      </c>
      <c r="F1193" s="35">
        <v>90</v>
      </c>
      <c r="G1193" s="35" t="s">
        <v>14302</v>
      </c>
      <c r="H1193" s="35" t="s">
        <v>3870</v>
      </c>
      <c r="I1193" s="35" t="s">
        <v>124</v>
      </c>
      <c r="J1193" s="48" t="s">
        <v>14051</v>
      </c>
      <c r="K1193" s="35">
        <v>76</v>
      </c>
      <c r="L1193" s="49" t="s">
        <v>33</v>
      </c>
      <c r="M1193" s="50" t="str">
        <f>VLOOKUP(Table6[[#This Row],[Product]],Table3[],2)</f>
        <v>Megawidget L</v>
      </c>
      <c r="N1193" s="50" t="str">
        <f t="shared" si="55"/>
        <v>Feb</v>
      </c>
      <c r="O1193" s="56">
        <f t="shared" si="56"/>
        <v>2021</v>
      </c>
      <c r="P1193" s="51">
        <f>VLOOKUP(Table6[[#This Row],[Product]],Table3[],3)</f>
        <v>1.79</v>
      </c>
      <c r="Q1193" s="35">
        <f>VLOOKUP(Table6[[#This Row],[Product]],Table3[],4)</f>
        <v>24</v>
      </c>
      <c r="R1193" s="35">
        <f>Table6[[#This Row],[Quantity]]*Table6[[#This Row],[Case]]</f>
        <v>1824</v>
      </c>
      <c r="S1193" s="35">
        <f>Table6[[#This Row],[Total Sales]]*Table6[[#This Row],[Cost]]</f>
        <v>3264.96</v>
      </c>
    </row>
    <row r="1194" spans="1:19" x14ac:dyDescent="0.3">
      <c r="A1194" s="54">
        <v>1222</v>
      </c>
      <c r="B1194" s="35" t="s">
        <v>3871</v>
      </c>
      <c r="C1194" s="35" t="s">
        <v>3872</v>
      </c>
      <c r="D1194" s="35" t="s">
        <v>28</v>
      </c>
      <c r="E1194" s="35" t="str">
        <f t="shared" si="54"/>
        <v>M</v>
      </c>
      <c r="F1194" s="35">
        <v>90</v>
      </c>
      <c r="G1194" s="35" t="s">
        <v>15131</v>
      </c>
      <c r="H1194" s="35" t="s">
        <v>1764</v>
      </c>
      <c r="I1194" s="35" t="s">
        <v>124</v>
      </c>
      <c r="J1194" s="48">
        <v>44503</v>
      </c>
      <c r="K1194" s="35">
        <v>14</v>
      </c>
      <c r="L1194" s="49" t="s">
        <v>20</v>
      </c>
      <c r="M1194" s="50" t="str">
        <f>VLOOKUP(Table6[[#This Row],[Product]],Table3[],2)</f>
        <v>Hyperwotsit</v>
      </c>
      <c r="N1194" s="50" t="str">
        <f t="shared" si="55"/>
        <v>Nov</v>
      </c>
      <c r="O1194" s="56">
        <f t="shared" si="56"/>
        <v>2021</v>
      </c>
      <c r="P1194" s="51">
        <f>VLOOKUP(Table6[[#This Row],[Product]],Table3[],3)</f>
        <v>2.0099999999999998</v>
      </c>
      <c r="Q1194" s="35">
        <f>VLOOKUP(Table6[[#This Row],[Product]],Table3[],4)</f>
        <v>20</v>
      </c>
      <c r="R1194" s="35">
        <f>Table6[[#This Row],[Quantity]]*Table6[[#This Row],[Case]]</f>
        <v>280</v>
      </c>
      <c r="S1194" s="35">
        <f>Table6[[#This Row],[Total Sales]]*Table6[[#This Row],[Cost]]</f>
        <v>562.79999999999995</v>
      </c>
    </row>
    <row r="1195" spans="1:19" x14ac:dyDescent="0.3">
      <c r="A1195" s="54">
        <v>1223</v>
      </c>
      <c r="B1195" s="35" t="s">
        <v>3874</v>
      </c>
      <c r="C1195" s="35" t="s">
        <v>1599</v>
      </c>
      <c r="D1195" s="35" t="s">
        <v>15</v>
      </c>
      <c r="E1195" s="35" t="str">
        <f t="shared" si="54"/>
        <v>F</v>
      </c>
      <c r="F1195" s="35">
        <v>90</v>
      </c>
      <c r="G1195" s="35" t="s">
        <v>3875</v>
      </c>
      <c r="H1195" s="35" t="s">
        <v>3876</v>
      </c>
      <c r="I1195" s="35" t="s">
        <v>32</v>
      </c>
      <c r="J1195" s="48">
        <v>43870</v>
      </c>
      <c r="K1195" s="35">
        <v>79</v>
      </c>
      <c r="L1195" s="49" t="s">
        <v>39</v>
      </c>
      <c r="M1195" s="50" t="str">
        <f>VLOOKUP(Table6[[#This Row],[Product]],Table3[],2)</f>
        <v>Ultrathing V1</v>
      </c>
      <c r="N1195" s="50" t="str">
        <f t="shared" si="55"/>
        <v>Feb</v>
      </c>
      <c r="O1195" s="56">
        <f t="shared" si="56"/>
        <v>2020</v>
      </c>
      <c r="P1195" s="51">
        <f>VLOOKUP(Table6[[#This Row],[Product]],Table3[],3)</f>
        <v>1.79</v>
      </c>
      <c r="Q1195" s="35">
        <f>VLOOKUP(Table6[[#This Row],[Product]],Table3[],4)</f>
        <v>17</v>
      </c>
      <c r="R1195" s="35">
        <f>Table6[[#This Row],[Quantity]]*Table6[[#This Row],[Case]]</f>
        <v>1343</v>
      </c>
      <c r="S1195" s="35">
        <f>Table6[[#This Row],[Total Sales]]*Table6[[#This Row],[Cost]]</f>
        <v>2403.9700000000003</v>
      </c>
    </row>
    <row r="1196" spans="1:19" x14ac:dyDescent="0.3">
      <c r="A1196" s="54">
        <v>1224</v>
      </c>
      <c r="B1196" s="35" t="s">
        <v>3877</v>
      </c>
      <c r="C1196" s="35" t="s">
        <v>1058</v>
      </c>
      <c r="D1196" s="35" t="s">
        <v>15</v>
      </c>
      <c r="E1196" s="35" t="str">
        <f t="shared" si="54"/>
        <v>F</v>
      </c>
      <c r="F1196" s="35">
        <v>30</v>
      </c>
      <c r="G1196" s="35" t="s">
        <v>3878</v>
      </c>
      <c r="H1196" s="35" t="s">
        <v>1945</v>
      </c>
      <c r="I1196" s="35" t="s">
        <v>32</v>
      </c>
      <c r="J1196" s="48" t="s">
        <v>14052</v>
      </c>
      <c r="K1196" s="35">
        <v>77</v>
      </c>
      <c r="L1196" s="49" t="s">
        <v>54</v>
      </c>
      <c r="M1196" s="50" t="str">
        <f>VLOOKUP(Table6[[#This Row],[Product]],Table3[],2)</f>
        <v>Megawidget S</v>
      </c>
      <c r="N1196" s="50" t="str">
        <f t="shared" si="55"/>
        <v>Jul</v>
      </c>
      <c r="O1196" s="56">
        <f t="shared" si="56"/>
        <v>2020</v>
      </c>
      <c r="P1196" s="51">
        <f>VLOOKUP(Table6[[#This Row],[Product]],Table3[],3)</f>
        <v>0.69</v>
      </c>
      <c r="Q1196" s="35">
        <f>VLOOKUP(Table6[[#This Row],[Product]],Table3[],4)</f>
        <v>24</v>
      </c>
      <c r="R1196" s="35">
        <f>Table6[[#This Row],[Quantity]]*Table6[[#This Row],[Case]]</f>
        <v>1848</v>
      </c>
      <c r="S1196" s="35">
        <f>Table6[[#This Row],[Total Sales]]*Table6[[#This Row],[Cost]]</f>
        <v>1275.1199999999999</v>
      </c>
    </row>
    <row r="1197" spans="1:19" x14ac:dyDescent="0.3">
      <c r="A1197" s="54">
        <v>1226</v>
      </c>
      <c r="B1197" s="35" t="s">
        <v>309</v>
      </c>
      <c r="C1197" s="35" t="s">
        <v>3460</v>
      </c>
      <c r="D1197" s="35" t="s">
        <v>28</v>
      </c>
      <c r="E1197" s="35" t="str">
        <f t="shared" si="54"/>
        <v>M</v>
      </c>
      <c r="F1197" s="35">
        <v>90</v>
      </c>
      <c r="G1197" s="35" t="s">
        <v>3879</v>
      </c>
      <c r="H1197" s="35" t="s">
        <v>2965</v>
      </c>
      <c r="I1197" s="35" t="s">
        <v>25</v>
      </c>
      <c r="J1197" s="48" t="s">
        <v>14053</v>
      </c>
      <c r="K1197" s="35">
        <v>87</v>
      </c>
      <c r="L1197" s="49" t="s">
        <v>39</v>
      </c>
      <c r="M1197" s="50" t="str">
        <f>VLOOKUP(Table6[[#This Row],[Product]],Table3[],2)</f>
        <v>Ultrathing V1</v>
      </c>
      <c r="N1197" s="50" t="str">
        <f t="shared" si="55"/>
        <v>Feb</v>
      </c>
      <c r="O1197" s="56">
        <f t="shared" si="56"/>
        <v>2021</v>
      </c>
      <c r="P1197" s="51">
        <f>VLOOKUP(Table6[[#This Row],[Product]],Table3[],3)</f>
        <v>1.79</v>
      </c>
      <c r="Q1197" s="35">
        <f>VLOOKUP(Table6[[#This Row],[Product]],Table3[],4)</f>
        <v>17</v>
      </c>
      <c r="R1197" s="35">
        <f>Table6[[#This Row],[Quantity]]*Table6[[#This Row],[Case]]</f>
        <v>1479</v>
      </c>
      <c r="S1197" s="35">
        <f>Table6[[#This Row],[Total Sales]]*Table6[[#This Row],[Cost]]</f>
        <v>2647.41</v>
      </c>
    </row>
    <row r="1198" spans="1:19" x14ac:dyDescent="0.3">
      <c r="A1198" s="54">
        <v>1227</v>
      </c>
      <c r="B1198" s="35" t="s">
        <v>3880</v>
      </c>
      <c r="C1198" s="35" t="s">
        <v>788</v>
      </c>
      <c r="D1198" s="35" t="s">
        <v>28</v>
      </c>
      <c r="E1198" s="35" t="str">
        <f t="shared" si="54"/>
        <v>M</v>
      </c>
      <c r="F1198" s="35">
        <v>60</v>
      </c>
      <c r="G1198" s="35" t="s">
        <v>3881</v>
      </c>
      <c r="H1198" s="35" t="s">
        <v>3882</v>
      </c>
      <c r="I1198" s="35" t="s">
        <v>38</v>
      </c>
      <c r="J1198" s="48" t="s">
        <v>13970</v>
      </c>
      <c r="K1198" s="35">
        <v>95</v>
      </c>
      <c r="L1198" s="49" t="s">
        <v>159</v>
      </c>
      <c r="M1198" s="50" t="str">
        <f>VLOOKUP(Table6[[#This Row],[Product]],Table3[],2)</f>
        <v>Ultrathing V3</v>
      </c>
      <c r="N1198" s="50" t="str">
        <f t="shared" si="55"/>
        <v>Aug</v>
      </c>
      <c r="O1198" s="56">
        <f t="shared" si="56"/>
        <v>2021</v>
      </c>
      <c r="P1198" s="51">
        <f>VLOOKUP(Table6[[#This Row],[Product]],Table3[],3)</f>
        <v>3.39</v>
      </c>
      <c r="Q1198" s="35">
        <f>VLOOKUP(Table6[[#This Row],[Product]],Table3[],4)</f>
        <v>24</v>
      </c>
      <c r="R1198" s="35">
        <f>Table6[[#This Row],[Quantity]]*Table6[[#This Row],[Case]]</f>
        <v>2280</v>
      </c>
      <c r="S1198" s="35">
        <f>Table6[[#This Row],[Total Sales]]*Table6[[#This Row],[Cost]]</f>
        <v>7729.2000000000007</v>
      </c>
    </row>
    <row r="1199" spans="1:19" x14ac:dyDescent="0.3">
      <c r="A1199" s="54">
        <v>1228</v>
      </c>
      <c r="B1199" s="35" t="s">
        <v>3883</v>
      </c>
      <c r="C1199" s="35" t="s">
        <v>3884</v>
      </c>
      <c r="D1199" s="35" t="s">
        <v>51</v>
      </c>
      <c r="E1199" s="35" t="str">
        <f t="shared" si="54"/>
        <v>F</v>
      </c>
      <c r="F1199" s="35">
        <v>60</v>
      </c>
      <c r="G1199" s="35" t="s">
        <v>3885</v>
      </c>
      <c r="H1199" s="35" t="s">
        <v>279</v>
      </c>
      <c r="I1199" s="35" t="s">
        <v>213</v>
      </c>
      <c r="J1199" s="48" t="s">
        <v>14054</v>
      </c>
      <c r="K1199" s="35">
        <v>32</v>
      </c>
      <c r="L1199" s="49" t="s">
        <v>159</v>
      </c>
      <c r="M1199" s="50" t="str">
        <f>VLOOKUP(Table6[[#This Row],[Product]],Table3[],2)</f>
        <v>Ultrathing V3</v>
      </c>
      <c r="N1199" s="50" t="str">
        <f t="shared" si="55"/>
        <v>Aug</v>
      </c>
      <c r="O1199" s="56">
        <f t="shared" si="56"/>
        <v>2020</v>
      </c>
      <c r="P1199" s="51">
        <f>VLOOKUP(Table6[[#This Row],[Product]],Table3[],3)</f>
        <v>3.39</v>
      </c>
      <c r="Q1199" s="35">
        <f>VLOOKUP(Table6[[#This Row],[Product]],Table3[],4)</f>
        <v>24</v>
      </c>
      <c r="R1199" s="35">
        <f>Table6[[#This Row],[Quantity]]*Table6[[#This Row],[Case]]</f>
        <v>768</v>
      </c>
      <c r="S1199" s="35">
        <f>Table6[[#This Row],[Total Sales]]*Table6[[#This Row],[Cost]]</f>
        <v>2603.52</v>
      </c>
    </row>
    <row r="1200" spans="1:19" x14ac:dyDescent="0.3">
      <c r="A1200" s="54">
        <v>1229</v>
      </c>
      <c r="B1200" s="35" t="s">
        <v>3886</v>
      </c>
      <c r="C1200" s="35" t="s">
        <v>3887</v>
      </c>
      <c r="D1200" s="35" t="s">
        <v>51</v>
      </c>
      <c r="E1200" s="35" t="str">
        <f t="shared" si="54"/>
        <v>F</v>
      </c>
      <c r="F1200" s="35">
        <v>90</v>
      </c>
      <c r="G1200" s="35" t="s">
        <v>3888</v>
      </c>
      <c r="H1200" s="35" t="s">
        <v>400</v>
      </c>
      <c r="I1200" s="35" t="s">
        <v>401</v>
      </c>
      <c r="J1200" s="48">
        <v>44563</v>
      </c>
      <c r="K1200" s="35">
        <v>46</v>
      </c>
      <c r="L1200" s="49" t="s">
        <v>70</v>
      </c>
      <c r="M1200" s="50" t="str">
        <f>VLOOKUP(Table6[[#This Row],[Product]],Table3[],2)</f>
        <v>Megawidget M</v>
      </c>
      <c r="N1200" s="50" t="str">
        <f t="shared" si="55"/>
        <v>Jan</v>
      </c>
      <c r="O1200" s="56">
        <f t="shared" si="56"/>
        <v>2022</v>
      </c>
      <c r="P1200" s="51">
        <f>VLOOKUP(Table6[[#This Row],[Product]],Table3[],3)</f>
        <v>1.29</v>
      </c>
      <c r="Q1200" s="35">
        <f>VLOOKUP(Table6[[#This Row],[Product]],Table3[],4)</f>
        <v>24</v>
      </c>
      <c r="R1200" s="35">
        <f>Table6[[#This Row],[Quantity]]*Table6[[#This Row],[Case]]</f>
        <v>1104</v>
      </c>
      <c r="S1200" s="35">
        <f>Table6[[#This Row],[Total Sales]]*Table6[[#This Row],[Cost]]</f>
        <v>1424.16</v>
      </c>
    </row>
    <row r="1201" spans="1:19" x14ac:dyDescent="0.3">
      <c r="A1201" s="54">
        <v>1230</v>
      </c>
      <c r="B1201" s="35" t="s">
        <v>3889</v>
      </c>
      <c r="C1201" s="35" t="s">
        <v>3588</v>
      </c>
      <c r="D1201" s="35" t="s">
        <v>51</v>
      </c>
      <c r="E1201" s="35" t="str">
        <f t="shared" si="54"/>
        <v>F</v>
      </c>
      <c r="F1201" s="35">
        <v>60</v>
      </c>
      <c r="G1201" s="35" t="s">
        <v>3890</v>
      </c>
      <c r="H1201" s="35" t="s">
        <v>3891</v>
      </c>
      <c r="I1201" s="35" t="s">
        <v>124</v>
      </c>
      <c r="J1201" s="48" t="s">
        <v>14026</v>
      </c>
      <c r="K1201" s="35">
        <v>30</v>
      </c>
      <c r="L1201" s="49" t="s">
        <v>101</v>
      </c>
      <c r="M1201" s="50" t="str">
        <f>VLOOKUP(Table6[[#This Row],[Product]],Table3[],2)</f>
        <v>Superwossname</v>
      </c>
      <c r="N1201" s="50" t="str">
        <f t="shared" si="55"/>
        <v>Jun</v>
      </c>
      <c r="O1201" s="56">
        <f t="shared" si="56"/>
        <v>2020</v>
      </c>
      <c r="P1201" s="51">
        <f>VLOOKUP(Table6[[#This Row],[Product]],Table3[],3)</f>
        <v>3.49</v>
      </c>
      <c r="Q1201" s="35">
        <f>VLOOKUP(Table6[[#This Row],[Product]],Table3[],4)</f>
        <v>20</v>
      </c>
      <c r="R1201" s="35">
        <f>Table6[[#This Row],[Quantity]]*Table6[[#This Row],[Case]]</f>
        <v>600</v>
      </c>
      <c r="S1201" s="35">
        <f>Table6[[#This Row],[Total Sales]]*Table6[[#This Row],[Cost]]</f>
        <v>2094</v>
      </c>
    </row>
    <row r="1202" spans="1:19" x14ac:dyDescent="0.3">
      <c r="A1202" s="54">
        <v>1232</v>
      </c>
      <c r="B1202" s="35" t="s">
        <v>3140</v>
      </c>
      <c r="C1202" s="35" t="s">
        <v>3892</v>
      </c>
      <c r="D1202" s="35" t="s">
        <v>28</v>
      </c>
      <c r="E1202" s="35" t="str">
        <f t="shared" si="54"/>
        <v>M</v>
      </c>
      <c r="F1202" s="35">
        <v>90</v>
      </c>
      <c r="G1202" s="35" t="s">
        <v>3893</v>
      </c>
      <c r="H1202" s="35" t="s">
        <v>3894</v>
      </c>
      <c r="I1202" s="35" t="s">
        <v>110</v>
      </c>
      <c r="J1202" s="48" t="s">
        <v>14040</v>
      </c>
      <c r="K1202" s="35">
        <v>105</v>
      </c>
      <c r="L1202" s="49" t="s">
        <v>20</v>
      </c>
      <c r="M1202" s="50" t="str">
        <f>VLOOKUP(Table6[[#This Row],[Product]],Table3[],2)</f>
        <v>Hyperwotsit</v>
      </c>
      <c r="N1202" s="50" t="str">
        <f t="shared" si="55"/>
        <v>Jan</v>
      </c>
      <c r="O1202" s="56">
        <f t="shared" si="56"/>
        <v>2022</v>
      </c>
      <c r="P1202" s="51">
        <f>VLOOKUP(Table6[[#This Row],[Product]],Table3[],3)</f>
        <v>2.0099999999999998</v>
      </c>
      <c r="Q1202" s="35">
        <f>VLOOKUP(Table6[[#This Row],[Product]],Table3[],4)</f>
        <v>20</v>
      </c>
      <c r="R1202" s="35">
        <f>Table6[[#This Row],[Quantity]]*Table6[[#This Row],[Case]]</f>
        <v>2100</v>
      </c>
      <c r="S1202" s="35">
        <f>Table6[[#This Row],[Total Sales]]*Table6[[#This Row],[Cost]]</f>
        <v>4221</v>
      </c>
    </row>
    <row r="1203" spans="1:19" x14ac:dyDescent="0.3">
      <c r="A1203" s="54">
        <v>1233</v>
      </c>
      <c r="B1203" s="35" t="s">
        <v>3895</v>
      </c>
      <c r="C1203" s="35" t="s">
        <v>1588</v>
      </c>
      <c r="D1203" s="35" t="s">
        <v>15</v>
      </c>
      <c r="E1203" s="35" t="str">
        <f t="shared" si="54"/>
        <v>F</v>
      </c>
      <c r="F1203" s="35">
        <v>90</v>
      </c>
      <c r="G1203" s="35" t="s">
        <v>3896</v>
      </c>
      <c r="H1203" s="35" t="s">
        <v>3897</v>
      </c>
      <c r="I1203" s="35" t="s">
        <v>3898</v>
      </c>
      <c r="J1203" s="48" t="s">
        <v>14055</v>
      </c>
      <c r="K1203" s="35">
        <v>2</v>
      </c>
      <c r="L1203" s="49" t="s">
        <v>33</v>
      </c>
      <c r="M1203" s="50" t="str">
        <f>VLOOKUP(Table6[[#This Row],[Product]],Table3[],2)</f>
        <v>Megawidget L</v>
      </c>
      <c r="N1203" s="50" t="str">
        <f t="shared" si="55"/>
        <v>Jul</v>
      </c>
      <c r="O1203" s="56">
        <f t="shared" si="56"/>
        <v>2021</v>
      </c>
      <c r="P1203" s="51">
        <f>VLOOKUP(Table6[[#This Row],[Product]],Table3[],3)</f>
        <v>1.79</v>
      </c>
      <c r="Q1203" s="35">
        <f>VLOOKUP(Table6[[#This Row],[Product]],Table3[],4)</f>
        <v>24</v>
      </c>
      <c r="R1203" s="35">
        <f>Table6[[#This Row],[Quantity]]*Table6[[#This Row],[Case]]</f>
        <v>48</v>
      </c>
      <c r="S1203" s="35">
        <f>Table6[[#This Row],[Total Sales]]*Table6[[#This Row],[Cost]]</f>
        <v>85.92</v>
      </c>
    </row>
    <row r="1204" spans="1:19" x14ac:dyDescent="0.3">
      <c r="A1204" s="54">
        <v>1234</v>
      </c>
      <c r="B1204" s="35" t="s">
        <v>3899</v>
      </c>
      <c r="C1204" s="35" t="s">
        <v>3900</v>
      </c>
      <c r="D1204" s="35" t="s">
        <v>15</v>
      </c>
      <c r="E1204" s="35" t="str">
        <f t="shared" si="54"/>
        <v>F</v>
      </c>
      <c r="F1204" s="35">
        <v>30</v>
      </c>
      <c r="G1204" s="35" t="s">
        <v>14303</v>
      </c>
      <c r="H1204" s="35" t="s">
        <v>123</v>
      </c>
      <c r="I1204" s="35" t="s">
        <v>124</v>
      </c>
      <c r="J1204" s="48" t="s">
        <v>13743</v>
      </c>
      <c r="K1204" s="35">
        <v>33</v>
      </c>
      <c r="L1204" s="49" t="s">
        <v>39</v>
      </c>
      <c r="M1204" s="50" t="str">
        <f>VLOOKUP(Table6[[#This Row],[Product]],Table3[],2)</f>
        <v>Ultrathing V1</v>
      </c>
      <c r="N1204" s="50" t="str">
        <f t="shared" si="55"/>
        <v>Jan</v>
      </c>
      <c r="O1204" s="56">
        <f t="shared" si="56"/>
        <v>2021</v>
      </c>
      <c r="P1204" s="51">
        <f>VLOOKUP(Table6[[#This Row],[Product]],Table3[],3)</f>
        <v>1.79</v>
      </c>
      <c r="Q1204" s="35">
        <f>VLOOKUP(Table6[[#This Row],[Product]],Table3[],4)</f>
        <v>17</v>
      </c>
      <c r="R1204" s="35">
        <f>Table6[[#This Row],[Quantity]]*Table6[[#This Row],[Case]]</f>
        <v>561</v>
      </c>
      <c r="S1204" s="35">
        <f>Table6[[#This Row],[Total Sales]]*Table6[[#This Row],[Cost]]</f>
        <v>1004.19</v>
      </c>
    </row>
    <row r="1205" spans="1:19" x14ac:dyDescent="0.3">
      <c r="A1205" s="54">
        <v>1235</v>
      </c>
      <c r="B1205" s="35" t="s">
        <v>3902</v>
      </c>
      <c r="C1205" s="35" t="s">
        <v>976</v>
      </c>
      <c r="D1205" s="35" t="s">
        <v>28</v>
      </c>
      <c r="E1205" s="35" t="str">
        <f t="shared" si="54"/>
        <v>M</v>
      </c>
      <c r="F1205" s="35">
        <v>90</v>
      </c>
      <c r="G1205" s="35" t="s">
        <v>3903</v>
      </c>
      <c r="H1205" s="35" t="s">
        <v>3041</v>
      </c>
      <c r="I1205" s="35" t="s">
        <v>124</v>
      </c>
      <c r="J1205" s="48" t="s">
        <v>14056</v>
      </c>
      <c r="K1205" s="35">
        <v>80</v>
      </c>
      <c r="L1205" s="49" t="s">
        <v>101</v>
      </c>
      <c r="M1205" s="50" t="str">
        <f>VLOOKUP(Table6[[#This Row],[Product]],Table3[],2)</f>
        <v>Superwossname</v>
      </c>
      <c r="N1205" s="50" t="str">
        <f t="shared" si="55"/>
        <v>Dec</v>
      </c>
      <c r="O1205" s="56">
        <f t="shared" si="56"/>
        <v>2021</v>
      </c>
      <c r="P1205" s="51">
        <f>VLOOKUP(Table6[[#This Row],[Product]],Table3[],3)</f>
        <v>3.49</v>
      </c>
      <c r="Q1205" s="35">
        <f>VLOOKUP(Table6[[#This Row],[Product]],Table3[],4)</f>
        <v>20</v>
      </c>
      <c r="R1205" s="35">
        <f>Table6[[#This Row],[Quantity]]*Table6[[#This Row],[Case]]</f>
        <v>1600</v>
      </c>
      <c r="S1205" s="35">
        <f>Table6[[#This Row],[Total Sales]]*Table6[[#This Row],[Cost]]</f>
        <v>5584</v>
      </c>
    </row>
    <row r="1206" spans="1:19" x14ac:dyDescent="0.3">
      <c r="A1206" s="54">
        <v>1236</v>
      </c>
      <c r="B1206" s="35" t="s">
        <v>3904</v>
      </c>
      <c r="C1206" s="35" t="s">
        <v>3905</v>
      </c>
      <c r="D1206" s="35" t="s">
        <v>92</v>
      </c>
      <c r="E1206" s="35" t="str">
        <f t="shared" si="54"/>
        <v>M/F</v>
      </c>
      <c r="F1206" s="35">
        <v>30</v>
      </c>
      <c r="G1206" s="35" t="s">
        <v>3906</v>
      </c>
      <c r="H1206" s="35" t="s">
        <v>2172</v>
      </c>
      <c r="I1206" s="35" t="s">
        <v>32</v>
      </c>
      <c r="J1206" s="48" t="s">
        <v>14057</v>
      </c>
      <c r="K1206" s="35">
        <v>8</v>
      </c>
      <c r="L1206" s="49" t="s">
        <v>101</v>
      </c>
      <c r="M1206" s="50" t="str">
        <f>VLOOKUP(Table6[[#This Row],[Product]],Table3[],2)</f>
        <v>Superwossname</v>
      </c>
      <c r="N1206" s="50" t="str">
        <f t="shared" si="55"/>
        <v>Feb</v>
      </c>
      <c r="O1206" s="56">
        <f t="shared" si="56"/>
        <v>2020</v>
      </c>
      <c r="P1206" s="51">
        <f>VLOOKUP(Table6[[#This Row],[Product]],Table3[],3)</f>
        <v>3.49</v>
      </c>
      <c r="Q1206" s="35">
        <f>VLOOKUP(Table6[[#This Row],[Product]],Table3[],4)</f>
        <v>20</v>
      </c>
      <c r="R1206" s="35">
        <f>Table6[[#This Row],[Quantity]]*Table6[[#This Row],[Case]]</f>
        <v>160</v>
      </c>
      <c r="S1206" s="35">
        <f>Table6[[#This Row],[Total Sales]]*Table6[[#This Row],[Cost]]</f>
        <v>558.40000000000009</v>
      </c>
    </row>
    <row r="1207" spans="1:19" x14ac:dyDescent="0.3">
      <c r="A1207" s="54">
        <v>1237</v>
      </c>
      <c r="B1207" s="35" t="s">
        <v>3124</v>
      </c>
      <c r="C1207" s="35" t="s">
        <v>3907</v>
      </c>
      <c r="D1207" s="35" t="s">
        <v>28</v>
      </c>
      <c r="E1207" s="35" t="str">
        <f t="shared" si="54"/>
        <v>M</v>
      </c>
      <c r="F1207" s="35">
        <v>90</v>
      </c>
      <c r="G1207" s="35" t="s">
        <v>3908</v>
      </c>
      <c r="H1207" s="35" t="s">
        <v>1505</v>
      </c>
      <c r="I1207" s="35" t="s">
        <v>32</v>
      </c>
      <c r="J1207" s="48">
        <v>44177</v>
      </c>
      <c r="K1207" s="35">
        <v>72</v>
      </c>
      <c r="L1207" s="49" t="s">
        <v>33</v>
      </c>
      <c r="M1207" s="50" t="str">
        <f>VLOOKUP(Table6[[#This Row],[Product]],Table3[],2)</f>
        <v>Megawidget L</v>
      </c>
      <c r="N1207" s="50" t="str">
        <f t="shared" si="55"/>
        <v>Dec</v>
      </c>
      <c r="O1207" s="56">
        <f t="shared" si="56"/>
        <v>2020</v>
      </c>
      <c r="P1207" s="51">
        <f>VLOOKUP(Table6[[#This Row],[Product]],Table3[],3)</f>
        <v>1.79</v>
      </c>
      <c r="Q1207" s="35">
        <f>VLOOKUP(Table6[[#This Row],[Product]],Table3[],4)</f>
        <v>24</v>
      </c>
      <c r="R1207" s="35">
        <f>Table6[[#This Row],[Quantity]]*Table6[[#This Row],[Case]]</f>
        <v>1728</v>
      </c>
      <c r="S1207" s="35">
        <f>Table6[[#This Row],[Total Sales]]*Table6[[#This Row],[Cost]]</f>
        <v>3093.12</v>
      </c>
    </row>
    <row r="1208" spans="1:19" x14ac:dyDescent="0.3">
      <c r="A1208" s="54">
        <v>1238</v>
      </c>
      <c r="B1208" s="35" t="s">
        <v>994</v>
      </c>
      <c r="C1208" s="35" t="s">
        <v>2485</v>
      </c>
      <c r="D1208" s="35" t="s">
        <v>28</v>
      </c>
      <c r="E1208" s="35" t="str">
        <f t="shared" si="54"/>
        <v>M</v>
      </c>
      <c r="F1208" s="35">
        <v>60</v>
      </c>
      <c r="G1208" s="35" t="s">
        <v>3908</v>
      </c>
      <c r="H1208" s="35" t="s">
        <v>3909</v>
      </c>
      <c r="I1208" s="35" t="s">
        <v>32</v>
      </c>
      <c r="J1208" s="48">
        <v>44899</v>
      </c>
      <c r="K1208" s="35">
        <v>79</v>
      </c>
      <c r="L1208" s="49" t="s">
        <v>54</v>
      </c>
      <c r="M1208" s="50" t="str">
        <f>VLOOKUP(Table6[[#This Row],[Product]],Table3[],2)</f>
        <v>Megawidget S</v>
      </c>
      <c r="N1208" s="50" t="str">
        <f t="shared" si="55"/>
        <v>Dec</v>
      </c>
      <c r="O1208" s="56">
        <f t="shared" si="56"/>
        <v>2022</v>
      </c>
      <c r="P1208" s="51">
        <f>VLOOKUP(Table6[[#This Row],[Product]],Table3[],3)</f>
        <v>0.69</v>
      </c>
      <c r="Q1208" s="35">
        <f>VLOOKUP(Table6[[#This Row],[Product]],Table3[],4)</f>
        <v>24</v>
      </c>
      <c r="R1208" s="35">
        <f>Table6[[#This Row],[Quantity]]*Table6[[#This Row],[Case]]</f>
        <v>1896</v>
      </c>
      <c r="S1208" s="35">
        <f>Table6[[#This Row],[Total Sales]]*Table6[[#This Row],[Cost]]</f>
        <v>1308.24</v>
      </c>
    </row>
    <row r="1209" spans="1:19" x14ac:dyDescent="0.3">
      <c r="A1209" s="54">
        <v>1239</v>
      </c>
      <c r="B1209" s="35" t="s">
        <v>3910</v>
      </c>
      <c r="C1209" s="35" t="s">
        <v>3911</v>
      </c>
      <c r="D1209" s="35" t="s">
        <v>28</v>
      </c>
      <c r="E1209" s="35" t="str">
        <f t="shared" si="54"/>
        <v>M</v>
      </c>
      <c r="F1209" s="35">
        <v>90</v>
      </c>
      <c r="G1209" s="35" t="s">
        <v>3912</v>
      </c>
      <c r="H1209" s="35" t="s">
        <v>2498</v>
      </c>
      <c r="I1209" s="35" t="s">
        <v>913</v>
      </c>
      <c r="J1209" s="48">
        <v>44512</v>
      </c>
      <c r="K1209" s="35">
        <v>74</v>
      </c>
      <c r="L1209" s="49" t="s">
        <v>33</v>
      </c>
      <c r="M1209" s="50" t="str">
        <f>VLOOKUP(Table6[[#This Row],[Product]],Table3[],2)</f>
        <v>Megawidget L</v>
      </c>
      <c r="N1209" s="50" t="str">
        <f t="shared" si="55"/>
        <v>Nov</v>
      </c>
      <c r="O1209" s="56">
        <f t="shared" si="56"/>
        <v>2021</v>
      </c>
      <c r="P1209" s="51">
        <f>VLOOKUP(Table6[[#This Row],[Product]],Table3[],3)</f>
        <v>1.79</v>
      </c>
      <c r="Q1209" s="35">
        <f>VLOOKUP(Table6[[#This Row],[Product]],Table3[],4)</f>
        <v>24</v>
      </c>
      <c r="R1209" s="35">
        <f>Table6[[#This Row],[Quantity]]*Table6[[#This Row],[Case]]</f>
        <v>1776</v>
      </c>
      <c r="S1209" s="35">
        <f>Table6[[#This Row],[Total Sales]]*Table6[[#This Row],[Cost]]</f>
        <v>3179.04</v>
      </c>
    </row>
    <row r="1210" spans="1:19" x14ac:dyDescent="0.3">
      <c r="A1210" s="54">
        <v>1240</v>
      </c>
      <c r="B1210" s="35" t="s">
        <v>2605</v>
      </c>
      <c r="C1210" s="35" t="s">
        <v>3913</v>
      </c>
      <c r="D1210" s="35" t="s">
        <v>15</v>
      </c>
      <c r="E1210" s="35" t="str">
        <f t="shared" si="54"/>
        <v>F</v>
      </c>
      <c r="F1210" s="35">
        <v>90</v>
      </c>
      <c r="G1210" s="35" t="s">
        <v>3914</v>
      </c>
      <c r="H1210" s="35" t="s">
        <v>3915</v>
      </c>
      <c r="I1210" s="35" t="s">
        <v>173</v>
      </c>
      <c r="J1210" s="48">
        <v>44480</v>
      </c>
      <c r="K1210" s="35">
        <v>28</v>
      </c>
      <c r="L1210" s="49" t="s">
        <v>159</v>
      </c>
      <c r="M1210" s="50" t="str">
        <f>VLOOKUP(Table6[[#This Row],[Product]],Table3[],2)</f>
        <v>Ultrathing V3</v>
      </c>
      <c r="N1210" s="50" t="str">
        <f t="shared" si="55"/>
        <v>Oct</v>
      </c>
      <c r="O1210" s="56">
        <f t="shared" si="56"/>
        <v>2021</v>
      </c>
      <c r="P1210" s="51">
        <f>VLOOKUP(Table6[[#This Row],[Product]],Table3[],3)</f>
        <v>3.39</v>
      </c>
      <c r="Q1210" s="35">
        <f>VLOOKUP(Table6[[#This Row],[Product]],Table3[],4)</f>
        <v>24</v>
      </c>
      <c r="R1210" s="35">
        <f>Table6[[#This Row],[Quantity]]*Table6[[#This Row],[Case]]</f>
        <v>672</v>
      </c>
      <c r="S1210" s="35">
        <f>Table6[[#This Row],[Total Sales]]*Table6[[#This Row],[Cost]]</f>
        <v>2278.08</v>
      </c>
    </row>
    <row r="1211" spans="1:19" x14ac:dyDescent="0.3">
      <c r="A1211" s="54">
        <v>1241</v>
      </c>
      <c r="B1211" s="35" t="s">
        <v>3916</v>
      </c>
      <c r="C1211" s="35" t="s">
        <v>3917</v>
      </c>
      <c r="D1211" s="35" t="s">
        <v>15</v>
      </c>
      <c r="E1211" s="35" t="str">
        <f t="shared" si="54"/>
        <v>F</v>
      </c>
      <c r="F1211" s="35">
        <v>90</v>
      </c>
      <c r="G1211" s="35" t="s">
        <v>3918</v>
      </c>
      <c r="H1211" s="35" t="s">
        <v>302</v>
      </c>
      <c r="I1211" s="35" t="s">
        <v>303</v>
      </c>
      <c r="J1211" s="48">
        <v>44876</v>
      </c>
      <c r="K1211" s="35">
        <v>38</v>
      </c>
      <c r="L1211" s="49" t="s">
        <v>159</v>
      </c>
      <c r="M1211" s="50" t="str">
        <f>VLOOKUP(Table6[[#This Row],[Product]],Table3[],2)</f>
        <v>Ultrathing V3</v>
      </c>
      <c r="N1211" s="50" t="str">
        <f t="shared" si="55"/>
        <v>Nov</v>
      </c>
      <c r="O1211" s="56">
        <f t="shared" si="56"/>
        <v>2022</v>
      </c>
      <c r="P1211" s="51">
        <f>VLOOKUP(Table6[[#This Row],[Product]],Table3[],3)</f>
        <v>3.39</v>
      </c>
      <c r="Q1211" s="35">
        <f>VLOOKUP(Table6[[#This Row],[Product]],Table3[],4)</f>
        <v>24</v>
      </c>
      <c r="R1211" s="35">
        <f>Table6[[#This Row],[Quantity]]*Table6[[#This Row],[Case]]</f>
        <v>912</v>
      </c>
      <c r="S1211" s="35">
        <f>Table6[[#This Row],[Total Sales]]*Table6[[#This Row],[Cost]]</f>
        <v>3091.6800000000003</v>
      </c>
    </row>
    <row r="1212" spans="1:19" x14ac:dyDescent="0.3">
      <c r="A1212" s="54">
        <v>1242</v>
      </c>
      <c r="B1212" s="35" t="s">
        <v>3919</v>
      </c>
      <c r="C1212" s="35" t="s">
        <v>3920</v>
      </c>
      <c r="D1212" s="35" t="s">
        <v>51</v>
      </c>
      <c r="E1212" s="35" t="str">
        <f t="shared" si="54"/>
        <v>F</v>
      </c>
      <c r="F1212" s="35">
        <v>30</v>
      </c>
      <c r="G1212" s="35" t="s">
        <v>3921</v>
      </c>
      <c r="H1212" s="35" t="s">
        <v>2284</v>
      </c>
      <c r="I1212" s="35" t="s">
        <v>32</v>
      </c>
      <c r="J1212" s="48">
        <v>44083</v>
      </c>
      <c r="K1212" s="35">
        <v>22</v>
      </c>
      <c r="L1212" s="49" t="s">
        <v>80</v>
      </c>
      <c r="M1212" s="50" t="str">
        <f>VLOOKUP(Table6[[#This Row],[Product]],Table3[],2)</f>
        <v>Ultrathing V2</v>
      </c>
      <c r="N1212" s="50" t="str">
        <f t="shared" si="55"/>
        <v>Sep</v>
      </c>
      <c r="O1212" s="56">
        <f t="shared" si="56"/>
        <v>2020</v>
      </c>
      <c r="P1212" s="51">
        <f>VLOOKUP(Table6[[#This Row],[Product]],Table3[],3)</f>
        <v>2.95</v>
      </c>
      <c r="Q1212" s="35">
        <f>VLOOKUP(Table6[[#This Row],[Product]],Table3[],4)</f>
        <v>20</v>
      </c>
      <c r="R1212" s="35">
        <f>Table6[[#This Row],[Quantity]]*Table6[[#This Row],[Case]]</f>
        <v>440</v>
      </c>
      <c r="S1212" s="35">
        <f>Table6[[#This Row],[Total Sales]]*Table6[[#This Row],[Cost]]</f>
        <v>1298</v>
      </c>
    </row>
    <row r="1213" spans="1:19" x14ac:dyDescent="0.3">
      <c r="A1213" s="54">
        <v>1243</v>
      </c>
      <c r="B1213" s="35" t="s">
        <v>1236</v>
      </c>
      <c r="C1213" s="35" t="s">
        <v>3922</v>
      </c>
      <c r="D1213" s="35" t="s">
        <v>15</v>
      </c>
      <c r="E1213" s="35" t="str">
        <f t="shared" si="54"/>
        <v>F</v>
      </c>
      <c r="F1213" s="35">
        <v>90</v>
      </c>
      <c r="G1213" s="35" t="s">
        <v>3923</v>
      </c>
      <c r="H1213" s="35" t="s">
        <v>1716</v>
      </c>
      <c r="I1213" s="35" t="s">
        <v>425</v>
      </c>
      <c r="J1213" s="48">
        <v>43831</v>
      </c>
      <c r="K1213" s="35">
        <v>14</v>
      </c>
      <c r="L1213" s="49" t="s">
        <v>39</v>
      </c>
      <c r="M1213" s="50" t="str">
        <f>VLOOKUP(Table6[[#This Row],[Product]],Table3[],2)</f>
        <v>Ultrathing V1</v>
      </c>
      <c r="N1213" s="50" t="str">
        <f t="shared" si="55"/>
        <v>Jan</v>
      </c>
      <c r="O1213" s="56">
        <f t="shared" si="56"/>
        <v>2020</v>
      </c>
      <c r="P1213" s="51">
        <f>VLOOKUP(Table6[[#This Row],[Product]],Table3[],3)</f>
        <v>1.79</v>
      </c>
      <c r="Q1213" s="35">
        <f>VLOOKUP(Table6[[#This Row],[Product]],Table3[],4)</f>
        <v>17</v>
      </c>
      <c r="R1213" s="35">
        <f>Table6[[#This Row],[Quantity]]*Table6[[#This Row],[Case]]</f>
        <v>238</v>
      </c>
      <c r="S1213" s="35">
        <f>Table6[[#This Row],[Total Sales]]*Table6[[#This Row],[Cost]]</f>
        <v>426.02</v>
      </c>
    </row>
    <row r="1214" spans="1:19" x14ac:dyDescent="0.3">
      <c r="A1214" s="54">
        <v>1244</v>
      </c>
      <c r="B1214" s="35" t="s">
        <v>3924</v>
      </c>
      <c r="C1214" s="35" t="s">
        <v>2928</v>
      </c>
      <c r="D1214" s="35" t="s">
        <v>15</v>
      </c>
      <c r="E1214" s="35" t="str">
        <f t="shared" si="54"/>
        <v>F</v>
      </c>
      <c r="F1214" s="35">
        <v>90</v>
      </c>
      <c r="G1214" s="35" t="s">
        <v>3925</v>
      </c>
      <c r="H1214" s="35" t="s">
        <v>726</v>
      </c>
      <c r="I1214" s="35" t="s">
        <v>32</v>
      </c>
      <c r="J1214" s="48" t="s">
        <v>14058</v>
      </c>
      <c r="K1214" s="35">
        <v>29</v>
      </c>
      <c r="L1214" s="49" t="s">
        <v>70</v>
      </c>
      <c r="M1214" s="50" t="str">
        <f>VLOOKUP(Table6[[#This Row],[Product]],Table3[],2)</f>
        <v>Megawidget M</v>
      </c>
      <c r="N1214" s="50" t="str">
        <f t="shared" si="55"/>
        <v>Jun</v>
      </c>
      <c r="O1214" s="56">
        <f t="shared" si="56"/>
        <v>2020</v>
      </c>
      <c r="P1214" s="51">
        <f>VLOOKUP(Table6[[#This Row],[Product]],Table3[],3)</f>
        <v>1.29</v>
      </c>
      <c r="Q1214" s="35">
        <f>VLOOKUP(Table6[[#This Row],[Product]],Table3[],4)</f>
        <v>24</v>
      </c>
      <c r="R1214" s="35">
        <f>Table6[[#This Row],[Quantity]]*Table6[[#This Row],[Case]]</f>
        <v>696</v>
      </c>
      <c r="S1214" s="35">
        <f>Table6[[#This Row],[Total Sales]]*Table6[[#This Row],[Cost]]</f>
        <v>897.84</v>
      </c>
    </row>
    <row r="1215" spans="1:19" x14ac:dyDescent="0.3">
      <c r="A1215" s="54">
        <v>1245</v>
      </c>
      <c r="B1215" s="35" t="s">
        <v>1327</v>
      </c>
      <c r="C1215" s="35" t="s">
        <v>3357</v>
      </c>
      <c r="D1215" s="35" t="s">
        <v>28</v>
      </c>
      <c r="E1215" s="35" t="str">
        <f t="shared" si="54"/>
        <v>M</v>
      </c>
      <c r="F1215" s="35">
        <v>60</v>
      </c>
      <c r="G1215" s="35" t="s">
        <v>3926</v>
      </c>
      <c r="H1215" s="35" t="s">
        <v>3224</v>
      </c>
      <c r="I1215" s="35" t="s">
        <v>2022</v>
      </c>
      <c r="J1215" s="48" t="s">
        <v>14059</v>
      </c>
      <c r="K1215" s="35">
        <v>54</v>
      </c>
      <c r="L1215" s="49" t="s">
        <v>33</v>
      </c>
      <c r="M1215" s="50" t="str">
        <f>VLOOKUP(Table6[[#This Row],[Product]],Table3[],2)</f>
        <v>Megawidget L</v>
      </c>
      <c r="N1215" s="50" t="str">
        <f t="shared" si="55"/>
        <v>Jan</v>
      </c>
      <c r="O1215" s="56">
        <f t="shared" si="56"/>
        <v>2022</v>
      </c>
      <c r="P1215" s="51">
        <f>VLOOKUP(Table6[[#This Row],[Product]],Table3[],3)</f>
        <v>1.79</v>
      </c>
      <c r="Q1215" s="35">
        <f>VLOOKUP(Table6[[#This Row],[Product]],Table3[],4)</f>
        <v>24</v>
      </c>
      <c r="R1215" s="35">
        <f>Table6[[#This Row],[Quantity]]*Table6[[#This Row],[Case]]</f>
        <v>1296</v>
      </c>
      <c r="S1215" s="35">
        <f>Table6[[#This Row],[Total Sales]]*Table6[[#This Row],[Cost]]</f>
        <v>2319.84</v>
      </c>
    </row>
    <row r="1216" spans="1:19" x14ac:dyDescent="0.3">
      <c r="A1216" s="54">
        <v>1246</v>
      </c>
      <c r="B1216" s="35" t="s">
        <v>3927</v>
      </c>
      <c r="C1216" s="35" t="s">
        <v>3928</v>
      </c>
      <c r="D1216" s="35" t="s">
        <v>117</v>
      </c>
      <c r="E1216" s="35" t="str">
        <f t="shared" si="54"/>
        <v>M/F</v>
      </c>
      <c r="F1216" s="35">
        <v>90</v>
      </c>
      <c r="G1216" s="35" t="s">
        <v>3929</v>
      </c>
      <c r="H1216" s="35" t="s">
        <v>890</v>
      </c>
      <c r="I1216" s="35" t="s">
        <v>178</v>
      </c>
      <c r="J1216" s="48" t="s">
        <v>13824</v>
      </c>
      <c r="K1216" s="35">
        <v>19</v>
      </c>
      <c r="L1216" s="49" t="s">
        <v>80</v>
      </c>
      <c r="M1216" s="50" t="str">
        <f>VLOOKUP(Table6[[#This Row],[Product]],Table3[],2)</f>
        <v>Ultrathing V2</v>
      </c>
      <c r="N1216" s="50" t="str">
        <f t="shared" si="55"/>
        <v>Dec</v>
      </c>
      <c r="O1216" s="56">
        <f t="shared" si="56"/>
        <v>2022</v>
      </c>
      <c r="P1216" s="51">
        <f>VLOOKUP(Table6[[#This Row],[Product]],Table3[],3)</f>
        <v>2.95</v>
      </c>
      <c r="Q1216" s="35">
        <f>VLOOKUP(Table6[[#This Row],[Product]],Table3[],4)</f>
        <v>20</v>
      </c>
      <c r="R1216" s="35">
        <f>Table6[[#This Row],[Quantity]]*Table6[[#This Row],[Case]]</f>
        <v>380</v>
      </c>
      <c r="S1216" s="35">
        <f>Table6[[#This Row],[Total Sales]]*Table6[[#This Row],[Cost]]</f>
        <v>1121</v>
      </c>
    </row>
    <row r="1217" spans="1:19" x14ac:dyDescent="0.3">
      <c r="A1217" s="54">
        <v>1247</v>
      </c>
      <c r="B1217" s="35" t="s">
        <v>774</v>
      </c>
      <c r="C1217" s="35" t="s">
        <v>3930</v>
      </c>
      <c r="D1217" s="35" t="s">
        <v>28</v>
      </c>
      <c r="E1217" s="35" t="str">
        <f t="shared" si="54"/>
        <v>M</v>
      </c>
      <c r="F1217" s="35">
        <v>30</v>
      </c>
      <c r="G1217" s="35" t="s">
        <v>3931</v>
      </c>
      <c r="H1217" s="35" t="s">
        <v>3932</v>
      </c>
      <c r="I1217" s="35" t="s">
        <v>32</v>
      </c>
      <c r="J1217" s="48" t="s">
        <v>13753</v>
      </c>
      <c r="K1217" s="35">
        <v>56</v>
      </c>
      <c r="L1217" s="49" t="s">
        <v>70</v>
      </c>
      <c r="M1217" s="50" t="str">
        <f>VLOOKUP(Table6[[#This Row],[Product]],Table3[],2)</f>
        <v>Megawidget M</v>
      </c>
      <c r="N1217" s="50" t="str">
        <f t="shared" si="55"/>
        <v>Apr</v>
      </c>
      <c r="O1217" s="56">
        <f t="shared" si="56"/>
        <v>2021</v>
      </c>
      <c r="P1217" s="51">
        <f>VLOOKUP(Table6[[#This Row],[Product]],Table3[],3)</f>
        <v>1.29</v>
      </c>
      <c r="Q1217" s="35">
        <f>VLOOKUP(Table6[[#This Row],[Product]],Table3[],4)</f>
        <v>24</v>
      </c>
      <c r="R1217" s="35">
        <f>Table6[[#This Row],[Quantity]]*Table6[[#This Row],[Case]]</f>
        <v>1344</v>
      </c>
      <c r="S1217" s="35">
        <f>Table6[[#This Row],[Total Sales]]*Table6[[#This Row],[Cost]]</f>
        <v>1733.76</v>
      </c>
    </row>
    <row r="1218" spans="1:19" x14ac:dyDescent="0.3">
      <c r="A1218" s="54">
        <v>1248</v>
      </c>
      <c r="B1218" s="35" t="s">
        <v>2086</v>
      </c>
      <c r="C1218" s="35" t="s">
        <v>3933</v>
      </c>
      <c r="D1218" s="35" t="s">
        <v>28</v>
      </c>
      <c r="E1218" s="35" t="str">
        <f t="shared" si="54"/>
        <v>M</v>
      </c>
      <c r="F1218" s="35">
        <v>90</v>
      </c>
      <c r="G1218" s="35" t="s">
        <v>3934</v>
      </c>
      <c r="H1218" s="35" t="s">
        <v>776</v>
      </c>
      <c r="I1218" s="35" t="s">
        <v>777</v>
      </c>
      <c r="J1218" s="48" t="s">
        <v>13977</v>
      </c>
      <c r="K1218" s="35">
        <v>93</v>
      </c>
      <c r="L1218" s="49" t="s">
        <v>70</v>
      </c>
      <c r="M1218" s="50" t="str">
        <f>VLOOKUP(Table6[[#This Row],[Product]],Table3[],2)</f>
        <v>Megawidget M</v>
      </c>
      <c r="N1218" s="50" t="str">
        <f t="shared" si="55"/>
        <v>Nov</v>
      </c>
      <c r="O1218" s="56">
        <f t="shared" si="56"/>
        <v>2022</v>
      </c>
      <c r="P1218" s="51">
        <f>VLOOKUP(Table6[[#This Row],[Product]],Table3[],3)</f>
        <v>1.29</v>
      </c>
      <c r="Q1218" s="35">
        <f>VLOOKUP(Table6[[#This Row],[Product]],Table3[],4)</f>
        <v>24</v>
      </c>
      <c r="R1218" s="35">
        <f>Table6[[#This Row],[Quantity]]*Table6[[#This Row],[Case]]</f>
        <v>2232</v>
      </c>
      <c r="S1218" s="35">
        <f>Table6[[#This Row],[Total Sales]]*Table6[[#This Row],[Cost]]</f>
        <v>2879.28</v>
      </c>
    </row>
    <row r="1219" spans="1:19" x14ac:dyDescent="0.3">
      <c r="A1219" s="54">
        <v>1249</v>
      </c>
      <c r="B1219" s="35" t="s">
        <v>2412</v>
      </c>
      <c r="C1219" s="35" t="s">
        <v>3935</v>
      </c>
      <c r="D1219" s="35" t="s">
        <v>28</v>
      </c>
      <c r="E1219" s="35" t="str">
        <f t="shared" ref="E1219:E1282" si="57">IF(OR(D1219="Mrs", D1219="Miss", D1219="Ms"), "F", IF(OR(D1219="Mr"), "M", IF(OR(D1219="Dr", D1219="Prof", D1219="Rev"), "M/F", "")))</f>
        <v>M</v>
      </c>
      <c r="F1219" s="35">
        <v>30</v>
      </c>
      <c r="G1219" s="35" t="s">
        <v>3936</v>
      </c>
      <c r="H1219" s="35" t="s">
        <v>1940</v>
      </c>
      <c r="I1219" s="35" t="s">
        <v>294</v>
      </c>
      <c r="J1219" s="48">
        <v>44115</v>
      </c>
      <c r="K1219" s="35">
        <v>75</v>
      </c>
      <c r="L1219" s="49" t="s">
        <v>101</v>
      </c>
      <c r="M1219" s="50" t="str">
        <f>VLOOKUP(Table6[[#This Row],[Product]],Table3[],2)</f>
        <v>Superwossname</v>
      </c>
      <c r="N1219" s="50" t="str">
        <f t="shared" ref="N1219:N1282" si="58">TEXT(J1219,"mmm")</f>
        <v>Oct</v>
      </c>
      <c r="O1219" s="56">
        <f t="shared" ref="O1219:O1282" si="59">YEAR(J1219)</f>
        <v>2020</v>
      </c>
      <c r="P1219" s="51">
        <f>VLOOKUP(Table6[[#This Row],[Product]],Table3[],3)</f>
        <v>3.49</v>
      </c>
      <c r="Q1219" s="35">
        <f>VLOOKUP(Table6[[#This Row],[Product]],Table3[],4)</f>
        <v>20</v>
      </c>
      <c r="R1219" s="35">
        <f>Table6[[#This Row],[Quantity]]*Table6[[#This Row],[Case]]</f>
        <v>1500</v>
      </c>
      <c r="S1219" s="35">
        <f>Table6[[#This Row],[Total Sales]]*Table6[[#This Row],[Cost]]</f>
        <v>5235</v>
      </c>
    </row>
    <row r="1220" spans="1:19" x14ac:dyDescent="0.3">
      <c r="A1220" s="54">
        <v>1250</v>
      </c>
      <c r="B1220" s="35" t="s">
        <v>3937</v>
      </c>
      <c r="C1220" s="35" t="s">
        <v>3938</v>
      </c>
      <c r="D1220" s="35" t="s">
        <v>51</v>
      </c>
      <c r="E1220" s="35" t="str">
        <f t="shared" si="57"/>
        <v>F</v>
      </c>
      <c r="F1220" s="35">
        <v>90</v>
      </c>
      <c r="G1220" s="35" t="s">
        <v>3939</v>
      </c>
      <c r="H1220" s="35" t="s">
        <v>24</v>
      </c>
      <c r="I1220" s="35" t="s">
        <v>25</v>
      </c>
      <c r="J1220" s="48" t="s">
        <v>13644</v>
      </c>
      <c r="K1220" s="35">
        <v>76</v>
      </c>
      <c r="L1220" s="49" t="s">
        <v>70</v>
      </c>
      <c r="M1220" s="50" t="str">
        <f>VLOOKUP(Table6[[#This Row],[Product]],Table3[],2)</f>
        <v>Megawidget M</v>
      </c>
      <c r="N1220" s="50" t="str">
        <f t="shared" si="58"/>
        <v>Jan</v>
      </c>
      <c r="O1220" s="56">
        <f t="shared" si="59"/>
        <v>2020</v>
      </c>
      <c r="P1220" s="51">
        <f>VLOOKUP(Table6[[#This Row],[Product]],Table3[],3)</f>
        <v>1.29</v>
      </c>
      <c r="Q1220" s="35">
        <f>VLOOKUP(Table6[[#This Row],[Product]],Table3[],4)</f>
        <v>24</v>
      </c>
      <c r="R1220" s="35">
        <f>Table6[[#This Row],[Quantity]]*Table6[[#This Row],[Case]]</f>
        <v>1824</v>
      </c>
      <c r="S1220" s="35">
        <f>Table6[[#This Row],[Total Sales]]*Table6[[#This Row],[Cost]]</f>
        <v>2352.96</v>
      </c>
    </row>
    <row r="1221" spans="1:19" x14ac:dyDescent="0.3">
      <c r="A1221" s="54">
        <v>1252</v>
      </c>
      <c r="B1221" s="35" t="s">
        <v>3940</v>
      </c>
      <c r="C1221" s="35" t="s">
        <v>3941</v>
      </c>
      <c r="D1221" s="35" t="s">
        <v>28</v>
      </c>
      <c r="E1221" s="35" t="str">
        <f t="shared" si="57"/>
        <v>M</v>
      </c>
      <c r="F1221" s="35">
        <v>30</v>
      </c>
      <c r="G1221" s="35" t="s">
        <v>3939</v>
      </c>
      <c r="H1221" s="35" t="s">
        <v>3942</v>
      </c>
      <c r="I1221" s="35" t="s">
        <v>294</v>
      </c>
      <c r="J1221" s="48" t="s">
        <v>14060</v>
      </c>
      <c r="K1221" s="35">
        <v>87</v>
      </c>
      <c r="L1221" s="49" t="s">
        <v>80</v>
      </c>
      <c r="M1221" s="50" t="str">
        <f>VLOOKUP(Table6[[#This Row],[Product]],Table3[],2)</f>
        <v>Ultrathing V2</v>
      </c>
      <c r="N1221" s="50" t="str">
        <f t="shared" si="58"/>
        <v>Jun</v>
      </c>
      <c r="O1221" s="56">
        <f t="shared" si="59"/>
        <v>2021</v>
      </c>
      <c r="P1221" s="51">
        <f>VLOOKUP(Table6[[#This Row],[Product]],Table3[],3)</f>
        <v>2.95</v>
      </c>
      <c r="Q1221" s="35">
        <f>VLOOKUP(Table6[[#This Row],[Product]],Table3[],4)</f>
        <v>20</v>
      </c>
      <c r="R1221" s="35">
        <f>Table6[[#This Row],[Quantity]]*Table6[[#This Row],[Case]]</f>
        <v>1740</v>
      </c>
      <c r="S1221" s="35">
        <f>Table6[[#This Row],[Total Sales]]*Table6[[#This Row],[Cost]]</f>
        <v>5133</v>
      </c>
    </row>
    <row r="1222" spans="1:19" x14ac:dyDescent="0.3">
      <c r="A1222" s="54">
        <v>1253</v>
      </c>
      <c r="B1222" s="35" t="s">
        <v>3943</v>
      </c>
      <c r="C1222" s="35" t="s">
        <v>3944</v>
      </c>
      <c r="D1222" s="35" t="s">
        <v>28</v>
      </c>
      <c r="E1222" s="35" t="str">
        <f t="shared" si="57"/>
        <v>M</v>
      </c>
      <c r="F1222" s="35">
        <v>90</v>
      </c>
      <c r="G1222" s="35" t="s">
        <v>3945</v>
      </c>
      <c r="H1222" s="35" t="s">
        <v>3044</v>
      </c>
      <c r="I1222" s="35" t="s">
        <v>1413</v>
      </c>
      <c r="J1222" s="48" t="s">
        <v>13905</v>
      </c>
      <c r="K1222" s="35">
        <v>29</v>
      </c>
      <c r="L1222" s="49" t="s">
        <v>159</v>
      </c>
      <c r="M1222" s="50" t="str">
        <f>VLOOKUP(Table6[[#This Row],[Product]],Table3[],2)</f>
        <v>Ultrathing V3</v>
      </c>
      <c r="N1222" s="50" t="str">
        <f t="shared" si="58"/>
        <v>Apr</v>
      </c>
      <c r="O1222" s="56">
        <f t="shared" si="59"/>
        <v>2022</v>
      </c>
      <c r="P1222" s="51">
        <f>VLOOKUP(Table6[[#This Row],[Product]],Table3[],3)</f>
        <v>3.39</v>
      </c>
      <c r="Q1222" s="35">
        <f>VLOOKUP(Table6[[#This Row],[Product]],Table3[],4)</f>
        <v>24</v>
      </c>
      <c r="R1222" s="35">
        <f>Table6[[#This Row],[Quantity]]*Table6[[#This Row],[Case]]</f>
        <v>696</v>
      </c>
      <c r="S1222" s="35">
        <f>Table6[[#This Row],[Total Sales]]*Table6[[#This Row],[Cost]]</f>
        <v>2359.44</v>
      </c>
    </row>
    <row r="1223" spans="1:19" x14ac:dyDescent="0.3">
      <c r="A1223" s="54">
        <v>1254</v>
      </c>
      <c r="B1223" s="35" t="s">
        <v>3946</v>
      </c>
      <c r="C1223" s="35" t="s">
        <v>3947</v>
      </c>
      <c r="D1223" s="35" t="s">
        <v>28</v>
      </c>
      <c r="E1223" s="35" t="str">
        <f t="shared" si="57"/>
        <v>M</v>
      </c>
      <c r="F1223" s="35">
        <v>60</v>
      </c>
      <c r="G1223" s="35" t="s">
        <v>3948</v>
      </c>
      <c r="H1223" s="35" t="s">
        <v>1956</v>
      </c>
      <c r="I1223" s="35" t="s">
        <v>32</v>
      </c>
      <c r="J1223" s="48" t="s">
        <v>14061</v>
      </c>
      <c r="K1223" s="35">
        <v>64</v>
      </c>
      <c r="L1223" s="49" t="s">
        <v>54</v>
      </c>
      <c r="M1223" s="50" t="str">
        <f>VLOOKUP(Table6[[#This Row],[Product]],Table3[],2)</f>
        <v>Megawidget S</v>
      </c>
      <c r="N1223" s="50" t="str">
        <f t="shared" si="58"/>
        <v>Feb</v>
      </c>
      <c r="O1223" s="56">
        <f t="shared" si="59"/>
        <v>2022</v>
      </c>
      <c r="P1223" s="51">
        <f>VLOOKUP(Table6[[#This Row],[Product]],Table3[],3)</f>
        <v>0.69</v>
      </c>
      <c r="Q1223" s="35">
        <f>VLOOKUP(Table6[[#This Row],[Product]],Table3[],4)</f>
        <v>24</v>
      </c>
      <c r="R1223" s="35">
        <f>Table6[[#This Row],[Quantity]]*Table6[[#This Row],[Case]]</f>
        <v>1536</v>
      </c>
      <c r="S1223" s="35">
        <f>Table6[[#This Row],[Total Sales]]*Table6[[#This Row],[Cost]]</f>
        <v>1059.8399999999999</v>
      </c>
    </row>
    <row r="1224" spans="1:19" x14ac:dyDescent="0.3">
      <c r="A1224" s="54">
        <v>1255</v>
      </c>
      <c r="B1224" s="35" t="s">
        <v>3949</v>
      </c>
      <c r="C1224" s="35" t="s">
        <v>3744</v>
      </c>
      <c r="D1224" s="35" t="s">
        <v>15</v>
      </c>
      <c r="E1224" s="35" t="str">
        <f t="shared" si="57"/>
        <v>F</v>
      </c>
      <c r="F1224" s="35">
        <v>60</v>
      </c>
      <c r="G1224" s="35" t="s">
        <v>3950</v>
      </c>
      <c r="H1224" s="35" t="s">
        <v>3951</v>
      </c>
      <c r="I1224" s="35" t="s">
        <v>1576</v>
      </c>
      <c r="J1224" s="48" t="s">
        <v>13744</v>
      </c>
      <c r="K1224" s="35">
        <v>31</v>
      </c>
      <c r="L1224" s="49" t="s">
        <v>54</v>
      </c>
      <c r="M1224" s="50" t="str">
        <f>VLOOKUP(Table6[[#This Row],[Product]],Table3[],2)</f>
        <v>Megawidget S</v>
      </c>
      <c r="N1224" s="50" t="str">
        <f t="shared" si="58"/>
        <v>Jan</v>
      </c>
      <c r="O1224" s="56">
        <f t="shared" si="59"/>
        <v>2022</v>
      </c>
      <c r="P1224" s="51">
        <f>VLOOKUP(Table6[[#This Row],[Product]],Table3[],3)</f>
        <v>0.69</v>
      </c>
      <c r="Q1224" s="35">
        <f>VLOOKUP(Table6[[#This Row],[Product]],Table3[],4)</f>
        <v>24</v>
      </c>
      <c r="R1224" s="35">
        <f>Table6[[#This Row],[Quantity]]*Table6[[#This Row],[Case]]</f>
        <v>744</v>
      </c>
      <c r="S1224" s="35">
        <f>Table6[[#This Row],[Total Sales]]*Table6[[#This Row],[Cost]]</f>
        <v>513.36</v>
      </c>
    </row>
    <row r="1225" spans="1:19" x14ac:dyDescent="0.3">
      <c r="A1225" s="54">
        <v>1256</v>
      </c>
      <c r="B1225" s="35" t="s">
        <v>3952</v>
      </c>
      <c r="C1225" s="35" t="s">
        <v>3953</v>
      </c>
      <c r="D1225" s="35" t="s">
        <v>28</v>
      </c>
      <c r="E1225" s="35" t="str">
        <f t="shared" si="57"/>
        <v>M</v>
      </c>
      <c r="F1225" s="35">
        <v>30</v>
      </c>
      <c r="G1225" s="35" t="s">
        <v>3954</v>
      </c>
      <c r="H1225" s="35" t="s">
        <v>1457</v>
      </c>
      <c r="I1225" s="35" t="s">
        <v>187</v>
      </c>
      <c r="J1225" s="48" t="s">
        <v>13711</v>
      </c>
      <c r="K1225" s="35">
        <v>85</v>
      </c>
      <c r="L1225" s="49" t="s">
        <v>70</v>
      </c>
      <c r="M1225" s="50" t="str">
        <f>VLOOKUP(Table6[[#This Row],[Product]],Table3[],2)</f>
        <v>Megawidget M</v>
      </c>
      <c r="N1225" s="50" t="str">
        <f t="shared" si="58"/>
        <v>Jul</v>
      </c>
      <c r="O1225" s="56">
        <f t="shared" si="59"/>
        <v>2021</v>
      </c>
      <c r="P1225" s="51">
        <f>VLOOKUP(Table6[[#This Row],[Product]],Table3[],3)</f>
        <v>1.29</v>
      </c>
      <c r="Q1225" s="35">
        <f>VLOOKUP(Table6[[#This Row],[Product]],Table3[],4)</f>
        <v>24</v>
      </c>
      <c r="R1225" s="35">
        <f>Table6[[#This Row],[Quantity]]*Table6[[#This Row],[Case]]</f>
        <v>2040</v>
      </c>
      <c r="S1225" s="35">
        <f>Table6[[#This Row],[Total Sales]]*Table6[[#This Row],[Cost]]</f>
        <v>2631.6</v>
      </c>
    </row>
    <row r="1226" spans="1:19" x14ac:dyDescent="0.3">
      <c r="A1226" s="54">
        <v>1257</v>
      </c>
      <c r="B1226" s="35" t="s">
        <v>3955</v>
      </c>
      <c r="C1226" s="35" t="s">
        <v>3956</v>
      </c>
      <c r="D1226" s="35" t="s">
        <v>41</v>
      </c>
      <c r="E1226" s="35" t="str">
        <f t="shared" si="57"/>
        <v>F</v>
      </c>
      <c r="F1226" s="35">
        <v>90</v>
      </c>
      <c r="G1226" s="35" t="s">
        <v>3957</v>
      </c>
      <c r="H1226" s="35" t="s">
        <v>3958</v>
      </c>
      <c r="I1226" s="35" t="s">
        <v>32</v>
      </c>
      <c r="J1226" s="48" t="s">
        <v>13822</v>
      </c>
      <c r="K1226" s="35">
        <v>36</v>
      </c>
      <c r="L1226" s="49" t="s">
        <v>45</v>
      </c>
      <c r="M1226" s="50" t="str">
        <f>VLOOKUP(Table6[[#This Row],[Product]],Table3[],2)</f>
        <v>Gigastuff</v>
      </c>
      <c r="N1226" s="50" t="str">
        <f t="shared" si="58"/>
        <v>May</v>
      </c>
      <c r="O1226" s="56">
        <f t="shared" si="59"/>
        <v>2022</v>
      </c>
      <c r="P1226" s="51">
        <f>VLOOKUP(Table6[[#This Row],[Product]],Table3[],3)</f>
        <v>1.89</v>
      </c>
      <c r="Q1226" s="35">
        <f>VLOOKUP(Table6[[#This Row],[Product]],Table3[],4)</f>
        <v>18</v>
      </c>
      <c r="R1226" s="35">
        <f>Table6[[#This Row],[Quantity]]*Table6[[#This Row],[Case]]</f>
        <v>648</v>
      </c>
      <c r="S1226" s="35">
        <f>Table6[[#This Row],[Total Sales]]*Table6[[#This Row],[Cost]]</f>
        <v>1224.72</v>
      </c>
    </row>
    <row r="1227" spans="1:19" x14ac:dyDescent="0.3">
      <c r="A1227" s="54">
        <v>1258</v>
      </c>
      <c r="B1227" s="35" t="s">
        <v>3959</v>
      </c>
      <c r="C1227" s="35" t="s">
        <v>422</v>
      </c>
      <c r="D1227" s="35" t="s">
        <v>28</v>
      </c>
      <c r="E1227" s="35" t="str">
        <f t="shared" si="57"/>
        <v>M</v>
      </c>
      <c r="F1227" s="35">
        <v>90</v>
      </c>
      <c r="G1227" s="35" t="s">
        <v>3960</v>
      </c>
      <c r="H1227" s="35" t="s">
        <v>2893</v>
      </c>
      <c r="I1227" s="35" t="s">
        <v>32</v>
      </c>
      <c r="J1227" s="48" t="s">
        <v>14062</v>
      </c>
      <c r="K1227" s="35">
        <v>54</v>
      </c>
      <c r="L1227" s="49" t="s">
        <v>101</v>
      </c>
      <c r="M1227" s="50" t="str">
        <f>VLOOKUP(Table6[[#This Row],[Product]],Table3[],2)</f>
        <v>Superwossname</v>
      </c>
      <c r="N1227" s="50" t="str">
        <f t="shared" si="58"/>
        <v>Jul</v>
      </c>
      <c r="O1227" s="56">
        <f t="shared" si="59"/>
        <v>2021</v>
      </c>
      <c r="P1227" s="51">
        <f>VLOOKUP(Table6[[#This Row],[Product]],Table3[],3)</f>
        <v>3.49</v>
      </c>
      <c r="Q1227" s="35">
        <f>VLOOKUP(Table6[[#This Row],[Product]],Table3[],4)</f>
        <v>20</v>
      </c>
      <c r="R1227" s="35">
        <f>Table6[[#This Row],[Quantity]]*Table6[[#This Row],[Case]]</f>
        <v>1080</v>
      </c>
      <c r="S1227" s="35">
        <f>Table6[[#This Row],[Total Sales]]*Table6[[#This Row],[Cost]]</f>
        <v>3769.2000000000003</v>
      </c>
    </row>
    <row r="1228" spans="1:19" x14ac:dyDescent="0.3">
      <c r="A1228" s="54">
        <v>1259</v>
      </c>
      <c r="B1228" s="35" t="s">
        <v>179</v>
      </c>
      <c r="C1228" s="35" t="s">
        <v>1179</v>
      </c>
      <c r="D1228" s="35" t="s">
        <v>28</v>
      </c>
      <c r="E1228" s="35" t="str">
        <f t="shared" si="57"/>
        <v>M</v>
      </c>
      <c r="F1228" s="35">
        <v>30</v>
      </c>
      <c r="G1228" s="35" t="s">
        <v>3961</v>
      </c>
      <c r="H1228" s="35" t="s">
        <v>1374</v>
      </c>
      <c r="I1228" s="35" t="s">
        <v>294</v>
      </c>
      <c r="J1228" s="48" t="s">
        <v>14063</v>
      </c>
      <c r="K1228" s="35">
        <v>38</v>
      </c>
      <c r="L1228" s="49" t="s">
        <v>101</v>
      </c>
      <c r="M1228" s="50" t="str">
        <f>VLOOKUP(Table6[[#This Row],[Product]],Table3[],2)</f>
        <v>Superwossname</v>
      </c>
      <c r="N1228" s="50" t="str">
        <f t="shared" si="58"/>
        <v>Mar</v>
      </c>
      <c r="O1228" s="56">
        <f t="shared" si="59"/>
        <v>2020</v>
      </c>
      <c r="P1228" s="51">
        <f>VLOOKUP(Table6[[#This Row],[Product]],Table3[],3)</f>
        <v>3.49</v>
      </c>
      <c r="Q1228" s="35">
        <f>VLOOKUP(Table6[[#This Row],[Product]],Table3[],4)</f>
        <v>20</v>
      </c>
      <c r="R1228" s="35">
        <f>Table6[[#This Row],[Quantity]]*Table6[[#This Row],[Case]]</f>
        <v>760</v>
      </c>
      <c r="S1228" s="35">
        <f>Table6[[#This Row],[Total Sales]]*Table6[[#This Row],[Cost]]</f>
        <v>2652.4</v>
      </c>
    </row>
    <row r="1229" spans="1:19" x14ac:dyDescent="0.3">
      <c r="A1229" s="54">
        <v>1260</v>
      </c>
      <c r="B1229" s="35" t="s">
        <v>3962</v>
      </c>
      <c r="C1229" s="35" t="s">
        <v>281</v>
      </c>
      <c r="D1229" s="35" t="s">
        <v>28</v>
      </c>
      <c r="E1229" s="35" t="str">
        <f t="shared" si="57"/>
        <v>M</v>
      </c>
      <c r="F1229" s="35">
        <v>30</v>
      </c>
      <c r="G1229" s="35" t="s">
        <v>3961</v>
      </c>
      <c r="H1229" s="35" t="s">
        <v>2633</v>
      </c>
      <c r="I1229" s="35" t="s">
        <v>32</v>
      </c>
      <c r="J1229" s="48" t="s">
        <v>14064</v>
      </c>
      <c r="K1229" s="35">
        <v>35</v>
      </c>
      <c r="L1229" s="49" t="s">
        <v>39</v>
      </c>
      <c r="M1229" s="50" t="str">
        <f>VLOOKUP(Table6[[#This Row],[Product]],Table3[],2)</f>
        <v>Ultrathing V1</v>
      </c>
      <c r="N1229" s="50" t="str">
        <f t="shared" si="58"/>
        <v>Nov</v>
      </c>
      <c r="O1229" s="56">
        <f t="shared" si="59"/>
        <v>2021</v>
      </c>
      <c r="P1229" s="51">
        <f>VLOOKUP(Table6[[#This Row],[Product]],Table3[],3)</f>
        <v>1.79</v>
      </c>
      <c r="Q1229" s="35">
        <f>VLOOKUP(Table6[[#This Row],[Product]],Table3[],4)</f>
        <v>17</v>
      </c>
      <c r="R1229" s="35">
        <f>Table6[[#This Row],[Quantity]]*Table6[[#This Row],[Case]]</f>
        <v>595</v>
      </c>
      <c r="S1229" s="35">
        <f>Table6[[#This Row],[Total Sales]]*Table6[[#This Row],[Cost]]</f>
        <v>1065.05</v>
      </c>
    </row>
    <row r="1230" spans="1:19" x14ac:dyDescent="0.3">
      <c r="A1230" s="54">
        <v>1261</v>
      </c>
      <c r="B1230" s="35" t="s">
        <v>3963</v>
      </c>
      <c r="C1230" s="35" t="s">
        <v>1010</v>
      </c>
      <c r="D1230" s="35" t="s">
        <v>51</v>
      </c>
      <c r="E1230" s="35" t="str">
        <f t="shared" si="57"/>
        <v>F</v>
      </c>
      <c r="F1230" s="35">
        <v>90</v>
      </c>
      <c r="G1230" s="35" t="s">
        <v>3964</v>
      </c>
      <c r="H1230" s="35" t="s">
        <v>849</v>
      </c>
      <c r="I1230" s="35" t="s">
        <v>124</v>
      </c>
      <c r="J1230" s="48" t="s">
        <v>14033</v>
      </c>
      <c r="K1230" s="35">
        <v>26</v>
      </c>
      <c r="L1230" s="49" t="s">
        <v>70</v>
      </c>
      <c r="M1230" s="50" t="str">
        <f>VLOOKUP(Table6[[#This Row],[Product]],Table3[],2)</f>
        <v>Megawidget M</v>
      </c>
      <c r="N1230" s="50" t="str">
        <f t="shared" si="58"/>
        <v>Sep</v>
      </c>
      <c r="O1230" s="56">
        <f t="shared" si="59"/>
        <v>2021</v>
      </c>
      <c r="P1230" s="51">
        <f>VLOOKUP(Table6[[#This Row],[Product]],Table3[],3)</f>
        <v>1.29</v>
      </c>
      <c r="Q1230" s="35">
        <f>VLOOKUP(Table6[[#This Row],[Product]],Table3[],4)</f>
        <v>24</v>
      </c>
      <c r="R1230" s="35">
        <f>Table6[[#This Row],[Quantity]]*Table6[[#This Row],[Case]]</f>
        <v>624</v>
      </c>
      <c r="S1230" s="35">
        <f>Table6[[#This Row],[Total Sales]]*Table6[[#This Row],[Cost]]</f>
        <v>804.96</v>
      </c>
    </row>
    <row r="1231" spans="1:19" x14ac:dyDescent="0.3">
      <c r="A1231" s="54">
        <v>1262</v>
      </c>
      <c r="B1231" s="35" t="s">
        <v>3740</v>
      </c>
      <c r="C1231" s="35" t="s">
        <v>3965</v>
      </c>
      <c r="D1231" s="35" t="s">
        <v>15</v>
      </c>
      <c r="E1231" s="35" t="str">
        <f t="shared" si="57"/>
        <v>F</v>
      </c>
      <c r="F1231" s="35">
        <v>60</v>
      </c>
      <c r="G1231" s="35" t="s">
        <v>3966</v>
      </c>
      <c r="H1231" s="35" t="s">
        <v>363</v>
      </c>
      <c r="I1231" s="35" t="s">
        <v>110</v>
      </c>
      <c r="J1231" s="48" t="s">
        <v>14016</v>
      </c>
      <c r="K1231" s="35">
        <v>78</v>
      </c>
      <c r="L1231" s="49" t="s">
        <v>54</v>
      </c>
      <c r="M1231" s="50" t="str">
        <f>VLOOKUP(Table6[[#This Row],[Product]],Table3[],2)</f>
        <v>Megawidget S</v>
      </c>
      <c r="N1231" s="50" t="str">
        <f t="shared" si="58"/>
        <v>May</v>
      </c>
      <c r="O1231" s="56">
        <f t="shared" si="59"/>
        <v>2020</v>
      </c>
      <c r="P1231" s="51">
        <f>VLOOKUP(Table6[[#This Row],[Product]],Table3[],3)</f>
        <v>0.69</v>
      </c>
      <c r="Q1231" s="35">
        <f>VLOOKUP(Table6[[#This Row],[Product]],Table3[],4)</f>
        <v>24</v>
      </c>
      <c r="R1231" s="35">
        <f>Table6[[#This Row],[Quantity]]*Table6[[#This Row],[Case]]</f>
        <v>1872</v>
      </c>
      <c r="S1231" s="35">
        <f>Table6[[#This Row],[Total Sales]]*Table6[[#This Row],[Cost]]</f>
        <v>1291.6799999999998</v>
      </c>
    </row>
    <row r="1232" spans="1:19" x14ac:dyDescent="0.3">
      <c r="A1232" s="54">
        <v>1263</v>
      </c>
      <c r="B1232" s="35" t="s">
        <v>3967</v>
      </c>
      <c r="C1232" s="35" t="s">
        <v>3968</v>
      </c>
      <c r="D1232" s="35" t="s">
        <v>28</v>
      </c>
      <c r="E1232" s="35" t="str">
        <f t="shared" si="57"/>
        <v>M</v>
      </c>
      <c r="F1232" s="35">
        <v>90</v>
      </c>
      <c r="G1232" s="35" t="s">
        <v>15132</v>
      </c>
      <c r="H1232" s="35" t="s">
        <v>84</v>
      </c>
      <c r="I1232" s="35" t="s">
        <v>32</v>
      </c>
      <c r="J1232" s="48" t="s">
        <v>14065</v>
      </c>
      <c r="K1232" s="35">
        <v>90</v>
      </c>
      <c r="L1232" s="49" t="s">
        <v>54</v>
      </c>
      <c r="M1232" s="50" t="str">
        <f>VLOOKUP(Table6[[#This Row],[Product]],Table3[],2)</f>
        <v>Megawidget S</v>
      </c>
      <c r="N1232" s="50" t="str">
        <f t="shared" si="58"/>
        <v>Oct</v>
      </c>
      <c r="O1232" s="56">
        <f t="shared" si="59"/>
        <v>2022</v>
      </c>
      <c r="P1232" s="51">
        <f>VLOOKUP(Table6[[#This Row],[Product]],Table3[],3)</f>
        <v>0.69</v>
      </c>
      <c r="Q1232" s="35">
        <f>VLOOKUP(Table6[[#This Row],[Product]],Table3[],4)</f>
        <v>24</v>
      </c>
      <c r="R1232" s="35">
        <f>Table6[[#This Row],[Quantity]]*Table6[[#This Row],[Case]]</f>
        <v>2160</v>
      </c>
      <c r="S1232" s="35">
        <f>Table6[[#This Row],[Total Sales]]*Table6[[#This Row],[Cost]]</f>
        <v>1490.3999999999999</v>
      </c>
    </row>
    <row r="1233" spans="1:19" x14ac:dyDescent="0.3">
      <c r="A1233" s="54">
        <v>1264</v>
      </c>
      <c r="B1233" s="35" t="s">
        <v>3970</v>
      </c>
      <c r="C1233" s="35" t="s">
        <v>3971</v>
      </c>
      <c r="D1233" s="35" t="s">
        <v>15</v>
      </c>
      <c r="E1233" s="35" t="str">
        <f t="shared" si="57"/>
        <v>F</v>
      </c>
      <c r="F1233" s="35">
        <v>60</v>
      </c>
      <c r="G1233" s="35" t="s">
        <v>3972</v>
      </c>
      <c r="H1233" s="35" t="s">
        <v>1034</v>
      </c>
      <c r="I1233" s="35" t="s">
        <v>1035</v>
      </c>
      <c r="J1233" s="48" t="s">
        <v>13750</v>
      </c>
      <c r="K1233" s="35">
        <v>85</v>
      </c>
      <c r="L1233" s="49" t="s">
        <v>39</v>
      </c>
      <c r="M1233" s="50" t="str">
        <f>VLOOKUP(Table6[[#This Row],[Product]],Table3[],2)</f>
        <v>Ultrathing V1</v>
      </c>
      <c r="N1233" s="50" t="str">
        <f t="shared" si="58"/>
        <v>Sep</v>
      </c>
      <c r="O1233" s="56">
        <f t="shared" si="59"/>
        <v>2020</v>
      </c>
      <c r="P1233" s="51">
        <f>VLOOKUP(Table6[[#This Row],[Product]],Table3[],3)</f>
        <v>1.79</v>
      </c>
      <c r="Q1233" s="35">
        <f>VLOOKUP(Table6[[#This Row],[Product]],Table3[],4)</f>
        <v>17</v>
      </c>
      <c r="R1233" s="35">
        <f>Table6[[#This Row],[Quantity]]*Table6[[#This Row],[Case]]</f>
        <v>1445</v>
      </c>
      <c r="S1233" s="35">
        <f>Table6[[#This Row],[Total Sales]]*Table6[[#This Row],[Cost]]</f>
        <v>2586.5500000000002</v>
      </c>
    </row>
    <row r="1234" spans="1:19" x14ac:dyDescent="0.3">
      <c r="A1234" s="54">
        <v>1265</v>
      </c>
      <c r="B1234" s="35" t="s">
        <v>3973</v>
      </c>
      <c r="C1234" s="35" t="s">
        <v>3009</v>
      </c>
      <c r="D1234" s="35" t="s">
        <v>28</v>
      </c>
      <c r="E1234" s="35" t="str">
        <f t="shared" si="57"/>
        <v>M</v>
      </c>
      <c r="F1234" s="35">
        <v>90</v>
      </c>
      <c r="G1234" s="35" t="s">
        <v>3974</v>
      </c>
      <c r="H1234" s="35" t="s">
        <v>1218</v>
      </c>
      <c r="I1234" s="35" t="s">
        <v>294</v>
      </c>
      <c r="J1234" s="48" t="s">
        <v>13888</v>
      </c>
      <c r="K1234" s="35">
        <v>77</v>
      </c>
      <c r="L1234" s="49" t="s">
        <v>101</v>
      </c>
      <c r="M1234" s="50" t="str">
        <f>VLOOKUP(Table6[[#This Row],[Product]],Table3[],2)</f>
        <v>Superwossname</v>
      </c>
      <c r="N1234" s="50" t="str">
        <f t="shared" si="58"/>
        <v>Apr</v>
      </c>
      <c r="O1234" s="56">
        <f t="shared" si="59"/>
        <v>2022</v>
      </c>
      <c r="P1234" s="51">
        <f>VLOOKUP(Table6[[#This Row],[Product]],Table3[],3)</f>
        <v>3.49</v>
      </c>
      <c r="Q1234" s="35">
        <f>VLOOKUP(Table6[[#This Row],[Product]],Table3[],4)</f>
        <v>20</v>
      </c>
      <c r="R1234" s="35">
        <f>Table6[[#This Row],[Quantity]]*Table6[[#This Row],[Case]]</f>
        <v>1540</v>
      </c>
      <c r="S1234" s="35">
        <f>Table6[[#This Row],[Total Sales]]*Table6[[#This Row],[Cost]]</f>
        <v>5374.6</v>
      </c>
    </row>
    <row r="1235" spans="1:19" x14ac:dyDescent="0.3">
      <c r="A1235" s="54">
        <v>1266</v>
      </c>
      <c r="B1235" s="35" t="s">
        <v>1458</v>
      </c>
      <c r="C1235" s="35" t="s">
        <v>3581</v>
      </c>
      <c r="D1235" s="35" t="s">
        <v>28</v>
      </c>
      <c r="E1235" s="35" t="str">
        <f t="shared" si="57"/>
        <v>M</v>
      </c>
      <c r="F1235" s="35">
        <v>30</v>
      </c>
      <c r="G1235" s="35" t="s">
        <v>3975</v>
      </c>
      <c r="H1235" s="35" t="s">
        <v>3976</v>
      </c>
      <c r="I1235" s="35" t="s">
        <v>173</v>
      </c>
      <c r="J1235" s="48" t="s">
        <v>13992</v>
      </c>
      <c r="K1235" s="35">
        <v>37</v>
      </c>
      <c r="L1235" s="49" t="s">
        <v>80</v>
      </c>
      <c r="M1235" s="50" t="str">
        <f>VLOOKUP(Table6[[#This Row],[Product]],Table3[],2)</f>
        <v>Ultrathing V2</v>
      </c>
      <c r="N1235" s="50" t="str">
        <f t="shared" si="58"/>
        <v>May</v>
      </c>
      <c r="O1235" s="56">
        <f t="shared" si="59"/>
        <v>2022</v>
      </c>
      <c r="P1235" s="51">
        <f>VLOOKUP(Table6[[#This Row],[Product]],Table3[],3)</f>
        <v>2.95</v>
      </c>
      <c r="Q1235" s="35">
        <f>VLOOKUP(Table6[[#This Row],[Product]],Table3[],4)</f>
        <v>20</v>
      </c>
      <c r="R1235" s="35">
        <f>Table6[[#This Row],[Quantity]]*Table6[[#This Row],[Case]]</f>
        <v>740</v>
      </c>
      <c r="S1235" s="35">
        <f>Table6[[#This Row],[Total Sales]]*Table6[[#This Row],[Cost]]</f>
        <v>2183</v>
      </c>
    </row>
    <row r="1236" spans="1:19" x14ac:dyDescent="0.3">
      <c r="A1236" s="54">
        <v>1267</v>
      </c>
      <c r="B1236" s="35" t="s">
        <v>3977</v>
      </c>
      <c r="C1236" s="35" t="s">
        <v>2635</v>
      </c>
      <c r="D1236" s="35" t="s">
        <v>15</v>
      </c>
      <c r="E1236" s="35" t="str">
        <f t="shared" si="57"/>
        <v>F</v>
      </c>
      <c r="F1236" s="35">
        <v>30</v>
      </c>
      <c r="G1236" s="35" t="s">
        <v>3978</v>
      </c>
      <c r="H1236" s="35" t="s">
        <v>2121</v>
      </c>
      <c r="I1236" s="35" t="s">
        <v>38</v>
      </c>
      <c r="J1236" s="48">
        <v>44051</v>
      </c>
      <c r="K1236" s="35">
        <v>43</v>
      </c>
      <c r="L1236" s="49" t="s">
        <v>70</v>
      </c>
      <c r="M1236" s="50" t="str">
        <f>VLOOKUP(Table6[[#This Row],[Product]],Table3[],2)</f>
        <v>Megawidget M</v>
      </c>
      <c r="N1236" s="50" t="str">
        <f t="shared" si="58"/>
        <v>Aug</v>
      </c>
      <c r="O1236" s="56">
        <f t="shared" si="59"/>
        <v>2020</v>
      </c>
      <c r="P1236" s="51">
        <f>VLOOKUP(Table6[[#This Row],[Product]],Table3[],3)</f>
        <v>1.29</v>
      </c>
      <c r="Q1236" s="35">
        <f>VLOOKUP(Table6[[#This Row],[Product]],Table3[],4)</f>
        <v>24</v>
      </c>
      <c r="R1236" s="35">
        <f>Table6[[#This Row],[Quantity]]*Table6[[#This Row],[Case]]</f>
        <v>1032</v>
      </c>
      <c r="S1236" s="35">
        <f>Table6[[#This Row],[Total Sales]]*Table6[[#This Row],[Cost]]</f>
        <v>1331.28</v>
      </c>
    </row>
    <row r="1237" spans="1:19" x14ac:dyDescent="0.3">
      <c r="A1237" s="54">
        <v>1268</v>
      </c>
      <c r="B1237" s="35" t="s">
        <v>3979</v>
      </c>
      <c r="C1237" s="35" t="s">
        <v>3201</v>
      </c>
      <c r="D1237" s="35" t="s">
        <v>15</v>
      </c>
      <c r="E1237" s="35" t="str">
        <f t="shared" si="57"/>
        <v>F</v>
      </c>
      <c r="F1237" s="35">
        <v>30</v>
      </c>
      <c r="G1237" s="35" t="s">
        <v>3980</v>
      </c>
      <c r="H1237" s="35" t="s">
        <v>2633</v>
      </c>
      <c r="I1237" s="35" t="s">
        <v>32</v>
      </c>
      <c r="J1237" s="48">
        <v>44781</v>
      </c>
      <c r="K1237" s="35">
        <v>21</v>
      </c>
      <c r="L1237" s="49" t="s">
        <v>159</v>
      </c>
      <c r="M1237" s="50" t="str">
        <f>VLOOKUP(Table6[[#This Row],[Product]],Table3[],2)</f>
        <v>Ultrathing V3</v>
      </c>
      <c r="N1237" s="50" t="str">
        <f t="shared" si="58"/>
        <v>Aug</v>
      </c>
      <c r="O1237" s="56">
        <f t="shared" si="59"/>
        <v>2022</v>
      </c>
      <c r="P1237" s="51">
        <f>VLOOKUP(Table6[[#This Row],[Product]],Table3[],3)</f>
        <v>3.39</v>
      </c>
      <c r="Q1237" s="35">
        <f>VLOOKUP(Table6[[#This Row],[Product]],Table3[],4)</f>
        <v>24</v>
      </c>
      <c r="R1237" s="35">
        <f>Table6[[#This Row],[Quantity]]*Table6[[#This Row],[Case]]</f>
        <v>504</v>
      </c>
      <c r="S1237" s="35">
        <f>Table6[[#This Row],[Total Sales]]*Table6[[#This Row],[Cost]]</f>
        <v>1708.5600000000002</v>
      </c>
    </row>
    <row r="1238" spans="1:19" x14ac:dyDescent="0.3">
      <c r="A1238" s="54">
        <v>1269</v>
      </c>
      <c r="B1238" s="35" t="s">
        <v>3981</v>
      </c>
      <c r="C1238" s="35" t="s">
        <v>3111</v>
      </c>
      <c r="D1238" s="35" t="s">
        <v>51</v>
      </c>
      <c r="E1238" s="35" t="str">
        <f t="shared" si="57"/>
        <v>F</v>
      </c>
      <c r="F1238" s="35">
        <v>30</v>
      </c>
      <c r="G1238" s="35" t="s">
        <v>3982</v>
      </c>
      <c r="H1238" s="35" t="s">
        <v>288</v>
      </c>
      <c r="I1238" s="35" t="s">
        <v>32</v>
      </c>
      <c r="J1238" s="48" t="s">
        <v>13830</v>
      </c>
      <c r="K1238" s="35">
        <v>91</v>
      </c>
      <c r="L1238" s="49" t="s">
        <v>20</v>
      </c>
      <c r="M1238" s="50" t="str">
        <f>VLOOKUP(Table6[[#This Row],[Product]],Table3[],2)</f>
        <v>Hyperwotsit</v>
      </c>
      <c r="N1238" s="50" t="str">
        <f t="shared" si="58"/>
        <v>Dec</v>
      </c>
      <c r="O1238" s="56">
        <f t="shared" si="59"/>
        <v>2021</v>
      </c>
      <c r="P1238" s="51">
        <f>VLOOKUP(Table6[[#This Row],[Product]],Table3[],3)</f>
        <v>2.0099999999999998</v>
      </c>
      <c r="Q1238" s="35">
        <f>VLOOKUP(Table6[[#This Row],[Product]],Table3[],4)</f>
        <v>20</v>
      </c>
      <c r="R1238" s="35">
        <f>Table6[[#This Row],[Quantity]]*Table6[[#This Row],[Case]]</f>
        <v>1820</v>
      </c>
      <c r="S1238" s="35">
        <f>Table6[[#This Row],[Total Sales]]*Table6[[#This Row],[Cost]]</f>
        <v>3658.2</v>
      </c>
    </row>
    <row r="1239" spans="1:19" x14ac:dyDescent="0.3">
      <c r="A1239" s="54">
        <v>1270</v>
      </c>
      <c r="B1239" s="35" t="s">
        <v>2103</v>
      </c>
      <c r="C1239" s="35" t="s">
        <v>1066</v>
      </c>
      <c r="D1239" s="35" t="s">
        <v>92</v>
      </c>
      <c r="E1239" s="35" t="str">
        <f t="shared" si="57"/>
        <v>M/F</v>
      </c>
      <c r="F1239" s="35">
        <v>30</v>
      </c>
      <c r="G1239" s="35" t="s">
        <v>3983</v>
      </c>
      <c r="H1239" s="35" t="s">
        <v>3984</v>
      </c>
      <c r="I1239" s="35" t="s">
        <v>32</v>
      </c>
      <c r="J1239" s="48">
        <v>44144</v>
      </c>
      <c r="K1239" s="35">
        <v>38</v>
      </c>
      <c r="L1239" s="49" t="s">
        <v>70</v>
      </c>
      <c r="M1239" s="50" t="str">
        <f>VLOOKUP(Table6[[#This Row],[Product]],Table3[],2)</f>
        <v>Megawidget M</v>
      </c>
      <c r="N1239" s="50" t="str">
        <f t="shared" si="58"/>
        <v>Nov</v>
      </c>
      <c r="O1239" s="56">
        <f t="shared" si="59"/>
        <v>2020</v>
      </c>
      <c r="P1239" s="51">
        <f>VLOOKUP(Table6[[#This Row],[Product]],Table3[],3)</f>
        <v>1.29</v>
      </c>
      <c r="Q1239" s="35">
        <f>VLOOKUP(Table6[[#This Row],[Product]],Table3[],4)</f>
        <v>24</v>
      </c>
      <c r="R1239" s="35">
        <f>Table6[[#This Row],[Quantity]]*Table6[[#This Row],[Case]]</f>
        <v>912</v>
      </c>
      <c r="S1239" s="35">
        <f>Table6[[#This Row],[Total Sales]]*Table6[[#This Row],[Cost]]</f>
        <v>1176.48</v>
      </c>
    </row>
    <row r="1240" spans="1:19" x14ac:dyDescent="0.3">
      <c r="A1240" s="54">
        <v>1271</v>
      </c>
      <c r="B1240" s="35" t="s">
        <v>3985</v>
      </c>
      <c r="C1240" s="35" t="s">
        <v>2091</v>
      </c>
      <c r="D1240" s="35" t="s">
        <v>15</v>
      </c>
      <c r="E1240" s="35" t="str">
        <f t="shared" si="57"/>
        <v>F</v>
      </c>
      <c r="F1240" s="35">
        <v>30</v>
      </c>
      <c r="G1240" s="35" t="s">
        <v>3986</v>
      </c>
      <c r="H1240" s="35" t="s">
        <v>3987</v>
      </c>
      <c r="I1240" s="35" t="s">
        <v>554</v>
      </c>
      <c r="J1240" s="48" t="s">
        <v>13987</v>
      </c>
      <c r="K1240" s="35">
        <v>26</v>
      </c>
      <c r="L1240" s="49" t="s">
        <v>70</v>
      </c>
      <c r="M1240" s="50" t="str">
        <f>VLOOKUP(Table6[[#This Row],[Product]],Table3[],2)</f>
        <v>Megawidget M</v>
      </c>
      <c r="N1240" s="50" t="str">
        <f t="shared" si="58"/>
        <v>Sep</v>
      </c>
      <c r="O1240" s="56">
        <f t="shared" si="59"/>
        <v>2020</v>
      </c>
      <c r="P1240" s="51">
        <f>VLOOKUP(Table6[[#This Row],[Product]],Table3[],3)</f>
        <v>1.29</v>
      </c>
      <c r="Q1240" s="35">
        <f>VLOOKUP(Table6[[#This Row],[Product]],Table3[],4)</f>
        <v>24</v>
      </c>
      <c r="R1240" s="35">
        <f>Table6[[#This Row],[Quantity]]*Table6[[#This Row],[Case]]</f>
        <v>624</v>
      </c>
      <c r="S1240" s="35">
        <f>Table6[[#This Row],[Total Sales]]*Table6[[#This Row],[Cost]]</f>
        <v>804.96</v>
      </c>
    </row>
    <row r="1241" spans="1:19" x14ac:dyDescent="0.3">
      <c r="A1241" s="54">
        <v>1272</v>
      </c>
      <c r="B1241" s="35" t="s">
        <v>3988</v>
      </c>
      <c r="C1241" s="35" t="s">
        <v>3989</v>
      </c>
      <c r="D1241" s="35" t="s">
        <v>51</v>
      </c>
      <c r="E1241" s="35" t="str">
        <f t="shared" si="57"/>
        <v>F</v>
      </c>
      <c r="F1241" s="35">
        <v>90</v>
      </c>
      <c r="G1241" s="35" t="s">
        <v>3990</v>
      </c>
      <c r="H1241" s="35" t="s">
        <v>3991</v>
      </c>
      <c r="I1241" s="35" t="s">
        <v>32</v>
      </c>
      <c r="J1241" s="48" t="s">
        <v>14066</v>
      </c>
      <c r="K1241" s="35">
        <v>50</v>
      </c>
      <c r="L1241" s="49" t="s">
        <v>64</v>
      </c>
      <c r="M1241" s="50" t="str">
        <f>VLOOKUP(Table6[[#This Row],[Product]],Table3[],2)</f>
        <v>Ultrathing V4</v>
      </c>
      <c r="N1241" s="50" t="str">
        <f t="shared" si="58"/>
        <v>Jul</v>
      </c>
      <c r="O1241" s="56">
        <f t="shared" si="59"/>
        <v>2020</v>
      </c>
      <c r="P1241" s="51">
        <f>VLOOKUP(Table6[[#This Row],[Product]],Table3[],3)</f>
        <v>3.99</v>
      </c>
      <c r="Q1241" s="35">
        <f>VLOOKUP(Table6[[#This Row],[Product]],Table3[],4)</f>
        <v>24</v>
      </c>
      <c r="R1241" s="35">
        <f>Table6[[#This Row],[Quantity]]*Table6[[#This Row],[Case]]</f>
        <v>1200</v>
      </c>
      <c r="S1241" s="35">
        <f>Table6[[#This Row],[Total Sales]]*Table6[[#This Row],[Cost]]</f>
        <v>4788</v>
      </c>
    </row>
    <row r="1242" spans="1:19" x14ac:dyDescent="0.3">
      <c r="A1242" s="54">
        <v>1273</v>
      </c>
      <c r="B1242" s="35" t="s">
        <v>3992</v>
      </c>
      <c r="C1242" s="35" t="s">
        <v>313</v>
      </c>
      <c r="D1242" s="35" t="s">
        <v>28</v>
      </c>
      <c r="E1242" s="35" t="str">
        <f t="shared" si="57"/>
        <v>M</v>
      </c>
      <c r="F1242" s="35">
        <v>30</v>
      </c>
      <c r="G1242" s="35" t="s">
        <v>3993</v>
      </c>
      <c r="H1242" s="35" t="s">
        <v>2603</v>
      </c>
      <c r="I1242" s="35" t="s">
        <v>2604</v>
      </c>
      <c r="J1242" s="48" t="s">
        <v>13892</v>
      </c>
      <c r="K1242" s="35">
        <v>18</v>
      </c>
      <c r="L1242" s="49" t="s">
        <v>101</v>
      </c>
      <c r="M1242" s="50" t="str">
        <f>VLOOKUP(Table6[[#This Row],[Product]],Table3[],2)</f>
        <v>Superwossname</v>
      </c>
      <c r="N1242" s="50" t="str">
        <f t="shared" si="58"/>
        <v>Jul</v>
      </c>
      <c r="O1242" s="56">
        <f t="shared" si="59"/>
        <v>2021</v>
      </c>
      <c r="P1242" s="51">
        <f>VLOOKUP(Table6[[#This Row],[Product]],Table3[],3)</f>
        <v>3.49</v>
      </c>
      <c r="Q1242" s="35">
        <f>VLOOKUP(Table6[[#This Row],[Product]],Table3[],4)</f>
        <v>20</v>
      </c>
      <c r="R1242" s="35">
        <f>Table6[[#This Row],[Quantity]]*Table6[[#This Row],[Case]]</f>
        <v>360</v>
      </c>
      <c r="S1242" s="35">
        <f>Table6[[#This Row],[Total Sales]]*Table6[[#This Row],[Cost]]</f>
        <v>1256.4000000000001</v>
      </c>
    </row>
    <row r="1243" spans="1:19" x14ac:dyDescent="0.3">
      <c r="A1243" s="54">
        <v>1274</v>
      </c>
      <c r="B1243" s="35" t="s">
        <v>3994</v>
      </c>
      <c r="C1243" s="35" t="s">
        <v>3843</v>
      </c>
      <c r="D1243" s="35" t="s">
        <v>15</v>
      </c>
      <c r="E1243" s="35" t="str">
        <f t="shared" si="57"/>
        <v>F</v>
      </c>
      <c r="F1243" s="35">
        <v>30</v>
      </c>
      <c r="G1243" s="35" t="s">
        <v>3995</v>
      </c>
      <c r="H1243" s="35" t="s">
        <v>3996</v>
      </c>
      <c r="I1243" s="35" t="s">
        <v>294</v>
      </c>
      <c r="J1243" s="48" t="s">
        <v>13879</v>
      </c>
      <c r="K1243" s="35">
        <v>59</v>
      </c>
      <c r="L1243" s="49" t="s">
        <v>70</v>
      </c>
      <c r="M1243" s="50" t="str">
        <f>VLOOKUP(Table6[[#This Row],[Product]],Table3[],2)</f>
        <v>Megawidget M</v>
      </c>
      <c r="N1243" s="50" t="str">
        <f t="shared" si="58"/>
        <v>Feb</v>
      </c>
      <c r="O1243" s="56">
        <f t="shared" si="59"/>
        <v>2021</v>
      </c>
      <c r="P1243" s="51">
        <f>VLOOKUP(Table6[[#This Row],[Product]],Table3[],3)</f>
        <v>1.29</v>
      </c>
      <c r="Q1243" s="35">
        <f>VLOOKUP(Table6[[#This Row],[Product]],Table3[],4)</f>
        <v>24</v>
      </c>
      <c r="R1243" s="35">
        <f>Table6[[#This Row],[Quantity]]*Table6[[#This Row],[Case]]</f>
        <v>1416</v>
      </c>
      <c r="S1243" s="35">
        <f>Table6[[#This Row],[Total Sales]]*Table6[[#This Row],[Cost]]</f>
        <v>1826.64</v>
      </c>
    </row>
    <row r="1244" spans="1:19" x14ac:dyDescent="0.3">
      <c r="A1244" s="54">
        <v>1275</v>
      </c>
      <c r="B1244" s="35" t="s">
        <v>2251</v>
      </c>
      <c r="C1244" s="35" t="s">
        <v>3997</v>
      </c>
      <c r="D1244" s="35" t="s">
        <v>28</v>
      </c>
      <c r="E1244" s="35" t="str">
        <f t="shared" si="57"/>
        <v>M</v>
      </c>
      <c r="F1244" s="35">
        <v>30</v>
      </c>
      <c r="G1244" s="35" t="s">
        <v>14304</v>
      </c>
      <c r="H1244" s="35" t="s">
        <v>641</v>
      </c>
      <c r="I1244" s="35" t="s">
        <v>294</v>
      </c>
      <c r="J1244" s="48">
        <v>44325</v>
      </c>
      <c r="K1244" s="35">
        <v>86</v>
      </c>
      <c r="L1244" s="49" t="s">
        <v>39</v>
      </c>
      <c r="M1244" s="50" t="str">
        <f>VLOOKUP(Table6[[#This Row],[Product]],Table3[],2)</f>
        <v>Ultrathing V1</v>
      </c>
      <c r="N1244" s="50" t="str">
        <f t="shared" si="58"/>
        <v>May</v>
      </c>
      <c r="O1244" s="56">
        <f t="shared" si="59"/>
        <v>2021</v>
      </c>
      <c r="P1244" s="51">
        <f>VLOOKUP(Table6[[#This Row],[Product]],Table3[],3)</f>
        <v>1.79</v>
      </c>
      <c r="Q1244" s="35">
        <f>VLOOKUP(Table6[[#This Row],[Product]],Table3[],4)</f>
        <v>17</v>
      </c>
      <c r="R1244" s="35">
        <f>Table6[[#This Row],[Quantity]]*Table6[[#This Row],[Case]]</f>
        <v>1462</v>
      </c>
      <c r="S1244" s="35">
        <f>Table6[[#This Row],[Total Sales]]*Table6[[#This Row],[Cost]]</f>
        <v>2616.98</v>
      </c>
    </row>
    <row r="1245" spans="1:19" x14ac:dyDescent="0.3">
      <c r="A1245" s="54">
        <v>1276</v>
      </c>
      <c r="B1245" s="35" t="s">
        <v>3999</v>
      </c>
      <c r="C1245" s="35" t="s">
        <v>4000</v>
      </c>
      <c r="D1245" s="35" t="s">
        <v>28</v>
      </c>
      <c r="E1245" s="35" t="str">
        <f t="shared" si="57"/>
        <v>M</v>
      </c>
      <c r="F1245" s="35">
        <v>30</v>
      </c>
      <c r="G1245" s="35" t="s">
        <v>4001</v>
      </c>
      <c r="H1245" s="35" t="s">
        <v>1434</v>
      </c>
      <c r="I1245" s="35" t="s">
        <v>1435</v>
      </c>
      <c r="J1245" s="48">
        <v>44876</v>
      </c>
      <c r="K1245" s="35">
        <v>2</v>
      </c>
      <c r="L1245" s="49" t="s">
        <v>80</v>
      </c>
      <c r="M1245" s="50" t="str">
        <f>VLOOKUP(Table6[[#This Row],[Product]],Table3[],2)</f>
        <v>Ultrathing V2</v>
      </c>
      <c r="N1245" s="50" t="str">
        <f t="shared" si="58"/>
        <v>Nov</v>
      </c>
      <c r="O1245" s="56">
        <f t="shared" si="59"/>
        <v>2022</v>
      </c>
      <c r="P1245" s="51">
        <f>VLOOKUP(Table6[[#This Row],[Product]],Table3[],3)</f>
        <v>2.95</v>
      </c>
      <c r="Q1245" s="35">
        <f>VLOOKUP(Table6[[#This Row],[Product]],Table3[],4)</f>
        <v>20</v>
      </c>
      <c r="R1245" s="35">
        <f>Table6[[#This Row],[Quantity]]*Table6[[#This Row],[Case]]</f>
        <v>40</v>
      </c>
      <c r="S1245" s="35">
        <f>Table6[[#This Row],[Total Sales]]*Table6[[#This Row],[Cost]]</f>
        <v>118</v>
      </c>
    </row>
    <row r="1246" spans="1:19" x14ac:dyDescent="0.3">
      <c r="A1246" s="54">
        <v>1277</v>
      </c>
      <c r="B1246" s="35" t="s">
        <v>4002</v>
      </c>
      <c r="C1246" s="35" t="s">
        <v>1097</v>
      </c>
      <c r="D1246" s="35" t="s">
        <v>51</v>
      </c>
      <c r="E1246" s="35" t="str">
        <f t="shared" si="57"/>
        <v>F</v>
      </c>
      <c r="F1246" s="35">
        <v>90</v>
      </c>
      <c r="G1246" s="35" t="s">
        <v>4003</v>
      </c>
      <c r="H1246" s="35" t="s">
        <v>2026</v>
      </c>
      <c r="I1246" s="35" t="s">
        <v>1078</v>
      </c>
      <c r="J1246" s="48">
        <v>44868</v>
      </c>
      <c r="K1246" s="35">
        <v>19</v>
      </c>
      <c r="L1246" s="49" t="s">
        <v>39</v>
      </c>
      <c r="M1246" s="50" t="str">
        <f>VLOOKUP(Table6[[#This Row],[Product]],Table3[],2)</f>
        <v>Ultrathing V1</v>
      </c>
      <c r="N1246" s="50" t="str">
        <f t="shared" si="58"/>
        <v>Nov</v>
      </c>
      <c r="O1246" s="56">
        <f t="shared" si="59"/>
        <v>2022</v>
      </c>
      <c r="P1246" s="51">
        <f>VLOOKUP(Table6[[#This Row],[Product]],Table3[],3)</f>
        <v>1.79</v>
      </c>
      <c r="Q1246" s="35">
        <f>VLOOKUP(Table6[[#This Row],[Product]],Table3[],4)</f>
        <v>17</v>
      </c>
      <c r="R1246" s="35">
        <f>Table6[[#This Row],[Quantity]]*Table6[[#This Row],[Case]]</f>
        <v>323</v>
      </c>
      <c r="S1246" s="35">
        <f>Table6[[#This Row],[Total Sales]]*Table6[[#This Row],[Cost]]</f>
        <v>578.16999999999996</v>
      </c>
    </row>
    <row r="1247" spans="1:19" x14ac:dyDescent="0.3">
      <c r="A1247" s="54">
        <v>1278</v>
      </c>
      <c r="B1247" s="35" t="s">
        <v>4004</v>
      </c>
      <c r="C1247" s="35" t="s">
        <v>4005</v>
      </c>
      <c r="D1247" s="35" t="s">
        <v>28</v>
      </c>
      <c r="E1247" s="35" t="str">
        <f t="shared" si="57"/>
        <v>M</v>
      </c>
      <c r="F1247" s="35">
        <v>30</v>
      </c>
      <c r="G1247" s="35" t="s">
        <v>4006</v>
      </c>
      <c r="H1247" s="35" t="s">
        <v>4007</v>
      </c>
      <c r="I1247" s="35" t="s">
        <v>294</v>
      </c>
      <c r="J1247" s="48">
        <v>44387</v>
      </c>
      <c r="K1247" s="35">
        <v>22</v>
      </c>
      <c r="L1247" s="49" t="s">
        <v>101</v>
      </c>
      <c r="M1247" s="50" t="str">
        <f>VLOOKUP(Table6[[#This Row],[Product]],Table3[],2)</f>
        <v>Superwossname</v>
      </c>
      <c r="N1247" s="50" t="str">
        <f t="shared" si="58"/>
        <v>Jul</v>
      </c>
      <c r="O1247" s="56">
        <f t="shared" si="59"/>
        <v>2021</v>
      </c>
      <c r="P1247" s="51">
        <f>VLOOKUP(Table6[[#This Row],[Product]],Table3[],3)</f>
        <v>3.49</v>
      </c>
      <c r="Q1247" s="35">
        <f>VLOOKUP(Table6[[#This Row],[Product]],Table3[],4)</f>
        <v>20</v>
      </c>
      <c r="R1247" s="35">
        <f>Table6[[#This Row],[Quantity]]*Table6[[#This Row],[Case]]</f>
        <v>440</v>
      </c>
      <c r="S1247" s="35">
        <f>Table6[[#This Row],[Total Sales]]*Table6[[#This Row],[Cost]]</f>
        <v>1535.6000000000001</v>
      </c>
    </row>
    <row r="1248" spans="1:19" x14ac:dyDescent="0.3">
      <c r="A1248" s="54">
        <v>1279</v>
      </c>
      <c r="B1248" s="35" t="s">
        <v>4008</v>
      </c>
      <c r="C1248" s="35" t="s">
        <v>4009</v>
      </c>
      <c r="D1248" s="35" t="s">
        <v>28</v>
      </c>
      <c r="E1248" s="35" t="str">
        <f t="shared" si="57"/>
        <v>M</v>
      </c>
      <c r="F1248" s="35">
        <v>30</v>
      </c>
      <c r="G1248" s="35" t="s">
        <v>4010</v>
      </c>
      <c r="H1248" s="35" t="s">
        <v>4011</v>
      </c>
      <c r="I1248" s="35" t="s">
        <v>32</v>
      </c>
      <c r="J1248" s="48">
        <v>43925</v>
      </c>
      <c r="K1248" s="35">
        <v>79</v>
      </c>
      <c r="L1248" s="49" t="s">
        <v>45</v>
      </c>
      <c r="M1248" s="50" t="str">
        <f>VLOOKUP(Table6[[#This Row],[Product]],Table3[],2)</f>
        <v>Gigastuff</v>
      </c>
      <c r="N1248" s="50" t="str">
        <f t="shared" si="58"/>
        <v>Apr</v>
      </c>
      <c r="O1248" s="56">
        <f t="shared" si="59"/>
        <v>2020</v>
      </c>
      <c r="P1248" s="51">
        <f>VLOOKUP(Table6[[#This Row],[Product]],Table3[],3)</f>
        <v>1.89</v>
      </c>
      <c r="Q1248" s="35">
        <f>VLOOKUP(Table6[[#This Row],[Product]],Table3[],4)</f>
        <v>18</v>
      </c>
      <c r="R1248" s="35">
        <f>Table6[[#This Row],[Quantity]]*Table6[[#This Row],[Case]]</f>
        <v>1422</v>
      </c>
      <c r="S1248" s="35">
        <f>Table6[[#This Row],[Total Sales]]*Table6[[#This Row],[Cost]]</f>
        <v>2687.58</v>
      </c>
    </row>
    <row r="1249" spans="1:19" x14ac:dyDescent="0.3">
      <c r="A1249" s="54">
        <v>1280</v>
      </c>
      <c r="B1249" s="35" t="s">
        <v>222</v>
      </c>
      <c r="C1249" s="35" t="s">
        <v>3447</v>
      </c>
      <c r="D1249" s="35" t="s">
        <v>28</v>
      </c>
      <c r="E1249" s="35" t="str">
        <f t="shared" si="57"/>
        <v>M</v>
      </c>
      <c r="F1249" s="35">
        <v>90</v>
      </c>
      <c r="G1249" s="35" t="s">
        <v>4012</v>
      </c>
      <c r="H1249" s="35" t="s">
        <v>4007</v>
      </c>
      <c r="I1249" s="35" t="s">
        <v>294</v>
      </c>
      <c r="J1249" s="48" t="s">
        <v>13792</v>
      </c>
      <c r="K1249" s="35">
        <v>93</v>
      </c>
      <c r="L1249" s="49" t="s">
        <v>54</v>
      </c>
      <c r="M1249" s="50" t="str">
        <f>VLOOKUP(Table6[[#This Row],[Product]],Table3[],2)</f>
        <v>Megawidget S</v>
      </c>
      <c r="N1249" s="50" t="str">
        <f t="shared" si="58"/>
        <v>Aug</v>
      </c>
      <c r="O1249" s="56">
        <f t="shared" si="59"/>
        <v>2022</v>
      </c>
      <c r="P1249" s="51">
        <f>VLOOKUP(Table6[[#This Row],[Product]],Table3[],3)</f>
        <v>0.69</v>
      </c>
      <c r="Q1249" s="35">
        <f>VLOOKUP(Table6[[#This Row],[Product]],Table3[],4)</f>
        <v>24</v>
      </c>
      <c r="R1249" s="35">
        <f>Table6[[#This Row],[Quantity]]*Table6[[#This Row],[Case]]</f>
        <v>2232</v>
      </c>
      <c r="S1249" s="35">
        <f>Table6[[#This Row],[Total Sales]]*Table6[[#This Row],[Cost]]</f>
        <v>1540.08</v>
      </c>
    </row>
    <row r="1250" spans="1:19" x14ac:dyDescent="0.3">
      <c r="A1250" s="54">
        <v>1281</v>
      </c>
      <c r="B1250" s="35" t="s">
        <v>4013</v>
      </c>
      <c r="C1250" s="35" t="s">
        <v>4014</v>
      </c>
      <c r="D1250" s="35" t="s">
        <v>15</v>
      </c>
      <c r="E1250" s="35" t="str">
        <f t="shared" si="57"/>
        <v>F</v>
      </c>
      <c r="F1250" s="35">
        <v>30</v>
      </c>
      <c r="G1250" s="35" t="s">
        <v>4015</v>
      </c>
      <c r="H1250" s="35" t="s">
        <v>3002</v>
      </c>
      <c r="I1250" s="35" t="s">
        <v>32</v>
      </c>
      <c r="J1250" s="48" t="s">
        <v>13648</v>
      </c>
      <c r="K1250" s="35">
        <v>57</v>
      </c>
      <c r="L1250" s="49" t="s">
        <v>70</v>
      </c>
      <c r="M1250" s="50" t="str">
        <f>VLOOKUP(Table6[[#This Row],[Product]],Table3[],2)</f>
        <v>Megawidget M</v>
      </c>
      <c r="N1250" s="50" t="str">
        <f t="shared" si="58"/>
        <v>Sep</v>
      </c>
      <c r="O1250" s="56">
        <f t="shared" si="59"/>
        <v>2022</v>
      </c>
      <c r="P1250" s="51">
        <f>VLOOKUP(Table6[[#This Row],[Product]],Table3[],3)</f>
        <v>1.29</v>
      </c>
      <c r="Q1250" s="35">
        <f>VLOOKUP(Table6[[#This Row],[Product]],Table3[],4)</f>
        <v>24</v>
      </c>
      <c r="R1250" s="35">
        <f>Table6[[#This Row],[Quantity]]*Table6[[#This Row],[Case]]</f>
        <v>1368</v>
      </c>
      <c r="S1250" s="35">
        <f>Table6[[#This Row],[Total Sales]]*Table6[[#This Row],[Cost]]</f>
        <v>1764.72</v>
      </c>
    </row>
    <row r="1251" spans="1:19" x14ac:dyDescent="0.3">
      <c r="A1251" s="54">
        <v>1282</v>
      </c>
      <c r="B1251" s="35" t="s">
        <v>4016</v>
      </c>
      <c r="C1251" s="35" t="s">
        <v>1826</v>
      </c>
      <c r="D1251" s="35" t="s">
        <v>28</v>
      </c>
      <c r="E1251" s="35" t="str">
        <f t="shared" si="57"/>
        <v>M</v>
      </c>
      <c r="F1251" s="35">
        <v>60</v>
      </c>
      <c r="G1251" s="35" t="s">
        <v>4017</v>
      </c>
      <c r="H1251" s="35" t="s">
        <v>3384</v>
      </c>
      <c r="I1251" s="35" t="s">
        <v>32</v>
      </c>
      <c r="J1251" s="48">
        <v>44086</v>
      </c>
      <c r="K1251" s="35">
        <v>72</v>
      </c>
      <c r="L1251" s="49" t="s">
        <v>101</v>
      </c>
      <c r="M1251" s="50" t="str">
        <f>VLOOKUP(Table6[[#This Row],[Product]],Table3[],2)</f>
        <v>Superwossname</v>
      </c>
      <c r="N1251" s="50" t="str">
        <f t="shared" si="58"/>
        <v>Sep</v>
      </c>
      <c r="O1251" s="56">
        <f t="shared" si="59"/>
        <v>2020</v>
      </c>
      <c r="P1251" s="51">
        <f>VLOOKUP(Table6[[#This Row],[Product]],Table3[],3)</f>
        <v>3.49</v>
      </c>
      <c r="Q1251" s="35">
        <f>VLOOKUP(Table6[[#This Row],[Product]],Table3[],4)</f>
        <v>20</v>
      </c>
      <c r="R1251" s="35">
        <f>Table6[[#This Row],[Quantity]]*Table6[[#This Row],[Case]]</f>
        <v>1440</v>
      </c>
      <c r="S1251" s="35">
        <f>Table6[[#This Row],[Total Sales]]*Table6[[#This Row],[Cost]]</f>
        <v>5025.6000000000004</v>
      </c>
    </row>
    <row r="1252" spans="1:19" x14ac:dyDescent="0.3">
      <c r="A1252" s="54">
        <v>1283</v>
      </c>
      <c r="B1252" s="35" t="s">
        <v>4018</v>
      </c>
      <c r="C1252" s="35" t="s">
        <v>2980</v>
      </c>
      <c r="D1252" s="35" t="s">
        <v>28</v>
      </c>
      <c r="E1252" s="35" t="str">
        <f t="shared" si="57"/>
        <v>M</v>
      </c>
      <c r="F1252" s="35">
        <v>60</v>
      </c>
      <c r="G1252" s="35" t="s">
        <v>4019</v>
      </c>
      <c r="H1252" s="35" t="s">
        <v>4020</v>
      </c>
      <c r="I1252" s="35" t="s">
        <v>173</v>
      </c>
      <c r="J1252" s="48">
        <v>44354</v>
      </c>
      <c r="K1252" s="35">
        <v>71</v>
      </c>
      <c r="L1252" s="49" t="s">
        <v>20</v>
      </c>
      <c r="M1252" s="50" t="str">
        <f>VLOOKUP(Table6[[#This Row],[Product]],Table3[],2)</f>
        <v>Hyperwotsit</v>
      </c>
      <c r="N1252" s="50" t="str">
        <f t="shared" si="58"/>
        <v>Jun</v>
      </c>
      <c r="O1252" s="56">
        <f t="shared" si="59"/>
        <v>2021</v>
      </c>
      <c r="P1252" s="51">
        <f>VLOOKUP(Table6[[#This Row],[Product]],Table3[],3)</f>
        <v>2.0099999999999998</v>
      </c>
      <c r="Q1252" s="35">
        <f>VLOOKUP(Table6[[#This Row],[Product]],Table3[],4)</f>
        <v>20</v>
      </c>
      <c r="R1252" s="35">
        <f>Table6[[#This Row],[Quantity]]*Table6[[#This Row],[Case]]</f>
        <v>1420</v>
      </c>
      <c r="S1252" s="35">
        <f>Table6[[#This Row],[Total Sales]]*Table6[[#This Row],[Cost]]</f>
        <v>2854.2</v>
      </c>
    </row>
    <row r="1253" spans="1:19" x14ac:dyDescent="0.3">
      <c r="A1253" s="54">
        <v>1284</v>
      </c>
      <c r="B1253" s="35" t="s">
        <v>4021</v>
      </c>
      <c r="C1253" s="35" t="s">
        <v>1263</v>
      </c>
      <c r="D1253" s="35" t="s">
        <v>15</v>
      </c>
      <c r="E1253" s="35" t="str">
        <f t="shared" si="57"/>
        <v>F</v>
      </c>
      <c r="F1253" s="35">
        <v>30</v>
      </c>
      <c r="G1253" s="35" t="s">
        <v>15133</v>
      </c>
      <c r="H1253" s="35" t="s">
        <v>3480</v>
      </c>
      <c r="I1253" s="35" t="s">
        <v>187</v>
      </c>
      <c r="J1253" s="48" t="s">
        <v>14067</v>
      </c>
      <c r="K1253" s="35">
        <v>58</v>
      </c>
      <c r="L1253" s="49" t="s">
        <v>159</v>
      </c>
      <c r="M1253" s="50" t="str">
        <f>VLOOKUP(Table6[[#This Row],[Product]],Table3[],2)</f>
        <v>Ultrathing V3</v>
      </c>
      <c r="N1253" s="50" t="str">
        <f t="shared" si="58"/>
        <v>Mar</v>
      </c>
      <c r="O1253" s="56">
        <f t="shared" si="59"/>
        <v>2021</v>
      </c>
      <c r="P1253" s="51">
        <f>VLOOKUP(Table6[[#This Row],[Product]],Table3[],3)</f>
        <v>3.39</v>
      </c>
      <c r="Q1253" s="35">
        <f>VLOOKUP(Table6[[#This Row],[Product]],Table3[],4)</f>
        <v>24</v>
      </c>
      <c r="R1253" s="35">
        <f>Table6[[#This Row],[Quantity]]*Table6[[#This Row],[Case]]</f>
        <v>1392</v>
      </c>
      <c r="S1253" s="35">
        <f>Table6[[#This Row],[Total Sales]]*Table6[[#This Row],[Cost]]</f>
        <v>4718.88</v>
      </c>
    </row>
    <row r="1254" spans="1:19" x14ac:dyDescent="0.3">
      <c r="A1254" s="54">
        <v>1285</v>
      </c>
      <c r="B1254" s="35" t="s">
        <v>4023</v>
      </c>
      <c r="C1254" s="35" t="s">
        <v>3201</v>
      </c>
      <c r="D1254" s="35" t="s">
        <v>28</v>
      </c>
      <c r="E1254" s="35" t="str">
        <f t="shared" si="57"/>
        <v>M</v>
      </c>
      <c r="F1254" s="35">
        <v>90</v>
      </c>
      <c r="G1254" s="35" t="s">
        <v>4024</v>
      </c>
      <c r="H1254" s="35" t="s">
        <v>1901</v>
      </c>
      <c r="I1254" s="35" t="s">
        <v>178</v>
      </c>
      <c r="J1254" s="48">
        <v>43837</v>
      </c>
      <c r="K1254" s="35">
        <v>54</v>
      </c>
      <c r="L1254" s="49" t="s">
        <v>64</v>
      </c>
      <c r="M1254" s="50" t="str">
        <f>VLOOKUP(Table6[[#This Row],[Product]],Table3[],2)</f>
        <v>Ultrathing V4</v>
      </c>
      <c r="N1254" s="50" t="str">
        <f t="shared" si="58"/>
        <v>Jan</v>
      </c>
      <c r="O1254" s="56">
        <f t="shared" si="59"/>
        <v>2020</v>
      </c>
      <c r="P1254" s="51">
        <f>VLOOKUP(Table6[[#This Row],[Product]],Table3[],3)</f>
        <v>3.99</v>
      </c>
      <c r="Q1254" s="35">
        <f>VLOOKUP(Table6[[#This Row],[Product]],Table3[],4)</f>
        <v>24</v>
      </c>
      <c r="R1254" s="35">
        <f>Table6[[#This Row],[Quantity]]*Table6[[#This Row],[Case]]</f>
        <v>1296</v>
      </c>
      <c r="S1254" s="35">
        <f>Table6[[#This Row],[Total Sales]]*Table6[[#This Row],[Cost]]</f>
        <v>5171.04</v>
      </c>
    </row>
    <row r="1255" spans="1:19" x14ac:dyDescent="0.3">
      <c r="A1255" s="54">
        <v>1286</v>
      </c>
      <c r="B1255" s="35" t="s">
        <v>4025</v>
      </c>
      <c r="C1255" s="35" t="s">
        <v>4026</v>
      </c>
      <c r="D1255" s="35" t="s">
        <v>51</v>
      </c>
      <c r="E1255" s="35" t="str">
        <f t="shared" si="57"/>
        <v>F</v>
      </c>
      <c r="F1255" s="35">
        <v>30</v>
      </c>
      <c r="G1255" s="35" t="s">
        <v>4027</v>
      </c>
      <c r="H1255" s="35" t="s">
        <v>4028</v>
      </c>
      <c r="I1255" s="35" t="s">
        <v>32</v>
      </c>
      <c r="J1255" s="48" t="s">
        <v>14068</v>
      </c>
      <c r="K1255" s="35">
        <v>36</v>
      </c>
      <c r="L1255" s="49" t="s">
        <v>101</v>
      </c>
      <c r="M1255" s="50" t="str">
        <f>VLOOKUP(Table6[[#This Row],[Product]],Table3[],2)</f>
        <v>Superwossname</v>
      </c>
      <c r="N1255" s="50" t="str">
        <f t="shared" si="58"/>
        <v>May</v>
      </c>
      <c r="O1255" s="56">
        <f t="shared" si="59"/>
        <v>2022</v>
      </c>
      <c r="P1255" s="51">
        <f>VLOOKUP(Table6[[#This Row],[Product]],Table3[],3)</f>
        <v>3.49</v>
      </c>
      <c r="Q1255" s="35">
        <f>VLOOKUP(Table6[[#This Row],[Product]],Table3[],4)</f>
        <v>20</v>
      </c>
      <c r="R1255" s="35">
        <f>Table6[[#This Row],[Quantity]]*Table6[[#This Row],[Case]]</f>
        <v>720</v>
      </c>
      <c r="S1255" s="35">
        <f>Table6[[#This Row],[Total Sales]]*Table6[[#This Row],[Cost]]</f>
        <v>2512.8000000000002</v>
      </c>
    </row>
    <row r="1256" spans="1:19" x14ac:dyDescent="0.3">
      <c r="A1256" s="54">
        <v>1287</v>
      </c>
      <c r="B1256" s="35" t="s">
        <v>1200</v>
      </c>
      <c r="C1256" s="35" t="s">
        <v>4029</v>
      </c>
      <c r="D1256" s="35" t="s">
        <v>28</v>
      </c>
      <c r="E1256" s="35" t="str">
        <f t="shared" si="57"/>
        <v>M</v>
      </c>
      <c r="F1256" s="35">
        <v>60</v>
      </c>
      <c r="G1256" s="35" t="s">
        <v>4027</v>
      </c>
      <c r="H1256" s="35" t="s">
        <v>4030</v>
      </c>
      <c r="I1256" s="35" t="s">
        <v>32</v>
      </c>
      <c r="J1256" s="48" t="s">
        <v>14014</v>
      </c>
      <c r="K1256" s="35">
        <v>84</v>
      </c>
      <c r="L1256" s="49" t="s">
        <v>80</v>
      </c>
      <c r="M1256" s="50" t="str">
        <f>VLOOKUP(Table6[[#This Row],[Product]],Table3[],2)</f>
        <v>Ultrathing V2</v>
      </c>
      <c r="N1256" s="50" t="str">
        <f t="shared" si="58"/>
        <v>Jun</v>
      </c>
      <c r="O1256" s="56">
        <f t="shared" si="59"/>
        <v>2022</v>
      </c>
      <c r="P1256" s="51">
        <f>VLOOKUP(Table6[[#This Row],[Product]],Table3[],3)</f>
        <v>2.95</v>
      </c>
      <c r="Q1256" s="35">
        <f>VLOOKUP(Table6[[#This Row],[Product]],Table3[],4)</f>
        <v>20</v>
      </c>
      <c r="R1256" s="35">
        <f>Table6[[#This Row],[Quantity]]*Table6[[#This Row],[Case]]</f>
        <v>1680</v>
      </c>
      <c r="S1256" s="35">
        <f>Table6[[#This Row],[Total Sales]]*Table6[[#This Row],[Cost]]</f>
        <v>4956</v>
      </c>
    </row>
    <row r="1257" spans="1:19" x14ac:dyDescent="0.3">
      <c r="A1257" s="54">
        <v>1288</v>
      </c>
      <c r="B1257" s="35" t="s">
        <v>4031</v>
      </c>
      <c r="C1257" s="35" t="s">
        <v>4032</v>
      </c>
      <c r="D1257" s="35" t="s">
        <v>28</v>
      </c>
      <c r="E1257" s="35" t="str">
        <f t="shared" si="57"/>
        <v>M</v>
      </c>
      <c r="F1257" s="35">
        <v>90</v>
      </c>
      <c r="G1257" s="35" t="s">
        <v>4033</v>
      </c>
      <c r="H1257" s="35" t="s">
        <v>4034</v>
      </c>
      <c r="I1257" s="35" t="s">
        <v>178</v>
      </c>
      <c r="J1257" s="48">
        <v>44507</v>
      </c>
      <c r="K1257" s="35">
        <v>48</v>
      </c>
      <c r="L1257" s="49" t="s">
        <v>64</v>
      </c>
      <c r="M1257" s="50" t="str">
        <f>VLOOKUP(Table6[[#This Row],[Product]],Table3[],2)</f>
        <v>Ultrathing V4</v>
      </c>
      <c r="N1257" s="50" t="str">
        <f t="shared" si="58"/>
        <v>Nov</v>
      </c>
      <c r="O1257" s="56">
        <f t="shared" si="59"/>
        <v>2021</v>
      </c>
      <c r="P1257" s="51">
        <f>VLOOKUP(Table6[[#This Row],[Product]],Table3[],3)</f>
        <v>3.99</v>
      </c>
      <c r="Q1257" s="35">
        <f>VLOOKUP(Table6[[#This Row],[Product]],Table3[],4)</f>
        <v>24</v>
      </c>
      <c r="R1257" s="35">
        <f>Table6[[#This Row],[Quantity]]*Table6[[#This Row],[Case]]</f>
        <v>1152</v>
      </c>
      <c r="S1257" s="35">
        <f>Table6[[#This Row],[Total Sales]]*Table6[[#This Row],[Cost]]</f>
        <v>4596.4800000000005</v>
      </c>
    </row>
    <row r="1258" spans="1:19" x14ac:dyDescent="0.3">
      <c r="A1258" s="54">
        <v>1289</v>
      </c>
      <c r="B1258" s="35" t="s">
        <v>1886</v>
      </c>
      <c r="C1258" s="35" t="s">
        <v>4035</v>
      </c>
      <c r="D1258" s="35" t="s">
        <v>15</v>
      </c>
      <c r="E1258" s="35" t="str">
        <f t="shared" si="57"/>
        <v>F</v>
      </c>
      <c r="F1258" s="35">
        <v>30</v>
      </c>
      <c r="G1258" s="35" t="s">
        <v>4036</v>
      </c>
      <c r="H1258" s="35" t="s">
        <v>221</v>
      </c>
      <c r="I1258" s="35" t="s">
        <v>32</v>
      </c>
      <c r="J1258" s="48" t="s">
        <v>13749</v>
      </c>
      <c r="K1258" s="35">
        <v>68</v>
      </c>
      <c r="L1258" s="49" t="s">
        <v>101</v>
      </c>
      <c r="M1258" s="50" t="str">
        <f>VLOOKUP(Table6[[#This Row],[Product]],Table3[],2)</f>
        <v>Superwossname</v>
      </c>
      <c r="N1258" s="50" t="str">
        <f t="shared" si="58"/>
        <v>Feb</v>
      </c>
      <c r="O1258" s="56">
        <f t="shared" si="59"/>
        <v>2022</v>
      </c>
      <c r="P1258" s="51">
        <f>VLOOKUP(Table6[[#This Row],[Product]],Table3[],3)</f>
        <v>3.49</v>
      </c>
      <c r="Q1258" s="35">
        <f>VLOOKUP(Table6[[#This Row],[Product]],Table3[],4)</f>
        <v>20</v>
      </c>
      <c r="R1258" s="35">
        <f>Table6[[#This Row],[Quantity]]*Table6[[#This Row],[Case]]</f>
        <v>1360</v>
      </c>
      <c r="S1258" s="35">
        <f>Table6[[#This Row],[Total Sales]]*Table6[[#This Row],[Cost]]</f>
        <v>4746.4000000000005</v>
      </c>
    </row>
    <row r="1259" spans="1:19" x14ac:dyDescent="0.3">
      <c r="A1259" s="54">
        <v>1290</v>
      </c>
      <c r="B1259" s="35" t="s">
        <v>2823</v>
      </c>
      <c r="C1259" s="35" t="s">
        <v>4037</v>
      </c>
      <c r="D1259" s="35" t="s">
        <v>15</v>
      </c>
      <c r="E1259" s="35" t="str">
        <f t="shared" si="57"/>
        <v>F</v>
      </c>
      <c r="F1259" s="35">
        <v>30</v>
      </c>
      <c r="G1259" s="35" t="s">
        <v>4038</v>
      </c>
      <c r="H1259" s="35" t="s">
        <v>4039</v>
      </c>
      <c r="I1259" s="35" t="s">
        <v>32</v>
      </c>
      <c r="J1259" s="48">
        <v>44166</v>
      </c>
      <c r="K1259" s="35">
        <v>25</v>
      </c>
      <c r="L1259" s="49" t="s">
        <v>70</v>
      </c>
      <c r="M1259" s="50" t="str">
        <f>VLOOKUP(Table6[[#This Row],[Product]],Table3[],2)</f>
        <v>Megawidget M</v>
      </c>
      <c r="N1259" s="50" t="str">
        <f t="shared" si="58"/>
        <v>Dec</v>
      </c>
      <c r="O1259" s="56">
        <f t="shared" si="59"/>
        <v>2020</v>
      </c>
      <c r="P1259" s="51">
        <f>VLOOKUP(Table6[[#This Row],[Product]],Table3[],3)</f>
        <v>1.29</v>
      </c>
      <c r="Q1259" s="35">
        <f>VLOOKUP(Table6[[#This Row],[Product]],Table3[],4)</f>
        <v>24</v>
      </c>
      <c r="R1259" s="35">
        <f>Table6[[#This Row],[Quantity]]*Table6[[#This Row],[Case]]</f>
        <v>600</v>
      </c>
      <c r="S1259" s="35">
        <f>Table6[[#This Row],[Total Sales]]*Table6[[#This Row],[Cost]]</f>
        <v>774</v>
      </c>
    </row>
    <row r="1260" spans="1:19" x14ac:dyDescent="0.3">
      <c r="A1260" s="54">
        <v>1291</v>
      </c>
      <c r="B1260" s="35" t="s">
        <v>2951</v>
      </c>
      <c r="C1260" s="35" t="s">
        <v>489</v>
      </c>
      <c r="D1260" s="35" t="s">
        <v>28</v>
      </c>
      <c r="E1260" s="35" t="str">
        <f t="shared" si="57"/>
        <v>M</v>
      </c>
      <c r="F1260" s="35">
        <v>60</v>
      </c>
      <c r="G1260" s="35" t="s">
        <v>4040</v>
      </c>
      <c r="H1260" s="35" t="s">
        <v>1115</v>
      </c>
      <c r="I1260" s="35" t="s">
        <v>32</v>
      </c>
      <c r="J1260" s="48">
        <v>43959</v>
      </c>
      <c r="K1260" s="35">
        <v>39</v>
      </c>
      <c r="L1260" s="49" t="s">
        <v>70</v>
      </c>
      <c r="M1260" s="50" t="str">
        <f>VLOOKUP(Table6[[#This Row],[Product]],Table3[],2)</f>
        <v>Megawidget M</v>
      </c>
      <c r="N1260" s="50" t="str">
        <f t="shared" si="58"/>
        <v>May</v>
      </c>
      <c r="O1260" s="56">
        <f t="shared" si="59"/>
        <v>2020</v>
      </c>
      <c r="P1260" s="51">
        <f>VLOOKUP(Table6[[#This Row],[Product]],Table3[],3)</f>
        <v>1.29</v>
      </c>
      <c r="Q1260" s="35">
        <f>VLOOKUP(Table6[[#This Row],[Product]],Table3[],4)</f>
        <v>24</v>
      </c>
      <c r="R1260" s="35">
        <f>Table6[[#This Row],[Quantity]]*Table6[[#This Row],[Case]]</f>
        <v>936</v>
      </c>
      <c r="S1260" s="35">
        <f>Table6[[#This Row],[Total Sales]]*Table6[[#This Row],[Cost]]</f>
        <v>1207.44</v>
      </c>
    </row>
    <row r="1261" spans="1:19" x14ac:dyDescent="0.3">
      <c r="A1261" s="54">
        <v>1292</v>
      </c>
      <c r="B1261" s="35" t="s">
        <v>4041</v>
      </c>
      <c r="C1261" s="35" t="s">
        <v>4042</v>
      </c>
      <c r="D1261" s="35" t="s">
        <v>15</v>
      </c>
      <c r="E1261" s="35" t="str">
        <f t="shared" si="57"/>
        <v>F</v>
      </c>
      <c r="F1261" s="35">
        <v>60</v>
      </c>
      <c r="G1261" s="35" t="s">
        <v>4043</v>
      </c>
      <c r="H1261" s="35" t="s">
        <v>3361</v>
      </c>
      <c r="I1261" s="35" t="s">
        <v>95</v>
      </c>
      <c r="J1261" s="48">
        <v>43864</v>
      </c>
      <c r="K1261" s="35">
        <v>67</v>
      </c>
      <c r="L1261" s="49" t="s">
        <v>70</v>
      </c>
      <c r="M1261" s="50" t="str">
        <f>VLOOKUP(Table6[[#This Row],[Product]],Table3[],2)</f>
        <v>Megawidget M</v>
      </c>
      <c r="N1261" s="50" t="str">
        <f t="shared" si="58"/>
        <v>Feb</v>
      </c>
      <c r="O1261" s="56">
        <f t="shared" si="59"/>
        <v>2020</v>
      </c>
      <c r="P1261" s="51">
        <f>VLOOKUP(Table6[[#This Row],[Product]],Table3[],3)</f>
        <v>1.29</v>
      </c>
      <c r="Q1261" s="35">
        <f>VLOOKUP(Table6[[#This Row],[Product]],Table3[],4)</f>
        <v>24</v>
      </c>
      <c r="R1261" s="35">
        <f>Table6[[#This Row],[Quantity]]*Table6[[#This Row],[Case]]</f>
        <v>1608</v>
      </c>
      <c r="S1261" s="35">
        <f>Table6[[#This Row],[Total Sales]]*Table6[[#This Row],[Cost]]</f>
        <v>2074.3200000000002</v>
      </c>
    </row>
    <row r="1262" spans="1:19" x14ac:dyDescent="0.3">
      <c r="A1262" s="54">
        <v>1293</v>
      </c>
      <c r="B1262" s="35" t="s">
        <v>4044</v>
      </c>
      <c r="C1262" s="35" t="s">
        <v>4045</v>
      </c>
      <c r="D1262" s="35" t="s">
        <v>51</v>
      </c>
      <c r="E1262" s="35" t="str">
        <f t="shared" si="57"/>
        <v>F</v>
      </c>
      <c r="F1262" s="35">
        <v>30</v>
      </c>
      <c r="G1262" s="35" t="s">
        <v>4043</v>
      </c>
      <c r="H1262" s="35" t="s">
        <v>4046</v>
      </c>
      <c r="I1262" s="35" t="s">
        <v>173</v>
      </c>
      <c r="J1262" s="48" t="s">
        <v>13701</v>
      </c>
      <c r="K1262" s="35">
        <v>43</v>
      </c>
      <c r="L1262" s="49" t="s">
        <v>54</v>
      </c>
      <c r="M1262" s="50" t="str">
        <f>VLOOKUP(Table6[[#This Row],[Product]],Table3[],2)</f>
        <v>Megawidget S</v>
      </c>
      <c r="N1262" s="50" t="str">
        <f t="shared" si="58"/>
        <v>Apr</v>
      </c>
      <c r="O1262" s="56">
        <f t="shared" si="59"/>
        <v>2020</v>
      </c>
      <c r="P1262" s="51">
        <f>VLOOKUP(Table6[[#This Row],[Product]],Table3[],3)</f>
        <v>0.69</v>
      </c>
      <c r="Q1262" s="35">
        <f>VLOOKUP(Table6[[#This Row],[Product]],Table3[],4)</f>
        <v>24</v>
      </c>
      <c r="R1262" s="35">
        <f>Table6[[#This Row],[Quantity]]*Table6[[#This Row],[Case]]</f>
        <v>1032</v>
      </c>
      <c r="S1262" s="35">
        <f>Table6[[#This Row],[Total Sales]]*Table6[[#This Row],[Cost]]</f>
        <v>712.07999999999993</v>
      </c>
    </row>
    <row r="1263" spans="1:19" x14ac:dyDescent="0.3">
      <c r="A1263" s="54">
        <v>1294</v>
      </c>
      <c r="B1263" s="35" t="s">
        <v>3952</v>
      </c>
      <c r="C1263" s="35" t="s">
        <v>4047</v>
      </c>
      <c r="D1263" s="35" t="s">
        <v>28</v>
      </c>
      <c r="E1263" s="35" t="str">
        <f t="shared" si="57"/>
        <v>M</v>
      </c>
      <c r="F1263" s="35">
        <v>90</v>
      </c>
      <c r="G1263" s="35" t="s">
        <v>4048</v>
      </c>
      <c r="H1263" s="35" t="s">
        <v>4049</v>
      </c>
      <c r="I1263" s="35" t="s">
        <v>32</v>
      </c>
      <c r="J1263" s="48">
        <v>43892</v>
      </c>
      <c r="K1263" s="35">
        <v>31</v>
      </c>
      <c r="L1263" s="49" t="s">
        <v>54</v>
      </c>
      <c r="M1263" s="50" t="str">
        <f>VLOOKUP(Table6[[#This Row],[Product]],Table3[],2)</f>
        <v>Megawidget S</v>
      </c>
      <c r="N1263" s="50" t="str">
        <f t="shared" si="58"/>
        <v>Mar</v>
      </c>
      <c r="O1263" s="56">
        <f t="shared" si="59"/>
        <v>2020</v>
      </c>
      <c r="P1263" s="51">
        <f>VLOOKUP(Table6[[#This Row],[Product]],Table3[],3)</f>
        <v>0.69</v>
      </c>
      <c r="Q1263" s="35">
        <f>VLOOKUP(Table6[[#This Row],[Product]],Table3[],4)</f>
        <v>24</v>
      </c>
      <c r="R1263" s="35">
        <f>Table6[[#This Row],[Quantity]]*Table6[[#This Row],[Case]]</f>
        <v>744</v>
      </c>
      <c r="S1263" s="35">
        <f>Table6[[#This Row],[Total Sales]]*Table6[[#This Row],[Cost]]</f>
        <v>513.36</v>
      </c>
    </row>
    <row r="1264" spans="1:19" x14ac:dyDescent="0.3">
      <c r="A1264" s="54">
        <v>1295</v>
      </c>
      <c r="B1264" s="35" t="s">
        <v>218</v>
      </c>
      <c r="C1264" s="35" t="s">
        <v>4050</v>
      </c>
      <c r="D1264" s="35" t="s">
        <v>28</v>
      </c>
      <c r="E1264" s="35" t="str">
        <f t="shared" si="57"/>
        <v>M</v>
      </c>
      <c r="F1264" s="35">
        <v>90</v>
      </c>
      <c r="G1264" s="35" t="s">
        <v>4051</v>
      </c>
      <c r="H1264" s="35" t="s">
        <v>2530</v>
      </c>
      <c r="I1264" s="35" t="s">
        <v>32</v>
      </c>
      <c r="J1264" s="48">
        <v>44288</v>
      </c>
      <c r="K1264" s="35">
        <v>64</v>
      </c>
      <c r="L1264" s="49" t="s">
        <v>54</v>
      </c>
      <c r="M1264" s="50" t="str">
        <f>VLOOKUP(Table6[[#This Row],[Product]],Table3[],2)</f>
        <v>Megawidget S</v>
      </c>
      <c r="N1264" s="50" t="str">
        <f t="shared" si="58"/>
        <v>Apr</v>
      </c>
      <c r="O1264" s="56">
        <f t="shared" si="59"/>
        <v>2021</v>
      </c>
      <c r="P1264" s="51">
        <f>VLOOKUP(Table6[[#This Row],[Product]],Table3[],3)</f>
        <v>0.69</v>
      </c>
      <c r="Q1264" s="35">
        <f>VLOOKUP(Table6[[#This Row],[Product]],Table3[],4)</f>
        <v>24</v>
      </c>
      <c r="R1264" s="35">
        <f>Table6[[#This Row],[Quantity]]*Table6[[#This Row],[Case]]</f>
        <v>1536</v>
      </c>
      <c r="S1264" s="35">
        <f>Table6[[#This Row],[Total Sales]]*Table6[[#This Row],[Cost]]</f>
        <v>1059.8399999999999</v>
      </c>
    </row>
    <row r="1265" spans="1:19" x14ac:dyDescent="0.3">
      <c r="A1265" s="54">
        <v>1296</v>
      </c>
      <c r="B1265" s="35" t="s">
        <v>4052</v>
      </c>
      <c r="C1265" s="35" t="s">
        <v>2154</v>
      </c>
      <c r="D1265" s="35" t="s">
        <v>28</v>
      </c>
      <c r="E1265" s="35" t="str">
        <f t="shared" si="57"/>
        <v>M</v>
      </c>
      <c r="F1265" s="35">
        <v>90</v>
      </c>
      <c r="G1265" s="35" t="s">
        <v>4053</v>
      </c>
      <c r="H1265" s="35" t="s">
        <v>491</v>
      </c>
      <c r="I1265" s="35" t="s">
        <v>32</v>
      </c>
      <c r="J1265" s="48" t="s">
        <v>14069</v>
      </c>
      <c r="K1265" s="35">
        <v>60</v>
      </c>
      <c r="L1265" s="49" t="s">
        <v>101</v>
      </c>
      <c r="M1265" s="50" t="str">
        <f>VLOOKUP(Table6[[#This Row],[Product]],Table3[],2)</f>
        <v>Superwossname</v>
      </c>
      <c r="N1265" s="50" t="str">
        <f t="shared" si="58"/>
        <v>Mar</v>
      </c>
      <c r="O1265" s="56">
        <f t="shared" si="59"/>
        <v>2020</v>
      </c>
      <c r="P1265" s="51">
        <f>VLOOKUP(Table6[[#This Row],[Product]],Table3[],3)</f>
        <v>3.49</v>
      </c>
      <c r="Q1265" s="35">
        <f>VLOOKUP(Table6[[#This Row],[Product]],Table3[],4)</f>
        <v>20</v>
      </c>
      <c r="R1265" s="35">
        <f>Table6[[#This Row],[Quantity]]*Table6[[#This Row],[Case]]</f>
        <v>1200</v>
      </c>
      <c r="S1265" s="35">
        <f>Table6[[#This Row],[Total Sales]]*Table6[[#This Row],[Cost]]</f>
        <v>4188</v>
      </c>
    </row>
    <row r="1266" spans="1:19" x14ac:dyDescent="0.3">
      <c r="A1266" s="54">
        <v>1297</v>
      </c>
      <c r="B1266" s="35" t="s">
        <v>4054</v>
      </c>
      <c r="C1266" s="35" t="s">
        <v>86</v>
      </c>
      <c r="D1266" s="35" t="s">
        <v>51</v>
      </c>
      <c r="E1266" s="35" t="str">
        <f t="shared" si="57"/>
        <v>F</v>
      </c>
      <c r="F1266" s="35">
        <v>30</v>
      </c>
      <c r="G1266" s="35" t="s">
        <v>4055</v>
      </c>
      <c r="H1266" s="35" t="s">
        <v>4056</v>
      </c>
      <c r="I1266" s="35" t="s">
        <v>124</v>
      </c>
      <c r="J1266" s="48" t="s">
        <v>13833</v>
      </c>
      <c r="K1266" s="35">
        <v>5</v>
      </c>
      <c r="L1266" s="49" t="s">
        <v>20</v>
      </c>
      <c r="M1266" s="50" t="str">
        <f>VLOOKUP(Table6[[#This Row],[Product]],Table3[],2)</f>
        <v>Hyperwotsit</v>
      </c>
      <c r="N1266" s="50" t="str">
        <f t="shared" si="58"/>
        <v>Jan</v>
      </c>
      <c r="O1266" s="56">
        <f t="shared" si="59"/>
        <v>2021</v>
      </c>
      <c r="P1266" s="51">
        <f>VLOOKUP(Table6[[#This Row],[Product]],Table3[],3)</f>
        <v>2.0099999999999998</v>
      </c>
      <c r="Q1266" s="35">
        <f>VLOOKUP(Table6[[#This Row],[Product]],Table3[],4)</f>
        <v>20</v>
      </c>
      <c r="R1266" s="35">
        <f>Table6[[#This Row],[Quantity]]*Table6[[#This Row],[Case]]</f>
        <v>100</v>
      </c>
      <c r="S1266" s="35">
        <f>Table6[[#This Row],[Total Sales]]*Table6[[#This Row],[Cost]]</f>
        <v>200.99999999999997</v>
      </c>
    </row>
    <row r="1267" spans="1:19" x14ac:dyDescent="0.3">
      <c r="A1267" s="54">
        <v>1298</v>
      </c>
      <c r="B1267" s="35" t="s">
        <v>887</v>
      </c>
      <c r="C1267" s="35" t="s">
        <v>3300</v>
      </c>
      <c r="D1267" s="35" t="s">
        <v>28</v>
      </c>
      <c r="E1267" s="35" t="str">
        <f t="shared" si="57"/>
        <v>M</v>
      </c>
      <c r="F1267" s="35">
        <v>90</v>
      </c>
      <c r="G1267" s="35" t="s">
        <v>13526</v>
      </c>
      <c r="H1267" s="35" t="s">
        <v>1827</v>
      </c>
      <c r="I1267" s="35" t="s">
        <v>25</v>
      </c>
      <c r="J1267" s="48" t="s">
        <v>14070</v>
      </c>
      <c r="K1267" s="35">
        <v>26</v>
      </c>
      <c r="L1267" s="49" t="s">
        <v>39</v>
      </c>
      <c r="M1267" s="50" t="str">
        <f>VLOOKUP(Table6[[#This Row],[Product]],Table3[],2)</f>
        <v>Ultrathing V1</v>
      </c>
      <c r="N1267" s="50" t="str">
        <f t="shared" si="58"/>
        <v>Sep</v>
      </c>
      <c r="O1267" s="56">
        <f t="shared" si="59"/>
        <v>2021</v>
      </c>
      <c r="P1267" s="51">
        <f>VLOOKUP(Table6[[#This Row],[Product]],Table3[],3)</f>
        <v>1.79</v>
      </c>
      <c r="Q1267" s="35">
        <f>VLOOKUP(Table6[[#This Row],[Product]],Table3[],4)</f>
        <v>17</v>
      </c>
      <c r="R1267" s="35">
        <f>Table6[[#This Row],[Quantity]]*Table6[[#This Row],[Case]]</f>
        <v>442</v>
      </c>
      <c r="S1267" s="35">
        <f>Table6[[#This Row],[Total Sales]]*Table6[[#This Row],[Cost]]</f>
        <v>791.18000000000006</v>
      </c>
    </row>
    <row r="1268" spans="1:19" x14ac:dyDescent="0.3">
      <c r="A1268" s="54">
        <v>1299</v>
      </c>
      <c r="B1268" s="35" t="s">
        <v>4058</v>
      </c>
      <c r="C1268" s="35" t="s">
        <v>4059</v>
      </c>
      <c r="D1268" s="35" t="s">
        <v>15</v>
      </c>
      <c r="E1268" s="35" t="str">
        <f t="shared" si="57"/>
        <v>F</v>
      </c>
      <c r="F1268" s="35">
        <v>60</v>
      </c>
      <c r="G1268" s="35" t="s">
        <v>4060</v>
      </c>
      <c r="H1268" s="35" t="s">
        <v>1482</v>
      </c>
      <c r="I1268" s="35" t="s">
        <v>1483</v>
      </c>
      <c r="J1268" s="48" t="s">
        <v>14071</v>
      </c>
      <c r="K1268" s="35">
        <v>25</v>
      </c>
      <c r="L1268" s="49" t="s">
        <v>64</v>
      </c>
      <c r="M1268" s="50" t="str">
        <f>VLOOKUP(Table6[[#This Row],[Product]],Table3[],2)</f>
        <v>Ultrathing V4</v>
      </c>
      <c r="N1268" s="50" t="str">
        <f t="shared" si="58"/>
        <v>May</v>
      </c>
      <c r="O1268" s="56">
        <f t="shared" si="59"/>
        <v>2021</v>
      </c>
      <c r="P1268" s="51">
        <f>VLOOKUP(Table6[[#This Row],[Product]],Table3[],3)</f>
        <v>3.99</v>
      </c>
      <c r="Q1268" s="35">
        <f>VLOOKUP(Table6[[#This Row],[Product]],Table3[],4)</f>
        <v>24</v>
      </c>
      <c r="R1268" s="35">
        <f>Table6[[#This Row],[Quantity]]*Table6[[#This Row],[Case]]</f>
        <v>600</v>
      </c>
      <c r="S1268" s="35">
        <f>Table6[[#This Row],[Total Sales]]*Table6[[#This Row],[Cost]]</f>
        <v>2394</v>
      </c>
    </row>
    <row r="1269" spans="1:19" x14ac:dyDescent="0.3">
      <c r="A1269" s="54">
        <v>1300</v>
      </c>
      <c r="B1269" s="35" t="s">
        <v>4061</v>
      </c>
      <c r="C1269" s="35" t="s">
        <v>1765</v>
      </c>
      <c r="D1269" s="35" t="s">
        <v>51</v>
      </c>
      <c r="E1269" s="35" t="str">
        <f t="shared" si="57"/>
        <v>F</v>
      </c>
      <c r="F1269" s="35">
        <v>30</v>
      </c>
      <c r="G1269" s="35" t="s">
        <v>4060</v>
      </c>
      <c r="H1269" s="35" t="s">
        <v>1261</v>
      </c>
      <c r="I1269" s="35" t="s">
        <v>32</v>
      </c>
      <c r="J1269" s="48" t="s">
        <v>14072</v>
      </c>
      <c r="K1269" s="35">
        <v>5</v>
      </c>
      <c r="L1269" s="49" t="s">
        <v>20</v>
      </c>
      <c r="M1269" s="50" t="str">
        <f>VLOOKUP(Table6[[#This Row],[Product]],Table3[],2)</f>
        <v>Hyperwotsit</v>
      </c>
      <c r="N1269" s="50" t="str">
        <f t="shared" si="58"/>
        <v>Mar</v>
      </c>
      <c r="O1269" s="56">
        <f t="shared" si="59"/>
        <v>2021</v>
      </c>
      <c r="P1269" s="51">
        <f>VLOOKUP(Table6[[#This Row],[Product]],Table3[],3)</f>
        <v>2.0099999999999998</v>
      </c>
      <c r="Q1269" s="35">
        <f>VLOOKUP(Table6[[#This Row],[Product]],Table3[],4)</f>
        <v>20</v>
      </c>
      <c r="R1269" s="35">
        <f>Table6[[#This Row],[Quantity]]*Table6[[#This Row],[Case]]</f>
        <v>100</v>
      </c>
      <c r="S1269" s="35">
        <f>Table6[[#This Row],[Total Sales]]*Table6[[#This Row],[Cost]]</f>
        <v>200.99999999999997</v>
      </c>
    </row>
    <row r="1270" spans="1:19" x14ac:dyDescent="0.3">
      <c r="A1270" s="54">
        <v>1301</v>
      </c>
      <c r="B1270" s="35" t="s">
        <v>4062</v>
      </c>
      <c r="C1270" s="35" t="s">
        <v>2747</v>
      </c>
      <c r="D1270" s="35" t="s">
        <v>51</v>
      </c>
      <c r="E1270" s="35" t="str">
        <f t="shared" si="57"/>
        <v>F</v>
      </c>
      <c r="F1270" s="35">
        <v>90</v>
      </c>
      <c r="G1270" s="35" t="s">
        <v>4063</v>
      </c>
      <c r="H1270" s="35" t="s">
        <v>587</v>
      </c>
      <c r="I1270" s="35" t="s">
        <v>25</v>
      </c>
      <c r="J1270" s="48" t="s">
        <v>14073</v>
      </c>
      <c r="K1270" s="35">
        <v>41</v>
      </c>
      <c r="L1270" s="49" t="s">
        <v>39</v>
      </c>
      <c r="M1270" s="50" t="str">
        <f>VLOOKUP(Table6[[#This Row],[Product]],Table3[],2)</f>
        <v>Ultrathing V1</v>
      </c>
      <c r="N1270" s="50" t="str">
        <f t="shared" si="58"/>
        <v>Jan</v>
      </c>
      <c r="O1270" s="56">
        <f t="shared" si="59"/>
        <v>2022</v>
      </c>
      <c r="P1270" s="51">
        <f>VLOOKUP(Table6[[#This Row],[Product]],Table3[],3)</f>
        <v>1.79</v>
      </c>
      <c r="Q1270" s="35">
        <f>VLOOKUP(Table6[[#This Row],[Product]],Table3[],4)</f>
        <v>17</v>
      </c>
      <c r="R1270" s="35">
        <f>Table6[[#This Row],[Quantity]]*Table6[[#This Row],[Case]]</f>
        <v>697</v>
      </c>
      <c r="S1270" s="35">
        <f>Table6[[#This Row],[Total Sales]]*Table6[[#This Row],[Cost]]</f>
        <v>1247.6300000000001</v>
      </c>
    </row>
    <row r="1271" spans="1:19" x14ac:dyDescent="0.3">
      <c r="A1271" s="54">
        <v>1302</v>
      </c>
      <c r="B1271" s="35" t="s">
        <v>4064</v>
      </c>
      <c r="C1271" s="35" t="s">
        <v>3911</v>
      </c>
      <c r="D1271" s="35" t="s">
        <v>15</v>
      </c>
      <c r="E1271" s="35" t="str">
        <f t="shared" si="57"/>
        <v>F</v>
      </c>
      <c r="F1271" s="35">
        <v>90</v>
      </c>
      <c r="G1271" s="35" t="s">
        <v>4065</v>
      </c>
      <c r="H1271" s="35" t="s">
        <v>4066</v>
      </c>
      <c r="I1271" s="35" t="s">
        <v>4067</v>
      </c>
      <c r="J1271" s="48" t="s">
        <v>14074</v>
      </c>
      <c r="K1271" s="35">
        <v>71</v>
      </c>
      <c r="L1271" s="49" t="s">
        <v>39</v>
      </c>
      <c r="M1271" s="50" t="str">
        <f>VLOOKUP(Table6[[#This Row],[Product]],Table3[],2)</f>
        <v>Ultrathing V1</v>
      </c>
      <c r="N1271" s="50" t="str">
        <f t="shared" si="58"/>
        <v>Jun</v>
      </c>
      <c r="O1271" s="56">
        <f t="shared" si="59"/>
        <v>2020</v>
      </c>
      <c r="P1271" s="51">
        <f>VLOOKUP(Table6[[#This Row],[Product]],Table3[],3)</f>
        <v>1.79</v>
      </c>
      <c r="Q1271" s="35">
        <f>VLOOKUP(Table6[[#This Row],[Product]],Table3[],4)</f>
        <v>17</v>
      </c>
      <c r="R1271" s="35">
        <f>Table6[[#This Row],[Quantity]]*Table6[[#This Row],[Case]]</f>
        <v>1207</v>
      </c>
      <c r="S1271" s="35">
        <f>Table6[[#This Row],[Total Sales]]*Table6[[#This Row],[Cost]]</f>
        <v>2160.5300000000002</v>
      </c>
    </row>
    <row r="1272" spans="1:19" x14ac:dyDescent="0.3">
      <c r="A1272" s="54">
        <v>1303</v>
      </c>
      <c r="B1272" s="35" t="s">
        <v>4068</v>
      </c>
      <c r="C1272" s="35" t="s">
        <v>4069</v>
      </c>
      <c r="D1272" s="35" t="s">
        <v>28</v>
      </c>
      <c r="E1272" s="35" t="str">
        <f t="shared" si="57"/>
        <v>M</v>
      </c>
      <c r="F1272" s="35">
        <v>90</v>
      </c>
      <c r="G1272" s="35" t="s">
        <v>4070</v>
      </c>
      <c r="H1272" s="35" t="s">
        <v>4071</v>
      </c>
      <c r="I1272" s="35" t="s">
        <v>886</v>
      </c>
      <c r="J1272" s="48" t="s">
        <v>14075</v>
      </c>
      <c r="K1272" s="35">
        <v>56</v>
      </c>
      <c r="L1272" s="49" t="s">
        <v>45</v>
      </c>
      <c r="M1272" s="50" t="str">
        <f>VLOOKUP(Table6[[#This Row],[Product]],Table3[],2)</f>
        <v>Gigastuff</v>
      </c>
      <c r="N1272" s="50" t="str">
        <f t="shared" si="58"/>
        <v>Jul</v>
      </c>
      <c r="O1272" s="56">
        <f t="shared" si="59"/>
        <v>2021</v>
      </c>
      <c r="P1272" s="51">
        <f>VLOOKUP(Table6[[#This Row],[Product]],Table3[],3)</f>
        <v>1.89</v>
      </c>
      <c r="Q1272" s="35">
        <f>VLOOKUP(Table6[[#This Row],[Product]],Table3[],4)</f>
        <v>18</v>
      </c>
      <c r="R1272" s="35">
        <f>Table6[[#This Row],[Quantity]]*Table6[[#This Row],[Case]]</f>
        <v>1008</v>
      </c>
      <c r="S1272" s="35">
        <f>Table6[[#This Row],[Total Sales]]*Table6[[#This Row],[Cost]]</f>
        <v>1905.12</v>
      </c>
    </row>
    <row r="1273" spans="1:19" x14ac:dyDescent="0.3">
      <c r="A1273" s="54">
        <v>1304</v>
      </c>
      <c r="B1273" s="35" t="s">
        <v>4072</v>
      </c>
      <c r="C1273" s="35" t="s">
        <v>1270</v>
      </c>
      <c r="D1273" s="35" t="s">
        <v>28</v>
      </c>
      <c r="E1273" s="35" t="str">
        <f t="shared" si="57"/>
        <v>M</v>
      </c>
      <c r="F1273" s="35">
        <v>60</v>
      </c>
      <c r="G1273" s="35" t="s">
        <v>4073</v>
      </c>
      <c r="H1273" s="35" t="s">
        <v>4074</v>
      </c>
      <c r="I1273" s="35" t="s">
        <v>19</v>
      </c>
      <c r="J1273" s="48" t="s">
        <v>14076</v>
      </c>
      <c r="K1273" s="35">
        <v>54</v>
      </c>
      <c r="L1273" s="49" t="s">
        <v>64</v>
      </c>
      <c r="M1273" s="50" t="str">
        <f>VLOOKUP(Table6[[#This Row],[Product]],Table3[],2)</f>
        <v>Ultrathing V4</v>
      </c>
      <c r="N1273" s="50" t="str">
        <f t="shared" si="58"/>
        <v>Jun</v>
      </c>
      <c r="O1273" s="56">
        <f t="shared" si="59"/>
        <v>2021</v>
      </c>
      <c r="P1273" s="51">
        <f>VLOOKUP(Table6[[#This Row],[Product]],Table3[],3)</f>
        <v>3.99</v>
      </c>
      <c r="Q1273" s="35">
        <f>VLOOKUP(Table6[[#This Row],[Product]],Table3[],4)</f>
        <v>24</v>
      </c>
      <c r="R1273" s="35">
        <f>Table6[[#This Row],[Quantity]]*Table6[[#This Row],[Case]]</f>
        <v>1296</v>
      </c>
      <c r="S1273" s="35">
        <f>Table6[[#This Row],[Total Sales]]*Table6[[#This Row],[Cost]]</f>
        <v>5171.04</v>
      </c>
    </row>
    <row r="1274" spans="1:19" x14ac:dyDescent="0.3">
      <c r="A1274" s="54">
        <v>1305</v>
      </c>
      <c r="B1274" s="35" t="s">
        <v>2840</v>
      </c>
      <c r="C1274" s="35" t="s">
        <v>4075</v>
      </c>
      <c r="D1274" s="35" t="s">
        <v>28</v>
      </c>
      <c r="E1274" s="35" t="str">
        <f t="shared" si="57"/>
        <v>M</v>
      </c>
      <c r="F1274" s="35">
        <v>60</v>
      </c>
      <c r="G1274" s="35" t="s">
        <v>4076</v>
      </c>
      <c r="H1274" s="35" t="s">
        <v>4077</v>
      </c>
      <c r="I1274" s="35" t="s">
        <v>554</v>
      </c>
      <c r="J1274" s="48" t="s">
        <v>14044</v>
      </c>
      <c r="K1274" s="35">
        <v>93</v>
      </c>
      <c r="L1274" s="49" t="s">
        <v>20</v>
      </c>
      <c r="M1274" s="50" t="str">
        <f>VLOOKUP(Table6[[#This Row],[Product]],Table3[],2)</f>
        <v>Hyperwotsit</v>
      </c>
      <c r="N1274" s="50" t="str">
        <f t="shared" si="58"/>
        <v>Feb</v>
      </c>
      <c r="O1274" s="56">
        <f t="shared" si="59"/>
        <v>2021</v>
      </c>
      <c r="P1274" s="51">
        <f>VLOOKUP(Table6[[#This Row],[Product]],Table3[],3)</f>
        <v>2.0099999999999998</v>
      </c>
      <c r="Q1274" s="35">
        <f>VLOOKUP(Table6[[#This Row],[Product]],Table3[],4)</f>
        <v>20</v>
      </c>
      <c r="R1274" s="35">
        <f>Table6[[#This Row],[Quantity]]*Table6[[#This Row],[Case]]</f>
        <v>1860</v>
      </c>
      <c r="S1274" s="35">
        <f>Table6[[#This Row],[Total Sales]]*Table6[[#This Row],[Cost]]</f>
        <v>3738.5999999999995</v>
      </c>
    </row>
    <row r="1275" spans="1:19" x14ac:dyDescent="0.3">
      <c r="A1275" s="54">
        <v>1306</v>
      </c>
      <c r="B1275" s="35" t="s">
        <v>4078</v>
      </c>
      <c r="C1275" s="35" t="s">
        <v>4079</v>
      </c>
      <c r="D1275" s="35" t="s">
        <v>28</v>
      </c>
      <c r="E1275" s="35" t="str">
        <f t="shared" si="57"/>
        <v>M</v>
      </c>
      <c r="F1275" s="35">
        <v>60</v>
      </c>
      <c r="G1275" s="35" t="s">
        <v>4080</v>
      </c>
      <c r="H1275" s="35" t="s">
        <v>4081</v>
      </c>
      <c r="I1275" s="35" t="s">
        <v>32</v>
      </c>
      <c r="J1275" s="48">
        <v>44808</v>
      </c>
      <c r="K1275" s="35">
        <v>97</v>
      </c>
      <c r="L1275" s="49" t="s">
        <v>80</v>
      </c>
      <c r="M1275" s="50" t="str">
        <f>VLOOKUP(Table6[[#This Row],[Product]],Table3[],2)</f>
        <v>Ultrathing V2</v>
      </c>
      <c r="N1275" s="50" t="str">
        <f t="shared" si="58"/>
        <v>Sep</v>
      </c>
      <c r="O1275" s="56">
        <f t="shared" si="59"/>
        <v>2022</v>
      </c>
      <c r="P1275" s="51">
        <f>VLOOKUP(Table6[[#This Row],[Product]],Table3[],3)</f>
        <v>2.95</v>
      </c>
      <c r="Q1275" s="35">
        <f>VLOOKUP(Table6[[#This Row],[Product]],Table3[],4)</f>
        <v>20</v>
      </c>
      <c r="R1275" s="35">
        <f>Table6[[#This Row],[Quantity]]*Table6[[#This Row],[Case]]</f>
        <v>1940</v>
      </c>
      <c r="S1275" s="35">
        <f>Table6[[#This Row],[Total Sales]]*Table6[[#This Row],[Cost]]</f>
        <v>5723</v>
      </c>
    </row>
    <row r="1276" spans="1:19" x14ac:dyDescent="0.3">
      <c r="A1276" s="54">
        <v>1307</v>
      </c>
      <c r="B1276" s="35" t="s">
        <v>4082</v>
      </c>
      <c r="C1276" s="35" t="s">
        <v>4083</v>
      </c>
      <c r="D1276" s="35" t="s">
        <v>51</v>
      </c>
      <c r="E1276" s="35" t="str">
        <f t="shared" si="57"/>
        <v>F</v>
      </c>
      <c r="F1276" s="35">
        <v>60</v>
      </c>
      <c r="G1276" s="35" t="s">
        <v>4084</v>
      </c>
      <c r="H1276" s="35" t="s">
        <v>4085</v>
      </c>
      <c r="I1276" s="35" t="s">
        <v>240</v>
      </c>
      <c r="J1276" s="48" t="s">
        <v>13973</v>
      </c>
      <c r="K1276" s="35">
        <v>2</v>
      </c>
      <c r="L1276" s="49" t="s">
        <v>70</v>
      </c>
      <c r="M1276" s="50" t="str">
        <f>VLOOKUP(Table6[[#This Row],[Product]],Table3[],2)</f>
        <v>Megawidget M</v>
      </c>
      <c r="N1276" s="50" t="str">
        <f t="shared" si="58"/>
        <v>Dec</v>
      </c>
      <c r="O1276" s="56">
        <f t="shared" si="59"/>
        <v>2022</v>
      </c>
      <c r="P1276" s="51">
        <f>VLOOKUP(Table6[[#This Row],[Product]],Table3[],3)</f>
        <v>1.29</v>
      </c>
      <c r="Q1276" s="35">
        <f>VLOOKUP(Table6[[#This Row],[Product]],Table3[],4)</f>
        <v>24</v>
      </c>
      <c r="R1276" s="35">
        <f>Table6[[#This Row],[Quantity]]*Table6[[#This Row],[Case]]</f>
        <v>48</v>
      </c>
      <c r="S1276" s="35">
        <f>Table6[[#This Row],[Total Sales]]*Table6[[#This Row],[Cost]]</f>
        <v>61.92</v>
      </c>
    </row>
    <row r="1277" spans="1:19" x14ac:dyDescent="0.3">
      <c r="A1277" s="54">
        <v>1308</v>
      </c>
      <c r="B1277" s="35" t="s">
        <v>631</v>
      </c>
      <c r="C1277" s="35" t="s">
        <v>1573</v>
      </c>
      <c r="D1277" s="35" t="s">
        <v>15</v>
      </c>
      <c r="E1277" s="35" t="str">
        <f t="shared" si="57"/>
        <v>F</v>
      </c>
      <c r="F1277" s="35">
        <v>60</v>
      </c>
      <c r="G1277" s="35" t="s">
        <v>4086</v>
      </c>
      <c r="H1277" s="35" t="s">
        <v>3854</v>
      </c>
      <c r="I1277" s="35" t="s">
        <v>38</v>
      </c>
      <c r="J1277" s="48">
        <v>43840</v>
      </c>
      <c r="K1277" s="35">
        <v>67</v>
      </c>
      <c r="L1277" s="49" t="s">
        <v>80</v>
      </c>
      <c r="M1277" s="50" t="str">
        <f>VLOOKUP(Table6[[#This Row],[Product]],Table3[],2)</f>
        <v>Ultrathing V2</v>
      </c>
      <c r="N1277" s="50" t="str">
        <f t="shared" si="58"/>
        <v>Jan</v>
      </c>
      <c r="O1277" s="56">
        <f t="shared" si="59"/>
        <v>2020</v>
      </c>
      <c r="P1277" s="51">
        <f>VLOOKUP(Table6[[#This Row],[Product]],Table3[],3)</f>
        <v>2.95</v>
      </c>
      <c r="Q1277" s="35">
        <f>VLOOKUP(Table6[[#This Row],[Product]],Table3[],4)</f>
        <v>20</v>
      </c>
      <c r="R1277" s="35">
        <f>Table6[[#This Row],[Quantity]]*Table6[[#This Row],[Case]]</f>
        <v>1340</v>
      </c>
      <c r="S1277" s="35">
        <f>Table6[[#This Row],[Total Sales]]*Table6[[#This Row],[Cost]]</f>
        <v>3953.0000000000005</v>
      </c>
    </row>
    <row r="1278" spans="1:19" x14ac:dyDescent="0.3">
      <c r="A1278" s="54">
        <v>1309</v>
      </c>
      <c r="B1278" s="35" t="s">
        <v>4087</v>
      </c>
      <c r="C1278" s="35" t="s">
        <v>4088</v>
      </c>
      <c r="D1278" s="35" t="s">
        <v>51</v>
      </c>
      <c r="E1278" s="35" t="str">
        <f t="shared" si="57"/>
        <v>F</v>
      </c>
      <c r="F1278" s="35">
        <v>60</v>
      </c>
      <c r="G1278" s="35" t="s">
        <v>4089</v>
      </c>
      <c r="H1278" s="35" t="s">
        <v>4090</v>
      </c>
      <c r="I1278" s="35" t="s">
        <v>32</v>
      </c>
      <c r="J1278" s="48" t="s">
        <v>13848</v>
      </c>
      <c r="K1278" s="35">
        <v>71</v>
      </c>
      <c r="L1278" s="49" t="s">
        <v>64</v>
      </c>
      <c r="M1278" s="50" t="str">
        <f>VLOOKUP(Table6[[#This Row],[Product]],Table3[],2)</f>
        <v>Ultrathing V4</v>
      </c>
      <c r="N1278" s="50" t="str">
        <f t="shared" si="58"/>
        <v>Sep</v>
      </c>
      <c r="O1278" s="56">
        <f t="shared" si="59"/>
        <v>2021</v>
      </c>
      <c r="P1278" s="51">
        <f>VLOOKUP(Table6[[#This Row],[Product]],Table3[],3)</f>
        <v>3.99</v>
      </c>
      <c r="Q1278" s="35">
        <f>VLOOKUP(Table6[[#This Row],[Product]],Table3[],4)</f>
        <v>24</v>
      </c>
      <c r="R1278" s="35">
        <f>Table6[[#This Row],[Quantity]]*Table6[[#This Row],[Case]]</f>
        <v>1704</v>
      </c>
      <c r="S1278" s="35">
        <f>Table6[[#This Row],[Total Sales]]*Table6[[#This Row],[Cost]]</f>
        <v>6798.96</v>
      </c>
    </row>
    <row r="1279" spans="1:19" x14ac:dyDescent="0.3">
      <c r="A1279" s="54">
        <v>1310</v>
      </c>
      <c r="B1279" s="35" t="s">
        <v>4091</v>
      </c>
      <c r="C1279" s="35" t="s">
        <v>4092</v>
      </c>
      <c r="D1279" s="35" t="s">
        <v>28</v>
      </c>
      <c r="E1279" s="35" t="str">
        <f t="shared" si="57"/>
        <v>M</v>
      </c>
      <c r="F1279" s="35">
        <v>60</v>
      </c>
      <c r="G1279" s="35" t="s">
        <v>4093</v>
      </c>
      <c r="H1279" s="35" t="s">
        <v>3637</v>
      </c>
      <c r="I1279" s="35" t="s">
        <v>38</v>
      </c>
      <c r="J1279" s="48">
        <v>43869</v>
      </c>
      <c r="K1279" s="35">
        <v>36</v>
      </c>
      <c r="L1279" s="49" t="s">
        <v>54</v>
      </c>
      <c r="M1279" s="50" t="str">
        <f>VLOOKUP(Table6[[#This Row],[Product]],Table3[],2)</f>
        <v>Megawidget S</v>
      </c>
      <c r="N1279" s="50" t="str">
        <f t="shared" si="58"/>
        <v>Feb</v>
      </c>
      <c r="O1279" s="56">
        <f t="shared" si="59"/>
        <v>2020</v>
      </c>
      <c r="P1279" s="51">
        <f>VLOOKUP(Table6[[#This Row],[Product]],Table3[],3)</f>
        <v>0.69</v>
      </c>
      <c r="Q1279" s="35">
        <f>VLOOKUP(Table6[[#This Row],[Product]],Table3[],4)</f>
        <v>24</v>
      </c>
      <c r="R1279" s="35">
        <f>Table6[[#This Row],[Quantity]]*Table6[[#This Row],[Case]]</f>
        <v>864</v>
      </c>
      <c r="S1279" s="35">
        <f>Table6[[#This Row],[Total Sales]]*Table6[[#This Row],[Cost]]</f>
        <v>596.16</v>
      </c>
    </row>
    <row r="1280" spans="1:19" x14ac:dyDescent="0.3">
      <c r="A1280" s="54">
        <v>1311</v>
      </c>
      <c r="B1280" s="35" t="s">
        <v>4094</v>
      </c>
      <c r="C1280" s="35" t="s">
        <v>4095</v>
      </c>
      <c r="D1280" s="35" t="s">
        <v>28</v>
      </c>
      <c r="E1280" s="35" t="str">
        <f t="shared" si="57"/>
        <v>M</v>
      </c>
      <c r="F1280" s="35">
        <v>90</v>
      </c>
      <c r="G1280" s="35" t="s">
        <v>4096</v>
      </c>
      <c r="H1280" s="35" t="s">
        <v>3261</v>
      </c>
      <c r="I1280" s="35" t="s">
        <v>124</v>
      </c>
      <c r="J1280" s="48">
        <v>43929</v>
      </c>
      <c r="K1280" s="35">
        <v>16</v>
      </c>
      <c r="L1280" s="49" t="s">
        <v>101</v>
      </c>
      <c r="M1280" s="50" t="str">
        <f>VLOOKUP(Table6[[#This Row],[Product]],Table3[],2)</f>
        <v>Superwossname</v>
      </c>
      <c r="N1280" s="50" t="str">
        <f t="shared" si="58"/>
        <v>Apr</v>
      </c>
      <c r="O1280" s="56">
        <f t="shared" si="59"/>
        <v>2020</v>
      </c>
      <c r="P1280" s="51">
        <f>VLOOKUP(Table6[[#This Row],[Product]],Table3[],3)</f>
        <v>3.49</v>
      </c>
      <c r="Q1280" s="35">
        <f>VLOOKUP(Table6[[#This Row],[Product]],Table3[],4)</f>
        <v>20</v>
      </c>
      <c r="R1280" s="35">
        <f>Table6[[#This Row],[Quantity]]*Table6[[#This Row],[Case]]</f>
        <v>320</v>
      </c>
      <c r="S1280" s="35">
        <f>Table6[[#This Row],[Total Sales]]*Table6[[#This Row],[Cost]]</f>
        <v>1116.8000000000002</v>
      </c>
    </row>
    <row r="1281" spans="1:19" x14ac:dyDescent="0.3">
      <c r="A1281" s="54">
        <v>1312</v>
      </c>
      <c r="B1281" s="35" t="s">
        <v>2285</v>
      </c>
      <c r="C1281" s="35" t="s">
        <v>4035</v>
      </c>
      <c r="D1281" s="35" t="s">
        <v>15</v>
      </c>
      <c r="E1281" s="35" t="str">
        <f t="shared" si="57"/>
        <v>F</v>
      </c>
      <c r="F1281" s="35">
        <v>60</v>
      </c>
      <c r="G1281" s="35" t="s">
        <v>4097</v>
      </c>
      <c r="H1281" s="35" t="s">
        <v>4098</v>
      </c>
      <c r="I1281" s="35" t="s">
        <v>1889</v>
      </c>
      <c r="J1281" s="48">
        <v>44352</v>
      </c>
      <c r="K1281" s="35">
        <v>14</v>
      </c>
      <c r="L1281" s="49" t="s">
        <v>20</v>
      </c>
      <c r="M1281" s="50" t="str">
        <f>VLOOKUP(Table6[[#This Row],[Product]],Table3[],2)</f>
        <v>Hyperwotsit</v>
      </c>
      <c r="N1281" s="50" t="str">
        <f t="shared" si="58"/>
        <v>Jun</v>
      </c>
      <c r="O1281" s="56">
        <f t="shared" si="59"/>
        <v>2021</v>
      </c>
      <c r="P1281" s="51">
        <f>VLOOKUP(Table6[[#This Row],[Product]],Table3[],3)</f>
        <v>2.0099999999999998</v>
      </c>
      <c r="Q1281" s="35">
        <f>VLOOKUP(Table6[[#This Row],[Product]],Table3[],4)</f>
        <v>20</v>
      </c>
      <c r="R1281" s="35">
        <f>Table6[[#This Row],[Quantity]]*Table6[[#This Row],[Case]]</f>
        <v>280</v>
      </c>
      <c r="S1281" s="35">
        <f>Table6[[#This Row],[Total Sales]]*Table6[[#This Row],[Cost]]</f>
        <v>562.79999999999995</v>
      </c>
    </row>
    <row r="1282" spans="1:19" x14ac:dyDescent="0.3">
      <c r="A1282" s="54">
        <v>1313</v>
      </c>
      <c r="B1282" s="35" t="s">
        <v>4099</v>
      </c>
      <c r="C1282" s="35" t="s">
        <v>2273</v>
      </c>
      <c r="D1282" s="35" t="s">
        <v>28</v>
      </c>
      <c r="E1282" s="35" t="str">
        <f t="shared" si="57"/>
        <v>M</v>
      </c>
      <c r="F1282" s="35">
        <v>90</v>
      </c>
      <c r="G1282" s="35" t="s">
        <v>4097</v>
      </c>
      <c r="H1282" s="35" t="s">
        <v>4100</v>
      </c>
      <c r="I1282" s="35" t="s">
        <v>294</v>
      </c>
      <c r="J1282" s="48" t="s">
        <v>13662</v>
      </c>
      <c r="K1282" s="35">
        <v>100</v>
      </c>
      <c r="L1282" s="49" t="s">
        <v>54</v>
      </c>
      <c r="M1282" s="50" t="str">
        <f>VLOOKUP(Table6[[#This Row],[Product]],Table3[],2)</f>
        <v>Megawidget S</v>
      </c>
      <c r="N1282" s="50" t="str">
        <f t="shared" si="58"/>
        <v>Mar</v>
      </c>
      <c r="O1282" s="56">
        <f t="shared" si="59"/>
        <v>2022</v>
      </c>
      <c r="P1282" s="51">
        <f>VLOOKUP(Table6[[#This Row],[Product]],Table3[],3)</f>
        <v>0.69</v>
      </c>
      <c r="Q1282" s="35">
        <f>VLOOKUP(Table6[[#This Row],[Product]],Table3[],4)</f>
        <v>24</v>
      </c>
      <c r="R1282" s="35">
        <f>Table6[[#This Row],[Quantity]]*Table6[[#This Row],[Case]]</f>
        <v>2400</v>
      </c>
      <c r="S1282" s="35">
        <f>Table6[[#This Row],[Total Sales]]*Table6[[#This Row],[Cost]]</f>
        <v>1655.9999999999998</v>
      </c>
    </row>
    <row r="1283" spans="1:19" x14ac:dyDescent="0.3">
      <c r="A1283" s="54">
        <v>1314</v>
      </c>
      <c r="B1283" s="35" t="s">
        <v>4101</v>
      </c>
      <c r="C1283" s="35" t="s">
        <v>4102</v>
      </c>
      <c r="D1283" s="35" t="s">
        <v>15</v>
      </c>
      <c r="E1283" s="35" t="str">
        <f t="shared" ref="E1283:E1346" si="60">IF(OR(D1283="Mrs", D1283="Miss", D1283="Ms"), "F", IF(OR(D1283="Mr"), "M", IF(OR(D1283="Dr", D1283="Prof", D1283="Rev"), "M/F", "")))</f>
        <v>F</v>
      </c>
      <c r="F1283" s="35">
        <v>60</v>
      </c>
      <c r="G1283" s="35" t="s">
        <v>4103</v>
      </c>
      <c r="H1283" s="35" t="s">
        <v>1772</v>
      </c>
      <c r="I1283" s="35" t="s">
        <v>178</v>
      </c>
      <c r="J1283" s="48" t="s">
        <v>13676</v>
      </c>
      <c r="K1283" s="35">
        <v>39</v>
      </c>
      <c r="L1283" s="49" t="s">
        <v>159</v>
      </c>
      <c r="M1283" s="50" t="str">
        <f>VLOOKUP(Table6[[#This Row],[Product]],Table3[],2)</f>
        <v>Ultrathing V3</v>
      </c>
      <c r="N1283" s="50" t="str">
        <f t="shared" ref="N1283:N1346" si="61">TEXT(J1283,"mmm")</f>
        <v>Nov</v>
      </c>
      <c r="O1283" s="56">
        <f t="shared" ref="O1283:O1346" si="62">YEAR(J1283)</f>
        <v>2022</v>
      </c>
      <c r="P1283" s="51">
        <f>VLOOKUP(Table6[[#This Row],[Product]],Table3[],3)</f>
        <v>3.39</v>
      </c>
      <c r="Q1283" s="35">
        <f>VLOOKUP(Table6[[#This Row],[Product]],Table3[],4)</f>
        <v>24</v>
      </c>
      <c r="R1283" s="35">
        <f>Table6[[#This Row],[Quantity]]*Table6[[#This Row],[Case]]</f>
        <v>936</v>
      </c>
      <c r="S1283" s="35">
        <f>Table6[[#This Row],[Total Sales]]*Table6[[#This Row],[Cost]]</f>
        <v>3173.04</v>
      </c>
    </row>
    <row r="1284" spans="1:19" x14ac:dyDescent="0.3">
      <c r="A1284" s="54">
        <v>1315</v>
      </c>
      <c r="B1284" s="35" t="s">
        <v>4104</v>
      </c>
      <c r="C1284" s="35" t="s">
        <v>2471</v>
      </c>
      <c r="D1284" s="35" t="s">
        <v>15</v>
      </c>
      <c r="E1284" s="35" t="str">
        <f t="shared" si="60"/>
        <v>F</v>
      </c>
      <c r="F1284" s="35">
        <v>30</v>
      </c>
      <c r="G1284" s="35" t="s">
        <v>15134</v>
      </c>
      <c r="H1284" s="35" t="s">
        <v>1156</v>
      </c>
      <c r="I1284" s="35" t="s">
        <v>1157</v>
      </c>
      <c r="J1284" s="48">
        <v>44501</v>
      </c>
      <c r="K1284" s="35">
        <v>16</v>
      </c>
      <c r="L1284" s="49" t="s">
        <v>64</v>
      </c>
      <c r="M1284" s="50" t="str">
        <f>VLOOKUP(Table6[[#This Row],[Product]],Table3[],2)</f>
        <v>Ultrathing V4</v>
      </c>
      <c r="N1284" s="50" t="str">
        <f t="shared" si="61"/>
        <v>Nov</v>
      </c>
      <c r="O1284" s="56">
        <f t="shared" si="62"/>
        <v>2021</v>
      </c>
      <c r="P1284" s="51">
        <f>VLOOKUP(Table6[[#This Row],[Product]],Table3[],3)</f>
        <v>3.99</v>
      </c>
      <c r="Q1284" s="35">
        <f>VLOOKUP(Table6[[#This Row],[Product]],Table3[],4)</f>
        <v>24</v>
      </c>
      <c r="R1284" s="35">
        <f>Table6[[#This Row],[Quantity]]*Table6[[#This Row],[Case]]</f>
        <v>384</v>
      </c>
      <c r="S1284" s="35">
        <f>Table6[[#This Row],[Total Sales]]*Table6[[#This Row],[Cost]]</f>
        <v>1532.16</v>
      </c>
    </row>
    <row r="1285" spans="1:19" x14ac:dyDescent="0.3">
      <c r="A1285" s="54">
        <v>1316</v>
      </c>
      <c r="B1285" s="35" t="s">
        <v>335</v>
      </c>
      <c r="C1285" s="35" t="s">
        <v>589</v>
      </c>
      <c r="D1285" s="35" t="s">
        <v>28</v>
      </c>
      <c r="E1285" s="35" t="str">
        <f t="shared" si="60"/>
        <v>M</v>
      </c>
      <c r="F1285" s="35">
        <v>90</v>
      </c>
      <c r="G1285" s="35" t="s">
        <v>4106</v>
      </c>
      <c r="H1285" s="35" t="s">
        <v>1042</v>
      </c>
      <c r="I1285" s="35" t="s">
        <v>32</v>
      </c>
      <c r="J1285" s="48" t="s">
        <v>13803</v>
      </c>
      <c r="K1285" s="35">
        <v>105</v>
      </c>
      <c r="L1285" s="49" t="s">
        <v>159</v>
      </c>
      <c r="M1285" s="50" t="str">
        <f>VLOOKUP(Table6[[#This Row],[Product]],Table3[],2)</f>
        <v>Ultrathing V3</v>
      </c>
      <c r="N1285" s="50" t="str">
        <f t="shared" si="61"/>
        <v>Mar</v>
      </c>
      <c r="O1285" s="56">
        <f t="shared" si="62"/>
        <v>2022</v>
      </c>
      <c r="P1285" s="51">
        <f>VLOOKUP(Table6[[#This Row],[Product]],Table3[],3)</f>
        <v>3.39</v>
      </c>
      <c r="Q1285" s="35">
        <f>VLOOKUP(Table6[[#This Row],[Product]],Table3[],4)</f>
        <v>24</v>
      </c>
      <c r="R1285" s="35">
        <f>Table6[[#This Row],[Quantity]]*Table6[[#This Row],[Case]]</f>
        <v>2520</v>
      </c>
      <c r="S1285" s="35">
        <f>Table6[[#This Row],[Total Sales]]*Table6[[#This Row],[Cost]]</f>
        <v>8542.8000000000011</v>
      </c>
    </row>
    <row r="1286" spans="1:19" x14ac:dyDescent="0.3">
      <c r="A1286" s="54">
        <v>1317</v>
      </c>
      <c r="B1286" s="35" t="s">
        <v>2843</v>
      </c>
      <c r="C1286" s="35" t="s">
        <v>1877</v>
      </c>
      <c r="D1286" s="35" t="s">
        <v>51</v>
      </c>
      <c r="E1286" s="35" t="str">
        <f t="shared" si="60"/>
        <v>F</v>
      </c>
      <c r="F1286" s="35">
        <v>30</v>
      </c>
      <c r="G1286" s="35" t="s">
        <v>4107</v>
      </c>
      <c r="H1286" s="35" t="s">
        <v>4108</v>
      </c>
      <c r="I1286" s="35" t="s">
        <v>1454</v>
      </c>
      <c r="J1286" s="48">
        <v>44724</v>
      </c>
      <c r="K1286" s="35">
        <v>105</v>
      </c>
      <c r="L1286" s="49" t="s">
        <v>39</v>
      </c>
      <c r="M1286" s="50" t="str">
        <f>VLOOKUP(Table6[[#This Row],[Product]],Table3[],2)</f>
        <v>Ultrathing V1</v>
      </c>
      <c r="N1286" s="50" t="str">
        <f t="shared" si="61"/>
        <v>Jun</v>
      </c>
      <c r="O1286" s="56">
        <f t="shared" si="62"/>
        <v>2022</v>
      </c>
      <c r="P1286" s="51">
        <f>VLOOKUP(Table6[[#This Row],[Product]],Table3[],3)</f>
        <v>1.79</v>
      </c>
      <c r="Q1286" s="35">
        <f>VLOOKUP(Table6[[#This Row],[Product]],Table3[],4)</f>
        <v>17</v>
      </c>
      <c r="R1286" s="35">
        <f>Table6[[#This Row],[Quantity]]*Table6[[#This Row],[Case]]</f>
        <v>1785</v>
      </c>
      <c r="S1286" s="35">
        <f>Table6[[#This Row],[Total Sales]]*Table6[[#This Row],[Cost]]</f>
        <v>3195.15</v>
      </c>
    </row>
    <row r="1287" spans="1:19" x14ac:dyDescent="0.3">
      <c r="A1287" s="54">
        <v>1318</v>
      </c>
      <c r="B1287" s="35" t="s">
        <v>4109</v>
      </c>
      <c r="C1287" s="35" t="s">
        <v>1075</v>
      </c>
      <c r="D1287" s="35" t="s">
        <v>15</v>
      </c>
      <c r="E1287" s="35" t="str">
        <f t="shared" si="60"/>
        <v>F</v>
      </c>
      <c r="F1287" s="35">
        <v>30</v>
      </c>
      <c r="G1287" s="35" t="s">
        <v>4110</v>
      </c>
      <c r="H1287" s="35" t="s">
        <v>4111</v>
      </c>
      <c r="I1287" s="35" t="s">
        <v>95</v>
      </c>
      <c r="J1287" s="48" t="s">
        <v>13756</v>
      </c>
      <c r="K1287" s="35">
        <v>25</v>
      </c>
      <c r="L1287" s="49" t="s">
        <v>159</v>
      </c>
      <c r="M1287" s="50" t="str">
        <f>VLOOKUP(Table6[[#This Row],[Product]],Table3[],2)</f>
        <v>Ultrathing V3</v>
      </c>
      <c r="N1287" s="50" t="str">
        <f t="shared" si="61"/>
        <v>Nov</v>
      </c>
      <c r="O1287" s="56">
        <f t="shared" si="62"/>
        <v>2021</v>
      </c>
      <c r="P1287" s="51">
        <f>VLOOKUP(Table6[[#This Row],[Product]],Table3[],3)</f>
        <v>3.39</v>
      </c>
      <c r="Q1287" s="35">
        <f>VLOOKUP(Table6[[#This Row],[Product]],Table3[],4)</f>
        <v>24</v>
      </c>
      <c r="R1287" s="35">
        <f>Table6[[#This Row],[Quantity]]*Table6[[#This Row],[Case]]</f>
        <v>600</v>
      </c>
      <c r="S1287" s="35">
        <f>Table6[[#This Row],[Total Sales]]*Table6[[#This Row],[Cost]]</f>
        <v>2034</v>
      </c>
    </row>
    <row r="1288" spans="1:19" x14ac:dyDescent="0.3">
      <c r="A1288" s="54">
        <v>1319</v>
      </c>
      <c r="B1288" s="35" t="s">
        <v>4112</v>
      </c>
      <c r="C1288" s="35" t="s">
        <v>4113</v>
      </c>
      <c r="D1288" s="35" t="s">
        <v>28</v>
      </c>
      <c r="E1288" s="35" t="str">
        <f t="shared" si="60"/>
        <v>M</v>
      </c>
      <c r="F1288" s="35">
        <v>30</v>
      </c>
      <c r="G1288" s="35" t="s">
        <v>4114</v>
      </c>
      <c r="H1288" s="35" t="s">
        <v>2053</v>
      </c>
      <c r="I1288" s="35" t="s">
        <v>187</v>
      </c>
      <c r="J1288" s="48">
        <v>44168</v>
      </c>
      <c r="K1288" s="35">
        <v>4</v>
      </c>
      <c r="L1288" s="49" t="s">
        <v>33</v>
      </c>
      <c r="M1288" s="50" t="str">
        <f>VLOOKUP(Table6[[#This Row],[Product]],Table3[],2)</f>
        <v>Megawidget L</v>
      </c>
      <c r="N1288" s="50" t="str">
        <f t="shared" si="61"/>
        <v>Dec</v>
      </c>
      <c r="O1288" s="56">
        <f t="shared" si="62"/>
        <v>2020</v>
      </c>
      <c r="P1288" s="51">
        <f>VLOOKUP(Table6[[#This Row],[Product]],Table3[],3)</f>
        <v>1.79</v>
      </c>
      <c r="Q1288" s="35">
        <f>VLOOKUP(Table6[[#This Row],[Product]],Table3[],4)</f>
        <v>24</v>
      </c>
      <c r="R1288" s="35">
        <f>Table6[[#This Row],[Quantity]]*Table6[[#This Row],[Case]]</f>
        <v>96</v>
      </c>
      <c r="S1288" s="35">
        <f>Table6[[#This Row],[Total Sales]]*Table6[[#This Row],[Cost]]</f>
        <v>171.84</v>
      </c>
    </row>
    <row r="1289" spans="1:19" x14ac:dyDescent="0.3">
      <c r="A1289" s="54">
        <v>1320</v>
      </c>
      <c r="B1289" s="35" t="s">
        <v>4115</v>
      </c>
      <c r="C1289" s="35" t="s">
        <v>4116</v>
      </c>
      <c r="D1289" s="35" t="s">
        <v>28</v>
      </c>
      <c r="E1289" s="35" t="str">
        <f t="shared" si="60"/>
        <v>M</v>
      </c>
      <c r="F1289" s="35">
        <v>90</v>
      </c>
      <c r="G1289" s="35" t="s">
        <v>4117</v>
      </c>
      <c r="H1289" s="35" t="s">
        <v>203</v>
      </c>
      <c r="I1289" s="35" t="s">
        <v>32</v>
      </c>
      <c r="J1289" s="48" t="s">
        <v>14014</v>
      </c>
      <c r="K1289" s="35">
        <v>85</v>
      </c>
      <c r="L1289" s="49" t="s">
        <v>159</v>
      </c>
      <c r="M1289" s="50" t="str">
        <f>VLOOKUP(Table6[[#This Row],[Product]],Table3[],2)</f>
        <v>Ultrathing V3</v>
      </c>
      <c r="N1289" s="50" t="str">
        <f t="shared" si="61"/>
        <v>Jun</v>
      </c>
      <c r="O1289" s="56">
        <f t="shared" si="62"/>
        <v>2022</v>
      </c>
      <c r="P1289" s="51">
        <f>VLOOKUP(Table6[[#This Row],[Product]],Table3[],3)</f>
        <v>3.39</v>
      </c>
      <c r="Q1289" s="35">
        <f>VLOOKUP(Table6[[#This Row],[Product]],Table3[],4)</f>
        <v>24</v>
      </c>
      <c r="R1289" s="35">
        <f>Table6[[#This Row],[Quantity]]*Table6[[#This Row],[Case]]</f>
        <v>2040</v>
      </c>
      <c r="S1289" s="35">
        <f>Table6[[#This Row],[Total Sales]]*Table6[[#This Row],[Cost]]</f>
        <v>6915.6</v>
      </c>
    </row>
    <row r="1290" spans="1:19" x14ac:dyDescent="0.3">
      <c r="A1290" s="54">
        <v>1321</v>
      </c>
      <c r="B1290" s="35" t="s">
        <v>4118</v>
      </c>
      <c r="C1290" s="35" t="s">
        <v>2010</v>
      </c>
      <c r="D1290" s="35" t="s">
        <v>28</v>
      </c>
      <c r="E1290" s="35" t="str">
        <f t="shared" si="60"/>
        <v>M</v>
      </c>
      <c r="F1290" s="35">
        <v>90</v>
      </c>
      <c r="G1290" s="35" t="s">
        <v>4119</v>
      </c>
      <c r="H1290" s="35" t="s">
        <v>2633</v>
      </c>
      <c r="I1290" s="35" t="s">
        <v>32</v>
      </c>
      <c r="J1290" s="48" t="s">
        <v>13905</v>
      </c>
      <c r="K1290" s="35">
        <v>81</v>
      </c>
      <c r="L1290" s="49" t="s">
        <v>54</v>
      </c>
      <c r="M1290" s="50" t="str">
        <f>VLOOKUP(Table6[[#This Row],[Product]],Table3[],2)</f>
        <v>Megawidget S</v>
      </c>
      <c r="N1290" s="50" t="str">
        <f t="shared" si="61"/>
        <v>Apr</v>
      </c>
      <c r="O1290" s="56">
        <f t="shared" si="62"/>
        <v>2022</v>
      </c>
      <c r="P1290" s="51">
        <f>VLOOKUP(Table6[[#This Row],[Product]],Table3[],3)</f>
        <v>0.69</v>
      </c>
      <c r="Q1290" s="35">
        <f>VLOOKUP(Table6[[#This Row],[Product]],Table3[],4)</f>
        <v>24</v>
      </c>
      <c r="R1290" s="35">
        <f>Table6[[#This Row],[Quantity]]*Table6[[#This Row],[Case]]</f>
        <v>1944</v>
      </c>
      <c r="S1290" s="35">
        <f>Table6[[#This Row],[Total Sales]]*Table6[[#This Row],[Cost]]</f>
        <v>1341.36</v>
      </c>
    </row>
    <row r="1291" spans="1:19" x14ac:dyDescent="0.3">
      <c r="A1291" s="54">
        <v>1322</v>
      </c>
      <c r="B1291" s="35" t="s">
        <v>4120</v>
      </c>
      <c r="C1291" s="35" t="s">
        <v>4121</v>
      </c>
      <c r="D1291" s="35" t="s">
        <v>51</v>
      </c>
      <c r="E1291" s="35" t="str">
        <f t="shared" si="60"/>
        <v>F</v>
      </c>
      <c r="F1291" s="35">
        <v>90</v>
      </c>
      <c r="G1291" s="35" t="s">
        <v>4122</v>
      </c>
      <c r="H1291" s="35" t="s">
        <v>4123</v>
      </c>
      <c r="I1291" s="35" t="s">
        <v>187</v>
      </c>
      <c r="J1291" s="48">
        <v>44722</v>
      </c>
      <c r="K1291" s="35">
        <v>74</v>
      </c>
      <c r="L1291" s="49" t="s">
        <v>45</v>
      </c>
      <c r="M1291" s="50" t="str">
        <f>VLOOKUP(Table6[[#This Row],[Product]],Table3[],2)</f>
        <v>Gigastuff</v>
      </c>
      <c r="N1291" s="50" t="str">
        <f t="shared" si="61"/>
        <v>Jun</v>
      </c>
      <c r="O1291" s="56">
        <f t="shared" si="62"/>
        <v>2022</v>
      </c>
      <c r="P1291" s="51">
        <f>VLOOKUP(Table6[[#This Row],[Product]],Table3[],3)</f>
        <v>1.89</v>
      </c>
      <c r="Q1291" s="35">
        <f>VLOOKUP(Table6[[#This Row],[Product]],Table3[],4)</f>
        <v>18</v>
      </c>
      <c r="R1291" s="35">
        <f>Table6[[#This Row],[Quantity]]*Table6[[#This Row],[Case]]</f>
        <v>1332</v>
      </c>
      <c r="S1291" s="35">
        <f>Table6[[#This Row],[Total Sales]]*Table6[[#This Row],[Cost]]</f>
        <v>2517.48</v>
      </c>
    </row>
    <row r="1292" spans="1:19" x14ac:dyDescent="0.3">
      <c r="A1292" s="54">
        <v>1323</v>
      </c>
      <c r="B1292" s="35" t="s">
        <v>4124</v>
      </c>
      <c r="C1292" s="35" t="s">
        <v>1214</v>
      </c>
      <c r="D1292" s="35" t="s">
        <v>51</v>
      </c>
      <c r="E1292" s="35" t="str">
        <f t="shared" si="60"/>
        <v>F</v>
      </c>
      <c r="F1292" s="35">
        <v>90</v>
      </c>
      <c r="G1292" s="35" t="s">
        <v>4125</v>
      </c>
      <c r="H1292" s="35" t="s">
        <v>558</v>
      </c>
      <c r="I1292" s="35" t="s">
        <v>32</v>
      </c>
      <c r="J1292" s="48">
        <v>44506</v>
      </c>
      <c r="K1292" s="35">
        <v>4</v>
      </c>
      <c r="L1292" s="49" t="s">
        <v>64</v>
      </c>
      <c r="M1292" s="50" t="str">
        <f>VLOOKUP(Table6[[#This Row],[Product]],Table3[],2)</f>
        <v>Ultrathing V4</v>
      </c>
      <c r="N1292" s="50" t="str">
        <f t="shared" si="61"/>
        <v>Nov</v>
      </c>
      <c r="O1292" s="56">
        <f t="shared" si="62"/>
        <v>2021</v>
      </c>
      <c r="P1292" s="51">
        <f>VLOOKUP(Table6[[#This Row],[Product]],Table3[],3)</f>
        <v>3.99</v>
      </c>
      <c r="Q1292" s="35">
        <f>VLOOKUP(Table6[[#This Row],[Product]],Table3[],4)</f>
        <v>24</v>
      </c>
      <c r="R1292" s="35">
        <f>Table6[[#This Row],[Quantity]]*Table6[[#This Row],[Case]]</f>
        <v>96</v>
      </c>
      <c r="S1292" s="35">
        <f>Table6[[#This Row],[Total Sales]]*Table6[[#This Row],[Cost]]</f>
        <v>383.04</v>
      </c>
    </row>
    <row r="1293" spans="1:19" x14ac:dyDescent="0.3">
      <c r="A1293" s="54">
        <v>1324</v>
      </c>
      <c r="B1293" s="35" t="s">
        <v>4126</v>
      </c>
      <c r="C1293" s="35" t="s">
        <v>683</v>
      </c>
      <c r="D1293" s="35" t="s">
        <v>28</v>
      </c>
      <c r="E1293" s="35" t="str">
        <f t="shared" si="60"/>
        <v>M</v>
      </c>
      <c r="F1293" s="35">
        <v>30</v>
      </c>
      <c r="G1293" s="35" t="s">
        <v>4127</v>
      </c>
      <c r="H1293" s="35" t="s">
        <v>2117</v>
      </c>
      <c r="I1293" s="35" t="s">
        <v>886</v>
      </c>
      <c r="J1293" s="48">
        <v>44385</v>
      </c>
      <c r="K1293" s="35">
        <v>93</v>
      </c>
      <c r="L1293" s="49" t="s">
        <v>70</v>
      </c>
      <c r="M1293" s="50" t="str">
        <f>VLOOKUP(Table6[[#This Row],[Product]],Table3[],2)</f>
        <v>Megawidget M</v>
      </c>
      <c r="N1293" s="50" t="str">
        <f t="shared" si="61"/>
        <v>Jul</v>
      </c>
      <c r="O1293" s="56">
        <f t="shared" si="62"/>
        <v>2021</v>
      </c>
      <c r="P1293" s="51">
        <f>VLOOKUP(Table6[[#This Row],[Product]],Table3[],3)</f>
        <v>1.29</v>
      </c>
      <c r="Q1293" s="35">
        <f>VLOOKUP(Table6[[#This Row],[Product]],Table3[],4)</f>
        <v>24</v>
      </c>
      <c r="R1293" s="35">
        <f>Table6[[#This Row],[Quantity]]*Table6[[#This Row],[Case]]</f>
        <v>2232</v>
      </c>
      <c r="S1293" s="35">
        <f>Table6[[#This Row],[Total Sales]]*Table6[[#This Row],[Cost]]</f>
        <v>2879.28</v>
      </c>
    </row>
    <row r="1294" spans="1:19" x14ac:dyDescent="0.3">
      <c r="A1294" s="54">
        <v>1325</v>
      </c>
      <c r="B1294" s="35" t="s">
        <v>4128</v>
      </c>
      <c r="C1294" s="35" t="s">
        <v>143</v>
      </c>
      <c r="D1294" s="35" t="s">
        <v>15</v>
      </c>
      <c r="E1294" s="35" t="str">
        <f t="shared" si="60"/>
        <v>F</v>
      </c>
      <c r="F1294" s="35">
        <v>30</v>
      </c>
      <c r="G1294" s="35" t="s">
        <v>4129</v>
      </c>
      <c r="H1294" s="35" t="s">
        <v>2066</v>
      </c>
      <c r="I1294" s="35" t="s">
        <v>294</v>
      </c>
      <c r="J1294" s="48" t="s">
        <v>14077</v>
      </c>
      <c r="K1294" s="35">
        <v>82</v>
      </c>
      <c r="L1294" s="49" t="s">
        <v>101</v>
      </c>
      <c r="M1294" s="50" t="str">
        <f>VLOOKUP(Table6[[#This Row],[Product]],Table3[],2)</f>
        <v>Superwossname</v>
      </c>
      <c r="N1294" s="50" t="str">
        <f t="shared" si="61"/>
        <v>Jul</v>
      </c>
      <c r="O1294" s="56">
        <f t="shared" si="62"/>
        <v>2020</v>
      </c>
      <c r="P1294" s="51">
        <f>VLOOKUP(Table6[[#This Row],[Product]],Table3[],3)</f>
        <v>3.49</v>
      </c>
      <c r="Q1294" s="35">
        <f>VLOOKUP(Table6[[#This Row],[Product]],Table3[],4)</f>
        <v>20</v>
      </c>
      <c r="R1294" s="35">
        <f>Table6[[#This Row],[Quantity]]*Table6[[#This Row],[Case]]</f>
        <v>1640</v>
      </c>
      <c r="S1294" s="35">
        <f>Table6[[#This Row],[Total Sales]]*Table6[[#This Row],[Cost]]</f>
        <v>5723.6</v>
      </c>
    </row>
    <row r="1295" spans="1:19" x14ac:dyDescent="0.3">
      <c r="A1295" s="54">
        <v>1326</v>
      </c>
      <c r="B1295" s="35" t="s">
        <v>4130</v>
      </c>
      <c r="C1295" s="35" t="s">
        <v>4131</v>
      </c>
      <c r="D1295" s="35" t="s">
        <v>51</v>
      </c>
      <c r="E1295" s="35" t="str">
        <f t="shared" si="60"/>
        <v>F</v>
      </c>
      <c r="F1295" s="35">
        <v>30</v>
      </c>
      <c r="G1295" s="35" t="s">
        <v>4132</v>
      </c>
      <c r="H1295" s="35" t="s">
        <v>4133</v>
      </c>
      <c r="I1295" s="35" t="s">
        <v>32</v>
      </c>
      <c r="J1295" s="48" t="s">
        <v>14071</v>
      </c>
      <c r="K1295" s="35">
        <v>20</v>
      </c>
      <c r="L1295" s="49" t="s">
        <v>33</v>
      </c>
      <c r="M1295" s="50" t="str">
        <f>VLOOKUP(Table6[[#This Row],[Product]],Table3[],2)</f>
        <v>Megawidget L</v>
      </c>
      <c r="N1295" s="50" t="str">
        <f t="shared" si="61"/>
        <v>May</v>
      </c>
      <c r="O1295" s="56">
        <f t="shared" si="62"/>
        <v>2021</v>
      </c>
      <c r="P1295" s="51">
        <f>VLOOKUP(Table6[[#This Row],[Product]],Table3[],3)</f>
        <v>1.79</v>
      </c>
      <c r="Q1295" s="35">
        <f>VLOOKUP(Table6[[#This Row],[Product]],Table3[],4)</f>
        <v>24</v>
      </c>
      <c r="R1295" s="35">
        <f>Table6[[#This Row],[Quantity]]*Table6[[#This Row],[Case]]</f>
        <v>480</v>
      </c>
      <c r="S1295" s="35">
        <f>Table6[[#This Row],[Total Sales]]*Table6[[#This Row],[Cost]]</f>
        <v>859.2</v>
      </c>
    </row>
    <row r="1296" spans="1:19" x14ac:dyDescent="0.3">
      <c r="A1296" s="54">
        <v>1328</v>
      </c>
      <c r="B1296" s="35" t="s">
        <v>4134</v>
      </c>
      <c r="C1296" s="35" t="s">
        <v>4135</v>
      </c>
      <c r="D1296" s="35" t="s">
        <v>28</v>
      </c>
      <c r="E1296" s="35" t="str">
        <f t="shared" si="60"/>
        <v>M</v>
      </c>
      <c r="F1296" s="35">
        <v>60</v>
      </c>
      <c r="G1296" s="35" t="s">
        <v>4136</v>
      </c>
      <c r="H1296" s="35" t="s">
        <v>3610</v>
      </c>
      <c r="I1296" s="35" t="s">
        <v>32</v>
      </c>
      <c r="J1296" s="48" t="s">
        <v>13826</v>
      </c>
      <c r="K1296" s="35">
        <v>50</v>
      </c>
      <c r="L1296" s="49" t="s">
        <v>101</v>
      </c>
      <c r="M1296" s="50" t="str">
        <f>VLOOKUP(Table6[[#This Row],[Product]],Table3[],2)</f>
        <v>Superwossname</v>
      </c>
      <c r="N1296" s="50" t="str">
        <f t="shared" si="61"/>
        <v>May</v>
      </c>
      <c r="O1296" s="56">
        <f t="shared" si="62"/>
        <v>2022</v>
      </c>
      <c r="P1296" s="51">
        <f>VLOOKUP(Table6[[#This Row],[Product]],Table3[],3)</f>
        <v>3.49</v>
      </c>
      <c r="Q1296" s="35">
        <f>VLOOKUP(Table6[[#This Row],[Product]],Table3[],4)</f>
        <v>20</v>
      </c>
      <c r="R1296" s="35">
        <f>Table6[[#This Row],[Quantity]]*Table6[[#This Row],[Case]]</f>
        <v>1000</v>
      </c>
      <c r="S1296" s="35">
        <f>Table6[[#This Row],[Total Sales]]*Table6[[#This Row],[Cost]]</f>
        <v>3490</v>
      </c>
    </row>
    <row r="1297" spans="1:19" x14ac:dyDescent="0.3">
      <c r="A1297" s="54">
        <v>1329</v>
      </c>
      <c r="B1297" s="35" t="s">
        <v>3544</v>
      </c>
      <c r="C1297" s="35" t="s">
        <v>4137</v>
      </c>
      <c r="D1297" s="35" t="s">
        <v>28</v>
      </c>
      <c r="E1297" s="35" t="str">
        <f t="shared" si="60"/>
        <v>M</v>
      </c>
      <c r="F1297" s="35">
        <v>60</v>
      </c>
      <c r="G1297" s="35" t="s">
        <v>4138</v>
      </c>
      <c r="H1297" s="35" t="s">
        <v>137</v>
      </c>
      <c r="I1297" s="35" t="s">
        <v>32</v>
      </c>
      <c r="J1297" s="48" t="s">
        <v>14015</v>
      </c>
      <c r="K1297" s="35">
        <v>14</v>
      </c>
      <c r="L1297" s="49" t="s">
        <v>33</v>
      </c>
      <c r="M1297" s="50" t="str">
        <f>VLOOKUP(Table6[[#This Row],[Product]],Table3[],2)</f>
        <v>Megawidget L</v>
      </c>
      <c r="N1297" s="50" t="str">
        <f t="shared" si="61"/>
        <v>Jun</v>
      </c>
      <c r="O1297" s="56">
        <f t="shared" si="62"/>
        <v>2020</v>
      </c>
      <c r="P1297" s="51">
        <f>VLOOKUP(Table6[[#This Row],[Product]],Table3[],3)</f>
        <v>1.79</v>
      </c>
      <c r="Q1297" s="35">
        <f>VLOOKUP(Table6[[#This Row],[Product]],Table3[],4)</f>
        <v>24</v>
      </c>
      <c r="R1297" s="35">
        <f>Table6[[#This Row],[Quantity]]*Table6[[#This Row],[Case]]</f>
        <v>336</v>
      </c>
      <c r="S1297" s="35">
        <f>Table6[[#This Row],[Total Sales]]*Table6[[#This Row],[Cost]]</f>
        <v>601.44000000000005</v>
      </c>
    </row>
    <row r="1298" spans="1:19" x14ac:dyDescent="0.3">
      <c r="A1298" s="54">
        <v>1330</v>
      </c>
      <c r="B1298" s="35" t="s">
        <v>4139</v>
      </c>
      <c r="C1298" s="35" t="s">
        <v>692</v>
      </c>
      <c r="D1298" s="35" t="s">
        <v>51</v>
      </c>
      <c r="E1298" s="35" t="str">
        <f t="shared" si="60"/>
        <v>F</v>
      </c>
      <c r="F1298" s="35">
        <v>90</v>
      </c>
      <c r="G1298" s="35" t="s">
        <v>4140</v>
      </c>
      <c r="H1298" s="35" t="s">
        <v>2141</v>
      </c>
      <c r="I1298" s="35" t="s">
        <v>1078</v>
      </c>
      <c r="J1298" s="48" t="s">
        <v>14019</v>
      </c>
      <c r="K1298" s="35">
        <v>71</v>
      </c>
      <c r="L1298" s="49" t="s">
        <v>33</v>
      </c>
      <c r="M1298" s="50" t="str">
        <f>VLOOKUP(Table6[[#This Row],[Product]],Table3[],2)</f>
        <v>Megawidget L</v>
      </c>
      <c r="N1298" s="50" t="str">
        <f t="shared" si="61"/>
        <v>Mar</v>
      </c>
      <c r="O1298" s="56">
        <f t="shared" si="62"/>
        <v>2020</v>
      </c>
      <c r="P1298" s="51">
        <f>VLOOKUP(Table6[[#This Row],[Product]],Table3[],3)</f>
        <v>1.79</v>
      </c>
      <c r="Q1298" s="35">
        <f>VLOOKUP(Table6[[#This Row],[Product]],Table3[],4)</f>
        <v>24</v>
      </c>
      <c r="R1298" s="35">
        <f>Table6[[#This Row],[Quantity]]*Table6[[#This Row],[Case]]</f>
        <v>1704</v>
      </c>
      <c r="S1298" s="35">
        <f>Table6[[#This Row],[Total Sales]]*Table6[[#This Row],[Cost]]</f>
        <v>3050.16</v>
      </c>
    </row>
    <row r="1299" spans="1:19" x14ac:dyDescent="0.3">
      <c r="A1299" s="54">
        <v>1331</v>
      </c>
      <c r="B1299" s="35" t="s">
        <v>1363</v>
      </c>
      <c r="C1299" s="35" t="s">
        <v>4137</v>
      </c>
      <c r="D1299" s="35" t="s">
        <v>28</v>
      </c>
      <c r="E1299" s="35" t="str">
        <f t="shared" si="60"/>
        <v>M</v>
      </c>
      <c r="F1299" s="35">
        <v>90</v>
      </c>
      <c r="G1299" s="35" t="s">
        <v>4140</v>
      </c>
      <c r="H1299" s="35" t="s">
        <v>1674</v>
      </c>
      <c r="I1299" s="35" t="s">
        <v>25</v>
      </c>
      <c r="J1299" s="48" t="s">
        <v>14078</v>
      </c>
      <c r="K1299" s="35">
        <v>8</v>
      </c>
      <c r="L1299" s="49" t="s">
        <v>64</v>
      </c>
      <c r="M1299" s="50" t="str">
        <f>VLOOKUP(Table6[[#This Row],[Product]],Table3[],2)</f>
        <v>Ultrathing V4</v>
      </c>
      <c r="N1299" s="50" t="str">
        <f t="shared" si="61"/>
        <v>Jun</v>
      </c>
      <c r="O1299" s="56">
        <f t="shared" si="62"/>
        <v>2021</v>
      </c>
      <c r="P1299" s="51">
        <f>VLOOKUP(Table6[[#This Row],[Product]],Table3[],3)</f>
        <v>3.99</v>
      </c>
      <c r="Q1299" s="35">
        <f>VLOOKUP(Table6[[#This Row],[Product]],Table3[],4)</f>
        <v>24</v>
      </c>
      <c r="R1299" s="35">
        <f>Table6[[#This Row],[Quantity]]*Table6[[#This Row],[Case]]</f>
        <v>192</v>
      </c>
      <c r="S1299" s="35">
        <f>Table6[[#This Row],[Total Sales]]*Table6[[#This Row],[Cost]]</f>
        <v>766.08</v>
      </c>
    </row>
    <row r="1300" spans="1:19" x14ac:dyDescent="0.3">
      <c r="A1300" s="54">
        <v>1332</v>
      </c>
      <c r="B1300" s="35" t="s">
        <v>1695</v>
      </c>
      <c r="C1300" s="35" t="s">
        <v>3189</v>
      </c>
      <c r="D1300" s="35" t="s">
        <v>15</v>
      </c>
      <c r="E1300" s="35" t="str">
        <f t="shared" si="60"/>
        <v>F</v>
      </c>
      <c r="F1300" s="35">
        <v>90</v>
      </c>
      <c r="G1300" s="35" t="s">
        <v>4144</v>
      </c>
      <c r="H1300" s="35" t="s">
        <v>6</v>
      </c>
      <c r="I1300" s="35" t="s">
        <v>32</v>
      </c>
      <c r="J1300" s="48" t="s">
        <v>13956</v>
      </c>
      <c r="K1300" s="35">
        <v>77</v>
      </c>
      <c r="L1300" s="49" t="s">
        <v>70</v>
      </c>
      <c r="M1300" s="50" t="str">
        <f>VLOOKUP(Table6[[#This Row],[Product]],Table3[],2)</f>
        <v>Megawidget M</v>
      </c>
      <c r="N1300" s="50" t="str">
        <f t="shared" si="61"/>
        <v>Aug</v>
      </c>
      <c r="O1300" s="56">
        <f t="shared" si="62"/>
        <v>2020</v>
      </c>
      <c r="P1300" s="51">
        <f>VLOOKUP(Table6[[#This Row],[Product]],Table3[],3)</f>
        <v>1.29</v>
      </c>
      <c r="Q1300" s="35">
        <f>VLOOKUP(Table6[[#This Row],[Product]],Table3[],4)</f>
        <v>24</v>
      </c>
      <c r="R1300" s="35">
        <f>Table6[[#This Row],[Quantity]]*Table6[[#This Row],[Case]]</f>
        <v>1848</v>
      </c>
      <c r="S1300" s="35">
        <f>Table6[[#This Row],[Total Sales]]*Table6[[#This Row],[Cost]]</f>
        <v>2383.92</v>
      </c>
    </row>
    <row r="1301" spans="1:19" x14ac:dyDescent="0.3">
      <c r="A1301" s="54">
        <v>1333</v>
      </c>
      <c r="B1301" s="35" t="s">
        <v>4142</v>
      </c>
      <c r="C1301" s="35" t="s">
        <v>4143</v>
      </c>
      <c r="D1301" s="35" t="s">
        <v>15</v>
      </c>
      <c r="E1301" s="35" t="str">
        <f t="shared" si="60"/>
        <v>F</v>
      </c>
      <c r="F1301" s="35">
        <v>60</v>
      </c>
      <c r="G1301" s="35" t="s">
        <v>4144</v>
      </c>
      <c r="H1301" s="35" t="s">
        <v>4145</v>
      </c>
      <c r="I1301" s="35" t="s">
        <v>32</v>
      </c>
      <c r="J1301" s="48" t="s">
        <v>14079</v>
      </c>
      <c r="K1301" s="35">
        <v>46</v>
      </c>
      <c r="L1301" s="49" t="s">
        <v>45</v>
      </c>
      <c r="M1301" s="50" t="str">
        <f>VLOOKUP(Table6[[#This Row],[Product]],Table3[],2)</f>
        <v>Gigastuff</v>
      </c>
      <c r="N1301" s="50" t="str">
        <f t="shared" si="61"/>
        <v>Aug</v>
      </c>
      <c r="O1301" s="56">
        <f t="shared" si="62"/>
        <v>2020</v>
      </c>
      <c r="P1301" s="51">
        <f>VLOOKUP(Table6[[#This Row],[Product]],Table3[],3)</f>
        <v>1.89</v>
      </c>
      <c r="Q1301" s="35">
        <f>VLOOKUP(Table6[[#This Row],[Product]],Table3[],4)</f>
        <v>18</v>
      </c>
      <c r="R1301" s="35">
        <f>Table6[[#This Row],[Quantity]]*Table6[[#This Row],[Case]]</f>
        <v>828</v>
      </c>
      <c r="S1301" s="35">
        <f>Table6[[#This Row],[Total Sales]]*Table6[[#This Row],[Cost]]</f>
        <v>1564.9199999999998</v>
      </c>
    </row>
    <row r="1302" spans="1:19" x14ac:dyDescent="0.3">
      <c r="A1302" s="54">
        <v>1334</v>
      </c>
      <c r="B1302" s="35" t="s">
        <v>4146</v>
      </c>
      <c r="C1302" s="35" t="s">
        <v>987</v>
      </c>
      <c r="D1302" s="35" t="s">
        <v>51</v>
      </c>
      <c r="E1302" s="35" t="str">
        <f t="shared" si="60"/>
        <v>F</v>
      </c>
      <c r="F1302" s="35">
        <v>30</v>
      </c>
      <c r="G1302" s="35" t="s">
        <v>4147</v>
      </c>
      <c r="H1302" s="35" t="s">
        <v>2908</v>
      </c>
      <c r="I1302" s="35" t="s">
        <v>25</v>
      </c>
      <c r="J1302" s="48">
        <v>43865</v>
      </c>
      <c r="K1302" s="35">
        <v>17</v>
      </c>
      <c r="L1302" s="49" t="s">
        <v>54</v>
      </c>
      <c r="M1302" s="50" t="str">
        <f>VLOOKUP(Table6[[#This Row],[Product]],Table3[],2)</f>
        <v>Megawidget S</v>
      </c>
      <c r="N1302" s="50" t="str">
        <f t="shared" si="61"/>
        <v>Feb</v>
      </c>
      <c r="O1302" s="56">
        <f t="shared" si="62"/>
        <v>2020</v>
      </c>
      <c r="P1302" s="51">
        <f>VLOOKUP(Table6[[#This Row],[Product]],Table3[],3)</f>
        <v>0.69</v>
      </c>
      <c r="Q1302" s="35">
        <f>VLOOKUP(Table6[[#This Row],[Product]],Table3[],4)</f>
        <v>24</v>
      </c>
      <c r="R1302" s="35">
        <f>Table6[[#This Row],[Quantity]]*Table6[[#This Row],[Case]]</f>
        <v>408</v>
      </c>
      <c r="S1302" s="35">
        <f>Table6[[#This Row],[Total Sales]]*Table6[[#This Row],[Cost]]</f>
        <v>281.52</v>
      </c>
    </row>
    <row r="1303" spans="1:19" x14ac:dyDescent="0.3">
      <c r="A1303" s="54">
        <v>1335</v>
      </c>
      <c r="B1303" s="35" t="s">
        <v>4148</v>
      </c>
      <c r="C1303" s="35" t="s">
        <v>4149</v>
      </c>
      <c r="D1303" s="35" t="s">
        <v>51</v>
      </c>
      <c r="E1303" s="35" t="str">
        <f t="shared" si="60"/>
        <v>F</v>
      </c>
      <c r="F1303" s="35">
        <v>90</v>
      </c>
      <c r="G1303" s="35" t="s">
        <v>4150</v>
      </c>
      <c r="H1303" s="35" t="s">
        <v>2972</v>
      </c>
      <c r="I1303" s="35" t="s">
        <v>32</v>
      </c>
      <c r="J1303" s="48" t="s">
        <v>13828</v>
      </c>
      <c r="K1303" s="35">
        <v>35</v>
      </c>
      <c r="L1303" s="49" t="s">
        <v>33</v>
      </c>
      <c r="M1303" s="50" t="str">
        <f>VLOOKUP(Table6[[#This Row],[Product]],Table3[],2)</f>
        <v>Megawidget L</v>
      </c>
      <c r="N1303" s="50" t="str">
        <f t="shared" si="61"/>
        <v>Jul</v>
      </c>
      <c r="O1303" s="56">
        <f t="shared" si="62"/>
        <v>2022</v>
      </c>
      <c r="P1303" s="51">
        <f>VLOOKUP(Table6[[#This Row],[Product]],Table3[],3)</f>
        <v>1.79</v>
      </c>
      <c r="Q1303" s="35">
        <f>VLOOKUP(Table6[[#This Row],[Product]],Table3[],4)</f>
        <v>24</v>
      </c>
      <c r="R1303" s="35">
        <f>Table6[[#This Row],[Quantity]]*Table6[[#This Row],[Case]]</f>
        <v>840</v>
      </c>
      <c r="S1303" s="35">
        <f>Table6[[#This Row],[Total Sales]]*Table6[[#This Row],[Cost]]</f>
        <v>1503.6000000000001</v>
      </c>
    </row>
    <row r="1304" spans="1:19" x14ac:dyDescent="0.3">
      <c r="A1304" s="54">
        <v>1337</v>
      </c>
      <c r="B1304" s="35" t="s">
        <v>4151</v>
      </c>
      <c r="C1304" s="35" t="s">
        <v>1470</v>
      </c>
      <c r="D1304" s="35" t="s">
        <v>51</v>
      </c>
      <c r="E1304" s="35" t="str">
        <f t="shared" si="60"/>
        <v>F</v>
      </c>
      <c r="F1304" s="35">
        <v>30</v>
      </c>
      <c r="G1304" s="35" t="s">
        <v>4152</v>
      </c>
      <c r="H1304" s="35" t="s">
        <v>2032</v>
      </c>
      <c r="I1304" s="35" t="s">
        <v>173</v>
      </c>
      <c r="J1304" s="48" t="s">
        <v>14080</v>
      </c>
      <c r="K1304" s="35">
        <v>51</v>
      </c>
      <c r="L1304" s="49" t="s">
        <v>39</v>
      </c>
      <c r="M1304" s="50" t="str">
        <f>VLOOKUP(Table6[[#This Row],[Product]],Table3[],2)</f>
        <v>Ultrathing V1</v>
      </c>
      <c r="N1304" s="50" t="str">
        <f t="shared" si="61"/>
        <v>Aug</v>
      </c>
      <c r="O1304" s="56">
        <f t="shared" si="62"/>
        <v>2020</v>
      </c>
      <c r="P1304" s="51">
        <f>VLOOKUP(Table6[[#This Row],[Product]],Table3[],3)</f>
        <v>1.79</v>
      </c>
      <c r="Q1304" s="35">
        <f>VLOOKUP(Table6[[#This Row],[Product]],Table3[],4)</f>
        <v>17</v>
      </c>
      <c r="R1304" s="35">
        <f>Table6[[#This Row],[Quantity]]*Table6[[#This Row],[Case]]</f>
        <v>867</v>
      </c>
      <c r="S1304" s="35">
        <f>Table6[[#This Row],[Total Sales]]*Table6[[#This Row],[Cost]]</f>
        <v>1551.93</v>
      </c>
    </row>
    <row r="1305" spans="1:19" x14ac:dyDescent="0.3">
      <c r="A1305" s="54">
        <v>1338</v>
      </c>
      <c r="B1305" s="35" t="s">
        <v>1703</v>
      </c>
      <c r="C1305" s="35" t="s">
        <v>4153</v>
      </c>
      <c r="D1305" s="35" t="s">
        <v>92</v>
      </c>
      <c r="E1305" s="35" t="str">
        <f t="shared" si="60"/>
        <v>M/F</v>
      </c>
      <c r="F1305" s="35">
        <v>90</v>
      </c>
      <c r="G1305" s="35" t="s">
        <v>4154</v>
      </c>
      <c r="H1305" s="35" t="s">
        <v>2026</v>
      </c>
      <c r="I1305" s="35" t="s">
        <v>1078</v>
      </c>
      <c r="J1305" s="48" t="s">
        <v>14081</v>
      </c>
      <c r="K1305" s="35">
        <v>96</v>
      </c>
      <c r="L1305" s="49" t="s">
        <v>45</v>
      </c>
      <c r="M1305" s="50" t="str">
        <f>VLOOKUP(Table6[[#This Row],[Product]],Table3[],2)</f>
        <v>Gigastuff</v>
      </c>
      <c r="N1305" s="50" t="str">
        <f t="shared" si="61"/>
        <v>Feb</v>
      </c>
      <c r="O1305" s="56">
        <f t="shared" si="62"/>
        <v>2022</v>
      </c>
      <c r="P1305" s="51">
        <f>VLOOKUP(Table6[[#This Row],[Product]],Table3[],3)</f>
        <v>1.89</v>
      </c>
      <c r="Q1305" s="35">
        <f>VLOOKUP(Table6[[#This Row],[Product]],Table3[],4)</f>
        <v>18</v>
      </c>
      <c r="R1305" s="35">
        <f>Table6[[#This Row],[Quantity]]*Table6[[#This Row],[Case]]</f>
        <v>1728</v>
      </c>
      <c r="S1305" s="35">
        <f>Table6[[#This Row],[Total Sales]]*Table6[[#This Row],[Cost]]</f>
        <v>3265.9199999999996</v>
      </c>
    </row>
    <row r="1306" spans="1:19" x14ac:dyDescent="0.3">
      <c r="A1306" s="54">
        <v>1339</v>
      </c>
      <c r="B1306" s="35" t="s">
        <v>4155</v>
      </c>
      <c r="C1306" s="35" t="s">
        <v>4156</v>
      </c>
      <c r="D1306" s="35" t="s">
        <v>28</v>
      </c>
      <c r="E1306" s="35" t="str">
        <f t="shared" si="60"/>
        <v>M</v>
      </c>
      <c r="F1306" s="35">
        <v>60</v>
      </c>
      <c r="G1306" s="35" t="s">
        <v>4157</v>
      </c>
      <c r="H1306" s="35" t="s">
        <v>4158</v>
      </c>
      <c r="I1306" s="35" t="s">
        <v>32</v>
      </c>
      <c r="J1306" s="48">
        <v>44476</v>
      </c>
      <c r="K1306" s="35">
        <v>7</v>
      </c>
      <c r="L1306" s="49" t="s">
        <v>54</v>
      </c>
      <c r="M1306" s="50" t="str">
        <f>VLOOKUP(Table6[[#This Row],[Product]],Table3[],2)</f>
        <v>Megawidget S</v>
      </c>
      <c r="N1306" s="50" t="str">
        <f t="shared" si="61"/>
        <v>Oct</v>
      </c>
      <c r="O1306" s="56">
        <f t="shared" si="62"/>
        <v>2021</v>
      </c>
      <c r="P1306" s="51">
        <f>VLOOKUP(Table6[[#This Row],[Product]],Table3[],3)</f>
        <v>0.69</v>
      </c>
      <c r="Q1306" s="35">
        <f>VLOOKUP(Table6[[#This Row],[Product]],Table3[],4)</f>
        <v>24</v>
      </c>
      <c r="R1306" s="35">
        <f>Table6[[#This Row],[Quantity]]*Table6[[#This Row],[Case]]</f>
        <v>168</v>
      </c>
      <c r="S1306" s="35">
        <f>Table6[[#This Row],[Total Sales]]*Table6[[#This Row],[Cost]]</f>
        <v>115.91999999999999</v>
      </c>
    </row>
    <row r="1307" spans="1:19" x14ac:dyDescent="0.3">
      <c r="A1307" s="54">
        <v>1340</v>
      </c>
      <c r="B1307" s="35" t="s">
        <v>4159</v>
      </c>
      <c r="C1307" s="35" t="s">
        <v>1485</v>
      </c>
      <c r="D1307" s="35" t="s">
        <v>15</v>
      </c>
      <c r="E1307" s="35" t="str">
        <f t="shared" si="60"/>
        <v>F</v>
      </c>
      <c r="F1307" s="35">
        <v>60</v>
      </c>
      <c r="G1307" s="35" t="s">
        <v>4160</v>
      </c>
      <c r="H1307" s="35" t="s">
        <v>4161</v>
      </c>
      <c r="I1307" s="35" t="s">
        <v>32</v>
      </c>
      <c r="J1307" s="48" t="s">
        <v>13902</v>
      </c>
      <c r="K1307" s="35">
        <v>95</v>
      </c>
      <c r="L1307" s="49" t="s">
        <v>20</v>
      </c>
      <c r="M1307" s="50" t="str">
        <f>VLOOKUP(Table6[[#This Row],[Product]],Table3[],2)</f>
        <v>Hyperwotsit</v>
      </c>
      <c r="N1307" s="50" t="str">
        <f t="shared" si="61"/>
        <v>Aug</v>
      </c>
      <c r="O1307" s="56">
        <f t="shared" si="62"/>
        <v>2021</v>
      </c>
      <c r="P1307" s="51">
        <f>VLOOKUP(Table6[[#This Row],[Product]],Table3[],3)</f>
        <v>2.0099999999999998</v>
      </c>
      <c r="Q1307" s="35">
        <f>VLOOKUP(Table6[[#This Row],[Product]],Table3[],4)</f>
        <v>20</v>
      </c>
      <c r="R1307" s="35">
        <f>Table6[[#This Row],[Quantity]]*Table6[[#This Row],[Case]]</f>
        <v>1900</v>
      </c>
      <c r="S1307" s="35">
        <f>Table6[[#This Row],[Total Sales]]*Table6[[#This Row],[Cost]]</f>
        <v>3818.9999999999995</v>
      </c>
    </row>
    <row r="1308" spans="1:19" x14ac:dyDescent="0.3">
      <c r="A1308" s="54">
        <v>1341</v>
      </c>
      <c r="B1308" s="35" t="s">
        <v>3992</v>
      </c>
      <c r="C1308" s="35" t="s">
        <v>1635</v>
      </c>
      <c r="D1308" s="35" t="s">
        <v>28</v>
      </c>
      <c r="E1308" s="35" t="str">
        <f t="shared" si="60"/>
        <v>M</v>
      </c>
      <c r="F1308" s="35">
        <v>90</v>
      </c>
      <c r="G1308" s="35" t="s">
        <v>4162</v>
      </c>
      <c r="H1308" s="35" t="s">
        <v>2154</v>
      </c>
      <c r="I1308" s="35" t="s">
        <v>124</v>
      </c>
      <c r="J1308" s="48">
        <v>44683</v>
      </c>
      <c r="K1308" s="35">
        <v>82</v>
      </c>
      <c r="L1308" s="49" t="s">
        <v>101</v>
      </c>
      <c r="M1308" s="50" t="str">
        <f>VLOOKUP(Table6[[#This Row],[Product]],Table3[],2)</f>
        <v>Superwossname</v>
      </c>
      <c r="N1308" s="50" t="str">
        <f t="shared" si="61"/>
        <v>May</v>
      </c>
      <c r="O1308" s="56">
        <f t="shared" si="62"/>
        <v>2022</v>
      </c>
      <c r="P1308" s="51">
        <f>VLOOKUP(Table6[[#This Row],[Product]],Table3[],3)</f>
        <v>3.49</v>
      </c>
      <c r="Q1308" s="35">
        <f>VLOOKUP(Table6[[#This Row],[Product]],Table3[],4)</f>
        <v>20</v>
      </c>
      <c r="R1308" s="35">
        <f>Table6[[#This Row],[Quantity]]*Table6[[#This Row],[Case]]</f>
        <v>1640</v>
      </c>
      <c r="S1308" s="35">
        <f>Table6[[#This Row],[Total Sales]]*Table6[[#This Row],[Cost]]</f>
        <v>5723.6</v>
      </c>
    </row>
    <row r="1309" spans="1:19" x14ac:dyDescent="0.3">
      <c r="A1309" s="54">
        <v>1342</v>
      </c>
      <c r="B1309" s="35" t="s">
        <v>4163</v>
      </c>
      <c r="C1309" s="35" t="s">
        <v>1727</v>
      </c>
      <c r="D1309" s="35" t="s">
        <v>15</v>
      </c>
      <c r="E1309" s="35" t="str">
        <f t="shared" si="60"/>
        <v>F</v>
      </c>
      <c r="F1309" s="35">
        <v>30</v>
      </c>
      <c r="G1309" s="35" t="s">
        <v>4164</v>
      </c>
      <c r="H1309" s="35" t="s">
        <v>84</v>
      </c>
      <c r="I1309" s="35" t="s">
        <v>32</v>
      </c>
      <c r="J1309" s="48" t="s">
        <v>13992</v>
      </c>
      <c r="K1309" s="35">
        <v>70</v>
      </c>
      <c r="L1309" s="49" t="s">
        <v>20</v>
      </c>
      <c r="M1309" s="50" t="str">
        <f>VLOOKUP(Table6[[#This Row],[Product]],Table3[],2)</f>
        <v>Hyperwotsit</v>
      </c>
      <c r="N1309" s="50" t="str">
        <f t="shared" si="61"/>
        <v>May</v>
      </c>
      <c r="O1309" s="56">
        <f t="shared" si="62"/>
        <v>2022</v>
      </c>
      <c r="P1309" s="51">
        <f>VLOOKUP(Table6[[#This Row],[Product]],Table3[],3)</f>
        <v>2.0099999999999998</v>
      </c>
      <c r="Q1309" s="35">
        <f>VLOOKUP(Table6[[#This Row],[Product]],Table3[],4)</f>
        <v>20</v>
      </c>
      <c r="R1309" s="35">
        <f>Table6[[#This Row],[Quantity]]*Table6[[#This Row],[Case]]</f>
        <v>1400</v>
      </c>
      <c r="S1309" s="35">
        <f>Table6[[#This Row],[Total Sales]]*Table6[[#This Row],[Cost]]</f>
        <v>2813.9999999999995</v>
      </c>
    </row>
    <row r="1310" spans="1:19" x14ac:dyDescent="0.3">
      <c r="A1310" s="54">
        <v>1343</v>
      </c>
      <c r="B1310" s="35" t="s">
        <v>2331</v>
      </c>
      <c r="C1310" s="35" t="s">
        <v>4165</v>
      </c>
      <c r="D1310" s="35" t="s">
        <v>15</v>
      </c>
      <c r="E1310" s="35" t="str">
        <f t="shared" si="60"/>
        <v>F</v>
      </c>
      <c r="F1310" s="35">
        <v>90</v>
      </c>
      <c r="G1310" s="35" t="s">
        <v>14305</v>
      </c>
      <c r="H1310" s="35" t="s">
        <v>3511</v>
      </c>
      <c r="I1310" s="35" t="s">
        <v>32</v>
      </c>
      <c r="J1310" s="48" t="s">
        <v>13755</v>
      </c>
      <c r="K1310" s="35">
        <v>5</v>
      </c>
      <c r="L1310" s="49" t="s">
        <v>20</v>
      </c>
      <c r="M1310" s="50" t="str">
        <f>VLOOKUP(Table6[[#This Row],[Product]],Table3[],2)</f>
        <v>Hyperwotsit</v>
      </c>
      <c r="N1310" s="50" t="str">
        <f t="shared" si="61"/>
        <v>Jan</v>
      </c>
      <c r="O1310" s="56">
        <f t="shared" si="62"/>
        <v>2020</v>
      </c>
      <c r="P1310" s="51">
        <f>VLOOKUP(Table6[[#This Row],[Product]],Table3[],3)</f>
        <v>2.0099999999999998</v>
      </c>
      <c r="Q1310" s="35">
        <f>VLOOKUP(Table6[[#This Row],[Product]],Table3[],4)</f>
        <v>20</v>
      </c>
      <c r="R1310" s="35">
        <f>Table6[[#This Row],[Quantity]]*Table6[[#This Row],[Case]]</f>
        <v>100</v>
      </c>
      <c r="S1310" s="35">
        <f>Table6[[#This Row],[Total Sales]]*Table6[[#This Row],[Cost]]</f>
        <v>200.99999999999997</v>
      </c>
    </row>
    <row r="1311" spans="1:19" x14ac:dyDescent="0.3">
      <c r="A1311" s="54">
        <v>1344</v>
      </c>
      <c r="B1311" s="35" t="s">
        <v>4167</v>
      </c>
      <c r="C1311" s="35" t="s">
        <v>4168</v>
      </c>
      <c r="D1311" s="35" t="s">
        <v>28</v>
      </c>
      <c r="E1311" s="35" t="str">
        <f t="shared" si="60"/>
        <v>M</v>
      </c>
      <c r="F1311" s="35">
        <v>30</v>
      </c>
      <c r="G1311" s="35" t="s">
        <v>4169</v>
      </c>
      <c r="H1311" s="35" t="s">
        <v>3053</v>
      </c>
      <c r="I1311" s="35" t="s">
        <v>32</v>
      </c>
      <c r="J1311" s="48" t="s">
        <v>13805</v>
      </c>
      <c r="K1311" s="35">
        <v>72</v>
      </c>
      <c r="L1311" s="49" t="s">
        <v>64</v>
      </c>
      <c r="M1311" s="50" t="str">
        <f>VLOOKUP(Table6[[#This Row],[Product]],Table3[],2)</f>
        <v>Ultrathing V4</v>
      </c>
      <c r="N1311" s="50" t="str">
        <f t="shared" si="61"/>
        <v>Feb</v>
      </c>
      <c r="O1311" s="56">
        <f t="shared" si="62"/>
        <v>2022</v>
      </c>
      <c r="P1311" s="51">
        <f>VLOOKUP(Table6[[#This Row],[Product]],Table3[],3)</f>
        <v>3.99</v>
      </c>
      <c r="Q1311" s="35">
        <f>VLOOKUP(Table6[[#This Row],[Product]],Table3[],4)</f>
        <v>24</v>
      </c>
      <c r="R1311" s="35">
        <f>Table6[[#This Row],[Quantity]]*Table6[[#This Row],[Case]]</f>
        <v>1728</v>
      </c>
      <c r="S1311" s="35">
        <f>Table6[[#This Row],[Total Sales]]*Table6[[#This Row],[Cost]]</f>
        <v>6894.72</v>
      </c>
    </row>
    <row r="1312" spans="1:19" x14ac:dyDescent="0.3">
      <c r="A1312" s="54">
        <v>1345</v>
      </c>
      <c r="B1312" s="35" t="s">
        <v>4170</v>
      </c>
      <c r="C1312" s="35" t="s">
        <v>286</v>
      </c>
      <c r="D1312" s="35" t="s">
        <v>28</v>
      </c>
      <c r="E1312" s="35" t="str">
        <f t="shared" si="60"/>
        <v>M</v>
      </c>
      <c r="F1312" s="35">
        <v>90</v>
      </c>
      <c r="G1312" s="35" t="s">
        <v>4171</v>
      </c>
      <c r="H1312" s="35" t="s">
        <v>1430</v>
      </c>
      <c r="I1312" s="35" t="s">
        <v>32</v>
      </c>
      <c r="J1312" s="48" t="s">
        <v>13946</v>
      </c>
      <c r="K1312" s="35">
        <v>22</v>
      </c>
      <c r="L1312" s="49" t="s">
        <v>159</v>
      </c>
      <c r="M1312" s="50" t="str">
        <f>VLOOKUP(Table6[[#This Row],[Product]],Table3[],2)</f>
        <v>Ultrathing V3</v>
      </c>
      <c r="N1312" s="50" t="str">
        <f t="shared" si="61"/>
        <v>Aug</v>
      </c>
      <c r="O1312" s="56">
        <f t="shared" si="62"/>
        <v>2021</v>
      </c>
      <c r="P1312" s="51">
        <f>VLOOKUP(Table6[[#This Row],[Product]],Table3[],3)</f>
        <v>3.39</v>
      </c>
      <c r="Q1312" s="35">
        <f>VLOOKUP(Table6[[#This Row],[Product]],Table3[],4)</f>
        <v>24</v>
      </c>
      <c r="R1312" s="35">
        <f>Table6[[#This Row],[Quantity]]*Table6[[#This Row],[Case]]</f>
        <v>528</v>
      </c>
      <c r="S1312" s="35">
        <f>Table6[[#This Row],[Total Sales]]*Table6[[#This Row],[Cost]]</f>
        <v>1789.92</v>
      </c>
    </row>
    <row r="1313" spans="1:19" x14ac:dyDescent="0.3">
      <c r="A1313" s="54">
        <v>1346</v>
      </c>
      <c r="B1313" s="35" t="s">
        <v>4172</v>
      </c>
      <c r="C1313" s="35" t="s">
        <v>4173</v>
      </c>
      <c r="D1313" s="35" t="s">
        <v>51</v>
      </c>
      <c r="E1313" s="35" t="str">
        <f t="shared" si="60"/>
        <v>F</v>
      </c>
      <c r="F1313" s="35">
        <v>60</v>
      </c>
      <c r="G1313" s="35" t="s">
        <v>4174</v>
      </c>
      <c r="H1313" s="35" t="s">
        <v>4175</v>
      </c>
      <c r="I1313" s="35" t="s">
        <v>25</v>
      </c>
      <c r="J1313" s="48">
        <v>44778</v>
      </c>
      <c r="K1313" s="35">
        <v>82</v>
      </c>
      <c r="L1313" s="49" t="s">
        <v>39</v>
      </c>
      <c r="M1313" s="50" t="str">
        <f>VLOOKUP(Table6[[#This Row],[Product]],Table3[],2)</f>
        <v>Ultrathing V1</v>
      </c>
      <c r="N1313" s="50" t="str">
        <f t="shared" si="61"/>
        <v>Aug</v>
      </c>
      <c r="O1313" s="56">
        <f t="shared" si="62"/>
        <v>2022</v>
      </c>
      <c r="P1313" s="51">
        <f>VLOOKUP(Table6[[#This Row],[Product]],Table3[],3)</f>
        <v>1.79</v>
      </c>
      <c r="Q1313" s="35">
        <f>VLOOKUP(Table6[[#This Row],[Product]],Table3[],4)</f>
        <v>17</v>
      </c>
      <c r="R1313" s="35">
        <f>Table6[[#This Row],[Quantity]]*Table6[[#This Row],[Case]]</f>
        <v>1394</v>
      </c>
      <c r="S1313" s="35">
        <f>Table6[[#This Row],[Total Sales]]*Table6[[#This Row],[Cost]]</f>
        <v>2495.2600000000002</v>
      </c>
    </row>
    <row r="1314" spans="1:19" x14ac:dyDescent="0.3">
      <c r="A1314" s="54">
        <v>1347</v>
      </c>
      <c r="B1314" s="35" t="s">
        <v>4176</v>
      </c>
      <c r="C1314" s="35" t="s">
        <v>2874</v>
      </c>
      <c r="D1314" s="35" t="s">
        <v>51</v>
      </c>
      <c r="E1314" s="35" t="str">
        <f t="shared" si="60"/>
        <v>F</v>
      </c>
      <c r="F1314" s="35">
        <v>30</v>
      </c>
      <c r="G1314" s="35" t="s">
        <v>4177</v>
      </c>
      <c r="H1314" s="35" t="s">
        <v>864</v>
      </c>
      <c r="I1314" s="35" t="s">
        <v>19</v>
      </c>
      <c r="J1314" s="48">
        <v>44510</v>
      </c>
      <c r="K1314" s="35">
        <v>7</v>
      </c>
      <c r="L1314" s="49" t="s">
        <v>39</v>
      </c>
      <c r="M1314" s="50" t="str">
        <f>VLOOKUP(Table6[[#This Row],[Product]],Table3[],2)</f>
        <v>Ultrathing V1</v>
      </c>
      <c r="N1314" s="50" t="str">
        <f t="shared" si="61"/>
        <v>Nov</v>
      </c>
      <c r="O1314" s="56">
        <f t="shared" si="62"/>
        <v>2021</v>
      </c>
      <c r="P1314" s="51">
        <f>VLOOKUP(Table6[[#This Row],[Product]],Table3[],3)</f>
        <v>1.79</v>
      </c>
      <c r="Q1314" s="35">
        <f>VLOOKUP(Table6[[#This Row],[Product]],Table3[],4)</f>
        <v>17</v>
      </c>
      <c r="R1314" s="35">
        <f>Table6[[#This Row],[Quantity]]*Table6[[#This Row],[Case]]</f>
        <v>119</v>
      </c>
      <c r="S1314" s="35">
        <f>Table6[[#This Row],[Total Sales]]*Table6[[#This Row],[Cost]]</f>
        <v>213.01</v>
      </c>
    </row>
    <row r="1315" spans="1:19" x14ac:dyDescent="0.3">
      <c r="A1315" s="54">
        <v>1348</v>
      </c>
      <c r="B1315" s="35" t="s">
        <v>4178</v>
      </c>
      <c r="C1315" s="35" t="s">
        <v>3345</v>
      </c>
      <c r="D1315" s="35" t="s">
        <v>15</v>
      </c>
      <c r="E1315" s="35" t="str">
        <f t="shared" si="60"/>
        <v>F</v>
      </c>
      <c r="F1315" s="35">
        <v>60</v>
      </c>
      <c r="G1315" s="35" t="s">
        <v>4179</v>
      </c>
      <c r="H1315" s="35" t="s">
        <v>4180</v>
      </c>
      <c r="I1315" s="35" t="s">
        <v>187</v>
      </c>
      <c r="J1315" s="48" t="s">
        <v>13819</v>
      </c>
      <c r="K1315" s="35">
        <v>74</v>
      </c>
      <c r="L1315" s="49" t="s">
        <v>33</v>
      </c>
      <c r="M1315" s="50" t="str">
        <f>VLOOKUP(Table6[[#This Row],[Product]],Table3[],2)</f>
        <v>Megawidget L</v>
      </c>
      <c r="N1315" s="50" t="str">
        <f t="shared" si="61"/>
        <v>Apr</v>
      </c>
      <c r="O1315" s="56">
        <f t="shared" si="62"/>
        <v>2020</v>
      </c>
      <c r="P1315" s="51">
        <f>VLOOKUP(Table6[[#This Row],[Product]],Table3[],3)</f>
        <v>1.79</v>
      </c>
      <c r="Q1315" s="35">
        <f>VLOOKUP(Table6[[#This Row],[Product]],Table3[],4)</f>
        <v>24</v>
      </c>
      <c r="R1315" s="35">
        <f>Table6[[#This Row],[Quantity]]*Table6[[#This Row],[Case]]</f>
        <v>1776</v>
      </c>
      <c r="S1315" s="35">
        <f>Table6[[#This Row],[Total Sales]]*Table6[[#This Row],[Cost]]</f>
        <v>3179.04</v>
      </c>
    </row>
    <row r="1316" spans="1:19" x14ac:dyDescent="0.3">
      <c r="A1316" s="54">
        <v>1349</v>
      </c>
      <c r="B1316" s="35" t="s">
        <v>2134</v>
      </c>
      <c r="C1316" s="35" t="s">
        <v>4181</v>
      </c>
      <c r="D1316" s="35" t="s">
        <v>15</v>
      </c>
      <c r="E1316" s="35" t="str">
        <f t="shared" si="60"/>
        <v>F</v>
      </c>
      <c r="F1316" s="35">
        <v>30</v>
      </c>
      <c r="G1316" s="35" t="s">
        <v>4179</v>
      </c>
      <c r="H1316" s="35" t="s">
        <v>4182</v>
      </c>
      <c r="I1316" s="35" t="s">
        <v>32</v>
      </c>
      <c r="J1316" s="48" t="s">
        <v>13904</v>
      </c>
      <c r="K1316" s="35">
        <v>73</v>
      </c>
      <c r="L1316" s="49" t="s">
        <v>80</v>
      </c>
      <c r="M1316" s="50" t="str">
        <f>VLOOKUP(Table6[[#This Row],[Product]],Table3[],2)</f>
        <v>Ultrathing V2</v>
      </c>
      <c r="N1316" s="50" t="str">
        <f t="shared" si="61"/>
        <v>Aug</v>
      </c>
      <c r="O1316" s="56">
        <f t="shared" si="62"/>
        <v>2020</v>
      </c>
      <c r="P1316" s="51">
        <f>VLOOKUP(Table6[[#This Row],[Product]],Table3[],3)</f>
        <v>2.95</v>
      </c>
      <c r="Q1316" s="35">
        <f>VLOOKUP(Table6[[#This Row],[Product]],Table3[],4)</f>
        <v>20</v>
      </c>
      <c r="R1316" s="35">
        <f>Table6[[#This Row],[Quantity]]*Table6[[#This Row],[Case]]</f>
        <v>1460</v>
      </c>
      <c r="S1316" s="35">
        <f>Table6[[#This Row],[Total Sales]]*Table6[[#This Row],[Cost]]</f>
        <v>4307</v>
      </c>
    </row>
    <row r="1317" spans="1:19" x14ac:dyDescent="0.3">
      <c r="A1317" s="54">
        <v>1350</v>
      </c>
      <c r="B1317" s="35" t="s">
        <v>4183</v>
      </c>
      <c r="C1317" s="35" t="s">
        <v>4059</v>
      </c>
      <c r="D1317" s="35" t="s">
        <v>15</v>
      </c>
      <c r="E1317" s="35" t="str">
        <f t="shared" si="60"/>
        <v>F</v>
      </c>
      <c r="F1317" s="35">
        <v>90</v>
      </c>
      <c r="G1317" s="35" t="s">
        <v>4184</v>
      </c>
      <c r="H1317" s="35" t="s">
        <v>1103</v>
      </c>
      <c r="I1317" s="35" t="s">
        <v>25</v>
      </c>
      <c r="J1317" s="48" t="s">
        <v>14082</v>
      </c>
      <c r="K1317" s="35">
        <v>42</v>
      </c>
      <c r="L1317" s="49" t="s">
        <v>64</v>
      </c>
      <c r="M1317" s="50" t="str">
        <f>VLOOKUP(Table6[[#This Row],[Product]],Table3[],2)</f>
        <v>Ultrathing V4</v>
      </c>
      <c r="N1317" s="50" t="str">
        <f t="shared" si="61"/>
        <v>May</v>
      </c>
      <c r="O1317" s="56">
        <f t="shared" si="62"/>
        <v>2020</v>
      </c>
      <c r="P1317" s="51">
        <f>VLOOKUP(Table6[[#This Row],[Product]],Table3[],3)</f>
        <v>3.99</v>
      </c>
      <c r="Q1317" s="35">
        <f>VLOOKUP(Table6[[#This Row],[Product]],Table3[],4)</f>
        <v>24</v>
      </c>
      <c r="R1317" s="35">
        <f>Table6[[#This Row],[Quantity]]*Table6[[#This Row],[Case]]</f>
        <v>1008</v>
      </c>
      <c r="S1317" s="35">
        <f>Table6[[#This Row],[Total Sales]]*Table6[[#This Row],[Cost]]</f>
        <v>4021.92</v>
      </c>
    </row>
    <row r="1318" spans="1:19" x14ac:dyDescent="0.3">
      <c r="A1318" s="54">
        <v>1351</v>
      </c>
      <c r="B1318" s="35" t="s">
        <v>4185</v>
      </c>
      <c r="C1318" s="35" t="s">
        <v>4186</v>
      </c>
      <c r="D1318" s="35" t="s">
        <v>28</v>
      </c>
      <c r="E1318" s="35" t="str">
        <f t="shared" si="60"/>
        <v>M</v>
      </c>
      <c r="F1318" s="35">
        <v>90</v>
      </c>
      <c r="G1318" s="35" t="s">
        <v>15135</v>
      </c>
      <c r="H1318" s="35" t="s">
        <v>2130</v>
      </c>
      <c r="I1318" s="35" t="s">
        <v>32</v>
      </c>
      <c r="J1318" s="48" t="s">
        <v>14083</v>
      </c>
      <c r="K1318" s="35">
        <v>22</v>
      </c>
      <c r="L1318" s="49" t="s">
        <v>33</v>
      </c>
      <c r="M1318" s="50" t="str">
        <f>VLOOKUP(Table6[[#This Row],[Product]],Table3[],2)</f>
        <v>Megawidget L</v>
      </c>
      <c r="N1318" s="50" t="str">
        <f t="shared" si="61"/>
        <v>Dec</v>
      </c>
      <c r="O1318" s="56">
        <f t="shared" si="62"/>
        <v>2020</v>
      </c>
      <c r="P1318" s="51">
        <f>VLOOKUP(Table6[[#This Row],[Product]],Table3[],3)</f>
        <v>1.79</v>
      </c>
      <c r="Q1318" s="35">
        <f>VLOOKUP(Table6[[#This Row],[Product]],Table3[],4)</f>
        <v>24</v>
      </c>
      <c r="R1318" s="35">
        <f>Table6[[#This Row],[Quantity]]*Table6[[#This Row],[Case]]</f>
        <v>528</v>
      </c>
      <c r="S1318" s="35">
        <f>Table6[[#This Row],[Total Sales]]*Table6[[#This Row],[Cost]]</f>
        <v>945.12</v>
      </c>
    </row>
    <row r="1319" spans="1:19" x14ac:dyDescent="0.3">
      <c r="A1319" s="54">
        <v>1352</v>
      </c>
      <c r="B1319" s="35" t="s">
        <v>4188</v>
      </c>
      <c r="C1319" s="35" t="s">
        <v>427</v>
      </c>
      <c r="D1319" s="35" t="s">
        <v>51</v>
      </c>
      <c r="E1319" s="35" t="str">
        <f t="shared" si="60"/>
        <v>F</v>
      </c>
      <c r="F1319" s="35">
        <v>60</v>
      </c>
      <c r="G1319" s="35" t="s">
        <v>4189</v>
      </c>
      <c r="H1319" s="35" t="s">
        <v>1505</v>
      </c>
      <c r="I1319" s="35" t="s">
        <v>32</v>
      </c>
      <c r="J1319" s="48">
        <v>44511</v>
      </c>
      <c r="K1319" s="35">
        <v>49</v>
      </c>
      <c r="L1319" s="49" t="s">
        <v>101</v>
      </c>
      <c r="M1319" s="50" t="str">
        <f>VLOOKUP(Table6[[#This Row],[Product]],Table3[],2)</f>
        <v>Superwossname</v>
      </c>
      <c r="N1319" s="50" t="str">
        <f t="shared" si="61"/>
        <v>Nov</v>
      </c>
      <c r="O1319" s="56">
        <f t="shared" si="62"/>
        <v>2021</v>
      </c>
      <c r="P1319" s="51">
        <f>VLOOKUP(Table6[[#This Row],[Product]],Table3[],3)</f>
        <v>3.49</v>
      </c>
      <c r="Q1319" s="35">
        <f>VLOOKUP(Table6[[#This Row],[Product]],Table3[],4)</f>
        <v>20</v>
      </c>
      <c r="R1319" s="35">
        <f>Table6[[#This Row],[Quantity]]*Table6[[#This Row],[Case]]</f>
        <v>980</v>
      </c>
      <c r="S1319" s="35">
        <f>Table6[[#This Row],[Total Sales]]*Table6[[#This Row],[Cost]]</f>
        <v>3420.2000000000003</v>
      </c>
    </row>
    <row r="1320" spans="1:19" x14ac:dyDescent="0.3">
      <c r="A1320" s="54">
        <v>1353</v>
      </c>
      <c r="B1320" s="35" t="s">
        <v>4190</v>
      </c>
      <c r="C1320" s="35" t="s">
        <v>4191</v>
      </c>
      <c r="D1320" s="35" t="s">
        <v>15</v>
      </c>
      <c r="E1320" s="35" t="str">
        <f t="shared" si="60"/>
        <v>F</v>
      </c>
      <c r="F1320" s="35">
        <v>30</v>
      </c>
      <c r="G1320" s="35" t="s">
        <v>4192</v>
      </c>
      <c r="H1320" s="35" t="s">
        <v>420</v>
      </c>
      <c r="I1320" s="35" t="s">
        <v>32</v>
      </c>
      <c r="J1320" s="48" t="s">
        <v>13941</v>
      </c>
      <c r="K1320" s="35">
        <v>46</v>
      </c>
      <c r="L1320" s="49" t="s">
        <v>54</v>
      </c>
      <c r="M1320" s="50" t="str">
        <f>VLOOKUP(Table6[[#This Row],[Product]],Table3[],2)</f>
        <v>Megawidget S</v>
      </c>
      <c r="N1320" s="50" t="str">
        <f t="shared" si="61"/>
        <v>Jul</v>
      </c>
      <c r="O1320" s="56">
        <f t="shared" si="62"/>
        <v>2021</v>
      </c>
      <c r="P1320" s="51">
        <f>VLOOKUP(Table6[[#This Row],[Product]],Table3[],3)</f>
        <v>0.69</v>
      </c>
      <c r="Q1320" s="35">
        <f>VLOOKUP(Table6[[#This Row],[Product]],Table3[],4)</f>
        <v>24</v>
      </c>
      <c r="R1320" s="35">
        <f>Table6[[#This Row],[Quantity]]*Table6[[#This Row],[Case]]</f>
        <v>1104</v>
      </c>
      <c r="S1320" s="35">
        <f>Table6[[#This Row],[Total Sales]]*Table6[[#This Row],[Cost]]</f>
        <v>761.76</v>
      </c>
    </row>
    <row r="1321" spans="1:19" x14ac:dyDescent="0.3">
      <c r="A1321" s="54">
        <v>1354</v>
      </c>
      <c r="B1321" s="35" t="s">
        <v>4193</v>
      </c>
      <c r="C1321" s="35" t="s">
        <v>4194</v>
      </c>
      <c r="D1321" s="35" t="s">
        <v>28</v>
      </c>
      <c r="E1321" s="35" t="str">
        <f t="shared" si="60"/>
        <v>M</v>
      </c>
      <c r="F1321" s="35">
        <v>90</v>
      </c>
      <c r="G1321" s="35" t="s">
        <v>4195</v>
      </c>
      <c r="H1321" s="35" t="s">
        <v>4196</v>
      </c>
      <c r="I1321" s="35" t="s">
        <v>240</v>
      </c>
      <c r="J1321" s="48" t="s">
        <v>13897</v>
      </c>
      <c r="K1321" s="35">
        <v>34</v>
      </c>
      <c r="L1321" s="49" t="s">
        <v>159</v>
      </c>
      <c r="M1321" s="50" t="str">
        <f>VLOOKUP(Table6[[#This Row],[Product]],Table3[],2)</f>
        <v>Ultrathing V3</v>
      </c>
      <c r="N1321" s="50" t="str">
        <f t="shared" si="61"/>
        <v>Nov</v>
      </c>
      <c r="O1321" s="56">
        <f t="shared" si="62"/>
        <v>2020</v>
      </c>
      <c r="P1321" s="51">
        <f>VLOOKUP(Table6[[#This Row],[Product]],Table3[],3)</f>
        <v>3.39</v>
      </c>
      <c r="Q1321" s="35">
        <f>VLOOKUP(Table6[[#This Row],[Product]],Table3[],4)</f>
        <v>24</v>
      </c>
      <c r="R1321" s="35">
        <f>Table6[[#This Row],[Quantity]]*Table6[[#This Row],[Case]]</f>
        <v>816</v>
      </c>
      <c r="S1321" s="35">
        <f>Table6[[#This Row],[Total Sales]]*Table6[[#This Row],[Cost]]</f>
        <v>2766.2400000000002</v>
      </c>
    </row>
    <row r="1322" spans="1:19" x14ac:dyDescent="0.3">
      <c r="A1322" s="54">
        <v>1355</v>
      </c>
      <c r="B1322" s="35" t="s">
        <v>4197</v>
      </c>
      <c r="C1322" s="35" t="s">
        <v>3146</v>
      </c>
      <c r="D1322" s="35" t="s">
        <v>15</v>
      </c>
      <c r="E1322" s="35" t="str">
        <f t="shared" si="60"/>
        <v>F</v>
      </c>
      <c r="F1322" s="35">
        <v>90</v>
      </c>
      <c r="G1322" s="35" t="s">
        <v>4198</v>
      </c>
      <c r="H1322" s="35" t="s">
        <v>2877</v>
      </c>
      <c r="I1322" s="35" t="s">
        <v>2878</v>
      </c>
      <c r="J1322" s="48" t="s">
        <v>13934</v>
      </c>
      <c r="K1322" s="35">
        <v>8</v>
      </c>
      <c r="L1322" s="49" t="s">
        <v>159</v>
      </c>
      <c r="M1322" s="50" t="str">
        <f>VLOOKUP(Table6[[#This Row],[Product]],Table3[],2)</f>
        <v>Ultrathing V3</v>
      </c>
      <c r="N1322" s="50" t="str">
        <f t="shared" si="61"/>
        <v>Oct</v>
      </c>
      <c r="O1322" s="56">
        <f t="shared" si="62"/>
        <v>2020</v>
      </c>
      <c r="P1322" s="51">
        <f>VLOOKUP(Table6[[#This Row],[Product]],Table3[],3)</f>
        <v>3.39</v>
      </c>
      <c r="Q1322" s="35">
        <f>VLOOKUP(Table6[[#This Row],[Product]],Table3[],4)</f>
        <v>24</v>
      </c>
      <c r="R1322" s="35">
        <f>Table6[[#This Row],[Quantity]]*Table6[[#This Row],[Case]]</f>
        <v>192</v>
      </c>
      <c r="S1322" s="35">
        <f>Table6[[#This Row],[Total Sales]]*Table6[[#This Row],[Cost]]</f>
        <v>650.88</v>
      </c>
    </row>
    <row r="1323" spans="1:19" x14ac:dyDescent="0.3">
      <c r="A1323" s="54">
        <v>1356</v>
      </c>
      <c r="B1323" s="35" t="s">
        <v>2147</v>
      </c>
      <c r="C1323" s="35" t="s">
        <v>1023</v>
      </c>
      <c r="D1323" s="35" t="s">
        <v>117</v>
      </c>
      <c r="E1323" s="35" t="str">
        <f t="shared" si="60"/>
        <v>M/F</v>
      </c>
      <c r="F1323" s="35">
        <v>30</v>
      </c>
      <c r="G1323" s="35" t="s">
        <v>4199</v>
      </c>
      <c r="H1323" s="35" t="s">
        <v>3421</v>
      </c>
      <c r="I1323" s="35" t="s">
        <v>25</v>
      </c>
      <c r="J1323" s="48" t="s">
        <v>13781</v>
      </c>
      <c r="K1323" s="35">
        <v>3</v>
      </c>
      <c r="L1323" s="49" t="s">
        <v>70</v>
      </c>
      <c r="M1323" s="50" t="str">
        <f>VLOOKUP(Table6[[#This Row],[Product]],Table3[],2)</f>
        <v>Megawidget M</v>
      </c>
      <c r="N1323" s="50" t="str">
        <f t="shared" si="61"/>
        <v>Jun</v>
      </c>
      <c r="O1323" s="56">
        <f t="shared" si="62"/>
        <v>2020</v>
      </c>
      <c r="P1323" s="51">
        <f>VLOOKUP(Table6[[#This Row],[Product]],Table3[],3)</f>
        <v>1.29</v>
      </c>
      <c r="Q1323" s="35">
        <f>VLOOKUP(Table6[[#This Row],[Product]],Table3[],4)</f>
        <v>24</v>
      </c>
      <c r="R1323" s="35">
        <f>Table6[[#This Row],[Quantity]]*Table6[[#This Row],[Case]]</f>
        <v>72</v>
      </c>
      <c r="S1323" s="35">
        <f>Table6[[#This Row],[Total Sales]]*Table6[[#This Row],[Cost]]</f>
        <v>92.88</v>
      </c>
    </row>
    <row r="1324" spans="1:19" x14ac:dyDescent="0.3">
      <c r="A1324" s="54">
        <v>1357</v>
      </c>
      <c r="B1324" s="35" t="s">
        <v>4200</v>
      </c>
      <c r="C1324" s="35" t="s">
        <v>2095</v>
      </c>
      <c r="D1324" s="35" t="s">
        <v>15</v>
      </c>
      <c r="E1324" s="35" t="str">
        <f t="shared" si="60"/>
        <v>F</v>
      </c>
      <c r="F1324" s="35">
        <v>30</v>
      </c>
      <c r="G1324" s="35" t="s">
        <v>4201</v>
      </c>
      <c r="H1324" s="35" t="s">
        <v>2727</v>
      </c>
      <c r="I1324" s="35" t="s">
        <v>2330</v>
      </c>
      <c r="J1324" s="48" t="s">
        <v>14084</v>
      </c>
      <c r="K1324" s="35">
        <v>55</v>
      </c>
      <c r="L1324" s="49" t="s">
        <v>101</v>
      </c>
      <c r="M1324" s="50" t="str">
        <f>VLOOKUP(Table6[[#This Row],[Product]],Table3[],2)</f>
        <v>Superwossname</v>
      </c>
      <c r="N1324" s="50" t="str">
        <f t="shared" si="61"/>
        <v>May</v>
      </c>
      <c r="O1324" s="56">
        <f t="shared" si="62"/>
        <v>2020</v>
      </c>
      <c r="P1324" s="51">
        <f>VLOOKUP(Table6[[#This Row],[Product]],Table3[],3)</f>
        <v>3.49</v>
      </c>
      <c r="Q1324" s="35">
        <f>VLOOKUP(Table6[[#This Row],[Product]],Table3[],4)</f>
        <v>20</v>
      </c>
      <c r="R1324" s="35">
        <f>Table6[[#This Row],[Quantity]]*Table6[[#This Row],[Case]]</f>
        <v>1100</v>
      </c>
      <c r="S1324" s="35">
        <f>Table6[[#This Row],[Total Sales]]*Table6[[#This Row],[Cost]]</f>
        <v>3839.0000000000005</v>
      </c>
    </row>
    <row r="1325" spans="1:19" x14ac:dyDescent="0.3">
      <c r="A1325" s="54">
        <v>1359</v>
      </c>
      <c r="B1325" s="35" t="s">
        <v>130</v>
      </c>
      <c r="C1325" s="35" t="s">
        <v>3362</v>
      </c>
      <c r="D1325" s="35" t="s">
        <v>28</v>
      </c>
      <c r="E1325" s="35" t="str">
        <f t="shared" si="60"/>
        <v>M</v>
      </c>
      <c r="F1325" s="35">
        <v>30</v>
      </c>
      <c r="G1325" s="35" t="s">
        <v>4204</v>
      </c>
      <c r="H1325" s="35" t="s">
        <v>2220</v>
      </c>
      <c r="I1325" s="35" t="s">
        <v>1889</v>
      </c>
      <c r="J1325" s="48" t="s">
        <v>13822</v>
      </c>
      <c r="K1325" s="35">
        <v>55</v>
      </c>
      <c r="L1325" s="49" t="s">
        <v>45</v>
      </c>
      <c r="M1325" s="50" t="str">
        <f>VLOOKUP(Table6[[#This Row],[Product]],Table3[],2)</f>
        <v>Gigastuff</v>
      </c>
      <c r="N1325" s="50" t="str">
        <f t="shared" si="61"/>
        <v>May</v>
      </c>
      <c r="O1325" s="56">
        <f t="shared" si="62"/>
        <v>2022</v>
      </c>
      <c r="P1325" s="51">
        <f>VLOOKUP(Table6[[#This Row],[Product]],Table3[],3)</f>
        <v>1.89</v>
      </c>
      <c r="Q1325" s="35">
        <f>VLOOKUP(Table6[[#This Row],[Product]],Table3[],4)</f>
        <v>18</v>
      </c>
      <c r="R1325" s="35">
        <f>Table6[[#This Row],[Quantity]]*Table6[[#This Row],[Case]]</f>
        <v>990</v>
      </c>
      <c r="S1325" s="35">
        <f>Table6[[#This Row],[Total Sales]]*Table6[[#This Row],[Cost]]</f>
        <v>1871.1</v>
      </c>
    </row>
    <row r="1326" spans="1:19" x14ac:dyDescent="0.3">
      <c r="A1326" s="54">
        <v>1360</v>
      </c>
      <c r="B1326" s="35" t="s">
        <v>1096</v>
      </c>
      <c r="C1326" s="35" t="s">
        <v>4205</v>
      </c>
      <c r="D1326" s="35" t="s">
        <v>28</v>
      </c>
      <c r="E1326" s="35" t="str">
        <f t="shared" si="60"/>
        <v>M</v>
      </c>
      <c r="F1326" s="35">
        <v>60</v>
      </c>
      <c r="G1326" s="35" t="s">
        <v>4206</v>
      </c>
      <c r="H1326" s="35" t="s">
        <v>2338</v>
      </c>
      <c r="I1326" s="35" t="s">
        <v>240</v>
      </c>
      <c r="J1326" s="48" t="s">
        <v>14023</v>
      </c>
      <c r="K1326" s="35">
        <v>70</v>
      </c>
      <c r="L1326" s="49" t="s">
        <v>80</v>
      </c>
      <c r="M1326" s="50" t="str">
        <f>VLOOKUP(Table6[[#This Row],[Product]],Table3[],2)</f>
        <v>Ultrathing V2</v>
      </c>
      <c r="N1326" s="50" t="str">
        <f t="shared" si="61"/>
        <v>May</v>
      </c>
      <c r="O1326" s="56">
        <f t="shared" si="62"/>
        <v>2022</v>
      </c>
      <c r="P1326" s="51">
        <f>VLOOKUP(Table6[[#This Row],[Product]],Table3[],3)</f>
        <v>2.95</v>
      </c>
      <c r="Q1326" s="35">
        <f>VLOOKUP(Table6[[#This Row],[Product]],Table3[],4)</f>
        <v>20</v>
      </c>
      <c r="R1326" s="35">
        <f>Table6[[#This Row],[Quantity]]*Table6[[#This Row],[Case]]</f>
        <v>1400</v>
      </c>
      <c r="S1326" s="35">
        <f>Table6[[#This Row],[Total Sales]]*Table6[[#This Row],[Cost]]</f>
        <v>4130</v>
      </c>
    </row>
    <row r="1327" spans="1:19" x14ac:dyDescent="0.3">
      <c r="A1327" s="54">
        <v>1361</v>
      </c>
      <c r="B1327" s="35" t="s">
        <v>2094</v>
      </c>
      <c r="C1327" s="35" t="s">
        <v>170</v>
      </c>
      <c r="D1327" s="35" t="s">
        <v>51</v>
      </c>
      <c r="E1327" s="35" t="str">
        <f t="shared" si="60"/>
        <v>F</v>
      </c>
      <c r="F1327" s="35">
        <v>90</v>
      </c>
      <c r="G1327" s="35" t="s">
        <v>4207</v>
      </c>
      <c r="H1327" s="35" t="s">
        <v>4208</v>
      </c>
      <c r="I1327" s="35" t="s">
        <v>44</v>
      </c>
      <c r="J1327" s="48">
        <v>44169</v>
      </c>
      <c r="K1327" s="35">
        <v>79</v>
      </c>
      <c r="L1327" s="49" t="s">
        <v>33</v>
      </c>
      <c r="M1327" s="50" t="str">
        <f>VLOOKUP(Table6[[#This Row],[Product]],Table3[],2)</f>
        <v>Megawidget L</v>
      </c>
      <c r="N1327" s="50" t="str">
        <f t="shared" si="61"/>
        <v>Dec</v>
      </c>
      <c r="O1327" s="56">
        <f t="shared" si="62"/>
        <v>2020</v>
      </c>
      <c r="P1327" s="51">
        <f>VLOOKUP(Table6[[#This Row],[Product]],Table3[],3)</f>
        <v>1.79</v>
      </c>
      <c r="Q1327" s="35">
        <f>VLOOKUP(Table6[[#This Row],[Product]],Table3[],4)</f>
        <v>24</v>
      </c>
      <c r="R1327" s="35">
        <f>Table6[[#This Row],[Quantity]]*Table6[[#This Row],[Case]]</f>
        <v>1896</v>
      </c>
      <c r="S1327" s="35">
        <f>Table6[[#This Row],[Total Sales]]*Table6[[#This Row],[Cost]]</f>
        <v>3393.84</v>
      </c>
    </row>
    <row r="1328" spans="1:19" x14ac:dyDescent="0.3">
      <c r="A1328" s="54">
        <v>1362</v>
      </c>
      <c r="B1328" s="35" t="s">
        <v>3711</v>
      </c>
      <c r="C1328" s="35" t="s">
        <v>2135</v>
      </c>
      <c r="D1328" s="35" t="s">
        <v>28</v>
      </c>
      <c r="E1328" s="35" t="str">
        <f t="shared" si="60"/>
        <v>M</v>
      </c>
      <c r="F1328" s="35">
        <v>30</v>
      </c>
      <c r="G1328" s="35" t="s">
        <v>4209</v>
      </c>
      <c r="H1328" s="35" t="s">
        <v>3059</v>
      </c>
      <c r="I1328" s="35" t="s">
        <v>187</v>
      </c>
      <c r="J1328" s="48">
        <v>44876</v>
      </c>
      <c r="K1328" s="35">
        <v>50</v>
      </c>
      <c r="L1328" s="49" t="s">
        <v>20</v>
      </c>
      <c r="M1328" s="50" t="str">
        <f>VLOOKUP(Table6[[#This Row],[Product]],Table3[],2)</f>
        <v>Hyperwotsit</v>
      </c>
      <c r="N1328" s="50" t="str">
        <f t="shared" si="61"/>
        <v>Nov</v>
      </c>
      <c r="O1328" s="56">
        <f t="shared" si="62"/>
        <v>2022</v>
      </c>
      <c r="P1328" s="51">
        <f>VLOOKUP(Table6[[#This Row],[Product]],Table3[],3)</f>
        <v>2.0099999999999998</v>
      </c>
      <c r="Q1328" s="35">
        <f>VLOOKUP(Table6[[#This Row],[Product]],Table3[],4)</f>
        <v>20</v>
      </c>
      <c r="R1328" s="35">
        <f>Table6[[#This Row],[Quantity]]*Table6[[#This Row],[Case]]</f>
        <v>1000</v>
      </c>
      <c r="S1328" s="35">
        <f>Table6[[#This Row],[Total Sales]]*Table6[[#This Row],[Cost]]</f>
        <v>2009.9999999999998</v>
      </c>
    </row>
    <row r="1329" spans="1:19" x14ac:dyDescent="0.3">
      <c r="A1329" s="54">
        <v>1363</v>
      </c>
      <c r="B1329" s="35" t="s">
        <v>4210</v>
      </c>
      <c r="C1329" s="35" t="s">
        <v>2635</v>
      </c>
      <c r="D1329" s="35" t="s">
        <v>51</v>
      </c>
      <c r="E1329" s="35" t="str">
        <f t="shared" si="60"/>
        <v>F</v>
      </c>
      <c r="F1329" s="35">
        <v>30</v>
      </c>
      <c r="G1329" s="35" t="s">
        <v>4211</v>
      </c>
      <c r="H1329" s="35" t="s">
        <v>3212</v>
      </c>
      <c r="I1329" s="35" t="s">
        <v>25</v>
      </c>
      <c r="J1329" s="48" t="s">
        <v>14085</v>
      </c>
      <c r="K1329" s="35">
        <v>8</v>
      </c>
      <c r="L1329" s="49" t="s">
        <v>45</v>
      </c>
      <c r="M1329" s="50" t="str">
        <f>VLOOKUP(Table6[[#This Row],[Product]],Table3[],2)</f>
        <v>Gigastuff</v>
      </c>
      <c r="N1329" s="50" t="str">
        <f t="shared" si="61"/>
        <v>Apr</v>
      </c>
      <c r="O1329" s="56">
        <f t="shared" si="62"/>
        <v>2021</v>
      </c>
      <c r="P1329" s="51">
        <f>VLOOKUP(Table6[[#This Row],[Product]],Table3[],3)</f>
        <v>1.89</v>
      </c>
      <c r="Q1329" s="35">
        <f>VLOOKUP(Table6[[#This Row],[Product]],Table3[],4)</f>
        <v>18</v>
      </c>
      <c r="R1329" s="35">
        <f>Table6[[#This Row],[Quantity]]*Table6[[#This Row],[Case]]</f>
        <v>144</v>
      </c>
      <c r="S1329" s="35">
        <f>Table6[[#This Row],[Total Sales]]*Table6[[#This Row],[Cost]]</f>
        <v>272.15999999999997</v>
      </c>
    </row>
    <row r="1330" spans="1:19" x14ac:dyDescent="0.3">
      <c r="A1330" s="54">
        <v>1364</v>
      </c>
      <c r="B1330" s="35" t="s">
        <v>4212</v>
      </c>
      <c r="C1330" s="35" t="s">
        <v>1963</v>
      </c>
      <c r="D1330" s="35" t="s">
        <v>92</v>
      </c>
      <c r="E1330" s="35" t="str">
        <f t="shared" si="60"/>
        <v>M/F</v>
      </c>
      <c r="F1330" s="35">
        <v>90</v>
      </c>
      <c r="G1330" s="35" t="s">
        <v>4213</v>
      </c>
      <c r="H1330" s="35" t="s">
        <v>4098</v>
      </c>
      <c r="I1330" s="35" t="s">
        <v>1889</v>
      </c>
      <c r="J1330" s="48">
        <v>44684</v>
      </c>
      <c r="K1330" s="35">
        <v>21</v>
      </c>
      <c r="L1330" s="49" t="s">
        <v>159</v>
      </c>
      <c r="M1330" s="50" t="str">
        <f>VLOOKUP(Table6[[#This Row],[Product]],Table3[],2)</f>
        <v>Ultrathing V3</v>
      </c>
      <c r="N1330" s="50" t="str">
        <f t="shared" si="61"/>
        <v>May</v>
      </c>
      <c r="O1330" s="56">
        <f t="shared" si="62"/>
        <v>2022</v>
      </c>
      <c r="P1330" s="51">
        <f>VLOOKUP(Table6[[#This Row],[Product]],Table3[],3)</f>
        <v>3.39</v>
      </c>
      <c r="Q1330" s="35">
        <f>VLOOKUP(Table6[[#This Row],[Product]],Table3[],4)</f>
        <v>24</v>
      </c>
      <c r="R1330" s="35">
        <f>Table6[[#This Row],[Quantity]]*Table6[[#This Row],[Case]]</f>
        <v>504</v>
      </c>
      <c r="S1330" s="35">
        <f>Table6[[#This Row],[Total Sales]]*Table6[[#This Row],[Cost]]</f>
        <v>1708.5600000000002</v>
      </c>
    </row>
    <row r="1331" spans="1:19" x14ac:dyDescent="0.3">
      <c r="A1331" s="54">
        <v>1365</v>
      </c>
      <c r="B1331" s="35" t="s">
        <v>1352</v>
      </c>
      <c r="C1331" s="35" t="s">
        <v>3057</v>
      </c>
      <c r="D1331" s="35" t="s">
        <v>28</v>
      </c>
      <c r="E1331" s="35" t="str">
        <f t="shared" si="60"/>
        <v>M</v>
      </c>
      <c r="F1331" s="35">
        <v>90</v>
      </c>
      <c r="G1331" s="35" t="s">
        <v>4213</v>
      </c>
      <c r="H1331" s="35" t="s">
        <v>4214</v>
      </c>
      <c r="I1331" s="35" t="s">
        <v>187</v>
      </c>
      <c r="J1331" s="48">
        <v>44294</v>
      </c>
      <c r="K1331" s="35">
        <v>76</v>
      </c>
      <c r="L1331" s="49" t="s">
        <v>33</v>
      </c>
      <c r="M1331" s="50" t="str">
        <f>VLOOKUP(Table6[[#This Row],[Product]],Table3[],2)</f>
        <v>Megawidget L</v>
      </c>
      <c r="N1331" s="50" t="str">
        <f t="shared" si="61"/>
        <v>Apr</v>
      </c>
      <c r="O1331" s="56">
        <f t="shared" si="62"/>
        <v>2021</v>
      </c>
      <c r="P1331" s="51">
        <f>VLOOKUP(Table6[[#This Row],[Product]],Table3[],3)</f>
        <v>1.79</v>
      </c>
      <c r="Q1331" s="35">
        <f>VLOOKUP(Table6[[#This Row],[Product]],Table3[],4)</f>
        <v>24</v>
      </c>
      <c r="R1331" s="35">
        <f>Table6[[#This Row],[Quantity]]*Table6[[#This Row],[Case]]</f>
        <v>1824</v>
      </c>
      <c r="S1331" s="35">
        <f>Table6[[#This Row],[Total Sales]]*Table6[[#This Row],[Cost]]</f>
        <v>3264.96</v>
      </c>
    </row>
    <row r="1332" spans="1:19" x14ac:dyDescent="0.3">
      <c r="A1332" s="54">
        <v>1366</v>
      </c>
      <c r="B1332" s="35" t="s">
        <v>4215</v>
      </c>
      <c r="C1332" s="35" t="s">
        <v>4216</v>
      </c>
      <c r="D1332" s="35" t="s">
        <v>51</v>
      </c>
      <c r="E1332" s="35" t="str">
        <f t="shared" si="60"/>
        <v>F</v>
      </c>
      <c r="F1332" s="35">
        <v>30</v>
      </c>
      <c r="G1332" s="35" t="s">
        <v>4217</v>
      </c>
      <c r="H1332" s="35" t="s">
        <v>326</v>
      </c>
      <c r="I1332" s="35" t="s">
        <v>25</v>
      </c>
      <c r="J1332" s="48" t="s">
        <v>14086</v>
      </c>
      <c r="K1332" s="35">
        <v>12</v>
      </c>
      <c r="L1332" s="49" t="s">
        <v>101</v>
      </c>
      <c r="M1332" s="50" t="str">
        <f>VLOOKUP(Table6[[#This Row],[Product]],Table3[],2)</f>
        <v>Superwossname</v>
      </c>
      <c r="N1332" s="50" t="str">
        <f t="shared" si="61"/>
        <v>Mar</v>
      </c>
      <c r="O1332" s="56">
        <f t="shared" si="62"/>
        <v>2021</v>
      </c>
      <c r="P1332" s="51">
        <f>VLOOKUP(Table6[[#This Row],[Product]],Table3[],3)</f>
        <v>3.49</v>
      </c>
      <c r="Q1332" s="35">
        <f>VLOOKUP(Table6[[#This Row],[Product]],Table3[],4)</f>
        <v>20</v>
      </c>
      <c r="R1332" s="35">
        <f>Table6[[#This Row],[Quantity]]*Table6[[#This Row],[Case]]</f>
        <v>240</v>
      </c>
      <c r="S1332" s="35">
        <f>Table6[[#This Row],[Total Sales]]*Table6[[#This Row],[Cost]]</f>
        <v>837.6</v>
      </c>
    </row>
    <row r="1333" spans="1:19" x14ac:dyDescent="0.3">
      <c r="A1333" s="54">
        <v>1367</v>
      </c>
      <c r="B1333" s="35" t="s">
        <v>4218</v>
      </c>
      <c r="C1333" s="35" t="s">
        <v>825</v>
      </c>
      <c r="D1333" s="35" t="s">
        <v>28</v>
      </c>
      <c r="E1333" s="35" t="str">
        <f t="shared" si="60"/>
        <v>M</v>
      </c>
      <c r="F1333" s="35">
        <v>90</v>
      </c>
      <c r="G1333" s="35" t="s">
        <v>4219</v>
      </c>
      <c r="H1333" s="35" t="s">
        <v>4220</v>
      </c>
      <c r="I1333" s="35" t="s">
        <v>2543</v>
      </c>
      <c r="J1333" s="48" t="s">
        <v>13929</v>
      </c>
      <c r="K1333" s="35">
        <v>94</v>
      </c>
      <c r="L1333" s="49" t="s">
        <v>39</v>
      </c>
      <c r="M1333" s="50" t="str">
        <f>VLOOKUP(Table6[[#This Row],[Product]],Table3[],2)</f>
        <v>Ultrathing V1</v>
      </c>
      <c r="N1333" s="50" t="str">
        <f t="shared" si="61"/>
        <v>Oct</v>
      </c>
      <c r="O1333" s="56">
        <f t="shared" si="62"/>
        <v>2021</v>
      </c>
      <c r="P1333" s="51">
        <f>VLOOKUP(Table6[[#This Row],[Product]],Table3[],3)</f>
        <v>1.79</v>
      </c>
      <c r="Q1333" s="35">
        <f>VLOOKUP(Table6[[#This Row],[Product]],Table3[],4)</f>
        <v>17</v>
      </c>
      <c r="R1333" s="35">
        <f>Table6[[#This Row],[Quantity]]*Table6[[#This Row],[Case]]</f>
        <v>1598</v>
      </c>
      <c r="S1333" s="35">
        <f>Table6[[#This Row],[Total Sales]]*Table6[[#This Row],[Cost]]</f>
        <v>2860.42</v>
      </c>
    </row>
    <row r="1334" spans="1:19" x14ac:dyDescent="0.3">
      <c r="A1334" s="54">
        <v>1368</v>
      </c>
      <c r="B1334" s="35" t="s">
        <v>4221</v>
      </c>
      <c r="C1334" s="35" t="s">
        <v>4222</v>
      </c>
      <c r="D1334" s="35" t="s">
        <v>41</v>
      </c>
      <c r="E1334" s="35" t="str">
        <f t="shared" si="60"/>
        <v>F</v>
      </c>
      <c r="F1334" s="35">
        <v>30</v>
      </c>
      <c r="G1334" s="35" t="s">
        <v>4223</v>
      </c>
      <c r="H1334" s="35" t="s">
        <v>2494</v>
      </c>
      <c r="I1334" s="35" t="s">
        <v>25</v>
      </c>
      <c r="J1334" s="48" t="s">
        <v>13790</v>
      </c>
      <c r="K1334" s="35">
        <v>68</v>
      </c>
      <c r="L1334" s="49" t="s">
        <v>45</v>
      </c>
      <c r="M1334" s="50" t="str">
        <f>VLOOKUP(Table6[[#This Row],[Product]],Table3[],2)</f>
        <v>Gigastuff</v>
      </c>
      <c r="N1334" s="50" t="str">
        <f t="shared" si="61"/>
        <v>Apr</v>
      </c>
      <c r="O1334" s="56">
        <f t="shared" si="62"/>
        <v>2021</v>
      </c>
      <c r="P1334" s="51">
        <f>VLOOKUP(Table6[[#This Row],[Product]],Table3[],3)</f>
        <v>1.89</v>
      </c>
      <c r="Q1334" s="35">
        <f>VLOOKUP(Table6[[#This Row],[Product]],Table3[],4)</f>
        <v>18</v>
      </c>
      <c r="R1334" s="35">
        <f>Table6[[#This Row],[Quantity]]*Table6[[#This Row],[Case]]</f>
        <v>1224</v>
      </c>
      <c r="S1334" s="35">
        <f>Table6[[#This Row],[Total Sales]]*Table6[[#This Row],[Cost]]</f>
        <v>2313.3599999999997</v>
      </c>
    </row>
    <row r="1335" spans="1:19" x14ac:dyDescent="0.3">
      <c r="A1335" s="54">
        <v>1370</v>
      </c>
      <c r="B1335" s="35" t="s">
        <v>4224</v>
      </c>
      <c r="C1335" s="35" t="s">
        <v>2858</v>
      </c>
      <c r="D1335" s="35" t="s">
        <v>28</v>
      </c>
      <c r="E1335" s="35" t="str">
        <f t="shared" si="60"/>
        <v>M</v>
      </c>
      <c r="F1335" s="35">
        <v>30</v>
      </c>
      <c r="G1335" s="35" t="s">
        <v>15136</v>
      </c>
      <c r="H1335" s="35" t="s">
        <v>2361</v>
      </c>
      <c r="I1335" s="35" t="s">
        <v>110</v>
      </c>
      <c r="J1335" s="48">
        <v>44809</v>
      </c>
      <c r="K1335" s="35">
        <v>48</v>
      </c>
      <c r="L1335" s="49" t="s">
        <v>159</v>
      </c>
      <c r="M1335" s="50" t="str">
        <f>VLOOKUP(Table6[[#This Row],[Product]],Table3[],2)</f>
        <v>Ultrathing V3</v>
      </c>
      <c r="N1335" s="50" t="str">
        <f t="shared" si="61"/>
        <v>Sep</v>
      </c>
      <c r="O1335" s="56">
        <f t="shared" si="62"/>
        <v>2022</v>
      </c>
      <c r="P1335" s="51">
        <f>VLOOKUP(Table6[[#This Row],[Product]],Table3[],3)</f>
        <v>3.39</v>
      </c>
      <c r="Q1335" s="35">
        <f>VLOOKUP(Table6[[#This Row],[Product]],Table3[],4)</f>
        <v>24</v>
      </c>
      <c r="R1335" s="35">
        <f>Table6[[#This Row],[Quantity]]*Table6[[#This Row],[Case]]</f>
        <v>1152</v>
      </c>
      <c r="S1335" s="35">
        <f>Table6[[#This Row],[Total Sales]]*Table6[[#This Row],[Cost]]</f>
        <v>3905.28</v>
      </c>
    </row>
    <row r="1336" spans="1:19" x14ac:dyDescent="0.3">
      <c r="A1336" s="54">
        <v>1371</v>
      </c>
      <c r="B1336" s="35" t="s">
        <v>241</v>
      </c>
      <c r="C1336" s="35" t="s">
        <v>4226</v>
      </c>
      <c r="D1336" s="35" t="s">
        <v>51</v>
      </c>
      <c r="E1336" s="35" t="str">
        <f t="shared" si="60"/>
        <v>F</v>
      </c>
      <c r="F1336" s="35">
        <v>30</v>
      </c>
      <c r="G1336" s="35" t="s">
        <v>15137</v>
      </c>
      <c r="H1336" s="35" t="s">
        <v>2441</v>
      </c>
      <c r="I1336" s="35" t="s">
        <v>1199</v>
      </c>
      <c r="J1336" s="48">
        <v>43957</v>
      </c>
      <c r="K1336" s="35">
        <v>18</v>
      </c>
      <c r="L1336" s="49" t="s">
        <v>159</v>
      </c>
      <c r="M1336" s="50" t="str">
        <f>VLOOKUP(Table6[[#This Row],[Product]],Table3[],2)</f>
        <v>Ultrathing V3</v>
      </c>
      <c r="N1336" s="50" t="str">
        <f t="shared" si="61"/>
        <v>May</v>
      </c>
      <c r="O1336" s="56">
        <f t="shared" si="62"/>
        <v>2020</v>
      </c>
      <c r="P1336" s="51">
        <f>VLOOKUP(Table6[[#This Row],[Product]],Table3[],3)</f>
        <v>3.39</v>
      </c>
      <c r="Q1336" s="35">
        <f>VLOOKUP(Table6[[#This Row],[Product]],Table3[],4)</f>
        <v>24</v>
      </c>
      <c r="R1336" s="35">
        <f>Table6[[#This Row],[Quantity]]*Table6[[#This Row],[Case]]</f>
        <v>432</v>
      </c>
      <c r="S1336" s="35">
        <f>Table6[[#This Row],[Total Sales]]*Table6[[#This Row],[Cost]]</f>
        <v>1464.48</v>
      </c>
    </row>
    <row r="1337" spans="1:19" x14ac:dyDescent="0.3">
      <c r="A1337" s="54">
        <v>1372</v>
      </c>
      <c r="B1337" s="35" t="s">
        <v>3180</v>
      </c>
      <c r="C1337" s="35" t="s">
        <v>3845</v>
      </c>
      <c r="D1337" s="35" t="s">
        <v>28</v>
      </c>
      <c r="E1337" s="35" t="str">
        <f t="shared" si="60"/>
        <v>M</v>
      </c>
      <c r="F1337" s="35">
        <v>30</v>
      </c>
      <c r="G1337" s="35" t="s">
        <v>15138</v>
      </c>
      <c r="H1337" s="35" t="s">
        <v>1206</v>
      </c>
      <c r="I1337" s="35" t="s">
        <v>294</v>
      </c>
      <c r="J1337" s="48" t="s">
        <v>13740</v>
      </c>
      <c r="K1337" s="35">
        <v>56</v>
      </c>
      <c r="L1337" s="49" t="s">
        <v>20</v>
      </c>
      <c r="M1337" s="50" t="str">
        <f>VLOOKUP(Table6[[#This Row],[Product]],Table3[],2)</f>
        <v>Hyperwotsit</v>
      </c>
      <c r="N1337" s="50" t="str">
        <f t="shared" si="61"/>
        <v>Jan</v>
      </c>
      <c r="O1337" s="56">
        <f t="shared" si="62"/>
        <v>2021</v>
      </c>
      <c r="P1337" s="51">
        <f>VLOOKUP(Table6[[#This Row],[Product]],Table3[],3)</f>
        <v>2.0099999999999998</v>
      </c>
      <c r="Q1337" s="35">
        <f>VLOOKUP(Table6[[#This Row],[Product]],Table3[],4)</f>
        <v>20</v>
      </c>
      <c r="R1337" s="35">
        <f>Table6[[#This Row],[Quantity]]*Table6[[#This Row],[Case]]</f>
        <v>1120</v>
      </c>
      <c r="S1337" s="35">
        <f>Table6[[#This Row],[Total Sales]]*Table6[[#This Row],[Cost]]</f>
        <v>2251.1999999999998</v>
      </c>
    </row>
    <row r="1338" spans="1:19" x14ac:dyDescent="0.3">
      <c r="A1338" s="54">
        <v>1373</v>
      </c>
      <c r="B1338" s="35" t="s">
        <v>4229</v>
      </c>
      <c r="C1338" s="35" t="s">
        <v>3297</v>
      </c>
      <c r="D1338" s="35" t="s">
        <v>51</v>
      </c>
      <c r="E1338" s="35" t="str">
        <f t="shared" si="60"/>
        <v>F</v>
      </c>
      <c r="F1338" s="35">
        <v>60</v>
      </c>
      <c r="G1338" s="35" t="s">
        <v>15139</v>
      </c>
      <c r="H1338" s="35" t="s">
        <v>2890</v>
      </c>
      <c r="I1338" s="35" t="s">
        <v>32</v>
      </c>
      <c r="J1338" s="48" t="s">
        <v>14087</v>
      </c>
      <c r="K1338" s="35">
        <v>19</v>
      </c>
      <c r="L1338" s="49" t="s">
        <v>39</v>
      </c>
      <c r="M1338" s="50" t="str">
        <f>VLOOKUP(Table6[[#This Row],[Product]],Table3[],2)</f>
        <v>Ultrathing V1</v>
      </c>
      <c r="N1338" s="50" t="str">
        <f t="shared" si="61"/>
        <v>May</v>
      </c>
      <c r="O1338" s="56">
        <f t="shared" si="62"/>
        <v>2021</v>
      </c>
      <c r="P1338" s="51">
        <f>VLOOKUP(Table6[[#This Row],[Product]],Table3[],3)</f>
        <v>1.79</v>
      </c>
      <c r="Q1338" s="35">
        <f>VLOOKUP(Table6[[#This Row],[Product]],Table3[],4)</f>
        <v>17</v>
      </c>
      <c r="R1338" s="35">
        <f>Table6[[#This Row],[Quantity]]*Table6[[#This Row],[Case]]</f>
        <v>323</v>
      </c>
      <c r="S1338" s="35">
        <f>Table6[[#This Row],[Total Sales]]*Table6[[#This Row],[Cost]]</f>
        <v>578.16999999999996</v>
      </c>
    </row>
    <row r="1339" spans="1:19" x14ac:dyDescent="0.3">
      <c r="A1339" s="54">
        <v>1374</v>
      </c>
      <c r="B1339" s="35" t="s">
        <v>4231</v>
      </c>
      <c r="C1339" s="35" t="s">
        <v>2669</v>
      </c>
      <c r="D1339" s="35" t="s">
        <v>51</v>
      </c>
      <c r="E1339" s="35" t="str">
        <f t="shared" si="60"/>
        <v>F</v>
      </c>
      <c r="F1339" s="35">
        <v>60</v>
      </c>
      <c r="G1339" s="35" t="s">
        <v>4232</v>
      </c>
      <c r="H1339" s="35" t="s">
        <v>3666</v>
      </c>
      <c r="I1339" s="35" t="s">
        <v>1483</v>
      </c>
      <c r="J1339" s="48" t="s">
        <v>14012</v>
      </c>
      <c r="K1339" s="35">
        <v>65</v>
      </c>
      <c r="L1339" s="49" t="s">
        <v>39</v>
      </c>
      <c r="M1339" s="50" t="str">
        <f>VLOOKUP(Table6[[#This Row],[Product]],Table3[],2)</f>
        <v>Ultrathing V1</v>
      </c>
      <c r="N1339" s="50" t="str">
        <f t="shared" si="61"/>
        <v>Nov</v>
      </c>
      <c r="O1339" s="56">
        <f t="shared" si="62"/>
        <v>2021</v>
      </c>
      <c r="P1339" s="51">
        <f>VLOOKUP(Table6[[#This Row],[Product]],Table3[],3)</f>
        <v>1.79</v>
      </c>
      <c r="Q1339" s="35">
        <f>VLOOKUP(Table6[[#This Row],[Product]],Table3[],4)</f>
        <v>17</v>
      </c>
      <c r="R1339" s="35">
        <f>Table6[[#This Row],[Quantity]]*Table6[[#This Row],[Case]]</f>
        <v>1105</v>
      </c>
      <c r="S1339" s="35">
        <f>Table6[[#This Row],[Total Sales]]*Table6[[#This Row],[Cost]]</f>
        <v>1977.95</v>
      </c>
    </row>
    <row r="1340" spans="1:19" x14ac:dyDescent="0.3">
      <c r="A1340" s="54">
        <v>1375</v>
      </c>
      <c r="B1340" s="35" t="s">
        <v>4233</v>
      </c>
      <c r="C1340" s="35" t="s">
        <v>4234</v>
      </c>
      <c r="D1340" s="35" t="s">
        <v>28</v>
      </c>
      <c r="E1340" s="35" t="str">
        <f t="shared" si="60"/>
        <v>M</v>
      </c>
      <c r="F1340" s="35">
        <v>30</v>
      </c>
      <c r="G1340" s="35" t="s">
        <v>4235</v>
      </c>
      <c r="H1340" s="35" t="s">
        <v>2127</v>
      </c>
      <c r="I1340" s="35" t="s">
        <v>32</v>
      </c>
      <c r="J1340" s="48" t="s">
        <v>13945</v>
      </c>
      <c r="K1340" s="35">
        <v>6</v>
      </c>
      <c r="L1340" s="49" t="s">
        <v>101</v>
      </c>
      <c r="M1340" s="50" t="str">
        <f>VLOOKUP(Table6[[#This Row],[Product]],Table3[],2)</f>
        <v>Superwossname</v>
      </c>
      <c r="N1340" s="50" t="str">
        <f t="shared" si="61"/>
        <v>Dec</v>
      </c>
      <c r="O1340" s="56">
        <f t="shared" si="62"/>
        <v>2021</v>
      </c>
      <c r="P1340" s="51">
        <f>VLOOKUP(Table6[[#This Row],[Product]],Table3[],3)</f>
        <v>3.49</v>
      </c>
      <c r="Q1340" s="35">
        <f>VLOOKUP(Table6[[#This Row],[Product]],Table3[],4)</f>
        <v>20</v>
      </c>
      <c r="R1340" s="35">
        <f>Table6[[#This Row],[Quantity]]*Table6[[#This Row],[Case]]</f>
        <v>120</v>
      </c>
      <c r="S1340" s="35">
        <f>Table6[[#This Row],[Total Sales]]*Table6[[#This Row],[Cost]]</f>
        <v>418.8</v>
      </c>
    </row>
    <row r="1341" spans="1:19" x14ac:dyDescent="0.3">
      <c r="A1341" s="54">
        <v>1376</v>
      </c>
      <c r="B1341" s="35" t="s">
        <v>4236</v>
      </c>
      <c r="C1341" s="35" t="s">
        <v>4237</v>
      </c>
      <c r="D1341" s="35" t="s">
        <v>15</v>
      </c>
      <c r="E1341" s="35" t="str">
        <f t="shared" si="60"/>
        <v>F</v>
      </c>
      <c r="F1341" s="35">
        <v>30</v>
      </c>
      <c r="G1341" s="35" t="s">
        <v>4238</v>
      </c>
      <c r="H1341" s="35" t="s">
        <v>4196</v>
      </c>
      <c r="I1341" s="35" t="s">
        <v>240</v>
      </c>
      <c r="J1341" s="48" t="s">
        <v>13788</v>
      </c>
      <c r="K1341" s="35">
        <v>51</v>
      </c>
      <c r="L1341" s="49" t="s">
        <v>64</v>
      </c>
      <c r="M1341" s="50" t="str">
        <f>VLOOKUP(Table6[[#This Row],[Product]],Table3[],2)</f>
        <v>Ultrathing V4</v>
      </c>
      <c r="N1341" s="50" t="str">
        <f t="shared" si="61"/>
        <v>Oct</v>
      </c>
      <c r="O1341" s="56">
        <f t="shared" si="62"/>
        <v>2020</v>
      </c>
      <c r="P1341" s="51">
        <f>VLOOKUP(Table6[[#This Row],[Product]],Table3[],3)</f>
        <v>3.99</v>
      </c>
      <c r="Q1341" s="35">
        <f>VLOOKUP(Table6[[#This Row],[Product]],Table3[],4)</f>
        <v>24</v>
      </c>
      <c r="R1341" s="35">
        <f>Table6[[#This Row],[Quantity]]*Table6[[#This Row],[Case]]</f>
        <v>1224</v>
      </c>
      <c r="S1341" s="35">
        <f>Table6[[#This Row],[Total Sales]]*Table6[[#This Row],[Cost]]</f>
        <v>4883.76</v>
      </c>
    </row>
    <row r="1342" spans="1:19" x14ac:dyDescent="0.3">
      <c r="A1342" s="54">
        <v>1378</v>
      </c>
      <c r="B1342" s="35" t="s">
        <v>4239</v>
      </c>
      <c r="C1342" s="35" t="s">
        <v>2389</v>
      </c>
      <c r="D1342" s="35" t="s">
        <v>28</v>
      </c>
      <c r="E1342" s="35" t="str">
        <f t="shared" si="60"/>
        <v>M</v>
      </c>
      <c r="F1342" s="35">
        <v>30</v>
      </c>
      <c r="G1342" s="35" t="s">
        <v>4240</v>
      </c>
      <c r="H1342" s="35" t="s">
        <v>637</v>
      </c>
      <c r="I1342" s="35" t="s">
        <v>32</v>
      </c>
      <c r="J1342" s="48" t="s">
        <v>13791</v>
      </c>
      <c r="K1342" s="35">
        <v>51</v>
      </c>
      <c r="L1342" s="49" t="s">
        <v>64</v>
      </c>
      <c r="M1342" s="50" t="str">
        <f>VLOOKUP(Table6[[#This Row],[Product]],Table3[],2)</f>
        <v>Ultrathing V4</v>
      </c>
      <c r="N1342" s="50" t="str">
        <f t="shared" si="61"/>
        <v>Mar</v>
      </c>
      <c r="O1342" s="56">
        <f t="shared" si="62"/>
        <v>2021</v>
      </c>
      <c r="P1342" s="51">
        <f>VLOOKUP(Table6[[#This Row],[Product]],Table3[],3)</f>
        <v>3.99</v>
      </c>
      <c r="Q1342" s="35">
        <f>VLOOKUP(Table6[[#This Row],[Product]],Table3[],4)</f>
        <v>24</v>
      </c>
      <c r="R1342" s="35">
        <f>Table6[[#This Row],[Quantity]]*Table6[[#This Row],[Case]]</f>
        <v>1224</v>
      </c>
      <c r="S1342" s="35">
        <f>Table6[[#This Row],[Total Sales]]*Table6[[#This Row],[Cost]]</f>
        <v>4883.76</v>
      </c>
    </row>
    <row r="1343" spans="1:19" x14ac:dyDescent="0.3">
      <c r="A1343" s="54">
        <v>1379</v>
      </c>
      <c r="B1343" s="35" t="s">
        <v>4241</v>
      </c>
      <c r="C1343" s="35" t="s">
        <v>4242</v>
      </c>
      <c r="D1343" s="35" t="s">
        <v>51</v>
      </c>
      <c r="E1343" s="35" t="str">
        <f t="shared" si="60"/>
        <v>F</v>
      </c>
      <c r="F1343" s="35">
        <v>90</v>
      </c>
      <c r="G1343" s="35" t="s">
        <v>4243</v>
      </c>
      <c r="H1343" s="35" t="s">
        <v>1336</v>
      </c>
      <c r="I1343" s="35" t="s">
        <v>129</v>
      </c>
      <c r="J1343" s="48" t="s">
        <v>13688</v>
      </c>
      <c r="K1343" s="35">
        <v>18</v>
      </c>
      <c r="L1343" s="49" t="s">
        <v>20</v>
      </c>
      <c r="M1343" s="50" t="str">
        <f>VLOOKUP(Table6[[#This Row],[Product]],Table3[],2)</f>
        <v>Hyperwotsit</v>
      </c>
      <c r="N1343" s="50" t="str">
        <f t="shared" si="61"/>
        <v>May</v>
      </c>
      <c r="O1343" s="56">
        <f t="shared" si="62"/>
        <v>2020</v>
      </c>
      <c r="P1343" s="51">
        <f>VLOOKUP(Table6[[#This Row],[Product]],Table3[],3)</f>
        <v>2.0099999999999998</v>
      </c>
      <c r="Q1343" s="35">
        <f>VLOOKUP(Table6[[#This Row],[Product]],Table3[],4)</f>
        <v>20</v>
      </c>
      <c r="R1343" s="35">
        <f>Table6[[#This Row],[Quantity]]*Table6[[#This Row],[Case]]</f>
        <v>360</v>
      </c>
      <c r="S1343" s="35">
        <f>Table6[[#This Row],[Total Sales]]*Table6[[#This Row],[Cost]]</f>
        <v>723.59999999999991</v>
      </c>
    </row>
    <row r="1344" spans="1:19" x14ac:dyDescent="0.3">
      <c r="A1344" s="54">
        <v>1380</v>
      </c>
      <c r="B1344" s="35" t="s">
        <v>4244</v>
      </c>
      <c r="C1344" s="35" t="s">
        <v>3686</v>
      </c>
      <c r="D1344" s="35" t="s">
        <v>15</v>
      </c>
      <c r="E1344" s="35" t="str">
        <f t="shared" si="60"/>
        <v>F</v>
      </c>
      <c r="F1344" s="35">
        <v>90</v>
      </c>
      <c r="G1344" s="35" t="s">
        <v>4245</v>
      </c>
      <c r="H1344" s="35" t="s">
        <v>1412</v>
      </c>
      <c r="I1344" s="35" t="s">
        <v>1413</v>
      </c>
      <c r="J1344" s="48" t="s">
        <v>14088</v>
      </c>
      <c r="K1344" s="35">
        <v>7</v>
      </c>
      <c r="L1344" s="49" t="s">
        <v>159</v>
      </c>
      <c r="M1344" s="50" t="str">
        <f>VLOOKUP(Table6[[#This Row],[Product]],Table3[],2)</f>
        <v>Ultrathing V3</v>
      </c>
      <c r="N1344" s="50" t="str">
        <f t="shared" si="61"/>
        <v>Jan</v>
      </c>
      <c r="O1344" s="56">
        <f t="shared" si="62"/>
        <v>2022</v>
      </c>
      <c r="P1344" s="51">
        <f>VLOOKUP(Table6[[#This Row],[Product]],Table3[],3)</f>
        <v>3.39</v>
      </c>
      <c r="Q1344" s="35">
        <f>VLOOKUP(Table6[[#This Row],[Product]],Table3[],4)</f>
        <v>24</v>
      </c>
      <c r="R1344" s="35">
        <f>Table6[[#This Row],[Quantity]]*Table6[[#This Row],[Case]]</f>
        <v>168</v>
      </c>
      <c r="S1344" s="35">
        <f>Table6[[#This Row],[Total Sales]]*Table6[[#This Row],[Cost]]</f>
        <v>569.52</v>
      </c>
    </row>
    <row r="1345" spans="1:19" x14ac:dyDescent="0.3">
      <c r="A1345" s="54">
        <v>1381</v>
      </c>
      <c r="B1345" s="35" t="s">
        <v>4246</v>
      </c>
      <c r="C1345" s="35" t="s">
        <v>460</v>
      </c>
      <c r="D1345" s="35" t="s">
        <v>51</v>
      </c>
      <c r="E1345" s="35" t="str">
        <f t="shared" si="60"/>
        <v>F</v>
      </c>
      <c r="F1345" s="35">
        <v>30</v>
      </c>
      <c r="G1345" s="35" t="s">
        <v>4245</v>
      </c>
      <c r="H1345" s="35" t="s">
        <v>793</v>
      </c>
      <c r="I1345" s="35" t="s">
        <v>178</v>
      </c>
      <c r="J1345" s="48">
        <v>44325</v>
      </c>
      <c r="K1345" s="35">
        <v>15</v>
      </c>
      <c r="L1345" s="49" t="s">
        <v>54</v>
      </c>
      <c r="M1345" s="50" t="str">
        <f>VLOOKUP(Table6[[#This Row],[Product]],Table3[],2)</f>
        <v>Megawidget S</v>
      </c>
      <c r="N1345" s="50" t="str">
        <f t="shared" si="61"/>
        <v>May</v>
      </c>
      <c r="O1345" s="56">
        <f t="shared" si="62"/>
        <v>2021</v>
      </c>
      <c r="P1345" s="51">
        <f>VLOOKUP(Table6[[#This Row],[Product]],Table3[],3)</f>
        <v>0.69</v>
      </c>
      <c r="Q1345" s="35">
        <f>VLOOKUP(Table6[[#This Row],[Product]],Table3[],4)</f>
        <v>24</v>
      </c>
      <c r="R1345" s="35">
        <f>Table6[[#This Row],[Quantity]]*Table6[[#This Row],[Case]]</f>
        <v>360</v>
      </c>
      <c r="S1345" s="35">
        <f>Table6[[#This Row],[Total Sales]]*Table6[[#This Row],[Cost]]</f>
        <v>248.39999999999998</v>
      </c>
    </row>
    <row r="1346" spans="1:19" x14ac:dyDescent="0.3">
      <c r="A1346" s="54">
        <v>1382</v>
      </c>
      <c r="B1346" s="35" t="s">
        <v>4247</v>
      </c>
      <c r="C1346" s="35" t="s">
        <v>2653</v>
      </c>
      <c r="D1346" s="35" t="s">
        <v>51</v>
      </c>
      <c r="E1346" s="35" t="str">
        <f t="shared" si="60"/>
        <v>F</v>
      </c>
      <c r="F1346" s="35">
        <v>30</v>
      </c>
      <c r="G1346" s="35" t="s">
        <v>4248</v>
      </c>
      <c r="H1346" s="35" t="s">
        <v>3473</v>
      </c>
      <c r="I1346" s="35" t="s">
        <v>1199</v>
      </c>
      <c r="J1346" s="48">
        <v>43988</v>
      </c>
      <c r="K1346" s="35">
        <v>46</v>
      </c>
      <c r="L1346" s="49" t="s">
        <v>39</v>
      </c>
      <c r="M1346" s="50" t="str">
        <f>VLOOKUP(Table6[[#This Row],[Product]],Table3[],2)</f>
        <v>Ultrathing V1</v>
      </c>
      <c r="N1346" s="50" t="str">
        <f t="shared" si="61"/>
        <v>Jun</v>
      </c>
      <c r="O1346" s="56">
        <f t="shared" si="62"/>
        <v>2020</v>
      </c>
      <c r="P1346" s="51">
        <f>VLOOKUP(Table6[[#This Row],[Product]],Table3[],3)</f>
        <v>1.79</v>
      </c>
      <c r="Q1346" s="35">
        <f>VLOOKUP(Table6[[#This Row],[Product]],Table3[],4)</f>
        <v>17</v>
      </c>
      <c r="R1346" s="35">
        <f>Table6[[#This Row],[Quantity]]*Table6[[#This Row],[Case]]</f>
        <v>782</v>
      </c>
      <c r="S1346" s="35">
        <f>Table6[[#This Row],[Total Sales]]*Table6[[#This Row],[Cost]]</f>
        <v>1399.78</v>
      </c>
    </row>
    <row r="1347" spans="1:19" x14ac:dyDescent="0.3">
      <c r="A1347" s="54">
        <v>1383</v>
      </c>
      <c r="B1347" s="35" t="s">
        <v>2849</v>
      </c>
      <c r="C1347" s="35" t="s">
        <v>4191</v>
      </c>
      <c r="D1347" s="35" t="s">
        <v>28</v>
      </c>
      <c r="E1347" s="35" t="str">
        <f t="shared" ref="E1347:E1410" si="63">IF(OR(D1347="Mrs", D1347="Miss", D1347="Ms"), "F", IF(OR(D1347="Mr"), "M", IF(OR(D1347="Dr", D1347="Prof", D1347="Rev"), "M/F", "")))</f>
        <v>M</v>
      </c>
      <c r="F1347" s="35">
        <v>30</v>
      </c>
      <c r="G1347" s="35" t="s">
        <v>4249</v>
      </c>
      <c r="H1347" s="35" t="s">
        <v>1530</v>
      </c>
      <c r="I1347" s="35" t="s">
        <v>32</v>
      </c>
      <c r="J1347" s="48" t="s">
        <v>14014</v>
      </c>
      <c r="K1347" s="35">
        <v>87</v>
      </c>
      <c r="L1347" s="49" t="s">
        <v>64</v>
      </c>
      <c r="M1347" s="50" t="str">
        <f>VLOOKUP(Table6[[#This Row],[Product]],Table3[],2)</f>
        <v>Ultrathing V4</v>
      </c>
      <c r="N1347" s="50" t="str">
        <f t="shared" ref="N1347:N1410" si="64">TEXT(J1347,"mmm")</f>
        <v>Jun</v>
      </c>
      <c r="O1347" s="56">
        <f t="shared" ref="O1347:O1410" si="65">YEAR(J1347)</f>
        <v>2022</v>
      </c>
      <c r="P1347" s="51">
        <f>VLOOKUP(Table6[[#This Row],[Product]],Table3[],3)</f>
        <v>3.99</v>
      </c>
      <c r="Q1347" s="35">
        <f>VLOOKUP(Table6[[#This Row],[Product]],Table3[],4)</f>
        <v>24</v>
      </c>
      <c r="R1347" s="35">
        <f>Table6[[#This Row],[Quantity]]*Table6[[#This Row],[Case]]</f>
        <v>2088</v>
      </c>
      <c r="S1347" s="35">
        <f>Table6[[#This Row],[Total Sales]]*Table6[[#This Row],[Cost]]</f>
        <v>8331.1200000000008</v>
      </c>
    </row>
    <row r="1348" spans="1:19" x14ac:dyDescent="0.3">
      <c r="A1348" s="54">
        <v>1384</v>
      </c>
      <c r="B1348" s="35" t="s">
        <v>4250</v>
      </c>
      <c r="C1348" s="35" t="s">
        <v>4251</v>
      </c>
      <c r="D1348" s="35" t="s">
        <v>28</v>
      </c>
      <c r="E1348" s="35" t="str">
        <f t="shared" si="63"/>
        <v>M</v>
      </c>
      <c r="F1348" s="35">
        <v>90</v>
      </c>
      <c r="G1348" s="35" t="s">
        <v>4252</v>
      </c>
      <c r="H1348" s="35" t="s">
        <v>526</v>
      </c>
      <c r="I1348" s="35" t="s">
        <v>32</v>
      </c>
      <c r="J1348" s="48" t="s">
        <v>13802</v>
      </c>
      <c r="K1348" s="35">
        <v>8</v>
      </c>
      <c r="L1348" s="49" t="s">
        <v>20</v>
      </c>
      <c r="M1348" s="50" t="str">
        <f>VLOOKUP(Table6[[#This Row],[Product]],Table3[],2)</f>
        <v>Hyperwotsit</v>
      </c>
      <c r="N1348" s="50" t="str">
        <f t="shared" si="64"/>
        <v>Nov</v>
      </c>
      <c r="O1348" s="56">
        <f t="shared" si="65"/>
        <v>2022</v>
      </c>
      <c r="P1348" s="51">
        <f>VLOOKUP(Table6[[#This Row],[Product]],Table3[],3)</f>
        <v>2.0099999999999998</v>
      </c>
      <c r="Q1348" s="35">
        <f>VLOOKUP(Table6[[#This Row],[Product]],Table3[],4)</f>
        <v>20</v>
      </c>
      <c r="R1348" s="35">
        <f>Table6[[#This Row],[Quantity]]*Table6[[#This Row],[Case]]</f>
        <v>160</v>
      </c>
      <c r="S1348" s="35">
        <f>Table6[[#This Row],[Total Sales]]*Table6[[#This Row],[Cost]]</f>
        <v>321.59999999999997</v>
      </c>
    </row>
    <row r="1349" spans="1:19" x14ac:dyDescent="0.3">
      <c r="A1349" s="54">
        <v>1385</v>
      </c>
      <c r="B1349" s="35" t="s">
        <v>4253</v>
      </c>
      <c r="C1349" s="35" t="s">
        <v>4254</v>
      </c>
      <c r="D1349" s="35" t="s">
        <v>51</v>
      </c>
      <c r="E1349" s="35" t="str">
        <f t="shared" si="63"/>
        <v>F</v>
      </c>
      <c r="F1349" s="35">
        <v>90</v>
      </c>
      <c r="G1349" s="35" t="s">
        <v>4255</v>
      </c>
      <c r="H1349" s="35" t="s">
        <v>4256</v>
      </c>
      <c r="I1349" s="35" t="s">
        <v>1454</v>
      </c>
      <c r="J1349" s="48" t="s">
        <v>14089</v>
      </c>
      <c r="K1349" s="35">
        <v>33</v>
      </c>
      <c r="L1349" s="49" t="s">
        <v>20</v>
      </c>
      <c r="M1349" s="50" t="str">
        <f>VLOOKUP(Table6[[#This Row],[Product]],Table3[],2)</f>
        <v>Hyperwotsit</v>
      </c>
      <c r="N1349" s="50" t="str">
        <f t="shared" si="64"/>
        <v>Apr</v>
      </c>
      <c r="O1349" s="56">
        <f t="shared" si="65"/>
        <v>2020</v>
      </c>
      <c r="P1349" s="51">
        <f>VLOOKUP(Table6[[#This Row],[Product]],Table3[],3)</f>
        <v>2.0099999999999998</v>
      </c>
      <c r="Q1349" s="35">
        <f>VLOOKUP(Table6[[#This Row],[Product]],Table3[],4)</f>
        <v>20</v>
      </c>
      <c r="R1349" s="35">
        <f>Table6[[#This Row],[Quantity]]*Table6[[#This Row],[Case]]</f>
        <v>660</v>
      </c>
      <c r="S1349" s="35">
        <f>Table6[[#This Row],[Total Sales]]*Table6[[#This Row],[Cost]]</f>
        <v>1326.6</v>
      </c>
    </row>
    <row r="1350" spans="1:19" x14ac:dyDescent="0.3">
      <c r="A1350" s="54">
        <v>1386</v>
      </c>
      <c r="B1350" s="35" t="s">
        <v>4257</v>
      </c>
      <c r="C1350" s="35" t="s">
        <v>4258</v>
      </c>
      <c r="D1350" s="35" t="s">
        <v>28</v>
      </c>
      <c r="E1350" s="35" t="str">
        <f t="shared" si="63"/>
        <v>M</v>
      </c>
      <c r="F1350" s="35">
        <v>90</v>
      </c>
      <c r="G1350" s="35" t="s">
        <v>4259</v>
      </c>
      <c r="H1350" s="35" t="s">
        <v>1482</v>
      </c>
      <c r="I1350" s="35" t="s">
        <v>1483</v>
      </c>
      <c r="J1350" s="48">
        <v>44045</v>
      </c>
      <c r="K1350" s="35">
        <v>17</v>
      </c>
      <c r="L1350" s="49" t="s">
        <v>20</v>
      </c>
      <c r="M1350" s="50" t="str">
        <f>VLOOKUP(Table6[[#This Row],[Product]],Table3[],2)</f>
        <v>Hyperwotsit</v>
      </c>
      <c r="N1350" s="50" t="str">
        <f t="shared" si="64"/>
        <v>Aug</v>
      </c>
      <c r="O1350" s="56">
        <f t="shared" si="65"/>
        <v>2020</v>
      </c>
      <c r="P1350" s="51">
        <f>VLOOKUP(Table6[[#This Row],[Product]],Table3[],3)</f>
        <v>2.0099999999999998</v>
      </c>
      <c r="Q1350" s="35">
        <f>VLOOKUP(Table6[[#This Row],[Product]],Table3[],4)</f>
        <v>20</v>
      </c>
      <c r="R1350" s="35">
        <f>Table6[[#This Row],[Quantity]]*Table6[[#This Row],[Case]]</f>
        <v>340</v>
      </c>
      <c r="S1350" s="35">
        <f>Table6[[#This Row],[Total Sales]]*Table6[[#This Row],[Cost]]</f>
        <v>683.4</v>
      </c>
    </row>
    <row r="1351" spans="1:19" x14ac:dyDescent="0.3">
      <c r="A1351" s="54">
        <v>1387</v>
      </c>
      <c r="B1351" s="35" t="s">
        <v>4260</v>
      </c>
      <c r="C1351" s="35" t="s">
        <v>4261</v>
      </c>
      <c r="D1351" s="35" t="s">
        <v>28</v>
      </c>
      <c r="E1351" s="35" t="str">
        <f t="shared" si="63"/>
        <v>M</v>
      </c>
      <c r="F1351" s="35">
        <v>30</v>
      </c>
      <c r="G1351" s="35" t="s">
        <v>4262</v>
      </c>
      <c r="H1351" s="35" t="s">
        <v>1276</v>
      </c>
      <c r="I1351" s="35" t="s">
        <v>32</v>
      </c>
      <c r="J1351" s="48" t="s">
        <v>13640</v>
      </c>
      <c r="K1351" s="35">
        <v>15</v>
      </c>
      <c r="L1351" s="49" t="s">
        <v>54</v>
      </c>
      <c r="M1351" s="50" t="str">
        <f>VLOOKUP(Table6[[#This Row],[Product]],Table3[],2)</f>
        <v>Megawidget S</v>
      </c>
      <c r="N1351" s="50" t="str">
        <f t="shared" si="64"/>
        <v>Jan</v>
      </c>
      <c r="O1351" s="56">
        <f t="shared" si="65"/>
        <v>2022</v>
      </c>
      <c r="P1351" s="51">
        <f>VLOOKUP(Table6[[#This Row],[Product]],Table3[],3)</f>
        <v>0.69</v>
      </c>
      <c r="Q1351" s="35">
        <f>VLOOKUP(Table6[[#This Row],[Product]],Table3[],4)</f>
        <v>24</v>
      </c>
      <c r="R1351" s="35">
        <f>Table6[[#This Row],[Quantity]]*Table6[[#This Row],[Case]]</f>
        <v>360</v>
      </c>
      <c r="S1351" s="35">
        <f>Table6[[#This Row],[Total Sales]]*Table6[[#This Row],[Cost]]</f>
        <v>248.39999999999998</v>
      </c>
    </row>
    <row r="1352" spans="1:19" x14ac:dyDescent="0.3">
      <c r="A1352" s="54">
        <v>1388</v>
      </c>
      <c r="B1352" s="35" t="s">
        <v>4263</v>
      </c>
      <c r="C1352" s="35" t="s">
        <v>4264</v>
      </c>
      <c r="D1352" s="35" t="s">
        <v>92</v>
      </c>
      <c r="E1352" s="35" t="str">
        <f t="shared" si="63"/>
        <v>M/F</v>
      </c>
      <c r="F1352" s="35">
        <v>60</v>
      </c>
      <c r="G1352" s="35" t="s">
        <v>4265</v>
      </c>
      <c r="H1352" s="35" t="s">
        <v>4266</v>
      </c>
      <c r="I1352" s="35" t="s">
        <v>25</v>
      </c>
      <c r="J1352" s="48" t="s">
        <v>13713</v>
      </c>
      <c r="K1352" s="35">
        <v>80</v>
      </c>
      <c r="L1352" s="49" t="s">
        <v>159</v>
      </c>
      <c r="M1352" s="50" t="str">
        <f>VLOOKUP(Table6[[#This Row],[Product]],Table3[],2)</f>
        <v>Ultrathing V3</v>
      </c>
      <c r="N1352" s="50" t="str">
        <f t="shared" si="64"/>
        <v>Feb</v>
      </c>
      <c r="O1352" s="56">
        <f t="shared" si="65"/>
        <v>2021</v>
      </c>
      <c r="P1352" s="51">
        <f>VLOOKUP(Table6[[#This Row],[Product]],Table3[],3)</f>
        <v>3.39</v>
      </c>
      <c r="Q1352" s="35">
        <f>VLOOKUP(Table6[[#This Row],[Product]],Table3[],4)</f>
        <v>24</v>
      </c>
      <c r="R1352" s="35">
        <f>Table6[[#This Row],[Quantity]]*Table6[[#This Row],[Case]]</f>
        <v>1920</v>
      </c>
      <c r="S1352" s="35">
        <f>Table6[[#This Row],[Total Sales]]*Table6[[#This Row],[Cost]]</f>
        <v>6508.8</v>
      </c>
    </row>
    <row r="1353" spans="1:19" x14ac:dyDescent="0.3">
      <c r="A1353" s="54">
        <v>1389</v>
      </c>
      <c r="B1353" s="35" t="s">
        <v>3065</v>
      </c>
      <c r="C1353" s="35" t="s">
        <v>2019</v>
      </c>
      <c r="D1353" s="35" t="s">
        <v>28</v>
      </c>
      <c r="E1353" s="35" t="str">
        <f t="shared" si="63"/>
        <v>M</v>
      </c>
      <c r="F1353" s="35">
        <v>60</v>
      </c>
      <c r="G1353" s="35" t="s">
        <v>4267</v>
      </c>
      <c r="H1353" s="35" t="s">
        <v>3036</v>
      </c>
      <c r="I1353" s="35" t="s">
        <v>32</v>
      </c>
      <c r="J1353" s="48" t="s">
        <v>13781</v>
      </c>
      <c r="K1353" s="35">
        <v>15</v>
      </c>
      <c r="L1353" s="49" t="s">
        <v>70</v>
      </c>
      <c r="M1353" s="50" t="str">
        <f>VLOOKUP(Table6[[#This Row],[Product]],Table3[],2)</f>
        <v>Megawidget M</v>
      </c>
      <c r="N1353" s="50" t="str">
        <f t="shared" si="64"/>
        <v>Jun</v>
      </c>
      <c r="O1353" s="56">
        <f t="shared" si="65"/>
        <v>2020</v>
      </c>
      <c r="P1353" s="51">
        <f>VLOOKUP(Table6[[#This Row],[Product]],Table3[],3)</f>
        <v>1.29</v>
      </c>
      <c r="Q1353" s="35">
        <f>VLOOKUP(Table6[[#This Row],[Product]],Table3[],4)</f>
        <v>24</v>
      </c>
      <c r="R1353" s="35">
        <f>Table6[[#This Row],[Quantity]]*Table6[[#This Row],[Case]]</f>
        <v>360</v>
      </c>
      <c r="S1353" s="35">
        <f>Table6[[#This Row],[Total Sales]]*Table6[[#This Row],[Cost]]</f>
        <v>464.40000000000003</v>
      </c>
    </row>
    <row r="1354" spans="1:19" x14ac:dyDescent="0.3">
      <c r="A1354" s="54">
        <v>1390</v>
      </c>
      <c r="B1354" s="35" t="s">
        <v>4268</v>
      </c>
      <c r="C1354" s="35" t="s">
        <v>4269</v>
      </c>
      <c r="D1354" s="35" t="s">
        <v>51</v>
      </c>
      <c r="E1354" s="35" t="str">
        <f t="shared" si="63"/>
        <v>F</v>
      </c>
      <c r="F1354" s="35">
        <v>60</v>
      </c>
      <c r="G1354" s="35" t="s">
        <v>4270</v>
      </c>
      <c r="H1354" s="35" t="s">
        <v>724</v>
      </c>
      <c r="I1354" s="35" t="s">
        <v>240</v>
      </c>
      <c r="J1354" s="48">
        <v>44782</v>
      </c>
      <c r="K1354" s="35">
        <v>51</v>
      </c>
      <c r="L1354" s="49" t="s">
        <v>45</v>
      </c>
      <c r="M1354" s="50" t="str">
        <f>VLOOKUP(Table6[[#This Row],[Product]],Table3[],2)</f>
        <v>Gigastuff</v>
      </c>
      <c r="N1354" s="50" t="str">
        <f t="shared" si="64"/>
        <v>Aug</v>
      </c>
      <c r="O1354" s="56">
        <f t="shared" si="65"/>
        <v>2022</v>
      </c>
      <c r="P1354" s="51">
        <f>VLOOKUP(Table6[[#This Row],[Product]],Table3[],3)</f>
        <v>1.89</v>
      </c>
      <c r="Q1354" s="35">
        <f>VLOOKUP(Table6[[#This Row],[Product]],Table3[],4)</f>
        <v>18</v>
      </c>
      <c r="R1354" s="35">
        <f>Table6[[#This Row],[Quantity]]*Table6[[#This Row],[Case]]</f>
        <v>918</v>
      </c>
      <c r="S1354" s="35">
        <f>Table6[[#This Row],[Total Sales]]*Table6[[#This Row],[Cost]]</f>
        <v>1735.02</v>
      </c>
    </row>
    <row r="1355" spans="1:19" x14ac:dyDescent="0.3">
      <c r="A1355" s="54">
        <v>1391</v>
      </c>
      <c r="B1355" s="35" t="s">
        <v>115</v>
      </c>
      <c r="C1355" s="35" t="s">
        <v>131</v>
      </c>
      <c r="D1355" s="35" t="s">
        <v>28</v>
      </c>
      <c r="E1355" s="35" t="str">
        <f t="shared" si="63"/>
        <v>M</v>
      </c>
      <c r="F1355" s="35">
        <v>60</v>
      </c>
      <c r="G1355" s="35" t="s">
        <v>4271</v>
      </c>
      <c r="H1355" s="35" t="s">
        <v>4272</v>
      </c>
      <c r="I1355" s="35" t="s">
        <v>1652</v>
      </c>
      <c r="J1355" s="48" t="s">
        <v>13950</v>
      </c>
      <c r="K1355" s="35">
        <v>79</v>
      </c>
      <c r="L1355" s="49" t="s">
        <v>33</v>
      </c>
      <c r="M1355" s="50" t="str">
        <f>VLOOKUP(Table6[[#This Row],[Product]],Table3[],2)</f>
        <v>Megawidget L</v>
      </c>
      <c r="N1355" s="50" t="str">
        <f t="shared" si="64"/>
        <v>Jan</v>
      </c>
      <c r="O1355" s="56">
        <f t="shared" si="65"/>
        <v>2021</v>
      </c>
      <c r="P1355" s="51">
        <f>VLOOKUP(Table6[[#This Row],[Product]],Table3[],3)</f>
        <v>1.79</v>
      </c>
      <c r="Q1355" s="35">
        <f>VLOOKUP(Table6[[#This Row],[Product]],Table3[],4)</f>
        <v>24</v>
      </c>
      <c r="R1355" s="35">
        <f>Table6[[#This Row],[Quantity]]*Table6[[#This Row],[Case]]</f>
        <v>1896</v>
      </c>
      <c r="S1355" s="35">
        <f>Table6[[#This Row],[Total Sales]]*Table6[[#This Row],[Cost]]</f>
        <v>3393.84</v>
      </c>
    </row>
    <row r="1356" spans="1:19" x14ac:dyDescent="0.3">
      <c r="A1356" s="54">
        <v>1392</v>
      </c>
      <c r="B1356" s="35" t="s">
        <v>1165</v>
      </c>
      <c r="C1356" s="35" t="s">
        <v>4273</v>
      </c>
      <c r="D1356" s="35" t="s">
        <v>15</v>
      </c>
      <c r="E1356" s="35" t="str">
        <f t="shared" si="63"/>
        <v>F</v>
      </c>
      <c r="F1356" s="35">
        <v>90</v>
      </c>
      <c r="G1356" s="35" t="s">
        <v>4274</v>
      </c>
      <c r="H1356" s="35" t="s">
        <v>3307</v>
      </c>
      <c r="I1356" s="35" t="s">
        <v>32</v>
      </c>
      <c r="J1356" s="48" t="s">
        <v>13756</v>
      </c>
      <c r="K1356" s="35">
        <v>23</v>
      </c>
      <c r="L1356" s="49" t="s">
        <v>70</v>
      </c>
      <c r="M1356" s="50" t="str">
        <f>VLOOKUP(Table6[[#This Row],[Product]],Table3[],2)</f>
        <v>Megawidget M</v>
      </c>
      <c r="N1356" s="50" t="str">
        <f t="shared" si="64"/>
        <v>Nov</v>
      </c>
      <c r="O1356" s="56">
        <f t="shared" si="65"/>
        <v>2021</v>
      </c>
      <c r="P1356" s="51">
        <f>VLOOKUP(Table6[[#This Row],[Product]],Table3[],3)</f>
        <v>1.29</v>
      </c>
      <c r="Q1356" s="35">
        <f>VLOOKUP(Table6[[#This Row],[Product]],Table3[],4)</f>
        <v>24</v>
      </c>
      <c r="R1356" s="35">
        <f>Table6[[#This Row],[Quantity]]*Table6[[#This Row],[Case]]</f>
        <v>552</v>
      </c>
      <c r="S1356" s="35">
        <f>Table6[[#This Row],[Total Sales]]*Table6[[#This Row],[Cost]]</f>
        <v>712.08</v>
      </c>
    </row>
    <row r="1357" spans="1:19" x14ac:dyDescent="0.3">
      <c r="A1357" s="54">
        <v>1393</v>
      </c>
      <c r="B1357" s="35" t="s">
        <v>4275</v>
      </c>
      <c r="C1357" s="35" t="s">
        <v>2874</v>
      </c>
      <c r="D1357" s="35" t="s">
        <v>15</v>
      </c>
      <c r="E1357" s="35" t="str">
        <f t="shared" si="63"/>
        <v>F</v>
      </c>
      <c r="F1357" s="35">
        <v>60</v>
      </c>
      <c r="G1357" s="35" t="s">
        <v>4276</v>
      </c>
      <c r="H1357" s="35" t="s">
        <v>4277</v>
      </c>
      <c r="I1357" s="35" t="s">
        <v>32</v>
      </c>
      <c r="J1357" s="48" t="s">
        <v>13797</v>
      </c>
      <c r="K1357" s="35">
        <v>94</v>
      </c>
      <c r="L1357" s="49" t="s">
        <v>33</v>
      </c>
      <c r="M1357" s="50" t="str">
        <f>VLOOKUP(Table6[[#This Row],[Product]],Table3[],2)</f>
        <v>Megawidget L</v>
      </c>
      <c r="N1357" s="50" t="str">
        <f t="shared" si="64"/>
        <v>Dec</v>
      </c>
      <c r="O1357" s="56">
        <f t="shared" si="65"/>
        <v>2022</v>
      </c>
      <c r="P1357" s="51">
        <f>VLOOKUP(Table6[[#This Row],[Product]],Table3[],3)</f>
        <v>1.79</v>
      </c>
      <c r="Q1357" s="35">
        <f>VLOOKUP(Table6[[#This Row],[Product]],Table3[],4)</f>
        <v>24</v>
      </c>
      <c r="R1357" s="35">
        <f>Table6[[#This Row],[Quantity]]*Table6[[#This Row],[Case]]</f>
        <v>2256</v>
      </c>
      <c r="S1357" s="35">
        <f>Table6[[#This Row],[Total Sales]]*Table6[[#This Row],[Cost]]</f>
        <v>4038.2400000000002</v>
      </c>
    </row>
    <row r="1358" spans="1:19" x14ac:dyDescent="0.3">
      <c r="A1358" s="54">
        <v>1394</v>
      </c>
      <c r="B1358" s="35" t="s">
        <v>4278</v>
      </c>
      <c r="C1358" s="35" t="s">
        <v>1748</v>
      </c>
      <c r="D1358" s="35" t="s">
        <v>28</v>
      </c>
      <c r="E1358" s="35" t="str">
        <f t="shared" si="63"/>
        <v>M</v>
      </c>
      <c r="F1358" s="35">
        <v>90</v>
      </c>
      <c r="G1358" s="35" t="s">
        <v>4279</v>
      </c>
      <c r="H1358" s="35" t="s">
        <v>938</v>
      </c>
      <c r="I1358" s="35" t="s">
        <v>25</v>
      </c>
      <c r="J1358" s="48">
        <v>44260</v>
      </c>
      <c r="K1358" s="35">
        <v>43</v>
      </c>
      <c r="L1358" s="49" t="s">
        <v>64</v>
      </c>
      <c r="M1358" s="50" t="str">
        <f>VLOOKUP(Table6[[#This Row],[Product]],Table3[],2)</f>
        <v>Ultrathing V4</v>
      </c>
      <c r="N1358" s="50" t="str">
        <f t="shared" si="64"/>
        <v>Mar</v>
      </c>
      <c r="O1358" s="56">
        <f t="shared" si="65"/>
        <v>2021</v>
      </c>
      <c r="P1358" s="51">
        <f>VLOOKUP(Table6[[#This Row],[Product]],Table3[],3)</f>
        <v>3.99</v>
      </c>
      <c r="Q1358" s="35">
        <f>VLOOKUP(Table6[[#This Row],[Product]],Table3[],4)</f>
        <v>24</v>
      </c>
      <c r="R1358" s="35">
        <f>Table6[[#This Row],[Quantity]]*Table6[[#This Row],[Case]]</f>
        <v>1032</v>
      </c>
      <c r="S1358" s="35">
        <f>Table6[[#This Row],[Total Sales]]*Table6[[#This Row],[Cost]]</f>
        <v>4117.68</v>
      </c>
    </row>
    <row r="1359" spans="1:19" x14ac:dyDescent="0.3">
      <c r="A1359" s="54">
        <v>1395</v>
      </c>
      <c r="B1359" s="35" t="s">
        <v>4280</v>
      </c>
      <c r="C1359" s="35" t="s">
        <v>4281</v>
      </c>
      <c r="D1359" s="35" t="s">
        <v>51</v>
      </c>
      <c r="E1359" s="35" t="str">
        <f t="shared" si="63"/>
        <v>F</v>
      </c>
      <c r="F1359" s="35">
        <v>90</v>
      </c>
      <c r="G1359" s="35" t="s">
        <v>4282</v>
      </c>
      <c r="H1359" s="35" t="s">
        <v>4283</v>
      </c>
      <c r="I1359" s="35" t="s">
        <v>178</v>
      </c>
      <c r="J1359" s="48">
        <v>44015</v>
      </c>
      <c r="K1359" s="35">
        <v>29</v>
      </c>
      <c r="L1359" s="49" t="s">
        <v>64</v>
      </c>
      <c r="M1359" s="50" t="str">
        <f>VLOOKUP(Table6[[#This Row],[Product]],Table3[],2)</f>
        <v>Ultrathing V4</v>
      </c>
      <c r="N1359" s="50" t="str">
        <f t="shared" si="64"/>
        <v>Jul</v>
      </c>
      <c r="O1359" s="56">
        <f t="shared" si="65"/>
        <v>2020</v>
      </c>
      <c r="P1359" s="51">
        <f>VLOOKUP(Table6[[#This Row],[Product]],Table3[],3)</f>
        <v>3.99</v>
      </c>
      <c r="Q1359" s="35">
        <f>VLOOKUP(Table6[[#This Row],[Product]],Table3[],4)</f>
        <v>24</v>
      </c>
      <c r="R1359" s="35">
        <f>Table6[[#This Row],[Quantity]]*Table6[[#This Row],[Case]]</f>
        <v>696</v>
      </c>
      <c r="S1359" s="35">
        <f>Table6[[#This Row],[Total Sales]]*Table6[[#This Row],[Cost]]</f>
        <v>2777.04</v>
      </c>
    </row>
    <row r="1360" spans="1:19" x14ac:dyDescent="0.3">
      <c r="A1360" s="54">
        <v>1396</v>
      </c>
      <c r="B1360" s="35" t="s">
        <v>2256</v>
      </c>
      <c r="C1360" s="35" t="s">
        <v>2282</v>
      </c>
      <c r="D1360" s="35" t="s">
        <v>92</v>
      </c>
      <c r="E1360" s="35" t="str">
        <f t="shared" si="63"/>
        <v>M/F</v>
      </c>
      <c r="F1360" s="35">
        <v>30</v>
      </c>
      <c r="G1360" s="35" t="s">
        <v>4284</v>
      </c>
      <c r="H1360" s="35" t="s">
        <v>4285</v>
      </c>
      <c r="I1360" s="35" t="s">
        <v>124</v>
      </c>
      <c r="J1360" s="48">
        <v>44024</v>
      </c>
      <c r="K1360" s="35">
        <v>11</v>
      </c>
      <c r="L1360" s="49" t="s">
        <v>20</v>
      </c>
      <c r="M1360" s="50" t="str">
        <f>VLOOKUP(Table6[[#This Row],[Product]],Table3[],2)</f>
        <v>Hyperwotsit</v>
      </c>
      <c r="N1360" s="50" t="str">
        <f t="shared" si="64"/>
        <v>Jul</v>
      </c>
      <c r="O1360" s="56">
        <f t="shared" si="65"/>
        <v>2020</v>
      </c>
      <c r="P1360" s="51">
        <f>VLOOKUP(Table6[[#This Row],[Product]],Table3[],3)</f>
        <v>2.0099999999999998</v>
      </c>
      <c r="Q1360" s="35">
        <f>VLOOKUP(Table6[[#This Row],[Product]],Table3[],4)</f>
        <v>20</v>
      </c>
      <c r="R1360" s="35">
        <f>Table6[[#This Row],[Quantity]]*Table6[[#This Row],[Case]]</f>
        <v>220</v>
      </c>
      <c r="S1360" s="35">
        <f>Table6[[#This Row],[Total Sales]]*Table6[[#This Row],[Cost]]</f>
        <v>442.19999999999993</v>
      </c>
    </row>
    <row r="1361" spans="1:19" x14ac:dyDescent="0.3">
      <c r="A1361" s="54">
        <v>1397</v>
      </c>
      <c r="B1361" s="35" t="s">
        <v>4286</v>
      </c>
      <c r="C1361" s="35" t="s">
        <v>4287</v>
      </c>
      <c r="D1361" s="35" t="s">
        <v>28</v>
      </c>
      <c r="E1361" s="35" t="str">
        <f t="shared" si="63"/>
        <v>M</v>
      </c>
      <c r="F1361" s="35">
        <v>60</v>
      </c>
      <c r="G1361" s="35" t="s">
        <v>4288</v>
      </c>
      <c r="H1361" s="35" t="s">
        <v>4289</v>
      </c>
      <c r="I1361" s="35" t="s">
        <v>32</v>
      </c>
      <c r="J1361" s="48" t="s">
        <v>13991</v>
      </c>
      <c r="K1361" s="35">
        <v>57</v>
      </c>
      <c r="L1361" s="49" t="s">
        <v>70</v>
      </c>
      <c r="M1361" s="50" t="str">
        <f>VLOOKUP(Table6[[#This Row],[Product]],Table3[],2)</f>
        <v>Megawidget M</v>
      </c>
      <c r="N1361" s="50" t="str">
        <f t="shared" si="64"/>
        <v>Dec</v>
      </c>
      <c r="O1361" s="56">
        <f t="shared" si="65"/>
        <v>2020</v>
      </c>
      <c r="P1361" s="51">
        <f>VLOOKUP(Table6[[#This Row],[Product]],Table3[],3)</f>
        <v>1.29</v>
      </c>
      <c r="Q1361" s="35">
        <f>VLOOKUP(Table6[[#This Row],[Product]],Table3[],4)</f>
        <v>24</v>
      </c>
      <c r="R1361" s="35">
        <f>Table6[[#This Row],[Quantity]]*Table6[[#This Row],[Case]]</f>
        <v>1368</v>
      </c>
      <c r="S1361" s="35">
        <f>Table6[[#This Row],[Total Sales]]*Table6[[#This Row],[Cost]]</f>
        <v>1764.72</v>
      </c>
    </row>
    <row r="1362" spans="1:19" x14ac:dyDescent="0.3">
      <c r="A1362" s="54">
        <v>1398</v>
      </c>
      <c r="B1362" s="35" t="s">
        <v>4290</v>
      </c>
      <c r="C1362" s="35" t="s">
        <v>4291</v>
      </c>
      <c r="D1362" s="35" t="s">
        <v>15</v>
      </c>
      <c r="E1362" s="35" t="str">
        <f t="shared" si="63"/>
        <v>F</v>
      </c>
      <c r="F1362" s="35">
        <v>60</v>
      </c>
      <c r="G1362" s="35" t="s">
        <v>4292</v>
      </c>
      <c r="H1362" s="35" t="s">
        <v>4293</v>
      </c>
      <c r="I1362" s="35" t="s">
        <v>38</v>
      </c>
      <c r="J1362" s="48" t="s">
        <v>13684</v>
      </c>
      <c r="K1362" s="35">
        <v>89</v>
      </c>
      <c r="L1362" s="49" t="s">
        <v>39</v>
      </c>
      <c r="M1362" s="50" t="str">
        <f>VLOOKUP(Table6[[#This Row],[Product]],Table3[],2)</f>
        <v>Ultrathing V1</v>
      </c>
      <c r="N1362" s="50" t="str">
        <f t="shared" si="64"/>
        <v>May</v>
      </c>
      <c r="O1362" s="56">
        <f t="shared" si="65"/>
        <v>2022</v>
      </c>
      <c r="P1362" s="51">
        <f>VLOOKUP(Table6[[#This Row],[Product]],Table3[],3)</f>
        <v>1.79</v>
      </c>
      <c r="Q1362" s="35">
        <f>VLOOKUP(Table6[[#This Row],[Product]],Table3[],4)</f>
        <v>17</v>
      </c>
      <c r="R1362" s="35">
        <f>Table6[[#This Row],[Quantity]]*Table6[[#This Row],[Case]]</f>
        <v>1513</v>
      </c>
      <c r="S1362" s="35">
        <f>Table6[[#This Row],[Total Sales]]*Table6[[#This Row],[Cost]]</f>
        <v>2708.27</v>
      </c>
    </row>
    <row r="1363" spans="1:19" x14ac:dyDescent="0.3">
      <c r="A1363" s="54">
        <v>1399</v>
      </c>
      <c r="B1363" s="35" t="s">
        <v>4294</v>
      </c>
      <c r="C1363" s="35" t="s">
        <v>1700</v>
      </c>
      <c r="D1363" s="35" t="s">
        <v>51</v>
      </c>
      <c r="E1363" s="35" t="str">
        <f t="shared" si="63"/>
        <v>F</v>
      </c>
      <c r="F1363" s="35">
        <v>90</v>
      </c>
      <c r="G1363" s="35" t="s">
        <v>4295</v>
      </c>
      <c r="H1363" s="35" t="s">
        <v>363</v>
      </c>
      <c r="I1363" s="35" t="s">
        <v>110</v>
      </c>
      <c r="J1363" s="48">
        <v>44419</v>
      </c>
      <c r="K1363" s="35">
        <v>59</v>
      </c>
      <c r="L1363" s="49" t="s">
        <v>45</v>
      </c>
      <c r="M1363" s="50" t="str">
        <f>VLOOKUP(Table6[[#This Row],[Product]],Table3[],2)</f>
        <v>Gigastuff</v>
      </c>
      <c r="N1363" s="50" t="str">
        <f t="shared" si="64"/>
        <v>Aug</v>
      </c>
      <c r="O1363" s="56">
        <f t="shared" si="65"/>
        <v>2021</v>
      </c>
      <c r="P1363" s="51">
        <f>VLOOKUP(Table6[[#This Row],[Product]],Table3[],3)</f>
        <v>1.89</v>
      </c>
      <c r="Q1363" s="35">
        <f>VLOOKUP(Table6[[#This Row],[Product]],Table3[],4)</f>
        <v>18</v>
      </c>
      <c r="R1363" s="35">
        <f>Table6[[#This Row],[Quantity]]*Table6[[#This Row],[Case]]</f>
        <v>1062</v>
      </c>
      <c r="S1363" s="35">
        <f>Table6[[#This Row],[Total Sales]]*Table6[[#This Row],[Cost]]</f>
        <v>2007.1799999999998</v>
      </c>
    </row>
    <row r="1364" spans="1:19" x14ac:dyDescent="0.3">
      <c r="A1364" s="54">
        <v>1400</v>
      </c>
      <c r="B1364" s="35" t="s">
        <v>4296</v>
      </c>
      <c r="C1364" s="35" t="s">
        <v>4297</v>
      </c>
      <c r="D1364" s="35" t="s">
        <v>28</v>
      </c>
      <c r="E1364" s="35" t="str">
        <f t="shared" si="63"/>
        <v>M</v>
      </c>
      <c r="F1364" s="35">
        <v>90</v>
      </c>
      <c r="G1364" s="35" t="s">
        <v>4298</v>
      </c>
      <c r="H1364" s="35" t="s">
        <v>4299</v>
      </c>
      <c r="I1364" s="35" t="s">
        <v>32</v>
      </c>
      <c r="J1364" s="48" t="s">
        <v>13955</v>
      </c>
      <c r="K1364" s="35">
        <v>7</v>
      </c>
      <c r="L1364" s="49" t="s">
        <v>54</v>
      </c>
      <c r="M1364" s="50" t="str">
        <f>VLOOKUP(Table6[[#This Row],[Product]],Table3[],2)</f>
        <v>Megawidget S</v>
      </c>
      <c r="N1364" s="50" t="str">
        <f t="shared" si="64"/>
        <v>Apr</v>
      </c>
      <c r="O1364" s="56">
        <f t="shared" si="65"/>
        <v>2021</v>
      </c>
      <c r="P1364" s="51">
        <f>VLOOKUP(Table6[[#This Row],[Product]],Table3[],3)</f>
        <v>0.69</v>
      </c>
      <c r="Q1364" s="35">
        <f>VLOOKUP(Table6[[#This Row],[Product]],Table3[],4)</f>
        <v>24</v>
      </c>
      <c r="R1364" s="35">
        <f>Table6[[#This Row],[Quantity]]*Table6[[#This Row],[Case]]</f>
        <v>168</v>
      </c>
      <c r="S1364" s="35">
        <f>Table6[[#This Row],[Total Sales]]*Table6[[#This Row],[Cost]]</f>
        <v>115.91999999999999</v>
      </c>
    </row>
    <row r="1365" spans="1:19" x14ac:dyDescent="0.3">
      <c r="A1365" s="54">
        <v>1401</v>
      </c>
      <c r="B1365" s="35" t="s">
        <v>2050</v>
      </c>
      <c r="C1365" s="35" t="s">
        <v>3177</v>
      </c>
      <c r="D1365" s="35" t="s">
        <v>28</v>
      </c>
      <c r="E1365" s="35" t="str">
        <f t="shared" si="63"/>
        <v>M</v>
      </c>
      <c r="F1365" s="35">
        <v>60</v>
      </c>
      <c r="G1365" s="35" t="s">
        <v>4300</v>
      </c>
      <c r="H1365" s="35" t="s">
        <v>3446</v>
      </c>
      <c r="I1365" s="35" t="s">
        <v>32</v>
      </c>
      <c r="J1365" s="48">
        <v>44166</v>
      </c>
      <c r="K1365" s="35">
        <v>15</v>
      </c>
      <c r="L1365" s="49" t="s">
        <v>159</v>
      </c>
      <c r="M1365" s="50" t="str">
        <f>VLOOKUP(Table6[[#This Row],[Product]],Table3[],2)</f>
        <v>Ultrathing V3</v>
      </c>
      <c r="N1365" s="50" t="str">
        <f t="shared" si="64"/>
        <v>Dec</v>
      </c>
      <c r="O1365" s="56">
        <f t="shared" si="65"/>
        <v>2020</v>
      </c>
      <c r="P1365" s="51">
        <f>VLOOKUP(Table6[[#This Row],[Product]],Table3[],3)</f>
        <v>3.39</v>
      </c>
      <c r="Q1365" s="35">
        <f>VLOOKUP(Table6[[#This Row],[Product]],Table3[],4)</f>
        <v>24</v>
      </c>
      <c r="R1365" s="35">
        <f>Table6[[#This Row],[Quantity]]*Table6[[#This Row],[Case]]</f>
        <v>360</v>
      </c>
      <c r="S1365" s="35">
        <f>Table6[[#This Row],[Total Sales]]*Table6[[#This Row],[Cost]]</f>
        <v>1220.4000000000001</v>
      </c>
    </row>
    <row r="1366" spans="1:19" x14ac:dyDescent="0.3">
      <c r="A1366" s="54">
        <v>1402</v>
      </c>
      <c r="B1366" s="35" t="s">
        <v>4301</v>
      </c>
      <c r="C1366" s="35" t="s">
        <v>605</v>
      </c>
      <c r="D1366" s="35" t="s">
        <v>28</v>
      </c>
      <c r="E1366" s="35" t="str">
        <f t="shared" si="63"/>
        <v>M</v>
      </c>
      <c r="F1366" s="35">
        <v>60</v>
      </c>
      <c r="G1366" s="35" t="s">
        <v>4302</v>
      </c>
      <c r="H1366" s="35" t="s">
        <v>2953</v>
      </c>
      <c r="I1366" s="35" t="s">
        <v>124</v>
      </c>
      <c r="J1366" s="48" t="s">
        <v>14090</v>
      </c>
      <c r="K1366" s="35">
        <v>69</v>
      </c>
      <c r="L1366" s="49" t="s">
        <v>20</v>
      </c>
      <c r="M1366" s="50" t="str">
        <f>VLOOKUP(Table6[[#This Row],[Product]],Table3[],2)</f>
        <v>Hyperwotsit</v>
      </c>
      <c r="N1366" s="50" t="str">
        <f t="shared" si="64"/>
        <v>Oct</v>
      </c>
      <c r="O1366" s="56">
        <f t="shared" si="65"/>
        <v>2022</v>
      </c>
      <c r="P1366" s="51">
        <f>VLOOKUP(Table6[[#This Row],[Product]],Table3[],3)</f>
        <v>2.0099999999999998</v>
      </c>
      <c r="Q1366" s="35">
        <f>VLOOKUP(Table6[[#This Row],[Product]],Table3[],4)</f>
        <v>20</v>
      </c>
      <c r="R1366" s="35">
        <f>Table6[[#This Row],[Quantity]]*Table6[[#This Row],[Case]]</f>
        <v>1380</v>
      </c>
      <c r="S1366" s="35">
        <f>Table6[[#This Row],[Total Sales]]*Table6[[#This Row],[Cost]]</f>
        <v>2773.7999999999997</v>
      </c>
    </row>
    <row r="1367" spans="1:19" x14ac:dyDescent="0.3">
      <c r="A1367" s="54">
        <v>1403</v>
      </c>
      <c r="B1367" s="35" t="s">
        <v>4303</v>
      </c>
      <c r="C1367" s="35" t="s">
        <v>841</v>
      </c>
      <c r="D1367" s="35" t="s">
        <v>15</v>
      </c>
      <c r="E1367" s="35" t="str">
        <f t="shared" si="63"/>
        <v>F</v>
      </c>
      <c r="F1367" s="35">
        <v>30</v>
      </c>
      <c r="G1367" s="35" t="s">
        <v>4304</v>
      </c>
      <c r="H1367" s="35" t="s">
        <v>3487</v>
      </c>
      <c r="I1367" s="35" t="s">
        <v>294</v>
      </c>
      <c r="J1367" s="48" t="s">
        <v>13653</v>
      </c>
      <c r="K1367" s="35">
        <v>98</v>
      </c>
      <c r="L1367" s="49" t="s">
        <v>80</v>
      </c>
      <c r="M1367" s="50" t="str">
        <f>VLOOKUP(Table6[[#This Row],[Product]],Table3[],2)</f>
        <v>Ultrathing V2</v>
      </c>
      <c r="N1367" s="50" t="str">
        <f t="shared" si="64"/>
        <v>Jan</v>
      </c>
      <c r="O1367" s="56">
        <f t="shared" si="65"/>
        <v>2022</v>
      </c>
      <c r="P1367" s="51">
        <f>VLOOKUP(Table6[[#This Row],[Product]],Table3[],3)</f>
        <v>2.95</v>
      </c>
      <c r="Q1367" s="35">
        <f>VLOOKUP(Table6[[#This Row],[Product]],Table3[],4)</f>
        <v>20</v>
      </c>
      <c r="R1367" s="35">
        <f>Table6[[#This Row],[Quantity]]*Table6[[#This Row],[Case]]</f>
        <v>1960</v>
      </c>
      <c r="S1367" s="35">
        <f>Table6[[#This Row],[Total Sales]]*Table6[[#This Row],[Cost]]</f>
        <v>5782</v>
      </c>
    </row>
    <row r="1368" spans="1:19" x14ac:dyDescent="0.3">
      <c r="A1368" s="54">
        <v>1404</v>
      </c>
      <c r="B1368" s="35" t="s">
        <v>657</v>
      </c>
      <c r="C1368" s="35" t="s">
        <v>879</v>
      </c>
      <c r="D1368" s="35" t="s">
        <v>28</v>
      </c>
      <c r="E1368" s="35" t="str">
        <f t="shared" si="63"/>
        <v>M</v>
      </c>
      <c r="F1368" s="35">
        <v>90</v>
      </c>
      <c r="G1368" s="35" t="s">
        <v>4305</v>
      </c>
      <c r="H1368" s="35" t="s">
        <v>4098</v>
      </c>
      <c r="I1368" s="35" t="s">
        <v>1889</v>
      </c>
      <c r="J1368" s="48" t="s">
        <v>13862</v>
      </c>
      <c r="K1368" s="35">
        <v>63</v>
      </c>
      <c r="L1368" s="49" t="s">
        <v>45</v>
      </c>
      <c r="M1368" s="50" t="str">
        <f>VLOOKUP(Table6[[#This Row],[Product]],Table3[],2)</f>
        <v>Gigastuff</v>
      </c>
      <c r="N1368" s="50" t="str">
        <f t="shared" si="64"/>
        <v>Feb</v>
      </c>
      <c r="O1368" s="56">
        <f t="shared" si="65"/>
        <v>2022</v>
      </c>
      <c r="P1368" s="51">
        <f>VLOOKUP(Table6[[#This Row],[Product]],Table3[],3)</f>
        <v>1.89</v>
      </c>
      <c r="Q1368" s="35">
        <f>VLOOKUP(Table6[[#This Row],[Product]],Table3[],4)</f>
        <v>18</v>
      </c>
      <c r="R1368" s="35">
        <f>Table6[[#This Row],[Quantity]]*Table6[[#This Row],[Case]]</f>
        <v>1134</v>
      </c>
      <c r="S1368" s="35">
        <f>Table6[[#This Row],[Total Sales]]*Table6[[#This Row],[Cost]]</f>
        <v>2143.2599999999998</v>
      </c>
    </row>
    <row r="1369" spans="1:19" x14ac:dyDescent="0.3">
      <c r="A1369" s="54">
        <v>1405</v>
      </c>
      <c r="B1369" s="35" t="s">
        <v>4306</v>
      </c>
      <c r="C1369" s="35" t="s">
        <v>4307</v>
      </c>
      <c r="D1369" s="35" t="s">
        <v>28</v>
      </c>
      <c r="E1369" s="35" t="str">
        <f t="shared" si="63"/>
        <v>M</v>
      </c>
      <c r="F1369" s="35">
        <v>30</v>
      </c>
      <c r="G1369" s="35" t="s">
        <v>4308</v>
      </c>
      <c r="H1369" s="35" t="s">
        <v>2069</v>
      </c>
      <c r="I1369" s="35" t="s">
        <v>1035</v>
      </c>
      <c r="J1369" s="48" t="s">
        <v>14091</v>
      </c>
      <c r="K1369" s="35">
        <v>20</v>
      </c>
      <c r="L1369" s="49" t="s">
        <v>159</v>
      </c>
      <c r="M1369" s="50" t="str">
        <f>VLOOKUP(Table6[[#This Row],[Product]],Table3[],2)</f>
        <v>Ultrathing V3</v>
      </c>
      <c r="N1369" s="50" t="str">
        <f t="shared" si="64"/>
        <v>May</v>
      </c>
      <c r="O1369" s="56">
        <f t="shared" si="65"/>
        <v>2021</v>
      </c>
      <c r="P1369" s="51">
        <f>VLOOKUP(Table6[[#This Row],[Product]],Table3[],3)</f>
        <v>3.39</v>
      </c>
      <c r="Q1369" s="35">
        <f>VLOOKUP(Table6[[#This Row],[Product]],Table3[],4)</f>
        <v>24</v>
      </c>
      <c r="R1369" s="35">
        <f>Table6[[#This Row],[Quantity]]*Table6[[#This Row],[Case]]</f>
        <v>480</v>
      </c>
      <c r="S1369" s="35">
        <f>Table6[[#This Row],[Total Sales]]*Table6[[#This Row],[Cost]]</f>
        <v>1627.2</v>
      </c>
    </row>
    <row r="1370" spans="1:19" x14ac:dyDescent="0.3">
      <c r="A1370" s="54">
        <v>1406</v>
      </c>
      <c r="B1370" s="35" t="s">
        <v>4309</v>
      </c>
      <c r="C1370" s="35" t="s">
        <v>3071</v>
      </c>
      <c r="D1370" s="35" t="s">
        <v>41</v>
      </c>
      <c r="E1370" s="35" t="str">
        <f t="shared" si="63"/>
        <v>F</v>
      </c>
      <c r="F1370" s="35">
        <v>60</v>
      </c>
      <c r="G1370" s="35" t="s">
        <v>4310</v>
      </c>
      <c r="H1370" s="35" t="s">
        <v>4311</v>
      </c>
      <c r="I1370" s="35" t="s">
        <v>32</v>
      </c>
      <c r="J1370" s="48" t="s">
        <v>13892</v>
      </c>
      <c r="K1370" s="35">
        <v>72</v>
      </c>
      <c r="L1370" s="49" t="s">
        <v>101</v>
      </c>
      <c r="M1370" s="50" t="str">
        <f>VLOOKUP(Table6[[#This Row],[Product]],Table3[],2)</f>
        <v>Superwossname</v>
      </c>
      <c r="N1370" s="50" t="str">
        <f t="shared" si="64"/>
        <v>Jul</v>
      </c>
      <c r="O1370" s="56">
        <f t="shared" si="65"/>
        <v>2021</v>
      </c>
      <c r="P1370" s="51">
        <f>VLOOKUP(Table6[[#This Row],[Product]],Table3[],3)</f>
        <v>3.49</v>
      </c>
      <c r="Q1370" s="35">
        <f>VLOOKUP(Table6[[#This Row],[Product]],Table3[],4)</f>
        <v>20</v>
      </c>
      <c r="R1370" s="35">
        <f>Table6[[#This Row],[Quantity]]*Table6[[#This Row],[Case]]</f>
        <v>1440</v>
      </c>
      <c r="S1370" s="35">
        <f>Table6[[#This Row],[Total Sales]]*Table6[[#This Row],[Cost]]</f>
        <v>5025.6000000000004</v>
      </c>
    </row>
    <row r="1371" spans="1:19" x14ac:dyDescent="0.3">
      <c r="A1371" s="54">
        <v>1407</v>
      </c>
      <c r="B1371" s="35" t="s">
        <v>1849</v>
      </c>
      <c r="C1371" s="35" t="s">
        <v>2915</v>
      </c>
      <c r="D1371" s="35" t="s">
        <v>28</v>
      </c>
      <c r="E1371" s="35" t="str">
        <f t="shared" si="63"/>
        <v>M</v>
      </c>
      <c r="F1371" s="35">
        <v>30</v>
      </c>
      <c r="G1371" s="35" t="s">
        <v>4312</v>
      </c>
      <c r="H1371" s="35" t="s">
        <v>2673</v>
      </c>
      <c r="I1371" s="35" t="s">
        <v>19</v>
      </c>
      <c r="J1371" s="48">
        <v>44841</v>
      </c>
      <c r="K1371" s="35">
        <v>83</v>
      </c>
      <c r="L1371" s="49" t="s">
        <v>80</v>
      </c>
      <c r="M1371" s="50" t="str">
        <f>VLOOKUP(Table6[[#This Row],[Product]],Table3[],2)</f>
        <v>Ultrathing V2</v>
      </c>
      <c r="N1371" s="50" t="str">
        <f t="shared" si="64"/>
        <v>Oct</v>
      </c>
      <c r="O1371" s="56">
        <f t="shared" si="65"/>
        <v>2022</v>
      </c>
      <c r="P1371" s="51">
        <f>VLOOKUP(Table6[[#This Row],[Product]],Table3[],3)</f>
        <v>2.95</v>
      </c>
      <c r="Q1371" s="35">
        <f>VLOOKUP(Table6[[#This Row],[Product]],Table3[],4)</f>
        <v>20</v>
      </c>
      <c r="R1371" s="35">
        <f>Table6[[#This Row],[Quantity]]*Table6[[#This Row],[Case]]</f>
        <v>1660</v>
      </c>
      <c r="S1371" s="35">
        <f>Table6[[#This Row],[Total Sales]]*Table6[[#This Row],[Cost]]</f>
        <v>4897</v>
      </c>
    </row>
    <row r="1372" spans="1:19" x14ac:dyDescent="0.3">
      <c r="A1372" s="54">
        <v>1408</v>
      </c>
      <c r="B1372" s="35" t="s">
        <v>4313</v>
      </c>
      <c r="C1372" s="35" t="s">
        <v>4314</v>
      </c>
      <c r="D1372" s="35" t="s">
        <v>41</v>
      </c>
      <c r="E1372" s="35" t="str">
        <f t="shared" si="63"/>
        <v>F</v>
      </c>
      <c r="F1372" s="35">
        <v>60</v>
      </c>
      <c r="G1372" s="35" t="s">
        <v>4312</v>
      </c>
      <c r="H1372" s="35" t="s">
        <v>2972</v>
      </c>
      <c r="I1372" s="35" t="s">
        <v>32</v>
      </c>
      <c r="J1372" s="48" t="s">
        <v>13973</v>
      </c>
      <c r="K1372" s="35">
        <v>79</v>
      </c>
      <c r="L1372" s="49" t="s">
        <v>64</v>
      </c>
      <c r="M1372" s="50" t="str">
        <f>VLOOKUP(Table6[[#This Row],[Product]],Table3[],2)</f>
        <v>Ultrathing V4</v>
      </c>
      <c r="N1372" s="50" t="str">
        <f t="shared" si="64"/>
        <v>Dec</v>
      </c>
      <c r="O1372" s="56">
        <f t="shared" si="65"/>
        <v>2022</v>
      </c>
      <c r="P1372" s="51">
        <f>VLOOKUP(Table6[[#This Row],[Product]],Table3[],3)</f>
        <v>3.99</v>
      </c>
      <c r="Q1372" s="35">
        <f>VLOOKUP(Table6[[#This Row],[Product]],Table3[],4)</f>
        <v>24</v>
      </c>
      <c r="R1372" s="35">
        <f>Table6[[#This Row],[Quantity]]*Table6[[#This Row],[Case]]</f>
        <v>1896</v>
      </c>
      <c r="S1372" s="35">
        <f>Table6[[#This Row],[Total Sales]]*Table6[[#This Row],[Cost]]</f>
        <v>7565.04</v>
      </c>
    </row>
    <row r="1373" spans="1:19" x14ac:dyDescent="0.3">
      <c r="A1373" s="54">
        <v>1410</v>
      </c>
      <c r="B1373" s="35" t="s">
        <v>4315</v>
      </c>
      <c r="C1373" s="35" t="s">
        <v>4316</v>
      </c>
      <c r="D1373" s="35" t="s">
        <v>28</v>
      </c>
      <c r="E1373" s="35" t="str">
        <f t="shared" si="63"/>
        <v>M</v>
      </c>
      <c r="F1373" s="35">
        <v>90</v>
      </c>
      <c r="G1373" s="35" t="s">
        <v>4312</v>
      </c>
      <c r="H1373" s="35" t="s">
        <v>4317</v>
      </c>
      <c r="I1373" s="35" t="s">
        <v>32</v>
      </c>
      <c r="J1373" s="48" t="s">
        <v>13919</v>
      </c>
      <c r="K1373" s="35">
        <v>8</v>
      </c>
      <c r="L1373" s="49" t="s">
        <v>70</v>
      </c>
      <c r="M1373" s="50" t="str">
        <f>VLOOKUP(Table6[[#This Row],[Product]],Table3[],2)</f>
        <v>Megawidget M</v>
      </c>
      <c r="N1373" s="50" t="str">
        <f t="shared" si="64"/>
        <v>Feb</v>
      </c>
      <c r="O1373" s="56">
        <f t="shared" si="65"/>
        <v>2022</v>
      </c>
      <c r="P1373" s="51">
        <f>VLOOKUP(Table6[[#This Row],[Product]],Table3[],3)</f>
        <v>1.29</v>
      </c>
      <c r="Q1373" s="35">
        <f>VLOOKUP(Table6[[#This Row],[Product]],Table3[],4)</f>
        <v>24</v>
      </c>
      <c r="R1373" s="35">
        <f>Table6[[#This Row],[Quantity]]*Table6[[#This Row],[Case]]</f>
        <v>192</v>
      </c>
      <c r="S1373" s="35">
        <f>Table6[[#This Row],[Total Sales]]*Table6[[#This Row],[Cost]]</f>
        <v>247.68</v>
      </c>
    </row>
    <row r="1374" spans="1:19" x14ac:dyDescent="0.3">
      <c r="A1374" s="54">
        <v>1411</v>
      </c>
      <c r="B1374" s="35" t="s">
        <v>4072</v>
      </c>
      <c r="C1374" s="35" t="s">
        <v>4318</v>
      </c>
      <c r="D1374" s="35" t="s">
        <v>28</v>
      </c>
      <c r="E1374" s="35" t="str">
        <f t="shared" si="63"/>
        <v>M</v>
      </c>
      <c r="F1374" s="35">
        <v>90</v>
      </c>
      <c r="G1374" s="35" t="s">
        <v>14306</v>
      </c>
      <c r="H1374" s="35" t="s">
        <v>4320</v>
      </c>
      <c r="I1374" s="35" t="s">
        <v>240</v>
      </c>
      <c r="J1374" s="48" t="s">
        <v>14054</v>
      </c>
      <c r="K1374" s="35">
        <v>76</v>
      </c>
      <c r="L1374" s="49" t="s">
        <v>39</v>
      </c>
      <c r="M1374" s="50" t="str">
        <f>VLOOKUP(Table6[[#This Row],[Product]],Table3[],2)</f>
        <v>Ultrathing V1</v>
      </c>
      <c r="N1374" s="50" t="str">
        <f t="shared" si="64"/>
        <v>Aug</v>
      </c>
      <c r="O1374" s="56">
        <f t="shared" si="65"/>
        <v>2020</v>
      </c>
      <c r="P1374" s="51">
        <f>VLOOKUP(Table6[[#This Row],[Product]],Table3[],3)</f>
        <v>1.79</v>
      </c>
      <c r="Q1374" s="35">
        <f>VLOOKUP(Table6[[#This Row],[Product]],Table3[],4)</f>
        <v>17</v>
      </c>
      <c r="R1374" s="35">
        <f>Table6[[#This Row],[Quantity]]*Table6[[#This Row],[Case]]</f>
        <v>1292</v>
      </c>
      <c r="S1374" s="35">
        <f>Table6[[#This Row],[Total Sales]]*Table6[[#This Row],[Cost]]</f>
        <v>2312.6799999999998</v>
      </c>
    </row>
    <row r="1375" spans="1:19" x14ac:dyDescent="0.3">
      <c r="A1375" s="54">
        <v>1412</v>
      </c>
      <c r="B1375" s="35" t="s">
        <v>4321</v>
      </c>
      <c r="C1375" s="35" t="s">
        <v>4322</v>
      </c>
      <c r="D1375" s="35" t="s">
        <v>15</v>
      </c>
      <c r="E1375" s="35" t="str">
        <f t="shared" si="63"/>
        <v>F</v>
      </c>
      <c r="F1375" s="35">
        <v>30</v>
      </c>
      <c r="G1375" s="35" t="s">
        <v>4323</v>
      </c>
      <c r="H1375" s="35" t="s">
        <v>3764</v>
      </c>
      <c r="I1375" s="35" t="s">
        <v>32</v>
      </c>
      <c r="J1375" s="48" t="s">
        <v>14032</v>
      </c>
      <c r="K1375" s="35">
        <v>84</v>
      </c>
      <c r="L1375" s="49" t="s">
        <v>159</v>
      </c>
      <c r="M1375" s="50" t="str">
        <f>VLOOKUP(Table6[[#This Row],[Product]],Table3[],2)</f>
        <v>Ultrathing V3</v>
      </c>
      <c r="N1375" s="50" t="str">
        <f t="shared" si="64"/>
        <v>Oct</v>
      </c>
      <c r="O1375" s="56">
        <f t="shared" si="65"/>
        <v>2021</v>
      </c>
      <c r="P1375" s="51">
        <f>VLOOKUP(Table6[[#This Row],[Product]],Table3[],3)</f>
        <v>3.39</v>
      </c>
      <c r="Q1375" s="35">
        <f>VLOOKUP(Table6[[#This Row],[Product]],Table3[],4)</f>
        <v>24</v>
      </c>
      <c r="R1375" s="35">
        <f>Table6[[#This Row],[Quantity]]*Table6[[#This Row],[Case]]</f>
        <v>2016</v>
      </c>
      <c r="S1375" s="35">
        <f>Table6[[#This Row],[Total Sales]]*Table6[[#This Row],[Cost]]</f>
        <v>6834.2400000000007</v>
      </c>
    </row>
    <row r="1376" spans="1:19" x14ac:dyDescent="0.3">
      <c r="A1376" s="54">
        <v>1413</v>
      </c>
      <c r="B1376" s="35" t="s">
        <v>1300</v>
      </c>
      <c r="C1376" s="35" t="s">
        <v>4324</v>
      </c>
      <c r="D1376" s="35" t="s">
        <v>28</v>
      </c>
      <c r="E1376" s="35" t="str">
        <f t="shared" si="63"/>
        <v>M</v>
      </c>
      <c r="F1376" s="35">
        <v>60</v>
      </c>
      <c r="G1376" s="35" t="s">
        <v>4325</v>
      </c>
      <c r="H1376" s="35" t="s">
        <v>4326</v>
      </c>
      <c r="I1376" s="35" t="s">
        <v>1078</v>
      </c>
      <c r="J1376" s="48" t="s">
        <v>13781</v>
      </c>
      <c r="K1376" s="35">
        <v>78</v>
      </c>
      <c r="L1376" s="49" t="s">
        <v>20</v>
      </c>
      <c r="M1376" s="50" t="str">
        <f>VLOOKUP(Table6[[#This Row],[Product]],Table3[],2)</f>
        <v>Hyperwotsit</v>
      </c>
      <c r="N1376" s="50" t="str">
        <f t="shared" si="64"/>
        <v>Jun</v>
      </c>
      <c r="O1376" s="56">
        <f t="shared" si="65"/>
        <v>2020</v>
      </c>
      <c r="P1376" s="51">
        <f>VLOOKUP(Table6[[#This Row],[Product]],Table3[],3)</f>
        <v>2.0099999999999998</v>
      </c>
      <c r="Q1376" s="35">
        <f>VLOOKUP(Table6[[#This Row],[Product]],Table3[],4)</f>
        <v>20</v>
      </c>
      <c r="R1376" s="35">
        <f>Table6[[#This Row],[Quantity]]*Table6[[#This Row],[Case]]</f>
        <v>1560</v>
      </c>
      <c r="S1376" s="35">
        <f>Table6[[#This Row],[Total Sales]]*Table6[[#This Row],[Cost]]</f>
        <v>3135.5999999999995</v>
      </c>
    </row>
    <row r="1377" spans="1:19" x14ac:dyDescent="0.3">
      <c r="A1377" s="54">
        <v>1414</v>
      </c>
      <c r="B1377" s="35" t="s">
        <v>4327</v>
      </c>
      <c r="C1377" s="35" t="s">
        <v>143</v>
      </c>
      <c r="D1377" s="35" t="s">
        <v>51</v>
      </c>
      <c r="E1377" s="35" t="str">
        <f t="shared" si="63"/>
        <v>F</v>
      </c>
      <c r="F1377" s="35">
        <v>60</v>
      </c>
      <c r="G1377" s="35" t="s">
        <v>4328</v>
      </c>
      <c r="H1377" s="35" t="s">
        <v>4046</v>
      </c>
      <c r="I1377" s="35" t="s">
        <v>173</v>
      </c>
      <c r="J1377" s="48">
        <v>44023</v>
      </c>
      <c r="K1377" s="35">
        <v>30</v>
      </c>
      <c r="L1377" s="49" t="s">
        <v>80</v>
      </c>
      <c r="M1377" s="50" t="str">
        <f>VLOOKUP(Table6[[#This Row],[Product]],Table3[],2)</f>
        <v>Ultrathing V2</v>
      </c>
      <c r="N1377" s="50" t="str">
        <f t="shared" si="64"/>
        <v>Jul</v>
      </c>
      <c r="O1377" s="56">
        <f t="shared" si="65"/>
        <v>2020</v>
      </c>
      <c r="P1377" s="51">
        <f>VLOOKUP(Table6[[#This Row],[Product]],Table3[],3)</f>
        <v>2.95</v>
      </c>
      <c r="Q1377" s="35">
        <f>VLOOKUP(Table6[[#This Row],[Product]],Table3[],4)</f>
        <v>20</v>
      </c>
      <c r="R1377" s="35">
        <f>Table6[[#This Row],[Quantity]]*Table6[[#This Row],[Case]]</f>
        <v>600</v>
      </c>
      <c r="S1377" s="35">
        <f>Table6[[#This Row],[Total Sales]]*Table6[[#This Row],[Cost]]</f>
        <v>1770</v>
      </c>
    </row>
    <row r="1378" spans="1:19" x14ac:dyDescent="0.3">
      <c r="A1378" s="54">
        <v>1415</v>
      </c>
      <c r="B1378" s="35" t="s">
        <v>4329</v>
      </c>
      <c r="C1378" s="35" t="s">
        <v>477</v>
      </c>
      <c r="D1378" s="35" t="s">
        <v>28</v>
      </c>
      <c r="E1378" s="35" t="str">
        <f t="shared" si="63"/>
        <v>M</v>
      </c>
      <c r="F1378" s="35">
        <v>60</v>
      </c>
      <c r="G1378" s="35" t="s">
        <v>4328</v>
      </c>
      <c r="H1378" s="35" t="s">
        <v>4330</v>
      </c>
      <c r="I1378" s="35" t="s">
        <v>187</v>
      </c>
      <c r="J1378" s="48" t="s">
        <v>13649</v>
      </c>
      <c r="K1378" s="35">
        <v>83</v>
      </c>
      <c r="L1378" s="49" t="s">
        <v>64</v>
      </c>
      <c r="M1378" s="50" t="str">
        <f>VLOOKUP(Table6[[#This Row],[Product]],Table3[],2)</f>
        <v>Ultrathing V4</v>
      </c>
      <c r="N1378" s="50" t="str">
        <f t="shared" si="64"/>
        <v>May</v>
      </c>
      <c r="O1378" s="56">
        <f t="shared" si="65"/>
        <v>2022</v>
      </c>
      <c r="P1378" s="51">
        <f>VLOOKUP(Table6[[#This Row],[Product]],Table3[],3)</f>
        <v>3.99</v>
      </c>
      <c r="Q1378" s="35">
        <f>VLOOKUP(Table6[[#This Row],[Product]],Table3[],4)</f>
        <v>24</v>
      </c>
      <c r="R1378" s="35">
        <f>Table6[[#This Row],[Quantity]]*Table6[[#This Row],[Case]]</f>
        <v>1992</v>
      </c>
      <c r="S1378" s="35">
        <f>Table6[[#This Row],[Total Sales]]*Table6[[#This Row],[Cost]]</f>
        <v>7948.0800000000008</v>
      </c>
    </row>
    <row r="1379" spans="1:19" x14ac:dyDescent="0.3">
      <c r="A1379" s="54">
        <v>1417</v>
      </c>
      <c r="B1379" s="35" t="s">
        <v>4331</v>
      </c>
      <c r="C1379" s="35" t="s">
        <v>2281</v>
      </c>
      <c r="D1379" s="35" t="s">
        <v>15</v>
      </c>
      <c r="E1379" s="35" t="str">
        <f t="shared" si="63"/>
        <v>F</v>
      </c>
      <c r="F1379" s="35">
        <v>60</v>
      </c>
      <c r="G1379" s="35" t="s">
        <v>4332</v>
      </c>
      <c r="H1379" s="35" t="s">
        <v>4203</v>
      </c>
      <c r="I1379" s="35" t="s">
        <v>208</v>
      </c>
      <c r="J1379" s="48" t="s">
        <v>14092</v>
      </c>
      <c r="K1379" s="35">
        <v>62</v>
      </c>
      <c r="L1379" s="49" t="s">
        <v>70</v>
      </c>
      <c r="M1379" s="50" t="str">
        <f>VLOOKUP(Table6[[#This Row],[Product]],Table3[],2)</f>
        <v>Megawidget M</v>
      </c>
      <c r="N1379" s="50" t="str">
        <f t="shared" si="64"/>
        <v>Mar</v>
      </c>
      <c r="O1379" s="56">
        <f t="shared" si="65"/>
        <v>2021</v>
      </c>
      <c r="P1379" s="51">
        <f>VLOOKUP(Table6[[#This Row],[Product]],Table3[],3)</f>
        <v>1.29</v>
      </c>
      <c r="Q1379" s="35">
        <f>VLOOKUP(Table6[[#This Row],[Product]],Table3[],4)</f>
        <v>24</v>
      </c>
      <c r="R1379" s="35">
        <f>Table6[[#This Row],[Quantity]]*Table6[[#This Row],[Case]]</f>
        <v>1488</v>
      </c>
      <c r="S1379" s="35">
        <f>Table6[[#This Row],[Total Sales]]*Table6[[#This Row],[Cost]]</f>
        <v>1919.52</v>
      </c>
    </row>
    <row r="1380" spans="1:19" x14ac:dyDescent="0.3">
      <c r="A1380" s="54">
        <v>1418</v>
      </c>
      <c r="B1380" s="35" t="s">
        <v>2549</v>
      </c>
      <c r="C1380" s="35" t="s">
        <v>1058</v>
      </c>
      <c r="D1380" s="35" t="s">
        <v>41</v>
      </c>
      <c r="E1380" s="35" t="str">
        <f t="shared" si="63"/>
        <v>F</v>
      </c>
      <c r="F1380" s="35">
        <v>30</v>
      </c>
      <c r="G1380" s="35" t="s">
        <v>4333</v>
      </c>
      <c r="H1380" s="35" t="s">
        <v>4334</v>
      </c>
      <c r="I1380" s="35" t="s">
        <v>1199</v>
      </c>
      <c r="J1380" s="48" t="s">
        <v>14093</v>
      </c>
      <c r="K1380" s="35">
        <v>10</v>
      </c>
      <c r="L1380" s="49" t="s">
        <v>20</v>
      </c>
      <c r="M1380" s="50" t="str">
        <f>VLOOKUP(Table6[[#This Row],[Product]],Table3[],2)</f>
        <v>Hyperwotsit</v>
      </c>
      <c r="N1380" s="50" t="str">
        <f t="shared" si="64"/>
        <v>Nov</v>
      </c>
      <c r="O1380" s="56">
        <f t="shared" si="65"/>
        <v>2021</v>
      </c>
      <c r="P1380" s="51">
        <f>VLOOKUP(Table6[[#This Row],[Product]],Table3[],3)</f>
        <v>2.0099999999999998</v>
      </c>
      <c r="Q1380" s="35">
        <f>VLOOKUP(Table6[[#This Row],[Product]],Table3[],4)</f>
        <v>20</v>
      </c>
      <c r="R1380" s="35">
        <f>Table6[[#This Row],[Quantity]]*Table6[[#This Row],[Case]]</f>
        <v>200</v>
      </c>
      <c r="S1380" s="35">
        <f>Table6[[#This Row],[Total Sales]]*Table6[[#This Row],[Cost]]</f>
        <v>401.99999999999994</v>
      </c>
    </row>
    <row r="1381" spans="1:19" x14ac:dyDescent="0.3">
      <c r="A1381" s="54">
        <v>1419</v>
      </c>
      <c r="B1381" s="35" t="s">
        <v>4335</v>
      </c>
      <c r="C1381" s="35" t="s">
        <v>1546</v>
      </c>
      <c r="D1381" s="35" t="s">
        <v>15</v>
      </c>
      <c r="E1381" s="35" t="str">
        <f t="shared" si="63"/>
        <v>F</v>
      </c>
      <c r="F1381" s="35">
        <v>60</v>
      </c>
      <c r="G1381" s="35" t="s">
        <v>4336</v>
      </c>
      <c r="H1381" s="35" t="s">
        <v>4337</v>
      </c>
      <c r="I1381" s="35" t="s">
        <v>25</v>
      </c>
      <c r="J1381" s="48">
        <v>44085</v>
      </c>
      <c r="K1381" s="35">
        <v>14</v>
      </c>
      <c r="L1381" s="49" t="s">
        <v>54</v>
      </c>
      <c r="M1381" s="50" t="str">
        <f>VLOOKUP(Table6[[#This Row],[Product]],Table3[],2)</f>
        <v>Megawidget S</v>
      </c>
      <c r="N1381" s="50" t="str">
        <f t="shared" si="64"/>
        <v>Sep</v>
      </c>
      <c r="O1381" s="56">
        <f t="shared" si="65"/>
        <v>2020</v>
      </c>
      <c r="P1381" s="51">
        <f>VLOOKUP(Table6[[#This Row],[Product]],Table3[],3)</f>
        <v>0.69</v>
      </c>
      <c r="Q1381" s="35">
        <f>VLOOKUP(Table6[[#This Row],[Product]],Table3[],4)</f>
        <v>24</v>
      </c>
      <c r="R1381" s="35">
        <f>Table6[[#This Row],[Quantity]]*Table6[[#This Row],[Case]]</f>
        <v>336</v>
      </c>
      <c r="S1381" s="35">
        <f>Table6[[#This Row],[Total Sales]]*Table6[[#This Row],[Cost]]</f>
        <v>231.83999999999997</v>
      </c>
    </row>
    <row r="1382" spans="1:19" x14ac:dyDescent="0.3">
      <c r="A1382" s="54">
        <v>1420</v>
      </c>
      <c r="B1382" s="35" t="s">
        <v>3335</v>
      </c>
      <c r="C1382" s="35" t="s">
        <v>1656</v>
      </c>
      <c r="D1382" s="35" t="s">
        <v>28</v>
      </c>
      <c r="E1382" s="35" t="str">
        <f t="shared" si="63"/>
        <v>M</v>
      </c>
      <c r="F1382" s="35">
        <v>30</v>
      </c>
      <c r="G1382" s="35" t="s">
        <v>4338</v>
      </c>
      <c r="H1382" s="35" t="s">
        <v>217</v>
      </c>
      <c r="I1382" s="35" t="s">
        <v>124</v>
      </c>
      <c r="J1382" s="48">
        <v>44625</v>
      </c>
      <c r="K1382" s="35">
        <v>99</v>
      </c>
      <c r="L1382" s="49" t="s">
        <v>101</v>
      </c>
      <c r="M1382" s="50" t="str">
        <f>VLOOKUP(Table6[[#This Row],[Product]],Table3[],2)</f>
        <v>Superwossname</v>
      </c>
      <c r="N1382" s="50" t="str">
        <f t="shared" si="64"/>
        <v>Mar</v>
      </c>
      <c r="O1382" s="56">
        <f t="shared" si="65"/>
        <v>2022</v>
      </c>
      <c r="P1382" s="51">
        <f>VLOOKUP(Table6[[#This Row],[Product]],Table3[],3)</f>
        <v>3.49</v>
      </c>
      <c r="Q1382" s="35">
        <f>VLOOKUP(Table6[[#This Row],[Product]],Table3[],4)</f>
        <v>20</v>
      </c>
      <c r="R1382" s="35">
        <f>Table6[[#This Row],[Quantity]]*Table6[[#This Row],[Case]]</f>
        <v>1980</v>
      </c>
      <c r="S1382" s="35">
        <f>Table6[[#This Row],[Total Sales]]*Table6[[#This Row],[Cost]]</f>
        <v>6910.2000000000007</v>
      </c>
    </row>
    <row r="1383" spans="1:19" x14ac:dyDescent="0.3">
      <c r="A1383" s="54">
        <v>1421</v>
      </c>
      <c r="B1383" s="35" t="s">
        <v>4339</v>
      </c>
      <c r="C1383" s="35" t="s">
        <v>4340</v>
      </c>
      <c r="D1383" s="35" t="s">
        <v>15</v>
      </c>
      <c r="E1383" s="35" t="str">
        <f t="shared" si="63"/>
        <v>F</v>
      </c>
      <c r="F1383" s="35">
        <v>30</v>
      </c>
      <c r="G1383" s="35" t="s">
        <v>4341</v>
      </c>
      <c r="H1383" s="35" t="s">
        <v>2498</v>
      </c>
      <c r="I1383" s="35" t="s">
        <v>913</v>
      </c>
      <c r="J1383" s="48">
        <v>44047</v>
      </c>
      <c r="K1383" s="35">
        <v>60</v>
      </c>
      <c r="L1383" s="49" t="s">
        <v>20</v>
      </c>
      <c r="M1383" s="50" t="str">
        <f>VLOOKUP(Table6[[#This Row],[Product]],Table3[],2)</f>
        <v>Hyperwotsit</v>
      </c>
      <c r="N1383" s="50" t="str">
        <f t="shared" si="64"/>
        <v>Aug</v>
      </c>
      <c r="O1383" s="56">
        <f t="shared" si="65"/>
        <v>2020</v>
      </c>
      <c r="P1383" s="51">
        <f>VLOOKUP(Table6[[#This Row],[Product]],Table3[],3)</f>
        <v>2.0099999999999998</v>
      </c>
      <c r="Q1383" s="35">
        <f>VLOOKUP(Table6[[#This Row],[Product]],Table3[],4)</f>
        <v>20</v>
      </c>
      <c r="R1383" s="35">
        <f>Table6[[#This Row],[Quantity]]*Table6[[#This Row],[Case]]</f>
        <v>1200</v>
      </c>
      <c r="S1383" s="35">
        <f>Table6[[#This Row],[Total Sales]]*Table6[[#This Row],[Cost]]</f>
        <v>2411.9999999999995</v>
      </c>
    </row>
    <row r="1384" spans="1:19" x14ac:dyDescent="0.3">
      <c r="A1384" s="54">
        <v>1422</v>
      </c>
      <c r="B1384" s="35" t="s">
        <v>1946</v>
      </c>
      <c r="C1384" s="35" t="s">
        <v>4342</v>
      </c>
      <c r="D1384" s="35" t="s">
        <v>28</v>
      </c>
      <c r="E1384" s="35" t="str">
        <f t="shared" si="63"/>
        <v>M</v>
      </c>
      <c r="F1384" s="35">
        <v>30</v>
      </c>
      <c r="G1384" s="35" t="s">
        <v>4343</v>
      </c>
      <c r="H1384" s="35" t="s">
        <v>570</v>
      </c>
      <c r="I1384" s="35" t="s">
        <v>187</v>
      </c>
      <c r="J1384" s="48">
        <v>44137</v>
      </c>
      <c r="K1384" s="35">
        <v>28</v>
      </c>
      <c r="L1384" s="49" t="s">
        <v>45</v>
      </c>
      <c r="M1384" s="50" t="str">
        <f>VLOOKUP(Table6[[#This Row],[Product]],Table3[],2)</f>
        <v>Gigastuff</v>
      </c>
      <c r="N1384" s="50" t="str">
        <f t="shared" si="64"/>
        <v>Nov</v>
      </c>
      <c r="O1384" s="56">
        <f t="shared" si="65"/>
        <v>2020</v>
      </c>
      <c r="P1384" s="51">
        <f>VLOOKUP(Table6[[#This Row],[Product]],Table3[],3)</f>
        <v>1.89</v>
      </c>
      <c r="Q1384" s="35">
        <f>VLOOKUP(Table6[[#This Row],[Product]],Table3[],4)</f>
        <v>18</v>
      </c>
      <c r="R1384" s="35">
        <f>Table6[[#This Row],[Quantity]]*Table6[[#This Row],[Case]]</f>
        <v>504</v>
      </c>
      <c r="S1384" s="35">
        <f>Table6[[#This Row],[Total Sales]]*Table6[[#This Row],[Cost]]</f>
        <v>952.56</v>
      </c>
    </row>
    <row r="1385" spans="1:19" x14ac:dyDescent="0.3">
      <c r="A1385" s="54">
        <v>1423</v>
      </c>
      <c r="B1385" s="35" t="s">
        <v>1550</v>
      </c>
      <c r="C1385" s="35" t="s">
        <v>2276</v>
      </c>
      <c r="D1385" s="35" t="s">
        <v>28</v>
      </c>
      <c r="E1385" s="35" t="str">
        <f t="shared" si="63"/>
        <v>M</v>
      </c>
      <c r="F1385" s="35">
        <v>90</v>
      </c>
      <c r="G1385" s="35" t="s">
        <v>4344</v>
      </c>
      <c r="H1385" s="35" t="s">
        <v>2917</v>
      </c>
      <c r="I1385" s="35" t="s">
        <v>95</v>
      </c>
      <c r="J1385" s="48" t="s">
        <v>13971</v>
      </c>
      <c r="K1385" s="35">
        <v>76</v>
      </c>
      <c r="L1385" s="49" t="s">
        <v>64</v>
      </c>
      <c r="M1385" s="50" t="str">
        <f>VLOOKUP(Table6[[#This Row],[Product]],Table3[],2)</f>
        <v>Ultrathing V4</v>
      </c>
      <c r="N1385" s="50" t="str">
        <f t="shared" si="64"/>
        <v>May</v>
      </c>
      <c r="O1385" s="56">
        <f t="shared" si="65"/>
        <v>2021</v>
      </c>
      <c r="P1385" s="51">
        <f>VLOOKUP(Table6[[#This Row],[Product]],Table3[],3)</f>
        <v>3.99</v>
      </c>
      <c r="Q1385" s="35">
        <f>VLOOKUP(Table6[[#This Row],[Product]],Table3[],4)</f>
        <v>24</v>
      </c>
      <c r="R1385" s="35">
        <f>Table6[[#This Row],[Quantity]]*Table6[[#This Row],[Case]]</f>
        <v>1824</v>
      </c>
      <c r="S1385" s="35">
        <f>Table6[[#This Row],[Total Sales]]*Table6[[#This Row],[Cost]]</f>
        <v>7277.76</v>
      </c>
    </row>
    <row r="1386" spans="1:19" x14ac:dyDescent="0.3">
      <c r="A1386" s="54">
        <v>1424</v>
      </c>
      <c r="B1386" s="35" t="s">
        <v>4345</v>
      </c>
      <c r="C1386" s="35" t="s">
        <v>1121</v>
      </c>
      <c r="D1386" s="35" t="s">
        <v>51</v>
      </c>
      <c r="E1386" s="35" t="str">
        <f t="shared" si="63"/>
        <v>F</v>
      </c>
      <c r="F1386" s="35">
        <v>90</v>
      </c>
      <c r="G1386" s="35" t="s">
        <v>4346</v>
      </c>
      <c r="H1386" s="35" t="s">
        <v>3870</v>
      </c>
      <c r="I1386" s="35" t="s">
        <v>124</v>
      </c>
      <c r="J1386" s="48" t="s">
        <v>14094</v>
      </c>
      <c r="K1386" s="35">
        <v>51</v>
      </c>
      <c r="L1386" s="49" t="s">
        <v>80</v>
      </c>
      <c r="M1386" s="50" t="str">
        <f>VLOOKUP(Table6[[#This Row],[Product]],Table3[],2)</f>
        <v>Ultrathing V2</v>
      </c>
      <c r="N1386" s="50" t="str">
        <f t="shared" si="64"/>
        <v>Nov</v>
      </c>
      <c r="O1386" s="56">
        <f t="shared" si="65"/>
        <v>2020</v>
      </c>
      <c r="P1386" s="51">
        <f>VLOOKUP(Table6[[#This Row],[Product]],Table3[],3)</f>
        <v>2.95</v>
      </c>
      <c r="Q1386" s="35">
        <f>VLOOKUP(Table6[[#This Row],[Product]],Table3[],4)</f>
        <v>20</v>
      </c>
      <c r="R1386" s="35">
        <f>Table6[[#This Row],[Quantity]]*Table6[[#This Row],[Case]]</f>
        <v>1020</v>
      </c>
      <c r="S1386" s="35">
        <f>Table6[[#This Row],[Total Sales]]*Table6[[#This Row],[Cost]]</f>
        <v>3009</v>
      </c>
    </row>
    <row r="1387" spans="1:19" x14ac:dyDescent="0.3">
      <c r="A1387" s="54">
        <v>1425</v>
      </c>
      <c r="B1387" s="35" t="s">
        <v>4347</v>
      </c>
      <c r="C1387" s="35" t="s">
        <v>2198</v>
      </c>
      <c r="D1387" s="35" t="s">
        <v>41</v>
      </c>
      <c r="E1387" s="35" t="str">
        <f t="shared" si="63"/>
        <v>F</v>
      </c>
      <c r="F1387" s="35">
        <v>30</v>
      </c>
      <c r="G1387" s="35" t="s">
        <v>4348</v>
      </c>
      <c r="H1387" s="35" t="s">
        <v>319</v>
      </c>
      <c r="I1387" s="35" t="s">
        <v>208</v>
      </c>
      <c r="J1387" s="48" t="s">
        <v>14095</v>
      </c>
      <c r="K1387" s="35">
        <v>67</v>
      </c>
      <c r="L1387" s="49" t="s">
        <v>54</v>
      </c>
      <c r="M1387" s="50" t="str">
        <f>VLOOKUP(Table6[[#This Row],[Product]],Table3[],2)</f>
        <v>Megawidget S</v>
      </c>
      <c r="N1387" s="50" t="str">
        <f t="shared" si="64"/>
        <v>Nov</v>
      </c>
      <c r="O1387" s="56">
        <f t="shared" si="65"/>
        <v>2022</v>
      </c>
      <c r="P1387" s="51">
        <f>VLOOKUP(Table6[[#This Row],[Product]],Table3[],3)</f>
        <v>0.69</v>
      </c>
      <c r="Q1387" s="35">
        <f>VLOOKUP(Table6[[#This Row],[Product]],Table3[],4)</f>
        <v>24</v>
      </c>
      <c r="R1387" s="35">
        <f>Table6[[#This Row],[Quantity]]*Table6[[#This Row],[Case]]</f>
        <v>1608</v>
      </c>
      <c r="S1387" s="35">
        <f>Table6[[#This Row],[Total Sales]]*Table6[[#This Row],[Cost]]</f>
        <v>1109.52</v>
      </c>
    </row>
    <row r="1388" spans="1:19" x14ac:dyDescent="0.3">
      <c r="A1388" s="54">
        <v>1426</v>
      </c>
      <c r="B1388" s="35" t="s">
        <v>4349</v>
      </c>
      <c r="C1388" s="35" t="s">
        <v>2928</v>
      </c>
      <c r="D1388" s="35" t="s">
        <v>15</v>
      </c>
      <c r="E1388" s="35" t="str">
        <f t="shared" si="63"/>
        <v>F</v>
      </c>
      <c r="F1388" s="35">
        <v>30</v>
      </c>
      <c r="G1388" s="35" t="s">
        <v>4350</v>
      </c>
      <c r="H1388" s="35" t="s">
        <v>510</v>
      </c>
      <c r="I1388" s="35" t="s">
        <v>32</v>
      </c>
      <c r="J1388" s="48" t="s">
        <v>13925</v>
      </c>
      <c r="K1388" s="35">
        <v>61</v>
      </c>
      <c r="L1388" s="49" t="s">
        <v>80</v>
      </c>
      <c r="M1388" s="50" t="str">
        <f>VLOOKUP(Table6[[#This Row],[Product]],Table3[],2)</f>
        <v>Ultrathing V2</v>
      </c>
      <c r="N1388" s="50" t="str">
        <f t="shared" si="64"/>
        <v>Jul</v>
      </c>
      <c r="O1388" s="56">
        <f t="shared" si="65"/>
        <v>2020</v>
      </c>
      <c r="P1388" s="51">
        <f>VLOOKUP(Table6[[#This Row],[Product]],Table3[],3)</f>
        <v>2.95</v>
      </c>
      <c r="Q1388" s="35">
        <f>VLOOKUP(Table6[[#This Row],[Product]],Table3[],4)</f>
        <v>20</v>
      </c>
      <c r="R1388" s="35">
        <f>Table6[[#This Row],[Quantity]]*Table6[[#This Row],[Case]]</f>
        <v>1220</v>
      </c>
      <c r="S1388" s="35">
        <f>Table6[[#This Row],[Total Sales]]*Table6[[#This Row],[Cost]]</f>
        <v>3599</v>
      </c>
    </row>
    <row r="1389" spans="1:19" x14ac:dyDescent="0.3">
      <c r="A1389" s="54">
        <v>1427</v>
      </c>
      <c r="B1389" s="35" t="s">
        <v>4351</v>
      </c>
      <c r="C1389" s="35" t="s">
        <v>4352</v>
      </c>
      <c r="D1389" s="35" t="s">
        <v>15</v>
      </c>
      <c r="E1389" s="35" t="str">
        <f t="shared" si="63"/>
        <v>F</v>
      </c>
      <c r="F1389" s="35">
        <v>60</v>
      </c>
      <c r="G1389" s="35" t="s">
        <v>15140</v>
      </c>
      <c r="H1389" s="35" t="s">
        <v>928</v>
      </c>
      <c r="I1389" s="35" t="s">
        <v>38</v>
      </c>
      <c r="J1389" s="48" t="s">
        <v>13748</v>
      </c>
      <c r="K1389" s="35">
        <v>29</v>
      </c>
      <c r="L1389" s="49" t="s">
        <v>54</v>
      </c>
      <c r="M1389" s="50" t="str">
        <f>VLOOKUP(Table6[[#This Row],[Product]],Table3[],2)</f>
        <v>Megawidget S</v>
      </c>
      <c r="N1389" s="50" t="str">
        <f t="shared" si="64"/>
        <v>Aug</v>
      </c>
      <c r="O1389" s="56">
        <f t="shared" si="65"/>
        <v>2020</v>
      </c>
      <c r="P1389" s="51">
        <f>VLOOKUP(Table6[[#This Row],[Product]],Table3[],3)</f>
        <v>0.69</v>
      </c>
      <c r="Q1389" s="35">
        <f>VLOOKUP(Table6[[#This Row],[Product]],Table3[],4)</f>
        <v>24</v>
      </c>
      <c r="R1389" s="35">
        <f>Table6[[#This Row],[Quantity]]*Table6[[#This Row],[Case]]</f>
        <v>696</v>
      </c>
      <c r="S1389" s="35">
        <f>Table6[[#This Row],[Total Sales]]*Table6[[#This Row],[Cost]]</f>
        <v>480.23999999999995</v>
      </c>
    </row>
    <row r="1390" spans="1:19" x14ac:dyDescent="0.3">
      <c r="A1390" s="54">
        <v>1429</v>
      </c>
      <c r="B1390" s="35" t="s">
        <v>1886</v>
      </c>
      <c r="C1390" s="35" t="s">
        <v>4356</v>
      </c>
      <c r="D1390" s="35" t="s">
        <v>51</v>
      </c>
      <c r="E1390" s="35" t="str">
        <f t="shared" si="63"/>
        <v>F</v>
      </c>
      <c r="F1390" s="35">
        <v>60</v>
      </c>
      <c r="G1390" s="35" t="s">
        <v>4357</v>
      </c>
      <c r="H1390" s="35" t="s">
        <v>4358</v>
      </c>
      <c r="I1390" s="35" t="s">
        <v>146</v>
      </c>
      <c r="J1390" s="48" t="s">
        <v>13973</v>
      </c>
      <c r="K1390" s="35">
        <v>71</v>
      </c>
      <c r="L1390" s="49" t="s">
        <v>39</v>
      </c>
      <c r="M1390" s="50" t="str">
        <f>VLOOKUP(Table6[[#This Row],[Product]],Table3[],2)</f>
        <v>Ultrathing V1</v>
      </c>
      <c r="N1390" s="50" t="str">
        <f t="shared" si="64"/>
        <v>Dec</v>
      </c>
      <c r="O1390" s="56">
        <f t="shared" si="65"/>
        <v>2022</v>
      </c>
      <c r="P1390" s="51">
        <f>VLOOKUP(Table6[[#This Row],[Product]],Table3[],3)</f>
        <v>1.79</v>
      </c>
      <c r="Q1390" s="35">
        <f>VLOOKUP(Table6[[#This Row],[Product]],Table3[],4)</f>
        <v>17</v>
      </c>
      <c r="R1390" s="35">
        <f>Table6[[#This Row],[Quantity]]*Table6[[#This Row],[Case]]</f>
        <v>1207</v>
      </c>
      <c r="S1390" s="35">
        <f>Table6[[#This Row],[Total Sales]]*Table6[[#This Row],[Cost]]</f>
        <v>2160.5300000000002</v>
      </c>
    </row>
    <row r="1391" spans="1:19" x14ac:dyDescent="0.3">
      <c r="A1391" s="54">
        <v>1430</v>
      </c>
      <c r="B1391" s="35" t="s">
        <v>4359</v>
      </c>
      <c r="C1391" s="35" t="s">
        <v>376</v>
      </c>
      <c r="D1391" s="35" t="s">
        <v>28</v>
      </c>
      <c r="E1391" s="35" t="str">
        <f t="shared" si="63"/>
        <v>M</v>
      </c>
      <c r="F1391" s="35">
        <v>90</v>
      </c>
      <c r="G1391" s="35" t="s">
        <v>4360</v>
      </c>
      <c r="H1391" s="35" t="s">
        <v>4361</v>
      </c>
      <c r="I1391" s="35" t="s">
        <v>4362</v>
      </c>
      <c r="J1391" s="48" t="s">
        <v>13848</v>
      </c>
      <c r="K1391" s="35">
        <v>85</v>
      </c>
      <c r="L1391" s="49" t="s">
        <v>54</v>
      </c>
      <c r="M1391" s="50" t="str">
        <f>VLOOKUP(Table6[[#This Row],[Product]],Table3[],2)</f>
        <v>Megawidget S</v>
      </c>
      <c r="N1391" s="50" t="str">
        <f t="shared" si="64"/>
        <v>Sep</v>
      </c>
      <c r="O1391" s="56">
        <f t="shared" si="65"/>
        <v>2021</v>
      </c>
      <c r="P1391" s="51">
        <f>VLOOKUP(Table6[[#This Row],[Product]],Table3[],3)</f>
        <v>0.69</v>
      </c>
      <c r="Q1391" s="35">
        <f>VLOOKUP(Table6[[#This Row],[Product]],Table3[],4)</f>
        <v>24</v>
      </c>
      <c r="R1391" s="35">
        <f>Table6[[#This Row],[Quantity]]*Table6[[#This Row],[Case]]</f>
        <v>2040</v>
      </c>
      <c r="S1391" s="35">
        <f>Table6[[#This Row],[Total Sales]]*Table6[[#This Row],[Cost]]</f>
        <v>1407.6</v>
      </c>
    </row>
    <row r="1392" spans="1:19" x14ac:dyDescent="0.3">
      <c r="A1392" s="54">
        <v>1431</v>
      </c>
      <c r="B1392" s="35" t="s">
        <v>4363</v>
      </c>
      <c r="C1392" s="35" t="s">
        <v>2188</v>
      </c>
      <c r="D1392" s="35" t="s">
        <v>28</v>
      </c>
      <c r="E1392" s="35" t="str">
        <f t="shared" si="63"/>
        <v>M</v>
      </c>
      <c r="F1392" s="35">
        <v>60</v>
      </c>
      <c r="G1392" s="35" t="s">
        <v>4364</v>
      </c>
      <c r="H1392" s="35" t="s">
        <v>2875</v>
      </c>
      <c r="I1392" s="35" t="s">
        <v>32</v>
      </c>
      <c r="J1392" s="48" t="s">
        <v>14096</v>
      </c>
      <c r="K1392" s="35">
        <v>105</v>
      </c>
      <c r="L1392" s="49" t="s">
        <v>45</v>
      </c>
      <c r="M1392" s="50" t="str">
        <f>VLOOKUP(Table6[[#This Row],[Product]],Table3[],2)</f>
        <v>Gigastuff</v>
      </c>
      <c r="N1392" s="50" t="str">
        <f t="shared" si="64"/>
        <v>Aug</v>
      </c>
      <c r="O1392" s="56">
        <f t="shared" si="65"/>
        <v>2022</v>
      </c>
      <c r="P1392" s="51">
        <f>VLOOKUP(Table6[[#This Row],[Product]],Table3[],3)</f>
        <v>1.89</v>
      </c>
      <c r="Q1392" s="35">
        <f>VLOOKUP(Table6[[#This Row],[Product]],Table3[],4)</f>
        <v>18</v>
      </c>
      <c r="R1392" s="35">
        <f>Table6[[#This Row],[Quantity]]*Table6[[#This Row],[Case]]</f>
        <v>1890</v>
      </c>
      <c r="S1392" s="35">
        <f>Table6[[#This Row],[Total Sales]]*Table6[[#This Row],[Cost]]</f>
        <v>3572.1</v>
      </c>
    </row>
    <row r="1393" spans="1:19" x14ac:dyDescent="0.3">
      <c r="A1393" s="54">
        <v>1432</v>
      </c>
      <c r="B1393" s="35" t="s">
        <v>4365</v>
      </c>
      <c r="C1393" s="35" t="s">
        <v>4366</v>
      </c>
      <c r="D1393" s="35" t="s">
        <v>28</v>
      </c>
      <c r="E1393" s="35" t="str">
        <f t="shared" si="63"/>
        <v>M</v>
      </c>
      <c r="F1393" s="35">
        <v>90</v>
      </c>
      <c r="G1393" s="35" t="s">
        <v>4367</v>
      </c>
      <c r="H1393" s="35" t="s">
        <v>1362</v>
      </c>
      <c r="I1393" s="35" t="s">
        <v>178</v>
      </c>
      <c r="J1393" s="48" t="s">
        <v>14030</v>
      </c>
      <c r="K1393" s="35">
        <v>93</v>
      </c>
      <c r="L1393" s="49" t="s">
        <v>80</v>
      </c>
      <c r="M1393" s="50" t="str">
        <f>VLOOKUP(Table6[[#This Row],[Product]],Table3[],2)</f>
        <v>Ultrathing V2</v>
      </c>
      <c r="N1393" s="50" t="str">
        <f t="shared" si="64"/>
        <v>Aug</v>
      </c>
      <c r="O1393" s="56">
        <f t="shared" si="65"/>
        <v>2022</v>
      </c>
      <c r="P1393" s="51">
        <f>VLOOKUP(Table6[[#This Row],[Product]],Table3[],3)</f>
        <v>2.95</v>
      </c>
      <c r="Q1393" s="35">
        <f>VLOOKUP(Table6[[#This Row],[Product]],Table3[],4)</f>
        <v>20</v>
      </c>
      <c r="R1393" s="35">
        <f>Table6[[#This Row],[Quantity]]*Table6[[#This Row],[Case]]</f>
        <v>1860</v>
      </c>
      <c r="S1393" s="35">
        <f>Table6[[#This Row],[Total Sales]]*Table6[[#This Row],[Cost]]</f>
        <v>5487</v>
      </c>
    </row>
    <row r="1394" spans="1:19" x14ac:dyDescent="0.3">
      <c r="A1394" s="54">
        <v>1433</v>
      </c>
      <c r="B1394" s="35" t="s">
        <v>4368</v>
      </c>
      <c r="C1394" s="35" t="s">
        <v>3237</v>
      </c>
      <c r="D1394" s="35" t="s">
        <v>28</v>
      </c>
      <c r="E1394" s="35" t="str">
        <f t="shared" si="63"/>
        <v>M</v>
      </c>
      <c r="F1394" s="35">
        <v>90</v>
      </c>
      <c r="G1394" s="35" t="s">
        <v>4369</v>
      </c>
      <c r="H1394" s="35" t="s">
        <v>195</v>
      </c>
      <c r="I1394" s="35" t="s">
        <v>187</v>
      </c>
      <c r="J1394" s="48" t="s">
        <v>13927</v>
      </c>
      <c r="K1394" s="35">
        <v>59</v>
      </c>
      <c r="L1394" s="49" t="s">
        <v>159</v>
      </c>
      <c r="M1394" s="50" t="str">
        <f>VLOOKUP(Table6[[#This Row],[Product]],Table3[],2)</f>
        <v>Ultrathing V3</v>
      </c>
      <c r="N1394" s="50" t="str">
        <f t="shared" si="64"/>
        <v>Mar</v>
      </c>
      <c r="O1394" s="56">
        <f t="shared" si="65"/>
        <v>2020</v>
      </c>
      <c r="P1394" s="51">
        <f>VLOOKUP(Table6[[#This Row],[Product]],Table3[],3)</f>
        <v>3.39</v>
      </c>
      <c r="Q1394" s="35">
        <f>VLOOKUP(Table6[[#This Row],[Product]],Table3[],4)</f>
        <v>24</v>
      </c>
      <c r="R1394" s="35">
        <f>Table6[[#This Row],[Quantity]]*Table6[[#This Row],[Case]]</f>
        <v>1416</v>
      </c>
      <c r="S1394" s="35">
        <f>Table6[[#This Row],[Total Sales]]*Table6[[#This Row],[Cost]]</f>
        <v>4800.24</v>
      </c>
    </row>
    <row r="1395" spans="1:19" x14ac:dyDescent="0.3">
      <c r="A1395" s="54">
        <v>1434</v>
      </c>
      <c r="B1395" s="35" t="s">
        <v>4370</v>
      </c>
      <c r="C1395" s="35" t="s">
        <v>197</v>
      </c>
      <c r="D1395" s="35" t="s">
        <v>51</v>
      </c>
      <c r="E1395" s="35" t="str">
        <f t="shared" si="63"/>
        <v>F</v>
      </c>
      <c r="F1395" s="35">
        <v>30</v>
      </c>
      <c r="G1395" s="35" t="s">
        <v>4371</v>
      </c>
      <c r="H1395" s="35" t="s">
        <v>3951</v>
      </c>
      <c r="I1395" s="35" t="s">
        <v>1576</v>
      </c>
      <c r="J1395" s="48">
        <v>44662</v>
      </c>
      <c r="K1395" s="35">
        <v>76</v>
      </c>
      <c r="L1395" s="49" t="s">
        <v>33</v>
      </c>
      <c r="M1395" s="50" t="str">
        <f>VLOOKUP(Table6[[#This Row],[Product]],Table3[],2)</f>
        <v>Megawidget L</v>
      </c>
      <c r="N1395" s="50" t="str">
        <f t="shared" si="64"/>
        <v>Apr</v>
      </c>
      <c r="O1395" s="56">
        <f t="shared" si="65"/>
        <v>2022</v>
      </c>
      <c r="P1395" s="51">
        <f>VLOOKUP(Table6[[#This Row],[Product]],Table3[],3)</f>
        <v>1.79</v>
      </c>
      <c r="Q1395" s="35">
        <f>VLOOKUP(Table6[[#This Row],[Product]],Table3[],4)</f>
        <v>24</v>
      </c>
      <c r="R1395" s="35">
        <f>Table6[[#This Row],[Quantity]]*Table6[[#This Row],[Case]]</f>
        <v>1824</v>
      </c>
      <c r="S1395" s="35">
        <f>Table6[[#This Row],[Total Sales]]*Table6[[#This Row],[Cost]]</f>
        <v>3264.96</v>
      </c>
    </row>
    <row r="1396" spans="1:19" x14ac:dyDescent="0.3">
      <c r="A1396" s="54">
        <v>1435</v>
      </c>
      <c r="B1396" s="35" t="s">
        <v>4372</v>
      </c>
      <c r="C1396" s="35" t="s">
        <v>4373</v>
      </c>
      <c r="D1396" s="35" t="s">
        <v>28</v>
      </c>
      <c r="E1396" s="35" t="str">
        <f t="shared" si="63"/>
        <v>M</v>
      </c>
      <c r="F1396" s="35">
        <v>60</v>
      </c>
      <c r="G1396" s="35" t="s">
        <v>4374</v>
      </c>
      <c r="H1396" s="35" t="s">
        <v>641</v>
      </c>
      <c r="I1396" s="35" t="s">
        <v>294</v>
      </c>
      <c r="J1396" s="48">
        <v>44899</v>
      </c>
      <c r="K1396" s="35">
        <v>59</v>
      </c>
      <c r="L1396" s="49" t="s">
        <v>159</v>
      </c>
      <c r="M1396" s="50" t="str">
        <f>VLOOKUP(Table6[[#This Row],[Product]],Table3[],2)</f>
        <v>Ultrathing V3</v>
      </c>
      <c r="N1396" s="50" t="str">
        <f t="shared" si="64"/>
        <v>Dec</v>
      </c>
      <c r="O1396" s="56">
        <f t="shared" si="65"/>
        <v>2022</v>
      </c>
      <c r="P1396" s="51">
        <f>VLOOKUP(Table6[[#This Row],[Product]],Table3[],3)</f>
        <v>3.39</v>
      </c>
      <c r="Q1396" s="35">
        <f>VLOOKUP(Table6[[#This Row],[Product]],Table3[],4)</f>
        <v>24</v>
      </c>
      <c r="R1396" s="35">
        <f>Table6[[#This Row],[Quantity]]*Table6[[#This Row],[Case]]</f>
        <v>1416</v>
      </c>
      <c r="S1396" s="35">
        <f>Table6[[#This Row],[Total Sales]]*Table6[[#This Row],[Cost]]</f>
        <v>4800.24</v>
      </c>
    </row>
    <row r="1397" spans="1:19" x14ac:dyDescent="0.3">
      <c r="A1397" s="54">
        <v>1436</v>
      </c>
      <c r="B1397" s="35" t="s">
        <v>4375</v>
      </c>
      <c r="C1397" s="35" t="s">
        <v>4376</v>
      </c>
      <c r="D1397" s="35" t="s">
        <v>28</v>
      </c>
      <c r="E1397" s="35" t="str">
        <f t="shared" si="63"/>
        <v>M</v>
      </c>
      <c r="F1397" s="35">
        <v>30</v>
      </c>
      <c r="G1397" s="35" t="s">
        <v>4377</v>
      </c>
      <c r="H1397" s="35" t="s">
        <v>3236</v>
      </c>
      <c r="I1397" s="35" t="s">
        <v>32</v>
      </c>
      <c r="J1397" s="48" t="s">
        <v>14019</v>
      </c>
      <c r="K1397" s="35">
        <v>2</v>
      </c>
      <c r="L1397" s="49" t="s">
        <v>33</v>
      </c>
      <c r="M1397" s="50" t="str">
        <f>VLOOKUP(Table6[[#This Row],[Product]],Table3[],2)</f>
        <v>Megawidget L</v>
      </c>
      <c r="N1397" s="50" t="str">
        <f t="shared" si="64"/>
        <v>Mar</v>
      </c>
      <c r="O1397" s="56">
        <f t="shared" si="65"/>
        <v>2020</v>
      </c>
      <c r="P1397" s="51">
        <f>VLOOKUP(Table6[[#This Row],[Product]],Table3[],3)</f>
        <v>1.79</v>
      </c>
      <c r="Q1397" s="35">
        <f>VLOOKUP(Table6[[#This Row],[Product]],Table3[],4)</f>
        <v>24</v>
      </c>
      <c r="R1397" s="35">
        <f>Table6[[#This Row],[Quantity]]*Table6[[#This Row],[Case]]</f>
        <v>48</v>
      </c>
      <c r="S1397" s="35">
        <f>Table6[[#This Row],[Total Sales]]*Table6[[#This Row],[Cost]]</f>
        <v>85.92</v>
      </c>
    </row>
    <row r="1398" spans="1:19" x14ac:dyDescent="0.3">
      <c r="A1398" s="54">
        <v>1437</v>
      </c>
      <c r="B1398" s="35" t="s">
        <v>4378</v>
      </c>
      <c r="C1398" s="35" t="s">
        <v>4379</v>
      </c>
      <c r="D1398" s="35" t="s">
        <v>28</v>
      </c>
      <c r="E1398" s="35" t="str">
        <f t="shared" si="63"/>
        <v>M</v>
      </c>
      <c r="F1398" s="35">
        <v>30</v>
      </c>
      <c r="G1398" s="35" t="s">
        <v>14385</v>
      </c>
      <c r="H1398" s="35" t="s">
        <v>4381</v>
      </c>
      <c r="I1398" s="35" t="s">
        <v>886</v>
      </c>
      <c r="J1398" s="48" t="s">
        <v>14097</v>
      </c>
      <c r="K1398" s="35">
        <v>71</v>
      </c>
      <c r="L1398" s="49" t="s">
        <v>20</v>
      </c>
      <c r="M1398" s="50" t="str">
        <f>VLOOKUP(Table6[[#This Row],[Product]],Table3[],2)</f>
        <v>Hyperwotsit</v>
      </c>
      <c r="N1398" s="50" t="str">
        <f t="shared" si="64"/>
        <v>Nov</v>
      </c>
      <c r="O1398" s="56">
        <f t="shared" si="65"/>
        <v>2021</v>
      </c>
      <c r="P1398" s="51">
        <f>VLOOKUP(Table6[[#This Row],[Product]],Table3[],3)</f>
        <v>2.0099999999999998</v>
      </c>
      <c r="Q1398" s="35">
        <f>VLOOKUP(Table6[[#This Row],[Product]],Table3[],4)</f>
        <v>20</v>
      </c>
      <c r="R1398" s="35">
        <f>Table6[[#This Row],[Quantity]]*Table6[[#This Row],[Case]]</f>
        <v>1420</v>
      </c>
      <c r="S1398" s="35">
        <f>Table6[[#This Row],[Total Sales]]*Table6[[#This Row],[Cost]]</f>
        <v>2854.2</v>
      </c>
    </row>
    <row r="1399" spans="1:19" x14ac:dyDescent="0.3">
      <c r="A1399" s="54">
        <v>1438</v>
      </c>
      <c r="B1399" s="35" t="s">
        <v>4382</v>
      </c>
      <c r="C1399" s="35" t="s">
        <v>1665</v>
      </c>
      <c r="D1399" s="35" t="s">
        <v>51</v>
      </c>
      <c r="E1399" s="35" t="str">
        <f t="shared" si="63"/>
        <v>F</v>
      </c>
      <c r="F1399" s="35">
        <v>30</v>
      </c>
      <c r="G1399" s="35" t="s">
        <v>4383</v>
      </c>
      <c r="H1399" s="35" t="s">
        <v>154</v>
      </c>
      <c r="I1399" s="35" t="s">
        <v>25</v>
      </c>
      <c r="J1399" s="48" t="s">
        <v>14074</v>
      </c>
      <c r="K1399" s="35">
        <v>30</v>
      </c>
      <c r="L1399" s="49" t="s">
        <v>101</v>
      </c>
      <c r="M1399" s="50" t="str">
        <f>VLOOKUP(Table6[[#This Row],[Product]],Table3[],2)</f>
        <v>Superwossname</v>
      </c>
      <c r="N1399" s="50" t="str">
        <f t="shared" si="64"/>
        <v>Jun</v>
      </c>
      <c r="O1399" s="56">
        <f t="shared" si="65"/>
        <v>2020</v>
      </c>
      <c r="P1399" s="51">
        <f>VLOOKUP(Table6[[#This Row],[Product]],Table3[],3)</f>
        <v>3.49</v>
      </c>
      <c r="Q1399" s="35">
        <f>VLOOKUP(Table6[[#This Row],[Product]],Table3[],4)</f>
        <v>20</v>
      </c>
      <c r="R1399" s="35">
        <f>Table6[[#This Row],[Quantity]]*Table6[[#This Row],[Case]]</f>
        <v>600</v>
      </c>
      <c r="S1399" s="35">
        <f>Table6[[#This Row],[Total Sales]]*Table6[[#This Row],[Cost]]</f>
        <v>2094</v>
      </c>
    </row>
    <row r="1400" spans="1:19" x14ac:dyDescent="0.3">
      <c r="A1400" s="54">
        <v>1439</v>
      </c>
      <c r="B1400" s="35" t="s">
        <v>1246</v>
      </c>
      <c r="C1400" s="35" t="s">
        <v>4384</v>
      </c>
      <c r="D1400" s="35" t="s">
        <v>28</v>
      </c>
      <c r="E1400" s="35" t="str">
        <f t="shared" si="63"/>
        <v>M</v>
      </c>
      <c r="F1400" s="35">
        <v>90</v>
      </c>
      <c r="G1400" s="35" t="s">
        <v>4385</v>
      </c>
      <c r="H1400" s="35" t="s">
        <v>4386</v>
      </c>
      <c r="I1400" s="35" t="s">
        <v>32</v>
      </c>
      <c r="J1400" s="48">
        <v>43833</v>
      </c>
      <c r="K1400" s="35">
        <v>55</v>
      </c>
      <c r="L1400" s="49" t="s">
        <v>80</v>
      </c>
      <c r="M1400" s="50" t="str">
        <f>VLOOKUP(Table6[[#This Row],[Product]],Table3[],2)</f>
        <v>Ultrathing V2</v>
      </c>
      <c r="N1400" s="50" t="str">
        <f t="shared" si="64"/>
        <v>Jan</v>
      </c>
      <c r="O1400" s="56">
        <f t="shared" si="65"/>
        <v>2020</v>
      </c>
      <c r="P1400" s="51">
        <f>VLOOKUP(Table6[[#This Row],[Product]],Table3[],3)</f>
        <v>2.95</v>
      </c>
      <c r="Q1400" s="35">
        <f>VLOOKUP(Table6[[#This Row],[Product]],Table3[],4)</f>
        <v>20</v>
      </c>
      <c r="R1400" s="35">
        <f>Table6[[#This Row],[Quantity]]*Table6[[#This Row],[Case]]</f>
        <v>1100</v>
      </c>
      <c r="S1400" s="35">
        <f>Table6[[#This Row],[Total Sales]]*Table6[[#This Row],[Cost]]</f>
        <v>3245</v>
      </c>
    </row>
    <row r="1401" spans="1:19" x14ac:dyDescent="0.3">
      <c r="A1401" s="54">
        <v>1440</v>
      </c>
      <c r="B1401" s="35" t="s">
        <v>90</v>
      </c>
      <c r="C1401" s="35" t="s">
        <v>4387</v>
      </c>
      <c r="D1401" s="35" t="s">
        <v>51</v>
      </c>
      <c r="E1401" s="35" t="str">
        <f t="shared" si="63"/>
        <v>F</v>
      </c>
      <c r="F1401" s="35">
        <v>60</v>
      </c>
      <c r="G1401" s="35" t="s">
        <v>4388</v>
      </c>
      <c r="H1401" s="35" t="s">
        <v>4389</v>
      </c>
      <c r="I1401" s="35" t="s">
        <v>32</v>
      </c>
      <c r="J1401" s="48">
        <v>44206</v>
      </c>
      <c r="K1401" s="35">
        <v>82</v>
      </c>
      <c r="L1401" s="49" t="s">
        <v>159</v>
      </c>
      <c r="M1401" s="50" t="str">
        <f>VLOOKUP(Table6[[#This Row],[Product]],Table3[],2)</f>
        <v>Ultrathing V3</v>
      </c>
      <c r="N1401" s="50" t="str">
        <f t="shared" si="64"/>
        <v>Jan</v>
      </c>
      <c r="O1401" s="56">
        <f t="shared" si="65"/>
        <v>2021</v>
      </c>
      <c r="P1401" s="51">
        <f>VLOOKUP(Table6[[#This Row],[Product]],Table3[],3)</f>
        <v>3.39</v>
      </c>
      <c r="Q1401" s="35">
        <f>VLOOKUP(Table6[[#This Row],[Product]],Table3[],4)</f>
        <v>24</v>
      </c>
      <c r="R1401" s="35">
        <f>Table6[[#This Row],[Quantity]]*Table6[[#This Row],[Case]]</f>
        <v>1968</v>
      </c>
      <c r="S1401" s="35">
        <f>Table6[[#This Row],[Total Sales]]*Table6[[#This Row],[Cost]]</f>
        <v>6671.52</v>
      </c>
    </row>
    <row r="1402" spans="1:19" x14ac:dyDescent="0.3">
      <c r="A1402" s="54">
        <v>1441</v>
      </c>
      <c r="B1402" s="35" t="s">
        <v>4390</v>
      </c>
      <c r="C1402" s="35" t="s">
        <v>4324</v>
      </c>
      <c r="D1402" s="35" t="s">
        <v>28</v>
      </c>
      <c r="E1402" s="35" t="str">
        <f t="shared" si="63"/>
        <v>M</v>
      </c>
      <c r="F1402" s="35">
        <v>60</v>
      </c>
      <c r="G1402" s="35" t="s">
        <v>4391</v>
      </c>
      <c r="H1402" s="35" t="s">
        <v>137</v>
      </c>
      <c r="I1402" s="35" t="s">
        <v>32</v>
      </c>
      <c r="J1402" s="48" t="s">
        <v>13933</v>
      </c>
      <c r="K1402" s="35">
        <v>35</v>
      </c>
      <c r="L1402" s="49" t="s">
        <v>64</v>
      </c>
      <c r="M1402" s="50" t="str">
        <f>VLOOKUP(Table6[[#This Row],[Product]],Table3[],2)</f>
        <v>Ultrathing V4</v>
      </c>
      <c r="N1402" s="50" t="str">
        <f t="shared" si="64"/>
        <v>Jul</v>
      </c>
      <c r="O1402" s="56">
        <f t="shared" si="65"/>
        <v>2022</v>
      </c>
      <c r="P1402" s="51">
        <f>VLOOKUP(Table6[[#This Row],[Product]],Table3[],3)</f>
        <v>3.99</v>
      </c>
      <c r="Q1402" s="35">
        <f>VLOOKUP(Table6[[#This Row],[Product]],Table3[],4)</f>
        <v>24</v>
      </c>
      <c r="R1402" s="35">
        <f>Table6[[#This Row],[Quantity]]*Table6[[#This Row],[Case]]</f>
        <v>840</v>
      </c>
      <c r="S1402" s="35">
        <f>Table6[[#This Row],[Total Sales]]*Table6[[#This Row],[Cost]]</f>
        <v>3351.6000000000004</v>
      </c>
    </row>
    <row r="1403" spans="1:19" x14ac:dyDescent="0.3">
      <c r="A1403" s="54">
        <v>1442</v>
      </c>
      <c r="B1403" s="35" t="s">
        <v>4392</v>
      </c>
      <c r="C1403" s="35" t="s">
        <v>4393</v>
      </c>
      <c r="D1403" s="35" t="s">
        <v>117</v>
      </c>
      <c r="E1403" s="35" t="str">
        <f t="shared" si="63"/>
        <v>M/F</v>
      </c>
      <c r="F1403" s="35">
        <v>90</v>
      </c>
      <c r="G1403" s="35" t="s">
        <v>4394</v>
      </c>
      <c r="H1403" s="35" t="s">
        <v>2890</v>
      </c>
      <c r="I1403" s="35" t="s">
        <v>32</v>
      </c>
      <c r="J1403" s="48" t="s">
        <v>13850</v>
      </c>
      <c r="K1403" s="35">
        <v>32</v>
      </c>
      <c r="L1403" s="49" t="s">
        <v>45</v>
      </c>
      <c r="M1403" s="50" t="str">
        <f>VLOOKUP(Table6[[#This Row],[Product]],Table3[],2)</f>
        <v>Gigastuff</v>
      </c>
      <c r="N1403" s="50" t="str">
        <f t="shared" si="64"/>
        <v>Nov</v>
      </c>
      <c r="O1403" s="56">
        <f t="shared" si="65"/>
        <v>2022</v>
      </c>
      <c r="P1403" s="51">
        <f>VLOOKUP(Table6[[#This Row],[Product]],Table3[],3)</f>
        <v>1.89</v>
      </c>
      <c r="Q1403" s="35">
        <f>VLOOKUP(Table6[[#This Row],[Product]],Table3[],4)</f>
        <v>18</v>
      </c>
      <c r="R1403" s="35">
        <f>Table6[[#This Row],[Quantity]]*Table6[[#This Row],[Case]]</f>
        <v>576</v>
      </c>
      <c r="S1403" s="35">
        <f>Table6[[#This Row],[Total Sales]]*Table6[[#This Row],[Cost]]</f>
        <v>1088.6399999999999</v>
      </c>
    </row>
    <row r="1404" spans="1:19" x14ac:dyDescent="0.3">
      <c r="A1404" s="54">
        <v>1443</v>
      </c>
      <c r="B1404" s="35" t="s">
        <v>4395</v>
      </c>
      <c r="C1404" s="35" t="s">
        <v>4396</v>
      </c>
      <c r="D1404" s="35" t="s">
        <v>28</v>
      </c>
      <c r="E1404" s="35" t="str">
        <f t="shared" si="63"/>
        <v>M</v>
      </c>
      <c r="F1404" s="35">
        <v>30</v>
      </c>
      <c r="G1404" s="35" t="s">
        <v>14307</v>
      </c>
      <c r="H1404" s="35" t="s">
        <v>1186</v>
      </c>
      <c r="I1404" s="35" t="s">
        <v>32</v>
      </c>
      <c r="J1404" s="48">
        <v>44846</v>
      </c>
      <c r="K1404" s="35">
        <v>13</v>
      </c>
      <c r="L1404" s="49" t="s">
        <v>54</v>
      </c>
      <c r="M1404" s="50" t="str">
        <f>VLOOKUP(Table6[[#This Row],[Product]],Table3[],2)</f>
        <v>Megawidget S</v>
      </c>
      <c r="N1404" s="50" t="str">
        <f t="shared" si="64"/>
        <v>Oct</v>
      </c>
      <c r="O1404" s="56">
        <f t="shared" si="65"/>
        <v>2022</v>
      </c>
      <c r="P1404" s="51">
        <f>VLOOKUP(Table6[[#This Row],[Product]],Table3[],3)</f>
        <v>0.69</v>
      </c>
      <c r="Q1404" s="35">
        <f>VLOOKUP(Table6[[#This Row],[Product]],Table3[],4)</f>
        <v>24</v>
      </c>
      <c r="R1404" s="35">
        <f>Table6[[#This Row],[Quantity]]*Table6[[#This Row],[Case]]</f>
        <v>312</v>
      </c>
      <c r="S1404" s="35">
        <f>Table6[[#This Row],[Total Sales]]*Table6[[#This Row],[Cost]]</f>
        <v>215.27999999999997</v>
      </c>
    </row>
    <row r="1405" spans="1:19" x14ac:dyDescent="0.3">
      <c r="A1405" s="54">
        <v>1444</v>
      </c>
      <c r="B1405" s="35" t="s">
        <v>1116</v>
      </c>
      <c r="C1405" s="35" t="s">
        <v>375</v>
      </c>
      <c r="D1405" s="35" t="s">
        <v>28</v>
      </c>
      <c r="E1405" s="35" t="str">
        <f t="shared" si="63"/>
        <v>M</v>
      </c>
      <c r="F1405" s="35">
        <v>90</v>
      </c>
      <c r="G1405" s="35" t="s">
        <v>4398</v>
      </c>
      <c r="H1405" s="35" t="s">
        <v>3897</v>
      </c>
      <c r="I1405" s="35" t="s">
        <v>3898</v>
      </c>
      <c r="J1405" s="48" t="s">
        <v>14098</v>
      </c>
      <c r="K1405" s="35">
        <v>14</v>
      </c>
      <c r="L1405" s="49" t="s">
        <v>159</v>
      </c>
      <c r="M1405" s="50" t="str">
        <f>VLOOKUP(Table6[[#This Row],[Product]],Table3[],2)</f>
        <v>Ultrathing V3</v>
      </c>
      <c r="N1405" s="50" t="str">
        <f t="shared" si="64"/>
        <v>Jun</v>
      </c>
      <c r="O1405" s="56">
        <f t="shared" si="65"/>
        <v>2020</v>
      </c>
      <c r="P1405" s="51">
        <f>VLOOKUP(Table6[[#This Row],[Product]],Table3[],3)</f>
        <v>3.39</v>
      </c>
      <c r="Q1405" s="35">
        <f>VLOOKUP(Table6[[#This Row],[Product]],Table3[],4)</f>
        <v>24</v>
      </c>
      <c r="R1405" s="35">
        <f>Table6[[#This Row],[Quantity]]*Table6[[#This Row],[Case]]</f>
        <v>336</v>
      </c>
      <c r="S1405" s="35">
        <f>Table6[[#This Row],[Total Sales]]*Table6[[#This Row],[Cost]]</f>
        <v>1139.04</v>
      </c>
    </row>
    <row r="1406" spans="1:19" x14ac:dyDescent="0.3">
      <c r="A1406" s="54">
        <v>1445</v>
      </c>
      <c r="B1406" s="35" t="s">
        <v>1405</v>
      </c>
      <c r="C1406" s="35" t="s">
        <v>4399</v>
      </c>
      <c r="D1406" s="35" t="s">
        <v>28</v>
      </c>
      <c r="E1406" s="35" t="str">
        <f t="shared" si="63"/>
        <v>M</v>
      </c>
      <c r="F1406" s="35">
        <v>30</v>
      </c>
      <c r="G1406" s="35" t="s">
        <v>14308</v>
      </c>
      <c r="H1406" s="35" t="s">
        <v>3242</v>
      </c>
      <c r="I1406" s="35" t="s">
        <v>32</v>
      </c>
      <c r="J1406" s="48" t="s">
        <v>14099</v>
      </c>
      <c r="K1406" s="35">
        <v>5</v>
      </c>
      <c r="L1406" s="49" t="s">
        <v>159</v>
      </c>
      <c r="M1406" s="50" t="str">
        <f>VLOOKUP(Table6[[#This Row],[Product]],Table3[],2)</f>
        <v>Ultrathing V3</v>
      </c>
      <c r="N1406" s="50" t="str">
        <f t="shared" si="64"/>
        <v>Feb</v>
      </c>
      <c r="O1406" s="56">
        <f t="shared" si="65"/>
        <v>2022</v>
      </c>
      <c r="P1406" s="51">
        <f>VLOOKUP(Table6[[#This Row],[Product]],Table3[],3)</f>
        <v>3.39</v>
      </c>
      <c r="Q1406" s="35">
        <f>VLOOKUP(Table6[[#This Row],[Product]],Table3[],4)</f>
        <v>24</v>
      </c>
      <c r="R1406" s="35">
        <f>Table6[[#This Row],[Quantity]]*Table6[[#This Row],[Case]]</f>
        <v>120</v>
      </c>
      <c r="S1406" s="35">
        <f>Table6[[#This Row],[Total Sales]]*Table6[[#This Row],[Cost]]</f>
        <v>406.8</v>
      </c>
    </row>
    <row r="1407" spans="1:19" x14ac:dyDescent="0.3">
      <c r="A1407" s="54">
        <v>1446</v>
      </c>
      <c r="B1407" s="35" t="s">
        <v>4401</v>
      </c>
      <c r="C1407" s="35" t="s">
        <v>4402</v>
      </c>
      <c r="D1407" s="35" t="s">
        <v>28</v>
      </c>
      <c r="E1407" s="35" t="str">
        <f t="shared" si="63"/>
        <v>M</v>
      </c>
      <c r="F1407" s="35">
        <v>30</v>
      </c>
      <c r="G1407" s="35" t="s">
        <v>4403</v>
      </c>
      <c r="H1407" s="35" t="s">
        <v>4404</v>
      </c>
      <c r="I1407" s="35" t="s">
        <v>32</v>
      </c>
      <c r="J1407" s="48">
        <v>44383</v>
      </c>
      <c r="K1407" s="35">
        <v>15</v>
      </c>
      <c r="L1407" s="49" t="s">
        <v>39</v>
      </c>
      <c r="M1407" s="50" t="str">
        <f>VLOOKUP(Table6[[#This Row],[Product]],Table3[],2)</f>
        <v>Ultrathing V1</v>
      </c>
      <c r="N1407" s="50" t="str">
        <f t="shared" si="64"/>
        <v>Jul</v>
      </c>
      <c r="O1407" s="56">
        <f t="shared" si="65"/>
        <v>2021</v>
      </c>
      <c r="P1407" s="51">
        <f>VLOOKUP(Table6[[#This Row],[Product]],Table3[],3)</f>
        <v>1.79</v>
      </c>
      <c r="Q1407" s="35">
        <f>VLOOKUP(Table6[[#This Row],[Product]],Table3[],4)</f>
        <v>17</v>
      </c>
      <c r="R1407" s="35">
        <f>Table6[[#This Row],[Quantity]]*Table6[[#This Row],[Case]]</f>
        <v>255</v>
      </c>
      <c r="S1407" s="35">
        <f>Table6[[#This Row],[Total Sales]]*Table6[[#This Row],[Cost]]</f>
        <v>456.45</v>
      </c>
    </row>
    <row r="1408" spans="1:19" x14ac:dyDescent="0.3">
      <c r="A1408" s="54">
        <v>1447</v>
      </c>
      <c r="B1408" s="35" t="s">
        <v>4405</v>
      </c>
      <c r="C1408" s="35" t="s">
        <v>4156</v>
      </c>
      <c r="D1408" s="35" t="s">
        <v>15</v>
      </c>
      <c r="E1408" s="35" t="str">
        <f t="shared" si="63"/>
        <v>F</v>
      </c>
      <c r="F1408" s="35">
        <v>60</v>
      </c>
      <c r="G1408" s="35" t="s">
        <v>4406</v>
      </c>
      <c r="H1408" s="35" t="s">
        <v>3462</v>
      </c>
      <c r="I1408" s="35" t="s">
        <v>32</v>
      </c>
      <c r="J1408" s="48" t="s">
        <v>13989</v>
      </c>
      <c r="K1408" s="35">
        <v>2</v>
      </c>
      <c r="L1408" s="49" t="s">
        <v>64</v>
      </c>
      <c r="M1408" s="50" t="str">
        <f>VLOOKUP(Table6[[#This Row],[Product]],Table3[],2)</f>
        <v>Ultrathing V4</v>
      </c>
      <c r="N1408" s="50" t="str">
        <f t="shared" si="64"/>
        <v>Feb</v>
      </c>
      <c r="O1408" s="56">
        <f t="shared" si="65"/>
        <v>2022</v>
      </c>
      <c r="P1408" s="51">
        <f>VLOOKUP(Table6[[#This Row],[Product]],Table3[],3)</f>
        <v>3.99</v>
      </c>
      <c r="Q1408" s="35">
        <f>VLOOKUP(Table6[[#This Row],[Product]],Table3[],4)</f>
        <v>24</v>
      </c>
      <c r="R1408" s="35">
        <f>Table6[[#This Row],[Quantity]]*Table6[[#This Row],[Case]]</f>
        <v>48</v>
      </c>
      <c r="S1408" s="35">
        <f>Table6[[#This Row],[Total Sales]]*Table6[[#This Row],[Cost]]</f>
        <v>191.52</v>
      </c>
    </row>
    <row r="1409" spans="1:19" x14ac:dyDescent="0.3">
      <c r="A1409" s="54">
        <v>1448</v>
      </c>
      <c r="B1409" s="35" t="s">
        <v>4407</v>
      </c>
      <c r="C1409" s="35" t="s">
        <v>2298</v>
      </c>
      <c r="D1409" s="35" t="s">
        <v>41</v>
      </c>
      <c r="E1409" s="35" t="str">
        <f t="shared" si="63"/>
        <v>F</v>
      </c>
      <c r="F1409" s="35">
        <v>30</v>
      </c>
      <c r="G1409" s="35" t="s">
        <v>4408</v>
      </c>
      <c r="H1409" s="35" t="s">
        <v>4409</v>
      </c>
      <c r="I1409" s="35" t="s">
        <v>294</v>
      </c>
      <c r="J1409" s="48">
        <v>44229</v>
      </c>
      <c r="K1409" s="35">
        <v>34</v>
      </c>
      <c r="L1409" s="49" t="s">
        <v>20</v>
      </c>
      <c r="M1409" s="50" t="str">
        <f>VLOOKUP(Table6[[#This Row],[Product]],Table3[],2)</f>
        <v>Hyperwotsit</v>
      </c>
      <c r="N1409" s="50" t="str">
        <f t="shared" si="64"/>
        <v>Feb</v>
      </c>
      <c r="O1409" s="56">
        <f t="shared" si="65"/>
        <v>2021</v>
      </c>
      <c r="P1409" s="51">
        <f>VLOOKUP(Table6[[#This Row],[Product]],Table3[],3)</f>
        <v>2.0099999999999998</v>
      </c>
      <c r="Q1409" s="35">
        <f>VLOOKUP(Table6[[#This Row],[Product]],Table3[],4)</f>
        <v>20</v>
      </c>
      <c r="R1409" s="35">
        <f>Table6[[#This Row],[Quantity]]*Table6[[#This Row],[Case]]</f>
        <v>680</v>
      </c>
      <c r="S1409" s="35">
        <f>Table6[[#This Row],[Total Sales]]*Table6[[#This Row],[Cost]]</f>
        <v>1366.8</v>
      </c>
    </row>
    <row r="1410" spans="1:19" x14ac:dyDescent="0.3">
      <c r="A1410" s="54">
        <v>1449</v>
      </c>
      <c r="B1410" s="35" t="s">
        <v>1333</v>
      </c>
      <c r="C1410" s="35" t="s">
        <v>4410</v>
      </c>
      <c r="D1410" s="35" t="s">
        <v>51</v>
      </c>
      <c r="E1410" s="35" t="str">
        <f t="shared" si="63"/>
        <v>F</v>
      </c>
      <c r="F1410" s="35">
        <v>30</v>
      </c>
      <c r="G1410" s="35" t="s">
        <v>4408</v>
      </c>
      <c r="H1410" s="35" t="s">
        <v>924</v>
      </c>
      <c r="I1410" s="35" t="s">
        <v>32</v>
      </c>
      <c r="J1410" s="48" t="s">
        <v>14063</v>
      </c>
      <c r="K1410" s="35">
        <v>41</v>
      </c>
      <c r="L1410" s="49" t="s">
        <v>159</v>
      </c>
      <c r="M1410" s="50" t="str">
        <f>VLOOKUP(Table6[[#This Row],[Product]],Table3[],2)</f>
        <v>Ultrathing V3</v>
      </c>
      <c r="N1410" s="50" t="str">
        <f t="shared" si="64"/>
        <v>Mar</v>
      </c>
      <c r="O1410" s="56">
        <f t="shared" si="65"/>
        <v>2020</v>
      </c>
      <c r="P1410" s="51">
        <f>VLOOKUP(Table6[[#This Row],[Product]],Table3[],3)</f>
        <v>3.39</v>
      </c>
      <c r="Q1410" s="35">
        <f>VLOOKUP(Table6[[#This Row],[Product]],Table3[],4)</f>
        <v>24</v>
      </c>
      <c r="R1410" s="35">
        <f>Table6[[#This Row],[Quantity]]*Table6[[#This Row],[Case]]</f>
        <v>984</v>
      </c>
      <c r="S1410" s="35">
        <f>Table6[[#This Row],[Total Sales]]*Table6[[#This Row],[Cost]]</f>
        <v>3335.76</v>
      </c>
    </row>
    <row r="1411" spans="1:19" x14ac:dyDescent="0.3">
      <c r="A1411" s="54">
        <v>1450</v>
      </c>
      <c r="B1411" s="35" t="s">
        <v>4411</v>
      </c>
      <c r="C1411" s="35" t="s">
        <v>1330</v>
      </c>
      <c r="D1411" s="35" t="s">
        <v>28</v>
      </c>
      <c r="E1411" s="35" t="str">
        <f t="shared" ref="E1411:E1474" si="66">IF(OR(D1411="Mrs", D1411="Miss", D1411="Ms"), "F", IF(OR(D1411="Mr"), "M", IF(OR(D1411="Dr", D1411="Prof", D1411="Rev"), "M/F", "")))</f>
        <v>M</v>
      </c>
      <c r="F1411" s="35">
        <v>30</v>
      </c>
      <c r="G1411" s="35" t="s">
        <v>4412</v>
      </c>
      <c r="H1411" s="35" t="s">
        <v>4413</v>
      </c>
      <c r="I1411" s="35" t="s">
        <v>32</v>
      </c>
      <c r="J1411" s="48">
        <v>44081</v>
      </c>
      <c r="K1411" s="35">
        <v>45</v>
      </c>
      <c r="L1411" s="49" t="s">
        <v>20</v>
      </c>
      <c r="M1411" s="50" t="str">
        <f>VLOOKUP(Table6[[#This Row],[Product]],Table3[],2)</f>
        <v>Hyperwotsit</v>
      </c>
      <c r="N1411" s="50" t="str">
        <f t="shared" ref="N1411:N1474" si="67">TEXT(J1411,"mmm")</f>
        <v>Sep</v>
      </c>
      <c r="O1411" s="56">
        <f t="shared" ref="O1411:O1474" si="68">YEAR(J1411)</f>
        <v>2020</v>
      </c>
      <c r="P1411" s="51">
        <f>VLOOKUP(Table6[[#This Row],[Product]],Table3[],3)</f>
        <v>2.0099999999999998</v>
      </c>
      <c r="Q1411" s="35">
        <f>VLOOKUP(Table6[[#This Row],[Product]],Table3[],4)</f>
        <v>20</v>
      </c>
      <c r="R1411" s="35">
        <f>Table6[[#This Row],[Quantity]]*Table6[[#This Row],[Case]]</f>
        <v>900</v>
      </c>
      <c r="S1411" s="35">
        <f>Table6[[#This Row],[Total Sales]]*Table6[[#This Row],[Cost]]</f>
        <v>1808.9999999999998</v>
      </c>
    </row>
    <row r="1412" spans="1:19" x14ac:dyDescent="0.3">
      <c r="A1412" s="54">
        <v>1451</v>
      </c>
      <c r="B1412" s="35" t="s">
        <v>4414</v>
      </c>
      <c r="C1412" s="35" t="s">
        <v>3051</v>
      </c>
      <c r="D1412" s="35" t="s">
        <v>28</v>
      </c>
      <c r="E1412" s="35" t="str">
        <f t="shared" si="66"/>
        <v>M</v>
      </c>
      <c r="F1412" s="35">
        <v>30</v>
      </c>
      <c r="G1412" s="35" t="s">
        <v>4412</v>
      </c>
      <c r="H1412" s="35" t="s">
        <v>4415</v>
      </c>
      <c r="I1412" s="35" t="s">
        <v>32</v>
      </c>
      <c r="J1412" s="48" t="s">
        <v>13972</v>
      </c>
      <c r="K1412" s="35">
        <v>32</v>
      </c>
      <c r="L1412" s="49" t="s">
        <v>80</v>
      </c>
      <c r="M1412" s="50" t="str">
        <f>VLOOKUP(Table6[[#This Row],[Product]],Table3[],2)</f>
        <v>Ultrathing V2</v>
      </c>
      <c r="N1412" s="50" t="str">
        <f t="shared" si="67"/>
        <v>Nov</v>
      </c>
      <c r="O1412" s="56">
        <f t="shared" si="68"/>
        <v>2020</v>
      </c>
      <c r="P1412" s="51">
        <f>VLOOKUP(Table6[[#This Row],[Product]],Table3[],3)</f>
        <v>2.95</v>
      </c>
      <c r="Q1412" s="35">
        <f>VLOOKUP(Table6[[#This Row],[Product]],Table3[],4)</f>
        <v>20</v>
      </c>
      <c r="R1412" s="35">
        <f>Table6[[#This Row],[Quantity]]*Table6[[#This Row],[Case]]</f>
        <v>640</v>
      </c>
      <c r="S1412" s="35">
        <f>Table6[[#This Row],[Total Sales]]*Table6[[#This Row],[Cost]]</f>
        <v>1888</v>
      </c>
    </row>
    <row r="1413" spans="1:19" x14ac:dyDescent="0.3">
      <c r="A1413" s="54">
        <v>1452</v>
      </c>
      <c r="B1413" s="35" t="s">
        <v>1187</v>
      </c>
      <c r="C1413" s="35" t="s">
        <v>4416</v>
      </c>
      <c r="D1413" s="35" t="s">
        <v>28</v>
      </c>
      <c r="E1413" s="35" t="str">
        <f t="shared" si="66"/>
        <v>M</v>
      </c>
      <c r="F1413" s="35">
        <v>60</v>
      </c>
      <c r="G1413" s="35" t="s">
        <v>4417</v>
      </c>
      <c r="H1413" s="35" t="s">
        <v>734</v>
      </c>
      <c r="I1413" s="35" t="s">
        <v>32</v>
      </c>
      <c r="J1413" s="48">
        <v>44871</v>
      </c>
      <c r="K1413" s="35">
        <v>4</v>
      </c>
      <c r="L1413" s="49" t="s">
        <v>20</v>
      </c>
      <c r="M1413" s="50" t="str">
        <f>VLOOKUP(Table6[[#This Row],[Product]],Table3[],2)</f>
        <v>Hyperwotsit</v>
      </c>
      <c r="N1413" s="50" t="str">
        <f t="shared" si="67"/>
        <v>Nov</v>
      </c>
      <c r="O1413" s="56">
        <f t="shared" si="68"/>
        <v>2022</v>
      </c>
      <c r="P1413" s="51">
        <f>VLOOKUP(Table6[[#This Row],[Product]],Table3[],3)</f>
        <v>2.0099999999999998</v>
      </c>
      <c r="Q1413" s="35">
        <f>VLOOKUP(Table6[[#This Row],[Product]],Table3[],4)</f>
        <v>20</v>
      </c>
      <c r="R1413" s="35">
        <f>Table6[[#This Row],[Quantity]]*Table6[[#This Row],[Case]]</f>
        <v>80</v>
      </c>
      <c r="S1413" s="35">
        <f>Table6[[#This Row],[Total Sales]]*Table6[[#This Row],[Cost]]</f>
        <v>160.79999999999998</v>
      </c>
    </row>
    <row r="1414" spans="1:19" x14ac:dyDescent="0.3">
      <c r="A1414" s="54">
        <v>1453</v>
      </c>
      <c r="B1414" s="35" t="s">
        <v>4418</v>
      </c>
      <c r="C1414" s="35" t="s">
        <v>2561</v>
      </c>
      <c r="D1414" s="35" t="s">
        <v>15</v>
      </c>
      <c r="E1414" s="35" t="str">
        <f t="shared" si="66"/>
        <v>F</v>
      </c>
      <c r="F1414" s="35">
        <v>60</v>
      </c>
      <c r="G1414" s="35" t="s">
        <v>4417</v>
      </c>
      <c r="H1414" s="35" t="s">
        <v>2987</v>
      </c>
      <c r="I1414" s="35" t="s">
        <v>32</v>
      </c>
      <c r="J1414" s="48">
        <v>44413</v>
      </c>
      <c r="K1414" s="35">
        <v>22</v>
      </c>
      <c r="L1414" s="49" t="s">
        <v>20</v>
      </c>
      <c r="M1414" s="50" t="str">
        <f>VLOOKUP(Table6[[#This Row],[Product]],Table3[],2)</f>
        <v>Hyperwotsit</v>
      </c>
      <c r="N1414" s="50" t="str">
        <f t="shared" si="67"/>
        <v>Aug</v>
      </c>
      <c r="O1414" s="56">
        <f t="shared" si="68"/>
        <v>2021</v>
      </c>
      <c r="P1414" s="51">
        <f>VLOOKUP(Table6[[#This Row],[Product]],Table3[],3)</f>
        <v>2.0099999999999998</v>
      </c>
      <c r="Q1414" s="35">
        <f>VLOOKUP(Table6[[#This Row],[Product]],Table3[],4)</f>
        <v>20</v>
      </c>
      <c r="R1414" s="35">
        <f>Table6[[#This Row],[Quantity]]*Table6[[#This Row],[Case]]</f>
        <v>440</v>
      </c>
      <c r="S1414" s="35">
        <f>Table6[[#This Row],[Total Sales]]*Table6[[#This Row],[Cost]]</f>
        <v>884.39999999999986</v>
      </c>
    </row>
    <row r="1415" spans="1:19" x14ac:dyDescent="0.3">
      <c r="A1415" s="54">
        <v>1454</v>
      </c>
      <c r="B1415" s="35" t="s">
        <v>4419</v>
      </c>
      <c r="C1415" s="35" t="s">
        <v>4420</v>
      </c>
      <c r="D1415" s="35" t="s">
        <v>15</v>
      </c>
      <c r="E1415" s="35" t="str">
        <f t="shared" si="66"/>
        <v>F</v>
      </c>
      <c r="F1415" s="35">
        <v>60</v>
      </c>
      <c r="G1415" s="35" t="s">
        <v>4421</v>
      </c>
      <c r="H1415" s="35" t="s">
        <v>2179</v>
      </c>
      <c r="I1415" s="35" t="s">
        <v>294</v>
      </c>
      <c r="J1415" s="48">
        <v>44877</v>
      </c>
      <c r="K1415" s="35">
        <v>41</v>
      </c>
      <c r="L1415" s="49" t="s">
        <v>39</v>
      </c>
      <c r="M1415" s="50" t="str">
        <f>VLOOKUP(Table6[[#This Row],[Product]],Table3[],2)</f>
        <v>Ultrathing V1</v>
      </c>
      <c r="N1415" s="50" t="str">
        <f t="shared" si="67"/>
        <v>Nov</v>
      </c>
      <c r="O1415" s="56">
        <f t="shared" si="68"/>
        <v>2022</v>
      </c>
      <c r="P1415" s="51">
        <f>VLOOKUP(Table6[[#This Row],[Product]],Table3[],3)</f>
        <v>1.79</v>
      </c>
      <c r="Q1415" s="35">
        <f>VLOOKUP(Table6[[#This Row],[Product]],Table3[],4)</f>
        <v>17</v>
      </c>
      <c r="R1415" s="35">
        <f>Table6[[#This Row],[Quantity]]*Table6[[#This Row],[Case]]</f>
        <v>697</v>
      </c>
      <c r="S1415" s="35">
        <f>Table6[[#This Row],[Total Sales]]*Table6[[#This Row],[Cost]]</f>
        <v>1247.6300000000001</v>
      </c>
    </row>
    <row r="1416" spans="1:19" x14ac:dyDescent="0.3">
      <c r="A1416" s="54">
        <v>1455</v>
      </c>
      <c r="B1416" s="35" t="s">
        <v>2906</v>
      </c>
      <c r="C1416" s="35" t="s">
        <v>4422</v>
      </c>
      <c r="D1416" s="35" t="s">
        <v>28</v>
      </c>
      <c r="E1416" s="35" t="str">
        <f t="shared" si="66"/>
        <v>M</v>
      </c>
      <c r="F1416" s="35">
        <v>60</v>
      </c>
      <c r="G1416" s="35" t="s">
        <v>4423</v>
      </c>
      <c r="H1416" s="35" t="s">
        <v>4424</v>
      </c>
      <c r="I1416" s="35" t="s">
        <v>25</v>
      </c>
      <c r="J1416" s="48" t="s">
        <v>14100</v>
      </c>
      <c r="K1416" s="35">
        <v>12</v>
      </c>
      <c r="L1416" s="49" t="s">
        <v>33</v>
      </c>
      <c r="M1416" s="50" t="str">
        <f>VLOOKUP(Table6[[#This Row],[Product]],Table3[],2)</f>
        <v>Megawidget L</v>
      </c>
      <c r="N1416" s="50" t="str">
        <f t="shared" si="67"/>
        <v>Jan</v>
      </c>
      <c r="O1416" s="56">
        <f t="shared" si="68"/>
        <v>2020</v>
      </c>
      <c r="P1416" s="51">
        <f>VLOOKUP(Table6[[#This Row],[Product]],Table3[],3)</f>
        <v>1.79</v>
      </c>
      <c r="Q1416" s="35">
        <f>VLOOKUP(Table6[[#This Row],[Product]],Table3[],4)</f>
        <v>24</v>
      </c>
      <c r="R1416" s="35">
        <f>Table6[[#This Row],[Quantity]]*Table6[[#This Row],[Case]]</f>
        <v>288</v>
      </c>
      <c r="S1416" s="35">
        <f>Table6[[#This Row],[Total Sales]]*Table6[[#This Row],[Cost]]</f>
        <v>515.52</v>
      </c>
    </row>
    <row r="1417" spans="1:19" x14ac:dyDescent="0.3">
      <c r="A1417" s="54">
        <v>1456</v>
      </c>
      <c r="B1417" s="35" t="s">
        <v>3927</v>
      </c>
      <c r="C1417" s="35" t="s">
        <v>4425</v>
      </c>
      <c r="D1417" s="35" t="s">
        <v>28</v>
      </c>
      <c r="E1417" s="35" t="str">
        <f t="shared" si="66"/>
        <v>M</v>
      </c>
      <c r="F1417" s="35">
        <v>30</v>
      </c>
      <c r="G1417" s="35" t="s">
        <v>4426</v>
      </c>
      <c r="H1417" s="35" t="s">
        <v>912</v>
      </c>
      <c r="I1417" s="35" t="s">
        <v>913</v>
      </c>
      <c r="J1417" s="48" t="s">
        <v>14101</v>
      </c>
      <c r="K1417" s="35">
        <v>14</v>
      </c>
      <c r="L1417" s="49" t="s">
        <v>39</v>
      </c>
      <c r="M1417" s="50" t="str">
        <f>VLOOKUP(Table6[[#This Row],[Product]],Table3[],2)</f>
        <v>Ultrathing V1</v>
      </c>
      <c r="N1417" s="50" t="str">
        <f t="shared" si="67"/>
        <v>Mar</v>
      </c>
      <c r="O1417" s="56">
        <f t="shared" si="68"/>
        <v>2022</v>
      </c>
      <c r="P1417" s="51">
        <f>VLOOKUP(Table6[[#This Row],[Product]],Table3[],3)</f>
        <v>1.79</v>
      </c>
      <c r="Q1417" s="35">
        <f>VLOOKUP(Table6[[#This Row],[Product]],Table3[],4)</f>
        <v>17</v>
      </c>
      <c r="R1417" s="35">
        <f>Table6[[#This Row],[Quantity]]*Table6[[#This Row],[Case]]</f>
        <v>238</v>
      </c>
      <c r="S1417" s="35">
        <f>Table6[[#This Row],[Total Sales]]*Table6[[#This Row],[Cost]]</f>
        <v>426.02</v>
      </c>
    </row>
    <row r="1418" spans="1:19" x14ac:dyDescent="0.3">
      <c r="A1418" s="54">
        <v>1457</v>
      </c>
      <c r="B1418" s="35" t="s">
        <v>4427</v>
      </c>
      <c r="C1418" s="35" t="s">
        <v>2912</v>
      </c>
      <c r="D1418" s="35" t="s">
        <v>15</v>
      </c>
      <c r="E1418" s="35" t="str">
        <f t="shared" si="66"/>
        <v>F</v>
      </c>
      <c r="F1418" s="35">
        <v>60</v>
      </c>
      <c r="G1418" s="35" t="s">
        <v>4428</v>
      </c>
      <c r="H1418" s="35" t="s">
        <v>587</v>
      </c>
      <c r="I1418" s="35" t="s">
        <v>25</v>
      </c>
      <c r="J1418" s="48">
        <v>44448</v>
      </c>
      <c r="K1418" s="35">
        <v>74</v>
      </c>
      <c r="L1418" s="49" t="s">
        <v>20</v>
      </c>
      <c r="M1418" s="50" t="str">
        <f>VLOOKUP(Table6[[#This Row],[Product]],Table3[],2)</f>
        <v>Hyperwotsit</v>
      </c>
      <c r="N1418" s="50" t="str">
        <f t="shared" si="67"/>
        <v>Sep</v>
      </c>
      <c r="O1418" s="56">
        <f t="shared" si="68"/>
        <v>2021</v>
      </c>
      <c r="P1418" s="51">
        <f>VLOOKUP(Table6[[#This Row],[Product]],Table3[],3)</f>
        <v>2.0099999999999998</v>
      </c>
      <c r="Q1418" s="35">
        <f>VLOOKUP(Table6[[#This Row],[Product]],Table3[],4)</f>
        <v>20</v>
      </c>
      <c r="R1418" s="35">
        <f>Table6[[#This Row],[Quantity]]*Table6[[#This Row],[Case]]</f>
        <v>1480</v>
      </c>
      <c r="S1418" s="35">
        <f>Table6[[#This Row],[Total Sales]]*Table6[[#This Row],[Cost]]</f>
        <v>2974.7999999999997</v>
      </c>
    </row>
    <row r="1419" spans="1:19" x14ac:dyDescent="0.3">
      <c r="A1419" s="54">
        <v>1458</v>
      </c>
      <c r="B1419" s="35" t="s">
        <v>2837</v>
      </c>
      <c r="C1419" s="35" t="s">
        <v>3314</v>
      </c>
      <c r="D1419" s="35" t="s">
        <v>28</v>
      </c>
      <c r="E1419" s="35" t="str">
        <f t="shared" si="66"/>
        <v>M</v>
      </c>
      <c r="F1419" s="35">
        <v>90</v>
      </c>
      <c r="G1419" s="35" t="s">
        <v>4429</v>
      </c>
      <c r="H1419" s="35" t="s">
        <v>2265</v>
      </c>
      <c r="I1419" s="35" t="s">
        <v>1083</v>
      </c>
      <c r="J1419" s="48" t="s">
        <v>14076</v>
      </c>
      <c r="K1419" s="35">
        <v>25</v>
      </c>
      <c r="L1419" s="49" t="s">
        <v>101</v>
      </c>
      <c r="M1419" s="50" t="str">
        <f>VLOOKUP(Table6[[#This Row],[Product]],Table3[],2)</f>
        <v>Superwossname</v>
      </c>
      <c r="N1419" s="50" t="str">
        <f t="shared" si="67"/>
        <v>Jun</v>
      </c>
      <c r="O1419" s="56">
        <f t="shared" si="68"/>
        <v>2021</v>
      </c>
      <c r="P1419" s="51">
        <f>VLOOKUP(Table6[[#This Row],[Product]],Table3[],3)</f>
        <v>3.49</v>
      </c>
      <c r="Q1419" s="35">
        <f>VLOOKUP(Table6[[#This Row],[Product]],Table3[],4)</f>
        <v>20</v>
      </c>
      <c r="R1419" s="35">
        <f>Table6[[#This Row],[Quantity]]*Table6[[#This Row],[Case]]</f>
        <v>500</v>
      </c>
      <c r="S1419" s="35">
        <f>Table6[[#This Row],[Total Sales]]*Table6[[#This Row],[Cost]]</f>
        <v>1745</v>
      </c>
    </row>
    <row r="1420" spans="1:19" x14ac:dyDescent="0.3">
      <c r="A1420" s="54">
        <v>1459</v>
      </c>
      <c r="B1420" s="35" t="s">
        <v>4430</v>
      </c>
      <c r="C1420" s="35" t="s">
        <v>2575</v>
      </c>
      <c r="D1420" s="35" t="s">
        <v>28</v>
      </c>
      <c r="E1420" s="35" t="str">
        <f t="shared" si="66"/>
        <v>M</v>
      </c>
      <c r="F1420" s="35">
        <v>30</v>
      </c>
      <c r="G1420" s="35" t="s">
        <v>4431</v>
      </c>
      <c r="H1420" s="35" t="s">
        <v>4432</v>
      </c>
      <c r="I1420" s="35" t="s">
        <v>32</v>
      </c>
      <c r="J1420" s="48">
        <v>43933</v>
      </c>
      <c r="K1420" s="35">
        <v>45</v>
      </c>
      <c r="L1420" s="49" t="s">
        <v>45</v>
      </c>
      <c r="M1420" s="50" t="str">
        <f>VLOOKUP(Table6[[#This Row],[Product]],Table3[],2)</f>
        <v>Gigastuff</v>
      </c>
      <c r="N1420" s="50" t="str">
        <f t="shared" si="67"/>
        <v>Apr</v>
      </c>
      <c r="O1420" s="56">
        <f t="shared" si="68"/>
        <v>2020</v>
      </c>
      <c r="P1420" s="51">
        <f>VLOOKUP(Table6[[#This Row],[Product]],Table3[],3)</f>
        <v>1.89</v>
      </c>
      <c r="Q1420" s="35">
        <f>VLOOKUP(Table6[[#This Row],[Product]],Table3[],4)</f>
        <v>18</v>
      </c>
      <c r="R1420" s="35">
        <f>Table6[[#This Row],[Quantity]]*Table6[[#This Row],[Case]]</f>
        <v>810</v>
      </c>
      <c r="S1420" s="35">
        <f>Table6[[#This Row],[Total Sales]]*Table6[[#This Row],[Cost]]</f>
        <v>1530.8999999999999</v>
      </c>
    </row>
    <row r="1421" spans="1:19" x14ac:dyDescent="0.3">
      <c r="A1421" s="54">
        <v>1460</v>
      </c>
      <c r="B1421" s="35" t="s">
        <v>2746</v>
      </c>
      <c r="C1421" s="35" t="s">
        <v>1789</v>
      </c>
      <c r="D1421" s="35" t="s">
        <v>51</v>
      </c>
      <c r="E1421" s="35" t="str">
        <f t="shared" si="66"/>
        <v>F</v>
      </c>
      <c r="F1421" s="35">
        <v>30</v>
      </c>
      <c r="G1421" s="35" t="s">
        <v>4433</v>
      </c>
      <c r="H1421" s="35" t="s">
        <v>2559</v>
      </c>
      <c r="I1421" s="35" t="s">
        <v>124</v>
      </c>
      <c r="J1421" s="48">
        <v>44208</v>
      </c>
      <c r="K1421" s="35">
        <v>80</v>
      </c>
      <c r="L1421" s="49" t="s">
        <v>45</v>
      </c>
      <c r="M1421" s="50" t="str">
        <f>VLOOKUP(Table6[[#This Row],[Product]],Table3[],2)</f>
        <v>Gigastuff</v>
      </c>
      <c r="N1421" s="50" t="str">
        <f t="shared" si="67"/>
        <v>Jan</v>
      </c>
      <c r="O1421" s="56">
        <f t="shared" si="68"/>
        <v>2021</v>
      </c>
      <c r="P1421" s="51">
        <f>VLOOKUP(Table6[[#This Row],[Product]],Table3[],3)</f>
        <v>1.89</v>
      </c>
      <c r="Q1421" s="35">
        <f>VLOOKUP(Table6[[#This Row],[Product]],Table3[],4)</f>
        <v>18</v>
      </c>
      <c r="R1421" s="35">
        <f>Table6[[#This Row],[Quantity]]*Table6[[#This Row],[Case]]</f>
        <v>1440</v>
      </c>
      <c r="S1421" s="35">
        <f>Table6[[#This Row],[Total Sales]]*Table6[[#This Row],[Cost]]</f>
        <v>2721.6</v>
      </c>
    </row>
    <row r="1422" spans="1:19" x14ac:dyDescent="0.3">
      <c r="A1422" s="54">
        <v>1461</v>
      </c>
      <c r="B1422" s="35" t="s">
        <v>2050</v>
      </c>
      <c r="C1422" s="35" t="s">
        <v>4434</v>
      </c>
      <c r="D1422" s="35" t="s">
        <v>92</v>
      </c>
      <c r="E1422" s="35" t="str">
        <f t="shared" si="66"/>
        <v>M/F</v>
      </c>
      <c r="F1422" s="35">
        <v>30</v>
      </c>
      <c r="G1422" s="35" t="s">
        <v>4435</v>
      </c>
      <c r="H1422" s="35" t="s">
        <v>3713</v>
      </c>
      <c r="I1422" s="35" t="s">
        <v>32</v>
      </c>
      <c r="J1422" s="48">
        <v>43960</v>
      </c>
      <c r="K1422" s="35">
        <v>5</v>
      </c>
      <c r="L1422" s="49" t="s">
        <v>33</v>
      </c>
      <c r="M1422" s="50" t="str">
        <f>VLOOKUP(Table6[[#This Row],[Product]],Table3[],2)</f>
        <v>Megawidget L</v>
      </c>
      <c r="N1422" s="50" t="str">
        <f t="shared" si="67"/>
        <v>May</v>
      </c>
      <c r="O1422" s="56">
        <f t="shared" si="68"/>
        <v>2020</v>
      </c>
      <c r="P1422" s="51">
        <f>VLOOKUP(Table6[[#This Row],[Product]],Table3[],3)</f>
        <v>1.79</v>
      </c>
      <c r="Q1422" s="35">
        <f>VLOOKUP(Table6[[#This Row],[Product]],Table3[],4)</f>
        <v>24</v>
      </c>
      <c r="R1422" s="35">
        <f>Table6[[#This Row],[Quantity]]*Table6[[#This Row],[Case]]</f>
        <v>120</v>
      </c>
      <c r="S1422" s="35">
        <f>Table6[[#This Row],[Total Sales]]*Table6[[#This Row],[Cost]]</f>
        <v>214.8</v>
      </c>
    </row>
    <row r="1423" spans="1:19" x14ac:dyDescent="0.3">
      <c r="A1423" s="54">
        <v>1462</v>
      </c>
      <c r="B1423" s="35" t="s">
        <v>4436</v>
      </c>
      <c r="C1423" s="35" t="s">
        <v>489</v>
      </c>
      <c r="D1423" s="35" t="s">
        <v>15</v>
      </c>
      <c r="E1423" s="35" t="str">
        <f t="shared" si="66"/>
        <v>F</v>
      </c>
      <c r="F1423" s="35">
        <v>30</v>
      </c>
      <c r="G1423" s="35" t="s">
        <v>4437</v>
      </c>
      <c r="H1423" s="35" t="s">
        <v>1401</v>
      </c>
      <c r="I1423" s="35" t="s">
        <v>1402</v>
      </c>
      <c r="J1423" s="48">
        <v>44663</v>
      </c>
      <c r="K1423" s="35">
        <v>63</v>
      </c>
      <c r="L1423" s="49" t="s">
        <v>20</v>
      </c>
      <c r="M1423" s="50" t="str">
        <f>VLOOKUP(Table6[[#This Row],[Product]],Table3[],2)</f>
        <v>Hyperwotsit</v>
      </c>
      <c r="N1423" s="50" t="str">
        <f t="shared" si="67"/>
        <v>Apr</v>
      </c>
      <c r="O1423" s="56">
        <f t="shared" si="68"/>
        <v>2022</v>
      </c>
      <c r="P1423" s="51">
        <f>VLOOKUP(Table6[[#This Row],[Product]],Table3[],3)</f>
        <v>2.0099999999999998</v>
      </c>
      <c r="Q1423" s="35">
        <f>VLOOKUP(Table6[[#This Row],[Product]],Table3[],4)</f>
        <v>20</v>
      </c>
      <c r="R1423" s="35">
        <f>Table6[[#This Row],[Quantity]]*Table6[[#This Row],[Case]]</f>
        <v>1260</v>
      </c>
      <c r="S1423" s="35">
        <f>Table6[[#This Row],[Total Sales]]*Table6[[#This Row],[Cost]]</f>
        <v>2532.6</v>
      </c>
    </row>
    <row r="1424" spans="1:19" x14ac:dyDescent="0.3">
      <c r="A1424" s="54">
        <v>1463</v>
      </c>
      <c r="B1424" s="35" t="s">
        <v>4438</v>
      </c>
      <c r="C1424" s="35" t="s">
        <v>4439</v>
      </c>
      <c r="D1424" s="35" t="s">
        <v>28</v>
      </c>
      <c r="E1424" s="35" t="str">
        <f t="shared" si="66"/>
        <v>M</v>
      </c>
      <c r="F1424" s="35">
        <v>90</v>
      </c>
      <c r="G1424" s="35" t="s">
        <v>4440</v>
      </c>
      <c r="H1424" s="35" t="s">
        <v>4441</v>
      </c>
      <c r="I1424" s="35" t="s">
        <v>146</v>
      </c>
      <c r="J1424" s="48">
        <v>44509</v>
      </c>
      <c r="K1424" s="35">
        <v>76</v>
      </c>
      <c r="L1424" s="49" t="s">
        <v>33</v>
      </c>
      <c r="M1424" s="50" t="str">
        <f>VLOOKUP(Table6[[#This Row],[Product]],Table3[],2)</f>
        <v>Megawidget L</v>
      </c>
      <c r="N1424" s="50" t="str">
        <f t="shared" si="67"/>
        <v>Nov</v>
      </c>
      <c r="O1424" s="56">
        <f t="shared" si="68"/>
        <v>2021</v>
      </c>
      <c r="P1424" s="51">
        <f>VLOOKUP(Table6[[#This Row],[Product]],Table3[],3)</f>
        <v>1.79</v>
      </c>
      <c r="Q1424" s="35">
        <f>VLOOKUP(Table6[[#This Row],[Product]],Table3[],4)</f>
        <v>24</v>
      </c>
      <c r="R1424" s="35">
        <f>Table6[[#This Row],[Quantity]]*Table6[[#This Row],[Case]]</f>
        <v>1824</v>
      </c>
      <c r="S1424" s="35">
        <f>Table6[[#This Row],[Total Sales]]*Table6[[#This Row],[Cost]]</f>
        <v>3264.96</v>
      </c>
    </row>
    <row r="1425" spans="1:19" x14ac:dyDescent="0.3">
      <c r="A1425" s="54">
        <v>1464</v>
      </c>
      <c r="B1425" s="35" t="s">
        <v>4094</v>
      </c>
      <c r="C1425" s="35" t="s">
        <v>1623</v>
      </c>
      <c r="D1425" s="35" t="s">
        <v>28</v>
      </c>
      <c r="E1425" s="35" t="str">
        <f t="shared" si="66"/>
        <v>M</v>
      </c>
      <c r="F1425" s="35">
        <v>60</v>
      </c>
      <c r="G1425" s="35" t="s">
        <v>4442</v>
      </c>
      <c r="H1425" s="35" t="s">
        <v>2972</v>
      </c>
      <c r="I1425" s="35" t="s">
        <v>32</v>
      </c>
      <c r="J1425" s="48" t="s">
        <v>13710</v>
      </c>
      <c r="K1425" s="35">
        <v>80</v>
      </c>
      <c r="L1425" s="49" t="s">
        <v>54</v>
      </c>
      <c r="M1425" s="50" t="str">
        <f>VLOOKUP(Table6[[#This Row],[Product]],Table3[],2)</f>
        <v>Megawidget S</v>
      </c>
      <c r="N1425" s="50" t="str">
        <f t="shared" si="67"/>
        <v>Feb</v>
      </c>
      <c r="O1425" s="56">
        <f t="shared" si="68"/>
        <v>2021</v>
      </c>
      <c r="P1425" s="51">
        <f>VLOOKUP(Table6[[#This Row],[Product]],Table3[],3)</f>
        <v>0.69</v>
      </c>
      <c r="Q1425" s="35">
        <f>VLOOKUP(Table6[[#This Row],[Product]],Table3[],4)</f>
        <v>24</v>
      </c>
      <c r="R1425" s="35">
        <f>Table6[[#This Row],[Quantity]]*Table6[[#This Row],[Case]]</f>
        <v>1920</v>
      </c>
      <c r="S1425" s="35">
        <f>Table6[[#This Row],[Total Sales]]*Table6[[#This Row],[Cost]]</f>
        <v>1324.8</v>
      </c>
    </row>
    <row r="1426" spans="1:19" x14ac:dyDescent="0.3">
      <c r="A1426" s="54">
        <v>1465</v>
      </c>
      <c r="B1426" s="35" t="s">
        <v>3688</v>
      </c>
      <c r="C1426" s="35" t="s">
        <v>3917</v>
      </c>
      <c r="D1426" s="35" t="s">
        <v>28</v>
      </c>
      <c r="E1426" s="35" t="str">
        <f t="shared" si="66"/>
        <v>M</v>
      </c>
      <c r="F1426" s="35">
        <v>60</v>
      </c>
      <c r="G1426" s="35" t="s">
        <v>4443</v>
      </c>
      <c r="H1426" s="35" t="s">
        <v>698</v>
      </c>
      <c r="I1426" s="35" t="s">
        <v>213</v>
      </c>
      <c r="J1426" s="48">
        <v>44473</v>
      </c>
      <c r="K1426" s="35">
        <v>79</v>
      </c>
      <c r="L1426" s="49" t="s">
        <v>159</v>
      </c>
      <c r="M1426" s="50" t="str">
        <f>VLOOKUP(Table6[[#This Row],[Product]],Table3[],2)</f>
        <v>Ultrathing V3</v>
      </c>
      <c r="N1426" s="50" t="str">
        <f t="shared" si="67"/>
        <v>Oct</v>
      </c>
      <c r="O1426" s="56">
        <f t="shared" si="68"/>
        <v>2021</v>
      </c>
      <c r="P1426" s="51">
        <f>VLOOKUP(Table6[[#This Row],[Product]],Table3[],3)</f>
        <v>3.39</v>
      </c>
      <c r="Q1426" s="35">
        <f>VLOOKUP(Table6[[#This Row],[Product]],Table3[],4)</f>
        <v>24</v>
      </c>
      <c r="R1426" s="35">
        <f>Table6[[#This Row],[Quantity]]*Table6[[#This Row],[Case]]</f>
        <v>1896</v>
      </c>
      <c r="S1426" s="35">
        <f>Table6[[#This Row],[Total Sales]]*Table6[[#This Row],[Cost]]</f>
        <v>6427.4400000000005</v>
      </c>
    </row>
    <row r="1427" spans="1:19" x14ac:dyDescent="0.3">
      <c r="A1427" s="54">
        <v>1466</v>
      </c>
      <c r="B1427" s="35" t="s">
        <v>2138</v>
      </c>
      <c r="C1427" s="35" t="s">
        <v>4444</v>
      </c>
      <c r="D1427" s="35" t="s">
        <v>28</v>
      </c>
      <c r="E1427" s="35" t="str">
        <f t="shared" si="66"/>
        <v>M</v>
      </c>
      <c r="F1427" s="35">
        <v>60</v>
      </c>
      <c r="G1427" s="35" t="s">
        <v>4445</v>
      </c>
      <c r="H1427" s="35" t="s">
        <v>3059</v>
      </c>
      <c r="I1427" s="35" t="s">
        <v>187</v>
      </c>
      <c r="J1427" s="48">
        <v>44811</v>
      </c>
      <c r="K1427" s="35">
        <v>47</v>
      </c>
      <c r="L1427" s="49" t="s">
        <v>70</v>
      </c>
      <c r="M1427" s="50" t="str">
        <f>VLOOKUP(Table6[[#This Row],[Product]],Table3[],2)</f>
        <v>Megawidget M</v>
      </c>
      <c r="N1427" s="50" t="str">
        <f t="shared" si="67"/>
        <v>Sep</v>
      </c>
      <c r="O1427" s="56">
        <f t="shared" si="68"/>
        <v>2022</v>
      </c>
      <c r="P1427" s="51">
        <f>VLOOKUP(Table6[[#This Row],[Product]],Table3[],3)</f>
        <v>1.29</v>
      </c>
      <c r="Q1427" s="35">
        <f>VLOOKUP(Table6[[#This Row],[Product]],Table3[],4)</f>
        <v>24</v>
      </c>
      <c r="R1427" s="35">
        <f>Table6[[#This Row],[Quantity]]*Table6[[#This Row],[Case]]</f>
        <v>1128</v>
      </c>
      <c r="S1427" s="35">
        <f>Table6[[#This Row],[Total Sales]]*Table6[[#This Row],[Cost]]</f>
        <v>1455.1200000000001</v>
      </c>
    </row>
    <row r="1428" spans="1:19" x14ac:dyDescent="0.3">
      <c r="A1428" s="54">
        <v>1468</v>
      </c>
      <c r="B1428" s="35" t="s">
        <v>4446</v>
      </c>
      <c r="C1428" s="35" t="s">
        <v>3447</v>
      </c>
      <c r="D1428" s="35" t="s">
        <v>51</v>
      </c>
      <c r="E1428" s="35" t="str">
        <f t="shared" si="66"/>
        <v>F</v>
      </c>
      <c r="F1428" s="35">
        <v>90</v>
      </c>
      <c r="G1428" s="35" t="s">
        <v>4447</v>
      </c>
      <c r="H1428" s="35" t="s">
        <v>4448</v>
      </c>
      <c r="I1428" s="35" t="s">
        <v>124</v>
      </c>
      <c r="J1428" s="48">
        <v>44231</v>
      </c>
      <c r="K1428" s="35">
        <v>14</v>
      </c>
      <c r="L1428" s="49" t="s">
        <v>70</v>
      </c>
      <c r="M1428" s="50" t="str">
        <f>VLOOKUP(Table6[[#This Row],[Product]],Table3[],2)</f>
        <v>Megawidget M</v>
      </c>
      <c r="N1428" s="50" t="str">
        <f t="shared" si="67"/>
        <v>Feb</v>
      </c>
      <c r="O1428" s="56">
        <f t="shared" si="68"/>
        <v>2021</v>
      </c>
      <c r="P1428" s="51">
        <f>VLOOKUP(Table6[[#This Row],[Product]],Table3[],3)</f>
        <v>1.29</v>
      </c>
      <c r="Q1428" s="35">
        <f>VLOOKUP(Table6[[#This Row],[Product]],Table3[],4)</f>
        <v>24</v>
      </c>
      <c r="R1428" s="35">
        <f>Table6[[#This Row],[Quantity]]*Table6[[#This Row],[Case]]</f>
        <v>336</v>
      </c>
      <c r="S1428" s="35">
        <f>Table6[[#This Row],[Total Sales]]*Table6[[#This Row],[Cost]]</f>
        <v>433.44</v>
      </c>
    </row>
    <row r="1429" spans="1:19" x14ac:dyDescent="0.3">
      <c r="A1429" s="54">
        <v>1469</v>
      </c>
      <c r="B1429" s="35" t="s">
        <v>2900</v>
      </c>
      <c r="C1429" s="35" t="s">
        <v>2618</v>
      </c>
      <c r="D1429" s="35" t="s">
        <v>15</v>
      </c>
      <c r="E1429" s="35" t="str">
        <f t="shared" si="66"/>
        <v>F</v>
      </c>
      <c r="F1429" s="35">
        <v>60</v>
      </c>
      <c r="G1429" s="35" t="s">
        <v>4449</v>
      </c>
      <c r="H1429" s="35" t="s">
        <v>3571</v>
      </c>
      <c r="I1429" s="35" t="s">
        <v>32</v>
      </c>
      <c r="J1429" s="48">
        <v>43955</v>
      </c>
      <c r="K1429" s="35">
        <v>34</v>
      </c>
      <c r="L1429" s="49" t="s">
        <v>80</v>
      </c>
      <c r="M1429" s="50" t="str">
        <f>VLOOKUP(Table6[[#This Row],[Product]],Table3[],2)</f>
        <v>Ultrathing V2</v>
      </c>
      <c r="N1429" s="50" t="str">
        <f t="shared" si="67"/>
        <v>May</v>
      </c>
      <c r="O1429" s="56">
        <f t="shared" si="68"/>
        <v>2020</v>
      </c>
      <c r="P1429" s="51">
        <f>VLOOKUP(Table6[[#This Row],[Product]],Table3[],3)</f>
        <v>2.95</v>
      </c>
      <c r="Q1429" s="35">
        <f>VLOOKUP(Table6[[#This Row],[Product]],Table3[],4)</f>
        <v>20</v>
      </c>
      <c r="R1429" s="35">
        <f>Table6[[#This Row],[Quantity]]*Table6[[#This Row],[Case]]</f>
        <v>680</v>
      </c>
      <c r="S1429" s="35">
        <f>Table6[[#This Row],[Total Sales]]*Table6[[#This Row],[Cost]]</f>
        <v>2006.0000000000002</v>
      </c>
    </row>
    <row r="1430" spans="1:19" x14ac:dyDescent="0.3">
      <c r="A1430" s="54">
        <v>1470</v>
      </c>
      <c r="B1430" s="35" t="s">
        <v>4450</v>
      </c>
      <c r="C1430" s="35" t="s">
        <v>3314</v>
      </c>
      <c r="D1430" s="35" t="s">
        <v>15</v>
      </c>
      <c r="E1430" s="35" t="str">
        <f t="shared" si="66"/>
        <v>F</v>
      </c>
      <c r="F1430" s="35">
        <v>60</v>
      </c>
      <c r="G1430" s="35" t="s">
        <v>4449</v>
      </c>
      <c r="H1430" s="35" t="s">
        <v>4451</v>
      </c>
      <c r="I1430" s="35" t="s">
        <v>32</v>
      </c>
      <c r="J1430" s="48">
        <v>44109</v>
      </c>
      <c r="K1430" s="35">
        <v>8</v>
      </c>
      <c r="L1430" s="49" t="s">
        <v>80</v>
      </c>
      <c r="M1430" s="50" t="str">
        <f>VLOOKUP(Table6[[#This Row],[Product]],Table3[],2)</f>
        <v>Ultrathing V2</v>
      </c>
      <c r="N1430" s="50" t="str">
        <f t="shared" si="67"/>
        <v>Oct</v>
      </c>
      <c r="O1430" s="56">
        <f t="shared" si="68"/>
        <v>2020</v>
      </c>
      <c r="P1430" s="51">
        <f>VLOOKUP(Table6[[#This Row],[Product]],Table3[],3)</f>
        <v>2.95</v>
      </c>
      <c r="Q1430" s="35">
        <f>VLOOKUP(Table6[[#This Row],[Product]],Table3[],4)</f>
        <v>20</v>
      </c>
      <c r="R1430" s="35">
        <f>Table6[[#This Row],[Quantity]]*Table6[[#This Row],[Case]]</f>
        <v>160</v>
      </c>
      <c r="S1430" s="35">
        <f>Table6[[#This Row],[Total Sales]]*Table6[[#This Row],[Cost]]</f>
        <v>472</v>
      </c>
    </row>
    <row r="1431" spans="1:19" x14ac:dyDescent="0.3">
      <c r="A1431" s="54">
        <v>1471</v>
      </c>
      <c r="B1431" s="35" t="s">
        <v>4452</v>
      </c>
      <c r="C1431" s="35" t="s">
        <v>4261</v>
      </c>
      <c r="D1431" s="35" t="s">
        <v>28</v>
      </c>
      <c r="E1431" s="35" t="str">
        <f t="shared" si="66"/>
        <v>M</v>
      </c>
      <c r="F1431" s="35">
        <v>90</v>
      </c>
      <c r="G1431" s="35" t="s">
        <v>4453</v>
      </c>
      <c r="H1431" s="35" t="s">
        <v>3203</v>
      </c>
      <c r="I1431" s="35" t="s">
        <v>32</v>
      </c>
      <c r="J1431" s="48">
        <v>44235</v>
      </c>
      <c r="K1431" s="35">
        <v>31</v>
      </c>
      <c r="L1431" s="49" t="s">
        <v>159</v>
      </c>
      <c r="M1431" s="50" t="str">
        <f>VLOOKUP(Table6[[#This Row],[Product]],Table3[],2)</f>
        <v>Ultrathing V3</v>
      </c>
      <c r="N1431" s="50" t="str">
        <f t="shared" si="67"/>
        <v>Feb</v>
      </c>
      <c r="O1431" s="56">
        <f t="shared" si="68"/>
        <v>2021</v>
      </c>
      <c r="P1431" s="51">
        <f>VLOOKUP(Table6[[#This Row],[Product]],Table3[],3)</f>
        <v>3.39</v>
      </c>
      <c r="Q1431" s="35">
        <f>VLOOKUP(Table6[[#This Row],[Product]],Table3[],4)</f>
        <v>24</v>
      </c>
      <c r="R1431" s="35">
        <f>Table6[[#This Row],[Quantity]]*Table6[[#This Row],[Case]]</f>
        <v>744</v>
      </c>
      <c r="S1431" s="35">
        <f>Table6[[#This Row],[Total Sales]]*Table6[[#This Row],[Cost]]</f>
        <v>2522.1600000000003</v>
      </c>
    </row>
    <row r="1432" spans="1:19" x14ac:dyDescent="0.3">
      <c r="A1432" s="54">
        <v>1472</v>
      </c>
      <c r="B1432" s="35" t="s">
        <v>2312</v>
      </c>
      <c r="C1432" s="35" t="s">
        <v>434</v>
      </c>
      <c r="D1432" s="35" t="s">
        <v>28</v>
      </c>
      <c r="E1432" s="35" t="str">
        <f t="shared" si="66"/>
        <v>M</v>
      </c>
      <c r="F1432" s="35">
        <v>30</v>
      </c>
      <c r="G1432" s="35" t="s">
        <v>4454</v>
      </c>
      <c r="H1432" s="35" t="s">
        <v>2768</v>
      </c>
      <c r="I1432" s="35" t="s">
        <v>554</v>
      </c>
      <c r="J1432" s="48" t="s">
        <v>14102</v>
      </c>
      <c r="K1432" s="35">
        <v>18</v>
      </c>
      <c r="L1432" s="49" t="s">
        <v>20</v>
      </c>
      <c r="M1432" s="50" t="str">
        <f>VLOOKUP(Table6[[#This Row],[Product]],Table3[],2)</f>
        <v>Hyperwotsit</v>
      </c>
      <c r="N1432" s="50" t="str">
        <f t="shared" si="67"/>
        <v>Apr</v>
      </c>
      <c r="O1432" s="56">
        <f t="shared" si="68"/>
        <v>2020</v>
      </c>
      <c r="P1432" s="51">
        <f>VLOOKUP(Table6[[#This Row],[Product]],Table3[],3)</f>
        <v>2.0099999999999998</v>
      </c>
      <c r="Q1432" s="35">
        <f>VLOOKUP(Table6[[#This Row],[Product]],Table3[],4)</f>
        <v>20</v>
      </c>
      <c r="R1432" s="35">
        <f>Table6[[#This Row],[Quantity]]*Table6[[#This Row],[Case]]</f>
        <v>360</v>
      </c>
      <c r="S1432" s="35">
        <f>Table6[[#This Row],[Total Sales]]*Table6[[#This Row],[Cost]]</f>
        <v>723.59999999999991</v>
      </c>
    </row>
    <row r="1433" spans="1:19" x14ac:dyDescent="0.3">
      <c r="A1433" s="54">
        <v>1473</v>
      </c>
      <c r="B1433" s="35" t="s">
        <v>4455</v>
      </c>
      <c r="C1433" s="35" t="s">
        <v>4456</v>
      </c>
      <c r="D1433" s="35" t="s">
        <v>15</v>
      </c>
      <c r="E1433" s="35" t="str">
        <f t="shared" si="66"/>
        <v>F</v>
      </c>
      <c r="F1433" s="35">
        <v>90</v>
      </c>
      <c r="G1433" s="35" t="s">
        <v>4457</v>
      </c>
      <c r="H1433" s="35" t="s">
        <v>1422</v>
      </c>
      <c r="I1433" s="35" t="s">
        <v>575</v>
      </c>
      <c r="J1433" s="48">
        <v>44081</v>
      </c>
      <c r="K1433" s="35">
        <v>44</v>
      </c>
      <c r="L1433" s="49" t="s">
        <v>80</v>
      </c>
      <c r="M1433" s="50" t="str">
        <f>VLOOKUP(Table6[[#This Row],[Product]],Table3[],2)</f>
        <v>Ultrathing V2</v>
      </c>
      <c r="N1433" s="50" t="str">
        <f t="shared" si="67"/>
        <v>Sep</v>
      </c>
      <c r="O1433" s="56">
        <f t="shared" si="68"/>
        <v>2020</v>
      </c>
      <c r="P1433" s="51">
        <f>VLOOKUP(Table6[[#This Row],[Product]],Table3[],3)</f>
        <v>2.95</v>
      </c>
      <c r="Q1433" s="35">
        <f>VLOOKUP(Table6[[#This Row],[Product]],Table3[],4)</f>
        <v>20</v>
      </c>
      <c r="R1433" s="35">
        <f>Table6[[#This Row],[Quantity]]*Table6[[#This Row],[Case]]</f>
        <v>880</v>
      </c>
      <c r="S1433" s="35">
        <f>Table6[[#This Row],[Total Sales]]*Table6[[#This Row],[Cost]]</f>
        <v>2596</v>
      </c>
    </row>
    <row r="1434" spans="1:19" x14ac:dyDescent="0.3">
      <c r="A1434" s="54">
        <v>1474</v>
      </c>
      <c r="B1434" s="35" t="s">
        <v>4458</v>
      </c>
      <c r="C1434" s="35" t="s">
        <v>688</v>
      </c>
      <c r="D1434" s="35" t="s">
        <v>41</v>
      </c>
      <c r="E1434" s="35" t="str">
        <f t="shared" si="66"/>
        <v>F</v>
      </c>
      <c r="F1434" s="35">
        <v>60</v>
      </c>
      <c r="G1434" s="35" t="s">
        <v>4459</v>
      </c>
      <c r="H1434" s="35" t="s">
        <v>2444</v>
      </c>
      <c r="I1434" s="35" t="s">
        <v>32</v>
      </c>
      <c r="J1434" s="48">
        <v>43933</v>
      </c>
      <c r="K1434" s="35">
        <v>64</v>
      </c>
      <c r="L1434" s="49" t="s">
        <v>70</v>
      </c>
      <c r="M1434" s="50" t="str">
        <f>VLOOKUP(Table6[[#This Row],[Product]],Table3[],2)</f>
        <v>Megawidget M</v>
      </c>
      <c r="N1434" s="50" t="str">
        <f t="shared" si="67"/>
        <v>Apr</v>
      </c>
      <c r="O1434" s="56">
        <f t="shared" si="68"/>
        <v>2020</v>
      </c>
      <c r="P1434" s="51">
        <f>VLOOKUP(Table6[[#This Row],[Product]],Table3[],3)</f>
        <v>1.29</v>
      </c>
      <c r="Q1434" s="35">
        <f>VLOOKUP(Table6[[#This Row],[Product]],Table3[],4)</f>
        <v>24</v>
      </c>
      <c r="R1434" s="35">
        <f>Table6[[#This Row],[Quantity]]*Table6[[#This Row],[Case]]</f>
        <v>1536</v>
      </c>
      <c r="S1434" s="35">
        <f>Table6[[#This Row],[Total Sales]]*Table6[[#This Row],[Cost]]</f>
        <v>1981.44</v>
      </c>
    </row>
    <row r="1435" spans="1:19" x14ac:dyDescent="0.3">
      <c r="A1435" s="54">
        <v>1475</v>
      </c>
      <c r="B1435" s="35" t="s">
        <v>4460</v>
      </c>
      <c r="C1435" s="35" t="s">
        <v>4461</v>
      </c>
      <c r="D1435" s="35" t="s">
        <v>28</v>
      </c>
      <c r="E1435" s="35" t="str">
        <f t="shared" si="66"/>
        <v>M</v>
      </c>
      <c r="F1435" s="35">
        <v>30</v>
      </c>
      <c r="G1435" s="35" t="s">
        <v>4462</v>
      </c>
      <c r="H1435" s="35" t="s">
        <v>4463</v>
      </c>
      <c r="I1435" s="35" t="s">
        <v>32</v>
      </c>
      <c r="J1435" s="48" t="s">
        <v>14103</v>
      </c>
      <c r="K1435" s="35">
        <v>79</v>
      </c>
      <c r="L1435" s="49" t="s">
        <v>20</v>
      </c>
      <c r="M1435" s="50" t="str">
        <f>VLOOKUP(Table6[[#This Row],[Product]],Table3[],2)</f>
        <v>Hyperwotsit</v>
      </c>
      <c r="N1435" s="50" t="str">
        <f t="shared" si="67"/>
        <v>Sep</v>
      </c>
      <c r="O1435" s="56">
        <f t="shared" si="68"/>
        <v>2022</v>
      </c>
      <c r="P1435" s="51">
        <f>VLOOKUP(Table6[[#This Row],[Product]],Table3[],3)</f>
        <v>2.0099999999999998</v>
      </c>
      <c r="Q1435" s="35">
        <f>VLOOKUP(Table6[[#This Row],[Product]],Table3[],4)</f>
        <v>20</v>
      </c>
      <c r="R1435" s="35">
        <f>Table6[[#This Row],[Quantity]]*Table6[[#This Row],[Case]]</f>
        <v>1580</v>
      </c>
      <c r="S1435" s="35">
        <f>Table6[[#This Row],[Total Sales]]*Table6[[#This Row],[Cost]]</f>
        <v>3175.7999999999997</v>
      </c>
    </row>
    <row r="1436" spans="1:19" x14ac:dyDescent="0.3">
      <c r="A1436" s="54">
        <v>1476</v>
      </c>
      <c r="B1436" s="35" t="s">
        <v>3013</v>
      </c>
      <c r="C1436" s="35" t="s">
        <v>4464</v>
      </c>
      <c r="D1436" s="35" t="s">
        <v>51</v>
      </c>
      <c r="E1436" s="35" t="str">
        <f t="shared" si="66"/>
        <v>F</v>
      </c>
      <c r="F1436" s="35">
        <v>60</v>
      </c>
      <c r="G1436" s="35" t="s">
        <v>4465</v>
      </c>
      <c r="H1436" s="35" t="s">
        <v>334</v>
      </c>
      <c r="I1436" s="35" t="s">
        <v>124</v>
      </c>
      <c r="J1436" s="48">
        <v>44748</v>
      </c>
      <c r="K1436" s="35">
        <v>11</v>
      </c>
      <c r="L1436" s="49" t="s">
        <v>101</v>
      </c>
      <c r="M1436" s="50" t="str">
        <f>VLOOKUP(Table6[[#This Row],[Product]],Table3[],2)</f>
        <v>Superwossname</v>
      </c>
      <c r="N1436" s="50" t="str">
        <f t="shared" si="67"/>
        <v>Jul</v>
      </c>
      <c r="O1436" s="56">
        <f t="shared" si="68"/>
        <v>2022</v>
      </c>
      <c r="P1436" s="51">
        <f>VLOOKUP(Table6[[#This Row],[Product]],Table3[],3)</f>
        <v>3.49</v>
      </c>
      <c r="Q1436" s="35">
        <f>VLOOKUP(Table6[[#This Row],[Product]],Table3[],4)</f>
        <v>20</v>
      </c>
      <c r="R1436" s="35">
        <f>Table6[[#This Row],[Quantity]]*Table6[[#This Row],[Case]]</f>
        <v>220</v>
      </c>
      <c r="S1436" s="35">
        <f>Table6[[#This Row],[Total Sales]]*Table6[[#This Row],[Cost]]</f>
        <v>767.80000000000007</v>
      </c>
    </row>
    <row r="1437" spans="1:19" x14ac:dyDescent="0.3">
      <c r="A1437" s="54">
        <v>1477</v>
      </c>
      <c r="B1437" s="35" t="s">
        <v>4466</v>
      </c>
      <c r="C1437" s="35" t="s">
        <v>804</v>
      </c>
      <c r="D1437" s="35" t="s">
        <v>51</v>
      </c>
      <c r="E1437" s="35" t="str">
        <f t="shared" si="66"/>
        <v>F</v>
      </c>
      <c r="F1437" s="35">
        <v>30</v>
      </c>
      <c r="G1437" s="35" t="s">
        <v>4467</v>
      </c>
      <c r="H1437" s="35" t="s">
        <v>1519</v>
      </c>
      <c r="I1437" s="35" t="s">
        <v>32</v>
      </c>
      <c r="J1437" s="48">
        <v>44571</v>
      </c>
      <c r="K1437" s="35">
        <v>41</v>
      </c>
      <c r="L1437" s="49" t="s">
        <v>80</v>
      </c>
      <c r="M1437" s="50" t="str">
        <f>VLOOKUP(Table6[[#This Row],[Product]],Table3[],2)</f>
        <v>Ultrathing V2</v>
      </c>
      <c r="N1437" s="50" t="str">
        <f t="shared" si="67"/>
        <v>Jan</v>
      </c>
      <c r="O1437" s="56">
        <f t="shared" si="68"/>
        <v>2022</v>
      </c>
      <c r="P1437" s="51">
        <f>VLOOKUP(Table6[[#This Row],[Product]],Table3[],3)</f>
        <v>2.95</v>
      </c>
      <c r="Q1437" s="35">
        <f>VLOOKUP(Table6[[#This Row],[Product]],Table3[],4)</f>
        <v>20</v>
      </c>
      <c r="R1437" s="35">
        <f>Table6[[#This Row],[Quantity]]*Table6[[#This Row],[Case]]</f>
        <v>820</v>
      </c>
      <c r="S1437" s="35">
        <f>Table6[[#This Row],[Total Sales]]*Table6[[#This Row],[Cost]]</f>
        <v>2419</v>
      </c>
    </row>
    <row r="1438" spans="1:19" x14ac:dyDescent="0.3">
      <c r="A1438" s="54">
        <v>1478</v>
      </c>
      <c r="B1438" s="35" t="s">
        <v>960</v>
      </c>
      <c r="C1438" s="35" t="s">
        <v>225</v>
      </c>
      <c r="D1438" s="35" t="s">
        <v>28</v>
      </c>
      <c r="E1438" s="35" t="str">
        <f t="shared" si="66"/>
        <v>M</v>
      </c>
      <c r="F1438" s="35">
        <v>90</v>
      </c>
      <c r="G1438" s="35" t="s">
        <v>4468</v>
      </c>
      <c r="H1438" s="35" t="s">
        <v>346</v>
      </c>
      <c r="I1438" s="35" t="s">
        <v>32</v>
      </c>
      <c r="J1438" s="48" t="s">
        <v>14074</v>
      </c>
      <c r="K1438" s="35">
        <v>23</v>
      </c>
      <c r="L1438" s="49" t="s">
        <v>45</v>
      </c>
      <c r="M1438" s="50" t="str">
        <f>VLOOKUP(Table6[[#This Row],[Product]],Table3[],2)</f>
        <v>Gigastuff</v>
      </c>
      <c r="N1438" s="50" t="str">
        <f t="shared" si="67"/>
        <v>Jun</v>
      </c>
      <c r="O1438" s="56">
        <f t="shared" si="68"/>
        <v>2020</v>
      </c>
      <c r="P1438" s="51">
        <f>VLOOKUP(Table6[[#This Row],[Product]],Table3[],3)</f>
        <v>1.89</v>
      </c>
      <c r="Q1438" s="35">
        <f>VLOOKUP(Table6[[#This Row],[Product]],Table3[],4)</f>
        <v>18</v>
      </c>
      <c r="R1438" s="35">
        <f>Table6[[#This Row],[Quantity]]*Table6[[#This Row],[Case]]</f>
        <v>414</v>
      </c>
      <c r="S1438" s="35">
        <f>Table6[[#This Row],[Total Sales]]*Table6[[#This Row],[Cost]]</f>
        <v>782.45999999999992</v>
      </c>
    </row>
    <row r="1439" spans="1:19" x14ac:dyDescent="0.3">
      <c r="A1439" s="54">
        <v>1479</v>
      </c>
      <c r="B1439" s="35" t="s">
        <v>3706</v>
      </c>
      <c r="C1439" s="35" t="s">
        <v>4469</v>
      </c>
      <c r="D1439" s="35" t="s">
        <v>28</v>
      </c>
      <c r="E1439" s="35" t="str">
        <f t="shared" si="66"/>
        <v>M</v>
      </c>
      <c r="F1439" s="35">
        <v>90</v>
      </c>
      <c r="G1439" s="35" t="s">
        <v>4470</v>
      </c>
      <c r="H1439" s="35" t="s">
        <v>1754</v>
      </c>
      <c r="I1439" s="35" t="s">
        <v>25</v>
      </c>
      <c r="J1439" s="48" t="s">
        <v>13794</v>
      </c>
      <c r="K1439" s="35">
        <v>77</v>
      </c>
      <c r="L1439" s="49" t="s">
        <v>64</v>
      </c>
      <c r="M1439" s="50" t="str">
        <f>VLOOKUP(Table6[[#This Row],[Product]],Table3[],2)</f>
        <v>Ultrathing V4</v>
      </c>
      <c r="N1439" s="50" t="str">
        <f t="shared" si="67"/>
        <v>Dec</v>
      </c>
      <c r="O1439" s="56">
        <f t="shared" si="68"/>
        <v>2020</v>
      </c>
      <c r="P1439" s="51">
        <f>VLOOKUP(Table6[[#This Row],[Product]],Table3[],3)</f>
        <v>3.99</v>
      </c>
      <c r="Q1439" s="35">
        <f>VLOOKUP(Table6[[#This Row],[Product]],Table3[],4)</f>
        <v>24</v>
      </c>
      <c r="R1439" s="35">
        <f>Table6[[#This Row],[Quantity]]*Table6[[#This Row],[Case]]</f>
        <v>1848</v>
      </c>
      <c r="S1439" s="35">
        <f>Table6[[#This Row],[Total Sales]]*Table6[[#This Row],[Cost]]</f>
        <v>7373.52</v>
      </c>
    </row>
    <row r="1440" spans="1:19" x14ac:dyDescent="0.3">
      <c r="A1440" s="54">
        <v>1480</v>
      </c>
      <c r="B1440" s="35" t="s">
        <v>4471</v>
      </c>
      <c r="C1440" s="35" t="s">
        <v>3591</v>
      </c>
      <c r="D1440" s="35" t="s">
        <v>15</v>
      </c>
      <c r="E1440" s="35" t="str">
        <f t="shared" si="66"/>
        <v>F</v>
      </c>
      <c r="F1440" s="35">
        <v>30</v>
      </c>
      <c r="G1440" s="35" t="s">
        <v>14309</v>
      </c>
      <c r="H1440" s="35" t="s">
        <v>981</v>
      </c>
      <c r="I1440" s="35" t="s">
        <v>32</v>
      </c>
      <c r="J1440" s="48" t="s">
        <v>14104</v>
      </c>
      <c r="K1440" s="35">
        <v>23</v>
      </c>
      <c r="L1440" s="49" t="s">
        <v>33</v>
      </c>
      <c r="M1440" s="50" t="str">
        <f>VLOOKUP(Table6[[#This Row],[Product]],Table3[],2)</f>
        <v>Megawidget L</v>
      </c>
      <c r="N1440" s="50" t="str">
        <f t="shared" si="67"/>
        <v>Aug</v>
      </c>
      <c r="O1440" s="56">
        <f t="shared" si="68"/>
        <v>2022</v>
      </c>
      <c r="P1440" s="51">
        <f>VLOOKUP(Table6[[#This Row],[Product]],Table3[],3)</f>
        <v>1.79</v>
      </c>
      <c r="Q1440" s="35">
        <f>VLOOKUP(Table6[[#This Row],[Product]],Table3[],4)</f>
        <v>24</v>
      </c>
      <c r="R1440" s="35">
        <f>Table6[[#This Row],[Quantity]]*Table6[[#This Row],[Case]]</f>
        <v>552</v>
      </c>
      <c r="S1440" s="35">
        <f>Table6[[#This Row],[Total Sales]]*Table6[[#This Row],[Cost]]</f>
        <v>988.08</v>
      </c>
    </row>
    <row r="1441" spans="1:19" x14ac:dyDescent="0.3">
      <c r="A1441" s="54">
        <v>1481</v>
      </c>
      <c r="B1441" s="35" t="s">
        <v>289</v>
      </c>
      <c r="C1441" s="35" t="s">
        <v>4473</v>
      </c>
      <c r="D1441" s="35" t="s">
        <v>15</v>
      </c>
      <c r="E1441" s="35" t="str">
        <f t="shared" si="66"/>
        <v>F</v>
      </c>
      <c r="F1441" s="35">
        <v>60</v>
      </c>
      <c r="G1441" s="35" t="s">
        <v>4474</v>
      </c>
      <c r="H1441" s="35" t="s">
        <v>3951</v>
      </c>
      <c r="I1441" s="35" t="s">
        <v>1576</v>
      </c>
      <c r="J1441" s="48">
        <v>43891</v>
      </c>
      <c r="K1441" s="35">
        <v>70</v>
      </c>
      <c r="L1441" s="49" t="s">
        <v>20</v>
      </c>
      <c r="M1441" s="50" t="str">
        <f>VLOOKUP(Table6[[#This Row],[Product]],Table3[],2)</f>
        <v>Hyperwotsit</v>
      </c>
      <c r="N1441" s="50" t="str">
        <f t="shared" si="67"/>
        <v>Mar</v>
      </c>
      <c r="O1441" s="56">
        <f t="shared" si="68"/>
        <v>2020</v>
      </c>
      <c r="P1441" s="51">
        <f>VLOOKUP(Table6[[#This Row],[Product]],Table3[],3)</f>
        <v>2.0099999999999998</v>
      </c>
      <c r="Q1441" s="35">
        <f>VLOOKUP(Table6[[#This Row],[Product]],Table3[],4)</f>
        <v>20</v>
      </c>
      <c r="R1441" s="35">
        <f>Table6[[#This Row],[Quantity]]*Table6[[#This Row],[Case]]</f>
        <v>1400</v>
      </c>
      <c r="S1441" s="35">
        <f>Table6[[#This Row],[Total Sales]]*Table6[[#This Row],[Cost]]</f>
        <v>2813.9999999999995</v>
      </c>
    </row>
    <row r="1442" spans="1:19" x14ac:dyDescent="0.3">
      <c r="A1442" s="54">
        <v>1482</v>
      </c>
      <c r="B1442" s="35" t="s">
        <v>4475</v>
      </c>
      <c r="C1442" s="35" t="s">
        <v>4476</v>
      </c>
      <c r="D1442" s="35" t="s">
        <v>51</v>
      </c>
      <c r="E1442" s="35" t="str">
        <f t="shared" si="66"/>
        <v>F</v>
      </c>
      <c r="F1442" s="35">
        <v>60</v>
      </c>
      <c r="G1442" s="35" t="s">
        <v>4477</v>
      </c>
      <c r="H1442" s="35" t="s">
        <v>4478</v>
      </c>
      <c r="I1442" s="35" t="s">
        <v>777</v>
      </c>
      <c r="J1442" s="48" t="s">
        <v>13936</v>
      </c>
      <c r="K1442" s="35">
        <v>76</v>
      </c>
      <c r="L1442" s="49" t="s">
        <v>80</v>
      </c>
      <c r="M1442" s="50" t="str">
        <f>VLOOKUP(Table6[[#This Row],[Product]],Table3[],2)</f>
        <v>Ultrathing V2</v>
      </c>
      <c r="N1442" s="50" t="str">
        <f t="shared" si="67"/>
        <v>May</v>
      </c>
      <c r="O1442" s="56">
        <f t="shared" si="68"/>
        <v>2020</v>
      </c>
      <c r="P1442" s="51">
        <f>VLOOKUP(Table6[[#This Row],[Product]],Table3[],3)</f>
        <v>2.95</v>
      </c>
      <c r="Q1442" s="35">
        <f>VLOOKUP(Table6[[#This Row],[Product]],Table3[],4)</f>
        <v>20</v>
      </c>
      <c r="R1442" s="35">
        <f>Table6[[#This Row],[Quantity]]*Table6[[#This Row],[Case]]</f>
        <v>1520</v>
      </c>
      <c r="S1442" s="35">
        <f>Table6[[#This Row],[Total Sales]]*Table6[[#This Row],[Cost]]</f>
        <v>4484</v>
      </c>
    </row>
    <row r="1443" spans="1:19" x14ac:dyDescent="0.3">
      <c r="A1443" s="54">
        <v>1483</v>
      </c>
      <c r="B1443" s="35" t="s">
        <v>1672</v>
      </c>
      <c r="C1443" s="35" t="s">
        <v>1649</v>
      </c>
      <c r="D1443" s="35" t="s">
        <v>28</v>
      </c>
      <c r="E1443" s="35" t="str">
        <f t="shared" si="66"/>
        <v>M</v>
      </c>
      <c r="F1443" s="35">
        <v>60</v>
      </c>
      <c r="G1443" s="35" t="s">
        <v>4477</v>
      </c>
      <c r="H1443" s="35" t="s">
        <v>4479</v>
      </c>
      <c r="I1443" s="35" t="s">
        <v>32</v>
      </c>
      <c r="J1443" s="48" t="s">
        <v>14105</v>
      </c>
      <c r="K1443" s="35">
        <v>2</v>
      </c>
      <c r="L1443" s="49" t="s">
        <v>80</v>
      </c>
      <c r="M1443" s="50" t="str">
        <f>VLOOKUP(Table6[[#This Row],[Product]],Table3[],2)</f>
        <v>Ultrathing V2</v>
      </c>
      <c r="N1443" s="50" t="str">
        <f t="shared" si="67"/>
        <v>Mar</v>
      </c>
      <c r="O1443" s="56">
        <f t="shared" si="68"/>
        <v>2021</v>
      </c>
      <c r="P1443" s="51">
        <f>VLOOKUP(Table6[[#This Row],[Product]],Table3[],3)</f>
        <v>2.95</v>
      </c>
      <c r="Q1443" s="35">
        <f>VLOOKUP(Table6[[#This Row],[Product]],Table3[],4)</f>
        <v>20</v>
      </c>
      <c r="R1443" s="35">
        <f>Table6[[#This Row],[Quantity]]*Table6[[#This Row],[Case]]</f>
        <v>40</v>
      </c>
      <c r="S1443" s="35">
        <f>Table6[[#This Row],[Total Sales]]*Table6[[#This Row],[Cost]]</f>
        <v>118</v>
      </c>
    </row>
    <row r="1444" spans="1:19" x14ac:dyDescent="0.3">
      <c r="A1444" s="54">
        <v>1484</v>
      </c>
      <c r="B1444" s="35" t="s">
        <v>4480</v>
      </c>
      <c r="C1444" s="35" t="s">
        <v>4481</v>
      </c>
      <c r="D1444" s="35" t="s">
        <v>51</v>
      </c>
      <c r="E1444" s="35" t="str">
        <f t="shared" si="66"/>
        <v>F</v>
      </c>
      <c r="F1444" s="35">
        <v>60</v>
      </c>
      <c r="G1444" s="35" t="s">
        <v>4482</v>
      </c>
      <c r="H1444" s="35" t="s">
        <v>2512</v>
      </c>
      <c r="I1444" s="35" t="s">
        <v>32</v>
      </c>
      <c r="J1444" s="48" t="s">
        <v>13902</v>
      </c>
      <c r="K1444" s="35">
        <v>53</v>
      </c>
      <c r="L1444" s="49" t="s">
        <v>159</v>
      </c>
      <c r="M1444" s="50" t="str">
        <f>VLOOKUP(Table6[[#This Row],[Product]],Table3[],2)</f>
        <v>Ultrathing V3</v>
      </c>
      <c r="N1444" s="50" t="str">
        <f t="shared" si="67"/>
        <v>Aug</v>
      </c>
      <c r="O1444" s="56">
        <f t="shared" si="68"/>
        <v>2021</v>
      </c>
      <c r="P1444" s="51">
        <f>VLOOKUP(Table6[[#This Row],[Product]],Table3[],3)</f>
        <v>3.39</v>
      </c>
      <c r="Q1444" s="35">
        <f>VLOOKUP(Table6[[#This Row],[Product]],Table3[],4)</f>
        <v>24</v>
      </c>
      <c r="R1444" s="35">
        <f>Table6[[#This Row],[Quantity]]*Table6[[#This Row],[Case]]</f>
        <v>1272</v>
      </c>
      <c r="S1444" s="35">
        <f>Table6[[#This Row],[Total Sales]]*Table6[[#This Row],[Cost]]</f>
        <v>4312.08</v>
      </c>
    </row>
    <row r="1445" spans="1:19" x14ac:dyDescent="0.3">
      <c r="A1445" s="54">
        <v>1485</v>
      </c>
      <c r="B1445" s="35" t="s">
        <v>4244</v>
      </c>
      <c r="C1445" s="35" t="s">
        <v>2148</v>
      </c>
      <c r="D1445" s="35" t="s">
        <v>92</v>
      </c>
      <c r="E1445" s="35" t="str">
        <f t="shared" si="66"/>
        <v>M/F</v>
      </c>
      <c r="F1445" s="35">
        <v>90</v>
      </c>
      <c r="G1445" s="35" t="s">
        <v>4483</v>
      </c>
      <c r="H1445" s="35" t="s">
        <v>4484</v>
      </c>
      <c r="I1445" s="35" t="s">
        <v>32</v>
      </c>
      <c r="J1445" s="48" t="s">
        <v>13835</v>
      </c>
      <c r="K1445" s="35">
        <v>93</v>
      </c>
      <c r="L1445" s="49" t="s">
        <v>80</v>
      </c>
      <c r="M1445" s="50" t="str">
        <f>VLOOKUP(Table6[[#This Row],[Product]],Table3[],2)</f>
        <v>Ultrathing V2</v>
      </c>
      <c r="N1445" s="50" t="str">
        <f t="shared" si="67"/>
        <v>Nov</v>
      </c>
      <c r="O1445" s="56">
        <f t="shared" si="68"/>
        <v>2022</v>
      </c>
      <c r="P1445" s="51">
        <f>VLOOKUP(Table6[[#This Row],[Product]],Table3[],3)</f>
        <v>2.95</v>
      </c>
      <c r="Q1445" s="35">
        <f>VLOOKUP(Table6[[#This Row],[Product]],Table3[],4)</f>
        <v>20</v>
      </c>
      <c r="R1445" s="35">
        <f>Table6[[#This Row],[Quantity]]*Table6[[#This Row],[Case]]</f>
        <v>1860</v>
      </c>
      <c r="S1445" s="35">
        <f>Table6[[#This Row],[Total Sales]]*Table6[[#This Row],[Cost]]</f>
        <v>5487</v>
      </c>
    </row>
    <row r="1446" spans="1:19" x14ac:dyDescent="0.3">
      <c r="A1446" s="54">
        <v>1486</v>
      </c>
      <c r="B1446" s="35" t="s">
        <v>2001</v>
      </c>
      <c r="C1446" s="35" t="s">
        <v>4485</v>
      </c>
      <c r="D1446" s="35" t="s">
        <v>51</v>
      </c>
      <c r="E1446" s="35" t="str">
        <f t="shared" si="66"/>
        <v>F</v>
      </c>
      <c r="F1446" s="35">
        <v>30</v>
      </c>
      <c r="G1446" s="35" t="s">
        <v>4486</v>
      </c>
      <c r="H1446" s="35" t="s">
        <v>4463</v>
      </c>
      <c r="I1446" s="35" t="s">
        <v>32</v>
      </c>
      <c r="J1446" s="48" t="s">
        <v>13659</v>
      </c>
      <c r="K1446" s="35">
        <v>66</v>
      </c>
      <c r="L1446" s="49" t="s">
        <v>39</v>
      </c>
      <c r="M1446" s="50" t="str">
        <f>VLOOKUP(Table6[[#This Row],[Product]],Table3[],2)</f>
        <v>Ultrathing V1</v>
      </c>
      <c r="N1446" s="50" t="str">
        <f t="shared" si="67"/>
        <v>Jan</v>
      </c>
      <c r="O1446" s="56">
        <f t="shared" si="68"/>
        <v>2020</v>
      </c>
      <c r="P1446" s="51">
        <f>VLOOKUP(Table6[[#This Row],[Product]],Table3[],3)</f>
        <v>1.79</v>
      </c>
      <c r="Q1446" s="35">
        <f>VLOOKUP(Table6[[#This Row],[Product]],Table3[],4)</f>
        <v>17</v>
      </c>
      <c r="R1446" s="35">
        <f>Table6[[#This Row],[Quantity]]*Table6[[#This Row],[Case]]</f>
        <v>1122</v>
      </c>
      <c r="S1446" s="35">
        <f>Table6[[#This Row],[Total Sales]]*Table6[[#This Row],[Cost]]</f>
        <v>2008.38</v>
      </c>
    </row>
    <row r="1447" spans="1:19" x14ac:dyDescent="0.3">
      <c r="A1447" s="54">
        <v>1488</v>
      </c>
      <c r="B1447" s="35" t="s">
        <v>4487</v>
      </c>
      <c r="C1447" s="35" t="s">
        <v>4216</v>
      </c>
      <c r="D1447" s="35" t="s">
        <v>15</v>
      </c>
      <c r="E1447" s="35" t="str">
        <f t="shared" si="66"/>
        <v>F</v>
      </c>
      <c r="F1447" s="35">
        <v>30</v>
      </c>
      <c r="G1447" s="35" t="s">
        <v>4488</v>
      </c>
      <c r="H1447" s="35" t="s">
        <v>2436</v>
      </c>
      <c r="I1447" s="35" t="s">
        <v>294</v>
      </c>
      <c r="J1447" s="48">
        <v>44717</v>
      </c>
      <c r="K1447" s="35">
        <v>28</v>
      </c>
      <c r="L1447" s="49" t="s">
        <v>33</v>
      </c>
      <c r="M1447" s="50" t="str">
        <f>VLOOKUP(Table6[[#This Row],[Product]],Table3[],2)</f>
        <v>Megawidget L</v>
      </c>
      <c r="N1447" s="50" t="str">
        <f t="shared" si="67"/>
        <v>Jun</v>
      </c>
      <c r="O1447" s="56">
        <f t="shared" si="68"/>
        <v>2022</v>
      </c>
      <c r="P1447" s="51">
        <f>VLOOKUP(Table6[[#This Row],[Product]],Table3[],3)</f>
        <v>1.79</v>
      </c>
      <c r="Q1447" s="35">
        <f>VLOOKUP(Table6[[#This Row],[Product]],Table3[],4)</f>
        <v>24</v>
      </c>
      <c r="R1447" s="35">
        <f>Table6[[#This Row],[Quantity]]*Table6[[#This Row],[Case]]</f>
        <v>672</v>
      </c>
      <c r="S1447" s="35">
        <f>Table6[[#This Row],[Total Sales]]*Table6[[#This Row],[Cost]]</f>
        <v>1202.8800000000001</v>
      </c>
    </row>
    <row r="1448" spans="1:19" x14ac:dyDescent="0.3">
      <c r="A1448" s="54">
        <v>1489</v>
      </c>
      <c r="B1448" s="35" t="s">
        <v>4489</v>
      </c>
      <c r="C1448" s="35" t="s">
        <v>4490</v>
      </c>
      <c r="D1448" s="35" t="s">
        <v>28</v>
      </c>
      <c r="E1448" s="35" t="str">
        <f t="shared" si="66"/>
        <v>M</v>
      </c>
      <c r="F1448" s="35">
        <v>90</v>
      </c>
      <c r="G1448" s="35" t="s">
        <v>4491</v>
      </c>
      <c r="H1448" s="35" t="s">
        <v>1082</v>
      </c>
      <c r="I1448" s="35" t="s">
        <v>1083</v>
      </c>
      <c r="J1448" s="48" t="s">
        <v>13990</v>
      </c>
      <c r="K1448" s="35">
        <v>58</v>
      </c>
      <c r="L1448" s="49" t="s">
        <v>80</v>
      </c>
      <c r="M1448" s="50" t="str">
        <f>VLOOKUP(Table6[[#This Row],[Product]],Table3[],2)</f>
        <v>Ultrathing V2</v>
      </c>
      <c r="N1448" s="50" t="str">
        <f t="shared" si="67"/>
        <v>Dec</v>
      </c>
      <c r="O1448" s="56">
        <f t="shared" si="68"/>
        <v>2020</v>
      </c>
      <c r="P1448" s="51">
        <f>VLOOKUP(Table6[[#This Row],[Product]],Table3[],3)</f>
        <v>2.95</v>
      </c>
      <c r="Q1448" s="35">
        <f>VLOOKUP(Table6[[#This Row],[Product]],Table3[],4)</f>
        <v>20</v>
      </c>
      <c r="R1448" s="35">
        <f>Table6[[#This Row],[Quantity]]*Table6[[#This Row],[Case]]</f>
        <v>1160</v>
      </c>
      <c r="S1448" s="35">
        <f>Table6[[#This Row],[Total Sales]]*Table6[[#This Row],[Cost]]</f>
        <v>3422</v>
      </c>
    </row>
    <row r="1449" spans="1:19" x14ac:dyDescent="0.3">
      <c r="A1449" s="54">
        <v>1490</v>
      </c>
      <c r="B1449" s="35" t="s">
        <v>3811</v>
      </c>
      <c r="C1449" s="35" t="s">
        <v>4261</v>
      </c>
      <c r="D1449" s="35" t="s">
        <v>28</v>
      </c>
      <c r="E1449" s="35" t="str">
        <f t="shared" si="66"/>
        <v>M</v>
      </c>
      <c r="F1449" s="35">
        <v>90</v>
      </c>
      <c r="G1449" s="35" t="s">
        <v>4492</v>
      </c>
      <c r="H1449" s="35" t="s">
        <v>4493</v>
      </c>
      <c r="I1449" s="35" t="s">
        <v>32</v>
      </c>
      <c r="J1449" s="48" t="s">
        <v>14106</v>
      </c>
      <c r="K1449" s="35">
        <v>55</v>
      </c>
      <c r="L1449" s="49" t="s">
        <v>39</v>
      </c>
      <c r="M1449" s="50" t="str">
        <f>VLOOKUP(Table6[[#This Row],[Product]],Table3[],2)</f>
        <v>Ultrathing V1</v>
      </c>
      <c r="N1449" s="50" t="str">
        <f t="shared" si="67"/>
        <v>Nov</v>
      </c>
      <c r="O1449" s="56">
        <f t="shared" si="68"/>
        <v>2020</v>
      </c>
      <c r="P1449" s="51">
        <f>VLOOKUP(Table6[[#This Row],[Product]],Table3[],3)</f>
        <v>1.79</v>
      </c>
      <c r="Q1449" s="35">
        <f>VLOOKUP(Table6[[#This Row],[Product]],Table3[],4)</f>
        <v>17</v>
      </c>
      <c r="R1449" s="35">
        <f>Table6[[#This Row],[Quantity]]*Table6[[#This Row],[Case]]</f>
        <v>935</v>
      </c>
      <c r="S1449" s="35">
        <f>Table6[[#This Row],[Total Sales]]*Table6[[#This Row],[Cost]]</f>
        <v>1673.65</v>
      </c>
    </row>
    <row r="1450" spans="1:19" x14ac:dyDescent="0.3">
      <c r="A1450" s="54">
        <v>1492</v>
      </c>
      <c r="B1450" s="35" t="s">
        <v>4494</v>
      </c>
      <c r="C1450" s="35" t="s">
        <v>4495</v>
      </c>
      <c r="D1450" s="35" t="s">
        <v>28</v>
      </c>
      <c r="E1450" s="35" t="str">
        <f t="shared" si="66"/>
        <v>M</v>
      </c>
      <c r="F1450" s="35">
        <v>60</v>
      </c>
      <c r="G1450" s="35" t="s">
        <v>4496</v>
      </c>
      <c r="H1450" s="35" t="s">
        <v>1056</v>
      </c>
      <c r="I1450" s="35" t="s">
        <v>129</v>
      </c>
      <c r="J1450" s="48" t="s">
        <v>13931</v>
      </c>
      <c r="K1450" s="35">
        <v>45</v>
      </c>
      <c r="L1450" s="49" t="s">
        <v>80</v>
      </c>
      <c r="M1450" s="50" t="str">
        <f>VLOOKUP(Table6[[#This Row],[Product]],Table3[],2)</f>
        <v>Ultrathing V2</v>
      </c>
      <c r="N1450" s="50" t="str">
        <f t="shared" si="67"/>
        <v>Oct</v>
      </c>
      <c r="O1450" s="56">
        <f t="shared" si="68"/>
        <v>2022</v>
      </c>
      <c r="P1450" s="51">
        <f>VLOOKUP(Table6[[#This Row],[Product]],Table3[],3)</f>
        <v>2.95</v>
      </c>
      <c r="Q1450" s="35">
        <f>VLOOKUP(Table6[[#This Row],[Product]],Table3[],4)</f>
        <v>20</v>
      </c>
      <c r="R1450" s="35">
        <f>Table6[[#This Row],[Quantity]]*Table6[[#This Row],[Case]]</f>
        <v>900</v>
      </c>
      <c r="S1450" s="35">
        <f>Table6[[#This Row],[Total Sales]]*Table6[[#This Row],[Cost]]</f>
        <v>2655</v>
      </c>
    </row>
    <row r="1451" spans="1:19" x14ac:dyDescent="0.3">
      <c r="A1451" s="54">
        <v>1493</v>
      </c>
      <c r="B1451" s="35" t="s">
        <v>4497</v>
      </c>
      <c r="C1451" s="35" t="s">
        <v>888</v>
      </c>
      <c r="D1451" s="35" t="s">
        <v>41</v>
      </c>
      <c r="E1451" s="35" t="str">
        <f t="shared" si="66"/>
        <v>F</v>
      </c>
      <c r="F1451" s="35">
        <v>30</v>
      </c>
      <c r="G1451" s="35" t="s">
        <v>4498</v>
      </c>
      <c r="H1451" s="35" t="s">
        <v>2045</v>
      </c>
      <c r="I1451" s="35" t="s">
        <v>38</v>
      </c>
      <c r="J1451" s="48" t="s">
        <v>14092</v>
      </c>
      <c r="K1451" s="35">
        <v>47</v>
      </c>
      <c r="L1451" s="49" t="s">
        <v>45</v>
      </c>
      <c r="M1451" s="50" t="str">
        <f>VLOOKUP(Table6[[#This Row],[Product]],Table3[],2)</f>
        <v>Gigastuff</v>
      </c>
      <c r="N1451" s="50" t="str">
        <f t="shared" si="67"/>
        <v>Mar</v>
      </c>
      <c r="O1451" s="56">
        <f t="shared" si="68"/>
        <v>2021</v>
      </c>
      <c r="P1451" s="51">
        <f>VLOOKUP(Table6[[#This Row],[Product]],Table3[],3)</f>
        <v>1.89</v>
      </c>
      <c r="Q1451" s="35">
        <f>VLOOKUP(Table6[[#This Row],[Product]],Table3[],4)</f>
        <v>18</v>
      </c>
      <c r="R1451" s="35">
        <f>Table6[[#This Row],[Quantity]]*Table6[[#This Row],[Case]]</f>
        <v>846</v>
      </c>
      <c r="S1451" s="35">
        <f>Table6[[#This Row],[Total Sales]]*Table6[[#This Row],[Cost]]</f>
        <v>1598.9399999999998</v>
      </c>
    </row>
    <row r="1452" spans="1:19" x14ac:dyDescent="0.3">
      <c r="A1452" s="54">
        <v>1494</v>
      </c>
      <c r="B1452" s="35" t="s">
        <v>4499</v>
      </c>
      <c r="C1452" s="35" t="s">
        <v>372</v>
      </c>
      <c r="D1452" s="35" t="s">
        <v>28</v>
      </c>
      <c r="E1452" s="35" t="str">
        <f t="shared" si="66"/>
        <v>M</v>
      </c>
      <c r="F1452" s="35">
        <v>60</v>
      </c>
      <c r="G1452" s="35" t="s">
        <v>15141</v>
      </c>
      <c r="H1452" s="35" t="s">
        <v>3473</v>
      </c>
      <c r="I1452" s="35" t="s">
        <v>1199</v>
      </c>
      <c r="J1452" s="48">
        <v>44320</v>
      </c>
      <c r="K1452" s="35">
        <v>21</v>
      </c>
      <c r="L1452" s="49" t="s">
        <v>70</v>
      </c>
      <c r="M1452" s="50" t="str">
        <f>VLOOKUP(Table6[[#This Row],[Product]],Table3[],2)</f>
        <v>Megawidget M</v>
      </c>
      <c r="N1452" s="50" t="str">
        <f t="shared" si="67"/>
        <v>May</v>
      </c>
      <c r="O1452" s="56">
        <f t="shared" si="68"/>
        <v>2021</v>
      </c>
      <c r="P1452" s="51">
        <f>VLOOKUP(Table6[[#This Row],[Product]],Table3[],3)</f>
        <v>1.29</v>
      </c>
      <c r="Q1452" s="35">
        <f>VLOOKUP(Table6[[#This Row],[Product]],Table3[],4)</f>
        <v>24</v>
      </c>
      <c r="R1452" s="35">
        <f>Table6[[#This Row],[Quantity]]*Table6[[#This Row],[Case]]</f>
        <v>504</v>
      </c>
      <c r="S1452" s="35">
        <f>Table6[[#This Row],[Total Sales]]*Table6[[#This Row],[Cost]]</f>
        <v>650.16</v>
      </c>
    </row>
    <row r="1453" spans="1:19" x14ac:dyDescent="0.3">
      <c r="A1453" s="54">
        <v>1495</v>
      </c>
      <c r="B1453" s="35" t="s">
        <v>683</v>
      </c>
      <c r="C1453" s="35" t="s">
        <v>4501</v>
      </c>
      <c r="D1453" s="35" t="s">
        <v>28</v>
      </c>
      <c r="E1453" s="35" t="str">
        <f t="shared" si="66"/>
        <v>M</v>
      </c>
      <c r="F1453" s="35">
        <v>30</v>
      </c>
      <c r="G1453" s="35" t="s">
        <v>4502</v>
      </c>
      <c r="H1453" s="35" t="s">
        <v>4503</v>
      </c>
      <c r="I1453" s="35" t="s">
        <v>425</v>
      </c>
      <c r="J1453" s="48" t="s">
        <v>13866</v>
      </c>
      <c r="K1453" s="35">
        <v>35</v>
      </c>
      <c r="L1453" s="49" t="s">
        <v>20</v>
      </c>
      <c r="M1453" s="50" t="str">
        <f>VLOOKUP(Table6[[#This Row],[Product]],Table3[],2)</f>
        <v>Hyperwotsit</v>
      </c>
      <c r="N1453" s="50" t="str">
        <f t="shared" si="67"/>
        <v>Apr</v>
      </c>
      <c r="O1453" s="56">
        <f t="shared" si="68"/>
        <v>2021</v>
      </c>
      <c r="P1453" s="51">
        <f>VLOOKUP(Table6[[#This Row],[Product]],Table3[],3)</f>
        <v>2.0099999999999998</v>
      </c>
      <c r="Q1453" s="35">
        <f>VLOOKUP(Table6[[#This Row],[Product]],Table3[],4)</f>
        <v>20</v>
      </c>
      <c r="R1453" s="35">
        <f>Table6[[#This Row],[Quantity]]*Table6[[#This Row],[Case]]</f>
        <v>700</v>
      </c>
      <c r="S1453" s="35">
        <f>Table6[[#This Row],[Total Sales]]*Table6[[#This Row],[Cost]]</f>
        <v>1406.9999999999998</v>
      </c>
    </row>
    <row r="1454" spans="1:19" x14ac:dyDescent="0.3">
      <c r="A1454" s="54">
        <v>1496</v>
      </c>
      <c r="B1454" s="35" t="s">
        <v>2455</v>
      </c>
      <c r="C1454" s="35" t="s">
        <v>4504</v>
      </c>
      <c r="D1454" s="35" t="s">
        <v>51</v>
      </c>
      <c r="E1454" s="35" t="str">
        <f t="shared" si="66"/>
        <v>F</v>
      </c>
      <c r="F1454" s="35">
        <v>60</v>
      </c>
      <c r="G1454" s="35" t="s">
        <v>4505</v>
      </c>
      <c r="H1454" s="35" t="s">
        <v>1206</v>
      </c>
      <c r="I1454" s="35" t="s">
        <v>294</v>
      </c>
      <c r="J1454" s="48" t="s">
        <v>14107</v>
      </c>
      <c r="K1454" s="35">
        <v>16</v>
      </c>
      <c r="L1454" s="49" t="s">
        <v>33</v>
      </c>
      <c r="M1454" s="50" t="str">
        <f>VLOOKUP(Table6[[#This Row],[Product]],Table3[],2)</f>
        <v>Megawidget L</v>
      </c>
      <c r="N1454" s="50" t="str">
        <f t="shared" si="67"/>
        <v>May</v>
      </c>
      <c r="O1454" s="56">
        <f t="shared" si="68"/>
        <v>2020</v>
      </c>
      <c r="P1454" s="51">
        <f>VLOOKUP(Table6[[#This Row],[Product]],Table3[],3)</f>
        <v>1.79</v>
      </c>
      <c r="Q1454" s="35">
        <f>VLOOKUP(Table6[[#This Row],[Product]],Table3[],4)</f>
        <v>24</v>
      </c>
      <c r="R1454" s="35">
        <f>Table6[[#This Row],[Quantity]]*Table6[[#This Row],[Case]]</f>
        <v>384</v>
      </c>
      <c r="S1454" s="35">
        <f>Table6[[#This Row],[Total Sales]]*Table6[[#This Row],[Cost]]</f>
        <v>687.36</v>
      </c>
    </row>
    <row r="1455" spans="1:19" x14ac:dyDescent="0.3">
      <c r="A1455" s="54">
        <v>1497</v>
      </c>
      <c r="B1455" s="35" t="s">
        <v>4506</v>
      </c>
      <c r="C1455" s="35" t="s">
        <v>3776</v>
      </c>
      <c r="D1455" s="35" t="s">
        <v>51</v>
      </c>
      <c r="E1455" s="35" t="str">
        <f t="shared" si="66"/>
        <v>F</v>
      </c>
      <c r="F1455" s="35">
        <v>90</v>
      </c>
      <c r="G1455" s="35" t="s">
        <v>4507</v>
      </c>
      <c r="H1455" s="35" t="s">
        <v>4508</v>
      </c>
      <c r="I1455" s="35" t="s">
        <v>32</v>
      </c>
      <c r="J1455" s="48" t="s">
        <v>13729</v>
      </c>
      <c r="K1455" s="35">
        <v>38</v>
      </c>
      <c r="L1455" s="49" t="s">
        <v>39</v>
      </c>
      <c r="M1455" s="50" t="str">
        <f>VLOOKUP(Table6[[#This Row],[Product]],Table3[],2)</f>
        <v>Ultrathing V1</v>
      </c>
      <c r="N1455" s="50" t="str">
        <f t="shared" si="67"/>
        <v>Sep</v>
      </c>
      <c r="O1455" s="56">
        <f t="shared" si="68"/>
        <v>2021</v>
      </c>
      <c r="P1455" s="51">
        <f>VLOOKUP(Table6[[#This Row],[Product]],Table3[],3)</f>
        <v>1.79</v>
      </c>
      <c r="Q1455" s="35">
        <f>VLOOKUP(Table6[[#This Row],[Product]],Table3[],4)</f>
        <v>17</v>
      </c>
      <c r="R1455" s="35">
        <f>Table6[[#This Row],[Quantity]]*Table6[[#This Row],[Case]]</f>
        <v>646</v>
      </c>
      <c r="S1455" s="35">
        <f>Table6[[#This Row],[Total Sales]]*Table6[[#This Row],[Cost]]</f>
        <v>1156.3399999999999</v>
      </c>
    </row>
    <row r="1456" spans="1:19" x14ac:dyDescent="0.3">
      <c r="A1456" s="54">
        <v>1498</v>
      </c>
      <c r="B1456" s="35" t="s">
        <v>4509</v>
      </c>
      <c r="C1456" s="35" t="s">
        <v>1627</v>
      </c>
      <c r="D1456" s="35" t="s">
        <v>28</v>
      </c>
      <c r="E1456" s="35" t="str">
        <f t="shared" si="66"/>
        <v>M</v>
      </c>
      <c r="F1456" s="35">
        <v>30</v>
      </c>
      <c r="G1456" s="35" t="s">
        <v>4510</v>
      </c>
      <c r="H1456" s="35" t="s">
        <v>1206</v>
      </c>
      <c r="I1456" s="35" t="s">
        <v>294</v>
      </c>
      <c r="J1456" s="48" t="s">
        <v>14108</v>
      </c>
      <c r="K1456" s="35">
        <v>16</v>
      </c>
      <c r="L1456" s="49" t="s">
        <v>101</v>
      </c>
      <c r="M1456" s="50" t="str">
        <f>VLOOKUP(Table6[[#This Row],[Product]],Table3[],2)</f>
        <v>Superwossname</v>
      </c>
      <c r="N1456" s="50" t="str">
        <f t="shared" si="67"/>
        <v>Aug</v>
      </c>
      <c r="O1456" s="56">
        <f t="shared" si="68"/>
        <v>2022</v>
      </c>
      <c r="P1456" s="51">
        <f>VLOOKUP(Table6[[#This Row],[Product]],Table3[],3)</f>
        <v>3.49</v>
      </c>
      <c r="Q1456" s="35">
        <f>VLOOKUP(Table6[[#This Row],[Product]],Table3[],4)</f>
        <v>20</v>
      </c>
      <c r="R1456" s="35">
        <f>Table6[[#This Row],[Quantity]]*Table6[[#This Row],[Case]]</f>
        <v>320</v>
      </c>
      <c r="S1456" s="35">
        <f>Table6[[#This Row],[Total Sales]]*Table6[[#This Row],[Cost]]</f>
        <v>1116.8000000000002</v>
      </c>
    </row>
    <row r="1457" spans="1:19" x14ac:dyDescent="0.3">
      <c r="A1457" s="54">
        <v>1499</v>
      </c>
      <c r="B1457" s="35" t="s">
        <v>3313</v>
      </c>
      <c r="C1457" s="35" t="s">
        <v>3624</v>
      </c>
      <c r="D1457" s="35" t="s">
        <v>28</v>
      </c>
      <c r="E1457" s="35" t="str">
        <f t="shared" si="66"/>
        <v>M</v>
      </c>
      <c r="F1457" s="35">
        <v>60</v>
      </c>
      <c r="G1457" s="35" t="s">
        <v>4511</v>
      </c>
      <c r="H1457" s="35" t="s">
        <v>1184</v>
      </c>
      <c r="I1457" s="35" t="s">
        <v>886</v>
      </c>
      <c r="J1457" s="48">
        <v>44898</v>
      </c>
      <c r="K1457" s="35">
        <v>97</v>
      </c>
      <c r="L1457" s="49" t="s">
        <v>54</v>
      </c>
      <c r="M1457" s="50" t="str">
        <f>VLOOKUP(Table6[[#This Row],[Product]],Table3[],2)</f>
        <v>Megawidget S</v>
      </c>
      <c r="N1457" s="50" t="str">
        <f t="shared" si="67"/>
        <v>Dec</v>
      </c>
      <c r="O1457" s="56">
        <f t="shared" si="68"/>
        <v>2022</v>
      </c>
      <c r="P1457" s="51">
        <f>VLOOKUP(Table6[[#This Row],[Product]],Table3[],3)</f>
        <v>0.69</v>
      </c>
      <c r="Q1457" s="35">
        <f>VLOOKUP(Table6[[#This Row],[Product]],Table3[],4)</f>
        <v>24</v>
      </c>
      <c r="R1457" s="35">
        <f>Table6[[#This Row],[Quantity]]*Table6[[#This Row],[Case]]</f>
        <v>2328</v>
      </c>
      <c r="S1457" s="35">
        <f>Table6[[#This Row],[Total Sales]]*Table6[[#This Row],[Cost]]</f>
        <v>1606.32</v>
      </c>
    </row>
    <row r="1458" spans="1:19" x14ac:dyDescent="0.3">
      <c r="A1458" s="54">
        <v>1500</v>
      </c>
      <c r="B1458" s="35" t="s">
        <v>3381</v>
      </c>
      <c r="C1458" s="35" t="s">
        <v>4512</v>
      </c>
      <c r="D1458" s="35" t="s">
        <v>51</v>
      </c>
      <c r="E1458" s="35" t="str">
        <f t="shared" si="66"/>
        <v>F</v>
      </c>
      <c r="F1458" s="35">
        <v>90</v>
      </c>
      <c r="G1458" s="35" t="s">
        <v>4513</v>
      </c>
      <c r="H1458" s="35" t="s">
        <v>827</v>
      </c>
      <c r="I1458" s="35" t="s">
        <v>124</v>
      </c>
      <c r="J1458" s="48">
        <v>44660</v>
      </c>
      <c r="K1458" s="35">
        <v>29</v>
      </c>
      <c r="L1458" s="49" t="s">
        <v>70</v>
      </c>
      <c r="M1458" s="50" t="str">
        <f>VLOOKUP(Table6[[#This Row],[Product]],Table3[],2)</f>
        <v>Megawidget M</v>
      </c>
      <c r="N1458" s="50" t="str">
        <f t="shared" si="67"/>
        <v>Apr</v>
      </c>
      <c r="O1458" s="56">
        <f t="shared" si="68"/>
        <v>2022</v>
      </c>
      <c r="P1458" s="51">
        <f>VLOOKUP(Table6[[#This Row],[Product]],Table3[],3)</f>
        <v>1.29</v>
      </c>
      <c r="Q1458" s="35">
        <f>VLOOKUP(Table6[[#This Row],[Product]],Table3[],4)</f>
        <v>24</v>
      </c>
      <c r="R1458" s="35">
        <f>Table6[[#This Row],[Quantity]]*Table6[[#This Row],[Case]]</f>
        <v>696</v>
      </c>
      <c r="S1458" s="35">
        <f>Table6[[#This Row],[Total Sales]]*Table6[[#This Row],[Cost]]</f>
        <v>897.84</v>
      </c>
    </row>
    <row r="1459" spans="1:19" x14ac:dyDescent="0.3">
      <c r="A1459" s="54">
        <v>1501</v>
      </c>
      <c r="B1459" s="35" t="s">
        <v>1591</v>
      </c>
      <c r="C1459" s="35" t="s">
        <v>219</v>
      </c>
      <c r="D1459" s="35" t="s">
        <v>28</v>
      </c>
      <c r="E1459" s="35" t="str">
        <f t="shared" si="66"/>
        <v>M</v>
      </c>
      <c r="F1459" s="35">
        <v>90</v>
      </c>
      <c r="G1459" s="35" t="s">
        <v>4514</v>
      </c>
      <c r="H1459" s="35" t="s">
        <v>3208</v>
      </c>
      <c r="I1459" s="35" t="s">
        <v>32</v>
      </c>
      <c r="J1459" s="48">
        <v>44051</v>
      </c>
      <c r="K1459" s="35">
        <v>19</v>
      </c>
      <c r="L1459" s="49" t="s">
        <v>159</v>
      </c>
      <c r="M1459" s="50" t="str">
        <f>VLOOKUP(Table6[[#This Row],[Product]],Table3[],2)</f>
        <v>Ultrathing V3</v>
      </c>
      <c r="N1459" s="50" t="str">
        <f t="shared" si="67"/>
        <v>Aug</v>
      </c>
      <c r="O1459" s="56">
        <f t="shared" si="68"/>
        <v>2020</v>
      </c>
      <c r="P1459" s="51">
        <f>VLOOKUP(Table6[[#This Row],[Product]],Table3[],3)</f>
        <v>3.39</v>
      </c>
      <c r="Q1459" s="35">
        <f>VLOOKUP(Table6[[#This Row],[Product]],Table3[],4)</f>
        <v>24</v>
      </c>
      <c r="R1459" s="35">
        <f>Table6[[#This Row],[Quantity]]*Table6[[#This Row],[Case]]</f>
        <v>456</v>
      </c>
      <c r="S1459" s="35">
        <f>Table6[[#This Row],[Total Sales]]*Table6[[#This Row],[Cost]]</f>
        <v>1545.8400000000001</v>
      </c>
    </row>
    <row r="1460" spans="1:19" x14ac:dyDescent="0.3">
      <c r="A1460" s="54">
        <v>1502</v>
      </c>
      <c r="B1460" s="35" t="s">
        <v>2815</v>
      </c>
      <c r="C1460" s="35" t="s">
        <v>543</v>
      </c>
      <c r="D1460" s="35" t="s">
        <v>28</v>
      </c>
      <c r="E1460" s="35" t="str">
        <f t="shared" si="66"/>
        <v>M</v>
      </c>
      <c r="F1460" s="35">
        <v>90</v>
      </c>
      <c r="G1460" s="35" t="s">
        <v>4515</v>
      </c>
      <c r="H1460" s="35" t="s">
        <v>2795</v>
      </c>
      <c r="I1460" s="35" t="s">
        <v>38</v>
      </c>
      <c r="J1460" s="48" t="s">
        <v>14109</v>
      </c>
      <c r="K1460" s="35">
        <v>40</v>
      </c>
      <c r="L1460" s="49" t="s">
        <v>20</v>
      </c>
      <c r="M1460" s="50" t="str">
        <f>VLOOKUP(Table6[[#This Row],[Product]],Table3[],2)</f>
        <v>Hyperwotsit</v>
      </c>
      <c r="N1460" s="50" t="str">
        <f t="shared" si="67"/>
        <v>Jun</v>
      </c>
      <c r="O1460" s="56">
        <f t="shared" si="68"/>
        <v>2020</v>
      </c>
      <c r="P1460" s="51">
        <f>VLOOKUP(Table6[[#This Row],[Product]],Table3[],3)</f>
        <v>2.0099999999999998</v>
      </c>
      <c r="Q1460" s="35">
        <f>VLOOKUP(Table6[[#This Row],[Product]],Table3[],4)</f>
        <v>20</v>
      </c>
      <c r="R1460" s="35">
        <f>Table6[[#This Row],[Quantity]]*Table6[[#This Row],[Case]]</f>
        <v>800</v>
      </c>
      <c r="S1460" s="35">
        <f>Table6[[#This Row],[Total Sales]]*Table6[[#This Row],[Cost]]</f>
        <v>1607.9999999999998</v>
      </c>
    </row>
    <row r="1461" spans="1:19" x14ac:dyDescent="0.3">
      <c r="A1461" s="54">
        <v>1503</v>
      </c>
      <c r="B1461" s="35" t="s">
        <v>994</v>
      </c>
      <c r="C1461" s="35" t="s">
        <v>1774</v>
      </c>
      <c r="D1461" s="35" t="s">
        <v>117</v>
      </c>
      <c r="E1461" s="35" t="str">
        <f t="shared" si="66"/>
        <v>M/F</v>
      </c>
      <c r="F1461" s="35">
        <v>90</v>
      </c>
      <c r="G1461" s="35" t="s">
        <v>4516</v>
      </c>
      <c r="H1461" s="35" t="s">
        <v>4517</v>
      </c>
      <c r="I1461" s="35" t="s">
        <v>173</v>
      </c>
      <c r="J1461" s="48" t="s">
        <v>13759</v>
      </c>
      <c r="K1461" s="35">
        <v>27</v>
      </c>
      <c r="L1461" s="49" t="s">
        <v>39</v>
      </c>
      <c r="M1461" s="50" t="str">
        <f>VLOOKUP(Table6[[#This Row],[Product]],Table3[],2)</f>
        <v>Ultrathing V1</v>
      </c>
      <c r="N1461" s="50" t="str">
        <f t="shared" si="67"/>
        <v>Oct</v>
      </c>
      <c r="O1461" s="56">
        <f t="shared" si="68"/>
        <v>2020</v>
      </c>
      <c r="P1461" s="51">
        <f>VLOOKUP(Table6[[#This Row],[Product]],Table3[],3)</f>
        <v>1.79</v>
      </c>
      <c r="Q1461" s="35">
        <f>VLOOKUP(Table6[[#This Row],[Product]],Table3[],4)</f>
        <v>17</v>
      </c>
      <c r="R1461" s="35">
        <f>Table6[[#This Row],[Quantity]]*Table6[[#This Row],[Case]]</f>
        <v>459</v>
      </c>
      <c r="S1461" s="35">
        <f>Table6[[#This Row],[Total Sales]]*Table6[[#This Row],[Cost]]</f>
        <v>821.61</v>
      </c>
    </row>
    <row r="1462" spans="1:19" x14ac:dyDescent="0.3">
      <c r="A1462" s="54">
        <v>1504</v>
      </c>
      <c r="B1462" s="35" t="s">
        <v>800</v>
      </c>
      <c r="C1462" s="35" t="s">
        <v>4518</v>
      </c>
      <c r="D1462" s="35" t="s">
        <v>28</v>
      </c>
      <c r="E1462" s="35" t="str">
        <f t="shared" si="66"/>
        <v>M</v>
      </c>
      <c r="F1462" s="35">
        <v>30</v>
      </c>
      <c r="G1462" s="35" t="s">
        <v>4519</v>
      </c>
      <c r="H1462" s="35" t="s">
        <v>4520</v>
      </c>
      <c r="I1462" s="35" t="s">
        <v>32</v>
      </c>
      <c r="J1462" s="48" t="s">
        <v>14044</v>
      </c>
      <c r="K1462" s="35">
        <v>17</v>
      </c>
      <c r="L1462" s="49" t="s">
        <v>45</v>
      </c>
      <c r="M1462" s="50" t="str">
        <f>VLOOKUP(Table6[[#This Row],[Product]],Table3[],2)</f>
        <v>Gigastuff</v>
      </c>
      <c r="N1462" s="50" t="str">
        <f t="shared" si="67"/>
        <v>Feb</v>
      </c>
      <c r="O1462" s="56">
        <f t="shared" si="68"/>
        <v>2021</v>
      </c>
      <c r="P1462" s="51">
        <f>VLOOKUP(Table6[[#This Row],[Product]],Table3[],3)</f>
        <v>1.89</v>
      </c>
      <c r="Q1462" s="35">
        <f>VLOOKUP(Table6[[#This Row],[Product]],Table3[],4)</f>
        <v>18</v>
      </c>
      <c r="R1462" s="35">
        <f>Table6[[#This Row],[Quantity]]*Table6[[#This Row],[Case]]</f>
        <v>306</v>
      </c>
      <c r="S1462" s="35">
        <f>Table6[[#This Row],[Total Sales]]*Table6[[#This Row],[Cost]]</f>
        <v>578.33999999999992</v>
      </c>
    </row>
    <row r="1463" spans="1:19" x14ac:dyDescent="0.3">
      <c r="A1463" s="54">
        <v>1505</v>
      </c>
      <c r="B1463" s="35" t="s">
        <v>4521</v>
      </c>
      <c r="C1463" s="35" t="s">
        <v>4522</v>
      </c>
      <c r="D1463" s="35" t="s">
        <v>51</v>
      </c>
      <c r="E1463" s="35" t="str">
        <f t="shared" si="66"/>
        <v>F</v>
      </c>
      <c r="F1463" s="35">
        <v>90</v>
      </c>
      <c r="G1463" s="35" t="s">
        <v>4523</v>
      </c>
      <c r="H1463" s="35" t="s">
        <v>1168</v>
      </c>
      <c r="I1463" s="35" t="s">
        <v>32</v>
      </c>
      <c r="J1463" s="48">
        <v>44168</v>
      </c>
      <c r="K1463" s="35">
        <v>69</v>
      </c>
      <c r="L1463" s="49" t="s">
        <v>54</v>
      </c>
      <c r="M1463" s="50" t="str">
        <f>VLOOKUP(Table6[[#This Row],[Product]],Table3[],2)</f>
        <v>Megawidget S</v>
      </c>
      <c r="N1463" s="50" t="str">
        <f t="shared" si="67"/>
        <v>Dec</v>
      </c>
      <c r="O1463" s="56">
        <f t="shared" si="68"/>
        <v>2020</v>
      </c>
      <c r="P1463" s="51">
        <f>VLOOKUP(Table6[[#This Row],[Product]],Table3[],3)</f>
        <v>0.69</v>
      </c>
      <c r="Q1463" s="35">
        <f>VLOOKUP(Table6[[#This Row],[Product]],Table3[],4)</f>
        <v>24</v>
      </c>
      <c r="R1463" s="35">
        <f>Table6[[#This Row],[Quantity]]*Table6[[#This Row],[Case]]</f>
        <v>1656</v>
      </c>
      <c r="S1463" s="35">
        <f>Table6[[#This Row],[Total Sales]]*Table6[[#This Row],[Cost]]</f>
        <v>1142.6399999999999</v>
      </c>
    </row>
    <row r="1464" spans="1:19" x14ac:dyDescent="0.3">
      <c r="A1464" s="54">
        <v>1506</v>
      </c>
      <c r="B1464" s="35" t="s">
        <v>4524</v>
      </c>
      <c r="C1464" s="35" t="s">
        <v>2298</v>
      </c>
      <c r="D1464" s="35" t="s">
        <v>15</v>
      </c>
      <c r="E1464" s="35" t="str">
        <f t="shared" si="66"/>
        <v>F</v>
      </c>
      <c r="F1464" s="35">
        <v>60</v>
      </c>
      <c r="G1464" s="35" t="s">
        <v>14310</v>
      </c>
      <c r="H1464" s="35" t="s">
        <v>3044</v>
      </c>
      <c r="I1464" s="35" t="s">
        <v>1413</v>
      </c>
      <c r="J1464" s="48">
        <v>44350</v>
      </c>
      <c r="K1464" s="35">
        <v>65</v>
      </c>
      <c r="L1464" s="49" t="s">
        <v>54</v>
      </c>
      <c r="M1464" s="50" t="str">
        <f>VLOOKUP(Table6[[#This Row],[Product]],Table3[],2)</f>
        <v>Megawidget S</v>
      </c>
      <c r="N1464" s="50" t="str">
        <f t="shared" si="67"/>
        <v>Jun</v>
      </c>
      <c r="O1464" s="56">
        <f t="shared" si="68"/>
        <v>2021</v>
      </c>
      <c r="P1464" s="51">
        <f>VLOOKUP(Table6[[#This Row],[Product]],Table3[],3)</f>
        <v>0.69</v>
      </c>
      <c r="Q1464" s="35">
        <f>VLOOKUP(Table6[[#This Row],[Product]],Table3[],4)</f>
        <v>24</v>
      </c>
      <c r="R1464" s="35">
        <f>Table6[[#This Row],[Quantity]]*Table6[[#This Row],[Case]]</f>
        <v>1560</v>
      </c>
      <c r="S1464" s="35">
        <f>Table6[[#This Row],[Total Sales]]*Table6[[#This Row],[Cost]]</f>
        <v>1076.3999999999999</v>
      </c>
    </row>
    <row r="1465" spans="1:19" x14ac:dyDescent="0.3">
      <c r="A1465" s="54">
        <v>1507</v>
      </c>
      <c r="B1465" s="35" t="s">
        <v>2203</v>
      </c>
      <c r="C1465" s="35" t="s">
        <v>1614</v>
      </c>
      <c r="D1465" s="35" t="s">
        <v>51</v>
      </c>
      <c r="E1465" s="35" t="str">
        <f t="shared" si="66"/>
        <v>F</v>
      </c>
      <c r="F1465" s="35">
        <v>30</v>
      </c>
      <c r="G1465" s="35" t="s">
        <v>4526</v>
      </c>
      <c r="H1465" s="35" t="s">
        <v>4527</v>
      </c>
      <c r="I1465" s="35" t="s">
        <v>32</v>
      </c>
      <c r="J1465" s="48" t="s">
        <v>14060</v>
      </c>
      <c r="K1465" s="35">
        <v>47</v>
      </c>
      <c r="L1465" s="49" t="s">
        <v>33</v>
      </c>
      <c r="M1465" s="50" t="str">
        <f>VLOOKUP(Table6[[#This Row],[Product]],Table3[],2)</f>
        <v>Megawidget L</v>
      </c>
      <c r="N1465" s="50" t="str">
        <f t="shared" si="67"/>
        <v>Jun</v>
      </c>
      <c r="O1465" s="56">
        <f t="shared" si="68"/>
        <v>2021</v>
      </c>
      <c r="P1465" s="51">
        <f>VLOOKUP(Table6[[#This Row],[Product]],Table3[],3)</f>
        <v>1.79</v>
      </c>
      <c r="Q1465" s="35">
        <f>VLOOKUP(Table6[[#This Row],[Product]],Table3[],4)</f>
        <v>24</v>
      </c>
      <c r="R1465" s="35">
        <f>Table6[[#This Row],[Quantity]]*Table6[[#This Row],[Case]]</f>
        <v>1128</v>
      </c>
      <c r="S1465" s="35">
        <f>Table6[[#This Row],[Total Sales]]*Table6[[#This Row],[Cost]]</f>
        <v>2019.1200000000001</v>
      </c>
    </row>
    <row r="1466" spans="1:19" x14ac:dyDescent="0.3">
      <c r="A1466" s="54">
        <v>1509</v>
      </c>
      <c r="B1466" s="35" t="s">
        <v>3503</v>
      </c>
      <c r="C1466" s="35" t="s">
        <v>4528</v>
      </c>
      <c r="D1466" s="35" t="s">
        <v>51</v>
      </c>
      <c r="E1466" s="35" t="str">
        <f t="shared" si="66"/>
        <v>F</v>
      </c>
      <c r="F1466" s="35">
        <v>90</v>
      </c>
      <c r="G1466" s="35" t="s">
        <v>4529</v>
      </c>
      <c r="H1466" s="35" t="s">
        <v>2154</v>
      </c>
      <c r="I1466" s="35" t="s">
        <v>124</v>
      </c>
      <c r="J1466" s="48" t="s">
        <v>13622</v>
      </c>
      <c r="K1466" s="35">
        <v>22</v>
      </c>
      <c r="L1466" s="49" t="s">
        <v>45</v>
      </c>
      <c r="M1466" s="50" t="str">
        <f>VLOOKUP(Table6[[#This Row],[Product]],Table3[],2)</f>
        <v>Gigastuff</v>
      </c>
      <c r="N1466" s="50" t="str">
        <f t="shared" si="67"/>
        <v>Mar</v>
      </c>
      <c r="O1466" s="56">
        <f t="shared" si="68"/>
        <v>2022</v>
      </c>
      <c r="P1466" s="51">
        <f>VLOOKUP(Table6[[#This Row],[Product]],Table3[],3)</f>
        <v>1.89</v>
      </c>
      <c r="Q1466" s="35">
        <f>VLOOKUP(Table6[[#This Row],[Product]],Table3[],4)</f>
        <v>18</v>
      </c>
      <c r="R1466" s="35">
        <f>Table6[[#This Row],[Quantity]]*Table6[[#This Row],[Case]]</f>
        <v>396</v>
      </c>
      <c r="S1466" s="35">
        <f>Table6[[#This Row],[Total Sales]]*Table6[[#This Row],[Cost]]</f>
        <v>748.43999999999994</v>
      </c>
    </row>
    <row r="1467" spans="1:19" x14ac:dyDescent="0.3">
      <c r="A1467" s="54">
        <v>1510</v>
      </c>
      <c r="B1467" s="35" t="s">
        <v>4008</v>
      </c>
      <c r="C1467" s="35" t="s">
        <v>2823</v>
      </c>
      <c r="D1467" s="35" t="s">
        <v>28</v>
      </c>
      <c r="E1467" s="35" t="str">
        <f t="shared" si="66"/>
        <v>M</v>
      </c>
      <c r="F1467" s="35">
        <v>90</v>
      </c>
      <c r="G1467" s="35" t="s">
        <v>4530</v>
      </c>
      <c r="H1467" s="35" t="s">
        <v>838</v>
      </c>
      <c r="I1467" s="35" t="s">
        <v>839</v>
      </c>
      <c r="J1467" s="48">
        <v>43963</v>
      </c>
      <c r="K1467" s="35">
        <v>4</v>
      </c>
      <c r="L1467" s="49" t="s">
        <v>80</v>
      </c>
      <c r="M1467" s="50" t="str">
        <f>VLOOKUP(Table6[[#This Row],[Product]],Table3[],2)</f>
        <v>Ultrathing V2</v>
      </c>
      <c r="N1467" s="50" t="str">
        <f t="shared" si="67"/>
        <v>May</v>
      </c>
      <c r="O1467" s="56">
        <f t="shared" si="68"/>
        <v>2020</v>
      </c>
      <c r="P1467" s="51">
        <f>VLOOKUP(Table6[[#This Row],[Product]],Table3[],3)</f>
        <v>2.95</v>
      </c>
      <c r="Q1467" s="35">
        <f>VLOOKUP(Table6[[#This Row],[Product]],Table3[],4)</f>
        <v>20</v>
      </c>
      <c r="R1467" s="35">
        <f>Table6[[#This Row],[Quantity]]*Table6[[#This Row],[Case]]</f>
        <v>80</v>
      </c>
      <c r="S1467" s="35">
        <f>Table6[[#This Row],[Total Sales]]*Table6[[#This Row],[Cost]]</f>
        <v>236</v>
      </c>
    </row>
    <row r="1468" spans="1:19" x14ac:dyDescent="0.3">
      <c r="A1468" s="54">
        <v>1511</v>
      </c>
      <c r="B1468" s="35" t="s">
        <v>1262</v>
      </c>
      <c r="C1468" s="35" t="s">
        <v>4531</v>
      </c>
      <c r="D1468" s="35" t="s">
        <v>28</v>
      </c>
      <c r="E1468" s="35" t="str">
        <f t="shared" si="66"/>
        <v>M</v>
      </c>
      <c r="F1468" s="35">
        <v>60</v>
      </c>
      <c r="G1468" s="35" t="s">
        <v>4532</v>
      </c>
      <c r="H1468" s="35" t="s">
        <v>1625</v>
      </c>
      <c r="I1468" s="35" t="s">
        <v>32</v>
      </c>
      <c r="J1468" s="48">
        <v>43929</v>
      </c>
      <c r="K1468" s="35">
        <v>21</v>
      </c>
      <c r="L1468" s="49" t="s">
        <v>80</v>
      </c>
      <c r="M1468" s="50" t="str">
        <f>VLOOKUP(Table6[[#This Row],[Product]],Table3[],2)</f>
        <v>Ultrathing V2</v>
      </c>
      <c r="N1468" s="50" t="str">
        <f t="shared" si="67"/>
        <v>Apr</v>
      </c>
      <c r="O1468" s="56">
        <f t="shared" si="68"/>
        <v>2020</v>
      </c>
      <c r="P1468" s="51">
        <f>VLOOKUP(Table6[[#This Row],[Product]],Table3[],3)</f>
        <v>2.95</v>
      </c>
      <c r="Q1468" s="35">
        <f>VLOOKUP(Table6[[#This Row],[Product]],Table3[],4)</f>
        <v>20</v>
      </c>
      <c r="R1468" s="35">
        <f>Table6[[#This Row],[Quantity]]*Table6[[#This Row],[Case]]</f>
        <v>420</v>
      </c>
      <c r="S1468" s="35">
        <f>Table6[[#This Row],[Total Sales]]*Table6[[#This Row],[Cost]]</f>
        <v>1239</v>
      </c>
    </row>
    <row r="1469" spans="1:19" x14ac:dyDescent="0.3">
      <c r="A1469" s="54">
        <v>1512</v>
      </c>
      <c r="B1469" s="35" t="s">
        <v>4533</v>
      </c>
      <c r="C1469" s="35" t="s">
        <v>4534</v>
      </c>
      <c r="D1469" s="35" t="s">
        <v>15</v>
      </c>
      <c r="E1469" s="35" t="str">
        <f t="shared" si="66"/>
        <v>F</v>
      </c>
      <c r="F1469" s="35">
        <v>90</v>
      </c>
      <c r="G1469" s="35" t="s">
        <v>4535</v>
      </c>
      <c r="H1469" s="35" t="s">
        <v>534</v>
      </c>
      <c r="I1469" s="35" t="s">
        <v>32</v>
      </c>
      <c r="J1469" s="48" t="s">
        <v>13911</v>
      </c>
      <c r="K1469" s="35">
        <v>48</v>
      </c>
      <c r="L1469" s="49" t="s">
        <v>64</v>
      </c>
      <c r="M1469" s="50" t="str">
        <f>VLOOKUP(Table6[[#This Row],[Product]],Table3[],2)</f>
        <v>Ultrathing V4</v>
      </c>
      <c r="N1469" s="50" t="str">
        <f t="shared" si="67"/>
        <v>Aug</v>
      </c>
      <c r="O1469" s="56">
        <f t="shared" si="68"/>
        <v>2020</v>
      </c>
      <c r="P1469" s="51">
        <f>VLOOKUP(Table6[[#This Row],[Product]],Table3[],3)</f>
        <v>3.99</v>
      </c>
      <c r="Q1469" s="35">
        <f>VLOOKUP(Table6[[#This Row],[Product]],Table3[],4)</f>
        <v>24</v>
      </c>
      <c r="R1469" s="35">
        <f>Table6[[#This Row],[Quantity]]*Table6[[#This Row],[Case]]</f>
        <v>1152</v>
      </c>
      <c r="S1469" s="35">
        <f>Table6[[#This Row],[Total Sales]]*Table6[[#This Row],[Cost]]</f>
        <v>4596.4800000000005</v>
      </c>
    </row>
    <row r="1470" spans="1:19" x14ac:dyDescent="0.3">
      <c r="A1470" s="54">
        <v>1513</v>
      </c>
      <c r="B1470" s="35" t="s">
        <v>4536</v>
      </c>
      <c r="C1470" s="35" t="s">
        <v>4537</v>
      </c>
      <c r="D1470" s="35" t="s">
        <v>28</v>
      </c>
      <c r="E1470" s="35" t="str">
        <f t="shared" si="66"/>
        <v>M</v>
      </c>
      <c r="F1470" s="35">
        <v>90</v>
      </c>
      <c r="G1470" s="35" t="s">
        <v>4538</v>
      </c>
      <c r="H1470" s="35" t="s">
        <v>3670</v>
      </c>
      <c r="I1470" s="35" t="s">
        <v>3671</v>
      </c>
      <c r="J1470" s="48" t="s">
        <v>14110</v>
      </c>
      <c r="K1470" s="35">
        <v>101</v>
      </c>
      <c r="L1470" s="49" t="s">
        <v>70</v>
      </c>
      <c r="M1470" s="50" t="str">
        <f>VLOOKUP(Table6[[#This Row],[Product]],Table3[],2)</f>
        <v>Megawidget M</v>
      </c>
      <c r="N1470" s="50" t="str">
        <f t="shared" si="67"/>
        <v>Jan</v>
      </c>
      <c r="O1470" s="56">
        <f t="shared" si="68"/>
        <v>2022</v>
      </c>
      <c r="P1470" s="51">
        <f>VLOOKUP(Table6[[#This Row],[Product]],Table3[],3)</f>
        <v>1.29</v>
      </c>
      <c r="Q1470" s="35">
        <f>VLOOKUP(Table6[[#This Row],[Product]],Table3[],4)</f>
        <v>24</v>
      </c>
      <c r="R1470" s="35">
        <f>Table6[[#This Row],[Quantity]]*Table6[[#This Row],[Case]]</f>
        <v>2424</v>
      </c>
      <c r="S1470" s="35">
        <f>Table6[[#This Row],[Total Sales]]*Table6[[#This Row],[Cost]]</f>
        <v>3126.96</v>
      </c>
    </row>
    <row r="1471" spans="1:19" x14ac:dyDescent="0.3">
      <c r="A1471" s="54">
        <v>1514</v>
      </c>
      <c r="B1471" s="35" t="s">
        <v>1801</v>
      </c>
      <c r="C1471" s="35" t="s">
        <v>4539</v>
      </c>
      <c r="D1471" s="35" t="s">
        <v>51</v>
      </c>
      <c r="E1471" s="35" t="str">
        <f t="shared" si="66"/>
        <v>F</v>
      </c>
      <c r="F1471" s="35">
        <v>90</v>
      </c>
      <c r="G1471" s="35" t="s">
        <v>4540</v>
      </c>
      <c r="H1471" s="35" t="s">
        <v>4541</v>
      </c>
      <c r="I1471" s="35" t="s">
        <v>89</v>
      </c>
      <c r="J1471" s="48" t="s">
        <v>14080</v>
      </c>
      <c r="K1471" s="35">
        <v>36</v>
      </c>
      <c r="L1471" s="49" t="s">
        <v>64</v>
      </c>
      <c r="M1471" s="50" t="str">
        <f>VLOOKUP(Table6[[#This Row],[Product]],Table3[],2)</f>
        <v>Ultrathing V4</v>
      </c>
      <c r="N1471" s="50" t="str">
        <f t="shared" si="67"/>
        <v>Aug</v>
      </c>
      <c r="O1471" s="56">
        <f t="shared" si="68"/>
        <v>2020</v>
      </c>
      <c r="P1471" s="51">
        <f>VLOOKUP(Table6[[#This Row],[Product]],Table3[],3)</f>
        <v>3.99</v>
      </c>
      <c r="Q1471" s="35">
        <f>VLOOKUP(Table6[[#This Row],[Product]],Table3[],4)</f>
        <v>24</v>
      </c>
      <c r="R1471" s="35">
        <f>Table6[[#This Row],[Quantity]]*Table6[[#This Row],[Case]]</f>
        <v>864</v>
      </c>
      <c r="S1471" s="35">
        <f>Table6[[#This Row],[Total Sales]]*Table6[[#This Row],[Cost]]</f>
        <v>3447.36</v>
      </c>
    </row>
    <row r="1472" spans="1:19" x14ac:dyDescent="0.3">
      <c r="A1472" s="54">
        <v>1515</v>
      </c>
      <c r="B1472" s="35" t="s">
        <v>380</v>
      </c>
      <c r="C1472" s="35" t="s">
        <v>2448</v>
      </c>
      <c r="D1472" s="35" t="s">
        <v>28</v>
      </c>
      <c r="E1472" s="35" t="str">
        <f t="shared" si="66"/>
        <v>M</v>
      </c>
      <c r="F1472" s="35">
        <v>90</v>
      </c>
      <c r="G1472" s="35" t="s">
        <v>4542</v>
      </c>
      <c r="H1472" s="35" t="s">
        <v>4543</v>
      </c>
      <c r="I1472" s="35" t="s">
        <v>173</v>
      </c>
      <c r="J1472" s="48" t="s">
        <v>13878</v>
      </c>
      <c r="K1472" s="35">
        <v>62</v>
      </c>
      <c r="L1472" s="49" t="s">
        <v>80</v>
      </c>
      <c r="M1472" s="50" t="str">
        <f>VLOOKUP(Table6[[#This Row],[Product]],Table3[],2)</f>
        <v>Ultrathing V2</v>
      </c>
      <c r="N1472" s="50" t="str">
        <f t="shared" si="67"/>
        <v>Apr</v>
      </c>
      <c r="O1472" s="56">
        <f t="shared" si="68"/>
        <v>2020</v>
      </c>
      <c r="P1472" s="51">
        <f>VLOOKUP(Table6[[#This Row],[Product]],Table3[],3)</f>
        <v>2.95</v>
      </c>
      <c r="Q1472" s="35">
        <f>VLOOKUP(Table6[[#This Row],[Product]],Table3[],4)</f>
        <v>20</v>
      </c>
      <c r="R1472" s="35">
        <f>Table6[[#This Row],[Quantity]]*Table6[[#This Row],[Case]]</f>
        <v>1240</v>
      </c>
      <c r="S1472" s="35">
        <f>Table6[[#This Row],[Total Sales]]*Table6[[#This Row],[Cost]]</f>
        <v>3658</v>
      </c>
    </row>
    <row r="1473" spans="1:19" x14ac:dyDescent="0.3">
      <c r="A1473" s="54">
        <v>1516</v>
      </c>
      <c r="B1473" s="35" t="s">
        <v>3268</v>
      </c>
      <c r="C1473" s="35" t="s">
        <v>2692</v>
      </c>
      <c r="D1473" s="35" t="s">
        <v>51</v>
      </c>
      <c r="E1473" s="35" t="str">
        <f t="shared" si="66"/>
        <v>F</v>
      </c>
      <c r="F1473" s="35">
        <v>30</v>
      </c>
      <c r="G1473" s="35" t="s">
        <v>4544</v>
      </c>
      <c r="H1473" s="35" t="s">
        <v>1940</v>
      </c>
      <c r="I1473" s="35" t="s">
        <v>294</v>
      </c>
      <c r="J1473" s="48" t="s">
        <v>13996</v>
      </c>
      <c r="K1473" s="35">
        <v>25</v>
      </c>
      <c r="L1473" s="49" t="s">
        <v>80</v>
      </c>
      <c r="M1473" s="50" t="str">
        <f>VLOOKUP(Table6[[#This Row],[Product]],Table3[],2)</f>
        <v>Ultrathing V2</v>
      </c>
      <c r="N1473" s="50" t="str">
        <f t="shared" si="67"/>
        <v>Mar</v>
      </c>
      <c r="O1473" s="56">
        <f t="shared" si="68"/>
        <v>2020</v>
      </c>
      <c r="P1473" s="51">
        <f>VLOOKUP(Table6[[#This Row],[Product]],Table3[],3)</f>
        <v>2.95</v>
      </c>
      <c r="Q1473" s="35">
        <f>VLOOKUP(Table6[[#This Row],[Product]],Table3[],4)</f>
        <v>20</v>
      </c>
      <c r="R1473" s="35">
        <f>Table6[[#This Row],[Quantity]]*Table6[[#This Row],[Case]]</f>
        <v>500</v>
      </c>
      <c r="S1473" s="35">
        <f>Table6[[#This Row],[Total Sales]]*Table6[[#This Row],[Cost]]</f>
        <v>1475</v>
      </c>
    </row>
    <row r="1474" spans="1:19" x14ac:dyDescent="0.3">
      <c r="A1474" s="54">
        <v>1517</v>
      </c>
      <c r="B1474" s="35" t="s">
        <v>4545</v>
      </c>
      <c r="C1474" s="35" t="s">
        <v>3173</v>
      </c>
      <c r="D1474" s="35" t="s">
        <v>15</v>
      </c>
      <c r="E1474" s="35" t="str">
        <f t="shared" si="66"/>
        <v>F</v>
      </c>
      <c r="F1474" s="35">
        <v>60</v>
      </c>
      <c r="G1474" s="35" t="s">
        <v>4546</v>
      </c>
      <c r="H1474" s="35" t="s">
        <v>4520</v>
      </c>
      <c r="I1474" s="35" t="s">
        <v>32</v>
      </c>
      <c r="J1474" s="48" t="s">
        <v>13763</v>
      </c>
      <c r="K1474" s="35">
        <v>17</v>
      </c>
      <c r="L1474" s="49" t="s">
        <v>101</v>
      </c>
      <c r="M1474" s="50" t="str">
        <f>VLOOKUP(Table6[[#This Row],[Product]],Table3[],2)</f>
        <v>Superwossname</v>
      </c>
      <c r="N1474" s="50" t="str">
        <f t="shared" si="67"/>
        <v>Jun</v>
      </c>
      <c r="O1474" s="56">
        <f t="shared" si="68"/>
        <v>2021</v>
      </c>
      <c r="P1474" s="51">
        <f>VLOOKUP(Table6[[#This Row],[Product]],Table3[],3)</f>
        <v>3.49</v>
      </c>
      <c r="Q1474" s="35">
        <f>VLOOKUP(Table6[[#This Row],[Product]],Table3[],4)</f>
        <v>20</v>
      </c>
      <c r="R1474" s="35">
        <f>Table6[[#This Row],[Quantity]]*Table6[[#This Row],[Case]]</f>
        <v>340</v>
      </c>
      <c r="S1474" s="35">
        <f>Table6[[#This Row],[Total Sales]]*Table6[[#This Row],[Cost]]</f>
        <v>1186.6000000000001</v>
      </c>
    </row>
    <row r="1475" spans="1:19" x14ac:dyDescent="0.3">
      <c r="A1475" s="54">
        <v>1518</v>
      </c>
      <c r="B1475" s="35" t="s">
        <v>4547</v>
      </c>
      <c r="C1475" s="35" t="s">
        <v>4548</v>
      </c>
      <c r="D1475" s="35" t="s">
        <v>15</v>
      </c>
      <c r="E1475" s="35" t="str">
        <f t="shared" ref="E1475:E1538" si="69">IF(OR(D1475="Mrs", D1475="Miss", D1475="Ms"), "F", IF(OR(D1475="Mr"), "M", IF(OR(D1475="Dr", D1475="Prof", D1475="Rev"), "M/F", "")))</f>
        <v>F</v>
      </c>
      <c r="F1475" s="35">
        <v>30</v>
      </c>
      <c r="G1475" s="35" t="s">
        <v>4549</v>
      </c>
      <c r="H1475" s="35" t="s">
        <v>1284</v>
      </c>
      <c r="I1475" s="35" t="s">
        <v>32</v>
      </c>
      <c r="J1475" s="48" t="s">
        <v>14111</v>
      </c>
      <c r="K1475" s="35">
        <v>45</v>
      </c>
      <c r="L1475" s="49" t="s">
        <v>33</v>
      </c>
      <c r="M1475" s="50" t="str">
        <f>VLOOKUP(Table6[[#This Row],[Product]],Table3[],2)</f>
        <v>Megawidget L</v>
      </c>
      <c r="N1475" s="50" t="str">
        <f t="shared" ref="N1475:N1538" si="70">TEXT(J1475,"mmm")</f>
        <v>Sep</v>
      </c>
      <c r="O1475" s="56">
        <f t="shared" ref="O1475:O1538" si="71">YEAR(J1475)</f>
        <v>2022</v>
      </c>
      <c r="P1475" s="51">
        <f>VLOOKUP(Table6[[#This Row],[Product]],Table3[],3)</f>
        <v>1.79</v>
      </c>
      <c r="Q1475" s="35">
        <f>VLOOKUP(Table6[[#This Row],[Product]],Table3[],4)</f>
        <v>24</v>
      </c>
      <c r="R1475" s="35">
        <f>Table6[[#This Row],[Quantity]]*Table6[[#This Row],[Case]]</f>
        <v>1080</v>
      </c>
      <c r="S1475" s="35">
        <f>Table6[[#This Row],[Total Sales]]*Table6[[#This Row],[Cost]]</f>
        <v>1933.2</v>
      </c>
    </row>
    <row r="1476" spans="1:19" x14ac:dyDescent="0.3">
      <c r="A1476" s="54">
        <v>1519</v>
      </c>
      <c r="B1476" s="35" t="s">
        <v>4550</v>
      </c>
      <c r="C1476" s="35" t="s">
        <v>372</v>
      </c>
      <c r="D1476" s="35" t="s">
        <v>28</v>
      </c>
      <c r="E1476" s="35" t="str">
        <f t="shared" si="69"/>
        <v>M</v>
      </c>
      <c r="F1476" s="35">
        <v>30</v>
      </c>
      <c r="G1476" s="35" t="s">
        <v>4551</v>
      </c>
      <c r="H1476" s="35" t="s">
        <v>4552</v>
      </c>
      <c r="I1476" s="35" t="s">
        <v>38</v>
      </c>
      <c r="J1476" s="48" t="s">
        <v>13869</v>
      </c>
      <c r="K1476" s="35">
        <v>58</v>
      </c>
      <c r="L1476" s="49" t="s">
        <v>70</v>
      </c>
      <c r="M1476" s="50" t="str">
        <f>VLOOKUP(Table6[[#This Row],[Product]],Table3[],2)</f>
        <v>Megawidget M</v>
      </c>
      <c r="N1476" s="50" t="str">
        <f t="shared" si="70"/>
        <v>Nov</v>
      </c>
      <c r="O1476" s="56">
        <f t="shared" si="71"/>
        <v>2020</v>
      </c>
      <c r="P1476" s="51">
        <f>VLOOKUP(Table6[[#This Row],[Product]],Table3[],3)</f>
        <v>1.29</v>
      </c>
      <c r="Q1476" s="35">
        <f>VLOOKUP(Table6[[#This Row],[Product]],Table3[],4)</f>
        <v>24</v>
      </c>
      <c r="R1476" s="35">
        <f>Table6[[#This Row],[Quantity]]*Table6[[#This Row],[Case]]</f>
        <v>1392</v>
      </c>
      <c r="S1476" s="35">
        <f>Table6[[#This Row],[Total Sales]]*Table6[[#This Row],[Cost]]</f>
        <v>1795.68</v>
      </c>
    </row>
    <row r="1477" spans="1:19" x14ac:dyDescent="0.3">
      <c r="A1477" s="54">
        <v>1520</v>
      </c>
      <c r="B1477" s="35" t="s">
        <v>263</v>
      </c>
      <c r="C1477" s="35" t="s">
        <v>4512</v>
      </c>
      <c r="D1477" s="35" t="s">
        <v>51</v>
      </c>
      <c r="E1477" s="35" t="str">
        <f t="shared" si="69"/>
        <v>F</v>
      </c>
      <c r="F1477" s="35">
        <v>60</v>
      </c>
      <c r="G1477" s="35" t="s">
        <v>4553</v>
      </c>
      <c r="H1477" s="35" t="s">
        <v>2069</v>
      </c>
      <c r="I1477" s="35" t="s">
        <v>1035</v>
      </c>
      <c r="J1477" s="48">
        <v>44114</v>
      </c>
      <c r="K1477" s="35">
        <v>33</v>
      </c>
      <c r="L1477" s="49" t="s">
        <v>20</v>
      </c>
      <c r="M1477" s="50" t="str">
        <f>VLOOKUP(Table6[[#This Row],[Product]],Table3[],2)</f>
        <v>Hyperwotsit</v>
      </c>
      <c r="N1477" s="50" t="str">
        <f t="shared" si="70"/>
        <v>Oct</v>
      </c>
      <c r="O1477" s="56">
        <f t="shared" si="71"/>
        <v>2020</v>
      </c>
      <c r="P1477" s="51">
        <f>VLOOKUP(Table6[[#This Row],[Product]],Table3[],3)</f>
        <v>2.0099999999999998</v>
      </c>
      <c r="Q1477" s="35">
        <f>VLOOKUP(Table6[[#This Row],[Product]],Table3[],4)</f>
        <v>20</v>
      </c>
      <c r="R1477" s="35">
        <f>Table6[[#This Row],[Quantity]]*Table6[[#This Row],[Case]]</f>
        <v>660</v>
      </c>
      <c r="S1477" s="35">
        <f>Table6[[#This Row],[Total Sales]]*Table6[[#This Row],[Cost]]</f>
        <v>1326.6</v>
      </c>
    </row>
    <row r="1478" spans="1:19" x14ac:dyDescent="0.3">
      <c r="A1478" s="54">
        <v>1521</v>
      </c>
      <c r="B1478" s="35" t="s">
        <v>4554</v>
      </c>
      <c r="C1478" s="35" t="s">
        <v>1891</v>
      </c>
      <c r="D1478" s="35" t="s">
        <v>51</v>
      </c>
      <c r="E1478" s="35" t="str">
        <f t="shared" si="69"/>
        <v>F</v>
      </c>
      <c r="F1478" s="35">
        <v>60</v>
      </c>
      <c r="G1478" s="35" t="s">
        <v>4555</v>
      </c>
      <c r="H1478" s="35" t="s">
        <v>1160</v>
      </c>
      <c r="I1478" s="35" t="s">
        <v>25</v>
      </c>
      <c r="J1478" s="48">
        <v>44385</v>
      </c>
      <c r="K1478" s="35">
        <v>62</v>
      </c>
      <c r="L1478" s="49" t="s">
        <v>64</v>
      </c>
      <c r="M1478" s="50" t="str">
        <f>VLOOKUP(Table6[[#This Row],[Product]],Table3[],2)</f>
        <v>Ultrathing V4</v>
      </c>
      <c r="N1478" s="50" t="str">
        <f t="shared" si="70"/>
        <v>Jul</v>
      </c>
      <c r="O1478" s="56">
        <f t="shared" si="71"/>
        <v>2021</v>
      </c>
      <c r="P1478" s="51">
        <f>VLOOKUP(Table6[[#This Row],[Product]],Table3[],3)</f>
        <v>3.99</v>
      </c>
      <c r="Q1478" s="35">
        <f>VLOOKUP(Table6[[#This Row],[Product]],Table3[],4)</f>
        <v>24</v>
      </c>
      <c r="R1478" s="35">
        <f>Table6[[#This Row],[Quantity]]*Table6[[#This Row],[Case]]</f>
        <v>1488</v>
      </c>
      <c r="S1478" s="35">
        <f>Table6[[#This Row],[Total Sales]]*Table6[[#This Row],[Cost]]</f>
        <v>5937.12</v>
      </c>
    </row>
    <row r="1479" spans="1:19" x14ac:dyDescent="0.3">
      <c r="A1479" s="54">
        <v>1522</v>
      </c>
      <c r="B1479" s="35" t="s">
        <v>4556</v>
      </c>
      <c r="C1479" s="35" t="s">
        <v>3366</v>
      </c>
      <c r="D1479" s="35" t="s">
        <v>15</v>
      </c>
      <c r="E1479" s="35" t="str">
        <f t="shared" si="69"/>
        <v>F</v>
      </c>
      <c r="F1479" s="35">
        <v>60</v>
      </c>
      <c r="G1479" s="35" t="s">
        <v>4557</v>
      </c>
      <c r="H1479" s="35" t="s">
        <v>1781</v>
      </c>
      <c r="I1479" s="35" t="s">
        <v>32</v>
      </c>
      <c r="J1479" s="48" t="s">
        <v>14112</v>
      </c>
      <c r="K1479" s="35">
        <v>48</v>
      </c>
      <c r="L1479" s="49" t="s">
        <v>20</v>
      </c>
      <c r="M1479" s="50" t="str">
        <f>VLOOKUP(Table6[[#This Row],[Product]],Table3[],2)</f>
        <v>Hyperwotsit</v>
      </c>
      <c r="N1479" s="50" t="str">
        <f t="shared" si="70"/>
        <v>Jun</v>
      </c>
      <c r="O1479" s="56">
        <f t="shared" si="71"/>
        <v>2021</v>
      </c>
      <c r="P1479" s="51">
        <f>VLOOKUP(Table6[[#This Row],[Product]],Table3[],3)</f>
        <v>2.0099999999999998</v>
      </c>
      <c r="Q1479" s="35">
        <f>VLOOKUP(Table6[[#This Row],[Product]],Table3[],4)</f>
        <v>20</v>
      </c>
      <c r="R1479" s="35">
        <f>Table6[[#This Row],[Quantity]]*Table6[[#This Row],[Case]]</f>
        <v>960</v>
      </c>
      <c r="S1479" s="35">
        <f>Table6[[#This Row],[Total Sales]]*Table6[[#This Row],[Cost]]</f>
        <v>1929.6</v>
      </c>
    </row>
    <row r="1480" spans="1:19" x14ac:dyDescent="0.3">
      <c r="A1480" s="54">
        <v>1523</v>
      </c>
      <c r="B1480" s="35" t="s">
        <v>1313</v>
      </c>
      <c r="C1480" s="35" t="s">
        <v>4558</v>
      </c>
      <c r="D1480" s="35" t="s">
        <v>28</v>
      </c>
      <c r="E1480" s="35" t="str">
        <f t="shared" si="69"/>
        <v>M</v>
      </c>
      <c r="F1480" s="35">
        <v>30</v>
      </c>
      <c r="G1480" s="35" t="s">
        <v>4559</v>
      </c>
      <c r="H1480" s="35" t="s">
        <v>3730</v>
      </c>
      <c r="I1480" s="35" t="s">
        <v>32</v>
      </c>
      <c r="J1480" s="48" t="s">
        <v>14113</v>
      </c>
      <c r="K1480" s="35">
        <v>36</v>
      </c>
      <c r="L1480" s="49" t="s">
        <v>101</v>
      </c>
      <c r="M1480" s="50" t="str">
        <f>VLOOKUP(Table6[[#This Row],[Product]],Table3[],2)</f>
        <v>Superwossname</v>
      </c>
      <c r="N1480" s="50" t="str">
        <f t="shared" si="70"/>
        <v>Dec</v>
      </c>
      <c r="O1480" s="56">
        <f t="shared" si="71"/>
        <v>2020</v>
      </c>
      <c r="P1480" s="51">
        <f>VLOOKUP(Table6[[#This Row],[Product]],Table3[],3)</f>
        <v>3.49</v>
      </c>
      <c r="Q1480" s="35">
        <f>VLOOKUP(Table6[[#This Row],[Product]],Table3[],4)</f>
        <v>20</v>
      </c>
      <c r="R1480" s="35">
        <f>Table6[[#This Row],[Quantity]]*Table6[[#This Row],[Case]]</f>
        <v>720</v>
      </c>
      <c r="S1480" s="35">
        <f>Table6[[#This Row],[Total Sales]]*Table6[[#This Row],[Cost]]</f>
        <v>2512.8000000000002</v>
      </c>
    </row>
    <row r="1481" spans="1:19" x14ac:dyDescent="0.3">
      <c r="A1481" s="54">
        <v>1524</v>
      </c>
      <c r="B1481" s="35" t="s">
        <v>4560</v>
      </c>
      <c r="C1481" s="35" t="s">
        <v>4561</v>
      </c>
      <c r="D1481" s="35" t="s">
        <v>51</v>
      </c>
      <c r="E1481" s="35" t="str">
        <f t="shared" si="69"/>
        <v>F</v>
      </c>
      <c r="F1481" s="35">
        <v>60</v>
      </c>
      <c r="G1481" s="35" t="s">
        <v>4562</v>
      </c>
      <c r="H1481" s="35" t="s">
        <v>4563</v>
      </c>
      <c r="I1481" s="35" t="s">
        <v>1824</v>
      </c>
      <c r="J1481" s="48">
        <v>43989</v>
      </c>
      <c r="K1481" s="35">
        <v>68</v>
      </c>
      <c r="L1481" s="49" t="s">
        <v>70</v>
      </c>
      <c r="M1481" s="50" t="str">
        <f>VLOOKUP(Table6[[#This Row],[Product]],Table3[],2)</f>
        <v>Megawidget M</v>
      </c>
      <c r="N1481" s="50" t="str">
        <f t="shared" si="70"/>
        <v>Jun</v>
      </c>
      <c r="O1481" s="56">
        <f t="shared" si="71"/>
        <v>2020</v>
      </c>
      <c r="P1481" s="51">
        <f>VLOOKUP(Table6[[#This Row],[Product]],Table3[],3)</f>
        <v>1.29</v>
      </c>
      <c r="Q1481" s="35">
        <f>VLOOKUP(Table6[[#This Row],[Product]],Table3[],4)</f>
        <v>24</v>
      </c>
      <c r="R1481" s="35">
        <f>Table6[[#This Row],[Quantity]]*Table6[[#This Row],[Case]]</f>
        <v>1632</v>
      </c>
      <c r="S1481" s="35">
        <f>Table6[[#This Row],[Total Sales]]*Table6[[#This Row],[Cost]]</f>
        <v>2105.2800000000002</v>
      </c>
    </row>
    <row r="1482" spans="1:19" x14ac:dyDescent="0.3">
      <c r="A1482" s="54">
        <v>1525</v>
      </c>
      <c r="B1482" s="35" t="s">
        <v>4564</v>
      </c>
      <c r="C1482" s="35" t="s">
        <v>1211</v>
      </c>
      <c r="D1482" s="35" t="s">
        <v>51</v>
      </c>
      <c r="E1482" s="35" t="str">
        <f t="shared" si="69"/>
        <v>F</v>
      </c>
      <c r="F1482" s="35">
        <v>60</v>
      </c>
      <c r="G1482" s="35" t="s">
        <v>4565</v>
      </c>
      <c r="H1482" s="35" t="s">
        <v>2008</v>
      </c>
      <c r="I1482" s="35" t="s">
        <v>129</v>
      </c>
      <c r="J1482" s="48" t="s">
        <v>13882</v>
      </c>
      <c r="K1482" s="35">
        <v>77</v>
      </c>
      <c r="L1482" s="49" t="s">
        <v>20</v>
      </c>
      <c r="M1482" s="50" t="str">
        <f>VLOOKUP(Table6[[#This Row],[Product]],Table3[],2)</f>
        <v>Hyperwotsit</v>
      </c>
      <c r="N1482" s="50" t="str">
        <f t="shared" si="70"/>
        <v>Oct</v>
      </c>
      <c r="O1482" s="56">
        <f t="shared" si="71"/>
        <v>2022</v>
      </c>
      <c r="P1482" s="51">
        <f>VLOOKUP(Table6[[#This Row],[Product]],Table3[],3)</f>
        <v>2.0099999999999998</v>
      </c>
      <c r="Q1482" s="35">
        <f>VLOOKUP(Table6[[#This Row],[Product]],Table3[],4)</f>
        <v>20</v>
      </c>
      <c r="R1482" s="35">
        <f>Table6[[#This Row],[Quantity]]*Table6[[#This Row],[Case]]</f>
        <v>1540</v>
      </c>
      <c r="S1482" s="35">
        <f>Table6[[#This Row],[Total Sales]]*Table6[[#This Row],[Cost]]</f>
        <v>3095.3999999999996</v>
      </c>
    </row>
    <row r="1483" spans="1:19" x14ac:dyDescent="0.3">
      <c r="A1483" s="54">
        <v>1526</v>
      </c>
      <c r="B1483" s="35" t="s">
        <v>3616</v>
      </c>
      <c r="C1483" s="35" t="s">
        <v>1967</v>
      </c>
      <c r="D1483" s="35" t="s">
        <v>28</v>
      </c>
      <c r="E1483" s="35" t="str">
        <f t="shared" si="69"/>
        <v>M</v>
      </c>
      <c r="F1483" s="35">
        <v>30</v>
      </c>
      <c r="G1483" s="35" t="s">
        <v>4566</v>
      </c>
      <c r="H1483" s="35" t="s">
        <v>4567</v>
      </c>
      <c r="I1483" s="35" t="s">
        <v>38</v>
      </c>
      <c r="J1483" s="48">
        <v>44471</v>
      </c>
      <c r="K1483" s="35">
        <v>8</v>
      </c>
      <c r="L1483" s="49" t="s">
        <v>54</v>
      </c>
      <c r="M1483" s="50" t="str">
        <f>VLOOKUP(Table6[[#This Row],[Product]],Table3[],2)</f>
        <v>Megawidget S</v>
      </c>
      <c r="N1483" s="50" t="str">
        <f t="shared" si="70"/>
        <v>Oct</v>
      </c>
      <c r="O1483" s="56">
        <f t="shared" si="71"/>
        <v>2021</v>
      </c>
      <c r="P1483" s="51">
        <f>VLOOKUP(Table6[[#This Row],[Product]],Table3[],3)</f>
        <v>0.69</v>
      </c>
      <c r="Q1483" s="35">
        <f>VLOOKUP(Table6[[#This Row],[Product]],Table3[],4)</f>
        <v>24</v>
      </c>
      <c r="R1483" s="35">
        <f>Table6[[#This Row],[Quantity]]*Table6[[#This Row],[Case]]</f>
        <v>192</v>
      </c>
      <c r="S1483" s="35">
        <f>Table6[[#This Row],[Total Sales]]*Table6[[#This Row],[Cost]]</f>
        <v>132.47999999999999</v>
      </c>
    </row>
    <row r="1484" spans="1:19" x14ac:dyDescent="0.3">
      <c r="A1484" s="54">
        <v>1527</v>
      </c>
      <c r="B1484" s="35" t="s">
        <v>1793</v>
      </c>
      <c r="C1484" s="35" t="s">
        <v>481</v>
      </c>
      <c r="D1484" s="35" t="s">
        <v>28</v>
      </c>
      <c r="E1484" s="35" t="str">
        <f t="shared" si="69"/>
        <v>M</v>
      </c>
      <c r="F1484" s="35">
        <v>90</v>
      </c>
      <c r="G1484" s="35" t="s">
        <v>4568</v>
      </c>
      <c r="H1484" s="35" t="s">
        <v>137</v>
      </c>
      <c r="I1484" s="35" t="s">
        <v>32</v>
      </c>
      <c r="J1484" s="48">
        <v>44322</v>
      </c>
      <c r="K1484" s="35">
        <v>48</v>
      </c>
      <c r="L1484" s="49" t="s">
        <v>54</v>
      </c>
      <c r="M1484" s="50" t="str">
        <f>VLOOKUP(Table6[[#This Row],[Product]],Table3[],2)</f>
        <v>Megawidget S</v>
      </c>
      <c r="N1484" s="50" t="str">
        <f t="shared" si="70"/>
        <v>May</v>
      </c>
      <c r="O1484" s="56">
        <f t="shared" si="71"/>
        <v>2021</v>
      </c>
      <c r="P1484" s="51">
        <f>VLOOKUP(Table6[[#This Row],[Product]],Table3[],3)</f>
        <v>0.69</v>
      </c>
      <c r="Q1484" s="35">
        <f>VLOOKUP(Table6[[#This Row],[Product]],Table3[],4)</f>
        <v>24</v>
      </c>
      <c r="R1484" s="35">
        <f>Table6[[#This Row],[Quantity]]*Table6[[#This Row],[Case]]</f>
        <v>1152</v>
      </c>
      <c r="S1484" s="35">
        <f>Table6[[#This Row],[Total Sales]]*Table6[[#This Row],[Cost]]</f>
        <v>794.87999999999988</v>
      </c>
    </row>
    <row r="1485" spans="1:19" x14ac:dyDescent="0.3">
      <c r="A1485" s="54">
        <v>1528</v>
      </c>
      <c r="B1485" s="35" t="s">
        <v>4569</v>
      </c>
      <c r="C1485" s="35" t="s">
        <v>4570</v>
      </c>
      <c r="D1485" s="35" t="s">
        <v>28</v>
      </c>
      <c r="E1485" s="35" t="str">
        <f t="shared" si="69"/>
        <v>M</v>
      </c>
      <c r="F1485" s="35">
        <v>30</v>
      </c>
      <c r="G1485" s="35" t="s">
        <v>4571</v>
      </c>
      <c r="H1485" s="35" t="s">
        <v>1920</v>
      </c>
      <c r="I1485" s="35" t="s">
        <v>1921</v>
      </c>
      <c r="J1485" s="48" t="s">
        <v>13975</v>
      </c>
      <c r="K1485" s="35">
        <v>31</v>
      </c>
      <c r="L1485" s="49" t="s">
        <v>64</v>
      </c>
      <c r="M1485" s="50" t="str">
        <f>VLOOKUP(Table6[[#This Row],[Product]],Table3[],2)</f>
        <v>Ultrathing V4</v>
      </c>
      <c r="N1485" s="50" t="str">
        <f t="shared" si="70"/>
        <v>Oct</v>
      </c>
      <c r="O1485" s="56">
        <f t="shared" si="71"/>
        <v>2021</v>
      </c>
      <c r="P1485" s="51">
        <f>VLOOKUP(Table6[[#This Row],[Product]],Table3[],3)</f>
        <v>3.99</v>
      </c>
      <c r="Q1485" s="35">
        <f>VLOOKUP(Table6[[#This Row],[Product]],Table3[],4)</f>
        <v>24</v>
      </c>
      <c r="R1485" s="35">
        <f>Table6[[#This Row],[Quantity]]*Table6[[#This Row],[Case]]</f>
        <v>744</v>
      </c>
      <c r="S1485" s="35">
        <f>Table6[[#This Row],[Total Sales]]*Table6[[#This Row],[Cost]]</f>
        <v>2968.56</v>
      </c>
    </row>
    <row r="1486" spans="1:19" x14ac:dyDescent="0.3">
      <c r="A1486" s="54">
        <v>1529</v>
      </c>
      <c r="B1486" s="35" t="s">
        <v>4572</v>
      </c>
      <c r="C1486" s="35" t="s">
        <v>1101</v>
      </c>
      <c r="D1486" s="35" t="s">
        <v>28</v>
      </c>
      <c r="E1486" s="35" t="str">
        <f t="shared" si="69"/>
        <v>M</v>
      </c>
      <c r="F1486" s="35">
        <v>30</v>
      </c>
      <c r="G1486" s="35" t="s">
        <v>4573</v>
      </c>
      <c r="H1486" s="35" t="s">
        <v>1494</v>
      </c>
      <c r="I1486" s="35" t="s">
        <v>32</v>
      </c>
      <c r="J1486" s="48">
        <v>43840</v>
      </c>
      <c r="K1486" s="35">
        <v>32</v>
      </c>
      <c r="L1486" s="49" t="s">
        <v>54</v>
      </c>
      <c r="M1486" s="50" t="str">
        <f>VLOOKUP(Table6[[#This Row],[Product]],Table3[],2)</f>
        <v>Megawidget S</v>
      </c>
      <c r="N1486" s="50" t="str">
        <f t="shared" si="70"/>
        <v>Jan</v>
      </c>
      <c r="O1486" s="56">
        <f t="shared" si="71"/>
        <v>2020</v>
      </c>
      <c r="P1486" s="51">
        <f>VLOOKUP(Table6[[#This Row],[Product]],Table3[],3)</f>
        <v>0.69</v>
      </c>
      <c r="Q1486" s="35">
        <f>VLOOKUP(Table6[[#This Row],[Product]],Table3[],4)</f>
        <v>24</v>
      </c>
      <c r="R1486" s="35">
        <f>Table6[[#This Row],[Quantity]]*Table6[[#This Row],[Case]]</f>
        <v>768</v>
      </c>
      <c r="S1486" s="35">
        <f>Table6[[#This Row],[Total Sales]]*Table6[[#This Row],[Cost]]</f>
        <v>529.91999999999996</v>
      </c>
    </row>
    <row r="1487" spans="1:19" x14ac:dyDescent="0.3">
      <c r="A1487" s="54">
        <v>1530</v>
      </c>
      <c r="B1487" s="35" t="s">
        <v>3787</v>
      </c>
      <c r="C1487" s="35" t="s">
        <v>4574</v>
      </c>
      <c r="D1487" s="35" t="s">
        <v>28</v>
      </c>
      <c r="E1487" s="35" t="str">
        <f t="shared" si="69"/>
        <v>M</v>
      </c>
      <c r="F1487" s="35">
        <v>30</v>
      </c>
      <c r="G1487" s="35" t="s">
        <v>4575</v>
      </c>
      <c r="H1487" s="35" t="s">
        <v>1206</v>
      </c>
      <c r="I1487" s="35" t="s">
        <v>294</v>
      </c>
      <c r="J1487" s="48" t="s">
        <v>13780</v>
      </c>
      <c r="K1487" s="35">
        <v>26</v>
      </c>
      <c r="L1487" s="49" t="s">
        <v>45</v>
      </c>
      <c r="M1487" s="50" t="str">
        <f>VLOOKUP(Table6[[#This Row],[Product]],Table3[],2)</f>
        <v>Gigastuff</v>
      </c>
      <c r="N1487" s="50" t="str">
        <f t="shared" si="70"/>
        <v>Feb</v>
      </c>
      <c r="O1487" s="56">
        <f t="shared" si="71"/>
        <v>2020</v>
      </c>
      <c r="P1487" s="51">
        <f>VLOOKUP(Table6[[#This Row],[Product]],Table3[],3)</f>
        <v>1.89</v>
      </c>
      <c r="Q1487" s="35">
        <f>VLOOKUP(Table6[[#This Row],[Product]],Table3[],4)</f>
        <v>18</v>
      </c>
      <c r="R1487" s="35">
        <f>Table6[[#This Row],[Quantity]]*Table6[[#This Row],[Case]]</f>
        <v>468</v>
      </c>
      <c r="S1487" s="35">
        <f>Table6[[#This Row],[Total Sales]]*Table6[[#This Row],[Cost]]</f>
        <v>884.52</v>
      </c>
    </row>
    <row r="1488" spans="1:19" x14ac:dyDescent="0.3">
      <c r="A1488" s="54">
        <v>1531</v>
      </c>
      <c r="B1488" s="35" t="s">
        <v>4576</v>
      </c>
      <c r="C1488" s="35" t="s">
        <v>4577</v>
      </c>
      <c r="D1488" s="35" t="s">
        <v>51</v>
      </c>
      <c r="E1488" s="35" t="str">
        <f t="shared" si="69"/>
        <v>F</v>
      </c>
      <c r="F1488" s="35">
        <v>30</v>
      </c>
      <c r="G1488" s="35" t="s">
        <v>4578</v>
      </c>
      <c r="H1488" s="35" t="s">
        <v>4463</v>
      </c>
      <c r="I1488" s="35" t="s">
        <v>32</v>
      </c>
      <c r="J1488" s="48" t="s">
        <v>14038</v>
      </c>
      <c r="K1488" s="35">
        <v>66</v>
      </c>
      <c r="L1488" s="49" t="s">
        <v>64</v>
      </c>
      <c r="M1488" s="50" t="str">
        <f>VLOOKUP(Table6[[#This Row],[Product]],Table3[],2)</f>
        <v>Ultrathing V4</v>
      </c>
      <c r="N1488" s="50" t="str">
        <f t="shared" si="70"/>
        <v>Aug</v>
      </c>
      <c r="O1488" s="56">
        <f t="shared" si="71"/>
        <v>2021</v>
      </c>
      <c r="P1488" s="51">
        <f>VLOOKUP(Table6[[#This Row],[Product]],Table3[],3)</f>
        <v>3.99</v>
      </c>
      <c r="Q1488" s="35">
        <f>VLOOKUP(Table6[[#This Row],[Product]],Table3[],4)</f>
        <v>24</v>
      </c>
      <c r="R1488" s="35">
        <f>Table6[[#This Row],[Quantity]]*Table6[[#This Row],[Case]]</f>
        <v>1584</v>
      </c>
      <c r="S1488" s="35">
        <f>Table6[[#This Row],[Total Sales]]*Table6[[#This Row],[Cost]]</f>
        <v>6320.1600000000008</v>
      </c>
    </row>
    <row r="1489" spans="1:19" x14ac:dyDescent="0.3">
      <c r="A1489" s="54">
        <v>1532</v>
      </c>
      <c r="B1489" s="35" t="s">
        <v>4579</v>
      </c>
      <c r="C1489" s="35" t="s">
        <v>4580</v>
      </c>
      <c r="D1489" s="35" t="s">
        <v>51</v>
      </c>
      <c r="E1489" s="35" t="str">
        <f t="shared" si="69"/>
        <v>F</v>
      </c>
      <c r="F1489" s="35">
        <v>30</v>
      </c>
      <c r="G1489" s="35" t="s">
        <v>4581</v>
      </c>
      <c r="H1489" s="35" t="s">
        <v>1210</v>
      </c>
      <c r="I1489" s="35" t="s">
        <v>294</v>
      </c>
      <c r="J1489" s="48" t="s">
        <v>14065</v>
      </c>
      <c r="K1489" s="35">
        <v>99</v>
      </c>
      <c r="L1489" s="49" t="s">
        <v>64</v>
      </c>
      <c r="M1489" s="50" t="str">
        <f>VLOOKUP(Table6[[#This Row],[Product]],Table3[],2)</f>
        <v>Ultrathing V4</v>
      </c>
      <c r="N1489" s="50" t="str">
        <f t="shared" si="70"/>
        <v>Oct</v>
      </c>
      <c r="O1489" s="56">
        <f t="shared" si="71"/>
        <v>2022</v>
      </c>
      <c r="P1489" s="51">
        <f>VLOOKUP(Table6[[#This Row],[Product]],Table3[],3)</f>
        <v>3.99</v>
      </c>
      <c r="Q1489" s="35">
        <f>VLOOKUP(Table6[[#This Row],[Product]],Table3[],4)</f>
        <v>24</v>
      </c>
      <c r="R1489" s="35">
        <f>Table6[[#This Row],[Quantity]]*Table6[[#This Row],[Case]]</f>
        <v>2376</v>
      </c>
      <c r="S1489" s="35">
        <f>Table6[[#This Row],[Total Sales]]*Table6[[#This Row],[Cost]]</f>
        <v>9480.24</v>
      </c>
    </row>
    <row r="1490" spans="1:19" x14ac:dyDescent="0.3">
      <c r="A1490" s="54">
        <v>1533</v>
      </c>
      <c r="B1490" s="35" t="s">
        <v>1572</v>
      </c>
      <c r="C1490" s="35" t="s">
        <v>2722</v>
      </c>
      <c r="D1490" s="35" t="s">
        <v>28</v>
      </c>
      <c r="E1490" s="35" t="str">
        <f t="shared" si="69"/>
        <v>M</v>
      </c>
      <c r="F1490" s="35">
        <v>30</v>
      </c>
      <c r="G1490" s="35" t="s">
        <v>4582</v>
      </c>
      <c r="H1490" s="35" t="s">
        <v>1952</v>
      </c>
      <c r="I1490" s="35" t="s">
        <v>32</v>
      </c>
      <c r="J1490" s="48" t="s">
        <v>14114</v>
      </c>
      <c r="K1490" s="35">
        <v>46</v>
      </c>
      <c r="L1490" s="49" t="s">
        <v>159</v>
      </c>
      <c r="M1490" s="50" t="str">
        <f>VLOOKUP(Table6[[#This Row],[Product]],Table3[],2)</f>
        <v>Ultrathing V3</v>
      </c>
      <c r="N1490" s="50" t="str">
        <f t="shared" si="70"/>
        <v>Sep</v>
      </c>
      <c r="O1490" s="56">
        <f t="shared" si="71"/>
        <v>2020</v>
      </c>
      <c r="P1490" s="51">
        <f>VLOOKUP(Table6[[#This Row],[Product]],Table3[],3)</f>
        <v>3.39</v>
      </c>
      <c r="Q1490" s="35">
        <f>VLOOKUP(Table6[[#This Row],[Product]],Table3[],4)</f>
        <v>24</v>
      </c>
      <c r="R1490" s="35">
        <f>Table6[[#This Row],[Quantity]]*Table6[[#This Row],[Case]]</f>
        <v>1104</v>
      </c>
      <c r="S1490" s="35">
        <f>Table6[[#This Row],[Total Sales]]*Table6[[#This Row],[Cost]]</f>
        <v>3742.56</v>
      </c>
    </row>
    <row r="1491" spans="1:19" x14ac:dyDescent="0.3">
      <c r="A1491" s="54">
        <v>1534</v>
      </c>
      <c r="B1491" s="35" t="s">
        <v>3170</v>
      </c>
      <c r="C1491" s="35" t="s">
        <v>4583</v>
      </c>
      <c r="D1491" s="35" t="s">
        <v>51</v>
      </c>
      <c r="E1491" s="35" t="str">
        <f t="shared" si="69"/>
        <v>F</v>
      </c>
      <c r="F1491" s="35">
        <v>90</v>
      </c>
      <c r="G1491" s="35" t="s">
        <v>4584</v>
      </c>
      <c r="H1491" s="35" t="s">
        <v>4585</v>
      </c>
      <c r="I1491" s="35" t="s">
        <v>25</v>
      </c>
      <c r="J1491" s="48">
        <v>44136</v>
      </c>
      <c r="K1491" s="35">
        <v>83</v>
      </c>
      <c r="L1491" s="49" t="s">
        <v>20</v>
      </c>
      <c r="M1491" s="50" t="str">
        <f>VLOOKUP(Table6[[#This Row],[Product]],Table3[],2)</f>
        <v>Hyperwotsit</v>
      </c>
      <c r="N1491" s="50" t="str">
        <f t="shared" si="70"/>
        <v>Nov</v>
      </c>
      <c r="O1491" s="56">
        <f t="shared" si="71"/>
        <v>2020</v>
      </c>
      <c r="P1491" s="51">
        <f>VLOOKUP(Table6[[#This Row],[Product]],Table3[],3)</f>
        <v>2.0099999999999998</v>
      </c>
      <c r="Q1491" s="35">
        <f>VLOOKUP(Table6[[#This Row],[Product]],Table3[],4)</f>
        <v>20</v>
      </c>
      <c r="R1491" s="35">
        <f>Table6[[#This Row],[Quantity]]*Table6[[#This Row],[Case]]</f>
        <v>1660</v>
      </c>
      <c r="S1491" s="35">
        <f>Table6[[#This Row],[Total Sales]]*Table6[[#This Row],[Cost]]</f>
        <v>3336.5999999999995</v>
      </c>
    </row>
    <row r="1492" spans="1:19" x14ac:dyDescent="0.3">
      <c r="A1492" s="54">
        <v>1535</v>
      </c>
      <c r="B1492" s="35" t="s">
        <v>1379</v>
      </c>
      <c r="C1492" s="35" t="s">
        <v>873</v>
      </c>
      <c r="D1492" s="35" t="s">
        <v>28</v>
      </c>
      <c r="E1492" s="35" t="str">
        <f t="shared" si="69"/>
        <v>M</v>
      </c>
      <c r="F1492" s="35">
        <v>90</v>
      </c>
      <c r="G1492" s="35" t="s">
        <v>4586</v>
      </c>
      <c r="H1492" s="35" t="s">
        <v>4587</v>
      </c>
      <c r="I1492" s="35" t="s">
        <v>32</v>
      </c>
      <c r="J1492" s="48" t="s">
        <v>13967</v>
      </c>
      <c r="K1492" s="35">
        <v>21</v>
      </c>
      <c r="L1492" s="49" t="s">
        <v>80</v>
      </c>
      <c r="M1492" s="50" t="str">
        <f>VLOOKUP(Table6[[#This Row],[Product]],Table3[],2)</f>
        <v>Ultrathing V2</v>
      </c>
      <c r="N1492" s="50" t="str">
        <f t="shared" si="70"/>
        <v>Dec</v>
      </c>
      <c r="O1492" s="56">
        <f t="shared" si="71"/>
        <v>2020</v>
      </c>
      <c r="P1492" s="51">
        <f>VLOOKUP(Table6[[#This Row],[Product]],Table3[],3)</f>
        <v>2.95</v>
      </c>
      <c r="Q1492" s="35">
        <f>VLOOKUP(Table6[[#This Row],[Product]],Table3[],4)</f>
        <v>20</v>
      </c>
      <c r="R1492" s="35">
        <f>Table6[[#This Row],[Quantity]]*Table6[[#This Row],[Case]]</f>
        <v>420</v>
      </c>
      <c r="S1492" s="35">
        <f>Table6[[#This Row],[Total Sales]]*Table6[[#This Row],[Cost]]</f>
        <v>1239</v>
      </c>
    </row>
    <row r="1493" spans="1:19" x14ac:dyDescent="0.3">
      <c r="A1493" s="54">
        <v>1536</v>
      </c>
      <c r="B1493" s="35" t="s">
        <v>4588</v>
      </c>
      <c r="C1493" s="35" t="s">
        <v>2349</v>
      </c>
      <c r="D1493" s="35" t="s">
        <v>15</v>
      </c>
      <c r="E1493" s="35" t="str">
        <f t="shared" si="69"/>
        <v>F</v>
      </c>
      <c r="F1493" s="35">
        <v>60</v>
      </c>
      <c r="G1493" s="35" t="s">
        <v>4589</v>
      </c>
      <c r="H1493" s="35" t="s">
        <v>818</v>
      </c>
      <c r="I1493" s="35" t="s">
        <v>819</v>
      </c>
      <c r="J1493" s="48">
        <v>44876</v>
      </c>
      <c r="K1493" s="35">
        <v>62</v>
      </c>
      <c r="L1493" s="49" t="s">
        <v>20</v>
      </c>
      <c r="M1493" s="50" t="str">
        <f>VLOOKUP(Table6[[#This Row],[Product]],Table3[],2)</f>
        <v>Hyperwotsit</v>
      </c>
      <c r="N1493" s="50" t="str">
        <f t="shared" si="70"/>
        <v>Nov</v>
      </c>
      <c r="O1493" s="56">
        <f t="shared" si="71"/>
        <v>2022</v>
      </c>
      <c r="P1493" s="51">
        <f>VLOOKUP(Table6[[#This Row],[Product]],Table3[],3)</f>
        <v>2.0099999999999998</v>
      </c>
      <c r="Q1493" s="35">
        <f>VLOOKUP(Table6[[#This Row],[Product]],Table3[],4)</f>
        <v>20</v>
      </c>
      <c r="R1493" s="35">
        <f>Table6[[#This Row],[Quantity]]*Table6[[#This Row],[Case]]</f>
        <v>1240</v>
      </c>
      <c r="S1493" s="35">
        <f>Table6[[#This Row],[Total Sales]]*Table6[[#This Row],[Cost]]</f>
        <v>2492.3999999999996</v>
      </c>
    </row>
    <row r="1494" spans="1:19" x14ac:dyDescent="0.3">
      <c r="A1494" s="54">
        <v>1537</v>
      </c>
      <c r="B1494" s="35" t="s">
        <v>4590</v>
      </c>
      <c r="C1494" s="35" t="s">
        <v>4591</v>
      </c>
      <c r="D1494" s="35" t="s">
        <v>15</v>
      </c>
      <c r="E1494" s="35" t="str">
        <f t="shared" si="69"/>
        <v>F</v>
      </c>
      <c r="F1494" s="35">
        <v>90</v>
      </c>
      <c r="G1494" s="35" t="s">
        <v>4592</v>
      </c>
      <c r="H1494" s="35" t="s">
        <v>3242</v>
      </c>
      <c r="I1494" s="35" t="s">
        <v>32</v>
      </c>
      <c r="J1494" s="48" t="s">
        <v>13845</v>
      </c>
      <c r="K1494" s="35">
        <v>34</v>
      </c>
      <c r="L1494" s="49" t="s">
        <v>70</v>
      </c>
      <c r="M1494" s="50" t="str">
        <f>VLOOKUP(Table6[[#This Row],[Product]],Table3[],2)</f>
        <v>Megawidget M</v>
      </c>
      <c r="N1494" s="50" t="str">
        <f t="shared" si="70"/>
        <v>Oct</v>
      </c>
      <c r="O1494" s="56">
        <f t="shared" si="71"/>
        <v>2020</v>
      </c>
      <c r="P1494" s="51">
        <f>VLOOKUP(Table6[[#This Row],[Product]],Table3[],3)</f>
        <v>1.29</v>
      </c>
      <c r="Q1494" s="35">
        <f>VLOOKUP(Table6[[#This Row],[Product]],Table3[],4)</f>
        <v>24</v>
      </c>
      <c r="R1494" s="35">
        <f>Table6[[#This Row],[Quantity]]*Table6[[#This Row],[Case]]</f>
        <v>816</v>
      </c>
      <c r="S1494" s="35">
        <f>Table6[[#This Row],[Total Sales]]*Table6[[#This Row],[Cost]]</f>
        <v>1052.6400000000001</v>
      </c>
    </row>
    <row r="1495" spans="1:19" x14ac:dyDescent="0.3">
      <c r="A1495" s="54">
        <v>1538</v>
      </c>
      <c r="B1495" s="35" t="s">
        <v>1909</v>
      </c>
      <c r="C1495" s="35" t="s">
        <v>2127</v>
      </c>
      <c r="D1495" s="35" t="s">
        <v>28</v>
      </c>
      <c r="E1495" s="35" t="str">
        <f t="shared" si="69"/>
        <v>M</v>
      </c>
      <c r="F1495" s="35">
        <v>90</v>
      </c>
      <c r="G1495" s="35" t="s">
        <v>4593</v>
      </c>
      <c r="H1495" s="35" t="s">
        <v>4594</v>
      </c>
      <c r="I1495" s="35" t="s">
        <v>38</v>
      </c>
      <c r="J1495" s="48">
        <v>44873</v>
      </c>
      <c r="K1495" s="35">
        <v>89</v>
      </c>
      <c r="L1495" s="49" t="s">
        <v>20</v>
      </c>
      <c r="M1495" s="50" t="str">
        <f>VLOOKUP(Table6[[#This Row],[Product]],Table3[],2)</f>
        <v>Hyperwotsit</v>
      </c>
      <c r="N1495" s="50" t="str">
        <f t="shared" si="70"/>
        <v>Nov</v>
      </c>
      <c r="O1495" s="56">
        <f t="shared" si="71"/>
        <v>2022</v>
      </c>
      <c r="P1495" s="51">
        <f>VLOOKUP(Table6[[#This Row],[Product]],Table3[],3)</f>
        <v>2.0099999999999998</v>
      </c>
      <c r="Q1495" s="35">
        <f>VLOOKUP(Table6[[#This Row],[Product]],Table3[],4)</f>
        <v>20</v>
      </c>
      <c r="R1495" s="35">
        <f>Table6[[#This Row],[Quantity]]*Table6[[#This Row],[Case]]</f>
        <v>1780</v>
      </c>
      <c r="S1495" s="35">
        <f>Table6[[#This Row],[Total Sales]]*Table6[[#This Row],[Cost]]</f>
        <v>3577.7999999999997</v>
      </c>
    </row>
    <row r="1496" spans="1:19" x14ac:dyDescent="0.3">
      <c r="A1496" s="54">
        <v>1539</v>
      </c>
      <c r="B1496" s="35" t="s">
        <v>1234</v>
      </c>
      <c r="C1496" s="35" t="s">
        <v>1874</v>
      </c>
      <c r="D1496" s="35" t="s">
        <v>28</v>
      </c>
      <c r="E1496" s="35" t="str">
        <f t="shared" si="69"/>
        <v>M</v>
      </c>
      <c r="F1496" s="35">
        <v>60</v>
      </c>
      <c r="G1496" s="35" t="s">
        <v>4595</v>
      </c>
      <c r="H1496" s="35" t="s">
        <v>2742</v>
      </c>
      <c r="I1496" s="35" t="s">
        <v>124</v>
      </c>
      <c r="J1496" s="48">
        <v>44837</v>
      </c>
      <c r="K1496" s="35">
        <v>60</v>
      </c>
      <c r="L1496" s="49" t="s">
        <v>70</v>
      </c>
      <c r="M1496" s="50" t="str">
        <f>VLOOKUP(Table6[[#This Row],[Product]],Table3[],2)</f>
        <v>Megawidget M</v>
      </c>
      <c r="N1496" s="50" t="str">
        <f t="shared" si="70"/>
        <v>Oct</v>
      </c>
      <c r="O1496" s="56">
        <f t="shared" si="71"/>
        <v>2022</v>
      </c>
      <c r="P1496" s="51">
        <f>VLOOKUP(Table6[[#This Row],[Product]],Table3[],3)</f>
        <v>1.29</v>
      </c>
      <c r="Q1496" s="35">
        <f>VLOOKUP(Table6[[#This Row],[Product]],Table3[],4)</f>
        <v>24</v>
      </c>
      <c r="R1496" s="35">
        <f>Table6[[#This Row],[Quantity]]*Table6[[#This Row],[Case]]</f>
        <v>1440</v>
      </c>
      <c r="S1496" s="35">
        <f>Table6[[#This Row],[Total Sales]]*Table6[[#This Row],[Cost]]</f>
        <v>1857.6000000000001</v>
      </c>
    </row>
    <row r="1497" spans="1:19" x14ac:dyDescent="0.3">
      <c r="A1497" s="54">
        <v>1540</v>
      </c>
      <c r="B1497" s="35" t="s">
        <v>4596</v>
      </c>
      <c r="C1497" s="35" t="s">
        <v>4079</v>
      </c>
      <c r="D1497" s="35" t="s">
        <v>28</v>
      </c>
      <c r="E1497" s="35" t="str">
        <f t="shared" si="69"/>
        <v>M</v>
      </c>
      <c r="F1497" s="35">
        <v>90</v>
      </c>
      <c r="G1497" s="35" t="s">
        <v>4597</v>
      </c>
      <c r="H1497" s="35" t="s">
        <v>4598</v>
      </c>
      <c r="I1497" s="35" t="s">
        <v>187</v>
      </c>
      <c r="J1497" s="48">
        <v>43963</v>
      </c>
      <c r="K1497" s="35">
        <v>72</v>
      </c>
      <c r="L1497" s="49" t="s">
        <v>20</v>
      </c>
      <c r="M1497" s="50" t="str">
        <f>VLOOKUP(Table6[[#This Row],[Product]],Table3[],2)</f>
        <v>Hyperwotsit</v>
      </c>
      <c r="N1497" s="50" t="str">
        <f t="shared" si="70"/>
        <v>May</v>
      </c>
      <c r="O1497" s="56">
        <f t="shared" si="71"/>
        <v>2020</v>
      </c>
      <c r="P1497" s="51">
        <f>VLOOKUP(Table6[[#This Row],[Product]],Table3[],3)</f>
        <v>2.0099999999999998</v>
      </c>
      <c r="Q1497" s="35">
        <f>VLOOKUP(Table6[[#This Row],[Product]],Table3[],4)</f>
        <v>20</v>
      </c>
      <c r="R1497" s="35">
        <f>Table6[[#This Row],[Quantity]]*Table6[[#This Row],[Case]]</f>
        <v>1440</v>
      </c>
      <c r="S1497" s="35">
        <f>Table6[[#This Row],[Total Sales]]*Table6[[#This Row],[Cost]]</f>
        <v>2894.3999999999996</v>
      </c>
    </row>
    <row r="1498" spans="1:19" x14ac:dyDescent="0.3">
      <c r="A1498" s="54">
        <v>1542</v>
      </c>
      <c r="B1498" s="35" t="s">
        <v>4599</v>
      </c>
      <c r="C1498" s="35" t="s">
        <v>4600</v>
      </c>
      <c r="D1498" s="35" t="s">
        <v>28</v>
      </c>
      <c r="E1498" s="35" t="str">
        <f t="shared" si="69"/>
        <v>M</v>
      </c>
      <c r="F1498" s="35">
        <v>30</v>
      </c>
      <c r="G1498" s="35" t="s">
        <v>4601</v>
      </c>
      <c r="H1498" s="35" t="s">
        <v>4090</v>
      </c>
      <c r="I1498" s="35" t="s">
        <v>32</v>
      </c>
      <c r="J1498" s="48">
        <v>44687</v>
      </c>
      <c r="K1498" s="35">
        <v>66</v>
      </c>
      <c r="L1498" s="49" t="s">
        <v>33</v>
      </c>
      <c r="M1498" s="50" t="str">
        <f>VLOOKUP(Table6[[#This Row],[Product]],Table3[],2)</f>
        <v>Megawidget L</v>
      </c>
      <c r="N1498" s="50" t="str">
        <f t="shared" si="70"/>
        <v>May</v>
      </c>
      <c r="O1498" s="56">
        <f t="shared" si="71"/>
        <v>2022</v>
      </c>
      <c r="P1498" s="51">
        <f>VLOOKUP(Table6[[#This Row],[Product]],Table3[],3)</f>
        <v>1.79</v>
      </c>
      <c r="Q1498" s="35">
        <f>VLOOKUP(Table6[[#This Row],[Product]],Table3[],4)</f>
        <v>24</v>
      </c>
      <c r="R1498" s="35">
        <f>Table6[[#This Row],[Quantity]]*Table6[[#This Row],[Case]]</f>
        <v>1584</v>
      </c>
      <c r="S1498" s="35">
        <f>Table6[[#This Row],[Total Sales]]*Table6[[#This Row],[Cost]]</f>
        <v>2835.36</v>
      </c>
    </row>
    <row r="1499" spans="1:19" x14ac:dyDescent="0.3">
      <c r="A1499" s="54">
        <v>1543</v>
      </c>
      <c r="B1499" s="35" t="s">
        <v>4602</v>
      </c>
      <c r="C1499" s="35" t="s">
        <v>4603</v>
      </c>
      <c r="D1499" s="35" t="s">
        <v>15</v>
      </c>
      <c r="E1499" s="35" t="str">
        <f t="shared" si="69"/>
        <v>F</v>
      </c>
      <c r="F1499" s="35">
        <v>30</v>
      </c>
      <c r="G1499" s="35" t="s">
        <v>4604</v>
      </c>
      <c r="H1499" s="35" t="s">
        <v>849</v>
      </c>
      <c r="I1499" s="35" t="s">
        <v>124</v>
      </c>
      <c r="J1499" s="48" t="s">
        <v>14071</v>
      </c>
      <c r="K1499" s="35">
        <v>86</v>
      </c>
      <c r="L1499" s="49" t="s">
        <v>45</v>
      </c>
      <c r="M1499" s="50" t="str">
        <f>VLOOKUP(Table6[[#This Row],[Product]],Table3[],2)</f>
        <v>Gigastuff</v>
      </c>
      <c r="N1499" s="50" t="str">
        <f t="shared" si="70"/>
        <v>May</v>
      </c>
      <c r="O1499" s="56">
        <f t="shared" si="71"/>
        <v>2021</v>
      </c>
      <c r="P1499" s="51">
        <f>VLOOKUP(Table6[[#This Row],[Product]],Table3[],3)</f>
        <v>1.89</v>
      </c>
      <c r="Q1499" s="35">
        <f>VLOOKUP(Table6[[#This Row],[Product]],Table3[],4)</f>
        <v>18</v>
      </c>
      <c r="R1499" s="35">
        <f>Table6[[#This Row],[Quantity]]*Table6[[#This Row],[Case]]</f>
        <v>1548</v>
      </c>
      <c r="S1499" s="35">
        <f>Table6[[#This Row],[Total Sales]]*Table6[[#This Row],[Cost]]</f>
        <v>2925.72</v>
      </c>
    </row>
    <row r="1500" spans="1:19" x14ac:dyDescent="0.3">
      <c r="A1500" s="54">
        <v>1544</v>
      </c>
      <c r="B1500" s="35" t="s">
        <v>4605</v>
      </c>
      <c r="C1500" s="35" t="s">
        <v>1829</v>
      </c>
      <c r="D1500" s="35" t="s">
        <v>621</v>
      </c>
      <c r="E1500" s="35" t="str">
        <f t="shared" si="69"/>
        <v>M/F</v>
      </c>
      <c r="F1500" s="35">
        <v>30</v>
      </c>
      <c r="G1500" s="35" t="s">
        <v>4606</v>
      </c>
      <c r="H1500" s="35" t="s">
        <v>4607</v>
      </c>
      <c r="I1500" s="35" t="s">
        <v>25</v>
      </c>
      <c r="J1500" s="48" t="s">
        <v>14056</v>
      </c>
      <c r="K1500" s="35">
        <v>11</v>
      </c>
      <c r="L1500" s="49" t="s">
        <v>80</v>
      </c>
      <c r="M1500" s="50" t="str">
        <f>VLOOKUP(Table6[[#This Row],[Product]],Table3[],2)</f>
        <v>Ultrathing V2</v>
      </c>
      <c r="N1500" s="50" t="str">
        <f t="shared" si="70"/>
        <v>Dec</v>
      </c>
      <c r="O1500" s="56">
        <f t="shared" si="71"/>
        <v>2021</v>
      </c>
      <c r="P1500" s="51">
        <f>VLOOKUP(Table6[[#This Row],[Product]],Table3[],3)</f>
        <v>2.95</v>
      </c>
      <c r="Q1500" s="35">
        <f>VLOOKUP(Table6[[#This Row],[Product]],Table3[],4)</f>
        <v>20</v>
      </c>
      <c r="R1500" s="35">
        <f>Table6[[#This Row],[Quantity]]*Table6[[#This Row],[Case]]</f>
        <v>220</v>
      </c>
      <c r="S1500" s="35">
        <f>Table6[[#This Row],[Total Sales]]*Table6[[#This Row],[Cost]]</f>
        <v>649</v>
      </c>
    </row>
    <row r="1501" spans="1:19" x14ac:dyDescent="0.3">
      <c r="A1501" s="54">
        <v>1545</v>
      </c>
      <c r="B1501" s="35" t="s">
        <v>4608</v>
      </c>
      <c r="C1501" s="35" t="s">
        <v>4609</v>
      </c>
      <c r="D1501" s="35" t="s">
        <v>15</v>
      </c>
      <c r="E1501" s="35" t="str">
        <f t="shared" si="69"/>
        <v>F</v>
      </c>
      <c r="F1501" s="35">
        <v>60</v>
      </c>
      <c r="G1501" s="35" t="s">
        <v>4610</v>
      </c>
      <c r="H1501" s="35" t="s">
        <v>4611</v>
      </c>
      <c r="I1501" s="35" t="s">
        <v>38</v>
      </c>
      <c r="J1501" s="48">
        <v>44807</v>
      </c>
      <c r="K1501" s="35">
        <v>73</v>
      </c>
      <c r="L1501" s="49" t="s">
        <v>159</v>
      </c>
      <c r="M1501" s="50" t="str">
        <f>VLOOKUP(Table6[[#This Row],[Product]],Table3[],2)</f>
        <v>Ultrathing V3</v>
      </c>
      <c r="N1501" s="50" t="str">
        <f t="shared" si="70"/>
        <v>Sep</v>
      </c>
      <c r="O1501" s="56">
        <f t="shared" si="71"/>
        <v>2022</v>
      </c>
      <c r="P1501" s="51">
        <f>VLOOKUP(Table6[[#This Row],[Product]],Table3[],3)</f>
        <v>3.39</v>
      </c>
      <c r="Q1501" s="35">
        <f>VLOOKUP(Table6[[#This Row],[Product]],Table3[],4)</f>
        <v>24</v>
      </c>
      <c r="R1501" s="35">
        <f>Table6[[#This Row],[Quantity]]*Table6[[#This Row],[Case]]</f>
        <v>1752</v>
      </c>
      <c r="S1501" s="35">
        <f>Table6[[#This Row],[Total Sales]]*Table6[[#This Row],[Cost]]</f>
        <v>5939.2800000000007</v>
      </c>
    </row>
    <row r="1502" spans="1:19" x14ac:dyDescent="0.3">
      <c r="A1502" s="54">
        <v>1546</v>
      </c>
      <c r="B1502" s="35" t="s">
        <v>4612</v>
      </c>
      <c r="C1502" s="35" t="s">
        <v>516</v>
      </c>
      <c r="D1502" s="35" t="s">
        <v>51</v>
      </c>
      <c r="E1502" s="35" t="str">
        <f t="shared" si="69"/>
        <v>F</v>
      </c>
      <c r="F1502" s="35">
        <v>90</v>
      </c>
      <c r="G1502" s="35" t="s">
        <v>4613</v>
      </c>
      <c r="H1502" s="35" t="s">
        <v>378</v>
      </c>
      <c r="I1502" s="35" t="s">
        <v>146</v>
      </c>
      <c r="J1502" s="48" t="s">
        <v>13875</v>
      </c>
      <c r="K1502" s="35">
        <v>29</v>
      </c>
      <c r="L1502" s="49" t="s">
        <v>39</v>
      </c>
      <c r="M1502" s="50" t="str">
        <f>VLOOKUP(Table6[[#This Row],[Product]],Table3[],2)</f>
        <v>Ultrathing V1</v>
      </c>
      <c r="N1502" s="50" t="str">
        <f t="shared" si="70"/>
        <v>Sep</v>
      </c>
      <c r="O1502" s="56">
        <f t="shared" si="71"/>
        <v>2021</v>
      </c>
      <c r="P1502" s="51">
        <f>VLOOKUP(Table6[[#This Row],[Product]],Table3[],3)</f>
        <v>1.79</v>
      </c>
      <c r="Q1502" s="35">
        <f>VLOOKUP(Table6[[#This Row],[Product]],Table3[],4)</f>
        <v>17</v>
      </c>
      <c r="R1502" s="35">
        <f>Table6[[#This Row],[Quantity]]*Table6[[#This Row],[Case]]</f>
        <v>493</v>
      </c>
      <c r="S1502" s="35">
        <f>Table6[[#This Row],[Total Sales]]*Table6[[#This Row],[Cost]]</f>
        <v>882.47</v>
      </c>
    </row>
    <row r="1503" spans="1:19" x14ac:dyDescent="0.3">
      <c r="A1503" s="54">
        <v>1547</v>
      </c>
      <c r="B1503" s="35" t="s">
        <v>4614</v>
      </c>
      <c r="C1503" s="35" t="s">
        <v>4615</v>
      </c>
      <c r="D1503" s="35" t="s">
        <v>51</v>
      </c>
      <c r="E1503" s="35" t="str">
        <f t="shared" si="69"/>
        <v>F</v>
      </c>
      <c r="F1503" s="35">
        <v>90</v>
      </c>
      <c r="G1503" s="35" t="s">
        <v>4616</v>
      </c>
      <c r="H1503" s="35" t="s">
        <v>2890</v>
      </c>
      <c r="I1503" s="35" t="s">
        <v>32</v>
      </c>
      <c r="J1503" s="48">
        <v>44531</v>
      </c>
      <c r="K1503" s="35">
        <v>62</v>
      </c>
      <c r="L1503" s="49" t="s">
        <v>80</v>
      </c>
      <c r="M1503" s="50" t="str">
        <f>VLOOKUP(Table6[[#This Row],[Product]],Table3[],2)</f>
        <v>Ultrathing V2</v>
      </c>
      <c r="N1503" s="50" t="str">
        <f t="shared" si="70"/>
        <v>Dec</v>
      </c>
      <c r="O1503" s="56">
        <f t="shared" si="71"/>
        <v>2021</v>
      </c>
      <c r="P1503" s="51">
        <f>VLOOKUP(Table6[[#This Row],[Product]],Table3[],3)</f>
        <v>2.95</v>
      </c>
      <c r="Q1503" s="35">
        <f>VLOOKUP(Table6[[#This Row],[Product]],Table3[],4)</f>
        <v>20</v>
      </c>
      <c r="R1503" s="35">
        <f>Table6[[#This Row],[Quantity]]*Table6[[#This Row],[Case]]</f>
        <v>1240</v>
      </c>
      <c r="S1503" s="35">
        <f>Table6[[#This Row],[Total Sales]]*Table6[[#This Row],[Cost]]</f>
        <v>3658</v>
      </c>
    </row>
    <row r="1504" spans="1:19" x14ac:dyDescent="0.3">
      <c r="A1504" s="54">
        <v>1548</v>
      </c>
      <c r="B1504" s="35" t="s">
        <v>51</v>
      </c>
      <c r="C1504" s="35" t="s">
        <v>66</v>
      </c>
      <c r="D1504" s="35" t="s">
        <v>15</v>
      </c>
      <c r="E1504" s="35" t="str">
        <f t="shared" si="69"/>
        <v>F</v>
      </c>
      <c r="F1504" s="35">
        <v>30</v>
      </c>
      <c r="G1504" s="35" t="s">
        <v>4617</v>
      </c>
      <c r="H1504" s="35" t="s">
        <v>2341</v>
      </c>
      <c r="I1504" s="35" t="s">
        <v>2342</v>
      </c>
      <c r="J1504" s="48" t="s">
        <v>13745</v>
      </c>
      <c r="K1504" s="35">
        <v>83</v>
      </c>
      <c r="L1504" s="49" t="s">
        <v>54</v>
      </c>
      <c r="M1504" s="50" t="str">
        <f>VLOOKUP(Table6[[#This Row],[Product]],Table3[],2)</f>
        <v>Megawidget S</v>
      </c>
      <c r="N1504" s="50" t="str">
        <f t="shared" si="70"/>
        <v>Nov</v>
      </c>
      <c r="O1504" s="56">
        <f t="shared" si="71"/>
        <v>2020</v>
      </c>
      <c r="P1504" s="51">
        <f>VLOOKUP(Table6[[#This Row],[Product]],Table3[],3)</f>
        <v>0.69</v>
      </c>
      <c r="Q1504" s="35">
        <f>VLOOKUP(Table6[[#This Row],[Product]],Table3[],4)</f>
        <v>24</v>
      </c>
      <c r="R1504" s="35">
        <f>Table6[[#This Row],[Quantity]]*Table6[[#This Row],[Case]]</f>
        <v>1992</v>
      </c>
      <c r="S1504" s="35">
        <f>Table6[[#This Row],[Total Sales]]*Table6[[#This Row],[Cost]]</f>
        <v>1374.4799999999998</v>
      </c>
    </row>
    <row r="1505" spans="1:19" x14ac:dyDescent="0.3">
      <c r="A1505" s="54">
        <v>1549</v>
      </c>
      <c r="B1505" s="35" t="s">
        <v>4618</v>
      </c>
      <c r="C1505" s="35" t="s">
        <v>4619</v>
      </c>
      <c r="D1505" s="35" t="s">
        <v>28</v>
      </c>
      <c r="E1505" s="35" t="str">
        <f t="shared" si="69"/>
        <v>M</v>
      </c>
      <c r="F1505" s="35">
        <v>90</v>
      </c>
      <c r="G1505" s="35" t="s">
        <v>4620</v>
      </c>
      <c r="H1505" s="35" t="s">
        <v>4621</v>
      </c>
      <c r="I1505" s="35" t="s">
        <v>178</v>
      </c>
      <c r="J1505" s="48">
        <v>44143</v>
      </c>
      <c r="K1505" s="35">
        <v>80</v>
      </c>
      <c r="L1505" s="49" t="s">
        <v>159</v>
      </c>
      <c r="M1505" s="50" t="str">
        <f>VLOOKUP(Table6[[#This Row],[Product]],Table3[],2)</f>
        <v>Ultrathing V3</v>
      </c>
      <c r="N1505" s="50" t="str">
        <f t="shared" si="70"/>
        <v>Nov</v>
      </c>
      <c r="O1505" s="56">
        <f t="shared" si="71"/>
        <v>2020</v>
      </c>
      <c r="P1505" s="51">
        <f>VLOOKUP(Table6[[#This Row],[Product]],Table3[],3)</f>
        <v>3.39</v>
      </c>
      <c r="Q1505" s="35">
        <f>VLOOKUP(Table6[[#This Row],[Product]],Table3[],4)</f>
        <v>24</v>
      </c>
      <c r="R1505" s="35">
        <f>Table6[[#This Row],[Quantity]]*Table6[[#This Row],[Case]]</f>
        <v>1920</v>
      </c>
      <c r="S1505" s="35">
        <f>Table6[[#This Row],[Total Sales]]*Table6[[#This Row],[Cost]]</f>
        <v>6508.8</v>
      </c>
    </row>
    <row r="1506" spans="1:19" x14ac:dyDescent="0.3">
      <c r="A1506" s="54">
        <v>1550</v>
      </c>
      <c r="B1506" s="35" t="s">
        <v>4622</v>
      </c>
      <c r="C1506" s="35" t="s">
        <v>4623</v>
      </c>
      <c r="D1506" s="35" t="s">
        <v>15</v>
      </c>
      <c r="E1506" s="35" t="str">
        <f t="shared" si="69"/>
        <v>F</v>
      </c>
      <c r="F1506" s="35">
        <v>30</v>
      </c>
      <c r="G1506" s="35" t="s">
        <v>4624</v>
      </c>
      <c r="H1506" s="35" t="s">
        <v>4214</v>
      </c>
      <c r="I1506" s="35" t="s">
        <v>187</v>
      </c>
      <c r="J1506" s="48" t="s">
        <v>13959</v>
      </c>
      <c r="K1506" s="35">
        <v>16</v>
      </c>
      <c r="L1506" s="49" t="s">
        <v>20</v>
      </c>
      <c r="M1506" s="50" t="str">
        <f>VLOOKUP(Table6[[#This Row],[Product]],Table3[],2)</f>
        <v>Hyperwotsit</v>
      </c>
      <c r="N1506" s="50" t="str">
        <f t="shared" si="70"/>
        <v>Jun</v>
      </c>
      <c r="O1506" s="56">
        <f t="shared" si="71"/>
        <v>2022</v>
      </c>
      <c r="P1506" s="51">
        <f>VLOOKUP(Table6[[#This Row],[Product]],Table3[],3)</f>
        <v>2.0099999999999998</v>
      </c>
      <c r="Q1506" s="35">
        <f>VLOOKUP(Table6[[#This Row],[Product]],Table3[],4)</f>
        <v>20</v>
      </c>
      <c r="R1506" s="35">
        <f>Table6[[#This Row],[Quantity]]*Table6[[#This Row],[Case]]</f>
        <v>320</v>
      </c>
      <c r="S1506" s="35">
        <f>Table6[[#This Row],[Total Sales]]*Table6[[#This Row],[Cost]]</f>
        <v>643.19999999999993</v>
      </c>
    </row>
    <row r="1507" spans="1:19" x14ac:dyDescent="0.3">
      <c r="A1507" s="54">
        <v>1551</v>
      </c>
      <c r="B1507" s="35" t="s">
        <v>4625</v>
      </c>
      <c r="C1507" s="35" t="s">
        <v>4626</v>
      </c>
      <c r="D1507" s="35" t="s">
        <v>41</v>
      </c>
      <c r="E1507" s="35" t="str">
        <f t="shared" si="69"/>
        <v>F</v>
      </c>
      <c r="F1507" s="35">
        <v>30</v>
      </c>
      <c r="G1507" s="35" t="s">
        <v>15142</v>
      </c>
      <c r="H1507" s="35" t="s">
        <v>2325</v>
      </c>
      <c r="I1507" s="35" t="s">
        <v>173</v>
      </c>
      <c r="J1507" s="48">
        <v>43983</v>
      </c>
      <c r="K1507" s="35">
        <v>42</v>
      </c>
      <c r="L1507" s="49" t="s">
        <v>101</v>
      </c>
      <c r="M1507" s="50" t="str">
        <f>VLOOKUP(Table6[[#This Row],[Product]],Table3[],2)</f>
        <v>Superwossname</v>
      </c>
      <c r="N1507" s="50" t="str">
        <f t="shared" si="70"/>
        <v>Jun</v>
      </c>
      <c r="O1507" s="56">
        <f t="shared" si="71"/>
        <v>2020</v>
      </c>
      <c r="P1507" s="51">
        <f>VLOOKUP(Table6[[#This Row],[Product]],Table3[],3)</f>
        <v>3.49</v>
      </c>
      <c r="Q1507" s="35">
        <f>VLOOKUP(Table6[[#This Row],[Product]],Table3[],4)</f>
        <v>20</v>
      </c>
      <c r="R1507" s="35">
        <f>Table6[[#This Row],[Quantity]]*Table6[[#This Row],[Case]]</f>
        <v>840</v>
      </c>
      <c r="S1507" s="35">
        <f>Table6[[#This Row],[Total Sales]]*Table6[[#This Row],[Cost]]</f>
        <v>2931.6000000000004</v>
      </c>
    </row>
    <row r="1508" spans="1:19" x14ac:dyDescent="0.3">
      <c r="A1508" s="54">
        <v>1552</v>
      </c>
      <c r="B1508" s="35" t="s">
        <v>4628</v>
      </c>
      <c r="C1508" s="35" t="s">
        <v>4629</v>
      </c>
      <c r="D1508" s="35" t="s">
        <v>28</v>
      </c>
      <c r="E1508" s="35" t="str">
        <f t="shared" si="69"/>
        <v>M</v>
      </c>
      <c r="F1508" s="35">
        <v>90</v>
      </c>
      <c r="G1508" s="35" t="s">
        <v>4630</v>
      </c>
      <c r="H1508" s="35" t="s">
        <v>4631</v>
      </c>
      <c r="I1508" s="35" t="s">
        <v>187</v>
      </c>
      <c r="J1508" s="48">
        <v>43989</v>
      </c>
      <c r="K1508" s="35">
        <v>34</v>
      </c>
      <c r="L1508" s="49" t="s">
        <v>80</v>
      </c>
      <c r="M1508" s="50" t="str">
        <f>VLOOKUP(Table6[[#This Row],[Product]],Table3[],2)</f>
        <v>Ultrathing V2</v>
      </c>
      <c r="N1508" s="50" t="str">
        <f t="shared" si="70"/>
        <v>Jun</v>
      </c>
      <c r="O1508" s="56">
        <f t="shared" si="71"/>
        <v>2020</v>
      </c>
      <c r="P1508" s="51">
        <f>VLOOKUP(Table6[[#This Row],[Product]],Table3[],3)</f>
        <v>2.95</v>
      </c>
      <c r="Q1508" s="35">
        <f>VLOOKUP(Table6[[#This Row],[Product]],Table3[],4)</f>
        <v>20</v>
      </c>
      <c r="R1508" s="35">
        <f>Table6[[#This Row],[Quantity]]*Table6[[#This Row],[Case]]</f>
        <v>680</v>
      </c>
      <c r="S1508" s="35">
        <f>Table6[[#This Row],[Total Sales]]*Table6[[#This Row],[Cost]]</f>
        <v>2006.0000000000002</v>
      </c>
    </row>
    <row r="1509" spans="1:19" x14ac:dyDescent="0.3">
      <c r="A1509" s="54">
        <v>1553</v>
      </c>
      <c r="B1509" s="35" t="s">
        <v>3221</v>
      </c>
      <c r="C1509" s="35" t="s">
        <v>4632</v>
      </c>
      <c r="D1509" s="35" t="s">
        <v>51</v>
      </c>
      <c r="E1509" s="35" t="str">
        <f t="shared" si="69"/>
        <v>F</v>
      </c>
      <c r="F1509" s="35">
        <v>60</v>
      </c>
      <c r="G1509" s="35" t="s">
        <v>4633</v>
      </c>
      <c r="H1509" s="35" t="s">
        <v>3024</v>
      </c>
      <c r="I1509" s="35" t="s">
        <v>32</v>
      </c>
      <c r="J1509" s="48" t="s">
        <v>13620</v>
      </c>
      <c r="K1509" s="35">
        <v>81</v>
      </c>
      <c r="L1509" s="49" t="s">
        <v>33</v>
      </c>
      <c r="M1509" s="50" t="str">
        <f>VLOOKUP(Table6[[#This Row],[Product]],Table3[],2)</f>
        <v>Megawidget L</v>
      </c>
      <c r="N1509" s="50" t="str">
        <f t="shared" si="70"/>
        <v>Aug</v>
      </c>
      <c r="O1509" s="56">
        <f t="shared" si="71"/>
        <v>2022</v>
      </c>
      <c r="P1509" s="51">
        <f>VLOOKUP(Table6[[#This Row],[Product]],Table3[],3)</f>
        <v>1.79</v>
      </c>
      <c r="Q1509" s="35">
        <f>VLOOKUP(Table6[[#This Row],[Product]],Table3[],4)</f>
        <v>24</v>
      </c>
      <c r="R1509" s="35">
        <f>Table6[[#This Row],[Quantity]]*Table6[[#This Row],[Case]]</f>
        <v>1944</v>
      </c>
      <c r="S1509" s="35">
        <f>Table6[[#This Row],[Total Sales]]*Table6[[#This Row],[Cost]]</f>
        <v>3479.76</v>
      </c>
    </row>
    <row r="1510" spans="1:19" x14ac:dyDescent="0.3">
      <c r="A1510" s="54">
        <v>1554</v>
      </c>
      <c r="B1510" s="35" t="s">
        <v>4634</v>
      </c>
      <c r="C1510" s="35" t="s">
        <v>4635</v>
      </c>
      <c r="D1510" s="35" t="s">
        <v>51</v>
      </c>
      <c r="E1510" s="35" t="str">
        <f t="shared" si="69"/>
        <v>F</v>
      </c>
      <c r="F1510" s="35">
        <v>90</v>
      </c>
      <c r="G1510" s="35" t="s">
        <v>4636</v>
      </c>
      <c r="H1510" s="35" t="s">
        <v>3932</v>
      </c>
      <c r="I1510" s="35" t="s">
        <v>32</v>
      </c>
      <c r="J1510" s="48" t="s">
        <v>14047</v>
      </c>
      <c r="K1510" s="35">
        <v>23</v>
      </c>
      <c r="L1510" s="49" t="s">
        <v>70</v>
      </c>
      <c r="M1510" s="50" t="str">
        <f>VLOOKUP(Table6[[#This Row],[Product]],Table3[],2)</f>
        <v>Megawidget M</v>
      </c>
      <c r="N1510" s="50" t="str">
        <f t="shared" si="70"/>
        <v>Jul</v>
      </c>
      <c r="O1510" s="56">
        <f t="shared" si="71"/>
        <v>2021</v>
      </c>
      <c r="P1510" s="51">
        <f>VLOOKUP(Table6[[#This Row],[Product]],Table3[],3)</f>
        <v>1.29</v>
      </c>
      <c r="Q1510" s="35">
        <f>VLOOKUP(Table6[[#This Row],[Product]],Table3[],4)</f>
        <v>24</v>
      </c>
      <c r="R1510" s="35">
        <f>Table6[[#This Row],[Quantity]]*Table6[[#This Row],[Case]]</f>
        <v>552</v>
      </c>
      <c r="S1510" s="35">
        <f>Table6[[#This Row],[Total Sales]]*Table6[[#This Row],[Cost]]</f>
        <v>712.08</v>
      </c>
    </row>
    <row r="1511" spans="1:19" x14ac:dyDescent="0.3">
      <c r="A1511" s="54">
        <v>1555</v>
      </c>
      <c r="B1511" s="35" t="s">
        <v>3597</v>
      </c>
      <c r="C1511" s="35" t="s">
        <v>4637</v>
      </c>
      <c r="D1511" s="35" t="s">
        <v>28</v>
      </c>
      <c r="E1511" s="35" t="str">
        <f t="shared" si="69"/>
        <v>M</v>
      </c>
      <c r="F1511" s="35">
        <v>90</v>
      </c>
      <c r="G1511" s="35" t="s">
        <v>4638</v>
      </c>
      <c r="H1511" s="35" t="s">
        <v>172</v>
      </c>
      <c r="I1511" s="35" t="s">
        <v>173</v>
      </c>
      <c r="J1511" s="48">
        <v>44266</v>
      </c>
      <c r="K1511" s="35">
        <v>55</v>
      </c>
      <c r="L1511" s="49" t="s">
        <v>80</v>
      </c>
      <c r="M1511" s="50" t="str">
        <f>VLOOKUP(Table6[[#This Row],[Product]],Table3[],2)</f>
        <v>Ultrathing V2</v>
      </c>
      <c r="N1511" s="50" t="str">
        <f t="shared" si="70"/>
        <v>Mar</v>
      </c>
      <c r="O1511" s="56">
        <f t="shared" si="71"/>
        <v>2021</v>
      </c>
      <c r="P1511" s="51">
        <f>VLOOKUP(Table6[[#This Row],[Product]],Table3[],3)</f>
        <v>2.95</v>
      </c>
      <c r="Q1511" s="35">
        <f>VLOOKUP(Table6[[#This Row],[Product]],Table3[],4)</f>
        <v>20</v>
      </c>
      <c r="R1511" s="35">
        <f>Table6[[#This Row],[Quantity]]*Table6[[#This Row],[Case]]</f>
        <v>1100</v>
      </c>
      <c r="S1511" s="35">
        <f>Table6[[#This Row],[Total Sales]]*Table6[[#This Row],[Cost]]</f>
        <v>3245</v>
      </c>
    </row>
    <row r="1512" spans="1:19" x14ac:dyDescent="0.3">
      <c r="A1512" s="54">
        <v>1556</v>
      </c>
      <c r="B1512" s="35" t="s">
        <v>4639</v>
      </c>
      <c r="C1512" s="35" t="s">
        <v>4640</v>
      </c>
      <c r="D1512" s="35" t="s">
        <v>51</v>
      </c>
      <c r="E1512" s="35" t="str">
        <f t="shared" si="69"/>
        <v>F</v>
      </c>
      <c r="F1512" s="35">
        <v>30</v>
      </c>
      <c r="G1512" s="35" t="s">
        <v>4641</v>
      </c>
      <c r="H1512" s="35" t="s">
        <v>3437</v>
      </c>
      <c r="I1512" s="35" t="s">
        <v>100</v>
      </c>
      <c r="J1512" s="48" t="s">
        <v>13961</v>
      </c>
      <c r="K1512" s="35">
        <v>32</v>
      </c>
      <c r="L1512" s="49" t="s">
        <v>70</v>
      </c>
      <c r="M1512" s="50" t="str">
        <f>VLOOKUP(Table6[[#This Row],[Product]],Table3[],2)</f>
        <v>Megawidget M</v>
      </c>
      <c r="N1512" s="50" t="str">
        <f t="shared" si="70"/>
        <v>Apr</v>
      </c>
      <c r="O1512" s="56">
        <f t="shared" si="71"/>
        <v>2022</v>
      </c>
      <c r="P1512" s="51">
        <f>VLOOKUP(Table6[[#This Row],[Product]],Table3[],3)</f>
        <v>1.29</v>
      </c>
      <c r="Q1512" s="35">
        <f>VLOOKUP(Table6[[#This Row],[Product]],Table3[],4)</f>
        <v>24</v>
      </c>
      <c r="R1512" s="35">
        <f>Table6[[#This Row],[Quantity]]*Table6[[#This Row],[Case]]</f>
        <v>768</v>
      </c>
      <c r="S1512" s="35">
        <f>Table6[[#This Row],[Total Sales]]*Table6[[#This Row],[Cost]]</f>
        <v>990.72</v>
      </c>
    </row>
    <row r="1513" spans="1:19" x14ac:dyDescent="0.3">
      <c r="A1513" s="54">
        <v>1557</v>
      </c>
      <c r="B1513" s="35" t="s">
        <v>4642</v>
      </c>
      <c r="C1513" s="35" t="s">
        <v>3900</v>
      </c>
      <c r="D1513" s="35" t="s">
        <v>51</v>
      </c>
      <c r="E1513" s="35" t="str">
        <f t="shared" si="69"/>
        <v>F</v>
      </c>
      <c r="F1513" s="35">
        <v>60</v>
      </c>
      <c r="G1513" s="35" t="s">
        <v>4643</v>
      </c>
      <c r="H1513" s="35" t="s">
        <v>4389</v>
      </c>
      <c r="I1513" s="35" t="s">
        <v>32</v>
      </c>
      <c r="J1513" s="48" t="s">
        <v>13973</v>
      </c>
      <c r="K1513" s="35">
        <v>40</v>
      </c>
      <c r="L1513" s="49" t="s">
        <v>159</v>
      </c>
      <c r="M1513" s="50" t="str">
        <f>VLOOKUP(Table6[[#This Row],[Product]],Table3[],2)</f>
        <v>Ultrathing V3</v>
      </c>
      <c r="N1513" s="50" t="str">
        <f t="shared" si="70"/>
        <v>Dec</v>
      </c>
      <c r="O1513" s="56">
        <f t="shared" si="71"/>
        <v>2022</v>
      </c>
      <c r="P1513" s="51">
        <f>VLOOKUP(Table6[[#This Row],[Product]],Table3[],3)</f>
        <v>3.39</v>
      </c>
      <c r="Q1513" s="35">
        <f>VLOOKUP(Table6[[#This Row],[Product]],Table3[],4)</f>
        <v>24</v>
      </c>
      <c r="R1513" s="35">
        <f>Table6[[#This Row],[Quantity]]*Table6[[#This Row],[Case]]</f>
        <v>960</v>
      </c>
      <c r="S1513" s="35">
        <f>Table6[[#This Row],[Total Sales]]*Table6[[#This Row],[Cost]]</f>
        <v>3254.4</v>
      </c>
    </row>
    <row r="1514" spans="1:19" x14ac:dyDescent="0.3">
      <c r="A1514" s="54">
        <v>1558</v>
      </c>
      <c r="B1514" s="35" t="s">
        <v>785</v>
      </c>
      <c r="C1514" s="35" t="s">
        <v>4644</v>
      </c>
      <c r="D1514" s="35" t="s">
        <v>28</v>
      </c>
      <c r="E1514" s="35" t="str">
        <f t="shared" si="69"/>
        <v>M</v>
      </c>
      <c r="F1514" s="35">
        <v>90</v>
      </c>
      <c r="G1514" s="35" t="s">
        <v>4645</v>
      </c>
      <c r="H1514" s="35" t="s">
        <v>1647</v>
      </c>
      <c r="I1514" s="35" t="s">
        <v>554</v>
      </c>
      <c r="J1514" s="48" t="s">
        <v>13931</v>
      </c>
      <c r="K1514" s="35">
        <v>75</v>
      </c>
      <c r="L1514" s="49" t="s">
        <v>64</v>
      </c>
      <c r="M1514" s="50" t="str">
        <f>VLOOKUP(Table6[[#This Row],[Product]],Table3[],2)</f>
        <v>Ultrathing V4</v>
      </c>
      <c r="N1514" s="50" t="str">
        <f t="shared" si="70"/>
        <v>Oct</v>
      </c>
      <c r="O1514" s="56">
        <f t="shared" si="71"/>
        <v>2022</v>
      </c>
      <c r="P1514" s="51">
        <f>VLOOKUP(Table6[[#This Row],[Product]],Table3[],3)</f>
        <v>3.99</v>
      </c>
      <c r="Q1514" s="35">
        <f>VLOOKUP(Table6[[#This Row],[Product]],Table3[],4)</f>
        <v>24</v>
      </c>
      <c r="R1514" s="35">
        <f>Table6[[#This Row],[Quantity]]*Table6[[#This Row],[Case]]</f>
        <v>1800</v>
      </c>
      <c r="S1514" s="35">
        <f>Table6[[#This Row],[Total Sales]]*Table6[[#This Row],[Cost]]</f>
        <v>7182</v>
      </c>
    </row>
    <row r="1515" spans="1:19" x14ac:dyDescent="0.3">
      <c r="A1515" s="54">
        <v>1559</v>
      </c>
      <c r="B1515" s="35" t="s">
        <v>3050</v>
      </c>
      <c r="C1515" s="35" t="s">
        <v>4422</v>
      </c>
      <c r="D1515" s="35" t="s">
        <v>28</v>
      </c>
      <c r="E1515" s="35" t="str">
        <f t="shared" si="69"/>
        <v>M</v>
      </c>
      <c r="F1515" s="35">
        <v>30</v>
      </c>
      <c r="G1515" s="35" t="s">
        <v>4646</v>
      </c>
      <c r="H1515" s="35" t="s">
        <v>1987</v>
      </c>
      <c r="I1515" s="35" t="s">
        <v>19</v>
      </c>
      <c r="J1515" s="48">
        <v>44147</v>
      </c>
      <c r="K1515" s="35">
        <v>71</v>
      </c>
      <c r="L1515" s="49" t="s">
        <v>80</v>
      </c>
      <c r="M1515" s="50" t="str">
        <f>VLOOKUP(Table6[[#This Row],[Product]],Table3[],2)</f>
        <v>Ultrathing V2</v>
      </c>
      <c r="N1515" s="50" t="str">
        <f t="shared" si="70"/>
        <v>Nov</v>
      </c>
      <c r="O1515" s="56">
        <f t="shared" si="71"/>
        <v>2020</v>
      </c>
      <c r="P1515" s="51">
        <f>VLOOKUP(Table6[[#This Row],[Product]],Table3[],3)</f>
        <v>2.95</v>
      </c>
      <c r="Q1515" s="35">
        <f>VLOOKUP(Table6[[#This Row],[Product]],Table3[],4)</f>
        <v>20</v>
      </c>
      <c r="R1515" s="35">
        <f>Table6[[#This Row],[Quantity]]*Table6[[#This Row],[Case]]</f>
        <v>1420</v>
      </c>
      <c r="S1515" s="35">
        <f>Table6[[#This Row],[Total Sales]]*Table6[[#This Row],[Cost]]</f>
        <v>4189</v>
      </c>
    </row>
    <row r="1516" spans="1:19" x14ac:dyDescent="0.3">
      <c r="A1516" s="54">
        <v>1560</v>
      </c>
      <c r="B1516" s="35" t="s">
        <v>4647</v>
      </c>
      <c r="C1516" s="35" t="s">
        <v>4481</v>
      </c>
      <c r="D1516" s="35" t="s">
        <v>28</v>
      </c>
      <c r="E1516" s="35" t="str">
        <f t="shared" si="69"/>
        <v>M</v>
      </c>
      <c r="F1516" s="35">
        <v>30</v>
      </c>
      <c r="G1516" s="35" t="s">
        <v>4648</v>
      </c>
      <c r="H1516" s="35" t="s">
        <v>3274</v>
      </c>
      <c r="I1516" s="35" t="s">
        <v>32</v>
      </c>
      <c r="J1516" s="48">
        <v>44660</v>
      </c>
      <c r="K1516" s="35">
        <v>57</v>
      </c>
      <c r="L1516" s="49" t="s">
        <v>39</v>
      </c>
      <c r="M1516" s="50" t="str">
        <f>VLOOKUP(Table6[[#This Row],[Product]],Table3[],2)</f>
        <v>Ultrathing V1</v>
      </c>
      <c r="N1516" s="50" t="str">
        <f t="shared" si="70"/>
        <v>Apr</v>
      </c>
      <c r="O1516" s="56">
        <f t="shared" si="71"/>
        <v>2022</v>
      </c>
      <c r="P1516" s="51">
        <f>VLOOKUP(Table6[[#This Row],[Product]],Table3[],3)</f>
        <v>1.79</v>
      </c>
      <c r="Q1516" s="35">
        <f>VLOOKUP(Table6[[#This Row],[Product]],Table3[],4)</f>
        <v>17</v>
      </c>
      <c r="R1516" s="35">
        <f>Table6[[#This Row],[Quantity]]*Table6[[#This Row],[Case]]</f>
        <v>969</v>
      </c>
      <c r="S1516" s="35">
        <f>Table6[[#This Row],[Total Sales]]*Table6[[#This Row],[Cost]]</f>
        <v>1734.51</v>
      </c>
    </row>
    <row r="1517" spans="1:19" x14ac:dyDescent="0.3">
      <c r="A1517" s="54">
        <v>1561</v>
      </c>
      <c r="B1517" s="35" t="s">
        <v>4649</v>
      </c>
      <c r="C1517" s="35" t="s">
        <v>2385</v>
      </c>
      <c r="D1517" s="35" t="s">
        <v>28</v>
      </c>
      <c r="E1517" s="35" t="str">
        <f t="shared" si="69"/>
        <v>M</v>
      </c>
      <c r="F1517" s="35">
        <v>60</v>
      </c>
      <c r="G1517" s="35" t="s">
        <v>4650</v>
      </c>
      <c r="H1517" s="35" t="s">
        <v>4651</v>
      </c>
      <c r="I1517" s="35" t="s">
        <v>32</v>
      </c>
      <c r="J1517" s="48" t="s">
        <v>13859</v>
      </c>
      <c r="K1517" s="35">
        <v>39</v>
      </c>
      <c r="L1517" s="49" t="s">
        <v>80</v>
      </c>
      <c r="M1517" s="50" t="str">
        <f>VLOOKUP(Table6[[#This Row],[Product]],Table3[],2)</f>
        <v>Ultrathing V2</v>
      </c>
      <c r="N1517" s="50" t="str">
        <f t="shared" si="70"/>
        <v>Jun</v>
      </c>
      <c r="O1517" s="56">
        <f t="shared" si="71"/>
        <v>2022</v>
      </c>
      <c r="P1517" s="51">
        <f>VLOOKUP(Table6[[#This Row],[Product]],Table3[],3)</f>
        <v>2.95</v>
      </c>
      <c r="Q1517" s="35">
        <f>VLOOKUP(Table6[[#This Row],[Product]],Table3[],4)</f>
        <v>20</v>
      </c>
      <c r="R1517" s="35">
        <f>Table6[[#This Row],[Quantity]]*Table6[[#This Row],[Case]]</f>
        <v>780</v>
      </c>
      <c r="S1517" s="35">
        <f>Table6[[#This Row],[Total Sales]]*Table6[[#This Row],[Cost]]</f>
        <v>2301</v>
      </c>
    </row>
    <row r="1518" spans="1:19" x14ac:dyDescent="0.3">
      <c r="A1518" s="54">
        <v>1562</v>
      </c>
      <c r="B1518" s="35" t="s">
        <v>4652</v>
      </c>
      <c r="C1518" s="35" t="s">
        <v>4653</v>
      </c>
      <c r="D1518" s="35" t="s">
        <v>28</v>
      </c>
      <c r="E1518" s="35" t="str">
        <f t="shared" si="69"/>
        <v>M</v>
      </c>
      <c r="F1518" s="35">
        <v>90</v>
      </c>
      <c r="G1518" s="35" t="s">
        <v>4654</v>
      </c>
      <c r="H1518" s="35" t="s">
        <v>4655</v>
      </c>
      <c r="I1518" s="35" t="s">
        <v>32</v>
      </c>
      <c r="J1518" s="48">
        <v>44175</v>
      </c>
      <c r="K1518" s="35">
        <v>46</v>
      </c>
      <c r="L1518" s="49" t="s">
        <v>39</v>
      </c>
      <c r="M1518" s="50" t="str">
        <f>VLOOKUP(Table6[[#This Row],[Product]],Table3[],2)</f>
        <v>Ultrathing V1</v>
      </c>
      <c r="N1518" s="50" t="str">
        <f t="shared" si="70"/>
        <v>Dec</v>
      </c>
      <c r="O1518" s="56">
        <f t="shared" si="71"/>
        <v>2020</v>
      </c>
      <c r="P1518" s="51">
        <f>VLOOKUP(Table6[[#This Row],[Product]],Table3[],3)</f>
        <v>1.79</v>
      </c>
      <c r="Q1518" s="35">
        <f>VLOOKUP(Table6[[#This Row],[Product]],Table3[],4)</f>
        <v>17</v>
      </c>
      <c r="R1518" s="35">
        <f>Table6[[#This Row],[Quantity]]*Table6[[#This Row],[Case]]</f>
        <v>782</v>
      </c>
      <c r="S1518" s="35">
        <f>Table6[[#This Row],[Total Sales]]*Table6[[#This Row],[Cost]]</f>
        <v>1399.78</v>
      </c>
    </row>
    <row r="1519" spans="1:19" x14ac:dyDescent="0.3">
      <c r="A1519" s="54">
        <v>1563</v>
      </c>
      <c r="B1519" s="35" t="s">
        <v>4656</v>
      </c>
      <c r="C1519" s="35" t="s">
        <v>3469</v>
      </c>
      <c r="D1519" s="35" t="s">
        <v>15</v>
      </c>
      <c r="E1519" s="35" t="str">
        <f t="shared" si="69"/>
        <v>F</v>
      </c>
      <c r="F1519" s="35">
        <v>90</v>
      </c>
      <c r="G1519" s="35" t="s">
        <v>4657</v>
      </c>
      <c r="H1519" s="35" t="s">
        <v>1690</v>
      </c>
      <c r="I1519" s="35" t="s">
        <v>208</v>
      </c>
      <c r="J1519" s="48" t="s">
        <v>13865</v>
      </c>
      <c r="K1519" s="35">
        <v>19</v>
      </c>
      <c r="L1519" s="49" t="s">
        <v>54</v>
      </c>
      <c r="M1519" s="50" t="str">
        <f>VLOOKUP(Table6[[#This Row],[Product]],Table3[],2)</f>
        <v>Megawidget S</v>
      </c>
      <c r="N1519" s="50" t="str">
        <f t="shared" si="70"/>
        <v>Aug</v>
      </c>
      <c r="O1519" s="56">
        <f t="shared" si="71"/>
        <v>2021</v>
      </c>
      <c r="P1519" s="51">
        <f>VLOOKUP(Table6[[#This Row],[Product]],Table3[],3)</f>
        <v>0.69</v>
      </c>
      <c r="Q1519" s="35">
        <f>VLOOKUP(Table6[[#This Row],[Product]],Table3[],4)</f>
        <v>24</v>
      </c>
      <c r="R1519" s="35">
        <f>Table6[[#This Row],[Quantity]]*Table6[[#This Row],[Case]]</f>
        <v>456</v>
      </c>
      <c r="S1519" s="35">
        <f>Table6[[#This Row],[Total Sales]]*Table6[[#This Row],[Cost]]</f>
        <v>314.64</v>
      </c>
    </row>
    <row r="1520" spans="1:19" x14ac:dyDescent="0.3">
      <c r="A1520" s="54">
        <v>1564</v>
      </c>
      <c r="B1520" s="35" t="s">
        <v>4658</v>
      </c>
      <c r="C1520" s="35" t="s">
        <v>788</v>
      </c>
      <c r="D1520" s="35" t="s">
        <v>15</v>
      </c>
      <c r="E1520" s="35" t="str">
        <f t="shared" si="69"/>
        <v>F</v>
      </c>
      <c r="F1520" s="35">
        <v>30</v>
      </c>
      <c r="G1520" s="35" t="s">
        <v>4659</v>
      </c>
      <c r="H1520" s="35" t="s">
        <v>429</v>
      </c>
      <c r="I1520" s="35" t="s">
        <v>32</v>
      </c>
      <c r="J1520" s="48">
        <v>44051</v>
      </c>
      <c r="K1520" s="35">
        <v>69</v>
      </c>
      <c r="L1520" s="49" t="s">
        <v>20</v>
      </c>
      <c r="M1520" s="50" t="str">
        <f>VLOOKUP(Table6[[#This Row],[Product]],Table3[],2)</f>
        <v>Hyperwotsit</v>
      </c>
      <c r="N1520" s="50" t="str">
        <f t="shared" si="70"/>
        <v>Aug</v>
      </c>
      <c r="O1520" s="56">
        <f t="shared" si="71"/>
        <v>2020</v>
      </c>
      <c r="P1520" s="51">
        <f>VLOOKUP(Table6[[#This Row],[Product]],Table3[],3)</f>
        <v>2.0099999999999998</v>
      </c>
      <c r="Q1520" s="35">
        <f>VLOOKUP(Table6[[#This Row],[Product]],Table3[],4)</f>
        <v>20</v>
      </c>
      <c r="R1520" s="35">
        <f>Table6[[#This Row],[Quantity]]*Table6[[#This Row],[Case]]</f>
        <v>1380</v>
      </c>
      <c r="S1520" s="35">
        <f>Table6[[#This Row],[Total Sales]]*Table6[[#This Row],[Cost]]</f>
        <v>2773.7999999999997</v>
      </c>
    </row>
    <row r="1521" spans="1:19" x14ac:dyDescent="0.3">
      <c r="A1521" s="54">
        <v>1565</v>
      </c>
      <c r="B1521" s="35" t="s">
        <v>4660</v>
      </c>
      <c r="C1521" s="35" t="s">
        <v>4425</v>
      </c>
      <c r="D1521" s="35" t="s">
        <v>51</v>
      </c>
      <c r="E1521" s="35" t="str">
        <f t="shared" si="69"/>
        <v>F</v>
      </c>
      <c r="F1521" s="35">
        <v>30</v>
      </c>
      <c r="G1521" s="35" t="s">
        <v>4661</v>
      </c>
      <c r="H1521" s="35" t="s">
        <v>4662</v>
      </c>
      <c r="I1521" s="35" t="s">
        <v>32</v>
      </c>
      <c r="J1521" s="48">
        <v>44166</v>
      </c>
      <c r="K1521" s="35">
        <v>50</v>
      </c>
      <c r="L1521" s="49" t="s">
        <v>33</v>
      </c>
      <c r="M1521" s="50" t="str">
        <f>VLOOKUP(Table6[[#This Row],[Product]],Table3[],2)</f>
        <v>Megawidget L</v>
      </c>
      <c r="N1521" s="50" t="str">
        <f t="shared" si="70"/>
        <v>Dec</v>
      </c>
      <c r="O1521" s="56">
        <f t="shared" si="71"/>
        <v>2020</v>
      </c>
      <c r="P1521" s="51">
        <f>VLOOKUP(Table6[[#This Row],[Product]],Table3[],3)</f>
        <v>1.79</v>
      </c>
      <c r="Q1521" s="35">
        <f>VLOOKUP(Table6[[#This Row],[Product]],Table3[],4)</f>
        <v>24</v>
      </c>
      <c r="R1521" s="35">
        <f>Table6[[#This Row],[Quantity]]*Table6[[#This Row],[Case]]</f>
        <v>1200</v>
      </c>
      <c r="S1521" s="35">
        <f>Table6[[#This Row],[Total Sales]]*Table6[[#This Row],[Cost]]</f>
        <v>2148</v>
      </c>
    </row>
    <row r="1522" spans="1:19" x14ac:dyDescent="0.3">
      <c r="A1522" s="54">
        <v>1566</v>
      </c>
      <c r="B1522" s="35" t="s">
        <v>4663</v>
      </c>
      <c r="C1522" s="35" t="s">
        <v>4664</v>
      </c>
      <c r="D1522" s="35" t="s">
        <v>28</v>
      </c>
      <c r="E1522" s="35" t="str">
        <f t="shared" si="69"/>
        <v>M</v>
      </c>
      <c r="F1522" s="35">
        <v>90</v>
      </c>
      <c r="G1522" s="35" t="s">
        <v>4665</v>
      </c>
      <c r="H1522" s="35" t="s">
        <v>4074</v>
      </c>
      <c r="I1522" s="35" t="s">
        <v>19</v>
      </c>
      <c r="J1522" s="48">
        <v>44116</v>
      </c>
      <c r="K1522" s="35">
        <v>15</v>
      </c>
      <c r="L1522" s="49" t="s">
        <v>20</v>
      </c>
      <c r="M1522" s="50" t="str">
        <f>VLOOKUP(Table6[[#This Row],[Product]],Table3[],2)</f>
        <v>Hyperwotsit</v>
      </c>
      <c r="N1522" s="50" t="str">
        <f t="shared" si="70"/>
        <v>Oct</v>
      </c>
      <c r="O1522" s="56">
        <f t="shared" si="71"/>
        <v>2020</v>
      </c>
      <c r="P1522" s="51">
        <f>VLOOKUP(Table6[[#This Row],[Product]],Table3[],3)</f>
        <v>2.0099999999999998</v>
      </c>
      <c r="Q1522" s="35">
        <f>VLOOKUP(Table6[[#This Row],[Product]],Table3[],4)</f>
        <v>20</v>
      </c>
      <c r="R1522" s="35">
        <f>Table6[[#This Row],[Quantity]]*Table6[[#This Row],[Case]]</f>
        <v>300</v>
      </c>
      <c r="S1522" s="35">
        <f>Table6[[#This Row],[Total Sales]]*Table6[[#This Row],[Cost]]</f>
        <v>602.99999999999989</v>
      </c>
    </row>
    <row r="1523" spans="1:19" x14ac:dyDescent="0.3">
      <c r="A1523" s="54">
        <v>1567</v>
      </c>
      <c r="B1523" s="35" t="s">
        <v>3871</v>
      </c>
      <c r="C1523" s="35" t="s">
        <v>4473</v>
      </c>
      <c r="D1523" s="35" t="s">
        <v>28</v>
      </c>
      <c r="E1523" s="35" t="str">
        <f t="shared" si="69"/>
        <v>M</v>
      </c>
      <c r="F1523" s="35">
        <v>60</v>
      </c>
      <c r="G1523" s="35" t="s">
        <v>4666</v>
      </c>
      <c r="H1523" s="35" t="s">
        <v>4667</v>
      </c>
      <c r="I1523" s="35" t="s">
        <v>4668</v>
      </c>
      <c r="J1523" s="48">
        <v>44565</v>
      </c>
      <c r="K1523" s="35">
        <v>48</v>
      </c>
      <c r="L1523" s="49" t="s">
        <v>64</v>
      </c>
      <c r="M1523" s="50" t="str">
        <f>VLOOKUP(Table6[[#This Row],[Product]],Table3[],2)</f>
        <v>Ultrathing V4</v>
      </c>
      <c r="N1523" s="50" t="str">
        <f t="shared" si="70"/>
        <v>Jan</v>
      </c>
      <c r="O1523" s="56">
        <f t="shared" si="71"/>
        <v>2022</v>
      </c>
      <c r="P1523" s="51">
        <f>VLOOKUP(Table6[[#This Row],[Product]],Table3[],3)</f>
        <v>3.99</v>
      </c>
      <c r="Q1523" s="35">
        <f>VLOOKUP(Table6[[#This Row],[Product]],Table3[],4)</f>
        <v>24</v>
      </c>
      <c r="R1523" s="35">
        <f>Table6[[#This Row],[Quantity]]*Table6[[#This Row],[Case]]</f>
        <v>1152</v>
      </c>
      <c r="S1523" s="35">
        <f>Table6[[#This Row],[Total Sales]]*Table6[[#This Row],[Cost]]</f>
        <v>4596.4800000000005</v>
      </c>
    </row>
    <row r="1524" spans="1:19" x14ac:dyDescent="0.3">
      <c r="A1524" s="54">
        <v>1568</v>
      </c>
      <c r="B1524" s="35" t="s">
        <v>2938</v>
      </c>
      <c r="C1524" s="35" t="s">
        <v>3748</v>
      </c>
      <c r="D1524" s="35" t="s">
        <v>51</v>
      </c>
      <c r="E1524" s="35" t="str">
        <f t="shared" si="69"/>
        <v>F</v>
      </c>
      <c r="F1524" s="35">
        <v>30</v>
      </c>
      <c r="G1524" s="35" t="s">
        <v>4666</v>
      </c>
      <c r="H1524" s="35" t="s">
        <v>4669</v>
      </c>
      <c r="I1524" s="35" t="s">
        <v>187</v>
      </c>
      <c r="J1524" s="48" t="s">
        <v>13745</v>
      </c>
      <c r="K1524" s="35">
        <v>47</v>
      </c>
      <c r="L1524" s="49" t="s">
        <v>159</v>
      </c>
      <c r="M1524" s="50" t="str">
        <f>VLOOKUP(Table6[[#This Row],[Product]],Table3[],2)</f>
        <v>Ultrathing V3</v>
      </c>
      <c r="N1524" s="50" t="str">
        <f t="shared" si="70"/>
        <v>Nov</v>
      </c>
      <c r="O1524" s="56">
        <f t="shared" si="71"/>
        <v>2020</v>
      </c>
      <c r="P1524" s="51">
        <f>VLOOKUP(Table6[[#This Row],[Product]],Table3[],3)</f>
        <v>3.39</v>
      </c>
      <c r="Q1524" s="35">
        <f>VLOOKUP(Table6[[#This Row],[Product]],Table3[],4)</f>
        <v>24</v>
      </c>
      <c r="R1524" s="35">
        <f>Table6[[#This Row],[Quantity]]*Table6[[#This Row],[Case]]</f>
        <v>1128</v>
      </c>
      <c r="S1524" s="35">
        <f>Table6[[#This Row],[Total Sales]]*Table6[[#This Row],[Cost]]</f>
        <v>3823.92</v>
      </c>
    </row>
    <row r="1525" spans="1:19" x14ac:dyDescent="0.3">
      <c r="A1525" s="54">
        <v>1569</v>
      </c>
      <c r="B1525" s="35" t="s">
        <v>4670</v>
      </c>
      <c r="C1525" s="35" t="s">
        <v>4671</v>
      </c>
      <c r="D1525" s="35" t="s">
        <v>28</v>
      </c>
      <c r="E1525" s="35" t="str">
        <f t="shared" si="69"/>
        <v>M</v>
      </c>
      <c r="F1525" s="35">
        <v>90</v>
      </c>
      <c r="G1525" s="35" t="s">
        <v>4672</v>
      </c>
      <c r="H1525" s="35" t="s">
        <v>4673</v>
      </c>
      <c r="I1525" s="35" t="s">
        <v>294</v>
      </c>
      <c r="J1525" s="48" t="s">
        <v>14025</v>
      </c>
      <c r="K1525" s="35">
        <v>58</v>
      </c>
      <c r="L1525" s="49" t="s">
        <v>20</v>
      </c>
      <c r="M1525" s="50" t="str">
        <f>VLOOKUP(Table6[[#This Row],[Product]],Table3[],2)</f>
        <v>Hyperwotsit</v>
      </c>
      <c r="N1525" s="50" t="str">
        <f t="shared" si="70"/>
        <v>Sep</v>
      </c>
      <c r="O1525" s="56">
        <f t="shared" si="71"/>
        <v>2021</v>
      </c>
      <c r="P1525" s="51">
        <f>VLOOKUP(Table6[[#This Row],[Product]],Table3[],3)</f>
        <v>2.0099999999999998</v>
      </c>
      <c r="Q1525" s="35">
        <f>VLOOKUP(Table6[[#This Row],[Product]],Table3[],4)</f>
        <v>20</v>
      </c>
      <c r="R1525" s="35">
        <f>Table6[[#This Row],[Quantity]]*Table6[[#This Row],[Case]]</f>
        <v>1160</v>
      </c>
      <c r="S1525" s="35">
        <f>Table6[[#This Row],[Total Sales]]*Table6[[#This Row],[Cost]]</f>
        <v>2331.6</v>
      </c>
    </row>
    <row r="1526" spans="1:19" x14ac:dyDescent="0.3">
      <c r="A1526" s="54">
        <v>1570</v>
      </c>
      <c r="B1526" s="35" t="s">
        <v>484</v>
      </c>
      <c r="C1526" s="35" t="s">
        <v>718</v>
      </c>
      <c r="D1526" s="35" t="s">
        <v>15</v>
      </c>
      <c r="E1526" s="35" t="str">
        <f t="shared" si="69"/>
        <v>F</v>
      </c>
      <c r="F1526" s="35">
        <v>60</v>
      </c>
      <c r="G1526" s="35" t="s">
        <v>4674</v>
      </c>
      <c r="H1526" s="35" t="s">
        <v>4675</v>
      </c>
      <c r="I1526" s="35" t="s">
        <v>178</v>
      </c>
      <c r="J1526" s="48" t="s">
        <v>14115</v>
      </c>
      <c r="K1526" s="35">
        <v>28</v>
      </c>
      <c r="L1526" s="49" t="s">
        <v>39</v>
      </c>
      <c r="M1526" s="50" t="str">
        <f>VLOOKUP(Table6[[#This Row],[Product]],Table3[],2)</f>
        <v>Ultrathing V1</v>
      </c>
      <c r="N1526" s="50" t="str">
        <f t="shared" si="70"/>
        <v>Mar</v>
      </c>
      <c r="O1526" s="56">
        <f t="shared" si="71"/>
        <v>2020</v>
      </c>
      <c r="P1526" s="51">
        <f>VLOOKUP(Table6[[#This Row],[Product]],Table3[],3)</f>
        <v>1.79</v>
      </c>
      <c r="Q1526" s="35">
        <f>VLOOKUP(Table6[[#This Row],[Product]],Table3[],4)</f>
        <v>17</v>
      </c>
      <c r="R1526" s="35">
        <f>Table6[[#This Row],[Quantity]]*Table6[[#This Row],[Case]]</f>
        <v>476</v>
      </c>
      <c r="S1526" s="35">
        <f>Table6[[#This Row],[Total Sales]]*Table6[[#This Row],[Cost]]</f>
        <v>852.04</v>
      </c>
    </row>
    <row r="1527" spans="1:19" x14ac:dyDescent="0.3">
      <c r="A1527" s="54">
        <v>1571</v>
      </c>
      <c r="B1527" s="35" t="s">
        <v>4676</v>
      </c>
      <c r="C1527" s="35" t="s">
        <v>131</v>
      </c>
      <c r="D1527" s="35" t="s">
        <v>51</v>
      </c>
      <c r="E1527" s="35" t="str">
        <f t="shared" si="69"/>
        <v>F</v>
      </c>
      <c r="F1527" s="35">
        <v>60</v>
      </c>
      <c r="G1527" s="35" t="s">
        <v>4677</v>
      </c>
      <c r="H1527" s="35" t="s">
        <v>4678</v>
      </c>
      <c r="I1527" s="35" t="s">
        <v>886</v>
      </c>
      <c r="J1527" s="48" t="s">
        <v>14116</v>
      </c>
      <c r="K1527" s="35">
        <v>79</v>
      </c>
      <c r="L1527" s="49" t="s">
        <v>64</v>
      </c>
      <c r="M1527" s="50" t="str">
        <f>VLOOKUP(Table6[[#This Row],[Product]],Table3[],2)</f>
        <v>Ultrathing V4</v>
      </c>
      <c r="N1527" s="50" t="str">
        <f t="shared" si="70"/>
        <v>Aug</v>
      </c>
      <c r="O1527" s="56">
        <f t="shared" si="71"/>
        <v>2022</v>
      </c>
      <c r="P1527" s="51">
        <f>VLOOKUP(Table6[[#This Row],[Product]],Table3[],3)</f>
        <v>3.99</v>
      </c>
      <c r="Q1527" s="35">
        <f>VLOOKUP(Table6[[#This Row],[Product]],Table3[],4)</f>
        <v>24</v>
      </c>
      <c r="R1527" s="35">
        <f>Table6[[#This Row],[Quantity]]*Table6[[#This Row],[Case]]</f>
        <v>1896</v>
      </c>
      <c r="S1527" s="35">
        <f>Table6[[#This Row],[Total Sales]]*Table6[[#This Row],[Cost]]</f>
        <v>7565.04</v>
      </c>
    </row>
    <row r="1528" spans="1:19" x14ac:dyDescent="0.3">
      <c r="A1528" s="54">
        <v>1572</v>
      </c>
      <c r="B1528" s="35" t="s">
        <v>2424</v>
      </c>
      <c r="C1528" s="35" t="s">
        <v>4679</v>
      </c>
      <c r="D1528" s="35" t="s">
        <v>28</v>
      </c>
      <c r="E1528" s="35" t="str">
        <f t="shared" si="69"/>
        <v>M</v>
      </c>
      <c r="F1528" s="35">
        <v>90</v>
      </c>
      <c r="G1528" s="35" t="s">
        <v>4677</v>
      </c>
      <c r="H1528" s="35" t="s">
        <v>3678</v>
      </c>
      <c r="I1528" s="35" t="s">
        <v>32</v>
      </c>
      <c r="J1528" s="48" t="s">
        <v>14036</v>
      </c>
      <c r="K1528" s="35">
        <v>79</v>
      </c>
      <c r="L1528" s="49" t="s">
        <v>33</v>
      </c>
      <c r="M1528" s="50" t="str">
        <f>VLOOKUP(Table6[[#This Row],[Product]],Table3[],2)</f>
        <v>Megawidget L</v>
      </c>
      <c r="N1528" s="50" t="str">
        <f t="shared" si="70"/>
        <v>Mar</v>
      </c>
      <c r="O1528" s="56">
        <f t="shared" si="71"/>
        <v>2022</v>
      </c>
      <c r="P1528" s="51">
        <f>VLOOKUP(Table6[[#This Row],[Product]],Table3[],3)</f>
        <v>1.79</v>
      </c>
      <c r="Q1528" s="35">
        <f>VLOOKUP(Table6[[#This Row],[Product]],Table3[],4)</f>
        <v>24</v>
      </c>
      <c r="R1528" s="35">
        <f>Table6[[#This Row],[Quantity]]*Table6[[#This Row],[Case]]</f>
        <v>1896</v>
      </c>
      <c r="S1528" s="35">
        <f>Table6[[#This Row],[Total Sales]]*Table6[[#This Row],[Cost]]</f>
        <v>3393.84</v>
      </c>
    </row>
    <row r="1529" spans="1:19" x14ac:dyDescent="0.3">
      <c r="A1529" s="54">
        <v>1573</v>
      </c>
      <c r="B1529" s="35" t="s">
        <v>4680</v>
      </c>
      <c r="C1529" s="35" t="s">
        <v>4681</v>
      </c>
      <c r="D1529" s="35" t="s">
        <v>15</v>
      </c>
      <c r="E1529" s="35" t="str">
        <f t="shared" si="69"/>
        <v>F</v>
      </c>
      <c r="F1529" s="35">
        <v>30</v>
      </c>
      <c r="G1529" s="35" t="s">
        <v>4682</v>
      </c>
      <c r="H1529" s="35" t="s">
        <v>4683</v>
      </c>
      <c r="I1529" s="35" t="s">
        <v>178</v>
      </c>
      <c r="J1529" s="48" t="s">
        <v>14117</v>
      </c>
      <c r="K1529" s="35">
        <v>55</v>
      </c>
      <c r="L1529" s="49" t="s">
        <v>39</v>
      </c>
      <c r="M1529" s="50" t="str">
        <f>VLOOKUP(Table6[[#This Row],[Product]],Table3[],2)</f>
        <v>Ultrathing V1</v>
      </c>
      <c r="N1529" s="50" t="str">
        <f t="shared" si="70"/>
        <v>Oct</v>
      </c>
      <c r="O1529" s="56">
        <f t="shared" si="71"/>
        <v>2020</v>
      </c>
      <c r="P1529" s="51">
        <f>VLOOKUP(Table6[[#This Row],[Product]],Table3[],3)</f>
        <v>1.79</v>
      </c>
      <c r="Q1529" s="35">
        <f>VLOOKUP(Table6[[#This Row],[Product]],Table3[],4)</f>
        <v>17</v>
      </c>
      <c r="R1529" s="35">
        <f>Table6[[#This Row],[Quantity]]*Table6[[#This Row],[Case]]</f>
        <v>935</v>
      </c>
      <c r="S1529" s="35">
        <f>Table6[[#This Row],[Total Sales]]*Table6[[#This Row],[Cost]]</f>
        <v>1673.65</v>
      </c>
    </row>
    <row r="1530" spans="1:19" x14ac:dyDescent="0.3">
      <c r="A1530" s="54">
        <v>1574</v>
      </c>
      <c r="B1530" s="35" t="s">
        <v>397</v>
      </c>
      <c r="C1530" s="35" t="s">
        <v>4684</v>
      </c>
      <c r="D1530" s="35" t="s">
        <v>41</v>
      </c>
      <c r="E1530" s="35" t="str">
        <f t="shared" si="69"/>
        <v>F</v>
      </c>
      <c r="F1530" s="35">
        <v>90</v>
      </c>
      <c r="G1530" s="35" t="s">
        <v>13527</v>
      </c>
      <c r="H1530" s="35" t="s">
        <v>3666</v>
      </c>
      <c r="I1530" s="35" t="s">
        <v>1483</v>
      </c>
      <c r="J1530" s="48" t="s">
        <v>14118</v>
      </c>
      <c r="K1530" s="35">
        <v>4</v>
      </c>
      <c r="L1530" s="49" t="s">
        <v>45</v>
      </c>
      <c r="M1530" s="50" t="str">
        <f>VLOOKUP(Table6[[#This Row],[Product]],Table3[],2)</f>
        <v>Gigastuff</v>
      </c>
      <c r="N1530" s="50" t="str">
        <f t="shared" si="70"/>
        <v>Sep</v>
      </c>
      <c r="O1530" s="56">
        <f t="shared" si="71"/>
        <v>2020</v>
      </c>
      <c r="P1530" s="51">
        <f>VLOOKUP(Table6[[#This Row],[Product]],Table3[],3)</f>
        <v>1.89</v>
      </c>
      <c r="Q1530" s="35">
        <f>VLOOKUP(Table6[[#This Row],[Product]],Table3[],4)</f>
        <v>18</v>
      </c>
      <c r="R1530" s="35">
        <f>Table6[[#This Row],[Quantity]]*Table6[[#This Row],[Case]]</f>
        <v>72</v>
      </c>
      <c r="S1530" s="35">
        <f>Table6[[#This Row],[Total Sales]]*Table6[[#This Row],[Cost]]</f>
        <v>136.07999999999998</v>
      </c>
    </row>
    <row r="1531" spans="1:19" x14ac:dyDescent="0.3">
      <c r="A1531" s="54">
        <v>1575</v>
      </c>
      <c r="B1531" s="35" t="s">
        <v>4686</v>
      </c>
      <c r="C1531" s="35" t="s">
        <v>1857</v>
      </c>
      <c r="D1531" s="35" t="s">
        <v>51</v>
      </c>
      <c r="E1531" s="35" t="str">
        <f t="shared" si="69"/>
        <v>F</v>
      </c>
      <c r="F1531" s="35">
        <v>90</v>
      </c>
      <c r="G1531" s="35" t="s">
        <v>4687</v>
      </c>
      <c r="H1531" s="35" t="s">
        <v>2008</v>
      </c>
      <c r="I1531" s="35" t="s">
        <v>129</v>
      </c>
      <c r="J1531" s="48" t="s">
        <v>13717</v>
      </c>
      <c r="K1531" s="35">
        <v>80</v>
      </c>
      <c r="L1531" s="49" t="s">
        <v>45</v>
      </c>
      <c r="M1531" s="50" t="str">
        <f>VLOOKUP(Table6[[#This Row],[Product]],Table3[],2)</f>
        <v>Gigastuff</v>
      </c>
      <c r="N1531" s="50" t="str">
        <f t="shared" si="70"/>
        <v>Apr</v>
      </c>
      <c r="O1531" s="56">
        <f t="shared" si="71"/>
        <v>2021</v>
      </c>
      <c r="P1531" s="51">
        <f>VLOOKUP(Table6[[#This Row],[Product]],Table3[],3)</f>
        <v>1.89</v>
      </c>
      <c r="Q1531" s="35">
        <f>VLOOKUP(Table6[[#This Row],[Product]],Table3[],4)</f>
        <v>18</v>
      </c>
      <c r="R1531" s="35">
        <f>Table6[[#This Row],[Quantity]]*Table6[[#This Row],[Case]]</f>
        <v>1440</v>
      </c>
      <c r="S1531" s="35">
        <f>Table6[[#This Row],[Total Sales]]*Table6[[#This Row],[Cost]]</f>
        <v>2721.6</v>
      </c>
    </row>
    <row r="1532" spans="1:19" x14ac:dyDescent="0.3">
      <c r="A1532" s="54">
        <v>1576</v>
      </c>
      <c r="B1532" s="35" t="s">
        <v>4688</v>
      </c>
      <c r="C1532" s="35" t="s">
        <v>368</v>
      </c>
      <c r="D1532" s="35" t="s">
        <v>15</v>
      </c>
      <c r="E1532" s="35" t="str">
        <f t="shared" si="69"/>
        <v>F</v>
      </c>
      <c r="F1532" s="35">
        <v>60</v>
      </c>
      <c r="G1532" s="35" t="s">
        <v>4689</v>
      </c>
      <c r="H1532" s="35" t="s">
        <v>3288</v>
      </c>
      <c r="I1532" s="35" t="s">
        <v>32</v>
      </c>
      <c r="J1532" s="48" t="s">
        <v>13843</v>
      </c>
      <c r="K1532" s="35">
        <v>17</v>
      </c>
      <c r="L1532" s="49" t="s">
        <v>20</v>
      </c>
      <c r="M1532" s="50" t="str">
        <f>VLOOKUP(Table6[[#This Row],[Product]],Table3[],2)</f>
        <v>Hyperwotsit</v>
      </c>
      <c r="N1532" s="50" t="str">
        <f t="shared" si="70"/>
        <v>Aug</v>
      </c>
      <c r="O1532" s="56">
        <f t="shared" si="71"/>
        <v>2022</v>
      </c>
      <c r="P1532" s="51">
        <f>VLOOKUP(Table6[[#This Row],[Product]],Table3[],3)</f>
        <v>2.0099999999999998</v>
      </c>
      <c r="Q1532" s="35">
        <f>VLOOKUP(Table6[[#This Row],[Product]],Table3[],4)</f>
        <v>20</v>
      </c>
      <c r="R1532" s="35">
        <f>Table6[[#This Row],[Quantity]]*Table6[[#This Row],[Case]]</f>
        <v>340</v>
      </c>
      <c r="S1532" s="35">
        <f>Table6[[#This Row],[Total Sales]]*Table6[[#This Row],[Cost]]</f>
        <v>683.4</v>
      </c>
    </row>
    <row r="1533" spans="1:19" x14ac:dyDescent="0.3">
      <c r="A1533" s="54">
        <v>1577</v>
      </c>
      <c r="B1533" s="35" t="s">
        <v>4690</v>
      </c>
      <c r="C1533" s="35" t="s">
        <v>1766</v>
      </c>
      <c r="D1533" s="35" t="s">
        <v>28</v>
      </c>
      <c r="E1533" s="35" t="str">
        <f t="shared" si="69"/>
        <v>M</v>
      </c>
      <c r="F1533" s="35">
        <v>30</v>
      </c>
      <c r="G1533" s="35" t="s">
        <v>4691</v>
      </c>
      <c r="H1533" s="35" t="s">
        <v>4272</v>
      </c>
      <c r="I1533" s="35" t="s">
        <v>1652</v>
      </c>
      <c r="J1533" s="48">
        <v>44785</v>
      </c>
      <c r="K1533" s="35">
        <v>17</v>
      </c>
      <c r="L1533" s="49" t="s">
        <v>159</v>
      </c>
      <c r="M1533" s="50" t="str">
        <f>VLOOKUP(Table6[[#This Row],[Product]],Table3[],2)</f>
        <v>Ultrathing V3</v>
      </c>
      <c r="N1533" s="50" t="str">
        <f t="shared" si="70"/>
        <v>Aug</v>
      </c>
      <c r="O1533" s="56">
        <f t="shared" si="71"/>
        <v>2022</v>
      </c>
      <c r="P1533" s="51">
        <f>VLOOKUP(Table6[[#This Row],[Product]],Table3[],3)</f>
        <v>3.39</v>
      </c>
      <c r="Q1533" s="35">
        <f>VLOOKUP(Table6[[#This Row],[Product]],Table3[],4)</f>
        <v>24</v>
      </c>
      <c r="R1533" s="35">
        <f>Table6[[#This Row],[Quantity]]*Table6[[#This Row],[Case]]</f>
        <v>408</v>
      </c>
      <c r="S1533" s="35">
        <f>Table6[[#This Row],[Total Sales]]*Table6[[#This Row],[Cost]]</f>
        <v>1383.1200000000001</v>
      </c>
    </row>
    <row r="1534" spans="1:19" x14ac:dyDescent="0.3">
      <c r="A1534" s="54">
        <v>1578</v>
      </c>
      <c r="B1534" s="35" t="s">
        <v>1281</v>
      </c>
      <c r="C1534" s="35" t="s">
        <v>3927</v>
      </c>
      <c r="D1534" s="35" t="s">
        <v>15</v>
      </c>
      <c r="E1534" s="35" t="str">
        <f t="shared" si="69"/>
        <v>F</v>
      </c>
      <c r="F1534" s="35">
        <v>90</v>
      </c>
      <c r="G1534" s="35" t="s">
        <v>4692</v>
      </c>
      <c r="H1534" s="35" t="s">
        <v>114</v>
      </c>
      <c r="I1534" s="35" t="s">
        <v>38</v>
      </c>
      <c r="J1534" s="48">
        <v>44105</v>
      </c>
      <c r="K1534" s="35">
        <v>49</v>
      </c>
      <c r="L1534" s="49" t="s">
        <v>39</v>
      </c>
      <c r="M1534" s="50" t="str">
        <f>VLOOKUP(Table6[[#This Row],[Product]],Table3[],2)</f>
        <v>Ultrathing V1</v>
      </c>
      <c r="N1534" s="50" t="str">
        <f t="shared" si="70"/>
        <v>Oct</v>
      </c>
      <c r="O1534" s="56">
        <f t="shared" si="71"/>
        <v>2020</v>
      </c>
      <c r="P1534" s="51">
        <f>VLOOKUP(Table6[[#This Row],[Product]],Table3[],3)</f>
        <v>1.79</v>
      </c>
      <c r="Q1534" s="35">
        <f>VLOOKUP(Table6[[#This Row],[Product]],Table3[],4)</f>
        <v>17</v>
      </c>
      <c r="R1534" s="35">
        <f>Table6[[#This Row],[Quantity]]*Table6[[#This Row],[Case]]</f>
        <v>833</v>
      </c>
      <c r="S1534" s="35">
        <f>Table6[[#This Row],[Total Sales]]*Table6[[#This Row],[Cost]]</f>
        <v>1491.07</v>
      </c>
    </row>
    <row r="1535" spans="1:19" x14ac:dyDescent="0.3">
      <c r="A1535" s="54">
        <v>1579</v>
      </c>
      <c r="B1535" s="35" t="s">
        <v>4693</v>
      </c>
      <c r="C1535" s="35" t="s">
        <v>1979</v>
      </c>
      <c r="D1535" s="35" t="s">
        <v>15</v>
      </c>
      <c r="E1535" s="35" t="str">
        <f t="shared" si="69"/>
        <v>F</v>
      </c>
      <c r="F1535" s="35">
        <v>60</v>
      </c>
      <c r="G1535" s="35" t="s">
        <v>4692</v>
      </c>
      <c r="H1535" s="35" t="s">
        <v>1299</v>
      </c>
      <c r="I1535" s="35" t="s">
        <v>1199</v>
      </c>
      <c r="J1535" s="48">
        <v>44328</v>
      </c>
      <c r="K1535" s="35">
        <v>62</v>
      </c>
      <c r="L1535" s="49" t="s">
        <v>54</v>
      </c>
      <c r="M1535" s="50" t="str">
        <f>VLOOKUP(Table6[[#This Row],[Product]],Table3[],2)</f>
        <v>Megawidget S</v>
      </c>
      <c r="N1535" s="50" t="str">
        <f t="shared" si="70"/>
        <v>May</v>
      </c>
      <c r="O1535" s="56">
        <f t="shared" si="71"/>
        <v>2021</v>
      </c>
      <c r="P1535" s="51">
        <f>VLOOKUP(Table6[[#This Row],[Product]],Table3[],3)</f>
        <v>0.69</v>
      </c>
      <c r="Q1535" s="35">
        <f>VLOOKUP(Table6[[#This Row],[Product]],Table3[],4)</f>
        <v>24</v>
      </c>
      <c r="R1535" s="35">
        <f>Table6[[#This Row],[Quantity]]*Table6[[#This Row],[Case]]</f>
        <v>1488</v>
      </c>
      <c r="S1535" s="35">
        <f>Table6[[#This Row],[Total Sales]]*Table6[[#This Row],[Cost]]</f>
        <v>1026.72</v>
      </c>
    </row>
    <row r="1536" spans="1:19" x14ac:dyDescent="0.3">
      <c r="A1536" s="54">
        <v>1580</v>
      </c>
      <c r="B1536" s="35" t="s">
        <v>4694</v>
      </c>
      <c r="C1536" s="35" t="s">
        <v>4695</v>
      </c>
      <c r="D1536" s="35" t="s">
        <v>41</v>
      </c>
      <c r="E1536" s="35" t="str">
        <f t="shared" si="69"/>
        <v>F</v>
      </c>
      <c r="F1536" s="35">
        <v>30</v>
      </c>
      <c r="G1536" s="35" t="s">
        <v>4696</v>
      </c>
      <c r="H1536" s="35" t="s">
        <v>1256</v>
      </c>
      <c r="I1536" s="35" t="s">
        <v>32</v>
      </c>
      <c r="J1536" s="48" t="s">
        <v>14086</v>
      </c>
      <c r="K1536" s="35">
        <v>11</v>
      </c>
      <c r="L1536" s="49" t="s">
        <v>33</v>
      </c>
      <c r="M1536" s="50" t="str">
        <f>VLOOKUP(Table6[[#This Row],[Product]],Table3[],2)</f>
        <v>Megawidget L</v>
      </c>
      <c r="N1536" s="50" t="str">
        <f t="shared" si="70"/>
        <v>Mar</v>
      </c>
      <c r="O1536" s="56">
        <f t="shared" si="71"/>
        <v>2021</v>
      </c>
      <c r="P1536" s="51">
        <f>VLOOKUP(Table6[[#This Row],[Product]],Table3[],3)</f>
        <v>1.79</v>
      </c>
      <c r="Q1536" s="35">
        <f>VLOOKUP(Table6[[#This Row],[Product]],Table3[],4)</f>
        <v>24</v>
      </c>
      <c r="R1536" s="35">
        <f>Table6[[#This Row],[Quantity]]*Table6[[#This Row],[Case]]</f>
        <v>264</v>
      </c>
      <c r="S1536" s="35">
        <f>Table6[[#This Row],[Total Sales]]*Table6[[#This Row],[Cost]]</f>
        <v>472.56</v>
      </c>
    </row>
    <row r="1537" spans="1:19" x14ac:dyDescent="0.3">
      <c r="A1537" s="54">
        <v>1581</v>
      </c>
      <c r="B1537" s="35" t="s">
        <v>4697</v>
      </c>
      <c r="C1537" s="35" t="s">
        <v>1698</v>
      </c>
      <c r="D1537" s="35" t="s">
        <v>28</v>
      </c>
      <c r="E1537" s="35" t="str">
        <f t="shared" si="69"/>
        <v>M</v>
      </c>
      <c r="F1537" s="35">
        <v>60</v>
      </c>
      <c r="G1537" s="35" t="s">
        <v>4698</v>
      </c>
      <c r="H1537" s="35" t="s">
        <v>4699</v>
      </c>
      <c r="I1537" s="35" t="s">
        <v>32</v>
      </c>
      <c r="J1537" s="48" t="s">
        <v>14119</v>
      </c>
      <c r="K1537" s="35">
        <v>25</v>
      </c>
      <c r="L1537" s="49" t="s">
        <v>45</v>
      </c>
      <c r="M1537" s="50" t="str">
        <f>VLOOKUP(Table6[[#This Row],[Product]],Table3[],2)</f>
        <v>Gigastuff</v>
      </c>
      <c r="N1537" s="50" t="str">
        <f t="shared" si="70"/>
        <v>Mar</v>
      </c>
      <c r="O1537" s="56">
        <f t="shared" si="71"/>
        <v>2020</v>
      </c>
      <c r="P1537" s="51">
        <f>VLOOKUP(Table6[[#This Row],[Product]],Table3[],3)</f>
        <v>1.89</v>
      </c>
      <c r="Q1537" s="35">
        <f>VLOOKUP(Table6[[#This Row],[Product]],Table3[],4)</f>
        <v>18</v>
      </c>
      <c r="R1537" s="35">
        <f>Table6[[#This Row],[Quantity]]*Table6[[#This Row],[Case]]</f>
        <v>450</v>
      </c>
      <c r="S1537" s="35">
        <f>Table6[[#This Row],[Total Sales]]*Table6[[#This Row],[Cost]]</f>
        <v>850.5</v>
      </c>
    </row>
    <row r="1538" spans="1:19" x14ac:dyDescent="0.3">
      <c r="A1538" s="54">
        <v>1582</v>
      </c>
      <c r="B1538" s="35" t="s">
        <v>862</v>
      </c>
      <c r="C1538" s="35" t="s">
        <v>728</v>
      </c>
      <c r="D1538" s="35" t="s">
        <v>15</v>
      </c>
      <c r="E1538" s="35" t="str">
        <f t="shared" si="69"/>
        <v>F</v>
      </c>
      <c r="F1538" s="35">
        <v>60</v>
      </c>
      <c r="G1538" s="35" t="s">
        <v>4700</v>
      </c>
      <c r="H1538" s="35" t="s">
        <v>1366</v>
      </c>
      <c r="I1538" s="35" t="s">
        <v>1367</v>
      </c>
      <c r="J1538" s="48" t="s">
        <v>14107</v>
      </c>
      <c r="K1538" s="35">
        <v>29</v>
      </c>
      <c r="L1538" s="49" t="s">
        <v>80</v>
      </c>
      <c r="M1538" s="50" t="str">
        <f>VLOOKUP(Table6[[#This Row],[Product]],Table3[],2)</f>
        <v>Ultrathing V2</v>
      </c>
      <c r="N1538" s="50" t="str">
        <f t="shared" si="70"/>
        <v>May</v>
      </c>
      <c r="O1538" s="56">
        <f t="shared" si="71"/>
        <v>2020</v>
      </c>
      <c r="P1538" s="51">
        <f>VLOOKUP(Table6[[#This Row],[Product]],Table3[],3)</f>
        <v>2.95</v>
      </c>
      <c r="Q1538" s="35">
        <f>VLOOKUP(Table6[[#This Row],[Product]],Table3[],4)</f>
        <v>20</v>
      </c>
      <c r="R1538" s="35">
        <f>Table6[[#This Row],[Quantity]]*Table6[[#This Row],[Case]]</f>
        <v>580</v>
      </c>
      <c r="S1538" s="35">
        <f>Table6[[#This Row],[Total Sales]]*Table6[[#This Row],[Cost]]</f>
        <v>1711</v>
      </c>
    </row>
    <row r="1539" spans="1:19" x14ac:dyDescent="0.3">
      <c r="A1539" s="54">
        <v>1583</v>
      </c>
      <c r="B1539" s="35" t="s">
        <v>4701</v>
      </c>
      <c r="C1539" s="35" t="s">
        <v>732</v>
      </c>
      <c r="D1539" s="35" t="s">
        <v>41</v>
      </c>
      <c r="E1539" s="35" t="str">
        <f t="shared" ref="E1539:E1602" si="72">IF(OR(D1539="Mrs", D1539="Miss", D1539="Ms"), "F", IF(OR(D1539="Mr"), "M", IF(OR(D1539="Dr", D1539="Prof", D1539="Rev"), "M/F", "")))</f>
        <v>F</v>
      </c>
      <c r="F1539" s="35">
        <v>60</v>
      </c>
      <c r="G1539" s="35" t="s">
        <v>4702</v>
      </c>
      <c r="H1539" s="35" t="s">
        <v>3531</v>
      </c>
      <c r="I1539" s="35" t="s">
        <v>32</v>
      </c>
      <c r="J1539" s="48" t="s">
        <v>13894</v>
      </c>
      <c r="K1539" s="35">
        <v>60</v>
      </c>
      <c r="L1539" s="49" t="s">
        <v>54</v>
      </c>
      <c r="M1539" s="50" t="str">
        <f>VLOOKUP(Table6[[#This Row],[Product]],Table3[],2)</f>
        <v>Megawidget S</v>
      </c>
      <c r="N1539" s="50" t="str">
        <f t="shared" ref="N1539:N1602" si="73">TEXT(J1539,"mmm")</f>
        <v>Feb</v>
      </c>
      <c r="O1539" s="56">
        <f t="shared" ref="O1539:O1602" si="74">YEAR(J1539)</f>
        <v>2020</v>
      </c>
      <c r="P1539" s="51">
        <f>VLOOKUP(Table6[[#This Row],[Product]],Table3[],3)</f>
        <v>0.69</v>
      </c>
      <c r="Q1539" s="35">
        <f>VLOOKUP(Table6[[#This Row],[Product]],Table3[],4)</f>
        <v>24</v>
      </c>
      <c r="R1539" s="35">
        <f>Table6[[#This Row],[Quantity]]*Table6[[#This Row],[Case]]</f>
        <v>1440</v>
      </c>
      <c r="S1539" s="35">
        <f>Table6[[#This Row],[Total Sales]]*Table6[[#This Row],[Cost]]</f>
        <v>993.59999999999991</v>
      </c>
    </row>
    <row r="1540" spans="1:19" x14ac:dyDescent="0.3">
      <c r="A1540" s="54">
        <v>1584</v>
      </c>
      <c r="B1540" s="35" t="s">
        <v>4703</v>
      </c>
      <c r="C1540" s="35" t="s">
        <v>3426</v>
      </c>
      <c r="D1540" s="35" t="s">
        <v>28</v>
      </c>
      <c r="E1540" s="35" t="str">
        <f t="shared" si="72"/>
        <v>M</v>
      </c>
      <c r="F1540" s="35">
        <v>30</v>
      </c>
      <c r="G1540" s="35" t="s">
        <v>4704</v>
      </c>
      <c r="H1540" s="35" t="s">
        <v>3882</v>
      </c>
      <c r="I1540" s="35" t="s">
        <v>38</v>
      </c>
      <c r="J1540" s="48" t="s">
        <v>13903</v>
      </c>
      <c r="K1540" s="35">
        <v>11</v>
      </c>
      <c r="L1540" s="49" t="s">
        <v>54</v>
      </c>
      <c r="M1540" s="50" t="str">
        <f>VLOOKUP(Table6[[#This Row],[Product]],Table3[],2)</f>
        <v>Megawidget S</v>
      </c>
      <c r="N1540" s="50" t="str">
        <f t="shared" si="73"/>
        <v>Apr</v>
      </c>
      <c r="O1540" s="56">
        <f t="shared" si="74"/>
        <v>2022</v>
      </c>
      <c r="P1540" s="51">
        <f>VLOOKUP(Table6[[#This Row],[Product]],Table3[],3)</f>
        <v>0.69</v>
      </c>
      <c r="Q1540" s="35">
        <f>VLOOKUP(Table6[[#This Row],[Product]],Table3[],4)</f>
        <v>24</v>
      </c>
      <c r="R1540" s="35">
        <f>Table6[[#This Row],[Quantity]]*Table6[[#This Row],[Case]]</f>
        <v>264</v>
      </c>
      <c r="S1540" s="35">
        <f>Table6[[#This Row],[Total Sales]]*Table6[[#This Row],[Cost]]</f>
        <v>182.16</v>
      </c>
    </row>
    <row r="1541" spans="1:19" x14ac:dyDescent="0.3">
      <c r="A1541" s="54">
        <v>1585</v>
      </c>
      <c r="B1541" s="35" t="s">
        <v>4705</v>
      </c>
      <c r="C1541" s="35" t="s">
        <v>4706</v>
      </c>
      <c r="D1541" s="35" t="s">
        <v>15</v>
      </c>
      <c r="E1541" s="35" t="str">
        <f t="shared" si="72"/>
        <v>F</v>
      </c>
      <c r="F1541" s="35">
        <v>90</v>
      </c>
      <c r="G1541" s="35" t="s">
        <v>4704</v>
      </c>
      <c r="H1541" s="35" t="s">
        <v>4358</v>
      </c>
      <c r="I1541" s="35" t="s">
        <v>146</v>
      </c>
      <c r="J1541" s="48" t="s">
        <v>14120</v>
      </c>
      <c r="K1541" s="35">
        <v>51</v>
      </c>
      <c r="L1541" s="49" t="s">
        <v>39</v>
      </c>
      <c r="M1541" s="50" t="str">
        <f>VLOOKUP(Table6[[#This Row],[Product]],Table3[],2)</f>
        <v>Ultrathing V1</v>
      </c>
      <c r="N1541" s="50" t="str">
        <f t="shared" si="73"/>
        <v>May</v>
      </c>
      <c r="O1541" s="56">
        <f t="shared" si="74"/>
        <v>2022</v>
      </c>
      <c r="P1541" s="51">
        <f>VLOOKUP(Table6[[#This Row],[Product]],Table3[],3)</f>
        <v>1.79</v>
      </c>
      <c r="Q1541" s="35">
        <f>VLOOKUP(Table6[[#This Row],[Product]],Table3[],4)</f>
        <v>17</v>
      </c>
      <c r="R1541" s="35">
        <f>Table6[[#This Row],[Quantity]]*Table6[[#This Row],[Case]]</f>
        <v>867</v>
      </c>
      <c r="S1541" s="35">
        <f>Table6[[#This Row],[Total Sales]]*Table6[[#This Row],[Cost]]</f>
        <v>1551.93</v>
      </c>
    </row>
    <row r="1542" spans="1:19" x14ac:dyDescent="0.3">
      <c r="A1542" s="54">
        <v>1586</v>
      </c>
      <c r="B1542" s="35" t="s">
        <v>4625</v>
      </c>
      <c r="C1542" s="35" t="s">
        <v>2382</v>
      </c>
      <c r="D1542" s="35" t="s">
        <v>92</v>
      </c>
      <c r="E1542" s="35" t="str">
        <f t="shared" si="72"/>
        <v>M/F</v>
      </c>
      <c r="F1542" s="35">
        <v>60</v>
      </c>
      <c r="G1542" s="35" t="s">
        <v>4704</v>
      </c>
      <c r="H1542" s="35" t="s">
        <v>2603</v>
      </c>
      <c r="I1542" s="35" t="s">
        <v>2604</v>
      </c>
      <c r="J1542" s="48">
        <v>44197</v>
      </c>
      <c r="K1542" s="35">
        <v>21</v>
      </c>
      <c r="L1542" s="49" t="s">
        <v>45</v>
      </c>
      <c r="M1542" s="50" t="str">
        <f>VLOOKUP(Table6[[#This Row],[Product]],Table3[],2)</f>
        <v>Gigastuff</v>
      </c>
      <c r="N1542" s="50" t="str">
        <f t="shared" si="73"/>
        <v>Jan</v>
      </c>
      <c r="O1542" s="56">
        <f t="shared" si="74"/>
        <v>2021</v>
      </c>
      <c r="P1542" s="51">
        <f>VLOOKUP(Table6[[#This Row],[Product]],Table3[],3)</f>
        <v>1.89</v>
      </c>
      <c r="Q1542" s="35">
        <f>VLOOKUP(Table6[[#This Row],[Product]],Table3[],4)</f>
        <v>18</v>
      </c>
      <c r="R1542" s="35">
        <f>Table6[[#This Row],[Quantity]]*Table6[[#This Row],[Case]]</f>
        <v>378</v>
      </c>
      <c r="S1542" s="35">
        <f>Table6[[#This Row],[Total Sales]]*Table6[[#This Row],[Cost]]</f>
        <v>714.42</v>
      </c>
    </row>
    <row r="1543" spans="1:19" x14ac:dyDescent="0.3">
      <c r="A1543" s="54">
        <v>1587</v>
      </c>
      <c r="B1543" s="35" t="s">
        <v>4708</v>
      </c>
      <c r="C1543" s="35" t="s">
        <v>1216</v>
      </c>
      <c r="D1543" s="35" t="s">
        <v>51</v>
      </c>
      <c r="E1543" s="35" t="str">
        <f t="shared" si="72"/>
        <v>F</v>
      </c>
      <c r="F1543" s="35">
        <v>30</v>
      </c>
      <c r="G1543" s="35" t="s">
        <v>4709</v>
      </c>
      <c r="H1543" s="35" t="s">
        <v>3183</v>
      </c>
      <c r="I1543" s="35" t="s">
        <v>32</v>
      </c>
      <c r="J1543" s="48">
        <v>44501</v>
      </c>
      <c r="K1543" s="35">
        <v>9</v>
      </c>
      <c r="L1543" s="49" t="s">
        <v>64</v>
      </c>
      <c r="M1543" s="50" t="str">
        <f>VLOOKUP(Table6[[#This Row],[Product]],Table3[],2)</f>
        <v>Ultrathing V4</v>
      </c>
      <c r="N1543" s="50" t="str">
        <f t="shared" si="73"/>
        <v>Nov</v>
      </c>
      <c r="O1543" s="56">
        <f t="shared" si="74"/>
        <v>2021</v>
      </c>
      <c r="P1543" s="51">
        <f>VLOOKUP(Table6[[#This Row],[Product]],Table3[],3)</f>
        <v>3.99</v>
      </c>
      <c r="Q1543" s="35">
        <f>VLOOKUP(Table6[[#This Row],[Product]],Table3[],4)</f>
        <v>24</v>
      </c>
      <c r="R1543" s="35">
        <f>Table6[[#This Row],[Quantity]]*Table6[[#This Row],[Case]]</f>
        <v>216</v>
      </c>
      <c r="S1543" s="35">
        <f>Table6[[#This Row],[Total Sales]]*Table6[[#This Row],[Cost]]</f>
        <v>861.84</v>
      </c>
    </row>
    <row r="1544" spans="1:19" x14ac:dyDescent="0.3">
      <c r="A1544" s="54">
        <v>1588</v>
      </c>
      <c r="B1544" s="35" t="s">
        <v>4710</v>
      </c>
      <c r="C1544" s="35" t="s">
        <v>1678</v>
      </c>
      <c r="D1544" s="35" t="s">
        <v>15</v>
      </c>
      <c r="E1544" s="35" t="str">
        <f t="shared" si="72"/>
        <v>F</v>
      </c>
      <c r="F1544" s="35">
        <v>30</v>
      </c>
      <c r="G1544" s="35" t="s">
        <v>4711</v>
      </c>
      <c r="H1544" s="35" t="s">
        <v>3405</v>
      </c>
      <c r="I1544" s="35" t="s">
        <v>32</v>
      </c>
      <c r="J1544" s="48" t="s">
        <v>13746</v>
      </c>
      <c r="K1544" s="35">
        <v>104</v>
      </c>
      <c r="L1544" s="49" t="s">
        <v>159</v>
      </c>
      <c r="M1544" s="50" t="str">
        <f>VLOOKUP(Table6[[#This Row],[Product]],Table3[],2)</f>
        <v>Ultrathing V3</v>
      </c>
      <c r="N1544" s="50" t="str">
        <f t="shared" si="73"/>
        <v>Apr</v>
      </c>
      <c r="O1544" s="56">
        <f t="shared" si="74"/>
        <v>2022</v>
      </c>
      <c r="P1544" s="51">
        <f>VLOOKUP(Table6[[#This Row],[Product]],Table3[],3)</f>
        <v>3.39</v>
      </c>
      <c r="Q1544" s="35">
        <f>VLOOKUP(Table6[[#This Row],[Product]],Table3[],4)</f>
        <v>24</v>
      </c>
      <c r="R1544" s="35">
        <f>Table6[[#This Row],[Quantity]]*Table6[[#This Row],[Case]]</f>
        <v>2496</v>
      </c>
      <c r="S1544" s="35">
        <f>Table6[[#This Row],[Total Sales]]*Table6[[#This Row],[Cost]]</f>
        <v>8461.44</v>
      </c>
    </row>
    <row r="1545" spans="1:19" x14ac:dyDescent="0.3">
      <c r="A1545" s="54">
        <v>1589</v>
      </c>
      <c r="B1545" s="35" t="s">
        <v>3013</v>
      </c>
      <c r="C1545" s="35" t="s">
        <v>1037</v>
      </c>
      <c r="D1545" s="35" t="s">
        <v>51</v>
      </c>
      <c r="E1545" s="35" t="str">
        <f t="shared" si="72"/>
        <v>F</v>
      </c>
      <c r="F1545" s="35">
        <v>90</v>
      </c>
      <c r="G1545" s="35" t="s">
        <v>4712</v>
      </c>
      <c r="H1545" s="35" t="s">
        <v>4713</v>
      </c>
      <c r="I1545" s="35" t="s">
        <v>294</v>
      </c>
      <c r="J1545" s="48" t="s">
        <v>13895</v>
      </c>
      <c r="K1545" s="35">
        <v>84</v>
      </c>
      <c r="L1545" s="49" t="s">
        <v>39</v>
      </c>
      <c r="M1545" s="50" t="str">
        <f>VLOOKUP(Table6[[#This Row],[Product]],Table3[],2)</f>
        <v>Ultrathing V1</v>
      </c>
      <c r="N1545" s="50" t="str">
        <f t="shared" si="73"/>
        <v>Apr</v>
      </c>
      <c r="O1545" s="56">
        <f t="shared" si="74"/>
        <v>2022</v>
      </c>
      <c r="P1545" s="51">
        <f>VLOOKUP(Table6[[#This Row],[Product]],Table3[],3)</f>
        <v>1.79</v>
      </c>
      <c r="Q1545" s="35">
        <f>VLOOKUP(Table6[[#This Row],[Product]],Table3[],4)</f>
        <v>17</v>
      </c>
      <c r="R1545" s="35">
        <f>Table6[[#This Row],[Quantity]]*Table6[[#This Row],[Case]]</f>
        <v>1428</v>
      </c>
      <c r="S1545" s="35">
        <f>Table6[[#This Row],[Total Sales]]*Table6[[#This Row],[Cost]]</f>
        <v>2556.12</v>
      </c>
    </row>
    <row r="1546" spans="1:19" x14ac:dyDescent="0.3">
      <c r="A1546" s="54">
        <v>1590</v>
      </c>
      <c r="B1546" s="35" t="s">
        <v>4714</v>
      </c>
      <c r="C1546" s="35" t="s">
        <v>3258</v>
      </c>
      <c r="D1546" s="35" t="s">
        <v>15</v>
      </c>
      <c r="E1546" s="35" t="str">
        <f t="shared" si="72"/>
        <v>F</v>
      </c>
      <c r="F1546" s="35">
        <v>30</v>
      </c>
      <c r="G1546" s="35" t="s">
        <v>13528</v>
      </c>
      <c r="H1546" s="35" t="s">
        <v>2872</v>
      </c>
      <c r="I1546" s="35" t="s">
        <v>294</v>
      </c>
      <c r="J1546" s="48" t="s">
        <v>14121</v>
      </c>
      <c r="K1546" s="35">
        <v>30</v>
      </c>
      <c r="L1546" s="49" t="s">
        <v>54</v>
      </c>
      <c r="M1546" s="50" t="str">
        <f>VLOOKUP(Table6[[#This Row],[Product]],Table3[],2)</f>
        <v>Megawidget S</v>
      </c>
      <c r="N1546" s="50" t="str">
        <f t="shared" si="73"/>
        <v>Sep</v>
      </c>
      <c r="O1546" s="56">
        <f t="shared" si="74"/>
        <v>2022</v>
      </c>
      <c r="P1546" s="51">
        <f>VLOOKUP(Table6[[#This Row],[Product]],Table3[],3)</f>
        <v>0.69</v>
      </c>
      <c r="Q1546" s="35">
        <f>VLOOKUP(Table6[[#This Row],[Product]],Table3[],4)</f>
        <v>24</v>
      </c>
      <c r="R1546" s="35">
        <f>Table6[[#This Row],[Quantity]]*Table6[[#This Row],[Case]]</f>
        <v>720</v>
      </c>
      <c r="S1546" s="35">
        <f>Table6[[#This Row],[Total Sales]]*Table6[[#This Row],[Cost]]</f>
        <v>496.79999999999995</v>
      </c>
    </row>
    <row r="1547" spans="1:19" x14ac:dyDescent="0.3">
      <c r="A1547" s="54">
        <v>1591</v>
      </c>
      <c r="B1547" s="35" t="s">
        <v>4716</v>
      </c>
      <c r="C1547" s="35" t="s">
        <v>1273</v>
      </c>
      <c r="D1547" s="35" t="s">
        <v>41</v>
      </c>
      <c r="E1547" s="35" t="str">
        <f t="shared" si="72"/>
        <v>F</v>
      </c>
      <c r="F1547" s="35">
        <v>90</v>
      </c>
      <c r="G1547" s="35" t="s">
        <v>4717</v>
      </c>
      <c r="H1547" s="35" t="s">
        <v>4718</v>
      </c>
      <c r="I1547" s="35" t="s">
        <v>32</v>
      </c>
      <c r="J1547" s="48" t="s">
        <v>14122</v>
      </c>
      <c r="K1547" s="35">
        <v>71</v>
      </c>
      <c r="L1547" s="49" t="s">
        <v>70</v>
      </c>
      <c r="M1547" s="50" t="str">
        <f>VLOOKUP(Table6[[#This Row],[Product]],Table3[],2)</f>
        <v>Megawidget M</v>
      </c>
      <c r="N1547" s="50" t="str">
        <f t="shared" si="73"/>
        <v>Nov</v>
      </c>
      <c r="O1547" s="56">
        <f t="shared" si="74"/>
        <v>2021</v>
      </c>
      <c r="P1547" s="51">
        <f>VLOOKUP(Table6[[#This Row],[Product]],Table3[],3)</f>
        <v>1.29</v>
      </c>
      <c r="Q1547" s="35">
        <f>VLOOKUP(Table6[[#This Row],[Product]],Table3[],4)</f>
        <v>24</v>
      </c>
      <c r="R1547" s="35">
        <f>Table6[[#This Row],[Quantity]]*Table6[[#This Row],[Case]]</f>
        <v>1704</v>
      </c>
      <c r="S1547" s="35">
        <f>Table6[[#This Row],[Total Sales]]*Table6[[#This Row],[Cost]]</f>
        <v>2198.16</v>
      </c>
    </row>
    <row r="1548" spans="1:19" x14ac:dyDescent="0.3">
      <c r="A1548" s="54">
        <v>1592</v>
      </c>
      <c r="B1548" s="35" t="s">
        <v>4719</v>
      </c>
      <c r="C1548" s="35" t="s">
        <v>3265</v>
      </c>
      <c r="D1548" s="35" t="s">
        <v>51</v>
      </c>
      <c r="E1548" s="35" t="str">
        <f t="shared" si="72"/>
        <v>F</v>
      </c>
      <c r="F1548" s="35">
        <v>90</v>
      </c>
      <c r="G1548" s="35" t="s">
        <v>4720</v>
      </c>
      <c r="H1548" s="35" t="s">
        <v>927</v>
      </c>
      <c r="I1548" s="35" t="s">
        <v>129</v>
      </c>
      <c r="J1548" s="48">
        <v>44171</v>
      </c>
      <c r="K1548" s="35">
        <v>45</v>
      </c>
      <c r="L1548" s="49" t="s">
        <v>64</v>
      </c>
      <c r="M1548" s="50" t="str">
        <f>VLOOKUP(Table6[[#This Row],[Product]],Table3[],2)</f>
        <v>Ultrathing V4</v>
      </c>
      <c r="N1548" s="50" t="str">
        <f t="shared" si="73"/>
        <v>Dec</v>
      </c>
      <c r="O1548" s="56">
        <f t="shared" si="74"/>
        <v>2020</v>
      </c>
      <c r="P1548" s="51">
        <f>VLOOKUP(Table6[[#This Row],[Product]],Table3[],3)</f>
        <v>3.99</v>
      </c>
      <c r="Q1548" s="35">
        <f>VLOOKUP(Table6[[#This Row],[Product]],Table3[],4)</f>
        <v>24</v>
      </c>
      <c r="R1548" s="35">
        <f>Table6[[#This Row],[Quantity]]*Table6[[#This Row],[Case]]</f>
        <v>1080</v>
      </c>
      <c r="S1548" s="35">
        <f>Table6[[#This Row],[Total Sales]]*Table6[[#This Row],[Cost]]</f>
        <v>4309.2</v>
      </c>
    </row>
    <row r="1549" spans="1:19" x14ac:dyDescent="0.3">
      <c r="A1549" s="54">
        <v>1593</v>
      </c>
      <c r="B1549" s="35" t="s">
        <v>4721</v>
      </c>
      <c r="C1549" s="35" t="s">
        <v>4722</v>
      </c>
      <c r="D1549" s="35" t="s">
        <v>28</v>
      </c>
      <c r="E1549" s="35" t="str">
        <f t="shared" si="72"/>
        <v>M</v>
      </c>
      <c r="F1549" s="35">
        <v>30</v>
      </c>
      <c r="G1549" s="35" t="s">
        <v>4723</v>
      </c>
      <c r="H1549" s="35" t="s">
        <v>1272</v>
      </c>
      <c r="I1549" s="35" t="s">
        <v>59</v>
      </c>
      <c r="J1549" s="48" t="s">
        <v>14122</v>
      </c>
      <c r="K1549" s="35">
        <v>65</v>
      </c>
      <c r="L1549" s="49" t="s">
        <v>159</v>
      </c>
      <c r="M1549" s="50" t="str">
        <f>VLOOKUP(Table6[[#This Row],[Product]],Table3[],2)</f>
        <v>Ultrathing V3</v>
      </c>
      <c r="N1549" s="50" t="str">
        <f t="shared" si="73"/>
        <v>Nov</v>
      </c>
      <c r="O1549" s="56">
        <f t="shared" si="74"/>
        <v>2021</v>
      </c>
      <c r="P1549" s="51">
        <f>VLOOKUP(Table6[[#This Row],[Product]],Table3[],3)</f>
        <v>3.39</v>
      </c>
      <c r="Q1549" s="35">
        <f>VLOOKUP(Table6[[#This Row],[Product]],Table3[],4)</f>
        <v>24</v>
      </c>
      <c r="R1549" s="35">
        <f>Table6[[#This Row],[Quantity]]*Table6[[#This Row],[Case]]</f>
        <v>1560</v>
      </c>
      <c r="S1549" s="35">
        <f>Table6[[#This Row],[Total Sales]]*Table6[[#This Row],[Cost]]</f>
        <v>5288.4000000000005</v>
      </c>
    </row>
    <row r="1550" spans="1:19" x14ac:dyDescent="0.3">
      <c r="A1550" s="54">
        <v>1594</v>
      </c>
      <c r="B1550" s="35" t="s">
        <v>4724</v>
      </c>
      <c r="C1550" s="35" t="s">
        <v>4725</v>
      </c>
      <c r="D1550" s="35" t="s">
        <v>28</v>
      </c>
      <c r="E1550" s="35" t="str">
        <f t="shared" si="72"/>
        <v>M</v>
      </c>
      <c r="F1550" s="35">
        <v>30</v>
      </c>
      <c r="G1550" s="35" t="s">
        <v>4723</v>
      </c>
      <c r="H1550" s="35" t="s">
        <v>1647</v>
      </c>
      <c r="I1550" s="35" t="s">
        <v>554</v>
      </c>
      <c r="J1550" s="48">
        <v>44236</v>
      </c>
      <c r="K1550" s="35">
        <v>61</v>
      </c>
      <c r="L1550" s="49" t="s">
        <v>45</v>
      </c>
      <c r="M1550" s="50" t="str">
        <f>VLOOKUP(Table6[[#This Row],[Product]],Table3[],2)</f>
        <v>Gigastuff</v>
      </c>
      <c r="N1550" s="50" t="str">
        <f t="shared" si="73"/>
        <v>Feb</v>
      </c>
      <c r="O1550" s="56">
        <f t="shared" si="74"/>
        <v>2021</v>
      </c>
      <c r="P1550" s="51">
        <f>VLOOKUP(Table6[[#This Row],[Product]],Table3[],3)</f>
        <v>1.89</v>
      </c>
      <c r="Q1550" s="35">
        <f>VLOOKUP(Table6[[#This Row],[Product]],Table3[],4)</f>
        <v>18</v>
      </c>
      <c r="R1550" s="35">
        <f>Table6[[#This Row],[Quantity]]*Table6[[#This Row],[Case]]</f>
        <v>1098</v>
      </c>
      <c r="S1550" s="35">
        <f>Table6[[#This Row],[Total Sales]]*Table6[[#This Row],[Cost]]</f>
        <v>2075.2199999999998</v>
      </c>
    </row>
    <row r="1551" spans="1:19" x14ac:dyDescent="0.3">
      <c r="A1551" s="54">
        <v>1595</v>
      </c>
      <c r="B1551" s="35" t="s">
        <v>4726</v>
      </c>
      <c r="C1551" s="35" t="s">
        <v>4727</v>
      </c>
      <c r="D1551" s="35" t="s">
        <v>15</v>
      </c>
      <c r="E1551" s="35" t="str">
        <f t="shared" si="72"/>
        <v>F</v>
      </c>
      <c r="F1551" s="35">
        <v>60</v>
      </c>
      <c r="G1551" s="35" t="s">
        <v>4728</v>
      </c>
      <c r="H1551" s="35" t="s">
        <v>4729</v>
      </c>
      <c r="I1551" s="35" t="s">
        <v>32</v>
      </c>
      <c r="J1551" s="48" t="s">
        <v>13813</v>
      </c>
      <c r="K1551" s="35">
        <v>30</v>
      </c>
      <c r="L1551" s="49" t="s">
        <v>70</v>
      </c>
      <c r="M1551" s="50" t="str">
        <f>VLOOKUP(Table6[[#This Row],[Product]],Table3[],2)</f>
        <v>Megawidget M</v>
      </c>
      <c r="N1551" s="50" t="str">
        <f t="shared" si="73"/>
        <v>Dec</v>
      </c>
      <c r="O1551" s="56">
        <f t="shared" si="74"/>
        <v>2021</v>
      </c>
      <c r="P1551" s="51">
        <f>VLOOKUP(Table6[[#This Row],[Product]],Table3[],3)</f>
        <v>1.29</v>
      </c>
      <c r="Q1551" s="35">
        <f>VLOOKUP(Table6[[#This Row],[Product]],Table3[],4)</f>
        <v>24</v>
      </c>
      <c r="R1551" s="35">
        <f>Table6[[#This Row],[Quantity]]*Table6[[#This Row],[Case]]</f>
        <v>720</v>
      </c>
      <c r="S1551" s="35">
        <f>Table6[[#This Row],[Total Sales]]*Table6[[#This Row],[Cost]]</f>
        <v>928.80000000000007</v>
      </c>
    </row>
    <row r="1552" spans="1:19" x14ac:dyDescent="0.3">
      <c r="A1552" s="54">
        <v>1596</v>
      </c>
      <c r="B1552" s="35" t="s">
        <v>4730</v>
      </c>
      <c r="C1552" s="35" t="s">
        <v>4490</v>
      </c>
      <c r="D1552" s="35" t="s">
        <v>41</v>
      </c>
      <c r="E1552" s="35" t="str">
        <f t="shared" si="72"/>
        <v>F</v>
      </c>
      <c r="F1552" s="35">
        <v>90</v>
      </c>
      <c r="G1552" s="35" t="s">
        <v>15041</v>
      </c>
      <c r="H1552" s="35" t="s">
        <v>2753</v>
      </c>
      <c r="I1552" s="35" t="s">
        <v>124</v>
      </c>
      <c r="J1552" s="48" t="s">
        <v>13788</v>
      </c>
      <c r="K1552" s="35">
        <v>62</v>
      </c>
      <c r="L1552" s="49" t="s">
        <v>101</v>
      </c>
      <c r="M1552" s="50" t="str">
        <f>VLOOKUP(Table6[[#This Row],[Product]],Table3[],2)</f>
        <v>Superwossname</v>
      </c>
      <c r="N1552" s="50" t="str">
        <f t="shared" si="73"/>
        <v>Oct</v>
      </c>
      <c r="O1552" s="56">
        <f t="shared" si="74"/>
        <v>2020</v>
      </c>
      <c r="P1552" s="51">
        <f>VLOOKUP(Table6[[#This Row],[Product]],Table3[],3)</f>
        <v>3.49</v>
      </c>
      <c r="Q1552" s="35">
        <f>VLOOKUP(Table6[[#This Row],[Product]],Table3[],4)</f>
        <v>20</v>
      </c>
      <c r="R1552" s="35">
        <f>Table6[[#This Row],[Quantity]]*Table6[[#This Row],[Case]]</f>
        <v>1240</v>
      </c>
      <c r="S1552" s="35">
        <f>Table6[[#This Row],[Total Sales]]*Table6[[#This Row],[Cost]]</f>
        <v>4327.6000000000004</v>
      </c>
    </row>
    <row r="1553" spans="1:19" x14ac:dyDescent="0.3">
      <c r="A1553" s="54">
        <v>1597</v>
      </c>
      <c r="B1553" s="35" t="s">
        <v>3515</v>
      </c>
      <c r="C1553" s="35" t="s">
        <v>4732</v>
      </c>
      <c r="D1553" s="35" t="s">
        <v>28</v>
      </c>
      <c r="E1553" s="35" t="str">
        <f t="shared" si="72"/>
        <v>M</v>
      </c>
      <c r="F1553" s="35">
        <v>90</v>
      </c>
      <c r="G1553" s="35" t="s">
        <v>14311</v>
      </c>
      <c r="H1553" s="35" t="s">
        <v>714</v>
      </c>
      <c r="I1553" s="35" t="s">
        <v>38</v>
      </c>
      <c r="J1553" s="48">
        <v>44231</v>
      </c>
      <c r="K1553" s="35">
        <v>92</v>
      </c>
      <c r="L1553" s="49" t="s">
        <v>33</v>
      </c>
      <c r="M1553" s="50" t="str">
        <f>VLOOKUP(Table6[[#This Row],[Product]],Table3[],2)</f>
        <v>Megawidget L</v>
      </c>
      <c r="N1553" s="50" t="str">
        <f t="shared" si="73"/>
        <v>Feb</v>
      </c>
      <c r="O1553" s="56">
        <f t="shared" si="74"/>
        <v>2021</v>
      </c>
      <c r="P1553" s="51">
        <f>VLOOKUP(Table6[[#This Row],[Product]],Table3[],3)</f>
        <v>1.79</v>
      </c>
      <c r="Q1553" s="35">
        <f>VLOOKUP(Table6[[#This Row],[Product]],Table3[],4)</f>
        <v>24</v>
      </c>
      <c r="R1553" s="35">
        <f>Table6[[#This Row],[Quantity]]*Table6[[#This Row],[Case]]</f>
        <v>2208</v>
      </c>
      <c r="S1553" s="35">
        <f>Table6[[#This Row],[Total Sales]]*Table6[[#This Row],[Cost]]</f>
        <v>3952.32</v>
      </c>
    </row>
    <row r="1554" spans="1:19" x14ac:dyDescent="0.3">
      <c r="A1554" s="54">
        <v>1598</v>
      </c>
      <c r="B1554" s="35" t="s">
        <v>4734</v>
      </c>
      <c r="C1554" s="35" t="s">
        <v>2697</v>
      </c>
      <c r="D1554" s="35" t="s">
        <v>51</v>
      </c>
      <c r="E1554" s="35" t="str">
        <f t="shared" si="72"/>
        <v>F</v>
      </c>
      <c r="F1554" s="35">
        <v>30</v>
      </c>
      <c r="G1554" s="35" t="s">
        <v>4735</v>
      </c>
      <c r="H1554" s="35" t="s">
        <v>1872</v>
      </c>
      <c r="I1554" s="35" t="s">
        <v>124</v>
      </c>
      <c r="J1554" s="48" t="s">
        <v>13676</v>
      </c>
      <c r="K1554" s="35">
        <v>100</v>
      </c>
      <c r="L1554" s="49" t="s">
        <v>80</v>
      </c>
      <c r="M1554" s="50" t="str">
        <f>VLOOKUP(Table6[[#This Row],[Product]],Table3[],2)</f>
        <v>Ultrathing V2</v>
      </c>
      <c r="N1554" s="50" t="str">
        <f t="shared" si="73"/>
        <v>Nov</v>
      </c>
      <c r="O1554" s="56">
        <f t="shared" si="74"/>
        <v>2022</v>
      </c>
      <c r="P1554" s="51">
        <f>VLOOKUP(Table6[[#This Row],[Product]],Table3[],3)</f>
        <v>2.95</v>
      </c>
      <c r="Q1554" s="35">
        <f>VLOOKUP(Table6[[#This Row],[Product]],Table3[],4)</f>
        <v>20</v>
      </c>
      <c r="R1554" s="35">
        <f>Table6[[#This Row],[Quantity]]*Table6[[#This Row],[Case]]</f>
        <v>2000</v>
      </c>
      <c r="S1554" s="35">
        <f>Table6[[#This Row],[Total Sales]]*Table6[[#This Row],[Cost]]</f>
        <v>5900</v>
      </c>
    </row>
    <row r="1555" spans="1:19" x14ac:dyDescent="0.3">
      <c r="A1555" s="54">
        <v>1599</v>
      </c>
      <c r="B1555" s="35" t="s">
        <v>492</v>
      </c>
      <c r="C1555" s="35" t="s">
        <v>2030</v>
      </c>
      <c r="D1555" s="35" t="s">
        <v>28</v>
      </c>
      <c r="E1555" s="35" t="str">
        <f t="shared" si="72"/>
        <v>M</v>
      </c>
      <c r="F1555" s="35">
        <v>90</v>
      </c>
      <c r="G1555" s="35" t="s">
        <v>4735</v>
      </c>
      <c r="H1555" s="35" t="s">
        <v>716</v>
      </c>
      <c r="I1555" s="35" t="s">
        <v>32</v>
      </c>
      <c r="J1555" s="48">
        <v>44198</v>
      </c>
      <c r="K1555" s="35">
        <v>93</v>
      </c>
      <c r="L1555" s="49" t="s">
        <v>159</v>
      </c>
      <c r="M1555" s="50" t="str">
        <f>VLOOKUP(Table6[[#This Row],[Product]],Table3[],2)</f>
        <v>Ultrathing V3</v>
      </c>
      <c r="N1555" s="50" t="str">
        <f t="shared" si="73"/>
        <v>Jan</v>
      </c>
      <c r="O1555" s="56">
        <f t="shared" si="74"/>
        <v>2021</v>
      </c>
      <c r="P1555" s="51">
        <f>VLOOKUP(Table6[[#This Row],[Product]],Table3[],3)</f>
        <v>3.39</v>
      </c>
      <c r="Q1555" s="35">
        <f>VLOOKUP(Table6[[#This Row],[Product]],Table3[],4)</f>
        <v>24</v>
      </c>
      <c r="R1555" s="35">
        <f>Table6[[#This Row],[Quantity]]*Table6[[#This Row],[Case]]</f>
        <v>2232</v>
      </c>
      <c r="S1555" s="35">
        <f>Table6[[#This Row],[Total Sales]]*Table6[[#This Row],[Cost]]</f>
        <v>7566.4800000000005</v>
      </c>
    </row>
    <row r="1556" spans="1:19" x14ac:dyDescent="0.3">
      <c r="A1556" s="54">
        <v>1600</v>
      </c>
      <c r="B1556" s="35" t="s">
        <v>665</v>
      </c>
      <c r="C1556" s="35" t="s">
        <v>2941</v>
      </c>
      <c r="D1556" s="35" t="s">
        <v>28</v>
      </c>
      <c r="E1556" s="35" t="str">
        <f t="shared" si="72"/>
        <v>M</v>
      </c>
      <c r="F1556" s="35">
        <v>90</v>
      </c>
      <c r="G1556" s="35" t="s">
        <v>4736</v>
      </c>
      <c r="H1556" s="35" t="s">
        <v>2559</v>
      </c>
      <c r="I1556" s="35" t="s">
        <v>124</v>
      </c>
      <c r="J1556" s="48">
        <v>44724</v>
      </c>
      <c r="K1556" s="35">
        <v>81</v>
      </c>
      <c r="L1556" s="49" t="s">
        <v>64</v>
      </c>
      <c r="M1556" s="50" t="str">
        <f>VLOOKUP(Table6[[#This Row],[Product]],Table3[],2)</f>
        <v>Ultrathing V4</v>
      </c>
      <c r="N1556" s="50" t="str">
        <f t="shared" si="73"/>
        <v>Jun</v>
      </c>
      <c r="O1556" s="56">
        <f t="shared" si="74"/>
        <v>2022</v>
      </c>
      <c r="P1556" s="51">
        <f>VLOOKUP(Table6[[#This Row],[Product]],Table3[],3)</f>
        <v>3.99</v>
      </c>
      <c r="Q1556" s="35">
        <f>VLOOKUP(Table6[[#This Row],[Product]],Table3[],4)</f>
        <v>24</v>
      </c>
      <c r="R1556" s="35">
        <f>Table6[[#This Row],[Quantity]]*Table6[[#This Row],[Case]]</f>
        <v>1944</v>
      </c>
      <c r="S1556" s="35">
        <f>Table6[[#This Row],[Total Sales]]*Table6[[#This Row],[Cost]]</f>
        <v>7756.56</v>
      </c>
    </row>
    <row r="1557" spans="1:19" x14ac:dyDescent="0.3">
      <c r="A1557" s="54">
        <v>1601</v>
      </c>
      <c r="B1557" s="35" t="s">
        <v>4737</v>
      </c>
      <c r="C1557" s="35" t="s">
        <v>3022</v>
      </c>
      <c r="D1557" s="35" t="s">
        <v>28</v>
      </c>
      <c r="E1557" s="35" t="str">
        <f t="shared" si="72"/>
        <v>M</v>
      </c>
      <c r="F1557" s="35">
        <v>30</v>
      </c>
      <c r="G1557" s="35" t="s">
        <v>4738</v>
      </c>
      <c r="H1557" s="35" t="s">
        <v>4739</v>
      </c>
      <c r="I1557" s="35" t="s">
        <v>59</v>
      </c>
      <c r="J1557" s="48" t="s">
        <v>13963</v>
      </c>
      <c r="K1557" s="35">
        <v>47</v>
      </c>
      <c r="L1557" s="49" t="s">
        <v>20</v>
      </c>
      <c r="M1557" s="50" t="str">
        <f>VLOOKUP(Table6[[#This Row],[Product]],Table3[],2)</f>
        <v>Hyperwotsit</v>
      </c>
      <c r="N1557" s="50" t="str">
        <f t="shared" si="73"/>
        <v>Jun</v>
      </c>
      <c r="O1557" s="56">
        <f t="shared" si="74"/>
        <v>2020</v>
      </c>
      <c r="P1557" s="51">
        <f>VLOOKUP(Table6[[#This Row],[Product]],Table3[],3)</f>
        <v>2.0099999999999998</v>
      </c>
      <c r="Q1557" s="35">
        <f>VLOOKUP(Table6[[#This Row],[Product]],Table3[],4)</f>
        <v>20</v>
      </c>
      <c r="R1557" s="35">
        <f>Table6[[#This Row],[Quantity]]*Table6[[#This Row],[Case]]</f>
        <v>940</v>
      </c>
      <c r="S1557" s="35">
        <f>Table6[[#This Row],[Total Sales]]*Table6[[#This Row],[Cost]]</f>
        <v>1889.3999999999999</v>
      </c>
    </row>
    <row r="1558" spans="1:19" x14ac:dyDescent="0.3">
      <c r="A1558" s="54">
        <v>1602</v>
      </c>
      <c r="B1558" s="35" t="s">
        <v>4740</v>
      </c>
      <c r="C1558" s="35" t="s">
        <v>3253</v>
      </c>
      <c r="D1558" s="35" t="s">
        <v>15</v>
      </c>
      <c r="E1558" s="35" t="str">
        <f t="shared" si="72"/>
        <v>F</v>
      </c>
      <c r="F1558" s="35">
        <v>60</v>
      </c>
      <c r="G1558" s="35" t="s">
        <v>4741</v>
      </c>
      <c r="H1558" s="35" t="s">
        <v>3197</v>
      </c>
      <c r="I1558" s="35" t="s">
        <v>32</v>
      </c>
      <c r="J1558" s="48" t="s">
        <v>13627</v>
      </c>
      <c r="K1558" s="35">
        <v>28</v>
      </c>
      <c r="L1558" s="49" t="s">
        <v>54</v>
      </c>
      <c r="M1558" s="50" t="str">
        <f>VLOOKUP(Table6[[#This Row],[Product]],Table3[],2)</f>
        <v>Megawidget S</v>
      </c>
      <c r="N1558" s="50" t="str">
        <f t="shared" si="73"/>
        <v>Jul</v>
      </c>
      <c r="O1558" s="56">
        <f t="shared" si="74"/>
        <v>2022</v>
      </c>
      <c r="P1558" s="51">
        <f>VLOOKUP(Table6[[#This Row],[Product]],Table3[],3)</f>
        <v>0.69</v>
      </c>
      <c r="Q1558" s="35">
        <f>VLOOKUP(Table6[[#This Row],[Product]],Table3[],4)</f>
        <v>24</v>
      </c>
      <c r="R1558" s="35">
        <f>Table6[[#This Row],[Quantity]]*Table6[[#This Row],[Case]]</f>
        <v>672</v>
      </c>
      <c r="S1558" s="35">
        <f>Table6[[#This Row],[Total Sales]]*Table6[[#This Row],[Cost]]</f>
        <v>463.67999999999995</v>
      </c>
    </row>
    <row r="1559" spans="1:19" x14ac:dyDescent="0.3">
      <c r="A1559" s="54">
        <v>1603</v>
      </c>
      <c r="B1559" s="35" t="s">
        <v>4742</v>
      </c>
      <c r="C1559" s="35" t="s">
        <v>4743</v>
      </c>
      <c r="D1559" s="35" t="s">
        <v>15</v>
      </c>
      <c r="E1559" s="35" t="str">
        <f t="shared" si="72"/>
        <v>F</v>
      </c>
      <c r="F1559" s="35">
        <v>60</v>
      </c>
      <c r="G1559" s="35" t="s">
        <v>4744</v>
      </c>
      <c r="H1559" s="35" t="s">
        <v>4386</v>
      </c>
      <c r="I1559" s="35" t="s">
        <v>32</v>
      </c>
      <c r="J1559" s="48" t="s">
        <v>13625</v>
      </c>
      <c r="K1559" s="35">
        <v>8</v>
      </c>
      <c r="L1559" s="49" t="s">
        <v>64</v>
      </c>
      <c r="M1559" s="50" t="str">
        <f>VLOOKUP(Table6[[#This Row],[Product]],Table3[],2)</f>
        <v>Ultrathing V4</v>
      </c>
      <c r="N1559" s="50" t="str">
        <f t="shared" si="73"/>
        <v>Jul</v>
      </c>
      <c r="O1559" s="56">
        <f t="shared" si="74"/>
        <v>2020</v>
      </c>
      <c r="P1559" s="51">
        <f>VLOOKUP(Table6[[#This Row],[Product]],Table3[],3)</f>
        <v>3.99</v>
      </c>
      <c r="Q1559" s="35">
        <f>VLOOKUP(Table6[[#This Row],[Product]],Table3[],4)</f>
        <v>24</v>
      </c>
      <c r="R1559" s="35">
        <f>Table6[[#This Row],[Quantity]]*Table6[[#This Row],[Case]]</f>
        <v>192</v>
      </c>
      <c r="S1559" s="35">
        <f>Table6[[#This Row],[Total Sales]]*Table6[[#This Row],[Cost]]</f>
        <v>766.08</v>
      </c>
    </row>
    <row r="1560" spans="1:19" x14ac:dyDescent="0.3">
      <c r="A1560" s="54">
        <v>1604</v>
      </c>
      <c r="B1560" s="35" t="s">
        <v>3607</v>
      </c>
      <c r="C1560" s="35" t="s">
        <v>2806</v>
      </c>
      <c r="D1560" s="35" t="s">
        <v>28</v>
      </c>
      <c r="E1560" s="35" t="str">
        <f t="shared" si="72"/>
        <v>M</v>
      </c>
      <c r="F1560" s="35">
        <v>30</v>
      </c>
      <c r="G1560" s="35" t="s">
        <v>4745</v>
      </c>
      <c r="H1560" s="35" t="s">
        <v>429</v>
      </c>
      <c r="I1560" s="35" t="s">
        <v>32</v>
      </c>
      <c r="J1560" s="48" t="s">
        <v>13974</v>
      </c>
      <c r="K1560" s="35">
        <v>20</v>
      </c>
      <c r="L1560" s="49" t="s">
        <v>39</v>
      </c>
      <c r="M1560" s="50" t="str">
        <f>VLOOKUP(Table6[[#This Row],[Product]],Table3[],2)</f>
        <v>Ultrathing V1</v>
      </c>
      <c r="N1560" s="50" t="str">
        <f t="shared" si="73"/>
        <v>May</v>
      </c>
      <c r="O1560" s="56">
        <f t="shared" si="74"/>
        <v>2020</v>
      </c>
      <c r="P1560" s="51">
        <f>VLOOKUP(Table6[[#This Row],[Product]],Table3[],3)</f>
        <v>1.79</v>
      </c>
      <c r="Q1560" s="35">
        <f>VLOOKUP(Table6[[#This Row],[Product]],Table3[],4)</f>
        <v>17</v>
      </c>
      <c r="R1560" s="35">
        <f>Table6[[#This Row],[Quantity]]*Table6[[#This Row],[Case]]</f>
        <v>340</v>
      </c>
      <c r="S1560" s="35">
        <f>Table6[[#This Row],[Total Sales]]*Table6[[#This Row],[Cost]]</f>
        <v>608.6</v>
      </c>
    </row>
    <row r="1561" spans="1:19" x14ac:dyDescent="0.3">
      <c r="A1561" s="54">
        <v>1605</v>
      </c>
      <c r="B1561" s="35" t="s">
        <v>2206</v>
      </c>
      <c r="C1561" s="35" t="s">
        <v>4083</v>
      </c>
      <c r="D1561" s="35" t="s">
        <v>28</v>
      </c>
      <c r="E1561" s="35" t="str">
        <f t="shared" si="72"/>
        <v>M</v>
      </c>
      <c r="F1561" s="35">
        <v>30</v>
      </c>
      <c r="G1561" s="35" t="s">
        <v>4746</v>
      </c>
      <c r="H1561" s="35" t="s">
        <v>2703</v>
      </c>
      <c r="I1561" s="35" t="s">
        <v>32</v>
      </c>
      <c r="J1561" s="48" t="s">
        <v>13900</v>
      </c>
      <c r="K1561" s="35">
        <v>80</v>
      </c>
      <c r="L1561" s="49" t="s">
        <v>64</v>
      </c>
      <c r="M1561" s="50" t="str">
        <f>VLOOKUP(Table6[[#This Row],[Product]],Table3[],2)</f>
        <v>Ultrathing V4</v>
      </c>
      <c r="N1561" s="50" t="str">
        <f t="shared" si="73"/>
        <v>Feb</v>
      </c>
      <c r="O1561" s="56">
        <f t="shared" si="74"/>
        <v>2022</v>
      </c>
      <c r="P1561" s="51">
        <f>VLOOKUP(Table6[[#This Row],[Product]],Table3[],3)</f>
        <v>3.99</v>
      </c>
      <c r="Q1561" s="35">
        <f>VLOOKUP(Table6[[#This Row],[Product]],Table3[],4)</f>
        <v>24</v>
      </c>
      <c r="R1561" s="35">
        <f>Table6[[#This Row],[Quantity]]*Table6[[#This Row],[Case]]</f>
        <v>1920</v>
      </c>
      <c r="S1561" s="35">
        <f>Table6[[#This Row],[Total Sales]]*Table6[[#This Row],[Cost]]</f>
        <v>7660.8</v>
      </c>
    </row>
    <row r="1562" spans="1:19" x14ac:dyDescent="0.3">
      <c r="A1562" s="54">
        <v>1606</v>
      </c>
      <c r="B1562" s="35" t="s">
        <v>2540</v>
      </c>
      <c r="C1562" s="35" t="s">
        <v>3928</v>
      </c>
      <c r="D1562" s="35" t="s">
        <v>28</v>
      </c>
      <c r="E1562" s="35" t="str">
        <f t="shared" si="72"/>
        <v>M</v>
      </c>
      <c r="F1562" s="35">
        <v>30</v>
      </c>
      <c r="G1562" s="35" t="s">
        <v>4747</v>
      </c>
      <c r="H1562" s="35" t="s">
        <v>4748</v>
      </c>
      <c r="I1562" s="35" t="s">
        <v>32</v>
      </c>
      <c r="J1562" s="48" t="s">
        <v>14052</v>
      </c>
      <c r="K1562" s="35">
        <v>2</v>
      </c>
      <c r="L1562" s="49" t="s">
        <v>33</v>
      </c>
      <c r="M1562" s="50" t="str">
        <f>VLOOKUP(Table6[[#This Row],[Product]],Table3[],2)</f>
        <v>Megawidget L</v>
      </c>
      <c r="N1562" s="50" t="str">
        <f t="shared" si="73"/>
        <v>Jul</v>
      </c>
      <c r="O1562" s="56">
        <f t="shared" si="74"/>
        <v>2020</v>
      </c>
      <c r="P1562" s="51">
        <f>VLOOKUP(Table6[[#This Row],[Product]],Table3[],3)</f>
        <v>1.79</v>
      </c>
      <c r="Q1562" s="35">
        <f>VLOOKUP(Table6[[#This Row],[Product]],Table3[],4)</f>
        <v>24</v>
      </c>
      <c r="R1562" s="35">
        <f>Table6[[#This Row],[Quantity]]*Table6[[#This Row],[Case]]</f>
        <v>48</v>
      </c>
      <c r="S1562" s="35">
        <f>Table6[[#This Row],[Total Sales]]*Table6[[#This Row],[Cost]]</f>
        <v>85.92</v>
      </c>
    </row>
    <row r="1563" spans="1:19" x14ac:dyDescent="0.3">
      <c r="A1563" s="54">
        <v>1607</v>
      </c>
      <c r="B1563" s="35" t="s">
        <v>4749</v>
      </c>
      <c r="C1563" s="35" t="s">
        <v>4750</v>
      </c>
      <c r="D1563" s="35" t="s">
        <v>51</v>
      </c>
      <c r="E1563" s="35" t="str">
        <f t="shared" si="72"/>
        <v>F</v>
      </c>
      <c r="F1563" s="35">
        <v>30</v>
      </c>
      <c r="G1563" s="35" t="s">
        <v>4751</v>
      </c>
      <c r="H1563" s="35" t="s">
        <v>1694</v>
      </c>
      <c r="I1563" s="35" t="s">
        <v>32</v>
      </c>
      <c r="J1563" s="48" t="s">
        <v>14085</v>
      </c>
      <c r="K1563" s="35">
        <v>44</v>
      </c>
      <c r="L1563" s="49" t="s">
        <v>33</v>
      </c>
      <c r="M1563" s="50" t="str">
        <f>VLOOKUP(Table6[[#This Row],[Product]],Table3[],2)</f>
        <v>Megawidget L</v>
      </c>
      <c r="N1563" s="50" t="str">
        <f t="shared" si="73"/>
        <v>Apr</v>
      </c>
      <c r="O1563" s="56">
        <f t="shared" si="74"/>
        <v>2021</v>
      </c>
      <c r="P1563" s="51">
        <f>VLOOKUP(Table6[[#This Row],[Product]],Table3[],3)</f>
        <v>1.79</v>
      </c>
      <c r="Q1563" s="35">
        <f>VLOOKUP(Table6[[#This Row],[Product]],Table3[],4)</f>
        <v>24</v>
      </c>
      <c r="R1563" s="35">
        <f>Table6[[#This Row],[Quantity]]*Table6[[#This Row],[Case]]</f>
        <v>1056</v>
      </c>
      <c r="S1563" s="35">
        <f>Table6[[#This Row],[Total Sales]]*Table6[[#This Row],[Cost]]</f>
        <v>1890.24</v>
      </c>
    </row>
    <row r="1564" spans="1:19" x14ac:dyDescent="0.3">
      <c r="A1564" s="54">
        <v>1608</v>
      </c>
      <c r="B1564" s="35" t="s">
        <v>4752</v>
      </c>
      <c r="C1564" s="35" t="s">
        <v>4753</v>
      </c>
      <c r="D1564" s="35" t="s">
        <v>51</v>
      </c>
      <c r="E1564" s="35" t="str">
        <f t="shared" si="72"/>
        <v>F</v>
      </c>
      <c r="F1564" s="35">
        <v>60</v>
      </c>
      <c r="G1564" s="35" t="s">
        <v>4754</v>
      </c>
      <c r="H1564" s="35" t="s">
        <v>3976</v>
      </c>
      <c r="I1564" s="35" t="s">
        <v>173</v>
      </c>
      <c r="J1564" s="48" t="s">
        <v>13925</v>
      </c>
      <c r="K1564" s="35">
        <v>7</v>
      </c>
      <c r="L1564" s="49" t="s">
        <v>64</v>
      </c>
      <c r="M1564" s="50" t="str">
        <f>VLOOKUP(Table6[[#This Row],[Product]],Table3[],2)</f>
        <v>Ultrathing V4</v>
      </c>
      <c r="N1564" s="50" t="str">
        <f t="shared" si="73"/>
        <v>Jul</v>
      </c>
      <c r="O1564" s="56">
        <f t="shared" si="74"/>
        <v>2020</v>
      </c>
      <c r="P1564" s="51">
        <f>VLOOKUP(Table6[[#This Row],[Product]],Table3[],3)</f>
        <v>3.99</v>
      </c>
      <c r="Q1564" s="35">
        <f>VLOOKUP(Table6[[#This Row],[Product]],Table3[],4)</f>
        <v>24</v>
      </c>
      <c r="R1564" s="35">
        <f>Table6[[#This Row],[Quantity]]*Table6[[#This Row],[Case]]</f>
        <v>168</v>
      </c>
      <c r="S1564" s="35">
        <f>Table6[[#This Row],[Total Sales]]*Table6[[#This Row],[Cost]]</f>
        <v>670.32</v>
      </c>
    </row>
    <row r="1565" spans="1:19" x14ac:dyDescent="0.3">
      <c r="A1565" s="54">
        <v>1609</v>
      </c>
      <c r="B1565" s="35" t="s">
        <v>4499</v>
      </c>
      <c r="C1565" s="35" t="s">
        <v>4755</v>
      </c>
      <c r="D1565" s="35" t="s">
        <v>28</v>
      </c>
      <c r="E1565" s="35" t="str">
        <f t="shared" si="72"/>
        <v>M</v>
      </c>
      <c r="F1565" s="35">
        <v>30</v>
      </c>
      <c r="G1565" s="35" t="s">
        <v>4756</v>
      </c>
      <c r="H1565" s="35" t="s">
        <v>2341</v>
      </c>
      <c r="I1565" s="35" t="s">
        <v>2342</v>
      </c>
      <c r="J1565" s="48" t="s">
        <v>14123</v>
      </c>
      <c r="K1565" s="35">
        <v>97</v>
      </c>
      <c r="L1565" s="49" t="s">
        <v>20</v>
      </c>
      <c r="M1565" s="50" t="str">
        <f>VLOOKUP(Table6[[#This Row],[Product]],Table3[],2)</f>
        <v>Hyperwotsit</v>
      </c>
      <c r="N1565" s="50" t="str">
        <f t="shared" si="73"/>
        <v>Oct</v>
      </c>
      <c r="O1565" s="56">
        <f t="shared" si="74"/>
        <v>2022</v>
      </c>
      <c r="P1565" s="51">
        <f>VLOOKUP(Table6[[#This Row],[Product]],Table3[],3)</f>
        <v>2.0099999999999998</v>
      </c>
      <c r="Q1565" s="35">
        <f>VLOOKUP(Table6[[#This Row],[Product]],Table3[],4)</f>
        <v>20</v>
      </c>
      <c r="R1565" s="35">
        <f>Table6[[#This Row],[Quantity]]*Table6[[#This Row],[Case]]</f>
        <v>1940</v>
      </c>
      <c r="S1565" s="35">
        <f>Table6[[#This Row],[Total Sales]]*Table6[[#This Row],[Cost]]</f>
        <v>3899.3999999999996</v>
      </c>
    </row>
    <row r="1566" spans="1:19" x14ac:dyDescent="0.3">
      <c r="A1566" s="54">
        <v>1610</v>
      </c>
      <c r="B1566" s="35" t="s">
        <v>4757</v>
      </c>
      <c r="C1566" s="35" t="s">
        <v>464</v>
      </c>
      <c r="D1566" s="35" t="s">
        <v>28</v>
      </c>
      <c r="E1566" s="35" t="str">
        <f t="shared" si="72"/>
        <v>M</v>
      </c>
      <c r="F1566" s="35">
        <v>90</v>
      </c>
      <c r="G1566" s="35" t="s">
        <v>4758</v>
      </c>
      <c r="H1566" s="35" t="s">
        <v>195</v>
      </c>
      <c r="I1566" s="35" t="s">
        <v>187</v>
      </c>
      <c r="J1566" s="48" t="s">
        <v>14124</v>
      </c>
      <c r="K1566" s="35">
        <v>56</v>
      </c>
      <c r="L1566" s="49" t="s">
        <v>159</v>
      </c>
      <c r="M1566" s="50" t="str">
        <f>VLOOKUP(Table6[[#This Row],[Product]],Table3[],2)</f>
        <v>Ultrathing V3</v>
      </c>
      <c r="N1566" s="50" t="str">
        <f t="shared" si="73"/>
        <v>Dec</v>
      </c>
      <c r="O1566" s="56">
        <f t="shared" si="74"/>
        <v>2022</v>
      </c>
      <c r="P1566" s="51">
        <f>VLOOKUP(Table6[[#This Row],[Product]],Table3[],3)</f>
        <v>3.39</v>
      </c>
      <c r="Q1566" s="35">
        <f>VLOOKUP(Table6[[#This Row],[Product]],Table3[],4)</f>
        <v>24</v>
      </c>
      <c r="R1566" s="35">
        <f>Table6[[#This Row],[Quantity]]*Table6[[#This Row],[Case]]</f>
        <v>1344</v>
      </c>
      <c r="S1566" s="35">
        <f>Table6[[#This Row],[Total Sales]]*Table6[[#This Row],[Cost]]</f>
        <v>4556.16</v>
      </c>
    </row>
    <row r="1567" spans="1:19" x14ac:dyDescent="0.3">
      <c r="A1567" s="54">
        <v>1611</v>
      </c>
      <c r="B1567" s="35" t="s">
        <v>4759</v>
      </c>
      <c r="C1567" s="35" t="s">
        <v>3527</v>
      </c>
      <c r="D1567" s="35" t="s">
        <v>51</v>
      </c>
      <c r="E1567" s="35" t="str">
        <f t="shared" si="72"/>
        <v>F</v>
      </c>
      <c r="F1567" s="35">
        <v>30</v>
      </c>
      <c r="G1567" s="35" t="s">
        <v>4758</v>
      </c>
      <c r="H1567" s="35" t="s">
        <v>4760</v>
      </c>
      <c r="I1567" s="35" t="s">
        <v>32</v>
      </c>
      <c r="J1567" s="48" t="s">
        <v>14125</v>
      </c>
      <c r="K1567" s="35">
        <v>62</v>
      </c>
      <c r="L1567" s="49" t="s">
        <v>39</v>
      </c>
      <c r="M1567" s="50" t="str">
        <f>VLOOKUP(Table6[[#This Row],[Product]],Table3[],2)</f>
        <v>Ultrathing V1</v>
      </c>
      <c r="N1567" s="50" t="str">
        <f t="shared" si="73"/>
        <v>Aug</v>
      </c>
      <c r="O1567" s="56">
        <f t="shared" si="74"/>
        <v>2021</v>
      </c>
      <c r="P1567" s="51">
        <f>VLOOKUP(Table6[[#This Row],[Product]],Table3[],3)</f>
        <v>1.79</v>
      </c>
      <c r="Q1567" s="35">
        <f>VLOOKUP(Table6[[#This Row],[Product]],Table3[],4)</f>
        <v>17</v>
      </c>
      <c r="R1567" s="35">
        <f>Table6[[#This Row],[Quantity]]*Table6[[#This Row],[Case]]</f>
        <v>1054</v>
      </c>
      <c r="S1567" s="35">
        <f>Table6[[#This Row],[Total Sales]]*Table6[[#This Row],[Cost]]</f>
        <v>1886.66</v>
      </c>
    </row>
    <row r="1568" spans="1:19" x14ac:dyDescent="0.3">
      <c r="A1568" s="54">
        <v>1612</v>
      </c>
      <c r="B1568" s="35" t="s">
        <v>4761</v>
      </c>
      <c r="C1568" s="35" t="s">
        <v>4762</v>
      </c>
      <c r="D1568" s="35" t="s">
        <v>15</v>
      </c>
      <c r="E1568" s="35" t="str">
        <f t="shared" si="72"/>
        <v>F</v>
      </c>
      <c r="F1568" s="35">
        <v>90</v>
      </c>
      <c r="G1568" s="35" t="s">
        <v>4763</v>
      </c>
      <c r="H1568" s="35" t="s">
        <v>1034</v>
      </c>
      <c r="I1568" s="35" t="s">
        <v>1035</v>
      </c>
      <c r="J1568" s="48" t="s">
        <v>13824</v>
      </c>
      <c r="K1568" s="35">
        <v>42</v>
      </c>
      <c r="L1568" s="49" t="s">
        <v>64</v>
      </c>
      <c r="M1568" s="50" t="str">
        <f>VLOOKUP(Table6[[#This Row],[Product]],Table3[],2)</f>
        <v>Ultrathing V4</v>
      </c>
      <c r="N1568" s="50" t="str">
        <f t="shared" si="73"/>
        <v>Dec</v>
      </c>
      <c r="O1568" s="56">
        <f t="shared" si="74"/>
        <v>2022</v>
      </c>
      <c r="P1568" s="51">
        <f>VLOOKUP(Table6[[#This Row],[Product]],Table3[],3)</f>
        <v>3.99</v>
      </c>
      <c r="Q1568" s="35">
        <f>VLOOKUP(Table6[[#This Row],[Product]],Table3[],4)</f>
        <v>24</v>
      </c>
      <c r="R1568" s="35">
        <f>Table6[[#This Row],[Quantity]]*Table6[[#This Row],[Case]]</f>
        <v>1008</v>
      </c>
      <c r="S1568" s="35">
        <f>Table6[[#This Row],[Total Sales]]*Table6[[#This Row],[Cost]]</f>
        <v>4021.92</v>
      </c>
    </row>
    <row r="1569" spans="1:19" x14ac:dyDescent="0.3">
      <c r="A1569" s="54">
        <v>1613</v>
      </c>
      <c r="B1569" s="35" t="s">
        <v>304</v>
      </c>
      <c r="C1569" s="35" t="s">
        <v>1175</v>
      </c>
      <c r="D1569" s="35" t="s">
        <v>15</v>
      </c>
      <c r="E1569" s="35" t="str">
        <f t="shared" si="72"/>
        <v>F</v>
      </c>
      <c r="F1569" s="35">
        <v>90</v>
      </c>
      <c r="G1569" s="35" t="s">
        <v>4764</v>
      </c>
      <c r="H1569" s="35" t="s">
        <v>3466</v>
      </c>
      <c r="I1569" s="35" t="s">
        <v>32</v>
      </c>
      <c r="J1569" s="48" t="s">
        <v>13799</v>
      </c>
      <c r="K1569" s="35">
        <v>45</v>
      </c>
      <c r="L1569" s="49" t="s">
        <v>20</v>
      </c>
      <c r="M1569" s="50" t="str">
        <f>VLOOKUP(Table6[[#This Row],[Product]],Table3[],2)</f>
        <v>Hyperwotsit</v>
      </c>
      <c r="N1569" s="50" t="str">
        <f t="shared" si="73"/>
        <v>Oct</v>
      </c>
      <c r="O1569" s="56">
        <f t="shared" si="74"/>
        <v>2022</v>
      </c>
      <c r="P1569" s="51">
        <f>VLOOKUP(Table6[[#This Row],[Product]],Table3[],3)</f>
        <v>2.0099999999999998</v>
      </c>
      <c r="Q1569" s="35">
        <f>VLOOKUP(Table6[[#This Row],[Product]],Table3[],4)</f>
        <v>20</v>
      </c>
      <c r="R1569" s="35">
        <f>Table6[[#This Row],[Quantity]]*Table6[[#This Row],[Case]]</f>
        <v>900</v>
      </c>
      <c r="S1569" s="35">
        <f>Table6[[#This Row],[Total Sales]]*Table6[[#This Row],[Cost]]</f>
        <v>1808.9999999999998</v>
      </c>
    </row>
    <row r="1570" spans="1:19" x14ac:dyDescent="0.3">
      <c r="A1570" s="54">
        <v>1614</v>
      </c>
      <c r="B1570" s="35" t="s">
        <v>4765</v>
      </c>
      <c r="C1570" s="35" t="s">
        <v>4766</v>
      </c>
      <c r="D1570" s="35" t="s">
        <v>15</v>
      </c>
      <c r="E1570" s="35" t="str">
        <f t="shared" si="72"/>
        <v>F</v>
      </c>
      <c r="F1570" s="35">
        <v>90</v>
      </c>
      <c r="G1570" s="35" t="s">
        <v>4767</v>
      </c>
      <c r="H1570" s="35" t="s">
        <v>1018</v>
      </c>
      <c r="I1570" s="35" t="s">
        <v>294</v>
      </c>
      <c r="J1570" s="48" t="s">
        <v>13788</v>
      </c>
      <c r="K1570" s="35">
        <v>60</v>
      </c>
      <c r="L1570" s="49" t="s">
        <v>33</v>
      </c>
      <c r="M1570" s="50" t="str">
        <f>VLOOKUP(Table6[[#This Row],[Product]],Table3[],2)</f>
        <v>Megawidget L</v>
      </c>
      <c r="N1570" s="50" t="str">
        <f t="shared" si="73"/>
        <v>Oct</v>
      </c>
      <c r="O1570" s="56">
        <f t="shared" si="74"/>
        <v>2020</v>
      </c>
      <c r="P1570" s="51">
        <f>VLOOKUP(Table6[[#This Row],[Product]],Table3[],3)</f>
        <v>1.79</v>
      </c>
      <c r="Q1570" s="35">
        <f>VLOOKUP(Table6[[#This Row],[Product]],Table3[],4)</f>
        <v>24</v>
      </c>
      <c r="R1570" s="35">
        <f>Table6[[#This Row],[Quantity]]*Table6[[#This Row],[Case]]</f>
        <v>1440</v>
      </c>
      <c r="S1570" s="35">
        <f>Table6[[#This Row],[Total Sales]]*Table6[[#This Row],[Cost]]</f>
        <v>2577.6</v>
      </c>
    </row>
    <row r="1571" spans="1:19" x14ac:dyDescent="0.3">
      <c r="A1571" s="54">
        <v>1615</v>
      </c>
      <c r="B1571" s="35" t="s">
        <v>4768</v>
      </c>
      <c r="C1571" s="35" t="s">
        <v>1918</v>
      </c>
      <c r="D1571" s="35" t="s">
        <v>28</v>
      </c>
      <c r="E1571" s="35" t="str">
        <f t="shared" si="72"/>
        <v>M</v>
      </c>
      <c r="F1571" s="35">
        <v>60</v>
      </c>
      <c r="G1571" s="35" t="s">
        <v>4769</v>
      </c>
      <c r="H1571" s="35" t="s">
        <v>4770</v>
      </c>
      <c r="I1571" s="35" t="s">
        <v>294</v>
      </c>
      <c r="J1571" s="48" t="s">
        <v>14084</v>
      </c>
      <c r="K1571" s="35">
        <v>36</v>
      </c>
      <c r="L1571" s="49" t="s">
        <v>70</v>
      </c>
      <c r="M1571" s="50" t="str">
        <f>VLOOKUP(Table6[[#This Row],[Product]],Table3[],2)</f>
        <v>Megawidget M</v>
      </c>
      <c r="N1571" s="50" t="str">
        <f t="shared" si="73"/>
        <v>May</v>
      </c>
      <c r="O1571" s="56">
        <f t="shared" si="74"/>
        <v>2020</v>
      </c>
      <c r="P1571" s="51">
        <f>VLOOKUP(Table6[[#This Row],[Product]],Table3[],3)</f>
        <v>1.29</v>
      </c>
      <c r="Q1571" s="35">
        <f>VLOOKUP(Table6[[#This Row],[Product]],Table3[],4)</f>
        <v>24</v>
      </c>
      <c r="R1571" s="35">
        <f>Table6[[#This Row],[Quantity]]*Table6[[#This Row],[Case]]</f>
        <v>864</v>
      </c>
      <c r="S1571" s="35">
        <f>Table6[[#This Row],[Total Sales]]*Table6[[#This Row],[Cost]]</f>
        <v>1114.56</v>
      </c>
    </row>
    <row r="1572" spans="1:19" x14ac:dyDescent="0.3">
      <c r="A1572" s="54">
        <v>1616</v>
      </c>
      <c r="B1572" s="35" t="s">
        <v>4771</v>
      </c>
      <c r="C1572" s="35" t="s">
        <v>672</v>
      </c>
      <c r="D1572" s="35" t="s">
        <v>28</v>
      </c>
      <c r="E1572" s="35" t="str">
        <f t="shared" si="72"/>
        <v>M</v>
      </c>
      <c r="F1572" s="35">
        <v>30</v>
      </c>
      <c r="G1572" s="35" t="s">
        <v>4769</v>
      </c>
      <c r="H1572" s="35" t="s">
        <v>917</v>
      </c>
      <c r="I1572" s="35" t="s">
        <v>32</v>
      </c>
      <c r="J1572" s="48" t="s">
        <v>14126</v>
      </c>
      <c r="K1572" s="35">
        <v>30</v>
      </c>
      <c r="L1572" s="49" t="s">
        <v>39</v>
      </c>
      <c r="M1572" s="50" t="str">
        <f>VLOOKUP(Table6[[#This Row],[Product]],Table3[],2)</f>
        <v>Ultrathing V1</v>
      </c>
      <c r="N1572" s="50" t="str">
        <f t="shared" si="73"/>
        <v>Sep</v>
      </c>
      <c r="O1572" s="56">
        <f t="shared" si="74"/>
        <v>2020</v>
      </c>
      <c r="P1572" s="51">
        <f>VLOOKUP(Table6[[#This Row],[Product]],Table3[],3)</f>
        <v>1.79</v>
      </c>
      <c r="Q1572" s="35">
        <f>VLOOKUP(Table6[[#This Row],[Product]],Table3[],4)</f>
        <v>17</v>
      </c>
      <c r="R1572" s="35">
        <f>Table6[[#This Row],[Quantity]]*Table6[[#This Row],[Case]]</f>
        <v>510</v>
      </c>
      <c r="S1572" s="35">
        <f>Table6[[#This Row],[Total Sales]]*Table6[[#This Row],[Cost]]</f>
        <v>912.9</v>
      </c>
    </row>
    <row r="1573" spans="1:19" x14ac:dyDescent="0.3">
      <c r="A1573" s="54">
        <v>1617</v>
      </c>
      <c r="B1573" s="35" t="s">
        <v>4772</v>
      </c>
      <c r="C1573" s="35" t="s">
        <v>2246</v>
      </c>
      <c r="D1573" s="35" t="s">
        <v>41</v>
      </c>
      <c r="E1573" s="35" t="str">
        <f t="shared" si="72"/>
        <v>F</v>
      </c>
      <c r="F1573" s="35">
        <v>90</v>
      </c>
      <c r="G1573" s="35" t="s">
        <v>4773</v>
      </c>
      <c r="H1573" s="35" t="s">
        <v>530</v>
      </c>
      <c r="I1573" s="35" t="s">
        <v>124</v>
      </c>
      <c r="J1573" s="48" t="s">
        <v>13700</v>
      </c>
      <c r="K1573" s="35">
        <v>19</v>
      </c>
      <c r="L1573" s="49" t="s">
        <v>70</v>
      </c>
      <c r="M1573" s="50" t="str">
        <f>VLOOKUP(Table6[[#This Row],[Product]],Table3[],2)</f>
        <v>Megawidget M</v>
      </c>
      <c r="N1573" s="50" t="str">
        <f t="shared" si="73"/>
        <v>Feb</v>
      </c>
      <c r="O1573" s="56">
        <f t="shared" si="74"/>
        <v>2020</v>
      </c>
      <c r="P1573" s="51">
        <f>VLOOKUP(Table6[[#This Row],[Product]],Table3[],3)</f>
        <v>1.29</v>
      </c>
      <c r="Q1573" s="35">
        <f>VLOOKUP(Table6[[#This Row],[Product]],Table3[],4)</f>
        <v>24</v>
      </c>
      <c r="R1573" s="35">
        <f>Table6[[#This Row],[Quantity]]*Table6[[#This Row],[Case]]</f>
        <v>456</v>
      </c>
      <c r="S1573" s="35">
        <f>Table6[[#This Row],[Total Sales]]*Table6[[#This Row],[Cost]]</f>
        <v>588.24</v>
      </c>
    </row>
    <row r="1574" spans="1:19" x14ac:dyDescent="0.3">
      <c r="A1574" s="54">
        <v>1618</v>
      </c>
      <c r="B1574" s="35" t="s">
        <v>3572</v>
      </c>
      <c r="C1574" s="35" t="s">
        <v>76</v>
      </c>
      <c r="D1574" s="35" t="s">
        <v>28</v>
      </c>
      <c r="E1574" s="35" t="str">
        <f t="shared" si="72"/>
        <v>M</v>
      </c>
      <c r="F1574" s="35">
        <v>30</v>
      </c>
      <c r="G1574" s="35" t="s">
        <v>4773</v>
      </c>
      <c r="H1574" s="35" t="s">
        <v>1042</v>
      </c>
      <c r="I1574" s="35" t="s">
        <v>32</v>
      </c>
      <c r="J1574" s="48">
        <v>44472</v>
      </c>
      <c r="K1574" s="35">
        <v>79</v>
      </c>
      <c r="L1574" s="49" t="s">
        <v>39</v>
      </c>
      <c r="M1574" s="50" t="str">
        <f>VLOOKUP(Table6[[#This Row],[Product]],Table3[],2)</f>
        <v>Ultrathing V1</v>
      </c>
      <c r="N1574" s="50" t="str">
        <f t="shared" si="73"/>
        <v>Oct</v>
      </c>
      <c r="O1574" s="56">
        <f t="shared" si="74"/>
        <v>2021</v>
      </c>
      <c r="P1574" s="51">
        <f>VLOOKUP(Table6[[#This Row],[Product]],Table3[],3)</f>
        <v>1.79</v>
      </c>
      <c r="Q1574" s="35">
        <f>VLOOKUP(Table6[[#This Row],[Product]],Table3[],4)</f>
        <v>17</v>
      </c>
      <c r="R1574" s="35">
        <f>Table6[[#This Row],[Quantity]]*Table6[[#This Row],[Case]]</f>
        <v>1343</v>
      </c>
      <c r="S1574" s="35">
        <f>Table6[[#This Row],[Total Sales]]*Table6[[#This Row],[Cost]]</f>
        <v>2403.9700000000003</v>
      </c>
    </row>
    <row r="1575" spans="1:19" x14ac:dyDescent="0.3">
      <c r="A1575" s="54">
        <v>1619</v>
      </c>
      <c r="B1575" s="35" t="s">
        <v>3013</v>
      </c>
      <c r="C1575" s="35" t="s">
        <v>644</v>
      </c>
      <c r="D1575" s="35" t="s">
        <v>51</v>
      </c>
      <c r="E1575" s="35" t="str">
        <f t="shared" si="72"/>
        <v>F</v>
      </c>
      <c r="F1575" s="35">
        <v>30</v>
      </c>
      <c r="G1575" s="35" t="s">
        <v>4774</v>
      </c>
      <c r="H1575" s="35" t="s">
        <v>4683</v>
      </c>
      <c r="I1575" s="35" t="s">
        <v>178</v>
      </c>
      <c r="J1575" s="48">
        <v>44200</v>
      </c>
      <c r="K1575" s="35">
        <v>84</v>
      </c>
      <c r="L1575" s="49" t="s">
        <v>39</v>
      </c>
      <c r="M1575" s="50" t="str">
        <f>VLOOKUP(Table6[[#This Row],[Product]],Table3[],2)</f>
        <v>Ultrathing V1</v>
      </c>
      <c r="N1575" s="50" t="str">
        <f t="shared" si="73"/>
        <v>Jan</v>
      </c>
      <c r="O1575" s="56">
        <f t="shared" si="74"/>
        <v>2021</v>
      </c>
      <c r="P1575" s="51">
        <f>VLOOKUP(Table6[[#This Row],[Product]],Table3[],3)</f>
        <v>1.79</v>
      </c>
      <c r="Q1575" s="35">
        <f>VLOOKUP(Table6[[#This Row],[Product]],Table3[],4)</f>
        <v>17</v>
      </c>
      <c r="R1575" s="35">
        <f>Table6[[#This Row],[Quantity]]*Table6[[#This Row],[Case]]</f>
        <v>1428</v>
      </c>
      <c r="S1575" s="35">
        <f>Table6[[#This Row],[Total Sales]]*Table6[[#This Row],[Cost]]</f>
        <v>2556.12</v>
      </c>
    </row>
    <row r="1576" spans="1:19" x14ac:dyDescent="0.3">
      <c r="A1576" s="54">
        <v>1620</v>
      </c>
      <c r="B1576" s="35" t="s">
        <v>4775</v>
      </c>
      <c r="C1576" s="35" t="s">
        <v>3913</v>
      </c>
      <c r="D1576" s="35" t="s">
        <v>28</v>
      </c>
      <c r="E1576" s="35" t="str">
        <f t="shared" si="72"/>
        <v>M</v>
      </c>
      <c r="F1576" s="35">
        <v>90</v>
      </c>
      <c r="G1576" s="35" t="s">
        <v>4776</v>
      </c>
      <c r="H1576" s="35" t="s">
        <v>1761</v>
      </c>
      <c r="I1576" s="35" t="s">
        <v>38</v>
      </c>
      <c r="J1576" s="48" t="s">
        <v>13683</v>
      </c>
      <c r="K1576" s="35">
        <v>74</v>
      </c>
      <c r="L1576" s="49" t="s">
        <v>70</v>
      </c>
      <c r="M1576" s="50" t="str">
        <f>VLOOKUP(Table6[[#This Row],[Product]],Table3[],2)</f>
        <v>Megawidget M</v>
      </c>
      <c r="N1576" s="50" t="str">
        <f t="shared" si="73"/>
        <v>Mar</v>
      </c>
      <c r="O1576" s="56">
        <f t="shared" si="74"/>
        <v>2021</v>
      </c>
      <c r="P1576" s="51">
        <f>VLOOKUP(Table6[[#This Row],[Product]],Table3[],3)</f>
        <v>1.29</v>
      </c>
      <c r="Q1576" s="35">
        <f>VLOOKUP(Table6[[#This Row],[Product]],Table3[],4)</f>
        <v>24</v>
      </c>
      <c r="R1576" s="35">
        <f>Table6[[#This Row],[Quantity]]*Table6[[#This Row],[Case]]</f>
        <v>1776</v>
      </c>
      <c r="S1576" s="35">
        <f>Table6[[#This Row],[Total Sales]]*Table6[[#This Row],[Cost]]</f>
        <v>2291.04</v>
      </c>
    </row>
    <row r="1577" spans="1:19" x14ac:dyDescent="0.3">
      <c r="A1577" s="54">
        <v>1621</v>
      </c>
      <c r="B1577" s="35" t="s">
        <v>641</v>
      </c>
      <c r="C1577" s="35" t="s">
        <v>4777</v>
      </c>
      <c r="D1577" s="35" t="s">
        <v>28</v>
      </c>
      <c r="E1577" s="35" t="str">
        <f t="shared" si="72"/>
        <v>M</v>
      </c>
      <c r="F1577" s="35">
        <v>60</v>
      </c>
      <c r="G1577" s="35" t="s">
        <v>4778</v>
      </c>
      <c r="H1577" s="35" t="s">
        <v>4779</v>
      </c>
      <c r="I1577" s="35" t="s">
        <v>686</v>
      </c>
      <c r="J1577" s="48" t="s">
        <v>13733</v>
      </c>
      <c r="K1577" s="35">
        <v>45</v>
      </c>
      <c r="L1577" s="49" t="s">
        <v>80</v>
      </c>
      <c r="M1577" s="50" t="str">
        <f>VLOOKUP(Table6[[#This Row],[Product]],Table3[],2)</f>
        <v>Ultrathing V2</v>
      </c>
      <c r="N1577" s="50" t="str">
        <f t="shared" si="73"/>
        <v>Jun</v>
      </c>
      <c r="O1577" s="56">
        <f t="shared" si="74"/>
        <v>2022</v>
      </c>
      <c r="P1577" s="51">
        <f>VLOOKUP(Table6[[#This Row],[Product]],Table3[],3)</f>
        <v>2.95</v>
      </c>
      <c r="Q1577" s="35">
        <f>VLOOKUP(Table6[[#This Row],[Product]],Table3[],4)</f>
        <v>20</v>
      </c>
      <c r="R1577" s="35">
        <f>Table6[[#This Row],[Quantity]]*Table6[[#This Row],[Case]]</f>
        <v>900</v>
      </c>
      <c r="S1577" s="35">
        <f>Table6[[#This Row],[Total Sales]]*Table6[[#This Row],[Cost]]</f>
        <v>2655</v>
      </c>
    </row>
    <row r="1578" spans="1:19" x14ac:dyDescent="0.3">
      <c r="A1578" s="54">
        <v>1622</v>
      </c>
      <c r="B1578" s="35" t="s">
        <v>4780</v>
      </c>
      <c r="C1578" s="35" t="s">
        <v>112</v>
      </c>
      <c r="D1578" s="35" t="s">
        <v>28</v>
      </c>
      <c r="E1578" s="35" t="str">
        <f t="shared" si="72"/>
        <v>M</v>
      </c>
      <c r="F1578" s="35">
        <v>30</v>
      </c>
      <c r="G1578" s="35" t="s">
        <v>4781</v>
      </c>
      <c r="H1578" s="35" t="s">
        <v>3730</v>
      </c>
      <c r="I1578" s="35" t="s">
        <v>32</v>
      </c>
      <c r="J1578" s="48" t="s">
        <v>13836</v>
      </c>
      <c r="K1578" s="35">
        <v>51</v>
      </c>
      <c r="L1578" s="49" t="s">
        <v>159</v>
      </c>
      <c r="M1578" s="50" t="str">
        <f>VLOOKUP(Table6[[#This Row],[Product]],Table3[],2)</f>
        <v>Ultrathing V3</v>
      </c>
      <c r="N1578" s="50" t="str">
        <f t="shared" si="73"/>
        <v>May</v>
      </c>
      <c r="O1578" s="56">
        <f t="shared" si="74"/>
        <v>2020</v>
      </c>
      <c r="P1578" s="51">
        <f>VLOOKUP(Table6[[#This Row],[Product]],Table3[],3)</f>
        <v>3.39</v>
      </c>
      <c r="Q1578" s="35">
        <f>VLOOKUP(Table6[[#This Row],[Product]],Table3[],4)</f>
        <v>24</v>
      </c>
      <c r="R1578" s="35">
        <f>Table6[[#This Row],[Quantity]]*Table6[[#This Row],[Case]]</f>
        <v>1224</v>
      </c>
      <c r="S1578" s="35">
        <f>Table6[[#This Row],[Total Sales]]*Table6[[#This Row],[Cost]]</f>
        <v>4149.3600000000006</v>
      </c>
    </row>
    <row r="1579" spans="1:19" x14ac:dyDescent="0.3">
      <c r="A1579" s="54">
        <v>1623</v>
      </c>
      <c r="B1579" s="35" t="s">
        <v>2571</v>
      </c>
      <c r="C1579" s="35" t="s">
        <v>4782</v>
      </c>
      <c r="D1579" s="35" t="s">
        <v>28</v>
      </c>
      <c r="E1579" s="35" t="str">
        <f t="shared" si="72"/>
        <v>M</v>
      </c>
      <c r="F1579" s="35">
        <v>30</v>
      </c>
      <c r="G1579" s="35" t="s">
        <v>4783</v>
      </c>
      <c r="H1579" s="35" t="s">
        <v>1772</v>
      </c>
      <c r="I1579" s="35" t="s">
        <v>178</v>
      </c>
      <c r="J1579" s="48">
        <v>44022</v>
      </c>
      <c r="K1579" s="35">
        <v>75</v>
      </c>
      <c r="L1579" s="49" t="s">
        <v>39</v>
      </c>
      <c r="M1579" s="50" t="str">
        <f>VLOOKUP(Table6[[#This Row],[Product]],Table3[],2)</f>
        <v>Ultrathing V1</v>
      </c>
      <c r="N1579" s="50" t="str">
        <f t="shared" si="73"/>
        <v>Jul</v>
      </c>
      <c r="O1579" s="56">
        <f t="shared" si="74"/>
        <v>2020</v>
      </c>
      <c r="P1579" s="51">
        <f>VLOOKUP(Table6[[#This Row],[Product]],Table3[],3)</f>
        <v>1.79</v>
      </c>
      <c r="Q1579" s="35">
        <f>VLOOKUP(Table6[[#This Row],[Product]],Table3[],4)</f>
        <v>17</v>
      </c>
      <c r="R1579" s="35">
        <f>Table6[[#This Row],[Quantity]]*Table6[[#This Row],[Case]]</f>
        <v>1275</v>
      </c>
      <c r="S1579" s="35">
        <f>Table6[[#This Row],[Total Sales]]*Table6[[#This Row],[Cost]]</f>
        <v>2282.25</v>
      </c>
    </row>
    <row r="1580" spans="1:19" x14ac:dyDescent="0.3">
      <c r="A1580" s="54">
        <v>1624</v>
      </c>
      <c r="B1580" s="35" t="s">
        <v>2523</v>
      </c>
      <c r="C1580" s="35" t="s">
        <v>597</v>
      </c>
      <c r="D1580" s="35" t="s">
        <v>28</v>
      </c>
      <c r="E1580" s="35" t="str">
        <f t="shared" si="72"/>
        <v>M</v>
      </c>
      <c r="F1580" s="35">
        <v>90</v>
      </c>
      <c r="G1580" s="35" t="s">
        <v>4784</v>
      </c>
      <c r="H1580" s="35" t="s">
        <v>2498</v>
      </c>
      <c r="I1580" s="35" t="s">
        <v>913</v>
      </c>
      <c r="J1580" s="48" t="s">
        <v>13882</v>
      </c>
      <c r="K1580" s="35">
        <v>94</v>
      </c>
      <c r="L1580" s="49" t="s">
        <v>159</v>
      </c>
      <c r="M1580" s="50" t="str">
        <f>VLOOKUP(Table6[[#This Row],[Product]],Table3[],2)</f>
        <v>Ultrathing V3</v>
      </c>
      <c r="N1580" s="50" t="str">
        <f t="shared" si="73"/>
        <v>Oct</v>
      </c>
      <c r="O1580" s="56">
        <f t="shared" si="74"/>
        <v>2022</v>
      </c>
      <c r="P1580" s="51">
        <f>VLOOKUP(Table6[[#This Row],[Product]],Table3[],3)</f>
        <v>3.39</v>
      </c>
      <c r="Q1580" s="35">
        <f>VLOOKUP(Table6[[#This Row],[Product]],Table3[],4)</f>
        <v>24</v>
      </c>
      <c r="R1580" s="35">
        <f>Table6[[#This Row],[Quantity]]*Table6[[#This Row],[Case]]</f>
        <v>2256</v>
      </c>
      <c r="S1580" s="35">
        <f>Table6[[#This Row],[Total Sales]]*Table6[[#This Row],[Cost]]</f>
        <v>7647.84</v>
      </c>
    </row>
    <row r="1581" spans="1:19" x14ac:dyDescent="0.3">
      <c r="A1581" s="54">
        <v>1625</v>
      </c>
      <c r="B1581" s="35" t="s">
        <v>4499</v>
      </c>
      <c r="C1581" s="35" t="s">
        <v>2809</v>
      </c>
      <c r="D1581" s="35" t="s">
        <v>28</v>
      </c>
      <c r="E1581" s="35" t="str">
        <f t="shared" si="72"/>
        <v>M</v>
      </c>
      <c r="F1581" s="35">
        <v>30</v>
      </c>
      <c r="G1581" s="35" t="s">
        <v>4785</v>
      </c>
      <c r="H1581" s="35" t="s">
        <v>1587</v>
      </c>
      <c r="I1581" s="35" t="s">
        <v>32</v>
      </c>
      <c r="J1581" s="48" t="s">
        <v>14127</v>
      </c>
      <c r="K1581" s="35">
        <v>17</v>
      </c>
      <c r="L1581" s="49" t="s">
        <v>64</v>
      </c>
      <c r="M1581" s="50" t="str">
        <f>VLOOKUP(Table6[[#This Row],[Product]],Table3[],2)</f>
        <v>Ultrathing V4</v>
      </c>
      <c r="N1581" s="50" t="str">
        <f t="shared" si="73"/>
        <v>Jan</v>
      </c>
      <c r="O1581" s="56">
        <f t="shared" si="74"/>
        <v>2020</v>
      </c>
      <c r="P1581" s="51">
        <f>VLOOKUP(Table6[[#This Row],[Product]],Table3[],3)</f>
        <v>3.99</v>
      </c>
      <c r="Q1581" s="35">
        <f>VLOOKUP(Table6[[#This Row],[Product]],Table3[],4)</f>
        <v>24</v>
      </c>
      <c r="R1581" s="35">
        <f>Table6[[#This Row],[Quantity]]*Table6[[#This Row],[Case]]</f>
        <v>408</v>
      </c>
      <c r="S1581" s="35">
        <f>Table6[[#This Row],[Total Sales]]*Table6[[#This Row],[Cost]]</f>
        <v>1627.92</v>
      </c>
    </row>
    <row r="1582" spans="1:19" x14ac:dyDescent="0.3">
      <c r="A1582" s="54">
        <v>1626</v>
      </c>
      <c r="B1582" s="35" t="s">
        <v>1700</v>
      </c>
      <c r="C1582" s="35" t="s">
        <v>4786</v>
      </c>
      <c r="D1582" s="35" t="s">
        <v>117</v>
      </c>
      <c r="E1582" s="35" t="str">
        <f t="shared" si="72"/>
        <v>M/F</v>
      </c>
      <c r="F1582" s="35">
        <v>90</v>
      </c>
      <c r="G1582" s="35" t="s">
        <v>4787</v>
      </c>
      <c r="H1582" s="35" t="s">
        <v>4182</v>
      </c>
      <c r="I1582" s="35" t="s">
        <v>32</v>
      </c>
      <c r="J1582" s="48">
        <v>44877</v>
      </c>
      <c r="K1582" s="35">
        <v>67</v>
      </c>
      <c r="L1582" s="49" t="s">
        <v>39</v>
      </c>
      <c r="M1582" s="50" t="str">
        <f>VLOOKUP(Table6[[#This Row],[Product]],Table3[],2)</f>
        <v>Ultrathing V1</v>
      </c>
      <c r="N1582" s="50" t="str">
        <f t="shared" si="73"/>
        <v>Nov</v>
      </c>
      <c r="O1582" s="56">
        <f t="shared" si="74"/>
        <v>2022</v>
      </c>
      <c r="P1582" s="51">
        <f>VLOOKUP(Table6[[#This Row],[Product]],Table3[],3)</f>
        <v>1.79</v>
      </c>
      <c r="Q1582" s="35">
        <f>VLOOKUP(Table6[[#This Row],[Product]],Table3[],4)</f>
        <v>17</v>
      </c>
      <c r="R1582" s="35">
        <f>Table6[[#This Row],[Quantity]]*Table6[[#This Row],[Case]]</f>
        <v>1139</v>
      </c>
      <c r="S1582" s="35">
        <f>Table6[[#This Row],[Total Sales]]*Table6[[#This Row],[Cost]]</f>
        <v>2038.81</v>
      </c>
    </row>
    <row r="1583" spans="1:19" x14ac:dyDescent="0.3">
      <c r="A1583" s="54">
        <v>1627</v>
      </c>
      <c r="B1583" s="35" t="s">
        <v>2142</v>
      </c>
      <c r="C1583" s="35" t="s">
        <v>1641</v>
      </c>
      <c r="D1583" s="35" t="s">
        <v>28</v>
      </c>
      <c r="E1583" s="35" t="str">
        <f t="shared" si="72"/>
        <v>M</v>
      </c>
      <c r="F1583" s="35">
        <v>90</v>
      </c>
      <c r="G1583" s="35" t="s">
        <v>4788</v>
      </c>
      <c r="H1583" s="35" t="s">
        <v>2791</v>
      </c>
      <c r="I1583" s="35" t="s">
        <v>178</v>
      </c>
      <c r="J1583" s="48" t="s">
        <v>13983</v>
      </c>
      <c r="K1583" s="35">
        <v>57</v>
      </c>
      <c r="L1583" s="49" t="s">
        <v>159</v>
      </c>
      <c r="M1583" s="50" t="str">
        <f>VLOOKUP(Table6[[#This Row],[Product]],Table3[],2)</f>
        <v>Ultrathing V3</v>
      </c>
      <c r="N1583" s="50" t="str">
        <f t="shared" si="73"/>
        <v>Apr</v>
      </c>
      <c r="O1583" s="56">
        <f t="shared" si="74"/>
        <v>2022</v>
      </c>
      <c r="P1583" s="51">
        <f>VLOOKUP(Table6[[#This Row],[Product]],Table3[],3)</f>
        <v>3.39</v>
      </c>
      <c r="Q1583" s="35">
        <f>VLOOKUP(Table6[[#This Row],[Product]],Table3[],4)</f>
        <v>24</v>
      </c>
      <c r="R1583" s="35">
        <f>Table6[[#This Row],[Quantity]]*Table6[[#This Row],[Case]]</f>
        <v>1368</v>
      </c>
      <c r="S1583" s="35">
        <f>Table6[[#This Row],[Total Sales]]*Table6[[#This Row],[Cost]]</f>
        <v>4637.5200000000004</v>
      </c>
    </row>
    <row r="1584" spans="1:19" x14ac:dyDescent="0.3">
      <c r="A1584" s="54">
        <v>1628</v>
      </c>
      <c r="B1584" s="35" t="s">
        <v>4789</v>
      </c>
      <c r="C1584" s="35" t="s">
        <v>4790</v>
      </c>
      <c r="D1584" s="35" t="s">
        <v>41</v>
      </c>
      <c r="E1584" s="35" t="str">
        <f t="shared" si="72"/>
        <v>F</v>
      </c>
      <c r="F1584" s="35">
        <v>90</v>
      </c>
      <c r="G1584" s="35" t="s">
        <v>13611</v>
      </c>
      <c r="H1584" s="35" t="s">
        <v>1948</v>
      </c>
      <c r="I1584" s="35" t="s">
        <v>25</v>
      </c>
      <c r="J1584" s="48" t="s">
        <v>14128</v>
      </c>
      <c r="K1584" s="35">
        <v>91</v>
      </c>
      <c r="L1584" s="49" t="s">
        <v>54</v>
      </c>
      <c r="M1584" s="50" t="str">
        <f>VLOOKUP(Table6[[#This Row],[Product]],Table3[],2)</f>
        <v>Megawidget S</v>
      </c>
      <c r="N1584" s="50" t="str">
        <f t="shared" si="73"/>
        <v>Oct</v>
      </c>
      <c r="O1584" s="56">
        <f t="shared" si="74"/>
        <v>2022</v>
      </c>
      <c r="P1584" s="51">
        <f>VLOOKUP(Table6[[#This Row],[Product]],Table3[],3)</f>
        <v>0.69</v>
      </c>
      <c r="Q1584" s="35">
        <f>VLOOKUP(Table6[[#This Row],[Product]],Table3[],4)</f>
        <v>24</v>
      </c>
      <c r="R1584" s="35">
        <f>Table6[[#This Row],[Quantity]]*Table6[[#This Row],[Case]]</f>
        <v>2184</v>
      </c>
      <c r="S1584" s="35">
        <f>Table6[[#This Row],[Total Sales]]*Table6[[#This Row],[Cost]]</f>
        <v>1506.9599999999998</v>
      </c>
    </row>
    <row r="1585" spans="1:19" x14ac:dyDescent="0.3">
      <c r="A1585" s="54">
        <v>1629</v>
      </c>
      <c r="B1585" s="35" t="s">
        <v>2701</v>
      </c>
      <c r="C1585" s="35" t="s">
        <v>4792</v>
      </c>
      <c r="D1585" s="35" t="s">
        <v>28</v>
      </c>
      <c r="E1585" s="35" t="str">
        <f t="shared" si="72"/>
        <v>M</v>
      </c>
      <c r="F1585" s="35">
        <v>60</v>
      </c>
      <c r="G1585" s="35" t="s">
        <v>4793</v>
      </c>
      <c r="H1585" s="35" t="s">
        <v>4794</v>
      </c>
      <c r="I1585" s="35" t="s">
        <v>32</v>
      </c>
      <c r="J1585" s="48" t="s">
        <v>13857</v>
      </c>
      <c r="K1585" s="35">
        <v>85</v>
      </c>
      <c r="L1585" s="49" t="s">
        <v>70</v>
      </c>
      <c r="M1585" s="50" t="str">
        <f>VLOOKUP(Table6[[#This Row],[Product]],Table3[],2)</f>
        <v>Megawidget M</v>
      </c>
      <c r="N1585" s="50" t="str">
        <f t="shared" si="73"/>
        <v>Jan</v>
      </c>
      <c r="O1585" s="56">
        <f t="shared" si="74"/>
        <v>2021</v>
      </c>
      <c r="P1585" s="51">
        <f>VLOOKUP(Table6[[#This Row],[Product]],Table3[],3)</f>
        <v>1.29</v>
      </c>
      <c r="Q1585" s="35">
        <f>VLOOKUP(Table6[[#This Row],[Product]],Table3[],4)</f>
        <v>24</v>
      </c>
      <c r="R1585" s="35">
        <f>Table6[[#This Row],[Quantity]]*Table6[[#This Row],[Case]]</f>
        <v>2040</v>
      </c>
      <c r="S1585" s="35">
        <f>Table6[[#This Row],[Total Sales]]*Table6[[#This Row],[Cost]]</f>
        <v>2631.6</v>
      </c>
    </row>
    <row r="1586" spans="1:19" x14ac:dyDescent="0.3">
      <c r="A1586" s="54">
        <v>1630</v>
      </c>
      <c r="B1586" s="35" t="s">
        <v>4247</v>
      </c>
      <c r="C1586" s="35" t="s">
        <v>4795</v>
      </c>
      <c r="D1586" s="35" t="s">
        <v>41</v>
      </c>
      <c r="E1586" s="35" t="str">
        <f t="shared" si="72"/>
        <v>F</v>
      </c>
      <c r="F1586" s="35">
        <v>60</v>
      </c>
      <c r="G1586" s="35" t="s">
        <v>4796</v>
      </c>
      <c r="H1586" s="35" t="s">
        <v>3793</v>
      </c>
      <c r="I1586" s="35" t="s">
        <v>173</v>
      </c>
      <c r="J1586" s="48">
        <v>43896</v>
      </c>
      <c r="K1586" s="35">
        <v>68</v>
      </c>
      <c r="L1586" s="49" t="s">
        <v>33</v>
      </c>
      <c r="M1586" s="50" t="str">
        <f>VLOOKUP(Table6[[#This Row],[Product]],Table3[],2)</f>
        <v>Megawidget L</v>
      </c>
      <c r="N1586" s="50" t="str">
        <f t="shared" si="73"/>
        <v>Mar</v>
      </c>
      <c r="O1586" s="56">
        <f t="shared" si="74"/>
        <v>2020</v>
      </c>
      <c r="P1586" s="51">
        <f>VLOOKUP(Table6[[#This Row],[Product]],Table3[],3)</f>
        <v>1.79</v>
      </c>
      <c r="Q1586" s="35">
        <f>VLOOKUP(Table6[[#This Row],[Product]],Table3[],4)</f>
        <v>24</v>
      </c>
      <c r="R1586" s="35">
        <f>Table6[[#This Row],[Quantity]]*Table6[[#This Row],[Case]]</f>
        <v>1632</v>
      </c>
      <c r="S1586" s="35">
        <f>Table6[[#This Row],[Total Sales]]*Table6[[#This Row],[Cost]]</f>
        <v>2921.28</v>
      </c>
    </row>
    <row r="1587" spans="1:19" x14ac:dyDescent="0.3">
      <c r="A1587" s="54">
        <v>1631</v>
      </c>
      <c r="B1587" s="35" t="s">
        <v>1399</v>
      </c>
      <c r="C1587" s="35" t="s">
        <v>4797</v>
      </c>
      <c r="D1587" s="35" t="s">
        <v>28</v>
      </c>
      <c r="E1587" s="35" t="str">
        <f t="shared" si="72"/>
        <v>M</v>
      </c>
      <c r="F1587" s="35">
        <v>60</v>
      </c>
      <c r="G1587" s="35" t="s">
        <v>4798</v>
      </c>
      <c r="H1587" s="35" t="s">
        <v>4799</v>
      </c>
      <c r="I1587" s="35" t="s">
        <v>25</v>
      </c>
      <c r="J1587" s="48" t="s">
        <v>13636</v>
      </c>
      <c r="K1587" s="35">
        <v>15</v>
      </c>
      <c r="L1587" s="49" t="s">
        <v>159</v>
      </c>
      <c r="M1587" s="50" t="str">
        <f>VLOOKUP(Table6[[#This Row],[Product]],Table3[],2)</f>
        <v>Ultrathing V3</v>
      </c>
      <c r="N1587" s="50" t="str">
        <f t="shared" si="73"/>
        <v>Jun</v>
      </c>
      <c r="O1587" s="56">
        <f t="shared" si="74"/>
        <v>2021</v>
      </c>
      <c r="P1587" s="51">
        <f>VLOOKUP(Table6[[#This Row],[Product]],Table3[],3)</f>
        <v>3.39</v>
      </c>
      <c r="Q1587" s="35">
        <f>VLOOKUP(Table6[[#This Row],[Product]],Table3[],4)</f>
        <v>24</v>
      </c>
      <c r="R1587" s="35">
        <f>Table6[[#This Row],[Quantity]]*Table6[[#This Row],[Case]]</f>
        <v>360</v>
      </c>
      <c r="S1587" s="35">
        <f>Table6[[#This Row],[Total Sales]]*Table6[[#This Row],[Cost]]</f>
        <v>1220.4000000000001</v>
      </c>
    </row>
    <row r="1588" spans="1:19" x14ac:dyDescent="0.3">
      <c r="A1588" s="54">
        <v>1632</v>
      </c>
      <c r="B1588" s="35" t="s">
        <v>4800</v>
      </c>
      <c r="C1588" s="35" t="s">
        <v>961</v>
      </c>
      <c r="D1588" s="35" t="s">
        <v>15</v>
      </c>
      <c r="E1588" s="35" t="str">
        <f t="shared" si="72"/>
        <v>F</v>
      </c>
      <c r="F1588" s="35">
        <v>60</v>
      </c>
      <c r="G1588" s="35" t="s">
        <v>4801</v>
      </c>
      <c r="H1588" s="35" t="s">
        <v>3126</v>
      </c>
      <c r="I1588" s="35" t="s">
        <v>32</v>
      </c>
      <c r="J1588" s="48" t="s">
        <v>13827</v>
      </c>
      <c r="K1588" s="35">
        <v>18</v>
      </c>
      <c r="L1588" s="49" t="s">
        <v>159</v>
      </c>
      <c r="M1588" s="50" t="str">
        <f>VLOOKUP(Table6[[#This Row],[Product]],Table3[],2)</f>
        <v>Ultrathing V3</v>
      </c>
      <c r="N1588" s="50" t="str">
        <f t="shared" si="73"/>
        <v>Sep</v>
      </c>
      <c r="O1588" s="56">
        <f t="shared" si="74"/>
        <v>2020</v>
      </c>
      <c r="P1588" s="51">
        <f>VLOOKUP(Table6[[#This Row],[Product]],Table3[],3)</f>
        <v>3.39</v>
      </c>
      <c r="Q1588" s="35">
        <f>VLOOKUP(Table6[[#This Row],[Product]],Table3[],4)</f>
        <v>24</v>
      </c>
      <c r="R1588" s="35">
        <f>Table6[[#This Row],[Quantity]]*Table6[[#This Row],[Case]]</f>
        <v>432</v>
      </c>
      <c r="S1588" s="35">
        <f>Table6[[#This Row],[Total Sales]]*Table6[[#This Row],[Cost]]</f>
        <v>1464.48</v>
      </c>
    </row>
    <row r="1589" spans="1:19" x14ac:dyDescent="0.3">
      <c r="A1589" s="54">
        <v>1634</v>
      </c>
      <c r="B1589" s="35" t="s">
        <v>4805</v>
      </c>
      <c r="C1589" s="35" t="s">
        <v>1786</v>
      </c>
      <c r="D1589" s="35" t="s">
        <v>28</v>
      </c>
      <c r="E1589" s="35" t="str">
        <f t="shared" si="72"/>
        <v>M</v>
      </c>
      <c r="F1589" s="35">
        <v>30</v>
      </c>
      <c r="G1589" s="35" t="s">
        <v>4806</v>
      </c>
      <c r="H1589" s="35" t="s">
        <v>4807</v>
      </c>
      <c r="I1589" s="35" t="s">
        <v>32</v>
      </c>
      <c r="J1589" s="48" t="s">
        <v>13947</v>
      </c>
      <c r="K1589" s="35">
        <v>14</v>
      </c>
      <c r="L1589" s="49" t="s">
        <v>101</v>
      </c>
      <c r="M1589" s="50" t="str">
        <f>VLOOKUP(Table6[[#This Row],[Product]],Table3[],2)</f>
        <v>Superwossname</v>
      </c>
      <c r="N1589" s="50" t="str">
        <f t="shared" si="73"/>
        <v>Aug</v>
      </c>
      <c r="O1589" s="56">
        <f t="shared" si="74"/>
        <v>2022</v>
      </c>
      <c r="P1589" s="51">
        <f>VLOOKUP(Table6[[#This Row],[Product]],Table3[],3)</f>
        <v>3.49</v>
      </c>
      <c r="Q1589" s="35">
        <f>VLOOKUP(Table6[[#This Row],[Product]],Table3[],4)</f>
        <v>20</v>
      </c>
      <c r="R1589" s="35">
        <f>Table6[[#This Row],[Quantity]]*Table6[[#This Row],[Case]]</f>
        <v>280</v>
      </c>
      <c r="S1589" s="35">
        <f>Table6[[#This Row],[Total Sales]]*Table6[[#This Row],[Cost]]</f>
        <v>977.2</v>
      </c>
    </row>
    <row r="1590" spans="1:19" x14ac:dyDescent="0.3">
      <c r="A1590" s="54">
        <v>1635</v>
      </c>
      <c r="B1590" s="35" t="s">
        <v>4808</v>
      </c>
      <c r="C1590" s="35" t="s">
        <v>4005</v>
      </c>
      <c r="D1590" s="35" t="s">
        <v>15</v>
      </c>
      <c r="E1590" s="35" t="str">
        <f t="shared" si="72"/>
        <v>F</v>
      </c>
      <c r="F1590" s="35">
        <v>90</v>
      </c>
      <c r="G1590" s="35" t="s">
        <v>4806</v>
      </c>
      <c r="H1590" s="35" t="s">
        <v>487</v>
      </c>
      <c r="I1590" s="35" t="s">
        <v>32</v>
      </c>
      <c r="J1590" s="48" t="s">
        <v>14129</v>
      </c>
      <c r="K1590" s="35">
        <v>8</v>
      </c>
      <c r="L1590" s="49" t="s">
        <v>45</v>
      </c>
      <c r="M1590" s="50" t="str">
        <f>VLOOKUP(Table6[[#This Row],[Product]],Table3[],2)</f>
        <v>Gigastuff</v>
      </c>
      <c r="N1590" s="50" t="str">
        <f t="shared" si="73"/>
        <v>Jul</v>
      </c>
      <c r="O1590" s="56">
        <f t="shared" si="74"/>
        <v>2020</v>
      </c>
      <c r="P1590" s="51">
        <f>VLOOKUP(Table6[[#This Row],[Product]],Table3[],3)</f>
        <v>1.89</v>
      </c>
      <c r="Q1590" s="35">
        <f>VLOOKUP(Table6[[#This Row],[Product]],Table3[],4)</f>
        <v>18</v>
      </c>
      <c r="R1590" s="35">
        <f>Table6[[#This Row],[Quantity]]*Table6[[#This Row],[Case]]</f>
        <v>144</v>
      </c>
      <c r="S1590" s="35">
        <f>Table6[[#This Row],[Total Sales]]*Table6[[#This Row],[Cost]]</f>
        <v>272.15999999999997</v>
      </c>
    </row>
    <row r="1591" spans="1:19" x14ac:dyDescent="0.3">
      <c r="A1591" s="54">
        <v>1636</v>
      </c>
      <c r="B1591" s="35" t="s">
        <v>4809</v>
      </c>
      <c r="C1591" s="35" t="s">
        <v>564</v>
      </c>
      <c r="D1591" s="35" t="s">
        <v>51</v>
      </c>
      <c r="E1591" s="35" t="str">
        <f t="shared" si="72"/>
        <v>F</v>
      </c>
      <c r="F1591" s="35">
        <v>90</v>
      </c>
      <c r="G1591" s="35" t="s">
        <v>4810</v>
      </c>
      <c r="H1591" s="35" t="s">
        <v>2163</v>
      </c>
      <c r="I1591" s="35" t="s">
        <v>1824</v>
      </c>
      <c r="J1591" s="48">
        <v>44660</v>
      </c>
      <c r="K1591" s="35">
        <v>12</v>
      </c>
      <c r="L1591" s="49" t="s">
        <v>33</v>
      </c>
      <c r="M1591" s="50" t="str">
        <f>VLOOKUP(Table6[[#This Row],[Product]],Table3[],2)</f>
        <v>Megawidget L</v>
      </c>
      <c r="N1591" s="50" t="str">
        <f t="shared" si="73"/>
        <v>Apr</v>
      </c>
      <c r="O1591" s="56">
        <f t="shared" si="74"/>
        <v>2022</v>
      </c>
      <c r="P1591" s="51">
        <f>VLOOKUP(Table6[[#This Row],[Product]],Table3[],3)</f>
        <v>1.79</v>
      </c>
      <c r="Q1591" s="35">
        <f>VLOOKUP(Table6[[#This Row],[Product]],Table3[],4)</f>
        <v>24</v>
      </c>
      <c r="R1591" s="35">
        <f>Table6[[#This Row],[Quantity]]*Table6[[#This Row],[Case]]</f>
        <v>288</v>
      </c>
      <c r="S1591" s="35">
        <f>Table6[[#This Row],[Total Sales]]*Table6[[#This Row],[Cost]]</f>
        <v>515.52</v>
      </c>
    </row>
    <row r="1592" spans="1:19" x14ac:dyDescent="0.3">
      <c r="A1592" s="54">
        <v>1637</v>
      </c>
      <c r="B1592" s="35" t="s">
        <v>1009</v>
      </c>
      <c r="C1592" s="35" t="s">
        <v>4811</v>
      </c>
      <c r="D1592" s="35" t="s">
        <v>28</v>
      </c>
      <c r="E1592" s="35" t="str">
        <f t="shared" si="72"/>
        <v>M</v>
      </c>
      <c r="F1592" s="35">
        <v>30</v>
      </c>
      <c r="G1592" s="35" t="s">
        <v>4812</v>
      </c>
      <c r="H1592" s="35" t="s">
        <v>1426</v>
      </c>
      <c r="I1592" s="35" t="s">
        <v>32</v>
      </c>
      <c r="J1592" s="48">
        <v>44385</v>
      </c>
      <c r="K1592" s="35">
        <v>25</v>
      </c>
      <c r="L1592" s="49" t="s">
        <v>159</v>
      </c>
      <c r="M1592" s="50" t="str">
        <f>VLOOKUP(Table6[[#This Row],[Product]],Table3[],2)</f>
        <v>Ultrathing V3</v>
      </c>
      <c r="N1592" s="50" t="str">
        <f t="shared" si="73"/>
        <v>Jul</v>
      </c>
      <c r="O1592" s="56">
        <f t="shared" si="74"/>
        <v>2021</v>
      </c>
      <c r="P1592" s="51">
        <f>VLOOKUP(Table6[[#This Row],[Product]],Table3[],3)</f>
        <v>3.39</v>
      </c>
      <c r="Q1592" s="35">
        <f>VLOOKUP(Table6[[#This Row],[Product]],Table3[],4)</f>
        <v>24</v>
      </c>
      <c r="R1592" s="35">
        <f>Table6[[#This Row],[Quantity]]*Table6[[#This Row],[Case]]</f>
        <v>600</v>
      </c>
      <c r="S1592" s="35">
        <f>Table6[[#This Row],[Total Sales]]*Table6[[#This Row],[Cost]]</f>
        <v>2034</v>
      </c>
    </row>
    <row r="1593" spans="1:19" x14ac:dyDescent="0.3">
      <c r="A1593" s="54">
        <v>1638</v>
      </c>
      <c r="B1593" s="35" t="s">
        <v>4094</v>
      </c>
      <c r="C1593" s="35" t="s">
        <v>4813</v>
      </c>
      <c r="D1593" s="35" t="s">
        <v>28</v>
      </c>
      <c r="E1593" s="35" t="str">
        <f t="shared" si="72"/>
        <v>M</v>
      </c>
      <c r="F1593" s="35">
        <v>30</v>
      </c>
      <c r="G1593" s="35" t="s">
        <v>4814</v>
      </c>
      <c r="H1593" s="35" t="s">
        <v>1764</v>
      </c>
      <c r="I1593" s="35" t="s">
        <v>124</v>
      </c>
      <c r="J1593" s="48">
        <v>44084</v>
      </c>
      <c r="K1593" s="35">
        <v>27</v>
      </c>
      <c r="L1593" s="49" t="s">
        <v>70</v>
      </c>
      <c r="M1593" s="50" t="str">
        <f>VLOOKUP(Table6[[#This Row],[Product]],Table3[],2)</f>
        <v>Megawidget M</v>
      </c>
      <c r="N1593" s="50" t="str">
        <f t="shared" si="73"/>
        <v>Sep</v>
      </c>
      <c r="O1593" s="56">
        <f t="shared" si="74"/>
        <v>2020</v>
      </c>
      <c r="P1593" s="51">
        <f>VLOOKUP(Table6[[#This Row],[Product]],Table3[],3)</f>
        <v>1.29</v>
      </c>
      <c r="Q1593" s="35">
        <f>VLOOKUP(Table6[[#This Row],[Product]],Table3[],4)</f>
        <v>24</v>
      </c>
      <c r="R1593" s="35">
        <f>Table6[[#This Row],[Quantity]]*Table6[[#This Row],[Case]]</f>
        <v>648</v>
      </c>
      <c r="S1593" s="35">
        <f>Table6[[#This Row],[Total Sales]]*Table6[[#This Row],[Cost]]</f>
        <v>835.92000000000007</v>
      </c>
    </row>
    <row r="1594" spans="1:19" x14ac:dyDescent="0.3">
      <c r="A1594" s="54">
        <v>1639</v>
      </c>
      <c r="B1594" s="35" t="s">
        <v>4815</v>
      </c>
      <c r="C1594" s="35" t="s">
        <v>1251</v>
      </c>
      <c r="D1594" s="35" t="s">
        <v>28</v>
      </c>
      <c r="E1594" s="35" t="str">
        <f t="shared" si="72"/>
        <v>M</v>
      </c>
      <c r="F1594" s="35">
        <v>90</v>
      </c>
      <c r="G1594" s="35" t="s">
        <v>149</v>
      </c>
      <c r="H1594" s="35" t="s">
        <v>1948</v>
      </c>
      <c r="I1594" s="35" t="s">
        <v>25</v>
      </c>
      <c r="J1594" s="48">
        <v>44410</v>
      </c>
      <c r="K1594" s="35">
        <v>39</v>
      </c>
      <c r="L1594" s="49" t="s">
        <v>54</v>
      </c>
      <c r="M1594" s="50" t="str">
        <f>VLOOKUP(Table6[[#This Row],[Product]],Table3[],2)</f>
        <v>Megawidget S</v>
      </c>
      <c r="N1594" s="50" t="str">
        <f t="shared" si="73"/>
        <v>Aug</v>
      </c>
      <c r="O1594" s="56">
        <f t="shared" si="74"/>
        <v>2021</v>
      </c>
      <c r="P1594" s="51">
        <f>VLOOKUP(Table6[[#This Row],[Product]],Table3[],3)</f>
        <v>0.69</v>
      </c>
      <c r="Q1594" s="35">
        <f>VLOOKUP(Table6[[#This Row],[Product]],Table3[],4)</f>
        <v>24</v>
      </c>
      <c r="R1594" s="35">
        <f>Table6[[#This Row],[Quantity]]*Table6[[#This Row],[Case]]</f>
        <v>936</v>
      </c>
      <c r="S1594" s="35">
        <f>Table6[[#This Row],[Total Sales]]*Table6[[#This Row],[Cost]]</f>
        <v>645.83999999999992</v>
      </c>
    </row>
    <row r="1595" spans="1:19" x14ac:dyDescent="0.3">
      <c r="A1595" s="54">
        <v>1640</v>
      </c>
      <c r="B1595" s="35" t="s">
        <v>527</v>
      </c>
      <c r="C1595" s="35" t="s">
        <v>4291</v>
      </c>
      <c r="D1595" s="35" t="s">
        <v>28</v>
      </c>
      <c r="E1595" s="35" t="str">
        <f t="shared" si="72"/>
        <v>M</v>
      </c>
      <c r="F1595" s="35">
        <v>60</v>
      </c>
      <c r="G1595" s="35" t="s">
        <v>4816</v>
      </c>
      <c r="H1595" s="35" t="s">
        <v>4326</v>
      </c>
      <c r="I1595" s="35" t="s">
        <v>1078</v>
      </c>
      <c r="J1595" s="48" t="s">
        <v>13646</v>
      </c>
      <c r="K1595" s="35">
        <v>76</v>
      </c>
      <c r="L1595" s="49" t="s">
        <v>101</v>
      </c>
      <c r="M1595" s="50" t="str">
        <f>VLOOKUP(Table6[[#This Row],[Product]],Table3[],2)</f>
        <v>Superwossname</v>
      </c>
      <c r="N1595" s="50" t="str">
        <f t="shared" si="73"/>
        <v>May</v>
      </c>
      <c r="O1595" s="56">
        <f t="shared" si="74"/>
        <v>2021</v>
      </c>
      <c r="P1595" s="51">
        <f>VLOOKUP(Table6[[#This Row],[Product]],Table3[],3)</f>
        <v>3.49</v>
      </c>
      <c r="Q1595" s="35">
        <f>VLOOKUP(Table6[[#This Row],[Product]],Table3[],4)</f>
        <v>20</v>
      </c>
      <c r="R1595" s="35">
        <f>Table6[[#This Row],[Quantity]]*Table6[[#This Row],[Case]]</f>
        <v>1520</v>
      </c>
      <c r="S1595" s="35">
        <f>Table6[[#This Row],[Total Sales]]*Table6[[#This Row],[Cost]]</f>
        <v>5304.8</v>
      </c>
    </row>
    <row r="1596" spans="1:19" x14ac:dyDescent="0.3">
      <c r="A1596" s="54">
        <v>1641</v>
      </c>
      <c r="B1596" s="35" t="s">
        <v>4817</v>
      </c>
      <c r="C1596" s="35" t="s">
        <v>925</v>
      </c>
      <c r="D1596" s="35" t="s">
        <v>15</v>
      </c>
      <c r="E1596" s="35" t="str">
        <f t="shared" si="72"/>
        <v>F</v>
      </c>
      <c r="F1596" s="35">
        <v>30</v>
      </c>
      <c r="G1596" s="35" t="s">
        <v>14312</v>
      </c>
      <c r="H1596" s="35" t="s">
        <v>1530</v>
      </c>
      <c r="I1596" s="35" t="s">
        <v>32</v>
      </c>
      <c r="J1596" s="48" t="s">
        <v>13721</v>
      </c>
      <c r="K1596" s="35">
        <v>78</v>
      </c>
      <c r="L1596" s="49" t="s">
        <v>39</v>
      </c>
      <c r="M1596" s="50" t="str">
        <f>VLOOKUP(Table6[[#This Row],[Product]],Table3[],2)</f>
        <v>Ultrathing V1</v>
      </c>
      <c r="N1596" s="50" t="str">
        <f t="shared" si="73"/>
        <v>Apr</v>
      </c>
      <c r="O1596" s="56">
        <f t="shared" si="74"/>
        <v>2020</v>
      </c>
      <c r="P1596" s="51">
        <f>VLOOKUP(Table6[[#This Row],[Product]],Table3[],3)</f>
        <v>1.79</v>
      </c>
      <c r="Q1596" s="35">
        <f>VLOOKUP(Table6[[#This Row],[Product]],Table3[],4)</f>
        <v>17</v>
      </c>
      <c r="R1596" s="35">
        <f>Table6[[#This Row],[Quantity]]*Table6[[#This Row],[Case]]</f>
        <v>1326</v>
      </c>
      <c r="S1596" s="35">
        <f>Table6[[#This Row],[Total Sales]]*Table6[[#This Row],[Cost]]</f>
        <v>2373.54</v>
      </c>
    </row>
    <row r="1597" spans="1:19" x14ac:dyDescent="0.3">
      <c r="A1597" s="54">
        <v>1642</v>
      </c>
      <c r="B1597" s="35" t="s">
        <v>3089</v>
      </c>
      <c r="C1597" s="35" t="s">
        <v>4819</v>
      </c>
      <c r="D1597" s="35" t="s">
        <v>28</v>
      </c>
      <c r="E1597" s="35" t="str">
        <f t="shared" si="72"/>
        <v>M</v>
      </c>
      <c r="F1597" s="35">
        <v>60</v>
      </c>
      <c r="G1597" s="35" t="s">
        <v>4820</v>
      </c>
      <c r="H1597" s="35" t="s">
        <v>1210</v>
      </c>
      <c r="I1597" s="35" t="s">
        <v>294</v>
      </c>
      <c r="J1597" s="48" t="s">
        <v>14130</v>
      </c>
      <c r="K1597" s="35">
        <v>70</v>
      </c>
      <c r="L1597" s="49" t="s">
        <v>20</v>
      </c>
      <c r="M1597" s="50" t="str">
        <f>VLOOKUP(Table6[[#This Row],[Product]],Table3[],2)</f>
        <v>Hyperwotsit</v>
      </c>
      <c r="N1597" s="50" t="str">
        <f t="shared" si="73"/>
        <v>Apr</v>
      </c>
      <c r="O1597" s="56">
        <f t="shared" si="74"/>
        <v>2020</v>
      </c>
      <c r="P1597" s="51">
        <f>VLOOKUP(Table6[[#This Row],[Product]],Table3[],3)</f>
        <v>2.0099999999999998</v>
      </c>
      <c r="Q1597" s="35">
        <f>VLOOKUP(Table6[[#This Row],[Product]],Table3[],4)</f>
        <v>20</v>
      </c>
      <c r="R1597" s="35">
        <f>Table6[[#This Row],[Quantity]]*Table6[[#This Row],[Case]]</f>
        <v>1400</v>
      </c>
      <c r="S1597" s="35">
        <f>Table6[[#This Row],[Total Sales]]*Table6[[#This Row],[Cost]]</f>
        <v>2813.9999999999995</v>
      </c>
    </row>
    <row r="1598" spans="1:19" x14ac:dyDescent="0.3">
      <c r="A1598" s="54">
        <v>1643</v>
      </c>
      <c r="B1598" s="35" t="s">
        <v>4821</v>
      </c>
      <c r="C1598" s="35" t="s">
        <v>2028</v>
      </c>
      <c r="D1598" s="35" t="s">
        <v>51</v>
      </c>
      <c r="E1598" s="35" t="str">
        <f t="shared" si="72"/>
        <v>F</v>
      </c>
      <c r="F1598" s="35">
        <v>90</v>
      </c>
      <c r="G1598" s="35" t="s">
        <v>4822</v>
      </c>
      <c r="H1598" s="35" t="s">
        <v>1855</v>
      </c>
      <c r="I1598" s="35" t="s">
        <v>25</v>
      </c>
      <c r="J1598" s="48">
        <v>44474</v>
      </c>
      <c r="K1598" s="35">
        <v>10</v>
      </c>
      <c r="L1598" s="49" t="s">
        <v>80</v>
      </c>
      <c r="M1598" s="50" t="str">
        <f>VLOOKUP(Table6[[#This Row],[Product]],Table3[],2)</f>
        <v>Ultrathing V2</v>
      </c>
      <c r="N1598" s="50" t="str">
        <f t="shared" si="73"/>
        <v>Oct</v>
      </c>
      <c r="O1598" s="56">
        <f t="shared" si="74"/>
        <v>2021</v>
      </c>
      <c r="P1598" s="51">
        <f>VLOOKUP(Table6[[#This Row],[Product]],Table3[],3)</f>
        <v>2.95</v>
      </c>
      <c r="Q1598" s="35">
        <f>VLOOKUP(Table6[[#This Row],[Product]],Table3[],4)</f>
        <v>20</v>
      </c>
      <c r="R1598" s="35">
        <f>Table6[[#This Row],[Quantity]]*Table6[[#This Row],[Case]]</f>
        <v>200</v>
      </c>
      <c r="S1598" s="35">
        <f>Table6[[#This Row],[Total Sales]]*Table6[[#This Row],[Cost]]</f>
        <v>590</v>
      </c>
    </row>
    <row r="1599" spans="1:19" x14ac:dyDescent="0.3">
      <c r="A1599" s="54">
        <v>1644</v>
      </c>
      <c r="B1599" s="35" t="s">
        <v>4823</v>
      </c>
      <c r="C1599" s="35" t="s">
        <v>1041</v>
      </c>
      <c r="D1599" s="35" t="s">
        <v>15</v>
      </c>
      <c r="E1599" s="35" t="str">
        <f t="shared" si="72"/>
        <v>F</v>
      </c>
      <c r="F1599" s="35">
        <v>60</v>
      </c>
      <c r="G1599" s="35" t="s">
        <v>4824</v>
      </c>
      <c r="H1599" s="35" t="s">
        <v>4825</v>
      </c>
      <c r="I1599" s="35" t="s">
        <v>32</v>
      </c>
      <c r="J1599" s="48" t="s">
        <v>13875</v>
      </c>
      <c r="K1599" s="35">
        <v>55</v>
      </c>
      <c r="L1599" s="49" t="s">
        <v>45</v>
      </c>
      <c r="M1599" s="50" t="str">
        <f>VLOOKUP(Table6[[#This Row],[Product]],Table3[],2)</f>
        <v>Gigastuff</v>
      </c>
      <c r="N1599" s="50" t="str">
        <f t="shared" si="73"/>
        <v>Sep</v>
      </c>
      <c r="O1599" s="56">
        <f t="shared" si="74"/>
        <v>2021</v>
      </c>
      <c r="P1599" s="51">
        <f>VLOOKUP(Table6[[#This Row],[Product]],Table3[],3)</f>
        <v>1.89</v>
      </c>
      <c r="Q1599" s="35">
        <f>VLOOKUP(Table6[[#This Row],[Product]],Table3[],4)</f>
        <v>18</v>
      </c>
      <c r="R1599" s="35">
        <f>Table6[[#This Row],[Quantity]]*Table6[[#This Row],[Case]]</f>
        <v>990</v>
      </c>
      <c r="S1599" s="35">
        <f>Table6[[#This Row],[Total Sales]]*Table6[[#This Row],[Cost]]</f>
        <v>1871.1</v>
      </c>
    </row>
    <row r="1600" spans="1:19" x14ac:dyDescent="0.3">
      <c r="A1600" s="54">
        <v>1645</v>
      </c>
      <c r="B1600" s="35" t="s">
        <v>4826</v>
      </c>
      <c r="C1600" s="35" t="s">
        <v>4045</v>
      </c>
      <c r="D1600" s="35" t="s">
        <v>51</v>
      </c>
      <c r="E1600" s="35" t="str">
        <f t="shared" si="72"/>
        <v>F</v>
      </c>
      <c r="F1600" s="35">
        <v>60</v>
      </c>
      <c r="G1600" s="35" t="s">
        <v>4827</v>
      </c>
      <c r="H1600" s="35" t="s">
        <v>4527</v>
      </c>
      <c r="I1600" s="35" t="s">
        <v>32</v>
      </c>
      <c r="J1600" s="48">
        <v>44743</v>
      </c>
      <c r="K1600" s="35">
        <v>58</v>
      </c>
      <c r="L1600" s="49" t="s">
        <v>39</v>
      </c>
      <c r="M1600" s="50" t="str">
        <f>VLOOKUP(Table6[[#This Row],[Product]],Table3[],2)</f>
        <v>Ultrathing V1</v>
      </c>
      <c r="N1600" s="50" t="str">
        <f t="shared" si="73"/>
        <v>Jul</v>
      </c>
      <c r="O1600" s="56">
        <f t="shared" si="74"/>
        <v>2022</v>
      </c>
      <c r="P1600" s="51">
        <f>VLOOKUP(Table6[[#This Row],[Product]],Table3[],3)</f>
        <v>1.79</v>
      </c>
      <c r="Q1600" s="35">
        <f>VLOOKUP(Table6[[#This Row],[Product]],Table3[],4)</f>
        <v>17</v>
      </c>
      <c r="R1600" s="35">
        <f>Table6[[#This Row],[Quantity]]*Table6[[#This Row],[Case]]</f>
        <v>986</v>
      </c>
      <c r="S1600" s="35">
        <f>Table6[[#This Row],[Total Sales]]*Table6[[#This Row],[Cost]]</f>
        <v>1764.94</v>
      </c>
    </row>
    <row r="1601" spans="1:19" x14ac:dyDescent="0.3">
      <c r="A1601" s="54">
        <v>1646</v>
      </c>
      <c r="B1601" s="35" t="s">
        <v>4828</v>
      </c>
      <c r="C1601" s="35" t="s">
        <v>4829</v>
      </c>
      <c r="D1601" s="35" t="s">
        <v>15</v>
      </c>
      <c r="E1601" s="35" t="str">
        <f t="shared" si="72"/>
        <v>F</v>
      </c>
      <c r="F1601" s="35">
        <v>30</v>
      </c>
      <c r="G1601" s="35" t="s">
        <v>4830</v>
      </c>
      <c r="H1601" s="35" t="s">
        <v>1590</v>
      </c>
      <c r="I1601" s="35" t="s">
        <v>32</v>
      </c>
      <c r="J1601" s="48" t="s">
        <v>14131</v>
      </c>
      <c r="K1601" s="35">
        <v>45</v>
      </c>
      <c r="L1601" s="49" t="s">
        <v>33</v>
      </c>
      <c r="M1601" s="50" t="str">
        <f>VLOOKUP(Table6[[#This Row],[Product]],Table3[],2)</f>
        <v>Megawidget L</v>
      </c>
      <c r="N1601" s="50" t="str">
        <f t="shared" si="73"/>
        <v>Apr</v>
      </c>
      <c r="O1601" s="56">
        <f t="shared" si="74"/>
        <v>2021</v>
      </c>
      <c r="P1601" s="51">
        <f>VLOOKUP(Table6[[#This Row],[Product]],Table3[],3)</f>
        <v>1.79</v>
      </c>
      <c r="Q1601" s="35">
        <f>VLOOKUP(Table6[[#This Row],[Product]],Table3[],4)</f>
        <v>24</v>
      </c>
      <c r="R1601" s="35">
        <f>Table6[[#This Row],[Quantity]]*Table6[[#This Row],[Case]]</f>
        <v>1080</v>
      </c>
      <c r="S1601" s="35">
        <f>Table6[[#This Row],[Total Sales]]*Table6[[#This Row],[Cost]]</f>
        <v>1933.2</v>
      </c>
    </row>
    <row r="1602" spans="1:19" x14ac:dyDescent="0.3">
      <c r="A1602" s="54">
        <v>1647</v>
      </c>
      <c r="B1602" s="35" t="s">
        <v>3844</v>
      </c>
      <c r="C1602" s="35" t="s">
        <v>1592</v>
      </c>
      <c r="D1602" s="35" t="s">
        <v>51</v>
      </c>
      <c r="E1602" s="35" t="str">
        <f t="shared" si="72"/>
        <v>F</v>
      </c>
      <c r="F1602" s="35">
        <v>60</v>
      </c>
      <c r="G1602" s="35" t="s">
        <v>4831</v>
      </c>
      <c r="H1602" s="35" t="s">
        <v>587</v>
      </c>
      <c r="I1602" s="35" t="s">
        <v>25</v>
      </c>
      <c r="J1602" s="48" t="s">
        <v>13837</v>
      </c>
      <c r="K1602" s="35">
        <v>11</v>
      </c>
      <c r="L1602" s="49" t="s">
        <v>159</v>
      </c>
      <c r="M1602" s="50" t="str">
        <f>VLOOKUP(Table6[[#This Row],[Product]],Table3[],2)</f>
        <v>Ultrathing V3</v>
      </c>
      <c r="N1602" s="50" t="str">
        <f t="shared" si="73"/>
        <v>Mar</v>
      </c>
      <c r="O1602" s="56">
        <f t="shared" si="74"/>
        <v>2020</v>
      </c>
      <c r="P1602" s="51">
        <f>VLOOKUP(Table6[[#This Row],[Product]],Table3[],3)</f>
        <v>3.39</v>
      </c>
      <c r="Q1602" s="35">
        <f>VLOOKUP(Table6[[#This Row],[Product]],Table3[],4)</f>
        <v>24</v>
      </c>
      <c r="R1602" s="35">
        <f>Table6[[#This Row],[Quantity]]*Table6[[#This Row],[Case]]</f>
        <v>264</v>
      </c>
      <c r="S1602" s="35">
        <f>Table6[[#This Row],[Total Sales]]*Table6[[#This Row],[Cost]]</f>
        <v>894.96</v>
      </c>
    </row>
    <row r="1603" spans="1:19" x14ac:dyDescent="0.3">
      <c r="A1603" s="54">
        <v>1648</v>
      </c>
      <c r="B1603" s="35" t="s">
        <v>3548</v>
      </c>
      <c r="C1603" s="35" t="s">
        <v>1627</v>
      </c>
      <c r="D1603" s="35" t="s">
        <v>28</v>
      </c>
      <c r="E1603" s="35" t="str">
        <f t="shared" ref="E1603:E1666" si="75">IF(OR(D1603="Mrs", D1603="Miss", D1603="Ms"), "F", IF(OR(D1603="Mr"), "M", IF(OR(D1603="Dr", D1603="Prof", D1603="Rev"), "M/F", "")))</f>
        <v>M</v>
      </c>
      <c r="F1603" s="35">
        <v>30</v>
      </c>
      <c r="G1603" s="35" t="s">
        <v>4832</v>
      </c>
      <c r="H1603" s="35" t="s">
        <v>2633</v>
      </c>
      <c r="I1603" s="35" t="s">
        <v>32</v>
      </c>
      <c r="J1603" s="48">
        <v>44298</v>
      </c>
      <c r="K1603" s="35">
        <v>8</v>
      </c>
      <c r="L1603" s="49" t="s">
        <v>80</v>
      </c>
      <c r="M1603" s="50" t="str">
        <f>VLOOKUP(Table6[[#This Row],[Product]],Table3[],2)</f>
        <v>Ultrathing V2</v>
      </c>
      <c r="N1603" s="50" t="str">
        <f t="shared" ref="N1603:N1666" si="76">TEXT(J1603,"mmm")</f>
        <v>Apr</v>
      </c>
      <c r="O1603" s="56">
        <f t="shared" ref="O1603:O1666" si="77">YEAR(J1603)</f>
        <v>2021</v>
      </c>
      <c r="P1603" s="51">
        <f>VLOOKUP(Table6[[#This Row],[Product]],Table3[],3)</f>
        <v>2.95</v>
      </c>
      <c r="Q1603" s="35">
        <f>VLOOKUP(Table6[[#This Row],[Product]],Table3[],4)</f>
        <v>20</v>
      </c>
      <c r="R1603" s="35">
        <f>Table6[[#This Row],[Quantity]]*Table6[[#This Row],[Case]]</f>
        <v>160</v>
      </c>
      <c r="S1603" s="35">
        <f>Table6[[#This Row],[Total Sales]]*Table6[[#This Row],[Cost]]</f>
        <v>472</v>
      </c>
    </row>
    <row r="1604" spans="1:19" x14ac:dyDescent="0.3">
      <c r="A1604" s="54">
        <v>1649</v>
      </c>
      <c r="B1604" s="35" t="s">
        <v>4833</v>
      </c>
      <c r="C1604" s="35" t="s">
        <v>597</v>
      </c>
      <c r="D1604" s="35" t="s">
        <v>51</v>
      </c>
      <c r="E1604" s="35" t="str">
        <f t="shared" si="75"/>
        <v>F</v>
      </c>
      <c r="F1604" s="35">
        <v>30</v>
      </c>
      <c r="G1604" s="35" t="s">
        <v>15143</v>
      </c>
      <c r="H1604" s="35" t="s">
        <v>4835</v>
      </c>
      <c r="I1604" s="35" t="s">
        <v>32</v>
      </c>
      <c r="J1604" s="48" t="s">
        <v>14061</v>
      </c>
      <c r="K1604" s="35">
        <v>25</v>
      </c>
      <c r="L1604" s="49" t="s">
        <v>33</v>
      </c>
      <c r="M1604" s="50" t="str">
        <f>VLOOKUP(Table6[[#This Row],[Product]],Table3[],2)</f>
        <v>Megawidget L</v>
      </c>
      <c r="N1604" s="50" t="str">
        <f t="shared" si="76"/>
        <v>Feb</v>
      </c>
      <c r="O1604" s="56">
        <f t="shared" si="77"/>
        <v>2022</v>
      </c>
      <c r="P1604" s="51">
        <f>VLOOKUP(Table6[[#This Row],[Product]],Table3[],3)</f>
        <v>1.79</v>
      </c>
      <c r="Q1604" s="35">
        <f>VLOOKUP(Table6[[#This Row],[Product]],Table3[],4)</f>
        <v>24</v>
      </c>
      <c r="R1604" s="35">
        <f>Table6[[#This Row],[Quantity]]*Table6[[#This Row],[Case]]</f>
        <v>600</v>
      </c>
      <c r="S1604" s="35">
        <f>Table6[[#This Row],[Total Sales]]*Table6[[#This Row],[Cost]]</f>
        <v>1074</v>
      </c>
    </row>
    <row r="1605" spans="1:19" x14ac:dyDescent="0.3">
      <c r="A1605" s="54">
        <v>1650</v>
      </c>
      <c r="B1605" s="35" t="s">
        <v>2947</v>
      </c>
      <c r="C1605" s="35" t="s">
        <v>4836</v>
      </c>
      <c r="D1605" s="35" t="s">
        <v>28</v>
      </c>
      <c r="E1605" s="35" t="str">
        <f t="shared" si="75"/>
        <v>M</v>
      </c>
      <c r="F1605" s="35">
        <v>90</v>
      </c>
      <c r="G1605" s="35" t="s">
        <v>4837</v>
      </c>
      <c r="H1605" s="35" t="s">
        <v>1336</v>
      </c>
      <c r="I1605" s="35" t="s">
        <v>129</v>
      </c>
      <c r="J1605" s="48" t="s">
        <v>13879</v>
      </c>
      <c r="K1605" s="35">
        <v>47</v>
      </c>
      <c r="L1605" s="49" t="s">
        <v>70</v>
      </c>
      <c r="M1605" s="50" t="str">
        <f>VLOOKUP(Table6[[#This Row],[Product]],Table3[],2)</f>
        <v>Megawidget M</v>
      </c>
      <c r="N1605" s="50" t="str">
        <f t="shared" si="76"/>
        <v>Feb</v>
      </c>
      <c r="O1605" s="56">
        <f t="shared" si="77"/>
        <v>2021</v>
      </c>
      <c r="P1605" s="51">
        <f>VLOOKUP(Table6[[#This Row],[Product]],Table3[],3)</f>
        <v>1.29</v>
      </c>
      <c r="Q1605" s="35">
        <f>VLOOKUP(Table6[[#This Row],[Product]],Table3[],4)</f>
        <v>24</v>
      </c>
      <c r="R1605" s="35">
        <f>Table6[[#This Row],[Quantity]]*Table6[[#This Row],[Case]]</f>
        <v>1128</v>
      </c>
      <c r="S1605" s="35">
        <f>Table6[[#This Row],[Total Sales]]*Table6[[#This Row],[Cost]]</f>
        <v>1455.1200000000001</v>
      </c>
    </row>
    <row r="1606" spans="1:19" x14ac:dyDescent="0.3">
      <c r="A1606" s="54">
        <v>1651</v>
      </c>
      <c r="B1606" s="35" t="s">
        <v>2225</v>
      </c>
      <c r="C1606" s="35" t="s">
        <v>3750</v>
      </c>
      <c r="D1606" s="35" t="s">
        <v>15</v>
      </c>
      <c r="E1606" s="35" t="str">
        <f t="shared" si="75"/>
        <v>F</v>
      </c>
      <c r="F1606" s="35">
        <v>30</v>
      </c>
      <c r="G1606" s="35" t="s">
        <v>4838</v>
      </c>
      <c r="H1606" s="35" t="s">
        <v>2685</v>
      </c>
      <c r="I1606" s="35" t="s">
        <v>32</v>
      </c>
      <c r="J1606" s="48" t="s">
        <v>14132</v>
      </c>
      <c r="K1606" s="35">
        <v>43</v>
      </c>
      <c r="L1606" s="49" t="s">
        <v>33</v>
      </c>
      <c r="M1606" s="50" t="str">
        <f>VLOOKUP(Table6[[#This Row],[Product]],Table3[],2)</f>
        <v>Megawidget L</v>
      </c>
      <c r="N1606" s="50" t="str">
        <f t="shared" si="76"/>
        <v>Sep</v>
      </c>
      <c r="O1606" s="56">
        <f t="shared" si="77"/>
        <v>2022</v>
      </c>
      <c r="P1606" s="51">
        <f>VLOOKUP(Table6[[#This Row],[Product]],Table3[],3)</f>
        <v>1.79</v>
      </c>
      <c r="Q1606" s="35">
        <f>VLOOKUP(Table6[[#This Row],[Product]],Table3[],4)</f>
        <v>24</v>
      </c>
      <c r="R1606" s="35">
        <f>Table6[[#This Row],[Quantity]]*Table6[[#This Row],[Case]]</f>
        <v>1032</v>
      </c>
      <c r="S1606" s="35">
        <f>Table6[[#This Row],[Total Sales]]*Table6[[#This Row],[Cost]]</f>
        <v>1847.28</v>
      </c>
    </row>
    <row r="1607" spans="1:19" x14ac:dyDescent="0.3">
      <c r="A1607" s="54">
        <v>1652</v>
      </c>
      <c r="B1607" s="35" t="s">
        <v>4839</v>
      </c>
      <c r="C1607" s="35" t="s">
        <v>2332</v>
      </c>
      <c r="D1607" s="35" t="s">
        <v>15</v>
      </c>
      <c r="E1607" s="35" t="str">
        <f t="shared" si="75"/>
        <v>F</v>
      </c>
      <c r="F1607" s="35">
        <v>30</v>
      </c>
      <c r="G1607" s="35" t="s">
        <v>4840</v>
      </c>
      <c r="H1607" s="35" t="s">
        <v>3619</v>
      </c>
      <c r="I1607" s="35" t="s">
        <v>575</v>
      </c>
      <c r="J1607" s="48" t="s">
        <v>13826</v>
      </c>
      <c r="K1607" s="35">
        <v>61</v>
      </c>
      <c r="L1607" s="49" t="s">
        <v>64</v>
      </c>
      <c r="M1607" s="50" t="str">
        <f>VLOOKUP(Table6[[#This Row],[Product]],Table3[],2)</f>
        <v>Ultrathing V4</v>
      </c>
      <c r="N1607" s="50" t="str">
        <f t="shared" si="76"/>
        <v>May</v>
      </c>
      <c r="O1607" s="56">
        <f t="shared" si="77"/>
        <v>2022</v>
      </c>
      <c r="P1607" s="51">
        <f>VLOOKUP(Table6[[#This Row],[Product]],Table3[],3)</f>
        <v>3.99</v>
      </c>
      <c r="Q1607" s="35">
        <f>VLOOKUP(Table6[[#This Row],[Product]],Table3[],4)</f>
        <v>24</v>
      </c>
      <c r="R1607" s="35">
        <f>Table6[[#This Row],[Quantity]]*Table6[[#This Row],[Case]]</f>
        <v>1464</v>
      </c>
      <c r="S1607" s="35">
        <f>Table6[[#This Row],[Total Sales]]*Table6[[#This Row],[Cost]]</f>
        <v>5841.3600000000006</v>
      </c>
    </row>
    <row r="1608" spans="1:19" x14ac:dyDescent="0.3">
      <c r="A1608" s="54">
        <v>1653</v>
      </c>
      <c r="B1608" s="35" t="s">
        <v>1170</v>
      </c>
      <c r="C1608" s="35" t="s">
        <v>3884</v>
      </c>
      <c r="D1608" s="35" t="s">
        <v>28</v>
      </c>
      <c r="E1608" s="35" t="str">
        <f t="shared" si="75"/>
        <v>M</v>
      </c>
      <c r="F1608" s="35">
        <v>90</v>
      </c>
      <c r="G1608" s="35" t="s">
        <v>4841</v>
      </c>
      <c r="H1608" s="35" t="s">
        <v>3531</v>
      </c>
      <c r="I1608" s="35" t="s">
        <v>32</v>
      </c>
      <c r="J1608" s="48">
        <v>44173</v>
      </c>
      <c r="K1608" s="35">
        <v>83</v>
      </c>
      <c r="L1608" s="49" t="s">
        <v>39</v>
      </c>
      <c r="M1608" s="50" t="str">
        <f>VLOOKUP(Table6[[#This Row],[Product]],Table3[],2)</f>
        <v>Ultrathing V1</v>
      </c>
      <c r="N1608" s="50" t="str">
        <f t="shared" si="76"/>
        <v>Dec</v>
      </c>
      <c r="O1608" s="56">
        <f t="shared" si="77"/>
        <v>2020</v>
      </c>
      <c r="P1608" s="51">
        <f>VLOOKUP(Table6[[#This Row],[Product]],Table3[],3)</f>
        <v>1.79</v>
      </c>
      <c r="Q1608" s="35">
        <f>VLOOKUP(Table6[[#This Row],[Product]],Table3[],4)</f>
        <v>17</v>
      </c>
      <c r="R1608" s="35">
        <f>Table6[[#This Row],[Quantity]]*Table6[[#This Row],[Case]]</f>
        <v>1411</v>
      </c>
      <c r="S1608" s="35">
        <f>Table6[[#This Row],[Total Sales]]*Table6[[#This Row],[Cost]]</f>
        <v>2525.69</v>
      </c>
    </row>
    <row r="1609" spans="1:19" x14ac:dyDescent="0.3">
      <c r="A1609" s="54">
        <v>1654</v>
      </c>
      <c r="B1609" s="35" t="s">
        <v>3476</v>
      </c>
      <c r="C1609" s="35" t="s">
        <v>4842</v>
      </c>
      <c r="D1609" s="35" t="s">
        <v>51</v>
      </c>
      <c r="E1609" s="35" t="str">
        <f t="shared" si="75"/>
        <v>F</v>
      </c>
      <c r="F1609" s="35">
        <v>60</v>
      </c>
      <c r="G1609" s="35" t="s">
        <v>4843</v>
      </c>
      <c r="H1609" s="35" t="s">
        <v>2896</v>
      </c>
      <c r="I1609" s="35" t="s">
        <v>110</v>
      </c>
      <c r="J1609" s="48">
        <v>44412</v>
      </c>
      <c r="K1609" s="35">
        <v>88</v>
      </c>
      <c r="L1609" s="49" t="s">
        <v>45</v>
      </c>
      <c r="M1609" s="50" t="str">
        <f>VLOOKUP(Table6[[#This Row],[Product]],Table3[],2)</f>
        <v>Gigastuff</v>
      </c>
      <c r="N1609" s="50" t="str">
        <f t="shared" si="76"/>
        <v>Aug</v>
      </c>
      <c r="O1609" s="56">
        <f t="shared" si="77"/>
        <v>2021</v>
      </c>
      <c r="P1609" s="51">
        <f>VLOOKUP(Table6[[#This Row],[Product]],Table3[],3)</f>
        <v>1.89</v>
      </c>
      <c r="Q1609" s="35">
        <f>VLOOKUP(Table6[[#This Row],[Product]],Table3[],4)</f>
        <v>18</v>
      </c>
      <c r="R1609" s="35">
        <f>Table6[[#This Row],[Quantity]]*Table6[[#This Row],[Case]]</f>
        <v>1584</v>
      </c>
      <c r="S1609" s="35">
        <f>Table6[[#This Row],[Total Sales]]*Table6[[#This Row],[Cost]]</f>
        <v>2993.7599999999998</v>
      </c>
    </row>
    <row r="1610" spans="1:19" x14ac:dyDescent="0.3">
      <c r="A1610" s="54">
        <v>1655</v>
      </c>
      <c r="B1610" s="35" t="s">
        <v>4844</v>
      </c>
      <c r="C1610" s="35" t="s">
        <v>4845</v>
      </c>
      <c r="D1610" s="35" t="s">
        <v>28</v>
      </c>
      <c r="E1610" s="35" t="str">
        <f t="shared" si="75"/>
        <v>M</v>
      </c>
      <c r="F1610" s="35">
        <v>60</v>
      </c>
      <c r="G1610" s="35" t="s">
        <v>4846</v>
      </c>
      <c r="H1610" s="35" t="s">
        <v>487</v>
      </c>
      <c r="I1610" s="35" t="s">
        <v>32</v>
      </c>
      <c r="J1610" s="48">
        <v>44539</v>
      </c>
      <c r="K1610" s="35">
        <v>74</v>
      </c>
      <c r="L1610" s="49" t="s">
        <v>101</v>
      </c>
      <c r="M1610" s="50" t="str">
        <f>VLOOKUP(Table6[[#This Row],[Product]],Table3[],2)</f>
        <v>Superwossname</v>
      </c>
      <c r="N1610" s="50" t="str">
        <f t="shared" si="76"/>
        <v>Dec</v>
      </c>
      <c r="O1610" s="56">
        <f t="shared" si="77"/>
        <v>2021</v>
      </c>
      <c r="P1610" s="51">
        <f>VLOOKUP(Table6[[#This Row],[Product]],Table3[],3)</f>
        <v>3.49</v>
      </c>
      <c r="Q1610" s="35">
        <f>VLOOKUP(Table6[[#This Row],[Product]],Table3[],4)</f>
        <v>20</v>
      </c>
      <c r="R1610" s="35">
        <f>Table6[[#This Row],[Quantity]]*Table6[[#This Row],[Case]]</f>
        <v>1480</v>
      </c>
      <c r="S1610" s="35">
        <f>Table6[[#This Row],[Total Sales]]*Table6[[#This Row],[Cost]]</f>
        <v>5165.2000000000007</v>
      </c>
    </row>
    <row r="1611" spans="1:19" x14ac:dyDescent="0.3">
      <c r="A1611" s="54">
        <v>1656</v>
      </c>
      <c r="B1611" s="35" t="s">
        <v>3105</v>
      </c>
      <c r="C1611" s="35" t="s">
        <v>4847</v>
      </c>
      <c r="D1611" s="35" t="s">
        <v>51</v>
      </c>
      <c r="E1611" s="35" t="str">
        <f t="shared" si="75"/>
        <v>F</v>
      </c>
      <c r="F1611" s="35">
        <v>60</v>
      </c>
      <c r="G1611" s="35" t="s">
        <v>4848</v>
      </c>
      <c r="H1611" s="35" t="s">
        <v>4849</v>
      </c>
      <c r="I1611" s="35" t="s">
        <v>294</v>
      </c>
      <c r="J1611" s="48">
        <v>44078</v>
      </c>
      <c r="K1611" s="35">
        <v>42</v>
      </c>
      <c r="L1611" s="49" t="s">
        <v>45</v>
      </c>
      <c r="M1611" s="50" t="str">
        <f>VLOOKUP(Table6[[#This Row],[Product]],Table3[],2)</f>
        <v>Gigastuff</v>
      </c>
      <c r="N1611" s="50" t="str">
        <f t="shared" si="76"/>
        <v>Sep</v>
      </c>
      <c r="O1611" s="56">
        <f t="shared" si="77"/>
        <v>2020</v>
      </c>
      <c r="P1611" s="51">
        <f>VLOOKUP(Table6[[#This Row],[Product]],Table3[],3)</f>
        <v>1.89</v>
      </c>
      <c r="Q1611" s="35">
        <f>VLOOKUP(Table6[[#This Row],[Product]],Table3[],4)</f>
        <v>18</v>
      </c>
      <c r="R1611" s="35">
        <f>Table6[[#This Row],[Quantity]]*Table6[[#This Row],[Case]]</f>
        <v>756</v>
      </c>
      <c r="S1611" s="35">
        <f>Table6[[#This Row],[Total Sales]]*Table6[[#This Row],[Cost]]</f>
        <v>1428.84</v>
      </c>
    </row>
    <row r="1612" spans="1:19" x14ac:dyDescent="0.3">
      <c r="A1612" s="54">
        <v>1657</v>
      </c>
      <c r="B1612" s="35" t="s">
        <v>2231</v>
      </c>
      <c r="C1612" s="35" t="s">
        <v>2722</v>
      </c>
      <c r="D1612" s="35" t="s">
        <v>28</v>
      </c>
      <c r="E1612" s="35" t="str">
        <f t="shared" si="75"/>
        <v>M</v>
      </c>
      <c r="F1612" s="35">
        <v>60</v>
      </c>
      <c r="G1612" s="35" t="s">
        <v>4850</v>
      </c>
      <c r="H1612" s="35" t="s">
        <v>4851</v>
      </c>
      <c r="I1612" s="35" t="s">
        <v>2543</v>
      </c>
      <c r="J1612" s="48">
        <v>44899</v>
      </c>
      <c r="K1612" s="35">
        <v>91</v>
      </c>
      <c r="L1612" s="49" t="s">
        <v>20</v>
      </c>
      <c r="M1612" s="50" t="str">
        <f>VLOOKUP(Table6[[#This Row],[Product]],Table3[],2)</f>
        <v>Hyperwotsit</v>
      </c>
      <c r="N1612" s="50" t="str">
        <f t="shared" si="76"/>
        <v>Dec</v>
      </c>
      <c r="O1612" s="56">
        <f t="shared" si="77"/>
        <v>2022</v>
      </c>
      <c r="P1612" s="51">
        <f>VLOOKUP(Table6[[#This Row],[Product]],Table3[],3)</f>
        <v>2.0099999999999998</v>
      </c>
      <c r="Q1612" s="35">
        <f>VLOOKUP(Table6[[#This Row],[Product]],Table3[],4)</f>
        <v>20</v>
      </c>
      <c r="R1612" s="35">
        <f>Table6[[#This Row],[Quantity]]*Table6[[#This Row],[Case]]</f>
        <v>1820</v>
      </c>
      <c r="S1612" s="35">
        <f>Table6[[#This Row],[Total Sales]]*Table6[[#This Row],[Cost]]</f>
        <v>3658.2</v>
      </c>
    </row>
    <row r="1613" spans="1:19" x14ac:dyDescent="0.3">
      <c r="A1613" s="54">
        <v>1658</v>
      </c>
      <c r="B1613" s="35" t="s">
        <v>960</v>
      </c>
      <c r="C1613" s="35" t="s">
        <v>3953</v>
      </c>
      <c r="D1613" s="35" t="s">
        <v>28</v>
      </c>
      <c r="E1613" s="35" t="str">
        <f t="shared" si="75"/>
        <v>M</v>
      </c>
      <c r="F1613" s="35">
        <v>30</v>
      </c>
      <c r="G1613" s="35" t="s">
        <v>4852</v>
      </c>
      <c r="H1613" s="35" t="s">
        <v>4853</v>
      </c>
      <c r="I1613" s="35" t="s">
        <v>178</v>
      </c>
      <c r="J1613" s="48" t="s">
        <v>14059</v>
      </c>
      <c r="K1613" s="35">
        <v>24</v>
      </c>
      <c r="L1613" s="49" t="s">
        <v>159</v>
      </c>
      <c r="M1613" s="50" t="str">
        <f>VLOOKUP(Table6[[#This Row],[Product]],Table3[],2)</f>
        <v>Ultrathing V3</v>
      </c>
      <c r="N1613" s="50" t="str">
        <f t="shared" si="76"/>
        <v>Jan</v>
      </c>
      <c r="O1613" s="56">
        <f t="shared" si="77"/>
        <v>2022</v>
      </c>
      <c r="P1613" s="51">
        <f>VLOOKUP(Table6[[#This Row],[Product]],Table3[],3)</f>
        <v>3.39</v>
      </c>
      <c r="Q1613" s="35">
        <f>VLOOKUP(Table6[[#This Row],[Product]],Table3[],4)</f>
        <v>24</v>
      </c>
      <c r="R1613" s="35">
        <f>Table6[[#This Row],[Quantity]]*Table6[[#This Row],[Case]]</f>
        <v>576</v>
      </c>
      <c r="S1613" s="35">
        <f>Table6[[#This Row],[Total Sales]]*Table6[[#This Row],[Cost]]</f>
        <v>1952.64</v>
      </c>
    </row>
    <row r="1614" spans="1:19" x14ac:dyDescent="0.3">
      <c r="A1614" s="54">
        <v>1659</v>
      </c>
      <c r="B1614" s="35" t="s">
        <v>665</v>
      </c>
      <c r="C1614" s="35" t="s">
        <v>3419</v>
      </c>
      <c r="D1614" s="35" t="s">
        <v>28</v>
      </c>
      <c r="E1614" s="35" t="str">
        <f t="shared" si="75"/>
        <v>M</v>
      </c>
      <c r="F1614" s="35">
        <v>30</v>
      </c>
      <c r="G1614" s="35" t="s">
        <v>4854</v>
      </c>
      <c r="H1614" s="35" t="s">
        <v>432</v>
      </c>
      <c r="I1614" s="35" t="s">
        <v>32</v>
      </c>
      <c r="J1614" s="48" t="s">
        <v>13672</v>
      </c>
      <c r="K1614" s="35">
        <v>72</v>
      </c>
      <c r="L1614" s="49" t="s">
        <v>70</v>
      </c>
      <c r="M1614" s="50" t="str">
        <f>VLOOKUP(Table6[[#This Row],[Product]],Table3[],2)</f>
        <v>Megawidget M</v>
      </c>
      <c r="N1614" s="50" t="str">
        <f t="shared" si="76"/>
        <v>Sep</v>
      </c>
      <c r="O1614" s="56">
        <f t="shared" si="77"/>
        <v>2022</v>
      </c>
      <c r="P1614" s="51">
        <f>VLOOKUP(Table6[[#This Row],[Product]],Table3[],3)</f>
        <v>1.29</v>
      </c>
      <c r="Q1614" s="35">
        <f>VLOOKUP(Table6[[#This Row],[Product]],Table3[],4)</f>
        <v>24</v>
      </c>
      <c r="R1614" s="35">
        <f>Table6[[#This Row],[Quantity]]*Table6[[#This Row],[Case]]</f>
        <v>1728</v>
      </c>
      <c r="S1614" s="35">
        <f>Table6[[#This Row],[Total Sales]]*Table6[[#This Row],[Cost]]</f>
        <v>2229.12</v>
      </c>
    </row>
    <row r="1615" spans="1:19" x14ac:dyDescent="0.3">
      <c r="A1615" s="54">
        <v>1660</v>
      </c>
      <c r="B1615" s="35" t="s">
        <v>4855</v>
      </c>
      <c r="C1615" s="35" t="s">
        <v>264</v>
      </c>
      <c r="D1615" s="35" t="s">
        <v>15</v>
      </c>
      <c r="E1615" s="35" t="str">
        <f t="shared" si="75"/>
        <v>F</v>
      </c>
      <c r="F1615" s="35">
        <v>90</v>
      </c>
      <c r="G1615" s="35" t="s">
        <v>4856</v>
      </c>
      <c r="H1615" s="35" t="s">
        <v>2902</v>
      </c>
      <c r="I1615" s="35" t="s">
        <v>32</v>
      </c>
      <c r="J1615" s="48" t="s">
        <v>14127</v>
      </c>
      <c r="K1615" s="35">
        <v>35</v>
      </c>
      <c r="L1615" s="49" t="s">
        <v>33</v>
      </c>
      <c r="M1615" s="50" t="str">
        <f>VLOOKUP(Table6[[#This Row],[Product]],Table3[],2)</f>
        <v>Megawidget L</v>
      </c>
      <c r="N1615" s="50" t="str">
        <f t="shared" si="76"/>
        <v>Jan</v>
      </c>
      <c r="O1615" s="56">
        <f t="shared" si="77"/>
        <v>2020</v>
      </c>
      <c r="P1615" s="51">
        <f>VLOOKUP(Table6[[#This Row],[Product]],Table3[],3)</f>
        <v>1.79</v>
      </c>
      <c r="Q1615" s="35">
        <f>VLOOKUP(Table6[[#This Row],[Product]],Table3[],4)</f>
        <v>24</v>
      </c>
      <c r="R1615" s="35">
        <f>Table6[[#This Row],[Quantity]]*Table6[[#This Row],[Case]]</f>
        <v>840</v>
      </c>
      <c r="S1615" s="35">
        <f>Table6[[#This Row],[Total Sales]]*Table6[[#This Row],[Cost]]</f>
        <v>1503.6000000000001</v>
      </c>
    </row>
    <row r="1616" spans="1:19" x14ac:dyDescent="0.3">
      <c r="A1616" s="54">
        <v>1661</v>
      </c>
      <c r="B1616" s="35" t="s">
        <v>4857</v>
      </c>
      <c r="C1616" s="35" t="s">
        <v>4858</v>
      </c>
      <c r="D1616" s="35" t="s">
        <v>41</v>
      </c>
      <c r="E1616" s="35" t="str">
        <f t="shared" si="75"/>
        <v>F</v>
      </c>
      <c r="F1616" s="35">
        <v>60</v>
      </c>
      <c r="G1616" s="35" t="s">
        <v>4859</v>
      </c>
      <c r="H1616" s="35" t="s">
        <v>4860</v>
      </c>
      <c r="I1616" s="35" t="s">
        <v>32</v>
      </c>
      <c r="J1616" s="48" t="s">
        <v>13961</v>
      </c>
      <c r="K1616" s="35">
        <v>15</v>
      </c>
      <c r="L1616" s="49" t="s">
        <v>54</v>
      </c>
      <c r="M1616" s="50" t="str">
        <f>VLOOKUP(Table6[[#This Row],[Product]],Table3[],2)</f>
        <v>Megawidget S</v>
      </c>
      <c r="N1616" s="50" t="str">
        <f t="shared" si="76"/>
        <v>Apr</v>
      </c>
      <c r="O1616" s="56">
        <f t="shared" si="77"/>
        <v>2022</v>
      </c>
      <c r="P1616" s="51">
        <f>VLOOKUP(Table6[[#This Row],[Product]],Table3[],3)</f>
        <v>0.69</v>
      </c>
      <c r="Q1616" s="35">
        <f>VLOOKUP(Table6[[#This Row],[Product]],Table3[],4)</f>
        <v>24</v>
      </c>
      <c r="R1616" s="35">
        <f>Table6[[#This Row],[Quantity]]*Table6[[#This Row],[Case]]</f>
        <v>360</v>
      </c>
      <c r="S1616" s="35">
        <f>Table6[[#This Row],[Total Sales]]*Table6[[#This Row],[Cost]]</f>
        <v>248.39999999999998</v>
      </c>
    </row>
    <row r="1617" spans="1:19" x14ac:dyDescent="0.3">
      <c r="A1617" s="54">
        <v>1662</v>
      </c>
      <c r="B1617" s="35" t="s">
        <v>179</v>
      </c>
      <c r="C1617" s="35" t="s">
        <v>4861</v>
      </c>
      <c r="D1617" s="35" t="s">
        <v>28</v>
      </c>
      <c r="E1617" s="35" t="str">
        <f t="shared" si="75"/>
        <v>M</v>
      </c>
      <c r="F1617" s="35">
        <v>60</v>
      </c>
      <c r="G1617" s="35" t="s">
        <v>4862</v>
      </c>
      <c r="H1617" s="35" t="s">
        <v>4863</v>
      </c>
      <c r="I1617" s="35" t="s">
        <v>32</v>
      </c>
      <c r="J1617" s="48">
        <v>44573</v>
      </c>
      <c r="K1617" s="35">
        <v>11</v>
      </c>
      <c r="L1617" s="49" t="s">
        <v>101</v>
      </c>
      <c r="M1617" s="50" t="str">
        <f>VLOOKUP(Table6[[#This Row],[Product]],Table3[],2)</f>
        <v>Superwossname</v>
      </c>
      <c r="N1617" s="50" t="str">
        <f t="shared" si="76"/>
        <v>Jan</v>
      </c>
      <c r="O1617" s="56">
        <f t="shared" si="77"/>
        <v>2022</v>
      </c>
      <c r="P1617" s="51">
        <f>VLOOKUP(Table6[[#This Row],[Product]],Table3[],3)</f>
        <v>3.49</v>
      </c>
      <c r="Q1617" s="35">
        <f>VLOOKUP(Table6[[#This Row],[Product]],Table3[],4)</f>
        <v>20</v>
      </c>
      <c r="R1617" s="35">
        <f>Table6[[#This Row],[Quantity]]*Table6[[#This Row],[Case]]</f>
        <v>220</v>
      </c>
      <c r="S1617" s="35">
        <f>Table6[[#This Row],[Total Sales]]*Table6[[#This Row],[Cost]]</f>
        <v>767.80000000000007</v>
      </c>
    </row>
    <row r="1618" spans="1:19" x14ac:dyDescent="0.3">
      <c r="A1618" s="54">
        <v>1664</v>
      </c>
      <c r="B1618" s="35" t="s">
        <v>4868</v>
      </c>
      <c r="C1618" s="35" t="s">
        <v>3439</v>
      </c>
      <c r="D1618" s="35" t="s">
        <v>41</v>
      </c>
      <c r="E1618" s="35" t="str">
        <f t="shared" si="75"/>
        <v>F</v>
      </c>
      <c r="F1618" s="35">
        <v>60</v>
      </c>
      <c r="G1618" s="35" t="s">
        <v>4869</v>
      </c>
      <c r="H1618" s="35" t="s">
        <v>4870</v>
      </c>
      <c r="I1618" s="35" t="s">
        <v>146</v>
      </c>
      <c r="J1618" s="48">
        <v>44841</v>
      </c>
      <c r="K1618" s="35">
        <v>86</v>
      </c>
      <c r="L1618" s="49" t="s">
        <v>64</v>
      </c>
      <c r="M1618" s="50" t="str">
        <f>VLOOKUP(Table6[[#This Row],[Product]],Table3[],2)</f>
        <v>Ultrathing V4</v>
      </c>
      <c r="N1618" s="50" t="str">
        <f t="shared" si="76"/>
        <v>Oct</v>
      </c>
      <c r="O1618" s="56">
        <f t="shared" si="77"/>
        <v>2022</v>
      </c>
      <c r="P1618" s="51">
        <f>VLOOKUP(Table6[[#This Row],[Product]],Table3[],3)</f>
        <v>3.99</v>
      </c>
      <c r="Q1618" s="35">
        <f>VLOOKUP(Table6[[#This Row],[Product]],Table3[],4)</f>
        <v>24</v>
      </c>
      <c r="R1618" s="35">
        <f>Table6[[#This Row],[Quantity]]*Table6[[#This Row],[Case]]</f>
        <v>2064</v>
      </c>
      <c r="S1618" s="35">
        <f>Table6[[#This Row],[Total Sales]]*Table6[[#This Row],[Cost]]</f>
        <v>8235.36</v>
      </c>
    </row>
    <row r="1619" spans="1:19" x14ac:dyDescent="0.3">
      <c r="A1619" s="54">
        <v>1665</v>
      </c>
      <c r="B1619" s="35" t="s">
        <v>4871</v>
      </c>
      <c r="C1619" s="35" t="s">
        <v>2326</v>
      </c>
      <c r="D1619" s="35" t="s">
        <v>51</v>
      </c>
      <c r="E1619" s="35" t="str">
        <f t="shared" si="75"/>
        <v>F</v>
      </c>
      <c r="F1619" s="35">
        <v>90</v>
      </c>
      <c r="G1619" s="35" t="s">
        <v>4872</v>
      </c>
      <c r="H1619" s="35" t="s">
        <v>3551</v>
      </c>
      <c r="I1619" s="35" t="s">
        <v>32</v>
      </c>
      <c r="J1619" s="48" t="s">
        <v>14089</v>
      </c>
      <c r="K1619" s="35">
        <v>46</v>
      </c>
      <c r="L1619" s="49" t="s">
        <v>159</v>
      </c>
      <c r="M1619" s="50" t="str">
        <f>VLOOKUP(Table6[[#This Row],[Product]],Table3[],2)</f>
        <v>Ultrathing V3</v>
      </c>
      <c r="N1619" s="50" t="str">
        <f t="shared" si="76"/>
        <v>Apr</v>
      </c>
      <c r="O1619" s="56">
        <f t="shared" si="77"/>
        <v>2020</v>
      </c>
      <c r="P1619" s="51">
        <f>VLOOKUP(Table6[[#This Row],[Product]],Table3[],3)</f>
        <v>3.39</v>
      </c>
      <c r="Q1619" s="35">
        <f>VLOOKUP(Table6[[#This Row],[Product]],Table3[],4)</f>
        <v>24</v>
      </c>
      <c r="R1619" s="35">
        <f>Table6[[#This Row],[Quantity]]*Table6[[#This Row],[Case]]</f>
        <v>1104</v>
      </c>
      <c r="S1619" s="35">
        <f>Table6[[#This Row],[Total Sales]]*Table6[[#This Row],[Cost]]</f>
        <v>3742.56</v>
      </c>
    </row>
    <row r="1620" spans="1:19" x14ac:dyDescent="0.3">
      <c r="A1620" s="54">
        <v>1666</v>
      </c>
      <c r="B1620" s="35" t="s">
        <v>4554</v>
      </c>
      <c r="C1620" s="35" t="s">
        <v>816</v>
      </c>
      <c r="D1620" s="35" t="s">
        <v>15</v>
      </c>
      <c r="E1620" s="35" t="str">
        <f t="shared" si="75"/>
        <v>F</v>
      </c>
      <c r="F1620" s="35">
        <v>90</v>
      </c>
      <c r="G1620" s="35" t="s">
        <v>4873</v>
      </c>
      <c r="H1620" s="35" t="s">
        <v>4874</v>
      </c>
      <c r="I1620" s="35" t="s">
        <v>32</v>
      </c>
      <c r="J1620" s="48" t="s">
        <v>13757</v>
      </c>
      <c r="K1620" s="35">
        <v>5</v>
      </c>
      <c r="L1620" s="49" t="s">
        <v>20</v>
      </c>
      <c r="M1620" s="50" t="str">
        <f>VLOOKUP(Table6[[#This Row],[Product]],Table3[],2)</f>
        <v>Hyperwotsit</v>
      </c>
      <c r="N1620" s="50" t="str">
        <f t="shared" si="76"/>
        <v>Sep</v>
      </c>
      <c r="O1620" s="56">
        <f t="shared" si="77"/>
        <v>2021</v>
      </c>
      <c r="P1620" s="51">
        <f>VLOOKUP(Table6[[#This Row],[Product]],Table3[],3)</f>
        <v>2.0099999999999998</v>
      </c>
      <c r="Q1620" s="35">
        <f>VLOOKUP(Table6[[#This Row],[Product]],Table3[],4)</f>
        <v>20</v>
      </c>
      <c r="R1620" s="35">
        <f>Table6[[#This Row],[Quantity]]*Table6[[#This Row],[Case]]</f>
        <v>100</v>
      </c>
      <c r="S1620" s="35">
        <f>Table6[[#This Row],[Total Sales]]*Table6[[#This Row],[Cost]]</f>
        <v>200.99999999999997</v>
      </c>
    </row>
    <row r="1621" spans="1:19" x14ac:dyDescent="0.3">
      <c r="A1621" s="54">
        <v>1667</v>
      </c>
      <c r="B1621" s="35" t="s">
        <v>4875</v>
      </c>
      <c r="C1621" s="35" t="s">
        <v>4876</v>
      </c>
      <c r="D1621" s="35" t="s">
        <v>28</v>
      </c>
      <c r="E1621" s="35" t="str">
        <f t="shared" si="75"/>
        <v>M</v>
      </c>
      <c r="F1621" s="35">
        <v>90</v>
      </c>
      <c r="G1621" s="35" t="s">
        <v>4877</v>
      </c>
      <c r="H1621" s="35" t="s">
        <v>4878</v>
      </c>
      <c r="I1621" s="35" t="s">
        <v>187</v>
      </c>
      <c r="J1621" s="48" t="s">
        <v>13995</v>
      </c>
      <c r="K1621" s="35">
        <v>22</v>
      </c>
      <c r="L1621" s="49" t="s">
        <v>101</v>
      </c>
      <c r="M1621" s="50" t="str">
        <f>VLOOKUP(Table6[[#This Row],[Product]],Table3[],2)</f>
        <v>Superwossname</v>
      </c>
      <c r="N1621" s="50" t="str">
        <f t="shared" si="76"/>
        <v>Sep</v>
      </c>
      <c r="O1621" s="56">
        <f t="shared" si="77"/>
        <v>2022</v>
      </c>
      <c r="P1621" s="51">
        <f>VLOOKUP(Table6[[#This Row],[Product]],Table3[],3)</f>
        <v>3.49</v>
      </c>
      <c r="Q1621" s="35">
        <f>VLOOKUP(Table6[[#This Row],[Product]],Table3[],4)</f>
        <v>20</v>
      </c>
      <c r="R1621" s="35">
        <f>Table6[[#This Row],[Quantity]]*Table6[[#This Row],[Case]]</f>
        <v>440</v>
      </c>
      <c r="S1621" s="35">
        <f>Table6[[#This Row],[Total Sales]]*Table6[[#This Row],[Cost]]</f>
        <v>1535.6000000000001</v>
      </c>
    </row>
    <row r="1622" spans="1:19" x14ac:dyDescent="0.3">
      <c r="A1622" s="54">
        <v>1668</v>
      </c>
      <c r="B1622" s="35" t="s">
        <v>4879</v>
      </c>
      <c r="C1622" s="35" t="s">
        <v>4880</v>
      </c>
      <c r="D1622" s="35" t="s">
        <v>15</v>
      </c>
      <c r="E1622" s="35" t="str">
        <f t="shared" si="75"/>
        <v>F</v>
      </c>
      <c r="F1622" s="35">
        <v>90</v>
      </c>
      <c r="G1622" s="35" t="s">
        <v>4881</v>
      </c>
      <c r="H1622" s="35" t="s">
        <v>4882</v>
      </c>
      <c r="I1622" s="35" t="s">
        <v>146</v>
      </c>
      <c r="J1622" s="48">
        <v>44473</v>
      </c>
      <c r="K1622" s="35">
        <v>45</v>
      </c>
      <c r="L1622" s="49" t="s">
        <v>159</v>
      </c>
      <c r="M1622" s="50" t="str">
        <f>VLOOKUP(Table6[[#This Row],[Product]],Table3[],2)</f>
        <v>Ultrathing V3</v>
      </c>
      <c r="N1622" s="50" t="str">
        <f t="shared" si="76"/>
        <v>Oct</v>
      </c>
      <c r="O1622" s="56">
        <f t="shared" si="77"/>
        <v>2021</v>
      </c>
      <c r="P1622" s="51">
        <f>VLOOKUP(Table6[[#This Row],[Product]],Table3[],3)</f>
        <v>3.39</v>
      </c>
      <c r="Q1622" s="35">
        <f>VLOOKUP(Table6[[#This Row],[Product]],Table3[],4)</f>
        <v>24</v>
      </c>
      <c r="R1622" s="35">
        <f>Table6[[#This Row],[Quantity]]*Table6[[#This Row],[Case]]</f>
        <v>1080</v>
      </c>
      <c r="S1622" s="35">
        <f>Table6[[#This Row],[Total Sales]]*Table6[[#This Row],[Cost]]</f>
        <v>3661.2000000000003</v>
      </c>
    </row>
    <row r="1623" spans="1:19" x14ac:dyDescent="0.3">
      <c r="A1623" s="54">
        <v>1669</v>
      </c>
      <c r="B1623" s="35" t="s">
        <v>1208</v>
      </c>
      <c r="C1623" s="35" t="s">
        <v>422</v>
      </c>
      <c r="D1623" s="35" t="s">
        <v>28</v>
      </c>
      <c r="E1623" s="35" t="str">
        <f t="shared" si="75"/>
        <v>M</v>
      </c>
      <c r="F1623" s="35">
        <v>90</v>
      </c>
      <c r="G1623" s="35" t="s">
        <v>4883</v>
      </c>
      <c r="H1623" s="35" t="s">
        <v>806</v>
      </c>
      <c r="I1623" s="35" t="s">
        <v>178</v>
      </c>
      <c r="J1623" s="48">
        <v>44480</v>
      </c>
      <c r="K1623" s="35">
        <v>78</v>
      </c>
      <c r="L1623" s="49" t="s">
        <v>64</v>
      </c>
      <c r="M1623" s="50" t="str">
        <f>VLOOKUP(Table6[[#This Row],[Product]],Table3[],2)</f>
        <v>Ultrathing V4</v>
      </c>
      <c r="N1623" s="50" t="str">
        <f t="shared" si="76"/>
        <v>Oct</v>
      </c>
      <c r="O1623" s="56">
        <f t="shared" si="77"/>
        <v>2021</v>
      </c>
      <c r="P1623" s="51">
        <f>VLOOKUP(Table6[[#This Row],[Product]],Table3[],3)</f>
        <v>3.99</v>
      </c>
      <c r="Q1623" s="35">
        <f>VLOOKUP(Table6[[#This Row],[Product]],Table3[],4)</f>
        <v>24</v>
      </c>
      <c r="R1623" s="35">
        <f>Table6[[#This Row],[Quantity]]*Table6[[#This Row],[Case]]</f>
        <v>1872</v>
      </c>
      <c r="S1623" s="35">
        <f>Table6[[#This Row],[Total Sales]]*Table6[[#This Row],[Cost]]</f>
        <v>7469.2800000000007</v>
      </c>
    </row>
    <row r="1624" spans="1:19" x14ac:dyDescent="0.3">
      <c r="A1624" s="54">
        <v>1670</v>
      </c>
      <c r="B1624" s="35" t="s">
        <v>4884</v>
      </c>
      <c r="C1624" s="35" t="s">
        <v>4664</v>
      </c>
      <c r="D1624" s="35" t="s">
        <v>51</v>
      </c>
      <c r="E1624" s="35" t="str">
        <f t="shared" si="75"/>
        <v>F</v>
      </c>
      <c r="F1624" s="35">
        <v>60</v>
      </c>
      <c r="G1624" s="35" t="s">
        <v>4885</v>
      </c>
      <c r="H1624" s="35" t="s">
        <v>4886</v>
      </c>
      <c r="I1624" s="35" t="s">
        <v>32</v>
      </c>
      <c r="J1624" s="48">
        <v>44653</v>
      </c>
      <c r="K1624" s="35">
        <v>84</v>
      </c>
      <c r="L1624" s="49" t="s">
        <v>54</v>
      </c>
      <c r="M1624" s="50" t="str">
        <f>VLOOKUP(Table6[[#This Row],[Product]],Table3[],2)</f>
        <v>Megawidget S</v>
      </c>
      <c r="N1624" s="50" t="str">
        <f t="shared" si="76"/>
        <v>Apr</v>
      </c>
      <c r="O1624" s="56">
        <f t="shared" si="77"/>
        <v>2022</v>
      </c>
      <c r="P1624" s="51">
        <f>VLOOKUP(Table6[[#This Row],[Product]],Table3[],3)</f>
        <v>0.69</v>
      </c>
      <c r="Q1624" s="35">
        <f>VLOOKUP(Table6[[#This Row],[Product]],Table3[],4)</f>
        <v>24</v>
      </c>
      <c r="R1624" s="35">
        <f>Table6[[#This Row],[Quantity]]*Table6[[#This Row],[Case]]</f>
        <v>2016</v>
      </c>
      <c r="S1624" s="35">
        <f>Table6[[#This Row],[Total Sales]]*Table6[[#This Row],[Cost]]</f>
        <v>1391.04</v>
      </c>
    </row>
    <row r="1625" spans="1:19" x14ac:dyDescent="0.3">
      <c r="A1625" s="54">
        <v>1671</v>
      </c>
      <c r="B1625" s="35" t="s">
        <v>1922</v>
      </c>
      <c r="C1625" s="35" t="s">
        <v>4261</v>
      </c>
      <c r="D1625" s="35" t="s">
        <v>51</v>
      </c>
      <c r="E1625" s="35" t="str">
        <f t="shared" si="75"/>
        <v>F</v>
      </c>
      <c r="F1625" s="35">
        <v>90</v>
      </c>
      <c r="G1625" s="35" t="s">
        <v>4887</v>
      </c>
      <c r="H1625" s="35" t="s">
        <v>3365</v>
      </c>
      <c r="I1625" s="35" t="s">
        <v>146</v>
      </c>
      <c r="J1625" s="48" t="s">
        <v>14133</v>
      </c>
      <c r="K1625" s="35">
        <v>42</v>
      </c>
      <c r="L1625" s="49" t="s">
        <v>101</v>
      </c>
      <c r="M1625" s="50" t="str">
        <f>VLOOKUP(Table6[[#This Row],[Product]],Table3[],2)</f>
        <v>Superwossname</v>
      </c>
      <c r="N1625" s="50" t="str">
        <f t="shared" si="76"/>
        <v>Sep</v>
      </c>
      <c r="O1625" s="56">
        <f t="shared" si="77"/>
        <v>2021</v>
      </c>
      <c r="P1625" s="51">
        <f>VLOOKUP(Table6[[#This Row],[Product]],Table3[],3)</f>
        <v>3.49</v>
      </c>
      <c r="Q1625" s="35">
        <f>VLOOKUP(Table6[[#This Row],[Product]],Table3[],4)</f>
        <v>20</v>
      </c>
      <c r="R1625" s="35">
        <f>Table6[[#This Row],[Quantity]]*Table6[[#This Row],[Case]]</f>
        <v>840</v>
      </c>
      <c r="S1625" s="35">
        <f>Table6[[#This Row],[Total Sales]]*Table6[[#This Row],[Cost]]</f>
        <v>2931.6000000000004</v>
      </c>
    </row>
    <row r="1626" spans="1:19" x14ac:dyDescent="0.3">
      <c r="A1626" s="54">
        <v>1672</v>
      </c>
      <c r="B1626" s="35" t="s">
        <v>1234</v>
      </c>
      <c r="C1626" s="35" t="s">
        <v>2823</v>
      </c>
      <c r="D1626" s="35" t="s">
        <v>28</v>
      </c>
      <c r="E1626" s="35" t="str">
        <f t="shared" si="75"/>
        <v>M</v>
      </c>
      <c r="F1626" s="35">
        <v>30</v>
      </c>
      <c r="G1626" s="35" t="s">
        <v>4888</v>
      </c>
      <c r="H1626" s="35" t="s">
        <v>4889</v>
      </c>
      <c r="I1626" s="35" t="s">
        <v>110</v>
      </c>
      <c r="J1626" s="48" t="s">
        <v>13893</v>
      </c>
      <c r="K1626" s="35">
        <v>62</v>
      </c>
      <c r="L1626" s="49" t="s">
        <v>20</v>
      </c>
      <c r="M1626" s="50" t="str">
        <f>VLOOKUP(Table6[[#This Row],[Product]],Table3[],2)</f>
        <v>Hyperwotsit</v>
      </c>
      <c r="N1626" s="50" t="str">
        <f t="shared" si="76"/>
        <v>Oct</v>
      </c>
      <c r="O1626" s="56">
        <f t="shared" si="77"/>
        <v>2020</v>
      </c>
      <c r="P1626" s="51">
        <f>VLOOKUP(Table6[[#This Row],[Product]],Table3[],3)</f>
        <v>2.0099999999999998</v>
      </c>
      <c r="Q1626" s="35">
        <f>VLOOKUP(Table6[[#This Row],[Product]],Table3[],4)</f>
        <v>20</v>
      </c>
      <c r="R1626" s="35">
        <f>Table6[[#This Row],[Quantity]]*Table6[[#This Row],[Case]]</f>
        <v>1240</v>
      </c>
      <c r="S1626" s="35">
        <f>Table6[[#This Row],[Total Sales]]*Table6[[#This Row],[Cost]]</f>
        <v>2492.3999999999996</v>
      </c>
    </row>
    <row r="1627" spans="1:19" x14ac:dyDescent="0.3">
      <c r="A1627" s="54">
        <v>1673</v>
      </c>
      <c r="B1627" s="35" t="s">
        <v>204</v>
      </c>
      <c r="C1627" s="35" t="s">
        <v>1461</v>
      </c>
      <c r="D1627" s="35" t="s">
        <v>28</v>
      </c>
      <c r="E1627" s="35" t="str">
        <f t="shared" si="75"/>
        <v>M</v>
      </c>
      <c r="F1627" s="35">
        <v>90</v>
      </c>
      <c r="G1627" s="35" t="s">
        <v>4890</v>
      </c>
      <c r="H1627" s="35" t="s">
        <v>2516</v>
      </c>
      <c r="I1627" s="35" t="s">
        <v>32</v>
      </c>
      <c r="J1627" s="48">
        <v>44114</v>
      </c>
      <c r="K1627" s="35">
        <v>18</v>
      </c>
      <c r="L1627" s="49" t="s">
        <v>159</v>
      </c>
      <c r="M1627" s="50" t="str">
        <f>VLOOKUP(Table6[[#This Row],[Product]],Table3[],2)</f>
        <v>Ultrathing V3</v>
      </c>
      <c r="N1627" s="50" t="str">
        <f t="shared" si="76"/>
        <v>Oct</v>
      </c>
      <c r="O1627" s="56">
        <f t="shared" si="77"/>
        <v>2020</v>
      </c>
      <c r="P1627" s="51">
        <f>VLOOKUP(Table6[[#This Row],[Product]],Table3[],3)</f>
        <v>3.39</v>
      </c>
      <c r="Q1627" s="35">
        <f>VLOOKUP(Table6[[#This Row],[Product]],Table3[],4)</f>
        <v>24</v>
      </c>
      <c r="R1627" s="35">
        <f>Table6[[#This Row],[Quantity]]*Table6[[#This Row],[Case]]</f>
        <v>432</v>
      </c>
      <c r="S1627" s="35">
        <f>Table6[[#This Row],[Total Sales]]*Table6[[#This Row],[Cost]]</f>
        <v>1464.48</v>
      </c>
    </row>
    <row r="1628" spans="1:19" x14ac:dyDescent="0.3">
      <c r="A1628" s="54">
        <v>1674</v>
      </c>
      <c r="B1628" s="35" t="s">
        <v>4891</v>
      </c>
      <c r="C1628" s="35" t="s">
        <v>4892</v>
      </c>
      <c r="D1628" s="35" t="s">
        <v>15</v>
      </c>
      <c r="E1628" s="35" t="str">
        <f t="shared" si="75"/>
        <v>F</v>
      </c>
      <c r="F1628" s="35">
        <v>30</v>
      </c>
      <c r="G1628" s="35" t="s">
        <v>4893</v>
      </c>
      <c r="H1628" s="35" t="s">
        <v>1295</v>
      </c>
      <c r="I1628" s="35" t="s">
        <v>32</v>
      </c>
      <c r="J1628" s="48">
        <v>44322</v>
      </c>
      <c r="K1628" s="35">
        <v>70</v>
      </c>
      <c r="L1628" s="49" t="s">
        <v>54</v>
      </c>
      <c r="M1628" s="50" t="str">
        <f>VLOOKUP(Table6[[#This Row],[Product]],Table3[],2)</f>
        <v>Megawidget S</v>
      </c>
      <c r="N1628" s="50" t="str">
        <f t="shared" si="76"/>
        <v>May</v>
      </c>
      <c r="O1628" s="56">
        <f t="shared" si="77"/>
        <v>2021</v>
      </c>
      <c r="P1628" s="51">
        <f>VLOOKUP(Table6[[#This Row],[Product]],Table3[],3)</f>
        <v>0.69</v>
      </c>
      <c r="Q1628" s="35">
        <f>VLOOKUP(Table6[[#This Row],[Product]],Table3[],4)</f>
        <v>24</v>
      </c>
      <c r="R1628" s="35">
        <f>Table6[[#This Row],[Quantity]]*Table6[[#This Row],[Case]]</f>
        <v>1680</v>
      </c>
      <c r="S1628" s="35">
        <f>Table6[[#This Row],[Total Sales]]*Table6[[#This Row],[Cost]]</f>
        <v>1159.1999999999998</v>
      </c>
    </row>
    <row r="1629" spans="1:19" x14ac:dyDescent="0.3">
      <c r="A1629" s="54">
        <v>1675</v>
      </c>
      <c r="B1629" s="35" t="s">
        <v>4894</v>
      </c>
      <c r="C1629" s="35" t="s">
        <v>1170</v>
      </c>
      <c r="D1629" s="35" t="s">
        <v>41</v>
      </c>
      <c r="E1629" s="35" t="str">
        <f t="shared" si="75"/>
        <v>F</v>
      </c>
      <c r="F1629" s="35">
        <v>60</v>
      </c>
      <c r="G1629" s="35" t="s">
        <v>4895</v>
      </c>
      <c r="H1629" s="35" t="s">
        <v>3531</v>
      </c>
      <c r="I1629" s="35" t="s">
        <v>32</v>
      </c>
      <c r="J1629" s="48">
        <v>44538</v>
      </c>
      <c r="K1629" s="35">
        <v>81</v>
      </c>
      <c r="L1629" s="49" t="s">
        <v>80</v>
      </c>
      <c r="M1629" s="50" t="str">
        <f>VLOOKUP(Table6[[#This Row],[Product]],Table3[],2)</f>
        <v>Ultrathing V2</v>
      </c>
      <c r="N1629" s="50" t="str">
        <f t="shared" si="76"/>
        <v>Dec</v>
      </c>
      <c r="O1629" s="56">
        <f t="shared" si="77"/>
        <v>2021</v>
      </c>
      <c r="P1629" s="51">
        <f>VLOOKUP(Table6[[#This Row],[Product]],Table3[],3)</f>
        <v>2.95</v>
      </c>
      <c r="Q1629" s="35">
        <f>VLOOKUP(Table6[[#This Row],[Product]],Table3[],4)</f>
        <v>20</v>
      </c>
      <c r="R1629" s="35">
        <f>Table6[[#This Row],[Quantity]]*Table6[[#This Row],[Case]]</f>
        <v>1620</v>
      </c>
      <c r="S1629" s="35">
        <f>Table6[[#This Row],[Total Sales]]*Table6[[#This Row],[Cost]]</f>
        <v>4779</v>
      </c>
    </row>
    <row r="1630" spans="1:19" x14ac:dyDescent="0.3">
      <c r="A1630" s="54">
        <v>1676</v>
      </c>
      <c r="B1630" s="35" t="s">
        <v>1200</v>
      </c>
      <c r="C1630" s="35" t="s">
        <v>1950</v>
      </c>
      <c r="D1630" s="35" t="s">
        <v>28</v>
      </c>
      <c r="E1630" s="35" t="str">
        <f t="shared" si="75"/>
        <v>M</v>
      </c>
      <c r="F1630" s="35">
        <v>60</v>
      </c>
      <c r="G1630" s="35" t="s">
        <v>4896</v>
      </c>
      <c r="H1630" s="35" t="s">
        <v>4266</v>
      </c>
      <c r="I1630" s="35" t="s">
        <v>25</v>
      </c>
      <c r="J1630" s="48" t="s">
        <v>13793</v>
      </c>
      <c r="K1630" s="35">
        <v>70</v>
      </c>
      <c r="L1630" s="49" t="s">
        <v>159</v>
      </c>
      <c r="M1630" s="50" t="str">
        <f>VLOOKUP(Table6[[#This Row],[Product]],Table3[],2)</f>
        <v>Ultrathing V3</v>
      </c>
      <c r="N1630" s="50" t="str">
        <f t="shared" si="76"/>
        <v>Apr</v>
      </c>
      <c r="O1630" s="56">
        <f t="shared" si="77"/>
        <v>2020</v>
      </c>
      <c r="P1630" s="51">
        <f>VLOOKUP(Table6[[#This Row],[Product]],Table3[],3)</f>
        <v>3.39</v>
      </c>
      <c r="Q1630" s="35">
        <f>VLOOKUP(Table6[[#This Row],[Product]],Table3[],4)</f>
        <v>24</v>
      </c>
      <c r="R1630" s="35">
        <f>Table6[[#This Row],[Quantity]]*Table6[[#This Row],[Case]]</f>
        <v>1680</v>
      </c>
      <c r="S1630" s="35">
        <f>Table6[[#This Row],[Total Sales]]*Table6[[#This Row],[Cost]]</f>
        <v>5695.2</v>
      </c>
    </row>
    <row r="1631" spans="1:19" x14ac:dyDescent="0.3">
      <c r="A1631" s="54">
        <v>1677</v>
      </c>
      <c r="B1631" s="35" t="s">
        <v>4897</v>
      </c>
      <c r="C1631" s="35" t="s">
        <v>189</v>
      </c>
      <c r="D1631" s="35" t="s">
        <v>28</v>
      </c>
      <c r="E1631" s="35" t="str">
        <f t="shared" si="75"/>
        <v>M</v>
      </c>
      <c r="F1631" s="35">
        <v>30</v>
      </c>
      <c r="G1631" s="35" t="s">
        <v>4898</v>
      </c>
      <c r="H1631" s="35" t="s">
        <v>4899</v>
      </c>
      <c r="I1631" s="35" t="s">
        <v>100</v>
      </c>
      <c r="J1631" s="48" t="s">
        <v>13816</v>
      </c>
      <c r="K1631" s="35">
        <v>23</v>
      </c>
      <c r="L1631" s="49" t="s">
        <v>39</v>
      </c>
      <c r="M1631" s="50" t="str">
        <f>VLOOKUP(Table6[[#This Row],[Product]],Table3[],2)</f>
        <v>Ultrathing V1</v>
      </c>
      <c r="N1631" s="50" t="str">
        <f t="shared" si="76"/>
        <v>Nov</v>
      </c>
      <c r="O1631" s="56">
        <f t="shared" si="77"/>
        <v>2020</v>
      </c>
      <c r="P1631" s="51">
        <f>VLOOKUP(Table6[[#This Row],[Product]],Table3[],3)</f>
        <v>1.79</v>
      </c>
      <c r="Q1631" s="35">
        <f>VLOOKUP(Table6[[#This Row],[Product]],Table3[],4)</f>
        <v>17</v>
      </c>
      <c r="R1631" s="35">
        <f>Table6[[#This Row],[Quantity]]*Table6[[#This Row],[Case]]</f>
        <v>391</v>
      </c>
      <c r="S1631" s="35">
        <f>Table6[[#This Row],[Total Sales]]*Table6[[#This Row],[Cost]]</f>
        <v>699.89</v>
      </c>
    </row>
    <row r="1632" spans="1:19" x14ac:dyDescent="0.3">
      <c r="A1632" s="54">
        <v>1678</v>
      </c>
      <c r="B1632" s="35" t="s">
        <v>2268</v>
      </c>
      <c r="C1632" s="35" t="s">
        <v>1204</v>
      </c>
      <c r="D1632" s="35" t="s">
        <v>15</v>
      </c>
      <c r="E1632" s="35" t="str">
        <f t="shared" si="75"/>
        <v>F</v>
      </c>
      <c r="F1632" s="35">
        <v>90</v>
      </c>
      <c r="G1632" s="35" t="s">
        <v>15144</v>
      </c>
      <c r="H1632" s="35" t="s">
        <v>3261</v>
      </c>
      <c r="I1632" s="35" t="s">
        <v>124</v>
      </c>
      <c r="J1632" s="48" t="s">
        <v>13687</v>
      </c>
      <c r="K1632" s="35">
        <v>66</v>
      </c>
      <c r="L1632" s="49" t="s">
        <v>33</v>
      </c>
      <c r="M1632" s="50" t="str">
        <f>VLOOKUP(Table6[[#This Row],[Product]],Table3[],2)</f>
        <v>Megawidget L</v>
      </c>
      <c r="N1632" s="50" t="str">
        <f t="shared" si="76"/>
        <v>Oct</v>
      </c>
      <c r="O1632" s="56">
        <f t="shared" si="77"/>
        <v>2022</v>
      </c>
      <c r="P1632" s="51">
        <f>VLOOKUP(Table6[[#This Row],[Product]],Table3[],3)</f>
        <v>1.79</v>
      </c>
      <c r="Q1632" s="35">
        <f>VLOOKUP(Table6[[#This Row],[Product]],Table3[],4)</f>
        <v>24</v>
      </c>
      <c r="R1632" s="35">
        <f>Table6[[#This Row],[Quantity]]*Table6[[#This Row],[Case]]</f>
        <v>1584</v>
      </c>
      <c r="S1632" s="35">
        <f>Table6[[#This Row],[Total Sales]]*Table6[[#This Row],[Cost]]</f>
        <v>2835.36</v>
      </c>
    </row>
    <row r="1633" spans="1:19" x14ac:dyDescent="0.3">
      <c r="A1633" s="54">
        <v>1679</v>
      </c>
      <c r="B1633" s="35" t="s">
        <v>731</v>
      </c>
      <c r="C1633" s="35" t="s">
        <v>3676</v>
      </c>
      <c r="D1633" s="35" t="s">
        <v>28</v>
      </c>
      <c r="E1633" s="35" t="str">
        <f t="shared" si="75"/>
        <v>M</v>
      </c>
      <c r="F1633" s="35">
        <v>30</v>
      </c>
      <c r="G1633" s="35" t="s">
        <v>15144</v>
      </c>
      <c r="H1633" s="35" t="s">
        <v>4901</v>
      </c>
      <c r="I1633" s="35" t="s">
        <v>32</v>
      </c>
      <c r="J1633" s="48">
        <v>43896</v>
      </c>
      <c r="K1633" s="35">
        <v>84</v>
      </c>
      <c r="L1633" s="49" t="s">
        <v>101</v>
      </c>
      <c r="M1633" s="50" t="str">
        <f>VLOOKUP(Table6[[#This Row],[Product]],Table3[],2)</f>
        <v>Superwossname</v>
      </c>
      <c r="N1633" s="50" t="str">
        <f t="shared" si="76"/>
        <v>Mar</v>
      </c>
      <c r="O1633" s="56">
        <f t="shared" si="77"/>
        <v>2020</v>
      </c>
      <c r="P1633" s="51">
        <f>VLOOKUP(Table6[[#This Row],[Product]],Table3[],3)</f>
        <v>3.49</v>
      </c>
      <c r="Q1633" s="35">
        <f>VLOOKUP(Table6[[#This Row],[Product]],Table3[],4)</f>
        <v>20</v>
      </c>
      <c r="R1633" s="35">
        <f>Table6[[#This Row],[Quantity]]*Table6[[#This Row],[Case]]</f>
        <v>1680</v>
      </c>
      <c r="S1633" s="35">
        <f>Table6[[#This Row],[Total Sales]]*Table6[[#This Row],[Cost]]</f>
        <v>5863.2000000000007</v>
      </c>
    </row>
    <row r="1634" spans="1:19" x14ac:dyDescent="0.3">
      <c r="A1634" s="54">
        <v>1680</v>
      </c>
      <c r="B1634" s="35" t="s">
        <v>4902</v>
      </c>
      <c r="C1634" s="35" t="s">
        <v>4903</v>
      </c>
      <c r="D1634" s="35" t="s">
        <v>15</v>
      </c>
      <c r="E1634" s="35" t="str">
        <f t="shared" si="75"/>
        <v>F</v>
      </c>
      <c r="F1634" s="35">
        <v>30</v>
      </c>
      <c r="G1634" s="35" t="s">
        <v>4904</v>
      </c>
      <c r="H1634" s="35" t="s">
        <v>1463</v>
      </c>
      <c r="I1634" s="35" t="s">
        <v>19</v>
      </c>
      <c r="J1634" s="48">
        <v>44388</v>
      </c>
      <c r="K1634" s="35">
        <v>10</v>
      </c>
      <c r="L1634" s="49" t="s">
        <v>54</v>
      </c>
      <c r="M1634" s="50" t="str">
        <f>VLOOKUP(Table6[[#This Row],[Product]],Table3[],2)</f>
        <v>Megawidget S</v>
      </c>
      <c r="N1634" s="50" t="str">
        <f t="shared" si="76"/>
        <v>Jul</v>
      </c>
      <c r="O1634" s="56">
        <f t="shared" si="77"/>
        <v>2021</v>
      </c>
      <c r="P1634" s="51">
        <f>VLOOKUP(Table6[[#This Row],[Product]],Table3[],3)</f>
        <v>0.69</v>
      </c>
      <c r="Q1634" s="35">
        <f>VLOOKUP(Table6[[#This Row],[Product]],Table3[],4)</f>
        <v>24</v>
      </c>
      <c r="R1634" s="35">
        <f>Table6[[#This Row],[Quantity]]*Table6[[#This Row],[Case]]</f>
        <v>240</v>
      </c>
      <c r="S1634" s="35">
        <f>Table6[[#This Row],[Total Sales]]*Table6[[#This Row],[Cost]]</f>
        <v>165.6</v>
      </c>
    </row>
    <row r="1635" spans="1:19" x14ac:dyDescent="0.3">
      <c r="A1635" s="54">
        <v>1681</v>
      </c>
      <c r="B1635" s="35" t="s">
        <v>4905</v>
      </c>
      <c r="C1635" s="35" t="s">
        <v>2690</v>
      </c>
      <c r="D1635" s="35" t="s">
        <v>28</v>
      </c>
      <c r="E1635" s="35" t="str">
        <f t="shared" si="75"/>
        <v>M</v>
      </c>
      <c r="F1635" s="35">
        <v>90</v>
      </c>
      <c r="G1635" s="35" t="s">
        <v>4904</v>
      </c>
      <c r="H1635" s="35" t="s">
        <v>1965</v>
      </c>
      <c r="I1635" s="35" t="s">
        <v>32</v>
      </c>
      <c r="J1635" s="48" t="s">
        <v>13788</v>
      </c>
      <c r="K1635" s="35">
        <v>74</v>
      </c>
      <c r="L1635" s="49" t="s">
        <v>33</v>
      </c>
      <c r="M1635" s="50" t="str">
        <f>VLOOKUP(Table6[[#This Row],[Product]],Table3[],2)</f>
        <v>Megawidget L</v>
      </c>
      <c r="N1635" s="50" t="str">
        <f t="shared" si="76"/>
        <v>Oct</v>
      </c>
      <c r="O1635" s="56">
        <f t="shared" si="77"/>
        <v>2020</v>
      </c>
      <c r="P1635" s="51">
        <f>VLOOKUP(Table6[[#This Row],[Product]],Table3[],3)</f>
        <v>1.79</v>
      </c>
      <c r="Q1635" s="35">
        <f>VLOOKUP(Table6[[#This Row],[Product]],Table3[],4)</f>
        <v>24</v>
      </c>
      <c r="R1635" s="35">
        <f>Table6[[#This Row],[Quantity]]*Table6[[#This Row],[Case]]</f>
        <v>1776</v>
      </c>
      <c r="S1635" s="35">
        <f>Table6[[#This Row],[Total Sales]]*Table6[[#This Row],[Cost]]</f>
        <v>3179.04</v>
      </c>
    </row>
    <row r="1636" spans="1:19" x14ac:dyDescent="0.3">
      <c r="A1636" s="54">
        <v>1682</v>
      </c>
      <c r="B1636" s="35" t="s">
        <v>4906</v>
      </c>
      <c r="C1636" s="35" t="s">
        <v>892</v>
      </c>
      <c r="D1636" s="35" t="s">
        <v>51</v>
      </c>
      <c r="E1636" s="35" t="str">
        <f t="shared" si="75"/>
        <v>F</v>
      </c>
      <c r="F1636" s="35">
        <v>60</v>
      </c>
      <c r="G1636" s="35" t="s">
        <v>4907</v>
      </c>
      <c r="H1636" s="35" t="s">
        <v>1632</v>
      </c>
      <c r="I1636" s="35" t="s">
        <v>32</v>
      </c>
      <c r="J1636" s="48" t="s">
        <v>14134</v>
      </c>
      <c r="K1636" s="35">
        <v>8</v>
      </c>
      <c r="L1636" s="49" t="s">
        <v>70</v>
      </c>
      <c r="M1636" s="50" t="str">
        <f>VLOOKUP(Table6[[#This Row],[Product]],Table3[],2)</f>
        <v>Megawidget M</v>
      </c>
      <c r="N1636" s="50" t="str">
        <f t="shared" si="76"/>
        <v>May</v>
      </c>
      <c r="O1636" s="56">
        <f t="shared" si="77"/>
        <v>2021</v>
      </c>
      <c r="P1636" s="51">
        <f>VLOOKUP(Table6[[#This Row],[Product]],Table3[],3)</f>
        <v>1.29</v>
      </c>
      <c r="Q1636" s="35">
        <f>VLOOKUP(Table6[[#This Row],[Product]],Table3[],4)</f>
        <v>24</v>
      </c>
      <c r="R1636" s="35">
        <f>Table6[[#This Row],[Quantity]]*Table6[[#This Row],[Case]]</f>
        <v>192</v>
      </c>
      <c r="S1636" s="35">
        <f>Table6[[#This Row],[Total Sales]]*Table6[[#This Row],[Cost]]</f>
        <v>247.68</v>
      </c>
    </row>
    <row r="1637" spans="1:19" x14ac:dyDescent="0.3">
      <c r="A1637" s="54">
        <v>1683</v>
      </c>
      <c r="B1637" s="35" t="s">
        <v>3089</v>
      </c>
      <c r="C1637" s="35" t="s">
        <v>2715</v>
      </c>
      <c r="D1637" s="35" t="s">
        <v>28</v>
      </c>
      <c r="E1637" s="35" t="str">
        <f t="shared" si="75"/>
        <v>M</v>
      </c>
      <c r="F1637" s="35">
        <v>90</v>
      </c>
      <c r="G1637" s="35" t="s">
        <v>4908</v>
      </c>
      <c r="H1637" s="35" t="s">
        <v>917</v>
      </c>
      <c r="I1637" s="35" t="s">
        <v>32</v>
      </c>
      <c r="J1637" s="48" t="s">
        <v>13809</v>
      </c>
      <c r="K1637" s="35">
        <v>71</v>
      </c>
      <c r="L1637" s="49" t="s">
        <v>33</v>
      </c>
      <c r="M1637" s="50" t="str">
        <f>VLOOKUP(Table6[[#This Row],[Product]],Table3[],2)</f>
        <v>Megawidget L</v>
      </c>
      <c r="N1637" s="50" t="str">
        <f t="shared" si="76"/>
        <v>Mar</v>
      </c>
      <c r="O1637" s="56">
        <f t="shared" si="77"/>
        <v>2022</v>
      </c>
      <c r="P1637" s="51">
        <f>VLOOKUP(Table6[[#This Row],[Product]],Table3[],3)</f>
        <v>1.79</v>
      </c>
      <c r="Q1637" s="35">
        <f>VLOOKUP(Table6[[#This Row],[Product]],Table3[],4)</f>
        <v>24</v>
      </c>
      <c r="R1637" s="35">
        <f>Table6[[#This Row],[Quantity]]*Table6[[#This Row],[Case]]</f>
        <v>1704</v>
      </c>
      <c r="S1637" s="35">
        <f>Table6[[#This Row],[Total Sales]]*Table6[[#This Row],[Cost]]</f>
        <v>3050.16</v>
      </c>
    </row>
    <row r="1638" spans="1:19" x14ac:dyDescent="0.3">
      <c r="A1638" s="54">
        <v>1684</v>
      </c>
      <c r="B1638" s="35" t="s">
        <v>4909</v>
      </c>
      <c r="C1638" s="35" t="s">
        <v>3824</v>
      </c>
      <c r="D1638" s="35" t="s">
        <v>15</v>
      </c>
      <c r="E1638" s="35" t="str">
        <f t="shared" si="75"/>
        <v>F</v>
      </c>
      <c r="F1638" s="35">
        <v>30</v>
      </c>
      <c r="G1638" s="35" t="s">
        <v>4910</v>
      </c>
      <c r="H1638" s="35" t="s">
        <v>4911</v>
      </c>
      <c r="I1638" s="35" t="s">
        <v>95</v>
      </c>
      <c r="J1638" s="48" t="s">
        <v>14135</v>
      </c>
      <c r="K1638" s="35">
        <v>48</v>
      </c>
      <c r="L1638" s="49" t="s">
        <v>159</v>
      </c>
      <c r="M1638" s="50" t="str">
        <f>VLOOKUP(Table6[[#This Row],[Product]],Table3[],2)</f>
        <v>Ultrathing V3</v>
      </c>
      <c r="N1638" s="50" t="str">
        <f t="shared" si="76"/>
        <v>Feb</v>
      </c>
      <c r="O1638" s="56">
        <f t="shared" si="77"/>
        <v>2020</v>
      </c>
      <c r="P1638" s="51">
        <f>VLOOKUP(Table6[[#This Row],[Product]],Table3[],3)</f>
        <v>3.39</v>
      </c>
      <c r="Q1638" s="35">
        <f>VLOOKUP(Table6[[#This Row],[Product]],Table3[],4)</f>
        <v>24</v>
      </c>
      <c r="R1638" s="35">
        <f>Table6[[#This Row],[Quantity]]*Table6[[#This Row],[Case]]</f>
        <v>1152</v>
      </c>
      <c r="S1638" s="35">
        <f>Table6[[#This Row],[Total Sales]]*Table6[[#This Row],[Cost]]</f>
        <v>3905.28</v>
      </c>
    </row>
    <row r="1639" spans="1:19" x14ac:dyDescent="0.3">
      <c r="A1639" s="54">
        <v>1685</v>
      </c>
      <c r="B1639" s="35" t="s">
        <v>4652</v>
      </c>
      <c r="C1639" s="35" t="s">
        <v>1918</v>
      </c>
      <c r="D1639" s="35" t="s">
        <v>28</v>
      </c>
      <c r="E1639" s="35" t="str">
        <f t="shared" si="75"/>
        <v>M</v>
      </c>
      <c r="F1639" s="35">
        <v>30</v>
      </c>
      <c r="G1639" s="35" t="s">
        <v>4910</v>
      </c>
      <c r="H1639" s="35" t="s">
        <v>545</v>
      </c>
      <c r="I1639" s="35" t="s">
        <v>173</v>
      </c>
      <c r="J1639" s="48">
        <v>44382</v>
      </c>
      <c r="K1639" s="35">
        <v>7</v>
      </c>
      <c r="L1639" s="49" t="s">
        <v>39</v>
      </c>
      <c r="M1639" s="50" t="str">
        <f>VLOOKUP(Table6[[#This Row],[Product]],Table3[],2)</f>
        <v>Ultrathing V1</v>
      </c>
      <c r="N1639" s="50" t="str">
        <f t="shared" si="76"/>
        <v>Jul</v>
      </c>
      <c r="O1639" s="56">
        <f t="shared" si="77"/>
        <v>2021</v>
      </c>
      <c r="P1639" s="51">
        <f>VLOOKUP(Table6[[#This Row],[Product]],Table3[],3)</f>
        <v>1.79</v>
      </c>
      <c r="Q1639" s="35">
        <f>VLOOKUP(Table6[[#This Row],[Product]],Table3[],4)</f>
        <v>17</v>
      </c>
      <c r="R1639" s="35">
        <f>Table6[[#This Row],[Quantity]]*Table6[[#This Row],[Case]]</f>
        <v>119</v>
      </c>
      <c r="S1639" s="35">
        <f>Table6[[#This Row],[Total Sales]]*Table6[[#This Row],[Cost]]</f>
        <v>213.01</v>
      </c>
    </row>
    <row r="1640" spans="1:19" x14ac:dyDescent="0.3">
      <c r="A1640" s="54">
        <v>1686</v>
      </c>
      <c r="B1640" s="35" t="s">
        <v>4912</v>
      </c>
      <c r="C1640" s="35" t="s">
        <v>4913</v>
      </c>
      <c r="D1640" s="35" t="s">
        <v>15</v>
      </c>
      <c r="E1640" s="35" t="str">
        <f t="shared" si="75"/>
        <v>F</v>
      </c>
      <c r="F1640" s="35">
        <v>30</v>
      </c>
      <c r="G1640" s="35" t="s">
        <v>4914</v>
      </c>
      <c r="H1640" s="35" t="s">
        <v>4915</v>
      </c>
      <c r="I1640" s="35" t="s">
        <v>32</v>
      </c>
      <c r="J1640" s="48" t="s">
        <v>14083</v>
      </c>
      <c r="K1640" s="35">
        <v>61</v>
      </c>
      <c r="L1640" s="49" t="s">
        <v>20</v>
      </c>
      <c r="M1640" s="50" t="str">
        <f>VLOOKUP(Table6[[#This Row],[Product]],Table3[],2)</f>
        <v>Hyperwotsit</v>
      </c>
      <c r="N1640" s="50" t="str">
        <f t="shared" si="76"/>
        <v>Dec</v>
      </c>
      <c r="O1640" s="56">
        <f t="shared" si="77"/>
        <v>2020</v>
      </c>
      <c r="P1640" s="51">
        <f>VLOOKUP(Table6[[#This Row],[Product]],Table3[],3)</f>
        <v>2.0099999999999998</v>
      </c>
      <c r="Q1640" s="35">
        <f>VLOOKUP(Table6[[#This Row],[Product]],Table3[],4)</f>
        <v>20</v>
      </c>
      <c r="R1640" s="35">
        <f>Table6[[#This Row],[Quantity]]*Table6[[#This Row],[Case]]</f>
        <v>1220</v>
      </c>
      <c r="S1640" s="35">
        <f>Table6[[#This Row],[Total Sales]]*Table6[[#This Row],[Cost]]</f>
        <v>2452.1999999999998</v>
      </c>
    </row>
    <row r="1641" spans="1:19" x14ac:dyDescent="0.3">
      <c r="A1641" s="54">
        <v>1687</v>
      </c>
      <c r="B1641" s="35" t="s">
        <v>4916</v>
      </c>
      <c r="C1641" s="35" t="s">
        <v>4917</v>
      </c>
      <c r="D1641" s="35" t="s">
        <v>28</v>
      </c>
      <c r="E1641" s="35" t="str">
        <f t="shared" si="75"/>
        <v>M</v>
      </c>
      <c r="F1641" s="35">
        <v>90</v>
      </c>
      <c r="G1641" s="35" t="s">
        <v>4918</v>
      </c>
      <c r="H1641" s="35" t="s">
        <v>4919</v>
      </c>
      <c r="I1641" s="35" t="s">
        <v>303</v>
      </c>
      <c r="J1641" s="48">
        <v>44021</v>
      </c>
      <c r="K1641" s="35">
        <v>31</v>
      </c>
      <c r="L1641" s="49" t="s">
        <v>101</v>
      </c>
      <c r="M1641" s="50" t="str">
        <f>VLOOKUP(Table6[[#This Row],[Product]],Table3[],2)</f>
        <v>Superwossname</v>
      </c>
      <c r="N1641" s="50" t="str">
        <f t="shared" si="76"/>
        <v>Jul</v>
      </c>
      <c r="O1641" s="56">
        <f t="shared" si="77"/>
        <v>2020</v>
      </c>
      <c r="P1641" s="51">
        <f>VLOOKUP(Table6[[#This Row],[Product]],Table3[],3)</f>
        <v>3.49</v>
      </c>
      <c r="Q1641" s="35">
        <f>VLOOKUP(Table6[[#This Row],[Product]],Table3[],4)</f>
        <v>20</v>
      </c>
      <c r="R1641" s="35">
        <f>Table6[[#This Row],[Quantity]]*Table6[[#This Row],[Case]]</f>
        <v>620</v>
      </c>
      <c r="S1641" s="35">
        <f>Table6[[#This Row],[Total Sales]]*Table6[[#This Row],[Cost]]</f>
        <v>2163.8000000000002</v>
      </c>
    </row>
    <row r="1642" spans="1:19" x14ac:dyDescent="0.3">
      <c r="A1642" s="54">
        <v>1688</v>
      </c>
      <c r="B1642" s="35" t="s">
        <v>4920</v>
      </c>
      <c r="C1642" s="35" t="s">
        <v>3330</v>
      </c>
      <c r="D1642" s="35" t="s">
        <v>15</v>
      </c>
      <c r="E1642" s="35" t="str">
        <f t="shared" si="75"/>
        <v>F</v>
      </c>
      <c r="F1642" s="35">
        <v>90</v>
      </c>
      <c r="G1642" s="35" t="s">
        <v>4921</v>
      </c>
      <c r="H1642" s="35" t="s">
        <v>3695</v>
      </c>
      <c r="I1642" s="35" t="s">
        <v>173</v>
      </c>
      <c r="J1642" s="48">
        <v>44386</v>
      </c>
      <c r="K1642" s="35">
        <v>76</v>
      </c>
      <c r="L1642" s="49" t="s">
        <v>39</v>
      </c>
      <c r="M1642" s="50" t="str">
        <f>VLOOKUP(Table6[[#This Row],[Product]],Table3[],2)</f>
        <v>Ultrathing V1</v>
      </c>
      <c r="N1642" s="50" t="str">
        <f t="shared" si="76"/>
        <v>Jul</v>
      </c>
      <c r="O1642" s="56">
        <f t="shared" si="77"/>
        <v>2021</v>
      </c>
      <c r="P1642" s="51">
        <f>VLOOKUP(Table6[[#This Row],[Product]],Table3[],3)</f>
        <v>1.79</v>
      </c>
      <c r="Q1642" s="35">
        <f>VLOOKUP(Table6[[#This Row],[Product]],Table3[],4)</f>
        <v>17</v>
      </c>
      <c r="R1642" s="35">
        <f>Table6[[#This Row],[Quantity]]*Table6[[#This Row],[Case]]</f>
        <v>1292</v>
      </c>
      <c r="S1642" s="35">
        <f>Table6[[#This Row],[Total Sales]]*Table6[[#This Row],[Cost]]</f>
        <v>2312.6799999999998</v>
      </c>
    </row>
    <row r="1643" spans="1:19" x14ac:dyDescent="0.3">
      <c r="A1643" s="54">
        <v>1689</v>
      </c>
      <c r="B1643" s="35" t="s">
        <v>4922</v>
      </c>
      <c r="C1643" s="35" t="s">
        <v>3338</v>
      </c>
      <c r="D1643" s="35" t="s">
        <v>51</v>
      </c>
      <c r="E1643" s="35" t="str">
        <f t="shared" si="75"/>
        <v>F</v>
      </c>
      <c r="F1643" s="35">
        <v>60</v>
      </c>
      <c r="G1643" s="35" t="s">
        <v>4923</v>
      </c>
      <c r="H1643" s="35" t="s">
        <v>4924</v>
      </c>
      <c r="I1643" s="35" t="s">
        <v>32</v>
      </c>
      <c r="J1643" s="48" t="s">
        <v>13685</v>
      </c>
      <c r="K1643" s="35">
        <v>6</v>
      </c>
      <c r="L1643" s="49" t="s">
        <v>64</v>
      </c>
      <c r="M1643" s="50" t="str">
        <f>VLOOKUP(Table6[[#This Row],[Product]],Table3[],2)</f>
        <v>Ultrathing V4</v>
      </c>
      <c r="N1643" s="50" t="str">
        <f t="shared" si="76"/>
        <v>Oct</v>
      </c>
      <c r="O1643" s="56">
        <f t="shared" si="77"/>
        <v>2021</v>
      </c>
      <c r="P1643" s="51">
        <f>VLOOKUP(Table6[[#This Row],[Product]],Table3[],3)</f>
        <v>3.99</v>
      </c>
      <c r="Q1643" s="35">
        <f>VLOOKUP(Table6[[#This Row],[Product]],Table3[],4)</f>
        <v>24</v>
      </c>
      <c r="R1643" s="35">
        <f>Table6[[#This Row],[Quantity]]*Table6[[#This Row],[Case]]</f>
        <v>144</v>
      </c>
      <c r="S1643" s="35">
        <f>Table6[[#This Row],[Total Sales]]*Table6[[#This Row],[Cost]]</f>
        <v>574.56000000000006</v>
      </c>
    </row>
    <row r="1644" spans="1:19" x14ac:dyDescent="0.3">
      <c r="A1644" s="54">
        <v>1690</v>
      </c>
      <c r="B1644" s="35" t="s">
        <v>4250</v>
      </c>
      <c r="C1644" s="35" t="s">
        <v>2148</v>
      </c>
      <c r="D1644" s="35" t="s">
        <v>28</v>
      </c>
      <c r="E1644" s="35" t="str">
        <f t="shared" si="75"/>
        <v>M</v>
      </c>
      <c r="F1644" s="35">
        <v>30</v>
      </c>
      <c r="G1644" s="35" t="s">
        <v>4925</v>
      </c>
      <c r="H1644" s="35" t="s">
        <v>199</v>
      </c>
      <c r="I1644" s="35" t="s">
        <v>32</v>
      </c>
      <c r="J1644" s="48" t="s">
        <v>13762</v>
      </c>
      <c r="K1644" s="35">
        <v>37</v>
      </c>
      <c r="L1644" s="49" t="s">
        <v>80</v>
      </c>
      <c r="M1644" s="50" t="str">
        <f>VLOOKUP(Table6[[#This Row],[Product]],Table3[],2)</f>
        <v>Ultrathing V2</v>
      </c>
      <c r="N1644" s="50" t="str">
        <f t="shared" si="76"/>
        <v>Dec</v>
      </c>
      <c r="O1644" s="56">
        <f t="shared" si="77"/>
        <v>2022</v>
      </c>
      <c r="P1644" s="51">
        <f>VLOOKUP(Table6[[#This Row],[Product]],Table3[],3)</f>
        <v>2.95</v>
      </c>
      <c r="Q1644" s="35">
        <f>VLOOKUP(Table6[[#This Row],[Product]],Table3[],4)</f>
        <v>20</v>
      </c>
      <c r="R1644" s="35">
        <f>Table6[[#This Row],[Quantity]]*Table6[[#This Row],[Case]]</f>
        <v>740</v>
      </c>
      <c r="S1644" s="35">
        <f>Table6[[#This Row],[Total Sales]]*Table6[[#This Row],[Cost]]</f>
        <v>2183</v>
      </c>
    </row>
    <row r="1645" spans="1:19" x14ac:dyDescent="0.3">
      <c r="A1645" s="54">
        <v>1691</v>
      </c>
      <c r="B1645" s="35" t="s">
        <v>4926</v>
      </c>
      <c r="C1645" s="35" t="s">
        <v>4927</v>
      </c>
      <c r="D1645" s="35" t="s">
        <v>15</v>
      </c>
      <c r="E1645" s="35" t="str">
        <f t="shared" si="75"/>
        <v>F</v>
      </c>
      <c r="F1645" s="35">
        <v>90</v>
      </c>
      <c r="G1645" s="35" t="s">
        <v>4928</v>
      </c>
      <c r="H1645" s="35" t="s">
        <v>3387</v>
      </c>
      <c r="I1645" s="35" t="s">
        <v>2878</v>
      </c>
      <c r="J1645" s="48" t="s">
        <v>14060</v>
      </c>
      <c r="K1645" s="35">
        <v>14</v>
      </c>
      <c r="L1645" s="49" t="s">
        <v>70</v>
      </c>
      <c r="M1645" s="50" t="str">
        <f>VLOOKUP(Table6[[#This Row],[Product]],Table3[],2)</f>
        <v>Megawidget M</v>
      </c>
      <c r="N1645" s="50" t="str">
        <f t="shared" si="76"/>
        <v>Jun</v>
      </c>
      <c r="O1645" s="56">
        <f t="shared" si="77"/>
        <v>2021</v>
      </c>
      <c r="P1645" s="51">
        <f>VLOOKUP(Table6[[#This Row],[Product]],Table3[],3)</f>
        <v>1.29</v>
      </c>
      <c r="Q1645" s="35">
        <f>VLOOKUP(Table6[[#This Row],[Product]],Table3[],4)</f>
        <v>24</v>
      </c>
      <c r="R1645" s="35">
        <f>Table6[[#This Row],[Quantity]]*Table6[[#This Row],[Case]]</f>
        <v>336</v>
      </c>
      <c r="S1645" s="35">
        <f>Table6[[#This Row],[Total Sales]]*Table6[[#This Row],[Cost]]</f>
        <v>433.44</v>
      </c>
    </row>
    <row r="1646" spans="1:19" x14ac:dyDescent="0.3">
      <c r="A1646" s="54">
        <v>1692</v>
      </c>
      <c r="B1646" s="35" t="s">
        <v>4929</v>
      </c>
      <c r="C1646" s="35" t="s">
        <v>832</v>
      </c>
      <c r="D1646" s="35" t="s">
        <v>15</v>
      </c>
      <c r="E1646" s="35" t="str">
        <f t="shared" si="75"/>
        <v>F</v>
      </c>
      <c r="F1646" s="35">
        <v>90</v>
      </c>
      <c r="G1646" s="35" t="s">
        <v>14313</v>
      </c>
      <c r="H1646" s="35" t="s">
        <v>1077</v>
      </c>
      <c r="I1646" s="35" t="s">
        <v>1078</v>
      </c>
      <c r="J1646" s="48" t="s">
        <v>14132</v>
      </c>
      <c r="K1646" s="35">
        <v>65</v>
      </c>
      <c r="L1646" s="49" t="s">
        <v>159</v>
      </c>
      <c r="M1646" s="50" t="str">
        <f>VLOOKUP(Table6[[#This Row],[Product]],Table3[],2)</f>
        <v>Ultrathing V3</v>
      </c>
      <c r="N1646" s="50" t="str">
        <f t="shared" si="76"/>
        <v>Sep</v>
      </c>
      <c r="O1646" s="56">
        <f t="shared" si="77"/>
        <v>2022</v>
      </c>
      <c r="P1646" s="51">
        <f>VLOOKUP(Table6[[#This Row],[Product]],Table3[],3)</f>
        <v>3.39</v>
      </c>
      <c r="Q1646" s="35">
        <f>VLOOKUP(Table6[[#This Row],[Product]],Table3[],4)</f>
        <v>24</v>
      </c>
      <c r="R1646" s="35">
        <f>Table6[[#This Row],[Quantity]]*Table6[[#This Row],[Case]]</f>
        <v>1560</v>
      </c>
      <c r="S1646" s="35">
        <f>Table6[[#This Row],[Total Sales]]*Table6[[#This Row],[Cost]]</f>
        <v>5288.4000000000005</v>
      </c>
    </row>
    <row r="1647" spans="1:19" x14ac:dyDescent="0.3">
      <c r="A1647" s="54">
        <v>1693</v>
      </c>
      <c r="B1647" s="35" t="s">
        <v>2292</v>
      </c>
      <c r="C1647" s="35" t="s">
        <v>2977</v>
      </c>
      <c r="D1647" s="35" t="s">
        <v>117</v>
      </c>
      <c r="E1647" s="35" t="str">
        <f t="shared" si="75"/>
        <v>M/F</v>
      </c>
      <c r="F1647" s="35">
        <v>90</v>
      </c>
      <c r="G1647" s="35" t="s">
        <v>4931</v>
      </c>
      <c r="H1647" s="35" t="s">
        <v>4932</v>
      </c>
      <c r="I1647" s="35" t="s">
        <v>38</v>
      </c>
      <c r="J1647" s="48">
        <v>44623</v>
      </c>
      <c r="K1647" s="35">
        <v>55</v>
      </c>
      <c r="L1647" s="49" t="s">
        <v>45</v>
      </c>
      <c r="M1647" s="50" t="str">
        <f>VLOOKUP(Table6[[#This Row],[Product]],Table3[],2)</f>
        <v>Gigastuff</v>
      </c>
      <c r="N1647" s="50" t="str">
        <f t="shared" si="76"/>
        <v>Mar</v>
      </c>
      <c r="O1647" s="56">
        <f t="shared" si="77"/>
        <v>2022</v>
      </c>
      <c r="P1647" s="51">
        <f>VLOOKUP(Table6[[#This Row],[Product]],Table3[],3)</f>
        <v>1.89</v>
      </c>
      <c r="Q1647" s="35">
        <f>VLOOKUP(Table6[[#This Row],[Product]],Table3[],4)</f>
        <v>18</v>
      </c>
      <c r="R1647" s="35">
        <f>Table6[[#This Row],[Quantity]]*Table6[[#This Row],[Case]]</f>
        <v>990</v>
      </c>
      <c r="S1647" s="35">
        <f>Table6[[#This Row],[Total Sales]]*Table6[[#This Row],[Cost]]</f>
        <v>1871.1</v>
      </c>
    </row>
    <row r="1648" spans="1:19" x14ac:dyDescent="0.3">
      <c r="A1648" s="54">
        <v>1694</v>
      </c>
      <c r="B1648" s="35" t="s">
        <v>721</v>
      </c>
      <c r="C1648" s="35" t="s">
        <v>4933</v>
      </c>
      <c r="D1648" s="35" t="s">
        <v>28</v>
      </c>
      <c r="E1648" s="35" t="str">
        <f t="shared" si="75"/>
        <v>M</v>
      </c>
      <c r="F1648" s="35">
        <v>30</v>
      </c>
      <c r="G1648" s="35" t="s">
        <v>4934</v>
      </c>
      <c r="H1648" s="35" t="s">
        <v>4935</v>
      </c>
      <c r="I1648" s="35" t="s">
        <v>124</v>
      </c>
      <c r="J1648" s="48" t="s">
        <v>14041</v>
      </c>
      <c r="K1648" s="35">
        <v>78</v>
      </c>
      <c r="L1648" s="49" t="s">
        <v>33</v>
      </c>
      <c r="M1648" s="50" t="str">
        <f>VLOOKUP(Table6[[#This Row],[Product]],Table3[],2)</f>
        <v>Megawidget L</v>
      </c>
      <c r="N1648" s="50" t="str">
        <f t="shared" si="76"/>
        <v>Jan</v>
      </c>
      <c r="O1648" s="56">
        <f t="shared" si="77"/>
        <v>2020</v>
      </c>
      <c r="P1648" s="51">
        <f>VLOOKUP(Table6[[#This Row],[Product]],Table3[],3)</f>
        <v>1.79</v>
      </c>
      <c r="Q1648" s="35">
        <f>VLOOKUP(Table6[[#This Row],[Product]],Table3[],4)</f>
        <v>24</v>
      </c>
      <c r="R1648" s="35">
        <f>Table6[[#This Row],[Quantity]]*Table6[[#This Row],[Case]]</f>
        <v>1872</v>
      </c>
      <c r="S1648" s="35">
        <f>Table6[[#This Row],[Total Sales]]*Table6[[#This Row],[Cost]]</f>
        <v>3350.88</v>
      </c>
    </row>
    <row r="1649" spans="1:19" x14ac:dyDescent="0.3">
      <c r="A1649" s="54">
        <v>1695</v>
      </c>
      <c r="B1649" s="35" t="s">
        <v>4936</v>
      </c>
      <c r="C1649" s="35" t="s">
        <v>3109</v>
      </c>
      <c r="D1649" s="35" t="s">
        <v>28</v>
      </c>
      <c r="E1649" s="35" t="str">
        <f t="shared" si="75"/>
        <v>M</v>
      </c>
      <c r="F1649" s="35">
        <v>60</v>
      </c>
      <c r="G1649" s="35" t="s">
        <v>4937</v>
      </c>
      <c r="H1649" s="35" t="s">
        <v>4938</v>
      </c>
      <c r="I1649" s="35" t="s">
        <v>32</v>
      </c>
      <c r="J1649" s="48">
        <v>44381</v>
      </c>
      <c r="K1649" s="35">
        <v>92</v>
      </c>
      <c r="L1649" s="49" t="s">
        <v>33</v>
      </c>
      <c r="M1649" s="50" t="str">
        <f>VLOOKUP(Table6[[#This Row],[Product]],Table3[],2)</f>
        <v>Megawidget L</v>
      </c>
      <c r="N1649" s="50" t="str">
        <f t="shared" si="76"/>
        <v>Jul</v>
      </c>
      <c r="O1649" s="56">
        <f t="shared" si="77"/>
        <v>2021</v>
      </c>
      <c r="P1649" s="51">
        <f>VLOOKUP(Table6[[#This Row],[Product]],Table3[],3)</f>
        <v>1.79</v>
      </c>
      <c r="Q1649" s="35">
        <f>VLOOKUP(Table6[[#This Row],[Product]],Table3[],4)</f>
        <v>24</v>
      </c>
      <c r="R1649" s="35">
        <f>Table6[[#This Row],[Quantity]]*Table6[[#This Row],[Case]]</f>
        <v>2208</v>
      </c>
      <c r="S1649" s="35">
        <f>Table6[[#This Row],[Total Sales]]*Table6[[#This Row],[Cost]]</f>
        <v>3952.32</v>
      </c>
    </row>
    <row r="1650" spans="1:19" x14ac:dyDescent="0.3">
      <c r="A1650" s="54">
        <v>1696</v>
      </c>
      <c r="B1650" s="35" t="s">
        <v>4939</v>
      </c>
      <c r="C1650" s="35" t="s">
        <v>1282</v>
      </c>
      <c r="D1650" s="35" t="s">
        <v>28</v>
      </c>
      <c r="E1650" s="35" t="str">
        <f t="shared" si="75"/>
        <v>M</v>
      </c>
      <c r="F1650" s="35">
        <v>30</v>
      </c>
      <c r="G1650" s="35" t="s">
        <v>4940</v>
      </c>
      <c r="H1650" s="35" t="s">
        <v>4941</v>
      </c>
      <c r="I1650" s="35" t="s">
        <v>32</v>
      </c>
      <c r="J1650" s="48" t="s">
        <v>14136</v>
      </c>
      <c r="K1650" s="35">
        <v>88</v>
      </c>
      <c r="L1650" s="49" t="s">
        <v>80</v>
      </c>
      <c r="M1650" s="50" t="str">
        <f>VLOOKUP(Table6[[#This Row],[Product]],Table3[],2)</f>
        <v>Ultrathing V2</v>
      </c>
      <c r="N1650" s="50" t="str">
        <f t="shared" si="76"/>
        <v>Dec</v>
      </c>
      <c r="O1650" s="56">
        <f t="shared" si="77"/>
        <v>2022</v>
      </c>
      <c r="P1650" s="51">
        <f>VLOOKUP(Table6[[#This Row],[Product]],Table3[],3)</f>
        <v>2.95</v>
      </c>
      <c r="Q1650" s="35">
        <f>VLOOKUP(Table6[[#This Row],[Product]],Table3[],4)</f>
        <v>20</v>
      </c>
      <c r="R1650" s="35">
        <f>Table6[[#This Row],[Quantity]]*Table6[[#This Row],[Case]]</f>
        <v>1760</v>
      </c>
      <c r="S1650" s="35">
        <f>Table6[[#This Row],[Total Sales]]*Table6[[#This Row],[Cost]]</f>
        <v>5192</v>
      </c>
    </row>
    <row r="1651" spans="1:19" x14ac:dyDescent="0.3">
      <c r="A1651" s="54">
        <v>1697</v>
      </c>
      <c r="B1651" s="35" t="s">
        <v>4942</v>
      </c>
      <c r="C1651" s="35" t="s">
        <v>1406</v>
      </c>
      <c r="D1651" s="35" t="s">
        <v>41</v>
      </c>
      <c r="E1651" s="35" t="str">
        <f t="shared" si="75"/>
        <v>F</v>
      </c>
      <c r="F1651" s="35">
        <v>60</v>
      </c>
      <c r="G1651" s="35" t="s">
        <v>4943</v>
      </c>
      <c r="H1651" s="35" t="s">
        <v>4944</v>
      </c>
      <c r="I1651" s="35" t="s">
        <v>839</v>
      </c>
      <c r="J1651" s="48">
        <v>44691</v>
      </c>
      <c r="K1651" s="35">
        <v>99</v>
      </c>
      <c r="L1651" s="49" t="s">
        <v>20</v>
      </c>
      <c r="M1651" s="50" t="str">
        <f>VLOOKUP(Table6[[#This Row],[Product]],Table3[],2)</f>
        <v>Hyperwotsit</v>
      </c>
      <c r="N1651" s="50" t="str">
        <f t="shared" si="76"/>
        <v>May</v>
      </c>
      <c r="O1651" s="56">
        <f t="shared" si="77"/>
        <v>2022</v>
      </c>
      <c r="P1651" s="51">
        <f>VLOOKUP(Table6[[#This Row],[Product]],Table3[],3)</f>
        <v>2.0099999999999998</v>
      </c>
      <c r="Q1651" s="35">
        <f>VLOOKUP(Table6[[#This Row],[Product]],Table3[],4)</f>
        <v>20</v>
      </c>
      <c r="R1651" s="35">
        <f>Table6[[#This Row],[Quantity]]*Table6[[#This Row],[Case]]</f>
        <v>1980</v>
      </c>
      <c r="S1651" s="35">
        <f>Table6[[#This Row],[Total Sales]]*Table6[[#This Row],[Cost]]</f>
        <v>3979.7999999999997</v>
      </c>
    </row>
    <row r="1652" spans="1:19" x14ac:dyDescent="0.3">
      <c r="A1652" s="54">
        <v>1698</v>
      </c>
      <c r="B1652" s="35" t="s">
        <v>1672</v>
      </c>
      <c r="C1652" s="35" t="s">
        <v>499</v>
      </c>
      <c r="D1652" s="35" t="s">
        <v>28</v>
      </c>
      <c r="E1652" s="35" t="str">
        <f t="shared" si="75"/>
        <v>M</v>
      </c>
      <c r="F1652" s="35">
        <v>90</v>
      </c>
      <c r="G1652" s="35" t="s">
        <v>4945</v>
      </c>
      <c r="H1652" s="35" t="s">
        <v>720</v>
      </c>
      <c r="I1652" s="35" t="s">
        <v>686</v>
      </c>
      <c r="J1652" s="48">
        <v>44444</v>
      </c>
      <c r="K1652" s="35">
        <v>68</v>
      </c>
      <c r="L1652" s="49" t="s">
        <v>20</v>
      </c>
      <c r="M1652" s="50" t="str">
        <f>VLOOKUP(Table6[[#This Row],[Product]],Table3[],2)</f>
        <v>Hyperwotsit</v>
      </c>
      <c r="N1652" s="50" t="str">
        <f t="shared" si="76"/>
        <v>Sep</v>
      </c>
      <c r="O1652" s="56">
        <f t="shared" si="77"/>
        <v>2021</v>
      </c>
      <c r="P1652" s="51">
        <f>VLOOKUP(Table6[[#This Row],[Product]],Table3[],3)</f>
        <v>2.0099999999999998</v>
      </c>
      <c r="Q1652" s="35">
        <f>VLOOKUP(Table6[[#This Row],[Product]],Table3[],4)</f>
        <v>20</v>
      </c>
      <c r="R1652" s="35">
        <f>Table6[[#This Row],[Quantity]]*Table6[[#This Row],[Case]]</f>
        <v>1360</v>
      </c>
      <c r="S1652" s="35">
        <f>Table6[[#This Row],[Total Sales]]*Table6[[#This Row],[Cost]]</f>
        <v>2733.6</v>
      </c>
    </row>
    <row r="1653" spans="1:19" x14ac:dyDescent="0.3">
      <c r="A1653" s="54">
        <v>1699</v>
      </c>
      <c r="B1653" s="35" t="s">
        <v>1881</v>
      </c>
      <c r="C1653" s="35" t="s">
        <v>4946</v>
      </c>
      <c r="D1653" s="35" t="s">
        <v>28</v>
      </c>
      <c r="E1653" s="35" t="str">
        <f t="shared" si="75"/>
        <v>M</v>
      </c>
      <c r="F1653" s="35">
        <v>90</v>
      </c>
      <c r="G1653" s="35" t="s">
        <v>4945</v>
      </c>
      <c r="H1653" s="35" t="s">
        <v>4947</v>
      </c>
      <c r="I1653" s="35" t="s">
        <v>32</v>
      </c>
      <c r="J1653" s="48">
        <v>44596</v>
      </c>
      <c r="K1653" s="35">
        <v>75</v>
      </c>
      <c r="L1653" s="49" t="s">
        <v>64</v>
      </c>
      <c r="M1653" s="50" t="str">
        <f>VLOOKUP(Table6[[#This Row],[Product]],Table3[],2)</f>
        <v>Ultrathing V4</v>
      </c>
      <c r="N1653" s="50" t="str">
        <f t="shared" si="76"/>
        <v>Feb</v>
      </c>
      <c r="O1653" s="56">
        <f t="shared" si="77"/>
        <v>2022</v>
      </c>
      <c r="P1653" s="51">
        <f>VLOOKUP(Table6[[#This Row],[Product]],Table3[],3)</f>
        <v>3.99</v>
      </c>
      <c r="Q1653" s="35">
        <f>VLOOKUP(Table6[[#This Row],[Product]],Table3[],4)</f>
        <v>24</v>
      </c>
      <c r="R1653" s="35">
        <f>Table6[[#This Row],[Quantity]]*Table6[[#This Row],[Case]]</f>
        <v>1800</v>
      </c>
      <c r="S1653" s="35">
        <f>Table6[[#This Row],[Total Sales]]*Table6[[#This Row],[Cost]]</f>
        <v>7182</v>
      </c>
    </row>
    <row r="1654" spans="1:19" x14ac:dyDescent="0.3">
      <c r="A1654" s="54">
        <v>1700</v>
      </c>
      <c r="B1654" s="35" t="s">
        <v>4948</v>
      </c>
      <c r="C1654" s="35" t="s">
        <v>4949</v>
      </c>
      <c r="D1654" s="35" t="s">
        <v>15</v>
      </c>
      <c r="E1654" s="35" t="str">
        <f t="shared" si="75"/>
        <v>F</v>
      </c>
      <c r="F1654" s="35">
        <v>90</v>
      </c>
      <c r="G1654" s="35" t="s">
        <v>4950</v>
      </c>
      <c r="H1654" s="35" t="s">
        <v>3699</v>
      </c>
      <c r="I1654" s="35" t="s">
        <v>2983</v>
      </c>
      <c r="J1654" s="48" t="s">
        <v>13638</v>
      </c>
      <c r="K1654" s="35">
        <v>95</v>
      </c>
      <c r="L1654" s="49" t="s">
        <v>70</v>
      </c>
      <c r="M1654" s="50" t="str">
        <f>VLOOKUP(Table6[[#This Row],[Product]],Table3[],2)</f>
        <v>Megawidget M</v>
      </c>
      <c r="N1654" s="50" t="str">
        <f t="shared" si="76"/>
        <v>Apr</v>
      </c>
      <c r="O1654" s="56">
        <f t="shared" si="77"/>
        <v>2021</v>
      </c>
      <c r="P1654" s="51">
        <f>VLOOKUP(Table6[[#This Row],[Product]],Table3[],3)</f>
        <v>1.29</v>
      </c>
      <c r="Q1654" s="35">
        <f>VLOOKUP(Table6[[#This Row],[Product]],Table3[],4)</f>
        <v>24</v>
      </c>
      <c r="R1654" s="35">
        <f>Table6[[#This Row],[Quantity]]*Table6[[#This Row],[Case]]</f>
        <v>2280</v>
      </c>
      <c r="S1654" s="35">
        <f>Table6[[#This Row],[Total Sales]]*Table6[[#This Row],[Cost]]</f>
        <v>2941.2000000000003</v>
      </c>
    </row>
    <row r="1655" spans="1:19" x14ac:dyDescent="0.3">
      <c r="A1655" s="54">
        <v>1701</v>
      </c>
      <c r="B1655" s="35" t="s">
        <v>4951</v>
      </c>
      <c r="C1655" s="35" t="s">
        <v>26</v>
      </c>
      <c r="D1655" s="35" t="s">
        <v>15</v>
      </c>
      <c r="E1655" s="35" t="str">
        <f t="shared" si="75"/>
        <v>F</v>
      </c>
      <c r="F1655" s="35">
        <v>90</v>
      </c>
      <c r="G1655" s="35" t="s">
        <v>4952</v>
      </c>
      <c r="H1655" s="35" t="s">
        <v>806</v>
      </c>
      <c r="I1655" s="35" t="s">
        <v>178</v>
      </c>
      <c r="J1655" s="48" t="s">
        <v>13832</v>
      </c>
      <c r="K1655" s="35">
        <v>72</v>
      </c>
      <c r="L1655" s="49" t="s">
        <v>45</v>
      </c>
      <c r="M1655" s="50" t="str">
        <f>VLOOKUP(Table6[[#This Row],[Product]],Table3[],2)</f>
        <v>Gigastuff</v>
      </c>
      <c r="N1655" s="50" t="str">
        <f t="shared" si="76"/>
        <v>Oct</v>
      </c>
      <c r="O1655" s="56">
        <f t="shared" si="77"/>
        <v>2022</v>
      </c>
      <c r="P1655" s="51">
        <f>VLOOKUP(Table6[[#This Row],[Product]],Table3[],3)</f>
        <v>1.89</v>
      </c>
      <c r="Q1655" s="35">
        <f>VLOOKUP(Table6[[#This Row],[Product]],Table3[],4)</f>
        <v>18</v>
      </c>
      <c r="R1655" s="35">
        <f>Table6[[#This Row],[Quantity]]*Table6[[#This Row],[Case]]</f>
        <v>1296</v>
      </c>
      <c r="S1655" s="35">
        <f>Table6[[#This Row],[Total Sales]]*Table6[[#This Row],[Cost]]</f>
        <v>2449.44</v>
      </c>
    </row>
    <row r="1656" spans="1:19" x14ac:dyDescent="0.3">
      <c r="A1656" s="54">
        <v>1702</v>
      </c>
      <c r="B1656" s="35" t="s">
        <v>4953</v>
      </c>
      <c r="C1656" s="35" t="s">
        <v>4596</v>
      </c>
      <c r="D1656" s="35" t="s">
        <v>15</v>
      </c>
      <c r="E1656" s="35" t="str">
        <f t="shared" si="75"/>
        <v>F</v>
      </c>
      <c r="F1656" s="35">
        <v>60</v>
      </c>
      <c r="G1656" s="35" t="s">
        <v>4954</v>
      </c>
      <c r="H1656" s="35" t="s">
        <v>4955</v>
      </c>
      <c r="I1656" s="35" t="s">
        <v>645</v>
      </c>
      <c r="J1656" s="48">
        <v>44901</v>
      </c>
      <c r="K1656" s="35">
        <v>56</v>
      </c>
      <c r="L1656" s="49" t="s">
        <v>33</v>
      </c>
      <c r="M1656" s="50" t="str">
        <f>VLOOKUP(Table6[[#This Row],[Product]],Table3[],2)</f>
        <v>Megawidget L</v>
      </c>
      <c r="N1656" s="50" t="str">
        <f t="shared" si="76"/>
        <v>Dec</v>
      </c>
      <c r="O1656" s="56">
        <f t="shared" si="77"/>
        <v>2022</v>
      </c>
      <c r="P1656" s="51">
        <f>VLOOKUP(Table6[[#This Row],[Product]],Table3[],3)</f>
        <v>1.79</v>
      </c>
      <c r="Q1656" s="35">
        <f>VLOOKUP(Table6[[#This Row],[Product]],Table3[],4)</f>
        <v>24</v>
      </c>
      <c r="R1656" s="35">
        <f>Table6[[#This Row],[Quantity]]*Table6[[#This Row],[Case]]</f>
        <v>1344</v>
      </c>
      <c r="S1656" s="35">
        <f>Table6[[#This Row],[Total Sales]]*Table6[[#This Row],[Cost]]</f>
        <v>2405.7600000000002</v>
      </c>
    </row>
    <row r="1657" spans="1:19" x14ac:dyDescent="0.3">
      <c r="A1657" s="54">
        <v>1703</v>
      </c>
      <c r="B1657" s="35" t="s">
        <v>2701</v>
      </c>
      <c r="C1657" s="35" t="s">
        <v>3350</v>
      </c>
      <c r="D1657" s="35" t="s">
        <v>28</v>
      </c>
      <c r="E1657" s="35" t="str">
        <f t="shared" si="75"/>
        <v>M</v>
      </c>
      <c r="F1657" s="35">
        <v>90</v>
      </c>
      <c r="G1657" s="35" t="s">
        <v>4954</v>
      </c>
      <c r="H1657" s="35" t="s">
        <v>997</v>
      </c>
      <c r="I1657" s="35" t="s">
        <v>110</v>
      </c>
      <c r="J1657" s="48" t="s">
        <v>13855</v>
      </c>
      <c r="K1657" s="35">
        <v>53</v>
      </c>
      <c r="L1657" s="49" t="s">
        <v>39</v>
      </c>
      <c r="M1657" s="50" t="str">
        <f>VLOOKUP(Table6[[#This Row],[Product]],Table3[],2)</f>
        <v>Ultrathing V1</v>
      </c>
      <c r="N1657" s="50" t="str">
        <f t="shared" si="76"/>
        <v>Dec</v>
      </c>
      <c r="O1657" s="56">
        <f t="shared" si="77"/>
        <v>2020</v>
      </c>
      <c r="P1657" s="51">
        <f>VLOOKUP(Table6[[#This Row],[Product]],Table3[],3)</f>
        <v>1.79</v>
      </c>
      <c r="Q1657" s="35">
        <f>VLOOKUP(Table6[[#This Row],[Product]],Table3[],4)</f>
        <v>17</v>
      </c>
      <c r="R1657" s="35">
        <f>Table6[[#This Row],[Quantity]]*Table6[[#This Row],[Case]]</f>
        <v>901</v>
      </c>
      <c r="S1657" s="35">
        <f>Table6[[#This Row],[Total Sales]]*Table6[[#This Row],[Cost]]</f>
        <v>1612.79</v>
      </c>
    </row>
    <row r="1658" spans="1:19" x14ac:dyDescent="0.3">
      <c r="A1658" s="54">
        <v>1704</v>
      </c>
      <c r="B1658" s="35" t="s">
        <v>4956</v>
      </c>
      <c r="C1658" s="35" t="s">
        <v>2317</v>
      </c>
      <c r="D1658" s="35" t="s">
        <v>15</v>
      </c>
      <c r="E1658" s="35" t="str">
        <f t="shared" si="75"/>
        <v>F</v>
      </c>
      <c r="F1658" s="35">
        <v>90</v>
      </c>
      <c r="G1658" s="35" t="s">
        <v>4957</v>
      </c>
      <c r="H1658" s="35" t="s">
        <v>4958</v>
      </c>
      <c r="I1658" s="35" t="s">
        <v>95</v>
      </c>
      <c r="J1658" s="48">
        <v>44775</v>
      </c>
      <c r="K1658" s="35">
        <v>103</v>
      </c>
      <c r="L1658" s="49" t="s">
        <v>159</v>
      </c>
      <c r="M1658" s="50" t="str">
        <f>VLOOKUP(Table6[[#This Row],[Product]],Table3[],2)</f>
        <v>Ultrathing V3</v>
      </c>
      <c r="N1658" s="50" t="str">
        <f t="shared" si="76"/>
        <v>Aug</v>
      </c>
      <c r="O1658" s="56">
        <f t="shared" si="77"/>
        <v>2022</v>
      </c>
      <c r="P1658" s="51">
        <f>VLOOKUP(Table6[[#This Row],[Product]],Table3[],3)</f>
        <v>3.39</v>
      </c>
      <c r="Q1658" s="35">
        <f>VLOOKUP(Table6[[#This Row],[Product]],Table3[],4)</f>
        <v>24</v>
      </c>
      <c r="R1658" s="35">
        <f>Table6[[#This Row],[Quantity]]*Table6[[#This Row],[Case]]</f>
        <v>2472</v>
      </c>
      <c r="S1658" s="35">
        <f>Table6[[#This Row],[Total Sales]]*Table6[[#This Row],[Cost]]</f>
        <v>8380.08</v>
      </c>
    </row>
    <row r="1659" spans="1:19" x14ac:dyDescent="0.3">
      <c r="A1659" s="54">
        <v>1705</v>
      </c>
      <c r="B1659" s="35" t="s">
        <v>979</v>
      </c>
      <c r="C1659" s="35" t="s">
        <v>4168</v>
      </c>
      <c r="D1659" s="35" t="s">
        <v>28</v>
      </c>
      <c r="E1659" s="35" t="str">
        <f t="shared" si="75"/>
        <v>M</v>
      </c>
      <c r="F1659" s="35">
        <v>30</v>
      </c>
      <c r="G1659" s="35" t="s">
        <v>4959</v>
      </c>
      <c r="H1659" s="35" t="s">
        <v>2506</v>
      </c>
      <c r="I1659" s="35" t="s">
        <v>32</v>
      </c>
      <c r="J1659" s="48">
        <v>44599</v>
      </c>
      <c r="K1659" s="35">
        <v>87</v>
      </c>
      <c r="L1659" s="49" t="s">
        <v>64</v>
      </c>
      <c r="M1659" s="50" t="str">
        <f>VLOOKUP(Table6[[#This Row],[Product]],Table3[],2)</f>
        <v>Ultrathing V4</v>
      </c>
      <c r="N1659" s="50" t="str">
        <f t="shared" si="76"/>
        <v>Feb</v>
      </c>
      <c r="O1659" s="56">
        <f t="shared" si="77"/>
        <v>2022</v>
      </c>
      <c r="P1659" s="51">
        <f>VLOOKUP(Table6[[#This Row],[Product]],Table3[],3)</f>
        <v>3.99</v>
      </c>
      <c r="Q1659" s="35">
        <f>VLOOKUP(Table6[[#This Row],[Product]],Table3[],4)</f>
        <v>24</v>
      </c>
      <c r="R1659" s="35">
        <f>Table6[[#This Row],[Quantity]]*Table6[[#This Row],[Case]]</f>
        <v>2088</v>
      </c>
      <c r="S1659" s="35">
        <f>Table6[[#This Row],[Total Sales]]*Table6[[#This Row],[Cost]]</f>
        <v>8331.1200000000008</v>
      </c>
    </row>
    <row r="1660" spans="1:19" x14ac:dyDescent="0.3">
      <c r="A1660" s="54">
        <v>1706</v>
      </c>
      <c r="B1660" s="35" t="s">
        <v>2399</v>
      </c>
      <c r="C1660" s="35" t="s">
        <v>4960</v>
      </c>
      <c r="D1660" s="35" t="s">
        <v>28</v>
      </c>
      <c r="E1660" s="35" t="str">
        <f t="shared" si="75"/>
        <v>M</v>
      </c>
      <c r="F1660" s="35">
        <v>60</v>
      </c>
      <c r="G1660" s="35" t="s">
        <v>4961</v>
      </c>
      <c r="H1660" s="35" t="s">
        <v>917</v>
      </c>
      <c r="I1660" s="35" t="s">
        <v>32</v>
      </c>
      <c r="J1660" s="48" t="s">
        <v>14137</v>
      </c>
      <c r="K1660" s="35">
        <v>48</v>
      </c>
      <c r="L1660" s="49" t="s">
        <v>54</v>
      </c>
      <c r="M1660" s="50" t="str">
        <f>VLOOKUP(Table6[[#This Row],[Product]],Table3[],2)</f>
        <v>Megawidget S</v>
      </c>
      <c r="N1660" s="50" t="str">
        <f t="shared" si="76"/>
        <v>Jul</v>
      </c>
      <c r="O1660" s="56">
        <f t="shared" si="77"/>
        <v>2022</v>
      </c>
      <c r="P1660" s="51">
        <f>VLOOKUP(Table6[[#This Row],[Product]],Table3[],3)</f>
        <v>0.69</v>
      </c>
      <c r="Q1660" s="35">
        <f>VLOOKUP(Table6[[#This Row],[Product]],Table3[],4)</f>
        <v>24</v>
      </c>
      <c r="R1660" s="35">
        <f>Table6[[#This Row],[Quantity]]*Table6[[#This Row],[Case]]</f>
        <v>1152</v>
      </c>
      <c r="S1660" s="35">
        <f>Table6[[#This Row],[Total Sales]]*Table6[[#This Row],[Cost]]</f>
        <v>794.87999999999988</v>
      </c>
    </row>
    <row r="1661" spans="1:19" x14ac:dyDescent="0.3">
      <c r="A1661" s="54">
        <v>1707</v>
      </c>
      <c r="B1661" s="35" t="s">
        <v>4962</v>
      </c>
      <c r="C1661" s="35" t="s">
        <v>4963</v>
      </c>
      <c r="D1661" s="35" t="s">
        <v>28</v>
      </c>
      <c r="E1661" s="35" t="str">
        <f t="shared" si="75"/>
        <v>M</v>
      </c>
      <c r="F1661" s="35">
        <v>30</v>
      </c>
      <c r="G1661" s="35" t="s">
        <v>4964</v>
      </c>
      <c r="H1661" s="35" t="s">
        <v>119</v>
      </c>
      <c r="I1661" s="35" t="s">
        <v>32</v>
      </c>
      <c r="J1661" s="48">
        <v>44020</v>
      </c>
      <c r="K1661" s="35">
        <v>3</v>
      </c>
      <c r="L1661" s="49" t="s">
        <v>64</v>
      </c>
      <c r="M1661" s="50" t="str">
        <f>VLOOKUP(Table6[[#This Row],[Product]],Table3[],2)</f>
        <v>Ultrathing V4</v>
      </c>
      <c r="N1661" s="50" t="str">
        <f t="shared" si="76"/>
        <v>Jul</v>
      </c>
      <c r="O1661" s="56">
        <f t="shared" si="77"/>
        <v>2020</v>
      </c>
      <c r="P1661" s="51">
        <f>VLOOKUP(Table6[[#This Row],[Product]],Table3[],3)</f>
        <v>3.99</v>
      </c>
      <c r="Q1661" s="35">
        <f>VLOOKUP(Table6[[#This Row],[Product]],Table3[],4)</f>
        <v>24</v>
      </c>
      <c r="R1661" s="35">
        <f>Table6[[#This Row],[Quantity]]*Table6[[#This Row],[Case]]</f>
        <v>72</v>
      </c>
      <c r="S1661" s="35">
        <f>Table6[[#This Row],[Total Sales]]*Table6[[#This Row],[Cost]]</f>
        <v>287.28000000000003</v>
      </c>
    </row>
    <row r="1662" spans="1:19" x14ac:dyDescent="0.3">
      <c r="A1662" s="54">
        <v>1708</v>
      </c>
      <c r="B1662" s="35" t="s">
        <v>4965</v>
      </c>
      <c r="C1662" s="35" t="s">
        <v>4242</v>
      </c>
      <c r="D1662" s="35" t="s">
        <v>28</v>
      </c>
      <c r="E1662" s="35" t="str">
        <f t="shared" si="75"/>
        <v>M</v>
      </c>
      <c r="F1662" s="35">
        <v>30</v>
      </c>
      <c r="G1662" s="35" t="s">
        <v>4966</v>
      </c>
      <c r="H1662" s="35" t="s">
        <v>4967</v>
      </c>
      <c r="I1662" s="35" t="s">
        <v>32</v>
      </c>
      <c r="J1662" s="48" t="s">
        <v>13661</v>
      </c>
      <c r="K1662" s="35">
        <v>89</v>
      </c>
      <c r="L1662" s="49" t="s">
        <v>70</v>
      </c>
      <c r="M1662" s="50" t="str">
        <f>VLOOKUP(Table6[[#This Row],[Product]],Table3[],2)</f>
        <v>Megawidget M</v>
      </c>
      <c r="N1662" s="50" t="str">
        <f t="shared" si="76"/>
        <v>May</v>
      </c>
      <c r="O1662" s="56">
        <f t="shared" si="77"/>
        <v>2021</v>
      </c>
      <c r="P1662" s="51">
        <f>VLOOKUP(Table6[[#This Row],[Product]],Table3[],3)</f>
        <v>1.29</v>
      </c>
      <c r="Q1662" s="35">
        <f>VLOOKUP(Table6[[#This Row],[Product]],Table3[],4)</f>
        <v>24</v>
      </c>
      <c r="R1662" s="35">
        <f>Table6[[#This Row],[Quantity]]*Table6[[#This Row],[Case]]</f>
        <v>2136</v>
      </c>
      <c r="S1662" s="35">
        <f>Table6[[#This Row],[Total Sales]]*Table6[[#This Row],[Cost]]</f>
        <v>2755.44</v>
      </c>
    </row>
    <row r="1663" spans="1:19" x14ac:dyDescent="0.3">
      <c r="A1663" s="54">
        <v>1709</v>
      </c>
      <c r="B1663" s="35" t="s">
        <v>4072</v>
      </c>
      <c r="C1663" s="35" t="s">
        <v>1698</v>
      </c>
      <c r="D1663" s="35" t="s">
        <v>51</v>
      </c>
      <c r="E1663" s="35" t="str">
        <f t="shared" si="75"/>
        <v>F</v>
      </c>
      <c r="F1663" s="35">
        <v>30</v>
      </c>
      <c r="G1663" s="35" t="s">
        <v>4968</v>
      </c>
      <c r="H1663" s="35" t="s">
        <v>746</v>
      </c>
      <c r="I1663" s="35" t="s">
        <v>32</v>
      </c>
      <c r="J1663" s="48">
        <v>44814</v>
      </c>
      <c r="K1663" s="35">
        <v>81</v>
      </c>
      <c r="L1663" s="49" t="s">
        <v>64</v>
      </c>
      <c r="M1663" s="50" t="str">
        <f>VLOOKUP(Table6[[#This Row],[Product]],Table3[],2)</f>
        <v>Ultrathing V4</v>
      </c>
      <c r="N1663" s="50" t="str">
        <f t="shared" si="76"/>
        <v>Sep</v>
      </c>
      <c r="O1663" s="56">
        <f t="shared" si="77"/>
        <v>2022</v>
      </c>
      <c r="P1663" s="51">
        <f>VLOOKUP(Table6[[#This Row],[Product]],Table3[],3)</f>
        <v>3.99</v>
      </c>
      <c r="Q1663" s="35">
        <f>VLOOKUP(Table6[[#This Row],[Product]],Table3[],4)</f>
        <v>24</v>
      </c>
      <c r="R1663" s="35">
        <f>Table6[[#This Row],[Quantity]]*Table6[[#This Row],[Case]]</f>
        <v>1944</v>
      </c>
      <c r="S1663" s="35">
        <f>Table6[[#This Row],[Total Sales]]*Table6[[#This Row],[Cost]]</f>
        <v>7756.56</v>
      </c>
    </row>
    <row r="1664" spans="1:19" x14ac:dyDescent="0.3">
      <c r="A1664" s="54">
        <v>1710</v>
      </c>
      <c r="B1664" s="35" t="s">
        <v>752</v>
      </c>
      <c r="C1664" s="35" t="s">
        <v>2359</v>
      </c>
      <c r="D1664" s="35" t="s">
        <v>28</v>
      </c>
      <c r="E1664" s="35" t="str">
        <f t="shared" si="75"/>
        <v>M</v>
      </c>
      <c r="F1664" s="35">
        <v>30</v>
      </c>
      <c r="G1664" s="35" t="s">
        <v>4969</v>
      </c>
      <c r="H1664" s="35" t="s">
        <v>4915</v>
      </c>
      <c r="I1664" s="35" t="s">
        <v>32</v>
      </c>
      <c r="J1664" s="48" t="s">
        <v>13832</v>
      </c>
      <c r="K1664" s="35">
        <v>28</v>
      </c>
      <c r="L1664" s="49" t="s">
        <v>20</v>
      </c>
      <c r="M1664" s="50" t="str">
        <f>VLOOKUP(Table6[[#This Row],[Product]],Table3[],2)</f>
        <v>Hyperwotsit</v>
      </c>
      <c r="N1664" s="50" t="str">
        <f t="shared" si="76"/>
        <v>Oct</v>
      </c>
      <c r="O1664" s="56">
        <f t="shared" si="77"/>
        <v>2022</v>
      </c>
      <c r="P1664" s="51">
        <f>VLOOKUP(Table6[[#This Row],[Product]],Table3[],3)</f>
        <v>2.0099999999999998</v>
      </c>
      <c r="Q1664" s="35">
        <f>VLOOKUP(Table6[[#This Row],[Product]],Table3[],4)</f>
        <v>20</v>
      </c>
      <c r="R1664" s="35">
        <f>Table6[[#This Row],[Quantity]]*Table6[[#This Row],[Case]]</f>
        <v>560</v>
      </c>
      <c r="S1664" s="35">
        <f>Table6[[#This Row],[Total Sales]]*Table6[[#This Row],[Cost]]</f>
        <v>1125.5999999999999</v>
      </c>
    </row>
    <row r="1665" spans="1:19" x14ac:dyDescent="0.3">
      <c r="A1665" s="54">
        <v>1711</v>
      </c>
      <c r="B1665" s="35" t="s">
        <v>4970</v>
      </c>
      <c r="C1665" s="35" t="s">
        <v>4971</v>
      </c>
      <c r="D1665" s="35" t="s">
        <v>51</v>
      </c>
      <c r="E1665" s="35" t="str">
        <f t="shared" si="75"/>
        <v>F</v>
      </c>
      <c r="F1665" s="35">
        <v>30</v>
      </c>
      <c r="G1665" s="35" t="s">
        <v>4972</v>
      </c>
      <c r="H1665" s="35" t="s">
        <v>3356</v>
      </c>
      <c r="I1665" s="35" t="s">
        <v>32</v>
      </c>
      <c r="J1665" s="48" t="s">
        <v>13924</v>
      </c>
      <c r="K1665" s="35">
        <v>19</v>
      </c>
      <c r="L1665" s="49" t="s">
        <v>39</v>
      </c>
      <c r="M1665" s="50" t="str">
        <f>VLOOKUP(Table6[[#This Row],[Product]],Table3[],2)</f>
        <v>Ultrathing V1</v>
      </c>
      <c r="N1665" s="50" t="str">
        <f t="shared" si="76"/>
        <v>May</v>
      </c>
      <c r="O1665" s="56">
        <f t="shared" si="77"/>
        <v>2022</v>
      </c>
      <c r="P1665" s="51">
        <f>VLOOKUP(Table6[[#This Row],[Product]],Table3[],3)</f>
        <v>1.79</v>
      </c>
      <c r="Q1665" s="35">
        <f>VLOOKUP(Table6[[#This Row],[Product]],Table3[],4)</f>
        <v>17</v>
      </c>
      <c r="R1665" s="35">
        <f>Table6[[#This Row],[Quantity]]*Table6[[#This Row],[Case]]</f>
        <v>323</v>
      </c>
      <c r="S1665" s="35">
        <f>Table6[[#This Row],[Total Sales]]*Table6[[#This Row],[Cost]]</f>
        <v>578.16999999999996</v>
      </c>
    </row>
    <row r="1666" spans="1:19" x14ac:dyDescent="0.3">
      <c r="A1666" s="54">
        <v>1712</v>
      </c>
      <c r="B1666" s="35" t="s">
        <v>4973</v>
      </c>
      <c r="C1666" s="35" t="s">
        <v>4974</v>
      </c>
      <c r="D1666" s="35" t="s">
        <v>28</v>
      </c>
      <c r="E1666" s="35" t="str">
        <f t="shared" si="75"/>
        <v>M</v>
      </c>
      <c r="F1666" s="35">
        <v>90</v>
      </c>
      <c r="G1666" s="35" t="s">
        <v>4975</v>
      </c>
      <c r="H1666" s="35" t="s">
        <v>710</v>
      </c>
      <c r="I1666" s="35" t="s">
        <v>187</v>
      </c>
      <c r="J1666" s="48">
        <v>44481</v>
      </c>
      <c r="K1666" s="35">
        <v>20</v>
      </c>
      <c r="L1666" s="49" t="s">
        <v>64</v>
      </c>
      <c r="M1666" s="50" t="str">
        <f>VLOOKUP(Table6[[#This Row],[Product]],Table3[],2)</f>
        <v>Ultrathing V4</v>
      </c>
      <c r="N1666" s="50" t="str">
        <f t="shared" si="76"/>
        <v>Oct</v>
      </c>
      <c r="O1666" s="56">
        <f t="shared" si="77"/>
        <v>2021</v>
      </c>
      <c r="P1666" s="51">
        <f>VLOOKUP(Table6[[#This Row],[Product]],Table3[],3)</f>
        <v>3.99</v>
      </c>
      <c r="Q1666" s="35">
        <f>VLOOKUP(Table6[[#This Row],[Product]],Table3[],4)</f>
        <v>24</v>
      </c>
      <c r="R1666" s="35">
        <f>Table6[[#This Row],[Quantity]]*Table6[[#This Row],[Case]]</f>
        <v>480</v>
      </c>
      <c r="S1666" s="35">
        <f>Table6[[#This Row],[Total Sales]]*Table6[[#This Row],[Cost]]</f>
        <v>1915.2</v>
      </c>
    </row>
    <row r="1667" spans="1:19" x14ac:dyDescent="0.3">
      <c r="A1667" s="54">
        <v>1713</v>
      </c>
      <c r="B1667" s="35" t="s">
        <v>2853</v>
      </c>
      <c r="C1667" s="35" t="s">
        <v>1085</v>
      </c>
      <c r="D1667" s="35" t="s">
        <v>28</v>
      </c>
      <c r="E1667" s="35" t="str">
        <f t="shared" ref="E1667:E1730" si="78">IF(OR(D1667="Mrs", D1667="Miss", D1667="Ms"), "F", IF(OR(D1667="Mr"), "M", IF(OR(D1667="Dr", D1667="Prof", D1667="Rev"), "M/F", "")))</f>
        <v>M</v>
      </c>
      <c r="F1667" s="35">
        <v>60</v>
      </c>
      <c r="G1667" s="35" t="s">
        <v>4976</v>
      </c>
      <c r="H1667" s="35" t="s">
        <v>1099</v>
      </c>
      <c r="I1667" s="35" t="s">
        <v>25</v>
      </c>
      <c r="J1667" s="48">
        <v>43902</v>
      </c>
      <c r="K1667" s="35">
        <v>46</v>
      </c>
      <c r="L1667" s="49" t="s">
        <v>64</v>
      </c>
      <c r="M1667" s="50" t="str">
        <f>VLOOKUP(Table6[[#This Row],[Product]],Table3[],2)</f>
        <v>Ultrathing V4</v>
      </c>
      <c r="N1667" s="50" t="str">
        <f t="shared" ref="N1667:N1730" si="79">TEXT(J1667,"mmm")</f>
        <v>Mar</v>
      </c>
      <c r="O1667" s="56">
        <f t="shared" ref="O1667:O1730" si="80">YEAR(J1667)</f>
        <v>2020</v>
      </c>
      <c r="P1667" s="51">
        <f>VLOOKUP(Table6[[#This Row],[Product]],Table3[],3)</f>
        <v>3.99</v>
      </c>
      <c r="Q1667" s="35">
        <f>VLOOKUP(Table6[[#This Row],[Product]],Table3[],4)</f>
        <v>24</v>
      </c>
      <c r="R1667" s="35">
        <f>Table6[[#This Row],[Quantity]]*Table6[[#This Row],[Case]]</f>
        <v>1104</v>
      </c>
      <c r="S1667" s="35">
        <f>Table6[[#This Row],[Total Sales]]*Table6[[#This Row],[Cost]]</f>
        <v>4404.96</v>
      </c>
    </row>
    <row r="1668" spans="1:19" x14ac:dyDescent="0.3">
      <c r="A1668" s="54">
        <v>1714</v>
      </c>
      <c r="B1668" s="35" t="s">
        <v>4977</v>
      </c>
      <c r="C1668" s="35" t="s">
        <v>983</v>
      </c>
      <c r="D1668" s="35" t="s">
        <v>15</v>
      </c>
      <c r="E1668" s="35" t="str">
        <f t="shared" si="78"/>
        <v>F</v>
      </c>
      <c r="F1668" s="35">
        <v>30</v>
      </c>
      <c r="G1668" s="35" t="s">
        <v>4978</v>
      </c>
      <c r="H1668" s="35" t="s">
        <v>4979</v>
      </c>
      <c r="I1668" s="35" t="s">
        <v>294</v>
      </c>
      <c r="J1668" s="48" t="s">
        <v>14111</v>
      </c>
      <c r="K1668" s="35">
        <v>36</v>
      </c>
      <c r="L1668" s="49" t="s">
        <v>101</v>
      </c>
      <c r="M1668" s="50" t="str">
        <f>VLOOKUP(Table6[[#This Row],[Product]],Table3[],2)</f>
        <v>Superwossname</v>
      </c>
      <c r="N1668" s="50" t="str">
        <f t="shared" si="79"/>
        <v>Sep</v>
      </c>
      <c r="O1668" s="56">
        <f t="shared" si="80"/>
        <v>2022</v>
      </c>
      <c r="P1668" s="51">
        <f>VLOOKUP(Table6[[#This Row],[Product]],Table3[],3)</f>
        <v>3.49</v>
      </c>
      <c r="Q1668" s="35">
        <f>VLOOKUP(Table6[[#This Row],[Product]],Table3[],4)</f>
        <v>20</v>
      </c>
      <c r="R1668" s="35">
        <f>Table6[[#This Row],[Quantity]]*Table6[[#This Row],[Case]]</f>
        <v>720</v>
      </c>
      <c r="S1668" s="35">
        <f>Table6[[#This Row],[Total Sales]]*Table6[[#This Row],[Cost]]</f>
        <v>2512.8000000000002</v>
      </c>
    </row>
    <row r="1669" spans="1:19" x14ac:dyDescent="0.3">
      <c r="A1669" s="54">
        <v>1715</v>
      </c>
      <c r="B1669" s="35" t="s">
        <v>4980</v>
      </c>
      <c r="C1669" s="35" t="s">
        <v>2047</v>
      </c>
      <c r="D1669" s="35" t="s">
        <v>51</v>
      </c>
      <c r="E1669" s="35" t="str">
        <f t="shared" si="78"/>
        <v>F</v>
      </c>
      <c r="F1669" s="35">
        <v>60</v>
      </c>
      <c r="G1669" s="35" t="s">
        <v>4981</v>
      </c>
      <c r="H1669" s="35" t="s">
        <v>2811</v>
      </c>
      <c r="I1669" s="35" t="s">
        <v>32</v>
      </c>
      <c r="J1669" s="48" t="s">
        <v>13985</v>
      </c>
      <c r="K1669" s="35">
        <v>57</v>
      </c>
      <c r="L1669" s="49" t="s">
        <v>159</v>
      </c>
      <c r="M1669" s="50" t="str">
        <f>VLOOKUP(Table6[[#This Row],[Product]],Table3[],2)</f>
        <v>Ultrathing V3</v>
      </c>
      <c r="N1669" s="50" t="str">
        <f t="shared" si="79"/>
        <v>Dec</v>
      </c>
      <c r="O1669" s="56">
        <f t="shared" si="80"/>
        <v>2021</v>
      </c>
      <c r="P1669" s="51">
        <f>VLOOKUP(Table6[[#This Row],[Product]],Table3[],3)</f>
        <v>3.39</v>
      </c>
      <c r="Q1669" s="35">
        <f>VLOOKUP(Table6[[#This Row],[Product]],Table3[],4)</f>
        <v>24</v>
      </c>
      <c r="R1669" s="35">
        <f>Table6[[#This Row],[Quantity]]*Table6[[#This Row],[Case]]</f>
        <v>1368</v>
      </c>
      <c r="S1669" s="35">
        <f>Table6[[#This Row],[Total Sales]]*Table6[[#This Row],[Cost]]</f>
        <v>4637.5200000000004</v>
      </c>
    </row>
    <row r="1670" spans="1:19" x14ac:dyDescent="0.3">
      <c r="A1670" s="54">
        <v>1716</v>
      </c>
      <c r="B1670" s="35" t="s">
        <v>4982</v>
      </c>
      <c r="C1670" s="35" t="s">
        <v>1898</v>
      </c>
      <c r="D1670" s="35" t="s">
        <v>51</v>
      </c>
      <c r="E1670" s="35" t="str">
        <f t="shared" si="78"/>
        <v>F</v>
      </c>
      <c r="F1670" s="35">
        <v>60</v>
      </c>
      <c r="G1670" s="35" t="s">
        <v>4983</v>
      </c>
      <c r="H1670" s="35" t="s">
        <v>3500</v>
      </c>
      <c r="I1670" s="35" t="s">
        <v>25</v>
      </c>
      <c r="J1670" s="48">
        <v>44052</v>
      </c>
      <c r="K1670" s="35">
        <v>68</v>
      </c>
      <c r="L1670" s="49" t="s">
        <v>70</v>
      </c>
      <c r="M1670" s="50" t="str">
        <f>VLOOKUP(Table6[[#This Row],[Product]],Table3[],2)</f>
        <v>Megawidget M</v>
      </c>
      <c r="N1670" s="50" t="str">
        <f t="shared" si="79"/>
        <v>Aug</v>
      </c>
      <c r="O1670" s="56">
        <f t="shared" si="80"/>
        <v>2020</v>
      </c>
      <c r="P1670" s="51">
        <f>VLOOKUP(Table6[[#This Row],[Product]],Table3[],3)</f>
        <v>1.29</v>
      </c>
      <c r="Q1670" s="35">
        <f>VLOOKUP(Table6[[#This Row],[Product]],Table3[],4)</f>
        <v>24</v>
      </c>
      <c r="R1670" s="35">
        <f>Table6[[#This Row],[Quantity]]*Table6[[#This Row],[Case]]</f>
        <v>1632</v>
      </c>
      <c r="S1670" s="35">
        <f>Table6[[#This Row],[Total Sales]]*Table6[[#This Row],[Cost]]</f>
        <v>2105.2800000000002</v>
      </c>
    </row>
    <row r="1671" spans="1:19" x14ac:dyDescent="0.3">
      <c r="A1671" s="54">
        <v>1717</v>
      </c>
      <c r="B1671" s="35" t="s">
        <v>4984</v>
      </c>
      <c r="C1671" s="35" t="s">
        <v>1244</v>
      </c>
      <c r="D1671" s="35" t="s">
        <v>28</v>
      </c>
      <c r="E1671" s="35" t="str">
        <f t="shared" si="78"/>
        <v>M</v>
      </c>
      <c r="F1671" s="35">
        <v>60</v>
      </c>
      <c r="G1671" s="35" t="s">
        <v>4985</v>
      </c>
      <c r="H1671" s="35" t="s">
        <v>1519</v>
      </c>
      <c r="I1671" s="35" t="s">
        <v>32</v>
      </c>
      <c r="J1671" s="48" t="s">
        <v>14112</v>
      </c>
      <c r="K1671" s="35">
        <v>74</v>
      </c>
      <c r="L1671" s="49" t="s">
        <v>70</v>
      </c>
      <c r="M1671" s="50" t="str">
        <f>VLOOKUP(Table6[[#This Row],[Product]],Table3[],2)</f>
        <v>Megawidget M</v>
      </c>
      <c r="N1671" s="50" t="str">
        <f t="shared" si="79"/>
        <v>Jun</v>
      </c>
      <c r="O1671" s="56">
        <f t="shared" si="80"/>
        <v>2021</v>
      </c>
      <c r="P1671" s="51">
        <f>VLOOKUP(Table6[[#This Row],[Product]],Table3[],3)</f>
        <v>1.29</v>
      </c>
      <c r="Q1671" s="35">
        <f>VLOOKUP(Table6[[#This Row],[Product]],Table3[],4)</f>
        <v>24</v>
      </c>
      <c r="R1671" s="35">
        <f>Table6[[#This Row],[Quantity]]*Table6[[#This Row],[Case]]</f>
        <v>1776</v>
      </c>
      <c r="S1671" s="35">
        <f>Table6[[#This Row],[Total Sales]]*Table6[[#This Row],[Cost]]</f>
        <v>2291.04</v>
      </c>
    </row>
    <row r="1672" spans="1:19" x14ac:dyDescent="0.3">
      <c r="A1672" s="54">
        <v>1718</v>
      </c>
      <c r="B1672" s="35" t="s">
        <v>4986</v>
      </c>
      <c r="C1672" s="35" t="s">
        <v>4876</v>
      </c>
      <c r="D1672" s="35" t="s">
        <v>28</v>
      </c>
      <c r="E1672" s="35" t="str">
        <f t="shared" si="78"/>
        <v>M</v>
      </c>
      <c r="F1672" s="35">
        <v>30</v>
      </c>
      <c r="G1672" s="35" t="s">
        <v>4987</v>
      </c>
      <c r="H1672" s="35" t="s">
        <v>1716</v>
      </c>
      <c r="I1672" s="35" t="s">
        <v>425</v>
      </c>
      <c r="J1672" s="48">
        <v>44288</v>
      </c>
      <c r="K1672" s="35">
        <v>86</v>
      </c>
      <c r="L1672" s="49" t="s">
        <v>39</v>
      </c>
      <c r="M1672" s="50" t="str">
        <f>VLOOKUP(Table6[[#This Row],[Product]],Table3[],2)</f>
        <v>Ultrathing V1</v>
      </c>
      <c r="N1672" s="50" t="str">
        <f t="shared" si="79"/>
        <v>Apr</v>
      </c>
      <c r="O1672" s="56">
        <f t="shared" si="80"/>
        <v>2021</v>
      </c>
      <c r="P1672" s="51">
        <f>VLOOKUP(Table6[[#This Row],[Product]],Table3[],3)</f>
        <v>1.79</v>
      </c>
      <c r="Q1672" s="35">
        <f>VLOOKUP(Table6[[#This Row],[Product]],Table3[],4)</f>
        <v>17</v>
      </c>
      <c r="R1672" s="35">
        <f>Table6[[#This Row],[Quantity]]*Table6[[#This Row],[Case]]</f>
        <v>1462</v>
      </c>
      <c r="S1672" s="35">
        <f>Table6[[#This Row],[Total Sales]]*Table6[[#This Row],[Cost]]</f>
        <v>2616.98</v>
      </c>
    </row>
    <row r="1673" spans="1:19" x14ac:dyDescent="0.3">
      <c r="A1673" s="54">
        <v>1719</v>
      </c>
      <c r="B1673" s="35" t="s">
        <v>4988</v>
      </c>
      <c r="C1673" s="35" t="s">
        <v>4989</v>
      </c>
      <c r="D1673" s="35" t="s">
        <v>51</v>
      </c>
      <c r="E1673" s="35" t="str">
        <f t="shared" si="78"/>
        <v>F</v>
      </c>
      <c r="F1673" s="35">
        <v>30</v>
      </c>
      <c r="G1673" s="35" t="s">
        <v>4990</v>
      </c>
      <c r="H1673" s="35" t="s">
        <v>776</v>
      </c>
      <c r="I1673" s="35" t="s">
        <v>777</v>
      </c>
      <c r="J1673" s="48">
        <v>43992</v>
      </c>
      <c r="K1673" s="35">
        <v>69</v>
      </c>
      <c r="L1673" s="49" t="s">
        <v>54</v>
      </c>
      <c r="M1673" s="50" t="str">
        <f>VLOOKUP(Table6[[#This Row],[Product]],Table3[],2)</f>
        <v>Megawidget S</v>
      </c>
      <c r="N1673" s="50" t="str">
        <f t="shared" si="79"/>
        <v>Jun</v>
      </c>
      <c r="O1673" s="56">
        <f t="shared" si="80"/>
        <v>2020</v>
      </c>
      <c r="P1673" s="51">
        <f>VLOOKUP(Table6[[#This Row],[Product]],Table3[],3)</f>
        <v>0.69</v>
      </c>
      <c r="Q1673" s="35">
        <f>VLOOKUP(Table6[[#This Row],[Product]],Table3[],4)</f>
        <v>24</v>
      </c>
      <c r="R1673" s="35">
        <f>Table6[[#This Row],[Quantity]]*Table6[[#This Row],[Case]]</f>
        <v>1656</v>
      </c>
      <c r="S1673" s="35">
        <f>Table6[[#This Row],[Total Sales]]*Table6[[#This Row],[Cost]]</f>
        <v>1142.6399999999999</v>
      </c>
    </row>
    <row r="1674" spans="1:19" x14ac:dyDescent="0.3">
      <c r="A1674" s="54">
        <v>1720</v>
      </c>
      <c r="B1674" s="35" t="s">
        <v>3794</v>
      </c>
      <c r="C1674" s="35" t="s">
        <v>4991</v>
      </c>
      <c r="D1674" s="35" t="s">
        <v>28</v>
      </c>
      <c r="E1674" s="35" t="str">
        <f t="shared" si="78"/>
        <v>M</v>
      </c>
      <c r="F1674" s="35">
        <v>90</v>
      </c>
      <c r="G1674" s="35" t="s">
        <v>4990</v>
      </c>
      <c r="H1674" s="35" t="s">
        <v>4992</v>
      </c>
      <c r="I1674" s="35" t="s">
        <v>294</v>
      </c>
      <c r="J1674" s="48">
        <v>44714</v>
      </c>
      <c r="K1674" s="35">
        <v>76</v>
      </c>
      <c r="L1674" s="49" t="s">
        <v>101</v>
      </c>
      <c r="M1674" s="50" t="str">
        <f>VLOOKUP(Table6[[#This Row],[Product]],Table3[],2)</f>
        <v>Superwossname</v>
      </c>
      <c r="N1674" s="50" t="str">
        <f t="shared" si="79"/>
        <v>Jun</v>
      </c>
      <c r="O1674" s="56">
        <f t="shared" si="80"/>
        <v>2022</v>
      </c>
      <c r="P1674" s="51">
        <f>VLOOKUP(Table6[[#This Row],[Product]],Table3[],3)</f>
        <v>3.49</v>
      </c>
      <c r="Q1674" s="35">
        <f>VLOOKUP(Table6[[#This Row],[Product]],Table3[],4)</f>
        <v>20</v>
      </c>
      <c r="R1674" s="35">
        <f>Table6[[#This Row],[Quantity]]*Table6[[#This Row],[Case]]</f>
        <v>1520</v>
      </c>
      <c r="S1674" s="35">
        <f>Table6[[#This Row],[Total Sales]]*Table6[[#This Row],[Cost]]</f>
        <v>5304.8</v>
      </c>
    </row>
    <row r="1675" spans="1:19" x14ac:dyDescent="0.3">
      <c r="A1675" s="54">
        <v>1721</v>
      </c>
      <c r="B1675" s="35" t="s">
        <v>4993</v>
      </c>
      <c r="C1675" s="35" t="s">
        <v>3118</v>
      </c>
      <c r="D1675" s="35" t="s">
        <v>15</v>
      </c>
      <c r="E1675" s="35" t="str">
        <f t="shared" si="78"/>
        <v>F</v>
      </c>
      <c r="F1675" s="35">
        <v>90</v>
      </c>
      <c r="G1675" s="35" t="s">
        <v>4990</v>
      </c>
      <c r="H1675" s="35" t="s">
        <v>3754</v>
      </c>
      <c r="I1675" s="35" t="s">
        <v>124</v>
      </c>
      <c r="J1675" s="48">
        <v>43922</v>
      </c>
      <c r="K1675" s="35">
        <v>72</v>
      </c>
      <c r="L1675" s="49" t="s">
        <v>101</v>
      </c>
      <c r="M1675" s="50" t="str">
        <f>VLOOKUP(Table6[[#This Row],[Product]],Table3[],2)</f>
        <v>Superwossname</v>
      </c>
      <c r="N1675" s="50" t="str">
        <f t="shared" si="79"/>
        <v>Apr</v>
      </c>
      <c r="O1675" s="56">
        <f t="shared" si="80"/>
        <v>2020</v>
      </c>
      <c r="P1675" s="51">
        <f>VLOOKUP(Table6[[#This Row],[Product]],Table3[],3)</f>
        <v>3.49</v>
      </c>
      <c r="Q1675" s="35">
        <f>VLOOKUP(Table6[[#This Row],[Product]],Table3[],4)</f>
        <v>20</v>
      </c>
      <c r="R1675" s="35">
        <f>Table6[[#This Row],[Quantity]]*Table6[[#This Row],[Case]]</f>
        <v>1440</v>
      </c>
      <c r="S1675" s="35">
        <f>Table6[[#This Row],[Total Sales]]*Table6[[#This Row],[Cost]]</f>
        <v>5025.6000000000004</v>
      </c>
    </row>
    <row r="1676" spans="1:19" x14ac:dyDescent="0.3">
      <c r="A1676" s="54">
        <v>1722</v>
      </c>
      <c r="B1676" s="35" t="s">
        <v>3478</v>
      </c>
      <c r="C1676" s="35" t="s">
        <v>4994</v>
      </c>
      <c r="D1676" s="35" t="s">
        <v>28</v>
      </c>
      <c r="E1676" s="35" t="str">
        <f t="shared" si="78"/>
        <v>M</v>
      </c>
      <c r="F1676" s="35">
        <v>60</v>
      </c>
      <c r="G1676" s="35" t="s">
        <v>4995</v>
      </c>
      <c r="H1676" s="35" t="s">
        <v>4996</v>
      </c>
      <c r="I1676" s="35" t="s">
        <v>32</v>
      </c>
      <c r="J1676" s="48" t="s">
        <v>13632</v>
      </c>
      <c r="K1676" s="35">
        <v>75</v>
      </c>
      <c r="L1676" s="49" t="s">
        <v>159</v>
      </c>
      <c r="M1676" s="50" t="str">
        <f>VLOOKUP(Table6[[#This Row],[Product]],Table3[],2)</f>
        <v>Ultrathing V3</v>
      </c>
      <c r="N1676" s="50" t="str">
        <f t="shared" si="79"/>
        <v>Mar</v>
      </c>
      <c r="O1676" s="56">
        <f t="shared" si="80"/>
        <v>2021</v>
      </c>
      <c r="P1676" s="51">
        <f>VLOOKUP(Table6[[#This Row],[Product]],Table3[],3)</f>
        <v>3.39</v>
      </c>
      <c r="Q1676" s="35">
        <f>VLOOKUP(Table6[[#This Row],[Product]],Table3[],4)</f>
        <v>24</v>
      </c>
      <c r="R1676" s="35">
        <f>Table6[[#This Row],[Quantity]]*Table6[[#This Row],[Case]]</f>
        <v>1800</v>
      </c>
      <c r="S1676" s="35">
        <f>Table6[[#This Row],[Total Sales]]*Table6[[#This Row],[Cost]]</f>
        <v>6102</v>
      </c>
    </row>
    <row r="1677" spans="1:19" x14ac:dyDescent="0.3">
      <c r="A1677" s="54">
        <v>1723</v>
      </c>
      <c r="B1677" s="35" t="s">
        <v>4997</v>
      </c>
      <c r="C1677" s="35" t="s">
        <v>4998</v>
      </c>
      <c r="D1677" s="35" t="s">
        <v>28</v>
      </c>
      <c r="E1677" s="35" t="str">
        <f t="shared" si="78"/>
        <v>M</v>
      </c>
      <c r="F1677" s="35">
        <v>90</v>
      </c>
      <c r="G1677" s="35" t="s">
        <v>4999</v>
      </c>
      <c r="H1677" s="35" t="s">
        <v>2710</v>
      </c>
      <c r="I1677" s="35" t="s">
        <v>294</v>
      </c>
      <c r="J1677" s="48">
        <v>44713</v>
      </c>
      <c r="K1677" s="35">
        <v>96</v>
      </c>
      <c r="L1677" s="49" t="s">
        <v>20</v>
      </c>
      <c r="M1677" s="50" t="str">
        <f>VLOOKUP(Table6[[#This Row],[Product]],Table3[],2)</f>
        <v>Hyperwotsit</v>
      </c>
      <c r="N1677" s="50" t="str">
        <f t="shared" si="79"/>
        <v>Jun</v>
      </c>
      <c r="O1677" s="56">
        <f t="shared" si="80"/>
        <v>2022</v>
      </c>
      <c r="P1677" s="51">
        <f>VLOOKUP(Table6[[#This Row],[Product]],Table3[],3)</f>
        <v>2.0099999999999998</v>
      </c>
      <c r="Q1677" s="35">
        <f>VLOOKUP(Table6[[#This Row],[Product]],Table3[],4)</f>
        <v>20</v>
      </c>
      <c r="R1677" s="35">
        <f>Table6[[#This Row],[Quantity]]*Table6[[#This Row],[Case]]</f>
        <v>1920</v>
      </c>
      <c r="S1677" s="35">
        <f>Table6[[#This Row],[Total Sales]]*Table6[[#This Row],[Cost]]</f>
        <v>3859.2</v>
      </c>
    </row>
    <row r="1678" spans="1:19" x14ac:dyDescent="0.3">
      <c r="A1678" s="54">
        <v>1724</v>
      </c>
      <c r="B1678" s="35" t="s">
        <v>2312</v>
      </c>
      <c r="C1678" s="35" t="s">
        <v>1688</v>
      </c>
      <c r="D1678" s="35" t="s">
        <v>28</v>
      </c>
      <c r="E1678" s="35" t="str">
        <f t="shared" si="78"/>
        <v>M</v>
      </c>
      <c r="F1678" s="35">
        <v>30</v>
      </c>
      <c r="G1678" s="35" t="s">
        <v>4999</v>
      </c>
      <c r="H1678" s="35" t="s">
        <v>5000</v>
      </c>
      <c r="I1678" s="35" t="s">
        <v>32</v>
      </c>
      <c r="J1678" s="48" t="s">
        <v>14138</v>
      </c>
      <c r="K1678" s="35">
        <v>93</v>
      </c>
      <c r="L1678" s="49" t="s">
        <v>159</v>
      </c>
      <c r="M1678" s="50" t="str">
        <f>VLOOKUP(Table6[[#This Row],[Product]],Table3[],2)</f>
        <v>Ultrathing V3</v>
      </c>
      <c r="N1678" s="50" t="str">
        <f t="shared" si="79"/>
        <v>Aug</v>
      </c>
      <c r="O1678" s="56">
        <f t="shared" si="80"/>
        <v>2021</v>
      </c>
      <c r="P1678" s="51">
        <f>VLOOKUP(Table6[[#This Row],[Product]],Table3[],3)</f>
        <v>3.39</v>
      </c>
      <c r="Q1678" s="35">
        <f>VLOOKUP(Table6[[#This Row],[Product]],Table3[],4)</f>
        <v>24</v>
      </c>
      <c r="R1678" s="35">
        <f>Table6[[#This Row],[Quantity]]*Table6[[#This Row],[Case]]</f>
        <v>2232</v>
      </c>
      <c r="S1678" s="35">
        <f>Table6[[#This Row],[Total Sales]]*Table6[[#This Row],[Cost]]</f>
        <v>7566.4800000000005</v>
      </c>
    </row>
    <row r="1679" spans="1:19" x14ac:dyDescent="0.3">
      <c r="A1679" s="54">
        <v>1725</v>
      </c>
      <c r="B1679" s="35" t="s">
        <v>5001</v>
      </c>
      <c r="C1679" s="35" t="s">
        <v>5002</v>
      </c>
      <c r="D1679" s="35" t="s">
        <v>28</v>
      </c>
      <c r="E1679" s="35" t="str">
        <f t="shared" si="78"/>
        <v>M</v>
      </c>
      <c r="F1679" s="35">
        <v>30</v>
      </c>
      <c r="G1679" s="35" t="s">
        <v>5003</v>
      </c>
      <c r="H1679" s="35" t="s">
        <v>1453</v>
      </c>
      <c r="I1679" s="35" t="s">
        <v>1454</v>
      </c>
      <c r="J1679" s="48" t="s">
        <v>13827</v>
      </c>
      <c r="K1679" s="35">
        <v>63</v>
      </c>
      <c r="L1679" s="49" t="s">
        <v>45</v>
      </c>
      <c r="M1679" s="50" t="str">
        <f>VLOOKUP(Table6[[#This Row],[Product]],Table3[],2)</f>
        <v>Gigastuff</v>
      </c>
      <c r="N1679" s="50" t="str">
        <f t="shared" si="79"/>
        <v>Sep</v>
      </c>
      <c r="O1679" s="56">
        <f t="shared" si="80"/>
        <v>2020</v>
      </c>
      <c r="P1679" s="51">
        <f>VLOOKUP(Table6[[#This Row],[Product]],Table3[],3)</f>
        <v>1.89</v>
      </c>
      <c r="Q1679" s="35">
        <f>VLOOKUP(Table6[[#This Row],[Product]],Table3[],4)</f>
        <v>18</v>
      </c>
      <c r="R1679" s="35">
        <f>Table6[[#This Row],[Quantity]]*Table6[[#This Row],[Case]]</f>
        <v>1134</v>
      </c>
      <c r="S1679" s="35">
        <f>Table6[[#This Row],[Total Sales]]*Table6[[#This Row],[Cost]]</f>
        <v>2143.2599999999998</v>
      </c>
    </row>
    <row r="1680" spans="1:19" x14ac:dyDescent="0.3">
      <c r="A1680" s="54">
        <v>1726</v>
      </c>
      <c r="B1680" s="35" t="s">
        <v>5004</v>
      </c>
      <c r="C1680" s="35" t="s">
        <v>4504</v>
      </c>
      <c r="D1680" s="35" t="s">
        <v>51</v>
      </c>
      <c r="E1680" s="35" t="str">
        <f t="shared" si="78"/>
        <v>F</v>
      </c>
      <c r="F1680" s="35">
        <v>30</v>
      </c>
      <c r="G1680" s="35" t="s">
        <v>5006</v>
      </c>
      <c r="H1680" s="35" t="s">
        <v>99</v>
      </c>
      <c r="I1680" s="35" t="s">
        <v>100</v>
      </c>
      <c r="J1680" s="48" t="s">
        <v>13687</v>
      </c>
      <c r="K1680" s="35">
        <v>62</v>
      </c>
      <c r="L1680" s="49" t="s">
        <v>159</v>
      </c>
      <c r="M1680" s="50" t="str">
        <f>VLOOKUP(Table6[[#This Row],[Product]],Table3[],2)</f>
        <v>Ultrathing V3</v>
      </c>
      <c r="N1680" s="50" t="str">
        <f t="shared" si="79"/>
        <v>Oct</v>
      </c>
      <c r="O1680" s="56">
        <f t="shared" si="80"/>
        <v>2022</v>
      </c>
      <c r="P1680" s="51">
        <f>VLOOKUP(Table6[[#This Row],[Product]],Table3[],3)</f>
        <v>3.39</v>
      </c>
      <c r="Q1680" s="35">
        <f>VLOOKUP(Table6[[#This Row],[Product]],Table3[],4)</f>
        <v>24</v>
      </c>
      <c r="R1680" s="35">
        <f>Table6[[#This Row],[Quantity]]*Table6[[#This Row],[Case]]</f>
        <v>1488</v>
      </c>
      <c r="S1680" s="35">
        <f>Table6[[#This Row],[Total Sales]]*Table6[[#This Row],[Cost]]</f>
        <v>5044.3200000000006</v>
      </c>
    </row>
    <row r="1681" spans="1:19" x14ac:dyDescent="0.3">
      <c r="A1681" s="54">
        <v>1727</v>
      </c>
      <c r="B1681" s="35" t="s">
        <v>3243</v>
      </c>
      <c r="C1681" s="35" t="s">
        <v>2220</v>
      </c>
      <c r="D1681" s="35" t="s">
        <v>28</v>
      </c>
      <c r="E1681" s="35" t="str">
        <f t="shared" si="78"/>
        <v>M</v>
      </c>
      <c r="F1681" s="35">
        <v>90</v>
      </c>
      <c r="G1681" s="35" t="s">
        <v>5006</v>
      </c>
      <c r="H1681" s="35" t="s">
        <v>5007</v>
      </c>
      <c r="I1681" s="35" t="s">
        <v>89</v>
      </c>
      <c r="J1681" s="48" t="s">
        <v>13722</v>
      </c>
      <c r="K1681" s="35">
        <v>79</v>
      </c>
      <c r="L1681" s="49" t="s">
        <v>80</v>
      </c>
      <c r="M1681" s="50" t="str">
        <f>VLOOKUP(Table6[[#This Row],[Product]],Table3[],2)</f>
        <v>Ultrathing V2</v>
      </c>
      <c r="N1681" s="50" t="str">
        <f t="shared" si="79"/>
        <v>May</v>
      </c>
      <c r="O1681" s="56">
        <f t="shared" si="80"/>
        <v>2020</v>
      </c>
      <c r="P1681" s="51">
        <f>VLOOKUP(Table6[[#This Row],[Product]],Table3[],3)</f>
        <v>2.95</v>
      </c>
      <c r="Q1681" s="35">
        <f>VLOOKUP(Table6[[#This Row],[Product]],Table3[],4)</f>
        <v>20</v>
      </c>
      <c r="R1681" s="35">
        <f>Table6[[#This Row],[Quantity]]*Table6[[#This Row],[Case]]</f>
        <v>1580</v>
      </c>
      <c r="S1681" s="35">
        <f>Table6[[#This Row],[Total Sales]]*Table6[[#This Row],[Cost]]</f>
        <v>4661</v>
      </c>
    </row>
    <row r="1682" spans="1:19" x14ac:dyDescent="0.3">
      <c r="A1682" s="54">
        <v>1728</v>
      </c>
      <c r="B1682" s="35" t="s">
        <v>5008</v>
      </c>
      <c r="C1682" s="35" t="s">
        <v>3522</v>
      </c>
      <c r="D1682" s="35" t="s">
        <v>51</v>
      </c>
      <c r="E1682" s="35" t="str">
        <f t="shared" si="78"/>
        <v>F</v>
      </c>
      <c r="F1682" s="35">
        <v>90</v>
      </c>
      <c r="G1682" s="35" t="s">
        <v>5009</v>
      </c>
      <c r="H1682" s="35" t="s">
        <v>5010</v>
      </c>
      <c r="I1682" s="35" t="s">
        <v>32</v>
      </c>
      <c r="J1682" s="48" t="s">
        <v>13638</v>
      </c>
      <c r="K1682" s="35">
        <v>37</v>
      </c>
      <c r="L1682" s="49" t="s">
        <v>33</v>
      </c>
      <c r="M1682" s="50" t="str">
        <f>VLOOKUP(Table6[[#This Row],[Product]],Table3[],2)</f>
        <v>Megawidget L</v>
      </c>
      <c r="N1682" s="50" t="str">
        <f t="shared" si="79"/>
        <v>Apr</v>
      </c>
      <c r="O1682" s="56">
        <f t="shared" si="80"/>
        <v>2021</v>
      </c>
      <c r="P1682" s="51">
        <f>VLOOKUP(Table6[[#This Row],[Product]],Table3[],3)</f>
        <v>1.79</v>
      </c>
      <c r="Q1682" s="35">
        <f>VLOOKUP(Table6[[#This Row],[Product]],Table3[],4)</f>
        <v>24</v>
      </c>
      <c r="R1682" s="35">
        <f>Table6[[#This Row],[Quantity]]*Table6[[#This Row],[Case]]</f>
        <v>888</v>
      </c>
      <c r="S1682" s="35">
        <f>Table6[[#This Row],[Total Sales]]*Table6[[#This Row],[Cost]]</f>
        <v>1589.52</v>
      </c>
    </row>
    <row r="1683" spans="1:19" x14ac:dyDescent="0.3">
      <c r="A1683" s="54">
        <v>1729</v>
      </c>
      <c r="B1683" s="35" t="s">
        <v>5011</v>
      </c>
      <c r="C1683" s="35" t="s">
        <v>5012</v>
      </c>
      <c r="D1683" s="35" t="s">
        <v>51</v>
      </c>
      <c r="E1683" s="35" t="str">
        <f t="shared" si="78"/>
        <v>F</v>
      </c>
      <c r="F1683" s="35">
        <v>30</v>
      </c>
      <c r="G1683" s="35" t="s">
        <v>5009</v>
      </c>
      <c r="H1683" s="35" t="s">
        <v>3424</v>
      </c>
      <c r="I1683" s="35" t="s">
        <v>32</v>
      </c>
      <c r="J1683" s="48" t="s">
        <v>13964</v>
      </c>
      <c r="K1683" s="35">
        <v>45</v>
      </c>
      <c r="L1683" s="49" t="s">
        <v>70</v>
      </c>
      <c r="M1683" s="50" t="str">
        <f>VLOOKUP(Table6[[#This Row],[Product]],Table3[],2)</f>
        <v>Megawidget M</v>
      </c>
      <c r="N1683" s="50" t="str">
        <f t="shared" si="79"/>
        <v>Jan</v>
      </c>
      <c r="O1683" s="56">
        <f t="shared" si="80"/>
        <v>2021</v>
      </c>
      <c r="P1683" s="51">
        <f>VLOOKUP(Table6[[#This Row],[Product]],Table3[],3)</f>
        <v>1.29</v>
      </c>
      <c r="Q1683" s="35">
        <f>VLOOKUP(Table6[[#This Row],[Product]],Table3[],4)</f>
        <v>24</v>
      </c>
      <c r="R1683" s="35">
        <f>Table6[[#This Row],[Quantity]]*Table6[[#This Row],[Case]]</f>
        <v>1080</v>
      </c>
      <c r="S1683" s="35">
        <f>Table6[[#This Row],[Total Sales]]*Table6[[#This Row],[Cost]]</f>
        <v>1393.2</v>
      </c>
    </row>
    <row r="1684" spans="1:19" x14ac:dyDescent="0.3">
      <c r="A1684" s="54">
        <v>1730</v>
      </c>
      <c r="B1684" s="35" t="s">
        <v>3544</v>
      </c>
      <c r="C1684" s="35" t="s">
        <v>3171</v>
      </c>
      <c r="D1684" s="35" t="s">
        <v>28</v>
      </c>
      <c r="E1684" s="35" t="str">
        <f t="shared" si="78"/>
        <v>M</v>
      </c>
      <c r="F1684" s="35">
        <v>90</v>
      </c>
      <c r="G1684" s="35" t="s">
        <v>5013</v>
      </c>
      <c r="H1684" s="35" t="s">
        <v>1482</v>
      </c>
      <c r="I1684" s="35" t="s">
        <v>1483</v>
      </c>
      <c r="J1684" s="48">
        <v>44199</v>
      </c>
      <c r="K1684" s="35">
        <v>10</v>
      </c>
      <c r="L1684" s="49" t="s">
        <v>20</v>
      </c>
      <c r="M1684" s="50" t="str">
        <f>VLOOKUP(Table6[[#This Row],[Product]],Table3[],2)</f>
        <v>Hyperwotsit</v>
      </c>
      <c r="N1684" s="50" t="str">
        <f t="shared" si="79"/>
        <v>Jan</v>
      </c>
      <c r="O1684" s="56">
        <f t="shared" si="80"/>
        <v>2021</v>
      </c>
      <c r="P1684" s="51">
        <f>VLOOKUP(Table6[[#This Row],[Product]],Table3[],3)</f>
        <v>2.0099999999999998</v>
      </c>
      <c r="Q1684" s="35">
        <f>VLOOKUP(Table6[[#This Row],[Product]],Table3[],4)</f>
        <v>20</v>
      </c>
      <c r="R1684" s="35">
        <f>Table6[[#This Row],[Quantity]]*Table6[[#This Row],[Case]]</f>
        <v>200</v>
      </c>
      <c r="S1684" s="35">
        <f>Table6[[#This Row],[Total Sales]]*Table6[[#This Row],[Cost]]</f>
        <v>401.99999999999994</v>
      </c>
    </row>
    <row r="1685" spans="1:19" x14ac:dyDescent="0.3">
      <c r="A1685" s="54">
        <v>1731</v>
      </c>
      <c r="B1685" s="35" t="s">
        <v>5014</v>
      </c>
      <c r="C1685" s="35" t="s">
        <v>5015</v>
      </c>
      <c r="D1685" s="35" t="s">
        <v>41</v>
      </c>
      <c r="E1685" s="35" t="str">
        <f t="shared" si="78"/>
        <v>F</v>
      </c>
      <c r="F1685" s="35">
        <v>90</v>
      </c>
      <c r="G1685" s="35" t="s">
        <v>5016</v>
      </c>
      <c r="H1685" s="35" t="s">
        <v>3554</v>
      </c>
      <c r="I1685" s="35" t="s">
        <v>32</v>
      </c>
      <c r="J1685" s="48">
        <v>44323</v>
      </c>
      <c r="K1685" s="35">
        <v>45</v>
      </c>
      <c r="L1685" s="49" t="s">
        <v>20</v>
      </c>
      <c r="M1685" s="50" t="str">
        <f>VLOOKUP(Table6[[#This Row],[Product]],Table3[],2)</f>
        <v>Hyperwotsit</v>
      </c>
      <c r="N1685" s="50" t="str">
        <f t="shared" si="79"/>
        <v>May</v>
      </c>
      <c r="O1685" s="56">
        <f t="shared" si="80"/>
        <v>2021</v>
      </c>
      <c r="P1685" s="51">
        <f>VLOOKUP(Table6[[#This Row],[Product]],Table3[],3)</f>
        <v>2.0099999999999998</v>
      </c>
      <c r="Q1685" s="35">
        <f>VLOOKUP(Table6[[#This Row],[Product]],Table3[],4)</f>
        <v>20</v>
      </c>
      <c r="R1685" s="35">
        <f>Table6[[#This Row],[Quantity]]*Table6[[#This Row],[Case]]</f>
        <v>900</v>
      </c>
      <c r="S1685" s="35">
        <f>Table6[[#This Row],[Total Sales]]*Table6[[#This Row],[Cost]]</f>
        <v>1808.9999999999998</v>
      </c>
    </row>
    <row r="1686" spans="1:19" x14ac:dyDescent="0.3">
      <c r="A1686" s="54">
        <v>1733</v>
      </c>
      <c r="B1686" s="35" t="s">
        <v>1769</v>
      </c>
      <c r="C1686" s="35" t="s">
        <v>2915</v>
      </c>
      <c r="D1686" s="35" t="s">
        <v>28</v>
      </c>
      <c r="E1686" s="35" t="str">
        <f t="shared" si="78"/>
        <v>M</v>
      </c>
      <c r="F1686" s="35">
        <v>30</v>
      </c>
      <c r="G1686" s="35" t="s">
        <v>5017</v>
      </c>
      <c r="H1686" s="35" t="s">
        <v>1370</v>
      </c>
      <c r="I1686" s="35" t="s">
        <v>32</v>
      </c>
      <c r="J1686" s="48" t="s">
        <v>13637</v>
      </c>
      <c r="K1686" s="35">
        <v>61</v>
      </c>
      <c r="L1686" s="49" t="s">
        <v>64</v>
      </c>
      <c r="M1686" s="50" t="str">
        <f>VLOOKUP(Table6[[#This Row],[Product]],Table3[],2)</f>
        <v>Ultrathing V4</v>
      </c>
      <c r="N1686" s="50" t="str">
        <f t="shared" si="79"/>
        <v>Sep</v>
      </c>
      <c r="O1686" s="56">
        <f t="shared" si="80"/>
        <v>2021</v>
      </c>
      <c r="P1686" s="51">
        <f>VLOOKUP(Table6[[#This Row],[Product]],Table3[],3)</f>
        <v>3.99</v>
      </c>
      <c r="Q1686" s="35">
        <f>VLOOKUP(Table6[[#This Row],[Product]],Table3[],4)</f>
        <v>24</v>
      </c>
      <c r="R1686" s="35">
        <f>Table6[[#This Row],[Quantity]]*Table6[[#This Row],[Case]]</f>
        <v>1464</v>
      </c>
      <c r="S1686" s="35">
        <f>Table6[[#This Row],[Total Sales]]*Table6[[#This Row],[Cost]]</f>
        <v>5841.3600000000006</v>
      </c>
    </row>
    <row r="1687" spans="1:19" x14ac:dyDescent="0.3">
      <c r="A1687" s="54">
        <v>1734</v>
      </c>
      <c r="B1687" s="35" t="s">
        <v>5018</v>
      </c>
      <c r="C1687" s="35" t="s">
        <v>3989</v>
      </c>
      <c r="D1687" s="35" t="s">
        <v>15</v>
      </c>
      <c r="E1687" s="35" t="str">
        <f t="shared" si="78"/>
        <v>F</v>
      </c>
      <c r="F1687" s="35">
        <v>60</v>
      </c>
      <c r="G1687" s="35" t="s">
        <v>5019</v>
      </c>
      <c r="H1687" s="35" t="s">
        <v>99</v>
      </c>
      <c r="I1687" s="35" t="s">
        <v>100</v>
      </c>
      <c r="J1687" s="48">
        <v>44563</v>
      </c>
      <c r="K1687" s="35">
        <v>97</v>
      </c>
      <c r="L1687" s="49" t="s">
        <v>64</v>
      </c>
      <c r="M1687" s="50" t="str">
        <f>VLOOKUP(Table6[[#This Row],[Product]],Table3[],2)</f>
        <v>Ultrathing V4</v>
      </c>
      <c r="N1687" s="50" t="str">
        <f t="shared" si="79"/>
        <v>Jan</v>
      </c>
      <c r="O1687" s="56">
        <f t="shared" si="80"/>
        <v>2022</v>
      </c>
      <c r="P1687" s="51">
        <f>VLOOKUP(Table6[[#This Row],[Product]],Table3[],3)</f>
        <v>3.99</v>
      </c>
      <c r="Q1687" s="35">
        <f>VLOOKUP(Table6[[#This Row],[Product]],Table3[],4)</f>
        <v>24</v>
      </c>
      <c r="R1687" s="35">
        <f>Table6[[#This Row],[Quantity]]*Table6[[#This Row],[Case]]</f>
        <v>2328</v>
      </c>
      <c r="S1687" s="35">
        <f>Table6[[#This Row],[Total Sales]]*Table6[[#This Row],[Cost]]</f>
        <v>9288.7200000000012</v>
      </c>
    </row>
    <row r="1688" spans="1:19" x14ac:dyDescent="0.3">
      <c r="A1688" s="54">
        <v>1735</v>
      </c>
      <c r="B1688" s="35" t="s">
        <v>5020</v>
      </c>
      <c r="C1688" s="35" t="s">
        <v>5021</v>
      </c>
      <c r="D1688" s="35" t="s">
        <v>51</v>
      </c>
      <c r="E1688" s="35" t="str">
        <f t="shared" si="78"/>
        <v>F</v>
      </c>
      <c r="F1688" s="35">
        <v>60</v>
      </c>
      <c r="G1688" s="35" t="s">
        <v>5022</v>
      </c>
      <c r="H1688" s="35" t="s">
        <v>2338</v>
      </c>
      <c r="I1688" s="35" t="s">
        <v>240</v>
      </c>
      <c r="J1688" s="48">
        <v>44386</v>
      </c>
      <c r="K1688" s="35">
        <v>28</v>
      </c>
      <c r="L1688" s="49" t="s">
        <v>45</v>
      </c>
      <c r="M1688" s="50" t="str">
        <f>VLOOKUP(Table6[[#This Row],[Product]],Table3[],2)</f>
        <v>Gigastuff</v>
      </c>
      <c r="N1688" s="50" t="str">
        <f t="shared" si="79"/>
        <v>Jul</v>
      </c>
      <c r="O1688" s="56">
        <f t="shared" si="80"/>
        <v>2021</v>
      </c>
      <c r="P1688" s="51">
        <f>VLOOKUP(Table6[[#This Row],[Product]],Table3[],3)</f>
        <v>1.89</v>
      </c>
      <c r="Q1688" s="35">
        <f>VLOOKUP(Table6[[#This Row],[Product]],Table3[],4)</f>
        <v>18</v>
      </c>
      <c r="R1688" s="35">
        <f>Table6[[#This Row],[Quantity]]*Table6[[#This Row],[Case]]</f>
        <v>504</v>
      </c>
      <c r="S1688" s="35">
        <f>Table6[[#This Row],[Total Sales]]*Table6[[#This Row],[Cost]]</f>
        <v>952.56</v>
      </c>
    </row>
    <row r="1689" spans="1:19" x14ac:dyDescent="0.3">
      <c r="A1689" s="54">
        <v>1736</v>
      </c>
      <c r="B1689" s="35" t="s">
        <v>5023</v>
      </c>
      <c r="C1689" s="35" t="s">
        <v>2963</v>
      </c>
      <c r="D1689" s="35" t="s">
        <v>15</v>
      </c>
      <c r="E1689" s="35" t="str">
        <f t="shared" si="78"/>
        <v>F</v>
      </c>
      <c r="F1689" s="35">
        <v>30</v>
      </c>
      <c r="G1689" s="35" t="s">
        <v>5024</v>
      </c>
      <c r="H1689" s="35" t="s">
        <v>5025</v>
      </c>
      <c r="I1689" s="35" t="s">
        <v>32</v>
      </c>
      <c r="J1689" s="48" t="s">
        <v>13799</v>
      </c>
      <c r="K1689" s="35">
        <v>43</v>
      </c>
      <c r="L1689" s="49" t="s">
        <v>54</v>
      </c>
      <c r="M1689" s="50" t="str">
        <f>VLOOKUP(Table6[[#This Row],[Product]],Table3[],2)</f>
        <v>Megawidget S</v>
      </c>
      <c r="N1689" s="50" t="str">
        <f t="shared" si="79"/>
        <v>Oct</v>
      </c>
      <c r="O1689" s="56">
        <f t="shared" si="80"/>
        <v>2022</v>
      </c>
      <c r="P1689" s="51">
        <f>VLOOKUP(Table6[[#This Row],[Product]],Table3[],3)</f>
        <v>0.69</v>
      </c>
      <c r="Q1689" s="35">
        <f>VLOOKUP(Table6[[#This Row],[Product]],Table3[],4)</f>
        <v>24</v>
      </c>
      <c r="R1689" s="35">
        <f>Table6[[#This Row],[Quantity]]*Table6[[#This Row],[Case]]</f>
        <v>1032</v>
      </c>
      <c r="S1689" s="35">
        <f>Table6[[#This Row],[Total Sales]]*Table6[[#This Row],[Cost]]</f>
        <v>712.07999999999993</v>
      </c>
    </row>
    <row r="1690" spans="1:19" x14ac:dyDescent="0.3">
      <c r="A1690" s="54">
        <v>1737</v>
      </c>
      <c r="B1690" s="35" t="s">
        <v>245</v>
      </c>
      <c r="C1690" s="35" t="s">
        <v>657</v>
      </c>
      <c r="D1690" s="35" t="s">
        <v>28</v>
      </c>
      <c r="E1690" s="35" t="str">
        <f t="shared" si="78"/>
        <v>M</v>
      </c>
      <c r="F1690" s="35">
        <v>30</v>
      </c>
      <c r="G1690" s="35" t="s">
        <v>5026</v>
      </c>
      <c r="H1690" s="35" t="s">
        <v>3506</v>
      </c>
      <c r="I1690" s="35" t="s">
        <v>124</v>
      </c>
      <c r="J1690" s="48">
        <v>44112</v>
      </c>
      <c r="K1690" s="35">
        <v>20</v>
      </c>
      <c r="L1690" s="49" t="s">
        <v>45</v>
      </c>
      <c r="M1690" s="50" t="str">
        <f>VLOOKUP(Table6[[#This Row],[Product]],Table3[],2)</f>
        <v>Gigastuff</v>
      </c>
      <c r="N1690" s="50" t="str">
        <f t="shared" si="79"/>
        <v>Oct</v>
      </c>
      <c r="O1690" s="56">
        <f t="shared" si="80"/>
        <v>2020</v>
      </c>
      <c r="P1690" s="51">
        <f>VLOOKUP(Table6[[#This Row],[Product]],Table3[],3)</f>
        <v>1.89</v>
      </c>
      <c r="Q1690" s="35">
        <f>VLOOKUP(Table6[[#This Row],[Product]],Table3[],4)</f>
        <v>18</v>
      </c>
      <c r="R1690" s="35">
        <f>Table6[[#This Row],[Quantity]]*Table6[[#This Row],[Case]]</f>
        <v>360</v>
      </c>
      <c r="S1690" s="35">
        <f>Table6[[#This Row],[Total Sales]]*Table6[[#This Row],[Cost]]</f>
        <v>680.4</v>
      </c>
    </row>
    <row r="1691" spans="1:19" x14ac:dyDescent="0.3">
      <c r="A1691" s="54">
        <v>1738</v>
      </c>
      <c r="B1691" s="35" t="s">
        <v>1961</v>
      </c>
      <c r="C1691" s="35" t="s">
        <v>403</v>
      </c>
      <c r="D1691" s="35" t="s">
        <v>117</v>
      </c>
      <c r="E1691" s="35" t="str">
        <f t="shared" si="78"/>
        <v>M/F</v>
      </c>
      <c r="F1691" s="35">
        <v>90</v>
      </c>
      <c r="G1691" s="35" t="s">
        <v>5027</v>
      </c>
      <c r="H1691" s="35" t="s">
        <v>526</v>
      </c>
      <c r="I1691" s="35" t="s">
        <v>32</v>
      </c>
      <c r="J1691" s="48" t="s">
        <v>14004</v>
      </c>
      <c r="K1691" s="35">
        <v>28</v>
      </c>
      <c r="L1691" s="49" t="s">
        <v>101</v>
      </c>
      <c r="M1691" s="50" t="str">
        <f>VLOOKUP(Table6[[#This Row],[Product]],Table3[],2)</f>
        <v>Superwossname</v>
      </c>
      <c r="N1691" s="50" t="str">
        <f t="shared" si="79"/>
        <v>Aug</v>
      </c>
      <c r="O1691" s="56">
        <f t="shared" si="80"/>
        <v>2020</v>
      </c>
      <c r="P1691" s="51">
        <f>VLOOKUP(Table6[[#This Row],[Product]],Table3[],3)</f>
        <v>3.49</v>
      </c>
      <c r="Q1691" s="35">
        <f>VLOOKUP(Table6[[#This Row],[Product]],Table3[],4)</f>
        <v>20</v>
      </c>
      <c r="R1691" s="35">
        <f>Table6[[#This Row],[Quantity]]*Table6[[#This Row],[Case]]</f>
        <v>560</v>
      </c>
      <c r="S1691" s="35">
        <f>Table6[[#This Row],[Total Sales]]*Table6[[#This Row],[Cost]]</f>
        <v>1954.4</v>
      </c>
    </row>
    <row r="1692" spans="1:19" x14ac:dyDescent="0.3">
      <c r="A1692" s="54">
        <v>1739</v>
      </c>
      <c r="B1692" s="35" t="s">
        <v>5028</v>
      </c>
      <c r="C1692" s="35" t="s">
        <v>5029</v>
      </c>
      <c r="D1692" s="35" t="s">
        <v>28</v>
      </c>
      <c r="E1692" s="35" t="str">
        <f t="shared" si="78"/>
        <v>M</v>
      </c>
      <c r="F1692" s="35">
        <v>90</v>
      </c>
      <c r="G1692" s="35" t="s">
        <v>5030</v>
      </c>
      <c r="H1692" s="35" t="s">
        <v>279</v>
      </c>
      <c r="I1692" s="35" t="s">
        <v>213</v>
      </c>
      <c r="J1692" s="48" t="s">
        <v>13991</v>
      </c>
      <c r="K1692" s="35">
        <v>60</v>
      </c>
      <c r="L1692" s="49" t="s">
        <v>159</v>
      </c>
      <c r="M1692" s="50" t="str">
        <f>VLOOKUP(Table6[[#This Row],[Product]],Table3[],2)</f>
        <v>Ultrathing V3</v>
      </c>
      <c r="N1692" s="50" t="str">
        <f t="shared" si="79"/>
        <v>Dec</v>
      </c>
      <c r="O1692" s="56">
        <f t="shared" si="80"/>
        <v>2020</v>
      </c>
      <c r="P1692" s="51">
        <f>VLOOKUP(Table6[[#This Row],[Product]],Table3[],3)</f>
        <v>3.39</v>
      </c>
      <c r="Q1692" s="35">
        <f>VLOOKUP(Table6[[#This Row],[Product]],Table3[],4)</f>
        <v>24</v>
      </c>
      <c r="R1692" s="35">
        <f>Table6[[#This Row],[Quantity]]*Table6[[#This Row],[Case]]</f>
        <v>1440</v>
      </c>
      <c r="S1692" s="35">
        <f>Table6[[#This Row],[Total Sales]]*Table6[[#This Row],[Cost]]</f>
        <v>4881.6000000000004</v>
      </c>
    </row>
    <row r="1693" spans="1:19" x14ac:dyDescent="0.3">
      <c r="A1693" s="54">
        <v>1740</v>
      </c>
      <c r="B1693" s="35" t="s">
        <v>5031</v>
      </c>
      <c r="C1693" s="35" t="s">
        <v>5032</v>
      </c>
      <c r="D1693" s="35" t="s">
        <v>28</v>
      </c>
      <c r="E1693" s="35" t="str">
        <f t="shared" si="78"/>
        <v>M</v>
      </c>
      <c r="F1693" s="35">
        <v>60</v>
      </c>
      <c r="G1693" s="35" t="s">
        <v>5030</v>
      </c>
      <c r="H1693" s="35" t="s">
        <v>5033</v>
      </c>
      <c r="I1693" s="35" t="s">
        <v>2543</v>
      </c>
      <c r="J1693" s="48" t="s">
        <v>13923</v>
      </c>
      <c r="K1693" s="35">
        <v>3</v>
      </c>
      <c r="L1693" s="49" t="s">
        <v>20</v>
      </c>
      <c r="M1693" s="50" t="str">
        <f>VLOOKUP(Table6[[#This Row],[Product]],Table3[],2)</f>
        <v>Hyperwotsit</v>
      </c>
      <c r="N1693" s="50" t="str">
        <f t="shared" si="79"/>
        <v>Jun</v>
      </c>
      <c r="O1693" s="56">
        <f t="shared" si="80"/>
        <v>2021</v>
      </c>
      <c r="P1693" s="51">
        <f>VLOOKUP(Table6[[#This Row],[Product]],Table3[],3)</f>
        <v>2.0099999999999998</v>
      </c>
      <c r="Q1693" s="35">
        <f>VLOOKUP(Table6[[#This Row],[Product]],Table3[],4)</f>
        <v>20</v>
      </c>
      <c r="R1693" s="35">
        <f>Table6[[#This Row],[Quantity]]*Table6[[#This Row],[Case]]</f>
        <v>60</v>
      </c>
      <c r="S1693" s="35">
        <f>Table6[[#This Row],[Total Sales]]*Table6[[#This Row],[Cost]]</f>
        <v>120.6</v>
      </c>
    </row>
    <row r="1694" spans="1:19" x14ac:dyDescent="0.3">
      <c r="A1694" s="54">
        <v>1741</v>
      </c>
      <c r="B1694" s="35" t="s">
        <v>5034</v>
      </c>
      <c r="C1694" s="35" t="s">
        <v>1638</v>
      </c>
      <c r="D1694" s="35" t="s">
        <v>28</v>
      </c>
      <c r="E1694" s="35" t="str">
        <f t="shared" si="78"/>
        <v>M</v>
      </c>
      <c r="F1694" s="35">
        <v>90</v>
      </c>
      <c r="G1694" s="35" t="s">
        <v>5035</v>
      </c>
      <c r="H1694" s="35" t="s">
        <v>5036</v>
      </c>
      <c r="I1694" s="35" t="s">
        <v>32</v>
      </c>
      <c r="J1694" s="48" t="s">
        <v>13897</v>
      </c>
      <c r="K1694" s="35">
        <v>5</v>
      </c>
      <c r="L1694" s="49" t="s">
        <v>80</v>
      </c>
      <c r="M1694" s="50" t="str">
        <f>VLOOKUP(Table6[[#This Row],[Product]],Table3[],2)</f>
        <v>Ultrathing V2</v>
      </c>
      <c r="N1694" s="50" t="str">
        <f t="shared" si="79"/>
        <v>Nov</v>
      </c>
      <c r="O1694" s="56">
        <f t="shared" si="80"/>
        <v>2020</v>
      </c>
      <c r="P1694" s="51">
        <f>VLOOKUP(Table6[[#This Row],[Product]],Table3[],3)</f>
        <v>2.95</v>
      </c>
      <c r="Q1694" s="35">
        <f>VLOOKUP(Table6[[#This Row],[Product]],Table3[],4)</f>
        <v>20</v>
      </c>
      <c r="R1694" s="35">
        <f>Table6[[#This Row],[Quantity]]*Table6[[#This Row],[Case]]</f>
        <v>100</v>
      </c>
      <c r="S1694" s="35">
        <f>Table6[[#This Row],[Total Sales]]*Table6[[#This Row],[Cost]]</f>
        <v>295</v>
      </c>
    </row>
    <row r="1695" spans="1:19" x14ac:dyDescent="0.3">
      <c r="A1695" s="54">
        <v>1742</v>
      </c>
      <c r="B1695" s="35" t="s">
        <v>4134</v>
      </c>
      <c r="C1695" s="35" t="s">
        <v>5037</v>
      </c>
      <c r="D1695" s="35" t="s">
        <v>28</v>
      </c>
      <c r="E1695" s="35" t="str">
        <f t="shared" si="78"/>
        <v>M</v>
      </c>
      <c r="F1695" s="35">
        <v>30</v>
      </c>
      <c r="G1695" s="35" t="s">
        <v>5038</v>
      </c>
      <c r="H1695" s="35" t="s">
        <v>5039</v>
      </c>
      <c r="I1695" s="35" t="s">
        <v>32</v>
      </c>
      <c r="J1695" s="48">
        <v>44722</v>
      </c>
      <c r="K1695" s="35">
        <v>70</v>
      </c>
      <c r="L1695" s="49" t="s">
        <v>33</v>
      </c>
      <c r="M1695" s="50" t="str">
        <f>VLOOKUP(Table6[[#This Row],[Product]],Table3[],2)</f>
        <v>Megawidget L</v>
      </c>
      <c r="N1695" s="50" t="str">
        <f t="shared" si="79"/>
        <v>Jun</v>
      </c>
      <c r="O1695" s="56">
        <f t="shared" si="80"/>
        <v>2022</v>
      </c>
      <c r="P1695" s="51">
        <f>VLOOKUP(Table6[[#This Row],[Product]],Table3[],3)</f>
        <v>1.79</v>
      </c>
      <c r="Q1695" s="35">
        <f>VLOOKUP(Table6[[#This Row],[Product]],Table3[],4)</f>
        <v>24</v>
      </c>
      <c r="R1695" s="35">
        <f>Table6[[#This Row],[Quantity]]*Table6[[#This Row],[Case]]</f>
        <v>1680</v>
      </c>
      <c r="S1695" s="35">
        <f>Table6[[#This Row],[Total Sales]]*Table6[[#This Row],[Cost]]</f>
        <v>3007.2000000000003</v>
      </c>
    </row>
    <row r="1696" spans="1:19" x14ac:dyDescent="0.3">
      <c r="A1696" s="54">
        <v>1743</v>
      </c>
      <c r="B1696" s="35" t="s">
        <v>5040</v>
      </c>
      <c r="C1696" s="35" t="s">
        <v>3162</v>
      </c>
      <c r="D1696" s="35" t="s">
        <v>15</v>
      </c>
      <c r="E1696" s="35" t="str">
        <f t="shared" si="78"/>
        <v>F</v>
      </c>
      <c r="F1696" s="35">
        <v>30</v>
      </c>
      <c r="G1696" s="35" t="s">
        <v>5041</v>
      </c>
      <c r="H1696" s="35" t="s">
        <v>579</v>
      </c>
      <c r="I1696" s="35" t="s">
        <v>32</v>
      </c>
      <c r="J1696" s="48" t="s">
        <v>14139</v>
      </c>
      <c r="K1696" s="35">
        <v>7</v>
      </c>
      <c r="L1696" s="49" t="s">
        <v>101</v>
      </c>
      <c r="M1696" s="50" t="str">
        <f>VLOOKUP(Table6[[#This Row],[Product]],Table3[],2)</f>
        <v>Superwossname</v>
      </c>
      <c r="N1696" s="50" t="str">
        <f t="shared" si="79"/>
        <v>Oct</v>
      </c>
      <c r="O1696" s="56">
        <f t="shared" si="80"/>
        <v>2021</v>
      </c>
      <c r="P1696" s="51">
        <f>VLOOKUP(Table6[[#This Row],[Product]],Table3[],3)</f>
        <v>3.49</v>
      </c>
      <c r="Q1696" s="35">
        <f>VLOOKUP(Table6[[#This Row],[Product]],Table3[],4)</f>
        <v>20</v>
      </c>
      <c r="R1696" s="35">
        <f>Table6[[#This Row],[Quantity]]*Table6[[#This Row],[Case]]</f>
        <v>140</v>
      </c>
      <c r="S1696" s="35">
        <f>Table6[[#This Row],[Total Sales]]*Table6[[#This Row],[Cost]]</f>
        <v>488.6</v>
      </c>
    </row>
    <row r="1697" spans="1:19" x14ac:dyDescent="0.3">
      <c r="A1697" s="54">
        <v>1744</v>
      </c>
      <c r="B1697" s="35" t="s">
        <v>5042</v>
      </c>
      <c r="C1697" s="35" t="s">
        <v>5043</v>
      </c>
      <c r="D1697" s="35" t="s">
        <v>28</v>
      </c>
      <c r="E1697" s="35" t="str">
        <f t="shared" si="78"/>
        <v>M</v>
      </c>
      <c r="F1697" s="35">
        <v>90</v>
      </c>
      <c r="G1697" s="35" t="s">
        <v>5044</v>
      </c>
      <c r="H1697" s="35" t="s">
        <v>4182</v>
      </c>
      <c r="I1697" s="35" t="s">
        <v>32</v>
      </c>
      <c r="J1697" s="48">
        <v>44808</v>
      </c>
      <c r="K1697" s="35">
        <v>67</v>
      </c>
      <c r="L1697" s="49" t="s">
        <v>70</v>
      </c>
      <c r="M1697" s="50" t="str">
        <f>VLOOKUP(Table6[[#This Row],[Product]],Table3[],2)</f>
        <v>Megawidget M</v>
      </c>
      <c r="N1697" s="50" t="str">
        <f t="shared" si="79"/>
        <v>Sep</v>
      </c>
      <c r="O1697" s="56">
        <f t="shared" si="80"/>
        <v>2022</v>
      </c>
      <c r="P1697" s="51">
        <f>VLOOKUP(Table6[[#This Row],[Product]],Table3[],3)</f>
        <v>1.29</v>
      </c>
      <c r="Q1697" s="35">
        <f>VLOOKUP(Table6[[#This Row],[Product]],Table3[],4)</f>
        <v>24</v>
      </c>
      <c r="R1697" s="35">
        <f>Table6[[#This Row],[Quantity]]*Table6[[#This Row],[Case]]</f>
        <v>1608</v>
      </c>
      <c r="S1697" s="35">
        <f>Table6[[#This Row],[Total Sales]]*Table6[[#This Row],[Cost]]</f>
        <v>2074.3200000000002</v>
      </c>
    </row>
    <row r="1698" spans="1:19" x14ac:dyDescent="0.3">
      <c r="A1698" s="54">
        <v>1745</v>
      </c>
      <c r="B1698" s="35" t="s">
        <v>5045</v>
      </c>
      <c r="C1698" s="35" t="s">
        <v>2119</v>
      </c>
      <c r="D1698" s="35" t="s">
        <v>15</v>
      </c>
      <c r="E1698" s="35" t="str">
        <f t="shared" si="78"/>
        <v>F</v>
      </c>
      <c r="F1698" s="35">
        <v>90</v>
      </c>
      <c r="G1698" s="35" t="s">
        <v>5046</v>
      </c>
      <c r="H1698" s="35" t="s">
        <v>5047</v>
      </c>
      <c r="I1698" s="35" t="s">
        <v>178</v>
      </c>
      <c r="J1698" s="48">
        <v>44626</v>
      </c>
      <c r="K1698" s="35">
        <v>34</v>
      </c>
      <c r="L1698" s="49" t="s">
        <v>159</v>
      </c>
      <c r="M1698" s="50" t="str">
        <f>VLOOKUP(Table6[[#This Row],[Product]],Table3[],2)</f>
        <v>Ultrathing V3</v>
      </c>
      <c r="N1698" s="50" t="str">
        <f t="shared" si="79"/>
        <v>Mar</v>
      </c>
      <c r="O1698" s="56">
        <f t="shared" si="80"/>
        <v>2022</v>
      </c>
      <c r="P1698" s="51">
        <f>VLOOKUP(Table6[[#This Row],[Product]],Table3[],3)</f>
        <v>3.39</v>
      </c>
      <c r="Q1698" s="35">
        <f>VLOOKUP(Table6[[#This Row],[Product]],Table3[],4)</f>
        <v>24</v>
      </c>
      <c r="R1698" s="35">
        <f>Table6[[#This Row],[Quantity]]*Table6[[#This Row],[Case]]</f>
        <v>816</v>
      </c>
      <c r="S1698" s="35">
        <f>Table6[[#This Row],[Total Sales]]*Table6[[#This Row],[Cost]]</f>
        <v>2766.2400000000002</v>
      </c>
    </row>
    <row r="1699" spans="1:19" x14ac:dyDescent="0.3">
      <c r="A1699" s="54">
        <v>1746</v>
      </c>
      <c r="B1699" s="35" t="s">
        <v>5048</v>
      </c>
      <c r="C1699" s="35" t="s">
        <v>2365</v>
      </c>
      <c r="D1699" s="35" t="s">
        <v>51</v>
      </c>
      <c r="E1699" s="35" t="str">
        <f t="shared" si="78"/>
        <v>F</v>
      </c>
      <c r="F1699" s="35">
        <v>90</v>
      </c>
      <c r="G1699" s="35" t="s">
        <v>5049</v>
      </c>
      <c r="H1699" s="35" t="s">
        <v>5050</v>
      </c>
      <c r="I1699" s="35" t="s">
        <v>124</v>
      </c>
      <c r="J1699" s="48">
        <v>44838</v>
      </c>
      <c r="K1699" s="35">
        <v>48</v>
      </c>
      <c r="L1699" s="49" t="s">
        <v>70</v>
      </c>
      <c r="M1699" s="50" t="str">
        <f>VLOOKUP(Table6[[#This Row],[Product]],Table3[],2)</f>
        <v>Megawidget M</v>
      </c>
      <c r="N1699" s="50" t="str">
        <f t="shared" si="79"/>
        <v>Oct</v>
      </c>
      <c r="O1699" s="56">
        <f t="shared" si="80"/>
        <v>2022</v>
      </c>
      <c r="P1699" s="51">
        <f>VLOOKUP(Table6[[#This Row],[Product]],Table3[],3)</f>
        <v>1.29</v>
      </c>
      <c r="Q1699" s="35">
        <f>VLOOKUP(Table6[[#This Row],[Product]],Table3[],4)</f>
        <v>24</v>
      </c>
      <c r="R1699" s="35">
        <f>Table6[[#This Row],[Quantity]]*Table6[[#This Row],[Case]]</f>
        <v>1152</v>
      </c>
      <c r="S1699" s="35">
        <f>Table6[[#This Row],[Total Sales]]*Table6[[#This Row],[Cost]]</f>
        <v>1486.08</v>
      </c>
    </row>
    <row r="1700" spans="1:19" x14ac:dyDescent="0.3">
      <c r="A1700" s="54">
        <v>1747</v>
      </c>
      <c r="B1700" s="35" t="s">
        <v>5051</v>
      </c>
      <c r="C1700" s="35" t="s">
        <v>5052</v>
      </c>
      <c r="D1700" s="35" t="s">
        <v>15</v>
      </c>
      <c r="E1700" s="35" t="str">
        <f t="shared" si="78"/>
        <v>F</v>
      </c>
      <c r="F1700" s="35">
        <v>30</v>
      </c>
      <c r="G1700" s="35" t="s">
        <v>5053</v>
      </c>
      <c r="H1700" s="35" t="s">
        <v>2763</v>
      </c>
      <c r="I1700" s="35" t="s">
        <v>294</v>
      </c>
      <c r="J1700" s="48" t="s">
        <v>14031</v>
      </c>
      <c r="K1700" s="35">
        <v>67</v>
      </c>
      <c r="L1700" s="49" t="s">
        <v>45</v>
      </c>
      <c r="M1700" s="50" t="str">
        <f>VLOOKUP(Table6[[#This Row],[Product]],Table3[],2)</f>
        <v>Gigastuff</v>
      </c>
      <c r="N1700" s="50" t="str">
        <f t="shared" si="79"/>
        <v>Dec</v>
      </c>
      <c r="O1700" s="56">
        <f t="shared" si="80"/>
        <v>2021</v>
      </c>
      <c r="P1700" s="51">
        <f>VLOOKUP(Table6[[#This Row],[Product]],Table3[],3)</f>
        <v>1.89</v>
      </c>
      <c r="Q1700" s="35">
        <f>VLOOKUP(Table6[[#This Row],[Product]],Table3[],4)</f>
        <v>18</v>
      </c>
      <c r="R1700" s="35">
        <f>Table6[[#This Row],[Quantity]]*Table6[[#This Row],[Case]]</f>
        <v>1206</v>
      </c>
      <c r="S1700" s="35">
        <f>Table6[[#This Row],[Total Sales]]*Table6[[#This Row],[Cost]]</f>
        <v>2279.3399999999997</v>
      </c>
    </row>
    <row r="1701" spans="1:19" x14ac:dyDescent="0.3">
      <c r="A1701" s="54">
        <v>1748</v>
      </c>
      <c r="B1701" s="35" t="s">
        <v>3711</v>
      </c>
      <c r="C1701" s="35" t="s">
        <v>5054</v>
      </c>
      <c r="D1701" s="35" t="s">
        <v>28</v>
      </c>
      <c r="E1701" s="35" t="str">
        <f t="shared" si="78"/>
        <v>M</v>
      </c>
      <c r="F1701" s="35">
        <v>30</v>
      </c>
      <c r="G1701" s="35" t="s">
        <v>5055</v>
      </c>
      <c r="H1701" s="35" t="s">
        <v>4283</v>
      </c>
      <c r="I1701" s="35" t="s">
        <v>178</v>
      </c>
      <c r="J1701" s="48">
        <v>44836</v>
      </c>
      <c r="K1701" s="35">
        <v>75</v>
      </c>
      <c r="L1701" s="49" t="s">
        <v>54</v>
      </c>
      <c r="M1701" s="50" t="str">
        <f>VLOOKUP(Table6[[#This Row],[Product]],Table3[],2)</f>
        <v>Megawidget S</v>
      </c>
      <c r="N1701" s="50" t="str">
        <f t="shared" si="79"/>
        <v>Oct</v>
      </c>
      <c r="O1701" s="56">
        <f t="shared" si="80"/>
        <v>2022</v>
      </c>
      <c r="P1701" s="51">
        <f>VLOOKUP(Table6[[#This Row],[Product]],Table3[],3)</f>
        <v>0.69</v>
      </c>
      <c r="Q1701" s="35">
        <f>VLOOKUP(Table6[[#This Row],[Product]],Table3[],4)</f>
        <v>24</v>
      </c>
      <c r="R1701" s="35">
        <f>Table6[[#This Row],[Quantity]]*Table6[[#This Row],[Case]]</f>
        <v>1800</v>
      </c>
      <c r="S1701" s="35">
        <f>Table6[[#This Row],[Total Sales]]*Table6[[#This Row],[Cost]]</f>
        <v>1242</v>
      </c>
    </row>
    <row r="1702" spans="1:19" x14ac:dyDescent="0.3">
      <c r="A1702" s="54">
        <v>1749</v>
      </c>
      <c r="B1702" s="35" t="s">
        <v>499</v>
      </c>
      <c r="C1702" s="35" t="s">
        <v>3371</v>
      </c>
      <c r="D1702" s="35" t="s">
        <v>51</v>
      </c>
      <c r="E1702" s="35" t="str">
        <f t="shared" si="78"/>
        <v>F</v>
      </c>
      <c r="F1702" s="35">
        <v>90</v>
      </c>
      <c r="G1702" s="35" t="s">
        <v>5056</v>
      </c>
      <c r="H1702" s="35" t="s">
        <v>526</v>
      </c>
      <c r="I1702" s="35" t="s">
        <v>32</v>
      </c>
      <c r="J1702" s="48" t="s">
        <v>13819</v>
      </c>
      <c r="K1702" s="35">
        <v>78</v>
      </c>
      <c r="L1702" s="49" t="s">
        <v>54</v>
      </c>
      <c r="M1702" s="50" t="str">
        <f>VLOOKUP(Table6[[#This Row],[Product]],Table3[],2)</f>
        <v>Megawidget S</v>
      </c>
      <c r="N1702" s="50" t="str">
        <f t="shared" si="79"/>
        <v>Apr</v>
      </c>
      <c r="O1702" s="56">
        <f t="shared" si="80"/>
        <v>2020</v>
      </c>
      <c r="P1702" s="51">
        <f>VLOOKUP(Table6[[#This Row],[Product]],Table3[],3)</f>
        <v>0.69</v>
      </c>
      <c r="Q1702" s="35">
        <f>VLOOKUP(Table6[[#This Row],[Product]],Table3[],4)</f>
        <v>24</v>
      </c>
      <c r="R1702" s="35">
        <f>Table6[[#This Row],[Quantity]]*Table6[[#This Row],[Case]]</f>
        <v>1872</v>
      </c>
      <c r="S1702" s="35">
        <f>Table6[[#This Row],[Total Sales]]*Table6[[#This Row],[Cost]]</f>
        <v>1291.6799999999998</v>
      </c>
    </row>
    <row r="1703" spans="1:19" x14ac:dyDescent="0.3">
      <c r="A1703" s="54">
        <v>1750</v>
      </c>
      <c r="B1703" s="35" t="s">
        <v>5057</v>
      </c>
      <c r="C1703" s="35" t="s">
        <v>1468</v>
      </c>
      <c r="D1703" s="35" t="s">
        <v>28</v>
      </c>
      <c r="E1703" s="35" t="str">
        <f t="shared" si="78"/>
        <v>M</v>
      </c>
      <c r="F1703" s="35">
        <v>60</v>
      </c>
      <c r="G1703" s="35" t="s">
        <v>5058</v>
      </c>
      <c r="H1703" s="35" t="s">
        <v>5059</v>
      </c>
      <c r="I1703" s="35" t="s">
        <v>294</v>
      </c>
      <c r="J1703" s="48">
        <v>43896</v>
      </c>
      <c r="K1703" s="35">
        <v>2</v>
      </c>
      <c r="L1703" s="49" t="s">
        <v>70</v>
      </c>
      <c r="M1703" s="50" t="str">
        <f>VLOOKUP(Table6[[#This Row],[Product]],Table3[],2)</f>
        <v>Megawidget M</v>
      </c>
      <c r="N1703" s="50" t="str">
        <f t="shared" si="79"/>
        <v>Mar</v>
      </c>
      <c r="O1703" s="56">
        <f t="shared" si="80"/>
        <v>2020</v>
      </c>
      <c r="P1703" s="51">
        <f>VLOOKUP(Table6[[#This Row],[Product]],Table3[],3)</f>
        <v>1.29</v>
      </c>
      <c r="Q1703" s="35">
        <f>VLOOKUP(Table6[[#This Row],[Product]],Table3[],4)</f>
        <v>24</v>
      </c>
      <c r="R1703" s="35">
        <f>Table6[[#This Row],[Quantity]]*Table6[[#This Row],[Case]]</f>
        <v>48</v>
      </c>
      <c r="S1703" s="35">
        <f>Table6[[#This Row],[Total Sales]]*Table6[[#This Row],[Cost]]</f>
        <v>61.92</v>
      </c>
    </row>
    <row r="1704" spans="1:19" x14ac:dyDescent="0.3">
      <c r="A1704" s="54">
        <v>1751</v>
      </c>
      <c r="B1704" s="35" t="s">
        <v>5060</v>
      </c>
      <c r="C1704" s="35" t="s">
        <v>3812</v>
      </c>
      <c r="D1704" s="35" t="s">
        <v>28</v>
      </c>
      <c r="E1704" s="35" t="str">
        <f t="shared" si="78"/>
        <v>M</v>
      </c>
      <c r="F1704" s="35">
        <v>30</v>
      </c>
      <c r="G1704" s="35" t="s">
        <v>5061</v>
      </c>
      <c r="H1704" s="35" t="s">
        <v>4527</v>
      </c>
      <c r="I1704" s="35" t="s">
        <v>32</v>
      </c>
      <c r="J1704" s="48" t="s">
        <v>14106</v>
      </c>
      <c r="K1704" s="35">
        <v>76</v>
      </c>
      <c r="L1704" s="49" t="s">
        <v>64</v>
      </c>
      <c r="M1704" s="50" t="str">
        <f>VLOOKUP(Table6[[#This Row],[Product]],Table3[],2)</f>
        <v>Ultrathing V4</v>
      </c>
      <c r="N1704" s="50" t="str">
        <f t="shared" si="79"/>
        <v>Nov</v>
      </c>
      <c r="O1704" s="56">
        <f t="shared" si="80"/>
        <v>2020</v>
      </c>
      <c r="P1704" s="51">
        <f>VLOOKUP(Table6[[#This Row],[Product]],Table3[],3)</f>
        <v>3.99</v>
      </c>
      <c r="Q1704" s="35">
        <f>VLOOKUP(Table6[[#This Row],[Product]],Table3[],4)</f>
        <v>24</v>
      </c>
      <c r="R1704" s="35">
        <f>Table6[[#This Row],[Quantity]]*Table6[[#This Row],[Case]]</f>
        <v>1824</v>
      </c>
      <c r="S1704" s="35">
        <f>Table6[[#This Row],[Total Sales]]*Table6[[#This Row],[Cost]]</f>
        <v>7277.76</v>
      </c>
    </row>
    <row r="1705" spans="1:19" x14ac:dyDescent="0.3">
      <c r="A1705" s="54">
        <v>1752</v>
      </c>
      <c r="B1705" s="35" t="s">
        <v>5062</v>
      </c>
      <c r="C1705" s="35" t="s">
        <v>1607</v>
      </c>
      <c r="D1705" s="35" t="s">
        <v>621</v>
      </c>
      <c r="E1705" s="35" t="str">
        <f t="shared" si="78"/>
        <v>M/F</v>
      </c>
      <c r="F1705" s="35">
        <v>90</v>
      </c>
      <c r="G1705" s="35" t="s">
        <v>5063</v>
      </c>
      <c r="H1705" s="35" t="s">
        <v>154</v>
      </c>
      <c r="I1705" s="35" t="s">
        <v>25</v>
      </c>
      <c r="J1705" s="48" t="s">
        <v>13721</v>
      </c>
      <c r="K1705" s="35">
        <v>18</v>
      </c>
      <c r="L1705" s="49" t="s">
        <v>45</v>
      </c>
      <c r="M1705" s="50" t="str">
        <f>VLOOKUP(Table6[[#This Row],[Product]],Table3[],2)</f>
        <v>Gigastuff</v>
      </c>
      <c r="N1705" s="50" t="str">
        <f t="shared" si="79"/>
        <v>Apr</v>
      </c>
      <c r="O1705" s="56">
        <f t="shared" si="80"/>
        <v>2020</v>
      </c>
      <c r="P1705" s="51">
        <f>VLOOKUP(Table6[[#This Row],[Product]],Table3[],3)</f>
        <v>1.89</v>
      </c>
      <c r="Q1705" s="35">
        <f>VLOOKUP(Table6[[#This Row],[Product]],Table3[],4)</f>
        <v>18</v>
      </c>
      <c r="R1705" s="35">
        <f>Table6[[#This Row],[Quantity]]*Table6[[#This Row],[Case]]</f>
        <v>324</v>
      </c>
      <c r="S1705" s="35">
        <f>Table6[[#This Row],[Total Sales]]*Table6[[#This Row],[Cost]]</f>
        <v>612.36</v>
      </c>
    </row>
    <row r="1706" spans="1:19" x14ac:dyDescent="0.3">
      <c r="A1706" s="54">
        <v>1753</v>
      </c>
      <c r="B1706" s="35" t="s">
        <v>4956</v>
      </c>
      <c r="C1706" s="35" t="s">
        <v>3362</v>
      </c>
      <c r="D1706" s="35" t="s">
        <v>41</v>
      </c>
      <c r="E1706" s="35" t="str">
        <f t="shared" si="78"/>
        <v>F</v>
      </c>
      <c r="F1706" s="35">
        <v>30</v>
      </c>
      <c r="G1706" s="35" t="s">
        <v>5064</v>
      </c>
      <c r="H1706" s="35" t="s">
        <v>3770</v>
      </c>
      <c r="I1706" s="35" t="s">
        <v>32</v>
      </c>
      <c r="J1706" s="48">
        <v>44663</v>
      </c>
      <c r="K1706" s="35">
        <v>47</v>
      </c>
      <c r="L1706" s="49" t="s">
        <v>54</v>
      </c>
      <c r="M1706" s="50" t="str">
        <f>VLOOKUP(Table6[[#This Row],[Product]],Table3[],2)</f>
        <v>Megawidget S</v>
      </c>
      <c r="N1706" s="50" t="str">
        <f t="shared" si="79"/>
        <v>Apr</v>
      </c>
      <c r="O1706" s="56">
        <f t="shared" si="80"/>
        <v>2022</v>
      </c>
      <c r="P1706" s="51">
        <f>VLOOKUP(Table6[[#This Row],[Product]],Table3[],3)</f>
        <v>0.69</v>
      </c>
      <c r="Q1706" s="35">
        <f>VLOOKUP(Table6[[#This Row],[Product]],Table3[],4)</f>
        <v>24</v>
      </c>
      <c r="R1706" s="35">
        <f>Table6[[#This Row],[Quantity]]*Table6[[#This Row],[Case]]</f>
        <v>1128</v>
      </c>
      <c r="S1706" s="35">
        <f>Table6[[#This Row],[Total Sales]]*Table6[[#This Row],[Cost]]</f>
        <v>778.31999999999994</v>
      </c>
    </row>
    <row r="1707" spans="1:19" x14ac:dyDescent="0.3">
      <c r="A1707" s="54">
        <v>1754</v>
      </c>
      <c r="B1707" s="35" t="s">
        <v>5065</v>
      </c>
      <c r="C1707" s="35" t="s">
        <v>286</v>
      </c>
      <c r="D1707" s="35" t="s">
        <v>41</v>
      </c>
      <c r="E1707" s="35" t="str">
        <f t="shared" si="78"/>
        <v>F</v>
      </c>
      <c r="F1707" s="35">
        <v>30</v>
      </c>
      <c r="G1707" s="35" t="s">
        <v>5066</v>
      </c>
      <c r="H1707" s="35" t="s">
        <v>3296</v>
      </c>
      <c r="I1707" s="35" t="s">
        <v>32</v>
      </c>
      <c r="J1707" s="48" t="s">
        <v>13758</v>
      </c>
      <c r="K1707" s="35">
        <v>51</v>
      </c>
      <c r="L1707" s="49" t="s">
        <v>33</v>
      </c>
      <c r="M1707" s="50" t="str">
        <f>VLOOKUP(Table6[[#This Row],[Product]],Table3[],2)</f>
        <v>Megawidget L</v>
      </c>
      <c r="N1707" s="50" t="str">
        <f t="shared" si="79"/>
        <v>May</v>
      </c>
      <c r="O1707" s="56">
        <f t="shared" si="80"/>
        <v>2020</v>
      </c>
      <c r="P1707" s="51">
        <f>VLOOKUP(Table6[[#This Row],[Product]],Table3[],3)</f>
        <v>1.79</v>
      </c>
      <c r="Q1707" s="35">
        <f>VLOOKUP(Table6[[#This Row],[Product]],Table3[],4)</f>
        <v>24</v>
      </c>
      <c r="R1707" s="35">
        <f>Table6[[#This Row],[Quantity]]*Table6[[#This Row],[Case]]</f>
        <v>1224</v>
      </c>
      <c r="S1707" s="35">
        <f>Table6[[#This Row],[Total Sales]]*Table6[[#This Row],[Cost]]</f>
        <v>2190.96</v>
      </c>
    </row>
    <row r="1708" spans="1:19" x14ac:dyDescent="0.3">
      <c r="A1708" s="54">
        <v>1755</v>
      </c>
      <c r="B1708" s="35" t="s">
        <v>2853</v>
      </c>
      <c r="C1708" s="35" t="s">
        <v>5067</v>
      </c>
      <c r="D1708" s="35" t="s">
        <v>28</v>
      </c>
      <c r="E1708" s="35" t="str">
        <f t="shared" si="78"/>
        <v>M</v>
      </c>
      <c r="F1708" s="35">
        <v>60</v>
      </c>
      <c r="G1708" s="35" t="s">
        <v>5068</v>
      </c>
      <c r="H1708" s="35" t="s">
        <v>5069</v>
      </c>
      <c r="I1708" s="35" t="s">
        <v>32</v>
      </c>
      <c r="J1708" s="48">
        <v>44416</v>
      </c>
      <c r="K1708" s="35">
        <v>4</v>
      </c>
      <c r="L1708" s="49" t="s">
        <v>39</v>
      </c>
      <c r="M1708" s="50" t="str">
        <f>VLOOKUP(Table6[[#This Row],[Product]],Table3[],2)</f>
        <v>Ultrathing V1</v>
      </c>
      <c r="N1708" s="50" t="str">
        <f t="shared" si="79"/>
        <v>Aug</v>
      </c>
      <c r="O1708" s="56">
        <f t="shared" si="80"/>
        <v>2021</v>
      </c>
      <c r="P1708" s="51">
        <f>VLOOKUP(Table6[[#This Row],[Product]],Table3[],3)</f>
        <v>1.79</v>
      </c>
      <c r="Q1708" s="35">
        <f>VLOOKUP(Table6[[#This Row],[Product]],Table3[],4)</f>
        <v>17</v>
      </c>
      <c r="R1708" s="35">
        <f>Table6[[#This Row],[Quantity]]*Table6[[#This Row],[Case]]</f>
        <v>68</v>
      </c>
      <c r="S1708" s="35">
        <f>Table6[[#This Row],[Total Sales]]*Table6[[#This Row],[Cost]]</f>
        <v>121.72</v>
      </c>
    </row>
    <row r="1709" spans="1:19" x14ac:dyDescent="0.3">
      <c r="A1709" s="54">
        <v>1756</v>
      </c>
      <c r="B1709" s="35" t="s">
        <v>5070</v>
      </c>
      <c r="C1709" s="35" t="s">
        <v>3258</v>
      </c>
      <c r="D1709" s="35" t="s">
        <v>28</v>
      </c>
      <c r="E1709" s="35" t="str">
        <f t="shared" si="78"/>
        <v>M</v>
      </c>
      <c r="F1709" s="35">
        <v>30</v>
      </c>
      <c r="G1709" s="35" t="s">
        <v>5071</v>
      </c>
      <c r="H1709" s="35" t="s">
        <v>1391</v>
      </c>
      <c r="I1709" s="35" t="s">
        <v>32</v>
      </c>
      <c r="J1709" s="48" t="s">
        <v>13813</v>
      </c>
      <c r="K1709" s="35">
        <v>20</v>
      </c>
      <c r="L1709" s="49" t="s">
        <v>64</v>
      </c>
      <c r="M1709" s="50" t="str">
        <f>VLOOKUP(Table6[[#This Row],[Product]],Table3[],2)</f>
        <v>Ultrathing V4</v>
      </c>
      <c r="N1709" s="50" t="str">
        <f t="shared" si="79"/>
        <v>Dec</v>
      </c>
      <c r="O1709" s="56">
        <f t="shared" si="80"/>
        <v>2021</v>
      </c>
      <c r="P1709" s="51">
        <f>VLOOKUP(Table6[[#This Row],[Product]],Table3[],3)</f>
        <v>3.99</v>
      </c>
      <c r="Q1709" s="35">
        <f>VLOOKUP(Table6[[#This Row],[Product]],Table3[],4)</f>
        <v>24</v>
      </c>
      <c r="R1709" s="35">
        <f>Table6[[#This Row],[Quantity]]*Table6[[#This Row],[Case]]</f>
        <v>480</v>
      </c>
      <c r="S1709" s="35">
        <f>Table6[[#This Row],[Total Sales]]*Table6[[#This Row],[Cost]]</f>
        <v>1915.2</v>
      </c>
    </row>
    <row r="1710" spans="1:19" x14ac:dyDescent="0.3">
      <c r="A1710" s="54">
        <v>1757</v>
      </c>
      <c r="B1710" s="35" t="s">
        <v>2980</v>
      </c>
      <c r="C1710" s="35" t="s">
        <v>5072</v>
      </c>
      <c r="D1710" s="35" t="s">
        <v>28</v>
      </c>
      <c r="E1710" s="35" t="str">
        <f t="shared" si="78"/>
        <v>M</v>
      </c>
      <c r="F1710" s="35">
        <v>60</v>
      </c>
      <c r="G1710" s="35" t="s">
        <v>5073</v>
      </c>
      <c r="H1710" s="35" t="s">
        <v>4071</v>
      </c>
      <c r="I1710" s="35" t="s">
        <v>886</v>
      </c>
      <c r="J1710" s="48" t="s">
        <v>13774</v>
      </c>
      <c r="K1710" s="35">
        <v>45</v>
      </c>
      <c r="L1710" s="49" t="s">
        <v>64</v>
      </c>
      <c r="M1710" s="50" t="str">
        <f>VLOOKUP(Table6[[#This Row],[Product]],Table3[],2)</f>
        <v>Ultrathing V4</v>
      </c>
      <c r="N1710" s="50" t="str">
        <f t="shared" si="79"/>
        <v>Oct</v>
      </c>
      <c r="O1710" s="56">
        <f t="shared" si="80"/>
        <v>2021</v>
      </c>
      <c r="P1710" s="51">
        <f>VLOOKUP(Table6[[#This Row],[Product]],Table3[],3)</f>
        <v>3.99</v>
      </c>
      <c r="Q1710" s="35">
        <f>VLOOKUP(Table6[[#This Row],[Product]],Table3[],4)</f>
        <v>24</v>
      </c>
      <c r="R1710" s="35">
        <f>Table6[[#This Row],[Quantity]]*Table6[[#This Row],[Case]]</f>
        <v>1080</v>
      </c>
      <c r="S1710" s="35">
        <f>Table6[[#This Row],[Total Sales]]*Table6[[#This Row],[Cost]]</f>
        <v>4309.2</v>
      </c>
    </row>
    <row r="1711" spans="1:19" x14ac:dyDescent="0.3">
      <c r="A1711" s="54">
        <v>1758</v>
      </c>
      <c r="B1711" s="35" t="s">
        <v>5074</v>
      </c>
      <c r="C1711" s="35" t="s">
        <v>1627</v>
      </c>
      <c r="D1711" s="35" t="s">
        <v>15</v>
      </c>
      <c r="E1711" s="35" t="str">
        <f t="shared" si="78"/>
        <v>F</v>
      </c>
      <c r="F1711" s="35">
        <v>30</v>
      </c>
      <c r="G1711" s="35" t="s">
        <v>5075</v>
      </c>
      <c r="H1711" s="35" t="s">
        <v>1242</v>
      </c>
      <c r="I1711" s="35" t="s">
        <v>38</v>
      </c>
      <c r="J1711" s="48">
        <v>44572</v>
      </c>
      <c r="K1711" s="35">
        <v>82</v>
      </c>
      <c r="L1711" s="49" t="s">
        <v>101</v>
      </c>
      <c r="M1711" s="50" t="str">
        <f>VLOOKUP(Table6[[#This Row],[Product]],Table3[],2)</f>
        <v>Superwossname</v>
      </c>
      <c r="N1711" s="50" t="str">
        <f t="shared" si="79"/>
        <v>Jan</v>
      </c>
      <c r="O1711" s="56">
        <f t="shared" si="80"/>
        <v>2022</v>
      </c>
      <c r="P1711" s="51">
        <f>VLOOKUP(Table6[[#This Row],[Product]],Table3[],3)</f>
        <v>3.49</v>
      </c>
      <c r="Q1711" s="35">
        <f>VLOOKUP(Table6[[#This Row],[Product]],Table3[],4)</f>
        <v>20</v>
      </c>
      <c r="R1711" s="35">
        <f>Table6[[#This Row],[Quantity]]*Table6[[#This Row],[Case]]</f>
        <v>1640</v>
      </c>
      <c r="S1711" s="35">
        <f>Table6[[#This Row],[Total Sales]]*Table6[[#This Row],[Cost]]</f>
        <v>5723.6</v>
      </c>
    </row>
    <row r="1712" spans="1:19" x14ac:dyDescent="0.3">
      <c r="A1712" s="54">
        <v>1759</v>
      </c>
      <c r="B1712" s="35" t="s">
        <v>5076</v>
      </c>
      <c r="C1712" s="35" t="s">
        <v>5077</v>
      </c>
      <c r="D1712" s="35" t="s">
        <v>15</v>
      </c>
      <c r="E1712" s="35" t="str">
        <f t="shared" si="78"/>
        <v>F</v>
      </c>
      <c r="F1712" s="35">
        <v>60</v>
      </c>
      <c r="G1712" s="35" t="s">
        <v>5078</v>
      </c>
      <c r="H1712" s="35" t="s">
        <v>5079</v>
      </c>
      <c r="I1712" s="35" t="s">
        <v>294</v>
      </c>
      <c r="J1712" s="48">
        <v>44844</v>
      </c>
      <c r="K1712" s="35">
        <v>50</v>
      </c>
      <c r="L1712" s="49" t="s">
        <v>101</v>
      </c>
      <c r="M1712" s="50" t="str">
        <f>VLOOKUP(Table6[[#This Row],[Product]],Table3[],2)</f>
        <v>Superwossname</v>
      </c>
      <c r="N1712" s="50" t="str">
        <f t="shared" si="79"/>
        <v>Oct</v>
      </c>
      <c r="O1712" s="56">
        <f t="shared" si="80"/>
        <v>2022</v>
      </c>
      <c r="P1712" s="51">
        <f>VLOOKUP(Table6[[#This Row],[Product]],Table3[],3)</f>
        <v>3.49</v>
      </c>
      <c r="Q1712" s="35">
        <f>VLOOKUP(Table6[[#This Row],[Product]],Table3[],4)</f>
        <v>20</v>
      </c>
      <c r="R1712" s="35">
        <f>Table6[[#This Row],[Quantity]]*Table6[[#This Row],[Case]]</f>
        <v>1000</v>
      </c>
      <c r="S1712" s="35">
        <f>Table6[[#This Row],[Total Sales]]*Table6[[#This Row],[Cost]]</f>
        <v>3490</v>
      </c>
    </row>
    <row r="1713" spans="1:19" x14ac:dyDescent="0.3">
      <c r="A1713" s="54">
        <v>1761</v>
      </c>
      <c r="B1713" s="35" t="s">
        <v>3329</v>
      </c>
      <c r="C1713" s="35" t="s">
        <v>5081</v>
      </c>
      <c r="D1713" s="35" t="s">
        <v>28</v>
      </c>
      <c r="E1713" s="35" t="str">
        <f t="shared" si="78"/>
        <v>M</v>
      </c>
      <c r="F1713" s="35">
        <v>60</v>
      </c>
      <c r="G1713" s="35" t="s">
        <v>5082</v>
      </c>
      <c r="H1713" s="35" t="s">
        <v>3324</v>
      </c>
      <c r="I1713" s="35" t="s">
        <v>32</v>
      </c>
      <c r="J1713" s="48">
        <v>44870</v>
      </c>
      <c r="K1713" s="35">
        <v>98</v>
      </c>
      <c r="L1713" s="49" t="s">
        <v>45</v>
      </c>
      <c r="M1713" s="50" t="str">
        <f>VLOOKUP(Table6[[#This Row],[Product]],Table3[],2)</f>
        <v>Gigastuff</v>
      </c>
      <c r="N1713" s="50" t="str">
        <f t="shared" si="79"/>
        <v>Nov</v>
      </c>
      <c r="O1713" s="56">
        <f t="shared" si="80"/>
        <v>2022</v>
      </c>
      <c r="P1713" s="51">
        <f>VLOOKUP(Table6[[#This Row],[Product]],Table3[],3)</f>
        <v>1.89</v>
      </c>
      <c r="Q1713" s="35">
        <f>VLOOKUP(Table6[[#This Row],[Product]],Table3[],4)</f>
        <v>18</v>
      </c>
      <c r="R1713" s="35">
        <f>Table6[[#This Row],[Quantity]]*Table6[[#This Row],[Case]]</f>
        <v>1764</v>
      </c>
      <c r="S1713" s="35">
        <f>Table6[[#This Row],[Total Sales]]*Table6[[#This Row],[Cost]]</f>
        <v>3333.96</v>
      </c>
    </row>
    <row r="1714" spans="1:19" x14ac:dyDescent="0.3">
      <c r="A1714" s="54">
        <v>1762</v>
      </c>
      <c r="B1714" s="35" t="s">
        <v>5083</v>
      </c>
      <c r="C1714" s="35" t="s">
        <v>5084</v>
      </c>
      <c r="D1714" s="35" t="s">
        <v>28</v>
      </c>
      <c r="E1714" s="35" t="str">
        <f t="shared" si="78"/>
        <v>M</v>
      </c>
      <c r="F1714" s="35">
        <v>30</v>
      </c>
      <c r="G1714" s="35" t="s">
        <v>5085</v>
      </c>
      <c r="H1714" s="35" t="s">
        <v>3756</v>
      </c>
      <c r="I1714" s="35" t="s">
        <v>178</v>
      </c>
      <c r="J1714" s="48" t="s">
        <v>13726</v>
      </c>
      <c r="K1714" s="35">
        <v>34</v>
      </c>
      <c r="L1714" s="49" t="s">
        <v>101</v>
      </c>
      <c r="M1714" s="50" t="str">
        <f>VLOOKUP(Table6[[#This Row],[Product]],Table3[],2)</f>
        <v>Superwossname</v>
      </c>
      <c r="N1714" s="50" t="str">
        <f t="shared" si="79"/>
        <v>Jan</v>
      </c>
      <c r="O1714" s="56">
        <f t="shared" si="80"/>
        <v>2020</v>
      </c>
      <c r="P1714" s="51">
        <f>VLOOKUP(Table6[[#This Row],[Product]],Table3[],3)</f>
        <v>3.49</v>
      </c>
      <c r="Q1714" s="35">
        <f>VLOOKUP(Table6[[#This Row],[Product]],Table3[],4)</f>
        <v>20</v>
      </c>
      <c r="R1714" s="35">
        <f>Table6[[#This Row],[Quantity]]*Table6[[#This Row],[Case]]</f>
        <v>680</v>
      </c>
      <c r="S1714" s="35">
        <f>Table6[[#This Row],[Total Sales]]*Table6[[#This Row],[Cost]]</f>
        <v>2373.2000000000003</v>
      </c>
    </row>
    <row r="1715" spans="1:19" x14ac:dyDescent="0.3">
      <c r="A1715" s="54">
        <v>1763</v>
      </c>
      <c r="B1715" s="35" t="s">
        <v>5086</v>
      </c>
      <c r="C1715" s="35" t="s">
        <v>593</v>
      </c>
      <c r="D1715" s="35" t="s">
        <v>28</v>
      </c>
      <c r="E1715" s="35" t="str">
        <f t="shared" si="78"/>
        <v>M</v>
      </c>
      <c r="F1715" s="35">
        <v>90</v>
      </c>
      <c r="G1715" s="35" t="s">
        <v>5087</v>
      </c>
      <c r="H1715" s="35" t="s">
        <v>3870</v>
      </c>
      <c r="I1715" s="35" t="s">
        <v>124</v>
      </c>
      <c r="J1715" s="48" t="s">
        <v>13826</v>
      </c>
      <c r="K1715" s="35">
        <v>18</v>
      </c>
      <c r="L1715" s="49" t="s">
        <v>159</v>
      </c>
      <c r="M1715" s="50" t="str">
        <f>VLOOKUP(Table6[[#This Row],[Product]],Table3[],2)</f>
        <v>Ultrathing V3</v>
      </c>
      <c r="N1715" s="50" t="str">
        <f t="shared" si="79"/>
        <v>May</v>
      </c>
      <c r="O1715" s="56">
        <f t="shared" si="80"/>
        <v>2022</v>
      </c>
      <c r="P1715" s="51">
        <f>VLOOKUP(Table6[[#This Row],[Product]],Table3[],3)</f>
        <v>3.39</v>
      </c>
      <c r="Q1715" s="35">
        <f>VLOOKUP(Table6[[#This Row],[Product]],Table3[],4)</f>
        <v>24</v>
      </c>
      <c r="R1715" s="35">
        <f>Table6[[#This Row],[Quantity]]*Table6[[#This Row],[Case]]</f>
        <v>432</v>
      </c>
      <c r="S1715" s="35">
        <f>Table6[[#This Row],[Total Sales]]*Table6[[#This Row],[Cost]]</f>
        <v>1464.48</v>
      </c>
    </row>
    <row r="1716" spans="1:19" x14ac:dyDescent="0.3">
      <c r="A1716" s="54">
        <v>1764</v>
      </c>
      <c r="B1716" s="35" t="s">
        <v>5088</v>
      </c>
      <c r="C1716" s="35" t="s">
        <v>457</v>
      </c>
      <c r="D1716" s="35" t="s">
        <v>28</v>
      </c>
      <c r="E1716" s="35" t="str">
        <f t="shared" si="78"/>
        <v>M</v>
      </c>
      <c r="F1716" s="35">
        <v>90</v>
      </c>
      <c r="G1716" s="35" t="s">
        <v>15145</v>
      </c>
      <c r="H1716" s="35" t="s">
        <v>298</v>
      </c>
      <c r="I1716" s="35" t="s">
        <v>25</v>
      </c>
      <c r="J1716" s="48" t="s">
        <v>14064</v>
      </c>
      <c r="K1716" s="35">
        <v>65</v>
      </c>
      <c r="L1716" s="49" t="s">
        <v>80</v>
      </c>
      <c r="M1716" s="50" t="str">
        <f>VLOOKUP(Table6[[#This Row],[Product]],Table3[],2)</f>
        <v>Ultrathing V2</v>
      </c>
      <c r="N1716" s="50" t="str">
        <f t="shared" si="79"/>
        <v>Nov</v>
      </c>
      <c r="O1716" s="56">
        <f t="shared" si="80"/>
        <v>2021</v>
      </c>
      <c r="P1716" s="51">
        <f>VLOOKUP(Table6[[#This Row],[Product]],Table3[],3)</f>
        <v>2.95</v>
      </c>
      <c r="Q1716" s="35">
        <f>VLOOKUP(Table6[[#This Row],[Product]],Table3[],4)</f>
        <v>20</v>
      </c>
      <c r="R1716" s="35">
        <f>Table6[[#This Row],[Quantity]]*Table6[[#This Row],[Case]]</f>
        <v>1300</v>
      </c>
      <c r="S1716" s="35">
        <f>Table6[[#This Row],[Total Sales]]*Table6[[#This Row],[Cost]]</f>
        <v>3835.0000000000005</v>
      </c>
    </row>
    <row r="1717" spans="1:19" x14ac:dyDescent="0.3">
      <c r="A1717" s="54">
        <v>1765</v>
      </c>
      <c r="B1717" s="35" t="s">
        <v>1405</v>
      </c>
      <c r="C1717" s="35" t="s">
        <v>5090</v>
      </c>
      <c r="D1717" s="35" t="s">
        <v>28</v>
      </c>
      <c r="E1717" s="35" t="str">
        <f t="shared" si="78"/>
        <v>M</v>
      </c>
      <c r="F1717" s="35">
        <v>90</v>
      </c>
      <c r="G1717" s="35" t="s">
        <v>5091</v>
      </c>
      <c r="H1717" s="35" t="s">
        <v>1781</v>
      </c>
      <c r="I1717" s="35" t="s">
        <v>32</v>
      </c>
      <c r="J1717" s="48">
        <v>44844</v>
      </c>
      <c r="K1717" s="35">
        <v>26</v>
      </c>
      <c r="L1717" s="49" t="s">
        <v>45</v>
      </c>
      <c r="M1717" s="50" t="str">
        <f>VLOOKUP(Table6[[#This Row],[Product]],Table3[],2)</f>
        <v>Gigastuff</v>
      </c>
      <c r="N1717" s="50" t="str">
        <f t="shared" si="79"/>
        <v>Oct</v>
      </c>
      <c r="O1717" s="56">
        <f t="shared" si="80"/>
        <v>2022</v>
      </c>
      <c r="P1717" s="51">
        <f>VLOOKUP(Table6[[#This Row],[Product]],Table3[],3)</f>
        <v>1.89</v>
      </c>
      <c r="Q1717" s="35">
        <f>VLOOKUP(Table6[[#This Row],[Product]],Table3[],4)</f>
        <v>18</v>
      </c>
      <c r="R1717" s="35">
        <f>Table6[[#This Row],[Quantity]]*Table6[[#This Row],[Case]]</f>
        <v>468</v>
      </c>
      <c r="S1717" s="35">
        <f>Table6[[#This Row],[Total Sales]]*Table6[[#This Row],[Cost]]</f>
        <v>884.52</v>
      </c>
    </row>
    <row r="1718" spans="1:19" x14ac:dyDescent="0.3">
      <c r="A1718" s="54">
        <v>1766</v>
      </c>
      <c r="B1718" s="35" t="s">
        <v>1923</v>
      </c>
      <c r="C1718" s="35" t="s">
        <v>5092</v>
      </c>
      <c r="D1718" s="35" t="s">
        <v>28</v>
      </c>
      <c r="E1718" s="35" t="str">
        <f t="shared" si="78"/>
        <v>M</v>
      </c>
      <c r="F1718" s="35">
        <v>30</v>
      </c>
      <c r="G1718" s="35" t="s">
        <v>5093</v>
      </c>
      <c r="H1718" s="35" t="s">
        <v>3459</v>
      </c>
      <c r="I1718" s="35" t="s">
        <v>178</v>
      </c>
      <c r="J1718" s="48" t="s">
        <v>13629</v>
      </c>
      <c r="K1718" s="35">
        <v>73</v>
      </c>
      <c r="L1718" s="49" t="s">
        <v>70</v>
      </c>
      <c r="M1718" s="50" t="str">
        <f>VLOOKUP(Table6[[#This Row],[Product]],Table3[],2)</f>
        <v>Megawidget M</v>
      </c>
      <c r="N1718" s="50" t="str">
        <f t="shared" si="79"/>
        <v>Nov</v>
      </c>
      <c r="O1718" s="56">
        <f t="shared" si="80"/>
        <v>2020</v>
      </c>
      <c r="P1718" s="51">
        <f>VLOOKUP(Table6[[#This Row],[Product]],Table3[],3)</f>
        <v>1.29</v>
      </c>
      <c r="Q1718" s="35">
        <f>VLOOKUP(Table6[[#This Row],[Product]],Table3[],4)</f>
        <v>24</v>
      </c>
      <c r="R1718" s="35">
        <f>Table6[[#This Row],[Quantity]]*Table6[[#This Row],[Case]]</f>
        <v>1752</v>
      </c>
      <c r="S1718" s="35">
        <f>Table6[[#This Row],[Total Sales]]*Table6[[#This Row],[Cost]]</f>
        <v>2260.08</v>
      </c>
    </row>
    <row r="1719" spans="1:19" x14ac:dyDescent="0.3">
      <c r="A1719" s="54">
        <v>1767</v>
      </c>
      <c r="B1719" s="35" t="s">
        <v>1865</v>
      </c>
      <c r="C1719" s="35" t="s">
        <v>1703</v>
      </c>
      <c r="D1719" s="35" t="s">
        <v>41</v>
      </c>
      <c r="E1719" s="35" t="str">
        <f t="shared" si="78"/>
        <v>F</v>
      </c>
      <c r="F1719" s="35">
        <v>30</v>
      </c>
      <c r="G1719" s="35" t="s">
        <v>5094</v>
      </c>
      <c r="H1719" s="35" t="s">
        <v>738</v>
      </c>
      <c r="I1719" s="35" t="s">
        <v>38</v>
      </c>
      <c r="J1719" s="48" t="s">
        <v>14053</v>
      </c>
      <c r="K1719" s="35">
        <v>28</v>
      </c>
      <c r="L1719" s="49" t="s">
        <v>39</v>
      </c>
      <c r="M1719" s="50" t="str">
        <f>VLOOKUP(Table6[[#This Row],[Product]],Table3[],2)</f>
        <v>Ultrathing V1</v>
      </c>
      <c r="N1719" s="50" t="str">
        <f t="shared" si="79"/>
        <v>Feb</v>
      </c>
      <c r="O1719" s="56">
        <f t="shared" si="80"/>
        <v>2021</v>
      </c>
      <c r="P1719" s="51">
        <f>VLOOKUP(Table6[[#This Row],[Product]],Table3[],3)</f>
        <v>1.79</v>
      </c>
      <c r="Q1719" s="35">
        <f>VLOOKUP(Table6[[#This Row],[Product]],Table3[],4)</f>
        <v>17</v>
      </c>
      <c r="R1719" s="35">
        <f>Table6[[#This Row],[Quantity]]*Table6[[#This Row],[Case]]</f>
        <v>476</v>
      </c>
      <c r="S1719" s="35">
        <f>Table6[[#This Row],[Total Sales]]*Table6[[#This Row],[Cost]]</f>
        <v>852.04</v>
      </c>
    </row>
    <row r="1720" spans="1:19" x14ac:dyDescent="0.3">
      <c r="A1720" s="54">
        <v>1768</v>
      </c>
      <c r="B1720" s="35" t="s">
        <v>5095</v>
      </c>
      <c r="C1720" s="35" t="s">
        <v>5096</v>
      </c>
      <c r="D1720" s="35" t="s">
        <v>51</v>
      </c>
      <c r="E1720" s="35" t="str">
        <f t="shared" si="78"/>
        <v>F</v>
      </c>
      <c r="F1720" s="35">
        <v>90</v>
      </c>
      <c r="G1720" s="35" t="s">
        <v>5097</v>
      </c>
      <c r="H1720" s="35" t="s">
        <v>2516</v>
      </c>
      <c r="I1720" s="35" t="s">
        <v>32</v>
      </c>
      <c r="J1720" s="48" t="s">
        <v>14140</v>
      </c>
      <c r="K1720" s="35">
        <v>66</v>
      </c>
      <c r="L1720" s="49" t="s">
        <v>54</v>
      </c>
      <c r="M1720" s="50" t="str">
        <f>VLOOKUP(Table6[[#This Row],[Product]],Table3[],2)</f>
        <v>Megawidget S</v>
      </c>
      <c r="N1720" s="50" t="str">
        <f t="shared" si="79"/>
        <v>Jun</v>
      </c>
      <c r="O1720" s="56">
        <f t="shared" si="80"/>
        <v>2021</v>
      </c>
      <c r="P1720" s="51">
        <f>VLOOKUP(Table6[[#This Row],[Product]],Table3[],3)</f>
        <v>0.69</v>
      </c>
      <c r="Q1720" s="35">
        <f>VLOOKUP(Table6[[#This Row],[Product]],Table3[],4)</f>
        <v>24</v>
      </c>
      <c r="R1720" s="35">
        <f>Table6[[#This Row],[Quantity]]*Table6[[#This Row],[Case]]</f>
        <v>1584</v>
      </c>
      <c r="S1720" s="35">
        <f>Table6[[#This Row],[Total Sales]]*Table6[[#This Row],[Cost]]</f>
        <v>1092.9599999999998</v>
      </c>
    </row>
    <row r="1721" spans="1:19" x14ac:dyDescent="0.3">
      <c r="A1721" s="54">
        <v>1769</v>
      </c>
      <c r="B1721" s="35" t="s">
        <v>2600</v>
      </c>
      <c r="C1721" s="35" t="s">
        <v>1148</v>
      </c>
      <c r="D1721" s="35" t="s">
        <v>51</v>
      </c>
      <c r="E1721" s="35" t="str">
        <f t="shared" si="78"/>
        <v>F</v>
      </c>
      <c r="F1721" s="35">
        <v>90</v>
      </c>
      <c r="G1721" s="35" t="s">
        <v>5098</v>
      </c>
      <c r="H1721" s="35" t="s">
        <v>5099</v>
      </c>
      <c r="I1721" s="35" t="s">
        <v>32</v>
      </c>
      <c r="J1721" s="48" t="s">
        <v>14141</v>
      </c>
      <c r="K1721" s="35">
        <v>51</v>
      </c>
      <c r="L1721" s="49" t="s">
        <v>101</v>
      </c>
      <c r="M1721" s="50" t="str">
        <f>VLOOKUP(Table6[[#This Row],[Product]],Table3[],2)</f>
        <v>Superwossname</v>
      </c>
      <c r="N1721" s="50" t="str">
        <f t="shared" si="79"/>
        <v>Jan</v>
      </c>
      <c r="O1721" s="56">
        <f t="shared" si="80"/>
        <v>2021</v>
      </c>
      <c r="P1721" s="51">
        <f>VLOOKUP(Table6[[#This Row],[Product]],Table3[],3)</f>
        <v>3.49</v>
      </c>
      <c r="Q1721" s="35">
        <f>VLOOKUP(Table6[[#This Row],[Product]],Table3[],4)</f>
        <v>20</v>
      </c>
      <c r="R1721" s="35">
        <f>Table6[[#This Row],[Quantity]]*Table6[[#This Row],[Case]]</f>
        <v>1020</v>
      </c>
      <c r="S1721" s="35">
        <f>Table6[[#This Row],[Total Sales]]*Table6[[#This Row],[Cost]]</f>
        <v>3559.8</v>
      </c>
    </row>
    <row r="1722" spans="1:19" x14ac:dyDescent="0.3">
      <c r="A1722" s="54">
        <v>1770</v>
      </c>
      <c r="B1722" s="35" t="s">
        <v>3300</v>
      </c>
      <c r="C1722" s="35" t="s">
        <v>5100</v>
      </c>
      <c r="D1722" s="35" t="s">
        <v>28</v>
      </c>
      <c r="E1722" s="35" t="str">
        <f t="shared" si="78"/>
        <v>M</v>
      </c>
      <c r="F1722" s="35">
        <v>60</v>
      </c>
      <c r="G1722" s="35" t="s">
        <v>5101</v>
      </c>
      <c r="H1722" s="35" t="s">
        <v>2791</v>
      </c>
      <c r="I1722" s="35" t="s">
        <v>178</v>
      </c>
      <c r="J1722" s="48" t="s">
        <v>13791</v>
      </c>
      <c r="K1722" s="35">
        <v>9</v>
      </c>
      <c r="L1722" s="49" t="s">
        <v>39</v>
      </c>
      <c r="M1722" s="50" t="str">
        <f>VLOOKUP(Table6[[#This Row],[Product]],Table3[],2)</f>
        <v>Ultrathing V1</v>
      </c>
      <c r="N1722" s="50" t="str">
        <f t="shared" si="79"/>
        <v>Mar</v>
      </c>
      <c r="O1722" s="56">
        <f t="shared" si="80"/>
        <v>2021</v>
      </c>
      <c r="P1722" s="51">
        <f>VLOOKUP(Table6[[#This Row],[Product]],Table3[],3)</f>
        <v>1.79</v>
      </c>
      <c r="Q1722" s="35">
        <f>VLOOKUP(Table6[[#This Row],[Product]],Table3[],4)</f>
        <v>17</v>
      </c>
      <c r="R1722" s="35">
        <f>Table6[[#This Row],[Quantity]]*Table6[[#This Row],[Case]]</f>
        <v>153</v>
      </c>
      <c r="S1722" s="35">
        <f>Table6[[#This Row],[Total Sales]]*Table6[[#This Row],[Cost]]</f>
        <v>273.87</v>
      </c>
    </row>
    <row r="1723" spans="1:19" x14ac:dyDescent="0.3">
      <c r="A1723" s="54">
        <v>1771</v>
      </c>
      <c r="B1723" s="35" t="s">
        <v>5102</v>
      </c>
      <c r="C1723" s="35" t="s">
        <v>1874</v>
      </c>
      <c r="D1723" s="35" t="s">
        <v>15</v>
      </c>
      <c r="E1723" s="35" t="str">
        <f t="shared" si="78"/>
        <v>F</v>
      </c>
      <c r="F1723" s="35">
        <v>60</v>
      </c>
      <c r="G1723" s="35" t="s">
        <v>15146</v>
      </c>
      <c r="H1723" s="35" t="s">
        <v>754</v>
      </c>
      <c r="I1723" s="35" t="s">
        <v>25</v>
      </c>
      <c r="J1723" s="48" t="s">
        <v>13977</v>
      </c>
      <c r="K1723" s="35">
        <v>20</v>
      </c>
      <c r="L1723" s="49" t="s">
        <v>80</v>
      </c>
      <c r="M1723" s="50" t="str">
        <f>VLOOKUP(Table6[[#This Row],[Product]],Table3[],2)</f>
        <v>Ultrathing V2</v>
      </c>
      <c r="N1723" s="50" t="str">
        <f t="shared" si="79"/>
        <v>Nov</v>
      </c>
      <c r="O1723" s="56">
        <f t="shared" si="80"/>
        <v>2022</v>
      </c>
      <c r="P1723" s="51">
        <f>VLOOKUP(Table6[[#This Row],[Product]],Table3[],3)</f>
        <v>2.95</v>
      </c>
      <c r="Q1723" s="35">
        <f>VLOOKUP(Table6[[#This Row],[Product]],Table3[],4)</f>
        <v>20</v>
      </c>
      <c r="R1723" s="35">
        <f>Table6[[#This Row],[Quantity]]*Table6[[#This Row],[Case]]</f>
        <v>400</v>
      </c>
      <c r="S1723" s="35">
        <f>Table6[[#This Row],[Total Sales]]*Table6[[#This Row],[Cost]]</f>
        <v>1180</v>
      </c>
    </row>
    <row r="1724" spans="1:19" x14ac:dyDescent="0.3">
      <c r="A1724" s="54">
        <v>1772</v>
      </c>
      <c r="B1724" s="35" t="s">
        <v>2346</v>
      </c>
      <c r="C1724" s="35" t="s">
        <v>512</v>
      </c>
      <c r="D1724" s="35" t="s">
        <v>28</v>
      </c>
      <c r="E1724" s="35" t="str">
        <f t="shared" si="78"/>
        <v>M</v>
      </c>
      <c r="F1724" s="35">
        <v>60</v>
      </c>
      <c r="G1724" s="35" t="s">
        <v>15147</v>
      </c>
      <c r="H1724" s="35" t="s">
        <v>2688</v>
      </c>
      <c r="I1724" s="35" t="s">
        <v>1199</v>
      </c>
      <c r="J1724" s="48">
        <v>44115</v>
      </c>
      <c r="K1724" s="35">
        <v>48</v>
      </c>
      <c r="L1724" s="49" t="s">
        <v>33</v>
      </c>
      <c r="M1724" s="50" t="str">
        <f>VLOOKUP(Table6[[#This Row],[Product]],Table3[],2)</f>
        <v>Megawidget L</v>
      </c>
      <c r="N1724" s="50" t="str">
        <f t="shared" si="79"/>
        <v>Oct</v>
      </c>
      <c r="O1724" s="56">
        <f t="shared" si="80"/>
        <v>2020</v>
      </c>
      <c r="P1724" s="51">
        <f>VLOOKUP(Table6[[#This Row],[Product]],Table3[],3)</f>
        <v>1.79</v>
      </c>
      <c r="Q1724" s="35">
        <f>VLOOKUP(Table6[[#This Row],[Product]],Table3[],4)</f>
        <v>24</v>
      </c>
      <c r="R1724" s="35">
        <f>Table6[[#This Row],[Quantity]]*Table6[[#This Row],[Case]]</f>
        <v>1152</v>
      </c>
      <c r="S1724" s="35">
        <f>Table6[[#This Row],[Total Sales]]*Table6[[#This Row],[Cost]]</f>
        <v>2062.08</v>
      </c>
    </row>
    <row r="1725" spans="1:19" x14ac:dyDescent="0.3">
      <c r="A1725" s="54">
        <v>1773</v>
      </c>
      <c r="B1725" s="35" t="s">
        <v>5105</v>
      </c>
      <c r="C1725" s="35" t="s">
        <v>5106</v>
      </c>
      <c r="D1725" s="35" t="s">
        <v>51</v>
      </c>
      <c r="E1725" s="35" t="str">
        <f t="shared" si="78"/>
        <v>F</v>
      </c>
      <c r="F1725" s="35">
        <v>30</v>
      </c>
      <c r="G1725" s="35" t="s">
        <v>5107</v>
      </c>
      <c r="H1725" s="35" t="s">
        <v>5108</v>
      </c>
      <c r="I1725" s="35" t="s">
        <v>38</v>
      </c>
      <c r="J1725" s="48" t="s">
        <v>13680</v>
      </c>
      <c r="K1725" s="35">
        <v>39</v>
      </c>
      <c r="L1725" s="49" t="s">
        <v>20</v>
      </c>
      <c r="M1725" s="50" t="str">
        <f>VLOOKUP(Table6[[#This Row],[Product]],Table3[],2)</f>
        <v>Hyperwotsit</v>
      </c>
      <c r="N1725" s="50" t="str">
        <f t="shared" si="79"/>
        <v>Mar</v>
      </c>
      <c r="O1725" s="56">
        <f t="shared" si="80"/>
        <v>2022</v>
      </c>
      <c r="P1725" s="51">
        <f>VLOOKUP(Table6[[#This Row],[Product]],Table3[],3)</f>
        <v>2.0099999999999998</v>
      </c>
      <c r="Q1725" s="35">
        <f>VLOOKUP(Table6[[#This Row],[Product]],Table3[],4)</f>
        <v>20</v>
      </c>
      <c r="R1725" s="35">
        <f>Table6[[#This Row],[Quantity]]*Table6[[#This Row],[Case]]</f>
        <v>780</v>
      </c>
      <c r="S1725" s="35">
        <f>Table6[[#This Row],[Total Sales]]*Table6[[#This Row],[Cost]]</f>
        <v>1567.7999999999997</v>
      </c>
    </row>
    <row r="1726" spans="1:19" x14ac:dyDescent="0.3">
      <c r="A1726" s="54">
        <v>1774</v>
      </c>
      <c r="B1726" s="35" t="s">
        <v>111</v>
      </c>
      <c r="C1726" s="35" t="s">
        <v>647</v>
      </c>
      <c r="D1726" s="35" t="s">
        <v>28</v>
      </c>
      <c r="E1726" s="35" t="str">
        <f t="shared" si="78"/>
        <v>M</v>
      </c>
      <c r="F1726" s="35">
        <v>60</v>
      </c>
      <c r="G1726" s="35" t="s">
        <v>5109</v>
      </c>
      <c r="H1726" s="35" t="s">
        <v>4020</v>
      </c>
      <c r="I1726" s="35" t="s">
        <v>173</v>
      </c>
      <c r="J1726" s="48" t="s">
        <v>13984</v>
      </c>
      <c r="K1726" s="35">
        <v>81</v>
      </c>
      <c r="L1726" s="49" t="s">
        <v>20</v>
      </c>
      <c r="M1726" s="50" t="str">
        <f>VLOOKUP(Table6[[#This Row],[Product]],Table3[],2)</f>
        <v>Hyperwotsit</v>
      </c>
      <c r="N1726" s="50" t="str">
        <f t="shared" si="79"/>
        <v>Nov</v>
      </c>
      <c r="O1726" s="56">
        <f t="shared" si="80"/>
        <v>2021</v>
      </c>
      <c r="P1726" s="51">
        <f>VLOOKUP(Table6[[#This Row],[Product]],Table3[],3)</f>
        <v>2.0099999999999998</v>
      </c>
      <c r="Q1726" s="35">
        <f>VLOOKUP(Table6[[#This Row],[Product]],Table3[],4)</f>
        <v>20</v>
      </c>
      <c r="R1726" s="35">
        <f>Table6[[#This Row],[Quantity]]*Table6[[#This Row],[Case]]</f>
        <v>1620</v>
      </c>
      <c r="S1726" s="35">
        <f>Table6[[#This Row],[Total Sales]]*Table6[[#This Row],[Cost]]</f>
        <v>3256.2</v>
      </c>
    </row>
    <row r="1727" spans="1:19" x14ac:dyDescent="0.3">
      <c r="A1727" s="54">
        <v>1775</v>
      </c>
      <c r="B1727" s="35" t="s">
        <v>5110</v>
      </c>
      <c r="C1727" s="35" t="s">
        <v>5111</v>
      </c>
      <c r="D1727" s="35" t="s">
        <v>15</v>
      </c>
      <c r="E1727" s="35" t="str">
        <f t="shared" si="78"/>
        <v>F</v>
      </c>
      <c r="F1727" s="35">
        <v>30</v>
      </c>
      <c r="G1727" s="35" t="s">
        <v>5112</v>
      </c>
      <c r="H1727" s="35" t="s">
        <v>154</v>
      </c>
      <c r="I1727" s="35" t="s">
        <v>25</v>
      </c>
      <c r="J1727" s="48">
        <v>44170</v>
      </c>
      <c r="K1727" s="35">
        <v>19</v>
      </c>
      <c r="L1727" s="49" t="s">
        <v>70</v>
      </c>
      <c r="M1727" s="50" t="str">
        <f>VLOOKUP(Table6[[#This Row],[Product]],Table3[],2)</f>
        <v>Megawidget M</v>
      </c>
      <c r="N1727" s="50" t="str">
        <f t="shared" si="79"/>
        <v>Dec</v>
      </c>
      <c r="O1727" s="56">
        <f t="shared" si="80"/>
        <v>2020</v>
      </c>
      <c r="P1727" s="51">
        <f>VLOOKUP(Table6[[#This Row],[Product]],Table3[],3)</f>
        <v>1.29</v>
      </c>
      <c r="Q1727" s="35">
        <f>VLOOKUP(Table6[[#This Row],[Product]],Table3[],4)</f>
        <v>24</v>
      </c>
      <c r="R1727" s="35">
        <f>Table6[[#This Row],[Quantity]]*Table6[[#This Row],[Case]]</f>
        <v>456</v>
      </c>
      <c r="S1727" s="35">
        <f>Table6[[#This Row],[Total Sales]]*Table6[[#This Row],[Cost]]</f>
        <v>588.24</v>
      </c>
    </row>
    <row r="1728" spans="1:19" x14ac:dyDescent="0.3">
      <c r="A1728" s="54">
        <v>1776</v>
      </c>
      <c r="B1728" s="35" t="s">
        <v>3992</v>
      </c>
      <c r="C1728" s="35" t="s">
        <v>5113</v>
      </c>
      <c r="D1728" s="35" t="s">
        <v>28</v>
      </c>
      <c r="E1728" s="35" t="str">
        <f t="shared" si="78"/>
        <v>M</v>
      </c>
      <c r="F1728" s="35">
        <v>90</v>
      </c>
      <c r="G1728" s="35" t="s">
        <v>5114</v>
      </c>
      <c r="H1728" s="35" t="s">
        <v>2069</v>
      </c>
      <c r="I1728" s="35" t="s">
        <v>1035</v>
      </c>
      <c r="J1728" s="48" t="s">
        <v>13861</v>
      </c>
      <c r="K1728" s="35">
        <v>42</v>
      </c>
      <c r="L1728" s="49" t="s">
        <v>33</v>
      </c>
      <c r="M1728" s="50" t="str">
        <f>VLOOKUP(Table6[[#This Row],[Product]],Table3[],2)</f>
        <v>Megawidget L</v>
      </c>
      <c r="N1728" s="50" t="str">
        <f t="shared" si="79"/>
        <v>Aug</v>
      </c>
      <c r="O1728" s="56">
        <f t="shared" si="80"/>
        <v>2021</v>
      </c>
      <c r="P1728" s="51">
        <f>VLOOKUP(Table6[[#This Row],[Product]],Table3[],3)</f>
        <v>1.79</v>
      </c>
      <c r="Q1728" s="35">
        <f>VLOOKUP(Table6[[#This Row],[Product]],Table3[],4)</f>
        <v>24</v>
      </c>
      <c r="R1728" s="35">
        <f>Table6[[#This Row],[Quantity]]*Table6[[#This Row],[Case]]</f>
        <v>1008</v>
      </c>
      <c r="S1728" s="35">
        <f>Table6[[#This Row],[Total Sales]]*Table6[[#This Row],[Cost]]</f>
        <v>1804.32</v>
      </c>
    </row>
    <row r="1729" spans="1:19" x14ac:dyDescent="0.3">
      <c r="A1729" s="54">
        <v>1777</v>
      </c>
      <c r="B1729" s="35" t="s">
        <v>705</v>
      </c>
      <c r="C1729" s="35" t="s">
        <v>1501</v>
      </c>
      <c r="D1729" s="35" t="s">
        <v>28</v>
      </c>
      <c r="E1729" s="35" t="str">
        <f t="shared" si="78"/>
        <v>M</v>
      </c>
      <c r="F1729" s="35">
        <v>90</v>
      </c>
      <c r="G1729" s="35" t="s">
        <v>5114</v>
      </c>
      <c r="H1729" s="35" t="s">
        <v>2533</v>
      </c>
      <c r="I1729" s="35" t="s">
        <v>2534</v>
      </c>
      <c r="J1729" s="48">
        <v>44657</v>
      </c>
      <c r="K1729" s="35">
        <v>18</v>
      </c>
      <c r="L1729" s="49" t="s">
        <v>159</v>
      </c>
      <c r="M1729" s="50" t="str">
        <f>VLOOKUP(Table6[[#This Row],[Product]],Table3[],2)</f>
        <v>Ultrathing V3</v>
      </c>
      <c r="N1729" s="50" t="str">
        <f t="shared" si="79"/>
        <v>Apr</v>
      </c>
      <c r="O1729" s="56">
        <f t="shared" si="80"/>
        <v>2022</v>
      </c>
      <c r="P1729" s="51">
        <f>VLOOKUP(Table6[[#This Row],[Product]],Table3[],3)</f>
        <v>3.39</v>
      </c>
      <c r="Q1729" s="35">
        <f>VLOOKUP(Table6[[#This Row],[Product]],Table3[],4)</f>
        <v>24</v>
      </c>
      <c r="R1729" s="35">
        <f>Table6[[#This Row],[Quantity]]*Table6[[#This Row],[Case]]</f>
        <v>432</v>
      </c>
      <c r="S1729" s="35">
        <f>Table6[[#This Row],[Total Sales]]*Table6[[#This Row],[Cost]]</f>
        <v>1464.48</v>
      </c>
    </row>
    <row r="1730" spans="1:19" x14ac:dyDescent="0.3">
      <c r="A1730" s="54">
        <v>1778</v>
      </c>
      <c r="B1730" s="35" t="s">
        <v>5115</v>
      </c>
      <c r="C1730" s="35" t="s">
        <v>2071</v>
      </c>
      <c r="D1730" s="35" t="s">
        <v>28</v>
      </c>
      <c r="E1730" s="35" t="str">
        <f t="shared" si="78"/>
        <v>M</v>
      </c>
      <c r="F1730" s="35">
        <v>60</v>
      </c>
      <c r="G1730" s="35" t="s">
        <v>5116</v>
      </c>
      <c r="H1730" s="35" t="s">
        <v>2570</v>
      </c>
      <c r="I1730" s="35" t="s">
        <v>32</v>
      </c>
      <c r="J1730" s="48" t="s">
        <v>13913</v>
      </c>
      <c r="K1730" s="35">
        <v>74</v>
      </c>
      <c r="L1730" s="49" t="s">
        <v>64</v>
      </c>
      <c r="M1730" s="50" t="str">
        <f>VLOOKUP(Table6[[#This Row],[Product]],Table3[],2)</f>
        <v>Ultrathing V4</v>
      </c>
      <c r="N1730" s="50" t="str">
        <f t="shared" si="79"/>
        <v>Oct</v>
      </c>
      <c r="O1730" s="56">
        <f t="shared" si="80"/>
        <v>2020</v>
      </c>
      <c r="P1730" s="51">
        <f>VLOOKUP(Table6[[#This Row],[Product]],Table3[],3)</f>
        <v>3.99</v>
      </c>
      <c r="Q1730" s="35">
        <f>VLOOKUP(Table6[[#This Row],[Product]],Table3[],4)</f>
        <v>24</v>
      </c>
      <c r="R1730" s="35">
        <f>Table6[[#This Row],[Quantity]]*Table6[[#This Row],[Case]]</f>
        <v>1776</v>
      </c>
      <c r="S1730" s="35">
        <f>Table6[[#This Row],[Total Sales]]*Table6[[#This Row],[Cost]]</f>
        <v>7086.2400000000007</v>
      </c>
    </row>
    <row r="1731" spans="1:19" x14ac:dyDescent="0.3">
      <c r="A1731" s="54">
        <v>1779</v>
      </c>
      <c r="B1731" s="35" t="s">
        <v>4697</v>
      </c>
      <c r="C1731" s="35" t="s">
        <v>3605</v>
      </c>
      <c r="D1731" s="35" t="s">
        <v>28</v>
      </c>
      <c r="E1731" s="35" t="str">
        <f t="shared" ref="E1731:E1794" si="81">IF(OR(D1731="Mrs", D1731="Miss", D1731="Ms"), "F", IF(OR(D1731="Mr"), "M", IF(OR(D1731="Dr", D1731="Prof", D1731="Rev"), "M/F", "")))</f>
        <v>M</v>
      </c>
      <c r="F1731" s="35">
        <v>30</v>
      </c>
      <c r="G1731" s="35" t="s">
        <v>5117</v>
      </c>
      <c r="H1731" s="35" t="s">
        <v>716</v>
      </c>
      <c r="I1731" s="35" t="s">
        <v>32</v>
      </c>
      <c r="J1731" s="48" t="s">
        <v>13658</v>
      </c>
      <c r="K1731" s="35">
        <v>23</v>
      </c>
      <c r="L1731" s="49" t="s">
        <v>45</v>
      </c>
      <c r="M1731" s="50" t="str">
        <f>VLOOKUP(Table6[[#This Row],[Product]],Table3[],2)</f>
        <v>Gigastuff</v>
      </c>
      <c r="N1731" s="50" t="str">
        <f t="shared" ref="N1731:N1794" si="82">TEXT(J1731,"mmm")</f>
        <v>Aug</v>
      </c>
      <c r="O1731" s="56">
        <f t="shared" ref="O1731:O1794" si="83">YEAR(J1731)</f>
        <v>2021</v>
      </c>
      <c r="P1731" s="51">
        <f>VLOOKUP(Table6[[#This Row],[Product]],Table3[],3)</f>
        <v>1.89</v>
      </c>
      <c r="Q1731" s="35">
        <f>VLOOKUP(Table6[[#This Row],[Product]],Table3[],4)</f>
        <v>18</v>
      </c>
      <c r="R1731" s="35">
        <f>Table6[[#This Row],[Quantity]]*Table6[[#This Row],[Case]]</f>
        <v>414</v>
      </c>
      <c r="S1731" s="35">
        <f>Table6[[#This Row],[Total Sales]]*Table6[[#This Row],[Cost]]</f>
        <v>782.45999999999992</v>
      </c>
    </row>
    <row r="1732" spans="1:19" x14ac:dyDescent="0.3">
      <c r="A1732" s="54">
        <v>1781</v>
      </c>
      <c r="B1732" s="35" t="s">
        <v>5118</v>
      </c>
      <c r="C1732" s="35" t="s">
        <v>304</v>
      </c>
      <c r="D1732" s="35" t="s">
        <v>51</v>
      </c>
      <c r="E1732" s="35" t="str">
        <f t="shared" si="81"/>
        <v>F</v>
      </c>
      <c r="F1732" s="35">
        <v>60</v>
      </c>
      <c r="G1732" s="35" t="s">
        <v>5119</v>
      </c>
      <c r="H1732" s="35" t="s">
        <v>3424</v>
      </c>
      <c r="I1732" s="35" t="s">
        <v>32</v>
      </c>
      <c r="J1732" s="48">
        <v>44657</v>
      </c>
      <c r="K1732" s="35">
        <v>57</v>
      </c>
      <c r="L1732" s="49" t="s">
        <v>80</v>
      </c>
      <c r="M1732" s="50" t="str">
        <f>VLOOKUP(Table6[[#This Row],[Product]],Table3[],2)</f>
        <v>Ultrathing V2</v>
      </c>
      <c r="N1732" s="50" t="str">
        <f t="shared" si="82"/>
        <v>Apr</v>
      </c>
      <c r="O1732" s="56">
        <f t="shared" si="83"/>
        <v>2022</v>
      </c>
      <c r="P1732" s="51">
        <f>VLOOKUP(Table6[[#This Row],[Product]],Table3[],3)</f>
        <v>2.95</v>
      </c>
      <c r="Q1732" s="35">
        <f>VLOOKUP(Table6[[#This Row],[Product]],Table3[],4)</f>
        <v>20</v>
      </c>
      <c r="R1732" s="35">
        <f>Table6[[#This Row],[Quantity]]*Table6[[#This Row],[Case]]</f>
        <v>1140</v>
      </c>
      <c r="S1732" s="35">
        <f>Table6[[#This Row],[Total Sales]]*Table6[[#This Row],[Cost]]</f>
        <v>3363</v>
      </c>
    </row>
    <row r="1733" spans="1:19" x14ac:dyDescent="0.3">
      <c r="A1733" s="54">
        <v>1782</v>
      </c>
      <c r="B1733" s="35" t="s">
        <v>5120</v>
      </c>
      <c r="C1733" s="35" t="s">
        <v>2547</v>
      </c>
      <c r="D1733" s="35" t="s">
        <v>51</v>
      </c>
      <c r="E1733" s="35" t="str">
        <f t="shared" si="81"/>
        <v>F</v>
      </c>
      <c r="F1733" s="35">
        <v>90</v>
      </c>
      <c r="G1733" s="35" t="s">
        <v>5121</v>
      </c>
      <c r="H1733" s="35" t="s">
        <v>5122</v>
      </c>
      <c r="I1733" s="35" t="s">
        <v>25</v>
      </c>
      <c r="J1733" s="48" t="s">
        <v>13641</v>
      </c>
      <c r="K1733" s="35">
        <v>19</v>
      </c>
      <c r="L1733" s="49" t="s">
        <v>20</v>
      </c>
      <c r="M1733" s="50" t="str">
        <f>VLOOKUP(Table6[[#This Row],[Product]],Table3[],2)</f>
        <v>Hyperwotsit</v>
      </c>
      <c r="N1733" s="50" t="str">
        <f t="shared" si="82"/>
        <v>Jul</v>
      </c>
      <c r="O1733" s="56">
        <f t="shared" si="83"/>
        <v>2020</v>
      </c>
      <c r="P1733" s="51">
        <f>VLOOKUP(Table6[[#This Row],[Product]],Table3[],3)</f>
        <v>2.0099999999999998</v>
      </c>
      <c r="Q1733" s="35">
        <f>VLOOKUP(Table6[[#This Row],[Product]],Table3[],4)</f>
        <v>20</v>
      </c>
      <c r="R1733" s="35">
        <f>Table6[[#This Row],[Quantity]]*Table6[[#This Row],[Case]]</f>
        <v>380</v>
      </c>
      <c r="S1733" s="35">
        <f>Table6[[#This Row],[Total Sales]]*Table6[[#This Row],[Cost]]</f>
        <v>763.8</v>
      </c>
    </row>
    <row r="1734" spans="1:19" x14ac:dyDescent="0.3">
      <c r="A1734" s="54">
        <v>1783</v>
      </c>
      <c r="B1734" s="35" t="s">
        <v>5123</v>
      </c>
      <c r="C1734" s="35" t="s">
        <v>1093</v>
      </c>
      <c r="D1734" s="35" t="s">
        <v>15</v>
      </c>
      <c r="E1734" s="35" t="str">
        <f t="shared" si="81"/>
        <v>F</v>
      </c>
      <c r="F1734" s="35">
        <v>60</v>
      </c>
      <c r="G1734" s="35" t="s">
        <v>5124</v>
      </c>
      <c r="H1734" s="35" t="s">
        <v>2284</v>
      </c>
      <c r="I1734" s="35" t="s">
        <v>32</v>
      </c>
      <c r="J1734" s="48" t="s">
        <v>14142</v>
      </c>
      <c r="K1734" s="35">
        <v>73</v>
      </c>
      <c r="L1734" s="49" t="s">
        <v>101</v>
      </c>
      <c r="M1734" s="50" t="str">
        <f>VLOOKUP(Table6[[#This Row],[Product]],Table3[],2)</f>
        <v>Superwossname</v>
      </c>
      <c r="N1734" s="50" t="str">
        <f t="shared" si="82"/>
        <v>Mar</v>
      </c>
      <c r="O1734" s="56">
        <f t="shared" si="83"/>
        <v>2021</v>
      </c>
      <c r="P1734" s="51">
        <f>VLOOKUP(Table6[[#This Row],[Product]],Table3[],3)</f>
        <v>3.49</v>
      </c>
      <c r="Q1734" s="35">
        <f>VLOOKUP(Table6[[#This Row],[Product]],Table3[],4)</f>
        <v>20</v>
      </c>
      <c r="R1734" s="35">
        <f>Table6[[#This Row],[Quantity]]*Table6[[#This Row],[Case]]</f>
        <v>1460</v>
      </c>
      <c r="S1734" s="35">
        <f>Table6[[#This Row],[Total Sales]]*Table6[[#This Row],[Cost]]</f>
        <v>5095.4000000000005</v>
      </c>
    </row>
    <row r="1735" spans="1:19" x14ac:dyDescent="0.3">
      <c r="A1735" s="54">
        <v>1784</v>
      </c>
      <c r="B1735" s="35" t="s">
        <v>5125</v>
      </c>
      <c r="C1735" s="35" t="s">
        <v>3712</v>
      </c>
      <c r="D1735" s="35" t="s">
        <v>28</v>
      </c>
      <c r="E1735" s="35" t="str">
        <f t="shared" si="81"/>
        <v>M</v>
      </c>
      <c r="F1735" s="35">
        <v>60</v>
      </c>
      <c r="G1735" s="35" t="s">
        <v>5126</v>
      </c>
      <c r="H1735" s="35" t="s">
        <v>3506</v>
      </c>
      <c r="I1735" s="35" t="s">
        <v>124</v>
      </c>
      <c r="J1735" s="48">
        <v>44295</v>
      </c>
      <c r="K1735" s="35">
        <v>45</v>
      </c>
      <c r="L1735" s="49" t="s">
        <v>54</v>
      </c>
      <c r="M1735" s="50" t="str">
        <f>VLOOKUP(Table6[[#This Row],[Product]],Table3[],2)</f>
        <v>Megawidget S</v>
      </c>
      <c r="N1735" s="50" t="str">
        <f t="shared" si="82"/>
        <v>Apr</v>
      </c>
      <c r="O1735" s="56">
        <f t="shared" si="83"/>
        <v>2021</v>
      </c>
      <c r="P1735" s="51">
        <f>VLOOKUP(Table6[[#This Row],[Product]],Table3[],3)</f>
        <v>0.69</v>
      </c>
      <c r="Q1735" s="35">
        <f>VLOOKUP(Table6[[#This Row],[Product]],Table3[],4)</f>
        <v>24</v>
      </c>
      <c r="R1735" s="35">
        <f>Table6[[#This Row],[Quantity]]*Table6[[#This Row],[Case]]</f>
        <v>1080</v>
      </c>
      <c r="S1735" s="35">
        <f>Table6[[#This Row],[Total Sales]]*Table6[[#This Row],[Cost]]</f>
        <v>745.19999999999993</v>
      </c>
    </row>
    <row r="1736" spans="1:19" x14ac:dyDescent="0.3">
      <c r="A1736" s="54">
        <v>1785</v>
      </c>
      <c r="B1736" s="35" t="s">
        <v>5127</v>
      </c>
      <c r="C1736" s="35" t="s">
        <v>5128</v>
      </c>
      <c r="D1736" s="35" t="s">
        <v>51</v>
      </c>
      <c r="E1736" s="35" t="str">
        <f t="shared" si="81"/>
        <v>F</v>
      </c>
      <c r="F1736" s="35">
        <v>90</v>
      </c>
      <c r="G1736" s="35" t="s">
        <v>5129</v>
      </c>
      <c r="H1736" s="35" t="s">
        <v>3169</v>
      </c>
      <c r="I1736" s="35" t="s">
        <v>110</v>
      </c>
      <c r="J1736" s="48">
        <v>44536</v>
      </c>
      <c r="K1736" s="35">
        <v>47</v>
      </c>
      <c r="L1736" s="49" t="s">
        <v>54</v>
      </c>
      <c r="M1736" s="50" t="str">
        <f>VLOOKUP(Table6[[#This Row],[Product]],Table3[],2)</f>
        <v>Megawidget S</v>
      </c>
      <c r="N1736" s="50" t="str">
        <f t="shared" si="82"/>
        <v>Dec</v>
      </c>
      <c r="O1736" s="56">
        <f t="shared" si="83"/>
        <v>2021</v>
      </c>
      <c r="P1736" s="51">
        <f>VLOOKUP(Table6[[#This Row],[Product]],Table3[],3)</f>
        <v>0.69</v>
      </c>
      <c r="Q1736" s="35">
        <f>VLOOKUP(Table6[[#This Row],[Product]],Table3[],4)</f>
        <v>24</v>
      </c>
      <c r="R1736" s="35">
        <f>Table6[[#This Row],[Quantity]]*Table6[[#This Row],[Case]]</f>
        <v>1128</v>
      </c>
      <c r="S1736" s="35">
        <f>Table6[[#This Row],[Total Sales]]*Table6[[#This Row],[Cost]]</f>
        <v>778.31999999999994</v>
      </c>
    </row>
    <row r="1737" spans="1:19" x14ac:dyDescent="0.3">
      <c r="A1737" s="54">
        <v>1786</v>
      </c>
      <c r="B1737" s="35" t="s">
        <v>4922</v>
      </c>
      <c r="C1737" s="35" t="s">
        <v>2719</v>
      </c>
      <c r="D1737" s="35" t="s">
        <v>51</v>
      </c>
      <c r="E1737" s="35" t="str">
        <f t="shared" si="81"/>
        <v>F</v>
      </c>
      <c r="F1737" s="35">
        <v>30</v>
      </c>
      <c r="G1737" s="35" t="s">
        <v>5129</v>
      </c>
      <c r="H1737" s="35" t="s">
        <v>2759</v>
      </c>
      <c r="I1737" s="35" t="s">
        <v>32</v>
      </c>
      <c r="J1737" s="48">
        <v>44412</v>
      </c>
      <c r="K1737" s="35">
        <v>30</v>
      </c>
      <c r="L1737" s="49" t="s">
        <v>39</v>
      </c>
      <c r="M1737" s="50" t="str">
        <f>VLOOKUP(Table6[[#This Row],[Product]],Table3[],2)</f>
        <v>Ultrathing V1</v>
      </c>
      <c r="N1737" s="50" t="str">
        <f t="shared" si="82"/>
        <v>Aug</v>
      </c>
      <c r="O1737" s="56">
        <f t="shared" si="83"/>
        <v>2021</v>
      </c>
      <c r="P1737" s="51">
        <f>VLOOKUP(Table6[[#This Row],[Product]],Table3[],3)</f>
        <v>1.79</v>
      </c>
      <c r="Q1737" s="35">
        <f>VLOOKUP(Table6[[#This Row],[Product]],Table3[],4)</f>
        <v>17</v>
      </c>
      <c r="R1737" s="35">
        <f>Table6[[#This Row],[Quantity]]*Table6[[#This Row],[Case]]</f>
        <v>510</v>
      </c>
      <c r="S1737" s="35">
        <f>Table6[[#This Row],[Total Sales]]*Table6[[#This Row],[Cost]]</f>
        <v>912.9</v>
      </c>
    </row>
    <row r="1738" spans="1:19" x14ac:dyDescent="0.3">
      <c r="A1738" s="54">
        <v>1787</v>
      </c>
      <c r="B1738" s="35" t="s">
        <v>1068</v>
      </c>
      <c r="C1738" s="35" t="s">
        <v>5130</v>
      </c>
      <c r="D1738" s="35" t="s">
        <v>15</v>
      </c>
      <c r="E1738" s="35" t="str">
        <f t="shared" si="81"/>
        <v>F</v>
      </c>
      <c r="F1738" s="35">
        <v>60</v>
      </c>
      <c r="G1738" s="35" t="s">
        <v>13529</v>
      </c>
      <c r="H1738" s="35" t="s">
        <v>5132</v>
      </c>
      <c r="I1738" s="35" t="s">
        <v>32</v>
      </c>
      <c r="J1738" s="48" t="s">
        <v>14143</v>
      </c>
      <c r="K1738" s="35">
        <v>89</v>
      </c>
      <c r="L1738" s="49" t="s">
        <v>20</v>
      </c>
      <c r="M1738" s="50" t="str">
        <f>VLOOKUP(Table6[[#This Row],[Product]],Table3[],2)</f>
        <v>Hyperwotsit</v>
      </c>
      <c r="N1738" s="50" t="str">
        <f t="shared" si="82"/>
        <v>Jan</v>
      </c>
      <c r="O1738" s="56">
        <f t="shared" si="83"/>
        <v>2022</v>
      </c>
      <c r="P1738" s="51">
        <f>VLOOKUP(Table6[[#This Row],[Product]],Table3[],3)</f>
        <v>2.0099999999999998</v>
      </c>
      <c r="Q1738" s="35">
        <f>VLOOKUP(Table6[[#This Row],[Product]],Table3[],4)</f>
        <v>20</v>
      </c>
      <c r="R1738" s="35">
        <f>Table6[[#This Row],[Quantity]]*Table6[[#This Row],[Case]]</f>
        <v>1780</v>
      </c>
      <c r="S1738" s="35">
        <f>Table6[[#This Row],[Total Sales]]*Table6[[#This Row],[Cost]]</f>
        <v>3577.7999999999997</v>
      </c>
    </row>
    <row r="1739" spans="1:19" x14ac:dyDescent="0.3">
      <c r="A1739" s="54">
        <v>1788</v>
      </c>
      <c r="B1739" s="35" t="s">
        <v>692</v>
      </c>
      <c r="C1739" s="35" t="s">
        <v>516</v>
      </c>
      <c r="D1739" s="35" t="s">
        <v>28</v>
      </c>
      <c r="E1739" s="35" t="str">
        <f t="shared" si="81"/>
        <v>M</v>
      </c>
      <c r="F1739" s="35">
        <v>60</v>
      </c>
      <c r="G1739" s="35" t="s">
        <v>5133</v>
      </c>
      <c r="H1739" s="35" t="s">
        <v>5134</v>
      </c>
      <c r="I1739" s="35" t="s">
        <v>32</v>
      </c>
      <c r="J1739" s="48">
        <v>43866</v>
      </c>
      <c r="K1739" s="35">
        <v>43</v>
      </c>
      <c r="L1739" s="49" t="s">
        <v>101</v>
      </c>
      <c r="M1739" s="50" t="str">
        <f>VLOOKUP(Table6[[#This Row],[Product]],Table3[],2)</f>
        <v>Superwossname</v>
      </c>
      <c r="N1739" s="50" t="str">
        <f t="shared" si="82"/>
        <v>Feb</v>
      </c>
      <c r="O1739" s="56">
        <f t="shared" si="83"/>
        <v>2020</v>
      </c>
      <c r="P1739" s="51">
        <f>VLOOKUP(Table6[[#This Row],[Product]],Table3[],3)</f>
        <v>3.49</v>
      </c>
      <c r="Q1739" s="35">
        <f>VLOOKUP(Table6[[#This Row],[Product]],Table3[],4)</f>
        <v>20</v>
      </c>
      <c r="R1739" s="35">
        <f>Table6[[#This Row],[Quantity]]*Table6[[#This Row],[Case]]</f>
        <v>860</v>
      </c>
      <c r="S1739" s="35">
        <f>Table6[[#This Row],[Total Sales]]*Table6[[#This Row],[Cost]]</f>
        <v>3001.4</v>
      </c>
    </row>
    <row r="1740" spans="1:19" x14ac:dyDescent="0.3">
      <c r="A1740" s="54">
        <v>1789</v>
      </c>
      <c r="B1740" s="35" t="s">
        <v>2812</v>
      </c>
      <c r="C1740" s="35" t="s">
        <v>414</v>
      </c>
      <c r="D1740" s="35" t="s">
        <v>15</v>
      </c>
      <c r="E1740" s="35" t="str">
        <f t="shared" si="81"/>
        <v>F</v>
      </c>
      <c r="F1740" s="35">
        <v>30</v>
      </c>
      <c r="G1740" s="35" t="s">
        <v>5135</v>
      </c>
      <c r="H1740" s="35" t="s">
        <v>1880</v>
      </c>
      <c r="I1740" s="35" t="s">
        <v>32</v>
      </c>
      <c r="J1740" s="48">
        <v>44318</v>
      </c>
      <c r="K1740" s="35">
        <v>14</v>
      </c>
      <c r="L1740" s="49" t="s">
        <v>20</v>
      </c>
      <c r="M1740" s="50" t="str">
        <f>VLOOKUP(Table6[[#This Row],[Product]],Table3[],2)</f>
        <v>Hyperwotsit</v>
      </c>
      <c r="N1740" s="50" t="str">
        <f t="shared" si="82"/>
        <v>May</v>
      </c>
      <c r="O1740" s="56">
        <f t="shared" si="83"/>
        <v>2021</v>
      </c>
      <c r="P1740" s="51">
        <f>VLOOKUP(Table6[[#This Row],[Product]],Table3[],3)</f>
        <v>2.0099999999999998</v>
      </c>
      <c r="Q1740" s="35">
        <f>VLOOKUP(Table6[[#This Row],[Product]],Table3[],4)</f>
        <v>20</v>
      </c>
      <c r="R1740" s="35">
        <f>Table6[[#This Row],[Quantity]]*Table6[[#This Row],[Case]]</f>
        <v>280</v>
      </c>
      <c r="S1740" s="35">
        <f>Table6[[#This Row],[Total Sales]]*Table6[[#This Row],[Cost]]</f>
        <v>562.79999999999995</v>
      </c>
    </row>
    <row r="1741" spans="1:19" x14ac:dyDescent="0.3">
      <c r="A1741" s="54">
        <v>1790</v>
      </c>
      <c r="B1741" s="35" t="s">
        <v>1506</v>
      </c>
      <c r="C1741" s="35" t="s">
        <v>4725</v>
      </c>
      <c r="D1741" s="35" t="s">
        <v>15</v>
      </c>
      <c r="E1741" s="35" t="str">
        <f t="shared" si="81"/>
        <v>F</v>
      </c>
      <c r="F1741" s="35">
        <v>90</v>
      </c>
      <c r="G1741" s="35" t="s">
        <v>5136</v>
      </c>
      <c r="H1741" s="35" t="s">
        <v>1590</v>
      </c>
      <c r="I1741" s="35" t="s">
        <v>32</v>
      </c>
      <c r="J1741" s="48">
        <v>44198</v>
      </c>
      <c r="K1741" s="35">
        <v>66</v>
      </c>
      <c r="L1741" s="49" t="s">
        <v>45</v>
      </c>
      <c r="M1741" s="50" t="str">
        <f>VLOOKUP(Table6[[#This Row],[Product]],Table3[],2)</f>
        <v>Gigastuff</v>
      </c>
      <c r="N1741" s="50" t="str">
        <f t="shared" si="82"/>
        <v>Jan</v>
      </c>
      <c r="O1741" s="56">
        <f t="shared" si="83"/>
        <v>2021</v>
      </c>
      <c r="P1741" s="51">
        <f>VLOOKUP(Table6[[#This Row],[Product]],Table3[],3)</f>
        <v>1.89</v>
      </c>
      <c r="Q1741" s="35">
        <f>VLOOKUP(Table6[[#This Row],[Product]],Table3[],4)</f>
        <v>18</v>
      </c>
      <c r="R1741" s="35">
        <f>Table6[[#This Row],[Quantity]]*Table6[[#This Row],[Case]]</f>
        <v>1188</v>
      </c>
      <c r="S1741" s="35">
        <f>Table6[[#This Row],[Total Sales]]*Table6[[#This Row],[Cost]]</f>
        <v>2245.3199999999997</v>
      </c>
    </row>
    <row r="1742" spans="1:19" x14ac:dyDescent="0.3">
      <c r="A1742" s="54">
        <v>1791</v>
      </c>
      <c r="B1742" s="35" t="s">
        <v>5137</v>
      </c>
      <c r="C1742" s="35" t="s">
        <v>5138</v>
      </c>
      <c r="D1742" s="35" t="s">
        <v>41</v>
      </c>
      <c r="E1742" s="35" t="str">
        <f t="shared" si="81"/>
        <v>F</v>
      </c>
      <c r="F1742" s="35">
        <v>90</v>
      </c>
      <c r="G1742" s="35" t="s">
        <v>5139</v>
      </c>
      <c r="H1742" s="35" t="s">
        <v>1651</v>
      </c>
      <c r="I1742" s="35" t="s">
        <v>1652</v>
      </c>
      <c r="J1742" s="48" t="s">
        <v>13881</v>
      </c>
      <c r="K1742" s="35">
        <v>16</v>
      </c>
      <c r="L1742" s="49" t="s">
        <v>33</v>
      </c>
      <c r="M1742" s="50" t="str">
        <f>VLOOKUP(Table6[[#This Row],[Product]],Table3[],2)</f>
        <v>Megawidget L</v>
      </c>
      <c r="N1742" s="50" t="str">
        <f t="shared" si="82"/>
        <v>Feb</v>
      </c>
      <c r="O1742" s="56">
        <f t="shared" si="83"/>
        <v>2020</v>
      </c>
      <c r="P1742" s="51">
        <f>VLOOKUP(Table6[[#This Row],[Product]],Table3[],3)</f>
        <v>1.79</v>
      </c>
      <c r="Q1742" s="35">
        <f>VLOOKUP(Table6[[#This Row],[Product]],Table3[],4)</f>
        <v>24</v>
      </c>
      <c r="R1742" s="35">
        <f>Table6[[#This Row],[Quantity]]*Table6[[#This Row],[Case]]</f>
        <v>384</v>
      </c>
      <c r="S1742" s="35">
        <f>Table6[[#This Row],[Total Sales]]*Table6[[#This Row],[Cost]]</f>
        <v>687.36</v>
      </c>
    </row>
    <row r="1743" spans="1:19" x14ac:dyDescent="0.3">
      <c r="A1743" s="54">
        <v>1792</v>
      </c>
      <c r="B1743" s="35" t="s">
        <v>2690</v>
      </c>
      <c r="C1743" s="35" t="s">
        <v>4695</v>
      </c>
      <c r="D1743" s="35" t="s">
        <v>28</v>
      </c>
      <c r="E1743" s="35" t="str">
        <f t="shared" si="81"/>
        <v>M</v>
      </c>
      <c r="F1743" s="35">
        <v>90</v>
      </c>
      <c r="G1743" s="35" t="s">
        <v>5140</v>
      </c>
      <c r="H1743" s="35" t="s">
        <v>3070</v>
      </c>
      <c r="I1743" s="35" t="s">
        <v>575</v>
      </c>
      <c r="J1743" s="48">
        <v>44105</v>
      </c>
      <c r="K1743" s="35">
        <v>29</v>
      </c>
      <c r="L1743" s="49" t="s">
        <v>20</v>
      </c>
      <c r="M1743" s="50" t="str">
        <f>VLOOKUP(Table6[[#This Row],[Product]],Table3[],2)</f>
        <v>Hyperwotsit</v>
      </c>
      <c r="N1743" s="50" t="str">
        <f t="shared" si="82"/>
        <v>Oct</v>
      </c>
      <c r="O1743" s="56">
        <f t="shared" si="83"/>
        <v>2020</v>
      </c>
      <c r="P1743" s="51">
        <f>VLOOKUP(Table6[[#This Row],[Product]],Table3[],3)</f>
        <v>2.0099999999999998</v>
      </c>
      <c r="Q1743" s="35">
        <f>VLOOKUP(Table6[[#This Row],[Product]],Table3[],4)</f>
        <v>20</v>
      </c>
      <c r="R1743" s="35">
        <f>Table6[[#This Row],[Quantity]]*Table6[[#This Row],[Case]]</f>
        <v>580</v>
      </c>
      <c r="S1743" s="35">
        <f>Table6[[#This Row],[Total Sales]]*Table6[[#This Row],[Cost]]</f>
        <v>1165.8</v>
      </c>
    </row>
    <row r="1744" spans="1:19" x14ac:dyDescent="0.3">
      <c r="A1744" s="54">
        <v>1794</v>
      </c>
      <c r="B1744" s="35" t="s">
        <v>5141</v>
      </c>
      <c r="C1744" s="35" t="s">
        <v>5142</v>
      </c>
      <c r="D1744" s="35" t="s">
        <v>28</v>
      </c>
      <c r="E1744" s="35" t="str">
        <f t="shared" si="81"/>
        <v>M</v>
      </c>
      <c r="F1744" s="35">
        <v>30</v>
      </c>
      <c r="G1744" s="35" t="s">
        <v>5143</v>
      </c>
      <c r="H1744" s="35" t="s">
        <v>74</v>
      </c>
      <c r="I1744" s="35" t="s">
        <v>32</v>
      </c>
      <c r="J1744" s="48">
        <v>44623</v>
      </c>
      <c r="K1744" s="35">
        <v>74</v>
      </c>
      <c r="L1744" s="49" t="s">
        <v>45</v>
      </c>
      <c r="M1744" s="50" t="str">
        <f>VLOOKUP(Table6[[#This Row],[Product]],Table3[],2)</f>
        <v>Gigastuff</v>
      </c>
      <c r="N1744" s="50" t="str">
        <f t="shared" si="82"/>
        <v>Mar</v>
      </c>
      <c r="O1744" s="56">
        <f t="shared" si="83"/>
        <v>2022</v>
      </c>
      <c r="P1744" s="51">
        <f>VLOOKUP(Table6[[#This Row],[Product]],Table3[],3)</f>
        <v>1.89</v>
      </c>
      <c r="Q1744" s="35">
        <f>VLOOKUP(Table6[[#This Row],[Product]],Table3[],4)</f>
        <v>18</v>
      </c>
      <c r="R1744" s="35">
        <f>Table6[[#This Row],[Quantity]]*Table6[[#This Row],[Case]]</f>
        <v>1332</v>
      </c>
      <c r="S1744" s="35">
        <f>Table6[[#This Row],[Total Sales]]*Table6[[#This Row],[Cost]]</f>
        <v>2517.48</v>
      </c>
    </row>
    <row r="1745" spans="1:19" x14ac:dyDescent="0.3">
      <c r="A1745" s="54">
        <v>1795</v>
      </c>
      <c r="B1745" s="35" t="s">
        <v>5144</v>
      </c>
      <c r="C1745" s="35" t="s">
        <v>5145</v>
      </c>
      <c r="D1745" s="35" t="s">
        <v>15</v>
      </c>
      <c r="E1745" s="35" t="str">
        <f t="shared" si="81"/>
        <v>F</v>
      </c>
      <c r="F1745" s="35">
        <v>90</v>
      </c>
      <c r="G1745" s="35" t="s">
        <v>5146</v>
      </c>
      <c r="H1745" s="35" t="s">
        <v>4441</v>
      </c>
      <c r="I1745" s="35" t="s">
        <v>146</v>
      </c>
      <c r="J1745" s="48" t="s">
        <v>14109</v>
      </c>
      <c r="K1745" s="35">
        <v>16</v>
      </c>
      <c r="L1745" s="49" t="s">
        <v>33</v>
      </c>
      <c r="M1745" s="50" t="str">
        <f>VLOOKUP(Table6[[#This Row],[Product]],Table3[],2)</f>
        <v>Megawidget L</v>
      </c>
      <c r="N1745" s="50" t="str">
        <f t="shared" si="82"/>
        <v>Jun</v>
      </c>
      <c r="O1745" s="56">
        <f t="shared" si="83"/>
        <v>2020</v>
      </c>
      <c r="P1745" s="51">
        <f>VLOOKUP(Table6[[#This Row],[Product]],Table3[],3)</f>
        <v>1.79</v>
      </c>
      <c r="Q1745" s="35">
        <f>VLOOKUP(Table6[[#This Row],[Product]],Table3[],4)</f>
        <v>24</v>
      </c>
      <c r="R1745" s="35">
        <f>Table6[[#This Row],[Quantity]]*Table6[[#This Row],[Case]]</f>
        <v>384</v>
      </c>
      <c r="S1745" s="35">
        <f>Table6[[#This Row],[Total Sales]]*Table6[[#This Row],[Cost]]</f>
        <v>687.36</v>
      </c>
    </row>
    <row r="1746" spans="1:19" x14ac:dyDescent="0.3">
      <c r="A1746" s="54">
        <v>1796</v>
      </c>
      <c r="B1746" s="35" t="s">
        <v>5147</v>
      </c>
      <c r="C1746" s="35" t="s">
        <v>3812</v>
      </c>
      <c r="D1746" s="35" t="s">
        <v>28</v>
      </c>
      <c r="E1746" s="35" t="str">
        <f t="shared" si="81"/>
        <v>M</v>
      </c>
      <c r="F1746" s="35">
        <v>90</v>
      </c>
      <c r="G1746" s="35" t="s">
        <v>5146</v>
      </c>
      <c r="H1746" s="35" t="s">
        <v>5148</v>
      </c>
      <c r="I1746" s="35" t="s">
        <v>32</v>
      </c>
      <c r="J1746" s="48" t="s">
        <v>13710</v>
      </c>
      <c r="K1746" s="35">
        <v>92</v>
      </c>
      <c r="L1746" s="49" t="s">
        <v>45</v>
      </c>
      <c r="M1746" s="50" t="str">
        <f>VLOOKUP(Table6[[#This Row],[Product]],Table3[],2)</f>
        <v>Gigastuff</v>
      </c>
      <c r="N1746" s="50" t="str">
        <f t="shared" si="82"/>
        <v>Feb</v>
      </c>
      <c r="O1746" s="56">
        <f t="shared" si="83"/>
        <v>2021</v>
      </c>
      <c r="P1746" s="51">
        <f>VLOOKUP(Table6[[#This Row],[Product]],Table3[],3)</f>
        <v>1.89</v>
      </c>
      <c r="Q1746" s="35">
        <f>VLOOKUP(Table6[[#This Row],[Product]],Table3[],4)</f>
        <v>18</v>
      </c>
      <c r="R1746" s="35">
        <f>Table6[[#This Row],[Quantity]]*Table6[[#This Row],[Case]]</f>
        <v>1656</v>
      </c>
      <c r="S1746" s="35">
        <f>Table6[[#This Row],[Total Sales]]*Table6[[#This Row],[Cost]]</f>
        <v>3129.8399999999997</v>
      </c>
    </row>
    <row r="1747" spans="1:19" x14ac:dyDescent="0.3">
      <c r="A1747" s="54">
        <v>1797</v>
      </c>
      <c r="B1747" s="35" t="s">
        <v>5149</v>
      </c>
      <c r="C1747" s="35" t="s">
        <v>3971</v>
      </c>
      <c r="D1747" s="35" t="s">
        <v>51</v>
      </c>
      <c r="E1747" s="35" t="str">
        <f t="shared" si="81"/>
        <v>F</v>
      </c>
      <c r="F1747" s="35">
        <v>90</v>
      </c>
      <c r="G1747" s="35" t="s">
        <v>5150</v>
      </c>
      <c r="H1747" s="35" t="s">
        <v>1333</v>
      </c>
      <c r="I1747" s="35" t="s">
        <v>294</v>
      </c>
      <c r="J1747" s="48" t="s">
        <v>14144</v>
      </c>
      <c r="K1747" s="35">
        <v>13</v>
      </c>
      <c r="L1747" s="49" t="s">
        <v>159</v>
      </c>
      <c r="M1747" s="50" t="str">
        <f>VLOOKUP(Table6[[#This Row],[Product]],Table3[],2)</f>
        <v>Ultrathing V3</v>
      </c>
      <c r="N1747" s="50" t="str">
        <f t="shared" si="82"/>
        <v>Apr</v>
      </c>
      <c r="O1747" s="56">
        <f t="shared" si="83"/>
        <v>2021</v>
      </c>
      <c r="P1747" s="51">
        <f>VLOOKUP(Table6[[#This Row],[Product]],Table3[],3)</f>
        <v>3.39</v>
      </c>
      <c r="Q1747" s="35">
        <f>VLOOKUP(Table6[[#This Row],[Product]],Table3[],4)</f>
        <v>24</v>
      </c>
      <c r="R1747" s="35">
        <f>Table6[[#This Row],[Quantity]]*Table6[[#This Row],[Case]]</f>
        <v>312</v>
      </c>
      <c r="S1747" s="35">
        <f>Table6[[#This Row],[Total Sales]]*Table6[[#This Row],[Cost]]</f>
        <v>1057.68</v>
      </c>
    </row>
    <row r="1748" spans="1:19" x14ac:dyDescent="0.3">
      <c r="A1748" s="54">
        <v>1798</v>
      </c>
      <c r="B1748" s="35" t="s">
        <v>5151</v>
      </c>
      <c r="C1748" s="35" t="s">
        <v>3493</v>
      </c>
      <c r="D1748" s="35" t="s">
        <v>15</v>
      </c>
      <c r="E1748" s="35" t="str">
        <f t="shared" si="81"/>
        <v>F</v>
      </c>
      <c r="F1748" s="35">
        <v>60</v>
      </c>
      <c r="G1748" s="35" t="s">
        <v>5152</v>
      </c>
      <c r="H1748" s="35" t="s">
        <v>4860</v>
      </c>
      <c r="I1748" s="35" t="s">
        <v>32</v>
      </c>
      <c r="J1748" s="48" t="s">
        <v>13897</v>
      </c>
      <c r="K1748" s="35">
        <v>58</v>
      </c>
      <c r="L1748" s="49" t="s">
        <v>64</v>
      </c>
      <c r="M1748" s="50" t="str">
        <f>VLOOKUP(Table6[[#This Row],[Product]],Table3[],2)</f>
        <v>Ultrathing V4</v>
      </c>
      <c r="N1748" s="50" t="str">
        <f t="shared" si="82"/>
        <v>Nov</v>
      </c>
      <c r="O1748" s="56">
        <f t="shared" si="83"/>
        <v>2020</v>
      </c>
      <c r="P1748" s="51">
        <f>VLOOKUP(Table6[[#This Row],[Product]],Table3[],3)</f>
        <v>3.99</v>
      </c>
      <c r="Q1748" s="35">
        <f>VLOOKUP(Table6[[#This Row],[Product]],Table3[],4)</f>
        <v>24</v>
      </c>
      <c r="R1748" s="35">
        <f>Table6[[#This Row],[Quantity]]*Table6[[#This Row],[Case]]</f>
        <v>1392</v>
      </c>
      <c r="S1748" s="35">
        <f>Table6[[#This Row],[Total Sales]]*Table6[[#This Row],[Cost]]</f>
        <v>5554.08</v>
      </c>
    </row>
    <row r="1749" spans="1:19" x14ac:dyDescent="0.3">
      <c r="A1749" s="54">
        <v>1799</v>
      </c>
      <c r="B1749" s="35" t="s">
        <v>5153</v>
      </c>
      <c r="C1749" s="35" t="s">
        <v>2923</v>
      </c>
      <c r="D1749" s="35" t="s">
        <v>51</v>
      </c>
      <c r="E1749" s="35" t="str">
        <f t="shared" si="81"/>
        <v>F</v>
      </c>
      <c r="F1749" s="35">
        <v>90</v>
      </c>
      <c r="G1749" s="35" t="s">
        <v>5154</v>
      </c>
      <c r="H1749" s="35" t="s">
        <v>3996</v>
      </c>
      <c r="I1749" s="35" t="s">
        <v>294</v>
      </c>
      <c r="J1749" s="48" t="s">
        <v>13944</v>
      </c>
      <c r="K1749" s="35">
        <v>36</v>
      </c>
      <c r="L1749" s="49" t="s">
        <v>39</v>
      </c>
      <c r="M1749" s="50" t="str">
        <f>VLOOKUP(Table6[[#This Row],[Product]],Table3[],2)</f>
        <v>Ultrathing V1</v>
      </c>
      <c r="N1749" s="50" t="str">
        <f t="shared" si="82"/>
        <v>Apr</v>
      </c>
      <c r="O1749" s="56">
        <f t="shared" si="83"/>
        <v>2020</v>
      </c>
      <c r="P1749" s="51">
        <f>VLOOKUP(Table6[[#This Row],[Product]],Table3[],3)</f>
        <v>1.79</v>
      </c>
      <c r="Q1749" s="35">
        <f>VLOOKUP(Table6[[#This Row],[Product]],Table3[],4)</f>
        <v>17</v>
      </c>
      <c r="R1749" s="35">
        <f>Table6[[#This Row],[Quantity]]*Table6[[#This Row],[Case]]</f>
        <v>612</v>
      </c>
      <c r="S1749" s="35">
        <f>Table6[[#This Row],[Total Sales]]*Table6[[#This Row],[Cost]]</f>
        <v>1095.48</v>
      </c>
    </row>
    <row r="1750" spans="1:19" x14ac:dyDescent="0.3">
      <c r="A1750" s="54">
        <v>1800</v>
      </c>
      <c r="B1750" s="35" t="s">
        <v>1304</v>
      </c>
      <c r="C1750" s="35" t="s">
        <v>2043</v>
      </c>
      <c r="D1750" s="35" t="s">
        <v>28</v>
      </c>
      <c r="E1750" s="35" t="str">
        <f t="shared" si="81"/>
        <v>M</v>
      </c>
      <c r="F1750" s="35">
        <v>60</v>
      </c>
      <c r="G1750" s="35" t="s">
        <v>5155</v>
      </c>
      <c r="H1750" s="35" t="s">
        <v>389</v>
      </c>
      <c r="I1750" s="35" t="s">
        <v>32</v>
      </c>
      <c r="J1750" s="48">
        <v>44809</v>
      </c>
      <c r="K1750" s="35">
        <v>68</v>
      </c>
      <c r="L1750" s="49" t="s">
        <v>20</v>
      </c>
      <c r="M1750" s="50" t="str">
        <f>VLOOKUP(Table6[[#This Row],[Product]],Table3[],2)</f>
        <v>Hyperwotsit</v>
      </c>
      <c r="N1750" s="50" t="str">
        <f t="shared" si="82"/>
        <v>Sep</v>
      </c>
      <c r="O1750" s="56">
        <f t="shared" si="83"/>
        <v>2022</v>
      </c>
      <c r="P1750" s="51">
        <f>VLOOKUP(Table6[[#This Row],[Product]],Table3[],3)</f>
        <v>2.0099999999999998</v>
      </c>
      <c r="Q1750" s="35">
        <f>VLOOKUP(Table6[[#This Row],[Product]],Table3[],4)</f>
        <v>20</v>
      </c>
      <c r="R1750" s="35">
        <f>Table6[[#This Row],[Quantity]]*Table6[[#This Row],[Case]]</f>
        <v>1360</v>
      </c>
      <c r="S1750" s="35">
        <f>Table6[[#This Row],[Total Sales]]*Table6[[#This Row],[Cost]]</f>
        <v>2733.6</v>
      </c>
    </row>
    <row r="1751" spans="1:19" x14ac:dyDescent="0.3">
      <c r="A1751" s="54">
        <v>1801</v>
      </c>
      <c r="B1751" s="35" t="s">
        <v>4414</v>
      </c>
      <c r="C1751" s="35" t="s">
        <v>5156</v>
      </c>
      <c r="D1751" s="35" t="s">
        <v>28</v>
      </c>
      <c r="E1751" s="35" t="str">
        <f t="shared" si="81"/>
        <v>M</v>
      </c>
      <c r="F1751" s="35">
        <v>30</v>
      </c>
      <c r="G1751" s="35" t="s">
        <v>5157</v>
      </c>
      <c r="H1751" s="35" t="s">
        <v>5158</v>
      </c>
      <c r="I1751" s="35" t="s">
        <v>5159</v>
      </c>
      <c r="J1751" s="48" t="s">
        <v>13797</v>
      </c>
      <c r="K1751" s="35">
        <v>51</v>
      </c>
      <c r="L1751" s="49" t="s">
        <v>64</v>
      </c>
      <c r="M1751" s="50" t="str">
        <f>VLOOKUP(Table6[[#This Row],[Product]],Table3[],2)</f>
        <v>Ultrathing V4</v>
      </c>
      <c r="N1751" s="50" t="str">
        <f t="shared" si="82"/>
        <v>Dec</v>
      </c>
      <c r="O1751" s="56">
        <f t="shared" si="83"/>
        <v>2022</v>
      </c>
      <c r="P1751" s="51">
        <f>VLOOKUP(Table6[[#This Row],[Product]],Table3[],3)</f>
        <v>3.99</v>
      </c>
      <c r="Q1751" s="35">
        <f>VLOOKUP(Table6[[#This Row],[Product]],Table3[],4)</f>
        <v>24</v>
      </c>
      <c r="R1751" s="35">
        <f>Table6[[#This Row],[Quantity]]*Table6[[#This Row],[Case]]</f>
        <v>1224</v>
      </c>
      <c r="S1751" s="35">
        <f>Table6[[#This Row],[Total Sales]]*Table6[[#This Row],[Cost]]</f>
        <v>4883.76</v>
      </c>
    </row>
    <row r="1752" spans="1:19" x14ac:dyDescent="0.3">
      <c r="A1752" s="54">
        <v>1802</v>
      </c>
      <c r="B1752" s="35" t="s">
        <v>5160</v>
      </c>
      <c r="C1752" s="35" t="s">
        <v>5161</v>
      </c>
      <c r="D1752" s="35" t="s">
        <v>15</v>
      </c>
      <c r="E1752" s="35" t="str">
        <f t="shared" si="81"/>
        <v>F</v>
      </c>
      <c r="F1752" s="35">
        <v>90</v>
      </c>
      <c r="G1752" s="35" t="s">
        <v>5162</v>
      </c>
      <c r="H1752" s="35" t="s">
        <v>2768</v>
      </c>
      <c r="I1752" s="35" t="s">
        <v>554</v>
      </c>
      <c r="J1752" s="48">
        <v>43990</v>
      </c>
      <c r="K1752" s="35">
        <v>7</v>
      </c>
      <c r="L1752" s="49" t="s">
        <v>20</v>
      </c>
      <c r="M1752" s="50" t="str">
        <f>VLOOKUP(Table6[[#This Row],[Product]],Table3[],2)</f>
        <v>Hyperwotsit</v>
      </c>
      <c r="N1752" s="50" t="str">
        <f t="shared" si="82"/>
        <v>Jun</v>
      </c>
      <c r="O1752" s="56">
        <f t="shared" si="83"/>
        <v>2020</v>
      </c>
      <c r="P1752" s="51">
        <f>VLOOKUP(Table6[[#This Row],[Product]],Table3[],3)</f>
        <v>2.0099999999999998</v>
      </c>
      <c r="Q1752" s="35">
        <f>VLOOKUP(Table6[[#This Row],[Product]],Table3[],4)</f>
        <v>20</v>
      </c>
      <c r="R1752" s="35">
        <f>Table6[[#This Row],[Quantity]]*Table6[[#This Row],[Case]]</f>
        <v>140</v>
      </c>
      <c r="S1752" s="35">
        <f>Table6[[#This Row],[Total Sales]]*Table6[[#This Row],[Cost]]</f>
        <v>281.39999999999998</v>
      </c>
    </row>
    <row r="1753" spans="1:19" x14ac:dyDescent="0.3">
      <c r="A1753" s="54">
        <v>1803</v>
      </c>
      <c r="B1753" s="35" t="s">
        <v>5163</v>
      </c>
      <c r="C1753" s="35" t="s">
        <v>5164</v>
      </c>
      <c r="D1753" s="35" t="s">
        <v>28</v>
      </c>
      <c r="E1753" s="35" t="str">
        <f t="shared" si="81"/>
        <v>M</v>
      </c>
      <c r="F1753" s="35">
        <v>30</v>
      </c>
      <c r="G1753" s="35" t="s">
        <v>5165</v>
      </c>
      <c r="H1753" s="35" t="s">
        <v>248</v>
      </c>
      <c r="I1753" s="35" t="s">
        <v>178</v>
      </c>
      <c r="J1753" s="48">
        <v>44510</v>
      </c>
      <c r="K1753" s="35">
        <v>72</v>
      </c>
      <c r="L1753" s="49" t="s">
        <v>20</v>
      </c>
      <c r="M1753" s="50" t="str">
        <f>VLOOKUP(Table6[[#This Row],[Product]],Table3[],2)</f>
        <v>Hyperwotsit</v>
      </c>
      <c r="N1753" s="50" t="str">
        <f t="shared" si="82"/>
        <v>Nov</v>
      </c>
      <c r="O1753" s="56">
        <f t="shared" si="83"/>
        <v>2021</v>
      </c>
      <c r="P1753" s="51">
        <f>VLOOKUP(Table6[[#This Row],[Product]],Table3[],3)</f>
        <v>2.0099999999999998</v>
      </c>
      <c r="Q1753" s="35">
        <f>VLOOKUP(Table6[[#This Row],[Product]],Table3[],4)</f>
        <v>20</v>
      </c>
      <c r="R1753" s="35">
        <f>Table6[[#This Row],[Quantity]]*Table6[[#This Row],[Case]]</f>
        <v>1440</v>
      </c>
      <c r="S1753" s="35">
        <f>Table6[[#This Row],[Total Sales]]*Table6[[#This Row],[Cost]]</f>
        <v>2894.3999999999996</v>
      </c>
    </row>
    <row r="1754" spans="1:19" x14ac:dyDescent="0.3">
      <c r="A1754" s="54">
        <v>1804</v>
      </c>
      <c r="B1754" s="35" t="s">
        <v>4458</v>
      </c>
      <c r="C1754" s="35" t="s">
        <v>3519</v>
      </c>
      <c r="D1754" s="35" t="s">
        <v>28</v>
      </c>
      <c r="E1754" s="35" t="str">
        <f t="shared" si="81"/>
        <v>M</v>
      </c>
      <c r="F1754" s="35">
        <v>90</v>
      </c>
      <c r="G1754" s="35" t="s">
        <v>5166</v>
      </c>
      <c r="H1754" s="35" t="s">
        <v>5167</v>
      </c>
      <c r="I1754" s="35" t="s">
        <v>32</v>
      </c>
      <c r="J1754" s="48" t="s">
        <v>13817</v>
      </c>
      <c r="K1754" s="35">
        <v>7</v>
      </c>
      <c r="L1754" s="49" t="s">
        <v>159</v>
      </c>
      <c r="M1754" s="50" t="str">
        <f>VLOOKUP(Table6[[#This Row],[Product]],Table3[],2)</f>
        <v>Ultrathing V3</v>
      </c>
      <c r="N1754" s="50" t="str">
        <f t="shared" si="82"/>
        <v>Jan</v>
      </c>
      <c r="O1754" s="56">
        <f t="shared" si="83"/>
        <v>2022</v>
      </c>
      <c r="P1754" s="51">
        <f>VLOOKUP(Table6[[#This Row],[Product]],Table3[],3)</f>
        <v>3.39</v>
      </c>
      <c r="Q1754" s="35">
        <f>VLOOKUP(Table6[[#This Row],[Product]],Table3[],4)</f>
        <v>24</v>
      </c>
      <c r="R1754" s="35">
        <f>Table6[[#This Row],[Quantity]]*Table6[[#This Row],[Case]]</f>
        <v>168</v>
      </c>
      <c r="S1754" s="35">
        <f>Table6[[#This Row],[Total Sales]]*Table6[[#This Row],[Cost]]</f>
        <v>569.52</v>
      </c>
    </row>
    <row r="1755" spans="1:19" x14ac:dyDescent="0.3">
      <c r="A1755" s="54">
        <v>1805</v>
      </c>
      <c r="B1755" s="35" t="s">
        <v>2540</v>
      </c>
      <c r="C1755" s="35" t="s">
        <v>5168</v>
      </c>
      <c r="D1755" s="35" t="s">
        <v>28</v>
      </c>
      <c r="E1755" s="35" t="str">
        <f t="shared" si="81"/>
        <v>M</v>
      </c>
      <c r="F1755" s="35">
        <v>30</v>
      </c>
      <c r="G1755" s="35" t="s">
        <v>5169</v>
      </c>
      <c r="H1755" s="35" t="s">
        <v>5170</v>
      </c>
      <c r="I1755" s="35" t="s">
        <v>294</v>
      </c>
      <c r="J1755" s="48" t="s">
        <v>13921</v>
      </c>
      <c r="K1755" s="35">
        <v>32</v>
      </c>
      <c r="L1755" s="49" t="s">
        <v>70</v>
      </c>
      <c r="M1755" s="50" t="str">
        <f>VLOOKUP(Table6[[#This Row],[Product]],Table3[],2)</f>
        <v>Megawidget M</v>
      </c>
      <c r="N1755" s="50" t="str">
        <f t="shared" si="82"/>
        <v>Aug</v>
      </c>
      <c r="O1755" s="56">
        <f t="shared" si="83"/>
        <v>2022</v>
      </c>
      <c r="P1755" s="51">
        <f>VLOOKUP(Table6[[#This Row],[Product]],Table3[],3)</f>
        <v>1.29</v>
      </c>
      <c r="Q1755" s="35">
        <f>VLOOKUP(Table6[[#This Row],[Product]],Table3[],4)</f>
        <v>24</v>
      </c>
      <c r="R1755" s="35">
        <f>Table6[[#This Row],[Quantity]]*Table6[[#This Row],[Case]]</f>
        <v>768</v>
      </c>
      <c r="S1755" s="35">
        <f>Table6[[#This Row],[Total Sales]]*Table6[[#This Row],[Cost]]</f>
        <v>990.72</v>
      </c>
    </row>
    <row r="1756" spans="1:19" x14ac:dyDescent="0.3">
      <c r="A1756" s="54">
        <v>1806</v>
      </c>
      <c r="B1756" s="35" t="s">
        <v>5171</v>
      </c>
      <c r="C1756" s="35" t="s">
        <v>878</v>
      </c>
      <c r="D1756" s="35" t="s">
        <v>51</v>
      </c>
      <c r="E1756" s="35" t="str">
        <f t="shared" si="81"/>
        <v>F</v>
      </c>
      <c r="F1756" s="35">
        <v>90</v>
      </c>
      <c r="G1756" s="35" t="s">
        <v>5172</v>
      </c>
      <c r="H1756" s="35" t="s">
        <v>5173</v>
      </c>
      <c r="I1756" s="35" t="s">
        <v>686</v>
      </c>
      <c r="J1756" s="48">
        <v>43862</v>
      </c>
      <c r="K1756" s="35">
        <v>47</v>
      </c>
      <c r="L1756" s="49" t="s">
        <v>64</v>
      </c>
      <c r="M1756" s="50" t="str">
        <f>VLOOKUP(Table6[[#This Row],[Product]],Table3[],2)</f>
        <v>Ultrathing V4</v>
      </c>
      <c r="N1756" s="50" t="str">
        <f t="shared" si="82"/>
        <v>Feb</v>
      </c>
      <c r="O1756" s="56">
        <f t="shared" si="83"/>
        <v>2020</v>
      </c>
      <c r="P1756" s="51">
        <f>VLOOKUP(Table6[[#This Row],[Product]],Table3[],3)</f>
        <v>3.99</v>
      </c>
      <c r="Q1756" s="35">
        <f>VLOOKUP(Table6[[#This Row],[Product]],Table3[],4)</f>
        <v>24</v>
      </c>
      <c r="R1756" s="35">
        <f>Table6[[#This Row],[Quantity]]*Table6[[#This Row],[Case]]</f>
        <v>1128</v>
      </c>
      <c r="S1756" s="35">
        <f>Table6[[#This Row],[Total Sales]]*Table6[[#This Row],[Cost]]</f>
        <v>4500.72</v>
      </c>
    </row>
    <row r="1757" spans="1:19" x14ac:dyDescent="0.3">
      <c r="A1757" s="54">
        <v>1807</v>
      </c>
      <c r="B1757" s="35" t="s">
        <v>1376</v>
      </c>
      <c r="C1757" s="35" t="s">
        <v>5174</v>
      </c>
      <c r="D1757" s="35" t="s">
        <v>28</v>
      </c>
      <c r="E1757" s="35" t="str">
        <f t="shared" si="81"/>
        <v>M</v>
      </c>
      <c r="F1757" s="35">
        <v>60</v>
      </c>
      <c r="G1757" s="35" t="s">
        <v>5175</v>
      </c>
      <c r="H1757" s="35" t="s">
        <v>506</v>
      </c>
      <c r="I1757" s="35" t="s">
        <v>32</v>
      </c>
      <c r="J1757" s="48" t="s">
        <v>13910</v>
      </c>
      <c r="K1757" s="35">
        <v>92</v>
      </c>
      <c r="L1757" s="49" t="s">
        <v>80</v>
      </c>
      <c r="M1757" s="50" t="str">
        <f>VLOOKUP(Table6[[#This Row],[Product]],Table3[],2)</f>
        <v>Ultrathing V2</v>
      </c>
      <c r="N1757" s="50" t="str">
        <f t="shared" si="82"/>
        <v>May</v>
      </c>
      <c r="O1757" s="56">
        <f t="shared" si="83"/>
        <v>2021</v>
      </c>
      <c r="P1757" s="51">
        <f>VLOOKUP(Table6[[#This Row],[Product]],Table3[],3)</f>
        <v>2.95</v>
      </c>
      <c r="Q1757" s="35">
        <f>VLOOKUP(Table6[[#This Row],[Product]],Table3[],4)</f>
        <v>20</v>
      </c>
      <c r="R1757" s="35">
        <f>Table6[[#This Row],[Quantity]]*Table6[[#This Row],[Case]]</f>
        <v>1840</v>
      </c>
      <c r="S1757" s="35">
        <f>Table6[[#This Row],[Total Sales]]*Table6[[#This Row],[Cost]]</f>
        <v>5428</v>
      </c>
    </row>
    <row r="1758" spans="1:19" x14ac:dyDescent="0.3">
      <c r="A1758" s="54">
        <v>1808</v>
      </c>
      <c r="B1758" s="35" t="s">
        <v>5176</v>
      </c>
      <c r="C1758" s="35" t="s">
        <v>290</v>
      </c>
      <c r="D1758" s="35" t="s">
        <v>51</v>
      </c>
      <c r="E1758" s="35" t="str">
        <f t="shared" si="81"/>
        <v>F</v>
      </c>
      <c r="F1758" s="35">
        <v>60</v>
      </c>
      <c r="G1758" s="35" t="s">
        <v>5177</v>
      </c>
      <c r="H1758" s="35" t="s">
        <v>5178</v>
      </c>
      <c r="I1758" s="35" t="s">
        <v>25</v>
      </c>
      <c r="J1758" s="48" t="s">
        <v>13761</v>
      </c>
      <c r="K1758" s="35">
        <v>93</v>
      </c>
      <c r="L1758" s="49" t="s">
        <v>54</v>
      </c>
      <c r="M1758" s="50" t="str">
        <f>VLOOKUP(Table6[[#This Row],[Product]],Table3[],2)</f>
        <v>Megawidget S</v>
      </c>
      <c r="N1758" s="50" t="str">
        <f t="shared" si="82"/>
        <v>Jul</v>
      </c>
      <c r="O1758" s="56">
        <f t="shared" si="83"/>
        <v>2022</v>
      </c>
      <c r="P1758" s="51">
        <f>VLOOKUP(Table6[[#This Row],[Product]],Table3[],3)</f>
        <v>0.69</v>
      </c>
      <c r="Q1758" s="35">
        <f>VLOOKUP(Table6[[#This Row],[Product]],Table3[],4)</f>
        <v>24</v>
      </c>
      <c r="R1758" s="35">
        <f>Table6[[#This Row],[Quantity]]*Table6[[#This Row],[Case]]</f>
        <v>2232</v>
      </c>
      <c r="S1758" s="35">
        <f>Table6[[#This Row],[Total Sales]]*Table6[[#This Row],[Cost]]</f>
        <v>1540.08</v>
      </c>
    </row>
    <row r="1759" spans="1:19" x14ac:dyDescent="0.3">
      <c r="A1759" s="54">
        <v>1809</v>
      </c>
      <c r="B1759" s="35" t="s">
        <v>5179</v>
      </c>
      <c r="C1759" s="35" t="s">
        <v>5180</v>
      </c>
      <c r="D1759" s="35" t="s">
        <v>15</v>
      </c>
      <c r="E1759" s="35" t="str">
        <f t="shared" si="81"/>
        <v>F</v>
      </c>
      <c r="F1759" s="35">
        <v>90</v>
      </c>
      <c r="G1759" s="35" t="s">
        <v>5181</v>
      </c>
      <c r="H1759" s="35" t="s">
        <v>1087</v>
      </c>
      <c r="I1759" s="35" t="s">
        <v>554</v>
      </c>
      <c r="J1759" s="48">
        <v>44811</v>
      </c>
      <c r="K1759" s="35">
        <v>95</v>
      </c>
      <c r="L1759" s="49" t="s">
        <v>33</v>
      </c>
      <c r="M1759" s="50" t="str">
        <f>VLOOKUP(Table6[[#This Row],[Product]],Table3[],2)</f>
        <v>Megawidget L</v>
      </c>
      <c r="N1759" s="50" t="str">
        <f t="shared" si="82"/>
        <v>Sep</v>
      </c>
      <c r="O1759" s="56">
        <f t="shared" si="83"/>
        <v>2022</v>
      </c>
      <c r="P1759" s="51">
        <f>VLOOKUP(Table6[[#This Row],[Product]],Table3[],3)</f>
        <v>1.79</v>
      </c>
      <c r="Q1759" s="35">
        <f>VLOOKUP(Table6[[#This Row],[Product]],Table3[],4)</f>
        <v>24</v>
      </c>
      <c r="R1759" s="35">
        <f>Table6[[#This Row],[Quantity]]*Table6[[#This Row],[Case]]</f>
        <v>2280</v>
      </c>
      <c r="S1759" s="35">
        <f>Table6[[#This Row],[Total Sales]]*Table6[[#This Row],[Cost]]</f>
        <v>4081.2000000000003</v>
      </c>
    </row>
    <row r="1760" spans="1:19" x14ac:dyDescent="0.3">
      <c r="A1760" s="54">
        <v>1810</v>
      </c>
      <c r="B1760" s="35" t="s">
        <v>3519</v>
      </c>
      <c r="C1760" s="35" t="s">
        <v>4379</v>
      </c>
      <c r="D1760" s="35" t="s">
        <v>51</v>
      </c>
      <c r="E1760" s="35" t="str">
        <f t="shared" si="81"/>
        <v>F</v>
      </c>
      <c r="F1760" s="35">
        <v>90</v>
      </c>
      <c r="G1760" s="35" t="s">
        <v>5182</v>
      </c>
      <c r="H1760" s="35" t="s">
        <v>2877</v>
      </c>
      <c r="I1760" s="35" t="s">
        <v>2878</v>
      </c>
      <c r="J1760" s="48">
        <v>44077</v>
      </c>
      <c r="K1760" s="35">
        <v>11</v>
      </c>
      <c r="L1760" s="49" t="s">
        <v>159</v>
      </c>
      <c r="M1760" s="50" t="str">
        <f>VLOOKUP(Table6[[#This Row],[Product]],Table3[],2)</f>
        <v>Ultrathing V3</v>
      </c>
      <c r="N1760" s="50" t="str">
        <f t="shared" si="82"/>
        <v>Sep</v>
      </c>
      <c r="O1760" s="56">
        <f t="shared" si="83"/>
        <v>2020</v>
      </c>
      <c r="P1760" s="51">
        <f>VLOOKUP(Table6[[#This Row],[Product]],Table3[],3)</f>
        <v>3.39</v>
      </c>
      <c r="Q1760" s="35">
        <f>VLOOKUP(Table6[[#This Row],[Product]],Table3[],4)</f>
        <v>24</v>
      </c>
      <c r="R1760" s="35">
        <f>Table6[[#This Row],[Quantity]]*Table6[[#This Row],[Case]]</f>
        <v>264</v>
      </c>
      <c r="S1760" s="35">
        <f>Table6[[#This Row],[Total Sales]]*Table6[[#This Row],[Cost]]</f>
        <v>894.96</v>
      </c>
    </row>
    <row r="1761" spans="1:19" x14ac:dyDescent="0.3">
      <c r="A1761" s="54">
        <v>1811</v>
      </c>
      <c r="B1761" s="35" t="s">
        <v>5183</v>
      </c>
      <c r="C1761" s="35" t="s">
        <v>783</v>
      </c>
      <c r="D1761" s="35" t="s">
        <v>51</v>
      </c>
      <c r="E1761" s="35" t="str">
        <f t="shared" si="81"/>
        <v>F</v>
      </c>
      <c r="F1761" s="35">
        <v>60</v>
      </c>
      <c r="G1761" s="35" t="s">
        <v>5182</v>
      </c>
      <c r="H1761" s="35" t="s">
        <v>307</v>
      </c>
      <c r="I1761" s="35" t="s">
        <v>32</v>
      </c>
      <c r="J1761" s="48" t="s">
        <v>14145</v>
      </c>
      <c r="K1761" s="35">
        <v>28</v>
      </c>
      <c r="L1761" s="49" t="s">
        <v>80</v>
      </c>
      <c r="M1761" s="50" t="str">
        <f>VLOOKUP(Table6[[#This Row],[Product]],Table3[],2)</f>
        <v>Ultrathing V2</v>
      </c>
      <c r="N1761" s="50" t="str">
        <f t="shared" si="82"/>
        <v>May</v>
      </c>
      <c r="O1761" s="56">
        <f t="shared" si="83"/>
        <v>2020</v>
      </c>
      <c r="P1761" s="51">
        <f>VLOOKUP(Table6[[#This Row],[Product]],Table3[],3)</f>
        <v>2.95</v>
      </c>
      <c r="Q1761" s="35">
        <f>VLOOKUP(Table6[[#This Row],[Product]],Table3[],4)</f>
        <v>20</v>
      </c>
      <c r="R1761" s="35">
        <f>Table6[[#This Row],[Quantity]]*Table6[[#This Row],[Case]]</f>
        <v>560</v>
      </c>
      <c r="S1761" s="35">
        <f>Table6[[#This Row],[Total Sales]]*Table6[[#This Row],[Cost]]</f>
        <v>1652</v>
      </c>
    </row>
    <row r="1762" spans="1:19" x14ac:dyDescent="0.3">
      <c r="A1762" s="54">
        <v>1812</v>
      </c>
      <c r="B1762" s="35" t="s">
        <v>5184</v>
      </c>
      <c r="C1762" s="35" t="s">
        <v>4042</v>
      </c>
      <c r="D1762" s="35" t="s">
        <v>28</v>
      </c>
      <c r="E1762" s="35" t="str">
        <f t="shared" si="81"/>
        <v>M</v>
      </c>
      <c r="F1762" s="35">
        <v>60</v>
      </c>
      <c r="G1762" s="35" t="s">
        <v>5185</v>
      </c>
      <c r="H1762" s="35" t="s">
        <v>1052</v>
      </c>
      <c r="I1762" s="35" t="s">
        <v>32</v>
      </c>
      <c r="J1762" s="48" t="s">
        <v>13681</v>
      </c>
      <c r="K1762" s="35">
        <v>63</v>
      </c>
      <c r="L1762" s="49" t="s">
        <v>20</v>
      </c>
      <c r="M1762" s="50" t="str">
        <f>VLOOKUP(Table6[[#This Row],[Product]],Table3[],2)</f>
        <v>Hyperwotsit</v>
      </c>
      <c r="N1762" s="50" t="str">
        <f t="shared" si="82"/>
        <v>Nov</v>
      </c>
      <c r="O1762" s="56">
        <f t="shared" si="83"/>
        <v>2020</v>
      </c>
      <c r="P1762" s="51">
        <f>VLOOKUP(Table6[[#This Row],[Product]],Table3[],3)</f>
        <v>2.0099999999999998</v>
      </c>
      <c r="Q1762" s="35">
        <f>VLOOKUP(Table6[[#This Row],[Product]],Table3[],4)</f>
        <v>20</v>
      </c>
      <c r="R1762" s="35">
        <f>Table6[[#This Row],[Quantity]]*Table6[[#This Row],[Case]]</f>
        <v>1260</v>
      </c>
      <c r="S1762" s="35">
        <f>Table6[[#This Row],[Total Sales]]*Table6[[#This Row],[Cost]]</f>
        <v>2532.6</v>
      </c>
    </row>
    <row r="1763" spans="1:19" x14ac:dyDescent="0.3">
      <c r="A1763" s="54">
        <v>1813</v>
      </c>
      <c r="B1763" s="35" t="s">
        <v>2627</v>
      </c>
      <c r="C1763" s="35" t="s">
        <v>3779</v>
      </c>
      <c r="D1763" s="35" t="s">
        <v>51</v>
      </c>
      <c r="E1763" s="35" t="str">
        <f t="shared" si="81"/>
        <v>F</v>
      </c>
      <c r="F1763" s="35">
        <v>30</v>
      </c>
      <c r="G1763" s="35" t="s">
        <v>5186</v>
      </c>
      <c r="H1763" s="35" t="s">
        <v>674</v>
      </c>
      <c r="I1763" s="35" t="s">
        <v>32</v>
      </c>
      <c r="J1763" s="48">
        <v>44654</v>
      </c>
      <c r="K1763" s="35">
        <v>66</v>
      </c>
      <c r="L1763" s="49" t="s">
        <v>54</v>
      </c>
      <c r="M1763" s="50" t="str">
        <f>VLOOKUP(Table6[[#This Row],[Product]],Table3[],2)</f>
        <v>Megawidget S</v>
      </c>
      <c r="N1763" s="50" t="str">
        <f t="shared" si="82"/>
        <v>Apr</v>
      </c>
      <c r="O1763" s="56">
        <f t="shared" si="83"/>
        <v>2022</v>
      </c>
      <c r="P1763" s="51">
        <f>VLOOKUP(Table6[[#This Row],[Product]],Table3[],3)</f>
        <v>0.69</v>
      </c>
      <c r="Q1763" s="35">
        <f>VLOOKUP(Table6[[#This Row],[Product]],Table3[],4)</f>
        <v>24</v>
      </c>
      <c r="R1763" s="35">
        <f>Table6[[#This Row],[Quantity]]*Table6[[#This Row],[Case]]</f>
        <v>1584</v>
      </c>
      <c r="S1763" s="35">
        <f>Table6[[#This Row],[Total Sales]]*Table6[[#This Row],[Cost]]</f>
        <v>1092.9599999999998</v>
      </c>
    </row>
    <row r="1764" spans="1:19" x14ac:dyDescent="0.3">
      <c r="A1764" s="54">
        <v>1814</v>
      </c>
      <c r="B1764" s="35" t="s">
        <v>5187</v>
      </c>
      <c r="C1764" s="35" t="s">
        <v>1851</v>
      </c>
      <c r="D1764" s="35" t="s">
        <v>41</v>
      </c>
      <c r="E1764" s="35" t="str">
        <f t="shared" si="81"/>
        <v>F</v>
      </c>
      <c r="F1764" s="35">
        <v>30</v>
      </c>
      <c r="G1764" s="35" t="s">
        <v>5188</v>
      </c>
      <c r="H1764" s="35" t="s">
        <v>5189</v>
      </c>
      <c r="I1764" s="35" t="s">
        <v>32</v>
      </c>
      <c r="J1764" s="48">
        <v>44875</v>
      </c>
      <c r="K1764" s="35">
        <v>37</v>
      </c>
      <c r="L1764" s="49" t="s">
        <v>64</v>
      </c>
      <c r="M1764" s="50" t="str">
        <f>VLOOKUP(Table6[[#This Row],[Product]],Table3[],2)</f>
        <v>Ultrathing V4</v>
      </c>
      <c r="N1764" s="50" t="str">
        <f t="shared" si="82"/>
        <v>Nov</v>
      </c>
      <c r="O1764" s="56">
        <f t="shared" si="83"/>
        <v>2022</v>
      </c>
      <c r="P1764" s="51">
        <f>VLOOKUP(Table6[[#This Row],[Product]],Table3[],3)</f>
        <v>3.99</v>
      </c>
      <c r="Q1764" s="35">
        <f>VLOOKUP(Table6[[#This Row],[Product]],Table3[],4)</f>
        <v>24</v>
      </c>
      <c r="R1764" s="35">
        <f>Table6[[#This Row],[Quantity]]*Table6[[#This Row],[Case]]</f>
        <v>888</v>
      </c>
      <c r="S1764" s="35">
        <f>Table6[[#This Row],[Total Sales]]*Table6[[#This Row],[Cost]]</f>
        <v>3543.1200000000003</v>
      </c>
    </row>
    <row r="1765" spans="1:19" x14ac:dyDescent="0.3">
      <c r="A1765" s="54">
        <v>1816</v>
      </c>
      <c r="B1765" s="35" t="s">
        <v>5190</v>
      </c>
      <c r="C1765" s="35" t="s">
        <v>5191</v>
      </c>
      <c r="D1765" s="35" t="s">
        <v>41</v>
      </c>
      <c r="E1765" s="35" t="str">
        <f t="shared" si="81"/>
        <v>F</v>
      </c>
      <c r="F1765" s="35">
        <v>60</v>
      </c>
      <c r="G1765" s="35" t="s">
        <v>5192</v>
      </c>
      <c r="H1765" s="35" t="s">
        <v>429</v>
      </c>
      <c r="I1765" s="35" t="s">
        <v>32</v>
      </c>
      <c r="J1765" s="48">
        <v>44019</v>
      </c>
      <c r="K1765" s="35">
        <v>73</v>
      </c>
      <c r="L1765" s="49" t="s">
        <v>159</v>
      </c>
      <c r="M1765" s="50" t="str">
        <f>VLOOKUP(Table6[[#This Row],[Product]],Table3[],2)</f>
        <v>Ultrathing V3</v>
      </c>
      <c r="N1765" s="50" t="str">
        <f t="shared" si="82"/>
        <v>Jul</v>
      </c>
      <c r="O1765" s="56">
        <f t="shared" si="83"/>
        <v>2020</v>
      </c>
      <c r="P1765" s="51">
        <f>VLOOKUP(Table6[[#This Row],[Product]],Table3[],3)</f>
        <v>3.39</v>
      </c>
      <c r="Q1765" s="35">
        <f>VLOOKUP(Table6[[#This Row],[Product]],Table3[],4)</f>
        <v>24</v>
      </c>
      <c r="R1765" s="35">
        <f>Table6[[#This Row],[Quantity]]*Table6[[#This Row],[Case]]</f>
        <v>1752</v>
      </c>
      <c r="S1765" s="35">
        <f>Table6[[#This Row],[Total Sales]]*Table6[[#This Row],[Cost]]</f>
        <v>5939.2800000000007</v>
      </c>
    </row>
    <row r="1766" spans="1:19" x14ac:dyDescent="0.3">
      <c r="A1766" s="54">
        <v>1817</v>
      </c>
      <c r="B1766" s="35" t="s">
        <v>1961</v>
      </c>
      <c r="C1766" s="35" t="s">
        <v>5193</v>
      </c>
      <c r="D1766" s="35" t="s">
        <v>51</v>
      </c>
      <c r="E1766" s="35" t="str">
        <f t="shared" si="81"/>
        <v>F</v>
      </c>
      <c r="F1766" s="35">
        <v>90</v>
      </c>
      <c r="G1766" s="35" t="s">
        <v>5194</v>
      </c>
      <c r="H1766" s="35" t="s">
        <v>1131</v>
      </c>
      <c r="I1766" s="35" t="s">
        <v>32</v>
      </c>
      <c r="J1766" s="48">
        <v>44563</v>
      </c>
      <c r="K1766" s="35">
        <v>93</v>
      </c>
      <c r="L1766" s="49" t="s">
        <v>80</v>
      </c>
      <c r="M1766" s="50" t="str">
        <f>VLOOKUP(Table6[[#This Row],[Product]],Table3[],2)</f>
        <v>Ultrathing V2</v>
      </c>
      <c r="N1766" s="50" t="str">
        <f t="shared" si="82"/>
        <v>Jan</v>
      </c>
      <c r="O1766" s="56">
        <f t="shared" si="83"/>
        <v>2022</v>
      </c>
      <c r="P1766" s="51">
        <f>VLOOKUP(Table6[[#This Row],[Product]],Table3[],3)</f>
        <v>2.95</v>
      </c>
      <c r="Q1766" s="35">
        <f>VLOOKUP(Table6[[#This Row],[Product]],Table3[],4)</f>
        <v>20</v>
      </c>
      <c r="R1766" s="35">
        <f>Table6[[#This Row],[Quantity]]*Table6[[#This Row],[Case]]</f>
        <v>1860</v>
      </c>
      <c r="S1766" s="35">
        <f>Table6[[#This Row],[Total Sales]]*Table6[[#This Row],[Cost]]</f>
        <v>5487</v>
      </c>
    </row>
    <row r="1767" spans="1:19" x14ac:dyDescent="0.3">
      <c r="A1767" s="54">
        <v>1818</v>
      </c>
      <c r="B1767" s="35" t="s">
        <v>5195</v>
      </c>
      <c r="C1767" s="35" t="s">
        <v>5196</v>
      </c>
      <c r="D1767" s="35" t="s">
        <v>28</v>
      </c>
      <c r="E1767" s="35" t="str">
        <f t="shared" si="81"/>
        <v>M</v>
      </c>
      <c r="F1767" s="35">
        <v>60</v>
      </c>
      <c r="G1767" s="35" t="s">
        <v>5197</v>
      </c>
      <c r="H1767" s="35" t="s">
        <v>1164</v>
      </c>
      <c r="I1767" s="35" t="s">
        <v>89</v>
      </c>
      <c r="J1767" s="48" t="s">
        <v>13704</v>
      </c>
      <c r="K1767" s="35">
        <v>26</v>
      </c>
      <c r="L1767" s="49" t="s">
        <v>39</v>
      </c>
      <c r="M1767" s="50" t="str">
        <f>VLOOKUP(Table6[[#This Row],[Product]],Table3[],2)</f>
        <v>Ultrathing V1</v>
      </c>
      <c r="N1767" s="50" t="str">
        <f t="shared" si="82"/>
        <v>Oct</v>
      </c>
      <c r="O1767" s="56">
        <f t="shared" si="83"/>
        <v>2021</v>
      </c>
      <c r="P1767" s="51">
        <f>VLOOKUP(Table6[[#This Row],[Product]],Table3[],3)</f>
        <v>1.79</v>
      </c>
      <c r="Q1767" s="35">
        <f>VLOOKUP(Table6[[#This Row],[Product]],Table3[],4)</f>
        <v>17</v>
      </c>
      <c r="R1767" s="35">
        <f>Table6[[#This Row],[Quantity]]*Table6[[#This Row],[Case]]</f>
        <v>442</v>
      </c>
      <c r="S1767" s="35">
        <f>Table6[[#This Row],[Total Sales]]*Table6[[#This Row],[Cost]]</f>
        <v>791.18000000000006</v>
      </c>
    </row>
    <row r="1768" spans="1:19" x14ac:dyDescent="0.3">
      <c r="A1768" s="54">
        <v>1819</v>
      </c>
      <c r="B1768" s="35" t="s">
        <v>5198</v>
      </c>
      <c r="C1768" s="35" t="s">
        <v>5199</v>
      </c>
      <c r="D1768" s="35" t="s">
        <v>51</v>
      </c>
      <c r="E1768" s="35" t="str">
        <f t="shared" si="81"/>
        <v>F</v>
      </c>
      <c r="F1768" s="35">
        <v>30</v>
      </c>
      <c r="G1768" s="35" t="s">
        <v>5200</v>
      </c>
      <c r="H1768" s="35" t="s">
        <v>637</v>
      </c>
      <c r="I1768" s="35" t="s">
        <v>32</v>
      </c>
      <c r="J1768" s="48" t="s">
        <v>14104</v>
      </c>
      <c r="K1768" s="35">
        <v>96</v>
      </c>
      <c r="L1768" s="49" t="s">
        <v>39</v>
      </c>
      <c r="M1768" s="50" t="str">
        <f>VLOOKUP(Table6[[#This Row],[Product]],Table3[],2)</f>
        <v>Ultrathing V1</v>
      </c>
      <c r="N1768" s="50" t="str">
        <f t="shared" si="82"/>
        <v>Aug</v>
      </c>
      <c r="O1768" s="56">
        <f t="shared" si="83"/>
        <v>2022</v>
      </c>
      <c r="P1768" s="51">
        <f>VLOOKUP(Table6[[#This Row],[Product]],Table3[],3)</f>
        <v>1.79</v>
      </c>
      <c r="Q1768" s="35">
        <f>VLOOKUP(Table6[[#This Row],[Product]],Table3[],4)</f>
        <v>17</v>
      </c>
      <c r="R1768" s="35">
        <f>Table6[[#This Row],[Quantity]]*Table6[[#This Row],[Case]]</f>
        <v>1632</v>
      </c>
      <c r="S1768" s="35">
        <f>Table6[[#This Row],[Total Sales]]*Table6[[#This Row],[Cost]]</f>
        <v>2921.28</v>
      </c>
    </row>
    <row r="1769" spans="1:19" x14ac:dyDescent="0.3">
      <c r="A1769" s="54">
        <v>1820</v>
      </c>
      <c r="B1769" s="35" t="s">
        <v>3910</v>
      </c>
      <c r="C1769" s="35" t="s">
        <v>4750</v>
      </c>
      <c r="D1769" s="35" t="s">
        <v>28</v>
      </c>
      <c r="E1769" s="35" t="str">
        <f t="shared" si="81"/>
        <v>M</v>
      </c>
      <c r="F1769" s="35">
        <v>60</v>
      </c>
      <c r="G1769" s="35" t="s">
        <v>5201</v>
      </c>
      <c r="H1769" s="35" t="s">
        <v>1741</v>
      </c>
      <c r="I1769" s="35" t="s">
        <v>173</v>
      </c>
      <c r="J1769" s="48" t="s">
        <v>14055</v>
      </c>
      <c r="K1769" s="35">
        <v>81</v>
      </c>
      <c r="L1769" s="49" t="s">
        <v>159</v>
      </c>
      <c r="M1769" s="50" t="str">
        <f>VLOOKUP(Table6[[#This Row],[Product]],Table3[],2)</f>
        <v>Ultrathing V3</v>
      </c>
      <c r="N1769" s="50" t="str">
        <f t="shared" si="82"/>
        <v>Jul</v>
      </c>
      <c r="O1769" s="56">
        <f t="shared" si="83"/>
        <v>2021</v>
      </c>
      <c r="P1769" s="51">
        <f>VLOOKUP(Table6[[#This Row],[Product]],Table3[],3)</f>
        <v>3.39</v>
      </c>
      <c r="Q1769" s="35">
        <f>VLOOKUP(Table6[[#This Row],[Product]],Table3[],4)</f>
        <v>24</v>
      </c>
      <c r="R1769" s="35">
        <f>Table6[[#This Row],[Quantity]]*Table6[[#This Row],[Case]]</f>
        <v>1944</v>
      </c>
      <c r="S1769" s="35">
        <f>Table6[[#This Row],[Total Sales]]*Table6[[#This Row],[Cost]]</f>
        <v>6590.16</v>
      </c>
    </row>
    <row r="1770" spans="1:19" x14ac:dyDescent="0.3">
      <c r="A1770" s="54">
        <v>1821</v>
      </c>
      <c r="B1770" s="35" t="s">
        <v>3655</v>
      </c>
      <c r="C1770" s="35" t="s">
        <v>2336</v>
      </c>
      <c r="D1770" s="35" t="s">
        <v>28</v>
      </c>
      <c r="E1770" s="35" t="str">
        <f t="shared" si="81"/>
        <v>M</v>
      </c>
      <c r="F1770" s="35">
        <v>90</v>
      </c>
      <c r="G1770" s="35" t="s">
        <v>5202</v>
      </c>
      <c r="H1770" s="35" t="s">
        <v>2893</v>
      </c>
      <c r="I1770" s="35" t="s">
        <v>32</v>
      </c>
      <c r="J1770" s="48">
        <v>44015</v>
      </c>
      <c r="K1770" s="35">
        <v>66</v>
      </c>
      <c r="L1770" s="49" t="s">
        <v>39</v>
      </c>
      <c r="M1770" s="50" t="str">
        <f>VLOOKUP(Table6[[#This Row],[Product]],Table3[],2)</f>
        <v>Ultrathing V1</v>
      </c>
      <c r="N1770" s="50" t="str">
        <f t="shared" si="82"/>
        <v>Jul</v>
      </c>
      <c r="O1770" s="56">
        <f t="shared" si="83"/>
        <v>2020</v>
      </c>
      <c r="P1770" s="51">
        <f>VLOOKUP(Table6[[#This Row],[Product]],Table3[],3)</f>
        <v>1.79</v>
      </c>
      <c r="Q1770" s="35">
        <f>VLOOKUP(Table6[[#This Row],[Product]],Table3[],4)</f>
        <v>17</v>
      </c>
      <c r="R1770" s="35">
        <f>Table6[[#This Row],[Quantity]]*Table6[[#This Row],[Case]]</f>
        <v>1122</v>
      </c>
      <c r="S1770" s="35">
        <f>Table6[[#This Row],[Total Sales]]*Table6[[#This Row],[Cost]]</f>
        <v>2008.38</v>
      </c>
    </row>
    <row r="1771" spans="1:19" x14ac:dyDescent="0.3">
      <c r="A1771" s="54">
        <v>1822</v>
      </c>
      <c r="B1771" s="35" t="s">
        <v>4988</v>
      </c>
      <c r="C1771" s="35" t="s">
        <v>5203</v>
      </c>
      <c r="D1771" s="35" t="s">
        <v>15</v>
      </c>
      <c r="E1771" s="35" t="str">
        <f t="shared" si="81"/>
        <v>F</v>
      </c>
      <c r="F1771" s="35">
        <v>60</v>
      </c>
      <c r="G1771" s="35" t="s">
        <v>5204</v>
      </c>
      <c r="H1771" s="35" t="s">
        <v>3299</v>
      </c>
      <c r="I1771" s="35" t="s">
        <v>32</v>
      </c>
      <c r="J1771" s="48" t="s">
        <v>13863</v>
      </c>
      <c r="K1771" s="35">
        <v>51</v>
      </c>
      <c r="L1771" s="49" t="s">
        <v>159</v>
      </c>
      <c r="M1771" s="50" t="str">
        <f>VLOOKUP(Table6[[#This Row],[Product]],Table3[],2)</f>
        <v>Ultrathing V3</v>
      </c>
      <c r="N1771" s="50" t="str">
        <f t="shared" si="82"/>
        <v>Jul</v>
      </c>
      <c r="O1771" s="56">
        <f t="shared" si="83"/>
        <v>2022</v>
      </c>
      <c r="P1771" s="51">
        <f>VLOOKUP(Table6[[#This Row],[Product]],Table3[],3)</f>
        <v>3.39</v>
      </c>
      <c r="Q1771" s="35">
        <f>VLOOKUP(Table6[[#This Row],[Product]],Table3[],4)</f>
        <v>24</v>
      </c>
      <c r="R1771" s="35">
        <f>Table6[[#This Row],[Quantity]]*Table6[[#This Row],[Case]]</f>
        <v>1224</v>
      </c>
      <c r="S1771" s="35">
        <f>Table6[[#This Row],[Total Sales]]*Table6[[#This Row],[Cost]]</f>
        <v>4149.3600000000006</v>
      </c>
    </row>
    <row r="1772" spans="1:19" x14ac:dyDescent="0.3">
      <c r="A1772" s="54">
        <v>1823</v>
      </c>
      <c r="B1772" s="35" t="s">
        <v>5205</v>
      </c>
      <c r="C1772" s="35" t="s">
        <v>2024</v>
      </c>
      <c r="D1772" s="35" t="s">
        <v>15</v>
      </c>
      <c r="E1772" s="35" t="str">
        <f t="shared" si="81"/>
        <v>F</v>
      </c>
      <c r="F1772" s="35">
        <v>90</v>
      </c>
      <c r="G1772" s="35" t="s">
        <v>5206</v>
      </c>
      <c r="H1772" s="35" t="s">
        <v>5207</v>
      </c>
      <c r="I1772" s="35" t="s">
        <v>38</v>
      </c>
      <c r="J1772" s="48">
        <v>44876</v>
      </c>
      <c r="K1772" s="35">
        <v>39</v>
      </c>
      <c r="L1772" s="49" t="s">
        <v>80</v>
      </c>
      <c r="M1772" s="50" t="str">
        <f>VLOOKUP(Table6[[#This Row],[Product]],Table3[],2)</f>
        <v>Ultrathing V2</v>
      </c>
      <c r="N1772" s="50" t="str">
        <f t="shared" si="82"/>
        <v>Nov</v>
      </c>
      <c r="O1772" s="56">
        <f t="shared" si="83"/>
        <v>2022</v>
      </c>
      <c r="P1772" s="51">
        <f>VLOOKUP(Table6[[#This Row],[Product]],Table3[],3)</f>
        <v>2.95</v>
      </c>
      <c r="Q1772" s="35">
        <f>VLOOKUP(Table6[[#This Row],[Product]],Table3[],4)</f>
        <v>20</v>
      </c>
      <c r="R1772" s="35">
        <f>Table6[[#This Row],[Quantity]]*Table6[[#This Row],[Case]]</f>
        <v>780</v>
      </c>
      <c r="S1772" s="35">
        <f>Table6[[#This Row],[Total Sales]]*Table6[[#This Row],[Cost]]</f>
        <v>2301</v>
      </c>
    </row>
    <row r="1773" spans="1:19" x14ac:dyDescent="0.3">
      <c r="A1773" s="54">
        <v>1824</v>
      </c>
      <c r="B1773" s="35" t="s">
        <v>5208</v>
      </c>
      <c r="C1773" s="35" t="s">
        <v>3155</v>
      </c>
      <c r="D1773" s="35" t="s">
        <v>28</v>
      </c>
      <c r="E1773" s="35" t="str">
        <f t="shared" si="81"/>
        <v>M</v>
      </c>
      <c r="F1773" s="35">
        <v>60</v>
      </c>
      <c r="G1773" s="35" t="s">
        <v>5209</v>
      </c>
      <c r="H1773" s="35" t="s">
        <v>474</v>
      </c>
      <c r="I1773" s="35" t="s">
        <v>475</v>
      </c>
      <c r="J1773" s="48" t="s">
        <v>13630</v>
      </c>
      <c r="K1773" s="35">
        <v>24</v>
      </c>
      <c r="L1773" s="49" t="s">
        <v>33</v>
      </c>
      <c r="M1773" s="50" t="str">
        <f>VLOOKUP(Table6[[#This Row],[Product]],Table3[],2)</f>
        <v>Megawidget L</v>
      </c>
      <c r="N1773" s="50" t="str">
        <f t="shared" si="82"/>
        <v>Mar</v>
      </c>
      <c r="O1773" s="56">
        <f t="shared" si="83"/>
        <v>2021</v>
      </c>
      <c r="P1773" s="51">
        <f>VLOOKUP(Table6[[#This Row],[Product]],Table3[],3)</f>
        <v>1.79</v>
      </c>
      <c r="Q1773" s="35">
        <f>VLOOKUP(Table6[[#This Row],[Product]],Table3[],4)</f>
        <v>24</v>
      </c>
      <c r="R1773" s="35">
        <f>Table6[[#This Row],[Quantity]]*Table6[[#This Row],[Case]]</f>
        <v>576</v>
      </c>
      <c r="S1773" s="35">
        <f>Table6[[#This Row],[Total Sales]]*Table6[[#This Row],[Cost]]</f>
        <v>1031.04</v>
      </c>
    </row>
    <row r="1774" spans="1:19" x14ac:dyDescent="0.3">
      <c r="A1774" s="54">
        <v>1825</v>
      </c>
      <c r="B1774" s="35" t="s">
        <v>5210</v>
      </c>
      <c r="C1774" s="35" t="s">
        <v>5211</v>
      </c>
      <c r="D1774" s="35" t="s">
        <v>51</v>
      </c>
      <c r="E1774" s="35" t="str">
        <f t="shared" si="81"/>
        <v>F</v>
      </c>
      <c r="F1774" s="35">
        <v>30</v>
      </c>
      <c r="G1774" s="35" t="s">
        <v>5212</v>
      </c>
      <c r="H1774" s="35" t="s">
        <v>5025</v>
      </c>
      <c r="I1774" s="35" t="s">
        <v>32</v>
      </c>
      <c r="J1774" s="48" t="s">
        <v>13946</v>
      </c>
      <c r="K1774" s="35">
        <v>51</v>
      </c>
      <c r="L1774" s="49" t="s">
        <v>159</v>
      </c>
      <c r="M1774" s="50" t="str">
        <f>VLOOKUP(Table6[[#This Row],[Product]],Table3[],2)</f>
        <v>Ultrathing V3</v>
      </c>
      <c r="N1774" s="50" t="str">
        <f t="shared" si="82"/>
        <v>Aug</v>
      </c>
      <c r="O1774" s="56">
        <f t="shared" si="83"/>
        <v>2021</v>
      </c>
      <c r="P1774" s="51">
        <f>VLOOKUP(Table6[[#This Row],[Product]],Table3[],3)</f>
        <v>3.39</v>
      </c>
      <c r="Q1774" s="35">
        <f>VLOOKUP(Table6[[#This Row],[Product]],Table3[],4)</f>
        <v>24</v>
      </c>
      <c r="R1774" s="35">
        <f>Table6[[#This Row],[Quantity]]*Table6[[#This Row],[Case]]</f>
        <v>1224</v>
      </c>
      <c r="S1774" s="35">
        <f>Table6[[#This Row],[Total Sales]]*Table6[[#This Row],[Cost]]</f>
        <v>4149.3600000000006</v>
      </c>
    </row>
    <row r="1775" spans="1:19" x14ac:dyDescent="0.3">
      <c r="A1775" s="54">
        <v>1826</v>
      </c>
      <c r="B1775" s="35" t="s">
        <v>5213</v>
      </c>
      <c r="C1775" s="35" t="s">
        <v>5214</v>
      </c>
      <c r="D1775" s="35" t="s">
        <v>51</v>
      </c>
      <c r="E1775" s="35" t="str">
        <f t="shared" si="81"/>
        <v>F</v>
      </c>
      <c r="F1775" s="35">
        <v>30</v>
      </c>
      <c r="G1775" s="35" t="s">
        <v>5212</v>
      </c>
      <c r="H1775" s="35" t="s">
        <v>4825</v>
      </c>
      <c r="I1775" s="35" t="s">
        <v>32</v>
      </c>
      <c r="J1775" s="48">
        <v>44287</v>
      </c>
      <c r="K1775" s="35">
        <v>16</v>
      </c>
      <c r="L1775" s="49" t="s">
        <v>45</v>
      </c>
      <c r="M1775" s="50" t="str">
        <f>VLOOKUP(Table6[[#This Row],[Product]],Table3[],2)</f>
        <v>Gigastuff</v>
      </c>
      <c r="N1775" s="50" t="str">
        <f t="shared" si="82"/>
        <v>Apr</v>
      </c>
      <c r="O1775" s="56">
        <f t="shared" si="83"/>
        <v>2021</v>
      </c>
      <c r="P1775" s="51">
        <f>VLOOKUP(Table6[[#This Row],[Product]],Table3[],3)</f>
        <v>1.89</v>
      </c>
      <c r="Q1775" s="35">
        <f>VLOOKUP(Table6[[#This Row],[Product]],Table3[],4)</f>
        <v>18</v>
      </c>
      <c r="R1775" s="35">
        <f>Table6[[#This Row],[Quantity]]*Table6[[#This Row],[Case]]</f>
        <v>288</v>
      </c>
      <c r="S1775" s="35">
        <f>Table6[[#This Row],[Total Sales]]*Table6[[#This Row],[Cost]]</f>
        <v>544.31999999999994</v>
      </c>
    </row>
    <row r="1776" spans="1:19" x14ac:dyDescent="0.3">
      <c r="A1776" s="54">
        <v>1827</v>
      </c>
      <c r="B1776" s="35" t="s">
        <v>1657</v>
      </c>
      <c r="C1776" s="35" t="s">
        <v>5215</v>
      </c>
      <c r="D1776" s="35" t="s">
        <v>28</v>
      </c>
      <c r="E1776" s="35" t="str">
        <f t="shared" si="81"/>
        <v>M</v>
      </c>
      <c r="F1776" s="35">
        <v>30</v>
      </c>
      <c r="G1776" s="35" t="s">
        <v>5216</v>
      </c>
      <c r="H1776" s="35" t="s">
        <v>3909</v>
      </c>
      <c r="I1776" s="35" t="s">
        <v>32</v>
      </c>
      <c r="J1776" s="48" t="s">
        <v>14146</v>
      </c>
      <c r="K1776" s="35">
        <v>42</v>
      </c>
      <c r="L1776" s="49" t="s">
        <v>45</v>
      </c>
      <c r="M1776" s="50" t="str">
        <f>VLOOKUP(Table6[[#This Row],[Product]],Table3[],2)</f>
        <v>Gigastuff</v>
      </c>
      <c r="N1776" s="50" t="str">
        <f t="shared" si="82"/>
        <v>Dec</v>
      </c>
      <c r="O1776" s="56">
        <f t="shared" si="83"/>
        <v>2020</v>
      </c>
      <c r="P1776" s="51">
        <f>VLOOKUP(Table6[[#This Row],[Product]],Table3[],3)</f>
        <v>1.89</v>
      </c>
      <c r="Q1776" s="35">
        <f>VLOOKUP(Table6[[#This Row],[Product]],Table3[],4)</f>
        <v>18</v>
      </c>
      <c r="R1776" s="35">
        <f>Table6[[#This Row],[Quantity]]*Table6[[#This Row],[Case]]</f>
        <v>756</v>
      </c>
      <c r="S1776" s="35">
        <f>Table6[[#This Row],[Total Sales]]*Table6[[#This Row],[Cost]]</f>
        <v>1428.84</v>
      </c>
    </row>
    <row r="1777" spans="1:19" x14ac:dyDescent="0.3">
      <c r="A1777" s="54">
        <v>1828</v>
      </c>
      <c r="B1777" s="35" t="s">
        <v>972</v>
      </c>
      <c r="C1777" s="35" t="s">
        <v>5217</v>
      </c>
      <c r="D1777" s="35" t="s">
        <v>28</v>
      </c>
      <c r="E1777" s="35" t="str">
        <f t="shared" si="81"/>
        <v>M</v>
      </c>
      <c r="F1777" s="35">
        <v>60</v>
      </c>
      <c r="G1777" s="35" t="s">
        <v>5218</v>
      </c>
      <c r="H1777" s="35" t="s">
        <v>3619</v>
      </c>
      <c r="I1777" s="35" t="s">
        <v>575</v>
      </c>
      <c r="J1777" s="48" t="s">
        <v>14147</v>
      </c>
      <c r="K1777" s="35">
        <v>105</v>
      </c>
      <c r="L1777" s="49" t="s">
        <v>64</v>
      </c>
      <c r="M1777" s="50" t="str">
        <f>VLOOKUP(Table6[[#This Row],[Product]],Table3[],2)</f>
        <v>Ultrathing V4</v>
      </c>
      <c r="N1777" s="50" t="str">
        <f t="shared" si="82"/>
        <v>Apr</v>
      </c>
      <c r="O1777" s="56">
        <f t="shared" si="83"/>
        <v>2022</v>
      </c>
      <c r="P1777" s="51">
        <f>VLOOKUP(Table6[[#This Row],[Product]],Table3[],3)</f>
        <v>3.99</v>
      </c>
      <c r="Q1777" s="35">
        <f>VLOOKUP(Table6[[#This Row],[Product]],Table3[],4)</f>
        <v>24</v>
      </c>
      <c r="R1777" s="35">
        <f>Table6[[#This Row],[Quantity]]*Table6[[#This Row],[Case]]</f>
        <v>2520</v>
      </c>
      <c r="S1777" s="35">
        <f>Table6[[#This Row],[Total Sales]]*Table6[[#This Row],[Cost]]</f>
        <v>10054.800000000001</v>
      </c>
    </row>
    <row r="1778" spans="1:19" x14ac:dyDescent="0.3">
      <c r="A1778" s="54">
        <v>1829</v>
      </c>
      <c r="B1778" s="35" t="s">
        <v>5219</v>
      </c>
      <c r="C1778" s="35" t="s">
        <v>332</v>
      </c>
      <c r="D1778" s="35" t="s">
        <v>51</v>
      </c>
      <c r="E1778" s="35" t="str">
        <f t="shared" si="81"/>
        <v>F</v>
      </c>
      <c r="F1778" s="35">
        <v>60</v>
      </c>
      <c r="G1778" s="35" t="s">
        <v>5220</v>
      </c>
      <c r="H1778" s="35" t="s">
        <v>2305</v>
      </c>
      <c r="I1778" s="35" t="s">
        <v>25</v>
      </c>
      <c r="J1778" s="48" t="s">
        <v>13921</v>
      </c>
      <c r="K1778" s="35">
        <v>85</v>
      </c>
      <c r="L1778" s="49" t="s">
        <v>33</v>
      </c>
      <c r="M1778" s="50" t="str">
        <f>VLOOKUP(Table6[[#This Row],[Product]],Table3[],2)</f>
        <v>Megawidget L</v>
      </c>
      <c r="N1778" s="50" t="str">
        <f t="shared" si="82"/>
        <v>Aug</v>
      </c>
      <c r="O1778" s="56">
        <f t="shared" si="83"/>
        <v>2022</v>
      </c>
      <c r="P1778" s="51">
        <f>VLOOKUP(Table6[[#This Row],[Product]],Table3[],3)</f>
        <v>1.79</v>
      </c>
      <c r="Q1778" s="35">
        <f>VLOOKUP(Table6[[#This Row],[Product]],Table3[],4)</f>
        <v>24</v>
      </c>
      <c r="R1778" s="35">
        <f>Table6[[#This Row],[Quantity]]*Table6[[#This Row],[Case]]</f>
        <v>2040</v>
      </c>
      <c r="S1778" s="35">
        <f>Table6[[#This Row],[Total Sales]]*Table6[[#This Row],[Cost]]</f>
        <v>3651.6</v>
      </c>
    </row>
    <row r="1779" spans="1:19" x14ac:dyDescent="0.3">
      <c r="A1779" s="54">
        <v>1830</v>
      </c>
      <c r="B1779" s="35" t="s">
        <v>4920</v>
      </c>
      <c r="C1779" s="35" t="s">
        <v>5214</v>
      </c>
      <c r="D1779" s="35" t="s">
        <v>51</v>
      </c>
      <c r="E1779" s="35" t="str">
        <f t="shared" si="81"/>
        <v>F</v>
      </c>
      <c r="F1779" s="35">
        <v>90</v>
      </c>
      <c r="G1779" s="35" t="s">
        <v>5221</v>
      </c>
      <c r="H1779" s="35" t="s">
        <v>5222</v>
      </c>
      <c r="I1779" s="35" t="s">
        <v>32</v>
      </c>
      <c r="J1779" s="48" t="s">
        <v>14148</v>
      </c>
      <c r="K1779" s="35">
        <v>42</v>
      </c>
      <c r="L1779" s="49" t="s">
        <v>54</v>
      </c>
      <c r="M1779" s="50" t="str">
        <f>VLOOKUP(Table6[[#This Row],[Product]],Table3[],2)</f>
        <v>Megawidget S</v>
      </c>
      <c r="N1779" s="50" t="str">
        <f t="shared" si="82"/>
        <v>Apr</v>
      </c>
      <c r="O1779" s="56">
        <f t="shared" si="83"/>
        <v>2020</v>
      </c>
      <c r="P1779" s="51">
        <f>VLOOKUP(Table6[[#This Row],[Product]],Table3[],3)</f>
        <v>0.69</v>
      </c>
      <c r="Q1779" s="35">
        <f>VLOOKUP(Table6[[#This Row],[Product]],Table3[],4)</f>
        <v>24</v>
      </c>
      <c r="R1779" s="35">
        <f>Table6[[#This Row],[Quantity]]*Table6[[#This Row],[Case]]</f>
        <v>1008</v>
      </c>
      <c r="S1779" s="35">
        <f>Table6[[#This Row],[Total Sales]]*Table6[[#This Row],[Cost]]</f>
        <v>695.52</v>
      </c>
    </row>
    <row r="1780" spans="1:19" x14ac:dyDescent="0.3">
      <c r="A1780" s="54">
        <v>1831</v>
      </c>
      <c r="B1780" s="35" t="s">
        <v>5223</v>
      </c>
      <c r="C1780" s="35" t="s">
        <v>632</v>
      </c>
      <c r="D1780" s="35" t="s">
        <v>51</v>
      </c>
      <c r="E1780" s="35" t="str">
        <f t="shared" si="81"/>
        <v>F</v>
      </c>
      <c r="F1780" s="35">
        <v>30</v>
      </c>
      <c r="G1780" s="35" t="s">
        <v>5224</v>
      </c>
      <c r="H1780" s="35" t="s">
        <v>2265</v>
      </c>
      <c r="I1780" s="35" t="s">
        <v>1083</v>
      </c>
      <c r="J1780" s="48">
        <v>44048</v>
      </c>
      <c r="K1780" s="35">
        <v>73</v>
      </c>
      <c r="L1780" s="49" t="s">
        <v>20</v>
      </c>
      <c r="M1780" s="50" t="str">
        <f>VLOOKUP(Table6[[#This Row],[Product]],Table3[],2)</f>
        <v>Hyperwotsit</v>
      </c>
      <c r="N1780" s="50" t="str">
        <f t="shared" si="82"/>
        <v>Aug</v>
      </c>
      <c r="O1780" s="56">
        <f t="shared" si="83"/>
        <v>2020</v>
      </c>
      <c r="P1780" s="51">
        <f>VLOOKUP(Table6[[#This Row],[Product]],Table3[],3)</f>
        <v>2.0099999999999998</v>
      </c>
      <c r="Q1780" s="35">
        <f>VLOOKUP(Table6[[#This Row],[Product]],Table3[],4)</f>
        <v>20</v>
      </c>
      <c r="R1780" s="35">
        <f>Table6[[#This Row],[Quantity]]*Table6[[#This Row],[Case]]</f>
        <v>1460</v>
      </c>
      <c r="S1780" s="35">
        <f>Table6[[#This Row],[Total Sales]]*Table6[[#This Row],[Cost]]</f>
        <v>2934.6</v>
      </c>
    </row>
    <row r="1781" spans="1:19" x14ac:dyDescent="0.3">
      <c r="A1781" s="54">
        <v>1832</v>
      </c>
      <c r="B1781" s="35" t="s">
        <v>4663</v>
      </c>
      <c r="C1781" s="35" t="s">
        <v>5225</v>
      </c>
      <c r="D1781" s="35" t="s">
        <v>28</v>
      </c>
      <c r="E1781" s="35" t="str">
        <f t="shared" si="81"/>
        <v>M</v>
      </c>
      <c r="F1781" s="35">
        <v>60</v>
      </c>
      <c r="G1781" s="35" t="s">
        <v>14314</v>
      </c>
      <c r="H1781" s="35" t="s">
        <v>2441</v>
      </c>
      <c r="I1781" s="35" t="s">
        <v>1199</v>
      </c>
      <c r="J1781" s="48" t="s">
        <v>13869</v>
      </c>
      <c r="K1781" s="35">
        <v>7</v>
      </c>
      <c r="L1781" s="49" t="s">
        <v>159</v>
      </c>
      <c r="M1781" s="50" t="str">
        <f>VLOOKUP(Table6[[#This Row],[Product]],Table3[],2)</f>
        <v>Ultrathing V3</v>
      </c>
      <c r="N1781" s="50" t="str">
        <f t="shared" si="82"/>
        <v>Nov</v>
      </c>
      <c r="O1781" s="56">
        <f t="shared" si="83"/>
        <v>2020</v>
      </c>
      <c r="P1781" s="51">
        <f>VLOOKUP(Table6[[#This Row],[Product]],Table3[],3)</f>
        <v>3.39</v>
      </c>
      <c r="Q1781" s="35">
        <f>VLOOKUP(Table6[[#This Row],[Product]],Table3[],4)</f>
        <v>24</v>
      </c>
      <c r="R1781" s="35">
        <f>Table6[[#This Row],[Quantity]]*Table6[[#This Row],[Case]]</f>
        <v>168</v>
      </c>
      <c r="S1781" s="35">
        <f>Table6[[#This Row],[Total Sales]]*Table6[[#This Row],[Cost]]</f>
        <v>569.52</v>
      </c>
    </row>
    <row r="1782" spans="1:19" x14ac:dyDescent="0.3">
      <c r="A1782" s="54">
        <v>1833</v>
      </c>
      <c r="B1782" s="35" t="s">
        <v>5227</v>
      </c>
      <c r="C1782" s="35" t="s">
        <v>4481</v>
      </c>
      <c r="D1782" s="35" t="s">
        <v>28</v>
      </c>
      <c r="E1782" s="35" t="str">
        <f t="shared" si="81"/>
        <v>M</v>
      </c>
      <c r="F1782" s="35">
        <v>90</v>
      </c>
      <c r="G1782" s="35" t="s">
        <v>5228</v>
      </c>
      <c r="H1782" s="35" t="s">
        <v>4479</v>
      </c>
      <c r="I1782" s="35" t="s">
        <v>32</v>
      </c>
      <c r="J1782" s="48" t="s">
        <v>14149</v>
      </c>
      <c r="K1782" s="35">
        <v>11</v>
      </c>
      <c r="L1782" s="49" t="s">
        <v>80</v>
      </c>
      <c r="M1782" s="50" t="str">
        <f>VLOOKUP(Table6[[#This Row],[Product]],Table3[],2)</f>
        <v>Ultrathing V2</v>
      </c>
      <c r="N1782" s="50" t="str">
        <f t="shared" si="82"/>
        <v>Mar</v>
      </c>
      <c r="O1782" s="56">
        <f t="shared" si="83"/>
        <v>2021</v>
      </c>
      <c r="P1782" s="51">
        <f>VLOOKUP(Table6[[#This Row],[Product]],Table3[],3)</f>
        <v>2.95</v>
      </c>
      <c r="Q1782" s="35">
        <f>VLOOKUP(Table6[[#This Row],[Product]],Table3[],4)</f>
        <v>20</v>
      </c>
      <c r="R1782" s="35">
        <f>Table6[[#This Row],[Quantity]]*Table6[[#This Row],[Case]]</f>
        <v>220</v>
      </c>
      <c r="S1782" s="35">
        <f>Table6[[#This Row],[Total Sales]]*Table6[[#This Row],[Cost]]</f>
        <v>649</v>
      </c>
    </row>
    <row r="1783" spans="1:19" x14ac:dyDescent="0.3">
      <c r="A1783" s="54">
        <v>1834</v>
      </c>
      <c r="B1783" s="35" t="s">
        <v>1140</v>
      </c>
      <c r="C1783" s="35" t="s">
        <v>233</v>
      </c>
      <c r="D1783" s="35" t="s">
        <v>28</v>
      </c>
      <c r="E1783" s="35" t="str">
        <f t="shared" si="81"/>
        <v>M</v>
      </c>
      <c r="F1783" s="35">
        <v>90</v>
      </c>
      <c r="G1783" s="35" t="s">
        <v>5229</v>
      </c>
      <c r="H1783" s="35" t="s">
        <v>4527</v>
      </c>
      <c r="I1783" s="35" t="s">
        <v>32</v>
      </c>
      <c r="J1783" s="48" t="s">
        <v>14150</v>
      </c>
      <c r="K1783" s="35">
        <v>104</v>
      </c>
      <c r="L1783" s="49" t="s">
        <v>39</v>
      </c>
      <c r="M1783" s="50" t="str">
        <f>VLOOKUP(Table6[[#This Row],[Product]],Table3[],2)</f>
        <v>Ultrathing V1</v>
      </c>
      <c r="N1783" s="50" t="str">
        <f t="shared" si="82"/>
        <v>Sep</v>
      </c>
      <c r="O1783" s="56">
        <f t="shared" si="83"/>
        <v>2022</v>
      </c>
      <c r="P1783" s="51">
        <f>VLOOKUP(Table6[[#This Row],[Product]],Table3[],3)</f>
        <v>1.79</v>
      </c>
      <c r="Q1783" s="35">
        <f>VLOOKUP(Table6[[#This Row],[Product]],Table3[],4)</f>
        <v>17</v>
      </c>
      <c r="R1783" s="35">
        <f>Table6[[#This Row],[Quantity]]*Table6[[#This Row],[Case]]</f>
        <v>1768</v>
      </c>
      <c r="S1783" s="35">
        <f>Table6[[#This Row],[Total Sales]]*Table6[[#This Row],[Cost]]</f>
        <v>3164.7200000000003</v>
      </c>
    </row>
    <row r="1784" spans="1:19" x14ac:dyDescent="0.3">
      <c r="A1784" s="54">
        <v>1835</v>
      </c>
      <c r="B1784" s="35" t="s">
        <v>5230</v>
      </c>
      <c r="C1784" s="35" t="s">
        <v>1222</v>
      </c>
      <c r="D1784" s="35" t="s">
        <v>51</v>
      </c>
      <c r="E1784" s="35" t="str">
        <f t="shared" si="81"/>
        <v>F</v>
      </c>
      <c r="F1784" s="35">
        <v>60</v>
      </c>
      <c r="G1784" s="35" t="s">
        <v>5231</v>
      </c>
      <c r="H1784" s="35" t="s">
        <v>5232</v>
      </c>
      <c r="I1784" s="35" t="s">
        <v>146</v>
      </c>
      <c r="J1784" s="48">
        <v>43835</v>
      </c>
      <c r="K1784" s="35">
        <v>52</v>
      </c>
      <c r="L1784" s="49" t="s">
        <v>64</v>
      </c>
      <c r="M1784" s="50" t="str">
        <f>VLOOKUP(Table6[[#This Row],[Product]],Table3[],2)</f>
        <v>Ultrathing V4</v>
      </c>
      <c r="N1784" s="50" t="str">
        <f t="shared" si="82"/>
        <v>Jan</v>
      </c>
      <c r="O1784" s="56">
        <f t="shared" si="83"/>
        <v>2020</v>
      </c>
      <c r="P1784" s="51">
        <f>VLOOKUP(Table6[[#This Row],[Product]],Table3[],3)</f>
        <v>3.99</v>
      </c>
      <c r="Q1784" s="35">
        <f>VLOOKUP(Table6[[#This Row],[Product]],Table3[],4)</f>
        <v>24</v>
      </c>
      <c r="R1784" s="35">
        <f>Table6[[#This Row],[Quantity]]*Table6[[#This Row],[Case]]</f>
        <v>1248</v>
      </c>
      <c r="S1784" s="35">
        <f>Table6[[#This Row],[Total Sales]]*Table6[[#This Row],[Cost]]</f>
        <v>4979.5200000000004</v>
      </c>
    </row>
    <row r="1785" spans="1:19" x14ac:dyDescent="0.3">
      <c r="A1785" s="54">
        <v>1836</v>
      </c>
      <c r="B1785" s="35" t="s">
        <v>5233</v>
      </c>
      <c r="C1785" s="35" t="s">
        <v>3222</v>
      </c>
      <c r="D1785" s="35" t="s">
        <v>15</v>
      </c>
      <c r="E1785" s="35" t="str">
        <f t="shared" si="81"/>
        <v>F</v>
      </c>
      <c r="F1785" s="35">
        <v>60</v>
      </c>
      <c r="G1785" s="35" t="s">
        <v>5234</v>
      </c>
      <c r="H1785" s="35" t="s">
        <v>595</v>
      </c>
      <c r="I1785" s="35" t="s">
        <v>124</v>
      </c>
      <c r="J1785" s="48" t="s">
        <v>13834</v>
      </c>
      <c r="K1785" s="35">
        <v>71</v>
      </c>
      <c r="L1785" s="49" t="s">
        <v>39</v>
      </c>
      <c r="M1785" s="50" t="str">
        <f>VLOOKUP(Table6[[#This Row],[Product]],Table3[],2)</f>
        <v>Ultrathing V1</v>
      </c>
      <c r="N1785" s="50" t="str">
        <f t="shared" si="82"/>
        <v>Apr</v>
      </c>
      <c r="O1785" s="56">
        <f t="shared" si="83"/>
        <v>2020</v>
      </c>
      <c r="P1785" s="51">
        <f>VLOOKUP(Table6[[#This Row],[Product]],Table3[],3)</f>
        <v>1.79</v>
      </c>
      <c r="Q1785" s="35">
        <f>VLOOKUP(Table6[[#This Row],[Product]],Table3[],4)</f>
        <v>17</v>
      </c>
      <c r="R1785" s="35">
        <f>Table6[[#This Row],[Quantity]]*Table6[[#This Row],[Case]]</f>
        <v>1207</v>
      </c>
      <c r="S1785" s="35">
        <f>Table6[[#This Row],[Total Sales]]*Table6[[#This Row],[Cost]]</f>
        <v>2160.5300000000002</v>
      </c>
    </row>
    <row r="1786" spans="1:19" x14ac:dyDescent="0.3">
      <c r="A1786" s="54">
        <v>1837</v>
      </c>
      <c r="B1786" s="35" t="s">
        <v>5235</v>
      </c>
      <c r="C1786" s="35" t="s">
        <v>72</v>
      </c>
      <c r="D1786" s="35" t="s">
        <v>51</v>
      </c>
      <c r="E1786" s="35" t="str">
        <f t="shared" si="81"/>
        <v>F</v>
      </c>
      <c r="F1786" s="35">
        <v>90</v>
      </c>
      <c r="G1786" s="35" t="s">
        <v>5236</v>
      </c>
      <c r="H1786" s="35" t="s">
        <v>3334</v>
      </c>
      <c r="I1786" s="35" t="s">
        <v>32</v>
      </c>
      <c r="J1786" s="48" t="s">
        <v>13934</v>
      </c>
      <c r="K1786" s="35">
        <v>68</v>
      </c>
      <c r="L1786" s="49" t="s">
        <v>80</v>
      </c>
      <c r="M1786" s="50" t="str">
        <f>VLOOKUP(Table6[[#This Row],[Product]],Table3[],2)</f>
        <v>Ultrathing V2</v>
      </c>
      <c r="N1786" s="50" t="str">
        <f t="shared" si="82"/>
        <v>Oct</v>
      </c>
      <c r="O1786" s="56">
        <f t="shared" si="83"/>
        <v>2020</v>
      </c>
      <c r="P1786" s="51">
        <f>VLOOKUP(Table6[[#This Row],[Product]],Table3[],3)</f>
        <v>2.95</v>
      </c>
      <c r="Q1786" s="35">
        <f>VLOOKUP(Table6[[#This Row],[Product]],Table3[],4)</f>
        <v>20</v>
      </c>
      <c r="R1786" s="35">
        <f>Table6[[#This Row],[Quantity]]*Table6[[#This Row],[Case]]</f>
        <v>1360</v>
      </c>
      <c r="S1786" s="35">
        <f>Table6[[#This Row],[Total Sales]]*Table6[[#This Row],[Cost]]</f>
        <v>4012.0000000000005</v>
      </c>
    </row>
    <row r="1787" spans="1:19" x14ac:dyDescent="0.3">
      <c r="A1787" s="54">
        <v>1838</v>
      </c>
      <c r="B1787" s="35" t="s">
        <v>5237</v>
      </c>
      <c r="C1787" s="35" t="s">
        <v>1891</v>
      </c>
      <c r="D1787" s="35" t="s">
        <v>28</v>
      </c>
      <c r="E1787" s="35" t="str">
        <f t="shared" si="81"/>
        <v>M</v>
      </c>
      <c r="F1787" s="35">
        <v>30</v>
      </c>
      <c r="G1787" s="35" t="s">
        <v>15148</v>
      </c>
      <c r="H1787" s="35" t="s">
        <v>970</v>
      </c>
      <c r="I1787" s="35" t="s">
        <v>187</v>
      </c>
      <c r="J1787" s="48" t="s">
        <v>14149</v>
      </c>
      <c r="K1787" s="35">
        <v>83</v>
      </c>
      <c r="L1787" s="49" t="s">
        <v>39</v>
      </c>
      <c r="M1787" s="50" t="str">
        <f>VLOOKUP(Table6[[#This Row],[Product]],Table3[],2)</f>
        <v>Ultrathing V1</v>
      </c>
      <c r="N1787" s="50" t="str">
        <f t="shared" si="82"/>
        <v>Mar</v>
      </c>
      <c r="O1787" s="56">
        <f t="shared" si="83"/>
        <v>2021</v>
      </c>
      <c r="P1787" s="51">
        <f>VLOOKUP(Table6[[#This Row],[Product]],Table3[],3)</f>
        <v>1.79</v>
      </c>
      <c r="Q1787" s="35">
        <f>VLOOKUP(Table6[[#This Row],[Product]],Table3[],4)</f>
        <v>17</v>
      </c>
      <c r="R1787" s="35">
        <f>Table6[[#This Row],[Quantity]]*Table6[[#This Row],[Case]]</f>
        <v>1411</v>
      </c>
      <c r="S1787" s="35">
        <f>Table6[[#This Row],[Total Sales]]*Table6[[#This Row],[Cost]]</f>
        <v>2525.69</v>
      </c>
    </row>
    <row r="1788" spans="1:19" x14ac:dyDescent="0.3">
      <c r="A1788" s="54">
        <v>1839</v>
      </c>
      <c r="B1788" s="35" t="s">
        <v>5239</v>
      </c>
      <c r="C1788" s="35" t="s">
        <v>3079</v>
      </c>
      <c r="D1788" s="35" t="s">
        <v>51</v>
      </c>
      <c r="E1788" s="35" t="str">
        <f t="shared" si="81"/>
        <v>F</v>
      </c>
      <c r="F1788" s="35">
        <v>30</v>
      </c>
      <c r="G1788" s="35" t="s">
        <v>5240</v>
      </c>
      <c r="H1788" s="35" t="s">
        <v>5241</v>
      </c>
      <c r="I1788" s="35" t="s">
        <v>32</v>
      </c>
      <c r="J1788" s="48">
        <v>43959</v>
      </c>
      <c r="K1788" s="35">
        <v>43</v>
      </c>
      <c r="L1788" s="49" t="s">
        <v>159</v>
      </c>
      <c r="M1788" s="50" t="str">
        <f>VLOOKUP(Table6[[#This Row],[Product]],Table3[],2)</f>
        <v>Ultrathing V3</v>
      </c>
      <c r="N1788" s="50" t="str">
        <f t="shared" si="82"/>
        <v>May</v>
      </c>
      <c r="O1788" s="56">
        <f t="shared" si="83"/>
        <v>2020</v>
      </c>
      <c r="P1788" s="51">
        <f>VLOOKUP(Table6[[#This Row],[Product]],Table3[],3)</f>
        <v>3.39</v>
      </c>
      <c r="Q1788" s="35">
        <f>VLOOKUP(Table6[[#This Row],[Product]],Table3[],4)</f>
        <v>24</v>
      </c>
      <c r="R1788" s="35">
        <f>Table6[[#This Row],[Quantity]]*Table6[[#This Row],[Case]]</f>
        <v>1032</v>
      </c>
      <c r="S1788" s="35">
        <f>Table6[[#This Row],[Total Sales]]*Table6[[#This Row],[Cost]]</f>
        <v>3498.48</v>
      </c>
    </row>
    <row r="1789" spans="1:19" x14ac:dyDescent="0.3">
      <c r="A1789" s="54">
        <v>1840</v>
      </c>
      <c r="B1789" s="35" t="s">
        <v>3574</v>
      </c>
      <c r="C1789" s="35" t="s">
        <v>1470</v>
      </c>
      <c r="D1789" s="35" t="s">
        <v>15</v>
      </c>
      <c r="E1789" s="35" t="str">
        <f t="shared" si="81"/>
        <v>F</v>
      </c>
      <c r="F1789" s="35">
        <v>30</v>
      </c>
      <c r="G1789" s="35" t="s">
        <v>14315</v>
      </c>
      <c r="H1789" s="35" t="s">
        <v>5243</v>
      </c>
      <c r="I1789" s="35" t="s">
        <v>25</v>
      </c>
      <c r="J1789" s="48" t="s">
        <v>13960</v>
      </c>
      <c r="K1789" s="35">
        <v>75</v>
      </c>
      <c r="L1789" s="49" t="s">
        <v>64</v>
      </c>
      <c r="M1789" s="50" t="str">
        <f>VLOOKUP(Table6[[#This Row],[Product]],Table3[],2)</f>
        <v>Ultrathing V4</v>
      </c>
      <c r="N1789" s="50" t="str">
        <f t="shared" si="82"/>
        <v>Apr</v>
      </c>
      <c r="O1789" s="56">
        <f t="shared" si="83"/>
        <v>2021</v>
      </c>
      <c r="P1789" s="51">
        <f>VLOOKUP(Table6[[#This Row],[Product]],Table3[],3)</f>
        <v>3.99</v>
      </c>
      <c r="Q1789" s="35">
        <f>VLOOKUP(Table6[[#This Row],[Product]],Table3[],4)</f>
        <v>24</v>
      </c>
      <c r="R1789" s="35">
        <f>Table6[[#This Row],[Quantity]]*Table6[[#This Row],[Case]]</f>
        <v>1800</v>
      </c>
      <c r="S1789" s="35">
        <f>Table6[[#This Row],[Total Sales]]*Table6[[#This Row],[Cost]]</f>
        <v>7182</v>
      </c>
    </row>
    <row r="1790" spans="1:19" x14ac:dyDescent="0.3">
      <c r="A1790" s="54">
        <v>1841</v>
      </c>
      <c r="B1790" s="35" t="s">
        <v>1656</v>
      </c>
      <c r="C1790" s="35" t="s">
        <v>2392</v>
      </c>
      <c r="D1790" s="35" t="s">
        <v>28</v>
      </c>
      <c r="E1790" s="35" t="str">
        <f t="shared" si="81"/>
        <v>M</v>
      </c>
      <c r="F1790" s="35">
        <v>30</v>
      </c>
      <c r="G1790" s="35" t="s">
        <v>5244</v>
      </c>
      <c r="H1790" s="35" t="s">
        <v>4484</v>
      </c>
      <c r="I1790" s="35" t="s">
        <v>32</v>
      </c>
      <c r="J1790" s="48">
        <v>44745</v>
      </c>
      <c r="K1790" s="35">
        <v>17</v>
      </c>
      <c r="L1790" s="49" t="s">
        <v>80</v>
      </c>
      <c r="M1790" s="50" t="str">
        <f>VLOOKUP(Table6[[#This Row],[Product]],Table3[],2)</f>
        <v>Ultrathing V2</v>
      </c>
      <c r="N1790" s="50" t="str">
        <f t="shared" si="82"/>
        <v>Jul</v>
      </c>
      <c r="O1790" s="56">
        <f t="shared" si="83"/>
        <v>2022</v>
      </c>
      <c r="P1790" s="51">
        <f>VLOOKUP(Table6[[#This Row],[Product]],Table3[],3)</f>
        <v>2.95</v>
      </c>
      <c r="Q1790" s="35">
        <f>VLOOKUP(Table6[[#This Row],[Product]],Table3[],4)</f>
        <v>20</v>
      </c>
      <c r="R1790" s="35">
        <f>Table6[[#This Row],[Quantity]]*Table6[[#This Row],[Case]]</f>
        <v>340</v>
      </c>
      <c r="S1790" s="35">
        <f>Table6[[#This Row],[Total Sales]]*Table6[[#This Row],[Cost]]</f>
        <v>1003.0000000000001</v>
      </c>
    </row>
    <row r="1791" spans="1:19" x14ac:dyDescent="0.3">
      <c r="A1791" s="54">
        <v>1842</v>
      </c>
      <c r="B1791" s="35" t="s">
        <v>811</v>
      </c>
      <c r="C1791" s="35" t="s">
        <v>1230</v>
      </c>
      <c r="D1791" s="35" t="s">
        <v>28</v>
      </c>
      <c r="E1791" s="35" t="str">
        <f t="shared" si="81"/>
        <v>M</v>
      </c>
      <c r="F1791" s="35">
        <v>90</v>
      </c>
      <c r="G1791" s="35" t="s">
        <v>5245</v>
      </c>
      <c r="H1791" s="35" t="s">
        <v>141</v>
      </c>
      <c r="I1791" s="35" t="s">
        <v>32</v>
      </c>
      <c r="J1791" s="48">
        <v>44083</v>
      </c>
      <c r="K1791" s="35">
        <v>85</v>
      </c>
      <c r="L1791" s="49" t="s">
        <v>159</v>
      </c>
      <c r="M1791" s="50" t="str">
        <f>VLOOKUP(Table6[[#This Row],[Product]],Table3[],2)</f>
        <v>Ultrathing V3</v>
      </c>
      <c r="N1791" s="50" t="str">
        <f t="shared" si="82"/>
        <v>Sep</v>
      </c>
      <c r="O1791" s="56">
        <f t="shared" si="83"/>
        <v>2020</v>
      </c>
      <c r="P1791" s="51">
        <f>VLOOKUP(Table6[[#This Row],[Product]],Table3[],3)</f>
        <v>3.39</v>
      </c>
      <c r="Q1791" s="35">
        <f>VLOOKUP(Table6[[#This Row],[Product]],Table3[],4)</f>
        <v>24</v>
      </c>
      <c r="R1791" s="35">
        <f>Table6[[#This Row],[Quantity]]*Table6[[#This Row],[Case]]</f>
        <v>2040</v>
      </c>
      <c r="S1791" s="35">
        <f>Table6[[#This Row],[Total Sales]]*Table6[[#This Row],[Cost]]</f>
        <v>6915.6</v>
      </c>
    </row>
    <row r="1792" spans="1:19" x14ac:dyDescent="0.3">
      <c r="A1792" s="54">
        <v>1843</v>
      </c>
      <c r="B1792" s="35" t="s">
        <v>5246</v>
      </c>
      <c r="C1792" s="35" t="s">
        <v>4974</v>
      </c>
      <c r="D1792" s="35" t="s">
        <v>51</v>
      </c>
      <c r="E1792" s="35" t="str">
        <f t="shared" si="81"/>
        <v>F</v>
      </c>
      <c r="F1792" s="35">
        <v>90</v>
      </c>
      <c r="G1792" s="35" t="s">
        <v>5247</v>
      </c>
      <c r="H1792" s="35" t="s">
        <v>5248</v>
      </c>
      <c r="I1792" s="35" t="s">
        <v>32</v>
      </c>
      <c r="J1792" s="48">
        <v>44806</v>
      </c>
      <c r="K1792" s="35">
        <v>4</v>
      </c>
      <c r="L1792" s="49" t="s">
        <v>80</v>
      </c>
      <c r="M1792" s="50" t="str">
        <f>VLOOKUP(Table6[[#This Row],[Product]],Table3[],2)</f>
        <v>Ultrathing V2</v>
      </c>
      <c r="N1792" s="50" t="str">
        <f t="shared" si="82"/>
        <v>Sep</v>
      </c>
      <c r="O1792" s="56">
        <f t="shared" si="83"/>
        <v>2022</v>
      </c>
      <c r="P1792" s="51">
        <f>VLOOKUP(Table6[[#This Row],[Product]],Table3[],3)</f>
        <v>2.95</v>
      </c>
      <c r="Q1792" s="35">
        <f>VLOOKUP(Table6[[#This Row],[Product]],Table3[],4)</f>
        <v>20</v>
      </c>
      <c r="R1792" s="35">
        <f>Table6[[#This Row],[Quantity]]*Table6[[#This Row],[Case]]</f>
        <v>80</v>
      </c>
      <c r="S1792" s="35">
        <f>Table6[[#This Row],[Total Sales]]*Table6[[#This Row],[Cost]]</f>
        <v>236</v>
      </c>
    </row>
    <row r="1793" spans="1:19" x14ac:dyDescent="0.3">
      <c r="A1793" s="54">
        <v>1844</v>
      </c>
      <c r="B1793" s="35" t="s">
        <v>5249</v>
      </c>
      <c r="C1793" s="35" t="s">
        <v>5250</v>
      </c>
      <c r="D1793" s="35" t="s">
        <v>92</v>
      </c>
      <c r="E1793" s="35" t="str">
        <f t="shared" si="81"/>
        <v>M/F</v>
      </c>
      <c r="F1793" s="35">
        <v>60</v>
      </c>
      <c r="G1793" s="35" t="s">
        <v>5251</v>
      </c>
      <c r="H1793" s="35" t="s">
        <v>2866</v>
      </c>
      <c r="I1793" s="35" t="s">
        <v>32</v>
      </c>
      <c r="J1793" s="48">
        <v>43871</v>
      </c>
      <c r="K1793" s="35">
        <v>53</v>
      </c>
      <c r="L1793" s="49" t="s">
        <v>70</v>
      </c>
      <c r="M1793" s="50" t="str">
        <f>VLOOKUP(Table6[[#This Row],[Product]],Table3[],2)</f>
        <v>Megawidget M</v>
      </c>
      <c r="N1793" s="50" t="str">
        <f t="shared" si="82"/>
        <v>Feb</v>
      </c>
      <c r="O1793" s="56">
        <f t="shared" si="83"/>
        <v>2020</v>
      </c>
      <c r="P1793" s="51">
        <f>VLOOKUP(Table6[[#This Row],[Product]],Table3[],3)</f>
        <v>1.29</v>
      </c>
      <c r="Q1793" s="35">
        <f>VLOOKUP(Table6[[#This Row],[Product]],Table3[],4)</f>
        <v>24</v>
      </c>
      <c r="R1793" s="35">
        <f>Table6[[#This Row],[Quantity]]*Table6[[#This Row],[Case]]</f>
        <v>1272</v>
      </c>
      <c r="S1793" s="35">
        <f>Table6[[#This Row],[Total Sales]]*Table6[[#This Row],[Cost]]</f>
        <v>1640.88</v>
      </c>
    </row>
    <row r="1794" spans="1:19" x14ac:dyDescent="0.3">
      <c r="A1794" s="54">
        <v>1845</v>
      </c>
      <c r="B1794" s="35" t="s">
        <v>4705</v>
      </c>
      <c r="C1794" s="35" t="s">
        <v>1861</v>
      </c>
      <c r="D1794" s="35" t="s">
        <v>41</v>
      </c>
      <c r="E1794" s="35" t="str">
        <f t="shared" si="81"/>
        <v>F</v>
      </c>
      <c r="F1794" s="35">
        <v>60</v>
      </c>
      <c r="G1794" s="35" t="s">
        <v>5252</v>
      </c>
      <c r="H1794" s="35" t="s">
        <v>974</v>
      </c>
      <c r="I1794" s="35" t="s">
        <v>32</v>
      </c>
      <c r="J1794" s="48">
        <v>44774</v>
      </c>
      <c r="K1794" s="35">
        <v>63</v>
      </c>
      <c r="L1794" s="49" t="s">
        <v>80</v>
      </c>
      <c r="M1794" s="50" t="str">
        <f>VLOOKUP(Table6[[#This Row],[Product]],Table3[],2)</f>
        <v>Ultrathing V2</v>
      </c>
      <c r="N1794" s="50" t="str">
        <f t="shared" si="82"/>
        <v>Aug</v>
      </c>
      <c r="O1794" s="56">
        <f t="shared" si="83"/>
        <v>2022</v>
      </c>
      <c r="P1794" s="51">
        <f>VLOOKUP(Table6[[#This Row],[Product]],Table3[],3)</f>
        <v>2.95</v>
      </c>
      <c r="Q1794" s="35">
        <f>VLOOKUP(Table6[[#This Row],[Product]],Table3[],4)</f>
        <v>20</v>
      </c>
      <c r="R1794" s="35">
        <f>Table6[[#This Row],[Quantity]]*Table6[[#This Row],[Case]]</f>
        <v>1260</v>
      </c>
      <c r="S1794" s="35">
        <f>Table6[[#This Row],[Total Sales]]*Table6[[#This Row],[Cost]]</f>
        <v>3717</v>
      </c>
    </row>
    <row r="1795" spans="1:19" x14ac:dyDescent="0.3">
      <c r="A1795" s="54">
        <v>1846</v>
      </c>
      <c r="B1795" s="35" t="s">
        <v>5253</v>
      </c>
      <c r="C1795" s="35" t="s">
        <v>5254</v>
      </c>
      <c r="D1795" s="35" t="s">
        <v>51</v>
      </c>
      <c r="E1795" s="35" t="str">
        <f t="shared" ref="E1795:E1858" si="84">IF(OR(D1795="Mrs", D1795="Miss", D1795="Ms"), "F", IF(OR(D1795="Mr"), "M", IF(OR(D1795="Dr", D1795="Prof", D1795="Rev"), "M/F", "")))</f>
        <v>F</v>
      </c>
      <c r="F1795" s="35">
        <v>60</v>
      </c>
      <c r="G1795" s="35" t="s">
        <v>5255</v>
      </c>
      <c r="H1795" s="35" t="s">
        <v>1931</v>
      </c>
      <c r="I1795" s="35" t="s">
        <v>32</v>
      </c>
      <c r="J1795" s="48" t="s">
        <v>14151</v>
      </c>
      <c r="K1795" s="35">
        <v>38</v>
      </c>
      <c r="L1795" s="49" t="s">
        <v>45</v>
      </c>
      <c r="M1795" s="50" t="str">
        <f>VLOOKUP(Table6[[#This Row],[Product]],Table3[],2)</f>
        <v>Gigastuff</v>
      </c>
      <c r="N1795" s="50" t="str">
        <f t="shared" ref="N1795:N1858" si="85">TEXT(J1795,"mmm")</f>
        <v>Jun</v>
      </c>
      <c r="O1795" s="56">
        <f t="shared" ref="O1795:O1858" si="86">YEAR(J1795)</f>
        <v>2021</v>
      </c>
      <c r="P1795" s="51">
        <f>VLOOKUP(Table6[[#This Row],[Product]],Table3[],3)</f>
        <v>1.89</v>
      </c>
      <c r="Q1795" s="35">
        <f>VLOOKUP(Table6[[#This Row],[Product]],Table3[],4)</f>
        <v>18</v>
      </c>
      <c r="R1795" s="35">
        <f>Table6[[#This Row],[Quantity]]*Table6[[#This Row],[Case]]</f>
        <v>684</v>
      </c>
      <c r="S1795" s="35">
        <f>Table6[[#This Row],[Total Sales]]*Table6[[#This Row],[Cost]]</f>
        <v>1292.76</v>
      </c>
    </row>
    <row r="1796" spans="1:19" x14ac:dyDescent="0.3">
      <c r="A1796" s="54">
        <v>1847</v>
      </c>
      <c r="B1796" s="35" t="s">
        <v>1371</v>
      </c>
      <c r="C1796" s="35" t="s">
        <v>585</v>
      </c>
      <c r="D1796" s="35" t="s">
        <v>28</v>
      </c>
      <c r="E1796" s="35" t="str">
        <f t="shared" si="84"/>
        <v>M</v>
      </c>
      <c r="F1796" s="35">
        <v>60</v>
      </c>
      <c r="G1796" s="35" t="s">
        <v>5256</v>
      </c>
      <c r="H1796" s="35" t="s">
        <v>4911</v>
      </c>
      <c r="I1796" s="35" t="s">
        <v>95</v>
      </c>
      <c r="J1796" s="48" t="s">
        <v>14098</v>
      </c>
      <c r="K1796" s="35">
        <v>67</v>
      </c>
      <c r="L1796" s="49" t="s">
        <v>64</v>
      </c>
      <c r="M1796" s="50" t="str">
        <f>VLOOKUP(Table6[[#This Row],[Product]],Table3[],2)</f>
        <v>Ultrathing V4</v>
      </c>
      <c r="N1796" s="50" t="str">
        <f t="shared" si="85"/>
        <v>Jun</v>
      </c>
      <c r="O1796" s="56">
        <f t="shared" si="86"/>
        <v>2020</v>
      </c>
      <c r="P1796" s="51">
        <f>VLOOKUP(Table6[[#This Row],[Product]],Table3[],3)</f>
        <v>3.99</v>
      </c>
      <c r="Q1796" s="35">
        <f>VLOOKUP(Table6[[#This Row],[Product]],Table3[],4)</f>
        <v>24</v>
      </c>
      <c r="R1796" s="35">
        <f>Table6[[#This Row],[Quantity]]*Table6[[#This Row],[Case]]</f>
        <v>1608</v>
      </c>
      <c r="S1796" s="35">
        <f>Table6[[#This Row],[Total Sales]]*Table6[[#This Row],[Cost]]</f>
        <v>6415.92</v>
      </c>
    </row>
    <row r="1797" spans="1:19" x14ac:dyDescent="0.3">
      <c r="A1797" s="54">
        <v>1848</v>
      </c>
      <c r="B1797" s="35" t="s">
        <v>5257</v>
      </c>
      <c r="C1797" s="35" t="s">
        <v>5258</v>
      </c>
      <c r="D1797" s="35" t="s">
        <v>51</v>
      </c>
      <c r="E1797" s="35" t="str">
        <f t="shared" si="84"/>
        <v>F</v>
      </c>
      <c r="F1797" s="35">
        <v>90</v>
      </c>
      <c r="G1797" s="35" t="s">
        <v>5256</v>
      </c>
      <c r="H1797" s="35" t="s">
        <v>145</v>
      </c>
      <c r="I1797" s="35" t="s">
        <v>146</v>
      </c>
      <c r="J1797" s="48" t="s">
        <v>13680</v>
      </c>
      <c r="K1797" s="35">
        <v>102</v>
      </c>
      <c r="L1797" s="49" t="s">
        <v>64</v>
      </c>
      <c r="M1797" s="50" t="str">
        <f>VLOOKUP(Table6[[#This Row],[Product]],Table3[],2)</f>
        <v>Ultrathing V4</v>
      </c>
      <c r="N1797" s="50" t="str">
        <f t="shared" si="85"/>
        <v>Mar</v>
      </c>
      <c r="O1797" s="56">
        <f t="shared" si="86"/>
        <v>2022</v>
      </c>
      <c r="P1797" s="51">
        <f>VLOOKUP(Table6[[#This Row],[Product]],Table3[],3)</f>
        <v>3.99</v>
      </c>
      <c r="Q1797" s="35">
        <f>VLOOKUP(Table6[[#This Row],[Product]],Table3[],4)</f>
        <v>24</v>
      </c>
      <c r="R1797" s="35">
        <f>Table6[[#This Row],[Quantity]]*Table6[[#This Row],[Case]]</f>
        <v>2448</v>
      </c>
      <c r="S1797" s="35">
        <f>Table6[[#This Row],[Total Sales]]*Table6[[#This Row],[Cost]]</f>
        <v>9767.52</v>
      </c>
    </row>
    <row r="1798" spans="1:19" x14ac:dyDescent="0.3">
      <c r="A1798" s="54">
        <v>1850</v>
      </c>
      <c r="B1798" s="35" t="s">
        <v>5259</v>
      </c>
      <c r="C1798" s="35" t="s">
        <v>5260</v>
      </c>
      <c r="D1798" s="35" t="s">
        <v>15</v>
      </c>
      <c r="E1798" s="35" t="str">
        <f t="shared" si="84"/>
        <v>F</v>
      </c>
      <c r="F1798" s="35">
        <v>60</v>
      </c>
      <c r="G1798" s="35" t="s">
        <v>5261</v>
      </c>
      <c r="H1798" s="35" t="s">
        <v>2552</v>
      </c>
      <c r="I1798" s="35" t="s">
        <v>32</v>
      </c>
      <c r="J1798" s="48">
        <v>44081</v>
      </c>
      <c r="K1798" s="35">
        <v>49</v>
      </c>
      <c r="L1798" s="49" t="s">
        <v>70</v>
      </c>
      <c r="M1798" s="50" t="str">
        <f>VLOOKUP(Table6[[#This Row],[Product]],Table3[],2)</f>
        <v>Megawidget M</v>
      </c>
      <c r="N1798" s="50" t="str">
        <f t="shared" si="85"/>
        <v>Sep</v>
      </c>
      <c r="O1798" s="56">
        <f t="shared" si="86"/>
        <v>2020</v>
      </c>
      <c r="P1798" s="51">
        <f>VLOOKUP(Table6[[#This Row],[Product]],Table3[],3)</f>
        <v>1.29</v>
      </c>
      <c r="Q1798" s="35">
        <f>VLOOKUP(Table6[[#This Row],[Product]],Table3[],4)</f>
        <v>24</v>
      </c>
      <c r="R1798" s="35">
        <f>Table6[[#This Row],[Quantity]]*Table6[[#This Row],[Case]]</f>
        <v>1176</v>
      </c>
      <c r="S1798" s="35">
        <f>Table6[[#This Row],[Total Sales]]*Table6[[#This Row],[Cost]]</f>
        <v>1517.04</v>
      </c>
    </row>
    <row r="1799" spans="1:19" x14ac:dyDescent="0.3">
      <c r="A1799" s="54">
        <v>1851</v>
      </c>
      <c r="B1799" s="35" t="s">
        <v>5262</v>
      </c>
      <c r="C1799" s="35" t="s">
        <v>597</v>
      </c>
      <c r="D1799" s="35" t="s">
        <v>28</v>
      </c>
      <c r="E1799" s="35" t="str">
        <f t="shared" si="84"/>
        <v>M</v>
      </c>
      <c r="F1799" s="35">
        <v>30</v>
      </c>
      <c r="G1799" s="35" t="s">
        <v>5263</v>
      </c>
      <c r="H1799" s="35" t="s">
        <v>3179</v>
      </c>
      <c r="I1799" s="35" t="s">
        <v>187</v>
      </c>
      <c r="J1799" s="48" t="s">
        <v>14152</v>
      </c>
      <c r="K1799" s="35">
        <v>32</v>
      </c>
      <c r="L1799" s="49" t="s">
        <v>39</v>
      </c>
      <c r="M1799" s="50" t="str">
        <f>VLOOKUP(Table6[[#This Row],[Product]],Table3[],2)</f>
        <v>Ultrathing V1</v>
      </c>
      <c r="N1799" s="50" t="str">
        <f t="shared" si="85"/>
        <v>May</v>
      </c>
      <c r="O1799" s="56">
        <f t="shared" si="86"/>
        <v>2020</v>
      </c>
      <c r="P1799" s="51">
        <f>VLOOKUP(Table6[[#This Row],[Product]],Table3[],3)</f>
        <v>1.79</v>
      </c>
      <c r="Q1799" s="35">
        <f>VLOOKUP(Table6[[#This Row],[Product]],Table3[],4)</f>
        <v>17</v>
      </c>
      <c r="R1799" s="35">
        <f>Table6[[#This Row],[Quantity]]*Table6[[#This Row],[Case]]</f>
        <v>544</v>
      </c>
      <c r="S1799" s="35">
        <f>Table6[[#This Row],[Total Sales]]*Table6[[#This Row],[Cost]]</f>
        <v>973.76</v>
      </c>
    </row>
    <row r="1800" spans="1:19" x14ac:dyDescent="0.3">
      <c r="A1800" s="54">
        <v>1852</v>
      </c>
      <c r="B1800" s="35" t="s">
        <v>1392</v>
      </c>
      <c r="C1800" s="35" t="s">
        <v>617</v>
      </c>
      <c r="D1800" s="35" t="s">
        <v>28</v>
      </c>
      <c r="E1800" s="35" t="str">
        <f t="shared" si="84"/>
        <v>M</v>
      </c>
      <c r="F1800" s="35">
        <v>90</v>
      </c>
      <c r="G1800" s="35" t="s">
        <v>5264</v>
      </c>
      <c r="H1800" s="35" t="s">
        <v>1594</v>
      </c>
      <c r="I1800" s="35" t="s">
        <v>178</v>
      </c>
      <c r="J1800" s="48" t="s">
        <v>13880</v>
      </c>
      <c r="K1800" s="35">
        <v>44</v>
      </c>
      <c r="L1800" s="49" t="s">
        <v>33</v>
      </c>
      <c r="M1800" s="50" t="str">
        <f>VLOOKUP(Table6[[#This Row],[Product]],Table3[],2)</f>
        <v>Megawidget L</v>
      </c>
      <c r="N1800" s="50" t="str">
        <f t="shared" si="85"/>
        <v>Sep</v>
      </c>
      <c r="O1800" s="56">
        <f t="shared" si="86"/>
        <v>2022</v>
      </c>
      <c r="P1800" s="51">
        <f>VLOOKUP(Table6[[#This Row],[Product]],Table3[],3)</f>
        <v>1.79</v>
      </c>
      <c r="Q1800" s="35">
        <f>VLOOKUP(Table6[[#This Row],[Product]],Table3[],4)</f>
        <v>24</v>
      </c>
      <c r="R1800" s="35">
        <f>Table6[[#This Row],[Quantity]]*Table6[[#This Row],[Case]]</f>
        <v>1056</v>
      </c>
      <c r="S1800" s="35">
        <f>Table6[[#This Row],[Total Sales]]*Table6[[#This Row],[Cost]]</f>
        <v>1890.24</v>
      </c>
    </row>
    <row r="1801" spans="1:19" x14ac:dyDescent="0.3">
      <c r="A1801" s="54">
        <v>1853</v>
      </c>
      <c r="B1801" s="35" t="s">
        <v>665</v>
      </c>
      <c r="C1801" s="35" t="s">
        <v>1857</v>
      </c>
      <c r="D1801" s="35" t="s">
        <v>28</v>
      </c>
      <c r="E1801" s="35" t="str">
        <f t="shared" si="84"/>
        <v>M</v>
      </c>
      <c r="F1801" s="35">
        <v>90</v>
      </c>
      <c r="G1801" s="35" t="s">
        <v>5265</v>
      </c>
      <c r="H1801" s="35" t="s">
        <v>2616</v>
      </c>
      <c r="I1801" s="35" t="s">
        <v>886</v>
      </c>
      <c r="J1801" s="48" t="s">
        <v>13939</v>
      </c>
      <c r="K1801" s="35">
        <v>19</v>
      </c>
      <c r="L1801" s="49" t="s">
        <v>33</v>
      </c>
      <c r="M1801" s="50" t="str">
        <f>VLOOKUP(Table6[[#This Row],[Product]],Table3[],2)</f>
        <v>Megawidget L</v>
      </c>
      <c r="N1801" s="50" t="str">
        <f t="shared" si="85"/>
        <v>Apr</v>
      </c>
      <c r="O1801" s="56">
        <f t="shared" si="86"/>
        <v>2020</v>
      </c>
      <c r="P1801" s="51">
        <f>VLOOKUP(Table6[[#This Row],[Product]],Table3[],3)</f>
        <v>1.79</v>
      </c>
      <c r="Q1801" s="35">
        <f>VLOOKUP(Table6[[#This Row],[Product]],Table3[],4)</f>
        <v>24</v>
      </c>
      <c r="R1801" s="35">
        <f>Table6[[#This Row],[Quantity]]*Table6[[#This Row],[Case]]</f>
        <v>456</v>
      </c>
      <c r="S1801" s="35">
        <f>Table6[[#This Row],[Total Sales]]*Table6[[#This Row],[Cost]]</f>
        <v>816.24</v>
      </c>
    </row>
    <row r="1802" spans="1:19" x14ac:dyDescent="0.3">
      <c r="A1802" s="54">
        <v>1854</v>
      </c>
      <c r="B1802" s="35" t="s">
        <v>5266</v>
      </c>
      <c r="C1802" s="35" t="s">
        <v>5267</v>
      </c>
      <c r="D1802" s="35" t="s">
        <v>51</v>
      </c>
      <c r="E1802" s="35" t="str">
        <f t="shared" si="84"/>
        <v>F</v>
      </c>
      <c r="F1802" s="35">
        <v>60</v>
      </c>
      <c r="G1802" s="35" t="s">
        <v>5268</v>
      </c>
      <c r="H1802" s="35" t="s">
        <v>607</v>
      </c>
      <c r="I1802" s="35" t="s">
        <v>32</v>
      </c>
      <c r="J1802" s="48">
        <v>44906</v>
      </c>
      <c r="K1802" s="35">
        <v>80</v>
      </c>
      <c r="L1802" s="49" t="s">
        <v>54</v>
      </c>
      <c r="M1802" s="50" t="str">
        <f>VLOOKUP(Table6[[#This Row],[Product]],Table3[],2)</f>
        <v>Megawidget S</v>
      </c>
      <c r="N1802" s="50" t="str">
        <f t="shared" si="85"/>
        <v>Dec</v>
      </c>
      <c r="O1802" s="56">
        <f t="shared" si="86"/>
        <v>2022</v>
      </c>
      <c r="P1802" s="51">
        <f>VLOOKUP(Table6[[#This Row],[Product]],Table3[],3)</f>
        <v>0.69</v>
      </c>
      <c r="Q1802" s="35">
        <f>VLOOKUP(Table6[[#This Row],[Product]],Table3[],4)</f>
        <v>24</v>
      </c>
      <c r="R1802" s="35">
        <f>Table6[[#This Row],[Quantity]]*Table6[[#This Row],[Case]]</f>
        <v>1920</v>
      </c>
      <c r="S1802" s="35">
        <f>Table6[[#This Row],[Total Sales]]*Table6[[#This Row],[Cost]]</f>
        <v>1324.8</v>
      </c>
    </row>
    <row r="1803" spans="1:19" x14ac:dyDescent="0.3">
      <c r="A1803" s="54">
        <v>1855</v>
      </c>
      <c r="B1803" s="35" t="s">
        <v>5269</v>
      </c>
      <c r="C1803" s="35" t="s">
        <v>3167</v>
      </c>
      <c r="D1803" s="35" t="s">
        <v>51</v>
      </c>
      <c r="E1803" s="35" t="str">
        <f t="shared" si="84"/>
        <v>F</v>
      </c>
      <c r="F1803" s="35">
        <v>60</v>
      </c>
      <c r="G1803" s="35" t="s">
        <v>5270</v>
      </c>
      <c r="H1803" s="35" t="s">
        <v>5271</v>
      </c>
      <c r="I1803" s="35" t="s">
        <v>187</v>
      </c>
      <c r="J1803" s="48">
        <v>44143</v>
      </c>
      <c r="K1803" s="35">
        <v>3</v>
      </c>
      <c r="L1803" s="49" t="s">
        <v>80</v>
      </c>
      <c r="M1803" s="50" t="str">
        <f>VLOOKUP(Table6[[#This Row],[Product]],Table3[],2)</f>
        <v>Ultrathing V2</v>
      </c>
      <c r="N1803" s="50" t="str">
        <f t="shared" si="85"/>
        <v>Nov</v>
      </c>
      <c r="O1803" s="56">
        <f t="shared" si="86"/>
        <v>2020</v>
      </c>
      <c r="P1803" s="51">
        <f>VLOOKUP(Table6[[#This Row],[Product]],Table3[],3)</f>
        <v>2.95</v>
      </c>
      <c r="Q1803" s="35">
        <f>VLOOKUP(Table6[[#This Row],[Product]],Table3[],4)</f>
        <v>20</v>
      </c>
      <c r="R1803" s="35">
        <f>Table6[[#This Row],[Quantity]]*Table6[[#This Row],[Case]]</f>
        <v>60</v>
      </c>
      <c r="S1803" s="35">
        <f>Table6[[#This Row],[Total Sales]]*Table6[[#This Row],[Cost]]</f>
        <v>177</v>
      </c>
    </row>
    <row r="1804" spans="1:19" x14ac:dyDescent="0.3">
      <c r="A1804" s="54">
        <v>1856</v>
      </c>
      <c r="B1804" s="35" t="s">
        <v>5272</v>
      </c>
      <c r="C1804" s="35" t="s">
        <v>5273</v>
      </c>
      <c r="D1804" s="35" t="s">
        <v>28</v>
      </c>
      <c r="E1804" s="35" t="str">
        <f t="shared" si="84"/>
        <v>M</v>
      </c>
      <c r="F1804" s="35">
        <v>60</v>
      </c>
      <c r="G1804" s="35" t="s">
        <v>5274</v>
      </c>
      <c r="H1804" s="35" t="s">
        <v>1008</v>
      </c>
      <c r="I1804" s="35" t="s">
        <v>32</v>
      </c>
      <c r="J1804" s="48">
        <v>44475</v>
      </c>
      <c r="K1804" s="35">
        <v>40</v>
      </c>
      <c r="L1804" s="49" t="s">
        <v>101</v>
      </c>
      <c r="M1804" s="50" t="str">
        <f>VLOOKUP(Table6[[#This Row],[Product]],Table3[],2)</f>
        <v>Superwossname</v>
      </c>
      <c r="N1804" s="50" t="str">
        <f t="shared" si="85"/>
        <v>Oct</v>
      </c>
      <c r="O1804" s="56">
        <f t="shared" si="86"/>
        <v>2021</v>
      </c>
      <c r="P1804" s="51">
        <f>VLOOKUP(Table6[[#This Row],[Product]],Table3[],3)</f>
        <v>3.49</v>
      </c>
      <c r="Q1804" s="35">
        <f>VLOOKUP(Table6[[#This Row],[Product]],Table3[],4)</f>
        <v>20</v>
      </c>
      <c r="R1804" s="35">
        <f>Table6[[#This Row],[Quantity]]*Table6[[#This Row],[Case]]</f>
        <v>800</v>
      </c>
      <c r="S1804" s="35">
        <f>Table6[[#This Row],[Total Sales]]*Table6[[#This Row],[Cost]]</f>
        <v>2792</v>
      </c>
    </row>
    <row r="1805" spans="1:19" x14ac:dyDescent="0.3">
      <c r="A1805" s="54">
        <v>1857</v>
      </c>
      <c r="B1805" s="35" t="s">
        <v>5275</v>
      </c>
      <c r="C1805" s="35" t="s">
        <v>434</v>
      </c>
      <c r="D1805" s="35" t="s">
        <v>51</v>
      </c>
      <c r="E1805" s="35" t="str">
        <f t="shared" si="84"/>
        <v>F</v>
      </c>
      <c r="F1805" s="35">
        <v>90</v>
      </c>
      <c r="G1805" s="35" t="s">
        <v>5276</v>
      </c>
      <c r="H1805" s="35" t="s">
        <v>5277</v>
      </c>
      <c r="I1805" s="35" t="s">
        <v>32</v>
      </c>
      <c r="J1805" s="48" t="s">
        <v>14066</v>
      </c>
      <c r="K1805" s="35">
        <v>16</v>
      </c>
      <c r="L1805" s="49" t="s">
        <v>70</v>
      </c>
      <c r="M1805" s="50" t="str">
        <f>VLOOKUP(Table6[[#This Row],[Product]],Table3[],2)</f>
        <v>Megawidget M</v>
      </c>
      <c r="N1805" s="50" t="str">
        <f t="shared" si="85"/>
        <v>Jul</v>
      </c>
      <c r="O1805" s="56">
        <f t="shared" si="86"/>
        <v>2020</v>
      </c>
      <c r="P1805" s="51">
        <f>VLOOKUP(Table6[[#This Row],[Product]],Table3[],3)</f>
        <v>1.29</v>
      </c>
      <c r="Q1805" s="35">
        <f>VLOOKUP(Table6[[#This Row],[Product]],Table3[],4)</f>
        <v>24</v>
      </c>
      <c r="R1805" s="35">
        <f>Table6[[#This Row],[Quantity]]*Table6[[#This Row],[Case]]</f>
        <v>384</v>
      </c>
      <c r="S1805" s="35">
        <f>Table6[[#This Row],[Total Sales]]*Table6[[#This Row],[Cost]]</f>
        <v>495.36</v>
      </c>
    </row>
    <row r="1806" spans="1:19" x14ac:dyDescent="0.3">
      <c r="A1806" s="54">
        <v>1858</v>
      </c>
      <c r="B1806" s="35" t="s">
        <v>5278</v>
      </c>
      <c r="C1806" s="35" t="s">
        <v>5279</v>
      </c>
      <c r="D1806" s="35" t="s">
        <v>51</v>
      </c>
      <c r="E1806" s="35" t="str">
        <f t="shared" si="84"/>
        <v>F</v>
      </c>
      <c r="F1806" s="35">
        <v>60</v>
      </c>
      <c r="G1806" s="35" t="s">
        <v>5280</v>
      </c>
      <c r="H1806" s="35" t="s">
        <v>1708</v>
      </c>
      <c r="I1806" s="35" t="s">
        <v>124</v>
      </c>
      <c r="J1806" s="48" t="s">
        <v>14153</v>
      </c>
      <c r="K1806" s="35">
        <v>13</v>
      </c>
      <c r="L1806" s="49" t="s">
        <v>70</v>
      </c>
      <c r="M1806" s="50" t="str">
        <f>VLOOKUP(Table6[[#This Row],[Product]],Table3[],2)</f>
        <v>Megawidget M</v>
      </c>
      <c r="N1806" s="50" t="str">
        <f t="shared" si="85"/>
        <v>Aug</v>
      </c>
      <c r="O1806" s="56">
        <f t="shared" si="86"/>
        <v>2022</v>
      </c>
      <c r="P1806" s="51">
        <f>VLOOKUP(Table6[[#This Row],[Product]],Table3[],3)</f>
        <v>1.29</v>
      </c>
      <c r="Q1806" s="35">
        <f>VLOOKUP(Table6[[#This Row],[Product]],Table3[],4)</f>
        <v>24</v>
      </c>
      <c r="R1806" s="35">
        <f>Table6[[#This Row],[Quantity]]*Table6[[#This Row],[Case]]</f>
        <v>312</v>
      </c>
      <c r="S1806" s="35">
        <f>Table6[[#This Row],[Total Sales]]*Table6[[#This Row],[Cost]]</f>
        <v>402.48</v>
      </c>
    </row>
    <row r="1807" spans="1:19" x14ac:dyDescent="0.3">
      <c r="A1807" s="54">
        <v>1859</v>
      </c>
      <c r="B1807" s="35" t="s">
        <v>5281</v>
      </c>
      <c r="C1807" s="35" t="s">
        <v>4165</v>
      </c>
      <c r="D1807" s="35" t="s">
        <v>15</v>
      </c>
      <c r="E1807" s="35" t="str">
        <f t="shared" si="84"/>
        <v>F</v>
      </c>
      <c r="F1807" s="35">
        <v>30</v>
      </c>
      <c r="G1807" s="35" t="s">
        <v>5282</v>
      </c>
      <c r="H1807" s="35" t="s">
        <v>5283</v>
      </c>
      <c r="I1807" s="35" t="s">
        <v>32</v>
      </c>
      <c r="J1807" s="48" t="s">
        <v>13757</v>
      </c>
      <c r="K1807" s="35">
        <v>50</v>
      </c>
      <c r="L1807" s="49" t="s">
        <v>39</v>
      </c>
      <c r="M1807" s="50" t="str">
        <f>VLOOKUP(Table6[[#This Row],[Product]],Table3[],2)</f>
        <v>Ultrathing V1</v>
      </c>
      <c r="N1807" s="50" t="str">
        <f t="shared" si="85"/>
        <v>Sep</v>
      </c>
      <c r="O1807" s="56">
        <f t="shared" si="86"/>
        <v>2021</v>
      </c>
      <c r="P1807" s="51">
        <f>VLOOKUP(Table6[[#This Row],[Product]],Table3[],3)</f>
        <v>1.79</v>
      </c>
      <c r="Q1807" s="35">
        <f>VLOOKUP(Table6[[#This Row],[Product]],Table3[],4)</f>
        <v>17</v>
      </c>
      <c r="R1807" s="35">
        <f>Table6[[#This Row],[Quantity]]*Table6[[#This Row],[Case]]</f>
        <v>850</v>
      </c>
      <c r="S1807" s="35">
        <f>Table6[[#This Row],[Total Sales]]*Table6[[#This Row],[Cost]]</f>
        <v>1521.5</v>
      </c>
    </row>
    <row r="1808" spans="1:19" x14ac:dyDescent="0.3">
      <c r="A1808" s="54">
        <v>1860</v>
      </c>
      <c r="B1808" s="35" t="s">
        <v>604</v>
      </c>
      <c r="C1808" s="35" t="s">
        <v>1244</v>
      </c>
      <c r="D1808" s="35" t="s">
        <v>41</v>
      </c>
      <c r="E1808" s="35" t="str">
        <f t="shared" si="84"/>
        <v>F</v>
      </c>
      <c r="F1808" s="35">
        <v>60</v>
      </c>
      <c r="G1808" s="35" t="s">
        <v>5284</v>
      </c>
      <c r="H1808" s="35" t="s">
        <v>3373</v>
      </c>
      <c r="I1808" s="35" t="s">
        <v>32</v>
      </c>
      <c r="J1808" s="48" t="s">
        <v>14066</v>
      </c>
      <c r="K1808" s="35">
        <v>22</v>
      </c>
      <c r="L1808" s="49" t="s">
        <v>80</v>
      </c>
      <c r="M1808" s="50" t="str">
        <f>VLOOKUP(Table6[[#This Row],[Product]],Table3[],2)</f>
        <v>Ultrathing V2</v>
      </c>
      <c r="N1808" s="50" t="str">
        <f t="shared" si="85"/>
        <v>Jul</v>
      </c>
      <c r="O1808" s="56">
        <f t="shared" si="86"/>
        <v>2020</v>
      </c>
      <c r="P1808" s="51">
        <f>VLOOKUP(Table6[[#This Row],[Product]],Table3[],3)</f>
        <v>2.95</v>
      </c>
      <c r="Q1808" s="35">
        <f>VLOOKUP(Table6[[#This Row],[Product]],Table3[],4)</f>
        <v>20</v>
      </c>
      <c r="R1808" s="35">
        <f>Table6[[#This Row],[Quantity]]*Table6[[#This Row],[Case]]</f>
        <v>440</v>
      </c>
      <c r="S1808" s="35">
        <f>Table6[[#This Row],[Total Sales]]*Table6[[#This Row],[Cost]]</f>
        <v>1298</v>
      </c>
    </row>
    <row r="1809" spans="1:19" x14ac:dyDescent="0.3">
      <c r="A1809" s="54">
        <v>1861</v>
      </c>
      <c r="B1809" s="35" t="s">
        <v>5285</v>
      </c>
      <c r="C1809" s="35" t="s">
        <v>2449</v>
      </c>
      <c r="D1809" s="35" t="s">
        <v>28</v>
      </c>
      <c r="E1809" s="35" t="str">
        <f t="shared" si="84"/>
        <v>M</v>
      </c>
      <c r="F1809" s="35">
        <v>30</v>
      </c>
      <c r="G1809" s="35" t="s">
        <v>15149</v>
      </c>
      <c r="H1809" s="35" t="s">
        <v>393</v>
      </c>
      <c r="I1809" s="35" t="s">
        <v>32</v>
      </c>
      <c r="J1809" s="48" t="s">
        <v>13746</v>
      </c>
      <c r="K1809" s="35">
        <v>38</v>
      </c>
      <c r="L1809" s="49" t="s">
        <v>70</v>
      </c>
      <c r="M1809" s="50" t="str">
        <f>VLOOKUP(Table6[[#This Row],[Product]],Table3[],2)</f>
        <v>Megawidget M</v>
      </c>
      <c r="N1809" s="50" t="str">
        <f t="shared" si="85"/>
        <v>Apr</v>
      </c>
      <c r="O1809" s="56">
        <f t="shared" si="86"/>
        <v>2022</v>
      </c>
      <c r="P1809" s="51">
        <f>VLOOKUP(Table6[[#This Row],[Product]],Table3[],3)</f>
        <v>1.29</v>
      </c>
      <c r="Q1809" s="35">
        <f>VLOOKUP(Table6[[#This Row],[Product]],Table3[],4)</f>
        <v>24</v>
      </c>
      <c r="R1809" s="35">
        <f>Table6[[#This Row],[Quantity]]*Table6[[#This Row],[Case]]</f>
        <v>912</v>
      </c>
      <c r="S1809" s="35">
        <f>Table6[[#This Row],[Total Sales]]*Table6[[#This Row],[Cost]]</f>
        <v>1176.48</v>
      </c>
    </row>
    <row r="1810" spans="1:19" x14ac:dyDescent="0.3">
      <c r="A1810" s="54">
        <v>1862</v>
      </c>
      <c r="B1810" s="35" t="s">
        <v>5287</v>
      </c>
      <c r="C1810" s="35" t="s">
        <v>1935</v>
      </c>
      <c r="D1810" s="35" t="s">
        <v>51</v>
      </c>
      <c r="E1810" s="35" t="str">
        <f t="shared" si="84"/>
        <v>F</v>
      </c>
      <c r="F1810" s="35">
        <v>90</v>
      </c>
      <c r="G1810" s="35" t="s">
        <v>14376</v>
      </c>
      <c r="H1810" s="35" t="s">
        <v>244</v>
      </c>
      <c r="I1810" s="35" t="s">
        <v>240</v>
      </c>
      <c r="J1810" s="48" t="s">
        <v>13833</v>
      </c>
      <c r="K1810" s="35">
        <v>14</v>
      </c>
      <c r="L1810" s="49" t="s">
        <v>80</v>
      </c>
      <c r="M1810" s="50" t="str">
        <f>VLOOKUP(Table6[[#This Row],[Product]],Table3[],2)</f>
        <v>Ultrathing V2</v>
      </c>
      <c r="N1810" s="50" t="str">
        <f t="shared" si="85"/>
        <v>Jan</v>
      </c>
      <c r="O1810" s="56">
        <f t="shared" si="86"/>
        <v>2021</v>
      </c>
      <c r="P1810" s="51">
        <f>VLOOKUP(Table6[[#This Row],[Product]],Table3[],3)</f>
        <v>2.95</v>
      </c>
      <c r="Q1810" s="35">
        <f>VLOOKUP(Table6[[#This Row],[Product]],Table3[],4)</f>
        <v>20</v>
      </c>
      <c r="R1810" s="35">
        <f>Table6[[#This Row],[Quantity]]*Table6[[#This Row],[Case]]</f>
        <v>280</v>
      </c>
      <c r="S1810" s="35">
        <f>Table6[[#This Row],[Total Sales]]*Table6[[#This Row],[Cost]]</f>
        <v>826</v>
      </c>
    </row>
    <row r="1811" spans="1:19" x14ac:dyDescent="0.3">
      <c r="A1811" s="54">
        <v>1863</v>
      </c>
      <c r="B1811" s="35" t="s">
        <v>5289</v>
      </c>
      <c r="C1811" s="35" t="s">
        <v>5290</v>
      </c>
      <c r="D1811" s="35" t="s">
        <v>51</v>
      </c>
      <c r="E1811" s="35" t="str">
        <f t="shared" si="84"/>
        <v>F</v>
      </c>
      <c r="F1811" s="35">
        <v>60</v>
      </c>
      <c r="G1811" s="35" t="s">
        <v>5291</v>
      </c>
      <c r="H1811" s="35" t="s">
        <v>4066</v>
      </c>
      <c r="I1811" s="35" t="s">
        <v>4067</v>
      </c>
      <c r="J1811" s="48">
        <v>44722</v>
      </c>
      <c r="K1811" s="35">
        <v>6</v>
      </c>
      <c r="L1811" s="49" t="s">
        <v>45</v>
      </c>
      <c r="M1811" s="50" t="str">
        <f>VLOOKUP(Table6[[#This Row],[Product]],Table3[],2)</f>
        <v>Gigastuff</v>
      </c>
      <c r="N1811" s="50" t="str">
        <f t="shared" si="85"/>
        <v>Jun</v>
      </c>
      <c r="O1811" s="56">
        <f t="shared" si="86"/>
        <v>2022</v>
      </c>
      <c r="P1811" s="51">
        <f>VLOOKUP(Table6[[#This Row],[Product]],Table3[],3)</f>
        <v>1.89</v>
      </c>
      <c r="Q1811" s="35">
        <f>VLOOKUP(Table6[[#This Row],[Product]],Table3[],4)</f>
        <v>18</v>
      </c>
      <c r="R1811" s="35">
        <f>Table6[[#This Row],[Quantity]]*Table6[[#This Row],[Case]]</f>
        <v>108</v>
      </c>
      <c r="S1811" s="35">
        <f>Table6[[#This Row],[Total Sales]]*Table6[[#This Row],[Cost]]</f>
        <v>204.11999999999998</v>
      </c>
    </row>
    <row r="1812" spans="1:19" x14ac:dyDescent="0.3">
      <c r="A1812" s="54">
        <v>1864</v>
      </c>
      <c r="B1812" s="35" t="s">
        <v>5292</v>
      </c>
      <c r="C1812" s="35" t="s">
        <v>3341</v>
      </c>
      <c r="D1812" s="35" t="s">
        <v>28</v>
      </c>
      <c r="E1812" s="35" t="str">
        <f t="shared" si="84"/>
        <v>M</v>
      </c>
      <c r="F1812" s="35">
        <v>60</v>
      </c>
      <c r="G1812" s="35" t="s">
        <v>5293</v>
      </c>
      <c r="H1812" s="35" t="s">
        <v>4889</v>
      </c>
      <c r="I1812" s="35" t="s">
        <v>110</v>
      </c>
      <c r="J1812" s="48" t="s">
        <v>14006</v>
      </c>
      <c r="K1812" s="35">
        <v>30</v>
      </c>
      <c r="L1812" s="49" t="s">
        <v>39</v>
      </c>
      <c r="M1812" s="50" t="str">
        <f>VLOOKUP(Table6[[#This Row],[Product]],Table3[],2)</f>
        <v>Ultrathing V1</v>
      </c>
      <c r="N1812" s="50" t="str">
        <f t="shared" si="85"/>
        <v>Aug</v>
      </c>
      <c r="O1812" s="56">
        <f t="shared" si="86"/>
        <v>2020</v>
      </c>
      <c r="P1812" s="51">
        <f>VLOOKUP(Table6[[#This Row],[Product]],Table3[],3)</f>
        <v>1.79</v>
      </c>
      <c r="Q1812" s="35">
        <f>VLOOKUP(Table6[[#This Row],[Product]],Table3[],4)</f>
        <v>17</v>
      </c>
      <c r="R1812" s="35">
        <f>Table6[[#This Row],[Quantity]]*Table6[[#This Row],[Case]]</f>
        <v>510</v>
      </c>
      <c r="S1812" s="35">
        <f>Table6[[#This Row],[Total Sales]]*Table6[[#This Row],[Cost]]</f>
        <v>912.9</v>
      </c>
    </row>
    <row r="1813" spans="1:19" x14ac:dyDescent="0.3">
      <c r="A1813" s="54">
        <v>1865</v>
      </c>
      <c r="B1813" s="35" t="s">
        <v>5294</v>
      </c>
      <c r="C1813" s="35" t="s">
        <v>5295</v>
      </c>
      <c r="D1813" s="35" t="s">
        <v>15</v>
      </c>
      <c r="E1813" s="35" t="str">
        <f t="shared" si="84"/>
        <v>F</v>
      </c>
      <c r="F1813" s="35">
        <v>90</v>
      </c>
      <c r="G1813" s="35" t="s">
        <v>5296</v>
      </c>
      <c r="H1813" s="35" t="s">
        <v>5297</v>
      </c>
      <c r="I1813" s="35" t="s">
        <v>32</v>
      </c>
      <c r="J1813" s="48" t="s">
        <v>14121</v>
      </c>
      <c r="K1813" s="35">
        <v>73</v>
      </c>
      <c r="L1813" s="49" t="s">
        <v>54</v>
      </c>
      <c r="M1813" s="50" t="str">
        <f>VLOOKUP(Table6[[#This Row],[Product]],Table3[],2)</f>
        <v>Megawidget S</v>
      </c>
      <c r="N1813" s="50" t="str">
        <f t="shared" si="85"/>
        <v>Sep</v>
      </c>
      <c r="O1813" s="56">
        <f t="shared" si="86"/>
        <v>2022</v>
      </c>
      <c r="P1813" s="51">
        <f>VLOOKUP(Table6[[#This Row],[Product]],Table3[],3)</f>
        <v>0.69</v>
      </c>
      <c r="Q1813" s="35">
        <f>VLOOKUP(Table6[[#This Row],[Product]],Table3[],4)</f>
        <v>24</v>
      </c>
      <c r="R1813" s="35">
        <f>Table6[[#This Row],[Quantity]]*Table6[[#This Row],[Case]]</f>
        <v>1752</v>
      </c>
      <c r="S1813" s="35">
        <f>Table6[[#This Row],[Total Sales]]*Table6[[#This Row],[Cost]]</f>
        <v>1208.8799999999999</v>
      </c>
    </row>
    <row r="1814" spans="1:19" x14ac:dyDescent="0.3">
      <c r="A1814" s="54">
        <v>1866</v>
      </c>
      <c r="B1814" s="35" t="s">
        <v>371</v>
      </c>
      <c r="C1814" s="35" t="s">
        <v>4792</v>
      </c>
      <c r="D1814" s="35" t="s">
        <v>28</v>
      </c>
      <c r="E1814" s="35" t="str">
        <f t="shared" si="84"/>
        <v>M</v>
      </c>
      <c r="F1814" s="35">
        <v>90</v>
      </c>
      <c r="G1814" s="35" t="s">
        <v>5298</v>
      </c>
      <c r="H1814" s="35" t="s">
        <v>1206</v>
      </c>
      <c r="I1814" s="35" t="s">
        <v>294</v>
      </c>
      <c r="J1814" s="48" t="s">
        <v>13782</v>
      </c>
      <c r="K1814" s="35">
        <v>32</v>
      </c>
      <c r="L1814" s="49" t="s">
        <v>20</v>
      </c>
      <c r="M1814" s="50" t="str">
        <f>VLOOKUP(Table6[[#This Row],[Product]],Table3[],2)</f>
        <v>Hyperwotsit</v>
      </c>
      <c r="N1814" s="50" t="str">
        <f t="shared" si="85"/>
        <v>Sep</v>
      </c>
      <c r="O1814" s="56">
        <f t="shared" si="86"/>
        <v>2022</v>
      </c>
      <c r="P1814" s="51">
        <f>VLOOKUP(Table6[[#This Row],[Product]],Table3[],3)</f>
        <v>2.0099999999999998</v>
      </c>
      <c r="Q1814" s="35">
        <f>VLOOKUP(Table6[[#This Row],[Product]],Table3[],4)</f>
        <v>20</v>
      </c>
      <c r="R1814" s="35">
        <f>Table6[[#This Row],[Quantity]]*Table6[[#This Row],[Case]]</f>
        <v>640</v>
      </c>
      <c r="S1814" s="35">
        <f>Table6[[#This Row],[Total Sales]]*Table6[[#This Row],[Cost]]</f>
        <v>1286.3999999999999</v>
      </c>
    </row>
    <row r="1815" spans="1:19" x14ac:dyDescent="0.3">
      <c r="A1815" s="54">
        <v>1867</v>
      </c>
      <c r="B1815" s="35" t="s">
        <v>4233</v>
      </c>
      <c r="C1815" s="35" t="s">
        <v>5299</v>
      </c>
      <c r="D1815" s="35" t="s">
        <v>28</v>
      </c>
      <c r="E1815" s="35" t="str">
        <f t="shared" si="84"/>
        <v>M</v>
      </c>
      <c r="F1815" s="35">
        <v>90</v>
      </c>
      <c r="G1815" s="35" t="s">
        <v>5300</v>
      </c>
      <c r="H1815" s="35" t="s">
        <v>5301</v>
      </c>
      <c r="I1815" s="35" t="s">
        <v>173</v>
      </c>
      <c r="J1815" s="48" t="s">
        <v>13736</v>
      </c>
      <c r="K1815" s="35">
        <v>10</v>
      </c>
      <c r="L1815" s="49" t="s">
        <v>45</v>
      </c>
      <c r="M1815" s="50" t="str">
        <f>VLOOKUP(Table6[[#This Row],[Product]],Table3[],2)</f>
        <v>Gigastuff</v>
      </c>
      <c r="N1815" s="50" t="str">
        <f t="shared" si="85"/>
        <v>May</v>
      </c>
      <c r="O1815" s="56">
        <f t="shared" si="86"/>
        <v>2021</v>
      </c>
      <c r="P1815" s="51">
        <f>VLOOKUP(Table6[[#This Row],[Product]],Table3[],3)</f>
        <v>1.89</v>
      </c>
      <c r="Q1815" s="35">
        <f>VLOOKUP(Table6[[#This Row],[Product]],Table3[],4)</f>
        <v>18</v>
      </c>
      <c r="R1815" s="35">
        <f>Table6[[#This Row],[Quantity]]*Table6[[#This Row],[Case]]</f>
        <v>180</v>
      </c>
      <c r="S1815" s="35">
        <f>Table6[[#This Row],[Total Sales]]*Table6[[#This Row],[Cost]]</f>
        <v>340.2</v>
      </c>
    </row>
    <row r="1816" spans="1:19" x14ac:dyDescent="0.3">
      <c r="A1816" s="54">
        <v>1868</v>
      </c>
      <c r="B1816" s="35" t="s">
        <v>4642</v>
      </c>
      <c r="C1816" s="35" t="s">
        <v>5214</v>
      </c>
      <c r="D1816" s="35" t="s">
        <v>51</v>
      </c>
      <c r="E1816" s="35" t="str">
        <f t="shared" si="84"/>
        <v>F</v>
      </c>
      <c r="F1816" s="35">
        <v>90</v>
      </c>
      <c r="G1816" s="35" t="s">
        <v>5302</v>
      </c>
      <c r="H1816" s="35" t="s">
        <v>2671</v>
      </c>
      <c r="I1816" s="35" t="s">
        <v>1157</v>
      </c>
      <c r="J1816" s="48" t="s">
        <v>14017</v>
      </c>
      <c r="K1816" s="35">
        <v>73</v>
      </c>
      <c r="L1816" s="49" t="s">
        <v>39</v>
      </c>
      <c r="M1816" s="50" t="str">
        <f>VLOOKUP(Table6[[#This Row],[Product]],Table3[],2)</f>
        <v>Ultrathing V1</v>
      </c>
      <c r="N1816" s="50" t="str">
        <f t="shared" si="85"/>
        <v>Aug</v>
      </c>
      <c r="O1816" s="56">
        <f t="shared" si="86"/>
        <v>2022</v>
      </c>
      <c r="P1816" s="51">
        <f>VLOOKUP(Table6[[#This Row],[Product]],Table3[],3)</f>
        <v>1.79</v>
      </c>
      <c r="Q1816" s="35">
        <f>VLOOKUP(Table6[[#This Row],[Product]],Table3[],4)</f>
        <v>17</v>
      </c>
      <c r="R1816" s="35">
        <f>Table6[[#This Row],[Quantity]]*Table6[[#This Row],[Case]]</f>
        <v>1241</v>
      </c>
      <c r="S1816" s="35">
        <f>Table6[[#This Row],[Total Sales]]*Table6[[#This Row],[Cost]]</f>
        <v>2221.39</v>
      </c>
    </row>
    <row r="1817" spans="1:19" x14ac:dyDescent="0.3">
      <c r="A1817" s="54">
        <v>1869</v>
      </c>
      <c r="B1817" s="35" t="s">
        <v>5303</v>
      </c>
      <c r="C1817" s="35" t="s">
        <v>3140</v>
      </c>
      <c r="D1817" s="35" t="s">
        <v>15</v>
      </c>
      <c r="E1817" s="35" t="str">
        <f t="shared" si="84"/>
        <v>F</v>
      </c>
      <c r="F1817" s="35">
        <v>30</v>
      </c>
      <c r="G1817" s="35" t="s">
        <v>5304</v>
      </c>
      <c r="H1817" s="35" t="s">
        <v>898</v>
      </c>
      <c r="I1817" s="35" t="s">
        <v>32</v>
      </c>
      <c r="J1817" s="48">
        <v>44535</v>
      </c>
      <c r="K1817" s="35">
        <v>10</v>
      </c>
      <c r="L1817" s="49" t="s">
        <v>159</v>
      </c>
      <c r="M1817" s="50" t="str">
        <f>VLOOKUP(Table6[[#This Row],[Product]],Table3[],2)</f>
        <v>Ultrathing V3</v>
      </c>
      <c r="N1817" s="50" t="str">
        <f t="shared" si="85"/>
        <v>Dec</v>
      </c>
      <c r="O1817" s="56">
        <f t="shared" si="86"/>
        <v>2021</v>
      </c>
      <c r="P1817" s="51">
        <f>VLOOKUP(Table6[[#This Row],[Product]],Table3[],3)</f>
        <v>3.39</v>
      </c>
      <c r="Q1817" s="35">
        <f>VLOOKUP(Table6[[#This Row],[Product]],Table3[],4)</f>
        <v>24</v>
      </c>
      <c r="R1817" s="35">
        <f>Table6[[#This Row],[Quantity]]*Table6[[#This Row],[Case]]</f>
        <v>240</v>
      </c>
      <c r="S1817" s="35">
        <f>Table6[[#This Row],[Total Sales]]*Table6[[#This Row],[Cost]]</f>
        <v>813.6</v>
      </c>
    </row>
    <row r="1818" spans="1:19" x14ac:dyDescent="0.3">
      <c r="A1818" s="54">
        <v>1870</v>
      </c>
      <c r="B1818" s="35" t="s">
        <v>5305</v>
      </c>
      <c r="C1818" s="35" t="s">
        <v>5306</v>
      </c>
      <c r="D1818" s="35" t="s">
        <v>28</v>
      </c>
      <c r="E1818" s="35" t="str">
        <f t="shared" si="84"/>
        <v>M</v>
      </c>
      <c r="F1818" s="35">
        <v>60</v>
      </c>
      <c r="G1818" s="35" t="s">
        <v>5307</v>
      </c>
      <c r="H1818" s="35" t="s">
        <v>3932</v>
      </c>
      <c r="I1818" s="35" t="s">
        <v>32</v>
      </c>
      <c r="J1818" s="48">
        <v>44076</v>
      </c>
      <c r="K1818" s="35">
        <v>20</v>
      </c>
      <c r="L1818" s="49" t="s">
        <v>54</v>
      </c>
      <c r="M1818" s="50" t="str">
        <f>VLOOKUP(Table6[[#This Row],[Product]],Table3[],2)</f>
        <v>Megawidget S</v>
      </c>
      <c r="N1818" s="50" t="str">
        <f t="shared" si="85"/>
        <v>Sep</v>
      </c>
      <c r="O1818" s="56">
        <f t="shared" si="86"/>
        <v>2020</v>
      </c>
      <c r="P1818" s="51">
        <f>VLOOKUP(Table6[[#This Row],[Product]],Table3[],3)</f>
        <v>0.69</v>
      </c>
      <c r="Q1818" s="35">
        <f>VLOOKUP(Table6[[#This Row],[Product]],Table3[],4)</f>
        <v>24</v>
      </c>
      <c r="R1818" s="35">
        <f>Table6[[#This Row],[Quantity]]*Table6[[#This Row],[Case]]</f>
        <v>480</v>
      </c>
      <c r="S1818" s="35">
        <f>Table6[[#This Row],[Total Sales]]*Table6[[#This Row],[Cost]]</f>
        <v>331.2</v>
      </c>
    </row>
    <row r="1819" spans="1:19" x14ac:dyDescent="0.3">
      <c r="A1819" s="54">
        <v>1871</v>
      </c>
      <c r="B1819" s="35" t="s">
        <v>5048</v>
      </c>
      <c r="C1819" s="35" t="s">
        <v>1528</v>
      </c>
      <c r="D1819" s="35" t="s">
        <v>51</v>
      </c>
      <c r="E1819" s="35" t="str">
        <f t="shared" si="84"/>
        <v>F</v>
      </c>
      <c r="F1819" s="35">
        <v>30</v>
      </c>
      <c r="G1819" s="35" t="s">
        <v>5308</v>
      </c>
      <c r="H1819" s="35" t="s">
        <v>3238</v>
      </c>
      <c r="I1819" s="35" t="s">
        <v>173</v>
      </c>
      <c r="J1819" s="48">
        <v>44234</v>
      </c>
      <c r="K1819" s="35">
        <v>15</v>
      </c>
      <c r="L1819" s="49" t="s">
        <v>70</v>
      </c>
      <c r="M1819" s="50" t="str">
        <f>VLOOKUP(Table6[[#This Row],[Product]],Table3[],2)</f>
        <v>Megawidget M</v>
      </c>
      <c r="N1819" s="50" t="str">
        <f t="shared" si="85"/>
        <v>Feb</v>
      </c>
      <c r="O1819" s="56">
        <f t="shared" si="86"/>
        <v>2021</v>
      </c>
      <c r="P1819" s="51">
        <f>VLOOKUP(Table6[[#This Row],[Product]],Table3[],3)</f>
        <v>1.29</v>
      </c>
      <c r="Q1819" s="35">
        <f>VLOOKUP(Table6[[#This Row],[Product]],Table3[],4)</f>
        <v>24</v>
      </c>
      <c r="R1819" s="35">
        <f>Table6[[#This Row],[Quantity]]*Table6[[#This Row],[Case]]</f>
        <v>360</v>
      </c>
      <c r="S1819" s="35">
        <f>Table6[[#This Row],[Total Sales]]*Table6[[#This Row],[Cost]]</f>
        <v>464.40000000000003</v>
      </c>
    </row>
    <row r="1820" spans="1:19" x14ac:dyDescent="0.3">
      <c r="A1820" s="54">
        <v>1872</v>
      </c>
      <c r="B1820" s="35" t="s">
        <v>5309</v>
      </c>
      <c r="C1820" s="35" t="s">
        <v>5310</v>
      </c>
      <c r="D1820" s="35" t="s">
        <v>15</v>
      </c>
      <c r="E1820" s="35" t="str">
        <f t="shared" si="84"/>
        <v>F</v>
      </c>
      <c r="F1820" s="35">
        <v>90</v>
      </c>
      <c r="G1820" s="35" t="s">
        <v>5311</v>
      </c>
      <c r="H1820" s="35" t="s">
        <v>195</v>
      </c>
      <c r="I1820" s="35" t="s">
        <v>187</v>
      </c>
      <c r="J1820" s="48" t="s">
        <v>13681</v>
      </c>
      <c r="K1820" s="35">
        <v>36</v>
      </c>
      <c r="L1820" s="49" t="s">
        <v>20</v>
      </c>
      <c r="M1820" s="50" t="str">
        <f>VLOOKUP(Table6[[#This Row],[Product]],Table3[],2)</f>
        <v>Hyperwotsit</v>
      </c>
      <c r="N1820" s="50" t="str">
        <f t="shared" si="85"/>
        <v>Nov</v>
      </c>
      <c r="O1820" s="56">
        <f t="shared" si="86"/>
        <v>2020</v>
      </c>
      <c r="P1820" s="51">
        <f>VLOOKUP(Table6[[#This Row],[Product]],Table3[],3)</f>
        <v>2.0099999999999998</v>
      </c>
      <c r="Q1820" s="35">
        <f>VLOOKUP(Table6[[#This Row],[Product]],Table3[],4)</f>
        <v>20</v>
      </c>
      <c r="R1820" s="35">
        <f>Table6[[#This Row],[Quantity]]*Table6[[#This Row],[Case]]</f>
        <v>720</v>
      </c>
      <c r="S1820" s="35">
        <f>Table6[[#This Row],[Total Sales]]*Table6[[#This Row],[Cost]]</f>
        <v>1447.1999999999998</v>
      </c>
    </row>
    <row r="1821" spans="1:19" x14ac:dyDescent="0.3">
      <c r="A1821" s="54">
        <v>1873</v>
      </c>
      <c r="B1821" s="35" t="s">
        <v>5312</v>
      </c>
      <c r="C1821" s="35" t="s">
        <v>358</v>
      </c>
      <c r="D1821" s="35" t="s">
        <v>51</v>
      </c>
      <c r="E1821" s="35" t="str">
        <f t="shared" si="84"/>
        <v>F</v>
      </c>
      <c r="F1821" s="35">
        <v>30</v>
      </c>
      <c r="G1821" s="35" t="s">
        <v>5313</v>
      </c>
      <c r="H1821" s="35" t="s">
        <v>2749</v>
      </c>
      <c r="I1821" s="35" t="s">
        <v>187</v>
      </c>
      <c r="J1821" s="48" t="s">
        <v>14082</v>
      </c>
      <c r="K1821" s="35">
        <v>38</v>
      </c>
      <c r="L1821" s="49" t="s">
        <v>101</v>
      </c>
      <c r="M1821" s="50" t="str">
        <f>VLOOKUP(Table6[[#This Row],[Product]],Table3[],2)</f>
        <v>Superwossname</v>
      </c>
      <c r="N1821" s="50" t="str">
        <f t="shared" si="85"/>
        <v>May</v>
      </c>
      <c r="O1821" s="56">
        <f t="shared" si="86"/>
        <v>2020</v>
      </c>
      <c r="P1821" s="51">
        <f>VLOOKUP(Table6[[#This Row],[Product]],Table3[],3)</f>
        <v>3.49</v>
      </c>
      <c r="Q1821" s="35">
        <f>VLOOKUP(Table6[[#This Row],[Product]],Table3[],4)</f>
        <v>20</v>
      </c>
      <c r="R1821" s="35">
        <f>Table6[[#This Row],[Quantity]]*Table6[[#This Row],[Case]]</f>
        <v>760</v>
      </c>
      <c r="S1821" s="35">
        <f>Table6[[#This Row],[Total Sales]]*Table6[[#This Row],[Cost]]</f>
        <v>2652.4</v>
      </c>
    </row>
    <row r="1822" spans="1:19" x14ac:dyDescent="0.3">
      <c r="A1822" s="54">
        <v>1874</v>
      </c>
      <c r="B1822" s="35" t="s">
        <v>5314</v>
      </c>
      <c r="C1822" s="35" t="s">
        <v>5315</v>
      </c>
      <c r="D1822" s="35" t="s">
        <v>28</v>
      </c>
      <c r="E1822" s="35" t="str">
        <f t="shared" si="84"/>
        <v>M</v>
      </c>
      <c r="F1822" s="35">
        <v>60</v>
      </c>
      <c r="G1822" s="35" t="s">
        <v>5313</v>
      </c>
      <c r="H1822" s="35" t="s">
        <v>5316</v>
      </c>
      <c r="I1822" s="35" t="s">
        <v>25</v>
      </c>
      <c r="J1822" s="48" t="s">
        <v>13629</v>
      </c>
      <c r="K1822" s="35">
        <v>71</v>
      </c>
      <c r="L1822" s="49" t="s">
        <v>101</v>
      </c>
      <c r="M1822" s="50" t="str">
        <f>VLOOKUP(Table6[[#This Row],[Product]],Table3[],2)</f>
        <v>Superwossname</v>
      </c>
      <c r="N1822" s="50" t="str">
        <f t="shared" si="85"/>
        <v>Nov</v>
      </c>
      <c r="O1822" s="56">
        <f t="shared" si="86"/>
        <v>2020</v>
      </c>
      <c r="P1822" s="51">
        <f>VLOOKUP(Table6[[#This Row],[Product]],Table3[],3)</f>
        <v>3.49</v>
      </c>
      <c r="Q1822" s="35">
        <f>VLOOKUP(Table6[[#This Row],[Product]],Table3[],4)</f>
        <v>20</v>
      </c>
      <c r="R1822" s="35">
        <f>Table6[[#This Row],[Quantity]]*Table6[[#This Row],[Case]]</f>
        <v>1420</v>
      </c>
      <c r="S1822" s="35">
        <f>Table6[[#This Row],[Total Sales]]*Table6[[#This Row],[Cost]]</f>
        <v>4955.8</v>
      </c>
    </row>
    <row r="1823" spans="1:19" x14ac:dyDescent="0.3">
      <c r="A1823" s="54">
        <v>1875</v>
      </c>
      <c r="B1823" s="35" t="s">
        <v>5317</v>
      </c>
      <c r="C1823" s="35" t="s">
        <v>5318</v>
      </c>
      <c r="D1823" s="35" t="s">
        <v>15</v>
      </c>
      <c r="E1823" s="35" t="str">
        <f t="shared" si="84"/>
        <v>F</v>
      </c>
      <c r="F1823" s="35">
        <v>30</v>
      </c>
      <c r="G1823" s="35" t="s">
        <v>5319</v>
      </c>
      <c r="H1823" s="35" t="s">
        <v>963</v>
      </c>
      <c r="I1823" s="35" t="s">
        <v>25</v>
      </c>
      <c r="J1823" s="48" t="s">
        <v>13908</v>
      </c>
      <c r="K1823" s="35">
        <v>80</v>
      </c>
      <c r="L1823" s="49" t="s">
        <v>39</v>
      </c>
      <c r="M1823" s="50" t="str">
        <f>VLOOKUP(Table6[[#This Row],[Product]],Table3[],2)</f>
        <v>Ultrathing V1</v>
      </c>
      <c r="N1823" s="50" t="str">
        <f t="shared" si="85"/>
        <v>Aug</v>
      </c>
      <c r="O1823" s="56">
        <f t="shared" si="86"/>
        <v>2020</v>
      </c>
      <c r="P1823" s="51">
        <f>VLOOKUP(Table6[[#This Row],[Product]],Table3[],3)</f>
        <v>1.79</v>
      </c>
      <c r="Q1823" s="35">
        <f>VLOOKUP(Table6[[#This Row],[Product]],Table3[],4)</f>
        <v>17</v>
      </c>
      <c r="R1823" s="35">
        <f>Table6[[#This Row],[Quantity]]*Table6[[#This Row],[Case]]</f>
        <v>1360</v>
      </c>
      <c r="S1823" s="35">
        <f>Table6[[#This Row],[Total Sales]]*Table6[[#This Row],[Cost]]</f>
        <v>2434.4</v>
      </c>
    </row>
    <row r="1824" spans="1:19" x14ac:dyDescent="0.3">
      <c r="A1824" s="54">
        <v>1876</v>
      </c>
      <c r="B1824" s="35" t="s">
        <v>5320</v>
      </c>
      <c r="C1824" s="35" t="s">
        <v>5321</v>
      </c>
      <c r="D1824" s="35" t="s">
        <v>51</v>
      </c>
      <c r="E1824" s="35" t="str">
        <f t="shared" si="84"/>
        <v>F</v>
      </c>
      <c r="F1824" s="35">
        <v>90</v>
      </c>
      <c r="G1824" s="35" t="s">
        <v>15150</v>
      </c>
      <c r="H1824" s="35" t="s">
        <v>2401</v>
      </c>
      <c r="I1824" s="35" t="s">
        <v>178</v>
      </c>
      <c r="J1824" s="48">
        <v>44110</v>
      </c>
      <c r="K1824" s="35">
        <v>31</v>
      </c>
      <c r="L1824" s="49" t="s">
        <v>80</v>
      </c>
      <c r="M1824" s="50" t="str">
        <f>VLOOKUP(Table6[[#This Row],[Product]],Table3[],2)</f>
        <v>Ultrathing V2</v>
      </c>
      <c r="N1824" s="50" t="str">
        <f t="shared" si="85"/>
        <v>Oct</v>
      </c>
      <c r="O1824" s="56">
        <f t="shared" si="86"/>
        <v>2020</v>
      </c>
      <c r="P1824" s="51">
        <f>VLOOKUP(Table6[[#This Row],[Product]],Table3[],3)</f>
        <v>2.95</v>
      </c>
      <c r="Q1824" s="35">
        <f>VLOOKUP(Table6[[#This Row],[Product]],Table3[],4)</f>
        <v>20</v>
      </c>
      <c r="R1824" s="35">
        <f>Table6[[#This Row],[Quantity]]*Table6[[#This Row],[Case]]</f>
        <v>620</v>
      </c>
      <c r="S1824" s="35">
        <f>Table6[[#This Row],[Total Sales]]*Table6[[#This Row],[Cost]]</f>
        <v>1829</v>
      </c>
    </row>
    <row r="1825" spans="1:19" x14ac:dyDescent="0.3">
      <c r="A1825" s="54">
        <v>1877</v>
      </c>
      <c r="B1825" s="35" t="s">
        <v>1758</v>
      </c>
      <c r="C1825" s="35" t="s">
        <v>5323</v>
      </c>
      <c r="D1825" s="35" t="s">
        <v>28</v>
      </c>
      <c r="E1825" s="35" t="str">
        <f t="shared" si="84"/>
        <v>M</v>
      </c>
      <c r="F1825" s="35">
        <v>30</v>
      </c>
      <c r="G1825" s="35" t="s">
        <v>5324</v>
      </c>
      <c r="H1825" s="35" t="s">
        <v>5025</v>
      </c>
      <c r="I1825" s="35" t="s">
        <v>32</v>
      </c>
      <c r="J1825" s="48" t="s">
        <v>13821</v>
      </c>
      <c r="K1825" s="35">
        <v>67</v>
      </c>
      <c r="L1825" s="49" t="s">
        <v>101</v>
      </c>
      <c r="M1825" s="50" t="str">
        <f>VLOOKUP(Table6[[#This Row],[Product]],Table3[],2)</f>
        <v>Superwossname</v>
      </c>
      <c r="N1825" s="50" t="str">
        <f t="shared" si="85"/>
        <v>Oct</v>
      </c>
      <c r="O1825" s="56">
        <f t="shared" si="86"/>
        <v>2022</v>
      </c>
      <c r="P1825" s="51">
        <f>VLOOKUP(Table6[[#This Row],[Product]],Table3[],3)</f>
        <v>3.49</v>
      </c>
      <c r="Q1825" s="35">
        <f>VLOOKUP(Table6[[#This Row],[Product]],Table3[],4)</f>
        <v>20</v>
      </c>
      <c r="R1825" s="35">
        <f>Table6[[#This Row],[Quantity]]*Table6[[#This Row],[Case]]</f>
        <v>1340</v>
      </c>
      <c r="S1825" s="35">
        <f>Table6[[#This Row],[Total Sales]]*Table6[[#This Row],[Cost]]</f>
        <v>4676.6000000000004</v>
      </c>
    </row>
    <row r="1826" spans="1:19" x14ac:dyDescent="0.3">
      <c r="A1826" s="54">
        <v>1878</v>
      </c>
      <c r="B1826" s="35" t="s">
        <v>1991</v>
      </c>
      <c r="C1826" s="35" t="s">
        <v>4528</v>
      </c>
      <c r="D1826" s="35" t="s">
        <v>41</v>
      </c>
      <c r="E1826" s="35" t="str">
        <f t="shared" si="84"/>
        <v>F</v>
      </c>
      <c r="F1826" s="35">
        <v>30</v>
      </c>
      <c r="G1826" s="35" t="s">
        <v>5324</v>
      </c>
      <c r="H1826" s="35" t="s">
        <v>382</v>
      </c>
      <c r="I1826" s="35" t="s">
        <v>32</v>
      </c>
      <c r="J1826" s="48">
        <v>43865</v>
      </c>
      <c r="K1826" s="35">
        <v>84</v>
      </c>
      <c r="L1826" s="49" t="s">
        <v>80</v>
      </c>
      <c r="M1826" s="50" t="str">
        <f>VLOOKUP(Table6[[#This Row],[Product]],Table3[],2)</f>
        <v>Ultrathing V2</v>
      </c>
      <c r="N1826" s="50" t="str">
        <f t="shared" si="85"/>
        <v>Feb</v>
      </c>
      <c r="O1826" s="56">
        <f t="shared" si="86"/>
        <v>2020</v>
      </c>
      <c r="P1826" s="51">
        <f>VLOOKUP(Table6[[#This Row],[Product]],Table3[],3)</f>
        <v>2.95</v>
      </c>
      <c r="Q1826" s="35">
        <f>VLOOKUP(Table6[[#This Row],[Product]],Table3[],4)</f>
        <v>20</v>
      </c>
      <c r="R1826" s="35">
        <f>Table6[[#This Row],[Quantity]]*Table6[[#This Row],[Case]]</f>
        <v>1680</v>
      </c>
      <c r="S1826" s="35">
        <f>Table6[[#This Row],[Total Sales]]*Table6[[#This Row],[Cost]]</f>
        <v>4956</v>
      </c>
    </row>
    <row r="1827" spans="1:19" x14ac:dyDescent="0.3">
      <c r="A1827" s="54">
        <v>1879</v>
      </c>
      <c r="B1827" s="35" t="s">
        <v>4550</v>
      </c>
      <c r="C1827" s="35" t="s">
        <v>5325</v>
      </c>
      <c r="D1827" s="35" t="s">
        <v>28</v>
      </c>
      <c r="E1827" s="35" t="str">
        <f t="shared" si="84"/>
        <v>M</v>
      </c>
      <c r="F1827" s="35">
        <v>90</v>
      </c>
      <c r="G1827" s="35" t="s">
        <v>5326</v>
      </c>
      <c r="H1827" s="35" t="s">
        <v>5327</v>
      </c>
      <c r="I1827" s="35" t="s">
        <v>187</v>
      </c>
      <c r="J1827" s="48">
        <v>44451</v>
      </c>
      <c r="K1827" s="35">
        <v>61</v>
      </c>
      <c r="L1827" s="49" t="s">
        <v>159</v>
      </c>
      <c r="M1827" s="50" t="str">
        <f>VLOOKUP(Table6[[#This Row],[Product]],Table3[],2)</f>
        <v>Ultrathing V3</v>
      </c>
      <c r="N1827" s="50" t="str">
        <f t="shared" si="85"/>
        <v>Sep</v>
      </c>
      <c r="O1827" s="56">
        <f t="shared" si="86"/>
        <v>2021</v>
      </c>
      <c r="P1827" s="51">
        <f>VLOOKUP(Table6[[#This Row],[Product]],Table3[],3)</f>
        <v>3.39</v>
      </c>
      <c r="Q1827" s="35">
        <f>VLOOKUP(Table6[[#This Row],[Product]],Table3[],4)</f>
        <v>24</v>
      </c>
      <c r="R1827" s="35">
        <f>Table6[[#This Row],[Quantity]]*Table6[[#This Row],[Case]]</f>
        <v>1464</v>
      </c>
      <c r="S1827" s="35">
        <f>Table6[[#This Row],[Total Sales]]*Table6[[#This Row],[Cost]]</f>
        <v>4962.96</v>
      </c>
    </row>
    <row r="1828" spans="1:19" x14ac:dyDescent="0.3">
      <c r="A1828" s="54">
        <v>1880</v>
      </c>
      <c r="B1828" s="35" t="s">
        <v>4438</v>
      </c>
      <c r="C1828" s="35" t="s">
        <v>5328</v>
      </c>
      <c r="D1828" s="35" t="s">
        <v>28</v>
      </c>
      <c r="E1828" s="35" t="str">
        <f t="shared" si="84"/>
        <v>M</v>
      </c>
      <c r="F1828" s="35">
        <v>60</v>
      </c>
      <c r="G1828" s="35" t="s">
        <v>5329</v>
      </c>
      <c r="H1828" s="35" t="s">
        <v>714</v>
      </c>
      <c r="I1828" s="35" t="s">
        <v>38</v>
      </c>
      <c r="J1828" s="48" t="s">
        <v>13632</v>
      </c>
      <c r="K1828" s="35">
        <v>25</v>
      </c>
      <c r="L1828" s="49" t="s">
        <v>64</v>
      </c>
      <c r="M1828" s="50" t="str">
        <f>VLOOKUP(Table6[[#This Row],[Product]],Table3[],2)</f>
        <v>Ultrathing V4</v>
      </c>
      <c r="N1828" s="50" t="str">
        <f t="shared" si="85"/>
        <v>Mar</v>
      </c>
      <c r="O1828" s="56">
        <f t="shared" si="86"/>
        <v>2021</v>
      </c>
      <c r="P1828" s="51">
        <f>VLOOKUP(Table6[[#This Row],[Product]],Table3[],3)</f>
        <v>3.99</v>
      </c>
      <c r="Q1828" s="35">
        <f>VLOOKUP(Table6[[#This Row],[Product]],Table3[],4)</f>
        <v>24</v>
      </c>
      <c r="R1828" s="35">
        <f>Table6[[#This Row],[Quantity]]*Table6[[#This Row],[Case]]</f>
        <v>600</v>
      </c>
      <c r="S1828" s="35">
        <f>Table6[[#This Row],[Total Sales]]*Table6[[#This Row],[Cost]]</f>
        <v>2394</v>
      </c>
    </row>
    <row r="1829" spans="1:19" x14ac:dyDescent="0.3">
      <c r="A1829" s="54">
        <v>1881</v>
      </c>
      <c r="B1829" s="35" t="s">
        <v>196</v>
      </c>
      <c r="C1829" s="35" t="s">
        <v>5330</v>
      </c>
      <c r="D1829" s="35" t="s">
        <v>28</v>
      </c>
      <c r="E1829" s="35" t="str">
        <f t="shared" si="84"/>
        <v>M</v>
      </c>
      <c r="F1829" s="35">
        <v>60</v>
      </c>
      <c r="G1829" s="35" t="s">
        <v>5329</v>
      </c>
      <c r="H1829" s="35" t="s">
        <v>4867</v>
      </c>
      <c r="I1829" s="35" t="s">
        <v>294</v>
      </c>
      <c r="J1829" s="48">
        <v>44230</v>
      </c>
      <c r="K1829" s="35">
        <v>64</v>
      </c>
      <c r="L1829" s="49" t="s">
        <v>54</v>
      </c>
      <c r="M1829" s="50" t="str">
        <f>VLOOKUP(Table6[[#This Row],[Product]],Table3[],2)</f>
        <v>Megawidget S</v>
      </c>
      <c r="N1829" s="50" t="str">
        <f t="shared" si="85"/>
        <v>Feb</v>
      </c>
      <c r="O1829" s="56">
        <f t="shared" si="86"/>
        <v>2021</v>
      </c>
      <c r="P1829" s="51">
        <f>VLOOKUP(Table6[[#This Row],[Product]],Table3[],3)</f>
        <v>0.69</v>
      </c>
      <c r="Q1829" s="35">
        <f>VLOOKUP(Table6[[#This Row],[Product]],Table3[],4)</f>
        <v>24</v>
      </c>
      <c r="R1829" s="35">
        <f>Table6[[#This Row],[Quantity]]*Table6[[#This Row],[Case]]</f>
        <v>1536</v>
      </c>
      <c r="S1829" s="35">
        <f>Table6[[#This Row],[Total Sales]]*Table6[[#This Row],[Cost]]</f>
        <v>1059.8399999999999</v>
      </c>
    </row>
    <row r="1830" spans="1:19" x14ac:dyDescent="0.3">
      <c r="A1830" s="54">
        <v>1882</v>
      </c>
      <c r="B1830" s="35" t="s">
        <v>5331</v>
      </c>
      <c r="C1830" s="35" t="s">
        <v>5332</v>
      </c>
      <c r="D1830" s="35" t="s">
        <v>51</v>
      </c>
      <c r="E1830" s="35" t="str">
        <f t="shared" si="84"/>
        <v>F</v>
      </c>
      <c r="F1830" s="35">
        <v>60</v>
      </c>
      <c r="G1830" s="35" t="s">
        <v>15151</v>
      </c>
      <c r="H1830" s="35" t="s">
        <v>2753</v>
      </c>
      <c r="I1830" s="35" t="s">
        <v>124</v>
      </c>
      <c r="J1830" s="48" t="s">
        <v>13894</v>
      </c>
      <c r="K1830" s="35">
        <v>27</v>
      </c>
      <c r="L1830" s="49" t="s">
        <v>64</v>
      </c>
      <c r="M1830" s="50" t="str">
        <f>VLOOKUP(Table6[[#This Row],[Product]],Table3[],2)</f>
        <v>Ultrathing V4</v>
      </c>
      <c r="N1830" s="50" t="str">
        <f t="shared" si="85"/>
        <v>Feb</v>
      </c>
      <c r="O1830" s="56">
        <f t="shared" si="86"/>
        <v>2020</v>
      </c>
      <c r="P1830" s="51">
        <f>VLOOKUP(Table6[[#This Row],[Product]],Table3[],3)</f>
        <v>3.99</v>
      </c>
      <c r="Q1830" s="35">
        <f>VLOOKUP(Table6[[#This Row],[Product]],Table3[],4)</f>
        <v>24</v>
      </c>
      <c r="R1830" s="35">
        <f>Table6[[#This Row],[Quantity]]*Table6[[#This Row],[Case]]</f>
        <v>648</v>
      </c>
      <c r="S1830" s="35">
        <f>Table6[[#This Row],[Total Sales]]*Table6[[#This Row],[Cost]]</f>
        <v>2585.52</v>
      </c>
    </row>
    <row r="1831" spans="1:19" x14ac:dyDescent="0.3">
      <c r="A1831" s="54">
        <v>1883</v>
      </c>
      <c r="B1831" s="35" t="s">
        <v>5334</v>
      </c>
      <c r="C1831" s="35" t="s">
        <v>2480</v>
      </c>
      <c r="D1831" s="35" t="s">
        <v>28</v>
      </c>
      <c r="E1831" s="35" t="str">
        <f t="shared" si="84"/>
        <v>M</v>
      </c>
      <c r="F1831" s="35">
        <v>90</v>
      </c>
      <c r="G1831" s="35" t="s">
        <v>5335</v>
      </c>
      <c r="H1831" s="35" t="s">
        <v>5336</v>
      </c>
      <c r="I1831" s="35" t="s">
        <v>32</v>
      </c>
      <c r="J1831" s="48">
        <v>44412</v>
      </c>
      <c r="K1831" s="35">
        <v>42</v>
      </c>
      <c r="L1831" s="49" t="s">
        <v>101</v>
      </c>
      <c r="M1831" s="50" t="str">
        <f>VLOOKUP(Table6[[#This Row],[Product]],Table3[],2)</f>
        <v>Superwossname</v>
      </c>
      <c r="N1831" s="50" t="str">
        <f t="shared" si="85"/>
        <v>Aug</v>
      </c>
      <c r="O1831" s="56">
        <f t="shared" si="86"/>
        <v>2021</v>
      </c>
      <c r="P1831" s="51">
        <f>VLOOKUP(Table6[[#This Row],[Product]],Table3[],3)</f>
        <v>3.49</v>
      </c>
      <c r="Q1831" s="35">
        <f>VLOOKUP(Table6[[#This Row],[Product]],Table3[],4)</f>
        <v>20</v>
      </c>
      <c r="R1831" s="35">
        <f>Table6[[#This Row],[Quantity]]*Table6[[#This Row],[Case]]</f>
        <v>840</v>
      </c>
      <c r="S1831" s="35">
        <f>Table6[[#This Row],[Total Sales]]*Table6[[#This Row],[Cost]]</f>
        <v>2931.6000000000004</v>
      </c>
    </row>
    <row r="1832" spans="1:19" x14ac:dyDescent="0.3">
      <c r="A1832" s="54">
        <v>1884</v>
      </c>
      <c r="B1832" s="35" t="s">
        <v>5337</v>
      </c>
      <c r="C1832" s="35" t="s">
        <v>5338</v>
      </c>
      <c r="D1832" s="35" t="s">
        <v>51</v>
      </c>
      <c r="E1832" s="35" t="str">
        <f t="shared" si="84"/>
        <v>F</v>
      </c>
      <c r="F1832" s="35">
        <v>60</v>
      </c>
      <c r="G1832" s="35" t="s">
        <v>5339</v>
      </c>
      <c r="H1832" s="35" t="s">
        <v>5340</v>
      </c>
      <c r="I1832" s="35" t="s">
        <v>32</v>
      </c>
      <c r="J1832" s="48" t="s">
        <v>13839</v>
      </c>
      <c r="K1832" s="35">
        <v>70</v>
      </c>
      <c r="L1832" s="49" t="s">
        <v>159</v>
      </c>
      <c r="M1832" s="50" t="str">
        <f>VLOOKUP(Table6[[#This Row],[Product]],Table3[],2)</f>
        <v>Ultrathing V3</v>
      </c>
      <c r="N1832" s="50" t="str">
        <f t="shared" si="85"/>
        <v>Feb</v>
      </c>
      <c r="O1832" s="56">
        <f t="shared" si="86"/>
        <v>2020</v>
      </c>
      <c r="P1832" s="51">
        <f>VLOOKUP(Table6[[#This Row],[Product]],Table3[],3)</f>
        <v>3.39</v>
      </c>
      <c r="Q1832" s="35">
        <f>VLOOKUP(Table6[[#This Row],[Product]],Table3[],4)</f>
        <v>24</v>
      </c>
      <c r="R1832" s="35">
        <f>Table6[[#This Row],[Quantity]]*Table6[[#This Row],[Case]]</f>
        <v>1680</v>
      </c>
      <c r="S1832" s="35">
        <f>Table6[[#This Row],[Total Sales]]*Table6[[#This Row],[Cost]]</f>
        <v>5695.2</v>
      </c>
    </row>
    <row r="1833" spans="1:19" x14ac:dyDescent="0.3">
      <c r="A1833" s="54">
        <v>1885</v>
      </c>
      <c r="B1833" s="35" t="s">
        <v>5341</v>
      </c>
      <c r="C1833" s="35" t="s">
        <v>3435</v>
      </c>
      <c r="D1833" s="35" t="s">
        <v>15</v>
      </c>
      <c r="E1833" s="35" t="str">
        <f t="shared" si="84"/>
        <v>F</v>
      </c>
      <c r="F1833" s="35">
        <v>90</v>
      </c>
      <c r="G1833" s="35" t="s">
        <v>5342</v>
      </c>
      <c r="H1833" s="35" t="s">
        <v>3033</v>
      </c>
      <c r="I1833" s="35" t="s">
        <v>32</v>
      </c>
      <c r="J1833" s="48" t="s">
        <v>14088</v>
      </c>
      <c r="K1833" s="35">
        <v>16</v>
      </c>
      <c r="L1833" s="49" t="s">
        <v>159</v>
      </c>
      <c r="M1833" s="50" t="str">
        <f>VLOOKUP(Table6[[#This Row],[Product]],Table3[],2)</f>
        <v>Ultrathing V3</v>
      </c>
      <c r="N1833" s="50" t="str">
        <f t="shared" si="85"/>
        <v>Jan</v>
      </c>
      <c r="O1833" s="56">
        <f t="shared" si="86"/>
        <v>2022</v>
      </c>
      <c r="P1833" s="51">
        <f>VLOOKUP(Table6[[#This Row],[Product]],Table3[],3)</f>
        <v>3.39</v>
      </c>
      <c r="Q1833" s="35">
        <f>VLOOKUP(Table6[[#This Row],[Product]],Table3[],4)</f>
        <v>24</v>
      </c>
      <c r="R1833" s="35">
        <f>Table6[[#This Row],[Quantity]]*Table6[[#This Row],[Case]]</f>
        <v>384</v>
      </c>
      <c r="S1833" s="35">
        <f>Table6[[#This Row],[Total Sales]]*Table6[[#This Row],[Cost]]</f>
        <v>1301.76</v>
      </c>
    </row>
    <row r="1834" spans="1:19" x14ac:dyDescent="0.3">
      <c r="A1834" s="54">
        <v>1886</v>
      </c>
      <c r="B1834" s="35" t="s">
        <v>5343</v>
      </c>
      <c r="C1834" s="35" t="s">
        <v>507</v>
      </c>
      <c r="D1834" s="35" t="s">
        <v>51</v>
      </c>
      <c r="E1834" s="35" t="str">
        <f t="shared" si="84"/>
        <v>F</v>
      </c>
      <c r="F1834" s="35">
        <v>90</v>
      </c>
      <c r="G1834" s="35" t="s">
        <v>5344</v>
      </c>
      <c r="H1834" s="35" t="s">
        <v>1202</v>
      </c>
      <c r="I1834" s="35" t="s">
        <v>32</v>
      </c>
      <c r="J1834" s="48">
        <v>44081</v>
      </c>
      <c r="K1834" s="35">
        <v>84</v>
      </c>
      <c r="L1834" s="49" t="s">
        <v>54</v>
      </c>
      <c r="M1834" s="50" t="str">
        <f>VLOOKUP(Table6[[#This Row],[Product]],Table3[],2)</f>
        <v>Megawidget S</v>
      </c>
      <c r="N1834" s="50" t="str">
        <f t="shared" si="85"/>
        <v>Sep</v>
      </c>
      <c r="O1834" s="56">
        <f t="shared" si="86"/>
        <v>2020</v>
      </c>
      <c r="P1834" s="51">
        <f>VLOOKUP(Table6[[#This Row],[Product]],Table3[],3)</f>
        <v>0.69</v>
      </c>
      <c r="Q1834" s="35">
        <f>VLOOKUP(Table6[[#This Row],[Product]],Table3[],4)</f>
        <v>24</v>
      </c>
      <c r="R1834" s="35">
        <f>Table6[[#This Row],[Quantity]]*Table6[[#This Row],[Case]]</f>
        <v>2016</v>
      </c>
      <c r="S1834" s="35">
        <f>Table6[[#This Row],[Total Sales]]*Table6[[#This Row],[Cost]]</f>
        <v>1391.04</v>
      </c>
    </row>
    <row r="1835" spans="1:19" x14ac:dyDescent="0.3">
      <c r="A1835" s="54">
        <v>1887</v>
      </c>
      <c r="B1835" s="35" t="s">
        <v>5345</v>
      </c>
      <c r="C1835" s="35" t="s">
        <v>5346</v>
      </c>
      <c r="D1835" s="35" t="s">
        <v>51</v>
      </c>
      <c r="E1835" s="35" t="str">
        <f t="shared" si="84"/>
        <v>F</v>
      </c>
      <c r="F1835" s="35">
        <v>30</v>
      </c>
      <c r="G1835" s="35" t="s">
        <v>14316</v>
      </c>
      <c r="H1835" s="35" t="s">
        <v>549</v>
      </c>
      <c r="I1835" s="35" t="s">
        <v>425</v>
      </c>
      <c r="J1835" s="48" t="s">
        <v>13645</v>
      </c>
      <c r="K1835" s="35">
        <v>45</v>
      </c>
      <c r="L1835" s="49" t="s">
        <v>20</v>
      </c>
      <c r="M1835" s="50" t="str">
        <f>VLOOKUP(Table6[[#This Row],[Product]],Table3[],2)</f>
        <v>Hyperwotsit</v>
      </c>
      <c r="N1835" s="50" t="str">
        <f t="shared" si="85"/>
        <v>Sep</v>
      </c>
      <c r="O1835" s="56">
        <f t="shared" si="86"/>
        <v>2020</v>
      </c>
      <c r="P1835" s="51">
        <f>VLOOKUP(Table6[[#This Row],[Product]],Table3[],3)</f>
        <v>2.0099999999999998</v>
      </c>
      <c r="Q1835" s="35">
        <f>VLOOKUP(Table6[[#This Row],[Product]],Table3[],4)</f>
        <v>20</v>
      </c>
      <c r="R1835" s="35">
        <f>Table6[[#This Row],[Quantity]]*Table6[[#This Row],[Case]]</f>
        <v>900</v>
      </c>
      <c r="S1835" s="35">
        <f>Table6[[#This Row],[Total Sales]]*Table6[[#This Row],[Cost]]</f>
        <v>1808.9999999999998</v>
      </c>
    </row>
    <row r="1836" spans="1:19" x14ac:dyDescent="0.3">
      <c r="A1836" s="54">
        <v>1888</v>
      </c>
      <c r="B1836" s="35" t="s">
        <v>5348</v>
      </c>
      <c r="C1836" s="35" t="s">
        <v>2815</v>
      </c>
      <c r="D1836" s="35" t="s">
        <v>28</v>
      </c>
      <c r="E1836" s="35" t="str">
        <f t="shared" si="84"/>
        <v>M</v>
      </c>
      <c r="F1836" s="35">
        <v>30</v>
      </c>
      <c r="G1836" s="35" t="s">
        <v>14316</v>
      </c>
      <c r="H1836" s="35" t="s">
        <v>1977</v>
      </c>
      <c r="I1836" s="35" t="s">
        <v>124</v>
      </c>
      <c r="J1836" s="48">
        <v>43933</v>
      </c>
      <c r="K1836" s="35">
        <v>56</v>
      </c>
      <c r="L1836" s="49" t="s">
        <v>54</v>
      </c>
      <c r="M1836" s="50" t="str">
        <f>VLOOKUP(Table6[[#This Row],[Product]],Table3[],2)</f>
        <v>Megawidget S</v>
      </c>
      <c r="N1836" s="50" t="str">
        <f t="shared" si="85"/>
        <v>Apr</v>
      </c>
      <c r="O1836" s="56">
        <f t="shared" si="86"/>
        <v>2020</v>
      </c>
      <c r="P1836" s="51">
        <f>VLOOKUP(Table6[[#This Row],[Product]],Table3[],3)</f>
        <v>0.69</v>
      </c>
      <c r="Q1836" s="35">
        <f>VLOOKUP(Table6[[#This Row],[Product]],Table3[],4)</f>
        <v>24</v>
      </c>
      <c r="R1836" s="35">
        <f>Table6[[#This Row],[Quantity]]*Table6[[#This Row],[Case]]</f>
        <v>1344</v>
      </c>
      <c r="S1836" s="35">
        <f>Table6[[#This Row],[Total Sales]]*Table6[[#This Row],[Cost]]</f>
        <v>927.3599999999999</v>
      </c>
    </row>
    <row r="1837" spans="1:19" x14ac:dyDescent="0.3">
      <c r="A1837" s="54">
        <v>1889</v>
      </c>
      <c r="B1837" s="35" t="s">
        <v>1065</v>
      </c>
      <c r="C1837" s="35" t="s">
        <v>260</v>
      </c>
      <c r="D1837" s="35" t="s">
        <v>28</v>
      </c>
      <c r="E1837" s="35" t="str">
        <f t="shared" si="84"/>
        <v>M</v>
      </c>
      <c r="F1837" s="35">
        <v>90</v>
      </c>
      <c r="G1837" s="35" t="s">
        <v>5349</v>
      </c>
      <c r="H1837" s="35" t="s">
        <v>4272</v>
      </c>
      <c r="I1837" s="35" t="s">
        <v>1652</v>
      </c>
      <c r="J1837" s="48" t="s">
        <v>13809</v>
      </c>
      <c r="K1837" s="35">
        <v>84</v>
      </c>
      <c r="L1837" s="49" t="s">
        <v>33</v>
      </c>
      <c r="M1837" s="50" t="str">
        <f>VLOOKUP(Table6[[#This Row],[Product]],Table3[],2)</f>
        <v>Megawidget L</v>
      </c>
      <c r="N1837" s="50" t="str">
        <f t="shared" si="85"/>
        <v>Mar</v>
      </c>
      <c r="O1837" s="56">
        <f t="shared" si="86"/>
        <v>2022</v>
      </c>
      <c r="P1837" s="51">
        <f>VLOOKUP(Table6[[#This Row],[Product]],Table3[],3)</f>
        <v>1.79</v>
      </c>
      <c r="Q1837" s="35">
        <f>VLOOKUP(Table6[[#This Row],[Product]],Table3[],4)</f>
        <v>24</v>
      </c>
      <c r="R1837" s="35">
        <f>Table6[[#This Row],[Quantity]]*Table6[[#This Row],[Case]]</f>
        <v>2016</v>
      </c>
      <c r="S1837" s="35">
        <f>Table6[[#This Row],[Total Sales]]*Table6[[#This Row],[Cost]]</f>
        <v>3608.64</v>
      </c>
    </row>
    <row r="1838" spans="1:19" x14ac:dyDescent="0.3">
      <c r="A1838" s="54">
        <v>1890</v>
      </c>
      <c r="B1838" s="35" t="s">
        <v>5350</v>
      </c>
      <c r="C1838" s="35" t="s">
        <v>4706</v>
      </c>
      <c r="D1838" s="35" t="s">
        <v>28</v>
      </c>
      <c r="E1838" s="35" t="str">
        <f t="shared" si="84"/>
        <v>M</v>
      </c>
      <c r="F1838" s="35">
        <v>90</v>
      </c>
      <c r="G1838" s="35" t="s">
        <v>5351</v>
      </c>
      <c r="H1838" s="35" t="s">
        <v>842</v>
      </c>
      <c r="I1838" s="35" t="s">
        <v>32</v>
      </c>
      <c r="J1838" s="48">
        <v>43963</v>
      </c>
      <c r="K1838" s="35">
        <v>73</v>
      </c>
      <c r="L1838" s="49" t="s">
        <v>54</v>
      </c>
      <c r="M1838" s="50" t="str">
        <f>VLOOKUP(Table6[[#This Row],[Product]],Table3[],2)</f>
        <v>Megawidget S</v>
      </c>
      <c r="N1838" s="50" t="str">
        <f t="shared" si="85"/>
        <v>May</v>
      </c>
      <c r="O1838" s="56">
        <f t="shared" si="86"/>
        <v>2020</v>
      </c>
      <c r="P1838" s="51">
        <f>VLOOKUP(Table6[[#This Row],[Product]],Table3[],3)</f>
        <v>0.69</v>
      </c>
      <c r="Q1838" s="35">
        <f>VLOOKUP(Table6[[#This Row],[Product]],Table3[],4)</f>
        <v>24</v>
      </c>
      <c r="R1838" s="35">
        <f>Table6[[#This Row],[Quantity]]*Table6[[#This Row],[Case]]</f>
        <v>1752</v>
      </c>
      <c r="S1838" s="35">
        <f>Table6[[#This Row],[Total Sales]]*Table6[[#This Row],[Cost]]</f>
        <v>1208.8799999999999</v>
      </c>
    </row>
    <row r="1839" spans="1:19" x14ac:dyDescent="0.3">
      <c r="A1839" s="54">
        <v>1891</v>
      </c>
      <c r="B1839" s="35" t="s">
        <v>4075</v>
      </c>
      <c r="C1839" s="35" t="s">
        <v>4725</v>
      </c>
      <c r="D1839" s="35" t="s">
        <v>28</v>
      </c>
      <c r="E1839" s="35" t="str">
        <f t="shared" si="84"/>
        <v>M</v>
      </c>
      <c r="F1839" s="35">
        <v>90</v>
      </c>
      <c r="G1839" s="35" t="s">
        <v>5352</v>
      </c>
      <c r="H1839" s="35" t="s">
        <v>920</v>
      </c>
      <c r="I1839" s="35" t="s">
        <v>178</v>
      </c>
      <c r="J1839" s="48">
        <v>44017</v>
      </c>
      <c r="K1839" s="35">
        <v>81</v>
      </c>
      <c r="L1839" s="49" t="s">
        <v>20</v>
      </c>
      <c r="M1839" s="50" t="str">
        <f>VLOOKUP(Table6[[#This Row],[Product]],Table3[],2)</f>
        <v>Hyperwotsit</v>
      </c>
      <c r="N1839" s="50" t="str">
        <f t="shared" si="85"/>
        <v>Jul</v>
      </c>
      <c r="O1839" s="56">
        <f t="shared" si="86"/>
        <v>2020</v>
      </c>
      <c r="P1839" s="51">
        <f>VLOOKUP(Table6[[#This Row],[Product]],Table3[],3)</f>
        <v>2.0099999999999998</v>
      </c>
      <c r="Q1839" s="35">
        <f>VLOOKUP(Table6[[#This Row],[Product]],Table3[],4)</f>
        <v>20</v>
      </c>
      <c r="R1839" s="35">
        <f>Table6[[#This Row],[Quantity]]*Table6[[#This Row],[Case]]</f>
        <v>1620</v>
      </c>
      <c r="S1839" s="35">
        <f>Table6[[#This Row],[Total Sales]]*Table6[[#This Row],[Cost]]</f>
        <v>3256.2</v>
      </c>
    </row>
    <row r="1840" spans="1:19" x14ac:dyDescent="0.3">
      <c r="A1840" s="54">
        <v>1892</v>
      </c>
      <c r="B1840" s="35" t="s">
        <v>5353</v>
      </c>
      <c r="C1840" s="35" t="s">
        <v>5354</v>
      </c>
      <c r="D1840" s="35" t="s">
        <v>15</v>
      </c>
      <c r="E1840" s="35" t="str">
        <f t="shared" si="84"/>
        <v>F</v>
      </c>
      <c r="F1840" s="35">
        <v>90</v>
      </c>
      <c r="G1840" s="35" t="s">
        <v>5355</v>
      </c>
      <c r="H1840" s="35" t="s">
        <v>4889</v>
      </c>
      <c r="I1840" s="35" t="s">
        <v>110</v>
      </c>
      <c r="J1840" s="48" t="s">
        <v>13626</v>
      </c>
      <c r="K1840" s="35">
        <v>35</v>
      </c>
      <c r="L1840" s="49" t="s">
        <v>64</v>
      </c>
      <c r="M1840" s="50" t="str">
        <f>VLOOKUP(Table6[[#This Row],[Product]],Table3[],2)</f>
        <v>Ultrathing V4</v>
      </c>
      <c r="N1840" s="50" t="str">
        <f t="shared" si="85"/>
        <v>Mar</v>
      </c>
      <c r="O1840" s="56">
        <f t="shared" si="86"/>
        <v>2021</v>
      </c>
      <c r="P1840" s="51">
        <f>VLOOKUP(Table6[[#This Row],[Product]],Table3[],3)</f>
        <v>3.99</v>
      </c>
      <c r="Q1840" s="35">
        <f>VLOOKUP(Table6[[#This Row],[Product]],Table3[],4)</f>
        <v>24</v>
      </c>
      <c r="R1840" s="35">
        <f>Table6[[#This Row],[Quantity]]*Table6[[#This Row],[Case]]</f>
        <v>840</v>
      </c>
      <c r="S1840" s="35">
        <f>Table6[[#This Row],[Total Sales]]*Table6[[#This Row],[Cost]]</f>
        <v>3351.6000000000004</v>
      </c>
    </row>
    <row r="1841" spans="1:19" x14ac:dyDescent="0.3">
      <c r="A1841" s="54">
        <v>1893</v>
      </c>
      <c r="B1841" s="35" t="s">
        <v>5356</v>
      </c>
      <c r="C1841" s="35" t="s">
        <v>2223</v>
      </c>
      <c r="D1841" s="35" t="s">
        <v>41</v>
      </c>
      <c r="E1841" s="35" t="str">
        <f t="shared" si="84"/>
        <v>F</v>
      </c>
      <c r="F1841" s="35">
        <v>30</v>
      </c>
      <c r="G1841" s="35" t="s">
        <v>5357</v>
      </c>
      <c r="H1841" s="35" t="s">
        <v>4919</v>
      </c>
      <c r="I1841" s="35" t="s">
        <v>303</v>
      </c>
      <c r="J1841" s="48" t="s">
        <v>14133</v>
      </c>
      <c r="K1841" s="35">
        <v>63</v>
      </c>
      <c r="L1841" s="49" t="s">
        <v>33</v>
      </c>
      <c r="M1841" s="50" t="str">
        <f>VLOOKUP(Table6[[#This Row],[Product]],Table3[],2)</f>
        <v>Megawidget L</v>
      </c>
      <c r="N1841" s="50" t="str">
        <f t="shared" si="85"/>
        <v>Sep</v>
      </c>
      <c r="O1841" s="56">
        <f t="shared" si="86"/>
        <v>2021</v>
      </c>
      <c r="P1841" s="51">
        <f>VLOOKUP(Table6[[#This Row],[Product]],Table3[],3)</f>
        <v>1.79</v>
      </c>
      <c r="Q1841" s="35">
        <f>VLOOKUP(Table6[[#This Row],[Product]],Table3[],4)</f>
        <v>24</v>
      </c>
      <c r="R1841" s="35">
        <f>Table6[[#This Row],[Quantity]]*Table6[[#This Row],[Case]]</f>
        <v>1512</v>
      </c>
      <c r="S1841" s="35">
        <f>Table6[[#This Row],[Total Sales]]*Table6[[#This Row],[Cost]]</f>
        <v>2706.48</v>
      </c>
    </row>
    <row r="1842" spans="1:19" x14ac:dyDescent="0.3">
      <c r="A1842" s="54">
        <v>1894</v>
      </c>
      <c r="B1842" s="35" t="s">
        <v>5358</v>
      </c>
      <c r="C1842" s="35" t="s">
        <v>5359</v>
      </c>
      <c r="D1842" s="35" t="s">
        <v>28</v>
      </c>
      <c r="E1842" s="35" t="str">
        <f t="shared" si="84"/>
        <v>M</v>
      </c>
      <c r="F1842" s="35">
        <v>60</v>
      </c>
      <c r="G1842" s="35" t="s">
        <v>14317</v>
      </c>
      <c r="H1842" s="35" t="s">
        <v>37</v>
      </c>
      <c r="I1842" s="35" t="s">
        <v>38</v>
      </c>
      <c r="J1842" s="48" t="s">
        <v>13813</v>
      </c>
      <c r="K1842" s="35">
        <v>5</v>
      </c>
      <c r="L1842" s="49" t="s">
        <v>64</v>
      </c>
      <c r="M1842" s="50" t="str">
        <f>VLOOKUP(Table6[[#This Row],[Product]],Table3[],2)</f>
        <v>Ultrathing V4</v>
      </c>
      <c r="N1842" s="50" t="str">
        <f t="shared" si="85"/>
        <v>Dec</v>
      </c>
      <c r="O1842" s="56">
        <f t="shared" si="86"/>
        <v>2021</v>
      </c>
      <c r="P1842" s="51">
        <f>VLOOKUP(Table6[[#This Row],[Product]],Table3[],3)</f>
        <v>3.99</v>
      </c>
      <c r="Q1842" s="35">
        <f>VLOOKUP(Table6[[#This Row],[Product]],Table3[],4)</f>
        <v>24</v>
      </c>
      <c r="R1842" s="35">
        <f>Table6[[#This Row],[Quantity]]*Table6[[#This Row],[Case]]</f>
        <v>120</v>
      </c>
      <c r="S1842" s="35">
        <f>Table6[[#This Row],[Total Sales]]*Table6[[#This Row],[Cost]]</f>
        <v>478.8</v>
      </c>
    </row>
    <row r="1843" spans="1:19" x14ac:dyDescent="0.3">
      <c r="A1843" s="54">
        <v>1895</v>
      </c>
      <c r="B1843" s="35" t="s">
        <v>5361</v>
      </c>
      <c r="C1843" s="35" t="s">
        <v>5362</v>
      </c>
      <c r="D1843" s="35" t="s">
        <v>15</v>
      </c>
      <c r="E1843" s="35" t="str">
        <f t="shared" si="84"/>
        <v>F</v>
      </c>
      <c r="F1843" s="35">
        <v>30</v>
      </c>
      <c r="G1843" s="35" t="s">
        <v>5363</v>
      </c>
      <c r="H1843" s="35" t="s">
        <v>5122</v>
      </c>
      <c r="I1843" s="35" t="s">
        <v>25</v>
      </c>
      <c r="J1843" s="48" t="s">
        <v>14027</v>
      </c>
      <c r="K1843" s="35">
        <v>70</v>
      </c>
      <c r="L1843" s="49" t="s">
        <v>101</v>
      </c>
      <c r="M1843" s="50" t="str">
        <f>VLOOKUP(Table6[[#This Row],[Product]],Table3[],2)</f>
        <v>Superwossname</v>
      </c>
      <c r="N1843" s="50" t="str">
        <f t="shared" si="85"/>
        <v>Nov</v>
      </c>
      <c r="O1843" s="56">
        <f t="shared" si="86"/>
        <v>2021</v>
      </c>
      <c r="P1843" s="51">
        <f>VLOOKUP(Table6[[#This Row],[Product]],Table3[],3)</f>
        <v>3.49</v>
      </c>
      <c r="Q1843" s="35">
        <f>VLOOKUP(Table6[[#This Row],[Product]],Table3[],4)</f>
        <v>20</v>
      </c>
      <c r="R1843" s="35">
        <f>Table6[[#This Row],[Quantity]]*Table6[[#This Row],[Case]]</f>
        <v>1400</v>
      </c>
      <c r="S1843" s="35">
        <f>Table6[[#This Row],[Total Sales]]*Table6[[#This Row],[Cost]]</f>
        <v>4886</v>
      </c>
    </row>
    <row r="1844" spans="1:19" x14ac:dyDescent="0.3">
      <c r="A1844" s="54">
        <v>1896</v>
      </c>
      <c r="B1844" s="35" t="s">
        <v>5364</v>
      </c>
      <c r="C1844" s="35" t="s">
        <v>3922</v>
      </c>
      <c r="D1844" s="35" t="s">
        <v>28</v>
      </c>
      <c r="E1844" s="35" t="str">
        <f t="shared" si="84"/>
        <v>M</v>
      </c>
      <c r="F1844" s="35">
        <v>90</v>
      </c>
      <c r="G1844" s="35" t="s">
        <v>5365</v>
      </c>
      <c r="H1844" s="35" t="s">
        <v>5241</v>
      </c>
      <c r="I1844" s="35" t="s">
        <v>32</v>
      </c>
      <c r="J1844" s="48" t="s">
        <v>13948</v>
      </c>
      <c r="K1844" s="35">
        <v>6</v>
      </c>
      <c r="L1844" s="49" t="s">
        <v>70</v>
      </c>
      <c r="M1844" s="50" t="str">
        <f>VLOOKUP(Table6[[#This Row],[Product]],Table3[],2)</f>
        <v>Megawidget M</v>
      </c>
      <c r="N1844" s="50" t="str">
        <f t="shared" si="85"/>
        <v>Jan</v>
      </c>
      <c r="O1844" s="56">
        <f t="shared" si="86"/>
        <v>2020</v>
      </c>
      <c r="P1844" s="51">
        <f>VLOOKUP(Table6[[#This Row],[Product]],Table3[],3)</f>
        <v>1.29</v>
      </c>
      <c r="Q1844" s="35">
        <f>VLOOKUP(Table6[[#This Row],[Product]],Table3[],4)</f>
        <v>24</v>
      </c>
      <c r="R1844" s="35">
        <f>Table6[[#This Row],[Quantity]]*Table6[[#This Row],[Case]]</f>
        <v>144</v>
      </c>
      <c r="S1844" s="35">
        <f>Table6[[#This Row],[Total Sales]]*Table6[[#This Row],[Cost]]</f>
        <v>185.76</v>
      </c>
    </row>
    <row r="1845" spans="1:19" x14ac:dyDescent="0.3">
      <c r="A1845" s="54">
        <v>1897</v>
      </c>
      <c r="B1845" s="35" t="s">
        <v>4233</v>
      </c>
      <c r="C1845" s="35" t="s">
        <v>5366</v>
      </c>
      <c r="D1845" s="35" t="s">
        <v>28</v>
      </c>
      <c r="E1845" s="35" t="str">
        <f t="shared" si="84"/>
        <v>M</v>
      </c>
      <c r="F1845" s="35">
        <v>90</v>
      </c>
      <c r="G1845" s="35" t="s">
        <v>5367</v>
      </c>
      <c r="H1845" s="35" t="s">
        <v>2804</v>
      </c>
      <c r="I1845" s="35" t="s">
        <v>124</v>
      </c>
      <c r="J1845" s="48">
        <v>44632</v>
      </c>
      <c r="K1845" s="35">
        <v>92</v>
      </c>
      <c r="L1845" s="49" t="s">
        <v>45</v>
      </c>
      <c r="M1845" s="50" t="str">
        <f>VLOOKUP(Table6[[#This Row],[Product]],Table3[],2)</f>
        <v>Gigastuff</v>
      </c>
      <c r="N1845" s="50" t="str">
        <f t="shared" si="85"/>
        <v>Mar</v>
      </c>
      <c r="O1845" s="56">
        <f t="shared" si="86"/>
        <v>2022</v>
      </c>
      <c r="P1845" s="51">
        <f>VLOOKUP(Table6[[#This Row],[Product]],Table3[],3)</f>
        <v>1.89</v>
      </c>
      <c r="Q1845" s="35">
        <f>VLOOKUP(Table6[[#This Row],[Product]],Table3[],4)</f>
        <v>18</v>
      </c>
      <c r="R1845" s="35">
        <f>Table6[[#This Row],[Quantity]]*Table6[[#This Row],[Case]]</f>
        <v>1656</v>
      </c>
      <c r="S1845" s="35">
        <f>Table6[[#This Row],[Total Sales]]*Table6[[#This Row],[Cost]]</f>
        <v>3129.8399999999997</v>
      </c>
    </row>
    <row r="1846" spans="1:19" x14ac:dyDescent="0.3">
      <c r="A1846" s="54">
        <v>1898</v>
      </c>
      <c r="B1846" s="35" t="s">
        <v>5368</v>
      </c>
      <c r="C1846" s="35" t="s">
        <v>3887</v>
      </c>
      <c r="D1846" s="35" t="s">
        <v>15</v>
      </c>
      <c r="E1846" s="35" t="str">
        <f t="shared" si="84"/>
        <v>F</v>
      </c>
      <c r="F1846" s="35">
        <v>90</v>
      </c>
      <c r="G1846" s="35" t="s">
        <v>5369</v>
      </c>
      <c r="H1846" s="35" t="s">
        <v>714</v>
      </c>
      <c r="I1846" s="35" t="s">
        <v>38</v>
      </c>
      <c r="J1846" s="48">
        <v>44236</v>
      </c>
      <c r="K1846" s="35">
        <v>43</v>
      </c>
      <c r="L1846" s="49" t="s">
        <v>45</v>
      </c>
      <c r="M1846" s="50" t="str">
        <f>VLOOKUP(Table6[[#This Row],[Product]],Table3[],2)</f>
        <v>Gigastuff</v>
      </c>
      <c r="N1846" s="50" t="str">
        <f t="shared" si="85"/>
        <v>Feb</v>
      </c>
      <c r="O1846" s="56">
        <f t="shared" si="86"/>
        <v>2021</v>
      </c>
      <c r="P1846" s="51">
        <f>VLOOKUP(Table6[[#This Row],[Product]],Table3[],3)</f>
        <v>1.89</v>
      </c>
      <c r="Q1846" s="35">
        <f>VLOOKUP(Table6[[#This Row],[Product]],Table3[],4)</f>
        <v>18</v>
      </c>
      <c r="R1846" s="35">
        <f>Table6[[#This Row],[Quantity]]*Table6[[#This Row],[Case]]</f>
        <v>774</v>
      </c>
      <c r="S1846" s="35">
        <f>Table6[[#This Row],[Total Sales]]*Table6[[#This Row],[Cost]]</f>
        <v>1462.86</v>
      </c>
    </row>
    <row r="1847" spans="1:19" x14ac:dyDescent="0.3">
      <c r="A1847" s="54">
        <v>1899</v>
      </c>
      <c r="B1847" s="35" t="s">
        <v>364</v>
      </c>
      <c r="C1847" s="35" t="s">
        <v>5370</v>
      </c>
      <c r="D1847" s="35" t="s">
        <v>51</v>
      </c>
      <c r="E1847" s="35" t="str">
        <f t="shared" si="84"/>
        <v>F</v>
      </c>
      <c r="F1847" s="35">
        <v>60</v>
      </c>
      <c r="G1847" s="35" t="s">
        <v>5371</v>
      </c>
      <c r="H1847" s="35" t="s">
        <v>2325</v>
      </c>
      <c r="I1847" s="35" t="s">
        <v>173</v>
      </c>
      <c r="J1847" s="48" t="s">
        <v>14154</v>
      </c>
      <c r="K1847" s="35">
        <v>2</v>
      </c>
      <c r="L1847" s="49" t="s">
        <v>54</v>
      </c>
      <c r="M1847" s="50" t="str">
        <f>VLOOKUP(Table6[[#This Row],[Product]],Table3[],2)</f>
        <v>Megawidget S</v>
      </c>
      <c r="N1847" s="50" t="str">
        <f t="shared" si="85"/>
        <v>Aug</v>
      </c>
      <c r="O1847" s="56">
        <f t="shared" si="86"/>
        <v>2021</v>
      </c>
      <c r="P1847" s="51">
        <f>VLOOKUP(Table6[[#This Row],[Product]],Table3[],3)</f>
        <v>0.69</v>
      </c>
      <c r="Q1847" s="35">
        <f>VLOOKUP(Table6[[#This Row],[Product]],Table3[],4)</f>
        <v>24</v>
      </c>
      <c r="R1847" s="35">
        <f>Table6[[#This Row],[Quantity]]*Table6[[#This Row],[Case]]</f>
        <v>48</v>
      </c>
      <c r="S1847" s="35">
        <f>Table6[[#This Row],[Total Sales]]*Table6[[#This Row],[Cost]]</f>
        <v>33.119999999999997</v>
      </c>
    </row>
    <row r="1848" spans="1:19" x14ac:dyDescent="0.3">
      <c r="A1848" s="54">
        <v>1901</v>
      </c>
      <c r="B1848" s="35" t="s">
        <v>3158</v>
      </c>
      <c r="C1848" s="35" t="s">
        <v>556</v>
      </c>
      <c r="D1848" s="35" t="s">
        <v>28</v>
      </c>
      <c r="E1848" s="35" t="str">
        <f t="shared" si="84"/>
        <v>M</v>
      </c>
      <c r="F1848" s="35">
        <v>90</v>
      </c>
      <c r="G1848" s="35" t="s">
        <v>5372</v>
      </c>
      <c r="H1848" s="35" t="s">
        <v>4034</v>
      </c>
      <c r="I1848" s="35" t="s">
        <v>178</v>
      </c>
      <c r="J1848" s="48" t="s">
        <v>13717</v>
      </c>
      <c r="K1848" s="35">
        <v>91</v>
      </c>
      <c r="L1848" s="49" t="s">
        <v>80</v>
      </c>
      <c r="M1848" s="50" t="str">
        <f>VLOOKUP(Table6[[#This Row],[Product]],Table3[],2)</f>
        <v>Ultrathing V2</v>
      </c>
      <c r="N1848" s="50" t="str">
        <f t="shared" si="85"/>
        <v>Apr</v>
      </c>
      <c r="O1848" s="56">
        <f t="shared" si="86"/>
        <v>2021</v>
      </c>
      <c r="P1848" s="51">
        <f>VLOOKUP(Table6[[#This Row],[Product]],Table3[],3)</f>
        <v>2.95</v>
      </c>
      <c r="Q1848" s="35">
        <f>VLOOKUP(Table6[[#This Row],[Product]],Table3[],4)</f>
        <v>20</v>
      </c>
      <c r="R1848" s="35">
        <f>Table6[[#This Row],[Quantity]]*Table6[[#This Row],[Case]]</f>
        <v>1820</v>
      </c>
      <c r="S1848" s="35">
        <f>Table6[[#This Row],[Total Sales]]*Table6[[#This Row],[Cost]]</f>
        <v>5369</v>
      </c>
    </row>
    <row r="1849" spans="1:19" x14ac:dyDescent="0.3">
      <c r="A1849" s="54">
        <v>1902</v>
      </c>
      <c r="B1849" s="35" t="s">
        <v>5373</v>
      </c>
      <c r="C1849" s="35" t="s">
        <v>5374</v>
      </c>
      <c r="D1849" s="35" t="s">
        <v>41</v>
      </c>
      <c r="E1849" s="35" t="str">
        <f t="shared" si="84"/>
        <v>F</v>
      </c>
      <c r="F1849" s="35">
        <v>90</v>
      </c>
      <c r="G1849" s="35" t="s">
        <v>5375</v>
      </c>
      <c r="H1849" s="35" t="s">
        <v>5376</v>
      </c>
      <c r="I1849" s="35" t="s">
        <v>32</v>
      </c>
      <c r="J1849" s="48" t="s">
        <v>13766</v>
      </c>
      <c r="K1849" s="35">
        <v>6</v>
      </c>
      <c r="L1849" s="49" t="s">
        <v>39</v>
      </c>
      <c r="M1849" s="50" t="str">
        <f>VLOOKUP(Table6[[#This Row],[Product]],Table3[],2)</f>
        <v>Ultrathing V1</v>
      </c>
      <c r="N1849" s="50" t="str">
        <f t="shared" si="85"/>
        <v>Jan</v>
      </c>
      <c r="O1849" s="56">
        <f t="shared" si="86"/>
        <v>2022</v>
      </c>
      <c r="P1849" s="51">
        <f>VLOOKUP(Table6[[#This Row],[Product]],Table3[],3)</f>
        <v>1.79</v>
      </c>
      <c r="Q1849" s="35">
        <f>VLOOKUP(Table6[[#This Row],[Product]],Table3[],4)</f>
        <v>17</v>
      </c>
      <c r="R1849" s="35">
        <f>Table6[[#This Row],[Quantity]]*Table6[[#This Row],[Case]]</f>
        <v>102</v>
      </c>
      <c r="S1849" s="35">
        <f>Table6[[#This Row],[Total Sales]]*Table6[[#This Row],[Cost]]</f>
        <v>182.58</v>
      </c>
    </row>
    <row r="1850" spans="1:19" x14ac:dyDescent="0.3">
      <c r="A1850" s="54">
        <v>1903</v>
      </c>
      <c r="B1850" s="35" t="s">
        <v>5377</v>
      </c>
      <c r="C1850" s="35" t="s">
        <v>972</v>
      </c>
      <c r="D1850" s="35" t="s">
        <v>15</v>
      </c>
      <c r="E1850" s="35" t="str">
        <f t="shared" si="84"/>
        <v>F</v>
      </c>
      <c r="F1850" s="35">
        <v>30</v>
      </c>
      <c r="G1850" s="35" t="s">
        <v>5378</v>
      </c>
      <c r="H1850" s="35" t="s">
        <v>5379</v>
      </c>
      <c r="I1850" s="35" t="s">
        <v>1199</v>
      </c>
      <c r="J1850" s="48">
        <v>43832</v>
      </c>
      <c r="K1850" s="35">
        <v>74</v>
      </c>
      <c r="L1850" s="49" t="s">
        <v>70</v>
      </c>
      <c r="M1850" s="50" t="str">
        <f>VLOOKUP(Table6[[#This Row],[Product]],Table3[],2)</f>
        <v>Megawidget M</v>
      </c>
      <c r="N1850" s="50" t="str">
        <f t="shared" si="85"/>
        <v>Jan</v>
      </c>
      <c r="O1850" s="56">
        <f t="shared" si="86"/>
        <v>2020</v>
      </c>
      <c r="P1850" s="51">
        <f>VLOOKUP(Table6[[#This Row],[Product]],Table3[],3)</f>
        <v>1.29</v>
      </c>
      <c r="Q1850" s="35">
        <f>VLOOKUP(Table6[[#This Row],[Product]],Table3[],4)</f>
        <v>24</v>
      </c>
      <c r="R1850" s="35">
        <f>Table6[[#This Row],[Quantity]]*Table6[[#This Row],[Case]]</f>
        <v>1776</v>
      </c>
      <c r="S1850" s="35">
        <f>Table6[[#This Row],[Total Sales]]*Table6[[#This Row],[Cost]]</f>
        <v>2291.04</v>
      </c>
    </row>
    <row r="1851" spans="1:19" x14ac:dyDescent="0.3">
      <c r="A1851" s="54">
        <v>1904</v>
      </c>
      <c r="B1851" s="35" t="s">
        <v>5380</v>
      </c>
      <c r="C1851" s="35" t="s">
        <v>5381</v>
      </c>
      <c r="D1851" s="35" t="s">
        <v>92</v>
      </c>
      <c r="E1851" s="35" t="str">
        <f t="shared" si="84"/>
        <v>M/F</v>
      </c>
      <c r="F1851" s="35">
        <v>60</v>
      </c>
      <c r="G1851" s="35" t="s">
        <v>5382</v>
      </c>
      <c r="H1851" s="35" t="s">
        <v>951</v>
      </c>
      <c r="I1851" s="35" t="s">
        <v>95</v>
      </c>
      <c r="J1851" s="48">
        <v>43952</v>
      </c>
      <c r="K1851" s="35">
        <v>80</v>
      </c>
      <c r="L1851" s="49" t="s">
        <v>80</v>
      </c>
      <c r="M1851" s="50" t="str">
        <f>VLOOKUP(Table6[[#This Row],[Product]],Table3[],2)</f>
        <v>Ultrathing V2</v>
      </c>
      <c r="N1851" s="50" t="str">
        <f t="shared" si="85"/>
        <v>May</v>
      </c>
      <c r="O1851" s="56">
        <f t="shared" si="86"/>
        <v>2020</v>
      </c>
      <c r="P1851" s="51">
        <f>VLOOKUP(Table6[[#This Row],[Product]],Table3[],3)</f>
        <v>2.95</v>
      </c>
      <c r="Q1851" s="35">
        <f>VLOOKUP(Table6[[#This Row],[Product]],Table3[],4)</f>
        <v>20</v>
      </c>
      <c r="R1851" s="35">
        <f>Table6[[#This Row],[Quantity]]*Table6[[#This Row],[Case]]</f>
        <v>1600</v>
      </c>
      <c r="S1851" s="35">
        <f>Table6[[#This Row],[Total Sales]]*Table6[[#This Row],[Cost]]</f>
        <v>4720</v>
      </c>
    </row>
    <row r="1852" spans="1:19" x14ac:dyDescent="0.3">
      <c r="A1852" s="54">
        <v>1905</v>
      </c>
      <c r="B1852" s="35" t="s">
        <v>3515</v>
      </c>
      <c r="C1852" s="35" t="s">
        <v>5383</v>
      </c>
      <c r="D1852" s="35" t="s">
        <v>28</v>
      </c>
      <c r="E1852" s="35" t="str">
        <f t="shared" si="84"/>
        <v>M</v>
      </c>
      <c r="F1852" s="35">
        <v>30</v>
      </c>
      <c r="G1852" s="35" t="s">
        <v>14318</v>
      </c>
      <c r="H1852" s="35" t="s">
        <v>4675</v>
      </c>
      <c r="I1852" s="35" t="s">
        <v>178</v>
      </c>
      <c r="J1852" s="48" t="s">
        <v>14100</v>
      </c>
      <c r="K1852" s="35">
        <v>13</v>
      </c>
      <c r="L1852" s="49" t="s">
        <v>80</v>
      </c>
      <c r="M1852" s="50" t="str">
        <f>VLOOKUP(Table6[[#This Row],[Product]],Table3[],2)</f>
        <v>Ultrathing V2</v>
      </c>
      <c r="N1852" s="50" t="str">
        <f t="shared" si="85"/>
        <v>Jan</v>
      </c>
      <c r="O1852" s="56">
        <f t="shared" si="86"/>
        <v>2020</v>
      </c>
      <c r="P1852" s="51">
        <f>VLOOKUP(Table6[[#This Row],[Product]],Table3[],3)</f>
        <v>2.95</v>
      </c>
      <c r="Q1852" s="35">
        <f>VLOOKUP(Table6[[#This Row],[Product]],Table3[],4)</f>
        <v>20</v>
      </c>
      <c r="R1852" s="35">
        <f>Table6[[#This Row],[Quantity]]*Table6[[#This Row],[Case]]</f>
        <v>260</v>
      </c>
      <c r="S1852" s="35">
        <f>Table6[[#This Row],[Total Sales]]*Table6[[#This Row],[Cost]]</f>
        <v>767</v>
      </c>
    </row>
    <row r="1853" spans="1:19" x14ac:dyDescent="0.3">
      <c r="A1853" s="54">
        <v>1906</v>
      </c>
      <c r="B1853" s="35" t="s">
        <v>5020</v>
      </c>
      <c r="C1853" s="35" t="s">
        <v>5385</v>
      </c>
      <c r="D1853" s="35" t="s">
        <v>51</v>
      </c>
      <c r="E1853" s="35" t="str">
        <f t="shared" si="84"/>
        <v>F</v>
      </c>
      <c r="F1853" s="35">
        <v>30</v>
      </c>
      <c r="G1853" s="35" t="s">
        <v>15152</v>
      </c>
      <c r="H1853" s="35" t="s">
        <v>3558</v>
      </c>
      <c r="I1853" s="35" t="s">
        <v>32</v>
      </c>
      <c r="J1853" s="48">
        <v>44385</v>
      </c>
      <c r="K1853" s="35">
        <v>93</v>
      </c>
      <c r="L1853" s="49" t="s">
        <v>70</v>
      </c>
      <c r="M1853" s="50" t="str">
        <f>VLOOKUP(Table6[[#This Row],[Product]],Table3[],2)</f>
        <v>Megawidget M</v>
      </c>
      <c r="N1853" s="50" t="str">
        <f t="shared" si="85"/>
        <v>Jul</v>
      </c>
      <c r="O1853" s="56">
        <f t="shared" si="86"/>
        <v>2021</v>
      </c>
      <c r="P1853" s="51">
        <f>VLOOKUP(Table6[[#This Row],[Product]],Table3[],3)</f>
        <v>1.29</v>
      </c>
      <c r="Q1853" s="35">
        <f>VLOOKUP(Table6[[#This Row],[Product]],Table3[],4)</f>
        <v>24</v>
      </c>
      <c r="R1853" s="35">
        <f>Table6[[#This Row],[Quantity]]*Table6[[#This Row],[Case]]</f>
        <v>2232</v>
      </c>
      <c r="S1853" s="35">
        <f>Table6[[#This Row],[Total Sales]]*Table6[[#This Row],[Cost]]</f>
        <v>2879.28</v>
      </c>
    </row>
    <row r="1854" spans="1:19" x14ac:dyDescent="0.3">
      <c r="A1854" s="54">
        <v>1907</v>
      </c>
      <c r="B1854" s="35" t="s">
        <v>5387</v>
      </c>
      <c r="C1854" s="35" t="s">
        <v>4314</v>
      </c>
      <c r="D1854" s="35" t="s">
        <v>15</v>
      </c>
      <c r="E1854" s="35" t="str">
        <f t="shared" si="84"/>
        <v>F</v>
      </c>
      <c r="F1854" s="35">
        <v>60</v>
      </c>
      <c r="G1854" s="35" t="s">
        <v>5388</v>
      </c>
      <c r="H1854" s="35" t="s">
        <v>3628</v>
      </c>
      <c r="I1854" s="35" t="s">
        <v>32</v>
      </c>
      <c r="J1854" s="48" t="s">
        <v>13902</v>
      </c>
      <c r="K1854" s="35">
        <v>76</v>
      </c>
      <c r="L1854" s="49" t="s">
        <v>45</v>
      </c>
      <c r="M1854" s="50" t="str">
        <f>VLOOKUP(Table6[[#This Row],[Product]],Table3[],2)</f>
        <v>Gigastuff</v>
      </c>
      <c r="N1854" s="50" t="str">
        <f t="shared" si="85"/>
        <v>Aug</v>
      </c>
      <c r="O1854" s="56">
        <f t="shared" si="86"/>
        <v>2021</v>
      </c>
      <c r="P1854" s="51">
        <f>VLOOKUP(Table6[[#This Row],[Product]],Table3[],3)</f>
        <v>1.89</v>
      </c>
      <c r="Q1854" s="35">
        <f>VLOOKUP(Table6[[#This Row],[Product]],Table3[],4)</f>
        <v>18</v>
      </c>
      <c r="R1854" s="35">
        <f>Table6[[#This Row],[Quantity]]*Table6[[#This Row],[Case]]</f>
        <v>1368</v>
      </c>
      <c r="S1854" s="35">
        <f>Table6[[#This Row],[Total Sales]]*Table6[[#This Row],[Cost]]</f>
        <v>2585.52</v>
      </c>
    </row>
    <row r="1855" spans="1:19" x14ac:dyDescent="0.3">
      <c r="A1855" s="54">
        <v>1908</v>
      </c>
      <c r="B1855" s="35" t="s">
        <v>4697</v>
      </c>
      <c r="C1855" s="35" t="s">
        <v>5389</v>
      </c>
      <c r="D1855" s="35" t="s">
        <v>28</v>
      </c>
      <c r="E1855" s="35" t="str">
        <f t="shared" si="84"/>
        <v>M</v>
      </c>
      <c r="F1855" s="35">
        <v>60</v>
      </c>
      <c r="G1855" s="35" t="s">
        <v>5390</v>
      </c>
      <c r="H1855" s="35" t="s">
        <v>1107</v>
      </c>
      <c r="I1855" s="35" t="s">
        <v>32</v>
      </c>
      <c r="J1855" s="48" t="s">
        <v>13925</v>
      </c>
      <c r="K1855" s="35">
        <v>85</v>
      </c>
      <c r="L1855" s="49" t="s">
        <v>45</v>
      </c>
      <c r="M1855" s="50" t="str">
        <f>VLOOKUP(Table6[[#This Row],[Product]],Table3[],2)</f>
        <v>Gigastuff</v>
      </c>
      <c r="N1855" s="50" t="str">
        <f t="shared" si="85"/>
        <v>Jul</v>
      </c>
      <c r="O1855" s="56">
        <f t="shared" si="86"/>
        <v>2020</v>
      </c>
      <c r="P1855" s="51">
        <f>VLOOKUP(Table6[[#This Row],[Product]],Table3[],3)</f>
        <v>1.89</v>
      </c>
      <c r="Q1855" s="35">
        <f>VLOOKUP(Table6[[#This Row],[Product]],Table3[],4)</f>
        <v>18</v>
      </c>
      <c r="R1855" s="35">
        <f>Table6[[#This Row],[Quantity]]*Table6[[#This Row],[Case]]</f>
        <v>1530</v>
      </c>
      <c r="S1855" s="35">
        <f>Table6[[#This Row],[Total Sales]]*Table6[[#This Row],[Cost]]</f>
        <v>2891.7</v>
      </c>
    </row>
    <row r="1856" spans="1:19" x14ac:dyDescent="0.3">
      <c r="A1856" s="54">
        <v>1909</v>
      </c>
      <c r="B1856" s="35" t="s">
        <v>1234</v>
      </c>
      <c r="C1856" s="35" t="s">
        <v>5391</v>
      </c>
      <c r="D1856" s="35" t="s">
        <v>28</v>
      </c>
      <c r="E1856" s="35" t="str">
        <f t="shared" si="84"/>
        <v>M</v>
      </c>
      <c r="F1856" s="35">
        <v>90</v>
      </c>
      <c r="G1856" s="35" t="s">
        <v>5392</v>
      </c>
      <c r="H1856" s="35" t="s">
        <v>5207</v>
      </c>
      <c r="I1856" s="35" t="s">
        <v>38</v>
      </c>
      <c r="J1856" s="48">
        <v>44293</v>
      </c>
      <c r="K1856" s="35">
        <v>65</v>
      </c>
      <c r="L1856" s="49" t="s">
        <v>54</v>
      </c>
      <c r="M1856" s="50" t="str">
        <f>VLOOKUP(Table6[[#This Row],[Product]],Table3[],2)</f>
        <v>Megawidget S</v>
      </c>
      <c r="N1856" s="50" t="str">
        <f t="shared" si="85"/>
        <v>Apr</v>
      </c>
      <c r="O1856" s="56">
        <f t="shared" si="86"/>
        <v>2021</v>
      </c>
      <c r="P1856" s="51">
        <f>VLOOKUP(Table6[[#This Row],[Product]],Table3[],3)</f>
        <v>0.69</v>
      </c>
      <c r="Q1856" s="35">
        <f>VLOOKUP(Table6[[#This Row],[Product]],Table3[],4)</f>
        <v>24</v>
      </c>
      <c r="R1856" s="35">
        <f>Table6[[#This Row],[Quantity]]*Table6[[#This Row],[Case]]</f>
        <v>1560</v>
      </c>
      <c r="S1856" s="35">
        <f>Table6[[#This Row],[Total Sales]]*Table6[[#This Row],[Cost]]</f>
        <v>1076.3999999999999</v>
      </c>
    </row>
    <row r="1857" spans="1:19" x14ac:dyDescent="0.3">
      <c r="A1857" s="54">
        <v>1910</v>
      </c>
      <c r="B1857" s="35" t="s">
        <v>5393</v>
      </c>
      <c r="C1857" s="35" t="s">
        <v>5217</v>
      </c>
      <c r="D1857" s="35" t="s">
        <v>15</v>
      </c>
      <c r="E1857" s="35" t="str">
        <f t="shared" si="84"/>
        <v>F</v>
      </c>
      <c r="F1857" s="35">
        <v>30</v>
      </c>
      <c r="G1857" s="35" t="s">
        <v>5394</v>
      </c>
      <c r="H1857" s="35" t="s">
        <v>3291</v>
      </c>
      <c r="I1857" s="35" t="s">
        <v>124</v>
      </c>
      <c r="J1857" s="48" t="s">
        <v>14073</v>
      </c>
      <c r="K1857" s="35">
        <v>89</v>
      </c>
      <c r="L1857" s="49" t="s">
        <v>101</v>
      </c>
      <c r="M1857" s="50" t="str">
        <f>VLOOKUP(Table6[[#This Row],[Product]],Table3[],2)</f>
        <v>Superwossname</v>
      </c>
      <c r="N1857" s="50" t="str">
        <f t="shared" si="85"/>
        <v>Jan</v>
      </c>
      <c r="O1857" s="56">
        <f t="shared" si="86"/>
        <v>2022</v>
      </c>
      <c r="P1857" s="51">
        <f>VLOOKUP(Table6[[#This Row],[Product]],Table3[],3)</f>
        <v>3.49</v>
      </c>
      <c r="Q1857" s="35">
        <f>VLOOKUP(Table6[[#This Row],[Product]],Table3[],4)</f>
        <v>20</v>
      </c>
      <c r="R1857" s="35">
        <f>Table6[[#This Row],[Quantity]]*Table6[[#This Row],[Case]]</f>
        <v>1780</v>
      </c>
      <c r="S1857" s="35">
        <f>Table6[[#This Row],[Total Sales]]*Table6[[#This Row],[Cost]]</f>
        <v>6212.2000000000007</v>
      </c>
    </row>
    <row r="1858" spans="1:19" x14ac:dyDescent="0.3">
      <c r="A1858" s="54">
        <v>1911</v>
      </c>
      <c r="B1858" s="35" t="s">
        <v>4092</v>
      </c>
      <c r="C1858" s="35" t="s">
        <v>5395</v>
      </c>
      <c r="D1858" s="35" t="s">
        <v>28</v>
      </c>
      <c r="E1858" s="35" t="str">
        <f t="shared" si="84"/>
        <v>M</v>
      </c>
      <c r="F1858" s="35">
        <v>60</v>
      </c>
      <c r="G1858" s="35" t="s">
        <v>5396</v>
      </c>
      <c r="H1858" s="35" t="s">
        <v>3203</v>
      </c>
      <c r="I1858" s="35" t="s">
        <v>32</v>
      </c>
      <c r="J1858" s="48">
        <v>44473</v>
      </c>
      <c r="K1858" s="35">
        <v>2</v>
      </c>
      <c r="L1858" s="49" t="s">
        <v>80</v>
      </c>
      <c r="M1858" s="50" t="str">
        <f>VLOOKUP(Table6[[#This Row],[Product]],Table3[],2)</f>
        <v>Ultrathing V2</v>
      </c>
      <c r="N1858" s="50" t="str">
        <f t="shared" si="85"/>
        <v>Oct</v>
      </c>
      <c r="O1858" s="56">
        <f t="shared" si="86"/>
        <v>2021</v>
      </c>
      <c r="P1858" s="51">
        <f>VLOOKUP(Table6[[#This Row],[Product]],Table3[],3)</f>
        <v>2.95</v>
      </c>
      <c r="Q1858" s="35">
        <f>VLOOKUP(Table6[[#This Row],[Product]],Table3[],4)</f>
        <v>20</v>
      </c>
      <c r="R1858" s="35">
        <f>Table6[[#This Row],[Quantity]]*Table6[[#This Row],[Case]]</f>
        <v>40</v>
      </c>
      <c r="S1858" s="35">
        <f>Table6[[#This Row],[Total Sales]]*Table6[[#This Row],[Cost]]</f>
        <v>118</v>
      </c>
    </row>
    <row r="1859" spans="1:19" x14ac:dyDescent="0.3">
      <c r="A1859" s="54">
        <v>1912</v>
      </c>
      <c r="B1859" s="35" t="s">
        <v>5397</v>
      </c>
      <c r="C1859" s="35" t="s">
        <v>4531</v>
      </c>
      <c r="D1859" s="35" t="s">
        <v>15</v>
      </c>
      <c r="E1859" s="35" t="str">
        <f t="shared" ref="E1859:E1922" si="87">IF(OR(D1859="Mrs", D1859="Miss", D1859="Ms"), "F", IF(OR(D1859="Mr"), "M", IF(OR(D1859="Dr", D1859="Prof", D1859="Rev"), "M/F", "")))</f>
        <v>F</v>
      </c>
      <c r="F1859" s="35">
        <v>30</v>
      </c>
      <c r="G1859" s="35" t="s">
        <v>14319</v>
      </c>
      <c r="H1859" s="35" t="s">
        <v>5399</v>
      </c>
      <c r="I1859" s="35" t="s">
        <v>32</v>
      </c>
      <c r="J1859" s="48">
        <v>44629</v>
      </c>
      <c r="K1859" s="35">
        <v>59</v>
      </c>
      <c r="L1859" s="49" t="s">
        <v>80</v>
      </c>
      <c r="M1859" s="50" t="str">
        <f>VLOOKUP(Table6[[#This Row],[Product]],Table3[],2)</f>
        <v>Ultrathing V2</v>
      </c>
      <c r="N1859" s="50" t="str">
        <f t="shared" ref="N1859:N1922" si="88">TEXT(J1859,"mmm")</f>
        <v>Mar</v>
      </c>
      <c r="O1859" s="56">
        <f t="shared" ref="O1859:O1922" si="89">YEAR(J1859)</f>
        <v>2022</v>
      </c>
      <c r="P1859" s="51">
        <f>VLOOKUP(Table6[[#This Row],[Product]],Table3[],3)</f>
        <v>2.95</v>
      </c>
      <c r="Q1859" s="35">
        <f>VLOOKUP(Table6[[#This Row],[Product]],Table3[],4)</f>
        <v>20</v>
      </c>
      <c r="R1859" s="35">
        <f>Table6[[#This Row],[Quantity]]*Table6[[#This Row],[Case]]</f>
        <v>1180</v>
      </c>
      <c r="S1859" s="35">
        <f>Table6[[#This Row],[Total Sales]]*Table6[[#This Row],[Cost]]</f>
        <v>3481</v>
      </c>
    </row>
    <row r="1860" spans="1:19" x14ac:dyDescent="0.3">
      <c r="A1860" s="54">
        <v>1913</v>
      </c>
      <c r="B1860" s="35" t="s">
        <v>5400</v>
      </c>
      <c r="C1860" s="35" t="s">
        <v>1410</v>
      </c>
      <c r="D1860" s="35" t="s">
        <v>15</v>
      </c>
      <c r="E1860" s="35" t="str">
        <f t="shared" si="87"/>
        <v>F</v>
      </c>
      <c r="F1860" s="35">
        <v>30</v>
      </c>
      <c r="G1860" s="35" t="s">
        <v>5401</v>
      </c>
      <c r="H1860" s="35" t="s">
        <v>1358</v>
      </c>
      <c r="I1860" s="35" t="s">
        <v>1359</v>
      </c>
      <c r="J1860" s="48" t="s">
        <v>13766</v>
      </c>
      <c r="K1860" s="35">
        <v>16</v>
      </c>
      <c r="L1860" s="49" t="s">
        <v>64</v>
      </c>
      <c r="M1860" s="50" t="str">
        <f>VLOOKUP(Table6[[#This Row],[Product]],Table3[],2)</f>
        <v>Ultrathing V4</v>
      </c>
      <c r="N1860" s="50" t="str">
        <f t="shared" si="88"/>
        <v>Jan</v>
      </c>
      <c r="O1860" s="56">
        <f t="shared" si="89"/>
        <v>2022</v>
      </c>
      <c r="P1860" s="51">
        <f>VLOOKUP(Table6[[#This Row],[Product]],Table3[],3)</f>
        <v>3.99</v>
      </c>
      <c r="Q1860" s="35">
        <f>VLOOKUP(Table6[[#This Row],[Product]],Table3[],4)</f>
        <v>24</v>
      </c>
      <c r="R1860" s="35">
        <f>Table6[[#This Row],[Quantity]]*Table6[[#This Row],[Case]]</f>
        <v>384</v>
      </c>
      <c r="S1860" s="35">
        <f>Table6[[#This Row],[Total Sales]]*Table6[[#This Row],[Cost]]</f>
        <v>1532.16</v>
      </c>
    </row>
    <row r="1861" spans="1:19" x14ac:dyDescent="0.3">
      <c r="A1861" s="54">
        <v>1914</v>
      </c>
      <c r="B1861" s="35" t="s">
        <v>1886</v>
      </c>
      <c r="C1861" s="35" t="s">
        <v>961</v>
      </c>
      <c r="D1861" s="35" t="s">
        <v>51</v>
      </c>
      <c r="E1861" s="35" t="str">
        <f t="shared" si="87"/>
        <v>F</v>
      </c>
      <c r="F1861" s="35">
        <v>60</v>
      </c>
      <c r="G1861" s="35" t="s">
        <v>5402</v>
      </c>
      <c r="H1861" s="35" t="s">
        <v>5403</v>
      </c>
      <c r="I1861" s="35" t="s">
        <v>5404</v>
      </c>
      <c r="J1861" s="48">
        <v>44234</v>
      </c>
      <c r="K1861" s="35">
        <v>71</v>
      </c>
      <c r="L1861" s="49" t="s">
        <v>80</v>
      </c>
      <c r="M1861" s="50" t="str">
        <f>VLOOKUP(Table6[[#This Row],[Product]],Table3[],2)</f>
        <v>Ultrathing V2</v>
      </c>
      <c r="N1861" s="50" t="str">
        <f t="shared" si="88"/>
        <v>Feb</v>
      </c>
      <c r="O1861" s="56">
        <f t="shared" si="89"/>
        <v>2021</v>
      </c>
      <c r="P1861" s="51">
        <f>VLOOKUP(Table6[[#This Row],[Product]],Table3[],3)</f>
        <v>2.95</v>
      </c>
      <c r="Q1861" s="35">
        <f>VLOOKUP(Table6[[#This Row],[Product]],Table3[],4)</f>
        <v>20</v>
      </c>
      <c r="R1861" s="35">
        <f>Table6[[#This Row],[Quantity]]*Table6[[#This Row],[Case]]</f>
        <v>1420</v>
      </c>
      <c r="S1861" s="35">
        <f>Table6[[#This Row],[Total Sales]]*Table6[[#This Row],[Cost]]</f>
        <v>4189</v>
      </c>
    </row>
    <row r="1862" spans="1:19" x14ac:dyDescent="0.3">
      <c r="A1862" s="54">
        <v>1915</v>
      </c>
      <c r="B1862" s="35" t="s">
        <v>5405</v>
      </c>
      <c r="C1862" s="35" t="s">
        <v>4829</v>
      </c>
      <c r="D1862" s="35" t="s">
        <v>15</v>
      </c>
      <c r="E1862" s="35" t="str">
        <f t="shared" si="87"/>
        <v>F</v>
      </c>
      <c r="F1862" s="35">
        <v>60</v>
      </c>
      <c r="G1862" s="35" t="s">
        <v>5402</v>
      </c>
      <c r="H1862" s="35" t="s">
        <v>5406</v>
      </c>
      <c r="I1862" s="35" t="s">
        <v>32</v>
      </c>
      <c r="J1862" s="48">
        <v>44871</v>
      </c>
      <c r="K1862" s="35">
        <v>99</v>
      </c>
      <c r="L1862" s="49" t="s">
        <v>80</v>
      </c>
      <c r="M1862" s="50" t="str">
        <f>VLOOKUP(Table6[[#This Row],[Product]],Table3[],2)</f>
        <v>Ultrathing V2</v>
      </c>
      <c r="N1862" s="50" t="str">
        <f t="shared" si="88"/>
        <v>Nov</v>
      </c>
      <c r="O1862" s="56">
        <f t="shared" si="89"/>
        <v>2022</v>
      </c>
      <c r="P1862" s="51">
        <f>VLOOKUP(Table6[[#This Row],[Product]],Table3[],3)</f>
        <v>2.95</v>
      </c>
      <c r="Q1862" s="35">
        <f>VLOOKUP(Table6[[#This Row],[Product]],Table3[],4)</f>
        <v>20</v>
      </c>
      <c r="R1862" s="35">
        <f>Table6[[#This Row],[Quantity]]*Table6[[#This Row],[Case]]</f>
        <v>1980</v>
      </c>
      <c r="S1862" s="35">
        <f>Table6[[#This Row],[Total Sales]]*Table6[[#This Row],[Cost]]</f>
        <v>5841</v>
      </c>
    </row>
    <row r="1863" spans="1:19" x14ac:dyDescent="0.3">
      <c r="A1863" s="54">
        <v>1916</v>
      </c>
      <c r="B1863" s="35" t="s">
        <v>5407</v>
      </c>
      <c r="C1863" s="35" t="s">
        <v>5408</v>
      </c>
      <c r="D1863" s="35" t="s">
        <v>51</v>
      </c>
      <c r="E1863" s="35" t="str">
        <f t="shared" si="87"/>
        <v>F</v>
      </c>
      <c r="F1863" s="35">
        <v>60</v>
      </c>
      <c r="G1863" s="35" t="s">
        <v>15153</v>
      </c>
      <c r="H1863" s="35" t="s">
        <v>2749</v>
      </c>
      <c r="I1863" s="35" t="s">
        <v>187</v>
      </c>
      <c r="J1863" s="48" t="s">
        <v>14063</v>
      </c>
      <c r="K1863" s="35">
        <v>70</v>
      </c>
      <c r="L1863" s="49" t="s">
        <v>33</v>
      </c>
      <c r="M1863" s="50" t="str">
        <f>VLOOKUP(Table6[[#This Row],[Product]],Table3[],2)</f>
        <v>Megawidget L</v>
      </c>
      <c r="N1863" s="50" t="str">
        <f t="shared" si="88"/>
        <v>Mar</v>
      </c>
      <c r="O1863" s="56">
        <f t="shared" si="89"/>
        <v>2020</v>
      </c>
      <c r="P1863" s="51">
        <f>VLOOKUP(Table6[[#This Row],[Product]],Table3[],3)</f>
        <v>1.79</v>
      </c>
      <c r="Q1863" s="35">
        <f>VLOOKUP(Table6[[#This Row],[Product]],Table3[],4)</f>
        <v>24</v>
      </c>
      <c r="R1863" s="35">
        <f>Table6[[#This Row],[Quantity]]*Table6[[#This Row],[Case]]</f>
        <v>1680</v>
      </c>
      <c r="S1863" s="35">
        <f>Table6[[#This Row],[Total Sales]]*Table6[[#This Row],[Cost]]</f>
        <v>3007.2000000000003</v>
      </c>
    </row>
    <row r="1864" spans="1:19" x14ac:dyDescent="0.3">
      <c r="A1864" s="54">
        <v>1917</v>
      </c>
      <c r="B1864" s="35" t="s">
        <v>5410</v>
      </c>
      <c r="C1864" s="35" t="s">
        <v>5142</v>
      </c>
      <c r="D1864" s="35" t="s">
        <v>15</v>
      </c>
      <c r="E1864" s="35" t="str">
        <f t="shared" si="87"/>
        <v>F</v>
      </c>
      <c r="F1864" s="35">
        <v>90</v>
      </c>
      <c r="G1864" s="35" t="s">
        <v>5411</v>
      </c>
      <c r="H1864" s="35" t="s">
        <v>154</v>
      </c>
      <c r="I1864" s="35" t="s">
        <v>25</v>
      </c>
      <c r="J1864" s="48">
        <v>44603</v>
      </c>
      <c r="K1864" s="35">
        <v>103</v>
      </c>
      <c r="L1864" s="49" t="s">
        <v>159</v>
      </c>
      <c r="M1864" s="50" t="str">
        <f>VLOOKUP(Table6[[#This Row],[Product]],Table3[],2)</f>
        <v>Ultrathing V3</v>
      </c>
      <c r="N1864" s="50" t="str">
        <f t="shared" si="88"/>
        <v>Feb</v>
      </c>
      <c r="O1864" s="56">
        <f t="shared" si="89"/>
        <v>2022</v>
      </c>
      <c r="P1864" s="51">
        <f>VLOOKUP(Table6[[#This Row],[Product]],Table3[],3)</f>
        <v>3.39</v>
      </c>
      <c r="Q1864" s="35">
        <f>VLOOKUP(Table6[[#This Row],[Product]],Table3[],4)</f>
        <v>24</v>
      </c>
      <c r="R1864" s="35">
        <f>Table6[[#This Row],[Quantity]]*Table6[[#This Row],[Case]]</f>
        <v>2472</v>
      </c>
      <c r="S1864" s="35">
        <f>Table6[[#This Row],[Total Sales]]*Table6[[#This Row],[Cost]]</f>
        <v>8380.08</v>
      </c>
    </row>
    <row r="1865" spans="1:19" x14ac:dyDescent="0.3">
      <c r="A1865" s="54">
        <v>1918</v>
      </c>
      <c r="B1865" s="35" t="s">
        <v>2115</v>
      </c>
      <c r="C1865" s="35" t="s">
        <v>2323</v>
      </c>
      <c r="D1865" s="35" t="s">
        <v>28</v>
      </c>
      <c r="E1865" s="35" t="str">
        <f t="shared" si="87"/>
        <v>M</v>
      </c>
      <c r="F1865" s="35">
        <v>60</v>
      </c>
      <c r="G1865" s="35" t="s">
        <v>5412</v>
      </c>
      <c r="H1865" s="35" t="s">
        <v>3261</v>
      </c>
      <c r="I1865" s="35" t="s">
        <v>124</v>
      </c>
      <c r="J1865" s="48" t="s">
        <v>13630</v>
      </c>
      <c r="K1865" s="35">
        <v>12</v>
      </c>
      <c r="L1865" s="49" t="s">
        <v>64</v>
      </c>
      <c r="M1865" s="50" t="str">
        <f>VLOOKUP(Table6[[#This Row],[Product]],Table3[],2)</f>
        <v>Ultrathing V4</v>
      </c>
      <c r="N1865" s="50" t="str">
        <f t="shared" si="88"/>
        <v>Mar</v>
      </c>
      <c r="O1865" s="56">
        <f t="shared" si="89"/>
        <v>2021</v>
      </c>
      <c r="P1865" s="51">
        <f>VLOOKUP(Table6[[#This Row],[Product]],Table3[],3)</f>
        <v>3.99</v>
      </c>
      <c r="Q1865" s="35">
        <f>VLOOKUP(Table6[[#This Row],[Product]],Table3[],4)</f>
        <v>24</v>
      </c>
      <c r="R1865" s="35">
        <f>Table6[[#This Row],[Quantity]]*Table6[[#This Row],[Case]]</f>
        <v>288</v>
      </c>
      <c r="S1865" s="35">
        <f>Table6[[#This Row],[Total Sales]]*Table6[[#This Row],[Cost]]</f>
        <v>1149.1200000000001</v>
      </c>
    </row>
    <row r="1866" spans="1:19" x14ac:dyDescent="0.3">
      <c r="A1866" s="54">
        <v>1919</v>
      </c>
      <c r="B1866" s="35" t="s">
        <v>2980</v>
      </c>
      <c r="C1866" s="35" t="s">
        <v>5413</v>
      </c>
      <c r="D1866" s="35" t="s">
        <v>28</v>
      </c>
      <c r="E1866" s="35" t="str">
        <f t="shared" si="87"/>
        <v>M</v>
      </c>
      <c r="F1866" s="35">
        <v>90</v>
      </c>
      <c r="G1866" s="35" t="s">
        <v>5414</v>
      </c>
      <c r="H1866" s="35" t="s">
        <v>1131</v>
      </c>
      <c r="I1866" s="35" t="s">
        <v>32</v>
      </c>
      <c r="J1866" s="48" t="s">
        <v>13670</v>
      </c>
      <c r="K1866" s="35">
        <v>19</v>
      </c>
      <c r="L1866" s="49" t="s">
        <v>70</v>
      </c>
      <c r="M1866" s="50" t="str">
        <f>VLOOKUP(Table6[[#This Row],[Product]],Table3[],2)</f>
        <v>Megawidget M</v>
      </c>
      <c r="N1866" s="50" t="str">
        <f t="shared" si="88"/>
        <v>Sep</v>
      </c>
      <c r="O1866" s="56">
        <f t="shared" si="89"/>
        <v>2020</v>
      </c>
      <c r="P1866" s="51">
        <f>VLOOKUP(Table6[[#This Row],[Product]],Table3[],3)</f>
        <v>1.29</v>
      </c>
      <c r="Q1866" s="35">
        <f>VLOOKUP(Table6[[#This Row],[Product]],Table3[],4)</f>
        <v>24</v>
      </c>
      <c r="R1866" s="35">
        <f>Table6[[#This Row],[Quantity]]*Table6[[#This Row],[Case]]</f>
        <v>456</v>
      </c>
      <c r="S1866" s="35">
        <f>Table6[[#This Row],[Total Sales]]*Table6[[#This Row],[Cost]]</f>
        <v>588.24</v>
      </c>
    </row>
    <row r="1867" spans="1:19" x14ac:dyDescent="0.3">
      <c r="A1867" s="54">
        <v>1920</v>
      </c>
      <c r="B1867" s="35" t="s">
        <v>5415</v>
      </c>
      <c r="C1867" s="35" t="s">
        <v>1907</v>
      </c>
      <c r="D1867" s="35" t="s">
        <v>51</v>
      </c>
      <c r="E1867" s="35" t="str">
        <f t="shared" si="87"/>
        <v>F</v>
      </c>
      <c r="F1867" s="35">
        <v>30</v>
      </c>
      <c r="G1867" s="35" t="s">
        <v>5416</v>
      </c>
      <c r="H1867" s="35" t="s">
        <v>4161</v>
      </c>
      <c r="I1867" s="35" t="s">
        <v>32</v>
      </c>
      <c r="J1867" s="48" t="s">
        <v>13811</v>
      </c>
      <c r="K1867" s="35">
        <v>37</v>
      </c>
      <c r="L1867" s="49" t="s">
        <v>45</v>
      </c>
      <c r="M1867" s="50" t="str">
        <f>VLOOKUP(Table6[[#This Row],[Product]],Table3[],2)</f>
        <v>Gigastuff</v>
      </c>
      <c r="N1867" s="50" t="str">
        <f t="shared" si="88"/>
        <v>Jun</v>
      </c>
      <c r="O1867" s="56">
        <f t="shared" si="89"/>
        <v>2020</v>
      </c>
      <c r="P1867" s="51">
        <f>VLOOKUP(Table6[[#This Row],[Product]],Table3[],3)</f>
        <v>1.89</v>
      </c>
      <c r="Q1867" s="35">
        <f>VLOOKUP(Table6[[#This Row],[Product]],Table3[],4)</f>
        <v>18</v>
      </c>
      <c r="R1867" s="35">
        <f>Table6[[#This Row],[Quantity]]*Table6[[#This Row],[Case]]</f>
        <v>666</v>
      </c>
      <c r="S1867" s="35">
        <f>Table6[[#This Row],[Total Sales]]*Table6[[#This Row],[Cost]]</f>
        <v>1258.74</v>
      </c>
    </row>
    <row r="1868" spans="1:19" x14ac:dyDescent="0.3">
      <c r="A1868" s="54">
        <v>1921</v>
      </c>
      <c r="B1868" s="35" t="s">
        <v>5057</v>
      </c>
      <c r="C1868" s="35" t="s">
        <v>5417</v>
      </c>
      <c r="D1868" s="35" t="s">
        <v>28</v>
      </c>
      <c r="E1868" s="35" t="str">
        <f t="shared" si="87"/>
        <v>M</v>
      </c>
      <c r="F1868" s="35">
        <v>90</v>
      </c>
      <c r="G1868" s="35" t="s">
        <v>5418</v>
      </c>
      <c r="H1868" s="35" t="s">
        <v>993</v>
      </c>
      <c r="I1868" s="35" t="s">
        <v>32</v>
      </c>
      <c r="J1868" s="48" t="s">
        <v>13832</v>
      </c>
      <c r="K1868" s="35">
        <v>59</v>
      </c>
      <c r="L1868" s="49" t="s">
        <v>54</v>
      </c>
      <c r="M1868" s="50" t="str">
        <f>VLOOKUP(Table6[[#This Row],[Product]],Table3[],2)</f>
        <v>Megawidget S</v>
      </c>
      <c r="N1868" s="50" t="str">
        <f t="shared" si="88"/>
        <v>Oct</v>
      </c>
      <c r="O1868" s="56">
        <f t="shared" si="89"/>
        <v>2022</v>
      </c>
      <c r="P1868" s="51">
        <f>VLOOKUP(Table6[[#This Row],[Product]],Table3[],3)</f>
        <v>0.69</v>
      </c>
      <c r="Q1868" s="35">
        <f>VLOOKUP(Table6[[#This Row],[Product]],Table3[],4)</f>
        <v>24</v>
      </c>
      <c r="R1868" s="35">
        <f>Table6[[#This Row],[Quantity]]*Table6[[#This Row],[Case]]</f>
        <v>1416</v>
      </c>
      <c r="S1868" s="35">
        <f>Table6[[#This Row],[Total Sales]]*Table6[[#This Row],[Cost]]</f>
        <v>977.04</v>
      </c>
    </row>
    <row r="1869" spans="1:19" x14ac:dyDescent="0.3">
      <c r="A1869" s="54">
        <v>1922</v>
      </c>
      <c r="B1869" s="35" t="s">
        <v>5419</v>
      </c>
      <c r="C1869" s="35" t="s">
        <v>1698</v>
      </c>
      <c r="D1869" s="35" t="s">
        <v>51</v>
      </c>
      <c r="E1869" s="35" t="str">
        <f t="shared" si="87"/>
        <v>F</v>
      </c>
      <c r="F1869" s="35">
        <v>90</v>
      </c>
      <c r="G1869" s="35" t="s">
        <v>5418</v>
      </c>
      <c r="H1869" s="35" t="s">
        <v>5420</v>
      </c>
      <c r="I1869" s="35" t="s">
        <v>32</v>
      </c>
      <c r="J1869" s="48" t="s">
        <v>14155</v>
      </c>
      <c r="K1869" s="35">
        <v>36</v>
      </c>
      <c r="L1869" s="49" t="s">
        <v>70</v>
      </c>
      <c r="M1869" s="50" t="str">
        <f>VLOOKUP(Table6[[#This Row],[Product]],Table3[],2)</f>
        <v>Megawidget M</v>
      </c>
      <c r="N1869" s="50" t="str">
        <f t="shared" si="88"/>
        <v>Feb</v>
      </c>
      <c r="O1869" s="56">
        <f t="shared" si="89"/>
        <v>2020</v>
      </c>
      <c r="P1869" s="51">
        <f>VLOOKUP(Table6[[#This Row],[Product]],Table3[],3)</f>
        <v>1.29</v>
      </c>
      <c r="Q1869" s="35">
        <f>VLOOKUP(Table6[[#This Row],[Product]],Table3[],4)</f>
        <v>24</v>
      </c>
      <c r="R1869" s="35">
        <f>Table6[[#This Row],[Quantity]]*Table6[[#This Row],[Case]]</f>
        <v>864</v>
      </c>
      <c r="S1869" s="35">
        <f>Table6[[#This Row],[Total Sales]]*Table6[[#This Row],[Cost]]</f>
        <v>1114.56</v>
      </c>
    </row>
    <row r="1870" spans="1:19" x14ac:dyDescent="0.3">
      <c r="A1870" s="54">
        <v>1923</v>
      </c>
      <c r="B1870" s="35" t="s">
        <v>5421</v>
      </c>
      <c r="C1870" s="35" t="s">
        <v>3504</v>
      </c>
      <c r="D1870" s="35" t="s">
        <v>28</v>
      </c>
      <c r="E1870" s="35" t="str">
        <f t="shared" si="87"/>
        <v>M</v>
      </c>
      <c r="F1870" s="35">
        <v>90</v>
      </c>
      <c r="G1870" s="35" t="s">
        <v>5422</v>
      </c>
      <c r="H1870" s="35" t="s">
        <v>3987</v>
      </c>
      <c r="I1870" s="35" t="s">
        <v>554</v>
      </c>
      <c r="J1870" s="48" t="s">
        <v>13761</v>
      </c>
      <c r="K1870" s="35">
        <v>34</v>
      </c>
      <c r="L1870" s="49" t="s">
        <v>33</v>
      </c>
      <c r="M1870" s="50" t="str">
        <f>VLOOKUP(Table6[[#This Row],[Product]],Table3[],2)</f>
        <v>Megawidget L</v>
      </c>
      <c r="N1870" s="50" t="str">
        <f t="shared" si="88"/>
        <v>Jul</v>
      </c>
      <c r="O1870" s="56">
        <f t="shared" si="89"/>
        <v>2022</v>
      </c>
      <c r="P1870" s="51">
        <f>VLOOKUP(Table6[[#This Row],[Product]],Table3[],3)</f>
        <v>1.79</v>
      </c>
      <c r="Q1870" s="35">
        <f>VLOOKUP(Table6[[#This Row],[Product]],Table3[],4)</f>
        <v>24</v>
      </c>
      <c r="R1870" s="35">
        <f>Table6[[#This Row],[Quantity]]*Table6[[#This Row],[Case]]</f>
        <v>816</v>
      </c>
      <c r="S1870" s="35">
        <f>Table6[[#This Row],[Total Sales]]*Table6[[#This Row],[Cost]]</f>
        <v>1460.64</v>
      </c>
    </row>
    <row r="1871" spans="1:19" x14ac:dyDescent="0.3">
      <c r="A1871" s="54">
        <v>1924</v>
      </c>
      <c r="B1871" s="35" t="s">
        <v>3910</v>
      </c>
      <c r="C1871" s="35" t="s">
        <v>5423</v>
      </c>
      <c r="D1871" s="35" t="s">
        <v>28</v>
      </c>
      <c r="E1871" s="35" t="str">
        <f t="shared" si="87"/>
        <v>M</v>
      </c>
      <c r="F1871" s="35">
        <v>90</v>
      </c>
      <c r="G1871" s="35" t="s">
        <v>5424</v>
      </c>
      <c r="H1871" s="35" t="s">
        <v>4266</v>
      </c>
      <c r="I1871" s="35" t="s">
        <v>25</v>
      </c>
      <c r="J1871" s="48" t="s">
        <v>14156</v>
      </c>
      <c r="K1871" s="35">
        <v>34</v>
      </c>
      <c r="L1871" s="49" t="s">
        <v>70</v>
      </c>
      <c r="M1871" s="50" t="str">
        <f>VLOOKUP(Table6[[#This Row],[Product]],Table3[],2)</f>
        <v>Megawidget M</v>
      </c>
      <c r="N1871" s="50" t="str">
        <f t="shared" si="88"/>
        <v>Sep</v>
      </c>
      <c r="O1871" s="56">
        <f t="shared" si="89"/>
        <v>2021</v>
      </c>
      <c r="P1871" s="51">
        <f>VLOOKUP(Table6[[#This Row],[Product]],Table3[],3)</f>
        <v>1.29</v>
      </c>
      <c r="Q1871" s="35">
        <f>VLOOKUP(Table6[[#This Row],[Product]],Table3[],4)</f>
        <v>24</v>
      </c>
      <c r="R1871" s="35">
        <f>Table6[[#This Row],[Quantity]]*Table6[[#This Row],[Case]]</f>
        <v>816</v>
      </c>
      <c r="S1871" s="35">
        <f>Table6[[#This Row],[Total Sales]]*Table6[[#This Row],[Cost]]</f>
        <v>1052.6400000000001</v>
      </c>
    </row>
    <row r="1872" spans="1:19" x14ac:dyDescent="0.3">
      <c r="A1872" s="54">
        <v>1925</v>
      </c>
      <c r="B1872" s="35" t="s">
        <v>5425</v>
      </c>
      <c r="C1872" s="35" t="s">
        <v>1627</v>
      </c>
      <c r="D1872" s="35" t="s">
        <v>15</v>
      </c>
      <c r="E1872" s="35" t="str">
        <f t="shared" si="87"/>
        <v>F</v>
      </c>
      <c r="F1872" s="35">
        <v>90</v>
      </c>
      <c r="G1872" s="35" t="s">
        <v>5426</v>
      </c>
      <c r="H1872" s="35" t="s">
        <v>5427</v>
      </c>
      <c r="I1872" s="35" t="s">
        <v>32</v>
      </c>
      <c r="J1872" s="48">
        <v>44565</v>
      </c>
      <c r="K1872" s="35">
        <v>43</v>
      </c>
      <c r="L1872" s="49" t="s">
        <v>45</v>
      </c>
      <c r="M1872" s="50" t="str">
        <f>VLOOKUP(Table6[[#This Row],[Product]],Table3[],2)</f>
        <v>Gigastuff</v>
      </c>
      <c r="N1872" s="50" t="str">
        <f t="shared" si="88"/>
        <v>Jan</v>
      </c>
      <c r="O1872" s="56">
        <f t="shared" si="89"/>
        <v>2022</v>
      </c>
      <c r="P1872" s="51">
        <f>VLOOKUP(Table6[[#This Row],[Product]],Table3[],3)</f>
        <v>1.89</v>
      </c>
      <c r="Q1872" s="35">
        <f>VLOOKUP(Table6[[#This Row],[Product]],Table3[],4)</f>
        <v>18</v>
      </c>
      <c r="R1872" s="35">
        <f>Table6[[#This Row],[Quantity]]*Table6[[#This Row],[Case]]</f>
        <v>774</v>
      </c>
      <c r="S1872" s="35">
        <f>Table6[[#This Row],[Total Sales]]*Table6[[#This Row],[Cost]]</f>
        <v>1462.86</v>
      </c>
    </row>
    <row r="1873" spans="1:19" x14ac:dyDescent="0.3">
      <c r="A1873" s="54">
        <v>1926</v>
      </c>
      <c r="B1873" s="35" t="s">
        <v>1428</v>
      </c>
      <c r="C1873" s="35" t="s">
        <v>5428</v>
      </c>
      <c r="D1873" s="35" t="s">
        <v>51</v>
      </c>
      <c r="E1873" s="35" t="str">
        <f t="shared" si="87"/>
        <v>F</v>
      </c>
      <c r="F1873" s="35">
        <v>90</v>
      </c>
      <c r="G1873" s="35" t="s">
        <v>5429</v>
      </c>
      <c r="H1873" s="35" t="s">
        <v>1164</v>
      </c>
      <c r="I1873" s="35" t="s">
        <v>89</v>
      </c>
      <c r="J1873" s="48">
        <v>44288</v>
      </c>
      <c r="K1873" s="35">
        <v>40</v>
      </c>
      <c r="L1873" s="49" t="s">
        <v>20</v>
      </c>
      <c r="M1873" s="50" t="str">
        <f>VLOOKUP(Table6[[#This Row],[Product]],Table3[],2)</f>
        <v>Hyperwotsit</v>
      </c>
      <c r="N1873" s="50" t="str">
        <f t="shared" si="88"/>
        <v>Apr</v>
      </c>
      <c r="O1873" s="56">
        <f t="shared" si="89"/>
        <v>2021</v>
      </c>
      <c r="P1873" s="51">
        <f>VLOOKUP(Table6[[#This Row],[Product]],Table3[],3)</f>
        <v>2.0099999999999998</v>
      </c>
      <c r="Q1873" s="35">
        <f>VLOOKUP(Table6[[#This Row],[Product]],Table3[],4)</f>
        <v>20</v>
      </c>
      <c r="R1873" s="35">
        <f>Table6[[#This Row],[Quantity]]*Table6[[#This Row],[Case]]</f>
        <v>800</v>
      </c>
      <c r="S1873" s="35">
        <f>Table6[[#This Row],[Total Sales]]*Table6[[#This Row],[Cost]]</f>
        <v>1607.9999999999998</v>
      </c>
    </row>
    <row r="1874" spans="1:19" x14ac:dyDescent="0.3">
      <c r="A1874" s="54">
        <v>1927</v>
      </c>
      <c r="B1874" s="35" t="s">
        <v>5430</v>
      </c>
      <c r="C1874" s="35" t="s">
        <v>5431</v>
      </c>
      <c r="D1874" s="35" t="s">
        <v>41</v>
      </c>
      <c r="E1874" s="35" t="str">
        <f t="shared" si="87"/>
        <v>F</v>
      </c>
      <c r="F1874" s="35">
        <v>30</v>
      </c>
      <c r="G1874" s="35" t="s">
        <v>5432</v>
      </c>
      <c r="H1874" s="35" t="s">
        <v>1001</v>
      </c>
      <c r="I1874" s="35" t="s">
        <v>32</v>
      </c>
      <c r="J1874" s="48" t="s">
        <v>14054</v>
      </c>
      <c r="K1874" s="35">
        <v>22</v>
      </c>
      <c r="L1874" s="49" t="s">
        <v>33</v>
      </c>
      <c r="M1874" s="50" t="str">
        <f>VLOOKUP(Table6[[#This Row],[Product]],Table3[],2)</f>
        <v>Megawidget L</v>
      </c>
      <c r="N1874" s="50" t="str">
        <f t="shared" si="88"/>
        <v>Aug</v>
      </c>
      <c r="O1874" s="56">
        <f t="shared" si="89"/>
        <v>2020</v>
      </c>
      <c r="P1874" s="51">
        <f>VLOOKUP(Table6[[#This Row],[Product]],Table3[],3)</f>
        <v>1.79</v>
      </c>
      <c r="Q1874" s="35">
        <f>VLOOKUP(Table6[[#This Row],[Product]],Table3[],4)</f>
        <v>24</v>
      </c>
      <c r="R1874" s="35">
        <f>Table6[[#This Row],[Quantity]]*Table6[[#This Row],[Case]]</f>
        <v>528</v>
      </c>
      <c r="S1874" s="35">
        <f>Table6[[#This Row],[Total Sales]]*Table6[[#This Row],[Cost]]</f>
        <v>945.12</v>
      </c>
    </row>
    <row r="1875" spans="1:19" x14ac:dyDescent="0.3">
      <c r="A1875" s="54">
        <v>1928</v>
      </c>
      <c r="B1875" s="35" t="s">
        <v>5433</v>
      </c>
      <c r="C1875" s="35" t="s">
        <v>5196</v>
      </c>
      <c r="D1875" s="35" t="s">
        <v>28</v>
      </c>
      <c r="E1875" s="35" t="str">
        <f t="shared" si="87"/>
        <v>M</v>
      </c>
      <c r="F1875" s="35">
        <v>60</v>
      </c>
      <c r="G1875" s="35" t="s">
        <v>5434</v>
      </c>
      <c r="H1875" s="35" t="s">
        <v>2334</v>
      </c>
      <c r="I1875" s="35" t="s">
        <v>32</v>
      </c>
      <c r="J1875" s="48">
        <v>43869</v>
      </c>
      <c r="K1875" s="35">
        <v>23</v>
      </c>
      <c r="L1875" s="49" t="s">
        <v>39</v>
      </c>
      <c r="M1875" s="50" t="str">
        <f>VLOOKUP(Table6[[#This Row],[Product]],Table3[],2)</f>
        <v>Ultrathing V1</v>
      </c>
      <c r="N1875" s="50" t="str">
        <f t="shared" si="88"/>
        <v>Feb</v>
      </c>
      <c r="O1875" s="56">
        <f t="shared" si="89"/>
        <v>2020</v>
      </c>
      <c r="P1875" s="51">
        <f>VLOOKUP(Table6[[#This Row],[Product]],Table3[],3)</f>
        <v>1.79</v>
      </c>
      <c r="Q1875" s="35">
        <f>VLOOKUP(Table6[[#This Row],[Product]],Table3[],4)</f>
        <v>17</v>
      </c>
      <c r="R1875" s="35">
        <f>Table6[[#This Row],[Quantity]]*Table6[[#This Row],[Case]]</f>
        <v>391</v>
      </c>
      <c r="S1875" s="35">
        <f>Table6[[#This Row],[Total Sales]]*Table6[[#This Row],[Cost]]</f>
        <v>699.89</v>
      </c>
    </row>
    <row r="1876" spans="1:19" x14ac:dyDescent="0.3">
      <c r="A1876" s="54">
        <v>1929</v>
      </c>
      <c r="B1876" s="35" t="s">
        <v>5435</v>
      </c>
      <c r="C1876" s="35" t="s">
        <v>1334</v>
      </c>
      <c r="D1876" s="35" t="s">
        <v>92</v>
      </c>
      <c r="E1876" s="35" t="str">
        <f t="shared" si="87"/>
        <v>M/F</v>
      </c>
      <c r="F1876" s="35">
        <v>90</v>
      </c>
      <c r="G1876" s="35" t="s">
        <v>5436</v>
      </c>
      <c r="H1876" s="35" t="s">
        <v>3951</v>
      </c>
      <c r="I1876" s="35" t="s">
        <v>1576</v>
      </c>
      <c r="J1876" s="48" t="s">
        <v>13893</v>
      </c>
      <c r="K1876" s="35">
        <v>46</v>
      </c>
      <c r="L1876" s="49" t="s">
        <v>70</v>
      </c>
      <c r="M1876" s="50" t="str">
        <f>VLOOKUP(Table6[[#This Row],[Product]],Table3[],2)</f>
        <v>Megawidget M</v>
      </c>
      <c r="N1876" s="50" t="str">
        <f t="shared" si="88"/>
        <v>Oct</v>
      </c>
      <c r="O1876" s="56">
        <f t="shared" si="89"/>
        <v>2020</v>
      </c>
      <c r="P1876" s="51">
        <f>VLOOKUP(Table6[[#This Row],[Product]],Table3[],3)</f>
        <v>1.29</v>
      </c>
      <c r="Q1876" s="35">
        <f>VLOOKUP(Table6[[#This Row],[Product]],Table3[],4)</f>
        <v>24</v>
      </c>
      <c r="R1876" s="35">
        <f>Table6[[#This Row],[Quantity]]*Table6[[#This Row],[Case]]</f>
        <v>1104</v>
      </c>
      <c r="S1876" s="35">
        <f>Table6[[#This Row],[Total Sales]]*Table6[[#This Row],[Cost]]</f>
        <v>1424.16</v>
      </c>
    </row>
    <row r="1877" spans="1:19" x14ac:dyDescent="0.3">
      <c r="A1877" s="54">
        <v>1930</v>
      </c>
      <c r="B1877" s="35" t="s">
        <v>5437</v>
      </c>
      <c r="C1877" s="35" t="s">
        <v>5438</v>
      </c>
      <c r="D1877" s="35" t="s">
        <v>51</v>
      </c>
      <c r="E1877" s="35" t="str">
        <f t="shared" si="87"/>
        <v>F</v>
      </c>
      <c r="F1877" s="35">
        <v>60</v>
      </c>
      <c r="G1877" s="35" t="s">
        <v>5439</v>
      </c>
      <c r="H1877" s="35" t="s">
        <v>599</v>
      </c>
      <c r="I1877" s="35" t="s">
        <v>32</v>
      </c>
      <c r="J1877" s="48" t="s">
        <v>13676</v>
      </c>
      <c r="K1877" s="35">
        <v>3</v>
      </c>
      <c r="L1877" s="49" t="s">
        <v>159</v>
      </c>
      <c r="M1877" s="50" t="str">
        <f>VLOOKUP(Table6[[#This Row],[Product]],Table3[],2)</f>
        <v>Ultrathing V3</v>
      </c>
      <c r="N1877" s="50" t="str">
        <f t="shared" si="88"/>
        <v>Nov</v>
      </c>
      <c r="O1877" s="56">
        <f t="shared" si="89"/>
        <v>2022</v>
      </c>
      <c r="P1877" s="51">
        <f>VLOOKUP(Table6[[#This Row],[Product]],Table3[],3)</f>
        <v>3.39</v>
      </c>
      <c r="Q1877" s="35">
        <f>VLOOKUP(Table6[[#This Row],[Product]],Table3[],4)</f>
        <v>24</v>
      </c>
      <c r="R1877" s="35">
        <f>Table6[[#This Row],[Quantity]]*Table6[[#This Row],[Case]]</f>
        <v>72</v>
      </c>
      <c r="S1877" s="35">
        <f>Table6[[#This Row],[Total Sales]]*Table6[[#This Row],[Cost]]</f>
        <v>244.08</v>
      </c>
    </row>
    <row r="1878" spans="1:19" x14ac:dyDescent="0.3">
      <c r="A1878" s="54">
        <v>1931</v>
      </c>
      <c r="B1878" s="35" t="s">
        <v>2253</v>
      </c>
      <c r="C1878" s="35" t="s">
        <v>2779</v>
      </c>
      <c r="D1878" s="35" t="s">
        <v>28</v>
      </c>
      <c r="E1878" s="35" t="str">
        <f t="shared" si="87"/>
        <v>M</v>
      </c>
      <c r="F1878" s="35">
        <v>90</v>
      </c>
      <c r="G1878" s="35" t="s">
        <v>5440</v>
      </c>
      <c r="H1878" s="35" t="s">
        <v>5441</v>
      </c>
      <c r="I1878" s="35" t="s">
        <v>178</v>
      </c>
      <c r="J1878" s="48" t="s">
        <v>14018</v>
      </c>
      <c r="K1878" s="35">
        <v>33</v>
      </c>
      <c r="L1878" s="49" t="s">
        <v>159</v>
      </c>
      <c r="M1878" s="50" t="str">
        <f>VLOOKUP(Table6[[#This Row],[Product]],Table3[],2)</f>
        <v>Ultrathing V3</v>
      </c>
      <c r="N1878" s="50" t="str">
        <f t="shared" si="88"/>
        <v>Aug</v>
      </c>
      <c r="O1878" s="56">
        <f t="shared" si="89"/>
        <v>2021</v>
      </c>
      <c r="P1878" s="51">
        <f>VLOOKUP(Table6[[#This Row],[Product]],Table3[],3)</f>
        <v>3.39</v>
      </c>
      <c r="Q1878" s="35">
        <f>VLOOKUP(Table6[[#This Row],[Product]],Table3[],4)</f>
        <v>24</v>
      </c>
      <c r="R1878" s="35">
        <f>Table6[[#This Row],[Quantity]]*Table6[[#This Row],[Case]]</f>
        <v>792</v>
      </c>
      <c r="S1878" s="35">
        <f>Table6[[#This Row],[Total Sales]]*Table6[[#This Row],[Cost]]</f>
        <v>2684.88</v>
      </c>
    </row>
    <row r="1879" spans="1:19" x14ac:dyDescent="0.3">
      <c r="A1879" s="54">
        <v>1932</v>
      </c>
      <c r="B1879" s="35" t="s">
        <v>2891</v>
      </c>
      <c r="C1879" s="35" t="s">
        <v>5442</v>
      </c>
      <c r="D1879" s="35" t="s">
        <v>28</v>
      </c>
      <c r="E1879" s="35" t="str">
        <f t="shared" si="87"/>
        <v>M</v>
      </c>
      <c r="F1879" s="35">
        <v>60</v>
      </c>
      <c r="G1879" s="35" t="s">
        <v>5443</v>
      </c>
      <c r="H1879" s="35" t="s">
        <v>1168</v>
      </c>
      <c r="I1879" s="35" t="s">
        <v>32</v>
      </c>
      <c r="J1879" s="48">
        <v>43901</v>
      </c>
      <c r="K1879" s="35">
        <v>35</v>
      </c>
      <c r="L1879" s="49" t="s">
        <v>45</v>
      </c>
      <c r="M1879" s="50" t="str">
        <f>VLOOKUP(Table6[[#This Row],[Product]],Table3[],2)</f>
        <v>Gigastuff</v>
      </c>
      <c r="N1879" s="50" t="str">
        <f t="shared" si="88"/>
        <v>Mar</v>
      </c>
      <c r="O1879" s="56">
        <f t="shared" si="89"/>
        <v>2020</v>
      </c>
      <c r="P1879" s="51">
        <f>VLOOKUP(Table6[[#This Row],[Product]],Table3[],3)</f>
        <v>1.89</v>
      </c>
      <c r="Q1879" s="35">
        <f>VLOOKUP(Table6[[#This Row],[Product]],Table3[],4)</f>
        <v>18</v>
      </c>
      <c r="R1879" s="35">
        <f>Table6[[#This Row],[Quantity]]*Table6[[#This Row],[Case]]</f>
        <v>630</v>
      </c>
      <c r="S1879" s="35">
        <f>Table6[[#This Row],[Total Sales]]*Table6[[#This Row],[Cost]]</f>
        <v>1190.7</v>
      </c>
    </row>
    <row r="1880" spans="1:19" x14ac:dyDescent="0.3">
      <c r="A1880" s="54">
        <v>1933</v>
      </c>
      <c r="B1880" s="35" t="s">
        <v>5444</v>
      </c>
      <c r="C1880" s="35" t="s">
        <v>5445</v>
      </c>
      <c r="D1880" s="35" t="s">
        <v>28</v>
      </c>
      <c r="E1880" s="35" t="str">
        <f t="shared" si="87"/>
        <v>M</v>
      </c>
      <c r="F1880" s="35">
        <v>90</v>
      </c>
      <c r="G1880" s="35" t="s">
        <v>5446</v>
      </c>
      <c r="H1880" s="35" t="s">
        <v>1587</v>
      </c>
      <c r="I1880" s="35" t="s">
        <v>32</v>
      </c>
      <c r="J1880" s="48">
        <v>43834</v>
      </c>
      <c r="K1880" s="35">
        <v>69</v>
      </c>
      <c r="L1880" s="49" t="s">
        <v>64</v>
      </c>
      <c r="M1880" s="50" t="str">
        <f>VLOOKUP(Table6[[#This Row],[Product]],Table3[],2)</f>
        <v>Ultrathing V4</v>
      </c>
      <c r="N1880" s="50" t="str">
        <f t="shared" si="88"/>
        <v>Jan</v>
      </c>
      <c r="O1880" s="56">
        <f t="shared" si="89"/>
        <v>2020</v>
      </c>
      <c r="P1880" s="51">
        <f>VLOOKUP(Table6[[#This Row],[Product]],Table3[],3)</f>
        <v>3.99</v>
      </c>
      <c r="Q1880" s="35">
        <f>VLOOKUP(Table6[[#This Row],[Product]],Table3[],4)</f>
        <v>24</v>
      </c>
      <c r="R1880" s="35">
        <f>Table6[[#This Row],[Quantity]]*Table6[[#This Row],[Case]]</f>
        <v>1656</v>
      </c>
      <c r="S1880" s="35">
        <f>Table6[[#This Row],[Total Sales]]*Table6[[#This Row],[Cost]]</f>
        <v>6607.4400000000005</v>
      </c>
    </row>
    <row r="1881" spans="1:19" x14ac:dyDescent="0.3">
      <c r="A1881" s="54">
        <v>1934</v>
      </c>
      <c r="B1881" s="35" t="s">
        <v>5447</v>
      </c>
      <c r="C1881" s="35" t="s">
        <v>2323</v>
      </c>
      <c r="D1881" s="35" t="s">
        <v>41</v>
      </c>
      <c r="E1881" s="35" t="str">
        <f t="shared" si="87"/>
        <v>F</v>
      </c>
      <c r="F1881" s="35">
        <v>60</v>
      </c>
      <c r="G1881" s="35" t="s">
        <v>5448</v>
      </c>
      <c r="H1881" s="35" t="s">
        <v>5449</v>
      </c>
      <c r="I1881" s="35" t="s">
        <v>32</v>
      </c>
      <c r="J1881" s="48" t="s">
        <v>14157</v>
      </c>
      <c r="K1881" s="35">
        <v>53</v>
      </c>
      <c r="L1881" s="49" t="s">
        <v>101</v>
      </c>
      <c r="M1881" s="50" t="str">
        <f>VLOOKUP(Table6[[#This Row],[Product]],Table3[],2)</f>
        <v>Superwossname</v>
      </c>
      <c r="N1881" s="50" t="str">
        <f t="shared" si="88"/>
        <v>Mar</v>
      </c>
      <c r="O1881" s="56">
        <f t="shared" si="89"/>
        <v>2020</v>
      </c>
      <c r="P1881" s="51">
        <f>VLOOKUP(Table6[[#This Row],[Product]],Table3[],3)</f>
        <v>3.49</v>
      </c>
      <c r="Q1881" s="35">
        <f>VLOOKUP(Table6[[#This Row],[Product]],Table3[],4)</f>
        <v>20</v>
      </c>
      <c r="R1881" s="35">
        <f>Table6[[#This Row],[Quantity]]*Table6[[#This Row],[Case]]</f>
        <v>1060</v>
      </c>
      <c r="S1881" s="35">
        <f>Table6[[#This Row],[Total Sales]]*Table6[[#This Row],[Cost]]</f>
        <v>3699.4</v>
      </c>
    </row>
    <row r="1882" spans="1:19" x14ac:dyDescent="0.3">
      <c r="A1882" s="54">
        <v>1935</v>
      </c>
      <c r="B1882" s="35" t="s">
        <v>656</v>
      </c>
      <c r="C1882" s="35" t="s">
        <v>1129</v>
      </c>
      <c r="D1882" s="35" t="s">
        <v>51</v>
      </c>
      <c r="E1882" s="35" t="str">
        <f t="shared" si="87"/>
        <v>F</v>
      </c>
      <c r="F1882" s="35">
        <v>60</v>
      </c>
      <c r="G1882" s="35" t="s">
        <v>5450</v>
      </c>
      <c r="H1882" s="35" t="s">
        <v>5451</v>
      </c>
      <c r="I1882" s="35" t="s">
        <v>32</v>
      </c>
      <c r="J1882" s="48" t="s">
        <v>14158</v>
      </c>
      <c r="K1882" s="35">
        <v>88</v>
      </c>
      <c r="L1882" s="49" t="s">
        <v>54</v>
      </c>
      <c r="M1882" s="50" t="str">
        <f>VLOOKUP(Table6[[#This Row],[Product]],Table3[],2)</f>
        <v>Megawidget S</v>
      </c>
      <c r="N1882" s="50" t="str">
        <f t="shared" si="88"/>
        <v>May</v>
      </c>
      <c r="O1882" s="56">
        <f t="shared" si="89"/>
        <v>2022</v>
      </c>
      <c r="P1882" s="51">
        <f>VLOOKUP(Table6[[#This Row],[Product]],Table3[],3)</f>
        <v>0.69</v>
      </c>
      <c r="Q1882" s="35">
        <f>VLOOKUP(Table6[[#This Row],[Product]],Table3[],4)</f>
        <v>24</v>
      </c>
      <c r="R1882" s="35">
        <f>Table6[[#This Row],[Quantity]]*Table6[[#This Row],[Case]]</f>
        <v>2112</v>
      </c>
      <c r="S1882" s="35">
        <f>Table6[[#This Row],[Total Sales]]*Table6[[#This Row],[Cost]]</f>
        <v>1457.28</v>
      </c>
    </row>
    <row r="1883" spans="1:19" x14ac:dyDescent="0.3">
      <c r="A1883" s="54">
        <v>1936</v>
      </c>
      <c r="B1883" s="35" t="s">
        <v>4815</v>
      </c>
      <c r="C1883" s="35" t="s">
        <v>5452</v>
      </c>
      <c r="D1883" s="35" t="s">
        <v>28</v>
      </c>
      <c r="E1883" s="35" t="str">
        <f t="shared" si="87"/>
        <v>M</v>
      </c>
      <c r="F1883" s="35">
        <v>90</v>
      </c>
      <c r="G1883" s="35" t="s">
        <v>5453</v>
      </c>
      <c r="H1883" s="35" t="s">
        <v>2965</v>
      </c>
      <c r="I1883" s="35" t="s">
        <v>25</v>
      </c>
      <c r="J1883" s="48" t="s">
        <v>13851</v>
      </c>
      <c r="K1883" s="35">
        <v>32</v>
      </c>
      <c r="L1883" s="49" t="s">
        <v>101</v>
      </c>
      <c r="M1883" s="50" t="str">
        <f>VLOOKUP(Table6[[#This Row],[Product]],Table3[],2)</f>
        <v>Superwossname</v>
      </c>
      <c r="N1883" s="50" t="str">
        <f t="shared" si="88"/>
        <v>May</v>
      </c>
      <c r="O1883" s="56">
        <f t="shared" si="89"/>
        <v>2020</v>
      </c>
      <c r="P1883" s="51">
        <f>VLOOKUP(Table6[[#This Row],[Product]],Table3[],3)</f>
        <v>3.49</v>
      </c>
      <c r="Q1883" s="35">
        <f>VLOOKUP(Table6[[#This Row],[Product]],Table3[],4)</f>
        <v>20</v>
      </c>
      <c r="R1883" s="35">
        <f>Table6[[#This Row],[Quantity]]*Table6[[#This Row],[Case]]</f>
        <v>640</v>
      </c>
      <c r="S1883" s="35">
        <f>Table6[[#This Row],[Total Sales]]*Table6[[#This Row],[Cost]]</f>
        <v>2233.6000000000004</v>
      </c>
    </row>
    <row r="1884" spans="1:19" x14ac:dyDescent="0.3">
      <c r="A1884" s="54">
        <v>1937</v>
      </c>
      <c r="B1884" s="35" t="s">
        <v>5454</v>
      </c>
      <c r="C1884" s="35" t="s">
        <v>1688</v>
      </c>
      <c r="D1884" s="35" t="s">
        <v>15</v>
      </c>
      <c r="E1884" s="35" t="str">
        <f t="shared" si="87"/>
        <v>F</v>
      </c>
      <c r="F1884" s="35">
        <v>30</v>
      </c>
      <c r="G1884" s="35" t="s">
        <v>5455</v>
      </c>
      <c r="H1884" s="35" t="s">
        <v>772</v>
      </c>
      <c r="I1884" s="35" t="s">
        <v>32</v>
      </c>
      <c r="J1884" s="48" t="s">
        <v>13692</v>
      </c>
      <c r="K1884" s="35">
        <v>72</v>
      </c>
      <c r="L1884" s="49" t="s">
        <v>39</v>
      </c>
      <c r="M1884" s="50" t="str">
        <f>VLOOKUP(Table6[[#This Row],[Product]],Table3[],2)</f>
        <v>Ultrathing V1</v>
      </c>
      <c r="N1884" s="50" t="str">
        <f t="shared" si="88"/>
        <v>Nov</v>
      </c>
      <c r="O1884" s="56">
        <f t="shared" si="89"/>
        <v>2022</v>
      </c>
      <c r="P1884" s="51">
        <f>VLOOKUP(Table6[[#This Row],[Product]],Table3[],3)</f>
        <v>1.79</v>
      </c>
      <c r="Q1884" s="35">
        <f>VLOOKUP(Table6[[#This Row],[Product]],Table3[],4)</f>
        <v>17</v>
      </c>
      <c r="R1884" s="35">
        <f>Table6[[#This Row],[Quantity]]*Table6[[#This Row],[Case]]</f>
        <v>1224</v>
      </c>
      <c r="S1884" s="35">
        <f>Table6[[#This Row],[Total Sales]]*Table6[[#This Row],[Cost]]</f>
        <v>2190.96</v>
      </c>
    </row>
    <row r="1885" spans="1:19" x14ac:dyDescent="0.3">
      <c r="A1885" s="54">
        <v>1938</v>
      </c>
      <c r="B1885" s="35" t="s">
        <v>2711</v>
      </c>
      <c r="C1885" s="35" t="s">
        <v>210</v>
      </c>
      <c r="D1885" s="35" t="s">
        <v>15</v>
      </c>
      <c r="E1885" s="35" t="str">
        <f t="shared" si="87"/>
        <v>F</v>
      </c>
      <c r="F1885" s="35">
        <v>60</v>
      </c>
      <c r="G1885" s="35" t="s">
        <v>5456</v>
      </c>
      <c r="H1885" s="35" t="s">
        <v>4034</v>
      </c>
      <c r="I1885" s="35" t="s">
        <v>178</v>
      </c>
      <c r="J1885" s="48">
        <v>44784</v>
      </c>
      <c r="K1885" s="35">
        <v>91</v>
      </c>
      <c r="L1885" s="49" t="s">
        <v>159</v>
      </c>
      <c r="M1885" s="50" t="str">
        <f>VLOOKUP(Table6[[#This Row],[Product]],Table3[],2)</f>
        <v>Ultrathing V3</v>
      </c>
      <c r="N1885" s="50" t="str">
        <f t="shared" si="88"/>
        <v>Aug</v>
      </c>
      <c r="O1885" s="56">
        <f t="shared" si="89"/>
        <v>2022</v>
      </c>
      <c r="P1885" s="51">
        <f>VLOOKUP(Table6[[#This Row],[Product]],Table3[],3)</f>
        <v>3.39</v>
      </c>
      <c r="Q1885" s="35">
        <f>VLOOKUP(Table6[[#This Row],[Product]],Table3[],4)</f>
        <v>24</v>
      </c>
      <c r="R1885" s="35">
        <f>Table6[[#This Row],[Quantity]]*Table6[[#This Row],[Case]]</f>
        <v>2184</v>
      </c>
      <c r="S1885" s="35">
        <f>Table6[[#This Row],[Total Sales]]*Table6[[#This Row],[Cost]]</f>
        <v>7403.76</v>
      </c>
    </row>
    <row r="1886" spans="1:19" x14ac:dyDescent="0.3">
      <c r="A1886" s="54">
        <v>1939</v>
      </c>
      <c r="B1886" s="35" t="s">
        <v>5457</v>
      </c>
      <c r="C1886" s="35" t="s">
        <v>156</v>
      </c>
      <c r="D1886" s="35" t="s">
        <v>28</v>
      </c>
      <c r="E1886" s="35" t="str">
        <f t="shared" si="87"/>
        <v>M</v>
      </c>
      <c r="F1886" s="35">
        <v>90</v>
      </c>
      <c r="G1886" s="35" t="s">
        <v>5458</v>
      </c>
      <c r="H1886" s="35" t="s">
        <v>5459</v>
      </c>
      <c r="I1886" s="35" t="s">
        <v>1478</v>
      </c>
      <c r="J1886" s="48">
        <v>44106</v>
      </c>
      <c r="K1886" s="35">
        <v>35</v>
      </c>
      <c r="L1886" s="49" t="s">
        <v>80</v>
      </c>
      <c r="M1886" s="50" t="str">
        <f>VLOOKUP(Table6[[#This Row],[Product]],Table3[],2)</f>
        <v>Ultrathing V2</v>
      </c>
      <c r="N1886" s="50" t="str">
        <f t="shared" si="88"/>
        <v>Oct</v>
      </c>
      <c r="O1886" s="56">
        <f t="shared" si="89"/>
        <v>2020</v>
      </c>
      <c r="P1886" s="51">
        <f>VLOOKUP(Table6[[#This Row],[Product]],Table3[],3)</f>
        <v>2.95</v>
      </c>
      <c r="Q1886" s="35">
        <f>VLOOKUP(Table6[[#This Row],[Product]],Table3[],4)</f>
        <v>20</v>
      </c>
      <c r="R1886" s="35">
        <f>Table6[[#This Row],[Quantity]]*Table6[[#This Row],[Case]]</f>
        <v>700</v>
      </c>
      <c r="S1886" s="35">
        <f>Table6[[#This Row],[Total Sales]]*Table6[[#This Row],[Cost]]</f>
        <v>2065</v>
      </c>
    </row>
    <row r="1887" spans="1:19" x14ac:dyDescent="0.3">
      <c r="A1887" s="54">
        <v>1940</v>
      </c>
      <c r="B1887" s="35" t="s">
        <v>5460</v>
      </c>
      <c r="C1887" s="35" t="s">
        <v>5461</v>
      </c>
      <c r="D1887" s="35" t="s">
        <v>28</v>
      </c>
      <c r="E1887" s="35" t="str">
        <f t="shared" si="87"/>
        <v>M</v>
      </c>
      <c r="F1887" s="35">
        <v>90</v>
      </c>
      <c r="G1887" s="35" t="s">
        <v>5462</v>
      </c>
      <c r="H1887" s="35" t="s">
        <v>4924</v>
      </c>
      <c r="I1887" s="35" t="s">
        <v>32</v>
      </c>
      <c r="J1887" s="48">
        <v>44716</v>
      </c>
      <c r="K1887" s="35">
        <v>101</v>
      </c>
      <c r="L1887" s="49" t="s">
        <v>54</v>
      </c>
      <c r="M1887" s="50" t="str">
        <f>VLOOKUP(Table6[[#This Row],[Product]],Table3[],2)</f>
        <v>Megawidget S</v>
      </c>
      <c r="N1887" s="50" t="str">
        <f t="shared" si="88"/>
        <v>Jun</v>
      </c>
      <c r="O1887" s="56">
        <f t="shared" si="89"/>
        <v>2022</v>
      </c>
      <c r="P1887" s="51">
        <f>VLOOKUP(Table6[[#This Row],[Product]],Table3[],3)</f>
        <v>0.69</v>
      </c>
      <c r="Q1887" s="35">
        <f>VLOOKUP(Table6[[#This Row],[Product]],Table3[],4)</f>
        <v>24</v>
      </c>
      <c r="R1887" s="35">
        <f>Table6[[#This Row],[Quantity]]*Table6[[#This Row],[Case]]</f>
        <v>2424</v>
      </c>
      <c r="S1887" s="35">
        <f>Table6[[#This Row],[Total Sales]]*Table6[[#This Row],[Cost]]</f>
        <v>1672.56</v>
      </c>
    </row>
    <row r="1888" spans="1:19" x14ac:dyDescent="0.3">
      <c r="A1888" s="54">
        <v>1941</v>
      </c>
      <c r="B1888" s="35" t="s">
        <v>4392</v>
      </c>
      <c r="C1888" s="35" t="s">
        <v>4743</v>
      </c>
      <c r="D1888" s="35" t="s">
        <v>28</v>
      </c>
      <c r="E1888" s="35" t="str">
        <f t="shared" si="87"/>
        <v>M</v>
      </c>
      <c r="F1888" s="35">
        <v>60</v>
      </c>
      <c r="G1888" s="35" t="s">
        <v>5463</v>
      </c>
      <c r="H1888" s="35" t="s">
        <v>5464</v>
      </c>
      <c r="I1888" s="35" t="s">
        <v>124</v>
      </c>
      <c r="J1888" s="48" t="s">
        <v>14044</v>
      </c>
      <c r="K1888" s="35">
        <v>20</v>
      </c>
      <c r="L1888" s="49" t="s">
        <v>45</v>
      </c>
      <c r="M1888" s="50" t="str">
        <f>VLOOKUP(Table6[[#This Row],[Product]],Table3[],2)</f>
        <v>Gigastuff</v>
      </c>
      <c r="N1888" s="50" t="str">
        <f t="shared" si="88"/>
        <v>Feb</v>
      </c>
      <c r="O1888" s="56">
        <f t="shared" si="89"/>
        <v>2021</v>
      </c>
      <c r="P1888" s="51">
        <f>VLOOKUP(Table6[[#This Row],[Product]],Table3[],3)</f>
        <v>1.89</v>
      </c>
      <c r="Q1888" s="35">
        <f>VLOOKUP(Table6[[#This Row],[Product]],Table3[],4)</f>
        <v>18</v>
      </c>
      <c r="R1888" s="35">
        <f>Table6[[#This Row],[Quantity]]*Table6[[#This Row],[Case]]</f>
        <v>360</v>
      </c>
      <c r="S1888" s="35">
        <f>Table6[[#This Row],[Total Sales]]*Table6[[#This Row],[Cost]]</f>
        <v>680.4</v>
      </c>
    </row>
    <row r="1889" spans="1:19" x14ac:dyDescent="0.3">
      <c r="A1889" s="54">
        <v>1942</v>
      </c>
      <c r="B1889" s="35" t="s">
        <v>5168</v>
      </c>
      <c r="C1889" s="35" t="s">
        <v>3673</v>
      </c>
      <c r="D1889" s="35" t="s">
        <v>28</v>
      </c>
      <c r="E1889" s="35" t="str">
        <f t="shared" si="87"/>
        <v>M</v>
      </c>
      <c r="F1889" s="35">
        <v>30</v>
      </c>
      <c r="G1889" s="35" t="s">
        <v>5465</v>
      </c>
      <c r="H1889" s="35" t="s">
        <v>5466</v>
      </c>
      <c r="I1889" s="35" t="s">
        <v>95</v>
      </c>
      <c r="J1889" s="48" t="s">
        <v>14003</v>
      </c>
      <c r="K1889" s="35">
        <v>50</v>
      </c>
      <c r="L1889" s="49" t="s">
        <v>20</v>
      </c>
      <c r="M1889" s="50" t="str">
        <f>VLOOKUP(Table6[[#This Row],[Product]],Table3[],2)</f>
        <v>Hyperwotsit</v>
      </c>
      <c r="N1889" s="50" t="str">
        <f t="shared" si="88"/>
        <v>Dec</v>
      </c>
      <c r="O1889" s="56">
        <f t="shared" si="89"/>
        <v>2021</v>
      </c>
      <c r="P1889" s="51">
        <f>VLOOKUP(Table6[[#This Row],[Product]],Table3[],3)</f>
        <v>2.0099999999999998</v>
      </c>
      <c r="Q1889" s="35">
        <f>VLOOKUP(Table6[[#This Row],[Product]],Table3[],4)</f>
        <v>20</v>
      </c>
      <c r="R1889" s="35">
        <f>Table6[[#This Row],[Quantity]]*Table6[[#This Row],[Case]]</f>
        <v>1000</v>
      </c>
      <c r="S1889" s="35">
        <f>Table6[[#This Row],[Total Sales]]*Table6[[#This Row],[Cost]]</f>
        <v>2009.9999999999998</v>
      </c>
    </row>
    <row r="1890" spans="1:19" x14ac:dyDescent="0.3">
      <c r="A1890" s="54">
        <v>1943</v>
      </c>
      <c r="B1890" s="35" t="s">
        <v>1246</v>
      </c>
      <c r="C1890" s="35" t="s">
        <v>896</v>
      </c>
      <c r="D1890" s="35" t="s">
        <v>28</v>
      </c>
      <c r="E1890" s="35" t="str">
        <f t="shared" si="87"/>
        <v>M</v>
      </c>
      <c r="F1890" s="35">
        <v>60</v>
      </c>
      <c r="G1890" s="35" t="s">
        <v>5467</v>
      </c>
      <c r="H1890" s="35" t="s">
        <v>2137</v>
      </c>
      <c r="I1890" s="35" t="s">
        <v>187</v>
      </c>
      <c r="J1890" s="48" t="s">
        <v>14154</v>
      </c>
      <c r="K1890" s="35">
        <v>32</v>
      </c>
      <c r="L1890" s="49" t="s">
        <v>45</v>
      </c>
      <c r="M1890" s="50" t="str">
        <f>VLOOKUP(Table6[[#This Row],[Product]],Table3[],2)</f>
        <v>Gigastuff</v>
      </c>
      <c r="N1890" s="50" t="str">
        <f t="shared" si="88"/>
        <v>Aug</v>
      </c>
      <c r="O1890" s="56">
        <f t="shared" si="89"/>
        <v>2021</v>
      </c>
      <c r="P1890" s="51">
        <f>VLOOKUP(Table6[[#This Row],[Product]],Table3[],3)</f>
        <v>1.89</v>
      </c>
      <c r="Q1890" s="35">
        <f>VLOOKUP(Table6[[#This Row],[Product]],Table3[],4)</f>
        <v>18</v>
      </c>
      <c r="R1890" s="35">
        <f>Table6[[#This Row],[Quantity]]*Table6[[#This Row],[Case]]</f>
        <v>576</v>
      </c>
      <c r="S1890" s="35">
        <f>Table6[[#This Row],[Total Sales]]*Table6[[#This Row],[Cost]]</f>
        <v>1088.6399999999999</v>
      </c>
    </row>
    <row r="1891" spans="1:19" x14ac:dyDescent="0.3">
      <c r="A1891" s="54">
        <v>1944</v>
      </c>
      <c r="B1891" s="35" t="s">
        <v>5468</v>
      </c>
      <c r="C1891" s="35" t="s">
        <v>3084</v>
      </c>
      <c r="D1891" s="35" t="s">
        <v>28</v>
      </c>
      <c r="E1891" s="35" t="str">
        <f t="shared" si="87"/>
        <v>M</v>
      </c>
      <c r="F1891" s="35">
        <v>60</v>
      </c>
      <c r="G1891" s="35" t="s">
        <v>5469</v>
      </c>
      <c r="H1891" s="35" t="s">
        <v>942</v>
      </c>
      <c r="I1891" s="35" t="s">
        <v>32</v>
      </c>
      <c r="J1891" s="48" t="s">
        <v>14159</v>
      </c>
      <c r="K1891" s="35">
        <v>27</v>
      </c>
      <c r="L1891" s="49" t="s">
        <v>159</v>
      </c>
      <c r="M1891" s="50" t="str">
        <f>VLOOKUP(Table6[[#This Row],[Product]],Table3[],2)</f>
        <v>Ultrathing V3</v>
      </c>
      <c r="N1891" s="50" t="str">
        <f t="shared" si="88"/>
        <v>Nov</v>
      </c>
      <c r="O1891" s="56">
        <f t="shared" si="89"/>
        <v>2020</v>
      </c>
      <c r="P1891" s="51">
        <f>VLOOKUP(Table6[[#This Row],[Product]],Table3[],3)</f>
        <v>3.39</v>
      </c>
      <c r="Q1891" s="35">
        <f>VLOOKUP(Table6[[#This Row],[Product]],Table3[],4)</f>
        <v>24</v>
      </c>
      <c r="R1891" s="35">
        <f>Table6[[#This Row],[Quantity]]*Table6[[#This Row],[Case]]</f>
        <v>648</v>
      </c>
      <c r="S1891" s="35">
        <f>Table6[[#This Row],[Total Sales]]*Table6[[#This Row],[Cost]]</f>
        <v>2196.7200000000003</v>
      </c>
    </row>
    <row r="1892" spans="1:19" x14ac:dyDescent="0.3">
      <c r="A1892" s="54">
        <v>1945</v>
      </c>
      <c r="B1892" s="35" t="s">
        <v>3532</v>
      </c>
      <c r="C1892" s="35" t="s">
        <v>5470</v>
      </c>
      <c r="D1892" s="35" t="s">
        <v>28</v>
      </c>
      <c r="E1892" s="35" t="str">
        <f t="shared" si="87"/>
        <v>M</v>
      </c>
      <c r="F1892" s="35">
        <v>60</v>
      </c>
      <c r="G1892" s="35" t="s">
        <v>5471</v>
      </c>
      <c r="H1892" s="35" t="s">
        <v>5079</v>
      </c>
      <c r="I1892" s="35" t="s">
        <v>294</v>
      </c>
      <c r="J1892" s="48">
        <v>44082</v>
      </c>
      <c r="K1892" s="35">
        <v>66</v>
      </c>
      <c r="L1892" s="49" t="s">
        <v>54</v>
      </c>
      <c r="M1892" s="50" t="str">
        <f>VLOOKUP(Table6[[#This Row],[Product]],Table3[],2)</f>
        <v>Megawidget S</v>
      </c>
      <c r="N1892" s="50" t="str">
        <f t="shared" si="88"/>
        <v>Sep</v>
      </c>
      <c r="O1892" s="56">
        <f t="shared" si="89"/>
        <v>2020</v>
      </c>
      <c r="P1892" s="51">
        <f>VLOOKUP(Table6[[#This Row],[Product]],Table3[],3)</f>
        <v>0.69</v>
      </c>
      <c r="Q1892" s="35">
        <f>VLOOKUP(Table6[[#This Row],[Product]],Table3[],4)</f>
        <v>24</v>
      </c>
      <c r="R1892" s="35">
        <f>Table6[[#This Row],[Quantity]]*Table6[[#This Row],[Case]]</f>
        <v>1584</v>
      </c>
      <c r="S1892" s="35">
        <f>Table6[[#This Row],[Total Sales]]*Table6[[#This Row],[Cost]]</f>
        <v>1092.9599999999998</v>
      </c>
    </row>
    <row r="1893" spans="1:19" x14ac:dyDescent="0.3">
      <c r="A1893" s="54">
        <v>1946</v>
      </c>
      <c r="B1893" s="35" t="s">
        <v>55</v>
      </c>
      <c r="C1893" s="35" t="s">
        <v>1340</v>
      </c>
      <c r="D1893" s="35" t="s">
        <v>28</v>
      </c>
      <c r="E1893" s="35" t="str">
        <f t="shared" si="87"/>
        <v>M</v>
      </c>
      <c r="F1893" s="35">
        <v>30</v>
      </c>
      <c r="G1893" s="35" t="s">
        <v>5472</v>
      </c>
      <c r="H1893" s="35" t="s">
        <v>5473</v>
      </c>
      <c r="I1893" s="35" t="s">
        <v>240</v>
      </c>
      <c r="J1893" s="48">
        <v>44378</v>
      </c>
      <c r="K1893" s="35">
        <v>6</v>
      </c>
      <c r="L1893" s="49" t="s">
        <v>45</v>
      </c>
      <c r="M1893" s="50" t="str">
        <f>VLOOKUP(Table6[[#This Row],[Product]],Table3[],2)</f>
        <v>Gigastuff</v>
      </c>
      <c r="N1893" s="50" t="str">
        <f t="shared" si="88"/>
        <v>Jul</v>
      </c>
      <c r="O1893" s="56">
        <f t="shared" si="89"/>
        <v>2021</v>
      </c>
      <c r="P1893" s="51">
        <f>VLOOKUP(Table6[[#This Row],[Product]],Table3[],3)</f>
        <v>1.89</v>
      </c>
      <c r="Q1893" s="35">
        <f>VLOOKUP(Table6[[#This Row],[Product]],Table3[],4)</f>
        <v>18</v>
      </c>
      <c r="R1893" s="35">
        <f>Table6[[#This Row],[Quantity]]*Table6[[#This Row],[Case]]</f>
        <v>108</v>
      </c>
      <c r="S1893" s="35">
        <f>Table6[[#This Row],[Total Sales]]*Table6[[#This Row],[Cost]]</f>
        <v>204.11999999999998</v>
      </c>
    </row>
    <row r="1894" spans="1:19" x14ac:dyDescent="0.3">
      <c r="A1894" s="54">
        <v>1947</v>
      </c>
      <c r="B1894" s="35" t="s">
        <v>5474</v>
      </c>
      <c r="C1894" s="35" t="s">
        <v>5475</v>
      </c>
      <c r="D1894" s="35" t="s">
        <v>15</v>
      </c>
      <c r="E1894" s="35" t="str">
        <f t="shared" si="87"/>
        <v>F</v>
      </c>
      <c r="F1894" s="35">
        <v>90</v>
      </c>
      <c r="G1894" s="35" t="s">
        <v>5476</v>
      </c>
      <c r="H1894" s="35" t="s">
        <v>5477</v>
      </c>
      <c r="I1894" s="35" t="s">
        <v>187</v>
      </c>
      <c r="J1894" s="48">
        <v>44358</v>
      </c>
      <c r="K1894" s="35">
        <v>67</v>
      </c>
      <c r="L1894" s="49" t="s">
        <v>54</v>
      </c>
      <c r="M1894" s="50" t="str">
        <f>VLOOKUP(Table6[[#This Row],[Product]],Table3[],2)</f>
        <v>Megawidget S</v>
      </c>
      <c r="N1894" s="50" t="str">
        <f t="shared" si="88"/>
        <v>Jun</v>
      </c>
      <c r="O1894" s="56">
        <f t="shared" si="89"/>
        <v>2021</v>
      </c>
      <c r="P1894" s="51">
        <f>VLOOKUP(Table6[[#This Row],[Product]],Table3[],3)</f>
        <v>0.69</v>
      </c>
      <c r="Q1894" s="35">
        <f>VLOOKUP(Table6[[#This Row],[Product]],Table3[],4)</f>
        <v>24</v>
      </c>
      <c r="R1894" s="35">
        <f>Table6[[#This Row],[Quantity]]*Table6[[#This Row],[Case]]</f>
        <v>1608</v>
      </c>
      <c r="S1894" s="35">
        <f>Table6[[#This Row],[Total Sales]]*Table6[[#This Row],[Cost]]</f>
        <v>1109.52</v>
      </c>
    </row>
    <row r="1895" spans="1:19" x14ac:dyDescent="0.3">
      <c r="A1895" s="54">
        <v>1948</v>
      </c>
      <c r="B1895" s="35" t="s">
        <v>3623</v>
      </c>
      <c r="C1895" s="35" t="s">
        <v>3927</v>
      </c>
      <c r="D1895" s="35" t="s">
        <v>28</v>
      </c>
      <c r="E1895" s="35" t="str">
        <f t="shared" si="87"/>
        <v>M</v>
      </c>
      <c r="F1895" s="35">
        <v>90</v>
      </c>
      <c r="G1895" s="35" t="s">
        <v>5478</v>
      </c>
      <c r="H1895" s="35" t="s">
        <v>315</v>
      </c>
      <c r="I1895" s="35" t="s">
        <v>32</v>
      </c>
      <c r="J1895" s="48" t="s">
        <v>13942</v>
      </c>
      <c r="K1895" s="35">
        <v>69</v>
      </c>
      <c r="L1895" s="49" t="s">
        <v>33</v>
      </c>
      <c r="M1895" s="50" t="str">
        <f>VLOOKUP(Table6[[#This Row],[Product]],Table3[],2)</f>
        <v>Megawidget L</v>
      </c>
      <c r="N1895" s="50" t="str">
        <f t="shared" si="88"/>
        <v>Sep</v>
      </c>
      <c r="O1895" s="56">
        <f t="shared" si="89"/>
        <v>2021</v>
      </c>
      <c r="P1895" s="51">
        <f>VLOOKUP(Table6[[#This Row],[Product]],Table3[],3)</f>
        <v>1.79</v>
      </c>
      <c r="Q1895" s="35">
        <f>VLOOKUP(Table6[[#This Row],[Product]],Table3[],4)</f>
        <v>24</v>
      </c>
      <c r="R1895" s="35">
        <f>Table6[[#This Row],[Quantity]]*Table6[[#This Row],[Case]]</f>
        <v>1656</v>
      </c>
      <c r="S1895" s="35">
        <f>Table6[[#This Row],[Total Sales]]*Table6[[#This Row],[Cost]]</f>
        <v>2964.2400000000002</v>
      </c>
    </row>
    <row r="1896" spans="1:19" x14ac:dyDescent="0.3">
      <c r="A1896" s="54">
        <v>1949</v>
      </c>
      <c r="B1896" s="35" t="s">
        <v>5479</v>
      </c>
      <c r="C1896" s="35" t="s">
        <v>5480</v>
      </c>
      <c r="D1896" s="35" t="s">
        <v>28</v>
      </c>
      <c r="E1896" s="35" t="str">
        <f t="shared" si="87"/>
        <v>M</v>
      </c>
      <c r="F1896" s="35">
        <v>30</v>
      </c>
      <c r="G1896" s="35" t="s">
        <v>5481</v>
      </c>
      <c r="H1896" s="35" t="s">
        <v>382</v>
      </c>
      <c r="I1896" s="35" t="s">
        <v>32</v>
      </c>
      <c r="J1896" s="48">
        <v>44416</v>
      </c>
      <c r="K1896" s="35">
        <v>10</v>
      </c>
      <c r="L1896" s="49" t="s">
        <v>101</v>
      </c>
      <c r="M1896" s="50" t="str">
        <f>VLOOKUP(Table6[[#This Row],[Product]],Table3[],2)</f>
        <v>Superwossname</v>
      </c>
      <c r="N1896" s="50" t="str">
        <f t="shared" si="88"/>
        <v>Aug</v>
      </c>
      <c r="O1896" s="56">
        <f t="shared" si="89"/>
        <v>2021</v>
      </c>
      <c r="P1896" s="51">
        <f>VLOOKUP(Table6[[#This Row],[Product]],Table3[],3)</f>
        <v>3.49</v>
      </c>
      <c r="Q1896" s="35">
        <f>VLOOKUP(Table6[[#This Row],[Product]],Table3[],4)</f>
        <v>20</v>
      </c>
      <c r="R1896" s="35">
        <f>Table6[[#This Row],[Quantity]]*Table6[[#This Row],[Case]]</f>
        <v>200</v>
      </c>
      <c r="S1896" s="35">
        <f>Table6[[#This Row],[Total Sales]]*Table6[[#This Row],[Cost]]</f>
        <v>698</v>
      </c>
    </row>
    <row r="1897" spans="1:19" x14ac:dyDescent="0.3">
      <c r="A1897" s="54">
        <v>1950</v>
      </c>
      <c r="B1897" s="35" t="s">
        <v>5482</v>
      </c>
      <c r="C1897" s="35" t="s">
        <v>5483</v>
      </c>
      <c r="D1897" s="35" t="s">
        <v>15</v>
      </c>
      <c r="E1897" s="35" t="str">
        <f t="shared" si="87"/>
        <v>F</v>
      </c>
      <c r="F1897" s="35">
        <v>60</v>
      </c>
      <c r="G1897" s="35" t="s">
        <v>5484</v>
      </c>
      <c r="H1897" s="35" t="s">
        <v>3637</v>
      </c>
      <c r="I1897" s="35" t="s">
        <v>38</v>
      </c>
      <c r="J1897" s="48">
        <v>44295</v>
      </c>
      <c r="K1897" s="35">
        <v>57</v>
      </c>
      <c r="L1897" s="49" t="s">
        <v>101</v>
      </c>
      <c r="M1897" s="50" t="str">
        <f>VLOOKUP(Table6[[#This Row],[Product]],Table3[],2)</f>
        <v>Superwossname</v>
      </c>
      <c r="N1897" s="50" t="str">
        <f t="shared" si="88"/>
        <v>Apr</v>
      </c>
      <c r="O1897" s="56">
        <f t="shared" si="89"/>
        <v>2021</v>
      </c>
      <c r="P1897" s="51">
        <f>VLOOKUP(Table6[[#This Row],[Product]],Table3[],3)</f>
        <v>3.49</v>
      </c>
      <c r="Q1897" s="35">
        <f>VLOOKUP(Table6[[#This Row],[Product]],Table3[],4)</f>
        <v>20</v>
      </c>
      <c r="R1897" s="35">
        <f>Table6[[#This Row],[Quantity]]*Table6[[#This Row],[Case]]</f>
        <v>1140</v>
      </c>
      <c r="S1897" s="35">
        <f>Table6[[#This Row],[Total Sales]]*Table6[[#This Row],[Cost]]</f>
        <v>3978.6000000000004</v>
      </c>
    </row>
    <row r="1898" spans="1:19" x14ac:dyDescent="0.3">
      <c r="A1898" s="54">
        <v>1951</v>
      </c>
      <c r="B1898" s="35" t="s">
        <v>5485</v>
      </c>
      <c r="C1898" s="35" t="s">
        <v>4574</v>
      </c>
      <c r="D1898" s="35" t="s">
        <v>28</v>
      </c>
      <c r="E1898" s="35" t="str">
        <f t="shared" si="87"/>
        <v>M</v>
      </c>
      <c r="F1898" s="35">
        <v>60</v>
      </c>
      <c r="G1898" s="35" t="s">
        <v>5486</v>
      </c>
      <c r="H1898" s="35" t="s">
        <v>4667</v>
      </c>
      <c r="I1898" s="35" t="s">
        <v>4668</v>
      </c>
      <c r="J1898" s="48" t="s">
        <v>13738</v>
      </c>
      <c r="K1898" s="35">
        <v>66</v>
      </c>
      <c r="L1898" s="49" t="s">
        <v>54</v>
      </c>
      <c r="M1898" s="50" t="str">
        <f>VLOOKUP(Table6[[#This Row],[Product]],Table3[],2)</f>
        <v>Megawidget S</v>
      </c>
      <c r="N1898" s="50" t="str">
        <f t="shared" si="88"/>
        <v>Dec</v>
      </c>
      <c r="O1898" s="56">
        <f t="shared" si="89"/>
        <v>2021</v>
      </c>
      <c r="P1898" s="51">
        <f>VLOOKUP(Table6[[#This Row],[Product]],Table3[],3)</f>
        <v>0.69</v>
      </c>
      <c r="Q1898" s="35">
        <f>VLOOKUP(Table6[[#This Row],[Product]],Table3[],4)</f>
        <v>24</v>
      </c>
      <c r="R1898" s="35">
        <f>Table6[[#This Row],[Quantity]]*Table6[[#This Row],[Case]]</f>
        <v>1584</v>
      </c>
      <c r="S1898" s="35">
        <f>Table6[[#This Row],[Total Sales]]*Table6[[#This Row],[Cost]]</f>
        <v>1092.9599999999998</v>
      </c>
    </row>
    <row r="1899" spans="1:19" x14ac:dyDescent="0.3">
      <c r="A1899" s="54">
        <v>1952</v>
      </c>
      <c r="B1899" s="35" t="s">
        <v>5230</v>
      </c>
      <c r="C1899" s="35" t="s">
        <v>5487</v>
      </c>
      <c r="D1899" s="35" t="s">
        <v>15</v>
      </c>
      <c r="E1899" s="35" t="str">
        <f t="shared" si="87"/>
        <v>F</v>
      </c>
      <c r="F1899" s="35">
        <v>60</v>
      </c>
      <c r="G1899" s="35" t="s">
        <v>5488</v>
      </c>
      <c r="H1899" s="35" t="s">
        <v>396</v>
      </c>
      <c r="I1899" s="35" t="s">
        <v>32</v>
      </c>
      <c r="J1899" s="48" t="s">
        <v>14160</v>
      </c>
      <c r="K1899" s="35">
        <v>42</v>
      </c>
      <c r="L1899" s="49" t="s">
        <v>70</v>
      </c>
      <c r="M1899" s="50" t="str">
        <f>VLOOKUP(Table6[[#This Row],[Product]],Table3[],2)</f>
        <v>Megawidget M</v>
      </c>
      <c r="N1899" s="50" t="str">
        <f t="shared" si="88"/>
        <v>Jan</v>
      </c>
      <c r="O1899" s="56">
        <f t="shared" si="89"/>
        <v>2020</v>
      </c>
      <c r="P1899" s="51">
        <f>VLOOKUP(Table6[[#This Row],[Product]],Table3[],3)</f>
        <v>1.29</v>
      </c>
      <c r="Q1899" s="35">
        <f>VLOOKUP(Table6[[#This Row],[Product]],Table3[],4)</f>
        <v>24</v>
      </c>
      <c r="R1899" s="35">
        <f>Table6[[#This Row],[Quantity]]*Table6[[#This Row],[Case]]</f>
        <v>1008</v>
      </c>
      <c r="S1899" s="35">
        <f>Table6[[#This Row],[Total Sales]]*Table6[[#This Row],[Cost]]</f>
        <v>1300.32</v>
      </c>
    </row>
    <row r="1900" spans="1:19" x14ac:dyDescent="0.3">
      <c r="A1900" s="54">
        <v>1953</v>
      </c>
      <c r="B1900" s="35" t="s">
        <v>1580</v>
      </c>
      <c r="C1900" s="35" t="s">
        <v>1182</v>
      </c>
      <c r="D1900" s="35" t="s">
        <v>15</v>
      </c>
      <c r="E1900" s="35" t="str">
        <f t="shared" si="87"/>
        <v>F</v>
      </c>
      <c r="F1900" s="35">
        <v>30</v>
      </c>
      <c r="G1900" s="35" t="s">
        <v>5489</v>
      </c>
      <c r="H1900" s="35" t="s">
        <v>920</v>
      </c>
      <c r="I1900" s="35" t="s">
        <v>178</v>
      </c>
      <c r="J1900" s="48" t="s">
        <v>13955</v>
      </c>
      <c r="K1900" s="35">
        <v>21</v>
      </c>
      <c r="L1900" s="49" t="s">
        <v>64</v>
      </c>
      <c r="M1900" s="50" t="str">
        <f>VLOOKUP(Table6[[#This Row],[Product]],Table3[],2)</f>
        <v>Ultrathing V4</v>
      </c>
      <c r="N1900" s="50" t="str">
        <f t="shared" si="88"/>
        <v>Apr</v>
      </c>
      <c r="O1900" s="56">
        <f t="shared" si="89"/>
        <v>2021</v>
      </c>
      <c r="P1900" s="51">
        <f>VLOOKUP(Table6[[#This Row],[Product]],Table3[],3)</f>
        <v>3.99</v>
      </c>
      <c r="Q1900" s="35">
        <f>VLOOKUP(Table6[[#This Row],[Product]],Table3[],4)</f>
        <v>24</v>
      </c>
      <c r="R1900" s="35">
        <f>Table6[[#This Row],[Quantity]]*Table6[[#This Row],[Case]]</f>
        <v>504</v>
      </c>
      <c r="S1900" s="35">
        <f>Table6[[#This Row],[Total Sales]]*Table6[[#This Row],[Cost]]</f>
        <v>2010.96</v>
      </c>
    </row>
    <row r="1901" spans="1:19" x14ac:dyDescent="0.3">
      <c r="A1901" s="54">
        <v>1954</v>
      </c>
      <c r="B1901" s="35" t="s">
        <v>2682</v>
      </c>
      <c r="C1901" s="35" t="s">
        <v>5490</v>
      </c>
      <c r="D1901" s="35" t="s">
        <v>28</v>
      </c>
      <c r="E1901" s="35" t="str">
        <f t="shared" si="87"/>
        <v>M</v>
      </c>
      <c r="F1901" s="35">
        <v>60</v>
      </c>
      <c r="G1901" s="35" t="s">
        <v>5491</v>
      </c>
      <c r="H1901" s="35" t="s">
        <v>4409</v>
      </c>
      <c r="I1901" s="35" t="s">
        <v>294</v>
      </c>
      <c r="J1901" s="48" t="s">
        <v>13740</v>
      </c>
      <c r="K1901" s="35">
        <v>76</v>
      </c>
      <c r="L1901" s="49" t="s">
        <v>159</v>
      </c>
      <c r="M1901" s="50" t="str">
        <f>VLOOKUP(Table6[[#This Row],[Product]],Table3[],2)</f>
        <v>Ultrathing V3</v>
      </c>
      <c r="N1901" s="50" t="str">
        <f t="shared" si="88"/>
        <v>Jan</v>
      </c>
      <c r="O1901" s="56">
        <f t="shared" si="89"/>
        <v>2021</v>
      </c>
      <c r="P1901" s="51">
        <f>VLOOKUP(Table6[[#This Row],[Product]],Table3[],3)</f>
        <v>3.39</v>
      </c>
      <c r="Q1901" s="35">
        <f>VLOOKUP(Table6[[#This Row],[Product]],Table3[],4)</f>
        <v>24</v>
      </c>
      <c r="R1901" s="35">
        <f>Table6[[#This Row],[Quantity]]*Table6[[#This Row],[Case]]</f>
        <v>1824</v>
      </c>
      <c r="S1901" s="35">
        <f>Table6[[#This Row],[Total Sales]]*Table6[[#This Row],[Cost]]</f>
        <v>6183.3600000000006</v>
      </c>
    </row>
    <row r="1902" spans="1:19" x14ac:dyDescent="0.3">
      <c r="A1902" s="54">
        <v>1955</v>
      </c>
      <c r="B1902" s="35" t="s">
        <v>3835</v>
      </c>
      <c r="C1902" s="35" t="s">
        <v>2938</v>
      </c>
      <c r="D1902" s="35" t="s">
        <v>15</v>
      </c>
      <c r="E1902" s="35" t="str">
        <f t="shared" si="87"/>
        <v>F</v>
      </c>
      <c r="F1902" s="35">
        <v>90</v>
      </c>
      <c r="G1902" s="35" t="s">
        <v>14320</v>
      </c>
      <c r="H1902" s="35" t="s">
        <v>802</v>
      </c>
      <c r="I1902" s="35" t="s">
        <v>294</v>
      </c>
      <c r="J1902" s="48">
        <v>44197</v>
      </c>
      <c r="K1902" s="35">
        <v>13</v>
      </c>
      <c r="L1902" s="49" t="s">
        <v>20</v>
      </c>
      <c r="M1902" s="50" t="str">
        <f>VLOOKUP(Table6[[#This Row],[Product]],Table3[],2)</f>
        <v>Hyperwotsit</v>
      </c>
      <c r="N1902" s="50" t="str">
        <f t="shared" si="88"/>
        <v>Jan</v>
      </c>
      <c r="O1902" s="56">
        <f t="shared" si="89"/>
        <v>2021</v>
      </c>
      <c r="P1902" s="51">
        <f>VLOOKUP(Table6[[#This Row],[Product]],Table3[],3)</f>
        <v>2.0099999999999998</v>
      </c>
      <c r="Q1902" s="35">
        <f>VLOOKUP(Table6[[#This Row],[Product]],Table3[],4)</f>
        <v>20</v>
      </c>
      <c r="R1902" s="35">
        <f>Table6[[#This Row],[Quantity]]*Table6[[#This Row],[Case]]</f>
        <v>260</v>
      </c>
      <c r="S1902" s="35">
        <f>Table6[[#This Row],[Total Sales]]*Table6[[#This Row],[Cost]]</f>
        <v>522.59999999999991</v>
      </c>
    </row>
    <row r="1903" spans="1:19" x14ac:dyDescent="0.3">
      <c r="A1903" s="54">
        <v>1956</v>
      </c>
      <c r="B1903" s="35" t="s">
        <v>5493</v>
      </c>
      <c r="C1903" s="35" t="s">
        <v>4962</v>
      </c>
      <c r="D1903" s="35" t="s">
        <v>15</v>
      </c>
      <c r="E1903" s="35" t="str">
        <f t="shared" si="87"/>
        <v>F</v>
      </c>
      <c r="F1903" s="35">
        <v>30</v>
      </c>
      <c r="G1903" s="35" t="s">
        <v>5494</v>
      </c>
      <c r="H1903" s="35" t="s">
        <v>2212</v>
      </c>
      <c r="I1903" s="35" t="s">
        <v>32</v>
      </c>
      <c r="J1903" s="48" t="s">
        <v>14161</v>
      </c>
      <c r="K1903" s="35">
        <v>46</v>
      </c>
      <c r="L1903" s="49" t="s">
        <v>80</v>
      </c>
      <c r="M1903" s="50" t="str">
        <f>VLOOKUP(Table6[[#This Row],[Product]],Table3[],2)</f>
        <v>Ultrathing V2</v>
      </c>
      <c r="N1903" s="50" t="str">
        <f t="shared" si="88"/>
        <v>Jan</v>
      </c>
      <c r="O1903" s="56">
        <f t="shared" si="89"/>
        <v>2022</v>
      </c>
      <c r="P1903" s="51">
        <f>VLOOKUP(Table6[[#This Row],[Product]],Table3[],3)</f>
        <v>2.95</v>
      </c>
      <c r="Q1903" s="35">
        <f>VLOOKUP(Table6[[#This Row],[Product]],Table3[],4)</f>
        <v>20</v>
      </c>
      <c r="R1903" s="35">
        <f>Table6[[#This Row],[Quantity]]*Table6[[#This Row],[Case]]</f>
        <v>920</v>
      </c>
      <c r="S1903" s="35">
        <f>Table6[[#This Row],[Total Sales]]*Table6[[#This Row],[Cost]]</f>
        <v>2714</v>
      </c>
    </row>
    <row r="1904" spans="1:19" x14ac:dyDescent="0.3">
      <c r="A1904" s="54">
        <v>1957</v>
      </c>
      <c r="B1904" s="35" t="s">
        <v>5495</v>
      </c>
      <c r="C1904" s="35" t="s">
        <v>4813</v>
      </c>
      <c r="D1904" s="35" t="s">
        <v>15</v>
      </c>
      <c r="E1904" s="35" t="str">
        <f t="shared" si="87"/>
        <v>F</v>
      </c>
      <c r="F1904" s="35">
        <v>90</v>
      </c>
      <c r="G1904" s="35" t="s">
        <v>5496</v>
      </c>
      <c r="H1904" s="35" t="s">
        <v>2542</v>
      </c>
      <c r="I1904" s="35" t="s">
        <v>2543</v>
      </c>
      <c r="J1904" s="48">
        <v>44169</v>
      </c>
      <c r="K1904" s="35">
        <v>58</v>
      </c>
      <c r="L1904" s="49" t="s">
        <v>20</v>
      </c>
      <c r="M1904" s="50" t="str">
        <f>VLOOKUP(Table6[[#This Row],[Product]],Table3[],2)</f>
        <v>Hyperwotsit</v>
      </c>
      <c r="N1904" s="50" t="str">
        <f t="shared" si="88"/>
        <v>Dec</v>
      </c>
      <c r="O1904" s="56">
        <f t="shared" si="89"/>
        <v>2020</v>
      </c>
      <c r="P1904" s="51">
        <f>VLOOKUP(Table6[[#This Row],[Product]],Table3[],3)</f>
        <v>2.0099999999999998</v>
      </c>
      <c r="Q1904" s="35">
        <f>VLOOKUP(Table6[[#This Row],[Product]],Table3[],4)</f>
        <v>20</v>
      </c>
      <c r="R1904" s="35">
        <f>Table6[[#This Row],[Quantity]]*Table6[[#This Row],[Case]]</f>
        <v>1160</v>
      </c>
      <c r="S1904" s="35">
        <f>Table6[[#This Row],[Total Sales]]*Table6[[#This Row],[Cost]]</f>
        <v>2331.6</v>
      </c>
    </row>
    <row r="1905" spans="1:19" x14ac:dyDescent="0.3">
      <c r="A1905" s="54">
        <v>1958</v>
      </c>
      <c r="B1905" s="35" t="s">
        <v>5497</v>
      </c>
      <c r="C1905" s="35" t="s">
        <v>1853</v>
      </c>
      <c r="D1905" s="35" t="s">
        <v>28</v>
      </c>
      <c r="E1905" s="35" t="str">
        <f t="shared" si="87"/>
        <v>M</v>
      </c>
      <c r="F1905" s="35">
        <v>60</v>
      </c>
      <c r="G1905" s="35" t="s">
        <v>5498</v>
      </c>
      <c r="H1905" s="35" t="s">
        <v>5499</v>
      </c>
      <c r="I1905" s="35" t="s">
        <v>32</v>
      </c>
      <c r="J1905" s="48">
        <v>44381</v>
      </c>
      <c r="K1905" s="35">
        <v>95</v>
      </c>
      <c r="L1905" s="49" t="s">
        <v>20</v>
      </c>
      <c r="M1905" s="50" t="str">
        <f>VLOOKUP(Table6[[#This Row],[Product]],Table3[],2)</f>
        <v>Hyperwotsit</v>
      </c>
      <c r="N1905" s="50" t="str">
        <f t="shared" si="88"/>
        <v>Jul</v>
      </c>
      <c r="O1905" s="56">
        <f t="shared" si="89"/>
        <v>2021</v>
      </c>
      <c r="P1905" s="51">
        <f>VLOOKUP(Table6[[#This Row],[Product]],Table3[],3)</f>
        <v>2.0099999999999998</v>
      </c>
      <c r="Q1905" s="35">
        <f>VLOOKUP(Table6[[#This Row],[Product]],Table3[],4)</f>
        <v>20</v>
      </c>
      <c r="R1905" s="35">
        <f>Table6[[#This Row],[Quantity]]*Table6[[#This Row],[Case]]</f>
        <v>1900</v>
      </c>
      <c r="S1905" s="35">
        <f>Table6[[#This Row],[Total Sales]]*Table6[[#This Row],[Cost]]</f>
        <v>3818.9999999999995</v>
      </c>
    </row>
    <row r="1906" spans="1:19" x14ac:dyDescent="0.3">
      <c r="A1906" s="54">
        <v>1959</v>
      </c>
      <c r="B1906" s="35" t="s">
        <v>5500</v>
      </c>
      <c r="C1906" s="35" t="s">
        <v>2438</v>
      </c>
      <c r="D1906" s="35" t="s">
        <v>28</v>
      </c>
      <c r="E1906" s="35" t="str">
        <f t="shared" si="87"/>
        <v>M</v>
      </c>
      <c r="F1906" s="35">
        <v>60</v>
      </c>
      <c r="G1906" s="35" t="s">
        <v>5501</v>
      </c>
      <c r="H1906" s="35" t="s">
        <v>3387</v>
      </c>
      <c r="I1906" s="35" t="s">
        <v>2878</v>
      </c>
      <c r="J1906" s="48" t="s">
        <v>14009</v>
      </c>
      <c r="K1906" s="35">
        <v>60</v>
      </c>
      <c r="L1906" s="49" t="s">
        <v>64</v>
      </c>
      <c r="M1906" s="50" t="str">
        <f>VLOOKUP(Table6[[#This Row],[Product]],Table3[],2)</f>
        <v>Ultrathing V4</v>
      </c>
      <c r="N1906" s="50" t="str">
        <f t="shared" si="88"/>
        <v>Jun</v>
      </c>
      <c r="O1906" s="56">
        <f t="shared" si="89"/>
        <v>2020</v>
      </c>
      <c r="P1906" s="51">
        <f>VLOOKUP(Table6[[#This Row],[Product]],Table3[],3)</f>
        <v>3.99</v>
      </c>
      <c r="Q1906" s="35">
        <f>VLOOKUP(Table6[[#This Row],[Product]],Table3[],4)</f>
        <v>24</v>
      </c>
      <c r="R1906" s="35">
        <f>Table6[[#This Row],[Quantity]]*Table6[[#This Row],[Case]]</f>
        <v>1440</v>
      </c>
      <c r="S1906" s="35">
        <f>Table6[[#This Row],[Total Sales]]*Table6[[#This Row],[Cost]]</f>
        <v>5745.6</v>
      </c>
    </row>
    <row r="1907" spans="1:19" x14ac:dyDescent="0.3">
      <c r="A1907" s="54">
        <v>1960</v>
      </c>
      <c r="B1907" s="35" t="s">
        <v>4765</v>
      </c>
      <c r="C1907" s="35" t="s">
        <v>5502</v>
      </c>
      <c r="D1907" s="35" t="s">
        <v>51</v>
      </c>
      <c r="E1907" s="35" t="str">
        <f t="shared" si="87"/>
        <v>F</v>
      </c>
      <c r="F1907" s="35">
        <v>60</v>
      </c>
      <c r="G1907" s="35" t="s">
        <v>5503</v>
      </c>
      <c r="H1907" s="35" t="s">
        <v>682</v>
      </c>
      <c r="I1907" s="35" t="s">
        <v>32</v>
      </c>
      <c r="J1907" s="48">
        <v>43893</v>
      </c>
      <c r="K1907" s="35">
        <v>33</v>
      </c>
      <c r="L1907" s="49" t="s">
        <v>33</v>
      </c>
      <c r="M1907" s="50" t="str">
        <f>VLOOKUP(Table6[[#This Row],[Product]],Table3[],2)</f>
        <v>Megawidget L</v>
      </c>
      <c r="N1907" s="50" t="str">
        <f t="shared" si="88"/>
        <v>Mar</v>
      </c>
      <c r="O1907" s="56">
        <f t="shared" si="89"/>
        <v>2020</v>
      </c>
      <c r="P1907" s="51">
        <f>VLOOKUP(Table6[[#This Row],[Product]],Table3[],3)</f>
        <v>1.79</v>
      </c>
      <c r="Q1907" s="35">
        <f>VLOOKUP(Table6[[#This Row],[Product]],Table3[],4)</f>
        <v>24</v>
      </c>
      <c r="R1907" s="35">
        <f>Table6[[#This Row],[Quantity]]*Table6[[#This Row],[Case]]</f>
        <v>792</v>
      </c>
      <c r="S1907" s="35">
        <f>Table6[[#This Row],[Total Sales]]*Table6[[#This Row],[Cost]]</f>
        <v>1417.68</v>
      </c>
    </row>
    <row r="1908" spans="1:19" x14ac:dyDescent="0.3">
      <c r="A1908" s="54">
        <v>1961</v>
      </c>
      <c r="B1908" s="35" t="s">
        <v>2556</v>
      </c>
      <c r="C1908" s="35" t="s">
        <v>1779</v>
      </c>
      <c r="D1908" s="35" t="s">
        <v>28</v>
      </c>
      <c r="E1908" s="35" t="str">
        <f t="shared" si="87"/>
        <v>M</v>
      </c>
      <c r="F1908" s="35">
        <v>30</v>
      </c>
      <c r="G1908" s="35" t="s">
        <v>5504</v>
      </c>
      <c r="H1908" s="35" t="s">
        <v>5505</v>
      </c>
      <c r="I1908" s="35" t="s">
        <v>240</v>
      </c>
      <c r="J1908" s="48">
        <v>44806</v>
      </c>
      <c r="K1908" s="35">
        <v>100</v>
      </c>
      <c r="L1908" s="49" t="s">
        <v>64</v>
      </c>
      <c r="M1908" s="50" t="str">
        <f>VLOOKUP(Table6[[#This Row],[Product]],Table3[],2)</f>
        <v>Ultrathing V4</v>
      </c>
      <c r="N1908" s="50" t="str">
        <f t="shared" si="88"/>
        <v>Sep</v>
      </c>
      <c r="O1908" s="56">
        <f t="shared" si="89"/>
        <v>2022</v>
      </c>
      <c r="P1908" s="51">
        <f>VLOOKUP(Table6[[#This Row],[Product]],Table3[],3)</f>
        <v>3.99</v>
      </c>
      <c r="Q1908" s="35">
        <f>VLOOKUP(Table6[[#This Row],[Product]],Table3[],4)</f>
        <v>24</v>
      </c>
      <c r="R1908" s="35">
        <f>Table6[[#This Row],[Quantity]]*Table6[[#This Row],[Case]]</f>
        <v>2400</v>
      </c>
      <c r="S1908" s="35">
        <f>Table6[[#This Row],[Total Sales]]*Table6[[#This Row],[Cost]]</f>
        <v>9576</v>
      </c>
    </row>
    <row r="1909" spans="1:19" x14ac:dyDescent="0.3">
      <c r="A1909" s="54">
        <v>1962</v>
      </c>
      <c r="B1909" s="35" t="s">
        <v>5506</v>
      </c>
      <c r="C1909" s="35" t="s">
        <v>516</v>
      </c>
      <c r="D1909" s="35" t="s">
        <v>28</v>
      </c>
      <c r="E1909" s="35" t="str">
        <f t="shared" si="87"/>
        <v>M</v>
      </c>
      <c r="F1909" s="35">
        <v>90</v>
      </c>
      <c r="G1909" s="35" t="s">
        <v>5507</v>
      </c>
      <c r="H1909" s="35" t="s">
        <v>3894</v>
      </c>
      <c r="I1909" s="35" t="s">
        <v>110</v>
      </c>
      <c r="J1909" s="48">
        <v>44015</v>
      </c>
      <c r="K1909" s="35">
        <v>70</v>
      </c>
      <c r="L1909" s="49" t="s">
        <v>64</v>
      </c>
      <c r="M1909" s="50" t="str">
        <f>VLOOKUP(Table6[[#This Row],[Product]],Table3[],2)</f>
        <v>Ultrathing V4</v>
      </c>
      <c r="N1909" s="50" t="str">
        <f t="shared" si="88"/>
        <v>Jul</v>
      </c>
      <c r="O1909" s="56">
        <f t="shared" si="89"/>
        <v>2020</v>
      </c>
      <c r="P1909" s="51">
        <f>VLOOKUP(Table6[[#This Row],[Product]],Table3[],3)</f>
        <v>3.99</v>
      </c>
      <c r="Q1909" s="35">
        <f>VLOOKUP(Table6[[#This Row],[Product]],Table3[],4)</f>
        <v>24</v>
      </c>
      <c r="R1909" s="35">
        <f>Table6[[#This Row],[Quantity]]*Table6[[#This Row],[Case]]</f>
        <v>1680</v>
      </c>
      <c r="S1909" s="35">
        <f>Table6[[#This Row],[Total Sales]]*Table6[[#This Row],[Cost]]</f>
        <v>6703.2000000000007</v>
      </c>
    </row>
    <row r="1910" spans="1:19" x14ac:dyDescent="0.3">
      <c r="A1910" s="54">
        <v>1963</v>
      </c>
      <c r="B1910" s="35" t="s">
        <v>5508</v>
      </c>
      <c r="C1910" s="35" t="s">
        <v>1923</v>
      </c>
      <c r="D1910" s="35" t="s">
        <v>15</v>
      </c>
      <c r="E1910" s="35" t="str">
        <f t="shared" si="87"/>
        <v>F</v>
      </c>
      <c r="F1910" s="35">
        <v>60</v>
      </c>
      <c r="G1910" s="35" t="s">
        <v>5509</v>
      </c>
      <c r="H1910" s="35" t="s">
        <v>3628</v>
      </c>
      <c r="I1910" s="35" t="s">
        <v>32</v>
      </c>
      <c r="J1910" s="48" t="s">
        <v>13873</v>
      </c>
      <c r="K1910" s="35">
        <v>61</v>
      </c>
      <c r="L1910" s="49" t="s">
        <v>33</v>
      </c>
      <c r="M1910" s="50" t="str">
        <f>VLOOKUP(Table6[[#This Row],[Product]],Table3[],2)</f>
        <v>Megawidget L</v>
      </c>
      <c r="N1910" s="50" t="str">
        <f t="shared" si="88"/>
        <v>Mar</v>
      </c>
      <c r="O1910" s="56">
        <f t="shared" si="89"/>
        <v>2020</v>
      </c>
      <c r="P1910" s="51">
        <f>VLOOKUP(Table6[[#This Row],[Product]],Table3[],3)</f>
        <v>1.79</v>
      </c>
      <c r="Q1910" s="35">
        <f>VLOOKUP(Table6[[#This Row],[Product]],Table3[],4)</f>
        <v>24</v>
      </c>
      <c r="R1910" s="35">
        <f>Table6[[#This Row],[Quantity]]*Table6[[#This Row],[Case]]</f>
        <v>1464</v>
      </c>
      <c r="S1910" s="35">
        <f>Table6[[#This Row],[Total Sales]]*Table6[[#This Row],[Cost]]</f>
        <v>2620.56</v>
      </c>
    </row>
    <row r="1911" spans="1:19" x14ac:dyDescent="0.3">
      <c r="A1911" s="54">
        <v>1964</v>
      </c>
      <c r="B1911" s="35" t="s">
        <v>5510</v>
      </c>
      <c r="C1911" s="35" t="s">
        <v>5511</v>
      </c>
      <c r="D1911" s="35" t="s">
        <v>51</v>
      </c>
      <c r="E1911" s="35" t="str">
        <f t="shared" si="87"/>
        <v>F</v>
      </c>
      <c r="F1911" s="35">
        <v>30</v>
      </c>
      <c r="G1911" s="35" t="s">
        <v>5512</v>
      </c>
      <c r="H1911" s="35" t="s">
        <v>389</v>
      </c>
      <c r="I1911" s="35" t="s">
        <v>32</v>
      </c>
      <c r="J1911" s="48">
        <v>44652</v>
      </c>
      <c r="K1911" s="35">
        <v>101</v>
      </c>
      <c r="L1911" s="49" t="s">
        <v>33</v>
      </c>
      <c r="M1911" s="50" t="str">
        <f>VLOOKUP(Table6[[#This Row],[Product]],Table3[],2)</f>
        <v>Megawidget L</v>
      </c>
      <c r="N1911" s="50" t="str">
        <f t="shared" si="88"/>
        <v>Apr</v>
      </c>
      <c r="O1911" s="56">
        <f t="shared" si="89"/>
        <v>2022</v>
      </c>
      <c r="P1911" s="51">
        <f>VLOOKUP(Table6[[#This Row],[Product]],Table3[],3)</f>
        <v>1.79</v>
      </c>
      <c r="Q1911" s="35">
        <f>VLOOKUP(Table6[[#This Row],[Product]],Table3[],4)</f>
        <v>24</v>
      </c>
      <c r="R1911" s="35">
        <f>Table6[[#This Row],[Quantity]]*Table6[[#This Row],[Case]]</f>
        <v>2424</v>
      </c>
      <c r="S1911" s="35">
        <f>Table6[[#This Row],[Total Sales]]*Table6[[#This Row],[Cost]]</f>
        <v>4338.96</v>
      </c>
    </row>
    <row r="1912" spans="1:19" x14ac:dyDescent="0.3">
      <c r="A1912" s="54">
        <v>1965</v>
      </c>
      <c r="B1912" s="35" t="s">
        <v>5513</v>
      </c>
      <c r="C1912" s="35" t="s">
        <v>3515</v>
      </c>
      <c r="D1912" s="35" t="s">
        <v>51</v>
      </c>
      <c r="E1912" s="35" t="str">
        <f t="shared" si="87"/>
        <v>F</v>
      </c>
      <c r="F1912" s="35">
        <v>90</v>
      </c>
      <c r="G1912" s="35" t="s">
        <v>5514</v>
      </c>
      <c r="H1912" s="35" t="s">
        <v>2804</v>
      </c>
      <c r="I1912" s="35" t="s">
        <v>124</v>
      </c>
      <c r="J1912" s="48">
        <v>44233</v>
      </c>
      <c r="K1912" s="35">
        <v>77</v>
      </c>
      <c r="L1912" s="49" t="s">
        <v>20</v>
      </c>
      <c r="M1912" s="50" t="str">
        <f>VLOOKUP(Table6[[#This Row],[Product]],Table3[],2)</f>
        <v>Hyperwotsit</v>
      </c>
      <c r="N1912" s="50" t="str">
        <f t="shared" si="88"/>
        <v>Feb</v>
      </c>
      <c r="O1912" s="56">
        <f t="shared" si="89"/>
        <v>2021</v>
      </c>
      <c r="P1912" s="51">
        <f>VLOOKUP(Table6[[#This Row],[Product]],Table3[],3)</f>
        <v>2.0099999999999998</v>
      </c>
      <c r="Q1912" s="35">
        <f>VLOOKUP(Table6[[#This Row],[Product]],Table3[],4)</f>
        <v>20</v>
      </c>
      <c r="R1912" s="35">
        <f>Table6[[#This Row],[Quantity]]*Table6[[#This Row],[Case]]</f>
        <v>1540</v>
      </c>
      <c r="S1912" s="35">
        <f>Table6[[#This Row],[Total Sales]]*Table6[[#This Row],[Cost]]</f>
        <v>3095.3999999999996</v>
      </c>
    </row>
    <row r="1913" spans="1:19" x14ac:dyDescent="0.3">
      <c r="A1913" s="54">
        <v>1966</v>
      </c>
      <c r="B1913" s="35" t="s">
        <v>1363</v>
      </c>
      <c r="C1913" s="35" t="s">
        <v>581</v>
      </c>
      <c r="D1913" s="35" t="s">
        <v>28</v>
      </c>
      <c r="E1913" s="35" t="str">
        <f t="shared" si="87"/>
        <v>M</v>
      </c>
      <c r="F1913" s="35">
        <v>60</v>
      </c>
      <c r="G1913" s="35" t="s">
        <v>5514</v>
      </c>
      <c r="H1913" s="35" t="s">
        <v>924</v>
      </c>
      <c r="I1913" s="35" t="s">
        <v>32</v>
      </c>
      <c r="J1913" s="48" t="s">
        <v>13665</v>
      </c>
      <c r="K1913" s="35">
        <v>66</v>
      </c>
      <c r="L1913" s="49" t="s">
        <v>101</v>
      </c>
      <c r="M1913" s="50" t="str">
        <f>VLOOKUP(Table6[[#This Row],[Product]],Table3[],2)</f>
        <v>Superwossname</v>
      </c>
      <c r="N1913" s="50" t="str">
        <f t="shared" si="88"/>
        <v>Nov</v>
      </c>
      <c r="O1913" s="56">
        <f t="shared" si="89"/>
        <v>2020</v>
      </c>
      <c r="P1913" s="51">
        <f>VLOOKUP(Table6[[#This Row],[Product]],Table3[],3)</f>
        <v>3.49</v>
      </c>
      <c r="Q1913" s="35">
        <f>VLOOKUP(Table6[[#This Row],[Product]],Table3[],4)</f>
        <v>20</v>
      </c>
      <c r="R1913" s="35">
        <f>Table6[[#This Row],[Quantity]]*Table6[[#This Row],[Case]]</f>
        <v>1320</v>
      </c>
      <c r="S1913" s="35">
        <f>Table6[[#This Row],[Total Sales]]*Table6[[#This Row],[Cost]]</f>
        <v>4606.8</v>
      </c>
    </row>
    <row r="1914" spans="1:19" x14ac:dyDescent="0.3">
      <c r="A1914" s="54">
        <v>1967</v>
      </c>
      <c r="B1914" s="35" t="s">
        <v>3985</v>
      </c>
      <c r="C1914" s="35" t="s">
        <v>2127</v>
      </c>
      <c r="D1914" s="35" t="s">
        <v>15</v>
      </c>
      <c r="E1914" s="35" t="str">
        <f t="shared" si="87"/>
        <v>F</v>
      </c>
      <c r="F1914" s="35">
        <v>30</v>
      </c>
      <c r="G1914" s="35" t="s">
        <v>5514</v>
      </c>
      <c r="H1914" s="35" t="s">
        <v>288</v>
      </c>
      <c r="I1914" s="35" t="s">
        <v>32</v>
      </c>
      <c r="J1914" s="48" t="s">
        <v>13900</v>
      </c>
      <c r="K1914" s="35">
        <v>94</v>
      </c>
      <c r="L1914" s="49" t="s">
        <v>39</v>
      </c>
      <c r="M1914" s="50" t="str">
        <f>VLOOKUP(Table6[[#This Row],[Product]],Table3[],2)</f>
        <v>Ultrathing V1</v>
      </c>
      <c r="N1914" s="50" t="str">
        <f t="shared" si="88"/>
        <v>Feb</v>
      </c>
      <c r="O1914" s="56">
        <f t="shared" si="89"/>
        <v>2022</v>
      </c>
      <c r="P1914" s="51">
        <f>VLOOKUP(Table6[[#This Row],[Product]],Table3[],3)</f>
        <v>1.79</v>
      </c>
      <c r="Q1914" s="35">
        <f>VLOOKUP(Table6[[#This Row],[Product]],Table3[],4)</f>
        <v>17</v>
      </c>
      <c r="R1914" s="35">
        <f>Table6[[#This Row],[Quantity]]*Table6[[#This Row],[Case]]</f>
        <v>1598</v>
      </c>
      <c r="S1914" s="35">
        <f>Table6[[#This Row],[Total Sales]]*Table6[[#This Row],[Cost]]</f>
        <v>2860.42</v>
      </c>
    </row>
    <row r="1915" spans="1:19" x14ac:dyDescent="0.3">
      <c r="A1915" s="54">
        <v>1968</v>
      </c>
      <c r="B1915" s="35" t="s">
        <v>5515</v>
      </c>
      <c r="C1915" s="35" t="s">
        <v>2010</v>
      </c>
      <c r="D1915" s="35" t="s">
        <v>28</v>
      </c>
      <c r="E1915" s="35" t="str">
        <f t="shared" si="87"/>
        <v>M</v>
      </c>
      <c r="F1915" s="35">
        <v>60</v>
      </c>
      <c r="G1915" s="35" t="s">
        <v>5516</v>
      </c>
      <c r="H1915" s="35" t="s">
        <v>1232</v>
      </c>
      <c r="I1915" s="35" t="s">
        <v>1233</v>
      </c>
      <c r="J1915" s="48">
        <v>43873</v>
      </c>
      <c r="K1915" s="35">
        <v>10</v>
      </c>
      <c r="L1915" s="49" t="s">
        <v>45</v>
      </c>
      <c r="M1915" s="50" t="str">
        <f>VLOOKUP(Table6[[#This Row],[Product]],Table3[],2)</f>
        <v>Gigastuff</v>
      </c>
      <c r="N1915" s="50" t="str">
        <f t="shared" si="88"/>
        <v>Feb</v>
      </c>
      <c r="O1915" s="56">
        <f t="shared" si="89"/>
        <v>2020</v>
      </c>
      <c r="P1915" s="51">
        <f>VLOOKUP(Table6[[#This Row],[Product]],Table3[],3)</f>
        <v>1.89</v>
      </c>
      <c r="Q1915" s="35">
        <f>VLOOKUP(Table6[[#This Row],[Product]],Table3[],4)</f>
        <v>18</v>
      </c>
      <c r="R1915" s="35">
        <f>Table6[[#This Row],[Quantity]]*Table6[[#This Row],[Case]]</f>
        <v>180</v>
      </c>
      <c r="S1915" s="35">
        <f>Table6[[#This Row],[Total Sales]]*Table6[[#This Row],[Cost]]</f>
        <v>340.2</v>
      </c>
    </row>
    <row r="1916" spans="1:19" x14ac:dyDescent="0.3">
      <c r="A1916" s="54">
        <v>1969</v>
      </c>
      <c r="B1916" s="35" t="s">
        <v>2253</v>
      </c>
      <c r="C1916" s="35" t="s">
        <v>3362</v>
      </c>
      <c r="D1916" s="35" t="s">
        <v>28</v>
      </c>
      <c r="E1916" s="35" t="str">
        <f t="shared" si="87"/>
        <v>M</v>
      </c>
      <c r="F1916" s="35">
        <v>30</v>
      </c>
      <c r="G1916" s="35" t="s">
        <v>5517</v>
      </c>
      <c r="H1916" s="35" t="s">
        <v>2975</v>
      </c>
      <c r="I1916" s="35" t="s">
        <v>146</v>
      </c>
      <c r="J1916" s="48" t="s">
        <v>13738</v>
      </c>
      <c r="K1916" s="35">
        <v>5</v>
      </c>
      <c r="L1916" s="49" t="s">
        <v>20</v>
      </c>
      <c r="M1916" s="50" t="str">
        <f>VLOOKUP(Table6[[#This Row],[Product]],Table3[],2)</f>
        <v>Hyperwotsit</v>
      </c>
      <c r="N1916" s="50" t="str">
        <f t="shared" si="88"/>
        <v>Dec</v>
      </c>
      <c r="O1916" s="56">
        <f t="shared" si="89"/>
        <v>2021</v>
      </c>
      <c r="P1916" s="51">
        <f>VLOOKUP(Table6[[#This Row],[Product]],Table3[],3)</f>
        <v>2.0099999999999998</v>
      </c>
      <c r="Q1916" s="35">
        <f>VLOOKUP(Table6[[#This Row],[Product]],Table3[],4)</f>
        <v>20</v>
      </c>
      <c r="R1916" s="35">
        <f>Table6[[#This Row],[Quantity]]*Table6[[#This Row],[Case]]</f>
        <v>100</v>
      </c>
      <c r="S1916" s="35">
        <f>Table6[[#This Row],[Total Sales]]*Table6[[#This Row],[Cost]]</f>
        <v>200.99999999999997</v>
      </c>
    </row>
    <row r="1917" spans="1:19" x14ac:dyDescent="0.3">
      <c r="A1917" s="54">
        <v>1970</v>
      </c>
      <c r="B1917" s="35" t="s">
        <v>5518</v>
      </c>
      <c r="C1917" s="35" t="s">
        <v>5519</v>
      </c>
      <c r="D1917" s="35" t="s">
        <v>28</v>
      </c>
      <c r="E1917" s="35" t="str">
        <f t="shared" si="87"/>
        <v>M</v>
      </c>
      <c r="F1917" s="35">
        <v>90</v>
      </c>
      <c r="G1917" s="35" t="s">
        <v>5520</v>
      </c>
      <c r="H1917" s="35" t="s">
        <v>5521</v>
      </c>
      <c r="I1917" s="35" t="s">
        <v>25</v>
      </c>
      <c r="J1917" s="48">
        <v>44175</v>
      </c>
      <c r="K1917" s="35">
        <v>26</v>
      </c>
      <c r="L1917" s="49" t="s">
        <v>20</v>
      </c>
      <c r="M1917" s="50" t="str">
        <f>VLOOKUP(Table6[[#This Row],[Product]],Table3[],2)</f>
        <v>Hyperwotsit</v>
      </c>
      <c r="N1917" s="50" t="str">
        <f t="shared" si="88"/>
        <v>Dec</v>
      </c>
      <c r="O1917" s="56">
        <f t="shared" si="89"/>
        <v>2020</v>
      </c>
      <c r="P1917" s="51">
        <f>VLOOKUP(Table6[[#This Row],[Product]],Table3[],3)</f>
        <v>2.0099999999999998</v>
      </c>
      <c r="Q1917" s="35">
        <f>VLOOKUP(Table6[[#This Row],[Product]],Table3[],4)</f>
        <v>20</v>
      </c>
      <c r="R1917" s="35">
        <f>Table6[[#This Row],[Quantity]]*Table6[[#This Row],[Case]]</f>
        <v>520</v>
      </c>
      <c r="S1917" s="35">
        <f>Table6[[#This Row],[Total Sales]]*Table6[[#This Row],[Cost]]</f>
        <v>1045.1999999999998</v>
      </c>
    </row>
    <row r="1918" spans="1:19" x14ac:dyDescent="0.3">
      <c r="A1918" s="54">
        <v>1971</v>
      </c>
      <c r="B1918" s="35" t="s">
        <v>5522</v>
      </c>
      <c r="C1918" s="35" t="s">
        <v>394</v>
      </c>
      <c r="D1918" s="35" t="s">
        <v>15</v>
      </c>
      <c r="E1918" s="35" t="str">
        <f t="shared" si="87"/>
        <v>F</v>
      </c>
      <c r="F1918" s="35">
        <v>90</v>
      </c>
      <c r="G1918" s="35" t="s">
        <v>5523</v>
      </c>
      <c r="H1918" s="35" t="s">
        <v>5039</v>
      </c>
      <c r="I1918" s="35" t="s">
        <v>32</v>
      </c>
      <c r="J1918" s="48" t="s">
        <v>13624</v>
      </c>
      <c r="K1918" s="35">
        <v>19</v>
      </c>
      <c r="L1918" s="49" t="s">
        <v>39</v>
      </c>
      <c r="M1918" s="50" t="str">
        <f>VLOOKUP(Table6[[#This Row],[Product]],Table3[],2)</f>
        <v>Ultrathing V1</v>
      </c>
      <c r="N1918" s="50" t="str">
        <f t="shared" si="88"/>
        <v>Jul</v>
      </c>
      <c r="O1918" s="56">
        <f t="shared" si="89"/>
        <v>2020</v>
      </c>
      <c r="P1918" s="51">
        <f>VLOOKUP(Table6[[#This Row],[Product]],Table3[],3)</f>
        <v>1.79</v>
      </c>
      <c r="Q1918" s="35">
        <f>VLOOKUP(Table6[[#This Row],[Product]],Table3[],4)</f>
        <v>17</v>
      </c>
      <c r="R1918" s="35">
        <f>Table6[[#This Row],[Quantity]]*Table6[[#This Row],[Case]]</f>
        <v>323</v>
      </c>
      <c r="S1918" s="35">
        <f>Table6[[#This Row],[Total Sales]]*Table6[[#This Row],[Cost]]</f>
        <v>578.16999999999996</v>
      </c>
    </row>
    <row r="1919" spans="1:19" x14ac:dyDescent="0.3">
      <c r="A1919" s="54">
        <v>1972</v>
      </c>
      <c r="B1919" s="35" t="s">
        <v>1352</v>
      </c>
      <c r="C1919" s="35" t="s">
        <v>3845</v>
      </c>
      <c r="D1919" s="35" t="s">
        <v>15</v>
      </c>
      <c r="E1919" s="35" t="str">
        <f t="shared" si="87"/>
        <v>F</v>
      </c>
      <c r="F1919" s="35">
        <v>30</v>
      </c>
      <c r="G1919" s="35" t="s">
        <v>5524</v>
      </c>
      <c r="H1919" s="35" t="s">
        <v>4358</v>
      </c>
      <c r="I1919" s="35" t="s">
        <v>146</v>
      </c>
      <c r="J1919" s="48">
        <v>44417</v>
      </c>
      <c r="K1919" s="35">
        <v>83</v>
      </c>
      <c r="L1919" s="49" t="s">
        <v>64</v>
      </c>
      <c r="M1919" s="50" t="str">
        <f>VLOOKUP(Table6[[#This Row],[Product]],Table3[],2)</f>
        <v>Ultrathing V4</v>
      </c>
      <c r="N1919" s="50" t="str">
        <f t="shared" si="88"/>
        <v>Aug</v>
      </c>
      <c r="O1919" s="56">
        <f t="shared" si="89"/>
        <v>2021</v>
      </c>
      <c r="P1919" s="51">
        <f>VLOOKUP(Table6[[#This Row],[Product]],Table3[],3)</f>
        <v>3.99</v>
      </c>
      <c r="Q1919" s="35">
        <f>VLOOKUP(Table6[[#This Row],[Product]],Table3[],4)</f>
        <v>24</v>
      </c>
      <c r="R1919" s="35">
        <f>Table6[[#This Row],[Quantity]]*Table6[[#This Row],[Case]]</f>
        <v>1992</v>
      </c>
      <c r="S1919" s="35">
        <f>Table6[[#This Row],[Total Sales]]*Table6[[#This Row],[Cost]]</f>
        <v>7948.0800000000008</v>
      </c>
    </row>
    <row r="1920" spans="1:19" x14ac:dyDescent="0.3">
      <c r="A1920" s="54">
        <v>1973</v>
      </c>
      <c r="B1920" s="35" t="s">
        <v>5525</v>
      </c>
      <c r="C1920" s="35" t="s">
        <v>5526</v>
      </c>
      <c r="D1920" s="35" t="s">
        <v>15</v>
      </c>
      <c r="E1920" s="35" t="str">
        <f t="shared" si="87"/>
        <v>F</v>
      </c>
      <c r="F1920" s="35">
        <v>90</v>
      </c>
      <c r="G1920" s="35" t="s">
        <v>5527</v>
      </c>
      <c r="H1920" s="35" t="s">
        <v>1052</v>
      </c>
      <c r="I1920" s="35" t="s">
        <v>32</v>
      </c>
      <c r="J1920" s="48">
        <v>44267</v>
      </c>
      <c r="K1920" s="35">
        <v>94</v>
      </c>
      <c r="L1920" s="49" t="s">
        <v>20</v>
      </c>
      <c r="M1920" s="50" t="str">
        <f>VLOOKUP(Table6[[#This Row],[Product]],Table3[],2)</f>
        <v>Hyperwotsit</v>
      </c>
      <c r="N1920" s="50" t="str">
        <f t="shared" si="88"/>
        <v>Mar</v>
      </c>
      <c r="O1920" s="56">
        <f t="shared" si="89"/>
        <v>2021</v>
      </c>
      <c r="P1920" s="51">
        <f>VLOOKUP(Table6[[#This Row],[Product]],Table3[],3)</f>
        <v>2.0099999999999998</v>
      </c>
      <c r="Q1920" s="35">
        <f>VLOOKUP(Table6[[#This Row],[Product]],Table3[],4)</f>
        <v>20</v>
      </c>
      <c r="R1920" s="35">
        <f>Table6[[#This Row],[Quantity]]*Table6[[#This Row],[Case]]</f>
        <v>1880</v>
      </c>
      <c r="S1920" s="35">
        <f>Table6[[#This Row],[Total Sales]]*Table6[[#This Row],[Cost]]</f>
        <v>3778.7999999999997</v>
      </c>
    </row>
    <row r="1921" spans="1:19" x14ac:dyDescent="0.3">
      <c r="A1921" s="54">
        <v>1974</v>
      </c>
      <c r="B1921" s="35" t="s">
        <v>1661</v>
      </c>
      <c r="C1921" s="35" t="s">
        <v>3382</v>
      </c>
      <c r="D1921" s="35" t="s">
        <v>28</v>
      </c>
      <c r="E1921" s="35" t="str">
        <f t="shared" si="87"/>
        <v>M</v>
      </c>
      <c r="F1921" s="35">
        <v>90</v>
      </c>
      <c r="G1921" s="35" t="s">
        <v>5528</v>
      </c>
      <c r="H1921" s="35" t="s">
        <v>302</v>
      </c>
      <c r="I1921" s="35" t="s">
        <v>303</v>
      </c>
      <c r="J1921" s="48" t="s">
        <v>13619</v>
      </c>
      <c r="K1921" s="35">
        <v>70</v>
      </c>
      <c r="L1921" s="49" t="s">
        <v>70</v>
      </c>
      <c r="M1921" s="50" t="str">
        <f>VLOOKUP(Table6[[#This Row],[Product]],Table3[],2)</f>
        <v>Megawidget M</v>
      </c>
      <c r="N1921" s="50" t="str">
        <f t="shared" si="88"/>
        <v>Oct</v>
      </c>
      <c r="O1921" s="56">
        <f t="shared" si="89"/>
        <v>2022</v>
      </c>
      <c r="P1921" s="51">
        <f>VLOOKUP(Table6[[#This Row],[Product]],Table3[],3)</f>
        <v>1.29</v>
      </c>
      <c r="Q1921" s="35">
        <f>VLOOKUP(Table6[[#This Row],[Product]],Table3[],4)</f>
        <v>24</v>
      </c>
      <c r="R1921" s="35">
        <f>Table6[[#This Row],[Quantity]]*Table6[[#This Row],[Case]]</f>
        <v>1680</v>
      </c>
      <c r="S1921" s="35">
        <f>Table6[[#This Row],[Total Sales]]*Table6[[#This Row],[Cost]]</f>
        <v>2167.2000000000003</v>
      </c>
    </row>
    <row r="1922" spans="1:19" x14ac:dyDescent="0.3">
      <c r="A1922" s="54">
        <v>1975</v>
      </c>
      <c r="B1922" s="35" t="s">
        <v>285</v>
      </c>
      <c r="C1922" s="35" t="s">
        <v>5529</v>
      </c>
      <c r="D1922" s="35" t="s">
        <v>15</v>
      </c>
      <c r="E1922" s="35" t="str">
        <f t="shared" si="87"/>
        <v>F</v>
      </c>
      <c r="F1922" s="35">
        <v>90</v>
      </c>
      <c r="G1922" s="35" t="s">
        <v>5528</v>
      </c>
      <c r="H1922" s="35" t="s">
        <v>3558</v>
      </c>
      <c r="I1922" s="35" t="s">
        <v>32</v>
      </c>
      <c r="J1922" s="48" t="s">
        <v>13672</v>
      </c>
      <c r="K1922" s="35">
        <v>10</v>
      </c>
      <c r="L1922" s="49" t="s">
        <v>39</v>
      </c>
      <c r="M1922" s="50" t="str">
        <f>VLOOKUP(Table6[[#This Row],[Product]],Table3[],2)</f>
        <v>Ultrathing V1</v>
      </c>
      <c r="N1922" s="50" t="str">
        <f t="shared" si="88"/>
        <v>Sep</v>
      </c>
      <c r="O1922" s="56">
        <f t="shared" si="89"/>
        <v>2022</v>
      </c>
      <c r="P1922" s="51">
        <f>VLOOKUP(Table6[[#This Row],[Product]],Table3[],3)</f>
        <v>1.79</v>
      </c>
      <c r="Q1922" s="35">
        <f>VLOOKUP(Table6[[#This Row],[Product]],Table3[],4)</f>
        <v>17</v>
      </c>
      <c r="R1922" s="35">
        <f>Table6[[#This Row],[Quantity]]*Table6[[#This Row],[Case]]</f>
        <v>170</v>
      </c>
      <c r="S1922" s="35">
        <f>Table6[[#This Row],[Total Sales]]*Table6[[#This Row],[Cost]]</f>
        <v>304.3</v>
      </c>
    </row>
    <row r="1923" spans="1:19" x14ac:dyDescent="0.3">
      <c r="A1923" s="54">
        <v>1976</v>
      </c>
      <c r="B1923" s="35" t="s">
        <v>5530</v>
      </c>
      <c r="C1923" s="35" t="s">
        <v>131</v>
      </c>
      <c r="D1923" s="35" t="s">
        <v>51</v>
      </c>
      <c r="E1923" s="35" t="str">
        <f t="shared" ref="E1923:E1986" si="90">IF(OR(D1923="Mrs", D1923="Miss", D1923="Ms"), "F", IF(OR(D1923="Mr"), "M", IF(OR(D1923="Dr", D1923="Prof", D1923="Rev"), "M/F", "")))</f>
        <v>F</v>
      </c>
      <c r="F1923" s="35">
        <v>90</v>
      </c>
      <c r="G1923" s="35" t="s">
        <v>15045</v>
      </c>
      <c r="H1923" s="35" t="s">
        <v>2097</v>
      </c>
      <c r="I1923" s="35" t="s">
        <v>178</v>
      </c>
      <c r="J1923" s="48" t="s">
        <v>13953</v>
      </c>
      <c r="K1923" s="35">
        <v>61</v>
      </c>
      <c r="L1923" s="49" t="s">
        <v>101</v>
      </c>
      <c r="M1923" s="50" t="str">
        <f>VLOOKUP(Table6[[#This Row],[Product]],Table3[],2)</f>
        <v>Superwossname</v>
      </c>
      <c r="N1923" s="50" t="str">
        <f t="shared" ref="N1923:N1986" si="91">TEXT(J1923,"mmm")</f>
        <v>Aug</v>
      </c>
      <c r="O1923" s="56">
        <f t="shared" ref="O1923:O1986" si="92">YEAR(J1923)</f>
        <v>2020</v>
      </c>
      <c r="P1923" s="51">
        <f>VLOOKUP(Table6[[#This Row],[Product]],Table3[],3)</f>
        <v>3.49</v>
      </c>
      <c r="Q1923" s="35">
        <f>VLOOKUP(Table6[[#This Row],[Product]],Table3[],4)</f>
        <v>20</v>
      </c>
      <c r="R1923" s="35">
        <f>Table6[[#This Row],[Quantity]]*Table6[[#This Row],[Case]]</f>
        <v>1220</v>
      </c>
      <c r="S1923" s="35">
        <f>Table6[[#This Row],[Total Sales]]*Table6[[#This Row],[Cost]]</f>
        <v>4257.8</v>
      </c>
    </row>
    <row r="1924" spans="1:19" x14ac:dyDescent="0.3">
      <c r="A1924" s="54">
        <v>1977</v>
      </c>
      <c r="B1924" s="35" t="s">
        <v>5317</v>
      </c>
      <c r="C1924" s="35" t="s">
        <v>5442</v>
      </c>
      <c r="D1924" s="35" t="s">
        <v>41</v>
      </c>
      <c r="E1924" s="35" t="str">
        <f t="shared" si="90"/>
        <v>F</v>
      </c>
      <c r="F1924" s="35">
        <v>60</v>
      </c>
      <c r="G1924" s="35" t="s">
        <v>5532</v>
      </c>
      <c r="H1924" s="35" t="s">
        <v>678</v>
      </c>
      <c r="I1924" s="35" t="s">
        <v>32</v>
      </c>
      <c r="J1924" s="48" t="s">
        <v>13868</v>
      </c>
      <c r="K1924" s="35">
        <v>3</v>
      </c>
      <c r="L1924" s="49" t="s">
        <v>101</v>
      </c>
      <c r="M1924" s="50" t="str">
        <f>VLOOKUP(Table6[[#This Row],[Product]],Table3[],2)</f>
        <v>Superwossname</v>
      </c>
      <c r="N1924" s="50" t="str">
        <f t="shared" si="91"/>
        <v>Nov</v>
      </c>
      <c r="O1924" s="56">
        <f t="shared" si="92"/>
        <v>2021</v>
      </c>
      <c r="P1924" s="51">
        <f>VLOOKUP(Table6[[#This Row],[Product]],Table3[],3)</f>
        <v>3.49</v>
      </c>
      <c r="Q1924" s="35">
        <f>VLOOKUP(Table6[[#This Row],[Product]],Table3[],4)</f>
        <v>20</v>
      </c>
      <c r="R1924" s="35">
        <f>Table6[[#This Row],[Quantity]]*Table6[[#This Row],[Case]]</f>
        <v>60</v>
      </c>
      <c r="S1924" s="35">
        <f>Table6[[#This Row],[Total Sales]]*Table6[[#This Row],[Cost]]</f>
        <v>209.4</v>
      </c>
    </row>
    <row r="1925" spans="1:19" x14ac:dyDescent="0.3">
      <c r="A1925" s="54">
        <v>1978</v>
      </c>
      <c r="B1925" s="35" t="s">
        <v>1300</v>
      </c>
      <c r="C1925" s="35" t="s">
        <v>692</v>
      </c>
      <c r="D1925" s="35" t="s">
        <v>28</v>
      </c>
      <c r="E1925" s="35" t="str">
        <f t="shared" si="90"/>
        <v>M</v>
      </c>
      <c r="F1925" s="35">
        <v>30</v>
      </c>
      <c r="G1925" s="35" t="s">
        <v>5533</v>
      </c>
      <c r="H1925" s="35" t="s">
        <v>2338</v>
      </c>
      <c r="I1925" s="35" t="s">
        <v>240</v>
      </c>
      <c r="J1925" s="48">
        <v>44905</v>
      </c>
      <c r="K1925" s="35">
        <v>86</v>
      </c>
      <c r="L1925" s="49" t="s">
        <v>33</v>
      </c>
      <c r="M1925" s="50" t="str">
        <f>VLOOKUP(Table6[[#This Row],[Product]],Table3[],2)</f>
        <v>Megawidget L</v>
      </c>
      <c r="N1925" s="50" t="str">
        <f t="shared" si="91"/>
        <v>Dec</v>
      </c>
      <c r="O1925" s="56">
        <f t="shared" si="92"/>
        <v>2022</v>
      </c>
      <c r="P1925" s="51">
        <f>VLOOKUP(Table6[[#This Row],[Product]],Table3[],3)</f>
        <v>1.79</v>
      </c>
      <c r="Q1925" s="35">
        <f>VLOOKUP(Table6[[#This Row],[Product]],Table3[],4)</f>
        <v>24</v>
      </c>
      <c r="R1925" s="35">
        <f>Table6[[#This Row],[Quantity]]*Table6[[#This Row],[Case]]</f>
        <v>2064</v>
      </c>
      <c r="S1925" s="35">
        <f>Table6[[#This Row],[Total Sales]]*Table6[[#This Row],[Cost]]</f>
        <v>3694.56</v>
      </c>
    </row>
    <row r="1926" spans="1:19" x14ac:dyDescent="0.3">
      <c r="A1926" s="54">
        <v>1979</v>
      </c>
      <c r="B1926" s="35" t="s">
        <v>3963</v>
      </c>
      <c r="C1926" s="35" t="s">
        <v>5534</v>
      </c>
      <c r="D1926" s="35" t="s">
        <v>41</v>
      </c>
      <c r="E1926" s="35" t="str">
        <f t="shared" si="90"/>
        <v>F</v>
      </c>
      <c r="F1926" s="35">
        <v>60</v>
      </c>
      <c r="G1926" s="35" t="s">
        <v>5535</v>
      </c>
      <c r="H1926" s="35" t="s">
        <v>5536</v>
      </c>
      <c r="I1926" s="35" t="s">
        <v>886</v>
      </c>
      <c r="J1926" s="48" t="s">
        <v>13948</v>
      </c>
      <c r="K1926" s="35">
        <v>54</v>
      </c>
      <c r="L1926" s="49" t="s">
        <v>101</v>
      </c>
      <c r="M1926" s="50" t="str">
        <f>VLOOKUP(Table6[[#This Row],[Product]],Table3[],2)</f>
        <v>Superwossname</v>
      </c>
      <c r="N1926" s="50" t="str">
        <f t="shared" si="91"/>
        <v>Jan</v>
      </c>
      <c r="O1926" s="56">
        <f t="shared" si="92"/>
        <v>2020</v>
      </c>
      <c r="P1926" s="51">
        <f>VLOOKUP(Table6[[#This Row],[Product]],Table3[],3)</f>
        <v>3.49</v>
      </c>
      <c r="Q1926" s="35">
        <f>VLOOKUP(Table6[[#This Row],[Product]],Table3[],4)</f>
        <v>20</v>
      </c>
      <c r="R1926" s="35">
        <f>Table6[[#This Row],[Quantity]]*Table6[[#This Row],[Case]]</f>
        <v>1080</v>
      </c>
      <c r="S1926" s="35">
        <f>Table6[[#This Row],[Total Sales]]*Table6[[#This Row],[Cost]]</f>
        <v>3769.2000000000003</v>
      </c>
    </row>
    <row r="1927" spans="1:19" x14ac:dyDescent="0.3">
      <c r="A1927" s="54">
        <v>1980</v>
      </c>
      <c r="B1927" s="35" t="s">
        <v>5537</v>
      </c>
      <c r="C1927" s="35" t="s">
        <v>1392</v>
      </c>
      <c r="D1927" s="35" t="s">
        <v>15</v>
      </c>
      <c r="E1927" s="35" t="str">
        <f t="shared" si="90"/>
        <v>F</v>
      </c>
      <c r="F1927" s="35">
        <v>90</v>
      </c>
      <c r="G1927" s="35" t="s">
        <v>5538</v>
      </c>
      <c r="H1927" s="35" t="s">
        <v>4256</v>
      </c>
      <c r="I1927" s="35" t="s">
        <v>1454</v>
      </c>
      <c r="J1927" s="48" t="s">
        <v>14014</v>
      </c>
      <c r="K1927" s="35">
        <v>86</v>
      </c>
      <c r="L1927" s="49" t="s">
        <v>54</v>
      </c>
      <c r="M1927" s="50" t="str">
        <f>VLOOKUP(Table6[[#This Row],[Product]],Table3[],2)</f>
        <v>Megawidget S</v>
      </c>
      <c r="N1927" s="50" t="str">
        <f t="shared" si="91"/>
        <v>Jun</v>
      </c>
      <c r="O1927" s="56">
        <f t="shared" si="92"/>
        <v>2022</v>
      </c>
      <c r="P1927" s="51">
        <f>VLOOKUP(Table6[[#This Row],[Product]],Table3[],3)</f>
        <v>0.69</v>
      </c>
      <c r="Q1927" s="35">
        <f>VLOOKUP(Table6[[#This Row],[Product]],Table3[],4)</f>
        <v>24</v>
      </c>
      <c r="R1927" s="35">
        <f>Table6[[#This Row],[Quantity]]*Table6[[#This Row],[Case]]</f>
        <v>2064</v>
      </c>
      <c r="S1927" s="35">
        <f>Table6[[#This Row],[Total Sales]]*Table6[[#This Row],[Cost]]</f>
        <v>1424.1599999999999</v>
      </c>
    </row>
    <row r="1928" spans="1:19" x14ac:dyDescent="0.3">
      <c r="A1928" s="54">
        <v>1981</v>
      </c>
      <c r="B1928" s="35" t="s">
        <v>5539</v>
      </c>
      <c r="C1928" s="35" t="s">
        <v>825</v>
      </c>
      <c r="D1928" s="35" t="s">
        <v>15</v>
      </c>
      <c r="E1928" s="35" t="str">
        <f t="shared" si="90"/>
        <v>F</v>
      </c>
      <c r="F1928" s="35">
        <v>30</v>
      </c>
      <c r="G1928" s="35" t="s">
        <v>14321</v>
      </c>
      <c r="H1928" s="35" t="s">
        <v>1888</v>
      </c>
      <c r="I1928" s="35" t="s">
        <v>1889</v>
      </c>
      <c r="J1928" s="48" t="s">
        <v>14162</v>
      </c>
      <c r="K1928" s="35">
        <v>25</v>
      </c>
      <c r="L1928" s="49" t="s">
        <v>20</v>
      </c>
      <c r="M1928" s="50" t="str">
        <f>VLOOKUP(Table6[[#This Row],[Product]],Table3[],2)</f>
        <v>Hyperwotsit</v>
      </c>
      <c r="N1928" s="50" t="str">
        <f t="shared" si="91"/>
        <v>Mar</v>
      </c>
      <c r="O1928" s="56">
        <f t="shared" si="92"/>
        <v>2022</v>
      </c>
      <c r="P1928" s="51">
        <f>VLOOKUP(Table6[[#This Row],[Product]],Table3[],3)</f>
        <v>2.0099999999999998</v>
      </c>
      <c r="Q1928" s="35">
        <f>VLOOKUP(Table6[[#This Row],[Product]],Table3[],4)</f>
        <v>20</v>
      </c>
      <c r="R1928" s="35">
        <f>Table6[[#This Row],[Quantity]]*Table6[[#This Row],[Case]]</f>
        <v>500</v>
      </c>
      <c r="S1928" s="35">
        <f>Table6[[#This Row],[Total Sales]]*Table6[[#This Row],[Cost]]</f>
        <v>1004.9999999999999</v>
      </c>
    </row>
    <row r="1929" spans="1:19" x14ac:dyDescent="0.3">
      <c r="A1929" s="54">
        <v>1982</v>
      </c>
      <c r="B1929" s="35" t="s">
        <v>2027</v>
      </c>
      <c r="C1929" s="35" t="s">
        <v>5541</v>
      </c>
      <c r="D1929" s="35" t="s">
        <v>28</v>
      </c>
      <c r="E1929" s="35" t="str">
        <f t="shared" si="90"/>
        <v>M</v>
      </c>
      <c r="F1929" s="35">
        <v>30</v>
      </c>
      <c r="G1929" s="35" t="s">
        <v>14321</v>
      </c>
      <c r="H1929" s="35" t="s">
        <v>221</v>
      </c>
      <c r="I1929" s="35" t="s">
        <v>32</v>
      </c>
      <c r="J1929" s="48">
        <v>44417</v>
      </c>
      <c r="K1929" s="35">
        <v>67</v>
      </c>
      <c r="L1929" s="49" t="s">
        <v>33</v>
      </c>
      <c r="M1929" s="50" t="str">
        <f>VLOOKUP(Table6[[#This Row],[Product]],Table3[],2)</f>
        <v>Megawidget L</v>
      </c>
      <c r="N1929" s="50" t="str">
        <f t="shared" si="91"/>
        <v>Aug</v>
      </c>
      <c r="O1929" s="56">
        <f t="shared" si="92"/>
        <v>2021</v>
      </c>
      <c r="P1929" s="51">
        <f>VLOOKUP(Table6[[#This Row],[Product]],Table3[],3)</f>
        <v>1.79</v>
      </c>
      <c r="Q1929" s="35">
        <f>VLOOKUP(Table6[[#This Row],[Product]],Table3[],4)</f>
        <v>24</v>
      </c>
      <c r="R1929" s="35">
        <f>Table6[[#This Row],[Quantity]]*Table6[[#This Row],[Case]]</f>
        <v>1608</v>
      </c>
      <c r="S1929" s="35">
        <f>Table6[[#This Row],[Total Sales]]*Table6[[#This Row],[Cost]]</f>
        <v>2878.32</v>
      </c>
    </row>
    <row r="1930" spans="1:19" x14ac:dyDescent="0.3">
      <c r="A1930" s="54">
        <v>1983</v>
      </c>
      <c r="B1930" s="35" t="s">
        <v>5542</v>
      </c>
      <c r="C1930" s="35" t="s">
        <v>5543</v>
      </c>
      <c r="D1930" s="35" t="s">
        <v>51</v>
      </c>
      <c r="E1930" s="35" t="str">
        <f t="shared" si="90"/>
        <v>F</v>
      </c>
      <c r="F1930" s="35">
        <v>60</v>
      </c>
      <c r="G1930" s="35" t="s">
        <v>5544</v>
      </c>
      <c r="H1930" s="35" t="s">
        <v>823</v>
      </c>
      <c r="I1930" s="35" t="s">
        <v>187</v>
      </c>
      <c r="J1930" s="48" t="s">
        <v>13871</v>
      </c>
      <c r="K1930" s="35">
        <v>68</v>
      </c>
      <c r="L1930" s="49" t="s">
        <v>39</v>
      </c>
      <c r="M1930" s="50" t="str">
        <f>VLOOKUP(Table6[[#This Row],[Product]],Table3[],2)</f>
        <v>Ultrathing V1</v>
      </c>
      <c r="N1930" s="50" t="str">
        <f t="shared" si="91"/>
        <v>Apr</v>
      </c>
      <c r="O1930" s="56">
        <f t="shared" si="92"/>
        <v>2022</v>
      </c>
      <c r="P1930" s="51">
        <f>VLOOKUP(Table6[[#This Row],[Product]],Table3[],3)</f>
        <v>1.79</v>
      </c>
      <c r="Q1930" s="35">
        <f>VLOOKUP(Table6[[#This Row],[Product]],Table3[],4)</f>
        <v>17</v>
      </c>
      <c r="R1930" s="35">
        <f>Table6[[#This Row],[Quantity]]*Table6[[#This Row],[Case]]</f>
        <v>1156</v>
      </c>
      <c r="S1930" s="35">
        <f>Table6[[#This Row],[Total Sales]]*Table6[[#This Row],[Cost]]</f>
        <v>2069.2400000000002</v>
      </c>
    </row>
    <row r="1931" spans="1:19" x14ac:dyDescent="0.3">
      <c r="A1931" s="54">
        <v>1984</v>
      </c>
      <c r="B1931" s="35" t="s">
        <v>5545</v>
      </c>
      <c r="C1931" s="35" t="s">
        <v>5546</v>
      </c>
      <c r="D1931" s="35" t="s">
        <v>41</v>
      </c>
      <c r="E1931" s="35" t="str">
        <f t="shared" si="90"/>
        <v>F</v>
      </c>
      <c r="F1931" s="35">
        <v>30</v>
      </c>
      <c r="G1931" s="35" t="s">
        <v>5547</v>
      </c>
      <c r="H1931" s="35" t="s">
        <v>3682</v>
      </c>
      <c r="I1931" s="35" t="s">
        <v>178</v>
      </c>
      <c r="J1931" s="48">
        <v>44356</v>
      </c>
      <c r="K1931" s="35">
        <v>50</v>
      </c>
      <c r="L1931" s="49" t="s">
        <v>159</v>
      </c>
      <c r="M1931" s="50" t="str">
        <f>VLOOKUP(Table6[[#This Row],[Product]],Table3[],2)</f>
        <v>Ultrathing V3</v>
      </c>
      <c r="N1931" s="50" t="str">
        <f t="shared" si="91"/>
        <v>Jun</v>
      </c>
      <c r="O1931" s="56">
        <f t="shared" si="92"/>
        <v>2021</v>
      </c>
      <c r="P1931" s="51">
        <f>VLOOKUP(Table6[[#This Row],[Product]],Table3[],3)</f>
        <v>3.39</v>
      </c>
      <c r="Q1931" s="35">
        <f>VLOOKUP(Table6[[#This Row],[Product]],Table3[],4)</f>
        <v>24</v>
      </c>
      <c r="R1931" s="35">
        <f>Table6[[#This Row],[Quantity]]*Table6[[#This Row],[Case]]</f>
        <v>1200</v>
      </c>
      <c r="S1931" s="35">
        <f>Table6[[#This Row],[Total Sales]]*Table6[[#This Row],[Cost]]</f>
        <v>4068</v>
      </c>
    </row>
    <row r="1932" spans="1:19" x14ac:dyDescent="0.3">
      <c r="A1932" s="54">
        <v>1986</v>
      </c>
      <c r="B1932" s="35" t="s">
        <v>5548</v>
      </c>
      <c r="C1932" s="35" t="s">
        <v>4786</v>
      </c>
      <c r="D1932" s="35" t="s">
        <v>15</v>
      </c>
      <c r="E1932" s="35" t="str">
        <f t="shared" si="90"/>
        <v>F</v>
      </c>
      <c r="F1932" s="35">
        <v>60</v>
      </c>
      <c r="G1932" s="35" t="s">
        <v>5549</v>
      </c>
      <c r="H1932" s="35" t="s">
        <v>1401</v>
      </c>
      <c r="I1932" s="35" t="s">
        <v>1402</v>
      </c>
      <c r="J1932" s="48" t="s">
        <v>13704</v>
      </c>
      <c r="K1932" s="35">
        <v>24</v>
      </c>
      <c r="L1932" s="49" t="s">
        <v>80</v>
      </c>
      <c r="M1932" s="50" t="str">
        <f>VLOOKUP(Table6[[#This Row],[Product]],Table3[],2)</f>
        <v>Ultrathing V2</v>
      </c>
      <c r="N1932" s="50" t="str">
        <f t="shared" si="91"/>
        <v>Oct</v>
      </c>
      <c r="O1932" s="56">
        <f t="shared" si="92"/>
        <v>2021</v>
      </c>
      <c r="P1932" s="51">
        <f>VLOOKUP(Table6[[#This Row],[Product]],Table3[],3)</f>
        <v>2.95</v>
      </c>
      <c r="Q1932" s="35">
        <f>VLOOKUP(Table6[[#This Row],[Product]],Table3[],4)</f>
        <v>20</v>
      </c>
      <c r="R1932" s="35">
        <f>Table6[[#This Row],[Quantity]]*Table6[[#This Row],[Case]]</f>
        <v>480</v>
      </c>
      <c r="S1932" s="35">
        <f>Table6[[#This Row],[Total Sales]]*Table6[[#This Row],[Cost]]</f>
        <v>1416</v>
      </c>
    </row>
    <row r="1933" spans="1:19" x14ac:dyDescent="0.3">
      <c r="A1933" s="54">
        <v>1987</v>
      </c>
      <c r="B1933" s="35" t="s">
        <v>5550</v>
      </c>
      <c r="C1933" s="35" t="s">
        <v>5551</v>
      </c>
      <c r="D1933" s="35" t="s">
        <v>51</v>
      </c>
      <c r="E1933" s="35" t="str">
        <f t="shared" si="90"/>
        <v>F</v>
      </c>
      <c r="F1933" s="35">
        <v>30</v>
      </c>
      <c r="G1933" s="35" t="s">
        <v>5552</v>
      </c>
      <c r="H1933" s="35" t="s">
        <v>2361</v>
      </c>
      <c r="I1933" s="35" t="s">
        <v>110</v>
      </c>
      <c r="J1933" s="48" t="s">
        <v>13953</v>
      </c>
      <c r="K1933" s="35">
        <v>37</v>
      </c>
      <c r="L1933" s="49" t="s">
        <v>33</v>
      </c>
      <c r="M1933" s="50" t="str">
        <f>VLOOKUP(Table6[[#This Row],[Product]],Table3[],2)</f>
        <v>Megawidget L</v>
      </c>
      <c r="N1933" s="50" t="str">
        <f t="shared" si="91"/>
        <v>Aug</v>
      </c>
      <c r="O1933" s="56">
        <f t="shared" si="92"/>
        <v>2020</v>
      </c>
      <c r="P1933" s="51">
        <f>VLOOKUP(Table6[[#This Row],[Product]],Table3[],3)</f>
        <v>1.79</v>
      </c>
      <c r="Q1933" s="35">
        <f>VLOOKUP(Table6[[#This Row],[Product]],Table3[],4)</f>
        <v>24</v>
      </c>
      <c r="R1933" s="35">
        <f>Table6[[#This Row],[Quantity]]*Table6[[#This Row],[Case]]</f>
        <v>888</v>
      </c>
      <c r="S1933" s="35">
        <f>Table6[[#This Row],[Total Sales]]*Table6[[#This Row],[Cost]]</f>
        <v>1589.52</v>
      </c>
    </row>
    <row r="1934" spans="1:19" x14ac:dyDescent="0.3">
      <c r="A1934" s="54">
        <v>1988</v>
      </c>
      <c r="B1934" s="35" t="s">
        <v>5553</v>
      </c>
      <c r="C1934" s="35" t="s">
        <v>5554</v>
      </c>
      <c r="D1934" s="35" t="s">
        <v>15</v>
      </c>
      <c r="E1934" s="35" t="str">
        <f t="shared" si="90"/>
        <v>F</v>
      </c>
      <c r="F1934" s="35">
        <v>60</v>
      </c>
      <c r="G1934" s="35" t="s">
        <v>5555</v>
      </c>
      <c r="H1934" s="35" t="s">
        <v>4598</v>
      </c>
      <c r="I1934" s="35" t="s">
        <v>187</v>
      </c>
      <c r="J1934" s="48" t="s">
        <v>13725</v>
      </c>
      <c r="K1934" s="35">
        <v>3</v>
      </c>
      <c r="L1934" s="49" t="s">
        <v>45</v>
      </c>
      <c r="M1934" s="50" t="str">
        <f>VLOOKUP(Table6[[#This Row],[Product]],Table3[],2)</f>
        <v>Gigastuff</v>
      </c>
      <c r="N1934" s="50" t="str">
        <f t="shared" si="91"/>
        <v>Nov</v>
      </c>
      <c r="O1934" s="56">
        <f t="shared" si="92"/>
        <v>2021</v>
      </c>
      <c r="P1934" s="51">
        <f>VLOOKUP(Table6[[#This Row],[Product]],Table3[],3)</f>
        <v>1.89</v>
      </c>
      <c r="Q1934" s="35">
        <f>VLOOKUP(Table6[[#This Row],[Product]],Table3[],4)</f>
        <v>18</v>
      </c>
      <c r="R1934" s="35">
        <f>Table6[[#This Row],[Quantity]]*Table6[[#This Row],[Case]]</f>
        <v>54</v>
      </c>
      <c r="S1934" s="35">
        <f>Table6[[#This Row],[Total Sales]]*Table6[[#This Row],[Cost]]</f>
        <v>102.05999999999999</v>
      </c>
    </row>
    <row r="1935" spans="1:19" x14ac:dyDescent="0.3">
      <c r="A1935" s="54">
        <v>1989</v>
      </c>
      <c r="B1935" s="35" t="s">
        <v>5556</v>
      </c>
      <c r="C1935" s="35" t="s">
        <v>1058</v>
      </c>
      <c r="D1935" s="35" t="s">
        <v>15</v>
      </c>
      <c r="E1935" s="35" t="str">
        <f t="shared" si="90"/>
        <v>F</v>
      </c>
      <c r="F1935" s="35">
        <v>90</v>
      </c>
      <c r="G1935" s="35" t="s">
        <v>5557</v>
      </c>
      <c r="H1935" s="35" t="s">
        <v>2710</v>
      </c>
      <c r="I1935" s="35" t="s">
        <v>294</v>
      </c>
      <c r="J1935" s="48">
        <v>43960</v>
      </c>
      <c r="K1935" s="35">
        <v>67</v>
      </c>
      <c r="L1935" s="49" t="s">
        <v>70</v>
      </c>
      <c r="M1935" s="50" t="str">
        <f>VLOOKUP(Table6[[#This Row],[Product]],Table3[],2)</f>
        <v>Megawidget M</v>
      </c>
      <c r="N1935" s="50" t="str">
        <f t="shared" si="91"/>
        <v>May</v>
      </c>
      <c r="O1935" s="56">
        <f t="shared" si="92"/>
        <v>2020</v>
      </c>
      <c r="P1935" s="51">
        <f>VLOOKUP(Table6[[#This Row],[Product]],Table3[],3)</f>
        <v>1.29</v>
      </c>
      <c r="Q1935" s="35">
        <f>VLOOKUP(Table6[[#This Row],[Product]],Table3[],4)</f>
        <v>24</v>
      </c>
      <c r="R1935" s="35">
        <f>Table6[[#This Row],[Quantity]]*Table6[[#This Row],[Case]]</f>
        <v>1608</v>
      </c>
      <c r="S1935" s="35">
        <f>Table6[[#This Row],[Total Sales]]*Table6[[#This Row],[Cost]]</f>
        <v>2074.3200000000002</v>
      </c>
    </row>
    <row r="1936" spans="1:19" x14ac:dyDescent="0.3">
      <c r="A1936" s="54">
        <v>1990</v>
      </c>
      <c r="B1936" s="35" t="s">
        <v>2792</v>
      </c>
      <c r="C1936" s="35" t="s">
        <v>3286</v>
      </c>
      <c r="D1936" s="35" t="s">
        <v>51</v>
      </c>
      <c r="E1936" s="35" t="str">
        <f t="shared" si="90"/>
        <v>F</v>
      </c>
      <c r="F1936" s="35">
        <v>60</v>
      </c>
      <c r="G1936" s="35" t="s">
        <v>5558</v>
      </c>
      <c r="H1936" s="35" t="s">
        <v>3263</v>
      </c>
      <c r="I1936" s="35" t="s">
        <v>32</v>
      </c>
      <c r="J1936" s="48">
        <v>44537</v>
      </c>
      <c r="K1936" s="35">
        <v>57</v>
      </c>
      <c r="L1936" s="49" t="s">
        <v>54</v>
      </c>
      <c r="M1936" s="50" t="str">
        <f>VLOOKUP(Table6[[#This Row],[Product]],Table3[],2)</f>
        <v>Megawidget S</v>
      </c>
      <c r="N1936" s="50" t="str">
        <f t="shared" si="91"/>
        <v>Dec</v>
      </c>
      <c r="O1936" s="56">
        <f t="shared" si="92"/>
        <v>2021</v>
      </c>
      <c r="P1936" s="51">
        <f>VLOOKUP(Table6[[#This Row],[Product]],Table3[],3)</f>
        <v>0.69</v>
      </c>
      <c r="Q1936" s="35">
        <f>VLOOKUP(Table6[[#This Row],[Product]],Table3[],4)</f>
        <v>24</v>
      </c>
      <c r="R1936" s="35">
        <f>Table6[[#This Row],[Quantity]]*Table6[[#This Row],[Case]]</f>
        <v>1368</v>
      </c>
      <c r="S1936" s="35">
        <f>Table6[[#This Row],[Total Sales]]*Table6[[#This Row],[Cost]]</f>
        <v>943.92</v>
      </c>
    </row>
    <row r="1937" spans="1:19" x14ac:dyDescent="0.3">
      <c r="A1937" s="54">
        <v>1991</v>
      </c>
      <c r="B1937" s="35" t="s">
        <v>5559</v>
      </c>
      <c r="C1937" s="35" t="s">
        <v>3273</v>
      </c>
      <c r="D1937" s="35" t="s">
        <v>28</v>
      </c>
      <c r="E1937" s="35" t="str">
        <f t="shared" si="90"/>
        <v>M</v>
      </c>
      <c r="F1937" s="35">
        <v>30</v>
      </c>
      <c r="G1937" s="35" t="s">
        <v>5560</v>
      </c>
      <c r="H1937" s="35" t="s">
        <v>2791</v>
      </c>
      <c r="I1937" s="35" t="s">
        <v>178</v>
      </c>
      <c r="J1937" s="48">
        <v>44024</v>
      </c>
      <c r="K1937" s="35">
        <v>8</v>
      </c>
      <c r="L1937" s="49" t="s">
        <v>159</v>
      </c>
      <c r="M1937" s="50" t="str">
        <f>VLOOKUP(Table6[[#This Row],[Product]],Table3[],2)</f>
        <v>Ultrathing V3</v>
      </c>
      <c r="N1937" s="50" t="str">
        <f t="shared" si="91"/>
        <v>Jul</v>
      </c>
      <c r="O1937" s="56">
        <f t="shared" si="92"/>
        <v>2020</v>
      </c>
      <c r="P1937" s="51">
        <f>VLOOKUP(Table6[[#This Row],[Product]],Table3[],3)</f>
        <v>3.39</v>
      </c>
      <c r="Q1937" s="35">
        <f>VLOOKUP(Table6[[#This Row],[Product]],Table3[],4)</f>
        <v>24</v>
      </c>
      <c r="R1937" s="35">
        <f>Table6[[#This Row],[Quantity]]*Table6[[#This Row],[Case]]</f>
        <v>192</v>
      </c>
      <c r="S1937" s="35">
        <f>Table6[[#This Row],[Total Sales]]*Table6[[#This Row],[Cost]]</f>
        <v>650.88</v>
      </c>
    </row>
    <row r="1938" spans="1:19" x14ac:dyDescent="0.3">
      <c r="A1938" s="54">
        <v>1992</v>
      </c>
      <c r="B1938" s="35" t="s">
        <v>5561</v>
      </c>
      <c r="C1938" s="35" t="s">
        <v>2829</v>
      </c>
      <c r="D1938" s="35" t="s">
        <v>15</v>
      </c>
      <c r="E1938" s="35" t="str">
        <f t="shared" si="90"/>
        <v>F</v>
      </c>
      <c r="F1938" s="35">
        <v>60</v>
      </c>
      <c r="G1938" s="35" t="s">
        <v>5562</v>
      </c>
      <c r="H1938" s="35" t="s">
        <v>1868</v>
      </c>
      <c r="I1938" s="35" t="s">
        <v>1869</v>
      </c>
      <c r="J1938" s="48" t="s">
        <v>13906</v>
      </c>
      <c r="K1938" s="35">
        <v>37</v>
      </c>
      <c r="L1938" s="49" t="s">
        <v>39</v>
      </c>
      <c r="M1938" s="50" t="str">
        <f>VLOOKUP(Table6[[#This Row],[Product]],Table3[],2)</f>
        <v>Ultrathing V1</v>
      </c>
      <c r="N1938" s="50" t="str">
        <f t="shared" si="91"/>
        <v>Aug</v>
      </c>
      <c r="O1938" s="56">
        <f t="shared" si="92"/>
        <v>2021</v>
      </c>
      <c r="P1938" s="51">
        <f>VLOOKUP(Table6[[#This Row],[Product]],Table3[],3)</f>
        <v>1.79</v>
      </c>
      <c r="Q1938" s="35">
        <f>VLOOKUP(Table6[[#This Row],[Product]],Table3[],4)</f>
        <v>17</v>
      </c>
      <c r="R1938" s="35">
        <f>Table6[[#This Row],[Quantity]]*Table6[[#This Row],[Case]]</f>
        <v>629</v>
      </c>
      <c r="S1938" s="35">
        <f>Table6[[#This Row],[Total Sales]]*Table6[[#This Row],[Cost]]</f>
        <v>1125.9100000000001</v>
      </c>
    </row>
    <row r="1939" spans="1:19" x14ac:dyDescent="0.3">
      <c r="A1939" s="54">
        <v>1993</v>
      </c>
      <c r="B1939" s="35" t="s">
        <v>4509</v>
      </c>
      <c r="C1939" s="35" t="s">
        <v>453</v>
      </c>
      <c r="D1939" s="35" t="s">
        <v>117</v>
      </c>
      <c r="E1939" s="35" t="str">
        <f t="shared" si="90"/>
        <v>M/F</v>
      </c>
      <c r="F1939" s="35">
        <v>30</v>
      </c>
      <c r="G1939" s="35" t="s">
        <v>5563</v>
      </c>
      <c r="H1939" s="35" t="s">
        <v>1864</v>
      </c>
      <c r="I1939" s="35" t="s">
        <v>294</v>
      </c>
      <c r="J1939" s="48" t="s">
        <v>13665</v>
      </c>
      <c r="K1939" s="35">
        <v>33</v>
      </c>
      <c r="L1939" s="49" t="s">
        <v>70</v>
      </c>
      <c r="M1939" s="50" t="str">
        <f>VLOOKUP(Table6[[#This Row],[Product]],Table3[],2)</f>
        <v>Megawidget M</v>
      </c>
      <c r="N1939" s="50" t="str">
        <f t="shared" si="91"/>
        <v>Nov</v>
      </c>
      <c r="O1939" s="56">
        <f t="shared" si="92"/>
        <v>2020</v>
      </c>
      <c r="P1939" s="51">
        <f>VLOOKUP(Table6[[#This Row],[Product]],Table3[],3)</f>
        <v>1.29</v>
      </c>
      <c r="Q1939" s="35">
        <f>VLOOKUP(Table6[[#This Row],[Product]],Table3[],4)</f>
        <v>24</v>
      </c>
      <c r="R1939" s="35">
        <f>Table6[[#This Row],[Quantity]]*Table6[[#This Row],[Case]]</f>
        <v>792</v>
      </c>
      <c r="S1939" s="35">
        <f>Table6[[#This Row],[Total Sales]]*Table6[[#This Row],[Cost]]</f>
        <v>1021.6800000000001</v>
      </c>
    </row>
    <row r="1940" spans="1:19" x14ac:dyDescent="0.3">
      <c r="A1940" s="54">
        <v>1994</v>
      </c>
      <c r="B1940" s="35" t="s">
        <v>5564</v>
      </c>
      <c r="C1940" s="35" t="s">
        <v>5565</v>
      </c>
      <c r="D1940" s="35" t="s">
        <v>15</v>
      </c>
      <c r="E1940" s="35" t="str">
        <f t="shared" si="90"/>
        <v>F</v>
      </c>
      <c r="F1940" s="35">
        <v>60</v>
      </c>
      <c r="G1940" s="35" t="s">
        <v>15154</v>
      </c>
      <c r="H1940" s="35" t="s">
        <v>195</v>
      </c>
      <c r="I1940" s="35" t="s">
        <v>187</v>
      </c>
      <c r="J1940" s="48">
        <v>44228</v>
      </c>
      <c r="K1940" s="35">
        <v>25</v>
      </c>
      <c r="L1940" s="49" t="s">
        <v>101</v>
      </c>
      <c r="M1940" s="50" t="str">
        <f>VLOOKUP(Table6[[#This Row],[Product]],Table3[],2)</f>
        <v>Superwossname</v>
      </c>
      <c r="N1940" s="50" t="str">
        <f t="shared" si="91"/>
        <v>Feb</v>
      </c>
      <c r="O1940" s="56">
        <f t="shared" si="92"/>
        <v>2021</v>
      </c>
      <c r="P1940" s="51">
        <f>VLOOKUP(Table6[[#This Row],[Product]],Table3[],3)</f>
        <v>3.49</v>
      </c>
      <c r="Q1940" s="35">
        <f>VLOOKUP(Table6[[#This Row],[Product]],Table3[],4)</f>
        <v>20</v>
      </c>
      <c r="R1940" s="35">
        <f>Table6[[#This Row],[Quantity]]*Table6[[#This Row],[Case]]</f>
        <v>500</v>
      </c>
      <c r="S1940" s="35">
        <f>Table6[[#This Row],[Total Sales]]*Table6[[#This Row],[Cost]]</f>
        <v>1745</v>
      </c>
    </row>
    <row r="1941" spans="1:19" x14ac:dyDescent="0.3">
      <c r="A1941" s="54">
        <v>1995</v>
      </c>
      <c r="B1941" s="35" t="s">
        <v>5567</v>
      </c>
      <c r="C1941" s="35" t="s">
        <v>5568</v>
      </c>
      <c r="D1941" s="35" t="s">
        <v>28</v>
      </c>
      <c r="E1941" s="35" t="str">
        <f t="shared" si="90"/>
        <v>M</v>
      </c>
      <c r="F1941" s="35">
        <v>30</v>
      </c>
      <c r="G1941" s="35" t="s">
        <v>5569</v>
      </c>
      <c r="H1941" s="35" t="s">
        <v>2831</v>
      </c>
      <c r="I1941" s="35" t="s">
        <v>32</v>
      </c>
      <c r="J1941" s="48">
        <v>44085</v>
      </c>
      <c r="K1941" s="35">
        <v>4</v>
      </c>
      <c r="L1941" s="49" t="s">
        <v>54</v>
      </c>
      <c r="M1941" s="50" t="str">
        <f>VLOOKUP(Table6[[#This Row],[Product]],Table3[],2)</f>
        <v>Megawidget S</v>
      </c>
      <c r="N1941" s="50" t="str">
        <f t="shared" si="91"/>
        <v>Sep</v>
      </c>
      <c r="O1941" s="56">
        <f t="shared" si="92"/>
        <v>2020</v>
      </c>
      <c r="P1941" s="51">
        <f>VLOOKUP(Table6[[#This Row],[Product]],Table3[],3)</f>
        <v>0.69</v>
      </c>
      <c r="Q1941" s="35">
        <f>VLOOKUP(Table6[[#This Row],[Product]],Table3[],4)</f>
        <v>24</v>
      </c>
      <c r="R1941" s="35">
        <f>Table6[[#This Row],[Quantity]]*Table6[[#This Row],[Case]]</f>
        <v>96</v>
      </c>
      <c r="S1941" s="35">
        <f>Table6[[#This Row],[Total Sales]]*Table6[[#This Row],[Cost]]</f>
        <v>66.239999999999995</v>
      </c>
    </row>
    <row r="1942" spans="1:19" x14ac:dyDescent="0.3">
      <c r="A1942" s="54">
        <v>1996</v>
      </c>
      <c r="B1942" s="35" t="s">
        <v>2477</v>
      </c>
      <c r="C1942" s="35" t="s">
        <v>197</v>
      </c>
      <c r="D1942" s="35" t="s">
        <v>28</v>
      </c>
      <c r="E1942" s="35" t="str">
        <f t="shared" si="90"/>
        <v>M</v>
      </c>
      <c r="F1942" s="35">
        <v>60</v>
      </c>
      <c r="G1942" s="35" t="s">
        <v>5570</v>
      </c>
      <c r="H1942" s="35" t="s">
        <v>84</v>
      </c>
      <c r="I1942" s="35" t="s">
        <v>32</v>
      </c>
      <c r="J1942" s="48">
        <v>43897</v>
      </c>
      <c r="K1942" s="35">
        <v>85</v>
      </c>
      <c r="L1942" s="49" t="s">
        <v>39</v>
      </c>
      <c r="M1942" s="50" t="str">
        <f>VLOOKUP(Table6[[#This Row],[Product]],Table3[],2)</f>
        <v>Ultrathing V1</v>
      </c>
      <c r="N1942" s="50" t="str">
        <f t="shared" si="91"/>
        <v>Mar</v>
      </c>
      <c r="O1942" s="56">
        <f t="shared" si="92"/>
        <v>2020</v>
      </c>
      <c r="P1942" s="51">
        <f>VLOOKUP(Table6[[#This Row],[Product]],Table3[],3)</f>
        <v>1.79</v>
      </c>
      <c r="Q1942" s="35">
        <f>VLOOKUP(Table6[[#This Row],[Product]],Table3[],4)</f>
        <v>17</v>
      </c>
      <c r="R1942" s="35">
        <f>Table6[[#This Row],[Quantity]]*Table6[[#This Row],[Case]]</f>
        <v>1445</v>
      </c>
      <c r="S1942" s="35">
        <f>Table6[[#This Row],[Total Sales]]*Table6[[#This Row],[Cost]]</f>
        <v>2586.5500000000002</v>
      </c>
    </row>
    <row r="1943" spans="1:19" x14ac:dyDescent="0.3">
      <c r="A1943" s="54">
        <v>1997</v>
      </c>
      <c r="B1943" s="35" t="s">
        <v>5571</v>
      </c>
      <c r="C1943" s="35" t="s">
        <v>770</v>
      </c>
      <c r="D1943" s="35" t="s">
        <v>51</v>
      </c>
      <c r="E1943" s="35" t="str">
        <f t="shared" si="90"/>
        <v>F</v>
      </c>
      <c r="F1943" s="35">
        <v>60</v>
      </c>
      <c r="G1943" s="35" t="s">
        <v>5572</v>
      </c>
      <c r="H1943" s="35" t="s">
        <v>1457</v>
      </c>
      <c r="I1943" s="35" t="s">
        <v>187</v>
      </c>
      <c r="J1943" s="48">
        <v>44389</v>
      </c>
      <c r="K1943" s="35">
        <v>23</v>
      </c>
      <c r="L1943" s="49" t="s">
        <v>39</v>
      </c>
      <c r="M1943" s="50" t="str">
        <f>VLOOKUP(Table6[[#This Row],[Product]],Table3[],2)</f>
        <v>Ultrathing V1</v>
      </c>
      <c r="N1943" s="50" t="str">
        <f t="shared" si="91"/>
        <v>Jul</v>
      </c>
      <c r="O1943" s="56">
        <f t="shared" si="92"/>
        <v>2021</v>
      </c>
      <c r="P1943" s="51">
        <f>VLOOKUP(Table6[[#This Row],[Product]],Table3[],3)</f>
        <v>1.79</v>
      </c>
      <c r="Q1943" s="35">
        <f>VLOOKUP(Table6[[#This Row],[Product]],Table3[],4)</f>
        <v>17</v>
      </c>
      <c r="R1943" s="35">
        <f>Table6[[#This Row],[Quantity]]*Table6[[#This Row],[Case]]</f>
        <v>391</v>
      </c>
      <c r="S1943" s="35">
        <f>Table6[[#This Row],[Total Sales]]*Table6[[#This Row],[Cost]]</f>
        <v>699.89</v>
      </c>
    </row>
    <row r="1944" spans="1:19" x14ac:dyDescent="0.3">
      <c r="A1944" s="54">
        <v>1998</v>
      </c>
      <c r="B1944" s="35" t="s">
        <v>5573</v>
      </c>
      <c r="C1944" s="35" t="s">
        <v>2998</v>
      </c>
      <c r="D1944" s="35" t="s">
        <v>51</v>
      </c>
      <c r="E1944" s="35" t="str">
        <f t="shared" si="90"/>
        <v>F</v>
      </c>
      <c r="F1944" s="35">
        <v>60</v>
      </c>
      <c r="G1944" s="35" t="s">
        <v>5574</v>
      </c>
      <c r="H1944" s="35" t="s">
        <v>2243</v>
      </c>
      <c r="I1944" s="35" t="s">
        <v>32</v>
      </c>
      <c r="J1944" s="48">
        <v>44019</v>
      </c>
      <c r="K1944" s="35">
        <v>12</v>
      </c>
      <c r="L1944" s="49" t="s">
        <v>20</v>
      </c>
      <c r="M1944" s="50" t="str">
        <f>VLOOKUP(Table6[[#This Row],[Product]],Table3[],2)</f>
        <v>Hyperwotsit</v>
      </c>
      <c r="N1944" s="50" t="str">
        <f t="shared" si="91"/>
        <v>Jul</v>
      </c>
      <c r="O1944" s="56">
        <f t="shared" si="92"/>
        <v>2020</v>
      </c>
      <c r="P1944" s="51">
        <f>VLOOKUP(Table6[[#This Row],[Product]],Table3[],3)</f>
        <v>2.0099999999999998</v>
      </c>
      <c r="Q1944" s="35">
        <f>VLOOKUP(Table6[[#This Row],[Product]],Table3[],4)</f>
        <v>20</v>
      </c>
      <c r="R1944" s="35">
        <f>Table6[[#This Row],[Quantity]]*Table6[[#This Row],[Case]]</f>
        <v>240</v>
      </c>
      <c r="S1944" s="35">
        <f>Table6[[#This Row],[Total Sales]]*Table6[[#This Row],[Cost]]</f>
        <v>482.4</v>
      </c>
    </row>
    <row r="1945" spans="1:19" x14ac:dyDescent="0.3">
      <c r="A1945" s="54">
        <v>1999</v>
      </c>
      <c r="B1945" s="35" t="s">
        <v>4703</v>
      </c>
      <c r="C1945" s="35" t="s">
        <v>5575</v>
      </c>
      <c r="D1945" s="35" t="s">
        <v>28</v>
      </c>
      <c r="E1945" s="35" t="str">
        <f t="shared" si="90"/>
        <v>M</v>
      </c>
      <c r="F1945" s="35">
        <v>60</v>
      </c>
      <c r="G1945" s="35" t="s">
        <v>5576</v>
      </c>
      <c r="H1945" s="35" t="s">
        <v>315</v>
      </c>
      <c r="I1945" s="35" t="s">
        <v>32</v>
      </c>
      <c r="J1945" s="48" t="s">
        <v>14012</v>
      </c>
      <c r="K1945" s="35">
        <v>94</v>
      </c>
      <c r="L1945" s="49" t="s">
        <v>33</v>
      </c>
      <c r="M1945" s="50" t="str">
        <f>VLOOKUP(Table6[[#This Row],[Product]],Table3[],2)</f>
        <v>Megawidget L</v>
      </c>
      <c r="N1945" s="50" t="str">
        <f t="shared" si="91"/>
        <v>Nov</v>
      </c>
      <c r="O1945" s="56">
        <f t="shared" si="92"/>
        <v>2021</v>
      </c>
      <c r="P1945" s="51">
        <f>VLOOKUP(Table6[[#This Row],[Product]],Table3[],3)</f>
        <v>1.79</v>
      </c>
      <c r="Q1945" s="35">
        <f>VLOOKUP(Table6[[#This Row],[Product]],Table3[],4)</f>
        <v>24</v>
      </c>
      <c r="R1945" s="35">
        <f>Table6[[#This Row],[Quantity]]*Table6[[#This Row],[Case]]</f>
        <v>2256</v>
      </c>
      <c r="S1945" s="35">
        <f>Table6[[#This Row],[Total Sales]]*Table6[[#This Row],[Cost]]</f>
        <v>4038.2400000000002</v>
      </c>
    </row>
    <row r="1946" spans="1:19" x14ac:dyDescent="0.3">
      <c r="A1946" s="54">
        <v>2000</v>
      </c>
      <c r="B1946" s="35" t="s">
        <v>5577</v>
      </c>
      <c r="C1946" s="35" t="s">
        <v>121</v>
      </c>
      <c r="D1946" s="35" t="s">
        <v>15</v>
      </c>
      <c r="E1946" s="35" t="str">
        <f t="shared" si="90"/>
        <v>F</v>
      </c>
      <c r="F1946" s="35">
        <v>90</v>
      </c>
      <c r="G1946" s="35" t="s">
        <v>5578</v>
      </c>
      <c r="H1946" s="35" t="s">
        <v>868</v>
      </c>
      <c r="I1946" s="35" t="s">
        <v>32</v>
      </c>
      <c r="J1946" s="48">
        <v>44531</v>
      </c>
      <c r="K1946" s="35">
        <v>74</v>
      </c>
      <c r="L1946" s="49" t="s">
        <v>64</v>
      </c>
      <c r="M1946" s="50" t="str">
        <f>VLOOKUP(Table6[[#This Row],[Product]],Table3[],2)</f>
        <v>Ultrathing V4</v>
      </c>
      <c r="N1946" s="50" t="str">
        <f t="shared" si="91"/>
        <v>Dec</v>
      </c>
      <c r="O1946" s="56">
        <f t="shared" si="92"/>
        <v>2021</v>
      </c>
      <c r="P1946" s="51">
        <f>VLOOKUP(Table6[[#This Row],[Product]],Table3[],3)</f>
        <v>3.99</v>
      </c>
      <c r="Q1946" s="35">
        <f>VLOOKUP(Table6[[#This Row],[Product]],Table3[],4)</f>
        <v>24</v>
      </c>
      <c r="R1946" s="35">
        <f>Table6[[#This Row],[Quantity]]*Table6[[#This Row],[Case]]</f>
        <v>1776</v>
      </c>
      <c r="S1946" s="35">
        <f>Table6[[#This Row],[Total Sales]]*Table6[[#This Row],[Cost]]</f>
        <v>7086.2400000000007</v>
      </c>
    </row>
    <row r="1947" spans="1:19" x14ac:dyDescent="0.3">
      <c r="A1947" s="54">
        <v>2001</v>
      </c>
      <c r="B1947" s="35" t="s">
        <v>1200</v>
      </c>
      <c r="C1947" s="35" t="s">
        <v>5579</v>
      </c>
      <c r="D1947" s="35" t="s">
        <v>117</v>
      </c>
      <c r="E1947" s="35" t="str">
        <f t="shared" si="90"/>
        <v>M/F</v>
      </c>
      <c r="F1947" s="35">
        <v>60</v>
      </c>
      <c r="G1947" s="35" t="s">
        <v>5580</v>
      </c>
      <c r="H1947" s="35" t="s">
        <v>5581</v>
      </c>
      <c r="I1947" s="35" t="s">
        <v>187</v>
      </c>
      <c r="J1947" s="48">
        <v>44383</v>
      </c>
      <c r="K1947" s="35">
        <v>2</v>
      </c>
      <c r="L1947" s="49" t="s">
        <v>20</v>
      </c>
      <c r="M1947" s="50" t="str">
        <f>VLOOKUP(Table6[[#This Row],[Product]],Table3[],2)</f>
        <v>Hyperwotsit</v>
      </c>
      <c r="N1947" s="50" t="str">
        <f t="shared" si="91"/>
        <v>Jul</v>
      </c>
      <c r="O1947" s="56">
        <f t="shared" si="92"/>
        <v>2021</v>
      </c>
      <c r="P1947" s="51">
        <f>VLOOKUP(Table6[[#This Row],[Product]],Table3[],3)</f>
        <v>2.0099999999999998</v>
      </c>
      <c r="Q1947" s="35">
        <f>VLOOKUP(Table6[[#This Row],[Product]],Table3[],4)</f>
        <v>20</v>
      </c>
      <c r="R1947" s="35">
        <f>Table6[[#This Row],[Quantity]]*Table6[[#This Row],[Case]]</f>
        <v>40</v>
      </c>
      <c r="S1947" s="35">
        <f>Table6[[#This Row],[Total Sales]]*Table6[[#This Row],[Cost]]</f>
        <v>80.399999999999991</v>
      </c>
    </row>
    <row r="1948" spans="1:19" x14ac:dyDescent="0.3">
      <c r="A1948" s="54">
        <v>2002</v>
      </c>
      <c r="B1948" s="35" t="s">
        <v>5582</v>
      </c>
      <c r="C1948" s="35" t="s">
        <v>5583</v>
      </c>
      <c r="D1948" s="35" t="s">
        <v>51</v>
      </c>
      <c r="E1948" s="35" t="str">
        <f t="shared" si="90"/>
        <v>F</v>
      </c>
      <c r="F1948" s="35">
        <v>90</v>
      </c>
      <c r="G1948" s="35" t="s">
        <v>5584</v>
      </c>
      <c r="H1948" s="35" t="s">
        <v>2436</v>
      </c>
      <c r="I1948" s="35" t="s">
        <v>294</v>
      </c>
      <c r="J1948" s="48">
        <v>44844</v>
      </c>
      <c r="K1948" s="35">
        <v>60</v>
      </c>
      <c r="L1948" s="49" t="s">
        <v>20</v>
      </c>
      <c r="M1948" s="50" t="str">
        <f>VLOOKUP(Table6[[#This Row],[Product]],Table3[],2)</f>
        <v>Hyperwotsit</v>
      </c>
      <c r="N1948" s="50" t="str">
        <f t="shared" si="91"/>
        <v>Oct</v>
      </c>
      <c r="O1948" s="56">
        <f t="shared" si="92"/>
        <v>2022</v>
      </c>
      <c r="P1948" s="51">
        <f>VLOOKUP(Table6[[#This Row],[Product]],Table3[],3)</f>
        <v>2.0099999999999998</v>
      </c>
      <c r="Q1948" s="35">
        <f>VLOOKUP(Table6[[#This Row],[Product]],Table3[],4)</f>
        <v>20</v>
      </c>
      <c r="R1948" s="35">
        <f>Table6[[#This Row],[Quantity]]*Table6[[#This Row],[Case]]</f>
        <v>1200</v>
      </c>
      <c r="S1948" s="35">
        <f>Table6[[#This Row],[Total Sales]]*Table6[[#This Row],[Cost]]</f>
        <v>2411.9999999999995</v>
      </c>
    </row>
    <row r="1949" spans="1:19" x14ac:dyDescent="0.3">
      <c r="A1949" s="54">
        <v>2003</v>
      </c>
      <c r="B1949" s="35" t="s">
        <v>5585</v>
      </c>
      <c r="C1949" s="35" t="s">
        <v>5586</v>
      </c>
      <c r="D1949" s="35" t="s">
        <v>51</v>
      </c>
      <c r="E1949" s="35" t="str">
        <f t="shared" si="90"/>
        <v>F</v>
      </c>
      <c r="F1949" s="35">
        <v>60</v>
      </c>
      <c r="G1949" s="35" t="s">
        <v>15155</v>
      </c>
      <c r="H1949" s="35" t="s">
        <v>4631</v>
      </c>
      <c r="I1949" s="35" t="s">
        <v>187</v>
      </c>
      <c r="J1949" s="48" t="s">
        <v>14127</v>
      </c>
      <c r="K1949" s="35">
        <v>22</v>
      </c>
      <c r="L1949" s="49" t="s">
        <v>70</v>
      </c>
      <c r="M1949" s="50" t="str">
        <f>VLOOKUP(Table6[[#This Row],[Product]],Table3[],2)</f>
        <v>Megawidget M</v>
      </c>
      <c r="N1949" s="50" t="str">
        <f t="shared" si="91"/>
        <v>Jan</v>
      </c>
      <c r="O1949" s="56">
        <f t="shared" si="92"/>
        <v>2020</v>
      </c>
      <c r="P1949" s="51">
        <f>VLOOKUP(Table6[[#This Row],[Product]],Table3[],3)</f>
        <v>1.29</v>
      </c>
      <c r="Q1949" s="35">
        <f>VLOOKUP(Table6[[#This Row],[Product]],Table3[],4)</f>
        <v>24</v>
      </c>
      <c r="R1949" s="35">
        <f>Table6[[#This Row],[Quantity]]*Table6[[#This Row],[Case]]</f>
        <v>528</v>
      </c>
      <c r="S1949" s="35">
        <f>Table6[[#This Row],[Total Sales]]*Table6[[#This Row],[Cost]]</f>
        <v>681.12</v>
      </c>
    </row>
    <row r="1950" spans="1:19" x14ac:dyDescent="0.3">
      <c r="A1950" s="54">
        <v>2004</v>
      </c>
      <c r="B1950" s="35" t="s">
        <v>5588</v>
      </c>
      <c r="C1950" s="35" t="s">
        <v>1717</v>
      </c>
      <c r="D1950" s="35" t="s">
        <v>51</v>
      </c>
      <c r="E1950" s="35" t="str">
        <f t="shared" si="90"/>
        <v>F</v>
      </c>
      <c r="F1950" s="35">
        <v>60</v>
      </c>
      <c r="G1950" s="35" t="s">
        <v>5589</v>
      </c>
      <c r="H1950" s="35" t="s">
        <v>5473</v>
      </c>
      <c r="I1950" s="35" t="s">
        <v>240</v>
      </c>
      <c r="J1950" s="48" t="s">
        <v>13983</v>
      </c>
      <c r="K1950" s="35">
        <v>43</v>
      </c>
      <c r="L1950" s="49" t="s">
        <v>80</v>
      </c>
      <c r="M1950" s="50" t="str">
        <f>VLOOKUP(Table6[[#This Row],[Product]],Table3[],2)</f>
        <v>Ultrathing V2</v>
      </c>
      <c r="N1950" s="50" t="str">
        <f t="shared" si="91"/>
        <v>Apr</v>
      </c>
      <c r="O1950" s="56">
        <f t="shared" si="92"/>
        <v>2022</v>
      </c>
      <c r="P1950" s="51">
        <f>VLOOKUP(Table6[[#This Row],[Product]],Table3[],3)</f>
        <v>2.95</v>
      </c>
      <c r="Q1950" s="35">
        <f>VLOOKUP(Table6[[#This Row],[Product]],Table3[],4)</f>
        <v>20</v>
      </c>
      <c r="R1950" s="35">
        <f>Table6[[#This Row],[Quantity]]*Table6[[#This Row],[Case]]</f>
        <v>860</v>
      </c>
      <c r="S1950" s="35">
        <f>Table6[[#This Row],[Total Sales]]*Table6[[#This Row],[Cost]]</f>
        <v>2537</v>
      </c>
    </row>
    <row r="1951" spans="1:19" x14ac:dyDescent="0.3">
      <c r="A1951" s="54">
        <v>2005</v>
      </c>
      <c r="B1951" s="35" t="s">
        <v>2098</v>
      </c>
      <c r="C1951" s="35" t="s">
        <v>5590</v>
      </c>
      <c r="D1951" s="35" t="s">
        <v>28</v>
      </c>
      <c r="E1951" s="35" t="str">
        <f t="shared" si="90"/>
        <v>M</v>
      </c>
      <c r="F1951" s="35">
        <v>90</v>
      </c>
      <c r="G1951" s="35" t="s">
        <v>5591</v>
      </c>
      <c r="H1951" s="35" t="s">
        <v>487</v>
      </c>
      <c r="I1951" s="35" t="s">
        <v>32</v>
      </c>
      <c r="J1951" s="48">
        <v>44328</v>
      </c>
      <c r="K1951" s="35">
        <v>78</v>
      </c>
      <c r="L1951" s="49" t="s">
        <v>45</v>
      </c>
      <c r="M1951" s="50" t="str">
        <f>VLOOKUP(Table6[[#This Row],[Product]],Table3[],2)</f>
        <v>Gigastuff</v>
      </c>
      <c r="N1951" s="50" t="str">
        <f t="shared" si="91"/>
        <v>May</v>
      </c>
      <c r="O1951" s="56">
        <f t="shared" si="92"/>
        <v>2021</v>
      </c>
      <c r="P1951" s="51">
        <f>VLOOKUP(Table6[[#This Row],[Product]],Table3[],3)</f>
        <v>1.89</v>
      </c>
      <c r="Q1951" s="35">
        <f>VLOOKUP(Table6[[#This Row],[Product]],Table3[],4)</f>
        <v>18</v>
      </c>
      <c r="R1951" s="35">
        <f>Table6[[#This Row],[Quantity]]*Table6[[#This Row],[Case]]</f>
        <v>1404</v>
      </c>
      <c r="S1951" s="35">
        <f>Table6[[#This Row],[Total Sales]]*Table6[[#This Row],[Cost]]</f>
        <v>2653.56</v>
      </c>
    </row>
    <row r="1952" spans="1:19" x14ac:dyDescent="0.3">
      <c r="A1952" s="54">
        <v>2006</v>
      </c>
      <c r="B1952" s="35" t="s">
        <v>5592</v>
      </c>
      <c r="C1952" s="35" t="s">
        <v>2019</v>
      </c>
      <c r="D1952" s="35" t="s">
        <v>15</v>
      </c>
      <c r="E1952" s="35" t="str">
        <f t="shared" si="90"/>
        <v>F</v>
      </c>
      <c r="F1952" s="35">
        <v>60</v>
      </c>
      <c r="G1952" s="35" t="s">
        <v>5593</v>
      </c>
      <c r="H1952" s="35" t="s">
        <v>2008</v>
      </c>
      <c r="I1952" s="35" t="s">
        <v>129</v>
      </c>
      <c r="J1952" s="48" t="s">
        <v>13689</v>
      </c>
      <c r="K1952" s="35">
        <v>84</v>
      </c>
      <c r="L1952" s="49" t="s">
        <v>39</v>
      </c>
      <c r="M1952" s="50" t="str">
        <f>VLOOKUP(Table6[[#This Row],[Product]],Table3[],2)</f>
        <v>Ultrathing V1</v>
      </c>
      <c r="N1952" s="50" t="str">
        <f t="shared" si="91"/>
        <v>Dec</v>
      </c>
      <c r="O1952" s="56">
        <f t="shared" si="92"/>
        <v>2022</v>
      </c>
      <c r="P1952" s="51">
        <f>VLOOKUP(Table6[[#This Row],[Product]],Table3[],3)</f>
        <v>1.79</v>
      </c>
      <c r="Q1952" s="35">
        <f>VLOOKUP(Table6[[#This Row],[Product]],Table3[],4)</f>
        <v>17</v>
      </c>
      <c r="R1952" s="35">
        <f>Table6[[#This Row],[Quantity]]*Table6[[#This Row],[Case]]</f>
        <v>1428</v>
      </c>
      <c r="S1952" s="35">
        <f>Table6[[#This Row],[Total Sales]]*Table6[[#This Row],[Cost]]</f>
        <v>2556.12</v>
      </c>
    </row>
    <row r="1953" spans="1:19" x14ac:dyDescent="0.3">
      <c r="A1953" s="54">
        <v>2007</v>
      </c>
      <c r="B1953" s="35" t="s">
        <v>5594</v>
      </c>
      <c r="C1953" s="35" t="s">
        <v>744</v>
      </c>
      <c r="D1953" s="35" t="s">
        <v>51</v>
      </c>
      <c r="E1953" s="35" t="str">
        <f t="shared" si="90"/>
        <v>F</v>
      </c>
      <c r="F1953" s="35">
        <v>90</v>
      </c>
      <c r="G1953" s="35" t="s">
        <v>5595</v>
      </c>
      <c r="H1953" s="35" t="s">
        <v>5596</v>
      </c>
      <c r="I1953" s="35" t="s">
        <v>32</v>
      </c>
      <c r="J1953" s="48" t="s">
        <v>13909</v>
      </c>
      <c r="K1953" s="35">
        <v>17</v>
      </c>
      <c r="L1953" s="49" t="s">
        <v>101</v>
      </c>
      <c r="M1953" s="50" t="str">
        <f>VLOOKUP(Table6[[#This Row],[Product]],Table3[],2)</f>
        <v>Superwossname</v>
      </c>
      <c r="N1953" s="50" t="str">
        <f t="shared" si="91"/>
        <v>Sep</v>
      </c>
      <c r="O1953" s="56">
        <f t="shared" si="92"/>
        <v>2021</v>
      </c>
      <c r="P1953" s="51">
        <f>VLOOKUP(Table6[[#This Row],[Product]],Table3[],3)</f>
        <v>3.49</v>
      </c>
      <c r="Q1953" s="35">
        <f>VLOOKUP(Table6[[#This Row],[Product]],Table3[],4)</f>
        <v>20</v>
      </c>
      <c r="R1953" s="35">
        <f>Table6[[#This Row],[Quantity]]*Table6[[#This Row],[Case]]</f>
        <v>340</v>
      </c>
      <c r="S1953" s="35">
        <f>Table6[[#This Row],[Total Sales]]*Table6[[#This Row],[Cost]]</f>
        <v>1186.6000000000001</v>
      </c>
    </row>
    <row r="1954" spans="1:19" x14ac:dyDescent="0.3">
      <c r="A1954" s="54">
        <v>2008</v>
      </c>
      <c r="B1954" s="35" t="s">
        <v>3867</v>
      </c>
      <c r="C1954" s="35" t="s">
        <v>5438</v>
      </c>
      <c r="D1954" s="35" t="s">
        <v>28</v>
      </c>
      <c r="E1954" s="35" t="str">
        <f t="shared" si="90"/>
        <v>M</v>
      </c>
      <c r="F1954" s="35">
        <v>30</v>
      </c>
      <c r="G1954" s="35" t="s">
        <v>5597</v>
      </c>
      <c r="H1954" s="35" t="s">
        <v>1434</v>
      </c>
      <c r="I1954" s="35" t="s">
        <v>1435</v>
      </c>
      <c r="J1954" s="48" t="s">
        <v>14070</v>
      </c>
      <c r="K1954" s="35">
        <v>62</v>
      </c>
      <c r="L1954" s="49" t="s">
        <v>54</v>
      </c>
      <c r="M1954" s="50" t="str">
        <f>VLOOKUP(Table6[[#This Row],[Product]],Table3[],2)</f>
        <v>Megawidget S</v>
      </c>
      <c r="N1954" s="50" t="str">
        <f t="shared" si="91"/>
        <v>Sep</v>
      </c>
      <c r="O1954" s="56">
        <f t="shared" si="92"/>
        <v>2021</v>
      </c>
      <c r="P1954" s="51">
        <f>VLOOKUP(Table6[[#This Row],[Product]],Table3[],3)</f>
        <v>0.69</v>
      </c>
      <c r="Q1954" s="35">
        <f>VLOOKUP(Table6[[#This Row],[Product]],Table3[],4)</f>
        <v>24</v>
      </c>
      <c r="R1954" s="35">
        <f>Table6[[#This Row],[Quantity]]*Table6[[#This Row],[Case]]</f>
        <v>1488</v>
      </c>
      <c r="S1954" s="35">
        <f>Table6[[#This Row],[Total Sales]]*Table6[[#This Row],[Cost]]</f>
        <v>1026.72</v>
      </c>
    </row>
    <row r="1955" spans="1:19" x14ac:dyDescent="0.3">
      <c r="A1955" s="54">
        <v>2009</v>
      </c>
      <c r="B1955" s="35" t="s">
        <v>800</v>
      </c>
      <c r="C1955" s="35" t="s">
        <v>5598</v>
      </c>
      <c r="D1955" s="35" t="s">
        <v>28</v>
      </c>
      <c r="E1955" s="35" t="str">
        <f t="shared" si="90"/>
        <v>M</v>
      </c>
      <c r="F1955" s="35">
        <v>60</v>
      </c>
      <c r="G1955" s="35" t="s">
        <v>5599</v>
      </c>
      <c r="H1955" s="35" t="s">
        <v>1876</v>
      </c>
      <c r="I1955" s="35" t="s">
        <v>32</v>
      </c>
      <c r="J1955" s="48" t="s">
        <v>13665</v>
      </c>
      <c r="K1955" s="35">
        <v>21</v>
      </c>
      <c r="L1955" s="49" t="s">
        <v>20</v>
      </c>
      <c r="M1955" s="50" t="str">
        <f>VLOOKUP(Table6[[#This Row],[Product]],Table3[],2)</f>
        <v>Hyperwotsit</v>
      </c>
      <c r="N1955" s="50" t="str">
        <f t="shared" si="91"/>
        <v>Nov</v>
      </c>
      <c r="O1955" s="56">
        <f t="shared" si="92"/>
        <v>2020</v>
      </c>
      <c r="P1955" s="51">
        <f>VLOOKUP(Table6[[#This Row],[Product]],Table3[],3)</f>
        <v>2.0099999999999998</v>
      </c>
      <c r="Q1955" s="35">
        <f>VLOOKUP(Table6[[#This Row],[Product]],Table3[],4)</f>
        <v>20</v>
      </c>
      <c r="R1955" s="35">
        <f>Table6[[#This Row],[Quantity]]*Table6[[#This Row],[Case]]</f>
        <v>420</v>
      </c>
      <c r="S1955" s="35">
        <f>Table6[[#This Row],[Total Sales]]*Table6[[#This Row],[Cost]]</f>
        <v>844.19999999999993</v>
      </c>
    </row>
    <row r="1956" spans="1:19" x14ac:dyDescent="0.3">
      <c r="A1956" s="54">
        <v>2010</v>
      </c>
      <c r="B1956" s="35" t="s">
        <v>4092</v>
      </c>
      <c r="C1956" s="35" t="s">
        <v>3021</v>
      </c>
      <c r="D1956" s="35" t="s">
        <v>28</v>
      </c>
      <c r="E1956" s="35" t="str">
        <f t="shared" si="90"/>
        <v>M</v>
      </c>
      <c r="F1956" s="35">
        <v>90</v>
      </c>
      <c r="G1956" s="35" t="s">
        <v>5600</v>
      </c>
      <c r="H1956" s="35" t="s">
        <v>2447</v>
      </c>
      <c r="I1956" s="35" t="s">
        <v>1869</v>
      </c>
      <c r="J1956" s="48" t="s">
        <v>14013</v>
      </c>
      <c r="K1956" s="35">
        <v>29</v>
      </c>
      <c r="L1956" s="49" t="s">
        <v>20</v>
      </c>
      <c r="M1956" s="50" t="str">
        <f>VLOOKUP(Table6[[#This Row],[Product]],Table3[],2)</f>
        <v>Hyperwotsit</v>
      </c>
      <c r="N1956" s="50" t="str">
        <f t="shared" si="91"/>
        <v>Dec</v>
      </c>
      <c r="O1956" s="56">
        <f t="shared" si="92"/>
        <v>2021</v>
      </c>
      <c r="P1956" s="51">
        <f>VLOOKUP(Table6[[#This Row],[Product]],Table3[],3)</f>
        <v>2.0099999999999998</v>
      </c>
      <c r="Q1956" s="35">
        <f>VLOOKUP(Table6[[#This Row],[Product]],Table3[],4)</f>
        <v>20</v>
      </c>
      <c r="R1956" s="35">
        <f>Table6[[#This Row],[Quantity]]*Table6[[#This Row],[Case]]</f>
        <v>580</v>
      </c>
      <c r="S1956" s="35">
        <f>Table6[[#This Row],[Total Sales]]*Table6[[#This Row],[Cost]]</f>
        <v>1165.8</v>
      </c>
    </row>
    <row r="1957" spans="1:19" x14ac:dyDescent="0.3">
      <c r="A1957" s="54">
        <v>2011</v>
      </c>
      <c r="B1957" s="35" t="s">
        <v>5601</v>
      </c>
      <c r="C1957" s="35" t="s">
        <v>1159</v>
      </c>
      <c r="D1957" s="35" t="s">
        <v>28</v>
      </c>
      <c r="E1957" s="35" t="str">
        <f t="shared" si="90"/>
        <v>M</v>
      </c>
      <c r="F1957" s="35">
        <v>30</v>
      </c>
      <c r="G1957" s="35" t="s">
        <v>5602</v>
      </c>
      <c r="H1957" s="35" t="s">
        <v>5603</v>
      </c>
      <c r="I1957" s="35" t="s">
        <v>32</v>
      </c>
      <c r="J1957" s="48" t="s">
        <v>13804</v>
      </c>
      <c r="K1957" s="35">
        <v>40</v>
      </c>
      <c r="L1957" s="49" t="s">
        <v>20</v>
      </c>
      <c r="M1957" s="50" t="str">
        <f>VLOOKUP(Table6[[#This Row],[Product]],Table3[],2)</f>
        <v>Hyperwotsit</v>
      </c>
      <c r="N1957" s="50" t="str">
        <f t="shared" si="91"/>
        <v>May</v>
      </c>
      <c r="O1957" s="56">
        <f t="shared" si="92"/>
        <v>2022</v>
      </c>
      <c r="P1957" s="51">
        <f>VLOOKUP(Table6[[#This Row],[Product]],Table3[],3)</f>
        <v>2.0099999999999998</v>
      </c>
      <c r="Q1957" s="35">
        <f>VLOOKUP(Table6[[#This Row],[Product]],Table3[],4)</f>
        <v>20</v>
      </c>
      <c r="R1957" s="35">
        <f>Table6[[#This Row],[Quantity]]*Table6[[#This Row],[Case]]</f>
        <v>800</v>
      </c>
      <c r="S1957" s="35">
        <f>Table6[[#This Row],[Total Sales]]*Table6[[#This Row],[Cost]]</f>
        <v>1607.9999999999998</v>
      </c>
    </row>
    <row r="1958" spans="1:19" x14ac:dyDescent="0.3">
      <c r="A1958" s="54">
        <v>2012</v>
      </c>
      <c r="B1958" s="35" t="s">
        <v>5604</v>
      </c>
      <c r="C1958" s="35" t="s">
        <v>106</v>
      </c>
      <c r="D1958" s="35" t="s">
        <v>28</v>
      </c>
      <c r="E1958" s="35" t="str">
        <f t="shared" si="90"/>
        <v>M</v>
      </c>
      <c r="F1958" s="35">
        <v>60</v>
      </c>
      <c r="G1958" s="35" t="s">
        <v>5605</v>
      </c>
      <c r="H1958" s="35" t="s">
        <v>4413</v>
      </c>
      <c r="I1958" s="35" t="s">
        <v>32</v>
      </c>
      <c r="J1958" s="48" t="s">
        <v>13843</v>
      </c>
      <c r="K1958" s="35">
        <v>75</v>
      </c>
      <c r="L1958" s="49" t="s">
        <v>101</v>
      </c>
      <c r="M1958" s="50" t="str">
        <f>VLOOKUP(Table6[[#This Row],[Product]],Table3[],2)</f>
        <v>Superwossname</v>
      </c>
      <c r="N1958" s="50" t="str">
        <f t="shared" si="91"/>
        <v>Aug</v>
      </c>
      <c r="O1958" s="56">
        <f t="shared" si="92"/>
        <v>2022</v>
      </c>
      <c r="P1958" s="51">
        <f>VLOOKUP(Table6[[#This Row],[Product]],Table3[],3)</f>
        <v>3.49</v>
      </c>
      <c r="Q1958" s="35">
        <f>VLOOKUP(Table6[[#This Row],[Product]],Table3[],4)</f>
        <v>20</v>
      </c>
      <c r="R1958" s="35">
        <f>Table6[[#This Row],[Quantity]]*Table6[[#This Row],[Case]]</f>
        <v>1500</v>
      </c>
      <c r="S1958" s="35">
        <f>Table6[[#This Row],[Total Sales]]*Table6[[#This Row],[Cost]]</f>
        <v>5235</v>
      </c>
    </row>
    <row r="1959" spans="1:19" x14ac:dyDescent="0.3">
      <c r="A1959" s="54">
        <v>2013</v>
      </c>
      <c r="B1959" s="35" t="s">
        <v>511</v>
      </c>
      <c r="C1959" s="35" t="s">
        <v>489</v>
      </c>
      <c r="D1959" s="35" t="s">
        <v>51</v>
      </c>
      <c r="E1959" s="35" t="str">
        <f t="shared" si="90"/>
        <v>F</v>
      </c>
      <c r="F1959" s="35">
        <v>30</v>
      </c>
      <c r="G1959" s="35" t="s">
        <v>5606</v>
      </c>
      <c r="H1959" s="35" t="s">
        <v>3659</v>
      </c>
      <c r="I1959" s="35" t="s">
        <v>3660</v>
      </c>
      <c r="J1959" s="48">
        <v>44781</v>
      </c>
      <c r="K1959" s="35">
        <v>51</v>
      </c>
      <c r="L1959" s="49" t="s">
        <v>70</v>
      </c>
      <c r="M1959" s="50" t="str">
        <f>VLOOKUP(Table6[[#This Row],[Product]],Table3[],2)</f>
        <v>Megawidget M</v>
      </c>
      <c r="N1959" s="50" t="str">
        <f t="shared" si="91"/>
        <v>Aug</v>
      </c>
      <c r="O1959" s="56">
        <f t="shared" si="92"/>
        <v>2022</v>
      </c>
      <c r="P1959" s="51">
        <f>VLOOKUP(Table6[[#This Row],[Product]],Table3[],3)</f>
        <v>1.29</v>
      </c>
      <c r="Q1959" s="35">
        <f>VLOOKUP(Table6[[#This Row],[Product]],Table3[],4)</f>
        <v>24</v>
      </c>
      <c r="R1959" s="35">
        <f>Table6[[#This Row],[Quantity]]*Table6[[#This Row],[Case]]</f>
        <v>1224</v>
      </c>
      <c r="S1959" s="35">
        <f>Table6[[#This Row],[Total Sales]]*Table6[[#This Row],[Cost]]</f>
        <v>1578.96</v>
      </c>
    </row>
    <row r="1960" spans="1:19" x14ac:dyDescent="0.3">
      <c r="A1960" s="54">
        <v>2014</v>
      </c>
      <c r="B1960" s="35" t="s">
        <v>125</v>
      </c>
      <c r="C1960" s="35" t="s">
        <v>4722</v>
      </c>
      <c r="D1960" s="35" t="s">
        <v>15</v>
      </c>
      <c r="E1960" s="35" t="str">
        <f t="shared" si="90"/>
        <v>F</v>
      </c>
      <c r="F1960" s="35">
        <v>30</v>
      </c>
      <c r="G1960" s="35" t="s">
        <v>5606</v>
      </c>
      <c r="H1960" s="35" t="s">
        <v>938</v>
      </c>
      <c r="I1960" s="35" t="s">
        <v>25</v>
      </c>
      <c r="J1960" s="48" t="s">
        <v>13729</v>
      </c>
      <c r="K1960" s="35">
        <v>57</v>
      </c>
      <c r="L1960" s="49" t="s">
        <v>39</v>
      </c>
      <c r="M1960" s="50" t="str">
        <f>VLOOKUP(Table6[[#This Row],[Product]],Table3[],2)</f>
        <v>Ultrathing V1</v>
      </c>
      <c r="N1960" s="50" t="str">
        <f t="shared" si="91"/>
        <v>Sep</v>
      </c>
      <c r="O1960" s="56">
        <f t="shared" si="92"/>
        <v>2021</v>
      </c>
      <c r="P1960" s="51">
        <f>VLOOKUP(Table6[[#This Row],[Product]],Table3[],3)</f>
        <v>1.79</v>
      </c>
      <c r="Q1960" s="35">
        <f>VLOOKUP(Table6[[#This Row],[Product]],Table3[],4)</f>
        <v>17</v>
      </c>
      <c r="R1960" s="35">
        <f>Table6[[#This Row],[Quantity]]*Table6[[#This Row],[Case]]</f>
        <v>969</v>
      </c>
      <c r="S1960" s="35">
        <f>Table6[[#This Row],[Total Sales]]*Table6[[#This Row],[Cost]]</f>
        <v>1734.51</v>
      </c>
    </row>
    <row r="1961" spans="1:19" x14ac:dyDescent="0.3">
      <c r="A1961" s="54">
        <v>2015</v>
      </c>
      <c r="B1961" s="35" t="s">
        <v>1773</v>
      </c>
      <c r="C1961" s="35" t="s">
        <v>2521</v>
      </c>
      <c r="D1961" s="35" t="s">
        <v>28</v>
      </c>
      <c r="E1961" s="35" t="str">
        <f t="shared" si="90"/>
        <v>M</v>
      </c>
      <c r="F1961" s="35">
        <v>60</v>
      </c>
      <c r="G1961" s="35" t="s">
        <v>5606</v>
      </c>
      <c r="H1961" s="35" t="s">
        <v>2599</v>
      </c>
      <c r="I1961" s="35" t="s">
        <v>25</v>
      </c>
      <c r="J1961" s="48">
        <v>43991</v>
      </c>
      <c r="K1961" s="35">
        <v>62</v>
      </c>
      <c r="L1961" s="49" t="s">
        <v>33</v>
      </c>
      <c r="M1961" s="50" t="str">
        <f>VLOOKUP(Table6[[#This Row],[Product]],Table3[],2)</f>
        <v>Megawidget L</v>
      </c>
      <c r="N1961" s="50" t="str">
        <f t="shared" si="91"/>
        <v>Jun</v>
      </c>
      <c r="O1961" s="56">
        <f t="shared" si="92"/>
        <v>2020</v>
      </c>
      <c r="P1961" s="51">
        <f>VLOOKUP(Table6[[#This Row],[Product]],Table3[],3)</f>
        <v>1.79</v>
      </c>
      <c r="Q1961" s="35">
        <f>VLOOKUP(Table6[[#This Row],[Product]],Table3[],4)</f>
        <v>24</v>
      </c>
      <c r="R1961" s="35">
        <f>Table6[[#This Row],[Quantity]]*Table6[[#This Row],[Case]]</f>
        <v>1488</v>
      </c>
      <c r="S1961" s="35">
        <f>Table6[[#This Row],[Total Sales]]*Table6[[#This Row],[Cost]]</f>
        <v>2663.52</v>
      </c>
    </row>
    <row r="1962" spans="1:19" x14ac:dyDescent="0.3">
      <c r="A1962" s="54">
        <v>2016</v>
      </c>
      <c r="B1962" s="35" t="s">
        <v>5607</v>
      </c>
      <c r="C1962" s="35" t="s">
        <v>430</v>
      </c>
      <c r="D1962" s="35" t="s">
        <v>51</v>
      </c>
      <c r="E1962" s="35" t="str">
        <f t="shared" si="90"/>
        <v>F</v>
      </c>
      <c r="F1962" s="35">
        <v>90</v>
      </c>
      <c r="G1962" s="35" t="s">
        <v>5608</v>
      </c>
      <c r="H1962" s="35" t="s">
        <v>5609</v>
      </c>
      <c r="I1962" s="35" t="s">
        <v>19</v>
      </c>
      <c r="J1962" s="48" t="s">
        <v>13966</v>
      </c>
      <c r="K1962" s="35">
        <v>45</v>
      </c>
      <c r="L1962" s="49" t="s">
        <v>20</v>
      </c>
      <c r="M1962" s="50" t="str">
        <f>VLOOKUP(Table6[[#This Row],[Product]],Table3[],2)</f>
        <v>Hyperwotsit</v>
      </c>
      <c r="N1962" s="50" t="str">
        <f t="shared" si="91"/>
        <v>Oct</v>
      </c>
      <c r="O1962" s="56">
        <f t="shared" si="92"/>
        <v>2022</v>
      </c>
      <c r="P1962" s="51">
        <f>VLOOKUP(Table6[[#This Row],[Product]],Table3[],3)</f>
        <v>2.0099999999999998</v>
      </c>
      <c r="Q1962" s="35">
        <f>VLOOKUP(Table6[[#This Row],[Product]],Table3[],4)</f>
        <v>20</v>
      </c>
      <c r="R1962" s="35">
        <f>Table6[[#This Row],[Quantity]]*Table6[[#This Row],[Case]]</f>
        <v>900</v>
      </c>
      <c r="S1962" s="35">
        <f>Table6[[#This Row],[Total Sales]]*Table6[[#This Row],[Cost]]</f>
        <v>1808.9999999999998</v>
      </c>
    </row>
    <row r="1963" spans="1:19" x14ac:dyDescent="0.3">
      <c r="A1963" s="54">
        <v>2017</v>
      </c>
      <c r="B1963" s="35" t="s">
        <v>188</v>
      </c>
      <c r="C1963" s="35" t="s">
        <v>1024</v>
      </c>
      <c r="D1963" s="35" t="s">
        <v>28</v>
      </c>
      <c r="E1963" s="35" t="str">
        <f t="shared" si="90"/>
        <v>M</v>
      </c>
      <c r="F1963" s="35">
        <v>30</v>
      </c>
      <c r="G1963" s="35" t="s">
        <v>5610</v>
      </c>
      <c r="H1963" s="35" t="s">
        <v>5611</v>
      </c>
      <c r="I1963" s="35" t="s">
        <v>32</v>
      </c>
      <c r="J1963" s="48">
        <v>44658</v>
      </c>
      <c r="K1963" s="35">
        <v>84</v>
      </c>
      <c r="L1963" s="49" t="s">
        <v>159</v>
      </c>
      <c r="M1963" s="50" t="str">
        <f>VLOOKUP(Table6[[#This Row],[Product]],Table3[],2)</f>
        <v>Ultrathing V3</v>
      </c>
      <c r="N1963" s="50" t="str">
        <f t="shared" si="91"/>
        <v>Apr</v>
      </c>
      <c r="O1963" s="56">
        <f t="shared" si="92"/>
        <v>2022</v>
      </c>
      <c r="P1963" s="51">
        <f>VLOOKUP(Table6[[#This Row],[Product]],Table3[],3)</f>
        <v>3.39</v>
      </c>
      <c r="Q1963" s="35">
        <f>VLOOKUP(Table6[[#This Row],[Product]],Table3[],4)</f>
        <v>24</v>
      </c>
      <c r="R1963" s="35">
        <f>Table6[[#This Row],[Quantity]]*Table6[[#This Row],[Case]]</f>
        <v>2016</v>
      </c>
      <c r="S1963" s="35">
        <f>Table6[[#This Row],[Total Sales]]*Table6[[#This Row],[Cost]]</f>
        <v>6834.2400000000007</v>
      </c>
    </row>
    <row r="1964" spans="1:19" x14ac:dyDescent="0.3">
      <c r="A1964" s="54">
        <v>2018</v>
      </c>
      <c r="B1964" s="35" t="s">
        <v>5612</v>
      </c>
      <c r="C1964" s="35" t="s">
        <v>1517</v>
      </c>
      <c r="D1964" s="35" t="s">
        <v>15</v>
      </c>
      <c r="E1964" s="35" t="str">
        <f t="shared" si="90"/>
        <v>F</v>
      </c>
      <c r="F1964" s="35">
        <v>90</v>
      </c>
      <c r="G1964" s="35" t="s">
        <v>5613</v>
      </c>
      <c r="H1964" s="35" t="s">
        <v>2848</v>
      </c>
      <c r="I1964" s="35" t="s">
        <v>129</v>
      </c>
      <c r="J1964" s="48">
        <v>44564</v>
      </c>
      <c r="K1964" s="35">
        <v>72</v>
      </c>
      <c r="L1964" s="49" t="s">
        <v>54</v>
      </c>
      <c r="M1964" s="50" t="str">
        <f>VLOOKUP(Table6[[#This Row],[Product]],Table3[],2)</f>
        <v>Megawidget S</v>
      </c>
      <c r="N1964" s="50" t="str">
        <f t="shared" si="91"/>
        <v>Jan</v>
      </c>
      <c r="O1964" s="56">
        <f t="shared" si="92"/>
        <v>2022</v>
      </c>
      <c r="P1964" s="51">
        <f>VLOOKUP(Table6[[#This Row],[Product]],Table3[],3)</f>
        <v>0.69</v>
      </c>
      <c r="Q1964" s="35">
        <f>VLOOKUP(Table6[[#This Row],[Product]],Table3[],4)</f>
        <v>24</v>
      </c>
      <c r="R1964" s="35">
        <f>Table6[[#This Row],[Quantity]]*Table6[[#This Row],[Case]]</f>
        <v>1728</v>
      </c>
      <c r="S1964" s="35">
        <f>Table6[[#This Row],[Total Sales]]*Table6[[#This Row],[Cost]]</f>
        <v>1192.32</v>
      </c>
    </row>
    <row r="1965" spans="1:19" x14ac:dyDescent="0.3">
      <c r="A1965" s="54">
        <v>2019</v>
      </c>
      <c r="B1965" s="35" t="s">
        <v>5614</v>
      </c>
      <c r="C1965" s="35" t="s">
        <v>2028</v>
      </c>
      <c r="D1965" s="35" t="s">
        <v>28</v>
      </c>
      <c r="E1965" s="35" t="str">
        <f t="shared" si="90"/>
        <v>M</v>
      </c>
      <c r="F1965" s="35">
        <v>60</v>
      </c>
      <c r="G1965" s="35" t="s">
        <v>5615</v>
      </c>
      <c r="H1965" s="35" t="s">
        <v>993</v>
      </c>
      <c r="I1965" s="35" t="s">
        <v>32</v>
      </c>
      <c r="J1965" s="48">
        <v>43863</v>
      </c>
      <c r="K1965" s="35">
        <v>17</v>
      </c>
      <c r="L1965" s="49" t="s">
        <v>80</v>
      </c>
      <c r="M1965" s="50" t="str">
        <f>VLOOKUP(Table6[[#This Row],[Product]],Table3[],2)</f>
        <v>Ultrathing V2</v>
      </c>
      <c r="N1965" s="50" t="str">
        <f t="shared" si="91"/>
        <v>Feb</v>
      </c>
      <c r="O1965" s="56">
        <f t="shared" si="92"/>
        <v>2020</v>
      </c>
      <c r="P1965" s="51">
        <f>VLOOKUP(Table6[[#This Row],[Product]],Table3[],3)</f>
        <v>2.95</v>
      </c>
      <c r="Q1965" s="35">
        <f>VLOOKUP(Table6[[#This Row],[Product]],Table3[],4)</f>
        <v>20</v>
      </c>
      <c r="R1965" s="35">
        <f>Table6[[#This Row],[Quantity]]*Table6[[#This Row],[Case]]</f>
        <v>340</v>
      </c>
      <c r="S1965" s="35">
        <f>Table6[[#This Row],[Total Sales]]*Table6[[#This Row],[Cost]]</f>
        <v>1003.0000000000001</v>
      </c>
    </row>
    <row r="1966" spans="1:19" x14ac:dyDescent="0.3">
      <c r="A1966" s="54">
        <v>2020</v>
      </c>
      <c r="B1966" s="35" t="s">
        <v>4018</v>
      </c>
      <c r="C1966" s="35" t="s">
        <v>1727</v>
      </c>
      <c r="D1966" s="35" t="s">
        <v>28</v>
      </c>
      <c r="E1966" s="35" t="str">
        <f t="shared" si="90"/>
        <v>M</v>
      </c>
      <c r="F1966" s="35">
        <v>90</v>
      </c>
      <c r="G1966" s="35" t="s">
        <v>5616</v>
      </c>
      <c r="H1966" s="35" t="s">
        <v>4699</v>
      </c>
      <c r="I1966" s="35" t="s">
        <v>32</v>
      </c>
      <c r="J1966" s="48" t="s">
        <v>14163</v>
      </c>
      <c r="K1966" s="35">
        <v>97</v>
      </c>
      <c r="L1966" s="49" t="s">
        <v>20</v>
      </c>
      <c r="M1966" s="50" t="str">
        <f>VLOOKUP(Table6[[#This Row],[Product]],Table3[],2)</f>
        <v>Hyperwotsit</v>
      </c>
      <c r="N1966" s="50" t="str">
        <f t="shared" si="91"/>
        <v>Dec</v>
      </c>
      <c r="O1966" s="56">
        <f t="shared" si="92"/>
        <v>2022</v>
      </c>
      <c r="P1966" s="51">
        <f>VLOOKUP(Table6[[#This Row],[Product]],Table3[],3)</f>
        <v>2.0099999999999998</v>
      </c>
      <c r="Q1966" s="35">
        <f>VLOOKUP(Table6[[#This Row],[Product]],Table3[],4)</f>
        <v>20</v>
      </c>
      <c r="R1966" s="35">
        <f>Table6[[#This Row],[Quantity]]*Table6[[#This Row],[Case]]</f>
        <v>1940</v>
      </c>
      <c r="S1966" s="35">
        <f>Table6[[#This Row],[Total Sales]]*Table6[[#This Row],[Cost]]</f>
        <v>3899.3999999999996</v>
      </c>
    </row>
    <row r="1967" spans="1:19" x14ac:dyDescent="0.3">
      <c r="A1967" s="54">
        <v>2021</v>
      </c>
      <c r="B1967" s="35" t="s">
        <v>5617</v>
      </c>
      <c r="C1967" s="35" t="s">
        <v>1662</v>
      </c>
      <c r="D1967" s="35" t="s">
        <v>51</v>
      </c>
      <c r="E1967" s="35" t="str">
        <f t="shared" si="90"/>
        <v>F</v>
      </c>
      <c r="F1967" s="35">
        <v>30</v>
      </c>
      <c r="G1967" s="35" t="s">
        <v>5618</v>
      </c>
      <c r="H1967" s="35" t="s">
        <v>5619</v>
      </c>
      <c r="I1967" s="35" t="s">
        <v>32</v>
      </c>
      <c r="J1967" s="48">
        <v>44388</v>
      </c>
      <c r="K1967" s="35">
        <v>22</v>
      </c>
      <c r="L1967" s="49" t="s">
        <v>159</v>
      </c>
      <c r="M1967" s="50" t="str">
        <f>VLOOKUP(Table6[[#This Row],[Product]],Table3[],2)</f>
        <v>Ultrathing V3</v>
      </c>
      <c r="N1967" s="50" t="str">
        <f t="shared" si="91"/>
        <v>Jul</v>
      </c>
      <c r="O1967" s="56">
        <f t="shared" si="92"/>
        <v>2021</v>
      </c>
      <c r="P1967" s="51">
        <f>VLOOKUP(Table6[[#This Row],[Product]],Table3[],3)</f>
        <v>3.39</v>
      </c>
      <c r="Q1967" s="35">
        <f>VLOOKUP(Table6[[#This Row],[Product]],Table3[],4)</f>
        <v>24</v>
      </c>
      <c r="R1967" s="35">
        <f>Table6[[#This Row],[Quantity]]*Table6[[#This Row],[Case]]</f>
        <v>528</v>
      </c>
      <c r="S1967" s="35">
        <f>Table6[[#This Row],[Total Sales]]*Table6[[#This Row],[Cost]]</f>
        <v>1789.92</v>
      </c>
    </row>
    <row r="1968" spans="1:19" x14ac:dyDescent="0.3">
      <c r="A1968" s="54">
        <v>2022</v>
      </c>
      <c r="B1968" s="35" t="s">
        <v>1405</v>
      </c>
      <c r="C1968" s="35" t="s">
        <v>4242</v>
      </c>
      <c r="D1968" s="35" t="s">
        <v>28</v>
      </c>
      <c r="E1968" s="35" t="str">
        <f t="shared" si="90"/>
        <v>M</v>
      </c>
      <c r="F1968" s="35">
        <v>30</v>
      </c>
      <c r="G1968" s="35" t="s">
        <v>5620</v>
      </c>
      <c r="H1968" s="35" t="s">
        <v>652</v>
      </c>
      <c r="I1968" s="35" t="s">
        <v>32</v>
      </c>
      <c r="J1968" s="48" t="s">
        <v>14164</v>
      </c>
      <c r="K1968" s="35">
        <v>16</v>
      </c>
      <c r="L1968" s="49" t="s">
        <v>101</v>
      </c>
      <c r="M1968" s="50" t="str">
        <f>VLOOKUP(Table6[[#This Row],[Product]],Table3[],2)</f>
        <v>Superwossname</v>
      </c>
      <c r="N1968" s="50" t="str">
        <f t="shared" si="91"/>
        <v>Jul</v>
      </c>
      <c r="O1968" s="56">
        <f t="shared" si="92"/>
        <v>2021</v>
      </c>
      <c r="P1968" s="51">
        <f>VLOOKUP(Table6[[#This Row],[Product]],Table3[],3)</f>
        <v>3.49</v>
      </c>
      <c r="Q1968" s="35">
        <f>VLOOKUP(Table6[[#This Row],[Product]],Table3[],4)</f>
        <v>20</v>
      </c>
      <c r="R1968" s="35">
        <f>Table6[[#This Row],[Quantity]]*Table6[[#This Row],[Case]]</f>
        <v>320</v>
      </c>
      <c r="S1968" s="35">
        <f>Table6[[#This Row],[Total Sales]]*Table6[[#This Row],[Cost]]</f>
        <v>1116.8000000000002</v>
      </c>
    </row>
    <row r="1969" spans="1:19" x14ac:dyDescent="0.3">
      <c r="A1969" s="54">
        <v>2023</v>
      </c>
      <c r="B1969" s="35" t="s">
        <v>5621</v>
      </c>
      <c r="C1969" s="35" t="s">
        <v>2963</v>
      </c>
      <c r="D1969" s="35" t="s">
        <v>51</v>
      </c>
      <c r="E1969" s="35" t="str">
        <f t="shared" si="90"/>
        <v>F</v>
      </c>
      <c r="F1969" s="35">
        <v>30</v>
      </c>
      <c r="G1969" s="35" t="s">
        <v>5622</v>
      </c>
      <c r="H1969" s="35" t="s">
        <v>2186</v>
      </c>
      <c r="I1969" s="35" t="s">
        <v>187</v>
      </c>
      <c r="J1969" s="48">
        <v>44078</v>
      </c>
      <c r="K1969" s="35">
        <v>7</v>
      </c>
      <c r="L1969" s="49" t="s">
        <v>54</v>
      </c>
      <c r="M1969" s="50" t="str">
        <f>VLOOKUP(Table6[[#This Row],[Product]],Table3[],2)</f>
        <v>Megawidget S</v>
      </c>
      <c r="N1969" s="50" t="str">
        <f t="shared" si="91"/>
        <v>Sep</v>
      </c>
      <c r="O1969" s="56">
        <f t="shared" si="92"/>
        <v>2020</v>
      </c>
      <c r="P1969" s="51">
        <f>VLOOKUP(Table6[[#This Row],[Product]],Table3[],3)</f>
        <v>0.69</v>
      </c>
      <c r="Q1969" s="35">
        <f>VLOOKUP(Table6[[#This Row],[Product]],Table3[],4)</f>
        <v>24</v>
      </c>
      <c r="R1969" s="35">
        <f>Table6[[#This Row],[Quantity]]*Table6[[#This Row],[Case]]</f>
        <v>168</v>
      </c>
      <c r="S1969" s="35">
        <f>Table6[[#This Row],[Total Sales]]*Table6[[#This Row],[Cost]]</f>
        <v>115.91999999999999</v>
      </c>
    </row>
    <row r="1970" spans="1:19" x14ac:dyDescent="0.3">
      <c r="A1970" s="54">
        <v>2024</v>
      </c>
      <c r="B1970" s="35" t="s">
        <v>5623</v>
      </c>
      <c r="C1970" s="35" t="s">
        <v>5624</v>
      </c>
      <c r="D1970" s="35" t="s">
        <v>28</v>
      </c>
      <c r="E1970" s="35" t="str">
        <f t="shared" si="90"/>
        <v>M</v>
      </c>
      <c r="F1970" s="35">
        <v>30</v>
      </c>
      <c r="G1970" s="35" t="s">
        <v>5625</v>
      </c>
      <c r="H1970" s="35" t="s">
        <v>1996</v>
      </c>
      <c r="I1970" s="35" t="s">
        <v>208</v>
      </c>
      <c r="J1970" s="48" t="s">
        <v>13686</v>
      </c>
      <c r="K1970" s="35">
        <v>74</v>
      </c>
      <c r="L1970" s="49" t="s">
        <v>33</v>
      </c>
      <c r="M1970" s="50" t="str">
        <f>VLOOKUP(Table6[[#This Row],[Product]],Table3[],2)</f>
        <v>Megawidget L</v>
      </c>
      <c r="N1970" s="50" t="str">
        <f t="shared" si="91"/>
        <v>Mar</v>
      </c>
      <c r="O1970" s="56">
        <f t="shared" si="92"/>
        <v>2021</v>
      </c>
      <c r="P1970" s="51">
        <f>VLOOKUP(Table6[[#This Row],[Product]],Table3[],3)</f>
        <v>1.79</v>
      </c>
      <c r="Q1970" s="35">
        <f>VLOOKUP(Table6[[#This Row],[Product]],Table3[],4)</f>
        <v>24</v>
      </c>
      <c r="R1970" s="35">
        <f>Table6[[#This Row],[Quantity]]*Table6[[#This Row],[Case]]</f>
        <v>1776</v>
      </c>
      <c r="S1970" s="35">
        <f>Table6[[#This Row],[Total Sales]]*Table6[[#This Row],[Cost]]</f>
        <v>3179.04</v>
      </c>
    </row>
    <row r="1971" spans="1:19" x14ac:dyDescent="0.3">
      <c r="A1971" s="54">
        <v>2025</v>
      </c>
      <c r="B1971" s="35" t="s">
        <v>5585</v>
      </c>
      <c r="C1971" s="35" t="s">
        <v>5626</v>
      </c>
      <c r="D1971" s="35" t="s">
        <v>41</v>
      </c>
      <c r="E1971" s="35" t="str">
        <f t="shared" si="90"/>
        <v>F</v>
      </c>
      <c r="F1971" s="35">
        <v>30</v>
      </c>
      <c r="G1971" s="35" t="s">
        <v>5627</v>
      </c>
      <c r="H1971" s="35" t="s">
        <v>5628</v>
      </c>
      <c r="I1971" s="35" t="s">
        <v>32</v>
      </c>
      <c r="J1971" s="48">
        <v>44171</v>
      </c>
      <c r="K1971" s="35">
        <v>33</v>
      </c>
      <c r="L1971" s="49" t="s">
        <v>54</v>
      </c>
      <c r="M1971" s="50" t="str">
        <f>VLOOKUP(Table6[[#This Row],[Product]],Table3[],2)</f>
        <v>Megawidget S</v>
      </c>
      <c r="N1971" s="50" t="str">
        <f t="shared" si="91"/>
        <v>Dec</v>
      </c>
      <c r="O1971" s="56">
        <f t="shared" si="92"/>
        <v>2020</v>
      </c>
      <c r="P1971" s="51">
        <f>VLOOKUP(Table6[[#This Row],[Product]],Table3[],3)</f>
        <v>0.69</v>
      </c>
      <c r="Q1971" s="35">
        <f>VLOOKUP(Table6[[#This Row],[Product]],Table3[],4)</f>
        <v>24</v>
      </c>
      <c r="R1971" s="35">
        <f>Table6[[#This Row],[Quantity]]*Table6[[#This Row],[Case]]</f>
        <v>792</v>
      </c>
      <c r="S1971" s="35">
        <f>Table6[[#This Row],[Total Sales]]*Table6[[#This Row],[Cost]]</f>
        <v>546.4799999999999</v>
      </c>
    </row>
    <row r="1972" spans="1:19" x14ac:dyDescent="0.3">
      <c r="A1972" s="54">
        <v>2026</v>
      </c>
      <c r="B1972" s="35" t="s">
        <v>5629</v>
      </c>
      <c r="C1972" s="35" t="s">
        <v>3884</v>
      </c>
      <c r="D1972" s="35" t="s">
        <v>15</v>
      </c>
      <c r="E1972" s="35" t="str">
        <f t="shared" si="90"/>
        <v>F</v>
      </c>
      <c r="F1972" s="35">
        <v>90</v>
      </c>
      <c r="G1972" s="35" t="s">
        <v>5630</v>
      </c>
      <c r="H1972" s="35" t="s">
        <v>5631</v>
      </c>
      <c r="I1972" s="35" t="s">
        <v>129</v>
      </c>
      <c r="J1972" s="48" t="s">
        <v>13743</v>
      </c>
      <c r="K1972" s="35">
        <v>83</v>
      </c>
      <c r="L1972" s="49" t="s">
        <v>20</v>
      </c>
      <c r="M1972" s="50" t="str">
        <f>VLOOKUP(Table6[[#This Row],[Product]],Table3[],2)</f>
        <v>Hyperwotsit</v>
      </c>
      <c r="N1972" s="50" t="str">
        <f t="shared" si="91"/>
        <v>Jan</v>
      </c>
      <c r="O1972" s="56">
        <f t="shared" si="92"/>
        <v>2021</v>
      </c>
      <c r="P1972" s="51">
        <f>VLOOKUP(Table6[[#This Row],[Product]],Table3[],3)</f>
        <v>2.0099999999999998</v>
      </c>
      <c r="Q1972" s="35">
        <f>VLOOKUP(Table6[[#This Row],[Product]],Table3[],4)</f>
        <v>20</v>
      </c>
      <c r="R1972" s="35">
        <f>Table6[[#This Row],[Quantity]]*Table6[[#This Row],[Case]]</f>
        <v>1660</v>
      </c>
      <c r="S1972" s="35">
        <f>Table6[[#This Row],[Total Sales]]*Table6[[#This Row],[Cost]]</f>
        <v>3336.5999999999995</v>
      </c>
    </row>
    <row r="1973" spans="1:19" x14ac:dyDescent="0.3">
      <c r="A1973" s="54">
        <v>2027</v>
      </c>
      <c r="B1973" s="35" t="s">
        <v>5632</v>
      </c>
      <c r="C1973" s="35" t="s">
        <v>3210</v>
      </c>
      <c r="D1973" s="35" t="s">
        <v>15</v>
      </c>
      <c r="E1973" s="35" t="str">
        <f t="shared" si="90"/>
        <v>F</v>
      </c>
      <c r="F1973" s="35">
        <v>60</v>
      </c>
      <c r="G1973" s="35" t="s">
        <v>5633</v>
      </c>
      <c r="H1973" s="35" t="s">
        <v>5634</v>
      </c>
      <c r="I1973" s="35" t="s">
        <v>32</v>
      </c>
      <c r="J1973" s="48" t="s">
        <v>14041</v>
      </c>
      <c r="K1973" s="35">
        <v>41</v>
      </c>
      <c r="L1973" s="49" t="s">
        <v>20</v>
      </c>
      <c r="M1973" s="50" t="str">
        <f>VLOOKUP(Table6[[#This Row],[Product]],Table3[],2)</f>
        <v>Hyperwotsit</v>
      </c>
      <c r="N1973" s="50" t="str">
        <f t="shared" si="91"/>
        <v>Jan</v>
      </c>
      <c r="O1973" s="56">
        <f t="shared" si="92"/>
        <v>2020</v>
      </c>
      <c r="P1973" s="51">
        <f>VLOOKUP(Table6[[#This Row],[Product]],Table3[],3)</f>
        <v>2.0099999999999998</v>
      </c>
      <c r="Q1973" s="35">
        <f>VLOOKUP(Table6[[#This Row],[Product]],Table3[],4)</f>
        <v>20</v>
      </c>
      <c r="R1973" s="35">
        <f>Table6[[#This Row],[Quantity]]*Table6[[#This Row],[Case]]</f>
        <v>820</v>
      </c>
      <c r="S1973" s="35">
        <f>Table6[[#This Row],[Total Sales]]*Table6[[#This Row],[Cost]]</f>
        <v>1648.1999999999998</v>
      </c>
    </row>
    <row r="1974" spans="1:19" x14ac:dyDescent="0.3">
      <c r="A1974" s="54">
        <v>2028</v>
      </c>
      <c r="B1974" s="35" t="s">
        <v>5635</v>
      </c>
      <c r="C1974" s="35" t="s">
        <v>5067</v>
      </c>
      <c r="D1974" s="35" t="s">
        <v>51</v>
      </c>
      <c r="E1974" s="35" t="str">
        <f t="shared" si="90"/>
        <v>F</v>
      </c>
      <c r="F1974" s="35">
        <v>30</v>
      </c>
      <c r="G1974" s="35" t="s">
        <v>5636</v>
      </c>
      <c r="H1974" s="35" t="s">
        <v>5637</v>
      </c>
      <c r="I1974" s="35" t="s">
        <v>32</v>
      </c>
      <c r="J1974" s="48" t="s">
        <v>13933</v>
      </c>
      <c r="K1974" s="35">
        <v>2</v>
      </c>
      <c r="L1974" s="49" t="s">
        <v>33</v>
      </c>
      <c r="M1974" s="50" t="str">
        <f>VLOOKUP(Table6[[#This Row],[Product]],Table3[],2)</f>
        <v>Megawidget L</v>
      </c>
      <c r="N1974" s="50" t="str">
        <f t="shared" si="91"/>
        <v>Jul</v>
      </c>
      <c r="O1974" s="56">
        <f t="shared" si="92"/>
        <v>2022</v>
      </c>
      <c r="P1974" s="51">
        <f>VLOOKUP(Table6[[#This Row],[Product]],Table3[],3)</f>
        <v>1.79</v>
      </c>
      <c r="Q1974" s="35">
        <f>VLOOKUP(Table6[[#This Row],[Product]],Table3[],4)</f>
        <v>24</v>
      </c>
      <c r="R1974" s="35">
        <f>Table6[[#This Row],[Quantity]]*Table6[[#This Row],[Case]]</f>
        <v>48</v>
      </c>
      <c r="S1974" s="35">
        <f>Table6[[#This Row],[Total Sales]]*Table6[[#This Row],[Cost]]</f>
        <v>85.92</v>
      </c>
    </row>
    <row r="1975" spans="1:19" x14ac:dyDescent="0.3">
      <c r="A1975" s="54">
        <v>2029</v>
      </c>
      <c r="B1975" s="35" t="s">
        <v>3198</v>
      </c>
      <c r="C1975" s="35" t="s">
        <v>5638</v>
      </c>
      <c r="D1975" s="35" t="s">
        <v>28</v>
      </c>
      <c r="E1975" s="35" t="str">
        <f t="shared" si="90"/>
        <v>M</v>
      </c>
      <c r="F1975" s="35">
        <v>90</v>
      </c>
      <c r="G1975" s="35" t="s">
        <v>5639</v>
      </c>
      <c r="H1975" s="35" t="s">
        <v>3790</v>
      </c>
      <c r="I1975" s="35" t="s">
        <v>32</v>
      </c>
      <c r="J1975" s="48">
        <v>43988</v>
      </c>
      <c r="K1975" s="35">
        <v>50</v>
      </c>
      <c r="L1975" s="49" t="s">
        <v>39</v>
      </c>
      <c r="M1975" s="50" t="str">
        <f>VLOOKUP(Table6[[#This Row],[Product]],Table3[],2)</f>
        <v>Ultrathing V1</v>
      </c>
      <c r="N1975" s="50" t="str">
        <f t="shared" si="91"/>
        <v>Jun</v>
      </c>
      <c r="O1975" s="56">
        <f t="shared" si="92"/>
        <v>2020</v>
      </c>
      <c r="P1975" s="51">
        <f>VLOOKUP(Table6[[#This Row],[Product]],Table3[],3)</f>
        <v>1.79</v>
      </c>
      <c r="Q1975" s="35">
        <f>VLOOKUP(Table6[[#This Row],[Product]],Table3[],4)</f>
        <v>17</v>
      </c>
      <c r="R1975" s="35">
        <f>Table6[[#This Row],[Quantity]]*Table6[[#This Row],[Case]]</f>
        <v>850</v>
      </c>
      <c r="S1975" s="35">
        <f>Table6[[#This Row],[Total Sales]]*Table6[[#This Row],[Cost]]</f>
        <v>1521.5</v>
      </c>
    </row>
    <row r="1976" spans="1:19" x14ac:dyDescent="0.3">
      <c r="A1976" s="54">
        <v>2030</v>
      </c>
      <c r="B1976" s="35" t="s">
        <v>4430</v>
      </c>
      <c r="C1976" s="35" t="s">
        <v>5568</v>
      </c>
      <c r="D1976" s="35" t="s">
        <v>28</v>
      </c>
      <c r="E1976" s="35" t="str">
        <f t="shared" si="90"/>
        <v>M</v>
      </c>
      <c r="F1976" s="35">
        <v>30</v>
      </c>
      <c r="G1976" s="35" t="s">
        <v>5640</v>
      </c>
      <c r="H1976" s="35" t="s">
        <v>534</v>
      </c>
      <c r="I1976" s="35" t="s">
        <v>32</v>
      </c>
      <c r="J1976" s="48">
        <v>44046</v>
      </c>
      <c r="K1976" s="35">
        <v>3</v>
      </c>
      <c r="L1976" s="49" t="s">
        <v>101</v>
      </c>
      <c r="M1976" s="50" t="str">
        <f>VLOOKUP(Table6[[#This Row],[Product]],Table3[],2)</f>
        <v>Superwossname</v>
      </c>
      <c r="N1976" s="50" t="str">
        <f t="shared" si="91"/>
        <v>Aug</v>
      </c>
      <c r="O1976" s="56">
        <f t="shared" si="92"/>
        <v>2020</v>
      </c>
      <c r="P1976" s="51">
        <f>VLOOKUP(Table6[[#This Row],[Product]],Table3[],3)</f>
        <v>3.49</v>
      </c>
      <c r="Q1976" s="35">
        <f>VLOOKUP(Table6[[#This Row],[Product]],Table3[],4)</f>
        <v>20</v>
      </c>
      <c r="R1976" s="35">
        <f>Table6[[#This Row],[Quantity]]*Table6[[#This Row],[Case]]</f>
        <v>60</v>
      </c>
      <c r="S1976" s="35">
        <f>Table6[[#This Row],[Total Sales]]*Table6[[#This Row],[Cost]]</f>
        <v>209.4</v>
      </c>
    </row>
    <row r="1977" spans="1:19" x14ac:dyDescent="0.3">
      <c r="A1977" s="54">
        <v>2031</v>
      </c>
      <c r="B1977" s="35" t="s">
        <v>5641</v>
      </c>
      <c r="C1977" s="35" t="s">
        <v>2286</v>
      </c>
      <c r="D1977" s="35" t="s">
        <v>51</v>
      </c>
      <c r="E1977" s="35" t="str">
        <f t="shared" si="90"/>
        <v>F</v>
      </c>
      <c r="F1977" s="35">
        <v>30</v>
      </c>
      <c r="G1977" s="35" t="s">
        <v>5642</v>
      </c>
      <c r="H1977" s="35" t="s">
        <v>5643</v>
      </c>
      <c r="I1977" s="35" t="s">
        <v>886</v>
      </c>
      <c r="J1977" s="48">
        <v>44197</v>
      </c>
      <c r="K1977" s="35">
        <v>29</v>
      </c>
      <c r="L1977" s="49" t="s">
        <v>20</v>
      </c>
      <c r="M1977" s="50" t="str">
        <f>VLOOKUP(Table6[[#This Row],[Product]],Table3[],2)</f>
        <v>Hyperwotsit</v>
      </c>
      <c r="N1977" s="50" t="str">
        <f t="shared" si="91"/>
        <v>Jan</v>
      </c>
      <c r="O1977" s="56">
        <f t="shared" si="92"/>
        <v>2021</v>
      </c>
      <c r="P1977" s="51">
        <f>VLOOKUP(Table6[[#This Row],[Product]],Table3[],3)</f>
        <v>2.0099999999999998</v>
      </c>
      <c r="Q1977" s="35">
        <f>VLOOKUP(Table6[[#This Row],[Product]],Table3[],4)</f>
        <v>20</v>
      </c>
      <c r="R1977" s="35">
        <f>Table6[[#This Row],[Quantity]]*Table6[[#This Row],[Case]]</f>
        <v>580</v>
      </c>
      <c r="S1977" s="35">
        <f>Table6[[#This Row],[Total Sales]]*Table6[[#This Row],[Cost]]</f>
        <v>1165.8</v>
      </c>
    </row>
    <row r="1978" spans="1:19" x14ac:dyDescent="0.3">
      <c r="A1978" s="54">
        <v>2032</v>
      </c>
      <c r="B1978" s="35" t="s">
        <v>5644</v>
      </c>
      <c r="C1978" s="35" t="s">
        <v>5645</v>
      </c>
      <c r="D1978" s="35" t="s">
        <v>28</v>
      </c>
      <c r="E1978" s="35" t="str">
        <f t="shared" si="90"/>
        <v>M</v>
      </c>
      <c r="F1978" s="35">
        <v>60</v>
      </c>
      <c r="G1978" s="35" t="s">
        <v>5646</v>
      </c>
      <c r="H1978" s="35" t="s">
        <v>5647</v>
      </c>
      <c r="I1978" s="35" t="s">
        <v>38</v>
      </c>
      <c r="J1978" s="48">
        <v>44682</v>
      </c>
      <c r="K1978" s="35">
        <v>71</v>
      </c>
      <c r="L1978" s="49" t="s">
        <v>33</v>
      </c>
      <c r="M1978" s="50" t="str">
        <f>VLOOKUP(Table6[[#This Row],[Product]],Table3[],2)</f>
        <v>Megawidget L</v>
      </c>
      <c r="N1978" s="50" t="str">
        <f t="shared" si="91"/>
        <v>May</v>
      </c>
      <c r="O1978" s="56">
        <f t="shared" si="92"/>
        <v>2022</v>
      </c>
      <c r="P1978" s="51">
        <f>VLOOKUP(Table6[[#This Row],[Product]],Table3[],3)</f>
        <v>1.79</v>
      </c>
      <c r="Q1978" s="35">
        <f>VLOOKUP(Table6[[#This Row],[Product]],Table3[],4)</f>
        <v>24</v>
      </c>
      <c r="R1978" s="35">
        <f>Table6[[#This Row],[Quantity]]*Table6[[#This Row],[Case]]</f>
        <v>1704</v>
      </c>
      <c r="S1978" s="35">
        <f>Table6[[#This Row],[Total Sales]]*Table6[[#This Row],[Cost]]</f>
        <v>3050.16</v>
      </c>
    </row>
    <row r="1979" spans="1:19" x14ac:dyDescent="0.3">
      <c r="A1979" s="54">
        <v>2033</v>
      </c>
      <c r="B1979" s="35" t="s">
        <v>5648</v>
      </c>
      <c r="C1979" s="35" t="s">
        <v>5649</v>
      </c>
      <c r="D1979" s="35" t="s">
        <v>41</v>
      </c>
      <c r="E1979" s="35" t="str">
        <f t="shared" si="90"/>
        <v>F</v>
      </c>
      <c r="F1979" s="35">
        <v>30</v>
      </c>
      <c r="G1979" s="35" t="s">
        <v>5650</v>
      </c>
      <c r="H1979" s="35" t="s">
        <v>4669</v>
      </c>
      <c r="I1979" s="35" t="s">
        <v>187</v>
      </c>
      <c r="J1979" s="48">
        <v>44147</v>
      </c>
      <c r="K1979" s="35">
        <v>33</v>
      </c>
      <c r="L1979" s="49" t="s">
        <v>39</v>
      </c>
      <c r="M1979" s="50" t="str">
        <f>VLOOKUP(Table6[[#This Row],[Product]],Table3[],2)</f>
        <v>Ultrathing V1</v>
      </c>
      <c r="N1979" s="50" t="str">
        <f t="shared" si="91"/>
        <v>Nov</v>
      </c>
      <c r="O1979" s="56">
        <f t="shared" si="92"/>
        <v>2020</v>
      </c>
      <c r="P1979" s="51">
        <f>VLOOKUP(Table6[[#This Row],[Product]],Table3[],3)</f>
        <v>1.79</v>
      </c>
      <c r="Q1979" s="35">
        <f>VLOOKUP(Table6[[#This Row],[Product]],Table3[],4)</f>
        <v>17</v>
      </c>
      <c r="R1979" s="35">
        <f>Table6[[#This Row],[Quantity]]*Table6[[#This Row],[Case]]</f>
        <v>561</v>
      </c>
      <c r="S1979" s="35">
        <f>Table6[[#This Row],[Total Sales]]*Table6[[#This Row],[Cost]]</f>
        <v>1004.19</v>
      </c>
    </row>
    <row r="1980" spans="1:19" x14ac:dyDescent="0.3">
      <c r="A1980" s="54">
        <v>2034</v>
      </c>
      <c r="B1980" s="35" t="s">
        <v>2051</v>
      </c>
      <c r="C1980" s="35" t="s">
        <v>1154</v>
      </c>
      <c r="D1980" s="35" t="s">
        <v>28</v>
      </c>
      <c r="E1980" s="35" t="str">
        <f t="shared" si="90"/>
        <v>M</v>
      </c>
      <c r="F1980" s="35">
        <v>30</v>
      </c>
      <c r="G1980" s="35" t="s">
        <v>5651</v>
      </c>
      <c r="H1980" s="35" t="s">
        <v>5652</v>
      </c>
      <c r="I1980" s="35" t="s">
        <v>32</v>
      </c>
      <c r="J1980" s="48">
        <v>44657</v>
      </c>
      <c r="K1980" s="35">
        <v>96</v>
      </c>
      <c r="L1980" s="49" t="s">
        <v>45</v>
      </c>
      <c r="M1980" s="50" t="str">
        <f>VLOOKUP(Table6[[#This Row],[Product]],Table3[],2)</f>
        <v>Gigastuff</v>
      </c>
      <c r="N1980" s="50" t="str">
        <f t="shared" si="91"/>
        <v>Apr</v>
      </c>
      <c r="O1980" s="56">
        <f t="shared" si="92"/>
        <v>2022</v>
      </c>
      <c r="P1980" s="51">
        <f>VLOOKUP(Table6[[#This Row],[Product]],Table3[],3)</f>
        <v>1.89</v>
      </c>
      <c r="Q1980" s="35">
        <f>VLOOKUP(Table6[[#This Row],[Product]],Table3[],4)</f>
        <v>18</v>
      </c>
      <c r="R1980" s="35">
        <f>Table6[[#This Row],[Quantity]]*Table6[[#This Row],[Case]]</f>
        <v>1728</v>
      </c>
      <c r="S1980" s="35">
        <f>Table6[[#This Row],[Total Sales]]*Table6[[#This Row],[Cost]]</f>
        <v>3265.9199999999996</v>
      </c>
    </row>
    <row r="1981" spans="1:19" x14ac:dyDescent="0.3">
      <c r="A1981" s="54">
        <v>2035</v>
      </c>
      <c r="B1981" s="35" t="s">
        <v>5018</v>
      </c>
      <c r="C1981" s="35" t="s">
        <v>5653</v>
      </c>
      <c r="D1981" s="35" t="s">
        <v>15</v>
      </c>
      <c r="E1981" s="35" t="str">
        <f t="shared" si="90"/>
        <v>F</v>
      </c>
      <c r="F1981" s="35">
        <v>30</v>
      </c>
      <c r="G1981" s="35" t="s">
        <v>5654</v>
      </c>
      <c r="H1981" s="35" t="s">
        <v>928</v>
      </c>
      <c r="I1981" s="35" t="s">
        <v>38</v>
      </c>
      <c r="J1981" s="48" t="s">
        <v>14109</v>
      </c>
      <c r="K1981" s="35">
        <v>55</v>
      </c>
      <c r="L1981" s="49" t="s">
        <v>159</v>
      </c>
      <c r="M1981" s="50" t="str">
        <f>VLOOKUP(Table6[[#This Row],[Product]],Table3[],2)</f>
        <v>Ultrathing V3</v>
      </c>
      <c r="N1981" s="50" t="str">
        <f t="shared" si="91"/>
        <v>Jun</v>
      </c>
      <c r="O1981" s="56">
        <f t="shared" si="92"/>
        <v>2020</v>
      </c>
      <c r="P1981" s="51">
        <f>VLOOKUP(Table6[[#This Row],[Product]],Table3[],3)</f>
        <v>3.39</v>
      </c>
      <c r="Q1981" s="35">
        <f>VLOOKUP(Table6[[#This Row],[Product]],Table3[],4)</f>
        <v>24</v>
      </c>
      <c r="R1981" s="35">
        <f>Table6[[#This Row],[Quantity]]*Table6[[#This Row],[Case]]</f>
        <v>1320</v>
      </c>
      <c r="S1981" s="35">
        <f>Table6[[#This Row],[Total Sales]]*Table6[[#This Row],[Cost]]</f>
        <v>4474.8</v>
      </c>
    </row>
    <row r="1982" spans="1:19" x14ac:dyDescent="0.3">
      <c r="A1982" s="54">
        <v>2036</v>
      </c>
      <c r="B1982" s="35" t="s">
        <v>4596</v>
      </c>
      <c r="C1982" s="35" t="s">
        <v>5180</v>
      </c>
      <c r="D1982" s="35" t="s">
        <v>28</v>
      </c>
      <c r="E1982" s="35" t="str">
        <f t="shared" si="90"/>
        <v>M</v>
      </c>
      <c r="F1982" s="35">
        <v>90</v>
      </c>
      <c r="G1982" s="35" t="s">
        <v>5655</v>
      </c>
      <c r="H1982" s="35" t="s">
        <v>2411</v>
      </c>
      <c r="I1982" s="35" t="s">
        <v>25</v>
      </c>
      <c r="J1982" s="48" t="s">
        <v>13785</v>
      </c>
      <c r="K1982" s="35">
        <v>3</v>
      </c>
      <c r="L1982" s="49" t="s">
        <v>159</v>
      </c>
      <c r="M1982" s="50" t="str">
        <f>VLOOKUP(Table6[[#This Row],[Product]],Table3[],2)</f>
        <v>Ultrathing V3</v>
      </c>
      <c r="N1982" s="50" t="str">
        <f t="shared" si="91"/>
        <v>Feb</v>
      </c>
      <c r="O1982" s="56">
        <f t="shared" si="92"/>
        <v>2020</v>
      </c>
      <c r="P1982" s="51">
        <f>VLOOKUP(Table6[[#This Row],[Product]],Table3[],3)</f>
        <v>3.39</v>
      </c>
      <c r="Q1982" s="35">
        <f>VLOOKUP(Table6[[#This Row],[Product]],Table3[],4)</f>
        <v>24</v>
      </c>
      <c r="R1982" s="35">
        <f>Table6[[#This Row],[Quantity]]*Table6[[#This Row],[Case]]</f>
        <v>72</v>
      </c>
      <c r="S1982" s="35">
        <f>Table6[[#This Row],[Total Sales]]*Table6[[#This Row],[Cost]]</f>
        <v>244.08</v>
      </c>
    </row>
    <row r="1983" spans="1:19" x14ac:dyDescent="0.3">
      <c r="A1983" s="54">
        <v>2037</v>
      </c>
      <c r="B1983" s="35" t="s">
        <v>5656</v>
      </c>
      <c r="C1983" s="35" t="s">
        <v>1692</v>
      </c>
      <c r="D1983" s="35" t="s">
        <v>117</v>
      </c>
      <c r="E1983" s="35" t="str">
        <f t="shared" si="90"/>
        <v>M/F</v>
      </c>
      <c r="F1983" s="35">
        <v>90</v>
      </c>
      <c r="G1983" s="35" t="s">
        <v>5657</v>
      </c>
      <c r="H1983" s="35" t="s">
        <v>474</v>
      </c>
      <c r="I1983" s="35" t="s">
        <v>475</v>
      </c>
      <c r="J1983" s="48" t="s">
        <v>13624</v>
      </c>
      <c r="K1983" s="35">
        <v>22</v>
      </c>
      <c r="L1983" s="49" t="s">
        <v>39</v>
      </c>
      <c r="M1983" s="50" t="str">
        <f>VLOOKUP(Table6[[#This Row],[Product]],Table3[],2)</f>
        <v>Ultrathing V1</v>
      </c>
      <c r="N1983" s="50" t="str">
        <f t="shared" si="91"/>
        <v>Jul</v>
      </c>
      <c r="O1983" s="56">
        <f t="shared" si="92"/>
        <v>2020</v>
      </c>
      <c r="P1983" s="51">
        <f>VLOOKUP(Table6[[#This Row],[Product]],Table3[],3)</f>
        <v>1.79</v>
      </c>
      <c r="Q1983" s="35">
        <f>VLOOKUP(Table6[[#This Row],[Product]],Table3[],4)</f>
        <v>17</v>
      </c>
      <c r="R1983" s="35">
        <f>Table6[[#This Row],[Quantity]]*Table6[[#This Row],[Case]]</f>
        <v>374</v>
      </c>
      <c r="S1983" s="35">
        <f>Table6[[#This Row],[Total Sales]]*Table6[[#This Row],[Cost]]</f>
        <v>669.46</v>
      </c>
    </row>
    <row r="1984" spans="1:19" x14ac:dyDescent="0.3">
      <c r="A1984" s="54">
        <v>2038</v>
      </c>
      <c r="B1984" s="35" t="s">
        <v>5658</v>
      </c>
      <c r="C1984" s="35" t="s">
        <v>5659</v>
      </c>
      <c r="D1984" s="35" t="s">
        <v>51</v>
      </c>
      <c r="E1984" s="35" t="str">
        <f t="shared" si="90"/>
        <v>F</v>
      </c>
      <c r="F1984" s="35">
        <v>30</v>
      </c>
      <c r="G1984" s="35" t="s">
        <v>5660</v>
      </c>
      <c r="H1984" s="35" t="s">
        <v>137</v>
      </c>
      <c r="I1984" s="35" t="s">
        <v>32</v>
      </c>
      <c r="J1984" s="48" t="s">
        <v>13887</v>
      </c>
      <c r="K1984" s="35">
        <v>50</v>
      </c>
      <c r="L1984" s="49" t="s">
        <v>54</v>
      </c>
      <c r="M1984" s="50" t="str">
        <f>VLOOKUP(Table6[[#This Row],[Product]],Table3[],2)</f>
        <v>Megawidget S</v>
      </c>
      <c r="N1984" s="50" t="str">
        <f t="shared" si="91"/>
        <v>Jun</v>
      </c>
      <c r="O1984" s="56">
        <f t="shared" si="92"/>
        <v>2022</v>
      </c>
      <c r="P1984" s="51">
        <f>VLOOKUP(Table6[[#This Row],[Product]],Table3[],3)</f>
        <v>0.69</v>
      </c>
      <c r="Q1984" s="35">
        <f>VLOOKUP(Table6[[#This Row],[Product]],Table3[],4)</f>
        <v>24</v>
      </c>
      <c r="R1984" s="35">
        <f>Table6[[#This Row],[Quantity]]*Table6[[#This Row],[Case]]</f>
        <v>1200</v>
      </c>
      <c r="S1984" s="35">
        <f>Table6[[#This Row],[Total Sales]]*Table6[[#This Row],[Cost]]</f>
        <v>827.99999999999989</v>
      </c>
    </row>
    <row r="1985" spans="1:19" x14ac:dyDescent="0.3">
      <c r="A1985" s="54">
        <v>2039</v>
      </c>
      <c r="B1985" s="35" t="s">
        <v>5444</v>
      </c>
      <c r="C1985" s="35" t="s">
        <v>5328</v>
      </c>
      <c r="D1985" s="35" t="s">
        <v>51</v>
      </c>
      <c r="E1985" s="35" t="str">
        <f t="shared" si="90"/>
        <v>F</v>
      </c>
      <c r="F1985" s="35">
        <v>90</v>
      </c>
      <c r="G1985" s="35" t="s">
        <v>5661</v>
      </c>
      <c r="H1985" s="35" t="s">
        <v>1206</v>
      </c>
      <c r="I1985" s="35" t="s">
        <v>294</v>
      </c>
      <c r="J1985" s="48">
        <v>43924</v>
      </c>
      <c r="K1985" s="35">
        <v>17</v>
      </c>
      <c r="L1985" s="49" t="s">
        <v>159</v>
      </c>
      <c r="M1985" s="50" t="str">
        <f>VLOOKUP(Table6[[#This Row],[Product]],Table3[],2)</f>
        <v>Ultrathing V3</v>
      </c>
      <c r="N1985" s="50" t="str">
        <f t="shared" si="91"/>
        <v>Apr</v>
      </c>
      <c r="O1985" s="56">
        <f t="shared" si="92"/>
        <v>2020</v>
      </c>
      <c r="P1985" s="51">
        <f>VLOOKUP(Table6[[#This Row],[Product]],Table3[],3)</f>
        <v>3.39</v>
      </c>
      <c r="Q1985" s="35">
        <f>VLOOKUP(Table6[[#This Row],[Product]],Table3[],4)</f>
        <v>24</v>
      </c>
      <c r="R1985" s="35">
        <f>Table6[[#This Row],[Quantity]]*Table6[[#This Row],[Case]]</f>
        <v>408</v>
      </c>
      <c r="S1985" s="35">
        <f>Table6[[#This Row],[Total Sales]]*Table6[[#This Row],[Cost]]</f>
        <v>1383.1200000000001</v>
      </c>
    </row>
    <row r="1986" spans="1:19" x14ac:dyDescent="0.3">
      <c r="A1986" s="54">
        <v>2040</v>
      </c>
      <c r="B1986" s="35" t="s">
        <v>5662</v>
      </c>
      <c r="C1986" s="35" t="s">
        <v>1032</v>
      </c>
      <c r="D1986" s="35" t="s">
        <v>28</v>
      </c>
      <c r="E1986" s="35" t="str">
        <f t="shared" si="90"/>
        <v>M</v>
      </c>
      <c r="F1986" s="35">
        <v>30</v>
      </c>
      <c r="G1986" s="35" t="s">
        <v>5663</v>
      </c>
      <c r="H1986" s="35" t="s">
        <v>5664</v>
      </c>
      <c r="I1986" s="35" t="s">
        <v>187</v>
      </c>
      <c r="J1986" s="48" t="s">
        <v>14165</v>
      </c>
      <c r="K1986" s="35">
        <v>17</v>
      </c>
      <c r="L1986" s="49" t="s">
        <v>54</v>
      </c>
      <c r="M1986" s="50" t="str">
        <f>VLOOKUP(Table6[[#This Row],[Product]],Table3[],2)</f>
        <v>Megawidget S</v>
      </c>
      <c r="N1986" s="50" t="str">
        <f t="shared" si="91"/>
        <v>Sep</v>
      </c>
      <c r="O1986" s="56">
        <f t="shared" si="92"/>
        <v>2022</v>
      </c>
      <c r="P1986" s="51">
        <f>VLOOKUP(Table6[[#This Row],[Product]],Table3[],3)</f>
        <v>0.69</v>
      </c>
      <c r="Q1986" s="35">
        <f>VLOOKUP(Table6[[#This Row],[Product]],Table3[],4)</f>
        <v>24</v>
      </c>
      <c r="R1986" s="35">
        <f>Table6[[#This Row],[Quantity]]*Table6[[#This Row],[Case]]</f>
        <v>408</v>
      </c>
      <c r="S1986" s="35">
        <f>Table6[[#This Row],[Total Sales]]*Table6[[#This Row],[Cost]]</f>
        <v>281.52</v>
      </c>
    </row>
    <row r="1987" spans="1:19" x14ac:dyDescent="0.3">
      <c r="A1987" s="54">
        <v>2041</v>
      </c>
      <c r="B1987" s="35" t="s">
        <v>3103</v>
      </c>
      <c r="C1987" s="35" t="s">
        <v>5665</v>
      </c>
      <c r="D1987" s="35" t="s">
        <v>51</v>
      </c>
      <c r="E1987" s="35" t="str">
        <f t="shared" ref="E1987:E2050" si="93">IF(OR(D1987="Mrs", D1987="Miss", D1987="Ms"), "F", IF(OR(D1987="Mr"), "M", IF(OR(D1987="Dr", D1987="Prof", D1987="Rev"), "M/F", "")))</f>
        <v>F</v>
      </c>
      <c r="F1987" s="35">
        <v>90</v>
      </c>
      <c r="G1987" s="35" t="s">
        <v>5666</v>
      </c>
      <c r="H1987" s="35" t="s">
        <v>5667</v>
      </c>
      <c r="I1987" s="35" t="s">
        <v>32</v>
      </c>
      <c r="J1987" s="48" t="s">
        <v>14119</v>
      </c>
      <c r="K1987" s="35">
        <v>15</v>
      </c>
      <c r="L1987" s="49" t="s">
        <v>54</v>
      </c>
      <c r="M1987" s="50" t="str">
        <f>VLOOKUP(Table6[[#This Row],[Product]],Table3[],2)</f>
        <v>Megawidget S</v>
      </c>
      <c r="N1987" s="50" t="str">
        <f t="shared" ref="N1987:N2050" si="94">TEXT(J1987,"mmm")</f>
        <v>Mar</v>
      </c>
      <c r="O1987" s="56">
        <f t="shared" ref="O1987:O2050" si="95">YEAR(J1987)</f>
        <v>2020</v>
      </c>
      <c r="P1987" s="51">
        <f>VLOOKUP(Table6[[#This Row],[Product]],Table3[],3)</f>
        <v>0.69</v>
      </c>
      <c r="Q1987" s="35">
        <f>VLOOKUP(Table6[[#This Row],[Product]],Table3[],4)</f>
        <v>24</v>
      </c>
      <c r="R1987" s="35">
        <f>Table6[[#This Row],[Quantity]]*Table6[[#This Row],[Case]]</f>
        <v>360</v>
      </c>
      <c r="S1987" s="35">
        <f>Table6[[#This Row],[Total Sales]]*Table6[[#This Row],[Cost]]</f>
        <v>248.39999999999998</v>
      </c>
    </row>
    <row r="1988" spans="1:19" x14ac:dyDescent="0.3">
      <c r="A1988" s="54">
        <v>2042</v>
      </c>
      <c r="B1988" s="35" t="s">
        <v>2617</v>
      </c>
      <c r="C1988" s="35" t="s">
        <v>5668</v>
      </c>
      <c r="D1988" s="35" t="s">
        <v>28</v>
      </c>
      <c r="E1988" s="35" t="str">
        <f t="shared" si="93"/>
        <v>M</v>
      </c>
      <c r="F1988" s="35">
        <v>60</v>
      </c>
      <c r="G1988" s="35" t="s">
        <v>5669</v>
      </c>
      <c r="H1988" s="35" t="s">
        <v>2183</v>
      </c>
      <c r="I1988" s="35" t="s">
        <v>124</v>
      </c>
      <c r="J1988" s="48">
        <v>44501</v>
      </c>
      <c r="K1988" s="35">
        <v>62</v>
      </c>
      <c r="L1988" s="49" t="s">
        <v>80</v>
      </c>
      <c r="M1988" s="50" t="str">
        <f>VLOOKUP(Table6[[#This Row],[Product]],Table3[],2)</f>
        <v>Ultrathing V2</v>
      </c>
      <c r="N1988" s="50" t="str">
        <f t="shared" si="94"/>
        <v>Nov</v>
      </c>
      <c r="O1988" s="56">
        <f t="shared" si="95"/>
        <v>2021</v>
      </c>
      <c r="P1988" s="51">
        <f>VLOOKUP(Table6[[#This Row],[Product]],Table3[],3)</f>
        <v>2.95</v>
      </c>
      <c r="Q1988" s="35">
        <f>VLOOKUP(Table6[[#This Row],[Product]],Table3[],4)</f>
        <v>20</v>
      </c>
      <c r="R1988" s="35">
        <f>Table6[[#This Row],[Quantity]]*Table6[[#This Row],[Case]]</f>
        <v>1240</v>
      </c>
      <c r="S1988" s="35">
        <f>Table6[[#This Row],[Total Sales]]*Table6[[#This Row],[Cost]]</f>
        <v>3658</v>
      </c>
    </row>
    <row r="1989" spans="1:19" x14ac:dyDescent="0.3">
      <c r="A1989" s="54">
        <v>2043</v>
      </c>
      <c r="B1989" s="35" t="s">
        <v>5670</v>
      </c>
      <c r="C1989" s="35" t="s">
        <v>5671</v>
      </c>
      <c r="D1989" s="35" t="s">
        <v>28</v>
      </c>
      <c r="E1989" s="35" t="str">
        <f t="shared" si="93"/>
        <v>M</v>
      </c>
      <c r="F1989" s="35">
        <v>30</v>
      </c>
      <c r="G1989" s="35" t="s">
        <v>5672</v>
      </c>
      <c r="H1989" s="35" t="s">
        <v>2608</v>
      </c>
      <c r="I1989" s="35" t="s">
        <v>38</v>
      </c>
      <c r="J1989" s="48">
        <v>44020</v>
      </c>
      <c r="K1989" s="35">
        <v>69</v>
      </c>
      <c r="L1989" s="49" t="s">
        <v>70</v>
      </c>
      <c r="M1989" s="50" t="str">
        <f>VLOOKUP(Table6[[#This Row],[Product]],Table3[],2)</f>
        <v>Megawidget M</v>
      </c>
      <c r="N1989" s="50" t="str">
        <f t="shared" si="94"/>
        <v>Jul</v>
      </c>
      <c r="O1989" s="56">
        <f t="shared" si="95"/>
        <v>2020</v>
      </c>
      <c r="P1989" s="51">
        <f>VLOOKUP(Table6[[#This Row],[Product]],Table3[],3)</f>
        <v>1.29</v>
      </c>
      <c r="Q1989" s="35">
        <f>VLOOKUP(Table6[[#This Row],[Product]],Table3[],4)</f>
        <v>24</v>
      </c>
      <c r="R1989" s="35">
        <f>Table6[[#This Row],[Quantity]]*Table6[[#This Row],[Case]]</f>
        <v>1656</v>
      </c>
      <c r="S1989" s="35">
        <f>Table6[[#This Row],[Total Sales]]*Table6[[#This Row],[Cost]]</f>
        <v>2136.2400000000002</v>
      </c>
    </row>
    <row r="1990" spans="1:19" x14ac:dyDescent="0.3">
      <c r="A1990" s="54">
        <v>2044</v>
      </c>
      <c r="B1990" s="35" t="s">
        <v>5673</v>
      </c>
      <c r="C1990" s="35" t="s">
        <v>5674</v>
      </c>
      <c r="D1990" s="35" t="s">
        <v>51</v>
      </c>
      <c r="E1990" s="35" t="str">
        <f t="shared" si="93"/>
        <v>F</v>
      </c>
      <c r="F1990" s="35">
        <v>90</v>
      </c>
      <c r="G1990" s="35" t="s">
        <v>5675</v>
      </c>
      <c r="H1990" s="35" t="s">
        <v>970</v>
      </c>
      <c r="I1990" s="35" t="s">
        <v>187</v>
      </c>
      <c r="J1990" s="48">
        <v>44868</v>
      </c>
      <c r="K1990" s="35">
        <v>2</v>
      </c>
      <c r="L1990" s="49" t="s">
        <v>159</v>
      </c>
      <c r="M1990" s="50" t="str">
        <f>VLOOKUP(Table6[[#This Row],[Product]],Table3[],2)</f>
        <v>Ultrathing V3</v>
      </c>
      <c r="N1990" s="50" t="str">
        <f t="shared" si="94"/>
        <v>Nov</v>
      </c>
      <c r="O1990" s="56">
        <f t="shared" si="95"/>
        <v>2022</v>
      </c>
      <c r="P1990" s="51">
        <f>VLOOKUP(Table6[[#This Row],[Product]],Table3[],3)</f>
        <v>3.39</v>
      </c>
      <c r="Q1990" s="35">
        <f>VLOOKUP(Table6[[#This Row],[Product]],Table3[],4)</f>
        <v>24</v>
      </c>
      <c r="R1990" s="35">
        <f>Table6[[#This Row],[Quantity]]*Table6[[#This Row],[Case]]</f>
        <v>48</v>
      </c>
      <c r="S1990" s="35">
        <f>Table6[[#This Row],[Total Sales]]*Table6[[#This Row],[Cost]]</f>
        <v>162.72</v>
      </c>
    </row>
    <row r="1991" spans="1:19" x14ac:dyDescent="0.3">
      <c r="A1991" s="54">
        <v>2045</v>
      </c>
      <c r="B1991" s="35" t="s">
        <v>5676</v>
      </c>
      <c r="C1991" s="35" t="s">
        <v>5677</v>
      </c>
      <c r="D1991" s="35" t="s">
        <v>51</v>
      </c>
      <c r="E1991" s="35" t="str">
        <f t="shared" si="93"/>
        <v>F</v>
      </c>
      <c r="F1991" s="35">
        <v>60</v>
      </c>
      <c r="G1991" s="35" t="s">
        <v>5678</v>
      </c>
      <c r="H1991" s="35" t="s">
        <v>2305</v>
      </c>
      <c r="I1991" s="35" t="s">
        <v>25</v>
      </c>
      <c r="J1991" s="48">
        <v>44410</v>
      </c>
      <c r="K1991" s="35">
        <v>91</v>
      </c>
      <c r="L1991" s="49" t="s">
        <v>80</v>
      </c>
      <c r="M1991" s="50" t="str">
        <f>VLOOKUP(Table6[[#This Row],[Product]],Table3[],2)</f>
        <v>Ultrathing V2</v>
      </c>
      <c r="N1991" s="50" t="str">
        <f t="shared" si="94"/>
        <v>Aug</v>
      </c>
      <c r="O1991" s="56">
        <f t="shared" si="95"/>
        <v>2021</v>
      </c>
      <c r="P1991" s="51">
        <f>VLOOKUP(Table6[[#This Row],[Product]],Table3[],3)</f>
        <v>2.95</v>
      </c>
      <c r="Q1991" s="35">
        <f>VLOOKUP(Table6[[#This Row],[Product]],Table3[],4)</f>
        <v>20</v>
      </c>
      <c r="R1991" s="35">
        <f>Table6[[#This Row],[Quantity]]*Table6[[#This Row],[Case]]</f>
        <v>1820</v>
      </c>
      <c r="S1991" s="35">
        <f>Table6[[#This Row],[Total Sales]]*Table6[[#This Row],[Cost]]</f>
        <v>5369</v>
      </c>
    </row>
    <row r="1992" spans="1:19" x14ac:dyDescent="0.3">
      <c r="A1992" s="54">
        <v>2047</v>
      </c>
      <c r="B1992" s="35" t="s">
        <v>155</v>
      </c>
      <c r="C1992" s="35" t="s">
        <v>3338</v>
      </c>
      <c r="D1992" s="35" t="s">
        <v>28</v>
      </c>
      <c r="E1992" s="35" t="str">
        <f t="shared" si="93"/>
        <v>M</v>
      </c>
      <c r="F1992" s="35">
        <v>90</v>
      </c>
      <c r="G1992" s="35" t="s">
        <v>5679</v>
      </c>
      <c r="H1992" s="35" t="s">
        <v>957</v>
      </c>
      <c r="I1992" s="35" t="s">
        <v>95</v>
      </c>
      <c r="J1992" s="48" t="s">
        <v>13779</v>
      </c>
      <c r="K1992" s="35">
        <v>53</v>
      </c>
      <c r="L1992" s="49" t="s">
        <v>39</v>
      </c>
      <c r="M1992" s="50" t="str">
        <f>VLOOKUP(Table6[[#This Row],[Product]],Table3[],2)</f>
        <v>Ultrathing V1</v>
      </c>
      <c r="N1992" s="50" t="str">
        <f t="shared" si="94"/>
        <v>Feb</v>
      </c>
      <c r="O1992" s="56">
        <f t="shared" si="95"/>
        <v>2021</v>
      </c>
      <c r="P1992" s="51">
        <f>VLOOKUP(Table6[[#This Row],[Product]],Table3[],3)</f>
        <v>1.79</v>
      </c>
      <c r="Q1992" s="35">
        <f>VLOOKUP(Table6[[#This Row],[Product]],Table3[],4)</f>
        <v>17</v>
      </c>
      <c r="R1992" s="35">
        <f>Table6[[#This Row],[Quantity]]*Table6[[#This Row],[Case]]</f>
        <v>901</v>
      </c>
      <c r="S1992" s="35">
        <f>Table6[[#This Row],[Total Sales]]*Table6[[#This Row],[Cost]]</f>
        <v>1612.79</v>
      </c>
    </row>
    <row r="1993" spans="1:19" x14ac:dyDescent="0.3">
      <c r="A1993" s="54">
        <v>2048</v>
      </c>
      <c r="B1993" s="35" t="s">
        <v>5680</v>
      </c>
      <c r="C1993" s="35" t="s">
        <v>921</v>
      </c>
      <c r="D1993" s="35" t="s">
        <v>621</v>
      </c>
      <c r="E1993" s="35" t="str">
        <f t="shared" si="93"/>
        <v>M/F</v>
      </c>
      <c r="F1993" s="35">
        <v>30</v>
      </c>
      <c r="G1993" s="35" t="s">
        <v>15156</v>
      </c>
      <c r="H1993" s="35" t="s">
        <v>5682</v>
      </c>
      <c r="I1993" s="35" t="s">
        <v>173</v>
      </c>
      <c r="J1993" s="48">
        <v>43994</v>
      </c>
      <c r="K1993" s="35">
        <v>42</v>
      </c>
      <c r="L1993" s="49" t="s">
        <v>33</v>
      </c>
      <c r="M1993" s="50" t="str">
        <f>VLOOKUP(Table6[[#This Row],[Product]],Table3[],2)</f>
        <v>Megawidget L</v>
      </c>
      <c r="N1993" s="50" t="str">
        <f t="shared" si="94"/>
        <v>Jun</v>
      </c>
      <c r="O1993" s="56">
        <f t="shared" si="95"/>
        <v>2020</v>
      </c>
      <c r="P1993" s="51">
        <f>VLOOKUP(Table6[[#This Row],[Product]],Table3[],3)</f>
        <v>1.79</v>
      </c>
      <c r="Q1993" s="35">
        <f>VLOOKUP(Table6[[#This Row],[Product]],Table3[],4)</f>
        <v>24</v>
      </c>
      <c r="R1993" s="35">
        <f>Table6[[#This Row],[Quantity]]*Table6[[#This Row],[Case]]</f>
        <v>1008</v>
      </c>
      <c r="S1993" s="35">
        <f>Table6[[#This Row],[Total Sales]]*Table6[[#This Row],[Cost]]</f>
        <v>1804.32</v>
      </c>
    </row>
    <row r="1994" spans="1:19" x14ac:dyDescent="0.3">
      <c r="A1994" s="54">
        <v>2050</v>
      </c>
      <c r="B1994" s="35" t="s">
        <v>5684</v>
      </c>
      <c r="C1994" s="35" t="s">
        <v>4469</v>
      </c>
      <c r="D1994" s="35" t="s">
        <v>41</v>
      </c>
      <c r="E1994" s="35" t="str">
        <f t="shared" si="93"/>
        <v>F</v>
      </c>
      <c r="F1994" s="35">
        <v>60</v>
      </c>
      <c r="G1994" s="35" t="s">
        <v>5685</v>
      </c>
      <c r="H1994" s="35" t="s">
        <v>5686</v>
      </c>
      <c r="I1994" s="35" t="s">
        <v>32</v>
      </c>
      <c r="J1994" s="48">
        <v>44113</v>
      </c>
      <c r="K1994" s="35">
        <v>6</v>
      </c>
      <c r="L1994" s="49" t="s">
        <v>159</v>
      </c>
      <c r="M1994" s="50" t="str">
        <f>VLOOKUP(Table6[[#This Row],[Product]],Table3[],2)</f>
        <v>Ultrathing V3</v>
      </c>
      <c r="N1994" s="50" t="str">
        <f t="shared" si="94"/>
        <v>Oct</v>
      </c>
      <c r="O1994" s="56">
        <f t="shared" si="95"/>
        <v>2020</v>
      </c>
      <c r="P1994" s="51">
        <f>VLOOKUP(Table6[[#This Row],[Product]],Table3[],3)</f>
        <v>3.39</v>
      </c>
      <c r="Q1994" s="35">
        <f>VLOOKUP(Table6[[#This Row],[Product]],Table3[],4)</f>
        <v>24</v>
      </c>
      <c r="R1994" s="35">
        <f>Table6[[#This Row],[Quantity]]*Table6[[#This Row],[Case]]</f>
        <v>144</v>
      </c>
      <c r="S1994" s="35">
        <f>Table6[[#This Row],[Total Sales]]*Table6[[#This Row],[Cost]]</f>
        <v>488.16</v>
      </c>
    </row>
    <row r="1995" spans="1:19" x14ac:dyDescent="0.3">
      <c r="A1995" s="54">
        <v>2051</v>
      </c>
      <c r="B1995" s="35" t="s">
        <v>5687</v>
      </c>
      <c r="C1995" s="35" t="s">
        <v>1840</v>
      </c>
      <c r="D1995" s="35" t="s">
        <v>51</v>
      </c>
      <c r="E1995" s="35" t="str">
        <f t="shared" si="93"/>
        <v>F</v>
      </c>
      <c r="F1995" s="35">
        <v>30</v>
      </c>
      <c r="G1995" s="35" t="s">
        <v>5688</v>
      </c>
      <c r="H1995" s="35" t="s">
        <v>244</v>
      </c>
      <c r="I1995" s="35" t="s">
        <v>240</v>
      </c>
      <c r="J1995" s="48" t="s">
        <v>13785</v>
      </c>
      <c r="K1995" s="35">
        <v>79</v>
      </c>
      <c r="L1995" s="49" t="s">
        <v>39</v>
      </c>
      <c r="M1995" s="50" t="str">
        <f>VLOOKUP(Table6[[#This Row],[Product]],Table3[],2)</f>
        <v>Ultrathing V1</v>
      </c>
      <c r="N1995" s="50" t="str">
        <f t="shared" si="94"/>
        <v>Feb</v>
      </c>
      <c r="O1995" s="56">
        <f t="shared" si="95"/>
        <v>2020</v>
      </c>
      <c r="P1995" s="51">
        <f>VLOOKUP(Table6[[#This Row],[Product]],Table3[],3)</f>
        <v>1.79</v>
      </c>
      <c r="Q1995" s="35">
        <f>VLOOKUP(Table6[[#This Row],[Product]],Table3[],4)</f>
        <v>17</v>
      </c>
      <c r="R1995" s="35">
        <f>Table6[[#This Row],[Quantity]]*Table6[[#This Row],[Case]]</f>
        <v>1343</v>
      </c>
      <c r="S1995" s="35">
        <f>Table6[[#This Row],[Total Sales]]*Table6[[#This Row],[Cost]]</f>
        <v>2403.9700000000003</v>
      </c>
    </row>
    <row r="1996" spans="1:19" x14ac:dyDescent="0.3">
      <c r="A1996" s="54">
        <v>2052</v>
      </c>
      <c r="B1996" s="35" t="s">
        <v>2731</v>
      </c>
      <c r="C1996" s="35" t="s">
        <v>5689</v>
      </c>
      <c r="D1996" s="35" t="s">
        <v>28</v>
      </c>
      <c r="E1996" s="35" t="str">
        <f t="shared" si="93"/>
        <v>M</v>
      </c>
      <c r="F1996" s="35">
        <v>30</v>
      </c>
      <c r="G1996" s="35" t="s">
        <v>5690</v>
      </c>
      <c r="H1996" s="35" t="s">
        <v>3387</v>
      </c>
      <c r="I1996" s="35" t="s">
        <v>2878</v>
      </c>
      <c r="J1996" s="48" t="s">
        <v>13782</v>
      </c>
      <c r="K1996" s="35">
        <v>71</v>
      </c>
      <c r="L1996" s="49" t="s">
        <v>33</v>
      </c>
      <c r="M1996" s="50" t="str">
        <f>VLOOKUP(Table6[[#This Row],[Product]],Table3[],2)</f>
        <v>Megawidget L</v>
      </c>
      <c r="N1996" s="50" t="str">
        <f t="shared" si="94"/>
        <v>Sep</v>
      </c>
      <c r="O1996" s="56">
        <f t="shared" si="95"/>
        <v>2022</v>
      </c>
      <c r="P1996" s="51">
        <f>VLOOKUP(Table6[[#This Row],[Product]],Table3[],3)</f>
        <v>1.79</v>
      </c>
      <c r="Q1996" s="35">
        <f>VLOOKUP(Table6[[#This Row],[Product]],Table3[],4)</f>
        <v>24</v>
      </c>
      <c r="R1996" s="35">
        <f>Table6[[#This Row],[Quantity]]*Table6[[#This Row],[Case]]</f>
        <v>1704</v>
      </c>
      <c r="S1996" s="35">
        <f>Table6[[#This Row],[Total Sales]]*Table6[[#This Row],[Cost]]</f>
        <v>3050.16</v>
      </c>
    </row>
    <row r="1997" spans="1:19" x14ac:dyDescent="0.3">
      <c r="A1997" s="54">
        <v>2053</v>
      </c>
      <c r="B1997" s="35" t="s">
        <v>151</v>
      </c>
      <c r="C1997" s="35" t="s">
        <v>1806</v>
      </c>
      <c r="D1997" s="35" t="s">
        <v>15</v>
      </c>
      <c r="E1997" s="35" t="str">
        <f t="shared" si="93"/>
        <v>F</v>
      </c>
      <c r="F1997" s="35">
        <v>30</v>
      </c>
      <c r="G1997" s="35" t="s">
        <v>5691</v>
      </c>
      <c r="H1997" s="35" t="s">
        <v>4899</v>
      </c>
      <c r="I1997" s="35" t="s">
        <v>100</v>
      </c>
      <c r="J1997" s="48" t="s">
        <v>13949</v>
      </c>
      <c r="K1997" s="35">
        <v>25</v>
      </c>
      <c r="L1997" s="49" t="s">
        <v>64</v>
      </c>
      <c r="M1997" s="50" t="str">
        <f>VLOOKUP(Table6[[#This Row],[Product]],Table3[],2)</f>
        <v>Ultrathing V4</v>
      </c>
      <c r="N1997" s="50" t="str">
        <f t="shared" si="94"/>
        <v>Dec</v>
      </c>
      <c r="O1997" s="56">
        <f t="shared" si="95"/>
        <v>2020</v>
      </c>
      <c r="P1997" s="51">
        <f>VLOOKUP(Table6[[#This Row],[Product]],Table3[],3)</f>
        <v>3.99</v>
      </c>
      <c r="Q1997" s="35">
        <f>VLOOKUP(Table6[[#This Row],[Product]],Table3[],4)</f>
        <v>24</v>
      </c>
      <c r="R1997" s="35">
        <f>Table6[[#This Row],[Quantity]]*Table6[[#This Row],[Case]]</f>
        <v>600</v>
      </c>
      <c r="S1997" s="35">
        <f>Table6[[#This Row],[Total Sales]]*Table6[[#This Row],[Cost]]</f>
        <v>2394</v>
      </c>
    </row>
    <row r="1998" spans="1:19" x14ac:dyDescent="0.3">
      <c r="A1998" s="54">
        <v>2054</v>
      </c>
      <c r="B1998" s="35" t="s">
        <v>5205</v>
      </c>
      <c r="C1998" s="35" t="s">
        <v>3513</v>
      </c>
      <c r="D1998" s="35" t="s">
        <v>15</v>
      </c>
      <c r="E1998" s="35" t="str">
        <f t="shared" si="93"/>
        <v>F</v>
      </c>
      <c r="F1998" s="35">
        <v>60</v>
      </c>
      <c r="G1998" s="35" t="s">
        <v>5692</v>
      </c>
      <c r="H1998" s="35" t="s">
        <v>436</v>
      </c>
      <c r="I1998" s="35" t="s">
        <v>32</v>
      </c>
      <c r="J1998" s="48" t="s">
        <v>13654</v>
      </c>
      <c r="K1998" s="35">
        <v>59</v>
      </c>
      <c r="L1998" s="49" t="s">
        <v>101</v>
      </c>
      <c r="M1998" s="50" t="str">
        <f>VLOOKUP(Table6[[#This Row],[Product]],Table3[],2)</f>
        <v>Superwossname</v>
      </c>
      <c r="N1998" s="50" t="str">
        <f t="shared" si="94"/>
        <v>Jun</v>
      </c>
      <c r="O1998" s="56">
        <f t="shared" si="95"/>
        <v>2021</v>
      </c>
      <c r="P1998" s="51">
        <f>VLOOKUP(Table6[[#This Row],[Product]],Table3[],3)</f>
        <v>3.49</v>
      </c>
      <c r="Q1998" s="35">
        <f>VLOOKUP(Table6[[#This Row],[Product]],Table3[],4)</f>
        <v>20</v>
      </c>
      <c r="R1998" s="35">
        <f>Table6[[#This Row],[Quantity]]*Table6[[#This Row],[Case]]</f>
        <v>1180</v>
      </c>
      <c r="S1998" s="35">
        <f>Table6[[#This Row],[Total Sales]]*Table6[[#This Row],[Cost]]</f>
        <v>4118.2</v>
      </c>
    </row>
    <row r="1999" spans="1:19" x14ac:dyDescent="0.3">
      <c r="A1999" s="54">
        <v>2055</v>
      </c>
      <c r="B1999" s="35" t="s">
        <v>5693</v>
      </c>
      <c r="C1999" s="35" t="s">
        <v>1428</v>
      </c>
      <c r="D1999" s="35" t="s">
        <v>28</v>
      </c>
      <c r="E1999" s="35" t="str">
        <f t="shared" si="93"/>
        <v>M</v>
      </c>
      <c r="F1999" s="35">
        <v>90</v>
      </c>
      <c r="G1999" s="35" t="s">
        <v>5694</v>
      </c>
      <c r="H1999" s="35" t="s">
        <v>2183</v>
      </c>
      <c r="I1999" s="35" t="s">
        <v>124</v>
      </c>
      <c r="J1999" s="48" t="s">
        <v>14141</v>
      </c>
      <c r="K1999" s="35">
        <v>93</v>
      </c>
      <c r="L1999" s="49" t="s">
        <v>64</v>
      </c>
      <c r="M1999" s="50" t="str">
        <f>VLOOKUP(Table6[[#This Row],[Product]],Table3[],2)</f>
        <v>Ultrathing V4</v>
      </c>
      <c r="N1999" s="50" t="str">
        <f t="shared" si="94"/>
        <v>Jan</v>
      </c>
      <c r="O1999" s="56">
        <f t="shared" si="95"/>
        <v>2021</v>
      </c>
      <c r="P1999" s="51">
        <f>VLOOKUP(Table6[[#This Row],[Product]],Table3[],3)</f>
        <v>3.99</v>
      </c>
      <c r="Q1999" s="35">
        <f>VLOOKUP(Table6[[#This Row],[Product]],Table3[],4)</f>
        <v>24</v>
      </c>
      <c r="R1999" s="35">
        <f>Table6[[#This Row],[Quantity]]*Table6[[#This Row],[Case]]</f>
        <v>2232</v>
      </c>
      <c r="S1999" s="35">
        <f>Table6[[#This Row],[Total Sales]]*Table6[[#This Row],[Cost]]</f>
        <v>8905.68</v>
      </c>
    </row>
    <row r="2000" spans="1:19" x14ac:dyDescent="0.3">
      <c r="A2000" s="54">
        <v>2056</v>
      </c>
      <c r="B2000" s="35" t="s">
        <v>5695</v>
      </c>
      <c r="C2000" s="35" t="s">
        <v>3913</v>
      </c>
      <c r="D2000" s="35" t="s">
        <v>28</v>
      </c>
      <c r="E2000" s="35" t="str">
        <f t="shared" si="93"/>
        <v>M</v>
      </c>
      <c r="F2000" s="35">
        <v>60</v>
      </c>
      <c r="G2000" s="35" t="s">
        <v>5696</v>
      </c>
      <c r="H2000" s="35" t="s">
        <v>2190</v>
      </c>
      <c r="I2000" s="35" t="s">
        <v>32</v>
      </c>
      <c r="J2000" s="48">
        <v>44019</v>
      </c>
      <c r="K2000" s="35">
        <v>46</v>
      </c>
      <c r="L2000" s="49" t="s">
        <v>39</v>
      </c>
      <c r="M2000" s="50" t="str">
        <f>VLOOKUP(Table6[[#This Row],[Product]],Table3[],2)</f>
        <v>Ultrathing V1</v>
      </c>
      <c r="N2000" s="50" t="str">
        <f t="shared" si="94"/>
        <v>Jul</v>
      </c>
      <c r="O2000" s="56">
        <f t="shared" si="95"/>
        <v>2020</v>
      </c>
      <c r="P2000" s="51">
        <f>VLOOKUP(Table6[[#This Row],[Product]],Table3[],3)</f>
        <v>1.79</v>
      </c>
      <c r="Q2000" s="35">
        <f>VLOOKUP(Table6[[#This Row],[Product]],Table3[],4)</f>
        <v>17</v>
      </c>
      <c r="R2000" s="35">
        <f>Table6[[#This Row],[Quantity]]*Table6[[#This Row],[Case]]</f>
        <v>782</v>
      </c>
      <c r="S2000" s="35">
        <f>Table6[[#This Row],[Total Sales]]*Table6[[#This Row],[Cost]]</f>
        <v>1399.78</v>
      </c>
    </row>
    <row r="2001" spans="1:19" x14ac:dyDescent="0.3">
      <c r="A2001" s="54">
        <v>2057</v>
      </c>
      <c r="B2001" s="35" t="s">
        <v>2665</v>
      </c>
      <c r="C2001" s="35" t="s">
        <v>3243</v>
      </c>
      <c r="D2001" s="35" t="s">
        <v>28</v>
      </c>
      <c r="E2001" s="35" t="str">
        <f t="shared" si="93"/>
        <v>M</v>
      </c>
      <c r="F2001" s="35">
        <v>90</v>
      </c>
      <c r="G2001" s="35" t="s">
        <v>5697</v>
      </c>
      <c r="H2001" s="35" t="s">
        <v>993</v>
      </c>
      <c r="I2001" s="35" t="s">
        <v>32</v>
      </c>
      <c r="J2001" s="48" t="s">
        <v>14014</v>
      </c>
      <c r="K2001" s="35">
        <v>81</v>
      </c>
      <c r="L2001" s="49" t="s">
        <v>64</v>
      </c>
      <c r="M2001" s="50" t="str">
        <f>VLOOKUP(Table6[[#This Row],[Product]],Table3[],2)</f>
        <v>Ultrathing V4</v>
      </c>
      <c r="N2001" s="50" t="str">
        <f t="shared" si="94"/>
        <v>Jun</v>
      </c>
      <c r="O2001" s="56">
        <f t="shared" si="95"/>
        <v>2022</v>
      </c>
      <c r="P2001" s="51">
        <f>VLOOKUP(Table6[[#This Row],[Product]],Table3[],3)</f>
        <v>3.99</v>
      </c>
      <c r="Q2001" s="35">
        <f>VLOOKUP(Table6[[#This Row],[Product]],Table3[],4)</f>
        <v>24</v>
      </c>
      <c r="R2001" s="35">
        <f>Table6[[#This Row],[Quantity]]*Table6[[#This Row],[Case]]</f>
        <v>1944</v>
      </c>
      <c r="S2001" s="35">
        <f>Table6[[#This Row],[Total Sales]]*Table6[[#This Row],[Cost]]</f>
        <v>7756.56</v>
      </c>
    </row>
    <row r="2002" spans="1:19" x14ac:dyDescent="0.3">
      <c r="A2002" s="54">
        <v>2058</v>
      </c>
      <c r="B2002" s="35" t="s">
        <v>5698</v>
      </c>
      <c r="C2002" s="35" t="s">
        <v>5699</v>
      </c>
      <c r="D2002" s="35" t="s">
        <v>51</v>
      </c>
      <c r="E2002" s="35" t="str">
        <f t="shared" si="93"/>
        <v>F</v>
      </c>
      <c r="F2002" s="35">
        <v>90</v>
      </c>
      <c r="G2002" s="35" t="s">
        <v>5700</v>
      </c>
      <c r="H2002" s="35" t="s">
        <v>4860</v>
      </c>
      <c r="I2002" s="35" t="s">
        <v>32</v>
      </c>
      <c r="J2002" s="48">
        <v>44355</v>
      </c>
      <c r="K2002" s="35">
        <v>69</v>
      </c>
      <c r="L2002" s="49" t="s">
        <v>39</v>
      </c>
      <c r="M2002" s="50" t="str">
        <f>VLOOKUP(Table6[[#This Row],[Product]],Table3[],2)</f>
        <v>Ultrathing V1</v>
      </c>
      <c r="N2002" s="50" t="str">
        <f t="shared" si="94"/>
        <v>Jun</v>
      </c>
      <c r="O2002" s="56">
        <f t="shared" si="95"/>
        <v>2021</v>
      </c>
      <c r="P2002" s="51">
        <f>VLOOKUP(Table6[[#This Row],[Product]],Table3[],3)</f>
        <v>1.79</v>
      </c>
      <c r="Q2002" s="35">
        <f>VLOOKUP(Table6[[#This Row],[Product]],Table3[],4)</f>
        <v>17</v>
      </c>
      <c r="R2002" s="35">
        <f>Table6[[#This Row],[Quantity]]*Table6[[#This Row],[Case]]</f>
        <v>1173</v>
      </c>
      <c r="S2002" s="35">
        <f>Table6[[#This Row],[Total Sales]]*Table6[[#This Row],[Cost]]</f>
        <v>2099.67</v>
      </c>
    </row>
    <row r="2003" spans="1:19" x14ac:dyDescent="0.3">
      <c r="A2003" s="54">
        <v>2059</v>
      </c>
      <c r="B2003" s="35" t="s">
        <v>2866</v>
      </c>
      <c r="C2003" s="35" t="s">
        <v>601</v>
      </c>
      <c r="D2003" s="35" t="s">
        <v>28</v>
      </c>
      <c r="E2003" s="35" t="str">
        <f t="shared" si="93"/>
        <v>M</v>
      </c>
      <c r="F2003" s="35">
        <v>90</v>
      </c>
      <c r="G2003" s="35" t="s">
        <v>15157</v>
      </c>
      <c r="H2003" s="35" t="s">
        <v>3206</v>
      </c>
      <c r="I2003" s="35" t="s">
        <v>1199</v>
      </c>
      <c r="J2003" s="48" t="s">
        <v>14166</v>
      </c>
      <c r="K2003" s="35">
        <v>34</v>
      </c>
      <c r="L2003" s="49" t="s">
        <v>64</v>
      </c>
      <c r="M2003" s="50" t="str">
        <f>VLOOKUP(Table6[[#This Row],[Product]],Table3[],2)</f>
        <v>Ultrathing V4</v>
      </c>
      <c r="N2003" s="50" t="str">
        <f t="shared" si="94"/>
        <v>Jan</v>
      </c>
      <c r="O2003" s="56">
        <f t="shared" si="95"/>
        <v>2021</v>
      </c>
      <c r="P2003" s="51">
        <f>VLOOKUP(Table6[[#This Row],[Product]],Table3[],3)</f>
        <v>3.99</v>
      </c>
      <c r="Q2003" s="35">
        <f>VLOOKUP(Table6[[#This Row],[Product]],Table3[],4)</f>
        <v>24</v>
      </c>
      <c r="R2003" s="35">
        <f>Table6[[#This Row],[Quantity]]*Table6[[#This Row],[Case]]</f>
        <v>816</v>
      </c>
      <c r="S2003" s="35">
        <f>Table6[[#This Row],[Total Sales]]*Table6[[#This Row],[Cost]]</f>
        <v>3255.84</v>
      </c>
    </row>
    <row r="2004" spans="1:19" x14ac:dyDescent="0.3">
      <c r="A2004" s="54">
        <v>2060</v>
      </c>
      <c r="B2004" s="35" t="s">
        <v>5702</v>
      </c>
      <c r="C2004" s="35" t="s">
        <v>5703</v>
      </c>
      <c r="D2004" s="35" t="s">
        <v>28</v>
      </c>
      <c r="E2004" s="35" t="str">
        <f t="shared" si="93"/>
        <v>M</v>
      </c>
      <c r="F2004" s="35">
        <v>60</v>
      </c>
      <c r="G2004" s="35" t="s">
        <v>5704</v>
      </c>
      <c r="H2004" s="35" t="s">
        <v>2236</v>
      </c>
      <c r="I2004" s="35" t="s">
        <v>2237</v>
      </c>
      <c r="J2004" s="48">
        <v>44743</v>
      </c>
      <c r="K2004" s="35">
        <v>21</v>
      </c>
      <c r="L2004" s="49" t="s">
        <v>20</v>
      </c>
      <c r="M2004" s="50" t="str">
        <f>VLOOKUP(Table6[[#This Row],[Product]],Table3[],2)</f>
        <v>Hyperwotsit</v>
      </c>
      <c r="N2004" s="50" t="str">
        <f t="shared" si="94"/>
        <v>Jul</v>
      </c>
      <c r="O2004" s="56">
        <f t="shared" si="95"/>
        <v>2022</v>
      </c>
      <c r="P2004" s="51">
        <f>VLOOKUP(Table6[[#This Row],[Product]],Table3[],3)</f>
        <v>2.0099999999999998</v>
      </c>
      <c r="Q2004" s="35">
        <f>VLOOKUP(Table6[[#This Row],[Product]],Table3[],4)</f>
        <v>20</v>
      </c>
      <c r="R2004" s="35">
        <f>Table6[[#This Row],[Quantity]]*Table6[[#This Row],[Case]]</f>
        <v>420</v>
      </c>
      <c r="S2004" s="35">
        <f>Table6[[#This Row],[Total Sales]]*Table6[[#This Row],[Cost]]</f>
        <v>844.19999999999993</v>
      </c>
    </row>
    <row r="2005" spans="1:19" x14ac:dyDescent="0.3">
      <c r="A2005" s="54">
        <v>2061</v>
      </c>
      <c r="B2005" s="35" t="s">
        <v>3374</v>
      </c>
      <c r="C2005" s="35" t="s">
        <v>3201</v>
      </c>
      <c r="D2005" s="35" t="s">
        <v>51</v>
      </c>
      <c r="E2005" s="35" t="str">
        <f t="shared" si="93"/>
        <v>F</v>
      </c>
      <c r="F2005" s="35">
        <v>90</v>
      </c>
      <c r="G2005" s="35" t="s">
        <v>5705</v>
      </c>
      <c r="H2005" s="35" t="s">
        <v>5706</v>
      </c>
      <c r="I2005" s="35" t="s">
        <v>32</v>
      </c>
      <c r="J2005" s="48" t="s">
        <v>13680</v>
      </c>
      <c r="K2005" s="35">
        <v>22</v>
      </c>
      <c r="L2005" s="49" t="s">
        <v>54</v>
      </c>
      <c r="M2005" s="50" t="str">
        <f>VLOOKUP(Table6[[#This Row],[Product]],Table3[],2)</f>
        <v>Megawidget S</v>
      </c>
      <c r="N2005" s="50" t="str">
        <f t="shared" si="94"/>
        <v>Mar</v>
      </c>
      <c r="O2005" s="56">
        <f t="shared" si="95"/>
        <v>2022</v>
      </c>
      <c r="P2005" s="51">
        <f>VLOOKUP(Table6[[#This Row],[Product]],Table3[],3)</f>
        <v>0.69</v>
      </c>
      <c r="Q2005" s="35">
        <f>VLOOKUP(Table6[[#This Row],[Product]],Table3[],4)</f>
        <v>24</v>
      </c>
      <c r="R2005" s="35">
        <f>Table6[[#This Row],[Quantity]]*Table6[[#This Row],[Case]]</f>
        <v>528</v>
      </c>
      <c r="S2005" s="35">
        <f>Table6[[#This Row],[Total Sales]]*Table6[[#This Row],[Cost]]</f>
        <v>364.32</v>
      </c>
    </row>
    <row r="2006" spans="1:19" x14ac:dyDescent="0.3">
      <c r="A2006" s="54">
        <v>2062</v>
      </c>
      <c r="B2006" s="35" t="s">
        <v>624</v>
      </c>
      <c r="C2006" s="35" t="s">
        <v>485</v>
      </c>
      <c r="D2006" s="35" t="s">
        <v>28</v>
      </c>
      <c r="E2006" s="35" t="str">
        <f t="shared" si="93"/>
        <v>M</v>
      </c>
      <c r="F2006" s="35">
        <v>30</v>
      </c>
      <c r="G2006" s="35" t="s">
        <v>5707</v>
      </c>
      <c r="H2006" s="35" t="s">
        <v>2230</v>
      </c>
      <c r="I2006" s="35" t="s">
        <v>32</v>
      </c>
      <c r="J2006" s="48" t="s">
        <v>14167</v>
      </c>
      <c r="K2006" s="35">
        <v>11</v>
      </c>
      <c r="L2006" s="49" t="s">
        <v>159</v>
      </c>
      <c r="M2006" s="50" t="str">
        <f>VLOOKUP(Table6[[#This Row],[Product]],Table3[],2)</f>
        <v>Ultrathing V3</v>
      </c>
      <c r="N2006" s="50" t="str">
        <f t="shared" si="94"/>
        <v>Jan</v>
      </c>
      <c r="O2006" s="56">
        <f t="shared" si="95"/>
        <v>2020</v>
      </c>
      <c r="P2006" s="51">
        <f>VLOOKUP(Table6[[#This Row],[Product]],Table3[],3)</f>
        <v>3.39</v>
      </c>
      <c r="Q2006" s="35">
        <f>VLOOKUP(Table6[[#This Row],[Product]],Table3[],4)</f>
        <v>24</v>
      </c>
      <c r="R2006" s="35">
        <f>Table6[[#This Row],[Quantity]]*Table6[[#This Row],[Case]]</f>
        <v>264</v>
      </c>
      <c r="S2006" s="35">
        <f>Table6[[#This Row],[Total Sales]]*Table6[[#This Row],[Cost]]</f>
        <v>894.96</v>
      </c>
    </row>
    <row r="2007" spans="1:19" x14ac:dyDescent="0.3">
      <c r="A2007" s="54">
        <v>2063</v>
      </c>
      <c r="B2007" s="35" t="s">
        <v>5708</v>
      </c>
      <c r="C2007" s="35" t="s">
        <v>3186</v>
      </c>
      <c r="D2007" s="35" t="s">
        <v>15</v>
      </c>
      <c r="E2007" s="35" t="str">
        <f t="shared" si="93"/>
        <v>F</v>
      </c>
      <c r="F2007" s="35">
        <v>60</v>
      </c>
      <c r="G2007" s="35" t="s">
        <v>5709</v>
      </c>
      <c r="H2007" s="35" t="s">
        <v>302</v>
      </c>
      <c r="I2007" s="35" t="s">
        <v>303</v>
      </c>
      <c r="J2007" s="48" t="s">
        <v>13896</v>
      </c>
      <c r="K2007" s="35">
        <v>77</v>
      </c>
      <c r="L2007" s="49" t="s">
        <v>80</v>
      </c>
      <c r="M2007" s="50" t="str">
        <f>VLOOKUP(Table6[[#This Row],[Product]],Table3[],2)</f>
        <v>Ultrathing V2</v>
      </c>
      <c r="N2007" s="50" t="str">
        <f t="shared" si="94"/>
        <v>Aug</v>
      </c>
      <c r="O2007" s="56">
        <f t="shared" si="95"/>
        <v>2021</v>
      </c>
      <c r="P2007" s="51">
        <f>VLOOKUP(Table6[[#This Row],[Product]],Table3[],3)</f>
        <v>2.95</v>
      </c>
      <c r="Q2007" s="35">
        <f>VLOOKUP(Table6[[#This Row],[Product]],Table3[],4)</f>
        <v>20</v>
      </c>
      <c r="R2007" s="35">
        <f>Table6[[#This Row],[Quantity]]*Table6[[#This Row],[Case]]</f>
        <v>1540</v>
      </c>
      <c r="S2007" s="35">
        <f>Table6[[#This Row],[Total Sales]]*Table6[[#This Row],[Cost]]</f>
        <v>4543</v>
      </c>
    </row>
    <row r="2008" spans="1:19" x14ac:dyDescent="0.3">
      <c r="A2008" s="54">
        <v>2064</v>
      </c>
      <c r="B2008" s="35" t="s">
        <v>2802</v>
      </c>
      <c r="C2008" s="35" t="s">
        <v>3738</v>
      </c>
      <c r="D2008" s="35" t="s">
        <v>51</v>
      </c>
      <c r="E2008" s="35" t="str">
        <f t="shared" si="93"/>
        <v>F</v>
      </c>
      <c r="F2008" s="35">
        <v>30</v>
      </c>
      <c r="G2008" s="35" t="s">
        <v>5710</v>
      </c>
      <c r="H2008" s="35" t="s">
        <v>5711</v>
      </c>
      <c r="I2008" s="35" t="s">
        <v>25</v>
      </c>
      <c r="J2008" s="48" t="s">
        <v>13729</v>
      </c>
      <c r="K2008" s="35">
        <v>52</v>
      </c>
      <c r="L2008" s="49" t="s">
        <v>70</v>
      </c>
      <c r="M2008" s="50" t="str">
        <f>VLOOKUP(Table6[[#This Row],[Product]],Table3[],2)</f>
        <v>Megawidget M</v>
      </c>
      <c r="N2008" s="50" t="str">
        <f t="shared" si="94"/>
        <v>Sep</v>
      </c>
      <c r="O2008" s="56">
        <f t="shared" si="95"/>
        <v>2021</v>
      </c>
      <c r="P2008" s="51">
        <f>VLOOKUP(Table6[[#This Row],[Product]],Table3[],3)</f>
        <v>1.29</v>
      </c>
      <c r="Q2008" s="35">
        <f>VLOOKUP(Table6[[#This Row],[Product]],Table3[],4)</f>
        <v>24</v>
      </c>
      <c r="R2008" s="35">
        <f>Table6[[#This Row],[Quantity]]*Table6[[#This Row],[Case]]</f>
        <v>1248</v>
      </c>
      <c r="S2008" s="35">
        <f>Table6[[#This Row],[Total Sales]]*Table6[[#This Row],[Cost]]</f>
        <v>1609.92</v>
      </c>
    </row>
    <row r="2009" spans="1:19" x14ac:dyDescent="0.3">
      <c r="A2009" s="54">
        <v>2065</v>
      </c>
      <c r="B2009" s="35" t="s">
        <v>4686</v>
      </c>
      <c r="C2009" s="35" t="s">
        <v>5712</v>
      </c>
      <c r="D2009" s="35" t="s">
        <v>15</v>
      </c>
      <c r="E2009" s="35" t="str">
        <f t="shared" si="93"/>
        <v>F</v>
      </c>
      <c r="F2009" s="35">
        <v>60</v>
      </c>
      <c r="G2009" s="35" t="s">
        <v>5713</v>
      </c>
      <c r="H2009" s="35" t="s">
        <v>5714</v>
      </c>
      <c r="I2009" s="35" t="s">
        <v>187</v>
      </c>
      <c r="J2009" s="48">
        <v>44229</v>
      </c>
      <c r="K2009" s="35">
        <v>25</v>
      </c>
      <c r="L2009" s="49" t="s">
        <v>20</v>
      </c>
      <c r="M2009" s="50" t="str">
        <f>VLOOKUP(Table6[[#This Row],[Product]],Table3[],2)</f>
        <v>Hyperwotsit</v>
      </c>
      <c r="N2009" s="50" t="str">
        <f t="shared" si="94"/>
        <v>Feb</v>
      </c>
      <c r="O2009" s="56">
        <f t="shared" si="95"/>
        <v>2021</v>
      </c>
      <c r="P2009" s="51">
        <f>VLOOKUP(Table6[[#This Row],[Product]],Table3[],3)</f>
        <v>2.0099999999999998</v>
      </c>
      <c r="Q2009" s="35">
        <f>VLOOKUP(Table6[[#This Row],[Product]],Table3[],4)</f>
        <v>20</v>
      </c>
      <c r="R2009" s="35">
        <f>Table6[[#This Row],[Quantity]]*Table6[[#This Row],[Case]]</f>
        <v>500</v>
      </c>
      <c r="S2009" s="35">
        <f>Table6[[#This Row],[Total Sales]]*Table6[[#This Row],[Cost]]</f>
        <v>1004.9999999999999</v>
      </c>
    </row>
    <row r="2010" spans="1:19" x14ac:dyDescent="0.3">
      <c r="A2010" s="54">
        <v>2066</v>
      </c>
      <c r="B2010" s="35" t="s">
        <v>5715</v>
      </c>
      <c r="C2010" s="35" t="s">
        <v>5716</v>
      </c>
      <c r="D2010" s="35" t="s">
        <v>28</v>
      </c>
      <c r="E2010" s="35" t="str">
        <f t="shared" si="93"/>
        <v>M</v>
      </c>
      <c r="F2010" s="35">
        <v>30</v>
      </c>
      <c r="G2010" s="35" t="s">
        <v>5717</v>
      </c>
      <c r="H2010" s="35" t="s">
        <v>5718</v>
      </c>
      <c r="I2010" s="35" t="s">
        <v>294</v>
      </c>
      <c r="J2010" s="48" t="s">
        <v>14075</v>
      </c>
      <c r="K2010" s="35">
        <v>57</v>
      </c>
      <c r="L2010" s="49" t="s">
        <v>159</v>
      </c>
      <c r="M2010" s="50" t="str">
        <f>VLOOKUP(Table6[[#This Row],[Product]],Table3[],2)</f>
        <v>Ultrathing V3</v>
      </c>
      <c r="N2010" s="50" t="str">
        <f t="shared" si="94"/>
        <v>Jul</v>
      </c>
      <c r="O2010" s="56">
        <f t="shared" si="95"/>
        <v>2021</v>
      </c>
      <c r="P2010" s="51">
        <f>VLOOKUP(Table6[[#This Row],[Product]],Table3[],3)</f>
        <v>3.39</v>
      </c>
      <c r="Q2010" s="35">
        <f>VLOOKUP(Table6[[#This Row],[Product]],Table3[],4)</f>
        <v>24</v>
      </c>
      <c r="R2010" s="35">
        <f>Table6[[#This Row],[Quantity]]*Table6[[#This Row],[Case]]</f>
        <v>1368</v>
      </c>
      <c r="S2010" s="35">
        <f>Table6[[#This Row],[Total Sales]]*Table6[[#This Row],[Cost]]</f>
        <v>4637.5200000000004</v>
      </c>
    </row>
    <row r="2011" spans="1:19" x14ac:dyDescent="0.3">
      <c r="A2011" s="54">
        <v>2067</v>
      </c>
      <c r="B2011" s="35" t="s">
        <v>5719</v>
      </c>
      <c r="C2011" s="35" t="s">
        <v>1116</v>
      </c>
      <c r="D2011" s="35" t="s">
        <v>51</v>
      </c>
      <c r="E2011" s="35" t="str">
        <f t="shared" si="93"/>
        <v>F</v>
      </c>
      <c r="F2011" s="35">
        <v>60</v>
      </c>
      <c r="G2011" s="35" t="s">
        <v>5720</v>
      </c>
      <c r="H2011" s="35" t="s">
        <v>2021</v>
      </c>
      <c r="I2011" s="35" t="s">
        <v>2022</v>
      </c>
      <c r="J2011" s="48">
        <v>44446</v>
      </c>
      <c r="K2011" s="35">
        <v>88</v>
      </c>
      <c r="L2011" s="49" t="s">
        <v>20</v>
      </c>
      <c r="M2011" s="50" t="str">
        <f>VLOOKUP(Table6[[#This Row],[Product]],Table3[],2)</f>
        <v>Hyperwotsit</v>
      </c>
      <c r="N2011" s="50" t="str">
        <f t="shared" si="94"/>
        <v>Sep</v>
      </c>
      <c r="O2011" s="56">
        <f t="shared" si="95"/>
        <v>2021</v>
      </c>
      <c r="P2011" s="51">
        <f>VLOOKUP(Table6[[#This Row],[Product]],Table3[],3)</f>
        <v>2.0099999999999998</v>
      </c>
      <c r="Q2011" s="35">
        <f>VLOOKUP(Table6[[#This Row],[Product]],Table3[],4)</f>
        <v>20</v>
      </c>
      <c r="R2011" s="35">
        <f>Table6[[#This Row],[Quantity]]*Table6[[#This Row],[Case]]</f>
        <v>1760</v>
      </c>
      <c r="S2011" s="35">
        <f>Table6[[#This Row],[Total Sales]]*Table6[[#This Row],[Cost]]</f>
        <v>3537.5999999999995</v>
      </c>
    </row>
    <row r="2012" spans="1:19" x14ac:dyDescent="0.3">
      <c r="A2012" s="54">
        <v>2068</v>
      </c>
      <c r="B2012" s="35" t="s">
        <v>5721</v>
      </c>
      <c r="C2012" s="35" t="s">
        <v>5100</v>
      </c>
      <c r="D2012" s="35" t="s">
        <v>15</v>
      </c>
      <c r="E2012" s="35" t="str">
        <f t="shared" si="93"/>
        <v>F</v>
      </c>
      <c r="F2012" s="35">
        <v>30</v>
      </c>
      <c r="G2012" s="35" t="s">
        <v>5722</v>
      </c>
      <c r="H2012" s="35" t="s">
        <v>5723</v>
      </c>
      <c r="I2012" s="35" t="s">
        <v>187</v>
      </c>
      <c r="J2012" s="48" t="s">
        <v>13932</v>
      </c>
      <c r="K2012" s="35">
        <v>90</v>
      </c>
      <c r="L2012" s="49" t="s">
        <v>70</v>
      </c>
      <c r="M2012" s="50" t="str">
        <f>VLOOKUP(Table6[[#This Row],[Product]],Table3[],2)</f>
        <v>Megawidget M</v>
      </c>
      <c r="N2012" s="50" t="str">
        <f t="shared" si="94"/>
        <v>Dec</v>
      </c>
      <c r="O2012" s="56">
        <f t="shared" si="95"/>
        <v>2022</v>
      </c>
      <c r="P2012" s="51">
        <f>VLOOKUP(Table6[[#This Row],[Product]],Table3[],3)</f>
        <v>1.29</v>
      </c>
      <c r="Q2012" s="35">
        <f>VLOOKUP(Table6[[#This Row],[Product]],Table3[],4)</f>
        <v>24</v>
      </c>
      <c r="R2012" s="35">
        <f>Table6[[#This Row],[Quantity]]*Table6[[#This Row],[Case]]</f>
        <v>2160</v>
      </c>
      <c r="S2012" s="35">
        <f>Table6[[#This Row],[Total Sales]]*Table6[[#This Row],[Cost]]</f>
        <v>2786.4</v>
      </c>
    </row>
    <row r="2013" spans="1:19" x14ac:dyDescent="0.3">
      <c r="A2013" s="54">
        <v>2069</v>
      </c>
      <c r="B2013" s="35" t="s">
        <v>3065</v>
      </c>
      <c r="C2013" s="35" t="s">
        <v>3389</v>
      </c>
      <c r="D2013" s="35" t="s">
        <v>28</v>
      </c>
      <c r="E2013" s="35" t="str">
        <f t="shared" si="93"/>
        <v>M</v>
      </c>
      <c r="F2013" s="35">
        <v>90</v>
      </c>
      <c r="G2013" s="35" t="s">
        <v>5724</v>
      </c>
      <c r="H2013" s="35" t="s">
        <v>3437</v>
      </c>
      <c r="I2013" s="35" t="s">
        <v>100</v>
      </c>
      <c r="J2013" s="48" t="s">
        <v>14165</v>
      </c>
      <c r="K2013" s="35">
        <v>44</v>
      </c>
      <c r="L2013" s="49" t="s">
        <v>70</v>
      </c>
      <c r="M2013" s="50" t="str">
        <f>VLOOKUP(Table6[[#This Row],[Product]],Table3[],2)</f>
        <v>Megawidget M</v>
      </c>
      <c r="N2013" s="50" t="str">
        <f t="shared" si="94"/>
        <v>Sep</v>
      </c>
      <c r="O2013" s="56">
        <f t="shared" si="95"/>
        <v>2022</v>
      </c>
      <c r="P2013" s="51">
        <f>VLOOKUP(Table6[[#This Row],[Product]],Table3[],3)</f>
        <v>1.29</v>
      </c>
      <c r="Q2013" s="35">
        <f>VLOOKUP(Table6[[#This Row],[Product]],Table3[],4)</f>
        <v>24</v>
      </c>
      <c r="R2013" s="35">
        <f>Table6[[#This Row],[Quantity]]*Table6[[#This Row],[Case]]</f>
        <v>1056</v>
      </c>
      <c r="S2013" s="35">
        <f>Table6[[#This Row],[Total Sales]]*Table6[[#This Row],[Cost]]</f>
        <v>1362.24</v>
      </c>
    </row>
    <row r="2014" spans="1:19" x14ac:dyDescent="0.3">
      <c r="A2014" s="54">
        <v>2070</v>
      </c>
      <c r="B2014" s="35" t="s">
        <v>5725</v>
      </c>
      <c r="C2014" s="35" t="s">
        <v>5668</v>
      </c>
      <c r="D2014" s="35" t="s">
        <v>28</v>
      </c>
      <c r="E2014" s="35" t="str">
        <f t="shared" si="93"/>
        <v>M</v>
      </c>
      <c r="F2014" s="35">
        <v>90</v>
      </c>
      <c r="G2014" s="35" t="s">
        <v>5726</v>
      </c>
      <c r="H2014" s="35" t="s">
        <v>3421</v>
      </c>
      <c r="I2014" s="35" t="s">
        <v>25</v>
      </c>
      <c r="J2014" s="48" t="s">
        <v>13624</v>
      </c>
      <c r="K2014" s="35">
        <v>13</v>
      </c>
      <c r="L2014" s="49" t="s">
        <v>39</v>
      </c>
      <c r="M2014" s="50" t="str">
        <f>VLOOKUP(Table6[[#This Row],[Product]],Table3[],2)</f>
        <v>Ultrathing V1</v>
      </c>
      <c r="N2014" s="50" t="str">
        <f t="shared" si="94"/>
        <v>Jul</v>
      </c>
      <c r="O2014" s="56">
        <f t="shared" si="95"/>
        <v>2020</v>
      </c>
      <c r="P2014" s="51">
        <f>VLOOKUP(Table6[[#This Row],[Product]],Table3[],3)</f>
        <v>1.79</v>
      </c>
      <c r="Q2014" s="35">
        <f>VLOOKUP(Table6[[#This Row],[Product]],Table3[],4)</f>
        <v>17</v>
      </c>
      <c r="R2014" s="35">
        <f>Table6[[#This Row],[Quantity]]*Table6[[#This Row],[Case]]</f>
        <v>221</v>
      </c>
      <c r="S2014" s="35">
        <f>Table6[[#This Row],[Total Sales]]*Table6[[#This Row],[Cost]]</f>
        <v>395.59000000000003</v>
      </c>
    </row>
    <row r="2015" spans="1:19" x14ac:dyDescent="0.3">
      <c r="A2015" s="54">
        <v>2071</v>
      </c>
      <c r="B2015" s="35" t="s">
        <v>2244</v>
      </c>
      <c r="C2015" s="35" t="s">
        <v>5727</v>
      </c>
      <c r="D2015" s="35" t="s">
        <v>28</v>
      </c>
      <c r="E2015" s="35" t="str">
        <f t="shared" si="93"/>
        <v>M</v>
      </c>
      <c r="F2015" s="35">
        <v>60</v>
      </c>
      <c r="G2015" s="35" t="s">
        <v>5728</v>
      </c>
      <c r="H2015" s="35" t="s">
        <v>5729</v>
      </c>
      <c r="I2015" s="35" t="s">
        <v>32</v>
      </c>
      <c r="J2015" s="48">
        <v>43892</v>
      </c>
      <c r="K2015" s="35">
        <v>66</v>
      </c>
      <c r="L2015" s="49" t="s">
        <v>64</v>
      </c>
      <c r="M2015" s="50" t="str">
        <f>VLOOKUP(Table6[[#This Row],[Product]],Table3[],2)</f>
        <v>Ultrathing V4</v>
      </c>
      <c r="N2015" s="50" t="str">
        <f t="shared" si="94"/>
        <v>Mar</v>
      </c>
      <c r="O2015" s="56">
        <f t="shared" si="95"/>
        <v>2020</v>
      </c>
      <c r="P2015" s="51">
        <f>VLOOKUP(Table6[[#This Row],[Product]],Table3[],3)</f>
        <v>3.99</v>
      </c>
      <c r="Q2015" s="35">
        <f>VLOOKUP(Table6[[#This Row],[Product]],Table3[],4)</f>
        <v>24</v>
      </c>
      <c r="R2015" s="35">
        <f>Table6[[#This Row],[Quantity]]*Table6[[#This Row],[Case]]</f>
        <v>1584</v>
      </c>
      <c r="S2015" s="35">
        <f>Table6[[#This Row],[Total Sales]]*Table6[[#This Row],[Cost]]</f>
        <v>6320.1600000000008</v>
      </c>
    </row>
    <row r="2016" spans="1:19" x14ac:dyDescent="0.3">
      <c r="A2016" s="54">
        <v>2072</v>
      </c>
      <c r="B2016" s="35" t="s">
        <v>5730</v>
      </c>
      <c r="C2016" s="35" t="s">
        <v>4706</v>
      </c>
      <c r="D2016" s="35" t="s">
        <v>51</v>
      </c>
      <c r="E2016" s="35" t="str">
        <f t="shared" si="93"/>
        <v>F</v>
      </c>
      <c r="F2016" s="35">
        <v>30</v>
      </c>
      <c r="G2016" s="35" t="s">
        <v>5731</v>
      </c>
      <c r="H2016" s="35" t="s">
        <v>5667</v>
      </c>
      <c r="I2016" s="35" t="s">
        <v>32</v>
      </c>
      <c r="J2016" s="48">
        <v>44685</v>
      </c>
      <c r="K2016" s="35">
        <v>75</v>
      </c>
      <c r="L2016" s="49" t="s">
        <v>33</v>
      </c>
      <c r="M2016" s="50" t="str">
        <f>VLOOKUP(Table6[[#This Row],[Product]],Table3[],2)</f>
        <v>Megawidget L</v>
      </c>
      <c r="N2016" s="50" t="str">
        <f t="shared" si="94"/>
        <v>May</v>
      </c>
      <c r="O2016" s="56">
        <f t="shared" si="95"/>
        <v>2022</v>
      </c>
      <c r="P2016" s="51">
        <f>VLOOKUP(Table6[[#This Row],[Product]],Table3[],3)</f>
        <v>1.79</v>
      </c>
      <c r="Q2016" s="35">
        <f>VLOOKUP(Table6[[#This Row],[Product]],Table3[],4)</f>
        <v>24</v>
      </c>
      <c r="R2016" s="35">
        <f>Table6[[#This Row],[Quantity]]*Table6[[#This Row],[Case]]</f>
        <v>1800</v>
      </c>
      <c r="S2016" s="35">
        <f>Table6[[#This Row],[Total Sales]]*Table6[[#This Row],[Cost]]</f>
        <v>3222</v>
      </c>
    </row>
    <row r="2017" spans="1:19" x14ac:dyDescent="0.3">
      <c r="A2017" s="54">
        <v>2073</v>
      </c>
      <c r="B2017" s="35" t="s">
        <v>2191</v>
      </c>
      <c r="C2017" s="35" t="s">
        <v>4260</v>
      </c>
      <c r="D2017" s="35" t="s">
        <v>28</v>
      </c>
      <c r="E2017" s="35" t="str">
        <f t="shared" si="93"/>
        <v>M</v>
      </c>
      <c r="F2017" s="35">
        <v>90</v>
      </c>
      <c r="G2017" s="35" t="s">
        <v>5732</v>
      </c>
      <c r="H2017" s="35" t="s">
        <v>1382</v>
      </c>
      <c r="I2017" s="35" t="s">
        <v>32</v>
      </c>
      <c r="J2017" s="48">
        <v>44388</v>
      </c>
      <c r="K2017" s="35">
        <v>95</v>
      </c>
      <c r="L2017" s="49" t="s">
        <v>64</v>
      </c>
      <c r="M2017" s="50" t="str">
        <f>VLOOKUP(Table6[[#This Row],[Product]],Table3[],2)</f>
        <v>Ultrathing V4</v>
      </c>
      <c r="N2017" s="50" t="str">
        <f t="shared" si="94"/>
        <v>Jul</v>
      </c>
      <c r="O2017" s="56">
        <f t="shared" si="95"/>
        <v>2021</v>
      </c>
      <c r="P2017" s="51">
        <f>VLOOKUP(Table6[[#This Row],[Product]],Table3[],3)</f>
        <v>3.99</v>
      </c>
      <c r="Q2017" s="35">
        <f>VLOOKUP(Table6[[#This Row],[Product]],Table3[],4)</f>
        <v>24</v>
      </c>
      <c r="R2017" s="35">
        <f>Table6[[#This Row],[Quantity]]*Table6[[#This Row],[Case]]</f>
        <v>2280</v>
      </c>
      <c r="S2017" s="35">
        <f>Table6[[#This Row],[Total Sales]]*Table6[[#This Row],[Cost]]</f>
        <v>9097.2000000000007</v>
      </c>
    </row>
    <row r="2018" spans="1:19" x14ac:dyDescent="0.3">
      <c r="A2018" s="54">
        <v>2075</v>
      </c>
      <c r="B2018" s="35" t="s">
        <v>4250</v>
      </c>
      <c r="C2018" s="35" t="s">
        <v>5734</v>
      </c>
      <c r="D2018" s="35" t="s">
        <v>28</v>
      </c>
      <c r="E2018" s="35" t="str">
        <f t="shared" si="93"/>
        <v>M</v>
      </c>
      <c r="F2018" s="35">
        <v>60</v>
      </c>
      <c r="G2018" s="35" t="s">
        <v>5735</v>
      </c>
      <c r="H2018" s="35" t="s">
        <v>5736</v>
      </c>
      <c r="I2018" s="35" t="s">
        <v>95</v>
      </c>
      <c r="J2018" s="48" t="s">
        <v>14014</v>
      </c>
      <c r="K2018" s="35">
        <v>46</v>
      </c>
      <c r="L2018" s="49" t="s">
        <v>80</v>
      </c>
      <c r="M2018" s="50" t="str">
        <f>VLOOKUP(Table6[[#This Row],[Product]],Table3[],2)</f>
        <v>Ultrathing V2</v>
      </c>
      <c r="N2018" s="50" t="str">
        <f t="shared" si="94"/>
        <v>Jun</v>
      </c>
      <c r="O2018" s="56">
        <f t="shared" si="95"/>
        <v>2022</v>
      </c>
      <c r="P2018" s="51">
        <f>VLOOKUP(Table6[[#This Row],[Product]],Table3[],3)</f>
        <v>2.95</v>
      </c>
      <c r="Q2018" s="35">
        <f>VLOOKUP(Table6[[#This Row],[Product]],Table3[],4)</f>
        <v>20</v>
      </c>
      <c r="R2018" s="35">
        <f>Table6[[#This Row],[Quantity]]*Table6[[#This Row],[Case]]</f>
        <v>920</v>
      </c>
      <c r="S2018" s="35">
        <f>Table6[[#This Row],[Total Sales]]*Table6[[#This Row],[Cost]]</f>
        <v>2714</v>
      </c>
    </row>
    <row r="2019" spans="1:19" x14ac:dyDescent="0.3">
      <c r="A2019" s="54">
        <v>2076</v>
      </c>
      <c r="B2019" s="35" t="s">
        <v>5737</v>
      </c>
      <c r="C2019" s="35" t="s">
        <v>1581</v>
      </c>
      <c r="D2019" s="35" t="s">
        <v>28</v>
      </c>
      <c r="E2019" s="35" t="str">
        <f t="shared" si="93"/>
        <v>M</v>
      </c>
      <c r="F2019" s="35">
        <v>60</v>
      </c>
      <c r="G2019" s="35" t="s">
        <v>5738</v>
      </c>
      <c r="H2019" s="35" t="s">
        <v>2772</v>
      </c>
      <c r="I2019" s="35" t="s">
        <v>32</v>
      </c>
      <c r="J2019" s="48" t="s">
        <v>14035</v>
      </c>
      <c r="K2019" s="35">
        <v>44</v>
      </c>
      <c r="L2019" s="49" t="s">
        <v>39</v>
      </c>
      <c r="M2019" s="50" t="str">
        <f>VLOOKUP(Table6[[#This Row],[Product]],Table3[],2)</f>
        <v>Ultrathing V1</v>
      </c>
      <c r="N2019" s="50" t="str">
        <f t="shared" si="94"/>
        <v>Jul</v>
      </c>
      <c r="O2019" s="56">
        <f t="shared" si="95"/>
        <v>2020</v>
      </c>
      <c r="P2019" s="51">
        <f>VLOOKUP(Table6[[#This Row],[Product]],Table3[],3)</f>
        <v>1.79</v>
      </c>
      <c r="Q2019" s="35">
        <f>VLOOKUP(Table6[[#This Row],[Product]],Table3[],4)</f>
        <v>17</v>
      </c>
      <c r="R2019" s="35">
        <f>Table6[[#This Row],[Quantity]]*Table6[[#This Row],[Case]]</f>
        <v>748</v>
      </c>
      <c r="S2019" s="35">
        <f>Table6[[#This Row],[Total Sales]]*Table6[[#This Row],[Cost]]</f>
        <v>1338.92</v>
      </c>
    </row>
    <row r="2020" spans="1:19" x14ac:dyDescent="0.3">
      <c r="A2020" s="54">
        <v>2077</v>
      </c>
      <c r="B2020" s="35" t="s">
        <v>5739</v>
      </c>
      <c r="C2020" s="35" t="s">
        <v>2515</v>
      </c>
      <c r="D2020" s="35" t="s">
        <v>51</v>
      </c>
      <c r="E2020" s="35" t="str">
        <f t="shared" si="93"/>
        <v>F</v>
      </c>
      <c r="F2020" s="35">
        <v>90</v>
      </c>
      <c r="G2020" s="35" t="s">
        <v>5740</v>
      </c>
      <c r="H2020" s="35" t="s">
        <v>685</v>
      </c>
      <c r="I2020" s="35" t="s">
        <v>686</v>
      </c>
      <c r="J2020" s="48">
        <v>44079</v>
      </c>
      <c r="K2020" s="35">
        <v>72</v>
      </c>
      <c r="L2020" s="49" t="s">
        <v>70</v>
      </c>
      <c r="M2020" s="50" t="str">
        <f>VLOOKUP(Table6[[#This Row],[Product]],Table3[],2)</f>
        <v>Megawidget M</v>
      </c>
      <c r="N2020" s="50" t="str">
        <f t="shared" si="94"/>
        <v>Sep</v>
      </c>
      <c r="O2020" s="56">
        <f t="shared" si="95"/>
        <v>2020</v>
      </c>
      <c r="P2020" s="51">
        <f>VLOOKUP(Table6[[#This Row],[Product]],Table3[],3)</f>
        <v>1.29</v>
      </c>
      <c r="Q2020" s="35">
        <f>VLOOKUP(Table6[[#This Row],[Product]],Table3[],4)</f>
        <v>24</v>
      </c>
      <c r="R2020" s="35">
        <f>Table6[[#This Row],[Quantity]]*Table6[[#This Row],[Case]]</f>
        <v>1728</v>
      </c>
      <c r="S2020" s="35">
        <f>Table6[[#This Row],[Total Sales]]*Table6[[#This Row],[Cost]]</f>
        <v>2229.12</v>
      </c>
    </row>
    <row r="2021" spans="1:19" x14ac:dyDescent="0.3">
      <c r="A2021" s="54">
        <v>2078</v>
      </c>
      <c r="B2021" s="35" t="s">
        <v>5741</v>
      </c>
      <c r="C2021" s="35" t="s">
        <v>5742</v>
      </c>
      <c r="D2021" s="35" t="s">
        <v>15</v>
      </c>
      <c r="E2021" s="35" t="str">
        <f t="shared" si="93"/>
        <v>F</v>
      </c>
      <c r="F2021" s="35">
        <v>90</v>
      </c>
      <c r="G2021" s="35" t="s">
        <v>5743</v>
      </c>
      <c r="H2021" s="35" t="s">
        <v>591</v>
      </c>
      <c r="I2021" s="35" t="s">
        <v>32</v>
      </c>
      <c r="J2021" s="48">
        <v>44692</v>
      </c>
      <c r="K2021" s="35">
        <v>81</v>
      </c>
      <c r="L2021" s="49" t="s">
        <v>159</v>
      </c>
      <c r="M2021" s="50" t="str">
        <f>VLOOKUP(Table6[[#This Row],[Product]],Table3[],2)</f>
        <v>Ultrathing V3</v>
      </c>
      <c r="N2021" s="50" t="str">
        <f t="shared" si="94"/>
        <v>May</v>
      </c>
      <c r="O2021" s="56">
        <f t="shared" si="95"/>
        <v>2022</v>
      </c>
      <c r="P2021" s="51">
        <f>VLOOKUP(Table6[[#This Row],[Product]],Table3[],3)</f>
        <v>3.39</v>
      </c>
      <c r="Q2021" s="35">
        <f>VLOOKUP(Table6[[#This Row],[Product]],Table3[],4)</f>
        <v>24</v>
      </c>
      <c r="R2021" s="35">
        <f>Table6[[#This Row],[Quantity]]*Table6[[#This Row],[Case]]</f>
        <v>1944</v>
      </c>
      <c r="S2021" s="35">
        <f>Table6[[#This Row],[Total Sales]]*Table6[[#This Row],[Cost]]</f>
        <v>6590.16</v>
      </c>
    </row>
    <row r="2022" spans="1:19" x14ac:dyDescent="0.3">
      <c r="A2022" s="54">
        <v>2079</v>
      </c>
      <c r="B2022" s="35" t="s">
        <v>5468</v>
      </c>
      <c r="C2022" s="35" t="s">
        <v>300</v>
      </c>
      <c r="D2022" s="35" t="s">
        <v>28</v>
      </c>
      <c r="E2022" s="35" t="str">
        <f t="shared" si="93"/>
        <v>M</v>
      </c>
      <c r="F2022" s="35">
        <v>90</v>
      </c>
      <c r="G2022" s="35" t="s">
        <v>5744</v>
      </c>
      <c r="H2022" s="35" t="s">
        <v>1830</v>
      </c>
      <c r="I2022" s="35" t="s">
        <v>32</v>
      </c>
      <c r="J2022" s="48">
        <v>44353</v>
      </c>
      <c r="K2022" s="35">
        <v>28</v>
      </c>
      <c r="L2022" s="49" t="s">
        <v>54</v>
      </c>
      <c r="M2022" s="50" t="str">
        <f>VLOOKUP(Table6[[#This Row],[Product]],Table3[],2)</f>
        <v>Megawidget S</v>
      </c>
      <c r="N2022" s="50" t="str">
        <f t="shared" si="94"/>
        <v>Jun</v>
      </c>
      <c r="O2022" s="56">
        <f t="shared" si="95"/>
        <v>2021</v>
      </c>
      <c r="P2022" s="51">
        <f>VLOOKUP(Table6[[#This Row],[Product]],Table3[],3)</f>
        <v>0.69</v>
      </c>
      <c r="Q2022" s="35">
        <f>VLOOKUP(Table6[[#This Row],[Product]],Table3[],4)</f>
        <v>24</v>
      </c>
      <c r="R2022" s="35">
        <f>Table6[[#This Row],[Quantity]]*Table6[[#This Row],[Case]]</f>
        <v>672</v>
      </c>
      <c r="S2022" s="35">
        <f>Table6[[#This Row],[Total Sales]]*Table6[[#This Row],[Cost]]</f>
        <v>463.67999999999995</v>
      </c>
    </row>
    <row r="2023" spans="1:19" x14ac:dyDescent="0.3">
      <c r="A2023" s="54">
        <v>2080</v>
      </c>
      <c r="B2023" s="35" t="s">
        <v>232</v>
      </c>
      <c r="C2023" s="35" t="s">
        <v>2135</v>
      </c>
      <c r="D2023" s="35" t="s">
        <v>28</v>
      </c>
      <c r="E2023" s="35" t="str">
        <f t="shared" si="93"/>
        <v>M</v>
      </c>
      <c r="F2023" s="35">
        <v>30</v>
      </c>
      <c r="G2023" s="35" t="s">
        <v>5745</v>
      </c>
      <c r="H2023" s="35" t="s">
        <v>2577</v>
      </c>
      <c r="I2023" s="35" t="s">
        <v>645</v>
      </c>
      <c r="J2023" s="48">
        <v>44257</v>
      </c>
      <c r="K2023" s="35">
        <v>24</v>
      </c>
      <c r="L2023" s="49" t="s">
        <v>101</v>
      </c>
      <c r="M2023" s="50" t="str">
        <f>VLOOKUP(Table6[[#This Row],[Product]],Table3[],2)</f>
        <v>Superwossname</v>
      </c>
      <c r="N2023" s="50" t="str">
        <f t="shared" si="94"/>
        <v>Mar</v>
      </c>
      <c r="O2023" s="56">
        <f t="shared" si="95"/>
        <v>2021</v>
      </c>
      <c r="P2023" s="51">
        <f>VLOOKUP(Table6[[#This Row],[Product]],Table3[],3)</f>
        <v>3.49</v>
      </c>
      <c r="Q2023" s="35">
        <f>VLOOKUP(Table6[[#This Row],[Product]],Table3[],4)</f>
        <v>20</v>
      </c>
      <c r="R2023" s="35">
        <f>Table6[[#This Row],[Quantity]]*Table6[[#This Row],[Case]]</f>
        <v>480</v>
      </c>
      <c r="S2023" s="35">
        <f>Table6[[#This Row],[Total Sales]]*Table6[[#This Row],[Cost]]</f>
        <v>1675.2</v>
      </c>
    </row>
    <row r="2024" spans="1:19" x14ac:dyDescent="0.3">
      <c r="A2024" s="54">
        <v>2081</v>
      </c>
      <c r="B2024" s="35" t="s">
        <v>5746</v>
      </c>
      <c r="C2024" s="35" t="s">
        <v>528</v>
      </c>
      <c r="D2024" s="35" t="s">
        <v>41</v>
      </c>
      <c r="E2024" s="35" t="str">
        <f t="shared" si="93"/>
        <v>F</v>
      </c>
      <c r="F2024" s="35">
        <v>60</v>
      </c>
      <c r="G2024" s="35" t="s">
        <v>5747</v>
      </c>
      <c r="H2024" s="35" t="s">
        <v>5748</v>
      </c>
      <c r="I2024" s="35" t="s">
        <v>124</v>
      </c>
      <c r="J2024" s="48">
        <v>44143</v>
      </c>
      <c r="K2024" s="35">
        <v>20</v>
      </c>
      <c r="L2024" s="49" t="s">
        <v>54</v>
      </c>
      <c r="M2024" s="50" t="str">
        <f>VLOOKUP(Table6[[#This Row],[Product]],Table3[],2)</f>
        <v>Megawidget S</v>
      </c>
      <c r="N2024" s="50" t="str">
        <f t="shared" si="94"/>
        <v>Nov</v>
      </c>
      <c r="O2024" s="56">
        <f t="shared" si="95"/>
        <v>2020</v>
      </c>
      <c r="P2024" s="51">
        <f>VLOOKUP(Table6[[#This Row],[Product]],Table3[],3)</f>
        <v>0.69</v>
      </c>
      <c r="Q2024" s="35">
        <f>VLOOKUP(Table6[[#This Row],[Product]],Table3[],4)</f>
        <v>24</v>
      </c>
      <c r="R2024" s="35">
        <f>Table6[[#This Row],[Quantity]]*Table6[[#This Row],[Case]]</f>
        <v>480</v>
      </c>
      <c r="S2024" s="35">
        <f>Table6[[#This Row],[Total Sales]]*Table6[[#This Row],[Cost]]</f>
        <v>331.2</v>
      </c>
    </row>
    <row r="2025" spans="1:19" x14ac:dyDescent="0.3">
      <c r="A2025" s="54">
        <v>2082</v>
      </c>
      <c r="B2025" s="35" t="s">
        <v>5749</v>
      </c>
      <c r="C2025" s="35" t="s">
        <v>1503</v>
      </c>
      <c r="D2025" s="35" t="s">
        <v>28</v>
      </c>
      <c r="E2025" s="35" t="str">
        <f t="shared" si="93"/>
        <v>M</v>
      </c>
      <c r="F2025" s="35">
        <v>90</v>
      </c>
      <c r="G2025" s="35" t="s">
        <v>5750</v>
      </c>
      <c r="H2025" s="35" t="s">
        <v>5751</v>
      </c>
      <c r="I2025" s="35" t="s">
        <v>178</v>
      </c>
      <c r="J2025" s="48">
        <v>44260</v>
      </c>
      <c r="K2025" s="35">
        <v>12</v>
      </c>
      <c r="L2025" s="49" t="s">
        <v>101</v>
      </c>
      <c r="M2025" s="50" t="str">
        <f>VLOOKUP(Table6[[#This Row],[Product]],Table3[],2)</f>
        <v>Superwossname</v>
      </c>
      <c r="N2025" s="50" t="str">
        <f t="shared" si="94"/>
        <v>Mar</v>
      </c>
      <c r="O2025" s="56">
        <f t="shared" si="95"/>
        <v>2021</v>
      </c>
      <c r="P2025" s="51">
        <f>VLOOKUP(Table6[[#This Row],[Product]],Table3[],3)</f>
        <v>3.49</v>
      </c>
      <c r="Q2025" s="35">
        <f>VLOOKUP(Table6[[#This Row],[Product]],Table3[],4)</f>
        <v>20</v>
      </c>
      <c r="R2025" s="35">
        <f>Table6[[#This Row],[Quantity]]*Table6[[#This Row],[Case]]</f>
        <v>240</v>
      </c>
      <c r="S2025" s="35">
        <f>Table6[[#This Row],[Total Sales]]*Table6[[#This Row],[Cost]]</f>
        <v>837.6</v>
      </c>
    </row>
    <row r="2026" spans="1:19" x14ac:dyDescent="0.3">
      <c r="A2026" s="54">
        <v>2083</v>
      </c>
      <c r="B2026" s="35" t="s">
        <v>5752</v>
      </c>
      <c r="C2026" s="35" t="s">
        <v>2797</v>
      </c>
      <c r="D2026" s="35" t="s">
        <v>15</v>
      </c>
      <c r="E2026" s="35" t="str">
        <f t="shared" si="93"/>
        <v>F</v>
      </c>
      <c r="F2026" s="35">
        <v>30</v>
      </c>
      <c r="G2026" s="35" t="s">
        <v>5753</v>
      </c>
      <c r="H2026" s="35" t="s">
        <v>814</v>
      </c>
      <c r="I2026" s="35" t="s">
        <v>124</v>
      </c>
      <c r="J2026" s="48">
        <v>43832</v>
      </c>
      <c r="K2026" s="35">
        <v>12</v>
      </c>
      <c r="L2026" s="49" t="s">
        <v>101</v>
      </c>
      <c r="M2026" s="50" t="str">
        <f>VLOOKUP(Table6[[#This Row],[Product]],Table3[],2)</f>
        <v>Superwossname</v>
      </c>
      <c r="N2026" s="50" t="str">
        <f t="shared" si="94"/>
        <v>Jan</v>
      </c>
      <c r="O2026" s="56">
        <f t="shared" si="95"/>
        <v>2020</v>
      </c>
      <c r="P2026" s="51">
        <f>VLOOKUP(Table6[[#This Row],[Product]],Table3[],3)</f>
        <v>3.49</v>
      </c>
      <c r="Q2026" s="35">
        <f>VLOOKUP(Table6[[#This Row],[Product]],Table3[],4)</f>
        <v>20</v>
      </c>
      <c r="R2026" s="35">
        <f>Table6[[#This Row],[Quantity]]*Table6[[#This Row],[Case]]</f>
        <v>240</v>
      </c>
      <c r="S2026" s="35">
        <f>Table6[[#This Row],[Total Sales]]*Table6[[#This Row],[Cost]]</f>
        <v>837.6</v>
      </c>
    </row>
    <row r="2027" spans="1:19" x14ac:dyDescent="0.3">
      <c r="A2027" s="54">
        <v>2084</v>
      </c>
      <c r="B2027" s="35" t="s">
        <v>2300</v>
      </c>
      <c r="C2027" s="35" t="s">
        <v>2269</v>
      </c>
      <c r="D2027" s="35" t="s">
        <v>28</v>
      </c>
      <c r="E2027" s="35" t="str">
        <f t="shared" si="93"/>
        <v>M</v>
      </c>
      <c r="F2027" s="35">
        <v>90</v>
      </c>
      <c r="G2027" s="35" t="s">
        <v>5754</v>
      </c>
      <c r="H2027" s="35" t="s">
        <v>3100</v>
      </c>
      <c r="I2027" s="35" t="s">
        <v>32</v>
      </c>
      <c r="J2027" s="48" t="s">
        <v>14139</v>
      </c>
      <c r="K2027" s="35">
        <v>30</v>
      </c>
      <c r="L2027" s="49" t="s">
        <v>64</v>
      </c>
      <c r="M2027" s="50" t="str">
        <f>VLOOKUP(Table6[[#This Row],[Product]],Table3[],2)</f>
        <v>Ultrathing V4</v>
      </c>
      <c r="N2027" s="50" t="str">
        <f t="shared" si="94"/>
        <v>Oct</v>
      </c>
      <c r="O2027" s="56">
        <f t="shared" si="95"/>
        <v>2021</v>
      </c>
      <c r="P2027" s="51">
        <f>VLOOKUP(Table6[[#This Row],[Product]],Table3[],3)</f>
        <v>3.99</v>
      </c>
      <c r="Q2027" s="35">
        <f>VLOOKUP(Table6[[#This Row],[Product]],Table3[],4)</f>
        <v>24</v>
      </c>
      <c r="R2027" s="35">
        <f>Table6[[#This Row],[Quantity]]*Table6[[#This Row],[Case]]</f>
        <v>720</v>
      </c>
      <c r="S2027" s="35">
        <f>Table6[[#This Row],[Total Sales]]*Table6[[#This Row],[Cost]]</f>
        <v>2872.8</v>
      </c>
    </row>
    <row r="2028" spans="1:19" x14ac:dyDescent="0.3">
      <c r="A2028" s="54">
        <v>2085</v>
      </c>
      <c r="B2028" s="35" t="s">
        <v>5755</v>
      </c>
      <c r="C2028" s="35" t="s">
        <v>5756</v>
      </c>
      <c r="D2028" s="35" t="s">
        <v>28</v>
      </c>
      <c r="E2028" s="35" t="str">
        <f t="shared" si="93"/>
        <v>M</v>
      </c>
      <c r="F2028" s="35">
        <v>90</v>
      </c>
      <c r="G2028" s="35" t="s">
        <v>5757</v>
      </c>
      <c r="H2028" s="35" t="s">
        <v>5758</v>
      </c>
      <c r="I2028" s="35" t="s">
        <v>32</v>
      </c>
      <c r="J2028" s="48" t="s">
        <v>13770</v>
      </c>
      <c r="K2028" s="35">
        <v>65</v>
      </c>
      <c r="L2028" s="49" t="s">
        <v>33</v>
      </c>
      <c r="M2028" s="50" t="str">
        <f>VLOOKUP(Table6[[#This Row],[Product]],Table3[],2)</f>
        <v>Megawidget L</v>
      </c>
      <c r="N2028" s="50" t="str">
        <f t="shared" si="94"/>
        <v>Jun</v>
      </c>
      <c r="O2028" s="56">
        <f t="shared" si="95"/>
        <v>2022</v>
      </c>
      <c r="P2028" s="51">
        <f>VLOOKUP(Table6[[#This Row],[Product]],Table3[],3)</f>
        <v>1.79</v>
      </c>
      <c r="Q2028" s="35">
        <f>VLOOKUP(Table6[[#This Row],[Product]],Table3[],4)</f>
        <v>24</v>
      </c>
      <c r="R2028" s="35">
        <f>Table6[[#This Row],[Quantity]]*Table6[[#This Row],[Case]]</f>
        <v>1560</v>
      </c>
      <c r="S2028" s="35">
        <f>Table6[[#This Row],[Total Sales]]*Table6[[#This Row],[Cost]]</f>
        <v>2792.4</v>
      </c>
    </row>
    <row r="2029" spans="1:19" x14ac:dyDescent="0.3">
      <c r="A2029" s="54">
        <v>2086</v>
      </c>
      <c r="B2029" s="35" t="s">
        <v>5759</v>
      </c>
      <c r="C2029" s="35" t="s">
        <v>1776</v>
      </c>
      <c r="D2029" s="35" t="s">
        <v>51</v>
      </c>
      <c r="E2029" s="35" t="str">
        <f t="shared" si="93"/>
        <v>F</v>
      </c>
      <c r="F2029" s="35">
        <v>90</v>
      </c>
      <c r="G2029" s="35" t="s">
        <v>5760</v>
      </c>
      <c r="H2029" s="35" t="s">
        <v>1336</v>
      </c>
      <c r="I2029" s="35" t="s">
        <v>129</v>
      </c>
      <c r="J2029" s="48" t="s">
        <v>13628</v>
      </c>
      <c r="K2029" s="35">
        <v>78</v>
      </c>
      <c r="L2029" s="49" t="s">
        <v>159</v>
      </c>
      <c r="M2029" s="50" t="str">
        <f>VLOOKUP(Table6[[#This Row],[Product]],Table3[],2)</f>
        <v>Ultrathing V3</v>
      </c>
      <c r="N2029" s="50" t="str">
        <f t="shared" si="94"/>
        <v>Dec</v>
      </c>
      <c r="O2029" s="56">
        <f t="shared" si="95"/>
        <v>2021</v>
      </c>
      <c r="P2029" s="51">
        <f>VLOOKUP(Table6[[#This Row],[Product]],Table3[],3)</f>
        <v>3.39</v>
      </c>
      <c r="Q2029" s="35">
        <f>VLOOKUP(Table6[[#This Row],[Product]],Table3[],4)</f>
        <v>24</v>
      </c>
      <c r="R2029" s="35">
        <f>Table6[[#This Row],[Quantity]]*Table6[[#This Row],[Case]]</f>
        <v>1872</v>
      </c>
      <c r="S2029" s="35">
        <f>Table6[[#This Row],[Total Sales]]*Table6[[#This Row],[Cost]]</f>
        <v>6346.08</v>
      </c>
    </row>
    <row r="2030" spans="1:19" x14ac:dyDescent="0.3">
      <c r="A2030" s="54">
        <v>2087</v>
      </c>
      <c r="B2030" s="35" t="s">
        <v>4965</v>
      </c>
      <c r="C2030" s="35" t="s">
        <v>3884</v>
      </c>
      <c r="D2030" s="35" t="s">
        <v>28</v>
      </c>
      <c r="E2030" s="35" t="str">
        <f t="shared" si="93"/>
        <v>M</v>
      </c>
      <c r="F2030" s="35">
        <v>60</v>
      </c>
      <c r="G2030" s="35" t="s">
        <v>5761</v>
      </c>
      <c r="H2030" s="35" t="s">
        <v>2240</v>
      </c>
      <c r="I2030" s="35" t="s">
        <v>32</v>
      </c>
      <c r="J2030" s="48" t="s">
        <v>13790</v>
      </c>
      <c r="K2030" s="35">
        <v>25</v>
      </c>
      <c r="L2030" s="49" t="s">
        <v>70</v>
      </c>
      <c r="M2030" s="50" t="str">
        <f>VLOOKUP(Table6[[#This Row],[Product]],Table3[],2)</f>
        <v>Megawidget M</v>
      </c>
      <c r="N2030" s="50" t="str">
        <f t="shared" si="94"/>
        <v>Apr</v>
      </c>
      <c r="O2030" s="56">
        <f t="shared" si="95"/>
        <v>2021</v>
      </c>
      <c r="P2030" s="51">
        <f>VLOOKUP(Table6[[#This Row],[Product]],Table3[],3)</f>
        <v>1.29</v>
      </c>
      <c r="Q2030" s="35">
        <f>VLOOKUP(Table6[[#This Row],[Product]],Table3[],4)</f>
        <v>24</v>
      </c>
      <c r="R2030" s="35">
        <f>Table6[[#This Row],[Quantity]]*Table6[[#This Row],[Case]]</f>
        <v>600</v>
      </c>
      <c r="S2030" s="35">
        <f>Table6[[#This Row],[Total Sales]]*Table6[[#This Row],[Cost]]</f>
        <v>774</v>
      </c>
    </row>
    <row r="2031" spans="1:19" x14ac:dyDescent="0.3">
      <c r="A2031" s="54">
        <v>2088</v>
      </c>
      <c r="B2031" s="35" t="s">
        <v>5762</v>
      </c>
      <c r="C2031" s="35" t="s">
        <v>2575</v>
      </c>
      <c r="D2031" s="35" t="s">
        <v>41</v>
      </c>
      <c r="E2031" s="35" t="str">
        <f t="shared" si="93"/>
        <v>F</v>
      </c>
      <c r="F2031" s="35">
        <v>30</v>
      </c>
      <c r="G2031" s="35" t="s">
        <v>15158</v>
      </c>
      <c r="H2031" s="35" t="s">
        <v>1284</v>
      </c>
      <c r="I2031" s="35" t="s">
        <v>32</v>
      </c>
      <c r="J2031" s="48" t="s">
        <v>13754</v>
      </c>
      <c r="K2031" s="35">
        <v>50</v>
      </c>
      <c r="L2031" s="49" t="s">
        <v>45</v>
      </c>
      <c r="M2031" s="50" t="str">
        <f>VLOOKUP(Table6[[#This Row],[Product]],Table3[],2)</f>
        <v>Gigastuff</v>
      </c>
      <c r="N2031" s="50" t="str">
        <f t="shared" si="94"/>
        <v>May</v>
      </c>
      <c r="O2031" s="56">
        <f t="shared" si="95"/>
        <v>2022</v>
      </c>
      <c r="P2031" s="51">
        <f>VLOOKUP(Table6[[#This Row],[Product]],Table3[],3)</f>
        <v>1.89</v>
      </c>
      <c r="Q2031" s="35">
        <f>VLOOKUP(Table6[[#This Row],[Product]],Table3[],4)</f>
        <v>18</v>
      </c>
      <c r="R2031" s="35">
        <f>Table6[[#This Row],[Quantity]]*Table6[[#This Row],[Case]]</f>
        <v>900</v>
      </c>
      <c r="S2031" s="35">
        <f>Table6[[#This Row],[Total Sales]]*Table6[[#This Row],[Cost]]</f>
        <v>1701</v>
      </c>
    </row>
    <row r="2032" spans="1:19" x14ac:dyDescent="0.3">
      <c r="A2032" s="54">
        <v>2089</v>
      </c>
      <c r="B2032" s="35" t="s">
        <v>488</v>
      </c>
      <c r="C2032" s="35" t="s">
        <v>5764</v>
      </c>
      <c r="D2032" s="35" t="s">
        <v>51</v>
      </c>
      <c r="E2032" s="35" t="str">
        <f t="shared" si="93"/>
        <v>F</v>
      </c>
      <c r="F2032" s="35">
        <v>60</v>
      </c>
      <c r="G2032" s="35" t="s">
        <v>5765</v>
      </c>
      <c r="H2032" s="35" t="s">
        <v>619</v>
      </c>
      <c r="I2032" s="35" t="s">
        <v>187</v>
      </c>
      <c r="J2032" s="48">
        <v>43954</v>
      </c>
      <c r="K2032" s="35">
        <v>18</v>
      </c>
      <c r="L2032" s="49" t="s">
        <v>20</v>
      </c>
      <c r="M2032" s="50" t="str">
        <f>VLOOKUP(Table6[[#This Row],[Product]],Table3[],2)</f>
        <v>Hyperwotsit</v>
      </c>
      <c r="N2032" s="50" t="str">
        <f t="shared" si="94"/>
        <v>May</v>
      </c>
      <c r="O2032" s="56">
        <f t="shared" si="95"/>
        <v>2020</v>
      </c>
      <c r="P2032" s="51">
        <f>VLOOKUP(Table6[[#This Row],[Product]],Table3[],3)</f>
        <v>2.0099999999999998</v>
      </c>
      <c r="Q2032" s="35">
        <f>VLOOKUP(Table6[[#This Row],[Product]],Table3[],4)</f>
        <v>20</v>
      </c>
      <c r="R2032" s="35">
        <f>Table6[[#This Row],[Quantity]]*Table6[[#This Row],[Case]]</f>
        <v>360</v>
      </c>
      <c r="S2032" s="35">
        <f>Table6[[#This Row],[Total Sales]]*Table6[[#This Row],[Cost]]</f>
        <v>723.59999999999991</v>
      </c>
    </row>
    <row r="2033" spans="1:19" x14ac:dyDescent="0.3">
      <c r="A2033" s="54">
        <v>2090</v>
      </c>
      <c r="B2033" s="35" t="s">
        <v>5766</v>
      </c>
      <c r="C2033" s="35" t="s">
        <v>1630</v>
      </c>
      <c r="D2033" s="35" t="s">
        <v>28</v>
      </c>
      <c r="E2033" s="35" t="str">
        <f t="shared" si="93"/>
        <v>M</v>
      </c>
      <c r="F2033" s="35">
        <v>90</v>
      </c>
      <c r="G2033" s="35" t="s">
        <v>5765</v>
      </c>
      <c r="H2033" s="35" t="s">
        <v>1206</v>
      </c>
      <c r="I2033" s="35" t="s">
        <v>294</v>
      </c>
      <c r="J2033" s="48" t="s">
        <v>13709</v>
      </c>
      <c r="K2033" s="35">
        <v>44</v>
      </c>
      <c r="L2033" s="49" t="s">
        <v>70</v>
      </c>
      <c r="M2033" s="50" t="str">
        <f>VLOOKUP(Table6[[#This Row],[Product]],Table3[],2)</f>
        <v>Megawidget M</v>
      </c>
      <c r="N2033" s="50" t="str">
        <f t="shared" si="94"/>
        <v>Oct</v>
      </c>
      <c r="O2033" s="56">
        <f t="shared" si="95"/>
        <v>2020</v>
      </c>
      <c r="P2033" s="51">
        <f>VLOOKUP(Table6[[#This Row],[Product]],Table3[],3)</f>
        <v>1.29</v>
      </c>
      <c r="Q2033" s="35">
        <f>VLOOKUP(Table6[[#This Row],[Product]],Table3[],4)</f>
        <v>24</v>
      </c>
      <c r="R2033" s="35">
        <f>Table6[[#This Row],[Quantity]]*Table6[[#This Row],[Case]]</f>
        <v>1056</v>
      </c>
      <c r="S2033" s="35">
        <f>Table6[[#This Row],[Total Sales]]*Table6[[#This Row],[Cost]]</f>
        <v>1362.24</v>
      </c>
    </row>
    <row r="2034" spans="1:19" x14ac:dyDescent="0.3">
      <c r="A2034" s="54">
        <v>2091</v>
      </c>
      <c r="B2034" s="35" t="s">
        <v>1439</v>
      </c>
      <c r="C2034" s="35" t="s">
        <v>676</v>
      </c>
      <c r="D2034" s="35" t="s">
        <v>15</v>
      </c>
      <c r="E2034" s="35" t="str">
        <f t="shared" si="93"/>
        <v>F</v>
      </c>
      <c r="F2034" s="35">
        <v>30</v>
      </c>
      <c r="G2034" s="35" t="s">
        <v>5767</v>
      </c>
      <c r="H2034" s="35" t="s">
        <v>3702</v>
      </c>
      <c r="I2034" s="35" t="s">
        <v>25</v>
      </c>
      <c r="J2034" s="48" t="s">
        <v>13898</v>
      </c>
      <c r="K2034" s="35">
        <v>11</v>
      </c>
      <c r="L2034" s="49" t="s">
        <v>33</v>
      </c>
      <c r="M2034" s="50" t="str">
        <f>VLOOKUP(Table6[[#This Row],[Product]],Table3[],2)</f>
        <v>Megawidget L</v>
      </c>
      <c r="N2034" s="50" t="str">
        <f t="shared" si="94"/>
        <v>Apr</v>
      </c>
      <c r="O2034" s="56">
        <f t="shared" si="95"/>
        <v>2022</v>
      </c>
      <c r="P2034" s="51">
        <f>VLOOKUP(Table6[[#This Row],[Product]],Table3[],3)</f>
        <v>1.79</v>
      </c>
      <c r="Q2034" s="35">
        <f>VLOOKUP(Table6[[#This Row],[Product]],Table3[],4)</f>
        <v>24</v>
      </c>
      <c r="R2034" s="35">
        <f>Table6[[#This Row],[Quantity]]*Table6[[#This Row],[Case]]</f>
        <v>264</v>
      </c>
      <c r="S2034" s="35">
        <f>Table6[[#This Row],[Total Sales]]*Table6[[#This Row],[Cost]]</f>
        <v>472.56</v>
      </c>
    </row>
    <row r="2035" spans="1:19" x14ac:dyDescent="0.3">
      <c r="A2035" s="54">
        <v>2092</v>
      </c>
      <c r="B2035" s="35" t="s">
        <v>5768</v>
      </c>
      <c r="C2035" s="35" t="s">
        <v>5590</v>
      </c>
      <c r="D2035" s="35" t="s">
        <v>51</v>
      </c>
      <c r="E2035" s="35" t="str">
        <f t="shared" si="93"/>
        <v>F</v>
      </c>
      <c r="F2035" s="35">
        <v>30</v>
      </c>
      <c r="G2035" s="35" t="s">
        <v>5769</v>
      </c>
      <c r="H2035" s="35" t="s">
        <v>3670</v>
      </c>
      <c r="I2035" s="35" t="s">
        <v>3671</v>
      </c>
      <c r="J2035" s="48" t="s">
        <v>13629</v>
      </c>
      <c r="K2035" s="35">
        <v>31</v>
      </c>
      <c r="L2035" s="49" t="s">
        <v>64</v>
      </c>
      <c r="M2035" s="50" t="str">
        <f>VLOOKUP(Table6[[#This Row],[Product]],Table3[],2)</f>
        <v>Ultrathing V4</v>
      </c>
      <c r="N2035" s="50" t="str">
        <f t="shared" si="94"/>
        <v>Nov</v>
      </c>
      <c r="O2035" s="56">
        <f t="shared" si="95"/>
        <v>2020</v>
      </c>
      <c r="P2035" s="51">
        <f>VLOOKUP(Table6[[#This Row],[Product]],Table3[],3)</f>
        <v>3.99</v>
      </c>
      <c r="Q2035" s="35">
        <f>VLOOKUP(Table6[[#This Row],[Product]],Table3[],4)</f>
        <v>24</v>
      </c>
      <c r="R2035" s="35">
        <f>Table6[[#This Row],[Quantity]]*Table6[[#This Row],[Case]]</f>
        <v>744</v>
      </c>
      <c r="S2035" s="35">
        <f>Table6[[#This Row],[Total Sales]]*Table6[[#This Row],[Cost]]</f>
        <v>2968.56</v>
      </c>
    </row>
    <row r="2036" spans="1:19" x14ac:dyDescent="0.3">
      <c r="A2036" s="54">
        <v>2093</v>
      </c>
      <c r="B2036" s="35" t="s">
        <v>2823</v>
      </c>
      <c r="C2036" s="35" t="s">
        <v>2203</v>
      </c>
      <c r="D2036" s="35" t="s">
        <v>28</v>
      </c>
      <c r="E2036" s="35" t="str">
        <f t="shared" si="93"/>
        <v>M</v>
      </c>
      <c r="F2036" s="35">
        <v>30</v>
      </c>
      <c r="G2036" s="35" t="s">
        <v>5770</v>
      </c>
      <c r="H2036" s="35" t="s">
        <v>690</v>
      </c>
      <c r="I2036" s="35" t="s">
        <v>32</v>
      </c>
      <c r="J2036" s="48" t="s">
        <v>14079</v>
      </c>
      <c r="K2036" s="35">
        <v>57</v>
      </c>
      <c r="L2036" s="49" t="s">
        <v>64</v>
      </c>
      <c r="M2036" s="50" t="str">
        <f>VLOOKUP(Table6[[#This Row],[Product]],Table3[],2)</f>
        <v>Ultrathing V4</v>
      </c>
      <c r="N2036" s="50" t="str">
        <f t="shared" si="94"/>
        <v>Aug</v>
      </c>
      <c r="O2036" s="56">
        <f t="shared" si="95"/>
        <v>2020</v>
      </c>
      <c r="P2036" s="51">
        <f>VLOOKUP(Table6[[#This Row],[Product]],Table3[],3)</f>
        <v>3.99</v>
      </c>
      <c r="Q2036" s="35">
        <f>VLOOKUP(Table6[[#This Row],[Product]],Table3[],4)</f>
        <v>24</v>
      </c>
      <c r="R2036" s="35">
        <f>Table6[[#This Row],[Quantity]]*Table6[[#This Row],[Case]]</f>
        <v>1368</v>
      </c>
      <c r="S2036" s="35">
        <f>Table6[[#This Row],[Total Sales]]*Table6[[#This Row],[Cost]]</f>
        <v>5458.3200000000006</v>
      </c>
    </row>
    <row r="2037" spans="1:19" x14ac:dyDescent="0.3">
      <c r="A2037" s="54">
        <v>2094</v>
      </c>
      <c r="B2037" s="35" t="s">
        <v>656</v>
      </c>
      <c r="C2037" s="35" t="s">
        <v>4287</v>
      </c>
      <c r="D2037" s="35" t="s">
        <v>15</v>
      </c>
      <c r="E2037" s="35" t="str">
        <f t="shared" si="93"/>
        <v>F</v>
      </c>
      <c r="F2037" s="35">
        <v>30</v>
      </c>
      <c r="G2037" s="35" t="s">
        <v>5771</v>
      </c>
      <c r="H2037" s="35" t="s">
        <v>1125</v>
      </c>
      <c r="I2037" s="35" t="s">
        <v>1126</v>
      </c>
      <c r="J2037" s="48">
        <v>44409</v>
      </c>
      <c r="K2037" s="35">
        <v>16</v>
      </c>
      <c r="L2037" s="49" t="s">
        <v>33</v>
      </c>
      <c r="M2037" s="50" t="str">
        <f>VLOOKUP(Table6[[#This Row],[Product]],Table3[],2)</f>
        <v>Megawidget L</v>
      </c>
      <c r="N2037" s="50" t="str">
        <f t="shared" si="94"/>
        <v>Aug</v>
      </c>
      <c r="O2037" s="56">
        <f t="shared" si="95"/>
        <v>2021</v>
      </c>
      <c r="P2037" s="51">
        <f>VLOOKUP(Table6[[#This Row],[Product]],Table3[],3)</f>
        <v>1.79</v>
      </c>
      <c r="Q2037" s="35">
        <f>VLOOKUP(Table6[[#This Row],[Product]],Table3[],4)</f>
        <v>24</v>
      </c>
      <c r="R2037" s="35">
        <f>Table6[[#This Row],[Quantity]]*Table6[[#This Row],[Case]]</f>
        <v>384</v>
      </c>
      <c r="S2037" s="35">
        <f>Table6[[#This Row],[Total Sales]]*Table6[[#This Row],[Cost]]</f>
        <v>687.36</v>
      </c>
    </row>
    <row r="2038" spans="1:19" x14ac:dyDescent="0.3">
      <c r="A2038" s="54">
        <v>2095</v>
      </c>
      <c r="B2038" s="35" t="s">
        <v>5772</v>
      </c>
      <c r="C2038" s="35" t="s">
        <v>2210</v>
      </c>
      <c r="D2038" s="35" t="s">
        <v>28</v>
      </c>
      <c r="E2038" s="35" t="str">
        <f t="shared" si="93"/>
        <v>M</v>
      </c>
      <c r="F2038" s="35">
        <v>90</v>
      </c>
      <c r="G2038" s="35" t="s">
        <v>15159</v>
      </c>
      <c r="H2038" s="35" t="s">
        <v>138</v>
      </c>
      <c r="I2038" s="35" t="s">
        <v>294</v>
      </c>
      <c r="J2038" s="48" t="s">
        <v>13853</v>
      </c>
      <c r="K2038" s="35">
        <v>79</v>
      </c>
      <c r="L2038" s="49" t="s">
        <v>80</v>
      </c>
      <c r="M2038" s="50" t="str">
        <f>VLOOKUP(Table6[[#This Row],[Product]],Table3[],2)</f>
        <v>Ultrathing V2</v>
      </c>
      <c r="N2038" s="50" t="str">
        <f t="shared" si="94"/>
        <v>Apr</v>
      </c>
      <c r="O2038" s="56">
        <f t="shared" si="95"/>
        <v>2021</v>
      </c>
      <c r="P2038" s="51">
        <f>VLOOKUP(Table6[[#This Row],[Product]],Table3[],3)</f>
        <v>2.95</v>
      </c>
      <c r="Q2038" s="35">
        <f>VLOOKUP(Table6[[#This Row],[Product]],Table3[],4)</f>
        <v>20</v>
      </c>
      <c r="R2038" s="35">
        <f>Table6[[#This Row],[Quantity]]*Table6[[#This Row],[Case]]</f>
        <v>1580</v>
      </c>
      <c r="S2038" s="35">
        <f>Table6[[#This Row],[Total Sales]]*Table6[[#This Row],[Cost]]</f>
        <v>4661</v>
      </c>
    </row>
    <row r="2039" spans="1:19" x14ac:dyDescent="0.3">
      <c r="A2039" s="54">
        <v>2096</v>
      </c>
      <c r="B2039" s="35" t="s">
        <v>5774</v>
      </c>
      <c r="C2039" s="35" t="s">
        <v>5077</v>
      </c>
      <c r="D2039" s="35" t="s">
        <v>15</v>
      </c>
      <c r="E2039" s="35" t="str">
        <f t="shared" si="93"/>
        <v>F</v>
      </c>
      <c r="F2039" s="35">
        <v>30</v>
      </c>
      <c r="G2039" s="35" t="s">
        <v>5775</v>
      </c>
      <c r="H2039" s="35" t="s">
        <v>386</v>
      </c>
      <c r="I2039" s="35" t="s">
        <v>294</v>
      </c>
      <c r="J2039" s="48" t="s">
        <v>13673</v>
      </c>
      <c r="K2039" s="35">
        <v>60</v>
      </c>
      <c r="L2039" s="49" t="s">
        <v>159</v>
      </c>
      <c r="M2039" s="50" t="str">
        <f>VLOOKUP(Table6[[#This Row],[Product]],Table3[],2)</f>
        <v>Ultrathing V3</v>
      </c>
      <c r="N2039" s="50" t="str">
        <f t="shared" si="94"/>
        <v>Jan</v>
      </c>
      <c r="O2039" s="56">
        <f t="shared" si="95"/>
        <v>2021</v>
      </c>
      <c r="P2039" s="51">
        <f>VLOOKUP(Table6[[#This Row],[Product]],Table3[],3)</f>
        <v>3.39</v>
      </c>
      <c r="Q2039" s="35">
        <f>VLOOKUP(Table6[[#This Row],[Product]],Table3[],4)</f>
        <v>24</v>
      </c>
      <c r="R2039" s="35">
        <f>Table6[[#This Row],[Quantity]]*Table6[[#This Row],[Case]]</f>
        <v>1440</v>
      </c>
      <c r="S2039" s="35">
        <f>Table6[[#This Row],[Total Sales]]*Table6[[#This Row],[Cost]]</f>
        <v>4881.6000000000004</v>
      </c>
    </row>
    <row r="2040" spans="1:19" x14ac:dyDescent="0.3">
      <c r="A2040" s="54">
        <v>2097</v>
      </c>
      <c r="B2040" s="35" t="s">
        <v>237</v>
      </c>
      <c r="C2040" s="35" t="s">
        <v>3286</v>
      </c>
      <c r="D2040" s="35" t="s">
        <v>28</v>
      </c>
      <c r="E2040" s="35" t="str">
        <f t="shared" si="93"/>
        <v>M</v>
      </c>
      <c r="F2040" s="35">
        <v>60</v>
      </c>
      <c r="G2040" s="35" t="s">
        <v>5776</v>
      </c>
      <c r="H2040" s="35" t="s">
        <v>1530</v>
      </c>
      <c r="I2040" s="35" t="s">
        <v>32</v>
      </c>
      <c r="J2040" s="48" t="s">
        <v>13651</v>
      </c>
      <c r="K2040" s="35">
        <v>53</v>
      </c>
      <c r="L2040" s="49" t="s">
        <v>70</v>
      </c>
      <c r="M2040" s="50" t="str">
        <f>VLOOKUP(Table6[[#This Row],[Product]],Table3[],2)</f>
        <v>Megawidget M</v>
      </c>
      <c r="N2040" s="50" t="str">
        <f t="shared" si="94"/>
        <v>Aug</v>
      </c>
      <c r="O2040" s="56">
        <f t="shared" si="95"/>
        <v>2020</v>
      </c>
      <c r="P2040" s="51">
        <f>VLOOKUP(Table6[[#This Row],[Product]],Table3[],3)</f>
        <v>1.29</v>
      </c>
      <c r="Q2040" s="35">
        <f>VLOOKUP(Table6[[#This Row],[Product]],Table3[],4)</f>
        <v>24</v>
      </c>
      <c r="R2040" s="35">
        <f>Table6[[#This Row],[Quantity]]*Table6[[#This Row],[Case]]</f>
        <v>1272</v>
      </c>
      <c r="S2040" s="35">
        <f>Table6[[#This Row],[Total Sales]]*Table6[[#This Row],[Cost]]</f>
        <v>1640.88</v>
      </c>
    </row>
    <row r="2041" spans="1:19" x14ac:dyDescent="0.3">
      <c r="A2041" s="54">
        <v>2098</v>
      </c>
      <c r="B2041" s="35" t="s">
        <v>2063</v>
      </c>
      <c r="C2041" s="35" t="s">
        <v>4512</v>
      </c>
      <c r="D2041" s="35" t="s">
        <v>28</v>
      </c>
      <c r="E2041" s="35" t="str">
        <f t="shared" si="93"/>
        <v>M</v>
      </c>
      <c r="F2041" s="35">
        <v>30</v>
      </c>
      <c r="G2041" s="35" t="s">
        <v>5777</v>
      </c>
      <c r="H2041" s="35" t="s">
        <v>5778</v>
      </c>
      <c r="I2041" s="35" t="s">
        <v>1311</v>
      </c>
      <c r="J2041" s="48" t="s">
        <v>13869</v>
      </c>
      <c r="K2041" s="35">
        <v>68</v>
      </c>
      <c r="L2041" s="49" t="s">
        <v>70</v>
      </c>
      <c r="M2041" s="50" t="str">
        <f>VLOOKUP(Table6[[#This Row],[Product]],Table3[],2)</f>
        <v>Megawidget M</v>
      </c>
      <c r="N2041" s="50" t="str">
        <f t="shared" si="94"/>
        <v>Nov</v>
      </c>
      <c r="O2041" s="56">
        <f t="shared" si="95"/>
        <v>2020</v>
      </c>
      <c r="P2041" s="51">
        <f>VLOOKUP(Table6[[#This Row],[Product]],Table3[],3)</f>
        <v>1.29</v>
      </c>
      <c r="Q2041" s="35">
        <f>VLOOKUP(Table6[[#This Row],[Product]],Table3[],4)</f>
        <v>24</v>
      </c>
      <c r="R2041" s="35">
        <f>Table6[[#This Row],[Quantity]]*Table6[[#This Row],[Case]]</f>
        <v>1632</v>
      </c>
      <c r="S2041" s="35">
        <f>Table6[[#This Row],[Total Sales]]*Table6[[#This Row],[Cost]]</f>
        <v>2105.2800000000002</v>
      </c>
    </row>
    <row r="2042" spans="1:19" x14ac:dyDescent="0.3">
      <c r="A2042" s="54">
        <v>2099</v>
      </c>
      <c r="B2042" s="35" t="s">
        <v>3787</v>
      </c>
      <c r="C2042" s="35" t="s">
        <v>4269</v>
      </c>
      <c r="D2042" s="35" t="s">
        <v>28</v>
      </c>
      <c r="E2042" s="35" t="str">
        <f t="shared" si="93"/>
        <v>M</v>
      </c>
      <c r="F2042" s="35">
        <v>60</v>
      </c>
      <c r="G2042" s="35" t="s">
        <v>5777</v>
      </c>
      <c r="H2042" s="35" t="s">
        <v>3169</v>
      </c>
      <c r="I2042" s="35" t="s">
        <v>110</v>
      </c>
      <c r="J2042" s="48">
        <v>44106</v>
      </c>
      <c r="K2042" s="35">
        <v>41</v>
      </c>
      <c r="L2042" s="49" t="s">
        <v>64</v>
      </c>
      <c r="M2042" s="50" t="str">
        <f>VLOOKUP(Table6[[#This Row],[Product]],Table3[],2)</f>
        <v>Ultrathing V4</v>
      </c>
      <c r="N2042" s="50" t="str">
        <f t="shared" si="94"/>
        <v>Oct</v>
      </c>
      <c r="O2042" s="56">
        <f t="shared" si="95"/>
        <v>2020</v>
      </c>
      <c r="P2042" s="51">
        <f>VLOOKUP(Table6[[#This Row],[Product]],Table3[],3)</f>
        <v>3.99</v>
      </c>
      <c r="Q2042" s="35">
        <f>VLOOKUP(Table6[[#This Row],[Product]],Table3[],4)</f>
        <v>24</v>
      </c>
      <c r="R2042" s="35">
        <f>Table6[[#This Row],[Quantity]]*Table6[[#This Row],[Case]]</f>
        <v>984</v>
      </c>
      <c r="S2042" s="35">
        <f>Table6[[#This Row],[Total Sales]]*Table6[[#This Row],[Cost]]</f>
        <v>3926.1600000000003</v>
      </c>
    </row>
    <row r="2043" spans="1:19" x14ac:dyDescent="0.3">
      <c r="A2043" s="54">
        <v>2100</v>
      </c>
      <c r="B2043" s="35" t="s">
        <v>5612</v>
      </c>
      <c r="C2043" s="35" t="s">
        <v>1286</v>
      </c>
      <c r="D2043" s="35" t="s">
        <v>15</v>
      </c>
      <c r="E2043" s="35" t="str">
        <f t="shared" si="93"/>
        <v>F</v>
      </c>
      <c r="F2043" s="35">
        <v>60</v>
      </c>
      <c r="G2043" s="35" t="s">
        <v>5779</v>
      </c>
      <c r="H2043" s="35" t="s">
        <v>1060</v>
      </c>
      <c r="I2043" s="35" t="s">
        <v>38</v>
      </c>
      <c r="J2043" s="48">
        <v>44143</v>
      </c>
      <c r="K2043" s="35">
        <v>2</v>
      </c>
      <c r="L2043" s="49" t="s">
        <v>45</v>
      </c>
      <c r="M2043" s="50" t="str">
        <f>VLOOKUP(Table6[[#This Row],[Product]],Table3[],2)</f>
        <v>Gigastuff</v>
      </c>
      <c r="N2043" s="50" t="str">
        <f t="shared" si="94"/>
        <v>Nov</v>
      </c>
      <c r="O2043" s="56">
        <f t="shared" si="95"/>
        <v>2020</v>
      </c>
      <c r="P2043" s="51">
        <f>VLOOKUP(Table6[[#This Row],[Product]],Table3[],3)</f>
        <v>1.89</v>
      </c>
      <c r="Q2043" s="35">
        <f>VLOOKUP(Table6[[#This Row],[Product]],Table3[],4)</f>
        <v>18</v>
      </c>
      <c r="R2043" s="35">
        <f>Table6[[#This Row],[Quantity]]*Table6[[#This Row],[Case]]</f>
        <v>36</v>
      </c>
      <c r="S2043" s="35">
        <f>Table6[[#This Row],[Total Sales]]*Table6[[#This Row],[Cost]]</f>
        <v>68.039999999999992</v>
      </c>
    </row>
    <row r="2044" spans="1:19" x14ac:dyDescent="0.3">
      <c r="A2044" s="54">
        <v>2101</v>
      </c>
      <c r="B2044" s="35" t="s">
        <v>2788</v>
      </c>
      <c r="C2044" s="35" t="s">
        <v>3120</v>
      </c>
      <c r="D2044" s="35" t="s">
        <v>28</v>
      </c>
      <c r="E2044" s="35" t="str">
        <f t="shared" si="93"/>
        <v>M</v>
      </c>
      <c r="F2044" s="35">
        <v>30</v>
      </c>
      <c r="G2044" s="35" t="s">
        <v>15160</v>
      </c>
      <c r="H2044" s="35" t="s">
        <v>5781</v>
      </c>
      <c r="I2044" s="35" t="s">
        <v>32</v>
      </c>
      <c r="J2044" s="48" t="s">
        <v>14161</v>
      </c>
      <c r="K2044" s="35">
        <v>24</v>
      </c>
      <c r="L2044" s="49" t="s">
        <v>54</v>
      </c>
      <c r="M2044" s="50" t="str">
        <f>VLOOKUP(Table6[[#This Row],[Product]],Table3[],2)</f>
        <v>Megawidget S</v>
      </c>
      <c r="N2044" s="50" t="str">
        <f t="shared" si="94"/>
        <v>Jan</v>
      </c>
      <c r="O2044" s="56">
        <f t="shared" si="95"/>
        <v>2022</v>
      </c>
      <c r="P2044" s="51">
        <f>VLOOKUP(Table6[[#This Row],[Product]],Table3[],3)</f>
        <v>0.69</v>
      </c>
      <c r="Q2044" s="35">
        <f>VLOOKUP(Table6[[#This Row],[Product]],Table3[],4)</f>
        <v>24</v>
      </c>
      <c r="R2044" s="35">
        <f>Table6[[#This Row],[Quantity]]*Table6[[#This Row],[Case]]</f>
        <v>576</v>
      </c>
      <c r="S2044" s="35">
        <f>Table6[[#This Row],[Total Sales]]*Table6[[#This Row],[Cost]]</f>
        <v>397.43999999999994</v>
      </c>
    </row>
    <row r="2045" spans="1:19" x14ac:dyDescent="0.3">
      <c r="A2045" s="54">
        <v>2102</v>
      </c>
      <c r="B2045" s="35" t="s">
        <v>5782</v>
      </c>
      <c r="C2045" s="35" t="s">
        <v>991</v>
      </c>
      <c r="D2045" s="35" t="s">
        <v>51</v>
      </c>
      <c r="E2045" s="35" t="str">
        <f t="shared" si="93"/>
        <v>F</v>
      </c>
      <c r="F2045" s="35">
        <v>90</v>
      </c>
      <c r="G2045" s="35" t="s">
        <v>15161</v>
      </c>
      <c r="H2045" s="35" t="s">
        <v>4527</v>
      </c>
      <c r="I2045" s="35" t="s">
        <v>32</v>
      </c>
      <c r="J2045" s="48" t="s">
        <v>13862</v>
      </c>
      <c r="K2045" s="35">
        <v>43</v>
      </c>
      <c r="L2045" s="49" t="s">
        <v>54</v>
      </c>
      <c r="M2045" s="50" t="str">
        <f>VLOOKUP(Table6[[#This Row],[Product]],Table3[],2)</f>
        <v>Megawidget S</v>
      </c>
      <c r="N2045" s="50" t="str">
        <f t="shared" si="94"/>
        <v>Feb</v>
      </c>
      <c r="O2045" s="56">
        <f t="shared" si="95"/>
        <v>2022</v>
      </c>
      <c r="P2045" s="51">
        <f>VLOOKUP(Table6[[#This Row],[Product]],Table3[],3)</f>
        <v>0.69</v>
      </c>
      <c r="Q2045" s="35">
        <f>VLOOKUP(Table6[[#This Row],[Product]],Table3[],4)</f>
        <v>24</v>
      </c>
      <c r="R2045" s="35">
        <f>Table6[[#This Row],[Quantity]]*Table6[[#This Row],[Case]]</f>
        <v>1032</v>
      </c>
      <c r="S2045" s="35">
        <f>Table6[[#This Row],[Total Sales]]*Table6[[#This Row],[Cost]]</f>
        <v>712.07999999999993</v>
      </c>
    </row>
    <row r="2046" spans="1:19" x14ac:dyDescent="0.3">
      <c r="A2046" s="54">
        <v>2103</v>
      </c>
      <c r="B2046" s="35" t="s">
        <v>2319</v>
      </c>
      <c r="C2046" s="35" t="s">
        <v>152</v>
      </c>
      <c r="D2046" s="35" t="s">
        <v>28</v>
      </c>
      <c r="E2046" s="35" t="str">
        <f t="shared" si="93"/>
        <v>M</v>
      </c>
      <c r="F2046" s="35">
        <v>60</v>
      </c>
      <c r="G2046" s="35" t="s">
        <v>5784</v>
      </c>
      <c r="H2046" s="35" t="s">
        <v>827</v>
      </c>
      <c r="I2046" s="35" t="s">
        <v>124</v>
      </c>
      <c r="J2046" s="48">
        <v>44348</v>
      </c>
      <c r="K2046" s="35">
        <v>70</v>
      </c>
      <c r="L2046" s="49" t="s">
        <v>159</v>
      </c>
      <c r="M2046" s="50" t="str">
        <f>VLOOKUP(Table6[[#This Row],[Product]],Table3[],2)</f>
        <v>Ultrathing V3</v>
      </c>
      <c r="N2046" s="50" t="str">
        <f t="shared" si="94"/>
        <v>Jun</v>
      </c>
      <c r="O2046" s="56">
        <f t="shared" si="95"/>
        <v>2021</v>
      </c>
      <c r="P2046" s="51">
        <f>VLOOKUP(Table6[[#This Row],[Product]],Table3[],3)</f>
        <v>3.39</v>
      </c>
      <c r="Q2046" s="35">
        <f>VLOOKUP(Table6[[#This Row],[Product]],Table3[],4)</f>
        <v>24</v>
      </c>
      <c r="R2046" s="35">
        <f>Table6[[#This Row],[Quantity]]*Table6[[#This Row],[Case]]</f>
        <v>1680</v>
      </c>
      <c r="S2046" s="35">
        <f>Table6[[#This Row],[Total Sales]]*Table6[[#This Row],[Cost]]</f>
        <v>5695.2</v>
      </c>
    </row>
    <row r="2047" spans="1:19" x14ac:dyDescent="0.3">
      <c r="A2047" s="54">
        <v>2104</v>
      </c>
      <c r="B2047" s="35" t="s">
        <v>5785</v>
      </c>
      <c r="C2047" s="35" t="s">
        <v>5786</v>
      </c>
      <c r="D2047" s="35" t="s">
        <v>28</v>
      </c>
      <c r="E2047" s="35" t="str">
        <f t="shared" si="93"/>
        <v>M</v>
      </c>
      <c r="F2047" s="35">
        <v>30</v>
      </c>
      <c r="G2047" s="35" t="s">
        <v>5787</v>
      </c>
      <c r="H2047" s="35" t="s">
        <v>2141</v>
      </c>
      <c r="I2047" s="35" t="s">
        <v>1078</v>
      </c>
      <c r="J2047" s="48">
        <v>44112</v>
      </c>
      <c r="K2047" s="35">
        <v>19</v>
      </c>
      <c r="L2047" s="49" t="s">
        <v>64</v>
      </c>
      <c r="M2047" s="50" t="str">
        <f>VLOOKUP(Table6[[#This Row],[Product]],Table3[],2)</f>
        <v>Ultrathing V4</v>
      </c>
      <c r="N2047" s="50" t="str">
        <f t="shared" si="94"/>
        <v>Oct</v>
      </c>
      <c r="O2047" s="56">
        <f t="shared" si="95"/>
        <v>2020</v>
      </c>
      <c r="P2047" s="51">
        <f>VLOOKUP(Table6[[#This Row],[Product]],Table3[],3)</f>
        <v>3.99</v>
      </c>
      <c r="Q2047" s="35">
        <f>VLOOKUP(Table6[[#This Row],[Product]],Table3[],4)</f>
        <v>24</v>
      </c>
      <c r="R2047" s="35">
        <f>Table6[[#This Row],[Quantity]]*Table6[[#This Row],[Case]]</f>
        <v>456</v>
      </c>
      <c r="S2047" s="35">
        <f>Table6[[#This Row],[Total Sales]]*Table6[[#This Row],[Cost]]</f>
        <v>1819.44</v>
      </c>
    </row>
    <row r="2048" spans="1:19" x14ac:dyDescent="0.3">
      <c r="A2048" s="54">
        <v>2105</v>
      </c>
      <c r="B2048" s="35" t="s">
        <v>4452</v>
      </c>
      <c r="C2048" s="35" t="s">
        <v>5788</v>
      </c>
      <c r="D2048" s="35" t="s">
        <v>28</v>
      </c>
      <c r="E2048" s="35" t="str">
        <f t="shared" si="93"/>
        <v>M</v>
      </c>
      <c r="F2048" s="35">
        <v>30</v>
      </c>
      <c r="G2048" s="35" t="s">
        <v>5787</v>
      </c>
      <c r="H2048" s="35" t="s">
        <v>2056</v>
      </c>
      <c r="I2048" s="35" t="s">
        <v>32</v>
      </c>
      <c r="J2048" s="48" t="s">
        <v>14131</v>
      </c>
      <c r="K2048" s="35">
        <v>87</v>
      </c>
      <c r="L2048" s="49" t="s">
        <v>101</v>
      </c>
      <c r="M2048" s="50" t="str">
        <f>VLOOKUP(Table6[[#This Row],[Product]],Table3[],2)</f>
        <v>Superwossname</v>
      </c>
      <c r="N2048" s="50" t="str">
        <f t="shared" si="94"/>
        <v>Apr</v>
      </c>
      <c r="O2048" s="56">
        <f t="shared" si="95"/>
        <v>2021</v>
      </c>
      <c r="P2048" s="51">
        <f>VLOOKUP(Table6[[#This Row],[Product]],Table3[],3)</f>
        <v>3.49</v>
      </c>
      <c r="Q2048" s="35">
        <f>VLOOKUP(Table6[[#This Row],[Product]],Table3[],4)</f>
        <v>20</v>
      </c>
      <c r="R2048" s="35">
        <f>Table6[[#This Row],[Quantity]]*Table6[[#This Row],[Case]]</f>
        <v>1740</v>
      </c>
      <c r="S2048" s="35">
        <f>Table6[[#This Row],[Total Sales]]*Table6[[#This Row],[Cost]]</f>
        <v>6072.6</v>
      </c>
    </row>
    <row r="2049" spans="1:19" x14ac:dyDescent="0.3">
      <c r="A2049" s="54">
        <v>2107</v>
      </c>
      <c r="B2049" s="35" t="s">
        <v>5789</v>
      </c>
      <c r="C2049" s="35" t="s">
        <v>4059</v>
      </c>
      <c r="D2049" s="35" t="s">
        <v>28</v>
      </c>
      <c r="E2049" s="35" t="str">
        <f t="shared" si="93"/>
        <v>M</v>
      </c>
      <c r="F2049" s="35">
        <v>30</v>
      </c>
      <c r="G2049" s="35" t="s">
        <v>5790</v>
      </c>
      <c r="H2049" s="35" t="s">
        <v>4056</v>
      </c>
      <c r="I2049" s="35" t="s">
        <v>124</v>
      </c>
      <c r="J2049" s="48" t="s">
        <v>13679</v>
      </c>
      <c r="K2049" s="35">
        <v>48</v>
      </c>
      <c r="L2049" s="49" t="s">
        <v>20</v>
      </c>
      <c r="M2049" s="50" t="str">
        <f>VLOOKUP(Table6[[#This Row],[Product]],Table3[],2)</f>
        <v>Hyperwotsit</v>
      </c>
      <c r="N2049" s="50" t="str">
        <f t="shared" si="94"/>
        <v>Jul</v>
      </c>
      <c r="O2049" s="56">
        <f t="shared" si="95"/>
        <v>2022</v>
      </c>
      <c r="P2049" s="51">
        <f>VLOOKUP(Table6[[#This Row],[Product]],Table3[],3)</f>
        <v>2.0099999999999998</v>
      </c>
      <c r="Q2049" s="35">
        <f>VLOOKUP(Table6[[#This Row],[Product]],Table3[],4)</f>
        <v>20</v>
      </c>
      <c r="R2049" s="35">
        <f>Table6[[#This Row],[Quantity]]*Table6[[#This Row],[Case]]</f>
        <v>960</v>
      </c>
      <c r="S2049" s="35">
        <f>Table6[[#This Row],[Total Sales]]*Table6[[#This Row],[Cost]]</f>
        <v>1929.6</v>
      </c>
    </row>
    <row r="2050" spans="1:19" x14ac:dyDescent="0.3">
      <c r="A2050" s="54">
        <v>2108</v>
      </c>
      <c r="B2050" s="35" t="s">
        <v>3335</v>
      </c>
      <c r="C2050" s="35" t="s">
        <v>4558</v>
      </c>
      <c r="D2050" s="35" t="s">
        <v>28</v>
      </c>
      <c r="E2050" s="35" t="str">
        <f t="shared" si="93"/>
        <v>M</v>
      </c>
      <c r="F2050" s="35">
        <v>60</v>
      </c>
      <c r="G2050" s="35" t="s">
        <v>5790</v>
      </c>
      <c r="H2050" s="35" t="s">
        <v>1391</v>
      </c>
      <c r="I2050" s="35" t="s">
        <v>32</v>
      </c>
      <c r="J2050" s="48">
        <v>44201</v>
      </c>
      <c r="K2050" s="35">
        <v>40</v>
      </c>
      <c r="L2050" s="49" t="s">
        <v>64</v>
      </c>
      <c r="M2050" s="50" t="str">
        <f>VLOOKUP(Table6[[#This Row],[Product]],Table3[],2)</f>
        <v>Ultrathing V4</v>
      </c>
      <c r="N2050" s="50" t="str">
        <f t="shared" si="94"/>
        <v>Jan</v>
      </c>
      <c r="O2050" s="56">
        <f t="shared" si="95"/>
        <v>2021</v>
      </c>
      <c r="P2050" s="51">
        <f>VLOOKUP(Table6[[#This Row],[Product]],Table3[],3)</f>
        <v>3.99</v>
      </c>
      <c r="Q2050" s="35">
        <f>VLOOKUP(Table6[[#This Row],[Product]],Table3[],4)</f>
        <v>24</v>
      </c>
      <c r="R2050" s="35">
        <f>Table6[[#This Row],[Quantity]]*Table6[[#This Row],[Case]]</f>
        <v>960</v>
      </c>
      <c r="S2050" s="35">
        <f>Table6[[#This Row],[Total Sales]]*Table6[[#This Row],[Cost]]</f>
        <v>3830.4</v>
      </c>
    </row>
    <row r="2051" spans="1:19" x14ac:dyDescent="0.3">
      <c r="A2051" s="54">
        <v>2109</v>
      </c>
      <c r="B2051" s="35" t="s">
        <v>2384</v>
      </c>
      <c r="C2051" s="35" t="s">
        <v>844</v>
      </c>
      <c r="D2051" s="35" t="s">
        <v>28</v>
      </c>
      <c r="E2051" s="35" t="str">
        <f t="shared" ref="E2051:E2114" si="96">IF(OR(D2051="Mrs", D2051="Miss", D2051="Ms"), "F", IF(OR(D2051="Mr"), "M", IF(OR(D2051="Dr", D2051="Prof", D2051="Rev"), "M/F", "")))</f>
        <v>M</v>
      </c>
      <c r="F2051" s="35">
        <v>90</v>
      </c>
      <c r="G2051" s="35" t="s">
        <v>5791</v>
      </c>
      <c r="H2051" s="35" t="s">
        <v>904</v>
      </c>
      <c r="I2051" s="35" t="s">
        <v>32</v>
      </c>
      <c r="J2051" s="48" t="s">
        <v>14168</v>
      </c>
      <c r="K2051" s="35">
        <v>33</v>
      </c>
      <c r="L2051" s="49" t="s">
        <v>80</v>
      </c>
      <c r="M2051" s="50" t="str">
        <f>VLOOKUP(Table6[[#This Row],[Product]],Table3[],2)</f>
        <v>Ultrathing V2</v>
      </c>
      <c r="N2051" s="50" t="str">
        <f t="shared" ref="N2051:N2114" si="97">TEXT(J2051,"mmm")</f>
        <v>Jan</v>
      </c>
      <c r="O2051" s="56">
        <f t="shared" ref="O2051:O2114" si="98">YEAR(J2051)</f>
        <v>2020</v>
      </c>
      <c r="P2051" s="51">
        <f>VLOOKUP(Table6[[#This Row],[Product]],Table3[],3)</f>
        <v>2.95</v>
      </c>
      <c r="Q2051" s="35">
        <f>VLOOKUP(Table6[[#This Row],[Product]],Table3[],4)</f>
        <v>20</v>
      </c>
      <c r="R2051" s="35">
        <f>Table6[[#This Row],[Quantity]]*Table6[[#This Row],[Case]]</f>
        <v>660</v>
      </c>
      <c r="S2051" s="35">
        <f>Table6[[#This Row],[Total Sales]]*Table6[[#This Row],[Cost]]</f>
        <v>1947.0000000000002</v>
      </c>
    </row>
    <row r="2052" spans="1:19" x14ac:dyDescent="0.3">
      <c r="A2052" s="54">
        <v>2111</v>
      </c>
      <c r="B2052" s="35" t="s">
        <v>3684</v>
      </c>
      <c r="C2052" s="35" t="s">
        <v>5792</v>
      </c>
      <c r="D2052" s="35" t="s">
        <v>51</v>
      </c>
      <c r="E2052" s="35" t="str">
        <f t="shared" si="96"/>
        <v>F</v>
      </c>
      <c r="F2052" s="35">
        <v>30</v>
      </c>
      <c r="G2052" s="35" t="s">
        <v>5793</v>
      </c>
      <c r="H2052" s="35" t="s">
        <v>5794</v>
      </c>
      <c r="I2052" s="35" t="s">
        <v>294</v>
      </c>
      <c r="J2052" s="48" t="s">
        <v>13987</v>
      </c>
      <c r="K2052" s="35">
        <v>33</v>
      </c>
      <c r="L2052" s="49" t="s">
        <v>45</v>
      </c>
      <c r="M2052" s="50" t="str">
        <f>VLOOKUP(Table6[[#This Row],[Product]],Table3[],2)</f>
        <v>Gigastuff</v>
      </c>
      <c r="N2052" s="50" t="str">
        <f t="shared" si="97"/>
        <v>Sep</v>
      </c>
      <c r="O2052" s="56">
        <f t="shared" si="98"/>
        <v>2020</v>
      </c>
      <c r="P2052" s="51">
        <f>VLOOKUP(Table6[[#This Row],[Product]],Table3[],3)</f>
        <v>1.89</v>
      </c>
      <c r="Q2052" s="35">
        <f>VLOOKUP(Table6[[#This Row],[Product]],Table3[],4)</f>
        <v>18</v>
      </c>
      <c r="R2052" s="35">
        <f>Table6[[#This Row],[Quantity]]*Table6[[#This Row],[Case]]</f>
        <v>594</v>
      </c>
      <c r="S2052" s="35">
        <f>Table6[[#This Row],[Total Sales]]*Table6[[#This Row],[Cost]]</f>
        <v>1122.6599999999999</v>
      </c>
    </row>
    <row r="2053" spans="1:19" x14ac:dyDescent="0.3">
      <c r="A2053" s="54">
        <v>2112</v>
      </c>
      <c r="B2053" s="35" t="s">
        <v>5795</v>
      </c>
      <c r="C2053" s="35" t="s">
        <v>879</v>
      </c>
      <c r="D2053" s="35" t="s">
        <v>41</v>
      </c>
      <c r="E2053" s="35" t="str">
        <f t="shared" si="96"/>
        <v>F</v>
      </c>
      <c r="F2053" s="35">
        <v>60</v>
      </c>
      <c r="G2053" s="35" t="s">
        <v>5796</v>
      </c>
      <c r="H2053" s="35" t="s">
        <v>382</v>
      </c>
      <c r="I2053" s="35" t="s">
        <v>32</v>
      </c>
      <c r="J2053" s="48">
        <v>43869</v>
      </c>
      <c r="K2053" s="35">
        <v>72</v>
      </c>
      <c r="L2053" s="49" t="s">
        <v>64</v>
      </c>
      <c r="M2053" s="50" t="str">
        <f>VLOOKUP(Table6[[#This Row],[Product]],Table3[],2)</f>
        <v>Ultrathing V4</v>
      </c>
      <c r="N2053" s="50" t="str">
        <f t="shared" si="97"/>
        <v>Feb</v>
      </c>
      <c r="O2053" s="56">
        <f t="shared" si="98"/>
        <v>2020</v>
      </c>
      <c r="P2053" s="51">
        <f>VLOOKUP(Table6[[#This Row],[Product]],Table3[],3)</f>
        <v>3.99</v>
      </c>
      <c r="Q2053" s="35">
        <f>VLOOKUP(Table6[[#This Row],[Product]],Table3[],4)</f>
        <v>24</v>
      </c>
      <c r="R2053" s="35">
        <f>Table6[[#This Row],[Quantity]]*Table6[[#This Row],[Case]]</f>
        <v>1728</v>
      </c>
      <c r="S2053" s="35">
        <f>Table6[[#This Row],[Total Sales]]*Table6[[#This Row],[Cost]]</f>
        <v>6894.72</v>
      </c>
    </row>
    <row r="2054" spans="1:19" x14ac:dyDescent="0.3">
      <c r="A2054" s="54">
        <v>2113</v>
      </c>
      <c r="B2054" s="35" t="s">
        <v>5797</v>
      </c>
      <c r="C2054" s="35" t="s">
        <v>1211</v>
      </c>
      <c r="D2054" s="35" t="s">
        <v>28</v>
      </c>
      <c r="E2054" s="35" t="str">
        <f t="shared" si="96"/>
        <v>M</v>
      </c>
      <c r="F2054" s="35">
        <v>90</v>
      </c>
      <c r="G2054" s="35" t="s">
        <v>5798</v>
      </c>
      <c r="H2054" s="35" t="s">
        <v>4098</v>
      </c>
      <c r="I2054" s="35" t="s">
        <v>1889</v>
      </c>
      <c r="J2054" s="48">
        <v>44234</v>
      </c>
      <c r="K2054" s="35">
        <v>4</v>
      </c>
      <c r="L2054" s="49" t="s">
        <v>70</v>
      </c>
      <c r="M2054" s="50" t="str">
        <f>VLOOKUP(Table6[[#This Row],[Product]],Table3[],2)</f>
        <v>Megawidget M</v>
      </c>
      <c r="N2054" s="50" t="str">
        <f t="shared" si="97"/>
        <v>Feb</v>
      </c>
      <c r="O2054" s="56">
        <f t="shared" si="98"/>
        <v>2021</v>
      </c>
      <c r="P2054" s="51">
        <f>VLOOKUP(Table6[[#This Row],[Product]],Table3[],3)</f>
        <v>1.29</v>
      </c>
      <c r="Q2054" s="35">
        <f>VLOOKUP(Table6[[#This Row],[Product]],Table3[],4)</f>
        <v>24</v>
      </c>
      <c r="R2054" s="35">
        <f>Table6[[#This Row],[Quantity]]*Table6[[#This Row],[Case]]</f>
        <v>96</v>
      </c>
      <c r="S2054" s="35">
        <f>Table6[[#This Row],[Total Sales]]*Table6[[#This Row],[Cost]]</f>
        <v>123.84</v>
      </c>
    </row>
    <row r="2055" spans="1:19" x14ac:dyDescent="0.3">
      <c r="A2055" s="54">
        <v>2114</v>
      </c>
      <c r="B2055" s="35" t="s">
        <v>5799</v>
      </c>
      <c r="C2055" s="35" t="s">
        <v>3556</v>
      </c>
      <c r="D2055" s="35" t="s">
        <v>15</v>
      </c>
      <c r="E2055" s="35" t="str">
        <f t="shared" si="96"/>
        <v>F</v>
      </c>
      <c r="F2055" s="35">
        <v>60</v>
      </c>
      <c r="G2055" s="35" t="s">
        <v>5800</v>
      </c>
      <c r="H2055" s="35" t="s">
        <v>4669</v>
      </c>
      <c r="I2055" s="35" t="s">
        <v>187</v>
      </c>
      <c r="J2055" s="48" t="s">
        <v>14058</v>
      </c>
      <c r="K2055" s="35">
        <v>17</v>
      </c>
      <c r="L2055" s="49" t="s">
        <v>45</v>
      </c>
      <c r="M2055" s="50" t="str">
        <f>VLOOKUP(Table6[[#This Row],[Product]],Table3[],2)</f>
        <v>Gigastuff</v>
      </c>
      <c r="N2055" s="50" t="str">
        <f t="shared" si="97"/>
        <v>Jun</v>
      </c>
      <c r="O2055" s="56">
        <f t="shared" si="98"/>
        <v>2020</v>
      </c>
      <c r="P2055" s="51">
        <f>VLOOKUP(Table6[[#This Row],[Product]],Table3[],3)</f>
        <v>1.89</v>
      </c>
      <c r="Q2055" s="35">
        <f>VLOOKUP(Table6[[#This Row],[Product]],Table3[],4)</f>
        <v>18</v>
      </c>
      <c r="R2055" s="35">
        <f>Table6[[#This Row],[Quantity]]*Table6[[#This Row],[Case]]</f>
        <v>306</v>
      </c>
      <c r="S2055" s="35">
        <f>Table6[[#This Row],[Total Sales]]*Table6[[#This Row],[Cost]]</f>
        <v>578.33999999999992</v>
      </c>
    </row>
    <row r="2056" spans="1:19" x14ac:dyDescent="0.3">
      <c r="A2056" s="54">
        <v>2115</v>
      </c>
      <c r="B2056" s="35" t="s">
        <v>5801</v>
      </c>
      <c r="C2056" s="35" t="s">
        <v>4786</v>
      </c>
      <c r="D2056" s="35" t="s">
        <v>51</v>
      </c>
      <c r="E2056" s="35" t="str">
        <f t="shared" si="96"/>
        <v>F</v>
      </c>
      <c r="F2056" s="35">
        <v>30</v>
      </c>
      <c r="G2056" s="35" t="s">
        <v>5802</v>
      </c>
      <c r="H2056" s="35" t="s">
        <v>5803</v>
      </c>
      <c r="I2056" s="35" t="s">
        <v>294</v>
      </c>
      <c r="J2056" s="48">
        <v>44385</v>
      </c>
      <c r="K2056" s="35">
        <v>93</v>
      </c>
      <c r="L2056" s="49" t="s">
        <v>70</v>
      </c>
      <c r="M2056" s="50" t="str">
        <f>VLOOKUP(Table6[[#This Row],[Product]],Table3[],2)</f>
        <v>Megawidget M</v>
      </c>
      <c r="N2056" s="50" t="str">
        <f t="shared" si="97"/>
        <v>Jul</v>
      </c>
      <c r="O2056" s="56">
        <f t="shared" si="98"/>
        <v>2021</v>
      </c>
      <c r="P2056" s="51">
        <f>VLOOKUP(Table6[[#This Row],[Product]],Table3[],3)</f>
        <v>1.29</v>
      </c>
      <c r="Q2056" s="35">
        <f>VLOOKUP(Table6[[#This Row],[Product]],Table3[],4)</f>
        <v>24</v>
      </c>
      <c r="R2056" s="35">
        <f>Table6[[#This Row],[Quantity]]*Table6[[#This Row],[Case]]</f>
        <v>2232</v>
      </c>
      <c r="S2056" s="35">
        <f>Table6[[#This Row],[Total Sales]]*Table6[[#This Row],[Cost]]</f>
        <v>2879.28</v>
      </c>
    </row>
    <row r="2057" spans="1:19" x14ac:dyDescent="0.3">
      <c r="A2057" s="54">
        <v>2116</v>
      </c>
      <c r="B2057" s="35" t="s">
        <v>5804</v>
      </c>
      <c r="C2057" s="35" t="s">
        <v>4376</v>
      </c>
      <c r="D2057" s="35" t="s">
        <v>51</v>
      </c>
      <c r="E2057" s="35" t="str">
        <f t="shared" si="96"/>
        <v>F</v>
      </c>
      <c r="F2057" s="35">
        <v>30</v>
      </c>
      <c r="G2057" s="35" t="s">
        <v>15162</v>
      </c>
      <c r="H2057" s="35" t="s">
        <v>2230</v>
      </c>
      <c r="I2057" s="35" t="s">
        <v>32</v>
      </c>
      <c r="J2057" s="48">
        <v>43891</v>
      </c>
      <c r="K2057" s="35">
        <v>44</v>
      </c>
      <c r="L2057" s="49" t="s">
        <v>54</v>
      </c>
      <c r="M2057" s="50" t="str">
        <f>VLOOKUP(Table6[[#This Row],[Product]],Table3[],2)</f>
        <v>Megawidget S</v>
      </c>
      <c r="N2057" s="50" t="str">
        <f t="shared" si="97"/>
        <v>Mar</v>
      </c>
      <c r="O2057" s="56">
        <f t="shared" si="98"/>
        <v>2020</v>
      </c>
      <c r="P2057" s="51">
        <f>VLOOKUP(Table6[[#This Row],[Product]],Table3[],3)</f>
        <v>0.69</v>
      </c>
      <c r="Q2057" s="35">
        <f>VLOOKUP(Table6[[#This Row],[Product]],Table3[],4)</f>
        <v>24</v>
      </c>
      <c r="R2057" s="35">
        <f>Table6[[#This Row],[Quantity]]*Table6[[#This Row],[Case]]</f>
        <v>1056</v>
      </c>
      <c r="S2057" s="35">
        <f>Table6[[#This Row],[Total Sales]]*Table6[[#This Row],[Cost]]</f>
        <v>728.64</v>
      </c>
    </row>
    <row r="2058" spans="1:19" x14ac:dyDescent="0.3">
      <c r="A2058" s="54">
        <v>2117</v>
      </c>
      <c r="B2058" s="35" t="s">
        <v>1376</v>
      </c>
      <c r="C2058" s="35" t="s">
        <v>2581</v>
      </c>
      <c r="D2058" s="35" t="s">
        <v>92</v>
      </c>
      <c r="E2058" s="35" t="str">
        <f t="shared" si="96"/>
        <v>M/F</v>
      </c>
      <c r="F2058" s="35">
        <v>60</v>
      </c>
      <c r="G2058" s="35" t="s">
        <v>5806</v>
      </c>
      <c r="H2058" s="35" t="s">
        <v>4552</v>
      </c>
      <c r="I2058" s="35" t="s">
        <v>38</v>
      </c>
      <c r="J2058" s="48" t="s">
        <v>13628</v>
      </c>
      <c r="K2058" s="35">
        <v>43</v>
      </c>
      <c r="L2058" s="49" t="s">
        <v>45</v>
      </c>
      <c r="M2058" s="50" t="str">
        <f>VLOOKUP(Table6[[#This Row],[Product]],Table3[],2)</f>
        <v>Gigastuff</v>
      </c>
      <c r="N2058" s="50" t="str">
        <f t="shared" si="97"/>
        <v>Dec</v>
      </c>
      <c r="O2058" s="56">
        <f t="shared" si="98"/>
        <v>2021</v>
      </c>
      <c r="P2058" s="51">
        <f>VLOOKUP(Table6[[#This Row],[Product]],Table3[],3)</f>
        <v>1.89</v>
      </c>
      <c r="Q2058" s="35">
        <f>VLOOKUP(Table6[[#This Row],[Product]],Table3[],4)</f>
        <v>18</v>
      </c>
      <c r="R2058" s="35">
        <f>Table6[[#This Row],[Quantity]]*Table6[[#This Row],[Case]]</f>
        <v>774</v>
      </c>
      <c r="S2058" s="35">
        <f>Table6[[#This Row],[Total Sales]]*Table6[[#This Row],[Cost]]</f>
        <v>1462.86</v>
      </c>
    </row>
    <row r="2059" spans="1:19" x14ac:dyDescent="0.3">
      <c r="A2059" s="54">
        <v>2118</v>
      </c>
      <c r="B2059" s="35" t="s">
        <v>3113</v>
      </c>
      <c r="C2059" s="35" t="s">
        <v>5807</v>
      </c>
      <c r="D2059" s="35" t="s">
        <v>41</v>
      </c>
      <c r="E2059" s="35" t="str">
        <f t="shared" si="96"/>
        <v>F</v>
      </c>
      <c r="F2059" s="35">
        <v>30</v>
      </c>
      <c r="G2059" s="35" t="s">
        <v>5808</v>
      </c>
      <c r="H2059" s="35" t="s">
        <v>5214</v>
      </c>
      <c r="I2059" s="35" t="s">
        <v>95</v>
      </c>
      <c r="J2059" s="48">
        <v>44447</v>
      </c>
      <c r="K2059" s="35">
        <v>58</v>
      </c>
      <c r="L2059" s="49" t="s">
        <v>70</v>
      </c>
      <c r="M2059" s="50" t="str">
        <f>VLOOKUP(Table6[[#This Row],[Product]],Table3[],2)</f>
        <v>Megawidget M</v>
      </c>
      <c r="N2059" s="50" t="str">
        <f t="shared" si="97"/>
        <v>Sep</v>
      </c>
      <c r="O2059" s="56">
        <f t="shared" si="98"/>
        <v>2021</v>
      </c>
      <c r="P2059" s="51">
        <f>VLOOKUP(Table6[[#This Row],[Product]],Table3[],3)</f>
        <v>1.29</v>
      </c>
      <c r="Q2059" s="35">
        <f>VLOOKUP(Table6[[#This Row],[Product]],Table3[],4)</f>
        <v>24</v>
      </c>
      <c r="R2059" s="35">
        <f>Table6[[#This Row],[Quantity]]*Table6[[#This Row],[Case]]</f>
        <v>1392</v>
      </c>
      <c r="S2059" s="35">
        <f>Table6[[#This Row],[Total Sales]]*Table6[[#This Row],[Cost]]</f>
        <v>1795.68</v>
      </c>
    </row>
    <row r="2060" spans="1:19" x14ac:dyDescent="0.3">
      <c r="A2060" s="54">
        <v>2119</v>
      </c>
      <c r="B2060" s="35" t="s">
        <v>5809</v>
      </c>
      <c r="C2060" s="35" t="s">
        <v>5370</v>
      </c>
      <c r="D2060" s="35" t="s">
        <v>15</v>
      </c>
      <c r="E2060" s="35" t="str">
        <f t="shared" si="96"/>
        <v>F</v>
      </c>
      <c r="F2060" s="35">
        <v>30</v>
      </c>
      <c r="G2060" s="35" t="s">
        <v>5810</v>
      </c>
      <c r="H2060" s="35" t="s">
        <v>5811</v>
      </c>
      <c r="I2060" s="35" t="s">
        <v>294</v>
      </c>
      <c r="J2060" s="48" t="s">
        <v>13867</v>
      </c>
      <c r="K2060" s="35">
        <v>42</v>
      </c>
      <c r="L2060" s="49" t="s">
        <v>33</v>
      </c>
      <c r="M2060" s="50" t="str">
        <f>VLOOKUP(Table6[[#This Row],[Product]],Table3[],2)</f>
        <v>Megawidget L</v>
      </c>
      <c r="N2060" s="50" t="str">
        <f t="shared" si="97"/>
        <v>Oct</v>
      </c>
      <c r="O2060" s="56">
        <f t="shared" si="98"/>
        <v>2022</v>
      </c>
      <c r="P2060" s="51">
        <f>VLOOKUP(Table6[[#This Row],[Product]],Table3[],3)</f>
        <v>1.79</v>
      </c>
      <c r="Q2060" s="35">
        <f>VLOOKUP(Table6[[#This Row],[Product]],Table3[],4)</f>
        <v>24</v>
      </c>
      <c r="R2060" s="35">
        <f>Table6[[#This Row],[Quantity]]*Table6[[#This Row],[Case]]</f>
        <v>1008</v>
      </c>
      <c r="S2060" s="35">
        <f>Table6[[#This Row],[Total Sales]]*Table6[[#This Row],[Cost]]</f>
        <v>1804.32</v>
      </c>
    </row>
    <row r="2061" spans="1:19" x14ac:dyDescent="0.3">
      <c r="A2061" s="54">
        <v>2120</v>
      </c>
      <c r="B2061" s="35" t="s">
        <v>5812</v>
      </c>
      <c r="C2061" s="35" t="s">
        <v>3258</v>
      </c>
      <c r="D2061" s="35" t="s">
        <v>51</v>
      </c>
      <c r="E2061" s="35" t="str">
        <f t="shared" si="96"/>
        <v>F</v>
      </c>
      <c r="F2061" s="35">
        <v>60</v>
      </c>
      <c r="G2061" s="35" t="s">
        <v>5813</v>
      </c>
      <c r="H2061" s="35" t="s">
        <v>957</v>
      </c>
      <c r="I2061" s="35" t="s">
        <v>95</v>
      </c>
      <c r="J2061" s="48" t="s">
        <v>13833</v>
      </c>
      <c r="K2061" s="35">
        <v>90</v>
      </c>
      <c r="L2061" s="49" t="s">
        <v>33</v>
      </c>
      <c r="M2061" s="50" t="str">
        <f>VLOOKUP(Table6[[#This Row],[Product]],Table3[],2)</f>
        <v>Megawidget L</v>
      </c>
      <c r="N2061" s="50" t="str">
        <f t="shared" si="97"/>
        <v>Jan</v>
      </c>
      <c r="O2061" s="56">
        <f t="shared" si="98"/>
        <v>2021</v>
      </c>
      <c r="P2061" s="51">
        <f>VLOOKUP(Table6[[#This Row],[Product]],Table3[],3)</f>
        <v>1.79</v>
      </c>
      <c r="Q2061" s="35">
        <f>VLOOKUP(Table6[[#This Row],[Product]],Table3[],4)</f>
        <v>24</v>
      </c>
      <c r="R2061" s="35">
        <f>Table6[[#This Row],[Quantity]]*Table6[[#This Row],[Case]]</f>
        <v>2160</v>
      </c>
      <c r="S2061" s="35">
        <f>Table6[[#This Row],[Total Sales]]*Table6[[#This Row],[Cost]]</f>
        <v>3866.4</v>
      </c>
    </row>
    <row r="2062" spans="1:19" x14ac:dyDescent="0.3">
      <c r="A2062" s="54">
        <v>2121</v>
      </c>
      <c r="B2062" s="35" t="s">
        <v>5814</v>
      </c>
      <c r="C2062" s="35" t="s">
        <v>4913</v>
      </c>
      <c r="D2062" s="35" t="s">
        <v>51</v>
      </c>
      <c r="E2062" s="35" t="str">
        <f t="shared" si="96"/>
        <v>F</v>
      </c>
      <c r="F2062" s="35">
        <v>90</v>
      </c>
      <c r="G2062" s="35" t="s">
        <v>5815</v>
      </c>
      <c r="H2062" s="35" t="s">
        <v>1575</v>
      </c>
      <c r="I2062" s="35" t="s">
        <v>1576</v>
      </c>
      <c r="J2062" s="48">
        <v>44627</v>
      </c>
      <c r="K2062" s="35">
        <v>66</v>
      </c>
      <c r="L2062" s="49" t="s">
        <v>54</v>
      </c>
      <c r="M2062" s="50" t="str">
        <f>VLOOKUP(Table6[[#This Row],[Product]],Table3[],2)</f>
        <v>Megawidget S</v>
      </c>
      <c r="N2062" s="50" t="str">
        <f t="shared" si="97"/>
        <v>Mar</v>
      </c>
      <c r="O2062" s="56">
        <f t="shared" si="98"/>
        <v>2022</v>
      </c>
      <c r="P2062" s="51">
        <f>VLOOKUP(Table6[[#This Row],[Product]],Table3[],3)</f>
        <v>0.69</v>
      </c>
      <c r="Q2062" s="35">
        <f>VLOOKUP(Table6[[#This Row],[Product]],Table3[],4)</f>
        <v>24</v>
      </c>
      <c r="R2062" s="35">
        <f>Table6[[#This Row],[Quantity]]*Table6[[#This Row],[Case]]</f>
        <v>1584</v>
      </c>
      <c r="S2062" s="35">
        <f>Table6[[#This Row],[Total Sales]]*Table6[[#This Row],[Cost]]</f>
        <v>1092.9599999999998</v>
      </c>
    </row>
    <row r="2063" spans="1:19" x14ac:dyDescent="0.3">
      <c r="A2063" s="54">
        <v>2122</v>
      </c>
      <c r="B2063" s="35" t="s">
        <v>5816</v>
      </c>
      <c r="C2063" s="35" t="s">
        <v>605</v>
      </c>
      <c r="D2063" s="35" t="s">
        <v>51</v>
      </c>
      <c r="E2063" s="35" t="str">
        <f t="shared" si="96"/>
        <v>F</v>
      </c>
      <c r="F2063" s="35">
        <v>30</v>
      </c>
      <c r="G2063" s="35" t="s">
        <v>5817</v>
      </c>
      <c r="H2063" s="35" t="s">
        <v>1893</v>
      </c>
      <c r="I2063" s="35" t="s">
        <v>294</v>
      </c>
      <c r="J2063" s="48" t="s">
        <v>13932</v>
      </c>
      <c r="K2063" s="35">
        <v>50</v>
      </c>
      <c r="L2063" s="49" t="s">
        <v>39</v>
      </c>
      <c r="M2063" s="50" t="str">
        <f>VLOOKUP(Table6[[#This Row],[Product]],Table3[],2)</f>
        <v>Ultrathing V1</v>
      </c>
      <c r="N2063" s="50" t="str">
        <f t="shared" si="97"/>
        <v>Dec</v>
      </c>
      <c r="O2063" s="56">
        <f t="shared" si="98"/>
        <v>2022</v>
      </c>
      <c r="P2063" s="51">
        <f>VLOOKUP(Table6[[#This Row],[Product]],Table3[],3)</f>
        <v>1.79</v>
      </c>
      <c r="Q2063" s="35">
        <f>VLOOKUP(Table6[[#This Row],[Product]],Table3[],4)</f>
        <v>17</v>
      </c>
      <c r="R2063" s="35">
        <f>Table6[[#This Row],[Quantity]]*Table6[[#This Row],[Case]]</f>
        <v>850</v>
      </c>
      <c r="S2063" s="35">
        <f>Table6[[#This Row],[Total Sales]]*Table6[[#This Row],[Cost]]</f>
        <v>1521.5</v>
      </c>
    </row>
    <row r="2064" spans="1:19" x14ac:dyDescent="0.3">
      <c r="A2064" s="54">
        <v>2123</v>
      </c>
      <c r="B2064" s="35" t="s">
        <v>2808</v>
      </c>
      <c r="C2064" s="35" t="s">
        <v>3413</v>
      </c>
      <c r="D2064" s="35" t="s">
        <v>15</v>
      </c>
      <c r="E2064" s="35" t="str">
        <f t="shared" si="96"/>
        <v>F</v>
      </c>
      <c r="F2064" s="35">
        <v>30</v>
      </c>
      <c r="G2064" s="35" t="s">
        <v>5818</v>
      </c>
      <c r="H2064" s="35" t="s">
        <v>5819</v>
      </c>
      <c r="I2064" s="35" t="s">
        <v>5820</v>
      </c>
      <c r="J2064" s="48">
        <v>43834</v>
      </c>
      <c r="K2064" s="35">
        <v>13</v>
      </c>
      <c r="L2064" s="49" t="s">
        <v>101</v>
      </c>
      <c r="M2064" s="50" t="str">
        <f>VLOOKUP(Table6[[#This Row],[Product]],Table3[],2)</f>
        <v>Superwossname</v>
      </c>
      <c r="N2064" s="50" t="str">
        <f t="shared" si="97"/>
        <v>Jan</v>
      </c>
      <c r="O2064" s="56">
        <f t="shared" si="98"/>
        <v>2020</v>
      </c>
      <c r="P2064" s="51">
        <f>VLOOKUP(Table6[[#This Row],[Product]],Table3[],3)</f>
        <v>3.49</v>
      </c>
      <c r="Q2064" s="35">
        <f>VLOOKUP(Table6[[#This Row],[Product]],Table3[],4)</f>
        <v>20</v>
      </c>
      <c r="R2064" s="35">
        <f>Table6[[#This Row],[Quantity]]*Table6[[#This Row],[Case]]</f>
        <v>260</v>
      </c>
      <c r="S2064" s="35">
        <f>Table6[[#This Row],[Total Sales]]*Table6[[#This Row],[Cost]]</f>
        <v>907.40000000000009</v>
      </c>
    </row>
    <row r="2065" spans="1:19" x14ac:dyDescent="0.3">
      <c r="A2065" s="54">
        <v>2124</v>
      </c>
      <c r="B2065" s="35" t="s">
        <v>3704</v>
      </c>
      <c r="C2065" s="35" t="s">
        <v>5764</v>
      </c>
      <c r="D2065" s="35" t="s">
        <v>51</v>
      </c>
      <c r="E2065" s="35" t="str">
        <f t="shared" si="96"/>
        <v>F</v>
      </c>
      <c r="F2065" s="35">
        <v>30</v>
      </c>
      <c r="G2065" s="35" t="s">
        <v>5822</v>
      </c>
      <c r="H2065" s="35" t="s">
        <v>5823</v>
      </c>
      <c r="I2065" s="35" t="s">
        <v>110</v>
      </c>
      <c r="J2065" s="48" t="s">
        <v>13619</v>
      </c>
      <c r="K2065" s="35">
        <v>102</v>
      </c>
      <c r="L2065" s="49" t="s">
        <v>39</v>
      </c>
      <c r="M2065" s="50" t="str">
        <f>VLOOKUP(Table6[[#This Row],[Product]],Table3[],2)</f>
        <v>Ultrathing V1</v>
      </c>
      <c r="N2065" s="50" t="str">
        <f t="shared" si="97"/>
        <v>Oct</v>
      </c>
      <c r="O2065" s="56">
        <f t="shared" si="98"/>
        <v>2022</v>
      </c>
      <c r="P2065" s="51">
        <f>VLOOKUP(Table6[[#This Row],[Product]],Table3[],3)</f>
        <v>1.79</v>
      </c>
      <c r="Q2065" s="35">
        <f>VLOOKUP(Table6[[#This Row],[Product]],Table3[],4)</f>
        <v>17</v>
      </c>
      <c r="R2065" s="35">
        <f>Table6[[#This Row],[Quantity]]*Table6[[#This Row],[Case]]</f>
        <v>1734</v>
      </c>
      <c r="S2065" s="35">
        <f>Table6[[#This Row],[Total Sales]]*Table6[[#This Row],[Cost]]</f>
        <v>3103.86</v>
      </c>
    </row>
    <row r="2066" spans="1:19" x14ac:dyDescent="0.3">
      <c r="A2066" s="54">
        <v>2125</v>
      </c>
      <c r="B2066" s="35" t="s">
        <v>4218</v>
      </c>
      <c r="C2066" s="35" t="s">
        <v>5824</v>
      </c>
      <c r="D2066" s="35" t="s">
        <v>28</v>
      </c>
      <c r="E2066" s="35" t="str">
        <f t="shared" si="96"/>
        <v>M</v>
      </c>
      <c r="F2066" s="35">
        <v>90</v>
      </c>
      <c r="G2066" s="35" t="s">
        <v>5825</v>
      </c>
      <c r="H2066" s="35" t="s">
        <v>5826</v>
      </c>
      <c r="I2066" s="35" t="s">
        <v>32</v>
      </c>
      <c r="J2066" s="48" t="s">
        <v>14030</v>
      </c>
      <c r="K2066" s="35">
        <v>38</v>
      </c>
      <c r="L2066" s="49" t="s">
        <v>20</v>
      </c>
      <c r="M2066" s="50" t="str">
        <f>VLOOKUP(Table6[[#This Row],[Product]],Table3[],2)</f>
        <v>Hyperwotsit</v>
      </c>
      <c r="N2066" s="50" t="str">
        <f t="shared" si="97"/>
        <v>Aug</v>
      </c>
      <c r="O2066" s="56">
        <f t="shared" si="98"/>
        <v>2022</v>
      </c>
      <c r="P2066" s="51">
        <f>VLOOKUP(Table6[[#This Row],[Product]],Table3[],3)</f>
        <v>2.0099999999999998</v>
      </c>
      <c r="Q2066" s="35">
        <f>VLOOKUP(Table6[[#This Row],[Product]],Table3[],4)</f>
        <v>20</v>
      </c>
      <c r="R2066" s="35">
        <f>Table6[[#This Row],[Quantity]]*Table6[[#This Row],[Case]]</f>
        <v>760</v>
      </c>
      <c r="S2066" s="35">
        <f>Table6[[#This Row],[Total Sales]]*Table6[[#This Row],[Cost]]</f>
        <v>1527.6</v>
      </c>
    </row>
    <row r="2067" spans="1:19" x14ac:dyDescent="0.3">
      <c r="A2067" s="54">
        <v>2126</v>
      </c>
      <c r="B2067" s="35" t="s">
        <v>5827</v>
      </c>
      <c r="C2067" s="35" t="s">
        <v>4727</v>
      </c>
      <c r="D2067" s="35" t="s">
        <v>41</v>
      </c>
      <c r="E2067" s="35" t="str">
        <f t="shared" si="96"/>
        <v>F</v>
      </c>
      <c r="F2067" s="35">
        <v>60</v>
      </c>
      <c r="G2067" s="35" t="s">
        <v>5828</v>
      </c>
      <c r="H2067" s="35" t="s">
        <v>607</v>
      </c>
      <c r="I2067" s="35" t="s">
        <v>32</v>
      </c>
      <c r="J2067" s="48" t="s">
        <v>14026</v>
      </c>
      <c r="K2067" s="35">
        <v>70</v>
      </c>
      <c r="L2067" s="49" t="s">
        <v>64</v>
      </c>
      <c r="M2067" s="50" t="str">
        <f>VLOOKUP(Table6[[#This Row],[Product]],Table3[],2)</f>
        <v>Ultrathing V4</v>
      </c>
      <c r="N2067" s="50" t="str">
        <f t="shared" si="97"/>
        <v>Jun</v>
      </c>
      <c r="O2067" s="56">
        <f t="shared" si="98"/>
        <v>2020</v>
      </c>
      <c r="P2067" s="51">
        <f>VLOOKUP(Table6[[#This Row],[Product]],Table3[],3)</f>
        <v>3.99</v>
      </c>
      <c r="Q2067" s="35">
        <f>VLOOKUP(Table6[[#This Row],[Product]],Table3[],4)</f>
        <v>24</v>
      </c>
      <c r="R2067" s="35">
        <f>Table6[[#This Row],[Quantity]]*Table6[[#This Row],[Case]]</f>
        <v>1680</v>
      </c>
      <c r="S2067" s="35">
        <f>Table6[[#This Row],[Total Sales]]*Table6[[#This Row],[Cost]]</f>
        <v>6703.2000000000007</v>
      </c>
    </row>
    <row r="2068" spans="1:19" x14ac:dyDescent="0.3">
      <c r="A2068" s="54">
        <v>2127</v>
      </c>
      <c r="B2068" s="35" t="s">
        <v>2412</v>
      </c>
      <c r="C2068" s="35" t="s">
        <v>1793</v>
      </c>
      <c r="D2068" s="35" t="s">
        <v>28</v>
      </c>
      <c r="E2068" s="35" t="str">
        <f t="shared" si="96"/>
        <v>M</v>
      </c>
      <c r="F2068" s="35">
        <v>90</v>
      </c>
      <c r="G2068" s="35" t="s">
        <v>5829</v>
      </c>
      <c r="H2068" s="35" t="s">
        <v>2288</v>
      </c>
      <c r="I2068" s="35" t="s">
        <v>32</v>
      </c>
      <c r="J2068" s="48">
        <v>44357</v>
      </c>
      <c r="K2068" s="35">
        <v>95</v>
      </c>
      <c r="L2068" s="49" t="s">
        <v>80</v>
      </c>
      <c r="M2068" s="50" t="str">
        <f>VLOOKUP(Table6[[#This Row],[Product]],Table3[],2)</f>
        <v>Ultrathing V2</v>
      </c>
      <c r="N2068" s="50" t="str">
        <f t="shared" si="97"/>
        <v>Jun</v>
      </c>
      <c r="O2068" s="56">
        <f t="shared" si="98"/>
        <v>2021</v>
      </c>
      <c r="P2068" s="51">
        <f>VLOOKUP(Table6[[#This Row],[Product]],Table3[],3)</f>
        <v>2.95</v>
      </c>
      <c r="Q2068" s="35">
        <f>VLOOKUP(Table6[[#This Row],[Product]],Table3[],4)</f>
        <v>20</v>
      </c>
      <c r="R2068" s="35">
        <f>Table6[[#This Row],[Quantity]]*Table6[[#This Row],[Case]]</f>
        <v>1900</v>
      </c>
      <c r="S2068" s="35">
        <f>Table6[[#This Row],[Total Sales]]*Table6[[#This Row],[Cost]]</f>
        <v>5605</v>
      </c>
    </row>
    <row r="2069" spans="1:19" x14ac:dyDescent="0.3">
      <c r="A2069" s="54">
        <v>2128</v>
      </c>
      <c r="B2069" s="35" t="s">
        <v>1169</v>
      </c>
      <c r="C2069" s="35" t="s">
        <v>4722</v>
      </c>
      <c r="D2069" s="35" t="s">
        <v>28</v>
      </c>
      <c r="E2069" s="35" t="str">
        <f t="shared" si="96"/>
        <v>M</v>
      </c>
      <c r="F2069" s="35">
        <v>30</v>
      </c>
      <c r="G2069" s="35" t="s">
        <v>5830</v>
      </c>
      <c r="H2069" s="35" t="s">
        <v>1643</v>
      </c>
      <c r="I2069" s="35" t="s">
        <v>124</v>
      </c>
      <c r="J2069" s="48" t="s">
        <v>13781</v>
      </c>
      <c r="K2069" s="35">
        <v>75</v>
      </c>
      <c r="L2069" s="49" t="s">
        <v>33</v>
      </c>
      <c r="M2069" s="50" t="str">
        <f>VLOOKUP(Table6[[#This Row],[Product]],Table3[],2)</f>
        <v>Megawidget L</v>
      </c>
      <c r="N2069" s="50" t="str">
        <f t="shared" si="97"/>
        <v>Jun</v>
      </c>
      <c r="O2069" s="56">
        <f t="shared" si="98"/>
        <v>2020</v>
      </c>
      <c r="P2069" s="51">
        <f>VLOOKUP(Table6[[#This Row],[Product]],Table3[],3)</f>
        <v>1.79</v>
      </c>
      <c r="Q2069" s="35">
        <f>VLOOKUP(Table6[[#This Row],[Product]],Table3[],4)</f>
        <v>24</v>
      </c>
      <c r="R2069" s="35">
        <f>Table6[[#This Row],[Quantity]]*Table6[[#This Row],[Case]]</f>
        <v>1800</v>
      </c>
      <c r="S2069" s="35">
        <f>Table6[[#This Row],[Total Sales]]*Table6[[#This Row],[Cost]]</f>
        <v>3222</v>
      </c>
    </row>
    <row r="2070" spans="1:19" x14ac:dyDescent="0.3">
      <c r="A2070" s="54">
        <v>2129</v>
      </c>
      <c r="B2070" s="35" t="s">
        <v>5831</v>
      </c>
      <c r="C2070" s="35" t="s">
        <v>5832</v>
      </c>
      <c r="D2070" s="35" t="s">
        <v>15</v>
      </c>
      <c r="E2070" s="35" t="str">
        <f t="shared" si="96"/>
        <v>F</v>
      </c>
      <c r="F2070" s="35">
        <v>60</v>
      </c>
      <c r="G2070" s="35" t="s">
        <v>5833</v>
      </c>
      <c r="H2070" s="35" t="s">
        <v>3238</v>
      </c>
      <c r="I2070" s="35" t="s">
        <v>173</v>
      </c>
      <c r="J2070" s="48" t="s">
        <v>13919</v>
      </c>
      <c r="K2070" s="35">
        <v>91</v>
      </c>
      <c r="L2070" s="49" t="s">
        <v>80</v>
      </c>
      <c r="M2070" s="50" t="str">
        <f>VLOOKUP(Table6[[#This Row],[Product]],Table3[],2)</f>
        <v>Ultrathing V2</v>
      </c>
      <c r="N2070" s="50" t="str">
        <f t="shared" si="97"/>
        <v>Feb</v>
      </c>
      <c r="O2070" s="56">
        <f t="shared" si="98"/>
        <v>2022</v>
      </c>
      <c r="P2070" s="51">
        <f>VLOOKUP(Table6[[#This Row],[Product]],Table3[],3)</f>
        <v>2.95</v>
      </c>
      <c r="Q2070" s="35">
        <f>VLOOKUP(Table6[[#This Row],[Product]],Table3[],4)</f>
        <v>20</v>
      </c>
      <c r="R2070" s="35">
        <f>Table6[[#This Row],[Quantity]]*Table6[[#This Row],[Case]]</f>
        <v>1820</v>
      </c>
      <c r="S2070" s="35">
        <f>Table6[[#This Row],[Total Sales]]*Table6[[#This Row],[Cost]]</f>
        <v>5369</v>
      </c>
    </row>
    <row r="2071" spans="1:19" x14ac:dyDescent="0.3">
      <c r="A2071" s="54">
        <v>2130</v>
      </c>
      <c r="B2071" s="35" t="s">
        <v>5834</v>
      </c>
      <c r="C2071" s="35" t="s">
        <v>5835</v>
      </c>
      <c r="D2071" s="35" t="s">
        <v>51</v>
      </c>
      <c r="E2071" s="35" t="str">
        <f t="shared" si="96"/>
        <v>F</v>
      </c>
      <c r="F2071" s="35">
        <v>90</v>
      </c>
      <c r="G2071" s="35" t="s">
        <v>5836</v>
      </c>
      <c r="H2071" s="35" t="s">
        <v>1378</v>
      </c>
      <c r="I2071" s="35" t="s">
        <v>32</v>
      </c>
      <c r="J2071" s="48" t="s">
        <v>13741</v>
      </c>
      <c r="K2071" s="35">
        <v>13</v>
      </c>
      <c r="L2071" s="49" t="s">
        <v>54</v>
      </c>
      <c r="M2071" s="50" t="str">
        <f>VLOOKUP(Table6[[#This Row],[Product]],Table3[],2)</f>
        <v>Megawidget S</v>
      </c>
      <c r="N2071" s="50" t="str">
        <f t="shared" si="97"/>
        <v>Mar</v>
      </c>
      <c r="O2071" s="56">
        <f t="shared" si="98"/>
        <v>2022</v>
      </c>
      <c r="P2071" s="51">
        <f>VLOOKUP(Table6[[#This Row],[Product]],Table3[],3)</f>
        <v>0.69</v>
      </c>
      <c r="Q2071" s="35">
        <f>VLOOKUP(Table6[[#This Row],[Product]],Table3[],4)</f>
        <v>24</v>
      </c>
      <c r="R2071" s="35">
        <f>Table6[[#This Row],[Quantity]]*Table6[[#This Row],[Case]]</f>
        <v>312</v>
      </c>
      <c r="S2071" s="35">
        <f>Table6[[#This Row],[Total Sales]]*Table6[[#This Row],[Cost]]</f>
        <v>215.27999999999997</v>
      </c>
    </row>
    <row r="2072" spans="1:19" x14ac:dyDescent="0.3">
      <c r="A2072" s="54">
        <v>2131</v>
      </c>
      <c r="B2072" s="35" t="s">
        <v>5837</v>
      </c>
      <c r="C2072" s="35" t="s">
        <v>5838</v>
      </c>
      <c r="D2072" s="35" t="s">
        <v>28</v>
      </c>
      <c r="E2072" s="35" t="str">
        <f t="shared" si="96"/>
        <v>M</v>
      </c>
      <c r="F2072" s="35">
        <v>60</v>
      </c>
      <c r="G2072" s="35" t="s">
        <v>5839</v>
      </c>
      <c r="H2072" s="35" t="s">
        <v>4111</v>
      </c>
      <c r="I2072" s="35" t="s">
        <v>95</v>
      </c>
      <c r="J2072" s="48" t="s">
        <v>14169</v>
      </c>
      <c r="K2072" s="35">
        <v>56</v>
      </c>
      <c r="L2072" s="49" t="s">
        <v>159</v>
      </c>
      <c r="M2072" s="50" t="str">
        <f>VLOOKUP(Table6[[#This Row],[Product]],Table3[],2)</f>
        <v>Ultrathing V3</v>
      </c>
      <c r="N2072" s="50" t="str">
        <f t="shared" si="97"/>
        <v>May</v>
      </c>
      <c r="O2072" s="56">
        <f t="shared" si="98"/>
        <v>2020</v>
      </c>
      <c r="P2072" s="51">
        <f>VLOOKUP(Table6[[#This Row],[Product]],Table3[],3)</f>
        <v>3.39</v>
      </c>
      <c r="Q2072" s="35">
        <f>VLOOKUP(Table6[[#This Row],[Product]],Table3[],4)</f>
        <v>24</v>
      </c>
      <c r="R2072" s="35">
        <f>Table6[[#This Row],[Quantity]]*Table6[[#This Row],[Case]]</f>
        <v>1344</v>
      </c>
      <c r="S2072" s="35">
        <f>Table6[[#This Row],[Total Sales]]*Table6[[#This Row],[Cost]]</f>
        <v>4556.16</v>
      </c>
    </row>
    <row r="2073" spans="1:19" x14ac:dyDescent="0.3">
      <c r="A2073" s="54">
        <v>2132</v>
      </c>
      <c r="B2073" s="35" t="s">
        <v>5840</v>
      </c>
      <c r="C2073" s="35" t="s">
        <v>4026</v>
      </c>
      <c r="D2073" s="35" t="s">
        <v>51</v>
      </c>
      <c r="E2073" s="35" t="str">
        <f t="shared" si="96"/>
        <v>F</v>
      </c>
      <c r="F2073" s="35">
        <v>60</v>
      </c>
      <c r="G2073" s="35" t="s">
        <v>5841</v>
      </c>
      <c r="H2073" s="35" t="s">
        <v>4739</v>
      </c>
      <c r="I2073" s="35" t="s">
        <v>59</v>
      </c>
      <c r="J2073" s="48" t="s">
        <v>13752</v>
      </c>
      <c r="K2073" s="35">
        <v>17</v>
      </c>
      <c r="L2073" s="49" t="s">
        <v>80</v>
      </c>
      <c r="M2073" s="50" t="str">
        <f>VLOOKUP(Table6[[#This Row],[Product]],Table3[],2)</f>
        <v>Ultrathing V2</v>
      </c>
      <c r="N2073" s="50" t="str">
        <f t="shared" si="97"/>
        <v>Sep</v>
      </c>
      <c r="O2073" s="56">
        <f t="shared" si="98"/>
        <v>2022</v>
      </c>
      <c r="P2073" s="51">
        <f>VLOOKUP(Table6[[#This Row],[Product]],Table3[],3)</f>
        <v>2.95</v>
      </c>
      <c r="Q2073" s="35">
        <f>VLOOKUP(Table6[[#This Row],[Product]],Table3[],4)</f>
        <v>20</v>
      </c>
      <c r="R2073" s="35">
        <f>Table6[[#This Row],[Quantity]]*Table6[[#This Row],[Case]]</f>
        <v>340</v>
      </c>
      <c r="S2073" s="35">
        <f>Table6[[#This Row],[Total Sales]]*Table6[[#This Row],[Cost]]</f>
        <v>1003.0000000000001</v>
      </c>
    </row>
    <row r="2074" spans="1:19" x14ac:dyDescent="0.3">
      <c r="A2074" s="54">
        <v>2133</v>
      </c>
      <c r="B2074" s="35" t="s">
        <v>1290</v>
      </c>
      <c r="C2074" s="35" t="s">
        <v>5417</v>
      </c>
      <c r="D2074" s="35" t="s">
        <v>15</v>
      </c>
      <c r="E2074" s="35" t="str">
        <f t="shared" si="96"/>
        <v>F</v>
      </c>
      <c r="F2074" s="35">
        <v>60</v>
      </c>
      <c r="G2074" s="35" t="s">
        <v>5842</v>
      </c>
      <c r="H2074" s="35" t="s">
        <v>5843</v>
      </c>
      <c r="I2074" s="35" t="s">
        <v>25</v>
      </c>
      <c r="J2074" s="48" t="s">
        <v>13650</v>
      </c>
      <c r="K2074" s="35">
        <v>78</v>
      </c>
      <c r="L2074" s="49" t="s">
        <v>54</v>
      </c>
      <c r="M2074" s="50" t="str">
        <f>VLOOKUP(Table6[[#This Row],[Product]],Table3[],2)</f>
        <v>Megawidget S</v>
      </c>
      <c r="N2074" s="50" t="str">
        <f t="shared" si="97"/>
        <v>Apr</v>
      </c>
      <c r="O2074" s="56">
        <f t="shared" si="98"/>
        <v>2020</v>
      </c>
      <c r="P2074" s="51">
        <f>VLOOKUP(Table6[[#This Row],[Product]],Table3[],3)</f>
        <v>0.69</v>
      </c>
      <c r="Q2074" s="35">
        <f>VLOOKUP(Table6[[#This Row],[Product]],Table3[],4)</f>
        <v>24</v>
      </c>
      <c r="R2074" s="35">
        <f>Table6[[#This Row],[Quantity]]*Table6[[#This Row],[Case]]</f>
        <v>1872</v>
      </c>
      <c r="S2074" s="35">
        <f>Table6[[#This Row],[Total Sales]]*Table6[[#This Row],[Cost]]</f>
        <v>1291.6799999999998</v>
      </c>
    </row>
    <row r="2075" spans="1:19" x14ac:dyDescent="0.3">
      <c r="A2075" s="54">
        <v>2134</v>
      </c>
      <c r="B2075" s="35" t="s">
        <v>5785</v>
      </c>
      <c r="C2075" s="35" t="s">
        <v>4135</v>
      </c>
      <c r="D2075" s="35" t="s">
        <v>28</v>
      </c>
      <c r="E2075" s="35" t="str">
        <f t="shared" si="96"/>
        <v>M</v>
      </c>
      <c r="F2075" s="35">
        <v>90</v>
      </c>
      <c r="G2075" s="35" t="s">
        <v>15163</v>
      </c>
      <c r="H2075" s="35" t="s">
        <v>3495</v>
      </c>
      <c r="I2075" s="35" t="s">
        <v>1083</v>
      </c>
      <c r="J2075" s="48" t="s">
        <v>14170</v>
      </c>
      <c r="K2075" s="35">
        <v>21</v>
      </c>
      <c r="L2075" s="49" t="s">
        <v>159</v>
      </c>
      <c r="M2075" s="50" t="str">
        <f>VLOOKUP(Table6[[#This Row],[Product]],Table3[],2)</f>
        <v>Ultrathing V3</v>
      </c>
      <c r="N2075" s="50" t="str">
        <f t="shared" si="97"/>
        <v>Feb</v>
      </c>
      <c r="O2075" s="56">
        <f t="shared" si="98"/>
        <v>2021</v>
      </c>
      <c r="P2075" s="51">
        <f>VLOOKUP(Table6[[#This Row],[Product]],Table3[],3)</f>
        <v>3.39</v>
      </c>
      <c r="Q2075" s="35">
        <f>VLOOKUP(Table6[[#This Row],[Product]],Table3[],4)</f>
        <v>24</v>
      </c>
      <c r="R2075" s="35">
        <f>Table6[[#This Row],[Quantity]]*Table6[[#This Row],[Case]]</f>
        <v>504</v>
      </c>
      <c r="S2075" s="35">
        <f>Table6[[#This Row],[Total Sales]]*Table6[[#This Row],[Cost]]</f>
        <v>1708.5600000000002</v>
      </c>
    </row>
    <row r="2076" spans="1:19" x14ac:dyDescent="0.3">
      <c r="A2076" s="54">
        <v>2135</v>
      </c>
      <c r="B2076" s="35" t="s">
        <v>1375</v>
      </c>
      <c r="C2076" s="35" t="s">
        <v>485</v>
      </c>
      <c r="D2076" s="35" t="s">
        <v>28</v>
      </c>
      <c r="E2076" s="35" t="str">
        <f t="shared" si="96"/>
        <v>M</v>
      </c>
      <c r="F2076" s="35">
        <v>60</v>
      </c>
      <c r="G2076" s="35" t="s">
        <v>5845</v>
      </c>
      <c r="H2076" s="35" t="s">
        <v>838</v>
      </c>
      <c r="I2076" s="35" t="s">
        <v>839</v>
      </c>
      <c r="J2076" s="48" t="s">
        <v>13648</v>
      </c>
      <c r="K2076" s="35">
        <v>70</v>
      </c>
      <c r="L2076" s="49" t="s">
        <v>80</v>
      </c>
      <c r="M2076" s="50" t="str">
        <f>VLOOKUP(Table6[[#This Row],[Product]],Table3[],2)</f>
        <v>Ultrathing V2</v>
      </c>
      <c r="N2076" s="50" t="str">
        <f t="shared" si="97"/>
        <v>Sep</v>
      </c>
      <c r="O2076" s="56">
        <f t="shared" si="98"/>
        <v>2022</v>
      </c>
      <c r="P2076" s="51">
        <f>VLOOKUP(Table6[[#This Row],[Product]],Table3[],3)</f>
        <v>2.95</v>
      </c>
      <c r="Q2076" s="35">
        <f>VLOOKUP(Table6[[#This Row],[Product]],Table3[],4)</f>
        <v>20</v>
      </c>
      <c r="R2076" s="35">
        <f>Table6[[#This Row],[Quantity]]*Table6[[#This Row],[Case]]</f>
        <v>1400</v>
      </c>
      <c r="S2076" s="35">
        <f>Table6[[#This Row],[Total Sales]]*Table6[[#This Row],[Cost]]</f>
        <v>4130</v>
      </c>
    </row>
    <row r="2077" spans="1:19" x14ac:dyDescent="0.3">
      <c r="A2077" s="54">
        <v>2136</v>
      </c>
      <c r="B2077" s="35" t="s">
        <v>2477</v>
      </c>
      <c r="C2077" s="35" t="s">
        <v>4373</v>
      </c>
      <c r="D2077" s="35" t="s">
        <v>28</v>
      </c>
      <c r="E2077" s="35" t="str">
        <f t="shared" si="96"/>
        <v>M</v>
      </c>
      <c r="F2077" s="35">
        <v>60</v>
      </c>
      <c r="G2077" s="35" t="s">
        <v>5846</v>
      </c>
      <c r="H2077" s="35" t="s">
        <v>2218</v>
      </c>
      <c r="I2077" s="35" t="s">
        <v>173</v>
      </c>
      <c r="J2077" s="48">
        <v>44175</v>
      </c>
      <c r="K2077" s="35">
        <v>30</v>
      </c>
      <c r="L2077" s="49" t="s">
        <v>45</v>
      </c>
      <c r="M2077" s="50" t="str">
        <f>VLOOKUP(Table6[[#This Row],[Product]],Table3[],2)</f>
        <v>Gigastuff</v>
      </c>
      <c r="N2077" s="50" t="str">
        <f t="shared" si="97"/>
        <v>Dec</v>
      </c>
      <c r="O2077" s="56">
        <f t="shared" si="98"/>
        <v>2020</v>
      </c>
      <c r="P2077" s="51">
        <f>VLOOKUP(Table6[[#This Row],[Product]],Table3[],3)</f>
        <v>1.89</v>
      </c>
      <c r="Q2077" s="35">
        <f>VLOOKUP(Table6[[#This Row],[Product]],Table3[],4)</f>
        <v>18</v>
      </c>
      <c r="R2077" s="35">
        <f>Table6[[#This Row],[Quantity]]*Table6[[#This Row],[Case]]</f>
        <v>540</v>
      </c>
      <c r="S2077" s="35">
        <f>Table6[[#This Row],[Total Sales]]*Table6[[#This Row],[Cost]]</f>
        <v>1020.5999999999999</v>
      </c>
    </row>
    <row r="2078" spans="1:19" x14ac:dyDescent="0.3">
      <c r="A2078" s="54">
        <v>2137</v>
      </c>
      <c r="B2078" s="35" t="s">
        <v>5847</v>
      </c>
      <c r="C2078" s="35" t="s">
        <v>1226</v>
      </c>
      <c r="D2078" s="35" t="s">
        <v>15</v>
      </c>
      <c r="E2078" s="35" t="str">
        <f t="shared" si="96"/>
        <v>F</v>
      </c>
      <c r="F2078" s="35">
        <v>90</v>
      </c>
      <c r="G2078" s="35" t="s">
        <v>5848</v>
      </c>
      <c r="H2078" s="35" t="s">
        <v>2997</v>
      </c>
      <c r="I2078" s="35" t="s">
        <v>32</v>
      </c>
      <c r="J2078" s="48" t="s">
        <v>14095</v>
      </c>
      <c r="K2078" s="35">
        <v>26</v>
      </c>
      <c r="L2078" s="49" t="s">
        <v>101</v>
      </c>
      <c r="M2078" s="50" t="str">
        <f>VLOOKUP(Table6[[#This Row],[Product]],Table3[],2)</f>
        <v>Superwossname</v>
      </c>
      <c r="N2078" s="50" t="str">
        <f t="shared" si="97"/>
        <v>Nov</v>
      </c>
      <c r="O2078" s="56">
        <f t="shared" si="98"/>
        <v>2022</v>
      </c>
      <c r="P2078" s="51">
        <f>VLOOKUP(Table6[[#This Row],[Product]],Table3[],3)</f>
        <v>3.49</v>
      </c>
      <c r="Q2078" s="35">
        <f>VLOOKUP(Table6[[#This Row],[Product]],Table3[],4)</f>
        <v>20</v>
      </c>
      <c r="R2078" s="35">
        <f>Table6[[#This Row],[Quantity]]*Table6[[#This Row],[Case]]</f>
        <v>520</v>
      </c>
      <c r="S2078" s="35">
        <f>Table6[[#This Row],[Total Sales]]*Table6[[#This Row],[Cost]]</f>
        <v>1814.8000000000002</v>
      </c>
    </row>
    <row r="2079" spans="1:19" x14ac:dyDescent="0.3">
      <c r="A2079" s="54">
        <v>2138</v>
      </c>
      <c r="B2079" s="35" t="s">
        <v>5849</v>
      </c>
      <c r="C2079" s="35" t="s">
        <v>5850</v>
      </c>
      <c r="D2079" s="35" t="s">
        <v>28</v>
      </c>
      <c r="E2079" s="35" t="str">
        <f t="shared" si="96"/>
        <v>M</v>
      </c>
      <c r="F2079" s="35">
        <v>60</v>
      </c>
      <c r="G2079" s="35" t="s">
        <v>5851</v>
      </c>
      <c r="H2079" s="35" t="s">
        <v>440</v>
      </c>
      <c r="I2079" s="35" t="s">
        <v>25</v>
      </c>
      <c r="J2079" s="48">
        <v>44474</v>
      </c>
      <c r="K2079" s="35">
        <v>72</v>
      </c>
      <c r="L2079" s="49" t="s">
        <v>159</v>
      </c>
      <c r="M2079" s="50" t="str">
        <f>VLOOKUP(Table6[[#This Row],[Product]],Table3[],2)</f>
        <v>Ultrathing V3</v>
      </c>
      <c r="N2079" s="50" t="str">
        <f t="shared" si="97"/>
        <v>Oct</v>
      </c>
      <c r="O2079" s="56">
        <f t="shared" si="98"/>
        <v>2021</v>
      </c>
      <c r="P2079" s="51">
        <f>VLOOKUP(Table6[[#This Row],[Product]],Table3[],3)</f>
        <v>3.39</v>
      </c>
      <c r="Q2079" s="35">
        <f>VLOOKUP(Table6[[#This Row],[Product]],Table3[],4)</f>
        <v>24</v>
      </c>
      <c r="R2079" s="35">
        <f>Table6[[#This Row],[Quantity]]*Table6[[#This Row],[Case]]</f>
        <v>1728</v>
      </c>
      <c r="S2079" s="35">
        <f>Table6[[#This Row],[Total Sales]]*Table6[[#This Row],[Cost]]</f>
        <v>5857.92</v>
      </c>
    </row>
    <row r="2080" spans="1:19" x14ac:dyDescent="0.3">
      <c r="A2080" s="54">
        <v>2139</v>
      </c>
      <c r="B2080" s="35" t="s">
        <v>5852</v>
      </c>
      <c r="C2080" s="35" t="s">
        <v>5853</v>
      </c>
      <c r="D2080" s="35" t="s">
        <v>51</v>
      </c>
      <c r="E2080" s="35" t="str">
        <f t="shared" si="96"/>
        <v>F</v>
      </c>
      <c r="F2080" s="35">
        <v>90</v>
      </c>
      <c r="G2080" s="35" t="s">
        <v>5854</v>
      </c>
      <c r="H2080" s="35" t="s">
        <v>4158</v>
      </c>
      <c r="I2080" s="35" t="s">
        <v>32</v>
      </c>
      <c r="J2080" s="48" t="s">
        <v>13856</v>
      </c>
      <c r="K2080" s="35">
        <v>84</v>
      </c>
      <c r="L2080" s="49" t="s">
        <v>101</v>
      </c>
      <c r="M2080" s="50" t="str">
        <f>VLOOKUP(Table6[[#This Row],[Product]],Table3[],2)</f>
        <v>Superwossname</v>
      </c>
      <c r="N2080" s="50" t="str">
        <f t="shared" si="97"/>
        <v>Feb</v>
      </c>
      <c r="O2080" s="56">
        <f t="shared" si="98"/>
        <v>2022</v>
      </c>
      <c r="P2080" s="51">
        <f>VLOOKUP(Table6[[#This Row],[Product]],Table3[],3)</f>
        <v>3.49</v>
      </c>
      <c r="Q2080" s="35">
        <f>VLOOKUP(Table6[[#This Row],[Product]],Table3[],4)</f>
        <v>20</v>
      </c>
      <c r="R2080" s="35">
        <f>Table6[[#This Row],[Quantity]]*Table6[[#This Row],[Case]]</f>
        <v>1680</v>
      </c>
      <c r="S2080" s="35">
        <f>Table6[[#This Row],[Total Sales]]*Table6[[#This Row],[Cost]]</f>
        <v>5863.2000000000007</v>
      </c>
    </row>
    <row r="2081" spans="1:19" x14ac:dyDescent="0.3">
      <c r="A2081" s="54">
        <v>2140</v>
      </c>
      <c r="B2081" s="35" t="s">
        <v>2647</v>
      </c>
      <c r="C2081" s="35" t="s">
        <v>680</v>
      </c>
      <c r="D2081" s="35" t="s">
        <v>51</v>
      </c>
      <c r="E2081" s="35" t="str">
        <f t="shared" si="96"/>
        <v>F</v>
      </c>
      <c r="F2081" s="35">
        <v>60</v>
      </c>
      <c r="G2081" s="35" t="s">
        <v>5855</v>
      </c>
      <c r="H2081" s="35" t="s">
        <v>4451</v>
      </c>
      <c r="I2081" s="35" t="s">
        <v>32</v>
      </c>
      <c r="J2081" s="48">
        <v>44206</v>
      </c>
      <c r="K2081" s="35">
        <v>76</v>
      </c>
      <c r="L2081" s="49" t="s">
        <v>64</v>
      </c>
      <c r="M2081" s="50" t="str">
        <f>VLOOKUP(Table6[[#This Row],[Product]],Table3[],2)</f>
        <v>Ultrathing V4</v>
      </c>
      <c r="N2081" s="50" t="str">
        <f t="shared" si="97"/>
        <v>Jan</v>
      </c>
      <c r="O2081" s="56">
        <f t="shared" si="98"/>
        <v>2021</v>
      </c>
      <c r="P2081" s="51">
        <f>VLOOKUP(Table6[[#This Row],[Product]],Table3[],3)</f>
        <v>3.99</v>
      </c>
      <c r="Q2081" s="35">
        <f>VLOOKUP(Table6[[#This Row],[Product]],Table3[],4)</f>
        <v>24</v>
      </c>
      <c r="R2081" s="35">
        <f>Table6[[#This Row],[Quantity]]*Table6[[#This Row],[Case]]</f>
        <v>1824</v>
      </c>
      <c r="S2081" s="35">
        <f>Table6[[#This Row],[Total Sales]]*Table6[[#This Row],[Cost]]</f>
        <v>7277.76</v>
      </c>
    </row>
    <row r="2082" spans="1:19" x14ac:dyDescent="0.3">
      <c r="A2082" s="54">
        <v>2141</v>
      </c>
      <c r="B2082" s="35" t="s">
        <v>5856</v>
      </c>
      <c r="C2082" s="35" t="s">
        <v>5389</v>
      </c>
      <c r="D2082" s="35" t="s">
        <v>117</v>
      </c>
      <c r="E2082" s="35" t="str">
        <f t="shared" si="96"/>
        <v>M/F</v>
      </c>
      <c r="F2082" s="35">
        <v>30</v>
      </c>
      <c r="G2082" s="35" t="s">
        <v>5857</v>
      </c>
      <c r="H2082" s="35" t="s">
        <v>4889</v>
      </c>
      <c r="I2082" s="35" t="s">
        <v>110</v>
      </c>
      <c r="J2082" s="48">
        <v>44653</v>
      </c>
      <c r="K2082" s="35">
        <v>10</v>
      </c>
      <c r="L2082" s="49" t="s">
        <v>54</v>
      </c>
      <c r="M2082" s="50" t="str">
        <f>VLOOKUP(Table6[[#This Row],[Product]],Table3[],2)</f>
        <v>Megawidget S</v>
      </c>
      <c r="N2082" s="50" t="str">
        <f t="shared" si="97"/>
        <v>Apr</v>
      </c>
      <c r="O2082" s="56">
        <f t="shared" si="98"/>
        <v>2022</v>
      </c>
      <c r="P2082" s="51">
        <f>VLOOKUP(Table6[[#This Row],[Product]],Table3[],3)</f>
        <v>0.69</v>
      </c>
      <c r="Q2082" s="35">
        <f>VLOOKUP(Table6[[#This Row],[Product]],Table3[],4)</f>
        <v>24</v>
      </c>
      <c r="R2082" s="35">
        <f>Table6[[#This Row],[Quantity]]*Table6[[#This Row],[Case]]</f>
        <v>240</v>
      </c>
      <c r="S2082" s="35">
        <f>Table6[[#This Row],[Total Sales]]*Table6[[#This Row],[Cost]]</f>
        <v>165.6</v>
      </c>
    </row>
    <row r="2083" spans="1:19" x14ac:dyDescent="0.3">
      <c r="A2083" s="54">
        <v>2142</v>
      </c>
      <c r="B2083" s="35" t="s">
        <v>4399</v>
      </c>
      <c r="C2083" s="35" t="s">
        <v>5858</v>
      </c>
      <c r="D2083" s="35" t="s">
        <v>15</v>
      </c>
      <c r="E2083" s="35" t="str">
        <f t="shared" si="96"/>
        <v>F</v>
      </c>
      <c r="F2083" s="35">
        <v>90</v>
      </c>
      <c r="G2083" s="35" t="s">
        <v>5859</v>
      </c>
      <c r="H2083" s="35" t="s">
        <v>338</v>
      </c>
      <c r="I2083" s="35" t="s">
        <v>173</v>
      </c>
      <c r="J2083" s="48" t="s">
        <v>13652</v>
      </c>
      <c r="K2083" s="35">
        <v>45</v>
      </c>
      <c r="L2083" s="49" t="s">
        <v>45</v>
      </c>
      <c r="M2083" s="50" t="str">
        <f>VLOOKUP(Table6[[#This Row],[Product]],Table3[],2)</f>
        <v>Gigastuff</v>
      </c>
      <c r="N2083" s="50" t="str">
        <f t="shared" si="97"/>
        <v>Mar</v>
      </c>
      <c r="O2083" s="56">
        <f t="shared" si="98"/>
        <v>2020</v>
      </c>
      <c r="P2083" s="51">
        <f>VLOOKUP(Table6[[#This Row],[Product]],Table3[],3)</f>
        <v>1.89</v>
      </c>
      <c r="Q2083" s="35">
        <f>VLOOKUP(Table6[[#This Row],[Product]],Table3[],4)</f>
        <v>18</v>
      </c>
      <c r="R2083" s="35">
        <f>Table6[[#This Row],[Quantity]]*Table6[[#This Row],[Case]]</f>
        <v>810</v>
      </c>
      <c r="S2083" s="35">
        <f>Table6[[#This Row],[Total Sales]]*Table6[[#This Row],[Cost]]</f>
        <v>1530.8999999999999</v>
      </c>
    </row>
    <row r="2084" spans="1:19" x14ac:dyDescent="0.3">
      <c r="A2084" s="54">
        <v>2143</v>
      </c>
      <c r="B2084" s="35" t="s">
        <v>1068</v>
      </c>
      <c r="C2084" s="35" t="s">
        <v>3662</v>
      </c>
      <c r="D2084" s="35" t="s">
        <v>51</v>
      </c>
      <c r="E2084" s="35" t="str">
        <f t="shared" si="96"/>
        <v>F</v>
      </c>
      <c r="F2084" s="35">
        <v>30</v>
      </c>
      <c r="G2084" s="35" t="s">
        <v>5860</v>
      </c>
      <c r="H2084" s="35" t="s">
        <v>1253</v>
      </c>
      <c r="I2084" s="35" t="s">
        <v>32</v>
      </c>
      <c r="J2084" s="48">
        <v>44234</v>
      </c>
      <c r="K2084" s="35">
        <v>83</v>
      </c>
      <c r="L2084" s="49" t="s">
        <v>159</v>
      </c>
      <c r="M2084" s="50" t="str">
        <f>VLOOKUP(Table6[[#This Row],[Product]],Table3[],2)</f>
        <v>Ultrathing V3</v>
      </c>
      <c r="N2084" s="50" t="str">
        <f t="shared" si="97"/>
        <v>Feb</v>
      </c>
      <c r="O2084" s="56">
        <f t="shared" si="98"/>
        <v>2021</v>
      </c>
      <c r="P2084" s="51">
        <f>VLOOKUP(Table6[[#This Row],[Product]],Table3[],3)</f>
        <v>3.39</v>
      </c>
      <c r="Q2084" s="35">
        <f>VLOOKUP(Table6[[#This Row],[Product]],Table3[],4)</f>
        <v>24</v>
      </c>
      <c r="R2084" s="35">
        <f>Table6[[#This Row],[Quantity]]*Table6[[#This Row],[Case]]</f>
        <v>1992</v>
      </c>
      <c r="S2084" s="35">
        <f>Table6[[#This Row],[Total Sales]]*Table6[[#This Row],[Cost]]</f>
        <v>6752.88</v>
      </c>
    </row>
    <row r="2085" spans="1:19" x14ac:dyDescent="0.3">
      <c r="A2085" s="54">
        <v>2144</v>
      </c>
      <c r="B2085" s="35" t="s">
        <v>5861</v>
      </c>
      <c r="C2085" s="35" t="s">
        <v>5862</v>
      </c>
      <c r="D2085" s="35" t="s">
        <v>51</v>
      </c>
      <c r="E2085" s="35" t="str">
        <f t="shared" si="96"/>
        <v>F</v>
      </c>
      <c r="F2085" s="35">
        <v>30</v>
      </c>
      <c r="G2085" s="35" t="s">
        <v>5863</v>
      </c>
      <c r="H2085" s="35" t="s">
        <v>4389</v>
      </c>
      <c r="I2085" s="35" t="s">
        <v>32</v>
      </c>
      <c r="J2085" s="48" t="s">
        <v>13974</v>
      </c>
      <c r="K2085" s="35">
        <v>11</v>
      </c>
      <c r="L2085" s="49" t="s">
        <v>101</v>
      </c>
      <c r="M2085" s="50" t="str">
        <f>VLOOKUP(Table6[[#This Row],[Product]],Table3[],2)</f>
        <v>Superwossname</v>
      </c>
      <c r="N2085" s="50" t="str">
        <f t="shared" si="97"/>
        <v>May</v>
      </c>
      <c r="O2085" s="56">
        <f t="shared" si="98"/>
        <v>2020</v>
      </c>
      <c r="P2085" s="51">
        <f>VLOOKUP(Table6[[#This Row],[Product]],Table3[],3)</f>
        <v>3.49</v>
      </c>
      <c r="Q2085" s="35">
        <f>VLOOKUP(Table6[[#This Row],[Product]],Table3[],4)</f>
        <v>20</v>
      </c>
      <c r="R2085" s="35">
        <f>Table6[[#This Row],[Quantity]]*Table6[[#This Row],[Case]]</f>
        <v>220</v>
      </c>
      <c r="S2085" s="35">
        <f>Table6[[#This Row],[Total Sales]]*Table6[[#This Row],[Cost]]</f>
        <v>767.80000000000007</v>
      </c>
    </row>
    <row r="2086" spans="1:19" x14ac:dyDescent="0.3">
      <c r="A2086" s="54">
        <v>2145</v>
      </c>
      <c r="B2086" s="35" t="s">
        <v>5864</v>
      </c>
      <c r="C2086" s="35" t="s">
        <v>3385</v>
      </c>
      <c r="D2086" s="35" t="s">
        <v>28</v>
      </c>
      <c r="E2086" s="35" t="str">
        <f t="shared" si="96"/>
        <v>M</v>
      </c>
      <c r="F2086" s="35">
        <v>60</v>
      </c>
      <c r="G2086" s="35" t="s">
        <v>5865</v>
      </c>
      <c r="H2086" s="35" t="s">
        <v>224</v>
      </c>
      <c r="I2086" s="35" t="s">
        <v>124</v>
      </c>
      <c r="J2086" s="48">
        <v>44020</v>
      </c>
      <c r="K2086" s="35">
        <v>39</v>
      </c>
      <c r="L2086" s="49" t="s">
        <v>80</v>
      </c>
      <c r="M2086" s="50" t="str">
        <f>VLOOKUP(Table6[[#This Row],[Product]],Table3[],2)</f>
        <v>Ultrathing V2</v>
      </c>
      <c r="N2086" s="50" t="str">
        <f t="shared" si="97"/>
        <v>Jul</v>
      </c>
      <c r="O2086" s="56">
        <f t="shared" si="98"/>
        <v>2020</v>
      </c>
      <c r="P2086" s="51">
        <f>VLOOKUP(Table6[[#This Row],[Product]],Table3[],3)</f>
        <v>2.95</v>
      </c>
      <c r="Q2086" s="35">
        <f>VLOOKUP(Table6[[#This Row],[Product]],Table3[],4)</f>
        <v>20</v>
      </c>
      <c r="R2086" s="35">
        <f>Table6[[#This Row],[Quantity]]*Table6[[#This Row],[Case]]</f>
        <v>780</v>
      </c>
      <c r="S2086" s="35">
        <f>Table6[[#This Row],[Total Sales]]*Table6[[#This Row],[Cost]]</f>
        <v>2301</v>
      </c>
    </row>
    <row r="2087" spans="1:19" x14ac:dyDescent="0.3">
      <c r="A2087" s="54">
        <v>2146</v>
      </c>
      <c r="B2087" s="35" t="s">
        <v>4023</v>
      </c>
      <c r="C2087" s="35" t="s">
        <v>2640</v>
      </c>
      <c r="D2087" s="35" t="s">
        <v>28</v>
      </c>
      <c r="E2087" s="35" t="str">
        <f t="shared" si="96"/>
        <v>M</v>
      </c>
      <c r="F2087" s="35">
        <v>30</v>
      </c>
      <c r="G2087" s="35" t="s">
        <v>5866</v>
      </c>
      <c r="H2087" s="35" t="s">
        <v>5867</v>
      </c>
      <c r="I2087" s="35" t="s">
        <v>32</v>
      </c>
      <c r="J2087" s="48">
        <v>44261</v>
      </c>
      <c r="K2087" s="35">
        <v>27</v>
      </c>
      <c r="L2087" s="49" t="s">
        <v>54</v>
      </c>
      <c r="M2087" s="50" t="str">
        <f>VLOOKUP(Table6[[#This Row],[Product]],Table3[],2)</f>
        <v>Megawidget S</v>
      </c>
      <c r="N2087" s="50" t="str">
        <f t="shared" si="97"/>
        <v>Mar</v>
      </c>
      <c r="O2087" s="56">
        <f t="shared" si="98"/>
        <v>2021</v>
      </c>
      <c r="P2087" s="51">
        <f>VLOOKUP(Table6[[#This Row],[Product]],Table3[],3)</f>
        <v>0.69</v>
      </c>
      <c r="Q2087" s="35">
        <f>VLOOKUP(Table6[[#This Row],[Product]],Table3[],4)</f>
        <v>24</v>
      </c>
      <c r="R2087" s="35">
        <f>Table6[[#This Row],[Quantity]]*Table6[[#This Row],[Case]]</f>
        <v>648</v>
      </c>
      <c r="S2087" s="35">
        <f>Table6[[#This Row],[Total Sales]]*Table6[[#This Row],[Cost]]</f>
        <v>447.11999999999995</v>
      </c>
    </row>
    <row r="2088" spans="1:19" x14ac:dyDescent="0.3">
      <c r="A2088" s="54">
        <v>2147</v>
      </c>
      <c r="B2088" s="35" t="s">
        <v>3740</v>
      </c>
      <c r="C2088" s="35" t="s">
        <v>5868</v>
      </c>
      <c r="D2088" s="35" t="s">
        <v>15</v>
      </c>
      <c r="E2088" s="35" t="str">
        <f t="shared" si="96"/>
        <v>F</v>
      </c>
      <c r="F2088" s="35">
        <v>90</v>
      </c>
      <c r="G2088" s="35" t="s">
        <v>5869</v>
      </c>
      <c r="H2088" s="35" t="s">
        <v>5826</v>
      </c>
      <c r="I2088" s="35" t="s">
        <v>32</v>
      </c>
      <c r="J2088" s="48" t="s">
        <v>14091</v>
      </c>
      <c r="K2088" s="35">
        <v>7</v>
      </c>
      <c r="L2088" s="49" t="s">
        <v>159</v>
      </c>
      <c r="M2088" s="50" t="str">
        <f>VLOOKUP(Table6[[#This Row],[Product]],Table3[],2)</f>
        <v>Ultrathing V3</v>
      </c>
      <c r="N2088" s="50" t="str">
        <f t="shared" si="97"/>
        <v>May</v>
      </c>
      <c r="O2088" s="56">
        <f t="shared" si="98"/>
        <v>2021</v>
      </c>
      <c r="P2088" s="51">
        <f>VLOOKUP(Table6[[#This Row],[Product]],Table3[],3)</f>
        <v>3.39</v>
      </c>
      <c r="Q2088" s="35">
        <f>VLOOKUP(Table6[[#This Row],[Product]],Table3[],4)</f>
        <v>24</v>
      </c>
      <c r="R2088" s="35">
        <f>Table6[[#This Row],[Quantity]]*Table6[[#This Row],[Case]]</f>
        <v>168</v>
      </c>
      <c r="S2088" s="35">
        <f>Table6[[#This Row],[Total Sales]]*Table6[[#This Row],[Cost]]</f>
        <v>569.52</v>
      </c>
    </row>
    <row r="2089" spans="1:19" x14ac:dyDescent="0.3">
      <c r="A2089" s="54">
        <v>2148</v>
      </c>
      <c r="B2089" s="35" t="s">
        <v>5785</v>
      </c>
      <c r="C2089" s="35" t="s">
        <v>5870</v>
      </c>
      <c r="D2089" s="35" t="s">
        <v>28</v>
      </c>
      <c r="E2089" s="35" t="str">
        <f t="shared" si="96"/>
        <v>M</v>
      </c>
      <c r="F2089" s="35">
        <v>30</v>
      </c>
      <c r="G2089" s="35" t="s">
        <v>5871</v>
      </c>
      <c r="H2089" s="35" t="s">
        <v>2284</v>
      </c>
      <c r="I2089" s="35" t="s">
        <v>32</v>
      </c>
      <c r="J2089" s="48">
        <v>44297</v>
      </c>
      <c r="K2089" s="35">
        <v>78</v>
      </c>
      <c r="L2089" s="49" t="s">
        <v>54</v>
      </c>
      <c r="M2089" s="50" t="str">
        <f>VLOOKUP(Table6[[#This Row],[Product]],Table3[],2)</f>
        <v>Megawidget S</v>
      </c>
      <c r="N2089" s="50" t="str">
        <f t="shared" si="97"/>
        <v>Apr</v>
      </c>
      <c r="O2089" s="56">
        <f t="shared" si="98"/>
        <v>2021</v>
      </c>
      <c r="P2089" s="51">
        <f>VLOOKUP(Table6[[#This Row],[Product]],Table3[],3)</f>
        <v>0.69</v>
      </c>
      <c r="Q2089" s="35">
        <f>VLOOKUP(Table6[[#This Row],[Product]],Table3[],4)</f>
        <v>24</v>
      </c>
      <c r="R2089" s="35">
        <f>Table6[[#This Row],[Quantity]]*Table6[[#This Row],[Case]]</f>
        <v>1872</v>
      </c>
      <c r="S2089" s="35">
        <f>Table6[[#This Row],[Total Sales]]*Table6[[#This Row],[Cost]]</f>
        <v>1291.6799999999998</v>
      </c>
    </row>
    <row r="2090" spans="1:19" x14ac:dyDescent="0.3">
      <c r="A2090" s="54">
        <v>2149</v>
      </c>
      <c r="B2090" s="35" t="s">
        <v>2251</v>
      </c>
      <c r="C2090" s="35" t="s">
        <v>870</v>
      </c>
      <c r="D2090" s="35" t="s">
        <v>28</v>
      </c>
      <c r="E2090" s="35" t="str">
        <f t="shared" si="96"/>
        <v>M</v>
      </c>
      <c r="F2090" s="35">
        <v>60</v>
      </c>
      <c r="G2090" s="35" t="s">
        <v>5872</v>
      </c>
      <c r="H2090" s="35" t="s">
        <v>3724</v>
      </c>
      <c r="I2090" s="35" t="s">
        <v>1078</v>
      </c>
      <c r="J2090" s="48">
        <v>44752</v>
      </c>
      <c r="K2090" s="35">
        <v>36</v>
      </c>
      <c r="L2090" s="49" t="s">
        <v>80</v>
      </c>
      <c r="M2090" s="50" t="str">
        <f>VLOOKUP(Table6[[#This Row],[Product]],Table3[],2)</f>
        <v>Ultrathing V2</v>
      </c>
      <c r="N2090" s="50" t="str">
        <f t="shared" si="97"/>
        <v>Jul</v>
      </c>
      <c r="O2090" s="56">
        <f t="shared" si="98"/>
        <v>2022</v>
      </c>
      <c r="P2090" s="51">
        <f>VLOOKUP(Table6[[#This Row],[Product]],Table3[],3)</f>
        <v>2.95</v>
      </c>
      <c r="Q2090" s="35">
        <f>VLOOKUP(Table6[[#This Row],[Product]],Table3[],4)</f>
        <v>20</v>
      </c>
      <c r="R2090" s="35">
        <f>Table6[[#This Row],[Quantity]]*Table6[[#This Row],[Case]]</f>
        <v>720</v>
      </c>
      <c r="S2090" s="35">
        <f>Table6[[#This Row],[Total Sales]]*Table6[[#This Row],[Cost]]</f>
        <v>2124</v>
      </c>
    </row>
    <row r="2091" spans="1:19" x14ac:dyDescent="0.3">
      <c r="A2091" s="54">
        <v>2150</v>
      </c>
      <c r="B2091" s="35" t="s">
        <v>1226</v>
      </c>
      <c r="C2091" s="35" t="s">
        <v>2207</v>
      </c>
      <c r="D2091" s="35" t="s">
        <v>51</v>
      </c>
      <c r="E2091" s="35" t="str">
        <f t="shared" si="96"/>
        <v>F</v>
      </c>
      <c r="F2091" s="35">
        <v>60</v>
      </c>
      <c r="G2091" s="35" t="s">
        <v>5873</v>
      </c>
      <c r="H2091" s="35" t="s">
        <v>5874</v>
      </c>
      <c r="I2091" s="35" t="s">
        <v>839</v>
      </c>
      <c r="J2091" s="48">
        <v>43953</v>
      </c>
      <c r="K2091" s="35">
        <v>63</v>
      </c>
      <c r="L2091" s="49" t="s">
        <v>39</v>
      </c>
      <c r="M2091" s="50" t="str">
        <f>VLOOKUP(Table6[[#This Row],[Product]],Table3[],2)</f>
        <v>Ultrathing V1</v>
      </c>
      <c r="N2091" s="50" t="str">
        <f t="shared" si="97"/>
        <v>May</v>
      </c>
      <c r="O2091" s="56">
        <f t="shared" si="98"/>
        <v>2020</v>
      </c>
      <c r="P2091" s="51">
        <f>VLOOKUP(Table6[[#This Row],[Product]],Table3[],3)</f>
        <v>1.79</v>
      </c>
      <c r="Q2091" s="35">
        <f>VLOOKUP(Table6[[#This Row],[Product]],Table3[],4)</f>
        <v>17</v>
      </c>
      <c r="R2091" s="35">
        <f>Table6[[#This Row],[Quantity]]*Table6[[#This Row],[Case]]</f>
        <v>1071</v>
      </c>
      <c r="S2091" s="35">
        <f>Table6[[#This Row],[Total Sales]]*Table6[[#This Row],[Cost]]</f>
        <v>1917.0900000000001</v>
      </c>
    </row>
    <row r="2092" spans="1:19" x14ac:dyDescent="0.3">
      <c r="A2092" s="54">
        <v>2151</v>
      </c>
      <c r="B2092" s="35" t="s">
        <v>5875</v>
      </c>
      <c r="C2092" s="35" t="s">
        <v>5876</v>
      </c>
      <c r="D2092" s="35" t="s">
        <v>51</v>
      </c>
      <c r="E2092" s="35" t="str">
        <f t="shared" si="96"/>
        <v>F</v>
      </c>
      <c r="F2092" s="35">
        <v>60</v>
      </c>
      <c r="G2092" s="35" t="s">
        <v>5877</v>
      </c>
      <c r="H2092" s="35" t="s">
        <v>4508</v>
      </c>
      <c r="I2092" s="35" t="s">
        <v>32</v>
      </c>
      <c r="J2092" s="48">
        <v>44046</v>
      </c>
      <c r="K2092" s="35">
        <v>37</v>
      </c>
      <c r="L2092" s="49" t="s">
        <v>20</v>
      </c>
      <c r="M2092" s="50" t="str">
        <f>VLOOKUP(Table6[[#This Row],[Product]],Table3[],2)</f>
        <v>Hyperwotsit</v>
      </c>
      <c r="N2092" s="50" t="str">
        <f t="shared" si="97"/>
        <v>Aug</v>
      </c>
      <c r="O2092" s="56">
        <f t="shared" si="98"/>
        <v>2020</v>
      </c>
      <c r="P2092" s="51">
        <f>VLOOKUP(Table6[[#This Row],[Product]],Table3[],3)</f>
        <v>2.0099999999999998</v>
      </c>
      <c r="Q2092" s="35">
        <f>VLOOKUP(Table6[[#This Row],[Product]],Table3[],4)</f>
        <v>20</v>
      </c>
      <c r="R2092" s="35">
        <f>Table6[[#This Row],[Quantity]]*Table6[[#This Row],[Case]]</f>
        <v>740</v>
      </c>
      <c r="S2092" s="35">
        <f>Table6[[#This Row],[Total Sales]]*Table6[[#This Row],[Cost]]</f>
        <v>1487.3999999999999</v>
      </c>
    </row>
    <row r="2093" spans="1:19" x14ac:dyDescent="0.3">
      <c r="A2093" s="54">
        <v>2152</v>
      </c>
      <c r="B2093" s="35" t="s">
        <v>5878</v>
      </c>
      <c r="C2093" s="35" t="s">
        <v>2071</v>
      </c>
      <c r="D2093" s="35" t="s">
        <v>28</v>
      </c>
      <c r="E2093" s="35" t="str">
        <f t="shared" si="96"/>
        <v>M</v>
      </c>
      <c r="F2093" s="35">
        <v>90</v>
      </c>
      <c r="G2093" s="35" t="s">
        <v>5879</v>
      </c>
      <c r="H2093" s="35" t="s">
        <v>1845</v>
      </c>
      <c r="I2093" s="35" t="s">
        <v>294</v>
      </c>
      <c r="J2093" s="48">
        <v>44752</v>
      </c>
      <c r="K2093" s="35">
        <v>82</v>
      </c>
      <c r="L2093" s="49" t="s">
        <v>101</v>
      </c>
      <c r="M2093" s="50" t="str">
        <f>VLOOKUP(Table6[[#This Row],[Product]],Table3[],2)</f>
        <v>Superwossname</v>
      </c>
      <c r="N2093" s="50" t="str">
        <f t="shared" si="97"/>
        <v>Jul</v>
      </c>
      <c r="O2093" s="56">
        <f t="shared" si="98"/>
        <v>2022</v>
      </c>
      <c r="P2093" s="51">
        <f>VLOOKUP(Table6[[#This Row],[Product]],Table3[],3)</f>
        <v>3.49</v>
      </c>
      <c r="Q2093" s="35">
        <f>VLOOKUP(Table6[[#This Row],[Product]],Table3[],4)</f>
        <v>20</v>
      </c>
      <c r="R2093" s="35">
        <f>Table6[[#This Row],[Quantity]]*Table6[[#This Row],[Case]]</f>
        <v>1640</v>
      </c>
      <c r="S2093" s="35">
        <f>Table6[[#This Row],[Total Sales]]*Table6[[#This Row],[Cost]]</f>
        <v>5723.6</v>
      </c>
    </row>
    <row r="2094" spans="1:19" x14ac:dyDescent="0.3">
      <c r="A2094" s="54">
        <v>2153</v>
      </c>
      <c r="B2094" s="35" t="s">
        <v>2549</v>
      </c>
      <c r="C2094" s="35" t="s">
        <v>4399</v>
      </c>
      <c r="D2094" s="35" t="s">
        <v>51</v>
      </c>
      <c r="E2094" s="35" t="str">
        <f t="shared" si="96"/>
        <v>F</v>
      </c>
      <c r="F2094" s="35">
        <v>30</v>
      </c>
      <c r="G2094" s="35" t="s">
        <v>5880</v>
      </c>
      <c r="H2094" s="35" t="s">
        <v>4807</v>
      </c>
      <c r="I2094" s="35" t="s">
        <v>32</v>
      </c>
      <c r="J2094" s="48" t="s">
        <v>13895</v>
      </c>
      <c r="K2094" s="35">
        <v>61</v>
      </c>
      <c r="L2094" s="49" t="s">
        <v>54</v>
      </c>
      <c r="M2094" s="50" t="str">
        <f>VLOOKUP(Table6[[#This Row],[Product]],Table3[],2)</f>
        <v>Megawidget S</v>
      </c>
      <c r="N2094" s="50" t="str">
        <f t="shared" si="97"/>
        <v>Apr</v>
      </c>
      <c r="O2094" s="56">
        <f t="shared" si="98"/>
        <v>2022</v>
      </c>
      <c r="P2094" s="51">
        <f>VLOOKUP(Table6[[#This Row],[Product]],Table3[],3)</f>
        <v>0.69</v>
      </c>
      <c r="Q2094" s="35">
        <f>VLOOKUP(Table6[[#This Row],[Product]],Table3[],4)</f>
        <v>24</v>
      </c>
      <c r="R2094" s="35">
        <f>Table6[[#This Row],[Quantity]]*Table6[[#This Row],[Case]]</f>
        <v>1464</v>
      </c>
      <c r="S2094" s="35">
        <f>Table6[[#This Row],[Total Sales]]*Table6[[#This Row],[Cost]]</f>
        <v>1010.16</v>
      </c>
    </row>
    <row r="2095" spans="1:19" x14ac:dyDescent="0.3">
      <c r="A2095" s="54">
        <v>2154</v>
      </c>
      <c r="B2095" s="35" t="s">
        <v>1982</v>
      </c>
      <c r="C2095" s="35" t="s">
        <v>2434</v>
      </c>
      <c r="D2095" s="35" t="s">
        <v>28</v>
      </c>
      <c r="E2095" s="35" t="str">
        <f t="shared" si="96"/>
        <v>M</v>
      </c>
      <c r="F2095" s="35">
        <v>90</v>
      </c>
      <c r="G2095" s="35" t="s">
        <v>5881</v>
      </c>
      <c r="H2095" s="35" t="s">
        <v>5882</v>
      </c>
      <c r="I2095" s="35" t="s">
        <v>32</v>
      </c>
      <c r="J2095" s="48" t="s">
        <v>14014</v>
      </c>
      <c r="K2095" s="35">
        <v>36</v>
      </c>
      <c r="L2095" s="49" t="s">
        <v>64</v>
      </c>
      <c r="M2095" s="50" t="str">
        <f>VLOOKUP(Table6[[#This Row],[Product]],Table3[],2)</f>
        <v>Ultrathing V4</v>
      </c>
      <c r="N2095" s="50" t="str">
        <f t="shared" si="97"/>
        <v>Jun</v>
      </c>
      <c r="O2095" s="56">
        <f t="shared" si="98"/>
        <v>2022</v>
      </c>
      <c r="P2095" s="51">
        <f>VLOOKUP(Table6[[#This Row],[Product]],Table3[],3)</f>
        <v>3.99</v>
      </c>
      <c r="Q2095" s="35">
        <f>VLOOKUP(Table6[[#This Row],[Product]],Table3[],4)</f>
        <v>24</v>
      </c>
      <c r="R2095" s="35">
        <f>Table6[[#This Row],[Quantity]]*Table6[[#This Row],[Case]]</f>
        <v>864</v>
      </c>
      <c r="S2095" s="35">
        <f>Table6[[#This Row],[Total Sales]]*Table6[[#This Row],[Cost]]</f>
        <v>3447.36</v>
      </c>
    </row>
    <row r="2096" spans="1:19" x14ac:dyDescent="0.3">
      <c r="A2096" s="54">
        <v>2155</v>
      </c>
      <c r="B2096" s="35" t="s">
        <v>3262</v>
      </c>
      <c r="C2096" s="35" t="s">
        <v>5883</v>
      </c>
      <c r="D2096" s="35" t="s">
        <v>15</v>
      </c>
      <c r="E2096" s="35" t="str">
        <f t="shared" si="96"/>
        <v>F</v>
      </c>
      <c r="F2096" s="35">
        <v>90</v>
      </c>
      <c r="G2096" s="35" t="s">
        <v>5884</v>
      </c>
      <c r="H2096" s="35" t="s">
        <v>436</v>
      </c>
      <c r="I2096" s="35" t="s">
        <v>32</v>
      </c>
      <c r="J2096" s="48" t="s">
        <v>13966</v>
      </c>
      <c r="K2096" s="35">
        <v>13</v>
      </c>
      <c r="L2096" s="49" t="s">
        <v>159</v>
      </c>
      <c r="M2096" s="50" t="str">
        <f>VLOOKUP(Table6[[#This Row],[Product]],Table3[],2)</f>
        <v>Ultrathing V3</v>
      </c>
      <c r="N2096" s="50" t="str">
        <f t="shared" si="97"/>
        <v>Oct</v>
      </c>
      <c r="O2096" s="56">
        <f t="shared" si="98"/>
        <v>2022</v>
      </c>
      <c r="P2096" s="51">
        <f>VLOOKUP(Table6[[#This Row],[Product]],Table3[],3)</f>
        <v>3.39</v>
      </c>
      <c r="Q2096" s="35">
        <f>VLOOKUP(Table6[[#This Row],[Product]],Table3[],4)</f>
        <v>24</v>
      </c>
      <c r="R2096" s="35">
        <f>Table6[[#This Row],[Quantity]]*Table6[[#This Row],[Case]]</f>
        <v>312</v>
      </c>
      <c r="S2096" s="35">
        <f>Table6[[#This Row],[Total Sales]]*Table6[[#This Row],[Cost]]</f>
        <v>1057.68</v>
      </c>
    </row>
    <row r="2097" spans="1:19" x14ac:dyDescent="0.3">
      <c r="A2097" s="54">
        <v>2156</v>
      </c>
      <c r="B2097" s="35" t="s">
        <v>778</v>
      </c>
      <c r="C2097" s="35" t="s">
        <v>1607</v>
      </c>
      <c r="D2097" s="35" t="s">
        <v>28</v>
      </c>
      <c r="E2097" s="35" t="str">
        <f t="shared" si="96"/>
        <v>M</v>
      </c>
      <c r="F2097" s="35">
        <v>90</v>
      </c>
      <c r="G2097" s="35" t="s">
        <v>5885</v>
      </c>
      <c r="H2097" s="35" t="s">
        <v>5886</v>
      </c>
      <c r="I2097" s="35" t="s">
        <v>187</v>
      </c>
      <c r="J2097" s="48">
        <v>44837</v>
      </c>
      <c r="K2097" s="35">
        <v>92</v>
      </c>
      <c r="L2097" s="49" t="s">
        <v>45</v>
      </c>
      <c r="M2097" s="50" t="str">
        <f>VLOOKUP(Table6[[#This Row],[Product]],Table3[],2)</f>
        <v>Gigastuff</v>
      </c>
      <c r="N2097" s="50" t="str">
        <f t="shared" si="97"/>
        <v>Oct</v>
      </c>
      <c r="O2097" s="56">
        <f t="shared" si="98"/>
        <v>2022</v>
      </c>
      <c r="P2097" s="51">
        <f>VLOOKUP(Table6[[#This Row],[Product]],Table3[],3)</f>
        <v>1.89</v>
      </c>
      <c r="Q2097" s="35">
        <f>VLOOKUP(Table6[[#This Row],[Product]],Table3[],4)</f>
        <v>18</v>
      </c>
      <c r="R2097" s="35">
        <f>Table6[[#This Row],[Quantity]]*Table6[[#This Row],[Case]]</f>
        <v>1656</v>
      </c>
      <c r="S2097" s="35">
        <f>Table6[[#This Row],[Total Sales]]*Table6[[#This Row],[Cost]]</f>
        <v>3129.8399999999997</v>
      </c>
    </row>
    <row r="2098" spans="1:19" x14ac:dyDescent="0.3">
      <c r="A2098" s="54">
        <v>2157</v>
      </c>
      <c r="B2098" s="35" t="s">
        <v>5421</v>
      </c>
      <c r="C2098" s="35" t="s">
        <v>1219</v>
      </c>
      <c r="D2098" s="35" t="s">
        <v>28</v>
      </c>
      <c r="E2098" s="35" t="str">
        <f t="shared" si="96"/>
        <v>M</v>
      </c>
      <c r="F2098" s="35">
        <v>90</v>
      </c>
      <c r="G2098" s="35" t="s">
        <v>5885</v>
      </c>
      <c r="H2098" s="35" t="s">
        <v>3984</v>
      </c>
      <c r="I2098" s="35" t="s">
        <v>32</v>
      </c>
      <c r="J2098" s="48" t="s">
        <v>14047</v>
      </c>
      <c r="K2098" s="35">
        <v>78</v>
      </c>
      <c r="L2098" s="49" t="s">
        <v>80</v>
      </c>
      <c r="M2098" s="50" t="str">
        <f>VLOOKUP(Table6[[#This Row],[Product]],Table3[],2)</f>
        <v>Ultrathing V2</v>
      </c>
      <c r="N2098" s="50" t="str">
        <f t="shared" si="97"/>
        <v>Jul</v>
      </c>
      <c r="O2098" s="56">
        <f t="shared" si="98"/>
        <v>2021</v>
      </c>
      <c r="P2098" s="51">
        <f>VLOOKUP(Table6[[#This Row],[Product]],Table3[],3)</f>
        <v>2.95</v>
      </c>
      <c r="Q2098" s="35">
        <f>VLOOKUP(Table6[[#This Row],[Product]],Table3[],4)</f>
        <v>20</v>
      </c>
      <c r="R2098" s="35">
        <f>Table6[[#This Row],[Quantity]]*Table6[[#This Row],[Case]]</f>
        <v>1560</v>
      </c>
      <c r="S2098" s="35">
        <f>Table6[[#This Row],[Total Sales]]*Table6[[#This Row],[Cost]]</f>
        <v>4602</v>
      </c>
    </row>
    <row r="2099" spans="1:19" x14ac:dyDescent="0.3">
      <c r="A2099" s="54">
        <v>2158</v>
      </c>
      <c r="B2099" s="35" t="s">
        <v>5887</v>
      </c>
      <c r="C2099" s="35" t="s">
        <v>4251</v>
      </c>
      <c r="D2099" s="35" t="s">
        <v>28</v>
      </c>
      <c r="E2099" s="35" t="str">
        <f t="shared" si="96"/>
        <v>M</v>
      </c>
      <c r="F2099" s="35">
        <v>30</v>
      </c>
      <c r="G2099" s="35" t="s">
        <v>5888</v>
      </c>
      <c r="H2099" s="35" t="s">
        <v>1674</v>
      </c>
      <c r="I2099" s="35" t="s">
        <v>25</v>
      </c>
      <c r="J2099" s="48">
        <v>44319</v>
      </c>
      <c r="K2099" s="35">
        <v>20</v>
      </c>
      <c r="L2099" s="49" t="s">
        <v>64</v>
      </c>
      <c r="M2099" s="50" t="str">
        <f>VLOOKUP(Table6[[#This Row],[Product]],Table3[],2)</f>
        <v>Ultrathing V4</v>
      </c>
      <c r="N2099" s="50" t="str">
        <f t="shared" si="97"/>
        <v>May</v>
      </c>
      <c r="O2099" s="56">
        <f t="shared" si="98"/>
        <v>2021</v>
      </c>
      <c r="P2099" s="51">
        <f>VLOOKUP(Table6[[#This Row],[Product]],Table3[],3)</f>
        <v>3.99</v>
      </c>
      <c r="Q2099" s="35">
        <f>VLOOKUP(Table6[[#This Row],[Product]],Table3[],4)</f>
        <v>24</v>
      </c>
      <c r="R2099" s="35">
        <f>Table6[[#This Row],[Quantity]]*Table6[[#This Row],[Case]]</f>
        <v>480</v>
      </c>
      <c r="S2099" s="35">
        <f>Table6[[#This Row],[Total Sales]]*Table6[[#This Row],[Cost]]</f>
        <v>1915.2</v>
      </c>
    </row>
    <row r="2100" spans="1:19" x14ac:dyDescent="0.3">
      <c r="A2100" s="54">
        <v>2159</v>
      </c>
      <c r="B2100" s="35" t="s">
        <v>5644</v>
      </c>
      <c r="C2100" s="35" t="s">
        <v>2524</v>
      </c>
      <c r="D2100" s="35" t="s">
        <v>28</v>
      </c>
      <c r="E2100" s="35" t="str">
        <f t="shared" si="96"/>
        <v>M</v>
      </c>
      <c r="F2100" s="35">
        <v>60</v>
      </c>
      <c r="G2100" s="35" t="s">
        <v>5889</v>
      </c>
      <c r="H2100" s="35" t="s">
        <v>2267</v>
      </c>
      <c r="I2100" s="35" t="s">
        <v>124</v>
      </c>
      <c r="J2100" s="48">
        <v>44168</v>
      </c>
      <c r="K2100" s="35">
        <v>17</v>
      </c>
      <c r="L2100" s="49" t="s">
        <v>33</v>
      </c>
      <c r="M2100" s="50" t="str">
        <f>VLOOKUP(Table6[[#This Row],[Product]],Table3[],2)</f>
        <v>Megawidget L</v>
      </c>
      <c r="N2100" s="50" t="str">
        <f t="shared" si="97"/>
        <v>Dec</v>
      </c>
      <c r="O2100" s="56">
        <f t="shared" si="98"/>
        <v>2020</v>
      </c>
      <c r="P2100" s="51">
        <f>VLOOKUP(Table6[[#This Row],[Product]],Table3[],3)</f>
        <v>1.79</v>
      </c>
      <c r="Q2100" s="35">
        <f>VLOOKUP(Table6[[#This Row],[Product]],Table3[],4)</f>
        <v>24</v>
      </c>
      <c r="R2100" s="35">
        <f>Table6[[#This Row],[Quantity]]*Table6[[#This Row],[Case]]</f>
        <v>408</v>
      </c>
      <c r="S2100" s="35">
        <f>Table6[[#This Row],[Total Sales]]*Table6[[#This Row],[Cost]]</f>
        <v>730.32</v>
      </c>
    </row>
    <row r="2101" spans="1:19" x14ac:dyDescent="0.3">
      <c r="A2101" s="54">
        <v>2160</v>
      </c>
      <c r="B2101" s="35" t="s">
        <v>5890</v>
      </c>
      <c r="C2101" s="35" t="s">
        <v>5891</v>
      </c>
      <c r="D2101" s="35" t="s">
        <v>15</v>
      </c>
      <c r="E2101" s="35" t="str">
        <f t="shared" si="96"/>
        <v>F</v>
      </c>
      <c r="F2101" s="35">
        <v>60</v>
      </c>
      <c r="G2101" s="35" t="s">
        <v>5892</v>
      </c>
      <c r="H2101" s="35" t="s">
        <v>322</v>
      </c>
      <c r="I2101" s="35" t="s">
        <v>32</v>
      </c>
      <c r="J2101" s="48">
        <v>44724</v>
      </c>
      <c r="K2101" s="35">
        <v>31</v>
      </c>
      <c r="L2101" s="49" t="s">
        <v>20</v>
      </c>
      <c r="M2101" s="50" t="str">
        <f>VLOOKUP(Table6[[#This Row],[Product]],Table3[],2)</f>
        <v>Hyperwotsit</v>
      </c>
      <c r="N2101" s="50" t="str">
        <f t="shared" si="97"/>
        <v>Jun</v>
      </c>
      <c r="O2101" s="56">
        <f t="shared" si="98"/>
        <v>2022</v>
      </c>
      <c r="P2101" s="51">
        <f>VLOOKUP(Table6[[#This Row],[Product]],Table3[],3)</f>
        <v>2.0099999999999998</v>
      </c>
      <c r="Q2101" s="35">
        <f>VLOOKUP(Table6[[#This Row],[Product]],Table3[],4)</f>
        <v>20</v>
      </c>
      <c r="R2101" s="35">
        <f>Table6[[#This Row],[Quantity]]*Table6[[#This Row],[Case]]</f>
        <v>620</v>
      </c>
      <c r="S2101" s="35">
        <f>Table6[[#This Row],[Total Sales]]*Table6[[#This Row],[Cost]]</f>
        <v>1246.1999999999998</v>
      </c>
    </row>
    <row r="2102" spans="1:19" x14ac:dyDescent="0.3">
      <c r="A2102" s="54">
        <v>2161</v>
      </c>
      <c r="B2102" s="35" t="s">
        <v>102</v>
      </c>
      <c r="C2102" s="35" t="s">
        <v>5893</v>
      </c>
      <c r="D2102" s="35" t="s">
        <v>51</v>
      </c>
      <c r="E2102" s="35" t="str">
        <f t="shared" si="96"/>
        <v>F</v>
      </c>
      <c r="F2102" s="35">
        <v>30</v>
      </c>
      <c r="G2102" s="35" t="s">
        <v>5894</v>
      </c>
      <c r="H2102" s="35" t="s">
        <v>5895</v>
      </c>
      <c r="I2102" s="35" t="s">
        <v>32</v>
      </c>
      <c r="J2102" s="48" t="s">
        <v>13898</v>
      </c>
      <c r="K2102" s="35">
        <v>31</v>
      </c>
      <c r="L2102" s="49" t="s">
        <v>70</v>
      </c>
      <c r="M2102" s="50" t="str">
        <f>VLOOKUP(Table6[[#This Row],[Product]],Table3[],2)</f>
        <v>Megawidget M</v>
      </c>
      <c r="N2102" s="50" t="str">
        <f t="shared" si="97"/>
        <v>Apr</v>
      </c>
      <c r="O2102" s="56">
        <f t="shared" si="98"/>
        <v>2022</v>
      </c>
      <c r="P2102" s="51">
        <f>VLOOKUP(Table6[[#This Row],[Product]],Table3[],3)</f>
        <v>1.29</v>
      </c>
      <c r="Q2102" s="35">
        <f>VLOOKUP(Table6[[#This Row],[Product]],Table3[],4)</f>
        <v>24</v>
      </c>
      <c r="R2102" s="35">
        <f>Table6[[#This Row],[Quantity]]*Table6[[#This Row],[Case]]</f>
        <v>744</v>
      </c>
      <c r="S2102" s="35">
        <f>Table6[[#This Row],[Total Sales]]*Table6[[#This Row],[Cost]]</f>
        <v>959.76</v>
      </c>
    </row>
    <row r="2103" spans="1:19" x14ac:dyDescent="0.3">
      <c r="A2103" s="54">
        <v>2162</v>
      </c>
      <c r="B2103" s="35" t="s">
        <v>986</v>
      </c>
      <c r="C2103" s="35" t="s">
        <v>4548</v>
      </c>
      <c r="D2103" s="35" t="s">
        <v>28</v>
      </c>
      <c r="E2103" s="35" t="str">
        <f t="shared" si="96"/>
        <v>M</v>
      </c>
      <c r="F2103" s="35">
        <v>90</v>
      </c>
      <c r="G2103" s="35" t="s">
        <v>5896</v>
      </c>
      <c r="H2103" s="35" t="s">
        <v>4958</v>
      </c>
      <c r="I2103" s="35" t="s">
        <v>95</v>
      </c>
      <c r="J2103" s="48" t="s">
        <v>13904</v>
      </c>
      <c r="K2103" s="35">
        <v>45</v>
      </c>
      <c r="L2103" s="49" t="s">
        <v>39</v>
      </c>
      <c r="M2103" s="50" t="str">
        <f>VLOOKUP(Table6[[#This Row],[Product]],Table3[],2)</f>
        <v>Ultrathing V1</v>
      </c>
      <c r="N2103" s="50" t="str">
        <f t="shared" si="97"/>
        <v>Aug</v>
      </c>
      <c r="O2103" s="56">
        <f t="shared" si="98"/>
        <v>2020</v>
      </c>
      <c r="P2103" s="51">
        <f>VLOOKUP(Table6[[#This Row],[Product]],Table3[],3)</f>
        <v>1.79</v>
      </c>
      <c r="Q2103" s="35">
        <f>VLOOKUP(Table6[[#This Row],[Product]],Table3[],4)</f>
        <v>17</v>
      </c>
      <c r="R2103" s="35">
        <f>Table6[[#This Row],[Quantity]]*Table6[[#This Row],[Case]]</f>
        <v>765</v>
      </c>
      <c r="S2103" s="35">
        <f>Table6[[#This Row],[Total Sales]]*Table6[[#This Row],[Cost]]</f>
        <v>1369.3500000000001</v>
      </c>
    </row>
    <row r="2104" spans="1:19" x14ac:dyDescent="0.3">
      <c r="A2104" s="54">
        <v>2163</v>
      </c>
      <c r="B2104" s="35" t="s">
        <v>657</v>
      </c>
      <c r="C2104" s="35" t="s">
        <v>1023</v>
      </c>
      <c r="D2104" s="35" t="s">
        <v>28</v>
      </c>
      <c r="E2104" s="35" t="str">
        <f t="shared" si="96"/>
        <v>M</v>
      </c>
      <c r="F2104" s="35">
        <v>60</v>
      </c>
      <c r="G2104" s="35" t="s">
        <v>5897</v>
      </c>
      <c r="H2104" s="35" t="s">
        <v>3987</v>
      </c>
      <c r="I2104" s="35" t="s">
        <v>554</v>
      </c>
      <c r="J2104" s="48" t="s">
        <v>13994</v>
      </c>
      <c r="K2104" s="35">
        <v>39</v>
      </c>
      <c r="L2104" s="49" t="s">
        <v>80</v>
      </c>
      <c r="M2104" s="50" t="str">
        <f>VLOOKUP(Table6[[#This Row],[Product]],Table3[],2)</f>
        <v>Ultrathing V2</v>
      </c>
      <c r="N2104" s="50" t="str">
        <f t="shared" si="97"/>
        <v>Jun</v>
      </c>
      <c r="O2104" s="56">
        <f t="shared" si="98"/>
        <v>2022</v>
      </c>
      <c r="P2104" s="51">
        <f>VLOOKUP(Table6[[#This Row],[Product]],Table3[],3)</f>
        <v>2.95</v>
      </c>
      <c r="Q2104" s="35">
        <f>VLOOKUP(Table6[[#This Row],[Product]],Table3[],4)</f>
        <v>20</v>
      </c>
      <c r="R2104" s="35">
        <f>Table6[[#This Row],[Quantity]]*Table6[[#This Row],[Case]]</f>
        <v>780</v>
      </c>
      <c r="S2104" s="35">
        <f>Table6[[#This Row],[Total Sales]]*Table6[[#This Row],[Cost]]</f>
        <v>2301</v>
      </c>
    </row>
    <row r="2105" spans="1:19" x14ac:dyDescent="0.3">
      <c r="A2105" s="54">
        <v>2164</v>
      </c>
      <c r="B2105" s="35" t="s">
        <v>1058</v>
      </c>
      <c r="C2105" s="35" t="s">
        <v>4792</v>
      </c>
      <c r="D2105" s="35" t="s">
        <v>28</v>
      </c>
      <c r="E2105" s="35" t="str">
        <f t="shared" si="96"/>
        <v>M</v>
      </c>
      <c r="F2105" s="35">
        <v>90</v>
      </c>
      <c r="G2105" s="35" t="s">
        <v>5898</v>
      </c>
      <c r="H2105" s="35" t="s">
        <v>1276</v>
      </c>
      <c r="I2105" s="35" t="s">
        <v>32</v>
      </c>
      <c r="J2105" s="48" t="s">
        <v>13823</v>
      </c>
      <c r="K2105" s="35">
        <v>2</v>
      </c>
      <c r="L2105" s="49" t="s">
        <v>101</v>
      </c>
      <c r="M2105" s="50" t="str">
        <f>VLOOKUP(Table6[[#This Row],[Product]],Table3[],2)</f>
        <v>Superwossname</v>
      </c>
      <c r="N2105" s="50" t="str">
        <f t="shared" si="97"/>
        <v>Sep</v>
      </c>
      <c r="O2105" s="56">
        <f t="shared" si="98"/>
        <v>2021</v>
      </c>
      <c r="P2105" s="51">
        <f>VLOOKUP(Table6[[#This Row],[Product]],Table3[],3)</f>
        <v>3.49</v>
      </c>
      <c r="Q2105" s="35">
        <f>VLOOKUP(Table6[[#This Row],[Product]],Table3[],4)</f>
        <v>20</v>
      </c>
      <c r="R2105" s="35">
        <f>Table6[[#This Row],[Quantity]]*Table6[[#This Row],[Case]]</f>
        <v>40</v>
      </c>
      <c r="S2105" s="35">
        <f>Table6[[#This Row],[Total Sales]]*Table6[[#This Row],[Cost]]</f>
        <v>139.60000000000002</v>
      </c>
    </row>
    <row r="2106" spans="1:19" x14ac:dyDescent="0.3">
      <c r="A2106" s="54">
        <v>2165</v>
      </c>
      <c r="B2106" s="35" t="s">
        <v>979</v>
      </c>
      <c r="C2106" s="35" t="s">
        <v>1521</v>
      </c>
      <c r="D2106" s="35" t="s">
        <v>28</v>
      </c>
      <c r="E2106" s="35" t="str">
        <f t="shared" si="96"/>
        <v>M</v>
      </c>
      <c r="F2106" s="35">
        <v>30</v>
      </c>
      <c r="G2106" s="35" t="s">
        <v>15164</v>
      </c>
      <c r="H2106" s="35" t="s">
        <v>3206</v>
      </c>
      <c r="I2106" s="35" t="s">
        <v>1199</v>
      </c>
      <c r="J2106" s="48">
        <v>44256</v>
      </c>
      <c r="K2106" s="35">
        <v>34</v>
      </c>
      <c r="L2106" s="49" t="s">
        <v>80</v>
      </c>
      <c r="M2106" s="50" t="str">
        <f>VLOOKUP(Table6[[#This Row],[Product]],Table3[],2)</f>
        <v>Ultrathing V2</v>
      </c>
      <c r="N2106" s="50" t="str">
        <f t="shared" si="97"/>
        <v>Mar</v>
      </c>
      <c r="O2106" s="56">
        <f t="shared" si="98"/>
        <v>2021</v>
      </c>
      <c r="P2106" s="51">
        <f>VLOOKUP(Table6[[#This Row],[Product]],Table3[],3)</f>
        <v>2.95</v>
      </c>
      <c r="Q2106" s="35">
        <f>VLOOKUP(Table6[[#This Row],[Product]],Table3[],4)</f>
        <v>20</v>
      </c>
      <c r="R2106" s="35">
        <f>Table6[[#This Row],[Quantity]]*Table6[[#This Row],[Case]]</f>
        <v>680</v>
      </c>
      <c r="S2106" s="35">
        <f>Table6[[#This Row],[Total Sales]]*Table6[[#This Row],[Cost]]</f>
        <v>2006.0000000000002</v>
      </c>
    </row>
    <row r="2107" spans="1:19" x14ac:dyDescent="0.3">
      <c r="A2107" s="54">
        <v>2166</v>
      </c>
      <c r="B2107" s="35" t="s">
        <v>5900</v>
      </c>
      <c r="C2107" s="35" t="s">
        <v>22</v>
      </c>
      <c r="D2107" s="35" t="s">
        <v>28</v>
      </c>
      <c r="E2107" s="35" t="str">
        <f t="shared" si="96"/>
        <v>M</v>
      </c>
      <c r="F2107" s="35">
        <v>60</v>
      </c>
      <c r="G2107" s="35" t="s">
        <v>15164</v>
      </c>
      <c r="H2107" s="35" t="s">
        <v>1444</v>
      </c>
      <c r="I2107" s="35" t="s">
        <v>1199</v>
      </c>
      <c r="J2107" s="48" t="s">
        <v>13817</v>
      </c>
      <c r="K2107" s="35">
        <v>91</v>
      </c>
      <c r="L2107" s="49" t="s">
        <v>54</v>
      </c>
      <c r="M2107" s="50" t="str">
        <f>VLOOKUP(Table6[[#This Row],[Product]],Table3[],2)</f>
        <v>Megawidget S</v>
      </c>
      <c r="N2107" s="50" t="str">
        <f t="shared" si="97"/>
        <v>Jan</v>
      </c>
      <c r="O2107" s="56">
        <f t="shared" si="98"/>
        <v>2022</v>
      </c>
      <c r="P2107" s="51">
        <f>VLOOKUP(Table6[[#This Row],[Product]],Table3[],3)</f>
        <v>0.69</v>
      </c>
      <c r="Q2107" s="35">
        <f>VLOOKUP(Table6[[#This Row],[Product]],Table3[],4)</f>
        <v>24</v>
      </c>
      <c r="R2107" s="35">
        <f>Table6[[#This Row],[Quantity]]*Table6[[#This Row],[Case]]</f>
        <v>2184</v>
      </c>
      <c r="S2107" s="35">
        <f>Table6[[#This Row],[Total Sales]]*Table6[[#This Row],[Cost]]</f>
        <v>1506.9599999999998</v>
      </c>
    </row>
    <row r="2108" spans="1:19" x14ac:dyDescent="0.3">
      <c r="A2108" s="54">
        <v>2167</v>
      </c>
      <c r="B2108" s="35" t="s">
        <v>1695</v>
      </c>
      <c r="C2108" s="35" t="s">
        <v>987</v>
      </c>
      <c r="D2108" s="35" t="s">
        <v>15</v>
      </c>
      <c r="E2108" s="35" t="str">
        <f t="shared" si="96"/>
        <v>F</v>
      </c>
      <c r="F2108" s="35">
        <v>60</v>
      </c>
      <c r="G2108" s="35" t="s">
        <v>5901</v>
      </c>
      <c r="H2108" s="35" t="s">
        <v>2655</v>
      </c>
      <c r="I2108" s="35" t="s">
        <v>1083</v>
      </c>
      <c r="J2108" s="48">
        <v>44866</v>
      </c>
      <c r="K2108" s="35">
        <v>38</v>
      </c>
      <c r="L2108" s="49" t="s">
        <v>80</v>
      </c>
      <c r="M2108" s="50" t="str">
        <f>VLOOKUP(Table6[[#This Row],[Product]],Table3[],2)</f>
        <v>Ultrathing V2</v>
      </c>
      <c r="N2108" s="50" t="str">
        <f t="shared" si="97"/>
        <v>Nov</v>
      </c>
      <c r="O2108" s="56">
        <f t="shared" si="98"/>
        <v>2022</v>
      </c>
      <c r="P2108" s="51">
        <f>VLOOKUP(Table6[[#This Row],[Product]],Table3[],3)</f>
        <v>2.95</v>
      </c>
      <c r="Q2108" s="35">
        <f>VLOOKUP(Table6[[#This Row],[Product]],Table3[],4)</f>
        <v>20</v>
      </c>
      <c r="R2108" s="35">
        <f>Table6[[#This Row],[Quantity]]*Table6[[#This Row],[Case]]</f>
        <v>760</v>
      </c>
      <c r="S2108" s="35">
        <f>Table6[[#This Row],[Total Sales]]*Table6[[#This Row],[Cost]]</f>
        <v>2242</v>
      </c>
    </row>
    <row r="2109" spans="1:19" x14ac:dyDescent="0.3">
      <c r="A2109" s="54">
        <v>2168</v>
      </c>
      <c r="B2109" s="35" t="s">
        <v>3108</v>
      </c>
      <c r="C2109" s="35" t="s">
        <v>1023</v>
      </c>
      <c r="D2109" s="35" t="s">
        <v>51</v>
      </c>
      <c r="E2109" s="35" t="str">
        <f t="shared" si="96"/>
        <v>F</v>
      </c>
      <c r="F2109" s="35">
        <v>30</v>
      </c>
      <c r="G2109" s="35" t="s">
        <v>5902</v>
      </c>
      <c r="H2109" s="35" t="s">
        <v>2397</v>
      </c>
      <c r="I2109" s="35" t="s">
        <v>187</v>
      </c>
      <c r="J2109" s="48">
        <v>44076</v>
      </c>
      <c r="K2109" s="35">
        <v>30</v>
      </c>
      <c r="L2109" s="49" t="s">
        <v>159</v>
      </c>
      <c r="M2109" s="50" t="str">
        <f>VLOOKUP(Table6[[#This Row],[Product]],Table3[],2)</f>
        <v>Ultrathing V3</v>
      </c>
      <c r="N2109" s="50" t="str">
        <f t="shared" si="97"/>
        <v>Sep</v>
      </c>
      <c r="O2109" s="56">
        <f t="shared" si="98"/>
        <v>2020</v>
      </c>
      <c r="P2109" s="51">
        <f>VLOOKUP(Table6[[#This Row],[Product]],Table3[],3)</f>
        <v>3.39</v>
      </c>
      <c r="Q2109" s="35">
        <f>VLOOKUP(Table6[[#This Row],[Product]],Table3[],4)</f>
        <v>24</v>
      </c>
      <c r="R2109" s="35">
        <f>Table6[[#This Row],[Quantity]]*Table6[[#This Row],[Case]]</f>
        <v>720</v>
      </c>
      <c r="S2109" s="35">
        <f>Table6[[#This Row],[Total Sales]]*Table6[[#This Row],[Cost]]</f>
        <v>2440.8000000000002</v>
      </c>
    </row>
    <row r="2110" spans="1:19" x14ac:dyDescent="0.3">
      <c r="A2110" s="54">
        <v>2169</v>
      </c>
      <c r="B2110" s="35" t="s">
        <v>5903</v>
      </c>
      <c r="C2110" s="35" t="s">
        <v>5193</v>
      </c>
      <c r="D2110" s="35" t="s">
        <v>15</v>
      </c>
      <c r="E2110" s="35" t="str">
        <f t="shared" si="96"/>
        <v>F</v>
      </c>
      <c r="F2110" s="35">
        <v>30</v>
      </c>
      <c r="G2110" s="35" t="s">
        <v>5904</v>
      </c>
      <c r="H2110" s="35" t="s">
        <v>4944</v>
      </c>
      <c r="I2110" s="35" t="s">
        <v>839</v>
      </c>
      <c r="J2110" s="48">
        <v>44231</v>
      </c>
      <c r="K2110" s="35">
        <v>33</v>
      </c>
      <c r="L2110" s="49" t="s">
        <v>70</v>
      </c>
      <c r="M2110" s="50" t="str">
        <f>VLOOKUP(Table6[[#This Row],[Product]],Table3[],2)</f>
        <v>Megawidget M</v>
      </c>
      <c r="N2110" s="50" t="str">
        <f t="shared" si="97"/>
        <v>Feb</v>
      </c>
      <c r="O2110" s="56">
        <f t="shared" si="98"/>
        <v>2021</v>
      </c>
      <c r="P2110" s="51">
        <f>VLOOKUP(Table6[[#This Row],[Product]],Table3[],3)</f>
        <v>1.29</v>
      </c>
      <c r="Q2110" s="35">
        <f>VLOOKUP(Table6[[#This Row],[Product]],Table3[],4)</f>
        <v>24</v>
      </c>
      <c r="R2110" s="35">
        <f>Table6[[#This Row],[Quantity]]*Table6[[#This Row],[Case]]</f>
        <v>792</v>
      </c>
      <c r="S2110" s="35">
        <f>Table6[[#This Row],[Total Sales]]*Table6[[#This Row],[Cost]]</f>
        <v>1021.6800000000001</v>
      </c>
    </row>
    <row r="2111" spans="1:19" x14ac:dyDescent="0.3">
      <c r="A2111" s="54">
        <v>2170</v>
      </c>
      <c r="B2111" s="35" t="s">
        <v>5905</v>
      </c>
      <c r="C2111" s="35" t="s">
        <v>1678</v>
      </c>
      <c r="D2111" s="35" t="s">
        <v>51</v>
      </c>
      <c r="E2111" s="35" t="str">
        <f t="shared" si="96"/>
        <v>F</v>
      </c>
      <c r="F2111" s="35">
        <v>30</v>
      </c>
      <c r="G2111" s="35" t="s">
        <v>5906</v>
      </c>
      <c r="H2111" s="35" t="s">
        <v>5619</v>
      </c>
      <c r="I2111" s="35" t="s">
        <v>32</v>
      </c>
      <c r="J2111" s="48" t="s">
        <v>13762</v>
      </c>
      <c r="K2111" s="35">
        <v>14</v>
      </c>
      <c r="L2111" s="49" t="s">
        <v>64</v>
      </c>
      <c r="M2111" s="50" t="str">
        <f>VLOOKUP(Table6[[#This Row],[Product]],Table3[],2)</f>
        <v>Ultrathing V4</v>
      </c>
      <c r="N2111" s="50" t="str">
        <f t="shared" si="97"/>
        <v>Dec</v>
      </c>
      <c r="O2111" s="56">
        <f t="shared" si="98"/>
        <v>2022</v>
      </c>
      <c r="P2111" s="51">
        <f>VLOOKUP(Table6[[#This Row],[Product]],Table3[],3)</f>
        <v>3.99</v>
      </c>
      <c r="Q2111" s="35">
        <f>VLOOKUP(Table6[[#This Row],[Product]],Table3[],4)</f>
        <v>24</v>
      </c>
      <c r="R2111" s="35">
        <f>Table6[[#This Row],[Quantity]]*Table6[[#This Row],[Case]]</f>
        <v>336</v>
      </c>
      <c r="S2111" s="35">
        <f>Table6[[#This Row],[Total Sales]]*Table6[[#This Row],[Cost]]</f>
        <v>1340.64</v>
      </c>
    </row>
    <row r="2112" spans="1:19" x14ac:dyDescent="0.3">
      <c r="A2112" s="54">
        <v>2171</v>
      </c>
      <c r="B2112" s="35" t="s">
        <v>5907</v>
      </c>
      <c r="C2112" s="35" t="s">
        <v>2385</v>
      </c>
      <c r="D2112" s="35" t="s">
        <v>15</v>
      </c>
      <c r="E2112" s="35" t="str">
        <f t="shared" si="96"/>
        <v>F</v>
      </c>
      <c r="F2112" s="35">
        <v>30</v>
      </c>
      <c r="G2112" s="35" t="s">
        <v>5908</v>
      </c>
      <c r="H2112" s="35" t="s">
        <v>3571</v>
      </c>
      <c r="I2112" s="35" t="s">
        <v>32</v>
      </c>
      <c r="J2112" s="48">
        <v>44077</v>
      </c>
      <c r="K2112" s="35">
        <v>47</v>
      </c>
      <c r="L2112" s="49" t="s">
        <v>54</v>
      </c>
      <c r="M2112" s="50" t="str">
        <f>VLOOKUP(Table6[[#This Row],[Product]],Table3[],2)</f>
        <v>Megawidget S</v>
      </c>
      <c r="N2112" s="50" t="str">
        <f t="shared" si="97"/>
        <v>Sep</v>
      </c>
      <c r="O2112" s="56">
        <f t="shared" si="98"/>
        <v>2020</v>
      </c>
      <c r="P2112" s="51">
        <f>VLOOKUP(Table6[[#This Row],[Product]],Table3[],3)</f>
        <v>0.69</v>
      </c>
      <c r="Q2112" s="35">
        <f>VLOOKUP(Table6[[#This Row],[Product]],Table3[],4)</f>
        <v>24</v>
      </c>
      <c r="R2112" s="35">
        <f>Table6[[#This Row],[Quantity]]*Table6[[#This Row],[Case]]</f>
        <v>1128</v>
      </c>
      <c r="S2112" s="35">
        <f>Table6[[#This Row],[Total Sales]]*Table6[[#This Row],[Cost]]</f>
        <v>778.31999999999994</v>
      </c>
    </row>
    <row r="2113" spans="1:19" x14ac:dyDescent="0.3">
      <c r="A2113" s="54">
        <v>2172</v>
      </c>
      <c r="B2113" s="35" t="s">
        <v>646</v>
      </c>
      <c r="C2113" s="35" t="s">
        <v>256</v>
      </c>
      <c r="D2113" s="35" t="s">
        <v>28</v>
      </c>
      <c r="E2113" s="35" t="str">
        <f t="shared" si="96"/>
        <v>M</v>
      </c>
      <c r="F2113" s="35">
        <v>30</v>
      </c>
      <c r="G2113" s="35" t="s">
        <v>15165</v>
      </c>
      <c r="H2113" s="35" t="s">
        <v>2579</v>
      </c>
      <c r="I2113" s="35" t="s">
        <v>425</v>
      </c>
      <c r="J2113" s="48" t="s">
        <v>14081</v>
      </c>
      <c r="K2113" s="35">
        <v>9</v>
      </c>
      <c r="L2113" s="49" t="s">
        <v>101</v>
      </c>
      <c r="M2113" s="50" t="str">
        <f>VLOOKUP(Table6[[#This Row],[Product]],Table3[],2)</f>
        <v>Superwossname</v>
      </c>
      <c r="N2113" s="50" t="str">
        <f t="shared" si="97"/>
        <v>Feb</v>
      </c>
      <c r="O2113" s="56">
        <f t="shared" si="98"/>
        <v>2022</v>
      </c>
      <c r="P2113" s="51">
        <f>VLOOKUP(Table6[[#This Row],[Product]],Table3[],3)</f>
        <v>3.49</v>
      </c>
      <c r="Q2113" s="35">
        <f>VLOOKUP(Table6[[#This Row],[Product]],Table3[],4)</f>
        <v>20</v>
      </c>
      <c r="R2113" s="35">
        <f>Table6[[#This Row],[Quantity]]*Table6[[#This Row],[Case]]</f>
        <v>180</v>
      </c>
      <c r="S2113" s="35">
        <f>Table6[[#This Row],[Total Sales]]*Table6[[#This Row],[Cost]]</f>
        <v>628.20000000000005</v>
      </c>
    </row>
    <row r="2114" spans="1:19" x14ac:dyDescent="0.3">
      <c r="A2114" s="54">
        <v>2173</v>
      </c>
      <c r="B2114" s="35" t="s">
        <v>5141</v>
      </c>
      <c r="C2114" s="35" t="s">
        <v>5910</v>
      </c>
      <c r="D2114" s="35" t="s">
        <v>28</v>
      </c>
      <c r="E2114" s="35" t="str">
        <f t="shared" si="96"/>
        <v>M</v>
      </c>
      <c r="F2114" s="35">
        <v>90</v>
      </c>
      <c r="G2114" s="35" t="s">
        <v>5911</v>
      </c>
      <c r="H2114" s="35" t="s">
        <v>685</v>
      </c>
      <c r="I2114" s="35" t="s">
        <v>686</v>
      </c>
      <c r="J2114" s="48" t="s">
        <v>13658</v>
      </c>
      <c r="K2114" s="35">
        <v>42</v>
      </c>
      <c r="L2114" s="49" t="s">
        <v>33</v>
      </c>
      <c r="M2114" s="50" t="str">
        <f>VLOOKUP(Table6[[#This Row],[Product]],Table3[],2)</f>
        <v>Megawidget L</v>
      </c>
      <c r="N2114" s="50" t="str">
        <f t="shared" si="97"/>
        <v>Aug</v>
      </c>
      <c r="O2114" s="56">
        <f t="shared" si="98"/>
        <v>2021</v>
      </c>
      <c r="P2114" s="51">
        <f>VLOOKUP(Table6[[#This Row],[Product]],Table3[],3)</f>
        <v>1.79</v>
      </c>
      <c r="Q2114" s="35">
        <f>VLOOKUP(Table6[[#This Row],[Product]],Table3[],4)</f>
        <v>24</v>
      </c>
      <c r="R2114" s="35">
        <f>Table6[[#This Row],[Quantity]]*Table6[[#This Row],[Case]]</f>
        <v>1008</v>
      </c>
      <c r="S2114" s="35">
        <f>Table6[[#This Row],[Total Sales]]*Table6[[#This Row],[Cost]]</f>
        <v>1804.32</v>
      </c>
    </row>
    <row r="2115" spans="1:19" x14ac:dyDescent="0.3">
      <c r="A2115" s="54">
        <v>2174</v>
      </c>
      <c r="B2115" s="35" t="s">
        <v>2627</v>
      </c>
      <c r="C2115" s="35" t="s">
        <v>3591</v>
      </c>
      <c r="D2115" s="35" t="s">
        <v>15</v>
      </c>
      <c r="E2115" s="35" t="str">
        <f t="shared" ref="E2115:E2178" si="99">IF(OR(D2115="Mrs", D2115="Miss", D2115="Ms"), "F", IF(OR(D2115="Mr"), "M", IF(OR(D2115="Dr", D2115="Prof", D2115="Rev"), "M/F", "")))</f>
        <v>F</v>
      </c>
      <c r="F2115" s="35">
        <v>30</v>
      </c>
      <c r="G2115" s="35" t="s">
        <v>5912</v>
      </c>
      <c r="H2115" s="35" t="s">
        <v>1453</v>
      </c>
      <c r="I2115" s="35" t="s">
        <v>1454</v>
      </c>
      <c r="J2115" s="48">
        <v>44627</v>
      </c>
      <c r="K2115" s="35">
        <v>12</v>
      </c>
      <c r="L2115" s="49" t="s">
        <v>80</v>
      </c>
      <c r="M2115" s="50" t="str">
        <f>VLOOKUP(Table6[[#This Row],[Product]],Table3[],2)</f>
        <v>Ultrathing V2</v>
      </c>
      <c r="N2115" s="50" t="str">
        <f t="shared" ref="N2115:N2178" si="100">TEXT(J2115,"mmm")</f>
        <v>Mar</v>
      </c>
      <c r="O2115" s="56">
        <f t="shared" ref="O2115:O2178" si="101">YEAR(J2115)</f>
        <v>2022</v>
      </c>
      <c r="P2115" s="51">
        <f>VLOOKUP(Table6[[#This Row],[Product]],Table3[],3)</f>
        <v>2.95</v>
      </c>
      <c r="Q2115" s="35">
        <f>VLOOKUP(Table6[[#This Row],[Product]],Table3[],4)</f>
        <v>20</v>
      </c>
      <c r="R2115" s="35">
        <f>Table6[[#This Row],[Quantity]]*Table6[[#This Row],[Case]]</f>
        <v>240</v>
      </c>
      <c r="S2115" s="35">
        <f>Table6[[#This Row],[Total Sales]]*Table6[[#This Row],[Cost]]</f>
        <v>708</v>
      </c>
    </row>
    <row r="2116" spans="1:19" x14ac:dyDescent="0.3">
      <c r="A2116" s="54">
        <v>2175</v>
      </c>
      <c r="B2116" s="35" t="s">
        <v>4489</v>
      </c>
      <c r="C2116" s="35" t="s">
        <v>5913</v>
      </c>
      <c r="D2116" s="35" t="s">
        <v>28</v>
      </c>
      <c r="E2116" s="35" t="str">
        <f t="shared" si="99"/>
        <v>M</v>
      </c>
      <c r="F2116" s="35">
        <v>90</v>
      </c>
      <c r="G2116" s="35" t="s">
        <v>5914</v>
      </c>
      <c r="H2116" s="35" t="s">
        <v>5915</v>
      </c>
      <c r="I2116" s="35" t="s">
        <v>32</v>
      </c>
      <c r="J2116" s="48">
        <v>44597</v>
      </c>
      <c r="K2116" s="35">
        <v>104</v>
      </c>
      <c r="L2116" s="49" t="s">
        <v>101</v>
      </c>
      <c r="M2116" s="50" t="str">
        <f>VLOOKUP(Table6[[#This Row],[Product]],Table3[],2)</f>
        <v>Superwossname</v>
      </c>
      <c r="N2116" s="50" t="str">
        <f t="shared" si="100"/>
        <v>Feb</v>
      </c>
      <c r="O2116" s="56">
        <f t="shared" si="101"/>
        <v>2022</v>
      </c>
      <c r="P2116" s="51">
        <f>VLOOKUP(Table6[[#This Row],[Product]],Table3[],3)</f>
        <v>3.49</v>
      </c>
      <c r="Q2116" s="35">
        <f>VLOOKUP(Table6[[#This Row],[Product]],Table3[],4)</f>
        <v>20</v>
      </c>
      <c r="R2116" s="35">
        <f>Table6[[#This Row],[Quantity]]*Table6[[#This Row],[Case]]</f>
        <v>2080</v>
      </c>
      <c r="S2116" s="35">
        <f>Table6[[#This Row],[Total Sales]]*Table6[[#This Row],[Cost]]</f>
        <v>7259.2000000000007</v>
      </c>
    </row>
    <row r="2117" spans="1:19" x14ac:dyDescent="0.3">
      <c r="A2117" s="54">
        <v>2176</v>
      </c>
      <c r="B2117" s="35" t="s">
        <v>5916</v>
      </c>
      <c r="C2117" s="35" t="s">
        <v>3845</v>
      </c>
      <c r="D2117" s="35" t="s">
        <v>28</v>
      </c>
      <c r="E2117" s="35" t="str">
        <f t="shared" si="99"/>
        <v>M</v>
      </c>
      <c r="F2117" s="35">
        <v>60</v>
      </c>
      <c r="G2117" s="35" t="s">
        <v>14323</v>
      </c>
      <c r="H2117" s="35" t="s">
        <v>793</v>
      </c>
      <c r="I2117" s="35" t="s">
        <v>178</v>
      </c>
      <c r="J2117" s="48">
        <v>44169</v>
      </c>
      <c r="K2117" s="35">
        <v>22</v>
      </c>
      <c r="L2117" s="49" t="s">
        <v>101</v>
      </c>
      <c r="M2117" s="50" t="str">
        <f>VLOOKUP(Table6[[#This Row],[Product]],Table3[],2)</f>
        <v>Superwossname</v>
      </c>
      <c r="N2117" s="50" t="str">
        <f t="shared" si="100"/>
        <v>Dec</v>
      </c>
      <c r="O2117" s="56">
        <f t="shared" si="101"/>
        <v>2020</v>
      </c>
      <c r="P2117" s="51">
        <f>VLOOKUP(Table6[[#This Row],[Product]],Table3[],3)</f>
        <v>3.49</v>
      </c>
      <c r="Q2117" s="35">
        <f>VLOOKUP(Table6[[#This Row],[Product]],Table3[],4)</f>
        <v>20</v>
      </c>
      <c r="R2117" s="35">
        <f>Table6[[#This Row],[Quantity]]*Table6[[#This Row],[Case]]</f>
        <v>440</v>
      </c>
      <c r="S2117" s="35">
        <f>Table6[[#This Row],[Total Sales]]*Table6[[#This Row],[Cost]]</f>
        <v>1535.6000000000001</v>
      </c>
    </row>
    <row r="2118" spans="1:19" x14ac:dyDescent="0.3">
      <c r="A2118" s="54">
        <v>2177</v>
      </c>
      <c r="B2118" s="35" t="s">
        <v>5918</v>
      </c>
      <c r="C2118" s="35" t="s">
        <v>866</v>
      </c>
      <c r="D2118" s="35" t="s">
        <v>28</v>
      </c>
      <c r="E2118" s="35" t="str">
        <f t="shared" si="99"/>
        <v>M</v>
      </c>
      <c r="F2118" s="35">
        <v>90</v>
      </c>
      <c r="G2118" s="35" t="s">
        <v>5919</v>
      </c>
      <c r="H2118" s="35" t="s">
        <v>4046</v>
      </c>
      <c r="I2118" s="35" t="s">
        <v>173</v>
      </c>
      <c r="J2118" s="48">
        <v>44200</v>
      </c>
      <c r="K2118" s="35">
        <v>83</v>
      </c>
      <c r="L2118" s="49" t="s">
        <v>39</v>
      </c>
      <c r="M2118" s="50" t="str">
        <f>VLOOKUP(Table6[[#This Row],[Product]],Table3[],2)</f>
        <v>Ultrathing V1</v>
      </c>
      <c r="N2118" s="50" t="str">
        <f t="shared" si="100"/>
        <v>Jan</v>
      </c>
      <c r="O2118" s="56">
        <f t="shared" si="101"/>
        <v>2021</v>
      </c>
      <c r="P2118" s="51">
        <f>VLOOKUP(Table6[[#This Row],[Product]],Table3[],3)</f>
        <v>1.79</v>
      </c>
      <c r="Q2118" s="35">
        <f>VLOOKUP(Table6[[#This Row],[Product]],Table3[],4)</f>
        <v>17</v>
      </c>
      <c r="R2118" s="35">
        <f>Table6[[#This Row],[Quantity]]*Table6[[#This Row],[Case]]</f>
        <v>1411</v>
      </c>
      <c r="S2118" s="35">
        <f>Table6[[#This Row],[Total Sales]]*Table6[[#This Row],[Cost]]</f>
        <v>2525.69</v>
      </c>
    </row>
    <row r="2119" spans="1:19" x14ac:dyDescent="0.3">
      <c r="A2119" s="54">
        <v>2178</v>
      </c>
      <c r="B2119" s="35" t="s">
        <v>5920</v>
      </c>
      <c r="C2119" s="35" t="s">
        <v>5788</v>
      </c>
      <c r="D2119" s="35" t="s">
        <v>51</v>
      </c>
      <c r="E2119" s="35" t="str">
        <f t="shared" si="99"/>
        <v>F</v>
      </c>
      <c r="F2119" s="35">
        <v>60</v>
      </c>
      <c r="G2119" s="35" t="s">
        <v>5921</v>
      </c>
      <c r="H2119" s="35" t="s">
        <v>3770</v>
      </c>
      <c r="I2119" s="35" t="s">
        <v>32</v>
      </c>
      <c r="J2119" s="48" t="s">
        <v>13683</v>
      </c>
      <c r="K2119" s="35">
        <v>44</v>
      </c>
      <c r="L2119" s="49" t="s">
        <v>159</v>
      </c>
      <c r="M2119" s="50" t="str">
        <f>VLOOKUP(Table6[[#This Row],[Product]],Table3[],2)</f>
        <v>Ultrathing V3</v>
      </c>
      <c r="N2119" s="50" t="str">
        <f t="shared" si="100"/>
        <v>Mar</v>
      </c>
      <c r="O2119" s="56">
        <f t="shared" si="101"/>
        <v>2021</v>
      </c>
      <c r="P2119" s="51">
        <f>VLOOKUP(Table6[[#This Row],[Product]],Table3[],3)</f>
        <v>3.39</v>
      </c>
      <c r="Q2119" s="35">
        <f>VLOOKUP(Table6[[#This Row],[Product]],Table3[],4)</f>
        <v>24</v>
      </c>
      <c r="R2119" s="35">
        <f>Table6[[#This Row],[Quantity]]*Table6[[#This Row],[Case]]</f>
        <v>1056</v>
      </c>
      <c r="S2119" s="35">
        <f>Table6[[#This Row],[Total Sales]]*Table6[[#This Row],[Cost]]</f>
        <v>3579.84</v>
      </c>
    </row>
    <row r="2120" spans="1:19" x14ac:dyDescent="0.3">
      <c r="A2120" s="54">
        <v>2179</v>
      </c>
      <c r="B2120" s="35" t="s">
        <v>5922</v>
      </c>
      <c r="C2120" s="35" t="s">
        <v>5923</v>
      </c>
      <c r="D2120" s="35" t="s">
        <v>15</v>
      </c>
      <c r="E2120" s="35" t="str">
        <f t="shared" si="99"/>
        <v>F</v>
      </c>
      <c r="F2120" s="35">
        <v>90</v>
      </c>
      <c r="G2120" s="35" t="s">
        <v>5921</v>
      </c>
      <c r="H2120" s="35" t="s">
        <v>1800</v>
      </c>
      <c r="I2120" s="35" t="s">
        <v>32</v>
      </c>
      <c r="J2120" s="48" t="s">
        <v>13951</v>
      </c>
      <c r="K2120" s="35">
        <v>57</v>
      </c>
      <c r="L2120" s="49" t="s">
        <v>64</v>
      </c>
      <c r="M2120" s="50" t="str">
        <f>VLOOKUP(Table6[[#This Row],[Product]],Table3[],2)</f>
        <v>Ultrathing V4</v>
      </c>
      <c r="N2120" s="50" t="str">
        <f t="shared" si="100"/>
        <v>Mar</v>
      </c>
      <c r="O2120" s="56">
        <f t="shared" si="101"/>
        <v>2022</v>
      </c>
      <c r="P2120" s="51">
        <f>VLOOKUP(Table6[[#This Row],[Product]],Table3[],3)</f>
        <v>3.99</v>
      </c>
      <c r="Q2120" s="35">
        <f>VLOOKUP(Table6[[#This Row],[Product]],Table3[],4)</f>
        <v>24</v>
      </c>
      <c r="R2120" s="35">
        <f>Table6[[#This Row],[Quantity]]*Table6[[#This Row],[Case]]</f>
        <v>1368</v>
      </c>
      <c r="S2120" s="35">
        <f>Table6[[#This Row],[Total Sales]]*Table6[[#This Row],[Cost]]</f>
        <v>5458.3200000000006</v>
      </c>
    </row>
    <row r="2121" spans="1:19" x14ac:dyDescent="0.3">
      <c r="A2121" s="54">
        <v>2180</v>
      </c>
      <c r="B2121" s="35" t="s">
        <v>986</v>
      </c>
      <c r="C2121" s="35" t="s">
        <v>2601</v>
      </c>
      <c r="D2121" s="35" t="s">
        <v>28</v>
      </c>
      <c r="E2121" s="35" t="str">
        <f t="shared" si="99"/>
        <v>M</v>
      </c>
      <c r="F2121" s="35">
        <v>30</v>
      </c>
      <c r="G2121" s="35" t="s">
        <v>5924</v>
      </c>
      <c r="H2121" s="35" t="s">
        <v>5010</v>
      </c>
      <c r="I2121" s="35" t="s">
        <v>32</v>
      </c>
      <c r="J2121" s="48" t="s">
        <v>14120</v>
      </c>
      <c r="K2121" s="35">
        <v>96</v>
      </c>
      <c r="L2121" s="49" t="s">
        <v>54</v>
      </c>
      <c r="M2121" s="50" t="str">
        <f>VLOOKUP(Table6[[#This Row],[Product]],Table3[],2)</f>
        <v>Megawidget S</v>
      </c>
      <c r="N2121" s="50" t="str">
        <f t="shared" si="100"/>
        <v>May</v>
      </c>
      <c r="O2121" s="56">
        <f t="shared" si="101"/>
        <v>2022</v>
      </c>
      <c r="P2121" s="51">
        <f>VLOOKUP(Table6[[#This Row],[Product]],Table3[],3)</f>
        <v>0.69</v>
      </c>
      <c r="Q2121" s="35">
        <f>VLOOKUP(Table6[[#This Row],[Product]],Table3[],4)</f>
        <v>24</v>
      </c>
      <c r="R2121" s="35">
        <f>Table6[[#This Row],[Quantity]]*Table6[[#This Row],[Case]]</f>
        <v>2304</v>
      </c>
      <c r="S2121" s="35">
        <f>Table6[[#This Row],[Total Sales]]*Table6[[#This Row],[Cost]]</f>
        <v>1589.7599999999998</v>
      </c>
    </row>
    <row r="2122" spans="1:19" x14ac:dyDescent="0.3">
      <c r="A2122" s="54">
        <v>2181</v>
      </c>
      <c r="B2122" s="35" t="s">
        <v>5925</v>
      </c>
      <c r="C2122" s="35" t="s">
        <v>5926</v>
      </c>
      <c r="D2122" s="35" t="s">
        <v>15</v>
      </c>
      <c r="E2122" s="35" t="str">
        <f t="shared" si="99"/>
        <v>F</v>
      </c>
      <c r="F2122" s="35">
        <v>30</v>
      </c>
      <c r="G2122" s="35" t="s">
        <v>5927</v>
      </c>
      <c r="H2122" s="35" t="s">
        <v>378</v>
      </c>
      <c r="I2122" s="35" t="s">
        <v>146</v>
      </c>
      <c r="J2122" s="48">
        <v>44230</v>
      </c>
      <c r="K2122" s="35">
        <v>90</v>
      </c>
      <c r="L2122" s="49" t="s">
        <v>20</v>
      </c>
      <c r="M2122" s="50" t="str">
        <f>VLOOKUP(Table6[[#This Row],[Product]],Table3[],2)</f>
        <v>Hyperwotsit</v>
      </c>
      <c r="N2122" s="50" t="str">
        <f t="shared" si="100"/>
        <v>Feb</v>
      </c>
      <c r="O2122" s="56">
        <f t="shared" si="101"/>
        <v>2021</v>
      </c>
      <c r="P2122" s="51">
        <f>VLOOKUP(Table6[[#This Row],[Product]],Table3[],3)</f>
        <v>2.0099999999999998</v>
      </c>
      <c r="Q2122" s="35">
        <f>VLOOKUP(Table6[[#This Row],[Product]],Table3[],4)</f>
        <v>20</v>
      </c>
      <c r="R2122" s="35">
        <f>Table6[[#This Row],[Quantity]]*Table6[[#This Row],[Case]]</f>
        <v>1800</v>
      </c>
      <c r="S2122" s="35">
        <f>Table6[[#This Row],[Total Sales]]*Table6[[#This Row],[Cost]]</f>
        <v>3617.9999999999995</v>
      </c>
    </row>
    <row r="2123" spans="1:19" x14ac:dyDescent="0.3">
      <c r="A2123" s="54">
        <v>2182</v>
      </c>
      <c r="B2123" s="35" t="s">
        <v>5928</v>
      </c>
      <c r="C2123" s="35" t="s">
        <v>2125</v>
      </c>
      <c r="D2123" s="35" t="s">
        <v>28</v>
      </c>
      <c r="E2123" s="35" t="str">
        <f t="shared" si="99"/>
        <v>M</v>
      </c>
      <c r="F2123" s="35">
        <v>60</v>
      </c>
      <c r="G2123" s="35" t="s">
        <v>5929</v>
      </c>
      <c r="H2123" s="35" t="s">
        <v>3632</v>
      </c>
      <c r="I2123" s="35" t="s">
        <v>32</v>
      </c>
      <c r="J2123" s="48">
        <v>44598</v>
      </c>
      <c r="K2123" s="35">
        <v>92</v>
      </c>
      <c r="L2123" s="49" t="s">
        <v>101</v>
      </c>
      <c r="M2123" s="50" t="str">
        <f>VLOOKUP(Table6[[#This Row],[Product]],Table3[],2)</f>
        <v>Superwossname</v>
      </c>
      <c r="N2123" s="50" t="str">
        <f t="shared" si="100"/>
        <v>Feb</v>
      </c>
      <c r="O2123" s="56">
        <f t="shared" si="101"/>
        <v>2022</v>
      </c>
      <c r="P2123" s="51">
        <f>VLOOKUP(Table6[[#This Row],[Product]],Table3[],3)</f>
        <v>3.49</v>
      </c>
      <c r="Q2123" s="35">
        <f>VLOOKUP(Table6[[#This Row],[Product]],Table3[],4)</f>
        <v>20</v>
      </c>
      <c r="R2123" s="35">
        <f>Table6[[#This Row],[Quantity]]*Table6[[#This Row],[Case]]</f>
        <v>1840</v>
      </c>
      <c r="S2123" s="35">
        <f>Table6[[#This Row],[Total Sales]]*Table6[[#This Row],[Cost]]</f>
        <v>6421.6</v>
      </c>
    </row>
    <row r="2124" spans="1:19" x14ac:dyDescent="0.3">
      <c r="A2124" s="54">
        <v>2183</v>
      </c>
      <c r="B2124" s="35" t="s">
        <v>567</v>
      </c>
      <c r="C2124" s="35" t="s">
        <v>5930</v>
      </c>
      <c r="D2124" s="35" t="s">
        <v>28</v>
      </c>
      <c r="E2124" s="35" t="str">
        <f t="shared" si="99"/>
        <v>M</v>
      </c>
      <c r="F2124" s="35">
        <v>30</v>
      </c>
      <c r="G2124" s="35" t="s">
        <v>5931</v>
      </c>
      <c r="H2124" s="35" t="s">
        <v>1896</v>
      </c>
      <c r="I2124" s="35" t="s">
        <v>294</v>
      </c>
      <c r="J2124" s="48">
        <v>43959</v>
      </c>
      <c r="K2124" s="35">
        <v>27</v>
      </c>
      <c r="L2124" s="49" t="s">
        <v>101</v>
      </c>
      <c r="M2124" s="50" t="str">
        <f>VLOOKUP(Table6[[#This Row],[Product]],Table3[],2)</f>
        <v>Superwossname</v>
      </c>
      <c r="N2124" s="50" t="str">
        <f t="shared" si="100"/>
        <v>May</v>
      </c>
      <c r="O2124" s="56">
        <f t="shared" si="101"/>
        <v>2020</v>
      </c>
      <c r="P2124" s="51">
        <f>VLOOKUP(Table6[[#This Row],[Product]],Table3[],3)</f>
        <v>3.49</v>
      </c>
      <c r="Q2124" s="35">
        <f>VLOOKUP(Table6[[#This Row],[Product]],Table3[],4)</f>
        <v>20</v>
      </c>
      <c r="R2124" s="35">
        <f>Table6[[#This Row],[Quantity]]*Table6[[#This Row],[Case]]</f>
        <v>540</v>
      </c>
      <c r="S2124" s="35">
        <f>Table6[[#This Row],[Total Sales]]*Table6[[#This Row],[Cost]]</f>
        <v>1884.6000000000001</v>
      </c>
    </row>
    <row r="2125" spans="1:19" x14ac:dyDescent="0.3">
      <c r="A2125" s="54">
        <v>2184</v>
      </c>
      <c r="B2125" s="35" t="s">
        <v>4569</v>
      </c>
      <c r="C2125" s="35" t="s">
        <v>5932</v>
      </c>
      <c r="D2125" s="35" t="s">
        <v>28</v>
      </c>
      <c r="E2125" s="35" t="str">
        <f t="shared" si="99"/>
        <v>M</v>
      </c>
      <c r="F2125" s="35">
        <v>90</v>
      </c>
      <c r="G2125" s="35" t="s">
        <v>5933</v>
      </c>
      <c r="H2125" s="35" t="s">
        <v>5934</v>
      </c>
      <c r="I2125" s="35" t="s">
        <v>173</v>
      </c>
      <c r="J2125" s="48">
        <v>44297</v>
      </c>
      <c r="K2125" s="35">
        <v>18</v>
      </c>
      <c r="L2125" s="49" t="s">
        <v>39</v>
      </c>
      <c r="M2125" s="50" t="str">
        <f>VLOOKUP(Table6[[#This Row],[Product]],Table3[],2)</f>
        <v>Ultrathing V1</v>
      </c>
      <c r="N2125" s="50" t="str">
        <f t="shared" si="100"/>
        <v>Apr</v>
      </c>
      <c r="O2125" s="56">
        <f t="shared" si="101"/>
        <v>2021</v>
      </c>
      <c r="P2125" s="51">
        <f>VLOOKUP(Table6[[#This Row],[Product]],Table3[],3)</f>
        <v>1.79</v>
      </c>
      <c r="Q2125" s="35">
        <f>VLOOKUP(Table6[[#This Row],[Product]],Table3[],4)</f>
        <v>17</v>
      </c>
      <c r="R2125" s="35">
        <f>Table6[[#This Row],[Quantity]]*Table6[[#This Row],[Case]]</f>
        <v>306</v>
      </c>
      <c r="S2125" s="35">
        <f>Table6[[#This Row],[Total Sales]]*Table6[[#This Row],[Cost]]</f>
        <v>547.74</v>
      </c>
    </row>
    <row r="2126" spans="1:19" x14ac:dyDescent="0.3">
      <c r="A2126" s="54">
        <v>2185</v>
      </c>
      <c r="B2126" s="35" t="s">
        <v>5935</v>
      </c>
      <c r="C2126" s="35" t="s">
        <v>4258</v>
      </c>
      <c r="D2126" s="35" t="s">
        <v>15</v>
      </c>
      <c r="E2126" s="35" t="str">
        <f t="shared" si="99"/>
        <v>F</v>
      </c>
      <c r="F2126" s="35">
        <v>60</v>
      </c>
      <c r="G2126" s="35" t="s">
        <v>5936</v>
      </c>
      <c r="H2126" s="35" t="s">
        <v>1940</v>
      </c>
      <c r="I2126" s="35" t="s">
        <v>294</v>
      </c>
      <c r="J2126" s="48" t="s">
        <v>14075</v>
      </c>
      <c r="K2126" s="35">
        <v>64</v>
      </c>
      <c r="L2126" s="49" t="s">
        <v>64</v>
      </c>
      <c r="M2126" s="50" t="str">
        <f>VLOOKUP(Table6[[#This Row],[Product]],Table3[],2)</f>
        <v>Ultrathing V4</v>
      </c>
      <c r="N2126" s="50" t="str">
        <f t="shared" si="100"/>
        <v>Jul</v>
      </c>
      <c r="O2126" s="56">
        <f t="shared" si="101"/>
        <v>2021</v>
      </c>
      <c r="P2126" s="51">
        <f>VLOOKUP(Table6[[#This Row],[Product]],Table3[],3)</f>
        <v>3.99</v>
      </c>
      <c r="Q2126" s="35">
        <f>VLOOKUP(Table6[[#This Row],[Product]],Table3[],4)</f>
        <v>24</v>
      </c>
      <c r="R2126" s="35">
        <f>Table6[[#This Row],[Quantity]]*Table6[[#This Row],[Case]]</f>
        <v>1536</v>
      </c>
      <c r="S2126" s="35">
        <f>Table6[[#This Row],[Total Sales]]*Table6[[#This Row],[Cost]]</f>
        <v>6128.64</v>
      </c>
    </row>
    <row r="2127" spans="1:19" x14ac:dyDescent="0.3">
      <c r="A2127" s="54">
        <v>2186</v>
      </c>
      <c r="B2127" s="35" t="s">
        <v>5937</v>
      </c>
      <c r="C2127" s="35" t="s">
        <v>3413</v>
      </c>
      <c r="D2127" s="35" t="s">
        <v>15</v>
      </c>
      <c r="E2127" s="35" t="str">
        <f t="shared" si="99"/>
        <v>F</v>
      </c>
      <c r="F2127" s="35">
        <v>30</v>
      </c>
      <c r="G2127" s="35" t="s">
        <v>5938</v>
      </c>
      <c r="H2127" s="35" t="s">
        <v>5581</v>
      </c>
      <c r="I2127" s="35" t="s">
        <v>187</v>
      </c>
      <c r="J2127" s="48" t="s">
        <v>13874</v>
      </c>
      <c r="K2127" s="35">
        <v>62</v>
      </c>
      <c r="L2127" s="49" t="s">
        <v>80</v>
      </c>
      <c r="M2127" s="50" t="str">
        <f>VLOOKUP(Table6[[#This Row],[Product]],Table3[],2)</f>
        <v>Ultrathing V2</v>
      </c>
      <c r="N2127" s="50" t="str">
        <f t="shared" si="100"/>
        <v>Aug</v>
      </c>
      <c r="O2127" s="56">
        <f t="shared" si="101"/>
        <v>2021</v>
      </c>
      <c r="P2127" s="51">
        <f>VLOOKUP(Table6[[#This Row],[Product]],Table3[],3)</f>
        <v>2.95</v>
      </c>
      <c r="Q2127" s="35">
        <f>VLOOKUP(Table6[[#This Row],[Product]],Table3[],4)</f>
        <v>20</v>
      </c>
      <c r="R2127" s="35">
        <f>Table6[[#This Row],[Quantity]]*Table6[[#This Row],[Case]]</f>
        <v>1240</v>
      </c>
      <c r="S2127" s="35">
        <f>Table6[[#This Row],[Total Sales]]*Table6[[#This Row],[Cost]]</f>
        <v>3658</v>
      </c>
    </row>
    <row r="2128" spans="1:19" x14ac:dyDescent="0.3">
      <c r="A2128" s="54">
        <v>2187</v>
      </c>
      <c r="B2128" s="35" t="s">
        <v>5334</v>
      </c>
      <c r="C2128" s="35" t="s">
        <v>5939</v>
      </c>
      <c r="D2128" s="35" t="s">
        <v>92</v>
      </c>
      <c r="E2128" s="35" t="str">
        <f t="shared" si="99"/>
        <v>M/F</v>
      </c>
      <c r="F2128" s="35">
        <v>60</v>
      </c>
      <c r="G2128" s="35" t="s">
        <v>5940</v>
      </c>
      <c r="H2128" s="35" t="s">
        <v>288</v>
      </c>
      <c r="I2128" s="35" t="s">
        <v>32</v>
      </c>
      <c r="J2128" s="48" t="s">
        <v>13660</v>
      </c>
      <c r="K2128" s="35">
        <v>89</v>
      </c>
      <c r="L2128" s="49" t="s">
        <v>159</v>
      </c>
      <c r="M2128" s="50" t="str">
        <f>VLOOKUP(Table6[[#This Row],[Product]],Table3[],2)</f>
        <v>Ultrathing V3</v>
      </c>
      <c r="N2128" s="50" t="str">
        <f t="shared" si="100"/>
        <v>Sep</v>
      </c>
      <c r="O2128" s="56">
        <f t="shared" si="101"/>
        <v>2021</v>
      </c>
      <c r="P2128" s="51">
        <f>VLOOKUP(Table6[[#This Row],[Product]],Table3[],3)</f>
        <v>3.39</v>
      </c>
      <c r="Q2128" s="35">
        <f>VLOOKUP(Table6[[#This Row],[Product]],Table3[],4)</f>
        <v>24</v>
      </c>
      <c r="R2128" s="35">
        <f>Table6[[#This Row],[Quantity]]*Table6[[#This Row],[Case]]</f>
        <v>2136</v>
      </c>
      <c r="S2128" s="35">
        <f>Table6[[#This Row],[Total Sales]]*Table6[[#This Row],[Cost]]</f>
        <v>7241.04</v>
      </c>
    </row>
    <row r="2129" spans="1:19" x14ac:dyDescent="0.3">
      <c r="A2129" s="54">
        <v>2188</v>
      </c>
      <c r="B2129" s="35" t="s">
        <v>5259</v>
      </c>
      <c r="C2129" s="35" t="s">
        <v>4269</v>
      </c>
      <c r="D2129" s="35" t="s">
        <v>15</v>
      </c>
      <c r="E2129" s="35" t="str">
        <f t="shared" si="99"/>
        <v>F</v>
      </c>
      <c r="F2129" s="35">
        <v>60</v>
      </c>
      <c r="G2129" s="35" t="s">
        <v>5941</v>
      </c>
      <c r="H2129" s="35" t="s">
        <v>1884</v>
      </c>
      <c r="I2129" s="35" t="s">
        <v>1885</v>
      </c>
      <c r="J2129" s="48">
        <v>44138</v>
      </c>
      <c r="K2129" s="35">
        <v>45</v>
      </c>
      <c r="L2129" s="49" t="s">
        <v>33</v>
      </c>
      <c r="M2129" s="50" t="str">
        <f>VLOOKUP(Table6[[#This Row],[Product]],Table3[],2)</f>
        <v>Megawidget L</v>
      </c>
      <c r="N2129" s="50" t="str">
        <f t="shared" si="100"/>
        <v>Nov</v>
      </c>
      <c r="O2129" s="56">
        <f t="shared" si="101"/>
        <v>2020</v>
      </c>
      <c r="P2129" s="51">
        <f>VLOOKUP(Table6[[#This Row],[Product]],Table3[],3)</f>
        <v>1.79</v>
      </c>
      <c r="Q2129" s="35">
        <f>VLOOKUP(Table6[[#This Row],[Product]],Table3[],4)</f>
        <v>24</v>
      </c>
      <c r="R2129" s="35">
        <f>Table6[[#This Row],[Quantity]]*Table6[[#This Row],[Case]]</f>
        <v>1080</v>
      </c>
      <c r="S2129" s="35">
        <f>Table6[[#This Row],[Total Sales]]*Table6[[#This Row],[Cost]]</f>
        <v>1933.2</v>
      </c>
    </row>
    <row r="2130" spans="1:19" x14ac:dyDescent="0.3">
      <c r="A2130" s="54">
        <v>2189</v>
      </c>
      <c r="B2130" s="35" t="s">
        <v>5942</v>
      </c>
      <c r="C2130" s="35" t="s">
        <v>5203</v>
      </c>
      <c r="D2130" s="35" t="s">
        <v>28</v>
      </c>
      <c r="E2130" s="35" t="str">
        <f t="shared" si="99"/>
        <v>M</v>
      </c>
      <c r="F2130" s="35">
        <v>60</v>
      </c>
      <c r="G2130" s="35" t="s">
        <v>5941</v>
      </c>
      <c r="H2130" s="35" t="s">
        <v>1457</v>
      </c>
      <c r="I2130" s="35" t="s">
        <v>187</v>
      </c>
      <c r="J2130" s="48" t="s">
        <v>13822</v>
      </c>
      <c r="K2130" s="35">
        <v>72</v>
      </c>
      <c r="L2130" s="49" t="s">
        <v>101</v>
      </c>
      <c r="M2130" s="50" t="str">
        <f>VLOOKUP(Table6[[#This Row],[Product]],Table3[],2)</f>
        <v>Superwossname</v>
      </c>
      <c r="N2130" s="50" t="str">
        <f t="shared" si="100"/>
        <v>May</v>
      </c>
      <c r="O2130" s="56">
        <f t="shared" si="101"/>
        <v>2022</v>
      </c>
      <c r="P2130" s="51">
        <f>VLOOKUP(Table6[[#This Row],[Product]],Table3[],3)</f>
        <v>3.49</v>
      </c>
      <c r="Q2130" s="35">
        <f>VLOOKUP(Table6[[#This Row],[Product]],Table3[],4)</f>
        <v>20</v>
      </c>
      <c r="R2130" s="35">
        <f>Table6[[#This Row],[Quantity]]*Table6[[#This Row],[Case]]</f>
        <v>1440</v>
      </c>
      <c r="S2130" s="35">
        <f>Table6[[#This Row],[Total Sales]]*Table6[[#This Row],[Cost]]</f>
        <v>5025.6000000000004</v>
      </c>
    </row>
    <row r="2131" spans="1:19" x14ac:dyDescent="0.3">
      <c r="A2131" s="54">
        <v>2190</v>
      </c>
      <c r="B2131" s="35" t="s">
        <v>5943</v>
      </c>
      <c r="C2131" s="35" t="s">
        <v>5944</v>
      </c>
      <c r="D2131" s="35" t="s">
        <v>51</v>
      </c>
      <c r="E2131" s="35" t="str">
        <f t="shared" si="99"/>
        <v>F</v>
      </c>
      <c r="F2131" s="35">
        <v>60</v>
      </c>
      <c r="G2131" s="35" t="s">
        <v>5945</v>
      </c>
      <c r="H2131" s="35" t="s">
        <v>2733</v>
      </c>
      <c r="I2131" s="35" t="s">
        <v>25</v>
      </c>
      <c r="J2131" s="48">
        <v>44782</v>
      </c>
      <c r="K2131" s="35">
        <v>67</v>
      </c>
      <c r="L2131" s="49" t="s">
        <v>45</v>
      </c>
      <c r="M2131" s="50" t="str">
        <f>VLOOKUP(Table6[[#This Row],[Product]],Table3[],2)</f>
        <v>Gigastuff</v>
      </c>
      <c r="N2131" s="50" t="str">
        <f t="shared" si="100"/>
        <v>Aug</v>
      </c>
      <c r="O2131" s="56">
        <f t="shared" si="101"/>
        <v>2022</v>
      </c>
      <c r="P2131" s="51">
        <f>VLOOKUP(Table6[[#This Row],[Product]],Table3[],3)</f>
        <v>1.89</v>
      </c>
      <c r="Q2131" s="35">
        <f>VLOOKUP(Table6[[#This Row],[Product]],Table3[],4)</f>
        <v>18</v>
      </c>
      <c r="R2131" s="35">
        <f>Table6[[#This Row],[Quantity]]*Table6[[#This Row],[Case]]</f>
        <v>1206</v>
      </c>
      <c r="S2131" s="35">
        <f>Table6[[#This Row],[Total Sales]]*Table6[[#This Row],[Cost]]</f>
        <v>2279.3399999999997</v>
      </c>
    </row>
    <row r="2132" spans="1:19" x14ac:dyDescent="0.3">
      <c r="A2132" s="54">
        <v>2191</v>
      </c>
      <c r="B2132" s="35" t="s">
        <v>5946</v>
      </c>
      <c r="C2132" s="35" t="s">
        <v>4393</v>
      </c>
      <c r="D2132" s="35" t="s">
        <v>51</v>
      </c>
      <c r="E2132" s="35" t="str">
        <f t="shared" si="99"/>
        <v>F</v>
      </c>
      <c r="F2132" s="35">
        <v>60</v>
      </c>
      <c r="G2132" s="35" t="s">
        <v>5947</v>
      </c>
      <c r="H2132" s="35" t="s">
        <v>2671</v>
      </c>
      <c r="I2132" s="35" t="s">
        <v>1157</v>
      </c>
      <c r="J2132" s="48" t="s">
        <v>13829</v>
      </c>
      <c r="K2132" s="35">
        <v>36</v>
      </c>
      <c r="L2132" s="49" t="s">
        <v>80</v>
      </c>
      <c r="M2132" s="50" t="str">
        <f>VLOOKUP(Table6[[#This Row],[Product]],Table3[],2)</f>
        <v>Ultrathing V2</v>
      </c>
      <c r="N2132" s="50" t="str">
        <f t="shared" si="100"/>
        <v>Nov</v>
      </c>
      <c r="O2132" s="56">
        <f t="shared" si="101"/>
        <v>2022</v>
      </c>
      <c r="P2132" s="51">
        <f>VLOOKUP(Table6[[#This Row],[Product]],Table3[],3)</f>
        <v>2.95</v>
      </c>
      <c r="Q2132" s="35">
        <f>VLOOKUP(Table6[[#This Row],[Product]],Table3[],4)</f>
        <v>20</v>
      </c>
      <c r="R2132" s="35">
        <f>Table6[[#This Row],[Quantity]]*Table6[[#This Row],[Case]]</f>
        <v>720</v>
      </c>
      <c r="S2132" s="35">
        <f>Table6[[#This Row],[Total Sales]]*Table6[[#This Row],[Cost]]</f>
        <v>2124</v>
      </c>
    </row>
    <row r="2133" spans="1:19" x14ac:dyDescent="0.3">
      <c r="A2133" s="54">
        <v>2192</v>
      </c>
      <c r="B2133" s="35" t="s">
        <v>5948</v>
      </c>
      <c r="C2133" s="35" t="s">
        <v>2362</v>
      </c>
      <c r="D2133" s="35" t="s">
        <v>15</v>
      </c>
      <c r="E2133" s="35" t="str">
        <f t="shared" si="99"/>
        <v>F</v>
      </c>
      <c r="F2133" s="35">
        <v>30</v>
      </c>
      <c r="G2133" s="35" t="s">
        <v>5949</v>
      </c>
      <c r="H2133" s="35" t="s">
        <v>275</v>
      </c>
      <c r="I2133" s="35" t="s">
        <v>32</v>
      </c>
      <c r="J2133" s="48" t="s">
        <v>14087</v>
      </c>
      <c r="K2133" s="35">
        <v>20</v>
      </c>
      <c r="L2133" s="49" t="s">
        <v>80</v>
      </c>
      <c r="M2133" s="50" t="str">
        <f>VLOOKUP(Table6[[#This Row],[Product]],Table3[],2)</f>
        <v>Ultrathing V2</v>
      </c>
      <c r="N2133" s="50" t="str">
        <f t="shared" si="100"/>
        <v>May</v>
      </c>
      <c r="O2133" s="56">
        <f t="shared" si="101"/>
        <v>2021</v>
      </c>
      <c r="P2133" s="51">
        <f>VLOOKUP(Table6[[#This Row],[Product]],Table3[],3)</f>
        <v>2.95</v>
      </c>
      <c r="Q2133" s="35">
        <f>VLOOKUP(Table6[[#This Row],[Product]],Table3[],4)</f>
        <v>20</v>
      </c>
      <c r="R2133" s="35">
        <f>Table6[[#This Row],[Quantity]]*Table6[[#This Row],[Case]]</f>
        <v>400</v>
      </c>
      <c r="S2133" s="35">
        <f>Table6[[#This Row],[Total Sales]]*Table6[[#This Row],[Cost]]</f>
        <v>1180</v>
      </c>
    </row>
    <row r="2134" spans="1:19" x14ac:dyDescent="0.3">
      <c r="A2134" s="54">
        <v>2193</v>
      </c>
      <c r="B2134" s="35" t="s">
        <v>5950</v>
      </c>
      <c r="C2134" s="35" t="s">
        <v>4402</v>
      </c>
      <c r="D2134" s="35" t="s">
        <v>15</v>
      </c>
      <c r="E2134" s="35" t="str">
        <f t="shared" si="99"/>
        <v>F</v>
      </c>
      <c r="F2134" s="35">
        <v>90</v>
      </c>
      <c r="G2134" s="35" t="s">
        <v>5951</v>
      </c>
      <c r="H2134" s="35" t="s">
        <v>5952</v>
      </c>
      <c r="I2134" s="35" t="s">
        <v>32</v>
      </c>
      <c r="J2134" s="48">
        <v>44417</v>
      </c>
      <c r="K2134" s="35">
        <v>79</v>
      </c>
      <c r="L2134" s="49" t="s">
        <v>20</v>
      </c>
      <c r="M2134" s="50" t="str">
        <f>VLOOKUP(Table6[[#This Row],[Product]],Table3[],2)</f>
        <v>Hyperwotsit</v>
      </c>
      <c r="N2134" s="50" t="str">
        <f t="shared" si="100"/>
        <v>Aug</v>
      </c>
      <c r="O2134" s="56">
        <f t="shared" si="101"/>
        <v>2021</v>
      </c>
      <c r="P2134" s="51">
        <f>VLOOKUP(Table6[[#This Row],[Product]],Table3[],3)</f>
        <v>2.0099999999999998</v>
      </c>
      <c r="Q2134" s="35">
        <f>VLOOKUP(Table6[[#This Row],[Product]],Table3[],4)</f>
        <v>20</v>
      </c>
      <c r="R2134" s="35">
        <f>Table6[[#This Row],[Quantity]]*Table6[[#This Row],[Case]]</f>
        <v>1580</v>
      </c>
      <c r="S2134" s="35">
        <f>Table6[[#This Row],[Total Sales]]*Table6[[#This Row],[Cost]]</f>
        <v>3175.7999999999997</v>
      </c>
    </row>
    <row r="2135" spans="1:19" x14ac:dyDescent="0.3">
      <c r="A2135" s="54">
        <v>2194</v>
      </c>
      <c r="B2135" s="35" t="s">
        <v>4706</v>
      </c>
      <c r="C2135" s="35" t="s">
        <v>332</v>
      </c>
      <c r="D2135" s="35" t="s">
        <v>51</v>
      </c>
      <c r="E2135" s="35" t="str">
        <f t="shared" si="99"/>
        <v>F</v>
      </c>
      <c r="F2135" s="35">
        <v>60</v>
      </c>
      <c r="G2135" s="35" t="s">
        <v>5953</v>
      </c>
      <c r="H2135" s="35" t="s">
        <v>2902</v>
      </c>
      <c r="I2135" s="35" t="s">
        <v>32</v>
      </c>
      <c r="J2135" s="48" t="s">
        <v>14053</v>
      </c>
      <c r="K2135" s="35">
        <v>53</v>
      </c>
      <c r="L2135" s="49" t="s">
        <v>39</v>
      </c>
      <c r="M2135" s="50" t="str">
        <f>VLOOKUP(Table6[[#This Row],[Product]],Table3[],2)</f>
        <v>Ultrathing V1</v>
      </c>
      <c r="N2135" s="50" t="str">
        <f t="shared" si="100"/>
        <v>Feb</v>
      </c>
      <c r="O2135" s="56">
        <f t="shared" si="101"/>
        <v>2021</v>
      </c>
      <c r="P2135" s="51">
        <f>VLOOKUP(Table6[[#This Row],[Product]],Table3[],3)</f>
        <v>1.79</v>
      </c>
      <c r="Q2135" s="35">
        <f>VLOOKUP(Table6[[#This Row],[Product]],Table3[],4)</f>
        <v>17</v>
      </c>
      <c r="R2135" s="35">
        <f>Table6[[#This Row],[Quantity]]*Table6[[#This Row],[Case]]</f>
        <v>901</v>
      </c>
      <c r="S2135" s="35">
        <f>Table6[[#This Row],[Total Sales]]*Table6[[#This Row],[Cost]]</f>
        <v>1612.79</v>
      </c>
    </row>
    <row r="2136" spans="1:19" x14ac:dyDescent="0.3">
      <c r="A2136" s="54">
        <v>2195</v>
      </c>
      <c r="B2136" s="35" t="s">
        <v>5954</v>
      </c>
      <c r="C2136" s="35" t="s">
        <v>5955</v>
      </c>
      <c r="D2136" s="35" t="s">
        <v>28</v>
      </c>
      <c r="E2136" s="35" t="str">
        <f t="shared" si="99"/>
        <v>M</v>
      </c>
      <c r="F2136" s="35">
        <v>90</v>
      </c>
      <c r="G2136" s="35" t="s">
        <v>5956</v>
      </c>
      <c r="H2136" s="35" t="s">
        <v>5957</v>
      </c>
      <c r="I2136" s="35" t="s">
        <v>187</v>
      </c>
      <c r="J2136" s="48" t="s">
        <v>14007</v>
      </c>
      <c r="K2136" s="35">
        <v>35</v>
      </c>
      <c r="L2136" s="49" t="s">
        <v>54</v>
      </c>
      <c r="M2136" s="50" t="str">
        <f>VLOOKUP(Table6[[#This Row],[Product]],Table3[],2)</f>
        <v>Megawidget S</v>
      </c>
      <c r="N2136" s="50" t="str">
        <f t="shared" si="100"/>
        <v>May</v>
      </c>
      <c r="O2136" s="56">
        <f t="shared" si="101"/>
        <v>2020</v>
      </c>
      <c r="P2136" s="51">
        <f>VLOOKUP(Table6[[#This Row],[Product]],Table3[],3)</f>
        <v>0.69</v>
      </c>
      <c r="Q2136" s="35">
        <f>VLOOKUP(Table6[[#This Row],[Product]],Table3[],4)</f>
        <v>24</v>
      </c>
      <c r="R2136" s="35">
        <f>Table6[[#This Row],[Quantity]]*Table6[[#This Row],[Case]]</f>
        <v>840</v>
      </c>
      <c r="S2136" s="35">
        <f>Table6[[#This Row],[Total Sales]]*Table6[[#This Row],[Cost]]</f>
        <v>579.59999999999991</v>
      </c>
    </row>
    <row r="2137" spans="1:19" x14ac:dyDescent="0.3">
      <c r="A2137" s="54">
        <v>2196</v>
      </c>
      <c r="B2137" s="35" t="s">
        <v>5958</v>
      </c>
      <c r="C2137" s="35" t="s">
        <v>2719</v>
      </c>
      <c r="D2137" s="35" t="s">
        <v>28</v>
      </c>
      <c r="E2137" s="35" t="str">
        <f t="shared" si="99"/>
        <v>M</v>
      </c>
      <c r="F2137" s="35">
        <v>90</v>
      </c>
      <c r="G2137" s="35" t="s">
        <v>5959</v>
      </c>
      <c r="H2137" s="35" t="s">
        <v>1956</v>
      </c>
      <c r="I2137" s="35" t="s">
        <v>32</v>
      </c>
      <c r="J2137" s="48" t="s">
        <v>13748</v>
      </c>
      <c r="K2137" s="35">
        <v>20</v>
      </c>
      <c r="L2137" s="49" t="s">
        <v>101</v>
      </c>
      <c r="M2137" s="50" t="str">
        <f>VLOOKUP(Table6[[#This Row],[Product]],Table3[],2)</f>
        <v>Superwossname</v>
      </c>
      <c r="N2137" s="50" t="str">
        <f t="shared" si="100"/>
        <v>Aug</v>
      </c>
      <c r="O2137" s="56">
        <f t="shared" si="101"/>
        <v>2020</v>
      </c>
      <c r="P2137" s="51">
        <f>VLOOKUP(Table6[[#This Row],[Product]],Table3[],3)</f>
        <v>3.49</v>
      </c>
      <c r="Q2137" s="35">
        <f>VLOOKUP(Table6[[#This Row],[Product]],Table3[],4)</f>
        <v>20</v>
      </c>
      <c r="R2137" s="35">
        <f>Table6[[#This Row],[Quantity]]*Table6[[#This Row],[Case]]</f>
        <v>400</v>
      </c>
      <c r="S2137" s="35">
        <f>Table6[[#This Row],[Total Sales]]*Table6[[#This Row],[Cost]]</f>
        <v>1396</v>
      </c>
    </row>
    <row r="2138" spans="1:19" x14ac:dyDescent="0.3">
      <c r="A2138" s="54">
        <v>2197</v>
      </c>
      <c r="B2138" s="35" t="s">
        <v>5960</v>
      </c>
      <c r="C2138" s="35" t="s">
        <v>3090</v>
      </c>
      <c r="D2138" s="35" t="s">
        <v>28</v>
      </c>
      <c r="E2138" s="35" t="str">
        <f t="shared" si="99"/>
        <v>M</v>
      </c>
      <c r="F2138" s="35">
        <v>60</v>
      </c>
      <c r="G2138" s="35" t="s">
        <v>5961</v>
      </c>
      <c r="H2138" s="35" t="s">
        <v>5962</v>
      </c>
      <c r="I2138" s="35" t="s">
        <v>32</v>
      </c>
      <c r="J2138" s="48">
        <v>44166</v>
      </c>
      <c r="K2138" s="35">
        <v>42</v>
      </c>
      <c r="L2138" s="49" t="s">
        <v>70</v>
      </c>
      <c r="M2138" s="50" t="str">
        <f>VLOOKUP(Table6[[#This Row],[Product]],Table3[],2)</f>
        <v>Megawidget M</v>
      </c>
      <c r="N2138" s="50" t="str">
        <f t="shared" si="100"/>
        <v>Dec</v>
      </c>
      <c r="O2138" s="56">
        <f t="shared" si="101"/>
        <v>2020</v>
      </c>
      <c r="P2138" s="51">
        <f>VLOOKUP(Table6[[#This Row],[Product]],Table3[],3)</f>
        <v>1.29</v>
      </c>
      <c r="Q2138" s="35">
        <f>VLOOKUP(Table6[[#This Row],[Product]],Table3[],4)</f>
        <v>24</v>
      </c>
      <c r="R2138" s="35">
        <f>Table6[[#This Row],[Quantity]]*Table6[[#This Row],[Case]]</f>
        <v>1008</v>
      </c>
      <c r="S2138" s="35">
        <f>Table6[[#This Row],[Total Sales]]*Table6[[#This Row],[Cost]]</f>
        <v>1300.32</v>
      </c>
    </row>
    <row r="2139" spans="1:19" x14ac:dyDescent="0.3">
      <c r="A2139" s="54">
        <v>2198</v>
      </c>
      <c r="B2139" s="35" t="s">
        <v>5963</v>
      </c>
      <c r="C2139" s="35" t="s">
        <v>4216</v>
      </c>
      <c r="D2139" s="35" t="s">
        <v>15</v>
      </c>
      <c r="E2139" s="35" t="str">
        <f t="shared" si="99"/>
        <v>F</v>
      </c>
      <c r="F2139" s="35">
        <v>90</v>
      </c>
      <c r="G2139" s="35" t="s">
        <v>5964</v>
      </c>
      <c r="H2139" s="35" t="s">
        <v>3446</v>
      </c>
      <c r="I2139" s="35" t="s">
        <v>32</v>
      </c>
      <c r="J2139" s="48" t="s">
        <v>13958</v>
      </c>
      <c r="K2139" s="35">
        <v>9</v>
      </c>
      <c r="L2139" s="49" t="s">
        <v>80</v>
      </c>
      <c r="M2139" s="50" t="str">
        <f>VLOOKUP(Table6[[#This Row],[Product]],Table3[],2)</f>
        <v>Ultrathing V2</v>
      </c>
      <c r="N2139" s="50" t="str">
        <f t="shared" si="100"/>
        <v>Nov</v>
      </c>
      <c r="O2139" s="56">
        <f t="shared" si="101"/>
        <v>2020</v>
      </c>
      <c r="P2139" s="51">
        <f>VLOOKUP(Table6[[#This Row],[Product]],Table3[],3)</f>
        <v>2.95</v>
      </c>
      <c r="Q2139" s="35">
        <f>VLOOKUP(Table6[[#This Row],[Product]],Table3[],4)</f>
        <v>20</v>
      </c>
      <c r="R2139" s="35">
        <f>Table6[[#This Row],[Quantity]]*Table6[[#This Row],[Case]]</f>
        <v>180</v>
      </c>
      <c r="S2139" s="35">
        <f>Table6[[#This Row],[Total Sales]]*Table6[[#This Row],[Cost]]</f>
        <v>531</v>
      </c>
    </row>
    <row r="2140" spans="1:19" x14ac:dyDescent="0.3">
      <c r="A2140" s="54">
        <v>2200</v>
      </c>
      <c r="B2140" s="35" t="s">
        <v>5965</v>
      </c>
      <c r="C2140" s="35" t="s">
        <v>5966</v>
      </c>
      <c r="D2140" s="35" t="s">
        <v>15</v>
      </c>
      <c r="E2140" s="35" t="str">
        <f t="shared" si="99"/>
        <v>F</v>
      </c>
      <c r="F2140" s="35">
        <v>30</v>
      </c>
      <c r="G2140" s="35" t="s">
        <v>5967</v>
      </c>
      <c r="H2140" s="35" t="s">
        <v>4046</v>
      </c>
      <c r="I2140" s="35" t="s">
        <v>173</v>
      </c>
      <c r="J2140" s="48" t="s">
        <v>13882</v>
      </c>
      <c r="K2140" s="35">
        <v>44</v>
      </c>
      <c r="L2140" s="49" t="s">
        <v>39</v>
      </c>
      <c r="M2140" s="50" t="str">
        <f>VLOOKUP(Table6[[#This Row],[Product]],Table3[],2)</f>
        <v>Ultrathing V1</v>
      </c>
      <c r="N2140" s="50" t="str">
        <f t="shared" si="100"/>
        <v>Oct</v>
      </c>
      <c r="O2140" s="56">
        <f t="shared" si="101"/>
        <v>2022</v>
      </c>
      <c r="P2140" s="51">
        <f>VLOOKUP(Table6[[#This Row],[Product]],Table3[],3)</f>
        <v>1.79</v>
      </c>
      <c r="Q2140" s="35">
        <f>VLOOKUP(Table6[[#This Row],[Product]],Table3[],4)</f>
        <v>17</v>
      </c>
      <c r="R2140" s="35">
        <f>Table6[[#This Row],[Quantity]]*Table6[[#This Row],[Case]]</f>
        <v>748</v>
      </c>
      <c r="S2140" s="35">
        <f>Table6[[#This Row],[Total Sales]]*Table6[[#This Row],[Cost]]</f>
        <v>1338.92</v>
      </c>
    </row>
    <row r="2141" spans="1:19" x14ac:dyDescent="0.3">
      <c r="A2141" s="54">
        <v>2201</v>
      </c>
      <c r="B2141" s="35" t="s">
        <v>4395</v>
      </c>
      <c r="C2141" s="35" t="s">
        <v>5968</v>
      </c>
      <c r="D2141" s="35" t="s">
        <v>28</v>
      </c>
      <c r="E2141" s="35" t="str">
        <f t="shared" si="99"/>
        <v>M</v>
      </c>
      <c r="F2141" s="35">
        <v>90</v>
      </c>
      <c r="G2141" s="35" t="s">
        <v>15166</v>
      </c>
      <c r="H2141" s="35" t="s">
        <v>5473</v>
      </c>
      <c r="I2141" s="35" t="s">
        <v>240</v>
      </c>
      <c r="J2141" s="48">
        <v>44533</v>
      </c>
      <c r="K2141" s="35">
        <v>23</v>
      </c>
      <c r="L2141" s="49" t="s">
        <v>70</v>
      </c>
      <c r="M2141" s="50" t="str">
        <f>VLOOKUP(Table6[[#This Row],[Product]],Table3[],2)</f>
        <v>Megawidget M</v>
      </c>
      <c r="N2141" s="50" t="str">
        <f t="shared" si="100"/>
        <v>Dec</v>
      </c>
      <c r="O2141" s="56">
        <f t="shared" si="101"/>
        <v>2021</v>
      </c>
      <c r="P2141" s="51">
        <f>VLOOKUP(Table6[[#This Row],[Product]],Table3[],3)</f>
        <v>1.29</v>
      </c>
      <c r="Q2141" s="35">
        <f>VLOOKUP(Table6[[#This Row],[Product]],Table3[],4)</f>
        <v>24</v>
      </c>
      <c r="R2141" s="35">
        <f>Table6[[#This Row],[Quantity]]*Table6[[#This Row],[Case]]</f>
        <v>552</v>
      </c>
      <c r="S2141" s="35">
        <f>Table6[[#This Row],[Total Sales]]*Table6[[#This Row],[Cost]]</f>
        <v>712.08</v>
      </c>
    </row>
    <row r="2142" spans="1:19" x14ac:dyDescent="0.3">
      <c r="A2142" s="54">
        <v>2202</v>
      </c>
      <c r="B2142" s="35" t="s">
        <v>192</v>
      </c>
      <c r="C2142" s="35" t="s">
        <v>5970</v>
      </c>
      <c r="D2142" s="35" t="s">
        <v>51</v>
      </c>
      <c r="E2142" s="35" t="str">
        <f t="shared" si="99"/>
        <v>F</v>
      </c>
      <c r="F2142" s="35">
        <v>90</v>
      </c>
      <c r="G2142" s="35" t="s">
        <v>5971</v>
      </c>
      <c r="H2142" s="35" t="s">
        <v>1334</v>
      </c>
      <c r="I2142" s="35" t="s">
        <v>38</v>
      </c>
      <c r="J2142" s="48" t="s">
        <v>14171</v>
      </c>
      <c r="K2142" s="35">
        <v>51</v>
      </c>
      <c r="L2142" s="49" t="s">
        <v>101</v>
      </c>
      <c r="M2142" s="50" t="str">
        <f>VLOOKUP(Table6[[#This Row],[Product]],Table3[],2)</f>
        <v>Superwossname</v>
      </c>
      <c r="N2142" s="50" t="str">
        <f t="shared" si="100"/>
        <v>Aug</v>
      </c>
      <c r="O2142" s="56">
        <f t="shared" si="101"/>
        <v>2020</v>
      </c>
      <c r="P2142" s="51">
        <f>VLOOKUP(Table6[[#This Row],[Product]],Table3[],3)</f>
        <v>3.49</v>
      </c>
      <c r="Q2142" s="35">
        <f>VLOOKUP(Table6[[#This Row],[Product]],Table3[],4)</f>
        <v>20</v>
      </c>
      <c r="R2142" s="35">
        <f>Table6[[#This Row],[Quantity]]*Table6[[#This Row],[Case]]</f>
        <v>1020</v>
      </c>
      <c r="S2142" s="35">
        <f>Table6[[#This Row],[Total Sales]]*Table6[[#This Row],[Cost]]</f>
        <v>3559.8</v>
      </c>
    </row>
    <row r="2143" spans="1:19" x14ac:dyDescent="0.3">
      <c r="A2143" s="54">
        <v>2203</v>
      </c>
      <c r="B2143" s="35" t="s">
        <v>2731</v>
      </c>
      <c r="C2143" s="35" t="s">
        <v>5955</v>
      </c>
      <c r="D2143" s="35" t="s">
        <v>15</v>
      </c>
      <c r="E2143" s="35" t="str">
        <f t="shared" si="99"/>
        <v>F</v>
      </c>
      <c r="F2143" s="35">
        <v>90</v>
      </c>
      <c r="G2143" s="35" t="s">
        <v>5971</v>
      </c>
      <c r="H2143" s="35" t="s">
        <v>2156</v>
      </c>
      <c r="I2143" s="35" t="s">
        <v>32</v>
      </c>
      <c r="J2143" s="48" t="s">
        <v>13905</v>
      </c>
      <c r="K2143" s="35">
        <v>89</v>
      </c>
      <c r="L2143" s="49" t="s">
        <v>101</v>
      </c>
      <c r="M2143" s="50" t="str">
        <f>VLOOKUP(Table6[[#This Row],[Product]],Table3[],2)</f>
        <v>Superwossname</v>
      </c>
      <c r="N2143" s="50" t="str">
        <f t="shared" si="100"/>
        <v>Apr</v>
      </c>
      <c r="O2143" s="56">
        <f t="shared" si="101"/>
        <v>2022</v>
      </c>
      <c r="P2143" s="51">
        <f>VLOOKUP(Table6[[#This Row],[Product]],Table3[],3)</f>
        <v>3.49</v>
      </c>
      <c r="Q2143" s="35">
        <f>VLOOKUP(Table6[[#This Row],[Product]],Table3[],4)</f>
        <v>20</v>
      </c>
      <c r="R2143" s="35">
        <f>Table6[[#This Row],[Quantity]]*Table6[[#This Row],[Case]]</f>
        <v>1780</v>
      </c>
      <c r="S2143" s="35">
        <f>Table6[[#This Row],[Total Sales]]*Table6[[#This Row],[Cost]]</f>
        <v>6212.2000000000007</v>
      </c>
    </row>
    <row r="2144" spans="1:19" x14ac:dyDescent="0.3">
      <c r="A2144" s="54">
        <v>2205</v>
      </c>
      <c r="B2144" s="35" t="s">
        <v>5972</v>
      </c>
      <c r="C2144" s="35" t="s">
        <v>5583</v>
      </c>
      <c r="D2144" s="35" t="s">
        <v>28</v>
      </c>
      <c r="E2144" s="35" t="str">
        <f t="shared" si="99"/>
        <v>M</v>
      </c>
      <c r="F2144" s="35">
        <v>60</v>
      </c>
      <c r="G2144" s="35" t="s">
        <v>5973</v>
      </c>
      <c r="H2144" s="35" t="s">
        <v>5974</v>
      </c>
      <c r="I2144" s="35" t="s">
        <v>19</v>
      </c>
      <c r="J2144" s="48">
        <v>44505</v>
      </c>
      <c r="K2144" s="35">
        <v>76</v>
      </c>
      <c r="L2144" s="49" t="s">
        <v>70</v>
      </c>
      <c r="M2144" s="50" t="str">
        <f>VLOOKUP(Table6[[#This Row],[Product]],Table3[],2)</f>
        <v>Megawidget M</v>
      </c>
      <c r="N2144" s="50" t="str">
        <f t="shared" si="100"/>
        <v>Nov</v>
      </c>
      <c r="O2144" s="56">
        <f t="shared" si="101"/>
        <v>2021</v>
      </c>
      <c r="P2144" s="51">
        <f>VLOOKUP(Table6[[#This Row],[Product]],Table3[],3)</f>
        <v>1.29</v>
      </c>
      <c r="Q2144" s="35">
        <f>VLOOKUP(Table6[[#This Row],[Product]],Table3[],4)</f>
        <v>24</v>
      </c>
      <c r="R2144" s="35">
        <f>Table6[[#This Row],[Quantity]]*Table6[[#This Row],[Case]]</f>
        <v>1824</v>
      </c>
      <c r="S2144" s="35">
        <f>Table6[[#This Row],[Total Sales]]*Table6[[#This Row],[Cost]]</f>
        <v>2352.96</v>
      </c>
    </row>
    <row r="2145" spans="1:19" x14ac:dyDescent="0.3">
      <c r="A2145" s="54">
        <v>2206</v>
      </c>
      <c r="B2145" s="35" t="s">
        <v>5975</v>
      </c>
      <c r="C2145" s="35" t="s">
        <v>4635</v>
      </c>
      <c r="D2145" s="35" t="s">
        <v>28</v>
      </c>
      <c r="E2145" s="35" t="str">
        <f t="shared" si="99"/>
        <v>M</v>
      </c>
      <c r="F2145" s="35">
        <v>90</v>
      </c>
      <c r="G2145" s="35" t="s">
        <v>5976</v>
      </c>
      <c r="H2145" s="35" t="s">
        <v>4563</v>
      </c>
      <c r="I2145" s="35" t="s">
        <v>1824</v>
      </c>
      <c r="J2145" s="48">
        <v>44084</v>
      </c>
      <c r="K2145" s="35">
        <v>45</v>
      </c>
      <c r="L2145" s="49" t="s">
        <v>33</v>
      </c>
      <c r="M2145" s="50" t="str">
        <f>VLOOKUP(Table6[[#This Row],[Product]],Table3[],2)</f>
        <v>Megawidget L</v>
      </c>
      <c r="N2145" s="50" t="str">
        <f t="shared" si="100"/>
        <v>Sep</v>
      </c>
      <c r="O2145" s="56">
        <f t="shared" si="101"/>
        <v>2020</v>
      </c>
      <c r="P2145" s="51">
        <f>VLOOKUP(Table6[[#This Row],[Product]],Table3[],3)</f>
        <v>1.79</v>
      </c>
      <c r="Q2145" s="35">
        <f>VLOOKUP(Table6[[#This Row],[Product]],Table3[],4)</f>
        <v>24</v>
      </c>
      <c r="R2145" s="35">
        <f>Table6[[#This Row],[Quantity]]*Table6[[#This Row],[Case]]</f>
        <v>1080</v>
      </c>
      <c r="S2145" s="35">
        <f>Table6[[#This Row],[Total Sales]]*Table6[[#This Row],[Cost]]</f>
        <v>1933.2</v>
      </c>
    </row>
    <row r="2146" spans="1:19" x14ac:dyDescent="0.3">
      <c r="A2146" s="54">
        <v>2207</v>
      </c>
      <c r="B2146" s="35" t="s">
        <v>5977</v>
      </c>
      <c r="C2146" s="35" t="s">
        <v>3680</v>
      </c>
      <c r="D2146" s="35" t="s">
        <v>15</v>
      </c>
      <c r="E2146" s="35" t="str">
        <f t="shared" si="99"/>
        <v>F</v>
      </c>
      <c r="F2146" s="35">
        <v>30</v>
      </c>
      <c r="G2146" s="35" t="s">
        <v>5976</v>
      </c>
      <c r="H2146" s="35" t="s">
        <v>2008</v>
      </c>
      <c r="I2146" s="35" t="s">
        <v>129</v>
      </c>
      <c r="J2146" s="48" t="s">
        <v>14075</v>
      </c>
      <c r="K2146" s="35">
        <v>91</v>
      </c>
      <c r="L2146" s="49" t="s">
        <v>80</v>
      </c>
      <c r="M2146" s="50" t="str">
        <f>VLOOKUP(Table6[[#This Row],[Product]],Table3[],2)</f>
        <v>Ultrathing V2</v>
      </c>
      <c r="N2146" s="50" t="str">
        <f t="shared" si="100"/>
        <v>Jul</v>
      </c>
      <c r="O2146" s="56">
        <f t="shared" si="101"/>
        <v>2021</v>
      </c>
      <c r="P2146" s="51">
        <f>VLOOKUP(Table6[[#This Row],[Product]],Table3[],3)</f>
        <v>2.95</v>
      </c>
      <c r="Q2146" s="35">
        <f>VLOOKUP(Table6[[#This Row],[Product]],Table3[],4)</f>
        <v>20</v>
      </c>
      <c r="R2146" s="35">
        <f>Table6[[#This Row],[Quantity]]*Table6[[#This Row],[Case]]</f>
        <v>1820</v>
      </c>
      <c r="S2146" s="35">
        <f>Table6[[#This Row],[Total Sales]]*Table6[[#This Row],[Cost]]</f>
        <v>5369</v>
      </c>
    </row>
    <row r="2147" spans="1:19" x14ac:dyDescent="0.3">
      <c r="A2147" s="54">
        <v>2208</v>
      </c>
      <c r="B2147" s="35" t="s">
        <v>5978</v>
      </c>
      <c r="C2147" s="35" t="s">
        <v>5979</v>
      </c>
      <c r="D2147" s="35" t="s">
        <v>15</v>
      </c>
      <c r="E2147" s="35" t="str">
        <f t="shared" si="99"/>
        <v>F</v>
      </c>
      <c r="F2147" s="35">
        <v>30</v>
      </c>
      <c r="G2147" s="35" t="s">
        <v>5976</v>
      </c>
      <c r="H2147" s="35" t="s">
        <v>6</v>
      </c>
      <c r="I2147" s="35" t="s">
        <v>32</v>
      </c>
      <c r="J2147" s="48" t="s">
        <v>13977</v>
      </c>
      <c r="K2147" s="35">
        <v>62</v>
      </c>
      <c r="L2147" s="49" t="s">
        <v>39</v>
      </c>
      <c r="M2147" s="50" t="str">
        <f>VLOOKUP(Table6[[#This Row],[Product]],Table3[],2)</f>
        <v>Ultrathing V1</v>
      </c>
      <c r="N2147" s="50" t="str">
        <f t="shared" si="100"/>
        <v>Nov</v>
      </c>
      <c r="O2147" s="56">
        <f t="shared" si="101"/>
        <v>2022</v>
      </c>
      <c r="P2147" s="51">
        <f>VLOOKUP(Table6[[#This Row],[Product]],Table3[],3)</f>
        <v>1.79</v>
      </c>
      <c r="Q2147" s="35">
        <f>VLOOKUP(Table6[[#This Row],[Product]],Table3[],4)</f>
        <v>17</v>
      </c>
      <c r="R2147" s="35">
        <f>Table6[[#This Row],[Quantity]]*Table6[[#This Row],[Case]]</f>
        <v>1054</v>
      </c>
      <c r="S2147" s="35">
        <f>Table6[[#This Row],[Total Sales]]*Table6[[#This Row],[Cost]]</f>
        <v>1886.66</v>
      </c>
    </row>
    <row r="2148" spans="1:19" x14ac:dyDescent="0.3">
      <c r="A2148" s="54">
        <v>2209</v>
      </c>
      <c r="B2148" s="35" t="s">
        <v>1788</v>
      </c>
      <c r="C2148" s="35" t="s">
        <v>2813</v>
      </c>
      <c r="D2148" s="35" t="s">
        <v>28</v>
      </c>
      <c r="E2148" s="35" t="str">
        <f t="shared" si="99"/>
        <v>M</v>
      </c>
      <c r="F2148" s="35">
        <v>90</v>
      </c>
      <c r="G2148" s="35" t="s">
        <v>14324</v>
      </c>
      <c r="H2148" s="35" t="s">
        <v>2336</v>
      </c>
      <c r="I2148" s="35" t="s">
        <v>32</v>
      </c>
      <c r="J2148" s="48" t="s">
        <v>14036</v>
      </c>
      <c r="K2148" s="35">
        <v>13</v>
      </c>
      <c r="L2148" s="49" t="s">
        <v>20</v>
      </c>
      <c r="M2148" s="50" t="str">
        <f>VLOOKUP(Table6[[#This Row],[Product]],Table3[],2)</f>
        <v>Hyperwotsit</v>
      </c>
      <c r="N2148" s="50" t="str">
        <f t="shared" si="100"/>
        <v>Mar</v>
      </c>
      <c r="O2148" s="56">
        <f t="shared" si="101"/>
        <v>2022</v>
      </c>
      <c r="P2148" s="51">
        <f>VLOOKUP(Table6[[#This Row],[Product]],Table3[],3)</f>
        <v>2.0099999999999998</v>
      </c>
      <c r="Q2148" s="35">
        <f>VLOOKUP(Table6[[#This Row],[Product]],Table3[],4)</f>
        <v>20</v>
      </c>
      <c r="R2148" s="35">
        <f>Table6[[#This Row],[Quantity]]*Table6[[#This Row],[Case]]</f>
        <v>260</v>
      </c>
      <c r="S2148" s="35">
        <f>Table6[[#This Row],[Total Sales]]*Table6[[#This Row],[Cost]]</f>
        <v>522.59999999999991</v>
      </c>
    </row>
    <row r="2149" spans="1:19" x14ac:dyDescent="0.3">
      <c r="A2149" s="54">
        <v>2210</v>
      </c>
      <c r="B2149" s="35" t="s">
        <v>5981</v>
      </c>
      <c r="C2149" s="35" t="s">
        <v>1929</v>
      </c>
      <c r="D2149" s="35" t="s">
        <v>15</v>
      </c>
      <c r="E2149" s="35" t="str">
        <f t="shared" si="99"/>
        <v>F</v>
      </c>
      <c r="F2149" s="35">
        <v>90</v>
      </c>
      <c r="G2149" s="35" t="s">
        <v>5982</v>
      </c>
      <c r="H2149" s="35" t="s">
        <v>3418</v>
      </c>
      <c r="I2149" s="35" t="s">
        <v>32</v>
      </c>
      <c r="J2149" s="48" t="s">
        <v>13759</v>
      </c>
      <c r="K2149" s="35">
        <v>7</v>
      </c>
      <c r="L2149" s="49" t="s">
        <v>54</v>
      </c>
      <c r="M2149" s="50" t="str">
        <f>VLOOKUP(Table6[[#This Row],[Product]],Table3[],2)</f>
        <v>Megawidget S</v>
      </c>
      <c r="N2149" s="50" t="str">
        <f t="shared" si="100"/>
        <v>Oct</v>
      </c>
      <c r="O2149" s="56">
        <f t="shared" si="101"/>
        <v>2020</v>
      </c>
      <c r="P2149" s="51">
        <f>VLOOKUP(Table6[[#This Row],[Product]],Table3[],3)</f>
        <v>0.69</v>
      </c>
      <c r="Q2149" s="35">
        <f>VLOOKUP(Table6[[#This Row],[Product]],Table3[],4)</f>
        <v>24</v>
      </c>
      <c r="R2149" s="35">
        <f>Table6[[#This Row],[Quantity]]*Table6[[#This Row],[Case]]</f>
        <v>168</v>
      </c>
      <c r="S2149" s="35">
        <f>Table6[[#This Row],[Total Sales]]*Table6[[#This Row],[Cost]]</f>
        <v>115.91999999999999</v>
      </c>
    </row>
    <row r="2150" spans="1:19" x14ac:dyDescent="0.3">
      <c r="A2150" s="54">
        <v>2211</v>
      </c>
      <c r="B2150" s="35" t="s">
        <v>653</v>
      </c>
      <c r="C2150" s="35" t="s">
        <v>4750</v>
      </c>
      <c r="D2150" s="35" t="s">
        <v>28</v>
      </c>
      <c r="E2150" s="35" t="str">
        <f t="shared" si="99"/>
        <v>M</v>
      </c>
      <c r="F2150" s="35">
        <v>30</v>
      </c>
      <c r="G2150" s="35" t="s">
        <v>13574</v>
      </c>
      <c r="H2150" s="35" t="s">
        <v>2664</v>
      </c>
      <c r="I2150" s="35" t="s">
        <v>32</v>
      </c>
      <c r="J2150" s="48" t="s">
        <v>14172</v>
      </c>
      <c r="K2150" s="35">
        <v>85</v>
      </c>
      <c r="L2150" s="49" t="s">
        <v>64</v>
      </c>
      <c r="M2150" s="50" t="str">
        <f>VLOOKUP(Table6[[#This Row],[Product]],Table3[],2)</f>
        <v>Ultrathing V4</v>
      </c>
      <c r="N2150" s="50" t="str">
        <f t="shared" si="100"/>
        <v>Dec</v>
      </c>
      <c r="O2150" s="56">
        <f t="shared" si="101"/>
        <v>2021</v>
      </c>
      <c r="P2150" s="51">
        <f>VLOOKUP(Table6[[#This Row],[Product]],Table3[],3)</f>
        <v>3.99</v>
      </c>
      <c r="Q2150" s="35">
        <f>VLOOKUP(Table6[[#This Row],[Product]],Table3[],4)</f>
        <v>24</v>
      </c>
      <c r="R2150" s="35">
        <f>Table6[[#This Row],[Quantity]]*Table6[[#This Row],[Case]]</f>
        <v>2040</v>
      </c>
      <c r="S2150" s="35">
        <f>Table6[[#This Row],[Total Sales]]*Table6[[#This Row],[Cost]]</f>
        <v>8139.6</v>
      </c>
    </row>
    <row r="2151" spans="1:19" x14ac:dyDescent="0.3">
      <c r="A2151" s="54">
        <v>2212</v>
      </c>
      <c r="B2151" s="35" t="s">
        <v>5984</v>
      </c>
      <c r="C2151" s="35" t="s">
        <v>4153</v>
      </c>
      <c r="D2151" s="35" t="s">
        <v>51</v>
      </c>
      <c r="E2151" s="35" t="str">
        <f t="shared" si="99"/>
        <v>F</v>
      </c>
      <c r="F2151" s="35">
        <v>30</v>
      </c>
      <c r="G2151" s="35" t="s">
        <v>13574</v>
      </c>
      <c r="H2151" s="35" t="s">
        <v>1318</v>
      </c>
      <c r="I2151" s="35" t="s">
        <v>32</v>
      </c>
      <c r="J2151" s="48" t="s">
        <v>13961</v>
      </c>
      <c r="K2151" s="35">
        <v>8</v>
      </c>
      <c r="L2151" s="49" t="s">
        <v>20</v>
      </c>
      <c r="M2151" s="50" t="str">
        <f>VLOOKUP(Table6[[#This Row],[Product]],Table3[],2)</f>
        <v>Hyperwotsit</v>
      </c>
      <c r="N2151" s="50" t="str">
        <f t="shared" si="100"/>
        <v>Apr</v>
      </c>
      <c r="O2151" s="56">
        <f t="shared" si="101"/>
        <v>2022</v>
      </c>
      <c r="P2151" s="51">
        <f>VLOOKUP(Table6[[#This Row],[Product]],Table3[],3)</f>
        <v>2.0099999999999998</v>
      </c>
      <c r="Q2151" s="35">
        <f>VLOOKUP(Table6[[#This Row],[Product]],Table3[],4)</f>
        <v>20</v>
      </c>
      <c r="R2151" s="35">
        <f>Table6[[#This Row],[Quantity]]*Table6[[#This Row],[Case]]</f>
        <v>160</v>
      </c>
      <c r="S2151" s="35">
        <f>Table6[[#This Row],[Total Sales]]*Table6[[#This Row],[Cost]]</f>
        <v>321.59999999999997</v>
      </c>
    </row>
    <row r="2152" spans="1:19" x14ac:dyDescent="0.3">
      <c r="A2152" s="54">
        <v>2213</v>
      </c>
      <c r="B2152" s="35" t="s">
        <v>5042</v>
      </c>
      <c r="C2152" s="35" t="s">
        <v>390</v>
      </c>
      <c r="D2152" s="35" t="s">
        <v>28</v>
      </c>
      <c r="E2152" s="35" t="str">
        <f t="shared" si="99"/>
        <v>M</v>
      </c>
      <c r="F2152" s="35">
        <v>60</v>
      </c>
      <c r="G2152" s="35" t="s">
        <v>13575</v>
      </c>
      <c r="H2152" s="35" t="s">
        <v>31</v>
      </c>
      <c r="I2152" s="35" t="s">
        <v>32</v>
      </c>
      <c r="J2152" s="48">
        <v>43863</v>
      </c>
      <c r="K2152" s="35">
        <v>17</v>
      </c>
      <c r="L2152" s="49" t="s">
        <v>80</v>
      </c>
      <c r="M2152" s="50" t="str">
        <f>VLOOKUP(Table6[[#This Row],[Product]],Table3[],2)</f>
        <v>Ultrathing V2</v>
      </c>
      <c r="N2152" s="50" t="str">
        <f t="shared" si="100"/>
        <v>Feb</v>
      </c>
      <c r="O2152" s="56">
        <f t="shared" si="101"/>
        <v>2020</v>
      </c>
      <c r="P2152" s="51">
        <f>VLOOKUP(Table6[[#This Row],[Product]],Table3[],3)</f>
        <v>2.95</v>
      </c>
      <c r="Q2152" s="35">
        <f>VLOOKUP(Table6[[#This Row],[Product]],Table3[],4)</f>
        <v>20</v>
      </c>
      <c r="R2152" s="35">
        <f>Table6[[#This Row],[Quantity]]*Table6[[#This Row],[Case]]</f>
        <v>340</v>
      </c>
      <c r="S2152" s="35">
        <f>Table6[[#This Row],[Total Sales]]*Table6[[#This Row],[Cost]]</f>
        <v>1003.0000000000001</v>
      </c>
    </row>
    <row r="2153" spans="1:19" x14ac:dyDescent="0.3">
      <c r="A2153" s="54">
        <v>2214</v>
      </c>
      <c r="B2153" s="35" t="s">
        <v>5986</v>
      </c>
      <c r="C2153" s="35" t="s">
        <v>1313</v>
      </c>
      <c r="D2153" s="35" t="s">
        <v>15</v>
      </c>
      <c r="E2153" s="35" t="str">
        <f t="shared" si="99"/>
        <v>F</v>
      </c>
      <c r="F2153" s="35">
        <v>60</v>
      </c>
      <c r="G2153" s="35" t="s">
        <v>15167</v>
      </c>
      <c r="H2153" s="35" t="s">
        <v>1601</v>
      </c>
      <c r="I2153" s="35" t="s">
        <v>32</v>
      </c>
      <c r="J2153" s="48">
        <v>44383</v>
      </c>
      <c r="K2153" s="35">
        <v>12</v>
      </c>
      <c r="L2153" s="49" t="s">
        <v>80</v>
      </c>
      <c r="M2153" s="50" t="str">
        <f>VLOOKUP(Table6[[#This Row],[Product]],Table3[],2)</f>
        <v>Ultrathing V2</v>
      </c>
      <c r="N2153" s="50" t="str">
        <f t="shared" si="100"/>
        <v>Jul</v>
      </c>
      <c r="O2153" s="56">
        <f t="shared" si="101"/>
        <v>2021</v>
      </c>
      <c r="P2153" s="51">
        <f>VLOOKUP(Table6[[#This Row],[Product]],Table3[],3)</f>
        <v>2.95</v>
      </c>
      <c r="Q2153" s="35">
        <f>VLOOKUP(Table6[[#This Row],[Product]],Table3[],4)</f>
        <v>20</v>
      </c>
      <c r="R2153" s="35">
        <f>Table6[[#This Row],[Quantity]]*Table6[[#This Row],[Case]]</f>
        <v>240</v>
      </c>
      <c r="S2153" s="35">
        <f>Table6[[#This Row],[Total Sales]]*Table6[[#This Row],[Cost]]</f>
        <v>708</v>
      </c>
    </row>
    <row r="2154" spans="1:19" x14ac:dyDescent="0.3">
      <c r="A2154" s="54">
        <v>2215</v>
      </c>
      <c r="B2154" s="35" t="s">
        <v>5988</v>
      </c>
      <c r="C2154" s="35" t="s">
        <v>5258</v>
      </c>
      <c r="D2154" s="35" t="s">
        <v>28</v>
      </c>
      <c r="E2154" s="35" t="str">
        <f t="shared" si="99"/>
        <v>M</v>
      </c>
      <c r="F2154" s="35">
        <v>30</v>
      </c>
      <c r="G2154" s="35" t="s">
        <v>5989</v>
      </c>
      <c r="H2154" s="35" t="s">
        <v>2624</v>
      </c>
      <c r="I2154" s="35" t="s">
        <v>32</v>
      </c>
      <c r="J2154" s="48">
        <v>44689</v>
      </c>
      <c r="K2154" s="35">
        <v>33</v>
      </c>
      <c r="L2154" s="49" t="s">
        <v>54</v>
      </c>
      <c r="M2154" s="50" t="str">
        <f>VLOOKUP(Table6[[#This Row],[Product]],Table3[],2)</f>
        <v>Megawidget S</v>
      </c>
      <c r="N2154" s="50" t="str">
        <f t="shared" si="100"/>
        <v>May</v>
      </c>
      <c r="O2154" s="56">
        <f t="shared" si="101"/>
        <v>2022</v>
      </c>
      <c r="P2154" s="51">
        <f>VLOOKUP(Table6[[#This Row],[Product]],Table3[],3)</f>
        <v>0.69</v>
      </c>
      <c r="Q2154" s="35">
        <f>VLOOKUP(Table6[[#This Row],[Product]],Table3[],4)</f>
        <v>24</v>
      </c>
      <c r="R2154" s="35">
        <f>Table6[[#This Row],[Quantity]]*Table6[[#This Row],[Case]]</f>
        <v>792</v>
      </c>
      <c r="S2154" s="35">
        <f>Table6[[#This Row],[Total Sales]]*Table6[[#This Row],[Cost]]</f>
        <v>546.4799999999999</v>
      </c>
    </row>
    <row r="2155" spans="1:19" x14ac:dyDescent="0.3">
      <c r="A2155" s="54">
        <v>2216</v>
      </c>
      <c r="B2155" s="35" t="s">
        <v>752</v>
      </c>
      <c r="C2155" s="35" t="s">
        <v>5990</v>
      </c>
      <c r="D2155" s="35" t="s">
        <v>28</v>
      </c>
      <c r="E2155" s="35" t="str">
        <f t="shared" si="99"/>
        <v>M</v>
      </c>
      <c r="F2155" s="35">
        <v>30</v>
      </c>
      <c r="G2155" s="35" t="s">
        <v>5991</v>
      </c>
      <c r="H2155" s="35" t="s">
        <v>5664</v>
      </c>
      <c r="I2155" s="35" t="s">
        <v>187</v>
      </c>
      <c r="J2155" s="48">
        <v>43961</v>
      </c>
      <c r="K2155" s="35">
        <v>37</v>
      </c>
      <c r="L2155" s="49" t="s">
        <v>70</v>
      </c>
      <c r="M2155" s="50" t="str">
        <f>VLOOKUP(Table6[[#This Row],[Product]],Table3[],2)</f>
        <v>Megawidget M</v>
      </c>
      <c r="N2155" s="50" t="str">
        <f t="shared" si="100"/>
        <v>May</v>
      </c>
      <c r="O2155" s="56">
        <f t="shared" si="101"/>
        <v>2020</v>
      </c>
      <c r="P2155" s="51">
        <f>VLOOKUP(Table6[[#This Row],[Product]],Table3[],3)</f>
        <v>1.29</v>
      </c>
      <c r="Q2155" s="35">
        <f>VLOOKUP(Table6[[#This Row],[Product]],Table3[],4)</f>
        <v>24</v>
      </c>
      <c r="R2155" s="35">
        <f>Table6[[#This Row],[Quantity]]*Table6[[#This Row],[Case]]</f>
        <v>888</v>
      </c>
      <c r="S2155" s="35">
        <f>Table6[[#This Row],[Total Sales]]*Table6[[#This Row],[Cost]]</f>
        <v>1145.52</v>
      </c>
    </row>
    <row r="2156" spans="1:19" x14ac:dyDescent="0.3">
      <c r="A2156" s="54">
        <v>2217</v>
      </c>
      <c r="B2156" s="35" t="s">
        <v>1668</v>
      </c>
      <c r="C2156" s="35" t="s">
        <v>2145</v>
      </c>
      <c r="D2156" s="35" t="s">
        <v>15</v>
      </c>
      <c r="E2156" s="35" t="str">
        <f t="shared" si="99"/>
        <v>F</v>
      </c>
      <c r="F2156" s="35">
        <v>60</v>
      </c>
      <c r="G2156" s="35" t="s">
        <v>5991</v>
      </c>
      <c r="H2156" s="35" t="s">
        <v>5992</v>
      </c>
      <c r="I2156" s="35" t="s">
        <v>25</v>
      </c>
      <c r="J2156" s="48">
        <v>43862</v>
      </c>
      <c r="K2156" s="35">
        <v>44</v>
      </c>
      <c r="L2156" s="49" t="s">
        <v>54</v>
      </c>
      <c r="M2156" s="50" t="str">
        <f>VLOOKUP(Table6[[#This Row],[Product]],Table3[],2)</f>
        <v>Megawidget S</v>
      </c>
      <c r="N2156" s="50" t="str">
        <f t="shared" si="100"/>
        <v>Feb</v>
      </c>
      <c r="O2156" s="56">
        <f t="shared" si="101"/>
        <v>2020</v>
      </c>
      <c r="P2156" s="51">
        <f>VLOOKUP(Table6[[#This Row],[Product]],Table3[],3)</f>
        <v>0.69</v>
      </c>
      <c r="Q2156" s="35">
        <f>VLOOKUP(Table6[[#This Row],[Product]],Table3[],4)</f>
        <v>24</v>
      </c>
      <c r="R2156" s="35">
        <f>Table6[[#This Row],[Quantity]]*Table6[[#This Row],[Case]]</f>
        <v>1056</v>
      </c>
      <c r="S2156" s="35">
        <f>Table6[[#This Row],[Total Sales]]*Table6[[#This Row],[Cost]]</f>
        <v>728.64</v>
      </c>
    </row>
    <row r="2157" spans="1:19" x14ac:dyDescent="0.3">
      <c r="A2157" s="54">
        <v>2218</v>
      </c>
      <c r="B2157" s="35" t="s">
        <v>774</v>
      </c>
      <c r="C2157" s="35" t="s">
        <v>5993</v>
      </c>
      <c r="D2157" s="35" t="s">
        <v>28</v>
      </c>
      <c r="E2157" s="35" t="str">
        <f t="shared" si="99"/>
        <v>M</v>
      </c>
      <c r="F2157" s="35">
        <v>30</v>
      </c>
      <c r="G2157" s="35" t="s">
        <v>5994</v>
      </c>
      <c r="H2157" s="35" t="s">
        <v>5995</v>
      </c>
      <c r="I2157" s="35" t="s">
        <v>187</v>
      </c>
      <c r="J2157" s="48" t="s">
        <v>14173</v>
      </c>
      <c r="K2157" s="35">
        <v>69</v>
      </c>
      <c r="L2157" s="49" t="s">
        <v>159</v>
      </c>
      <c r="M2157" s="50" t="str">
        <f>VLOOKUP(Table6[[#This Row],[Product]],Table3[],2)</f>
        <v>Ultrathing V3</v>
      </c>
      <c r="N2157" s="50" t="str">
        <f t="shared" si="100"/>
        <v>Mar</v>
      </c>
      <c r="O2157" s="56">
        <f t="shared" si="101"/>
        <v>2021</v>
      </c>
      <c r="P2157" s="51">
        <f>VLOOKUP(Table6[[#This Row],[Product]],Table3[],3)</f>
        <v>3.39</v>
      </c>
      <c r="Q2157" s="35">
        <f>VLOOKUP(Table6[[#This Row],[Product]],Table3[],4)</f>
        <v>24</v>
      </c>
      <c r="R2157" s="35">
        <f>Table6[[#This Row],[Quantity]]*Table6[[#This Row],[Case]]</f>
        <v>1656</v>
      </c>
      <c r="S2157" s="35">
        <f>Table6[[#This Row],[Total Sales]]*Table6[[#This Row],[Cost]]</f>
        <v>5613.84</v>
      </c>
    </row>
    <row r="2158" spans="1:19" x14ac:dyDescent="0.3">
      <c r="A2158" s="54">
        <v>2219</v>
      </c>
      <c r="B2158" s="35" t="s">
        <v>1009</v>
      </c>
      <c r="C2158" s="35" t="s">
        <v>5996</v>
      </c>
      <c r="D2158" s="35" t="s">
        <v>28</v>
      </c>
      <c r="E2158" s="35" t="str">
        <f t="shared" si="99"/>
        <v>M</v>
      </c>
      <c r="F2158" s="35">
        <v>30</v>
      </c>
      <c r="G2158" s="35" t="s">
        <v>5997</v>
      </c>
      <c r="H2158" s="35" t="s">
        <v>412</v>
      </c>
      <c r="I2158" s="35" t="s">
        <v>187</v>
      </c>
      <c r="J2158" s="48" t="s">
        <v>13661</v>
      </c>
      <c r="K2158" s="35">
        <v>27</v>
      </c>
      <c r="L2158" s="49" t="s">
        <v>101</v>
      </c>
      <c r="M2158" s="50" t="str">
        <f>VLOOKUP(Table6[[#This Row],[Product]],Table3[],2)</f>
        <v>Superwossname</v>
      </c>
      <c r="N2158" s="50" t="str">
        <f t="shared" si="100"/>
        <v>May</v>
      </c>
      <c r="O2158" s="56">
        <f t="shared" si="101"/>
        <v>2021</v>
      </c>
      <c r="P2158" s="51">
        <f>VLOOKUP(Table6[[#This Row],[Product]],Table3[],3)</f>
        <v>3.49</v>
      </c>
      <c r="Q2158" s="35">
        <f>VLOOKUP(Table6[[#This Row],[Product]],Table3[],4)</f>
        <v>20</v>
      </c>
      <c r="R2158" s="35">
        <f>Table6[[#This Row],[Quantity]]*Table6[[#This Row],[Case]]</f>
        <v>540</v>
      </c>
      <c r="S2158" s="35">
        <f>Table6[[#This Row],[Total Sales]]*Table6[[#This Row],[Cost]]</f>
        <v>1884.6000000000001</v>
      </c>
    </row>
    <row r="2159" spans="1:19" x14ac:dyDescent="0.3">
      <c r="A2159" s="54">
        <v>2220</v>
      </c>
      <c r="B2159" s="35" t="s">
        <v>96</v>
      </c>
      <c r="C2159" s="35" t="s">
        <v>5998</v>
      </c>
      <c r="D2159" s="35" t="s">
        <v>28</v>
      </c>
      <c r="E2159" s="35" t="str">
        <f t="shared" si="99"/>
        <v>M</v>
      </c>
      <c r="F2159" s="35">
        <v>30</v>
      </c>
      <c r="G2159" s="35" t="s">
        <v>5999</v>
      </c>
      <c r="H2159" s="35" t="s">
        <v>6000</v>
      </c>
      <c r="I2159" s="35" t="s">
        <v>178</v>
      </c>
      <c r="J2159" s="48" t="s">
        <v>14174</v>
      </c>
      <c r="K2159" s="35">
        <v>55</v>
      </c>
      <c r="L2159" s="49" t="s">
        <v>64</v>
      </c>
      <c r="M2159" s="50" t="str">
        <f>VLOOKUP(Table6[[#This Row],[Product]],Table3[],2)</f>
        <v>Ultrathing V4</v>
      </c>
      <c r="N2159" s="50" t="str">
        <f t="shared" si="100"/>
        <v>Jun</v>
      </c>
      <c r="O2159" s="56">
        <f t="shared" si="101"/>
        <v>2022</v>
      </c>
      <c r="P2159" s="51">
        <f>VLOOKUP(Table6[[#This Row],[Product]],Table3[],3)</f>
        <v>3.99</v>
      </c>
      <c r="Q2159" s="35">
        <f>VLOOKUP(Table6[[#This Row],[Product]],Table3[],4)</f>
        <v>24</v>
      </c>
      <c r="R2159" s="35">
        <f>Table6[[#This Row],[Quantity]]*Table6[[#This Row],[Case]]</f>
        <v>1320</v>
      </c>
      <c r="S2159" s="35">
        <f>Table6[[#This Row],[Total Sales]]*Table6[[#This Row],[Cost]]</f>
        <v>5266.8</v>
      </c>
    </row>
    <row r="2160" spans="1:19" x14ac:dyDescent="0.3">
      <c r="A2160" s="54">
        <v>2221</v>
      </c>
      <c r="B2160" s="35" t="s">
        <v>6001</v>
      </c>
      <c r="C2160" s="35" t="s">
        <v>3464</v>
      </c>
      <c r="D2160" s="35" t="s">
        <v>15</v>
      </c>
      <c r="E2160" s="35" t="str">
        <f t="shared" si="99"/>
        <v>F</v>
      </c>
      <c r="F2160" s="35">
        <v>90</v>
      </c>
      <c r="G2160" s="35" t="s">
        <v>6002</v>
      </c>
      <c r="H2160" s="35" t="s">
        <v>2533</v>
      </c>
      <c r="I2160" s="35" t="s">
        <v>2534</v>
      </c>
      <c r="J2160" s="48" t="s">
        <v>13840</v>
      </c>
      <c r="K2160" s="35">
        <v>28</v>
      </c>
      <c r="L2160" s="49" t="s">
        <v>33</v>
      </c>
      <c r="M2160" s="50" t="str">
        <f>VLOOKUP(Table6[[#This Row],[Product]],Table3[],2)</f>
        <v>Megawidget L</v>
      </c>
      <c r="N2160" s="50" t="str">
        <f t="shared" si="100"/>
        <v>Oct</v>
      </c>
      <c r="O2160" s="56">
        <f t="shared" si="101"/>
        <v>2020</v>
      </c>
      <c r="P2160" s="51">
        <f>VLOOKUP(Table6[[#This Row],[Product]],Table3[],3)</f>
        <v>1.79</v>
      </c>
      <c r="Q2160" s="35">
        <f>VLOOKUP(Table6[[#This Row],[Product]],Table3[],4)</f>
        <v>24</v>
      </c>
      <c r="R2160" s="35">
        <f>Table6[[#This Row],[Quantity]]*Table6[[#This Row],[Case]]</f>
        <v>672</v>
      </c>
      <c r="S2160" s="35">
        <f>Table6[[#This Row],[Total Sales]]*Table6[[#This Row],[Cost]]</f>
        <v>1202.8800000000001</v>
      </c>
    </row>
    <row r="2161" spans="1:19" x14ac:dyDescent="0.3">
      <c r="A2161" s="54">
        <v>2222</v>
      </c>
      <c r="B2161" s="35" t="s">
        <v>2556</v>
      </c>
      <c r="C2161" s="35" t="s">
        <v>5807</v>
      </c>
      <c r="D2161" s="35" t="s">
        <v>28</v>
      </c>
      <c r="E2161" s="35" t="str">
        <f t="shared" si="99"/>
        <v>M</v>
      </c>
      <c r="F2161" s="35">
        <v>60</v>
      </c>
      <c r="G2161" s="35" t="s">
        <v>6002</v>
      </c>
      <c r="H2161" s="35" t="s">
        <v>382</v>
      </c>
      <c r="I2161" s="35" t="s">
        <v>32</v>
      </c>
      <c r="J2161" s="48">
        <v>44207</v>
      </c>
      <c r="K2161" s="35">
        <v>46</v>
      </c>
      <c r="L2161" s="49" t="s">
        <v>159</v>
      </c>
      <c r="M2161" s="50" t="str">
        <f>VLOOKUP(Table6[[#This Row],[Product]],Table3[],2)</f>
        <v>Ultrathing V3</v>
      </c>
      <c r="N2161" s="50" t="str">
        <f t="shared" si="100"/>
        <v>Jan</v>
      </c>
      <c r="O2161" s="56">
        <f t="shared" si="101"/>
        <v>2021</v>
      </c>
      <c r="P2161" s="51">
        <f>VLOOKUP(Table6[[#This Row],[Product]],Table3[],3)</f>
        <v>3.39</v>
      </c>
      <c r="Q2161" s="35">
        <f>VLOOKUP(Table6[[#This Row],[Product]],Table3[],4)</f>
        <v>24</v>
      </c>
      <c r="R2161" s="35">
        <f>Table6[[#This Row],[Quantity]]*Table6[[#This Row],[Case]]</f>
        <v>1104</v>
      </c>
      <c r="S2161" s="35">
        <f>Table6[[#This Row],[Total Sales]]*Table6[[#This Row],[Cost]]</f>
        <v>3742.56</v>
      </c>
    </row>
    <row r="2162" spans="1:19" x14ac:dyDescent="0.3">
      <c r="A2162" s="54">
        <v>2223</v>
      </c>
      <c r="B2162" s="35" t="s">
        <v>6003</v>
      </c>
      <c r="C2162" s="35" t="s">
        <v>6004</v>
      </c>
      <c r="D2162" s="35" t="s">
        <v>28</v>
      </c>
      <c r="E2162" s="35" t="str">
        <f t="shared" si="99"/>
        <v>M</v>
      </c>
      <c r="F2162" s="35">
        <v>60</v>
      </c>
      <c r="G2162" s="35" t="s">
        <v>6005</v>
      </c>
      <c r="H2162" s="35" t="s">
        <v>942</v>
      </c>
      <c r="I2162" s="35" t="s">
        <v>32</v>
      </c>
      <c r="J2162" s="48" t="s">
        <v>13825</v>
      </c>
      <c r="K2162" s="35">
        <v>36</v>
      </c>
      <c r="L2162" s="49" t="s">
        <v>20</v>
      </c>
      <c r="M2162" s="50" t="str">
        <f>VLOOKUP(Table6[[#This Row],[Product]],Table3[],2)</f>
        <v>Hyperwotsit</v>
      </c>
      <c r="N2162" s="50" t="str">
        <f t="shared" si="100"/>
        <v>May</v>
      </c>
      <c r="O2162" s="56">
        <f t="shared" si="101"/>
        <v>2021</v>
      </c>
      <c r="P2162" s="51">
        <f>VLOOKUP(Table6[[#This Row],[Product]],Table3[],3)</f>
        <v>2.0099999999999998</v>
      </c>
      <c r="Q2162" s="35">
        <f>VLOOKUP(Table6[[#This Row],[Product]],Table3[],4)</f>
        <v>20</v>
      </c>
      <c r="R2162" s="35">
        <f>Table6[[#This Row],[Quantity]]*Table6[[#This Row],[Case]]</f>
        <v>720</v>
      </c>
      <c r="S2162" s="35">
        <f>Table6[[#This Row],[Total Sales]]*Table6[[#This Row],[Cost]]</f>
        <v>1447.1999999999998</v>
      </c>
    </row>
    <row r="2163" spans="1:19" x14ac:dyDescent="0.3">
      <c r="A2163" s="54">
        <v>2224</v>
      </c>
      <c r="B2163" s="35" t="s">
        <v>624</v>
      </c>
      <c r="C2163" s="35" t="s">
        <v>348</v>
      </c>
      <c r="D2163" s="35" t="s">
        <v>28</v>
      </c>
      <c r="E2163" s="35" t="str">
        <f t="shared" si="99"/>
        <v>M</v>
      </c>
      <c r="F2163" s="35">
        <v>60</v>
      </c>
      <c r="G2163" s="35" t="s">
        <v>6006</v>
      </c>
      <c r="H2163" s="35" t="s">
        <v>4979</v>
      </c>
      <c r="I2163" s="35" t="s">
        <v>294</v>
      </c>
      <c r="J2163" s="48" t="s">
        <v>14175</v>
      </c>
      <c r="K2163" s="35">
        <v>88</v>
      </c>
      <c r="L2163" s="49" t="s">
        <v>54</v>
      </c>
      <c r="M2163" s="50" t="str">
        <f>VLOOKUP(Table6[[#This Row],[Product]],Table3[],2)</f>
        <v>Megawidget S</v>
      </c>
      <c r="N2163" s="50" t="str">
        <f t="shared" si="100"/>
        <v>Sep</v>
      </c>
      <c r="O2163" s="56">
        <f t="shared" si="101"/>
        <v>2021</v>
      </c>
      <c r="P2163" s="51">
        <f>VLOOKUP(Table6[[#This Row],[Product]],Table3[],3)</f>
        <v>0.69</v>
      </c>
      <c r="Q2163" s="35">
        <f>VLOOKUP(Table6[[#This Row],[Product]],Table3[],4)</f>
        <v>24</v>
      </c>
      <c r="R2163" s="35">
        <f>Table6[[#This Row],[Quantity]]*Table6[[#This Row],[Case]]</f>
        <v>2112</v>
      </c>
      <c r="S2163" s="35">
        <f>Table6[[#This Row],[Total Sales]]*Table6[[#This Row],[Cost]]</f>
        <v>1457.28</v>
      </c>
    </row>
    <row r="2164" spans="1:19" x14ac:dyDescent="0.3">
      <c r="A2164" s="54">
        <v>2225</v>
      </c>
      <c r="B2164" s="35" t="s">
        <v>367</v>
      </c>
      <c r="C2164" s="35" t="s">
        <v>3084</v>
      </c>
      <c r="D2164" s="35" t="s">
        <v>28</v>
      </c>
      <c r="E2164" s="35" t="str">
        <f t="shared" si="99"/>
        <v>M</v>
      </c>
      <c r="F2164" s="35">
        <v>60</v>
      </c>
      <c r="G2164" s="35" t="s">
        <v>6006</v>
      </c>
      <c r="H2164" s="35" t="s">
        <v>1568</v>
      </c>
      <c r="I2164" s="35" t="s">
        <v>32</v>
      </c>
      <c r="J2164" s="48">
        <v>43991</v>
      </c>
      <c r="K2164" s="35">
        <v>85</v>
      </c>
      <c r="L2164" s="49" t="s">
        <v>54</v>
      </c>
      <c r="M2164" s="50" t="str">
        <f>VLOOKUP(Table6[[#This Row],[Product]],Table3[],2)</f>
        <v>Megawidget S</v>
      </c>
      <c r="N2164" s="50" t="str">
        <f t="shared" si="100"/>
        <v>Jun</v>
      </c>
      <c r="O2164" s="56">
        <f t="shared" si="101"/>
        <v>2020</v>
      </c>
      <c r="P2164" s="51">
        <f>VLOOKUP(Table6[[#This Row],[Product]],Table3[],3)</f>
        <v>0.69</v>
      </c>
      <c r="Q2164" s="35">
        <f>VLOOKUP(Table6[[#This Row],[Product]],Table3[],4)</f>
        <v>24</v>
      </c>
      <c r="R2164" s="35">
        <f>Table6[[#This Row],[Quantity]]*Table6[[#This Row],[Case]]</f>
        <v>2040</v>
      </c>
      <c r="S2164" s="35">
        <f>Table6[[#This Row],[Total Sales]]*Table6[[#This Row],[Cost]]</f>
        <v>1407.6</v>
      </c>
    </row>
    <row r="2165" spans="1:19" x14ac:dyDescent="0.3">
      <c r="A2165" s="54">
        <v>2226</v>
      </c>
      <c r="B2165" s="35" t="s">
        <v>751</v>
      </c>
      <c r="C2165" s="35" t="s">
        <v>3600</v>
      </c>
      <c r="D2165" s="35" t="s">
        <v>28</v>
      </c>
      <c r="E2165" s="35" t="str">
        <f t="shared" si="99"/>
        <v>M</v>
      </c>
      <c r="F2165" s="35">
        <v>90</v>
      </c>
      <c r="G2165" s="35" t="s">
        <v>15168</v>
      </c>
      <c r="H2165" s="35" t="s">
        <v>3320</v>
      </c>
      <c r="I2165" s="35" t="s">
        <v>32</v>
      </c>
      <c r="J2165" s="48">
        <v>44138</v>
      </c>
      <c r="K2165" s="35">
        <v>35</v>
      </c>
      <c r="L2165" s="49" t="s">
        <v>39</v>
      </c>
      <c r="M2165" s="50" t="str">
        <f>VLOOKUP(Table6[[#This Row],[Product]],Table3[],2)</f>
        <v>Ultrathing V1</v>
      </c>
      <c r="N2165" s="50" t="str">
        <f t="shared" si="100"/>
        <v>Nov</v>
      </c>
      <c r="O2165" s="56">
        <f t="shared" si="101"/>
        <v>2020</v>
      </c>
      <c r="P2165" s="51">
        <f>VLOOKUP(Table6[[#This Row],[Product]],Table3[],3)</f>
        <v>1.79</v>
      </c>
      <c r="Q2165" s="35">
        <f>VLOOKUP(Table6[[#This Row],[Product]],Table3[],4)</f>
        <v>17</v>
      </c>
      <c r="R2165" s="35">
        <f>Table6[[#This Row],[Quantity]]*Table6[[#This Row],[Case]]</f>
        <v>595</v>
      </c>
      <c r="S2165" s="35">
        <f>Table6[[#This Row],[Total Sales]]*Table6[[#This Row],[Cost]]</f>
        <v>1065.05</v>
      </c>
    </row>
    <row r="2166" spans="1:19" x14ac:dyDescent="0.3">
      <c r="A2166" s="54">
        <v>2227</v>
      </c>
      <c r="B2166" s="35" t="s">
        <v>5977</v>
      </c>
      <c r="C2166" s="35" t="s">
        <v>5883</v>
      </c>
      <c r="D2166" s="35" t="s">
        <v>15</v>
      </c>
      <c r="E2166" s="35" t="str">
        <f t="shared" si="99"/>
        <v>F</v>
      </c>
      <c r="F2166" s="35">
        <v>60</v>
      </c>
      <c r="G2166" s="35" t="s">
        <v>6008</v>
      </c>
      <c r="H2166" s="35" t="s">
        <v>5711</v>
      </c>
      <c r="I2166" s="35" t="s">
        <v>25</v>
      </c>
      <c r="J2166" s="48" t="s">
        <v>13785</v>
      </c>
      <c r="K2166" s="35">
        <v>39</v>
      </c>
      <c r="L2166" s="49" t="s">
        <v>33</v>
      </c>
      <c r="M2166" s="50" t="str">
        <f>VLOOKUP(Table6[[#This Row],[Product]],Table3[],2)</f>
        <v>Megawidget L</v>
      </c>
      <c r="N2166" s="50" t="str">
        <f t="shared" si="100"/>
        <v>Feb</v>
      </c>
      <c r="O2166" s="56">
        <f t="shared" si="101"/>
        <v>2020</v>
      </c>
      <c r="P2166" s="51">
        <f>VLOOKUP(Table6[[#This Row],[Product]],Table3[],3)</f>
        <v>1.79</v>
      </c>
      <c r="Q2166" s="35">
        <f>VLOOKUP(Table6[[#This Row],[Product]],Table3[],4)</f>
        <v>24</v>
      </c>
      <c r="R2166" s="35">
        <f>Table6[[#This Row],[Quantity]]*Table6[[#This Row],[Case]]</f>
        <v>936</v>
      </c>
      <c r="S2166" s="35">
        <f>Table6[[#This Row],[Total Sales]]*Table6[[#This Row],[Cost]]</f>
        <v>1675.44</v>
      </c>
    </row>
    <row r="2167" spans="1:19" x14ac:dyDescent="0.3">
      <c r="A2167" s="54">
        <v>2228</v>
      </c>
      <c r="B2167" s="35" t="s">
        <v>6009</v>
      </c>
      <c r="C2167" s="35" t="s">
        <v>3843</v>
      </c>
      <c r="D2167" s="35" t="s">
        <v>51</v>
      </c>
      <c r="E2167" s="35" t="str">
        <f t="shared" si="99"/>
        <v>F</v>
      </c>
      <c r="F2167" s="35">
        <v>30</v>
      </c>
      <c r="G2167" s="35" t="s">
        <v>6010</v>
      </c>
      <c r="H2167" s="35" t="s">
        <v>2516</v>
      </c>
      <c r="I2167" s="35" t="s">
        <v>32</v>
      </c>
      <c r="J2167" s="48">
        <v>44899</v>
      </c>
      <c r="K2167" s="35">
        <v>5</v>
      </c>
      <c r="L2167" s="49" t="s">
        <v>45</v>
      </c>
      <c r="M2167" s="50" t="str">
        <f>VLOOKUP(Table6[[#This Row],[Product]],Table3[],2)</f>
        <v>Gigastuff</v>
      </c>
      <c r="N2167" s="50" t="str">
        <f t="shared" si="100"/>
        <v>Dec</v>
      </c>
      <c r="O2167" s="56">
        <f t="shared" si="101"/>
        <v>2022</v>
      </c>
      <c r="P2167" s="51">
        <f>VLOOKUP(Table6[[#This Row],[Product]],Table3[],3)</f>
        <v>1.89</v>
      </c>
      <c r="Q2167" s="35">
        <f>VLOOKUP(Table6[[#This Row],[Product]],Table3[],4)</f>
        <v>18</v>
      </c>
      <c r="R2167" s="35">
        <f>Table6[[#This Row],[Quantity]]*Table6[[#This Row],[Case]]</f>
        <v>90</v>
      </c>
      <c r="S2167" s="35">
        <f>Table6[[#This Row],[Total Sales]]*Table6[[#This Row],[Cost]]</f>
        <v>170.1</v>
      </c>
    </row>
    <row r="2168" spans="1:19" x14ac:dyDescent="0.3">
      <c r="A2168" s="54">
        <v>2229</v>
      </c>
      <c r="B2168" s="35" t="s">
        <v>4378</v>
      </c>
      <c r="C2168" s="35" t="s">
        <v>3014</v>
      </c>
      <c r="D2168" s="35" t="s">
        <v>28</v>
      </c>
      <c r="E2168" s="35" t="str">
        <f t="shared" si="99"/>
        <v>M</v>
      </c>
      <c r="F2168" s="35">
        <v>30</v>
      </c>
      <c r="G2168" s="35" t="s">
        <v>6012</v>
      </c>
      <c r="H2168" s="35" t="s">
        <v>2441</v>
      </c>
      <c r="I2168" s="35" t="s">
        <v>1199</v>
      </c>
      <c r="J2168" s="48" t="s">
        <v>14176</v>
      </c>
      <c r="K2168" s="35">
        <v>18</v>
      </c>
      <c r="L2168" s="49" t="s">
        <v>101</v>
      </c>
      <c r="M2168" s="50" t="str">
        <f>VLOOKUP(Table6[[#This Row],[Product]],Table3[],2)</f>
        <v>Superwossname</v>
      </c>
      <c r="N2168" s="50" t="str">
        <f t="shared" si="100"/>
        <v>Jul</v>
      </c>
      <c r="O2168" s="56">
        <f t="shared" si="101"/>
        <v>2021</v>
      </c>
      <c r="P2168" s="51">
        <f>VLOOKUP(Table6[[#This Row],[Product]],Table3[],3)</f>
        <v>3.49</v>
      </c>
      <c r="Q2168" s="35">
        <f>VLOOKUP(Table6[[#This Row],[Product]],Table3[],4)</f>
        <v>20</v>
      </c>
      <c r="R2168" s="35">
        <f>Table6[[#This Row],[Quantity]]*Table6[[#This Row],[Case]]</f>
        <v>360</v>
      </c>
      <c r="S2168" s="35">
        <f>Table6[[#This Row],[Total Sales]]*Table6[[#This Row],[Cost]]</f>
        <v>1256.4000000000001</v>
      </c>
    </row>
    <row r="2169" spans="1:19" x14ac:dyDescent="0.3">
      <c r="A2169" s="54">
        <v>2230</v>
      </c>
      <c r="B2169" s="35" t="s">
        <v>6013</v>
      </c>
      <c r="C2169" s="35" t="s">
        <v>219</v>
      </c>
      <c r="D2169" s="35" t="s">
        <v>41</v>
      </c>
      <c r="E2169" s="35" t="str">
        <f t="shared" si="99"/>
        <v>F</v>
      </c>
      <c r="F2169" s="35">
        <v>30</v>
      </c>
      <c r="G2169" s="35" t="s">
        <v>6014</v>
      </c>
      <c r="H2169" s="35" t="s">
        <v>3405</v>
      </c>
      <c r="I2169" s="35" t="s">
        <v>32</v>
      </c>
      <c r="J2169" s="48">
        <v>44478</v>
      </c>
      <c r="K2169" s="35">
        <v>44</v>
      </c>
      <c r="L2169" s="49" t="s">
        <v>20</v>
      </c>
      <c r="M2169" s="50" t="str">
        <f>VLOOKUP(Table6[[#This Row],[Product]],Table3[],2)</f>
        <v>Hyperwotsit</v>
      </c>
      <c r="N2169" s="50" t="str">
        <f t="shared" si="100"/>
        <v>Oct</v>
      </c>
      <c r="O2169" s="56">
        <f t="shared" si="101"/>
        <v>2021</v>
      </c>
      <c r="P2169" s="51">
        <f>VLOOKUP(Table6[[#This Row],[Product]],Table3[],3)</f>
        <v>2.0099999999999998</v>
      </c>
      <c r="Q2169" s="35">
        <f>VLOOKUP(Table6[[#This Row],[Product]],Table3[],4)</f>
        <v>20</v>
      </c>
      <c r="R2169" s="35">
        <f>Table6[[#This Row],[Quantity]]*Table6[[#This Row],[Case]]</f>
        <v>880</v>
      </c>
      <c r="S2169" s="35">
        <f>Table6[[#This Row],[Total Sales]]*Table6[[#This Row],[Cost]]</f>
        <v>1768.7999999999997</v>
      </c>
    </row>
    <row r="2170" spans="1:19" x14ac:dyDescent="0.3">
      <c r="A2170" s="54">
        <v>2231</v>
      </c>
      <c r="B2170" s="35" t="s">
        <v>6015</v>
      </c>
      <c r="C2170" s="35" t="s">
        <v>6016</v>
      </c>
      <c r="D2170" s="35" t="s">
        <v>51</v>
      </c>
      <c r="E2170" s="35" t="str">
        <f t="shared" si="99"/>
        <v>F</v>
      </c>
      <c r="F2170" s="35">
        <v>60</v>
      </c>
      <c r="G2170" s="35" t="s">
        <v>6017</v>
      </c>
      <c r="H2170" s="35" t="s">
        <v>34</v>
      </c>
      <c r="I2170" s="35" t="s">
        <v>1454</v>
      </c>
      <c r="J2170" s="48" t="s">
        <v>13945</v>
      </c>
      <c r="K2170" s="35">
        <v>31</v>
      </c>
      <c r="L2170" s="49" t="s">
        <v>70</v>
      </c>
      <c r="M2170" s="50" t="str">
        <f>VLOOKUP(Table6[[#This Row],[Product]],Table3[],2)</f>
        <v>Megawidget M</v>
      </c>
      <c r="N2170" s="50" t="str">
        <f t="shared" si="100"/>
        <v>Dec</v>
      </c>
      <c r="O2170" s="56">
        <f t="shared" si="101"/>
        <v>2021</v>
      </c>
      <c r="P2170" s="51">
        <f>VLOOKUP(Table6[[#This Row],[Product]],Table3[],3)</f>
        <v>1.29</v>
      </c>
      <c r="Q2170" s="35">
        <f>VLOOKUP(Table6[[#This Row],[Product]],Table3[],4)</f>
        <v>24</v>
      </c>
      <c r="R2170" s="35">
        <f>Table6[[#This Row],[Quantity]]*Table6[[#This Row],[Case]]</f>
        <v>744</v>
      </c>
      <c r="S2170" s="35">
        <f>Table6[[#This Row],[Total Sales]]*Table6[[#This Row],[Cost]]</f>
        <v>959.76</v>
      </c>
    </row>
    <row r="2171" spans="1:19" x14ac:dyDescent="0.3">
      <c r="A2171" s="54">
        <v>2232</v>
      </c>
      <c r="B2171" s="35" t="s">
        <v>75</v>
      </c>
      <c r="C2171" s="35" t="s">
        <v>873</v>
      </c>
      <c r="D2171" s="35" t="s">
        <v>28</v>
      </c>
      <c r="E2171" s="35" t="str">
        <f t="shared" si="99"/>
        <v>M</v>
      </c>
      <c r="F2171" s="35">
        <v>30</v>
      </c>
      <c r="G2171" s="35" t="s">
        <v>6018</v>
      </c>
      <c r="H2171" s="35" t="s">
        <v>2039</v>
      </c>
      <c r="I2171" s="35" t="s">
        <v>1199</v>
      </c>
      <c r="J2171" s="48" t="s">
        <v>14177</v>
      </c>
      <c r="K2171" s="35">
        <v>51</v>
      </c>
      <c r="L2171" s="49" t="s">
        <v>159</v>
      </c>
      <c r="M2171" s="50" t="str">
        <f>VLOOKUP(Table6[[#This Row],[Product]],Table3[],2)</f>
        <v>Ultrathing V3</v>
      </c>
      <c r="N2171" s="50" t="str">
        <f t="shared" si="100"/>
        <v>Apr</v>
      </c>
      <c r="O2171" s="56">
        <f t="shared" si="101"/>
        <v>2021</v>
      </c>
      <c r="P2171" s="51">
        <f>VLOOKUP(Table6[[#This Row],[Product]],Table3[],3)</f>
        <v>3.39</v>
      </c>
      <c r="Q2171" s="35">
        <f>VLOOKUP(Table6[[#This Row],[Product]],Table3[],4)</f>
        <v>24</v>
      </c>
      <c r="R2171" s="35">
        <f>Table6[[#This Row],[Quantity]]*Table6[[#This Row],[Case]]</f>
        <v>1224</v>
      </c>
      <c r="S2171" s="35">
        <f>Table6[[#This Row],[Total Sales]]*Table6[[#This Row],[Cost]]</f>
        <v>4149.3600000000006</v>
      </c>
    </row>
    <row r="2172" spans="1:19" x14ac:dyDescent="0.3">
      <c r="A2172" s="54">
        <v>2233</v>
      </c>
      <c r="B2172" s="35" t="s">
        <v>6019</v>
      </c>
      <c r="C2172" s="35" t="s">
        <v>774</v>
      </c>
      <c r="D2172" s="35" t="s">
        <v>51</v>
      </c>
      <c r="E2172" s="35" t="str">
        <f t="shared" si="99"/>
        <v>F</v>
      </c>
      <c r="F2172" s="35">
        <v>60</v>
      </c>
      <c r="G2172" s="35" t="s">
        <v>6020</v>
      </c>
      <c r="H2172" s="35" t="s">
        <v>2418</v>
      </c>
      <c r="I2172" s="35" t="s">
        <v>32</v>
      </c>
      <c r="J2172" s="48">
        <v>44870</v>
      </c>
      <c r="K2172" s="35">
        <v>65</v>
      </c>
      <c r="L2172" s="49" t="s">
        <v>64</v>
      </c>
      <c r="M2172" s="50" t="str">
        <f>VLOOKUP(Table6[[#This Row],[Product]],Table3[],2)</f>
        <v>Ultrathing V4</v>
      </c>
      <c r="N2172" s="50" t="str">
        <f t="shared" si="100"/>
        <v>Nov</v>
      </c>
      <c r="O2172" s="56">
        <f t="shared" si="101"/>
        <v>2022</v>
      </c>
      <c r="P2172" s="51">
        <f>VLOOKUP(Table6[[#This Row],[Product]],Table3[],3)</f>
        <v>3.99</v>
      </c>
      <c r="Q2172" s="35">
        <f>VLOOKUP(Table6[[#This Row],[Product]],Table3[],4)</f>
        <v>24</v>
      </c>
      <c r="R2172" s="35">
        <f>Table6[[#This Row],[Quantity]]*Table6[[#This Row],[Case]]</f>
        <v>1560</v>
      </c>
      <c r="S2172" s="35">
        <f>Table6[[#This Row],[Total Sales]]*Table6[[#This Row],[Cost]]</f>
        <v>6224.4000000000005</v>
      </c>
    </row>
    <row r="2173" spans="1:19" x14ac:dyDescent="0.3">
      <c r="A2173" s="54">
        <v>2234</v>
      </c>
      <c r="B2173" s="35" t="s">
        <v>4727</v>
      </c>
      <c r="C2173" s="35" t="s">
        <v>6021</v>
      </c>
      <c r="D2173" s="35" t="s">
        <v>28</v>
      </c>
      <c r="E2173" s="35" t="str">
        <f t="shared" si="99"/>
        <v>M</v>
      </c>
      <c r="F2173" s="35">
        <v>30</v>
      </c>
      <c r="G2173" s="35" t="s">
        <v>6022</v>
      </c>
      <c r="H2173" s="35" t="s">
        <v>6023</v>
      </c>
      <c r="I2173" s="35" t="s">
        <v>32</v>
      </c>
      <c r="J2173" s="48" t="s">
        <v>13627</v>
      </c>
      <c r="K2173" s="35">
        <v>2</v>
      </c>
      <c r="L2173" s="49" t="s">
        <v>70</v>
      </c>
      <c r="M2173" s="50" t="str">
        <f>VLOOKUP(Table6[[#This Row],[Product]],Table3[],2)</f>
        <v>Megawidget M</v>
      </c>
      <c r="N2173" s="50" t="str">
        <f t="shared" si="100"/>
        <v>Jul</v>
      </c>
      <c r="O2173" s="56">
        <f t="shared" si="101"/>
        <v>2022</v>
      </c>
      <c r="P2173" s="51">
        <f>VLOOKUP(Table6[[#This Row],[Product]],Table3[],3)</f>
        <v>1.29</v>
      </c>
      <c r="Q2173" s="35">
        <f>VLOOKUP(Table6[[#This Row],[Product]],Table3[],4)</f>
        <v>24</v>
      </c>
      <c r="R2173" s="35">
        <f>Table6[[#This Row],[Quantity]]*Table6[[#This Row],[Case]]</f>
        <v>48</v>
      </c>
      <c r="S2173" s="35">
        <f>Table6[[#This Row],[Total Sales]]*Table6[[#This Row],[Cost]]</f>
        <v>61.92</v>
      </c>
    </row>
    <row r="2174" spans="1:19" x14ac:dyDescent="0.3">
      <c r="A2174" s="54">
        <v>2235</v>
      </c>
      <c r="B2174" s="35" t="s">
        <v>6024</v>
      </c>
      <c r="C2174" s="35" t="s">
        <v>6025</v>
      </c>
      <c r="D2174" s="35" t="s">
        <v>51</v>
      </c>
      <c r="E2174" s="35" t="str">
        <f t="shared" si="99"/>
        <v>F</v>
      </c>
      <c r="F2174" s="35">
        <v>60</v>
      </c>
      <c r="G2174" s="35" t="s">
        <v>6026</v>
      </c>
      <c r="H2174" s="35" t="s">
        <v>667</v>
      </c>
      <c r="I2174" s="35" t="s">
        <v>25</v>
      </c>
      <c r="J2174" s="48" t="s">
        <v>13881</v>
      </c>
      <c r="K2174" s="35">
        <v>46</v>
      </c>
      <c r="L2174" s="49" t="s">
        <v>80</v>
      </c>
      <c r="M2174" s="50" t="str">
        <f>VLOOKUP(Table6[[#This Row],[Product]],Table3[],2)</f>
        <v>Ultrathing V2</v>
      </c>
      <c r="N2174" s="50" t="str">
        <f t="shared" si="100"/>
        <v>Feb</v>
      </c>
      <c r="O2174" s="56">
        <f t="shared" si="101"/>
        <v>2020</v>
      </c>
      <c r="P2174" s="51">
        <f>VLOOKUP(Table6[[#This Row],[Product]],Table3[],3)</f>
        <v>2.95</v>
      </c>
      <c r="Q2174" s="35">
        <f>VLOOKUP(Table6[[#This Row],[Product]],Table3[],4)</f>
        <v>20</v>
      </c>
      <c r="R2174" s="35">
        <f>Table6[[#This Row],[Quantity]]*Table6[[#This Row],[Case]]</f>
        <v>920</v>
      </c>
      <c r="S2174" s="35">
        <f>Table6[[#This Row],[Total Sales]]*Table6[[#This Row],[Cost]]</f>
        <v>2714</v>
      </c>
    </row>
    <row r="2175" spans="1:19" x14ac:dyDescent="0.3">
      <c r="A2175" s="54">
        <v>2236</v>
      </c>
      <c r="B2175" s="35" t="s">
        <v>1351</v>
      </c>
      <c r="C2175" s="35" t="s">
        <v>3439</v>
      </c>
      <c r="D2175" s="35" t="s">
        <v>28</v>
      </c>
      <c r="E2175" s="35" t="str">
        <f t="shared" si="99"/>
        <v>M</v>
      </c>
      <c r="F2175" s="35">
        <v>90</v>
      </c>
      <c r="G2175" s="35" t="s">
        <v>6026</v>
      </c>
      <c r="H2175" s="35" t="s">
        <v>1417</v>
      </c>
      <c r="I2175" s="35" t="s">
        <v>32</v>
      </c>
      <c r="J2175" s="48">
        <v>44108</v>
      </c>
      <c r="K2175" s="35">
        <v>16</v>
      </c>
      <c r="L2175" s="49" t="s">
        <v>64</v>
      </c>
      <c r="M2175" s="50" t="str">
        <f>VLOOKUP(Table6[[#This Row],[Product]],Table3[],2)</f>
        <v>Ultrathing V4</v>
      </c>
      <c r="N2175" s="50" t="str">
        <f t="shared" si="100"/>
        <v>Oct</v>
      </c>
      <c r="O2175" s="56">
        <f t="shared" si="101"/>
        <v>2020</v>
      </c>
      <c r="P2175" s="51">
        <f>VLOOKUP(Table6[[#This Row],[Product]],Table3[],3)</f>
        <v>3.99</v>
      </c>
      <c r="Q2175" s="35">
        <f>VLOOKUP(Table6[[#This Row],[Product]],Table3[],4)</f>
        <v>24</v>
      </c>
      <c r="R2175" s="35">
        <f>Table6[[#This Row],[Quantity]]*Table6[[#This Row],[Case]]</f>
        <v>384</v>
      </c>
      <c r="S2175" s="35">
        <f>Table6[[#This Row],[Total Sales]]*Table6[[#This Row],[Cost]]</f>
        <v>1532.16</v>
      </c>
    </row>
    <row r="2176" spans="1:19" x14ac:dyDescent="0.3">
      <c r="A2176" s="54">
        <v>2237</v>
      </c>
      <c r="B2176" s="35" t="s">
        <v>6027</v>
      </c>
      <c r="C2176" s="35" t="s">
        <v>1789</v>
      </c>
      <c r="D2176" s="35" t="s">
        <v>15</v>
      </c>
      <c r="E2176" s="35" t="str">
        <f t="shared" si="99"/>
        <v>F</v>
      </c>
      <c r="F2176" s="35">
        <v>30</v>
      </c>
      <c r="G2176" s="35" t="s">
        <v>6028</v>
      </c>
      <c r="H2176" s="35" t="s">
        <v>5327</v>
      </c>
      <c r="I2176" s="35" t="s">
        <v>187</v>
      </c>
      <c r="J2176" s="48">
        <v>44901</v>
      </c>
      <c r="K2176" s="35">
        <v>19</v>
      </c>
      <c r="L2176" s="49" t="s">
        <v>64</v>
      </c>
      <c r="M2176" s="50" t="str">
        <f>VLOOKUP(Table6[[#This Row],[Product]],Table3[],2)</f>
        <v>Ultrathing V4</v>
      </c>
      <c r="N2176" s="50" t="str">
        <f t="shared" si="100"/>
        <v>Dec</v>
      </c>
      <c r="O2176" s="56">
        <f t="shared" si="101"/>
        <v>2022</v>
      </c>
      <c r="P2176" s="51">
        <f>VLOOKUP(Table6[[#This Row],[Product]],Table3[],3)</f>
        <v>3.99</v>
      </c>
      <c r="Q2176" s="35">
        <f>VLOOKUP(Table6[[#This Row],[Product]],Table3[],4)</f>
        <v>24</v>
      </c>
      <c r="R2176" s="35">
        <f>Table6[[#This Row],[Quantity]]*Table6[[#This Row],[Case]]</f>
        <v>456</v>
      </c>
      <c r="S2176" s="35">
        <f>Table6[[#This Row],[Total Sales]]*Table6[[#This Row],[Cost]]</f>
        <v>1819.44</v>
      </c>
    </row>
    <row r="2177" spans="1:19" x14ac:dyDescent="0.3">
      <c r="A2177" s="54">
        <v>2238</v>
      </c>
      <c r="B2177" s="35" t="s">
        <v>5266</v>
      </c>
      <c r="C2177" s="35" t="s">
        <v>766</v>
      </c>
      <c r="D2177" s="35" t="s">
        <v>28</v>
      </c>
      <c r="E2177" s="35" t="str">
        <f t="shared" si="99"/>
        <v>M</v>
      </c>
      <c r="F2177" s="35">
        <v>30</v>
      </c>
      <c r="G2177" s="35" t="s">
        <v>6029</v>
      </c>
      <c r="H2177" s="35" t="s">
        <v>462</v>
      </c>
      <c r="I2177" s="35" t="s">
        <v>32</v>
      </c>
      <c r="J2177" s="48">
        <v>44085</v>
      </c>
      <c r="K2177" s="35">
        <v>14</v>
      </c>
      <c r="L2177" s="49" t="s">
        <v>20</v>
      </c>
      <c r="M2177" s="50" t="str">
        <f>VLOOKUP(Table6[[#This Row],[Product]],Table3[],2)</f>
        <v>Hyperwotsit</v>
      </c>
      <c r="N2177" s="50" t="str">
        <f t="shared" si="100"/>
        <v>Sep</v>
      </c>
      <c r="O2177" s="56">
        <f t="shared" si="101"/>
        <v>2020</v>
      </c>
      <c r="P2177" s="51">
        <f>VLOOKUP(Table6[[#This Row],[Product]],Table3[],3)</f>
        <v>2.0099999999999998</v>
      </c>
      <c r="Q2177" s="35">
        <f>VLOOKUP(Table6[[#This Row],[Product]],Table3[],4)</f>
        <v>20</v>
      </c>
      <c r="R2177" s="35">
        <f>Table6[[#This Row],[Quantity]]*Table6[[#This Row],[Case]]</f>
        <v>280</v>
      </c>
      <c r="S2177" s="35">
        <f>Table6[[#This Row],[Total Sales]]*Table6[[#This Row],[Cost]]</f>
        <v>562.79999999999995</v>
      </c>
    </row>
    <row r="2178" spans="1:19" x14ac:dyDescent="0.3">
      <c r="A2178" s="54">
        <v>2239</v>
      </c>
      <c r="B2178" s="35" t="s">
        <v>6030</v>
      </c>
      <c r="C2178" s="35" t="s">
        <v>6031</v>
      </c>
      <c r="D2178" s="35" t="s">
        <v>51</v>
      </c>
      <c r="E2178" s="35" t="str">
        <f t="shared" si="99"/>
        <v>F</v>
      </c>
      <c r="F2178" s="35">
        <v>90</v>
      </c>
      <c r="G2178" s="35" t="s">
        <v>6032</v>
      </c>
      <c r="H2178" s="35" t="s">
        <v>6033</v>
      </c>
      <c r="I2178" s="35" t="s">
        <v>32</v>
      </c>
      <c r="J2178" s="48">
        <v>43963</v>
      </c>
      <c r="K2178" s="35">
        <v>9</v>
      </c>
      <c r="L2178" s="49" t="s">
        <v>45</v>
      </c>
      <c r="M2178" s="50" t="str">
        <f>VLOOKUP(Table6[[#This Row],[Product]],Table3[],2)</f>
        <v>Gigastuff</v>
      </c>
      <c r="N2178" s="50" t="str">
        <f t="shared" si="100"/>
        <v>May</v>
      </c>
      <c r="O2178" s="56">
        <f t="shared" si="101"/>
        <v>2020</v>
      </c>
      <c r="P2178" s="51">
        <f>VLOOKUP(Table6[[#This Row],[Product]],Table3[],3)</f>
        <v>1.89</v>
      </c>
      <c r="Q2178" s="35">
        <f>VLOOKUP(Table6[[#This Row],[Product]],Table3[],4)</f>
        <v>18</v>
      </c>
      <c r="R2178" s="35">
        <f>Table6[[#This Row],[Quantity]]*Table6[[#This Row],[Case]]</f>
        <v>162</v>
      </c>
      <c r="S2178" s="35">
        <f>Table6[[#This Row],[Total Sales]]*Table6[[#This Row],[Cost]]</f>
        <v>306.18</v>
      </c>
    </row>
    <row r="2179" spans="1:19" x14ac:dyDescent="0.3">
      <c r="A2179" s="54">
        <v>2240</v>
      </c>
      <c r="B2179" s="35" t="s">
        <v>6034</v>
      </c>
      <c r="C2179" s="35" t="s">
        <v>2047</v>
      </c>
      <c r="D2179" s="35" t="s">
        <v>15</v>
      </c>
      <c r="E2179" s="35" t="str">
        <f t="shared" ref="E2179:E2242" si="102">IF(OR(D2179="Mrs", D2179="Miss", D2179="Ms"), "F", IF(OR(D2179="Mr"), "M", IF(OR(D2179="Dr", D2179="Prof", D2179="Rev"), "M/F", "")))</f>
        <v>F</v>
      </c>
      <c r="F2179" s="35">
        <v>30</v>
      </c>
      <c r="G2179" s="35" t="s">
        <v>6035</v>
      </c>
      <c r="H2179" s="35" t="s">
        <v>6036</v>
      </c>
      <c r="I2179" s="35" t="s">
        <v>32</v>
      </c>
      <c r="J2179" s="48">
        <v>44112</v>
      </c>
      <c r="K2179" s="35">
        <v>10</v>
      </c>
      <c r="L2179" s="49" t="s">
        <v>33</v>
      </c>
      <c r="M2179" s="50" t="str">
        <f>VLOOKUP(Table6[[#This Row],[Product]],Table3[],2)</f>
        <v>Megawidget L</v>
      </c>
      <c r="N2179" s="50" t="str">
        <f t="shared" ref="N2179:N2242" si="103">TEXT(J2179,"mmm")</f>
        <v>Oct</v>
      </c>
      <c r="O2179" s="56">
        <f t="shared" ref="O2179:O2242" si="104">YEAR(J2179)</f>
        <v>2020</v>
      </c>
      <c r="P2179" s="51">
        <f>VLOOKUP(Table6[[#This Row],[Product]],Table3[],3)</f>
        <v>1.79</v>
      </c>
      <c r="Q2179" s="35">
        <f>VLOOKUP(Table6[[#This Row],[Product]],Table3[],4)</f>
        <v>24</v>
      </c>
      <c r="R2179" s="35">
        <f>Table6[[#This Row],[Quantity]]*Table6[[#This Row],[Case]]</f>
        <v>240</v>
      </c>
      <c r="S2179" s="35">
        <f>Table6[[#This Row],[Total Sales]]*Table6[[#This Row],[Cost]]</f>
        <v>429.6</v>
      </c>
    </row>
    <row r="2180" spans="1:19" x14ac:dyDescent="0.3">
      <c r="A2180" s="54">
        <v>2241</v>
      </c>
      <c r="B2180" s="35" t="s">
        <v>4727</v>
      </c>
      <c r="C2180" s="35" t="s">
        <v>1710</v>
      </c>
      <c r="D2180" s="35" t="s">
        <v>28</v>
      </c>
      <c r="E2180" s="35" t="str">
        <f t="shared" si="102"/>
        <v>M</v>
      </c>
      <c r="F2180" s="35">
        <v>90</v>
      </c>
      <c r="G2180" s="35" t="s">
        <v>6037</v>
      </c>
      <c r="H2180" s="35" t="s">
        <v>6038</v>
      </c>
      <c r="I2180" s="35" t="s">
        <v>19</v>
      </c>
      <c r="J2180" s="48" t="s">
        <v>14090</v>
      </c>
      <c r="K2180" s="35">
        <v>14</v>
      </c>
      <c r="L2180" s="49" t="s">
        <v>101</v>
      </c>
      <c r="M2180" s="50" t="str">
        <f>VLOOKUP(Table6[[#This Row],[Product]],Table3[],2)</f>
        <v>Superwossname</v>
      </c>
      <c r="N2180" s="50" t="str">
        <f t="shared" si="103"/>
        <v>Oct</v>
      </c>
      <c r="O2180" s="56">
        <f t="shared" si="104"/>
        <v>2022</v>
      </c>
      <c r="P2180" s="51">
        <f>VLOOKUP(Table6[[#This Row],[Product]],Table3[],3)</f>
        <v>3.49</v>
      </c>
      <c r="Q2180" s="35">
        <f>VLOOKUP(Table6[[#This Row],[Product]],Table3[],4)</f>
        <v>20</v>
      </c>
      <c r="R2180" s="35">
        <f>Table6[[#This Row],[Quantity]]*Table6[[#This Row],[Case]]</f>
        <v>280</v>
      </c>
      <c r="S2180" s="35">
        <f>Table6[[#This Row],[Total Sales]]*Table6[[#This Row],[Cost]]</f>
        <v>977.2</v>
      </c>
    </row>
    <row r="2181" spans="1:19" x14ac:dyDescent="0.3">
      <c r="A2181" s="54">
        <v>2242</v>
      </c>
      <c r="B2181" s="35" t="s">
        <v>6039</v>
      </c>
      <c r="C2181" s="35" t="s">
        <v>6040</v>
      </c>
      <c r="D2181" s="35" t="s">
        <v>15</v>
      </c>
      <c r="E2181" s="35" t="str">
        <f t="shared" si="102"/>
        <v>F</v>
      </c>
      <c r="F2181" s="35">
        <v>90</v>
      </c>
      <c r="G2181" s="35" t="s">
        <v>6041</v>
      </c>
      <c r="H2181" s="35" t="s">
        <v>4508</v>
      </c>
      <c r="I2181" s="35" t="s">
        <v>32</v>
      </c>
      <c r="J2181" s="48" t="s">
        <v>13790</v>
      </c>
      <c r="K2181" s="35">
        <v>84</v>
      </c>
      <c r="L2181" s="49" t="s">
        <v>101</v>
      </c>
      <c r="M2181" s="50" t="str">
        <f>VLOOKUP(Table6[[#This Row],[Product]],Table3[],2)</f>
        <v>Superwossname</v>
      </c>
      <c r="N2181" s="50" t="str">
        <f t="shared" si="103"/>
        <v>Apr</v>
      </c>
      <c r="O2181" s="56">
        <f t="shared" si="104"/>
        <v>2021</v>
      </c>
      <c r="P2181" s="51">
        <f>VLOOKUP(Table6[[#This Row],[Product]],Table3[],3)</f>
        <v>3.49</v>
      </c>
      <c r="Q2181" s="35">
        <f>VLOOKUP(Table6[[#This Row],[Product]],Table3[],4)</f>
        <v>20</v>
      </c>
      <c r="R2181" s="35">
        <f>Table6[[#This Row],[Quantity]]*Table6[[#This Row],[Case]]</f>
        <v>1680</v>
      </c>
      <c r="S2181" s="35">
        <f>Table6[[#This Row],[Total Sales]]*Table6[[#This Row],[Cost]]</f>
        <v>5863.2000000000007</v>
      </c>
    </row>
    <row r="2182" spans="1:19" x14ac:dyDescent="0.3">
      <c r="A2182" s="54">
        <v>2243</v>
      </c>
      <c r="B2182" s="35" t="s">
        <v>3706</v>
      </c>
      <c r="C2182" s="35" t="s">
        <v>6042</v>
      </c>
      <c r="D2182" s="35" t="s">
        <v>28</v>
      </c>
      <c r="E2182" s="35" t="str">
        <f t="shared" si="102"/>
        <v>M</v>
      </c>
      <c r="F2182" s="35">
        <v>60</v>
      </c>
      <c r="G2182" s="35" t="s">
        <v>6043</v>
      </c>
      <c r="H2182" s="35" t="s">
        <v>3245</v>
      </c>
      <c r="I2182" s="35" t="s">
        <v>32</v>
      </c>
      <c r="J2182" s="48" t="s">
        <v>14005</v>
      </c>
      <c r="K2182" s="35">
        <v>84</v>
      </c>
      <c r="L2182" s="49" t="s">
        <v>101</v>
      </c>
      <c r="M2182" s="50" t="str">
        <f>VLOOKUP(Table6[[#This Row],[Product]],Table3[],2)</f>
        <v>Superwossname</v>
      </c>
      <c r="N2182" s="50" t="str">
        <f t="shared" si="103"/>
        <v>Aug</v>
      </c>
      <c r="O2182" s="56">
        <f t="shared" si="104"/>
        <v>2020</v>
      </c>
      <c r="P2182" s="51">
        <f>VLOOKUP(Table6[[#This Row],[Product]],Table3[],3)</f>
        <v>3.49</v>
      </c>
      <c r="Q2182" s="35">
        <f>VLOOKUP(Table6[[#This Row],[Product]],Table3[],4)</f>
        <v>20</v>
      </c>
      <c r="R2182" s="35">
        <f>Table6[[#This Row],[Quantity]]*Table6[[#This Row],[Case]]</f>
        <v>1680</v>
      </c>
      <c r="S2182" s="35">
        <f>Table6[[#This Row],[Total Sales]]*Table6[[#This Row],[Cost]]</f>
        <v>5863.2000000000007</v>
      </c>
    </row>
    <row r="2183" spans="1:19" x14ac:dyDescent="0.3">
      <c r="A2183" s="54">
        <v>2244</v>
      </c>
      <c r="B2183" s="35" t="s">
        <v>6044</v>
      </c>
      <c r="C2183" s="35" t="s">
        <v>1727</v>
      </c>
      <c r="D2183" s="35" t="s">
        <v>28</v>
      </c>
      <c r="E2183" s="35" t="str">
        <f t="shared" si="102"/>
        <v>M</v>
      </c>
      <c r="F2183" s="35">
        <v>60</v>
      </c>
      <c r="G2183" s="35" t="s">
        <v>6045</v>
      </c>
      <c r="H2183" s="35" t="s">
        <v>2163</v>
      </c>
      <c r="I2183" s="35" t="s">
        <v>1824</v>
      </c>
      <c r="J2183" s="48" t="s">
        <v>14178</v>
      </c>
      <c r="K2183" s="35">
        <v>3</v>
      </c>
      <c r="L2183" s="49" t="s">
        <v>45</v>
      </c>
      <c r="M2183" s="50" t="str">
        <f>VLOOKUP(Table6[[#This Row],[Product]],Table3[],2)</f>
        <v>Gigastuff</v>
      </c>
      <c r="N2183" s="50" t="str">
        <f t="shared" si="103"/>
        <v>Aug</v>
      </c>
      <c r="O2183" s="56">
        <f t="shared" si="104"/>
        <v>2022</v>
      </c>
      <c r="P2183" s="51">
        <f>VLOOKUP(Table6[[#This Row],[Product]],Table3[],3)</f>
        <v>1.89</v>
      </c>
      <c r="Q2183" s="35">
        <f>VLOOKUP(Table6[[#This Row],[Product]],Table3[],4)</f>
        <v>18</v>
      </c>
      <c r="R2183" s="35">
        <f>Table6[[#This Row],[Quantity]]*Table6[[#This Row],[Case]]</f>
        <v>54</v>
      </c>
      <c r="S2183" s="35">
        <f>Table6[[#This Row],[Total Sales]]*Table6[[#This Row],[Cost]]</f>
        <v>102.05999999999999</v>
      </c>
    </row>
    <row r="2184" spans="1:19" x14ac:dyDescent="0.3">
      <c r="A2184" s="54">
        <v>2245</v>
      </c>
      <c r="B2184" s="35" t="s">
        <v>6046</v>
      </c>
      <c r="C2184" s="35" t="s">
        <v>672</v>
      </c>
      <c r="D2184" s="35" t="s">
        <v>15</v>
      </c>
      <c r="E2184" s="35" t="str">
        <f t="shared" si="102"/>
        <v>F</v>
      </c>
      <c r="F2184" s="35">
        <v>60</v>
      </c>
      <c r="G2184" s="35" t="s">
        <v>6047</v>
      </c>
      <c r="H2184" s="35" t="s">
        <v>3263</v>
      </c>
      <c r="I2184" s="35" t="s">
        <v>32</v>
      </c>
      <c r="J2184" s="48">
        <v>44474</v>
      </c>
      <c r="K2184" s="35">
        <v>78</v>
      </c>
      <c r="L2184" s="49" t="s">
        <v>159</v>
      </c>
      <c r="M2184" s="50" t="str">
        <f>VLOOKUP(Table6[[#This Row],[Product]],Table3[],2)</f>
        <v>Ultrathing V3</v>
      </c>
      <c r="N2184" s="50" t="str">
        <f t="shared" si="103"/>
        <v>Oct</v>
      </c>
      <c r="O2184" s="56">
        <f t="shared" si="104"/>
        <v>2021</v>
      </c>
      <c r="P2184" s="51">
        <f>VLOOKUP(Table6[[#This Row],[Product]],Table3[],3)</f>
        <v>3.39</v>
      </c>
      <c r="Q2184" s="35">
        <f>VLOOKUP(Table6[[#This Row],[Product]],Table3[],4)</f>
        <v>24</v>
      </c>
      <c r="R2184" s="35">
        <f>Table6[[#This Row],[Quantity]]*Table6[[#This Row],[Case]]</f>
        <v>1872</v>
      </c>
      <c r="S2184" s="35">
        <f>Table6[[#This Row],[Total Sales]]*Table6[[#This Row],[Cost]]</f>
        <v>6346.08</v>
      </c>
    </row>
    <row r="2185" spans="1:19" x14ac:dyDescent="0.3">
      <c r="A2185" s="54">
        <v>2246</v>
      </c>
      <c r="B2185" s="35" t="s">
        <v>6048</v>
      </c>
      <c r="C2185" s="35" t="s">
        <v>1341</v>
      </c>
      <c r="D2185" s="35" t="s">
        <v>28</v>
      </c>
      <c r="E2185" s="35" t="str">
        <f t="shared" si="102"/>
        <v>M</v>
      </c>
      <c r="F2185" s="35">
        <v>60</v>
      </c>
      <c r="G2185" s="35" t="s">
        <v>6049</v>
      </c>
      <c r="H2185" s="35" t="s">
        <v>6050</v>
      </c>
      <c r="I2185" s="35" t="s">
        <v>1199</v>
      </c>
      <c r="J2185" s="48" t="s">
        <v>13673</v>
      </c>
      <c r="K2185" s="35">
        <v>13</v>
      </c>
      <c r="L2185" s="49" t="s">
        <v>39</v>
      </c>
      <c r="M2185" s="50" t="str">
        <f>VLOOKUP(Table6[[#This Row],[Product]],Table3[],2)</f>
        <v>Ultrathing V1</v>
      </c>
      <c r="N2185" s="50" t="str">
        <f t="shared" si="103"/>
        <v>Jan</v>
      </c>
      <c r="O2185" s="56">
        <f t="shared" si="104"/>
        <v>2021</v>
      </c>
      <c r="P2185" s="51">
        <f>VLOOKUP(Table6[[#This Row],[Product]],Table3[],3)</f>
        <v>1.79</v>
      </c>
      <c r="Q2185" s="35">
        <f>VLOOKUP(Table6[[#This Row],[Product]],Table3[],4)</f>
        <v>17</v>
      </c>
      <c r="R2185" s="35">
        <f>Table6[[#This Row],[Quantity]]*Table6[[#This Row],[Case]]</f>
        <v>221</v>
      </c>
      <c r="S2185" s="35">
        <f>Table6[[#This Row],[Total Sales]]*Table6[[#This Row],[Cost]]</f>
        <v>395.59000000000003</v>
      </c>
    </row>
    <row r="2186" spans="1:19" x14ac:dyDescent="0.3">
      <c r="A2186" s="54">
        <v>2247</v>
      </c>
      <c r="B2186" s="35" t="s">
        <v>6051</v>
      </c>
      <c r="C2186" s="35" t="s">
        <v>821</v>
      </c>
      <c r="D2186" s="35" t="s">
        <v>51</v>
      </c>
      <c r="E2186" s="35" t="str">
        <f t="shared" si="102"/>
        <v>F</v>
      </c>
      <c r="F2186" s="35">
        <v>90</v>
      </c>
      <c r="G2186" s="35" t="s">
        <v>6049</v>
      </c>
      <c r="H2186" s="35" t="s">
        <v>389</v>
      </c>
      <c r="I2186" s="35" t="s">
        <v>32</v>
      </c>
      <c r="J2186" s="48" t="s">
        <v>13972</v>
      </c>
      <c r="K2186" s="35">
        <v>62</v>
      </c>
      <c r="L2186" s="49" t="s">
        <v>64</v>
      </c>
      <c r="M2186" s="50" t="str">
        <f>VLOOKUP(Table6[[#This Row],[Product]],Table3[],2)</f>
        <v>Ultrathing V4</v>
      </c>
      <c r="N2186" s="50" t="str">
        <f t="shared" si="103"/>
        <v>Nov</v>
      </c>
      <c r="O2186" s="56">
        <f t="shared" si="104"/>
        <v>2020</v>
      </c>
      <c r="P2186" s="51">
        <f>VLOOKUP(Table6[[#This Row],[Product]],Table3[],3)</f>
        <v>3.99</v>
      </c>
      <c r="Q2186" s="35">
        <f>VLOOKUP(Table6[[#This Row],[Product]],Table3[],4)</f>
        <v>24</v>
      </c>
      <c r="R2186" s="35">
        <f>Table6[[#This Row],[Quantity]]*Table6[[#This Row],[Case]]</f>
        <v>1488</v>
      </c>
      <c r="S2186" s="35">
        <f>Table6[[#This Row],[Total Sales]]*Table6[[#This Row],[Cost]]</f>
        <v>5937.12</v>
      </c>
    </row>
    <row r="2187" spans="1:19" x14ac:dyDescent="0.3">
      <c r="A2187" s="54">
        <v>2248</v>
      </c>
      <c r="B2187" s="35" t="s">
        <v>1015</v>
      </c>
      <c r="C2187" s="35" t="s">
        <v>3173</v>
      </c>
      <c r="D2187" s="35" t="s">
        <v>28</v>
      </c>
      <c r="E2187" s="35" t="str">
        <f t="shared" si="102"/>
        <v>M</v>
      </c>
      <c r="F2187" s="35">
        <v>30</v>
      </c>
      <c r="G2187" s="35" t="s">
        <v>6052</v>
      </c>
      <c r="H2187" s="35" t="s">
        <v>5283</v>
      </c>
      <c r="I2187" s="35" t="s">
        <v>32</v>
      </c>
      <c r="J2187" s="48">
        <v>44171</v>
      </c>
      <c r="K2187" s="35">
        <v>80</v>
      </c>
      <c r="L2187" s="49" t="s">
        <v>159</v>
      </c>
      <c r="M2187" s="50" t="str">
        <f>VLOOKUP(Table6[[#This Row],[Product]],Table3[],2)</f>
        <v>Ultrathing V3</v>
      </c>
      <c r="N2187" s="50" t="str">
        <f t="shared" si="103"/>
        <v>Dec</v>
      </c>
      <c r="O2187" s="56">
        <f t="shared" si="104"/>
        <v>2020</v>
      </c>
      <c r="P2187" s="51">
        <f>VLOOKUP(Table6[[#This Row],[Product]],Table3[],3)</f>
        <v>3.39</v>
      </c>
      <c r="Q2187" s="35">
        <f>VLOOKUP(Table6[[#This Row],[Product]],Table3[],4)</f>
        <v>24</v>
      </c>
      <c r="R2187" s="35">
        <f>Table6[[#This Row],[Quantity]]*Table6[[#This Row],[Case]]</f>
        <v>1920</v>
      </c>
      <c r="S2187" s="35">
        <f>Table6[[#This Row],[Total Sales]]*Table6[[#This Row],[Cost]]</f>
        <v>6508.8</v>
      </c>
    </row>
    <row r="2188" spans="1:19" x14ac:dyDescent="0.3">
      <c r="A2188" s="54">
        <v>2249</v>
      </c>
      <c r="B2188" s="35" t="s">
        <v>994</v>
      </c>
      <c r="C2188" s="35" t="s">
        <v>3581</v>
      </c>
      <c r="D2188" s="35" t="s">
        <v>28</v>
      </c>
      <c r="E2188" s="35" t="str">
        <f t="shared" si="102"/>
        <v>M</v>
      </c>
      <c r="F2188" s="35">
        <v>60</v>
      </c>
      <c r="G2188" s="35" t="s">
        <v>6053</v>
      </c>
      <c r="H2188" s="35" t="s">
        <v>3041</v>
      </c>
      <c r="I2188" s="35" t="s">
        <v>124</v>
      </c>
      <c r="J2188" s="48">
        <v>43896</v>
      </c>
      <c r="K2188" s="35">
        <v>7</v>
      </c>
      <c r="L2188" s="49" t="s">
        <v>70</v>
      </c>
      <c r="M2188" s="50" t="str">
        <f>VLOOKUP(Table6[[#This Row],[Product]],Table3[],2)</f>
        <v>Megawidget M</v>
      </c>
      <c r="N2188" s="50" t="str">
        <f t="shared" si="103"/>
        <v>Mar</v>
      </c>
      <c r="O2188" s="56">
        <f t="shared" si="104"/>
        <v>2020</v>
      </c>
      <c r="P2188" s="51">
        <f>VLOOKUP(Table6[[#This Row],[Product]],Table3[],3)</f>
        <v>1.29</v>
      </c>
      <c r="Q2188" s="35">
        <f>VLOOKUP(Table6[[#This Row],[Product]],Table3[],4)</f>
        <v>24</v>
      </c>
      <c r="R2188" s="35">
        <f>Table6[[#This Row],[Quantity]]*Table6[[#This Row],[Case]]</f>
        <v>168</v>
      </c>
      <c r="S2188" s="35">
        <f>Table6[[#This Row],[Total Sales]]*Table6[[#This Row],[Cost]]</f>
        <v>216.72</v>
      </c>
    </row>
    <row r="2189" spans="1:19" x14ac:dyDescent="0.3">
      <c r="A2189" s="54">
        <v>2250</v>
      </c>
      <c r="B2189" s="35" t="s">
        <v>6054</v>
      </c>
      <c r="C2189" s="35" t="s">
        <v>6055</v>
      </c>
      <c r="D2189" s="35" t="s">
        <v>15</v>
      </c>
      <c r="E2189" s="35" t="str">
        <f t="shared" si="102"/>
        <v>F</v>
      </c>
      <c r="F2189" s="35">
        <v>90</v>
      </c>
      <c r="G2189" s="35" t="s">
        <v>6056</v>
      </c>
      <c r="H2189" s="35" t="s">
        <v>3384</v>
      </c>
      <c r="I2189" s="35" t="s">
        <v>32</v>
      </c>
      <c r="J2189" s="48">
        <v>44080</v>
      </c>
      <c r="K2189" s="35">
        <v>2</v>
      </c>
      <c r="L2189" s="49" t="s">
        <v>159</v>
      </c>
      <c r="M2189" s="50" t="str">
        <f>VLOOKUP(Table6[[#This Row],[Product]],Table3[],2)</f>
        <v>Ultrathing V3</v>
      </c>
      <c r="N2189" s="50" t="str">
        <f t="shared" si="103"/>
        <v>Sep</v>
      </c>
      <c r="O2189" s="56">
        <f t="shared" si="104"/>
        <v>2020</v>
      </c>
      <c r="P2189" s="51">
        <f>VLOOKUP(Table6[[#This Row],[Product]],Table3[],3)</f>
        <v>3.39</v>
      </c>
      <c r="Q2189" s="35">
        <f>VLOOKUP(Table6[[#This Row],[Product]],Table3[],4)</f>
        <v>24</v>
      </c>
      <c r="R2189" s="35">
        <f>Table6[[#This Row],[Quantity]]*Table6[[#This Row],[Case]]</f>
        <v>48</v>
      </c>
      <c r="S2189" s="35">
        <f>Table6[[#This Row],[Total Sales]]*Table6[[#This Row],[Cost]]</f>
        <v>162.72</v>
      </c>
    </row>
    <row r="2190" spans="1:19" x14ac:dyDescent="0.3">
      <c r="A2190" s="54">
        <v>2251</v>
      </c>
      <c r="B2190" s="35" t="s">
        <v>6057</v>
      </c>
      <c r="C2190" s="35" t="s">
        <v>873</v>
      </c>
      <c r="D2190" s="35" t="s">
        <v>117</v>
      </c>
      <c r="E2190" s="35" t="str">
        <f t="shared" si="102"/>
        <v>M/F</v>
      </c>
      <c r="F2190" s="35">
        <v>90</v>
      </c>
      <c r="G2190" s="35" t="s">
        <v>6058</v>
      </c>
      <c r="H2190" s="35" t="s">
        <v>6059</v>
      </c>
      <c r="I2190" s="35" t="s">
        <v>32</v>
      </c>
      <c r="J2190" s="48">
        <v>44451</v>
      </c>
      <c r="K2190" s="35">
        <v>76</v>
      </c>
      <c r="L2190" s="49" t="s">
        <v>70</v>
      </c>
      <c r="M2190" s="50" t="str">
        <f>VLOOKUP(Table6[[#This Row],[Product]],Table3[],2)</f>
        <v>Megawidget M</v>
      </c>
      <c r="N2190" s="50" t="str">
        <f t="shared" si="103"/>
        <v>Sep</v>
      </c>
      <c r="O2190" s="56">
        <f t="shared" si="104"/>
        <v>2021</v>
      </c>
      <c r="P2190" s="51">
        <f>VLOOKUP(Table6[[#This Row],[Product]],Table3[],3)</f>
        <v>1.29</v>
      </c>
      <c r="Q2190" s="35">
        <f>VLOOKUP(Table6[[#This Row],[Product]],Table3[],4)</f>
        <v>24</v>
      </c>
      <c r="R2190" s="35">
        <f>Table6[[#This Row],[Quantity]]*Table6[[#This Row],[Case]]</f>
        <v>1824</v>
      </c>
      <c r="S2190" s="35">
        <f>Table6[[#This Row],[Total Sales]]*Table6[[#This Row],[Cost]]</f>
        <v>2352.96</v>
      </c>
    </row>
    <row r="2191" spans="1:19" x14ac:dyDescent="0.3">
      <c r="A2191" s="54">
        <v>2252</v>
      </c>
      <c r="B2191" s="35" t="s">
        <v>3699</v>
      </c>
      <c r="C2191" s="35" t="s">
        <v>841</v>
      </c>
      <c r="D2191" s="35" t="s">
        <v>28</v>
      </c>
      <c r="E2191" s="35" t="str">
        <f t="shared" si="102"/>
        <v>M</v>
      </c>
      <c r="F2191" s="35">
        <v>60</v>
      </c>
      <c r="G2191" s="35" t="s">
        <v>6060</v>
      </c>
      <c r="H2191" s="35" t="s">
        <v>5207</v>
      </c>
      <c r="I2191" s="35" t="s">
        <v>38</v>
      </c>
      <c r="J2191" s="48" t="s">
        <v>14101</v>
      </c>
      <c r="K2191" s="35">
        <v>18</v>
      </c>
      <c r="L2191" s="49" t="s">
        <v>33</v>
      </c>
      <c r="M2191" s="50" t="str">
        <f>VLOOKUP(Table6[[#This Row],[Product]],Table3[],2)</f>
        <v>Megawidget L</v>
      </c>
      <c r="N2191" s="50" t="str">
        <f t="shared" si="103"/>
        <v>Mar</v>
      </c>
      <c r="O2191" s="56">
        <f t="shared" si="104"/>
        <v>2022</v>
      </c>
      <c r="P2191" s="51">
        <f>VLOOKUP(Table6[[#This Row],[Product]],Table3[],3)</f>
        <v>1.79</v>
      </c>
      <c r="Q2191" s="35">
        <f>VLOOKUP(Table6[[#This Row],[Product]],Table3[],4)</f>
        <v>24</v>
      </c>
      <c r="R2191" s="35">
        <f>Table6[[#This Row],[Quantity]]*Table6[[#This Row],[Case]]</f>
        <v>432</v>
      </c>
      <c r="S2191" s="35">
        <f>Table6[[#This Row],[Total Sales]]*Table6[[#This Row],[Cost]]</f>
        <v>773.28</v>
      </c>
    </row>
    <row r="2192" spans="1:19" x14ac:dyDescent="0.3">
      <c r="A2192" s="54">
        <v>2253</v>
      </c>
      <c r="B2192" s="35" t="s">
        <v>3588</v>
      </c>
      <c r="C2192" s="35" t="s">
        <v>2883</v>
      </c>
      <c r="D2192" s="35" t="s">
        <v>28</v>
      </c>
      <c r="E2192" s="35" t="str">
        <f t="shared" si="102"/>
        <v>M</v>
      </c>
      <c r="F2192" s="35">
        <v>60</v>
      </c>
      <c r="G2192" s="35" t="s">
        <v>6061</v>
      </c>
      <c r="H2192" s="35" t="s">
        <v>3263</v>
      </c>
      <c r="I2192" s="35" t="s">
        <v>32</v>
      </c>
      <c r="J2192" s="48" t="s">
        <v>14174</v>
      </c>
      <c r="K2192" s="35">
        <v>70</v>
      </c>
      <c r="L2192" s="49" t="s">
        <v>64</v>
      </c>
      <c r="M2192" s="50" t="str">
        <f>VLOOKUP(Table6[[#This Row],[Product]],Table3[],2)</f>
        <v>Ultrathing V4</v>
      </c>
      <c r="N2192" s="50" t="str">
        <f t="shared" si="103"/>
        <v>Jun</v>
      </c>
      <c r="O2192" s="56">
        <f t="shared" si="104"/>
        <v>2022</v>
      </c>
      <c r="P2192" s="51">
        <f>VLOOKUP(Table6[[#This Row],[Product]],Table3[],3)</f>
        <v>3.99</v>
      </c>
      <c r="Q2192" s="35">
        <f>VLOOKUP(Table6[[#This Row],[Product]],Table3[],4)</f>
        <v>24</v>
      </c>
      <c r="R2192" s="35">
        <f>Table6[[#This Row],[Quantity]]*Table6[[#This Row],[Case]]</f>
        <v>1680</v>
      </c>
      <c r="S2192" s="35">
        <f>Table6[[#This Row],[Total Sales]]*Table6[[#This Row],[Cost]]</f>
        <v>6703.2000000000007</v>
      </c>
    </row>
    <row r="2193" spans="1:19" x14ac:dyDescent="0.3">
      <c r="A2193" s="54">
        <v>2254</v>
      </c>
      <c r="B2193" s="35" t="s">
        <v>232</v>
      </c>
      <c r="C2193" s="35" t="s">
        <v>6062</v>
      </c>
      <c r="D2193" s="35" t="s">
        <v>28</v>
      </c>
      <c r="E2193" s="35" t="str">
        <f t="shared" si="102"/>
        <v>M</v>
      </c>
      <c r="F2193" s="35">
        <v>60</v>
      </c>
      <c r="G2193" s="35" t="s">
        <v>6063</v>
      </c>
      <c r="H2193" s="35" t="s">
        <v>1594</v>
      </c>
      <c r="I2193" s="35" t="s">
        <v>178</v>
      </c>
      <c r="J2193" s="48">
        <v>44359</v>
      </c>
      <c r="K2193" s="35">
        <v>19</v>
      </c>
      <c r="L2193" s="49" t="s">
        <v>159</v>
      </c>
      <c r="M2193" s="50" t="str">
        <f>VLOOKUP(Table6[[#This Row],[Product]],Table3[],2)</f>
        <v>Ultrathing V3</v>
      </c>
      <c r="N2193" s="50" t="str">
        <f t="shared" si="103"/>
        <v>Jun</v>
      </c>
      <c r="O2193" s="56">
        <f t="shared" si="104"/>
        <v>2021</v>
      </c>
      <c r="P2193" s="51">
        <f>VLOOKUP(Table6[[#This Row],[Product]],Table3[],3)</f>
        <v>3.39</v>
      </c>
      <c r="Q2193" s="35">
        <f>VLOOKUP(Table6[[#This Row],[Product]],Table3[],4)</f>
        <v>24</v>
      </c>
      <c r="R2193" s="35">
        <f>Table6[[#This Row],[Quantity]]*Table6[[#This Row],[Case]]</f>
        <v>456</v>
      </c>
      <c r="S2193" s="35">
        <f>Table6[[#This Row],[Total Sales]]*Table6[[#This Row],[Cost]]</f>
        <v>1545.8400000000001</v>
      </c>
    </row>
    <row r="2194" spans="1:19" x14ac:dyDescent="0.3">
      <c r="A2194" s="54">
        <v>2255</v>
      </c>
      <c r="B2194" s="35" t="s">
        <v>6064</v>
      </c>
      <c r="C2194" s="35" t="s">
        <v>6065</v>
      </c>
      <c r="D2194" s="35" t="s">
        <v>15</v>
      </c>
      <c r="E2194" s="35" t="str">
        <f t="shared" si="102"/>
        <v>F</v>
      </c>
      <c r="F2194" s="35">
        <v>30</v>
      </c>
      <c r="G2194" s="35" t="s">
        <v>6066</v>
      </c>
      <c r="H2194" s="35" t="s">
        <v>3870</v>
      </c>
      <c r="I2194" s="35" t="s">
        <v>124</v>
      </c>
      <c r="J2194" s="48">
        <v>43957</v>
      </c>
      <c r="K2194" s="35">
        <v>77</v>
      </c>
      <c r="L2194" s="49" t="s">
        <v>39</v>
      </c>
      <c r="M2194" s="50" t="str">
        <f>VLOOKUP(Table6[[#This Row],[Product]],Table3[],2)</f>
        <v>Ultrathing V1</v>
      </c>
      <c r="N2194" s="50" t="str">
        <f t="shared" si="103"/>
        <v>May</v>
      </c>
      <c r="O2194" s="56">
        <f t="shared" si="104"/>
        <v>2020</v>
      </c>
      <c r="P2194" s="51">
        <f>VLOOKUP(Table6[[#This Row],[Product]],Table3[],3)</f>
        <v>1.79</v>
      </c>
      <c r="Q2194" s="35">
        <f>VLOOKUP(Table6[[#This Row],[Product]],Table3[],4)</f>
        <v>17</v>
      </c>
      <c r="R2194" s="35">
        <f>Table6[[#This Row],[Quantity]]*Table6[[#This Row],[Case]]</f>
        <v>1309</v>
      </c>
      <c r="S2194" s="35">
        <f>Table6[[#This Row],[Total Sales]]*Table6[[#This Row],[Cost]]</f>
        <v>2343.11</v>
      </c>
    </row>
    <row r="2195" spans="1:19" x14ac:dyDescent="0.3">
      <c r="A2195" s="54">
        <v>2256</v>
      </c>
      <c r="B2195" s="35" t="s">
        <v>6067</v>
      </c>
      <c r="C2195" s="35" t="s">
        <v>605</v>
      </c>
      <c r="D2195" s="35" t="s">
        <v>51</v>
      </c>
      <c r="E2195" s="35" t="str">
        <f t="shared" si="102"/>
        <v>F</v>
      </c>
      <c r="F2195" s="35">
        <v>30</v>
      </c>
      <c r="G2195" s="35" t="s">
        <v>6068</v>
      </c>
      <c r="H2195" s="35" t="s">
        <v>6069</v>
      </c>
      <c r="I2195" s="35" t="s">
        <v>294</v>
      </c>
      <c r="J2195" s="48" t="s">
        <v>14069</v>
      </c>
      <c r="K2195" s="35">
        <v>45</v>
      </c>
      <c r="L2195" s="49" t="s">
        <v>33</v>
      </c>
      <c r="M2195" s="50" t="str">
        <f>VLOOKUP(Table6[[#This Row],[Product]],Table3[],2)</f>
        <v>Megawidget L</v>
      </c>
      <c r="N2195" s="50" t="str">
        <f t="shared" si="103"/>
        <v>Mar</v>
      </c>
      <c r="O2195" s="56">
        <f t="shared" si="104"/>
        <v>2020</v>
      </c>
      <c r="P2195" s="51">
        <f>VLOOKUP(Table6[[#This Row],[Product]],Table3[],3)</f>
        <v>1.79</v>
      </c>
      <c r="Q2195" s="35">
        <f>VLOOKUP(Table6[[#This Row],[Product]],Table3[],4)</f>
        <v>24</v>
      </c>
      <c r="R2195" s="35">
        <f>Table6[[#This Row],[Quantity]]*Table6[[#This Row],[Case]]</f>
        <v>1080</v>
      </c>
      <c r="S2195" s="35">
        <f>Table6[[#This Row],[Total Sales]]*Table6[[#This Row],[Cost]]</f>
        <v>1933.2</v>
      </c>
    </row>
    <row r="2196" spans="1:19" x14ac:dyDescent="0.3">
      <c r="A2196" s="54">
        <v>2257</v>
      </c>
      <c r="B2196" s="35" t="s">
        <v>6070</v>
      </c>
      <c r="C2196" s="35" t="s">
        <v>4444</v>
      </c>
      <c r="D2196" s="35" t="s">
        <v>15</v>
      </c>
      <c r="E2196" s="35" t="str">
        <f t="shared" si="102"/>
        <v>F</v>
      </c>
      <c r="F2196" s="35">
        <v>60</v>
      </c>
      <c r="G2196" s="35" t="s">
        <v>6071</v>
      </c>
      <c r="H2196" s="35" t="s">
        <v>2864</v>
      </c>
      <c r="I2196" s="35" t="s">
        <v>187</v>
      </c>
      <c r="J2196" s="48">
        <v>44749</v>
      </c>
      <c r="K2196" s="35">
        <v>76</v>
      </c>
      <c r="L2196" s="49" t="s">
        <v>101</v>
      </c>
      <c r="M2196" s="50" t="str">
        <f>VLOOKUP(Table6[[#This Row],[Product]],Table3[],2)</f>
        <v>Superwossname</v>
      </c>
      <c r="N2196" s="50" t="str">
        <f t="shared" si="103"/>
        <v>Jul</v>
      </c>
      <c r="O2196" s="56">
        <f t="shared" si="104"/>
        <v>2022</v>
      </c>
      <c r="P2196" s="51">
        <f>VLOOKUP(Table6[[#This Row],[Product]],Table3[],3)</f>
        <v>3.49</v>
      </c>
      <c r="Q2196" s="35">
        <f>VLOOKUP(Table6[[#This Row],[Product]],Table3[],4)</f>
        <v>20</v>
      </c>
      <c r="R2196" s="35">
        <f>Table6[[#This Row],[Quantity]]*Table6[[#This Row],[Case]]</f>
        <v>1520</v>
      </c>
      <c r="S2196" s="35">
        <f>Table6[[#This Row],[Total Sales]]*Table6[[#This Row],[Cost]]</f>
        <v>5304.8</v>
      </c>
    </row>
    <row r="2197" spans="1:19" x14ac:dyDescent="0.3">
      <c r="A2197" s="54">
        <v>2258</v>
      </c>
      <c r="B2197" s="35" t="s">
        <v>6072</v>
      </c>
      <c r="C2197" s="35" t="s">
        <v>6073</v>
      </c>
      <c r="D2197" s="35" t="s">
        <v>28</v>
      </c>
      <c r="E2197" s="35" t="str">
        <f t="shared" si="102"/>
        <v>M</v>
      </c>
      <c r="F2197" s="35">
        <v>90</v>
      </c>
      <c r="G2197" s="35" t="s">
        <v>6074</v>
      </c>
      <c r="H2197" s="35" t="s">
        <v>224</v>
      </c>
      <c r="I2197" s="35" t="s">
        <v>124</v>
      </c>
      <c r="J2197" s="48" t="s">
        <v>13803</v>
      </c>
      <c r="K2197" s="35">
        <v>81</v>
      </c>
      <c r="L2197" s="49" t="s">
        <v>33</v>
      </c>
      <c r="M2197" s="50" t="str">
        <f>VLOOKUP(Table6[[#This Row],[Product]],Table3[],2)</f>
        <v>Megawidget L</v>
      </c>
      <c r="N2197" s="50" t="str">
        <f t="shared" si="103"/>
        <v>Mar</v>
      </c>
      <c r="O2197" s="56">
        <f t="shared" si="104"/>
        <v>2022</v>
      </c>
      <c r="P2197" s="51">
        <f>VLOOKUP(Table6[[#This Row],[Product]],Table3[],3)</f>
        <v>1.79</v>
      </c>
      <c r="Q2197" s="35">
        <f>VLOOKUP(Table6[[#This Row],[Product]],Table3[],4)</f>
        <v>24</v>
      </c>
      <c r="R2197" s="35">
        <f>Table6[[#This Row],[Quantity]]*Table6[[#This Row],[Case]]</f>
        <v>1944</v>
      </c>
      <c r="S2197" s="35">
        <f>Table6[[#This Row],[Total Sales]]*Table6[[#This Row],[Cost]]</f>
        <v>3479.76</v>
      </c>
    </row>
    <row r="2198" spans="1:19" x14ac:dyDescent="0.3">
      <c r="A2198" s="54">
        <v>2259</v>
      </c>
      <c r="B2198" s="35" t="s">
        <v>6075</v>
      </c>
      <c r="C2198" s="35" t="s">
        <v>6076</v>
      </c>
      <c r="D2198" s="35" t="s">
        <v>28</v>
      </c>
      <c r="E2198" s="35" t="str">
        <f t="shared" si="102"/>
        <v>M</v>
      </c>
      <c r="F2198" s="35">
        <v>90</v>
      </c>
      <c r="G2198" s="35" t="s">
        <v>6077</v>
      </c>
      <c r="H2198" s="35" t="s">
        <v>1111</v>
      </c>
      <c r="I2198" s="35" t="s">
        <v>32</v>
      </c>
      <c r="J2198" s="48">
        <v>44532</v>
      </c>
      <c r="K2198" s="35">
        <v>47</v>
      </c>
      <c r="L2198" s="49" t="s">
        <v>20</v>
      </c>
      <c r="M2198" s="50" t="str">
        <f>VLOOKUP(Table6[[#This Row],[Product]],Table3[],2)</f>
        <v>Hyperwotsit</v>
      </c>
      <c r="N2198" s="50" t="str">
        <f t="shared" si="103"/>
        <v>Dec</v>
      </c>
      <c r="O2198" s="56">
        <f t="shared" si="104"/>
        <v>2021</v>
      </c>
      <c r="P2198" s="51">
        <f>VLOOKUP(Table6[[#This Row],[Product]],Table3[],3)</f>
        <v>2.0099999999999998</v>
      </c>
      <c r="Q2198" s="35">
        <f>VLOOKUP(Table6[[#This Row],[Product]],Table3[],4)</f>
        <v>20</v>
      </c>
      <c r="R2198" s="35">
        <f>Table6[[#This Row],[Quantity]]*Table6[[#This Row],[Case]]</f>
        <v>940</v>
      </c>
      <c r="S2198" s="35">
        <f>Table6[[#This Row],[Total Sales]]*Table6[[#This Row],[Cost]]</f>
        <v>1889.3999999999999</v>
      </c>
    </row>
    <row r="2199" spans="1:19" x14ac:dyDescent="0.3">
      <c r="A2199" s="54">
        <v>2260</v>
      </c>
      <c r="B2199" s="35" t="s">
        <v>4590</v>
      </c>
      <c r="C2199" s="35" t="s">
        <v>6078</v>
      </c>
      <c r="D2199" s="35" t="s">
        <v>51</v>
      </c>
      <c r="E2199" s="35" t="str">
        <f t="shared" si="102"/>
        <v>F</v>
      </c>
      <c r="F2199" s="35">
        <v>90</v>
      </c>
      <c r="G2199" s="35" t="s">
        <v>6079</v>
      </c>
      <c r="H2199" s="35" t="s">
        <v>6080</v>
      </c>
      <c r="I2199" s="35" t="s">
        <v>32</v>
      </c>
      <c r="J2199" s="48" t="s">
        <v>14179</v>
      </c>
      <c r="K2199" s="35">
        <v>33</v>
      </c>
      <c r="L2199" s="49" t="s">
        <v>45</v>
      </c>
      <c r="M2199" s="50" t="str">
        <f>VLOOKUP(Table6[[#This Row],[Product]],Table3[],2)</f>
        <v>Gigastuff</v>
      </c>
      <c r="N2199" s="50" t="str">
        <f t="shared" si="103"/>
        <v>Dec</v>
      </c>
      <c r="O2199" s="56">
        <f t="shared" si="104"/>
        <v>2020</v>
      </c>
      <c r="P2199" s="51">
        <f>VLOOKUP(Table6[[#This Row],[Product]],Table3[],3)</f>
        <v>1.89</v>
      </c>
      <c r="Q2199" s="35">
        <f>VLOOKUP(Table6[[#This Row],[Product]],Table3[],4)</f>
        <v>18</v>
      </c>
      <c r="R2199" s="35">
        <f>Table6[[#This Row],[Quantity]]*Table6[[#This Row],[Case]]</f>
        <v>594</v>
      </c>
      <c r="S2199" s="35">
        <f>Table6[[#This Row],[Total Sales]]*Table6[[#This Row],[Cost]]</f>
        <v>1122.6599999999999</v>
      </c>
    </row>
    <row r="2200" spans="1:19" x14ac:dyDescent="0.3">
      <c r="A2200" s="54">
        <v>2261</v>
      </c>
      <c r="B2200" s="35" t="s">
        <v>6081</v>
      </c>
      <c r="C2200" s="35" t="s">
        <v>6082</v>
      </c>
      <c r="D2200" s="35" t="s">
        <v>51</v>
      </c>
      <c r="E2200" s="35" t="str">
        <f t="shared" si="102"/>
        <v>F</v>
      </c>
      <c r="F2200" s="35">
        <v>30</v>
      </c>
      <c r="G2200" s="35" t="s">
        <v>6083</v>
      </c>
      <c r="H2200" s="35" t="s">
        <v>370</v>
      </c>
      <c r="I2200" s="35" t="s">
        <v>32</v>
      </c>
      <c r="J2200" s="48" t="s">
        <v>14180</v>
      </c>
      <c r="K2200" s="35">
        <v>3</v>
      </c>
      <c r="L2200" s="49" t="s">
        <v>80</v>
      </c>
      <c r="M2200" s="50" t="str">
        <f>VLOOKUP(Table6[[#This Row],[Product]],Table3[],2)</f>
        <v>Ultrathing V2</v>
      </c>
      <c r="N2200" s="50" t="str">
        <f t="shared" si="103"/>
        <v>Jul</v>
      </c>
      <c r="O2200" s="56">
        <f t="shared" si="104"/>
        <v>2021</v>
      </c>
      <c r="P2200" s="51">
        <f>VLOOKUP(Table6[[#This Row],[Product]],Table3[],3)</f>
        <v>2.95</v>
      </c>
      <c r="Q2200" s="35">
        <f>VLOOKUP(Table6[[#This Row],[Product]],Table3[],4)</f>
        <v>20</v>
      </c>
      <c r="R2200" s="35">
        <f>Table6[[#This Row],[Quantity]]*Table6[[#This Row],[Case]]</f>
        <v>60</v>
      </c>
      <c r="S2200" s="35">
        <f>Table6[[#This Row],[Total Sales]]*Table6[[#This Row],[Cost]]</f>
        <v>177</v>
      </c>
    </row>
    <row r="2201" spans="1:19" x14ac:dyDescent="0.3">
      <c r="A2201" s="54">
        <v>2262</v>
      </c>
      <c r="B2201" s="35" t="s">
        <v>6084</v>
      </c>
      <c r="C2201" s="35" t="s">
        <v>6085</v>
      </c>
      <c r="D2201" s="35" t="s">
        <v>51</v>
      </c>
      <c r="E2201" s="35" t="str">
        <f t="shared" si="102"/>
        <v>F</v>
      </c>
      <c r="F2201" s="35">
        <v>30</v>
      </c>
      <c r="G2201" s="35" t="s">
        <v>6086</v>
      </c>
      <c r="H2201" s="35" t="s">
        <v>6087</v>
      </c>
      <c r="I2201" s="35" t="s">
        <v>124</v>
      </c>
      <c r="J2201" s="48">
        <v>44143</v>
      </c>
      <c r="K2201" s="35">
        <v>46</v>
      </c>
      <c r="L2201" s="49" t="s">
        <v>39</v>
      </c>
      <c r="M2201" s="50" t="str">
        <f>VLOOKUP(Table6[[#This Row],[Product]],Table3[],2)</f>
        <v>Ultrathing V1</v>
      </c>
      <c r="N2201" s="50" t="str">
        <f t="shared" si="103"/>
        <v>Nov</v>
      </c>
      <c r="O2201" s="56">
        <f t="shared" si="104"/>
        <v>2020</v>
      </c>
      <c r="P2201" s="51">
        <f>VLOOKUP(Table6[[#This Row],[Product]],Table3[],3)</f>
        <v>1.79</v>
      </c>
      <c r="Q2201" s="35">
        <f>VLOOKUP(Table6[[#This Row],[Product]],Table3[],4)</f>
        <v>17</v>
      </c>
      <c r="R2201" s="35">
        <f>Table6[[#This Row],[Quantity]]*Table6[[#This Row],[Case]]</f>
        <v>782</v>
      </c>
      <c r="S2201" s="35">
        <f>Table6[[#This Row],[Total Sales]]*Table6[[#This Row],[Cost]]</f>
        <v>1399.78</v>
      </c>
    </row>
    <row r="2202" spans="1:19" x14ac:dyDescent="0.3">
      <c r="A2202" s="54">
        <v>2263</v>
      </c>
      <c r="B2202" s="35" t="s">
        <v>6088</v>
      </c>
      <c r="C2202" s="35" t="s">
        <v>6089</v>
      </c>
      <c r="D2202" s="35" t="s">
        <v>28</v>
      </c>
      <c r="E2202" s="35" t="str">
        <f t="shared" si="102"/>
        <v>M</v>
      </c>
      <c r="F2202" s="35">
        <v>60</v>
      </c>
      <c r="G2202" s="35" t="s">
        <v>6090</v>
      </c>
      <c r="H2202" s="35" t="s">
        <v>3424</v>
      </c>
      <c r="I2202" s="35" t="s">
        <v>32</v>
      </c>
      <c r="J2202" s="48">
        <v>44603</v>
      </c>
      <c r="K2202" s="35">
        <v>62</v>
      </c>
      <c r="L2202" s="49" t="s">
        <v>39</v>
      </c>
      <c r="M2202" s="50" t="str">
        <f>VLOOKUP(Table6[[#This Row],[Product]],Table3[],2)</f>
        <v>Ultrathing V1</v>
      </c>
      <c r="N2202" s="50" t="str">
        <f t="shared" si="103"/>
        <v>Feb</v>
      </c>
      <c r="O2202" s="56">
        <f t="shared" si="104"/>
        <v>2022</v>
      </c>
      <c r="P2202" s="51">
        <f>VLOOKUP(Table6[[#This Row],[Product]],Table3[],3)</f>
        <v>1.79</v>
      </c>
      <c r="Q2202" s="35">
        <f>VLOOKUP(Table6[[#This Row],[Product]],Table3[],4)</f>
        <v>17</v>
      </c>
      <c r="R2202" s="35">
        <f>Table6[[#This Row],[Quantity]]*Table6[[#This Row],[Case]]</f>
        <v>1054</v>
      </c>
      <c r="S2202" s="35">
        <f>Table6[[#This Row],[Total Sales]]*Table6[[#This Row],[Cost]]</f>
        <v>1886.66</v>
      </c>
    </row>
    <row r="2203" spans="1:19" x14ac:dyDescent="0.3">
      <c r="A2203" s="54">
        <v>2264</v>
      </c>
      <c r="B2203" s="35" t="s">
        <v>6091</v>
      </c>
      <c r="C2203" s="35" t="s">
        <v>5214</v>
      </c>
      <c r="D2203" s="35" t="s">
        <v>15</v>
      </c>
      <c r="E2203" s="35" t="str">
        <f t="shared" si="102"/>
        <v>F</v>
      </c>
      <c r="F2203" s="35">
        <v>30</v>
      </c>
      <c r="G2203" s="35" t="s">
        <v>15169</v>
      </c>
      <c r="H2203" s="35" t="s">
        <v>3134</v>
      </c>
      <c r="I2203" s="35" t="s">
        <v>294</v>
      </c>
      <c r="J2203" s="48" t="s">
        <v>13911</v>
      </c>
      <c r="K2203" s="35">
        <v>64</v>
      </c>
      <c r="L2203" s="49" t="s">
        <v>54</v>
      </c>
      <c r="M2203" s="50" t="str">
        <f>VLOOKUP(Table6[[#This Row],[Product]],Table3[],2)</f>
        <v>Megawidget S</v>
      </c>
      <c r="N2203" s="50" t="str">
        <f t="shared" si="103"/>
        <v>Aug</v>
      </c>
      <c r="O2203" s="56">
        <f t="shared" si="104"/>
        <v>2020</v>
      </c>
      <c r="P2203" s="51">
        <f>VLOOKUP(Table6[[#This Row],[Product]],Table3[],3)</f>
        <v>0.69</v>
      </c>
      <c r="Q2203" s="35">
        <f>VLOOKUP(Table6[[#This Row],[Product]],Table3[],4)</f>
        <v>24</v>
      </c>
      <c r="R2203" s="35">
        <f>Table6[[#This Row],[Quantity]]*Table6[[#This Row],[Case]]</f>
        <v>1536</v>
      </c>
      <c r="S2203" s="35">
        <f>Table6[[#This Row],[Total Sales]]*Table6[[#This Row],[Cost]]</f>
        <v>1059.8399999999999</v>
      </c>
    </row>
    <row r="2204" spans="1:19" x14ac:dyDescent="0.3">
      <c r="A2204" s="54">
        <v>2265</v>
      </c>
      <c r="B2204" s="35" t="s">
        <v>1661</v>
      </c>
      <c r="C2204" s="35" t="s">
        <v>6093</v>
      </c>
      <c r="D2204" s="35" t="s">
        <v>28</v>
      </c>
      <c r="E2204" s="35" t="str">
        <f t="shared" si="102"/>
        <v>M</v>
      </c>
      <c r="F2204" s="35">
        <v>30</v>
      </c>
      <c r="G2204" s="35" t="s">
        <v>6094</v>
      </c>
      <c r="H2204" s="35" t="s">
        <v>43</v>
      </c>
      <c r="I2204" s="35" t="s">
        <v>44</v>
      </c>
      <c r="J2204" s="48">
        <v>44378</v>
      </c>
      <c r="K2204" s="35">
        <v>26</v>
      </c>
      <c r="L2204" s="49" t="s">
        <v>64</v>
      </c>
      <c r="M2204" s="50" t="str">
        <f>VLOOKUP(Table6[[#This Row],[Product]],Table3[],2)</f>
        <v>Ultrathing V4</v>
      </c>
      <c r="N2204" s="50" t="str">
        <f t="shared" si="103"/>
        <v>Jul</v>
      </c>
      <c r="O2204" s="56">
        <f t="shared" si="104"/>
        <v>2021</v>
      </c>
      <c r="P2204" s="51">
        <f>VLOOKUP(Table6[[#This Row],[Product]],Table3[],3)</f>
        <v>3.99</v>
      </c>
      <c r="Q2204" s="35">
        <f>VLOOKUP(Table6[[#This Row],[Product]],Table3[],4)</f>
        <v>24</v>
      </c>
      <c r="R2204" s="35">
        <f>Table6[[#This Row],[Quantity]]*Table6[[#This Row],[Case]]</f>
        <v>624</v>
      </c>
      <c r="S2204" s="35">
        <f>Table6[[#This Row],[Total Sales]]*Table6[[#This Row],[Cost]]</f>
        <v>2489.7600000000002</v>
      </c>
    </row>
    <row r="2205" spans="1:19" x14ac:dyDescent="0.3">
      <c r="A2205" s="54">
        <v>2266</v>
      </c>
      <c r="B2205" s="35" t="s">
        <v>4469</v>
      </c>
      <c r="C2205" s="35" t="s">
        <v>3560</v>
      </c>
      <c r="D2205" s="35" t="s">
        <v>51</v>
      </c>
      <c r="E2205" s="35" t="str">
        <f t="shared" si="102"/>
        <v>F</v>
      </c>
      <c r="F2205" s="35">
        <v>30</v>
      </c>
      <c r="G2205" s="35" t="s">
        <v>6095</v>
      </c>
      <c r="H2205" s="35" t="s">
        <v>2354</v>
      </c>
      <c r="I2205" s="35" t="s">
        <v>178</v>
      </c>
      <c r="J2205" s="48" t="s">
        <v>13626</v>
      </c>
      <c r="K2205" s="35">
        <v>23</v>
      </c>
      <c r="L2205" s="49" t="s">
        <v>159</v>
      </c>
      <c r="M2205" s="50" t="str">
        <f>VLOOKUP(Table6[[#This Row],[Product]],Table3[],2)</f>
        <v>Ultrathing V3</v>
      </c>
      <c r="N2205" s="50" t="str">
        <f t="shared" si="103"/>
        <v>Mar</v>
      </c>
      <c r="O2205" s="56">
        <f t="shared" si="104"/>
        <v>2021</v>
      </c>
      <c r="P2205" s="51">
        <f>VLOOKUP(Table6[[#This Row],[Product]],Table3[],3)</f>
        <v>3.39</v>
      </c>
      <c r="Q2205" s="35">
        <f>VLOOKUP(Table6[[#This Row],[Product]],Table3[],4)</f>
        <v>24</v>
      </c>
      <c r="R2205" s="35">
        <f>Table6[[#This Row],[Quantity]]*Table6[[#This Row],[Case]]</f>
        <v>552</v>
      </c>
      <c r="S2205" s="35">
        <f>Table6[[#This Row],[Total Sales]]*Table6[[#This Row],[Cost]]</f>
        <v>1871.28</v>
      </c>
    </row>
    <row r="2206" spans="1:19" x14ac:dyDescent="0.3">
      <c r="A2206" s="54">
        <v>2267</v>
      </c>
      <c r="B2206" s="35" t="s">
        <v>6096</v>
      </c>
      <c r="C2206" s="35" t="s">
        <v>1237</v>
      </c>
      <c r="D2206" s="35" t="s">
        <v>28</v>
      </c>
      <c r="E2206" s="35" t="str">
        <f t="shared" si="102"/>
        <v>M</v>
      </c>
      <c r="F2206" s="35">
        <v>30</v>
      </c>
      <c r="G2206" s="35" t="s">
        <v>6095</v>
      </c>
      <c r="H2206" s="35" t="s">
        <v>637</v>
      </c>
      <c r="I2206" s="35" t="s">
        <v>32</v>
      </c>
      <c r="J2206" s="48" t="s">
        <v>13688</v>
      </c>
      <c r="K2206" s="35">
        <v>37</v>
      </c>
      <c r="L2206" s="49" t="s">
        <v>54</v>
      </c>
      <c r="M2206" s="50" t="str">
        <f>VLOOKUP(Table6[[#This Row],[Product]],Table3[],2)</f>
        <v>Megawidget S</v>
      </c>
      <c r="N2206" s="50" t="str">
        <f t="shared" si="103"/>
        <v>May</v>
      </c>
      <c r="O2206" s="56">
        <f t="shared" si="104"/>
        <v>2020</v>
      </c>
      <c r="P2206" s="51">
        <f>VLOOKUP(Table6[[#This Row],[Product]],Table3[],3)</f>
        <v>0.69</v>
      </c>
      <c r="Q2206" s="35">
        <f>VLOOKUP(Table6[[#This Row],[Product]],Table3[],4)</f>
        <v>24</v>
      </c>
      <c r="R2206" s="35">
        <f>Table6[[#This Row],[Quantity]]*Table6[[#This Row],[Case]]</f>
        <v>888</v>
      </c>
      <c r="S2206" s="35">
        <f>Table6[[#This Row],[Total Sales]]*Table6[[#This Row],[Cost]]</f>
        <v>612.71999999999991</v>
      </c>
    </row>
    <row r="2207" spans="1:19" x14ac:dyDescent="0.3">
      <c r="A2207" s="54">
        <v>2268</v>
      </c>
      <c r="B2207" s="35" t="s">
        <v>824</v>
      </c>
      <c r="C2207" s="35" t="s">
        <v>3735</v>
      </c>
      <c r="D2207" s="35" t="s">
        <v>28</v>
      </c>
      <c r="E2207" s="35" t="str">
        <f t="shared" si="102"/>
        <v>M</v>
      </c>
      <c r="F2207" s="35">
        <v>90</v>
      </c>
      <c r="G2207" s="35" t="s">
        <v>6097</v>
      </c>
      <c r="H2207" s="35" t="s">
        <v>3793</v>
      </c>
      <c r="I2207" s="35" t="s">
        <v>173</v>
      </c>
      <c r="J2207" s="48" t="s">
        <v>13831</v>
      </c>
      <c r="K2207" s="35">
        <v>72</v>
      </c>
      <c r="L2207" s="49" t="s">
        <v>54</v>
      </c>
      <c r="M2207" s="50" t="str">
        <f>VLOOKUP(Table6[[#This Row],[Product]],Table3[],2)</f>
        <v>Megawidget S</v>
      </c>
      <c r="N2207" s="50" t="str">
        <f t="shared" si="103"/>
        <v>Feb</v>
      </c>
      <c r="O2207" s="56">
        <f t="shared" si="104"/>
        <v>2021</v>
      </c>
      <c r="P2207" s="51">
        <f>VLOOKUP(Table6[[#This Row],[Product]],Table3[],3)</f>
        <v>0.69</v>
      </c>
      <c r="Q2207" s="35">
        <f>VLOOKUP(Table6[[#This Row],[Product]],Table3[],4)</f>
        <v>24</v>
      </c>
      <c r="R2207" s="35">
        <f>Table6[[#This Row],[Quantity]]*Table6[[#This Row],[Case]]</f>
        <v>1728</v>
      </c>
      <c r="S2207" s="35">
        <f>Table6[[#This Row],[Total Sales]]*Table6[[#This Row],[Cost]]</f>
        <v>1192.32</v>
      </c>
    </row>
    <row r="2208" spans="1:19" x14ac:dyDescent="0.3">
      <c r="A2208" s="54">
        <v>2269</v>
      </c>
      <c r="B2208" s="35" t="s">
        <v>5712</v>
      </c>
      <c r="C2208" s="35" t="s">
        <v>2903</v>
      </c>
      <c r="D2208" s="35" t="s">
        <v>15</v>
      </c>
      <c r="E2208" s="35" t="str">
        <f t="shared" si="102"/>
        <v>F</v>
      </c>
      <c r="F2208" s="35">
        <v>30</v>
      </c>
      <c r="G2208" s="35" t="s">
        <v>6098</v>
      </c>
      <c r="H2208" s="35" t="s">
        <v>307</v>
      </c>
      <c r="I2208" s="35" t="s">
        <v>32</v>
      </c>
      <c r="J2208" s="48">
        <v>43959</v>
      </c>
      <c r="K2208" s="35">
        <v>17</v>
      </c>
      <c r="L2208" s="49" t="s">
        <v>33</v>
      </c>
      <c r="M2208" s="50" t="str">
        <f>VLOOKUP(Table6[[#This Row],[Product]],Table3[],2)</f>
        <v>Megawidget L</v>
      </c>
      <c r="N2208" s="50" t="str">
        <f t="shared" si="103"/>
        <v>May</v>
      </c>
      <c r="O2208" s="56">
        <f t="shared" si="104"/>
        <v>2020</v>
      </c>
      <c r="P2208" s="51">
        <f>VLOOKUP(Table6[[#This Row],[Product]],Table3[],3)</f>
        <v>1.79</v>
      </c>
      <c r="Q2208" s="35">
        <f>VLOOKUP(Table6[[#This Row],[Product]],Table3[],4)</f>
        <v>24</v>
      </c>
      <c r="R2208" s="35">
        <f>Table6[[#This Row],[Quantity]]*Table6[[#This Row],[Case]]</f>
        <v>408</v>
      </c>
      <c r="S2208" s="35">
        <f>Table6[[#This Row],[Total Sales]]*Table6[[#This Row],[Cost]]</f>
        <v>730.32</v>
      </c>
    </row>
    <row r="2209" spans="1:19" x14ac:dyDescent="0.3">
      <c r="A2209" s="54">
        <v>2270</v>
      </c>
      <c r="B2209" s="35" t="s">
        <v>484</v>
      </c>
      <c r="C2209" s="35" t="s">
        <v>6099</v>
      </c>
      <c r="D2209" s="35" t="s">
        <v>15</v>
      </c>
      <c r="E2209" s="35" t="str">
        <f t="shared" si="102"/>
        <v>F</v>
      </c>
      <c r="F2209" s="35">
        <v>60</v>
      </c>
      <c r="G2209" s="35" t="s">
        <v>6100</v>
      </c>
      <c r="H2209" s="35" t="s">
        <v>6101</v>
      </c>
      <c r="I2209" s="35" t="s">
        <v>32</v>
      </c>
      <c r="J2209" s="48" t="s">
        <v>13681</v>
      </c>
      <c r="K2209" s="35">
        <v>71</v>
      </c>
      <c r="L2209" s="49" t="s">
        <v>101</v>
      </c>
      <c r="M2209" s="50" t="str">
        <f>VLOOKUP(Table6[[#This Row],[Product]],Table3[],2)</f>
        <v>Superwossname</v>
      </c>
      <c r="N2209" s="50" t="str">
        <f t="shared" si="103"/>
        <v>Nov</v>
      </c>
      <c r="O2209" s="56">
        <f t="shared" si="104"/>
        <v>2020</v>
      </c>
      <c r="P2209" s="51">
        <f>VLOOKUP(Table6[[#This Row],[Product]],Table3[],3)</f>
        <v>3.49</v>
      </c>
      <c r="Q2209" s="35">
        <f>VLOOKUP(Table6[[#This Row],[Product]],Table3[],4)</f>
        <v>20</v>
      </c>
      <c r="R2209" s="35">
        <f>Table6[[#This Row],[Quantity]]*Table6[[#This Row],[Case]]</f>
        <v>1420</v>
      </c>
      <c r="S2209" s="35">
        <f>Table6[[#This Row],[Total Sales]]*Table6[[#This Row],[Cost]]</f>
        <v>4955.8</v>
      </c>
    </row>
    <row r="2210" spans="1:19" x14ac:dyDescent="0.3">
      <c r="A2210" s="54">
        <v>2271</v>
      </c>
      <c r="B2210" s="35" t="s">
        <v>1427</v>
      </c>
      <c r="C2210" s="35" t="s">
        <v>1410</v>
      </c>
      <c r="D2210" s="35" t="s">
        <v>28</v>
      </c>
      <c r="E2210" s="35" t="str">
        <f t="shared" si="102"/>
        <v>M</v>
      </c>
      <c r="F2210" s="35">
        <v>90</v>
      </c>
      <c r="G2210" s="35" t="s">
        <v>6102</v>
      </c>
      <c r="H2210" s="35" t="s">
        <v>5189</v>
      </c>
      <c r="I2210" s="35" t="s">
        <v>32</v>
      </c>
      <c r="J2210" s="48" t="s">
        <v>13765</v>
      </c>
      <c r="K2210" s="35">
        <v>69</v>
      </c>
      <c r="L2210" s="49" t="s">
        <v>20</v>
      </c>
      <c r="M2210" s="50" t="str">
        <f>VLOOKUP(Table6[[#This Row],[Product]],Table3[],2)</f>
        <v>Hyperwotsit</v>
      </c>
      <c r="N2210" s="50" t="str">
        <f t="shared" si="103"/>
        <v>Apr</v>
      </c>
      <c r="O2210" s="56">
        <f t="shared" si="104"/>
        <v>2021</v>
      </c>
      <c r="P2210" s="51">
        <f>VLOOKUP(Table6[[#This Row],[Product]],Table3[],3)</f>
        <v>2.0099999999999998</v>
      </c>
      <c r="Q2210" s="35">
        <f>VLOOKUP(Table6[[#This Row],[Product]],Table3[],4)</f>
        <v>20</v>
      </c>
      <c r="R2210" s="35">
        <f>Table6[[#This Row],[Quantity]]*Table6[[#This Row],[Case]]</f>
        <v>1380</v>
      </c>
      <c r="S2210" s="35">
        <f>Table6[[#This Row],[Total Sales]]*Table6[[#This Row],[Cost]]</f>
        <v>2773.7999999999997</v>
      </c>
    </row>
    <row r="2211" spans="1:19" x14ac:dyDescent="0.3">
      <c r="A2211" s="54">
        <v>2272</v>
      </c>
      <c r="B2211" s="35" t="s">
        <v>6103</v>
      </c>
      <c r="C2211" s="35" t="s">
        <v>4603</v>
      </c>
      <c r="D2211" s="35" t="s">
        <v>51</v>
      </c>
      <c r="E2211" s="35" t="str">
        <f t="shared" si="102"/>
        <v>F</v>
      </c>
      <c r="F2211" s="35">
        <v>30</v>
      </c>
      <c r="G2211" s="35" t="s">
        <v>6104</v>
      </c>
      <c r="H2211" s="35" t="s">
        <v>6105</v>
      </c>
      <c r="I2211" s="35" t="s">
        <v>32</v>
      </c>
      <c r="J2211" s="48" t="s">
        <v>14061</v>
      </c>
      <c r="K2211" s="35">
        <v>17</v>
      </c>
      <c r="L2211" s="49" t="s">
        <v>45</v>
      </c>
      <c r="M2211" s="50" t="str">
        <f>VLOOKUP(Table6[[#This Row],[Product]],Table3[],2)</f>
        <v>Gigastuff</v>
      </c>
      <c r="N2211" s="50" t="str">
        <f t="shared" si="103"/>
        <v>Feb</v>
      </c>
      <c r="O2211" s="56">
        <f t="shared" si="104"/>
        <v>2022</v>
      </c>
      <c r="P2211" s="51">
        <f>VLOOKUP(Table6[[#This Row],[Product]],Table3[],3)</f>
        <v>1.89</v>
      </c>
      <c r="Q2211" s="35">
        <f>VLOOKUP(Table6[[#This Row],[Product]],Table3[],4)</f>
        <v>18</v>
      </c>
      <c r="R2211" s="35">
        <f>Table6[[#This Row],[Quantity]]*Table6[[#This Row],[Case]]</f>
        <v>306</v>
      </c>
      <c r="S2211" s="35">
        <f>Table6[[#This Row],[Total Sales]]*Table6[[#This Row],[Cost]]</f>
        <v>578.33999999999992</v>
      </c>
    </row>
    <row r="2212" spans="1:19" x14ac:dyDescent="0.3">
      <c r="A2212" s="54">
        <v>2273</v>
      </c>
      <c r="B2212" s="35" t="s">
        <v>259</v>
      </c>
      <c r="C2212" s="35" t="s">
        <v>6042</v>
      </c>
      <c r="D2212" s="35" t="s">
        <v>28</v>
      </c>
      <c r="E2212" s="35" t="str">
        <f t="shared" si="102"/>
        <v>M</v>
      </c>
      <c r="F2212" s="35">
        <v>60</v>
      </c>
      <c r="G2212" s="35" t="s">
        <v>6106</v>
      </c>
      <c r="H2212" s="35" t="s">
        <v>1643</v>
      </c>
      <c r="I2212" s="35" t="s">
        <v>124</v>
      </c>
      <c r="J2212" s="48">
        <v>43864</v>
      </c>
      <c r="K2212" s="35">
        <v>25</v>
      </c>
      <c r="L2212" s="49" t="s">
        <v>70</v>
      </c>
      <c r="M2212" s="50" t="str">
        <f>VLOOKUP(Table6[[#This Row],[Product]],Table3[],2)</f>
        <v>Megawidget M</v>
      </c>
      <c r="N2212" s="50" t="str">
        <f t="shared" si="103"/>
        <v>Feb</v>
      </c>
      <c r="O2212" s="56">
        <f t="shared" si="104"/>
        <v>2020</v>
      </c>
      <c r="P2212" s="51">
        <f>VLOOKUP(Table6[[#This Row],[Product]],Table3[],3)</f>
        <v>1.29</v>
      </c>
      <c r="Q2212" s="35">
        <f>VLOOKUP(Table6[[#This Row],[Product]],Table3[],4)</f>
        <v>24</v>
      </c>
      <c r="R2212" s="35">
        <f>Table6[[#This Row],[Quantity]]*Table6[[#This Row],[Case]]</f>
        <v>600</v>
      </c>
      <c r="S2212" s="35">
        <f>Table6[[#This Row],[Total Sales]]*Table6[[#This Row],[Cost]]</f>
        <v>774</v>
      </c>
    </row>
    <row r="2213" spans="1:19" x14ac:dyDescent="0.3">
      <c r="A2213" s="54">
        <v>2274</v>
      </c>
      <c r="B2213" s="35" t="s">
        <v>1890</v>
      </c>
      <c r="C2213" s="35" t="s">
        <v>1669</v>
      </c>
      <c r="D2213" s="35" t="s">
        <v>51</v>
      </c>
      <c r="E2213" s="35" t="str">
        <f t="shared" si="102"/>
        <v>F</v>
      </c>
      <c r="F2213" s="35">
        <v>90</v>
      </c>
      <c r="G2213" s="35" t="s">
        <v>6107</v>
      </c>
      <c r="H2213" s="35" t="s">
        <v>3206</v>
      </c>
      <c r="I2213" s="35" t="s">
        <v>1199</v>
      </c>
      <c r="J2213" s="48">
        <v>43834</v>
      </c>
      <c r="K2213" s="35">
        <v>62</v>
      </c>
      <c r="L2213" s="49" t="s">
        <v>70</v>
      </c>
      <c r="M2213" s="50" t="str">
        <f>VLOOKUP(Table6[[#This Row],[Product]],Table3[],2)</f>
        <v>Megawidget M</v>
      </c>
      <c r="N2213" s="50" t="str">
        <f t="shared" si="103"/>
        <v>Jan</v>
      </c>
      <c r="O2213" s="56">
        <f t="shared" si="104"/>
        <v>2020</v>
      </c>
      <c r="P2213" s="51">
        <f>VLOOKUP(Table6[[#This Row],[Product]],Table3[],3)</f>
        <v>1.29</v>
      </c>
      <c r="Q2213" s="35">
        <f>VLOOKUP(Table6[[#This Row],[Product]],Table3[],4)</f>
        <v>24</v>
      </c>
      <c r="R2213" s="35">
        <f>Table6[[#This Row],[Quantity]]*Table6[[#This Row],[Case]]</f>
        <v>1488</v>
      </c>
      <c r="S2213" s="35">
        <f>Table6[[#This Row],[Total Sales]]*Table6[[#This Row],[Cost]]</f>
        <v>1919.52</v>
      </c>
    </row>
    <row r="2214" spans="1:19" x14ac:dyDescent="0.3">
      <c r="A2214" s="54">
        <v>2275</v>
      </c>
      <c r="B2214" s="35" t="s">
        <v>5156</v>
      </c>
      <c r="C2214" s="35" t="s">
        <v>3662</v>
      </c>
      <c r="D2214" s="35" t="s">
        <v>15</v>
      </c>
      <c r="E2214" s="35" t="str">
        <f t="shared" si="102"/>
        <v>F</v>
      </c>
      <c r="F2214" s="35">
        <v>60</v>
      </c>
      <c r="G2214" s="35" t="s">
        <v>6108</v>
      </c>
      <c r="H2214" s="35" t="s">
        <v>455</v>
      </c>
      <c r="I2214" s="35" t="s">
        <v>187</v>
      </c>
      <c r="J2214" s="48" t="s">
        <v>14154</v>
      </c>
      <c r="K2214" s="35">
        <v>73</v>
      </c>
      <c r="L2214" s="49" t="s">
        <v>101</v>
      </c>
      <c r="M2214" s="50" t="str">
        <f>VLOOKUP(Table6[[#This Row],[Product]],Table3[],2)</f>
        <v>Superwossname</v>
      </c>
      <c r="N2214" s="50" t="str">
        <f t="shared" si="103"/>
        <v>Aug</v>
      </c>
      <c r="O2214" s="56">
        <f t="shared" si="104"/>
        <v>2021</v>
      </c>
      <c r="P2214" s="51">
        <f>VLOOKUP(Table6[[#This Row],[Product]],Table3[],3)</f>
        <v>3.49</v>
      </c>
      <c r="Q2214" s="35">
        <f>VLOOKUP(Table6[[#This Row],[Product]],Table3[],4)</f>
        <v>20</v>
      </c>
      <c r="R2214" s="35">
        <f>Table6[[#This Row],[Quantity]]*Table6[[#This Row],[Case]]</f>
        <v>1460</v>
      </c>
      <c r="S2214" s="35">
        <f>Table6[[#This Row],[Total Sales]]*Table6[[#This Row],[Cost]]</f>
        <v>5095.4000000000005</v>
      </c>
    </row>
    <row r="2215" spans="1:19" x14ac:dyDescent="0.3">
      <c r="A2215" s="54">
        <v>2276</v>
      </c>
      <c r="B2215" s="35" t="s">
        <v>6109</v>
      </c>
      <c r="C2215" s="35" t="s">
        <v>696</v>
      </c>
      <c r="D2215" s="35" t="s">
        <v>15</v>
      </c>
      <c r="E2215" s="35" t="str">
        <f t="shared" si="102"/>
        <v>F</v>
      </c>
      <c r="F2215" s="35">
        <v>30</v>
      </c>
      <c r="G2215" s="35" t="s">
        <v>6110</v>
      </c>
      <c r="H2215" s="35" t="s">
        <v>4899</v>
      </c>
      <c r="I2215" s="35" t="s">
        <v>100</v>
      </c>
      <c r="J2215" s="48">
        <v>43898</v>
      </c>
      <c r="K2215" s="35">
        <v>40</v>
      </c>
      <c r="L2215" s="49" t="s">
        <v>70</v>
      </c>
      <c r="M2215" s="50" t="str">
        <f>VLOOKUP(Table6[[#This Row],[Product]],Table3[],2)</f>
        <v>Megawidget M</v>
      </c>
      <c r="N2215" s="50" t="str">
        <f t="shared" si="103"/>
        <v>Mar</v>
      </c>
      <c r="O2215" s="56">
        <f t="shared" si="104"/>
        <v>2020</v>
      </c>
      <c r="P2215" s="51">
        <f>VLOOKUP(Table6[[#This Row],[Product]],Table3[],3)</f>
        <v>1.29</v>
      </c>
      <c r="Q2215" s="35">
        <f>VLOOKUP(Table6[[#This Row],[Product]],Table3[],4)</f>
        <v>24</v>
      </c>
      <c r="R2215" s="35">
        <f>Table6[[#This Row],[Quantity]]*Table6[[#This Row],[Case]]</f>
        <v>960</v>
      </c>
      <c r="S2215" s="35">
        <f>Table6[[#This Row],[Total Sales]]*Table6[[#This Row],[Cost]]</f>
        <v>1238.4000000000001</v>
      </c>
    </row>
    <row r="2216" spans="1:19" x14ac:dyDescent="0.3">
      <c r="A2216" s="54">
        <v>2278</v>
      </c>
      <c r="B2216" s="35" t="s">
        <v>2415</v>
      </c>
      <c r="C2216" s="35" t="s">
        <v>3029</v>
      </c>
      <c r="D2216" s="35" t="s">
        <v>28</v>
      </c>
      <c r="E2216" s="35" t="str">
        <f t="shared" si="102"/>
        <v>M</v>
      </c>
      <c r="F2216" s="35">
        <v>30</v>
      </c>
      <c r="G2216" s="35" t="s">
        <v>6113</v>
      </c>
      <c r="H2216" s="35" t="s">
        <v>4358</v>
      </c>
      <c r="I2216" s="35" t="s">
        <v>146</v>
      </c>
      <c r="J2216" s="48">
        <v>44535</v>
      </c>
      <c r="K2216" s="35">
        <v>34</v>
      </c>
      <c r="L2216" s="49" t="s">
        <v>80</v>
      </c>
      <c r="M2216" s="50" t="str">
        <f>VLOOKUP(Table6[[#This Row],[Product]],Table3[],2)</f>
        <v>Ultrathing V2</v>
      </c>
      <c r="N2216" s="50" t="str">
        <f t="shared" si="103"/>
        <v>Dec</v>
      </c>
      <c r="O2216" s="56">
        <f t="shared" si="104"/>
        <v>2021</v>
      </c>
      <c r="P2216" s="51">
        <f>VLOOKUP(Table6[[#This Row],[Product]],Table3[],3)</f>
        <v>2.95</v>
      </c>
      <c r="Q2216" s="35">
        <f>VLOOKUP(Table6[[#This Row],[Product]],Table3[],4)</f>
        <v>20</v>
      </c>
      <c r="R2216" s="35">
        <f>Table6[[#This Row],[Quantity]]*Table6[[#This Row],[Case]]</f>
        <v>680</v>
      </c>
      <c r="S2216" s="35">
        <f>Table6[[#This Row],[Total Sales]]*Table6[[#This Row],[Cost]]</f>
        <v>2006.0000000000002</v>
      </c>
    </row>
    <row r="2217" spans="1:19" x14ac:dyDescent="0.3">
      <c r="A2217" s="54">
        <v>2279</v>
      </c>
      <c r="B2217" s="35" t="s">
        <v>6114</v>
      </c>
      <c r="C2217" s="35" t="s">
        <v>2132</v>
      </c>
      <c r="D2217" s="35" t="s">
        <v>15</v>
      </c>
      <c r="E2217" s="35" t="str">
        <f t="shared" si="102"/>
        <v>F</v>
      </c>
      <c r="F2217" s="35">
        <v>60</v>
      </c>
      <c r="G2217" s="35" t="s">
        <v>6115</v>
      </c>
      <c r="H2217" s="35" t="s">
        <v>1362</v>
      </c>
      <c r="I2217" s="35" t="s">
        <v>178</v>
      </c>
      <c r="J2217" s="48" t="s">
        <v>13896</v>
      </c>
      <c r="K2217" s="35">
        <v>52</v>
      </c>
      <c r="L2217" s="49" t="s">
        <v>64</v>
      </c>
      <c r="M2217" s="50" t="str">
        <f>VLOOKUP(Table6[[#This Row],[Product]],Table3[],2)</f>
        <v>Ultrathing V4</v>
      </c>
      <c r="N2217" s="50" t="str">
        <f t="shared" si="103"/>
        <v>Aug</v>
      </c>
      <c r="O2217" s="56">
        <f t="shared" si="104"/>
        <v>2021</v>
      </c>
      <c r="P2217" s="51">
        <f>VLOOKUP(Table6[[#This Row],[Product]],Table3[],3)</f>
        <v>3.99</v>
      </c>
      <c r="Q2217" s="35">
        <f>VLOOKUP(Table6[[#This Row],[Product]],Table3[],4)</f>
        <v>24</v>
      </c>
      <c r="R2217" s="35">
        <f>Table6[[#This Row],[Quantity]]*Table6[[#This Row],[Case]]</f>
        <v>1248</v>
      </c>
      <c r="S2217" s="35">
        <f>Table6[[#This Row],[Total Sales]]*Table6[[#This Row],[Cost]]</f>
        <v>4979.5200000000004</v>
      </c>
    </row>
    <row r="2218" spans="1:19" x14ac:dyDescent="0.3">
      <c r="A2218" s="54">
        <v>2280</v>
      </c>
      <c r="B2218" s="35" t="s">
        <v>6116</v>
      </c>
      <c r="C2218" s="35" t="s">
        <v>1341</v>
      </c>
      <c r="D2218" s="35" t="s">
        <v>51</v>
      </c>
      <c r="E2218" s="35" t="str">
        <f t="shared" si="102"/>
        <v>F</v>
      </c>
      <c r="F2218" s="35">
        <v>30</v>
      </c>
      <c r="G2218" s="35" t="s">
        <v>6117</v>
      </c>
      <c r="H2218" s="35" t="s">
        <v>4085</v>
      </c>
      <c r="I2218" s="35" t="s">
        <v>240</v>
      </c>
      <c r="J2218" s="48">
        <v>44319</v>
      </c>
      <c r="K2218" s="35">
        <v>83</v>
      </c>
      <c r="L2218" s="49" t="s">
        <v>101</v>
      </c>
      <c r="M2218" s="50" t="str">
        <f>VLOOKUP(Table6[[#This Row],[Product]],Table3[],2)</f>
        <v>Superwossname</v>
      </c>
      <c r="N2218" s="50" t="str">
        <f t="shared" si="103"/>
        <v>May</v>
      </c>
      <c r="O2218" s="56">
        <f t="shared" si="104"/>
        <v>2021</v>
      </c>
      <c r="P2218" s="51">
        <f>VLOOKUP(Table6[[#This Row],[Product]],Table3[],3)</f>
        <v>3.49</v>
      </c>
      <c r="Q2218" s="35">
        <f>VLOOKUP(Table6[[#This Row],[Product]],Table3[],4)</f>
        <v>20</v>
      </c>
      <c r="R2218" s="35">
        <f>Table6[[#This Row],[Quantity]]*Table6[[#This Row],[Case]]</f>
        <v>1660</v>
      </c>
      <c r="S2218" s="35">
        <f>Table6[[#This Row],[Total Sales]]*Table6[[#This Row],[Cost]]</f>
        <v>5793.4000000000005</v>
      </c>
    </row>
    <row r="2219" spans="1:19" x14ac:dyDescent="0.3">
      <c r="A2219" s="54">
        <v>2281</v>
      </c>
      <c r="B2219" s="35" t="s">
        <v>1096</v>
      </c>
      <c r="C2219" s="35" t="s">
        <v>2051</v>
      </c>
      <c r="D2219" s="35" t="s">
        <v>28</v>
      </c>
      <c r="E2219" s="35" t="str">
        <f t="shared" si="102"/>
        <v>M</v>
      </c>
      <c r="F2219" s="35">
        <v>30</v>
      </c>
      <c r="G2219" s="35" t="s">
        <v>6118</v>
      </c>
      <c r="H2219" s="35" t="s">
        <v>2717</v>
      </c>
      <c r="I2219" s="35" t="s">
        <v>1889</v>
      </c>
      <c r="J2219" s="48">
        <v>44050</v>
      </c>
      <c r="K2219" s="35">
        <v>52</v>
      </c>
      <c r="L2219" s="49" t="s">
        <v>80</v>
      </c>
      <c r="M2219" s="50" t="str">
        <f>VLOOKUP(Table6[[#This Row],[Product]],Table3[],2)</f>
        <v>Ultrathing V2</v>
      </c>
      <c r="N2219" s="50" t="str">
        <f t="shared" si="103"/>
        <v>Aug</v>
      </c>
      <c r="O2219" s="56">
        <f t="shared" si="104"/>
        <v>2020</v>
      </c>
      <c r="P2219" s="51">
        <f>VLOOKUP(Table6[[#This Row],[Product]],Table3[],3)</f>
        <v>2.95</v>
      </c>
      <c r="Q2219" s="35">
        <f>VLOOKUP(Table6[[#This Row],[Product]],Table3[],4)</f>
        <v>20</v>
      </c>
      <c r="R2219" s="35">
        <f>Table6[[#This Row],[Quantity]]*Table6[[#This Row],[Case]]</f>
        <v>1040</v>
      </c>
      <c r="S2219" s="35">
        <f>Table6[[#This Row],[Total Sales]]*Table6[[#This Row],[Cost]]</f>
        <v>3068</v>
      </c>
    </row>
    <row r="2220" spans="1:19" x14ac:dyDescent="0.3">
      <c r="A2220" s="54">
        <v>2282</v>
      </c>
      <c r="B2220" s="35" t="s">
        <v>1293</v>
      </c>
      <c r="C2220" s="35" t="s">
        <v>5168</v>
      </c>
      <c r="D2220" s="35" t="s">
        <v>15</v>
      </c>
      <c r="E2220" s="35" t="str">
        <f t="shared" si="102"/>
        <v>F</v>
      </c>
      <c r="F2220" s="35">
        <v>60</v>
      </c>
      <c r="G2220" s="35" t="s">
        <v>6119</v>
      </c>
      <c r="H2220" s="35" t="s">
        <v>483</v>
      </c>
      <c r="I2220" s="35" t="s">
        <v>32</v>
      </c>
      <c r="J2220" s="48" t="s">
        <v>13918</v>
      </c>
      <c r="K2220" s="35">
        <v>37</v>
      </c>
      <c r="L2220" s="49" t="s">
        <v>70</v>
      </c>
      <c r="M2220" s="50" t="str">
        <f>VLOOKUP(Table6[[#This Row],[Product]],Table3[],2)</f>
        <v>Megawidget M</v>
      </c>
      <c r="N2220" s="50" t="str">
        <f t="shared" si="103"/>
        <v>Aug</v>
      </c>
      <c r="O2220" s="56">
        <f t="shared" si="104"/>
        <v>2021</v>
      </c>
      <c r="P2220" s="51">
        <f>VLOOKUP(Table6[[#This Row],[Product]],Table3[],3)</f>
        <v>1.29</v>
      </c>
      <c r="Q2220" s="35">
        <f>VLOOKUP(Table6[[#This Row],[Product]],Table3[],4)</f>
        <v>24</v>
      </c>
      <c r="R2220" s="35">
        <f>Table6[[#This Row],[Quantity]]*Table6[[#This Row],[Case]]</f>
        <v>888</v>
      </c>
      <c r="S2220" s="35">
        <f>Table6[[#This Row],[Total Sales]]*Table6[[#This Row],[Cost]]</f>
        <v>1145.52</v>
      </c>
    </row>
    <row r="2221" spans="1:19" x14ac:dyDescent="0.3">
      <c r="A2221" s="54">
        <v>2283</v>
      </c>
      <c r="B2221" s="35" t="s">
        <v>4430</v>
      </c>
      <c r="C2221" s="35" t="s">
        <v>3905</v>
      </c>
      <c r="D2221" s="35" t="s">
        <v>28</v>
      </c>
      <c r="E2221" s="35" t="str">
        <f t="shared" si="102"/>
        <v>M</v>
      </c>
      <c r="F2221" s="35">
        <v>90</v>
      </c>
      <c r="G2221" s="35" t="s">
        <v>6120</v>
      </c>
      <c r="H2221" s="35" t="s">
        <v>1391</v>
      </c>
      <c r="I2221" s="35" t="s">
        <v>32</v>
      </c>
      <c r="J2221" s="48">
        <v>44685</v>
      </c>
      <c r="K2221" s="35">
        <v>54</v>
      </c>
      <c r="L2221" s="49" t="s">
        <v>101</v>
      </c>
      <c r="M2221" s="50" t="str">
        <f>VLOOKUP(Table6[[#This Row],[Product]],Table3[],2)</f>
        <v>Superwossname</v>
      </c>
      <c r="N2221" s="50" t="str">
        <f t="shared" si="103"/>
        <v>May</v>
      </c>
      <c r="O2221" s="56">
        <f t="shared" si="104"/>
        <v>2022</v>
      </c>
      <c r="P2221" s="51">
        <f>VLOOKUP(Table6[[#This Row],[Product]],Table3[],3)</f>
        <v>3.49</v>
      </c>
      <c r="Q2221" s="35">
        <f>VLOOKUP(Table6[[#This Row],[Product]],Table3[],4)</f>
        <v>20</v>
      </c>
      <c r="R2221" s="35">
        <f>Table6[[#This Row],[Quantity]]*Table6[[#This Row],[Case]]</f>
        <v>1080</v>
      </c>
      <c r="S2221" s="35">
        <f>Table6[[#This Row],[Total Sales]]*Table6[[#This Row],[Cost]]</f>
        <v>3769.2000000000003</v>
      </c>
    </row>
    <row r="2222" spans="1:19" x14ac:dyDescent="0.3">
      <c r="A2222" s="54">
        <v>2284</v>
      </c>
      <c r="B2222" s="35" t="s">
        <v>1208</v>
      </c>
      <c r="C2222" s="35" t="s">
        <v>1997</v>
      </c>
      <c r="D2222" s="35" t="s">
        <v>28</v>
      </c>
      <c r="E2222" s="35" t="str">
        <f t="shared" si="102"/>
        <v>M</v>
      </c>
      <c r="F2222" s="35">
        <v>30</v>
      </c>
      <c r="G2222" s="35" t="s">
        <v>15170</v>
      </c>
      <c r="H2222" s="35" t="s">
        <v>6122</v>
      </c>
      <c r="I2222" s="35" t="s">
        <v>25</v>
      </c>
      <c r="J2222" s="48" t="s">
        <v>14008</v>
      </c>
      <c r="K2222" s="35">
        <v>81</v>
      </c>
      <c r="L2222" s="49" t="s">
        <v>159</v>
      </c>
      <c r="M2222" s="50" t="str">
        <f>VLOOKUP(Table6[[#This Row],[Product]],Table3[],2)</f>
        <v>Ultrathing V3</v>
      </c>
      <c r="N2222" s="50" t="str">
        <f t="shared" si="103"/>
        <v>Oct</v>
      </c>
      <c r="O2222" s="56">
        <f t="shared" si="104"/>
        <v>2020</v>
      </c>
      <c r="P2222" s="51">
        <f>VLOOKUP(Table6[[#This Row],[Product]],Table3[],3)</f>
        <v>3.39</v>
      </c>
      <c r="Q2222" s="35">
        <f>VLOOKUP(Table6[[#This Row],[Product]],Table3[],4)</f>
        <v>24</v>
      </c>
      <c r="R2222" s="35">
        <f>Table6[[#This Row],[Quantity]]*Table6[[#This Row],[Case]]</f>
        <v>1944</v>
      </c>
      <c r="S2222" s="35">
        <f>Table6[[#This Row],[Total Sales]]*Table6[[#This Row],[Cost]]</f>
        <v>6590.16</v>
      </c>
    </row>
    <row r="2223" spans="1:19" x14ac:dyDescent="0.3">
      <c r="A2223" s="54">
        <v>2285</v>
      </c>
      <c r="B2223" s="35" t="s">
        <v>5567</v>
      </c>
      <c r="C2223" s="35" t="s">
        <v>2167</v>
      </c>
      <c r="D2223" s="35" t="s">
        <v>28</v>
      </c>
      <c r="E2223" s="35" t="str">
        <f t="shared" si="102"/>
        <v>M</v>
      </c>
      <c r="F2223" s="35">
        <v>30</v>
      </c>
      <c r="G2223" s="35" t="s">
        <v>6123</v>
      </c>
      <c r="H2223" s="35" t="s">
        <v>94</v>
      </c>
      <c r="I2223" s="35" t="s">
        <v>95</v>
      </c>
      <c r="J2223" s="48">
        <v>43901</v>
      </c>
      <c r="K2223" s="35">
        <v>26</v>
      </c>
      <c r="L2223" s="49" t="s">
        <v>80</v>
      </c>
      <c r="M2223" s="50" t="str">
        <f>VLOOKUP(Table6[[#This Row],[Product]],Table3[],2)</f>
        <v>Ultrathing V2</v>
      </c>
      <c r="N2223" s="50" t="str">
        <f t="shared" si="103"/>
        <v>Mar</v>
      </c>
      <c r="O2223" s="56">
        <f t="shared" si="104"/>
        <v>2020</v>
      </c>
      <c r="P2223" s="51">
        <f>VLOOKUP(Table6[[#This Row],[Product]],Table3[],3)</f>
        <v>2.95</v>
      </c>
      <c r="Q2223" s="35">
        <f>VLOOKUP(Table6[[#This Row],[Product]],Table3[],4)</f>
        <v>20</v>
      </c>
      <c r="R2223" s="35">
        <f>Table6[[#This Row],[Quantity]]*Table6[[#This Row],[Case]]</f>
        <v>520</v>
      </c>
      <c r="S2223" s="35">
        <f>Table6[[#This Row],[Total Sales]]*Table6[[#This Row],[Cost]]</f>
        <v>1534</v>
      </c>
    </row>
    <row r="2224" spans="1:19" x14ac:dyDescent="0.3">
      <c r="A2224" s="54">
        <v>2286</v>
      </c>
      <c r="B2224" s="35" t="s">
        <v>3955</v>
      </c>
      <c r="C2224" s="35" t="s">
        <v>2770</v>
      </c>
      <c r="D2224" s="35" t="s">
        <v>15</v>
      </c>
      <c r="E2224" s="35" t="str">
        <f t="shared" si="102"/>
        <v>F</v>
      </c>
      <c r="F2224" s="35">
        <v>30</v>
      </c>
      <c r="G2224" s="35" t="s">
        <v>6124</v>
      </c>
      <c r="H2224" s="35" t="s">
        <v>186</v>
      </c>
      <c r="I2224" s="35" t="s">
        <v>187</v>
      </c>
      <c r="J2224" s="48" t="s">
        <v>13891</v>
      </c>
      <c r="K2224" s="35">
        <v>89</v>
      </c>
      <c r="L2224" s="49" t="s">
        <v>70</v>
      </c>
      <c r="M2224" s="50" t="str">
        <f>VLOOKUP(Table6[[#This Row],[Product]],Table3[],2)</f>
        <v>Megawidget M</v>
      </c>
      <c r="N2224" s="50" t="str">
        <f t="shared" si="103"/>
        <v>May</v>
      </c>
      <c r="O2224" s="56">
        <f t="shared" si="104"/>
        <v>2021</v>
      </c>
      <c r="P2224" s="51">
        <f>VLOOKUP(Table6[[#This Row],[Product]],Table3[],3)</f>
        <v>1.29</v>
      </c>
      <c r="Q2224" s="35">
        <f>VLOOKUP(Table6[[#This Row],[Product]],Table3[],4)</f>
        <v>24</v>
      </c>
      <c r="R2224" s="35">
        <f>Table6[[#This Row],[Quantity]]*Table6[[#This Row],[Case]]</f>
        <v>2136</v>
      </c>
      <c r="S2224" s="35">
        <f>Table6[[#This Row],[Total Sales]]*Table6[[#This Row],[Cost]]</f>
        <v>2755.44</v>
      </c>
    </row>
    <row r="2225" spans="1:19" x14ac:dyDescent="0.3">
      <c r="A2225" s="54">
        <v>2287</v>
      </c>
      <c r="B2225" s="35" t="s">
        <v>843</v>
      </c>
      <c r="C2225" s="35" t="s">
        <v>3265</v>
      </c>
      <c r="D2225" s="35" t="s">
        <v>15</v>
      </c>
      <c r="E2225" s="35" t="str">
        <f t="shared" si="102"/>
        <v>F</v>
      </c>
      <c r="F2225" s="35">
        <v>60</v>
      </c>
      <c r="G2225" s="35" t="s">
        <v>6125</v>
      </c>
      <c r="H2225" s="35" t="s">
        <v>4256</v>
      </c>
      <c r="I2225" s="35" t="s">
        <v>1454</v>
      </c>
      <c r="J2225" s="48" t="s">
        <v>14181</v>
      </c>
      <c r="K2225" s="35">
        <v>83</v>
      </c>
      <c r="L2225" s="49" t="s">
        <v>64</v>
      </c>
      <c r="M2225" s="50" t="str">
        <f>VLOOKUP(Table6[[#This Row],[Product]],Table3[],2)</f>
        <v>Ultrathing V4</v>
      </c>
      <c r="N2225" s="50" t="str">
        <f t="shared" si="103"/>
        <v>Nov</v>
      </c>
      <c r="O2225" s="56">
        <f t="shared" si="104"/>
        <v>2020</v>
      </c>
      <c r="P2225" s="51">
        <f>VLOOKUP(Table6[[#This Row],[Product]],Table3[],3)</f>
        <v>3.99</v>
      </c>
      <c r="Q2225" s="35">
        <f>VLOOKUP(Table6[[#This Row],[Product]],Table3[],4)</f>
        <v>24</v>
      </c>
      <c r="R2225" s="35">
        <f>Table6[[#This Row],[Quantity]]*Table6[[#This Row],[Case]]</f>
        <v>1992</v>
      </c>
      <c r="S2225" s="35">
        <f>Table6[[#This Row],[Total Sales]]*Table6[[#This Row],[Cost]]</f>
        <v>7948.0800000000008</v>
      </c>
    </row>
    <row r="2226" spans="1:19" x14ac:dyDescent="0.3">
      <c r="A2226" s="54">
        <v>2288</v>
      </c>
      <c r="B2226" s="35" t="s">
        <v>6126</v>
      </c>
      <c r="C2226" s="35" t="s">
        <v>1714</v>
      </c>
      <c r="D2226" s="35" t="s">
        <v>28</v>
      </c>
      <c r="E2226" s="35" t="str">
        <f t="shared" si="102"/>
        <v>M</v>
      </c>
      <c r="F2226" s="35">
        <v>60</v>
      </c>
      <c r="G2226" s="35" t="s">
        <v>6125</v>
      </c>
      <c r="H2226" s="35" t="s">
        <v>412</v>
      </c>
      <c r="I2226" s="35" t="s">
        <v>187</v>
      </c>
      <c r="J2226" s="48">
        <v>43956</v>
      </c>
      <c r="K2226" s="35">
        <v>18</v>
      </c>
      <c r="L2226" s="49" t="s">
        <v>20</v>
      </c>
      <c r="M2226" s="50" t="str">
        <f>VLOOKUP(Table6[[#This Row],[Product]],Table3[],2)</f>
        <v>Hyperwotsit</v>
      </c>
      <c r="N2226" s="50" t="str">
        <f t="shared" si="103"/>
        <v>May</v>
      </c>
      <c r="O2226" s="56">
        <f t="shared" si="104"/>
        <v>2020</v>
      </c>
      <c r="P2226" s="51">
        <f>VLOOKUP(Table6[[#This Row],[Product]],Table3[],3)</f>
        <v>2.0099999999999998</v>
      </c>
      <c r="Q2226" s="35">
        <f>VLOOKUP(Table6[[#This Row],[Product]],Table3[],4)</f>
        <v>20</v>
      </c>
      <c r="R2226" s="35">
        <f>Table6[[#This Row],[Quantity]]*Table6[[#This Row],[Case]]</f>
        <v>360</v>
      </c>
      <c r="S2226" s="35">
        <f>Table6[[#This Row],[Total Sales]]*Table6[[#This Row],[Cost]]</f>
        <v>723.59999999999991</v>
      </c>
    </row>
    <row r="2227" spans="1:19" x14ac:dyDescent="0.3">
      <c r="A2227" s="54">
        <v>2289</v>
      </c>
      <c r="B2227" s="35" t="s">
        <v>6127</v>
      </c>
      <c r="C2227" s="35" t="s">
        <v>6128</v>
      </c>
      <c r="D2227" s="35" t="s">
        <v>51</v>
      </c>
      <c r="E2227" s="35" t="str">
        <f t="shared" si="102"/>
        <v>F</v>
      </c>
      <c r="F2227" s="35">
        <v>30</v>
      </c>
      <c r="G2227" s="35" t="s">
        <v>6129</v>
      </c>
      <c r="H2227" s="35" t="s">
        <v>1512</v>
      </c>
      <c r="I2227" s="35" t="s">
        <v>25</v>
      </c>
      <c r="J2227" s="48" t="s">
        <v>14114</v>
      </c>
      <c r="K2227" s="35">
        <v>55</v>
      </c>
      <c r="L2227" s="49" t="s">
        <v>80</v>
      </c>
      <c r="M2227" s="50" t="str">
        <f>VLOOKUP(Table6[[#This Row],[Product]],Table3[],2)</f>
        <v>Ultrathing V2</v>
      </c>
      <c r="N2227" s="50" t="str">
        <f t="shared" si="103"/>
        <v>Sep</v>
      </c>
      <c r="O2227" s="56">
        <f t="shared" si="104"/>
        <v>2020</v>
      </c>
      <c r="P2227" s="51">
        <f>VLOOKUP(Table6[[#This Row],[Product]],Table3[],3)</f>
        <v>2.95</v>
      </c>
      <c r="Q2227" s="35">
        <f>VLOOKUP(Table6[[#This Row],[Product]],Table3[],4)</f>
        <v>20</v>
      </c>
      <c r="R2227" s="35">
        <f>Table6[[#This Row],[Quantity]]*Table6[[#This Row],[Case]]</f>
        <v>1100</v>
      </c>
      <c r="S2227" s="35">
        <f>Table6[[#This Row],[Total Sales]]*Table6[[#This Row],[Cost]]</f>
        <v>3245</v>
      </c>
    </row>
    <row r="2228" spans="1:19" x14ac:dyDescent="0.3">
      <c r="A2228" s="54">
        <v>2290</v>
      </c>
      <c r="B2228" s="35" t="s">
        <v>6130</v>
      </c>
      <c r="C2228" s="35" t="s">
        <v>6131</v>
      </c>
      <c r="D2228" s="35" t="s">
        <v>51</v>
      </c>
      <c r="E2228" s="35" t="str">
        <f t="shared" si="102"/>
        <v>F</v>
      </c>
      <c r="F2228" s="35">
        <v>90</v>
      </c>
      <c r="G2228" s="35" t="s">
        <v>6132</v>
      </c>
      <c r="H2228" s="35" t="s">
        <v>6023</v>
      </c>
      <c r="I2228" s="35" t="s">
        <v>32</v>
      </c>
      <c r="J2228" s="48" t="s">
        <v>13974</v>
      </c>
      <c r="K2228" s="35">
        <v>22</v>
      </c>
      <c r="L2228" s="49" t="s">
        <v>159</v>
      </c>
      <c r="M2228" s="50" t="str">
        <f>VLOOKUP(Table6[[#This Row],[Product]],Table3[],2)</f>
        <v>Ultrathing V3</v>
      </c>
      <c r="N2228" s="50" t="str">
        <f t="shared" si="103"/>
        <v>May</v>
      </c>
      <c r="O2228" s="56">
        <f t="shared" si="104"/>
        <v>2020</v>
      </c>
      <c r="P2228" s="51">
        <f>VLOOKUP(Table6[[#This Row],[Product]],Table3[],3)</f>
        <v>3.39</v>
      </c>
      <c r="Q2228" s="35">
        <f>VLOOKUP(Table6[[#This Row],[Product]],Table3[],4)</f>
        <v>24</v>
      </c>
      <c r="R2228" s="35">
        <f>Table6[[#This Row],[Quantity]]*Table6[[#This Row],[Case]]</f>
        <v>528</v>
      </c>
      <c r="S2228" s="35">
        <f>Table6[[#This Row],[Total Sales]]*Table6[[#This Row],[Cost]]</f>
        <v>1789.92</v>
      </c>
    </row>
    <row r="2229" spans="1:19" x14ac:dyDescent="0.3">
      <c r="A2229" s="54">
        <v>2291</v>
      </c>
      <c r="B2229" s="35" t="s">
        <v>6133</v>
      </c>
      <c r="C2229" s="35" t="s">
        <v>6134</v>
      </c>
      <c r="D2229" s="35" t="s">
        <v>117</v>
      </c>
      <c r="E2229" s="35" t="str">
        <f t="shared" si="102"/>
        <v>M/F</v>
      </c>
      <c r="F2229" s="35">
        <v>30</v>
      </c>
      <c r="G2229" s="35" t="s">
        <v>6135</v>
      </c>
      <c r="H2229" s="35" t="s">
        <v>655</v>
      </c>
      <c r="I2229" s="35" t="s">
        <v>32</v>
      </c>
      <c r="J2229" s="48" t="s">
        <v>13976</v>
      </c>
      <c r="K2229" s="35">
        <v>44</v>
      </c>
      <c r="L2229" s="49" t="s">
        <v>33</v>
      </c>
      <c r="M2229" s="50" t="str">
        <f>VLOOKUP(Table6[[#This Row],[Product]],Table3[],2)</f>
        <v>Megawidget L</v>
      </c>
      <c r="N2229" s="50" t="str">
        <f t="shared" si="103"/>
        <v>Mar</v>
      </c>
      <c r="O2229" s="56">
        <f t="shared" si="104"/>
        <v>2022</v>
      </c>
      <c r="P2229" s="51">
        <f>VLOOKUP(Table6[[#This Row],[Product]],Table3[],3)</f>
        <v>1.79</v>
      </c>
      <c r="Q2229" s="35">
        <f>VLOOKUP(Table6[[#This Row],[Product]],Table3[],4)</f>
        <v>24</v>
      </c>
      <c r="R2229" s="35">
        <f>Table6[[#This Row],[Quantity]]*Table6[[#This Row],[Case]]</f>
        <v>1056</v>
      </c>
      <c r="S2229" s="35">
        <f>Table6[[#This Row],[Total Sales]]*Table6[[#This Row],[Cost]]</f>
        <v>1890.24</v>
      </c>
    </row>
    <row r="2230" spans="1:19" x14ac:dyDescent="0.3">
      <c r="A2230" s="54">
        <v>2292</v>
      </c>
      <c r="B2230" s="35" t="s">
        <v>6136</v>
      </c>
      <c r="C2230" s="35" t="s">
        <v>2485</v>
      </c>
      <c r="D2230" s="35" t="s">
        <v>51</v>
      </c>
      <c r="E2230" s="35" t="str">
        <f t="shared" si="102"/>
        <v>F</v>
      </c>
      <c r="F2230" s="35">
        <v>60</v>
      </c>
      <c r="G2230" s="35" t="s">
        <v>6137</v>
      </c>
      <c r="H2230" s="35" t="s">
        <v>3774</v>
      </c>
      <c r="I2230" s="35" t="s">
        <v>187</v>
      </c>
      <c r="J2230" s="48" t="s">
        <v>13933</v>
      </c>
      <c r="K2230" s="35">
        <v>87</v>
      </c>
      <c r="L2230" s="49" t="s">
        <v>54</v>
      </c>
      <c r="M2230" s="50" t="str">
        <f>VLOOKUP(Table6[[#This Row],[Product]],Table3[],2)</f>
        <v>Megawidget S</v>
      </c>
      <c r="N2230" s="50" t="str">
        <f t="shared" si="103"/>
        <v>Jul</v>
      </c>
      <c r="O2230" s="56">
        <f t="shared" si="104"/>
        <v>2022</v>
      </c>
      <c r="P2230" s="51">
        <f>VLOOKUP(Table6[[#This Row],[Product]],Table3[],3)</f>
        <v>0.69</v>
      </c>
      <c r="Q2230" s="35">
        <f>VLOOKUP(Table6[[#This Row],[Product]],Table3[],4)</f>
        <v>24</v>
      </c>
      <c r="R2230" s="35">
        <f>Table6[[#This Row],[Quantity]]*Table6[[#This Row],[Case]]</f>
        <v>2088</v>
      </c>
      <c r="S2230" s="35">
        <f>Table6[[#This Row],[Total Sales]]*Table6[[#This Row],[Cost]]</f>
        <v>1440.7199999999998</v>
      </c>
    </row>
    <row r="2231" spans="1:19" x14ac:dyDescent="0.3">
      <c r="A2231" s="54">
        <v>2293</v>
      </c>
      <c r="B2231" s="35" t="s">
        <v>6138</v>
      </c>
      <c r="C2231" s="35" t="s">
        <v>6139</v>
      </c>
      <c r="D2231" s="35" t="s">
        <v>41</v>
      </c>
      <c r="E2231" s="35" t="str">
        <f t="shared" si="102"/>
        <v>F</v>
      </c>
      <c r="F2231" s="35">
        <v>90</v>
      </c>
      <c r="G2231" s="35" t="s">
        <v>6140</v>
      </c>
      <c r="H2231" s="35" t="s">
        <v>4030</v>
      </c>
      <c r="I2231" s="35" t="s">
        <v>32</v>
      </c>
      <c r="J2231" s="48" t="s">
        <v>14024</v>
      </c>
      <c r="K2231" s="35">
        <v>22</v>
      </c>
      <c r="L2231" s="49" t="s">
        <v>80</v>
      </c>
      <c r="M2231" s="50" t="str">
        <f>VLOOKUP(Table6[[#This Row],[Product]],Table3[],2)</f>
        <v>Ultrathing V2</v>
      </c>
      <c r="N2231" s="50" t="str">
        <f t="shared" si="103"/>
        <v>Dec</v>
      </c>
      <c r="O2231" s="56">
        <f t="shared" si="104"/>
        <v>2022</v>
      </c>
      <c r="P2231" s="51">
        <f>VLOOKUP(Table6[[#This Row],[Product]],Table3[],3)</f>
        <v>2.95</v>
      </c>
      <c r="Q2231" s="35">
        <f>VLOOKUP(Table6[[#This Row],[Product]],Table3[],4)</f>
        <v>20</v>
      </c>
      <c r="R2231" s="35">
        <f>Table6[[#This Row],[Quantity]]*Table6[[#This Row],[Case]]</f>
        <v>440</v>
      </c>
      <c r="S2231" s="35">
        <f>Table6[[#This Row],[Total Sales]]*Table6[[#This Row],[Cost]]</f>
        <v>1298</v>
      </c>
    </row>
    <row r="2232" spans="1:19" x14ac:dyDescent="0.3">
      <c r="A2232" s="54">
        <v>2294</v>
      </c>
      <c r="B2232" s="35" t="s">
        <v>6141</v>
      </c>
      <c r="C2232" s="35" t="s">
        <v>6142</v>
      </c>
      <c r="D2232" s="35" t="s">
        <v>41</v>
      </c>
      <c r="E2232" s="35" t="str">
        <f t="shared" si="102"/>
        <v>F</v>
      </c>
      <c r="F2232" s="35">
        <v>60</v>
      </c>
      <c r="G2232" s="35" t="s">
        <v>15171</v>
      </c>
      <c r="H2232" s="35" t="s">
        <v>1131</v>
      </c>
      <c r="I2232" s="35" t="s">
        <v>32</v>
      </c>
      <c r="J2232" s="48" t="s">
        <v>13763</v>
      </c>
      <c r="K2232" s="35">
        <v>12</v>
      </c>
      <c r="L2232" s="49" t="s">
        <v>39</v>
      </c>
      <c r="M2232" s="50" t="str">
        <f>VLOOKUP(Table6[[#This Row],[Product]],Table3[],2)</f>
        <v>Ultrathing V1</v>
      </c>
      <c r="N2232" s="50" t="str">
        <f t="shared" si="103"/>
        <v>Jun</v>
      </c>
      <c r="O2232" s="56">
        <f t="shared" si="104"/>
        <v>2021</v>
      </c>
      <c r="P2232" s="51">
        <f>VLOOKUP(Table6[[#This Row],[Product]],Table3[],3)</f>
        <v>1.79</v>
      </c>
      <c r="Q2232" s="35">
        <f>VLOOKUP(Table6[[#This Row],[Product]],Table3[],4)</f>
        <v>17</v>
      </c>
      <c r="R2232" s="35">
        <f>Table6[[#This Row],[Quantity]]*Table6[[#This Row],[Case]]</f>
        <v>204</v>
      </c>
      <c r="S2232" s="35">
        <f>Table6[[#This Row],[Total Sales]]*Table6[[#This Row],[Cost]]</f>
        <v>365.16</v>
      </c>
    </row>
    <row r="2233" spans="1:19" x14ac:dyDescent="0.3">
      <c r="A2233" s="54">
        <v>2295</v>
      </c>
      <c r="B2233" s="35" t="s">
        <v>6144</v>
      </c>
      <c r="C2233" s="35" t="s">
        <v>2951</v>
      </c>
      <c r="D2233" s="35" t="s">
        <v>28</v>
      </c>
      <c r="E2233" s="35" t="str">
        <f t="shared" si="102"/>
        <v>M</v>
      </c>
      <c r="F2233" s="35">
        <v>30</v>
      </c>
      <c r="G2233" s="35" t="s">
        <v>6145</v>
      </c>
      <c r="H2233" s="35" t="s">
        <v>4713</v>
      </c>
      <c r="I2233" s="35" t="s">
        <v>294</v>
      </c>
      <c r="J2233" s="48" t="s">
        <v>13674</v>
      </c>
      <c r="K2233" s="35">
        <v>73</v>
      </c>
      <c r="L2233" s="49" t="s">
        <v>159</v>
      </c>
      <c r="M2233" s="50" t="str">
        <f>VLOOKUP(Table6[[#This Row],[Product]],Table3[],2)</f>
        <v>Ultrathing V3</v>
      </c>
      <c r="N2233" s="50" t="str">
        <f t="shared" si="103"/>
        <v>Feb</v>
      </c>
      <c r="O2233" s="56">
        <f t="shared" si="104"/>
        <v>2022</v>
      </c>
      <c r="P2233" s="51">
        <f>VLOOKUP(Table6[[#This Row],[Product]],Table3[],3)</f>
        <v>3.39</v>
      </c>
      <c r="Q2233" s="35">
        <f>VLOOKUP(Table6[[#This Row],[Product]],Table3[],4)</f>
        <v>24</v>
      </c>
      <c r="R2233" s="35">
        <f>Table6[[#This Row],[Quantity]]*Table6[[#This Row],[Case]]</f>
        <v>1752</v>
      </c>
      <c r="S2233" s="35">
        <f>Table6[[#This Row],[Total Sales]]*Table6[[#This Row],[Cost]]</f>
        <v>5939.2800000000007</v>
      </c>
    </row>
    <row r="2234" spans="1:19" x14ac:dyDescent="0.3">
      <c r="A2234" s="54">
        <v>2296</v>
      </c>
      <c r="B2234" s="35" t="s">
        <v>127</v>
      </c>
      <c r="C2234" s="35" t="s">
        <v>6146</v>
      </c>
      <c r="D2234" s="35" t="s">
        <v>28</v>
      </c>
      <c r="E2234" s="35" t="str">
        <f t="shared" si="102"/>
        <v>M</v>
      </c>
      <c r="F2234" s="35">
        <v>30</v>
      </c>
      <c r="G2234" s="35" t="s">
        <v>6147</v>
      </c>
      <c r="H2234" s="35" t="s">
        <v>6148</v>
      </c>
      <c r="I2234" s="35" t="s">
        <v>110</v>
      </c>
      <c r="J2234" s="48" t="s">
        <v>13811</v>
      </c>
      <c r="K2234" s="35">
        <v>58</v>
      </c>
      <c r="L2234" s="49" t="s">
        <v>159</v>
      </c>
      <c r="M2234" s="50" t="str">
        <f>VLOOKUP(Table6[[#This Row],[Product]],Table3[],2)</f>
        <v>Ultrathing V3</v>
      </c>
      <c r="N2234" s="50" t="str">
        <f t="shared" si="103"/>
        <v>Jun</v>
      </c>
      <c r="O2234" s="56">
        <f t="shared" si="104"/>
        <v>2020</v>
      </c>
      <c r="P2234" s="51">
        <f>VLOOKUP(Table6[[#This Row],[Product]],Table3[],3)</f>
        <v>3.39</v>
      </c>
      <c r="Q2234" s="35">
        <f>VLOOKUP(Table6[[#This Row],[Product]],Table3[],4)</f>
        <v>24</v>
      </c>
      <c r="R2234" s="35">
        <f>Table6[[#This Row],[Quantity]]*Table6[[#This Row],[Case]]</f>
        <v>1392</v>
      </c>
      <c r="S2234" s="35">
        <f>Table6[[#This Row],[Total Sales]]*Table6[[#This Row],[Cost]]</f>
        <v>4718.88</v>
      </c>
    </row>
    <row r="2235" spans="1:19" x14ac:dyDescent="0.3">
      <c r="A2235" s="54">
        <v>2297</v>
      </c>
      <c r="B2235" s="35" t="s">
        <v>6149</v>
      </c>
      <c r="C2235" s="35" t="s">
        <v>5428</v>
      </c>
      <c r="D2235" s="35" t="s">
        <v>28</v>
      </c>
      <c r="E2235" s="35" t="str">
        <f t="shared" si="102"/>
        <v>M</v>
      </c>
      <c r="F2235" s="35">
        <v>30</v>
      </c>
      <c r="G2235" s="35" t="s">
        <v>6152</v>
      </c>
      <c r="H2235" s="35" t="s">
        <v>655</v>
      </c>
      <c r="I2235" s="35" t="s">
        <v>32</v>
      </c>
      <c r="J2235" s="48">
        <v>44014</v>
      </c>
      <c r="K2235" s="35">
        <v>31</v>
      </c>
      <c r="L2235" s="49" t="s">
        <v>33</v>
      </c>
      <c r="M2235" s="50" t="str">
        <f>VLOOKUP(Table6[[#This Row],[Product]],Table3[],2)</f>
        <v>Megawidget L</v>
      </c>
      <c r="N2235" s="50" t="str">
        <f t="shared" si="103"/>
        <v>Jul</v>
      </c>
      <c r="O2235" s="56">
        <f t="shared" si="104"/>
        <v>2020</v>
      </c>
      <c r="P2235" s="51">
        <f>VLOOKUP(Table6[[#This Row],[Product]],Table3[],3)</f>
        <v>1.79</v>
      </c>
      <c r="Q2235" s="35">
        <f>VLOOKUP(Table6[[#This Row],[Product]],Table3[],4)</f>
        <v>24</v>
      </c>
      <c r="R2235" s="35">
        <f>Table6[[#This Row],[Quantity]]*Table6[[#This Row],[Case]]</f>
        <v>744</v>
      </c>
      <c r="S2235" s="35">
        <f>Table6[[#This Row],[Total Sales]]*Table6[[#This Row],[Cost]]</f>
        <v>1331.76</v>
      </c>
    </row>
    <row r="2236" spans="1:19" x14ac:dyDescent="0.3">
      <c r="A2236" s="54">
        <v>2298</v>
      </c>
      <c r="B2236" s="35" t="s">
        <v>6151</v>
      </c>
      <c r="C2236" s="35" t="s">
        <v>4561</v>
      </c>
      <c r="D2236" s="35" t="s">
        <v>28</v>
      </c>
      <c r="E2236" s="35" t="str">
        <f t="shared" si="102"/>
        <v>M</v>
      </c>
      <c r="F2236" s="35">
        <v>30</v>
      </c>
      <c r="G2236" s="35" t="s">
        <v>6152</v>
      </c>
      <c r="H2236" s="35" t="s">
        <v>1948</v>
      </c>
      <c r="I2236" s="35" t="s">
        <v>25</v>
      </c>
      <c r="J2236" s="48" t="s">
        <v>14059</v>
      </c>
      <c r="K2236" s="35">
        <v>74</v>
      </c>
      <c r="L2236" s="49" t="s">
        <v>54</v>
      </c>
      <c r="M2236" s="50" t="str">
        <f>VLOOKUP(Table6[[#This Row],[Product]],Table3[],2)</f>
        <v>Megawidget S</v>
      </c>
      <c r="N2236" s="50" t="str">
        <f t="shared" si="103"/>
        <v>Jan</v>
      </c>
      <c r="O2236" s="56">
        <f t="shared" si="104"/>
        <v>2022</v>
      </c>
      <c r="P2236" s="51">
        <f>VLOOKUP(Table6[[#This Row],[Product]],Table3[],3)</f>
        <v>0.69</v>
      </c>
      <c r="Q2236" s="35">
        <f>VLOOKUP(Table6[[#This Row],[Product]],Table3[],4)</f>
        <v>24</v>
      </c>
      <c r="R2236" s="35">
        <f>Table6[[#This Row],[Quantity]]*Table6[[#This Row],[Case]]</f>
        <v>1776</v>
      </c>
      <c r="S2236" s="35">
        <f>Table6[[#This Row],[Total Sales]]*Table6[[#This Row],[Cost]]</f>
        <v>1225.4399999999998</v>
      </c>
    </row>
    <row r="2237" spans="1:19" x14ac:dyDescent="0.3">
      <c r="A2237" s="54">
        <v>2299</v>
      </c>
      <c r="B2237" s="35" t="s">
        <v>5834</v>
      </c>
      <c r="C2237" s="35" t="s">
        <v>2806</v>
      </c>
      <c r="D2237" s="35" t="s">
        <v>15</v>
      </c>
      <c r="E2237" s="35" t="str">
        <f t="shared" si="102"/>
        <v>F</v>
      </c>
      <c r="F2237" s="35">
        <v>30</v>
      </c>
      <c r="G2237" s="35" t="s">
        <v>14326</v>
      </c>
      <c r="H2237" s="35" t="s">
        <v>6154</v>
      </c>
      <c r="I2237" s="35" t="s">
        <v>38</v>
      </c>
      <c r="J2237" s="48" t="s">
        <v>14170</v>
      </c>
      <c r="K2237" s="35">
        <v>30</v>
      </c>
      <c r="L2237" s="49" t="s">
        <v>159</v>
      </c>
      <c r="M2237" s="50" t="str">
        <f>VLOOKUP(Table6[[#This Row],[Product]],Table3[],2)</f>
        <v>Ultrathing V3</v>
      </c>
      <c r="N2237" s="50" t="str">
        <f t="shared" si="103"/>
        <v>Feb</v>
      </c>
      <c r="O2237" s="56">
        <f t="shared" si="104"/>
        <v>2021</v>
      </c>
      <c r="P2237" s="51">
        <f>VLOOKUP(Table6[[#This Row],[Product]],Table3[],3)</f>
        <v>3.39</v>
      </c>
      <c r="Q2237" s="35">
        <f>VLOOKUP(Table6[[#This Row],[Product]],Table3[],4)</f>
        <v>24</v>
      </c>
      <c r="R2237" s="35">
        <f>Table6[[#This Row],[Quantity]]*Table6[[#This Row],[Case]]</f>
        <v>720</v>
      </c>
      <c r="S2237" s="35">
        <f>Table6[[#This Row],[Total Sales]]*Table6[[#This Row],[Cost]]</f>
        <v>2440.8000000000002</v>
      </c>
    </row>
    <row r="2238" spans="1:19" x14ac:dyDescent="0.3">
      <c r="A2238" s="54">
        <v>2300</v>
      </c>
      <c r="B2238" s="35" t="s">
        <v>4599</v>
      </c>
      <c r="C2238" s="35" t="s">
        <v>3935</v>
      </c>
      <c r="D2238" s="35" t="s">
        <v>28</v>
      </c>
      <c r="E2238" s="35" t="str">
        <f t="shared" si="102"/>
        <v>M</v>
      </c>
      <c r="F2238" s="35">
        <v>90</v>
      </c>
      <c r="G2238" s="35" t="s">
        <v>6155</v>
      </c>
      <c r="H2238" s="35" t="s">
        <v>1548</v>
      </c>
      <c r="I2238" s="35" t="s">
        <v>1549</v>
      </c>
      <c r="J2238" s="48">
        <v>44166</v>
      </c>
      <c r="K2238" s="35">
        <v>73</v>
      </c>
      <c r="L2238" s="49" t="s">
        <v>159</v>
      </c>
      <c r="M2238" s="50" t="str">
        <f>VLOOKUP(Table6[[#This Row],[Product]],Table3[],2)</f>
        <v>Ultrathing V3</v>
      </c>
      <c r="N2238" s="50" t="str">
        <f t="shared" si="103"/>
        <v>Dec</v>
      </c>
      <c r="O2238" s="56">
        <f t="shared" si="104"/>
        <v>2020</v>
      </c>
      <c r="P2238" s="51">
        <f>VLOOKUP(Table6[[#This Row],[Product]],Table3[],3)</f>
        <v>3.39</v>
      </c>
      <c r="Q2238" s="35">
        <f>VLOOKUP(Table6[[#This Row],[Product]],Table3[],4)</f>
        <v>24</v>
      </c>
      <c r="R2238" s="35">
        <f>Table6[[#This Row],[Quantity]]*Table6[[#This Row],[Case]]</f>
        <v>1752</v>
      </c>
      <c r="S2238" s="35">
        <f>Table6[[#This Row],[Total Sales]]*Table6[[#This Row],[Cost]]</f>
        <v>5939.2800000000007</v>
      </c>
    </row>
    <row r="2239" spans="1:19" x14ac:dyDescent="0.3">
      <c r="A2239" s="54">
        <v>2301</v>
      </c>
      <c r="B2239" s="35" t="s">
        <v>3548</v>
      </c>
      <c r="C2239" s="35" t="s">
        <v>3997</v>
      </c>
      <c r="D2239" s="35" t="s">
        <v>28</v>
      </c>
      <c r="E2239" s="35" t="str">
        <f t="shared" si="102"/>
        <v>M</v>
      </c>
      <c r="F2239" s="35">
        <v>30</v>
      </c>
      <c r="G2239" s="35" t="s">
        <v>6156</v>
      </c>
      <c r="H2239" s="35" t="s">
        <v>1896</v>
      </c>
      <c r="I2239" s="35" t="s">
        <v>294</v>
      </c>
      <c r="J2239" s="48">
        <v>44442</v>
      </c>
      <c r="K2239" s="35">
        <v>75</v>
      </c>
      <c r="L2239" s="49" t="s">
        <v>64</v>
      </c>
      <c r="M2239" s="50" t="str">
        <f>VLOOKUP(Table6[[#This Row],[Product]],Table3[],2)</f>
        <v>Ultrathing V4</v>
      </c>
      <c r="N2239" s="50" t="str">
        <f t="shared" si="103"/>
        <v>Sep</v>
      </c>
      <c r="O2239" s="56">
        <f t="shared" si="104"/>
        <v>2021</v>
      </c>
      <c r="P2239" s="51">
        <f>VLOOKUP(Table6[[#This Row],[Product]],Table3[],3)</f>
        <v>3.99</v>
      </c>
      <c r="Q2239" s="35">
        <f>VLOOKUP(Table6[[#This Row],[Product]],Table3[],4)</f>
        <v>24</v>
      </c>
      <c r="R2239" s="35">
        <f>Table6[[#This Row],[Quantity]]*Table6[[#This Row],[Case]]</f>
        <v>1800</v>
      </c>
      <c r="S2239" s="35">
        <f>Table6[[#This Row],[Total Sales]]*Table6[[#This Row],[Cost]]</f>
        <v>7182</v>
      </c>
    </row>
    <row r="2240" spans="1:19" x14ac:dyDescent="0.3">
      <c r="A2240" s="54">
        <v>2302</v>
      </c>
      <c r="B2240" s="35" t="s">
        <v>899</v>
      </c>
      <c r="C2240" s="35" t="s">
        <v>3509</v>
      </c>
      <c r="D2240" s="35" t="s">
        <v>28</v>
      </c>
      <c r="E2240" s="35" t="str">
        <f t="shared" si="102"/>
        <v>M</v>
      </c>
      <c r="F2240" s="35">
        <v>90</v>
      </c>
      <c r="G2240" s="35" t="s">
        <v>6157</v>
      </c>
      <c r="H2240" s="35" t="s">
        <v>946</v>
      </c>
      <c r="I2240" s="35" t="s">
        <v>947</v>
      </c>
      <c r="J2240" s="48" t="s">
        <v>14041</v>
      </c>
      <c r="K2240" s="35">
        <v>48</v>
      </c>
      <c r="L2240" s="49" t="s">
        <v>70</v>
      </c>
      <c r="M2240" s="50" t="str">
        <f>VLOOKUP(Table6[[#This Row],[Product]],Table3[],2)</f>
        <v>Megawidget M</v>
      </c>
      <c r="N2240" s="50" t="str">
        <f t="shared" si="103"/>
        <v>Jan</v>
      </c>
      <c r="O2240" s="56">
        <f t="shared" si="104"/>
        <v>2020</v>
      </c>
      <c r="P2240" s="51">
        <f>VLOOKUP(Table6[[#This Row],[Product]],Table3[],3)</f>
        <v>1.29</v>
      </c>
      <c r="Q2240" s="35">
        <f>VLOOKUP(Table6[[#This Row],[Product]],Table3[],4)</f>
        <v>24</v>
      </c>
      <c r="R2240" s="35">
        <f>Table6[[#This Row],[Quantity]]*Table6[[#This Row],[Case]]</f>
        <v>1152</v>
      </c>
      <c r="S2240" s="35">
        <f>Table6[[#This Row],[Total Sales]]*Table6[[#This Row],[Cost]]</f>
        <v>1486.08</v>
      </c>
    </row>
    <row r="2241" spans="1:19" x14ac:dyDescent="0.3">
      <c r="A2241" s="54">
        <v>2303</v>
      </c>
      <c r="B2241" s="35" t="s">
        <v>6158</v>
      </c>
      <c r="C2241" s="35" t="s">
        <v>1682</v>
      </c>
      <c r="D2241" s="35" t="s">
        <v>51</v>
      </c>
      <c r="E2241" s="35" t="str">
        <f t="shared" si="102"/>
        <v>F</v>
      </c>
      <c r="F2241" s="35">
        <v>90</v>
      </c>
      <c r="G2241" s="35" t="s">
        <v>6159</v>
      </c>
      <c r="H2241" s="35" t="s">
        <v>3365</v>
      </c>
      <c r="I2241" s="35" t="s">
        <v>146</v>
      </c>
      <c r="J2241" s="48" t="s">
        <v>14009</v>
      </c>
      <c r="K2241" s="35">
        <v>6</v>
      </c>
      <c r="L2241" s="49" t="s">
        <v>159</v>
      </c>
      <c r="M2241" s="50" t="str">
        <f>VLOOKUP(Table6[[#This Row],[Product]],Table3[],2)</f>
        <v>Ultrathing V3</v>
      </c>
      <c r="N2241" s="50" t="str">
        <f t="shared" si="103"/>
        <v>Jun</v>
      </c>
      <c r="O2241" s="56">
        <f t="shared" si="104"/>
        <v>2020</v>
      </c>
      <c r="P2241" s="51">
        <f>VLOOKUP(Table6[[#This Row],[Product]],Table3[],3)</f>
        <v>3.39</v>
      </c>
      <c r="Q2241" s="35">
        <f>VLOOKUP(Table6[[#This Row],[Product]],Table3[],4)</f>
        <v>24</v>
      </c>
      <c r="R2241" s="35">
        <f>Table6[[#This Row],[Quantity]]*Table6[[#This Row],[Case]]</f>
        <v>144</v>
      </c>
      <c r="S2241" s="35">
        <f>Table6[[#This Row],[Total Sales]]*Table6[[#This Row],[Cost]]</f>
        <v>488.16</v>
      </c>
    </row>
    <row r="2242" spans="1:19" x14ac:dyDescent="0.3">
      <c r="A2242" s="54">
        <v>2304</v>
      </c>
      <c r="B2242" s="35" t="s">
        <v>2480</v>
      </c>
      <c r="C2242" s="35" t="s">
        <v>2922</v>
      </c>
      <c r="D2242" s="35" t="s">
        <v>15</v>
      </c>
      <c r="E2242" s="35" t="str">
        <f t="shared" si="102"/>
        <v>F</v>
      </c>
      <c r="F2242" s="35">
        <v>30</v>
      </c>
      <c r="G2242" s="35" t="s">
        <v>6160</v>
      </c>
      <c r="H2242" s="35" t="s">
        <v>1333</v>
      </c>
      <c r="I2242" s="35" t="s">
        <v>294</v>
      </c>
      <c r="J2242" s="48">
        <v>44877</v>
      </c>
      <c r="K2242" s="35">
        <v>93</v>
      </c>
      <c r="L2242" s="49" t="s">
        <v>64</v>
      </c>
      <c r="M2242" s="50" t="str">
        <f>VLOOKUP(Table6[[#This Row],[Product]],Table3[],2)</f>
        <v>Ultrathing V4</v>
      </c>
      <c r="N2242" s="50" t="str">
        <f t="shared" si="103"/>
        <v>Nov</v>
      </c>
      <c r="O2242" s="56">
        <f t="shared" si="104"/>
        <v>2022</v>
      </c>
      <c r="P2242" s="51">
        <f>VLOOKUP(Table6[[#This Row],[Product]],Table3[],3)</f>
        <v>3.99</v>
      </c>
      <c r="Q2242" s="35">
        <f>VLOOKUP(Table6[[#This Row],[Product]],Table3[],4)</f>
        <v>24</v>
      </c>
      <c r="R2242" s="35">
        <f>Table6[[#This Row],[Quantity]]*Table6[[#This Row],[Case]]</f>
        <v>2232</v>
      </c>
      <c r="S2242" s="35">
        <f>Table6[[#This Row],[Total Sales]]*Table6[[#This Row],[Cost]]</f>
        <v>8905.68</v>
      </c>
    </row>
    <row r="2243" spans="1:19" x14ac:dyDescent="0.3">
      <c r="A2243" s="54">
        <v>2305</v>
      </c>
      <c r="B2243" s="35" t="s">
        <v>6161</v>
      </c>
      <c r="C2243" s="35" t="s">
        <v>588</v>
      </c>
      <c r="D2243" s="35" t="s">
        <v>51</v>
      </c>
      <c r="E2243" s="35" t="str">
        <f t="shared" ref="E2243:E2306" si="105">IF(OR(D2243="Mrs", D2243="Miss", D2243="Ms"), "F", IF(OR(D2243="Mr"), "M", IF(OR(D2243="Dr", D2243="Prof", D2243="Rev"), "M/F", "")))</f>
        <v>F</v>
      </c>
      <c r="F2243" s="35">
        <v>60</v>
      </c>
      <c r="G2243" s="35" t="s">
        <v>15172</v>
      </c>
      <c r="H2243" s="35" t="s">
        <v>1095</v>
      </c>
      <c r="I2243" s="35" t="s">
        <v>178</v>
      </c>
      <c r="J2243" s="48" t="s">
        <v>13801</v>
      </c>
      <c r="K2243" s="35">
        <v>23</v>
      </c>
      <c r="L2243" s="49" t="s">
        <v>54</v>
      </c>
      <c r="M2243" s="50" t="str">
        <f>VLOOKUP(Table6[[#This Row],[Product]],Table3[],2)</f>
        <v>Megawidget S</v>
      </c>
      <c r="N2243" s="50" t="str">
        <f t="shared" ref="N2243:N2306" si="106">TEXT(J2243,"mmm")</f>
        <v>Feb</v>
      </c>
      <c r="O2243" s="56">
        <f t="shared" ref="O2243:O2306" si="107">YEAR(J2243)</f>
        <v>2020</v>
      </c>
      <c r="P2243" s="51">
        <f>VLOOKUP(Table6[[#This Row],[Product]],Table3[],3)</f>
        <v>0.69</v>
      </c>
      <c r="Q2243" s="35">
        <f>VLOOKUP(Table6[[#This Row],[Product]],Table3[],4)</f>
        <v>24</v>
      </c>
      <c r="R2243" s="35">
        <f>Table6[[#This Row],[Quantity]]*Table6[[#This Row],[Case]]</f>
        <v>552</v>
      </c>
      <c r="S2243" s="35">
        <f>Table6[[#This Row],[Total Sales]]*Table6[[#This Row],[Cost]]</f>
        <v>380.88</v>
      </c>
    </row>
    <row r="2244" spans="1:19" x14ac:dyDescent="0.3">
      <c r="A2244" s="54">
        <v>2306</v>
      </c>
      <c r="B2244" s="35" t="s">
        <v>2263</v>
      </c>
      <c r="C2244" s="35" t="s">
        <v>4481</v>
      </c>
      <c r="D2244" s="35" t="s">
        <v>15</v>
      </c>
      <c r="E2244" s="35" t="str">
        <f t="shared" si="105"/>
        <v>F</v>
      </c>
      <c r="F2244" s="35">
        <v>30</v>
      </c>
      <c r="G2244" s="35" t="s">
        <v>6163</v>
      </c>
      <c r="H2244" s="35" t="s">
        <v>2875</v>
      </c>
      <c r="I2244" s="35" t="s">
        <v>32</v>
      </c>
      <c r="J2244" s="48">
        <v>44777</v>
      </c>
      <c r="K2244" s="35">
        <v>59</v>
      </c>
      <c r="L2244" s="49" t="s">
        <v>70</v>
      </c>
      <c r="M2244" s="50" t="str">
        <f>VLOOKUP(Table6[[#This Row],[Product]],Table3[],2)</f>
        <v>Megawidget M</v>
      </c>
      <c r="N2244" s="50" t="str">
        <f t="shared" si="106"/>
        <v>Aug</v>
      </c>
      <c r="O2244" s="56">
        <f t="shared" si="107"/>
        <v>2022</v>
      </c>
      <c r="P2244" s="51">
        <f>VLOOKUP(Table6[[#This Row],[Product]],Table3[],3)</f>
        <v>1.29</v>
      </c>
      <c r="Q2244" s="35">
        <f>VLOOKUP(Table6[[#This Row],[Product]],Table3[],4)</f>
        <v>24</v>
      </c>
      <c r="R2244" s="35">
        <f>Table6[[#This Row],[Quantity]]*Table6[[#This Row],[Case]]</f>
        <v>1416</v>
      </c>
      <c r="S2244" s="35">
        <f>Table6[[#This Row],[Total Sales]]*Table6[[#This Row],[Cost]]</f>
        <v>1826.64</v>
      </c>
    </row>
    <row r="2245" spans="1:19" x14ac:dyDescent="0.3">
      <c r="A2245" s="54">
        <v>2307</v>
      </c>
      <c r="B2245" s="35" t="s">
        <v>1998</v>
      </c>
      <c r="C2245" s="35" t="s">
        <v>1779</v>
      </c>
      <c r="D2245" s="35" t="s">
        <v>28</v>
      </c>
      <c r="E2245" s="35" t="str">
        <f t="shared" si="105"/>
        <v>M</v>
      </c>
      <c r="F2245" s="35">
        <v>30</v>
      </c>
      <c r="G2245" s="35" t="s">
        <v>15173</v>
      </c>
      <c r="H2245" s="35" t="s">
        <v>908</v>
      </c>
      <c r="I2245" s="35" t="s">
        <v>575</v>
      </c>
      <c r="J2245" s="48" t="s">
        <v>14104</v>
      </c>
      <c r="K2245" s="35">
        <v>36</v>
      </c>
      <c r="L2245" s="49" t="s">
        <v>39</v>
      </c>
      <c r="M2245" s="50" t="str">
        <f>VLOOKUP(Table6[[#This Row],[Product]],Table3[],2)</f>
        <v>Ultrathing V1</v>
      </c>
      <c r="N2245" s="50" t="str">
        <f t="shared" si="106"/>
        <v>Aug</v>
      </c>
      <c r="O2245" s="56">
        <f t="shared" si="107"/>
        <v>2022</v>
      </c>
      <c r="P2245" s="51">
        <f>VLOOKUP(Table6[[#This Row],[Product]],Table3[],3)</f>
        <v>1.79</v>
      </c>
      <c r="Q2245" s="35">
        <f>VLOOKUP(Table6[[#This Row],[Product]],Table3[],4)</f>
        <v>17</v>
      </c>
      <c r="R2245" s="35">
        <f>Table6[[#This Row],[Quantity]]*Table6[[#This Row],[Case]]</f>
        <v>612</v>
      </c>
      <c r="S2245" s="35">
        <f>Table6[[#This Row],[Total Sales]]*Table6[[#This Row],[Cost]]</f>
        <v>1095.48</v>
      </c>
    </row>
    <row r="2246" spans="1:19" x14ac:dyDescent="0.3">
      <c r="A2246" s="54">
        <v>2308</v>
      </c>
      <c r="B2246" s="35" t="s">
        <v>6165</v>
      </c>
      <c r="C2246" s="35" t="s">
        <v>2690</v>
      </c>
      <c r="D2246" s="35" t="s">
        <v>51</v>
      </c>
      <c r="E2246" s="35" t="str">
        <f t="shared" si="105"/>
        <v>F</v>
      </c>
      <c r="F2246" s="35">
        <v>60</v>
      </c>
      <c r="G2246" s="35" t="s">
        <v>15173</v>
      </c>
      <c r="H2246" s="35" t="s">
        <v>5340</v>
      </c>
      <c r="I2246" s="35" t="s">
        <v>32</v>
      </c>
      <c r="J2246" s="48">
        <v>43925</v>
      </c>
      <c r="K2246" s="35">
        <v>27</v>
      </c>
      <c r="L2246" s="49" t="s">
        <v>70</v>
      </c>
      <c r="M2246" s="50" t="str">
        <f>VLOOKUP(Table6[[#This Row],[Product]],Table3[],2)</f>
        <v>Megawidget M</v>
      </c>
      <c r="N2246" s="50" t="str">
        <f t="shared" si="106"/>
        <v>Apr</v>
      </c>
      <c r="O2246" s="56">
        <f t="shared" si="107"/>
        <v>2020</v>
      </c>
      <c r="P2246" s="51">
        <f>VLOOKUP(Table6[[#This Row],[Product]],Table3[],3)</f>
        <v>1.29</v>
      </c>
      <c r="Q2246" s="35">
        <f>VLOOKUP(Table6[[#This Row],[Product]],Table3[],4)</f>
        <v>24</v>
      </c>
      <c r="R2246" s="35">
        <f>Table6[[#This Row],[Quantity]]*Table6[[#This Row],[Case]]</f>
        <v>648</v>
      </c>
      <c r="S2246" s="35">
        <f>Table6[[#This Row],[Total Sales]]*Table6[[#This Row],[Cost]]</f>
        <v>835.92000000000007</v>
      </c>
    </row>
    <row r="2247" spans="1:19" x14ac:dyDescent="0.3">
      <c r="A2247" s="54">
        <v>2309</v>
      </c>
      <c r="B2247" s="35" t="s">
        <v>6166</v>
      </c>
      <c r="C2247" s="35" t="s">
        <v>2422</v>
      </c>
      <c r="D2247" s="35" t="s">
        <v>28</v>
      </c>
      <c r="E2247" s="35" t="str">
        <f t="shared" si="105"/>
        <v>M</v>
      </c>
      <c r="F2247" s="35">
        <v>60</v>
      </c>
      <c r="G2247" s="35" t="s">
        <v>6167</v>
      </c>
      <c r="H2247" s="35" t="s">
        <v>6168</v>
      </c>
      <c r="I2247" s="35" t="s">
        <v>294</v>
      </c>
      <c r="J2247" s="48">
        <v>43963</v>
      </c>
      <c r="K2247" s="35">
        <v>25</v>
      </c>
      <c r="L2247" s="49" t="s">
        <v>159</v>
      </c>
      <c r="M2247" s="50" t="str">
        <f>VLOOKUP(Table6[[#This Row],[Product]],Table3[],2)</f>
        <v>Ultrathing V3</v>
      </c>
      <c r="N2247" s="50" t="str">
        <f t="shared" si="106"/>
        <v>May</v>
      </c>
      <c r="O2247" s="56">
        <f t="shared" si="107"/>
        <v>2020</v>
      </c>
      <c r="P2247" s="51">
        <f>VLOOKUP(Table6[[#This Row],[Product]],Table3[],3)</f>
        <v>3.39</v>
      </c>
      <c r="Q2247" s="35">
        <f>VLOOKUP(Table6[[#This Row],[Product]],Table3[],4)</f>
        <v>24</v>
      </c>
      <c r="R2247" s="35">
        <f>Table6[[#This Row],[Quantity]]*Table6[[#This Row],[Case]]</f>
        <v>600</v>
      </c>
      <c r="S2247" s="35">
        <f>Table6[[#This Row],[Total Sales]]*Table6[[#This Row],[Cost]]</f>
        <v>2034</v>
      </c>
    </row>
    <row r="2248" spans="1:19" x14ac:dyDescent="0.3">
      <c r="A2248" s="54">
        <v>2310</v>
      </c>
      <c r="B2248" s="35" t="s">
        <v>1065</v>
      </c>
      <c r="C2248" s="35" t="s">
        <v>6169</v>
      </c>
      <c r="D2248" s="35" t="s">
        <v>28</v>
      </c>
      <c r="E2248" s="35" t="str">
        <f t="shared" si="105"/>
        <v>M</v>
      </c>
      <c r="F2248" s="35">
        <v>90</v>
      </c>
      <c r="G2248" s="35" t="s">
        <v>6167</v>
      </c>
      <c r="H2248" s="35" t="s">
        <v>5069</v>
      </c>
      <c r="I2248" s="35" t="s">
        <v>32</v>
      </c>
      <c r="J2248" s="48" t="s">
        <v>13761</v>
      </c>
      <c r="K2248" s="35">
        <v>37</v>
      </c>
      <c r="L2248" s="49" t="s">
        <v>101</v>
      </c>
      <c r="M2248" s="50" t="str">
        <f>VLOOKUP(Table6[[#This Row],[Product]],Table3[],2)</f>
        <v>Superwossname</v>
      </c>
      <c r="N2248" s="50" t="str">
        <f t="shared" si="106"/>
        <v>Jul</v>
      </c>
      <c r="O2248" s="56">
        <f t="shared" si="107"/>
        <v>2022</v>
      </c>
      <c r="P2248" s="51">
        <f>VLOOKUP(Table6[[#This Row],[Product]],Table3[],3)</f>
        <v>3.49</v>
      </c>
      <c r="Q2248" s="35">
        <f>VLOOKUP(Table6[[#This Row],[Product]],Table3[],4)</f>
        <v>20</v>
      </c>
      <c r="R2248" s="35">
        <f>Table6[[#This Row],[Quantity]]*Table6[[#This Row],[Case]]</f>
        <v>740</v>
      </c>
      <c r="S2248" s="35">
        <f>Table6[[#This Row],[Total Sales]]*Table6[[#This Row],[Cost]]</f>
        <v>2582.6000000000004</v>
      </c>
    </row>
    <row r="2249" spans="1:19" x14ac:dyDescent="0.3">
      <c r="A2249" s="54">
        <v>2311</v>
      </c>
      <c r="B2249" s="35" t="s">
        <v>6170</v>
      </c>
      <c r="C2249" s="35" t="s">
        <v>5541</v>
      </c>
      <c r="D2249" s="35" t="s">
        <v>28</v>
      </c>
      <c r="E2249" s="35" t="str">
        <f t="shared" si="105"/>
        <v>M</v>
      </c>
      <c r="F2249" s="35">
        <v>30</v>
      </c>
      <c r="G2249" s="35" t="s">
        <v>6171</v>
      </c>
      <c r="H2249" s="35" t="s">
        <v>1190</v>
      </c>
      <c r="I2249" s="35" t="s">
        <v>173</v>
      </c>
      <c r="J2249" s="48">
        <v>43988</v>
      </c>
      <c r="K2249" s="35">
        <v>16</v>
      </c>
      <c r="L2249" s="49" t="s">
        <v>54</v>
      </c>
      <c r="M2249" s="50" t="str">
        <f>VLOOKUP(Table6[[#This Row],[Product]],Table3[],2)</f>
        <v>Megawidget S</v>
      </c>
      <c r="N2249" s="50" t="str">
        <f t="shared" si="106"/>
        <v>Jun</v>
      </c>
      <c r="O2249" s="56">
        <f t="shared" si="107"/>
        <v>2020</v>
      </c>
      <c r="P2249" s="51">
        <f>VLOOKUP(Table6[[#This Row],[Product]],Table3[],3)</f>
        <v>0.69</v>
      </c>
      <c r="Q2249" s="35">
        <f>VLOOKUP(Table6[[#This Row],[Product]],Table3[],4)</f>
        <v>24</v>
      </c>
      <c r="R2249" s="35">
        <f>Table6[[#This Row],[Quantity]]*Table6[[#This Row],[Case]]</f>
        <v>384</v>
      </c>
      <c r="S2249" s="35">
        <f>Table6[[#This Row],[Total Sales]]*Table6[[#This Row],[Cost]]</f>
        <v>264.95999999999998</v>
      </c>
    </row>
    <row r="2250" spans="1:19" x14ac:dyDescent="0.3">
      <c r="A2250" s="54">
        <v>2312</v>
      </c>
      <c r="B2250" s="35" t="s">
        <v>6172</v>
      </c>
      <c r="C2250" s="35" t="s">
        <v>354</v>
      </c>
      <c r="D2250" s="35" t="s">
        <v>28</v>
      </c>
      <c r="E2250" s="35" t="str">
        <f t="shared" si="105"/>
        <v>M</v>
      </c>
      <c r="F2250" s="35">
        <v>90</v>
      </c>
      <c r="G2250" s="35" t="s">
        <v>6173</v>
      </c>
      <c r="H2250" s="35" t="s">
        <v>1103</v>
      </c>
      <c r="I2250" s="35" t="s">
        <v>25</v>
      </c>
      <c r="J2250" s="48">
        <v>44230</v>
      </c>
      <c r="K2250" s="35">
        <v>49</v>
      </c>
      <c r="L2250" s="49" t="s">
        <v>80</v>
      </c>
      <c r="M2250" s="50" t="str">
        <f>VLOOKUP(Table6[[#This Row],[Product]],Table3[],2)</f>
        <v>Ultrathing V2</v>
      </c>
      <c r="N2250" s="50" t="str">
        <f t="shared" si="106"/>
        <v>Feb</v>
      </c>
      <c r="O2250" s="56">
        <f t="shared" si="107"/>
        <v>2021</v>
      </c>
      <c r="P2250" s="51">
        <f>VLOOKUP(Table6[[#This Row],[Product]],Table3[],3)</f>
        <v>2.95</v>
      </c>
      <c r="Q2250" s="35">
        <f>VLOOKUP(Table6[[#This Row],[Product]],Table3[],4)</f>
        <v>20</v>
      </c>
      <c r="R2250" s="35">
        <f>Table6[[#This Row],[Quantity]]*Table6[[#This Row],[Case]]</f>
        <v>980</v>
      </c>
      <c r="S2250" s="35">
        <f>Table6[[#This Row],[Total Sales]]*Table6[[#This Row],[Cost]]</f>
        <v>2891</v>
      </c>
    </row>
    <row r="2251" spans="1:19" x14ac:dyDescent="0.3">
      <c r="A2251" s="54">
        <v>2313</v>
      </c>
      <c r="B2251" s="35" t="s">
        <v>3256</v>
      </c>
      <c r="C2251" s="35" t="s">
        <v>5519</v>
      </c>
      <c r="D2251" s="35" t="s">
        <v>28</v>
      </c>
      <c r="E2251" s="35" t="str">
        <f t="shared" si="105"/>
        <v>M</v>
      </c>
      <c r="F2251" s="35">
        <v>60</v>
      </c>
      <c r="G2251" s="35" t="s">
        <v>15174</v>
      </c>
      <c r="H2251" s="35" t="s">
        <v>4867</v>
      </c>
      <c r="I2251" s="35" t="s">
        <v>294</v>
      </c>
      <c r="J2251" s="48">
        <v>44534</v>
      </c>
      <c r="K2251" s="35">
        <v>2</v>
      </c>
      <c r="L2251" s="49" t="s">
        <v>39</v>
      </c>
      <c r="M2251" s="50" t="str">
        <f>VLOOKUP(Table6[[#This Row],[Product]],Table3[],2)</f>
        <v>Ultrathing V1</v>
      </c>
      <c r="N2251" s="50" t="str">
        <f t="shared" si="106"/>
        <v>Dec</v>
      </c>
      <c r="O2251" s="56">
        <f t="shared" si="107"/>
        <v>2021</v>
      </c>
      <c r="P2251" s="51">
        <f>VLOOKUP(Table6[[#This Row],[Product]],Table3[],3)</f>
        <v>1.79</v>
      </c>
      <c r="Q2251" s="35">
        <f>VLOOKUP(Table6[[#This Row],[Product]],Table3[],4)</f>
        <v>17</v>
      </c>
      <c r="R2251" s="35">
        <f>Table6[[#This Row],[Quantity]]*Table6[[#This Row],[Case]]</f>
        <v>34</v>
      </c>
      <c r="S2251" s="35">
        <f>Table6[[#This Row],[Total Sales]]*Table6[[#This Row],[Cost]]</f>
        <v>60.86</v>
      </c>
    </row>
    <row r="2252" spans="1:19" x14ac:dyDescent="0.3">
      <c r="A2252" s="54">
        <v>2314</v>
      </c>
      <c r="B2252" s="35" t="s">
        <v>2734</v>
      </c>
      <c r="C2252" s="35" t="s">
        <v>4042</v>
      </c>
      <c r="D2252" s="35" t="s">
        <v>41</v>
      </c>
      <c r="E2252" s="35" t="str">
        <f t="shared" si="105"/>
        <v>F</v>
      </c>
      <c r="F2252" s="35">
        <v>30</v>
      </c>
      <c r="G2252" s="35" t="s">
        <v>6175</v>
      </c>
      <c r="H2252" s="35" t="s">
        <v>3169</v>
      </c>
      <c r="I2252" s="35" t="s">
        <v>110</v>
      </c>
      <c r="J2252" s="48">
        <v>44114</v>
      </c>
      <c r="K2252" s="35">
        <v>26</v>
      </c>
      <c r="L2252" s="49" t="s">
        <v>54</v>
      </c>
      <c r="M2252" s="50" t="str">
        <f>VLOOKUP(Table6[[#This Row],[Product]],Table3[],2)</f>
        <v>Megawidget S</v>
      </c>
      <c r="N2252" s="50" t="str">
        <f t="shared" si="106"/>
        <v>Oct</v>
      </c>
      <c r="O2252" s="56">
        <f t="shared" si="107"/>
        <v>2020</v>
      </c>
      <c r="P2252" s="51">
        <f>VLOOKUP(Table6[[#This Row],[Product]],Table3[],3)</f>
        <v>0.69</v>
      </c>
      <c r="Q2252" s="35">
        <f>VLOOKUP(Table6[[#This Row],[Product]],Table3[],4)</f>
        <v>24</v>
      </c>
      <c r="R2252" s="35">
        <f>Table6[[#This Row],[Quantity]]*Table6[[#This Row],[Case]]</f>
        <v>624</v>
      </c>
      <c r="S2252" s="35">
        <f>Table6[[#This Row],[Total Sales]]*Table6[[#This Row],[Cost]]</f>
        <v>430.55999999999995</v>
      </c>
    </row>
    <row r="2253" spans="1:19" x14ac:dyDescent="0.3">
      <c r="A2253" s="54">
        <v>2315</v>
      </c>
      <c r="B2253" s="35" t="s">
        <v>6176</v>
      </c>
      <c r="C2253" s="35" t="s">
        <v>4766</v>
      </c>
      <c r="D2253" s="35" t="s">
        <v>28</v>
      </c>
      <c r="E2253" s="35" t="str">
        <f t="shared" si="105"/>
        <v>M</v>
      </c>
      <c r="F2253" s="35">
        <v>90</v>
      </c>
      <c r="G2253" s="35" t="s">
        <v>6177</v>
      </c>
      <c r="H2253" s="35" t="s">
        <v>2069</v>
      </c>
      <c r="I2253" s="35" t="s">
        <v>1035</v>
      </c>
      <c r="J2253" s="48" t="s">
        <v>13710</v>
      </c>
      <c r="K2253" s="35">
        <v>10</v>
      </c>
      <c r="L2253" s="49" t="s">
        <v>20</v>
      </c>
      <c r="M2253" s="50" t="str">
        <f>VLOOKUP(Table6[[#This Row],[Product]],Table3[],2)</f>
        <v>Hyperwotsit</v>
      </c>
      <c r="N2253" s="50" t="str">
        <f t="shared" si="106"/>
        <v>Feb</v>
      </c>
      <c r="O2253" s="56">
        <f t="shared" si="107"/>
        <v>2021</v>
      </c>
      <c r="P2253" s="51">
        <f>VLOOKUP(Table6[[#This Row],[Product]],Table3[],3)</f>
        <v>2.0099999999999998</v>
      </c>
      <c r="Q2253" s="35">
        <f>VLOOKUP(Table6[[#This Row],[Product]],Table3[],4)</f>
        <v>20</v>
      </c>
      <c r="R2253" s="35">
        <f>Table6[[#This Row],[Quantity]]*Table6[[#This Row],[Case]]</f>
        <v>200</v>
      </c>
      <c r="S2253" s="35">
        <f>Table6[[#This Row],[Total Sales]]*Table6[[#This Row],[Cost]]</f>
        <v>401.99999999999994</v>
      </c>
    </row>
    <row r="2254" spans="1:19" x14ac:dyDescent="0.3">
      <c r="A2254" s="54">
        <v>2316</v>
      </c>
      <c r="B2254" s="35" t="s">
        <v>2520</v>
      </c>
      <c r="C2254" s="35" t="s">
        <v>1376</v>
      </c>
      <c r="D2254" s="35" t="s">
        <v>28</v>
      </c>
      <c r="E2254" s="35" t="str">
        <f t="shared" si="105"/>
        <v>M</v>
      </c>
      <c r="F2254" s="35">
        <v>90</v>
      </c>
      <c r="G2254" s="35" t="s">
        <v>6178</v>
      </c>
      <c r="H2254" s="35" t="s">
        <v>1206</v>
      </c>
      <c r="I2254" s="35" t="s">
        <v>294</v>
      </c>
      <c r="J2254" s="48">
        <v>44205</v>
      </c>
      <c r="K2254" s="35">
        <v>65</v>
      </c>
      <c r="L2254" s="49" t="s">
        <v>80</v>
      </c>
      <c r="M2254" s="50" t="str">
        <f>VLOOKUP(Table6[[#This Row],[Product]],Table3[],2)</f>
        <v>Ultrathing V2</v>
      </c>
      <c r="N2254" s="50" t="str">
        <f t="shared" si="106"/>
        <v>Jan</v>
      </c>
      <c r="O2254" s="56">
        <f t="shared" si="107"/>
        <v>2021</v>
      </c>
      <c r="P2254" s="51">
        <f>VLOOKUP(Table6[[#This Row],[Product]],Table3[],3)</f>
        <v>2.95</v>
      </c>
      <c r="Q2254" s="35">
        <f>VLOOKUP(Table6[[#This Row],[Product]],Table3[],4)</f>
        <v>20</v>
      </c>
      <c r="R2254" s="35">
        <f>Table6[[#This Row],[Quantity]]*Table6[[#This Row],[Case]]</f>
        <v>1300</v>
      </c>
      <c r="S2254" s="35">
        <f>Table6[[#This Row],[Total Sales]]*Table6[[#This Row],[Cost]]</f>
        <v>3835.0000000000005</v>
      </c>
    </row>
    <row r="2255" spans="1:19" x14ac:dyDescent="0.3">
      <c r="A2255" s="54">
        <v>2317</v>
      </c>
      <c r="B2255" s="35" t="s">
        <v>2760</v>
      </c>
      <c r="C2255" s="35" t="s">
        <v>512</v>
      </c>
      <c r="D2255" s="35" t="s">
        <v>15</v>
      </c>
      <c r="E2255" s="35" t="str">
        <f t="shared" si="105"/>
        <v>F</v>
      </c>
      <c r="F2255" s="35">
        <v>60</v>
      </c>
      <c r="G2255" s="35" t="s">
        <v>6179</v>
      </c>
      <c r="H2255" s="35" t="s">
        <v>5603</v>
      </c>
      <c r="I2255" s="35" t="s">
        <v>32</v>
      </c>
      <c r="J2255" s="48">
        <v>44267</v>
      </c>
      <c r="K2255" s="35">
        <v>35</v>
      </c>
      <c r="L2255" s="49" t="s">
        <v>54</v>
      </c>
      <c r="M2255" s="50" t="str">
        <f>VLOOKUP(Table6[[#This Row],[Product]],Table3[],2)</f>
        <v>Megawidget S</v>
      </c>
      <c r="N2255" s="50" t="str">
        <f t="shared" si="106"/>
        <v>Mar</v>
      </c>
      <c r="O2255" s="56">
        <f t="shared" si="107"/>
        <v>2021</v>
      </c>
      <c r="P2255" s="51">
        <f>VLOOKUP(Table6[[#This Row],[Product]],Table3[],3)</f>
        <v>0.69</v>
      </c>
      <c r="Q2255" s="35">
        <f>VLOOKUP(Table6[[#This Row],[Product]],Table3[],4)</f>
        <v>24</v>
      </c>
      <c r="R2255" s="35">
        <f>Table6[[#This Row],[Quantity]]*Table6[[#This Row],[Case]]</f>
        <v>840</v>
      </c>
      <c r="S2255" s="35">
        <f>Table6[[#This Row],[Total Sales]]*Table6[[#This Row],[Cost]]</f>
        <v>579.59999999999991</v>
      </c>
    </row>
    <row r="2256" spans="1:19" x14ac:dyDescent="0.3">
      <c r="A2256" s="54">
        <v>2318</v>
      </c>
      <c r="B2256" s="35" t="s">
        <v>4018</v>
      </c>
      <c r="C2256" s="35" t="s">
        <v>4322</v>
      </c>
      <c r="D2256" s="35" t="s">
        <v>28</v>
      </c>
      <c r="E2256" s="35" t="str">
        <f t="shared" si="105"/>
        <v>M</v>
      </c>
      <c r="F2256" s="35">
        <v>90</v>
      </c>
      <c r="G2256" s="35" t="s">
        <v>6180</v>
      </c>
      <c r="H2256" s="35" t="s">
        <v>6181</v>
      </c>
      <c r="I2256" s="35" t="s">
        <v>32</v>
      </c>
      <c r="J2256" s="48" t="s">
        <v>13921</v>
      </c>
      <c r="K2256" s="35">
        <v>18</v>
      </c>
      <c r="L2256" s="49" t="s">
        <v>45</v>
      </c>
      <c r="M2256" s="50" t="str">
        <f>VLOOKUP(Table6[[#This Row],[Product]],Table3[],2)</f>
        <v>Gigastuff</v>
      </c>
      <c r="N2256" s="50" t="str">
        <f t="shared" si="106"/>
        <v>Aug</v>
      </c>
      <c r="O2256" s="56">
        <f t="shared" si="107"/>
        <v>2022</v>
      </c>
      <c r="P2256" s="51">
        <f>VLOOKUP(Table6[[#This Row],[Product]],Table3[],3)</f>
        <v>1.89</v>
      </c>
      <c r="Q2256" s="35">
        <f>VLOOKUP(Table6[[#This Row],[Product]],Table3[],4)</f>
        <v>18</v>
      </c>
      <c r="R2256" s="35">
        <f>Table6[[#This Row],[Quantity]]*Table6[[#This Row],[Case]]</f>
        <v>324</v>
      </c>
      <c r="S2256" s="35">
        <f>Table6[[#This Row],[Total Sales]]*Table6[[#This Row],[Cost]]</f>
        <v>612.36</v>
      </c>
    </row>
    <row r="2257" spans="1:19" x14ac:dyDescent="0.3">
      <c r="A2257" s="54">
        <v>2319</v>
      </c>
      <c r="B2257" s="35" t="s">
        <v>2634</v>
      </c>
      <c r="C2257" s="35" t="s">
        <v>4116</v>
      </c>
      <c r="D2257" s="35" t="s">
        <v>15</v>
      </c>
      <c r="E2257" s="35" t="str">
        <f t="shared" si="105"/>
        <v>F</v>
      </c>
      <c r="F2257" s="35">
        <v>60</v>
      </c>
      <c r="G2257" s="35" t="s">
        <v>6182</v>
      </c>
      <c r="H2257" s="35" t="s">
        <v>5637</v>
      </c>
      <c r="I2257" s="35" t="s">
        <v>32</v>
      </c>
      <c r="J2257" s="48" t="s">
        <v>14148</v>
      </c>
      <c r="K2257" s="35">
        <v>25</v>
      </c>
      <c r="L2257" s="49" t="s">
        <v>70</v>
      </c>
      <c r="M2257" s="50" t="str">
        <f>VLOOKUP(Table6[[#This Row],[Product]],Table3[],2)</f>
        <v>Megawidget M</v>
      </c>
      <c r="N2257" s="50" t="str">
        <f t="shared" si="106"/>
        <v>Apr</v>
      </c>
      <c r="O2257" s="56">
        <f t="shared" si="107"/>
        <v>2020</v>
      </c>
      <c r="P2257" s="51">
        <f>VLOOKUP(Table6[[#This Row],[Product]],Table3[],3)</f>
        <v>1.29</v>
      </c>
      <c r="Q2257" s="35">
        <f>VLOOKUP(Table6[[#This Row],[Product]],Table3[],4)</f>
        <v>24</v>
      </c>
      <c r="R2257" s="35">
        <f>Table6[[#This Row],[Quantity]]*Table6[[#This Row],[Case]]</f>
        <v>600</v>
      </c>
      <c r="S2257" s="35">
        <f>Table6[[#This Row],[Total Sales]]*Table6[[#This Row],[Cost]]</f>
        <v>774</v>
      </c>
    </row>
    <row r="2258" spans="1:19" x14ac:dyDescent="0.3">
      <c r="A2258" s="54">
        <v>2320</v>
      </c>
      <c r="B2258" s="35" t="s">
        <v>6183</v>
      </c>
      <c r="C2258" s="35" t="s">
        <v>3071</v>
      </c>
      <c r="D2258" s="35" t="s">
        <v>51</v>
      </c>
      <c r="E2258" s="35" t="str">
        <f t="shared" si="105"/>
        <v>F</v>
      </c>
      <c r="F2258" s="35">
        <v>90</v>
      </c>
      <c r="G2258" s="35" t="s">
        <v>13530</v>
      </c>
      <c r="H2258" s="35" t="s">
        <v>1477</v>
      </c>
      <c r="I2258" s="35" t="s">
        <v>1478</v>
      </c>
      <c r="J2258" s="48" t="s">
        <v>13860</v>
      </c>
      <c r="K2258" s="35">
        <v>68</v>
      </c>
      <c r="L2258" s="49" t="s">
        <v>70</v>
      </c>
      <c r="M2258" s="50" t="str">
        <f>VLOOKUP(Table6[[#This Row],[Product]],Table3[],2)</f>
        <v>Megawidget M</v>
      </c>
      <c r="N2258" s="50" t="str">
        <f t="shared" si="106"/>
        <v>May</v>
      </c>
      <c r="O2258" s="56">
        <f t="shared" si="107"/>
        <v>2021</v>
      </c>
      <c r="P2258" s="51">
        <f>VLOOKUP(Table6[[#This Row],[Product]],Table3[],3)</f>
        <v>1.29</v>
      </c>
      <c r="Q2258" s="35">
        <f>VLOOKUP(Table6[[#This Row],[Product]],Table3[],4)</f>
        <v>24</v>
      </c>
      <c r="R2258" s="35">
        <f>Table6[[#This Row],[Quantity]]*Table6[[#This Row],[Case]]</f>
        <v>1632</v>
      </c>
      <c r="S2258" s="35">
        <f>Table6[[#This Row],[Total Sales]]*Table6[[#This Row],[Cost]]</f>
        <v>2105.2800000000002</v>
      </c>
    </row>
    <row r="2259" spans="1:19" x14ac:dyDescent="0.3">
      <c r="A2259" s="54">
        <v>2321</v>
      </c>
      <c r="B2259" s="35" t="s">
        <v>3325</v>
      </c>
      <c r="C2259" s="35" t="s">
        <v>651</v>
      </c>
      <c r="D2259" s="35" t="s">
        <v>28</v>
      </c>
      <c r="E2259" s="35" t="str">
        <f t="shared" si="105"/>
        <v>M</v>
      </c>
      <c r="F2259" s="35">
        <v>60</v>
      </c>
      <c r="G2259" s="35" t="s">
        <v>14327</v>
      </c>
      <c r="H2259" s="35" t="s">
        <v>5631</v>
      </c>
      <c r="I2259" s="35" t="s">
        <v>129</v>
      </c>
      <c r="J2259" s="48" t="s">
        <v>13667</v>
      </c>
      <c r="K2259" s="35">
        <v>17</v>
      </c>
      <c r="L2259" s="49" t="s">
        <v>54</v>
      </c>
      <c r="M2259" s="50" t="str">
        <f>VLOOKUP(Table6[[#This Row],[Product]],Table3[],2)</f>
        <v>Megawidget S</v>
      </c>
      <c r="N2259" s="50" t="str">
        <f t="shared" si="106"/>
        <v>Oct</v>
      </c>
      <c r="O2259" s="56">
        <f t="shared" si="107"/>
        <v>2021</v>
      </c>
      <c r="P2259" s="51">
        <f>VLOOKUP(Table6[[#This Row],[Product]],Table3[],3)</f>
        <v>0.69</v>
      </c>
      <c r="Q2259" s="35">
        <f>VLOOKUP(Table6[[#This Row],[Product]],Table3[],4)</f>
        <v>24</v>
      </c>
      <c r="R2259" s="35">
        <f>Table6[[#This Row],[Quantity]]*Table6[[#This Row],[Case]]</f>
        <v>408</v>
      </c>
      <c r="S2259" s="35">
        <f>Table6[[#This Row],[Total Sales]]*Table6[[#This Row],[Cost]]</f>
        <v>281.52</v>
      </c>
    </row>
    <row r="2260" spans="1:19" x14ac:dyDescent="0.3">
      <c r="A2260" s="54">
        <v>2322</v>
      </c>
      <c r="B2260" s="35" t="s">
        <v>6186</v>
      </c>
      <c r="C2260" s="35" t="s">
        <v>4490</v>
      </c>
      <c r="D2260" s="35" t="s">
        <v>28</v>
      </c>
      <c r="E2260" s="35" t="str">
        <f t="shared" si="105"/>
        <v>M</v>
      </c>
      <c r="F2260" s="35">
        <v>90</v>
      </c>
      <c r="G2260" s="35" t="s">
        <v>14328</v>
      </c>
      <c r="H2260" s="35" t="s">
        <v>698</v>
      </c>
      <c r="I2260" s="35" t="s">
        <v>213</v>
      </c>
      <c r="J2260" s="48" t="s">
        <v>13951</v>
      </c>
      <c r="K2260" s="35">
        <v>105</v>
      </c>
      <c r="L2260" s="49" t="s">
        <v>64</v>
      </c>
      <c r="M2260" s="50" t="str">
        <f>VLOOKUP(Table6[[#This Row],[Product]],Table3[],2)</f>
        <v>Ultrathing V4</v>
      </c>
      <c r="N2260" s="50" t="str">
        <f t="shared" si="106"/>
        <v>Mar</v>
      </c>
      <c r="O2260" s="56">
        <f t="shared" si="107"/>
        <v>2022</v>
      </c>
      <c r="P2260" s="51">
        <f>VLOOKUP(Table6[[#This Row],[Product]],Table3[],3)</f>
        <v>3.99</v>
      </c>
      <c r="Q2260" s="35">
        <f>VLOOKUP(Table6[[#This Row],[Product]],Table3[],4)</f>
        <v>24</v>
      </c>
      <c r="R2260" s="35">
        <f>Table6[[#This Row],[Quantity]]*Table6[[#This Row],[Case]]</f>
        <v>2520</v>
      </c>
      <c r="S2260" s="35">
        <f>Table6[[#This Row],[Total Sales]]*Table6[[#This Row],[Cost]]</f>
        <v>10054.800000000001</v>
      </c>
    </row>
    <row r="2261" spans="1:19" x14ac:dyDescent="0.3">
      <c r="A2261" s="54">
        <v>2323</v>
      </c>
      <c r="B2261" s="35" t="s">
        <v>6188</v>
      </c>
      <c r="C2261" s="35" t="s">
        <v>5554</v>
      </c>
      <c r="D2261" s="35" t="s">
        <v>51</v>
      </c>
      <c r="E2261" s="35" t="str">
        <f t="shared" si="105"/>
        <v>F</v>
      </c>
      <c r="F2261" s="35">
        <v>90</v>
      </c>
      <c r="G2261" s="35" t="s">
        <v>6189</v>
      </c>
      <c r="H2261" s="35" t="s">
        <v>4598</v>
      </c>
      <c r="I2261" s="35" t="s">
        <v>187</v>
      </c>
      <c r="J2261" s="48">
        <v>44718</v>
      </c>
      <c r="K2261" s="35">
        <v>75</v>
      </c>
      <c r="L2261" s="49" t="s">
        <v>101</v>
      </c>
      <c r="M2261" s="50" t="str">
        <f>VLOOKUP(Table6[[#This Row],[Product]],Table3[],2)</f>
        <v>Superwossname</v>
      </c>
      <c r="N2261" s="50" t="str">
        <f t="shared" si="106"/>
        <v>Jun</v>
      </c>
      <c r="O2261" s="56">
        <f t="shared" si="107"/>
        <v>2022</v>
      </c>
      <c r="P2261" s="51">
        <f>VLOOKUP(Table6[[#This Row],[Product]],Table3[],3)</f>
        <v>3.49</v>
      </c>
      <c r="Q2261" s="35">
        <f>VLOOKUP(Table6[[#This Row],[Product]],Table3[],4)</f>
        <v>20</v>
      </c>
      <c r="R2261" s="35">
        <f>Table6[[#This Row],[Quantity]]*Table6[[#This Row],[Case]]</f>
        <v>1500</v>
      </c>
      <c r="S2261" s="35">
        <f>Table6[[#This Row],[Total Sales]]*Table6[[#This Row],[Cost]]</f>
        <v>5235</v>
      </c>
    </row>
    <row r="2262" spans="1:19" x14ac:dyDescent="0.3">
      <c r="A2262" s="54">
        <v>2324</v>
      </c>
      <c r="B2262" s="35" t="s">
        <v>751</v>
      </c>
      <c r="C2262" s="35" t="s">
        <v>6190</v>
      </c>
      <c r="D2262" s="35" t="s">
        <v>28</v>
      </c>
      <c r="E2262" s="35" t="str">
        <f t="shared" si="105"/>
        <v>M</v>
      </c>
      <c r="F2262" s="35">
        <v>60</v>
      </c>
      <c r="G2262" s="35" t="s">
        <v>15175</v>
      </c>
      <c r="H2262" s="35" t="s">
        <v>5667</v>
      </c>
      <c r="I2262" s="35" t="s">
        <v>32</v>
      </c>
      <c r="J2262" s="48">
        <v>44625</v>
      </c>
      <c r="K2262" s="35">
        <v>96</v>
      </c>
      <c r="L2262" s="49" t="s">
        <v>45</v>
      </c>
      <c r="M2262" s="50" t="str">
        <f>VLOOKUP(Table6[[#This Row],[Product]],Table3[],2)</f>
        <v>Gigastuff</v>
      </c>
      <c r="N2262" s="50" t="str">
        <f t="shared" si="106"/>
        <v>Mar</v>
      </c>
      <c r="O2262" s="56">
        <f t="shared" si="107"/>
        <v>2022</v>
      </c>
      <c r="P2262" s="51">
        <f>VLOOKUP(Table6[[#This Row],[Product]],Table3[],3)</f>
        <v>1.89</v>
      </c>
      <c r="Q2262" s="35">
        <f>VLOOKUP(Table6[[#This Row],[Product]],Table3[],4)</f>
        <v>18</v>
      </c>
      <c r="R2262" s="35">
        <f>Table6[[#This Row],[Quantity]]*Table6[[#This Row],[Case]]</f>
        <v>1728</v>
      </c>
      <c r="S2262" s="35">
        <f>Table6[[#This Row],[Total Sales]]*Table6[[#This Row],[Cost]]</f>
        <v>3265.9199999999996</v>
      </c>
    </row>
    <row r="2263" spans="1:19" x14ac:dyDescent="0.3">
      <c r="A2263" s="54">
        <v>2325</v>
      </c>
      <c r="B2263" s="35" t="s">
        <v>6192</v>
      </c>
      <c r="C2263" s="35" t="s">
        <v>2145</v>
      </c>
      <c r="D2263" s="35" t="s">
        <v>51</v>
      </c>
      <c r="E2263" s="35" t="str">
        <f t="shared" si="105"/>
        <v>F</v>
      </c>
      <c r="F2263" s="35">
        <v>90</v>
      </c>
      <c r="G2263" s="35" t="s">
        <v>6193</v>
      </c>
      <c r="H2263" s="35" t="s">
        <v>5025</v>
      </c>
      <c r="I2263" s="35" t="s">
        <v>32</v>
      </c>
      <c r="J2263" s="48" t="s">
        <v>13959</v>
      </c>
      <c r="K2263" s="35">
        <v>50</v>
      </c>
      <c r="L2263" s="49" t="s">
        <v>159</v>
      </c>
      <c r="M2263" s="50" t="str">
        <f>VLOOKUP(Table6[[#This Row],[Product]],Table3[],2)</f>
        <v>Ultrathing V3</v>
      </c>
      <c r="N2263" s="50" t="str">
        <f t="shared" si="106"/>
        <v>Jun</v>
      </c>
      <c r="O2263" s="56">
        <f t="shared" si="107"/>
        <v>2022</v>
      </c>
      <c r="P2263" s="51">
        <f>VLOOKUP(Table6[[#This Row],[Product]],Table3[],3)</f>
        <v>3.39</v>
      </c>
      <c r="Q2263" s="35">
        <f>VLOOKUP(Table6[[#This Row],[Product]],Table3[],4)</f>
        <v>24</v>
      </c>
      <c r="R2263" s="35">
        <f>Table6[[#This Row],[Quantity]]*Table6[[#This Row],[Case]]</f>
        <v>1200</v>
      </c>
      <c r="S2263" s="35">
        <f>Table6[[#This Row],[Total Sales]]*Table6[[#This Row],[Cost]]</f>
        <v>4068</v>
      </c>
    </row>
    <row r="2264" spans="1:19" x14ac:dyDescent="0.3">
      <c r="A2264" s="54">
        <v>2326</v>
      </c>
      <c r="B2264" s="35" t="s">
        <v>6194</v>
      </c>
      <c r="C2264" s="35" t="s">
        <v>3341</v>
      </c>
      <c r="D2264" s="35" t="s">
        <v>51</v>
      </c>
      <c r="E2264" s="35" t="str">
        <f t="shared" si="105"/>
        <v>F</v>
      </c>
      <c r="F2264" s="35">
        <v>30</v>
      </c>
      <c r="G2264" s="35" t="s">
        <v>6195</v>
      </c>
      <c r="H2264" s="35" t="s">
        <v>168</v>
      </c>
      <c r="I2264" s="35" t="s">
        <v>32</v>
      </c>
      <c r="J2264" s="48">
        <v>44351</v>
      </c>
      <c r="K2264" s="35">
        <v>52</v>
      </c>
      <c r="L2264" s="49" t="s">
        <v>20</v>
      </c>
      <c r="M2264" s="50" t="str">
        <f>VLOOKUP(Table6[[#This Row],[Product]],Table3[],2)</f>
        <v>Hyperwotsit</v>
      </c>
      <c r="N2264" s="50" t="str">
        <f t="shared" si="106"/>
        <v>Jun</v>
      </c>
      <c r="O2264" s="56">
        <f t="shared" si="107"/>
        <v>2021</v>
      </c>
      <c r="P2264" s="51">
        <f>VLOOKUP(Table6[[#This Row],[Product]],Table3[],3)</f>
        <v>2.0099999999999998</v>
      </c>
      <c r="Q2264" s="35">
        <f>VLOOKUP(Table6[[#This Row],[Product]],Table3[],4)</f>
        <v>20</v>
      </c>
      <c r="R2264" s="35">
        <f>Table6[[#This Row],[Quantity]]*Table6[[#This Row],[Case]]</f>
        <v>1040</v>
      </c>
      <c r="S2264" s="35">
        <f>Table6[[#This Row],[Total Sales]]*Table6[[#This Row],[Cost]]</f>
        <v>2090.3999999999996</v>
      </c>
    </row>
    <row r="2265" spans="1:19" x14ac:dyDescent="0.3">
      <c r="A2265" s="54">
        <v>2327</v>
      </c>
      <c r="B2265" s="35" t="s">
        <v>6196</v>
      </c>
      <c r="C2265" s="35" t="s">
        <v>3614</v>
      </c>
      <c r="D2265" s="35" t="s">
        <v>51</v>
      </c>
      <c r="E2265" s="35" t="str">
        <f t="shared" si="105"/>
        <v>F</v>
      </c>
      <c r="F2265" s="35">
        <v>60</v>
      </c>
      <c r="G2265" s="35" t="s">
        <v>14329</v>
      </c>
      <c r="H2265" s="35" t="s">
        <v>1412</v>
      </c>
      <c r="I2265" s="35" t="s">
        <v>1413</v>
      </c>
      <c r="J2265" s="48">
        <v>44022</v>
      </c>
      <c r="K2265" s="35">
        <v>60</v>
      </c>
      <c r="L2265" s="49" t="s">
        <v>39</v>
      </c>
      <c r="M2265" s="50" t="str">
        <f>VLOOKUP(Table6[[#This Row],[Product]],Table3[],2)</f>
        <v>Ultrathing V1</v>
      </c>
      <c r="N2265" s="50" t="str">
        <f t="shared" si="106"/>
        <v>Jul</v>
      </c>
      <c r="O2265" s="56">
        <f t="shared" si="107"/>
        <v>2020</v>
      </c>
      <c r="P2265" s="51">
        <f>VLOOKUP(Table6[[#This Row],[Product]],Table3[],3)</f>
        <v>1.79</v>
      </c>
      <c r="Q2265" s="35">
        <f>VLOOKUP(Table6[[#This Row],[Product]],Table3[],4)</f>
        <v>17</v>
      </c>
      <c r="R2265" s="35">
        <f>Table6[[#This Row],[Quantity]]*Table6[[#This Row],[Case]]</f>
        <v>1020</v>
      </c>
      <c r="S2265" s="35">
        <f>Table6[[#This Row],[Total Sales]]*Table6[[#This Row],[Cost]]</f>
        <v>1825.8</v>
      </c>
    </row>
    <row r="2266" spans="1:19" x14ac:dyDescent="0.3">
      <c r="A2266" s="54">
        <v>2328</v>
      </c>
      <c r="B2266" s="35" t="s">
        <v>6198</v>
      </c>
      <c r="C2266" s="35" t="s">
        <v>3011</v>
      </c>
      <c r="D2266" s="35" t="s">
        <v>28</v>
      </c>
      <c r="E2266" s="35" t="str">
        <f t="shared" si="105"/>
        <v>M</v>
      </c>
      <c r="F2266" s="35">
        <v>60</v>
      </c>
      <c r="G2266" s="35" t="s">
        <v>6199</v>
      </c>
      <c r="H2266" s="35" t="s">
        <v>5711</v>
      </c>
      <c r="I2266" s="35" t="s">
        <v>25</v>
      </c>
      <c r="J2266" s="48">
        <v>44656</v>
      </c>
      <c r="K2266" s="35">
        <v>64</v>
      </c>
      <c r="L2266" s="49" t="s">
        <v>45</v>
      </c>
      <c r="M2266" s="50" t="str">
        <f>VLOOKUP(Table6[[#This Row],[Product]],Table3[],2)</f>
        <v>Gigastuff</v>
      </c>
      <c r="N2266" s="50" t="str">
        <f t="shared" si="106"/>
        <v>Apr</v>
      </c>
      <c r="O2266" s="56">
        <f t="shared" si="107"/>
        <v>2022</v>
      </c>
      <c r="P2266" s="51">
        <f>VLOOKUP(Table6[[#This Row],[Product]],Table3[],3)</f>
        <v>1.89</v>
      </c>
      <c r="Q2266" s="35">
        <f>VLOOKUP(Table6[[#This Row],[Product]],Table3[],4)</f>
        <v>18</v>
      </c>
      <c r="R2266" s="35">
        <f>Table6[[#This Row],[Quantity]]*Table6[[#This Row],[Case]]</f>
        <v>1152</v>
      </c>
      <c r="S2266" s="35">
        <f>Table6[[#This Row],[Total Sales]]*Table6[[#This Row],[Cost]]</f>
        <v>2177.2799999999997</v>
      </c>
    </row>
    <row r="2267" spans="1:19" x14ac:dyDescent="0.3">
      <c r="A2267" s="54">
        <v>2329</v>
      </c>
      <c r="B2267" s="35" t="s">
        <v>4401</v>
      </c>
      <c r="C2267" s="35" t="s">
        <v>6200</v>
      </c>
      <c r="D2267" s="35" t="s">
        <v>28</v>
      </c>
      <c r="E2267" s="35" t="str">
        <f t="shared" si="105"/>
        <v>M</v>
      </c>
      <c r="F2267" s="35">
        <v>90</v>
      </c>
      <c r="G2267" s="35" t="s">
        <v>6201</v>
      </c>
      <c r="H2267" s="35" t="s">
        <v>6202</v>
      </c>
      <c r="I2267" s="35" t="s">
        <v>294</v>
      </c>
      <c r="J2267" s="48" t="s">
        <v>13639</v>
      </c>
      <c r="K2267" s="35">
        <v>62</v>
      </c>
      <c r="L2267" s="49" t="s">
        <v>159</v>
      </c>
      <c r="M2267" s="50" t="str">
        <f>VLOOKUP(Table6[[#This Row],[Product]],Table3[],2)</f>
        <v>Ultrathing V3</v>
      </c>
      <c r="N2267" s="50" t="str">
        <f t="shared" si="106"/>
        <v>Jul</v>
      </c>
      <c r="O2267" s="56">
        <f t="shared" si="107"/>
        <v>2021</v>
      </c>
      <c r="P2267" s="51">
        <f>VLOOKUP(Table6[[#This Row],[Product]],Table3[],3)</f>
        <v>3.39</v>
      </c>
      <c r="Q2267" s="35">
        <f>VLOOKUP(Table6[[#This Row],[Product]],Table3[],4)</f>
        <v>24</v>
      </c>
      <c r="R2267" s="35">
        <f>Table6[[#This Row],[Quantity]]*Table6[[#This Row],[Case]]</f>
        <v>1488</v>
      </c>
      <c r="S2267" s="35">
        <f>Table6[[#This Row],[Total Sales]]*Table6[[#This Row],[Cost]]</f>
        <v>5044.3200000000006</v>
      </c>
    </row>
    <row r="2268" spans="1:19" x14ac:dyDescent="0.3">
      <c r="A2268" s="54">
        <v>2330</v>
      </c>
      <c r="B2268" s="35" t="s">
        <v>6203</v>
      </c>
      <c r="C2268" s="35" t="s">
        <v>6204</v>
      </c>
      <c r="D2268" s="35" t="s">
        <v>28</v>
      </c>
      <c r="E2268" s="35" t="str">
        <f t="shared" si="105"/>
        <v>M</v>
      </c>
      <c r="F2268" s="35">
        <v>90</v>
      </c>
      <c r="G2268" s="35" t="s">
        <v>6205</v>
      </c>
      <c r="H2268" s="35" t="s">
        <v>3909</v>
      </c>
      <c r="I2268" s="35" t="s">
        <v>32</v>
      </c>
      <c r="J2268" s="48" t="s">
        <v>13701</v>
      </c>
      <c r="K2268" s="35">
        <v>81</v>
      </c>
      <c r="L2268" s="49" t="s">
        <v>159</v>
      </c>
      <c r="M2268" s="50" t="str">
        <f>VLOOKUP(Table6[[#This Row],[Product]],Table3[],2)</f>
        <v>Ultrathing V3</v>
      </c>
      <c r="N2268" s="50" t="str">
        <f t="shared" si="106"/>
        <v>Apr</v>
      </c>
      <c r="O2268" s="56">
        <f t="shared" si="107"/>
        <v>2020</v>
      </c>
      <c r="P2268" s="51">
        <f>VLOOKUP(Table6[[#This Row],[Product]],Table3[],3)</f>
        <v>3.39</v>
      </c>
      <c r="Q2268" s="35">
        <f>VLOOKUP(Table6[[#This Row],[Product]],Table3[],4)</f>
        <v>24</v>
      </c>
      <c r="R2268" s="35">
        <f>Table6[[#This Row],[Quantity]]*Table6[[#This Row],[Case]]</f>
        <v>1944</v>
      </c>
      <c r="S2268" s="35">
        <f>Table6[[#This Row],[Total Sales]]*Table6[[#This Row],[Cost]]</f>
        <v>6590.16</v>
      </c>
    </row>
    <row r="2269" spans="1:19" x14ac:dyDescent="0.3">
      <c r="A2269" s="54">
        <v>2331</v>
      </c>
      <c r="B2269" s="35" t="s">
        <v>5702</v>
      </c>
      <c r="C2269" s="35" t="s">
        <v>5993</v>
      </c>
      <c r="D2269" s="35" t="s">
        <v>51</v>
      </c>
      <c r="E2269" s="35" t="str">
        <f t="shared" si="105"/>
        <v>F</v>
      </c>
      <c r="F2269" s="35">
        <v>30</v>
      </c>
      <c r="G2269" s="35" t="s">
        <v>6206</v>
      </c>
      <c r="H2269" s="35" t="s">
        <v>3682</v>
      </c>
      <c r="I2269" s="35" t="s">
        <v>178</v>
      </c>
      <c r="J2269" s="48" t="s">
        <v>13694</v>
      </c>
      <c r="K2269" s="35">
        <v>8</v>
      </c>
      <c r="L2269" s="49" t="s">
        <v>64</v>
      </c>
      <c r="M2269" s="50" t="str">
        <f>VLOOKUP(Table6[[#This Row],[Product]],Table3[],2)</f>
        <v>Ultrathing V4</v>
      </c>
      <c r="N2269" s="50" t="str">
        <f t="shared" si="106"/>
        <v>Aug</v>
      </c>
      <c r="O2269" s="56">
        <f t="shared" si="107"/>
        <v>2022</v>
      </c>
      <c r="P2269" s="51">
        <f>VLOOKUP(Table6[[#This Row],[Product]],Table3[],3)</f>
        <v>3.99</v>
      </c>
      <c r="Q2269" s="35">
        <f>VLOOKUP(Table6[[#This Row],[Product]],Table3[],4)</f>
        <v>24</v>
      </c>
      <c r="R2269" s="35">
        <f>Table6[[#This Row],[Quantity]]*Table6[[#This Row],[Case]]</f>
        <v>192</v>
      </c>
      <c r="S2269" s="35">
        <f>Table6[[#This Row],[Total Sales]]*Table6[[#This Row],[Cost]]</f>
        <v>766.08</v>
      </c>
    </row>
    <row r="2270" spans="1:19" x14ac:dyDescent="0.3">
      <c r="A2270" s="54">
        <v>2332</v>
      </c>
      <c r="B2270" s="35" t="s">
        <v>6207</v>
      </c>
      <c r="C2270" s="35" t="s">
        <v>5853</v>
      </c>
      <c r="D2270" s="35" t="s">
        <v>51</v>
      </c>
      <c r="E2270" s="35" t="str">
        <f t="shared" si="105"/>
        <v>F</v>
      </c>
      <c r="F2270" s="35">
        <v>60</v>
      </c>
      <c r="G2270" s="35" t="s">
        <v>6208</v>
      </c>
      <c r="H2270" s="35" t="s">
        <v>3200</v>
      </c>
      <c r="I2270" s="35" t="s">
        <v>32</v>
      </c>
      <c r="J2270" s="48" t="s">
        <v>13810</v>
      </c>
      <c r="K2270" s="35">
        <v>41</v>
      </c>
      <c r="L2270" s="49" t="s">
        <v>80</v>
      </c>
      <c r="M2270" s="50" t="str">
        <f>VLOOKUP(Table6[[#This Row],[Product]],Table3[],2)</f>
        <v>Ultrathing V2</v>
      </c>
      <c r="N2270" s="50" t="str">
        <f t="shared" si="106"/>
        <v>Feb</v>
      </c>
      <c r="O2270" s="56">
        <f t="shared" si="107"/>
        <v>2020</v>
      </c>
      <c r="P2270" s="51">
        <f>VLOOKUP(Table6[[#This Row],[Product]],Table3[],3)</f>
        <v>2.95</v>
      </c>
      <c r="Q2270" s="35">
        <f>VLOOKUP(Table6[[#This Row],[Product]],Table3[],4)</f>
        <v>20</v>
      </c>
      <c r="R2270" s="35">
        <f>Table6[[#This Row],[Quantity]]*Table6[[#This Row],[Case]]</f>
        <v>820</v>
      </c>
      <c r="S2270" s="35">
        <f>Table6[[#This Row],[Total Sales]]*Table6[[#This Row],[Cost]]</f>
        <v>2419</v>
      </c>
    </row>
    <row r="2271" spans="1:19" x14ac:dyDescent="0.3">
      <c r="A2271" s="54">
        <v>2333</v>
      </c>
      <c r="B2271" s="35" t="s">
        <v>6209</v>
      </c>
      <c r="C2271" s="35" t="s">
        <v>321</v>
      </c>
      <c r="D2271" s="35" t="s">
        <v>15</v>
      </c>
      <c r="E2271" s="35" t="str">
        <f t="shared" si="105"/>
        <v>F</v>
      </c>
      <c r="F2271" s="35">
        <v>30</v>
      </c>
      <c r="G2271" s="35" t="s">
        <v>6210</v>
      </c>
      <c r="H2271" s="35" t="s">
        <v>5336</v>
      </c>
      <c r="I2271" s="35" t="s">
        <v>32</v>
      </c>
      <c r="J2271" s="48">
        <v>44685</v>
      </c>
      <c r="K2271" s="35">
        <v>98</v>
      </c>
      <c r="L2271" s="49" t="s">
        <v>64</v>
      </c>
      <c r="M2271" s="50" t="str">
        <f>VLOOKUP(Table6[[#This Row],[Product]],Table3[],2)</f>
        <v>Ultrathing V4</v>
      </c>
      <c r="N2271" s="50" t="str">
        <f t="shared" si="106"/>
        <v>May</v>
      </c>
      <c r="O2271" s="56">
        <f t="shared" si="107"/>
        <v>2022</v>
      </c>
      <c r="P2271" s="51">
        <f>VLOOKUP(Table6[[#This Row],[Product]],Table3[],3)</f>
        <v>3.99</v>
      </c>
      <c r="Q2271" s="35">
        <f>VLOOKUP(Table6[[#This Row],[Product]],Table3[],4)</f>
        <v>24</v>
      </c>
      <c r="R2271" s="35">
        <f>Table6[[#This Row],[Quantity]]*Table6[[#This Row],[Case]]</f>
        <v>2352</v>
      </c>
      <c r="S2271" s="35">
        <f>Table6[[#This Row],[Total Sales]]*Table6[[#This Row],[Cost]]</f>
        <v>9384.4800000000014</v>
      </c>
    </row>
    <row r="2272" spans="1:19" x14ac:dyDescent="0.3">
      <c r="A2272" s="54">
        <v>2334</v>
      </c>
      <c r="B2272" s="35" t="s">
        <v>6211</v>
      </c>
      <c r="C2272" s="35" t="s">
        <v>6212</v>
      </c>
      <c r="D2272" s="35" t="s">
        <v>15</v>
      </c>
      <c r="E2272" s="35" t="str">
        <f t="shared" si="105"/>
        <v>F</v>
      </c>
      <c r="F2272" s="35">
        <v>90</v>
      </c>
      <c r="G2272" s="35" t="s">
        <v>6213</v>
      </c>
      <c r="H2272" s="35" t="s">
        <v>4256</v>
      </c>
      <c r="I2272" s="35" t="s">
        <v>1454</v>
      </c>
      <c r="J2272" s="48">
        <v>44349</v>
      </c>
      <c r="K2272" s="35">
        <v>20</v>
      </c>
      <c r="L2272" s="49" t="s">
        <v>70</v>
      </c>
      <c r="M2272" s="50" t="str">
        <f>VLOOKUP(Table6[[#This Row],[Product]],Table3[],2)</f>
        <v>Megawidget M</v>
      </c>
      <c r="N2272" s="50" t="str">
        <f t="shared" si="106"/>
        <v>Jun</v>
      </c>
      <c r="O2272" s="56">
        <f t="shared" si="107"/>
        <v>2021</v>
      </c>
      <c r="P2272" s="51">
        <f>VLOOKUP(Table6[[#This Row],[Product]],Table3[],3)</f>
        <v>1.29</v>
      </c>
      <c r="Q2272" s="35">
        <f>VLOOKUP(Table6[[#This Row],[Product]],Table3[],4)</f>
        <v>24</v>
      </c>
      <c r="R2272" s="35">
        <f>Table6[[#This Row],[Quantity]]*Table6[[#This Row],[Case]]</f>
        <v>480</v>
      </c>
      <c r="S2272" s="35">
        <f>Table6[[#This Row],[Total Sales]]*Table6[[#This Row],[Cost]]</f>
        <v>619.20000000000005</v>
      </c>
    </row>
    <row r="2273" spans="1:19" x14ac:dyDescent="0.3">
      <c r="A2273" s="54">
        <v>2335</v>
      </c>
      <c r="B2273" s="35" t="s">
        <v>4647</v>
      </c>
      <c r="C2273" s="35" t="s">
        <v>3382</v>
      </c>
      <c r="D2273" s="35" t="s">
        <v>28</v>
      </c>
      <c r="E2273" s="35" t="str">
        <f t="shared" si="105"/>
        <v>M</v>
      </c>
      <c r="F2273" s="35">
        <v>90</v>
      </c>
      <c r="G2273" s="35" t="s">
        <v>6214</v>
      </c>
      <c r="H2273" s="35" t="s">
        <v>3449</v>
      </c>
      <c r="I2273" s="35" t="s">
        <v>187</v>
      </c>
      <c r="J2273" s="48" t="s">
        <v>13699</v>
      </c>
      <c r="K2273" s="35">
        <v>63</v>
      </c>
      <c r="L2273" s="49" t="s">
        <v>80</v>
      </c>
      <c r="M2273" s="50" t="str">
        <f>VLOOKUP(Table6[[#This Row],[Product]],Table3[],2)</f>
        <v>Ultrathing V2</v>
      </c>
      <c r="N2273" s="50" t="str">
        <f t="shared" si="106"/>
        <v>Jan</v>
      </c>
      <c r="O2273" s="56">
        <f t="shared" si="107"/>
        <v>2021</v>
      </c>
      <c r="P2273" s="51">
        <f>VLOOKUP(Table6[[#This Row],[Product]],Table3[],3)</f>
        <v>2.95</v>
      </c>
      <c r="Q2273" s="35">
        <f>VLOOKUP(Table6[[#This Row],[Product]],Table3[],4)</f>
        <v>20</v>
      </c>
      <c r="R2273" s="35">
        <f>Table6[[#This Row],[Quantity]]*Table6[[#This Row],[Case]]</f>
        <v>1260</v>
      </c>
      <c r="S2273" s="35">
        <f>Table6[[#This Row],[Total Sales]]*Table6[[#This Row],[Cost]]</f>
        <v>3717</v>
      </c>
    </row>
    <row r="2274" spans="1:19" x14ac:dyDescent="0.3">
      <c r="A2274" s="54">
        <v>2336</v>
      </c>
      <c r="B2274" s="35" t="s">
        <v>6215</v>
      </c>
      <c r="C2274" s="35" t="s">
        <v>6216</v>
      </c>
      <c r="D2274" s="35" t="s">
        <v>15</v>
      </c>
      <c r="E2274" s="35" t="str">
        <f t="shared" si="105"/>
        <v>F</v>
      </c>
      <c r="F2274" s="35">
        <v>60</v>
      </c>
      <c r="G2274" s="35" t="s">
        <v>6217</v>
      </c>
      <c r="H2274" s="35" t="s">
        <v>2441</v>
      </c>
      <c r="I2274" s="35" t="s">
        <v>1199</v>
      </c>
      <c r="J2274" s="48" t="s">
        <v>13660</v>
      </c>
      <c r="K2274" s="35">
        <v>5</v>
      </c>
      <c r="L2274" s="49" t="s">
        <v>39</v>
      </c>
      <c r="M2274" s="50" t="str">
        <f>VLOOKUP(Table6[[#This Row],[Product]],Table3[],2)</f>
        <v>Ultrathing V1</v>
      </c>
      <c r="N2274" s="50" t="str">
        <f t="shared" si="106"/>
        <v>Sep</v>
      </c>
      <c r="O2274" s="56">
        <f t="shared" si="107"/>
        <v>2021</v>
      </c>
      <c r="P2274" s="51">
        <f>VLOOKUP(Table6[[#This Row],[Product]],Table3[],3)</f>
        <v>1.79</v>
      </c>
      <c r="Q2274" s="35">
        <f>VLOOKUP(Table6[[#This Row],[Product]],Table3[],4)</f>
        <v>17</v>
      </c>
      <c r="R2274" s="35">
        <f>Table6[[#This Row],[Quantity]]*Table6[[#This Row],[Case]]</f>
        <v>85</v>
      </c>
      <c r="S2274" s="35">
        <f>Table6[[#This Row],[Total Sales]]*Table6[[#This Row],[Cost]]</f>
        <v>152.15</v>
      </c>
    </row>
    <row r="2275" spans="1:19" x14ac:dyDescent="0.3">
      <c r="A2275" s="54">
        <v>2337</v>
      </c>
      <c r="B2275" s="35" t="s">
        <v>6218</v>
      </c>
      <c r="C2275" s="35" t="s">
        <v>5838</v>
      </c>
      <c r="D2275" s="35" t="s">
        <v>41</v>
      </c>
      <c r="E2275" s="35" t="str">
        <f t="shared" si="105"/>
        <v>F</v>
      </c>
      <c r="F2275" s="35">
        <v>90</v>
      </c>
      <c r="G2275" s="35" t="s">
        <v>6219</v>
      </c>
      <c r="H2275" s="35" t="s">
        <v>978</v>
      </c>
      <c r="I2275" s="35" t="s">
        <v>294</v>
      </c>
      <c r="J2275" s="48" t="s">
        <v>13830</v>
      </c>
      <c r="K2275" s="35">
        <v>72</v>
      </c>
      <c r="L2275" s="49" t="s">
        <v>20</v>
      </c>
      <c r="M2275" s="50" t="str">
        <f>VLOOKUP(Table6[[#This Row],[Product]],Table3[],2)</f>
        <v>Hyperwotsit</v>
      </c>
      <c r="N2275" s="50" t="str">
        <f t="shared" si="106"/>
        <v>Dec</v>
      </c>
      <c r="O2275" s="56">
        <f t="shared" si="107"/>
        <v>2021</v>
      </c>
      <c r="P2275" s="51">
        <f>VLOOKUP(Table6[[#This Row],[Product]],Table3[],3)</f>
        <v>2.0099999999999998</v>
      </c>
      <c r="Q2275" s="35">
        <f>VLOOKUP(Table6[[#This Row],[Product]],Table3[],4)</f>
        <v>20</v>
      </c>
      <c r="R2275" s="35">
        <f>Table6[[#This Row],[Quantity]]*Table6[[#This Row],[Case]]</f>
        <v>1440</v>
      </c>
      <c r="S2275" s="35">
        <f>Table6[[#This Row],[Total Sales]]*Table6[[#This Row],[Cost]]</f>
        <v>2894.3999999999996</v>
      </c>
    </row>
    <row r="2276" spans="1:19" x14ac:dyDescent="0.3">
      <c r="A2276" s="54">
        <v>2338</v>
      </c>
      <c r="B2276" s="35" t="s">
        <v>6220</v>
      </c>
      <c r="C2276" s="35" t="s">
        <v>6221</v>
      </c>
      <c r="D2276" s="35" t="s">
        <v>15</v>
      </c>
      <c r="E2276" s="35" t="str">
        <f t="shared" si="105"/>
        <v>F</v>
      </c>
      <c r="F2276" s="35">
        <v>90</v>
      </c>
      <c r="G2276" s="35" t="s">
        <v>6222</v>
      </c>
      <c r="H2276" s="35" t="s">
        <v>3437</v>
      </c>
      <c r="I2276" s="35" t="s">
        <v>100</v>
      </c>
      <c r="J2276" s="48">
        <v>44877</v>
      </c>
      <c r="K2276" s="35">
        <v>70</v>
      </c>
      <c r="L2276" s="49" t="s">
        <v>64</v>
      </c>
      <c r="M2276" s="50" t="str">
        <f>VLOOKUP(Table6[[#This Row],[Product]],Table3[],2)</f>
        <v>Ultrathing V4</v>
      </c>
      <c r="N2276" s="50" t="str">
        <f t="shared" si="106"/>
        <v>Nov</v>
      </c>
      <c r="O2276" s="56">
        <f t="shared" si="107"/>
        <v>2022</v>
      </c>
      <c r="P2276" s="51">
        <f>VLOOKUP(Table6[[#This Row],[Product]],Table3[],3)</f>
        <v>3.99</v>
      </c>
      <c r="Q2276" s="35">
        <f>VLOOKUP(Table6[[#This Row],[Product]],Table3[],4)</f>
        <v>24</v>
      </c>
      <c r="R2276" s="35">
        <f>Table6[[#This Row],[Quantity]]*Table6[[#This Row],[Case]]</f>
        <v>1680</v>
      </c>
      <c r="S2276" s="35">
        <f>Table6[[#This Row],[Total Sales]]*Table6[[#This Row],[Cost]]</f>
        <v>6703.2000000000007</v>
      </c>
    </row>
    <row r="2277" spans="1:19" x14ac:dyDescent="0.3">
      <c r="A2277" s="54">
        <v>2339</v>
      </c>
      <c r="B2277" s="35" t="s">
        <v>6223</v>
      </c>
      <c r="C2277" s="35" t="s">
        <v>1208</v>
      </c>
      <c r="D2277" s="35" t="s">
        <v>51</v>
      </c>
      <c r="E2277" s="35" t="str">
        <f t="shared" si="105"/>
        <v>F</v>
      </c>
      <c r="F2277" s="35">
        <v>90</v>
      </c>
      <c r="G2277" s="35" t="s">
        <v>6222</v>
      </c>
      <c r="H2277" s="35" t="s">
        <v>6224</v>
      </c>
      <c r="I2277" s="35" t="s">
        <v>294</v>
      </c>
      <c r="J2277" s="48">
        <v>44419</v>
      </c>
      <c r="K2277" s="35">
        <v>82</v>
      </c>
      <c r="L2277" s="49" t="s">
        <v>64</v>
      </c>
      <c r="M2277" s="50" t="str">
        <f>VLOOKUP(Table6[[#This Row],[Product]],Table3[],2)</f>
        <v>Ultrathing V4</v>
      </c>
      <c r="N2277" s="50" t="str">
        <f t="shared" si="106"/>
        <v>Aug</v>
      </c>
      <c r="O2277" s="56">
        <f t="shared" si="107"/>
        <v>2021</v>
      </c>
      <c r="P2277" s="51">
        <f>VLOOKUP(Table6[[#This Row],[Product]],Table3[],3)</f>
        <v>3.99</v>
      </c>
      <c r="Q2277" s="35">
        <f>VLOOKUP(Table6[[#This Row],[Product]],Table3[],4)</f>
        <v>24</v>
      </c>
      <c r="R2277" s="35">
        <f>Table6[[#This Row],[Quantity]]*Table6[[#This Row],[Case]]</f>
        <v>1968</v>
      </c>
      <c r="S2277" s="35">
        <f>Table6[[#This Row],[Total Sales]]*Table6[[#This Row],[Cost]]</f>
        <v>7852.3200000000006</v>
      </c>
    </row>
    <row r="2278" spans="1:19" x14ac:dyDescent="0.3">
      <c r="A2278" s="54">
        <v>2340</v>
      </c>
      <c r="B2278" s="35" t="s">
        <v>671</v>
      </c>
      <c r="C2278" s="35" t="s">
        <v>1853</v>
      </c>
      <c r="D2278" s="35" t="s">
        <v>15</v>
      </c>
      <c r="E2278" s="35" t="str">
        <f t="shared" si="105"/>
        <v>F</v>
      </c>
      <c r="F2278" s="35">
        <v>30</v>
      </c>
      <c r="G2278" s="35" t="s">
        <v>6225</v>
      </c>
      <c r="H2278" s="35" t="s">
        <v>3056</v>
      </c>
      <c r="I2278" s="35" t="s">
        <v>187</v>
      </c>
      <c r="J2278" s="48" t="s">
        <v>14182</v>
      </c>
      <c r="K2278" s="35">
        <v>24</v>
      </c>
      <c r="L2278" s="49" t="s">
        <v>101</v>
      </c>
      <c r="M2278" s="50" t="str">
        <f>VLOOKUP(Table6[[#This Row],[Product]],Table3[],2)</f>
        <v>Superwossname</v>
      </c>
      <c r="N2278" s="50" t="str">
        <f t="shared" si="106"/>
        <v>May</v>
      </c>
      <c r="O2278" s="56">
        <f t="shared" si="107"/>
        <v>2021</v>
      </c>
      <c r="P2278" s="51">
        <f>VLOOKUP(Table6[[#This Row],[Product]],Table3[],3)</f>
        <v>3.49</v>
      </c>
      <c r="Q2278" s="35">
        <f>VLOOKUP(Table6[[#This Row],[Product]],Table3[],4)</f>
        <v>20</v>
      </c>
      <c r="R2278" s="35">
        <f>Table6[[#This Row],[Quantity]]*Table6[[#This Row],[Case]]</f>
        <v>480</v>
      </c>
      <c r="S2278" s="35">
        <f>Table6[[#This Row],[Total Sales]]*Table6[[#This Row],[Cost]]</f>
        <v>1675.2</v>
      </c>
    </row>
    <row r="2279" spans="1:19" x14ac:dyDescent="0.3">
      <c r="A2279" s="54">
        <v>2341</v>
      </c>
      <c r="B2279" s="35" t="s">
        <v>727</v>
      </c>
      <c r="C2279" s="35" t="s">
        <v>6226</v>
      </c>
      <c r="D2279" s="35" t="s">
        <v>28</v>
      </c>
      <c r="E2279" s="35" t="str">
        <f t="shared" si="105"/>
        <v>M</v>
      </c>
      <c r="F2279" s="35">
        <v>90</v>
      </c>
      <c r="G2279" s="35" t="s">
        <v>6227</v>
      </c>
      <c r="H2279" s="35" t="s">
        <v>6228</v>
      </c>
      <c r="I2279" s="35" t="s">
        <v>187</v>
      </c>
      <c r="J2279" s="48">
        <v>44349</v>
      </c>
      <c r="K2279" s="35">
        <v>80</v>
      </c>
      <c r="L2279" s="49" t="s">
        <v>54</v>
      </c>
      <c r="M2279" s="50" t="str">
        <f>VLOOKUP(Table6[[#This Row],[Product]],Table3[],2)</f>
        <v>Megawidget S</v>
      </c>
      <c r="N2279" s="50" t="str">
        <f t="shared" si="106"/>
        <v>Jun</v>
      </c>
      <c r="O2279" s="56">
        <f t="shared" si="107"/>
        <v>2021</v>
      </c>
      <c r="P2279" s="51">
        <f>VLOOKUP(Table6[[#This Row],[Product]],Table3[],3)</f>
        <v>0.69</v>
      </c>
      <c r="Q2279" s="35">
        <f>VLOOKUP(Table6[[#This Row],[Product]],Table3[],4)</f>
        <v>24</v>
      </c>
      <c r="R2279" s="35">
        <f>Table6[[#This Row],[Quantity]]*Table6[[#This Row],[Case]]</f>
        <v>1920</v>
      </c>
      <c r="S2279" s="35">
        <f>Table6[[#This Row],[Total Sales]]*Table6[[#This Row],[Cost]]</f>
        <v>1324.8</v>
      </c>
    </row>
    <row r="2280" spans="1:19" x14ac:dyDescent="0.3">
      <c r="A2280" s="54">
        <v>2342</v>
      </c>
      <c r="B2280" s="35" t="s">
        <v>6229</v>
      </c>
      <c r="C2280" s="35" t="s">
        <v>1654</v>
      </c>
      <c r="D2280" s="35" t="s">
        <v>51</v>
      </c>
      <c r="E2280" s="35" t="str">
        <f t="shared" si="105"/>
        <v>F</v>
      </c>
      <c r="F2280" s="35">
        <v>60</v>
      </c>
      <c r="G2280" s="35" t="s">
        <v>6230</v>
      </c>
      <c r="H2280" s="35" t="s">
        <v>3459</v>
      </c>
      <c r="I2280" s="35" t="s">
        <v>178</v>
      </c>
      <c r="J2280" s="48">
        <v>44472</v>
      </c>
      <c r="K2280" s="35">
        <v>38</v>
      </c>
      <c r="L2280" s="49" t="s">
        <v>80</v>
      </c>
      <c r="M2280" s="50" t="str">
        <f>VLOOKUP(Table6[[#This Row],[Product]],Table3[],2)</f>
        <v>Ultrathing V2</v>
      </c>
      <c r="N2280" s="50" t="str">
        <f t="shared" si="106"/>
        <v>Oct</v>
      </c>
      <c r="O2280" s="56">
        <f t="shared" si="107"/>
        <v>2021</v>
      </c>
      <c r="P2280" s="51">
        <f>VLOOKUP(Table6[[#This Row],[Product]],Table3[],3)</f>
        <v>2.95</v>
      </c>
      <c r="Q2280" s="35">
        <f>VLOOKUP(Table6[[#This Row],[Product]],Table3[],4)</f>
        <v>20</v>
      </c>
      <c r="R2280" s="35">
        <f>Table6[[#This Row],[Quantity]]*Table6[[#This Row],[Case]]</f>
        <v>760</v>
      </c>
      <c r="S2280" s="35">
        <f>Table6[[#This Row],[Total Sales]]*Table6[[#This Row],[Cost]]</f>
        <v>2242</v>
      </c>
    </row>
    <row r="2281" spans="1:19" x14ac:dyDescent="0.3">
      <c r="A2281" s="54">
        <v>2343</v>
      </c>
      <c r="B2281" s="35" t="s">
        <v>6231</v>
      </c>
      <c r="C2281" s="35" t="s">
        <v>6232</v>
      </c>
      <c r="D2281" s="35" t="s">
        <v>51</v>
      </c>
      <c r="E2281" s="35" t="str">
        <f t="shared" si="105"/>
        <v>F</v>
      </c>
      <c r="F2281" s="35">
        <v>90</v>
      </c>
      <c r="G2281" s="35" t="s">
        <v>6233</v>
      </c>
      <c r="H2281" s="35" t="s">
        <v>6234</v>
      </c>
      <c r="I2281" s="35" t="s">
        <v>32</v>
      </c>
      <c r="J2281" s="48" t="s">
        <v>13638</v>
      </c>
      <c r="K2281" s="35">
        <v>12</v>
      </c>
      <c r="L2281" s="49" t="s">
        <v>39</v>
      </c>
      <c r="M2281" s="50" t="str">
        <f>VLOOKUP(Table6[[#This Row],[Product]],Table3[],2)</f>
        <v>Ultrathing V1</v>
      </c>
      <c r="N2281" s="50" t="str">
        <f t="shared" si="106"/>
        <v>Apr</v>
      </c>
      <c r="O2281" s="56">
        <f t="shared" si="107"/>
        <v>2021</v>
      </c>
      <c r="P2281" s="51">
        <f>VLOOKUP(Table6[[#This Row],[Product]],Table3[],3)</f>
        <v>1.79</v>
      </c>
      <c r="Q2281" s="35">
        <f>VLOOKUP(Table6[[#This Row],[Product]],Table3[],4)</f>
        <v>17</v>
      </c>
      <c r="R2281" s="35">
        <f>Table6[[#This Row],[Quantity]]*Table6[[#This Row],[Case]]</f>
        <v>204</v>
      </c>
      <c r="S2281" s="35">
        <f>Table6[[#This Row],[Total Sales]]*Table6[[#This Row],[Cost]]</f>
        <v>365.16</v>
      </c>
    </row>
    <row r="2282" spans="1:19" x14ac:dyDescent="0.3">
      <c r="A2282" s="54">
        <v>2344</v>
      </c>
      <c r="B2282" s="35" t="s">
        <v>6235</v>
      </c>
      <c r="C2282" s="35" t="s">
        <v>5254</v>
      </c>
      <c r="D2282" s="35" t="s">
        <v>51</v>
      </c>
      <c r="E2282" s="35" t="str">
        <f t="shared" si="105"/>
        <v>F</v>
      </c>
      <c r="F2282" s="35">
        <v>60</v>
      </c>
      <c r="G2282" s="35" t="s">
        <v>6236</v>
      </c>
      <c r="H2282" s="35" t="s">
        <v>1138</v>
      </c>
      <c r="I2282" s="35" t="s">
        <v>124</v>
      </c>
      <c r="J2282" s="48">
        <v>44843</v>
      </c>
      <c r="K2282" s="35">
        <v>21</v>
      </c>
      <c r="L2282" s="49" t="s">
        <v>70</v>
      </c>
      <c r="M2282" s="50" t="str">
        <f>VLOOKUP(Table6[[#This Row],[Product]],Table3[],2)</f>
        <v>Megawidget M</v>
      </c>
      <c r="N2282" s="50" t="str">
        <f t="shared" si="106"/>
        <v>Oct</v>
      </c>
      <c r="O2282" s="56">
        <f t="shared" si="107"/>
        <v>2022</v>
      </c>
      <c r="P2282" s="51">
        <f>VLOOKUP(Table6[[#This Row],[Product]],Table3[],3)</f>
        <v>1.29</v>
      </c>
      <c r="Q2282" s="35">
        <f>VLOOKUP(Table6[[#This Row],[Product]],Table3[],4)</f>
        <v>24</v>
      </c>
      <c r="R2282" s="35">
        <f>Table6[[#This Row],[Quantity]]*Table6[[#This Row],[Case]]</f>
        <v>504</v>
      </c>
      <c r="S2282" s="35">
        <f>Table6[[#This Row],[Total Sales]]*Table6[[#This Row],[Cost]]</f>
        <v>650.16</v>
      </c>
    </row>
    <row r="2283" spans="1:19" x14ac:dyDescent="0.3">
      <c r="A2283" s="54">
        <v>2345</v>
      </c>
      <c r="B2283" s="35" t="s">
        <v>1009</v>
      </c>
      <c r="C2283" s="35" t="s">
        <v>6237</v>
      </c>
      <c r="D2283" s="35" t="s">
        <v>51</v>
      </c>
      <c r="E2283" s="35" t="str">
        <f t="shared" si="105"/>
        <v>F</v>
      </c>
      <c r="F2283" s="35">
        <v>60</v>
      </c>
      <c r="G2283" s="35" t="s">
        <v>6238</v>
      </c>
      <c r="H2283" s="35" t="s">
        <v>2727</v>
      </c>
      <c r="I2283" s="35" t="s">
        <v>2330</v>
      </c>
      <c r="J2283" s="48" t="s">
        <v>14183</v>
      </c>
      <c r="K2283" s="35">
        <v>64</v>
      </c>
      <c r="L2283" s="49" t="s">
        <v>101</v>
      </c>
      <c r="M2283" s="50" t="str">
        <f>VLOOKUP(Table6[[#This Row],[Product]],Table3[],2)</f>
        <v>Superwossname</v>
      </c>
      <c r="N2283" s="50" t="str">
        <f t="shared" si="106"/>
        <v>Aug</v>
      </c>
      <c r="O2283" s="56">
        <f t="shared" si="107"/>
        <v>2021</v>
      </c>
      <c r="P2283" s="51">
        <f>VLOOKUP(Table6[[#This Row],[Product]],Table3[],3)</f>
        <v>3.49</v>
      </c>
      <c r="Q2283" s="35">
        <f>VLOOKUP(Table6[[#This Row],[Product]],Table3[],4)</f>
        <v>20</v>
      </c>
      <c r="R2283" s="35">
        <f>Table6[[#This Row],[Quantity]]*Table6[[#This Row],[Case]]</f>
        <v>1280</v>
      </c>
      <c r="S2283" s="35">
        <f>Table6[[#This Row],[Total Sales]]*Table6[[#This Row],[Cost]]</f>
        <v>4467.2000000000007</v>
      </c>
    </row>
    <row r="2284" spans="1:19" x14ac:dyDescent="0.3">
      <c r="A2284" s="54">
        <v>2346</v>
      </c>
      <c r="B2284" s="35" t="s">
        <v>1128</v>
      </c>
      <c r="C2284" s="35" t="s">
        <v>6076</v>
      </c>
      <c r="D2284" s="35" t="s">
        <v>28</v>
      </c>
      <c r="E2284" s="35" t="str">
        <f t="shared" si="105"/>
        <v>M</v>
      </c>
      <c r="F2284" s="35">
        <v>30</v>
      </c>
      <c r="G2284" s="35" t="s">
        <v>6239</v>
      </c>
      <c r="H2284" s="35" t="s">
        <v>5243</v>
      </c>
      <c r="I2284" s="35" t="s">
        <v>25</v>
      </c>
      <c r="J2284" s="48" t="s">
        <v>13953</v>
      </c>
      <c r="K2284" s="35">
        <v>19</v>
      </c>
      <c r="L2284" s="49" t="s">
        <v>64</v>
      </c>
      <c r="M2284" s="50" t="str">
        <f>VLOOKUP(Table6[[#This Row],[Product]],Table3[],2)</f>
        <v>Ultrathing V4</v>
      </c>
      <c r="N2284" s="50" t="str">
        <f t="shared" si="106"/>
        <v>Aug</v>
      </c>
      <c r="O2284" s="56">
        <f t="shared" si="107"/>
        <v>2020</v>
      </c>
      <c r="P2284" s="51">
        <f>VLOOKUP(Table6[[#This Row],[Product]],Table3[],3)</f>
        <v>3.99</v>
      </c>
      <c r="Q2284" s="35">
        <f>VLOOKUP(Table6[[#This Row],[Product]],Table3[],4)</f>
        <v>24</v>
      </c>
      <c r="R2284" s="35">
        <f>Table6[[#This Row],[Quantity]]*Table6[[#This Row],[Case]]</f>
        <v>456</v>
      </c>
      <c r="S2284" s="35">
        <f>Table6[[#This Row],[Total Sales]]*Table6[[#This Row],[Cost]]</f>
        <v>1819.44</v>
      </c>
    </row>
    <row r="2285" spans="1:19" x14ac:dyDescent="0.3">
      <c r="A2285" s="54">
        <v>2347</v>
      </c>
      <c r="B2285" s="35" t="s">
        <v>6240</v>
      </c>
      <c r="C2285" s="35" t="s">
        <v>5310</v>
      </c>
      <c r="D2285" s="35" t="s">
        <v>51</v>
      </c>
      <c r="E2285" s="35" t="str">
        <f t="shared" si="105"/>
        <v>F</v>
      </c>
      <c r="F2285" s="35">
        <v>60</v>
      </c>
      <c r="G2285" s="35" t="s">
        <v>6241</v>
      </c>
      <c r="H2285" s="35" t="s">
        <v>5420</v>
      </c>
      <c r="I2285" s="35" t="s">
        <v>32</v>
      </c>
      <c r="J2285" s="48" t="s">
        <v>13952</v>
      </c>
      <c r="K2285" s="35">
        <v>5</v>
      </c>
      <c r="L2285" s="49" t="s">
        <v>64</v>
      </c>
      <c r="M2285" s="50" t="str">
        <f>VLOOKUP(Table6[[#This Row],[Product]],Table3[],2)</f>
        <v>Ultrathing V4</v>
      </c>
      <c r="N2285" s="50" t="str">
        <f t="shared" si="106"/>
        <v>Nov</v>
      </c>
      <c r="O2285" s="56">
        <f t="shared" si="107"/>
        <v>2022</v>
      </c>
      <c r="P2285" s="51">
        <f>VLOOKUP(Table6[[#This Row],[Product]],Table3[],3)</f>
        <v>3.99</v>
      </c>
      <c r="Q2285" s="35">
        <f>VLOOKUP(Table6[[#This Row],[Product]],Table3[],4)</f>
        <v>24</v>
      </c>
      <c r="R2285" s="35">
        <f>Table6[[#This Row],[Quantity]]*Table6[[#This Row],[Case]]</f>
        <v>120</v>
      </c>
      <c r="S2285" s="35">
        <f>Table6[[#This Row],[Total Sales]]*Table6[[#This Row],[Cost]]</f>
        <v>478.8</v>
      </c>
    </row>
    <row r="2286" spans="1:19" x14ac:dyDescent="0.3">
      <c r="A2286" s="54">
        <v>2348</v>
      </c>
      <c r="B2286" s="35" t="s">
        <v>6242</v>
      </c>
      <c r="C2286" s="35" t="s">
        <v>1746</v>
      </c>
      <c r="D2286" s="35" t="s">
        <v>15</v>
      </c>
      <c r="E2286" s="35" t="str">
        <f t="shared" si="105"/>
        <v>F</v>
      </c>
      <c r="F2286" s="35">
        <v>90</v>
      </c>
      <c r="G2286" s="35" t="s">
        <v>6243</v>
      </c>
      <c r="H2286" s="35" t="s">
        <v>1232</v>
      </c>
      <c r="I2286" s="35" t="s">
        <v>1233</v>
      </c>
      <c r="J2286" s="48" t="s">
        <v>14172</v>
      </c>
      <c r="K2286" s="35">
        <v>64</v>
      </c>
      <c r="L2286" s="49" t="s">
        <v>70</v>
      </c>
      <c r="M2286" s="50" t="str">
        <f>VLOOKUP(Table6[[#This Row],[Product]],Table3[],2)</f>
        <v>Megawidget M</v>
      </c>
      <c r="N2286" s="50" t="str">
        <f t="shared" si="106"/>
        <v>Dec</v>
      </c>
      <c r="O2286" s="56">
        <f t="shared" si="107"/>
        <v>2021</v>
      </c>
      <c r="P2286" s="51">
        <f>VLOOKUP(Table6[[#This Row],[Product]],Table3[],3)</f>
        <v>1.29</v>
      </c>
      <c r="Q2286" s="35">
        <f>VLOOKUP(Table6[[#This Row],[Product]],Table3[],4)</f>
        <v>24</v>
      </c>
      <c r="R2286" s="35">
        <f>Table6[[#This Row],[Quantity]]*Table6[[#This Row],[Case]]</f>
        <v>1536</v>
      </c>
      <c r="S2286" s="35">
        <f>Table6[[#This Row],[Total Sales]]*Table6[[#This Row],[Cost]]</f>
        <v>1981.44</v>
      </c>
    </row>
    <row r="2287" spans="1:19" x14ac:dyDescent="0.3">
      <c r="A2287" s="54">
        <v>2349</v>
      </c>
      <c r="B2287" s="35" t="s">
        <v>5920</v>
      </c>
      <c r="C2287" s="35" t="s">
        <v>4974</v>
      </c>
      <c r="D2287" s="35" t="s">
        <v>28</v>
      </c>
      <c r="E2287" s="35" t="str">
        <f t="shared" si="105"/>
        <v>M</v>
      </c>
      <c r="F2287" s="35">
        <v>30</v>
      </c>
      <c r="G2287" s="35" t="s">
        <v>6244</v>
      </c>
      <c r="H2287" s="35" t="s">
        <v>1214</v>
      </c>
      <c r="I2287" s="35" t="s">
        <v>32</v>
      </c>
      <c r="J2287" s="48" t="s">
        <v>13625</v>
      </c>
      <c r="K2287" s="35">
        <v>59</v>
      </c>
      <c r="L2287" s="49" t="s">
        <v>159</v>
      </c>
      <c r="M2287" s="50" t="str">
        <f>VLOOKUP(Table6[[#This Row],[Product]],Table3[],2)</f>
        <v>Ultrathing V3</v>
      </c>
      <c r="N2287" s="50" t="str">
        <f t="shared" si="106"/>
        <v>Jul</v>
      </c>
      <c r="O2287" s="56">
        <f t="shared" si="107"/>
        <v>2020</v>
      </c>
      <c r="P2287" s="51">
        <f>VLOOKUP(Table6[[#This Row],[Product]],Table3[],3)</f>
        <v>3.39</v>
      </c>
      <c r="Q2287" s="35">
        <f>VLOOKUP(Table6[[#This Row],[Product]],Table3[],4)</f>
        <v>24</v>
      </c>
      <c r="R2287" s="35">
        <f>Table6[[#This Row],[Quantity]]*Table6[[#This Row],[Case]]</f>
        <v>1416</v>
      </c>
      <c r="S2287" s="35">
        <f>Table6[[#This Row],[Total Sales]]*Table6[[#This Row],[Cost]]</f>
        <v>4800.24</v>
      </c>
    </row>
    <row r="2288" spans="1:19" x14ac:dyDescent="0.3">
      <c r="A2288" s="54">
        <v>2350</v>
      </c>
      <c r="B2288" s="35" t="s">
        <v>6245</v>
      </c>
      <c r="C2288" s="35" t="s">
        <v>6212</v>
      </c>
      <c r="D2288" s="35" t="s">
        <v>51</v>
      </c>
      <c r="E2288" s="35" t="str">
        <f t="shared" si="105"/>
        <v>F</v>
      </c>
      <c r="F2288" s="35">
        <v>60</v>
      </c>
      <c r="G2288" s="35" t="s">
        <v>6246</v>
      </c>
      <c r="H2288" s="35" t="s">
        <v>1284</v>
      </c>
      <c r="I2288" s="35" t="s">
        <v>32</v>
      </c>
      <c r="J2288" s="48" t="s">
        <v>14118</v>
      </c>
      <c r="K2288" s="35">
        <v>19</v>
      </c>
      <c r="L2288" s="49" t="s">
        <v>33</v>
      </c>
      <c r="M2288" s="50" t="str">
        <f>VLOOKUP(Table6[[#This Row],[Product]],Table3[],2)</f>
        <v>Megawidget L</v>
      </c>
      <c r="N2288" s="50" t="str">
        <f t="shared" si="106"/>
        <v>Sep</v>
      </c>
      <c r="O2288" s="56">
        <f t="shared" si="107"/>
        <v>2020</v>
      </c>
      <c r="P2288" s="51">
        <f>VLOOKUP(Table6[[#This Row],[Product]],Table3[],3)</f>
        <v>1.79</v>
      </c>
      <c r="Q2288" s="35">
        <f>VLOOKUP(Table6[[#This Row],[Product]],Table3[],4)</f>
        <v>24</v>
      </c>
      <c r="R2288" s="35">
        <f>Table6[[#This Row],[Quantity]]*Table6[[#This Row],[Case]]</f>
        <v>456</v>
      </c>
      <c r="S2288" s="35">
        <f>Table6[[#This Row],[Total Sales]]*Table6[[#This Row],[Cost]]</f>
        <v>816.24</v>
      </c>
    </row>
    <row r="2289" spans="1:19" x14ac:dyDescent="0.3">
      <c r="A2289" s="54">
        <v>2351</v>
      </c>
      <c r="B2289" s="35" t="s">
        <v>5695</v>
      </c>
      <c r="C2289" s="35" t="s">
        <v>6247</v>
      </c>
      <c r="D2289" s="35" t="s">
        <v>28</v>
      </c>
      <c r="E2289" s="35" t="str">
        <f t="shared" si="105"/>
        <v>M</v>
      </c>
      <c r="F2289" s="35">
        <v>90</v>
      </c>
      <c r="G2289" s="35" t="s">
        <v>6248</v>
      </c>
      <c r="H2289" s="35" t="s">
        <v>1168</v>
      </c>
      <c r="I2289" s="35" t="s">
        <v>32</v>
      </c>
      <c r="J2289" s="48" t="s">
        <v>13803</v>
      </c>
      <c r="K2289" s="35">
        <v>22</v>
      </c>
      <c r="L2289" s="49" t="s">
        <v>20</v>
      </c>
      <c r="M2289" s="50" t="str">
        <f>VLOOKUP(Table6[[#This Row],[Product]],Table3[],2)</f>
        <v>Hyperwotsit</v>
      </c>
      <c r="N2289" s="50" t="str">
        <f t="shared" si="106"/>
        <v>Mar</v>
      </c>
      <c r="O2289" s="56">
        <f t="shared" si="107"/>
        <v>2022</v>
      </c>
      <c r="P2289" s="51">
        <f>VLOOKUP(Table6[[#This Row],[Product]],Table3[],3)</f>
        <v>2.0099999999999998</v>
      </c>
      <c r="Q2289" s="35">
        <f>VLOOKUP(Table6[[#This Row],[Product]],Table3[],4)</f>
        <v>20</v>
      </c>
      <c r="R2289" s="35">
        <f>Table6[[#This Row],[Quantity]]*Table6[[#This Row],[Case]]</f>
        <v>440</v>
      </c>
      <c r="S2289" s="35">
        <f>Table6[[#This Row],[Total Sales]]*Table6[[#This Row],[Cost]]</f>
        <v>884.39999999999986</v>
      </c>
    </row>
    <row r="2290" spans="1:19" x14ac:dyDescent="0.3">
      <c r="A2290" s="54">
        <v>2352</v>
      </c>
      <c r="B2290" s="35" t="s">
        <v>6249</v>
      </c>
      <c r="C2290" s="35" t="s">
        <v>4489</v>
      </c>
      <c r="D2290" s="35" t="s">
        <v>28</v>
      </c>
      <c r="E2290" s="35" t="str">
        <f t="shared" si="105"/>
        <v>M</v>
      </c>
      <c r="F2290" s="35">
        <v>60</v>
      </c>
      <c r="G2290" s="35" t="s">
        <v>6250</v>
      </c>
      <c r="H2290" s="35" t="s">
        <v>985</v>
      </c>
      <c r="I2290" s="35" t="s">
        <v>38</v>
      </c>
      <c r="J2290" s="48">
        <v>44021</v>
      </c>
      <c r="K2290" s="35">
        <v>50</v>
      </c>
      <c r="L2290" s="49" t="s">
        <v>80</v>
      </c>
      <c r="M2290" s="50" t="str">
        <f>VLOOKUP(Table6[[#This Row],[Product]],Table3[],2)</f>
        <v>Ultrathing V2</v>
      </c>
      <c r="N2290" s="50" t="str">
        <f t="shared" si="106"/>
        <v>Jul</v>
      </c>
      <c r="O2290" s="56">
        <f t="shared" si="107"/>
        <v>2020</v>
      </c>
      <c r="P2290" s="51">
        <f>VLOOKUP(Table6[[#This Row],[Product]],Table3[],3)</f>
        <v>2.95</v>
      </c>
      <c r="Q2290" s="35">
        <f>VLOOKUP(Table6[[#This Row],[Product]],Table3[],4)</f>
        <v>20</v>
      </c>
      <c r="R2290" s="35">
        <f>Table6[[#This Row],[Quantity]]*Table6[[#This Row],[Case]]</f>
        <v>1000</v>
      </c>
      <c r="S2290" s="35">
        <f>Table6[[#This Row],[Total Sales]]*Table6[[#This Row],[Cost]]</f>
        <v>2950</v>
      </c>
    </row>
    <row r="2291" spans="1:19" x14ac:dyDescent="0.3">
      <c r="A2291" s="54">
        <v>2353</v>
      </c>
      <c r="B2291" s="35" t="s">
        <v>6251</v>
      </c>
      <c r="C2291" s="35" t="s">
        <v>1041</v>
      </c>
      <c r="D2291" s="35" t="s">
        <v>15</v>
      </c>
      <c r="E2291" s="35" t="str">
        <f t="shared" si="105"/>
        <v>F</v>
      </c>
      <c r="F2291" s="35">
        <v>60</v>
      </c>
      <c r="G2291" s="35" t="s">
        <v>6252</v>
      </c>
      <c r="H2291" s="35" t="s">
        <v>917</v>
      </c>
      <c r="I2291" s="35" t="s">
        <v>32</v>
      </c>
      <c r="J2291" s="48">
        <v>44662</v>
      </c>
      <c r="K2291" s="35">
        <v>22</v>
      </c>
      <c r="L2291" s="49" t="s">
        <v>54</v>
      </c>
      <c r="M2291" s="50" t="str">
        <f>VLOOKUP(Table6[[#This Row],[Product]],Table3[],2)</f>
        <v>Megawidget S</v>
      </c>
      <c r="N2291" s="50" t="str">
        <f t="shared" si="106"/>
        <v>Apr</v>
      </c>
      <c r="O2291" s="56">
        <f t="shared" si="107"/>
        <v>2022</v>
      </c>
      <c r="P2291" s="51">
        <f>VLOOKUP(Table6[[#This Row],[Product]],Table3[],3)</f>
        <v>0.69</v>
      </c>
      <c r="Q2291" s="35">
        <f>VLOOKUP(Table6[[#This Row],[Product]],Table3[],4)</f>
        <v>24</v>
      </c>
      <c r="R2291" s="35">
        <f>Table6[[#This Row],[Quantity]]*Table6[[#This Row],[Case]]</f>
        <v>528</v>
      </c>
      <c r="S2291" s="35">
        <f>Table6[[#This Row],[Total Sales]]*Table6[[#This Row],[Cost]]</f>
        <v>364.32</v>
      </c>
    </row>
    <row r="2292" spans="1:19" x14ac:dyDescent="0.3">
      <c r="A2292" s="54">
        <v>2354</v>
      </c>
      <c r="B2292" s="35" t="s">
        <v>6253</v>
      </c>
      <c r="C2292" s="35" t="s">
        <v>2853</v>
      </c>
      <c r="D2292" s="35" t="s">
        <v>28</v>
      </c>
      <c r="E2292" s="35" t="str">
        <f t="shared" si="105"/>
        <v>M</v>
      </c>
      <c r="F2292" s="35">
        <v>30</v>
      </c>
      <c r="G2292" s="35" t="s">
        <v>6254</v>
      </c>
      <c r="H2292" s="35" t="s">
        <v>2348</v>
      </c>
      <c r="I2292" s="35" t="s">
        <v>32</v>
      </c>
      <c r="J2292" s="48">
        <v>44751</v>
      </c>
      <c r="K2292" s="35">
        <v>75</v>
      </c>
      <c r="L2292" s="49" t="s">
        <v>80</v>
      </c>
      <c r="M2292" s="50" t="str">
        <f>VLOOKUP(Table6[[#This Row],[Product]],Table3[],2)</f>
        <v>Ultrathing V2</v>
      </c>
      <c r="N2292" s="50" t="str">
        <f t="shared" si="106"/>
        <v>Jul</v>
      </c>
      <c r="O2292" s="56">
        <f t="shared" si="107"/>
        <v>2022</v>
      </c>
      <c r="P2292" s="51">
        <f>VLOOKUP(Table6[[#This Row],[Product]],Table3[],3)</f>
        <v>2.95</v>
      </c>
      <c r="Q2292" s="35">
        <f>VLOOKUP(Table6[[#This Row],[Product]],Table3[],4)</f>
        <v>20</v>
      </c>
      <c r="R2292" s="35">
        <f>Table6[[#This Row],[Quantity]]*Table6[[#This Row],[Case]]</f>
        <v>1500</v>
      </c>
      <c r="S2292" s="35">
        <f>Table6[[#This Row],[Total Sales]]*Table6[[#This Row],[Cost]]</f>
        <v>4425</v>
      </c>
    </row>
    <row r="2293" spans="1:19" x14ac:dyDescent="0.3">
      <c r="A2293" s="54">
        <v>2355</v>
      </c>
      <c r="B2293" s="35" t="s">
        <v>3857</v>
      </c>
      <c r="C2293" s="35" t="s">
        <v>6255</v>
      </c>
      <c r="D2293" s="35" t="s">
        <v>51</v>
      </c>
      <c r="E2293" s="35" t="str">
        <f t="shared" si="105"/>
        <v>F</v>
      </c>
      <c r="F2293" s="35">
        <v>90</v>
      </c>
      <c r="G2293" s="35" t="s">
        <v>6256</v>
      </c>
      <c r="H2293" s="35" t="s">
        <v>2613</v>
      </c>
      <c r="I2293" s="35" t="s">
        <v>32</v>
      </c>
      <c r="J2293" s="48">
        <v>44413</v>
      </c>
      <c r="K2293" s="35">
        <v>75</v>
      </c>
      <c r="L2293" s="49" t="s">
        <v>39</v>
      </c>
      <c r="M2293" s="50" t="str">
        <f>VLOOKUP(Table6[[#This Row],[Product]],Table3[],2)</f>
        <v>Ultrathing V1</v>
      </c>
      <c r="N2293" s="50" t="str">
        <f t="shared" si="106"/>
        <v>Aug</v>
      </c>
      <c r="O2293" s="56">
        <f t="shared" si="107"/>
        <v>2021</v>
      </c>
      <c r="P2293" s="51">
        <f>VLOOKUP(Table6[[#This Row],[Product]],Table3[],3)</f>
        <v>1.79</v>
      </c>
      <c r="Q2293" s="35">
        <f>VLOOKUP(Table6[[#This Row],[Product]],Table3[],4)</f>
        <v>17</v>
      </c>
      <c r="R2293" s="35">
        <f>Table6[[#This Row],[Quantity]]*Table6[[#This Row],[Case]]</f>
        <v>1275</v>
      </c>
      <c r="S2293" s="35">
        <f>Table6[[#This Row],[Total Sales]]*Table6[[#This Row],[Cost]]</f>
        <v>2282.25</v>
      </c>
    </row>
    <row r="2294" spans="1:19" x14ac:dyDescent="0.3">
      <c r="A2294" s="54">
        <v>2356</v>
      </c>
      <c r="B2294" s="35" t="s">
        <v>4596</v>
      </c>
      <c r="C2294" s="35" t="s">
        <v>5891</v>
      </c>
      <c r="D2294" s="35" t="s">
        <v>28</v>
      </c>
      <c r="E2294" s="35" t="str">
        <f t="shared" si="105"/>
        <v>M</v>
      </c>
      <c r="F2294" s="35">
        <v>30</v>
      </c>
      <c r="G2294" s="35" t="s">
        <v>6257</v>
      </c>
      <c r="H2294" s="35" t="s">
        <v>4541</v>
      </c>
      <c r="I2294" s="35" t="s">
        <v>89</v>
      </c>
      <c r="J2294" s="48" t="s">
        <v>14020</v>
      </c>
      <c r="K2294" s="35">
        <v>49</v>
      </c>
      <c r="L2294" s="49" t="s">
        <v>45</v>
      </c>
      <c r="M2294" s="50" t="str">
        <f>VLOOKUP(Table6[[#This Row],[Product]],Table3[],2)</f>
        <v>Gigastuff</v>
      </c>
      <c r="N2294" s="50" t="str">
        <f t="shared" si="106"/>
        <v>Oct</v>
      </c>
      <c r="O2294" s="56">
        <f t="shared" si="107"/>
        <v>2020</v>
      </c>
      <c r="P2294" s="51">
        <f>VLOOKUP(Table6[[#This Row],[Product]],Table3[],3)</f>
        <v>1.89</v>
      </c>
      <c r="Q2294" s="35">
        <f>VLOOKUP(Table6[[#This Row],[Product]],Table3[],4)</f>
        <v>18</v>
      </c>
      <c r="R2294" s="35">
        <f>Table6[[#This Row],[Quantity]]*Table6[[#This Row],[Case]]</f>
        <v>882</v>
      </c>
      <c r="S2294" s="35">
        <f>Table6[[#This Row],[Total Sales]]*Table6[[#This Row],[Cost]]</f>
        <v>1666.98</v>
      </c>
    </row>
    <row r="2295" spans="1:19" x14ac:dyDescent="0.3">
      <c r="A2295" s="54">
        <v>2357</v>
      </c>
      <c r="B2295" s="35" t="s">
        <v>747</v>
      </c>
      <c r="C2295" s="35" t="s">
        <v>5786</v>
      </c>
      <c r="D2295" s="35" t="s">
        <v>51</v>
      </c>
      <c r="E2295" s="35" t="str">
        <f t="shared" si="105"/>
        <v>F</v>
      </c>
      <c r="F2295" s="35">
        <v>30</v>
      </c>
      <c r="G2295" s="35" t="s">
        <v>6258</v>
      </c>
      <c r="H2295" s="35" t="s">
        <v>6259</v>
      </c>
      <c r="I2295" s="35" t="s">
        <v>6260</v>
      </c>
      <c r="J2295" s="48" t="s">
        <v>14130</v>
      </c>
      <c r="K2295" s="35">
        <v>36</v>
      </c>
      <c r="L2295" s="49" t="s">
        <v>70</v>
      </c>
      <c r="M2295" s="50" t="str">
        <f>VLOOKUP(Table6[[#This Row],[Product]],Table3[],2)</f>
        <v>Megawidget M</v>
      </c>
      <c r="N2295" s="50" t="str">
        <f t="shared" si="106"/>
        <v>Apr</v>
      </c>
      <c r="O2295" s="56">
        <f t="shared" si="107"/>
        <v>2020</v>
      </c>
      <c r="P2295" s="51">
        <f>VLOOKUP(Table6[[#This Row],[Product]],Table3[],3)</f>
        <v>1.29</v>
      </c>
      <c r="Q2295" s="35">
        <f>VLOOKUP(Table6[[#This Row],[Product]],Table3[],4)</f>
        <v>24</v>
      </c>
      <c r="R2295" s="35">
        <f>Table6[[#This Row],[Quantity]]*Table6[[#This Row],[Case]]</f>
        <v>864</v>
      </c>
      <c r="S2295" s="35">
        <f>Table6[[#This Row],[Total Sales]]*Table6[[#This Row],[Cost]]</f>
        <v>1114.56</v>
      </c>
    </row>
    <row r="2296" spans="1:19" x14ac:dyDescent="0.3">
      <c r="A2296" s="54">
        <v>2358</v>
      </c>
      <c r="B2296" s="35" t="s">
        <v>2203</v>
      </c>
      <c r="C2296" s="35" t="s">
        <v>6261</v>
      </c>
      <c r="D2296" s="35" t="s">
        <v>28</v>
      </c>
      <c r="E2296" s="35" t="str">
        <f t="shared" si="105"/>
        <v>M</v>
      </c>
      <c r="F2296" s="35">
        <v>60</v>
      </c>
      <c r="G2296" s="35" t="s">
        <v>6262</v>
      </c>
      <c r="H2296" s="35" t="s">
        <v>2552</v>
      </c>
      <c r="I2296" s="35" t="s">
        <v>32</v>
      </c>
      <c r="J2296" s="48" t="s">
        <v>14184</v>
      </c>
      <c r="K2296" s="35">
        <v>72</v>
      </c>
      <c r="L2296" s="49" t="s">
        <v>70</v>
      </c>
      <c r="M2296" s="50" t="str">
        <f>VLOOKUP(Table6[[#This Row],[Product]],Table3[],2)</f>
        <v>Megawidget M</v>
      </c>
      <c r="N2296" s="50" t="str">
        <f t="shared" si="106"/>
        <v>Sep</v>
      </c>
      <c r="O2296" s="56">
        <f t="shared" si="107"/>
        <v>2020</v>
      </c>
      <c r="P2296" s="51">
        <f>VLOOKUP(Table6[[#This Row],[Product]],Table3[],3)</f>
        <v>1.29</v>
      </c>
      <c r="Q2296" s="35">
        <f>VLOOKUP(Table6[[#This Row],[Product]],Table3[],4)</f>
        <v>24</v>
      </c>
      <c r="R2296" s="35">
        <f>Table6[[#This Row],[Quantity]]*Table6[[#This Row],[Case]]</f>
        <v>1728</v>
      </c>
      <c r="S2296" s="35">
        <f>Table6[[#This Row],[Total Sales]]*Table6[[#This Row],[Cost]]</f>
        <v>2229.12</v>
      </c>
    </row>
    <row r="2297" spans="1:19" x14ac:dyDescent="0.3">
      <c r="A2297" s="54">
        <v>2359</v>
      </c>
      <c r="B2297" s="35" t="s">
        <v>4099</v>
      </c>
      <c r="C2297" s="35" t="s">
        <v>748</v>
      </c>
      <c r="D2297" s="35" t="s">
        <v>15</v>
      </c>
      <c r="E2297" s="35" t="str">
        <f t="shared" si="105"/>
        <v>F</v>
      </c>
      <c r="F2297" s="35">
        <v>90</v>
      </c>
      <c r="G2297" s="35" t="s">
        <v>6263</v>
      </c>
      <c r="H2297" s="35" t="s">
        <v>4098</v>
      </c>
      <c r="I2297" s="35" t="s">
        <v>1889</v>
      </c>
      <c r="J2297" s="48">
        <v>44317</v>
      </c>
      <c r="K2297" s="35">
        <v>8</v>
      </c>
      <c r="L2297" s="49" t="s">
        <v>64</v>
      </c>
      <c r="M2297" s="50" t="str">
        <f>VLOOKUP(Table6[[#This Row],[Product]],Table3[],2)</f>
        <v>Ultrathing V4</v>
      </c>
      <c r="N2297" s="50" t="str">
        <f t="shared" si="106"/>
        <v>May</v>
      </c>
      <c r="O2297" s="56">
        <f t="shared" si="107"/>
        <v>2021</v>
      </c>
      <c r="P2297" s="51">
        <f>VLOOKUP(Table6[[#This Row],[Product]],Table3[],3)</f>
        <v>3.99</v>
      </c>
      <c r="Q2297" s="35">
        <f>VLOOKUP(Table6[[#This Row],[Product]],Table3[],4)</f>
        <v>24</v>
      </c>
      <c r="R2297" s="35">
        <f>Table6[[#This Row],[Quantity]]*Table6[[#This Row],[Case]]</f>
        <v>192</v>
      </c>
      <c r="S2297" s="35">
        <f>Table6[[#This Row],[Total Sales]]*Table6[[#This Row],[Cost]]</f>
        <v>766.08</v>
      </c>
    </row>
    <row r="2298" spans="1:19" x14ac:dyDescent="0.3">
      <c r="A2298" s="54">
        <v>2360</v>
      </c>
      <c r="B2298" s="35" t="s">
        <v>6264</v>
      </c>
      <c r="C2298" s="35" t="s">
        <v>376</v>
      </c>
      <c r="D2298" s="35" t="s">
        <v>28</v>
      </c>
      <c r="E2298" s="35" t="str">
        <f t="shared" si="105"/>
        <v>M</v>
      </c>
      <c r="F2298" s="35">
        <v>30</v>
      </c>
      <c r="G2298" s="35" t="s">
        <v>6265</v>
      </c>
      <c r="H2298" s="35" t="s">
        <v>221</v>
      </c>
      <c r="I2298" s="35" t="s">
        <v>32</v>
      </c>
      <c r="J2298" s="48" t="s">
        <v>14176</v>
      </c>
      <c r="K2298" s="35">
        <v>91</v>
      </c>
      <c r="L2298" s="49" t="s">
        <v>80</v>
      </c>
      <c r="M2298" s="50" t="str">
        <f>VLOOKUP(Table6[[#This Row],[Product]],Table3[],2)</f>
        <v>Ultrathing V2</v>
      </c>
      <c r="N2298" s="50" t="str">
        <f t="shared" si="106"/>
        <v>Jul</v>
      </c>
      <c r="O2298" s="56">
        <f t="shared" si="107"/>
        <v>2021</v>
      </c>
      <c r="P2298" s="51">
        <f>VLOOKUP(Table6[[#This Row],[Product]],Table3[],3)</f>
        <v>2.95</v>
      </c>
      <c r="Q2298" s="35">
        <f>VLOOKUP(Table6[[#This Row],[Product]],Table3[],4)</f>
        <v>20</v>
      </c>
      <c r="R2298" s="35">
        <f>Table6[[#This Row],[Quantity]]*Table6[[#This Row],[Case]]</f>
        <v>1820</v>
      </c>
      <c r="S2298" s="35">
        <f>Table6[[#This Row],[Total Sales]]*Table6[[#This Row],[Cost]]</f>
        <v>5369</v>
      </c>
    </row>
    <row r="2299" spans="1:19" x14ac:dyDescent="0.3">
      <c r="A2299" s="54">
        <v>2361</v>
      </c>
      <c r="B2299" s="35" t="s">
        <v>3811</v>
      </c>
      <c r="C2299" s="35" t="s">
        <v>4626</v>
      </c>
      <c r="D2299" s="35" t="s">
        <v>28</v>
      </c>
      <c r="E2299" s="35" t="str">
        <f t="shared" si="105"/>
        <v>M</v>
      </c>
      <c r="F2299" s="35">
        <v>90</v>
      </c>
      <c r="G2299" s="35" t="s">
        <v>6266</v>
      </c>
      <c r="H2299" s="35" t="s">
        <v>2154</v>
      </c>
      <c r="I2299" s="35" t="s">
        <v>124</v>
      </c>
      <c r="J2299" s="48">
        <v>43873</v>
      </c>
      <c r="K2299" s="35">
        <v>19</v>
      </c>
      <c r="L2299" s="49" t="s">
        <v>101</v>
      </c>
      <c r="M2299" s="50" t="str">
        <f>VLOOKUP(Table6[[#This Row],[Product]],Table3[],2)</f>
        <v>Superwossname</v>
      </c>
      <c r="N2299" s="50" t="str">
        <f t="shared" si="106"/>
        <v>Feb</v>
      </c>
      <c r="O2299" s="56">
        <f t="shared" si="107"/>
        <v>2020</v>
      </c>
      <c r="P2299" s="51">
        <f>VLOOKUP(Table6[[#This Row],[Product]],Table3[],3)</f>
        <v>3.49</v>
      </c>
      <c r="Q2299" s="35">
        <f>VLOOKUP(Table6[[#This Row],[Product]],Table3[],4)</f>
        <v>20</v>
      </c>
      <c r="R2299" s="35">
        <f>Table6[[#This Row],[Quantity]]*Table6[[#This Row],[Case]]</f>
        <v>380</v>
      </c>
      <c r="S2299" s="35">
        <f>Table6[[#This Row],[Total Sales]]*Table6[[#This Row],[Cost]]</f>
        <v>1326.2</v>
      </c>
    </row>
    <row r="2300" spans="1:19" x14ac:dyDescent="0.3">
      <c r="A2300" s="54">
        <v>2362</v>
      </c>
      <c r="B2300" s="35" t="s">
        <v>6267</v>
      </c>
      <c r="C2300" s="35" t="s">
        <v>3938</v>
      </c>
      <c r="D2300" s="35" t="s">
        <v>51</v>
      </c>
      <c r="E2300" s="35" t="str">
        <f t="shared" si="105"/>
        <v>F</v>
      </c>
      <c r="F2300" s="35">
        <v>90</v>
      </c>
      <c r="G2300" s="35" t="s">
        <v>6268</v>
      </c>
      <c r="H2300" s="35" t="s">
        <v>1374</v>
      </c>
      <c r="I2300" s="35" t="s">
        <v>294</v>
      </c>
      <c r="J2300" s="48" t="s">
        <v>13931</v>
      </c>
      <c r="K2300" s="35">
        <v>103</v>
      </c>
      <c r="L2300" s="49" t="s">
        <v>159</v>
      </c>
      <c r="M2300" s="50" t="str">
        <f>VLOOKUP(Table6[[#This Row],[Product]],Table3[],2)</f>
        <v>Ultrathing V3</v>
      </c>
      <c r="N2300" s="50" t="str">
        <f t="shared" si="106"/>
        <v>Oct</v>
      </c>
      <c r="O2300" s="56">
        <f t="shared" si="107"/>
        <v>2022</v>
      </c>
      <c r="P2300" s="51">
        <f>VLOOKUP(Table6[[#This Row],[Product]],Table3[],3)</f>
        <v>3.39</v>
      </c>
      <c r="Q2300" s="35">
        <f>VLOOKUP(Table6[[#This Row],[Product]],Table3[],4)</f>
        <v>24</v>
      </c>
      <c r="R2300" s="35">
        <f>Table6[[#This Row],[Quantity]]*Table6[[#This Row],[Case]]</f>
        <v>2472</v>
      </c>
      <c r="S2300" s="35">
        <f>Table6[[#This Row],[Total Sales]]*Table6[[#This Row],[Cost]]</f>
        <v>8380.08</v>
      </c>
    </row>
    <row r="2301" spans="1:19" x14ac:dyDescent="0.3">
      <c r="A2301" s="54">
        <v>2363</v>
      </c>
      <c r="B2301" s="35" t="s">
        <v>2682</v>
      </c>
      <c r="C2301" s="35" t="s">
        <v>2856</v>
      </c>
      <c r="D2301" s="35" t="s">
        <v>28</v>
      </c>
      <c r="E2301" s="35" t="str">
        <f t="shared" si="105"/>
        <v>M</v>
      </c>
      <c r="F2301" s="35">
        <v>60</v>
      </c>
      <c r="G2301" s="35" t="s">
        <v>6269</v>
      </c>
      <c r="H2301" s="35" t="s">
        <v>1747</v>
      </c>
      <c r="I2301" s="35" t="s">
        <v>294</v>
      </c>
      <c r="J2301" s="48" t="s">
        <v>14097</v>
      </c>
      <c r="K2301" s="35">
        <v>50</v>
      </c>
      <c r="L2301" s="49" t="s">
        <v>101</v>
      </c>
      <c r="M2301" s="50" t="str">
        <f>VLOOKUP(Table6[[#This Row],[Product]],Table3[],2)</f>
        <v>Superwossname</v>
      </c>
      <c r="N2301" s="50" t="str">
        <f t="shared" si="106"/>
        <v>Nov</v>
      </c>
      <c r="O2301" s="56">
        <f t="shared" si="107"/>
        <v>2021</v>
      </c>
      <c r="P2301" s="51">
        <f>VLOOKUP(Table6[[#This Row],[Product]],Table3[],3)</f>
        <v>3.49</v>
      </c>
      <c r="Q2301" s="35">
        <f>VLOOKUP(Table6[[#This Row],[Product]],Table3[],4)</f>
        <v>20</v>
      </c>
      <c r="R2301" s="35">
        <f>Table6[[#This Row],[Quantity]]*Table6[[#This Row],[Case]]</f>
        <v>1000</v>
      </c>
      <c r="S2301" s="35">
        <f>Table6[[#This Row],[Total Sales]]*Table6[[#This Row],[Cost]]</f>
        <v>3490</v>
      </c>
    </row>
    <row r="2302" spans="1:19" x14ac:dyDescent="0.3">
      <c r="A2302" s="54">
        <v>2364</v>
      </c>
      <c r="B2302" s="35" t="s">
        <v>2805</v>
      </c>
      <c r="C2302" s="35" t="s">
        <v>836</v>
      </c>
      <c r="D2302" s="35" t="s">
        <v>28</v>
      </c>
      <c r="E2302" s="35" t="str">
        <f t="shared" si="105"/>
        <v>M</v>
      </c>
      <c r="F2302" s="35">
        <v>30</v>
      </c>
      <c r="G2302" s="35" t="s">
        <v>6270</v>
      </c>
      <c r="H2302" s="35" t="s">
        <v>1598</v>
      </c>
      <c r="I2302" s="35" t="s">
        <v>32</v>
      </c>
      <c r="J2302" s="48" t="s">
        <v>13794</v>
      </c>
      <c r="K2302" s="35">
        <v>28</v>
      </c>
      <c r="L2302" s="49" t="s">
        <v>54</v>
      </c>
      <c r="M2302" s="50" t="str">
        <f>VLOOKUP(Table6[[#This Row],[Product]],Table3[],2)</f>
        <v>Megawidget S</v>
      </c>
      <c r="N2302" s="50" t="str">
        <f t="shared" si="106"/>
        <v>Dec</v>
      </c>
      <c r="O2302" s="56">
        <f t="shared" si="107"/>
        <v>2020</v>
      </c>
      <c r="P2302" s="51">
        <f>VLOOKUP(Table6[[#This Row],[Product]],Table3[],3)</f>
        <v>0.69</v>
      </c>
      <c r="Q2302" s="35">
        <f>VLOOKUP(Table6[[#This Row],[Product]],Table3[],4)</f>
        <v>24</v>
      </c>
      <c r="R2302" s="35">
        <f>Table6[[#This Row],[Quantity]]*Table6[[#This Row],[Case]]</f>
        <v>672</v>
      </c>
      <c r="S2302" s="35">
        <f>Table6[[#This Row],[Total Sales]]*Table6[[#This Row],[Cost]]</f>
        <v>463.67999999999995</v>
      </c>
    </row>
    <row r="2303" spans="1:19" x14ac:dyDescent="0.3">
      <c r="A2303" s="54">
        <v>2365</v>
      </c>
      <c r="B2303" s="35" t="s">
        <v>6271</v>
      </c>
      <c r="C2303" s="35" t="s">
        <v>6272</v>
      </c>
      <c r="D2303" s="35" t="s">
        <v>15</v>
      </c>
      <c r="E2303" s="35" t="str">
        <f t="shared" si="105"/>
        <v>F</v>
      </c>
      <c r="F2303" s="35">
        <v>90</v>
      </c>
      <c r="G2303" s="35" t="s">
        <v>6273</v>
      </c>
      <c r="H2303" s="35" t="s">
        <v>137</v>
      </c>
      <c r="I2303" s="35" t="s">
        <v>32</v>
      </c>
      <c r="J2303" s="48">
        <v>43985</v>
      </c>
      <c r="K2303" s="35">
        <v>82</v>
      </c>
      <c r="L2303" s="49" t="s">
        <v>70</v>
      </c>
      <c r="M2303" s="50" t="str">
        <f>VLOOKUP(Table6[[#This Row],[Product]],Table3[],2)</f>
        <v>Megawidget M</v>
      </c>
      <c r="N2303" s="50" t="str">
        <f t="shared" si="106"/>
        <v>Jun</v>
      </c>
      <c r="O2303" s="56">
        <f t="shared" si="107"/>
        <v>2020</v>
      </c>
      <c r="P2303" s="51">
        <f>VLOOKUP(Table6[[#This Row],[Product]],Table3[],3)</f>
        <v>1.29</v>
      </c>
      <c r="Q2303" s="35">
        <f>VLOOKUP(Table6[[#This Row],[Product]],Table3[],4)</f>
        <v>24</v>
      </c>
      <c r="R2303" s="35">
        <f>Table6[[#This Row],[Quantity]]*Table6[[#This Row],[Case]]</f>
        <v>1968</v>
      </c>
      <c r="S2303" s="35">
        <f>Table6[[#This Row],[Total Sales]]*Table6[[#This Row],[Cost]]</f>
        <v>2538.7200000000003</v>
      </c>
    </row>
    <row r="2304" spans="1:19" x14ac:dyDescent="0.3">
      <c r="A2304" s="54">
        <v>2366</v>
      </c>
      <c r="B2304" s="35" t="s">
        <v>6274</v>
      </c>
      <c r="C2304" s="35" t="s">
        <v>6275</v>
      </c>
      <c r="D2304" s="35" t="s">
        <v>28</v>
      </c>
      <c r="E2304" s="35" t="str">
        <f t="shared" si="105"/>
        <v>M</v>
      </c>
      <c r="F2304" s="35">
        <v>30</v>
      </c>
      <c r="G2304" s="35" t="s">
        <v>6276</v>
      </c>
      <c r="H2304" s="35" t="s">
        <v>195</v>
      </c>
      <c r="I2304" s="35" t="s">
        <v>187</v>
      </c>
      <c r="J2304" s="48">
        <v>44754</v>
      </c>
      <c r="K2304" s="35">
        <v>105</v>
      </c>
      <c r="L2304" s="49" t="s">
        <v>33</v>
      </c>
      <c r="M2304" s="50" t="str">
        <f>VLOOKUP(Table6[[#This Row],[Product]],Table3[],2)</f>
        <v>Megawidget L</v>
      </c>
      <c r="N2304" s="50" t="str">
        <f t="shared" si="106"/>
        <v>Jul</v>
      </c>
      <c r="O2304" s="56">
        <f t="shared" si="107"/>
        <v>2022</v>
      </c>
      <c r="P2304" s="51">
        <f>VLOOKUP(Table6[[#This Row],[Product]],Table3[],3)</f>
        <v>1.79</v>
      </c>
      <c r="Q2304" s="35">
        <f>VLOOKUP(Table6[[#This Row],[Product]],Table3[],4)</f>
        <v>24</v>
      </c>
      <c r="R2304" s="35">
        <f>Table6[[#This Row],[Quantity]]*Table6[[#This Row],[Case]]</f>
        <v>2520</v>
      </c>
      <c r="S2304" s="35">
        <f>Table6[[#This Row],[Total Sales]]*Table6[[#This Row],[Cost]]</f>
        <v>4510.8</v>
      </c>
    </row>
    <row r="2305" spans="1:19" x14ac:dyDescent="0.3">
      <c r="A2305" s="54">
        <v>2367</v>
      </c>
      <c r="B2305" s="35" t="s">
        <v>1849</v>
      </c>
      <c r="C2305" s="35" t="s">
        <v>3927</v>
      </c>
      <c r="D2305" s="35" t="s">
        <v>28</v>
      </c>
      <c r="E2305" s="35" t="str">
        <f t="shared" si="105"/>
        <v>M</v>
      </c>
      <c r="F2305" s="35">
        <v>90</v>
      </c>
      <c r="G2305" s="35" t="s">
        <v>6277</v>
      </c>
      <c r="H2305" s="35" t="s">
        <v>3571</v>
      </c>
      <c r="I2305" s="35" t="s">
        <v>32</v>
      </c>
      <c r="J2305" s="48">
        <v>44409</v>
      </c>
      <c r="K2305" s="35">
        <v>82</v>
      </c>
      <c r="L2305" s="49" t="s">
        <v>54</v>
      </c>
      <c r="M2305" s="50" t="str">
        <f>VLOOKUP(Table6[[#This Row],[Product]],Table3[],2)</f>
        <v>Megawidget S</v>
      </c>
      <c r="N2305" s="50" t="str">
        <f t="shared" si="106"/>
        <v>Aug</v>
      </c>
      <c r="O2305" s="56">
        <f t="shared" si="107"/>
        <v>2021</v>
      </c>
      <c r="P2305" s="51">
        <f>VLOOKUP(Table6[[#This Row],[Product]],Table3[],3)</f>
        <v>0.69</v>
      </c>
      <c r="Q2305" s="35">
        <f>VLOOKUP(Table6[[#This Row],[Product]],Table3[],4)</f>
        <v>24</v>
      </c>
      <c r="R2305" s="35">
        <f>Table6[[#This Row],[Quantity]]*Table6[[#This Row],[Case]]</f>
        <v>1968</v>
      </c>
      <c r="S2305" s="35">
        <f>Table6[[#This Row],[Total Sales]]*Table6[[#This Row],[Cost]]</f>
        <v>1357.9199999999998</v>
      </c>
    </row>
    <row r="2306" spans="1:19" x14ac:dyDescent="0.3">
      <c r="A2306" s="54">
        <v>2368</v>
      </c>
      <c r="B2306" s="35" t="s">
        <v>679</v>
      </c>
      <c r="C2306" s="35" t="s">
        <v>2139</v>
      </c>
      <c r="D2306" s="35" t="s">
        <v>15</v>
      </c>
      <c r="E2306" s="35" t="str">
        <f t="shared" si="105"/>
        <v>F</v>
      </c>
      <c r="F2306" s="35">
        <v>60</v>
      </c>
      <c r="G2306" s="35" t="s">
        <v>6278</v>
      </c>
      <c r="H2306" s="35" t="s">
        <v>3263</v>
      </c>
      <c r="I2306" s="35" t="s">
        <v>32</v>
      </c>
      <c r="J2306" s="48" t="s">
        <v>14060</v>
      </c>
      <c r="K2306" s="35">
        <v>4</v>
      </c>
      <c r="L2306" s="49" t="s">
        <v>20</v>
      </c>
      <c r="M2306" s="50" t="str">
        <f>VLOOKUP(Table6[[#This Row],[Product]],Table3[],2)</f>
        <v>Hyperwotsit</v>
      </c>
      <c r="N2306" s="50" t="str">
        <f t="shared" si="106"/>
        <v>Jun</v>
      </c>
      <c r="O2306" s="56">
        <f t="shared" si="107"/>
        <v>2021</v>
      </c>
      <c r="P2306" s="51">
        <f>VLOOKUP(Table6[[#This Row],[Product]],Table3[],3)</f>
        <v>2.0099999999999998</v>
      </c>
      <c r="Q2306" s="35">
        <f>VLOOKUP(Table6[[#This Row],[Product]],Table3[],4)</f>
        <v>20</v>
      </c>
      <c r="R2306" s="35">
        <f>Table6[[#This Row],[Quantity]]*Table6[[#This Row],[Case]]</f>
        <v>80</v>
      </c>
      <c r="S2306" s="35">
        <f>Table6[[#This Row],[Total Sales]]*Table6[[#This Row],[Cost]]</f>
        <v>160.79999999999998</v>
      </c>
    </row>
    <row r="2307" spans="1:19" x14ac:dyDescent="0.3">
      <c r="A2307" s="54">
        <v>2369</v>
      </c>
      <c r="B2307" s="35" t="s">
        <v>5928</v>
      </c>
      <c r="C2307" s="35" t="s">
        <v>6279</v>
      </c>
      <c r="D2307" s="35" t="s">
        <v>28</v>
      </c>
      <c r="E2307" s="35" t="str">
        <f t="shared" ref="E2307:E2370" si="108">IF(OR(D2307="Mrs", D2307="Miss", D2307="Ms"), "F", IF(OR(D2307="Mr"), "M", IF(OR(D2307="Dr", D2307="Prof", D2307="Rev"), "M/F", "")))</f>
        <v>M</v>
      </c>
      <c r="F2307" s="35">
        <v>30</v>
      </c>
      <c r="G2307" s="35" t="s">
        <v>6280</v>
      </c>
      <c r="H2307" s="35" t="s">
        <v>1864</v>
      </c>
      <c r="I2307" s="35" t="s">
        <v>294</v>
      </c>
      <c r="J2307" s="48" t="s">
        <v>13893</v>
      </c>
      <c r="K2307" s="35">
        <v>55</v>
      </c>
      <c r="L2307" s="49" t="s">
        <v>39</v>
      </c>
      <c r="M2307" s="50" t="str">
        <f>VLOOKUP(Table6[[#This Row],[Product]],Table3[],2)</f>
        <v>Ultrathing V1</v>
      </c>
      <c r="N2307" s="50" t="str">
        <f t="shared" ref="N2307:N2370" si="109">TEXT(J2307,"mmm")</f>
        <v>Oct</v>
      </c>
      <c r="O2307" s="56">
        <f t="shared" ref="O2307:O2370" si="110">YEAR(J2307)</f>
        <v>2020</v>
      </c>
      <c r="P2307" s="51">
        <f>VLOOKUP(Table6[[#This Row],[Product]],Table3[],3)</f>
        <v>1.79</v>
      </c>
      <c r="Q2307" s="35">
        <f>VLOOKUP(Table6[[#This Row],[Product]],Table3[],4)</f>
        <v>17</v>
      </c>
      <c r="R2307" s="35">
        <f>Table6[[#This Row],[Quantity]]*Table6[[#This Row],[Case]]</f>
        <v>935</v>
      </c>
      <c r="S2307" s="35">
        <f>Table6[[#This Row],[Total Sales]]*Table6[[#This Row],[Cost]]</f>
        <v>1673.65</v>
      </c>
    </row>
    <row r="2308" spans="1:19" x14ac:dyDescent="0.3">
      <c r="A2308" s="54">
        <v>2370</v>
      </c>
      <c r="B2308" s="35" t="s">
        <v>6281</v>
      </c>
      <c r="C2308" s="35" t="s">
        <v>2010</v>
      </c>
      <c r="D2308" s="35" t="s">
        <v>51</v>
      </c>
      <c r="E2308" s="35" t="str">
        <f t="shared" si="108"/>
        <v>F</v>
      </c>
      <c r="F2308" s="35">
        <v>90</v>
      </c>
      <c r="G2308" s="35" t="s">
        <v>6282</v>
      </c>
      <c r="H2308" s="35" t="s">
        <v>6283</v>
      </c>
      <c r="I2308" s="35" t="s">
        <v>32</v>
      </c>
      <c r="J2308" s="48">
        <v>44232</v>
      </c>
      <c r="K2308" s="35">
        <v>9</v>
      </c>
      <c r="L2308" s="49" t="s">
        <v>70</v>
      </c>
      <c r="M2308" s="50" t="str">
        <f>VLOOKUP(Table6[[#This Row],[Product]],Table3[],2)</f>
        <v>Megawidget M</v>
      </c>
      <c r="N2308" s="50" t="str">
        <f t="shared" si="109"/>
        <v>Feb</v>
      </c>
      <c r="O2308" s="56">
        <f t="shared" si="110"/>
        <v>2021</v>
      </c>
      <c r="P2308" s="51">
        <f>VLOOKUP(Table6[[#This Row],[Product]],Table3[],3)</f>
        <v>1.29</v>
      </c>
      <c r="Q2308" s="35">
        <f>VLOOKUP(Table6[[#This Row],[Product]],Table3[],4)</f>
        <v>24</v>
      </c>
      <c r="R2308" s="35">
        <f>Table6[[#This Row],[Quantity]]*Table6[[#This Row],[Case]]</f>
        <v>216</v>
      </c>
      <c r="S2308" s="35">
        <f>Table6[[#This Row],[Total Sales]]*Table6[[#This Row],[Cost]]</f>
        <v>278.64</v>
      </c>
    </row>
    <row r="2309" spans="1:19" x14ac:dyDescent="0.3">
      <c r="A2309" s="54">
        <v>2371</v>
      </c>
      <c r="B2309" s="35" t="s">
        <v>1856</v>
      </c>
      <c r="C2309" s="35" t="s">
        <v>5332</v>
      </c>
      <c r="D2309" s="35" t="s">
        <v>51</v>
      </c>
      <c r="E2309" s="35" t="str">
        <f t="shared" si="108"/>
        <v>F</v>
      </c>
      <c r="F2309" s="35">
        <v>90</v>
      </c>
      <c r="G2309" s="35" t="s">
        <v>6284</v>
      </c>
      <c r="H2309" s="35" t="s">
        <v>1325</v>
      </c>
      <c r="I2309" s="35" t="s">
        <v>187</v>
      </c>
      <c r="J2309" s="48">
        <v>44754</v>
      </c>
      <c r="K2309" s="35">
        <v>73</v>
      </c>
      <c r="L2309" s="49" t="s">
        <v>64</v>
      </c>
      <c r="M2309" s="50" t="str">
        <f>VLOOKUP(Table6[[#This Row],[Product]],Table3[],2)</f>
        <v>Ultrathing V4</v>
      </c>
      <c r="N2309" s="50" t="str">
        <f t="shared" si="109"/>
        <v>Jul</v>
      </c>
      <c r="O2309" s="56">
        <f t="shared" si="110"/>
        <v>2022</v>
      </c>
      <c r="P2309" s="51">
        <f>VLOOKUP(Table6[[#This Row],[Product]],Table3[],3)</f>
        <v>3.99</v>
      </c>
      <c r="Q2309" s="35">
        <f>VLOOKUP(Table6[[#This Row],[Product]],Table3[],4)</f>
        <v>24</v>
      </c>
      <c r="R2309" s="35">
        <f>Table6[[#This Row],[Quantity]]*Table6[[#This Row],[Case]]</f>
        <v>1752</v>
      </c>
      <c r="S2309" s="35">
        <f>Table6[[#This Row],[Total Sales]]*Table6[[#This Row],[Cost]]</f>
        <v>6990.4800000000005</v>
      </c>
    </row>
    <row r="2310" spans="1:19" x14ac:dyDescent="0.3">
      <c r="A2310" s="54">
        <v>2372</v>
      </c>
      <c r="B2310" s="35" t="s">
        <v>765</v>
      </c>
      <c r="C2310" s="35" t="s">
        <v>1304</v>
      </c>
      <c r="D2310" s="35" t="s">
        <v>15</v>
      </c>
      <c r="E2310" s="35" t="str">
        <f t="shared" si="108"/>
        <v>F</v>
      </c>
      <c r="F2310" s="35">
        <v>60</v>
      </c>
      <c r="G2310" s="35" t="s">
        <v>6285</v>
      </c>
      <c r="H2310" s="35" t="s">
        <v>6080</v>
      </c>
      <c r="I2310" s="35" t="s">
        <v>32</v>
      </c>
      <c r="J2310" s="48">
        <v>43836</v>
      </c>
      <c r="K2310" s="35">
        <v>61</v>
      </c>
      <c r="L2310" s="49" t="s">
        <v>159</v>
      </c>
      <c r="M2310" s="50" t="str">
        <f>VLOOKUP(Table6[[#This Row],[Product]],Table3[],2)</f>
        <v>Ultrathing V3</v>
      </c>
      <c r="N2310" s="50" t="str">
        <f t="shared" si="109"/>
        <v>Jan</v>
      </c>
      <c r="O2310" s="56">
        <f t="shared" si="110"/>
        <v>2020</v>
      </c>
      <c r="P2310" s="51">
        <f>VLOOKUP(Table6[[#This Row],[Product]],Table3[],3)</f>
        <v>3.39</v>
      </c>
      <c r="Q2310" s="35">
        <f>VLOOKUP(Table6[[#This Row],[Product]],Table3[],4)</f>
        <v>24</v>
      </c>
      <c r="R2310" s="35">
        <f>Table6[[#This Row],[Quantity]]*Table6[[#This Row],[Case]]</f>
        <v>1464</v>
      </c>
      <c r="S2310" s="35">
        <f>Table6[[#This Row],[Total Sales]]*Table6[[#This Row],[Cost]]</f>
        <v>4962.96</v>
      </c>
    </row>
    <row r="2311" spans="1:19" x14ac:dyDescent="0.3">
      <c r="A2311" s="54">
        <v>2373</v>
      </c>
      <c r="B2311" s="35" t="s">
        <v>6286</v>
      </c>
      <c r="C2311" s="35" t="s">
        <v>4281</v>
      </c>
      <c r="D2311" s="35" t="s">
        <v>15</v>
      </c>
      <c r="E2311" s="35" t="str">
        <f t="shared" si="108"/>
        <v>F</v>
      </c>
      <c r="F2311" s="35">
        <v>90</v>
      </c>
      <c r="G2311" s="35" t="s">
        <v>6287</v>
      </c>
      <c r="H2311" s="35" t="s">
        <v>1210</v>
      </c>
      <c r="I2311" s="35" t="s">
        <v>294</v>
      </c>
      <c r="J2311" s="48" t="s">
        <v>13903</v>
      </c>
      <c r="K2311" s="35">
        <v>26</v>
      </c>
      <c r="L2311" s="49" t="s">
        <v>64</v>
      </c>
      <c r="M2311" s="50" t="str">
        <f>VLOOKUP(Table6[[#This Row],[Product]],Table3[],2)</f>
        <v>Ultrathing V4</v>
      </c>
      <c r="N2311" s="50" t="str">
        <f t="shared" si="109"/>
        <v>Apr</v>
      </c>
      <c r="O2311" s="56">
        <f t="shared" si="110"/>
        <v>2022</v>
      </c>
      <c r="P2311" s="51">
        <f>VLOOKUP(Table6[[#This Row],[Product]],Table3[],3)</f>
        <v>3.99</v>
      </c>
      <c r="Q2311" s="35">
        <f>VLOOKUP(Table6[[#This Row],[Product]],Table3[],4)</f>
        <v>24</v>
      </c>
      <c r="R2311" s="35">
        <f>Table6[[#This Row],[Quantity]]*Table6[[#This Row],[Case]]</f>
        <v>624</v>
      </c>
      <c r="S2311" s="35">
        <f>Table6[[#This Row],[Total Sales]]*Table6[[#This Row],[Cost]]</f>
        <v>2489.7600000000002</v>
      </c>
    </row>
    <row r="2312" spans="1:19" x14ac:dyDescent="0.3">
      <c r="A2312" s="54">
        <v>2374</v>
      </c>
      <c r="B2312" s="35" t="s">
        <v>6288</v>
      </c>
      <c r="C2312" s="35" t="s">
        <v>2448</v>
      </c>
      <c r="D2312" s="35" t="s">
        <v>51</v>
      </c>
      <c r="E2312" s="35" t="str">
        <f t="shared" si="108"/>
        <v>F</v>
      </c>
      <c r="F2312" s="35">
        <v>30</v>
      </c>
      <c r="G2312" s="35" t="s">
        <v>6289</v>
      </c>
      <c r="H2312" s="35" t="s">
        <v>1206</v>
      </c>
      <c r="I2312" s="35" t="s">
        <v>294</v>
      </c>
      <c r="J2312" s="48" t="s">
        <v>13870</v>
      </c>
      <c r="K2312" s="35">
        <v>69</v>
      </c>
      <c r="L2312" s="49" t="s">
        <v>20</v>
      </c>
      <c r="M2312" s="50" t="str">
        <f>VLOOKUP(Table6[[#This Row],[Product]],Table3[],2)</f>
        <v>Hyperwotsit</v>
      </c>
      <c r="N2312" s="50" t="str">
        <f t="shared" si="109"/>
        <v>Aug</v>
      </c>
      <c r="O2312" s="56">
        <f t="shared" si="110"/>
        <v>2022</v>
      </c>
      <c r="P2312" s="51">
        <f>VLOOKUP(Table6[[#This Row],[Product]],Table3[],3)</f>
        <v>2.0099999999999998</v>
      </c>
      <c r="Q2312" s="35">
        <f>VLOOKUP(Table6[[#This Row],[Product]],Table3[],4)</f>
        <v>20</v>
      </c>
      <c r="R2312" s="35">
        <f>Table6[[#This Row],[Quantity]]*Table6[[#This Row],[Case]]</f>
        <v>1380</v>
      </c>
      <c r="S2312" s="35">
        <f>Table6[[#This Row],[Total Sales]]*Table6[[#This Row],[Cost]]</f>
        <v>2773.7999999999997</v>
      </c>
    </row>
    <row r="2313" spans="1:19" x14ac:dyDescent="0.3">
      <c r="A2313" s="54">
        <v>2375</v>
      </c>
      <c r="B2313" s="35" t="s">
        <v>6290</v>
      </c>
      <c r="C2313" s="35" t="s">
        <v>6291</v>
      </c>
      <c r="D2313" s="35" t="s">
        <v>15</v>
      </c>
      <c r="E2313" s="35" t="str">
        <f t="shared" si="108"/>
        <v>F</v>
      </c>
      <c r="F2313" s="35">
        <v>60</v>
      </c>
      <c r="G2313" s="35" t="s">
        <v>14392</v>
      </c>
      <c r="H2313" s="35" t="s">
        <v>6293</v>
      </c>
      <c r="I2313" s="35" t="s">
        <v>32</v>
      </c>
      <c r="J2313" s="48">
        <v>43831</v>
      </c>
      <c r="K2313" s="35">
        <v>69</v>
      </c>
      <c r="L2313" s="49" t="s">
        <v>54</v>
      </c>
      <c r="M2313" s="50" t="str">
        <f>VLOOKUP(Table6[[#This Row],[Product]],Table3[],2)</f>
        <v>Megawidget S</v>
      </c>
      <c r="N2313" s="50" t="str">
        <f t="shared" si="109"/>
        <v>Jan</v>
      </c>
      <c r="O2313" s="56">
        <f t="shared" si="110"/>
        <v>2020</v>
      </c>
      <c r="P2313" s="51">
        <f>VLOOKUP(Table6[[#This Row],[Product]],Table3[],3)</f>
        <v>0.69</v>
      </c>
      <c r="Q2313" s="35">
        <f>VLOOKUP(Table6[[#This Row],[Product]],Table3[],4)</f>
        <v>24</v>
      </c>
      <c r="R2313" s="35">
        <f>Table6[[#This Row],[Quantity]]*Table6[[#This Row],[Case]]</f>
        <v>1656</v>
      </c>
      <c r="S2313" s="35">
        <f>Table6[[#This Row],[Total Sales]]*Table6[[#This Row],[Cost]]</f>
        <v>1142.6399999999999</v>
      </c>
    </row>
    <row r="2314" spans="1:19" x14ac:dyDescent="0.3">
      <c r="A2314" s="54">
        <v>2376</v>
      </c>
      <c r="B2314" s="35" t="s">
        <v>1657</v>
      </c>
      <c r="C2314" s="35" t="s">
        <v>4632</v>
      </c>
      <c r="D2314" s="35" t="s">
        <v>28</v>
      </c>
      <c r="E2314" s="35" t="str">
        <f t="shared" si="108"/>
        <v>M</v>
      </c>
      <c r="F2314" s="35">
        <v>90</v>
      </c>
      <c r="G2314" s="35" t="s">
        <v>6294</v>
      </c>
      <c r="H2314" s="35" t="s">
        <v>4699</v>
      </c>
      <c r="I2314" s="35" t="s">
        <v>32</v>
      </c>
      <c r="J2314" s="48">
        <v>44382</v>
      </c>
      <c r="K2314" s="35">
        <v>47</v>
      </c>
      <c r="L2314" s="49" t="s">
        <v>80</v>
      </c>
      <c r="M2314" s="50" t="str">
        <f>VLOOKUP(Table6[[#This Row],[Product]],Table3[],2)</f>
        <v>Ultrathing V2</v>
      </c>
      <c r="N2314" s="50" t="str">
        <f t="shared" si="109"/>
        <v>Jul</v>
      </c>
      <c r="O2314" s="56">
        <f t="shared" si="110"/>
        <v>2021</v>
      </c>
      <c r="P2314" s="51">
        <f>VLOOKUP(Table6[[#This Row],[Product]],Table3[],3)</f>
        <v>2.95</v>
      </c>
      <c r="Q2314" s="35">
        <f>VLOOKUP(Table6[[#This Row],[Product]],Table3[],4)</f>
        <v>20</v>
      </c>
      <c r="R2314" s="35">
        <f>Table6[[#This Row],[Quantity]]*Table6[[#This Row],[Case]]</f>
        <v>940</v>
      </c>
      <c r="S2314" s="35">
        <f>Table6[[#This Row],[Total Sales]]*Table6[[#This Row],[Cost]]</f>
        <v>2773</v>
      </c>
    </row>
    <row r="2315" spans="1:19" x14ac:dyDescent="0.3">
      <c r="A2315" s="54">
        <v>2377</v>
      </c>
      <c r="B2315" s="35" t="s">
        <v>6295</v>
      </c>
      <c r="C2315" s="35" t="s">
        <v>6296</v>
      </c>
      <c r="D2315" s="35" t="s">
        <v>28</v>
      </c>
      <c r="E2315" s="35" t="str">
        <f t="shared" si="108"/>
        <v>M</v>
      </c>
      <c r="F2315" s="35">
        <v>30</v>
      </c>
      <c r="G2315" s="35" t="s">
        <v>6297</v>
      </c>
      <c r="H2315" s="35" t="s">
        <v>2745</v>
      </c>
      <c r="I2315" s="35" t="s">
        <v>32</v>
      </c>
      <c r="J2315" s="48">
        <v>44900</v>
      </c>
      <c r="K2315" s="35">
        <v>90</v>
      </c>
      <c r="L2315" s="49" t="s">
        <v>54</v>
      </c>
      <c r="M2315" s="50" t="str">
        <f>VLOOKUP(Table6[[#This Row],[Product]],Table3[],2)</f>
        <v>Megawidget S</v>
      </c>
      <c r="N2315" s="50" t="str">
        <f t="shared" si="109"/>
        <v>Dec</v>
      </c>
      <c r="O2315" s="56">
        <f t="shared" si="110"/>
        <v>2022</v>
      </c>
      <c r="P2315" s="51">
        <f>VLOOKUP(Table6[[#This Row],[Product]],Table3[],3)</f>
        <v>0.69</v>
      </c>
      <c r="Q2315" s="35">
        <f>VLOOKUP(Table6[[#This Row],[Product]],Table3[],4)</f>
        <v>24</v>
      </c>
      <c r="R2315" s="35">
        <f>Table6[[#This Row],[Quantity]]*Table6[[#This Row],[Case]]</f>
        <v>2160</v>
      </c>
      <c r="S2315" s="35">
        <f>Table6[[#This Row],[Total Sales]]*Table6[[#This Row],[Cost]]</f>
        <v>1490.3999999999999</v>
      </c>
    </row>
    <row r="2316" spans="1:19" x14ac:dyDescent="0.3">
      <c r="A2316" s="54">
        <v>2378</v>
      </c>
      <c r="B2316" s="35" t="s">
        <v>4703</v>
      </c>
      <c r="C2316" s="35" t="s">
        <v>6298</v>
      </c>
      <c r="D2316" s="35" t="s">
        <v>28</v>
      </c>
      <c r="E2316" s="35" t="str">
        <f t="shared" si="108"/>
        <v>M</v>
      </c>
      <c r="F2316" s="35">
        <v>30</v>
      </c>
      <c r="G2316" s="35" t="s">
        <v>6299</v>
      </c>
      <c r="H2316" s="35" t="s">
        <v>1362</v>
      </c>
      <c r="I2316" s="35" t="s">
        <v>178</v>
      </c>
      <c r="J2316" s="48" t="s">
        <v>13831</v>
      </c>
      <c r="K2316" s="35">
        <v>52</v>
      </c>
      <c r="L2316" s="49" t="s">
        <v>33</v>
      </c>
      <c r="M2316" s="50" t="str">
        <f>VLOOKUP(Table6[[#This Row],[Product]],Table3[],2)</f>
        <v>Megawidget L</v>
      </c>
      <c r="N2316" s="50" t="str">
        <f t="shared" si="109"/>
        <v>Feb</v>
      </c>
      <c r="O2316" s="56">
        <f t="shared" si="110"/>
        <v>2021</v>
      </c>
      <c r="P2316" s="51">
        <f>VLOOKUP(Table6[[#This Row],[Product]],Table3[],3)</f>
        <v>1.79</v>
      </c>
      <c r="Q2316" s="35">
        <f>VLOOKUP(Table6[[#This Row],[Product]],Table3[],4)</f>
        <v>24</v>
      </c>
      <c r="R2316" s="35">
        <f>Table6[[#This Row],[Quantity]]*Table6[[#This Row],[Case]]</f>
        <v>1248</v>
      </c>
      <c r="S2316" s="35">
        <f>Table6[[#This Row],[Total Sales]]*Table6[[#This Row],[Cost]]</f>
        <v>2233.92</v>
      </c>
    </row>
    <row r="2317" spans="1:19" x14ac:dyDescent="0.3">
      <c r="A2317" s="54">
        <v>2379</v>
      </c>
      <c r="B2317" s="35" t="s">
        <v>6300</v>
      </c>
      <c r="C2317" s="35" t="s">
        <v>35</v>
      </c>
      <c r="D2317" s="35" t="s">
        <v>51</v>
      </c>
      <c r="E2317" s="35" t="str">
        <f t="shared" si="108"/>
        <v>F</v>
      </c>
      <c r="F2317" s="35">
        <v>90</v>
      </c>
      <c r="G2317" s="35" t="s">
        <v>6301</v>
      </c>
      <c r="H2317" s="35" t="s">
        <v>742</v>
      </c>
      <c r="I2317" s="35" t="s">
        <v>124</v>
      </c>
      <c r="J2317" s="48" t="s">
        <v>14185</v>
      </c>
      <c r="K2317" s="35">
        <v>31</v>
      </c>
      <c r="L2317" s="49" t="s">
        <v>64</v>
      </c>
      <c r="M2317" s="50" t="str">
        <f>VLOOKUP(Table6[[#This Row],[Product]],Table3[],2)</f>
        <v>Ultrathing V4</v>
      </c>
      <c r="N2317" s="50" t="str">
        <f t="shared" si="109"/>
        <v>Feb</v>
      </c>
      <c r="O2317" s="56">
        <f t="shared" si="110"/>
        <v>2020</v>
      </c>
      <c r="P2317" s="51">
        <f>VLOOKUP(Table6[[#This Row],[Product]],Table3[],3)</f>
        <v>3.99</v>
      </c>
      <c r="Q2317" s="35">
        <f>VLOOKUP(Table6[[#This Row],[Product]],Table3[],4)</f>
        <v>24</v>
      </c>
      <c r="R2317" s="35">
        <f>Table6[[#This Row],[Quantity]]*Table6[[#This Row],[Case]]</f>
        <v>744</v>
      </c>
      <c r="S2317" s="35">
        <f>Table6[[#This Row],[Total Sales]]*Table6[[#This Row],[Cost]]</f>
        <v>2968.56</v>
      </c>
    </row>
    <row r="2318" spans="1:19" x14ac:dyDescent="0.3">
      <c r="A2318" s="54">
        <v>2380</v>
      </c>
      <c r="B2318" s="35" t="s">
        <v>3959</v>
      </c>
      <c r="C2318" s="35" t="s">
        <v>2779</v>
      </c>
      <c r="D2318" s="35" t="s">
        <v>28</v>
      </c>
      <c r="E2318" s="35" t="str">
        <f t="shared" si="108"/>
        <v>M</v>
      </c>
      <c r="F2318" s="35">
        <v>90</v>
      </c>
      <c r="G2318" s="35" t="s">
        <v>6302</v>
      </c>
      <c r="H2318" s="35" t="s">
        <v>5451</v>
      </c>
      <c r="I2318" s="35" t="s">
        <v>32</v>
      </c>
      <c r="J2318" s="48">
        <v>44440</v>
      </c>
      <c r="K2318" s="35">
        <v>78</v>
      </c>
      <c r="L2318" s="49" t="s">
        <v>101</v>
      </c>
      <c r="M2318" s="50" t="str">
        <f>VLOOKUP(Table6[[#This Row],[Product]],Table3[],2)</f>
        <v>Superwossname</v>
      </c>
      <c r="N2318" s="50" t="str">
        <f t="shared" si="109"/>
        <v>Sep</v>
      </c>
      <c r="O2318" s="56">
        <f t="shared" si="110"/>
        <v>2021</v>
      </c>
      <c r="P2318" s="51">
        <f>VLOOKUP(Table6[[#This Row],[Product]],Table3[],3)</f>
        <v>3.49</v>
      </c>
      <c r="Q2318" s="35">
        <f>VLOOKUP(Table6[[#This Row],[Product]],Table3[],4)</f>
        <v>20</v>
      </c>
      <c r="R2318" s="35">
        <f>Table6[[#This Row],[Quantity]]*Table6[[#This Row],[Case]]</f>
        <v>1560</v>
      </c>
      <c r="S2318" s="35">
        <f>Table6[[#This Row],[Total Sales]]*Table6[[#This Row],[Cost]]</f>
        <v>5444.4000000000005</v>
      </c>
    </row>
    <row r="2319" spans="1:19" x14ac:dyDescent="0.3">
      <c r="A2319" s="54">
        <v>2382</v>
      </c>
      <c r="B2319" s="35" t="s">
        <v>6303</v>
      </c>
      <c r="C2319" s="35" t="s">
        <v>1304</v>
      </c>
      <c r="D2319" s="35" t="s">
        <v>51</v>
      </c>
      <c r="E2319" s="35" t="str">
        <f t="shared" si="108"/>
        <v>F</v>
      </c>
      <c r="F2319" s="35">
        <v>60</v>
      </c>
      <c r="G2319" s="35" t="s">
        <v>6304</v>
      </c>
      <c r="H2319" s="35" t="s">
        <v>6305</v>
      </c>
      <c r="I2319" s="35" t="s">
        <v>32</v>
      </c>
      <c r="J2319" s="48">
        <v>44775</v>
      </c>
      <c r="K2319" s="35">
        <v>86</v>
      </c>
      <c r="L2319" s="49" t="s">
        <v>39</v>
      </c>
      <c r="M2319" s="50" t="str">
        <f>VLOOKUP(Table6[[#This Row],[Product]],Table3[],2)</f>
        <v>Ultrathing V1</v>
      </c>
      <c r="N2319" s="50" t="str">
        <f t="shared" si="109"/>
        <v>Aug</v>
      </c>
      <c r="O2319" s="56">
        <f t="shared" si="110"/>
        <v>2022</v>
      </c>
      <c r="P2319" s="51">
        <f>VLOOKUP(Table6[[#This Row],[Product]],Table3[],3)</f>
        <v>1.79</v>
      </c>
      <c r="Q2319" s="35">
        <f>VLOOKUP(Table6[[#This Row],[Product]],Table3[],4)</f>
        <v>17</v>
      </c>
      <c r="R2319" s="35">
        <f>Table6[[#This Row],[Quantity]]*Table6[[#This Row],[Case]]</f>
        <v>1462</v>
      </c>
      <c r="S2319" s="35">
        <f>Table6[[#This Row],[Total Sales]]*Table6[[#This Row],[Cost]]</f>
        <v>2616.98</v>
      </c>
    </row>
    <row r="2320" spans="1:19" x14ac:dyDescent="0.3">
      <c r="A2320" s="54">
        <v>2383</v>
      </c>
      <c r="B2320" s="35" t="s">
        <v>6306</v>
      </c>
      <c r="C2320" s="35" t="s">
        <v>6307</v>
      </c>
      <c r="D2320" s="35" t="s">
        <v>28</v>
      </c>
      <c r="E2320" s="35" t="str">
        <f t="shared" si="108"/>
        <v>M</v>
      </c>
      <c r="F2320" s="35">
        <v>30</v>
      </c>
      <c r="G2320" s="35" t="s">
        <v>6308</v>
      </c>
      <c r="H2320" s="35" t="s">
        <v>2749</v>
      </c>
      <c r="I2320" s="35" t="s">
        <v>187</v>
      </c>
      <c r="J2320" s="48">
        <v>44146</v>
      </c>
      <c r="K2320" s="35">
        <v>46</v>
      </c>
      <c r="L2320" s="49" t="s">
        <v>54</v>
      </c>
      <c r="M2320" s="50" t="str">
        <f>VLOOKUP(Table6[[#This Row],[Product]],Table3[],2)</f>
        <v>Megawidget S</v>
      </c>
      <c r="N2320" s="50" t="str">
        <f t="shared" si="109"/>
        <v>Nov</v>
      </c>
      <c r="O2320" s="56">
        <f t="shared" si="110"/>
        <v>2020</v>
      </c>
      <c r="P2320" s="51">
        <f>VLOOKUP(Table6[[#This Row],[Product]],Table3[],3)</f>
        <v>0.69</v>
      </c>
      <c r="Q2320" s="35">
        <f>VLOOKUP(Table6[[#This Row],[Product]],Table3[],4)</f>
        <v>24</v>
      </c>
      <c r="R2320" s="35">
        <f>Table6[[#This Row],[Quantity]]*Table6[[#This Row],[Case]]</f>
        <v>1104</v>
      </c>
      <c r="S2320" s="35">
        <f>Table6[[#This Row],[Total Sales]]*Table6[[#This Row],[Cost]]</f>
        <v>761.76</v>
      </c>
    </row>
    <row r="2321" spans="1:19" x14ac:dyDescent="0.3">
      <c r="A2321" s="54">
        <v>2384</v>
      </c>
      <c r="B2321" s="35" t="s">
        <v>5031</v>
      </c>
      <c r="C2321" s="35" t="s">
        <v>4234</v>
      </c>
      <c r="D2321" s="35" t="s">
        <v>28</v>
      </c>
      <c r="E2321" s="35" t="str">
        <f t="shared" si="108"/>
        <v>M</v>
      </c>
      <c r="F2321" s="35">
        <v>60</v>
      </c>
      <c r="G2321" s="35" t="s">
        <v>6308</v>
      </c>
      <c r="H2321" s="35" t="s">
        <v>4100</v>
      </c>
      <c r="I2321" s="35" t="s">
        <v>294</v>
      </c>
      <c r="J2321" s="48" t="s">
        <v>13978</v>
      </c>
      <c r="K2321" s="35">
        <v>27</v>
      </c>
      <c r="L2321" s="49" t="s">
        <v>80</v>
      </c>
      <c r="M2321" s="50" t="str">
        <f>VLOOKUP(Table6[[#This Row],[Product]],Table3[],2)</f>
        <v>Ultrathing V2</v>
      </c>
      <c r="N2321" s="50" t="str">
        <f t="shared" si="109"/>
        <v>Aug</v>
      </c>
      <c r="O2321" s="56">
        <f t="shared" si="110"/>
        <v>2021</v>
      </c>
      <c r="P2321" s="51">
        <f>VLOOKUP(Table6[[#This Row],[Product]],Table3[],3)</f>
        <v>2.95</v>
      </c>
      <c r="Q2321" s="35">
        <f>VLOOKUP(Table6[[#This Row],[Product]],Table3[],4)</f>
        <v>20</v>
      </c>
      <c r="R2321" s="35">
        <f>Table6[[#This Row],[Quantity]]*Table6[[#This Row],[Case]]</f>
        <v>540</v>
      </c>
      <c r="S2321" s="35">
        <f>Table6[[#This Row],[Total Sales]]*Table6[[#This Row],[Cost]]</f>
        <v>1593</v>
      </c>
    </row>
    <row r="2322" spans="1:19" x14ac:dyDescent="0.3">
      <c r="A2322" s="54">
        <v>2385</v>
      </c>
      <c r="B2322" s="35" t="s">
        <v>2517</v>
      </c>
      <c r="C2322" s="35" t="s">
        <v>3089</v>
      </c>
      <c r="D2322" s="35" t="s">
        <v>41</v>
      </c>
      <c r="E2322" s="35" t="str">
        <f t="shared" si="108"/>
        <v>F</v>
      </c>
      <c r="F2322" s="35">
        <v>30</v>
      </c>
      <c r="G2322" s="35" t="s">
        <v>6309</v>
      </c>
      <c r="H2322" s="35" t="s">
        <v>1888</v>
      </c>
      <c r="I2322" s="35" t="s">
        <v>1889</v>
      </c>
      <c r="J2322" s="48">
        <v>44837</v>
      </c>
      <c r="K2322" s="35">
        <v>55</v>
      </c>
      <c r="L2322" s="49" t="s">
        <v>45</v>
      </c>
      <c r="M2322" s="50" t="str">
        <f>VLOOKUP(Table6[[#This Row],[Product]],Table3[],2)</f>
        <v>Gigastuff</v>
      </c>
      <c r="N2322" s="50" t="str">
        <f t="shared" si="109"/>
        <v>Oct</v>
      </c>
      <c r="O2322" s="56">
        <f t="shared" si="110"/>
        <v>2022</v>
      </c>
      <c r="P2322" s="51">
        <f>VLOOKUP(Table6[[#This Row],[Product]],Table3[],3)</f>
        <v>1.89</v>
      </c>
      <c r="Q2322" s="35">
        <f>VLOOKUP(Table6[[#This Row],[Product]],Table3[],4)</f>
        <v>18</v>
      </c>
      <c r="R2322" s="35">
        <f>Table6[[#This Row],[Quantity]]*Table6[[#This Row],[Case]]</f>
        <v>990</v>
      </c>
      <c r="S2322" s="35">
        <f>Table6[[#This Row],[Total Sales]]*Table6[[#This Row],[Cost]]</f>
        <v>1871.1</v>
      </c>
    </row>
    <row r="2323" spans="1:19" x14ac:dyDescent="0.3">
      <c r="A2323" s="54">
        <v>2386</v>
      </c>
      <c r="B2323" s="35" t="s">
        <v>6310</v>
      </c>
      <c r="C2323" s="35" t="s">
        <v>6311</v>
      </c>
      <c r="D2323" s="35" t="s">
        <v>28</v>
      </c>
      <c r="E2323" s="35" t="str">
        <f t="shared" si="108"/>
        <v>M</v>
      </c>
      <c r="F2323" s="35">
        <v>90</v>
      </c>
      <c r="G2323" s="35" t="s">
        <v>6309</v>
      </c>
      <c r="H2323" s="35" t="s">
        <v>6312</v>
      </c>
      <c r="I2323" s="35" t="s">
        <v>173</v>
      </c>
      <c r="J2323" s="48" t="s">
        <v>13740</v>
      </c>
      <c r="K2323" s="35">
        <v>8</v>
      </c>
      <c r="L2323" s="49" t="s">
        <v>159</v>
      </c>
      <c r="M2323" s="50" t="str">
        <f>VLOOKUP(Table6[[#This Row],[Product]],Table3[],2)</f>
        <v>Ultrathing V3</v>
      </c>
      <c r="N2323" s="50" t="str">
        <f t="shared" si="109"/>
        <v>Jan</v>
      </c>
      <c r="O2323" s="56">
        <f t="shared" si="110"/>
        <v>2021</v>
      </c>
      <c r="P2323" s="51">
        <f>VLOOKUP(Table6[[#This Row],[Product]],Table3[],3)</f>
        <v>3.39</v>
      </c>
      <c r="Q2323" s="35">
        <f>VLOOKUP(Table6[[#This Row],[Product]],Table3[],4)</f>
        <v>24</v>
      </c>
      <c r="R2323" s="35">
        <f>Table6[[#This Row],[Quantity]]*Table6[[#This Row],[Case]]</f>
        <v>192</v>
      </c>
      <c r="S2323" s="35">
        <f>Table6[[#This Row],[Total Sales]]*Table6[[#This Row],[Cost]]</f>
        <v>650.88</v>
      </c>
    </row>
    <row r="2324" spans="1:19" x14ac:dyDescent="0.3">
      <c r="A2324" s="54">
        <v>2387</v>
      </c>
      <c r="B2324" s="35" t="s">
        <v>797</v>
      </c>
      <c r="C2324" s="35" t="s">
        <v>6255</v>
      </c>
      <c r="D2324" s="35" t="s">
        <v>15</v>
      </c>
      <c r="E2324" s="35" t="str">
        <f t="shared" si="108"/>
        <v>F</v>
      </c>
      <c r="F2324" s="35">
        <v>60</v>
      </c>
      <c r="G2324" s="35" t="s">
        <v>6313</v>
      </c>
      <c r="H2324" s="35" t="s">
        <v>5581</v>
      </c>
      <c r="I2324" s="35" t="s">
        <v>187</v>
      </c>
      <c r="J2324" s="48" t="s">
        <v>14029</v>
      </c>
      <c r="K2324" s="35">
        <v>45</v>
      </c>
      <c r="L2324" s="49" t="s">
        <v>80</v>
      </c>
      <c r="M2324" s="50" t="str">
        <f>VLOOKUP(Table6[[#This Row],[Product]],Table3[],2)</f>
        <v>Ultrathing V2</v>
      </c>
      <c r="N2324" s="50" t="str">
        <f t="shared" si="109"/>
        <v>Jan</v>
      </c>
      <c r="O2324" s="56">
        <f t="shared" si="110"/>
        <v>2021</v>
      </c>
      <c r="P2324" s="51">
        <f>VLOOKUP(Table6[[#This Row],[Product]],Table3[],3)</f>
        <v>2.95</v>
      </c>
      <c r="Q2324" s="35">
        <f>VLOOKUP(Table6[[#This Row],[Product]],Table3[],4)</f>
        <v>20</v>
      </c>
      <c r="R2324" s="35">
        <f>Table6[[#This Row],[Quantity]]*Table6[[#This Row],[Case]]</f>
        <v>900</v>
      </c>
      <c r="S2324" s="35">
        <f>Table6[[#This Row],[Total Sales]]*Table6[[#This Row],[Cost]]</f>
        <v>2655</v>
      </c>
    </row>
    <row r="2325" spans="1:19" x14ac:dyDescent="0.3">
      <c r="A2325" s="54">
        <v>2388</v>
      </c>
      <c r="B2325" s="35" t="s">
        <v>1801</v>
      </c>
      <c r="C2325" s="35" t="s">
        <v>6314</v>
      </c>
      <c r="D2325" s="35" t="s">
        <v>15</v>
      </c>
      <c r="E2325" s="35" t="str">
        <f t="shared" si="108"/>
        <v>F</v>
      </c>
      <c r="F2325" s="35">
        <v>60</v>
      </c>
      <c r="G2325" s="35" t="s">
        <v>6315</v>
      </c>
      <c r="H2325" s="35" t="s">
        <v>412</v>
      </c>
      <c r="I2325" s="35" t="s">
        <v>187</v>
      </c>
      <c r="J2325" s="48">
        <v>44323</v>
      </c>
      <c r="K2325" s="35">
        <v>66</v>
      </c>
      <c r="L2325" s="49" t="s">
        <v>101</v>
      </c>
      <c r="M2325" s="50" t="str">
        <f>VLOOKUP(Table6[[#This Row],[Product]],Table3[],2)</f>
        <v>Superwossname</v>
      </c>
      <c r="N2325" s="50" t="str">
        <f t="shared" si="109"/>
        <v>May</v>
      </c>
      <c r="O2325" s="56">
        <f t="shared" si="110"/>
        <v>2021</v>
      </c>
      <c r="P2325" s="51">
        <f>VLOOKUP(Table6[[#This Row],[Product]],Table3[],3)</f>
        <v>3.49</v>
      </c>
      <c r="Q2325" s="35">
        <f>VLOOKUP(Table6[[#This Row],[Product]],Table3[],4)</f>
        <v>20</v>
      </c>
      <c r="R2325" s="35">
        <f>Table6[[#This Row],[Quantity]]*Table6[[#This Row],[Case]]</f>
        <v>1320</v>
      </c>
      <c r="S2325" s="35">
        <f>Table6[[#This Row],[Total Sales]]*Table6[[#This Row],[Cost]]</f>
        <v>4606.8</v>
      </c>
    </row>
    <row r="2326" spans="1:19" x14ac:dyDescent="0.3">
      <c r="A2326" s="54">
        <v>2389</v>
      </c>
      <c r="B2326" s="35" t="s">
        <v>6316</v>
      </c>
      <c r="C2326" s="35" t="s">
        <v>3084</v>
      </c>
      <c r="D2326" s="35" t="s">
        <v>15</v>
      </c>
      <c r="E2326" s="35" t="str">
        <f t="shared" si="108"/>
        <v>F</v>
      </c>
      <c r="F2326" s="35">
        <v>30</v>
      </c>
      <c r="G2326" s="35" t="s">
        <v>6315</v>
      </c>
      <c r="H2326" s="35" t="s">
        <v>772</v>
      </c>
      <c r="I2326" s="35" t="s">
        <v>32</v>
      </c>
      <c r="J2326" s="48">
        <v>44753</v>
      </c>
      <c r="K2326" s="35">
        <v>58</v>
      </c>
      <c r="L2326" s="49" t="s">
        <v>101</v>
      </c>
      <c r="M2326" s="50" t="str">
        <f>VLOOKUP(Table6[[#This Row],[Product]],Table3[],2)</f>
        <v>Superwossname</v>
      </c>
      <c r="N2326" s="50" t="str">
        <f t="shared" si="109"/>
        <v>Jul</v>
      </c>
      <c r="O2326" s="56">
        <f t="shared" si="110"/>
        <v>2022</v>
      </c>
      <c r="P2326" s="51">
        <f>VLOOKUP(Table6[[#This Row],[Product]],Table3[],3)</f>
        <v>3.49</v>
      </c>
      <c r="Q2326" s="35">
        <f>VLOOKUP(Table6[[#This Row],[Product]],Table3[],4)</f>
        <v>20</v>
      </c>
      <c r="R2326" s="35">
        <f>Table6[[#This Row],[Quantity]]*Table6[[#This Row],[Case]]</f>
        <v>1160</v>
      </c>
      <c r="S2326" s="35">
        <f>Table6[[#This Row],[Total Sales]]*Table6[[#This Row],[Cost]]</f>
        <v>4048.4</v>
      </c>
    </row>
    <row r="2327" spans="1:19" x14ac:dyDescent="0.3">
      <c r="A2327" s="54">
        <v>2390</v>
      </c>
      <c r="B2327" s="35" t="s">
        <v>6317</v>
      </c>
      <c r="C2327" s="35" t="s">
        <v>5541</v>
      </c>
      <c r="D2327" s="35" t="s">
        <v>15</v>
      </c>
      <c r="E2327" s="35" t="str">
        <f t="shared" si="108"/>
        <v>F</v>
      </c>
      <c r="F2327" s="35">
        <v>60</v>
      </c>
      <c r="G2327" s="35" t="s">
        <v>6318</v>
      </c>
      <c r="H2327" s="35" t="s">
        <v>6319</v>
      </c>
      <c r="I2327" s="35" t="s">
        <v>32</v>
      </c>
      <c r="J2327" s="48">
        <v>44205</v>
      </c>
      <c r="K2327" s="35">
        <v>41</v>
      </c>
      <c r="L2327" s="49" t="s">
        <v>101</v>
      </c>
      <c r="M2327" s="50" t="str">
        <f>VLOOKUP(Table6[[#This Row],[Product]],Table3[],2)</f>
        <v>Superwossname</v>
      </c>
      <c r="N2327" s="50" t="str">
        <f t="shared" si="109"/>
        <v>Jan</v>
      </c>
      <c r="O2327" s="56">
        <f t="shared" si="110"/>
        <v>2021</v>
      </c>
      <c r="P2327" s="51">
        <f>VLOOKUP(Table6[[#This Row],[Product]],Table3[],3)</f>
        <v>3.49</v>
      </c>
      <c r="Q2327" s="35">
        <f>VLOOKUP(Table6[[#This Row],[Product]],Table3[],4)</f>
        <v>20</v>
      </c>
      <c r="R2327" s="35">
        <f>Table6[[#This Row],[Quantity]]*Table6[[#This Row],[Case]]</f>
        <v>820</v>
      </c>
      <c r="S2327" s="35">
        <f>Table6[[#This Row],[Total Sales]]*Table6[[#This Row],[Cost]]</f>
        <v>2861.8</v>
      </c>
    </row>
    <row r="2328" spans="1:19" x14ac:dyDescent="0.3">
      <c r="A2328" s="54">
        <v>2391</v>
      </c>
      <c r="B2328" s="35" t="s">
        <v>3232</v>
      </c>
      <c r="C2328" s="35" t="s">
        <v>5215</v>
      </c>
      <c r="D2328" s="35" t="s">
        <v>28</v>
      </c>
      <c r="E2328" s="35" t="str">
        <f t="shared" si="108"/>
        <v>M</v>
      </c>
      <c r="F2328" s="35">
        <v>30</v>
      </c>
      <c r="G2328" s="35" t="s">
        <v>6320</v>
      </c>
      <c r="H2328" s="35" t="s">
        <v>2993</v>
      </c>
      <c r="I2328" s="35" t="s">
        <v>32</v>
      </c>
      <c r="J2328" s="48">
        <v>44418</v>
      </c>
      <c r="K2328" s="35">
        <v>12</v>
      </c>
      <c r="L2328" s="49" t="s">
        <v>101</v>
      </c>
      <c r="M2328" s="50" t="str">
        <f>VLOOKUP(Table6[[#This Row],[Product]],Table3[],2)</f>
        <v>Superwossname</v>
      </c>
      <c r="N2328" s="50" t="str">
        <f t="shared" si="109"/>
        <v>Aug</v>
      </c>
      <c r="O2328" s="56">
        <f t="shared" si="110"/>
        <v>2021</v>
      </c>
      <c r="P2328" s="51">
        <f>VLOOKUP(Table6[[#This Row],[Product]],Table3[],3)</f>
        <v>3.49</v>
      </c>
      <c r="Q2328" s="35">
        <f>VLOOKUP(Table6[[#This Row],[Product]],Table3[],4)</f>
        <v>20</v>
      </c>
      <c r="R2328" s="35">
        <f>Table6[[#This Row],[Quantity]]*Table6[[#This Row],[Case]]</f>
        <v>240</v>
      </c>
      <c r="S2328" s="35">
        <f>Table6[[#This Row],[Total Sales]]*Table6[[#This Row],[Cost]]</f>
        <v>837.6</v>
      </c>
    </row>
    <row r="2329" spans="1:19" x14ac:dyDescent="0.3">
      <c r="A2329" s="54">
        <v>2392</v>
      </c>
      <c r="B2329" s="35" t="s">
        <v>1327</v>
      </c>
      <c r="C2329" s="35" t="s">
        <v>931</v>
      </c>
      <c r="D2329" s="35" t="s">
        <v>28</v>
      </c>
      <c r="E2329" s="35" t="str">
        <f t="shared" si="108"/>
        <v>M</v>
      </c>
      <c r="F2329" s="35">
        <v>90</v>
      </c>
      <c r="G2329" s="35" t="s">
        <v>6321</v>
      </c>
      <c r="H2329" s="35" t="s">
        <v>2305</v>
      </c>
      <c r="I2329" s="35" t="s">
        <v>25</v>
      </c>
      <c r="J2329" s="48" t="s">
        <v>13631</v>
      </c>
      <c r="K2329" s="35">
        <v>80</v>
      </c>
      <c r="L2329" s="49" t="s">
        <v>80</v>
      </c>
      <c r="M2329" s="50" t="str">
        <f>VLOOKUP(Table6[[#This Row],[Product]],Table3[],2)</f>
        <v>Ultrathing V2</v>
      </c>
      <c r="N2329" s="50" t="str">
        <f t="shared" si="109"/>
        <v>Sep</v>
      </c>
      <c r="O2329" s="56">
        <f t="shared" si="110"/>
        <v>2021</v>
      </c>
      <c r="P2329" s="51">
        <f>VLOOKUP(Table6[[#This Row],[Product]],Table3[],3)</f>
        <v>2.95</v>
      </c>
      <c r="Q2329" s="35">
        <f>VLOOKUP(Table6[[#This Row],[Product]],Table3[],4)</f>
        <v>20</v>
      </c>
      <c r="R2329" s="35">
        <f>Table6[[#This Row],[Quantity]]*Table6[[#This Row],[Case]]</f>
        <v>1600</v>
      </c>
      <c r="S2329" s="35">
        <f>Table6[[#This Row],[Total Sales]]*Table6[[#This Row],[Cost]]</f>
        <v>4720</v>
      </c>
    </row>
    <row r="2330" spans="1:19" x14ac:dyDescent="0.3">
      <c r="A2330" s="54">
        <v>2393</v>
      </c>
      <c r="B2330" s="35" t="s">
        <v>580</v>
      </c>
      <c r="C2330" s="35" t="s">
        <v>6322</v>
      </c>
      <c r="D2330" s="35" t="s">
        <v>28</v>
      </c>
      <c r="E2330" s="35" t="str">
        <f t="shared" si="108"/>
        <v>M</v>
      </c>
      <c r="F2330" s="35">
        <v>90</v>
      </c>
      <c r="G2330" s="35" t="s">
        <v>6323</v>
      </c>
      <c r="H2330" s="35" t="s">
        <v>3854</v>
      </c>
      <c r="I2330" s="35" t="s">
        <v>38</v>
      </c>
      <c r="J2330" s="48">
        <v>44687</v>
      </c>
      <c r="K2330" s="35">
        <v>29</v>
      </c>
      <c r="L2330" s="49" t="s">
        <v>20</v>
      </c>
      <c r="M2330" s="50" t="str">
        <f>VLOOKUP(Table6[[#This Row],[Product]],Table3[],2)</f>
        <v>Hyperwotsit</v>
      </c>
      <c r="N2330" s="50" t="str">
        <f t="shared" si="109"/>
        <v>May</v>
      </c>
      <c r="O2330" s="56">
        <f t="shared" si="110"/>
        <v>2022</v>
      </c>
      <c r="P2330" s="51">
        <f>VLOOKUP(Table6[[#This Row],[Product]],Table3[],3)</f>
        <v>2.0099999999999998</v>
      </c>
      <c r="Q2330" s="35">
        <f>VLOOKUP(Table6[[#This Row],[Product]],Table3[],4)</f>
        <v>20</v>
      </c>
      <c r="R2330" s="35">
        <f>Table6[[#This Row],[Quantity]]*Table6[[#This Row],[Case]]</f>
        <v>580</v>
      </c>
      <c r="S2330" s="35">
        <f>Table6[[#This Row],[Total Sales]]*Table6[[#This Row],[Cost]]</f>
        <v>1165.8</v>
      </c>
    </row>
    <row r="2331" spans="1:19" x14ac:dyDescent="0.3">
      <c r="A2331" s="54">
        <v>2394</v>
      </c>
      <c r="B2331" s="35" t="s">
        <v>6324</v>
      </c>
      <c r="C2331" s="35" t="s">
        <v>1345</v>
      </c>
      <c r="D2331" s="35" t="s">
        <v>51</v>
      </c>
      <c r="E2331" s="35" t="str">
        <f t="shared" si="108"/>
        <v>F</v>
      </c>
      <c r="F2331" s="35">
        <v>30</v>
      </c>
      <c r="G2331" s="35" t="s">
        <v>6325</v>
      </c>
      <c r="H2331" s="35" t="s">
        <v>168</v>
      </c>
      <c r="I2331" s="35" t="s">
        <v>32</v>
      </c>
      <c r="J2331" s="48">
        <v>44903</v>
      </c>
      <c r="K2331" s="35">
        <v>68</v>
      </c>
      <c r="L2331" s="49" t="s">
        <v>64</v>
      </c>
      <c r="M2331" s="50" t="str">
        <f>VLOOKUP(Table6[[#This Row],[Product]],Table3[],2)</f>
        <v>Ultrathing V4</v>
      </c>
      <c r="N2331" s="50" t="str">
        <f t="shared" si="109"/>
        <v>Dec</v>
      </c>
      <c r="O2331" s="56">
        <f t="shared" si="110"/>
        <v>2022</v>
      </c>
      <c r="P2331" s="51">
        <f>VLOOKUP(Table6[[#This Row],[Product]],Table3[],3)</f>
        <v>3.99</v>
      </c>
      <c r="Q2331" s="35">
        <f>VLOOKUP(Table6[[#This Row],[Product]],Table3[],4)</f>
        <v>24</v>
      </c>
      <c r="R2331" s="35">
        <f>Table6[[#This Row],[Quantity]]*Table6[[#This Row],[Case]]</f>
        <v>1632</v>
      </c>
      <c r="S2331" s="35">
        <f>Table6[[#This Row],[Total Sales]]*Table6[[#This Row],[Cost]]</f>
        <v>6511.68</v>
      </c>
    </row>
    <row r="2332" spans="1:19" x14ac:dyDescent="0.3">
      <c r="A2332" s="54">
        <v>2395</v>
      </c>
      <c r="B2332" s="35" t="s">
        <v>6326</v>
      </c>
      <c r="C2332" s="35" t="s">
        <v>832</v>
      </c>
      <c r="D2332" s="35" t="s">
        <v>51</v>
      </c>
      <c r="E2332" s="35" t="str">
        <f t="shared" si="108"/>
        <v>F</v>
      </c>
      <c r="F2332" s="35">
        <v>90</v>
      </c>
      <c r="G2332" s="35" t="s">
        <v>6327</v>
      </c>
      <c r="H2332" s="35" t="s">
        <v>2056</v>
      </c>
      <c r="I2332" s="35" t="s">
        <v>32</v>
      </c>
      <c r="J2332" s="48">
        <v>44717</v>
      </c>
      <c r="K2332" s="35">
        <v>5</v>
      </c>
      <c r="L2332" s="49" t="s">
        <v>64</v>
      </c>
      <c r="M2332" s="50" t="str">
        <f>VLOOKUP(Table6[[#This Row],[Product]],Table3[],2)</f>
        <v>Ultrathing V4</v>
      </c>
      <c r="N2332" s="50" t="str">
        <f t="shared" si="109"/>
        <v>Jun</v>
      </c>
      <c r="O2332" s="56">
        <f t="shared" si="110"/>
        <v>2022</v>
      </c>
      <c r="P2332" s="51">
        <f>VLOOKUP(Table6[[#This Row],[Product]],Table3[],3)</f>
        <v>3.99</v>
      </c>
      <c r="Q2332" s="35">
        <f>VLOOKUP(Table6[[#This Row],[Product]],Table3[],4)</f>
        <v>24</v>
      </c>
      <c r="R2332" s="35">
        <f>Table6[[#This Row],[Quantity]]*Table6[[#This Row],[Case]]</f>
        <v>120</v>
      </c>
      <c r="S2332" s="35">
        <f>Table6[[#This Row],[Total Sales]]*Table6[[#This Row],[Cost]]</f>
        <v>478.8</v>
      </c>
    </row>
    <row r="2333" spans="1:19" x14ac:dyDescent="0.3">
      <c r="A2333" s="54">
        <v>2396</v>
      </c>
      <c r="B2333" s="35" t="s">
        <v>6328</v>
      </c>
      <c r="C2333" s="35" t="s">
        <v>2922</v>
      </c>
      <c r="D2333" s="35" t="s">
        <v>28</v>
      </c>
      <c r="E2333" s="35" t="str">
        <f t="shared" si="108"/>
        <v>M</v>
      </c>
      <c r="F2333" s="35">
        <v>60</v>
      </c>
      <c r="G2333" s="35" t="s">
        <v>6329</v>
      </c>
      <c r="H2333" s="35" t="s">
        <v>1583</v>
      </c>
      <c r="I2333" s="35" t="s">
        <v>178</v>
      </c>
      <c r="J2333" s="48" t="s">
        <v>13882</v>
      </c>
      <c r="K2333" s="35">
        <v>37</v>
      </c>
      <c r="L2333" s="49" t="s">
        <v>101</v>
      </c>
      <c r="M2333" s="50" t="str">
        <f>VLOOKUP(Table6[[#This Row],[Product]],Table3[],2)</f>
        <v>Superwossname</v>
      </c>
      <c r="N2333" s="50" t="str">
        <f t="shared" si="109"/>
        <v>Oct</v>
      </c>
      <c r="O2333" s="56">
        <f t="shared" si="110"/>
        <v>2022</v>
      </c>
      <c r="P2333" s="51">
        <f>VLOOKUP(Table6[[#This Row],[Product]],Table3[],3)</f>
        <v>3.49</v>
      </c>
      <c r="Q2333" s="35">
        <f>VLOOKUP(Table6[[#This Row],[Product]],Table3[],4)</f>
        <v>20</v>
      </c>
      <c r="R2333" s="35">
        <f>Table6[[#This Row],[Quantity]]*Table6[[#This Row],[Case]]</f>
        <v>740</v>
      </c>
      <c r="S2333" s="35">
        <f>Table6[[#This Row],[Total Sales]]*Table6[[#This Row],[Cost]]</f>
        <v>2582.6000000000004</v>
      </c>
    </row>
    <row r="2334" spans="1:19" x14ac:dyDescent="0.3">
      <c r="A2334" s="54">
        <v>2397</v>
      </c>
      <c r="B2334" s="35" t="s">
        <v>6330</v>
      </c>
      <c r="C2334" s="35" t="s">
        <v>6331</v>
      </c>
      <c r="D2334" s="35" t="s">
        <v>28</v>
      </c>
      <c r="E2334" s="35" t="str">
        <f t="shared" si="108"/>
        <v>M</v>
      </c>
      <c r="F2334" s="35">
        <v>60</v>
      </c>
      <c r="G2334" s="35" t="s">
        <v>6332</v>
      </c>
      <c r="H2334" s="35" t="s">
        <v>412</v>
      </c>
      <c r="I2334" s="35" t="s">
        <v>187</v>
      </c>
      <c r="J2334" s="48" t="s">
        <v>13946</v>
      </c>
      <c r="K2334" s="35">
        <v>18</v>
      </c>
      <c r="L2334" s="49" t="s">
        <v>20</v>
      </c>
      <c r="M2334" s="50" t="str">
        <f>VLOOKUP(Table6[[#This Row],[Product]],Table3[],2)</f>
        <v>Hyperwotsit</v>
      </c>
      <c r="N2334" s="50" t="str">
        <f t="shared" si="109"/>
        <v>Aug</v>
      </c>
      <c r="O2334" s="56">
        <f t="shared" si="110"/>
        <v>2021</v>
      </c>
      <c r="P2334" s="51">
        <f>VLOOKUP(Table6[[#This Row],[Product]],Table3[],3)</f>
        <v>2.0099999999999998</v>
      </c>
      <c r="Q2334" s="35">
        <f>VLOOKUP(Table6[[#This Row],[Product]],Table3[],4)</f>
        <v>20</v>
      </c>
      <c r="R2334" s="35">
        <f>Table6[[#This Row],[Quantity]]*Table6[[#This Row],[Case]]</f>
        <v>360</v>
      </c>
      <c r="S2334" s="35">
        <f>Table6[[#This Row],[Total Sales]]*Table6[[#This Row],[Cost]]</f>
        <v>723.59999999999991</v>
      </c>
    </row>
    <row r="2335" spans="1:19" x14ac:dyDescent="0.3">
      <c r="A2335" s="54">
        <v>2398</v>
      </c>
      <c r="B2335" s="35" t="s">
        <v>6333</v>
      </c>
      <c r="C2335" s="35" t="s">
        <v>1592</v>
      </c>
      <c r="D2335" s="35" t="s">
        <v>51</v>
      </c>
      <c r="E2335" s="35" t="str">
        <f t="shared" si="108"/>
        <v>F</v>
      </c>
      <c r="F2335" s="35">
        <v>90</v>
      </c>
      <c r="G2335" s="35" t="s">
        <v>6334</v>
      </c>
      <c r="H2335" s="35" t="s">
        <v>4085</v>
      </c>
      <c r="I2335" s="35" t="s">
        <v>240</v>
      </c>
      <c r="J2335" s="48">
        <v>44505</v>
      </c>
      <c r="K2335" s="35">
        <v>70</v>
      </c>
      <c r="L2335" s="49" t="s">
        <v>159</v>
      </c>
      <c r="M2335" s="50" t="str">
        <f>VLOOKUP(Table6[[#This Row],[Product]],Table3[],2)</f>
        <v>Ultrathing V3</v>
      </c>
      <c r="N2335" s="50" t="str">
        <f t="shared" si="109"/>
        <v>Nov</v>
      </c>
      <c r="O2335" s="56">
        <f t="shared" si="110"/>
        <v>2021</v>
      </c>
      <c r="P2335" s="51">
        <f>VLOOKUP(Table6[[#This Row],[Product]],Table3[],3)</f>
        <v>3.39</v>
      </c>
      <c r="Q2335" s="35">
        <f>VLOOKUP(Table6[[#This Row],[Product]],Table3[],4)</f>
        <v>24</v>
      </c>
      <c r="R2335" s="35">
        <f>Table6[[#This Row],[Quantity]]*Table6[[#This Row],[Case]]</f>
        <v>1680</v>
      </c>
      <c r="S2335" s="35">
        <f>Table6[[#This Row],[Total Sales]]*Table6[[#This Row],[Cost]]</f>
        <v>5695.2</v>
      </c>
    </row>
    <row r="2336" spans="1:19" x14ac:dyDescent="0.3">
      <c r="A2336" s="54">
        <v>2399</v>
      </c>
      <c r="B2336" s="35" t="s">
        <v>2495</v>
      </c>
      <c r="C2336" s="35" t="s">
        <v>5998</v>
      </c>
      <c r="D2336" s="35" t="s">
        <v>28</v>
      </c>
      <c r="E2336" s="35" t="str">
        <f t="shared" si="108"/>
        <v>M</v>
      </c>
      <c r="F2336" s="35">
        <v>60</v>
      </c>
      <c r="G2336" s="35" t="s">
        <v>6335</v>
      </c>
      <c r="H2336" s="35" t="s">
        <v>4039</v>
      </c>
      <c r="I2336" s="35" t="s">
        <v>32</v>
      </c>
      <c r="J2336" s="48" t="s">
        <v>13648</v>
      </c>
      <c r="K2336" s="35">
        <v>17</v>
      </c>
      <c r="L2336" s="49" t="s">
        <v>101</v>
      </c>
      <c r="M2336" s="50" t="str">
        <f>VLOOKUP(Table6[[#This Row],[Product]],Table3[],2)</f>
        <v>Superwossname</v>
      </c>
      <c r="N2336" s="50" t="str">
        <f t="shared" si="109"/>
        <v>Sep</v>
      </c>
      <c r="O2336" s="56">
        <f t="shared" si="110"/>
        <v>2022</v>
      </c>
      <c r="P2336" s="51">
        <f>VLOOKUP(Table6[[#This Row],[Product]],Table3[],3)</f>
        <v>3.49</v>
      </c>
      <c r="Q2336" s="35">
        <f>VLOOKUP(Table6[[#This Row],[Product]],Table3[],4)</f>
        <v>20</v>
      </c>
      <c r="R2336" s="35">
        <f>Table6[[#This Row],[Quantity]]*Table6[[#This Row],[Case]]</f>
        <v>340</v>
      </c>
      <c r="S2336" s="35">
        <f>Table6[[#This Row],[Total Sales]]*Table6[[#This Row],[Cost]]</f>
        <v>1186.6000000000001</v>
      </c>
    </row>
    <row r="2337" spans="1:19" x14ac:dyDescent="0.3">
      <c r="A2337" s="54">
        <v>2400</v>
      </c>
      <c r="B2337" s="35" t="s">
        <v>6336</v>
      </c>
      <c r="C2337" s="35" t="s">
        <v>5452</v>
      </c>
      <c r="D2337" s="35" t="s">
        <v>51</v>
      </c>
      <c r="E2337" s="35" t="str">
        <f t="shared" si="108"/>
        <v>F</v>
      </c>
      <c r="F2337" s="35">
        <v>60</v>
      </c>
      <c r="G2337" s="35" t="s">
        <v>6337</v>
      </c>
      <c r="H2337" s="35" t="s">
        <v>1168</v>
      </c>
      <c r="I2337" s="35" t="s">
        <v>32</v>
      </c>
      <c r="J2337" s="48">
        <v>44539</v>
      </c>
      <c r="K2337" s="35">
        <v>75</v>
      </c>
      <c r="L2337" s="49" t="s">
        <v>64</v>
      </c>
      <c r="M2337" s="50" t="str">
        <f>VLOOKUP(Table6[[#This Row],[Product]],Table3[],2)</f>
        <v>Ultrathing V4</v>
      </c>
      <c r="N2337" s="50" t="str">
        <f t="shared" si="109"/>
        <v>Dec</v>
      </c>
      <c r="O2337" s="56">
        <f t="shared" si="110"/>
        <v>2021</v>
      </c>
      <c r="P2337" s="51">
        <f>VLOOKUP(Table6[[#This Row],[Product]],Table3[],3)</f>
        <v>3.99</v>
      </c>
      <c r="Q2337" s="35">
        <f>VLOOKUP(Table6[[#This Row],[Product]],Table3[],4)</f>
        <v>24</v>
      </c>
      <c r="R2337" s="35">
        <f>Table6[[#This Row],[Quantity]]*Table6[[#This Row],[Case]]</f>
        <v>1800</v>
      </c>
      <c r="S2337" s="35">
        <f>Table6[[#This Row],[Total Sales]]*Table6[[#This Row],[Cost]]</f>
        <v>7182</v>
      </c>
    </row>
    <row r="2338" spans="1:19" x14ac:dyDescent="0.3">
      <c r="A2338" s="54">
        <v>2401</v>
      </c>
      <c r="B2338" s="35" t="s">
        <v>6338</v>
      </c>
      <c r="C2338" s="35" t="s">
        <v>5824</v>
      </c>
      <c r="D2338" s="35" t="s">
        <v>51</v>
      </c>
      <c r="E2338" s="35" t="str">
        <f t="shared" si="108"/>
        <v>F</v>
      </c>
      <c r="F2338" s="35">
        <v>90</v>
      </c>
      <c r="G2338" s="35" t="s">
        <v>6339</v>
      </c>
      <c r="H2338" s="35" t="s">
        <v>634</v>
      </c>
      <c r="I2338" s="35" t="s">
        <v>32</v>
      </c>
      <c r="J2338" s="48" t="s">
        <v>13729</v>
      </c>
      <c r="K2338" s="35">
        <v>46</v>
      </c>
      <c r="L2338" s="49" t="s">
        <v>39</v>
      </c>
      <c r="M2338" s="50" t="str">
        <f>VLOOKUP(Table6[[#This Row],[Product]],Table3[],2)</f>
        <v>Ultrathing V1</v>
      </c>
      <c r="N2338" s="50" t="str">
        <f t="shared" si="109"/>
        <v>Sep</v>
      </c>
      <c r="O2338" s="56">
        <f t="shared" si="110"/>
        <v>2021</v>
      </c>
      <c r="P2338" s="51">
        <f>VLOOKUP(Table6[[#This Row],[Product]],Table3[],3)</f>
        <v>1.79</v>
      </c>
      <c r="Q2338" s="35">
        <f>VLOOKUP(Table6[[#This Row],[Product]],Table3[],4)</f>
        <v>17</v>
      </c>
      <c r="R2338" s="35">
        <f>Table6[[#This Row],[Quantity]]*Table6[[#This Row],[Case]]</f>
        <v>782</v>
      </c>
      <c r="S2338" s="35">
        <f>Table6[[#This Row],[Total Sales]]*Table6[[#This Row],[Cost]]</f>
        <v>1399.78</v>
      </c>
    </row>
    <row r="2339" spans="1:19" x14ac:dyDescent="0.3">
      <c r="A2339" s="54">
        <v>2402</v>
      </c>
      <c r="B2339" s="35" t="s">
        <v>5644</v>
      </c>
      <c r="C2339" s="35" t="s">
        <v>5893</v>
      </c>
      <c r="D2339" s="35" t="s">
        <v>28</v>
      </c>
      <c r="E2339" s="35" t="str">
        <f t="shared" si="108"/>
        <v>M</v>
      </c>
      <c r="F2339" s="35">
        <v>90</v>
      </c>
      <c r="G2339" s="35" t="s">
        <v>6340</v>
      </c>
      <c r="H2339" s="35" t="s">
        <v>4337</v>
      </c>
      <c r="I2339" s="35" t="s">
        <v>25</v>
      </c>
      <c r="J2339" s="48">
        <v>44409</v>
      </c>
      <c r="K2339" s="35">
        <v>37</v>
      </c>
      <c r="L2339" s="49" t="s">
        <v>54</v>
      </c>
      <c r="M2339" s="50" t="str">
        <f>VLOOKUP(Table6[[#This Row],[Product]],Table3[],2)</f>
        <v>Megawidget S</v>
      </c>
      <c r="N2339" s="50" t="str">
        <f t="shared" si="109"/>
        <v>Aug</v>
      </c>
      <c r="O2339" s="56">
        <f t="shared" si="110"/>
        <v>2021</v>
      </c>
      <c r="P2339" s="51">
        <f>VLOOKUP(Table6[[#This Row],[Product]],Table3[],3)</f>
        <v>0.69</v>
      </c>
      <c r="Q2339" s="35">
        <f>VLOOKUP(Table6[[#This Row],[Product]],Table3[],4)</f>
        <v>24</v>
      </c>
      <c r="R2339" s="35">
        <f>Table6[[#This Row],[Quantity]]*Table6[[#This Row],[Case]]</f>
        <v>888</v>
      </c>
      <c r="S2339" s="35">
        <f>Table6[[#This Row],[Total Sales]]*Table6[[#This Row],[Cost]]</f>
        <v>612.71999999999991</v>
      </c>
    </row>
    <row r="2340" spans="1:19" x14ac:dyDescent="0.3">
      <c r="A2340" s="54">
        <v>2403</v>
      </c>
      <c r="B2340" s="35" t="s">
        <v>711</v>
      </c>
      <c r="C2340" s="35" t="s">
        <v>536</v>
      </c>
      <c r="D2340" s="35" t="s">
        <v>28</v>
      </c>
      <c r="E2340" s="35" t="str">
        <f t="shared" si="108"/>
        <v>M</v>
      </c>
      <c r="F2340" s="35">
        <v>90</v>
      </c>
      <c r="G2340" s="35" t="s">
        <v>6341</v>
      </c>
      <c r="H2340" s="35" t="s">
        <v>1142</v>
      </c>
      <c r="I2340" s="35" t="s">
        <v>38</v>
      </c>
      <c r="J2340" s="48" t="s">
        <v>13935</v>
      </c>
      <c r="K2340" s="35">
        <v>46</v>
      </c>
      <c r="L2340" s="49" t="s">
        <v>101</v>
      </c>
      <c r="M2340" s="50" t="str">
        <f>VLOOKUP(Table6[[#This Row],[Product]],Table3[],2)</f>
        <v>Superwossname</v>
      </c>
      <c r="N2340" s="50" t="str">
        <f t="shared" si="109"/>
        <v>Sep</v>
      </c>
      <c r="O2340" s="56">
        <f t="shared" si="110"/>
        <v>2020</v>
      </c>
      <c r="P2340" s="51">
        <f>VLOOKUP(Table6[[#This Row],[Product]],Table3[],3)</f>
        <v>3.49</v>
      </c>
      <c r="Q2340" s="35">
        <f>VLOOKUP(Table6[[#This Row],[Product]],Table3[],4)</f>
        <v>20</v>
      </c>
      <c r="R2340" s="35">
        <f>Table6[[#This Row],[Quantity]]*Table6[[#This Row],[Case]]</f>
        <v>920</v>
      </c>
      <c r="S2340" s="35">
        <f>Table6[[#This Row],[Total Sales]]*Table6[[#This Row],[Cost]]</f>
        <v>3210.8</v>
      </c>
    </row>
    <row r="2341" spans="1:19" x14ac:dyDescent="0.3">
      <c r="A2341" s="54">
        <v>2404</v>
      </c>
      <c r="B2341" s="35" t="s">
        <v>485</v>
      </c>
      <c r="C2341" s="35" t="s">
        <v>2043</v>
      </c>
      <c r="D2341" s="35" t="s">
        <v>28</v>
      </c>
      <c r="E2341" s="35" t="str">
        <f t="shared" si="108"/>
        <v>M</v>
      </c>
      <c r="F2341" s="35">
        <v>90</v>
      </c>
      <c r="G2341" s="35" t="s">
        <v>6342</v>
      </c>
      <c r="H2341" s="35" t="s">
        <v>6343</v>
      </c>
      <c r="I2341" s="35" t="s">
        <v>32</v>
      </c>
      <c r="J2341" s="48" t="s">
        <v>13711</v>
      </c>
      <c r="K2341" s="35">
        <v>33</v>
      </c>
      <c r="L2341" s="49" t="s">
        <v>39</v>
      </c>
      <c r="M2341" s="50" t="str">
        <f>VLOOKUP(Table6[[#This Row],[Product]],Table3[],2)</f>
        <v>Ultrathing V1</v>
      </c>
      <c r="N2341" s="50" t="str">
        <f t="shared" si="109"/>
        <v>Jul</v>
      </c>
      <c r="O2341" s="56">
        <f t="shared" si="110"/>
        <v>2021</v>
      </c>
      <c r="P2341" s="51">
        <f>VLOOKUP(Table6[[#This Row],[Product]],Table3[],3)</f>
        <v>1.79</v>
      </c>
      <c r="Q2341" s="35">
        <f>VLOOKUP(Table6[[#This Row],[Product]],Table3[],4)</f>
        <v>17</v>
      </c>
      <c r="R2341" s="35">
        <f>Table6[[#This Row],[Quantity]]*Table6[[#This Row],[Case]]</f>
        <v>561</v>
      </c>
      <c r="S2341" s="35">
        <f>Table6[[#This Row],[Total Sales]]*Table6[[#This Row],[Cost]]</f>
        <v>1004.19</v>
      </c>
    </row>
    <row r="2342" spans="1:19" x14ac:dyDescent="0.3">
      <c r="A2342" s="54">
        <v>2405</v>
      </c>
      <c r="B2342" s="35" t="s">
        <v>6344</v>
      </c>
      <c r="C2342" s="35" t="s">
        <v>6345</v>
      </c>
      <c r="D2342" s="35" t="s">
        <v>15</v>
      </c>
      <c r="E2342" s="35" t="str">
        <f t="shared" si="108"/>
        <v>F</v>
      </c>
      <c r="F2342" s="35">
        <v>90</v>
      </c>
      <c r="G2342" s="35" t="s">
        <v>6346</v>
      </c>
      <c r="H2342" s="35" t="s">
        <v>2021</v>
      </c>
      <c r="I2342" s="35" t="s">
        <v>2022</v>
      </c>
      <c r="J2342" s="48" t="s">
        <v>14186</v>
      </c>
      <c r="K2342" s="35">
        <v>13</v>
      </c>
      <c r="L2342" s="49" t="s">
        <v>33</v>
      </c>
      <c r="M2342" s="50" t="str">
        <f>VLOOKUP(Table6[[#This Row],[Product]],Table3[],2)</f>
        <v>Megawidget L</v>
      </c>
      <c r="N2342" s="50" t="str">
        <f t="shared" si="109"/>
        <v>Sep</v>
      </c>
      <c r="O2342" s="56">
        <f t="shared" si="110"/>
        <v>2020</v>
      </c>
      <c r="P2342" s="51">
        <f>VLOOKUP(Table6[[#This Row],[Product]],Table3[],3)</f>
        <v>1.79</v>
      </c>
      <c r="Q2342" s="35">
        <f>VLOOKUP(Table6[[#This Row],[Product]],Table3[],4)</f>
        <v>24</v>
      </c>
      <c r="R2342" s="35">
        <f>Table6[[#This Row],[Quantity]]*Table6[[#This Row],[Case]]</f>
        <v>312</v>
      </c>
      <c r="S2342" s="35">
        <f>Table6[[#This Row],[Total Sales]]*Table6[[#This Row],[Cost]]</f>
        <v>558.48</v>
      </c>
    </row>
    <row r="2343" spans="1:19" x14ac:dyDescent="0.3">
      <c r="A2343" s="54">
        <v>2406</v>
      </c>
      <c r="B2343" s="35" t="s">
        <v>1553</v>
      </c>
      <c r="C2343" s="35" t="s">
        <v>3426</v>
      </c>
      <c r="D2343" s="35" t="s">
        <v>28</v>
      </c>
      <c r="E2343" s="35" t="str">
        <f t="shared" si="108"/>
        <v>M</v>
      </c>
      <c r="F2343" s="35">
        <v>60</v>
      </c>
      <c r="G2343" s="35" t="s">
        <v>13578</v>
      </c>
      <c r="H2343" s="35" t="s">
        <v>6348</v>
      </c>
      <c r="I2343" s="35" t="s">
        <v>32</v>
      </c>
      <c r="J2343" s="48" t="s">
        <v>13621</v>
      </c>
      <c r="K2343" s="35">
        <v>23</v>
      </c>
      <c r="L2343" s="49" t="s">
        <v>101</v>
      </c>
      <c r="M2343" s="50" t="str">
        <f>VLOOKUP(Table6[[#This Row],[Product]],Table3[],2)</f>
        <v>Superwossname</v>
      </c>
      <c r="N2343" s="50" t="str">
        <f t="shared" si="109"/>
        <v>Apr</v>
      </c>
      <c r="O2343" s="56">
        <f t="shared" si="110"/>
        <v>2022</v>
      </c>
      <c r="P2343" s="51">
        <f>VLOOKUP(Table6[[#This Row],[Product]],Table3[],3)</f>
        <v>3.49</v>
      </c>
      <c r="Q2343" s="35">
        <f>VLOOKUP(Table6[[#This Row],[Product]],Table3[],4)</f>
        <v>20</v>
      </c>
      <c r="R2343" s="35">
        <f>Table6[[#This Row],[Quantity]]*Table6[[#This Row],[Case]]</f>
        <v>460</v>
      </c>
      <c r="S2343" s="35">
        <f>Table6[[#This Row],[Total Sales]]*Table6[[#This Row],[Cost]]</f>
        <v>1605.4</v>
      </c>
    </row>
    <row r="2344" spans="1:19" x14ac:dyDescent="0.3">
      <c r="A2344" s="54">
        <v>2407</v>
      </c>
      <c r="B2344" s="35" t="s">
        <v>4953</v>
      </c>
      <c r="C2344" s="35" t="s">
        <v>6349</v>
      </c>
      <c r="D2344" s="35" t="s">
        <v>51</v>
      </c>
      <c r="E2344" s="35" t="str">
        <f t="shared" si="108"/>
        <v>F</v>
      </c>
      <c r="F2344" s="35">
        <v>90</v>
      </c>
      <c r="G2344" s="35" t="s">
        <v>6350</v>
      </c>
      <c r="H2344" s="35" t="s">
        <v>1206</v>
      </c>
      <c r="I2344" s="35" t="s">
        <v>294</v>
      </c>
      <c r="J2344" s="48">
        <v>44724</v>
      </c>
      <c r="K2344" s="35">
        <v>5</v>
      </c>
      <c r="L2344" s="49" t="s">
        <v>159</v>
      </c>
      <c r="M2344" s="50" t="str">
        <f>VLOOKUP(Table6[[#This Row],[Product]],Table3[],2)</f>
        <v>Ultrathing V3</v>
      </c>
      <c r="N2344" s="50" t="str">
        <f t="shared" si="109"/>
        <v>Jun</v>
      </c>
      <c r="O2344" s="56">
        <f t="shared" si="110"/>
        <v>2022</v>
      </c>
      <c r="P2344" s="51">
        <f>VLOOKUP(Table6[[#This Row],[Product]],Table3[],3)</f>
        <v>3.39</v>
      </c>
      <c r="Q2344" s="35">
        <f>VLOOKUP(Table6[[#This Row],[Product]],Table3[],4)</f>
        <v>24</v>
      </c>
      <c r="R2344" s="35">
        <f>Table6[[#This Row],[Quantity]]*Table6[[#This Row],[Case]]</f>
        <v>120</v>
      </c>
      <c r="S2344" s="35">
        <f>Table6[[#This Row],[Total Sales]]*Table6[[#This Row],[Cost]]</f>
        <v>406.8</v>
      </c>
    </row>
    <row r="2345" spans="1:19" x14ac:dyDescent="0.3">
      <c r="A2345" s="54">
        <v>2408</v>
      </c>
      <c r="B2345" s="35" t="s">
        <v>2639</v>
      </c>
      <c r="C2345" s="35" t="s">
        <v>6351</v>
      </c>
      <c r="D2345" s="35" t="s">
        <v>28</v>
      </c>
      <c r="E2345" s="35" t="str">
        <f t="shared" si="108"/>
        <v>M</v>
      </c>
      <c r="F2345" s="35">
        <v>60</v>
      </c>
      <c r="G2345" s="35" t="s">
        <v>6352</v>
      </c>
      <c r="H2345" s="35" t="s">
        <v>6353</v>
      </c>
      <c r="I2345" s="35" t="s">
        <v>32</v>
      </c>
      <c r="J2345" s="48">
        <v>44775</v>
      </c>
      <c r="K2345" s="35">
        <v>23</v>
      </c>
      <c r="L2345" s="49" t="s">
        <v>39</v>
      </c>
      <c r="M2345" s="50" t="str">
        <f>VLOOKUP(Table6[[#This Row],[Product]],Table3[],2)</f>
        <v>Ultrathing V1</v>
      </c>
      <c r="N2345" s="50" t="str">
        <f t="shared" si="109"/>
        <v>Aug</v>
      </c>
      <c r="O2345" s="56">
        <f t="shared" si="110"/>
        <v>2022</v>
      </c>
      <c r="P2345" s="51">
        <f>VLOOKUP(Table6[[#This Row],[Product]],Table3[],3)</f>
        <v>1.79</v>
      </c>
      <c r="Q2345" s="35">
        <f>VLOOKUP(Table6[[#This Row],[Product]],Table3[],4)</f>
        <v>17</v>
      </c>
      <c r="R2345" s="35">
        <f>Table6[[#This Row],[Quantity]]*Table6[[#This Row],[Case]]</f>
        <v>391</v>
      </c>
      <c r="S2345" s="35">
        <f>Table6[[#This Row],[Total Sales]]*Table6[[#This Row],[Cost]]</f>
        <v>699.89</v>
      </c>
    </row>
    <row r="2346" spans="1:19" x14ac:dyDescent="0.3">
      <c r="A2346" s="54">
        <v>2409</v>
      </c>
      <c r="B2346" s="35" t="s">
        <v>1058</v>
      </c>
      <c r="C2346" s="35" t="s">
        <v>384</v>
      </c>
      <c r="D2346" s="35" t="s">
        <v>28</v>
      </c>
      <c r="E2346" s="35" t="str">
        <f t="shared" si="108"/>
        <v>M</v>
      </c>
      <c r="F2346" s="35">
        <v>30</v>
      </c>
      <c r="G2346" s="35" t="s">
        <v>14330</v>
      </c>
      <c r="H2346" s="35" t="s">
        <v>2516</v>
      </c>
      <c r="I2346" s="35" t="s">
        <v>32</v>
      </c>
      <c r="J2346" s="48" t="s">
        <v>13648</v>
      </c>
      <c r="K2346" s="35">
        <v>71</v>
      </c>
      <c r="L2346" s="49" t="s">
        <v>45</v>
      </c>
      <c r="M2346" s="50" t="str">
        <f>VLOOKUP(Table6[[#This Row],[Product]],Table3[],2)</f>
        <v>Gigastuff</v>
      </c>
      <c r="N2346" s="50" t="str">
        <f t="shared" si="109"/>
        <v>Sep</v>
      </c>
      <c r="O2346" s="56">
        <f t="shared" si="110"/>
        <v>2022</v>
      </c>
      <c r="P2346" s="51">
        <f>VLOOKUP(Table6[[#This Row],[Product]],Table3[],3)</f>
        <v>1.89</v>
      </c>
      <c r="Q2346" s="35">
        <f>VLOOKUP(Table6[[#This Row],[Product]],Table3[],4)</f>
        <v>18</v>
      </c>
      <c r="R2346" s="35">
        <f>Table6[[#This Row],[Quantity]]*Table6[[#This Row],[Case]]</f>
        <v>1278</v>
      </c>
      <c r="S2346" s="35">
        <f>Table6[[#This Row],[Total Sales]]*Table6[[#This Row],[Cost]]</f>
        <v>2415.42</v>
      </c>
    </row>
    <row r="2347" spans="1:19" x14ac:dyDescent="0.3">
      <c r="A2347" s="54">
        <v>2410</v>
      </c>
      <c r="B2347" s="35" t="s">
        <v>183</v>
      </c>
      <c r="C2347" s="35" t="s">
        <v>6355</v>
      </c>
      <c r="D2347" s="35" t="s">
        <v>28</v>
      </c>
      <c r="E2347" s="35" t="str">
        <f t="shared" si="108"/>
        <v>M</v>
      </c>
      <c r="F2347" s="35">
        <v>90</v>
      </c>
      <c r="G2347" s="35" t="s">
        <v>6356</v>
      </c>
      <c r="H2347" s="35" t="s">
        <v>2972</v>
      </c>
      <c r="I2347" s="35" t="s">
        <v>32</v>
      </c>
      <c r="J2347" s="48" t="s">
        <v>13713</v>
      </c>
      <c r="K2347" s="35">
        <v>94</v>
      </c>
      <c r="L2347" s="49" t="s">
        <v>45</v>
      </c>
      <c r="M2347" s="50" t="str">
        <f>VLOOKUP(Table6[[#This Row],[Product]],Table3[],2)</f>
        <v>Gigastuff</v>
      </c>
      <c r="N2347" s="50" t="str">
        <f t="shared" si="109"/>
        <v>Feb</v>
      </c>
      <c r="O2347" s="56">
        <f t="shared" si="110"/>
        <v>2021</v>
      </c>
      <c r="P2347" s="51">
        <f>VLOOKUP(Table6[[#This Row],[Product]],Table3[],3)</f>
        <v>1.89</v>
      </c>
      <c r="Q2347" s="35">
        <f>VLOOKUP(Table6[[#This Row],[Product]],Table3[],4)</f>
        <v>18</v>
      </c>
      <c r="R2347" s="35">
        <f>Table6[[#This Row],[Quantity]]*Table6[[#This Row],[Case]]</f>
        <v>1692</v>
      </c>
      <c r="S2347" s="35">
        <f>Table6[[#This Row],[Total Sales]]*Table6[[#This Row],[Cost]]</f>
        <v>3197.8799999999997</v>
      </c>
    </row>
    <row r="2348" spans="1:19" x14ac:dyDescent="0.3">
      <c r="A2348" s="54">
        <v>2411</v>
      </c>
      <c r="B2348" s="35" t="s">
        <v>4875</v>
      </c>
      <c r="C2348" s="35" t="s">
        <v>4828</v>
      </c>
      <c r="D2348" s="35" t="s">
        <v>28</v>
      </c>
      <c r="E2348" s="35" t="str">
        <f t="shared" si="108"/>
        <v>M</v>
      </c>
      <c r="F2348" s="35">
        <v>90</v>
      </c>
      <c r="G2348" s="35" t="s">
        <v>6357</v>
      </c>
      <c r="H2348" s="35" t="s">
        <v>1690</v>
      </c>
      <c r="I2348" s="35" t="s">
        <v>208</v>
      </c>
      <c r="J2348" s="48" t="s">
        <v>14053</v>
      </c>
      <c r="K2348" s="35">
        <v>45</v>
      </c>
      <c r="L2348" s="49" t="s">
        <v>70</v>
      </c>
      <c r="M2348" s="50" t="str">
        <f>VLOOKUP(Table6[[#This Row],[Product]],Table3[],2)</f>
        <v>Megawidget M</v>
      </c>
      <c r="N2348" s="50" t="str">
        <f t="shared" si="109"/>
        <v>Feb</v>
      </c>
      <c r="O2348" s="56">
        <f t="shared" si="110"/>
        <v>2021</v>
      </c>
      <c r="P2348" s="51">
        <f>VLOOKUP(Table6[[#This Row],[Product]],Table3[],3)</f>
        <v>1.29</v>
      </c>
      <c r="Q2348" s="35">
        <f>VLOOKUP(Table6[[#This Row],[Product]],Table3[],4)</f>
        <v>24</v>
      </c>
      <c r="R2348" s="35">
        <f>Table6[[#This Row],[Quantity]]*Table6[[#This Row],[Case]]</f>
        <v>1080</v>
      </c>
      <c r="S2348" s="35">
        <f>Table6[[#This Row],[Total Sales]]*Table6[[#This Row],[Cost]]</f>
        <v>1393.2</v>
      </c>
    </row>
    <row r="2349" spans="1:19" x14ac:dyDescent="0.3">
      <c r="A2349" s="54">
        <v>2412</v>
      </c>
      <c r="B2349" s="35" t="s">
        <v>6358</v>
      </c>
      <c r="C2349" s="35" t="s">
        <v>2738</v>
      </c>
      <c r="D2349" s="35" t="s">
        <v>15</v>
      </c>
      <c r="E2349" s="35" t="str">
        <f t="shared" si="108"/>
        <v>F</v>
      </c>
      <c r="F2349" s="35">
        <v>30</v>
      </c>
      <c r="G2349" s="35" t="s">
        <v>6357</v>
      </c>
      <c r="H2349" s="35" t="s">
        <v>4807</v>
      </c>
      <c r="I2349" s="35" t="s">
        <v>32</v>
      </c>
      <c r="J2349" s="48">
        <v>44600</v>
      </c>
      <c r="K2349" s="35">
        <v>85</v>
      </c>
      <c r="L2349" s="49" t="s">
        <v>80</v>
      </c>
      <c r="M2349" s="50" t="str">
        <f>VLOOKUP(Table6[[#This Row],[Product]],Table3[],2)</f>
        <v>Ultrathing V2</v>
      </c>
      <c r="N2349" s="50" t="str">
        <f t="shared" si="109"/>
        <v>Feb</v>
      </c>
      <c r="O2349" s="56">
        <f t="shared" si="110"/>
        <v>2022</v>
      </c>
      <c r="P2349" s="51">
        <f>VLOOKUP(Table6[[#This Row],[Product]],Table3[],3)</f>
        <v>2.95</v>
      </c>
      <c r="Q2349" s="35">
        <f>VLOOKUP(Table6[[#This Row],[Product]],Table3[],4)</f>
        <v>20</v>
      </c>
      <c r="R2349" s="35">
        <f>Table6[[#This Row],[Quantity]]*Table6[[#This Row],[Case]]</f>
        <v>1700</v>
      </c>
      <c r="S2349" s="35">
        <f>Table6[[#This Row],[Total Sales]]*Table6[[#This Row],[Cost]]</f>
        <v>5015</v>
      </c>
    </row>
    <row r="2350" spans="1:19" x14ac:dyDescent="0.3">
      <c r="A2350" s="54">
        <v>2413</v>
      </c>
      <c r="B2350" s="35" t="s">
        <v>6359</v>
      </c>
      <c r="C2350" s="35" t="s">
        <v>6360</v>
      </c>
      <c r="D2350" s="35" t="s">
        <v>15</v>
      </c>
      <c r="E2350" s="35" t="str">
        <f t="shared" si="108"/>
        <v>F</v>
      </c>
      <c r="F2350" s="35">
        <v>60</v>
      </c>
      <c r="G2350" s="35" t="s">
        <v>6361</v>
      </c>
      <c r="H2350" s="35" t="s">
        <v>6362</v>
      </c>
      <c r="I2350" s="35" t="s">
        <v>425</v>
      </c>
      <c r="J2350" s="48" t="s">
        <v>13834</v>
      </c>
      <c r="K2350" s="35">
        <v>62</v>
      </c>
      <c r="L2350" s="49" t="s">
        <v>70</v>
      </c>
      <c r="M2350" s="50" t="str">
        <f>VLOOKUP(Table6[[#This Row],[Product]],Table3[],2)</f>
        <v>Megawidget M</v>
      </c>
      <c r="N2350" s="50" t="str">
        <f t="shared" si="109"/>
        <v>Apr</v>
      </c>
      <c r="O2350" s="56">
        <f t="shared" si="110"/>
        <v>2020</v>
      </c>
      <c r="P2350" s="51">
        <f>VLOOKUP(Table6[[#This Row],[Product]],Table3[],3)</f>
        <v>1.29</v>
      </c>
      <c r="Q2350" s="35">
        <f>VLOOKUP(Table6[[#This Row],[Product]],Table3[],4)</f>
        <v>24</v>
      </c>
      <c r="R2350" s="35">
        <f>Table6[[#This Row],[Quantity]]*Table6[[#This Row],[Case]]</f>
        <v>1488</v>
      </c>
      <c r="S2350" s="35">
        <f>Table6[[#This Row],[Total Sales]]*Table6[[#This Row],[Cost]]</f>
        <v>1919.52</v>
      </c>
    </row>
    <row r="2351" spans="1:19" x14ac:dyDescent="0.3">
      <c r="A2351" s="54">
        <v>2414</v>
      </c>
      <c r="B2351" s="35" t="s">
        <v>5095</v>
      </c>
      <c r="C2351" s="35" t="s">
        <v>2923</v>
      </c>
      <c r="D2351" s="35" t="s">
        <v>15</v>
      </c>
      <c r="E2351" s="35" t="str">
        <f t="shared" si="108"/>
        <v>F</v>
      </c>
      <c r="F2351" s="35">
        <v>30</v>
      </c>
      <c r="G2351" s="35" t="s">
        <v>6361</v>
      </c>
      <c r="H2351" s="35" t="s">
        <v>3854</v>
      </c>
      <c r="I2351" s="35" t="s">
        <v>38</v>
      </c>
      <c r="J2351" s="48">
        <v>44506</v>
      </c>
      <c r="K2351" s="35">
        <v>61</v>
      </c>
      <c r="L2351" s="49" t="s">
        <v>39</v>
      </c>
      <c r="M2351" s="50" t="str">
        <f>VLOOKUP(Table6[[#This Row],[Product]],Table3[],2)</f>
        <v>Ultrathing V1</v>
      </c>
      <c r="N2351" s="50" t="str">
        <f t="shared" si="109"/>
        <v>Nov</v>
      </c>
      <c r="O2351" s="56">
        <f t="shared" si="110"/>
        <v>2021</v>
      </c>
      <c r="P2351" s="51">
        <f>VLOOKUP(Table6[[#This Row],[Product]],Table3[],3)</f>
        <v>1.79</v>
      </c>
      <c r="Q2351" s="35">
        <f>VLOOKUP(Table6[[#This Row],[Product]],Table3[],4)</f>
        <v>17</v>
      </c>
      <c r="R2351" s="35">
        <f>Table6[[#This Row],[Quantity]]*Table6[[#This Row],[Case]]</f>
        <v>1037</v>
      </c>
      <c r="S2351" s="35">
        <f>Table6[[#This Row],[Total Sales]]*Table6[[#This Row],[Cost]]</f>
        <v>1856.23</v>
      </c>
    </row>
    <row r="2352" spans="1:19" x14ac:dyDescent="0.3">
      <c r="A2352" s="54">
        <v>2415</v>
      </c>
      <c r="B2352" s="35" t="s">
        <v>2682</v>
      </c>
      <c r="C2352" s="35" t="s">
        <v>6363</v>
      </c>
      <c r="D2352" s="35" t="s">
        <v>28</v>
      </c>
      <c r="E2352" s="35" t="str">
        <f t="shared" si="108"/>
        <v>M</v>
      </c>
      <c r="F2352" s="35">
        <v>30</v>
      </c>
      <c r="G2352" s="35" t="s">
        <v>6364</v>
      </c>
      <c r="H2352" s="35" t="s">
        <v>474</v>
      </c>
      <c r="I2352" s="35" t="s">
        <v>475</v>
      </c>
      <c r="J2352" s="48" t="s">
        <v>14074</v>
      </c>
      <c r="K2352" s="35">
        <v>42</v>
      </c>
      <c r="L2352" s="49" t="s">
        <v>45</v>
      </c>
      <c r="M2352" s="50" t="str">
        <f>VLOOKUP(Table6[[#This Row],[Product]],Table3[],2)</f>
        <v>Gigastuff</v>
      </c>
      <c r="N2352" s="50" t="str">
        <f t="shared" si="109"/>
        <v>Jun</v>
      </c>
      <c r="O2352" s="56">
        <f t="shared" si="110"/>
        <v>2020</v>
      </c>
      <c r="P2352" s="51">
        <f>VLOOKUP(Table6[[#This Row],[Product]],Table3[],3)</f>
        <v>1.89</v>
      </c>
      <c r="Q2352" s="35">
        <f>VLOOKUP(Table6[[#This Row],[Product]],Table3[],4)</f>
        <v>18</v>
      </c>
      <c r="R2352" s="35">
        <f>Table6[[#This Row],[Quantity]]*Table6[[#This Row],[Case]]</f>
        <v>756</v>
      </c>
      <c r="S2352" s="35">
        <f>Table6[[#This Row],[Total Sales]]*Table6[[#This Row],[Cost]]</f>
        <v>1428.84</v>
      </c>
    </row>
    <row r="2353" spans="1:19" x14ac:dyDescent="0.3">
      <c r="A2353" s="54">
        <v>2416</v>
      </c>
      <c r="B2353" s="35" t="s">
        <v>6365</v>
      </c>
      <c r="C2353" s="35" t="s">
        <v>116</v>
      </c>
      <c r="D2353" s="35" t="s">
        <v>28</v>
      </c>
      <c r="E2353" s="35" t="str">
        <f t="shared" si="108"/>
        <v>M</v>
      </c>
      <c r="F2353" s="35">
        <v>30</v>
      </c>
      <c r="G2353" s="35" t="s">
        <v>6366</v>
      </c>
      <c r="H2353" s="35" t="s">
        <v>3070</v>
      </c>
      <c r="I2353" s="35" t="s">
        <v>575</v>
      </c>
      <c r="J2353" s="48" t="s">
        <v>14063</v>
      </c>
      <c r="K2353" s="35">
        <v>66</v>
      </c>
      <c r="L2353" s="49" t="s">
        <v>33</v>
      </c>
      <c r="M2353" s="50" t="str">
        <f>VLOOKUP(Table6[[#This Row],[Product]],Table3[],2)</f>
        <v>Megawidget L</v>
      </c>
      <c r="N2353" s="50" t="str">
        <f t="shared" si="109"/>
        <v>Mar</v>
      </c>
      <c r="O2353" s="56">
        <f t="shared" si="110"/>
        <v>2020</v>
      </c>
      <c r="P2353" s="51">
        <f>VLOOKUP(Table6[[#This Row],[Product]],Table3[],3)</f>
        <v>1.79</v>
      </c>
      <c r="Q2353" s="35">
        <f>VLOOKUP(Table6[[#This Row],[Product]],Table3[],4)</f>
        <v>24</v>
      </c>
      <c r="R2353" s="35">
        <f>Table6[[#This Row],[Quantity]]*Table6[[#This Row],[Case]]</f>
        <v>1584</v>
      </c>
      <c r="S2353" s="35">
        <f>Table6[[#This Row],[Total Sales]]*Table6[[#This Row],[Cost]]</f>
        <v>2835.36</v>
      </c>
    </row>
    <row r="2354" spans="1:19" x14ac:dyDescent="0.3">
      <c r="A2354" s="54">
        <v>2417</v>
      </c>
      <c r="B2354" s="35" t="s">
        <v>6367</v>
      </c>
      <c r="C2354" s="35" t="s">
        <v>4829</v>
      </c>
      <c r="D2354" s="35" t="s">
        <v>51</v>
      </c>
      <c r="E2354" s="35" t="str">
        <f t="shared" si="108"/>
        <v>F</v>
      </c>
      <c r="F2354" s="35">
        <v>60</v>
      </c>
      <c r="G2354" s="35" t="s">
        <v>6366</v>
      </c>
      <c r="H2354" s="35" t="s">
        <v>203</v>
      </c>
      <c r="I2354" s="35" t="s">
        <v>32</v>
      </c>
      <c r="J2354" s="48" t="s">
        <v>14187</v>
      </c>
      <c r="K2354" s="35">
        <v>49</v>
      </c>
      <c r="L2354" s="49" t="s">
        <v>33</v>
      </c>
      <c r="M2354" s="50" t="str">
        <f>VLOOKUP(Table6[[#This Row],[Product]],Table3[],2)</f>
        <v>Megawidget L</v>
      </c>
      <c r="N2354" s="50" t="str">
        <f t="shared" si="109"/>
        <v>May</v>
      </c>
      <c r="O2354" s="56">
        <f t="shared" si="110"/>
        <v>2021</v>
      </c>
      <c r="P2354" s="51">
        <f>VLOOKUP(Table6[[#This Row],[Product]],Table3[],3)</f>
        <v>1.79</v>
      </c>
      <c r="Q2354" s="35">
        <f>VLOOKUP(Table6[[#This Row],[Product]],Table3[],4)</f>
        <v>24</v>
      </c>
      <c r="R2354" s="35">
        <f>Table6[[#This Row],[Quantity]]*Table6[[#This Row],[Case]]</f>
        <v>1176</v>
      </c>
      <c r="S2354" s="35">
        <f>Table6[[#This Row],[Total Sales]]*Table6[[#This Row],[Cost]]</f>
        <v>2105.04</v>
      </c>
    </row>
    <row r="2355" spans="1:19" x14ac:dyDescent="0.3">
      <c r="A2355" s="54">
        <v>2418</v>
      </c>
      <c r="B2355" s="35" t="s">
        <v>6368</v>
      </c>
      <c r="C2355" s="35" t="s">
        <v>2757</v>
      </c>
      <c r="D2355" s="35" t="s">
        <v>51</v>
      </c>
      <c r="E2355" s="35" t="str">
        <f t="shared" si="108"/>
        <v>F</v>
      </c>
      <c r="F2355" s="35">
        <v>90</v>
      </c>
      <c r="G2355" s="35" t="s">
        <v>6369</v>
      </c>
      <c r="H2355" s="35" t="s">
        <v>4675</v>
      </c>
      <c r="I2355" s="35" t="s">
        <v>178</v>
      </c>
      <c r="J2355" s="48">
        <v>44022</v>
      </c>
      <c r="K2355" s="35">
        <v>22</v>
      </c>
      <c r="L2355" s="49" t="s">
        <v>80</v>
      </c>
      <c r="M2355" s="50" t="str">
        <f>VLOOKUP(Table6[[#This Row],[Product]],Table3[],2)</f>
        <v>Ultrathing V2</v>
      </c>
      <c r="N2355" s="50" t="str">
        <f t="shared" si="109"/>
        <v>Jul</v>
      </c>
      <c r="O2355" s="56">
        <f t="shared" si="110"/>
        <v>2020</v>
      </c>
      <c r="P2355" s="51">
        <f>VLOOKUP(Table6[[#This Row],[Product]],Table3[],3)</f>
        <v>2.95</v>
      </c>
      <c r="Q2355" s="35">
        <f>VLOOKUP(Table6[[#This Row],[Product]],Table3[],4)</f>
        <v>20</v>
      </c>
      <c r="R2355" s="35">
        <f>Table6[[#This Row],[Quantity]]*Table6[[#This Row],[Case]]</f>
        <v>440</v>
      </c>
      <c r="S2355" s="35">
        <f>Table6[[#This Row],[Total Sales]]*Table6[[#This Row],[Cost]]</f>
        <v>1298</v>
      </c>
    </row>
    <row r="2356" spans="1:19" x14ac:dyDescent="0.3">
      <c r="A2356" s="54">
        <v>2420</v>
      </c>
      <c r="B2356" s="35" t="s">
        <v>4375</v>
      </c>
      <c r="C2356" s="35" t="s">
        <v>3884</v>
      </c>
      <c r="D2356" s="35" t="s">
        <v>28</v>
      </c>
      <c r="E2356" s="35" t="str">
        <f t="shared" si="108"/>
        <v>M</v>
      </c>
      <c r="F2356" s="35">
        <v>30</v>
      </c>
      <c r="G2356" s="35" t="s">
        <v>6370</v>
      </c>
      <c r="H2356" s="35" t="s">
        <v>2156</v>
      </c>
      <c r="I2356" s="35" t="s">
        <v>32</v>
      </c>
      <c r="J2356" s="48">
        <v>44138</v>
      </c>
      <c r="K2356" s="35">
        <v>14</v>
      </c>
      <c r="L2356" s="49" t="s">
        <v>39</v>
      </c>
      <c r="M2356" s="50" t="str">
        <f>VLOOKUP(Table6[[#This Row],[Product]],Table3[],2)</f>
        <v>Ultrathing V1</v>
      </c>
      <c r="N2356" s="50" t="str">
        <f t="shared" si="109"/>
        <v>Nov</v>
      </c>
      <c r="O2356" s="56">
        <f t="shared" si="110"/>
        <v>2020</v>
      </c>
      <c r="P2356" s="51">
        <f>VLOOKUP(Table6[[#This Row],[Product]],Table3[],3)</f>
        <v>1.79</v>
      </c>
      <c r="Q2356" s="35">
        <f>VLOOKUP(Table6[[#This Row],[Product]],Table3[],4)</f>
        <v>17</v>
      </c>
      <c r="R2356" s="35">
        <f>Table6[[#This Row],[Quantity]]*Table6[[#This Row],[Case]]</f>
        <v>238</v>
      </c>
      <c r="S2356" s="35">
        <f>Table6[[#This Row],[Total Sales]]*Table6[[#This Row],[Cost]]</f>
        <v>426.02</v>
      </c>
    </row>
    <row r="2357" spans="1:19" x14ac:dyDescent="0.3">
      <c r="A2357" s="54">
        <v>2421</v>
      </c>
      <c r="B2357" s="35" t="s">
        <v>6371</v>
      </c>
      <c r="C2357" s="35" t="s">
        <v>2841</v>
      </c>
      <c r="D2357" s="35" t="s">
        <v>15</v>
      </c>
      <c r="E2357" s="35" t="str">
        <f t="shared" si="108"/>
        <v>F</v>
      </c>
      <c r="F2357" s="35">
        <v>30</v>
      </c>
      <c r="G2357" s="35" t="s">
        <v>14331</v>
      </c>
      <c r="H2357" s="35" t="s">
        <v>2127</v>
      </c>
      <c r="I2357" s="35" t="s">
        <v>32</v>
      </c>
      <c r="J2357" s="48" t="s">
        <v>13734</v>
      </c>
      <c r="K2357" s="35">
        <v>4</v>
      </c>
      <c r="L2357" s="49" t="s">
        <v>70</v>
      </c>
      <c r="M2357" s="50" t="str">
        <f>VLOOKUP(Table6[[#This Row],[Product]],Table3[],2)</f>
        <v>Megawidget M</v>
      </c>
      <c r="N2357" s="50" t="str">
        <f t="shared" si="109"/>
        <v>Nov</v>
      </c>
      <c r="O2357" s="56">
        <f t="shared" si="110"/>
        <v>2021</v>
      </c>
      <c r="P2357" s="51">
        <f>VLOOKUP(Table6[[#This Row],[Product]],Table3[],3)</f>
        <v>1.29</v>
      </c>
      <c r="Q2357" s="35">
        <f>VLOOKUP(Table6[[#This Row],[Product]],Table3[],4)</f>
        <v>24</v>
      </c>
      <c r="R2357" s="35">
        <f>Table6[[#This Row],[Quantity]]*Table6[[#This Row],[Case]]</f>
        <v>96</v>
      </c>
      <c r="S2357" s="35">
        <f>Table6[[#This Row],[Total Sales]]*Table6[[#This Row],[Cost]]</f>
        <v>123.84</v>
      </c>
    </row>
    <row r="2358" spans="1:19" x14ac:dyDescent="0.3">
      <c r="A2358" s="54">
        <v>2422</v>
      </c>
      <c r="B2358" s="35" t="s">
        <v>3013</v>
      </c>
      <c r="C2358" s="35" t="s">
        <v>2856</v>
      </c>
      <c r="D2358" s="35" t="s">
        <v>51</v>
      </c>
      <c r="E2358" s="35" t="str">
        <f t="shared" si="108"/>
        <v>F</v>
      </c>
      <c r="F2358" s="35">
        <v>60</v>
      </c>
      <c r="G2358" s="35" t="s">
        <v>6373</v>
      </c>
      <c r="H2358" s="35" t="s">
        <v>920</v>
      </c>
      <c r="I2358" s="35" t="s">
        <v>178</v>
      </c>
      <c r="J2358" s="48" t="s">
        <v>14042</v>
      </c>
      <c r="K2358" s="35">
        <v>35</v>
      </c>
      <c r="L2358" s="49" t="s">
        <v>159</v>
      </c>
      <c r="M2358" s="50" t="str">
        <f>VLOOKUP(Table6[[#This Row],[Product]],Table3[],2)</f>
        <v>Ultrathing V3</v>
      </c>
      <c r="N2358" s="50" t="str">
        <f t="shared" si="109"/>
        <v>Jun</v>
      </c>
      <c r="O2358" s="56">
        <f t="shared" si="110"/>
        <v>2020</v>
      </c>
      <c r="P2358" s="51">
        <f>VLOOKUP(Table6[[#This Row],[Product]],Table3[],3)</f>
        <v>3.39</v>
      </c>
      <c r="Q2358" s="35">
        <f>VLOOKUP(Table6[[#This Row],[Product]],Table3[],4)</f>
        <v>24</v>
      </c>
      <c r="R2358" s="35">
        <f>Table6[[#This Row],[Quantity]]*Table6[[#This Row],[Case]]</f>
        <v>840</v>
      </c>
      <c r="S2358" s="35">
        <f>Table6[[#This Row],[Total Sales]]*Table6[[#This Row],[Cost]]</f>
        <v>2847.6</v>
      </c>
    </row>
    <row r="2359" spans="1:19" x14ac:dyDescent="0.3">
      <c r="A2359" s="54">
        <v>2423</v>
      </c>
      <c r="B2359" s="35" t="s">
        <v>6374</v>
      </c>
      <c r="C2359" s="35" t="s">
        <v>4865</v>
      </c>
      <c r="D2359" s="35" t="s">
        <v>41</v>
      </c>
      <c r="E2359" s="35" t="str">
        <f t="shared" si="108"/>
        <v>F</v>
      </c>
      <c r="F2359" s="35">
        <v>60</v>
      </c>
      <c r="G2359" s="35" t="s">
        <v>6373</v>
      </c>
      <c r="H2359" s="35" t="s">
        <v>2250</v>
      </c>
      <c r="I2359" s="35" t="s">
        <v>187</v>
      </c>
      <c r="J2359" s="48" t="s">
        <v>14154</v>
      </c>
      <c r="K2359" s="35">
        <v>78</v>
      </c>
      <c r="L2359" s="49" t="s">
        <v>33</v>
      </c>
      <c r="M2359" s="50" t="str">
        <f>VLOOKUP(Table6[[#This Row],[Product]],Table3[],2)</f>
        <v>Megawidget L</v>
      </c>
      <c r="N2359" s="50" t="str">
        <f t="shared" si="109"/>
        <v>Aug</v>
      </c>
      <c r="O2359" s="56">
        <f t="shared" si="110"/>
        <v>2021</v>
      </c>
      <c r="P2359" s="51">
        <f>VLOOKUP(Table6[[#This Row],[Product]],Table3[],3)</f>
        <v>1.79</v>
      </c>
      <c r="Q2359" s="35">
        <f>VLOOKUP(Table6[[#This Row],[Product]],Table3[],4)</f>
        <v>24</v>
      </c>
      <c r="R2359" s="35">
        <f>Table6[[#This Row],[Quantity]]*Table6[[#This Row],[Case]]</f>
        <v>1872</v>
      </c>
      <c r="S2359" s="35">
        <f>Table6[[#This Row],[Total Sales]]*Table6[[#This Row],[Cost]]</f>
        <v>3350.88</v>
      </c>
    </row>
    <row r="2360" spans="1:19" x14ac:dyDescent="0.3">
      <c r="A2360" s="54">
        <v>2424</v>
      </c>
      <c r="B2360" s="35" t="s">
        <v>1030</v>
      </c>
      <c r="C2360" s="35" t="s">
        <v>2033</v>
      </c>
      <c r="D2360" s="35" t="s">
        <v>28</v>
      </c>
      <c r="E2360" s="35" t="str">
        <f t="shared" si="108"/>
        <v>M</v>
      </c>
      <c r="F2360" s="35">
        <v>30</v>
      </c>
      <c r="G2360" s="35" t="s">
        <v>6375</v>
      </c>
      <c r="H2360" s="35" t="s">
        <v>1490</v>
      </c>
      <c r="I2360" s="35" t="s">
        <v>294</v>
      </c>
      <c r="J2360" s="48" t="s">
        <v>14058</v>
      </c>
      <c r="K2360" s="35">
        <v>20</v>
      </c>
      <c r="L2360" s="49" t="s">
        <v>70</v>
      </c>
      <c r="M2360" s="50" t="str">
        <f>VLOOKUP(Table6[[#This Row],[Product]],Table3[],2)</f>
        <v>Megawidget M</v>
      </c>
      <c r="N2360" s="50" t="str">
        <f t="shared" si="109"/>
        <v>Jun</v>
      </c>
      <c r="O2360" s="56">
        <f t="shared" si="110"/>
        <v>2020</v>
      </c>
      <c r="P2360" s="51">
        <f>VLOOKUP(Table6[[#This Row],[Product]],Table3[],3)</f>
        <v>1.29</v>
      </c>
      <c r="Q2360" s="35">
        <f>VLOOKUP(Table6[[#This Row],[Product]],Table3[],4)</f>
        <v>24</v>
      </c>
      <c r="R2360" s="35">
        <f>Table6[[#This Row],[Quantity]]*Table6[[#This Row],[Case]]</f>
        <v>480</v>
      </c>
      <c r="S2360" s="35">
        <f>Table6[[#This Row],[Total Sales]]*Table6[[#This Row],[Cost]]</f>
        <v>619.20000000000005</v>
      </c>
    </row>
    <row r="2361" spans="1:19" x14ac:dyDescent="0.3">
      <c r="A2361" s="54">
        <v>2425</v>
      </c>
      <c r="B2361" s="35" t="s">
        <v>2285</v>
      </c>
      <c r="C2361" s="35" t="s">
        <v>2735</v>
      </c>
      <c r="D2361" s="35" t="s">
        <v>15</v>
      </c>
      <c r="E2361" s="35" t="str">
        <f t="shared" si="108"/>
        <v>F</v>
      </c>
      <c r="F2361" s="35">
        <v>90</v>
      </c>
      <c r="G2361" s="35" t="s">
        <v>6376</v>
      </c>
      <c r="H2361" s="35" t="s">
        <v>6377</v>
      </c>
      <c r="I2361" s="35" t="s">
        <v>164</v>
      </c>
      <c r="J2361" s="48" t="s">
        <v>13912</v>
      </c>
      <c r="K2361" s="35">
        <v>104</v>
      </c>
      <c r="L2361" s="49" t="s">
        <v>54</v>
      </c>
      <c r="M2361" s="50" t="str">
        <f>VLOOKUP(Table6[[#This Row],[Product]],Table3[],2)</f>
        <v>Megawidget S</v>
      </c>
      <c r="N2361" s="50" t="str">
        <f t="shared" si="109"/>
        <v>Jun</v>
      </c>
      <c r="O2361" s="56">
        <f t="shared" si="110"/>
        <v>2022</v>
      </c>
      <c r="P2361" s="51">
        <f>VLOOKUP(Table6[[#This Row],[Product]],Table3[],3)</f>
        <v>0.69</v>
      </c>
      <c r="Q2361" s="35">
        <f>VLOOKUP(Table6[[#This Row],[Product]],Table3[],4)</f>
        <v>24</v>
      </c>
      <c r="R2361" s="35">
        <f>Table6[[#This Row],[Quantity]]*Table6[[#This Row],[Case]]</f>
        <v>2496</v>
      </c>
      <c r="S2361" s="35">
        <f>Table6[[#This Row],[Total Sales]]*Table6[[#This Row],[Cost]]</f>
        <v>1722.2399999999998</v>
      </c>
    </row>
    <row r="2362" spans="1:19" x14ac:dyDescent="0.3">
      <c r="A2362" s="54">
        <v>2426</v>
      </c>
      <c r="B2362" s="35" t="s">
        <v>6378</v>
      </c>
      <c r="C2362" s="35" t="s">
        <v>388</v>
      </c>
      <c r="D2362" s="35" t="s">
        <v>28</v>
      </c>
      <c r="E2362" s="35" t="str">
        <f t="shared" si="108"/>
        <v>M</v>
      </c>
      <c r="F2362" s="35">
        <v>30</v>
      </c>
      <c r="G2362" s="35" t="s">
        <v>6379</v>
      </c>
      <c r="H2362" s="35" t="s">
        <v>288</v>
      </c>
      <c r="I2362" s="35" t="s">
        <v>32</v>
      </c>
      <c r="J2362" s="48" t="s">
        <v>13838</v>
      </c>
      <c r="K2362" s="35">
        <v>23</v>
      </c>
      <c r="L2362" s="49" t="s">
        <v>33</v>
      </c>
      <c r="M2362" s="50" t="str">
        <f>VLOOKUP(Table6[[#This Row],[Product]],Table3[],2)</f>
        <v>Megawidget L</v>
      </c>
      <c r="N2362" s="50" t="str">
        <f t="shared" si="109"/>
        <v>Jul</v>
      </c>
      <c r="O2362" s="56">
        <f t="shared" si="110"/>
        <v>2020</v>
      </c>
      <c r="P2362" s="51">
        <f>VLOOKUP(Table6[[#This Row],[Product]],Table3[],3)</f>
        <v>1.79</v>
      </c>
      <c r="Q2362" s="35">
        <f>VLOOKUP(Table6[[#This Row],[Product]],Table3[],4)</f>
        <v>24</v>
      </c>
      <c r="R2362" s="35">
        <f>Table6[[#This Row],[Quantity]]*Table6[[#This Row],[Case]]</f>
        <v>552</v>
      </c>
      <c r="S2362" s="35">
        <f>Table6[[#This Row],[Total Sales]]*Table6[[#This Row],[Cost]]</f>
        <v>988.08</v>
      </c>
    </row>
    <row r="2363" spans="1:19" x14ac:dyDescent="0.3">
      <c r="A2363" s="54">
        <v>2427</v>
      </c>
      <c r="B2363" s="35" t="s">
        <v>6380</v>
      </c>
      <c r="C2363" s="35" t="s">
        <v>991</v>
      </c>
      <c r="D2363" s="35" t="s">
        <v>15</v>
      </c>
      <c r="E2363" s="35" t="str">
        <f t="shared" si="108"/>
        <v>F</v>
      </c>
      <c r="F2363" s="35">
        <v>90</v>
      </c>
      <c r="G2363" s="35" t="s">
        <v>6381</v>
      </c>
      <c r="H2363" s="35" t="s">
        <v>655</v>
      </c>
      <c r="I2363" s="35" t="s">
        <v>32</v>
      </c>
      <c r="J2363" s="48">
        <v>44147</v>
      </c>
      <c r="K2363" s="35">
        <v>23</v>
      </c>
      <c r="L2363" s="49" t="s">
        <v>39</v>
      </c>
      <c r="M2363" s="50" t="str">
        <f>VLOOKUP(Table6[[#This Row],[Product]],Table3[],2)</f>
        <v>Ultrathing V1</v>
      </c>
      <c r="N2363" s="50" t="str">
        <f t="shared" si="109"/>
        <v>Nov</v>
      </c>
      <c r="O2363" s="56">
        <f t="shared" si="110"/>
        <v>2020</v>
      </c>
      <c r="P2363" s="51">
        <f>VLOOKUP(Table6[[#This Row],[Product]],Table3[],3)</f>
        <v>1.79</v>
      </c>
      <c r="Q2363" s="35">
        <f>VLOOKUP(Table6[[#This Row],[Product]],Table3[],4)</f>
        <v>17</v>
      </c>
      <c r="R2363" s="35">
        <f>Table6[[#This Row],[Quantity]]*Table6[[#This Row],[Case]]</f>
        <v>391</v>
      </c>
      <c r="S2363" s="35">
        <f>Table6[[#This Row],[Total Sales]]*Table6[[#This Row],[Cost]]</f>
        <v>699.89</v>
      </c>
    </row>
    <row r="2364" spans="1:19" x14ac:dyDescent="0.3">
      <c r="A2364" s="54">
        <v>2428</v>
      </c>
      <c r="B2364" s="35" t="s">
        <v>1610</v>
      </c>
      <c r="C2364" s="35" t="s">
        <v>5164</v>
      </c>
      <c r="D2364" s="35" t="s">
        <v>28</v>
      </c>
      <c r="E2364" s="35" t="str">
        <f t="shared" si="108"/>
        <v>M</v>
      </c>
      <c r="F2364" s="35">
        <v>30</v>
      </c>
      <c r="G2364" s="35" t="s">
        <v>6382</v>
      </c>
      <c r="H2364" s="35" t="s">
        <v>4889</v>
      </c>
      <c r="I2364" s="35" t="s">
        <v>110</v>
      </c>
      <c r="J2364" s="48" t="s">
        <v>14002</v>
      </c>
      <c r="K2364" s="35">
        <v>85</v>
      </c>
      <c r="L2364" s="49" t="s">
        <v>101</v>
      </c>
      <c r="M2364" s="50" t="str">
        <f>VLOOKUP(Table6[[#This Row],[Product]],Table3[],2)</f>
        <v>Superwossname</v>
      </c>
      <c r="N2364" s="50" t="str">
        <f t="shared" si="109"/>
        <v>Oct</v>
      </c>
      <c r="O2364" s="56">
        <f t="shared" si="110"/>
        <v>2020</v>
      </c>
      <c r="P2364" s="51">
        <f>VLOOKUP(Table6[[#This Row],[Product]],Table3[],3)</f>
        <v>3.49</v>
      </c>
      <c r="Q2364" s="35">
        <f>VLOOKUP(Table6[[#This Row],[Product]],Table3[],4)</f>
        <v>20</v>
      </c>
      <c r="R2364" s="35">
        <f>Table6[[#This Row],[Quantity]]*Table6[[#This Row],[Case]]</f>
        <v>1700</v>
      </c>
      <c r="S2364" s="35">
        <f>Table6[[#This Row],[Total Sales]]*Table6[[#This Row],[Cost]]</f>
        <v>5933</v>
      </c>
    </row>
    <row r="2365" spans="1:19" x14ac:dyDescent="0.3">
      <c r="A2365" s="54">
        <v>2430</v>
      </c>
      <c r="B2365" s="35" t="s">
        <v>433</v>
      </c>
      <c r="C2365" s="35" t="s">
        <v>6021</v>
      </c>
      <c r="D2365" s="35" t="s">
        <v>41</v>
      </c>
      <c r="E2365" s="35" t="str">
        <f t="shared" si="108"/>
        <v>F</v>
      </c>
      <c r="F2365" s="35">
        <v>30</v>
      </c>
      <c r="G2365" s="35" t="s">
        <v>6382</v>
      </c>
      <c r="H2365" s="35" t="s">
        <v>924</v>
      </c>
      <c r="I2365" s="35" t="s">
        <v>32</v>
      </c>
      <c r="J2365" s="48" t="s">
        <v>13905</v>
      </c>
      <c r="K2365" s="35">
        <v>18</v>
      </c>
      <c r="L2365" s="49" t="s">
        <v>80</v>
      </c>
      <c r="M2365" s="50" t="str">
        <f>VLOOKUP(Table6[[#This Row],[Product]],Table3[],2)</f>
        <v>Ultrathing V2</v>
      </c>
      <c r="N2365" s="50" t="str">
        <f t="shared" si="109"/>
        <v>Apr</v>
      </c>
      <c r="O2365" s="56">
        <f t="shared" si="110"/>
        <v>2022</v>
      </c>
      <c r="P2365" s="51">
        <f>VLOOKUP(Table6[[#This Row],[Product]],Table3[],3)</f>
        <v>2.95</v>
      </c>
      <c r="Q2365" s="35">
        <f>VLOOKUP(Table6[[#This Row],[Product]],Table3[],4)</f>
        <v>20</v>
      </c>
      <c r="R2365" s="35">
        <f>Table6[[#This Row],[Quantity]]*Table6[[#This Row],[Case]]</f>
        <v>360</v>
      </c>
      <c r="S2365" s="35">
        <f>Table6[[#This Row],[Total Sales]]*Table6[[#This Row],[Cost]]</f>
        <v>1062</v>
      </c>
    </row>
    <row r="2366" spans="1:19" x14ac:dyDescent="0.3">
      <c r="A2366" s="54">
        <v>2431</v>
      </c>
      <c r="B2366" s="35" t="s">
        <v>6383</v>
      </c>
      <c r="C2366" s="35" t="s">
        <v>2912</v>
      </c>
      <c r="D2366" s="35" t="s">
        <v>51</v>
      </c>
      <c r="E2366" s="35" t="str">
        <f t="shared" si="108"/>
        <v>F</v>
      </c>
      <c r="F2366" s="35">
        <v>60</v>
      </c>
      <c r="G2366" s="35" t="s">
        <v>6384</v>
      </c>
      <c r="H2366" s="35" t="s">
        <v>641</v>
      </c>
      <c r="I2366" s="35" t="s">
        <v>294</v>
      </c>
      <c r="J2366" s="48" t="s">
        <v>13691</v>
      </c>
      <c r="K2366" s="35">
        <v>44</v>
      </c>
      <c r="L2366" s="49" t="s">
        <v>39</v>
      </c>
      <c r="M2366" s="50" t="str">
        <f>VLOOKUP(Table6[[#This Row],[Product]],Table3[],2)</f>
        <v>Ultrathing V1</v>
      </c>
      <c r="N2366" s="50" t="str">
        <f t="shared" si="109"/>
        <v>Mar</v>
      </c>
      <c r="O2366" s="56">
        <f t="shared" si="110"/>
        <v>2020</v>
      </c>
      <c r="P2366" s="51">
        <f>VLOOKUP(Table6[[#This Row],[Product]],Table3[],3)</f>
        <v>1.79</v>
      </c>
      <c r="Q2366" s="35">
        <f>VLOOKUP(Table6[[#This Row],[Product]],Table3[],4)</f>
        <v>17</v>
      </c>
      <c r="R2366" s="35">
        <f>Table6[[#This Row],[Quantity]]*Table6[[#This Row],[Case]]</f>
        <v>748</v>
      </c>
      <c r="S2366" s="35">
        <f>Table6[[#This Row],[Total Sales]]*Table6[[#This Row],[Cost]]</f>
        <v>1338.92</v>
      </c>
    </row>
    <row r="2367" spans="1:19" x14ac:dyDescent="0.3">
      <c r="A2367" s="54">
        <v>2432</v>
      </c>
      <c r="B2367" s="35" t="s">
        <v>6385</v>
      </c>
      <c r="C2367" s="35" t="s">
        <v>2197</v>
      </c>
      <c r="D2367" s="35" t="s">
        <v>51</v>
      </c>
      <c r="E2367" s="35" t="str">
        <f t="shared" si="108"/>
        <v>F</v>
      </c>
      <c r="F2367" s="35">
        <v>60</v>
      </c>
      <c r="G2367" s="35" t="s">
        <v>6386</v>
      </c>
      <c r="H2367" s="35" t="s">
        <v>6387</v>
      </c>
      <c r="I2367" s="35" t="s">
        <v>32</v>
      </c>
      <c r="J2367" s="48" t="s">
        <v>13745</v>
      </c>
      <c r="K2367" s="35">
        <v>2</v>
      </c>
      <c r="L2367" s="49" t="s">
        <v>70</v>
      </c>
      <c r="M2367" s="50" t="str">
        <f>VLOOKUP(Table6[[#This Row],[Product]],Table3[],2)</f>
        <v>Megawidget M</v>
      </c>
      <c r="N2367" s="50" t="str">
        <f t="shared" si="109"/>
        <v>Nov</v>
      </c>
      <c r="O2367" s="56">
        <f t="shared" si="110"/>
        <v>2020</v>
      </c>
      <c r="P2367" s="51">
        <f>VLOOKUP(Table6[[#This Row],[Product]],Table3[],3)</f>
        <v>1.29</v>
      </c>
      <c r="Q2367" s="35">
        <f>VLOOKUP(Table6[[#This Row],[Product]],Table3[],4)</f>
        <v>24</v>
      </c>
      <c r="R2367" s="35">
        <f>Table6[[#This Row],[Quantity]]*Table6[[#This Row],[Case]]</f>
        <v>48</v>
      </c>
      <c r="S2367" s="35">
        <f>Table6[[#This Row],[Total Sales]]*Table6[[#This Row],[Cost]]</f>
        <v>61.92</v>
      </c>
    </row>
    <row r="2368" spans="1:19" x14ac:dyDescent="0.3">
      <c r="A2368" s="54">
        <v>2433</v>
      </c>
      <c r="B2368" s="35" t="s">
        <v>3706</v>
      </c>
      <c r="C2368" s="35" t="s">
        <v>197</v>
      </c>
      <c r="D2368" s="35" t="s">
        <v>28</v>
      </c>
      <c r="E2368" s="35" t="str">
        <f t="shared" si="108"/>
        <v>M</v>
      </c>
      <c r="F2368" s="35">
        <v>90</v>
      </c>
      <c r="G2368" s="35" t="s">
        <v>6388</v>
      </c>
      <c r="H2368" s="35" t="s">
        <v>1426</v>
      </c>
      <c r="I2368" s="35" t="s">
        <v>32</v>
      </c>
      <c r="J2368" s="48" t="s">
        <v>14188</v>
      </c>
      <c r="K2368" s="35">
        <v>13</v>
      </c>
      <c r="L2368" s="49" t="s">
        <v>70</v>
      </c>
      <c r="M2368" s="50" t="str">
        <f>VLOOKUP(Table6[[#This Row],[Product]],Table3[],2)</f>
        <v>Megawidget M</v>
      </c>
      <c r="N2368" s="50" t="str">
        <f t="shared" si="109"/>
        <v>Jul</v>
      </c>
      <c r="O2368" s="56">
        <f t="shared" si="110"/>
        <v>2020</v>
      </c>
      <c r="P2368" s="51">
        <f>VLOOKUP(Table6[[#This Row],[Product]],Table3[],3)</f>
        <v>1.29</v>
      </c>
      <c r="Q2368" s="35">
        <f>VLOOKUP(Table6[[#This Row],[Product]],Table3[],4)</f>
        <v>24</v>
      </c>
      <c r="R2368" s="35">
        <f>Table6[[#This Row],[Quantity]]*Table6[[#This Row],[Case]]</f>
        <v>312</v>
      </c>
      <c r="S2368" s="35">
        <f>Table6[[#This Row],[Total Sales]]*Table6[[#This Row],[Cost]]</f>
        <v>402.48</v>
      </c>
    </row>
    <row r="2369" spans="1:19" x14ac:dyDescent="0.3">
      <c r="A2369" s="54">
        <v>2434</v>
      </c>
      <c r="B2369" s="35" t="s">
        <v>5317</v>
      </c>
      <c r="C2369" s="35" t="s">
        <v>1928</v>
      </c>
      <c r="D2369" s="35" t="s">
        <v>15</v>
      </c>
      <c r="E2369" s="35" t="str">
        <f t="shared" si="108"/>
        <v>F</v>
      </c>
      <c r="F2369" s="35">
        <v>60</v>
      </c>
      <c r="G2369" s="35" t="s">
        <v>6389</v>
      </c>
      <c r="H2369" s="35" t="s">
        <v>1336</v>
      </c>
      <c r="I2369" s="35" t="s">
        <v>129</v>
      </c>
      <c r="J2369" s="48" t="s">
        <v>13643</v>
      </c>
      <c r="K2369" s="35">
        <v>3</v>
      </c>
      <c r="L2369" s="49" t="s">
        <v>80</v>
      </c>
      <c r="M2369" s="50" t="str">
        <f>VLOOKUP(Table6[[#This Row],[Product]],Table3[],2)</f>
        <v>Ultrathing V2</v>
      </c>
      <c r="N2369" s="50" t="str">
        <f t="shared" si="109"/>
        <v>Dec</v>
      </c>
      <c r="O2369" s="56">
        <f t="shared" si="110"/>
        <v>2020</v>
      </c>
      <c r="P2369" s="51">
        <f>VLOOKUP(Table6[[#This Row],[Product]],Table3[],3)</f>
        <v>2.95</v>
      </c>
      <c r="Q2369" s="35">
        <f>VLOOKUP(Table6[[#This Row],[Product]],Table3[],4)</f>
        <v>20</v>
      </c>
      <c r="R2369" s="35">
        <f>Table6[[#This Row],[Quantity]]*Table6[[#This Row],[Case]]</f>
        <v>60</v>
      </c>
      <c r="S2369" s="35">
        <f>Table6[[#This Row],[Total Sales]]*Table6[[#This Row],[Cost]]</f>
        <v>177</v>
      </c>
    </row>
    <row r="2370" spans="1:19" x14ac:dyDescent="0.3">
      <c r="A2370" s="54">
        <v>2435</v>
      </c>
      <c r="B2370" s="35" t="s">
        <v>5942</v>
      </c>
      <c r="C2370" s="35" t="s">
        <v>6390</v>
      </c>
      <c r="D2370" s="35" t="s">
        <v>28</v>
      </c>
      <c r="E2370" s="35" t="str">
        <f t="shared" si="108"/>
        <v>M</v>
      </c>
      <c r="F2370" s="35">
        <v>90</v>
      </c>
      <c r="G2370" s="35" t="s">
        <v>6391</v>
      </c>
      <c r="H2370" s="35" t="s">
        <v>1537</v>
      </c>
      <c r="I2370" s="35" t="s">
        <v>294</v>
      </c>
      <c r="J2370" s="48" t="s">
        <v>13670</v>
      </c>
      <c r="K2370" s="35">
        <v>64</v>
      </c>
      <c r="L2370" s="49" t="s">
        <v>39</v>
      </c>
      <c r="M2370" s="50" t="str">
        <f>VLOOKUP(Table6[[#This Row],[Product]],Table3[],2)</f>
        <v>Ultrathing V1</v>
      </c>
      <c r="N2370" s="50" t="str">
        <f t="shared" si="109"/>
        <v>Sep</v>
      </c>
      <c r="O2370" s="56">
        <f t="shared" si="110"/>
        <v>2020</v>
      </c>
      <c r="P2370" s="51">
        <f>VLOOKUP(Table6[[#This Row],[Product]],Table3[],3)</f>
        <v>1.79</v>
      </c>
      <c r="Q2370" s="35">
        <f>VLOOKUP(Table6[[#This Row],[Product]],Table3[],4)</f>
        <v>17</v>
      </c>
      <c r="R2370" s="35">
        <f>Table6[[#This Row],[Quantity]]*Table6[[#This Row],[Case]]</f>
        <v>1088</v>
      </c>
      <c r="S2370" s="35">
        <f>Table6[[#This Row],[Total Sales]]*Table6[[#This Row],[Cost]]</f>
        <v>1947.52</v>
      </c>
    </row>
    <row r="2371" spans="1:19" x14ac:dyDescent="0.3">
      <c r="A2371" s="54">
        <v>2436</v>
      </c>
      <c r="B2371" s="35" t="s">
        <v>6392</v>
      </c>
      <c r="C2371" s="35" t="s">
        <v>3016</v>
      </c>
      <c r="D2371" s="35" t="s">
        <v>15</v>
      </c>
      <c r="E2371" s="35" t="str">
        <f t="shared" ref="E2371:E2434" si="111">IF(OR(D2371="Mrs", D2371="Miss", D2371="Ms"), "F", IF(OR(D2371="Mr"), "M", IF(OR(D2371="Dr", D2371="Prof", D2371="Rev"), "M/F", "")))</f>
        <v>F</v>
      </c>
      <c r="F2371" s="35">
        <v>90</v>
      </c>
      <c r="G2371" s="35" t="s">
        <v>6393</v>
      </c>
      <c r="H2371" s="35" t="s">
        <v>4901</v>
      </c>
      <c r="I2371" s="35" t="s">
        <v>32</v>
      </c>
      <c r="J2371" s="48" t="s">
        <v>14125</v>
      </c>
      <c r="K2371" s="35">
        <v>73</v>
      </c>
      <c r="L2371" s="49" t="s">
        <v>159</v>
      </c>
      <c r="M2371" s="50" t="str">
        <f>VLOOKUP(Table6[[#This Row],[Product]],Table3[],2)</f>
        <v>Ultrathing V3</v>
      </c>
      <c r="N2371" s="50" t="str">
        <f t="shared" ref="N2371:N2434" si="112">TEXT(J2371,"mmm")</f>
        <v>Aug</v>
      </c>
      <c r="O2371" s="56">
        <f t="shared" ref="O2371:O2434" si="113">YEAR(J2371)</f>
        <v>2021</v>
      </c>
      <c r="P2371" s="51">
        <f>VLOOKUP(Table6[[#This Row],[Product]],Table3[],3)</f>
        <v>3.39</v>
      </c>
      <c r="Q2371" s="35">
        <f>VLOOKUP(Table6[[#This Row],[Product]],Table3[],4)</f>
        <v>24</v>
      </c>
      <c r="R2371" s="35">
        <f>Table6[[#This Row],[Quantity]]*Table6[[#This Row],[Case]]</f>
        <v>1752</v>
      </c>
      <c r="S2371" s="35">
        <f>Table6[[#This Row],[Total Sales]]*Table6[[#This Row],[Cost]]</f>
        <v>5939.2800000000007</v>
      </c>
    </row>
    <row r="2372" spans="1:19" x14ac:dyDescent="0.3">
      <c r="A2372" s="54">
        <v>2437</v>
      </c>
      <c r="B2372" s="35" t="s">
        <v>6394</v>
      </c>
      <c r="C2372" s="35" t="s">
        <v>5214</v>
      </c>
      <c r="D2372" s="35" t="s">
        <v>15</v>
      </c>
      <c r="E2372" s="35" t="str">
        <f t="shared" si="111"/>
        <v>F</v>
      </c>
      <c r="F2372" s="35">
        <v>30</v>
      </c>
      <c r="G2372" s="35" t="s">
        <v>6395</v>
      </c>
      <c r="H2372" s="35" t="s">
        <v>4317</v>
      </c>
      <c r="I2372" s="35" t="s">
        <v>32</v>
      </c>
      <c r="J2372" s="48" t="s">
        <v>13848</v>
      </c>
      <c r="K2372" s="35">
        <v>94</v>
      </c>
      <c r="L2372" s="49" t="s">
        <v>39</v>
      </c>
      <c r="M2372" s="50" t="str">
        <f>VLOOKUP(Table6[[#This Row],[Product]],Table3[],2)</f>
        <v>Ultrathing V1</v>
      </c>
      <c r="N2372" s="50" t="str">
        <f t="shared" si="112"/>
        <v>Sep</v>
      </c>
      <c r="O2372" s="56">
        <f t="shared" si="113"/>
        <v>2021</v>
      </c>
      <c r="P2372" s="51">
        <f>VLOOKUP(Table6[[#This Row],[Product]],Table3[],3)</f>
        <v>1.79</v>
      </c>
      <c r="Q2372" s="35">
        <f>VLOOKUP(Table6[[#This Row],[Product]],Table3[],4)</f>
        <v>17</v>
      </c>
      <c r="R2372" s="35">
        <f>Table6[[#This Row],[Quantity]]*Table6[[#This Row],[Case]]</f>
        <v>1598</v>
      </c>
      <c r="S2372" s="35">
        <f>Table6[[#This Row],[Total Sales]]*Table6[[#This Row],[Cost]]</f>
        <v>2860.42</v>
      </c>
    </row>
    <row r="2373" spans="1:19" x14ac:dyDescent="0.3">
      <c r="A2373" s="54">
        <v>2439</v>
      </c>
      <c r="B2373" s="35" t="s">
        <v>6396</v>
      </c>
      <c r="C2373" s="35" t="s">
        <v>2719</v>
      </c>
      <c r="D2373" s="35" t="s">
        <v>41</v>
      </c>
      <c r="E2373" s="35" t="str">
        <f t="shared" si="111"/>
        <v>F</v>
      </c>
      <c r="F2373" s="35">
        <v>30</v>
      </c>
      <c r="G2373" s="35" t="s">
        <v>6397</v>
      </c>
      <c r="H2373" s="35" t="s">
        <v>5449</v>
      </c>
      <c r="I2373" s="35" t="s">
        <v>32</v>
      </c>
      <c r="J2373" s="48" t="s">
        <v>14189</v>
      </c>
      <c r="K2373" s="35">
        <v>34</v>
      </c>
      <c r="L2373" s="49" t="s">
        <v>54</v>
      </c>
      <c r="M2373" s="50" t="str">
        <f>VLOOKUP(Table6[[#This Row],[Product]],Table3[],2)</f>
        <v>Megawidget S</v>
      </c>
      <c r="N2373" s="50" t="str">
        <f t="shared" si="112"/>
        <v>Jun</v>
      </c>
      <c r="O2373" s="56">
        <f t="shared" si="113"/>
        <v>2021</v>
      </c>
      <c r="P2373" s="51">
        <f>VLOOKUP(Table6[[#This Row],[Product]],Table3[],3)</f>
        <v>0.69</v>
      </c>
      <c r="Q2373" s="35">
        <f>VLOOKUP(Table6[[#This Row],[Product]],Table3[],4)</f>
        <v>24</v>
      </c>
      <c r="R2373" s="35">
        <f>Table6[[#This Row],[Quantity]]*Table6[[#This Row],[Case]]</f>
        <v>816</v>
      </c>
      <c r="S2373" s="35">
        <f>Table6[[#This Row],[Total Sales]]*Table6[[#This Row],[Cost]]</f>
        <v>563.04</v>
      </c>
    </row>
    <row r="2374" spans="1:19" x14ac:dyDescent="0.3">
      <c r="A2374" s="54">
        <v>2440</v>
      </c>
      <c r="B2374" s="35" t="s">
        <v>55</v>
      </c>
      <c r="C2374" s="35" t="s">
        <v>1623</v>
      </c>
      <c r="D2374" s="35" t="s">
        <v>28</v>
      </c>
      <c r="E2374" s="35" t="str">
        <f t="shared" si="111"/>
        <v>M</v>
      </c>
      <c r="F2374" s="35">
        <v>30</v>
      </c>
      <c r="G2374" s="35" t="s">
        <v>6398</v>
      </c>
      <c r="H2374" s="35" t="s">
        <v>405</v>
      </c>
      <c r="I2374" s="35" t="s">
        <v>32</v>
      </c>
      <c r="J2374" s="48" t="s">
        <v>13777</v>
      </c>
      <c r="K2374" s="35">
        <v>92</v>
      </c>
      <c r="L2374" s="49" t="s">
        <v>54</v>
      </c>
      <c r="M2374" s="50" t="str">
        <f>VLOOKUP(Table6[[#This Row],[Product]],Table3[],2)</f>
        <v>Megawidget S</v>
      </c>
      <c r="N2374" s="50" t="str">
        <f t="shared" si="112"/>
        <v>Dec</v>
      </c>
      <c r="O2374" s="56">
        <f t="shared" si="113"/>
        <v>2021</v>
      </c>
      <c r="P2374" s="51">
        <f>VLOOKUP(Table6[[#This Row],[Product]],Table3[],3)</f>
        <v>0.69</v>
      </c>
      <c r="Q2374" s="35">
        <f>VLOOKUP(Table6[[#This Row],[Product]],Table3[],4)</f>
        <v>24</v>
      </c>
      <c r="R2374" s="35">
        <f>Table6[[#This Row],[Quantity]]*Table6[[#This Row],[Case]]</f>
        <v>2208</v>
      </c>
      <c r="S2374" s="35">
        <f>Table6[[#This Row],[Total Sales]]*Table6[[#This Row],[Cost]]</f>
        <v>1523.52</v>
      </c>
    </row>
    <row r="2375" spans="1:19" x14ac:dyDescent="0.3">
      <c r="A2375" s="54">
        <v>2441</v>
      </c>
      <c r="B2375" s="35" t="s">
        <v>3410</v>
      </c>
      <c r="C2375" s="35" t="s">
        <v>4600</v>
      </c>
      <c r="D2375" s="35" t="s">
        <v>28</v>
      </c>
      <c r="E2375" s="35" t="str">
        <f t="shared" si="111"/>
        <v>M</v>
      </c>
      <c r="F2375" s="35">
        <v>30</v>
      </c>
      <c r="G2375" s="35" t="s">
        <v>6399</v>
      </c>
      <c r="H2375" s="35" t="s">
        <v>4678</v>
      </c>
      <c r="I2375" s="35" t="s">
        <v>886</v>
      </c>
      <c r="J2375" s="48" t="s">
        <v>14019</v>
      </c>
      <c r="K2375" s="35">
        <v>60</v>
      </c>
      <c r="L2375" s="49" t="s">
        <v>45</v>
      </c>
      <c r="M2375" s="50" t="str">
        <f>VLOOKUP(Table6[[#This Row],[Product]],Table3[],2)</f>
        <v>Gigastuff</v>
      </c>
      <c r="N2375" s="50" t="str">
        <f t="shared" si="112"/>
        <v>Mar</v>
      </c>
      <c r="O2375" s="56">
        <f t="shared" si="113"/>
        <v>2020</v>
      </c>
      <c r="P2375" s="51">
        <f>VLOOKUP(Table6[[#This Row],[Product]],Table3[],3)</f>
        <v>1.89</v>
      </c>
      <c r="Q2375" s="35">
        <f>VLOOKUP(Table6[[#This Row],[Product]],Table3[],4)</f>
        <v>18</v>
      </c>
      <c r="R2375" s="35">
        <f>Table6[[#This Row],[Quantity]]*Table6[[#This Row],[Case]]</f>
        <v>1080</v>
      </c>
      <c r="S2375" s="35">
        <f>Table6[[#This Row],[Total Sales]]*Table6[[#This Row],[Cost]]</f>
        <v>2041.1999999999998</v>
      </c>
    </row>
    <row r="2376" spans="1:19" x14ac:dyDescent="0.3">
      <c r="A2376" s="54">
        <v>2442</v>
      </c>
      <c r="B2376" s="35" t="s">
        <v>1982</v>
      </c>
      <c r="C2376" s="35" t="s">
        <v>635</v>
      </c>
      <c r="D2376" s="35" t="s">
        <v>28</v>
      </c>
      <c r="E2376" s="35" t="str">
        <f t="shared" si="111"/>
        <v>M</v>
      </c>
      <c r="F2376" s="35">
        <v>60</v>
      </c>
      <c r="G2376" s="35" t="s">
        <v>6400</v>
      </c>
      <c r="H2376" s="35" t="s">
        <v>5874</v>
      </c>
      <c r="I2376" s="35" t="s">
        <v>839</v>
      </c>
      <c r="J2376" s="48">
        <v>44256</v>
      </c>
      <c r="K2376" s="35">
        <v>79</v>
      </c>
      <c r="L2376" s="49" t="s">
        <v>70</v>
      </c>
      <c r="M2376" s="50" t="str">
        <f>VLOOKUP(Table6[[#This Row],[Product]],Table3[],2)</f>
        <v>Megawidget M</v>
      </c>
      <c r="N2376" s="50" t="str">
        <f t="shared" si="112"/>
        <v>Mar</v>
      </c>
      <c r="O2376" s="56">
        <f t="shared" si="113"/>
        <v>2021</v>
      </c>
      <c r="P2376" s="51">
        <f>VLOOKUP(Table6[[#This Row],[Product]],Table3[],3)</f>
        <v>1.29</v>
      </c>
      <c r="Q2376" s="35">
        <f>VLOOKUP(Table6[[#This Row],[Product]],Table3[],4)</f>
        <v>24</v>
      </c>
      <c r="R2376" s="35">
        <f>Table6[[#This Row],[Quantity]]*Table6[[#This Row],[Case]]</f>
        <v>1896</v>
      </c>
      <c r="S2376" s="35">
        <f>Table6[[#This Row],[Total Sales]]*Table6[[#This Row],[Cost]]</f>
        <v>2445.84</v>
      </c>
    </row>
    <row r="2377" spans="1:19" x14ac:dyDescent="0.3">
      <c r="A2377" s="54">
        <v>2443</v>
      </c>
      <c r="B2377" s="35" t="s">
        <v>1226</v>
      </c>
      <c r="C2377" s="35" t="s">
        <v>6401</v>
      </c>
      <c r="D2377" s="35" t="s">
        <v>28</v>
      </c>
      <c r="E2377" s="35" t="str">
        <f t="shared" si="111"/>
        <v>M</v>
      </c>
      <c r="F2377" s="35">
        <v>60</v>
      </c>
      <c r="G2377" s="35" t="s">
        <v>6402</v>
      </c>
      <c r="H2377" s="35" t="s">
        <v>6069</v>
      </c>
      <c r="I2377" s="35" t="s">
        <v>294</v>
      </c>
      <c r="J2377" s="48" t="s">
        <v>14190</v>
      </c>
      <c r="K2377" s="35">
        <v>13</v>
      </c>
      <c r="L2377" s="49" t="s">
        <v>20</v>
      </c>
      <c r="M2377" s="50" t="str">
        <f>VLOOKUP(Table6[[#This Row],[Product]],Table3[],2)</f>
        <v>Hyperwotsit</v>
      </c>
      <c r="N2377" s="50" t="str">
        <f t="shared" si="112"/>
        <v>Jan</v>
      </c>
      <c r="O2377" s="56">
        <f t="shared" si="113"/>
        <v>2020</v>
      </c>
      <c r="P2377" s="51">
        <f>VLOOKUP(Table6[[#This Row],[Product]],Table3[],3)</f>
        <v>2.0099999999999998</v>
      </c>
      <c r="Q2377" s="35">
        <f>VLOOKUP(Table6[[#This Row],[Product]],Table3[],4)</f>
        <v>20</v>
      </c>
      <c r="R2377" s="35">
        <f>Table6[[#This Row],[Quantity]]*Table6[[#This Row],[Case]]</f>
        <v>260</v>
      </c>
      <c r="S2377" s="35">
        <f>Table6[[#This Row],[Total Sales]]*Table6[[#This Row],[Cost]]</f>
        <v>522.59999999999991</v>
      </c>
    </row>
    <row r="2378" spans="1:19" x14ac:dyDescent="0.3">
      <c r="A2378" s="54">
        <v>2444</v>
      </c>
      <c r="B2378" s="35" t="s">
        <v>2267</v>
      </c>
      <c r="C2378" s="35" t="s">
        <v>3314</v>
      </c>
      <c r="D2378" s="35" t="s">
        <v>28</v>
      </c>
      <c r="E2378" s="35" t="str">
        <f t="shared" si="111"/>
        <v>M</v>
      </c>
      <c r="F2378" s="35">
        <v>60</v>
      </c>
      <c r="G2378" s="35" t="s">
        <v>6403</v>
      </c>
      <c r="H2378" s="35" t="s">
        <v>53</v>
      </c>
      <c r="I2378" s="35" t="s">
        <v>32</v>
      </c>
      <c r="J2378" s="48" t="s">
        <v>14111</v>
      </c>
      <c r="K2378" s="35">
        <v>95</v>
      </c>
      <c r="L2378" s="49" t="s">
        <v>54</v>
      </c>
      <c r="M2378" s="50" t="str">
        <f>VLOOKUP(Table6[[#This Row],[Product]],Table3[],2)</f>
        <v>Megawidget S</v>
      </c>
      <c r="N2378" s="50" t="str">
        <f t="shared" si="112"/>
        <v>Sep</v>
      </c>
      <c r="O2378" s="56">
        <f t="shared" si="113"/>
        <v>2022</v>
      </c>
      <c r="P2378" s="51">
        <f>VLOOKUP(Table6[[#This Row],[Product]],Table3[],3)</f>
        <v>0.69</v>
      </c>
      <c r="Q2378" s="35">
        <f>VLOOKUP(Table6[[#This Row],[Product]],Table3[],4)</f>
        <v>24</v>
      </c>
      <c r="R2378" s="35">
        <f>Table6[[#This Row],[Quantity]]*Table6[[#This Row],[Case]]</f>
        <v>2280</v>
      </c>
      <c r="S2378" s="35">
        <f>Table6[[#This Row],[Total Sales]]*Table6[[#This Row],[Cost]]</f>
        <v>1573.1999999999998</v>
      </c>
    </row>
    <row r="2379" spans="1:19" x14ac:dyDescent="0.3">
      <c r="A2379" s="54">
        <v>2445</v>
      </c>
      <c r="B2379" s="35" t="s">
        <v>3940</v>
      </c>
      <c r="C2379" s="35" t="s">
        <v>2143</v>
      </c>
      <c r="D2379" s="35" t="s">
        <v>28</v>
      </c>
      <c r="E2379" s="35" t="str">
        <f t="shared" si="111"/>
        <v>M</v>
      </c>
      <c r="F2379" s="35">
        <v>30</v>
      </c>
      <c r="G2379" s="35" t="s">
        <v>6404</v>
      </c>
      <c r="H2379" s="35" t="s">
        <v>1082</v>
      </c>
      <c r="I2379" s="35" t="s">
        <v>1083</v>
      </c>
      <c r="J2379" s="48">
        <v>44876</v>
      </c>
      <c r="K2379" s="35">
        <v>19</v>
      </c>
      <c r="L2379" s="49" t="s">
        <v>33</v>
      </c>
      <c r="M2379" s="50" t="str">
        <f>VLOOKUP(Table6[[#This Row],[Product]],Table3[],2)</f>
        <v>Megawidget L</v>
      </c>
      <c r="N2379" s="50" t="str">
        <f t="shared" si="112"/>
        <v>Nov</v>
      </c>
      <c r="O2379" s="56">
        <f t="shared" si="113"/>
        <v>2022</v>
      </c>
      <c r="P2379" s="51">
        <f>VLOOKUP(Table6[[#This Row],[Product]],Table3[],3)</f>
        <v>1.79</v>
      </c>
      <c r="Q2379" s="35">
        <f>VLOOKUP(Table6[[#This Row],[Product]],Table3[],4)</f>
        <v>24</v>
      </c>
      <c r="R2379" s="35">
        <f>Table6[[#This Row],[Quantity]]*Table6[[#This Row],[Case]]</f>
        <v>456</v>
      </c>
      <c r="S2379" s="35">
        <f>Table6[[#This Row],[Total Sales]]*Table6[[#This Row],[Cost]]</f>
        <v>816.24</v>
      </c>
    </row>
    <row r="2380" spans="1:19" x14ac:dyDescent="0.3">
      <c r="A2380" s="54">
        <v>2446</v>
      </c>
      <c r="B2380" s="35" t="s">
        <v>5246</v>
      </c>
      <c r="C2380" s="35" t="s">
        <v>499</v>
      </c>
      <c r="D2380" s="35" t="s">
        <v>51</v>
      </c>
      <c r="E2380" s="35" t="str">
        <f t="shared" si="111"/>
        <v>F</v>
      </c>
      <c r="F2380" s="35">
        <v>30</v>
      </c>
      <c r="G2380" s="35" t="s">
        <v>6405</v>
      </c>
      <c r="H2380" s="35" t="s">
        <v>1494</v>
      </c>
      <c r="I2380" s="35" t="s">
        <v>32</v>
      </c>
      <c r="J2380" s="48">
        <v>44202</v>
      </c>
      <c r="K2380" s="35">
        <v>72</v>
      </c>
      <c r="L2380" s="49" t="s">
        <v>159</v>
      </c>
      <c r="M2380" s="50" t="str">
        <f>VLOOKUP(Table6[[#This Row],[Product]],Table3[],2)</f>
        <v>Ultrathing V3</v>
      </c>
      <c r="N2380" s="50" t="str">
        <f t="shared" si="112"/>
        <v>Jan</v>
      </c>
      <c r="O2380" s="56">
        <f t="shared" si="113"/>
        <v>2021</v>
      </c>
      <c r="P2380" s="51">
        <f>VLOOKUP(Table6[[#This Row],[Product]],Table3[],3)</f>
        <v>3.39</v>
      </c>
      <c r="Q2380" s="35">
        <f>VLOOKUP(Table6[[#This Row],[Product]],Table3[],4)</f>
        <v>24</v>
      </c>
      <c r="R2380" s="35">
        <f>Table6[[#This Row],[Quantity]]*Table6[[#This Row],[Case]]</f>
        <v>1728</v>
      </c>
      <c r="S2380" s="35">
        <f>Table6[[#This Row],[Total Sales]]*Table6[[#This Row],[Cost]]</f>
        <v>5857.92</v>
      </c>
    </row>
    <row r="2381" spans="1:19" x14ac:dyDescent="0.3">
      <c r="A2381" s="54">
        <v>2447</v>
      </c>
      <c r="B2381" s="35" t="s">
        <v>5954</v>
      </c>
      <c r="C2381" s="35" t="s">
        <v>3258</v>
      </c>
      <c r="D2381" s="35" t="s">
        <v>28</v>
      </c>
      <c r="E2381" s="35" t="str">
        <f t="shared" si="111"/>
        <v>M</v>
      </c>
      <c r="F2381" s="35">
        <v>90</v>
      </c>
      <c r="G2381" s="35" t="s">
        <v>15176</v>
      </c>
      <c r="H2381" s="35" t="s">
        <v>720</v>
      </c>
      <c r="I2381" s="35" t="s">
        <v>686</v>
      </c>
      <c r="J2381" s="48" t="s">
        <v>13855</v>
      </c>
      <c r="K2381" s="35">
        <v>15</v>
      </c>
      <c r="L2381" s="49" t="s">
        <v>64</v>
      </c>
      <c r="M2381" s="50" t="str">
        <f>VLOOKUP(Table6[[#This Row],[Product]],Table3[],2)</f>
        <v>Ultrathing V4</v>
      </c>
      <c r="N2381" s="50" t="str">
        <f t="shared" si="112"/>
        <v>Dec</v>
      </c>
      <c r="O2381" s="56">
        <f t="shared" si="113"/>
        <v>2020</v>
      </c>
      <c r="P2381" s="51">
        <f>VLOOKUP(Table6[[#This Row],[Product]],Table3[],3)</f>
        <v>3.99</v>
      </c>
      <c r="Q2381" s="35">
        <f>VLOOKUP(Table6[[#This Row],[Product]],Table3[],4)</f>
        <v>24</v>
      </c>
      <c r="R2381" s="35">
        <f>Table6[[#This Row],[Quantity]]*Table6[[#This Row],[Case]]</f>
        <v>360</v>
      </c>
      <c r="S2381" s="35">
        <f>Table6[[#This Row],[Total Sales]]*Table6[[#This Row],[Cost]]</f>
        <v>1436.4</v>
      </c>
    </row>
    <row r="2382" spans="1:19" x14ac:dyDescent="0.3">
      <c r="A2382" s="54">
        <v>2448</v>
      </c>
      <c r="B2382" s="35" t="s">
        <v>6407</v>
      </c>
      <c r="C2382" s="35" t="s">
        <v>35</v>
      </c>
      <c r="D2382" s="35" t="s">
        <v>51</v>
      </c>
      <c r="E2382" s="35" t="str">
        <f t="shared" si="111"/>
        <v>F</v>
      </c>
      <c r="F2382" s="35">
        <v>30</v>
      </c>
      <c r="G2382" s="35" t="s">
        <v>6408</v>
      </c>
      <c r="H2382" s="35" t="s">
        <v>4358</v>
      </c>
      <c r="I2382" s="35" t="s">
        <v>146</v>
      </c>
      <c r="J2382" s="48">
        <v>43957</v>
      </c>
      <c r="K2382" s="35">
        <v>24</v>
      </c>
      <c r="L2382" s="49" t="s">
        <v>80</v>
      </c>
      <c r="M2382" s="50" t="str">
        <f>VLOOKUP(Table6[[#This Row],[Product]],Table3[],2)</f>
        <v>Ultrathing V2</v>
      </c>
      <c r="N2382" s="50" t="str">
        <f t="shared" si="112"/>
        <v>May</v>
      </c>
      <c r="O2382" s="56">
        <f t="shared" si="113"/>
        <v>2020</v>
      </c>
      <c r="P2382" s="51">
        <f>VLOOKUP(Table6[[#This Row],[Product]],Table3[],3)</f>
        <v>2.95</v>
      </c>
      <c r="Q2382" s="35">
        <f>VLOOKUP(Table6[[#This Row],[Product]],Table3[],4)</f>
        <v>20</v>
      </c>
      <c r="R2382" s="35">
        <f>Table6[[#This Row],[Quantity]]*Table6[[#This Row],[Case]]</f>
        <v>480</v>
      </c>
      <c r="S2382" s="35">
        <f>Table6[[#This Row],[Total Sales]]*Table6[[#This Row],[Cost]]</f>
        <v>1416</v>
      </c>
    </row>
    <row r="2383" spans="1:19" x14ac:dyDescent="0.3">
      <c r="A2383" s="54">
        <v>2449</v>
      </c>
      <c r="B2383" s="35" t="s">
        <v>5768</v>
      </c>
      <c r="C2383" s="35" t="s">
        <v>1326</v>
      </c>
      <c r="D2383" s="35" t="s">
        <v>51</v>
      </c>
      <c r="E2383" s="35" t="str">
        <f t="shared" si="111"/>
        <v>F</v>
      </c>
      <c r="F2383" s="35">
        <v>30</v>
      </c>
      <c r="G2383" s="35" t="s">
        <v>14393</v>
      </c>
      <c r="H2383" s="35" t="s">
        <v>6410</v>
      </c>
      <c r="I2383" s="35" t="s">
        <v>32</v>
      </c>
      <c r="J2383" s="48" t="s">
        <v>14016</v>
      </c>
      <c r="K2383" s="35">
        <v>33</v>
      </c>
      <c r="L2383" s="49" t="s">
        <v>20</v>
      </c>
      <c r="M2383" s="50" t="str">
        <f>VLOOKUP(Table6[[#This Row],[Product]],Table3[],2)</f>
        <v>Hyperwotsit</v>
      </c>
      <c r="N2383" s="50" t="str">
        <f t="shared" si="112"/>
        <v>May</v>
      </c>
      <c r="O2383" s="56">
        <f t="shared" si="113"/>
        <v>2020</v>
      </c>
      <c r="P2383" s="51">
        <f>VLOOKUP(Table6[[#This Row],[Product]],Table3[],3)</f>
        <v>2.0099999999999998</v>
      </c>
      <c r="Q2383" s="35">
        <f>VLOOKUP(Table6[[#This Row],[Product]],Table3[],4)</f>
        <v>20</v>
      </c>
      <c r="R2383" s="35">
        <f>Table6[[#This Row],[Quantity]]*Table6[[#This Row],[Case]]</f>
        <v>660</v>
      </c>
      <c r="S2383" s="35">
        <f>Table6[[#This Row],[Total Sales]]*Table6[[#This Row],[Cost]]</f>
        <v>1326.6</v>
      </c>
    </row>
    <row r="2384" spans="1:19" x14ac:dyDescent="0.3">
      <c r="A2384" s="54">
        <v>2450</v>
      </c>
      <c r="B2384" s="35" t="s">
        <v>6411</v>
      </c>
      <c r="C2384" s="35" t="s">
        <v>5413</v>
      </c>
      <c r="D2384" s="35" t="s">
        <v>28</v>
      </c>
      <c r="E2384" s="35" t="str">
        <f t="shared" si="111"/>
        <v>M</v>
      </c>
      <c r="F2384" s="35">
        <v>90</v>
      </c>
      <c r="G2384" s="35" t="s">
        <v>6412</v>
      </c>
      <c r="H2384" s="35" t="s">
        <v>1258</v>
      </c>
      <c r="I2384" s="35" t="s">
        <v>32</v>
      </c>
      <c r="J2384" s="48" t="s">
        <v>13705</v>
      </c>
      <c r="K2384" s="35">
        <v>36</v>
      </c>
      <c r="L2384" s="49" t="s">
        <v>39</v>
      </c>
      <c r="M2384" s="50" t="str">
        <f>VLOOKUP(Table6[[#This Row],[Product]],Table3[],2)</f>
        <v>Ultrathing V1</v>
      </c>
      <c r="N2384" s="50" t="str">
        <f t="shared" si="112"/>
        <v>Dec</v>
      </c>
      <c r="O2384" s="56">
        <f t="shared" si="113"/>
        <v>2020</v>
      </c>
      <c r="P2384" s="51">
        <f>VLOOKUP(Table6[[#This Row],[Product]],Table3[],3)</f>
        <v>1.79</v>
      </c>
      <c r="Q2384" s="35">
        <f>VLOOKUP(Table6[[#This Row],[Product]],Table3[],4)</f>
        <v>17</v>
      </c>
      <c r="R2384" s="35">
        <f>Table6[[#This Row],[Quantity]]*Table6[[#This Row],[Case]]</f>
        <v>612</v>
      </c>
      <c r="S2384" s="35">
        <f>Table6[[#This Row],[Total Sales]]*Table6[[#This Row],[Cost]]</f>
        <v>1095.48</v>
      </c>
    </row>
    <row r="2385" spans="1:19" x14ac:dyDescent="0.3">
      <c r="A2385" s="54">
        <v>2451</v>
      </c>
      <c r="B2385" s="35" t="s">
        <v>6413</v>
      </c>
      <c r="C2385" s="35" t="s">
        <v>1832</v>
      </c>
      <c r="D2385" s="35" t="s">
        <v>28</v>
      </c>
      <c r="E2385" s="35" t="str">
        <f t="shared" si="111"/>
        <v>M</v>
      </c>
      <c r="F2385" s="35">
        <v>90</v>
      </c>
      <c r="G2385" s="35" t="s">
        <v>6414</v>
      </c>
      <c r="H2385" s="35" t="s">
        <v>2336</v>
      </c>
      <c r="I2385" s="35" t="s">
        <v>32</v>
      </c>
      <c r="J2385" s="48" t="s">
        <v>14070</v>
      </c>
      <c r="K2385" s="35">
        <v>31</v>
      </c>
      <c r="L2385" s="49" t="s">
        <v>45</v>
      </c>
      <c r="M2385" s="50" t="str">
        <f>VLOOKUP(Table6[[#This Row],[Product]],Table3[],2)</f>
        <v>Gigastuff</v>
      </c>
      <c r="N2385" s="50" t="str">
        <f t="shared" si="112"/>
        <v>Sep</v>
      </c>
      <c r="O2385" s="56">
        <f t="shared" si="113"/>
        <v>2021</v>
      </c>
      <c r="P2385" s="51">
        <f>VLOOKUP(Table6[[#This Row],[Product]],Table3[],3)</f>
        <v>1.89</v>
      </c>
      <c r="Q2385" s="35">
        <f>VLOOKUP(Table6[[#This Row],[Product]],Table3[],4)</f>
        <v>18</v>
      </c>
      <c r="R2385" s="35">
        <f>Table6[[#This Row],[Quantity]]*Table6[[#This Row],[Case]]</f>
        <v>558</v>
      </c>
      <c r="S2385" s="35">
        <f>Table6[[#This Row],[Total Sales]]*Table6[[#This Row],[Cost]]</f>
        <v>1054.6199999999999</v>
      </c>
    </row>
    <row r="2386" spans="1:19" x14ac:dyDescent="0.3">
      <c r="A2386" s="54">
        <v>2452</v>
      </c>
      <c r="B2386" s="35" t="s">
        <v>6415</v>
      </c>
      <c r="C2386" s="35" t="s">
        <v>6416</v>
      </c>
      <c r="D2386" s="35" t="s">
        <v>51</v>
      </c>
      <c r="E2386" s="35" t="str">
        <f t="shared" si="111"/>
        <v>F</v>
      </c>
      <c r="F2386" s="35">
        <v>90</v>
      </c>
      <c r="G2386" s="35" t="s">
        <v>6417</v>
      </c>
      <c r="H2386" s="35" t="s">
        <v>6418</v>
      </c>
      <c r="I2386" s="35" t="s">
        <v>240</v>
      </c>
      <c r="J2386" s="48" t="s">
        <v>13756</v>
      </c>
      <c r="K2386" s="35">
        <v>14</v>
      </c>
      <c r="L2386" s="49" t="s">
        <v>20</v>
      </c>
      <c r="M2386" s="50" t="str">
        <f>VLOOKUP(Table6[[#This Row],[Product]],Table3[],2)</f>
        <v>Hyperwotsit</v>
      </c>
      <c r="N2386" s="50" t="str">
        <f t="shared" si="112"/>
        <v>Nov</v>
      </c>
      <c r="O2386" s="56">
        <f t="shared" si="113"/>
        <v>2021</v>
      </c>
      <c r="P2386" s="51">
        <f>VLOOKUP(Table6[[#This Row],[Product]],Table3[],3)</f>
        <v>2.0099999999999998</v>
      </c>
      <c r="Q2386" s="35">
        <f>VLOOKUP(Table6[[#This Row],[Product]],Table3[],4)</f>
        <v>20</v>
      </c>
      <c r="R2386" s="35">
        <f>Table6[[#This Row],[Quantity]]*Table6[[#This Row],[Case]]</f>
        <v>280</v>
      </c>
      <c r="S2386" s="35">
        <f>Table6[[#This Row],[Total Sales]]*Table6[[#This Row],[Cost]]</f>
        <v>562.79999999999995</v>
      </c>
    </row>
    <row r="2387" spans="1:19" x14ac:dyDescent="0.3">
      <c r="A2387" s="54">
        <v>2453</v>
      </c>
      <c r="B2387" s="35" t="s">
        <v>6419</v>
      </c>
      <c r="C2387" s="35" t="s">
        <v>6420</v>
      </c>
      <c r="D2387" s="35" t="s">
        <v>28</v>
      </c>
      <c r="E2387" s="35" t="str">
        <f t="shared" si="111"/>
        <v>M</v>
      </c>
      <c r="F2387" s="35">
        <v>30</v>
      </c>
      <c r="G2387" s="35" t="s">
        <v>6421</v>
      </c>
      <c r="H2387" s="35" t="s">
        <v>1729</v>
      </c>
      <c r="I2387" s="35" t="s">
        <v>32</v>
      </c>
      <c r="J2387" s="48" t="s">
        <v>13929</v>
      </c>
      <c r="K2387" s="35">
        <v>13</v>
      </c>
      <c r="L2387" s="49" t="s">
        <v>45</v>
      </c>
      <c r="M2387" s="50" t="str">
        <f>VLOOKUP(Table6[[#This Row],[Product]],Table3[],2)</f>
        <v>Gigastuff</v>
      </c>
      <c r="N2387" s="50" t="str">
        <f t="shared" si="112"/>
        <v>Oct</v>
      </c>
      <c r="O2387" s="56">
        <f t="shared" si="113"/>
        <v>2021</v>
      </c>
      <c r="P2387" s="51">
        <f>VLOOKUP(Table6[[#This Row],[Product]],Table3[],3)</f>
        <v>1.89</v>
      </c>
      <c r="Q2387" s="35">
        <f>VLOOKUP(Table6[[#This Row],[Product]],Table3[],4)</f>
        <v>18</v>
      </c>
      <c r="R2387" s="35">
        <f>Table6[[#This Row],[Quantity]]*Table6[[#This Row],[Case]]</f>
        <v>234</v>
      </c>
      <c r="S2387" s="35">
        <f>Table6[[#This Row],[Total Sales]]*Table6[[#This Row],[Cost]]</f>
        <v>442.26</v>
      </c>
    </row>
    <row r="2388" spans="1:19" x14ac:dyDescent="0.3">
      <c r="A2388" s="54">
        <v>2454</v>
      </c>
      <c r="B2388" s="35" t="s">
        <v>683</v>
      </c>
      <c r="C2388" s="35" t="s">
        <v>1802</v>
      </c>
      <c r="D2388" s="35" t="s">
        <v>28</v>
      </c>
      <c r="E2388" s="35" t="str">
        <f t="shared" si="111"/>
        <v>M</v>
      </c>
      <c r="F2388" s="35">
        <v>30</v>
      </c>
      <c r="G2388" s="35" t="s">
        <v>6422</v>
      </c>
      <c r="H2388" s="35" t="s">
        <v>1350</v>
      </c>
      <c r="I2388" s="35" t="s">
        <v>32</v>
      </c>
      <c r="J2388" s="48" t="s">
        <v>13937</v>
      </c>
      <c r="K2388" s="35">
        <v>79</v>
      </c>
      <c r="L2388" s="49" t="s">
        <v>20</v>
      </c>
      <c r="M2388" s="50" t="str">
        <f>VLOOKUP(Table6[[#This Row],[Product]],Table3[],2)</f>
        <v>Hyperwotsit</v>
      </c>
      <c r="N2388" s="50" t="str">
        <f t="shared" si="112"/>
        <v>Jan</v>
      </c>
      <c r="O2388" s="56">
        <f t="shared" si="113"/>
        <v>2022</v>
      </c>
      <c r="P2388" s="51">
        <f>VLOOKUP(Table6[[#This Row],[Product]],Table3[],3)</f>
        <v>2.0099999999999998</v>
      </c>
      <c r="Q2388" s="35">
        <f>VLOOKUP(Table6[[#This Row],[Product]],Table3[],4)</f>
        <v>20</v>
      </c>
      <c r="R2388" s="35">
        <f>Table6[[#This Row],[Quantity]]*Table6[[#This Row],[Case]]</f>
        <v>1580</v>
      </c>
      <c r="S2388" s="35">
        <f>Table6[[#This Row],[Total Sales]]*Table6[[#This Row],[Cost]]</f>
        <v>3175.7999999999997</v>
      </c>
    </row>
    <row r="2389" spans="1:19" x14ac:dyDescent="0.3">
      <c r="A2389" s="54">
        <v>2456</v>
      </c>
      <c r="B2389" s="35" t="s">
        <v>4414</v>
      </c>
      <c r="C2389" s="35" t="s">
        <v>6425</v>
      </c>
      <c r="D2389" s="35" t="s">
        <v>28</v>
      </c>
      <c r="E2389" s="35" t="str">
        <f t="shared" si="111"/>
        <v>M</v>
      </c>
      <c r="F2389" s="35">
        <v>90</v>
      </c>
      <c r="G2389" s="35" t="s">
        <v>6426</v>
      </c>
      <c r="H2389" s="35" t="s">
        <v>1605</v>
      </c>
      <c r="I2389" s="35" t="s">
        <v>32</v>
      </c>
      <c r="J2389" s="48" t="s">
        <v>13821</v>
      </c>
      <c r="K2389" s="35">
        <v>47</v>
      </c>
      <c r="L2389" s="49" t="s">
        <v>20</v>
      </c>
      <c r="M2389" s="50" t="str">
        <f>VLOOKUP(Table6[[#This Row],[Product]],Table3[],2)</f>
        <v>Hyperwotsit</v>
      </c>
      <c r="N2389" s="50" t="str">
        <f t="shared" si="112"/>
        <v>Oct</v>
      </c>
      <c r="O2389" s="56">
        <f t="shared" si="113"/>
        <v>2022</v>
      </c>
      <c r="P2389" s="51">
        <f>VLOOKUP(Table6[[#This Row],[Product]],Table3[],3)</f>
        <v>2.0099999999999998</v>
      </c>
      <c r="Q2389" s="35">
        <f>VLOOKUP(Table6[[#This Row],[Product]],Table3[],4)</f>
        <v>20</v>
      </c>
      <c r="R2389" s="35">
        <f>Table6[[#This Row],[Quantity]]*Table6[[#This Row],[Case]]</f>
        <v>940</v>
      </c>
      <c r="S2389" s="35">
        <f>Table6[[#This Row],[Total Sales]]*Table6[[#This Row],[Cost]]</f>
        <v>1889.3999999999999</v>
      </c>
    </row>
    <row r="2390" spans="1:19" x14ac:dyDescent="0.3">
      <c r="A2390" s="54">
        <v>2457</v>
      </c>
      <c r="B2390" s="35" t="s">
        <v>4986</v>
      </c>
      <c r="C2390" s="35" t="s">
        <v>281</v>
      </c>
      <c r="D2390" s="35" t="s">
        <v>28</v>
      </c>
      <c r="E2390" s="35" t="str">
        <f t="shared" si="111"/>
        <v>M</v>
      </c>
      <c r="F2390" s="35">
        <v>30</v>
      </c>
      <c r="G2390" s="35" t="s">
        <v>6427</v>
      </c>
      <c r="H2390" s="35" t="s">
        <v>3274</v>
      </c>
      <c r="I2390" s="35" t="s">
        <v>32</v>
      </c>
      <c r="J2390" s="48" t="s">
        <v>14030</v>
      </c>
      <c r="K2390" s="35">
        <v>94</v>
      </c>
      <c r="L2390" s="49" t="s">
        <v>64</v>
      </c>
      <c r="M2390" s="50" t="str">
        <f>VLOOKUP(Table6[[#This Row],[Product]],Table3[],2)</f>
        <v>Ultrathing V4</v>
      </c>
      <c r="N2390" s="50" t="str">
        <f t="shared" si="112"/>
        <v>Aug</v>
      </c>
      <c r="O2390" s="56">
        <f t="shared" si="113"/>
        <v>2022</v>
      </c>
      <c r="P2390" s="51">
        <f>VLOOKUP(Table6[[#This Row],[Product]],Table3[],3)</f>
        <v>3.99</v>
      </c>
      <c r="Q2390" s="35">
        <f>VLOOKUP(Table6[[#This Row],[Product]],Table3[],4)</f>
        <v>24</v>
      </c>
      <c r="R2390" s="35">
        <f>Table6[[#This Row],[Quantity]]*Table6[[#This Row],[Case]]</f>
        <v>2256</v>
      </c>
      <c r="S2390" s="35">
        <f>Table6[[#This Row],[Total Sales]]*Table6[[#This Row],[Cost]]</f>
        <v>9001.44</v>
      </c>
    </row>
    <row r="2391" spans="1:19" x14ac:dyDescent="0.3">
      <c r="A2391" s="54">
        <v>2458</v>
      </c>
      <c r="B2391" s="35" t="s">
        <v>6428</v>
      </c>
      <c r="C2391" s="35" t="s">
        <v>1216</v>
      </c>
      <c r="D2391" s="35" t="s">
        <v>51</v>
      </c>
      <c r="E2391" s="35" t="str">
        <f t="shared" si="111"/>
        <v>F</v>
      </c>
      <c r="F2391" s="35">
        <v>90</v>
      </c>
      <c r="G2391" s="35" t="s">
        <v>6429</v>
      </c>
      <c r="H2391" s="35" t="s">
        <v>6430</v>
      </c>
      <c r="I2391" s="35" t="s">
        <v>32</v>
      </c>
      <c r="J2391" s="48" t="s">
        <v>13928</v>
      </c>
      <c r="K2391" s="35">
        <v>43</v>
      </c>
      <c r="L2391" s="49" t="s">
        <v>70</v>
      </c>
      <c r="M2391" s="50" t="str">
        <f>VLOOKUP(Table6[[#This Row],[Product]],Table3[],2)</f>
        <v>Megawidget M</v>
      </c>
      <c r="N2391" s="50" t="str">
        <f t="shared" si="112"/>
        <v>Jun</v>
      </c>
      <c r="O2391" s="56">
        <f t="shared" si="113"/>
        <v>2020</v>
      </c>
      <c r="P2391" s="51">
        <f>VLOOKUP(Table6[[#This Row],[Product]],Table3[],3)</f>
        <v>1.29</v>
      </c>
      <c r="Q2391" s="35">
        <f>VLOOKUP(Table6[[#This Row],[Product]],Table3[],4)</f>
        <v>24</v>
      </c>
      <c r="R2391" s="35">
        <f>Table6[[#This Row],[Quantity]]*Table6[[#This Row],[Case]]</f>
        <v>1032</v>
      </c>
      <c r="S2391" s="35">
        <f>Table6[[#This Row],[Total Sales]]*Table6[[#This Row],[Cost]]</f>
        <v>1331.28</v>
      </c>
    </row>
    <row r="2392" spans="1:19" x14ac:dyDescent="0.3">
      <c r="A2392" s="54">
        <v>2459</v>
      </c>
      <c r="B2392" s="35" t="s">
        <v>5617</v>
      </c>
      <c r="C2392" s="35" t="s">
        <v>929</v>
      </c>
      <c r="D2392" s="35" t="s">
        <v>51</v>
      </c>
      <c r="E2392" s="35" t="str">
        <f t="shared" si="111"/>
        <v>F</v>
      </c>
      <c r="F2392" s="35">
        <v>90</v>
      </c>
      <c r="G2392" s="35" t="s">
        <v>6431</v>
      </c>
      <c r="H2392" s="35" t="s">
        <v>2243</v>
      </c>
      <c r="I2392" s="35" t="s">
        <v>32</v>
      </c>
      <c r="J2392" s="48" t="s">
        <v>13820</v>
      </c>
      <c r="K2392" s="35">
        <v>62</v>
      </c>
      <c r="L2392" s="49" t="s">
        <v>33</v>
      </c>
      <c r="M2392" s="50" t="str">
        <f>VLOOKUP(Table6[[#This Row],[Product]],Table3[],2)</f>
        <v>Megawidget L</v>
      </c>
      <c r="N2392" s="50" t="str">
        <f t="shared" si="112"/>
        <v>Jul</v>
      </c>
      <c r="O2392" s="56">
        <f t="shared" si="113"/>
        <v>2021</v>
      </c>
      <c r="P2392" s="51">
        <f>VLOOKUP(Table6[[#This Row],[Product]],Table3[],3)</f>
        <v>1.79</v>
      </c>
      <c r="Q2392" s="35">
        <f>VLOOKUP(Table6[[#This Row],[Product]],Table3[],4)</f>
        <v>24</v>
      </c>
      <c r="R2392" s="35">
        <f>Table6[[#This Row],[Quantity]]*Table6[[#This Row],[Case]]</f>
        <v>1488</v>
      </c>
      <c r="S2392" s="35">
        <f>Table6[[#This Row],[Total Sales]]*Table6[[#This Row],[Cost]]</f>
        <v>2663.52</v>
      </c>
    </row>
    <row r="2393" spans="1:19" x14ac:dyDescent="0.3">
      <c r="A2393" s="54">
        <v>2460</v>
      </c>
      <c r="B2393" s="35" t="s">
        <v>6432</v>
      </c>
      <c r="C2393" s="35" t="s">
        <v>2051</v>
      </c>
      <c r="D2393" s="35" t="s">
        <v>15</v>
      </c>
      <c r="E2393" s="35" t="str">
        <f t="shared" si="111"/>
        <v>F</v>
      </c>
      <c r="F2393" s="35">
        <v>60</v>
      </c>
      <c r="G2393" s="35" t="s">
        <v>6433</v>
      </c>
      <c r="H2393" s="35" t="s">
        <v>2130</v>
      </c>
      <c r="I2393" s="35" t="s">
        <v>32</v>
      </c>
      <c r="J2393" s="48">
        <v>44045</v>
      </c>
      <c r="K2393" s="35">
        <v>69</v>
      </c>
      <c r="L2393" s="49" t="s">
        <v>45</v>
      </c>
      <c r="M2393" s="50" t="str">
        <f>VLOOKUP(Table6[[#This Row],[Product]],Table3[],2)</f>
        <v>Gigastuff</v>
      </c>
      <c r="N2393" s="50" t="str">
        <f t="shared" si="112"/>
        <v>Aug</v>
      </c>
      <c r="O2393" s="56">
        <f t="shared" si="113"/>
        <v>2020</v>
      </c>
      <c r="P2393" s="51">
        <f>VLOOKUP(Table6[[#This Row],[Product]],Table3[],3)</f>
        <v>1.89</v>
      </c>
      <c r="Q2393" s="35">
        <f>VLOOKUP(Table6[[#This Row],[Product]],Table3[],4)</f>
        <v>18</v>
      </c>
      <c r="R2393" s="35">
        <f>Table6[[#This Row],[Quantity]]*Table6[[#This Row],[Case]]</f>
        <v>1242</v>
      </c>
      <c r="S2393" s="35">
        <f>Table6[[#This Row],[Total Sales]]*Table6[[#This Row],[Cost]]</f>
        <v>2347.3799999999997</v>
      </c>
    </row>
    <row r="2394" spans="1:19" x14ac:dyDescent="0.3">
      <c r="A2394" s="54">
        <v>2461</v>
      </c>
      <c r="B2394" s="35" t="s">
        <v>6434</v>
      </c>
      <c r="C2394" s="35" t="s">
        <v>1539</v>
      </c>
      <c r="D2394" s="35" t="s">
        <v>51</v>
      </c>
      <c r="E2394" s="35" t="str">
        <f t="shared" si="111"/>
        <v>F</v>
      </c>
      <c r="F2394" s="35">
        <v>30</v>
      </c>
      <c r="G2394" s="35" t="s">
        <v>6435</v>
      </c>
      <c r="H2394" s="35" t="s">
        <v>2097</v>
      </c>
      <c r="I2394" s="35" t="s">
        <v>178</v>
      </c>
      <c r="J2394" s="48">
        <v>44813</v>
      </c>
      <c r="K2394" s="35">
        <v>11</v>
      </c>
      <c r="L2394" s="49" t="s">
        <v>101</v>
      </c>
      <c r="M2394" s="50" t="str">
        <f>VLOOKUP(Table6[[#This Row],[Product]],Table3[],2)</f>
        <v>Superwossname</v>
      </c>
      <c r="N2394" s="50" t="str">
        <f t="shared" si="112"/>
        <v>Sep</v>
      </c>
      <c r="O2394" s="56">
        <f t="shared" si="113"/>
        <v>2022</v>
      </c>
      <c r="P2394" s="51">
        <f>VLOOKUP(Table6[[#This Row],[Product]],Table3[],3)</f>
        <v>3.49</v>
      </c>
      <c r="Q2394" s="35">
        <f>VLOOKUP(Table6[[#This Row],[Product]],Table3[],4)</f>
        <v>20</v>
      </c>
      <c r="R2394" s="35">
        <f>Table6[[#This Row],[Quantity]]*Table6[[#This Row],[Case]]</f>
        <v>220</v>
      </c>
      <c r="S2394" s="35">
        <f>Table6[[#This Row],[Total Sales]]*Table6[[#This Row],[Cost]]</f>
        <v>767.80000000000007</v>
      </c>
    </row>
    <row r="2395" spans="1:19" x14ac:dyDescent="0.3">
      <c r="A2395" s="54">
        <v>2462</v>
      </c>
      <c r="B2395" s="35" t="s">
        <v>4693</v>
      </c>
      <c r="C2395" s="35" t="s">
        <v>783</v>
      </c>
      <c r="D2395" s="35" t="s">
        <v>51</v>
      </c>
      <c r="E2395" s="35" t="str">
        <f t="shared" si="111"/>
        <v>F</v>
      </c>
      <c r="F2395" s="35">
        <v>60</v>
      </c>
      <c r="G2395" s="35" t="s">
        <v>6435</v>
      </c>
      <c r="H2395" s="35" t="s">
        <v>412</v>
      </c>
      <c r="I2395" s="35" t="s">
        <v>187</v>
      </c>
      <c r="J2395" s="48">
        <v>43896</v>
      </c>
      <c r="K2395" s="35">
        <v>42</v>
      </c>
      <c r="L2395" s="49" t="s">
        <v>45</v>
      </c>
      <c r="M2395" s="50" t="str">
        <f>VLOOKUP(Table6[[#This Row],[Product]],Table3[],2)</f>
        <v>Gigastuff</v>
      </c>
      <c r="N2395" s="50" t="str">
        <f t="shared" si="112"/>
        <v>Mar</v>
      </c>
      <c r="O2395" s="56">
        <f t="shared" si="113"/>
        <v>2020</v>
      </c>
      <c r="P2395" s="51">
        <f>VLOOKUP(Table6[[#This Row],[Product]],Table3[],3)</f>
        <v>1.89</v>
      </c>
      <c r="Q2395" s="35">
        <f>VLOOKUP(Table6[[#This Row],[Product]],Table3[],4)</f>
        <v>18</v>
      </c>
      <c r="R2395" s="35">
        <f>Table6[[#This Row],[Quantity]]*Table6[[#This Row],[Case]]</f>
        <v>756</v>
      </c>
      <c r="S2395" s="35">
        <f>Table6[[#This Row],[Total Sales]]*Table6[[#This Row],[Cost]]</f>
        <v>1428.84</v>
      </c>
    </row>
    <row r="2396" spans="1:19" x14ac:dyDescent="0.3">
      <c r="A2396" s="54">
        <v>2463</v>
      </c>
      <c r="B2396" s="35" t="s">
        <v>773</v>
      </c>
      <c r="C2396" s="35" t="s">
        <v>6436</v>
      </c>
      <c r="D2396" s="35" t="s">
        <v>28</v>
      </c>
      <c r="E2396" s="35" t="str">
        <f t="shared" si="111"/>
        <v>M</v>
      </c>
      <c r="F2396" s="35">
        <v>60</v>
      </c>
      <c r="G2396" s="35" t="s">
        <v>6437</v>
      </c>
      <c r="H2396" s="35" t="s">
        <v>5316</v>
      </c>
      <c r="I2396" s="35" t="s">
        <v>25</v>
      </c>
      <c r="J2396" s="48">
        <v>44471</v>
      </c>
      <c r="K2396" s="35">
        <v>37</v>
      </c>
      <c r="L2396" s="49" t="s">
        <v>20</v>
      </c>
      <c r="M2396" s="50" t="str">
        <f>VLOOKUP(Table6[[#This Row],[Product]],Table3[],2)</f>
        <v>Hyperwotsit</v>
      </c>
      <c r="N2396" s="50" t="str">
        <f t="shared" si="112"/>
        <v>Oct</v>
      </c>
      <c r="O2396" s="56">
        <f t="shared" si="113"/>
        <v>2021</v>
      </c>
      <c r="P2396" s="51">
        <f>VLOOKUP(Table6[[#This Row],[Product]],Table3[],3)</f>
        <v>2.0099999999999998</v>
      </c>
      <c r="Q2396" s="35">
        <f>VLOOKUP(Table6[[#This Row],[Product]],Table3[],4)</f>
        <v>20</v>
      </c>
      <c r="R2396" s="35">
        <f>Table6[[#This Row],[Quantity]]*Table6[[#This Row],[Case]]</f>
        <v>740</v>
      </c>
      <c r="S2396" s="35">
        <f>Table6[[#This Row],[Total Sales]]*Table6[[#This Row],[Cost]]</f>
        <v>1487.3999999999999</v>
      </c>
    </row>
    <row r="2397" spans="1:19" x14ac:dyDescent="0.3">
      <c r="A2397" s="54">
        <v>2464</v>
      </c>
      <c r="B2397" s="35" t="s">
        <v>6438</v>
      </c>
      <c r="C2397" s="35" t="s">
        <v>6439</v>
      </c>
      <c r="D2397" s="35" t="s">
        <v>15</v>
      </c>
      <c r="E2397" s="35" t="str">
        <f t="shared" si="111"/>
        <v>F</v>
      </c>
      <c r="F2397" s="35">
        <v>90</v>
      </c>
      <c r="G2397" s="35" t="s">
        <v>6440</v>
      </c>
      <c r="H2397" s="35" t="s">
        <v>3169</v>
      </c>
      <c r="I2397" s="35" t="s">
        <v>110</v>
      </c>
      <c r="J2397" s="48">
        <v>44504</v>
      </c>
      <c r="K2397" s="35">
        <v>95</v>
      </c>
      <c r="L2397" s="49" t="s">
        <v>45</v>
      </c>
      <c r="M2397" s="50" t="str">
        <f>VLOOKUP(Table6[[#This Row],[Product]],Table3[],2)</f>
        <v>Gigastuff</v>
      </c>
      <c r="N2397" s="50" t="str">
        <f t="shared" si="112"/>
        <v>Nov</v>
      </c>
      <c r="O2397" s="56">
        <f t="shared" si="113"/>
        <v>2021</v>
      </c>
      <c r="P2397" s="51">
        <f>VLOOKUP(Table6[[#This Row],[Product]],Table3[],3)</f>
        <v>1.89</v>
      </c>
      <c r="Q2397" s="35">
        <f>VLOOKUP(Table6[[#This Row],[Product]],Table3[],4)</f>
        <v>18</v>
      </c>
      <c r="R2397" s="35">
        <f>Table6[[#This Row],[Quantity]]*Table6[[#This Row],[Case]]</f>
        <v>1710</v>
      </c>
      <c r="S2397" s="35">
        <f>Table6[[#This Row],[Total Sales]]*Table6[[#This Row],[Cost]]</f>
        <v>3231.8999999999996</v>
      </c>
    </row>
    <row r="2398" spans="1:19" x14ac:dyDescent="0.3">
      <c r="A2398" s="54">
        <v>2465</v>
      </c>
      <c r="B2398" s="35" t="s">
        <v>2115</v>
      </c>
      <c r="C2398" s="35" t="s">
        <v>2856</v>
      </c>
      <c r="D2398" s="35" t="s">
        <v>28</v>
      </c>
      <c r="E2398" s="35" t="str">
        <f t="shared" si="111"/>
        <v>M</v>
      </c>
      <c r="F2398" s="35">
        <v>90</v>
      </c>
      <c r="G2398" s="35" t="s">
        <v>6441</v>
      </c>
      <c r="H2398" s="35" t="s">
        <v>6442</v>
      </c>
      <c r="I2398" s="35" t="s">
        <v>294</v>
      </c>
      <c r="J2398" s="48">
        <v>43926</v>
      </c>
      <c r="K2398" s="35">
        <v>49</v>
      </c>
      <c r="L2398" s="49" t="s">
        <v>64</v>
      </c>
      <c r="M2398" s="50" t="str">
        <f>VLOOKUP(Table6[[#This Row],[Product]],Table3[],2)</f>
        <v>Ultrathing V4</v>
      </c>
      <c r="N2398" s="50" t="str">
        <f t="shared" si="112"/>
        <v>Apr</v>
      </c>
      <c r="O2398" s="56">
        <f t="shared" si="113"/>
        <v>2020</v>
      </c>
      <c r="P2398" s="51">
        <f>VLOOKUP(Table6[[#This Row],[Product]],Table3[],3)</f>
        <v>3.99</v>
      </c>
      <c r="Q2398" s="35">
        <f>VLOOKUP(Table6[[#This Row],[Product]],Table3[],4)</f>
        <v>24</v>
      </c>
      <c r="R2398" s="35">
        <f>Table6[[#This Row],[Quantity]]*Table6[[#This Row],[Case]]</f>
        <v>1176</v>
      </c>
      <c r="S2398" s="35">
        <f>Table6[[#This Row],[Total Sales]]*Table6[[#This Row],[Cost]]</f>
        <v>4692.2400000000007</v>
      </c>
    </row>
    <row r="2399" spans="1:19" x14ac:dyDescent="0.3">
      <c r="A2399" s="54">
        <v>2466</v>
      </c>
      <c r="B2399" s="35" t="s">
        <v>811</v>
      </c>
      <c r="C2399" s="35" t="s">
        <v>1050</v>
      </c>
      <c r="D2399" s="35" t="s">
        <v>28</v>
      </c>
      <c r="E2399" s="35" t="str">
        <f t="shared" si="111"/>
        <v>M</v>
      </c>
      <c r="F2399" s="35">
        <v>60</v>
      </c>
      <c r="G2399" s="35" t="s">
        <v>6443</v>
      </c>
      <c r="H2399" s="35" t="s">
        <v>3482</v>
      </c>
      <c r="I2399" s="35" t="s">
        <v>25</v>
      </c>
      <c r="J2399" s="48" t="s">
        <v>13861</v>
      </c>
      <c r="K2399" s="35">
        <v>10</v>
      </c>
      <c r="L2399" s="49" t="s">
        <v>39</v>
      </c>
      <c r="M2399" s="50" t="str">
        <f>VLOOKUP(Table6[[#This Row],[Product]],Table3[],2)</f>
        <v>Ultrathing V1</v>
      </c>
      <c r="N2399" s="50" t="str">
        <f t="shared" si="112"/>
        <v>Aug</v>
      </c>
      <c r="O2399" s="56">
        <f t="shared" si="113"/>
        <v>2021</v>
      </c>
      <c r="P2399" s="51">
        <f>VLOOKUP(Table6[[#This Row],[Product]],Table3[],3)</f>
        <v>1.79</v>
      </c>
      <c r="Q2399" s="35">
        <f>VLOOKUP(Table6[[#This Row],[Product]],Table3[],4)</f>
        <v>17</v>
      </c>
      <c r="R2399" s="35">
        <f>Table6[[#This Row],[Quantity]]*Table6[[#This Row],[Case]]</f>
        <v>170</v>
      </c>
      <c r="S2399" s="35">
        <f>Table6[[#This Row],[Total Sales]]*Table6[[#This Row],[Cost]]</f>
        <v>304.3</v>
      </c>
    </row>
    <row r="2400" spans="1:19" x14ac:dyDescent="0.3">
      <c r="A2400" s="54">
        <v>2467</v>
      </c>
      <c r="B2400" s="35" t="s">
        <v>6444</v>
      </c>
      <c r="C2400" s="35" t="s">
        <v>1109</v>
      </c>
      <c r="D2400" s="35" t="s">
        <v>15</v>
      </c>
      <c r="E2400" s="35" t="str">
        <f t="shared" si="111"/>
        <v>F</v>
      </c>
      <c r="F2400" s="35">
        <v>90</v>
      </c>
      <c r="G2400" s="35" t="s">
        <v>6445</v>
      </c>
      <c r="H2400" s="35" t="s">
        <v>2066</v>
      </c>
      <c r="I2400" s="35" t="s">
        <v>294</v>
      </c>
      <c r="J2400" s="48">
        <v>44806</v>
      </c>
      <c r="K2400" s="35">
        <v>94</v>
      </c>
      <c r="L2400" s="49" t="s">
        <v>64</v>
      </c>
      <c r="M2400" s="50" t="str">
        <f>VLOOKUP(Table6[[#This Row],[Product]],Table3[],2)</f>
        <v>Ultrathing V4</v>
      </c>
      <c r="N2400" s="50" t="str">
        <f t="shared" si="112"/>
        <v>Sep</v>
      </c>
      <c r="O2400" s="56">
        <f t="shared" si="113"/>
        <v>2022</v>
      </c>
      <c r="P2400" s="51">
        <f>VLOOKUP(Table6[[#This Row],[Product]],Table3[],3)</f>
        <v>3.99</v>
      </c>
      <c r="Q2400" s="35">
        <f>VLOOKUP(Table6[[#This Row],[Product]],Table3[],4)</f>
        <v>24</v>
      </c>
      <c r="R2400" s="35">
        <f>Table6[[#This Row],[Quantity]]*Table6[[#This Row],[Case]]</f>
        <v>2256</v>
      </c>
      <c r="S2400" s="35">
        <f>Table6[[#This Row],[Total Sales]]*Table6[[#This Row],[Cost]]</f>
        <v>9001.44</v>
      </c>
    </row>
    <row r="2401" spans="1:19" x14ac:dyDescent="0.3">
      <c r="A2401" s="54">
        <v>2468</v>
      </c>
      <c r="B2401" s="35" t="s">
        <v>6446</v>
      </c>
      <c r="C2401" s="35" t="s">
        <v>6447</v>
      </c>
      <c r="D2401" s="35" t="s">
        <v>28</v>
      </c>
      <c r="E2401" s="35" t="str">
        <f t="shared" si="111"/>
        <v>M</v>
      </c>
      <c r="F2401" s="35">
        <v>30</v>
      </c>
      <c r="G2401" s="35" t="s">
        <v>6448</v>
      </c>
      <c r="H2401" s="35" t="s">
        <v>182</v>
      </c>
      <c r="I2401" s="35" t="s">
        <v>32</v>
      </c>
      <c r="J2401" s="48" t="s">
        <v>14056</v>
      </c>
      <c r="K2401" s="35">
        <v>35</v>
      </c>
      <c r="L2401" s="49" t="s">
        <v>54</v>
      </c>
      <c r="M2401" s="50" t="str">
        <f>VLOOKUP(Table6[[#This Row],[Product]],Table3[],2)</f>
        <v>Megawidget S</v>
      </c>
      <c r="N2401" s="50" t="str">
        <f t="shared" si="112"/>
        <v>Dec</v>
      </c>
      <c r="O2401" s="56">
        <f t="shared" si="113"/>
        <v>2021</v>
      </c>
      <c r="P2401" s="51">
        <f>VLOOKUP(Table6[[#This Row],[Product]],Table3[],3)</f>
        <v>0.69</v>
      </c>
      <c r="Q2401" s="35">
        <f>VLOOKUP(Table6[[#This Row],[Product]],Table3[],4)</f>
        <v>24</v>
      </c>
      <c r="R2401" s="35">
        <f>Table6[[#This Row],[Quantity]]*Table6[[#This Row],[Case]]</f>
        <v>840</v>
      </c>
      <c r="S2401" s="35">
        <f>Table6[[#This Row],[Total Sales]]*Table6[[#This Row],[Cost]]</f>
        <v>579.59999999999991</v>
      </c>
    </row>
    <row r="2402" spans="1:19" x14ac:dyDescent="0.3">
      <c r="A2402" s="54">
        <v>2469</v>
      </c>
      <c r="B2402" s="35" t="s">
        <v>4489</v>
      </c>
      <c r="C2402" s="35" t="s">
        <v>6449</v>
      </c>
      <c r="D2402" s="35" t="s">
        <v>28</v>
      </c>
      <c r="E2402" s="35" t="str">
        <f t="shared" si="111"/>
        <v>M</v>
      </c>
      <c r="F2402" s="35">
        <v>60</v>
      </c>
      <c r="G2402" s="35" t="s">
        <v>6450</v>
      </c>
      <c r="H2402" s="35" t="s">
        <v>3637</v>
      </c>
      <c r="I2402" s="35" t="s">
        <v>38</v>
      </c>
      <c r="J2402" s="48" t="s">
        <v>13652</v>
      </c>
      <c r="K2402" s="35">
        <v>19</v>
      </c>
      <c r="L2402" s="49" t="s">
        <v>101</v>
      </c>
      <c r="M2402" s="50" t="str">
        <f>VLOOKUP(Table6[[#This Row],[Product]],Table3[],2)</f>
        <v>Superwossname</v>
      </c>
      <c r="N2402" s="50" t="str">
        <f t="shared" si="112"/>
        <v>Mar</v>
      </c>
      <c r="O2402" s="56">
        <f t="shared" si="113"/>
        <v>2020</v>
      </c>
      <c r="P2402" s="51">
        <f>VLOOKUP(Table6[[#This Row],[Product]],Table3[],3)</f>
        <v>3.49</v>
      </c>
      <c r="Q2402" s="35">
        <f>VLOOKUP(Table6[[#This Row],[Product]],Table3[],4)</f>
        <v>20</v>
      </c>
      <c r="R2402" s="35">
        <f>Table6[[#This Row],[Quantity]]*Table6[[#This Row],[Case]]</f>
        <v>380</v>
      </c>
      <c r="S2402" s="35">
        <f>Table6[[#This Row],[Total Sales]]*Table6[[#This Row],[Cost]]</f>
        <v>1326.2</v>
      </c>
    </row>
    <row r="2403" spans="1:19" x14ac:dyDescent="0.3">
      <c r="A2403" s="54">
        <v>2470</v>
      </c>
      <c r="B2403" s="35" t="s">
        <v>6451</v>
      </c>
      <c r="C2403" s="35" t="s">
        <v>6452</v>
      </c>
      <c r="D2403" s="35" t="s">
        <v>15</v>
      </c>
      <c r="E2403" s="35" t="str">
        <f t="shared" si="111"/>
        <v>F</v>
      </c>
      <c r="F2403" s="35">
        <v>90</v>
      </c>
      <c r="G2403" s="35" t="s">
        <v>6453</v>
      </c>
      <c r="H2403" s="35" t="s">
        <v>1087</v>
      </c>
      <c r="I2403" s="35" t="s">
        <v>554</v>
      </c>
      <c r="J2403" s="48">
        <v>44145</v>
      </c>
      <c r="K2403" s="35">
        <v>5</v>
      </c>
      <c r="L2403" s="49" t="s">
        <v>20</v>
      </c>
      <c r="M2403" s="50" t="str">
        <f>VLOOKUP(Table6[[#This Row],[Product]],Table3[],2)</f>
        <v>Hyperwotsit</v>
      </c>
      <c r="N2403" s="50" t="str">
        <f t="shared" si="112"/>
        <v>Nov</v>
      </c>
      <c r="O2403" s="56">
        <f t="shared" si="113"/>
        <v>2020</v>
      </c>
      <c r="P2403" s="51">
        <f>VLOOKUP(Table6[[#This Row],[Product]],Table3[],3)</f>
        <v>2.0099999999999998</v>
      </c>
      <c r="Q2403" s="35">
        <f>VLOOKUP(Table6[[#This Row],[Product]],Table3[],4)</f>
        <v>20</v>
      </c>
      <c r="R2403" s="35">
        <f>Table6[[#This Row],[Quantity]]*Table6[[#This Row],[Case]]</f>
        <v>100</v>
      </c>
      <c r="S2403" s="35">
        <f>Table6[[#This Row],[Total Sales]]*Table6[[#This Row],[Cost]]</f>
        <v>200.99999999999997</v>
      </c>
    </row>
    <row r="2404" spans="1:19" x14ac:dyDescent="0.3">
      <c r="A2404" s="54">
        <v>2471</v>
      </c>
      <c r="B2404" s="35" t="s">
        <v>4775</v>
      </c>
      <c r="C2404" s="35" t="s">
        <v>6454</v>
      </c>
      <c r="D2404" s="35" t="s">
        <v>28</v>
      </c>
      <c r="E2404" s="35" t="str">
        <f t="shared" si="111"/>
        <v>M</v>
      </c>
      <c r="F2404" s="35">
        <v>30</v>
      </c>
      <c r="G2404" s="35" t="s">
        <v>6455</v>
      </c>
      <c r="H2404" s="35" t="s">
        <v>141</v>
      </c>
      <c r="I2404" s="35" t="s">
        <v>32</v>
      </c>
      <c r="J2404" s="48" t="s">
        <v>13907</v>
      </c>
      <c r="K2404" s="35">
        <v>23</v>
      </c>
      <c r="L2404" s="49" t="s">
        <v>80</v>
      </c>
      <c r="M2404" s="50" t="str">
        <f>VLOOKUP(Table6[[#This Row],[Product]],Table3[],2)</f>
        <v>Ultrathing V2</v>
      </c>
      <c r="N2404" s="50" t="str">
        <f t="shared" si="112"/>
        <v>Jul</v>
      </c>
      <c r="O2404" s="56">
        <f t="shared" si="113"/>
        <v>2020</v>
      </c>
      <c r="P2404" s="51">
        <f>VLOOKUP(Table6[[#This Row],[Product]],Table3[],3)</f>
        <v>2.95</v>
      </c>
      <c r="Q2404" s="35">
        <f>VLOOKUP(Table6[[#This Row],[Product]],Table3[],4)</f>
        <v>20</v>
      </c>
      <c r="R2404" s="35">
        <f>Table6[[#This Row],[Quantity]]*Table6[[#This Row],[Case]]</f>
        <v>460</v>
      </c>
      <c r="S2404" s="35">
        <f>Table6[[#This Row],[Total Sales]]*Table6[[#This Row],[Cost]]</f>
        <v>1357</v>
      </c>
    </row>
    <row r="2405" spans="1:19" x14ac:dyDescent="0.3">
      <c r="A2405" s="54">
        <v>2472</v>
      </c>
      <c r="B2405" s="35" t="s">
        <v>1096</v>
      </c>
      <c r="C2405" s="35" t="s">
        <v>547</v>
      </c>
      <c r="D2405" s="35" t="s">
        <v>28</v>
      </c>
      <c r="E2405" s="35" t="str">
        <f t="shared" si="111"/>
        <v>M</v>
      </c>
      <c r="F2405" s="35">
        <v>90</v>
      </c>
      <c r="G2405" s="35" t="s">
        <v>6456</v>
      </c>
      <c r="H2405" s="35" t="s">
        <v>3951</v>
      </c>
      <c r="I2405" s="35" t="s">
        <v>1576</v>
      </c>
      <c r="J2405" s="48" t="s">
        <v>14136</v>
      </c>
      <c r="K2405" s="35">
        <v>36</v>
      </c>
      <c r="L2405" s="49" t="s">
        <v>39</v>
      </c>
      <c r="M2405" s="50" t="str">
        <f>VLOOKUP(Table6[[#This Row],[Product]],Table3[],2)</f>
        <v>Ultrathing V1</v>
      </c>
      <c r="N2405" s="50" t="str">
        <f t="shared" si="112"/>
        <v>Dec</v>
      </c>
      <c r="O2405" s="56">
        <f t="shared" si="113"/>
        <v>2022</v>
      </c>
      <c r="P2405" s="51">
        <f>VLOOKUP(Table6[[#This Row],[Product]],Table3[],3)</f>
        <v>1.79</v>
      </c>
      <c r="Q2405" s="35">
        <f>VLOOKUP(Table6[[#This Row],[Product]],Table3[],4)</f>
        <v>17</v>
      </c>
      <c r="R2405" s="35">
        <f>Table6[[#This Row],[Quantity]]*Table6[[#This Row],[Case]]</f>
        <v>612</v>
      </c>
      <c r="S2405" s="35">
        <f>Table6[[#This Row],[Total Sales]]*Table6[[#This Row],[Cost]]</f>
        <v>1095.48</v>
      </c>
    </row>
    <row r="2406" spans="1:19" x14ac:dyDescent="0.3">
      <c r="A2406" s="54">
        <v>2474</v>
      </c>
      <c r="B2406" s="35" t="s">
        <v>1900</v>
      </c>
      <c r="C2406" s="35" t="s">
        <v>336</v>
      </c>
      <c r="D2406" s="35" t="s">
        <v>51</v>
      </c>
      <c r="E2406" s="35" t="str">
        <f t="shared" si="111"/>
        <v>F</v>
      </c>
      <c r="F2406" s="35">
        <v>90</v>
      </c>
      <c r="G2406" s="35" t="s">
        <v>6458</v>
      </c>
      <c r="H2406" s="35" t="s">
        <v>1791</v>
      </c>
      <c r="I2406" s="35" t="s">
        <v>32</v>
      </c>
      <c r="J2406" s="48" t="s">
        <v>14032</v>
      </c>
      <c r="K2406" s="35">
        <v>47</v>
      </c>
      <c r="L2406" s="49" t="s">
        <v>33</v>
      </c>
      <c r="M2406" s="50" t="str">
        <f>VLOOKUP(Table6[[#This Row],[Product]],Table3[],2)</f>
        <v>Megawidget L</v>
      </c>
      <c r="N2406" s="50" t="str">
        <f t="shared" si="112"/>
        <v>Oct</v>
      </c>
      <c r="O2406" s="56">
        <f t="shared" si="113"/>
        <v>2021</v>
      </c>
      <c r="P2406" s="51">
        <f>VLOOKUP(Table6[[#This Row],[Product]],Table3[],3)</f>
        <v>1.79</v>
      </c>
      <c r="Q2406" s="35">
        <f>VLOOKUP(Table6[[#This Row],[Product]],Table3[],4)</f>
        <v>24</v>
      </c>
      <c r="R2406" s="35">
        <f>Table6[[#This Row],[Quantity]]*Table6[[#This Row],[Case]]</f>
        <v>1128</v>
      </c>
      <c r="S2406" s="35">
        <f>Table6[[#This Row],[Total Sales]]*Table6[[#This Row],[Cost]]</f>
        <v>2019.1200000000001</v>
      </c>
    </row>
    <row r="2407" spans="1:19" x14ac:dyDescent="0.3">
      <c r="A2407" s="54">
        <v>2475</v>
      </c>
      <c r="B2407" s="35" t="s">
        <v>259</v>
      </c>
      <c r="C2407" s="35" t="s">
        <v>6459</v>
      </c>
      <c r="D2407" s="35" t="s">
        <v>28</v>
      </c>
      <c r="E2407" s="35" t="str">
        <f t="shared" si="111"/>
        <v>M</v>
      </c>
      <c r="F2407" s="35">
        <v>30</v>
      </c>
      <c r="G2407" s="35" t="s">
        <v>6460</v>
      </c>
      <c r="H2407" s="35" t="s">
        <v>1107</v>
      </c>
      <c r="I2407" s="35" t="s">
        <v>32</v>
      </c>
      <c r="J2407" s="48" t="s">
        <v>14191</v>
      </c>
      <c r="K2407" s="35">
        <v>58</v>
      </c>
      <c r="L2407" s="49" t="s">
        <v>33</v>
      </c>
      <c r="M2407" s="50" t="str">
        <f>VLOOKUP(Table6[[#This Row],[Product]],Table3[],2)</f>
        <v>Megawidget L</v>
      </c>
      <c r="N2407" s="50" t="str">
        <f t="shared" si="112"/>
        <v>Sep</v>
      </c>
      <c r="O2407" s="56">
        <f t="shared" si="113"/>
        <v>2020</v>
      </c>
      <c r="P2407" s="51">
        <f>VLOOKUP(Table6[[#This Row],[Product]],Table3[],3)</f>
        <v>1.79</v>
      </c>
      <c r="Q2407" s="35">
        <f>VLOOKUP(Table6[[#This Row],[Product]],Table3[],4)</f>
        <v>24</v>
      </c>
      <c r="R2407" s="35">
        <f>Table6[[#This Row],[Quantity]]*Table6[[#This Row],[Case]]</f>
        <v>1392</v>
      </c>
      <c r="S2407" s="35">
        <f>Table6[[#This Row],[Total Sales]]*Table6[[#This Row],[Cost]]</f>
        <v>2491.6799999999998</v>
      </c>
    </row>
    <row r="2408" spans="1:19" x14ac:dyDescent="0.3">
      <c r="A2408" s="54">
        <v>2476</v>
      </c>
      <c r="B2408" s="35" t="s">
        <v>6461</v>
      </c>
      <c r="C2408" s="35" t="s">
        <v>4637</v>
      </c>
      <c r="D2408" s="35" t="s">
        <v>15</v>
      </c>
      <c r="E2408" s="35" t="str">
        <f t="shared" si="111"/>
        <v>F</v>
      </c>
      <c r="F2408" s="35">
        <v>90</v>
      </c>
      <c r="G2408" s="35" t="s">
        <v>6462</v>
      </c>
      <c r="H2408" s="35" t="s">
        <v>2539</v>
      </c>
      <c r="I2408" s="35" t="s">
        <v>178</v>
      </c>
      <c r="J2408" s="48">
        <v>44687</v>
      </c>
      <c r="K2408" s="35">
        <v>44</v>
      </c>
      <c r="L2408" s="49" t="s">
        <v>80</v>
      </c>
      <c r="M2408" s="50" t="str">
        <f>VLOOKUP(Table6[[#This Row],[Product]],Table3[],2)</f>
        <v>Ultrathing V2</v>
      </c>
      <c r="N2408" s="50" t="str">
        <f t="shared" si="112"/>
        <v>May</v>
      </c>
      <c r="O2408" s="56">
        <f t="shared" si="113"/>
        <v>2022</v>
      </c>
      <c r="P2408" s="51">
        <f>VLOOKUP(Table6[[#This Row],[Product]],Table3[],3)</f>
        <v>2.95</v>
      </c>
      <c r="Q2408" s="35">
        <f>VLOOKUP(Table6[[#This Row],[Product]],Table3[],4)</f>
        <v>20</v>
      </c>
      <c r="R2408" s="35">
        <f>Table6[[#This Row],[Quantity]]*Table6[[#This Row],[Case]]</f>
        <v>880</v>
      </c>
      <c r="S2408" s="35">
        <f>Table6[[#This Row],[Total Sales]]*Table6[[#This Row],[Cost]]</f>
        <v>2596</v>
      </c>
    </row>
    <row r="2409" spans="1:19" x14ac:dyDescent="0.3">
      <c r="A2409" s="54">
        <v>2477</v>
      </c>
      <c r="B2409" s="35" t="s">
        <v>695</v>
      </c>
      <c r="C2409" s="35" t="s">
        <v>2920</v>
      </c>
      <c r="D2409" s="35" t="s">
        <v>15</v>
      </c>
      <c r="E2409" s="35" t="str">
        <f t="shared" si="111"/>
        <v>F</v>
      </c>
      <c r="F2409" s="35">
        <v>30</v>
      </c>
      <c r="G2409" s="35" t="s">
        <v>6463</v>
      </c>
      <c r="H2409" s="35" t="s">
        <v>1333</v>
      </c>
      <c r="I2409" s="35" t="s">
        <v>294</v>
      </c>
      <c r="J2409" s="48" t="s">
        <v>13945</v>
      </c>
      <c r="K2409" s="35">
        <v>61</v>
      </c>
      <c r="L2409" s="49" t="s">
        <v>101</v>
      </c>
      <c r="M2409" s="50" t="str">
        <f>VLOOKUP(Table6[[#This Row],[Product]],Table3[],2)</f>
        <v>Superwossname</v>
      </c>
      <c r="N2409" s="50" t="str">
        <f t="shared" si="112"/>
        <v>Dec</v>
      </c>
      <c r="O2409" s="56">
        <f t="shared" si="113"/>
        <v>2021</v>
      </c>
      <c r="P2409" s="51">
        <f>VLOOKUP(Table6[[#This Row],[Product]],Table3[],3)</f>
        <v>3.49</v>
      </c>
      <c r="Q2409" s="35">
        <f>VLOOKUP(Table6[[#This Row],[Product]],Table3[],4)</f>
        <v>20</v>
      </c>
      <c r="R2409" s="35">
        <f>Table6[[#This Row],[Quantity]]*Table6[[#This Row],[Case]]</f>
        <v>1220</v>
      </c>
      <c r="S2409" s="35">
        <f>Table6[[#This Row],[Total Sales]]*Table6[[#This Row],[Cost]]</f>
        <v>4257.8</v>
      </c>
    </row>
    <row r="2410" spans="1:19" x14ac:dyDescent="0.3">
      <c r="A2410" s="54">
        <v>2478</v>
      </c>
      <c r="B2410" s="35" t="s">
        <v>596</v>
      </c>
      <c r="C2410" s="35" t="s">
        <v>2572</v>
      </c>
      <c r="D2410" s="35" t="s">
        <v>117</v>
      </c>
      <c r="E2410" s="35" t="str">
        <f t="shared" si="111"/>
        <v>M/F</v>
      </c>
      <c r="F2410" s="35">
        <v>60</v>
      </c>
      <c r="G2410" s="35" t="s">
        <v>6464</v>
      </c>
      <c r="H2410" s="35" t="s">
        <v>4358</v>
      </c>
      <c r="I2410" s="35" t="s">
        <v>146</v>
      </c>
      <c r="J2410" s="48" t="s">
        <v>14192</v>
      </c>
      <c r="K2410" s="35">
        <v>42</v>
      </c>
      <c r="L2410" s="49" t="s">
        <v>64</v>
      </c>
      <c r="M2410" s="50" t="str">
        <f>VLOOKUP(Table6[[#This Row],[Product]],Table3[],2)</f>
        <v>Ultrathing V4</v>
      </c>
      <c r="N2410" s="50" t="str">
        <f t="shared" si="112"/>
        <v>Jul</v>
      </c>
      <c r="O2410" s="56">
        <f t="shared" si="113"/>
        <v>2020</v>
      </c>
      <c r="P2410" s="51">
        <f>VLOOKUP(Table6[[#This Row],[Product]],Table3[],3)</f>
        <v>3.99</v>
      </c>
      <c r="Q2410" s="35">
        <f>VLOOKUP(Table6[[#This Row],[Product]],Table3[],4)</f>
        <v>24</v>
      </c>
      <c r="R2410" s="35">
        <f>Table6[[#This Row],[Quantity]]*Table6[[#This Row],[Case]]</f>
        <v>1008</v>
      </c>
      <c r="S2410" s="35">
        <f>Table6[[#This Row],[Total Sales]]*Table6[[#This Row],[Cost]]</f>
        <v>4021.92</v>
      </c>
    </row>
    <row r="2411" spans="1:19" x14ac:dyDescent="0.3">
      <c r="A2411" s="54">
        <v>2479</v>
      </c>
      <c r="B2411" s="35" t="s">
        <v>6465</v>
      </c>
      <c r="C2411" s="35" t="s">
        <v>5546</v>
      </c>
      <c r="D2411" s="35" t="s">
        <v>15</v>
      </c>
      <c r="E2411" s="35" t="str">
        <f t="shared" si="111"/>
        <v>F</v>
      </c>
      <c r="F2411" s="35">
        <v>60</v>
      </c>
      <c r="G2411" s="35" t="s">
        <v>6466</v>
      </c>
      <c r="H2411" s="35" t="s">
        <v>655</v>
      </c>
      <c r="I2411" s="35" t="s">
        <v>32</v>
      </c>
      <c r="J2411" s="48" t="s">
        <v>13698</v>
      </c>
      <c r="K2411" s="35">
        <v>6</v>
      </c>
      <c r="L2411" s="49" t="s">
        <v>33</v>
      </c>
      <c r="M2411" s="50" t="str">
        <f>VLOOKUP(Table6[[#This Row],[Product]],Table3[],2)</f>
        <v>Megawidget L</v>
      </c>
      <c r="N2411" s="50" t="str">
        <f t="shared" si="112"/>
        <v>Jan</v>
      </c>
      <c r="O2411" s="56">
        <f t="shared" si="113"/>
        <v>2022</v>
      </c>
      <c r="P2411" s="51">
        <f>VLOOKUP(Table6[[#This Row],[Product]],Table3[],3)</f>
        <v>1.79</v>
      </c>
      <c r="Q2411" s="35">
        <f>VLOOKUP(Table6[[#This Row],[Product]],Table3[],4)</f>
        <v>24</v>
      </c>
      <c r="R2411" s="35">
        <f>Table6[[#This Row],[Quantity]]*Table6[[#This Row],[Case]]</f>
        <v>144</v>
      </c>
      <c r="S2411" s="35">
        <f>Table6[[#This Row],[Total Sales]]*Table6[[#This Row],[Cost]]</f>
        <v>257.76</v>
      </c>
    </row>
    <row r="2412" spans="1:19" x14ac:dyDescent="0.3">
      <c r="A2412" s="54">
        <v>2480</v>
      </c>
      <c r="B2412" s="35" t="s">
        <v>6144</v>
      </c>
      <c r="C2412" s="35" t="s">
        <v>972</v>
      </c>
      <c r="D2412" s="35" t="s">
        <v>28</v>
      </c>
      <c r="E2412" s="35" t="str">
        <f t="shared" si="111"/>
        <v>M</v>
      </c>
      <c r="F2412" s="35">
        <v>30</v>
      </c>
      <c r="G2412" s="35" t="s">
        <v>6467</v>
      </c>
      <c r="H2412" s="35" t="s">
        <v>6168</v>
      </c>
      <c r="I2412" s="35" t="s">
        <v>294</v>
      </c>
      <c r="J2412" s="48" t="s">
        <v>13952</v>
      </c>
      <c r="K2412" s="35">
        <v>93</v>
      </c>
      <c r="L2412" s="49" t="s">
        <v>159</v>
      </c>
      <c r="M2412" s="50" t="str">
        <f>VLOOKUP(Table6[[#This Row],[Product]],Table3[],2)</f>
        <v>Ultrathing V3</v>
      </c>
      <c r="N2412" s="50" t="str">
        <f t="shared" si="112"/>
        <v>Nov</v>
      </c>
      <c r="O2412" s="56">
        <f t="shared" si="113"/>
        <v>2022</v>
      </c>
      <c r="P2412" s="51">
        <f>VLOOKUP(Table6[[#This Row],[Product]],Table3[],3)</f>
        <v>3.39</v>
      </c>
      <c r="Q2412" s="35">
        <f>VLOOKUP(Table6[[#This Row],[Product]],Table3[],4)</f>
        <v>24</v>
      </c>
      <c r="R2412" s="35">
        <f>Table6[[#This Row],[Quantity]]*Table6[[#This Row],[Case]]</f>
        <v>2232</v>
      </c>
      <c r="S2412" s="35">
        <f>Table6[[#This Row],[Total Sales]]*Table6[[#This Row],[Cost]]</f>
        <v>7566.4800000000005</v>
      </c>
    </row>
    <row r="2413" spans="1:19" x14ac:dyDescent="0.3">
      <c r="A2413" s="54">
        <v>2481</v>
      </c>
      <c r="B2413" s="35" t="s">
        <v>6468</v>
      </c>
      <c r="C2413" s="35" t="s">
        <v>6469</v>
      </c>
      <c r="D2413" s="35" t="s">
        <v>51</v>
      </c>
      <c r="E2413" s="35" t="str">
        <f t="shared" si="111"/>
        <v>F</v>
      </c>
      <c r="F2413" s="35">
        <v>60</v>
      </c>
      <c r="G2413" s="35" t="s">
        <v>6470</v>
      </c>
      <c r="H2413" s="35" t="s">
        <v>5915</v>
      </c>
      <c r="I2413" s="35" t="s">
        <v>32</v>
      </c>
      <c r="J2413" s="48" t="s">
        <v>14193</v>
      </c>
      <c r="K2413" s="35">
        <v>11</v>
      </c>
      <c r="L2413" s="49" t="s">
        <v>64</v>
      </c>
      <c r="M2413" s="50" t="str">
        <f>VLOOKUP(Table6[[#This Row],[Product]],Table3[],2)</f>
        <v>Ultrathing V4</v>
      </c>
      <c r="N2413" s="50" t="str">
        <f t="shared" si="112"/>
        <v>Mar</v>
      </c>
      <c r="O2413" s="56">
        <f t="shared" si="113"/>
        <v>2020</v>
      </c>
      <c r="P2413" s="51">
        <f>VLOOKUP(Table6[[#This Row],[Product]],Table3[],3)</f>
        <v>3.99</v>
      </c>
      <c r="Q2413" s="35">
        <f>VLOOKUP(Table6[[#This Row],[Product]],Table3[],4)</f>
        <v>24</v>
      </c>
      <c r="R2413" s="35">
        <f>Table6[[#This Row],[Quantity]]*Table6[[#This Row],[Case]]</f>
        <v>264</v>
      </c>
      <c r="S2413" s="35">
        <f>Table6[[#This Row],[Total Sales]]*Table6[[#This Row],[Cost]]</f>
        <v>1053.3600000000001</v>
      </c>
    </row>
    <row r="2414" spans="1:19" x14ac:dyDescent="0.3">
      <c r="A2414" s="54">
        <v>2482</v>
      </c>
      <c r="B2414" s="35" t="s">
        <v>4602</v>
      </c>
      <c r="C2414" s="35" t="s">
        <v>2359</v>
      </c>
      <c r="D2414" s="35" t="s">
        <v>51</v>
      </c>
      <c r="E2414" s="35" t="str">
        <f t="shared" si="111"/>
        <v>F</v>
      </c>
      <c r="F2414" s="35">
        <v>30</v>
      </c>
      <c r="G2414" s="35" t="s">
        <v>6471</v>
      </c>
      <c r="H2414" s="35" t="s">
        <v>2483</v>
      </c>
      <c r="I2414" s="35" t="s">
        <v>1199</v>
      </c>
      <c r="J2414" s="48" t="s">
        <v>14194</v>
      </c>
      <c r="K2414" s="35">
        <v>79</v>
      </c>
      <c r="L2414" s="49" t="s">
        <v>45</v>
      </c>
      <c r="M2414" s="50" t="str">
        <f>VLOOKUP(Table6[[#This Row],[Product]],Table3[],2)</f>
        <v>Gigastuff</v>
      </c>
      <c r="N2414" s="50" t="str">
        <f t="shared" si="112"/>
        <v>Jan</v>
      </c>
      <c r="O2414" s="56">
        <f t="shared" si="113"/>
        <v>2021</v>
      </c>
      <c r="P2414" s="51">
        <f>VLOOKUP(Table6[[#This Row],[Product]],Table3[],3)</f>
        <v>1.89</v>
      </c>
      <c r="Q2414" s="35">
        <f>VLOOKUP(Table6[[#This Row],[Product]],Table3[],4)</f>
        <v>18</v>
      </c>
      <c r="R2414" s="35">
        <f>Table6[[#This Row],[Quantity]]*Table6[[#This Row],[Case]]</f>
        <v>1422</v>
      </c>
      <c r="S2414" s="35">
        <f>Table6[[#This Row],[Total Sales]]*Table6[[#This Row],[Cost]]</f>
        <v>2687.58</v>
      </c>
    </row>
    <row r="2415" spans="1:19" x14ac:dyDescent="0.3">
      <c r="A2415" s="54">
        <v>2483</v>
      </c>
      <c r="B2415" s="35" t="s">
        <v>6472</v>
      </c>
      <c r="C2415" s="35" t="s">
        <v>5862</v>
      </c>
      <c r="D2415" s="35" t="s">
        <v>15</v>
      </c>
      <c r="E2415" s="35" t="str">
        <f t="shared" si="111"/>
        <v>F</v>
      </c>
      <c r="F2415" s="35">
        <v>30</v>
      </c>
      <c r="G2415" s="35" t="s">
        <v>6473</v>
      </c>
      <c r="H2415" s="35" t="s">
        <v>363</v>
      </c>
      <c r="I2415" s="35" t="s">
        <v>110</v>
      </c>
      <c r="J2415" s="48">
        <v>44022</v>
      </c>
      <c r="K2415" s="35">
        <v>26</v>
      </c>
      <c r="L2415" s="49" t="s">
        <v>80</v>
      </c>
      <c r="M2415" s="50" t="str">
        <f>VLOOKUP(Table6[[#This Row],[Product]],Table3[],2)</f>
        <v>Ultrathing V2</v>
      </c>
      <c r="N2415" s="50" t="str">
        <f t="shared" si="112"/>
        <v>Jul</v>
      </c>
      <c r="O2415" s="56">
        <f t="shared" si="113"/>
        <v>2020</v>
      </c>
      <c r="P2415" s="51">
        <f>VLOOKUP(Table6[[#This Row],[Product]],Table3[],3)</f>
        <v>2.95</v>
      </c>
      <c r="Q2415" s="35">
        <f>VLOOKUP(Table6[[#This Row],[Product]],Table3[],4)</f>
        <v>20</v>
      </c>
      <c r="R2415" s="35">
        <f>Table6[[#This Row],[Quantity]]*Table6[[#This Row],[Case]]</f>
        <v>520</v>
      </c>
      <c r="S2415" s="35">
        <f>Table6[[#This Row],[Total Sales]]*Table6[[#This Row],[Cost]]</f>
        <v>1534</v>
      </c>
    </row>
    <row r="2416" spans="1:19" x14ac:dyDescent="0.3">
      <c r="A2416" s="54">
        <v>2484</v>
      </c>
      <c r="B2416" s="35" t="s">
        <v>1464</v>
      </c>
      <c r="C2416" s="35" t="s">
        <v>2785</v>
      </c>
      <c r="D2416" s="35" t="s">
        <v>28</v>
      </c>
      <c r="E2416" s="35" t="str">
        <f t="shared" si="111"/>
        <v>M</v>
      </c>
      <c r="F2416" s="35">
        <v>90</v>
      </c>
      <c r="G2416" s="35" t="s">
        <v>14386</v>
      </c>
      <c r="H2416" s="35" t="s">
        <v>2972</v>
      </c>
      <c r="I2416" s="35" t="s">
        <v>32</v>
      </c>
      <c r="J2416" s="48" t="s">
        <v>13795</v>
      </c>
      <c r="K2416" s="35">
        <v>79</v>
      </c>
      <c r="L2416" s="49" t="s">
        <v>33</v>
      </c>
      <c r="M2416" s="50" t="str">
        <f>VLOOKUP(Table6[[#This Row],[Product]],Table3[],2)</f>
        <v>Megawidget L</v>
      </c>
      <c r="N2416" s="50" t="str">
        <f t="shared" si="112"/>
        <v>Jan</v>
      </c>
      <c r="O2416" s="56">
        <f t="shared" si="113"/>
        <v>2020</v>
      </c>
      <c r="P2416" s="51">
        <f>VLOOKUP(Table6[[#This Row],[Product]],Table3[],3)</f>
        <v>1.79</v>
      </c>
      <c r="Q2416" s="35">
        <f>VLOOKUP(Table6[[#This Row],[Product]],Table3[],4)</f>
        <v>24</v>
      </c>
      <c r="R2416" s="35">
        <f>Table6[[#This Row],[Quantity]]*Table6[[#This Row],[Case]]</f>
        <v>1896</v>
      </c>
      <c r="S2416" s="35">
        <f>Table6[[#This Row],[Total Sales]]*Table6[[#This Row],[Cost]]</f>
        <v>3393.84</v>
      </c>
    </row>
    <row r="2417" spans="1:19" x14ac:dyDescent="0.3">
      <c r="A2417" s="54">
        <v>2485</v>
      </c>
      <c r="B2417" s="35" t="s">
        <v>4068</v>
      </c>
      <c r="C2417" s="35" t="s">
        <v>1535</v>
      </c>
      <c r="D2417" s="35" t="s">
        <v>28</v>
      </c>
      <c r="E2417" s="35" t="str">
        <f t="shared" si="111"/>
        <v>M</v>
      </c>
      <c r="F2417" s="35">
        <v>60</v>
      </c>
      <c r="G2417" s="35" t="s">
        <v>6475</v>
      </c>
      <c r="H2417" s="35" t="s">
        <v>1256</v>
      </c>
      <c r="I2417" s="35" t="s">
        <v>32</v>
      </c>
      <c r="J2417" s="48" t="s">
        <v>13880</v>
      </c>
      <c r="K2417" s="35">
        <v>15</v>
      </c>
      <c r="L2417" s="49" t="s">
        <v>159</v>
      </c>
      <c r="M2417" s="50" t="str">
        <f>VLOOKUP(Table6[[#This Row],[Product]],Table3[],2)</f>
        <v>Ultrathing V3</v>
      </c>
      <c r="N2417" s="50" t="str">
        <f t="shared" si="112"/>
        <v>Sep</v>
      </c>
      <c r="O2417" s="56">
        <f t="shared" si="113"/>
        <v>2022</v>
      </c>
      <c r="P2417" s="51">
        <f>VLOOKUP(Table6[[#This Row],[Product]],Table3[],3)</f>
        <v>3.39</v>
      </c>
      <c r="Q2417" s="35">
        <f>VLOOKUP(Table6[[#This Row],[Product]],Table3[],4)</f>
        <v>24</v>
      </c>
      <c r="R2417" s="35">
        <f>Table6[[#This Row],[Quantity]]*Table6[[#This Row],[Case]]</f>
        <v>360</v>
      </c>
      <c r="S2417" s="35">
        <f>Table6[[#This Row],[Total Sales]]*Table6[[#This Row],[Cost]]</f>
        <v>1220.4000000000001</v>
      </c>
    </row>
    <row r="2418" spans="1:19" x14ac:dyDescent="0.3">
      <c r="A2418" s="54">
        <v>2486</v>
      </c>
      <c r="B2418" s="35" t="s">
        <v>6476</v>
      </c>
      <c r="C2418" s="35" t="s">
        <v>6477</v>
      </c>
      <c r="D2418" s="35" t="s">
        <v>28</v>
      </c>
      <c r="E2418" s="35" t="str">
        <f t="shared" si="111"/>
        <v>M</v>
      </c>
      <c r="F2418" s="35">
        <v>60</v>
      </c>
      <c r="G2418" s="35" t="s">
        <v>6478</v>
      </c>
      <c r="H2418" s="35" t="s">
        <v>6479</v>
      </c>
      <c r="I2418" s="35" t="s">
        <v>187</v>
      </c>
      <c r="J2418" s="48" t="s">
        <v>14195</v>
      </c>
      <c r="K2418" s="35">
        <v>33</v>
      </c>
      <c r="L2418" s="49" t="s">
        <v>54</v>
      </c>
      <c r="M2418" s="50" t="str">
        <f>VLOOKUP(Table6[[#This Row],[Product]],Table3[],2)</f>
        <v>Megawidget S</v>
      </c>
      <c r="N2418" s="50" t="str">
        <f t="shared" si="112"/>
        <v>May</v>
      </c>
      <c r="O2418" s="56">
        <f t="shared" si="113"/>
        <v>2021</v>
      </c>
      <c r="P2418" s="51">
        <f>VLOOKUP(Table6[[#This Row],[Product]],Table3[],3)</f>
        <v>0.69</v>
      </c>
      <c r="Q2418" s="35">
        <f>VLOOKUP(Table6[[#This Row],[Product]],Table3[],4)</f>
        <v>24</v>
      </c>
      <c r="R2418" s="35">
        <f>Table6[[#This Row],[Quantity]]*Table6[[#This Row],[Case]]</f>
        <v>792</v>
      </c>
      <c r="S2418" s="35">
        <f>Table6[[#This Row],[Total Sales]]*Table6[[#This Row],[Cost]]</f>
        <v>546.4799999999999</v>
      </c>
    </row>
    <row r="2419" spans="1:19" x14ac:dyDescent="0.3">
      <c r="A2419" s="54">
        <v>2487</v>
      </c>
      <c r="B2419" s="35" t="s">
        <v>6480</v>
      </c>
      <c r="C2419" s="35" t="s">
        <v>1410</v>
      </c>
      <c r="D2419" s="35" t="s">
        <v>15</v>
      </c>
      <c r="E2419" s="35" t="str">
        <f t="shared" si="111"/>
        <v>F</v>
      </c>
      <c r="F2419" s="35">
        <v>90</v>
      </c>
      <c r="G2419" s="35" t="s">
        <v>6481</v>
      </c>
      <c r="H2419" s="35" t="s">
        <v>2137</v>
      </c>
      <c r="I2419" s="35" t="s">
        <v>187</v>
      </c>
      <c r="J2419" s="48" t="s">
        <v>14173</v>
      </c>
      <c r="K2419" s="35">
        <v>92</v>
      </c>
      <c r="L2419" s="49" t="s">
        <v>54</v>
      </c>
      <c r="M2419" s="50" t="str">
        <f>VLOOKUP(Table6[[#This Row],[Product]],Table3[],2)</f>
        <v>Megawidget S</v>
      </c>
      <c r="N2419" s="50" t="str">
        <f t="shared" si="112"/>
        <v>Mar</v>
      </c>
      <c r="O2419" s="56">
        <f t="shared" si="113"/>
        <v>2021</v>
      </c>
      <c r="P2419" s="51">
        <f>VLOOKUP(Table6[[#This Row],[Product]],Table3[],3)</f>
        <v>0.69</v>
      </c>
      <c r="Q2419" s="35">
        <f>VLOOKUP(Table6[[#This Row],[Product]],Table3[],4)</f>
        <v>24</v>
      </c>
      <c r="R2419" s="35">
        <f>Table6[[#This Row],[Quantity]]*Table6[[#This Row],[Case]]</f>
        <v>2208</v>
      </c>
      <c r="S2419" s="35">
        <f>Table6[[#This Row],[Total Sales]]*Table6[[#This Row],[Cost]]</f>
        <v>1523.52</v>
      </c>
    </row>
    <row r="2420" spans="1:19" x14ac:dyDescent="0.3">
      <c r="A2420" s="54">
        <v>2488</v>
      </c>
      <c r="B2420" s="35" t="s">
        <v>4438</v>
      </c>
      <c r="C2420" s="35" t="s">
        <v>4356</v>
      </c>
      <c r="D2420" s="35" t="s">
        <v>28</v>
      </c>
      <c r="E2420" s="35" t="str">
        <f t="shared" si="111"/>
        <v>M</v>
      </c>
      <c r="F2420" s="35">
        <v>60</v>
      </c>
      <c r="G2420" s="35" t="s">
        <v>6482</v>
      </c>
      <c r="H2420" s="35" t="s">
        <v>1996</v>
      </c>
      <c r="I2420" s="35" t="s">
        <v>208</v>
      </c>
      <c r="J2420" s="48">
        <v>43956</v>
      </c>
      <c r="K2420" s="35">
        <v>2</v>
      </c>
      <c r="L2420" s="49" t="s">
        <v>101</v>
      </c>
      <c r="M2420" s="50" t="str">
        <f>VLOOKUP(Table6[[#This Row],[Product]],Table3[],2)</f>
        <v>Superwossname</v>
      </c>
      <c r="N2420" s="50" t="str">
        <f t="shared" si="112"/>
        <v>May</v>
      </c>
      <c r="O2420" s="56">
        <f t="shared" si="113"/>
        <v>2020</v>
      </c>
      <c r="P2420" s="51">
        <f>VLOOKUP(Table6[[#This Row],[Product]],Table3[],3)</f>
        <v>3.49</v>
      </c>
      <c r="Q2420" s="35">
        <f>VLOOKUP(Table6[[#This Row],[Product]],Table3[],4)</f>
        <v>20</v>
      </c>
      <c r="R2420" s="35">
        <f>Table6[[#This Row],[Quantity]]*Table6[[#This Row],[Case]]</f>
        <v>40</v>
      </c>
      <c r="S2420" s="35">
        <f>Table6[[#This Row],[Total Sales]]*Table6[[#This Row],[Cost]]</f>
        <v>139.60000000000002</v>
      </c>
    </row>
    <row r="2421" spans="1:19" x14ac:dyDescent="0.3">
      <c r="A2421" s="54">
        <v>2489</v>
      </c>
      <c r="B2421" s="35" t="s">
        <v>3791</v>
      </c>
      <c r="C2421" s="35" t="s">
        <v>2422</v>
      </c>
      <c r="D2421" s="35" t="s">
        <v>28</v>
      </c>
      <c r="E2421" s="35" t="str">
        <f t="shared" si="111"/>
        <v>M</v>
      </c>
      <c r="F2421" s="35">
        <v>60</v>
      </c>
      <c r="G2421" s="35" t="s">
        <v>6483</v>
      </c>
      <c r="H2421" s="35" t="s">
        <v>627</v>
      </c>
      <c r="I2421" s="35" t="s">
        <v>294</v>
      </c>
      <c r="J2421" s="48">
        <v>43959</v>
      </c>
      <c r="K2421" s="35">
        <v>58</v>
      </c>
      <c r="L2421" s="49" t="s">
        <v>39</v>
      </c>
      <c r="M2421" s="50" t="str">
        <f>VLOOKUP(Table6[[#This Row],[Product]],Table3[],2)</f>
        <v>Ultrathing V1</v>
      </c>
      <c r="N2421" s="50" t="str">
        <f t="shared" si="112"/>
        <v>May</v>
      </c>
      <c r="O2421" s="56">
        <f t="shared" si="113"/>
        <v>2020</v>
      </c>
      <c r="P2421" s="51">
        <f>VLOOKUP(Table6[[#This Row],[Product]],Table3[],3)</f>
        <v>1.79</v>
      </c>
      <c r="Q2421" s="35">
        <f>VLOOKUP(Table6[[#This Row],[Product]],Table3[],4)</f>
        <v>17</v>
      </c>
      <c r="R2421" s="35">
        <f>Table6[[#This Row],[Quantity]]*Table6[[#This Row],[Case]]</f>
        <v>986</v>
      </c>
      <c r="S2421" s="35">
        <f>Table6[[#This Row],[Total Sales]]*Table6[[#This Row],[Cost]]</f>
        <v>1764.94</v>
      </c>
    </row>
    <row r="2422" spans="1:19" x14ac:dyDescent="0.3">
      <c r="A2422" s="54">
        <v>2490</v>
      </c>
      <c r="B2422" s="35" t="s">
        <v>6484</v>
      </c>
      <c r="C2422" s="35" t="s">
        <v>3464</v>
      </c>
      <c r="D2422" s="35" t="s">
        <v>28</v>
      </c>
      <c r="E2422" s="35" t="str">
        <f t="shared" si="111"/>
        <v>M</v>
      </c>
      <c r="F2422" s="35">
        <v>30</v>
      </c>
      <c r="G2422" s="35" t="s">
        <v>6485</v>
      </c>
      <c r="H2422" s="35" t="s">
        <v>6486</v>
      </c>
      <c r="I2422" s="35" t="s">
        <v>173</v>
      </c>
      <c r="J2422" s="48">
        <v>44111</v>
      </c>
      <c r="K2422" s="35">
        <v>7</v>
      </c>
      <c r="L2422" s="49" t="s">
        <v>45</v>
      </c>
      <c r="M2422" s="50" t="str">
        <f>VLOOKUP(Table6[[#This Row],[Product]],Table3[],2)</f>
        <v>Gigastuff</v>
      </c>
      <c r="N2422" s="50" t="str">
        <f t="shared" si="112"/>
        <v>Oct</v>
      </c>
      <c r="O2422" s="56">
        <f t="shared" si="113"/>
        <v>2020</v>
      </c>
      <c r="P2422" s="51">
        <f>VLOOKUP(Table6[[#This Row],[Product]],Table3[],3)</f>
        <v>1.89</v>
      </c>
      <c r="Q2422" s="35">
        <f>VLOOKUP(Table6[[#This Row],[Product]],Table3[],4)</f>
        <v>18</v>
      </c>
      <c r="R2422" s="35">
        <f>Table6[[#This Row],[Quantity]]*Table6[[#This Row],[Case]]</f>
        <v>126</v>
      </c>
      <c r="S2422" s="35">
        <f>Table6[[#This Row],[Total Sales]]*Table6[[#This Row],[Cost]]</f>
        <v>238.14</v>
      </c>
    </row>
    <row r="2423" spans="1:19" x14ac:dyDescent="0.3">
      <c r="A2423" s="54">
        <v>2491</v>
      </c>
      <c r="B2423" s="35" t="s">
        <v>6487</v>
      </c>
      <c r="C2423" s="35" t="s">
        <v>6447</v>
      </c>
      <c r="D2423" s="35" t="s">
        <v>15</v>
      </c>
      <c r="E2423" s="35" t="str">
        <f t="shared" si="111"/>
        <v>F</v>
      </c>
      <c r="F2423" s="35">
        <v>60</v>
      </c>
      <c r="G2423" s="35" t="s">
        <v>6488</v>
      </c>
      <c r="H2423" s="35" t="s">
        <v>1530</v>
      </c>
      <c r="I2423" s="35" t="s">
        <v>32</v>
      </c>
      <c r="J2423" s="48" t="s">
        <v>13754</v>
      </c>
      <c r="K2423" s="35">
        <v>39</v>
      </c>
      <c r="L2423" s="49" t="s">
        <v>64</v>
      </c>
      <c r="M2423" s="50" t="str">
        <f>VLOOKUP(Table6[[#This Row],[Product]],Table3[],2)</f>
        <v>Ultrathing V4</v>
      </c>
      <c r="N2423" s="50" t="str">
        <f t="shared" si="112"/>
        <v>May</v>
      </c>
      <c r="O2423" s="56">
        <f t="shared" si="113"/>
        <v>2022</v>
      </c>
      <c r="P2423" s="51">
        <f>VLOOKUP(Table6[[#This Row],[Product]],Table3[],3)</f>
        <v>3.99</v>
      </c>
      <c r="Q2423" s="35">
        <f>VLOOKUP(Table6[[#This Row],[Product]],Table3[],4)</f>
        <v>24</v>
      </c>
      <c r="R2423" s="35">
        <f>Table6[[#This Row],[Quantity]]*Table6[[#This Row],[Case]]</f>
        <v>936</v>
      </c>
      <c r="S2423" s="35">
        <f>Table6[[#This Row],[Total Sales]]*Table6[[#This Row],[Cost]]</f>
        <v>3734.6400000000003</v>
      </c>
    </row>
    <row r="2424" spans="1:19" x14ac:dyDescent="0.3">
      <c r="A2424" s="54">
        <v>2492</v>
      </c>
      <c r="B2424" s="35" t="s">
        <v>6489</v>
      </c>
      <c r="C2424" s="35" t="s">
        <v>759</v>
      </c>
      <c r="D2424" s="35" t="s">
        <v>51</v>
      </c>
      <c r="E2424" s="35" t="str">
        <f t="shared" si="111"/>
        <v>F</v>
      </c>
      <c r="F2424" s="35">
        <v>30</v>
      </c>
      <c r="G2424" s="35" t="s">
        <v>6490</v>
      </c>
      <c r="H2424" s="35" t="s">
        <v>2745</v>
      </c>
      <c r="I2424" s="35" t="s">
        <v>32</v>
      </c>
      <c r="J2424" s="48" t="s">
        <v>13648</v>
      </c>
      <c r="K2424" s="35">
        <v>92</v>
      </c>
      <c r="L2424" s="49" t="s">
        <v>159</v>
      </c>
      <c r="M2424" s="50" t="str">
        <f>VLOOKUP(Table6[[#This Row],[Product]],Table3[],2)</f>
        <v>Ultrathing V3</v>
      </c>
      <c r="N2424" s="50" t="str">
        <f t="shared" si="112"/>
        <v>Sep</v>
      </c>
      <c r="O2424" s="56">
        <f t="shared" si="113"/>
        <v>2022</v>
      </c>
      <c r="P2424" s="51">
        <f>VLOOKUP(Table6[[#This Row],[Product]],Table3[],3)</f>
        <v>3.39</v>
      </c>
      <c r="Q2424" s="35">
        <f>VLOOKUP(Table6[[#This Row],[Product]],Table3[],4)</f>
        <v>24</v>
      </c>
      <c r="R2424" s="35">
        <f>Table6[[#This Row],[Quantity]]*Table6[[#This Row],[Case]]</f>
        <v>2208</v>
      </c>
      <c r="S2424" s="35">
        <f>Table6[[#This Row],[Total Sales]]*Table6[[#This Row],[Cost]]</f>
        <v>7485.12</v>
      </c>
    </row>
    <row r="2425" spans="1:19" x14ac:dyDescent="0.3">
      <c r="A2425" s="54">
        <v>2493</v>
      </c>
      <c r="B2425" s="35" t="s">
        <v>4727</v>
      </c>
      <c r="C2425" s="35" t="s">
        <v>4143</v>
      </c>
      <c r="D2425" s="35" t="s">
        <v>28</v>
      </c>
      <c r="E2425" s="35" t="str">
        <f t="shared" si="111"/>
        <v>M</v>
      </c>
      <c r="F2425" s="35">
        <v>90</v>
      </c>
      <c r="G2425" s="35" t="s">
        <v>6491</v>
      </c>
      <c r="H2425" s="35" t="s">
        <v>4049</v>
      </c>
      <c r="I2425" s="35" t="s">
        <v>32</v>
      </c>
      <c r="J2425" s="48">
        <v>44262</v>
      </c>
      <c r="K2425" s="35">
        <v>20</v>
      </c>
      <c r="L2425" s="49" t="s">
        <v>20</v>
      </c>
      <c r="M2425" s="50" t="str">
        <f>VLOOKUP(Table6[[#This Row],[Product]],Table3[],2)</f>
        <v>Hyperwotsit</v>
      </c>
      <c r="N2425" s="50" t="str">
        <f t="shared" si="112"/>
        <v>Mar</v>
      </c>
      <c r="O2425" s="56">
        <f t="shared" si="113"/>
        <v>2021</v>
      </c>
      <c r="P2425" s="51">
        <f>VLOOKUP(Table6[[#This Row],[Product]],Table3[],3)</f>
        <v>2.0099999999999998</v>
      </c>
      <c r="Q2425" s="35">
        <f>VLOOKUP(Table6[[#This Row],[Product]],Table3[],4)</f>
        <v>20</v>
      </c>
      <c r="R2425" s="35">
        <f>Table6[[#This Row],[Quantity]]*Table6[[#This Row],[Case]]</f>
        <v>400</v>
      </c>
      <c r="S2425" s="35">
        <f>Table6[[#This Row],[Total Sales]]*Table6[[#This Row],[Cost]]</f>
        <v>803.99999999999989</v>
      </c>
    </row>
    <row r="2426" spans="1:19" x14ac:dyDescent="0.3">
      <c r="A2426" s="54">
        <v>2494</v>
      </c>
      <c r="B2426" s="35" t="s">
        <v>6492</v>
      </c>
      <c r="C2426" s="35" t="s">
        <v>2145</v>
      </c>
      <c r="D2426" s="35" t="s">
        <v>28</v>
      </c>
      <c r="E2426" s="35" t="str">
        <f t="shared" si="111"/>
        <v>M</v>
      </c>
      <c r="F2426" s="35">
        <v>60</v>
      </c>
      <c r="G2426" s="35" t="s">
        <v>6493</v>
      </c>
      <c r="H2426" s="35" t="s">
        <v>405</v>
      </c>
      <c r="I2426" s="35" t="s">
        <v>32</v>
      </c>
      <c r="J2426" s="48">
        <v>44445</v>
      </c>
      <c r="K2426" s="35">
        <v>56</v>
      </c>
      <c r="L2426" s="49" t="s">
        <v>20</v>
      </c>
      <c r="M2426" s="50" t="str">
        <f>VLOOKUP(Table6[[#This Row],[Product]],Table3[],2)</f>
        <v>Hyperwotsit</v>
      </c>
      <c r="N2426" s="50" t="str">
        <f t="shared" si="112"/>
        <v>Sep</v>
      </c>
      <c r="O2426" s="56">
        <f t="shared" si="113"/>
        <v>2021</v>
      </c>
      <c r="P2426" s="51">
        <f>VLOOKUP(Table6[[#This Row],[Product]],Table3[],3)</f>
        <v>2.0099999999999998</v>
      </c>
      <c r="Q2426" s="35">
        <f>VLOOKUP(Table6[[#This Row],[Product]],Table3[],4)</f>
        <v>20</v>
      </c>
      <c r="R2426" s="35">
        <f>Table6[[#This Row],[Quantity]]*Table6[[#This Row],[Case]]</f>
        <v>1120</v>
      </c>
      <c r="S2426" s="35">
        <f>Table6[[#This Row],[Total Sales]]*Table6[[#This Row],[Cost]]</f>
        <v>2251.1999999999998</v>
      </c>
    </row>
    <row r="2427" spans="1:19" x14ac:dyDescent="0.3">
      <c r="A2427" s="54">
        <v>2495</v>
      </c>
      <c r="B2427" s="35" t="s">
        <v>2303</v>
      </c>
      <c r="C2427" s="35" t="s">
        <v>3375</v>
      </c>
      <c r="D2427" s="35" t="s">
        <v>28</v>
      </c>
      <c r="E2427" s="35" t="str">
        <f t="shared" si="111"/>
        <v>M</v>
      </c>
      <c r="F2427" s="35">
        <v>60</v>
      </c>
      <c r="G2427" s="35" t="s">
        <v>6494</v>
      </c>
      <c r="H2427" s="35" t="s">
        <v>2975</v>
      </c>
      <c r="I2427" s="35" t="s">
        <v>146</v>
      </c>
      <c r="J2427" s="48" t="s">
        <v>13709</v>
      </c>
      <c r="K2427" s="35">
        <v>73</v>
      </c>
      <c r="L2427" s="49" t="s">
        <v>39</v>
      </c>
      <c r="M2427" s="50" t="str">
        <f>VLOOKUP(Table6[[#This Row],[Product]],Table3[],2)</f>
        <v>Ultrathing V1</v>
      </c>
      <c r="N2427" s="50" t="str">
        <f t="shared" si="112"/>
        <v>Oct</v>
      </c>
      <c r="O2427" s="56">
        <f t="shared" si="113"/>
        <v>2020</v>
      </c>
      <c r="P2427" s="51">
        <f>VLOOKUP(Table6[[#This Row],[Product]],Table3[],3)</f>
        <v>1.79</v>
      </c>
      <c r="Q2427" s="35">
        <f>VLOOKUP(Table6[[#This Row],[Product]],Table3[],4)</f>
        <v>17</v>
      </c>
      <c r="R2427" s="35">
        <f>Table6[[#This Row],[Quantity]]*Table6[[#This Row],[Case]]</f>
        <v>1241</v>
      </c>
      <c r="S2427" s="35">
        <f>Table6[[#This Row],[Total Sales]]*Table6[[#This Row],[Cost]]</f>
        <v>2221.39</v>
      </c>
    </row>
    <row r="2428" spans="1:19" x14ac:dyDescent="0.3">
      <c r="A2428" s="54">
        <v>2496</v>
      </c>
      <c r="B2428" s="35" t="s">
        <v>1236</v>
      </c>
      <c r="C2428" s="35" t="s">
        <v>3016</v>
      </c>
      <c r="D2428" s="35" t="s">
        <v>41</v>
      </c>
      <c r="E2428" s="35" t="str">
        <f t="shared" si="111"/>
        <v>F</v>
      </c>
      <c r="F2428" s="35">
        <v>30</v>
      </c>
      <c r="G2428" s="35" t="s">
        <v>6495</v>
      </c>
      <c r="H2428" s="35" t="s">
        <v>526</v>
      </c>
      <c r="I2428" s="35" t="s">
        <v>32</v>
      </c>
      <c r="J2428" s="48" t="s">
        <v>13775</v>
      </c>
      <c r="K2428" s="35">
        <v>68</v>
      </c>
      <c r="L2428" s="49" t="s">
        <v>54</v>
      </c>
      <c r="M2428" s="50" t="str">
        <f>VLOOKUP(Table6[[#This Row],[Product]],Table3[],2)</f>
        <v>Megawidget S</v>
      </c>
      <c r="N2428" s="50" t="str">
        <f t="shared" si="112"/>
        <v>Oct</v>
      </c>
      <c r="O2428" s="56">
        <f t="shared" si="113"/>
        <v>2022</v>
      </c>
      <c r="P2428" s="51">
        <f>VLOOKUP(Table6[[#This Row],[Product]],Table3[],3)</f>
        <v>0.69</v>
      </c>
      <c r="Q2428" s="35">
        <f>VLOOKUP(Table6[[#This Row],[Product]],Table3[],4)</f>
        <v>24</v>
      </c>
      <c r="R2428" s="35">
        <f>Table6[[#This Row],[Quantity]]*Table6[[#This Row],[Case]]</f>
        <v>1632</v>
      </c>
      <c r="S2428" s="35">
        <f>Table6[[#This Row],[Total Sales]]*Table6[[#This Row],[Cost]]</f>
        <v>1126.08</v>
      </c>
    </row>
    <row r="2429" spans="1:19" x14ac:dyDescent="0.3">
      <c r="A2429" s="54">
        <v>2497</v>
      </c>
      <c r="B2429" s="35" t="s">
        <v>5348</v>
      </c>
      <c r="C2429" s="35" t="s">
        <v>2281</v>
      </c>
      <c r="D2429" s="35" t="s">
        <v>28</v>
      </c>
      <c r="E2429" s="35" t="str">
        <f t="shared" si="111"/>
        <v>M</v>
      </c>
      <c r="F2429" s="35">
        <v>90</v>
      </c>
      <c r="G2429" s="35" t="s">
        <v>6496</v>
      </c>
      <c r="H2429" s="35" t="s">
        <v>1401</v>
      </c>
      <c r="I2429" s="35" t="s">
        <v>1402</v>
      </c>
      <c r="J2429" s="48">
        <v>44631</v>
      </c>
      <c r="K2429" s="35">
        <v>55</v>
      </c>
      <c r="L2429" s="49" t="s">
        <v>64</v>
      </c>
      <c r="M2429" s="50" t="str">
        <f>VLOOKUP(Table6[[#This Row],[Product]],Table3[],2)</f>
        <v>Ultrathing V4</v>
      </c>
      <c r="N2429" s="50" t="str">
        <f t="shared" si="112"/>
        <v>Mar</v>
      </c>
      <c r="O2429" s="56">
        <f t="shared" si="113"/>
        <v>2022</v>
      </c>
      <c r="P2429" s="51">
        <f>VLOOKUP(Table6[[#This Row],[Product]],Table3[],3)</f>
        <v>3.99</v>
      </c>
      <c r="Q2429" s="35">
        <f>VLOOKUP(Table6[[#This Row],[Product]],Table3[],4)</f>
        <v>24</v>
      </c>
      <c r="R2429" s="35">
        <f>Table6[[#This Row],[Quantity]]*Table6[[#This Row],[Case]]</f>
        <v>1320</v>
      </c>
      <c r="S2429" s="35">
        <f>Table6[[#This Row],[Total Sales]]*Table6[[#This Row],[Cost]]</f>
        <v>5266.8</v>
      </c>
    </row>
    <row r="2430" spans="1:19" x14ac:dyDescent="0.3">
      <c r="A2430" s="54">
        <v>2498</v>
      </c>
      <c r="B2430" s="35" t="s">
        <v>6330</v>
      </c>
      <c r="C2430" s="35" t="s">
        <v>705</v>
      </c>
      <c r="D2430" s="35" t="s">
        <v>28</v>
      </c>
      <c r="E2430" s="35" t="str">
        <f t="shared" si="111"/>
        <v>M</v>
      </c>
      <c r="F2430" s="35">
        <v>30</v>
      </c>
      <c r="G2430" s="35" t="s">
        <v>6497</v>
      </c>
      <c r="H2430" s="35" t="s">
        <v>6498</v>
      </c>
      <c r="I2430" s="35" t="s">
        <v>124</v>
      </c>
      <c r="J2430" s="48" t="s">
        <v>13917</v>
      </c>
      <c r="K2430" s="35">
        <v>89</v>
      </c>
      <c r="L2430" s="49" t="s">
        <v>39</v>
      </c>
      <c r="M2430" s="50" t="str">
        <f>VLOOKUP(Table6[[#This Row],[Product]],Table3[],2)</f>
        <v>Ultrathing V1</v>
      </c>
      <c r="N2430" s="50" t="str">
        <f t="shared" si="112"/>
        <v>Apr</v>
      </c>
      <c r="O2430" s="56">
        <f t="shared" si="113"/>
        <v>2022</v>
      </c>
      <c r="P2430" s="51">
        <f>VLOOKUP(Table6[[#This Row],[Product]],Table3[],3)</f>
        <v>1.79</v>
      </c>
      <c r="Q2430" s="35">
        <f>VLOOKUP(Table6[[#This Row],[Product]],Table3[],4)</f>
        <v>17</v>
      </c>
      <c r="R2430" s="35">
        <f>Table6[[#This Row],[Quantity]]*Table6[[#This Row],[Case]]</f>
        <v>1513</v>
      </c>
      <c r="S2430" s="35">
        <f>Table6[[#This Row],[Total Sales]]*Table6[[#This Row],[Cost]]</f>
        <v>2708.27</v>
      </c>
    </row>
    <row r="2431" spans="1:19" x14ac:dyDescent="0.3">
      <c r="A2431" s="54">
        <v>2499</v>
      </c>
      <c r="B2431" s="35" t="s">
        <v>2805</v>
      </c>
      <c r="C2431" s="35" t="s">
        <v>2995</v>
      </c>
      <c r="D2431" s="35" t="s">
        <v>28</v>
      </c>
      <c r="E2431" s="35" t="str">
        <f t="shared" si="111"/>
        <v>M</v>
      </c>
      <c r="F2431" s="35">
        <v>60</v>
      </c>
      <c r="G2431" s="35" t="s">
        <v>6499</v>
      </c>
      <c r="H2431" s="35" t="s">
        <v>1422</v>
      </c>
      <c r="I2431" s="35" t="s">
        <v>575</v>
      </c>
      <c r="J2431" s="48" t="s">
        <v>13786</v>
      </c>
      <c r="K2431" s="35">
        <v>90</v>
      </c>
      <c r="L2431" s="49" t="s">
        <v>45</v>
      </c>
      <c r="M2431" s="50" t="str">
        <f>VLOOKUP(Table6[[#This Row],[Product]],Table3[],2)</f>
        <v>Gigastuff</v>
      </c>
      <c r="N2431" s="50" t="str">
        <f t="shared" si="112"/>
        <v>Oct</v>
      </c>
      <c r="O2431" s="56">
        <f t="shared" si="113"/>
        <v>2021</v>
      </c>
      <c r="P2431" s="51">
        <f>VLOOKUP(Table6[[#This Row],[Product]],Table3[],3)</f>
        <v>1.89</v>
      </c>
      <c r="Q2431" s="35">
        <f>VLOOKUP(Table6[[#This Row],[Product]],Table3[],4)</f>
        <v>18</v>
      </c>
      <c r="R2431" s="35">
        <f>Table6[[#This Row],[Quantity]]*Table6[[#This Row],[Case]]</f>
        <v>1620</v>
      </c>
      <c r="S2431" s="35">
        <f>Table6[[#This Row],[Total Sales]]*Table6[[#This Row],[Cost]]</f>
        <v>3061.7999999999997</v>
      </c>
    </row>
    <row r="2432" spans="1:19" x14ac:dyDescent="0.3">
      <c r="A2432" s="54">
        <v>2500</v>
      </c>
      <c r="B2432" s="35" t="s">
        <v>6500</v>
      </c>
      <c r="C2432" s="35" t="s">
        <v>2326</v>
      </c>
      <c r="D2432" s="35" t="s">
        <v>51</v>
      </c>
      <c r="E2432" s="35" t="str">
        <f t="shared" si="111"/>
        <v>F</v>
      </c>
      <c r="F2432" s="35">
        <v>60</v>
      </c>
      <c r="G2432" s="35" t="s">
        <v>6501</v>
      </c>
      <c r="H2432" s="35" t="s">
        <v>4111</v>
      </c>
      <c r="I2432" s="35" t="s">
        <v>95</v>
      </c>
      <c r="J2432" s="48" t="s">
        <v>14118</v>
      </c>
      <c r="K2432" s="35">
        <v>61</v>
      </c>
      <c r="L2432" s="49" t="s">
        <v>101</v>
      </c>
      <c r="M2432" s="50" t="str">
        <f>VLOOKUP(Table6[[#This Row],[Product]],Table3[],2)</f>
        <v>Superwossname</v>
      </c>
      <c r="N2432" s="50" t="str">
        <f t="shared" si="112"/>
        <v>Sep</v>
      </c>
      <c r="O2432" s="56">
        <f t="shared" si="113"/>
        <v>2020</v>
      </c>
      <c r="P2432" s="51">
        <f>VLOOKUP(Table6[[#This Row],[Product]],Table3[],3)</f>
        <v>3.49</v>
      </c>
      <c r="Q2432" s="35">
        <f>VLOOKUP(Table6[[#This Row],[Product]],Table3[],4)</f>
        <v>20</v>
      </c>
      <c r="R2432" s="35">
        <f>Table6[[#This Row],[Quantity]]*Table6[[#This Row],[Case]]</f>
        <v>1220</v>
      </c>
      <c r="S2432" s="35">
        <f>Table6[[#This Row],[Total Sales]]*Table6[[#This Row],[Cost]]</f>
        <v>4257.8</v>
      </c>
    </row>
    <row r="2433" spans="1:19" x14ac:dyDescent="0.3">
      <c r="A2433" s="54">
        <v>2501</v>
      </c>
      <c r="B2433" s="35" t="s">
        <v>1860</v>
      </c>
      <c r="C2433" s="35" t="s">
        <v>1832</v>
      </c>
      <c r="D2433" s="35" t="s">
        <v>28</v>
      </c>
      <c r="E2433" s="35" t="str">
        <f t="shared" si="111"/>
        <v>M</v>
      </c>
      <c r="F2433" s="35">
        <v>30</v>
      </c>
      <c r="G2433" s="35" t="s">
        <v>6502</v>
      </c>
      <c r="H2433" s="35" t="s">
        <v>1412</v>
      </c>
      <c r="I2433" s="35" t="s">
        <v>1413</v>
      </c>
      <c r="J2433" s="48" t="s">
        <v>14126</v>
      </c>
      <c r="K2433" s="35">
        <v>12</v>
      </c>
      <c r="L2433" s="49" t="s">
        <v>80</v>
      </c>
      <c r="M2433" s="50" t="str">
        <f>VLOOKUP(Table6[[#This Row],[Product]],Table3[],2)</f>
        <v>Ultrathing V2</v>
      </c>
      <c r="N2433" s="50" t="str">
        <f t="shared" si="112"/>
        <v>Sep</v>
      </c>
      <c r="O2433" s="56">
        <f t="shared" si="113"/>
        <v>2020</v>
      </c>
      <c r="P2433" s="51">
        <f>VLOOKUP(Table6[[#This Row],[Product]],Table3[],3)</f>
        <v>2.95</v>
      </c>
      <c r="Q2433" s="35">
        <f>VLOOKUP(Table6[[#This Row],[Product]],Table3[],4)</f>
        <v>20</v>
      </c>
      <c r="R2433" s="35">
        <f>Table6[[#This Row],[Quantity]]*Table6[[#This Row],[Case]]</f>
        <v>240</v>
      </c>
      <c r="S2433" s="35">
        <f>Table6[[#This Row],[Total Sales]]*Table6[[#This Row],[Cost]]</f>
        <v>708</v>
      </c>
    </row>
    <row r="2434" spans="1:19" x14ac:dyDescent="0.3">
      <c r="A2434" s="54">
        <v>2502</v>
      </c>
      <c r="B2434" s="35" t="s">
        <v>6503</v>
      </c>
      <c r="C2434" s="35" t="s">
        <v>4029</v>
      </c>
      <c r="D2434" s="35" t="s">
        <v>28</v>
      </c>
      <c r="E2434" s="35" t="str">
        <f t="shared" si="111"/>
        <v>M</v>
      </c>
      <c r="F2434" s="35">
        <v>30</v>
      </c>
      <c r="G2434" s="35" t="s">
        <v>6504</v>
      </c>
      <c r="H2434" s="35" t="s">
        <v>2348</v>
      </c>
      <c r="I2434" s="35" t="s">
        <v>32</v>
      </c>
      <c r="J2434" s="48" t="s">
        <v>14115</v>
      </c>
      <c r="K2434" s="35">
        <v>66</v>
      </c>
      <c r="L2434" s="49" t="s">
        <v>39</v>
      </c>
      <c r="M2434" s="50" t="str">
        <f>VLOOKUP(Table6[[#This Row],[Product]],Table3[],2)</f>
        <v>Ultrathing V1</v>
      </c>
      <c r="N2434" s="50" t="str">
        <f t="shared" si="112"/>
        <v>Mar</v>
      </c>
      <c r="O2434" s="56">
        <f t="shared" si="113"/>
        <v>2020</v>
      </c>
      <c r="P2434" s="51">
        <f>VLOOKUP(Table6[[#This Row],[Product]],Table3[],3)</f>
        <v>1.79</v>
      </c>
      <c r="Q2434" s="35">
        <f>VLOOKUP(Table6[[#This Row],[Product]],Table3[],4)</f>
        <v>17</v>
      </c>
      <c r="R2434" s="35">
        <f>Table6[[#This Row],[Quantity]]*Table6[[#This Row],[Case]]</f>
        <v>1122</v>
      </c>
      <c r="S2434" s="35">
        <f>Table6[[#This Row],[Total Sales]]*Table6[[#This Row],[Cost]]</f>
        <v>2008.38</v>
      </c>
    </row>
    <row r="2435" spans="1:19" x14ac:dyDescent="0.3">
      <c r="A2435" s="54">
        <v>2503</v>
      </c>
      <c r="B2435" s="35" t="s">
        <v>6505</v>
      </c>
      <c r="C2435" s="35" t="s">
        <v>1132</v>
      </c>
      <c r="D2435" s="35" t="s">
        <v>51</v>
      </c>
      <c r="E2435" s="35" t="str">
        <f t="shared" ref="E2435:E2498" si="114">IF(OR(D2435="Mrs", D2435="Miss", D2435="Ms"), "F", IF(OR(D2435="Mr"), "M", IF(OR(D2435="Dr", D2435="Prof", D2435="Rev"), "M/F", "")))</f>
        <v>F</v>
      </c>
      <c r="F2435" s="35">
        <v>90</v>
      </c>
      <c r="G2435" s="35" t="s">
        <v>6506</v>
      </c>
      <c r="H2435" s="35" t="s">
        <v>6507</v>
      </c>
      <c r="I2435" s="35" t="s">
        <v>187</v>
      </c>
      <c r="J2435" s="48" t="s">
        <v>13824</v>
      </c>
      <c r="K2435" s="35">
        <v>86</v>
      </c>
      <c r="L2435" s="49" t="s">
        <v>45</v>
      </c>
      <c r="M2435" s="50" t="str">
        <f>VLOOKUP(Table6[[#This Row],[Product]],Table3[],2)</f>
        <v>Gigastuff</v>
      </c>
      <c r="N2435" s="50" t="str">
        <f t="shared" ref="N2435:N2498" si="115">TEXT(J2435,"mmm")</f>
        <v>Dec</v>
      </c>
      <c r="O2435" s="56">
        <f t="shared" ref="O2435:O2498" si="116">YEAR(J2435)</f>
        <v>2022</v>
      </c>
      <c r="P2435" s="51">
        <f>VLOOKUP(Table6[[#This Row],[Product]],Table3[],3)</f>
        <v>1.89</v>
      </c>
      <c r="Q2435" s="35">
        <f>VLOOKUP(Table6[[#This Row],[Product]],Table3[],4)</f>
        <v>18</v>
      </c>
      <c r="R2435" s="35">
        <f>Table6[[#This Row],[Quantity]]*Table6[[#This Row],[Case]]</f>
        <v>1548</v>
      </c>
      <c r="S2435" s="35">
        <f>Table6[[#This Row],[Total Sales]]*Table6[[#This Row],[Cost]]</f>
        <v>2925.72</v>
      </c>
    </row>
    <row r="2436" spans="1:19" x14ac:dyDescent="0.3">
      <c r="A2436" s="54">
        <v>2505</v>
      </c>
      <c r="B2436" s="35" t="s">
        <v>6511</v>
      </c>
      <c r="C2436" s="35" t="s">
        <v>4018</v>
      </c>
      <c r="D2436" s="35" t="s">
        <v>28</v>
      </c>
      <c r="E2436" s="35" t="str">
        <f t="shared" si="114"/>
        <v>M</v>
      </c>
      <c r="F2436" s="35">
        <v>60</v>
      </c>
      <c r="G2436" s="35" t="s">
        <v>6512</v>
      </c>
      <c r="H2436" s="35" t="s">
        <v>2982</v>
      </c>
      <c r="I2436" s="35" t="s">
        <v>2983</v>
      </c>
      <c r="J2436" s="48">
        <v>43923</v>
      </c>
      <c r="K2436" s="35">
        <v>7</v>
      </c>
      <c r="L2436" s="49" t="s">
        <v>54</v>
      </c>
      <c r="M2436" s="50" t="str">
        <f>VLOOKUP(Table6[[#This Row],[Product]],Table3[],2)</f>
        <v>Megawidget S</v>
      </c>
      <c r="N2436" s="50" t="str">
        <f t="shared" si="115"/>
        <v>Apr</v>
      </c>
      <c r="O2436" s="56">
        <f t="shared" si="116"/>
        <v>2020</v>
      </c>
      <c r="P2436" s="51">
        <f>VLOOKUP(Table6[[#This Row],[Product]],Table3[],3)</f>
        <v>0.69</v>
      </c>
      <c r="Q2436" s="35">
        <f>VLOOKUP(Table6[[#This Row],[Product]],Table3[],4)</f>
        <v>24</v>
      </c>
      <c r="R2436" s="35">
        <f>Table6[[#This Row],[Quantity]]*Table6[[#This Row],[Case]]</f>
        <v>168</v>
      </c>
      <c r="S2436" s="35">
        <f>Table6[[#This Row],[Total Sales]]*Table6[[#This Row],[Cost]]</f>
        <v>115.91999999999999</v>
      </c>
    </row>
    <row r="2437" spans="1:19" x14ac:dyDescent="0.3">
      <c r="A2437" s="54">
        <v>2506</v>
      </c>
      <c r="B2437" s="35" t="s">
        <v>3149</v>
      </c>
      <c r="C2437" s="35" t="s">
        <v>6513</v>
      </c>
      <c r="D2437" s="35" t="s">
        <v>28</v>
      </c>
      <c r="E2437" s="35" t="str">
        <f t="shared" si="114"/>
        <v>M</v>
      </c>
      <c r="F2437" s="35">
        <v>60</v>
      </c>
      <c r="G2437" s="35" t="s">
        <v>6514</v>
      </c>
      <c r="H2437" s="35" t="s">
        <v>1077</v>
      </c>
      <c r="I2437" s="35" t="s">
        <v>1078</v>
      </c>
      <c r="J2437" s="48">
        <v>44564</v>
      </c>
      <c r="K2437" s="35">
        <v>73</v>
      </c>
      <c r="L2437" s="49" t="s">
        <v>80</v>
      </c>
      <c r="M2437" s="50" t="str">
        <f>VLOOKUP(Table6[[#This Row],[Product]],Table3[],2)</f>
        <v>Ultrathing V2</v>
      </c>
      <c r="N2437" s="50" t="str">
        <f t="shared" si="115"/>
        <v>Jan</v>
      </c>
      <c r="O2437" s="56">
        <f t="shared" si="116"/>
        <v>2022</v>
      </c>
      <c r="P2437" s="51">
        <f>VLOOKUP(Table6[[#This Row],[Product]],Table3[],3)</f>
        <v>2.95</v>
      </c>
      <c r="Q2437" s="35">
        <f>VLOOKUP(Table6[[#This Row],[Product]],Table3[],4)</f>
        <v>20</v>
      </c>
      <c r="R2437" s="35">
        <f>Table6[[#This Row],[Quantity]]*Table6[[#This Row],[Case]]</f>
        <v>1460</v>
      </c>
      <c r="S2437" s="35">
        <f>Table6[[#This Row],[Total Sales]]*Table6[[#This Row],[Cost]]</f>
        <v>4307</v>
      </c>
    </row>
    <row r="2438" spans="1:19" x14ac:dyDescent="0.3">
      <c r="A2438" s="54">
        <v>2507</v>
      </c>
      <c r="B2438" s="35" t="s">
        <v>6515</v>
      </c>
      <c r="C2438" s="35" t="s">
        <v>5797</v>
      </c>
      <c r="D2438" s="35" t="s">
        <v>51</v>
      </c>
      <c r="E2438" s="35" t="str">
        <f t="shared" si="114"/>
        <v>F</v>
      </c>
      <c r="F2438" s="35">
        <v>60</v>
      </c>
      <c r="G2438" s="35" t="s">
        <v>6514</v>
      </c>
      <c r="H2438" s="35" t="s">
        <v>6516</v>
      </c>
      <c r="I2438" s="35" t="s">
        <v>32</v>
      </c>
      <c r="J2438" s="48" t="s">
        <v>14168</v>
      </c>
      <c r="K2438" s="35">
        <v>9</v>
      </c>
      <c r="L2438" s="49" t="s">
        <v>101</v>
      </c>
      <c r="M2438" s="50" t="str">
        <f>VLOOKUP(Table6[[#This Row],[Product]],Table3[],2)</f>
        <v>Superwossname</v>
      </c>
      <c r="N2438" s="50" t="str">
        <f t="shared" si="115"/>
        <v>Jan</v>
      </c>
      <c r="O2438" s="56">
        <f t="shared" si="116"/>
        <v>2020</v>
      </c>
      <c r="P2438" s="51">
        <f>VLOOKUP(Table6[[#This Row],[Product]],Table3[],3)</f>
        <v>3.49</v>
      </c>
      <c r="Q2438" s="35">
        <f>VLOOKUP(Table6[[#This Row],[Product]],Table3[],4)</f>
        <v>20</v>
      </c>
      <c r="R2438" s="35">
        <f>Table6[[#This Row],[Quantity]]*Table6[[#This Row],[Case]]</f>
        <v>180</v>
      </c>
      <c r="S2438" s="35">
        <f>Table6[[#This Row],[Total Sales]]*Table6[[#This Row],[Cost]]</f>
        <v>628.20000000000005</v>
      </c>
    </row>
    <row r="2439" spans="1:19" x14ac:dyDescent="0.3">
      <c r="A2439" s="54">
        <v>2508</v>
      </c>
      <c r="B2439" s="35" t="s">
        <v>6517</v>
      </c>
      <c r="C2439" s="35" t="s">
        <v>6275</v>
      </c>
      <c r="D2439" s="35" t="s">
        <v>51</v>
      </c>
      <c r="E2439" s="35" t="str">
        <f t="shared" si="114"/>
        <v>F</v>
      </c>
      <c r="F2439" s="35">
        <v>30</v>
      </c>
      <c r="G2439" s="35" t="s">
        <v>6518</v>
      </c>
      <c r="H2439" s="35" t="s">
        <v>2401</v>
      </c>
      <c r="I2439" s="35" t="s">
        <v>178</v>
      </c>
      <c r="J2439" s="48">
        <v>44055</v>
      </c>
      <c r="K2439" s="35">
        <v>56</v>
      </c>
      <c r="L2439" s="49" t="s">
        <v>70</v>
      </c>
      <c r="M2439" s="50" t="str">
        <f>VLOOKUP(Table6[[#This Row],[Product]],Table3[],2)</f>
        <v>Megawidget M</v>
      </c>
      <c r="N2439" s="50" t="str">
        <f t="shared" si="115"/>
        <v>Aug</v>
      </c>
      <c r="O2439" s="56">
        <f t="shared" si="116"/>
        <v>2020</v>
      </c>
      <c r="P2439" s="51">
        <f>VLOOKUP(Table6[[#This Row],[Product]],Table3[],3)</f>
        <v>1.29</v>
      </c>
      <c r="Q2439" s="35">
        <f>VLOOKUP(Table6[[#This Row],[Product]],Table3[],4)</f>
        <v>24</v>
      </c>
      <c r="R2439" s="35">
        <f>Table6[[#This Row],[Quantity]]*Table6[[#This Row],[Case]]</f>
        <v>1344</v>
      </c>
      <c r="S2439" s="35">
        <f>Table6[[#This Row],[Total Sales]]*Table6[[#This Row],[Cost]]</f>
        <v>1733.76</v>
      </c>
    </row>
    <row r="2440" spans="1:19" x14ac:dyDescent="0.3">
      <c r="A2440" s="54">
        <v>2509</v>
      </c>
      <c r="B2440" s="35" t="s">
        <v>6519</v>
      </c>
      <c r="C2440" s="35" t="s">
        <v>4137</v>
      </c>
      <c r="D2440" s="35" t="s">
        <v>51</v>
      </c>
      <c r="E2440" s="35" t="str">
        <f t="shared" si="114"/>
        <v>F</v>
      </c>
      <c r="F2440" s="35">
        <v>90</v>
      </c>
      <c r="G2440" s="35" t="s">
        <v>6520</v>
      </c>
      <c r="H2440" s="35" t="s">
        <v>4180</v>
      </c>
      <c r="I2440" s="35" t="s">
        <v>187</v>
      </c>
      <c r="J2440" s="48" t="s">
        <v>14153</v>
      </c>
      <c r="K2440" s="35">
        <v>105</v>
      </c>
      <c r="L2440" s="49" t="s">
        <v>20</v>
      </c>
      <c r="M2440" s="50" t="str">
        <f>VLOOKUP(Table6[[#This Row],[Product]],Table3[],2)</f>
        <v>Hyperwotsit</v>
      </c>
      <c r="N2440" s="50" t="str">
        <f t="shared" si="115"/>
        <v>Aug</v>
      </c>
      <c r="O2440" s="56">
        <f t="shared" si="116"/>
        <v>2022</v>
      </c>
      <c r="P2440" s="51">
        <f>VLOOKUP(Table6[[#This Row],[Product]],Table3[],3)</f>
        <v>2.0099999999999998</v>
      </c>
      <c r="Q2440" s="35">
        <f>VLOOKUP(Table6[[#This Row],[Product]],Table3[],4)</f>
        <v>20</v>
      </c>
      <c r="R2440" s="35">
        <f>Table6[[#This Row],[Quantity]]*Table6[[#This Row],[Case]]</f>
        <v>2100</v>
      </c>
      <c r="S2440" s="35">
        <f>Table6[[#This Row],[Total Sales]]*Table6[[#This Row],[Cost]]</f>
        <v>4221</v>
      </c>
    </row>
    <row r="2441" spans="1:19" x14ac:dyDescent="0.3">
      <c r="A2441" s="54">
        <v>2510</v>
      </c>
      <c r="B2441" s="35" t="s">
        <v>4068</v>
      </c>
      <c r="C2441" s="35" t="s">
        <v>4075</v>
      </c>
      <c r="D2441" s="35" t="s">
        <v>28</v>
      </c>
      <c r="E2441" s="35" t="str">
        <f t="shared" si="114"/>
        <v>M</v>
      </c>
      <c r="F2441" s="35">
        <v>90</v>
      </c>
      <c r="G2441" s="35" t="s">
        <v>6521</v>
      </c>
      <c r="H2441" s="35" t="s">
        <v>5736</v>
      </c>
      <c r="I2441" s="35" t="s">
        <v>95</v>
      </c>
      <c r="J2441" s="48">
        <v>44351</v>
      </c>
      <c r="K2441" s="35">
        <v>43</v>
      </c>
      <c r="L2441" s="49" t="s">
        <v>54</v>
      </c>
      <c r="M2441" s="50" t="str">
        <f>VLOOKUP(Table6[[#This Row],[Product]],Table3[],2)</f>
        <v>Megawidget S</v>
      </c>
      <c r="N2441" s="50" t="str">
        <f t="shared" si="115"/>
        <v>Jun</v>
      </c>
      <c r="O2441" s="56">
        <f t="shared" si="116"/>
        <v>2021</v>
      </c>
      <c r="P2441" s="51">
        <f>VLOOKUP(Table6[[#This Row],[Product]],Table3[],3)</f>
        <v>0.69</v>
      </c>
      <c r="Q2441" s="35">
        <f>VLOOKUP(Table6[[#This Row],[Product]],Table3[],4)</f>
        <v>24</v>
      </c>
      <c r="R2441" s="35">
        <f>Table6[[#This Row],[Quantity]]*Table6[[#This Row],[Case]]</f>
        <v>1032</v>
      </c>
      <c r="S2441" s="35">
        <f>Table6[[#This Row],[Total Sales]]*Table6[[#This Row],[Cost]]</f>
        <v>712.07999999999993</v>
      </c>
    </row>
    <row r="2442" spans="1:19" x14ac:dyDescent="0.3">
      <c r="A2442" s="54">
        <v>2511</v>
      </c>
      <c r="B2442" s="35" t="s">
        <v>6522</v>
      </c>
      <c r="C2442" s="35" t="s">
        <v>6523</v>
      </c>
      <c r="D2442" s="35" t="s">
        <v>28</v>
      </c>
      <c r="E2442" s="35" t="str">
        <f t="shared" si="114"/>
        <v>M</v>
      </c>
      <c r="F2442" s="35">
        <v>30</v>
      </c>
      <c r="G2442" s="35" t="s">
        <v>6524</v>
      </c>
      <c r="H2442" s="35" t="s">
        <v>3234</v>
      </c>
      <c r="I2442" s="35" t="s">
        <v>25</v>
      </c>
      <c r="J2442" s="48">
        <v>44045</v>
      </c>
      <c r="K2442" s="35">
        <v>81</v>
      </c>
      <c r="L2442" s="49" t="s">
        <v>101</v>
      </c>
      <c r="M2442" s="50" t="str">
        <f>VLOOKUP(Table6[[#This Row],[Product]],Table3[],2)</f>
        <v>Superwossname</v>
      </c>
      <c r="N2442" s="50" t="str">
        <f t="shared" si="115"/>
        <v>Aug</v>
      </c>
      <c r="O2442" s="56">
        <f t="shared" si="116"/>
        <v>2020</v>
      </c>
      <c r="P2442" s="51">
        <f>VLOOKUP(Table6[[#This Row],[Product]],Table3[],3)</f>
        <v>3.49</v>
      </c>
      <c r="Q2442" s="35">
        <f>VLOOKUP(Table6[[#This Row],[Product]],Table3[],4)</f>
        <v>20</v>
      </c>
      <c r="R2442" s="35">
        <f>Table6[[#This Row],[Quantity]]*Table6[[#This Row],[Case]]</f>
        <v>1620</v>
      </c>
      <c r="S2442" s="35">
        <f>Table6[[#This Row],[Total Sales]]*Table6[[#This Row],[Cost]]</f>
        <v>5653.8</v>
      </c>
    </row>
    <row r="2443" spans="1:19" x14ac:dyDescent="0.3">
      <c r="A2443" s="54">
        <v>2512</v>
      </c>
      <c r="B2443" s="35" t="s">
        <v>1116</v>
      </c>
      <c r="C2443" s="35" t="s">
        <v>1137</v>
      </c>
      <c r="D2443" s="35" t="s">
        <v>28</v>
      </c>
      <c r="E2443" s="35" t="str">
        <f t="shared" si="114"/>
        <v>M</v>
      </c>
      <c r="F2443" s="35">
        <v>90</v>
      </c>
      <c r="G2443" s="35" t="s">
        <v>6525</v>
      </c>
      <c r="H2443" s="35" t="s">
        <v>2021</v>
      </c>
      <c r="I2443" s="35" t="s">
        <v>2022</v>
      </c>
      <c r="J2443" s="48">
        <v>44168</v>
      </c>
      <c r="K2443" s="35">
        <v>81</v>
      </c>
      <c r="L2443" s="49" t="s">
        <v>101</v>
      </c>
      <c r="M2443" s="50" t="str">
        <f>VLOOKUP(Table6[[#This Row],[Product]],Table3[],2)</f>
        <v>Superwossname</v>
      </c>
      <c r="N2443" s="50" t="str">
        <f t="shared" si="115"/>
        <v>Dec</v>
      </c>
      <c r="O2443" s="56">
        <f t="shared" si="116"/>
        <v>2020</v>
      </c>
      <c r="P2443" s="51">
        <f>VLOOKUP(Table6[[#This Row],[Product]],Table3[],3)</f>
        <v>3.49</v>
      </c>
      <c r="Q2443" s="35">
        <f>VLOOKUP(Table6[[#This Row],[Product]],Table3[],4)</f>
        <v>20</v>
      </c>
      <c r="R2443" s="35">
        <f>Table6[[#This Row],[Quantity]]*Table6[[#This Row],[Case]]</f>
        <v>1620</v>
      </c>
      <c r="S2443" s="35">
        <f>Table6[[#This Row],[Total Sales]]*Table6[[#This Row],[Cost]]</f>
        <v>5653.8</v>
      </c>
    </row>
    <row r="2444" spans="1:19" x14ac:dyDescent="0.3">
      <c r="A2444" s="54">
        <v>2513</v>
      </c>
      <c r="B2444" s="35" t="s">
        <v>6526</v>
      </c>
      <c r="C2444" s="35" t="s">
        <v>6527</v>
      </c>
      <c r="D2444" s="35" t="s">
        <v>51</v>
      </c>
      <c r="E2444" s="35" t="str">
        <f t="shared" si="114"/>
        <v>F</v>
      </c>
      <c r="F2444" s="35">
        <v>60</v>
      </c>
      <c r="G2444" s="35" t="s">
        <v>6525</v>
      </c>
      <c r="H2444" s="35" t="s">
        <v>6516</v>
      </c>
      <c r="I2444" s="35" t="s">
        <v>32</v>
      </c>
      <c r="J2444" s="48">
        <v>44807</v>
      </c>
      <c r="K2444" s="35">
        <v>29</v>
      </c>
      <c r="L2444" s="49" t="s">
        <v>101</v>
      </c>
      <c r="M2444" s="50" t="str">
        <f>VLOOKUP(Table6[[#This Row],[Product]],Table3[],2)</f>
        <v>Superwossname</v>
      </c>
      <c r="N2444" s="50" t="str">
        <f t="shared" si="115"/>
        <v>Sep</v>
      </c>
      <c r="O2444" s="56">
        <f t="shared" si="116"/>
        <v>2022</v>
      </c>
      <c r="P2444" s="51">
        <f>VLOOKUP(Table6[[#This Row],[Product]],Table3[],3)</f>
        <v>3.49</v>
      </c>
      <c r="Q2444" s="35">
        <f>VLOOKUP(Table6[[#This Row],[Product]],Table3[],4)</f>
        <v>20</v>
      </c>
      <c r="R2444" s="35">
        <f>Table6[[#This Row],[Quantity]]*Table6[[#This Row],[Case]]</f>
        <v>580</v>
      </c>
      <c r="S2444" s="35">
        <f>Table6[[#This Row],[Total Sales]]*Table6[[#This Row],[Cost]]</f>
        <v>2024.2</v>
      </c>
    </row>
    <row r="2445" spans="1:19" x14ac:dyDescent="0.3">
      <c r="A2445" s="54">
        <v>2514</v>
      </c>
      <c r="B2445" s="35" t="s">
        <v>6528</v>
      </c>
      <c r="C2445" s="35" t="s">
        <v>3930</v>
      </c>
      <c r="D2445" s="35" t="s">
        <v>28</v>
      </c>
      <c r="E2445" s="35" t="str">
        <f t="shared" si="114"/>
        <v>M</v>
      </c>
      <c r="F2445" s="35">
        <v>60</v>
      </c>
      <c r="G2445" s="35" t="s">
        <v>6529</v>
      </c>
      <c r="H2445" s="35" t="s">
        <v>5962</v>
      </c>
      <c r="I2445" s="35" t="s">
        <v>32</v>
      </c>
      <c r="J2445" s="48">
        <v>44688</v>
      </c>
      <c r="K2445" s="35">
        <v>67</v>
      </c>
      <c r="L2445" s="49" t="s">
        <v>54</v>
      </c>
      <c r="M2445" s="50" t="str">
        <f>VLOOKUP(Table6[[#This Row],[Product]],Table3[],2)</f>
        <v>Megawidget S</v>
      </c>
      <c r="N2445" s="50" t="str">
        <f t="shared" si="115"/>
        <v>May</v>
      </c>
      <c r="O2445" s="56">
        <f t="shared" si="116"/>
        <v>2022</v>
      </c>
      <c r="P2445" s="51">
        <f>VLOOKUP(Table6[[#This Row],[Product]],Table3[],3)</f>
        <v>0.69</v>
      </c>
      <c r="Q2445" s="35">
        <f>VLOOKUP(Table6[[#This Row],[Product]],Table3[],4)</f>
        <v>24</v>
      </c>
      <c r="R2445" s="35">
        <f>Table6[[#This Row],[Quantity]]*Table6[[#This Row],[Case]]</f>
        <v>1608</v>
      </c>
      <c r="S2445" s="35">
        <f>Table6[[#This Row],[Total Sales]]*Table6[[#This Row],[Cost]]</f>
        <v>1109.52</v>
      </c>
    </row>
    <row r="2446" spans="1:19" x14ac:dyDescent="0.3">
      <c r="A2446" s="54">
        <v>2515</v>
      </c>
      <c r="B2446" s="35" t="s">
        <v>4025</v>
      </c>
      <c r="C2446" s="35" t="s">
        <v>3824</v>
      </c>
      <c r="D2446" s="35" t="s">
        <v>15</v>
      </c>
      <c r="E2446" s="35" t="str">
        <f t="shared" si="114"/>
        <v>F</v>
      </c>
      <c r="F2446" s="35">
        <v>60</v>
      </c>
      <c r="G2446" s="35" t="s">
        <v>6530</v>
      </c>
      <c r="H2446" s="35" t="s">
        <v>3531</v>
      </c>
      <c r="I2446" s="35" t="s">
        <v>32</v>
      </c>
      <c r="J2446" s="48" t="s">
        <v>14196</v>
      </c>
      <c r="K2446" s="35">
        <v>10</v>
      </c>
      <c r="L2446" s="49" t="s">
        <v>159</v>
      </c>
      <c r="M2446" s="50" t="str">
        <f>VLOOKUP(Table6[[#This Row],[Product]],Table3[],2)</f>
        <v>Ultrathing V3</v>
      </c>
      <c r="N2446" s="50" t="str">
        <f t="shared" si="115"/>
        <v>Feb</v>
      </c>
      <c r="O2446" s="56">
        <f t="shared" si="116"/>
        <v>2021</v>
      </c>
      <c r="P2446" s="51">
        <f>VLOOKUP(Table6[[#This Row],[Product]],Table3[],3)</f>
        <v>3.39</v>
      </c>
      <c r="Q2446" s="35">
        <f>VLOOKUP(Table6[[#This Row],[Product]],Table3[],4)</f>
        <v>24</v>
      </c>
      <c r="R2446" s="35">
        <f>Table6[[#This Row],[Quantity]]*Table6[[#This Row],[Case]]</f>
        <v>240</v>
      </c>
      <c r="S2446" s="35">
        <f>Table6[[#This Row],[Total Sales]]*Table6[[#This Row],[Cost]]</f>
        <v>813.6</v>
      </c>
    </row>
    <row r="2447" spans="1:19" x14ac:dyDescent="0.3">
      <c r="A2447" s="54">
        <v>2516</v>
      </c>
      <c r="B2447" s="35" t="s">
        <v>820</v>
      </c>
      <c r="C2447" s="35" t="s">
        <v>5541</v>
      </c>
      <c r="D2447" s="35" t="s">
        <v>28</v>
      </c>
      <c r="E2447" s="35" t="str">
        <f t="shared" si="114"/>
        <v>M</v>
      </c>
      <c r="F2447" s="35">
        <v>90</v>
      </c>
      <c r="G2447" s="35" t="s">
        <v>6531</v>
      </c>
      <c r="H2447" s="35" t="s">
        <v>6036</v>
      </c>
      <c r="I2447" s="35" t="s">
        <v>32</v>
      </c>
      <c r="J2447" s="48" t="s">
        <v>13945</v>
      </c>
      <c r="K2447" s="35">
        <v>5</v>
      </c>
      <c r="L2447" s="49" t="s">
        <v>45</v>
      </c>
      <c r="M2447" s="50" t="str">
        <f>VLOOKUP(Table6[[#This Row],[Product]],Table3[],2)</f>
        <v>Gigastuff</v>
      </c>
      <c r="N2447" s="50" t="str">
        <f t="shared" si="115"/>
        <v>Dec</v>
      </c>
      <c r="O2447" s="56">
        <f t="shared" si="116"/>
        <v>2021</v>
      </c>
      <c r="P2447" s="51">
        <f>VLOOKUP(Table6[[#This Row],[Product]],Table3[],3)</f>
        <v>1.89</v>
      </c>
      <c r="Q2447" s="35">
        <f>VLOOKUP(Table6[[#This Row],[Product]],Table3[],4)</f>
        <v>18</v>
      </c>
      <c r="R2447" s="35">
        <f>Table6[[#This Row],[Quantity]]*Table6[[#This Row],[Case]]</f>
        <v>90</v>
      </c>
      <c r="S2447" s="35">
        <f>Table6[[#This Row],[Total Sales]]*Table6[[#This Row],[Cost]]</f>
        <v>170.1</v>
      </c>
    </row>
    <row r="2448" spans="1:19" x14ac:dyDescent="0.3">
      <c r="A2448" s="54">
        <v>2517</v>
      </c>
      <c r="B2448" s="35" t="s">
        <v>6532</v>
      </c>
      <c r="C2448" s="35" t="s">
        <v>4009</v>
      </c>
      <c r="D2448" s="35" t="s">
        <v>28</v>
      </c>
      <c r="E2448" s="35" t="str">
        <f t="shared" si="114"/>
        <v>M</v>
      </c>
      <c r="F2448" s="35">
        <v>90</v>
      </c>
      <c r="G2448" s="35" t="s">
        <v>6533</v>
      </c>
      <c r="H2448" s="35" t="s">
        <v>4958</v>
      </c>
      <c r="I2448" s="35" t="s">
        <v>95</v>
      </c>
      <c r="J2448" s="48" t="s">
        <v>14084</v>
      </c>
      <c r="K2448" s="35">
        <v>47</v>
      </c>
      <c r="L2448" s="49" t="s">
        <v>80</v>
      </c>
      <c r="M2448" s="50" t="str">
        <f>VLOOKUP(Table6[[#This Row],[Product]],Table3[],2)</f>
        <v>Ultrathing V2</v>
      </c>
      <c r="N2448" s="50" t="str">
        <f t="shared" si="115"/>
        <v>May</v>
      </c>
      <c r="O2448" s="56">
        <f t="shared" si="116"/>
        <v>2020</v>
      </c>
      <c r="P2448" s="51">
        <f>VLOOKUP(Table6[[#This Row],[Product]],Table3[],3)</f>
        <v>2.95</v>
      </c>
      <c r="Q2448" s="35">
        <f>VLOOKUP(Table6[[#This Row],[Product]],Table3[],4)</f>
        <v>20</v>
      </c>
      <c r="R2448" s="35">
        <f>Table6[[#This Row],[Quantity]]*Table6[[#This Row],[Case]]</f>
        <v>940</v>
      </c>
      <c r="S2448" s="35">
        <f>Table6[[#This Row],[Total Sales]]*Table6[[#This Row],[Cost]]</f>
        <v>2773</v>
      </c>
    </row>
    <row r="2449" spans="1:19" x14ac:dyDescent="0.3">
      <c r="A2449" s="54">
        <v>2518</v>
      </c>
      <c r="B2449" s="35" t="s">
        <v>2647</v>
      </c>
      <c r="C2449" s="35" t="s">
        <v>6534</v>
      </c>
      <c r="D2449" s="35" t="s">
        <v>28</v>
      </c>
      <c r="E2449" s="35" t="str">
        <f t="shared" si="114"/>
        <v>M</v>
      </c>
      <c r="F2449" s="35">
        <v>90</v>
      </c>
      <c r="G2449" s="35" t="s">
        <v>6535</v>
      </c>
      <c r="H2449" s="35" t="s">
        <v>5667</v>
      </c>
      <c r="I2449" s="35" t="s">
        <v>32</v>
      </c>
      <c r="J2449" s="48" t="s">
        <v>14164</v>
      </c>
      <c r="K2449" s="35">
        <v>70</v>
      </c>
      <c r="L2449" s="49" t="s">
        <v>45</v>
      </c>
      <c r="M2449" s="50" t="str">
        <f>VLOOKUP(Table6[[#This Row],[Product]],Table3[],2)</f>
        <v>Gigastuff</v>
      </c>
      <c r="N2449" s="50" t="str">
        <f t="shared" si="115"/>
        <v>Jul</v>
      </c>
      <c r="O2449" s="56">
        <f t="shared" si="116"/>
        <v>2021</v>
      </c>
      <c r="P2449" s="51">
        <f>VLOOKUP(Table6[[#This Row],[Product]],Table3[],3)</f>
        <v>1.89</v>
      </c>
      <c r="Q2449" s="35">
        <f>VLOOKUP(Table6[[#This Row],[Product]],Table3[],4)</f>
        <v>18</v>
      </c>
      <c r="R2449" s="35">
        <f>Table6[[#This Row],[Quantity]]*Table6[[#This Row],[Case]]</f>
        <v>1260</v>
      </c>
      <c r="S2449" s="35">
        <f>Table6[[#This Row],[Total Sales]]*Table6[[#This Row],[Cost]]</f>
        <v>2381.4</v>
      </c>
    </row>
    <row r="2450" spans="1:19" x14ac:dyDescent="0.3">
      <c r="A2450" s="54">
        <v>2519</v>
      </c>
      <c r="B2450" s="35" t="s">
        <v>5702</v>
      </c>
      <c r="C2450" s="35" t="s">
        <v>3522</v>
      </c>
      <c r="D2450" s="35" t="s">
        <v>28</v>
      </c>
      <c r="E2450" s="35" t="str">
        <f t="shared" si="114"/>
        <v>M</v>
      </c>
      <c r="F2450" s="35">
        <v>90</v>
      </c>
      <c r="G2450" s="35" t="s">
        <v>6536</v>
      </c>
      <c r="H2450" s="35" t="s">
        <v>2334</v>
      </c>
      <c r="I2450" s="35" t="s">
        <v>32</v>
      </c>
      <c r="J2450" s="48">
        <v>44837</v>
      </c>
      <c r="K2450" s="35">
        <v>37</v>
      </c>
      <c r="L2450" s="49" t="s">
        <v>45</v>
      </c>
      <c r="M2450" s="50" t="str">
        <f>VLOOKUP(Table6[[#This Row],[Product]],Table3[],2)</f>
        <v>Gigastuff</v>
      </c>
      <c r="N2450" s="50" t="str">
        <f t="shared" si="115"/>
        <v>Oct</v>
      </c>
      <c r="O2450" s="56">
        <f t="shared" si="116"/>
        <v>2022</v>
      </c>
      <c r="P2450" s="51">
        <f>VLOOKUP(Table6[[#This Row],[Product]],Table3[],3)</f>
        <v>1.89</v>
      </c>
      <c r="Q2450" s="35">
        <f>VLOOKUP(Table6[[#This Row],[Product]],Table3[],4)</f>
        <v>18</v>
      </c>
      <c r="R2450" s="35">
        <f>Table6[[#This Row],[Quantity]]*Table6[[#This Row],[Case]]</f>
        <v>666</v>
      </c>
      <c r="S2450" s="35">
        <f>Table6[[#This Row],[Total Sales]]*Table6[[#This Row],[Cost]]</f>
        <v>1258.74</v>
      </c>
    </row>
    <row r="2451" spans="1:19" x14ac:dyDescent="0.3">
      <c r="A2451" s="54">
        <v>2520</v>
      </c>
      <c r="B2451" s="35" t="s">
        <v>6537</v>
      </c>
      <c r="C2451" s="35" t="s">
        <v>6538</v>
      </c>
      <c r="D2451" s="35" t="s">
        <v>15</v>
      </c>
      <c r="E2451" s="35" t="str">
        <f t="shared" si="114"/>
        <v>F</v>
      </c>
      <c r="F2451" s="35">
        <v>90</v>
      </c>
      <c r="G2451" s="35" t="s">
        <v>6539</v>
      </c>
      <c r="H2451" s="35" t="s">
        <v>3206</v>
      </c>
      <c r="I2451" s="35" t="s">
        <v>1199</v>
      </c>
      <c r="J2451" s="48" t="s">
        <v>14128</v>
      </c>
      <c r="K2451" s="35">
        <v>77</v>
      </c>
      <c r="L2451" s="49" t="s">
        <v>159</v>
      </c>
      <c r="M2451" s="50" t="str">
        <f>VLOOKUP(Table6[[#This Row],[Product]],Table3[],2)</f>
        <v>Ultrathing V3</v>
      </c>
      <c r="N2451" s="50" t="str">
        <f t="shared" si="115"/>
        <v>Oct</v>
      </c>
      <c r="O2451" s="56">
        <f t="shared" si="116"/>
        <v>2022</v>
      </c>
      <c r="P2451" s="51">
        <f>VLOOKUP(Table6[[#This Row],[Product]],Table3[],3)</f>
        <v>3.39</v>
      </c>
      <c r="Q2451" s="35">
        <f>VLOOKUP(Table6[[#This Row],[Product]],Table3[],4)</f>
        <v>24</v>
      </c>
      <c r="R2451" s="35">
        <f>Table6[[#This Row],[Quantity]]*Table6[[#This Row],[Case]]</f>
        <v>1848</v>
      </c>
      <c r="S2451" s="35">
        <f>Table6[[#This Row],[Total Sales]]*Table6[[#This Row],[Cost]]</f>
        <v>6264.72</v>
      </c>
    </row>
    <row r="2452" spans="1:19" x14ac:dyDescent="0.3">
      <c r="A2452" s="54">
        <v>2521</v>
      </c>
      <c r="B2452" s="35" t="s">
        <v>6540</v>
      </c>
      <c r="C2452" s="35" t="s">
        <v>6541</v>
      </c>
      <c r="D2452" s="35" t="s">
        <v>28</v>
      </c>
      <c r="E2452" s="35" t="str">
        <f t="shared" si="114"/>
        <v>M</v>
      </c>
      <c r="F2452" s="35">
        <v>90</v>
      </c>
      <c r="G2452" s="35" t="s">
        <v>14332</v>
      </c>
      <c r="H2452" s="35" t="s">
        <v>5934</v>
      </c>
      <c r="I2452" s="35" t="s">
        <v>173</v>
      </c>
      <c r="J2452" s="48">
        <v>44239</v>
      </c>
      <c r="K2452" s="35">
        <v>94</v>
      </c>
      <c r="L2452" s="49" t="s">
        <v>80</v>
      </c>
      <c r="M2452" s="50" t="str">
        <f>VLOOKUP(Table6[[#This Row],[Product]],Table3[],2)</f>
        <v>Ultrathing V2</v>
      </c>
      <c r="N2452" s="50" t="str">
        <f t="shared" si="115"/>
        <v>Feb</v>
      </c>
      <c r="O2452" s="56">
        <f t="shared" si="116"/>
        <v>2021</v>
      </c>
      <c r="P2452" s="51">
        <f>VLOOKUP(Table6[[#This Row],[Product]],Table3[],3)</f>
        <v>2.95</v>
      </c>
      <c r="Q2452" s="35">
        <f>VLOOKUP(Table6[[#This Row],[Product]],Table3[],4)</f>
        <v>20</v>
      </c>
      <c r="R2452" s="35">
        <f>Table6[[#This Row],[Quantity]]*Table6[[#This Row],[Case]]</f>
        <v>1880</v>
      </c>
      <c r="S2452" s="35">
        <f>Table6[[#This Row],[Total Sales]]*Table6[[#This Row],[Cost]]</f>
        <v>5546</v>
      </c>
    </row>
    <row r="2453" spans="1:19" x14ac:dyDescent="0.3">
      <c r="A2453" s="54">
        <v>2522</v>
      </c>
      <c r="B2453" s="35" t="s">
        <v>588</v>
      </c>
      <c r="C2453" s="35" t="s">
        <v>1546</v>
      </c>
      <c r="D2453" s="35" t="s">
        <v>51</v>
      </c>
      <c r="E2453" s="35" t="str">
        <f t="shared" si="114"/>
        <v>F</v>
      </c>
      <c r="F2453" s="35">
        <v>90</v>
      </c>
      <c r="G2453" s="35" t="s">
        <v>6543</v>
      </c>
      <c r="H2453" s="35" t="s">
        <v>3224</v>
      </c>
      <c r="I2453" s="35" t="s">
        <v>2022</v>
      </c>
      <c r="J2453" s="48">
        <v>44806</v>
      </c>
      <c r="K2453" s="35">
        <v>18</v>
      </c>
      <c r="L2453" s="49" t="s">
        <v>45</v>
      </c>
      <c r="M2453" s="50" t="str">
        <f>VLOOKUP(Table6[[#This Row],[Product]],Table3[],2)</f>
        <v>Gigastuff</v>
      </c>
      <c r="N2453" s="50" t="str">
        <f t="shared" si="115"/>
        <v>Sep</v>
      </c>
      <c r="O2453" s="56">
        <f t="shared" si="116"/>
        <v>2022</v>
      </c>
      <c r="P2453" s="51">
        <f>VLOOKUP(Table6[[#This Row],[Product]],Table3[],3)</f>
        <v>1.89</v>
      </c>
      <c r="Q2453" s="35">
        <f>VLOOKUP(Table6[[#This Row],[Product]],Table3[],4)</f>
        <v>18</v>
      </c>
      <c r="R2453" s="35">
        <f>Table6[[#This Row],[Quantity]]*Table6[[#This Row],[Case]]</f>
        <v>324</v>
      </c>
      <c r="S2453" s="35">
        <f>Table6[[#This Row],[Total Sales]]*Table6[[#This Row],[Cost]]</f>
        <v>612.36</v>
      </c>
    </row>
    <row r="2454" spans="1:19" x14ac:dyDescent="0.3">
      <c r="A2454" s="54">
        <v>2523</v>
      </c>
      <c r="B2454" s="35" t="s">
        <v>323</v>
      </c>
      <c r="C2454" s="35" t="s">
        <v>1488</v>
      </c>
      <c r="D2454" s="35" t="s">
        <v>28</v>
      </c>
      <c r="E2454" s="35" t="str">
        <f t="shared" si="114"/>
        <v>M</v>
      </c>
      <c r="F2454" s="35">
        <v>60</v>
      </c>
      <c r="G2454" s="35" t="s">
        <v>6543</v>
      </c>
      <c r="H2454" s="35" t="s">
        <v>6544</v>
      </c>
      <c r="I2454" s="35" t="s">
        <v>32</v>
      </c>
      <c r="J2454" s="48" t="s">
        <v>14197</v>
      </c>
      <c r="K2454" s="35">
        <v>58</v>
      </c>
      <c r="L2454" s="49" t="s">
        <v>20</v>
      </c>
      <c r="M2454" s="50" t="str">
        <f>VLOOKUP(Table6[[#This Row],[Product]],Table3[],2)</f>
        <v>Hyperwotsit</v>
      </c>
      <c r="N2454" s="50" t="str">
        <f t="shared" si="115"/>
        <v>Jul</v>
      </c>
      <c r="O2454" s="56">
        <f t="shared" si="116"/>
        <v>2020</v>
      </c>
      <c r="P2454" s="51">
        <f>VLOOKUP(Table6[[#This Row],[Product]],Table3[],3)</f>
        <v>2.0099999999999998</v>
      </c>
      <c r="Q2454" s="35">
        <f>VLOOKUP(Table6[[#This Row],[Product]],Table3[],4)</f>
        <v>20</v>
      </c>
      <c r="R2454" s="35">
        <f>Table6[[#This Row],[Quantity]]*Table6[[#This Row],[Case]]</f>
        <v>1160</v>
      </c>
      <c r="S2454" s="35">
        <f>Table6[[#This Row],[Total Sales]]*Table6[[#This Row],[Cost]]</f>
        <v>2331.6</v>
      </c>
    </row>
    <row r="2455" spans="1:19" x14ac:dyDescent="0.3">
      <c r="A2455" s="54">
        <v>2524</v>
      </c>
      <c r="B2455" s="35" t="s">
        <v>4401</v>
      </c>
      <c r="C2455" s="35" t="s">
        <v>1776</v>
      </c>
      <c r="D2455" s="35" t="s">
        <v>28</v>
      </c>
      <c r="E2455" s="35" t="str">
        <f t="shared" si="114"/>
        <v>M</v>
      </c>
      <c r="F2455" s="35">
        <v>90</v>
      </c>
      <c r="G2455" s="35" t="s">
        <v>6545</v>
      </c>
      <c r="H2455" s="35" t="s">
        <v>6546</v>
      </c>
      <c r="I2455" s="35" t="s">
        <v>2543</v>
      </c>
      <c r="J2455" s="48" t="s">
        <v>14041</v>
      </c>
      <c r="K2455" s="35">
        <v>68</v>
      </c>
      <c r="L2455" s="49" t="s">
        <v>33</v>
      </c>
      <c r="M2455" s="50" t="str">
        <f>VLOOKUP(Table6[[#This Row],[Product]],Table3[],2)</f>
        <v>Megawidget L</v>
      </c>
      <c r="N2455" s="50" t="str">
        <f t="shared" si="115"/>
        <v>Jan</v>
      </c>
      <c r="O2455" s="56">
        <f t="shared" si="116"/>
        <v>2020</v>
      </c>
      <c r="P2455" s="51">
        <f>VLOOKUP(Table6[[#This Row],[Product]],Table3[],3)</f>
        <v>1.79</v>
      </c>
      <c r="Q2455" s="35">
        <f>VLOOKUP(Table6[[#This Row],[Product]],Table3[],4)</f>
        <v>24</v>
      </c>
      <c r="R2455" s="35">
        <f>Table6[[#This Row],[Quantity]]*Table6[[#This Row],[Case]]</f>
        <v>1632</v>
      </c>
      <c r="S2455" s="35">
        <f>Table6[[#This Row],[Total Sales]]*Table6[[#This Row],[Cost]]</f>
        <v>2921.28</v>
      </c>
    </row>
    <row r="2456" spans="1:19" x14ac:dyDescent="0.3">
      <c r="A2456" s="54">
        <v>2525</v>
      </c>
      <c r="B2456" s="35" t="s">
        <v>6547</v>
      </c>
      <c r="C2456" s="35" t="s">
        <v>2757</v>
      </c>
      <c r="D2456" s="35" t="s">
        <v>28</v>
      </c>
      <c r="E2456" s="35" t="str">
        <f t="shared" si="114"/>
        <v>M</v>
      </c>
      <c r="F2456" s="35">
        <v>90</v>
      </c>
      <c r="G2456" s="35" t="s">
        <v>6548</v>
      </c>
      <c r="H2456" s="35" t="s">
        <v>1808</v>
      </c>
      <c r="I2456" s="35" t="s">
        <v>124</v>
      </c>
      <c r="J2456" s="48">
        <v>43983</v>
      </c>
      <c r="K2456" s="35">
        <v>52</v>
      </c>
      <c r="L2456" s="49" t="s">
        <v>45</v>
      </c>
      <c r="M2456" s="50" t="str">
        <f>VLOOKUP(Table6[[#This Row],[Product]],Table3[],2)</f>
        <v>Gigastuff</v>
      </c>
      <c r="N2456" s="50" t="str">
        <f t="shared" si="115"/>
        <v>Jun</v>
      </c>
      <c r="O2456" s="56">
        <f t="shared" si="116"/>
        <v>2020</v>
      </c>
      <c r="P2456" s="51">
        <f>VLOOKUP(Table6[[#This Row],[Product]],Table3[],3)</f>
        <v>1.89</v>
      </c>
      <c r="Q2456" s="35">
        <f>VLOOKUP(Table6[[#This Row],[Product]],Table3[],4)</f>
        <v>18</v>
      </c>
      <c r="R2456" s="35">
        <f>Table6[[#This Row],[Quantity]]*Table6[[#This Row],[Case]]</f>
        <v>936</v>
      </c>
      <c r="S2456" s="35">
        <f>Table6[[#This Row],[Total Sales]]*Table6[[#This Row],[Cost]]</f>
        <v>1769.04</v>
      </c>
    </row>
    <row r="2457" spans="1:19" x14ac:dyDescent="0.3">
      <c r="A2457" s="54">
        <v>2526</v>
      </c>
      <c r="B2457" s="35" t="s">
        <v>6549</v>
      </c>
      <c r="C2457" s="35" t="s">
        <v>692</v>
      </c>
      <c r="D2457" s="35" t="s">
        <v>15</v>
      </c>
      <c r="E2457" s="35" t="str">
        <f t="shared" si="114"/>
        <v>F</v>
      </c>
      <c r="F2457" s="35">
        <v>90</v>
      </c>
      <c r="G2457" s="35" t="s">
        <v>6550</v>
      </c>
      <c r="H2457" s="35" t="s">
        <v>6551</v>
      </c>
      <c r="I2457" s="35" t="s">
        <v>178</v>
      </c>
      <c r="J2457" s="48" t="s">
        <v>13720</v>
      </c>
      <c r="K2457" s="35">
        <v>19</v>
      </c>
      <c r="L2457" s="49" t="s">
        <v>64</v>
      </c>
      <c r="M2457" s="50" t="str">
        <f>VLOOKUP(Table6[[#This Row],[Product]],Table3[],2)</f>
        <v>Ultrathing V4</v>
      </c>
      <c r="N2457" s="50" t="str">
        <f t="shared" si="115"/>
        <v>Dec</v>
      </c>
      <c r="O2457" s="56">
        <f t="shared" si="116"/>
        <v>2021</v>
      </c>
      <c r="P2457" s="51">
        <f>VLOOKUP(Table6[[#This Row],[Product]],Table3[],3)</f>
        <v>3.99</v>
      </c>
      <c r="Q2457" s="35">
        <f>VLOOKUP(Table6[[#This Row],[Product]],Table3[],4)</f>
        <v>24</v>
      </c>
      <c r="R2457" s="35">
        <f>Table6[[#This Row],[Quantity]]*Table6[[#This Row],[Case]]</f>
        <v>456</v>
      </c>
      <c r="S2457" s="35">
        <f>Table6[[#This Row],[Total Sales]]*Table6[[#This Row],[Cost]]</f>
        <v>1819.44</v>
      </c>
    </row>
    <row r="2458" spans="1:19" x14ac:dyDescent="0.3">
      <c r="A2458" s="54">
        <v>2527</v>
      </c>
      <c r="B2458" s="35" t="s">
        <v>6552</v>
      </c>
      <c r="C2458" s="35" t="s">
        <v>107</v>
      </c>
      <c r="D2458" s="35" t="s">
        <v>15</v>
      </c>
      <c r="E2458" s="35" t="str">
        <f t="shared" si="114"/>
        <v>F</v>
      </c>
      <c r="F2458" s="35">
        <v>90</v>
      </c>
      <c r="G2458" s="35" t="s">
        <v>6553</v>
      </c>
      <c r="H2458" s="35" t="s">
        <v>545</v>
      </c>
      <c r="I2458" s="35" t="s">
        <v>173</v>
      </c>
      <c r="J2458" s="48" t="s">
        <v>14139</v>
      </c>
      <c r="K2458" s="35">
        <v>93</v>
      </c>
      <c r="L2458" s="49" t="s">
        <v>80</v>
      </c>
      <c r="M2458" s="50" t="str">
        <f>VLOOKUP(Table6[[#This Row],[Product]],Table3[],2)</f>
        <v>Ultrathing V2</v>
      </c>
      <c r="N2458" s="50" t="str">
        <f t="shared" si="115"/>
        <v>Oct</v>
      </c>
      <c r="O2458" s="56">
        <f t="shared" si="116"/>
        <v>2021</v>
      </c>
      <c r="P2458" s="51">
        <f>VLOOKUP(Table6[[#This Row],[Product]],Table3[],3)</f>
        <v>2.95</v>
      </c>
      <c r="Q2458" s="35">
        <f>VLOOKUP(Table6[[#This Row],[Product]],Table3[],4)</f>
        <v>20</v>
      </c>
      <c r="R2458" s="35">
        <f>Table6[[#This Row],[Quantity]]*Table6[[#This Row],[Case]]</f>
        <v>1860</v>
      </c>
      <c r="S2458" s="35">
        <f>Table6[[#This Row],[Total Sales]]*Table6[[#This Row],[Cost]]</f>
        <v>5487</v>
      </c>
    </row>
    <row r="2459" spans="1:19" x14ac:dyDescent="0.3">
      <c r="A2459" s="54">
        <v>2528</v>
      </c>
      <c r="B2459" s="35" t="s">
        <v>3403</v>
      </c>
      <c r="C2459" s="35" t="s">
        <v>4393</v>
      </c>
      <c r="D2459" s="35" t="s">
        <v>51</v>
      </c>
      <c r="E2459" s="35" t="str">
        <f t="shared" si="114"/>
        <v>F</v>
      </c>
      <c r="F2459" s="35">
        <v>90</v>
      </c>
      <c r="G2459" s="35" t="s">
        <v>6554</v>
      </c>
      <c r="H2459" s="35" t="s">
        <v>1056</v>
      </c>
      <c r="I2459" s="35" t="s">
        <v>129</v>
      </c>
      <c r="J2459" s="48">
        <v>44023</v>
      </c>
      <c r="K2459" s="35">
        <v>2</v>
      </c>
      <c r="L2459" s="49" t="s">
        <v>101</v>
      </c>
      <c r="M2459" s="50" t="str">
        <f>VLOOKUP(Table6[[#This Row],[Product]],Table3[],2)</f>
        <v>Superwossname</v>
      </c>
      <c r="N2459" s="50" t="str">
        <f t="shared" si="115"/>
        <v>Jul</v>
      </c>
      <c r="O2459" s="56">
        <f t="shared" si="116"/>
        <v>2020</v>
      </c>
      <c r="P2459" s="51">
        <f>VLOOKUP(Table6[[#This Row],[Product]],Table3[],3)</f>
        <v>3.49</v>
      </c>
      <c r="Q2459" s="35">
        <f>VLOOKUP(Table6[[#This Row],[Product]],Table3[],4)</f>
        <v>20</v>
      </c>
      <c r="R2459" s="35">
        <f>Table6[[#This Row],[Quantity]]*Table6[[#This Row],[Case]]</f>
        <v>40</v>
      </c>
      <c r="S2459" s="35">
        <f>Table6[[#This Row],[Total Sales]]*Table6[[#This Row],[Cost]]</f>
        <v>139.60000000000002</v>
      </c>
    </row>
    <row r="2460" spans="1:19" x14ac:dyDescent="0.3">
      <c r="A2460" s="54">
        <v>2529</v>
      </c>
      <c r="B2460" s="35" t="s">
        <v>765</v>
      </c>
      <c r="C2460" s="35" t="s">
        <v>6555</v>
      </c>
      <c r="D2460" s="35" t="s">
        <v>28</v>
      </c>
      <c r="E2460" s="35" t="str">
        <f t="shared" si="114"/>
        <v>M</v>
      </c>
      <c r="F2460" s="35">
        <v>60</v>
      </c>
      <c r="G2460" s="35" t="s">
        <v>6556</v>
      </c>
      <c r="H2460" s="35" t="s">
        <v>239</v>
      </c>
      <c r="I2460" s="35" t="s">
        <v>240</v>
      </c>
      <c r="J2460" s="48" t="s">
        <v>14198</v>
      </c>
      <c r="K2460" s="35">
        <v>13</v>
      </c>
      <c r="L2460" s="49" t="s">
        <v>159</v>
      </c>
      <c r="M2460" s="50" t="str">
        <f>VLOOKUP(Table6[[#This Row],[Product]],Table3[],2)</f>
        <v>Ultrathing V3</v>
      </c>
      <c r="N2460" s="50" t="str">
        <f t="shared" si="115"/>
        <v>Sep</v>
      </c>
      <c r="O2460" s="56">
        <f t="shared" si="116"/>
        <v>2020</v>
      </c>
      <c r="P2460" s="51">
        <f>VLOOKUP(Table6[[#This Row],[Product]],Table3[],3)</f>
        <v>3.39</v>
      </c>
      <c r="Q2460" s="35">
        <f>VLOOKUP(Table6[[#This Row],[Product]],Table3[],4)</f>
        <v>24</v>
      </c>
      <c r="R2460" s="35">
        <f>Table6[[#This Row],[Quantity]]*Table6[[#This Row],[Case]]</f>
        <v>312</v>
      </c>
      <c r="S2460" s="35">
        <f>Table6[[#This Row],[Total Sales]]*Table6[[#This Row],[Cost]]</f>
        <v>1057.68</v>
      </c>
    </row>
    <row r="2461" spans="1:19" x14ac:dyDescent="0.3">
      <c r="A2461" s="54">
        <v>2530</v>
      </c>
      <c r="B2461" s="35" t="s">
        <v>6557</v>
      </c>
      <c r="C2461" s="35" t="s">
        <v>3940</v>
      </c>
      <c r="D2461" s="35" t="s">
        <v>28</v>
      </c>
      <c r="E2461" s="35" t="str">
        <f t="shared" si="114"/>
        <v>M</v>
      </c>
      <c r="F2461" s="35">
        <v>30</v>
      </c>
      <c r="G2461" s="35" t="s">
        <v>6558</v>
      </c>
      <c r="H2461" s="35" t="s">
        <v>2787</v>
      </c>
      <c r="I2461" s="35" t="s">
        <v>32</v>
      </c>
      <c r="J2461" s="48">
        <v>43933</v>
      </c>
      <c r="K2461" s="35">
        <v>66</v>
      </c>
      <c r="L2461" s="49" t="s">
        <v>20</v>
      </c>
      <c r="M2461" s="50" t="str">
        <f>VLOOKUP(Table6[[#This Row],[Product]],Table3[],2)</f>
        <v>Hyperwotsit</v>
      </c>
      <c r="N2461" s="50" t="str">
        <f t="shared" si="115"/>
        <v>Apr</v>
      </c>
      <c r="O2461" s="56">
        <f t="shared" si="116"/>
        <v>2020</v>
      </c>
      <c r="P2461" s="51">
        <f>VLOOKUP(Table6[[#This Row],[Product]],Table3[],3)</f>
        <v>2.0099999999999998</v>
      </c>
      <c r="Q2461" s="35">
        <f>VLOOKUP(Table6[[#This Row],[Product]],Table3[],4)</f>
        <v>20</v>
      </c>
      <c r="R2461" s="35">
        <f>Table6[[#This Row],[Quantity]]*Table6[[#This Row],[Case]]</f>
        <v>1320</v>
      </c>
      <c r="S2461" s="35">
        <f>Table6[[#This Row],[Total Sales]]*Table6[[#This Row],[Cost]]</f>
        <v>2653.2</v>
      </c>
    </row>
    <row r="2462" spans="1:19" x14ac:dyDescent="0.3">
      <c r="A2462" s="54">
        <v>2531</v>
      </c>
      <c r="B2462" s="35" t="s">
        <v>6559</v>
      </c>
      <c r="C2462" s="35" t="s">
        <v>295</v>
      </c>
      <c r="D2462" s="35" t="s">
        <v>51</v>
      </c>
      <c r="E2462" s="35" t="str">
        <f t="shared" si="114"/>
        <v>F</v>
      </c>
      <c r="F2462" s="35">
        <v>60</v>
      </c>
      <c r="G2462" s="35" t="s">
        <v>6560</v>
      </c>
      <c r="H2462" s="35" t="s">
        <v>6561</v>
      </c>
      <c r="I2462" s="35" t="s">
        <v>32</v>
      </c>
      <c r="J2462" s="48" t="s">
        <v>13927</v>
      </c>
      <c r="K2462" s="35">
        <v>28</v>
      </c>
      <c r="L2462" s="49" t="s">
        <v>70</v>
      </c>
      <c r="M2462" s="50" t="str">
        <f>VLOOKUP(Table6[[#This Row],[Product]],Table3[],2)</f>
        <v>Megawidget M</v>
      </c>
      <c r="N2462" s="50" t="str">
        <f t="shared" si="115"/>
        <v>Mar</v>
      </c>
      <c r="O2462" s="56">
        <f t="shared" si="116"/>
        <v>2020</v>
      </c>
      <c r="P2462" s="51">
        <f>VLOOKUP(Table6[[#This Row],[Product]],Table3[],3)</f>
        <v>1.29</v>
      </c>
      <c r="Q2462" s="35">
        <f>VLOOKUP(Table6[[#This Row],[Product]],Table3[],4)</f>
        <v>24</v>
      </c>
      <c r="R2462" s="35">
        <f>Table6[[#This Row],[Quantity]]*Table6[[#This Row],[Case]]</f>
        <v>672</v>
      </c>
      <c r="S2462" s="35">
        <f>Table6[[#This Row],[Total Sales]]*Table6[[#This Row],[Cost]]</f>
        <v>866.88</v>
      </c>
    </row>
    <row r="2463" spans="1:19" x14ac:dyDescent="0.3">
      <c r="A2463" s="54">
        <v>2532</v>
      </c>
      <c r="B2463" s="35" t="s">
        <v>3124</v>
      </c>
      <c r="C2463" s="35" t="s">
        <v>6562</v>
      </c>
      <c r="D2463" s="35" t="s">
        <v>28</v>
      </c>
      <c r="E2463" s="35" t="str">
        <f t="shared" si="114"/>
        <v>M</v>
      </c>
      <c r="F2463" s="35">
        <v>30</v>
      </c>
      <c r="G2463" s="35" t="s">
        <v>6563</v>
      </c>
      <c r="H2463" s="35" t="s">
        <v>1619</v>
      </c>
      <c r="I2463" s="35" t="s">
        <v>44</v>
      </c>
      <c r="J2463" s="48">
        <v>44355</v>
      </c>
      <c r="K2463" s="35">
        <v>52</v>
      </c>
      <c r="L2463" s="49" t="s">
        <v>20</v>
      </c>
      <c r="M2463" s="50" t="str">
        <f>VLOOKUP(Table6[[#This Row],[Product]],Table3[],2)</f>
        <v>Hyperwotsit</v>
      </c>
      <c r="N2463" s="50" t="str">
        <f t="shared" si="115"/>
        <v>Jun</v>
      </c>
      <c r="O2463" s="56">
        <f t="shared" si="116"/>
        <v>2021</v>
      </c>
      <c r="P2463" s="51">
        <f>VLOOKUP(Table6[[#This Row],[Product]],Table3[],3)</f>
        <v>2.0099999999999998</v>
      </c>
      <c r="Q2463" s="35">
        <f>VLOOKUP(Table6[[#This Row],[Product]],Table3[],4)</f>
        <v>20</v>
      </c>
      <c r="R2463" s="35">
        <f>Table6[[#This Row],[Quantity]]*Table6[[#This Row],[Case]]</f>
        <v>1040</v>
      </c>
      <c r="S2463" s="35">
        <f>Table6[[#This Row],[Total Sales]]*Table6[[#This Row],[Cost]]</f>
        <v>2090.3999999999996</v>
      </c>
    </row>
    <row r="2464" spans="1:19" x14ac:dyDescent="0.3">
      <c r="A2464" s="54">
        <v>2533</v>
      </c>
      <c r="B2464" s="35" t="s">
        <v>6564</v>
      </c>
      <c r="C2464" s="35" t="s">
        <v>6073</v>
      </c>
      <c r="D2464" s="35" t="s">
        <v>92</v>
      </c>
      <c r="E2464" s="35" t="str">
        <f t="shared" si="114"/>
        <v>M/F</v>
      </c>
      <c r="F2464" s="35">
        <v>60</v>
      </c>
      <c r="G2464" s="35" t="s">
        <v>6565</v>
      </c>
      <c r="H2464" s="35" t="s">
        <v>1168</v>
      </c>
      <c r="I2464" s="35" t="s">
        <v>32</v>
      </c>
      <c r="J2464" s="48">
        <v>44685</v>
      </c>
      <c r="K2464" s="35">
        <v>92</v>
      </c>
      <c r="L2464" s="49" t="s">
        <v>33</v>
      </c>
      <c r="M2464" s="50" t="str">
        <f>VLOOKUP(Table6[[#This Row],[Product]],Table3[],2)</f>
        <v>Megawidget L</v>
      </c>
      <c r="N2464" s="50" t="str">
        <f t="shared" si="115"/>
        <v>May</v>
      </c>
      <c r="O2464" s="56">
        <f t="shared" si="116"/>
        <v>2022</v>
      </c>
      <c r="P2464" s="51">
        <f>VLOOKUP(Table6[[#This Row],[Product]],Table3[],3)</f>
        <v>1.79</v>
      </c>
      <c r="Q2464" s="35">
        <f>VLOOKUP(Table6[[#This Row],[Product]],Table3[],4)</f>
        <v>24</v>
      </c>
      <c r="R2464" s="35">
        <f>Table6[[#This Row],[Quantity]]*Table6[[#This Row],[Case]]</f>
        <v>2208</v>
      </c>
      <c r="S2464" s="35">
        <f>Table6[[#This Row],[Total Sales]]*Table6[[#This Row],[Cost]]</f>
        <v>3952.32</v>
      </c>
    </row>
    <row r="2465" spans="1:19" x14ac:dyDescent="0.3">
      <c r="A2465" s="54">
        <v>2534</v>
      </c>
      <c r="B2465" s="35" t="s">
        <v>6566</v>
      </c>
      <c r="C2465" s="35" t="s">
        <v>2191</v>
      </c>
      <c r="D2465" s="35" t="s">
        <v>15</v>
      </c>
      <c r="E2465" s="35" t="str">
        <f t="shared" si="114"/>
        <v>F</v>
      </c>
      <c r="F2465" s="35">
        <v>60</v>
      </c>
      <c r="G2465" s="35" t="s">
        <v>6567</v>
      </c>
      <c r="H2465" s="35" t="s">
        <v>4874</v>
      </c>
      <c r="I2465" s="35" t="s">
        <v>32</v>
      </c>
      <c r="J2465" s="48" t="s">
        <v>14107</v>
      </c>
      <c r="K2465" s="35">
        <v>60</v>
      </c>
      <c r="L2465" s="49" t="s">
        <v>20</v>
      </c>
      <c r="M2465" s="50" t="str">
        <f>VLOOKUP(Table6[[#This Row],[Product]],Table3[],2)</f>
        <v>Hyperwotsit</v>
      </c>
      <c r="N2465" s="50" t="str">
        <f t="shared" si="115"/>
        <v>May</v>
      </c>
      <c r="O2465" s="56">
        <f t="shared" si="116"/>
        <v>2020</v>
      </c>
      <c r="P2465" s="51">
        <f>VLOOKUP(Table6[[#This Row],[Product]],Table3[],3)</f>
        <v>2.0099999999999998</v>
      </c>
      <c r="Q2465" s="35">
        <f>VLOOKUP(Table6[[#This Row],[Product]],Table3[],4)</f>
        <v>20</v>
      </c>
      <c r="R2465" s="35">
        <f>Table6[[#This Row],[Quantity]]*Table6[[#This Row],[Case]]</f>
        <v>1200</v>
      </c>
      <c r="S2465" s="35">
        <f>Table6[[#This Row],[Total Sales]]*Table6[[#This Row],[Cost]]</f>
        <v>2411.9999999999995</v>
      </c>
    </row>
    <row r="2466" spans="1:19" x14ac:dyDescent="0.3">
      <c r="A2466" s="54">
        <v>2535</v>
      </c>
      <c r="B2466" s="35" t="s">
        <v>4257</v>
      </c>
      <c r="C2466" s="35" t="s">
        <v>2761</v>
      </c>
      <c r="D2466" s="35" t="s">
        <v>28</v>
      </c>
      <c r="E2466" s="35" t="str">
        <f t="shared" si="114"/>
        <v>M</v>
      </c>
      <c r="F2466" s="35">
        <v>30</v>
      </c>
      <c r="G2466" s="35" t="s">
        <v>6567</v>
      </c>
      <c r="H2466" s="35" t="s">
        <v>3036</v>
      </c>
      <c r="I2466" s="35" t="s">
        <v>32</v>
      </c>
      <c r="J2466" s="48" t="s">
        <v>13643</v>
      </c>
      <c r="K2466" s="35">
        <v>67</v>
      </c>
      <c r="L2466" s="49" t="s">
        <v>54</v>
      </c>
      <c r="M2466" s="50" t="str">
        <f>VLOOKUP(Table6[[#This Row],[Product]],Table3[],2)</f>
        <v>Megawidget S</v>
      </c>
      <c r="N2466" s="50" t="str">
        <f t="shared" si="115"/>
        <v>Dec</v>
      </c>
      <c r="O2466" s="56">
        <f t="shared" si="116"/>
        <v>2020</v>
      </c>
      <c r="P2466" s="51">
        <f>VLOOKUP(Table6[[#This Row],[Product]],Table3[],3)</f>
        <v>0.69</v>
      </c>
      <c r="Q2466" s="35">
        <f>VLOOKUP(Table6[[#This Row],[Product]],Table3[],4)</f>
        <v>24</v>
      </c>
      <c r="R2466" s="35">
        <f>Table6[[#This Row],[Quantity]]*Table6[[#This Row],[Case]]</f>
        <v>1608</v>
      </c>
      <c r="S2466" s="35">
        <f>Table6[[#This Row],[Total Sales]]*Table6[[#This Row],[Cost]]</f>
        <v>1109.52</v>
      </c>
    </row>
    <row r="2467" spans="1:19" x14ac:dyDescent="0.3">
      <c r="A2467" s="54">
        <v>2536</v>
      </c>
      <c r="B2467" s="35" t="s">
        <v>6568</v>
      </c>
      <c r="C2467" s="35" t="s">
        <v>4254</v>
      </c>
      <c r="D2467" s="35" t="s">
        <v>15</v>
      </c>
      <c r="E2467" s="35" t="str">
        <f t="shared" si="114"/>
        <v>F</v>
      </c>
      <c r="F2467" s="35">
        <v>30</v>
      </c>
      <c r="G2467" s="35" t="s">
        <v>6569</v>
      </c>
      <c r="H2467" s="35" t="s">
        <v>4337</v>
      </c>
      <c r="I2467" s="35" t="s">
        <v>25</v>
      </c>
      <c r="J2467" s="48">
        <v>43902</v>
      </c>
      <c r="K2467" s="35">
        <v>78</v>
      </c>
      <c r="L2467" s="49" t="s">
        <v>64</v>
      </c>
      <c r="M2467" s="50" t="str">
        <f>VLOOKUP(Table6[[#This Row],[Product]],Table3[],2)</f>
        <v>Ultrathing V4</v>
      </c>
      <c r="N2467" s="50" t="str">
        <f t="shared" si="115"/>
        <v>Mar</v>
      </c>
      <c r="O2467" s="56">
        <f t="shared" si="116"/>
        <v>2020</v>
      </c>
      <c r="P2467" s="51">
        <f>VLOOKUP(Table6[[#This Row],[Product]],Table3[],3)</f>
        <v>3.99</v>
      </c>
      <c r="Q2467" s="35">
        <f>VLOOKUP(Table6[[#This Row],[Product]],Table3[],4)</f>
        <v>24</v>
      </c>
      <c r="R2467" s="35">
        <f>Table6[[#This Row],[Quantity]]*Table6[[#This Row],[Case]]</f>
        <v>1872</v>
      </c>
      <c r="S2467" s="35">
        <f>Table6[[#This Row],[Total Sales]]*Table6[[#This Row],[Cost]]</f>
        <v>7469.2800000000007</v>
      </c>
    </row>
    <row r="2468" spans="1:19" x14ac:dyDescent="0.3">
      <c r="A2468" s="54">
        <v>2537</v>
      </c>
      <c r="B2468" s="35" t="s">
        <v>4094</v>
      </c>
      <c r="C2468" s="35" t="s">
        <v>1853</v>
      </c>
      <c r="D2468" s="35" t="s">
        <v>28</v>
      </c>
      <c r="E2468" s="35" t="str">
        <f t="shared" si="114"/>
        <v>M</v>
      </c>
      <c r="F2468" s="35">
        <v>90</v>
      </c>
      <c r="G2468" s="35" t="s">
        <v>6569</v>
      </c>
      <c r="H2468" s="35" t="s">
        <v>637</v>
      </c>
      <c r="I2468" s="35" t="s">
        <v>32</v>
      </c>
      <c r="J2468" s="48">
        <v>44570</v>
      </c>
      <c r="K2468" s="35">
        <v>19</v>
      </c>
      <c r="L2468" s="49" t="s">
        <v>64</v>
      </c>
      <c r="M2468" s="50" t="str">
        <f>VLOOKUP(Table6[[#This Row],[Product]],Table3[],2)</f>
        <v>Ultrathing V4</v>
      </c>
      <c r="N2468" s="50" t="str">
        <f t="shared" si="115"/>
        <v>Jan</v>
      </c>
      <c r="O2468" s="56">
        <f t="shared" si="116"/>
        <v>2022</v>
      </c>
      <c r="P2468" s="51">
        <f>VLOOKUP(Table6[[#This Row],[Product]],Table3[],3)</f>
        <v>3.99</v>
      </c>
      <c r="Q2468" s="35">
        <f>VLOOKUP(Table6[[#This Row],[Product]],Table3[],4)</f>
        <v>24</v>
      </c>
      <c r="R2468" s="35">
        <f>Table6[[#This Row],[Quantity]]*Table6[[#This Row],[Case]]</f>
        <v>456</v>
      </c>
      <c r="S2468" s="35">
        <f>Table6[[#This Row],[Total Sales]]*Table6[[#This Row],[Cost]]</f>
        <v>1819.44</v>
      </c>
    </row>
    <row r="2469" spans="1:19" x14ac:dyDescent="0.3">
      <c r="A2469" s="54">
        <v>2538</v>
      </c>
      <c r="B2469" s="35" t="s">
        <v>6570</v>
      </c>
      <c r="C2469" s="35" t="s">
        <v>6416</v>
      </c>
      <c r="D2469" s="35" t="s">
        <v>51</v>
      </c>
      <c r="E2469" s="35" t="str">
        <f t="shared" si="114"/>
        <v>F</v>
      </c>
      <c r="F2469" s="35">
        <v>30</v>
      </c>
      <c r="G2469" s="35" t="s">
        <v>6571</v>
      </c>
      <c r="H2469" s="35" t="s">
        <v>4911</v>
      </c>
      <c r="I2469" s="35" t="s">
        <v>95</v>
      </c>
      <c r="J2469" s="48">
        <v>44238</v>
      </c>
      <c r="K2469" s="35">
        <v>34</v>
      </c>
      <c r="L2469" s="49" t="s">
        <v>64</v>
      </c>
      <c r="M2469" s="50" t="str">
        <f>VLOOKUP(Table6[[#This Row],[Product]],Table3[],2)</f>
        <v>Ultrathing V4</v>
      </c>
      <c r="N2469" s="50" t="str">
        <f t="shared" si="115"/>
        <v>Feb</v>
      </c>
      <c r="O2469" s="56">
        <f t="shared" si="116"/>
        <v>2021</v>
      </c>
      <c r="P2469" s="51">
        <f>VLOOKUP(Table6[[#This Row],[Product]],Table3[],3)</f>
        <v>3.99</v>
      </c>
      <c r="Q2469" s="35">
        <f>VLOOKUP(Table6[[#This Row],[Product]],Table3[],4)</f>
        <v>24</v>
      </c>
      <c r="R2469" s="35">
        <f>Table6[[#This Row],[Quantity]]*Table6[[#This Row],[Case]]</f>
        <v>816</v>
      </c>
      <c r="S2469" s="35">
        <f>Table6[[#This Row],[Total Sales]]*Table6[[#This Row],[Cost]]</f>
        <v>3255.84</v>
      </c>
    </row>
    <row r="2470" spans="1:19" x14ac:dyDescent="0.3">
      <c r="A2470" s="54">
        <v>2539</v>
      </c>
      <c r="B2470" s="35" t="s">
        <v>3108</v>
      </c>
      <c r="C2470" s="35" t="s">
        <v>1989</v>
      </c>
      <c r="D2470" s="35" t="s">
        <v>15</v>
      </c>
      <c r="E2470" s="35" t="str">
        <f t="shared" si="114"/>
        <v>F</v>
      </c>
      <c r="F2470" s="35">
        <v>60</v>
      </c>
      <c r="G2470" s="35" t="s">
        <v>6572</v>
      </c>
      <c r="H2470" s="35" t="s">
        <v>4208</v>
      </c>
      <c r="I2470" s="35" t="s">
        <v>44</v>
      </c>
      <c r="J2470" s="48" t="s">
        <v>13886</v>
      </c>
      <c r="K2470" s="35">
        <v>22</v>
      </c>
      <c r="L2470" s="49" t="s">
        <v>39</v>
      </c>
      <c r="M2470" s="50" t="str">
        <f>VLOOKUP(Table6[[#This Row],[Product]],Table3[],2)</f>
        <v>Ultrathing V1</v>
      </c>
      <c r="N2470" s="50" t="str">
        <f t="shared" si="115"/>
        <v>Feb</v>
      </c>
      <c r="O2470" s="56">
        <f t="shared" si="116"/>
        <v>2020</v>
      </c>
      <c r="P2470" s="51">
        <f>VLOOKUP(Table6[[#This Row],[Product]],Table3[],3)</f>
        <v>1.79</v>
      </c>
      <c r="Q2470" s="35">
        <f>VLOOKUP(Table6[[#This Row],[Product]],Table3[],4)</f>
        <v>17</v>
      </c>
      <c r="R2470" s="35">
        <f>Table6[[#This Row],[Quantity]]*Table6[[#This Row],[Case]]</f>
        <v>374</v>
      </c>
      <c r="S2470" s="35">
        <f>Table6[[#This Row],[Total Sales]]*Table6[[#This Row],[Cost]]</f>
        <v>669.46</v>
      </c>
    </row>
    <row r="2471" spans="1:19" x14ac:dyDescent="0.3">
      <c r="A2471" s="54">
        <v>2540</v>
      </c>
      <c r="B2471" s="35" t="s">
        <v>6573</v>
      </c>
      <c r="C2471" s="35" t="s">
        <v>6574</v>
      </c>
      <c r="D2471" s="35" t="s">
        <v>15</v>
      </c>
      <c r="E2471" s="35" t="str">
        <f t="shared" si="114"/>
        <v>F</v>
      </c>
      <c r="F2471" s="35">
        <v>60</v>
      </c>
      <c r="G2471" s="35" t="s">
        <v>6575</v>
      </c>
      <c r="H2471" s="35" t="s">
        <v>1210</v>
      </c>
      <c r="I2471" s="35" t="s">
        <v>294</v>
      </c>
      <c r="J2471" s="48">
        <v>44779</v>
      </c>
      <c r="K2471" s="35">
        <v>54</v>
      </c>
      <c r="L2471" s="49" t="s">
        <v>159</v>
      </c>
      <c r="M2471" s="50" t="str">
        <f>VLOOKUP(Table6[[#This Row],[Product]],Table3[],2)</f>
        <v>Ultrathing V3</v>
      </c>
      <c r="N2471" s="50" t="str">
        <f t="shared" si="115"/>
        <v>Aug</v>
      </c>
      <c r="O2471" s="56">
        <f t="shared" si="116"/>
        <v>2022</v>
      </c>
      <c r="P2471" s="51">
        <f>VLOOKUP(Table6[[#This Row],[Product]],Table3[],3)</f>
        <v>3.39</v>
      </c>
      <c r="Q2471" s="35">
        <f>VLOOKUP(Table6[[#This Row],[Product]],Table3[],4)</f>
        <v>24</v>
      </c>
      <c r="R2471" s="35">
        <f>Table6[[#This Row],[Quantity]]*Table6[[#This Row],[Case]]</f>
        <v>1296</v>
      </c>
      <c r="S2471" s="35">
        <f>Table6[[#This Row],[Total Sales]]*Table6[[#This Row],[Cost]]</f>
        <v>4393.4400000000005</v>
      </c>
    </row>
    <row r="2472" spans="1:19" x14ac:dyDescent="0.3">
      <c r="A2472" s="54">
        <v>2541</v>
      </c>
      <c r="B2472" s="35" t="s">
        <v>6576</v>
      </c>
      <c r="C2472" s="35" t="s">
        <v>1485</v>
      </c>
      <c r="D2472" s="35" t="s">
        <v>51</v>
      </c>
      <c r="E2472" s="35" t="str">
        <f t="shared" si="114"/>
        <v>F</v>
      </c>
      <c r="F2472" s="35">
        <v>90</v>
      </c>
      <c r="G2472" s="35" t="s">
        <v>6577</v>
      </c>
      <c r="H2472" s="35" t="s">
        <v>2093</v>
      </c>
      <c r="I2472" s="35" t="s">
        <v>32</v>
      </c>
      <c r="J2472" s="48">
        <v>44115</v>
      </c>
      <c r="K2472" s="35">
        <v>37</v>
      </c>
      <c r="L2472" s="49" t="s">
        <v>33</v>
      </c>
      <c r="M2472" s="50" t="str">
        <f>VLOOKUP(Table6[[#This Row],[Product]],Table3[],2)</f>
        <v>Megawidget L</v>
      </c>
      <c r="N2472" s="50" t="str">
        <f t="shared" si="115"/>
        <v>Oct</v>
      </c>
      <c r="O2472" s="56">
        <f t="shared" si="116"/>
        <v>2020</v>
      </c>
      <c r="P2472" s="51">
        <f>VLOOKUP(Table6[[#This Row],[Product]],Table3[],3)</f>
        <v>1.79</v>
      </c>
      <c r="Q2472" s="35">
        <f>VLOOKUP(Table6[[#This Row],[Product]],Table3[],4)</f>
        <v>24</v>
      </c>
      <c r="R2472" s="35">
        <f>Table6[[#This Row],[Quantity]]*Table6[[#This Row],[Case]]</f>
        <v>888</v>
      </c>
      <c r="S2472" s="35">
        <f>Table6[[#This Row],[Total Sales]]*Table6[[#This Row],[Cost]]</f>
        <v>1589.52</v>
      </c>
    </row>
    <row r="2473" spans="1:19" x14ac:dyDescent="0.3">
      <c r="A2473" s="54">
        <v>2542</v>
      </c>
      <c r="B2473" s="35" t="s">
        <v>6578</v>
      </c>
      <c r="C2473" s="35" t="s">
        <v>948</v>
      </c>
      <c r="D2473" s="35" t="s">
        <v>28</v>
      </c>
      <c r="E2473" s="35" t="str">
        <f t="shared" si="114"/>
        <v>M</v>
      </c>
      <c r="F2473" s="35">
        <v>30</v>
      </c>
      <c r="G2473" s="35" t="s">
        <v>6579</v>
      </c>
      <c r="H2473" s="35" t="s">
        <v>4517</v>
      </c>
      <c r="I2473" s="35" t="s">
        <v>173</v>
      </c>
      <c r="J2473" s="48">
        <v>44652</v>
      </c>
      <c r="K2473" s="35">
        <v>77</v>
      </c>
      <c r="L2473" s="49" t="s">
        <v>101</v>
      </c>
      <c r="M2473" s="50" t="str">
        <f>VLOOKUP(Table6[[#This Row],[Product]],Table3[],2)</f>
        <v>Superwossname</v>
      </c>
      <c r="N2473" s="50" t="str">
        <f t="shared" si="115"/>
        <v>Apr</v>
      </c>
      <c r="O2473" s="56">
        <f t="shared" si="116"/>
        <v>2022</v>
      </c>
      <c r="P2473" s="51">
        <f>VLOOKUP(Table6[[#This Row],[Product]],Table3[],3)</f>
        <v>3.49</v>
      </c>
      <c r="Q2473" s="35">
        <f>VLOOKUP(Table6[[#This Row],[Product]],Table3[],4)</f>
        <v>20</v>
      </c>
      <c r="R2473" s="35">
        <f>Table6[[#This Row],[Quantity]]*Table6[[#This Row],[Case]]</f>
        <v>1540</v>
      </c>
      <c r="S2473" s="35">
        <f>Table6[[#This Row],[Total Sales]]*Table6[[#This Row],[Cost]]</f>
        <v>5374.6</v>
      </c>
    </row>
    <row r="2474" spans="1:19" x14ac:dyDescent="0.3">
      <c r="A2474" s="54">
        <v>2543</v>
      </c>
      <c r="B2474" s="35" t="s">
        <v>6580</v>
      </c>
      <c r="C2474" s="35" t="s">
        <v>1756</v>
      </c>
      <c r="D2474" s="35" t="s">
        <v>28</v>
      </c>
      <c r="E2474" s="35" t="str">
        <f t="shared" si="114"/>
        <v>M</v>
      </c>
      <c r="F2474" s="35">
        <v>90</v>
      </c>
      <c r="G2474" s="35" t="s">
        <v>6581</v>
      </c>
      <c r="H2474" s="35" t="s">
        <v>2724</v>
      </c>
      <c r="I2474" s="35" t="s">
        <v>32</v>
      </c>
      <c r="J2474" s="48" t="s">
        <v>14112</v>
      </c>
      <c r="K2474" s="35">
        <v>5</v>
      </c>
      <c r="L2474" s="49" t="s">
        <v>33</v>
      </c>
      <c r="M2474" s="50" t="str">
        <f>VLOOKUP(Table6[[#This Row],[Product]],Table3[],2)</f>
        <v>Megawidget L</v>
      </c>
      <c r="N2474" s="50" t="str">
        <f t="shared" si="115"/>
        <v>Jun</v>
      </c>
      <c r="O2474" s="56">
        <f t="shared" si="116"/>
        <v>2021</v>
      </c>
      <c r="P2474" s="51">
        <f>VLOOKUP(Table6[[#This Row],[Product]],Table3[],3)</f>
        <v>1.79</v>
      </c>
      <c r="Q2474" s="35">
        <f>VLOOKUP(Table6[[#This Row],[Product]],Table3[],4)</f>
        <v>24</v>
      </c>
      <c r="R2474" s="35">
        <f>Table6[[#This Row],[Quantity]]*Table6[[#This Row],[Case]]</f>
        <v>120</v>
      </c>
      <c r="S2474" s="35">
        <f>Table6[[#This Row],[Total Sales]]*Table6[[#This Row],[Cost]]</f>
        <v>214.8</v>
      </c>
    </row>
    <row r="2475" spans="1:19" x14ac:dyDescent="0.3">
      <c r="A2475" s="54">
        <v>2544</v>
      </c>
      <c r="B2475" s="35" t="s">
        <v>335</v>
      </c>
      <c r="C2475" s="35" t="s">
        <v>1030</v>
      </c>
      <c r="D2475" s="35" t="s">
        <v>28</v>
      </c>
      <c r="E2475" s="35" t="str">
        <f t="shared" si="114"/>
        <v>M</v>
      </c>
      <c r="F2475" s="35">
        <v>30</v>
      </c>
      <c r="G2475" s="35" t="s">
        <v>6582</v>
      </c>
      <c r="H2475" s="35" t="s">
        <v>1712</v>
      </c>
      <c r="I2475" s="35" t="s">
        <v>187</v>
      </c>
      <c r="J2475" s="48">
        <v>44837</v>
      </c>
      <c r="K2475" s="35">
        <v>90</v>
      </c>
      <c r="L2475" s="49" t="s">
        <v>101</v>
      </c>
      <c r="M2475" s="50" t="str">
        <f>VLOOKUP(Table6[[#This Row],[Product]],Table3[],2)</f>
        <v>Superwossname</v>
      </c>
      <c r="N2475" s="50" t="str">
        <f t="shared" si="115"/>
        <v>Oct</v>
      </c>
      <c r="O2475" s="56">
        <f t="shared" si="116"/>
        <v>2022</v>
      </c>
      <c r="P2475" s="51">
        <f>VLOOKUP(Table6[[#This Row],[Product]],Table3[],3)</f>
        <v>3.49</v>
      </c>
      <c r="Q2475" s="35">
        <f>VLOOKUP(Table6[[#This Row],[Product]],Table3[],4)</f>
        <v>20</v>
      </c>
      <c r="R2475" s="35">
        <f>Table6[[#This Row],[Quantity]]*Table6[[#This Row],[Case]]</f>
        <v>1800</v>
      </c>
      <c r="S2475" s="35">
        <f>Table6[[#This Row],[Total Sales]]*Table6[[#This Row],[Cost]]</f>
        <v>6282</v>
      </c>
    </row>
    <row r="2476" spans="1:19" x14ac:dyDescent="0.3">
      <c r="A2476" s="54">
        <v>2545</v>
      </c>
      <c r="B2476" s="35" t="s">
        <v>183</v>
      </c>
      <c r="C2476" s="35" t="s">
        <v>2406</v>
      </c>
      <c r="D2476" s="35" t="s">
        <v>15</v>
      </c>
      <c r="E2476" s="35" t="str">
        <f t="shared" si="114"/>
        <v>F</v>
      </c>
      <c r="F2476" s="35">
        <v>60</v>
      </c>
      <c r="G2476" s="35" t="s">
        <v>6583</v>
      </c>
      <c r="H2476" s="35" t="s">
        <v>928</v>
      </c>
      <c r="I2476" s="35" t="s">
        <v>38</v>
      </c>
      <c r="J2476" s="48" t="s">
        <v>14199</v>
      </c>
      <c r="K2476" s="35">
        <v>27</v>
      </c>
      <c r="L2476" s="49" t="s">
        <v>45</v>
      </c>
      <c r="M2476" s="50" t="str">
        <f>VLOOKUP(Table6[[#This Row],[Product]],Table3[],2)</f>
        <v>Gigastuff</v>
      </c>
      <c r="N2476" s="50" t="str">
        <f t="shared" si="115"/>
        <v>Sep</v>
      </c>
      <c r="O2476" s="56">
        <f t="shared" si="116"/>
        <v>2022</v>
      </c>
      <c r="P2476" s="51">
        <f>VLOOKUP(Table6[[#This Row],[Product]],Table3[],3)</f>
        <v>1.89</v>
      </c>
      <c r="Q2476" s="35">
        <f>VLOOKUP(Table6[[#This Row],[Product]],Table3[],4)</f>
        <v>18</v>
      </c>
      <c r="R2476" s="35">
        <f>Table6[[#This Row],[Quantity]]*Table6[[#This Row],[Case]]</f>
        <v>486</v>
      </c>
      <c r="S2476" s="35">
        <f>Table6[[#This Row],[Total Sales]]*Table6[[#This Row],[Cost]]</f>
        <v>918.54</v>
      </c>
    </row>
    <row r="2477" spans="1:19" x14ac:dyDescent="0.3">
      <c r="A2477" s="54">
        <v>2546</v>
      </c>
      <c r="B2477" s="35" t="s">
        <v>4926</v>
      </c>
      <c r="C2477" s="35" t="s">
        <v>5001</v>
      </c>
      <c r="D2477" s="35" t="s">
        <v>15</v>
      </c>
      <c r="E2477" s="35" t="str">
        <f t="shared" si="114"/>
        <v>F</v>
      </c>
      <c r="F2477" s="35">
        <v>30</v>
      </c>
      <c r="G2477" s="35" t="s">
        <v>6584</v>
      </c>
      <c r="H2477" s="35" t="s">
        <v>3682</v>
      </c>
      <c r="I2477" s="35" t="s">
        <v>178</v>
      </c>
      <c r="J2477" s="48">
        <v>44812</v>
      </c>
      <c r="K2477" s="35">
        <v>94</v>
      </c>
      <c r="L2477" s="49" t="s">
        <v>54</v>
      </c>
      <c r="M2477" s="50" t="str">
        <f>VLOOKUP(Table6[[#This Row],[Product]],Table3[],2)</f>
        <v>Megawidget S</v>
      </c>
      <c r="N2477" s="50" t="str">
        <f t="shared" si="115"/>
        <v>Sep</v>
      </c>
      <c r="O2477" s="56">
        <f t="shared" si="116"/>
        <v>2022</v>
      </c>
      <c r="P2477" s="51">
        <f>VLOOKUP(Table6[[#This Row],[Product]],Table3[],3)</f>
        <v>0.69</v>
      </c>
      <c r="Q2477" s="35">
        <f>VLOOKUP(Table6[[#This Row],[Product]],Table3[],4)</f>
        <v>24</v>
      </c>
      <c r="R2477" s="35">
        <f>Table6[[#This Row],[Quantity]]*Table6[[#This Row],[Case]]</f>
        <v>2256</v>
      </c>
      <c r="S2477" s="35">
        <f>Table6[[#This Row],[Total Sales]]*Table6[[#This Row],[Cost]]</f>
        <v>1556.6399999999999</v>
      </c>
    </row>
    <row r="2478" spans="1:19" x14ac:dyDescent="0.3">
      <c r="A2478" s="54">
        <v>2547</v>
      </c>
      <c r="B2478" s="35" t="s">
        <v>1850</v>
      </c>
      <c r="C2478" s="35" t="s">
        <v>4828</v>
      </c>
      <c r="D2478" s="35" t="s">
        <v>28</v>
      </c>
      <c r="E2478" s="35" t="str">
        <f t="shared" si="114"/>
        <v>M</v>
      </c>
      <c r="F2478" s="35">
        <v>90</v>
      </c>
      <c r="G2478" s="35" t="s">
        <v>6585</v>
      </c>
      <c r="H2478" s="35" t="s">
        <v>1905</v>
      </c>
      <c r="I2478" s="35" t="s">
        <v>187</v>
      </c>
      <c r="J2478" s="48" t="s">
        <v>14022</v>
      </c>
      <c r="K2478" s="35">
        <v>73</v>
      </c>
      <c r="L2478" s="49" t="s">
        <v>33</v>
      </c>
      <c r="M2478" s="50" t="str">
        <f>VLOOKUP(Table6[[#This Row],[Product]],Table3[],2)</f>
        <v>Megawidget L</v>
      </c>
      <c r="N2478" s="50" t="str">
        <f t="shared" si="115"/>
        <v>Aug</v>
      </c>
      <c r="O2478" s="56">
        <f t="shared" si="116"/>
        <v>2021</v>
      </c>
      <c r="P2478" s="51">
        <f>VLOOKUP(Table6[[#This Row],[Product]],Table3[],3)</f>
        <v>1.79</v>
      </c>
      <c r="Q2478" s="35">
        <f>VLOOKUP(Table6[[#This Row],[Product]],Table3[],4)</f>
        <v>24</v>
      </c>
      <c r="R2478" s="35">
        <f>Table6[[#This Row],[Quantity]]*Table6[[#This Row],[Case]]</f>
        <v>1752</v>
      </c>
      <c r="S2478" s="35">
        <f>Table6[[#This Row],[Total Sales]]*Table6[[#This Row],[Cost]]</f>
        <v>3136.08</v>
      </c>
    </row>
    <row r="2479" spans="1:19" x14ac:dyDescent="0.3">
      <c r="A2479" s="54">
        <v>2548</v>
      </c>
      <c r="B2479" s="35" t="s">
        <v>6586</v>
      </c>
      <c r="C2479" s="35" t="s">
        <v>6587</v>
      </c>
      <c r="D2479" s="35" t="s">
        <v>51</v>
      </c>
      <c r="E2479" s="35" t="str">
        <f t="shared" si="114"/>
        <v>F</v>
      </c>
      <c r="F2479" s="35">
        <v>90</v>
      </c>
      <c r="G2479" s="35" t="s">
        <v>6588</v>
      </c>
      <c r="H2479" s="35" t="s">
        <v>2848</v>
      </c>
      <c r="I2479" s="35" t="s">
        <v>129</v>
      </c>
      <c r="J2479" s="48" t="s">
        <v>14030</v>
      </c>
      <c r="K2479" s="35">
        <v>2</v>
      </c>
      <c r="L2479" s="49" t="s">
        <v>33</v>
      </c>
      <c r="M2479" s="50" t="str">
        <f>VLOOKUP(Table6[[#This Row],[Product]],Table3[],2)</f>
        <v>Megawidget L</v>
      </c>
      <c r="N2479" s="50" t="str">
        <f t="shared" si="115"/>
        <v>Aug</v>
      </c>
      <c r="O2479" s="56">
        <f t="shared" si="116"/>
        <v>2022</v>
      </c>
      <c r="P2479" s="51">
        <f>VLOOKUP(Table6[[#This Row],[Product]],Table3[],3)</f>
        <v>1.79</v>
      </c>
      <c r="Q2479" s="35">
        <f>VLOOKUP(Table6[[#This Row],[Product]],Table3[],4)</f>
        <v>24</v>
      </c>
      <c r="R2479" s="35">
        <f>Table6[[#This Row],[Quantity]]*Table6[[#This Row],[Case]]</f>
        <v>48</v>
      </c>
      <c r="S2479" s="35">
        <f>Table6[[#This Row],[Total Sales]]*Table6[[#This Row],[Cost]]</f>
        <v>85.92</v>
      </c>
    </row>
    <row r="2480" spans="1:19" x14ac:dyDescent="0.3">
      <c r="A2480" s="54">
        <v>2549</v>
      </c>
      <c r="B2480" s="35" t="s">
        <v>3704</v>
      </c>
      <c r="C2480" s="35" t="s">
        <v>2597</v>
      </c>
      <c r="D2480" s="35" t="s">
        <v>51</v>
      </c>
      <c r="E2480" s="35" t="str">
        <f t="shared" si="114"/>
        <v>F</v>
      </c>
      <c r="F2480" s="35">
        <v>60</v>
      </c>
      <c r="G2480" s="35" t="s">
        <v>6589</v>
      </c>
      <c r="H2480" s="35" t="s">
        <v>6590</v>
      </c>
      <c r="I2480" s="35" t="s">
        <v>124</v>
      </c>
      <c r="J2480" s="48" t="s">
        <v>13744</v>
      </c>
      <c r="K2480" s="35">
        <v>26</v>
      </c>
      <c r="L2480" s="49" t="s">
        <v>70</v>
      </c>
      <c r="M2480" s="50" t="str">
        <f>VLOOKUP(Table6[[#This Row],[Product]],Table3[],2)</f>
        <v>Megawidget M</v>
      </c>
      <c r="N2480" s="50" t="str">
        <f t="shared" si="115"/>
        <v>Jan</v>
      </c>
      <c r="O2480" s="56">
        <f t="shared" si="116"/>
        <v>2022</v>
      </c>
      <c r="P2480" s="51">
        <f>VLOOKUP(Table6[[#This Row],[Product]],Table3[],3)</f>
        <v>1.29</v>
      </c>
      <c r="Q2480" s="35">
        <f>VLOOKUP(Table6[[#This Row],[Product]],Table3[],4)</f>
        <v>24</v>
      </c>
      <c r="R2480" s="35">
        <f>Table6[[#This Row],[Quantity]]*Table6[[#This Row],[Case]]</f>
        <v>624</v>
      </c>
      <c r="S2480" s="35">
        <f>Table6[[#This Row],[Total Sales]]*Table6[[#This Row],[Cost]]</f>
        <v>804.96</v>
      </c>
    </row>
    <row r="2481" spans="1:19" x14ac:dyDescent="0.3">
      <c r="A2481" s="54">
        <v>2550</v>
      </c>
      <c r="B2481" s="35" t="s">
        <v>6591</v>
      </c>
      <c r="C2481" s="35" t="s">
        <v>5993</v>
      </c>
      <c r="D2481" s="35" t="s">
        <v>28</v>
      </c>
      <c r="E2481" s="35" t="str">
        <f t="shared" si="114"/>
        <v>M</v>
      </c>
      <c r="F2481" s="35">
        <v>90</v>
      </c>
      <c r="G2481" s="35" t="s">
        <v>6592</v>
      </c>
      <c r="H2481" s="35" t="s">
        <v>1005</v>
      </c>
      <c r="I2481" s="35" t="s">
        <v>178</v>
      </c>
      <c r="J2481" s="48" t="s">
        <v>13718</v>
      </c>
      <c r="K2481" s="35">
        <v>52</v>
      </c>
      <c r="L2481" s="49" t="s">
        <v>159</v>
      </c>
      <c r="M2481" s="50" t="str">
        <f>VLOOKUP(Table6[[#This Row],[Product]],Table3[],2)</f>
        <v>Ultrathing V3</v>
      </c>
      <c r="N2481" s="50" t="str">
        <f t="shared" si="115"/>
        <v>Feb</v>
      </c>
      <c r="O2481" s="56">
        <f t="shared" si="116"/>
        <v>2020</v>
      </c>
      <c r="P2481" s="51">
        <f>VLOOKUP(Table6[[#This Row],[Product]],Table3[],3)</f>
        <v>3.39</v>
      </c>
      <c r="Q2481" s="35">
        <f>VLOOKUP(Table6[[#This Row],[Product]],Table3[],4)</f>
        <v>24</v>
      </c>
      <c r="R2481" s="35">
        <f>Table6[[#This Row],[Quantity]]*Table6[[#This Row],[Case]]</f>
        <v>1248</v>
      </c>
      <c r="S2481" s="35">
        <f>Table6[[#This Row],[Total Sales]]*Table6[[#This Row],[Cost]]</f>
        <v>4230.72</v>
      </c>
    </row>
    <row r="2482" spans="1:19" x14ac:dyDescent="0.3">
      <c r="A2482" s="54">
        <v>2551</v>
      </c>
      <c r="B2482" s="35" t="s">
        <v>6593</v>
      </c>
      <c r="C2482" s="35" t="s">
        <v>6594</v>
      </c>
      <c r="D2482" s="35" t="s">
        <v>117</v>
      </c>
      <c r="E2482" s="35" t="str">
        <f t="shared" si="114"/>
        <v>M/F</v>
      </c>
      <c r="F2482" s="35">
        <v>90</v>
      </c>
      <c r="G2482" s="35" t="s">
        <v>6595</v>
      </c>
      <c r="H2482" s="35" t="s">
        <v>4669</v>
      </c>
      <c r="I2482" s="35" t="s">
        <v>187</v>
      </c>
      <c r="J2482" s="48" t="s">
        <v>13683</v>
      </c>
      <c r="K2482" s="35">
        <v>66</v>
      </c>
      <c r="L2482" s="49" t="s">
        <v>80</v>
      </c>
      <c r="M2482" s="50" t="str">
        <f>VLOOKUP(Table6[[#This Row],[Product]],Table3[],2)</f>
        <v>Ultrathing V2</v>
      </c>
      <c r="N2482" s="50" t="str">
        <f t="shared" si="115"/>
        <v>Mar</v>
      </c>
      <c r="O2482" s="56">
        <f t="shared" si="116"/>
        <v>2021</v>
      </c>
      <c r="P2482" s="51">
        <f>VLOOKUP(Table6[[#This Row],[Product]],Table3[],3)</f>
        <v>2.95</v>
      </c>
      <c r="Q2482" s="35">
        <f>VLOOKUP(Table6[[#This Row],[Product]],Table3[],4)</f>
        <v>20</v>
      </c>
      <c r="R2482" s="35">
        <f>Table6[[#This Row],[Quantity]]*Table6[[#This Row],[Case]]</f>
        <v>1320</v>
      </c>
      <c r="S2482" s="35">
        <f>Table6[[#This Row],[Total Sales]]*Table6[[#This Row],[Cost]]</f>
        <v>3894.0000000000005</v>
      </c>
    </row>
    <row r="2483" spans="1:19" x14ac:dyDescent="0.3">
      <c r="A2483" s="54">
        <v>2552</v>
      </c>
      <c r="B2483" s="35" t="s">
        <v>6596</v>
      </c>
      <c r="C2483" s="35" t="s">
        <v>564</v>
      </c>
      <c r="D2483" s="35" t="s">
        <v>51</v>
      </c>
      <c r="E2483" s="35" t="str">
        <f t="shared" si="114"/>
        <v>F</v>
      </c>
      <c r="F2483" s="35">
        <v>30</v>
      </c>
      <c r="G2483" s="35" t="s">
        <v>6597</v>
      </c>
      <c r="H2483" s="35" t="s">
        <v>420</v>
      </c>
      <c r="I2483" s="35" t="s">
        <v>32</v>
      </c>
      <c r="J2483" s="48" t="s">
        <v>14079</v>
      </c>
      <c r="K2483" s="35">
        <v>4</v>
      </c>
      <c r="L2483" s="49" t="s">
        <v>33</v>
      </c>
      <c r="M2483" s="50" t="str">
        <f>VLOOKUP(Table6[[#This Row],[Product]],Table3[],2)</f>
        <v>Megawidget L</v>
      </c>
      <c r="N2483" s="50" t="str">
        <f t="shared" si="115"/>
        <v>Aug</v>
      </c>
      <c r="O2483" s="56">
        <f t="shared" si="116"/>
        <v>2020</v>
      </c>
      <c r="P2483" s="51">
        <f>VLOOKUP(Table6[[#This Row],[Product]],Table3[],3)</f>
        <v>1.79</v>
      </c>
      <c r="Q2483" s="35">
        <f>VLOOKUP(Table6[[#This Row],[Product]],Table3[],4)</f>
        <v>24</v>
      </c>
      <c r="R2483" s="35">
        <f>Table6[[#This Row],[Quantity]]*Table6[[#This Row],[Case]]</f>
        <v>96</v>
      </c>
      <c r="S2483" s="35">
        <f>Table6[[#This Row],[Total Sales]]*Table6[[#This Row],[Cost]]</f>
        <v>171.84</v>
      </c>
    </row>
    <row r="2484" spans="1:19" x14ac:dyDescent="0.3">
      <c r="A2484" s="54">
        <v>2553</v>
      </c>
      <c r="B2484" s="35" t="s">
        <v>2932</v>
      </c>
      <c r="C2484" s="35" t="s">
        <v>6598</v>
      </c>
      <c r="D2484" s="35" t="s">
        <v>28</v>
      </c>
      <c r="E2484" s="35" t="str">
        <f t="shared" si="114"/>
        <v>M</v>
      </c>
      <c r="F2484" s="35">
        <v>30</v>
      </c>
      <c r="G2484" s="35" t="s">
        <v>6599</v>
      </c>
      <c r="H2484" s="35" t="s">
        <v>1757</v>
      </c>
      <c r="I2484" s="35" t="s">
        <v>294</v>
      </c>
      <c r="J2484" s="48">
        <v>44201</v>
      </c>
      <c r="K2484" s="35">
        <v>23</v>
      </c>
      <c r="L2484" s="49" t="s">
        <v>20</v>
      </c>
      <c r="M2484" s="50" t="str">
        <f>VLOOKUP(Table6[[#This Row],[Product]],Table3[],2)</f>
        <v>Hyperwotsit</v>
      </c>
      <c r="N2484" s="50" t="str">
        <f t="shared" si="115"/>
        <v>Jan</v>
      </c>
      <c r="O2484" s="56">
        <f t="shared" si="116"/>
        <v>2021</v>
      </c>
      <c r="P2484" s="51">
        <f>VLOOKUP(Table6[[#This Row],[Product]],Table3[],3)</f>
        <v>2.0099999999999998</v>
      </c>
      <c r="Q2484" s="35">
        <f>VLOOKUP(Table6[[#This Row],[Product]],Table3[],4)</f>
        <v>20</v>
      </c>
      <c r="R2484" s="35">
        <f>Table6[[#This Row],[Quantity]]*Table6[[#This Row],[Case]]</f>
        <v>460</v>
      </c>
      <c r="S2484" s="35">
        <f>Table6[[#This Row],[Total Sales]]*Table6[[#This Row],[Cost]]</f>
        <v>924.59999999999991</v>
      </c>
    </row>
    <row r="2485" spans="1:19" x14ac:dyDescent="0.3">
      <c r="A2485" s="54">
        <v>2554</v>
      </c>
      <c r="B2485" s="35" t="s">
        <v>6600</v>
      </c>
      <c r="C2485" s="35" t="s">
        <v>1117</v>
      </c>
      <c r="D2485" s="35" t="s">
        <v>28</v>
      </c>
      <c r="E2485" s="35" t="str">
        <f t="shared" si="114"/>
        <v>M</v>
      </c>
      <c r="F2485" s="35">
        <v>30</v>
      </c>
      <c r="G2485" s="35" t="s">
        <v>14333</v>
      </c>
      <c r="H2485" s="35" t="s">
        <v>6602</v>
      </c>
      <c r="I2485" s="35" t="s">
        <v>32</v>
      </c>
      <c r="J2485" s="48" t="s">
        <v>14071</v>
      </c>
      <c r="K2485" s="35">
        <v>73</v>
      </c>
      <c r="L2485" s="49" t="s">
        <v>54</v>
      </c>
      <c r="M2485" s="50" t="str">
        <f>VLOOKUP(Table6[[#This Row],[Product]],Table3[],2)</f>
        <v>Megawidget S</v>
      </c>
      <c r="N2485" s="50" t="str">
        <f t="shared" si="115"/>
        <v>May</v>
      </c>
      <c r="O2485" s="56">
        <f t="shared" si="116"/>
        <v>2021</v>
      </c>
      <c r="P2485" s="51">
        <f>VLOOKUP(Table6[[#This Row],[Product]],Table3[],3)</f>
        <v>0.69</v>
      </c>
      <c r="Q2485" s="35">
        <f>VLOOKUP(Table6[[#This Row],[Product]],Table3[],4)</f>
        <v>24</v>
      </c>
      <c r="R2485" s="35">
        <f>Table6[[#This Row],[Quantity]]*Table6[[#This Row],[Case]]</f>
        <v>1752</v>
      </c>
      <c r="S2485" s="35">
        <f>Table6[[#This Row],[Total Sales]]*Table6[[#This Row],[Cost]]</f>
        <v>1208.8799999999999</v>
      </c>
    </row>
    <row r="2486" spans="1:19" x14ac:dyDescent="0.3">
      <c r="A2486" s="54">
        <v>2555</v>
      </c>
      <c r="B2486" s="35" t="s">
        <v>6603</v>
      </c>
      <c r="C2486" s="35" t="s">
        <v>1361</v>
      </c>
      <c r="D2486" s="35" t="s">
        <v>15</v>
      </c>
      <c r="E2486" s="35" t="str">
        <f t="shared" si="114"/>
        <v>F</v>
      </c>
      <c r="F2486" s="35">
        <v>30</v>
      </c>
      <c r="G2486" s="35" t="s">
        <v>6604</v>
      </c>
      <c r="H2486" s="35" t="s">
        <v>1214</v>
      </c>
      <c r="I2486" s="35" t="s">
        <v>32</v>
      </c>
      <c r="J2486" s="48">
        <v>44873</v>
      </c>
      <c r="K2486" s="35">
        <v>71</v>
      </c>
      <c r="L2486" s="49" t="s">
        <v>45</v>
      </c>
      <c r="M2486" s="50" t="str">
        <f>VLOOKUP(Table6[[#This Row],[Product]],Table3[],2)</f>
        <v>Gigastuff</v>
      </c>
      <c r="N2486" s="50" t="str">
        <f t="shared" si="115"/>
        <v>Nov</v>
      </c>
      <c r="O2486" s="56">
        <f t="shared" si="116"/>
        <v>2022</v>
      </c>
      <c r="P2486" s="51">
        <f>VLOOKUP(Table6[[#This Row],[Product]],Table3[],3)</f>
        <v>1.89</v>
      </c>
      <c r="Q2486" s="35">
        <f>VLOOKUP(Table6[[#This Row],[Product]],Table3[],4)</f>
        <v>18</v>
      </c>
      <c r="R2486" s="35">
        <f>Table6[[#This Row],[Quantity]]*Table6[[#This Row],[Case]]</f>
        <v>1278</v>
      </c>
      <c r="S2486" s="35">
        <f>Table6[[#This Row],[Total Sales]]*Table6[[#This Row],[Cost]]</f>
        <v>2415.42</v>
      </c>
    </row>
    <row r="2487" spans="1:19" x14ac:dyDescent="0.3">
      <c r="A2487" s="54">
        <v>2556</v>
      </c>
      <c r="B2487" s="35" t="s">
        <v>6605</v>
      </c>
      <c r="C2487" s="35" t="s">
        <v>1211</v>
      </c>
      <c r="D2487" s="35" t="s">
        <v>92</v>
      </c>
      <c r="E2487" s="35" t="str">
        <f t="shared" si="114"/>
        <v>M/F</v>
      </c>
      <c r="F2487" s="35">
        <v>30</v>
      </c>
      <c r="G2487" s="35" t="s">
        <v>6606</v>
      </c>
      <c r="H2487" s="35" t="s">
        <v>6607</v>
      </c>
      <c r="I2487" s="35" t="s">
        <v>32</v>
      </c>
      <c r="J2487" s="48" t="s">
        <v>14198</v>
      </c>
      <c r="K2487" s="35">
        <v>46</v>
      </c>
      <c r="L2487" s="49" t="s">
        <v>159</v>
      </c>
      <c r="M2487" s="50" t="str">
        <f>VLOOKUP(Table6[[#This Row],[Product]],Table3[],2)</f>
        <v>Ultrathing V3</v>
      </c>
      <c r="N2487" s="50" t="str">
        <f t="shared" si="115"/>
        <v>Sep</v>
      </c>
      <c r="O2487" s="56">
        <f t="shared" si="116"/>
        <v>2020</v>
      </c>
      <c r="P2487" s="51">
        <f>VLOOKUP(Table6[[#This Row],[Product]],Table3[],3)</f>
        <v>3.39</v>
      </c>
      <c r="Q2487" s="35">
        <f>VLOOKUP(Table6[[#This Row],[Product]],Table3[],4)</f>
        <v>24</v>
      </c>
      <c r="R2487" s="35">
        <f>Table6[[#This Row],[Quantity]]*Table6[[#This Row],[Case]]</f>
        <v>1104</v>
      </c>
      <c r="S2487" s="35">
        <f>Table6[[#This Row],[Total Sales]]*Table6[[#This Row],[Cost]]</f>
        <v>3742.56</v>
      </c>
    </row>
    <row r="2488" spans="1:19" x14ac:dyDescent="0.3">
      <c r="A2488" s="54">
        <v>2557</v>
      </c>
      <c r="B2488" s="35" t="s">
        <v>6608</v>
      </c>
      <c r="C2488" s="35" t="s">
        <v>2024</v>
      </c>
      <c r="D2488" s="35" t="s">
        <v>51</v>
      </c>
      <c r="E2488" s="35" t="str">
        <f t="shared" si="114"/>
        <v>F</v>
      </c>
      <c r="F2488" s="35">
        <v>90</v>
      </c>
      <c r="G2488" s="35" t="s">
        <v>6609</v>
      </c>
      <c r="H2488" s="35" t="s">
        <v>5843</v>
      </c>
      <c r="I2488" s="35" t="s">
        <v>25</v>
      </c>
      <c r="J2488" s="48" t="s">
        <v>14153</v>
      </c>
      <c r="K2488" s="35">
        <v>79</v>
      </c>
      <c r="L2488" s="49" t="s">
        <v>80</v>
      </c>
      <c r="M2488" s="50" t="str">
        <f>VLOOKUP(Table6[[#This Row],[Product]],Table3[],2)</f>
        <v>Ultrathing V2</v>
      </c>
      <c r="N2488" s="50" t="str">
        <f t="shared" si="115"/>
        <v>Aug</v>
      </c>
      <c r="O2488" s="56">
        <f t="shared" si="116"/>
        <v>2022</v>
      </c>
      <c r="P2488" s="51">
        <f>VLOOKUP(Table6[[#This Row],[Product]],Table3[],3)</f>
        <v>2.95</v>
      </c>
      <c r="Q2488" s="35">
        <f>VLOOKUP(Table6[[#This Row],[Product]],Table3[],4)</f>
        <v>20</v>
      </c>
      <c r="R2488" s="35">
        <f>Table6[[#This Row],[Quantity]]*Table6[[#This Row],[Case]]</f>
        <v>1580</v>
      </c>
      <c r="S2488" s="35">
        <f>Table6[[#This Row],[Total Sales]]*Table6[[#This Row],[Cost]]</f>
        <v>4661</v>
      </c>
    </row>
    <row r="2489" spans="1:19" x14ac:dyDescent="0.3">
      <c r="A2489" s="54">
        <v>2558</v>
      </c>
      <c r="B2489" s="35" t="s">
        <v>6610</v>
      </c>
      <c r="C2489" s="35" t="s">
        <v>493</v>
      </c>
      <c r="D2489" s="35" t="s">
        <v>92</v>
      </c>
      <c r="E2489" s="35" t="str">
        <f t="shared" si="114"/>
        <v>M/F</v>
      </c>
      <c r="F2489" s="35">
        <v>60</v>
      </c>
      <c r="G2489" s="35" t="s">
        <v>6611</v>
      </c>
      <c r="H2489" s="35" t="s">
        <v>6612</v>
      </c>
      <c r="I2489" s="35" t="s">
        <v>25</v>
      </c>
      <c r="J2489" s="48">
        <v>44171</v>
      </c>
      <c r="K2489" s="35">
        <v>43</v>
      </c>
      <c r="L2489" s="49" t="s">
        <v>45</v>
      </c>
      <c r="M2489" s="50" t="str">
        <f>VLOOKUP(Table6[[#This Row],[Product]],Table3[],2)</f>
        <v>Gigastuff</v>
      </c>
      <c r="N2489" s="50" t="str">
        <f t="shared" si="115"/>
        <v>Dec</v>
      </c>
      <c r="O2489" s="56">
        <f t="shared" si="116"/>
        <v>2020</v>
      </c>
      <c r="P2489" s="51">
        <f>VLOOKUP(Table6[[#This Row],[Product]],Table3[],3)</f>
        <v>1.89</v>
      </c>
      <c r="Q2489" s="35">
        <f>VLOOKUP(Table6[[#This Row],[Product]],Table3[],4)</f>
        <v>18</v>
      </c>
      <c r="R2489" s="35">
        <f>Table6[[#This Row],[Quantity]]*Table6[[#This Row],[Case]]</f>
        <v>774</v>
      </c>
      <c r="S2489" s="35">
        <f>Table6[[#This Row],[Total Sales]]*Table6[[#This Row],[Cost]]</f>
        <v>1462.86</v>
      </c>
    </row>
    <row r="2490" spans="1:19" x14ac:dyDescent="0.3">
      <c r="A2490" s="54">
        <v>2559</v>
      </c>
      <c r="B2490" s="35" t="s">
        <v>761</v>
      </c>
      <c r="C2490" s="35" t="s">
        <v>6452</v>
      </c>
      <c r="D2490" s="35" t="s">
        <v>51</v>
      </c>
      <c r="E2490" s="35" t="str">
        <f t="shared" si="114"/>
        <v>F</v>
      </c>
      <c r="F2490" s="35">
        <v>90</v>
      </c>
      <c r="G2490" s="35" t="s">
        <v>6613</v>
      </c>
      <c r="H2490" s="35" t="s">
        <v>1732</v>
      </c>
      <c r="I2490" s="35" t="s">
        <v>1733</v>
      </c>
      <c r="J2490" s="48">
        <v>44232</v>
      </c>
      <c r="K2490" s="35">
        <v>60</v>
      </c>
      <c r="L2490" s="49" t="s">
        <v>45</v>
      </c>
      <c r="M2490" s="50" t="str">
        <f>VLOOKUP(Table6[[#This Row],[Product]],Table3[],2)</f>
        <v>Gigastuff</v>
      </c>
      <c r="N2490" s="50" t="str">
        <f t="shared" si="115"/>
        <v>Feb</v>
      </c>
      <c r="O2490" s="56">
        <f t="shared" si="116"/>
        <v>2021</v>
      </c>
      <c r="P2490" s="51">
        <f>VLOOKUP(Table6[[#This Row],[Product]],Table3[],3)</f>
        <v>1.89</v>
      </c>
      <c r="Q2490" s="35">
        <f>VLOOKUP(Table6[[#This Row],[Product]],Table3[],4)</f>
        <v>18</v>
      </c>
      <c r="R2490" s="35">
        <f>Table6[[#This Row],[Quantity]]*Table6[[#This Row],[Case]]</f>
        <v>1080</v>
      </c>
      <c r="S2490" s="35">
        <f>Table6[[#This Row],[Total Sales]]*Table6[[#This Row],[Cost]]</f>
        <v>2041.1999999999998</v>
      </c>
    </row>
    <row r="2491" spans="1:19" x14ac:dyDescent="0.3">
      <c r="A2491" s="54">
        <v>2560</v>
      </c>
      <c r="B2491" s="35" t="s">
        <v>6614</v>
      </c>
      <c r="C2491" s="35" t="s">
        <v>2427</v>
      </c>
      <c r="D2491" s="35" t="s">
        <v>15</v>
      </c>
      <c r="E2491" s="35" t="str">
        <f t="shared" si="114"/>
        <v>F</v>
      </c>
      <c r="F2491" s="35">
        <v>60</v>
      </c>
      <c r="G2491" s="35" t="s">
        <v>6615</v>
      </c>
      <c r="H2491" s="35" t="s">
        <v>1005</v>
      </c>
      <c r="I2491" s="35" t="s">
        <v>178</v>
      </c>
      <c r="J2491" s="48" t="s">
        <v>13669</v>
      </c>
      <c r="K2491" s="35">
        <v>51</v>
      </c>
      <c r="L2491" s="49" t="s">
        <v>45</v>
      </c>
      <c r="M2491" s="50" t="str">
        <f>VLOOKUP(Table6[[#This Row],[Product]],Table3[],2)</f>
        <v>Gigastuff</v>
      </c>
      <c r="N2491" s="50" t="str">
        <f t="shared" si="115"/>
        <v>Jun</v>
      </c>
      <c r="O2491" s="56">
        <f t="shared" si="116"/>
        <v>2020</v>
      </c>
      <c r="P2491" s="51">
        <f>VLOOKUP(Table6[[#This Row],[Product]],Table3[],3)</f>
        <v>1.89</v>
      </c>
      <c r="Q2491" s="35">
        <f>VLOOKUP(Table6[[#This Row],[Product]],Table3[],4)</f>
        <v>18</v>
      </c>
      <c r="R2491" s="35">
        <f>Table6[[#This Row],[Quantity]]*Table6[[#This Row],[Case]]</f>
        <v>918</v>
      </c>
      <c r="S2491" s="35">
        <f>Table6[[#This Row],[Total Sales]]*Table6[[#This Row],[Cost]]</f>
        <v>1735.02</v>
      </c>
    </row>
    <row r="2492" spans="1:19" x14ac:dyDescent="0.3">
      <c r="A2492" s="54">
        <v>2561</v>
      </c>
      <c r="B2492" s="35" t="s">
        <v>6616</v>
      </c>
      <c r="C2492" s="35" t="s">
        <v>3279</v>
      </c>
      <c r="D2492" s="35" t="s">
        <v>15</v>
      </c>
      <c r="E2492" s="35" t="str">
        <f t="shared" si="114"/>
        <v>F</v>
      </c>
      <c r="F2492" s="35">
        <v>90</v>
      </c>
      <c r="G2492" s="35" t="s">
        <v>6615</v>
      </c>
      <c r="H2492" s="35" t="s">
        <v>5132</v>
      </c>
      <c r="I2492" s="35" t="s">
        <v>32</v>
      </c>
      <c r="J2492" s="48" t="s">
        <v>13659</v>
      </c>
      <c r="K2492" s="35">
        <v>4</v>
      </c>
      <c r="L2492" s="49" t="s">
        <v>45</v>
      </c>
      <c r="M2492" s="50" t="str">
        <f>VLOOKUP(Table6[[#This Row],[Product]],Table3[],2)</f>
        <v>Gigastuff</v>
      </c>
      <c r="N2492" s="50" t="str">
        <f t="shared" si="115"/>
        <v>Jan</v>
      </c>
      <c r="O2492" s="56">
        <f t="shared" si="116"/>
        <v>2020</v>
      </c>
      <c r="P2492" s="51">
        <f>VLOOKUP(Table6[[#This Row],[Product]],Table3[],3)</f>
        <v>1.89</v>
      </c>
      <c r="Q2492" s="35">
        <f>VLOOKUP(Table6[[#This Row],[Product]],Table3[],4)</f>
        <v>18</v>
      </c>
      <c r="R2492" s="35">
        <f>Table6[[#This Row],[Quantity]]*Table6[[#This Row],[Case]]</f>
        <v>72</v>
      </c>
      <c r="S2492" s="35">
        <f>Table6[[#This Row],[Total Sales]]*Table6[[#This Row],[Cost]]</f>
        <v>136.07999999999998</v>
      </c>
    </row>
    <row r="2493" spans="1:19" x14ac:dyDescent="0.3">
      <c r="A2493" s="54">
        <v>2562</v>
      </c>
      <c r="B2493" s="35" t="s">
        <v>4257</v>
      </c>
      <c r="C2493" s="35" t="s">
        <v>1089</v>
      </c>
      <c r="D2493" s="35" t="s">
        <v>28</v>
      </c>
      <c r="E2493" s="35" t="str">
        <f t="shared" si="114"/>
        <v>M</v>
      </c>
      <c r="F2493" s="35">
        <v>30</v>
      </c>
      <c r="G2493" s="35" t="s">
        <v>15177</v>
      </c>
      <c r="H2493" s="35" t="s">
        <v>6618</v>
      </c>
      <c r="I2493" s="35" t="s">
        <v>32</v>
      </c>
      <c r="J2493" s="48" t="s">
        <v>14067</v>
      </c>
      <c r="K2493" s="35">
        <v>47</v>
      </c>
      <c r="L2493" s="49" t="s">
        <v>54</v>
      </c>
      <c r="M2493" s="50" t="str">
        <f>VLOOKUP(Table6[[#This Row],[Product]],Table3[],2)</f>
        <v>Megawidget S</v>
      </c>
      <c r="N2493" s="50" t="str">
        <f t="shared" si="115"/>
        <v>Mar</v>
      </c>
      <c r="O2493" s="56">
        <f t="shared" si="116"/>
        <v>2021</v>
      </c>
      <c r="P2493" s="51">
        <f>VLOOKUP(Table6[[#This Row],[Product]],Table3[],3)</f>
        <v>0.69</v>
      </c>
      <c r="Q2493" s="35">
        <f>VLOOKUP(Table6[[#This Row],[Product]],Table3[],4)</f>
        <v>24</v>
      </c>
      <c r="R2493" s="35">
        <f>Table6[[#This Row],[Quantity]]*Table6[[#This Row],[Case]]</f>
        <v>1128</v>
      </c>
      <c r="S2493" s="35">
        <f>Table6[[#This Row],[Total Sales]]*Table6[[#This Row],[Cost]]</f>
        <v>778.31999999999994</v>
      </c>
    </row>
    <row r="2494" spans="1:19" x14ac:dyDescent="0.3">
      <c r="A2494" s="54">
        <v>2563</v>
      </c>
      <c r="B2494" s="35" t="s">
        <v>6619</v>
      </c>
      <c r="C2494" s="35" t="s">
        <v>4512</v>
      </c>
      <c r="D2494" s="35" t="s">
        <v>92</v>
      </c>
      <c r="E2494" s="35" t="str">
        <f t="shared" si="114"/>
        <v>M/F</v>
      </c>
      <c r="F2494" s="35">
        <v>30</v>
      </c>
      <c r="G2494" s="35" t="s">
        <v>6620</v>
      </c>
      <c r="H2494" s="35" t="s">
        <v>279</v>
      </c>
      <c r="I2494" s="35" t="s">
        <v>213</v>
      </c>
      <c r="J2494" s="48" t="s">
        <v>13653</v>
      </c>
      <c r="K2494" s="35">
        <v>31</v>
      </c>
      <c r="L2494" s="49" t="s">
        <v>159</v>
      </c>
      <c r="M2494" s="50" t="str">
        <f>VLOOKUP(Table6[[#This Row],[Product]],Table3[],2)</f>
        <v>Ultrathing V3</v>
      </c>
      <c r="N2494" s="50" t="str">
        <f t="shared" si="115"/>
        <v>Jan</v>
      </c>
      <c r="O2494" s="56">
        <f t="shared" si="116"/>
        <v>2022</v>
      </c>
      <c r="P2494" s="51">
        <f>VLOOKUP(Table6[[#This Row],[Product]],Table3[],3)</f>
        <v>3.39</v>
      </c>
      <c r="Q2494" s="35">
        <f>VLOOKUP(Table6[[#This Row],[Product]],Table3[],4)</f>
        <v>24</v>
      </c>
      <c r="R2494" s="35">
        <f>Table6[[#This Row],[Quantity]]*Table6[[#This Row],[Case]]</f>
        <v>744</v>
      </c>
      <c r="S2494" s="35">
        <f>Table6[[#This Row],[Total Sales]]*Table6[[#This Row],[Cost]]</f>
        <v>2522.1600000000003</v>
      </c>
    </row>
    <row r="2495" spans="1:19" x14ac:dyDescent="0.3">
      <c r="A2495" s="54">
        <v>2564</v>
      </c>
      <c r="B2495" s="35" t="s">
        <v>2887</v>
      </c>
      <c r="C2495" s="35" t="s">
        <v>5671</v>
      </c>
      <c r="D2495" s="35" t="s">
        <v>28</v>
      </c>
      <c r="E2495" s="35" t="str">
        <f t="shared" si="114"/>
        <v>M</v>
      </c>
      <c r="F2495" s="35">
        <v>30</v>
      </c>
      <c r="G2495" s="35" t="s">
        <v>6620</v>
      </c>
      <c r="H2495" s="35" t="s">
        <v>6621</v>
      </c>
      <c r="I2495" s="35" t="s">
        <v>38</v>
      </c>
      <c r="J2495" s="48" t="s">
        <v>14200</v>
      </c>
      <c r="K2495" s="35">
        <v>89</v>
      </c>
      <c r="L2495" s="49" t="s">
        <v>80</v>
      </c>
      <c r="M2495" s="50" t="str">
        <f>VLOOKUP(Table6[[#This Row],[Product]],Table3[],2)</f>
        <v>Ultrathing V2</v>
      </c>
      <c r="N2495" s="50" t="str">
        <f t="shared" si="115"/>
        <v>May</v>
      </c>
      <c r="O2495" s="56">
        <f t="shared" si="116"/>
        <v>2021</v>
      </c>
      <c r="P2495" s="51">
        <f>VLOOKUP(Table6[[#This Row],[Product]],Table3[],3)</f>
        <v>2.95</v>
      </c>
      <c r="Q2495" s="35">
        <f>VLOOKUP(Table6[[#This Row],[Product]],Table3[],4)</f>
        <v>20</v>
      </c>
      <c r="R2495" s="35">
        <f>Table6[[#This Row],[Quantity]]*Table6[[#This Row],[Case]]</f>
        <v>1780</v>
      </c>
      <c r="S2495" s="35">
        <f>Table6[[#This Row],[Total Sales]]*Table6[[#This Row],[Cost]]</f>
        <v>5251</v>
      </c>
    </row>
    <row r="2496" spans="1:19" x14ac:dyDescent="0.3">
      <c r="A2496" s="54">
        <v>2565</v>
      </c>
      <c r="B2496" s="35" t="s">
        <v>2932</v>
      </c>
      <c r="C2496" s="35" t="s">
        <v>1024</v>
      </c>
      <c r="D2496" s="35" t="s">
        <v>28</v>
      </c>
      <c r="E2496" s="35" t="str">
        <f t="shared" si="114"/>
        <v>M</v>
      </c>
      <c r="F2496" s="35">
        <v>30</v>
      </c>
      <c r="G2496" s="35" t="s">
        <v>6622</v>
      </c>
      <c r="H2496" s="35" t="s">
        <v>3053</v>
      </c>
      <c r="I2496" s="35" t="s">
        <v>32</v>
      </c>
      <c r="J2496" s="48" t="s">
        <v>13842</v>
      </c>
      <c r="K2496" s="35">
        <v>26</v>
      </c>
      <c r="L2496" s="49" t="s">
        <v>101</v>
      </c>
      <c r="M2496" s="50" t="str">
        <f>VLOOKUP(Table6[[#This Row],[Product]],Table3[],2)</f>
        <v>Superwossname</v>
      </c>
      <c r="N2496" s="50" t="str">
        <f t="shared" si="115"/>
        <v>Jul</v>
      </c>
      <c r="O2496" s="56">
        <f t="shared" si="116"/>
        <v>2021</v>
      </c>
      <c r="P2496" s="51">
        <f>VLOOKUP(Table6[[#This Row],[Product]],Table3[],3)</f>
        <v>3.49</v>
      </c>
      <c r="Q2496" s="35">
        <f>VLOOKUP(Table6[[#This Row],[Product]],Table3[],4)</f>
        <v>20</v>
      </c>
      <c r="R2496" s="35">
        <f>Table6[[#This Row],[Quantity]]*Table6[[#This Row],[Case]]</f>
        <v>520</v>
      </c>
      <c r="S2496" s="35">
        <f>Table6[[#This Row],[Total Sales]]*Table6[[#This Row],[Cost]]</f>
        <v>1814.8000000000002</v>
      </c>
    </row>
    <row r="2497" spans="1:19" x14ac:dyDescent="0.3">
      <c r="A2497" s="54">
        <v>2566</v>
      </c>
      <c r="B2497" s="35" t="s">
        <v>4052</v>
      </c>
      <c r="C2497" s="35" t="s">
        <v>4528</v>
      </c>
      <c r="D2497" s="35" t="s">
        <v>28</v>
      </c>
      <c r="E2497" s="35" t="str">
        <f t="shared" si="114"/>
        <v>M</v>
      </c>
      <c r="F2497" s="35">
        <v>30</v>
      </c>
      <c r="G2497" s="35" t="s">
        <v>6623</v>
      </c>
      <c r="H2497" s="35" t="s">
        <v>5036</v>
      </c>
      <c r="I2497" s="35" t="s">
        <v>32</v>
      </c>
      <c r="J2497" s="48" t="s">
        <v>14056</v>
      </c>
      <c r="K2497" s="35">
        <v>59</v>
      </c>
      <c r="L2497" s="49" t="s">
        <v>80</v>
      </c>
      <c r="M2497" s="50" t="str">
        <f>VLOOKUP(Table6[[#This Row],[Product]],Table3[],2)</f>
        <v>Ultrathing V2</v>
      </c>
      <c r="N2497" s="50" t="str">
        <f t="shared" si="115"/>
        <v>Dec</v>
      </c>
      <c r="O2497" s="56">
        <f t="shared" si="116"/>
        <v>2021</v>
      </c>
      <c r="P2497" s="51">
        <f>VLOOKUP(Table6[[#This Row],[Product]],Table3[],3)</f>
        <v>2.95</v>
      </c>
      <c r="Q2497" s="35">
        <f>VLOOKUP(Table6[[#This Row],[Product]],Table3[],4)</f>
        <v>20</v>
      </c>
      <c r="R2497" s="35">
        <f>Table6[[#This Row],[Quantity]]*Table6[[#This Row],[Case]]</f>
        <v>1180</v>
      </c>
      <c r="S2497" s="35">
        <f>Table6[[#This Row],[Total Sales]]*Table6[[#This Row],[Cost]]</f>
        <v>3481</v>
      </c>
    </row>
    <row r="2498" spans="1:19" x14ac:dyDescent="0.3">
      <c r="A2498" s="54">
        <v>2567</v>
      </c>
      <c r="B2498" s="35" t="s">
        <v>6624</v>
      </c>
      <c r="C2498" s="35" t="s">
        <v>2779</v>
      </c>
      <c r="D2498" s="35" t="s">
        <v>15</v>
      </c>
      <c r="E2498" s="35" t="str">
        <f t="shared" si="114"/>
        <v>F</v>
      </c>
      <c r="F2498" s="35">
        <v>60</v>
      </c>
      <c r="G2498" s="35" t="s">
        <v>6625</v>
      </c>
      <c r="H2498" s="35" t="s">
        <v>2872</v>
      </c>
      <c r="I2498" s="35" t="s">
        <v>294</v>
      </c>
      <c r="J2498" s="48">
        <v>43871</v>
      </c>
      <c r="K2498" s="35">
        <v>22</v>
      </c>
      <c r="L2498" s="49" t="s">
        <v>45</v>
      </c>
      <c r="M2498" s="50" t="str">
        <f>VLOOKUP(Table6[[#This Row],[Product]],Table3[],2)</f>
        <v>Gigastuff</v>
      </c>
      <c r="N2498" s="50" t="str">
        <f t="shared" si="115"/>
        <v>Feb</v>
      </c>
      <c r="O2498" s="56">
        <f t="shared" si="116"/>
        <v>2020</v>
      </c>
      <c r="P2498" s="51">
        <f>VLOOKUP(Table6[[#This Row],[Product]],Table3[],3)</f>
        <v>1.89</v>
      </c>
      <c r="Q2498" s="35">
        <f>VLOOKUP(Table6[[#This Row],[Product]],Table3[],4)</f>
        <v>18</v>
      </c>
      <c r="R2498" s="35">
        <f>Table6[[#This Row],[Quantity]]*Table6[[#This Row],[Case]]</f>
        <v>396</v>
      </c>
      <c r="S2498" s="35">
        <f>Table6[[#This Row],[Total Sales]]*Table6[[#This Row],[Cost]]</f>
        <v>748.43999999999994</v>
      </c>
    </row>
    <row r="2499" spans="1:19" x14ac:dyDescent="0.3">
      <c r="A2499" s="54">
        <v>2568</v>
      </c>
      <c r="B2499" s="35" t="s">
        <v>6626</v>
      </c>
      <c r="C2499" s="35" t="s">
        <v>1175</v>
      </c>
      <c r="D2499" s="35" t="s">
        <v>51</v>
      </c>
      <c r="E2499" s="35" t="str">
        <f t="shared" ref="E2499:E2562" si="117">IF(OR(D2499="Mrs", D2499="Miss", D2499="Ms"), "F", IF(OR(D2499="Mr"), "M", IF(OR(D2499="Dr", D2499="Prof", D2499="Rev"), "M/F", "")))</f>
        <v>F</v>
      </c>
      <c r="F2499" s="35">
        <v>30</v>
      </c>
      <c r="G2499" s="35" t="s">
        <v>6627</v>
      </c>
      <c r="H2499" s="35" t="s">
        <v>4123</v>
      </c>
      <c r="I2499" s="35" t="s">
        <v>187</v>
      </c>
      <c r="J2499" s="48">
        <v>44873</v>
      </c>
      <c r="K2499" s="35">
        <v>15</v>
      </c>
      <c r="L2499" s="49" t="s">
        <v>33</v>
      </c>
      <c r="M2499" s="50" t="str">
        <f>VLOOKUP(Table6[[#This Row],[Product]],Table3[],2)</f>
        <v>Megawidget L</v>
      </c>
      <c r="N2499" s="50" t="str">
        <f t="shared" ref="N2499:N2562" si="118">TEXT(J2499,"mmm")</f>
        <v>Nov</v>
      </c>
      <c r="O2499" s="56">
        <f t="shared" ref="O2499:O2562" si="119">YEAR(J2499)</f>
        <v>2022</v>
      </c>
      <c r="P2499" s="51">
        <f>VLOOKUP(Table6[[#This Row],[Product]],Table3[],3)</f>
        <v>1.79</v>
      </c>
      <c r="Q2499" s="35">
        <f>VLOOKUP(Table6[[#This Row],[Product]],Table3[],4)</f>
        <v>24</v>
      </c>
      <c r="R2499" s="35">
        <f>Table6[[#This Row],[Quantity]]*Table6[[#This Row],[Case]]</f>
        <v>360</v>
      </c>
      <c r="S2499" s="35">
        <f>Table6[[#This Row],[Total Sales]]*Table6[[#This Row],[Cost]]</f>
        <v>644.4</v>
      </c>
    </row>
    <row r="2500" spans="1:19" x14ac:dyDescent="0.3">
      <c r="A2500" s="54">
        <v>2569</v>
      </c>
      <c r="B2500" s="35" t="s">
        <v>6628</v>
      </c>
      <c r="C2500" s="35" t="s">
        <v>2561</v>
      </c>
      <c r="D2500" s="35" t="s">
        <v>15</v>
      </c>
      <c r="E2500" s="35" t="str">
        <f t="shared" si="117"/>
        <v>F</v>
      </c>
      <c r="F2500" s="35">
        <v>30</v>
      </c>
      <c r="G2500" s="35" t="s">
        <v>6629</v>
      </c>
      <c r="H2500" s="35" t="s">
        <v>4272</v>
      </c>
      <c r="I2500" s="35" t="s">
        <v>1652</v>
      </c>
      <c r="J2500" s="48" t="s">
        <v>13939</v>
      </c>
      <c r="K2500" s="35">
        <v>14</v>
      </c>
      <c r="L2500" s="49" t="s">
        <v>39</v>
      </c>
      <c r="M2500" s="50" t="str">
        <f>VLOOKUP(Table6[[#This Row],[Product]],Table3[],2)</f>
        <v>Ultrathing V1</v>
      </c>
      <c r="N2500" s="50" t="str">
        <f t="shared" si="118"/>
        <v>Apr</v>
      </c>
      <c r="O2500" s="56">
        <f t="shared" si="119"/>
        <v>2020</v>
      </c>
      <c r="P2500" s="51">
        <f>VLOOKUP(Table6[[#This Row],[Product]],Table3[],3)</f>
        <v>1.79</v>
      </c>
      <c r="Q2500" s="35">
        <f>VLOOKUP(Table6[[#This Row],[Product]],Table3[],4)</f>
        <v>17</v>
      </c>
      <c r="R2500" s="35">
        <f>Table6[[#This Row],[Quantity]]*Table6[[#This Row],[Case]]</f>
        <v>238</v>
      </c>
      <c r="S2500" s="35">
        <f>Table6[[#This Row],[Total Sales]]*Table6[[#This Row],[Cost]]</f>
        <v>426.02</v>
      </c>
    </row>
    <row r="2501" spans="1:19" x14ac:dyDescent="0.3">
      <c r="A2501" s="54">
        <v>2570</v>
      </c>
      <c r="B2501" s="35" t="s">
        <v>6630</v>
      </c>
      <c r="C2501" s="35" t="s">
        <v>1700</v>
      </c>
      <c r="D2501" s="35" t="s">
        <v>117</v>
      </c>
      <c r="E2501" s="35" t="str">
        <f t="shared" si="117"/>
        <v>M/F</v>
      </c>
      <c r="F2501" s="35">
        <v>30</v>
      </c>
      <c r="G2501" s="35" t="s">
        <v>6631</v>
      </c>
      <c r="H2501" s="35" t="s">
        <v>4266</v>
      </c>
      <c r="I2501" s="35" t="s">
        <v>25</v>
      </c>
      <c r="J2501" s="48" t="s">
        <v>13852</v>
      </c>
      <c r="K2501" s="35">
        <v>35</v>
      </c>
      <c r="L2501" s="49" t="s">
        <v>101</v>
      </c>
      <c r="M2501" s="50" t="str">
        <f>VLOOKUP(Table6[[#This Row],[Product]],Table3[],2)</f>
        <v>Superwossname</v>
      </c>
      <c r="N2501" s="50" t="str">
        <f t="shared" si="118"/>
        <v>Dec</v>
      </c>
      <c r="O2501" s="56">
        <f t="shared" si="119"/>
        <v>2022</v>
      </c>
      <c r="P2501" s="51">
        <f>VLOOKUP(Table6[[#This Row],[Product]],Table3[],3)</f>
        <v>3.49</v>
      </c>
      <c r="Q2501" s="35">
        <f>VLOOKUP(Table6[[#This Row],[Product]],Table3[],4)</f>
        <v>20</v>
      </c>
      <c r="R2501" s="35">
        <f>Table6[[#This Row],[Quantity]]*Table6[[#This Row],[Case]]</f>
        <v>700</v>
      </c>
      <c r="S2501" s="35">
        <f>Table6[[#This Row],[Total Sales]]*Table6[[#This Row],[Cost]]</f>
        <v>2443</v>
      </c>
    </row>
    <row r="2502" spans="1:19" x14ac:dyDescent="0.3">
      <c r="A2502" s="54">
        <v>2571</v>
      </c>
      <c r="B2502" s="35" t="s">
        <v>6632</v>
      </c>
      <c r="C2502" s="35" t="s">
        <v>6594</v>
      </c>
      <c r="D2502" s="35" t="s">
        <v>15</v>
      </c>
      <c r="E2502" s="35" t="str">
        <f t="shared" si="117"/>
        <v>F</v>
      </c>
      <c r="F2502" s="35">
        <v>30</v>
      </c>
      <c r="G2502" s="35" t="s">
        <v>6631</v>
      </c>
      <c r="H2502" s="35" t="s">
        <v>655</v>
      </c>
      <c r="I2502" s="35" t="s">
        <v>32</v>
      </c>
      <c r="J2502" s="48" t="s">
        <v>13832</v>
      </c>
      <c r="K2502" s="35">
        <v>85</v>
      </c>
      <c r="L2502" s="49" t="s">
        <v>20</v>
      </c>
      <c r="M2502" s="50" t="str">
        <f>VLOOKUP(Table6[[#This Row],[Product]],Table3[],2)</f>
        <v>Hyperwotsit</v>
      </c>
      <c r="N2502" s="50" t="str">
        <f t="shared" si="118"/>
        <v>Oct</v>
      </c>
      <c r="O2502" s="56">
        <f t="shared" si="119"/>
        <v>2022</v>
      </c>
      <c r="P2502" s="51">
        <f>VLOOKUP(Table6[[#This Row],[Product]],Table3[],3)</f>
        <v>2.0099999999999998</v>
      </c>
      <c r="Q2502" s="35">
        <f>VLOOKUP(Table6[[#This Row],[Product]],Table3[],4)</f>
        <v>20</v>
      </c>
      <c r="R2502" s="35">
        <f>Table6[[#This Row],[Quantity]]*Table6[[#This Row],[Case]]</f>
        <v>1700</v>
      </c>
      <c r="S2502" s="35">
        <f>Table6[[#This Row],[Total Sales]]*Table6[[#This Row],[Cost]]</f>
        <v>3416.9999999999995</v>
      </c>
    </row>
    <row r="2503" spans="1:19" x14ac:dyDescent="0.3">
      <c r="A2503" s="54">
        <v>2572</v>
      </c>
      <c r="B2503" s="35" t="s">
        <v>6633</v>
      </c>
      <c r="C2503" s="35" t="s">
        <v>2413</v>
      </c>
      <c r="D2503" s="35" t="s">
        <v>51</v>
      </c>
      <c r="E2503" s="35" t="str">
        <f t="shared" si="117"/>
        <v>F</v>
      </c>
      <c r="F2503" s="35">
        <v>30</v>
      </c>
      <c r="G2503" s="35" t="s">
        <v>6634</v>
      </c>
      <c r="H2503" s="35" t="s">
        <v>5729</v>
      </c>
      <c r="I2503" s="35" t="s">
        <v>32</v>
      </c>
      <c r="J2503" s="48" t="s">
        <v>13900</v>
      </c>
      <c r="K2503" s="35">
        <v>37</v>
      </c>
      <c r="L2503" s="49" t="s">
        <v>45</v>
      </c>
      <c r="M2503" s="50" t="str">
        <f>VLOOKUP(Table6[[#This Row],[Product]],Table3[],2)</f>
        <v>Gigastuff</v>
      </c>
      <c r="N2503" s="50" t="str">
        <f t="shared" si="118"/>
        <v>Feb</v>
      </c>
      <c r="O2503" s="56">
        <f t="shared" si="119"/>
        <v>2022</v>
      </c>
      <c r="P2503" s="51">
        <f>VLOOKUP(Table6[[#This Row],[Product]],Table3[],3)</f>
        <v>1.89</v>
      </c>
      <c r="Q2503" s="35">
        <f>VLOOKUP(Table6[[#This Row],[Product]],Table3[],4)</f>
        <v>18</v>
      </c>
      <c r="R2503" s="35">
        <f>Table6[[#This Row],[Quantity]]*Table6[[#This Row],[Case]]</f>
        <v>666</v>
      </c>
      <c r="S2503" s="35">
        <f>Table6[[#This Row],[Total Sales]]*Table6[[#This Row],[Cost]]</f>
        <v>1258.74</v>
      </c>
    </row>
    <row r="2504" spans="1:19" x14ac:dyDescent="0.3">
      <c r="A2504" s="54">
        <v>2573</v>
      </c>
      <c r="B2504" s="35" t="s">
        <v>2520</v>
      </c>
      <c r="C2504" s="35" t="s">
        <v>6635</v>
      </c>
      <c r="D2504" s="35" t="s">
        <v>28</v>
      </c>
      <c r="E2504" s="35" t="str">
        <f t="shared" si="117"/>
        <v>M</v>
      </c>
      <c r="F2504" s="35">
        <v>90</v>
      </c>
      <c r="G2504" s="35" t="s">
        <v>6636</v>
      </c>
      <c r="H2504" s="35" t="s">
        <v>2066</v>
      </c>
      <c r="I2504" s="35" t="s">
        <v>294</v>
      </c>
      <c r="J2504" s="48" t="s">
        <v>14201</v>
      </c>
      <c r="K2504" s="35">
        <v>76</v>
      </c>
      <c r="L2504" s="49" t="s">
        <v>20</v>
      </c>
      <c r="M2504" s="50" t="str">
        <f>VLOOKUP(Table6[[#This Row],[Product]],Table3[],2)</f>
        <v>Hyperwotsit</v>
      </c>
      <c r="N2504" s="50" t="str">
        <f t="shared" si="118"/>
        <v>Nov</v>
      </c>
      <c r="O2504" s="56">
        <f t="shared" si="119"/>
        <v>2022</v>
      </c>
      <c r="P2504" s="51">
        <f>VLOOKUP(Table6[[#This Row],[Product]],Table3[],3)</f>
        <v>2.0099999999999998</v>
      </c>
      <c r="Q2504" s="35">
        <f>VLOOKUP(Table6[[#This Row],[Product]],Table3[],4)</f>
        <v>20</v>
      </c>
      <c r="R2504" s="35">
        <f>Table6[[#This Row],[Quantity]]*Table6[[#This Row],[Case]]</f>
        <v>1520</v>
      </c>
      <c r="S2504" s="35">
        <f>Table6[[#This Row],[Total Sales]]*Table6[[#This Row],[Cost]]</f>
        <v>3055.2</v>
      </c>
    </row>
    <row r="2505" spans="1:19" x14ac:dyDescent="0.3">
      <c r="A2505" s="54">
        <v>2574</v>
      </c>
      <c r="B2505" s="35" t="s">
        <v>6637</v>
      </c>
      <c r="C2505" s="35" t="s">
        <v>6638</v>
      </c>
      <c r="D2505" s="35" t="s">
        <v>51</v>
      </c>
      <c r="E2505" s="35" t="str">
        <f t="shared" si="117"/>
        <v>F</v>
      </c>
      <c r="F2505" s="35">
        <v>30</v>
      </c>
      <c r="G2505" s="35" t="s">
        <v>6639</v>
      </c>
      <c r="H2505" s="35" t="s">
        <v>6640</v>
      </c>
      <c r="I2505" s="35" t="s">
        <v>32</v>
      </c>
      <c r="J2505" s="48" t="s">
        <v>13977</v>
      </c>
      <c r="K2505" s="35">
        <v>21</v>
      </c>
      <c r="L2505" s="49" t="s">
        <v>39</v>
      </c>
      <c r="M2505" s="50" t="str">
        <f>VLOOKUP(Table6[[#This Row],[Product]],Table3[],2)</f>
        <v>Ultrathing V1</v>
      </c>
      <c r="N2505" s="50" t="str">
        <f t="shared" si="118"/>
        <v>Nov</v>
      </c>
      <c r="O2505" s="56">
        <f t="shared" si="119"/>
        <v>2022</v>
      </c>
      <c r="P2505" s="51">
        <f>VLOOKUP(Table6[[#This Row],[Product]],Table3[],3)</f>
        <v>1.79</v>
      </c>
      <c r="Q2505" s="35">
        <f>VLOOKUP(Table6[[#This Row],[Product]],Table3[],4)</f>
        <v>17</v>
      </c>
      <c r="R2505" s="35">
        <f>Table6[[#This Row],[Quantity]]*Table6[[#This Row],[Case]]</f>
        <v>357</v>
      </c>
      <c r="S2505" s="35">
        <f>Table6[[#This Row],[Total Sales]]*Table6[[#This Row],[Cost]]</f>
        <v>639.03</v>
      </c>
    </row>
    <row r="2506" spans="1:19" x14ac:dyDescent="0.3">
      <c r="A2506" s="54">
        <v>2575</v>
      </c>
      <c r="B2506" s="35" t="s">
        <v>256</v>
      </c>
      <c r="C2506" s="35" t="s">
        <v>6641</v>
      </c>
      <c r="D2506" s="35" t="s">
        <v>51</v>
      </c>
      <c r="E2506" s="35" t="str">
        <f t="shared" si="117"/>
        <v>F</v>
      </c>
      <c r="F2506" s="35">
        <v>60</v>
      </c>
      <c r="G2506" s="35" t="s">
        <v>6642</v>
      </c>
      <c r="H2506" s="35" t="s">
        <v>1996</v>
      </c>
      <c r="I2506" s="35" t="s">
        <v>208</v>
      </c>
      <c r="J2506" s="48" t="s">
        <v>13908</v>
      </c>
      <c r="K2506" s="35">
        <v>52</v>
      </c>
      <c r="L2506" s="49" t="s">
        <v>80</v>
      </c>
      <c r="M2506" s="50" t="str">
        <f>VLOOKUP(Table6[[#This Row],[Product]],Table3[],2)</f>
        <v>Ultrathing V2</v>
      </c>
      <c r="N2506" s="50" t="str">
        <f t="shared" si="118"/>
        <v>Aug</v>
      </c>
      <c r="O2506" s="56">
        <f t="shared" si="119"/>
        <v>2020</v>
      </c>
      <c r="P2506" s="51">
        <f>VLOOKUP(Table6[[#This Row],[Product]],Table3[],3)</f>
        <v>2.95</v>
      </c>
      <c r="Q2506" s="35">
        <f>VLOOKUP(Table6[[#This Row],[Product]],Table3[],4)</f>
        <v>20</v>
      </c>
      <c r="R2506" s="35">
        <f>Table6[[#This Row],[Quantity]]*Table6[[#This Row],[Case]]</f>
        <v>1040</v>
      </c>
      <c r="S2506" s="35">
        <f>Table6[[#This Row],[Total Sales]]*Table6[[#This Row],[Cost]]</f>
        <v>3068</v>
      </c>
    </row>
    <row r="2507" spans="1:19" x14ac:dyDescent="0.3">
      <c r="A2507" s="54">
        <v>2576</v>
      </c>
      <c r="B2507" s="35" t="s">
        <v>6643</v>
      </c>
      <c r="C2507" s="35" t="s">
        <v>715</v>
      </c>
      <c r="D2507" s="35" t="s">
        <v>15</v>
      </c>
      <c r="E2507" s="35" t="str">
        <f t="shared" si="117"/>
        <v>F</v>
      </c>
      <c r="F2507" s="35">
        <v>30</v>
      </c>
      <c r="G2507" s="35" t="s">
        <v>6644</v>
      </c>
      <c r="H2507" s="35" t="s">
        <v>901</v>
      </c>
      <c r="I2507" s="35" t="s">
        <v>146</v>
      </c>
      <c r="J2507" s="48" t="s">
        <v>14021</v>
      </c>
      <c r="K2507" s="35">
        <v>85</v>
      </c>
      <c r="L2507" s="49" t="s">
        <v>33</v>
      </c>
      <c r="M2507" s="50" t="str">
        <f>VLOOKUP(Table6[[#This Row],[Product]],Table3[],2)</f>
        <v>Megawidget L</v>
      </c>
      <c r="N2507" s="50" t="str">
        <f t="shared" si="118"/>
        <v>Oct</v>
      </c>
      <c r="O2507" s="56">
        <f t="shared" si="119"/>
        <v>2022</v>
      </c>
      <c r="P2507" s="51">
        <f>VLOOKUP(Table6[[#This Row],[Product]],Table3[],3)</f>
        <v>1.79</v>
      </c>
      <c r="Q2507" s="35">
        <f>VLOOKUP(Table6[[#This Row],[Product]],Table3[],4)</f>
        <v>24</v>
      </c>
      <c r="R2507" s="35">
        <f>Table6[[#This Row],[Quantity]]*Table6[[#This Row],[Case]]</f>
        <v>2040</v>
      </c>
      <c r="S2507" s="35">
        <f>Table6[[#This Row],[Total Sales]]*Table6[[#This Row],[Cost]]</f>
        <v>3651.6</v>
      </c>
    </row>
    <row r="2508" spans="1:19" x14ac:dyDescent="0.3">
      <c r="A2508" s="54">
        <v>2577</v>
      </c>
      <c r="B2508" s="35" t="s">
        <v>2760</v>
      </c>
      <c r="C2508" s="35" t="s">
        <v>3430</v>
      </c>
      <c r="D2508" s="35" t="s">
        <v>51</v>
      </c>
      <c r="E2508" s="35" t="str">
        <f t="shared" si="117"/>
        <v>F</v>
      </c>
      <c r="F2508" s="35">
        <v>30</v>
      </c>
      <c r="G2508" s="35" t="s">
        <v>6645</v>
      </c>
      <c r="H2508" s="35" t="s">
        <v>526</v>
      </c>
      <c r="I2508" s="35" t="s">
        <v>32</v>
      </c>
      <c r="J2508" s="48" t="s">
        <v>14202</v>
      </c>
      <c r="K2508" s="35">
        <v>105</v>
      </c>
      <c r="L2508" s="49" t="s">
        <v>101</v>
      </c>
      <c r="M2508" s="50" t="str">
        <f>VLOOKUP(Table6[[#This Row],[Product]],Table3[],2)</f>
        <v>Superwossname</v>
      </c>
      <c r="N2508" s="50" t="str">
        <f t="shared" si="118"/>
        <v>Nov</v>
      </c>
      <c r="O2508" s="56">
        <f t="shared" si="119"/>
        <v>2022</v>
      </c>
      <c r="P2508" s="51">
        <f>VLOOKUP(Table6[[#This Row],[Product]],Table3[],3)</f>
        <v>3.49</v>
      </c>
      <c r="Q2508" s="35">
        <f>VLOOKUP(Table6[[#This Row],[Product]],Table3[],4)</f>
        <v>20</v>
      </c>
      <c r="R2508" s="35">
        <f>Table6[[#This Row],[Quantity]]*Table6[[#This Row],[Case]]</f>
        <v>2100</v>
      </c>
      <c r="S2508" s="35">
        <f>Table6[[#This Row],[Total Sales]]*Table6[[#This Row],[Cost]]</f>
        <v>7329</v>
      </c>
    </row>
    <row r="2509" spans="1:19" x14ac:dyDescent="0.3">
      <c r="A2509" s="54">
        <v>2578</v>
      </c>
      <c r="B2509" s="35" t="s">
        <v>6646</v>
      </c>
      <c r="C2509" s="35" t="s">
        <v>4226</v>
      </c>
      <c r="D2509" s="35" t="s">
        <v>15</v>
      </c>
      <c r="E2509" s="35" t="str">
        <f t="shared" si="117"/>
        <v>F</v>
      </c>
      <c r="F2509" s="35">
        <v>90</v>
      </c>
      <c r="G2509" s="35" t="s">
        <v>6647</v>
      </c>
      <c r="H2509" s="35" t="s">
        <v>5995</v>
      </c>
      <c r="I2509" s="35" t="s">
        <v>187</v>
      </c>
      <c r="J2509" s="48" t="s">
        <v>13865</v>
      </c>
      <c r="K2509" s="35">
        <v>57</v>
      </c>
      <c r="L2509" s="49" t="s">
        <v>45</v>
      </c>
      <c r="M2509" s="50" t="str">
        <f>VLOOKUP(Table6[[#This Row],[Product]],Table3[],2)</f>
        <v>Gigastuff</v>
      </c>
      <c r="N2509" s="50" t="str">
        <f t="shared" si="118"/>
        <v>Aug</v>
      </c>
      <c r="O2509" s="56">
        <f t="shared" si="119"/>
        <v>2021</v>
      </c>
      <c r="P2509" s="51">
        <f>VLOOKUP(Table6[[#This Row],[Product]],Table3[],3)</f>
        <v>1.89</v>
      </c>
      <c r="Q2509" s="35">
        <f>VLOOKUP(Table6[[#This Row],[Product]],Table3[],4)</f>
        <v>18</v>
      </c>
      <c r="R2509" s="35">
        <f>Table6[[#This Row],[Quantity]]*Table6[[#This Row],[Case]]</f>
        <v>1026</v>
      </c>
      <c r="S2509" s="35">
        <f>Table6[[#This Row],[Total Sales]]*Table6[[#This Row],[Cost]]</f>
        <v>1939.1399999999999</v>
      </c>
    </row>
    <row r="2510" spans="1:19" x14ac:dyDescent="0.3">
      <c r="A2510" s="54">
        <v>2579</v>
      </c>
      <c r="B2510" s="35" t="s">
        <v>6648</v>
      </c>
      <c r="C2510" s="35" t="s">
        <v>4079</v>
      </c>
      <c r="D2510" s="35" t="s">
        <v>51</v>
      </c>
      <c r="E2510" s="35" t="str">
        <f t="shared" si="117"/>
        <v>F</v>
      </c>
      <c r="F2510" s="35">
        <v>30</v>
      </c>
      <c r="G2510" s="35" t="s">
        <v>6649</v>
      </c>
      <c r="H2510" s="35" t="s">
        <v>3480</v>
      </c>
      <c r="I2510" s="35" t="s">
        <v>187</v>
      </c>
      <c r="J2510" s="48">
        <v>44907</v>
      </c>
      <c r="K2510" s="35">
        <v>99</v>
      </c>
      <c r="L2510" s="49" t="s">
        <v>33</v>
      </c>
      <c r="M2510" s="50" t="str">
        <f>VLOOKUP(Table6[[#This Row],[Product]],Table3[],2)</f>
        <v>Megawidget L</v>
      </c>
      <c r="N2510" s="50" t="str">
        <f t="shared" si="118"/>
        <v>Dec</v>
      </c>
      <c r="O2510" s="56">
        <f t="shared" si="119"/>
        <v>2022</v>
      </c>
      <c r="P2510" s="51">
        <f>VLOOKUP(Table6[[#This Row],[Product]],Table3[],3)</f>
        <v>1.79</v>
      </c>
      <c r="Q2510" s="35">
        <f>VLOOKUP(Table6[[#This Row],[Product]],Table3[],4)</f>
        <v>24</v>
      </c>
      <c r="R2510" s="35">
        <f>Table6[[#This Row],[Quantity]]*Table6[[#This Row],[Case]]</f>
        <v>2376</v>
      </c>
      <c r="S2510" s="35">
        <f>Table6[[#This Row],[Total Sales]]*Table6[[#This Row],[Cost]]</f>
        <v>4253.04</v>
      </c>
    </row>
    <row r="2511" spans="1:19" x14ac:dyDescent="0.3">
      <c r="A2511" s="54">
        <v>2580</v>
      </c>
      <c r="B2511" s="35" t="s">
        <v>6650</v>
      </c>
      <c r="C2511" s="35" t="s">
        <v>6651</v>
      </c>
      <c r="D2511" s="35" t="s">
        <v>15</v>
      </c>
      <c r="E2511" s="35" t="str">
        <f t="shared" si="117"/>
        <v>F</v>
      </c>
      <c r="F2511" s="35">
        <v>60</v>
      </c>
      <c r="G2511" s="35" t="s">
        <v>6652</v>
      </c>
      <c r="H2511" s="35" t="s">
        <v>3754</v>
      </c>
      <c r="I2511" s="35" t="s">
        <v>124</v>
      </c>
      <c r="J2511" s="48" t="s">
        <v>13621</v>
      </c>
      <c r="K2511" s="35">
        <v>34</v>
      </c>
      <c r="L2511" s="49" t="s">
        <v>101</v>
      </c>
      <c r="M2511" s="50" t="str">
        <f>VLOOKUP(Table6[[#This Row],[Product]],Table3[],2)</f>
        <v>Superwossname</v>
      </c>
      <c r="N2511" s="50" t="str">
        <f t="shared" si="118"/>
        <v>Apr</v>
      </c>
      <c r="O2511" s="56">
        <f t="shared" si="119"/>
        <v>2022</v>
      </c>
      <c r="P2511" s="51">
        <f>VLOOKUP(Table6[[#This Row],[Product]],Table3[],3)</f>
        <v>3.49</v>
      </c>
      <c r="Q2511" s="35">
        <f>VLOOKUP(Table6[[#This Row],[Product]],Table3[],4)</f>
        <v>20</v>
      </c>
      <c r="R2511" s="35">
        <f>Table6[[#This Row],[Quantity]]*Table6[[#This Row],[Case]]</f>
        <v>680</v>
      </c>
      <c r="S2511" s="35">
        <f>Table6[[#This Row],[Total Sales]]*Table6[[#This Row],[Cost]]</f>
        <v>2373.2000000000003</v>
      </c>
    </row>
    <row r="2512" spans="1:19" x14ac:dyDescent="0.3">
      <c r="A2512" s="54">
        <v>2581</v>
      </c>
      <c r="B2512" s="35" t="s">
        <v>6653</v>
      </c>
      <c r="C2512" s="35" t="s">
        <v>1717</v>
      </c>
      <c r="D2512" s="35" t="s">
        <v>15</v>
      </c>
      <c r="E2512" s="35" t="str">
        <f t="shared" si="117"/>
        <v>F</v>
      </c>
      <c r="F2512" s="35">
        <v>30</v>
      </c>
      <c r="G2512" s="35" t="s">
        <v>6654</v>
      </c>
      <c r="H2512" s="35" t="s">
        <v>2212</v>
      </c>
      <c r="I2512" s="35" t="s">
        <v>32</v>
      </c>
      <c r="J2512" s="48" t="s">
        <v>13871</v>
      </c>
      <c r="K2512" s="35">
        <v>57</v>
      </c>
      <c r="L2512" s="49" t="s">
        <v>20</v>
      </c>
      <c r="M2512" s="50" t="str">
        <f>VLOOKUP(Table6[[#This Row],[Product]],Table3[],2)</f>
        <v>Hyperwotsit</v>
      </c>
      <c r="N2512" s="50" t="str">
        <f t="shared" si="118"/>
        <v>Apr</v>
      </c>
      <c r="O2512" s="56">
        <f t="shared" si="119"/>
        <v>2022</v>
      </c>
      <c r="P2512" s="51">
        <f>VLOOKUP(Table6[[#This Row],[Product]],Table3[],3)</f>
        <v>2.0099999999999998</v>
      </c>
      <c r="Q2512" s="35">
        <f>VLOOKUP(Table6[[#This Row],[Product]],Table3[],4)</f>
        <v>20</v>
      </c>
      <c r="R2512" s="35">
        <f>Table6[[#This Row],[Quantity]]*Table6[[#This Row],[Case]]</f>
        <v>1140</v>
      </c>
      <c r="S2512" s="35">
        <f>Table6[[#This Row],[Total Sales]]*Table6[[#This Row],[Cost]]</f>
        <v>2291.3999999999996</v>
      </c>
    </row>
    <row r="2513" spans="1:19" x14ac:dyDescent="0.3">
      <c r="A2513" s="54">
        <v>2582</v>
      </c>
      <c r="B2513" s="35" t="s">
        <v>6655</v>
      </c>
      <c r="C2513" s="35" t="s">
        <v>4504</v>
      </c>
      <c r="D2513" s="35" t="s">
        <v>51</v>
      </c>
      <c r="E2513" s="35" t="str">
        <f t="shared" si="117"/>
        <v>F</v>
      </c>
      <c r="F2513" s="35">
        <v>30</v>
      </c>
      <c r="G2513" s="35" t="s">
        <v>6656</v>
      </c>
      <c r="H2513" s="35" t="s">
        <v>3240</v>
      </c>
      <c r="I2513" s="35" t="s">
        <v>187</v>
      </c>
      <c r="J2513" s="48" t="s">
        <v>13962</v>
      </c>
      <c r="K2513" s="35">
        <v>22</v>
      </c>
      <c r="L2513" s="49" t="s">
        <v>101</v>
      </c>
      <c r="M2513" s="50" t="str">
        <f>VLOOKUP(Table6[[#This Row],[Product]],Table3[],2)</f>
        <v>Superwossname</v>
      </c>
      <c r="N2513" s="50" t="str">
        <f t="shared" si="118"/>
        <v>Dec</v>
      </c>
      <c r="O2513" s="56">
        <f t="shared" si="119"/>
        <v>2022</v>
      </c>
      <c r="P2513" s="51">
        <f>VLOOKUP(Table6[[#This Row],[Product]],Table3[],3)</f>
        <v>3.49</v>
      </c>
      <c r="Q2513" s="35">
        <f>VLOOKUP(Table6[[#This Row],[Product]],Table3[],4)</f>
        <v>20</v>
      </c>
      <c r="R2513" s="35">
        <f>Table6[[#This Row],[Quantity]]*Table6[[#This Row],[Case]]</f>
        <v>440</v>
      </c>
      <c r="S2513" s="35">
        <f>Table6[[#This Row],[Total Sales]]*Table6[[#This Row],[Cost]]</f>
        <v>1535.6000000000001</v>
      </c>
    </row>
    <row r="2514" spans="1:19" x14ac:dyDescent="0.3">
      <c r="A2514" s="54">
        <v>2584</v>
      </c>
      <c r="B2514" s="35" t="s">
        <v>6371</v>
      </c>
      <c r="C2514" s="35" t="s">
        <v>6657</v>
      </c>
      <c r="D2514" s="35" t="s">
        <v>15</v>
      </c>
      <c r="E2514" s="35" t="str">
        <f t="shared" si="117"/>
        <v>F</v>
      </c>
      <c r="F2514" s="35">
        <v>30</v>
      </c>
      <c r="G2514" s="35" t="s">
        <v>6658</v>
      </c>
      <c r="H2514" s="35" t="s">
        <v>6659</v>
      </c>
      <c r="I2514" s="35" t="s">
        <v>208</v>
      </c>
      <c r="J2514" s="48" t="s">
        <v>14177</v>
      </c>
      <c r="K2514" s="35">
        <v>23</v>
      </c>
      <c r="L2514" s="49" t="s">
        <v>64</v>
      </c>
      <c r="M2514" s="50" t="str">
        <f>VLOOKUP(Table6[[#This Row],[Product]],Table3[],2)</f>
        <v>Ultrathing V4</v>
      </c>
      <c r="N2514" s="50" t="str">
        <f t="shared" si="118"/>
        <v>Apr</v>
      </c>
      <c r="O2514" s="56">
        <f t="shared" si="119"/>
        <v>2021</v>
      </c>
      <c r="P2514" s="51">
        <f>VLOOKUP(Table6[[#This Row],[Product]],Table3[],3)</f>
        <v>3.99</v>
      </c>
      <c r="Q2514" s="35">
        <f>VLOOKUP(Table6[[#This Row],[Product]],Table3[],4)</f>
        <v>24</v>
      </c>
      <c r="R2514" s="35">
        <f>Table6[[#This Row],[Quantity]]*Table6[[#This Row],[Case]]</f>
        <v>552</v>
      </c>
      <c r="S2514" s="35">
        <f>Table6[[#This Row],[Total Sales]]*Table6[[#This Row],[Cost]]</f>
        <v>2202.48</v>
      </c>
    </row>
    <row r="2515" spans="1:19" x14ac:dyDescent="0.3">
      <c r="A2515" s="54">
        <v>2585</v>
      </c>
      <c r="B2515" s="35" t="s">
        <v>6660</v>
      </c>
      <c r="C2515" s="35" t="s">
        <v>6661</v>
      </c>
      <c r="D2515" s="35" t="s">
        <v>28</v>
      </c>
      <c r="E2515" s="35" t="str">
        <f t="shared" si="117"/>
        <v>M</v>
      </c>
      <c r="F2515" s="35">
        <v>90</v>
      </c>
      <c r="G2515" s="35" t="s">
        <v>6662</v>
      </c>
      <c r="H2515" s="35" t="s">
        <v>702</v>
      </c>
      <c r="I2515" s="35" t="s">
        <v>703</v>
      </c>
      <c r="J2515" s="48">
        <v>44349</v>
      </c>
      <c r="K2515" s="35">
        <v>31</v>
      </c>
      <c r="L2515" s="49" t="s">
        <v>39</v>
      </c>
      <c r="M2515" s="50" t="str">
        <f>VLOOKUP(Table6[[#This Row],[Product]],Table3[],2)</f>
        <v>Ultrathing V1</v>
      </c>
      <c r="N2515" s="50" t="str">
        <f t="shared" si="118"/>
        <v>Jun</v>
      </c>
      <c r="O2515" s="56">
        <f t="shared" si="119"/>
        <v>2021</v>
      </c>
      <c r="P2515" s="51">
        <f>VLOOKUP(Table6[[#This Row],[Product]],Table3[],3)</f>
        <v>1.79</v>
      </c>
      <c r="Q2515" s="35">
        <f>VLOOKUP(Table6[[#This Row],[Product]],Table3[],4)</f>
        <v>17</v>
      </c>
      <c r="R2515" s="35">
        <f>Table6[[#This Row],[Quantity]]*Table6[[#This Row],[Case]]</f>
        <v>527</v>
      </c>
      <c r="S2515" s="35">
        <f>Table6[[#This Row],[Total Sales]]*Table6[[#This Row],[Cost]]</f>
        <v>943.33</v>
      </c>
    </row>
    <row r="2516" spans="1:19" x14ac:dyDescent="0.3">
      <c r="A2516" s="54">
        <v>2586</v>
      </c>
      <c r="B2516" s="35" t="s">
        <v>1656</v>
      </c>
      <c r="C2516" s="35" t="s">
        <v>6663</v>
      </c>
      <c r="D2516" s="35" t="s">
        <v>28</v>
      </c>
      <c r="E2516" s="35" t="str">
        <f t="shared" si="117"/>
        <v>M</v>
      </c>
      <c r="F2516" s="35">
        <v>60</v>
      </c>
      <c r="G2516" s="35" t="s">
        <v>6662</v>
      </c>
      <c r="H2516" s="35" t="s">
        <v>534</v>
      </c>
      <c r="I2516" s="35" t="s">
        <v>32</v>
      </c>
      <c r="J2516" s="48" t="s">
        <v>13870</v>
      </c>
      <c r="K2516" s="35">
        <v>7</v>
      </c>
      <c r="L2516" s="49" t="s">
        <v>33</v>
      </c>
      <c r="M2516" s="50" t="str">
        <f>VLOOKUP(Table6[[#This Row],[Product]],Table3[],2)</f>
        <v>Megawidget L</v>
      </c>
      <c r="N2516" s="50" t="str">
        <f t="shared" si="118"/>
        <v>Aug</v>
      </c>
      <c r="O2516" s="56">
        <f t="shared" si="119"/>
        <v>2022</v>
      </c>
      <c r="P2516" s="51">
        <f>VLOOKUP(Table6[[#This Row],[Product]],Table3[],3)</f>
        <v>1.79</v>
      </c>
      <c r="Q2516" s="35">
        <f>VLOOKUP(Table6[[#This Row],[Product]],Table3[],4)</f>
        <v>24</v>
      </c>
      <c r="R2516" s="35">
        <f>Table6[[#This Row],[Quantity]]*Table6[[#This Row],[Case]]</f>
        <v>168</v>
      </c>
      <c r="S2516" s="35">
        <f>Table6[[#This Row],[Total Sales]]*Table6[[#This Row],[Cost]]</f>
        <v>300.72000000000003</v>
      </c>
    </row>
    <row r="2517" spans="1:19" x14ac:dyDescent="0.3">
      <c r="A2517" s="54">
        <v>2587</v>
      </c>
      <c r="B2517" s="35" t="s">
        <v>6664</v>
      </c>
      <c r="C2517" s="35" t="s">
        <v>76</v>
      </c>
      <c r="D2517" s="35" t="s">
        <v>92</v>
      </c>
      <c r="E2517" s="35" t="str">
        <f t="shared" si="117"/>
        <v>M/F</v>
      </c>
      <c r="F2517" s="35">
        <v>60</v>
      </c>
      <c r="G2517" s="35" t="s">
        <v>6662</v>
      </c>
      <c r="H2517" s="35" t="s">
        <v>1306</v>
      </c>
      <c r="I2517" s="35" t="s">
        <v>32</v>
      </c>
      <c r="J2517" s="48" t="s">
        <v>13814</v>
      </c>
      <c r="K2517" s="35">
        <v>98</v>
      </c>
      <c r="L2517" s="49" t="s">
        <v>64</v>
      </c>
      <c r="M2517" s="50" t="str">
        <f>VLOOKUP(Table6[[#This Row],[Product]],Table3[],2)</f>
        <v>Ultrathing V4</v>
      </c>
      <c r="N2517" s="50" t="str">
        <f t="shared" si="118"/>
        <v>Mar</v>
      </c>
      <c r="O2517" s="56">
        <f t="shared" si="119"/>
        <v>2022</v>
      </c>
      <c r="P2517" s="51">
        <f>VLOOKUP(Table6[[#This Row],[Product]],Table3[],3)</f>
        <v>3.99</v>
      </c>
      <c r="Q2517" s="35">
        <f>VLOOKUP(Table6[[#This Row],[Product]],Table3[],4)</f>
        <v>24</v>
      </c>
      <c r="R2517" s="35">
        <f>Table6[[#This Row],[Quantity]]*Table6[[#This Row],[Case]]</f>
        <v>2352</v>
      </c>
      <c r="S2517" s="35">
        <f>Table6[[#This Row],[Total Sales]]*Table6[[#This Row],[Cost]]</f>
        <v>9384.4800000000014</v>
      </c>
    </row>
    <row r="2518" spans="1:19" x14ac:dyDescent="0.3">
      <c r="A2518" s="54">
        <v>2589</v>
      </c>
      <c r="B2518" s="35" t="s">
        <v>6665</v>
      </c>
      <c r="C2518" s="35" t="s">
        <v>2747</v>
      </c>
      <c r="D2518" s="35" t="s">
        <v>51</v>
      </c>
      <c r="E2518" s="35" t="str">
        <f t="shared" si="117"/>
        <v>F</v>
      </c>
      <c r="F2518" s="35">
        <v>30</v>
      </c>
      <c r="G2518" s="35" t="s">
        <v>6666</v>
      </c>
      <c r="H2518" s="35" t="s">
        <v>3299</v>
      </c>
      <c r="I2518" s="35" t="s">
        <v>32</v>
      </c>
      <c r="J2518" s="48" t="s">
        <v>13970</v>
      </c>
      <c r="K2518" s="35">
        <v>52</v>
      </c>
      <c r="L2518" s="49" t="s">
        <v>33</v>
      </c>
      <c r="M2518" s="50" t="str">
        <f>VLOOKUP(Table6[[#This Row],[Product]],Table3[],2)</f>
        <v>Megawidget L</v>
      </c>
      <c r="N2518" s="50" t="str">
        <f t="shared" si="118"/>
        <v>Aug</v>
      </c>
      <c r="O2518" s="56">
        <f t="shared" si="119"/>
        <v>2021</v>
      </c>
      <c r="P2518" s="51">
        <f>VLOOKUP(Table6[[#This Row],[Product]],Table3[],3)</f>
        <v>1.79</v>
      </c>
      <c r="Q2518" s="35">
        <f>VLOOKUP(Table6[[#This Row],[Product]],Table3[],4)</f>
        <v>24</v>
      </c>
      <c r="R2518" s="35">
        <f>Table6[[#This Row],[Quantity]]*Table6[[#This Row],[Case]]</f>
        <v>1248</v>
      </c>
      <c r="S2518" s="35">
        <f>Table6[[#This Row],[Total Sales]]*Table6[[#This Row],[Cost]]</f>
        <v>2233.92</v>
      </c>
    </row>
    <row r="2519" spans="1:19" x14ac:dyDescent="0.3">
      <c r="A2519" s="54">
        <v>2590</v>
      </c>
      <c r="B2519" s="35" t="s">
        <v>2409</v>
      </c>
      <c r="C2519" s="35" t="s">
        <v>4558</v>
      </c>
      <c r="D2519" s="35" t="s">
        <v>28</v>
      </c>
      <c r="E2519" s="35" t="str">
        <f t="shared" si="117"/>
        <v>M</v>
      </c>
      <c r="F2519" s="35">
        <v>60</v>
      </c>
      <c r="G2519" s="35" t="s">
        <v>6667</v>
      </c>
      <c r="H2519" s="35" t="s">
        <v>1336</v>
      </c>
      <c r="I2519" s="35" t="s">
        <v>129</v>
      </c>
      <c r="J2519" s="48" t="s">
        <v>14131</v>
      </c>
      <c r="K2519" s="35">
        <v>26</v>
      </c>
      <c r="L2519" s="49" t="s">
        <v>159</v>
      </c>
      <c r="M2519" s="50" t="str">
        <f>VLOOKUP(Table6[[#This Row],[Product]],Table3[],2)</f>
        <v>Ultrathing V3</v>
      </c>
      <c r="N2519" s="50" t="str">
        <f t="shared" si="118"/>
        <v>Apr</v>
      </c>
      <c r="O2519" s="56">
        <f t="shared" si="119"/>
        <v>2021</v>
      </c>
      <c r="P2519" s="51">
        <f>VLOOKUP(Table6[[#This Row],[Product]],Table3[],3)</f>
        <v>3.39</v>
      </c>
      <c r="Q2519" s="35">
        <f>VLOOKUP(Table6[[#This Row],[Product]],Table3[],4)</f>
        <v>24</v>
      </c>
      <c r="R2519" s="35">
        <f>Table6[[#This Row],[Quantity]]*Table6[[#This Row],[Case]]</f>
        <v>624</v>
      </c>
      <c r="S2519" s="35">
        <f>Table6[[#This Row],[Total Sales]]*Table6[[#This Row],[Cost]]</f>
        <v>2115.36</v>
      </c>
    </row>
    <row r="2520" spans="1:19" x14ac:dyDescent="0.3">
      <c r="A2520" s="54">
        <v>2591</v>
      </c>
      <c r="B2520" s="35" t="s">
        <v>6668</v>
      </c>
      <c r="C2520" s="35" t="s">
        <v>6669</v>
      </c>
      <c r="D2520" s="35" t="s">
        <v>28</v>
      </c>
      <c r="E2520" s="35" t="str">
        <f t="shared" si="117"/>
        <v>M</v>
      </c>
      <c r="F2520" s="35">
        <v>60</v>
      </c>
      <c r="G2520" s="35" t="s">
        <v>6667</v>
      </c>
      <c r="H2520" s="35" t="s">
        <v>3428</v>
      </c>
      <c r="I2520" s="35" t="s">
        <v>38</v>
      </c>
      <c r="J2520" s="48" t="s">
        <v>14051</v>
      </c>
      <c r="K2520" s="35">
        <v>47</v>
      </c>
      <c r="L2520" s="49" t="s">
        <v>64</v>
      </c>
      <c r="M2520" s="50" t="str">
        <f>VLOOKUP(Table6[[#This Row],[Product]],Table3[],2)</f>
        <v>Ultrathing V4</v>
      </c>
      <c r="N2520" s="50" t="str">
        <f t="shared" si="118"/>
        <v>Feb</v>
      </c>
      <c r="O2520" s="56">
        <f t="shared" si="119"/>
        <v>2021</v>
      </c>
      <c r="P2520" s="51">
        <f>VLOOKUP(Table6[[#This Row],[Product]],Table3[],3)</f>
        <v>3.99</v>
      </c>
      <c r="Q2520" s="35">
        <f>VLOOKUP(Table6[[#This Row],[Product]],Table3[],4)</f>
        <v>24</v>
      </c>
      <c r="R2520" s="35">
        <f>Table6[[#This Row],[Quantity]]*Table6[[#This Row],[Case]]</f>
        <v>1128</v>
      </c>
      <c r="S2520" s="35">
        <f>Table6[[#This Row],[Total Sales]]*Table6[[#This Row],[Cost]]</f>
        <v>4500.72</v>
      </c>
    </row>
    <row r="2521" spans="1:19" x14ac:dyDescent="0.3">
      <c r="A2521" s="54">
        <v>2592</v>
      </c>
      <c r="B2521" s="35" t="s">
        <v>6670</v>
      </c>
      <c r="C2521" s="35" t="s">
        <v>6439</v>
      </c>
      <c r="D2521" s="35" t="s">
        <v>15</v>
      </c>
      <c r="E2521" s="35" t="str">
        <f t="shared" si="117"/>
        <v>F</v>
      </c>
      <c r="F2521" s="35">
        <v>90</v>
      </c>
      <c r="G2521" s="35" t="s">
        <v>6671</v>
      </c>
      <c r="H2521" s="35" t="s">
        <v>338</v>
      </c>
      <c r="I2521" s="35" t="s">
        <v>173</v>
      </c>
      <c r="J2521" s="48" t="s">
        <v>13693</v>
      </c>
      <c r="K2521" s="35">
        <v>73</v>
      </c>
      <c r="L2521" s="49" t="s">
        <v>159</v>
      </c>
      <c r="M2521" s="50" t="str">
        <f>VLOOKUP(Table6[[#This Row],[Product]],Table3[],2)</f>
        <v>Ultrathing V3</v>
      </c>
      <c r="N2521" s="50" t="str">
        <f t="shared" si="118"/>
        <v>Jan</v>
      </c>
      <c r="O2521" s="56">
        <f t="shared" si="119"/>
        <v>2022</v>
      </c>
      <c r="P2521" s="51">
        <f>VLOOKUP(Table6[[#This Row],[Product]],Table3[],3)</f>
        <v>3.39</v>
      </c>
      <c r="Q2521" s="35">
        <f>VLOOKUP(Table6[[#This Row],[Product]],Table3[],4)</f>
        <v>24</v>
      </c>
      <c r="R2521" s="35">
        <f>Table6[[#This Row],[Quantity]]*Table6[[#This Row],[Case]]</f>
        <v>1752</v>
      </c>
      <c r="S2521" s="35">
        <f>Table6[[#This Row],[Total Sales]]*Table6[[#This Row],[Cost]]</f>
        <v>5939.2800000000007</v>
      </c>
    </row>
    <row r="2522" spans="1:19" x14ac:dyDescent="0.3">
      <c r="A2522" s="54">
        <v>2593</v>
      </c>
      <c r="B2522" s="35" t="s">
        <v>4315</v>
      </c>
      <c r="C2522" s="35" t="s">
        <v>2033</v>
      </c>
      <c r="D2522" s="35" t="s">
        <v>28</v>
      </c>
      <c r="E2522" s="35" t="str">
        <f t="shared" si="117"/>
        <v>M</v>
      </c>
      <c r="F2522" s="35">
        <v>30</v>
      </c>
      <c r="G2522" s="35" t="s">
        <v>6672</v>
      </c>
      <c r="H2522" s="35" t="s">
        <v>4066</v>
      </c>
      <c r="I2522" s="35" t="s">
        <v>4067</v>
      </c>
      <c r="J2522" s="48" t="s">
        <v>13793</v>
      </c>
      <c r="K2522" s="35">
        <v>73</v>
      </c>
      <c r="L2522" s="49" t="s">
        <v>101</v>
      </c>
      <c r="M2522" s="50" t="str">
        <f>VLOOKUP(Table6[[#This Row],[Product]],Table3[],2)</f>
        <v>Superwossname</v>
      </c>
      <c r="N2522" s="50" t="str">
        <f t="shared" si="118"/>
        <v>Apr</v>
      </c>
      <c r="O2522" s="56">
        <f t="shared" si="119"/>
        <v>2020</v>
      </c>
      <c r="P2522" s="51">
        <f>VLOOKUP(Table6[[#This Row],[Product]],Table3[],3)</f>
        <v>3.49</v>
      </c>
      <c r="Q2522" s="35">
        <f>VLOOKUP(Table6[[#This Row],[Product]],Table3[],4)</f>
        <v>20</v>
      </c>
      <c r="R2522" s="35">
        <f>Table6[[#This Row],[Quantity]]*Table6[[#This Row],[Case]]</f>
        <v>1460</v>
      </c>
      <c r="S2522" s="35">
        <f>Table6[[#This Row],[Total Sales]]*Table6[[#This Row],[Cost]]</f>
        <v>5095.4000000000005</v>
      </c>
    </row>
    <row r="2523" spans="1:19" x14ac:dyDescent="0.3">
      <c r="A2523" s="54">
        <v>2594</v>
      </c>
      <c r="B2523" s="35" t="s">
        <v>1352</v>
      </c>
      <c r="C2523" s="35" t="s">
        <v>4858</v>
      </c>
      <c r="D2523" s="35" t="s">
        <v>117</v>
      </c>
      <c r="E2523" s="35" t="str">
        <f t="shared" si="117"/>
        <v>M/F</v>
      </c>
      <c r="F2523" s="35">
        <v>90</v>
      </c>
      <c r="G2523" s="35" t="s">
        <v>6673</v>
      </c>
      <c r="H2523" s="35" t="s">
        <v>3579</v>
      </c>
      <c r="I2523" s="35" t="s">
        <v>1576</v>
      </c>
      <c r="J2523" s="48">
        <v>44842</v>
      </c>
      <c r="K2523" s="35">
        <v>41</v>
      </c>
      <c r="L2523" s="49" t="s">
        <v>45</v>
      </c>
      <c r="M2523" s="50" t="str">
        <f>VLOOKUP(Table6[[#This Row],[Product]],Table3[],2)</f>
        <v>Gigastuff</v>
      </c>
      <c r="N2523" s="50" t="str">
        <f t="shared" si="118"/>
        <v>Oct</v>
      </c>
      <c r="O2523" s="56">
        <f t="shared" si="119"/>
        <v>2022</v>
      </c>
      <c r="P2523" s="51">
        <f>VLOOKUP(Table6[[#This Row],[Product]],Table3[],3)</f>
        <v>1.89</v>
      </c>
      <c r="Q2523" s="35">
        <f>VLOOKUP(Table6[[#This Row],[Product]],Table3[],4)</f>
        <v>18</v>
      </c>
      <c r="R2523" s="35">
        <f>Table6[[#This Row],[Quantity]]*Table6[[#This Row],[Case]]</f>
        <v>738</v>
      </c>
      <c r="S2523" s="35">
        <f>Table6[[#This Row],[Total Sales]]*Table6[[#This Row],[Cost]]</f>
        <v>1394.82</v>
      </c>
    </row>
    <row r="2524" spans="1:19" x14ac:dyDescent="0.3">
      <c r="A2524" s="54">
        <v>2596</v>
      </c>
      <c r="B2524" s="35" t="s">
        <v>1792</v>
      </c>
      <c r="C2524" s="35" t="s">
        <v>3167</v>
      </c>
      <c r="D2524" s="35" t="s">
        <v>28</v>
      </c>
      <c r="E2524" s="35" t="str">
        <f t="shared" si="117"/>
        <v>M</v>
      </c>
      <c r="F2524" s="35">
        <v>90</v>
      </c>
      <c r="G2524" s="35" t="s">
        <v>6674</v>
      </c>
      <c r="H2524" s="35" t="s">
        <v>6675</v>
      </c>
      <c r="I2524" s="35" t="s">
        <v>32</v>
      </c>
      <c r="J2524" s="48" t="s">
        <v>14203</v>
      </c>
      <c r="K2524" s="35">
        <v>80</v>
      </c>
      <c r="L2524" s="49" t="s">
        <v>70</v>
      </c>
      <c r="M2524" s="50" t="str">
        <f>VLOOKUP(Table6[[#This Row],[Product]],Table3[],2)</f>
        <v>Megawidget M</v>
      </c>
      <c r="N2524" s="50" t="str">
        <f t="shared" si="118"/>
        <v>Aug</v>
      </c>
      <c r="O2524" s="56">
        <f t="shared" si="119"/>
        <v>2020</v>
      </c>
      <c r="P2524" s="51">
        <f>VLOOKUP(Table6[[#This Row],[Product]],Table3[],3)</f>
        <v>1.29</v>
      </c>
      <c r="Q2524" s="35">
        <f>VLOOKUP(Table6[[#This Row],[Product]],Table3[],4)</f>
        <v>24</v>
      </c>
      <c r="R2524" s="35">
        <f>Table6[[#This Row],[Quantity]]*Table6[[#This Row],[Case]]</f>
        <v>1920</v>
      </c>
      <c r="S2524" s="35">
        <f>Table6[[#This Row],[Total Sales]]*Table6[[#This Row],[Cost]]</f>
        <v>2476.8000000000002</v>
      </c>
    </row>
    <row r="2525" spans="1:19" x14ac:dyDescent="0.3">
      <c r="A2525" s="54">
        <v>2597</v>
      </c>
      <c r="B2525" s="35" t="s">
        <v>6676</v>
      </c>
      <c r="C2525" s="35" t="s">
        <v>2181</v>
      </c>
      <c r="D2525" s="35" t="s">
        <v>51</v>
      </c>
      <c r="E2525" s="35" t="str">
        <f t="shared" si="117"/>
        <v>F</v>
      </c>
      <c r="F2525" s="35">
        <v>90</v>
      </c>
      <c r="G2525" s="35" t="s">
        <v>6677</v>
      </c>
      <c r="H2525" s="35" t="s">
        <v>1310</v>
      </c>
      <c r="I2525" s="35" t="s">
        <v>1311</v>
      </c>
      <c r="J2525" s="48" t="s">
        <v>14186</v>
      </c>
      <c r="K2525" s="35">
        <v>5</v>
      </c>
      <c r="L2525" s="49" t="s">
        <v>101</v>
      </c>
      <c r="M2525" s="50" t="str">
        <f>VLOOKUP(Table6[[#This Row],[Product]],Table3[],2)</f>
        <v>Superwossname</v>
      </c>
      <c r="N2525" s="50" t="str">
        <f t="shared" si="118"/>
        <v>Sep</v>
      </c>
      <c r="O2525" s="56">
        <f t="shared" si="119"/>
        <v>2020</v>
      </c>
      <c r="P2525" s="51">
        <f>VLOOKUP(Table6[[#This Row],[Product]],Table3[],3)</f>
        <v>3.49</v>
      </c>
      <c r="Q2525" s="35">
        <f>VLOOKUP(Table6[[#This Row],[Product]],Table3[],4)</f>
        <v>20</v>
      </c>
      <c r="R2525" s="35">
        <f>Table6[[#This Row],[Quantity]]*Table6[[#This Row],[Case]]</f>
        <v>100</v>
      </c>
      <c r="S2525" s="35">
        <f>Table6[[#This Row],[Total Sales]]*Table6[[#This Row],[Cost]]</f>
        <v>349</v>
      </c>
    </row>
    <row r="2526" spans="1:19" x14ac:dyDescent="0.3">
      <c r="A2526" s="54">
        <v>2598</v>
      </c>
      <c r="B2526" s="35" t="s">
        <v>6676</v>
      </c>
      <c r="C2526" s="35" t="s">
        <v>1596</v>
      </c>
      <c r="D2526" s="35" t="s">
        <v>41</v>
      </c>
      <c r="E2526" s="35" t="str">
        <f t="shared" si="117"/>
        <v>F</v>
      </c>
      <c r="F2526" s="35">
        <v>30</v>
      </c>
      <c r="G2526" s="35" t="s">
        <v>6677</v>
      </c>
      <c r="H2526" s="35" t="s">
        <v>182</v>
      </c>
      <c r="I2526" s="35" t="s">
        <v>32</v>
      </c>
      <c r="J2526" s="48">
        <v>44046</v>
      </c>
      <c r="K2526" s="35">
        <v>77</v>
      </c>
      <c r="L2526" s="49" t="s">
        <v>64</v>
      </c>
      <c r="M2526" s="50" t="str">
        <f>VLOOKUP(Table6[[#This Row],[Product]],Table3[],2)</f>
        <v>Ultrathing V4</v>
      </c>
      <c r="N2526" s="50" t="str">
        <f t="shared" si="118"/>
        <v>Aug</v>
      </c>
      <c r="O2526" s="56">
        <f t="shared" si="119"/>
        <v>2020</v>
      </c>
      <c r="P2526" s="51">
        <f>VLOOKUP(Table6[[#This Row],[Product]],Table3[],3)</f>
        <v>3.99</v>
      </c>
      <c r="Q2526" s="35">
        <f>VLOOKUP(Table6[[#This Row],[Product]],Table3[],4)</f>
        <v>24</v>
      </c>
      <c r="R2526" s="35">
        <f>Table6[[#This Row],[Quantity]]*Table6[[#This Row],[Case]]</f>
        <v>1848</v>
      </c>
      <c r="S2526" s="35">
        <f>Table6[[#This Row],[Total Sales]]*Table6[[#This Row],[Cost]]</f>
        <v>7373.52</v>
      </c>
    </row>
    <row r="2527" spans="1:19" x14ac:dyDescent="0.3">
      <c r="A2527" s="54">
        <v>2599</v>
      </c>
      <c r="B2527" s="35" t="s">
        <v>2556</v>
      </c>
      <c r="C2527" s="35" t="s">
        <v>1773</v>
      </c>
      <c r="D2527" s="35" t="s">
        <v>28</v>
      </c>
      <c r="E2527" s="35" t="str">
        <f t="shared" si="117"/>
        <v>M</v>
      </c>
      <c r="F2527" s="35">
        <v>30</v>
      </c>
      <c r="G2527" s="35" t="s">
        <v>15178</v>
      </c>
      <c r="H2527" s="35" t="s">
        <v>4683</v>
      </c>
      <c r="I2527" s="35" t="s">
        <v>178</v>
      </c>
      <c r="J2527" s="48" t="s">
        <v>13915</v>
      </c>
      <c r="K2527" s="35">
        <v>30</v>
      </c>
      <c r="L2527" s="49" t="s">
        <v>39</v>
      </c>
      <c r="M2527" s="50" t="str">
        <f>VLOOKUP(Table6[[#This Row],[Product]],Table3[],2)</f>
        <v>Ultrathing V1</v>
      </c>
      <c r="N2527" s="50" t="str">
        <f t="shared" si="118"/>
        <v>Mar</v>
      </c>
      <c r="O2527" s="56">
        <f t="shared" si="119"/>
        <v>2020</v>
      </c>
      <c r="P2527" s="51">
        <f>VLOOKUP(Table6[[#This Row],[Product]],Table3[],3)</f>
        <v>1.79</v>
      </c>
      <c r="Q2527" s="35">
        <f>VLOOKUP(Table6[[#This Row],[Product]],Table3[],4)</f>
        <v>17</v>
      </c>
      <c r="R2527" s="35">
        <f>Table6[[#This Row],[Quantity]]*Table6[[#This Row],[Case]]</f>
        <v>510</v>
      </c>
      <c r="S2527" s="35">
        <f>Table6[[#This Row],[Total Sales]]*Table6[[#This Row],[Cost]]</f>
        <v>912.9</v>
      </c>
    </row>
    <row r="2528" spans="1:19" x14ac:dyDescent="0.3">
      <c r="A2528" s="54">
        <v>2600</v>
      </c>
      <c r="B2528" s="35" t="s">
        <v>55</v>
      </c>
      <c r="C2528" s="35" t="s">
        <v>4121</v>
      </c>
      <c r="D2528" s="35" t="s">
        <v>28</v>
      </c>
      <c r="E2528" s="35" t="str">
        <f t="shared" si="117"/>
        <v>M</v>
      </c>
      <c r="F2528" s="35">
        <v>60</v>
      </c>
      <c r="G2528" s="35" t="s">
        <v>6679</v>
      </c>
      <c r="H2528" s="35" t="s">
        <v>4432</v>
      </c>
      <c r="I2528" s="35" t="s">
        <v>32</v>
      </c>
      <c r="J2528" s="48">
        <v>44815</v>
      </c>
      <c r="K2528" s="35">
        <v>47</v>
      </c>
      <c r="L2528" s="49" t="s">
        <v>45</v>
      </c>
      <c r="M2528" s="50" t="str">
        <f>VLOOKUP(Table6[[#This Row],[Product]],Table3[],2)</f>
        <v>Gigastuff</v>
      </c>
      <c r="N2528" s="50" t="str">
        <f t="shared" si="118"/>
        <v>Sep</v>
      </c>
      <c r="O2528" s="56">
        <f t="shared" si="119"/>
        <v>2022</v>
      </c>
      <c r="P2528" s="51">
        <f>VLOOKUP(Table6[[#This Row],[Product]],Table3[],3)</f>
        <v>1.89</v>
      </c>
      <c r="Q2528" s="35">
        <f>VLOOKUP(Table6[[#This Row],[Product]],Table3[],4)</f>
        <v>18</v>
      </c>
      <c r="R2528" s="35">
        <f>Table6[[#This Row],[Quantity]]*Table6[[#This Row],[Case]]</f>
        <v>846</v>
      </c>
      <c r="S2528" s="35">
        <f>Table6[[#This Row],[Total Sales]]*Table6[[#This Row],[Cost]]</f>
        <v>1598.9399999999998</v>
      </c>
    </row>
    <row r="2529" spans="1:19" x14ac:dyDescent="0.3">
      <c r="A2529" s="54">
        <v>2601</v>
      </c>
      <c r="B2529" s="35" t="s">
        <v>657</v>
      </c>
      <c r="C2529" s="35" t="s">
        <v>795</v>
      </c>
      <c r="D2529" s="35" t="s">
        <v>28</v>
      </c>
      <c r="E2529" s="35" t="str">
        <f t="shared" si="117"/>
        <v>M</v>
      </c>
      <c r="F2529" s="35">
        <v>30</v>
      </c>
      <c r="G2529" s="35" t="s">
        <v>6680</v>
      </c>
      <c r="H2529" s="35" t="s">
        <v>2667</v>
      </c>
      <c r="I2529" s="35" t="s">
        <v>187</v>
      </c>
      <c r="J2529" s="48" t="s">
        <v>14055</v>
      </c>
      <c r="K2529" s="35">
        <v>89</v>
      </c>
      <c r="L2529" s="49" t="s">
        <v>45</v>
      </c>
      <c r="M2529" s="50" t="str">
        <f>VLOOKUP(Table6[[#This Row],[Product]],Table3[],2)</f>
        <v>Gigastuff</v>
      </c>
      <c r="N2529" s="50" t="str">
        <f t="shared" si="118"/>
        <v>Jul</v>
      </c>
      <c r="O2529" s="56">
        <f t="shared" si="119"/>
        <v>2021</v>
      </c>
      <c r="P2529" s="51">
        <f>VLOOKUP(Table6[[#This Row],[Product]],Table3[],3)</f>
        <v>1.89</v>
      </c>
      <c r="Q2529" s="35">
        <f>VLOOKUP(Table6[[#This Row],[Product]],Table3[],4)</f>
        <v>18</v>
      </c>
      <c r="R2529" s="35">
        <f>Table6[[#This Row],[Quantity]]*Table6[[#This Row],[Case]]</f>
        <v>1602</v>
      </c>
      <c r="S2529" s="35">
        <f>Table6[[#This Row],[Total Sales]]*Table6[[#This Row],[Cost]]</f>
        <v>3027.7799999999997</v>
      </c>
    </row>
    <row r="2530" spans="1:19" x14ac:dyDescent="0.3">
      <c r="A2530" s="54">
        <v>2602</v>
      </c>
      <c r="B2530" s="35" t="s">
        <v>2177</v>
      </c>
      <c r="C2530" s="35" t="s">
        <v>3130</v>
      </c>
      <c r="D2530" s="35" t="s">
        <v>15</v>
      </c>
      <c r="E2530" s="35" t="str">
        <f t="shared" si="117"/>
        <v>F</v>
      </c>
      <c r="F2530" s="35">
        <v>90</v>
      </c>
      <c r="G2530" s="35" t="s">
        <v>6681</v>
      </c>
      <c r="H2530" s="35" t="s">
        <v>3224</v>
      </c>
      <c r="I2530" s="35" t="s">
        <v>2022</v>
      </c>
      <c r="J2530" s="48" t="s">
        <v>13895</v>
      </c>
      <c r="K2530" s="35">
        <v>99</v>
      </c>
      <c r="L2530" s="49" t="s">
        <v>20</v>
      </c>
      <c r="M2530" s="50" t="str">
        <f>VLOOKUP(Table6[[#This Row],[Product]],Table3[],2)</f>
        <v>Hyperwotsit</v>
      </c>
      <c r="N2530" s="50" t="str">
        <f t="shared" si="118"/>
        <v>Apr</v>
      </c>
      <c r="O2530" s="56">
        <f t="shared" si="119"/>
        <v>2022</v>
      </c>
      <c r="P2530" s="51">
        <f>VLOOKUP(Table6[[#This Row],[Product]],Table3[],3)</f>
        <v>2.0099999999999998</v>
      </c>
      <c r="Q2530" s="35">
        <f>VLOOKUP(Table6[[#This Row],[Product]],Table3[],4)</f>
        <v>20</v>
      </c>
      <c r="R2530" s="35">
        <f>Table6[[#This Row],[Quantity]]*Table6[[#This Row],[Case]]</f>
        <v>1980</v>
      </c>
      <c r="S2530" s="35">
        <f>Table6[[#This Row],[Total Sales]]*Table6[[#This Row],[Cost]]</f>
        <v>3979.7999999999997</v>
      </c>
    </row>
    <row r="2531" spans="1:19" x14ac:dyDescent="0.3">
      <c r="A2531" s="54">
        <v>2603</v>
      </c>
      <c r="B2531" s="35" t="s">
        <v>6682</v>
      </c>
      <c r="C2531" s="35" t="s">
        <v>6683</v>
      </c>
      <c r="D2531" s="35" t="s">
        <v>51</v>
      </c>
      <c r="E2531" s="35" t="str">
        <f t="shared" si="117"/>
        <v>F</v>
      </c>
      <c r="F2531" s="35">
        <v>90</v>
      </c>
      <c r="G2531" s="35" t="s">
        <v>6684</v>
      </c>
      <c r="H2531" s="35" t="s">
        <v>4889</v>
      </c>
      <c r="I2531" s="35" t="s">
        <v>110</v>
      </c>
      <c r="J2531" s="48" t="s">
        <v>13633</v>
      </c>
      <c r="K2531" s="35">
        <v>50</v>
      </c>
      <c r="L2531" s="49" t="s">
        <v>54</v>
      </c>
      <c r="M2531" s="50" t="str">
        <f>VLOOKUP(Table6[[#This Row],[Product]],Table3[],2)</f>
        <v>Megawidget S</v>
      </c>
      <c r="N2531" s="50" t="str">
        <f t="shared" si="118"/>
        <v>Apr</v>
      </c>
      <c r="O2531" s="56">
        <f t="shared" si="119"/>
        <v>2020</v>
      </c>
      <c r="P2531" s="51">
        <f>VLOOKUP(Table6[[#This Row],[Product]],Table3[],3)</f>
        <v>0.69</v>
      </c>
      <c r="Q2531" s="35">
        <f>VLOOKUP(Table6[[#This Row],[Product]],Table3[],4)</f>
        <v>24</v>
      </c>
      <c r="R2531" s="35">
        <f>Table6[[#This Row],[Quantity]]*Table6[[#This Row],[Case]]</f>
        <v>1200</v>
      </c>
      <c r="S2531" s="35">
        <f>Table6[[#This Row],[Total Sales]]*Table6[[#This Row],[Cost]]</f>
        <v>827.99999999999989</v>
      </c>
    </row>
    <row r="2532" spans="1:19" x14ac:dyDescent="0.3">
      <c r="A2532" s="54">
        <v>2604</v>
      </c>
      <c r="B2532" s="35" t="s">
        <v>1392</v>
      </c>
      <c r="C2532" s="35" t="s">
        <v>6685</v>
      </c>
      <c r="D2532" s="35" t="s">
        <v>28</v>
      </c>
      <c r="E2532" s="35" t="str">
        <f t="shared" si="117"/>
        <v>M</v>
      </c>
      <c r="F2532" s="35">
        <v>60</v>
      </c>
      <c r="G2532" s="35" t="s">
        <v>6686</v>
      </c>
      <c r="H2532" s="35" t="s">
        <v>6687</v>
      </c>
      <c r="I2532" s="35" t="s">
        <v>32</v>
      </c>
      <c r="J2532" s="48" t="s">
        <v>14045</v>
      </c>
      <c r="K2532" s="35">
        <v>60</v>
      </c>
      <c r="L2532" s="49" t="s">
        <v>159</v>
      </c>
      <c r="M2532" s="50" t="str">
        <f>VLOOKUP(Table6[[#This Row],[Product]],Table3[],2)</f>
        <v>Ultrathing V3</v>
      </c>
      <c r="N2532" s="50" t="str">
        <f t="shared" si="118"/>
        <v>Jun</v>
      </c>
      <c r="O2532" s="56">
        <f t="shared" si="119"/>
        <v>2021</v>
      </c>
      <c r="P2532" s="51">
        <f>VLOOKUP(Table6[[#This Row],[Product]],Table3[],3)</f>
        <v>3.39</v>
      </c>
      <c r="Q2532" s="35">
        <f>VLOOKUP(Table6[[#This Row],[Product]],Table3[],4)</f>
        <v>24</v>
      </c>
      <c r="R2532" s="35">
        <f>Table6[[#This Row],[Quantity]]*Table6[[#This Row],[Case]]</f>
        <v>1440</v>
      </c>
      <c r="S2532" s="35">
        <f>Table6[[#This Row],[Total Sales]]*Table6[[#This Row],[Cost]]</f>
        <v>4881.6000000000004</v>
      </c>
    </row>
    <row r="2533" spans="1:19" x14ac:dyDescent="0.3">
      <c r="A2533" s="54">
        <v>2605</v>
      </c>
      <c r="B2533" s="35" t="s">
        <v>5878</v>
      </c>
      <c r="C2533" s="35" t="s">
        <v>4962</v>
      </c>
      <c r="D2533" s="35" t="s">
        <v>28</v>
      </c>
      <c r="E2533" s="35" t="str">
        <f t="shared" si="117"/>
        <v>M</v>
      </c>
      <c r="F2533" s="35">
        <v>60</v>
      </c>
      <c r="G2533" s="35" t="s">
        <v>6688</v>
      </c>
      <c r="H2533" s="35" t="s">
        <v>1601</v>
      </c>
      <c r="I2533" s="35" t="s">
        <v>32</v>
      </c>
      <c r="J2533" s="48" t="s">
        <v>13833</v>
      </c>
      <c r="K2533" s="35">
        <v>53</v>
      </c>
      <c r="L2533" s="49" t="s">
        <v>101</v>
      </c>
      <c r="M2533" s="50" t="str">
        <f>VLOOKUP(Table6[[#This Row],[Product]],Table3[],2)</f>
        <v>Superwossname</v>
      </c>
      <c r="N2533" s="50" t="str">
        <f t="shared" si="118"/>
        <v>Jan</v>
      </c>
      <c r="O2533" s="56">
        <f t="shared" si="119"/>
        <v>2021</v>
      </c>
      <c r="P2533" s="51">
        <f>VLOOKUP(Table6[[#This Row],[Product]],Table3[],3)</f>
        <v>3.49</v>
      </c>
      <c r="Q2533" s="35">
        <f>VLOOKUP(Table6[[#This Row],[Product]],Table3[],4)</f>
        <v>20</v>
      </c>
      <c r="R2533" s="35">
        <f>Table6[[#This Row],[Quantity]]*Table6[[#This Row],[Case]]</f>
        <v>1060</v>
      </c>
      <c r="S2533" s="35">
        <f>Table6[[#This Row],[Total Sales]]*Table6[[#This Row],[Cost]]</f>
        <v>3699.4</v>
      </c>
    </row>
    <row r="2534" spans="1:19" x14ac:dyDescent="0.3">
      <c r="A2534" s="54">
        <v>2606</v>
      </c>
      <c r="B2534" s="35" t="s">
        <v>3483</v>
      </c>
      <c r="C2534" s="35" t="s">
        <v>2019</v>
      </c>
      <c r="D2534" s="35" t="s">
        <v>28</v>
      </c>
      <c r="E2534" s="35" t="str">
        <f t="shared" si="117"/>
        <v>M</v>
      </c>
      <c r="F2534" s="35">
        <v>90</v>
      </c>
      <c r="G2534" s="35" t="s">
        <v>13531</v>
      </c>
      <c r="H2534" s="35" t="s">
        <v>6690</v>
      </c>
      <c r="I2534" s="35" t="s">
        <v>294</v>
      </c>
      <c r="J2534" s="48">
        <v>44839</v>
      </c>
      <c r="K2534" s="35">
        <v>70</v>
      </c>
      <c r="L2534" s="49" t="s">
        <v>159</v>
      </c>
      <c r="M2534" s="50" t="str">
        <f>VLOOKUP(Table6[[#This Row],[Product]],Table3[],2)</f>
        <v>Ultrathing V3</v>
      </c>
      <c r="N2534" s="50" t="str">
        <f t="shared" si="118"/>
        <v>Oct</v>
      </c>
      <c r="O2534" s="56">
        <f t="shared" si="119"/>
        <v>2022</v>
      </c>
      <c r="P2534" s="51">
        <f>VLOOKUP(Table6[[#This Row],[Product]],Table3[],3)</f>
        <v>3.39</v>
      </c>
      <c r="Q2534" s="35">
        <f>VLOOKUP(Table6[[#This Row],[Product]],Table3[],4)</f>
        <v>24</v>
      </c>
      <c r="R2534" s="35">
        <f>Table6[[#This Row],[Quantity]]*Table6[[#This Row],[Case]]</f>
        <v>1680</v>
      </c>
      <c r="S2534" s="35">
        <f>Table6[[#This Row],[Total Sales]]*Table6[[#This Row],[Cost]]</f>
        <v>5695.2</v>
      </c>
    </row>
    <row r="2535" spans="1:19" x14ac:dyDescent="0.3">
      <c r="A2535" s="54">
        <v>2607</v>
      </c>
      <c r="B2535" s="35" t="s">
        <v>2367</v>
      </c>
      <c r="C2535" s="35" t="s">
        <v>457</v>
      </c>
      <c r="D2535" s="35" t="s">
        <v>28</v>
      </c>
      <c r="E2535" s="35" t="str">
        <f t="shared" si="117"/>
        <v>M</v>
      </c>
      <c r="F2535" s="35">
        <v>60</v>
      </c>
      <c r="G2535" s="35" t="s">
        <v>6691</v>
      </c>
      <c r="H2535" s="35" t="s">
        <v>1299</v>
      </c>
      <c r="I2535" s="35" t="s">
        <v>1199</v>
      </c>
      <c r="J2535" s="48">
        <v>44107</v>
      </c>
      <c r="K2535" s="35">
        <v>31</v>
      </c>
      <c r="L2535" s="49" t="s">
        <v>70</v>
      </c>
      <c r="M2535" s="50" t="str">
        <f>VLOOKUP(Table6[[#This Row],[Product]],Table3[],2)</f>
        <v>Megawidget M</v>
      </c>
      <c r="N2535" s="50" t="str">
        <f t="shared" si="118"/>
        <v>Oct</v>
      </c>
      <c r="O2535" s="56">
        <f t="shared" si="119"/>
        <v>2020</v>
      </c>
      <c r="P2535" s="51">
        <f>VLOOKUP(Table6[[#This Row],[Product]],Table3[],3)</f>
        <v>1.29</v>
      </c>
      <c r="Q2535" s="35">
        <f>VLOOKUP(Table6[[#This Row],[Product]],Table3[],4)</f>
        <v>24</v>
      </c>
      <c r="R2535" s="35">
        <f>Table6[[#This Row],[Quantity]]*Table6[[#This Row],[Case]]</f>
        <v>744</v>
      </c>
      <c r="S2535" s="35">
        <f>Table6[[#This Row],[Total Sales]]*Table6[[#This Row],[Cost]]</f>
        <v>959.76</v>
      </c>
    </row>
    <row r="2536" spans="1:19" x14ac:dyDescent="0.3">
      <c r="A2536" s="54">
        <v>2608</v>
      </c>
      <c r="B2536" s="35" t="s">
        <v>1563</v>
      </c>
      <c r="C2536" s="35" t="s">
        <v>1323</v>
      </c>
      <c r="D2536" s="35" t="s">
        <v>28</v>
      </c>
      <c r="E2536" s="35" t="str">
        <f t="shared" si="117"/>
        <v>M</v>
      </c>
      <c r="F2536" s="35">
        <v>30</v>
      </c>
      <c r="G2536" s="35" t="s">
        <v>6692</v>
      </c>
      <c r="H2536" s="35" t="s">
        <v>6693</v>
      </c>
      <c r="I2536" s="35" t="s">
        <v>25</v>
      </c>
      <c r="J2536" s="48">
        <v>44264</v>
      </c>
      <c r="K2536" s="35">
        <v>68</v>
      </c>
      <c r="L2536" s="49" t="s">
        <v>64</v>
      </c>
      <c r="M2536" s="50" t="str">
        <f>VLOOKUP(Table6[[#This Row],[Product]],Table3[],2)</f>
        <v>Ultrathing V4</v>
      </c>
      <c r="N2536" s="50" t="str">
        <f t="shared" si="118"/>
        <v>Mar</v>
      </c>
      <c r="O2536" s="56">
        <f t="shared" si="119"/>
        <v>2021</v>
      </c>
      <c r="P2536" s="51">
        <f>VLOOKUP(Table6[[#This Row],[Product]],Table3[],3)</f>
        <v>3.99</v>
      </c>
      <c r="Q2536" s="35">
        <f>VLOOKUP(Table6[[#This Row],[Product]],Table3[],4)</f>
        <v>24</v>
      </c>
      <c r="R2536" s="35">
        <f>Table6[[#This Row],[Quantity]]*Table6[[#This Row],[Case]]</f>
        <v>1632</v>
      </c>
      <c r="S2536" s="35">
        <f>Table6[[#This Row],[Total Sales]]*Table6[[#This Row],[Cost]]</f>
        <v>6511.68</v>
      </c>
    </row>
    <row r="2537" spans="1:19" x14ac:dyDescent="0.3">
      <c r="A2537" s="54">
        <v>2609</v>
      </c>
      <c r="B2537" s="35" t="s">
        <v>3005</v>
      </c>
      <c r="C2537" s="35" t="s">
        <v>1326</v>
      </c>
      <c r="D2537" s="35" t="s">
        <v>28</v>
      </c>
      <c r="E2537" s="35" t="str">
        <f t="shared" si="117"/>
        <v>M</v>
      </c>
      <c r="F2537" s="35">
        <v>60</v>
      </c>
      <c r="G2537" s="35" t="s">
        <v>6694</v>
      </c>
      <c r="H2537" s="35" t="s">
        <v>3746</v>
      </c>
      <c r="I2537" s="35" t="s">
        <v>32</v>
      </c>
      <c r="J2537" s="48" t="s">
        <v>14024</v>
      </c>
      <c r="K2537" s="35">
        <v>70</v>
      </c>
      <c r="L2537" s="49" t="s">
        <v>39</v>
      </c>
      <c r="M2537" s="50" t="str">
        <f>VLOOKUP(Table6[[#This Row],[Product]],Table3[],2)</f>
        <v>Ultrathing V1</v>
      </c>
      <c r="N2537" s="50" t="str">
        <f t="shared" si="118"/>
        <v>Dec</v>
      </c>
      <c r="O2537" s="56">
        <f t="shared" si="119"/>
        <v>2022</v>
      </c>
      <c r="P2537" s="51">
        <f>VLOOKUP(Table6[[#This Row],[Product]],Table3[],3)</f>
        <v>1.79</v>
      </c>
      <c r="Q2537" s="35">
        <f>VLOOKUP(Table6[[#This Row],[Product]],Table3[],4)</f>
        <v>17</v>
      </c>
      <c r="R2537" s="35">
        <f>Table6[[#This Row],[Quantity]]*Table6[[#This Row],[Case]]</f>
        <v>1190</v>
      </c>
      <c r="S2537" s="35">
        <f>Table6[[#This Row],[Total Sales]]*Table6[[#This Row],[Cost]]</f>
        <v>2130.1</v>
      </c>
    </row>
    <row r="2538" spans="1:19" x14ac:dyDescent="0.3">
      <c r="A2538" s="54">
        <v>2610</v>
      </c>
      <c r="B2538" s="35" t="s">
        <v>6695</v>
      </c>
      <c r="C2538" s="35" t="s">
        <v>5452</v>
      </c>
      <c r="D2538" s="35" t="s">
        <v>51</v>
      </c>
      <c r="E2538" s="35" t="str">
        <f t="shared" si="117"/>
        <v>F</v>
      </c>
      <c r="F2538" s="35">
        <v>30</v>
      </c>
      <c r="G2538" s="35" t="s">
        <v>6696</v>
      </c>
      <c r="H2538" s="35" t="s">
        <v>3746</v>
      </c>
      <c r="I2538" s="35" t="s">
        <v>32</v>
      </c>
      <c r="J2538" s="48" t="s">
        <v>13936</v>
      </c>
      <c r="K2538" s="35">
        <v>43</v>
      </c>
      <c r="L2538" s="49" t="s">
        <v>20</v>
      </c>
      <c r="M2538" s="50" t="str">
        <f>VLOOKUP(Table6[[#This Row],[Product]],Table3[],2)</f>
        <v>Hyperwotsit</v>
      </c>
      <c r="N2538" s="50" t="str">
        <f t="shared" si="118"/>
        <v>May</v>
      </c>
      <c r="O2538" s="56">
        <f t="shared" si="119"/>
        <v>2020</v>
      </c>
      <c r="P2538" s="51">
        <f>VLOOKUP(Table6[[#This Row],[Product]],Table3[],3)</f>
        <v>2.0099999999999998</v>
      </c>
      <c r="Q2538" s="35">
        <f>VLOOKUP(Table6[[#This Row],[Product]],Table3[],4)</f>
        <v>20</v>
      </c>
      <c r="R2538" s="35">
        <f>Table6[[#This Row],[Quantity]]*Table6[[#This Row],[Case]]</f>
        <v>860</v>
      </c>
      <c r="S2538" s="35">
        <f>Table6[[#This Row],[Total Sales]]*Table6[[#This Row],[Cost]]</f>
        <v>1728.6</v>
      </c>
    </row>
    <row r="2539" spans="1:19" x14ac:dyDescent="0.3">
      <c r="A2539" s="54">
        <v>2611</v>
      </c>
      <c r="B2539" s="35" t="s">
        <v>3429</v>
      </c>
      <c r="C2539" s="35" t="s">
        <v>5225</v>
      </c>
      <c r="D2539" s="35" t="s">
        <v>28</v>
      </c>
      <c r="E2539" s="35" t="str">
        <f t="shared" si="117"/>
        <v>M</v>
      </c>
      <c r="F2539" s="35">
        <v>90</v>
      </c>
      <c r="G2539" s="35" t="s">
        <v>6697</v>
      </c>
      <c r="H2539" s="35" t="s">
        <v>2530</v>
      </c>
      <c r="I2539" s="35" t="s">
        <v>32</v>
      </c>
      <c r="J2539" s="48">
        <v>43901</v>
      </c>
      <c r="K2539" s="35">
        <v>14</v>
      </c>
      <c r="L2539" s="49" t="s">
        <v>70</v>
      </c>
      <c r="M2539" s="50" t="str">
        <f>VLOOKUP(Table6[[#This Row],[Product]],Table3[],2)</f>
        <v>Megawidget M</v>
      </c>
      <c r="N2539" s="50" t="str">
        <f t="shared" si="118"/>
        <v>Mar</v>
      </c>
      <c r="O2539" s="56">
        <f t="shared" si="119"/>
        <v>2020</v>
      </c>
      <c r="P2539" s="51">
        <f>VLOOKUP(Table6[[#This Row],[Product]],Table3[],3)</f>
        <v>1.29</v>
      </c>
      <c r="Q2539" s="35">
        <f>VLOOKUP(Table6[[#This Row],[Product]],Table3[],4)</f>
        <v>24</v>
      </c>
      <c r="R2539" s="35">
        <f>Table6[[#This Row],[Quantity]]*Table6[[#This Row],[Case]]</f>
        <v>336</v>
      </c>
      <c r="S2539" s="35">
        <f>Table6[[#This Row],[Total Sales]]*Table6[[#This Row],[Cost]]</f>
        <v>433.44</v>
      </c>
    </row>
    <row r="2540" spans="1:19" x14ac:dyDescent="0.3">
      <c r="A2540" s="54">
        <v>2612</v>
      </c>
      <c r="B2540" s="35" t="s">
        <v>2815</v>
      </c>
      <c r="C2540" s="35" t="s">
        <v>2010</v>
      </c>
      <c r="D2540" s="35" t="s">
        <v>28</v>
      </c>
      <c r="E2540" s="35" t="str">
        <f t="shared" si="117"/>
        <v>M</v>
      </c>
      <c r="F2540" s="35">
        <v>90</v>
      </c>
      <c r="G2540" s="35" t="s">
        <v>15179</v>
      </c>
      <c r="H2540" s="35" t="s">
        <v>1448</v>
      </c>
      <c r="I2540" s="35" t="s">
        <v>1449</v>
      </c>
      <c r="J2540" s="48" t="s">
        <v>14034</v>
      </c>
      <c r="K2540" s="35">
        <v>62</v>
      </c>
      <c r="L2540" s="49" t="s">
        <v>39</v>
      </c>
      <c r="M2540" s="50" t="str">
        <f>VLOOKUP(Table6[[#This Row],[Product]],Table3[],2)</f>
        <v>Ultrathing V1</v>
      </c>
      <c r="N2540" s="50" t="str">
        <f t="shared" si="118"/>
        <v>Jul</v>
      </c>
      <c r="O2540" s="56">
        <f t="shared" si="119"/>
        <v>2020</v>
      </c>
      <c r="P2540" s="51">
        <f>VLOOKUP(Table6[[#This Row],[Product]],Table3[],3)</f>
        <v>1.79</v>
      </c>
      <c r="Q2540" s="35">
        <f>VLOOKUP(Table6[[#This Row],[Product]],Table3[],4)</f>
        <v>17</v>
      </c>
      <c r="R2540" s="35">
        <f>Table6[[#This Row],[Quantity]]*Table6[[#This Row],[Case]]</f>
        <v>1054</v>
      </c>
      <c r="S2540" s="35">
        <f>Table6[[#This Row],[Total Sales]]*Table6[[#This Row],[Cost]]</f>
        <v>1886.66</v>
      </c>
    </row>
    <row r="2541" spans="1:19" x14ac:dyDescent="0.3">
      <c r="A2541" s="54">
        <v>2613</v>
      </c>
      <c r="B2541" s="35" t="s">
        <v>6699</v>
      </c>
      <c r="C2541" s="35" t="s">
        <v>3911</v>
      </c>
      <c r="D2541" s="35" t="s">
        <v>28</v>
      </c>
      <c r="E2541" s="35" t="str">
        <f t="shared" si="117"/>
        <v>M</v>
      </c>
      <c r="F2541" s="35">
        <v>30</v>
      </c>
      <c r="G2541" s="35" t="s">
        <v>6700</v>
      </c>
      <c r="H2541" s="35" t="s">
        <v>2380</v>
      </c>
      <c r="I2541" s="35" t="s">
        <v>173</v>
      </c>
      <c r="J2541" s="48" t="s">
        <v>13737</v>
      </c>
      <c r="K2541" s="35">
        <v>95</v>
      </c>
      <c r="L2541" s="49" t="s">
        <v>39</v>
      </c>
      <c r="M2541" s="50" t="str">
        <f>VLOOKUP(Table6[[#This Row],[Product]],Table3[],2)</f>
        <v>Ultrathing V1</v>
      </c>
      <c r="N2541" s="50" t="str">
        <f t="shared" si="118"/>
        <v>Aug</v>
      </c>
      <c r="O2541" s="56">
        <f t="shared" si="119"/>
        <v>2022</v>
      </c>
      <c r="P2541" s="51">
        <f>VLOOKUP(Table6[[#This Row],[Product]],Table3[],3)</f>
        <v>1.79</v>
      </c>
      <c r="Q2541" s="35">
        <f>VLOOKUP(Table6[[#This Row],[Product]],Table3[],4)</f>
        <v>17</v>
      </c>
      <c r="R2541" s="35">
        <f>Table6[[#This Row],[Quantity]]*Table6[[#This Row],[Case]]</f>
        <v>1615</v>
      </c>
      <c r="S2541" s="35">
        <f>Table6[[#This Row],[Total Sales]]*Table6[[#This Row],[Cost]]</f>
        <v>2890.85</v>
      </c>
    </row>
    <row r="2542" spans="1:19" x14ac:dyDescent="0.3">
      <c r="A2542" s="54">
        <v>2614</v>
      </c>
      <c r="B2542" s="35" t="s">
        <v>2051</v>
      </c>
      <c r="C2542" s="35" t="s">
        <v>6701</v>
      </c>
      <c r="D2542" s="35" t="s">
        <v>28</v>
      </c>
      <c r="E2542" s="35" t="str">
        <f t="shared" si="117"/>
        <v>M</v>
      </c>
      <c r="F2542" s="35">
        <v>90</v>
      </c>
      <c r="G2542" s="35" t="s">
        <v>6700</v>
      </c>
      <c r="H2542" s="35" t="s">
        <v>4878</v>
      </c>
      <c r="I2542" s="35" t="s">
        <v>187</v>
      </c>
      <c r="J2542" s="48">
        <v>44747</v>
      </c>
      <c r="K2542" s="35">
        <v>15</v>
      </c>
      <c r="L2542" s="49" t="s">
        <v>80</v>
      </c>
      <c r="M2542" s="50" t="str">
        <f>VLOOKUP(Table6[[#This Row],[Product]],Table3[],2)</f>
        <v>Ultrathing V2</v>
      </c>
      <c r="N2542" s="50" t="str">
        <f t="shared" si="118"/>
        <v>Jul</v>
      </c>
      <c r="O2542" s="56">
        <f t="shared" si="119"/>
        <v>2022</v>
      </c>
      <c r="P2542" s="51">
        <f>VLOOKUP(Table6[[#This Row],[Product]],Table3[],3)</f>
        <v>2.95</v>
      </c>
      <c r="Q2542" s="35">
        <f>VLOOKUP(Table6[[#This Row],[Product]],Table3[],4)</f>
        <v>20</v>
      </c>
      <c r="R2542" s="35">
        <f>Table6[[#This Row],[Quantity]]*Table6[[#This Row],[Case]]</f>
        <v>300</v>
      </c>
      <c r="S2542" s="35">
        <f>Table6[[#This Row],[Total Sales]]*Table6[[#This Row],[Cost]]</f>
        <v>885</v>
      </c>
    </row>
    <row r="2543" spans="1:19" x14ac:dyDescent="0.3">
      <c r="A2543" s="54">
        <v>2615</v>
      </c>
      <c r="B2543" s="35" t="s">
        <v>4094</v>
      </c>
      <c r="C2543" s="35" t="s">
        <v>955</v>
      </c>
      <c r="D2543" s="35" t="s">
        <v>28</v>
      </c>
      <c r="E2543" s="35" t="str">
        <f t="shared" si="117"/>
        <v>M</v>
      </c>
      <c r="F2543" s="35">
        <v>30</v>
      </c>
      <c r="G2543" s="35" t="s">
        <v>6700</v>
      </c>
      <c r="H2543" s="35" t="s">
        <v>4311</v>
      </c>
      <c r="I2543" s="35" t="s">
        <v>32</v>
      </c>
      <c r="J2543" s="48" t="s">
        <v>13787</v>
      </c>
      <c r="K2543" s="35">
        <v>10</v>
      </c>
      <c r="L2543" s="49" t="s">
        <v>39</v>
      </c>
      <c r="M2543" s="50" t="str">
        <f>VLOOKUP(Table6[[#This Row],[Product]],Table3[],2)</f>
        <v>Ultrathing V1</v>
      </c>
      <c r="N2543" s="50" t="str">
        <f t="shared" si="118"/>
        <v>May</v>
      </c>
      <c r="O2543" s="56">
        <f t="shared" si="119"/>
        <v>2021</v>
      </c>
      <c r="P2543" s="51">
        <f>VLOOKUP(Table6[[#This Row],[Product]],Table3[],3)</f>
        <v>1.79</v>
      </c>
      <c r="Q2543" s="35">
        <f>VLOOKUP(Table6[[#This Row],[Product]],Table3[],4)</f>
        <v>17</v>
      </c>
      <c r="R2543" s="35">
        <f>Table6[[#This Row],[Quantity]]*Table6[[#This Row],[Case]]</f>
        <v>170</v>
      </c>
      <c r="S2543" s="35">
        <f>Table6[[#This Row],[Total Sales]]*Table6[[#This Row],[Cost]]</f>
        <v>304.3</v>
      </c>
    </row>
    <row r="2544" spans="1:19" x14ac:dyDescent="0.3">
      <c r="A2544" s="54">
        <v>2616</v>
      </c>
      <c r="B2544" s="35" t="s">
        <v>5502</v>
      </c>
      <c r="C2544" s="35" t="s">
        <v>3927</v>
      </c>
      <c r="D2544" s="35" t="s">
        <v>28</v>
      </c>
      <c r="E2544" s="35" t="str">
        <f t="shared" si="117"/>
        <v>M</v>
      </c>
      <c r="F2544" s="35">
        <v>90</v>
      </c>
      <c r="G2544" s="35" t="s">
        <v>6702</v>
      </c>
      <c r="H2544" s="35" t="s">
        <v>538</v>
      </c>
      <c r="I2544" s="35" t="s">
        <v>32</v>
      </c>
      <c r="J2544" s="48" t="s">
        <v>13933</v>
      </c>
      <c r="K2544" s="35">
        <v>79</v>
      </c>
      <c r="L2544" s="49" t="s">
        <v>20</v>
      </c>
      <c r="M2544" s="50" t="str">
        <f>VLOOKUP(Table6[[#This Row],[Product]],Table3[],2)</f>
        <v>Hyperwotsit</v>
      </c>
      <c r="N2544" s="50" t="str">
        <f t="shared" si="118"/>
        <v>Jul</v>
      </c>
      <c r="O2544" s="56">
        <f t="shared" si="119"/>
        <v>2022</v>
      </c>
      <c r="P2544" s="51">
        <f>VLOOKUP(Table6[[#This Row],[Product]],Table3[],3)</f>
        <v>2.0099999999999998</v>
      </c>
      <c r="Q2544" s="35">
        <f>VLOOKUP(Table6[[#This Row],[Product]],Table3[],4)</f>
        <v>20</v>
      </c>
      <c r="R2544" s="35">
        <f>Table6[[#This Row],[Quantity]]*Table6[[#This Row],[Case]]</f>
        <v>1580</v>
      </c>
      <c r="S2544" s="35">
        <f>Table6[[#This Row],[Total Sales]]*Table6[[#This Row],[Cost]]</f>
        <v>3175.7999999999997</v>
      </c>
    </row>
    <row r="2545" spans="1:19" x14ac:dyDescent="0.3">
      <c r="A2545" s="54">
        <v>2617</v>
      </c>
      <c r="B2545" s="35" t="s">
        <v>6703</v>
      </c>
      <c r="C2545" s="35" t="s">
        <v>6704</v>
      </c>
      <c r="D2545" s="35" t="s">
        <v>51</v>
      </c>
      <c r="E2545" s="35" t="str">
        <f t="shared" si="117"/>
        <v>F</v>
      </c>
      <c r="F2545" s="35">
        <v>90</v>
      </c>
      <c r="G2545" s="35" t="s">
        <v>6705</v>
      </c>
      <c r="H2545" s="35" t="s">
        <v>6312</v>
      </c>
      <c r="I2545" s="35" t="s">
        <v>173</v>
      </c>
      <c r="J2545" s="48">
        <v>44076</v>
      </c>
      <c r="K2545" s="35">
        <v>8</v>
      </c>
      <c r="L2545" s="49" t="s">
        <v>101</v>
      </c>
      <c r="M2545" s="50" t="str">
        <f>VLOOKUP(Table6[[#This Row],[Product]],Table3[],2)</f>
        <v>Superwossname</v>
      </c>
      <c r="N2545" s="50" t="str">
        <f t="shared" si="118"/>
        <v>Sep</v>
      </c>
      <c r="O2545" s="56">
        <f t="shared" si="119"/>
        <v>2020</v>
      </c>
      <c r="P2545" s="51">
        <f>VLOOKUP(Table6[[#This Row],[Product]],Table3[],3)</f>
        <v>3.49</v>
      </c>
      <c r="Q2545" s="35">
        <f>VLOOKUP(Table6[[#This Row],[Product]],Table3[],4)</f>
        <v>20</v>
      </c>
      <c r="R2545" s="35">
        <f>Table6[[#This Row],[Quantity]]*Table6[[#This Row],[Case]]</f>
        <v>160</v>
      </c>
      <c r="S2545" s="35">
        <f>Table6[[#This Row],[Total Sales]]*Table6[[#This Row],[Cost]]</f>
        <v>558.40000000000009</v>
      </c>
    </row>
    <row r="2546" spans="1:19" x14ac:dyDescent="0.3">
      <c r="A2546" s="54">
        <v>2618</v>
      </c>
      <c r="B2546" s="35" t="s">
        <v>4176</v>
      </c>
      <c r="C2546" s="35" t="s">
        <v>1072</v>
      </c>
      <c r="D2546" s="35" t="s">
        <v>117</v>
      </c>
      <c r="E2546" s="35" t="str">
        <f t="shared" si="117"/>
        <v>M/F</v>
      </c>
      <c r="F2546" s="35">
        <v>60</v>
      </c>
      <c r="G2546" s="35" t="s">
        <v>6706</v>
      </c>
      <c r="H2546" s="35" t="s">
        <v>607</v>
      </c>
      <c r="I2546" s="35" t="s">
        <v>32</v>
      </c>
      <c r="J2546" s="48">
        <v>44602</v>
      </c>
      <c r="K2546" s="35">
        <v>45</v>
      </c>
      <c r="L2546" s="49" t="s">
        <v>80</v>
      </c>
      <c r="M2546" s="50" t="str">
        <f>VLOOKUP(Table6[[#This Row],[Product]],Table3[],2)</f>
        <v>Ultrathing V2</v>
      </c>
      <c r="N2546" s="50" t="str">
        <f t="shared" si="118"/>
        <v>Feb</v>
      </c>
      <c r="O2546" s="56">
        <f t="shared" si="119"/>
        <v>2022</v>
      </c>
      <c r="P2546" s="51">
        <f>VLOOKUP(Table6[[#This Row],[Product]],Table3[],3)</f>
        <v>2.95</v>
      </c>
      <c r="Q2546" s="35">
        <f>VLOOKUP(Table6[[#This Row],[Product]],Table3[],4)</f>
        <v>20</v>
      </c>
      <c r="R2546" s="35">
        <f>Table6[[#This Row],[Quantity]]*Table6[[#This Row],[Case]]</f>
        <v>900</v>
      </c>
      <c r="S2546" s="35">
        <f>Table6[[#This Row],[Total Sales]]*Table6[[#This Row],[Cost]]</f>
        <v>2655</v>
      </c>
    </row>
    <row r="2547" spans="1:19" x14ac:dyDescent="0.3">
      <c r="A2547" s="54">
        <v>2619</v>
      </c>
      <c r="B2547" s="35" t="s">
        <v>3176</v>
      </c>
      <c r="C2547" s="35" t="s">
        <v>2024</v>
      </c>
      <c r="D2547" s="35" t="s">
        <v>28</v>
      </c>
      <c r="E2547" s="35" t="str">
        <f t="shared" si="117"/>
        <v>M</v>
      </c>
      <c r="F2547" s="35">
        <v>90</v>
      </c>
      <c r="G2547" s="35" t="s">
        <v>6707</v>
      </c>
      <c r="H2547" s="35" t="s">
        <v>641</v>
      </c>
      <c r="I2547" s="35" t="s">
        <v>294</v>
      </c>
      <c r="J2547" s="48" t="s">
        <v>14025</v>
      </c>
      <c r="K2547" s="35">
        <v>10</v>
      </c>
      <c r="L2547" s="49" t="s">
        <v>159</v>
      </c>
      <c r="M2547" s="50" t="str">
        <f>VLOOKUP(Table6[[#This Row],[Product]],Table3[],2)</f>
        <v>Ultrathing V3</v>
      </c>
      <c r="N2547" s="50" t="str">
        <f t="shared" si="118"/>
        <v>Sep</v>
      </c>
      <c r="O2547" s="56">
        <f t="shared" si="119"/>
        <v>2021</v>
      </c>
      <c r="P2547" s="51">
        <f>VLOOKUP(Table6[[#This Row],[Product]],Table3[],3)</f>
        <v>3.39</v>
      </c>
      <c r="Q2547" s="35">
        <f>VLOOKUP(Table6[[#This Row],[Product]],Table3[],4)</f>
        <v>24</v>
      </c>
      <c r="R2547" s="35">
        <f>Table6[[#This Row],[Quantity]]*Table6[[#This Row],[Case]]</f>
        <v>240</v>
      </c>
      <c r="S2547" s="35">
        <f>Table6[[#This Row],[Total Sales]]*Table6[[#This Row],[Cost]]</f>
        <v>813.6</v>
      </c>
    </row>
    <row r="2548" spans="1:19" x14ac:dyDescent="0.3">
      <c r="A2548" s="54">
        <v>2620</v>
      </c>
      <c r="B2548" s="35" t="s">
        <v>567</v>
      </c>
      <c r="C2548" s="35" t="s">
        <v>6708</v>
      </c>
      <c r="D2548" s="35" t="s">
        <v>28</v>
      </c>
      <c r="E2548" s="35" t="str">
        <f t="shared" si="117"/>
        <v>M</v>
      </c>
      <c r="F2548" s="35">
        <v>90</v>
      </c>
      <c r="G2548" s="35" t="s">
        <v>6709</v>
      </c>
      <c r="H2548" s="35" t="s">
        <v>6710</v>
      </c>
      <c r="I2548" s="35" t="s">
        <v>32</v>
      </c>
      <c r="J2548" s="48">
        <v>44116</v>
      </c>
      <c r="K2548" s="35">
        <v>37</v>
      </c>
      <c r="L2548" s="49" t="s">
        <v>80</v>
      </c>
      <c r="M2548" s="50" t="str">
        <f>VLOOKUP(Table6[[#This Row],[Product]],Table3[],2)</f>
        <v>Ultrathing V2</v>
      </c>
      <c r="N2548" s="50" t="str">
        <f t="shared" si="118"/>
        <v>Oct</v>
      </c>
      <c r="O2548" s="56">
        <f t="shared" si="119"/>
        <v>2020</v>
      </c>
      <c r="P2548" s="51">
        <f>VLOOKUP(Table6[[#This Row],[Product]],Table3[],3)</f>
        <v>2.95</v>
      </c>
      <c r="Q2548" s="35">
        <f>VLOOKUP(Table6[[#This Row],[Product]],Table3[],4)</f>
        <v>20</v>
      </c>
      <c r="R2548" s="35">
        <f>Table6[[#This Row],[Quantity]]*Table6[[#This Row],[Case]]</f>
        <v>740</v>
      </c>
      <c r="S2548" s="35">
        <f>Table6[[#This Row],[Total Sales]]*Table6[[#This Row],[Cost]]</f>
        <v>2183</v>
      </c>
    </row>
    <row r="2549" spans="1:19" x14ac:dyDescent="0.3">
      <c r="A2549" s="54">
        <v>2621</v>
      </c>
      <c r="B2549" s="35" t="s">
        <v>6711</v>
      </c>
      <c r="C2549" s="35" t="s">
        <v>6712</v>
      </c>
      <c r="D2549" s="35" t="s">
        <v>51</v>
      </c>
      <c r="E2549" s="35" t="str">
        <f t="shared" si="117"/>
        <v>F</v>
      </c>
      <c r="F2549" s="35">
        <v>90</v>
      </c>
      <c r="G2549" s="35" t="s">
        <v>6713</v>
      </c>
      <c r="H2549" s="35" t="s">
        <v>6714</v>
      </c>
      <c r="I2549" s="35" t="s">
        <v>129</v>
      </c>
      <c r="J2549" s="48" t="s">
        <v>14140</v>
      </c>
      <c r="K2549" s="35">
        <v>91</v>
      </c>
      <c r="L2549" s="49" t="s">
        <v>33</v>
      </c>
      <c r="M2549" s="50" t="str">
        <f>VLOOKUP(Table6[[#This Row],[Product]],Table3[],2)</f>
        <v>Megawidget L</v>
      </c>
      <c r="N2549" s="50" t="str">
        <f t="shared" si="118"/>
        <v>Jun</v>
      </c>
      <c r="O2549" s="56">
        <f t="shared" si="119"/>
        <v>2021</v>
      </c>
      <c r="P2549" s="51">
        <f>VLOOKUP(Table6[[#This Row],[Product]],Table3[],3)</f>
        <v>1.79</v>
      </c>
      <c r="Q2549" s="35">
        <f>VLOOKUP(Table6[[#This Row],[Product]],Table3[],4)</f>
        <v>24</v>
      </c>
      <c r="R2549" s="35">
        <f>Table6[[#This Row],[Quantity]]*Table6[[#This Row],[Case]]</f>
        <v>2184</v>
      </c>
      <c r="S2549" s="35">
        <f>Table6[[#This Row],[Total Sales]]*Table6[[#This Row],[Cost]]</f>
        <v>3909.36</v>
      </c>
    </row>
    <row r="2550" spans="1:19" x14ac:dyDescent="0.3">
      <c r="A2550" s="54">
        <v>2622</v>
      </c>
      <c r="B2550" s="35" t="s">
        <v>2295</v>
      </c>
      <c r="C2550" s="35" t="s">
        <v>5756</v>
      </c>
      <c r="D2550" s="35" t="s">
        <v>51</v>
      </c>
      <c r="E2550" s="35" t="str">
        <f t="shared" si="117"/>
        <v>F</v>
      </c>
      <c r="F2550" s="35">
        <v>30</v>
      </c>
      <c r="G2550" s="35" t="s">
        <v>6713</v>
      </c>
      <c r="H2550" s="35" t="s">
        <v>1519</v>
      </c>
      <c r="I2550" s="35" t="s">
        <v>32</v>
      </c>
      <c r="J2550" s="48">
        <v>44355</v>
      </c>
      <c r="K2550" s="35">
        <v>31</v>
      </c>
      <c r="L2550" s="49" t="s">
        <v>39</v>
      </c>
      <c r="M2550" s="50" t="str">
        <f>VLOOKUP(Table6[[#This Row],[Product]],Table3[],2)</f>
        <v>Ultrathing V1</v>
      </c>
      <c r="N2550" s="50" t="str">
        <f t="shared" si="118"/>
        <v>Jun</v>
      </c>
      <c r="O2550" s="56">
        <f t="shared" si="119"/>
        <v>2021</v>
      </c>
      <c r="P2550" s="51">
        <f>VLOOKUP(Table6[[#This Row],[Product]],Table3[],3)</f>
        <v>1.79</v>
      </c>
      <c r="Q2550" s="35">
        <f>VLOOKUP(Table6[[#This Row],[Product]],Table3[],4)</f>
        <v>17</v>
      </c>
      <c r="R2550" s="35">
        <f>Table6[[#This Row],[Quantity]]*Table6[[#This Row],[Case]]</f>
        <v>527</v>
      </c>
      <c r="S2550" s="35">
        <f>Table6[[#This Row],[Total Sales]]*Table6[[#This Row],[Cost]]</f>
        <v>943.33</v>
      </c>
    </row>
    <row r="2551" spans="1:19" x14ac:dyDescent="0.3">
      <c r="A2551" s="54">
        <v>2623</v>
      </c>
      <c r="B2551" s="35" t="s">
        <v>6715</v>
      </c>
      <c r="C2551" s="35" t="s">
        <v>5193</v>
      </c>
      <c r="D2551" s="35" t="s">
        <v>28</v>
      </c>
      <c r="E2551" s="35" t="str">
        <f t="shared" si="117"/>
        <v>M</v>
      </c>
      <c r="F2551" s="35">
        <v>60</v>
      </c>
      <c r="G2551" s="35" t="s">
        <v>6716</v>
      </c>
      <c r="H2551" s="35" t="s">
        <v>3007</v>
      </c>
      <c r="I2551" s="35" t="s">
        <v>554</v>
      </c>
      <c r="J2551" s="48" t="s">
        <v>13849</v>
      </c>
      <c r="K2551" s="35">
        <v>41</v>
      </c>
      <c r="L2551" s="49" t="s">
        <v>80</v>
      </c>
      <c r="M2551" s="50" t="str">
        <f>VLOOKUP(Table6[[#This Row],[Product]],Table3[],2)</f>
        <v>Ultrathing V2</v>
      </c>
      <c r="N2551" s="50" t="str">
        <f t="shared" si="118"/>
        <v>Oct</v>
      </c>
      <c r="O2551" s="56">
        <f t="shared" si="119"/>
        <v>2021</v>
      </c>
      <c r="P2551" s="51">
        <f>VLOOKUP(Table6[[#This Row],[Product]],Table3[],3)</f>
        <v>2.95</v>
      </c>
      <c r="Q2551" s="35">
        <f>VLOOKUP(Table6[[#This Row],[Product]],Table3[],4)</f>
        <v>20</v>
      </c>
      <c r="R2551" s="35">
        <f>Table6[[#This Row],[Quantity]]*Table6[[#This Row],[Case]]</f>
        <v>820</v>
      </c>
      <c r="S2551" s="35">
        <f>Table6[[#This Row],[Total Sales]]*Table6[[#This Row],[Cost]]</f>
        <v>2419</v>
      </c>
    </row>
    <row r="2552" spans="1:19" x14ac:dyDescent="0.3">
      <c r="A2552" s="54">
        <v>2624</v>
      </c>
      <c r="B2552" s="35" t="s">
        <v>6717</v>
      </c>
      <c r="C2552" s="35" t="s">
        <v>1627</v>
      </c>
      <c r="D2552" s="35" t="s">
        <v>41</v>
      </c>
      <c r="E2552" s="35" t="str">
        <f t="shared" si="117"/>
        <v>F</v>
      </c>
      <c r="F2552" s="35">
        <v>90</v>
      </c>
      <c r="G2552" s="35" t="s">
        <v>6718</v>
      </c>
      <c r="H2552" s="35" t="s">
        <v>2366</v>
      </c>
      <c r="I2552" s="35" t="s">
        <v>1367</v>
      </c>
      <c r="J2552" s="48" t="s">
        <v>14204</v>
      </c>
      <c r="K2552" s="35">
        <v>36</v>
      </c>
      <c r="L2552" s="49" t="s">
        <v>80</v>
      </c>
      <c r="M2552" s="50" t="str">
        <f>VLOOKUP(Table6[[#This Row],[Product]],Table3[],2)</f>
        <v>Ultrathing V2</v>
      </c>
      <c r="N2552" s="50" t="str">
        <f t="shared" si="118"/>
        <v>Dec</v>
      </c>
      <c r="O2552" s="56">
        <f t="shared" si="119"/>
        <v>2020</v>
      </c>
      <c r="P2552" s="51">
        <f>VLOOKUP(Table6[[#This Row],[Product]],Table3[],3)</f>
        <v>2.95</v>
      </c>
      <c r="Q2552" s="35">
        <f>VLOOKUP(Table6[[#This Row],[Product]],Table3[],4)</f>
        <v>20</v>
      </c>
      <c r="R2552" s="35">
        <f>Table6[[#This Row],[Quantity]]*Table6[[#This Row],[Case]]</f>
        <v>720</v>
      </c>
      <c r="S2552" s="35">
        <f>Table6[[#This Row],[Total Sales]]*Table6[[#This Row],[Cost]]</f>
        <v>2124</v>
      </c>
    </row>
    <row r="2553" spans="1:19" x14ac:dyDescent="0.3">
      <c r="A2553" s="54">
        <v>2625</v>
      </c>
      <c r="B2553" s="35" t="s">
        <v>1654</v>
      </c>
      <c r="C2553" s="35" t="s">
        <v>6719</v>
      </c>
      <c r="D2553" s="35" t="s">
        <v>51</v>
      </c>
      <c r="E2553" s="35" t="str">
        <f t="shared" si="117"/>
        <v>F</v>
      </c>
      <c r="F2553" s="35">
        <v>90</v>
      </c>
      <c r="G2553" s="35" t="s">
        <v>6720</v>
      </c>
      <c r="H2553" s="35" t="s">
        <v>1690</v>
      </c>
      <c r="I2553" s="35" t="s">
        <v>208</v>
      </c>
      <c r="J2553" s="48" t="s">
        <v>14015</v>
      </c>
      <c r="K2553" s="35">
        <v>37</v>
      </c>
      <c r="L2553" s="49" t="s">
        <v>80</v>
      </c>
      <c r="M2553" s="50" t="str">
        <f>VLOOKUP(Table6[[#This Row],[Product]],Table3[],2)</f>
        <v>Ultrathing V2</v>
      </c>
      <c r="N2553" s="50" t="str">
        <f t="shared" si="118"/>
        <v>Jun</v>
      </c>
      <c r="O2553" s="56">
        <f t="shared" si="119"/>
        <v>2020</v>
      </c>
      <c r="P2553" s="51">
        <f>VLOOKUP(Table6[[#This Row],[Product]],Table3[],3)</f>
        <v>2.95</v>
      </c>
      <c r="Q2553" s="35">
        <f>VLOOKUP(Table6[[#This Row],[Product]],Table3[],4)</f>
        <v>20</v>
      </c>
      <c r="R2553" s="35">
        <f>Table6[[#This Row],[Quantity]]*Table6[[#This Row],[Case]]</f>
        <v>740</v>
      </c>
      <c r="S2553" s="35">
        <f>Table6[[#This Row],[Total Sales]]*Table6[[#This Row],[Cost]]</f>
        <v>2183</v>
      </c>
    </row>
    <row r="2554" spans="1:19" x14ac:dyDescent="0.3">
      <c r="A2554" s="54">
        <v>2626</v>
      </c>
      <c r="B2554" s="35" t="s">
        <v>6721</v>
      </c>
      <c r="C2554" s="35" t="s">
        <v>6722</v>
      </c>
      <c r="D2554" s="35" t="s">
        <v>51</v>
      </c>
      <c r="E2554" s="35" t="str">
        <f t="shared" si="117"/>
        <v>F</v>
      </c>
      <c r="F2554" s="35">
        <v>30</v>
      </c>
      <c r="G2554" s="35" t="s">
        <v>6723</v>
      </c>
      <c r="H2554" s="35" t="s">
        <v>5079</v>
      </c>
      <c r="I2554" s="35" t="s">
        <v>294</v>
      </c>
      <c r="J2554" s="48" t="s">
        <v>13969</v>
      </c>
      <c r="K2554" s="35">
        <v>26</v>
      </c>
      <c r="L2554" s="49" t="s">
        <v>33</v>
      </c>
      <c r="M2554" s="50" t="str">
        <f>VLOOKUP(Table6[[#This Row],[Product]],Table3[],2)</f>
        <v>Megawidget L</v>
      </c>
      <c r="N2554" s="50" t="str">
        <f t="shared" si="118"/>
        <v>Jan</v>
      </c>
      <c r="O2554" s="56">
        <f t="shared" si="119"/>
        <v>2021</v>
      </c>
      <c r="P2554" s="51">
        <f>VLOOKUP(Table6[[#This Row],[Product]],Table3[],3)</f>
        <v>1.79</v>
      </c>
      <c r="Q2554" s="35">
        <f>VLOOKUP(Table6[[#This Row],[Product]],Table3[],4)</f>
        <v>24</v>
      </c>
      <c r="R2554" s="35">
        <f>Table6[[#This Row],[Quantity]]*Table6[[#This Row],[Case]]</f>
        <v>624</v>
      </c>
      <c r="S2554" s="35">
        <f>Table6[[#This Row],[Total Sales]]*Table6[[#This Row],[Cost]]</f>
        <v>1116.96</v>
      </c>
    </row>
    <row r="2555" spans="1:19" x14ac:dyDescent="0.3">
      <c r="A2555" s="54">
        <v>2627</v>
      </c>
      <c r="B2555" s="35" t="s">
        <v>61</v>
      </c>
      <c r="C2555" s="35" t="s">
        <v>4913</v>
      </c>
      <c r="D2555" s="35" t="s">
        <v>28</v>
      </c>
      <c r="E2555" s="35" t="str">
        <f t="shared" si="117"/>
        <v>M</v>
      </c>
      <c r="F2555" s="35">
        <v>90</v>
      </c>
      <c r="G2555" s="35" t="s">
        <v>6724</v>
      </c>
      <c r="H2555" s="35" t="s">
        <v>5079</v>
      </c>
      <c r="I2555" s="35" t="s">
        <v>294</v>
      </c>
      <c r="J2555" s="48" t="s">
        <v>14205</v>
      </c>
      <c r="K2555" s="35">
        <v>27</v>
      </c>
      <c r="L2555" s="49" t="s">
        <v>70</v>
      </c>
      <c r="M2555" s="50" t="str">
        <f>VLOOKUP(Table6[[#This Row],[Product]],Table3[],2)</f>
        <v>Megawidget M</v>
      </c>
      <c r="N2555" s="50" t="str">
        <f t="shared" si="118"/>
        <v>Jan</v>
      </c>
      <c r="O2555" s="56">
        <f t="shared" si="119"/>
        <v>2021</v>
      </c>
      <c r="P2555" s="51">
        <f>VLOOKUP(Table6[[#This Row],[Product]],Table3[],3)</f>
        <v>1.29</v>
      </c>
      <c r="Q2555" s="35">
        <f>VLOOKUP(Table6[[#This Row],[Product]],Table3[],4)</f>
        <v>24</v>
      </c>
      <c r="R2555" s="35">
        <f>Table6[[#This Row],[Quantity]]*Table6[[#This Row],[Case]]</f>
        <v>648</v>
      </c>
      <c r="S2555" s="35">
        <f>Table6[[#This Row],[Total Sales]]*Table6[[#This Row],[Cost]]</f>
        <v>835.92000000000007</v>
      </c>
    </row>
    <row r="2556" spans="1:19" x14ac:dyDescent="0.3">
      <c r="A2556" s="54">
        <v>2628</v>
      </c>
      <c r="B2556" s="35" t="s">
        <v>188</v>
      </c>
      <c r="C2556" s="35" t="s">
        <v>722</v>
      </c>
      <c r="D2556" s="35" t="s">
        <v>28</v>
      </c>
      <c r="E2556" s="35" t="str">
        <f t="shared" si="117"/>
        <v>M</v>
      </c>
      <c r="F2556" s="35">
        <v>90</v>
      </c>
      <c r="G2556" s="35" t="s">
        <v>6725</v>
      </c>
      <c r="H2556" s="35" t="s">
        <v>2072</v>
      </c>
      <c r="I2556" s="35" t="s">
        <v>32</v>
      </c>
      <c r="J2556" s="48" t="s">
        <v>13924</v>
      </c>
      <c r="K2556" s="35">
        <v>103</v>
      </c>
      <c r="L2556" s="49" t="s">
        <v>80</v>
      </c>
      <c r="M2556" s="50" t="str">
        <f>VLOOKUP(Table6[[#This Row],[Product]],Table3[],2)</f>
        <v>Ultrathing V2</v>
      </c>
      <c r="N2556" s="50" t="str">
        <f t="shared" si="118"/>
        <v>May</v>
      </c>
      <c r="O2556" s="56">
        <f t="shared" si="119"/>
        <v>2022</v>
      </c>
      <c r="P2556" s="51">
        <f>VLOOKUP(Table6[[#This Row],[Product]],Table3[],3)</f>
        <v>2.95</v>
      </c>
      <c r="Q2556" s="35">
        <f>VLOOKUP(Table6[[#This Row],[Product]],Table3[],4)</f>
        <v>20</v>
      </c>
      <c r="R2556" s="35">
        <f>Table6[[#This Row],[Quantity]]*Table6[[#This Row],[Case]]</f>
        <v>2060</v>
      </c>
      <c r="S2556" s="35">
        <f>Table6[[#This Row],[Total Sales]]*Table6[[#This Row],[Cost]]</f>
        <v>6077</v>
      </c>
    </row>
    <row r="2557" spans="1:19" x14ac:dyDescent="0.3">
      <c r="A2557" s="54">
        <v>2629</v>
      </c>
      <c r="B2557" s="35" t="s">
        <v>4844</v>
      </c>
      <c r="C2557" s="35" t="s">
        <v>5979</v>
      </c>
      <c r="D2557" s="35" t="s">
        <v>28</v>
      </c>
      <c r="E2557" s="35" t="str">
        <f t="shared" si="117"/>
        <v>M</v>
      </c>
      <c r="F2557" s="35">
        <v>90</v>
      </c>
      <c r="G2557" s="35" t="s">
        <v>6726</v>
      </c>
      <c r="H2557" s="35" t="s">
        <v>420</v>
      </c>
      <c r="I2557" s="35" t="s">
        <v>32</v>
      </c>
      <c r="J2557" s="48" t="s">
        <v>13651</v>
      </c>
      <c r="K2557" s="35">
        <v>55</v>
      </c>
      <c r="L2557" s="49" t="s">
        <v>159</v>
      </c>
      <c r="M2557" s="50" t="str">
        <f>VLOOKUP(Table6[[#This Row],[Product]],Table3[],2)</f>
        <v>Ultrathing V3</v>
      </c>
      <c r="N2557" s="50" t="str">
        <f t="shared" si="118"/>
        <v>Aug</v>
      </c>
      <c r="O2557" s="56">
        <f t="shared" si="119"/>
        <v>2020</v>
      </c>
      <c r="P2557" s="51">
        <f>VLOOKUP(Table6[[#This Row],[Product]],Table3[],3)</f>
        <v>3.39</v>
      </c>
      <c r="Q2557" s="35">
        <f>VLOOKUP(Table6[[#This Row],[Product]],Table3[],4)</f>
        <v>24</v>
      </c>
      <c r="R2557" s="35">
        <f>Table6[[#This Row],[Quantity]]*Table6[[#This Row],[Case]]</f>
        <v>1320</v>
      </c>
      <c r="S2557" s="35">
        <f>Table6[[#This Row],[Total Sales]]*Table6[[#This Row],[Cost]]</f>
        <v>4474.8</v>
      </c>
    </row>
    <row r="2558" spans="1:19" x14ac:dyDescent="0.3">
      <c r="A2558" s="54">
        <v>2630</v>
      </c>
      <c r="B2558" s="35" t="s">
        <v>2399</v>
      </c>
      <c r="C2558" s="35" t="s">
        <v>6727</v>
      </c>
      <c r="D2558" s="35" t="s">
        <v>15</v>
      </c>
      <c r="E2558" s="35" t="str">
        <f t="shared" si="117"/>
        <v>F</v>
      </c>
      <c r="F2558" s="35">
        <v>60</v>
      </c>
      <c r="G2558" s="35" t="s">
        <v>6731</v>
      </c>
      <c r="H2558" s="35" t="s">
        <v>4996</v>
      </c>
      <c r="I2558" s="35" t="s">
        <v>32</v>
      </c>
      <c r="J2558" s="48" t="s">
        <v>14007</v>
      </c>
      <c r="K2558" s="35">
        <v>58</v>
      </c>
      <c r="L2558" s="49" t="s">
        <v>101</v>
      </c>
      <c r="M2558" s="50" t="str">
        <f>VLOOKUP(Table6[[#This Row],[Product]],Table3[],2)</f>
        <v>Superwossname</v>
      </c>
      <c r="N2558" s="50" t="str">
        <f t="shared" si="118"/>
        <v>May</v>
      </c>
      <c r="O2558" s="56">
        <f t="shared" si="119"/>
        <v>2020</v>
      </c>
      <c r="P2558" s="51">
        <f>VLOOKUP(Table6[[#This Row],[Product]],Table3[],3)</f>
        <v>3.49</v>
      </c>
      <c r="Q2558" s="35">
        <f>VLOOKUP(Table6[[#This Row],[Product]],Table3[],4)</f>
        <v>20</v>
      </c>
      <c r="R2558" s="35">
        <f>Table6[[#This Row],[Quantity]]*Table6[[#This Row],[Case]]</f>
        <v>1160</v>
      </c>
      <c r="S2558" s="35">
        <f>Table6[[#This Row],[Total Sales]]*Table6[[#This Row],[Cost]]</f>
        <v>4048.4</v>
      </c>
    </row>
    <row r="2559" spans="1:19" x14ac:dyDescent="0.3">
      <c r="A2559" s="54">
        <v>2631</v>
      </c>
      <c r="B2559" s="35" t="s">
        <v>6729</v>
      </c>
      <c r="C2559" s="35" t="s">
        <v>6730</v>
      </c>
      <c r="D2559" s="35" t="s">
        <v>15</v>
      </c>
      <c r="E2559" s="35" t="str">
        <f t="shared" si="117"/>
        <v>F</v>
      </c>
      <c r="F2559" s="35">
        <v>60</v>
      </c>
      <c r="G2559" s="35" t="s">
        <v>6731</v>
      </c>
      <c r="H2559" s="35" t="s">
        <v>6732</v>
      </c>
      <c r="I2559" s="35" t="s">
        <v>32</v>
      </c>
      <c r="J2559" s="48">
        <v>44471</v>
      </c>
      <c r="K2559" s="35">
        <v>48</v>
      </c>
      <c r="L2559" s="49" t="s">
        <v>70</v>
      </c>
      <c r="M2559" s="50" t="str">
        <f>VLOOKUP(Table6[[#This Row],[Product]],Table3[],2)</f>
        <v>Megawidget M</v>
      </c>
      <c r="N2559" s="50" t="str">
        <f t="shared" si="118"/>
        <v>Oct</v>
      </c>
      <c r="O2559" s="56">
        <f t="shared" si="119"/>
        <v>2021</v>
      </c>
      <c r="P2559" s="51">
        <f>VLOOKUP(Table6[[#This Row],[Product]],Table3[],3)</f>
        <v>1.29</v>
      </c>
      <c r="Q2559" s="35">
        <f>VLOOKUP(Table6[[#This Row],[Product]],Table3[],4)</f>
        <v>24</v>
      </c>
      <c r="R2559" s="35">
        <f>Table6[[#This Row],[Quantity]]*Table6[[#This Row],[Case]]</f>
        <v>1152</v>
      </c>
      <c r="S2559" s="35">
        <f>Table6[[#This Row],[Total Sales]]*Table6[[#This Row],[Cost]]</f>
        <v>1486.08</v>
      </c>
    </row>
    <row r="2560" spans="1:19" x14ac:dyDescent="0.3">
      <c r="A2560" s="54">
        <v>2632</v>
      </c>
      <c r="B2560" s="35" t="s">
        <v>2437</v>
      </c>
      <c r="C2560" s="35" t="s">
        <v>4149</v>
      </c>
      <c r="D2560" s="35" t="s">
        <v>28</v>
      </c>
      <c r="E2560" s="35" t="str">
        <f t="shared" si="117"/>
        <v>M</v>
      </c>
      <c r="F2560" s="35">
        <v>90</v>
      </c>
      <c r="G2560" s="35" t="s">
        <v>6733</v>
      </c>
      <c r="H2560" s="35" t="s">
        <v>3169</v>
      </c>
      <c r="I2560" s="35" t="s">
        <v>110</v>
      </c>
      <c r="J2560" s="48" t="s">
        <v>14102</v>
      </c>
      <c r="K2560" s="35">
        <v>11</v>
      </c>
      <c r="L2560" s="49" t="s">
        <v>101</v>
      </c>
      <c r="M2560" s="50" t="str">
        <f>VLOOKUP(Table6[[#This Row],[Product]],Table3[],2)</f>
        <v>Superwossname</v>
      </c>
      <c r="N2560" s="50" t="str">
        <f t="shared" si="118"/>
        <v>Apr</v>
      </c>
      <c r="O2560" s="56">
        <f t="shared" si="119"/>
        <v>2020</v>
      </c>
      <c r="P2560" s="51">
        <f>VLOOKUP(Table6[[#This Row],[Product]],Table3[],3)</f>
        <v>3.49</v>
      </c>
      <c r="Q2560" s="35">
        <f>VLOOKUP(Table6[[#This Row],[Product]],Table3[],4)</f>
        <v>20</v>
      </c>
      <c r="R2560" s="35">
        <f>Table6[[#This Row],[Quantity]]*Table6[[#This Row],[Case]]</f>
        <v>220</v>
      </c>
      <c r="S2560" s="35">
        <f>Table6[[#This Row],[Total Sales]]*Table6[[#This Row],[Cost]]</f>
        <v>767.80000000000007</v>
      </c>
    </row>
    <row r="2561" spans="1:19" x14ac:dyDescent="0.3">
      <c r="A2561" s="54">
        <v>2633</v>
      </c>
      <c r="B2561" s="35" t="s">
        <v>6734</v>
      </c>
      <c r="C2561" s="35" t="s">
        <v>6436</v>
      </c>
      <c r="D2561" s="35" t="s">
        <v>51</v>
      </c>
      <c r="E2561" s="35" t="str">
        <f t="shared" si="117"/>
        <v>F</v>
      </c>
      <c r="F2561" s="35">
        <v>30</v>
      </c>
      <c r="G2561" s="35" t="s">
        <v>14334</v>
      </c>
      <c r="H2561" s="35" t="s">
        <v>6736</v>
      </c>
      <c r="I2561" s="35" t="s">
        <v>32</v>
      </c>
      <c r="J2561" s="48" t="s">
        <v>14018</v>
      </c>
      <c r="K2561" s="35">
        <v>16</v>
      </c>
      <c r="L2561" s="49" t="s">
        <v>80</v>
      </c>
      <c r="M2561" s="50" t="str">
        <f>VLOOKUP(Table6[[#This Row],[Product]],Table3[],2)</f>
        <v>Ultrathing V2</v>
      </c>
      <c r="N2561" s="50" t="str">
        <f t="shared" si="118"/>
        <v>Aug</v>
      </c>
      <c r="O2561" s="56">
        <f t="shared" si="119"/>
        <v>2021</v>
      </c>
      <c r="P2561" s="51">
        <f>VLOOKUP(Table6[[#This Row],[Product]],Table3[],3)</f>
        <v>2.95</v>
      </c>
      <c r="Q2561" s="35">
        <f>VLOOKUP(Table6[[#This Row],[Product]],Table3[],4)</f>
        <v>20</v>
      </c>
      <c r="R2561" s="35">
        <f>Table6[[#This Row],[Quantity]]*Table6[[#This Row],[Case]]</f>
        <v>320</v>
      </c>
      <c r="S2561" s="35">
        <f>Table6[[#This Row],[Total Sales]]*Table6[[#This Row],[Cost]]</f>
        <v>944</v>
      </c>
    </row>
    <row r="2562" spans="1:19" x14ac:dyDescent="0.3">
      <c r="A2562" s="54">
        <v>2634</v>
      </c>
      <c r="B2562" s="35" t="s">
        <v>6737</v>
      </c>
      <c r="C2562" s="35" t="s">
        <v>2677</v>
      </c>
      <c r="D2562" s="35" t="s">
        <v>51</v>
      </c>
      <c r="E2562" s="35" t="str">
        <f t="shared" si="117"/>
        <v>F</v>
      </c>
      <c r="F2562" s="35">
        <v>60</v>
      </c>
      <c r="G2562" s="35" t="s">
        <v>6738</v>
      </c>
      <c r="H2562" s="35" t="s">
        <v>319</v>
      </c>
      <c r="I2562" s="35" t="s">
        <v>208</v>
      </c>
      <c r="J2562" s="48" t="s">
        <v>13983</v>
      </c>
      <c r="K2562" s="35">
        <v>21</v>
      </c>
      <c r="L2562" s="49" t="s">
        <v>39</v>
      </c>
      <c r="M2562" s="50" t="str">
        <f>VLOOKUP(Table6[[#This Row],[Product]],Table3[],2)</f>
        <v>Ultrathing V1</v>
      </c>
      <c r="N2562" s="50" t="str">
        <f t="shared" si="118"/>
        <v>Apr</v>
      </c>
      <c r="O2562" s="56">
        <f t="shared" si="119"/>
        <v>2022</v>
      </c>
      <c r="P2562" s="51">
        <f>VLOOKUP(Table6[[#This Row],[Product]],Table3[],3)</f>
        <v>1.79</v>
      </c>
      <c r="Q2562" s="35">
        <f>VLOOKUP(Table6[[#This Row],[Product]],Table3[],4)</f>
        <v>17</v>
      </c>
      <c r="R2562" s="35">
        <f>Table6[[#This Row],[Quantity]]*Table6[[#This Row],[Case]]</f>
        <v>357</v>
      </c>
      <c r="S2562" s="35">
        <f>Table6[[#This Row],[Total Sales]]*Table6[[#This Row],[Cost]]</f>
        <v>639.03</v>
      </c>
    </row>
    <row r="2563" spans="1:19" x14ac:dyDescent="0.3">
      <c r="A2563" s="54">
        <v>2635</v>
      </c>
      <c r="B2563" s="35" t="s">
        <v>6739</v>
      </c>
      <c r="C2563" s="35" t="s">
        <v>5702</v>
      </c>
      <c r="D2563" s="35" t="s">
        <v>15</v>
      </c>
      <c r="E2563" s="35" t="str">
        <f t="shared" ref="E2563:E2626" si="120">IF(OR(D2563="Mrs", D2563="Miss", D2563="Ms"), "F", IF(OR(D2563="Mr"), "M", IF(OR(D2563="Dr", D2563="Prof", D2563="Rev"), "M/F", "")))</f>
        <v>F</v>
      </c>
      <c r="F2563" s="35">
        <v>30</v>
      </c>
      <c r="G2563" s="35" t="s">
        <v>6740</v>
      </c>
      <c r="H2563" s="35" t="s">
        <v>2804</v>
      </c>
      <c r="I2563" s="35" t="s">
        <v>124</v>
      </c>
      <c r="J2563" s="48">
        <v>43963</v>
      </c>
      <c r="K2563" s="35">
        <v>57</v>
      </c>
      <c r="L2563" s="49" t="s">
        <v>33</v>
      </c>
      <c r="M2563" s="50" t="str">
        <f>VLOOKUP(Table6[[#This Row],[Product]],Table3[],2)</f>
        <v>Megawidget L</v>
      </c>
      <c r="N2563" s="50" t="str">
        <f t="shared" ref="N2563:N2626" si="121">TEXT(J2563,"mmm")</f>
        <v>May</v>
      </c>
      <c r="O2563" s="56">
        <f t="shared" ref="O2563:O2626" si="122">YEAR(J2563)</f>
        <v>2020</v>
      </c>
      <c r="P2563" s="51">
        <f>VLOOKUP(Table6[[#This Row],[Product]],Table3[],3)</f>
        <v>1.79</v>
      </c>
      <c r="Q2563" s="35">
        <f>VLOOKUP(Table6[[#This Row],[Product]],Table3[],4)</f>
        <v>24</v>
      </c>
      <c r="R2563" s="35">
        <f>Table6[[#This Row],[Quantity]]*Table6[[#This Row],[Case]]</f>
        <v>1368</v>
      </c>
      <c r="S2563" s="35">
        <f>Table6[[#This Row],[Total Sales]]*Table6[[#This Row],[Cost]]</f>
        <v>2448.7200000000003</v>
      </c>
    </row>
    <row r="2564" spans="1:19" x14ac:dyDescent="0.3">
      <c r="A2564" s="54">
        <v>2636</v>
      </c>
      <c r="B2564" s="35" t="s">
        <v>6286</v>
      </c>
      <c r="C2564" s="35" t="s">
        <v>6741</v>
      </c>
      <c r="D2564" s="35" t="s">
        <v>51</v>
      </c>
      <c r="E2564" s="35" t="str">
        <f t="shared" si="120"/>
        <v>F</v>
      </c>
      <c r="F2564" s="35">
        <v>90</v>
      </c>
      <c r="G2564" s="35" t="s">
        <v>6742</v>
      </c>
      <c r="H2564" s="35" t="s">
        <v>1011</v>
      </c>
      <c r="I2564" s="35" t="s">
        <v>32</v>
      </c>
      <c r="J2564" s="48" t="s">
        <v>13842</v>
      </c>
      <c r="K2564" s="35">
        <v>83</v>
      </c>
      <c r="L2564" s="49" t="s">
        <v>39</v>
      </c>
      <c r="M2564" s="50" t="str">
        <f>VLOOKUP(Table6[[#This Row],[Product]],Table3[],2)</f>
        <v>Ultrathing V1</v>
      </c>
      <c r="N2564" s="50" t="str">
        <f t="shared" si="121"/>
        <v>Jul</v>
      </c>
      <c r="O2564" s="56">
        <f t="shared" si="122"/>
        <v>2021</v>
      </c>
      <c r="P2564" s="51">
        <f>VLOOKUP(Table6[[#This Row],[Product]],Table3[],3)</f>
        <v>1.79</v>
      </c>
      <c r="Q2564" s="35">
        <f>VLOOKUP(Table6[[#This Row],[Product]],Table3[],4)</f>
        <v>17</v>
      </c>
      <c r="R2564" s="35">
        <f>Table6[[#This Row],[Quantity]]*Table6[[#This Row],[Case]]</f>
        <v>1411</v>
      </c>
      <c r="S2564" s="35">
        <f>Table6[[#This Row],[Total Sales]]*Table6[[#This Row],[Cost]]</f>
        <v>2525.69</v>
      </c>
    </row>
    <row r="2565" spans="1:19" x14ac:dyDescent="0.3">
      <c r="A2565" s="54">
        <v>2637</v>
      </c>
      <c r="B2565" s="35" t="s">
        <v>6743</v>
      </c>
      <c r="C2565" s="35" t="s">
        <v>4960</v>
      </c>
      <c r="D2565" s="35" t="s">
        <v>15</v>
      </c>
      <c r="E2565" s="35" t="str">
        <f t="shared" si="120"/>
        <v>F</v>
      </c>
      <c r="F2565" s="35">
        <v>30</v>
      </c>
      <c r="G2565" s="35" t="s">
        <v>6744</v>
      </c>
      <c r="H2565" s="35" t="s">
        <v>6675</v>
      </c>
      <c r="I2565" s="35" t="s">
        <v>32</v>
      </c>
      <c r="J2565" s="48" t="s">
        <v>13682</v>
      </c>
      <c r="K2565" s="35">
        <v>95</v>
      </c>
      <c r="L2565" s="49" t="s">
        <v>39</v>
      </c>
      <c r="M2565" s="50" t="str">
        <f>VLOOKUP(Table6[[#This Row],[Product]],Table3[],2)</f>
        <v>Ultrathing V1</v>
      </c>
      <c r="N2565" s="50" t="str">
        <f t="shared" si="121"/>
        <v>Jul</v>
      </c>
      <c r="O2565" s="56">
        <f t="shared" si="122"/>
        <v>2021</v>
      </c>
      <c r="P2565" s="51">
        <f>VLOOKUP(Table6[[#This Row],[Product]],Table3[],3)</f>
        <v>1.79</v>
      </c>
      <c r="Q2565" s="35">
        <f>VLOOKUP(Table6[[#This Row],[Product]],Table3[],4)</f>
        <v>17</v>
      </c>
      <c r="R2565" s="35">
        <f>Table6[[#This Row],[Quantity]]*Table6[[#This Row],[Case]]</f>
        <v>1615</v>
      </c>
      <c r="S2565" s="35">
        <f>Table6[[#This Row],[Total Sales]]*Table6[[#This Row],[Cost]]</f>
        <v>2890.85</v>
      </c>
    </row>
    <row r="2566" spans="1:19" x14ac:dyDescent="0.3">
      <c r="A2566" s="54">
        <v>2638</v>
      </c>
      <c r="B2566" s="35" t="s">
        <v>6745</v>
      </c>
      <c r="C2566" s="35" t="s">
        <v>5067</v>
      </c>
      <c r="D2566" s="35" t="s">
        <v>15</v>
      </c>
      <c r="E2566" s="35" t="str">
        <f t="shared" si="120"/>
        <v>F</v>
      </c>
      <c r="F2566" s="35">
        <v>90</v>
      </c>
      <c r="G2566" s="35" t="s">
        <v>6746</v>
      </c>
      <c r="H2566" s="35" t="s">
        <v>2772</v>
      </c>
      <c r="I2566" s="35" t="s">
        <v>32</v>
      </c>
      <c r="J2566" s="48" t="s">
        <v>14114</v>
      </c>
      <c r="K2566" s="35">
        <v>19</v>
      </c>
      <c r="L2566" s="49" t="s">
        <v>45</v>
      </c>
      <c r="M2566" s="50" t="str">
        <f>VLOOKUP(Table6[[#This Row],[Product]],Table3[],2)</f>
        <v>Gigastuff</v>
      </c>
      <c r="N2566" s="50" t="str">
        <f t="shared" si="121"/>
        <v>Sep</v>
      </c>
      <c r="O2566" s="56">
        <f t="shared" si="122"/>
        <v>2020</v>
      </c>
      <c r="P2566" s="51">
        <f>VLOOKUP(Table6[[#This Row],[Product]],Table3[],3)</f>
        <v>1.89</v>
      </c>
      <c r="Q2566" s="35">
        <f>VLOOKUP(Table6[[#This Row],[Product]],Table3[],4)</f>
        <v>18</v>
      </c>
      <c r="R2566" s="35">
        <f>Table6[[#This Row],[Quantity]]*Table6[[#This Row],[Case]]</f>
        <v>342</v>
      </c>
      <c r="S2566" s="35">
        <f>Table6[[#This Row],[Total Sales]]*Table6[[#This Row],[Cost]]</f>
        <v>646.38</v>
      </c>
    </row>
    <row r="2567" spans="1:19" x14ac:dyDescent="0.3">
      <c r="A2567" s="54">
        <v>2639</v>
      </c>
      <c r="B2567" s="35" t="s">
        <v>6747</v>
      </c>
      <c r="C2567" s="35" t="s">
        <v>6748</v>
      </c>
      <c r="D2567" s="35" t="s">
        <v>28</v>
      </c>
      <c r="E2567" s="35" t="str">
        <f t="shared" si="120"/>
        <v>M</v>
      </c>
      <c r="F2567" s="35">
        <v>90</v>
      </c>
      <c r="G2567" s="35" t="s">
        <v>6749</v>
      </c>
      <c r="H2567" s="35" t="s">
        <v>1556</v>
      </c>
      <c r="I2567" s="35" t="s">
        <v>1311</v>
      </c>
      <c r="J2567" s="48" t="s">
        <v>14096</v>
      </c>
      <c r="K2567" s="35">
        <v>96</v>
      </c>
      <c r="L2567" s="49" t="s">
        <v>64</v>
      </c>
      <c r="M2567" s="50" t="str">
        <f>VLOOKUP(Table6[[#This Row],[Product]],Table3[],2)</f>
        <v>Ultrathing V4</v>
      </c>
      <c r="N2567" s="50" t="str">
        <f t="shared" si="121"/>
        <v>Aug</v>
      </c>
      <c r="O2567" s="56">
        <f t="shared" si="122"/>
        <v>2022</v>
      </c>
      <c r="P2567" s="51">
        <f>VLOOKUP(Table6[[#This Row],[Product]],Table3[],3)</f>
        <v>3.99</v>
      </c>
      <c r="Q2567" s="35">
        <f>VLOOKUP(Table6[[#This Row],[Product]],Table3[],4)</f>
        <v>24</v>
      </c>
      <c r="R2567" s="35">
        <f>Table6[[#This Row],[Quantity]]*Table6[[#This Row],[Case]]</f>
        <v>2304</v>
      </c>
      <c r="S2567" s="35">
        <f>Table6[[#This Row],[Total Sales]]*Table6[[#This Row],[Cost]]</f>
        <v>9192.9600000000009</v>
      </c>
    </row>
    <row r="2568" spans="1:19" x14ac:dyDescent="0.3">
      <c r="A2568" s="54">
        <v>2640</v>
      </c>
      <c r="B2568" s="35" t="s">
        <v>3111</v>
      </c>
      <c r="C2568" s="35" t="s">
        <v>1121</v>
      </c>
      <c r="D2568" s="35" t="s">
        <v>28</v>
      </c>
      <c r="E2568" s="35" t="str">
        <f t="shared" si="120"/>
        <v>M</v>
      </c>
      <c r="F2568" s="35">
        <v>30</v>
      </c>
      <c r="G2568" s="35" t="s">
        <v>6750</v>
      </c>
      <c r="H2568" s="35" t="s">
        <v>4849</v>
      </c>
      <c r="I2568" s="35" t="s">
        <v>294</v>
      </c>
      <c r="J2568" s="48" t="s">
        <v>13990</v>
      </c>
      <c r="K2568" s="35">
        <v>54</v>
      </c>
      <c r="L2568" s="49" t="s">
        <v>45</v>
      </c>
      <c r="M2568" s="50" t="str">
        <f>VLOOKUP(Table6[[#This Row],[Product]],Table3[],2)</f>
        <v>Gigastuff</v>
      </c>
      <c r="N2568" s="50" t="str">
        <f t="shared" si="121"/>
        <v>Dec</v>
      </c>
      <c r="O2568" s="56">
        <f t="shared" si="122"/>
        <v>2020</v>
      </c>
      <c r="P2568" s="51">
        <f>VLOOKUP(Table6[[#This Row],[Product]],Table3[],3)</f>
        <v>1.89</v>
      </c>
      <c r="Q2568" s="35">
        <f>VLOOKUP(Table6[[#This Row],[Product]],Table3[],4)</f>
        <v>18</v>
      </c>
      <c r="R2568" s="35">
        <f>Table6[[#This Row],[Quantity]]*Table6[[#This Row],[Case]]</f>
        <v>972</v>
      </c>
      <c r="S2568" s="35">
        <f>Table6[[#This Row],[Total Sales]]*Table6[[#This Row],[Cost]]</f>
        <v>1837.08</v>
      </c>
    </row>
    <row r="2569" spans="1:19" x14ac:dyDescent="0.3">
      <c r="A2569" s="54">
        <v>2641</v>
      </c>
      <c r="B2569" s="35" t="s">
        <v>5303</v>
      </c>
      <c r="C2569" s="35" t="s">
        <v>1297</v>
      </c>
      <c r="D2569" s="35" t="s">
        <v>41</v>
      </c>
      <c r="E2569" s="35" t="str">
        <f t="shared" si="120"/>
        <v>F</v>
      </c>
      <c r="F2569" s="35">
        <v>90</v>
      </c>
      <c r="G2569" s="35" t="s">
        <v>6751</v>
      </c>
      <c r="H2569" s="35" t="s">
        <v>2026</v>
      </c>
      <c r="I2569" s="35" t="s">
        <v>1078</v>
      </c>
      <c r="J2569" s="48" t="s">
        <v>14011</v>
      </c>
      <c r="K2569" s="35">
        <v>12</v>
      </c>
      <c r="L2569" s="49" t="s">
        <v>159</v>
      </c>
      <c r="M2569" s="50" t="str">
        <f>VLOOKUP(Table6[[#This Row],[Product]],Table3[],2)</f>
        <v>Ultrathing V3</v>
      </c>
      <c r="N2569" s="50" t="str">
        <f t="shared" si="121"/>
        <v>Nov</v>
      </c>
      <c r="O2569" s="56">
        <f t="shared" si="122"/>
        <v>2021</v>
      </c>
      <c r="P2569" s="51">
        <f>VLOOKUP(Table6[[#This Row],[Product]],Table3[],3)</f>
        <v>3.39</v>
      </c>
      <c r="Q2569" s="35">
        <f>VLOOKUP(Table6[[#This Row],[Product]],Table3[],4)</f>
        <v>24</v>
      </c>
      <c r="R2569" s="35">
        <f>Table6[[#This Row],[Quantity]]*Table6[[#This Row],[Case]]</f>
        <v>288</v>
      </c>
      <c r="S2569" s="35">
        <f>Table6[[#This Row],[Total Sales]]*Table6[[#This Row],[Cost]]</f>
        <v>976.32</v>
      </c>
    </row>
    <row r="2570" spans="1:19" x14ac:dyDescent="0.3">
      <c r="A2570" s="54">
        <v>2642</v>
      </c>
      <c r="B2570" s="35" t="s">
        <v>1788</v>
      </c>
      <c r="C2570" s="35" t="s">
        <v>6752</v>
      </c>
      <c r="D2570" s="35" t="s">
        <v>28</v>
      </c>
      <c r="E2570" s="35" t="str">
        <f t="shared" si="120"/>
        <v>M</v>
      </c>
      <c r="F2570" s="35">
        <v>90</v>
      </c>
      <c r="G2570" s="35" t="s">
        <v>6753</v>
      </c>
      <c r="H2570" s="35" t="s">
        <v>6754</v>
      </c>
      <c r="I2570" s="35" t="s">
        <v>32</v>
      </c>
      <c r="J2570" s="48">
        <v>44017</v>
      </c>
      <c r="K2570" s="35">
        <v>82</v>
      </c>
      <c r="L2570" s="49" t="s">
        <v>54</v>
      </c>
      <c r="M2570" s="50" t="str">
        <f>VLOOKUP(Table6[[#This Row],[Product]],Table3[],2)</f>
        <v>Megawidget S</v>
      </c>
      <c r="N2570" s="50" t="str">
        <f t="shared" si="121"/>
        <v>Jul</v>
      </c>
      <c r="O2570" s="56">
        <f t="shared" si="122"/>
        <v>2020</v>
      </c>
      <c r="P2570" s="51">
        <f>VLOOKUP(Table6[[#This Row],[Product]],Table3[],3)</f>
        <v>0.69</v>
      </c>
      <c r="Q2570" s="35">
        <f>VLOOKUP(Table6[[#This Row],[Product]],Table3[],4)</f>
        <v>24</v>
      </c>
      <c r="R2570" s="35">
        <f>Table6[[#This Row],[Quantity]]*Table6[[#This Row],[Case]]</f>
        <v>1968</v>
      </c>
      <c r="S2570" s="35">
        <f>Table6[[#This Row],[Total Sales]]*Table6[[#This Row],[Cost]]</f>
        <v>1357.9199999999998</v>
      </c>
    </row>
    <row r="2571" spans="1:19" x14ac:dyDescent="0.3">
      <c r="A2571" s="54">
        <v>2643</v>
      </c>
      <c r="B2571" s="35" t="s">
        <v>6755</v>
      </c>
      <c r="C2571" s="35" t="s">
        <v>5090</v>
      </c>
      <c r="D2571" s="35" t="s">
        <v>51</v>
      </c>
      <c r="E2571" s="35" t="str">
        <f t="shared" si="120"/>
        <v>F</v>
      </c>
      <c r="F2571" s="35">
        <v>90</v>
      </c>
      <c r="G2571" s="35" t="s">
        <v>6756</v>
      </c>
      <c r="H2571" s="35" t="s">
        <v>655</v>
      </c>
      <c r="I2571" s="35" t="s">
        <v>32</v>
      </c>
      <c r="J2571" s="48" t="s">
        <v>13671</v>
      </c>
      <c r="K2571" s="35">
        <v>47</v>
      </c>
      <c r="L2571" s="49" t="s">
        <v>45</v>
      </c>
      <c r="M2571" s="50" t="str">
        <f>VLOOKUP(Table6[[#This Row],[Product]],Table3[],2)</f>
        <v>Gigastuff</v>
      </c>
      <c r="N2571" s="50" t="str">
        <f t="shared" si="121"/>
        <v>May</v>
      </c>
      <c r="O2571" s="56">
        <f t="shared" si="122"/>
        <v>2022</v>
      </c>
      <c r="P2571" s="51">
        <f>VLOOKUP(Table6[[#This Row],[Product]],Table3[],3)</f>
        <v>1.89</v>
      </c>
      <c r="Q2571" s="35">
        <f>VLOOKUP(Table6[[#This Row],[Product]],Table3[],4)</f>
        <v>18</v>
      </c>
      <c r="R2571" s="35">
        <f>Table6[[#This Row],[Quantity]]*Table6[[#This Row],[Case]]</f>
        <v>846</v>
      </c>
      <c r="S2571" s="35">
        <f>Table6[[#This Row],[Total Sales]]*Table6[[#This Row],[Cost]]</f>
        <v>1598.9399999999998</v>
      </c>
    </row>
    <row r="2572" spans="1:19" x14ac:dyDescent="0.3">
      <c r="A2572" s="54">
        <v>2644</v>
      </c>
      <c r="B2572" s="35" t="s">
        <v>1792</v>
      </c>
      <c r="C2572" s="35" t="s">
        <v>580</v>
      </c>
      <c r="D2572" s="35" t="s">
        <v>28</v>
      </c>
      <c r="E2572" s="35" t="str">
        <f t="shared" si="120"/>
        <v>M</v>
      </c>
      <c r="F2572" s="35">
        <v>60</v>
      </c>
      <c r="G2572" s="35" t="s">
        <v>6757</v>
      </c>
      <c r="H2572" s="35" t="s">
        <v>5652</v>
      </c>
      <c r="I2572" s="35" t="s">
        <v>32</v>
      </c>
      <c r="J2572" s="48" t="s">
        <v>13872</v>
      </c>
      <c r="K2572" s="35">
        <v>91</v>
      </c>
      <c r="L2572" s="49" t="s">
        <v>39</v>
      </c>
      <c r="M2572" s="50" t="str">
        <f>VLOOKUP(Table6[[#This Row],[Product]],Table3[],2)</f>
        <v>Ultrathing V1</v>
      </c>
      <c r="N2572" s="50" t="str">
        <f t="shared" si="121"/>
        <v>Nov</v>
      </c>
      <c r="O2572" s="56">
        <f t="shared" si="122"/>
        <v>2022</v>
      </c>
      <c r="P2572" s="51">
        <f>VLOOKUP(Table6[[#This Row],[Product]],Table3[],3)</f>
        <v>1.79</v>
      </c>
      <c r="Q2572" s="35">
        <f>VLOOKUP(Table6[[#This Row],[Product]],Table3[],4)</f>
        <v>17</v>
      </c>
      <c r="R2572" s="35">
        <f>Table6[[#This Row],[Quantity]]*Table6[[#This Row],[Case]]</f>
        <v>1547</v>
      </c>
      <c r="S2572" s="35">
        <f>Table6[[#This Row],[Total Sales]]*Table6[[#This Row],[Cost]]</f>
        <v>2769.13</v>
      </c>
    </row>
    <row r="2573" spans="1:19" x14ac:dyDescent="0.3">
      <c r="A2573" s="54">
        <v>2645</v>
      </c>
      <c r="B2573" s="35" t="s">
        <v>4599</v>
      </c>
      <c r="C2573" s="35" t="s">
        <v>3467</v>
      </c>
      <c r="D2573" s="35" t="s">
        <v>51</v>
      </c>
      <c r="E2573" s="35" t="str">
        <f t="shared" si="120"/>
        <v>F</v>
      </c>
      <c r="F2573" s="35">
        <v>60</v>
      </c>
      <c r="G2573" s="35" t="s">
        <v>6758</v>
      </c>
      <c r="H2573" s="35" t="s">
        <v>868</v>
      </c>
      <c r="I2573" s="35" t="s">
        <v>32</v>
      </c>
      <c r="J2573" s="48" t="s">
        <v>13981</v>
      </c>
      <c r="K2573" s="35">
        <v>14</v>
      </c>
      <c r="L2573" s="49" t="s">
        <v>159</v>
      </c>
      <c r="M2573" s="50" t="str">
        <f>VLOOKUP(Table6[[#This Row],[Product]],Table3[],2)</f>
        <v>Ultrathing V3</v>
      </c>
      <c r="N2573" s="50" t="str">
        <f t="shared" si="121"/>
        <v>May</v>
      </c>
      <c r="O2573" s="56">
        <f t="shared" si="122"/>
        <v>2022</v>
      </c>
      <c r="P2573" s="51">
        <f>VLOOKUP(Table6[[#This Row],[Product]],Table3[],3)</f>
        <v>3.39</v>
      </c>
      <c r="Q2573" s="35">
        <f>VLOOKUP(Table6[[#This Row],[Product]],Table3[],4)</f>
        <v>24</v>
      </c>
      <c r="R2573" s="35">
        <f>Table6[[#This Row],[Quantity]]*Table6[[#This Row],[Case]]</f>
        <v>336</v>
      </c>
      <c r="S2573" s="35">
        <f>Table6[[#This Row],[Total Sales]]*Table6[[#This Row],[Cost]]</f>
        <v>1139.04</v>
      </c>
    </row>
    <row r="2574" spans="1:19" x14ac:dyDescent="0.3">
      <c r="A2574" s="54">
        <v>2646</v>
      </c>
      <c r="B2574" s="35" t="s">
        <v>6759</v>
      </c>
      <c r="C2574" s="35" t="s">
        <v>3171</v>
      </c>
      <c r="D2574" s="35" t="s">
        <v>51</v>
      </c>
      <c r="E2574" s="35" t="str">
        <f t="shared" si="120"/>
        <v>F</v>
      </c>
      <c r="F2574" s="35">
        <v>30</v>
      </c>
      <c r="G2574" s="35" t="s">
        <v>6760</v>
      </c>
      <c r="H2574" s="35" t="s">
        <v>235</v>
      </c>
      <c r="I2574" s="35" t="s">
        <v>146</v>
      </c>
      <c r="J2574" s="48" t="s">
        <v>13973</v>
      </c>
      <c r="K2574" s="35">
        <v>85</v>
      </c>
      <c r="L2574" s="49" t="s">
        <v>159</v>
      </c>
      <c r="M2574" s="50" t="str">
        <f>VLOOKUP(Table6[[#This Row],[Product]],Table3[],2)</f>
        <v>Ultrathing V3</v>
      </c>
      <c r="N2574" s="50" t="str">
        <f t="shared" si="121"/>
        <v>Dec</v>
      </c>
      <c r="O2574" s="56">
        <f t="shared" si="122"/>
        <v>2022</v>
      </c>
      <c r="P2574" s="51">
        <f>VLOOKUP(Table6[[#This Row],[Product]],Table3[],3)</f>
        <v>3.39</v>
      </c>
      <c r="Q2574" s="35">
        <f>VLOOKUP(Table6[[#This Row],[Product]],Table3[],4)</f>
        <v>24</v>
      </c>
      <c r="R2574" s="35">
        <f>Table6[[#This Row],[Quantity]]*Table6[[#This Row],[Case]]</f>
        <v>2040</v>
      </c>
      <c r="S2574" s="35">
        <f>Table6[[#This Row],[Total Sales]]*Table6[[#This Row],[Cost]]</f>
        <v>6915.6</v>
      </c>
    </row>
    <row r="2575" spans="1:19" x14ac:dyDescent="0.3">
      <c r="A2575" s="54">
        <v>2647</v>
      </c>
      <c r="B2575" s="35" t="s">
        <v>6761</v>
      </c>
      <c r="C2575" s="35" t="s">
        <v>6762</v>
      </c>
      <c r="D2575" s="35" t="s">
        <v>15</v>
      </c>
      <c r="E2575" s="35" t="str">
        <f t="shared" si="120"/>
        <v>F</v>
      </c>
      <c r="F2575" s="35">
        <v>60</v>
      </c>
      <c r="G2575" s="35" t="s">
        <v>6760</v>
      </c>
      <c r="H2575" s="35" t="s">
        <v>5248</v>
      </c>
      <c r="I2575" s="35" t="s">
        <v>32</v>
      </c>
      <c r="J2575" s="48" t="s">
        <v>14206</v>
      </c>
      <c r="K2575" s="35">
        <v>25</v>
      </c>
      <c r="L2575" s="49" t="s">
        <v>20</v>
      </c>
      <c r="M2575" s="50" t="str">
        <f>VLOOKUP(Table6[[#This Row],[Product]],Table3[],2)</f>
        <v>Hyperwotsit</v>
      </c>
      <c r="N2575" s="50" t="str">
        <f t="shared" si="121"/>
        <v>Mar</v>
      </c>
      <c r="O2575" s="56">
        <f t="shared" si="122"/>
        <v>2021</v>
      </c>
      <c r="P2575" s="51">
        <f>VLOOKUP(Table6[[#This Row],[Product]],Table3[],3)</f>
        <v>2.0099999999999998</v>
      </c>
      <c r="Q2575" s="35">
        <f>VLOOKUP(Table6[[#This Row],[Product]],Table3[],4)</f>
        <v>20</v>
      </c>
      <c r="R2575" s="35">
        <f>Table6[[#This Row],[Quantity]]*Table6[[#This Row],[Case]]</f>
        <v>500</v>
      </c>
      <c r="S2575" s="35">
        <f>Table6[[#This Row],[Total Sales]]*Table6[[#This Row],[Cost]]</f>
        <v>1004.9999999999999</v>
      </c>
    </row>
    <row r="2576" spans="1:19" x14ac:dyDescent="0.3">
      <c r="A2576" s="54">
        <v>2648</v>
      </c>
      <c r="B2576" s="35" t="s">
        <v>5954</v>
      </c>
      <c r="C2576" s="35" t="s">
        <v>6635</v>
      </c>
      <c r="D2576" s="35" t="s">
        <v>28</v>
      </c>
      <c r="E2576" s="35" t="str">
        <f t="shared" si="120"/>
        <v>M</v>
      </c>
      <c r="F2576" s="35">
        <v>90</v>
      </c>
      <c r="G2576" s="35" t="s">
        <v>15180</v>
      </c>
      <c r="H2576" s="35" t="s">
        <v>6249</v>
      </c>
      <c r="I2576" s="35" t="s">
        <v>38</v>
      </c>
      <c r="J2576" s="48">
        <v>44237</v>
      </c>
      <c r="K2576" s="35">
        <v>90</v>
      </c>
      <c r="L2576" s="49" t="s">
        <v>80</v>
      </c>
      <c r="M2576" s="50" t="str">
        <f>VLOOKUP(Table6[[#This Row],[Product]],Table3[],2)</f>
        <v>Ultrathing V2</v>
      </c>
      <c r="N2576" s="50" t="str">
        <f t="shared" si="121"/>
        <v>Feb</v>
      </c>
      <c r="O2576" s="56">
        <f t="shared" si="122"/>
        <v>2021</v>
      </c>
      <c r="P2576" s="51">
        <f>VLOOKUP(Table6[[#This Row],[Product]],Table3[],3)</f>
        <v>2.95</v>
      </c>
      <c r="Q2576" s="35">
        <f>VLOOKUP(Table6[[#This Row],[Product]],Table3[],4)</f>
        <v>20</v>
      </c>
      <c r="R2576" s="35">
        <f>Table6[[#This Row],[Quantity]]*Table6[[#This Row],[Case]]</f>
        <v>1800</v>
      </c>
      <c r="S2576" s="35">
        <f>Table6[[#This Row],[Total Sales]]*Table6[[#This Row],[Cost]]</f>
        <v>5310</v>
      </c>
    </row>
    <row r="2577" spans="1:19" x14ac:dyDescent="0.3">
      <c r="A2577" s="54">
        <v>2649</v>
      </c>
      <c r="B2577" s="35" t="s">
        <v>6764</v>
      </c>
      <c r="C2577" s="35" t="s">
        <v>3253</v>
      </c>
      <c r="D2577" s="35" t="s">
        <v>28</v>
      </c>
      <c r="E2577" s="35" t="str">
        <f t="shared" si="120"/>
        <v>M</v>
      </c>
      <c r="F2577" s="35">
        <v>30</v>
      </c>
      <c r="G2577" s="35" t="s">
        <v>6765</v>
      </c>
      <c r="H2577" s="35" t="s">
        <v>221</v>
      </c>
      <c r="I2577" s="35" t="s">
        <v>32</v>
      </c>
      <c r="J2577" s="48" t="s">
        <v>13820</v>
      </c>
      <c r="K2577" s="35">
        <v>38</v>
      </c>
      <c r="L2577" s="49" t="s">
        <v>33</v>
      </c>
      <c r="M2577" s="50" t="str">
        <f>VLOOKUP(Table6[[#This Row],[Product]],Table3[],2)</f>
        <v>Megawidget L</v>
      </c>
      <c r="N2577" s="50" t="str">
        <f t="shared" si="121"/>
        <v>Jul</v>
      </c>
      <c r="O2577" s="56">
        <f t="shared" si="122"/>
        <v>2021</v>
      </c>
      <c r="P2577" s="51">
        <f>VLOOKUP(Table6[[#This Row],[Product]],Table3[],3)</f>
        <v>1.79</v>
      </c>
      <c r="Q2577" s="35">
        <f>VLOOKUP(Table6[[#This Row],[Product]],Table3[],4)</f>
        <v>24</v>
      </c>
      <c r="R2577" s="35">
        <f>Table6[[#This Row],[Quantity]]*Table6[[#This Row],[Case]]</f>
        <v>912</v>
      </c>
      <c r="S2577" s="35">
        <f>Table6[[#This Row],[Total Sales]]*Table6[[#This Row],[Cost]]</f>
        <v>1632.48</v>
      </c>
    </row>
    <row r="2578" spans="1:19" x14ac:dyDescent="0.3">
      <c r="A2578" s="54">
        <v>2650</v>
      </c>
      <c r="B2578" s="35" t="s">
        <v>2556</v>
      </c>
      <c r="C2578" s="35" t="s">
        <v>540</v>
      </c>
      <c r="D2578" s="35" t="s">
        <v>28</v>
      </c>
      <c r="E2578" s="35" t="str">
        <f t="shared" si="120"/>
        <v>M</v>
      </c>
      <c r="F2578" s="35">
        <v>30</v>
      </c>
      <c r="G2578" s="35" t="s">
        <v>6766</v>
      </c>
      <c r="H2578" s="35" t="s">
        <v>1621</v>
      </c>
      <c r="I2578" s="35" t="s">
        <v>146</v>
      </c>
      <c r="J2578" s="48">
        <v>44170</v>
      </c>
      <c r="K2578" s="35">
        <v>31</v>
      </c>
      <c r="L2578" s="49" t="s">
        <v>39</v>
      </c>
      <c r="M2578" s="50" t="str">
        <f>VLOOKUP(Table6[[#This Row],[Product]],Table3[],2)</f>
        <v>Ultrathing V1</v>
      </c>
      <c r="N2578" s="50" t="str">
        <f t="shared" si="121"/>
        <v>Dec</v>
      </c>
      <c r="O2578" s="56">
        <f t="shared" si="122"/>
        <v>2020</v>
      </c>
      <c r="P2578" s="51">
        <f>VLOOKUP(Table6[[#This Row],[Product]],Table3[],3)</f>
        <v>1.79</v>
      </c>
      <c r="Q2578" s="35">
        <f>VLOOKUP(Table6[[#This Row],[Product]],Table3[],4)</f>
        <v>17</v>
      </c>
      <c r="R2578" s="35">
        <f>Table6[[#This Row],[Quantity]]*Table6[[#This Row],[Case]]</f>
        <v>527</v>
      </c>
      <c r="S2578" s="35">
        <f>Table6[[#This Row],[Total Sales]]*Table6[[#This Row],[Cost]]</f>
        <v>943.33</v>
      </c>
    </row>
    <row r="2579" spans="1:19" x14ac:dyDescent="0.3">
      <c r="A2579" s="54">
        <v>2651</v>
      </c>
      <c r="B2579" s="35" t="s">
        <v>5400</v>
      </c>
      <c r="C2579" s="35" t="s">
        <v>1237</v>
      </c>
      <c r="D2579" s="35" t="s">
        <v>15</v>
      </c>
      <c r="E2579" s="35" t="str">
        <f t="shared" si="120"/>
        <v>F</v>
      </c>
      <c r="F2579" s="35">
        <v>30</v>
      </c>
      <c r="G2579" s="35" t="s">
        <v>6767</v>
      </c>
      <c r="H2579" s="35" t="s">
        <v>4585</v>
      </c>
      <c r="I2579" s="35" t="s">
        <v>25</v>
      </c>
      <c r="J2579" s="48" t="s">
        <v>14047</v>
      </c>
      <c r="K2579" s="35">
        <v>19</v>
      </c>
      <c r="L2579" s="49" t="s">
        <v>54</v>
      </c>
      <c r="M2579" s="50" t="str">
        <f>VLOOKUP(Table6[[#This Row],[Product]],Table3[],2)</f>
        <v>Megawidget S</v>
      </c>
      <c r="N2579" s="50" t="str">
        <f t="shared" si="121"/>
        <v>Jul</v>
      </c>
      <c r="O2579" s="56">
        <f t="shared" si="122"/>
        <v>2021</v>
      </c>
      <c r="P2579" s="51">
        <f>VLOOKUP(Table6[[#This Row],[Product]],Table3[],3)</f>
        <v>0.69</v>
      </c>
      <c r="Q2579" s="35">
        <f>VLOOKUP(Table6[[#This Row],[Product]],Table3[],4)</f>
        <v>24</v>
      </c>
      <c r="R2579" s="35">
        <f>Table6[[#This Row],[Quantity]]*Table6[[#This Row],[Case]]</f>
        <v>456</v>
      </c>
      <c r="S2579" s="35">
        <f>Table6[[#This Row],[Total Sales]]*Table6[[#This Row],[Cost]]</f>
        <v>314.64</v>
      </c>
    </row>
    <row r="2580" spans="1:19" x14ac:dyDescent="0.3">
      <c r="A2580" s="54">
        <v>2652</v>
      </c>
      <c r="B2580" s="35" t="s">
        <v>1572</v>
      </c>
      <c r="C2580" s="35" t="s">
        <v>267</v>
      </c>
      <c r="D2580" s="35" t="s">
        <v>28</v>
      </c>
      <c r="E2580" s="35" t="str">
        <f t="shared" si="120"/>
        <v>M</v>
      </c>
      <c r="F2580" s="35">
        <v>30</v>
      </c>
      <c r="G2580" s="35" t="s">
        <v>6768</v>
      </c>
      <c r="H2580" s="35" t="s">
        <v>5778</v>
      </c>
      <c r="I2580" s="35" t="s">
        <v>1311</v>
      </c>
      <c r="J2580" s="48">
        <v>44508</v>
      </c>
      <c r="K2580" s="35">
        <v>16</v>
      </c>
      <c r="L2580" s="49" t="s">
        <v>39</v>
      </c>
      <c r="M2580" s="50" t="str">
        <f>VLOOKUP(Table6[[#This Row],[Product]],Table3[],2)</f>
        <v>Ultrathing V1</v>
      </c>
      <c r="N2580" s="50" t="str">
        <f t="shared" si="121"/>
        <v>Nov</v>
      </c>
      <c r="O2580" s="56">
        <f t="shared" si="122"/>
        <v>2021</v>
      </c>
      <c r="P2580" s="51">
        <f>VLOOKUP(Table6[[#This Row],[Product]],Table3[],3)</f>
        <v>1.79</v>
      </c>
      <c r="Q2580" s="35">
        <f>VLOOKUP(Table6[[#This Row],[Product]],Table3[],4)</f>
        <v>17</v>
      </c>
      <c r="R2580" s="35">
        <f>Table6[[#This Row],[Quantity]]*Table6[[#This Row],[Case]]</f>
        <v>272</v>
      </c>
      <c r="S2580" s="35">
        <f>Table6[[#This Row],[Total Sales]]*Table6[[#This Row],[Cost]]</f>
        <v>486.88</v>
      </c>
    </row>
    <row r="2581" spans="1:19" x14ac:dyDescent="0.3">
      <c r="A2581" s="54">
        <v>2653</v>
      </c>
      <c r="B2581" s="35" t="s">
        <v>111</v>
      </c>
      <c r="C2581" s="35" t="s">
        <v>3965</v>
      </c>
      <c r="D2581" s="35" t="s">
        <v>28</v>
      </c>
      <c r="E2581" s="35" t="str">
        <f t="shared" si="120"/>
        <v>M</v>
      </c>
      <c r="F2581" s="35">
        <v>30</v>
      </c>
      <c r="G2581" s="35" t="s">
        <v>6769</v>
      </c>
      <c r="H2581" s="35" t="s">
        <v>6770</v>
      </c>
      <c r="I2581" s="35" t="s">
        <v>124</v>
      </c>
      <c r="J2581" s="48" t="s">
        <v>14207</v>
      </c>
      <c r="K2581" s="35">
        <v>42</v>
      </c>
      <c r="L2581" s="49" t="s">
        <v>64</v>
      </c>
      <c r="M2581" s="50" t="str">
        <f>VLOOKUP(Table6[[#This Row],[Product]],Table3[],2)</f>
        <v>Ultrathing V4</v>
      </c>
      <c r="N2581" s="50" t="str">
        <f t="shared" si="121"/>
        <v>Jun</v>
      </c>
      <c r="O2581" s="56">
        <f t="shared" si="122"/>
        <v>2022</v>
      </c>
      <c r="P2581" s="51">
        <f>VLOOKUP(Table6[[#This Row],[Product]],Table3[],3)</f>
        <v>3.99</v>
      </c>
      <c r="Q2581" s="35">
        <f>VLOOKUP(Table6[[#This Row],[Product]],Table3[],4)</f>
        <v>24</v>
      </c>
      <c r="R2581" s="35">
        <f>Table6[[#This Row],[Quantity]]*Table6[[#This Row],[Case]]</f>
        <v>1008</v>
      </c>
      <c r="S2581" s="35">
        <f>Table6[[#This Row],[Total Sales]]*Table6[[#This Row],[Cost]]</f>
        <v>4021.92</v>
      </c>
    </row>
    <row r="2582" spans="1:19" x14ac:dyDescent="0.3">
      <c r="A2582" s="54">
        <v>2654</v>
      </c>
      <c r="B2582" s="35" t="s">
        <v>4742</v>
      </c>
      <c r="C2582" s="35" t="s">
        <v>1304</v>
      </c>
      <c r="D2582" s="35" t="s">
        <v>51</v>
      </c>
      <c r="E2582" s="35" t="str">
        <f t="shared" si="120"/>
        <v>F</v>
      </c>
      <c r="F2582" s="35">
        <v>30</v>
      </c>
      <c r="G2582" s="35" t="s">
        <v>6771</v>
      </c>
      <c r="H2582" s="35" t="s">
        <v>6772</v>
      </c>
      <c r="I2582" s="35" t="s">
        <v>32</v>
      </c>
      <c r="J2582" s="48" t="s">
        <v>14205</v>
      </c>
      <c r="K2582" s="35">
        <v>41</v>
      </c>
      <c r="L2582" s="49" t="s">
        <v>70</v>
      </c>
      <c r="M2582" s="50" t="str">
        <f>VLOOKUP(Table6[[#This Row],[Product]],Table3[],2)</f>
        <v>Megawidget M</v>
      </c>
      <c r="N2582" s="50" t="str">
        <f t="shared" si="121"/>
        <v>Jan</v>
      </c>
      <c r="O2582" s="56">
        <f t="shared" si="122"/>
        <v>2021</v>
      </c>
      <c r="P2582" s="51">
        <f>VLOOKUP(Table6[[#This Row],[Product]],Table3[],3)</f>
        <v>1.29</v>
      </c>
      <c r="Q2582" s="35">
        <f>VLOOKUP(Table6[[#This Row],[Product]],Table3[],4)</f>
        <v>24</v>
      </c>
      <c r="R2582" s="35">
        <f>Table6[[#This Row],[Quantity]]*Table6[[#This Row],[Case]]</f>
        <v>984</v>
      </c>
      <c r="S2582" s="35">
        <f>Table6[[#This Row],[Total Sales]]*Table6[[#This Row],[Cost]]</f>
        <v>1269.3600000000001</v>
      </c>
    </row>
    <row r="2583" spans="1:19" x14ac:dyDescent="0.3">
      <c r="A2583" s="54">
        <v>2655</v>
      </c>
      <c r="B2583" s="35" t="s">
        <v>6773</v>
      </c>
      <c r="C2583" s="35" t="s">
        <v>2449</v>
      </c>
      <c r="D2583" s="35" t="s">
        <v>41</v>
      </c>
      <c r="E2583" s="35" t="str">
        <f t="shared" si="120"/>
        <v>F</v>
      </c>
      <c r="F2583" s="35">
        <v>30</v>
      </c>
      <c r="G2583" s="35" t="s">
        <v>6774</v>
      </c>
      <c r="H2583" s="35" t="s">
        <v>6775</v>
      </c>
      <c r="I2583" s="35" t="s">
        <v>25</v>
      </c>
      <c r="J2583" s="48" t="s">
        <v>13640</v>
      </c>
      <c r="K2583" s="35">
        <v>54</v>
      </c>
      <c r="L2583" s="49" t="s">
        <v>80</v>
      </c>
      <c r="M2583" s="50" t="str">
        <f>VLOOKUP(Table6[[#This Row],[Product]],Table3[],2)</f>
        <v>Ultrathing V2</v>
      </c>
      <c r="N2583" s="50" t="str">
        <f t="shared" si="121"/>
        <v>Jan</v>
      </c>
      <c r="O2583" s="56">
        <f t="shared" si="122"/>
        <v>2022</v>
      </c>
      <c r="P2583" s="51">
        <f>VLOOKUP(Table6[[#This Row],[Product]],Table3[],3)</f>
        <v>2.95</v>
      </c>
      <c r="Q2583" s="35">
        <f>VLOOKUP(Table6[[#This Row],[Product]],Table3[],4)</f>
        <v>20</v>
      </c>
      <c r="R2583" s="35">
        <f>Table6[[#This Row],[Quantity]]*Table6[[#This Row],[Case]]</f>
        <v>1080</v>
      </c>
      <c r="S2583" s="35">
        <f>Table6[[#This Row],[Total Sales]]*Table6[[#This Row],[Cost]]</f>
        <v>3186</v>
      </c>
    </row>
    <row r="2584" spans="1:19" x14ac:dyDescent="0.3">
      <c r="A2584" s="54">
        <v>2656</v>
      </c>
      <c r="B2584" s="35" t="s">
        <v>4372</v>
      </c>
      <c r="C2584" s="35" t="s">
        <v>6776</v>
      </c>
      <c r="D2584" s="35" t="s">
        <v>28</v>
      </c>
      <c r="E2584" s="35" t="str">
        <f t="shared" si="120"/>
        <v>M</v>
      </c>
      <c r="F2584" s="35">
        <v>90</v>
      </c>
      <c r="G2584" s="35" t="s">
        <v>6777</v>
      </c>
      <c r="H2584" s="35" t="s">
        <v>6778</v>
      </c>
      <c r="I2584" s="35" t="s">
        <v>38</v>
      </c>
      <c r="J2584" s="48">
        <v>44262</v>
      </c>
      <c r="K2584" s="35">
        <v>36</v>
      </c>
      <c r="L2584" s="49" t="s">
        <v>45</v>
      </c>
      <c r="M2584" s="50" t="str">
        <f>VLOOKUP(Table6[[#This Row],[Product]],Table3[],2)</f>
        <v>Gigastuff</v>
      </c>
      <c r="N2584" s="50" t="str">
        <f t="shared" si="121"/>
        <v>Mar</v>
      </c>
      <c r="O2584" s="56">
        <f t="shared" si="122"/>
        <v>2021</v>
      </c>
      <c r="P2584" s="51">
        <f>VLOOKUP(Table6[[#This Row],[Product]],Table3[],3)</f>
        <v>1.89</v>
      </c>
      <c r="Q2584" s="35">
        <f>VLOOKUP(Table6[[#This Row],[Product]],Table3[],4)</f>
        <v>18</v>
      </c>
      <c r="R2584" s="35">
        <f>Table6[[#This Row],[Quantity]]*Table6[[#This Row],[Case]]</f>
        <v>648</v>
      </c>
      <c r="S2584" s="35">
        <f>Table6[[#This Row],[Total Sales]]*Table6[[#This Row],[Cost]]</f>
        <v>1224.72</v>
      </c>
    </row>
    <row r="2585" spans="1:19" x14ac:dyDescent="0.3">
      <c r="A2585" s="54">
        <v>2657</v>
      </c>
      <c r="B2585" s="35" t="s">
        <v>6779</v>
      </c>
      <c r="C2585" s="35" t="s">
        <v>6780</v>
      </c>
      <c r="D2585" s="35" t="s">
        <v>51</v>
      </c>
      <c r="E2585" s="35" t="str">
        <f t="shared" si="120"/>
        <v>F</v>
      </c>
      <c r="F2585" s="35">
        <v>60</v>
      </c>
      <c r="G2585" s="35" t="s">
        <v>6781</v>
      </c>
      <c r="H2585" s="35" t="s">
        <v>6782</v>
      </c>
      <c r="I2585" s="35" t="s">
        <v>32</v>
      </c>
      <c r="J2585" s="48">
        <v>43839</v>
      </c>
      <c r="K2585" s="35">
        <v>15</v>
      </c>
      <c r="L2585" s="49" t="s">
        <v>20</v>
      </c>
      <c r="M2585" s="50" t="str">
        <f>VLOOKUP(Table6[[#This Row],[Product]],Table3[],2)</f>
        <v>Hyperwotsit</v>
      </c>
      <c r="N2585" s="50" t="str">
        <f t="shared" si="121"/>
        <v>Jan</v>
      </c>
      <c r="O2585" s="56">
        <f t="shared" si="122"/>
        <v>2020</v>
      </c>
      <c r="P2585" s="51">
        <f>VLOOKUP(Table6[[#This Row],[Product]],Table3[],3)</f>
        <v>2.0099999999999998</v>
      </c>
      <c r="Q2585" s="35">
        <f>VLOOKUP(Table6[[#This Row],[Product]],Table3[],4)</f>
        <v>20</v>
      </c>
      <c r="R2585" s="35">
        <f>Table6[[#This Row],[Quantity]]*Table6[[#This Row],[Case]]</f>
        <v>300</v>
      </c>
      <c r="S2585" s="35">
        <f>Table6[[#This Row],[Total Sales]]*Table6[[#This Row],[Cost]]</f>
        <v>602.99999999999989</v>
      </c>
    </row>
    <row r="2586" spans="1:19" x14ac:dyDescent="0.3">
      <c r="A2586" s="54">
        <v>2658</v>
      </c>
      <c r="B2586" s="35" t="s">
        <v>1622</v>
      </c>
      <c r="C2586" s="35" t="s">
        <v>6783</v>
      </c>
      <c r="D2586" s="35" t="s">
        <v>28</v>
      </c>
      <c r="E2586" s="35" t="str">
        <f t="shared" si="120"/>
        <v>M</v>
      </c>
      <c r="F2586" s="35">
        <v>90</v>
      </c>
      <c r="G2586" s="35" t="s">
        <v>6784</v>
      </c>
      <c r="H2586" s="35" t="s">
        <v>2354</v>
      </c>
      <c r="I2586" s="35" t="s">
        <v>178</v>
      </c>
      <c r="J2586" s="48" t="s">
        <v>14163</v>
      </c>
      <c r="K2586" s="35">
        <v>104</v>
      </c>
      <c r="L2586" s="49" t="s">
        <v>54</v>
      </c>
      <c r="M2586" s="50" t="str">
        <f>VLOOKUP(Table6[[#This Row],[Product]],Table3[],2)</f>
        <v>Megawidget S</v>
      </c>
      <c r="N2586" s="50" t="str">
        <f t="shared" si="121"/>
        <v>Dec</v>
      </c>
      <c r="O2586" s="56">
        <f t="shared" si="122"/>
        <v>2022</v>
      </c>
      <c r="P2586" s="51">
        <f>VLOOKUP(Table6[[#This Row],[Product]],Table3[],3)</f>
        <v>0.69</v>
      </c>
      <c r="Q2586" s="35">
        <f>VLOOKUP(Table6[[#This Row],[Product]],Table3[],4)</f>
        <v>24</v>
      </c>
      <c r="R2586" s="35">
        <f>Table6[[#This Row],[Quantity]]*Table6[[#This Row],[Case]]</f>
        <v>2496</v>
      </c>
      <c r="S2586" s="35">
        <f>Table6[[#This Row],[Total Sales]]*Table6[[#This Row],[Cost]]</f>
        <v>1722.2399999999998</v>
      </c>
    </row>
    <row r="2587" spans="1:19" x14ac:dyDescent="0.3">
      <c r="A2587" s="54">
        <v>2659</v>
      </c>
      <c r="B2587" s="35" t="s">
        <v>4452</v>
      </c>
      <c r="C2587" s="35" t="s">
        <v>6785</v>
      </c>
      <c r="D2587" s="35" t="s">
        <v>28</v>
      </c>
      <c r="E2587" s="35" t="str">
        <f t="shared" si="120"/>
        <v>M</v>
      </c>
      <c r="F2587" s="35">
        <v>30</v>
      </c>
      <c r="G2587" s="35" t="s">
        <v>6786</v>
      </c>
      <c r="H2587" s="35" t="s">
        <v>6787</v>
      </c>
      <c r="I2587" s="35" t="s">
        <v>1035</v>
      </c>
      <c r="J2587" s="48" t="s">
        <v>13919</v>
      </c>
      <c r="K2587" s="35">
        <v>102</v>
      </c>
      <c r="L2587" s="49" t="s">
        <v>39</v>
      </c>
      <c r="M2587" s="50" t="str">
        <f>VLOOKUP(Table6[[#This Row],[Product]],Table3[],2)</f>
        <v>Ultrathing V1</v>
      </c>
      <c r="N2587" s="50" t="str">
        <f t="shared" si="121"/>
        <v>Feb</v>
      </c>
      <c r="O2587" s="56">
        <f t="shared" si="122"/>
        <v>2022</v>
      </c>
      <c r="P2587" s="51">
        <f>VLOOKUP(Table6[[#This Row],[Product]],Table3[],3)</f>
        <v>1.79</v>
      </c>
      <c r="Q2587" s="35">
        <f>VLOOKUP(Table6[[#This Row],[Product]],Table3[],4)</f>
        <v>17</v>
      </c>
      <c r="R2587" s="35">
        <f>Table6[[#This Row],[Quantity]]*Table6[[#This Row],[Case]]</f>
        <v>1734</v>
      </c>
      <c r="S2587" s="35">
        <f>Table6[[#This Row],[Total Sales]]*Table6[[#This Row],[Cost]]</f>
        <v>3103.86</v>
      </c>
    </row>
    <row r="2588" spans="1:19" x14ac:dyDescent="0.3">
      <c r="A2588" s="54">
        <v>2660</v>
      </c>
      <c r="B2588" s="35" t="s">
        <v>6788</v>
      </c>
      <c r="C2588" s="35" t="s">
        <v>547</v>
      </c>
      <c r="D2588" s="35" t="s">
        <v>15</v>
      </c>
      <c r="E2588" s="35" t="str">
        <f t="shared" si="120"/>
        <v>F</v>
      </c>
      <c r="F2588" s="35">
        <v>60</v>
      </c>
      <c r="G2588" s="35" t="s">
        <v>6786</v>
      </c>
      <c r="H2588" s="35" t="s">
        <v>4621</v>
      </c>
      <c r="I2588" s="35" t="s">
        <v>178</v>
      </c>
      <c r="J2588" s="48" t="s">
        <v>13972</v>
      </c>
      <c r="K2588" s="35">
        <v>25</v>
      </c>
      <c r="L2588" s="49" t="s">
        <v>39</v>
      </c>
      <c r="M2588" s="50" t="str">
        <f>VLOOKUP(Table6[[#This Row],[Product]],Table3[],2)</f>
        <v>Ultrathing V1</v>
      </c>
      <c r="N2588" s="50" t="str">
        <f t="shared" si="121"/>
        <v>Nov</v>
      </c>
      <c r="O2588" s="56">
        <f t="shared" si="122"/>
        <v>2020</v>
      </c>
      <c r="P2588" s="51">
        <f>VLOOKUP(Table6[[#This Row],[Product]],Table3[],3)</f>
        <v>1.79</v>
      </c>
      <c r="Q2588" s="35">
        <f>VLOOKUP(Table6[[#This Row],[Product]],Table3[],4)</f>
        <v>17</v>
      </c>
      <c r="R2588" s="35">
        <f>Table6[[#This Row],[Quantity]]*Table6[[#This Row],[Case]]</f>
        <v>425</v>
      </c>
      <c r="S2588" s="35">
        <f>Table6[[#This Row],[Total Sales]]*Table6[[#This Row],[Cost]]</f>
        <v>760.75</v>
      </c>
    </row>
    <row r="2589" spans="1:19" x14ac:dyDescent="0.3">
      <c r="A2589" s="54">
        <v>2661</v>
      </c>
      <c r="B2589" s="35" t="s">
        <v>2898</v>
      </c>
      <c r="C2589" s="35" t="s">
        <v>6789</v>
      </c>
      <c r="D2589" s="35" t="s">
        <v>28</v>
      </c>
      <c r="E2589" s="35" t="str">
        <f t="shared" si="120"/>
        <v>M</v>
      </c>
      <c r="F2589" s="35">
        <v>90</v>
      </c>
      <c r="G2589" s="35" t="s">
        <v>6786</v>
      </c>
      <c r="H2589" s="35" t="s">
        <v>1001</v>
      </c>
      <c r="I2589" s="35" t="s">
        <v>32</v>
      </c>
      <c r="J2589" s="48">
        <v>44358</v>
      </c>
      <c r="K2589" s="35">
        <v>18</v>
      </c>
      <c r="L2589" s="49" t="s">
        <v>45</v>
      </c>
      <c r="M2589" s="50" t="str">
        <f>VLOOKUP(Table6[[#This Row],[Product]],Table3[],2)</f>
        <v>Gigastuff</v>
      </c>
      <c r="N2589" s="50" t="str">
        <f t="shared" si="121"/>
        <v>Jun</v>
      </c>
      <c r="O2589" s="56">
        <f t="shared" si="122"/>
        <v>2021</v>
      </c>
      <c r="P2589" s="51">
        <f>VLOOKUP(Table6[[#This Row],[Product]],Table3[],3)</f>
        <v>1.89</v>
      </c>
      <c r="Q2589" s="35">
        <f>VLOOKUP(Table6[[#This Row],[Product]],Table3[],4)</f>
        <v>18</v>
      </c>
      <c r="R2589" s="35">
        <f>Table6[[#This Row],[Quantity]]*Table6[[#This Row],[Case]]</f>
        <v>324</v>
      </c>
      <c r="S2589" s="35">
        <f>Table6[[#This Row],[Total Sales]]*Table6[[#This Row],[Cost]]</f>
        <v>612.36</v>
      </c>
    </row>
    <row r="2590" spans="1:19" x14ac:dyDescent="0.3">
      <c r="A2590" s="54">
        <v>2662</v>
      </c>
      <c r="B2590" s="35" t="s">
        <v>6790</v>
      </c>
      <c r="C2590" s="35" t="s">
        <v>3803</v>
      </c>
      <c r="D2590" s="35" t="s">
        <v>28</v>
      </c>
      <c r="E2590" s="35" t="str">
        <f t="shared" si="120"/>
        <v>M</v>
      </c>
      <c r="F2590" s="35">
        <v>30</v>
      </c>
      <c r="G2590" s="35" t="s">
        <v>6791</v>
      </c>
      <c r="H2590" s="35" t="s">
        <v>3100</v>
      </c>
      <c r="I2590" s="35" t="s">
        <v>32</v>
      </c>
      <c r="J2590" s="48">
        <v>44654</v>
      </c>
      <c r="K2590" s="35">
        <v>3</v>
      </c>
      <c r="L2590" s="49" t="s">
        <v>33</v>
      </c>
      <c r="M2590" s="50" t="str">
        <f>VLOOKUP(Table6[[#This Row],[Product]],Table3[],2)</f>
        <v>Megawidget L</v>
      </c>
      <c r="N2590" s="50" t="str">
        <f t="shared" si="121"/>
        <v>Apr</v>
      </c>
      <c r="O2590" s="56">
        <f t="shared" si="122"/>
        <v>2022</v>
      </c>
      <c r="P2590" s="51">
        <f>VLOOKUP(Table6[[#This Row],[Product]],Table3[],3)</f>
        <v>1.79</v>
      </c>
      <c r="Q2590" s="35">
        <f>VLOOKUP(Table6[[#This Row],[Product]],Table3[],4)</f>
        <v>24</v>
      </c>
      <c r="R2590" s="35">
        <f>Table6[[#This Row],[Quantity]]*Table6[[#This Row],[Case]]</f>
        <v>72</v>
      </c>
      <c r="S2590" s="35">
        <f>Table6[[#This Row],[Total Sales]]*Table6[[#This Row],[Cost]]</f>
        <v>128.88</v>
      </c>
    </row>
    <row r="2591" spans="1:19" x14ac:dyDescent="0.3">
      <c r="A2591" s="54">
        <v>2663</v>
      </c>
      <c r="B2591" s="35" t="s">
        <v>6792</v>
      </c>
      <c r="C2591" s="35" t="s">
        <v>6793</v>
      </c>
      <c r="D2591" s="35" t="s">
        <v>51</v>
      </c>
      <c r="E2591" s="35" t="str">
        <f t="shared" si="120"/>
        <v>F</v>
      </c>
      <c r="F2591" s="35">
        <v>90</v>
      </c>
      <c r="G2591" s="35" t="s">
        <v>6794</v>
      </c>
      <c r="H2591" s="35" t="s">
        <v>6795</v>
      </c>
      <c r="I2591" s="35" t="s">
        <v>146</v>
      </c>
      <c r="J2591" s="48">
        <v>44449</v>
      </c>
      <c r="K2591" s="35">
        <v>35</v>
      </c>
      <c r="L2591" s="49" t="s">
        <v>45</v>
      </c>
      <c r="M2591" s="50" t="str">
        <f>VLOOKUP(Table6[[#This Row],[Product]],Table3[],2)</f>
        <v>Gigastuff</v>
      </c>
      <c r="N2591" s="50" t="str">
        <f t="shared" si="121"/>
        <v>Sep</v>
      </c>
      <c r="O2591" s="56">
        <f t="shared" si="122"/>
        <v>2021</v>
      </c>
      <c r="P2591" s="51">
        <f>VLOOKUP(Table6[[#This Row],[Product]],Table3[],3)</f>
        <v>1.89</v>
      </c>
      <c r="Q2591" s="35">
        <f>VLOOKUP(Table6[[#This Row],[Product]],Table3[],4)</f>
        <v>18</v>
      </c>
      <c r="R2591" s="35">
        <f>Table6[[#This Row],[Quantity]]*Table6[[#This Row],[Case]]</f>
        <v>630</v>
      </c>
      <c r="S2591" s="35">
        <f>Table6[[#This Row],[Total Sales]]*Table6[[#This Row],[Cost]]</f>
        <v>1190.7</v>
      </c>
    </row>
    <row r="2592" spans="1:19" x14ac:dyDescent="0.3">
      <c r="A2592" s="54">
        <v>2665</v>
      </c>
      <c r="B2592" s="35" t="s">
        <v>6796</v>
      </c>
      <c r="C2592" s="35" t="s">
        <v>4079</v>
      </c>
      <c r="D2592" s="35" t="s">
        <v>28</v>
      </c>
      <c r="E2592" s="35" t="str">
        <f t="shared" si="120"/>
        <v>M</v>
      </c>
      <c r="F2592" s="35">
        <v>90</v>
      </c>
      <c r="G2592" s="35" t="s">
        <v>6797</v>
      </c>
      <c r="H2592" s="35" t="s">
        <v>3059</v>
      </c>
      <c r="I2592" s="35" t="s">
        <v>187</v>
      </c>
      <c r="J2592" s="48">
        <v>44630</v>
      </c>
      <c r="K2592" s="35">
        <v>86</v>
      </c>
      <c r="L2592" s="49" t="s">
        <v>33</v>
      </c>
      <c r="M2592" s="50" t="str">
        <f>VLOOKUP(Table6[[#This Row],[Product]],Table3[],2)</f>
        <v>Megawidget L</v>
      </c>
      <c r="N2592" s="50" t="str">
        <f t="shared" si="121"/>
        <v>Mar</v>
      </c>
      <c r="O2592" s="56">
        <f t="shared" si="122"/>
        <v>2022</v>
      </c>
      <c r="P2592" s="51">
        <f>VLOOKUP(Table6[[#This Row],[Product]],Table3[],3)</f>
        <v>1.79</v>
      </c>
      <c r="Q2592" s="35">
        <f>VLOOKUP(Table6[[#This Row],[Product]],Table3[],4)</f>
        <v>24</v>
      </c>
      <c r="R2592" s="35">
        <f>Table6[[#This Row],[Quantity]]*Table6[[#This Row],[Case]]</f>
        <v>2064</v>
      </c>
      <c r="S2592" s="35">
        <f>Table6[[#This Row],[Total Sales]]*Table6[[#This Row],[Cost]]</f>
        <v>3694.56</v>
      </c>
    </row>
    <row r="2593" spans="1:19" x14ac:dyDescent="0.3">
      <c r="A2593" s="54">
        <v>2666</v>
      </c>
      <c r="B2593" s="35" t="s">
        <v>1002</v>
      </c>
      <c r="C2593" s="35" t="s">
        <v>6798</v>
      </c>
      <c r="D2593" s="35" t="s">
        <v>28</v>
      </c>
      <c r="E2593" s="35" t="str">
        <f t="shared" si="120"/>
        <v>M</v>
      </c>
      <c r="F2593" s="35">
        <v>60</v>
      </c>
      <c r="G2593" s="35" t="s">
        <v>6799</v>
      </c>
      <c r="H2593" s="35" t="s">
        <v>3248</v>
      </c>
      <c r="I2593" s="35" t="s">
        <v>38</v>
      </c>
      <c r="J2593" s="48" t="s">
        <v>14001</v>
      </c>
      <c r="K2593" s="35">
        <v>41</v>
      </c>
      <c r="L2593" s="49" t="s">
        <v>45</v>
      </c>
      <c r="M2593" s="50" t="str">
        <f>VLOOKUP(Table6[[#This Row],[Product]],Table3[],2)</f>
        <v>Gigastuff</v>
      </c>
      <c r="N2593" s="50" t="str">
        <f t="shared" si="121"/>
        <v>Jul</v>
      </c>
      <c r="O2593" s="56">
        <f t="shared" si="122"/>
        <v>2020</v>
      </c>
      <c r="P2593" s="51">
        <f>VLOOKUP(Table6[[#This Row],[Product]],Table3[],3)</f>
        <v>1.89</v>
      </c>
      <c r="Q2593" s="35">
        <f>VLOOKUP(Table6[[#This Row],[Product]],Table3[],4)</f>
        <v>18</v>
      </c>
      <c r="R2593" s="35">
        <f>Table6[[#This Row],[Quantity]]*Table6[[#This Row],[Case]]</f>
        <v>738</v>
      </c>
      <c r="S2593" s="35">
        <f>Table6[[#This Row],[Total Sales]]*Table6[[#This Row],[Cost]]</f>
        <v>1394.82</v>
      </c>
    </row>
    <row r="2594" spans="1:19" x14ac:dyDescent="0.3">
      <c r="A2594" s="54">
        <v>2667</v>
      </c>
      <c r="B2594" s="35" t="s">
        <v>6800</v>
      </c>
      <c r="C2594" s="35" t="s">
        <v>3647</v>
      </c>
      <c r="D2594" s="35" t="s">
        <v>15</v>
      </c>
      <c r="E2594" s="35" t="str">
        <f t="shared" si="120"/>
        <v>F</v>
      </c>
      <c r="F2594" s="35">
        <v>90</v>
      </c>
      <c r="G2594" s="35" t="s">
        <v>6801</v>
      </c>
      <c r="H2594" s="35" t="s">
        <v>802</v>
      </c>
      <c r="I2594" s="35" t="s">
        <v>294</v>
      </c>
      <c r="J2594" s="48">
        <v>44261</v>
      </c>
      <c r="K2594" s="35">
        <v>3</v>
      </c>
      <c r="L2594" s="49" t="s">
        <v>159</v>
      </c>
      <c r="M2594" s="50" t="str">
        <f>VLOOKUP(Table6[[#This Row],[Product]],Table3[],2)</f>
        <v>Ultrathing V3</v>
      </c>
      <c r="N2594" s="50" t="str">
        <f t="shared" si="121"/>
        <v>Mar</v>
      </c>
      <c r="O2594" s="56">
        <f t="shared" si="122"/>
        <v>2021</v>
      </c>
      <c r="P2594" s="51">
        <f>VLOOKUP(Table6[[#This Row],[Product]],Table3[],3)</f>
        <v>3.39</v>
      </c>
      <c r="Q2594" s="35">
        <f>VLOOKUP(Table6[[#This Row],[Product]],Table3[],4)</f>
        <v>24</v>
      </c>
      <c r="R2594" s="35">
        <f>Table6[[#This Row],[Quantity]]*Table6[[#This Row],[Case]]</f>
        <v>72</v>
      </c>
      <c r="S2594" s="35">
        <f>Table6[[#This Row],[Total Sales]]*Table6[[#This Row],[Cost]]</f>
        <v>244.08</v>
      </c>
    </row>
    <row r="2595" spans="1:19" x14ac:dyDescent="0.3">
      <c r="A2595" s="54">
        <v>2668</v>
      </c>
      <c r="B2595" s="35" t="s">
        <v>735</v>
      </c>
      <c r="C2595" s="35" t="s">
        <v>6802</v>
      </c>
      <c r="D2595" s="35" t="s">
        <v>28</v>
      </c>
      <c r="E2595" s="35" t="str">
        <f t="shared" si="120"/>
        <v>M</v>
      </c>
      <c r="F2595" s="35">
        <v>30</v>
      </c>
      <c r="G2595" s="35" t="s">
        <v>6803</v>
      </c>
      <c r="H2595" s="35" t="s">
        <v>5427</v>
      </c>
      <c r="I2595" s="35" t="s">
        <v>32</v>
      </c>
      <c r="J2595" s="48" t="s">
        <v>14208</v>
      </c>
      <c r="K2595" s="35">
        <v>3</v>
      </c>
      <c r="L2595" s="49" t="s">
        <v>39</v>
      </c>
      <c r="M2595" s="50" t="str">
        <f>VLOOKUP(Table6[[#This Row],[Product]],Table3[],2)</f>
        <v>Ultrathing V1</v>
      </c>
      <c r="N2595" s="50" t="str">
        <f t="shared" si="121"/>
        <v>Nov</v>
      </c>
      <c r="O2595" s="56">
        <f t="shared" si="122"/>
        <v>2020</v>
      </c>
      <c r="P2595" s="51">
        <f>VLOOKUP(Table6[[#This Row],[Product]],Table3[],3)</f>
        <v>1.79</v>
      </c>
      <c r="Q2595" s="35">
        <f>VLOOKUP(Table6[[#This Row],[Product]],Table3[],4)</f>
        <v>17</v>
      </c>
      <c r="R2595" s="35">
        <f>Table6[[#This Row],[Quantity]]*Table6[[#This Row],[Case]]</f>
        <v>51</v>
      </c>
      <c r="S2595" s="35">
        <f>Table6[[#This Row],[Total Sales]]*Table6[[#This Row],[Cost]]</f>
        <v>91.29</v>
      </c>
    </row>
    <row r="2596" spans="1:19" x14ac:dyDescent="0.3">
      <c r="A2596" s="54">
        <v>2669</v>
      </c>
      <c r="B2596" s="35" t="s">
        <v>1856</v>
      </c>
      <c r="C2596" s="35" t="s">
        <v>6804</v>
      </c>
      <c r="D2596" s="35" t="s">
        <v>51</v>
      </c>
      <c r="E2596" s="35" t="str">
        <f t="shared" si="120"/>
        <v>F</v>
      </c>
      <c r="F2596" s="35">
        <v>30</v>
      </c>
      <c r="G2596" s="35" t="s">
        <v>6805</v>
      </c>
      <c r="H2596" s="35" t="s">
        <v>810</v>
      </c>
      <c r="I2596" s="35" t="s">
        <v>32</v>
      </c>
      <c r="J2596" s="48">
        <v>44470</v>
      </c>
      <c r="K2596" s="35">
        <v>81</v>
      </c>
      <c r="L2596" s="49" t="s">
        <v>80</v>
      </c>
      <c r="M2596" s="50" t="str">
        <f>VLOOKUP(Table6[[#This Row],[Product]],Table3[],2)</f>
        <v>Ultrathing V2</v>
      </c>
      <c r="N2596" s="50" t="str">
        <f t="shared" si="121"/>
        <v>Oct</v>
      </c>
      <c r="O2596" s="56">
        <f t="shared" si="122"/>
        <v>2021</v>
      </c>
      <c r="P2596" s="51">
        <f>VLOOKUP(Table6[[#This Row],[Product]],Table3[],3)</f>
        <v>2.95</v>
      </c>
      <c r="Q2596" s="35">
        <f>VLOOKUP(Table6[[#This Row],[Product]],Table3[],4)</f>
        <v>20</v>
      </c>
      <c r="R2596" s="35">
        <f>Table6[[#This Row],[Quantity]]*Table6[[#This Row],[Case]]</f>
        <v>1620</v>
      </c>
      <c r="S2596" s="35">
        <f>Table6[[#This Row],[Total Sales]]*Table6[[#This Row],[Cost]]</f>
        <v>4779</v>
      </c>
    </row>
    <row r="2597" spans="1:19" x14ac:dyDescent="0.3">
      <c r="A2597" s="54">
        <v>2670</v>
      </c>
      <c r="B2597" s="35" t="s">
        <v>600</v>
      </c>
      <c r="C2597" s="35" t="s">
        <v>468</v>
      </c>
      <c r="D2597" s="35" t="s">
        <v>15</v>
      </c>
      <c r="E2597" s="35" t="str">
        <f t="shared" si="120"/>
        <v>F</v>
      </c>
      <c r="F2597" s="35">
        <v>30</v>
      </c>
      <c r="G2597" s="35" t="s">
        <v>6806</v>
      </c>
      <c r="H2597" s="35" t="s">
        <v>685</v>
      </c>
      <c r="I2597" s="35" t="s">
        <v>686</v>
      </c>
      <c r="J2597" s="48">
        <v>44774</v>
      </c>
      <c r="K2597" s="35">
        <v>98</v>
      </c>
      <c r="L2597" s="49" t="s">
        <v>101</v>
      </c>
      <c r="M2597" s="50" t="str">
        <f>VLOOKUP(Table6[[#This Row],[Product]],Table3[],2)</f>
        <v>Superwossname</v>
      </c>
      <c r="N2597" s="50" t="str">
        <f t="shared" si="121"/>
        <v>Aug</v>
      </c>
      <c r="O2597" s="56">
        <f t="shared" si="122"/>
        <v>2022</v>
      </c>
      <c r="P2597" s="51">
        <f>VLOOKUP(Table6[[#This Row],[Product]],Table3[],3)</f>
        <v>3.49</v>
      </c>
      <c r="Q2597" s="35">
        <f>VLOOKUP(Table6[[#This Row],[Product]],Table3[],4)</f>
        <v>20</v>
      </c>
      <c r="R2597" s="35">
        <f>Table6[[#This Row],[Quantity]]*Table6[[#This Row],[Case]]</f>
        <v>1960</v>
      </c>
      <c r="S2597" s="35">
        <f>Table6[[#This Row],[Total Sales]]*Table6[[#This Row],[Cost]]</f>
        <v>6840.4000000000005</v>
      </c>
    </row>
    <row r="2598" spans="1:19" x14ac:dyDescent="0.3">
      <c r="A2598" s="54">
        <v>2671</v>
      </c>
      <c r="B2598" s="35" t="s">
        <v>6807</v>
      </c>
      <c r="C2598" s="35" t="s">
        <v>547</v>
      </c>
      <c r="D2598" s="35" t="s">
        <v>15</v>
      </c>
      <c r="E2598" s="35" t="str">
        <f t="shared" si="120"/>
        <v>F</v>
      </c>
      <c r="F2598" s="35">
        <v>30</v>
      </c>
      <c r="G2598" s="35" t="s">
        <v>6808</v>
      </c>
      <c r="H2598" s="35" t="s">
        <v>3175</v>
      </c>
      <c r="I2598" s="35" t="s">
        <v>1233</v>
      </c>
      <c r="J2598" s="48" t="s">
        <v>13985</v>
      </c>
      <c r="K2598" s="35">
        <v>67</v>
      </c>
      <c r="L2598" s="49" t="s">
        <v>159</v>
      </c>
      <c r="M2598" s="50" t="str">
        <f>VLOOKUP(Table6[[#This Row],[Product]],Table3[],2)</f>
        <v>Ultrathing V3</v>
      </c>
      <c r="N2598" s="50" t="str">
        <f t="shared" si="121"/>
        <v>Dec</v>
      </c>
      <c r="O2598" s="56">
        <f t="shared" si="122"/>
        <v>2021</v>
      </c>
      <c r="P2598" s="51">
        <f>VLOOKUP(Table6[[#This Row],[Product]],Table3[],3)</f>
        <v>3.39</v>
      </c>
      <c r="Q2598" s="35">
        <f>VLOOKUP(Table6[[#This Row],[Product]],Table3[],4)</f>
        <v>24</v>
      </c>
      <c r="R2598" s="35">
        <f>Table6[[#This Row],[Quantity]]*Table6[[#This Row],[Case]]</f>
        <v>1608</v>
      </c>
      <c r="S2598" s="35">
        <f>Table6[[#This Row],[Total Sales]]*Table6[[#This Row],[Cost]]</f>
        <v>5451.12</v>
      </c>
    </row>
    <row r="2599" spans="1:19" x14ac:dyDescent="0.3">
      <c r="A2599" s="54">
        <v>2672</v>
      </c>
      <c r="B2599" s="35" t="s">
        <v>6809</v>
      </c>
      <c r="C2599" s="35" t="s">
        <v>6810</v>
      </c>
      <c r="D2599" s="35" t="s">
        <v>51</v>
      </c>
      <c r="E2599" s="35" t="str">
        <f t="shared" si="120"/>
        <v>F</v>
      </c>
      <c r="F2599" s="35">
        <v>90</v>
      </c>
      <c r="G2599" s="35" t="s">
        <v>6811</v>
      </c>
      <c r="H2599" s="35" t="s">
        <v>4020</v>
      </c>
      <c r="I2599" s="35" t="s">
        <v>173</v>
      </c>
      <c r="J2599" s="48" t="s">
        <v>13920</v>
      </c>
      <c r="K2599" s="35">
        <v>7</v>
      </c>
      <c r="L2599" s="49" t="s">
        <v>64</v>
      </c>
      <c r="M2599" s="50" t="str">
        <f>VLOOKUP(Table6[[#This Row],[Product]],Table3[],2)</f>
        <v>Ultrathing V4</v>
      </c>
      <c r="N2599" s="50" t="str">
        <f t="shared" si="121"/>
        <v>Dec</v>
      </c>
      <c r="O2599" s="56">
        <f t="shared" si="122"/>
        <v>2022</v>
      </c>
      <c r="P2599" s="51">
        <f>VLOOKUP(Table6[[#This Row],[Product]],Table3[],3)</f>
        <v>3.99</v>
      </c>
      <c r="Q2599" s="35">
        <f>VLOOKUP(Table6[[#This Row],[Product]],Table3[],4)</f>
        <v>24</v>
      </c>
      <c r="R2599" s="35">
        <f>Table6[[#This Row],[Quantity]]*Table6[[#This Row],[Case]]</f>
        <v>168</v>
      </c>
      <c r="S2599" s="35">
        <f>Table6[[#This Row],[Total Sales]]*Table6[[#This Row],[Cost]]</f>
        <v>670.32</v>
      </c>
    </row>
    <row r="2600" spans="1:19" x14ac:dyDescent="0.3">
      <c r="A2600" s="54">
        <v>2673</v>
      </c>
      <c r="B2600" s="35" t="s">
        <v>2647</v>
      </c>
      <c r="C2600" s="35" t="s">
        <v>6812</v>
      </c>
      <c r="D2600" s="35" t="s">
        <v>51</v>
      </c>
      <c r="E2600" s="35" t="str">
        <f t="shared" si="120"/>
        <v>F</v>
      </c>
      <c r="F2600" s="35">
        <v>30</v>
      </c>
      <c r="G2600" s="35" t="s">
        <v>6813</v>
      </c>
      <c r="H2600" s="35" t="s">
        <v>4853</v>
      </c>
      <c r="I2600" s="35" t="s">
        <v>178</v>
      </c>
      <c r="J2600" s="48" t="s">
        <v>13740</v>
      </c>
      <c r="K2600" s="35">
        <v>12</v>
      </c>
      <c r="L2600" s="49" t="s">
        <v>64</v>
      </c>
      <c r="M2600" s="50" t="str">
        <f>VLOOKUP(Table6[[#This Row],[Product]],Table3[],2)</f>
        <v>Ultrathing V4</v>
      </c>
      <c r="N2600" s="50" t="str">
        <f t="shared" si="121"/>
        <v>Jan</v>
      </c>
      <c r="O2600" s="56">
        <f t="shared" si="122"/>
        <v>2021</v>
      </c>
      <c r="P2600" s="51">
        <f>VLOOKUP(Table6[[#This Row],[Product]],Table3[],3)</f>
        <v>3.99</v>
      </c>
      <c r="Q2600" s="35">
        <f>VLOOKUP(Table6[[#This Row],[Product]],Table3[],4)</f>
        <v>24</v>
      </c>
      <c r="R2600" s="35">
        <f>Table6[[#This Row],[Quantity]]*Table6[[#This Row],[Case]]</f>
        <v>288</v>
      </c>
      <c r="S2600" s="35">
        <f>Table6[[#This Row],[Total Sales]]*Table6[[#This Row],[Cost]]</f>
        <v>1149.1200000000001</v>
      </c>
    </row>
    <row r="2601" spans="1:19" x14ac:dyDescent="0.3">
      <c r="A2601" s="54">
        <v>2674</v>
      </c>
      <c r="B2601" s="35" t="s">
        <v>441</v>
      </c>
      <c r="C2601" s="35" t="s">
        <v>6814</v>
      </c>
      <c r="D2601" s="35" t="s">
        <v>28</v>
      </c>
      <c r="E2601" s="35" t="str">
        <f t="shared" si="120"/>
        <v>M</v>
      </c>
      <c r="F2601" s="35">
        <v>60</v>
      </c>
      <c r="G2601" s="35" t="s">
        <v>6815</v>
      </c>
      <c r="H2601" s="35" t="s">
        <v>2045</v>
      </c>
      <c r="I2601" s="35" t="s">
        <v>38</v>
      </c>
      <c r="J2601" s="48">
        <v>44235</v>
      </c>
      <c r="K2601" s="35">
        <v>64</v>
      </c>
      <c r="L2601" s="49" t="s">
        <v>54</v>
      </c>
      <c r="M2601" s="50" t="str">
        <f>VLOOKUP(Table6[[#This Row],[Product]],Table3[],2)</f>
        <v>Megawidget S</v>
      </c>
      <c r="N2601" s="50" t="str">
        <f t="shared" si="121"/>
        <v>Feb</v>
      </c>
      <c r="O2601" s="56">
        <f t="shared" si="122"/>
        <v>2021</v>
      </c>
      <c r="P2601" s="51">
        <f>VLOOKUP(Table6[[#This Row],[Product]],Table3[],3)</f>
        <v>0.69</v>
      </c>
      <c r="Q2601" s="35">
        <f>VLOOKUP(Table6[[#This Row],[Product]],Table3[],4)</f>
        <v>24</v>
      </c>
      <c r="R2601" s="35">
        <f>Table6[[#This Row],[Quantity]]*Table6[[#This Row],[Case]]</f>
        <v>1536</v>
      </c>
      <c r="S2601" s="35">
        <f>Table6[[#This Row],[Total Sales]]*Table6[[#This Row],[Cost]]</f>
        <v>1059.8399999999999</v>
      </c>
    </row>
    <row r="2602" spans="1:19" x14ac:dyDescent="0.3">
      <c r="A2602" s="54">
        <v>2675</v>
      </c>
      <c r="B2602" s="35" t="s">
        <v>5125</v>
      </c>
      <c r="C2602" s="35" t="s">
        <v>1175</v>
      </c>
      <c r="D2602" s="35" t="s">
        <v>28</v>
      </c>
      <c r="E2602" s="35" t="str">
        <f t="shared" si="120"/>
        <v>M</v>
      </c>
      <c r="F2602" s="35">
        <v>30</v>
      </c>
      <c r="G2602" s="35" t="s">
        <v>6816</v>
      </c>
      <c r="H2602" s="35" t="s">
        <v>917</v>
      </c>
      <c r="I2602" s="35" t="s">
        <v>32</v>
      </c>
      <c r="J2602" s="48" t="s">
        <v>14003</v>
      </c>
      <c r="K2602" s="35">
        <v>7</v>
      </c>
      <c r="L2602" s="49" t="s">
        <v>159</v>
      </c>
      <c r="M2602" s="50" t="str">
        <f>VLOOKUP(Table6[[#This Row],[Product]],Table3[],2)</f>
        <v>Ultrathing V3</v>
      </c>
      <c r="N2602" s="50" t="str">
        <f t="shared" si="121"/>
        <v>Dec</v>
      </c>
      <c r="O2602" s="56">
        <f t="shared" si="122"/>
        <v>2021</v>
      </c>
      <c r="P2602" s="51">
        <f>VLOOKUP(Table6[[#This Row],[Product]],Table3[],3)</f>
        <v>3.39</v>
      </c>
      <c r="Q2602" s="35">
        <f>VLOOKUP(Table6[[#This Row],[Product]],Table3[],4)</f>
        <v>24</v>
      </c>
      <c r="R2602" s="35">
        <f>Table6[[#This Row],[Quantity]]*Table6[[#This Row],[Case]]</f>
        <v>168</v>
      </c>
      <c r="S2602" s="35">
        <f>Table6[[#This Row],[Total Sales]]*Table6[[#This Row],[Cost]]</f>
        <v>569.52</v>
      </c>
    </row>
    <row r="2603" spans="1:19" x14ac:dyDescent="0.3">
      <c r="A2603" s="54">
        <v>2676</v>
      </c>
      <c r="B2603" s="35" t="s">
        <v>3716</v>
      </c>
      <c r="C2603" s="35" t="s">
        <v>6817</v>
      </c>
      <c r="D2603" s="35" t="s">
        <v>51</v>
      </c>
      <c r="E2603" s="35" t="str">
        <f t="shared" si="120"/>
        <v>F</v>
      </c>
      <c r="F2603" s="35">
        <v>90</v>
      </c>
      <c r="G2603" s="35" t="s">
        <v>6818</v>
      </c>
      <c r="H2603" s="35" t="s">
        <v>2490</v>
      </c>
      <c r="I2603" s="35" t="s">
        <v>32</v>
      </c>
      <c r="J2603" s="48" t="s">
        <v>13971</v>
      </c>
      <c r="K2603" s="35">
        <v>4</v>
      </c>
      <c r="L2603" s="49" t="s">
        <v>33</v>
      </c>
      <c r="M2603" s="50" t="str">
        <f>VLOOKUP(Table6[[#This Row],[Product]],Table3[],2)</f>
        <v>Megawidget L</v>
      </c>
      <c r="N2603" s="50" t="str">
        <f t="shared" si="121"/>
        <v>May</v>
      </c>
      <c r="O2603" s="56">
        <f t="shared" si="122"/>
        <v>2021</v>
      </c>
      <c r="P2603" s="51">
        <f>VLOOKUP(Table6[[#This Row],[Product]],Table3[],3)</f>
        <v>1.79</v>
      </c>
      <c r="Q2603" s="35">
        <f>VLOOKUP(Table6[[#This Row],[Product]],Table3[],4)</f>
        <v>24</v>
      </c>
      <c r="R2603" s="35">
        <f>Table6[[#This Row],[Quantity]]*Table6[[#This Row],[Case]]</f>
        <v>96</v>
      </c>
      <c r="S2603" s="35">
        <f>Table6[[#This Row],[Total Sales]]*Table6[[#This Row],[Cost]]</f>
        <v>171.84</v>
      </c>
    </row>
    <row r="2604" spans="1:19" x14ac:dyDescent="0.3">
      <c r="A2604" s="54">
        <v>2677</v>
      </c>
      <c r="B2604" s="35" t="s">
        <v>515</v>
      </c>
      <c r="C2604" s="35" t="s">
        <v>2561</v>
      </c>
      <c r="D2604" s="35" t="s">
        <v>51</v>
      </c>
      <c r="E2604" s="35" t="str">
        <f t="shared" si="120"/>
        <v>F</v>
      </c>
      <c r="F2604" s="35">
        <v>60</v>
      </c>
      <c r="G2604" s="35" t="s">
        <v>6819</v>
      </c>
      <c r="H2604" s="35" t="s">
        <v>6820</v>
      </c>
      <c r="I2604" s="35" t="s">
        <v>294</v>
      </c>
      <c r="J2604" s="48" t="s">
        <v>13974</v>
      </c>
      <c r="K2604" s="35">
        <v>26</v>
      </c>
      <c r="L2604" s="49" t="s">
        <v>33</v>
      </c>
      <c r="M2604" s="50" t="str">
        <f>VLOOKUP(Table6[[#This Row],[Product]],Table3[],2)</f>
        <v>Megawidget L</v>
      </c>
      <c r="N2604" s="50" t="str">
        <f t="shared" si="121"/>
        <v>May</v>
      </c>
      <c r="O2604" s="56">
        <f t="shared" si="122"/>
        <v>2020</v>
      </c>
      <c r="P2604" s="51">
        <f>VLOOKUP(Table6[[#This Row],[Product]],Table3[],3)</f>
        <v>1.79</v>
      </c>
      <c r="Q2604" s="35">
        <f>VLOOKUP(Table6[[#This Row],[Product]],Table3[],4)</f>
        <v>24</v>
      </c>
      <c r="R2604" s="35">
        <f>Table6[[#This Row],[Quantity]]*Table6[[#This Row],[Case]]</f>
        <v>624</v>
      </c>
      <c r="S2604" s="35">
        <f>Table6[[#This Row],[Total Sales]]*Table6[[#This Row],[Cost]]</f>
        <v>1116.96</v>
      </c>
    </row>
    <row r="2605" spans="1:19" x14ac:dyDescent="0.3">
      <c r="A2605" s="54">
        <v>2678</v>
      </c>
      <c r="B2605" s="35" t="s">
        <v>3512</v>
      </c>
      <c r="C2605" s="35" t="s">
        <v>6821</v>
      </c>
      <c r="D2605" s="35" t="s">
        <v>15</v>
      </c>
      <c r="E2605" s="35" t="str">
        <f t="shared" si="120"/>
        <v>F</v>
      </c>
      <c r="F2605" s="35">
        <v>90</v>
      </c>
      <c r="G2605" s="35" t="s">
        <v>6822</v>
      </c>
      <c r="H2605" s="35" t="s">
        <v>2717</v>
      </c>
      <c r="I2605" s="35" t="s">
        <v>1889</v>
      </c>
      <c r="J2605" s="48">
        <v>44538</v>
      </c>
      <c r="K2605" s="35">
        <v>54</v>
      </c>
      <c r="L2605" s="49" t="s">
        <v>101</v>
      </c>
      <c r="M2605" s="50" t="str">
        <f>VLOOKUP(Table6[[#This Row],[Product]],Table3[],2)</f>
        <v>Superwossname</v>
      </c>
      <c r="N2605" s="50" t="str">
        <f t="shared" si="121"/>
        <v>Dec</v>
      </c>
      <c r="O2605" s="56">
        <f t="shared" si="122"/>
        <v>2021</v>
      </c>
      <c r="P2605" s="51">
        <f>VLOOKUP(Table6[[#This Row],[Product]],Table3[],3)</f>
        <v>3.49</v>
      </c>
      <c r="Q2605" s="35">
        <f>VLOOKUP(Table6[[#This Row],[Product]],Table3[],4)</f>
        <v>20</v>
      </c>
      <c r="R2605" s="35">
        <f>Table6[[#This Row],[Quantity]]*Table6[[#This Row],[Case]]</f>
        <v>1080</v>
      </c>
      <c r="S2605" s="35">
        <f>Table6[[#This Row],[Total Sales]]*Table6[[#This Row],[Cost]]</f>
        <v>3769.2000000000003</v>
      </c>
    </row>
    <row r="2606" spans="1:19" x14ac:dyDescent="0.3">
      <c r="A2606" s="54">
        <v>2679</v>
      </c>
      <c r="B2606" s="35" t="s">
        <v>6823</v>
      </c>
      <c r="C2606" s="35" t="s">
        <v>6824</v>
      </c>
      <c r="D2606" s="35" t="s">
        <v>51</v>
      </c>
      <c r="E2606" s="35" t="str">
        <f t="shared" si="120"/>
        <v>F</v>
      </c>
      <c r="F2606" s="35">
        <v>90</v>
      </c>
      <c r="G2606" s="35" t="s">
        <v>6825</v>
      </c>
      <c r="H2606" s="35" t="s">
        <v>6826</v>
      </c>
      <c r="I2606" s="35" t="s">
        <v>32</v>
      </c>
      <c r="J2606" s="48" t="s">
        <v>14153</v>
      </c>
      <c r="K2606" s="35">
        <v>41</v>
      </c>
      <c r="L2606" s="49" t="s">
        <v>70</v>
      </c>
      <c r="M2606" s="50" t="str">
        <f>VLOOKUP(Table6[[#This Row],[Product]],Table3[],2)</f>
        <v>Megawidget M</v>
      </c>
      <c r="N2606" s="50" t="str">
        <f t="shared" si="121"/>
        <v>Aug</v>
      </c>
      <c r="O2606" s="56">
        <f t="shared" si="122"/>
        <v>2022</v>
      </c>
      <c r="P2606" s="51">
        <f>VLOOKUP(Table6[[#This Row],[Product]],Table3[],3)</f>
        <v>1.29</v>
      </c>
      <c r="Q2606" s="35">
        <f>VLOOKUP(Table6[[#This Row],[Product]],Table3[],4)</f>
        <v>24</v>
      </c>
      <c r="R2606" s="35">
        <f>Table6[[#This Row],[Quantity]]*Table6[[#This Row],[Case]]</f>
        <v>984</v>
      </c>
      <c r="S2606" s="35">
        <f>Table6[[#This Row],[Total Sales]]*Table6[[#This Row],[Cost]]</f>
        <v>1269.3600000000001</v>
      </c>
    </row>
    <row r="2607" spans="1:19" x14ac:dyDescent="0.3">
      <c r="A2607" s="54">
        <v>2680</v>
      </c>
      <c r="B2607" s="35" t="s">
        <v>828</v>
      </c>
      <c r="C2607" s="35" t="s">
        <v>928</v>
      </c>
      <c r="D2607" s="35" t="s">
        <v>15</v>
      </c>
      <c r="E2607" s="35" t="str">
        <f t="shared" si="120"/>
        <v>F</v>
      </c>
      <c r="F2607" s="35">
        <v>60</v>
      </c>
      <c r="G2607" s="35" t="s">
        <v>6827</v>
      </c>
      <c r="H2607" s="35" t="s">
        <v>224</v>
      </c>
      <c r="I2607" s="35" t="s">
        <v>124</v>
      </c>
      <c r="J2607" s="48">
        <v>44663</v>
      </c>
      <c r="K2607" s="35">
        <v>46</v>
      </c>
      <c r="L2607" s="49" t="s">
        <v>101</v>
      </c>
      <c r="M2607" s="50" t="str">
        <f>VLOOKUP(Table6[[#This Row],[Product]],Table3[],2)</f>
        <v>Superwossname</v>
      </c>
      <c r="N2607" s="50" t="str">
        <f t="shared" si="121"/>
        <v>Apr</v>
      </c>
      <c r="O2607" s="56">
        <f t="shared" si="122"/>
        <v>2022</v>
      </c>
      <c r="P2607" s="51">
        <f>VLOOKUP(Table6[[#This Row],[Product]],Table3[],3)</f>
        <v>3.49</v>
      </c>
      <c r="Q2607" s="35">
        <f>VLOOKUP(Table6[[#This Row],[Product]],Table3[],4)</f>
        <v>20</v>
      </c>
      <c r="R2607" s="35">
        <f>Table6[[#This Row],[Quantity]]*Table6[[#This Row],[Case]]</f>
        <v>920</v>
      </c>
      <c r="S2607" s="35">
        <f>Table6[[#This Row],[Total Sales]]*Table6[[#This Row],[Cost]]</f>
        <v>3210.8</v>
      </c>
    </row>
    <row r="2608" spans="1:19" x14ac:dyDescent="0.3">
      <c r="A2608" s="54">
        <v>2681</v>
      </c>
      <c r="B2608" s="35" t="s">
        <v>3532</v>
      </c>
      <c r="C2608" s="35" t="s">
        <v>6828</v>
      </c>
      <c r="D2608" s="35" t="s">
        <v>28</v>
      </c>
      <c r="E2608" s="35" t="str">
        <f t="shared" si="120"/>
        <v>M</v>
      </c>
      <c r="F2608" s="35">
        <v>90</v>
      </c>
      <c r="G2608" s="35" t="s">
        <v>6829</v>
      </c>
      <c r="H2608" s="35" t="s">
        <v>2354</v>
      </c>
      <c r="I2608" s="35" t="s">
        <v>178</v>
      </c>
      <c r="J2608" s="48" t="s">
        <v>14209</v>
      </c>
      <c r="K2608" s="35">
        <v>64</v>
      </c>
      <c r="L2608" s="49" t="s">
        <v>64</v>
      </c>
      <c r="M2608" s="50" t="str">
        <f>VLOOKUP(Table6[[#This Row],[Product]],Table3[],2)</f>
        <v>Ultrathing V4</v>
      </c>
      <c r="N2608" s="50" t="str">
        <f t="shared" si="121"/>
        <v>Dec</v>
      </c>
      <c r="O2608" s="56">
        <f t="shared" si="122"/>
        <v>2021</v>
      </c>
      <c r="P2608" s="51">
        <f>VLOOKUP(Table6[[#This Row],[Product]],Table3[],3)</f>
        <v>3.99</v>
      </c>
      <c r="Q2608" s="35">
        <f>VLOOKUP(Table6[[#This Row],[Product]],Table3[],4)</f>
        <v>24</v>
      </c>
      <c r="R2608" s="35">
        <f>Table6[[#This Row],[Quantity]]*Table6[[#This Row],[Case]]</f>
        <v>1536</v>
      </c>
      <c r="S2608" s="35">
        <f>Table6[[#This Row],[Total Sales]]*Table6[[#This Row],[Cost]]</f>
        <v>6128.64</v>
      </c>
    </row>
    <row r="2609" spans="1:19" x14ac:dyDescent="0.3">
      <c r="A2609" s="54">
        <v>2682</v>
      </c>
      <c r="B2609" s="35" t="s">
        <v>4984</v>
      </c>
      <c r="C2609" s="35" t="s">
        <v>5850</v>
      </c>
      <c r="D2609" s="35" t="s">
        <v>28</v>
      </c>
      <c r="E2609" s="35" t="str">
        <f t="shared" si="120"/>
        <v>M</v>
      </c>
      <c r="F2609" s="35">
        <v>60</v>
      </c>
      <c r="G2609" s="35" t="s">
        <v>6830</v>
      </c>
      <c r="H2609" s="35" t="s">
        <v>2498</v>
      </c>
      <c r="I2609" s="35" t="s">
        <v>913</v>
      </c>
      <c r="J2609" s="48" t="s">
        <v>13888</v>
      </c>
      <c r="K2609" s="35">
        <v>105</v>
      </c>
      <c r="L2609" s="49" t="s">
        <v>70</v>
      </c>
      <c r="M2609" s="50" t="str">
        <f>VLOOKUP(Table6[[#This Row],[Product]],Table3[],2)</f>
        <v>Megawidget M</v>
      </c>
      <c r="N2609" s="50" t="str">
        <f t="shared" si="121"/>
        <v>Apr</v>
      </c>
      <c r="O2609" s="56">
        <f t="shared" si="122"/>
        <v>2022</v>
      </c>
      <c r="P2609" s="51">
        <f>VLOOKUP(Table6[[#This Row],[Product]],Table3[],3)</f>
        <v>1.29</v>
      </c>
      <c r="Q2609" s="35">
        <f>VLOOKUP(Table6[[#This Row],[Product]],Table3[],4)</f>
        <v>24</v>
      </c>
      <c r="R2609" s="35">
        <f>Table6[[#This Row],[Quantity]]*Table6[[#This Row],[Case]]</f>
        <v>2520</v>
      </c>
      <c r="S2609" s="35">
        <f>Table6[[#This Row],[Total Sales]]*Table6[[#This Row],[Cost]]</f>
        <v>3250.8</v>
      </c>
    </row>
    <row r="2610" spans="1:19" x14ac:dyDescent="0.3">
      <c r="A2610" s="54">
        <v>2683</v>
      </c>
      <c r="B2610" s="35" t="s">
        <v>3443</v>
      </c>
      <c r="C2610" s="35" t="s">
        <v>35</v>
      </c>
      <c r="D2610" s="35" t="s">
        <v>28</v>
      </c>
      <c r="E2610" s="35" t="str">
        <f t="shared" si="120"/>
        <v>M</v>
      </c>
      <c r="F2610" s="35">
        <v>90</v>
      </c>
      <c r="G2610" s="35" t="s">
        <v>6831</v>
      </c>
      <c r="H2610" s="35" t="s">
        <v>1785</v>
      </c>
      <c r="I2610" s="35" t="s">
        <v>32</v>
      </c>
      <c r="J2610" s="48">
        <v>44748</v>
      </c>
      <c r="K2610" s="35">
        <v>68</v>
      </c>
      <c r="L2610" s="49" t="s">
        <v>45</v>
      </c>
      <c r="M2610" s="50" t="str">
        <f>VLOOKUP(Table6[[#This Row],[Product]],Table3[],2)</f>
        <v>Gigastuff</v>
      </c>
      <c r="N2610" s="50" t="str">
        <f t="shared" si="121"/>
        <v>Jul</v>
      </c>
      <c r="O2610" s="56">
        <f t="shared" si="122"/>
        <v>2022</v>
      </c>
      <c r="P2610" s="51">
        <f>VLOOKUP(Table6[[#This Row],[Product]],Table3[],3)</f>
        <v>1.89</v>
      </c>
      <c r="Q2610" s="35">
        <f>VLOOKUP(Table6[[#This Row],[Product]],Table3[],4)</f>
        <v>18</v>
      </c>
      <c r="R2610" s="35">
        <f>Table6[[#This Row],[Quantity]]*Table6[[#This Row],[Case]]</f>
        <v>1224</v>
      </c>
      <c r="S2610" s="35">
        <f>Table6[[#This Row],[Total Sales]]*Table6[[#This Row],[Cost]]</f>
        <v>2313.3599999999997</v>
      </c>
    </row>
    <row r="2611" spans="1:19" x14ac:dyDescent="0.3">
      <c r="A2611" s="54">
        <v>2684</v>
      </c>
      <c r="B2611" s="35" t="s">
        <v>2750</v>
      </c>
      <c r="C2611" s="35" t="s">
        <v>4473</v>
      </c>
      <c r="D2611" s="35" t="s">
        <v>28</v>
      </c>
      <c r="E2611" s="35" t="str">
        <f t="shared" si="120"/>
        <v>M</v>
      </c>
      <c r="F2611" s="35">
        <v>60</v>
      </c>
      <c r="G2611" s="35" t="s">
        <v>6832</v>
      </c>
      <c r="H2611" s="35" t="s">
        <v>2831</v>
      </c>
      <c r="I2611" s="35" t="s">
        <v>32</v>
      </c>
      <c r="J2611" s="48">
        <v>44293</v>
      </c>
      <c r="K2611" s="35">
        <v>73</v>
      </c>
      <c r="L2611" s="49" t="s">
        <v>20</v>
      </c>
      <c r="M2611" s="50" t="str">
        <f>VLOOKUP(Table6[[#This Row],[Product]],Table3[],2)</f>
        <v>Hyperwotsit</v>
      </c>
      <c r="N2611" s="50" t="str">
        <f t="shared" si="121"/>
        <v>Apr</v>
      </c>
      <c r="O2611" s="56">
        <f t="shared" si="122"/>
        <v>2021</v>
      </c>
      <c r="P2611" s="51">
        <f>VLOOKUP(Table6[[#This Row],[Product]],Table3[],3)</f>
        <v>2.0099999999999998</v>
      </c>
      <c r="Q2611" s="35">
        <f>VLOOKUP(Table6[[#This Row],[Product]],Table3[],4)</f>
        <v>20</v>
      </c>
      <c r="R2611" s="35">
        <f>Table6[[#This Row],[Quantity]]*Table6[[#This Row],[Case]]</f>
        <v>1460</v>
      </c>
      <c r="S2611" s="35">
        <f>Table6[[#This Row],[Total Sales]]*Table6[[#This Row],[Cost]]</f>
        <v>2934.6</v>
      </c>
    </row>
    <row r="2612" spans="1:19" x14ac:dyDescent="0.3">
      <c r="A2612" s="54">
        <v>2685</v>
      </c>
      <c r="B2612" s="35" t="s">
        <v>6833</v>
      </c>
      <c r="C2612" s="35" t="s">
        <v>3719</v>
      </c>
      <c r="D2612" s="35" t="s">
        <v>15</v>
      </c>
      <c r="E2612" s="35" t="str">
        <f t="shared" si="120"/>
        <v>F</v>
      </c>
      <c r="F2612" s="35">
        <v>90</v>
      </c>
      <c r="G2612" s="35" t="s">
        <v>6832</v>
      </c>
      <c r="H2612" s="35" t="s">
        <v>1107</v>
      </c>
      <c r="I2612" s="35" t="s">
        <v>32</v>
      </c>
      <c r="J2612" s="48" t="s">
        <v>13935</v>
      </c>
      <c r="K2612" s="35">
        <v>44</v>
      </c>
      <c r="L2612" s="49" t="s">
        <v>159</v>
      </c>
      <c r="M2612" s="50" t="str">
        <f>VLOOKUP(Table6[[#This Row],[Product]],Table3[],2)</f>
        <v>Ultrathing V3</v>
      </c>
      <c r="N2612" s="50" t="str">
        <f t="shared" si="121"/>
        <v>Sep</v>
      </c>
      <c r="O2612" s="56">
        <f t="shared" si="122"/>
        <v>2020</v>
      </c>
      <c r="P2612" s="51">
        <f>VLOOKUP(Table6[[#This Row],[Product]],Table3[],3)</f>
        <v>3.39</v>
      </c>
      <c r="Q2612" s="35">
        <f>VLOOKUP(Table6[[#This Row],[Product]],Table3[],4)</f>
        <v>24</v>
      </c>
      <c r="R2612" s="35">
        <f>Table6[[#This Row],[Quantity]]*Table6[[#This Row],[Case]]</f>
        <v>1056</v>
      </c>
      <c r="S2612" s="35">
        <f>Table6[[#This Row],[Total Sales]]*Table6[[#This Row],[Cost]]</f>
        <v>3579.84</v>
      </c>
    </row>
    <row r="2613" spans="1:19" x14ac:dyDescent="0.3">
      <c r="A2613" s="54">
        <v>2686</v>
      </c>
      <c r="B2613" s="35" t="s">
        <v>1312</v>
      </c>
      <c r="C2613" s="35" t="s">
        <v>4396</v>
      </c>
      <c r="D2613" s="35" t="s">
        <v>28</v>
      </c>
      <c r="E2613" s="35" t="str">
        <f t="shared" si="120"/>
        <v>M</v>
      </c>
      <c r="F2613" s="35">
        <v>60</v>
      </c>
      <c r="G2613" s="35" t="s">
        <v>6834</v>
      </c>
      <c r="H2613" s="35" t="s">
        <v>4451</v>
      </c>
      <c r="I2613" s="35" t="s">
        <v>32</v>
      </c>
      <c r="J2613" s="48" t="s">
        <v>14210</v>
      </c>
      <c r="K2613" s="35">
        <v>14</v>
      </c>
      <c r="L2613" s="49" t="s">
        <v>54</v>
      </c>
      <c r="M2613" s="50" t="str">
        <f>VLOOKUP(Table6[[#This Row],[Product]],Table3[],2)</f>
        <v>Megawidget S</v>
      </c>
      <c r="N2613" s="50" t="str">
        <f t="shared" si="121"/>
        <v>Dec</v>
      </c>
      <c r="O2613" s="56">
        <f t="shared" si="122"/>
        <v>2021</v>
      </c>
      <c r="P2613" s="51">
        <f>VLOOKUP(Table6[[#This Row],[Product]],Table3[],3)</f>
        <v>0.69</v>
      </c>
      <c r="Q2613" s="35">
        <f>VLOOKUP(Table6[[#This Row],[Product]],Table3[],4)</f>
        <v>24</v>
      </c>
      <c r="R2613" s="35">
        <f>Table6[[#This Row],[Quantity]]*Table6[[#This Row],[Case]]</f>
        <v>336</v>
      </c>
      <c r="S2613" s="35">
        <f>Table6[[#This Row],[Total Sales]]*Table6[[#This Row],[Cost]]</f>
        <v>231.83999999999997</v>
      </c>
    </row>
    <row r="2614" spans="1:19" x14ac:dyDescent="0.3">
      <c r="A2614" s="54">
        <v>2687</v>
      </c>
      <c r="B2614" s="35" t="s">
        <v>6835</v>
      </c>
      <c r="C2614" s="35" t="s">
        <v>6247</v>
      </c>
      <c r="D2614" s="35" t="s">
        <v>28</v>
      </c>
      <c r="E2614" s="35" t="str">
        <f t="shared" si="120"/>
        <v>M</v>
      </c>
      <c r="F2614" s="35">
        <v>60</v>
      </c>
      <c r="G2614" s="35" t="s">
        <v>6836</v>
      </c>
      <c r="H2614" s="35" t="s">
        <v>746</v>
      </c>
      <c r="I2614" s="35" t="s">
        <v>32</v>
      </c>
      <c r="J2614" s="48" t="s">
        <v>14060</v>
      </c>
      <c r="K2614" s="35">
        <v>45</v>
      </c>
      <c r="L2614" s="49" t="s">
        <v>80</v>
      </c>
      <c r="M2614" s="50" t="str">
        <f>VLOOKUP(Table6[[#This Row],[Product]],Table3[],2)</f>
        <v>Ultrathing V2</v>
      </c>
      <c r="N2614" s="50" t="str">
        <f t="shared" si="121"/>
        <v>Jun</v>
      </c>
      <c r="O2614" s="56">
        <f t="shared" si="122"/>
        <v>2021</v>
      </c>
      <c r="P2614" s="51">
        <f>VLOOKUP(Table6[[#This Row],[Product]],Table3[],3)</f>
        <v>2.95</v>
      </c>
      <c r="Q2614" s="35">
        <f>VLOOKUP(Table6[[#This Row],[Product]],Table3[],4)</f>
        <v>20</v>
      </c>
      <c r="R2614" s="35">
        <f>Table6[[#This Row],[Quantity]]*Table6[[#This Row],[Case]]</f>
        <v>900</v>
      </c>
      <c r="S2614" s="35">
        <f>Table6[[#This Row],[Total Sales]]*Table6[[#This Row],[Cost]]</f>
        <v>2655</v>
      </c>
    </row>
    <row r="2615" spans="1:19" x14ac:dyDescent="0.3">
      <c r="A2615" s="54">
        <v>2688</v>
      </c>
      <c r="B2615" s="35" t="s">
        <v>6837</v>
      </c>
      <c r="C2615" s="35" t="s">
        <v>3808</v>
      </c>
      <c r="D2615" s="35" t="s">
        <v>28</v>
      </c>
      <c r="E2615" s="35" t="str">
        <f t="shared" si="120"/>
        <v>M</v>
      </c>
      <c r="F2615" s="35">
        <v>90</v>
      </c>
      <c r="G2615" s="35" t="s">
        <v>6838</v>
      </c>
      <c r="H2615" s="35" t="s">
        <v>6839</v>
      </c>
      <c r="I2615" s="35" t="s">
        <v>187</v>
      </c>
      <c r="J2615" s="48" t="s">
        <v>13829</v>
      </c>
      <c r="K2615" s="35">
        <v>18</v>
      </c>
      <c r="L2615" s="49" t="s">
        <v>39</v>
      </c>
      <c r="M2615" s="50" t="str">
        <f>VLOOKUP(Table6[[#This Row],[Product]],Table3[],2)</f>
        <v>Ultrathing V1</v>
      </c>
      <c r="N2615" s="50" t="str">
        <f t="shared" si="121"/>
        <v>Nov</v>
      </c>
      <c r="O2615" s="56">
        <f t="shared" si="122"/>
        <v>2022</v>
      </c>
      <c r="P2615" s="51">
        <f>VLOOKUP(Table6[[#This Row],[Product]],Table3[],3)</f>
        <v>1.79</v>
      </c>
      <c r="Q2615" s="35">
        <f>VLOOKUP(Table6[[#This Row],[Product]],Table3[],4)</f>
        <v>17</v>
      </c>
      <c r="R2615" s="35">
        <f>Table6[[#This Row],[Quantity]]*Table6[[#This Row],[Case]]</f>
        <v>306</v>
      </c>
      <c r="S2615" s="35">
        <f>Table6[[#This Row],[Total Sales]]*Table6[[#This Row],[Cost]]</f>
        <v>547.74</v>
      </c>
    </row>
    <row r="2616" spans="1:19" x14ac:dyDescent="0.3">
      <c r="A2616" s="54">
        <v>2689</v>
      </c>
      <c r="B2616" s="35" t="s">
        <v>6532</v>
      </c>
      <c r="C2616" s="35" t="s">
        <v>4960</v>
      </c>
      <c r="D2616" s="35" t="s">
        <v>28</v>
      </c>
      <c r="E2616" s="35" t="str">
        <f t="shared" si="120"/>
        <v>M</v>
      </c>
      <c r="F2616" s="35">
        <v>30</v>
      </c>
      <c r="G2616" s="35" t="s">
        <v>6840</v>
      </c>
      <c r="H2616" s="35" t="s">
        <v>5794</v>
      </c>
      <c r="I2616" s="35" t="s">
        <v>294</v>
      </c>
      <c r="J2616" s="48" t="s">
        <v>14211</v>
      </c>
      <c r="K2616" s="35">
        <v>83</v>
      </c>
      <c r="L2616" s="49" t="s">
        <v>39</v>
      </c>
      <c r="M2616" s="50" t="str">
        <f>VLOOKUP(Table6[[#This Row],[Product]],Table3[],2)</f>
        <v>Ultrathing V1</v>
      </c>
      <c r="N2616" s="50" t="str">
        <f t="shared" si="121"/>
        <v>Jul</v>
      </c>
      <c r="O2616" s="56">
        <f t="shared" si="122"/>
        <v>2022</v>
      </c>
      <c r="P2616" s="51">
        <f>VLOOKUP(Table6[[#This Row],[Product]],Table3[],3)</f>
        <v>1.79</v>
      </c>
      <c r="Q2616" s="35">
        <f>VLOOKUP(Table6[[#This Row],[Product]],Table3[],4)</f>
        <v>17</v>
      </c>
      <c r="R2616" s="35">
        <f>Table6[[#This Row],[Quantity]]*Table6[[#This Row],[Case]]</f>
        <v>1411</v>
      </c>
      <c r="S2616" s="35">
        <f>Table6[[#This Row],[Total Sales]]*Table6[[#This Row],[Cost]]</f>
        <v>2525.69</v>
      </c>
    </row>
    <row r="2617" spans="1:19" x14ac:dyDescent="0.3">
      <c r="A2617" s="54">
        <v>2690</v>
      </c>
      <c r="B2617" s="35" t="s">
        <v>6841</v>
      </c>
      <c r="C2617" s="35" t="s">
        <v>6651</v>
      </c>
      <c r="D2617" s="35" t="s">
        <v>28</v>
      </c>
      <c r="E2617" s="35" t="str">
        <f t="shared" si="120"/>
        <v>M</v>
      </c>
      <c r="F2617" s="35">
        <v>30</v>
      </c>
      <c r="G2617" s="35" t="s">
        <v>6842</v>
      </c>
      <c r="H2617" s="35" t="s">
        <v>266</v>
      </c>
      <c r="I2617" s="35" t="s">
        <v>32</v>
      </c>
      <c r="J2617" s="48">
        <v>44444</v>
      </c>
      <c r="K2617" s="35">
        <v>41</v>
      </c>
      <c r="L2617" s="49" t="s">
        <v>159</v>
      </c>
      <c r="M2617" s="50" t="str">
        <f>VLOOKUP(Table6[[#This Row],[Product]],Table3[],2)</f>
        <v>Ultrathing V3</v>
      </c>
      <c r="N2617" s="50" t="str">
        <f t="shared" si="121"/>
        <v>Sep</v>
      </c>
      <c r="O2617" s="56">
        <f t="shared" si="122"/>
        <v>2021</v>
      </c>
      <c r="P2617" s="51">
        <f>VLOOKUP(Table6[[#This Row],[Product]],Table3[],3)</f>
        <v>3.39</v>
      </c>
      <c r="Q2617" s="35">
        <f>VLOOKUP(Table6[[#This Row],[Product]],Table3[],4)</f>
        <v>24</v>
      </c>
      <c r="R2617" s="35">
        <f>Table6[[#This Row],[Quantity]]*Table6[[#This Row],[Case]]</f>
        <v>984</v>
      </c>
      <c r="S2617" s="35">
        <f>Table6[[#This Row],[Total Sales]]*Table6[[#This Row],[Cost]]</f>
        <v>3335.76</v>
      </c>
    </row>
    <row r="2618" spans="1:19" x14ac:dyDescent="0.3">
      <c r="A2618" s="54">
        <v>2691</v>
      </c>
      <c r="B2618" s="35" t="s">
        <v>6843</v>
      </c>
      <c r="C2618" s="35" t="s">
        <v>3956</v>
      </c>
      <c r="D2618" s="35" t="s">
        <v>51</v>
      </c>
      <c r="E2618" s="35" t="str">
        <f t="shared" si="120"/>
        <v>F</v>
      </c>
      <c r="F2618" s="35">
        <v>90</v>
      </c>
      <c r="G2618" s="35" t="s">
        <v>6844</v>
      </c>
      <c r="H2618" s="35" t="s">
        <v>2667</v>
      </c>
      <c r="I2618" s="35" t="s">
        <v>187</v>
      </c>
      <c r="J2618" s="48" t="s">
        <v>14133</v>
      </c>
      <c r="K2618" s="35">
        <v>73</v>
      </c>
      <c r="L2618" s="49" t="s">
        <v>80</v>
      </c>
      <c r="M2618" s="50" t="str">
        <f>VLOOKUP(Table6[[#This Row],[Product]],Table3[],2)</f>
        <v>Ultrathing V2</v>
      </c>
      <c r="N2618" s="50" t="str">
        <f t="shared" si="121"/>
        <v>Sep</v>
      </c>
      <c r="O2618" s="56">
        <f t="shared" si="122"/>
        <v>2021</v>
      </c>
      <c r="P2618" s="51">
        <f>VLOOKUP(Table6[[#This Row],[Product]],Table3[],3)</f>
        <v>2.95</v>
      </c>
      <c r="Q2618" s="35">
        <f>VLOOKUP(Table6[[#This Row],[Product]],Table3[],4)</f>
        <v>20</v>
      </c>
      <c r="R2618" s="35">
        <f>Table6[[#This Row],[Quantity]]*Table6[[#This Row],[Case]]</f>
        <v>1460</v>
      </c>
      <c r="S2618" s="35">
        <f>Table6[[#This Row],[Total Sales]]*Table6[[#This Row],[Cost]]</f>
        <v>4307</v>
      </c>
    </row>
    <row r="2619" spans="1:19" x14ac:dyDescent="0.3">
      <c r="A2619" s="54">
        <v>2692</v>
      </c>
      <c r="B2619" s="35" t="s">
        <v>6845</v>
      </c>
      <c r="C2619" s="35" t="s">
        <v>1459</v>
      </c>
      <c r="D2619" s="35" t="s">
        <v>15</v>
      </c>
      <c r="E2619" s="35" t="str">
        <f t="shared" si="120"/>
        <v>F</v>
      </c>
      <c r="F2619" s="35">
        <v>90</v>
      </c>
      <c r="G2619" s="35" t="s">
        <v>6846</v>
      </c>
      <c r="H2619" s="35" t="s">
        <v>685</v>
      </c>
      <c r="I2619" s="35" t="s">
        <v>686</v>
      </c>
      <c r="J2619" s="48">
        <v>44024</v>
      </c>
      <c r="K2619" s="35">
        <v>77</v>
      </c>
      <c r="L2619" s="49" t="s">
        <v>64</v>
      </c>
      <c r="M2619" s="50" t="str">
        <f>VLOOKUP(Table6[[#This Row],[Product]],Table3[],2)</f>
        <v>Ultrathing V4</v>
      </c>
      <c r="N2619" s="50" t="str">
        <f t="shared" si="121"/>
        <v>Jul</v>
      </c>
      <c r="O2619" s="56">
        <f t="shared" si="122"/>
        <v>2020</v>
      </c>
      <c r="P2619" s="51">
        <f>VLOOKUP(Table6[[#This Row],[Product]],Table3[],3)</f>
        <v>3.99</v>
      </c>
      <c r="Q2619" s="35">
        <f>VLOOKUP(Table6[[#This Row],[Product]],Table3[],4)</f>
        <v>24</v>
      </c>
      <c r="R2619" s="35">
        <f>Table6[[#This Row],[Quantity]]*Table6[[#This Row],[Case]]</f>
        <v>1848</v>
      </c>
      <c r="S2619" s="35">
        <f>Table6[[#This Row],[Total Sales]]*Table6[[#This Row],[Cost]]</f>
        <v>7373.52</v>
      </c>
    </row>
    <row r="2620" spans="1:19" x14ac:dyDescent="0.3">
      <c r="A2620" s="54">
        <v>2693</v>
      </c>
      <c r="B2620" s="35" t="s">
        <v>6847</v>
      </c>
      <c r="C2620" s="35" t="s">
        <v>1428</v>
      </c>
      <c r="D2620" s="35" t="s">
        <v>51</v>
      </c>
      <c r="E2620" s="35" t="str">
        <f t="shared" si="120"/>
        <v>F</v>
      </c>
      <c r="F2620" s="35">
        <v>30</v>
      </c>
      <c r="G2620" s="35" t="s">
        <v>6848</v>
      </c>
      <c r="H2620" s="35" t="s">
        <v>6849</v>
      </c>
      <c r="I2620" s="35" t="s">
        <v>32</v>
      </c>
      <c r="J2620" s="48" t="s">
        <v>13672</v>
      </c>
      <c r="K2620" s="35">
        <v>27</v>
      </c>
      <c r="L2620" s="49" t="s">
        <v>45</v>
      </c>
      <c r="M2620" s="50" t="str">
        <f>VLOOKUP(Table6[[#This Row],[Product]],Table3[],2)</f>
        <v>Gigastuff</v>
      </c>
      <c r="N2620" s="50" t="str">
        <f t="shared" si="121"/>
        <v>Sep</v>
      </c>
      <c r="O2620" s="56">
        <f t="shared" si="122"/>
        <v>2022</v>
      </c>
      <c r="P2620" s="51">
        <f>VLOOKUP(Table6[[#This Row],[Product]],Table3[],3)</f>
        <v>1.89</v>
      </c>
      <c r="Q2620" s="35">
        <f>VLOOKUP(Table6[[#This Row],[Product]],Table3[],4)</f>
        <v>18</v>
      </c>
      <c r="R2620" s="35">
        <f>Table6[[#This Row],[Quantity]]*Table6[[#This Row],[Case]]</f>
        <v>486</v>
      </c>
      <c r="S2620" s="35">
        <f>Table6[[#This Row],[Total Sales]]*Table6[[#This Row],[Cost]]</f>
        <v>918.54</v>
      </c>
    </row>
    <row r="2621" spans="1:19" x14ac:dyDescent="0.3">
      <c r="A2621" s="54">
        <v>2694</v>
      </c>
      <c r="B2621" s="35" t="s">
        <v>127</v>
      </c>
      <c r="C2621" s="35" t="s">
        <v>3712</v>
      </c>
      <c r="D2621" s="35" t="s">
        <v>28</v>
      </c>
      <c r="E2621" s="35" t="str">
        <f t="shared" si="120"/>
        <v>M</v>
      </c>
      <c r="F2621" s="35">
        <v>60</v>
      </c>
      <c r="G2621" s="35" t="s">
        <v>6850</v>
      </c>
      <c r="H2621" s="35" t="s">
        <v>3713</v>
      </c>
      <c r="I2621" s="35" t="s">
        <v>32</v>
      </c>
      <c r="J2621" s="48" t="s">
        <v>13722</v>
      </c>
      <c r="K2621" s="35">
        <v>55</v>
      </c>
      <c r="L2621" s="49" t="s">
        <v>64</v>
      </c>
      <c r="M2621" s="50" t="str">
        <f>VLOOKUP(Table6[[#This Row],[Product]],Table3[],2)</f>
        <v>Ultrathing V4</v>
      </c>
      <c r="N2621" s="50" t="str">
        <f t="shared" si="121"/>
        <v>May</v>
      </c>
      <c r="O2621" s="56">
        <f t="shared" si="122"/>
        <v>2020</v>
      </c>
      <c r="P2621" s="51">
        <f>VLOOKUP(Table6[[#This Row],[Product]],Table3[],3)</f>
        <v>3.99</v>
      </c>
      <c r="Q2621" s="35">
        <f>VLOOKUP(Table6[[#This Row],[Product]],Table3[],4)</f>
        <v>24</v>
      </c>
      <c r="R2621" s="35">
        <f>Table6[[#This Row],[Quantity]]*Table6[[#This Row],[Case]]</f>
        <v>1320</v>
      </c>
      <c r="S2621" s="35">
        <f>Table6[[#This Row],[Total Sales]]*Table6[[#This Row],[Cost]]</f>
        <v>5266.8</v>
      </c>
    </row>
    <row r="2622" spans="1:19" x14ac:dyDescent="0.3">
      <c r="A2622" s="54">
        <v>2695</v>
      </c>
      <c r="B2622" s="35" t="s">
        <v>6492</v>
      </c>
      <c r="C2622" s="35" t="s">
        <v>4420</v>
      </c>
      <c r="D2622" s="35" t="s">
        <v>28</v>
      </c>
      <c r="E2622" s="35" t="str">
        <f t="shared" si="120"/>
        <v>M</v>
      </c>
      <c r="F2622" s="35">
        <v>90</v>
      </c>
      <c r="G2622" s="35" t="s">
        <v>6851</v>
      </c>
      <c r="H2622" s="35" t="s">
        <v>4849</v>
      </c>
      <c r="I2622" s="35" t="s">
        <v>294</v>
      </c>
      <c r="J2622" s="48">
        <v>43933</v>
      </c>
      <c r="K2622" s="35">
        <v>35</v>
      </c>
      <c r="L2622" s="49" t="s">
        <v>33</v>
      </c>
      <c r="M2622" s="50" t="str">
        <f>VLOOKUP(Table6[[#This Row],[Product]],Table3[],2)</f>
        <v>Megawidget L</v>
      </c>
      <c r="N2622" s="50" t="str">
        <f t="shared" si="121"/>
        <v>Apr</v>
      </c>
      <c r="O2622" s="56">
        <f t="shared" si="122"/>
        <v>2020</v>
      </c>
      <c r="P2622" s="51">
        <f>VLOOKUP(Table6[[#This Row],[Product]],Table3[],3)</f>
        <v>1.79</v>
      </c>
      <c r="Q2622" s="35">
        <f>VLOOKUP(Table6[[#This Row],[Product]],Table3[],4)</f>
        <v>24</v>
      </c>
      <c r="R2622" s="35">
        <f>Table6[[#This Row],[Quantity]]*Table6[[#This Row],[Case]]</f>
        <v>840</v>
      </c>
      <c r="S2622" s="35">
        <f>Table6[[#This Row],[Total Sales]]*Table6[[#This Row],[Cost]]</f>
        <v>1503.6000000000001</v>
      </c>
    </row>
    <row r="2623" spans="1:19" x14ac:dyDescent="0.3">
      <c r="A2623" s="54">
        <v>2696</v>
      </c>
      <c r="B2623" s="35" t="s">
        <v>3366</v>
      </c>
      <c r="C2623" s="35" t="s">
        <v>6852</v>
      </c>
      <c r="D2623" s="35" t="s">
        <v>28</v>
      </c>
      <c r="E2623" s="35" t="str">
        <f t="shared" si="120"/>
        <v>M</v>
      </c>
      <c r="F2623" s="35">
        <v>30</v>
      </c>
      <c r="G2623" s="35" t="s">
        <v>6853</v>
      </c>
      <c r="H2623" s="35" t="s">
        <v>5803</v>
      </c>
      <c r="I2623" s="35" t="s">
        <v>294</v>
      </c>
      <c r="J2623" s="48" t="s">
        <v>13836</v>
      </c>
      <c r="K2623" s="35">
        <v>33</v>
      </c>
      <c r="L2623" s="49" t="s">
        <v>64</v>
      </c>
      <c r="M2623" s="50" t="str">
        <f>VLOOKUP(Table6[[#This Row],[Product]],Table3[],2)</f>
        <v>Ultrathing V4</v>
      </c>
      <c r="N2623" s="50" t="str">
        <f t="shared" si="121"/>
        <v>May</v>
      </c>
      <c r="O2623" s="56">
        <f t="shared" si="122"/>
        <v>2020</v>
      </c>
      <c r="P2623" s="51">
        <f>VLOOKUP(Table6[[#This Row],[Product]],Table3[],3)</f>
        <v>3.99</v>
      </c>
      <c r="Q2623" s="35">
        <f>VLOOKUP(Table6[[#This Row],[Product]],Table3[],4)</f>
        <v>24</v>
      </c>
      <c r="R2623" s="35">
        <f>Table6[[#This Row],[Quantity]]*Table6[[#This Row],[Case]]</f>
        <v>792</v>
      </c>
      <c r="S2623" s="35">
        <f>Table6[[#This Row],[Total Sales]]*Table6[[#This Row],[Cost]]</f>
        <v>3160.0800000000004</v>
      </c>
    </row>
    <row r="2624" spans="1:19" x14ac:dyDescent="0.3">
      <c r="A2624" s="54">
        <v>2697</v>
      </c>
      <c r="B2624" s="35" t="s">
        <v>276</v>
      </c>
      <c r="C2624" s="35" t="s">
        <v>6190</v>
      </c>
      <c r="D2624" s="35" t="s">
        <v>51</v>
      </c>
      <c r="E2624" s="35" t="str">
        <f t="shared" si="120"/>
        <v>F</v>
      </c>
      <c r="F2624" s="35">
        <v>30</v>
      </c>
      <c r="G2624" s="35" t="s">
        <v>6854</v>
      </c>
      <c r="H2624" s="35" t="s">
        <v>4277</v>
      </c>
      <c r="I2624" s="35" t="s">
        <v>32</v>
      </c>
      <c r="J2624" s="48">
        <v>44386</v>
      </c>
      <c r="K2624" s="35">
        <v>58</v>
      </c>
      <c r="L2624" s="49" t="s">
        <v>70</v>
      </c>
      <c r="M2624" s="50" t="str">
        <f>VLOOKUP(Table6[[#This Row],[Product]],Table3[],2)</f>
        <v>Megawidget M</v>
      </c>
      <c r="N2624" s="50" t="str">
        <f t="shared" si="121"/>
        <v>Jul</v>
      </c>
      <c r="O2624" s="56">
        <f t="shared" si="122"/>
        <v>2021</v>
      </c>
      <c r="P2624" s="51">
        <f>VLOOKUP(Table6[[#This Row],[Product]],Table3[],3)</f>
        <v>1.29</v>
      </c>
      <c r="Q2624" s="35">
        <f>VLOOKUP(Table6[[#This Row],[Product]],Table3[],4)</f>
        <v>24</v>
      </c>
      <c r="R2624" s="35">
        <f>Table6[[#This Row],[Quantity]]*Table6[[#This Row],[Case]]</f>
        <v>1392</v>
      </c>
      <c r="S2624" s="35">
        <f>Table6[[#This Row],[Total Sales]]*Table6[[#This Row],[Cost]]</f>
        <v>1795.68</v>
      </c>
    </row>
    <row r="2625" spans="1:19" x14ac:dyDescent="0.3">
      <c r="A2625" s="54">
        <v>2698</v>
      </c>
      <c r="B2625" s="35" t="s">
        <v>1316</v>
      </c>
      <c r="C2625" s="35" t="s">
        <v>1278</v>
      </c>
      <c r="D2625" s="35" t="s">
        <v>28</v>
      </c>
      <c r="E2625" s="35" t="str">
        <f t="shared" si="120"/>
        <v>M</v>
      </c>
      <c r="F2625" s="35">
        <v>60</v>
      </c>
      <c r="G2625" s="35" t="s">
        <v>6855</v>
      </c>
      <c r="H2625" s="35" t="s">
        <v>389</v>
      </c>
      <c r="I2625" s="35" t="s">
        <v>32</v>
      </c>
      <c r="J2625" s="48">
        <v>44778</v>
      </c>
      <c r="K2625" s="35">
        <v>14</v>
      </c>
      <c r="L2625" s="49" t="s">
        <v>80</v>
      </c>
      <c r="M2625" s="50" t="str">
        <f>VLOOKUP(Table6[[#This Row],[Product]],Table3[],2)</f>
        <v>Ultrathing V2</v>
      </c>
      <c r="N2625" s="50" t="str">
        <f t="shared" si="121"/>
        <v>Aug</v>
      </c>
      <c r="O2625" s="56">
        <f t="shared" si="122"/>
        <v>2022</v>
      </c>
      <c r="P2625" s="51">
        <f>VLOOKUP(Table6[[#This Row],[Product]],Table3[],3)</f>
        <v>2.95</v>
      </c>
      <c r="Q2625" s="35">
        <f>VLOOKUP(Table6[[#This Row],[Product]],Table3[],4)</f>
        <v>20</v>
      </c>
      <c r="R2625" s="35">
        <f>Table6[[#This Row],[Quantity]]*Table6[[#This Row],[Case]]</f>
        <v>280</v>
      </c>
      <c r="S2625" s="35">
        <f>Table6[[#This Row],[Total Sales]]*Table6[[#This Row],[Cost]]</f>
        <v>826</v>
      </c>
    </row>
    <row r="2626" spans="1:19" x14ac:dyDescent="0.3">
      <c r="A2626" s="54">
        <v>2699</v>
      </c>
      <c r="B2626" s="35" t="s">
        <v>5659</v>
      </c>
      <c r="C2626" s="35" t="s">
        <v>2448</v>
      </c>
      <c r="D2626" s="35" t="s">
        <v>41</v>
      </c>
      <c r="E2626" s="35" t="str">
        <f t="shared" si="120"/>
        <v>F</v>
      </c>
      <c r="F2626" s="35">
        <v>60</v>
      </c>
      <c r="G2626" s="35" t="s">
        <v>6856</v>
      </c>
      <c r="H2626" s="35" t="s">
        <v>1956</v>
      </c>
      <c r="I2626" s="35" t="s">
        <v>32</v>
      </c>
      <c r="J2626" s="48" t="s">
        <v>14136</v>
      </c>
      <c r="K2626" s="35">
        <v>72</v>
      </c>
      <c r="L2626" s="49" t="s">
        <v>45</v>
      </c>
      <c r="M2626" s="50" t="str">
        <f>VLOOKUP(Table6[[#This Row],[Product]],Table3[],2)</f>
        <v>Gigastuff</v>
      </c>
      <c r="N2626" s="50" t="str">
        <f t="shared" si="121"/>
        <v>Dec</v>
      </c>
      <c r="O2626" s="56">
        <f t="shared" si="122"/>
        <v>2022</v>
      </c>
      <c r="P2626" s="51">
        <f>VLOOKUP(Table6[[#This Row],[Product]],Table3[],3)</f>
        <v>1.89</v>
      </c>
      <c r="Q2626" s="35">
        <f>VLOOKUP(Table6[[#This Row],[Product]],Table3[],4)</f>
        <v>18</v>
      </c>
      <c r="R2626" s="35">
        <f>Table6[[#This Row],[Quantity]]*Table6[[#This Row],[Case]]</f>
        <v>1296</v>
      </c>
      <c r="S2626" s="35">
        <f>Table6[[#This Row],[Total Sales]]*Table6[[#This Row],[Cost]]</f>
        <v>2449.44</v>
      </c>
    </row>
    <row r="2627" spans="1:19" x14ac:dyDescent="0.3">
      <c r="A2627" s="54">
        <v>2700</v>
      </c>
      <c r="B2627" s="35" t="s">
        <v>523</v>
      </c>
      <c r="C2627" s="35" t="s">
        <v>1746</v>
      </c>
      <c r="D2627" s="35" t="s">
        <v>51</v>
      </c>
      <c r="E2627" s="35" t="str">
        <f t="shared" ref="E2627:E2690" si="123">IF(OR(D2627="Mrs", D2627="Miss", D2627="Ms"), "F", IF(OR(D2627="Mr"), "M", IF(OR(D2627="Dr", D2627="Prof", D2627="Rev"), "M/F", "")))</f>
        <v>F</v>
      </c>
      <c r="F2627" s="35">
        <v>30</v>
      </c>
      <c r="G2627" s="35" t="s">
        <v>6857</v>
      </c>
      <c r="H2627" s="35" t="s">
        <v>641</v>
      </c>
      <c r="I2627" s="35" t="s">
        <v>294</v>
      </c>
      <c r="J2627" s="48" t="s">
        <v>14018</v>
      </c>
      <c r="K2627" s="35">
        <v>81</v>
      </c>
      <c r="L2627" s="49" t="s">
        <v>39</v>
      </c>
      <c r="M2627" s="50" t="str">
        <f>VLOOKUP(Table6[[#This Row],[Product]],Table3[],2)</f>
        <v>Ultrathing V1</v>
      </c>
      <c r="N2627" s="50" t="str">
        <f t="shared" ref="N2627:N2690" si="124">TEXT(J2627,"mmm")</f>
        <v>Aug</v>
      </c>
      <c r="O2627" s="56">
        <f t="shared" ref="O2627:O2690" si="125">YEAR(J2627)</f>
        <v>2021</v>
      </c>
      <c r="P2627" s="51">
        <f>VLOOKUP(Table6[[#This Row],[Product]],Table3[],3)</f>
        <v>1.79</v>
      </c>
      <c r="Q2627" s="35">
        <f>VLOOKUP(Table6[[#This Row],[Product]],Table3[],4)</f>
        <v>17</v>
      </c>
      <c r="R2627" s="35">
        <f>Table6[[#This Row],[Quantity]]*Table6[[#This Row],[Case]]</f>
        <v>1377</v>
      </c>
      <c r="S2627" s="35">
        <f>Table6[[#This Row],[Total Sales]]*Table6[[#This Row],[Cost]]</f>
        <v>2464.83</v>
      </c>
    </row>
    <row r="2628" spans="1:19" x14ac:dyDescent="0.3">
      <c r="A2628" s="54">
        <v>2701</v>
      </c>
      <c r="B2628" s="35" t="s">
        <v>6858</v>
      </c>
      <c r="C2628" s="35" t="s">
        <v>1392</v>
      </c>
      <c r="D2628" s="35" t="s">
        <v>28</v>
      </c>
      <c r="E2628" s="35" t="str">
        <f t="shared" si="123"/>
        <v>M</v>
      </c>
      <c r="F2628" s="35">
        <v>90</v>
      </c>
      <c r="G2628" s="35" t="s">
        <v>15181</v>
      </c>
      <c r="H2628" s="35" t="s">
        <v>2890</v>
      </c>
      <c r="I2628" s="35" t="s">
        <v>32</v>
      </c>
      <c r="J2628" s="48">
        <v>44718</v>
      </c>
      <c r="K2628" s="35">
        <v>27</v>
      </c>
      <c r="L2628" s="49" t="s">
        <v>80</v>
      </c>
      <c r="M2628" s="50" t="str">
        <f>VLOOKUP(Table6[[#This Row],[Product]],Table3[],2)</f>
        <v>Ultrathing V2</v>
      </c>
      <c r="N2628" s="50" t="str">
        <f t="shared" si="124"/>
        <v>Jun</v>
      </c>
      <c r="O2628" s="56">
        <f t="shared" si="125"/>
        <v>2022</v>
      </c>
      <c r="P2628" s="51">
        <f>VLOOKUP(Table6[[#This Row],[Product]],Table3[],3)</f>
        <v>2.95</v>
      </c>
      <c r="Q2628" s="35">
        <f>VLOOKUP(Table6[[#This Row],[Product]],Table3[],4)</f>
        <v>20</v>
      </c>
      <c r="R2628" s="35">
        <f>Table6[[#This Row],[Quantity]]*Table6[[#This Row],[Case]]</f>
        <v>540</v>
      </c>
      <c r="S2628" s="35">
        <f>Table6[[#This Row],[Total Sales]]*Table6[[#This Row],[Cost]]</f>
        <v>1593</v>
      </c>
    </row>
    <row r="2629" spans="1:19" x14ac:dyDescent="0.3">
      <c r="A2629" s="54">
        <v>2702</v>
      </c>
      <c r="B2629" s="35" t="s">
        <v>6860</v>
      </c>
      <c r="C2629" s="35" t="s">
        <v>2795</v>
      </c>
      <c r="D2629" s="35" t="s">
        <v>15</v>
      </c>
      <c r="E2629" s="35" t="str">
        <f t="shared" si="123"/>
        <v>F</v>
      </c>
      <c r="F2629" s="35">
        <v>90</v>
      </c>
      <c r="G2629" s="35" t="s">
        <v>6861</v>
      </c>
      <c r="H2629" s="35" t="s">
        <v>5736</v>
      </c>
      <c r="I2629" s="35" t="s">
        <v>95</v>
      </c>
      <c r="J2629" s="48" t="s">
        <v>13921</v>
      </c>
      <c r="K2629" s="35">
        <v>76</v>
      </c>
      <c r="L2629" s="49" t="s">
        <v>39</v>
      </c>
      <c r="M2629" s="50" t="str">
        <f>VLOOKUP(Table6[[#This Row],[Product]],Table3[],2)</f>
        <v>Ultrathing V1</v>
      </c>
      <c r="N2629" s="50" t="str">
        <f t="shared" si="124"/>
        <v>Aug</v>
      </c>
      <c r="O2629" s="56">
        <f t="shared" si="125"/>
        <v>2022</v>
      </c>
      <c r="P2629" s="51">
        <f>VLOOKUP(Table6[[#This Row],[Product]],Table3[],3)</f>
        <v>1.79</v>
      </c>
      <c r="Q2629" s="35">
        <f>VLOOKUP(Table6[[#This Row],[Product]],Table3[],4)</f>
        <v>17</v>
      </c>
      <c r="R2629" s="35">
        <f>Table6[[#This Row],[Quantity]]*Table6[[#This Row],[Case]]</f>
        <v>1292</v>
      </c>
      <c r="S2629" s="35">
        <f>Table6[[#This Row],[Total Sales]]*Table6[[#This Row],[Cost]]</f>
        <v>2312.6799999999998</v>
      </c>
    </row>
    <row r="2630" spans="1:19" x14ac:dyDescent="0.3">
      <c r="A2630" s="54">
        <v>2703</v>
      </c>
      <c r="B2630" s="35" t="s">
        <v>6862</v>
      </c>
      <c r="C2630" s="35" t="s">
        <v>2928</v>
      </c>
      <c r="D2630" s="35" t="s">
        <v>51</v>
      </c>
      <c r="E2630" s="35" t="str">
        <f t="shared" si="123"/>
        <v>F</v>
      </c>
      <c r="F2630" s="35">
        <v>30</v>
      </c>
      <c r="G2630" s="35" t="s">
        <v>6863</v>
      </c>
      <c r="H2630" s="35" t="s">
        <v>881</v>
      </c>
      <c r="I2630" s="35" t="s">
        <v>178</v>
      </c>
      <c r="J2630" s="48">
        <v>44509</v>
      </c>
      <c r="K2630" s="35">
        <v>24</v>
      </c>
      <c r="L2630" s="49" t="s">
        <v>54</v>
      </c>
      <c r="M2630" s="50" t="str">
        <f>VLOOKUP(Table6[[#This Row],[Product]],Table3[],2)</f>
        <v>Megawidget S</v>
      </c>
      <c r="N2630" s="50" t="str">
        <f t="shared" si="124"/>
        <v>Nov</v>
      </c>
      <c r="O2630" s="56">
        <f t="shared" si="125"/>
        <v>2021</v>
      </c>
      <c r="P2630" s="51">
        <f>VLOOKUP(Table6[[#This Row],[Product]],Table3[],3)</f>
        <v>0.69</v>
      </c>
      <c r="Q2630" s="35">
        <f>VLOOKUP(Table6[[#This Row],[Product]],Table3[],4)</f>
        <v>24</v>
      </c>
      <c r="R2630" s="35">
        <f>Table6[[#This Row],[Quantity]]*Table6[[#This Row],[Case]]</f>
        <v>576</v>
      </c>
      <c r="S2630" s="35">
        <f>Table6[[#This Row],[Total Sales]]*Table6[[#This Row],[Cost]]</f>
        <v>397.43999999999994</v>
      </c>
    </row>
    <row r="2631" spans="1:19" x14ac:dyDescent="0.3">
      <c r="A2631" s="54">
        <v>2704</v>
      </c>
      <c r="B2631" s="35" t="s">
        <v>6864</v>
      </c>
      <c r="C2631" s="35" t="s">
        <v>6865</v>
      </c>
      <c r="D2631" s="35" t="s">
        <v>51</v>
      </c>
      <c r="E2631" s="35" t="str">
        <f t="shared" si="123"/>
        <v>F</v>
      </c>
      <c r="F2631" s="35">
        <v>60</v>
      </c>
      <c r="G2631" s="35" t="s">
        <v>6863</v>
      </c>
      <c r="H2631" s="35" t="s">
        <v>6050</v>
      </c>
      <c r="I2631" s="35" t="s">
        <v>1199</v>
      </c>
      <c r="J2631" s="48" t="s">
        <v>13882</v>
      </c>
      <c r="K2631" s="35">
        <v>53</v>
      </c>
      <c r="L2631" s="49" t="s">
        <v>33</v>
      </c>
      <c r="M2631" s="50" t="str">
        <f>VLOOKUP(Table6[[#This Row],[Product]],Table3[],2)</f>
        <v>Megawidget L</v>
      </c>
      <c r="N2631" s="50" t="str">
        <f t="shared" si="124"/>
        <v>Oct</v>
      </c>
      <c r="O2631" s="56">
        <f t="shared" si="125"/>
        <v>2022</v>
      </c>
      <c r="P2631" s="51">
        <f>VLOOKUP(Table6[[#This Row],[Product]],Table3[],3)</f>
        <v>1.79</v>
      </c>
      <c r="Q2631" s="35">
        <f>VLOOKUP(Table6[[#This Row],[Product]],Table3[],4)</f>
        <v>24</v>
      </c>
      <c r="R2631" s="35">
        <f>Table6[[#This Row],[Quantity]]*Table6[[#This Row],[Case]]</f>
        <v>1272</v>
      </c>
      <c r="S2631" s="35">
        <f>Table6[[#This Row],[Total Sales]]*Table6[[#This Row],[Cost]]</f>
        <v>2276.88</v>
      </c>
    </row>
    <row r="2632" spans="1:19" x14ac:dyDescent="0.3">
      <c r="A2632" s="54">
        <v>2705</v>
      </c>
      <c r="B2632" s="35" t="s">
        <v>3902</v>
      </c>
      <c r="C2632" s="35" t="s">
        <v>14</v>
      </c>
      <c r="D2632" s="35" t="s">
        <v>28</v>
      </c>
      <c r="E2632" s="35" t="str">
        <f t="shared" si="123"/>
        <v>M</v>
      </c>
      <c r="F2632" s="35">
        <v>30</v>
      </c>
      <c r="G2632" s="35" t="s">
        <v>6866</v>
      </c>
      <c r="H2632" s="35" t="s">
        <v>1494</v>
      </c>
      <c r="I2632" s="35" t="s">
        <v>32</v>
      </c>
      <c r="J2632" s="48" t="s">
        <v>13930</v>
      </c>
      <c r="K2632" s="35">
        <v>95</v>
      </c>
      <c r="L2632" s="49" t="s">
        <v>33</v>
      </c>
      <c r="M2632" s="50" t="str">
        <f>VLOOKUP(Table6[[#This Row],[Product]],Table3[],2)</f>
        <v>Megawidget L</v>
      </c>
      <c r="N2632" s="50" t="str">
        <f t="shared" si="124"/>
        <v>Feb</v>
      </c>
      <c r="O2632" s="56">
        <f t="shared" si="125"/>
        <v>2021</v>
      </c>
      <c r="P2632" s="51">
        <f>VLOOKUP(Table6[[#This Row],[Product]],Table3[],3)</f>
        <v>1.79</v>
      </c>
      <c r="Q2632" s="35">
        <f>VLOOKUP(Table6[[#This Row],[Product]],Table3[],4)</f>
        <v>24</v>
      </c>
      <c r="R2632" s="35">
        <f>Table6[[#This Row],[Quantity]]*Table6[[#This Row],[Case]]</f>
        <v>2280</v>
      </c>
      <c r="S2632" s="35">
        <f>Table6[[#This Row],[Total Sales]]*Table6[[#This Row],[Cost]]</f>
        <v>4081.2000000000003</v>
      </c>
    </row>
    <row r="2633" spans="1:19" x14ac:dyDescent="0.3">
      <c r="A2633" s="54">
        <v>2706</v>
      </c>
      <c r="B2633" s="35" t="s">
        <v>5856</v>
      </c>
      <c r="C2633" s="35" t="s">
        <v>3938</v>
      </c>
      <c r="D2633" s="35" t="s">
        <v>28</v>
      </c>
      <c r="E2633" s="35" t="str">
        <f t="shared" si="123"/>
        <v>M</v>
      </c>
      <c r="F2633" s="35">
        <v>90</v>
      </c>
      <c r="G2633" s="35" t="s">
        <v>6867</v>
      </c>
      <c r="H2633" s="35" t="s">
        <v>6659</v>
      </c>
      <c r="I2633" s="35" t="s">
        <v>208</v>
      </c>
      <c r="J2633" s="48" t="s">
        <v>13911</v>
      </c>
      <c r="K2633" s="35">
        <v>49</v>
      </c>
      <c r="L2633" s="49" t="s">
        <v>64</v>
      </c>
      <c r="M2633" s="50" t="str">
        <f>VLOOKUP(Table6[[#This Row],[Product]],Table3[],2)</f>
        <v>Ultrathing V4</v>
      </c>
      <c r="N2633" s="50" t="str">
        <f t="shared" si="124"/>
        <v>Aug</v>
      </c>
      <c r="O2633" s="56">
        <f t="shared" si="125"/>
        <v>2020</v>
      </c>
      <c r="P2633" s="51">
        <f>VLOOKUP(Table6[[#This Row],[Product]],Table3[],3)</f>
        <v>3.99</v>
      </c>
      <c r="Q2633" s="35">
        <f>VLOOKUP(Table6[[#This Row],[Product]],Table3[],4)</f>
        <v>24</v>
      </c>
      <c r="R2633" s="35">
        <f>Table6[[#This Row],[Quantity]]*Table6[[#This Row],[Case]]</f>
        <v>1176</v>
      </c>
      <c r="S2633" s="35">
        <f>Table6[[#This Row],[Total Sales]]*Table6[[#This Row],[Cost]]</f>
        <v>4692.2400000000007</v>
      </c>
    </row>
    <row r="2634" spans="1:19" x14ac:dyDescent="0.3">
      <c r="A2634" s="54">
        <v>2707</v>
      </c>
      <c r="B2634" s="35" t="s">
        <v>5960</v>
      </c>
      <c r="C2634" s="35" t="s">
        <v>1721</v>
      </c>
      <c r="D2634" s="35" t="s">
        <v>28</v>
      </c>
      <c r="E2634" s="35" t="str">
        <f t="shared" si="123"/>
        <v>M</v>
      </c>
      <c r="F2634" s="35">
        <v>90</v>
      </c>
      <c r="G2634" s="35" t="s">
        <v>6868</v>
      </c>
      <c r="H2634" s="35" t="s">
        <v>2851</v>
      </c>
      <c r="I2634" s="35" t="s">
        <v>32</v>
      </c>
      <c r="J2634" s="48" t="s">
        <v>14184</v>
      </c>
      <c r="K2634" s="35">
        <v>37</v>
      </c>
      <c r="L2634" s="49" t="s">
        <v>20</v>
      </c>
      <c r="M2634" s="50" t="str">
        <f>VLOOKUP(Table6[[#This Row],[Product]],Table3[],2)</f>
        <v>Hyperwotsit</v>
      </c>
      <c r="N2634" s="50" t="str">
        <f t="shared" si="124"/>
        <v>Sep</v>
      </c>
      <c r="O2634" s="56">
        <f t="shared" si="125"/>
        <v>2020</v>
      </c>
      <c r="P2634" s="51">
        <f>VLOOKUP(Table6[[#This Row],[Product]],Table3[],3)</f>
        <v>2.0099999999999998</v>
      </c>
      <c r="Q2634" s="35">
        <f>VLOOKUP(Table6[[#This Row],[Product]],Table3[],4)</f>
        <v>20</v>
      </c>
      <c r="R2634" s="35">
        <f>Table6[[#This Row],[Quantity]]*Table6[[#This Row],[Case]]</f>
        <v>740</v>
      </c>
      <c r="S2634" s="35">
        <f>Table6[[#This Row],[Total Sales]]*Table6[[#This Row],[Cost]]</f>
        <v>1487.3999999999999</v>
      </c>
    </row>
    <row r="2635" spans="1:19" x14ac:dyDescent="0.3">
      <c r="A2635" s="54">
        <v>2708</v>
      </c>
      <c r="B2635" s="35" t="s">
        <v>6869</v>
      </c>
      <c r="C2635" s="35" t="s">
        <v>5645</v>
      </c>
      <c r="D2635" s="35" t="s">
        <v>51</v>
      </c>
      <c r="E2635" s="35" t="str">
        <f t="shared" si="123"/>
        <v>F</v>
      </c>
      <c r="F2635" s="35">
        <v>60</v>
      </c>
      <c r="G2635" s="35" t="s">
        <v>6868</v>
      </c>
      <c r="H2635" s="35" t="s">
        <v>432</v>
      </c>
      <c r="I2635" s="35" t="s">
        <v>32</v>
      </c>
      <c r="J2635" s="48" t="s">
        <v>13840</v>
      </c>
      <c r="K2635" s="35">
        <v>13</v>
      </c>
      <c r="L2635" s="49" t="s">
        <v>33</v>
      </c>
      <c r="M2635" s="50" t="str">
        <f>VLOOKUP(Table6[[#This Row],[Product]],Table3[],2)</f>
        <v>Megawidget L</v>
      </c>
      <c r="N2635" s="50" t="str">
        <f t="shared" si="124"/>
        <v>Oct</v>
      </c>
      <c r="O2635" s="56">
        <f t="shared" si="125"/>
        <v>2020</v>
      </c>
      <c r="P2635" s="51">
        <f>VLOOKUP(Table6[[#This Row],[Product]],Table3[],3)</f>
        <v>1.79</v>
      </c>
      <c r="Q2635" s="35">
        <f>VLOOKUP(Table6[[#This Row],[Product]],Table3[],4)</f>
        <v>24</v>
      </c>
      <c r="R2635" s="35">
        <f>Table6[[#This Row],[Quantity]]*Table6[[#This Row],[Case]]</f>
        <v>312</v>
      </c>
      <c r="S2635" s="35">
        <f>Table6[[#This Row],[Total Sales]]*Table6[[#This Row],[Cost]]</f>
        <v>558.48</v>
      </c>
    </row>
    <row r="2636" spans="1:19" x14ac:dyDescent="0.3">
      <c r="A2636" s="54">
        <v>2709</v>
      </c>
      <c r="B2636" s="35" t="s">
        <v>6870</v>
      </c>
      <c r="C2636" s="35" t="s">
        <v>1717</v>
      </c>
      <c r="D2636" s="35" t="s">
        <v>15</v>
      </c>
      <c r="E2636" s="35" t="str">
        <f t="shared" si="123"/>
        <v>F</v>
      </c>
      <c r="F2636" s="35">
        <v>30</v>
      </c>
      <c r="G2636" s="35" t="s">
        <v>6871</v>
      </c>
      <c r="H2636" s="35" t="s">
        <v>1598</v>
      </c>
      <c r="I2636" s="35" t="s">
        <v>32</v>
      </c>
      <c r="J2636" s="48" t="s">
        <v>13844</v>
      </c>
      <c r="K2636" s="35">
        <v>71</v>
      </c>
      <c r="L2636" s="49" t="s">
        <v>54</v>
      </c>
      <c r="M2636" s="50" t="str">
        <f>VLOOKUP(Table6[[#This Row],[Product]],Table3[],2)</f>
        <v>Megawidget S</v>
      </c>
      <c r="N2636" s="50" t="str">
        <f t="shared" si="124"/>
        <v>Aug</v>
      </c>
      <c r="O2636" s="56">
        <f t="shared" si="125"/>
        <v>2022</v>
      </c>
      <c r="P2636" s="51">
        <f>VLOOKUP(Table6[[#This Row],[Product]],Table3[],3)</f>
        <v>0.69</v>
      </c>
      <c r="Q2636" s="35">
        <f>VLOOKUP(Table6[[#This Row],[Product]],Table3[],4)</f>
        <v>24</v>
      </c>
      <c r="R2636" s="35">
        <f>Table6[[#This Row],[Quantity]]*Table6[[#This Row],[Case]]</f>
        <v>1704</v>
      </c>
      <c r="S2636" s="35">
        <f>Table6[[#This Row],[Total Sales]]*Table6[[#This Row],[Cost]]</f>
        <v>1175.76</v>
      </c>
    </row>
    <row r="2637" spans="1:19" x14ac:dyDescent="0.3">
      <c r="A2637" s="54">
        <v>2710</v>
      </c>
      <c r="B2637" s="35" t="s">
        <v>580</v>
      </c>
      <c r="C2637" s="35" t="s">
        <v>5138</v>
      </c>
      <c r="D2637" s="35" t="s">
        <v>28</v>
      </c>
      <c r="E2637" s="35" t="str">
        <f t="shared" si="123"/>
        <v>M</v>
      </c>
      <c r="F2637" s="35">
        <v>30</v>
      </c>
      <c r="G2637" s="35" t="s">
        <v>6872</v>
      </c>
      <c r="H2637" s="35" t="s">
        <v>3248</v>
      </c>
      <c r="I2637" s="35" t="s">
        <v>38</v>
      </c>
      <c r="J2637" s="48" t="s">
        <v>14005</v>
      </c>
      <c r="K2637" s="35">
        <v>75</v>
      </c>
      <c r="L2637" s="49" t="s">
        <v>33</v>
      </c>
      <c r="M2637" s="50" t="str">
        <f>VLOOKUP(Table6[[#This Row],[Product]],Table3[],2)</f>
        <v>Megawidget L</v>
      </c>
      <c r="N2637" s="50" t="str">
        <f t="shared" si="124"/>
        <v>Aug</v>
      </c>
      <c r="O2637" s="56">
        <f t="shared" si="125"/>
        <v>2020</v>
      </c>
      <c r="P2637" s="51">
        <f>VLOOKUP(Table6[[#This Row],[Product]],Table3[],3)</f>
        <v>1.79</v>
      </c>
      <c r="Q2637" s="35">
        <f>VLOOKUP(Table6[[#This Row],[Product]],Table3[],4)</f>
        <v>24</v>
      </c>
      <c r="R2637" s="35">
        <f>Table6[[#This Row],[Quantity]]*Table6[[#This Row],[Case]]</f>
        <v>1800</v>
      </c>
      <c r="S2637" s="35">
        <f>Table6[[#This Row],[Total Sales]]*Table6[[#This Row],[Cost]]</f>
        <v>3222</v>
      </c>
    </row>
    <row r="2638" spans="1:19" x14ac:dyDescent="0.3">
      <c r="A2638" s="54">
        <v>2711</v>
      </c>
      <c r="B2638" s="35" t="s">
        <v>714</v>
      </c>
      <c r="C2638" s="35" t="s">
        <v>929</v>
      </c>
      <c r="D2638" s="35" t="s">
        <v>28</v>
      </c>
      <c r="E2638" s="35" t="str">
        <f t="shared" si="123"/>
        <v>M</v>
      </c>
      <c r="F2638" s="35">
        <v>60</v>
      </c>
      <c r="G2638" s="35" t="s">
        <v>6873</v>
      </c>
      <c r="H2638" s="35" t="s">
        <v>199</v>
      </c>
      <c r="I2638" s="35" t="s">
        <v>32</v>
      </c>
      <c r="J2638" s="48" t="s">
        <v>14030</v>
      </c>
      <c r="K2638" s="35">
        <v>7</v>
      </c>
      <c r="L2638" s="49" t="s">
        <v>64</v>
      </c>
      <c r="M2638" s="50" t="str">
        <f>VLOOKUP(Table6[[#This Row],[Product]],Table3[],2)</f>
        <v>Ultrathing V4</v>
      </c>
      <c r="N2638" s="50" t="str">
        <f t="shared" si="124"/>
        <v>Aug</v>
      </c>
      <c r="O2638" s="56">
        <f t="shared" si="125"/>
        <v>2022</v>
      </c>
      <c r="P2638" s="51">
        <f>VLOOKUP(Table6[[#This Row],[Product]],Table3[],3)</f>
        <v>3.99</v>
      </c>
      <c r="Q2638" s="35">
        <f>VLOOKUP(Table6[[#This Row],[Product]],Table3[],4)</f>
        <v>24</v>
      </c>
      <c r="R2638" s="35">
        <f>Table6[[#This Row],[Quantity]]*Table6[[#This Row],[Case]]</f>
        <v>168</v>
      </c>
      <c r="S2638" s="35">
        <f>Table6[[#This Row],[Total Sales]]*Table6[[#This Row],[Cost]]</f>
        <v>670.32</v>
      </c>
    </row>
    <row r="2639" spans="1:19" x14ac:dyDescent="0.3">
      <c r="A2639" s="54">
        <v>2712</v>
      </c>
      <c r="B2639" s="35" t="s">
        <v>6874</v>
      </c>
      <c r="C2639" s="35" t="s">
        <v>1121</v>
      </c>
      <c r="D2639" s="35" t="s">
        <v>15</v>
      </c>
      <c r="E2639" s="35" t="str">
        <f t="shared" si="123"/>
        <v>F</v>
      </c>
      <c r="F2639" s="35">
        <v>60</v>
      </c>
      <c r="G2639" s="35" t="s">
        <v>6875</v>
      </c>
      <c r="H2639" s="35" t="s">
        <v>1306</v>
      </c>
      <c r="I2639" s="35" t="s">
        <v>32</v>
      </c>
      <c r="J2639" s="48">
        <v>43984</v>
      </c>
      <c r="K2639" s="35">
        <v>57</v>
      </c>
      <c r="L2639" s="49" t="s">
        <v>20</v>
      </c>
      <c r="M2639" s="50" t="str">
        <f>VLOOKUP(Table6[[#This Row],[Product]],Table3[],2)</f>
        <v>Hyperwotsit</v>
      </c>
      <c r="N2639" s="50" t="str">
        <f t="shared" si="124"/>
        <v>Jun</v>
      </c>
      <c r="O2639" s="56">
        <f t="shared" si="125"/>
        <v>2020</v>
      </c>
      <c r="P2639" s="51">
        <f>VLOOKUP(Table6[[#This Row],[Product]],Table3[],3)</f>
        <v>2.0099999999999998</v>
      </c>
      <c r="Q2639" s="35">
        <f>VLOOKUP(Table6[[#This Row],[Product]],Table3[],4)</f>
        <v>20</v>
      </c>
      <c r="R2639" s="35">
        <f>Table6[[#This Row],[Quantity]]*Table6[[#This Row],[Case]]</f>
        <v>1140</v>
      </c>
      <c r="S2639" s="35">
        <f>Table6[[#This Row],[Total Sales]]*Table6[[#This Row],[Cost]]</f>
        <v>2291.3999999999996</v>
      </c>
    </row>
    <row r="2640" spans="1:19" x14ac:dyDescent="0.3">
      <c r="A2640" s="54">
        <v>2713</v>
      </c>
      <c r="B2640" s="35" t="s">
        <v>4241</v>
      </c>
      <c r="C2640" s="35" t="s">
        <v>808</v>
      </c>
      <c r="D2640" s="35" t="s">
        <v>51</v>
      </c>
      <c r="E2640" s="35" t="str">
        <f t="shared" si="123"/>
        <v>F</v>
      </c>
      <c r="F2640" s="35">
        <v>60</v>
      </c>
      <c r="G2640" s="35" t="s">
        <v>6876</v>
      </c>
      <c r="H2640" s="35" t="s">
        <v>5025</v>
      </c>
      <c r="I2640" s="35" t="s">
        <v>32</v>
      </c>
      <c r="J2640" s="48" t="s">
        <v>14212</v>
      </c>
      <c r="K2640" s="35">
        <v>21</v>
      </c>
      <c r="L2640" s="49" t="s">
        <v>70</v>
      </c>
      <c r="M2640" s="50" t="str">
        <f>VLOOKUP(Table6[[#This Row],[Product]],Table3[],2)</f>
        <v>Megawidget M</v>
      </c>
      <c r="N2640" s="50" t="str">
        <f t="shared" si="124"/>
        <v>Mar</v>
      </c>
      <c r="O2640" s="56">
        <f t="shared" si="125"/>
        <v>2021</v>
      </c>
      <c r="P2640" s="51">
        <f>VLOOKUP(Table6[[#This Row],[Product]],Table3[],3)</f>
        <v>1.29</v>
      </c>
      <c r="Q2640" s="35">
        <f>VLOOKUP(Table6[[#This Row],[Product]],Table3[],4)</f>
        <v>24</v>
      </c>
      <c r="R2640" s="35">
        <f>Table6[[#This Row],[Quantity]]*Table6[[#This Row],[Case]]</f>
        <v>504</v>
      </c>
      <c r="S2640" s="35">
        <f>Table6[[#This Row],[Total Sales]]*Table6[[#This Row],[Cost]]</f>
        <v>650.16</v>
      </c>
    </row>
    <row r="2641" spans="1:19" x14ac:dyDescent="0.3">
      <c r="A2641" s="54">
        <v>2714</v>
      </c>
      <c r="B2641" s="35" t="s">
        <v>6877</v>
      </c>
      <c r="C2641" s="35" t="s">
        <v>762</v>
      </c>
      <c r="D2641" s="35" t="s">
        <v>15</v>
      </c>
      <c r="E2641" s="35" t="str">
        <f t="shared" si="123"/>
        <v>F</v>
      </c>
      <c r="F2641" s="35">
        <v>90</v>
      </c>
      <c r="G2641" s="35" t="s">
        <v>6878</v>
      </c>
      <c r="H2641" s="35" t="s">
        <v>1598</v>
      </c>
      <c r="I2641" s="35" t="s">
        <v>32</v>
      </c>
      <c r="J2641" s="48" t="s">
        <v>13929</v>
      </c>
      <c r="K2641" s="35">
        <v>2</v>
      </c>
      <c r="L2641" s="49" t="s">
        <v>33</v>
      </c>
      <c r="M2641" s="50" t="str">
        <f>VLOOKUP(Table6[[#This Row],[Product]],Table3[],2)</f>
        <v>Megawidget L</v>
      </c>
      <c r="N2641" s="50" t="str">
        <f t="shared" si="124"/>
        <v>Oct</v>
      </c>
      <c r="O2641" s="56">
        <f t="shared" si="125"/>
        <v>2021</v>
      </c>
      <c r="P2641" s="51">
        <f>VLOOKUP(Table6[[#This Row],[Product]],Table3[],3)</f>
        <v>1.79</v>
      </c>
      <c r="Q2641" s="35">
        <f>VLOOKUP(Table6[[#This Row],[Product]],Table3[],4)</f>
        <v>24</v>
      </c>
      <c r="R2641" s="35">
        <f>Table6[[#This Row],[Quantity]]*Table6[[#This Row],[Case]]</f>
        <v>48</v>
      </c>
      <c r="S2641" s="35">
        <f>Table6[[#This Row],[Total Sales]]*Table6[[#This Row],[Cost]]</f>
        <v>85.92</v>
      </c>
    </row>
    <row r="2642" spans="1:19" x14ac:dyDescent="0.3">
      <c r="A2642" s="54">
        <v>2715</v>
      </c>
      <c r="B2642" s="35" t="s">
        <v>1816</v>
      </c>
      <c r="C2642" s="35" t="s">
        <v>1222</v>
      </c>
      <c r="D2642" s="35" t="s">
        <v>51</v>
      </c>
      <c r="E2642" s="35" t="str">
        <f t="shared" si="123"/>
        <v>F</v>
      </c>
      <c r="F2642" s="35">
        <v>90</v>
      </c>
      <c r="G2642" s="35" t="s">
        <v>6879</v>
      </c>
      <c r="H2642" s="35" t="s">
        <v>6880</v>
      </c>
      <c r="I2642" s="35" t="s">
        <v>32</v>
      </c>
      <c r="J2642" s="48" t="s">
        <v>13987</v>
      </c>
      <c r="K2642" s="35">
        <v>69</v>
      </c>
      <c r="L2642" s="49" t="s">
        <v>39</v>
      </c>
      <c r="M2642" s="50" t="str">
        <f>VLOOKUP(Table6[[#This Row],[Product]],Table3[],2)</f>
        <v>Ultrathing V1</v>
      </c>
      <c r="N2642" s="50" t="str">
        <f t="shared" si="124"/>
        <v>Sep</v>
      </c>
      <c r="O2642" s="56">
        <f t="shared" si="125"/>
        <v>2020</v>
      </c>
      <c r="P2642" s="51">
        <f>VLOOKUP(Table6[[#This Row],[Product]],Table3[],3)</f>
        <v>1.79</v>
      </c>
      <c r="Q2642" s="35">
        <f>VLOOKUP(Table6[[#This Row],[Product]],Table3[],4)</f>
        <v>17</v>
      </c>
      <c r="R2642" s="35">
        <f>Table6[[#This Row],[Quantity]]*Table6[[#This Row],[Case]]</f>
        <v>1173</v>
      </c>
      <c r="S2642" s="35">
        <f>Table6[[#This Row],[Total Sales]]*Table6[[#This Row],[Cost]]</f>
        <v>2099.67</v>
      </c>
    </row>
    <row r="2643" spans="1:19" x14ac:dyDescent="0.3">
      <c r="A2643" s="54">
        <v>2716</v>
      </c>
      <c r="B2643" s="35" t="s">
        <v>5015</v>
      </c>
      <c r="C2643" s="35" t="s">
        <v>61</v>
      </c>
      <c r="D2643" s="35" t="s">
        <v>28</v>
      </c>
      <c r="E2643" s="35" t="str">
        <f t="shared" si="123"/>
        <v>M</v>
      </c>
      <c r="F2643" s="35">
        <v>30</v>
      </c>
      <c r="G2643" s="35" t="s">
        <v>6881</v>
      </c>
      <c r="H2643" s="35" t="s">
        <v>2069</v>
      </c>
      <c r="I2643" s="35" t="s">
        <v>1035</v>
      </c>
      <c r="J2643" s="48">
        <v>44050</v>
      </c>
      <c r="K2643" s="35">
        <v>62</v>
      </c>
      <c r="L2643" s="49" t="s">
        <v>45</v>
      </c>
      <c r="M2643" s="50" t="str">
        <f>VLOOKUP(Table6[[#This Row],[Product]],Table3[],2)</f>
        <v>Gigastuff</v>
      </c>
      <c r="N2643" s="50" t="str">
        <f t="shared" si="124"/>
        <v>Aug</v>
      </c>
      <c r="O2643" s="56">
        <f t="shared" si="125"/>
        <v>2020</v>
      </c>
      <c r="P2643" s="51">
        <f>VLOOKUP(Table6[[#This Row],[Product]],Table3[],3)</f>
        <v>1.89</v>
      </c>
      <c r="Q2643" s="35">
        <f>VLOOKUP(Table6[[#This Row],[Product]],Table3[],4)</f>
        <v>18</v>
      </c>
      <c r="R2643" s="35">
        <f>Table6[[#This Row],[Quantity]]*Table6[[#This Row],[Case]]</f>
        <v>1116</v>
      </c>
      <c r="S2643" s="35">
        <f>Table6[[#This Row],[Total Sales]]*Table6[[#This Row],[Cost]]</f>
        <v>2109.2399999999998</v>
      </c>
    </row>
    <row r="2644" spans="1:19" x14ac:dyDescent="0.3">
      <c r="A2644" s="54">
        <v>2717</v>
      </c>
      <c r="B2644" s="35" t="s">
        <v>6882</v>
      </c>
      <c r="C2644" s="35" t="s">
        <v>1101</v>
      </c>
      <c r="D2644" s="35" t="s">
        <v>28</v>
      </c>
      <c r="E2644" s="35" t="str">
        <f t="shared" si="123"/>
        <v>M</v>
      </c>
      <c r="F2644" s="35">
        <v>90</v>
      </c>
      <c r="G2644" s="35" t="s">
        <v>6883</v>
      </c>
      <c r="H2644" s="35" t="s">
        <v>738</v>
      </c>
      <c r="I2644" s="35" t="s">
        <v>38</v>
      </c>
      <c r="J2644" s="48" t="s">
        <v>13917</v>
      </c>
      <c r="K2644" s="35">
        <v>96</v>
      </c>
      <c r="L2644" s="49" t="s">
        <v>54</v>
      </c>
      <c r="M2644" s="50" t="str">
        <f>VLOOKUP(Table6[[#This Row],[Product]],Table3[],2)</f>
        <v>Megawidget S</v>
      </c>
      <c r="N2644" s="50" t="str">
        <f t="shared" si="124"/>
        <v>Apr</v>
      </c>
      <c r="O2644" s="56">
        <f t="shared" si="125"/>
        <v>2022</v>
      </c>
      <c r="P2644" s="51">
        <f>VLOOKUP(Table6[[#This Row],[Product]],Table3[],3)</f>
        <v>0.69</v>
      </c>
      <c r="Q2644" s="35">
        <f>VLOOKUP(Table6[[#This Row],[Product]],Table3[],4)</f>
        <v>24</v>
      </c>
      <c r="R2644" s="35">
        <f>Table6[[#This Row],[Quantity]]*Table6[[#This Row],[Case]]</f>
        <v>2304</v>
      </c>
      <c r="S2644" s="35">
        <f>Table6[[#This Row],[Total Sales]]*Table6[[#This Row],[Cost]]</f>
        <v>1589.7599999999998</v>
      </c>
    </row>
    <row r="2645" spans="1:19" x14ac:dyDescent="0.3">
      <c r="A2645" s="54">
        <v>2718</v>
      </c>
      <c r="B2645" s="35" t="s">
        <v>6884</v>
      </c>
      <c r="C2645" s="35" t="s">
        <v>5215</v>
      </c>
      <c r="D2645" s="35" t="s">
        <v>51</v>
      </c>
      <c r="E2645" s="35" t="str">
        <f t="shared" si="123"/>
        <v>F</v>
      </c>
      <c r="F2645" s="35">
        <v>30</v>
      </c>
      <c r="G2645" s="35" t="s">
        <v>6885</v>
      </c>
      <c r="H2645" s="35" t="s">
        <v>3558</v>
      </c>
      <c r="I2645" s="35" t="s">
        <v>32</v>
      </c>
      <c r="J2645" s="48" t="s">
        <v>14002</v>
      </c>
      <c r="K2645" s="35">
        <v>7</v>
      </c>
      <c r="L2645" s="49" t="s">
        <v>101</v>
      </c>
      <c r="M2645" s="50" t="str">
        <f>VLOOKUP(Table6[[#This Row],[Product]],Table3[],2)</f>
        <v>Superwossname</v>
      </c>
      <c r="N2645" s="50" t="str">
        <f t="shared" si="124"/>
        <v>Oct</v>
      </c>
      <c r="O2645" s="56">
        <f t="shared" si="125"/>
        <v>2020</v>
      </c>
      <c r="P2645" s="51">
        <f>VLOOKUP(Table6[[#This Row],[Product]],Table3[],3)</f>
        <v>3.49</v>
      </c>
      <c r="Q2645" s="35">
        <f>VLOOKUP(Table6[[#This Row],[Product]],Table3[],4)</f>
        <v>20</v>
      </c>
      <c r="R2645" s="35">
        <f>Table6[[#This Row],[Quantity]]*Table6[[#This Row],[Case]]</f>
        <v>140</v>
      </c>
      <c r="S2645" s="35">
        <f>Table6[[#This Row],[Total Sales]]*Table6[[#This Row],[Cost]]</f>
        <v>488.6</v>
      </c>
    </row>
    <row r="2646" spans="1:19" x14ac:dyDescent="0.3">
      <c r="A2646" s="54">
        <v>2719</v>
      </c>
      <c r="B2646" s="35" t="s">
        <v>471</v>
      </c>
      <c r="C2646" s="35" t="s">
        <v>1756</v>
      </c>
      <c r="D2646" s="35" t="s">
        <v>28</v>
      </c>
      <c r="E2646" s="35" t="str">
        <f t="shared" si="123"/>
        <v>M</v>
      </c>
      <c r="F2646" s="35">
        <v>60</v>
      </c>
      <c r="G2646" s="35" t="s">
        <v>6886</v>
      </c>
      <c r="H2646" s="35" t="s">
        <v>4203</v>
      </c>
      <c r="I2646" s="35" t="s">
        <v>208</v>
      </c>
      <c r="J2646" s="48" t="s">
        <v>13898</v>
      </c>
      <c r="K2646" s="35">
        <v>55</v>
      </c>
      <c r="L2646" s="49" t="s">
        <v>70</v>
      </c>
      <c r="M2646" s="50" t="str">
        <f>VLOOKUP(Table6[[#This Row],[Product]],Table3[],2)</f>
        <v>Megawidget M</v>
      </c>
      <c r="N2646" s="50" t="str">
        <f t="shared" si="124"/>
        <v>Apr</v>
      </c>
      <c r="O2646" s="56">
        <f t="shared" si="125"/>
        <v>2022</v>
      </c>
      <c r="P2646" s="51">
        <f>VLOOKUP(Table6[[#This Row],[Product]],Table3[],3)</f>
        <v>1.29</v>
      </c>
      <c r="Q2646" s="35">
        <f>VLOOKUP(Table6[[#This Row],[Product]],Table3[],4)</f>
        <v>24</v>
      </c>
      <c r="R2646" s="35">
        <f>Table6[[#This Row],[Quantity]]*Table6[[#This Row],[Case]]</f>
        <v>1320</v>
      </c>
      <c r="S2646" s="35">
        <f>Table6[[#This Row],[Total Sales]]*Table6[[#This Row],[Cost]]</f>
        <v>1702.8</v>
      </c>
    </row>
    <row r="2647" spans="1:19" x14ac:dyDescent="0.3">
      <c r="A2647" s="54">
        <v>2720</v>
      </c>
      <c r="B2647" s="35" t="s">
        <v>5607</v>
      </c>
      <c r="C2647" s="35" t="s">
        <v>653</v>
      </c>
      <c r="D2647" s="35" t="s">
        <v>15</v>
      </c>
      <c r="E2647" s="35" t="str">
        <f t="shared" si="123"/>
        <v>F</v>
      </c>
      <c r="F2647" s="35">
        <v>60</v>
      </c>
      <c r="G2647" s="35" t="s">
        <v>6887</v>
      </c>
      <c r="H2647" s="35" t="s">
        <v>1911</v>
      </c>
      <c r="I2647" s="35" t="s">
        <v>32</v>
      </c>
      <c r="J2647" s="48" t="s">
        <v>13634</v>
      </c>
      <c r="K2647" s="35">
        <v>9</v>
      </c>
      <c r="L2647" s="49" t="s">
        <v>20</v>
      </c>
      <c r="M2647" s="50" t="str">
        <f>VLOOKUP(Table6[[#This Row],[Product]],Table3[],2)</f>
        <v>Hyperwotsit</v>
      </c>
      <c r="N2647" s="50" t="str">
        <f t="shared" si="124"/>
        <v>Sep</v>
      </c>
      <c r="O2647" s="56">
        <f t="shared" si="125"/>
        <v>2022</v>
      </c>
      <c r="P2647" s="51">
        <f>VLOOKUP(Table6[[#This Row],[Product]],Table3[],3)</f>
        <v>2.0099999999999998</v>
      </c>
      <c r="Q2647" s="35">
        <f>VLOOKUP(Table6[[#This Row],[Product]],Table3[],4)</f>
        <v>20</v>
      </c>
      <c r="R2647" s="35">
        <f>Table6[[#This Row],[Quantity]]*Table6[[#This Row],[Case]]</f>
        <v>180</v>
      </c>
      <c r="S2647" s="35">
        <f>Table6[[#This Row],[Total Sales]]*Table6[[#This Row],[Cost]]</f>
        <v>361.79999999999995</v>
      </c>
    </row>
    <row r="2648" spans="1:19" x14ac:dyDescent="0.3">
      <c r="A2648" s="54">
        <v>2721</v>
      </c>
      <c r="B2648" s="35" t="s">
        <v>6075</v>
      </c>
      <c r="C2648" s="35" t="s">
        <v>6888</v>
      </c>
      <c r="D2648" s="35" t="s">
        <v>28</v>
      </c>
      <c r="E2648" s="35" t="str">
        <f t="shared" si="123"/>
        <v>M</v>
      </c>
      <c r="F2648" s="35">
        <v>90</v>
      </c>
      <c r="G2648" s="35" t="s">
        <v>4811</v>
      </c>
      <c r="H2648" s="35" t="s">
        <v>1276</v>
      </c>
      <c r="I2648" s="35" t="s">
        <v>32</v>
      </c>
      <c r="J2648" s="48">
        <v>44663</v>
      </c>
      <c r="K2648" s="35">
        <v>56</v>
      </c>
      <c r="L2648" s="49" t="s">
        <v>20</v>
      </c>
      <c r="M2648" s="50" t="str">
        <f>VLOOKUP(Table6[[#This Row],[Product]],Table3[],2)</f>
        <v>Hyperwotsit</v>
      </c>
      <c r="N2648" s="50" t="str">
        <f t="shared" si="124"/>
        <v>Apr</v>
      </c>
      <c r="O2648" s="56">
        <f t="shared" si="125"/>
        <v>2022</v>
      </c>
      <c r="P2648" s="51">
        <f>VLOOKUP(Table6[[#This Row],[Product]],Table3[],3)</f>
        <v>2.0099999999999998</v>
      </c>
      <c r="Q2648" s="35">
        <f>VLOOKUP(Table6[[#This Row],[Product]],Table3[],4)</f>
        <v>20</v>
      </c>
      <c r="R2648" s="35">
        <f>Table6[[#This Row],[Quantity]]*Table6[[#This Row],[Case]]</f>
        <v>1120</v>
      </c>
      <c r="S2648" s="35">
        <f>Table6[[#This Row],[Total Sales]]*Table6[[#This Row],[Cost]]</f>
        <v>2251.1999999999998</v>
      </c>
    </row>
    <row r="2649" spans="1:19" x14ac:dyDescent="0.3">
      <c r="A2649" s="54">
        <v>2722</v>
      </c>
      <c r="B2649" s="35" t="s">
        <v>6889</v>
      </c>
      <c r="C2649" s="35" t="s">
        <v>6890</v>
      </c>
      <c r="D2649" s="35" t="s">
        <v>51</v>
      </c>
      <c r="E2649" s="35" t="str">
        <f t="shared" si="123"/>
        <v>F</v>
      </c>
      <c r="F2649" s="35">
        <v>90</v>
      </c>
      <c r="G2649" s="35" t="s">
        <v>6891</v>
      </c>
      <c r="H2649" s="35" t="s">
        <v>2265</v>
      </c>
      <c r="I2649" s="35" t="s">
        <v>1083</v>
      </c>
      <c r="J2649" s="48">
        <v>44446</v>
      </c>
      <c r="K2649" s="35">
        <v>6</v>
      </c>
      <c r="L2649" s="49" t="s">
        <v>64</v>
      </c>
      <c r="M2649" s="50" t="str">
        <f>VLOOKUP(Table6[[#This Row],[Product]],Table3[],2)</f>
        <v>Ultrathing V4</v>
      </c>
      <c r="N2649" s="50" t="str">
        <f t="shared" si="124"/>
        <v>Sep</v>
      </c>
      <c r="O2649" s="56">
        <f t="shared" si="125"/>
        <v>2021</v>
      </c>
      <c r="P2649" s="51">
        <f>VLOOKUP(Table6[[#This Row],[Product]],Table3[],3)</f>
        <v>3.99</v>
      </c>
      <c r="Q2649" s="35">
        <f>VLOOKUP(Table6[[#This Row],[Product]],Table3[],4)</f>
        <v>24</v>
      </c>
      <c r="R2649" s="35">
        <f>Table6[[#This Row],[Quantity]]*Table6[[#This Row],[Case]]</f>
        <v>144</v>
      </c>
      <c r="S2649" s="35">
        <f>Table6[[#This Row],[Total Sales]]*Table6[[#This Row],[Cost]]</f>
        <v>574.56000000000006</v>
      </c>
    </row>
    <row r="2650" spans="1:19" x14ac:dyDescent="0.3">
      <c r="A2650" s="54">
        <v>2723</v>
      </c>
      <c r="B2650" s="35" t="s">
        <v>6892</v>
      </c>
      <c r="C2650" s="35" t="s">
        <v>4047</v>
      </c>
      <c r="D2650" s="35" t="s">
        <v>15</v>
      </c>
      <c r="E2650" s="35" t="str">
        <f t="shared" si="123"/>
        <v>F</v>
      </c>
      <c r="F2650" s="35">
        <v>60</v>
      </c>
      <c r="G2650" s="35" t="s">
        <v>6893</v>
      </c>
      <c r="H2650" s="35" t="s">
        <v>615</v>
      </c>
      <c r="I2650" s="35" t="s">
        <v>32</v>
      </c>
      <c r="J2650" s="48">
        <v>44259</v>
      </c>
      <c r="K2650" s="35">
        <v>8</v>
      </c>
      <c r="L2650" s="49" t="s">
        <v>159</v>
      </c>
      <c r="M2650" s="50" t="str">
        <f>VLOOKUP(Table6[[#This Row],[Product]],Table3[],2)</f>
        <v>Ultrathing V3</v>
      </c>
      <c r="N2650" s="50" t="str">
        <f t="shared" si="124"/>
        <v>Mar</v>
      </c>
      <c r="O2650" s="56">
        <f t="shared" si="125"/>
        <v>2021</v>
      </c>
      <c r="P2650" s="51">
        <f>VLOOKUP(Table6[[#This Row],[Product]],Table3[],3)</f>
        <v>3.39</v>
      </c>
      <c r="Q2650" s="35">
        <f>VLOOKUP(Table6[[#This Row],[Product]],Table3[],4)</f>
        <v>24</v>
      </c>
      <c r="R2650" s="35">
        <f>Table6[[#This Row],[Quantity]]*Table6[[#This Row],[Case]]</f>
        <v>192</v>
      </c>
      <c r="S2650" s="35">
        <f>Table6[[#This Row],[Total Sales]]*Table6[[#This Row],[Cost]]</f>
        <v>650.88</v>
      </c>
    </row>
    <row r="2651" spans="1:19" x14ac:dyDescent="0.3">
      <c r="A2651" s="54">
        <v>2724</v>
      </c>
      <c r="B2651" s="35" t="s">
        <v>6894</v>
      </c>
      <c r="C2651" s="35" t="s">
        <v>4755</v>
      </c>
      <c r="D2651" s="35" t="s">
        <v>15</v>
      </c>
      <c r="E2651" s="35" t="str">
        <f t="shared" si="123"/>
        <v>F</v>
      </c>
      <c r="F2651" s="35">
        <v>60</v>
      </c>
      <c r="G2651" s="35" t="s">
        <v>6895</v>
      </c>
      <c r="H2651" s="35" t="s">
        <v>1001</v>
      </c>
      <c r="I2651" s="35" t="s">
        <v>32</v>
      </c>
      <c r="J2651" s="48">
        <v>43954</v>
      </c>
      <c r="K2651" s="35">
        <v>13</v>
      </c>
      <c r="L2651" s="49" t="s">
        <v>70</v>
      </c>
      <c r="M2651" s="50" t="str">
        <f>VLOOKUP(Table6[[#This Row],[Product]],Table3[],2)</f>
        <v>Megawidget M</v>
      </c>
      <c r="N2651" s="50" t="str">
        <f t="shared" si="124"/>
        <v>May</v>
      </c>
      <c r="O2651" s="56">
        <f t="shared" si="125"/>
        <v>2020</v>
      </c>
      <c r="P2651" s="51">
        <f>VLOOKUP(Table6[[#This Row],[Product]],Table3[],3)</f>
        <v>1.29</v>
      </c>
      <c r="Q2651" s="35">
        <f>VLOOKUP(Table6[[#This Row],[Product]],Table3[],4)</f>
        <v>24</v>
      </c>
      <c r="R2651" s="35">
        <f>Table6[[#This Row],[Quantity]]*Table6[[#This Row],[Case]]</f>
        <v>312</v>
      </c>
      <c r="S2651" s="35">
        <f>Table6[[#This Row],[Total Sales]]*Table6[[#This Row],[Cost]]</f>
        <v>402.48</v>
      </c>
    </row>
    <row r="2652" spans="1:19" x14ac:dyDescent="0.3">
      <c r="A2652" s="54">
        <v>2725</v>
      </c>
      <c r="B2652" s="35" t="s">
        <v>6896</v>
      </c>
      <c r="C2652" s="35" t="s">
        <v>3201</v>
      </c>
      <c r="D2652" s="35" t="s">
        <v>41</v>
      </c>
      <c r="E2652" s="35" t="str">
        <f t="shared" si="123"/>
        <v>F</v>
      </c>
      <c r="F2652" s="35">
        <v>30</v>
      </c>
      <c r="G2652" s="35" t="s">
        <v>6897</v>
      </c>
      <c r="H2652" s="35" t="s">
        <v>6551</v>
      </c>
      <c r="I2652" s="35" t="s">
        <v>178</v>
      </c>
      <c r="J2652" s="48" t="s">
        <v>14158</v>
      </c>
      <c r="K2652" s="35">
        <v>89</v>
      </c>
      <c r="L2652" s="49" t="s">
        <v>54</v>
      </c>
      <c r="M2652" s="50" t="str">
        <f>VLOOKUP(Table6[[#This Row],[Product]],Table3[],2)</f>
        <v>Megawidget S</v>
      </c>
      <c r="N2652" s="50" t="str">
        <f t="shared" si="124"/>
        <v>May</v>
      </c>
      <c r="O2652" s="56">
        <f t="shared" si="125"/>
        <v>2022</v>
      </c>
      <c r="P2652" s="51">
        <f>VLOOKUP(Table6[[#This Row],[Product]],Table3[],3)</f>
        <v>0.69</v>
      </c>
      <c r="Q2652" s="35">
        <f>VLOOKUP(Table6[[#This Row],[Product]],Table3[],4)</f>
        <v>24</v>
      </c>
      <c r="R2652" s="35">
        <f>Table6[[#This Row],[Quantity]]*Table6[[#This Row],[Case]]</f>
        <v>2136</v>
      </c>
      <c r="S2652" s="35">
        <f>Table6[[#This Row],[Total Sales]]*Table6[[#This Row],[Cost]]</f>
        <v>1473.84</v>
      </c>
    </row>
    <row r="2653" spans="1:19" x14ac:dyDescent="0.3">
      <c r="A2653" s="54">
        <v>2726</v>
      </c>
      <c r="B2653" s="35" t="s">
        <v>1982</v>
      </c>
      <c r="C2653" s="35" t="s">
        <v>1301</v>
      </c>
      <c r="D2653" s="35" t="s">
        <v>28</v>
      </c>
      <c r="E2653" s="35" t="str">
        <f t="shared" si="123"/>
        <v>M</v>
      </c>
      <c r="F2653" s="35">
        <v>60</v>
      </c>
      <c r="G2653" s="35" t="s">
        <v>6898</v>
      </c>
      <c r="H2653" s="35" t="s">
        <v>4853</v>
      </c>
      <c r="I2653" s="35" t="s">
        <v>178</v>
      </c>
      <c r="J2653" s="48">
        <v>44657</v>
      </c>
      <c r="K2653" s="35">
        <v>21</v>
      </c>
      <c r="L2653" s="49" t="s">
        <v>70</v>
      </c>
      <c r="M2653" s="50" t="str">
        <f>VLOOKUP(Table6[[#This Row],[Product]],Table3[],2)</f>
        <v>Megawidget M</v>
      </c>
      <c r="N2653" s="50" t="str">
        <f t="shared" si="124"/>
        <v>Apr</v>
      </c>
      <c r="O2653" s="56">
        <f t="shared" si="125"/>
        <v>2022</v>
      </c>
      <c r="P2653" s="51">
        <f>VLOOKUP(Table6[[#This Row],[Product]],Table3[],3)</f>
        <v>1.29</v>
      </c>
      <c r="Q2653" s="35">
        <f>VLOOKUP(Table6[[#This Row],[Product]],Table3[],4)</f>
        <v>24</v>
      </c>
      <c r="R2653" s="35">
        <f>Table6[[#This Row],[Quantity]]*Table6[[#This Row],[Case]]</f>
        <v>504</v>
      </c>
      <c r="S2653" s="35">
        <f>Table6[[#This Row],[Total Sales]]*Table6[[#This Row],[Cost]]</f>
        <v>650.16</v>
      </c>
    </row>
    <row r="2654" spans="1:19" x14ac:dyDescent="0.3">
      <c r="A2654" s="54">
        <v>2727</v>
      </c>
      <c r="B2654" s="35" t="s">
        <v>6899</v>
      </c>
      <c r="C2654" s="35" t="s">
        <v>5156</v>
      </c>
      <c r="D2654" s="35" t="s">
        <v>28</v>
      </c>
      <c r="E2654" s="35" t="str">
        <f t="shared" si="123"/>
        <v>M</v>
      </c>
      <c r="F2654" s="35">
        <v>30</v>
      </c>
      <c r="G2654" s="35" t="s">
        <v>6900</v>
      </c>
      <c r="H2654" s="35" t="s">
        <v>1005</v>
      </c>
      <c r="I2654" s="35" t="s">
        <v>178</v>
      </c>
      <c r="J2654" s="48" t="s">
        <v>13866</v>
      </c>
      <c r="K2654" s="35">
        <v>51</v>
      </c>
      <c r="L2654" s="49" t="s">
        <v>33</v>
      </c>
      <c r="M2654" s="50" t="str">
        <f>VLOOKUP(Table6[[#This Row],[Product]],Table3[],2)</f>
        <v>Megawidget L</v>
      </c>
      <c r="N2654" s="50" t="str">
        <f t="shared" si="124"/>
        <v>Apr</v>
      </c>
      <c r="O2654" s="56">
        <f t="shared" si="125"/>
        <v>2021</v>
      </c>
      <c r="P2654" s="51">
        <f>VLOOKUP(Table6[[#This Row],[Product]],Table3[],3)</f>
        <v>1.79</v>
      </c>
      <c r="Q2654" s="35">
        <f>VLOOKUP(Table6[[#This Row],[Product]],Table3[],4)</f>
        <v>24</v>
      </c>
      <c r="R2654" s="35">
        <f>Table6[[#This Row],[Quantity]]*Table6[[#This Row],[Case]]</f>
        <v>1224</v>
      </c>
      <c r="S2654" s="35">
        <f>Table6[[#This Row],[Total Sales]]*Table6[[#This Row],[Cost]]</f>
        <v>2190.96</v>
      </c>
    </row>
    <row r="2655" spans="1:19" x14ac:dyDescent="0.3">
      <c r="A2655" s="54">
        <v>2728</v>
      </c>
      <c r="B2655" s="35" t="s">
        <v>1043</v>
      </c>
      <c r="C2655" s="35" t="s">
        <v>1182</v>
      </c>
      <c r="D2655" s="35" t="s">
        <v>51</v>
      </c>
      <c r="E2655" s="35" t="str">
        <f t="shared" si="123"/>
        <v>F</v>
      </c>
      <c r="F2655" s="35">
        <v>30</v>
      </c>
      <c r="G2655" s="35" t="s">
        <v>6901</v>
      </c>
      <c r="H2655" s="35" t="s">
        <v>4100</v>
      </c>
      <c r="I2655" s="35" t="s">
        <v>294</v>
      </c>
      <c r="J2655" s="48" t="s">
        <v>13912</v>
      </c>
      <c r="K2655" s="35">
        <v>102</v>
      </c>
      <c r="L2655" s="49" t="s">
        <v>64</v>
      </c>
      <c r="M2655" s="50" t="str">
        <f>VLOOKUP(Table6[[#This Row],[Product]],Table3[],2)</f>
        <v>Ultrathing V4</v>
      </c>
      <c r="N2655" s="50" t="str">
        <f t="shared" si="124"/>
        <v>Jun</v>
      </c>
      <c r="O2655" s="56">
        <f t="shared" si="125"/>
        <v>2022</v>
      </c>
      <c r="P2655" s="51">
        <f>VLOOKUP(Table6[[#This Row],[Product]],Table3[],3)</f>
        <v>3.99</v>
      </c>
      <c r="Q2655" s="35">
        <f>VLOOKUP(Table6[[#This Row],[Product]],Table3[],4)</f>
        <v>24</v>
      </c>
      <c r="R2655" s="35">
        <f>Table6[[#This Row],[Quantity]]*Table6[[#This Row],[Case]]</f>
        <v>2448</v>
      </c>
      <c r="S2655" s="35">
        <f>Table6[[#This Row],[Total Sales]]*Table6[[#This Row],[Cost]]</f>
        <v>9767.52</v>
      </c>
    </row>
    <row r="2656" spans="1:19" x14ac:dyDescent="0.3">
      <c r="A2656" s="54">
        <v>2729</v>
      </c>
      <c r="B2656" s="35" t="s">
        <v>6902</v>
      </c>
      <c r="C2656" s="35" t="s">
        <v>2945</v>
      </c>
      <c r="D2656" s="35" t="s">
        <v>15</v>
      </c>
      <c r="E2656" s="35" t="str">
        <f t="shared" si="123"/>
        <v>F</v>
      </c>
      <c r="F2656" s="35">
        <v>90</v>
      </c>
      <c r="G2656" s="35" t="s">
        <v>6903</v>
      </c>
      <c r="H2656" s="35" t="s">
        <v>2133</v>
      </c>
      <c r="I2656" s="35" t="s">
        <v>32</v>
      </c>
      <c r="J2656" s="48">
        <v>44108</v>
      </c>
      <c r="K2656" s="35">
        <v>29</v>
      </c>
      <c r="L2656" s="49" t="s">
        <v>54</v>
      </c>
      <c r="M2656" s="50" t="str">
        <f>VLOOKUP(Table6[[#This Row],[Product]],Table3[],2)</f>
        <v>Megawidget S</v>
      </c>
      <c r="N2656" s="50" t="str">
        <f t="shared" si="124"/>
        <v>Oct</v>
      </c>
      <c r="O2656" s="56">
        <f t="shared" si="125"/>
        <v>2020</v>
      </c>
      <c r="P2656" s="51">
        <f>VLOOKUP(Table6[[#This Row],[Product]],Table3[],3)</f>
        <v>0.69</v>
      </c>
      <c r="Q2656" s="35">
        <f>VLOOKUP(Table6[[#This Row],[Product]],Table3[],4)</f>
        <v>24</v>
      </c>
      <c r="R2656" s="35">
        <f>Table6[[#This Row],[Quantity]]*Table6[[#This Row],[Case]]</f>
        <v>696</v>
      </c>
      <c r="S2656" s="35">
        <f>Table6[[#This Row],[Total Sales]]*Table6[[#This Row],[Cost]]</f>
        <v>480.23999999999995</v>
      </c>
    </row>
    <row r="2657" spans="1:19" x14ac:dyDescent="0.3">
      <c r="A2657" s="54">
        <v>2730</v>
      </c>
      <c r="B2657" s="35" t="s">
        <v>2969</v>
      </c>
      <c r="C2657" s="35" t="s">
        <v>2309</v>
      </c>
      <c r="D2657" s="35" t="s">
        <v>15</v>
      </c>
      <c r="E2657" s="35" t="str">
        <f t="shared" si="123"/>
        <v>F</v>
      </c>
      <c r="F2657" s="35">
        <v>90</v>
      </c>
      <c r="G2657" s="35" t="s">
        <v>6904</v>
      </c>
      <c r="H2657" s="35" t="s">
        <v>1206</v>
      </c>
      <c r="I2657" s="35" t="s">
        <v>294</v>
      </c>
      <c r="J2657" s="48">
        <v>43990</v>
      </c>
      <c r="K2657" s="35">
        <v>7</v>
      </c>
      <c r="L2657" s="49" t="s">
        <v>70</v>
      </c>
      <c r="M2657" s="50" t="str">
        <f>VLOOKUP(Table6[[#This Row],[Product]],Table3[],2)</f>
        <v>Megawidget M</v>
      </c>
      <c r="N2657" s="50" t="str">
        <f t="shared" si="124"/>
        <v>Jun</v>
      </c>
      <c r="O2657" s="56">
        <f t="shared" si="125"/>
        <v>2020</v>
      </c>
      <c r="P2657" s="51">
        <f>VLOOKUP(Table6[[#This Row],[Product]],Table3[],3)</f>
        <v>1.29</v>
      </c>
      <c r="Q2657" s="35">
        <f>VLOOKUP(Table6[[#This Row],[Product]],Table3[],4)</f>
        <v>24</v>
      </c>
      <c r="R2657" s="35">
        <f>Table6[[#This Row],[Quantity]]*Table6[[#This Row],[Case]]</f>
        <v>168</v>
      </c>
      <c r="S2657" s="35">
        <f>Table6[[#This Row],[Total Sales]]*Table6[[#This Row],[Cost]]</f>
        <v>216.72</v>
      </c>
    </row>
    <row r="2658" spans="1:19" x14ac:dyDescent="0.3">
      <c r="A2658" s="54">
        <v>2731</v>
      </c>
      <c r="B2658" s="35" t="s">
        <v>2312</v>
      </c>
      <c r="C2658" s="35" t="s">
        <v>5907</v>
      </c>
      <c r="D2658" s="35" t="s">
        <v>28</v>
      </c>
      <c r="E2658" s="35" t="str">
        <f t="shared" si="123"/>
        <v>M</v>
      </c>
      <c r="F2658" s="35">
        <v>30</v>
      </c>
      <c r="G2658" s="35" t="s">
        <v>6905</v>
      </c>
      <c r="H2658" s="35" t="s">
        <v>2376</v>
      </c>
      <c r="I2658" s="35" t="s">
        <v>32</v>
      </c>
      <c r="J2658" s="48" t="s">
        <v>13932</v>
      </c>
      <c r="K2658" s="35">
        <v>104</v>
      </c>
      <c r="L2658" s="49" t="s">
        <v>39</v>
      </c>
      <c r="M2658" s="50" t="str">
        <f>VLOOKUP(Table6[[#This Row],[Product]],Table3[],2)</f>
        <v>Ultrathing V1</v>
      </c>
      <c r="N2658" s="50" t="str">
        <f t="shared" si="124"/>
        <v>Dec</v>
      </c>
      <c r="O2658" s="56">
        <f t="shared" si="125"/>
        <v>2022</v>
      </c>
      <c r="P2658" s="51">
        <f>VLOOKUP(Table6[[#This Row],[Product]],Table3[],3)</f>
        <v>1.79</v>
      </c>
      <c r="Q2658" s="35">
        <f>VLOOKUP(Table6[[#This Row],[Product]],Table3[],4)</f>
        <v>17</v>
      </c>
      <c r="R2658" s="35">
        <f>Table6[[#This Row],[Quantity]]*Table6[[#This Row],[Case]]</f>
        <v>1768</v>
      </c>
      <c r="S2658" s="35">
        <f>Table6[[#This Row],[Total Sales]]*Table6[[#This Row],[Cost]]</f>
        <v>3164.7200000000003</v>
      </c>
    </row>
    <row r="2659" spans="1:19" x14ac:dyDescent="0.3">
      <c r="A2659" s="54">
        <v>2732</v>
      </c>
      <c r="B2659" s="35" t="s">
        <v>6906</v>
      </c>
      <c r="C2659" s="35" t="s">
        <v>1148</v>
      </c>
      <c r="D2659" s="35" t="s">
        <v>28</v>
      </c>
      <c r="E2659" s="35" t="str">
        <f t="shared" si="123"/>
        <v>M</v>
      </c>
      <c r="F2659" s="35">
        <v>60</v>
      </c>
      <c r="G2659" s="35" t="s">
        <v>6905</v>
      </c>
      <c r="H2659" s="35" t="s">
        <v>6907</v>
      </c>
      <c r="I2659" s="35" t="s">
        <v>32</v>
      </c>
      <c r="J2659" s="48">
        <v>44534</v>
      </c>
      <c r="K2659" s="35">
        <v>15</v>
      </c>
      <c r="L2659" s="49" t="s">
        <v>80</v>
      </c>
      <c r="M2659" s="50" t="str">
        <f>VLOOKUP(Table6[[#This Row],[Product]],Table3[],2)</f>
        <v>Ultrathing V2</v>
      </c>
      <c r="N2659" s="50" t="str">
        <f t="shared" si="124"/>
        <v>Dec</v>
      </c>
      <c r="O2659" s="56">
        <f t="shared" si="125"/>
        <v>2021</v>
      </c>
      <c r="P2659" s="51">
        <f>VLOOKUP(Table6[[#This Row],[Product]],Table3[],3)</f>
        <v>2.95</v>
      </c>
      <c r="Q2659" s="35">
        <f>VLOOKUP(Table6[[#This Row],[Product]],Table3[],4)</f>
        <v>20</v>
      </c>
      <c r="R2659" s="35">
        <f>Table6[[#This Row],[Quantity]]*Table6[[#This Row],[Case]]</f>
        <v>300</v>
      </c>
      <c r="S2659" s="35">
        <f>Table6[[#This Row],[Total Sales]]*Table6[[#This Row],[Cost]]</f>
        <v>885</v>
      </c>
    </row>
    <row r="2660" spans="1:19" x14ac:dyDescent="0.3">
      <c r="A2660" s="54">
        <v>2733</v>
      </c>
      <c r="B2660" s="35" t="s">
        <v>6908</v>
      </c>
      <c r="C2660" s="35" t="s">
        <v>97</v>
      </c>
      <c r="D2660" s="35" t="s">
        <v>15</v>
      </c>
      <c r="E2660" s="35" t="str">
        <f t="shared" si="123"/>
        <v>F</v>
      </c>
      <c r="F2660" s="35">
        <v>90</v>
      </c>
      <c r="G2660" s="35" t="s">
        <v>15182</v>
      </c>
      <c r="H2660" s="35" t="s">
        <v>6181</v>
      </c>
      <c r="I2660" s="35" t="s">
        <v>32</v>
      </c>
      <c r="J2660" s="48">
        <v>44565</v>
      </c>
      <c r="K2660" s="35">
        <v>101</v>
      </c>
      <c r="L2660" s="49" t="s">
        <v>80</v>
      </c>
      <c r="M2660" s="50" t="str">
        <f>VLOOKUP(Table6[[#This Row],[Product]],Table3[],2)</f>
        <v>Ultrathing V2</v>
      </c>
      <c r="N2660" s="50" t="str">
        <f t="shared" si="124"/>
        <v>Jan</v>
      </c>
      <c r="O2660" s="56">
        <f t="shared" si="125"/>
        <v>2022</v>
      </c>
      <c r="P2660" s="51">
        <f>VLOOKUP(Table6[[#This Row],[Product]],Table3[],3)</f>
        <v>2.95</v>
      </c>
      <c r="Q2660" s="35">
        <f>VLOOKUP(Table6[[#This Row],[Product]],Table3[],4)</f>
        <v>20</v>
      </c>
      <c r="R2660" s="35">
        <f>Table6[[#This Row],[Quantity]]*Table6[[#This Row],[Case]]</f>
        <v>2020</v>
      </c>
      <c r="S2660" s="35">
        <f>Table6[[#This Row],[Total Sales]]*Table6[[#This Row],[Cost]]</f>
        <v>5959</v>
      </c>
    </row>
    <row r="2661" spans="1:19" x14ac:dyDescent="0.3">
      <c r="A2661" s="54">
        <v>2734</v>
      </c>
      <c r="B2661" s="35" t="s">
        <v>6910</v>
      </c>
      <c r="C2661" s="35" t="s">
        <v>6730</v>
      </c>
      <c r="D2661" s="35" t="s">
        <v>15</v>
      </c>
      <c r="E2661" s="35" t="str">
        <f t="shared" si="123"/>
        <v>F</v>
      </c>
      <c r="F2661" s="35">
        <v>30</v>
      </c>
      <c r="G2661" s="35" t="s">
        <v>6911</v>
      </c>
      <c r="H2661" s="35" t="s">
        <v>6154</v>
      </c>
      <c r="I2661" s="35" t="s">
        <v>38</v>
      </c>
      <c r="J2661" s="48" t="s">
        <v>14002</v>
      </c>
      <c r="K2661" s="35">
        <v>16</v>
      </c>
      <c r="L2661" s="49" t="s">
        <v>70</v>
      </c>
      <c r="M2661" s="50" t="str">
        <f>VLOOKUP(Table6[[#This Row],[Product]],Table3[],2)</f>
        <v>Megawidget M</v>
      </c>
      <c r="N2661" s="50" t="str">
        <f t="shared" si="124"/>
        <v>Oct</v>
      </c>
      <c r="O2661" s="56">
        <f t="shared" si="125"/>
        <v>2020</v>
      </c>
      <c r="P2661" s="51">
        <f>VLOOKUP(Table6[[#This Row],[Product]],Table3[],3)</f>
        <v>1.29</v>
      </c>
      <c r="Q2661" s="35">
        <f>VLOOKUP(Table6[[#This Row],[Product]],Table3[],4)</f>
        <v>24</v>
      </c>
      <c r="R2661" s="35">
        <f>Table6[[#This Row],[Quantity]]*Table6[[#This Row],[Case]]</f>
        <v>384</v>
      </c>
      <c r="S2661" s="35">
        <f>Table6[[#This Row],[Total Sales]]*Table6[[#This Row],[Cost]]</f>
        <v>495.36</v>
      </c>
    </row>
    <row r="2662" spans="1:19" x14ac:dyDescent="0.3">
      <c r="A2662" s="54">
        <v>2735</v>
      </c>
      <c r="B2662" s="35" t="s">
        <v>6912</v>
      </c>
      <c r="C2662" s="35" t="s">
        <v>4416</v>
      </c>
      <c r="D2662" s="35" t="s">
        <v>41</v>
      </c>
      <c r="E2662" s="35" t="str">
        <f t="shared" si="123"/>
        <v>F</v>
      </c>
      <c r="F2662" s="35">
        <v>60</v>
      </c>
      <c r="G2662" s="35" t="s">
        <v>6913</v>
      </c>
      <c r="H2662" s="35" t="s">
        <v>3033</v>
      </c>
      <c r="I2662" s="35" t="s">
        <v>32</v>
      </c>
      <c r="J2662" s="48" t="s">
        <v>13929</v>
      </c>
      <c r="K2662" s="35">
        <v>43</v>
      </c>
      <c r="L2662" s="49" t="s">
        <v>45</v>
      </c>
      <c r="M2662" s="50" t="str">
        <f>VLOOKUP(Table6[[#This Row],[Product]],Table3[],2)</f>
        <v>Gigastuff</v>
      </c>
      <c r="N2662" s="50" t="str">
        <f t="shared" si="124"/>
        <v>Oct</v>
      </c>
      <c r="O2662" s="56">
        <f t="shared" si="125"/>
        <v>2021</v>
      </c>
      <c r="P2662" s="51">
        <f>VLOOKUP(Table6[[#This Row],[Product]],Table3[],3)</f>
        <v>1.89</v>
      </c>
      <c r="Q2662" s="35">
        <f>VLOOKUP(Table6[[#This Row],[Product]],Table3[],4)</f>
        <v>18</v>
      </c>
      <c r="R2662" s="35">
        <f>Table6[[#This Row],[Quantity]]*Table6[[#This Row],[Case]]</f>
        <v>774</v>
      </c>
      <c r="S2662" s="35">
        <f>Table6[[#This Row],[Total Sales]]*Table6[[#This Row],[Cost]]</f>
        <v>1462.86</v>
      </c>
    </row>
    <row r="2663" spans="1:19" x14ac:dyDescent="0.3">
      <c r="A2663" s="54">
        <v>2736</v>
      </c>
      <c r="B2663" s="35" t="s">
        <v>6091</v>
      </c>
      <c r="C2663" s="35" t="s">
        <v>6793</v>
      </c>
      <c r="D2663" s="35" t="s">
        <v>41</v>
      </c>
      <c r="E2663" s="35" t="str">
        <f t="shared" si="123"/>
        <v>F</v>
      </c>
      <c r="F2663" s="35">
        <v>60</v>
      </c>
      <c r="G2663" s="35" t="s">
        <v>6914</v>
      </c>
      <c r="H2663" s="35" t="s">
        <v>2831</v>
      </c>
      <c r="I2663" s="35" t="s">
        <v>32</v>
      </c>
      <c r="J2663" s="48" t="s">
        <v>14213</v>
      </c>
      <c r="K2663" s="35">
        <v>72</v>
      </c>
      <c r="L2663" s="49" t="s">
        <v>159</v>
      </c>
      <c r="M2663" s="50" t="str">
        <f>VLOOKUP(Table6[[#This Row],[Product]],Table3[],2)</f>
        <v>Ultrathing V3</v>
      </c>
      <c r="N2663" s="50" t="str">
        <f t="shared" si="124"/>
        <v>Nov</v>
      </c>
      <c r="O2663" s="56">
        <f t="shared" si="125"/>
        <v>2022</v>
      </c>
      <c r="P2663" s="51">
        <f>VLOOKUP(Table6[[#This Row],[Product]],Table3[],3)</f>
        <v>3.39</v>
      </c>
      <c r="Q2663" s="35">
        <f>VLOOKUP(Table6[[#This Row],[Product]],Table3[],4)</f>
        <v>24</v>
      </c>
      <c r="R2663" s="35">
        <f>Table6[[#This Row],[Quantity]]*Table6[[#This Row],[Case]]</f>
        <v>1728</v>
      </c>
      <c r="S2663" s="35">
        <f>Table6[[#This Row],[Total Sales]]*Table6[[#This Row],[Cost]]</f>
        <v>5857.92</v>
      </c>
    </row>
    <row r="2664" spans="1:19" x14ac:dyDescent="0.3">
      <c r="A2664" s="54">
        <v>2737</v>
      </c>
      <c r="B2664" s="35" t="s">
        <v>6915</v>
      </c>
      <c r="C2664" s="35" t="s">
        <v>3848</v>
      </c>
      <c r="D2664" s="35" t="s">
        <v>28</v>
      </c>
      <c r="E2664" s="35" t="str">
        <f t="shared" si="123"/>
        <v>M</v>
      </c>
      <c r="F2664" s="35">
        <v>30</v>
      </c>
      <c r="G2664" s="35" t="s">
        <v>6916</v>
      </c>
      <c r="H2664" s="35" t="s">
        <v>6259</v>
      </c>
      <c r="I2664" s="35" t="s">
        <v>6260</v>
      </c>
      <c r="J2664" s="48" t="s">
        <v>14204</v>
      </c>
      <c r="K2664" s="35">
        <v>43</v>
      </c>
      <c r="L2664" s="49" t="s">
        <v>159</v>
      </c>
      <c r="M2664" s="50" t="str">
        <f>VLOOKUP(Table6[[#This Row],[Product]],Table3[],2)</f>
        <v>Ultrathing V3</v>
      </c>
      <c r="N2664" s="50" t="str">
        <f t="shared" si="124"/>
        <v>Dec</v>
      </c>
      <c r="O2664" s="56">
        <f t="shared" si="125"/>
        <v>2020</v>
      </c>
      <c r="P2664" s="51">
        <f>VLOOKUP(Table6[[#This Row],[Product]],Table3[],3)</f>
        <v>3.39</v>
      </c>
      <c r="Q2664" s="35">
        <f>VLOOKUP(Table6[[#This Row],[Product]],Table3[],4)</f>
        <v>24</v>
      </c>
      <c r="R2664" s="35">
        <f>Table6[[#This Row],[Quantity]]*Table6[[#This Row],[Case]]</f>
        <v>1032</v>
      </c>
      <c r="S2664" s="35">
        <f>Table6[[#This Row],[Total Sales]]*Table6[[#This Row],[Cost]]</f>
        <v>3498.48</v>
      </c>
    </row>
    <row r="2665" spans="1:19" x14ac:dyDescent="0.3">
      <c r="A2665" s="54">
        <v>2738</v>
      </c>
      <c r="B2665" s="35" t="s">
        <v>4596</v>
      </c>
      <c r="C2665" s="35" t="s">
        <v>6917</v>
      </c>
      <c r="D2665" s="35" t="s">
        <v>28</v>
      </c>
      <c r="E2665" s="35" t="str">
        <f t="shared" si="123"/>
        <v>M</v>
      </c>
      <c r="F2665" s="35">
        <v>90</v>
      </c>
      <c r="G2665" s="35" t="s">
        <v>6918</v>
      </c>
      <c r="H2665" s="35" t="s">
        <v>3682</v>
      </c>
      <c r="I2665" s="35" t="s">
        <v>178</v>
      </c>
      <c r="J2665" s="48" t="s">
        <v>13992</v>
      </c>
      <c r="K2665" s="35">
        <v>73</v>
      </c>
      <c r="L2665" s="49" t="s">
        <v>20</v>
      </c>
      <c r="M2665" s="50" t="str">
        <f>VLOOKUP(Table6[[#This Row],[Product]],Table3[],2)</f>
        <v>Hyperwotsit</v>
      </c>
      <c r="N2665" s="50" t="str">
        <f t="shared" si="124"/>
        <v>May</v>
      </c>
      <c r="O2665" s="56">
        <f t="shared" si="125"/>
        <v>2022</v>
      </c>
      <c r="P2665" s="51">
        <f>VLOOKUP(Table6[[#This Row],[Product]],Table3[],3)</f>
        <v>2.0099999999999998</v>
      </c>
      <c r="Q2665" s="35">
        <f>VLOOKUP(Table6[[#This Row],[Product]],Table3[],4)</f>
        <v>20</v>
      </c>
      <c r="R2665" s="35">
        <f>Table6[[#This Row],[Quantity]]*Table6[[#This Row],[Case]]</f>
        <v>1460</v>
      </c>
      <c r="S2665" s="35">
        <f>Table6[[#This Row],[Total Sales]]*Table6[[#This Row],[Cost]]</f>
        <v>2934.6</v>
      </c>
    </row>
    <row r="2666" spans="1:19" x14ac:dyDescent="0.3">
      <c r="A2666" s="54">
        <v>2739</v>
      </c>
      <c r="B2666" s="35" t="s">
        <v>3463</v>
      </c>
      <c r="C2666" s="35" t="s">
        <v>6890</v>
      </c>
      <c r="D2666" s="35" t="s">
        <v>28</v>
      </c>
      <c r="E2666" s="35" t="str">
        <f t="shared" si="123"/>
        <v>M</v>
      </c>
      <c r="F2666" s="35">
        <v>60</v>
      </c>
      <c r="G2666" s="35" t="s">
        <v>6918</v>
      </c>
      <c r="H2666" s="35" t="s">
        <v>595</v>
      </c>
      <c r="I2666" s="35" t="s">
        <v>124</v>
      </c>
      <c r="J2666" s="48">
        <v>43894</v>
      </c>
      <c r="K2666" s="35">
        <v>47</v>
      </c>
      <c r="L2666" s="49" t="s">
        <v>101</v>
      </c>
      <c r="M2666" s="50" t="str">
        <f>VLOOKUP(Table6[[#This Row],[Product]],Table3[],2)</f>
        <v>Superwossname</v>
      </c>
      <c r="N2666" s="50" t="str">
        <f t="shared" si="124"/>
        <v>Mar</v>
      </c>
      <c r="O2666" s="56">
        <f t="shared" si="125"/>
        <v>2020</v>
      </c>
      <c r="P2666" s="51">
        <f>VLOOKUP(Table6[[#This Row],[Product]],Table3[],3)</f>
        <v>3.49</v>
      </c>
      <c r="Q2666" s="35">
        <f>VLOOKUP(Table6[[#This Row],[Product]],Table3[],4)</f>
        <v>20</v>
      </c>
      <c r="R2666" s="35">
        <f>Table6[[#This Row],[Quantity]]*Table6[[#This Row],[Case]]</f>
        <v>940</v>
      </c>
      <c r="S2666" s="35">
        <f>Table6[[#This Row],[Total Sales]]*Table6[[#This Row],[Cost]]</f>
        <v>3280.6000000000004</v>
      </c>
    </row>
    <row r="2667" spans="1:19" x14ac:dyDescent="0.3">
      <c r="A2667" s="54">
        <v>2740</v>
      </c>
      <c r="B2667" s="35" t="s">
        <v>503</v>
      </c>
      <c r="C2667" s="35" t="s">
        <v>304</v>
      </c>
      <c r="D2667" s="35" t="s">
        <v>51</v>
      </c>
      <c r="E2667" s="35" t="str">
        <f t="shared" si="123"/>
        <v>F</v>
      </c>
      <c r="F2667" s="35">
        <v>90</v>
      </c>
      <c r="G2667" s="35" t="s">
        <v>6919</v>
      </c>
      <c r="H2667" s="35" t="s">
        <v>1915</v>
      </c>
      <c r="I2667" s="35" t="s">
        <v>19</v>
      </c>
      <c r="J2667" s="48">
        <v>44839</v>
      </c>
      <c r="K2667" s="35">
        <v>58</v>
      </c>
      <c r="L2667" s="49" t="s">
        <v>39</v>
      </c>
      <c r="M2667" s="50" t="str">
        <f>VLOOKUP(Table6[[#This Row],[Product]],Table3[],2)</f>
        <v>Ultrathing V1</v>
      </c>
      <c r="N2667" s="50" t="str">
        <f t="shared" si="124"/>
        <v>Oct</v>
      </c>
      <c r="O2667" s="56">
        <f t="shared" si="125"/>
        <v>2022</v>
      </c>
      <c r="P2667" s="51">
        <f>VLOOKUP(Table6[[#This Row],[Product]],Table3[],3)</f>
        <v>1.79</v>
      </c>
      <c r="Q2667" s="35">
        <f>VLOOKUP(Table6[[#This Row],[Product]],Table3[],4)</f>
        <v>17</v>
      </c>
      <c r="R2667" s="35">
        <f>Table6[[#This Row],[Quantity]]*Table6[[#This Row],[Case]]</f>
        <v>986</v>
      </c>
      <c r="S2667" s="35">
        <f>Table6[[#This Row],[Total Sales]]*Table6[[#This Row],[Cost]]</f>
        <v>1764.94</v>
      </c>
    </row>
    <row r="2668" spans="1:19" x14ac:dyDescent="0.3">
      <c r="A2668" s="54">
        <v>2741</v>
      </c>
      <c r="B2668" s="35" t="s">
        <v>714</v>
      </c>
      <c r="C2668" s="35" t="s">
        <v>2995</v>
      </c>
      <c r="D2668" s="35" t="s">
        <v>28</v>
      </c>
      <c r="E2668" s="35" t="str">
        <f t="shared" si="123"/>
        <v>M</v>
      </c>
      <c r="F2668" s="35">
        <v>60</v>
      </c>
      <c r="G2668" s="35" t="s">
        <v>6920</v>
      </c>
      <c r="H2668" s="35" t="s">
        <v>2559</v>
      </c>
      <c r="I2668" s="35" t="s">
        <v>124</v>
      </c>
      <c r="J2668" s="48" t="s">
        <v>14028</v>
      </c>
      <c r="K2668" s="35">
        <v>16</v>
      </c>
      <c r="L2668" s="49" t="s">
        <v>159</v>
      </c>
      <c r="M2668" s="50" t="str">
        <f>VLOOKUP(Table6[[#This Row],[Product]],Table3[],2)</f>
        <v>Ultrathing V3</v>
      </c>
      <c r="N2668" s="50" t="str">
        <f t="shared" si="124"/>
        <v>Jan</v>
      </c>
      <c r="O2668" s="56">
        <f t="shared" si="125"/>
        <v>2020</v>
      </c>
      <c r="P2668" s="51">
        <f>VLOOKUP(Table6[[#This Row],[Product]],Table3[],3)</f>
        <v>3.39</v>
      </c>
      <c r="Q2668" s="35">
        <f>VLOOKUP(Table6[[#This Row],[Product]],Table3[],4)</f>
        <v>24</v>
      </c>
      <c r="R2668" s="35">
        <f>Table6[[#This Row],[Quantity]]*Table6[[#This Row],[Case]]</f>
        <v>384</v>
      </c>
      <c r="S2668" s="35">
        <f>Table6[[#This Row],[Total Sales]]*Table6[[#This Row],[Cost]]</f>
        <v>1301.76</v>
      </c>
    </row>
    <row r="2669" spans="1:19" x14ac:dyDescent="0.3">
      <c r="A2669" s="54">
        <v>2742</v>
      </c>
      <c r="B2669" s="35" t="s">
        <v>6921</v>
      </c>
      <c r="C2669" s="35" t="s">
        <v>6922</v>
      </c>
      <c r="D2669" s="35" t="s">
        <v>41</v>
      </c>
      <c r="E2669" s="35" t="str">
        <f t="shared" si="123"/>
        <v>F</v>
      </c>
      <c r="F2669" s="35">
        <v>90</v>
      </c>
      <c r="G2669" s="35" t="s">
        <v>6923</v>
      </c>
      <c r="H2669" s="35" t="s">
        <v>1299</v>
      </c>
      <c r="I2669" s="35" t="s">
        <v>1199</v>
      </c>
      <c r="J2669" s="48" t="s">
        <v>13852</v>
      </c>
      <c r="K2669" s="35">
        <v>97</v>
      </c>
      <c r="L2669" s="49" t="s">
        <v>70</v>
      </c>
      <c r="M2669" s="50" t="str">
        <f>VLOOKUP(Table6[[#This Row],[Product]],Table3[],2)</f>
        <v>Megawidget M</v>
      </c>
      <c r="N2669" s="50" t="str">
        <f t="shared" si="124"/>
        <v>Dec</v>
      </c>
      <c r="O2669" s="56">
        <f t="shared" si="125"/>
        <v>2022</v>
      </c>
      <c r="P2669" s="51">
        <f>VLOOKUP(Table6[[#This Row],[Product]],Table3[],3)</f>
        <v>1.29</v>
      </c>
      <c r="Q2669" s="35">
        <f>VLOOKUP(Table6[[#This Row],[Product]],Table3[],4)</f>
        <v>24</v>
      </c>
      <c r="R2669" s="35">
        <f>Table6[[#This Row],[Quantity]]*Table6[[#This Row],[Case]]</f>
        <v>2328</v>
      </c>
      <c r="S2669" s="35">
        <f>Table6[[#This Row],[Total Sales]]*Table6[[#This Row],[Cost]]</f>
        <v>3003.12</v>
      </c>
    </row>
    <row r="2670" spans="1:19" x14ac:dyDescent="0.3">
      <c r="A2670" s="54">
        <v>2743</v>
      </c>
      <c r="B2670" s="35" t="s">
        <v>2445</v>
      </c>
      <c r="C2670" s="35" t="s">
        <v>6924</v>
      </c>
      <c r="D2670" s="35" t="s">
        <v>28</v>
      </c>
      <c r="E2670" s="35" t="str">
        <f t="shared" si="123"/>
        <v>M</v>
      </c>
      <c r="F2670" s="35">
        <v>30</v>
      </c>
      <c r="G2670" s="35" t="s">
        <v>6925</v>
      </c>
      <c r="H2670" s="35" t="s">
        <v>495</v>
      </c>
      <c r="I2670" s="35" t="s">
        <v>173</v>
      </c>
      <c r="J2670" s="48" t="s">
        <v>14199</v>
      </c>
      <c r="K2670" s="35">
        <v>62</v>
      </c>
      <c r="L2670" s="49" t="s">
        <v>33</v>
      </c>
      <c r="M2670" s="50" t="str">
        <f>VLOOKUP(Table6[[#This Row],[Product]],Table3[],2)</f>
        <v>Megawidget L</v>
      </c>
      <c r="N2670" s="50" t="str">
        <f t="shared" si="124"/>
        <v>Sep</v>
      </c>
      <c r="O2670" s="56">
        <f t="shared" si="125"/>
        <v>2022</v>
      </c>
      <c r="P2670" s="51">
        <f>VLOOKUP(Table6[[#This Row],[Product]],Table3[],3)</f>
        <v>1.79</v>
      </c>
      <c r="Q2670" s="35">
        <f>VLOOKUP(Table6[[#This Row],[Product]],Table3[],4)</f>
        <v>24</v>
      </c>
      <c r="R2670" s="35">
        <f>Table6[[#This Row],[Quantity]]*Table6[[#This Row],[Case]]</f>
        <v>1488</v>
      </c>
      <c r="S2670" s="35">
        <f>Table6[[#This Row],[Total Sales]]*Table6[[#This Row],[Cost]]</f>
        <v>2663.52</v>
      </c>
    </row>
    <row r="2671" spans="1:19" x14ac:dyDescent="0.3">
      <c r="A2671" s="54">
        <v>2744</v>
      </c>
      <c r="B2671" s="35" t="s">
        <v>3537</v>
      </c>
      <c r="C2671" s="35" t="s">
        <v>116</v>
      </c>
      <c r="D2671" s="35" t="s">
        <v>15</v>
      </c>
      <c r="E2671" s="35" t="str">
        <f t="shared" si="123"/>
        <v>F</v>
      </c>
      <c r="F2671" s="35">
        <v>30</v>
      </c>
      <c r="G2671" s="35" t="s">
        <v>6926</v>
      </c>
      <c r="H2671" s="35" t="s">
        <v>2305</v>
      </c>
      <c r="I2671" s="35" t="s">
        <v>25</v>
      </c>
      <c r="J2671" s="48">
        <v>44326</v>
      </c>
      <c r="K2671" s="35">
        <v>5</v>
      </c>
      <c r="L2671" s="49" t="s">
        <v>45</v>
      </c>
      <c r="M2671" s="50" t="str">
        <f>VLOOKUP(Table6[[#This Row],[Product]],Table3[],2)</f>
        <v>Gigastuff</v>
      </c>
      <c r="N2671" s="50" t="str">
        <f t="shared" si="124"/>
        <v>May</v>
      </c>
      <c r="O2671" s="56">
        <f t="shared" si="125"/>
        <v>2021</v>
      </c>
      <c r="P2671" s="51">
        <f>VLOOKUP(Table6[[#This Row],[Product]],Table3[],3)</f>
        <v>1.89</v>
      </c>
      <c r="Q2671" s="35">
        <f>VLOOKUP(Table6[[#This Row],[Product]],Table3[],4)</f>
        <v>18</v>
      </c>
      <c r="R2671" s="35">
        <f>Table6[[#This Row],[Quantity]]*Table6[[#This Row],[Case]]</f>
        <v>90</v>
      </c>
      <c r="S2671" s="35">
        <f>Table6[[#This Row],[Total Sales]]*Table6[[#This Row],[Cost]]</f>
        <v>170.1</v>
      </c>
    </row>
    <row r="2672" spans="1:19" x14ac:dyDescent="0.3">
      <c r="A2672" s="54">
        <v>2745</v>
      </c>
      <c r="B2672" s="35" t="s">
        <v>865</v>
      </c>
      <c r="C2672" s="35" t="s">
        <v>6927</v>
      </c>
      <c r="D2672" s="35" t="s">
        <v>28</v>
      </c>
      <c r="E2672" s="35" t="str">
        <f t="shared" si="123"/>
        <v>M</v>
      </c>
      <c r="F2672" s="35">
        <v>90</v>
      </c>
      <c r="G2672" s="35" t="s">
        <v>6928</v>
      </c>
      <c r="H2672" s="35" t="s">
        <v>2411</v>
      </c>
      <c r="I2672" s="35" t="s">
        <v>25</v>
      </c>
      <c r="J2672" s="48" t="s">
        <v>13919</v>
      </c>
      <c r="K2672" s="35">
        <v>49</v>
      </c>
      <c r="L2672" s="49" t="s">
        <v>101</v>
      </c>
      <c r="M2672" s="50" t="str">
        <f>VLOOKUP(Table6[[#This Row],[Product]],Table3[],2)</f>
        <v>Superwossname</v>
      </c>
      <c r="N2672" s="50" t="str">
        <f t="shared" si="124"/>
        <v>Feb</v>
      </c>
      <c r="O2672" s="56">
        <f t="shared" si="125"/>
        <v>2022</v>
      </c>
      <c r="P2672" s="51">
        <f>VLOOKUP(Table6[[#This Row],[Product]],Table3[],3)</f>
        <v>3.49</v>
      </c>
      <c r="Q2672" s="35">
        <f>VLOOKUP(Table6[[#This Row],[Product]],Table3[],4)</f>
        <v>20</v>
      </c>
      <c r="R2672" s="35">
        <f>Table6[[#This Row],[Quantity]]*Table6[[#This Row],[Case]]</f>
        <v>980</v>
      </c>
      <c r="S2672" s="35">
        <f>Table6[[#This Row],[Total Sales]]*Table6[[#This Row],[Cost]]</f>
        <v>3420.2000000000003</v>
      </c>
    </row>
    <row r="2673" spans="1:19" x14ac:dyDescent="0.3">
      <c r="A2673" s="54">
        <v>2746</v>
      </c>
      <c r="B2673" s="35" t="s">
        <v>4193</v>
      </c>
      <c r="C2673" s="35" t="s">
        <v>1219</v>
      </c>
      <c r="D2673" s="35" t="s">
        <v>28</v>
      </c>
      <c r="E2673" s="35" t="str">
        <f t="shared" si="123"/>
        <v>M</v>
      </c>
      <c r="F2673" s="35">
        <v>60</v>
      </c>
      <c r="G2673" s="35" t="s">
        <v>6929</v>
      </c>
      <c r="H2673" s="35" t="s">
        <v>957</v>
      </c>
      <c r="I2673" s="35" t="s">
        <v>95</v>
      </c>
      <c r="J2673" s="48" t="s">
        <v>13816</v>
      </c>
      <c r="K2673" s="35">
        <v>55</v>
      </c>
      <c r="L2673" s="49" t="s">
        <v>64</v>
      </c>
      <c r="M2673" s="50" t="str">
        <f>VLOOKUP(Table6[[#This Row],[Product]],Table3[],2)</f>
        <v>Ultrathing V4</v>
      </c>
      <c r="N2673" s="50" t="str">
        <f t="shared" si="124"/>
        <v>Nov</v>
      </c>
      <c r="O2673" s="56">
        <f t="shared" si="125"/>
        <v>2020</v>
      </c>
      <c r="P2673" s="51">
        <f>VLOOKUP(Table6[[#This Row],[Product]],Table3[],3)</f>
        <v>3.99</v>
      </c>
      <c r="Q2673" s="35">
        <f>VLOOKUP(Table6[[#This Row],[Product]],Table3[],4)</f>
        <v>24</v>
      </c>
      <c r="R2673" s="35">
        <f>Table6[[#This Row],[Quantity]]*Table6[[#This Row],[Case]]</f>
        <v>1320</v>
      </c>
      <c r="S2673" s="35">
        <f>Table6[[#This Row],[Total Sales]]*Table6[[#This Row],[Cost]]</f>
        <v>5266.8</v>
      </c>
    </row>
    <row r="2674" spans="1:19" x14ac:dyDescent="0.3">
      <c r="A2674" s="54">
        <v>2747</v>
      </c>
      <c r="B2674" s="35" t="s">
        <v>4652</v>
      </c>
      <c r="C2674" s="35" t="s">
        <v>3074</v>
      </c>
      <c r="D2674" s="35" t="s">
        <v>28</v>
      </c>
      <c r="E2674" s="35" t="str">
        <f t="shared" si="123"/>
        <v>M</v>
      </c>
      <c r="F2674" s="35">
        <v>30</v>
      </c>
      <c r="G2674" s="35" t="s">
        <v>6930</v>
      </c>
      <c r="H2674" s="35" t="s">
        <v>1537</v>
      </c>
      <c r="I2674" s="35" t="s">
        <v>294</v>
      </c>
      <c r="J2674" s="48" t="s">
        <v>13698</v>
      </c>
      <c r="K2674" s="35">
        <v>7</v>
      </c>
      <c r="L2674" s="49" t="s">
        <v>80</v>
      </c>
      <c r="M2674" s="50" t="str">
        <f>VLOOKUP(Table6[[#This Row],[Product]],Table3[],2)</f>
        <v>Ultrathing V2</v>
      </c>
      <c r="N2674" s="50" t="str">
        <f t="shared" si="124"/>
        <v>Jan</v>
      </c>
      <c r="O2674" s="56">
        <f t="shared" si="125"/>
        <v>2022</v>
      </c>
      <c r="P2674" s="51">
        <f>VLOOKUP(Table6[[#This Row],[Product]],Table3[],3)</f>
        <v>2.95</v>
      </c>
      <c r="Q2674" s="35">
        <f>VLOOKUP(Table6[[#This Row],[Product]],Table3[],4)</f>
        <v>20</v>
      </c>
      <c r="R2674" s="35">
        <f>Table6[[#This Row],[Quantity]]*Table6[[#This Row],[Case]]</f>
        <v>140</v>
      </c>
      <c r="S2674" s="35">
        <f>Table6[[#This Row],[Total Sales]]*Table6[[#This Row],[Cost]]</f>
        <v>413</v>
      </c>
    </row>
    <row r="2675" spans="1:19" x14ac:dyDescent="0.3">
      <c r="A2675" s="54">
        <v>2748</v>
      </c>
      <c r="B2675" s="35" t="s">
        <v>1191</v>
      </c>
      <c r="C2675" s="35" t="s">
        <v>1853</v>
      </c>
      <c r="D2675" s="35" t="s">
        <v>28</v>
      </c>
      <c r="E2675" s="35" t="str">
        <f t="shared" si="123"/>
        <v>M</v>
      </c>
      <c r="F2675" s="35">
        <v>30</v>
      </c>
      <c r="G2675" s="35" t="s">
        <v>6931</v>
      </c>
      <c r="H2675" s="35" t="s">
        <v>1378</v>
      </c>
      <c r="I2675" s="35" t="s">
        <v>32</v>
      </c>
      <c r="J2675" s="48">
        <v>44836</v>
      </c>
      <c r="K2675" s="35">
        <v>29</v>
      </c>
      <c r="L2675" s="49" t="s">
        <v>64</v>
      </c>
      <c r="M2675" s="50" t="str">
        <f>VLOOKUP(Table6[[#This Row],[Product]],Table3[],2)</f>
        <v>Ultrathing V4</v>
      </c>
      <c r="N2675" s="50" t="str">
        <f t="shared" si="124"/>
        <v>Oct</v>
      </c>
      <c r="O2675" s="56">
        <f t="shared" si="125"/>
        <v>2022</v>
      </c>
      <c r="P2675" s="51">
        <f>VLOOKUP(Table6[[#This Row],[Product]],Table3[],3)</f>
        <v>3.99</v>
      </c>
      <c r="Q2675" s="35">
        <f>VLOOKUP(Table6[[#This Row],[Product]],Table3[],4)</f>
        <v>24</v>
      </c>
      <c r="R2675" s="35">
        <f>Table6[[#This Row],[Quantity]]*Table6[[#This Row],[Case]]</f>
        <v>696</v>
      </c>
      <c r="S2675" s="35">
        <f>Table6[[#This Row],[Total Sales]]*Table6[[#This Row],[Cost]]</f>
        <v>2777.04</v>
      </c>
    </row>
    <row r="2676" spans="1:19" x14ac:dyDescent="0.3">
      <c r="A2676" s="54">
        <v>2749</v>
      </c>
      <c r="B2676" s="35" t="s">
        <v>6932</v>
      </c>
      <c r="C2676" s="35" t="s">
        <v>6933</v>
      </c>
      <c r="D2676" s="35" t="s">
        <v>28</v>
      </c>
      <c r="E2676" s="35" t="str">
        <f t="shared" si="123"/>
        <v>M</v>
      </c>
      <c r="F2676" s="35">
        <v>30</v>
      </c>
      <c r="G2676" s="35" t="s">
        <v>6934</v>
      </c>
      <c r="H2676" s="35" t="s">
        <v>1911</v>
      </c>
      <c r="I2676" s="35" t="s">
        <v>32</v>
      </c>
      <c r="J2676" s="48" t="s">
        <v>13802</v>
      </c>
      <c r="K2676" s="35">
        <v>30</v>
      </c>
      <c r="L2676" s="49" t="s">
        <v>159</v>
      </c>
      <c r="M2676" s="50" t="str">
        <f>VLOOKUP(Table6[[#This Row],[Product]],Table3[],2)</f>
        <v>Ultrathing V3</v>
      </c>
      <c r="N2676" s="50" t="str">
        <f t="shared" si="124"/>
        <v>Nov</v>
      </c>
      <c r="O2676" s="56">
        <f t="shared" si="125"/>
        <v>2022</v>
      </c>
      <c r="P2676" s="51">
        <f>VLOOKUP(Table6[[#This Row],[Product]],Table3[],3)</f>
        <v>3.39</v>
      </c>
      <c r="Q2676" s="35">
        <f>VLOOKUP(Table6[[#This Row],[Product]],Table3[],4)</f>
        <v>24</v>
      </c>
      <c r="R2676" s="35">
        <f>Table6[[#This Row],[Quantity]]*Table6[[#This Row],[Case]]</f>
        <v>720</v>
      </c>
      <c r="S2676" s="35">
        <f>Table6[[#This Row],[Total Sales]]*Table6[[#This Row],[Cost]]</f>
        <v>2440.8000000000002</v>
      </c>
    </row>
    <row r="2677" spans="1:19" x14ac:dyDescent="0.3">
      <c r="A2677" s="54">
        <v>2750</v>
      </c>
      <c r="B2677" s="35" t="s">
        <v>6935</v>
      </c>
      <c r="C2677" s="35" t="s">
        <v>5199</v>
      </c>
      <c r="D2677" s="35" t="s">
        <v>28</v>
      </c>
      <c r="E2677" s="35" t="str">
        <f t="shared" si="123"/>
        <v>M</v>
      </c>
      <c r="F2677" s="35">
        <v>90</v>
      </c>
      <c r="G2677" s="35" t="s">
        <v>6936</v>
      </c>
      <c r="H2677" s="35" t="s">
        <v>3387</v>
      </c>
      <c r="I2677" s="35" t="s">
        <v>2878</v>
      </c>
      <c r="J2677" s="48" t="s">
        <v>13770</v>
      </c>
      <c r="K2677" s="35">
        <v>80</v>
      </c>
      <c r="L2677" s="49" t="s">
        <v>80</v>
      </c>
      <c r="M2677" s="50" t="str">
        <f>VLOOKUP(Table6[[#This Row],[Product]],Table3[],2)</f>
        <v>Ultrathing V2</v>
      </c>
      <c r="N2677" s="50" t="str">
        <f t="shared" si="124"/>
        <v>Jun</v>
      </c>
      <c r="O2677" s="56">
        <f t="shared" si="125"/>
        <v>2022</v>
      </c>
      <c r="P2677" s="51">
        <f>VLOOKUP(Table6[[#This Row],[Product]],Table3[],3)</f>
        <v>2.95</v>
      </c>
      <c r="Q2677" s="35">
        <f>VLOOKUP(Table6[[#This Row],[Product]],Table3[],4)</f>
        <v>20</v>
      </c>
      <c r="R2677" s="35">
        <f>Table6[[#This Row],[Quantity]]*Table6[[#This Row],[Case]]</f>
        <v>1600</v>
      </c>
      <c r="S2677" s="35">
        <f>Table6[[#This Row],[Total Sales]]*Table6[[#This Row],[Cost]]</f>
        <v>4720</v>
      </c>
    </row>
    <row r="2678" spans="1:19" x14ac:dyDescent="0.3">
      <c r="A2678" s="54">
        <v>2751</v>
      </c>
      <c r="B2678" s="35" t="s">
        <v>5495</v>
      </c>
      <c r="C2678" s="35" t="s">
        <v>5362</v>
      </c>
      <c r="D2678" s="35" t="s">
        <v>41</v>
      </c>
      <c r="E2678" s="35" t="str">
        <f t="shared" si="123"/>
        <v>F</v>
      </c>
      <c r="F2678" s="35">
        <v>90</v>
      </c>
      <c r="G2678" s="35" t="s">
        <v>6937</v>
      </c>
      <c r="H2678" s="35" t="s">
        <v>2908</v>
      </c>
      <c r="I2678" s="35" t="s">
        <v>25</v>
      </c>
      <c r="J2678" s="48" t="s">
        <v>13723</v>
      </c>
      <c r="K2678" s="35">
        <v>68</v>
      </c>
      <c r="L2678" s="49" t="s">
        <v>159</v>
      </c>
      <c r="M2678" s="50" t="str">
        <f>VLOOKUP(Table6[[#This Row],[Product]],Table3[],2)</f>
        <v>Ultrathing V3</v>
      </c>
      <c r="N2678" s="50" t="str">
        <f t="shared" si="124"/>
        <v>Oct</v>
      </c>
      <c r="O2678" s="56">
        <f t="shared" si="125"/>
        <v>2021</v>
      </c>
      <c r="P2678" s="51">
        <f>VLOOKUP(Table6[[#This Row],[Product]],Table3[],3)</f>
        <v>3.39</v>
      </c>
      <c r="Q2678" s="35">
        <f>VLOOKUP(Table6[[#This Row],[Product]],Table3[],4)</f>
        <v>24</v>
      </c>
      <c r="R2678" s="35">
        <f>Table6[[#This Row],[Quantity]]*Table6[[#This Row],[Case]]</f>
        <v>1632</v>
      </c>
      <c r="S2678" s="35">
        <f>Table6[[#This Row],[Total Sales]]*Table6[[#This Row],[Cost]]</f>
        <v>5532.4800000000005</v>
      </c>
    </row>
    <row r="2679" spans="1:19" x14ac:dyDescent="0.3">
      <c r="A2679" s="54">
        <v>2752</v>
      </c>
      <c r="B2679" s="35" t="s">
        <v>2898</v>
      </c>
      <c r="C2679" s="35" t="s">
        <v>3504</v>
      </c>
      <c r="D2679" s="35" t="s">
        <v>28</v>
      </c>
      <c r="E2679" s="35" t="str">
        <f t="shared" si="123"/>
        <v>M</v>
      </c>
      <c r="F2679" s="35">
        <v>90</v>
      </c>
      <c r="G2679" s="35" t="s">
        <v>6938</v>
      </c>
      <c r="H2679" s="35" t="s">
        <v>3670</v>
      </c>
      <c r="I2679" s="35" t="s">
        <v>3671</v>
      </c>
      <c r="J2679" s="48">
        <v>44842</v>
      </c>
      <c r="K2679" s="35">
        <v>40</v>
      </c>
      <c r="L2679" s="49" t="s">
        <v>45</v>
      </c>
      <c r="M2679" s="50" t="str">
        <f>VLOOKUP(Table6[[#This Row],[Product]],Table3[],2)</f>
        <v>Gigastuff</v>
      </c>
      <c r="N2679" s="50" t="str">
        <f t="shared" si="124"/>
        <v>Oct</v>
      </c>
      <c r="O2679" s="56">
        <f t="shared" si="125"/>
        <v>2022</v>
      </c>
      <c r="P2679" s="51">
        <f>VLOOKUP(Table6[[#This Row],[Product]],Table3[],3)</f>
        <v>1.89</v>
      </c>
      <c r="Q2679" s="35">
        <f>VLOOKUP(Table6[[#This Row],[Product]],Table3[],4)</f>
        <v>18</v>
      </c>
      <c r="R2679" s="35">
        <f>Table6[[#This Row],[Quantity]]*Table6[[#This Row],[Case]]</f>
        <v>720</v>
      </c>
      <c r="S2679" s="35">
        <f>Table6[[#This Row],[Total Sales]]*Table6[[#This Row],[Cost]]</f>
        <v>1360.8</v>
      </c>
    </row>
    <row r="2680" spans="1:19" x14ac:dyDescent="0.3">
      <c r="A2680" s="54">
        <v>2753</v>
      </c>
      <c r="B2680" s="35" t="s">
        <v>6939</v>
      </c>
      <c r="C2680" s="35" t="s">
        <v>304</v>
      </c>
      <c r="D2680" s="35" t="s">
        <v>15</v>
      </c>
      <c r="E2680" s="35" t="str">
        <f t="shared" si="123"/>
        <v>F</v>
      </c>
      <c r="F2680" s="35">
        <v>60</v>
      </c>
      <c r="G2680" s="35" t="s">
        <v>6940</v>
      </c>
      <c r="H2680" s="35" t="s">
        <v>6714</v>
      </c>
      <c r="I2680" s="35" t="s">
        <v>129</v>
      </c>
      <c r="J2680" s="48" t="s">
        <v>13986</v>
      </c>
      <c r="K2680" s="35">
        <v>71</v>
      </c>
      <c r="L2680" s="49" t="s">
        <v>54</v>
      </c>
      <c r="M2680" s="50" t="str">
        <f>VLOOKUP(Table6[[#This Row],[Product]],Table3[],2)</f>
        <v>Megawidget S</v>
      </c>
      <c r="N2680" s="50" t="str">
        <f t="shared" si="124"/>
        <v>Dec</v>
      </c>
      <c r="O2680" s="56">
        <f t="shared" si="125"/>
        <v>2022</v>
      </c>
      <c r="P2680" s="51">
        <f>VLOOKUP(Table6[[#This Row],[Product]],Table3[],3)</f>
        <v>0.69</v>
      </c>
      <c r="Q2680" s="35">
        <f>VLOOKUP(Table6[[#This Row],[Product]],Table3[],4)</f>
        <v>24</v>
      </c>
      <c r="R2680" s="35">
        <f>Table6[[#This Row],[Quantity]]*Table6[[#This Row],[Case]]</f>
        <v>1704</v>
      </c>
      <c r="S2680" s="35">
        <f>Table6[[#This Row],[Total Sales]]*Table6[[#This Row],[Cost]]</f>
        <v>1175.76</v>
      </c>
    </row>
    <row r="2681" spans="1:19" x14ac:dyDescent="0.3">
      <c r="A2681" s="54">
        <v>2754</v>
      </c>
      <c r="B2681" s="35" t="s">
        <v>2246</v>
      </c>
      <c r="C2681" s="35" t="s">
        <v>3727</v>
      </c>
      <c r="D2681" s="35" t="s">
        <v>28</v>
      </c>
      <c r="E2681" s="35" t="str">
        <f t="shared" si="123"/>
        <v>M</v>
      </c>
      <c r="F2681" s="35">
        <v>60</v>
      </c>
      <c r="G2681" s="35" t="s">
        <v>6941</v>
      </c>
      <c r="H2681" s="35" t="s">
        <v>1583</v>
      </c>
      <c r="I2681" s="35" t="s">
        <v>178</v>
      </c>
      <c r="J2681" s="48">
        <v>44872</v>
      </c>
      <c r="K2681" s="35">
        <v>40</v>
      </c>
      <c r="L2681" s="49" t="s">
        <v>33</v>
      </c>
      <c r="M2681" s="50" t="str">
        <f>VLOOKUP(Table6[[#This Row],[Product]],Table3[],2)</f>
        <v>Megawidget L</v>
      </c>
      <c r="N2681" s="50" t="str">
        <f t="shared" si="124"/>
        <v>Nov</v>
      </c>
      <c r="O2681" s="56">
        <f t="shared" si="125"/>
        <v>2022</v>
      </c>
      <c r="P2681" s="51">
        <f>VLOOKUP(Table6[[#This Row],[Product]],Table3[],3)</f>
        <v>1.79</v>
      </c>
      <c r="Q2681" s="35">
        <f>VLOOKUP(Table6[[#This Row],[Product]],Table3[],4)</f>
        <v>24</v>
      </c>
      <c r="R2681" s="35">
        <f>Table6[[#This Row],[Quantity]]*Table6[[#This Row],[Case]]</f>
        <v>960</v>
      </c>
      <c r="S2681" s="35">
        <f>Table6[[#This Row],[Total Sales]]*Table6[[#This Row],[Cost]]</f>
        <v>1718.4</v>
      </c>
    </row>
    <row r="2682" spans="1:19" x14ac:dyDescent="0.3">
      <c r="A2682" s="54">
        <v>2755</v>
      </c>
      <c r="B2682" s="35" t="s">
        <v>1613</v>
      </c>
      <c r="C2682" s="35" t="s">
        <v>6942</v>
      </c>
      <c r="D2682" s="35" t="s">
        <v>28</v>
      </c>
      <c r="E2682" s="35" t="str">
        <f t="shared" si="123"/>
        <v>M</v>
      </c>
      <c r="F2682" s="35">
        <v>60</v>
      </c>
      <c r="G2682" s="35" t="s">
        <v>6943</v>
      </c>
      <c r="H2682" s="35" t="s">
        <v>221</v>
      </c>
      <c r="I2682" s="35" t="s">
        <v>32</v>
      </c>
      <c r="J2682" s="48">
        <v>44476</v>
      </c>
      <c r="K2682" s="35">
        <v>25</v>
      </c>
      <c r="L2682" s="49" t="s">
        <v>64</v>
      </c>
      <c r="M2682" s="50" t="str">
        <f>VLOOKUP(Table6[[#This Row],[Product]],Table3[],2)</f>
        <v>Ultrathing V4</v>
      </c>
      <c r="N2682" s="50" t="str">
        <f t="shared" si="124"/>
        <v>Oct</v>
      </c>
      <c r="O2682" s="56">
        <f t="shared" si="125"/>
        <v>2021</v>
      </c>
      <c r="P2682" s="51">
        <f>VLOOKUP(Table6[[#This Row],[Product]],Table3[],3)</f>
        <v>3.99</v>
      </c>
      <c r="Q2682" s="35">
        <f>VLOOKUP(Table6[[#This Row],[Product]],Table3[],4)</f>
        <v>24</v>
      </c>
      <c r="R2682" s="35">
        <f>Table6[[#This Row],[Quantity]]*Table6[[#This Row],[Case]]</f>
        <v>600</v>
      </c>
      <c r="S2682" s="35">
        <f>Table6[[#This Row],[Total Sales]]*Table6[[#This Row],[Cost]]</f>
        <v>2394</v>
      </c>
    </row>
    <row r="2683" spans="1:19" x14ac:dyDescent="0.3">
      <c r="A2683" s="54">
        <v>2756</v>
      </c>
      <c r="B2683" s="35" t="s">
        <v>2823</v>
      </c>
      <c r="C2683" s="35" t="s">
        <v>5168</v>
      </c>
      <c r="D2683" s="35" t="s">
        <v>28</v>
      </c>
      <c r="E2683" s="35" t="str">
        <f t="shared" si="123"/>
        <v>M</v>
      </c>
      <c r="F2683" s="35">
        <v>30</v>
      </c>
      <c r="G2683" s="35" t="s">
        <v>6944</v>
      </c>
      <c r="H2683" s="35" t="s">
        <v>4463</v>
      </c>
      <c r="I2683" s="35" t="s">
        <v>32</v>
      </c>
      <c r="J2683" s="48">
        <v>43927</v>
      </c>
      <c r="K2683" s="35">
        <v>49</v>
      </c>
      <c r="L2683" s="49" t="s">
        <v>33</v>
      </c>
      <c r="M2683" s="50" t="str">
        <f>VLOOKUP(Table6[[#This Row],[Product]],Table3[],2)</f>
        <v>Megawidget L</v>
      </c>
      <c r="N2683" s="50" t="str">
        <f t="shared" si="124"/>
        <v>Apr</v>
      </c>
      <c r="O2683" s="56">
        <f t="shared" si="125"/>
        <v>2020</v>
      </c>
      <c r="P2683" s="51">
        <f>VLOOKUP(Table6[[#This Row],[Product]],Table3[],3)</f>
        <v>1.79</v>
      </c>
      <c r="Q2683" s="35">
        <f>VLOOKUP(Table6[[#This Row],[Product]],Table3[],4)</f>
        <v>24</v>
      </c>
      <c r="R2683" s="35">
        <f>Table6[[#This Row],[Quantity]]*Table6[[#This Row],[Case]]</f>
        <v>1176</v>
      </c>
      <c r="S2683" s="35">
        <f>Table6[[#This Row],[Total Sales]]*Table6[[#This Row],[Cost]]</f>
        <v>2105.04</v>
      </c>
    </row>
    <row r="2684" spans="1:19" x14ac:dyDescent="0.3">
      <c r="A2684" s="54">
        <v>2757</v>
      </c>
      <c r="B2684" s="35" t="s">
        <v>6945</v>
      </c>
      <c r="C2684" s="35" t="s">
        <v>1503</v>
      </c>
      <c r="D2684" s="35" t="s">
        <v>15</v>
      </c>
      <c r="E2684" s="35" t="str">
        <f t="shared" si="123"/>
        <v>F</v>
      </c>
      <c r="F2684" s="35">
        <v>30</v>
      </c>
      <c r="G2684" s="35" t="s">
        <v>6946</v>
      </c>
      <c r="H2684" s="35" t="s">
        <v>3480</v>
      </c>
      <c r="I2684" s="35" t="s">
        <v>187</v>
      </c>
      <c r="J2684" s="48" t="s">
        <v>14214</v>
      </c>
      <c r="K2684" s="35">
        <v>84</v>
      </c>
      <c r="L2684" s="49" t="s">
        <v>39</v>
      </c>
      <c r="M2684" s="50" t="str">
        <f>VLOOKUP(Table6[[#This Row],[Product]],Table3[],2)</f>
        <v>Ultrathing V1</v>
      </c>
      <c r="N2684" s="50" t="str">
        <f t="shared" si="124"/>
        <v>Dec</v>
      </c>
      <c r="O2684" s="56">
        <f t="shared" si="125"/>
        <v>2021</v>
      </c>
      <c r="P2684" s="51">
        <f>VLOOKUP(Table6[[#This Row],[Product]],Table3[],3)</f>
        <v>1.79</v>
      </c>
      <c r="Q2684" s="35">
        <f>VLOOKUP(Table6[[#This Row],[Product]],Table3[],4)</f>
        <v>17</v>
      </c>
      <c r="R2684" s="35">
        <f>Table6[[#This Row],[Quantity]]*Table6[[#This Row],[Case]]</f>
        <v>1428</v>
      </c>
      <c r="S2684" s="35">
        <f>Table6[[#This Row],[Total Sales]]*Table6[[#This Row],[Cost]]</f>
        <v>2556.12</v>
      </c>
    </row>
    <row r="2685" spans="1:19" x14ac:dyDescent="0.3">
      <c r="A2685" s="54">
        <v>2758</v>
      </c>
      <c r="B2685" s="35" t="s">
        <v>6947</v>
      </c>
      <c r="C2685" s="35" t="s">
        <v>759</v>
      </c>
      <c r="D2685" s="35" t="s">
        <v>15</v>
      </c>
      <c r="E2685" s="35" t="str">
        <f t="shared" si="123"/>
        <v>F</v>
      </c>
      <c r="F2685" s="35">
        <v>90</v>
      </c>
      <c r="G2685" s="35" t="s">
        <v>15183</v>
      </c>
      <c r="H2685" s="35" t="s">
        <v>885</v>
      </c>
      <c r="I2685" s="35" t="s">
        <v>886</v>
      </c>
      <c r="J2685" s="48" t="s">
        <v>14215</v>
      </c>
      <c r="K2685" s="35">
        <v>99</v>
      </c>
      <c r="L2685" s="49" t="s">
        <v>80</v>
      </c>
      <c r="M2685" s="50" t="str">
        <f>VLOOKUP(Table6[[#This Row],[Product]],Table3[],2)</f>
        <v>Ultrathing V2</v>
      </c>
      <c r="N2685" s="50" t="str">
        <f t="shared" si="124"/>
        <v>Nov</v>
      </c>
      <c r="O2685" s="56">
        <f t="shared" si="125"/>
        <v>2022</v>
      </c>
      <c r="P2685" s="51">
        <f>VLOOKUP(Table6[[#This Row],[Product]],Table3[],3)</f>
        <v>2.95</v>
      </c>
      <c r="Q2685" s="35">
        <f>VLOOKUP(Table6[[#This Row],[Product]],Table3[],4)</f>
        <v>20</v>
      </c>
      <c r="R2685" s="35">
        <f>Table6[[#This Row],[Quantity]]*Table6[[#This Row],[Case]]</f>
        <v>1980</v>
      </c>
      <c r="S2685" s="35">
        <f>Table6[[#This Row],[Total Sales]]*Table6[[#This Row],[Cost]]</f>
        <v>5841</v>
      </c>
    </row>
    <row r="2686" spans="1:19" x14ac:dyDescent="0.3">
      <c r="A2686" s="54">
        <v>2760</v>
      </c>
      <c r="B2686" s="35" t="s">
        <v>6949</v>
      </c>
      <c r="C2686" s="35" t="s">
        <v>272</v>
      </c>
      <c r="D2686" s="35" t="s">
        <v>15</v>
      </c>
      <c r="E2686" s="35" t="str">
        <f t="shared" si="123"/>
        <v>F</v>
      </c>
      <c r="F2686" s="35">
        <v>60</v>
      </c>
      <c r="G2686" s="35" t="s">
        <v>6950</v>
      </c>
      <c r="H2686" s="35" t="s">
        <v>6951</v>
      </c>
      <c r="I2686" s="35" t="s">
        <v>38</v>
      </c>
      <c r="J2686" s="48">
        <v>44660</v>
      </c>
      <c r="K2686" s="35">
        <v>9</v>
      </c>
      <c r="L2686" s="49" t="s">
        <v>33</v>
      </c>
      <c r="M2686" s="50" t="str">
        <f>VLOOKUP(Table6[[#This Row],[Product]],Table3[],2)</f>
        <v>Megawidget L</v>
      </c>
      <c r="N2686" s="50" t="str">
        <f t="shared" si="124"/>
        <v>Apr</v>
      </c>
      <c r="O2686" s="56">
        <f t="shared" si="125"/>
        <v>2022</v>
      </c>
      <c r="P2686" s="51">
        <f>VLOOKUP(Table6[[#This Row],[Product]],Table3[],3)</f>
        <v>1.79</v>
      </c>
      <c r="Q2686" s="35">
        <f>VLOOKUP(Table6[[#This Row],[Product]],Table3[],4)</f>
        <v>24</v>
      </c>
      <c r="R2686" s="35">
        <f>Table6[[#This Row],[Quantity]]*Table6[[#This Row],[Case]]</f>
        <v>216</v>
      </c>
      <c r="S2686" s="35">
        <f>Table6[[#This Row],[Total Sales]]*Table6[[#This Row],[Cost]]</f>
        <v>386.64</v>
      </c>
    </row>
    <row r="2687" spans="1:19" x14ac:dyDescent="0.3">
      <c r="A2687" s="54">
        <v>2761</v>
      </c>
      <c r="B2687" s="35" t="s">
        <v>271</v>
      </c>
      <c r="C2687" s="35" t="s">
        <v>4847</v>
      </c>
      <c r="D2687" s="35" t="s">
        <v>15</v>
      </c>
      <c r="E2687" s="35" t="str">
        <f t="shared" si="123"/>
        <v>F</v>
      </c>
      <c r="F2687" s="35">
        <v>60</v>
      </c>
      <c r="G2687" s="35" t="s">
        <v>6950</v>
      </c>
      <c r="H2687" s="35" t="s">
        <v>5025</v>
      </c>
      <c r="I2687" s="35" t="s">
        <v>32</v>
      </c>
      <c r="J2687" s="48">
        <v>44604</v>
      </c>
      <c r="K2687" s="35">
        <v>32</v>
      </c>
      <c r="L2687" s="49" t="s">
        <v>20</v>
      </c>
      <c r="M2687" s="50" t="str">
        <f>VLOOKUP(Table6[[#This Row],[Product]],Table3[],2)</f>
        <v>Hyperwotsit</v>
      </c>
      <c r="N2687" s="50" t="str">
        <f t="shared" si="124"/>
        <v>Feb</v>
      </c>
      <c r="O2687" s="56">
        <f t="shared" si="125"/>
        <v>2022</v>
      </c>
      <c r="P2687" s="51">
        <f>VLOOKUP(Table6[[#This Row],[Product]],Table3[],3)</f>
        <v>2.0099999999999998</v>
      </c>
      <c r="Q2687" s="35">
        <f>VLOOKUP(Table6[[#This Row],[Product]],Table3[],4)</f>
        <v>20</v>
      </c>
      <c r="R2687" s="35">
        <f>Table6[[#This Row],[Quantity]]*Table6[[#This Row],[Case]]</f>
        <v>640</v>
      </c>
      <c r="S2687" s="35">
        <f>Table6[[#This Row],[Total Sales]]*Table6[[#This Row],[Cost]]</f>
        <v>1286.3999999999999</v>
      </c>
    </row>
    <row r="2688" spans="1:19" x14ac:dyDescent="0.3">
      <c r="A2688" s="54">
        <v>2762</v>
      </c>
      <c r="B2688" s="35" t="s">
        <v>6952</v>
      </c>
      <c r="C2688" s="35" t="s">
        <v>1765</v>
      </c>
      <c r="D2688" s="35" t="s">
        <v>41</v>
      </c>
      <c r="E2688" s="35" t="str">
        <f t="shared" si="123"/>
        <v>F</v>
      </c>
      <c r="F2688" s="35">
        <v>60</v>
      </c>
      <c r="G2688" s="35" t="s">
        <v>6953</v>
      </c>
      <c r="H2688" s="35" t="s">
        <v>5643</v>
      </c>
      <c r="I2688" s="35" t="s">
        <v>886</v>
      </c>
      <c r="J2688" s="48">
        <v>44478</v>
      </c>
      <c r="K2688" s="35">
        <v>25</v>
      </c>
      <c r="L2688" s="49" t="s">
        <v>64</v>
      </c>
      <c r="M2688" s="50" t="str">
        <f>VLOOKUP(Table6[[#This Row],[Product]],Table3[],2)</f>
        <v>Ultrathing V4</v>
      </c>
      <c r="N2688" s="50" t="str">
        <f t="shared" si="124"/>
        <v>Oct</v>
      </c>
      <c r="O2688" s="56">
        <f t="shared" si="125"/>
        <v>2021</v>
      </c>
      <c r="P2688" s="51">
        <f>VLOOKUP(Table6[[#This Row],[Product]],Table3[],3)</f>
        <v>3.99</v>
      </c>
      <c r="Q2688" s="35">
        <f>VLOOKUP(Table6[[#This Row],[Product]],Table3[],4)</f>
        <v>24</v>
      </c>
      <c r="R2688" s="35">
        <f>Table6[[#This Row],[Quantity]]*Table6[[#This Row],[Case]]</f>
        <v>600</v>
      </c>
      <c r="S2688" s="35">
        <f>Table6[[#This Row],[Total Sales]]*Table6[[#This Row],[Cost]]</f>
        <v>2394</v>
      </c>
    </row>
    <row r="2689" spans="1:19" x14ac:dyDescent="0.3">
      <c r="A2689" s="54">
        <v>2763</v>
      </c>
      <c r="B2689" s="35" t="s">
        <v>5916</v>
      </c>
      <c r="C2689" s="35" t="s">
        <v>639</v>
      </c>
      <c r="D2689" s="35" t="s">
        <v>28</v>
      </c>
      <c r="E2689" s="35" t="str">
        <f t="shared" si="123"/>
        <v>M</v>
      </c>
      <c r="F2689" s="35">
        <v>30</v>
      </c>
      <c r="G2689" s="35" t="s">
        <v>6954</v>
      </c>
      <c r="H2689" s="35" t="s">
        <v>1168</v>
      </c>
      <c r="I2689" s="35" t="s">
        <v>32</v>
      </c>
      <c r="J2689" s="48">
        <v>44686</v>
      </c>
      <c r="K2689" s="35">
        <v>11</v>
      </c>
      <c r="L2689" s="49" t="s">
        <v>159</v>
      </c>
      <c r="M2689" s="50" t="str">
        <f>VLOOKUP(Table6[[#This Row],[Product]],Table3[],2)</f>
        <v>Ultrathing V3</v>
      </c>
      <c r="N2689" s="50" t="str">
        <f t="shared" si="124"/>
        <v>May</v>
      </c>
      <c r="O2689" s="56">
        <f t="shared" si="125"/>
        <v>2022</v>
      </c>
      <c r="P2689" s="51">
        <f>VLOOKUP(Table6[[#This Row],[Product]],Table3[],3)</f>
        <v>3.39</v>
      </c>
      <c r="Q2689" s="35">
        <f>VLOOKUP(Table6[[#This Row],[Product]],Table3[],4)</f>
        <v>24</v>
      </c>
      <c r="R2689" s="35">
        <f>Table6[[#This Row],[Quantity]]*Table6[[#This Row],[Case]]</f>
        <v>264</v>
      </c>
      <c r="S2689" s="35">
        <f>Table6[[#This Row],[Total Sales]]*Table6[[#This Row],[Cost]]</f>
        <v>894.96</v>
      </c>
    </row>
    <row r="2690" spans="1:19" x14ac:dyDescent="0.3">
      <c r="A2690" s="54">
        <v>2764</v>
      </c>
      <c r="B2690" s="35" t="s">
        <v>6955</v>
      </c>
      <c r="C2690" s="35" t="s">
        <v>4342</v>
      </c>
      <c r="D2690" s="35" t="s">
        <v>51</v>
      </c>
      <c r="E2690" s="35" t="str">
        <f t="shared" si="123"/>
        <v>F</v>
      </c>
      <c r="F2690" s="35">
        <v>90</v>
      </c>
      <c r="G2690" s="35" t="s">
        <v>6956</v>
      </c>
      <c r="H2690" s="35" t="s">
        <v>591</v>
      </c>
      <c r="I2690" s="35" t="s">
        <v>32</v>
      </c>
      <c r="J2690" s="48" t="s">
        <v>13678</v>
      </c>
      <c r="K2690" s="35">
        <v>93</v>
      </c>
      <c r="L2690" s="49" t="s">
        <v>45</v>
      </c>
      <c r="M2690" s="50" t="str">
        <f>VLOOKUP(Table6[[#This Row],[Product]],Table3[],2)</f>
        <v>Gigastuff</v>
      </c>
      <c r="N2690" s="50" t="str">
        <f t="shared" si="124"/>
        <v>Feb</v>
      </c>
      <c r="O2690" s="56">
        <f t="shared" si="125"/>
        <v>2021</v>
      </c>
      <c r="P2690" s="51">
        <f>VLOOKUP(Table6[[#This Row],[Product]],Table3[],3)</f>
        <v>1.89</v>
      </c>
      <c r="Q2690" s="35">
        <f>VLOOKUP(Table6[[#This Row],[Product]],Table3[],4)</f>
        <v>18</v>
      </c>
      <c r="R2690" s="35">
        <f>Table6[[#This Row],[Quantity]]*Table6[[#This Row],[Case]]</f>
        <v>1674</v>
      </c>
      <c r="S2690" s="35">
        <f>Table6[[#This Row],[Total Sales]]*Table6[[#This Row],[Cost]]</f>
        <v>3163.8599999999997</v>
      </c>
    </row>
    <row r="2691" spans="1:19" x14ac:dyDescent="0.3">
      <c r="A2691" s="54">
        <v>2765</v>
      </c>
      <c r="B2691" s="35" t="s">
        <v>6957</v>
      </c>
      <c r="C2691" s="35" t="s">
        <v>188</v>
      </c>
      <c r="D2691" s="35" t="s">
        <v>41</v>
      </c>
      <c r="E2691" s="35" t="str">
        <f t="shared" ref="E2691:E2754" si="126">IF(OR(D2691="Mrs", D2691="Miss", D2691="Ms"), "F", IF(OR(D2691="Mr"), "M", IF(OR(D2691="Dr", D2691="Prof", D2691="Rev"), "M/F", "")))</f>
        <v>F</v>
      </c>
      <c r="F2691" s="35">
        <v>90</v>
      </c>
      <c r="G2691" s="35" t="s">
        <v>6958</v>
      </c>
      <c r="H2691" s="35" t="s">
        <v>1490</v>
      </c>
      <c r="I2691" s="35" t="s">
        <v>294</v>
      </c>
      <c r="J2691" s="48" t="s">
        <v>14131</v>
      </c>
      <c r="K2691" s="35">
        <v>87</v>
      </c>
      <c r="L2691" s="49" t="s">
        <v>20</v>
      </c>
      <c r="M2691" s="50" t="str">
        <f>VLOOKUP(Table6[[#This Row],[Product]],Table3[],2)</f>
        <v>Hyperwotsit</v>
      </c>
      <c r="N2691" s="50" t="str">
        <f t="shared" ref="N2691:N2754" si="127">TEXT(J2691,"mmm")</f>
        <v>Apr</v>
      </c>
      <c r="O2691" s="56">
        <f t="shared" ref="O2691:O2754" si="128">YEAR(J2691)</f>
        <v>2021</v>
      </c>
      <c r="P2691" s="51">
        <f>VLOOKUP(Table6[[#This Row],[Product]],Table3[],3)</f>
        <v>2.0099999999999998</v>
      </c>
      <c r="Q2691" s="35">
        <f>VLOOKUP(Table6[[#This Row],[Product]],Table3[],4)</f>
        <v>20</v>
      </c>
      <c r="R2691" s="35">
        <f>Table6[[#This Row],[Quantity]]*Table6[[#This Row],[Case]]</f>
        <v>1740</v>
      </c>
      <c r="S2691" s="35">
        <f>Table6[[#This Row],[Total Sales]]*Table6[[#This Row],[Cost]]</f>
        <v>3497.3999999999996</v>
      </c>
    </row>
    <row r="2692" spans="1:19" x14ac:dyDescent="0.3">
      <c r="A2692" s="54">
        <v>2766</v>
      </c>
      <c r="B2692" s="35" t="s">
        <v>3325</v>
      </c>
      <c r="C2692" s="35" t="s">
        <v>193</v>
      </c>
      <c r="D2692" s="35" t="s">
        <v>28</v>
      </c>
      <c r="E2692" s="35" t="str">
        <f t="shared" si="126"/>
        <v>M</v>
      </c>
      <c r="F2692" s="35">
        <v>30</v>
      </c>
      <c r="G2692" s="35" t="s">
        <v>6959</v>
      </c>
      <c r="H2692" s="35" t="s">
        <v>2354</v>
      </c>
      <c r="I2692" s="35" t="s">
        <v>178</v>
      </c>
      <c r="J2692" s="48">
        <v>44298</v>
      </c>
      <c r="K2692" s="35">
        <v>50</v>
      </c>
      <c r="L2692" s="49" t="s">
        <v>159</v>
      </c>
      <c r="M2692" s="50" t="str">
        <f>VLOOKUP(Table6[[#This Row],[Product]],Table3[],2)</f>
        <v>Ultrathing V3</v>
      </c>
      <c r="N2692" s="50" t="str">
        <f t="shared" si="127"/>
        <v>Apr</v>
      </c>
      <c r="O2692" s="56">
        <f t="shared" si="128"/>
        <v>2021</v>
      </c>
      <c r="P2692" s="51">
        <f>VLOOKUP(Table6[[#This Row],[Product]],Table3[],3)</f>
        <v>3.39</v>
      </c>
      <c r="Q2692" s="35">
        <f>VLOOKUP(Table6[[#This Row],[Product]],Table3[],4)</f>
        <v>24</v>
      </c>
      <c r="R2692" s="35">
        <f>Table6[[#This Row],[Quantity]]*Table6[[#This Row],[Case]]</f>
        <v>1200</v>
      </c>
      <c r="S2692" s="35">
        <f>Table6[[#This Row],[Total Sales]]*Table6[[#This Row],[Cost]]</f>
        <v>4068</v>
      </c>
    </row>
    <row r="2693" spans="1:19" x14ac:dyDescent="0.3">
      <c r="A2693" s="54">
        <v>2767</v>
      </c>
      <c r="B2693" s="35" t="s">
        <v>256</v>
      </c>
      <c r="C2693" s="35" t="s">
        <v>3673</v>
      </c>
      <c r="D2693" s="35" t="s">
        <v>28</v>
      </c>
      <c r="E2693" s="35" t="str">
        <f t="shared" si="126"/>
        <v>M</v>
      </c>
      <c r="F2693" s="35">
        <v>90</v>
      </c>
      <c r="G2693" s="35" t="s">
        <v>6960</v>
      </c>
      <c r="H2693" s="35" t="s">
        <v>5441</v>
      </c>
      <c r="I2693" s="35" t="s">
        <v>178</v>
      </c>
      <c r="J2693" s="48" t="s">
        <v>14216</v>
      </c>
      <c r="K2693" s="35">
        <v>81</v>
      </c>
      <c r="L2693" s="49" t="s">
        <v>159</v>
      </c>
      <c r="M2693" s="50" t="str">
        <f>VLOOKUP(Table6[[#This Row],[Product]],Table3[],2)</f>
        <v>Ultrathing V3</v>
      </c>
      <c r="N2693" s="50" t="str">
        <f t="shared" si="127"/>
        <v>Jan</v>
      </c>
      <c r="O2693" s="56">
        <f t="shared" si="128"/>
        <v>2020</v>
      </c>
      <c r="P2693" s="51">
        <f>VLOOKUP(Table6[[#This Row],[Product]],Table3[],3)</f>
        <v>3.39</v>
      </c>
      <c r="Q2693" s="35">
        <f>VLOOKUP(Table6[[#This Row],[Product]],Table3[],4)</f>
        <v>24</v>
      </c>
      <c r="R2693" s="35">
        <f>Table6[[#This Row],[Quantity]]*Table6[[#This Row],[Case]]</f>
        <v>1944</v>
      </c>
      <c r="S2693" s="35">
        <f>Table6[[#This Row],[Total Sales]]*Table6[[#This Row],[Cost]]</f>
        <v>6590.16</v>
      </c>
    </row>
    <row r="2694" spans="1:19" x14ac:dyDescent="0.3">
      <c r="A2694" s="54">
        <v>2768</v>
      </c>
      <c r="B2694" s="35" t="s">
        <v>1527</v>
      </c>
      <c r="C2694" s="35" t="s">
        <v>5161</v>
      </c>
      <c r="D2694" s="35" t="s">
        <v>15</v>
      </c>
      <c r="E2694" s="35" t="str">
        <f t="shared" si="126"/>
        <v>F</v>
      </c>
      <c r="F2694" s="35">
        <v>60</v>
      </c>
      <c r="G2694" s="35" t="s">
        <v>6961</v>
      </c>
      <c r="H2694" s="35" t="s">
        <v>4283</v>
      </c>
      <c r="I2694" s="35" t="s">
        <v>178</v>
      </c>
      <c r="J2694" s="48" t="s">
        <v>13744</v>
      </c>
      <c r="K2694" s="35">
        <v>65</v>
      </c>
      <c r="L2694" s="49" t="s">
        <v>33</v>
      </c>
      <c r="M2694" s="50" t="str">
        <f>VLOOKUP(Table6[[#This Row],[Product]],Table3[],2)</f>
        <v>Megawidget L</v>
      </c>
      <c r="N2694" s="50" t="str">
        <f t="shared" si="127"/>
        <v>Jan</v>
      </c>
      <c r="O2694" s="56">
        <f t="shared" si="128"/>
        <v>2022</v>
      </c>
      <c r="P2694" s="51">
        <f>VLOOKUP(Table6[[#This Row],[Product]],Table3[],3)</f>
        <v>1.79</v>
      </c>
      <c r="Q2694" s="35">
        <f>VLOOKUP(Table6[[#This Row],[Product]],Table3[],4)</f>
        <v>24</v>
      </c>
      <c r="R2694" s="35">
        <f>Table6[[#This Row],[Quantity]]*Table6[[#This Row],[Case]]</f>
        <v>1560</v>
      </c>
      <c r="S2694" s="35">
        <f>Table6[[#This Row],[Total Sales]]*Table6[[#This Row],[Cost]]</f>
        <v>2792.4</v>
      </c>
    </row>
    <row r="2695" spans="1:19" x14ac:dyDescent="0.3">
      <c r="A2695" s="54">
        <v>2769</v>
      </c>
      <c r="B2695" s="35" t="s">
        <v>5500</v>
      </c>
      <c r="C2695" s="35" t="s">
        <v>3738</v>
      </c>
      <c r="D2695" s="35" t="s">
        <v>28</v>
      </c>
      <c r="E2695" s="35" t="str">
        <f t="shared" si="126"/>
        <v>M</v>
      </c>
      <c r="F2695" s="35">
        <v>60</v>
      </c>
      <c r="G2695" s="35" t="s">
        <v>6962</v>
      </c>
      <c r="H2695" s="35" t="s">
        <v>4046</v>
      </c>
      <c r="I2695" s="35" t="s">
        <v>173</v>
      </c>
      <c r="J2695" s="48" t="s">
        <v>14217</v>
      </c>
      <c r="K2695" s="35">
        <v>48</v>
      </c>
      <c r="L2695" s="49" t="s">
        <v>45</v>
      </c>
      <c r="M2695" s="50" t="str">
        <f>VLOOKUP(Table6[[#This Row],[Product]],Table3[],2)</f>
        <v>Gigastuff</v>
      </c>
      <c r="N2695" s="50" t="str">
        <f t="shared" si="127"/>
        <v>Feb</v>
      </c>
      <c r="O2695" s="56">
        <f t="shared" si="128"/>
        <v>2022</v>
      </c>
      <c r="P2695" s="51">
        <f>VLOOKUP(Table6[[#This Row],[Product]],Table3[],3)</f>
        <v>1.89</v>
      </c>
      <c r="Q2695" s="35">
        <f>VLOOKUP(Table6[[#This Row],[Product]],Table3[],4)</f>
        <v>18</v>
      </c>
      <c r="R2695" s="35">
        <f>Table6[[#This Row],[Quantity]]*Table6[[#This Row],[Case]]</f>
        <v>864</v>
      </c>
      <c r="S2695" s="35">
        <f>Table6[[#This Row],[Total Sales]]*Table6[[#This Row],[Cost]]</f>
        <v>1632.9599999999998</v>
      </c>
    </row>
    <row r="2696" spans="1:19" x14ac:dyDescent="0.3">
      <c r="A2696" s="54">
        <v>2770</v>
      </c>
      <c r="B2696" s="35" t="s">
        <v>2565</v>
      </c>
      <c r="C2696" s="35" t="s">
        <v>3051</v>
      </c>
      <c r="D2696" s="35" t="s">
        <v>92</v>
      </c>
      <c r="E2696" s="35" t="str">
        <f t="shared" si="126"/>
        <v>M/F</v>
      </c>
      <c r="F2696" s="35">
        <v>90</v>
      </c>
      <c r="G2696" s="35" t="s">
        <v>6963</v>
      </c>
      <c r="H2696" s="35" t="s">
        <v>2667</v>
      </c>
      <c r="I2696" s="35" t="s">
        <v>187</v>
      </c>
      <c r="J2696" s="48" t="s">
        <v>13873</v>
      </c>
      <c r="K2696" s="35">
        <v>75</v>
      </c>
      <c r="L2696" s="49" t="s">
        <v>101</v>
      </c>
      <c r="M2696" s="50" t="str">
        <f>VLOOKUP(Table6[[#This Row],[Product]],Table3[],2)</f>
        <v>Superwossname</v>
      </c>
      <c r="N2696" s="50" t="str">
        <f t="shared" si="127"/>
        <v>Mar</v>
      </c>
      <c r="O2696" s="56">
        <f t="shared" si="128"/>
        <v>2020</v>
      </c>
      <c r="P2696" s="51">
        <f>VLOOKUP(Table6[[#This Row],[Product]],Table3[],3)</f>
        <v>3.49</v>
      </c>
      <c r="Q2696" s="35">
        <f>VLOOKUP(Table6[[#This Row],[Product]],Table3[],4)</f>
        <v>20</v>
      </c>
      <c r="R2696" s="35">
        <f>Table6[[#This Row],[Quantity]]*Table6[[#This Row],[Case]]</f>
        <v>1500</v>
      </c>
      <c r="S2696" s="35">
        <f>Table6[[#This Row],[Total Sales]]*Table6[[#This Row],[Cost]]</f>
        <v>5235</v>
      </c>
    </row>
    <row r="2697" spans="1:19" x14ac:dyDescent="0.3">
      <c r="A2697" s="54">
        <v>2771</v>
      </c>
      <c r="B2697" s="35" t="s">
        <v>6964</v>
      </c>
      <c r="C2697" s="35" t="s">
        <v>5370</v>
      </c>
      <c r="D2697" s="35" t="s">
        <v>51</v>
      </c>
      <c r="E2697" s="35" t="str">
        <f t="shared" si="126"/>
        <v>F</v>
      </c>
      <c r="F2697" s="35">
        <v>90</v>
      </c>
      <c r="G2697" s="35" t="s">
        <v>6963</v>
      </c>
      <c r="H2697" s="35" t="s">
        <v>3770</v>
      </c>
      <c r="I2697" s="35" t="s">
        <v>32</v>
      </c>
      <c r="J2697" s="48" t="s">
        <v>13981</v>
      </c>
      <c r="K2697" s="35">
        <v>2</v>
      </c>
      <c r="L2697" s="49" t="s">
        <v>70</v>
      </c>
      <c r="M2697" s="50" t="str">
        <f>VLOOKUP(Table6[[#This Row],[Product]],Table3[],2)</f>
        <v>Megawidget M</v>
      </c>
      <c r="N2697" s="50" t="str">
        <f t="shared" si="127"/>
        <v>May</v>
      </c>
      <c r="O2697" s="56">
        <f t="shared" si="128"/>
        <v>2022</v>
      </c>
      <c r="P2697" s="51">
        <f>VLOOKUP(Table6[[#This Row],[Product]],Table3[],3)</f>
        <v>1.29</v>
      </c>
      <c r="Q2697" s="35">
        <f>VLOOKUP(Table6[[#This Row],[Product]],Table3[],4)</f>
        <v>24</v>
      </c>
      <c r="R2697" s="35">
        <f>Table6[[#This Row],[Quantity]]*Table6[[#This Row],[Case]]</f>
        <v>48</v>
      </c>
      <c r="S2697" s="35">
        <f>Table6[[#This Row],[Total Sales]]*Table6[[#This Row],[Cost]]</f>
        <v>61.92</v>
      </c>
    </row>
    <row r="2698" spans="1:19" x14ac:dyDescent="0.3">
      <c r="A2698" s="54">
        <v>2772</v>
      </c>
      <c r="B2698" s="35" t="s">
        <v>1998</v>
      </c>
      <c r="C2698" s="35" t="s">
        <v>6965</v>
      </c>
      <c r="D2698" s="35" t="s">
        <v>28</v>
      </c>
      <c r="E2698" s="35" t="str">
        <f t="shared" si="126"/>
        <v>M</v>
      </c>
      <c r="F2698" s="35">
        <v>30</v>
      </c>
      <c r="G2698" s="35" t="s">
        <v>6966</v>
      </c>
      <c r="H2698" s="35" t="s">
        <v>1920</v>
      </c>
      <c r="I2698" s="35" t="s">
        <v>1921</v>
      </c>
      <c r="J2698" s="48" t="s">
        <v>13633</v>
      </c>
      <c r="K2698" s="35">
        <v>36</v>
      </c>
      <c r="L2698" s="49" t="s">
        <v>33</v>
      </c>
      <c r="M2698" s="50" t="str">
        <f>VLOOKUP(Table6[[#This Row],[Product]],Table3[],2)</f>
        <v>Megawidget L</v>
      </c>
      <c r="N2698" s="50" t="str">
        <f t="shared" si="127"/>
        <v>Apr</v>
      </c>
      <c r="O2698" s="56">
        <f t="shared" si="128"/>
        <v>2020</v>
      </c>
      <c r="P2698" s="51">
        <f>VLOOKUP(Table6[[#This Row],[Product]],Table3[],3)</f>
        <v>1.79</v>
      </c>
      <c r="Q2698" s="35">
        <f>VLOOKUP(Table6[[#This Row],[Product]],Table3[],4)</f>
        <v>24</v>
      </c>
      <c r="R2698" s="35">
        <f>Table6[[#This Row],[Quantity]]*Table6[[#This Row],[Case]]</f>
        <v>864</v>
      </c>
      <c r="S2698" s="35">
        <f>Table6[[#This Row],[Total Sales]]*Table6[[#This Row],[Cost]]</f>
        <v>1546.56</v>
      </c>
    </row>
    <row r="2699" spans="1:19" x14ac:dyDescent="0.3">
      <c r="A2699" s="54">
        <v>2773</v>
      </c>
      <c r="B2699" s="35" t="s">
        <v>6967</v>
      </c>
      <c r="C2699" s="35" t="s">
        <v>2177</v>
      </c>
      <c r="D2699" s="35" t="s">
        <v>15</v>
      </c>
      <c r="E2699" s="35" t="str">
        <f t="shared" si="126"/>
        <v>F</v>
      </c>
      <c r="F2699" s="35">
        <v>90</v>
      </c>
      <c r="G2699" s="35" t="s">
        <v>6968</v>
      </c>
      <c r="H2699" s="35" t="s">
        <v>793</v>
      </c>
      <c r="I2699" s="35" t="s">
        <v>178</v>
      </c>
      <c r="J2699" s="48">
        <v>44444</v>
      </c>
      <c r="K2699" s="35">
        <v>94</v>
      </c>
      <c r="L2699" s="49" t="s">
        <v>39</v>
      </c>
      <c r="M2699" s="50" t="str">
        <f>VLOOKUP(Table6[[#This Row],[Product]],Table3[],2)</f>
        <v>Ultrathing V1</v>
      </c>
      <c r="N2699" s="50" t="str">
        <f t="shared" si="127"/>
        <v>Sep</v>
      </c>
      <c r="O2699" s="56">
        <f t="shared" si="128"/>
        <v>2021</v>
      </c>
      <c r="P2699" s="51">
        <f>VLOOKUP(Table6[[#This Row],[Product]],Table3[],3)</f>
        <v>1.79</v>
      </c>
      <c r="Q2699" s="35">
        <f>VLOOKUP(Table6[[#This Row],[Product]],Table3[],4)</f>
        <v>17</v>
      </c>
      <c r="R2699" s="35">
        <f>Table6[[#This Row],[Quantity]]*Table6[[#This Row],[Case]]</f>
        <v>1598</v>
      </c>
      <c r="S2699" s="35">
        <f>Table6[[#This Row],[Total Sales]]*Table6[[#This Row],[Cost]]</f>
        <v>2860.42</v>
      </c>
    </row>
    <row r="2700" spans="1:19" x14ac:dyDescent="0.3">
      <c r="A2700" s="54">
        <v>2774</v>
      </c>
      <c r="B2700" s="35" t="s">
        <v>4489</v>
      </c>
      <c r="C2700" s="35" t="s">
        <v>5029</v>
      </c>
      <c r="D2700" s="35" t="s">
        <v>28</v>
      </c>
      <c r="E2700" s="35" t="str">
        <f t="shared" si="126"/>
        <v>M</v>
      </c>
      <c r="F2700" s="35">
        <v>90</v>
      </c>
      <c r="G2700" s="35" t="s">
        <v>6969</v>
      </c>
      <c r="H2700" s="35" t="s">
        <v>1888</v>
      </c>
      <c r="I2700" s="35" t="s">
        <v>1889</v>
      </c>
      <c r="J2700" s="48" t="s">
        <v>14007</v>
      </c>
      <c r="K2700" s="35">
        <v>54</v>
      </c>
      <c r="L2700" s="49" t="s">
        <v>70</v>
      </c>
      <c r="M2700" s="50" t="str">
        <f>VLOOKUP(Table6[[#This Row],[Product]],Table3[],2)</f>
        <v>Megawidget M</v>
      </c>
      <c r="N2700" s="50" t="str">
        <f t="shared" si="127"/>
        <v>May</v>
      </c>
      <c r="O2700" s="56">
        <f t="shared" si="128"/>
        <v>2020</v>
      </c>
      <c r="P2700" s="51">
        <f>VLOOKUP(Table6[[#This Row],[Product]],Table3[],3)</f>
        <v>1.29</v>
      </c>
      <c r="Q2700" s="35">
        <f>VLOOKUP(Table6[[#This Row],[Product]],Table3[],4)</f>
        <v>24</v>
      </c>
      <c r="R2700" s="35">
        <f>Table6[[#This Row],[Quantity]]*Table6[[#This Row],[Case]]</f>
        <v>1296</v>
      </c>
      <c r="S2700" s="35">
        <f>Table6[[#This Row],[Total Sales]]*Table6[[#This Row],[Cost]]</f>
        <v>1671.8400000000001</v>
      </c>
    </row>
    <row r="2701" spans="1:19" x14ac:dyDescent="0.3">
      <c r="A2701" s="54">
        <v>2775</v>
      </c>
      <c r="B2701" s="35" t="s">
        <v>6970</v>
      </c>
      <c r="C2701" s="35" t="s">
        <v>6971</v>
      </c>
      <c r="D2701" s="35" t="s">
        <v>15</v>
      </c>
      <c r="E2701" s="35" t="str">
        <f t="shared" si="126"/>
        <v>F</v>
      </c>
      <c r="F2701" s="35">
        <v>90</v>
      </c>
      <c r="G2701" s="35" t="s">
        <v>6972</v>
      </c>
      <c r="H2701" s="35" t="s">
        <v>1272</v>
      </c>
      <c r="I2701" s="35" t="s">
        <v>59</v>
      </c>
      <c r="J2701" s="48" t="s">
        <v>13845</v>
      </c>
      <c r="K2701" s="35">
        <v>83</v>
      </c>
      <c r="L2701" s="49" t="s">
        <v>64</v>
      </c>
      <c r="M2701" s="50" t="str">
        <f>VLOOKUP(Table6[[#This Row],[Product]],Table3[],2)</f>
        <v>Ultrathing V4</v>
      </c>
      <c r="N2701" s="50" t="str">
        <f t="shared" si="127"/>
        <v>Oct</v>
      </c>
      <c r="O2701" s="56">
        <f t="shared" si="128"/>
        <v>2020</v>
      </c>
      <c r="P2701" s="51">
        <f>VLOOKUP(Table6[[#This Row],[Product]],Table3[],3)</f>
        <v>3.99</v>
      </c>
      <c r="Q2701" s="35">
        <f>VLOOKUP(Table6[[#This Row],[Product]],Table3[],4)</f>
        <v>24</v>
      </c>
      <c r="R2701" s="35">
        <f>Table6[[#This Row],[Quantity]]*Table6[[#This Row],[Case]]</f>
        <v>1992</v>
      </c>
      <c r="S2701" s="35">
        <f>Table6[[#This Row],[Total Sales]]*Table6[[#This Row],[Cost]]</f>
        <v>7948.0800000000008</v>
      </c>
    </row>
    <row r="2702" spans="1:19" x14ac:dyDescent="0.3">
      <c r="A2702" s="54">
        <v>2776</v>
      </c>
      <c r="B2702" s="35" t="s">
        <v>6973</v>
      </c>
      <c r="C2702" s="35" t="s">
        <v>2453</v>
      </c>
      <c r="D2702" s="35" t="s">
        <v>15</v>
      </c>
      <c r="E2702" s="35" t="str">
        <f t="shared" si="126"/>
        <v>F</v>
      </c>
      <c r="F2702" s="35">
        <v>90</v>
      </c>
      <c r="G2702" s="35" t="s">
        <v>6974</v>
      </c>
      <c r="H2702" s="35" t="s">
        <v>4334</v>
      </c>
      <c r="I2702" s="35" t="s">
        <v>1199</v>
      </c>
      <c r="J2702" s="48" t="s">
        <v>13874</v>
      </c>
      <c r="K2702" s="35">
        <v>85</v>
      </c>
      <c r="L2702" s="49" t="s">
        <v>159</v>
      </c>
      <c r="M2702" s="50" t="str">
        <f>VLOOKUP(Table6[[#This Row],[Product]],Table3[],2)</f>
        <v>Ultrathing V3</v>
      </c>
      <c r="N2702" s="50" t="str">
        <f t="shared" si="127"/>
        <v>Aug</v>
      </c>
      <c r="O2702" s="56">
        <f t="shared" si="128"/>
        <v>2021</v>
      </c>
      <c r="P2702" s="51">
        <f>VLOOKUP(Table6[[#This Row],[Product]],Table3[],3)</f>
        <v>3.39</v>
      </c>
      <c r="Q2702" s="35">
        <f>VLOOKUP(Table6[[#This Row],[Product]],Table3[],4)</f>
        <v>24</v>
      </c>
      <c r="R2702" s="35">
        <f>Table6[[#This Row],[Quantity]]*Table6[[#This Row],[Case]]</f>
        <v>2040</v>
      </c>
      <c r="S2702" s="35">
        <f>Table6[[#This Row],[Total Sales]]*Table6[[#This Row],[Cost]]</f>
        <v>6915.6</v>
      </c>
    </row>
    <row r="2703" spans="1:19" x14ac:dyDescent="0.3">
      <c r="A2703" s="54">
        <v>2777</v>
      </c>
      <c r="B2703" s="35" t="s">
        <v>6975</v>
      </c>
      <c r="C2703" s="35" t="s">
        <v>2528</v>
      </c>
      <c r="D2703" s="35" t="s">
        <v>51</v>
      </c>
      <c r="E2703" s="35" t="str">
        <f t="shared" si="126"/>
        <v>F</v>
      </c>
      <c r="F2703" s="35">
        <v>30</v>
      </c>
      <c r="G2703" s="35" t="s">
        <v>6976</v>
      </c>
      <c r="H2703" s="35" t="s">
        <v>2393</v>
      </c>
      <c r="I2703" s="35" t="s">
        <v>1449</v>
      </c>
      <c r="J2703" s="48" t="s">
        <v>14063</v>
      </c>
      <c r="K2703" s="35">
        <v>50</v>
      </c>
      <c r="L2703" s="49" t="s">
        <v>80</v>
      </c>
      <c r="M2703" s="50" t="str">
        <f>VLOOKUP(Table6[[#This Row],[Product]],Table3[],2)</f>
        <v>Ultrathing V2</v>
      </c>
      <c r="N2703" s="50" t="str">
        <f t="shared" si="127"/>
        <v>Mar</v>
      </c>
      <c r="O2703" s="56">
        <f t="shared" si="128"/>
        <v>2020</v>
      </c>
      <c r="P2703" s="51">
        <f>VLOOKUP(Table6[[#This Row],[Product]],Table3[],3)</f>
        <v>2.95</v>
      </c>
      <c r="Q2703" s="35">
        <f>VLOOKUP(Table6[[#This Row],[Product]],Table3[],4)</f>
        <v>20</v>
      </c>
      <c r="R2703" s="35">
        <f>Table6[[#This Row],[Quantity]]*Table6[[#This Row],[Case]]</f>
        <v>1000</v>
      </c>
      <c r="S2703" s="35">
        <f>Table6[[#This Row],[Total Sales]]*Table6[[#This Row],[Cost]]</f>
        <v>2950</v>
      </c>
    </row>
    <row r="2704" spans="1:19" x14ac:dyDescent="0.3">
      <c r="A2704" s="54">
        <v>2778</v>
      </c>
      <c r="B2704" s="35" t="s">
        <v>6977</v>
      </c>
      <c r="C2704" s="35" t="s">
        <v>4803</v>
      </c>
      <c r="D2704" s="35" t="s">
        <v>15</v>
      </c>
      <c r="E2704" s="35" t="str">
        <f t="shared" si="126"/>
        <v>F</v>
      </c>
      <c r="F2704" s="35">
        <v>60</v>
      </c>
      <c r="G2704" s="35" t="s">
        <v>6976</v>
      </c>
      <c r="H2704" s="35" t="s">
        <v>637</v>
      </c>
      <c r="I2704" s="35" t="s">
        <v>32</v>
      </c>
      <c r="J2704" s="48" t="s">
        <v>13864</v>
      </c>
      <c r="K2704" s="35">
        <v>62</v>
      </c>
      <c r="L2704" s="49" t="s">
        <v>33</v>
      </c>
      <c r="M2704" s="50" t="str">
        <f>VLOOKUP(Table6[[#This Row],[Product]],Table3[],2)</f>
        <v>Megawidget L</v>
      </c>
      <c r="N2704" s="50" t="str">
        <f t="shared" si="127"/>
        <v>Sep</v>
      </c>
      <c r="O2704" s="56">
        <f t="shared" si="128"/>
        <v>2020</v>
      </c>
      <c r="P2704" s="51">
        <f>VLOOKUP(Table6[[#This Row],[Product]],Table3[],3)</f>
        <v>1.79</v>
      </c>
      <c r="Q2704" s="35">
        <f>VLOOKUP(Table6[[#This Row],[Product]],Table3[],4)</f>
        <v>24</v>
      </c>
      <c r="R2704" s="35">
        <f>Table6[[#This Row],[Quantity]]*Table6[[#This Row],[Case]]</f>
        <v>1488</v>
      </c>
      <c r="S2704" s="35">
        <f>Table6[[#This Row],[Total Sales]]*Table6[[#This Row],[Cost]]</f>
        <v>2663.52</v>
      </c>
    </row>
    <row r="2705" spans="1:19" x14ac:dyDescent="0.3">
      <c r="A2705" s="54">
        <v>2779</v>
      </c>
      <c r="B2705" s="35" t="s">
        <v>3039</v>
      </c>
      <c r="C2705" s="35" t="s">
        <v>6978</v>
      </c>
      <c r="D2705" s="35" t="s">
        <v>51</v>
      </c>
      <c r="E2705" s="35" t="str">
        <f t="shared" si="126"/>
        <v>F</v>
      </c>
      <c r="F2705" s="35">
        <v>30</v>
      </c>
      <c r="G2705" s="35" t="s">
        <v>6979</v>
      </c>
      <c r="H2705" s="35" t="s">
        <v>1453</v>
      </c>
      <c r="I2705" s="35" t="s">
        <v>1454</v>
      </c>
      <c r="J2705" s="48" t="s">
        <v>13748</v>
      </c>
      <c r="K2705" s="35">
        <v>60</v>
      </c>
      <c r="L2705" s="49" t="s">
        <v>70</v>
      </c>
      <c r="M2705" s="50" t="str">
        <f>VLOOKUP(Table6[[#This Row],[Product]],Table3[],2)</f>
        <v>Megawidget M</v>
      </c>
      <c r="N2705" s="50" t="str">
        <f t="shared" si="127"/>
        <v>Aug</v>
      </c>
      <c r="O2705" s="56">
        <f t="shared" si="128"/>
        <v>2020</v>
      </c>
      <c r="P2705" s="51">
        <f>VLOOKUP(Table6[[#This Row],[Product]],Table3[],3)</f>
        <v>1.29</v>
      </c>
      <c r="Q2705" s="35">
        <f>VLOOKUP(Table6[[#This Row],[Product]],Table3[],4)</f>
        <v>24</v>
      </c>
      <c r="R2705" s="35">
        <f>Table6[[#This Row],[Quantity]]*Table6[[#This Row],[Case]]</f>
        <v>1440</v>
      </c>
      <c r="S2705" s="35">
        <f>Table6[[#This Row],[Total Sales]]*Table6[[#This Row],[Cost]]</f>
        <v>1857.6000000000001</v>
      </c>
    </row>
    <row r="2706" spans="1:19" x14ac:dyDescent="0.3">
      <c r="A2706" s="54">
        <v>2780</v>
      </c>
      <c r="B2706" s="35" t="s">
        <v>6980</v>
      </c>
      <c r="C2706" s="35" t="s">
        <v>5174</v>
      </c>
      <c r="D2706" s="35" t="s">
        <v>28</v>
      </c>
      <c r="E2706" s="35" t="str">
        <f t="shared" si="126"/>
        <v>M</v>
      </c>
      <c r="F2706" s="35">
        <v>30</v>
      </c>
      <c r="G2706" s="35" t="s">
        <v>6981</v>
      </c>
      <c r="H2706" s="35" t="s">
        <v>3200</v>
      </c>
      <c r="I2706" s="35" t="s">
        <v>32</v>
      </c>
      <c r="J2706" s="48" t="s">
        <v>14105</v>
      </c>
      <c r="K2706" s="35">
        <v>93</v>
      </c>
      <c r="L2706" s="49" t="s">
        <v>80</v>
      </c>
      <c r="M2706" s="50" t="str">
        <f>VLOOKUP(Table6[[#This Row],[Product]],Table3[],2)</f>
        <v>Ultrathing V2</v>
      </c>
      <c r="N2706" s="50" t="str">
        <f t="shared" si="127"/>
        <v>Mar</v>
      </c>
      <c r="O2706" s="56">
        <f t="shared" si="128"/>
        <v>2021</v>
      </c>
      <c r="P2706" s="51">
        <f>VLOOKUP(Table6[[#This Row],[Product]],Table3[],3)</f>
        <v>2.95</v>
      </c>
      <c r="Q2706" s="35">
        <f>VLOOKUP(Table6[[#This Row],[Product]],Table3[],4)</f>
        <v>20</v>
      </c>
      <c r="R2706" s="35">
        <f>Table6[[#This Row],[Quantity]]*Table6[[#This Row],[Case]]</f>
        <v>1860</v>
      </c>
      <c r="S2706" s="35">
        <f>Table6[[#This Row],[Total Sales]]*Table6[[#This Row],[Cost]]</f>
        <v>5487</v>
      </c>
    </row>
    <row r="2707" spans="1:19" x14ac:dyDescent="0.3">
      <c r="A2707" s="54">
        <v>2781</v>
      </c>
      <c r="B2707" s="35" t="s">
        <v>2009</v>
      </c>
      <c r="C2707" s="35" t="s">
        <v>6982</v>
      </c>
      <c r="D2707" s="35" t="s">
        <v>28</v>
      </c>
      <c r="E2707" s="35" t="str">
        <f t="shared" si="126"/>
        <v>M</v>
      </c>
      <c r="F2707" s="35">
        <v>90</v>
      </c>
      <c r="G2707" s="35" t="s">
        <v>6983</v>
      </c>
      <c r="H2707" s="35" t="s">
        <v>5170</v>
      </c>
      <c r="I2707" s="35" t="s">
        <v>294</v>
      </c>
      <c r="J2707" s="48" t="s">
        <v>13933</v>
      </c>
      <c r="K2707" s="35">
        <v>67</v>
      </c>
      <c r="L2707" s="49" t="s">
        <v>54</v>
      </c>
      <c r="M2707" s="50" t="str">
        <f>VLOOKUP(Table6[[#This Row],[Product]],Table3[],2)</f>
        <v>Megawidget S</v>
      </c>
      <c r="N2707" s="50" t="str">
        <f t="shared" si="127"/>
        <v>Jul</v>
      </c>
      <c r="O2707" s="56">
        <f t="shared" si="128"/>
        <v>2022</v>
      </c>
      <c r="P2707" s="51">
        <f>VLOOKUP(Table6[[#This Row],[Product]],Table3[],3)</f>
        <v>0.69</v>
      </c>
      <c r="Q2707" s="35">
        <f>VLOOKUP(Table6[[#This Row],[Product]],Table3[],4)</f>
        <v>24</v>
      </c>
      <c r="R2707" s="35">
        <f>Table6[[#This Row],[Quantity]]*Table6[[#This Row],[Case]]</f>
        <v>1608</v>
      </c>
      <c r="S2707" s="35">
        <f>Table6[[#This Row],[Total Sales]]*Table6[[#This Row],[Cost]]</f>
        <v>1109.52</v>
      </c>
    </row>
    <row r="2708" spans="1:19" x14ac:dyDescent="0.3">
      <c r="A2708" s="54">
        <v>2782</v>
      </c>
      <c r="B2708" s="35" t="s">
        <v>6984</v>
      </c>
      <c r="C2708" s="35" t="s">
        <v>5653</v>
      </c>
      <c r="D2708" s="35" t="s">
        <v>28</v>
      </c>
      <c r="E2708" s="35" t="str">
        <f t="shared" si="126"/>
        <v>M</v>
      </c>
      <c r="F2708" s="35">
        <v>30</v>
      </c>
      <c r="G2708" s="35" t="s">
        <v>6985</v>
      </c>
      <c r="H2708" s="35" t="s">
        <v>5477</v>
      </c>
      <c r="I2708" s="35" t="s">
        <v>187</v>
      </c>
      <c r="J2708" s="48" t="s">
        <v>13729</v>
      </c>
      <c r="K2708" s="35">
        <v>60</v>
      </c>
      <c r="L2708" s="49" t="s">
        <v>70</v>
      </c>
      <c r="M2708" s="50" t="str">
        <f>VLOOKUP(Table6[[#This Row],[Product]],Table3[],2)</f>
        <v>Megawidget M</v>
      </c>
      <c r="N2708" s="50" t="str">
        <f t="shared" si="127"/>
        <v>Sep</v>
      </c>
      <c r="O2708" s="56">
        <f t="shared" si="128"/>
        <v>2021</v>
      </c>
      <c r="P2708" s="51">
        <f>VLOOKUP(Table6[[#This Row],[Product]],Table3[],3)</f>
        <v>1.29</v>
      </c>
      <c r="Q2708" s="35">
        <f>VLOOKUP(Table6[[#This Row],[Product]],Table3[],4)</f>
        <v>24</v>
      </c>
      <c r="R2708" s="35">
        <f>Table6[[#This Row],[Quantity]]*Table6[[#This Row],[Case]]</f>
        <v>1440</v>
      </c>
      <c r="S2708" s="35">
        <f>Table6[[#This Row],[Total Sales]]*Table6[[#This Row],[Cost]]</f>
        <v>1857.6000000000001</v>
      </c>
    </row>
    <row r="2709" spans="1:19" x14ac:dyDescent="0.3">
      <c r="A2709" s="54">
        <v>2783</v>
      </c>
      <c r="B2709" s="35" t="s">
        <v>1140</v>
      </c>
      <c r="C2709" s="35" t="s">
        <v>3884</v>
      </c>
      <c r="D2709" s="35" t="s">
        <v>28</v>
      </c>
      <c r="E2709" s="35" t="str">
        <f t="shared" si="126"/>
        <v>M</v>
      </c>
      <c r="F2709" s="35">
        <v>30</v>
      </c>
      <c r="G2709" s="35" t="s">
        <v>6986</v>
      </c>
      <c r="H2709" s="35" t="s">
        <v>3790</v>
      </c>
      <c r="I2709" s="35" t="s">
        <v>32</v>
      </c>
      <c r="J2709" s="48">
        <v>44083</v>
      </c>
      <c r="K2709" s="35">
        <v>80</v>
      </c>
      <c r="L2709" s="49" t="s">
        <v>45</v>
      </c>
      <c r="M2709" s="50" t="str">
        <f>VLOOKUP(Table6[[#This Row],[Product]],Table3[],2)</f>
        <v>Gigastuff</v>
      </c>
      <c r="N2709" s="50" t="str">
        <f t="shared" si="127"/>
        <v>Sep</v>
      </c>
      <c r="O2709" s="56">
        <f t="shared" si="128"/>
        <v>2020</v>
      </c>
      <c r="P2709" s="51">
        <f>VLOOKUP(Table6[[#This Row],[Product]],Table3[],3)</f>
        <v>1.89</v>
      </c>
      <c r="Q2709" s="35">
        <f>VLOOKUP(Table6[[#This Row],[Product]],Table3[],4)</f>
        <v>18</v>
      </c>
      <c r="R2709" s="35">
        <f>Table6[[#This Row],[Quantity]]*Table6[[#This Row],[Case]]</f>
        <v>1440</v>
      </c>
      <c r="S2709" s="35">
        <f>Table6[[#This Row],[Total Sales]]*Table6[[#This Row],[Cost]]</f>
        <v>2721.6</v>
      </c>
    </row>
    <row r="2710" spans="1:19" x14ac:dyDescent="0.3">
      <c r="A2710" s="54">
        <v>2784</v>
      </c>
      <c r="B2710" s="35" t="s">
        <v>6987</v>
      </c>
      <c r="C2710" s="35" t="s">
        <v>961</v>
      </c>
      <c r="D2710" s="35" t="s">
        <v>15</v>
      </c>
      <c r="E2710" s="35" t="str">
        <f t="shared" si="126"/>
        <v>F</v>
      </c>
      <c r="F2710" s="35">
        <v>30</v>
      </c>
      <c r="G2710" s="35" t="s">
        <v>15184</v>
      </c>
      <c r="H2710" s="35" t="s">
        <v>356</v>
      </c>
      <c r="I2710" s="35" t="s">
        <v>178</v>
      </c>
      <c r="J2710" s="48" t="s">
        <v>14161</v>
      </c>
      <c r="K2710" s="35">
        <v>30</v>
      </c>
      <c r="L2710" s="49" t="s">
        <v>54</v>
      </c>
      <c r="M2710" s="50" t="str">
        <f>VLOOKUP(Table6[[#This Row],[Product]],Table3[],2)</f>
        <v>Megawidget S</v>
      </c>
      <c r="N2710" s="50" t="str">
        <f t="shared" si="127"/>
        <v>Jan</v>
      </c>
      <c r="O2710" s="56">
        <f t="shared" si="128"/>
        <v>2022</v>
      </c>
      <c r="P2710" s="51">
        <f>VLOOKUP(Table6[[#This Row],[Product]],Table3[],3)</f>
        <v>0.69</v>
      </c>
      <c r="Q2710" s="35">
        <f>VLOOKUP(Table6[[#This Row],[Product]],Table3[],4)</f>
        <v>24</v>
      </c>
      <c r="R2710" s="35">
        <f>Table6[[#This Row],[Quantity]]*Table6[[#This Row],[Case]]</f>
        <v>720</v>
      </c>
      <c r="S2710" s="35">
        <f>Table6[[#This Row],[Total Sales]]*Table6[[#This Row],[Cost]]</f>
        <v>496.79999999999995</v>
      </c>
    </row>
    <row r="2711" spans="1:19" x14ac:dyDescent="0.3">
      <c r="A2711" s="54">
        <v>2785</v>
      </c>
      <c r="B2711" s="35" t="s">
        <v>1554</v>
      </c>
      <c r="C2711" s="35" t="s">
        <v>6390</v>
      </c>
      <c r="D2711" s="35" t="s">
        <v>28</v>
      </c>
      <c r="E2711" s="35" t="str">
        <f t="shared" si="126"/>
        <v>M</v>
      </c>
      <c r="F2711" s="35">
        <v>30</v>
      </c>
      <c r="G2711" s="35" t="s">
        <v>6989</v>
      </c>
      <c r="H2711" s="35" t="s">
        <v>1333</v>
      </c>
      <c r="I2711" s="35" t="s">
        <v>294</v>
      </c>
      <c r="J2711" s="48" t="s">
        <v>14122</v>
      </c>
      <c r="K2711" s="35">
        <v>29</v>
      </c>
      <c r="L2711" s="49" t="s">
        <v>159</v>
      </c>
      <c r="M2711" s="50" t="str">
        <f>VLOOKUP(Table6[[#This Row],[Product]],Table3[],2)</f>
        <v>Ultrathing V3</v>
      </c>
      <c r="N2711" s="50" t="str">
        <f t="shared" si="127"/>
        <v>Nov</v>
      </c>
      <c r="O2711" s="56">
        <f t="shared" si="128"/>
        <v>2021</v>
      </c>
      <c r="P2711" s="51">
        <f>VLOOKUP(Table6[[#This Row],[Product]],Table3[],3)</f>
        <v>3.39</v>
      </c>
      <c r="Q2711" s="35">
        <f>VLOOKUP(Table6[[#This Row],[Product]],Table3[],4)</f>
        <v>24</v>
      </c>
      <c r="R2711" s="35">
        <f>Table6[[#This Row],[Quantity]]*Table6[[#This Row],[Case]]</f>
        <v>696</v>
      </c>
      <c r="S2711" s="35">
        <f>Table6[[#This Row],[Total Sales]]*Table6[[#This Row],[Cost]]</f>
        <v>2359.44</v>
      </c>
    </row>
    <row r="2712" spans="1:19" x14ac:dyDescent="0.3">
      <c r="A2712" s="54">
        <v>2786</v>
      </c>
      <c r="B2712" s="35" t="s">
        <v>6990</v>
      </c>
      <c r="C2712" s="35" t="s">
        <v>4009</v>
      </c>
      <c r="D2712" s="35" t="s">
        <v>41</v>
      </c>
      <c r="E2712" s="35" t="str">
        <f t="shared" si="126"/>
        <v>F</v>
      </c>
      <c r="F2712" s="35">
        <v>90</v>
      </c>
      <c r="G2712" s="35" t="s">
        <v>6991</v>
      </c>
      <c r="H2712" s="35" t="s">
        <v>2893</v>
      </c>
      <c r="I2712" s="35" t="s">
        <v>32</v>
      </c>
      <c r="J2712" s="48">
        <v>44414</v>
      </c>
      <c r="K2712" s="35">
        <v>56</v>
      </c>
      <c r="L2712" s="49" t="s">
        <v>20</v>
      </c>
      <c r="M2712" s="50" t="str">
        <f>VLOOKUP(Table6[[#This Row],[Product]],Table3[],2)</f>
        <v>Hyperwotsit</v>
      </c>
      <c r="N2712" s="50" t="str">
        <f t="shared" si="127"/>
        <v>Aug</v>
      </c>
      <c r="O2712" s="56">
        <f t="shared" si="128"/>
        <v>2021</v>
      </c>
      <c r="P2712" s="51">
        <f>VLOOKUP(Table6[[#This Row],[Product]],Table3[],3)</f>
        <v>2.0099999999999998</v>
      </c>
      <c r="Q2712" s="35">
        <f>VLOOKUP(Table6[[#This Row],[Product]],Table3[],4)</f>
        <v>20</v>
      </c>
      <c r="R2712" s="35">
        <f>Table6[[#This Row],[Quantity]]*Table6[[#This Row],[Case]]</f>
        <v>1120</v>
      </c>
      <c r="S2712" s="35">
        <f>Table6[[#This Row],[Total Sales]]*Table6[[#This Row],[Cost]]</f>
        <v>2251.1999999999998</v>
      </c>
    </row>
    <row r="2713" spans="1:19" x14ac:dyDescent="0.3">
      <c r="A2713" s="54">
        <v>2787</v>
      </c>
      <c r="B2713" s="35" t="s">
        <v>2603</v>
      </c>
      <c r="C2713" s="35" t="s">
        <v>2198</v>
      </c>
      <c r="D2713" s="35" t="s">
        <v>28</v>
      </c>
      <c r="E2713" s="35" t="str">
        <f t="shared" si="126"/>
        <v>M</v>
      </c>
      <c r="F2713" s="35">
        <v>30</v>
      </c>
      <c r="G2713" s="35" t="s">
        <v>6992</v>
      </c>
      <c r="H2713" s="35" t="s">
        <v>2834</v>
      </c>
      <c r="I2713" s="35" t="s">
        <v>19</v>
      </c>
      <c r="J2713" s="48" t="s">
        <v>13953</v>
      </c>
      <c r="K2713" s="35">
        <v>14</v>
      </c>
      <c r="L2713" s="49" t="s">
        <v>80</v>
      </c>
      <c r="M2713" s="50" t="str">
        <f>VLOOKUP(Table6[[#This Row],[Product]],Table3[],2)</f>
        <v>Ultrathing V2</v>
      </c>
      <c r="N2713" s="50" t="str">
        <f t="shared" si="127"/>
        <v>Aug</v>
      </c>
      <c r="O2713" s="56">
        <f t="shared" si="128"/>
        <v>2020</v>
      </c>
      <c r="P2713" s="51">
        <f>VLOOKUP(Table6[[#This Row],[Product]],Table3[],3)</f>
        <v>2.95</v>
      </c>
      <c r="Q2713" s="35">
        <f>VLOOKUP(Table6[[#This Row],[Product]],Table3[],4)</f>
        <v>20</v>
      </c>
      <c r="R2713" s="35">
        <f>Table6[[#This Row],[Quantity]]*Table6[[#This Row],[Case]]</f>
        <v>280</v>
      </c>
      <c r="S2713" s="35">
        <f>Table6[[#This Row],[Total Sales]]*Table6[[#This Row],[Cost]]</f>
        <v>826</v>
      </c>
    </row>
    <row r="2714" spans="1:19" x14ac:dyDescent="0.3">
      <c r="A2714" s="54">
        <v>2788</v>
      </c>
      <c r="B2714" s="35" t="s">
        <v>6111</v>
      </c>
      <c r="C2714" s="35" t="s">
        <v>135</v>
      </c>
      <c r="D2714" s="35" t="s">
        <v>51</v>
      </c>
      <c r="E2714" s="35" t="str">
        <f t="shared" si="126"/>
        <v>F</v>
      </c>
      <c r="F2714" s="35">
        <v>90</v>
      </c>
      <c r="G2714" s="35" t="s">
        <v>6993</v>
      </c>
      <c r="H2714" s="35" t="s">
        <v>3384</v>
      </c>
      <c r="I2714" s="35" t="s">
        <v>32</v>
      </c>
      <c r="J2714" s="48" t="s">
        <v>13902</v>
      </c>
      <c r="K2714" s="35">
        <v>33</v>
      </c>
      <c r="L2714" s="49" t="s">
        <v>54</v>
      </c>
      <c r="M2714" s="50" t="str">
        <f>VLOOKUP(Table6[[#This Row],[Product]],Table3[],2)</f>
        <v>Megawidget S</v>
      </c>
      <c r="N2714" s="50" t="str">
        <f t="shared" si="127"/>
        <v>Aug</v>
      </c>
      <c r="O2714" s="56">
        <f t="shared" si="128"/>
        <v>2021</v>
      </c>
      <c r="P2714" s="51">
        <f>VLOOKUP(Table6[[#This Row],[Product]],Table3[],3)</f>
        <v>0.69</v>
      </c>
      <c r="Q2714" s="35">
        <f>VLOOKUP(Table6[[#This Row],[Product]],Table3[],4)</f>
        <v>24</v>
      </c>
      <c r="R2714" s="35">
        <f>Table6[[#This Row],[Quantity]]*Table6[[#This Row],[Case]]</f>
        <v>792</v>
      </c>
      <c r="S2714" s="35">
        <f>Table6[[#This Row],[Total Sales]]*Table6[[#This Row],[Cost]]</f>
        <v>546.4799999999999</v>
      </c>
    </row>
    <row r="2715" spans="1:19" x14ac:dyDescent="0.3">
      <c r="A2715" s="54">
        <v>2789</v>
      </c>
      <c r="B2715" s="35" t="s">
        <v>6994</v>
      </c>
      <c r="C2715" s="35" t="s">
        <v>4949</v>
      </c>
      <c r="D2715" s="35" t="s">
        <v>51</v>
      </c>
      <c r="E2715" s="35" t="str">
        <f t="shared" si="126"/>
        <v>F</v>
      </c>
      <c r="F2715" s="35">
        <v>90</v>
      </c>
      <c r="G2715" s="35" t="s">
        <v>6995</v>
      </c>
      <c r="H2715" s="35" t="s">
        <v>1915</v>
      </c>
      <c r="I2715" s="35" t="s">
        <v>19</v>
      </c>
      <c r="J2715" s="48">
        <v>44478</v>
      </c>
      <c r="K2715" s="35">
        <v>26</v>
      </c>
      <c r="L2715" s="49" t="s">
        <v>64</v>
      </c>
      <c r="M2715" s="50" t="str">
        <f>VLOOKUP(Table6[[#This Row],[Product]],Table3[],2)</f>
        <v>Ultrathing V4</v>
      </c>
      <c r="N2715" s="50" t="str">
        <f t="shared" si="127"/>
        <v>Oct</v>
      </c>
      <c r="O2715" s="56">
        <f t="shared" si="128"/>
        <v>2021</v>
      </c>
      <c r="P2715" s="51">
        <f>VLOOKUP(Table6[[#This Row],[Product]],Table3[],3)</f>
        <v>3.99</v>
      </c>
      <c r="Q2715" s="35">
        <f>VLOOKUP(Table6[[#This Row],[Product]],Table3[],4)</f>
        <v>24</v>
      </c>
      <c r="R2715" s="35">
        <f>Table6[[#This Row],[Quantity]]*Table6[[#This Row],[Case]]</f>
        <v>624</v>
      </c>
      <c r="S2715" s="35">
        <f>Table6[[#This Row],[Total Sales]]*Table6[[#This Row],[Cost]]</f>
        <v>2489.7600000000002</v>
      </c>
    </row>
    <row r="2716" spans="1:19" x14ac:dyDescent="0.3">
      <c r="A2716" s="54">
        <v>2790</v>
      </c>
      <c r="B2716" s="35" t="s">
        <v>6796</v>
      </c>
      <c r="C2716" s="35" t="s">
        <v>2900</v>
      </c>
      <c r="D2716" s="35" t="s">
        <v>28</v>
      </c>
      <c r="E2716" s="35" t="str">
        <f t="shared" si="126"/>
        <v>M</v>
      </c>
      <c r="F2716" s="35">
        <v>90</v>
      </c>
      <c r="G2716" s="35" t="s">
        <v>6995</v>
      </c>
      <c r="H2716" s="35" t="s">
        <v>1228</v>
      </c>
      <c r="I2716" s="35" t="s">
        <v>25</v>
      </c>
      <c r="J2716" s="48">
        <v>44298</v>
      </c>
      <c r="K2716" s="35">
        <v>31</v>
      </c>
      <c r="L2716" s="49" t="s">
        <v>20</v>
      </c>
      <c r="M2716" s="50" t="str">
        <f>VLOOKUP(Table6[[#This Row],[Product]],Table3[],2)</f>
        <v>Hyperwotsit</v>
      </c>
      <c r="N2716" s="50" t="str">
        <f t="shared" si="127"/>
        <v>Apr</v>
      </c>
      <c r="O2716" s="56">
        <f t="shared" si="128"/>
        <v>2021</v>
      </c>
      <c r="P2716" s="51">
        <f>VLOOKUP(Table6[[#This Row],[Product]],Table3[],3)</f>
        <v>2.0099999999999998</v>
      </c>
      <c r="Q2716" s="35">
        <f>VLOOKUP(Table6[[#This Row],[Product]],Table3[],4)</f>
        <v>20</v>
      </c>
      <c r="R2716" s="35">
        <f>Table6[[#This Row],[Quantity]]*Table6[[#This Row],[Case]]</f>
        <v>620</v>
      </c>
      <c r="S2716" s="35">
        <f>Table6[[#This Row],[Total Sales]]*Table6[[#This Row],[Cost]]</f>
        <v>1246.1999999999998</v>
      </c>
    </row>
    <row r="2717" spans="1:19" x14ac:dyDescent="0.3">
      <c r="A2717" s="54">
        <v>2791</v>
      </c>
      <c r="B2717" s="35" t="s">
        <v>2300</v>
      </c>
      <c r="C2717" s="35" t="s">
        <v>5955</v>
      </c>
      <c r="D2717" s="35" t="s">
        <v>28</v>
      </c>
      <c r="E2717" s="35" t="str">
        <f t="shared" si="126"/>
        <v>M</v>
      </c>
      <c r="F2717" s="35">
        <v>90</v>
      </c>
      <c r="G2717" s="35" t="s">
        <v>6996</v>
      </c>
      <c r="H2717" s="35" t="s">
        <v>2997</v>
      </c>
      <c r="I2717" s="35" t="s">
        <v>32</v>
      </c>
      <c r="J2717" s="48" t="s">
        <v>13876</v>
      </c>
      <c r="K2717" s="35">
        <v>97</v>
      </c>
      <c r="L2717" s="49" t="s">
        <v>101</v>
      </c>
      <c r="M2717" s="50" t="str">
        <f>VLOOKUP(Table6[[#This Row],[Product]],Table3[],2)</f>
        <v>Superwossname</v>
      </c>
      <c r="N2717" s="50" t="str">
        <f t="shared" si="127"/>
        <v>Jul</v>
      </c>
      <c r="O2717" s="56">
        <f t="shared" si="128"/>
        <v>2022</v>
      </c>
      <c r="P2717" s="51">
        <f>VLOOKUP(Table6[[#This Row],[Product]],Table3[],3)</f>
        <v>3.49</v>
      </c>
      <c r="Q2717" s="35">
        <f>VLOOKUP(Table6[[#This Row],[Product]],Table3[],4)</f>
        <v>20</v>
      </c>
      <c r="R2717" s="35">
        <f>Table6[[#This Row],[Quantity]]*Table6[[#This Row],[Case]]</f>
        <v>1940</v>
      </c>
      <c r="S2717" s="35">
        <f>Table6[[#This Row],[Total Sales]]*Table6[[#This Row],[Cost]]</f>
        <v>6770.6</v>
      </c>
    </row>
    <row r="2718" spans="1:19" x14ac:dyDescent="0.3">
      <c r="A2718" s="54">
        <v>2792</v>
      </c>
      <c r="B2718" s="35" t="s">
        <v>5548</v>
      </c>
      <c r="C2718" s="35" t="s">
        <v>6997</v>
      </c>
      <c r="D2718" s="35" t="s">
        <v>41</v>
      </c>
      <c r="E2718" s="35" t="str">
        <f t="shared" si="126"/>
        <v>F</v>
      </c>
      <c r="F2718" s="35">
        <v>60</v>
      </c>
      <c r="G2718" s="35" t="s">
        <v>6998</v>
      </c>
      <c r="H2718" s="35" t="s">
        <v>1764</v>
      </c>
      <c r="I2718" s="35" t="s">
        <v>124</v>
      </c>
      <c r="J2718" s="48" t="s">
        <v>14208</v>
      </c>
      <c r="K2718" s="35">
        <v>79</v>
      </c>
      <c r="L2718" s="49" t="s">
        <v>45</v>
      </c>
      <c r="M2718" s="50" t="str">
        <f>VLOOKUP(Table6[[#This Row],[Product]],Table3[],2)</f>
        <v>Gigastuff</v>
      </c>
      <c r="N2718" s="50" t="str">
        <f t="shared" si="127"/>
        <v>Nov</v>
      </c>
      <c r="O2718" s="56">
        <f t="shared" si="128"/>
        <v>2020</v>
      </c>
      <c r="P2718" s="51">
        <f>VLOOKUP(Table6[[#This Row],[Product]],Table3[],3)</f>
        <v>1.89</v>
      </c>
      <c r="Q2718" s="35">
        <f>VLOOKUP(Table6[[#This Row],[Product]],Table3[],4)</f>
        <v>18</v>
      </c>
      <c r="R2718" s="35">
        <f>Table6[[#This Row],[Quantity]]*Table6[[#This Row],[Case]]</f>
        <v>1422</v>
      </c>
      <c r="S2718" s="35">
        <f>Table6[[#This Row],[Total Sales]]*Table6[[#This Row],[Cost]]</f>
        <v>2687.58</v>
      </c>
    </row>
    <row r="2719" spans="1:19" x14ac:dyDescent="0.3">
      <c r="A2719" s="54">
        <v>2793</v>
      </c>
      <c r="B2719" s="35" t="s">
        <v>6999</v>
      </c>
      <c r="C2719" s="35" t="s">
        <v>7000</v>
      </c>
      <c r="D2719" s="35" t="s">
        <v>51</v>
      </c>
      <c r="E2719" s="35" t="str">
        <f t="shared" si="126"/>
        <v>F</v>
      </c>
      <c r="F2719" s="35">
        <v>90</v>
      </c>
      <c r="G2719" s="35" t="s">
        <v>6998</v>
      </c>
      <c r="H2719" s="35" t="s">
        <v>7001</v>
      </c>
      <c r="I2719" s="35" t="s">
        <v>32</v>
      </c>
      <c r="J2719" s="48" t="s">
        <v>13695</v>
      </c>
      <c r="K2719" s="35">
        <v>63</v>
      </c>
      <c r="L2719" s="49" t="s">
        <v>101</v>
      </c>
      <c r="M2719" s="50" t="str">
        <f>VLOOKUP(Table6[[#This Row],[Product]],Table3[],2)</f>
        <v>Superwossname</v>
      </c>
      <c r="N2719" s="50" t="str">
        <f t="shared" si="127"/>
        <v>Mar</v>
      </c>
      <c r="O2719" s="56">
        <f t="shared" si="128"/>
        <v>2021</v>
      </c>
      <c r="P2719" s="51">
        <f>VLOOKUP(Table6[[#This Row],[Product]],Table3[],3)</f>
        <v>3.49</v>
      </c>
      <c r="Q2719" s="35">
        <f>VLOOKUP(Table6[[#This Row],[Product]],Table3[],4)</f>
        <v>20</v>
      </c>
      <c r="R2719" s="35">
        <f>Table6[[#This Row],[Quantity]]*Table6[[#This Row],[Case]]</f>
        <v>1260</v>
      </c>
      <c r="S2719" s="35">
        <f>Table6[[#This Row],[Total Sales]]*Table6[[#This Row],[Cost]]</f>
        <v>4397.4000000000005</v>
      </c>
    </row>
    <row r="2720" spans="1:19" x14ac:dyDescent="0.3">
      <c r="A2720" s="54">
        <v>2794</v>
      </c>
      <c r="B2720" s="35" t="s">
        <v>1736</v>
      </c>
      <c r="C2720" s="35" t="s">
        <v>5727</v>
      </c>
      <c r="D2720" s="35" t="s">
        <v>51</v>
      </c>
      <c r="E2720" s="35" t="str">
        <f t="shared" si="126"/>
        <v>F</v>
      </c>
      <c r="F2720" s="35">
        <v>90</v>
      </c>
      <c r="G2720" s="35" t="s">
        <v>7002</v>
      </c>
      <c r="H2720" s="35" t="s">
        <v>4180</v>
      </c>
      <c r="I2720" s="35" t="s">
        <v>187</v>
      </c>
      <c r="J2720" s="48" t="s">
        <v>13737</v>
      </c>
      <c r="K2720" s="35">
        <v>48</v>
      </c>
      <c r="L2720" s="49" t="s">
        <v>54</v>
      </c>
      <c r="M2720" s="50" t="str">
        <f>VLOOKUP(Table6[[#This Row],[Product]],Table3[],2)</f>
        <v>Megawidget S</v>
      </c>
      <c r="N2720" s="50" t="str">
        <f t="shared" si="127"/>
        <v>Aug</v>
      </c>
      <c r="O2720" s="56">
        <f t="shared" si="128"/>
        <v>2022</v>
      </c>
      <c r="P2720" s="51">
        <f>VLOOKUP(Table6[[#This Row],[Product]],Table3[],3)</f>
        <v>0.69</v>
      </c>
      <c r="Q2720" s="35">
        <f>VLOOKUP(Table6[[#This Row],[Product]],Table3[],4)</f>
        <v>24</v>
      </c>
      <c r="R2720" s="35">
        <f>Table6[[#This Row],[Quantity]]*Table6[[#This Row],[Case]]</f>
        <v>1152</v>
      </c>
      <c r="S2720" s="35">
        <f>Table6[[#This Row],[Total Sales]]*Table6[[#This Row],[Cost]]</f>
        <v>794.87999999999988</v>
      </c>
    </row>
    <row r="2721" spans="1:19" x14ac:dyDescent="0.3">
      <c r="A2721" s="54">
        <v>2795</v>
      </c>
      <c r="B2721" s="35" t="s">
        <v>5292</v>
      </c>
      <c r="C2721" s="35" t="s">
        <v>4218</v>
      </c>
      <c r="D2721" s="35" t="s">
        <v>28</v>
      </c>
      <c r="E2721" s="35" t="str">
        <f t="shared" si="126"/>
        <v>M</v>
      </c>
      <c r="F2721" s="35">
        <v>90</v>
      </c>
      <c r="G2721" s="35" t="s">
        <v>7003</v>
      </c>
      <c r="H2721" s="35" t="s">
        <v>7004</v>
      </c>
      <c r="I2721" s="35" t="s">
        <v>208</v>
      </c>
      <c r="J2721" s="48" t="s">
        <v>13681</v>
      </c>
      <c r="K2721" s="35">
        <v>59</v>
      </c>
      <c r="L2721" s="49" t="s">
        <v>45</v>
      </c>
      <c r="M2721" s="50" t="str">
        <f>VLOOKUP(Table6[[#This Row],[Product]],Table3[],2)</f>
        <v>Gigastuff</v>
      </c>
      <c r="N2721" s="50" t="str">
        <f t="shared" si="127"/>
        <v>Nov</v>
      </c>
      <c r="O2721" s="56">
        <f t="shared" si="128"/>
        <v>2020</v>
      </c>
      <c r="P2721" s="51">
        <f>VLOOKUP(Table6[[#This Row],[Product]],Table3[],3)</f>
        <v>1.89</v>
      </c>
      <c r="Q2721" s="35">
        <f>VLOOKUP(Table6[[#This Row],[Product]],Table3[],4)</f>
        <v>18</v>
      </c>
      <c r="R2721" s="35">
        <f>Table6[[#This Row],[Quantity]]*Table6[[#This Row],[Case]]</f>
        <v>1062</v>
      </c>
      <c r="S2721" s="35">
        <f>Table6[[#This Row],[Total Sales]]*Table6[[#This Row],[Cost]]</f>
        <v>2007.1799999999998</v>
      </c>
    </row>
    <row r="2722" spans="1:19" x14ac:dyDescent="0.3">
      <c r="A2722" s="54">
        <v>2796</v>
      </c>
      <c r="B2722" s="35" t="s">
        <v>5928</v>
      </c>
      <c r="C2722" s="35" t="s">
        <v>2431</v>
      </c>
      <c r="D2722" s="35" t="s">
        <v>28</v>
      </c>
      <c r="E2722" s="35" t="str">
        <f t="shared" si="126"/>
        <v>M</v>
      </c>
      <c r="F2722" s="35">
        <v>30</v>
      </c>
      <c r="G2722" s="35" t="s">
        <v>7005</v>
      </c>
      <c r="H2722" s="35" t="s">
        <v>1354</v>
      </c>
      <c r="I2722" s="35" t="s">
        <v>294</v>
      </c>
      <c r="J2722" s="48" t="s">
        <v>13761</v>
      </c>
      <c r="K2722" s="35">
        <v>44</v>
      </c>
      <c r="L2722" s="49" t="s">
        <v>101</v>
      </c>
      <c r="M2722" s="50" t="str">
        <f>VLOOKUP(Table6[[#This Row],[Product]],Table3[],2)</f>
        <v>Superwossname</v>
      </c>
      <c r="N2722" s="50" t="str">
        <f t="shared" si="127"/>
        <v>Jul</v>
      </c>
      <c r="O2722" s="56">
        <f t="shared" si="128"/>
        <v>2022</v>
      </c>
      <c r="P2722" s="51">
        <f>VLOOKUP(Table6[[#This Row],[Product]],Table3[],3)</f>
        <v>3.49</v>
      </c>
      <c r="Q2722" s="35">
        <f>VLOOKUP(Table6[[#This Row],[Product]],Table3[],4)</f>
        <v>20</v>
      </c>
      <c r="R2722" s="35">
        <f>Table6[[#This Row],[Quantity]]*Table6[[#This Row],[Case]]</f>
        <v>880</v>
      </c>
      <c r="S2722" s="35">
        <f>Table6[[#This Row],[Total Sales]]*Table6[[#This Row],[Cost]]</f>
        <v>3071.2000000000003</v>
      </c>
    </row>
    <row r="2723" spans="1:19" x14ac:dyDescent="0.3">
      <c r="A2723" s="54">
        <v>2797</v>
      </c>
      <c r="B2723" s="35" t="s">
        <v>7006</v>
      </c>
      <c r="C2723" s="35" t="s">
        <v>1857</v>
      </c>
      <c r="D2723" s="35" t="s">
        <v>28</v>
      </c>
      <c r="E2723" s="35" t="str">
        <f t="shared" si="126"/>
        <v>M</v>
      </c>
      <c r="F2723" s="35">
        <v>60</v>
      </c>
      <c r="G2723" s="35" t="s">
        <v>7007</v>
      </c>
      <c r="H2723" s="35" t="s">
        <v>7008</v>
      </c>
      <c r="I2723" s="35" t="s">
        <v>25</v>
      </c>
      <c r="J2723" s="48" t="s">
        <v>14077</v>
      </c>
      <c r="K2723" s="35">
        <v>78</v>
      </c>
      <c r="L2723" s="49" t="s">
        <v>101</v>
      </c>
      <c r="M2723" s="50" t="str">
        <f>VLOOKUP(Table6[[#This Row],[Product]],Table3[],2)</f>
        <v>Superwossname</v>
      </c>
      <c r="N2723" s="50" t="str">
        <f t="shared" si="127"/>
        <v>Jul</v>
      </c>
      <c r="O2723" s="56">
        <f t="shared" si="128"/>
        <v>2020</v>
      </c>
      <c r="P2723" s="51">
        <f>VLOOKUP(Table6[[#This Row],[Product]],Table3[],3)</f>
        <v>3.49</v>
      </c>
      <c r="Q2723" s="35">
        <f>VLOOKUP(Table6[[#This Row],[Product]],Table3[],4)</f>
        <v>20</v>
      </c>
      <c r="R2723" s="35">
        <f>Table6[[#This Row],[Quantity]]*Table6[[#This Row],[Case]]</f>
        <v>1560</v>
      </c>
      <c r="S2723" s="35">
        <f>Table6[[#This Row],[Total Sales]]*Table6[[#This Row],[Cost]]</f>
        <v>5444.4000000000005</v>
      </c>
    </row>
    <row r="2724" spans="1:19" x14ac:dyDescent="0.3">
      <c r="A2724" s="54">
        <v>2798</v>
      </c>
      <c r="B2724" s="35" t="s">
        <v>7009</v>
      </c>
      <c r="C2724" s="35" t="s">
        <v>4865</v>
      </c>
      <c r="D2724" s="35" t="s">
        <v>28</v>
      </c>
      <c r="E2724" s="35" t="str">
        <f t="shared" si="126"/>
        <v>M</v>
      </c>
      <c r="F2724" s="35">
        <v>30</v>
      </c>
      <c r="G2724" s="35" t="s">
        <v>7010</v>
      </c>
      <c r="H2724" s="35" t="s">
        <v>2622</v>
      </c>
      <c r="I2724" s="35" t="s">
        <v>294</v>
      </c>
      <c r="J2724" s="48">
        <v>44259</v>
      </c>
      <c r="K2724" s="35">
        <v>49</v>
      </c>
      <c r="L2724" s="49" t="s">
        <v>80</v>
      </c>
      <c r="M2724" s="50" t="str">
        <f>VLOOKUP(Table6[[#This Row],[Product]],Table3[],2)</f>
        <v>Ultrathing V2</v>
      </c>
      <c r="N2724" s="50" t="str">
        <f t="shared" si="127"/>
        <v>Mar</v>
      </c>
      <c r="O2724" s="56">
        <f t="shared" si="128"/>
        <v>2021</v>
      </c>
      <c r="P2724" s="51">
        <f>VLOOKUP(Table6[[#This Row],[Product]],Table3[],3)</f>
        <v>2.95</v>
      </c>
      <c r="Q2724" s="35">
        <f>VLOOKUP(Table6[[#This Row],[Product]],Table3[],4)</f>
        <v>20</v>
      </c>
      <c r="R2724" s="35">
        <f>Table6[[#This Row],[Quantity]]*Table6[[#This Row],[Case]]</f>
        <v>980</v>
      </c>
      <c r="S2724" s="35">
        <f>Table6[[#This Row],[Total Sales]]*Table6[[#This Row],[Cost]]</f>
        <v>2891</v>
      </c>
    </row>
    <row r="2725" spans="1:19" x14ac:dyDescent="0.3">
      <c r="A2725" s="54">
        <v>2799</v>
      </c>
      <c r="B2725" s="35" t="s">
        <v>7011</v>
      </c>
      <c r="C2725" s="35" t="s">
        <v>5318</v>
      </c>
      <c r="D2725" s="35" t="s">
        <v>51</v>
      </c>
      <c r="E2725" s="35" t="str">
        <f t="shared" si="126"/>
        <v>F</v>
      </c>
      <c r="F2725" s="35">
        <v>60</v>
      </c>
      <c r="G2725" s="35" t="s">
        <v>7010</v>
      </c>
      <c r="H2725" s="35" t="s">
        <v>3511</v>
      </c>
      <c r="I2725" s="35" t="s">
        <v>32</v>
      </c>
      <c r="J2725" s="48" t="s">
        <v>13632</v>
      </c>
      <c r="K2725" s="35">
        <v>15</v>
      </c>
      <c r="L2725" s="49" t="s">
        <v>33</v>
      </c>
      <c r="M2725" s="50" t="str">
        <f>VLOOKUP(Table6[[#This Row],[Product]],Table3[],2)</f>
        <v>Megawidget L</v>
      </c>
      <c r="N2725" s="50" t="str">
        <f t="shared" si="127"/>
        <v>Mar</v>
      </c>
      <c r="O2725" s="56">
        <f t="shared" si="128"/>
        <v>2021</v>
      </c>
      <c r="P2725" s="51">
        <f>VLOOKUP(Table6[[#This Row],[Product]],Table3[],3)</f>
        <v>1.79</v>
      </c>
      <c r="Q2725" s="35">
        <f>VLOOKUP(Table6[[#This Row],[Product]],Table3[],4)</f>
        <v>24</v>
      </c>
      <c r="R2725" s="35">
        <f>Table6[[#This Row],[Quantity]]*Table6[[#This Row],[Case]]</f>
        <v>360</v>
      </c>
      <c r="S2725" s="35">
        <f>Table6[[#This Row],[Total Sales]]*Table6[[#This Row],[Cost]]</f>
        <v>644.4</v>
      </c>
    </row>
    <row r="2726" spans="1:19" x14ac:dyDescent="0.3">
      <c r="A2726" s="54">
        <v>2800</v>
      </c>
      <c r="B2726" s="35" t="s">
        <v>2110</v>
      </c>
      <c r="C2726" s="35" t="s">
        <v>317</v>
      </c>
      <c r="D2726" s="35" t="s">
        <v>28</v>
      </c>
      <c r="E2726" s="35" t="str">
        <f t="shared" si="126"/>
        <v>M</v>
      </c>
      <c r="F2726" s="35">
        <v>90</v>
      </c>
      <c r="G2726" s="35" t="s">
        <v>7012</v>
      </c>
      <c r="H2726" s="35" t="s">
        <v>3036</v>
      </c>
      <c r="I2726" s="35" t="s">
        <v>32</v>
      </c>
      <c r="J2726" s="48" t="s">
        <v>14162</v>
      </c>
      <c r="K2726" s="35">
        <v>74</v>
      </c>
      <c r="L2726" s="49" t="s">
        <v>64</v>
      </c>
      <c r="M2726" s="50" t="str">
        <f>VLOOKUP(Table6[[#This Row],[Product]],Table3[],2)</f>
        <v>Ultrathing V4</v>
      </c>
      <c r="N2726" s="50" t="str">
        <f t="shared" si="127"/>
        <v>Mar</v>
      </c>
      <c r="O2726" s="56">
        <f t="shared" si="128"/>
        <v>2022</v>
      </c>
      <c r="P2726" s="51">
        <f>VLOOKUP(Table6[[#This Row],[Product]],Table3[],3)</f>
        <v>3.99</v>
      </c>
      <c r="Q2726" s="35">
        <f>VLOOKUP(Table6[[#This Row],[Product]],Table3[],4)</f>
        <v>24</v>
      </c>
      <c r="R2726" s="35">
        <f>Table6[[#This Row],[Quantity]]*Table6[[#This Row],[Case]]</f>
        <v>1776</v>
      </c>
      <c r="S2726" s="35">
        <f>Table6[[#This Row],[Total Sales]]*Table6[[#This Row],[Cost]]</f>
        <v>7086.2400000000007</v>
      </c>
    </row>
    <row r="2727" spans="1:19" x14ac:dyDescent="0.3">
      <c r="A2727" s="54">
        <v>2801</v>
      </c>
      <c r="B2727" s="35" t="s">
        <v>3374</v>
      </c>
      <c r="C2727" s="35" t="s">
        <v>6247</v>
      </c>
      <c r="D2727" s="35" t="s">
        <v>15</v>
      </c>
      <c r="E2727" s="35" t="str">
        <f t="shared" si="126"/>
        <v>F</v>
      </c>
      <c r="F2727" s="35">
        <v>60</v>
      </c>
      <c r="G2727" s="35" t="s">
        <v>7013</v>
      </c>
      <c r="H2727" s="35" t="s">
        <v>3498</v>
      </c>
      <c r="I2727" s="35" t="s">
        <v>32</v>
      </c>
      <c r="J2727" s="48">
        <v>44657</v>
      </c>
      <c r="K2727" s="35">
        <v>93</v>
      </c>
      <c r="L2727" s="49" t="s">
        <v>54</v>
      </c>
      <c r="M2727" s="50" t="str">
        <f>VLOOKUP(Table6[[#This Row],[Product]],Table3[],2)</f>
        <v>Megawidget S</v>
      </c>
      <c r="N2727" s="50" t="str">
        <f t="shared" si="127"/>
        <v>Apr</v>
      </c>
      <c r="O2727" s="56">
        <f t="shared" si="128"/>
        <v>2022</v>
      </c>
      <c r="P2727" s="51">
        <f>VLOOKUP(Table6[[#This Row],[Product]],Table3[],3)</f>
        <v>0.69</v>
      </c>
      <c r="Q2727" s="35">
        <f>VLOOKUP(Table6[[#This Row],[Product]],Table3[],4)</f>
        <v>24</v>
      </c>
      <c r="R2727" s="35">
        <f>Table6[[#This Row],[Quantity]]*Table6[[#This Row],[Case]]</f>
        <v>2232</v>
      </c>
      <c r="S2727" s="35">
        <f>Table6[[#This Row],[Total Sales]]*Table6[[#This Row],[Cost]]</f>
        <v>1540.08</v>
      </c>
    </row>
    <row r="2728" spans="1:19" x14ac:dyDescent="0.3">
      <c r="A2728" s="54">
        <v>2802</v>
      </c>
      <c r="B2728" s="35" t="s">
        <v>6600</v>
      </c>
      <c r="C2728" s="35" t="s">
        <v>7014</v>
      </c>
      <c r="D2728" s="35" t="s">
        <v>28</v>
      </c>
      <c r="E2728" s="35" t="str">
        <f t="shared" si="126"/>
        <v>M</v>
      </c>
      <c r="F2728" s="35">
        <v>30</v>
      </c>
      <c r="G2728" s="35" t="s">
        <v>7015</v>
      </c>
      <c r="H2728" s="35" t="s">
        <v>123</v>
      </c>
      <c r="I2728" s="35" t="s">
        <v>124</v>
      </c>
      <c r="J2728" s="48" t="s">
        <v>13839</v>
      </c>
      <c r="K2728" s="35">
        <v>9</v>
      </c>
      <c r="L2728" s="49" t="s">
        <v>70</v>
      </c>
      <c r="M2728" s="50" t="str">
        <f>VLOOKUP(Table6[[#This Row],[Product]],Table3[],2)</f>
        <v>Megawidget M</v>
      </c>
      <c r="N2728" s="50" t="str">
        <f t="shared" si="127"/>
        <v>Feb</v>
      </c>
      <c r="O2728" s="56">
        <f t="shared" si="128"/>
        <v>2020</v>
      </c>
      <c r="P2728" s="51">
        <f>VLOOKUP(Table6[[#This Row],[Product]],Table3[],3)</f>
        <v>1.29</v>
      </c>
      <c r="Q2728" s="35">
        <f>VLOOKUP(Table6[[#This Row],[Product]],Table3[],4)</f>
        <v>24</v>
      </c>
      <c r="R2728" s="35">
        <f>Table6[[#This Row],[Quantity]]*Table6[[#This Row],[Case]]</f>
        <v>216</v>
      </c>
      <c r="S2728" s="35">
        <f>Table6[[#This Row],[Total Sales]]*Table6[[#This Row],[Cost]]</f>
        <v>278.64</v>
      </c>
    </row>
    <row r="2729" spans="1:19" x14ac:dyDescent="0.3">
      <c r="A2729" s="54">
        <v>2803</v>
      </c>
      <c r="B2729" s="35" t="s">
        <v>6133</v>
      </c>
      <c r="C2729" s="35" t="s">
        <v>7016</v>
      </c>
      <c r="D2729" s="35" t="s">
        <v>28</v>
      </c>
      <c r="E2729" s="35" t="str">
        <f t="shared" si="126"/>
        <v>M</v>
      </c>
      <c r="F2729" s="35">
        <v>90</v>
      </c>
      <c r="G2729" s="35" t="s">
        <v>7017</v>
      </c>
      <c r="H2729" s="35" t="s">
        <v>742</v>
      </c>
      <c r="I2729" s="35" t="s">
        <v>124</v>
      </c>
      <c r="J2729" s="48" t="s">
        <v>13959</v>
      </c>
      <c r="K2729" s="35">
        <v>22</v>
      </c>
      <c r="L2729" s="49" t="s">
        <v>33</v>
      </c>
      <c r="M2729" s="50" t="str">
        <f>VLOOKUP(Table6[[#This Row],[Product]],Table3[],2)</f>
        <v>Megawidget L</v>
      </c>
      <c r="N2729" s="50" t="str">
        <f t="shared" si="127"/>
        <v>Jun</v>
      </c>
      <c r="O2729" s="56">
        <f t="shared" si="128"/>
        <v>2022</v>
      </c>
      <c r="P2729" s="51">
        <f>VLOOKUP(Table6[[#This Row],[Product]],Table3[],3)</f>
        <v>1.79</v>
      </c>
      <c r="Q2729" s="35">
        <f>VLOOKUP(Table6[[#This Row],[Product]],Table3[],4)</f>
        <v>24</v>
      </c>
      <c r="R2729" s="35">
        <f>Table6[[#This Row],[Quantity]]*Table6[[#This Row],[Case]]</f>
        <v>528</v>
      </c>
      <c r="S2729" s="35">
        <f>Table6[[#This Row],[Total Sales]]*Table6[[#This Row],[Cost]]</f>
        <v>945.12</v>
      </c>
    </row>
    <row r="2730" spans="1:19" x14ac:dyDescent="0.3">
      <c r="A2730" s="54">
        <v>2804</v>
      </c>
      <c r="B2730" s="35" t="s">
        <v>7018</v>
      </c>
      <c r="C2730" s="35" t="s">
        <v>4653</v>
      </c>
      <c r="D2730" s="35" t="s">
        <v>15</v>
      </c>
      <c r="E2730" s="35" t="str">
        <f t="shared" si="126"/>
        <v>F</v>
      </c>
      <c r="F2730" s="35">
        <v>30</v>
      </c>
      <c r="G2730" s="35" t="s">
        <v>7019</v>
      </c>
      <c r="H2730" s="35" t="s">
        <v>7020</v>
      </c>
      <c r="I2730" s="35" t="s">
        <v>32</v>
      </c>
      <c r="J2730" s="48">
        <v>44351</v>
      </c>
      <c r="K2730" s="35">
        <v>27</v>
      </c>
      <c r="L2730" s="49" t="s">
        <v>101</v>
      </c>
      <c r="M2730" s="50" t="str">
        <f>VLOOKUP(Table6[[#This Row],[Product]],Table3[],2)</f>
        <v>Superwossname</v>
      </c>
      <c r="N2730" s="50" t="str">
        <f t="shared" si="127"/>
        <v>Jun</v>
      </c>
      <c r="O2730" s="56">
        <f t="shared" si="128"/>
        <v>2021</v>
      </c>
      <c r="P2730" s="51">
        <f>VLOOKUP(Table6[[#This Row],[Product]],Table3[],3)</f>
        <v>3.49</v>
      </c>
      <c r="Q2730" s="35">
        <f>VLOOKUP(Table6[[#This Row],[Product]],Table3[],4)</f>
        <v>20</v>
      </c>
      <c r="R2730" s="35">
        <f>Table6[[#This Row],[Quantity]]*Table6[[#This Row],[Case]]</f>
        <v>540</v>
      </c>
      <c r="S2730" s="35">
        <f>Table6[[#This Row],[Total Sales]]*Table6[[#This Row],[Cost]]</f>
        <v>1884.6000000000001</v>
      </c>
    </row>
    <row r="2731" spans="1:19" x14ac:dyDescent="0.3">
      <c r="A2731" s="54">
        <v>2805</v>
      </c>
      <c r="B2731" s="35" t="s">
        <v>4871</v>
      </c>
      <c r="C2731" s="35" t="s">
        <v>1340</v>
      </c>
      <c r="D2731" s="35" t="s">
        <v>51</v>
      </c>
      <c r="E2731" s="35" t="str">
        <f t="shared" si="126"/>
        <v>F</v>
      </c>
      <c r="F2731" s="35">
        <v>60</v>
      </c>
      <c r="G2731" s="35" t="s">
        <v>7021</v>
      </c>
      <c r="H2731" s="35" t="s">
        <v>1568</v>
      </c>
      <c r="I2731" s="35" t="s">
        <v>32</v>
      </c>
      <c r="J2731" s="48">
        <v>44266</v>
      </c>
      <c r="K2731" s="35">
        <v>71</v>
      </c>
      <c r="L2731" s="49" t="s">
        <v>80</v>
      </c>
      <c r="M2731" s="50" t="str">
        <f>VLOOKUP(Table6[[#This Row],[Product]],Table3[],2)</f>
        <v>Ultrathing V2</v>
      </c>
      <c r="N2731" s="50" t="str">
        <f t="shared" si="127"/>
        <v>Mar</v>
      </c>
      <c r="O2731" s="56">
        <f t="shared" si="128"/>
        <v>2021</v>
      </c>
      <c r="P2731" s="51">
        <f>VLOOKUP(Table6[[#This Row],[Product]],Table3[],3)</f>
        <v>2.95</v>
      </c>
      <c r="Q2731" s="35">
        <f>VLOOKUP(Table6[[#This Row],[Product]],Table3[],4)</f>
        <v>20</v>
      </c>
      <c r="R2731" s="35">
        <f>Table6[[#This Row],[Quantity]]*Table6[[#This Row],[Case]]</f>
        <v>1420</v>
      </c>
      <c r="S2731" s="35">
        <f>Table6[[#This Row],[Total Sales]]*Table6[[#This Row],[Cost]]</f>
        <v>4189</v>
      </c>
    </row>
    <row r="2732" spans="1:19" x14ac:dyDescent="0.3">
      <c r="A2732" s="54">
        <v>2806</v>
      </c>
      <c r="B2732" s="35" t="s">
        <v>7022</v>
      </c>
      <c r="C2732" s="35" t="s">
        <v>2362</v>
      </c>
      <c r="D2732" s="35" t="s">
        <v>15</v>
      </c>
      <c r="E2732" s="35" t="str">
        <f t="shared" si="126"/>
        <v>F</v>
      </c>
      <c r="F2732" s="35">
        <v>60</v>
      </c>
      <c r="G2732" s="35" t="s">
        <v>7023</v>
      </c>
      <c r="H2732" s="35" t="s">
        <v>7024</v>
      </c>
      <c r="I2732" s="35" t="s">
        <v>178</v>
      </c>
      <c r="J2732" s="48" t="s">
        <v>14206</v>
      </c>
      <c r="K2732" s="35">
        <v>5</v>
      </c>
      <c r="L2732" s="49" t="s">
        <v>45</v>
      </c>
      <c r="M2732" s="50" t="str">
        <f>VLOOKUP(Table6[[#This Row],[Product]],Table3[],2)</f>
        <v>Gigastuff</v>
      </c>
      <c r="N2732" s="50" t="str">
        <f t="shared" si="127"/>
        <v>Mar</v>
      </c>
      <c r="O2732" s="56">
        <f t="shared" si="128"/>
        <v>2021</v>
      </c>
      <c r="P2732" s="51">
        <f>VLOOKUP(Table6[[#This Row],[Product]],Table3[],3)</f>
        <v>1.89</v>
      </c>
      <c r="Q2732" s="35">
        <f>VLOOKUP(Table6[[#This Row],[Product]],Table3[],4)</f>
        <v>18</v>
      </c>
      <c r="R2732" s="35">
        <f>Table6[[#This Row],[Quantity]]*Table6[[#This Row],[Case]]</f>
        <v>90</v>
      </c>
      <c r="S2732" s="35">
        <f>Table6[[#This Row],[Total Sales]]*Table6[[#This Row],[Cost]]</f>
        <v>170.1</v>
      </c>
    </row>
    <row r="2733" spans="1:19" x14ac:dyDescent="0.3">
      <c r="A2733" s="54">
        <v>2807</v>
      </c>
      <c r="B2733" s="35" t="s">
        <v>5849</v>
      </c>
      <c r="C2733" s="35" t="s">
        <v>983</v>
      </c>
      <c r="D2733" s="35" t="s">
        <v>28</v>
      </c>
      <c r="E2733" s="35" t="str">
        <f t="shared" si="126"/>
        <v>M</v>
      </c>
      <c r="F2733" s="35">
        <v>30</v>
      </c>
      <c r="G2733" s="35" t="s">
        <v>7025</v>
      </c>
      <c r="H2733" s="35" t="s">
        <v>4915</v>
      </c>
      <c r="I2733" s="35" t="s">
        <v>32</v>
      </c>
      <c r="J2733" s="48">
        <v>44447</v>
      </c>
      <c r="K2733" s="35">
        <v>90</v>
      </c>
      <c r="L2733" s="49" t="s">
        <v>101</v>
      </c>
      <c r="M2733" s="50" t="str">
        <f>VLOOKUP(Table6[[#This Row],[Product]],Table3[],2)</f>
        <v>Superwossname</v>
      </c>
      <c r="N2733" s="50" t="str">
        <f t="shared" si="127"/>
        <v>Sep</v>
      </c>
      <c r="O2733" s="56">
        <f t="shared" si="128"/>
        <v>2021</v>
      </c>
      <c r="P2733" s="51">
        <f>VLOOKUP(Table6[[#This Row],[Product]],Table3[],3)</f>
        <v>3.49</v>
      </c>
      <c r="Q2733" s="35">
        <f>VLOOKUP(Table6[[#This Row],[Product]],Table3[],4)</f>
        <v>20</v>
      </c>
      <c r="R2733" s="35">
        <f>Table6[[#This Row],[Quantity]]*Table6[[#This Row],[Case]]</f>
        <v>1800</v>
      </c>
      <c r="S2733" s="35">
        <f>Table6[[#This Row],[Total Sales]]*Table6[[#This Row],[Cost]]</f>
        <v>6282</v>
      </c>
    </row>
    <row r="2734" spans="1:19" x14ac:dyDescent="0.3">
      <c r="A2734" s="54">
        <v>2808</v>
      </c>
      <c r="B2734" s="35" t="s">
        <v>3441</v>
      </c>
      <c r="C2734" s="35" t="s">
        <v>5568</v>
      </c>
      <c r="D2734" s="35" t="s">
        <v>28</v>
      </c>
      <c r="E2734" s="35" t="str">
        <f t="shared" si="126"/>
        <v>M</v>
      </c>
      <c r="F2734" s="35">
        <v>30</v>
      </c>
      <c r="G2734" s="35" t="s">
        <v>7026</v>
      </c>
      <c r="H2734" s="35" t="s">
        <v>7027</v>
      </c>
      <c r="I2734" s="35" t="s">
        <v>173</v>
      </c>
      <c r="J2734" s="48">
        <v>44542</v>
      </c>
      <c r="K2734" s="35">
        <v>77</v>
      </c>
      <c r="L2734" s="49" t="s">
        <v>80</v>
      </c>
      <c r="M2734" s="50" t="str">
        <f>VLOOKUP(Table6[[#This Row],[Product]],Table3[],2)</f>
        <v>Ultrathing V2</v>
      </c>
      <c r="N2734" s="50" t="str">
        <f t="shared" si="127"/>
        <v>Dec</v>
      </c>
      <c r="O2734" s="56">
        <f t="shared" si="128"/>
        <v>2021</v>
      </c>
      <c r="P2734" s="51">
        <f>VLOOKUP(Table6[[#This Row],[Product]],Table3[],3)</f>
        <v>2.95</v>
      </c>
      <c r="Q2734" s="35">
        <f>VLOOKUP(Table6[[#This Row],[Product]],Table3[],4)</f>
        <v>20</v>
      </c>
      <c r="R2734" s="35">
        <f>Table6[[#This Row],[Quantity]]*Table6[[#This Row],[Case]]</f>
        <v>1540</v>
      </c>
      <c r="S2734" s="35">
        <f>Table6[[#This Row],[Total Sales]]*Table6[[#This Row],[Cost]]</f>
        <v>4543</v>
      </c>
    </row>
    <row r="2735" spans="1:19" x14ac:dyDescent="0.3">
      <c r="A2735" s="54">
        <v>2809</v>
      </c>
      <c r="B2735" s="35" t="s">
        <v>2138</v>
      </c>
      <c r="C2735" s="35" t="s">
        <v>300</v>
      </c>
      <c r="D2735" s="35" t="s">
        <v>28</v>
      </c>
      <c r="E2735" s="35" t="str">
        <f t="shared" si="126"/>
        <v>M</v>
      </c>
      <c r="F2735" s="35">
        <v>60</v>
      </c>
      <c r="G2735" s="35" t="s">
        <v>7028</v>
      </c>
      <c r="H2735" s="35" t="s">
        <v>4935</v>
      </c>
      <c r="I2735" s="35" t="s">
        <v>124</v>
      </c>
      <c r="J2735" s="48">
        <v>44810</v>
      </c>
      <c r="K2735" s="35">
        <v>49</v>
      </c>
      <c r="L2735" s="49" t="s">
        <v>45</v>
      </c>
      <c r="M2735" s="50" t="str">
        <f>VLOOKUP(Table6[[#This Row],[Product]],Table3[],2)</f>
        <v>Gigastuff</v>
      </c>
      <c r="N2735" s="50" t="str">
        <f t="shared" si="127"/>
        <v>Sep</v>
      </c>
      <c r="O2735" s="56">
        <f t="shared" si="128"/>
        <v>2022</v>
      </c>
      <c r="P2735" s="51">
        <f>VLOOKUP(Table6[[#This Row],[Product]],Table3[],3)</f>
        <v>1.89</v>
      </c>
      <c r="Q2735" s="35">
        <f>VLOOKUP(Table6[[#This Row],[Product]],Table3[],4)</f>
        <v>18</v>
      </c>
      <c r="R2735" s="35">
        <f>Table6[[#This Row],[Quantity]]*Table6[[#This Row],[Case]]</f>
        <v>882</v>
      </c>
      <c r="S2735" s="35">
        <f>Table6[[#This Row],[Total Sales]]*Table6[[#This Row],[Cost]]</f>
        <v>1666.98</v>
      </c>
    </row>
    <row r="2736" spans="1:19" x14ac:dyDescent="0.3">
      <c r="A2736" s="54">
        <v>2810</v>
      </c>
      <c r="B2736" s="35" t="s">
        <v>7029</v>
      </c>
      <c r="C2736" s="35" t="s">
        <v>332</v>
      </c>
      <c r="D2736" s="35" t="s">
        <v>28</v>
      </c>
      <c r="E2736" s="35" t="str">
        <f t="shared" si="126"/>
        <v>M</v>
      </c>
      <c r="F2736" s="35">
        <v>60</v>
      </c>
      <c r="G2736" s="35" t="s">
        <v>7030</v>
      </c>
      <c r="H2736" s="35" t="s">
        <v>7031</v>
      </c>
      <c r="I2736" s="35" t="s">
        <v>294</v>
      </c>
      <c r="J2736" s="48" t="s">
        <v>13931</v>
      </c>
      <c r="K2736" s="35">
        <v>61</v>
      </c>
      <c r="L2736" s="49" t="s">
        <v>70</v>
      </c>
      <c r="M2736" s="50" t="str">
        <f>VLOOKUP(Table6[[#This Row],[Product]],Table3[],2)</f>
        <v>Megawidget M</v>
      </c>
      <c r="N2736" s="50" t="str">
        <f t="shared" si="127"/>
        <v>Oct</v>
      </c>
      <c r="O2736" s="56">
        <f t="shared" si="128"/>
        <v>2022</v>
      </c>
      <c r="P2736" s="51">
        <f>VLOOKUP(Table6[[#This Row],[Product]],Table3[],3)</f>
        <v>1.29</v>
      </c>
      <c r="Q2736" s="35">
        <f>VLOOKUP(Table6[[#This Row],[Product]],Table3[],4)</f>
        <v>24</v>
      </c>
      <c r="R2736" s="35">
        <f>Table6[[#This Row],[Quantity]]*Table6[[#This Row],[Case]]</f>
        <v>1464</v>
      </c>
      <c r="S2736" s="35">
        <f>Table6[[#This Row],[Total Sales]]*Table6[[#This Row],[Cost]]</f>
        <v>1888.56</v>
      </c>
    </row>
    <row r="2737" spans="1:19" x14ac:dyDescent="0.3">
      <c r="A2737" s="54">
        <v>2811</v>
      </c>
      <c r="B2737" s="35" t="s">
        <v>1104</v>
      </c>
      <c r="C2737" s="35" t="s">
        <v>7032</v>
      </c>
      <c r="D2737" s="35" t="s">
        <v>28</v>
      </c>
      <c r="E2737" s="35" t="str">
        <f t="shared" si="126"/>
        <v>M</v>
      </c>
      <c r="F2737" s="35">
        <v>60</v>
      </c>
      <c r="G2737" s="35" t="s">
        <v>7033</v>
      </c>
      <c r="H2737" s="35" t="s">
        <v>655</v>
      </c>
      <c r="I2737" s="35" t="s">
        <v>32</v>
      </c>
      <c r="J2737" s="48">
        <v>44378</v>
      </c>
      <c r="K2737" s="35">
        <v>36</v>
      </c>
      <c r="L2737" s="49" t="s">
        <v>64</v>
      </c>
      <c r="M2737" s="50" t="str">
        <f>VLOOKUP(Table6[[#This Row],[Product]],Table3[],2)</f>
        <v>Ultrathing V4</v>
      </c>
      <c r="N2737" s="50" t="str">
        <f t="shared" si="127"/>
        <v>Jul</v>
      </c>
      <c r="O2737" s="56">
        <f t="shared" si="128"/>
        <v>2021</v>
      </c>
      <c r="P2737" s="51">
        <f>VLOOKUP(Table6[[#This Row],[Product]],Table3[],3)</f>
        <v>3.99</v>
      </c>
      <c r="Q2737" s="35">
        <f>VLOOKUP(Table6[[#This Row],[Product]],Table3[],4)</f>
        <v>24</v>
      </c>
      <c r="R2737" s="35">
        <f>Table6[[#This Row],[Quantity]]*Table6[[#This Row],[Case]]</f>
        <v>864</v>
      </c>
      <c r="S2737" s="35">
        <f>Table6[[#This Row],[Total Sales]]*Table6[[#This Row],[Cost]]</f>
        <v>3447.36</v>
      </c>
    </row>
    <row r="2738" spans="1:19" x14ac:dyDescent="0.3">
      <c r="A2738" s="54">
        <v>2812</v>
      </c>
      <c r="B2738" s="35" t="s">
        <v>7034</v>
      </c>
      <c r="C2738" s="35" t="s">
        <v>7035</v>
      </c>
      <c r="D2738" s="35" t="s">
        <v>28</v>
      </c>
      <c r="E2738" s="35" t="str">
        <f t="shared" si="126"/>
        <v>M</v>
      </c>
      <c r="F2738" s="35">
        <v>60</v>
      </c>
      <c r="G2738" s="35" t="s">
        <v>7036</v>
      </c>
      <c r="H2738" s="35" t="s">
        <v>2834</v>
      </c>
      <c r="I2738" s="35" t="s">
        <v>19</v>
      </c>
      <c r="J2738" s="48">
        <v>44688</v>
      </c>
      <c r="K2738" s="35">
        <v>89</v>
      </c>
      <c r="L2738" s="49" t="s">
        <v>45</v>
      </c>
      <c r="M2738" s="50" t="str">
        <f>VLOOKUP(Table6[[#This Row],[Product]],Table3[],2)</f>
        <v>Gigastuff</v>
      </c>
      <c r="N2738" s="50" t="str">
        <f t="shared" si="127"/>
        <v>May</v>
      </c>
      <c r="O2738" s="56">
        <f t="shared" si="128"/>
        <v>2022</v>
      </c>
      <c r="P2738" s="51">
        <f>VLOOKUP(Table6[[#This Row],[Product]],Table3[],3)</f>
        <v>1.89</v>
      </c>
      <c r="Q2738" s="35">
        <f>VLOOKUP(Table6[[#This Row],[Product]],Table3[],4)</f>
        <v>18</v>
      </c>
      <c r="R2738" s="35">
        <f>Table6[[#This Row],[Quantity]]*Table6[[#This Row],[Case]]</f>
        <v>1602</v>
      </c>
      <c r="S2738" s="35">
        <f>Table6[[#This Row],[Total Sales]]*Table6[[#This Row],[Cost]]</f>
        <v>3027.7799999999997</v>
      </c>
    </row>
    <row r="2739" spans="1:19" x14ac:dyDescent="0.3">
      <c r="A2739" s="54">
        <v>2813</v>
      </c>
      <c r="B2739" s="35" t="s">
        <v>7037</v>
      </c>
      <c r="C2739" s="35" t="s">
        <v>6587</v>
      </c>
      <c r="D2739" s="35" t="s">
        <v>28</v>
      </c>
      <c r="E2739" s="35" t="str">
        <f t="shared" si="126"/>
        <v>M</v>
      </c>
      <c r="F2739" s="35">
        <v>60</v>
      </c>
      <c r="G2739" s="35" t="s">
        <v>7038</v>
      </c>
      <c r="H2739" s="35" t="s">
        <v>3859</v>
      </c>
      <c r="I2739" s="35" t="s">
        <v>124</v>
      </c>
      <c r="J2739" s="48">
        <v>44112</v>
      </c>
      <c r="K2739" s="35">
        <v>66</v>
      </c>
      <c r="L2739" s="49" t="s">
        <v>45</v>
      </c>
      <c r="M2739" s="50" t="str">
        <f>VLOOKUP(Table6[[#This Row],[Product]],Table3[],2)</f>
        <v>Gigastuff</v>
      </c>
      <c r="N2739" s="50" t="str">
        <f t="shared" si="127"/>
        <v>Oct</v>
      </c>
      <c r="O2739" s="56">
        <f t="shared" si="128"/>
        <v>2020</v>
      </c>
      <c r="P2739" s="51">
        <f>VLOOKUP(Table6[[#This Row],[Product]],Table3[],3)</f>
        <v>1.89</v>
      </c>
      <c r="Q2739" s="35">
        <f>VLOOKUP(Table6[[#This Row],[Product]],Table3[],4)</f>
        <v>18</v>
      </c>
      <c r="R2739" s="35">
        <f>Table6[[#This Row],[Quantity]]*Table6[[#This Row],[Case]]</f>
        <v>1188</v>
      </c>
      <c r="S2739" s="35">
        <f>Table6[[#This Row],[Total Sales]]*Table6[[#This Row],[Cost]]</f>
        <v>2245.3199999999997</v>
      </c>
    </row>
    <row r="2740" spans="1:19" x14ac:dyDescent="0.3">
      <c r="A2740" s="54">
        <v>2814</v>
      </c>
      <c r="B2740" s="35" t="s">
        <v>7039</v>
      </c>
      <c r="C2740" s="35" t="s">
        <v>2223</v>
      </c>
      <c r="D2740" s="35" t="s">
        <v>51</v>
      </c>
      <c r="E2740" s="35" t="str">
        <f t="shared" si="126"/>
        <v>F</v>
      </c>
      <c r="F2740" s="35">
        <v>90</v>
      </c>
      <c r="G2740" s="35" t="s">
        <v>7040</v>
      </c>
      <c r="H2740" s="35" t="s">
        <v>5464</v>
      </c>
      <c r="I2740" s="35" t="s">
        <v>124</v>
      </c>
      <c r="J2740" s="48">
        <v>44136</v>
      </c>
      <c r="K2740" s="35">
        <v>58</v>
      </c>
      <c r="L2740" s="49" t="s">
        <v>33</v>
      </c>
      <c r="M2740" s="50" t="str">
        <f>VLOOKUP(Table6[[#This Row],[Product]],Table3[],2)</f>
        <v>Megawidget L</v>
      </c>
      <c r="N2740" s="50" t="str">
        <f t="shared" si="127"/>
        <v>Nov</v>
      </c>
      <c r="O2740" s="56">
        <f t="shared" si="128"/>
        <v>2020</v>
      </c>
      <c r="P2740" s="51">
        <f>VLOOKUP(Table6[[#This Row],[Product]],Table3[],3)</f>
        <v>1.79</v>
      </c>
      <c r="Q2740" s="35">
        <f>VLOOKUP(Table6[[#This Row],[Product]],Table3[],4)</f>
        <v>24</v>
      </c>
      <c r="R2740" s="35">
        <f>Table6[[#This Row],[Quantity]]*Table6[[#This Row],[Case]]</f>
        <v>1392</v>
      </c>
      <c r="S2740" s="35">
        <f>Table6[[#This Row],[Total Sales]]*Table6[[#This Row],[Cost]]</f>
        <v>2491.6799999999998</v>
      </c>
    </row>
    <row r="2741" spans="1:19" x14ac:dyDescent="0.3">
      <c r="A2741" s="54">
        <v>2815</v>
      </c>
      <c r="B2741" s="35" t="s">
        <v>6894</v>
      </c>
      <c r="C2741" s="35" t="s">
        <v>4456</v>
      </c>
      <c r="D2741" s="35" t="s">
        <v>15</v>
      </c>
      <c r="E2741" s="35" t="str">
        <f t="shared" si="126"/>
        <v>F</v>
      </c>
      <c r="F2741" s="35">
        <v>90</v>
      </c>
      <c r="G2741" s="35" t="s">
        <v>7041</v>
      </c>
      <c r="H2741" s="35" t="s">
        <v>7042</v>
      </c>
      <c r="I2741" s="35" t="s">
        <v>1885</v>
      </c>
      <c r="J2741" s="48" t="s">
        <v>13655</v>
      </c>
      <c r="K2741" s="35">
        <v>90</v>
      </c>
      <c r="L2741" s="49" t="s">
        <v>54</v>
      </c>
      <c r="M2741" s="50" t="str">
        <f>VLOOKUP(Table6[[#This Row],[Product]],Table3[],2)</f>
        <v>Megawidget S</v>
      </c>
      <c r="N2741" s="50" t="str">
        <f t="shared" si="127"/>
        <v>Feb</v>
      </c>
      <c r="O2741" s="56">
        <f t="shared" si="128"/>
        <v>2022</v>
      </c>
      <c r="P2741" s="51">
        <f>VLOOKUP(Table6[[#This Row],[Product]],Table3[],3)</f>
        <v>0.69</v>
      </c>
      <c r="Q2741" s="35">
        <f>VLOOKUP(Table6[[#This Row],[Product]],Table3[],4)</f>
        <v>24</v>
      </c>
      <c r="R2741" s="35">
        <f>Table6[[#This Row],[Quantity]]*Table6[[#This Row],[Case]]</f>
        <v>2160</v>
      </c>
      <c r="S2741" s="35">
        <f>Table6[[#This Row],[Total Sales]]*Table6[[#This Row],[Cost]]</f>
        <v>1490.3999999999999</v>
      </c>
    </row>
    <row r="2742" spans="1:19" x14ac:dyDescent="0.3">
      <c r="A2742" s="54">
        <v>2816</v>
      </c>
      <c r="B2742" s="35" t="s">
        <v>6804</v>
      </c>
      <c r="C2742" s="35" t="s">
        <v>7043</v>
      </c>
      <c r="D2742" s="35" t="s">
        <v>28</v>
      </c>
      <c r="E2742" s="35" t="str">
        <f t="shared" si="126"/>
        <v>M</v>
      </c>
      <c r="F2742" s="35">
        <v>90</v>
      </c>
      <c r="G2742" s="35" t="s">
        <v>7044</v>
      </c>
      <c r="H2742" s="35" t="s">
        <v>6659</v>
      </c>
      <c r="I2742" s="35" t="s">
        <v>208</v>
      </c>
      <c r="J2742" s="48">
        <v>44540</v>
      </c>
      <c r="K2742" s="35">
        <v>10</v>
      </c>
      <c r="L2742" s="49" t="s">
        <v>20</v>
      </c>
      <c r="M2742" s="50" t="str">
        <f>VLOOKUP(Table6[[#This Row],[Product]],Table3[],2)</f>
        <v>Hyperwotsit</v>
      </c>
      <c r="N2742" s="50" t="str">
        <f t="shared" si="127"/>
        <v>Dec</v>
      </c>
      <c r="O2742" s="56">
        <f t="shared" si="128"/>
        <v>2021</v>
      </c>
      <c r="P2742" s="51">
        <f>VLOOKUP(Table6[[#This Row],[Product]],Table3[],3)</f>
        <v>2.0099999999999998</v>
      </c>
      <c r="Q2742" s="35">
        <f>VLOOKUP(Table6[[#This Row],[Product]],Table3[],4)</f>
        <v>20</v>
      </c>
      <c r="R2742" s="35">
        <f>Table6[[#This Row],[Quantity]]*Table6[[#This Row],[Case]]</f>
        <v>200</v>
      </c>
      <c r="S2742" s="35">
        <f>Table6[[#This Row],[Total Sales]]*Table6[[#This Row],[Cost]]</f>
        <v>401.99999999999994</v>
      </c>
    </row>
    <row r="2743" spans="1:19" x14ac:dyDescent="0.3">
      <c r="A2743" s="54">
        <v>2817</v>
      </c>
      <c r="B2743" s="35" t="s">
        <v>5958</v>
      </c>
      <c r="C2743" s="35" t="s">
        <v>259</v>
      </c>
      <c r="D2743" s="35" t="s">
        <v>28</v>
      </c>
      <c r="E2743" s="35" t="str">
        <f t="shared" si="126"/>
        <v>M</v>
      </c>
      <c r="F2743" s="35">
        <v>60</v>
      </c>
      <c r="G2743" s="35" t="s">
        <v>7045</v>
      </c>
      <c r="H2743" s="35" t="s">
        <v>1412</v>
      </c>
      <c r="I2743" s="35" t="s">
        <v>1413</v>
      </c>
      <c r="J2743" s="48" t="s">
        <v>13794</v>
      </c>
      <c r="K2743" s="35">
        <v>67</v>
      </c>
      <c r="L2743" s="49" t="s">
        <v>80</v>
      </c>
      <c r="M2743" s="50" t="str">
        <f>VLOOKUP(Table6[[#This Row],[Product]],Table3[],2)</f>
        <v>Ultrathing V2</v>
      </c>
      <c r="N2743" s="50" t="str">
        <f t="shared" si="127"/>
        <v>Dec</v>
      </c>
      <c r="O2743" s="56">
        <f t="shared" si="128"/>
        <v>2020</v>
      </c>
      <c r="P2743" s="51">
        <f>VLOOKUP(Table6[[#This Row],[Product]],Table3[],3)</f>
        <v>2.95</v>
      </c>
      <c r="Q2743" s="35">
        <f>VLOOKUP(Table6[[#This Row],[Product]],Table3[],4)</f>
        <v>20</v>
      </c>
      <c r="R2743" s="35">
        <f>Table6[[#This Row],[Quantity]]*Table6[[#This Row],[Case]]</f>
        <v>1340</v>
      </c>
      <c r="S2743" s="35">
        <f>Table6[[#This Row],[Total Sales]]*Table6[[#This Row],[Cost]]</f>
        <v>3953.0000000000005</v>
      </c>
    </row>
    <row r="2744" spans="1:19" x14ac:dyDescent="0.3">
      <c r="A2744" s="54">
        <v>2818</v>
      </c>
      <c r="B2744" s="35" t="s">
        <v>7046</v>
      </c>
      <c r="C2744" s="35" t="s">
        <v>929</v>
      </c>
      <c r="D2744" s="35" t="s">
        <v>92</v>
      </c>
      <c r="E2744" s="35" t="str">
        <f t="shared" si="126"/>
        <v>M/F</v>
      </c>
      <c r="F2744" s="35">
        <v>60</v>
      </c>
      <c r="G2744" s="35" t="s">
        <v>15185</v>
      </c>
      <c r="H2744" s="35" t="s">
        <v>2931</v>
      </c>
      <c r="I2744" s="35" t="s">
        <v>32</v>
      </c>
      <c r="J2744" s="48" t="s">
        <v>13866</v>
      </c>
      <c r="K2744" s="35">
        <v>85</v>
      </c>
      <c r="L2744" s="49" t="s">
        <v>45</v>
      </c>
      <c r="M2744" s="50" t="str">
        <f>VLOOKUP(Table6[[#This Row],[Product]],Table3[],2)</f>
        <v>Gigastuff</v>
      </c>
      <c r="N2744" s="50" t="str">
        <f t="shared" si="127"/>
        <v>Apr</v>
      </c>
      <c r="O2744" s="56">
        <f t="shared" si="128"/>
        <v>2021</v>
      </c>
      <c r="P2744" s="51">
        <f>VLOOKUP(Table6[[#This Row],[Product]],Table3[],3)</f>
        <v>1.89</v>
      </c>
      <c r="Q2744" s="35">
        <f>VLOOKUP(Table6[[#This Row],[Product]],Table3[],4)</f>
        <v>18</v>
      </c>
      <c r="R2744" s="35">
        <f>Table6[[#This Row],[Quantity]]*Table6[[#This Row],[Case]]</f>
        <v>1530</v>
      </c>
      <c r="S2744" s="35">
        <f>Table6[[#This Row],[Total Sales]]*Table6[[#This Row],[Cost]]</f>
        <v>2891.7</v>
      </c>
    </row>
    <row r="2745" spans="1:19" x14ac:dyDescent="0.3">
      <c r="A2745" s="54">
        <v>2819</v>
      </c>
      <c r="B2745" s="35" t="s">
        <v>2523</v>
      </c>
      <c r="C2745" s="35" t="s">
        <v>2521</v>
      </c>
      <c r="D2745" s="35" t="s">
        <v>28</v>
      </c>
      <c r="E2745" s="35" t="str">
        <f t="shared" si="126"/>
        <v>M</v>
      </c>
      <c r="F2745" s="35">
        <v>90</v>
      </c>
      <c r="G2745" s="35" t="s">
        <v>15186</v>
      </c>
      <c r="H2745" s="35" t="s">
        <v>7049</v>
      </c>
      <c r="I2745" s="35" t="s">
        <v>32</v>
      </c>
      <c r="J2745" s="48">
        <v>43895</v>
      </c>
      <c r="K2745" s="35">
        <v>32</v>
      </c>
      <c r="L2745" s="49" t="s">
        <v>64</v>
      </c>
      <c r="M2745" s="50" t="str">
        <f>VLOOKUP(Table6[[#This Row],[Product]],Table3[],2)</f>
        <v>Ultrathing V4</v>
      </c>
      <c r="N2745" s="50" t="str">
        <f t="shared" si="127"/>
        <v>Mar</v>
      </c>
      <c r="O2745" s="56">
        <f t="shared" si="128"/>
        <v>2020</v>
      </c>
      <c r="P2745" s="51">
        <f>VLOOKUP(Table6[[#This Row],[Product]],Table3[],3)</f>
        <v>3.99</v>
      </c>
      <c r="Q2745" s="35">
        <f>VLOOKUP(Table6[[#This Row],[Product]],Table3[],4)</f>
        <v>24</v>
      </c>
      <c r="R2745" s="35">
        <f>Table6[[#This Row],[Quantity]]*Table6[[#This Row],[Case]]</f>
        <v>768</v>
      </c>
      <c r="S2745" s="35">
        <f>Table6[[#This Row],[Total Sales]]*Table6[[#This Row],[Cost]]</f>
        <v>3064.32</v>
      </c>
    </row>
    <row r="2746" spans="1:19" x14ac:dyDescent="0.3">
      <c r="A2746" s="54">
        <v>2820</v>
      </c>
      <c r="B2746" s="35" t="s">
        <v>3113</v>
      </c>
      <c r="C2746" s="35" t="s">
        <v>2453</v>
      </c>
      <c r="D2746" s="35" t="s">
        <v>51</v>
      </c>
      <c r="E2746" s="35" t="str">
        <f t="shared" si="126"/>
        <v>F</v>
      </c>
      <c r="F2746" s="35">
        <v>90</v>
      </c>
      <c r="G2746" s="35" t="s">
        <v>7050</v>
      </c>
      <c r="H2746" s="35" t="s">
        <v>1265</v>
      </c>
      <c r="I2746" s="35" t="s">
        <v>32</v>
      </c>
      <c r="J2746" s="48" t="s">
        <v>14108</v>
      </c>
      <c r="K2746" s="35">
        <v>51</v>
      </c>
      <c r="L2746" s="49" t="s">
        <v>54</v>
      </c>
      <c r="M2746" s="50" t="str">
        <f>VLOOKUP(Table6[[#This Row],[Product]],Table3[],2)</f>
        <v>Megawidget S</v>
      </c>
      <c r="N2746" s="50" t="str">
        <f t="shared" si="127"/>
        <v>Aug</v>
      </c>
      <c r="O2746" s="56">
        <f t="shared" si="128"/>
        <v>2022</v>
      </c>
      <c r="P2746" s="51">
        <f>VLOOKUP(Table6[[#This Row],[Product]],Table3[],3)</f>
        <v>0.69</v>
      </c>
      <c r="Q2746" s="35">
        <f>VLOOKUP(Table6[[#This Row],[Product]],Table3[],4)</f>
        <v>24</v>
      </c>
      <c r="R2746" s="35">
        <f>Table6[[#This Row],[Quantity]]*Table6[[#This Row],[Case]]</f>
        <v>1224</v>
      </c>
      <c r="S2746" s="35">
        <f>Table6[[#This Row],[Total Sales]]*Table6[[#This Row],[Cost]]</f>
        <v>844.56</v>
      </c>
    </row>
    <row r="2747" spans="1:19" x14ac:dyDescent="0.3">
      <c r="A2747" s="54">
        <v>2821</v>
      </c>
      <c r="B2747" s="35" t="s">
        <v>7051</v>
      </c>
      <c r="C2747" s="35" t="s">
        <v>3192</v>
      </c>
      <c r="D2747" s="35" t="s">
        <v>15</v>
      </c>
      <c r="E2747" s="35" t="str">
        <f t="shared" si="126"/>
        <v>F</v>
      </c>
      <c r="F2747" s="35">
        <v>60</v>
      </c>
      <c r="G2747" s="35" t="s">
        <v>7052</v>
      </c>
      <c r="H2747" s="35" t="s">
        <v>917</v>
      </c>
      <c r="I2747" s="35" t="s">
        <v>32</v>
      </c>
      <c r="J2747" s="48" t="s">
        <v>13781</v>
      </c>
      <c r="K2747" s="35">
        <v>68</v>
      </c>
      <c r="L2747" s="49" t="s">
        <v>39</v>
      </c>
      <c r="M2747" s="50" t="str">
        <f>VLOOKUP(Table6[[#This Row],[Product]],Table3[],2)</f>
        <v>Ultrathing V1</v>
      </c>
      <c r="N2747" s="50" t="str">
        <f t="shared" si="127"/>
        <v>Jun</v>
      </c>
      <c r="O2747" s="56">
        <f t="shared" si="128"/>
        <v>2020</v>
      </c>
      <c r="P2747" s="51">
        <f>VLOOKUP(Table6[[#This Row],[Product]],Table3[],3)</f>
        <v>1.79</v>
      </c>
      <c r="Q2747" s="35">
        <f>VLOOKUP(Table6[[#This Row],[Product]],Table3[],4)</f>
        <v>17</v>
      </c>
      <c r="R2747" s="35">
        <f>Table6[[#This Row],[Quantity]]*Table6[[#This Row],[Case]]</f>
        <v>1156</v>
      </c>
      <c r="S2747" s="35">
        <f>Table6[[#This Row],[Total Sales]]*Table6[[#This Row],[Cost]]</f>
        <v>2069.2400000000002</v>
      </c>
    </row>
    <row r="2748" spans="1:19" x14ac:dyDescent="0.3">
      <c r="A2748" s="54">
        <v>2822</v>
      </c>
      <c r="B2748" s="35" t="s">
        <v>7053</v>
      </c>
      <c r="C2748" s="35" t="s">
        <v>4960</v>
      </c>
      <c r="D2748" s="35" t="s">
        <v>51</v>
      </c>
      <c r="E2748" s="35" t="str">
        <f t="shared" si="126"/>
        <v>F</v>
      </c>
      <c r="F2748" s="35">
        <v>60</v>
      </c>
      <c r="G2748" s="35" t="s">
        <v>7054</v>
      </c>
      <c r="H2748" s="35" t="s">
        <v>3610</v>
      </c>
      <c r="I2748" s="35" t="s">
        <v>32</v>
      </c>
      <c r="J2748" s="48" t="s">
        <v>13930</v>
      </c>
      <c r="K2748" s="35">
        <v>59</v>
      </c>
      <c r="L2748" s="49" t="s">
        <v>101</v>
      </c>
      <c r="M2748" s="50" t="str">
        <f>VLOOKUP(Table6[[#This Row],[Product]],Table3[],2)</f>
        <v>Superwossname</v>
      </c>
      <c r="N2748" s="50" t="str">
        <f t="shared" si="127"/>
        <v>Feb</v>
      </c>
      <c r="O2748" s="56">
        <f t="shared" si="128"/>
        <v>2021</v>
      </c>
      <c r="P2748" s="51">
        <f>VLOOKUP(Table6[[#This Row],[Product]],Table3[],3)</f>
        <v>3.49</v>
      </c>
      <c r="Q2748" s="35">
        <f>VLOOKUP(Table6[[#This Row],[Product]],Table3[],4)</f>
        <v>20</v>
      </c>
      <c r="R2748" s="35">
        <f>Table6[[#This Row],[Quantity]]*Table6[[#This Row],[Case]]</f>
        <v>1180</v>
      </c>
      <c r="S2748" s="35">
        <f>Table6[[#This Row],[Total Sales]]*Table6[[#This Row],[Cost]]</f>
        <v>4118.2</v>
      </c>
    </row>
    <row r="2749" spans="1:19" x14ac:dyDescent="0.3">
      <c r="A2749" s="54">
        <v>2823</v>
      </c>
      <c r="B2749" s="35" t="s">
        <v>2263</v>
      </c>
      <c r="C2749" s="35" t="s">
        <v>3612</v>
      </c>
      <c r="D2749" s="35" t="s">
        <v>15</v>
      </c>
      <c r="E2749" s="35" t="str">
        <f t="shared" si="126"/>
        <v>F</v>
      </c>
      <c r="F2749" s="35">
        <v>30</v>
      </c>
      <c r="G2749" s="35" t="s">
        <v>7055</v>
      </c>
      <c r="H2749" s="35" t="s">
        <v>7056</v>
      </c>
      <c r="I2749" s="35" t="s">
        <v>95</v>
      </c>
      <c r="J2749" s="48">
        <v>44536</v>
      </c>
      <c r="K2749" s="35">
        <v>37</v>
      </c>
      <c r="L2749" s="49" t="s">
        <v>70</v>
      </c>
      <c r="M2749" s="50" t="str">
        <f>VLOOKUP(Table6[[#This Row],[Product]],Table3[],2)</f>
        <v>Megawidget M</v>
      </c>
      <c r="N2749" s="50" t="str">
        <f t="shared" si="127"/>
        <v>Dec</v>
      </c>
      <c r="O2749" s="56">
        <f t="shared" si="128"/>
        <v>2021</v>
      </c>
      <c r="P2749" s="51">
        <f>VLOOKUP(Table6[[#This Row],[Product]],Table3[],3)</f>
        <v>1.29</v>
      </c>
      <c r="Q2749" s="35">
        <f>VLOOKUP(Table6[[#This Row],[Product]],Table3[],4)</f>
        <v>24</v>
      </c>
      <c r="R2749" s="35">
        <f>Table6[[#This Row],[Quantity]]*Table6[[#This Row],[Case]]</f>
        <v>888</v>
      </c>
      <c r="S2749" s="35">
        <f>Table6[[#This Row],[Total Sales]]*Table6[[#This Row],[Cost]]</f>
        <v>1145.52</v>
      </c>
    </row>
    <row r="2750" spans="1:19" x14ac:dyDescent="0.3">
      <c r="A2750" s="54">
        <v>2824</v>
      </c>
      <c r="B2750" s="35" t="s">
        <v>1776</v>
      </c>
      <c r="C2750" s="35" t="s">
        <v>1585</v>
      </c>
      <c r="D2750" s="35" t="s">
        <v>28</v>
      </c>
      <c r="E2750" s="35" t="str">
        <f t="shared" si="126"/>
        <v>M</v>
      </c>
      <c r="F2750" s="35">
        <v>90</v>
      </c>
      <c r="G2750" s="35" t="s">
        <v>7055</v>
      </c>
      <c r="H2750" s="35" t="s">
        <v>724</v>
      </c>
      <c r="I2750" s="35" t="s">
        <v>240</v>
      </c>
      <c r="J2750" s="48" t="s">
        <v>14015</v>
      </c>
      <c r="K2750" s="35">
        <v>46</v>
      </c>
      <c r="L2750" s="49" t="s">
        <v>64</v>
      </c>
      <c r="M2750" s="50" t="str">
        <f>VLOOKUP(Table6[[#This Row],[Product]],Table3[],2)</f>
        <v>Ultrathing V4</v>
      </c>
      <c r="N2750" s="50" t="str">
        <f t="shared" si="127"/>
        <v>Jun</v>
      </c>
      <c r="O2750" s="56">
        <f t="shared" si="128"/>
        <v>2020</v>
      </c>
      <c r="P2750" s="51">
        <f>VLOOKUP(Table6[[#This Row],[Product]],Table3[],3)</f>
        <v>3.99</v>
      </c>
      <c r="Q2750" s="35">
        <f>VLOOKUP(Table6[[#This Row],[Product]],Table3[],4)</f>
        <v>24</v>
      </c>
      <c r="R2750" s="35">
        <f>Table6[[#This Row],[Quantity]]*Table6[[#This Row],[Case]]</f>
        <v>1104</v>
      </c>
      <c r="S2750" s="35">
        <f>Table6[[#This Row],[Total Sales]]*Table6[[#This Row],[Cost]]</f>
        <v>4404.96</v>
      </c>
    </row>
    <row r="2751" spans="1:19" x14ac:dyDescent="0.3">
      <c r="A2751" s="54">
        <v>2825</v>
      </c>
      <c r="B2751" s="35" t="s">
        <v>4912</v>
      </c>
      <c r="C2751" s="35" t="s">
        <v>5012</v>
      </c>
      <c r="D2751" s="35" t="s">
        <v>15</v>
      </c>
      <c r="E2751" s="35" t="str">
        <f t="shared" si="126"/>
        <v>F</v>
      </c>
      <c r="F2751" s="35">
        <v>30</v>
      </c>
      <c r="G2751" s="35" t="s">
        <v>7057</v>
      </c>
      <c r="H2751" s="35" t="s">
        <v>5036</v>
      </c>
      <c r="I2751" s="35" t="s">
        <v>32</v>
      </c>
      <c r="J2751" s="48">
        <v>44600</v>
      </c>
      <c r="K2751" s="35">
        <v>92</v>
      </c>
      <c r="L2751" s="49" t="s">
        <v>70</v>
      </c>
      <c r="M2751" s="50" t="str">
        <f>VLOOKUP(Table6[[#This Row],[Product]],Table3[],2)</f>
        <v>Megawidget M</v>
      </c>
      <c r="N2751" s="50" t="str">
        <f t="shared" si="127"/>
        <v>Feb</v>
      </c>
      <c r="O2751" s="56">
        <f t="shared" si="128"/>
        <v>2022</v>
      </c>
      <c r="P2751" s="51">
        <f>VLOOKUP(Table6[[#This Row],[Product]],Table3[],3)</f>
        <v>1.29</v>
      </c>
      <c r="Q2751" s="35">
        <f>VLOOKUP(Table6[[#This Row],[Product]],Table3[],4)</f>
        <v>24</v>
      </c>
      <c r="R2751" s="35">
        <f>Table6[[#This Row],[Quantity]]*Table6[[#This Row],[Case]]</f>
        <v>2208</v>
      </c>
      <c r="S2751" s="35">
        <f>Table6[[#This Row],[Total Sales]]*Table6[[#This Row],[Cost]]</f>
        <v>2848.32</v>
      </c>
    </row>
    <row r="2752" spans="1:19" x14ac:dyDescent="0.3">
      <c r="A2752" s="54">
        <v>2826</v>
      </c>
      <c r="B2752" s="35" t="s">
        <v>7058</v>
      </c>
      <c r="C2752" s="35" t="s">
        <v>2427</v>
      </c>
      <c r="D2752" s="35" t="s">
        <v>15</v>
      </c>
      <c r="E2752" s="35" t="str">
        <f t="shared" si="126"/>
        <v>F</v>
      </c>
      <c r="F2752" s="35">
        <v>30</v>
      </c>
      <c r="G2752" s="35" t="s">
        <v>7059</v>
      </c>
      <c r="H2752" s="35" t="s">
        <v>1242</v>
      </c>
      <c r="I2752" s="35" t="s">
        <v>38</v>
      </c>
      <c r="J2752" s="48" t="s">
        <v>14114</v>
      </c>
      <c r="K2752" s="35">
        <v>25</v>
      </c>
      <c r="L2752" s="49" t="s">
        <v>33</v>
      </c>
      <c r="M2752" s="50" t="str">
        <f>VLOOKUP(Table6[[#This Row],[Product]],Table3[],2)</f>
        <v>Megawidget L</v>
      </c>
      <c r="N2752" s="50" t="str">
        <f t="shared" si="127"/>
        <v>Sep</v>
      </c>
      <c r="O2752" s="56">
        <f t="shared" si="128"/>
        <v>2020</v>
      </c>
      <c r="P2752" s="51">
        <f>VLOOKUP(Table6[[#This Row],[Product]],Table3[],3)</f>
        <v>1.79</v>
      </c>
      <c r="Q2752" s="35">
        <f>VLOOKUP(Table6[[#This Row],[Product]],Table3[],4)</f>
        <v>24</v>
      </c>
      <c r="R2752" s="35">
        <f>Table6[[#This Row],[Quantity]]*Table6[[#This Row],[Case]]</f>
        <v>600</v>
      </c>
      <c r="S2752" s="35">
        <f>Table6[[#This Row],[Total Sales]]*Table6[[#This Row],[Cost]]</f>
        <v>1074</v>
      </c>
    </row>
    <row r="2753" spans="1:19" x14ac:dyDescent="0.3">
      <c r="A2753" s="54">
        <v>2827</v>
      </c>
      <c r="B2753" s="35" t="s">
        <v>2088</v>
      </c>
      <c r="C2753" s="35" t="s">
        <v>3071</v>
      </c>
      <c r="D2753" s="35" t="s">
        <v>51</v>
      </c>
      <c r="E2753" s="35" t="str">
        <f t="shared" si="126"/>
        <v>F</v>
      </c>
      <c r="F2753" s="35">
        <v>60</v>
      </c>
      <c r="G2753" s="35" t="s">
        <v>7059</v>
      </c>
      <c r="H2753" s="35" t="s">
        <v>330</v>
      </c>
      <c r="I2753" s="35" t="s">
        <v>32</v>
      </c>
      <c r="J2753" s="48">
        <v>44785</v>
      </c>
      <c r="K2753" s="35">
        <v>27</v>
      </c>
      <c r="L2753" s="49" t="s">
        <v>70</v>
      </c>
      <c r="M2753" s="50" t="str">
        <f>VLOOKUP(Table6[[#This Row],[Product]],Table3[],2)</f>
        <v>Megawidget M</v>
      </c>
      <c r="N2753" s="50" t="str">
        <f t="shared" si="127"/>
        <v>Aug</v>
      </c>
      <c r="O2753" s="56">
        <f t="shared" si="128"/>
        <v>2022</v>
      </c>
      <c r="P2753" s="51">
        <f>VLOOKUP(Table6[[#This Row],[Product]],Table3[],3)</f>
        <v>1.29</v>
      </c>
      <c r="Q2753" s="35">
        <f>VLOOKUP(Table6[[#This Row],[Product]],Table3[],4)</f>
        <v>24</v>
      </c>
      <c r="R2753" s="35">
        <f>Table6[[#This Row],[Quantity]]*Table6[[#This Row],[Case]]</f>
        <v>648</v>
      </c>
      <c r="S2753" s="35">
        <f>Table6[[#This Row],[Total Sales]]*Table6[[#This Row],[Cost]]</f>
        <v>835.92000000000007</v>
      </c>
    </row>
    <row r="2754" spans="1:19" x14ac:dyDescent="0.3">
      <c r="A2754" s="54">
        <v>2828</v>
      </c>
      <c r="B2754" s="35" t="s">
        <v>5147</v>
      </c>
      <c r="C2754" s="35" t="s">
        <v>258</v>
      </c>
      <c r="D2754" s="35" t="s">
        <v>28</v>
      </c>
      <c r="E2754" s="35" t="str">
        <f t="shared" si="126"/>
        <v>M</v>
      </c>
      <c r="F2754" s="35">
        <v>60</v>
      </c>
      <c r="G2754" s="35" t="s">
        <v>7060</v>
      </c>
      <c r="H2754" s="35" t="s">
        <v>1280</v>
      </c>
      <c r="I2754" s="35" t="s">
        <v>95</v>
      </c>
      <c r="J2754" s="48" t="s">
        <v>13824</v>
      </c>
      <c r="K2754" s="35">
        <v>77</v>
      </c>
      <c r="L2754" s="49" t="s">
        <v>70</v>
      </c>
      <c r="M2754" s="50" t="str">
        <f>VLOOKUP(Table6[[#This Row],[Product]],Table3[],2)</f>
        <v>Megawidget M</v>
      </c>
      <c r="N2754" s="50" t="str">
        <f t="shared" si="127"/>
        <v>Dec</v>
      </c>
      <c r="O2754" s="56">
        <f t="shared" si="128"/>
        <v>2022</v>
      </c>
      <c r="P2754" s="51">
        <f>VLOOKUP(Table6[[#This Row],[Product]],Table3[],3)</f>
        <v>1.29</v>
      </c>
      <c r="Q2754" s="35">
        <f>VLOOKUP(Table6[[#This Row],[Product]],Table3[],4)</f>
        <v>24</v>
      </c>
      <c r="R2754" s="35">
        <f>Table6[[#This Row],[Quantity]]*Table6[[#This Row],[Case]]</f>
        <v>1848</v>
      </c>
      <c r="S2754" s="35">
        <f>Table6[[#This Row],[Total Sales]]*Table6[[#This Row],[Cost]]</f>
        <v>2383.92</v>
      </c>
    </row>
    <row r="2755" spans="1:19" x14ac:dyDescent="0.3">
      <c r="A2755" s="54">
        <v>2829</v>
      </c>
      <c r="B2755" s="35" t="s">
        <v>7061</v>
      </c>
      <c r="C2755" s="35" t="s">
        <v>7000</v>
      </c>
      <c r="D2755" s="35" t="s">
        <v>28</v>
      </c>
      <c r="E2755" s="35" t="str">
        <f t="shared" ref="E2755:E2818" si="129">IF(OR(D2755="Mrs", D2755="Miss", D2755="Ms"), "F", IF(OR(D2755="Mr"), "M", IF(OR(D2755="Dr", D2755="Prof", D2755="Rev"), "M/F", "")))</f>
        <v>M</v>
      </c>
      <c r="F2755" s="35">
        <v>90</v>
      </c>
      <c r="G2755" s="35" t="s">
        <v>7060</v>
      </c>
      <c r="H2755" s="35" t="s">
        <v>1173</v>
      </c>
      <c r="I2755" s="35" t="s">
        <v>32</v>
      </c>
      <c r="J2755" s="48">
        <v>44632</v>
      </c>
      <c r="K2755" s="35">
        <v>92</v>
      </c>
      <c r="L2755" s="49" t="s">
        <v>159</v>
      </c>
      <c r="M2755" s="50" t="str">
        <f>VLOOKUP(Table6[[#This Row],[Product]],Table3[],2)</f>
        <v>Ultrathing V3</v>
      </c>
      <c r="N2755" s="50" t="str">
        <f t="shared" ref="N2755:N2818" si="130">TEXT(J2755,"mmm")</f>
        <v>Mar</v>
      </c>
      <c r="O2755" s="56">
        <f t="shared" ref="O2755:O2818" si="131">YEAR(J2755)</f>
        <v>2022</v>
      </c>
      <c r="P2755" s="51">
        <f>VLOOKUP(Table6[[#This Row],[Product]],Table3[],3)</f>
        <v>3.39</v>
      </c>
      <c r="Q2755" s="35">
        <f>VLOOKUP(Table6[[#This Row],[Product]],Table3[],4)</f>
        <v>24</v>
      </c>
      <c r="R2755" s="35">
        <f>Table6[[#This Row],[Quantity]]*Table6[[#This Row],[Case]]</f>
        <v>2208</v>
      </c>
      <c r="S2755" s="35">
        <f>Table6[[#This Row],[Total Sales]]*Table6[[#This Row],[Cost]]</f>
        <v>7485.12</v>
      </c>
    </row>
    <row r="2756" spans="1:19" x14ac:dyDescent="0.3">
      <c r="A2756" s="54">
        <v>2830</v>
      </c>
      <c r="B2756" s="35" t="s">
        <v>3438</v>
      </c>
      <c r="C2756" s="35" t="s">
        <v>7062</v>
      </c>
      <c r="D2756" s="35" t="s">
        <v>28</v>
      </c>
      <c r="E2756" s="35" t="str">
        <f t="shared" si="129"/>
        <v>M</v>
      </c>
      <c r="F2756" s="35">
        <v>60</v>
      </c>
      <c r="G2756" s="35" t="s">
        <v>7063</v>
      </c>
      <c r="H2756" s="35" t="s">
        <v>1712</v>
      </c>
      <c r="I2756" s="35" t="s">
        <v>187</v>
      </c>
      <c r="J2756" s="48" t="s">
        <v>13772</v>
      </c>
      <c r="K2756" s="35">
        <v>50</v>
      </c>
      <c r="L2756" s="49" t="s">
        <v>64</v>
      </c>
      <c r="M2756" s="50" t="str">
        <f>VLOOKUP(Table6[[#This Row],[Product]],Table3[],2)</f>
        <v>Ultrathing V4</v>
      </c>
      <c r="N2756" s="50" t="str">
        <f t="shared" si="130"/>
        <v>May</v>
      </c>
      <c r="O2756" s="56">
        <f t="shared" si="131"/>
        <v>2022</v>
      </c>
      <c r="P2756" s="51">
        <f>VLOOKUP(Table6[[#This Row],[Product]],Table3[],3)</f>
        <v>3.99</v>
      </c>
      <c r="Q2756" s="35">
        <f>VLOOKUP(Table6[[#This Row],[Product]],Table3[],4)</f>
        <v>24</v>
      </c>
      <c r="R2756" s="35">
        <f>Table6[[#This Row],[Quantity]]*Table6[[#This Row],[Case]]</f>
        <v>1200</v>
      </c>
      <c r="S2756" s="35">
        <f>Table6[[#This Row],[Total Sales]]*Table6[[#This Row],[Cost]]</f>
        <v>4788</v>
      </c>
    </row>
    <row r="2757" spans="1:19" x14ac:dyDescent="0.3">
      <c r="A2757" s="54">
        <v>2831</v>
      </c>
      <c r="B2757" s="35" t="s">
        <v>7064</v>
      </c>
      <c r="C2757" s="35" t="s">
        <v>6226</v>
      </c>
      <c r="D2757" s="35" t="s">
        <v>51</v>
      </c>
      <c r="E2757" s="35" t="str">
        <f t="shared" si="129"/>
        <v>F</v>
      </c>
      <c r="F2757" s="35">
        <v>60</v>
      </c>
      <c r="G2757" s="35" t="s">
        <v>7065</v>
      </c>
      <c r="H2757" s="35" t="s">
        <v>2418</v>
      </c>
      <c r="I2757" s="35" t="s">
        <v>32</v>
      </c>
      <c r="J2757" s="48">
        <v>44562</v>
      </c>
      <c r="K2757" s="35">
        <v>6</v>
      </c>
      <c r="L2757" s="49" t="s">
        <v>39</v>
      </c>
      <c r="M2757" s="50" t="str">
        <f>VLOOKUP(Table6[[#This Row],[Product]],Table3[],2)</f>
        <v>Ultrathing V1</v>
      </c>
      <c r="N2757" s="50" t="str">
        <f t="shared" si="130"/>
        <v>Jan</v>
      </c>
      <c r="O2757" s="56">
        <f t="shared" si="131"/>
        <v>2022</v>
      </c>
      <c r="P2757" s="51">
        <f>VLOOKUP(Table6[[#This Row],[Product]],Table3[],3)</f>
        <v>1.79</v>
      </c>
      <c r="Q2757" s="35">
        <f>VLOOKUP(Table6[[#This Row],[Product]],Table3[],4)</f>
        <v>17</v>
      </c>
      <c r="R2757" s="35">
        <f>Table6[[#This Row],[Quantity]]*Table6[[#This Row],[Case]]</f>
        <v>102</v>
      </c>
      <c r="S2757" s="35">
        <f>Table6[[#This Row],[Total Sales]]*Table6[[#This Row],[Cost]]</f>
        <v>182.58</v>
      </c>
    </row>
    <row r="2758" spans="1:19" x14ac:dyDescent="0.3">
      <c r="A2758" s="54">
        <v>2832</v>
      </c>
      <c r="B2758" s="35" t="s">
        <v>7066</v>
      </c>
      <c r="C2758" s="35" t="s">
        <v>3137</v>
      </c>
      <c r="D2758" s="35" t="s">
        <v>41</v>
      </c>
      <c r="E2758" s="35" t="str">
        <f t="shared" si="129"/>
        <v>F</v>
      </c>
      <c r="F2758" s="35">
        <v>30</v>
      </c>
      <c r="G2758" s="35" t="s">
        <v>7067</v>
      </c>
      <c r="H2758" s="35" t="s">
        <v>3288</v>
      </c>
      <c r="I2758" s="35" t="s">
        <v>32</v>
      </c>
      <c r="J2758" s="48" t="s">
        <v>14218</v>
      </c>
      <c r="K2758" s="35">
        <v>9</v>
      </c>
      <c r="L2758" s="49" t="s">
        <v>64</v>
      </c>
      <c r="M2758" s="50" t="str">
        <f>VLOOKUP(Table6[[#This Row],[Product]],Table3[],2)</f>
        <v>Ultrathing V4</v>
      </c>
      <c r="N2758" s="50" t="str">
        <f t="shared" si="130"/>
        <v>Jul</v>
      </c>
      <c r="O2758" s="56">
        <f t="shared" si="131"/>
        <v>2021</v>
      </c>
      <c r="P2758" s="51">
        <f>VLOOKUP(Table6[[#This Row],[Product]],Table3[],3)</f>
        <v>3.99</v>
      </c>
      <c r="Q2758" s="35">
        <f>VLOOKUP(Table6[[#This Row],[Product]],Table3[],4)</f>
        <v>24</v>
      </c>
      <c r="R2758" s="35">
        <f>Table6[[#This Row],[Quantity]]*Table6[[#This Row],[Case]]</f>
        <v>216</v>
      </c>
      <c r="S2758" s="35">
        <f>Table6[[#This Row],[Total Sales]]*Table6[[#This Row],[Cost]]</f>
        <v>861.84</v>
      </c>
    </row>
    <row r="2759" spans="1:19" x14ac:dyDescent="0.3">
      <c r="A2759" s="54">
        <v>2833</v>
      </c>
      <c r="B2759" s="35" t="s">
        <v>2679</v>
      </c>
      <c r="C2759" s="35" t="s">
        <v>3439</v>
      </c>
      <c r="D2759" s="35" t="s">
        <v>28</v>
      </c>
      <c r="E2759" s="35" t="str">
        <f t="shared" si="129"/>
        <v>M</v>
      </c>
      <c r="F2759" s="35">
        <v>60</v>
      </c>
      <c r="G2759" s="35" t="s">
        <v>7068</v>
      </c>
      <c r="H2759" s="35" t="s">
        <v>6770</v>
      </c>
      <c r="I2759" s="35" t="s">
        <v>124</v>
      </c>
      <c r="J2759" s="48">
        <v>43837</v>
      </c>
      <c r="K2759" s="35">
        <v>72</v>
      </c>
      <c r="L2759" s="49" t="s">
        <v>101</v>
      </c>
      <c r="M2759" s="50" t="str">
        <f>VLOOKUP(Table6[[#This Row],[Product]],Table3[],2)</f>
        <v>Superwossname</v>
      </c>
      <c r="N2759" s="50" t="str">
        <f t="shared" si="130"/>
        <v>Jan</v>
      </c>
      <c r="O2759" s="56">
        <f t="shared" si="131"/>
        <v>2020</v>
      </c>
      <c r="P2759" s="51">
        <f>VLOOKUP(Table6[[#This Row],[Product]],Table3[],3)</f>
        <v>3.49</v>
      </c>
      <c r="Q2759" s="35">
        <f>VLOOKUP(Table6[[#This Row],[Product]],Table3[],4)</f>
        <v>20</v>
      </c>
      <c r="R2759" s="35">
        <f>Table6[[#This Row],[Quantity]]*Table6[[#This Row],[Case]]</f>
        <v>1440</v>
      </c>
      <c r="S2759" s="35">
        <f>Table6[[#This Row],[Total Sales]]*Table6[[#This Row],[Cost]]</f>
        <v>5025.6000000000004</v>
      </c>
    </row>
    <row r="2760" spans="1:19" x14ac:dyDescent="0.3">
      <c r="A2760" s="54">
        <v>2834</v>
      </c>
      <c r="B2760" s="35" t="s">
        <v>7069</v>
      </c>
      <c r="C2760" s="35" t="s">
        <v>7070</v>
      </c>
      <c r="D2760" s="35" t="s">
        <v>28</v>
      </c>
      <c r="E2760" s="35" t="str">
        <f t="shared" si="129"/>
        <v>M</v>
      </c>
      <c r="F2760" s="35">
        <v>30</v>
      </c>
      <c r="G2760" s="35" t="s">
        <v>7071</v>
      </c>
      <c r="H2760" s="35" t="s">
        <v>1221</v>
      </c>
      <c r="I2760" s="35" t="s">
        <v>124</v>
      </c>
      <c r="J2760" s="48">
        <v>44776</v>
      </c>
      <c r="K2760" s="35">
        <v>25</v>
      </c>
      <c r="L2760" s="49" t="s">
        <v>39</v>
      </c>
      <c r="M2760" s="50" t="str">
        <f>VLOOKUP(Table6[[#This Row],[Product]],Table3[],2)</f>
        <v>Ultrathing V1</v>
      </c>
      <c r="N2760" s="50" t="str">
        <f t="shared" si="130"/>
        <v>Aug</v>
      </c>
      <c r="O2760" s="56">
        <f t="shared" si="131"/>
        <v>2022</v>
      </c>
      <c r="P2760" s="51">
        <f>VLOOKUP(Table6[[#This Row],[Product]],Table3[],3)</f>
        <v>1.79</v>
      </c>
      <c r="Q2760" s="35">
        <f>VLOOKUP(Table6[[#This Row],[Product]],Table3[],4)</f>
        <v>17</v>
      </c>
      <c r="R2760" s="35">
        <f>Table6[[#This Row],[Quantity]]*Table6[[#This Row],[Case]]</f>
        <v>425</v>
      </c>
      <c r="S2760" s="35">
        <f>Table6[[#This Row],[Total Sales]]*Table6[[#This Row],[Cost]]</f>
        <v>760.75</v>
      </c>
    </row>
    <row r="2761" spans="1:19" x14ac:dyDescent="0.3">
      <c r="A2761" s="54">
        <v>2835</v>
      </c>
      <c r="B2761" s="35" t="s">
        <v>3310</v>
      </c>
      <c r="C2761" s="35" t="s">
        <v>2637</v>
      </c>
      <c r="D2761" s="35" t="s">
        <v>28</v>
      </c>
      <c r="E2761" s="35" t="str">
        <f t="shared" si="129"/>
        <v>M</v>
      </c>
      <c r="F2761" s="35">
        <v>90</v>
      </c>
      <c r="G2761" s="35" t="s">
        <v>7072</v>
      </c>
      <c r="H2761" s="35" t="s">
        <v>1052</v>
      </c>
      <c r="I2761" s="35" t="s">
        <v>32</v>
      </c>
      <c r="J2761" s="48">
        <v>44845</v>
      </c>
      <c r="K2761" s="35">
        <v>87</v>
      </c>
      <c r="L2761" s="49" t="s">
        <v>80</v>
      </c>
      <c r="M2761" s="50" t="str">
        <f>VLOOKUP(Table6[[#This Row],[Product]],Table3[],2)</f>
        <v>Ultrathing V2</v>
      </c>
      <c r="N2761" s="50" t="str">
        <f t="shared" si="130"/>
        <v>Oct</v>
      </c>
      <c r="O2761" s="56">
        <f t="shared" si="131"/>
        <v>2022</v>
      </c>
      <c r="P2761" s="51">
        <f>VLOOKUP(Table6[[#This Row],[Product]],Table3[],3)</f>
        <v>2.95</v>
      </c>
      <c r="Q2761" s="35">
        <f>VLOOKUP(Table6[[#This Row],[Product]],Table3[],4)</f>
        <v>20</v>
      </c>
      <c r="R2761" s="35">
        <f>Table6[[#This Row],[Quantity]]*Table6[[#This Row],[Case]]</f>
        <v>1740</v>
      </c>
      <c r="S2761" s="35">
        <f>Table6[[#This Row],[Total Sales]]*Table6[[#This Row],[Cost]]</f>
        <v>5133</v>
      </c>
    </row>
    <row r="2762" spans="1:19" x14ac:dyDescent="0.3">
      <c r="A2762" s="54">
        <v>2836</v>
      </c>
      <c r="B2762" s="35" t="s">
        <v>5497</v>
      </c>
      <c r="C2762" s="35" t="s">
        <v>7073</v>
      </c>
      <c r="D2762" s="35" t="s">
        <v>28</v>
      </c>
      <c r="E2762" s="35" t="str">
        <f t="shared" si="129"/>
        <v>M</v>
      </c>
      <c r="F2762" s="35">
        <v>60</v>
      </c>
      <c r="G2762" s="35" t="s">
        <v>7074</v>
      </c>
      <c r="H2762" s="35" t="s">
        <v>599</v>
      </c>
      <c r="I2762" s="35" t="s">
        <v>32</v>
      </c>
      <c r="J2762" s="48" t="s">
        <v>14128</v>
      </c>
      <c r="K2762" s="35">
        <v>78</v>
      </c>
      <c r="L2762" s="49" t="s">
        <v>70</v>
      </c>
      <c r="M2762" s="50" t="str">
        <f>VLOOKUP(Table6[[#This Row],[Product]],Table3[],2)</f>
        <v>Megawidget M</v>
      </c>
      <c r="N2762" s="50" t="str">
        <f t="shared" si="130"/>
        <v>Oct</v>
      </c>
      <c r="O2762" s="56">
        <f t="shared" si="131"/>
        <v>2022</v>
      </c>
      <c r="P2762" s="51">
        <f>VLOOKUP(Table6[[#This Row],[Product]],Table3[],3)</f>
        <v>1.29</v>
      </c>
      <c r="Q2762" s="35">
        <f>VLOOKUP(Table6[[#This Row],[Product]],Table3[],4)</f>
        <v>24</v>
      </c>
      <c r="R2762" s="35">
        <f>Table6[[#This Row],[Quantity]]*Table6[[#This Row],[Case]]</f>
        <v>1872</v>
      </c>
      <c r="S2762" s="35">
        <f>Table6[[#This Row],[Total Sales]]*Table6[[#This Row],[Cost]]</f>
        <v>2414.88</v>
      </c>
    </row>
    <row r="2763" spans="1:19" x14ac:dyDescent="0.3">
      <c r="A2763" s="54">
        <v>2837</v>
      </c>
      <c r="B2763" s="35" t="s">
        <v>5916</v>
      </c>
      <c r="C2763" s="35" t="s">
        <v>3621</v>
      </c>
      <c r="D2763" s="35" t="s">
        <v>28</v>
      </c>
      <c r="E2763" s="35" t="str">
        <f t="shared" si="129"/>
        <v>M</v>
      </c>
      <c r="F2763" s="35">
        <v>90</v>
      </c>
      <c r="G2763" s="35" t="s">
        <v>7075</v>
      </c>
      <c r="H2763" s="35" t="s">
        <v>3545</v>
      </c>
      <c r="I2763" s="35" t="s">
        <v>32</v>
      </c>
      <c r="J2763" s="48">
        <v>44296</v>
      </c>
      <c r="K2763" s="35">
        <v>9</v>
      </c>
      <c r="L2763" s="49" t="s">
        <v>39</v>
      </c>
      <c r="M2763" s="50" t="str">
        <f>VLOOKUP(Table6[[#This Row],[Product]],Table3[],2)</f>
        <v>Ultrathing V1</v>
      </c>
      <c r="N2763" s="50" t="str">
        <f t="shared" si="130"/>
        <v>Apr</v>
      </c>
      <c r="O2763" s="56">
        <f t="shared" si="131"/>
        <v>2021</v>
      </c>
      <c r="P2763" s="51">
        <f>VLOOKUP(Table6[[#This Row],[Product]],Table3[],3)</f>
        <v>1.79</v>
      </c>
      <c r="Q2763" s="35">
        <f>VLOOKUP(Table6[[#This Row],[Product]],Table3[],4)</f>
        <v>17</v>
      </c>
      <c r="R2763" s="35">
        <f>Table6[[#This Row],[Quantity]]*Table6[[#This Row],[Case]]</f>
        <v>153</v>
      </c>
      <c r="S2763" s="35">
        <f>Table6[[#This Row],[Total Sales]]*Table6[[#This Row],[Cost]]</f>
        <v>273.87</v>
      </c>
    </row>
    <row r="2764" spans="1:19" x14ac:dyDescent="0.3">
      <c r="A2764" s="54">
        <v>2838</v>
      </c>
      <c r="B2764" s="35" t="s">
        <v>7076</v>
      </c>
      <c r="C2764" s="35" t="s">
        <v>365</v>
      </c>
      <c r="D2764" s="35" t="s">
        <v>28</v>
      </c>
      <c r="E2764" s="35" t="str">
        <f t="shared" si="129"/>
        <v>M</v>
      </c>
      <c r="F2764" s="35">
        <v>30</v>
      </c>
      <c r="G2764" s="35" t="s">
        <v>7077</v>
      </c>
      <c r="H2764" s="35" t="s">
        <v>2035</v>
      </c>
      <c r="I2764" s="35" t="s">
        <v>32</v>
      </c>
      <c r="J2764" s="48">
        <v>44743</v>
      </c>
      <c r="K2764" s="35">
        <v>40</v>
      </c>
      <c r="L2764" s="49" t="s">
        <v>45</v>
      </c>
      <c r="M2764" s="50" t="str">
        <f>VLOOKUP(Table6[[#This Row],[Product]],Table3[],2)</f>
        <v>Gigastuff</v>
      </c>
      <c r="N2764" s="50" t="str">
        <f t="shared" si="130"/>
        <v>Jul</v>
      </c>
      <c r="O2764" s="56">
        <f t="shared" si="131"/>
        <v>2022</v>
      </c>
      <c r="P2764" s="51">
        <f>VLOOKUP(Table6[[#This Row],[Product]],Table3[],3)</f>
        <v>1.89</v>
      </c>
      <c r="Q2764" s="35">
        <f>VLOOKUP(Table6[[#This Row],[Product]],Table3[],4)</f>
        <v>18</v>
      </c>
      <c r="R2764" s="35">
        <f>Table6[[#This Row],[Quantity]]*Table6[[#This Row],[Case]]</f>
        <v>720</v>
      </c>
      <c r="S2764" s="35">
        <f>Table6[[#This Row],[Total Sales]]*Table6[[#This Row],[Cost]]</f>
        <v>1360.8</v>
      </c>
    </row>
    <row r="2765" spans="1:19" x14ac:dyDescent="0.3">
      <c r="A2765" s="54">
        <v>2839</v>
      </c>
      <c r="B2765" s="35" t="s">
        <v>305</v>
      </c>
      <c r="C2765" s="35" t="s">
        <v>7078</v>
      </c>
      <c r="D2765" s="35" t="s">
        <v>28</v>
      </c>
      <c r="E2765" s="35" t="str">
        <f t="shared" si="129"/>
        <v>M</v>
      </c>
      <c r="F2765" s="35">
        <v>90</v>
      </c>
      <c r="G2765" s="35" t="s">
        <v>7079</v>
      </c>
      <c r="H2765" s="35" t="s">
        <v>2336</v>
      </c>
      <c r="I2765" s="35" t="s">
        <v>32</v>
      </c>
      <c r="J2765" s="48" t="s">
        <v>13820</v>
      </c>
      <c r="K2765" s="35">
        <v>74</v>
      </c>
      <c r="L2765" s="49" t="s">
        <v>33</v>
      </c>
      <c r="M2765" s="50" t="str">
        <f>VLOOKUP(Table6[[#This Row],[Product]],Table3[],2)</f>
        <v>Megawidget L</v>
      </c>
      <c r="N2765" s="50" t="str">
        <f t="shared" si="130"/>
        <v>Jul</v>
      </c>
      <c r="O2765" s="56">
        <f t="shared" si="131"/>
        <v>2021</v>
      </c>
      <c r="P2765" s="51">
        <f>VLOOKUP(Table6[[#This Row],[Product]],Table3[],3)</f>
        <v>1.79</v>
      </c>
      <c r="Q2765" s="35">
        <f>VLOOKUP(Table6[[#This Row],[Product]],Table3[],4)</f>
        <v>24</v>
      </c>
      <c r="R2765" s="35">
        <f>Table6[[#This Row],[Quantity]]*Table6[[#This Row],[Case]]</f>
        <v>1776</v>
      </c>
      <c r="S2765" s="35">
        <f>Table6[[#This Row],[Total Sales]]*Table6[[#This Row],[Cost]]</f>
        <v>3179.04</v>
      </c>
    </row>
    <row r="2766" spans="1:19" x14ac:dyDescent="0.3">
      <c r="A2766" s="54">
        <v>2840</v>
      </c>
      <c r="B2766" s="35" t="s">
        <v>7080</v>
      </c>
      <c r="C2766" s="35" t="s">
        <v>2643</v>
      </c>
      <c r="D2766" s="35" t="s">
        <v>15</v>
      </c>
      <c r="E2766" s="35" t="str">
        <f t="shared" si="129"/>
        <v>F</v>
      </c>
      <c r="F2766" s="35">
        <v>90</v>
      </c>
      <c r="G2766" s="35" t="s">
        <v>7081</v>
      </c>
      <c r="H2766" s="35" t="s">
        <v>447</v>
      </c>
      <c r="I2766" s="35" t="s">
        <v>32</v>
      </c>
      <c r="J2766" s="48">
        <v>44654</v>
      </c>
      <c r="K2766" s="35">
        <v>85</v>
      </c>
      <c r="L2766" s="49" t="s">
        <v>45</v>
      </c>
      <c r="M2766" s="50" t="str">
        <f>VLOOKUP(Table6[[#This Row],[Product]],Table3[],2)</f>
        <v>Gigastuff</v>
      </c>
      <c r="N2766" s="50" t="str">
        <f t="shared" si="130"/>
        <v>Apr</v>
      </c>
      <c r="O2766" s="56">
        <f t="shared" si="131"/>
        <v>2022</v>
      </c>
      <c r="P2766" s="51">
        <f>VLOOKUP(Table6[[#This Row],[Product]],Table3[],3)</f>
        <v>1.89</v>
      </c>
      <c r="Q2766" s="35">
        <f>VLOOKUP(Table6[[#This Row],[Product]],Table3[],4)</f>
        <v>18</v>
      </c>
      <c r="R2766" s="35">
        <f>Table6[[#This Row],[Quantity]]*Table6[[#This Row],[Case]]</f>
        <v>1530</v>
      </c>
      <c r="S2766" s="35">
        <f>Table6[[#This Row],[Total Sales]]*Table6[[#This Row],[Cost]]</f>
        <v>2891.7</v>
      </c>
    </row>
    <row r="2767" spans="1:19" x14ac:dyDescent="0.3">
      <c r="A2767" s="54">
        <v>2841</v>
      </c>
      <c r="B2767" s="35" t="s">
        <v>6578</v>
      </c>
      <c r="C2767" s="35" t="s">
        <v>4695</v>
      </c>
      <c r="D2767" s="35" t="s">
        <v>28</v>
      </c>
      <c r="E2767" s="35" t="str">
        <f t="shared" si="129"/>
        <v>M</v>
      </c>
      <c r="F2767" s="35">
        <v>60</v>
      </c>
      <c r="G2767" s="35" t="s">
        <v>7082</v>
      </c>
      <c r="H2767" s="35" t="s">
        <v>912</v>
      </c>
      <c r="I2767" s="35" t="s">
        <v>913</v>
      </c>
      <c r="J2767" s="48" t="s">
        <v>14089</v>
      </c>
      <c r="K2767" s="35">
        <v>55</v>
      </c>
      <c r="L2767" s="49" t="s">
        <v>64</v>
      </c>
      <c r="M2767" s="50" t="str">
        <f>VLOOKUP(Table6[[#This Row],[Product]],Table3[],2)</f>
        <v>Ultrathing V4</v>
      </c>
      <c r="N2767" s="50" t="str">
        <f t="shared" si="130"/>
        <v>Apr</v>
      </c>
      <c r="O2767" s="56">
        <f t="shared" si="131"/>
        <v>2020</v>
      </c>
      <c r="P2767" s="51">
        <f>VLOOKUP(Table6[[#This Row],[Product]],Table3[],3)</f>
        <v>3.99</v>
      </c>
      <c r="Q2767" s="35">
        <f>VLOOKUP(Table6[[#This Row],[Product]],Table3[],4)</f>
        <v>24</v>
      </c>
      <c r="R2767" s="35">
        <f>Table6[[#This Row],[Quantity]]*Table6[[#This Row],[Case]]</f>
        <v>1320</v>
      </c>
      <c r="S2767" s="35">
        <f>Table6[[#This Row],[Total Sales]]*Table6[[#This Row],[Cost]]</f>
        <v>5266.8</v>
      </c>
    </row>
    <row r="2768" spans="1:19" x14ac:dyDescent="0.3">
      <c r="A2768" s="54">
        <v>2842</v>
      </c>
      <c r="B2768" s="35" t="s">
        <v>4724</v>
      </c>
      <c r="C2768" s="35" t="s">
        <v>1669</v>
      </c>
      <c r="D2768" s="35" t="s">
        <v>28</v>
      </c>
      <c r="E2768" s="35" t="str">
        <f t="shared" si="129"/>
        <v>M</v>
      </c>
      <c r="F2768" s="35">
        <v>90</v>
      </c>
      <c r="G2768" s="35" t="s">
        <v>7082</v>
      </c>
      <c r="H2768" s="35" t="s">
        <v>7083</v>
      </c>
      <c r="I2768" s="35" t="s">
        <v>294</v>
      </c>
      <c r="J2768" s="48">
        <v>44256</v>
      </c>
      <c r="K2768" s="35">
        <v>31</v>
      </c>
      <c r="L2768" s="49" t="s">
        <v>20</v>
      </c>
      <c r="M2768" s="50" t="str">
        <f>VLOOKUP(Table6[[#This Row],[Product]],Table3[],2)</f>
        <v>Hyperwotsit</v>
      </c>
      <c r="N2768" s="50" t="str">
        <f t="shared" si="130"/>
        <v>Mar</v>
      </c>
      <c r="O2768" s="56">
        <f t="shared" si="131"/>
        <v>2021</v>
      </c>
      <c r="P2768" s="51">
        <f>VLOOKUP(Table6[[#This Row],[Product]],Table3[],3)</f>
        <v>2.0099999999999998</v>
      </c>
      <c r="Q2768" s="35">
        <f>VLOOKUP(Table6[[#This Row],[Product]],Table3[],4)</f>
        <v>20</v>
      </c>
      <c r="R2768" s="35">
        <f>Table6[[#This Row],[Quantity]]*Table6[[#This Row],[Case]]</f>
        <v>620</v>
      </c>
      <c r="S2768" s="35">
        <f>Table6[[#This Row],[Total Sales]]*Table6[[#This Row],[Cost]]</f>
        <v>1246.1999999999998</v>
      </c>
    </row>
    <row r="2769" spans="1:19" x14ac:dyDescent="0.3">
      <c r="A2769" s="54">
        <v>2843</v>
      </c>
      <c r="B2769" s="35" t="s">
        <v>1644</v>
      </c>
      <c r="C2769" s="35" t="s">
        <v>3600</v>
      </c>
      <c r="D2769" s="35" t="s">
        <v>15</v>
      </c>
      <c r="E2769" s="35" t="str">
        <f t="shared" si="129"/>
        <v>F</v>
      </c>
      <c r="F2769" s="35">
        <v>90</v>
      </c>
      <c r="G2769" s="35" t="s">
        <v>7084</v>
      </c>
      <c r="H2769" s="35" t="s">
        <v>2357</v>
      </c>
      <c r="I2769" s="35" t="s">
        <v>32</v>
      </c>
      <c r="J2769" s="48" t="s">
        <v>13792</v>
      </c>
      <c r="K2769" s="35">
        <v>21</v>
      </c>
      <c r="L2769" s="49" t="s">
        <v>80</v>
      </c>
      <c r="M2769" s="50" t="str">
        <f>VLOOKUP(Table6[[#This Row],[Product]],Table3[],2)</f>
        <v>Ultrathing V2</v>
      </c>
      <c r="N2769" s="50" t="str">
        <f t="shared" si="130"/>
        <v>Aug</v>
      </c>
      <c r="O2769" s="56">
        <f t="shared" si="131"/>
        <v>2022</v>
      </c>
      <c r="P2769" s="51">
        <f>VLOOKUP(Table6[[#This Row],[Product]],Table3[],3)</f>
        <v>2.95</v>
      </c>
      <c r="Q2769" s="35">
        <f>VLOOKUP(Table6[[#This Row],[Product]],Table3[],4)</f>
        <v>20</v>
      </c>
      <c r="R2769" s="35">
        <f>Table6[[#This Row],[Quantity]]*Table6[[#This Row],[Case]]</f>
        <v>420</v>
      </c>
      <c r="S2769" s="35">
        <f>Table6[[#This Row],[Total Sales]]*Table6[[#This Row],[Cost]]</f>
        <v>1239</v>
      </c>
    </row>
    <row r="2770" spans="1:19" x14ac:dyDescent="0.3">
      <c r="A2770" s="54">
        <v>2844</v>
      </c>
      <c r="B2770" s="35" t="s">
        <v>7085</v>
      </c>
      <c r="C2770" s="35" t="s">
        <v>7086</v>
      </c>
      <c r="D2770" s="35" t="s">
        <v>15</v>
      </c>
      <c r="E2770" s="35" t="str">
        <f t="shared" si="129"/>
        <v>F</v>
      </c>
      <c r="F2770" s="35">
        <v>60</v>
      </c>
      <c r="G2770" s="35" t="s">
        <v>14335</v>
      </c>
      <c r="H2770" s="35" t="s">
        <v>4924</v>
      </c>
      <c r="I2770" s="35" t="s">
        <v>32</v>
      </c>
      <c r="J2770" s="48" t="s">
        <v>13791</v>
      </c>
      <c r="K2770" s="35">
        <v>95</v>
      </c>
      <c r="L2770" s="49" t="s">
        <v>80</v>
      </c>
      <c r="M2770" s="50" t="str">
        <f>VLOOKUP(Table6[[#This Row],[Product]],Table3[],2)</f>
        <v>Ultrathing V2</v>
      </c>
      <c r="N2770" s="50" t="str">
        <f t="shared" si="130"/>
        <v>Mar</v>
      </c>
      <c r="O2770" s="56">
        <f t="shared" si="131"/>
        <v>2021</v>
      </c>
      <c r="P2770" s="51">
        <f>VLOOKUP(Table6[[#This Row],[Product]],Table3[],3)</f>
        <v>2.95</v>
      </c>
      <c r="Q2770" s="35">
        <f>VLOOKUP(Table6[[#This Row],[Product]],Table3[],4)</f>
        <v>20</v>
      </c>
      <c r="R2770" s="35">
        <f>Table6[[#This Row],[Quantity]]*Table6[[#This Row],[Case]]</f>
        <v>1900</v>
      </c>
      <c r="S2770" s="35">
        <f>Table6[[#This Row],[Total Sales]]*Table6[[#This Row],[Cost]]</f>
        <v>5605</v>
      </c>
    </row>
    <row r="2771" spans="1:19" x14ac:dyDescent="0.3">
      <c r="A2771" s="54">
        <v>2845</v>
      </c>
      <c r="B2771" s="35" t="s">
        <v>4986</v>
      </c>
      <c r="C2771" s="35" t="s">
        <v>1296</v>
      </c>
      <c r="D2771" s="35" t="s">
        <v>51</v>
      </c>
      <c r="E2771" s="35" t="str">
        <f t="shared" si="129"/>
        <v>F</v>
      </c>
      <c r="F2771" s="35">
        <v>30</v>
      </c>
      <c r="G2771" s="35" t="s">
        <v>7088</v>
      </c>
      <c r="H2771" s="35" t="s">
        <v>2526</v>
      </c>
      <c r="I2771" s="35" t="s">
        <v>95</v>
      </c>
      <c r="J2771" s="48">
        <v>44410</v>
      </c>
      <c r="K2771" s="35">
        <v>8</v>
      </c>
      <c r="L2771" s="49" t="s">
        <v>64</v>
      </c>
      <c r="M2771" s="50" t="str">
        <f>VLOOKUP(Table6[[#This Row],[Product]],Table3[],2)</f>
        <v>Ultrathing V4</v>
      </c>
      <c r="N2771" s="50" t="str">
        <f t="shared" si="130"/>
        <v>Aug</v>
      </c>
      <c r="O2771" s="56">
        <f t="shared" si="131"/>
        <v>2021</v>
      </c>
      <c r="P2771" s="51">
        <f>VLOOKUP(Table6[[#This Row],[Product]],Table3[],3)</f>
        <v>3.99</v>
      </c>
      <c r="Q2771" s="35">
        <f>VLOOKUP(Table6[[#This Row],[Product]],Table3[],4)</f>
        <v>24</v>
      </c>
      <c r="R2771" s="35">
        <f>Table6[[#This Row],[Quantity]]*Table6[[#This Row],[Case]]</f>
        <v>192</v>
      </c>
      <c r="S2771" s="35">
        <f>Table6[[#This Row],[Total Sales]]*Table6[[#This Row],[Cost]]</f>
        <v>766.08</v>
      </c>
    </row>
    <row r="2772" spans="1:19" x14ac:dyDescent="0.3">
      <c r="A2772" s="54">
        <v>2846</v>
      </c>
      <c r="B2772" s="35" t="s">
        <v>7089</v>
      </c>
      <c r="C2772" s="35" t="s">
        <v>6439</v>
      </c>
      <c r="D2772" s="35" t="s">
        <v>92</v>
      </c>
      <c r="E2772" s="35" t="str">
        <f t="shared" si="129"/>
        <v>M/F</v>
      </c>
      <c r="F2772" s="35">
        <v>60</v>
      </c>
      <c r="G2772" s="35" t="s">
        <v>7090</v>
      </c>
      <c r="H2772" s="35" t="s">
        <v>138</v>
      </c>
      <c r="I2772" s="35" t="s">
        <v>294</v>
      </c>
      <c r="J2772" s="48" t="s">
        <v>13711</v>
      </c>
      <c r="K2772" s="35">
        <v>16</v>
      </c>
      <c r="L2772" s="49" t="s">
        <v>70</v>
      </c>
      <c r="M2772" s="50" t="str">
        <f>VLOOKUP(Table6[[#This Row],[Product]],Table3[],2)</f>
        <v>Megawidget M</v>
      </c>
      <c r="N2772" s="50" t="str">
        <f t="shared" si="130"/>
        <v>Jul</v>
      </c>
      <c r="O2772" s="56">
        <f t="shared" si="131"/>
        <v>2021</v>
      </c>
      <c r="P2772" s="51">
        <f>VLOOKUP(Table6[[#This Row],[Product]],Table3[],3)</f>
        <v>1.29</v>
      </c>
      <c r="Q2772" s="35">
        <f>VLOOKUP(Table6[[#This Row],[Product]],Table3[],4)</f>
        <v>24</v>
      </c>
      <c r="R2772" s="35">
        <f>Table6[[#This Row],[Quantity]]*Table6[[#This Row],[Case]]</f>
        <v>384</v>
      </c>
      <c r="S2772" s="35">
        <f>Table6[[#This Row],[Total Sales]]*Table6[[#This Row],[Cost]]</f>
        <v>495.36</v>
      </c>
    </row>
    <row r="2773" spans="1:19" x14ac:dyDescent="0.3">
      <c r="A2773" s="54">
        <v>2847</v>
      </c>
      <c r="B2773" s="35" t="s">
        <v>3696</v>
      </c>
      <c r="C2773" s="35" t="s">
        <v>4226</v>
      </c>
      <c r="D2773" s="35" t="s">
        <v>15</v>
      </c>
      <c r="E2773" s="35" t="str">
        <f t="shared" si="129"/>
        <v>F</v>
      </c>
      <c r="F2773" s="35">
        <v>60</v>
      </c>
      <c r="G2773" s="35" t="s">
        <v>7091</v>
      </c>
      <c r="H2773" s="35" t="s">
        <v>7092</v>
      </c>
      <c r="I2773" s="35" t="s">
        <v>32</v>
      </c>
      <c r="J2773" s="48" t="s">
        <v>14219</v>
      </c>
      <c r="K2773" s="35">
        <v>71</v>
      </c>
      <c r="L2773" s="49" t="s">
        <v>39</v>
      </c>
      <c r="M2773" s="50" t="str">
        <f>VLOOKUP(Table6[[#This Row],[Product]],Table3[],2)</f>
        <v>Ultrathing V1</v>
      </c>
      <c r="N2773" s="50" t="str">
        <f t="shared" si="130"/>
        <v>Dec</v>
      </c>
      <c r="O2773" s="56">
        <f t="shared" si="131"/>
        <v>2020</v>
      </c>
      <c r="P2773" s="51">
        <f>VLOOKUP(Table6[[#This Row],[Product]],Table3[],3)</f>
        <v>1.79</v>
      </c>
      <c r="Q2773" s="35">
        <f>VLOOKUP(Table6[[#This Row],[Product]],Table3[],4)</f>
        <v>17</v>
      </c>
      <c r="R2773" s="35">
        <f>Table6[[#This Row],[Quantity]]*Table6[[#This Row],[Case]]</f>
        <v>1207</v>
      </c>
      <c r="S2773" s="35">
        <f>Table6[[#This Row],[Total Sales]]*Table6[[#This Row],[Cost]]</f>
        <v>2160.5300000000002</v>
      </c>
    </row>
    <row r="2774" spans="1:19" x14ac:dyDescent="0.3">
      <c r="A2774" s="54">
        <v>2848</v>
      </c>
      <c r="B2774" s="35" t="s">
        <v>34</v>
      </c>
      <c r="C2774" s="35" t="s">
        <v>2474</v>
      </c>
      <c r="D2774" s="35" t="s">
        <v>28</v>
      </c>
      <c r="E2774" s="35" t="str">
        <f t="shared" si="129"/>
        <v>M</v>
      </c>
      <c r="F2774" s="35">
        <v>30</v>
      </c>
      <c r="G2774" s="35" t="s">
        <v>7093</v>
      </c>
      <c r="H2774" s="35" t="s">
        <v>145</v>
      </c>
      <c r="I2774" s="35" t="s">
        <v>146</v>
      </c>
      <c r="J2774" s="48">
        <v>43867</v>
      </c>
      <c r="K2774" s="35">
        <v>17</v>
      </c>
      <c r="L2774" s="49" t="s">
        <v>64</v>
      </c>
      <c r="M2774" s="50" t="str">
        <f>VLOOKUP(Table6[[#This Row],[Product]],Table3[],2)</f>
        <v>Ultrathing V4</v>
      </c>
      <c r="N2774" s="50" t="str">
        <f t="shared" si="130"/>
        <v>Feb</v>
      </c>
      <c r="O2774" s="56">
        <f t="shared" si="131"/>
        <v>2020</v>
      </c>
      <c r="P2774" s="51">
        <f>VLOOKUP(Table6[[#This Row],[Product]],Table3[],3)</f>
        <v>3.99</v>
      </c>
      <c r="Q2774" s="35">
        <f>VLOOKUP(Table6[[#This Row],[Product]],Table3[],4)</f>
        <v>24</v>
      </c>
      <c r="R2774" s="35">
        <f>Table6[[#This Row],[Quantity]]*Table6[[#This Row],[Case]]</f>
        <v>408</v>
      </c>
      <c r="S2774" s="35">
        <f>Table6[[#This Row],[Total Sales]]*Table6[[#This Row],[Cost]]</f>
        <v>1627.92</v>
      </c>
    </row>
    <row r="2775" spans="1:19" x14ac:dyDescent="0.3">
      <c r="A2775" s="54">
        <v>2849</v>
      </c>
      <c r="B2775" s="35" t="s">
        <v>3388</v>
      </c>
      <c r="C2775" s="35" t="s">
        <v>1746</v>
      </c>
      <c r="D2775" s="35" t="s">
        <v>15</v>
      </c>
      <c r="E2775" s="35" t="str">
        <f t="shared" si="129"/>
        <v>F</v>
      </c>
      <c r="F2775" s="35">
        <v>60</v>
      </c>
      <c r="G2775" s="35" t="s">
        <v>7094</v>
      </c>
      <c r="H2775" s="35" t="s">
        <v>793</v>
      </c>
      <c r="I2775" s="35" t="s">
        <v>178</v>
      </c>
      <c r="J2775" s="48" t="s">
        <v>13846</v>
      </c>
      <c r="K2775" s="35">
        <v>46</v>
      </c>
      <c r="L2775" s="49" t="s">
        <v>54</v>
      </c>
      <c r="M2775" s="50" t="str">
        <f>VLOOKUP(Table6[[#This Row],[Product]],Table3[],2)</f>
        <v>Megawidget S</v>
      </c>
      <c r="N2775" s="50" t="str">
        <f t="shared" si="130"/>
        <v>May</v>
      </c>
      <c r="O2775" s="56">
        <f t="shared" si="131"/>
        <v>2022</v>
      </c>
      <c r="P2775" s="51">
        <f>VLOOKUP(Table6[[#This Row],[Product]],Table3[],3)</f>
        <v>0.69</v>
      </c>
      <c r="Q2775" s="35">
        <f>VLOOKUP(Table6[[#This Row],[Product]],Table3[],4)</f>
        <v>24</v>
      </c>
      <c r="R2775" s="35">
        <f>Table6[[#This Row],[Quantity]]*Table6[[#This Row],[Case]]</f>
        <v>1104</v>
      </c>
      <c r="S2775" s="35">
        <f>Table6[[#This Row],[Total Sales]]*Table6[[#This Row],[Cost]]</f>
        <v>761.76</v>
      </c>
    </row>
    <row r="2776" spans="1:19" x14ac:dyDescent="0.3">
      <c r="A2776" s="54">
        <v>2850</v>
      </c>
      <c r="B2776" s="35" t="s">
        <v>7095</v>
      </c>
      <c r="C2776" s="35" t="s">
        <v>418</v>
      </c>
      <c r="D2776" s="35" t="s">
        <v>28</v>
      </c>
      <c r="E2776" s="35" t="str">
        <f t="shared" si="129"/>
        <v>M</v>
      </c>
      <c r="F2776" s="35">
        <v>60</v>
      </c>
      <c r="G2776" s="35" t="s">
        <v>7096</v>
      </c>
      <c r="H2776" s="35" t="s">
        <v>3271</v>
      </c>
      <c r="I2776" s="35" t="s">
        <v>173</v>
      </c>
      <c r="J2776" s="48">
        <v>44906</v>
      </c>
      <c r="K2776" s="35">
        <v>84</v>
      </c>
      <c r="L2776" s="49" t="s">
        <v>45</v>
      </c>
      <c r="M2776" s="50" t="str">
        <f>VLOOKUP(Table6[[#This Row],[Product]],Table3[],2)</f>
        <v>Gigastuff</v>
      </c>
      <c r="N2776" s="50" t="str">
        <f t="shared" si="130"/>
        <v>Dec</v>
      </c>
      <c r="O2776" s="56">
        <f t="shared" si="131"/>
        <v>2022</v>
      </c>
      <c r="P2776" s="51">
        <f>VLOOKUP(Table6[[#This Row],[Product]],Table3[],3)</f>
        <v>1.89</v>
      </c>
      <c r="Q2776" s="35">
        <f>VLOOKUP(Table6[[#This Row],[Product]],Table3[],4)</f>
        <v>18</v>
      </c>
      <c r="R2776" s="35">
        <f>Table6[[#This Row],[Quantity]]*Table6[[#This Row],[Case]]</f>
        <v>1512</v>
      </c>
      <c r="S2776" s="35">
        <f>Table6[[#This Row],[Total Sales]]*Table6[[#This Row],[Cost]]</f>
        <v>2857.68</v>
      </c>
    </row>
    <row r="2777" spans="1:19" x14ac:dyDescent="0.3">
      <c r="A2777" s="54">
        <v>2851</v>
      </c>
      <c r="B2777" s="35" t="s">
        <v>929</v>
      </c>
      <c r="C2777" s="35" t="s">
        <v>2355</v>
      </c>
      <c r="D2777" s="35" t="s">
        <v>28</v>
      </c>
      <c r="E2777" s="35" t="str">
        <f t="shared" si="129"/>
        <v>M</v>
      </c>
      <c r="F2777" s="35">
        <v>60</v>
      </c>
      <c r="G2777" s="35" t="s">
        <v>7097</v>
      </c>
      <c r="H2777" s="35" t="s">
        <v>1194</v>
      </c>
      <c r="I2777" s="35" t="s">
        <v>38</v>
      </c>
      <c r="J2777" s="48">
        <v>44357</v>
      </c>
      <c r="K2777" s="35">
        <v>53</v>
      </c>
      <c r="L2777" s="49" t="s">
        <v>45</v>
      </c>
      <c r="M2777" s="50" t="str">
        <f>VLOOKUP(Table6[[#This Row],[Product]],Table3[],2)</f>
        <v>Gigastuff</v>
      </c>
      <c r="N2777" s="50" t="str">
        <f t="shared" si="130"/>
        <v>Jun</v>
      </c>
      <c r="O2777" s="56">
        <f t="shared" si="131"/>
        <v>2021</v>
      </c>
      <c r="P2777" s="51">
        <f>VLOOKUP(Table6[[#This Row],[Product]],Table3[],3)</f>
        <v>1.89</v>
      </c>
      <c r="Q2777" s="35">
        <f>VLOOKUP(Table6[[#This Row],[Product]],Table3[],4)</f>
        <v>18</v>
      </c>
      <c r="R2777" s="35">
        <f>Table6[[#This Row],[Quantity]]*Table6[[#This Row],[Case]]</f>
        <v>954</v>
      </c>
      <c r="S2777" s="35">
        <f>Table6[[#This Row],[Total Sales]]*Table6[[#This Row],[Cost]]</f>
        <v>1803.06</v>
      </c>
    </row>
    <row r="2778" spans="1:19" x14ac:dyDescent="0.3">
      <c r="A2778" s="54">
        <v>2852</v>
      </c>
      <c r="B2778" s="35" t="s">
        <v>7098</v>
      </c>
      <c r="C2778" s="35" t="s">
        <v>7099</v>
      </c>
      <c r="D2778" s="35" t="s">
        <v>15</v>
      </c>
      <c r="E2778" s="35" t="str">
        <f t="shared" si="129"/>
        <v>F</v>
      </c>
      <c r="F2778" s="35">
        <v>90</v>
      </c>
      <c r="G2778" s="35" t="s">
        <v>7100</v>
      </c>
      <c r="H2778" s="35" t="s">
        <v>145</v>
      </c>
      <c r="I2778" s="35" t="s">
        <v>146</v>
      </c>
      <c r="J2778" s="48" t="s">
        <v>14092</v>
      </c>
      <c r="K2778" s="35">
        <v>83</v>
      </c>
      <c r="L2778" s="49" t="s">
        <v>64</v>
      </c>
      <c r="M2778" s="50" t="str">
        <f>VLOOKUP(Table6[[#This Row],[Product]],Table3[],2)</f>
        <v>Ultrathing V4</v>
      </c>
      <c r="N2778" s="50" t="str">
        <f t="shared" si="130"/>
        <v>Mar</v>
      </c>
      <c r="O2778" s="56">
        <f t="shared" si="131"/>
        <v>2021</v>
      </c>
      <c r="P2778" s="51">
        <f>VLOOKUP(Table6[[#This Row],[Product]],Table3[],3)</f>
        <v>3.99</v>
      </c>
      <c r="Q2778" s="35">
        <f>VLOOKUP(Table6[[#This Row],[Product]],Table3[],4)</f>
        <v>24</v>
      </c>
      <c r="R2778" s="35">
        <f>Table6[[#This Row],[Quantity]]*Table6[[#This Row],[Case]]</f>
        <v>1992</v>
      </c>
      <c r="S2778" s="35">
        <f>Table6[[#This Row],[Total Sales]]*Table6[[#This Row],[Cost]]</f>
        <v>7948.0800000000008</v>
      </c>
    </row>
    <row r="2779" spans="1:19" x14ac:dyDescent="0.3">
      <c r="A2779" s="54">
        <v>2853</v>
      </c>
      <c r="B2779" s="35" t="s">
        <v>7101</v>
      </c>
      <c r="C2779" s="35" t="s">
        <v>6436</v>
      </c>
      <c r="D2779" s="35" t="s">
        <v>51</v>
      </c>
      <c r="E2779" s="35" t="str">
        <f t="shared" si="129"/>
        <v>F</v>
      </c>
      <c r="F2779" s="35">
        <v>60</v>
      </c>
      <c r="G2779" s="35" t="s">
        <v>7102</v>
      </c>
      <c r="H2779" s="35" t="s">
        <v>2896</v>
      </c>
      <c r="I2779" s="35" t="s">
        <v>110</v>
      </c>
      <c r="J2779" s="48">
        <v>43833</v>
      </c>
      <c r="K2779" s="35">
        <v>51</v>
      </c>
      <c r="L2779" s="49" t="s">
        <v>70</v>
      </c>
      <c r="M2779" s="50" t="str">
        <f>VLOOKUP(Table6[[#This Row],[Product]],Table3[],2)</f>
        <v>Megawidget M</v>
      </c>
      <c r="N2779" s="50" t="str">
        <f t="shared" si="130"/>
        <v>Jan</v>
      </c>
      <c r="O2779" s="56">
        <f t="shared" si="131"/>
        <v>2020</v>
      </c>
      <c r="P2779" s="51">
        <f>VLOOKUP(Table6[[#This Row],[Product]],Table3[],3)</f>
        <v>1.29</v>
      </c>
      <c r="Q2779" s="35">
        <f>VLOOKUP(Table6[[#This Row],[Product]],Table3[],4)</f>
        <v>24</v>
      </c>
      <c r="R2779" s="35">
        <f>Table6[[#This Row],[Quantity]]*Table6[[#This Row],[Case]]</f>
        <v>1224</v>
      </c>
      <c r="S2779" s="35">
        <f>Table6[[#This Row],[Total Sales]]*Table6[[#This Row],[Cost]]</f>
        <v>1578.96</v>
      </c>
    </row>
    <row r="2780" spans="1:19" x14ac:dyDescent="0.3">
      <c r="A2780" s="54">
        <v>2854</v>
      </c>
      <c r="B2780" s="35" t="s">
        <v>6072</v>
      </c>
      <c r="C2780" s="35" t="s">
        <v>2488</v>
      </c>
      <c r="D2780" s="35" t="s">
        <v>28</v>
      </c>
      <c r="E2780" s="35" t="str">
        <f t="shared" si="129"/>
        <v>M</v>
      </c>
      <c r="F2780" s="35">
        <v>30</v>
      </c>
      <c r="G2780" s="35" t="s">
        <v>7103</v>
      </c>
      <c r="H2780" s="35" t="s">
        <v>1206</v>
      </c>
      <c r="I2780" s="35" t="s">
        <v>294</v>
      </c>
      <c r="J2780" s="48" t="s">
        <v>13739</v>
      </c>
      <c r="K2780" s="35">
        <v>34</v>
      </c>
      <c r="L2780" s="49" t="s">
        <v>39</v>
      </c>
      <c r="M2780" s="50" t="str">
        <f>VLOOKUP(Table6[[#This Row],[Product]],Table3[],2)</f>
        <v>Ultrathing V1</v>
      </c>
      <c r="N2780" s="50" t="str">
        <f t="shared" si="130"/>
        <v>Nov</v>
      </c>
      <c r="O2780" s="56">
        <f t="shared" si="131"/>
        <v>2020</v>
      </c>
      <c r="P2780" s="51">
        <f>VLOOKUP(Table6[[#This Row],[Product]],Table3[],3)</f>
        <v>1.79</v>
      </c>
      <c r="Q2780" s="35">
        <f>VLOOKUP(Table6[[#This Row],[Product]],Table3[],4)</f>
        <v>17</v>
      </c>
      <c r="R2780" s="35">
        <f>Table6[[#This Row],[Quantity]]*Table6[[#This Row],[Case]]</f>
        <v>578</v>
      </c>
      <c r="S2780" s="35">
        <f>Table6[[#This Row],[Total Sales]]*Table6[[#This Row],[Cost]]</f>
        <v>1034.6200000000001</v>
      </c>
    </row>
    <row r="2781" spans="1:19" x14ac:dyDescent="0.3">
      <c r="A2781" s="54">
        <v>2855</v>
      </c>
      <c r="B2781" s="35" t="s">
        <v>7104</v>
      </c>
      <c r="C2781" s="35" t="s">
        <v>4558</v>
      </c>
      <c r="D2781" s="35" t="s">
        <v>28</v>
      </c>
      <c r="E2781" s="35" t="str">
        <f t="shared" si="129"/>
        <v>M</v>
      </c>
      <c r="F2781" s="35">
        <v>60</v>
      </c>
      <c r="G2781" s="35" t="s">
        <v>7105</v>
      </c>
      <c r="H2781" s="35" t="s">
        <v>4924</v>
      </c>
      <c r="I2781" s="35" t="s">
        <v>32</v>
      </c>
      <c r="J2781" s="48">
        <v>44386</v>
      </c>
      <c r="K2781" s="35">
        <v>3</v>
      </c>
      <c r="L2781" s="49" t="s">
        <v>159</v>
      </c>
      <c r="M2781" s="50" t="str">
        <f>VLOOKUP(Table6[[#This Row],[Product]],Table3[],2)</f>
        <v>Ultrathing V3</v>
      </c>
      <c r="N2781" s="50" t="str">
        <f t="shared" si="130"/>
        <v>Jul</v>
      </c>
      <c r="O2781" s="56">
        <f t="shared" si="131"/>
        <v>2021</v>
      </c>
      <c r="P2781" s="51">
        <f>VLOOKUP(Table6[[#This Row],[Product]],Table3[],3)</f>
        <v>3.39</v>
      </c>
      <c r="Q2781" s="35">
        <f>VLOOKUP(Table6[[#This Row],[Product]],Table3[],4)</f>
        <v>24</v>
      </c>
      <c r="R2781" s="35">
        <f>Table6[[#This Row],[Quantity]]*Table6[[#This Row],[Case]]</f>
        <v>72</v>
      </c>
      <c r="S2781" s="35">
        <f>Table6[[#This Row],[Total Sales]]*Table6[[#This Row],[Cost]]</f>
        <v>244.08</v>
      </c>
    </row>
    <row r="2782" spans="1:19" x14ac:dyDescent="0.3">
      <c r="A2782" s="54">
        <v>2856</v>
      </c>
      <c r="B2782" s="35" t="s">
        <v>7106</v>
      </c>
      <c r="C2782" s="35" t="s">
        <v>391</v>
      </c>
      <c r="D2782" s="35" t="s">
        <v>15</v>
      </c>
      <c r="E2782" s="35" t="str">
        <f t="shared" si="129"/>
        <v>F</v>
      </c>
      <c r="F2782" s="35">
        <v>30</v>
      </c>
      <c r="G2782" s="35" t="s">
        <v>7107</v>
      </c>
      <c r="H2782" s="35" t="s">
        <v>917</v>
      </c>
      <c r="I2782" s="35" t="s">
        <v>32</v>
      </c>
      <c r="J2782" s="48">
        <v>43841</v>
      </c>
      <c r="K2782" s="35">
        <v>28</v>
      </c>
      <c r="L2782" s="49" t="s">
        <v>33</v>
      </c>
      <c r="M2782" s="50" t="str">
        <f>VLOOKUP(Table6[[#This Row],[Product]],Table3[],2)</f>
        <v>Megawidget L</v>
      </c>
      <c r="N2782" s="50" t="str">
        <f t="shared" si="130"/>
        <v>Jan</v>
      </c>
      <c r="O2782" s="56">
        <f t="shared" si="131"/>
        <v>2020</v>
      </c>
      <c r="P2782" s="51">
        <f>VLOOKUP(Table6[[#This Row],[Product]],Table3[],3)</f>
        <v>1.79</v>
      </c>
      <c r="Q2782" s="35">
        <f>VLOOKUP(Table6[[#This Row],[Product]],Table3[],4)</f>
        <v>24</v>
      </c>
      <c r="R2782" s="35">
        <f>Table6[[#This Row],[Quantity]]*Table6[[#This Row],[Case]]</f>
        <v>672</v>
      </c>
      <c r="S2782" s="35">
        <f>Table6[[#This Row],[Total Sales]]*Table6[[#This Row],[Cost]]</f>
        <v>1202.8800000000001</v>
      </c>
    </row>
    <row r="2783" spans="1:19" x14ac:dyDescent="0.3">
      <c r="A2783" s="54">
        <v>2857</v>
      </c>
      <c r="B2783" s="35" t="s">
        <v>7108</v>
      </c>
      <c r="C2783" s="35" t="s">
        <v>1543</v>
      </c>
      <c r="D2783" s="35" t="s">
        <v>92</v>
      </c>
      <c r="E2783" s="35" t="str">
        <f t="shared" si="129"/>
        <v>M/F</v>
      </c>
      <c r="F2783" s="35">
        <v>90</v>
      </c>
      <c r="G2783" s="35" t="s">
        <v>7109</v>
      </c>
      <c r="H2783" s="35" t="s">
        <v>3064</v>
      </c>
      <c r="I2783" s="35" t="s">
        <v>32</v>
      </c>
      <c r="J2783" s="48">
        <v>44443</v>
      </c>
      <c r="K2783" s="35">
        <v>57</v>
      </c>
      <c r="L2783" s="49" t="s">
        <v>54</v>
      </c>
      <c r="M2783" s="50" t="str">
        <f>VLOOKUP(Table6[[#This Row],[Product]],Table3[],2)</f>
        <v>Megawidget S</v>
      </c>
      <c r="N2783" s="50" t="str">
        <f t="shared" si="130"/>
        <v>Sep</v>
      </c>
      <c r="O2783" s="56">
        <f t="shared" si="131"/>
        <v>2021</v>
      </c>
      <c r="P2783" s="51">
        <f>VLOOKUP(Table6[[#This Row],[Product]],Table3[],3)</f>
        <v>0.69</v>
      </c>
      <c r="Q2783" s="35">
        <f>VLOOKUP(Table6[[#This Row],[Product]],Table3[],4)</f>
        <v>24</v>
      </c>
      <c r="R2783" s="35">
        <f>Table6[[#This Row],[Quantity]]*Table6[[#This Row],[Case]]</f>
        <v>1368</v>
      </c>
      <c r="S2783" s="35">
        <f>Table6[[#This Row],[Total Sales]]*Table6[[#This Row],[Cost]]</f>
        <v>943.92</v>
      </c>
    </row>
    <row r="2784" spans="1:19" x14ac:dyDescent="0.3">
      <c r="A2784" s="54">
        <v>2858</v>
      </c>
      <c r="B2784" s="35" t="s">
        <v>4286</v>
      </c>
      <c r="C2784" s="35" t="s">
        <v>5862</v>
      </c>
      <c r="D2784" s="35" t="s">
        <v>28</v>
      </c>
      <c r="E2784" s="35" t="str">
        <f t="shared" si="129"/>
        <v>M</v>
      </c>
      <c r="F2784" s="35">
        <v>30</v>
      </c>
      <c r="G2784" s="35" t="s">
        <v>7110</v>
      </c>
      <c r="H2784" s="35" t="s">
        <v>7049</v>
      </c>
      <c r="I2784" s="35" t="s">
        <v>32</v>
      </c>
      <c r="J2784" s="48">
        <v>44774</v>
      </c>
      <c r="K2784" s="35">
        <v>98</v>
      </c>
      <c r="L2784" s="49" t="s">
        <v>101</v>
      </c>
      <c r="M2784" s="50" t="str">
        <f>VLOOKUP(Table6[[#This Row],[Product]],Table3[],2)</f>
        <v>Superwossname</v>
      </c>
      <c r="N2784" s="50" t="str">
        <f t="shared" si="130"/>
        <v>Aug</v>
      </c>
      <c r="O2784" s="56">
        <f t="shared" si="131"/>
        <v>2022</v>
      </c>
      <c r="P2784" s="51">
        <f>VLOOKUP(Table6[[#This Row],[Product]],Table3[],3)</f>
        <v>3.49</v>
      </c>
      <c r="Q2784" s="35">
        <f>VLOOKUP(Table6[[#This Row],[Product]],Table3[],4)</f>
        <v>20</v>
      </c>
      <c r="R2784" s="35">
        <f>Table6[[#This Row],[Quantity]]*Table6[[#This Row],[Case]]</f>
        <v>1960</v>
      </c>
      <c r="S2784" s="35">
        <f>Table6[[#This Row],[Total Sales]]*Table6[[#This Row],[Cost]]</f>
        <v>6840.4000000000005</v>
      </c>
    </row>
    <row r="2785" spans="1:19" x14ac:dyDescent="0.3">
      <c r="A2785" s="54">
        <v>2859</v>
      </c>
      <c r="B2785" s="35" t="s">
        <v>1316</v>
      </c>
      <c r="C2785" s="35" t="s">
        <v>7111</v>
      </c>
      <c r="D2785" s="35" t="s">
        <v>28</v>
      </c>
      <c r="E2785" s="35" t="str">
        <f t="shared" si="129"/>
        <v>M</v>
      </c>
      <c r="F2785" s="35">
        <v>90</v>
      </c>
      <c r="G2785" s="35" t="s">
        <v>7112</v>
      </c>
      <c r="H2785" s="35" t="s">
        <v>3446</v>
      </c>
      <c r="I2785" s="35" t="s">
        <v>32</v>
      </c>
      <c r="J2785" s="48">
        <v>44290</v>
      </c>
      <c r="K2785" s="35">
        <v>59</v>
      </c>
      <c r="L2785" s="49" t="s">
        <v>80</v>
      </c>
      <c r="M2785" s="50" t="str">
        <f>VLOOKUP(Table6[[#This Row],[Product]],Table3[],2)</f>
        <v>Ultrathing V2</v>
      </c>
      <c r="N2785" s="50" t="str">
        <f t="shared" si="130"/>
        <v>Apr</v>
      </c>
      <c r="O2785" s="56">
        <f t="shared" si="131"/>
        <v>2021</v>
      </c>
      <c r="P2785" s="51">
        <f>VLOOKUP(Table6[[#This Row],[Product]],Table3[],3)</f>
        <v>2.95</v>
      </c>
      <c r="Q2785" s="35">
        <f>VLOOKUP(Table6[[#This Row],[Product]],Table3[],4)</f>
        <v>20</v>
      </c>
      <c r="R2785" s="35">
        <f>Table6[[#This Row],[Quantity]]*Table6[[#This Row],[Case]]</f>
        <v>1180</v>
      </c>
      <c r="S2785" s="35">
        <f>Table6[[#This Row],[Total Sales]]*Table6[[#This Row],[Cost]]</f>
        <v>3481</v>
      </c>
    </row>
    <row r="2786" spans="1:19" x14ac:dyDescent="0.3">
      <c r="A2786" s="54">
        <v>2860</v>
      </c>
      <c r="B2786" s="35" t="s">
        <v>692</v>
      </c>
      <c r="C2786" s="35" t="s">
        <v>6661</v>
      </c>
      <c r="D2786" s="35" t="s">
        <v>28</v>
      </c>
      <c r="E2786" s="35" t="str">
        <f t="shared" si="129"/>
        <v>M</v>
      </c>
      <c r="F2786" s="35">
        <v>90</v>
      </c>
      <c r="G2786" s="35" t="s">
        <v>7113</v>
      </c>
      <c r="H2786" s="35" t="s">
        <v>2172</v>
      </c>
      <c r="I2786" s="35" t="s">
        <v>32</v>
      </c>
      <c r="J2786" s="48" t="s">
        <v>13917</v>
      </c>
      <c r="K2786" s="35">
        <v>31</v>
      </c>
      <c r="L2786" s="49" t="s">
        <v>45</v>
      </c>
      <c r="M2786" s="50" t="str">
        <f>VLOOKUP(Table6[[#This Row],[Product]],Table3[],2)</f>
        <v>Gigastuff</v>
      </c>
      <c r="N2786" s="50" t="str">
        <f t="shared" si="130"/>
        <v>Apr</v>
      </c>
      <c r="O2786" s="56">
        <f t="shared" si="131"/>
        <v>2022</v>
      </c>
      <c r="P2786" s="51">
        <f>VLOOKUP(Table6[[#This Row],[Product]],Table3[],3)</f>
        <v>1.89</v>
      </c>
      <c r="Q2786" s="35">
        <f>VLOOKUP(Table6[[#This Row],[Product]],Table3[],4)</f>
        <v>18</v>
      </c>
      <c r="R2786" s="35">
        <f>Table6[[#This Row],[Quantity]]*Table6[[#This Row],[Case]]</f>
        <v>558</v>
      </c>
      <c r="S2786" s="35">
        <f>Table6[[#This Row],[Total Sales]]*Table6[[#This Row],[Cost]]</f>
        <v>1054.6199999999999</v>
      </c>
    </row>
    <row r="2787" spans="1:19" x14ac:dyDescent="0.3">
      <c r="A2787" s="54">
        <v>2861</v>
      </c>
      <c r="B2787" s="35" t="s">
        <v>7114</v>
      </c>
      <c r="C2787" s="35" t="s">
        <v>520</v>
      </c>
      <c r="D2787" s="35" t="s">
        <v>28</v>
      </c>
      <c r="E2787" s="35" t="str">
        <f t="shared" si="129"/>
        <v>M</v>
      </c>
      <c r="F2787" s="35">
        <v>60</v>
      </c>
      <c r="G2787" s="35" t="s">
        <v>7115</v>
      </c>
      <c r="H2787" s="35" t="s">
        <v>2717</v>
      </c>
      <c r="I2787" s="35" t="s">
        <v>1889</v>
      </c>
      <c r="J2787" s="48">
        <v>44327</v>
      </c>
      <c r="K2787" s="35">
        <v>33</v>
      </c>
      <c r="L2787" s="49" t="s">
        <v>70</v>
      </c>
      <c r="M2787" s="50" t="str">
        <f>VLOOKUP(Table6[[#This Row],[Product]],Table3[],2)</f>
        <v>Megawidget M</v>
      </c>
      <c r="N2787" s="50" t="str">
        <f t="shared" si="130"/>
        <v>May</v>
      </c>
      <c r="O2787" s="56">
        <f t="shared" si="131"/>
        <v>2021</v>
      </c>
      <c r="P2787" s="51">
        <f>VLOOKUP(Table6[[#This Row],[Product]],Table3[],3)</f>
        <v>1.29</v>
      </c>
      <c r="Q2787" s="35">
        <f>VLOOKUP(Table6[[#This Row],[Product]],Table3[],4)</f>
        <v>24</v>
      </c>
      <c r="R2787" s="35">
        <f>Table6[[#This Row],[Quantity]]*Table6[[#This Row],[Case]]</f>
        <v>792</v>
      </c>
      <c r="S2787" s="35">
        <f>Table6[[#This Row],[Total Sales]]*Table6[[#This Row],[Cost]]</f>
        <v>1021.6800000000001</v>
      </c>
    </row>
    <row r="2788" spans="1:19" x14ac:dyDescent="0.3">
      <c r="A2788" s="54">
        <v>2862</v>
      </c>
      <c r="B2788" s="35" t="s">
        <v>7116</v>
      </c>
      <c r="C2788" s="35" t="s">
        <v>3394</v>
      </c>
      <c r="D2788" s="35" t="s">
        <v>51</v>
      </c>
      <c r="E2788" s="35" t="str">
        <f t="shared" si="129"/>
        <v>F</v>
      </c>
      <c r="F2788" s="35">
        <v>90</v>
      </c>
      <c r="G2788" s="35" t="s">
        <v>7117</v>
      </c>
      <c r="H2788" s="35" t="s">
        <v>7118</v>
      </c>
      <c r="I2788" s="35" t="s">
        <v>2022</v>
      </c>
      <c r="J2788" s="48" t="s">
        <v>13792</v>
      </c>
      <c r="K2788" s="35">
        <v>98</v>
      </c>
      <c r="L2788" s="49" t="s">
        <v>64</v>
      </c>
      <c r="M2788" s="50" t="str">
        <f>VLOOKUP(Table6[[#This Row],[Product]],Table3[],2)</f>
        <v>Ultrathing V4</v>
      </c>
      <c r="N2788" s="50" t="str">
        <f t="shared" si="130"/>
        <v>Aug</v>
      </c>
      <c r="O2788" s="56">
        <f t="shared" si="131"/>
        <v>2022</v>
      </c>
      <c r="P2788" s="51">
        <f>VLOOKUP(Table6[[#This Row],[Product]],Table3[],3)</f>
        <v>3.99</v>
      </c>
      <c r="Q2788" s="35">
        <f>VLOOKUP(Table6[[#This Row],[Product]],Table3[],4)</f>
        <v>24</v>
      </c>
      <c r="R2788" s="35">
        <f>Table6[[#This Row],[Quantity]]*Table6[[#This Row],[Case]]</f>
        <v>2352</v>
      </c>
      <c r="S2788" s="35">
        <f>Table6[[#This Row],[Total Sales]]*Table6[[#This Row],[Cost]]</f>
        <v>9384.4800000000014</v>
      </c>
    </row>
    <row r="2789" spans="1:19" x14ac:dyDescent="0.3">
      <c r="A2789" s="54">
        <v>2863</v>
      </c>
      <c r="B2789" s="35" t="s">
        <v>61</v>
      </c>
      <c r="C2789" s="35" t="s">
        <v>3407</v>
      </c>
      <c r="D2789" s="35" t="s">
        <v>28</v>
      </c>
      <c r="E2789" s="35" t="str">
        <f t="shared" si="129"/>
        <v>M</v>
      </c>
      <c r="F2789" s="35">
        <v>90</v>
      </c>
      <c r="G2789" s="35" t="s">
        <v>7119</v>
      </c>
      <c r="H2789" s="35" t="s">
        <v>7120</v>
      </c>
      <c r="I2789" s="35" t="s">
        <v>294</v>
      </c>
      <c r="J2789" s="48" t="s">
        <v>13885</v>
      </c>
      <c r="K2789" s="35">
        <v>38</v>
      </c>
      <c r="L2789" s="49" t="s">
        <v>39</v>
      </c>
      <c r="M2789" s="50" t="str">
        <f>VLOOKUP(Table6[[#This Row],[Product]],Table3[],2)</f>
        <v>Ultrathing V1</v>
      </c>
      <c r="N2789" s="50" t="str">
        <f t="shared" si="130"/>
        <v>Mar</v>
      </c>
      <c r="O2789" s="56">
        <f t="shared" si="131"/>
        <v>2021</v>
      </c>
      <c r="P2789" s="51">
        <f>VLOOKUP(Table6[[#This Row],[Product]],Table3[],3)</f>
        <v>1.79</v>
      </c>
      <c r="Q2789" s="35">
        <f>VLOOKUP(Table6[[#This Row],[Product]],Table3[],4)</f>
        <v>17</v>
      </c>
      <c r="R2789" s="35">
        <f>Table6[[#This Row],[Quantity]]*Table6[[#This Row],[Case]]</f>
        <v>646</v>
      </c>
      <c r="S2789" s="35">
        <f>Table6[[#This Row],[Total Sales]]*Table6[[#This Row],[Cost]]</f>
        <v>1156.3399999999999</v>
      </c>
    </row>
    <row r="2790" spans="1:19" x14ac:dyDescent="0.3">
      <c r="A2790" s="54">
        <v>2864</v>
      </c>
      <c r="B2790" s="35" t="s">
        <v>7121</v>
      </c>
      <c r="C2790" s="35" t="s">
        <v>2909</v>
      </c>
      <c r="D2790" s="35" t="s">
        <v>28</v>
      </c>
      <c r="E2790" s="35" t="str">
        <f t="shared" si="129"/>
        <v>M</v>
      </c>
      <c r="F2790" s="35">
        <v>60</v>
      </c>
      <c r="G2790" s="35" t="s">
        <v>7122</v>
      </c>
      <c r="H2790" s="35" t="s">
        <v>4358</v>
      </c>
      <c r="I2790" s="35" t="s">
        <v>146</v>
      </c>
      <c r="J2790" s="48" t="s">
        <v>14220</v>
      </c>
      <c r="K2790" s="35">
        <v>30</v>
      </c>
      <c r="L2790" s="49" t="s">
        <v>54</v>
      </c>
      <c r="M2790" s="50" t="str">
        <f>VLOOKUP(Table6[[#This Row],[Product]],Table3[],2)</f>
        <v>Megawidget S</v>
      </c>
      <c r="N2790" s="50" t="str">
        <f t="shared" si="130"/>
        <v>Apr</v>
      </c>
      <c r="O2790" s="56">
        <f t="shared" si="131"/>
        <v>2022</v>
      </c>
      <c r="P2790" s="51">
        <f>VLOOKUP(Table6[[#This Row],[Product]],Table3[],3)</f>
        <v>0.69</v>
      </c>
      <c r="Q2790" s="35">
        <f>VLOOKUP(Table6[[#This Row],[Product]],Table3[],4)</f>
        <v>24</v>
      </c>
      <c r="R2790" s="35">
        <f>Table6[[#This Row],[Quantity]]*Table6[[#This Row],[Case]]</f>
        <v>720</v>
      </c>
      <c r="S2790" s="35">
        <f>Table6[[#This Row],[Total Sales]]*Table6[[#This Row],[Cost]]</f>
        <v>496.79999999999995</v>
      </c>
    </row>
    <row r="2791" spans="1:19" x14ac:dyDescent="0.3">
      <c r="A2791" s="54">
        <v>2865</v>
      </c>
      <c r="B2791" s="35" t="s">
        <v>492</v>
      </c>
      <c r="C2791" s="35" t="s">
        <v>7123</v>
      </c>
      <c r="D2791" s="35" t="s">
        <v>28</v>
      </c>
      <c r="E2791" s="35" t="str">
        <f t="shared" si="129"/>
        <v>M</v>
      </c>
      <c r="F2791" s="35">
        <v>90</v>
      </c>
      <c r="G2791" s="35" t="s">
        <v>7122</v>
      </c>
      <c r="H2791" s="35" t="s">
        <v>1674</v>
      </c>
      <c r="I2791" s="35" t="s">
        <v>25</v>
      </c>
      <c r="J2791" s="48">
        <v>44233</v>
      </c>
      <c r="K2791" s="35">
        <v>29</v>
      </c>
      <c r="L2791" s="49" t="s">
        <v>54</v>
      </c>
      <c r="M2791" s="50" t="str">
        <f>VLOOKUP(Table6[[#This Row],[Product]],Table3[],2)</f>
        <v>Megawidget S</v>
      </c>
      <c r="N2791" s="50" t="str">
        <f t="shared" si="130"/>
        <v>Feb</v>
      </c>
      <c r="O2791" s="56">
        <f t="shared" si="131"/>
        <v>2021</v>
      </c>
      <c r="P2791" s="51">
        <f>VLOOKUP(Table6[[#This Row],[Product]],Table3[],3)</f>
        <v>0.69</v>
      </c>
      <c r="Q2791" s="35">
        <f>VLOOKUP(Table6[[#This Row],[Product]],Table3[],4)</f>
        <v>24</v>
      </c>
      <c r="R2791" s="35">
        <f>Table6[[#This Row],[Quantity]]*Table6[[#This Row],[Case]]</f>
        <v>696</v>
      </c>
      <c r="S2791" s="35">
        <f>Table6[[#This Row],[Total Sales]]*Table6[[#This Row],[Cost]]</f>
        <v>480.23999999999995</v>
      </c>
    </row>
    <row r="2792" spans="1:19" x14ac:dyDescent="0.3">
      <c r="A2792" s="54">
        <v>2866</v>
      </c>
      <c r="B2792" s="35" t="s">
        <v>7124</v>
      </c>
      <c r="C2792" s="35" t="s">
        <v>2467</v>
      </c>
      <c r="D2792" s="35" t="s">
        <v>51</v>
      </c>
      <c r="E2792" s="35" t="str">
        <f t="shared" si="129"/>
        <v>F</v>
      </c>
      <c r="F2792" s="35">
        <v>30</v>
      </c>
      <c r="G2792" s="35" t="s">
        <v>7125</v>
      </c>
      <c r="H2792" s="35" t="s">
        <v>710</v>
      </c>
      <c r="I2792" s="35" t="s">
        <v>187</v>
      </c>
      <c r="J2792" s="48" t="s">
        <v>14221</v>
      </c>
      <c r="K2792" s="35">
        <v>16</v>
      </c>
      <c r="L2792" s="49" t="s">
        <v>45</v>
      </c>
      <c r="M2792" s="50" t="str">
        <f>VLOOKUP(Table6[[#This Row],[Product]],Table3[],2)</f>
        <v>Gigastuff</v>
      </c>
      <c r="N2792" s="50" t="str">
        <f t="shared" si="130"/>
        <v>Jun</v>
      </c>
      <c r="O2792" s="56">
        <f t="shared" si="131"/>
        <v>2021</v>
      </c>
      <c r="P2792" s="51">
        <f>VLOOKUP(Table6[[#This Row],[Product]],Table3[],3)</f>
        <v>1.89</v>
      </c>
      <c r="Q2792" s="35">
        <f>VLOOKUP(Table6[[#This Row],[Product]],Table3[],4)</f>
        <v>18</v>
      </c>
      <c r="R2792" s="35">
        <f>Table6[[#This Row],[Quantity]]*Table6[[#This Row],[Case]]</f>
        <v>288</v>
      </c>
      <c r="S2792" s="35">
        <f>Table6[[#This Row],[Total Sales]]*Table6[[#This Row],[Cost]]</f>
        <v>544.31999999999994</v>
      </c>
    </row>
    <row r="2793" spans="1:19" x14ac:dyDescent="0.3">
      <c r="A2793" s="54">
        <v>2867</v>
      </c>
      <c r="B2793" s="35" t="s">
        <v>1828</v>
      </c>
      <c r="C2793" s="35" t="s">
        <v>2669</v>
      </c>
      <c r="D2793" s="35" t="s">
        <v>28</v>
      </c>
      <c r="E2793" s="35" t="str">
        <f t="shared" si="129"/>
        <v>M</v>
      </c>
      <c r="F2793" s="35">
        <v>60</v>
      </c>
      <c r="G2793" s="35" t="s">
        <v>7126</v>
      </c>
      <c r="H2793" s="35" t="s">
        <v>4090</v>
      </c>
      <c r="I2793" s="35" t="s">
        <v>32</v>
      </c>
      <c r="J2793" s="48" t="s">
        <v>13628</v>
      </c>
      <c r="K2793" s="35">
        <v>2</v>
      </c>
      <c r="L2793" s="49" t="s">
        <v>70</v>
      </c>
      <c r="M2793" s="50" t="str">
        <f>VLOOKUP(Table6[[#This Row],[Product]],Table3[],2)</f>
        <v>Megawidget M</v>
      </c>
      <c r="N2793" s="50" t="str">
        <f t="shared" si="130"/>
        <v>Dec</v>
      </c>
      <c r="O2793" s="56">
        <f t="shared" si="131"/>
        <v>2021</v>
      </c>
      <c r="P2793" s="51">
        <f>VLOOKUP(Table6[[#This Row],[Product]],Table3[],3)</f>
        <v>1.29</v>
      </c>
      <c r="Q2793" s="35">
        <f>VLOOKUP(Table6[[#This Row],[Product]],Table3[],4)</f>
        <v>24</v>
      </c>
      <c r="R2793" s="35">
        <f>Table6[[#This Row],[Quantity]]*Table6[[#This Row],[Case]]</f>
        <v>48</v>
      </c>
      <c r="S2793" s="35">
        <f>Table6[[#This Row],[Total Sales]]*Table6[[#This Row],[Cost]]</f>
        <v>61.92</v>
      </c>
    </row>
    <row r="2794" spans="1:19" x14ac:dyDescent="0.3">
      <c r="A2794" s="54">
        <v>2868</v>
      </c>
      <c r="B2794" s="35" t="s">
        <v>7127</v>
      </c>
      <c r="C2794" s="35" t="s">
        <v>4548</v>
      </c>
      <c r="D2794" s="35" t="s">
        <v>15</v>
      </c>
      <c r="E2794" s="35" t="str">
        <f t="shared" si="129"/>
        <v>F</v>
      </c>
      <c r="F2794" s="35">
        <v>60</v>
      </c>
      <c r="G2794" s="35" t="s">
        <v>7128</v>
      </c>
      <c r="H2794" s="35" t="s">
        <v>3288</v>
      </c>
      <c r="I2794" s="35" t="s">
        <v>32</v>
      </c>
      <c r="J2794" s="48" t="s">
        <v>14195</v>
      </c>
      <c r="K2794" s="35">
        <v>45</v>
      </c>
      <c r="L2794" s="49" t="s">
        <v>54</v>
      </c>
      <c r="M2794" s="50" t="str">
        <f>VLOOKUP(Table6[[#This Row],[Product]],Table3[],2)</f>
        <v>Megawidget S</v>
      </c>
      <c r="N2794" s="50" t="str">
        <f t="shared" si="130"/>
        <v>May</v>
      </c>
      <c r="O2794" s="56">
        <f t="shared" si="131"/>
        <v>2021</v>
      </c>
      <c r="P2794" s="51">
        <f>VLOOKUP(Table6[[#This Row],[Product]],Table3[],3)</f>
        <v>0.69</v>
      </c>
      <c r="Q2794" s="35">
        <f>VLOOKUP(Table6[[#This Row],[Product]],Table3[],4)</f>
        <v>24</v>
      </c>
      <c r="R2794" s="35">
        <f>Table6[[#This Row],[Quantity]]*Table6[[#This Row],[Case]]</f>
        <v>1080</v>
      </c>
      <c r="S2794" s="35">
        <f>Table6[[#This Row],[Total Sales]]*Table6[[#This Row],[Cost]]</f>
        <v>745.19999999999993</v>
      </c>
    </row>
    <row r="2795" spans="1:19" x14ac:dyDescent="0.3">
      <c r="A2795" s="54">
        <v>2869</v>
      </c>
      <c r="B2795" s="35" t="s">
        <v>7129</v>
      </c>
      <c r="C2795" s="35" t="s">
        <v>116</v>
      </c>
      <c r="D2795" s="35" t="s">
        <v>15</v>
      </c>
      <c r="E2795" s="35" t="str">
        <f t="shared" si="129"/>
        <v>F</v>
      </c>
      <c r="F2795" s="35">
        <v>30</v>
      </c>
      <c r="G2795" s="35" t="s">
        <v>7130</v>
      </c>
      <c r="H2795" s="35" t="s">
        <v>3291</v>
      </c>
      <c r="I2795" s="35" t="s">
        <v>124</v>
      </c>
      <c r="J2795" s="48">
        <v>44443</v>
      </c>
      <c r="K2795" s="35">
        <v>14</v>
      </c>
      <c r="L2795" s="49" t="s">
        <v>45</v>
      </c>
      <c r="M2795" s="50" t="str">
        <f>VLOOKUP(Table6[[#This Row],[Product]],Table3[],2)</f>
        <v>Gigastuff</v>
      </c>
      <c r="N2795" s="50" t="str">
        <f t="shared" si="130"/>
        <v>Sep</v>
      </c>
      <c r="O2795" s="56">
        <f t="shared" si="131"/>
        <v>2021</v>
      </c>
      <c r="P2795" s="51">
        <f>VLOOKUP(Table6[[#This Row],[Product]],Table3[],3)</f>
        <v>1.89</v>
      </c>
      <c r="Q2795" s="35">
        <f>VLOOKUP(Table6[[#This Row],[Product]],Table3[],4)</f>
        <v>18</v>
      </c>
      <c r="R2795" s="35">
        <f>Table6[[#This Row],[Quantity]]*Table6[[#This Row],[Case]]</f>
        <v>252</v>
      </c>
      <c r="S2795" s="35">
        <f>Table6[[#This Row],[Total Sales]]*Table6[[#This Row],[Cost]]</f>
        <v>476.28</v>
      </c>
    </row>
    <row r="2796" spans="1:19" x14ac:dyDescent="0.3">
      <c r="A2796" s="54">
        <v>2870</v>
      </c>
      <c r="B2796" s="35" t="s">
        <v>7131</v>
      </c>
      <c r="C2796" s="35" t="s">
        <v>4974</v>
      </c>
      <c r="D2796" s="35" t="s">
        <v>15</v>
      </c>
      <c r="E2796" s="35" t="str">
        <f t="shared" si="129"/>
        <v>F</v>
      </c>
      <c r="F2796" s="35">
        <v>90</v>
      </c>
      <c r="G2796" s="35" t="s">
        <v>7132</v>
      </c>
      <c r="H2796" s="35" t="s">
        <v>4611</v>
      </c>
      <c r="I2796" s="35" t="s">
        <v>38</v>
      </c>
      <c r="J2796" s="48" t="s">
        <v>14152</v>
      </c>
      <c r="K2796" s="35">
        <v>62</v>
      </c>
      <c r="L2796" s="49" t="s">
        <v>64</v>
      </c>
      <c r="M2796" s="50" t="str">
        <f>VLOOKUP(Table6[[#This Row],[Product]],Table3[],2)</f>
        <v>Ultrathing V4</v>
      </c>
      <c r="N2796" s="50" t="str">
        <f t="shared" si="130"/>
        <v>May</v>
      </c>
      <c r="O2796" s="56">
        <f t="shared" si="131"/>
        <v>2020</v>
      </c>
      <c r="P2796" s="51">
        <f>VLOOKUP(Table6[[#This Row],[Product]],Table3[],3)</f>
        <v>3.99</v>
      </c>
      <c r="Q2796" s="35">
        <f>VLOOKUP(Table6[[#This Row],[Product]],Table3[],4)</f>
        <v>24</v>
      </c>
      <c r="R2796" s="35">
        <f>Table6[[#This Row],[Quantity]]*Table6[[#This Row],[Case]]</f>
        <v>1488</v>
      </c>
      <c r="S2796" s="35">
        <f>Table6[[#This Row],[Total Sales]]*Table6[[#This Row],[Cost]]</f>
        <v>5937.12</v>
      </c>
    </row>
    <row r="2797" spans="1:19" x14ac:dyDescent="0.3">
      <c r="A2797" s="54">
        <v>2871</v>
      </c>
      <c r="B2797" s="35" t="s">
        <v>2721</v>
      </c>
      <c r="C2797" s="35" t="s">
        <v>1240</v>
      </c>
      <c r="D2797" s="35" t="s">
        <v>28</v>
      </c>
      <c r="E2797" s="35" t="str">
        <f t="shared" si="129"/>
        <v>M</v>
      </c>
      <c r="F2797" s="35">
        <v>60</v>
      </c>
      <c r="G2797" s="35" t="s">
        <v>7133</v>
      </c>
      <c r="H2797" s="35" t="s">
        <v>495</v>
      </c>
      <c r="I2797" s="35" t="s">
        <v>173</v>
      </c>
      <c r="J2797" s="48" t="s">
        <v>14222</v>
      </c>
      <c r="K2797" s="35">
        <v>81</v>
      </c>
      <c r="L2797" s="49" t="s">
        <v>54</v>
      </c>
      <c r="M2797" s="50" t="str">
        <f>VLOOKUP(Table6[[#This Row],[Product]],Table3[],2)</f>
        <v>Megawidget S</v>
      </c>
      <c r="N2797" s="50" t="str">
        <f t="shared" si="130"/>
        <v>Jun</v>
      </c>
      <c r="O2797" s="56">
        <f t="shared" si="131"/>
        <v>2022</v>
      </c>
      <c r="P2797" s="51">
        <f>VLOOKUP(Table6[[#This Row],[Product]],Table3[],3)</f>
        <v>0.69</v>
      </c>
      <c r="Q2797" s="35">
        <f>VLOOKUP(Table6[[#This Row],[Product]],Table3[],4)</f>
        <v>24</v>
      </c>
      <c r="R2797" s="35">
        <f>Table6[[#This Row],[Quantity]]*Table6[[#This Row],[Case]]</f>
        <v>1944</v>
      </c>
      <c r="S2797" s="35">
        <f>Table6[[#This Row],[Total Sales]]*Table6[[#This Row],[Cost]]</f>
        <v>1341.36</v>
      </c>
    </row>
    <row r="2798" spans="1:19" x14ac:dyDescent="0.3">
      <c r="A2798" s="54">
        <v>2872</v>
      </c>
      <c r="B2798" s="35" t="s">
        <v>7134</v>
      </c>
      <c r="C2798" s="35" t="s">
        <v>4600</v>
      </c>
      <c r="D2798" s="35" t="s">
        <v>51</v>
      </c>
      <c r="E2798" s="35" t="str">
        <f t="shared" si="129"/>
        <v>F</v>
      </c>
      <c r="F2798" s="35">
        <v>30</v>
      </c>
      <c r="G2798" s="35" t="s">
        <v>7135</v>
      </c>
      <c r="H2798" s="35" t="s">
        <v>360</v>
      </c>
      <c r="I2798" s="35" t="s">
        <v>25</v>
      </c>
      <c r="J2798" s="48" t="s">
        <v>13858</v>
      </c>
      <c r="K2798" s="35">
        <v>100</v>
      </c>
      <c r="L2798" s="49" t="s">
        <v>80</v>
      </c>
      <c r="M2798" s="50" t="str">
        <f>VLOOKUP(Table6[[#This Row],[Product]],Table3[],2)</f>
        <v>Ultrathing V2</v>
      </c>
      <c r="N2798" s="50" t="str">
        <f t="shared" si="130"/>
        <v>Dec</v>
      </c>
      <c r="O2798" s="56">
        <f t="shared" si="131"/>
        <v>2022</v>
      </c>
      <c r="P2798" s="51">
        <f>VLOOKUP(Table6[[#This Row],[Product]],Table3[],3)</f>
        <v>2.95</v>
      </c>
      <c r="Q2798" s="35">
        <f>VLOOKUP(Table6[[#This Row],[Product]],Table3[],4)</f>
        <v>20</v>
      </c>
      <c r="R2798" s="35">
        <f>Table6[[#This Row],[Quantity]]*Table6[[#This Row],[Case]]</f>
        <v>2000</v>
      </c>
      <c r="S2798" s="35">
        <f>Table6[[#This Row],[Total Sales]]*Table6[[#This Row],[Cost]]</f>
        <v>5900</v>
      </c>
    </row>
    <row r="2799" spans="1:19" x14ac:dyDescent="0.3">
      <c r="A2799" s="54">
        <v>2873</v>
      </c>
      <c r="B2799" s="35" t="s">
        <v>7136</v>
      </c>
      <c r="C2799" s="35" t="s">
        <v>3366</v>
      </c>
      <c r="D2799" s="35" t="s">
        <v>117</v>
      </c>
      <c r="E2799" s="35" t="str">
        <f t="shared" si="129"/>
        <v>M/F</v>
      </c>
      <c r="F2799" s="35">
        <v>90</v>
      </c>
      <c r="G2799" s="35" t="s">
        <v>7137</v>
      </c>
      <c r="H2799" s="35" t="s">
        <v>2097</v>
      </c>
      <c r="I2799" s="35" t="s">
        <v>178</v>
      </c>
      <c r="J2799" s="48">
        <v>44021</v>
      </c>
      <c r="K2799" s="35">
        <v>38</v>
      </c>
      <c r="L2799" s="49" t="s">
        <v>39</v>
      </c>
      <c r="M2799" s="50" t="str">
        <f>VLOOKUP(Table6[[#This Row],[Product]],Table3[],2)</f>
        <v>Ultrathing V1</v>
      </c>
      <c r="N2799" s="50" t="str">
        <f t="shared" si="130"/>
        <v>Jul</v>
      </c>
      <c r="O2799" s="56">
        <f t="shared" si="131"/>
        <v>2020</v>
      </c>
      <c r="P2799" s="51">
        <f>VLOOKUP(Table6[[#This Row],[Product]],Table3[],3)</f>
        <v>1.79</v>
      </c>
      <c r="Q2799" s="35">
        <f>VLOOKUP(Table6[[#This Row],[Product]],Table3[],4)</f>
        <v>17</v>
      </c>
      <c r="R2799" s="35">
        <f>Table6[[#This Row],[Quantity]]*Table6[[#This Row],[Case]]</f>
        <v>646</v>
      </c>
      <c r="S2799" s="35">
        <f>Table6[[#This Row],[Total Sales]]*Table6[[#This Row],[Cost]]</f>
        <v>1156.3399999999999</v>
      </c>
    </row>
    <row r="2800" spans="1:19" x14ac:dyDescent="0.3">
      <c r="A2800" s="54">
        <v>2874</v>
      </c>
      <c r="B2800" s="35" t="s">
        <v>4939</v>
      </c>
      <c r="C2800" s="35" t="s">
        <v>7138</v>
      </c>
      <c r="D2800" s="35" t="s">
        <v>28</v>
      </c>
      <c r="E2800" s="35" t="str">
        <f t="shared" si="129"/>
        <v>M</v>
      </c>
      <c r="F2800" s="35">
        <v>60</v>
      </c>
      <c r="G2800" s="35" t="s">
        <v>7139</v>
      </c>
      <c r="H2800" s="35" t="s">
        <v>7140</v>
      </c>
      <c r="I2800" s="35" t="s">
        <v>294</v>
      </c>
      <c r="J2800" s="48">
        <v>44599</v>
      </c>
      <c r="K2800" s="35">
        <v>60</v>
      </c>
      <c r="L2800" s="49" t="s">
        <v>45</v>
      </c>
      <c r="M2800" s="50" t="str">
        <f>VLOOKUP(Table6[[#This Row],[Product]],Table3[],2)</f>
        <v>Gigastuff</v>
      </c>
      <c r="N2800" s="50" t="str">
        <f t="shared" si="130"/>
        <v>Feb</v>
      </c>
      <c r="O2800" s="56">
        <f t="shared" si="131"/>
        <v>2022</v>
      </c>
      <c r="P2800" s="51">
        <f>VLOOKUP(Table6[[#This Row],[Product]],Table3[],3)</f>
        <v>1.89</v>
      </c>
      <c r="Q2800" s="35">
        <f>VLOOKUP(Table6[[#This Row],[Product]],Table3[],4)</f>
        <v>18</v>
      </c>
      <c r="R2800" s="35">
        <f>Table6[[#This Row],[Quantity]]*Table6[[#This Row],[Case]]</f>
        <v>1080</v>
      </c>
      <c r="S2800" s="35">
        <f>Table6[[#This Row],[Total Sales]]*Table6[[#This Row],[Cost]]</f>
        <v>2041.1999999999998</v>
      </c>
    </row>
    <row r="2801" spans="1:19" x14ac:dyDescent="0.3">
      <c r="A2801" s="54">
        <v>2875</v>
      </c>
      <c r="B2801" s="35" t="s">
        <v>7141</v>
      </c>
      <c r="C2801" s="35" t="s">
        <v>296</v>
      </c>
      <c r="D2801" s="35" t="s">
        <v>15</v>
      </c>
      <c r="E2801" s="35" t="str">
        <f t="shared" si="129"/>
        <v>F</v>
      </c>
      <c r="F2801" s="35">
        <v>60</v>
      </c>
      <c r="G2801" s="35" t="s">
        <v>7142</v>
      </c>
      <c r="H2801" s="35" t="s">
        <v>2908</v>
      </c>
      <c r="I2801" s="35" t="s">
        <v>25</v>
      </c>
      <c r="J2801" s="48">
        <v>44539</v>
      </c>
      <c r="K2801" s="35">
        <v>72</v>
      </c>
      <c r="L2801" s="49" t="s">
        <v>39</v>
      </c>
      <c r="M2801" s="50" t="str">
        <f>VLOOKUP(Table6[[#This Row],[Product]],Table3[],2)</f>
        <v>Ultrathing V1</v>
      </c>
      <c r="N2801" s="50" t="str">
        <f t="shared" si="130"/>
        <v>Dec</v>
      </c>
      <c r="O2801" s="56">
        <f t="shared" si="131"/>
        <v>2021</v>
      </c>
      <c r="P2801" s="51">
        <f>VLOOKUP(Table6[[#This Row],[Product]],Table3[],3)</f>
        <v>1.79</v>
      </c>
      <c r="Q2801" s="35">
        <f>VLOOKUP(Table6[[#This Row],[Product]],Table3[],4)</f>
        <v>17</v>
      </c>
      <c r="R2801" s="35">
        <f>Table6[[#This Row],[Quantity]]*Table6[[#This Row],[Case]]</f>
        <v>1224</v>
      </c>
      <c r="S2801" s="35">
        <f>Table6[[#This Row],[Total Sales]]*Table6[[#This Row],[Cost]]</f>
        <v>2190.96</v>
      </c>
    </row>
    <row r="2802" spans="1:19" x14ac:dyDescent="0.3">
      <c r="A2802" s="54">
        <v>2876</v>
      </c>
      <c r="B2802" s="35" t="s">
        <v>7143</v>
      </c>
      <c r="C2802" s="35" t="s">
        <v>4264</v>
      </c>
      <c r="D2802" s="35" t="s">
        <v>51</v>
      </c>
      <c r="E2802" s="35" t="str">
        <f t="shared" si="129"/>
        <v>F</v>
      </c>
      <c r="F2802" s="35">
        <v>60</v>
      </c>
      <c r="G2802" s="35" t="s">
        <v>7142</v>
      </c>
      <c r="H2802" s="35" t="s">
        <v>3024</v>
      </c>
      <c r="I2802" s="35" t="s">
        <v>32</v>
      </c>
      <c r="J2802" s="48">
        <v>44805</v>
      </c>
      <c r="K2802" s="35">
        <v>102</v>
      </c>
      <c r="L2802" s="49" t="s">
        <v>33</v>
      </c>
      <c r="M2802" s="50" t="str">
        <f>VLOOKUP(Table6[[#This Row],[Product]],Table3[],2)</f>
        <v>Megawidget L</v>
      </c>
      <c r="N2802" s="50" t="str">
        <f t="shared" si="130"/>
        <v>Sep</v>
      </c>
      <c r="O2802" s="56">
        <f t="shared" si="131"/>
        <v>2022</v>
      </c>
      <c r="P2802" s="51">
        <f>VLOOKUP(Table6[[#This Row],[Product]],Table3[],3)</f>
        <v>1.79</v>
      </c>
      <c r="Q2802" s="35">
        <f>VLOOKUP(Table6[[#This Row],[Product]],Table3[],4)</f>
        <v>24</v>
      </c>
      <c r="R2802" s="35">
        <f>Table6[[#This Row],[Quantity]]*Table6[[#This Row],[Case]]</f>
        <v>2448</v>
      </c>
      <c r="S2802" s="35">
        <f>Table6[[#This Row],[Total Sales]]*Table6[[#This Row],[Cost]]</f>
        <v>4381.92</v>
      </c>
    </row>
    <row r="2803" spans="1:19" x14ac:dyDescent="0.3">
      <c r="A2803" s="54">
        <v>2877</v>
      </c>
      <c r="B2803" s="35" t="s">
        <v>5506</v>
      </c>
      <c r="C2803" s="35" t="s">
        <v>7144</v>
      </c>
      <c r="D2803" s="35" t="s">
        <v>28</v>
      </c>
      <c r="E2803" s="35" t="str">
        <f t="shared" si="129"/>
        <v>M</v>
      </c>
      <c r="F2803" s="35">
        <v>90</v>
      </c>
      <c r="G2803" s="35" t="s">
        <v>7145</v>
      </c>
      <c r="H2803" s="35" t="s">
        <v>7049</v>
      </c>
      <c r="I2803" s="35" t="s">
        <v>32</v>
      </c>
      <c r="J2803" s="48" t="s">
        <v>14213</v>
      </c>
      <c r="K2803" s="35">
        <v>103</v>
      </c>
      <c r="L2803" s="49" t="s">
        <v>101</v>
      </c>
      <c r="M2803" s="50" t="str">
        <f>VLOOKUP(Table6[[#This Row],[Product]],Table3[],2)</f>
        <v>Superwossname</v>
      </c>
      <c r="N2803" s="50" t="str">
        <f t="shared" si="130"/>
        <v>Nov</v>
      </c>
      <c r="O2803" s="56">
        <f t="shared" si="131"/>
        <v>2022</v>
      </c>
      <c r="P2803" s="51">
        <f>VLOOKUP(Table6[[#This Row],[Product]],Table3[],3)</f>
        <v>3.49</v>
      </c>
      <c r="Q2803" s="35">
        <f>VLOOKUP(Table6[[#This Row],[Product]],Table3[],4)</f>
        <v>20</v>
      </c>
      <c r="R2803" s="35">
        <f>Table6[[#This Row],[Quantity]]*Table6[[#This Row],[Case]]</f>
        <v>2060</v>
      </c>
      <c r="S2803" s="35">
        <f>Table6[[#This Row],[Total Sales]]*Table6[[#This Row],[Cost]]</f>
        <v>7189.4000000000005</v>
      </c>
    </row>
    <row r="2804" spans="1:19" x14ac:dyDescent="0.3">
      <c r="A2804" s="54">
        <v>2878</v>
      </c>
      <c r="B2804" s="35" t="s">
        <v>7146</v>
      </c>
      <c r="C2804" s="35" t="s">
        <v>4534</v>
      </c>
      <c r="D2804" s="35" t="s">
        <v>28</v>
      </c>
      <c r="E2804" s="35" t="str">
        <f t="shared" si="129"/>
        <v>M</v>
      </c>
      <c r="F2804" s="35">
        <v>90</v>
      </c>
      <c r="G2804" s="35" t="s">
        <v>7147</v>
      </c>
      <c r="H2804" s="35" t="s">
        <v>4203</v>
      </c>
      <c r="I2804" s="35" t="s">
        <v>208</v>
      </c>
      <c r="J2804" s="48" t="s">
        <v>13951</v>
      </c>
      <c r="K2804" s="35">
        <v>99</v>
      </c>
      <c r="L2804" s="49" t="s">
        <v>70</v>
      </c>
      <c r="M2804" s="50" t="str">
        <f>VLOOKUP(Table6[[#This Row],[Product]],Table3[],2)</f>
        <v>Megawidget M</v>
      </c>
      <c r="N2804" s="50" t="str">
        <f t="shared" si="130"/>
        <v>Mar</v>
      </c>
      <c r="O2804" s="56">
        <f t="shared" si="131"/>
        <v>2022</v>
      </c>
      <c r="P2804" s="51">
        <f>VLOOKUP(Table6[[#This Row],[Product]],Table3[],3)</f>
        <v>1.29</v>
      </c>
      <c r="Q2804" s="35">
        <f>VLOOKUP(Table6[[#This Row],[Product]],Table3[],4)</f>
        <v>24</v>
      </c>
      <c r="R2804" s="35">
        <f>Table6[[#This Row],[Quantity]]*Table6[[#This Row],[Case]]</f>
        <v>2376</v>
      </c>
      <c r="S2804" s="35">
        <f>Table6[[#This Row],[Total Sales]]*Table6[[#This Row],[Cost]]</f>
        <v>3065.04</v>
      </c>
    </row>
    <row r="2805" spans="1:19" x14ac:dyDescent="0.3">
      <c r="A2805" s="54">
        <v>2879</v>
      </c>
      <c r="B2805" s="35" t="s">
        <v>2384</v>
      </c>
      <c r="C2805" s="35" t="s">
        <v>1658</v>
      </c>
      <c r="D2805" s="35" t="s">
        <v>28</v>
      </c>
      <c r="E2805" s="35" t="str">
        <f t="shared" si="129"/>
        <v>M</v>
      </c>
      <c r="F2805" s="35">
        <v>90</v>
      </c>
      <c r="G2805" s="35" t="s">
        <v>7147</v>
      </c>
      <c r="H2805" s="35" t="s">
        <v>5059</v>
      </c>
      <c r="I2805" s="35" t="s">
        <v>294</v>
      </c>
      <c r="J2805" s="48" t="s">
        <v>13868</v>
      </c>
      <c r="K2805" s="35">
        <v>9</v>
      </c>
      <c r="L2805" s="49" t="s">
        <v>54</v>
      </c>
      <c r="M2805" s="50" t="str">
        <f>VLOOKUP(Table6[[#This Row],[Product]],Table3[],2)</f>
        <v>Megawidget S</v>
      </c>
      <c r="N2805" s="50" t="str">
        <f t="shared" si="130"/>
        <v>Nov</v>
      </c>
      <c r="O2805" s="56">
        <f t="shared" si="131"/>
        <v>2021</v>
      </c>
      <c r="P2805" s="51">
        <f>VLOOKUP(Table6[[#This Row],[Product]],Table3[],3)</f>
        <v>0.69</v>
      </c>
      <c r="Q2805" s="35">
        <f>VLOOKUP(Table6[[#This Row],[Product]],Table3[],4)</f>
        <v>24</v>
      </c>
      <c r="R2805" s="35">
        <f>Table6[[#This Row],[Quantity]]*Table6[[#This Row],[Case]]</f>
        <v>216</v>
      </c>
      <c r="S2805" s="35">
        <f>Table6[[#This Row],[Total Sales]]*Table6[[#This Row],[Cost]]</f>
        <v>149.04</v>
      </c>
    </row>
    <row r="2806" spans="1:19" x14ac:dyDescent="0.3">
      <c r="A2806" s="54">
        <v>2880</v>
      </c>
      <c r="B2806" s="35" t="s">
        <v>7148</v>
      </c>
      <c r="C2806" s="35" t="s">
        <v>7149</v>
      </c>
      <c r="D2806" s="35" t="s">
        <v>51</v>
      </c>
      <c r="E2806" s="35" t="str">
        <f t="shared" si="129"/>
        <v>F</v>
      </c>
      <c r="F2806" s="35">
        <v>90</v>
      </c>
      <c r="G2806" s="35" t="s">
        <v>7150</v>
      </c>
      <c r="H2806" s="35" t="s">
        <v>7151</v>
      </c>
      <c r="I2806" s="35" t="s">
        <v>38</v>
      </c>
      <c r="J2806" s="48" t="s">
        <v>13695</v>
      </c>
      <c r="K2806" s="35">
        <v>9</v>
      </c>
      <c r="L2806" s="49" t="s">
        <v>101</v>
      </c>
      <c r="M2806" s="50" t="str">
        <f>VLOOKUP(Table6[[#This Row],[Product]],Table3[],2)</f>
        <v>Superwossname</v>
      </c>
      <c r="N2806" s="50" t="str">
        <f t="shared" si="130"/>
        <v>Mar</v>
      </c>
      <c r="O2806" s="56">
        <f t="shared" si="131"/>
        <v>2021</v>
      </c>
      <c r="P2806" s="51">
        <f>VLOOKUP(Table6[[#This Row],[Product]],Table3[],3)</f>
        <v>3.49</v>
      </c>
      <c r="Q2806" s="35">
        <f>VLOOKUP(Table6[[#This Row],[Product]],Table3[],4)</f>
        <v>20</v>
      </c>
      <c r="R2806" s="35">
        <f>Table6[[#This Row],[Quantity]]*Table6[[#This Row],[Case]]</f>
        <v>180</v>
      </c>
      <c r="S2806" s="35">
        <f>Table6[[#This Row],[Total Sales]]*Table6[[#This Row],[Cost]]</f>
        <v>628.20000000000005</v>
      </c>
    </row>
    <row r="2807" spans="1:19" x14ac:dyDescent="0.3">
      <c r="A2807" s="54">
        <v>2881</v>
      </c>
      <c r="B2807" s="35" t="s">
        <v>6271</v>
      </c>
      <c r="C2807" s="35" t="s">
        <v>800</v>
      </c>
      <c r="D2807" s="35" t="s">
        <v>15</v>
      </c>
      <c r="E2807" s="35" t="str">
        <f t="shared" si="129"/>
        <v>F</v>
      </c>
      <c r="F2807" s="35">
        <v>90</v>
      </c>
      <c r="G2807" s="35" t="s">
        <v>7150</v>
      </c>
      <c r="H2807" s="35" t="s">
        <v>2199</v>
      </c>
      <c r="I2807" s="35" t="s">
        <v>32</v>
      </c>
      <c r="J2807" s="48">
        <v>44239</v>
      </c>
      <c r="K2807" s="35">
        <v>8</v>
      </c>
      <c r="L2807" s="49" t="s">
        <v>45</v>
      </c>
      <c r="M2807" s="50" t="str">
        <f>VLOOKUP(Table6[[#This Row],[Product]],Table3[],2)</f>
        <v>Gigastuff</v>
      </c>
      <c r="N2807" s="50" t="str">
        <f t="shared" si="130"/>
        <v>Feb</v>
      </c>
      <c r="O2807" s="56">
        <f t="shared" si="131"/>
        <v>2021</v>
      </c>
      <c r="P2807" s="51">
        <f>VLOOKUP(Table6[[#This Row],[Product]],Table3[],3)</f>
        <v>1.89</v>
      </c>
      <c r="Q2807" s="35">
        <f>VLOOKUP(Table6[[#This Row],[Product]],Table3[],4)</f>
        <v>18</v>
      </c>
      <c r="R2807" s="35">
        <f>Table6[[#This Row],[Quantity]]*Table6[[#This Row],[Case]]</f>
        <v>144</v>
      </c>
      <c r="S2807" s="35">
        <f>Table6[[#This Row],[Total Sales]]*Table6[[#This Row],[Cost]]</f>
        <v>272.15999999999997</v>
      </c>
    </row>
    <row r="2808" spans="1:19" x14ac:dyDescent="0.3">
      <c r="A2808" s="54">
        <v>2882</v>
      </c>
      <c r="B2808" s="35" t="s">
        <v>2647</v>
      </c>
      <c r="C2808" s="35" t="s">
        <v>7152</v>
      </c>
      <c r="D2808" s="35" t="s">
        <v>28</v>
      </c>
      <c r="E2808" s="35" t="str">
        <f t="shared" si="129"/>
        <v>M</v>
      </c>
      <c r="F2808" s="35">
        <v>30</v>
      </c>
      <c r="G2808" s="35" t="s">
        <v>7153</v>
      </c>
      <c r="H2808" s="35" t="s">
        <v>7154</v>
      </c>
      <c r="I2808" s="35" t="s">
        <v>32</v>
      </c>
      <c r="J2808" s="48" t="s">
        <v>13619</v>
      </c>
      <c r="K2808" s="35">
        <v>73</v>
      </c>
      <c r="L2808" s="49" t="s">
        <v>80</v>
      </c>
      <c r="M2808" s="50" t="str">
        <f>VLOOKUP(Table6[[#This Row],[Product]],Table3[],2)</f>
        <v>Ultrathing V2</v>
      </c>
      <c r="N2808" s="50" t="str">
        <f t="shared" si="130"/>
        <v>Oct</v>
      </c>
      <c r="O2808" s="56">
        <f t="shared" si="131"/>
        <v>2022</v>
      </c>
      <c r="P2808" s="51">
        <f>VLOOKUP(Table6[[#This Row],[Product]],Table3[],3)</f>
        <v>2.95</v>
      </c>
      <c r="Q2808" s="35">
        <f>VLOOKUP(Table6[[#This Row],[Product]],Table3[],4)</f>
        <v>20</v>
      </c>
      <c r="R2808" s="35">
        <f>Table6[[#This Row],[Quantity]]*Table6[[#This Row],[Case]]</f>
        <v>1460</v>
      </c>
      <c r="S2808" s="35">
        <f>Table6[[#This Row],[Total Sales]]*Table6[[#This Row],[Cost]]</f>
        <v>4307</v>
      </c>
    </row>
    <row r="2809" spans="1:19" x14ac:dyDescent="0.3">
      <c r="A2809" s="54">
        <v>2883</v>
      </c>
      <c r="B2809" s="35" t="s">
        <v>1375</v>
      </c>
      <c r="C2809" s="35" t="s">
        <v>3371</v>
      </c>
      <c r="D2809" s="35" t="s">
        <v>28</v>
      </c>
      <c r="E2809" s="35" t="str">
        <f t="shared" si="129"/>
        <v>M</v>
      </c>
      <c r="F2809" s="35">
        <v>30</v>
      </c>
      <c r="G2809" s="35" t="s">
        <v>7155</v>
      </c>
      <c r="H2809" s="35" t="s">
        <v>2993</v>
      </c>
      <c r="I2809" s="35" t="s">
        <v>32</v>
      </c>
      <c r="J2809" s="48" t="s">
        <v>14022</v>
      </c>
      <c r="K2809" s="35">
        <v>38</v>
      </c>
      <c r="L2809" s="49" t="s">
        <v>54</v>
      </c>
      <c r="M2809" s="50" t="str">
        <f>VLOOKUP(Table6[[#This Row],[Product]],Table3[],2)</f>
        <v>Megawidget S</v>
      </c>
      <c r="N2809" s="50" t="str">
        <f t="shared" si="130"/>
        <v>Aug</v>
      </c>
      <c r="O2809" s="56">
        <f t="shared" si="131"/>
        <v>2021</v>
      </c>
      <c r="P2809" s="51">
        <f>VLOOKUP(Table6[[#This Row],[Product]],Table3[],3)</f>
        <v>0.69</v>
      </c>
      <c r="Q2809" s="35">
        <f>VLOOKUP(Table6[[#This Row],[Product]],Table3[],4)</f>
        <v>24</v>
      </c>
      <c r="R2809" s="35">
        <f>Table6[[#This Row],[Quantity]]*Table6[[#This Row],[Case]]</f>
        <v>912</v>
      </c>
      <c r="S2809" s="35">
        <f>Table6[[#This Row],[Total Sales]]*Table6[[#This Row],[Cost]]</f>
        <v>629.28</v>
      </c>
    </row>
    <row r="2810" spans="1:19" x14ac:dyDescent="0.3">
      <c r="A2810" s="54">
        <v>2884</v>
      </c>
      <c r="B2810" s="35" t="s">
        <v>2523</v>
      </c>
      <c r="C2810" s="35" t="s">
        <v>5417</v>
      </c>
      <c r="D2810" s="35" t="s">
        <v>28</v>
      </c>
      <c r="E2810" s="35" t="str">
        <f t="shared" si="129"/>
        <v>M</v>
      </c>
      <c r="F2810" s="35">
        <v>30</v>
      </c>
      <c r="G2810" s="35" t="s">
        <v>7156</v>
      </c>
      <c r="H2810" s="35" t="s">
        <v>4100</v>
      </c>
      <c r="I2810" s="35" t="s">
        <v>294</v>
      </c>
      <c r="J2810" s="48">
        <v>44844</v>
      </c>
      <c r="K2810" s="35">
        <v>24</v>
      </c>
      <c r="L2810" s="49" t="s">
        <v>64</v>
      </c>
      <c r="M2810" s="50" t="str">
        <f>VLOOKUP(Table6[[#This Row],[Product]],Table3[],2)</f>
        <v>Ultrathing V4</v>
      </c>
      <c r="N2810" s="50" t="str">
        <f t="shared" si="130"/>
        <v>Oct</v>
      </c>
      <c r="O2810" s="56">
        <f t="shared" si="131"/>
        <v>2022</v>
      </c>
      <c r="P2810" s="51">
        <f>VLOOKUP(Table6[[#This Row],[Product]],Table3[],3)</f>
        <v>3.99</v>
      </c>
      <c r="Q2810" s="35">
        <f>VLOOKUP(Table6[[#This Row],[Product]],Table3[],4)</f>
        <v>24</v>
      </c>
      <c r="R2810" s="35">
        <f>Table6[[#This Row],[Quantity]]*Table6[[#This Row],[Case]]</f>
        <v>576</v>
      </c>
      <c r="S2810" s="35">
        <f>Table6[[#This Row],[Total Sales]]*Table6[[#This Row],[Cost]]</f>
        <v>2298.2400000000002</v>
      </c>
    </row>
    <row r="2811" spans="1:19" x14ac:dyDescent="0.3">
      <c r="A2811" s="54">
        <v>2885</v>
      </c>
      <c r="B2811" s="35" t="s">
        <v>7157</v>
      </c>
      <c r="C2811" s="35" t="s">
        <v>2690</v>
      </c>
      <c r="D2811" s="35" t="s">
        <v>15</v>
      </c>
      <c r="E2811" s="35" t="str">
        <f t="shared" si="129"/>
        <v>F</v>
      </c>
      <c r="F2811" s="35">
        <v>60</v>
      </c>
      <c r="G2811" s="35" t="s">
        <v>7158</v>
      </c>
      <c r="H2811" s="35" t="s">
        <v>6224</v>
      </c>
      <c r="I2811" s="35" t="s">
        <v>294</v>
      </c>
      <c r="J2811" s="48" t="s">
        <v>13651</v>
      </c>
      <c r="K2811" s="35">
        <v>76</v>
      </c>
      <c r="L2811" s="49" t="s">
        <v>54</v>
      </c>
      <c r="M2811" s="50" t="str">
        <f>VLOOKUP(Table6[[#This Row],[Product]],Table3[],2)</f>
        <v>Megawidget S</v>
      </c>
      <c r="N2811" s="50" t="str">
        <f t="shared" si="130"/>
        <v>Aug</v>
      </c>
      <c r="O2811" s="56">
        <f t="shared" si="131"/>
        <v>2020</v>
      </c>
      <c r="P2811" s="51">
        <f>VLOOKUP(Table6[[#This Row],[Product]],Table3[],3)</f>
        <v>0.69</v>
      </c>
      <c r="Q2811" s="35">
        <f>VLOOKUP(Table6[[#This Row],[Product]],Table3[],4)</f>
        <v>24</v>
      </c>
      <c r="R2811" s="35">
        <f>Table6[[#This Row],[Quantity]]*Table6[[#This Row],[Case]]</f>
        <v>1824</v>
      </c>
      <c r="S2811" s="35">
        <f>Table6[[#This Row],[Total Sales]]*Table6[[#This Row],[Cost]]</f>
        <v>1258.56</v>
      </c>
    </row>
    <row r="2812" spans="1:19" x14ac:dyDescent="0.3">
      <c r="A2812" s="54">
        <v>2886</v>
      </c>
      <c r="B2812" s="35" t="s">
        <v>5656</v>
      </c>
      <c r="C2812" s="35" t="s">
        <v>3564</v>
      </c>
      <c r="D2812" s="35" t="s">
        <v>92</v>
      </c>
      <c r="E2812" s="35" t="str">
        <f t="shared" si="129"/>
        <v>M/F</v>
      </c>
      <c r="F2812" s="35">
        <v>90</v>
      </c>
      <c r="G2812" s="35" t="s">
        <v>7159</v>
      </c>
      <c r="H2812" s="35" t="s">
        <v>3391</v>
      </c>
      <c r="I2812" s="35" t="s">
        <v>3392</v>
      </c>
      <c r="J2812" s="48">
        <v>44415</v>
      </c>
      <c r="K2812" s="35">
        <v>64</v>
      </c>
      <c r="L2812" s="49" t="s">
        <v>70</v>
      </c>
      <c r="M2812" s="50" t="str">
        <f>VLOOKUP(Table6[[#This Row],[Product]],Table3[],2)</f>
        <v>Megawidget M</v>
      </c>
      <c r="N2812" s="50" t="str">
        <f t="shared" si="130"/>
        <v>Aug</v>
      </c>
      <c r="O2812" s="56">
        <f t="shared" si="131"/>
        <v>2021</v>
      </c>
      <c r="P2812" s="51">
        <f>VLOOKUP(Table6[[#This Row],[Product]],Table3[],3)</f>
        <v>1.29</v>
      </c>
      <c r="Q2812" s="35">
        <f>VLOOKUP(Table6[[#This Row],[Product]],Table3[],4)</f>
        <v>24</v>
      </c>
      <c r="R2812" s="35">
        <f>Table6[[#This Row],[Quantity]]*Table6[[#This Row],[Case]]</f>
        <v>1536</v>
      </c>
      <c r="S2812" s="35">
        <f>Table6[[#This Row],[Total Sales]]*Table6[[#This Row],[Cost]]</f>
        <v>1981.44</v>
      </c>
    </row>
    <row r="2813" spans="1:19" x14ac:dyDescent="0.3">
      <c r="A2813" s="54">
        <v>2887</v>
      </c>
      <c r="B2813" s="35" t="s">
        <v>516</v>
      </c>
      <c r="C2813" s="35" t="s">
        <v>1148</v>
      </c>
      <c r="D2813" s="35" t="s">
        <v>28</v>
      </c>
      <c r="E2813" s="35" t="str">
        <f t="shared" si="129"/>
        <v>M</v>
      </c>
      <c r="F2813" s="35">
        <v>30</v>
      </c>
      <c r="G2813" s="35" t="s">
        <v>7160</v>
      </c>
      <c r="H2813" s="35" t="s">
        <v>7161</v>
      </c>
      <c r="I2813" s="35" t="s">
        <v>32</v>
      </c>
      <c r="J2813" s="48" t="s">
        <v>13887</v>
      </c>
      <c r="K2813" s="35">
        <v>36</v>
      </c>
      <c r="L2813" s="49" t="s">
        <v>39</v>
      </c>
      <c r="M2813" s="50" t="str">
        <f>VLOOKUP(Table6[[#This Row],[Product]],Table3[],2)</f>
        <v>Ultrathing V1</v>
      </c>
      <c r="N2813" s="50" t="str">
        <f t="shared" si="130"/>
        <v>Jun</v>
      </c>
      <c r="O2813" s="56">
        <f t="shared" si="131"/>
        <v>2022</v>
      </c>
      <c r="P2813" s="51">
        <f>VLOOKUP(Table6[[#This Row],[Product]],Table3[],3)</f>
        <v>1.79</v>
      </c>
      <c r="Q2813" s="35">
        <f>VLOOKUP(Table6[[#This Row],[Product]],Table3[],4)</f>
        <v>17</v>
      </c>
      <c r="R2813" s="35">
        <f>Table6[[#This Row],[Quantity]]*Table6[[#This Row],[Case]]</f>
        <v>612</v>
      </c>
      <c r="S2813" s="35">
        <f>Table6[[#This Row],[Total Sales]]*Table6[[#This Row],[Cost]]</f>
        <v>1095.48</v>
      </c>
    </row>
    <row r="2814" spans="1:19" x14ac:dyDescent="0.3">
      <c r="A2814" s="54">
        <v>2888</v>
      </c>
      <c r="B2814" s="35" t="s">
        <v>5856</v>
      </c>
      <c r="C2814" s="35" t="s">
        <v>4637</v>
      </c>
      <c r="D2814" s="35" t="s">
        <v>28</v>
      </c>
      <c r="E2814" s="35" t="str">
        <f t="shared" si="129"/>
        <v>M</v>
      </c>
      <c r="F2814" s="35">
        <v>60</v>
      </c>
      <c r="G2814" s="35" t="s">
        <v>15187</v>
      </c>
      <c r="H2814" s="35" t="s">
        <v>2212</v>
      </c>
      <c r="I2814" s="35" t="s">
        <v>32</v>
      </c>
      <c r="J2814" s="48" t="s">
        <v>14223</v>
      </c>
      <c r="K2814" s="35">
        <v>21</v>
      </c>
      <c r="L2814" s="49" t="s">
        <v>20</v>
      </c>
      <c r="M2814" s="50" t="str">
        <f>VLOOKUP(Table6[[#This Row],[Product]],Table3[],2)</f>
        <v>Hyperwotsit</v>
      </c>
      <c r="N2814" s="50" t="str">
        <f t="shared" si="130"/>
        <v>Jul</v>
      </c>
      <c r="O2814" s="56">
        <f t="shared" si="131"/>
        <v>2022</v>
      </c>
      <c r="P2814" s="51">
        <f>VLOOKUP(Table6[[#This Row],[Product]],Table3[],3)</f>
        <v>2.0099999999999998</v>
      </c>
      <c r="Q2814" s="35">
        <f>VLOOKUP(Table6[[#This Row],[Product]],Table3[],4)</f>
        <v>20</v>
      </c>
      <c r="R2814" s="35">
        <f>Table6[[#This Row],[Quantity]]*Table6[[#This Row],[Case]]</f>
        <v>420</v>
      </c>
      <c r="S2814" s="35">
        <f>Table6[[#This Row],[Total Sales]]*Table6[[#This Row],[Cost]]</f>
        <v>844.19999999999993</v>
      </c>
    </row>
    <row r="2815" spans="1:19" x14ac:dyDescent="0.3">
      <c r="A2815" s="54">
        <v>2889</v>
      </c>
      <c r="B2815" s="35" t="s">
        <v>7163</v>
      </c>
      <c r="C2815" s="35" t="s">
        <v>126</v>
      </c>
      <c r="D2815" s="35" t="s">
        <v>28</v>
      </c>
      <c r="E2815" s="35" t="str">
        <f t="shared" si="129"/>
        <v>M</v>
      </c>
      <c r="F2815" s="35">
        <v>90</v>
      </c>
      <c r="G2815" s="35" t="s">
        <v>7164</v>
      </c>
      <c r="H2815" s="35" t="s">
        <v>1457</v>
      </c>
      <c r="I2815" s="35" t="s">
        <v>187</v>
      </c>
      <c r="J2815" s="48">
        <v>44351</v>
      </c>
      <c r="K2815" s="35">
        <v>89</v>
      </c>
      <c r="L2815" s="49" t="s">
        <v>54</v>
      </c>
      <c r="M2815" s="50" t="str">
        <f>VLOOKUP(Table6[[#This Row],[Product]],Table3[],2)</f>
        <v>Megawidget S</v>
      </c>
      <c r="N2815" s="50" t="str">
        <f t="shared" si="130"/>
        <v>Jun</v>
      </c>
      <c r="O2815" s="56">
        <f t="shared" si="131"/>
        <v>2021</v>
      </c>
      <c r="P2815" s="51">
        <f>VLOOKUP(Table6[[#This Row],[Product]],Table3[],3)</f>
        <v>0.69</v>
      </c>
      <c r="Q2815" s="35">
        <f>VLOOKUP(Table6[[#This Row],[Product]],Table3[],4)</f>
        <v>24</v>
      </c>
      <c r="R2815" s="35">
        <f>Table6[[#This Row],[Quantity]]*Table6[[#This Row],[Case]]</f>
        <v>2136</v>
      </c>
      <c r="S2815" s="35">
        <f>Table6[[#This Row],[Total Sales]]*Table6[[#This Row],[Cost]]</f>
        <v>1473.84</v>
      </c>
    </row>
    <row r="2816" spans="1:19" x14ac:dyDescent="0.3">
      <c r="A2816" s="54">
        <v>2890</v>
      </c>
      <c r="B2816" s="35" t="s">
        <v>7165</v>
      </c>
      <c r="C2816" s="35" t="s">
        <v>1488</v>
      </c>
      <c r="D2816" s="35" t="s">
        <v>51</v>
      </c>
      <c r="E2816" s="35" t="str">
        <f t="shared" si="129"/>
        <v>F</v>
      </c>
      <c r="F2816" s="35">
        <v>30</v>
      </c>
      <c r="G2816" s="35" t="s">
        <v>14336</v>
      </c>
      <c r="H2816" s="35" t="s">
        <v>802</v>
      </c>
      <c r="I2816" s="35" t="s">
        <v>294</v>
      </c>
      <c r="J2816" s="48">
        <v>44781</v>
      </c>
      <c r="K2816" s="35">
        <v>58</v>
      </c>
      <c r="L2816" s="49" t="s">
        <v>70</v>
      </c>
      <c r="M2816" s="50" t="str">
        <f>VLOOKUP(Table6[[#This Row],[Product]],Table3[],2)</f>
        <v>Megawidget M</v>
      </c>
      <c r="N2816" s="50" t="str">
        <f t="shared" si="130"/>
        <v>Aug</v>
      </c>
      <c r="O2816" s="56">
        <f t="shared" si="131"/>
        <v>2022</v>
      </c>
      <c r="P2816" s="51">
        <f>VLOOKUP(Table6[[#This Row],[Product]],Table3[],3)</f>
        <v>1.29</v>
      </c>
      <c r="Q2816" s="35">
        <f>VLOOKUP(Table6[[#This Row],[Product]],Table3[],4)</f>
        <v>24</v>
      </c>
      <c r="R2816" s="35">
        <f>Table6[[#This Row],[Quantity]]*Table6[[#This Row],[Case]]</f>
        <v>1392</v>
      </c>
      <c r="S2816" s="35">
        <f>Table6[[#This Row],[Total Sales]]*Table6[[#This Row],[Cost]]</f>
        <v>1795.68</v>
      </c>
    </row>
    <row r="2817" spans="1:19" x14ac:dyDescent="0.3">
      <c r="A2817" s="54">
        <v>2891</v>
      </c>
      <c r="B2817" s="35" t="s">
        <v>7167</v>
      </c>
      <c r="C2817" s="35" t="s">
        <v>7168</v>
      </c>
      <c r="D2817" s="35" t="s">
        <v>51</v>
      </c>
      <c r="E2817" s="35" t="str">
        <f t="shared" si="129"/>
        <v>F</v>
      </c>
      <c r="F2817" s="35">
        <v>90</v>
      </c>
      <c r="G2817" s="35" t="s">
        <v>7169</v>
      </c>
      <c r="H2817" s="35" t="s">
        <v>2311</v>
      </c>
      <c r="I2817" s="35" t="s">
        <v>32</v>
      </c>
      <c r="J2817" s="48" t="s">
        <v>13815</v>
      </c>
      <c r="K2817" s="35">
        <v>69</v>
      </c>
      <c r="L2817" s="49" t="s">
        <v>101</v>
      </c>
      <c r="M2817" s="50" t="str">
        <f>VLOOKUP(Table6[[#This Row],[Product]],Table3[],2)</f>
        <v>Superwossname</v>
      </c>
      <c r="N2817" s="50" t="str">
        <f t="shared" si="130"/>
        <v>Sep</v>
      </c>
      <c r="O2817" s="56">
        <f t="shared" si="131"/>
        <v>2021</v>
      </c>
      <c r="P2817" s="51">
        <f>VLOOKUP(Table6[[#This Row],[Product]],Table3[],3)</f>
        <v>3.49</v>
      </c>
      <c r="Q2817" s="35">
        <f>VLOOKUP(Table6[[#This Row],[Product]],Table3[],4)</f>
        <v>20</v>
      </c>
      <c r="R2817" s="35">
        <f>Table6[[#This Row],[Quantity]]*Table6[[#This Row],[Case]]</f>
        <v>1380</v>
      </c>
      <c r="S2817" s="35">
        <f>Table6[[#This Row],[Total Sales]]*Table6[[#This Row],[Cost]]</f>
        <v>4816.2000000000007</v>
      </c>
    </row>
    <row r="2818" spans="1:19" x14ac:dyDescent="0.3">
      <c r="A2818" s="54">
        <v>2892</v>
      </c>
      <c r="B2818" s="35" t="s">
        <v>6192</v>
      </c>
      <c r="C2818" s="35" t="s">
        <v>7170</v>
      </c>
      <c r="D2818" s="35" t="s">
        <v>28</v>
      </c>
      <c r="E2818" s="35" t="str">
        <f t="shared" si="129"/>
        <v>M</v>
      </c>
      <c r="F2818" s="35">
        <v>60</v>
      </c>
      <c r="G2818" s="35" t="s">
        <v>7171</v>
      </c>
      <c r="H2818" s="35" t="s">
        <v>1519</v>
      </c>
      <c r="I2818" s="35" t="s">
        <v>32</v>
      </c>
      <c r="J2818" s="48" t="s">
        <v>14224</v>
      </c>
      <c r="K2818" s="35">
        <v>73</v>
      </c>
      <c r="L2818" s="49" t="s">
        <v>33</v>
      </c>
      <c r="M2818" s="50" t="str">
        <f>VLOOKUP(Table6[[#This Row],[Product]],Table3[],2)</f>
        <v>Megawidget L</v>
      </c>
      <c r="N2818" s="50" t="str">
        <f t="shared" si="130"/>
        <v>Jun</v>
      </c>
      <c r="O2818" s="56">
        <f t="shared" si="131"/>
        <v>2021</v>
      </c>
      <c r="P2818" s="51">
        <f>VLOOKUP(Table6[[#This Row],[Product]],Table3[],3)</f>
        <v>1.79</v>
      </c>
      <c r="Q2818" s="35">
        <f>VLOOKUP(Table6[[#This Row],[Product]],Table3[],4)</f>
        <v>24</v>
      </c>
      <c r="R2818" s="35">
        <f>Table6[[#This Row],[Quantity]]*Table6[[#This Row],[Case]]</f>
        <v>1752</v>
      </c>
      <c r="S2818" s="35">
        <f>Table6[[#This Row],[Total Sales]]*Table6[[#This Row],[Cost]]</f>
        <v>3136.08</v>
      </c>
    </row>
    <row r="2819" spans="1:19" x14ac:dyDescent="0.3">
      <c r="A2819" s="54">
        <v>2893</v>
      </c>
      <c r="B2819" s="35" t="s">
        <v>7172</v>
      </c>
      <c r="C2819" s="35" t="s">
        <v>5096</v>
      </c>
      <c r="D2819" s="35" t="s">
        <v>51</v>
      </c>
      <c r="E2819" s="35" t="str">
        <f t="shared" ref="E2819:E2882" si="132">IF(OR(D2819="Mrs", D2819="Miss", D2819="Ms"), "F", IF(OR(D2819="Mr"), "M", IF(OR(D2819="Dr", D2819="Prof", D2819="Rev"), "M/F", "")))</f>
        <v>F</v>
      </c>
      <c r="F2819" s="35">
        <v>60</v>
      </c>
      <c r="G2819" s="35" t="s">
        <v>7173</v>
      </c>
      <c r="H2819" s="35" t="s">
        <v>4283</v>
      </c>
      <c r="I2819" s="35" t="s">
        <v>178</v>
      </c>
      <c r="J2819" s="48">
        <v>44473</v>
      </c>
      <c r="K2819" s="35">
        <v>78</v>
      </c>
      <c r="L2819" s="49" t="s">
        <v>54</v>
      </c>
      <c r="M2819" s="50" t="str">
        <f>VLOOKUP(Table6[[#This Row],[Product]],Table3[],2)</f>
        <v>Megawidget S</v>
      </c>
      <c r="N2819" s="50" t="str">
        <f t="shared" ref="N2819:N2882" si="133">TEXT(J2819,"mmm")</f>
        <v>Oct</v>
      </c>
      <c r="O2819" s="56">
        <f t="shared" ref="O2819:O2882" si="134">YEAR(J2819)</f>
        <v>2021</v>
      </c>
      <c r="P2819" s="51">
        <f>VLOOKUP(Table6[[#This Row],[Product]],Table3[],3)</f>
        <v>0.69</v>
      </c>
      <c r="Q2819" s="35">
        <f>VLOOKUP(Table6[[#This Row],[Product]],Table3[],4)</f>
        <v>24</v>
      </c>
      <c r="R2819" s="35">
        <f>Table6[[#This Row],[Quantity]]*Table6[[#This Row],[Case]]</f>
        <v>1872</v>
      </c>
      <c r="S2819" s="35">
        <f>Table6[[#This Row],[Total Sales]]*Table6[[#This Row],[Cost]]</f>
        <v>1291.6799999999998</v>
      </c>
    </row>
    <row r="2820" spans="1:19" x14ac:dyDescent="0.3">
      <c r="A2820" s="54">
        <v>2894</v>
      </c>
      <c r="B2820" s="35" t="s">
        <v>2828</v>
      </c>
      <c r="C2820" s="35" t="s">
        <v>5923</v>
      </c>
      <c r="D2820" s="35" t="s">
        <v>28</v>
      </c>
      <c r="E2820" s="35" t="str">
        <f t="shared" si="132"/>
        <v>M</v>
      </c>
      <c r="F2820" s="35">
        <v>60</v>
      </c>
      <c r="G2820" s="35" t="s">
        <v>7174</v>
      </c>
      <c r="H2820" s="35" t="s">
        <v>7175</v>
      </c>
      <c r="I2820" s="35" t="s">
        <v>32</v>
      </c>
      <c r="J2820" s="48" t="s">
        <v>13681</v>
      </c>
      <c r="K2820" s="35">
        <v>8</v>
      </c>
      <c r="L2820" s="49" t="s">
        <v>33</v>
      </c>
      <c r="M2820" s="50" t="str">
        <f>VLOOKUP(Table6[[#This Row],[Product]],Table3[],2)</f>
        <v>Megawidget L</v>
      </c>
      <c r="N2820" s="50" t="str">
        <f t="shared" si="133"/>
        <v>Nov</v>
      </c>
      <c r="O2820" s="56">
        <f t="shared" si="134"/>
        <v>2020</v>
      </c>
      <c r="P2820" s="51">
        <f>VLOOKUP(Table6[[#This Row],[Product]],Table3[],3)</f>
        <v>1.79</v>
      </c>
      <c r="Q2820" s="35">
        <f>VLOOKUP(Table6[[#This Row],[Product]],Table3[],4)</f>
        <v>24</v>
      </c>
      <c r="R2820" s="35">
        <f>Table6[[#This Row],[Quantity]]*Table6[[#This Row],[Case]]</f>
        <v>192</v>
      </c>
      <c r="S2820" s="35">
        <f>Table6[[#This Row],[Total Sales]]*Table6[[#This Row],[Cost]]</f>
        <v>343.68</v>
      </c>
    </row>
    <row r="2821" spans="1:19" x14ac:dyDescent="0.3">
      <c r="A2821" s="54">
        <v>2895</v>
      </c>
      <c r="B2821" s="35" t="s">
        <v>7176</v>
      </c>
      <c r="C2821" s="35" t="s">
        <v>7177</v>
      </c>
      <c r="D2821" s="35" t="s">
        <v>28</v>
      </c>
      <c r="E2821" s="35" t="str">
        <f t="shared" si="132"/>
        <v>M</v>
      </c>
      <c r="F2821" s="35">
        <v>30</v>
      </c>
      <c r="G2821" s="35" t="s">
        <v>7178</v>
      </c>
      <c r="H2821" s="35" t="s">
        <v>685</v>
      </c>
      <c r="I2821" s="35" t="s">
        <v>686</v>
      </c>
      <c r="J2821" s="48">
        <v>44449</v>
      </c>
      <c r="K2821" s="35">
        <v>53</v>
      </c>
      <c r="L2821" s="49" t="s">
        <v>80</v>
      </c>
      <c r="M2821" s="50" t="str">
        <f>VLOOKUP(Table6[[#This Row],[Product]],Table3[],2)</f>
        <v>Ultrathing V2</v>
      </c>
      <c r="N2821" s="50" t="str">
        <f t="shared" si="133"/>
        <v>Sep</v>
      </c>
      <c r="O2821" s="56">
        <f t="shared" si="134"/>
        <v>2021</v>
      </c>
      <c r="P2821" s="51">
        <f>VLOOKUP(Table6[[#This Row],[Product]],Table3[],3)</f>
        <v>2.95</v>
      </c>
      <c r="Q2821" s="35">
        <f>VLOOKUP(Table6[[#This Row],[Product]],Table3[],4)</f>
        <v>20</v>
      </c>
      <c r="R2821" s="35">
        <f>Table6[[#This Row],[Quantity]]*Table6[[#This Row],[Case]]</f>
        <v>1060</v>
      </c>
      <c r="S2821" s="35">
        <f>Table6[[#This Row],[Total Sales]]*Table6[[#This Row],[Cost]]</f>
        <v>3127</v>
      </c>
    </row>
    <row r="2822" spans="1:19" x14ac:dyDescent="0.3">
      <c r="A2822" s="54">
        <v>2896</v>
      </c>
      <c r="B2822" s="35" t="s">
        <v>4714</v>
      </c>
      <c r="C2822" s="35" t="s">
        <v>1861</v>
      </c>
      <c r="D2822" s="35" t="s">
        <v>15</v>
      </c>
      <c r="E2822" s="35" t="str">
        <f t="shared" si="132"/>
        <v>F</v>
      </c>
      <c r="F2822" s="35">
        <v>90</v>
      </c>
      <c r="G2822" s="35" t="s">
        <v>7179</v>
      </c>
      <c r="H2822" s="35" t="s">
        <v>2710</v>
      </c>
      <c r="I2822" s="35" t="s">
        <v>294</v>
      </c>
      <c r="J2822" s="48">
        <v>44716</v>
      </c>
      <c r="K2822" s="35">
        <v>94</v>
      </c>
      <c r="L2822" s="49" t="s">
        <v>39</v>
      </c>
      <c r="M2822" s="50" t="str">
        <f>VLOOKUP(Table6[[#This Row],[Product]],Table3[],2)</f>
        <v>Ultrathing V1</v>
      </c>
      <c r="N2822" s="50" t="str">
        <f t="shared" si="133"/>
        <v>Jun</v>
      </c>
      <c r="O2822" s="56">
        <f t="shared" si="134"/>
        <v>2022</v>
      </c>
      <c r="P2822" s="51">
        <f>VLOOKUP(Table6[[#This Row],[Product]],Table3[],3)</f>
        <v>1.79</v>
      </c>
      <c r="Q2822" s="35">
        <f>VLOOKUP(Table6[[#This Row],[Product]],Table3[],4)</f>
        <v>17</v>
      </c>
      <c r="R2822" s="35">
        <f>Table6[[#This Row],[Quantity]]*Table6[[#This Row],[Case]]</f>
        <v>1598</v>
      </c>
      <c r="S2822" s="35">
        <f>Table6[[#This Row],[Total Sales]]*Table6[[#This Row],[Cost]]</f>
        <v>2860.42</v>
      </c>
    </row>
    <row r="2823" spans="1:19" x14ac:dyDescent="0.3">
      <c r="A2823" s="54">
        <v>2897</v>
      </c>
      <c r="B2823" s="35" t="s">
        <v>6211</v>
      </c>
      <c r="C2823" s="35" t="s">
        <v>7180</v>
      </c>
      <c r="D2823" s="35" t="s">
        <v>51</v>
      </c>
      <c r="E2823" s="35" t="str">
        <f t="shared" si="132"/>
        <v>F</v>
      </c>
      <c r="F2823" s="35">
        <v>60</v>
      </c>
      <c r="G2823" s="35" t="s">
        <v>7181</v>
      </c>
      <c r="H2823" s="35" t="s">
        <v>7182</v>
      </c>
      <c r="I2823" s="35" t="s">
        <v>294</v>
      </c>
      <c r="J2823" s="48" t="s">
        <v>13710</v>
      </c>
      <c r="K2823" s="35">
        <v>11</v>
      </c>
      <c r="L2823" s="49" t="s">
        <v>20</v>
      </c>
      <c r="M2823" s="50" t="str">
        <f>VLOOKUP(Table6[[#This Row],[Product]],Table3[],2)</f>
        <v>Hyperwotsit</v>
      </c>
      <c r="N2823" s="50" t="str">
        <f t="shared" si="133"/>
        <v>Feb</v>
      </c>
      <c r="O2823" s="56">
        <f t="shared" si="134"/>
        <v>2021</v>
      </c>
      <c r="P2823" s="51">
        <f>VLOOKUP(Table6[[#This Row],[Product]],Table3[],3)</f>
        <v>2.0099999999999998</v>
      </c>
      <c r="Q2823" s="35">
        <f>VLOOKUP(Table6[[#This Row],[Product]],Table3[],4)</f>
        <v>20</v>
      </c>
      <c r="R2823" s="35">
        <f>Table6[[#This Row],[Quantity]]*Table6[[#This Row],[Case]]</f>
        <v>220</v>
      </c>
      <c r="S2823" s="35">
        <f>Table6[[#This Row],[Total Sales]]*Table6[[#This Row],[Cost]]</f>
        <v>442.19999999999993</v>
      </c>
    </row>
    <row r="2824" spans="1:19" x14ac:dyDescent="0.3">
      <c r="A2824" s="54">
        <v>2898</v>
      </c>
      <c r="B2824" s="35" t="s">
        <v>7183</v>
      </c>
      <c r="C2824" s="35" t="s">
        <v>1730</v>
      </c>
      <c r="D2824" s="35" t="s">
        <v>15</v>
      </c>
      <c r="E2824" s="35" t="str">
        <f t="shared" si="132"/>
        <v>F</v>
      </c>
      <c r="F2824" s="35">
        <v>30</v>
      </c>
      <c r="G2824" s="35" t="s">
        <v>7184</v>
      </c>
      <c r="H2824" s="35" t="s">
        <v>3343</v>
      </c>
      <c r="I2824" s="35" t="s">
        <v>1199</v>
      </c>
      <c r="J2824" s="48">
        <v>43832</v>
      </c>
      <c r="K2824" s="35">
        <v>77</v>
      </c>
      <c r="L2824" s="49" t="s">
        <v>45</v>
      </c>
      <c r="M2824" s="50" t="str">
        <f>VLOOKUP(Table6[[#This Row],[Product]],Table3[],2)</f>
        <v>Gigastuff</v>
      </c>
      <c r="N2824" s="50" t="str">
        <f t="shared" si="133"/>
        <v>Jan</v>
      </c>
      <c r="O2824" s="56">
        <f t="shared" si="134"/>
        <v>2020</v>
      </c>
      <c r="P2824" s="51">
        <f>VLOOKUP(Table6[[#This Row],[Product]],Table3[],3)</f>
        <v>1.89</v>
      </c>
      <c r="Q2824" s="35">
        <f>VLOOKUP(Table6[[#This Row],[Product]],Table3[],4)</f>
        <v>18</v>
      </c>
      <c r="R2824" s="35">
        <f>Table6[[#This Row],[Quantity]]*Table6[[#This Row],[Case]]</f>
        <v>1386</v>
      </c>
      <c r="S2824" s="35">
        <f>Table6[[#This Row],[Total Sales]]*Table6[[#This Row],[Cost]]</f>
        <v>2619.54</v>
      </c>
    </row>
    <row r="2825" spans="1:19" x14ac:dyDescent="0.3">
      <c r="A2825" s="54">
        <v>2899</v>
      </c>
      <c r="B2825" s="35" t="s">
        <v>1239</v>
      </c>
      <c r="C2825" s="35" t="s">
        <v>7185</v>
      </c>
      <c r="D2825" s="35" t="s">
        <v>28</v>
      </c>
      <c r="E2825" s="35" t="str">
        <f t="shared" si="132"/>
        <v>M</v>
      </c>
      <c r="F2825" s="35">
        <v>90</v>
      </c>
      <c r="G2825" s="35" t="s">
        <v>7186</v>
      </c>
      <c r="H2825" s="35" t="s">
        <v>1358</v>
      </c>
      <c r="I2825" s="35" t="s">
        <v>1359</v>
      </c>
      <c r="J2825" s="48" t="s">
        <v>14225</v>
      </c>
      <c r="K2825" s="35">
        <v>80</v>
      </c>
      <c r="L2825" s="49" t="s">
        <v>159</v>
      </c>
      <c r="M2825" s="50" t="str">
        <f>VLOOKUP(Table6[[#This Row],[Product]],Table3[],2)</f>
        <v>Ultrathing V3</v>
      </c>
      <c r="N2825" s="50" t="str">
        <f t="shared" si="133"/>
        <v>Feb</v>
      </c>
      <c r="O2825" s="56">
        <f t="shared" si="134"/>
        <v>2021</v>
      </c>
      <c r="P2825" s="51">
        <f>VLOOKUP(Table6[[#This Row],[Product]],Table3[],3)</f>
        <v>3.39</v>
      </c>
      <c r="Q2825" s="35">
        <f>VLOOKUP(Table6[[#This Row],[Product]],Table3[],4)</f>
        <v>24</v>
      </c>
      <c r="R2825" s="35">
        <f>Table6[[#This Row],[Quantity]]*Table6[[#This Row],[Case]]</f>
        <v>1920</v>
      </c>
      <c r="S2825" s="35">
        <f>Table6[[#This Row],[Total Sales]]*Table6[[#This Row],[Cost]]</f>
        <v>6508.8</v>
      </c>
    </row>
    <row r="2826" spans="1:19" x14ac:dyDescent="0.3">
      <c r="A2826" s="54">
        <v>2900</v>
      </c>
      <c r="B2826" s="35" t="s">
        <v>5199</v>
      </c>
      <c r="C2826" s="35" t="s">
        <v>7187</v>
      </c>
      <c r="D2826" s="35" t="s">
        <v>15</v>
      </c>
      <c r="E2826" s="35" t="str">
        <f t="shared" si="132"/>
        <v>F</v>
      </c>
      <c r="F2826" s="35">
        <v>30</v>
      </c>
      <c r="G2826" s="35" t="s">
        <v>7188</v>
      </c>
      <c r="H2826" s="35" t="s">
        <v>1382</v>
      </c>
      <c r="I2826" s="35" t="s">
        <v>32</v>
      </c>
      <c r="J2826" s="48">
        <v>44746</v>
      </c>
      <c r="K2826" s="35">
        <v>83</v>
      </c>
      <c r="L2826" s="49" t="s">
        <v>45</v>
      </c>
      <c r="M2826" s="50" t="str">
        <f>VLOOKUP(Table6[[#This Row],[Product]],Table3[],2)</f>
        <v>Gigastuff</v>
      </c>
      <c r="N2826" s="50" t="str">
        <f t="shared" si="133"/>
        <v>Jul</v>
      </c>
      <c r="O2826" s="56">
        <f t="shared" si="134"/>
        <v>2022</v>
      </c>
      <c r="P2826" s="51">
        <f>VLOOKUP(Table6[[#This Row],[Product]],Table3[],3)</f>
        <v>1.89</v>
      </c>
      <c r="Q2826" s="35">
        <f>VLOOKUP(Table6[[#This Row],[Product]],Table3[],4)</f>
        <v>18</v>
      </c>
      <c r="R2826" s="35">
        <f>Table6[[#This Row],[Quantity]]*Table6[[#This Row],[Case]]</f>
        <v>1494</v>
      </c>
      <c r="S2826" s="35">
        <f>Table6[[#This Row],[Total Sales]]*Table6[[#This Row],[Cost]]</f>
        <v>2823.66</v>
      </c>
    </row>
    <row r="2827" spans="1:19" x14ac:dyDescent="0.3">
      <c r="A2827" s="54">
        <v>2901</v>
      </c>
      <c r="B2827" s="35" t="s">
        <v>1923</v>
      </c>
      <c r="C2827" s="35" t="s">
        <v>2547</v>
      </c>
      <c r="D2827" s="35" t="s">
        <v>28</v>
      </c>
      <c r="E2827" s="35" t="str">
        <f t="shared" si="132"/>
        <v>M</v>
      </c>
      <c r="F2827" s="35">
        <v>90</v>
      </c>
      <c r="G2827" s="35" t="s">
        <v>7189</v>
      </c>
      <c r="H2827" s="35" t="s">
        <v>68</v>
      </c>
      <c r="I2827" s="35" t="s">
        <v>69</v>
      </c>
      <c r="J2827" s="48">
        <v>44868</v>
      </c>
      <c r="K2827" s="35">
        <v>103</v>
      </c>
      <c r="L2827" s="49" t="s">
        <v>20</v>
      </c>
      <c r="M2827" s="50" t="str">
        <f>VLOOKUP(Table6[[#This Row],[Product]],Table3[],2)</f>
        <v>Hyperwotsit</v>
      </c>
      <c r="N2827" s="50" t="str">
        <f t="shared" si="133"/>
        <v>Nov</v>
      </c>
      <c r="O2827" s="56">
        <f t="shared" si="134"/>
        <v>2022</v>
      </c>
      <c r="P2827" s="51">
        <f>VLOOKUP(Table6[[#This Row],[Product]],Table3[],3)</f>
        <v>2.0099999999999998</v>
      </c>
      <c r="Q2827" s="35">
        <f>VLOOKUP(Table6[[#This Row],[Product]],Table3[],4)</f>
        <v>20</v>
      </c>
      <c r="R2827" s="35">
        <f>Table6[[#This Row],[Quantity]]*Table6[[#This Row],[Case]]</f>
        <v>2060</v>
      </c>
      <c r="S2827" s="35">
        <f>Table6[[#This Row],[Total Sales]]*Table6[[#This Row],[Cost]]</f>
        <v>4140.5999999999995</v>
      </c>
    </row>
    <row r="2828" spans="1:19" x14ac:dyDescent="0.3">
      <c r="A2828" s="54">
        <v>2902</v>
      </c>
      <c r="B2828" s="35" t="s">
        <v>390</v>
      </c>
      <c r="C2828" s="35" t="s">
        <v>5670</v>
      </c>
      <c r="D2828" s="35" t="s">
        <v>28</v>
      </c>
      <c r="E2828" s="35" t="str">
        <f t="shared" si="132"/>
        <v>M</v>
      </c>
      <c r="F2828" s="35">
        <v>30</v>
      </c>
      <c r="G2828" s="35" t="s">
        <v>7190</v>
      </c>
      <c r="H2828" s="35" t="s">
        <v>1884</v>
      </c>
      <c r="I2828" s="35" t="s">
        <v>1885</v>
      </c>
      <c r="J2828" s="48" t="s">
        <v>13717</v>
      </c>
      <c r="K2828" s="35">
        <v>44</v>
      </c>
      <c r="L2828" s="49" t="s">
        <v>159</v>
      </c>
      <c r="M2828" s="50" t="str">
        <f>VLOOKUP(Table6[[#This Row],[Product]],Table3[],2)</f>
        <v>Ultrathing V3</v>
      </c>
      <c r="N2828" s="50" t="str">
        <f t="shared" si="133"/>
        <v>Apr</v>
      </c>
      <c r="O2828" s="56">
        <f t="shared" si="134"/>
        <v>2021</v>
      </c>
      <c r="P2828" s="51">
        <f>VLOOKUP(Table6[[#This Row],[Product]],Table3[],3)</f>
        <v>3.39</v>
      </c>
      <c r="Q2828" s="35">
        <f>VLOOKUP(Table6[[#This Row],[Product]],Table3[],4)</f>
        <v>24</v>
      </c>
      <c r="R2828" s="35">
        <f>Table6[[#This Row],[Quantity]]*Table6[[#This Row],[Case]]</f>
        <v>1056</v>
      </c>
      <c r="S2828" s="35">
        <f>Table6[[#This Row],[Total Sales]]*Table6[[#This Row],[Cost]]</f>
        <v>3579.84</v>
      </c>
    </row>
    <row r="2829" spans="1:19" x14ac:dyDescent="0.3">
      <c r="A2829" s="54">
        <v>2903</v>
      </c>
      <c r="B2829" s="35" t="s">
        <v>7191</v>
      </c>
      <c r="C2829" s="35" t="s">
        <v>5853</v>
      </c>
      <c r="D2829" s="35" t="s">
        <v>15</v>
      </c>
      <c r="E2829" s="35" t="str">
        <f t="shared" si="132"/>
        <v>F</v>
      </c>
      <c r="F2829" s="35">
        <v>30</v>
      </c>
      <c r="G2829" s="35" t="s">
        <v>7192</v>
      </c>
      <c r="H2829" s="35" t="s">
        <v>3059</v>
      </c>
      <c r="I2829" s="35" t="s">
        <v>187</v>
      </c>
      <c r="J2829" s="48">
        <v>44018</v>
      </c>
      <c r="K2829" s="35">
        <v>46</v>
      </c>
      <c r="L2829" s="49" t="s">
        <v>45</v>
      </c>
      <c r="M2829" s="50" t="str">
        <f>VLOOKUP(Table6[[#This Row],[Product]],Table3[],2)</f>
        <v>Gigastuff</v>
      </c>
      <c r="N2829" s="50" t="str">
        <f t="shared" si="133"/>
        <v>Jul</v>
      </c>
      <c r="O2829" s="56">
        <f t="shared" si="134"/>
        <v>2020</v>
      </c>
      <c r="P2829" s="51">
        <f>VLOOKUP(Table6[[#This Row],[Product]],Table3[],3)</f>
        <v>1.89</v>
      </c>
      <c r="Q2829" s="35">
        <f>VLOOKUP(Table6[[#This Row],[Product]],Table3[],4)</f>
        <v>18</v>
      </c>
      <c r="R2829" s="35">
        <f>Table6[[#This Row],[Quantity]]*Table6[[#This Row],[Case]]</f>
        <v>828</v>
      </c>
      <c r="S2829" s="35">
        <f>Table6[[#This Row],[Total Sales]]*Table6[[#This Row],[Cost]]</f>
        <v>1564.9199999999998</v>
      </c>
    </row>
    <row r="2830" spans="1:19" x14ac:dyDescent="0.3">
      <c r="A2830" s="54">
        <v>2904</v>
      </c>
      <c r="B2830" s="35" t="s">
        <v>7193</v>
      </c>
      <c r="C2830" s="35" t="s">
        <v>1282</v>
      </c>
      <c r="D2830" s="35" t="s">
        <v>51</v>
      </c>
      <c r="E2830" s="35" t="str">
        <f t="shared" si="132"/>
        <v>F</v>
      </c>
      <c r="F2830" s="35">
        <v>90</v>
      </c>
      <c r="G2830" s="35" t="s">
        <v>7194</v>
      </c>
      <c r="H2830" s="35" t="s">
        <v>3263</v>
      </c>
      <c r="I2830" s="35" t="s">
        <v>32</v>
      </c>
      <c r="J2830" s="48" t="s">
        <v>13955</v>
      </c>
      <c r="K2830" s="35">
        <v>67</v>
      </c>
      <c r="L2830" s="49" t="s">
        <v>159</v>
      </c>
      <c r="M2830" s="50" t="str">
        <f>VLOOKUP(Table6[[#This Row],[Product]],Table3[],2)</f>
        <v>Ultrathing V3</v>
      </c>
      <c r="N2830" s="50" t="str">
        <f t="shared" si="133"/>
        <v>Apr</v>
      </c>
      <c r="O2830" s="56">
        <f t="shared" si="134"/>
        <v>2021</v>
      </c>
      <c r="P2830" s="51">
        <f>VLOOKUP(Table6[[#This Row],[Product]],Table3[],3)</f>
        <v>3.39</v>
      </c>
      <c r="Q2830" s="35">
        <f>VLOOKUP(Table6[[#This Row],[Product]],Table3[],4)</f>
        <v>24</v>
      </c>
      <c r="R2830" s="35">
        <f>Table6[[#This Row],[Quantity]]*Table6[[#This Row],[Case]]</f>
        <v>1608</v>
      </c>
      <c r="S2830" s="35">
        <f>Table6[[#This Row],[Total Sales]]*Table6[[#This Row],[Cost]]</f>
        <v>5451.12</v>
      </c>
    </row>
    <row r="2831" spans="1:19" x14ac:dyDescent="0.3">
      <c r="A2831" s="54">
        <v>2905</v>
      </c>
      <c r="B2831" s="35" t="s">
        <v>7195</v>
      </c>
      <c r="C2831" s="35" t="s">
        <v>902</v>
      </c>
      <c r="D2831" s="35" t="s">
        <v>117</v>
      </c>
      <c r="E2831" s="35" t="str">
        <f t="shared" si="132"/>
        <v>M/F</v>
      </c>
      <c r="F2831" s="35">
        <v>60</v>
      </c>
      <c r="G2831" s="35" t="s">
        <v>7196</v>
      </c>
      <c r="H2831" s="35" t="s">
        <v>5406</v>
      </c>
      <c r="I2831" s="35" t="s">
        <v>32</v>
      </c>
      <c r="J2831" s="48" t="s">
        <v>14226</v>
      </c>
      <c r="K2831" s="35">
        <v>78</v>
      </c>
      <c r="L2831" s="49" t="s">
        <v>39</v>
      </c>
      <c r="M2831" s="50" t="str">
        <f>VLOOKUP(Table6[[#This Row],[Product]],Table3[],2)</f>
        <v>Ultrathing V1</v>
      </c>
      <c r="N2831" s="50" t="str">
        <f t="shared" si="133"/>
        <v>Jul</v>
      </c>
      <c r="O2831" s="56">
        <f t="shared" si="134"/>
        <v>2021</v>
      </c>
      <c r="P2831" s="51">
        <f>VLOOKUP(Table6[[#This Row],[Product]],Table3[],3)</f>
        <v>1.79</v>
      </c>
      <c r="Q2831" s="35">
        <f>VLOOKUP(Table6[[#This Row],[Product]],Table3[],4)</f>
        <v>17</v>
      </c>
      <c r="R2831" s="35">
        <f>Table6[[#This Row],[Quantity]]*Table6[[#This Row],[Case]]</f>
        <v>1326</v>
      </c>
      <c r="S2831" s="35">
        <f>Table6[[#This Row],[Total Sales]]*Table6[[#This Row],[Cost]]</f>
        <v>2373.54</v>
      </c>
    </row>
    <row r="2832" spans="1:19" x14ac:dyDescent="0.3">
      <c r="A2832" s="54">
        <v>2906</v>
      </c>
      <c r="B2832" s="35" t="s">
        <v>7197</v>
      </c>
      <c r="C2832" s="35" t="s">
        <v>7198</v>
      </c>
      <c r="D2832" s="35" t="s">
        <v>28</v>
      </c>
      <c r="E2832" s="35" t="str">
        <f t="shared" si="132"/>
        <v>M</v>
      </c>
      <c r="F2832" s="35">
        <v>90</v>
      </c>
      <c r="G2832" s="35" t="s">
        <v>7199</v>
      </c>
      <c r="H2832" s="35" t="s">
        <v>2972</v>
      </c>
      <c r="I2832" s="35" t="s">
        <v>32</v>
      </c>
      <c r="J2832" s="48" t="s">
        <v>14227</v>
      </c>
      <c r="K2832" s="35">
        <v>25</v>
      </c>
      <c r="L2832" s="49" t="s">
        <v>101</v>
      </c>
      <c r="M2832" s="50" t="str">
        <f>VLOOKUP(Table6[[#This Row],[Product]],Table3[],2)</f>
        <v>Superwossname</v>
      </c>
      <c r="N2832" s="50" t="str">
        <f t="shared" si="133"/>
        <v>Mar</v>
      </c>
      <c r="O2832" s="56">
        <f t="shared" si="134"/>
        <v>2021</v>
      </c>
      <c r="P2832" s="51">
        <f>VLOOKUP(Table6[[#This Row],[Product]],Table3[],3)</f>
        <v>3.49</v>
      </c>
      <c r="Q2832" s="35">
        <f>VLOOKUP(Table6[[#This Row],[Product]],Table3[],4)</f>
        <v>20</v>
      </c>
      <c r="R2832" s="35">
        <f>Table6[[#This Row],[Quantity]]*Table6[[#This Row],[Case]]</f>
        <v>500</v>
      </c>
      <c r="S2832" s="35">
        <f>Table6[[#This Row],[Total Sales]]*Table6[[#This Row],[Cost]]</f>
        <v>1745</v>
      </c>
    </row>
    <row r="2833" spans="1:19" x14ac:dyDescent="0.3">
      <c r="A2833" s="54">
        <v>2907</v>
      </c>
      <c r="B2833" s="35" t="s">
        <v>7200</v>
      </c>
      <c r="C2833" s="35" t="s">
        <v>305</v>
      </c>
      <c r="D2833" s="35" t="s">
        <v>28</v>
      </c>
      <c r="E2833" s="35" t="str">
        <f t="shared" si="132"/>
        <v>M</v>
      </c>
      <c r="F2833" s="35">
        <v>90</v>
      </c>
      <c r="G2833" s="35" t="s">
        <v>7201</v>
      </c>
      <c r="H2833" s="35" t="s">
        <v>5751</v>
      </c>
      <c r="I2833" s="35" t="s">
        <v>178</v>
      </c>
      <c r="J2833" s="48">
        <v>44356</v>
      </c>
      <c r="K2833" s="35">
        <v>10</v>
      </c>
      <c r="L2833" s="49" t="s">
        <v>45</v>
      </c>
      <c r="M2833" s="50" t="str">
        <f>VLOOKUP(Table6[[#This Row],[Product]],Table3[],2)</f>
        <v>Gigastuff</v>
      </c>
      <c r="N2833" s="50" t="str">
        <f t="shared" si="133"/>
        <v>Jun</v>
      </c>
      <c r="O2833" s="56">
        <f t="shared" si="134"/>
        <v>2021</v>
      </c>
      <c r="P2833" s="51">
        <f>VLOOKUP(Table6[[#This Row],[Product]],Table3[],3)</f>
        <v>1.89</v>
      </c>
      <c r="Q2833" s="35">
        <f>VLOOKUP(Table6[[#This Row],[Product]],Table3[],4)</f>
        <v>18</v>
      </c>
      <c r="R2833" s="35">
        <f>Table6[[#This Row],[Quantity]]*Table6[[#This Row],[Case]]</f>
        <v>180</v>
      </c>
      <c r="S2833" s="35">
        <f>Table6[[#This Row],[Total Sales]]*Table6[[#This Row],[Cost]]</f>
        <v>340.2</v>
      </c>
    </row>
    <row r="2834" spans="1:19" x14ac:dyDescent="0.3">
      <c r="A2834" s="54">
        <v>2908</v>
      </c>
      <c r="B2834" s="35" t="s">
        <v>7202</v>
      </c>
      <c r="C2834" s="35" t="s">
        <v>2431</v>
      </c>
      <c r="D2834" s="35" t="s">
        <v>28</v>
      </c>
      <c r="E2834" s="35" t="str">
        <f t="shared" si="132"/>
        <v>M</v>
      </c>
      <c r="F2834" s="35">
        <v>90</v>
      </c>
      <c r="G2834" s="35" t="s">
        <v>7201</v>
      </c>
      <c r="H2834" s="35" t="s">
        <v>7203</v>
      </c>
      <c r="I2834" s="35" t="s">
        <v>32</v>
      </c>
      <c r="J2834" s="48">
        <v>44022</v>
      </c>
      <c r="K2834" s="35">
        <v>40</v>
      </c>
      <c r="L2834" s="49" t="s">
        <v>20</v>
      </c>
      <c r="M2834" s="50" t="str">
        <f>VLOOKUP(Table6[[#This Row],[Product]],Table3[],2)</f>
        <v>Hyperwotsit</v>
      </c>
      <c r="N2834" s="50" t="str">
        <f t="shared" si="133"/>
        <v>Jul</v>
      </c>
      <c r="O2834" s="56">
        <f t="shared" si="134"/>
        <v>2020</v>
      </c>
      <c r="P2834" s="51">
        <f>VLOOKUP(Table6[[#This Row],[Product]],Table3[],3)</f>
        <v>2.0099999999999998</v>
      </c>
      <c r="Q2834" s="35">
        <f>VLOOKUP(Table6[[#This Row],[Product]],Table3[],4)</f>
        <v>20</v>
      </c>
      <c r="R2834" s="35">
        <f>Table6[[#This Row],[Quantity]]*Table6[[#This Row],[Case]]</f>
        <v>800</v>
      </c>
      <c r="S2834" s="35">
        <f>Table6[[#This Row],[Total Sales]]*Table6[[#This Row],[Cost]]</f>
        <v>1607.9999999999998</v>
      </c>
    </row>
    <row r="2835" spans="1:19" x14ac:dyDescent="0.3">
      <c r="A2835" s="54">
        <v>2909</v>
      </c>
      <c r="B2835" s="35" t="s">
        <v>7204</v>
      </c>
      <c r="C2835" s="35" t="s">
        <v>414</v>
      </c>
      <c r="D2835" s="35" t="s">
        <v>28</v>
      </c>
      <c r="E2835" s="35" t="str">
        <f t="shared" si="132"/>
        <v>M</v>
      </c>
      <c r="F2835" s="35">
        <v>30</v>
      </c>
      <c r="G2835" s="35" t="s">
        <v>7205</v>
      </c>
      <c r="H2835" s="35" t="s">
        <v>2846</v>
      </c>
      <c r="I2835" s="35" t="s">
        <v>32</v>
      </c>
      <c r="J2835" s="48">
        <v>43931</v>
      </c>
      <c r="K2835" s="35">
        <v>78</v>
      </c>
      <c r="L2835" s="49" t="s">
        <v>20</v>
      </c>
      <c r="M2835" s="50" t="str">
        <f>VLOOKUP(Table6[[#This Row],[Product]],Table3[],2)</f>
        <v>Hyperwotsit</v>
      </c>
      <c r="N2835" s="50" t="str">
        <f t="shared" si="133"/>
        <v>Apr</v>
      </c>
      <c r="O2835" s="56">
        <f t="shared" si="134"/>
        <v>2020</v>
      </c>
      <c r="P2835" s="51">
        <f>VLOOKUP(Table6[[#This Row],[Product]],Table3[],3)</f>
        <v>2.0099999999999998</v>
      </c>
      <c r="Q2835" s="35">
        <f>VLOOKUP(Table6[[#This Row],[Product]],Table3[],4)</f>
        <v>20</v>
      </c>
      <c r="R2835" s="35">
        <f>Table6[[#This Row],[Quantity]]*Table6[[#This Row],[Case]]</f>
        <v>1560</v>
      </c>
      <c r="S2835" s="35">
        <f>Table6[[#This Row],[Total Sales]]*Table6[[#This Row],[Cost]]</f>
        <v>3135.5999999999995</v>
      </c>
    </row>
    <row r="2836" spans="1:19" x14ac:dyDescent="0.3">
      <c r="A2836" s="54">
        <v>2910</v>
      </c>
      <c r="B2836" s="35" t="s">
        <v>592</v>
      </c>
      <c r="C2836" s="35" t="s">
        <v>7206</v>
      </c>
      <c r="D2836" s="35" t="s">
        <v>28</v>
      </c>
      <c r="E2836" s="35" t="str">
        <f t="shared" si="132"/>
        <v>M</v>
      </c>
      <c r="F2836" s="35">
        <v>60</v>
      </c>
      <c r="G2836" s="35" t="s">
        <v>15188</v>
      </c>
      <c r="H2836" s="35" t="s">
        <v>6618</v>
      </c>
      <c r="I2836" s="35" t="s">
        <v>32</v>
      </c>
      <c r="J2836" s="48">
        <v>44844</v>
      </c>
      <c r="K2836" s="35">
        <v>5</v>
      </c>
      <c r="L2836" s="49" t="s">
        <v>20</v>
      </c>
      <c r="M2836" s="50" t="str">
        <f>VLOOKUP(Table6[[#This Row],[Product]],Table3[],2)</f>
        <v>Hyperwotsit</v>
      </c>
      <c r="N2836" s="50" t="str">
        <f t="shared" si="133"/>
        <v>Oct</v>
      </c>
      <c r="O2836" s="56">
        <f t="shared" si="134"/>
        <v>2022</v>
      </c>
      <c r="P2836" s="51">
        <f>VLOOKUP(Table6[[#This Row],[Product]],Table3[],3)</f>
        <v>2.0099999999999998</v>
      </c>
      <c r="Q2836" s="35">
        <f>VLOOKUP(Table6[[#This Row],[Product]],Table3[],4)</f>
        <v>20</v>
      </c>
      <c r="R2836" s="35">
        <f>Table6[[#This Row],[Quantity]]*Table6[[#This Row],[Case]]</f>
        <v>100</v>
      </c>
      <c r="S2836" s="35">
        <f>Table6[[#This Row],[Total Sales]]*Table6[[#This Row],[Cost]]</f>
        <v>200.99999999999997</v>
      </c>
    </row>
    <row r="2837" spans="1:19" x14ac:dyDescent="0.3">
      <c r="A2837" s="54">
        <v>2911</v>
      </c>
      <c r="B2837" s="35" t="s">
        <v>7208</v>
      </c>
      <c r="C2837" s="35" t="s">
        <v>2970</v>
      </c>
      <c r="D2837" s="35" t="s">
        <v>15</v>
      </c>
      <c r="E2837" s="35" t="str">
        <f t="shared" si="132"/>
        <v>F</v>
      </c>
      <c r="F2837" s="35">
        <v>60</v>
      </c>
      <c r="G2837" s="35" t="s">
        <v>14337</v>
      </c>
      <c r="H2837" s="35" t="s">
        <v>1186</v>
      </c>
      <c r="I2837" s="35" t="s">
        <v>32</v>
      </c>
      <c r="J2837" s="48">
        <v>44535</v>
      </c>
      <c r="K2837" s="35">
        <v>7</v>
      </c>
      <c r="L2837" s="49" t="s">
        <v>33</v>
      </c>
      <c r="M2837" s="50" t="str">
        <f>VLOOKUP(Table6[[#This Row],[Product]],Table3[],2)</f>
        <v>Megawidget L</v>
      </c>
      <c r="N2837" s="50" t="str">
        <f t="shared" si="133"/>
        <v>Dec</v>
      </c>
      <c r="O2837" s="56">
        <f t="shared" si="134"/>
        <v>2021</v>
      </c>
      <c r="P2837" s="51">
        <f>VLOOKUP(Table6[[#This Row],[Product]],Table3[],3)</f>
        <v>1.79</v>
      </c>
      <c r="Q2837" s="35">
        <f>VLOOKUP(Table6[[#This Row],[Product]],Table3[],4)</f>
        <v>24</v>
      </c>
      <c r="R2837" s="35">
        <f>Table6[[#This Row],[Quantity]]*Table6[[#This Row],[Case]]</f>
        <v>168</v>
      </c>
      <c r="S2837" s="35">
        <f>Table6[[#This Row],[Total Sales]]*Table6[[#This Row],[Cost]]</f>
        <v>300.72000000000003</v>
      </c>
    </row>
    <row r="2838" spans="1:19" x14ac:dyDescent="0.3">
      <c r="A2838" s="54">
        <v>2912</v>
      </c>
      <c r="B2838" s="35" t="s">
        <v>3094</v>
      </c>
      <c r="C2838" s="35" t="s">
        <v>2349</v>
      </c>
      <c r="D2838" s="35" t="s">
        <v>15</v>
      </c>
      <c r="E2838" s="35" t="str">
        <f t="shared" si="132"/>
        <v>F</v>
      </c>
      <c r="F2838" s="35">
        <v>60</v>
      </c>
      <c r="G2838" s="35" t="s">
        <v>7210</v>
      </c>
      <c r="H2838" s="35" t="s">
        <v>6880</v>
      </c>
      <c r="I2838" s="35" t="s">
        <v>32</v>
      </c>
      <c r="J2838" s="48">
        <v>44388</v>
      </c>
      <c r="K2838" s="35">
        <v>28</v>
      </c>
      <c r="L2838" s="49" t="s">
        <v>64</v>
      </c>
      <c r="M2838" s="50" t="str">
        <f>VLOOKUP(Table6[[#This Row],[Product]],Table3[],2)</f>
        <v>Ultrathing V4</v>
      </c>
      <c r="N2838" s="50" t="str">
        <f t="shared" si="133"/>
        <v>Jul</v>
      </c>
      <c r="O2838" s="56">
        <f t="shared" si="134"/>
        <v>2021</v>
      </c>
      <c r="P2838" s="51">
        <f>VLOOKUP(Table6[[#This Row],[Product]],Table3[],3)</f>
        <v>3.99</v>
      </c>
      <c r="Q2838" s="35">
        <f>VLOOKUP(Table6[[#This Row],[Product]],Table3[],4)</f>
        <v>24</v>
      </c>
      <c r="R2838" s="35">
        <f>Table6[[#This Row],[Quantity]]*Table6[[#This Row],[Case]]</f>
        <v>672</v>
      </c>
      <c r="S2838" s="35">
        <f>Table6[[#This Row],[Total Sales]]*Table6[[#This Row],[Cost]]</f>
        <v>2681.28</v>
      </c>
    </row>
    <row r="2839" spans="1:19" x14ac:dyDescent="0.3">
      <c r="A2839" s="54">
        <v>2913</v>
      </c>
      <c r="B2839" s="35" t="s">
        <v>7211</v>
      </c>
      <c r="C2839" s="35" t="s">
        <v>644</v>
      </c>
      <c r="D2839" s="35" t="s">
        <v>28</v>
      </c>
      <c r="E2839" s="35" t="str">
        <f t="shared" si="132"/>
        <v>M</v>
      </c>
      <c r="F2839" s="35">
        <v>90</v>
      </c>
      <c r="G2839" s="35" t="s">
        <v>7212</v>
      </c>
      <c r="H2839" s="35" t="s">
        <v>1082</v>
      </c>
      <c r="I2839" s="35" t="s">
        <v>1083</v>
      </c>
      <c r="J2839" s="48">
        <v>43834</v>
      </c>
      <c r="K2839" s="35">
        <v>22</v>
      </c>
      <c r="L2839" s="49" t="s">
        <v>70</v>
      </c>
      <c r="M2839" s="50" t="str">
        <f>VLOOKUP(Table6[[#This Row],[Product]],Table3[],2)</f>
        <v>Megawidget M</v>
      </c>
      <c r="N2839" s="50" t="str">
        <f t="shared" si="133"/>
        <v>Jan</v>
      </c>
      <c r="O2839" s="56">
        <f t="shared" si="134"/>
        <v>2020</v>
      </c>
      <c r="P2839" s="51">
        <f>VLOOKUP(Table6[[#This Row],[Product]],Table3[],3)</f>
        <v>1.29</v>
      </c>
      <c r="Q2839" s="35">
        <f>VLOOKUP(Table6[[#This Row],[Product]],Table3[],4)</f>
        <v>24</v>
      </c>
      <c r="R2839" s="35">
        <f>Table6[[#This Row],[Quantity]]*Table6[[#This Row],[Case]]</f>
        <v>528</v>
      </c>
      <c r="S2839" s="35">
        <f>Table6[[#This Row],[Total Sales]]*Table6[[#This Row],[Cost]]</f>
        <v>681.12</v>
      </c>
    </row>
    <row r="2840" spans="1:19" x14ac:dyDescent="0.3">
      <c r="A2840" s="54">
        <v>2915</v>
      </c>
      <c r="B2840" s="35" t="s">
        <v>656</v>
      </c>
      <c r="C2840" s="35" t="s">
        <v>2220</v>
      </c>
      <c r="D2840" s="35" t="s">
        <v>51</v>
      </c>
      <c r="E2840" s="35" t="str">
        <f t="shared" si="132"/>
        <v>F</v>
      </c>
      <c r="F2840" s="35">
        <v>90</v>
      </c>
      <c r="G2840" s="35" t="s">
        <v>7212</v>
      </c>
      <c r="H2840" s="35" t="s">
        <v>5148</v>
      </c>
      <c r="I2840" s="35" t="s">
        <v>32</v>
      </c>
      <c r="J2840" s="48" t="s">
        <v>13933</v>
      </c>
      <c r="K2840" s="35">
        <v>7</v>
      </c>
      <c r="L2840" s="49" t="s">
        <v>39</v>
      </c>
      <c r="M2840" s="50" t="str">
        <f>VLOOKUP(Table6[[#This Row],[Product]],Table3[],2)</f>
        <v>Ultrathing V1</v>
      </c>
      <c r="N2840" s="50" t="str">
        <f t="shared" si="133"/>
        <v>Jul</v>
      </c>
      <c r="O2840" s="56">
        <f t="shared" si="134"/>
        <v>2022</v>
      </c>
      <c r="P2840" s="51">
        <f>VLOOKUP(Table6[[#This Row],[Product]],Table3[],3)</f>
        <v>1.79</v>
      </c>
      <c r="Q2840" s="35">
        <f>VLOOKUP(Table6[[#This Row],[Product]],Table3[],4)</f>
        <v>17</v>
      </c>
      <c r="R2840" s="35">
        <f>Table6[[#This Row],[Quantity]]*Table6[[#This Row],[Case]]</f>
        <v>119</v>
      </c>
      <c r="S2840" s="35">
        <f>Table6[[#This Row],[Total Sales]]*Table6[[#This Row],[Cost]]</f>
        <v>213.01</v>
      </c>
    </row>
    <row r="2841" spans="1:19" x14ac:dyDescent="0.3">
      <c r="A2841" s="54">
        <v>2916</v>
      </c>
      <c r="B2841" s="35" t="s">
        <v>1842</v>
      </c>
      <c r="C2841" s="35" t="s">
        <v>5862</v>
      </c>
      <c r="D2841" s="35" t="s">
        <v>28</v>
      </c>
      <c r="E2841" s="35" t="str">
        <f t="shared" si="132"/>
        <v>M</v>
      </c>
      <c r="F2841" s="35">
        <v>90</v>
      </c>
      <c r="G2841" s="35" t="s">
        <v>7213</v>
      </c>
      <c r="H2841" s="35" t="s">
        <v>2717</v>
      </c>
      <c r="I2841" s="35" t="s">
        <v>1889</v>
      </c>
      <c r="J2841" s="48" t="s">
        <v>14228</v>
      </c>
      <c r="K2841" s="35">
        <v>44</v>
      </c>
      <c r="L2841" s="49" t="s">
        <v>80</v>
      </c>
      <c r="M2841" s="50" t="str">
        <f>VLOOKUP(Table6[[#This Row],[Product]],Table3[],2)</f>
        <v>Ultrathing V2</v>
      </c>
      <c r="N2841" s="50" t="str">
        <f t="shared" si="133"/>
        <v>Jul</v>
      </c>
      <c r="O2841" s="56">
        <f t="shared" si="134"/>
        <v>2022</v>
      </c>
      <c r="P2841" s="51">
        <f>VLOOKUP(Table6[[#This Row],[Product]],Table3[],3)</f>
        <v>2.95</v>
      </c>
      <c r="Q2841" s="35">
        <f>VLOOKUP(Table6[[#This Row],[Product]],Table3[],4)</f>
        <v>20</v>
      </c>
      <c r="R2841" s="35">
        <f>Table6[[#This Row],[Quantity]]*Table6[[#This Row],[Case]]</f>
        <v>880</v>
      </c>
      <c r="S2841" s="35">
        <f>Table6[[#This Row],[Total Sales]]*Table6[[#This Row],[Cost]]</f>
        <v>2596</v>
      </c>
    </row>
    <row r="2842" spans="1:19" x14ac:dyDescent="0.3">
      <c r="A2842" s="54">
        <v>2917</v>
      </c>
      <c r="B2842" s="35" t="s">
        <v>982</v>
      </c>
      <c r="C2842" s="35" t="s">
        <v>7214</v>
      </c>
      <c r="D2842" s="35" t="s">
        <v>28</v>
      </c>
      <c r="E2842" s="35" t="str">
        <f t="shared" si="132"/>
        <v>M</v>
      </c>
      <c r="F2842" s="35">
        <v>60</v>
      </c>
      <c r="G2842" s="35" t="s">
        <v>7215</v>
      </c>
      <c r="H2842" s="35" t="s">
        <v>599</v>
      </c>
      <c r="I2842" s="35" t="s">
        <v>32</v>
      </c>
      <c r="J2842" s="48">
        <v>43870</v>
      </c>
      <c r="K2842" s="35">
        <v>31</v>
      </c>
      <c r="L2842" s="49" t="s">
        <v>64</v>
      </c>
      <c r="M2842" s="50" t="str">
        <f>VLOOKUP(Table6[[#This Row],[Product]],Table3[],2)</f>
        <v>Ultrathing V4</v>
      </c>
      <c r="N2842" s="50" t="str">
        <f t="shared" si="133"/>
        <v>Feb</v>
      </c>
      <c r="O2842" s="56">
        <f t="shared" si="134"/>
        <v>2020</v>
      </c>
      <c r="P2842" s="51">
        <f>VLOOKUP(Table6[[#This Row],[Product]],Table3[],3)</f>
        <v>3.99</v>
      </c>
      <c r="Q2842" s="35">
        <f>VLOOKUP(Table6[[#This Row],[Product]],Table3[],4)</f>
        <v>24</v>
      </c>
      <c r="R2842" s="35">
        <f>Table6[[#This Row],[Quantity]]*Table6[[#This Row],[Case]]</f>
        <v>744</v>
      </c>
      <c r="S2842" s="35">
        <f>Table6[[#This Row],[Total Sales]]*Table6[[#This Row],[Cost]]</f>
        <v>2968.56</v>
      </c>
    </row>
    <row r="2843" spans="1:19" x14ac:dyDescent="0.3">
      <c r="A2843" s="54">
        <v>2918</v>
      </c>
      <c r="B2843" s="35" t="s">
        <v>5348</v>
      </c>
      <c r="C2843" s="35" t="s">
        <v>948</v>
      </c>
      <c r="D2843" s="35" t="s">
        <v>28</v>
      </c>
      <c r="E2843" s="35" t="str">
        <f t="shared" si="132"/>
        <v>M</v>
      </c>
      <c r="F2843" s="35">
        <v>60</v>
      </c>
      <c r="G2843" s="35" t="s">
        <v>7216</v>
      </c>
      <c r="H2843" s="35" t="s">
        <v>682</v>
      </c>
      <c r="I2843" s="35" t="s">
        <v>32</v>
      </c>
      <c r="J2843" s="48">
        <v>44842</v>
      </c>
      <c r="K2843" s="35">
        <v>72</v>
      </c>
      <c r="L2843" s="49" t="s">
        <v>70</v>
      </c>
      <c r="M2843" s="50" t="str">
        <f>VLOOKUP(Table6[[#This Row],[Product]],Table3[],2)</f>
        <v>Megawidget M</v>
      </c>
      <c r="N2843" s="50" t="str">
        <f t="shared" si="133"/>
        <v>Oct</v>
      </c>
      <c r="O2843" s="56">
        <f t="shared" si="134"/>
        <v>2022</v>
      </c>
      <c r="P2843" s="51">
        <f>VLOOKUP(Table6[[#This Row],[Product]],Table3[],3)</f>
        <v>1.29</v>
      </c>
      <c r="Q2843" s="35">
        <f>VLOOKUP(Table6[[#This Row],[Product]],Table3[],4)</f>
        <v>24</v>
      </c>
      <c r="R2843" s="35">
        <f>Table6[[#This Row],[Quantity]]*Table6[[#This Row],[Case]]</f>
        <v>1728</v>
      </c>
      <c r="S2843" s="35">
        <f>Table6[[#This Row],[Total Sales]]*Table6[[#This Row],[Cost]]</f>
        <v>2229.12</v>
      </c>
    </row>
    <row r="2844" spans="1:19" x14ac:dyDescent="0.3">
      <c r="A2844" s="54">
        <v>2919</v>
      </c>
      <c r="B2844" s="35" t="s">
        <v>2103</v>
      </c>
      <c r="C2844" s="35" t="s">
        <v>5998</v>
      </c>
      <c r="D2844" s="35" t="s">
        <v>15</v>
      </c>
      <c r="E2844" s="35" t="str">
        <f t="shared" si="132"/>
        <v>F</v>
      </c>
      <c r="F2844" s="35">
        <v>60</v>
      </c>
      <c r="G2844" s="35" t="s">
        <v>7217</v>
      </c>
      <c r="H2844" s="35" t="s">
        <v>2706</v>
      </c>
      <c r="I2844" s="35" t="s">
        <v>294</v>
      </c>
      <c r="J2844" s="48" t="s">
        <v>14229</v>
      </c>
      <c r="K2844" s="35">
        <v>76</v>
      </c>
      <c r="L2844" s="49" t="s">
        <v>64</v>
      </c>
      <c r="M2844" s="50" t="str">
        <f>VLOOKUP(Table6[[#This Row],[Product]],Table3[],2)</f>
        <v>Ultrathing V4</v>
      </c>
      <c r="N2844" s="50" t="str">
        <f t="shared" si="133"/>
        <v>Apr</v>
      </c>
      <c r="O2844" s="56">
        <f t="shared" si="134"/>
        <v>2022</v>
      </c>
      <c r="P2844" s="51">
        <f>VLOOKUP(Table6[[#This Row],[Product]],Table3[],3)</f>
        <v>3.99</v>
      </c>
      <c r="Q2844" s="35">
        <f>VLOOKUP(Table6[[#This Row],[Product]],Table3[],4)</f>
        <v>24</v>
      </c>
      <c r="R2844" s="35">
        <f>Table6[[#This Row],[Quantity]]*Table6[[#This Row],[Case]]</f>
        <v>1824</v>
      </c>
      <c r="S2844" s="35">
        <f>Table6[[#This Row],[Total Sales]]*Table6[[#This Row],[Cost]]</f>
        <v>7277.76</v>
      </c>
    </row>
    <row r="2845" spans="1:19" x14ac:dyDescent="0.3">
      <c r="A2845" s="54">
        <v>2920</v>
      </c>
      <c r="B2845" s="35" t="s">
        <v>7218</v>
      </c>
      <c r="C2845" s="35" t="s">
        <v>7144</v>
      </c>
      <c r="D2845" s="35" t="s">
        <v>28</v>
      </c>
      <c r="E2845" s="35" t="str">
        <f t="shared" si="132"/>
        <v>M</v>
      </c>
      <c r="F2845" s="35">
        <v>30</v>
      </c>
      <c r="G2845" s="35" t="s">
        <v>15189</v>
      </c>
      <c r="H2845" s="35" t="s">
        <v>1541</v>
      </c>
      <c r="I2845" s="35" t="s">
        <v>32</v>
      </c>
      <c r="J2845" s="48">
        <v>44170</v>
      </c>
      <c r="K2845" s="35">
        <v>28</v>
      </c>
      <c r="L2845" s="49" t="s">
        <v>70</v>
      </c>
      <c r="M2845" s="50" t="str">
        <f>VLOOKUP(Table6[[#This Row],[Product]],Table3[],2)</f>
        <v>Megawidget M</v>
      </c>
      <c r="N2845" s="50" t="str">
        <f t="shared" si="133"/>
        <v>Dec</v>
      </c>
      <c r="O2845" s="56">
        <f t="shared" si="134"/>
        <v>2020</v>
      </c>
      <c r="P2845" s="51">
        <f>VLOOKUP(Table6[[#This Row],[Product]],Table3[],3)</f>
        <v>1.29</v>
      </c>
      <c r="Q2845" s="35">
        <f>VLOOKUP(Table6[[#This Row],[Product]],Table3[],4)</f>
        <v>24</v>
      </c>
      <c r="R2845" s="35">
        <f>Table6[[#This Row],[Quantity]]*Table6[[#This Row],[Case]]</f>
        <v>672</v>
      </c>
      <c r="S2845" s="35">
        <f>Table6[[#This Row],[Total Sales]]*Table6[[#This Row],[Cost]]</f>
        <v>866.88</v>
      </c>
    </row>
    <row r="2846" spans="1:19" x14ac:dyDescent="0.3">
      <c r="A2846" s="54">
        <v>2921</v>
      </c>
      <c r="B2846" s="35" t="s">
        <v>6249</v>
      </c>
      <c r="C2846" s="35" t="s">
        <v>156</v>
      </c>
      <c r="D2846" s="35" t="s">
        <v>92</v>
      </c>
      <c r="E2846" s="35" t="str">
        <f t="shared" si="132"/>
        <v>M/F</v>
      </c>
      <c r="F2846" s="35">
        <v>60</v>
      </c>
      <c r="G2846" s="35" t="s">
        <v>7220</v>
      </c>
      <c r="H2846" s="35" t="s">
        <v>583</v>
      </c>
      <c r="I2846" s="35" t="s">
        <v>32</v>
      </c>
      <c r="J2846" s="48" t="s">
        <v>14024</v>
      </c>
      <c r="K2846" s="35">
        <v>21</v>
      </c>
      <c r="L2846" s="49" t="s">
        <v>45</v>
      </c>
      <c r="M2846" s="50" t="str">
        <f>VLOOKUP(Table6[[#This Row],[Product]],Table3[],2)</f>
        <v>Gigastuff</v>
      </c>
      <c r="N2846" s="50" t="str">
        <f t="shared" si="133"/>
        <v>Dec</v>
      </c>
      <c r="O2846" s="56">
        <f t="shared" si="134"/>
        <v>2022</v>
      </c>
      <c r="P2846" s="51">
        <f>VLOOKUP(Table6[[#This Row],[Product]],Table3[],3)</f>
        <v>1.89</v>
      </c>
      <c r="Q2846" s="35">
        <f>VLOOKUP(Table6[[#This Row],[Product]],Table3[],4)</f>
        <v>18</v>
      </c>
      <c r="R2846" s="35">
        <f>Table6[[#This Row],[Quantity]]*Table6[[#This Row],[Case]]</f>
        <v>378</v>
      </c>
      <c r="S2846" s="35">
        <f>Table6[[#This Row],[Total Sales]]*Table6[[#This Row],[Cost]]</f>
        <v>714.42</v>
      </c>
    </row>
    <row r="2847" spans="1:19" x14ac:dyDescent="0.3">
      <c r="A2847" s="54">
        <v>2922</v>
      </c>
      <c r="B2847" s="35" t="s">
        <v>7221</v>
      </c>
      <c r="C2847" s="35" t="s">
        <v>6701</v>
      </c>
      <c r="D2847" s="35" t="s">
        <v>51</v>
      </c>
      <c r="E2847" s="35" t="str">
        <f t="shared" si="132"/>
        <v>F</v>
      </c>
      <c r="F2847" s="35">
        <v>60</v>
      </c>
      <c r="G2847" s="35" t="s">
        <v>7222</v>
      </c>
      <c r="H2847" s="35" t="s">
        <v>4924</v>
      </c>
      <c r="I2847" s="35" t="s">
        <v>32</v>
      </c>
      <c r="J2847" s="48">
        <v>44531</v>
      </c>
      <c r="K2847" s="35">
        <v>46</v>
      </c>
      <c r="L2847" s="49" t="s">
        <v>54</v>
      </c>
      <c r="M2847" s="50" t="str">
        <f>VLOOKUP(Table6[[#This Row],[Product]],Table3[],2)</f>
        <v>Megawidget S</v>
      </c>
      <c r="N2847" s="50" t="str">
        <f t="shared" si="133"/>
        <v>Dec</v>
      </c>
      <c r="O2847" s="56">
        <f t="shared" si="134"/>
        <v>2021</v>
      </c>
      <c r="P2847" s="51">
        <f>VLOOKUP(Table6[[#This Row],[Product]],Table3[],3)</f>
        <v>0.69</v>
      </c>
      <c r="Q2847" s="35">
        <f>VLOOKUP(Table6[[#This Row],[Product]],Table3[],4)</f>
        <v>24</v>
      </c>
      <c r="R2847" s="35">
        <f>Table6[[#This Row],[Quantity]]*Table6[[#This Row],[Case]]</f>
        <v>1104</v>
      </c>
      <c r="S2847" s="35">
        <f>Table6[[#This Row],[Total Sales]]*Table6[[#This Row],[Cost]]</f>
        <v>761.76</v>
      </c>
    </row>
    <row r="2848" spans="1:19" x14ac:dyDescent="0.3">
      <c r="A2848" s="54">
        <v>2923</v>
      </c>
      <c r="B2848" s="35" t="s">
        <v>75</v>
      </c>
      <c r="C2848" s="35" t="s">
        <v>4237</v>
      </c>
      <c r="D2848" s="35" t="s">
        <v>28</v>
      </c>
      <c r="E2848" s="35" t="str">
        <f t="shared" si="132"/>
        <v>M</v>
      </c>
      <c r="F2848" s="35">
        <v>30</v>
      </c>
      <c r="G2848" s="35" t="s">
        <v>7223</v>
      </c>
      <c r="H2848" s="35" t="s">
        <v>3637</v>
      </c>
      <c r="I2848" s="35" t="s">
        <v>38</v>
      </c>
      <c r="J2848" s="48" t="s">
        <v>13795</v>
      </c>
      <c r="K2848" s="35">
        <v>24</v>
      </c>
      <c r="L2848" s="49" t="s">
        <v>64</v>
      </c>
      <c r="M2848" s="50" t="str">
        <f>VLOOKUP(Table6[[#This Row],[Product]],Table3[],2)</f>
        <v>Ultrathing V4</v>
      </c>
      <c r="N2848" s="50" t="str">
        <f t="shared" si="133"/>
        <v>Jan</v>
      </c>
      <c r="O2848" s="56">
        <f t="shared" si="134"/>
        <v>2020</v>
      </c>
      <c r="P2848" s="51">
        <f>VLOOKUP(Table6[[#This Row],[Product]],Table3[],3)</f>
        <v>3.99</v>
      </c>
      <c r="Q2848" s="35">
        <f>VLOOKUP(Table6[[#This Row],[Product]],Table3[],4)</f>
        <v>24</v>
      </c>
      <c r="R2848" s="35">
        <f>Table6[[#This Row],[Quantity]]*Table6[[#This Row],[Case]]</f>
        <v>576</v>
      </c>
      <c r="S2848" s="35">
        <f>Table6[[#This Row],[Total Sales]]*Table6[[#This Row],[Cost]]</f>
        <v>2298.2400000000002</v>
      </c>
    </row>
    <row r="2849" spans="1:19" x14ac:dyDescent="0.3">
      <c r="A2849" s="54">
        <v>2924</v>
      </c>
      <c r="B2849" s="35" t="s">
        <v>4016</v>
      </c>
      <c r="C2849" s="35" t="s">
        <v>2844</v>
      </c>
      <c r="D2849" s="35" t="s">
        <v>28</v>
      </c>
      <c r="E2849" s="35" t="str">
        <f t="shared" si="132"/>
        <v>M</v>
      </c>
      <c r="F2849" s="35">
        <v>60</v>
      </c>
      <c r="G2849" s="35" t="s">
        <v>7224</v>
      </c>
      <c r="H2849" s="35" t="s">
        <v>4729</v>
      </c>
      <c r="I2849" s="35" t="s">
        <v>32</v>
      </c>
      <c r="J2849" s="48" t="s">
        <v>13839</v>
      </c>
      <c r="K2849" s="35">
        <v>16</v>
      </c>
      <c r="L2849" s="49" t="s">
        <v>70</v>
      </c>
      <c r="M2849" s="50" t="str">
        <f>VLOOKUP(Table6[[#This Row],[Product]],Table3[],2)</f>
        <v>Megawidget M</v>
      </c>
      <c r="N2849" s="50" t="str">
        <f t="shared" si="133"/>
        <v>Feb</v>
      </c>
      <c r="O2849" s="56">
        <f t="shared" si="134"/>
        <v>2020</v>
      </c>
      <c r="P2849" s="51">
        <f>VLOOKUP(Table6[[#This Row],[Product]],Table3[],3)</f>
        <v>1.29</v>
      </c>
      <c r="Q2849" s="35">
        <f>VLOOKUP(Table6[[#This Row],[Product]],Table3[],4)</f>
        <v>24</v>
      </c>
      <c r="R2849" s="35">
        <f>Table6[[#This Row],[Quantity]]*Table6[[#This Row],[Case]]</f>
        <v>384</v>
      </c>
      <c r="S2849" s="35">
        <f>Table6[[#This Row],[Total Sales]]*Table6[[#This Row],[Cost]]</f>
        <v>495.36</v>
      </c>
    </row>
    <row r="2850" spans="1:19" x14ac:dyDescent="0.3">
      <c r="A2850" s="54">
        <v>2925</v>
      </c>
      <c r="B2850" s="35" t="s">
        <v>7225</v>
      </c>
      <c r="C2850" s="35" t="s">
        <v>7226</v>
      </c>
      <c r="D2850" s="35" t="s">
        <v>51</v>
      </c>
      <c r="E2850" s="35" t="str">
        <f t="shared" si="132"/>
        <v>F</v>
      </c>
      <c r="F2850" s="35">
        <v>60</v>
      </c>
      <c r="G2850" s="35" t="s">
        <v>7227</v>
      </c>
      <c r="H2850" s="35" t="s">
        <v>1269</v>
      </c>
      <c r="I2850" s="35" t="s">
        <v>187</v>
      </c>
      <c r="J2850" s="48" t="s">
        <v>13821</v>
      </c>
      <c r="K2850" s="35">
        <v>59</v>
      </c>
      <c r="L2850" s="49" t="s">
        <v>45</v>
      </c>
      <c r="M2850" s="50" t="str">
        <f>VLOOKUP(Table6[[#This Row],[Product]],Table3[],2)</f>
        <v>Gigastuff</v>
      </c>
      <c r="N2850" s="50" t="str">
        <f t="shared" si="133"/>
        <v>Oct</v>
      </c>
      <c r="O2850" s="56">
        <f t="shared" si="134"/>
        <v>2022</v>
      </c>
      <c r="P2850" s="51">
        <f>VLOOKUP(Table6[[#This Row],[Product]],Table3[],3)</f>
        <v>1.89</v>
      </c>
      <c r="Q2850" s="35">
        <f>VLOOKUP(Table6[[#This Row],[Product]],Table3[],4)</f>
        <v>18</v>
      </c>
      <c r="R2850" s="35">
        <f>Table6[[#This Row],[Quantity]]*Table6[[#This Row],[Case]]</f>
        <v>1062</v>
      </c>
      <c r="S2850" s="35">
        <f>Table6[[#This Row],[Total Sales]]*Table6[[#This Row],[Cost]]</f>
        <v>2007.1799999999998</v>
      </c>
    </row>
    <row r="2851" spans="1:19" x14ac:dyDescent="0.3">
      <c r="A2851" s="54">
        <v>2926</v>
      </c>
      <c r="B2851" s="35" t="s">
        <v>7228</v>
      </c>
      <c r="C2851" s="35" t="s">
        <v>953</v>
      </c>
      <c r="D2851" s="35" t="s">
        <v>15</v>
      </c>
      <c r="E2851" s="35" t="str">
        <f t="shared" si="132"/>
        <v>F</v>
      </c>
      <c r="F2851" s="35">
        <v>30</v>
      </c>
      <c r="G2851" s="35" t="s">
        <v>7229</v>
      </c>
      <c r="H2851" s="35" t="s">
        <v>2506</v>
      </c>
      <c r="I2851" s="35" t="s">
        <v>32</v>
      </c>
      <c r="J2851" s="48" t="s">
        <v>13723</v>
      </c>
      <c r="K2851" s="35">
        <v>36</v>
      </c>
      <c r="L2851" s="49" t="s">
        <v>20</v>
      </c>
      <c r="M2851" s="50" t="str">
        <f>VLOOKUP(Table6[[#This Row],[Product]],Table3[],2)</f>
        <v>Hyperwotsit</v>
      </c>
      <c r="N2851" s="50" t="str">
        <f t="shared" si="133"/>
        <v>Oct</v>
      </c>
      <c r="O2851" s="56">
        <f t="shared" si="134"/>
        <v>2021</v>
      </c>
      <c r="P2851" s="51">
        <f>VLOOKUP(Table6[[#This Row],[Product]],Table3[],3)</f>
        <v>2.0099999999999998</v>
      </c>
      <c r="Q2851" s="35">
        <f>VLOOKUP(Table6[[#This Row],[Product]],Table3[],4)</f>
        <v>20</v>
      </c>
      <c r="R2851" s="35">
        <f>Table6[[#This Row],[Quantity]]*Table6[[#This Row],[Case]]</f>
        <v>720</v>
      </c>
      <c r="S2851" s="35">
        <f>Table6[[#This Row],[Total Sales]]*Table6[[#This Row],[Cost]]</f>
        <v>1447.1999999999998</v>
      </c>
    </row>
    <row r="2852" spans="1:19" x14ac:dyDescent="0.3">
      <c r="A2852" s="54">
        <v>2927</v>
      </c>
      <c r="B2852" s="35" t="s">
        <v>1262</v>
      </c>
      <c r="C2852" s="35" t="s">
        <v>3029</v>
      </c>
      <c r="D2852" s="35" t="s">
        <v>51</v>
      </c>
      <c r="E2852" s="35" t="str">
        <f t="shared" si="132"/>
        <v>F</v>
      </c>
      <c r="F2852" s="35">
        <v>30</v>
      </c>
      <c r="G2852" s="35" t="s">
        <v>7230</v>
      </c>
      <c r="H2852" s="35" t="s">
        <v>1830</v>
      </c>
      <c r="I2852" s="35" t="s">
        <v>32</v>
      </c>
      <c r="J2852" s="48" t="s">
        <v>13888</v>
      </c>
      <c r="K2852" s="35">
        <v>29</v>
      </c>
      <c r="L2852" s="49" t="s">
        <v>33</v>
      </c>
      <c r="M2852" s="50" t="str">
        <f>VLOOKUP(Table6[[#This Row],[Product]],Table3[],2)</f>
        <v>Megawidget L</v>
      </c>
      <c r="N2852" s="50" t="str">
        <f t="shared" si="133"/>
        <v>Apr</v>
      </c>
      <c r="O2852" s="56">
        <f t="shared" si="134"/>
        <v>2022</v>
      </c>
      <c r="P2852" s="51">
        <f>VLOOKUP(Table6[[#This Row],[Product]],Table3[],3)</f>
        <v>1.79</v>
      </c>
      <c r="Q2852" s="35">
        <f>VLOOKUP(Table6[[#This Row],[Product]],Table3[],4)</f>
        <v>24</v>
      </c>
      <c r="R2852" s="35">
        <f>Table6[[#This Row],[Quantity]]*Table6[[#This Row],[Case]]</f>
        <v>696</v>
      </c>
      <c r="S2852" s="35">
        <f>Table6[[#This Row],[Total Sales]]*Table6[[#This Row],[Cost]]</f>
        <v>1245.8399999999999</v>
      </c>
    </row>
    <row r="2853" spans="1:19" x14ac:dyDescent="0.3">
      <c r="A2853" s="54">
        <v>2928</v>
      </c>
      <c r="B2853" s="35" t="s">
        <v>492</v>
      </c>
      <c r="C2853" s="35" t="s">
        <v>7231</v>
      </c>
      <c r="D2853" s="35" t="s">
        <v>28</v>
      </c>
      <c r="E2853" s="35" t="str">
        <f t="shared" si="132"/>
        <v>M</v>
      </c>
      <c r="F2853" s="35">
        <v>60</v>
      </c>
      <c r="G2853" s="35" t="s">
        <v>7232</v>
      </c>
      <c r="H2853" s="35" t="s">
        <v>7233</v>
      </c>
      <c r="I2853" s="35" t="s">
        <v>32</v>
      </c>
      <c r="J2853" s="48" t="s">
        <v>13950</v>
      </c>
      <c r="K2853" s="35">
        <v>95</v>
      </c>
      <c r="L2853" s="49" t="s">
        <v>45</v>
      </c>
      <c r="M2853" s="50" t="str">
        <f>VLOOKUP(Table6[[#This Row],[Product]],Table3[],2)</f>
        <v>Gigastuff</v>
      </c>
      <c r="N2853" s="50" t="str">
        <f t="shared" si="133"/>
        <v>Jan</v>
      </c>
      <c r="O2853" s="56">
        <f t="shared" si="134"/>
        <v>2021</v>
      </c>
      <c r="P2853" s="51">
        <f>VLOOKUP(Table6[[#This Row],[Product]],Table3[],3)</f>
        <v>1.89</v>
      </c>
      <c r="Q2853" s="35">
        <f>VLOOKUP(Table6[[#This Row],[Product]],Table3[],4)</f>
        <v>18</v>
      </c>
      <c r="R2853" s="35">
        <f>Table6[[#This Row],[Quantity]]*Table6[[#This Row],[Case]]</f>
        <v>1710</v>
      </c>
      <c r="S2853" s="35">
        <f>Table6[[#This Row],[Total Sales]]*Table6[[#This Row],[Cost]]</f>
        <v>3231.8999999999996</v>
      </c>
    </row>
    <row r="2854" spans="1:19" x14ac:dyDescent="0.3">
      <c r="A2854" s="54">
        <v>2929</v>
      </c>
      <c r="B2854" s="35" t="s">
        <v>7234</v>
      </c>
      <c r="C2854" s="35" t="s">
        <v>1414</v>
      </c>
      <c r="D2854" s="35" t="s">
        <v>51</v>
      </c>
      <c r="E2854" s="35" t="str">
        <f t="shared" si="132"/>
        <v>F</v>
      </c>
      <c r="F2854" s="35">
        <v>90</v>
      </c>
      <c r="G2854" s="35" t="s">
        <v>7235</v>
      </c>
      <c r="H2854" s="35" t="s">
        <v>1781</v>
      </c>
      <c r="I2854" s="35" t="s">
        <v>32</v>
      </c>
      <c r="J2854" s="48">
        <v>43899</v>
      </c>
      <c r="K2854" s="35">
        <v>4</v>
      </c>
      <c r="L2854" s="49" t="s">
        <v>101</v>
      </c>
      <c r="M2854" s="50" t="str">
        <f>VLOOKUP(Table6[[#This Row],[Product]],Table3[],2)</f>
        <v>Superwossname</v>
      </c>
      <c r="N2854" s="50" t="str">
        <f t="shared" si="133"/>
        <v>Mar</v>
      </c>
      <c r="O2854" s="56">
        <f t="shared" si="134"/>
        <v>2020</v>
      </c>
      <c r="P2854" s="51">
        <f>VLOOKUP(Table6[[#This Row],[Product]],Table3[],3)</f>
        <v>3.49</v>
      </c>
      <c r="Q2854" s="35">
        <f>VLOOKUP(Table6[[#This Row],[Product]],Table3[],4)</f>
        <v>20</v>
      </c>
      <c r="R2854" s="35">
        <f>Table6[[#This Row],[Quantity]]*Table6[[#This Row],[Case]]</f>
        <v>80</v>
      </c>
      <c r="S2854" s="35">
        <f>Table6[[#This Row],[Total Sales]]*Table6[[#This Row],[Cost]]</f>
        <v>279.20000000000005</v>
      </c>
    </row>
    <row r="2855" spans="1:19" x14ac:dyDescent="0.3">
      <c r="A2855" s="54">
        <v>2930</v>
      </c>
      <c r="B2855" s="35" t="s">
        <v>1337</v>
      </c>
      <c r="C2855" s="35" t="s">
        <v>4790</v>
      </c>
      <c r="D2855" s="35" t="s">
        <v>28</v>
      </c>
      <c r="E2855" s="35" t="str">
        <f t="shared" si="132"/>
        <v>M</v>
      </c>
      <c r="F2855" s="35">
        <v>60</v>
      </c>
      <c r="G2855" s="35" t="s">
        <v>7236</v>
      </c>
      <c r="H2855" s="35" t="s">
        <v>838</v>
      </c>
      <c r="I2855" s="35" t="s">
        <v>839</v>
      </c>
      <c r="J2855" s="48" t="s">
        <v>14209</v>
      </c>
      <c r="K2855" s="35">
        <v>73</v>
      </c>
      <c r="L2855" s="49" t="s">
        <v>33</v>
      </c>
      <c r="M2855" s="50" t="str">
        <f>VLOOKUP(Table6[[#This Row],[Product]],Table3[],2)</f>
        <v>Megawidget L</v>
      </c>
      <c r="N2855" s="50" t="str">
        <f t="shared" si="133"/>
        <v>Dec</v>
      </c>
      <c r="O2855" s="56">
        <f t="shared" si="134"/>
        <v>2021</v>
      </c>
      <c r="P2855" s="51">
        <f>VLOOKUP(Table6[[#This Row],[Product]],Table3[],3)</f>
        <v>1.79</v>
      </c>
      <c r="Q2855" s="35">
        <f>VLOOKUP(Table6[[#This Row],[Product]],Table3[],4)</f>
        <v>24</v>
      </c>
      <c r="R2855" s="35">
        <f>Table6[[#This Row],[Quantity]]*Table6[[#This Row],[Case]]</f>
        <v>1752</v>
      </c>
      <c r="S2855" s="35">
        <f>Table6[[#This Row],[Total Sales]]*Table6[[#This Row],[Cost]]</f>
        <v>3136.08</v>
      </c>
    </row>
    <row r="2856" spans="1:19" x14ac:dyDescent="0.3">
      <c r="A2856" s="54">
        <v>2931</v>
      </c>
      <c r="B2856" s="35" t="s">
        <v>3927</v>
      </c>
      <c r="C2856" s="35" t="s">
        <v>1392</v>
      </c>
      <c r="D2856" s="35" t="s">
        <v>28</v>
      </c>
      <c r="E2856" s="35" t="str">
        <f t="shared" si="132"/>
        <v>M</v>
      </c>
      <c r="F2856" s="35">
        <v>60</v>
      </c>
      <c r="G2856" s="35" t="s">
        <v>7237</v>
      </c>
      <c r="H2856" s="35" t="s">
        <v>2990</v>
      </c>
      <c r="I2856" s="35" t="s">
        <v>38</v>
      </c>
      <c r="J2856" s="48" t="s">
        <v>14171</v>
      </c>
      <c r="K2856" s="35">
        <v>25</v>
      </c>
      <c r="L2856" s="49" t="s">
        <v>70</v>
      </c>
      <c r="M2856" s="50" t="str">
        <f>VLOOKUP(Table6[[#This Row],[Product]],Table3[],2)</f>
        <v>Megawidget M</v>
      </c>
      <c r="N2856" s="50" t="str">
        <f t="shared" si="133"/>
        <v>Aug</v>
      </c>
      <c r="O2856" s="56">
        <f t="shared" si="134"/>
        <v>2020</v>
      </c>
      <c r="P2856" s="51">
        <f>VLOOKUP(Table6[[#This Row],[Product]],Table3[],3)</f>
        <v>1.29</v>
      </c>
      <c r="Q2856" s="35">
        <f>VLOOKUP(Table6[[#This Row],[Product]],Table3[],4)</f>
        <v>24</v>
      </c>
      <c r="R2856" s="35">
        <f>Table6[[#This Row],[Quantity]]*Table6[[#This Row],[Case]]</f>
        <v>600</v>
      </c>
      <c r="S2856" s="35">
        <f>Table6[[#This Row],[Total Sales]]*Table6[[#This Row],[Cost]]</f>
        <v>774</v>
      </c>
    </row>
    <row r="2857" spans="1:19" x14ac:dyDescent="0.3">
      <c r="A2857" s="54">
        <v>2932</v>
      </c>
      <c r="B2857" s="35" t="s">
        <v>2430</v>
      </c>
      <c r="C2857" s="35" t="s">
        <v>3322</v>
      </c>
      <c r="D2857" s="35" t="s">
        <v>28</v>
      </c>
      <c r="E2857" s="35" t="str">
        <f t="shared" si="132"/>
        <v>M</v>
      </c>
      <c r="F2857" s="35">
        <v>30</v>
      </c>
      <c r="G2857" s="35" t="s">
        <v>7238</v>
      </c>
      <c r="H2857" s="35" t="s">
        <v>4924</v>
      </c>
      <c r="I2857" s="35" t="s">
        <v>32</v>
      </c>
      <c r="J2857" s="48" t="s">
        <v>14050</v>
      </c>
      <c r="K2857" s="35">
        <v>84</v>
      </c>
      <c r="L2857" s="49" t="s">
        <v>70</v>
      </c>
      <c r="M2857" s="50" t="str">
        <f>VLOOKUP(Table6[[#This Row],[Product]],Table3[],2)</f>
        <v>Megawidget M</v>
      </c>
      <c r="N2857" s="50" t="str">
        <f t="shared" si="133"/>
        <v>Sep</v>
      </c>
      <c r="O2857" s="56">
        <f t="shared" si="134"/>
        <v>2020</v>
      </c>
      <c r="P2857" s="51">
        <f>VLOOKUP(Table6[[#This Row],[Product]],Table3[],3)</f>
        <v>1.29</v>
      </c>
      <c r="Q2857" s="35">
        <f>VLOOKUP(Table6[[#This Row],[Product]],Table3[],4)</f>
        <v>24</v>
      </c>
      <c r="R2857" s="35">
        <f>Table6[[#This Row],[Quantity]]*Table6[[#This Row],[Case]]</f>
        <v>2016</v>
      </c>
      <c r="S2857" s="35">
        <f>Table6[[#This Row],[Total Sales]]*Table6[[#This Row],[Cost]]</f>
        <v>2600.64</v>
      </c>
    </row>
    <row r="2858" spans="1:19" x14ac:dyDescent="0.3">
      <c r="A2858" s="54">
        <v>2933</v>
      </c>
      <c r="B2858" s="35" t="s">
        <v>7239</v>
      </c>
      <c r="C2858" s="35" t="s">
        <v>3839</v>
      </c>
      <c r="D2858" s="35" t="s">
        <v>28</v>
      </c>
      <c r="E2858" s="35" t="str">
        <f t="shared" si="132"/>
        <v>M</v>
      </c>
      <c r="F2858" s="35">
        <v>90</v>
      </c>
      <c r="G2858" s="35" t="s">
        <v>7240</v>
      </c>
      <c r="H2858" s="35" t="s">
        <v>2866</v>
      </c>
      <c r="I2858" s="35" t="s">
        <v>32</v>
      </c>
      <c r="J2858" s="48" t="s">
        <v>13754</v>
      </c>
      <c r="K2858" s="35">
        <v>16</v>
      </c>
      <c r="L2858" s="49" t="s">
        <v>64</v>
      </c>
      <c r="M2858" s="50" t="str">
        <f>VLOOKUP(Table6[[#This Row],[Product]],Table3[],2)</f>
        <v>Ultrathing V4</v>
      </c>
      <c r="N2858" s="50" t="str">
        <f t="shared" si="133"/>
        <v>May</v>
      </c>
      <c r="O2858" s="56">
        <f t="shared" si="134"/>
        <v>2022</v>
      </c>
      <c r="P2858" s="51">
        <f>VLOOKUP(Table6[[#This Row],[Product]],Table3[],3)</f>
        <v>3.99</v>
      </c>
      <c r="Q2858" s="35">
        <f>VLOOKUP(Table6[[#This Row],[Product]],Table3[],4)</f>
        <v>24</v>
      </c>
      <c r="R2858" s="35">
        <f>Table6[[#This Row],[Quantity]]*Table6[[#This Row],[Case]]</f>
        <v>384</v>
      </c>
      <c r="S2858" s="35">
        <f>Table6[[#This Row],[Total Sales]]*Table6[[#This Row],[Cost]]</f>
        <v>1532.16</v>
      </c>
    </row>
    <row r="2859" spans="1:19" x14ac:dyDescent="0.3">
      <c r="A2859" s="54">
        <v>2934</v>
      </c>
      <c r="B2859" s="35" t="s">
        <v>4301</v>
      </c>
      <c r="C2859" s="35" t="s">
        <v>328</v>
      </c>
      <c r="D2859" s="35" t="s">
        <v>28</v>
      </c>
      <c r="E2859" s="35" t="str">
        <f t="shared" si="132"/>
        <v>M</v>
      </c>
      <c r="F2859" s="35">
        <v>90</v>
      </c>
      <c r="G2859" s="35" t="s">
        <v>7241</v>
      </c>
      <c r="H2859" s="35" t="s">
        <v>730</v>
      </c>
      <c r="I2859" s="35" t="s">
        <v>187</v>
      </c>
      <c r="J2859" s="48" t="s">
        <v>13858</v>
      </c>
      <c r="K2859" s="35">
        <v>8</v>
      </c>
      <c r="L2859" s="49" t="s">
        <v>54</v>
      </c>
      <c r="M2859" s="50" t="str">
        <f>VLOOKUP(Table6[[#This Row],[Product]],Table3[],2)</f>
        <v>Megawidget S</v>
      </c>
      <c r="N2859" s="50" t="str">
        <f t="shared" si="133"/>
        <v>Dec</v>
      </c>
      <c r="O2859" s="56">
        <f t="shared" si="134"/>
        <v>2022</v>
      </c>
      <c r="P2859" s="51">
        <f>VLOOKUP(Table6[[#This Row],[Product]],Table3[],3)</f>
        <v>0.69</v>
      </c>
      <c r="Q2859" s="35">
        <f>VLOOKUP(Table6[[#This Row],[Product]],Table3[],4)</f>
        <v>24</v>
      </c>
      <c r="R2859" s="35">
        <f>Table6[[#This Row],[Quantity]]*Table6[[#This Row],[Case]]</f>
        <v>192</v>
      </c>
      <c r="S2859" s="35">
        <f>Table6[[#This Row],[Total Sales]]*Table6[[#This Row],[Cost]]</f>
        <v>132.47999999999999</v>
      </c>
    </row>
    <row r="2860" spans="1:19" x14ac:dyDescent="0.3">
      <c r="A2860" s="54">
        <v>2935</v>
      </c>
      <c r="B2860" s="35" t="s">
        <v>6566</v>
      </c>
      <c r="C2860" s="35" t="s">
        <v>6042</v>
      </c>
      <c r="D2860" s="35" t="s">
        <v>41</v>
      </c>
      <c r="E2860" s="35" t="str">
        <f t="shared" si="132"/>
        <v>F</v>
      </c>
      <c r="F2860" s="35">
        <v>90</v>
      </c>
      <c r="G2860" s="35" t="s">
        <v>7242</v>
      </c>
      <c r="H2860" s="35" t="s">
        <v>2334</v>
      </c>
      <c r="I2860" s="35" t="s">
        <v>32</v>
      </c>
      <c r="J2860" s="48" t="s">
        <v>14131</v>
      </c>
      <c r="K2860" s="35">
        <v>48</v>
      </c>
      <c r="L2860" s="49" t="s">
        <v>80</v>
      </c>
      <c r="M2860" s="50" t="str">
        <f>VLOOKUP(Table6[[#This Row],[Product]],Table3[],2)</f>
        <v>Ultrathing V2</v>
      </c>
      <c r="N2860" s="50" t="str">
        <f t="shared" si="133"/>
        <v>Apr</v>
      </c>
      <c r="O2860" s="56">
        <f t="shared" si="134"/>
        <v>2021</v>
      </c>
      <c r="P2860" s="51">
        <f>VLOOKUP(Table6[[#This Row],[Product]],Table3[],3)</f>
        <v>2.95</v>
      </c>
      <c r="Q2860" s="35">
        <f>VLOOKUP(Table6[[#This Row],[Product]],Table3[],4)</f>
        <v>20</v>
      </c>
      <c r="R2860" s="35">
        <f>Table6[[#This Row],[Quantity]]*Table6[[#This Row],[Case]]</f>
        <v>960</v>
      </c>
      <c r="S2860" s="35">
        <f>Table6[[#This Row],[Total Sales]]*Table6[[#This Row],[Cost]]</f>
        <v>2832</v>
      </c>
    </row>
    <row r="2861" spans="1:19" x14ac:dyDescent="0.3">
      <c r="A2861" s="54">
        <v>2936</v>
      </c>
      <c r="B2861" s="35" t="s">
        <v>7243</v>
      </c>
      <c r="C2861" s="35" t="s">
        <v>4913</v>
      </c>
      <c r="D2861" s="35" t="s">
        <v>51</v>
      </c>
      <c r="E2861" s="35" t="str">
        <f t="shared" si="132"/>
        <v>F</v>
      </c>
      <c r="F2861" s="35">
        <v>90</v>
      </c>
      <c r="G2861" s="35" t="s">
        <v>7244</v>
      </c>
      <c r="H2861" s="35" t="s">
        <v>4277</v>
      </c>
      <c r="I2861" s="35" t="s">
        <v>32</v>
      </c>
      <c r="J2861" s="48" t="s">
        <v>13707</v>
      </c>
      <c r="K2861" s="35">
        <v>52</v>
      </c>
      <c r="L2861" s="49" t="s">
        <v>159</v>
      </c>
      <c r="M2861" s="50" t="str">
        <f>VLOOKUP(Table6[[#This Row],[Product]],Table3[],2)</f>
        <v>Ultrathing V3</v>
      </c>
      <c r="N2861" s="50" t="str">
        <f t="shared" si="133"/>
        <v>Feb</v>
      </c>
      <c r="O2861" s="56">
        <f t="shared" si="134"/>
        <v>2022</v>
      </c>
      <c r="P2861" s="51">
        <f>VLOOKUP(Table6[[#This Row],[Product]],Table3[],3)</f>
        <v>3.39</v>
      </c>
      <c r="Q2861" s="35">
        <f>VLOOKUP(Table6[[#This Row],[Product]],Table3[],4)</f>
        <v>24</v>
      </c>
      <c r="R2861" s="35">
        <f>Table6[[#This Row],[Quantity]]*Table6[[#This Row],[Case]]</f>
        <v>1248</v>
      </c>
      <c r="S2861" s="35">
        <f>Table6[[#This Row],[Total Sales]]*Table6[[#This Row],[Cost]]</f>
        <v>4230.72</v>
      </c>
    </row>
    <row r="2862" spans="1:19" x14ac:dyDescent="0.3">
      <c r="A2862" s="54">
        <v>2937</v>
      </c>
      <c r="B2862" s="35" t="s">
        <v>7245</v>
      </c>
      <c r="C2862" s="35" t="s">
        <v>999</v>
      </c>
      <c r="D2862" s="35" t="s">
        <v>15</v>
      </c>
      <c r="E2862" s="35" t="str">
        <f t="shared" si="132"/>
        <v>F</v>
      </c>
      <c r="F2862" s="35">
        <v>30</v>
      </c>
      <c r="G2862" s="35" t="s">
        <v>7246</v>
      </c>
      <c r="H2862" s="35" t="s">
        <v>5992</v>
      </c>
      <c r="I2862" s="35" t="s">
        <v>25</v>
      </c>
      <c r="J2862" s="48">
        <v>44688</v>
      </c>
      <c r="K2862" s="35">
        <v>105</v>
      </c>
      <c r="L2862" s="49" t="s">
        <v>20</v>
      </c>
      <c r="M2862" s="50" t="str">
        <f>VLOOKUP(Table6[[#This Row],[Product]],Table3[],2)</f>
        <v>Hyperwotsit</v>
      </c>
      <c r="N2862" s="50" t="str">
        <f t="shared" si="133"/>
        <v>May</v>
      </c>
      <c r="O2862" s="56">
        <f t="shared" si="134"/>
        <v>2022</v>
      </c>
      <c r="P2862" s="51">
        <f>VLOOKUP(Table6[[#This Row],[Product]],Table3[],3)</f>
        <v>2.0099999999999998</v>
      </c>
      <c r="Q2862" s="35">
        <f>VLOOKUP(Table6[[#This Row],[Product]],Table3[],4)</f>
        <v>20</v>
      </c>
      <c r="R2862" s="35">
        <f>Table6[[#This Row],[Quantity]]*Table6[[#This Row],[Case]]</f>
        <v>2100</v>
      </c>
      <c r="S2862" s="35">
        <f>Table6[[#This Row],[Total Sales]]*Table6[[#This Row],[Cost]]</f>
        <v>4221</v>
      </c>
    </row>
    <row r="2863" spans="1:19" x14ac:dyDescent="0.3">
      <c r="A2863" s="54">
        <v>2938</v>
      </c>
      <c r="B2863" s="35" t="s">
        <v>7247</v>
      </c>
      <c r="C2863" s="35" t="s">
        <v>7248</v>
      </c>
      <c r="D2863" s="35" t="s">
        <v>15</v>
      </c>
      <c r="E2863" s="35" t="str">
        <f t="shared" si="132"/>
        <v>F</v>
      </c>
      <c r="F2863" s="35">
        <v>30</v>
      </c>
      <c r="G2863" s="35" t="s">
        <v>7249</v>
      </c>
      <c r="H2863" s="35" t="s">
        <v>5874</v>
      </c>
      <c r="I2863" s="35" t="s">
        <v>839</v>
      </c>
      <c r="J2863" s="48">
        <v>43838</v>
      </c>
      <c r="K2863" s="35">
        <v>53</v>
      </c>
      <c r="L2863" s="49" t="s">
        <v>20</v>
      </c>
      <c r="M2863" s="50" t="str">
        <f>VLOOKUP(Table6[[#This Row],[Product]],Table3[],2)</f>
        <v>Hyperwotsit</v>
      </c>
      <c r="N2863" s="50" t="str">
        <f t="shared" si="133"/>
        <v>Jan</v>
      </c>
      <c r="O2863" s="56">
        <f t="shared" si="134"/>
        <v>2020</v>
      </c>
      <c r="P2863" s="51">
        <f>VLOOKUP(Table6[[#This Row],[Product]],Table3[],3)</f>
        <v>2.0099999999999998</v>
      </c>
      <c r="Q2863" s="35">
        <f>VLOOKUP(Table6[[#This Row],[Product]],Table3[],4)</f>
        <v>20</v>
      </c>
      <c r="R2863" s="35">
        <f>Table6[[#This Row],[Quantity]]*Table6[[#This Row],[Case]]</f>
        <v>1060</v>
      </c>
      <c r="S2863" s="35">
        <f>Table6[[#This Row],[Total Sales]]*Table6[[#This Row],[Cost]]</f>
        <v>2130.6</v>
      </c>
    </row>
    <row r="2864" spans="1:19" x14ac:dyDescent="0.3">
      <c r="A2864" s="54">
        <v>2939</v>
      </c>
      <c r="B2864" s="35" t="s">
        <v>7250</v>
      </c>
      <c r="C2864" s="35" t="s">
        <v>7251</v>
      </c>
      <c r="D2864" s="35" t="s">
        <v>15</v>
      </c>
      <c r="E2864" s="35" t="str">
        <f t="shared" si="132"/>
        <v>F</v>
      </c>
      <c r="F2864" s="35">
        <v>30</v>
      </c>
      <c r="G2864" s="35" t="s">
        <v>7252</v>
      </c>
      <c r="H2864" s="35" t="s">
        <v>1370</v>
      </c>
      <c r="I2864" s="35" t="s">
        <v>32</v>
      </c>
      <c r="J2864" s="48">
        <v>44256</v>
      </c>
      <c r="K2864" s="35">
        <v>15</v>
      </c>
      <c r="L2864" s="49" t="s">
        <v>70</v>
      </c>
      <c r="M2864" s="50" t="str">
        <f>VLOOKUP(Table6[[#This Row],[Product]],Table3[],2)</f>
        <v>Megawidget M</v>
      </c>
      <c r="N2864" s="50" t="str">
        <f t="shared" si="133"/>
        <v>Mar</v>
      </c>
      <c r="O2864" s="56">
        <f t="shared" si="134"/>
        <v>2021</v>
      </c>
      <c r="P2864" s="51">
        <f>VLOOKUP(Table6[[#This Row],[Product]],Table3[],3)</f>
        <v>1.29</v>
      </c>
      <c r="Q2864" s="35">
        <f>VLOOKUP(Table6[[#This Row],[Product]],Table3[],4)</f>
        <v>24</v>
      </c>
      <c r="R2864" s="35">
        <f>Table6[[#This Row],[Quantity]]*Table6[[#This Row],[Case]]</f>
        <v>360</v>
      </c>
      <c r="S2864" s="35">
        <f>Table6[[#This Row],[Total Sales]]*Table6[[#This Row],[Cost]]</f>
        <v>464.40000000000003</v>
      </c>
    </row>
    <row r="2865" spans="1:19" x14ac:dyDescent="0.3">
      <c r="A2865" s="54">
        <v>2940</v>
      </c>
      <c r="B2865" s="35" t="s">
        <v>5444</v>
      </c>
      <c r="C2865" s="35" t="s">
        <v>7253</v>
      </c>
      <c r="D2865" s="35" t="s">
        <v>28</v>
      </c>
      <c r="E2865" s="35" t="str">
        <f t="shared" si="132"/>
        <v>M</v>
      </c>
      <c r="F2865" s="35">
        <v>90</v>
      </c>
      <c r="G2865" s="35" t="s">
        <v>7254</v>
      </c>
      <c r="H2865" s="35" t="s">
        <v>5222</v>
      </c>
      <c r="I2865" s="35" t="s">
        <v>32</v>
      </c>
      <c r="J2865" s="48">
        <v>44599</v>
      </c>
      <c r="K2865" s="35">
        <v>40</v>
      </c>
      <c r="L2865" s="49" t="s">
        <v>45</v>
      </c>
      <c r="M2865" s="50" t="str">
        <f>VLOOKUP(Table6[[#This Row],[Product]],Table3[],2)</f>
        <v>Gigastuff</v>
      </c>
      <c r="N2865" s="50" t="str">
        <f t="shared" si="133"/>
        <v>Feb</v>
      </c>
      <c r="O2865" s="56">
        <f t="shared" si="134"/>
        <v>2022</v>
      </c>
      <c r="P2865" s="51">
        <f>VLOOKUP(Table6[[#This Row],[Product]],Table3[],3)</f>
        <v>1.89</v>
      </c>
      <c r="Q2865" s="35">
        <f>VLOOKUP(Table6[[#This Row],[Product]],Table3[],4)</f>
        <v>18</v>
      </c>
      <c r="R2865" s="35">
        <f>Table6[[#This Row],[Quantity]]*Table6[[#This Row],[Case]]</f>
        <v>720</v>
      </c>
      <c r="S2865" s="35">
        <f>Table6[[#This Row],[Total Sales]]*Table6[[#This Row],[Cost]]</f>
        <v>1360.8</v>
      </c>
    </row>
    <row r="2866" spans="1:19" x14ac:dyDescent="0.3">
      <c r="A2866" s="54">
        <v>2941</v>
      </c>
      <c r="B2866" s="35" t="s">
        <v>7255</v>
      </c>
      <c r="C2866" s="35" t="s">
        <v>1340</v>
      </c>
      <c r="D2866" s="35" t="s">
        <v>51</v>
      </c>
      <c r="E2866" s="35" t="str">
        <f t="shared" si="132"/>
        <v>F</v>
      </c>
      <c r="F2866" s="35">
        <v>90</v>
      </c>
      <c r="G2866" s="35" t="s">
        <v>7256</v>
      </c>
      <c r="H2866" s="35" t="s">
        <v>5652</v>
      </c>
      <c r="I2866" s="35" t="s">
        <v>32</v>
      </c>
      <c r="J2866" s="48">
        <v>44723</v>
      </c>
      <c r="K2866" s="35">
        <v>72</v>
      </c>
      <c r="L2866" s="49" t="s">
        <v>20</v>
      </c>
      <c r="M2866" s="50" t="str">
        <f>VLOOKUP(Table6[[#This Row],[Product]],Table3[],2)</f>
        <v>Hyperwotsit</v>
      </c>
      <c r="N2866" s="50" t="str">
        <f t="shared" si="133"/>
        <v>Jun</v>
      </c>
      <c r="O2866" s="56">
        <f t="shared" si="134"/>
        <v>2022</v>
      </c>
      <c r="P2866" s="51">
        <f>VLOOKUP(Table6[[#This Row],[Product]],Table3[],3)</f>
        <v>2.0099999999999998</v>
      </c>
      <c r="Q2866" s="35">
        <f>VLOOKUP(Table6[[#This Row],[Product]],Table3[],4)</f>
        <v>20</v>
      </c>
      <c r="R2866" s="35">
        <f>Table6[[#This Row],[Quantity]]*Table6[[#This Row],[Case]]</f>
        <v>1440</v>
      </c>
      <c r="S2866" s="35">
        <f>Table6[[#This Row],[Total Sales]]*Table6[[#This Row],[Cost]]</f>
        <v>2894.3999999999996</v>
      </c>
    </row>
    <row r="2867" spans="1:19" x14ac:dyDescent="0.3">
      <c r="A2867" s="54">
        <v>2942</v>
      </c>
      <c r="B2867" s="35" t="s">
        <v>4296</v>
      </c>
      <c r="C2867" s="35" t="s">
        <v>6040</v>
      </c>
      <c r="D2867" s="35" t="s">
        <v>51</v>
      </c>
      <c r="E2867" s="35" t="str">
        <f t="shared" si="132"/>
        <v>F</v>
      </c>
      <c r="F2867" s="35">
        <v>90</v>
      </c>
      <c r="G2867" s="35" t="s">
        <v>7257</v>
      </c>
      <c r="H2867" s="35" t="s">
        <v>6</v>
      </c>
      <c r="I2867" s="35" t="s">
        <v>32</v>
      </c>
      <c r="J2867" s="48" t="s">
        <v>14188</v>
      </c>
      <c r="K2867" s="35">
        <v>63</v>
      </c>
      <c r="L2867" s="49" t="s">
        <v>70</v>
      </c>
      <c r="M2867" s="50" t="str">
        <f>VLOOKUP(Table6[[#This Row],[Product]],Table3[],2)</f>
        <v>Megawidget M</v>
      </c>
      <c r="N2867" s="50" t="str">
        <f t="shared" si="133"/>
        <v>Jul</v>
      </c>
      <c r="O2867" s="56">
        <f t="shared" si="134"/>
        <v>2020</v>
      </c>
      <c r="P2867" s="51">
        <f>VLOOKUP(Table6[[#This Row],[Product]],Table3[],3)</f>
        <v>1.29</v>
      </c>
      <c r="Q2867" s="35">
        <f>VLOOKUP(Table6[[#This Row],[Product]],Table3[],4)</f>
        <v>24</v>
      </c>
      <c r="R2867" s="35">
        <f>Table6[[#This Row],[Quantity]]*Table6[[#This Row],[Case]]</f>
        <v>1512</v>
      </c>
      <c r="S2867" s="35">
        <f>Table6[[#This Row],[Total Sales]]*Table6[[#This Row],[Cost]]</f>
        <v>1950.48</v>
      </c>
    </row>
    <row r="2868" spans="1:19" x14ac:dyDescent="0.3">
      <c r="A2868" s="54">
        <v>2943</v>
      </c>
      <c r="B2868" s="35" t="s">
        <v>4750</v>
      </c>
      <c r="C2868" s="35" t="s">
        <v>7258</v>
      </c>
      <c r="D2868" s="35" t="s">
        <v>28</v>
      </c>
      <c r="E2868" s="35" t="str">
        <f t="shared" si="132"/>
        <v>M</v>
      </c>
      <c r="F2868" s="35">
        <v>90</v>
      </c>
      <c r="G2868" s="35" t="s">
        <v>7259</v>
      </c>
      <c r="H2868" s="35" t="s">
        <v>970</v>
      </c>
      <c r="I2868" s="35" t="s">
        <v>187</v>
      </c>
      <c r="J2868" s="48">
        <v>43986</v>
      </c>
      <c r="K2868" s="35">
        <v>51</v>
      </c>
      <c r="L2868" s="49" t="s">
        <v>70</v>
      </c>
      <c r="M2868" s="50" t="str">
        <f>VLOOKUP(Table6[[#This Row],[Product]],Table3[],2)</f>
        <v>Megawidget M</v>
      </c>
      <c r="N2868" s="50" t="str">
        <f t="shared" si="133"/>
        <v>Jun</v>
      </c>
      <c r="O2868" s="56">
        <f t="shared" si="134"/>
        <v>2020</v>
      </c>
      <c r="P2868" s="51">
        <f>VLOOKUP(Table6[[#This Row],[Product]],Table3[],3)</f>
        <v>1.29</v>
      </c>
      <c r="Q2868" s="35">
        <f>VLOOKUP(Table6[[#This Row],[Product]],Table3[],4)</f>
        <v>24</v>
      </c>
      <c r="R2868" s="35">
        <f>Table6[[#This Row],[Quantity]]*Table6[[#This Row],[Case]]</f>
        <v>1224</v>
      </c>
      <c r="S2868" s="35">
        <f>Table6[[#This Row],[Total Sales]]*Table6[[#This Row],[Cost]]</f>
        <v>1578.96</v>
      </c>
    </row>
    <row r="2869" spans="1:19" x14ac:dyDescent="0.3">
      <c r="A2869" s="54">
        <v>2944</v>
      </c>
      <c r="B2869" s="35" t="s">
        <v>7061</v>
      </c>
      <c r="C2869" s="35" t="s">
        <v>4580</v>
      </c>
      <c r="D2869" s="35" t="s">
        <v>28</v>
      </c>
      <c r="E2869" s="35" t="str">
        <f t="shared" si="132"/>
        <v>M</v>
      </c>
      <c r="F2869" s="35">
        <v>90</v>
      </c>
      <c r="G2869" s="35" t="s">
        <v>7260</v>
      </c>
      <c r="H2869" s="35" t="s">
        <v>7261</v>
      </c>
      <c r="I2869" s="35" t="s">
        <v>32</v>
      </c>
      <c r="J2869" s="48" t="s">
        <v>13800</v>
      </c>
      <c r="K2869" s="35">
        <v>33</v>
      </c>
      <c r="L2869" s="49" t="s">
        <v>39</v>
      </c>
      <c r="M2869" s="50" t="str">
        <f>VLOOKUP(Table6[[#This Row],[Product]],Table3[],2)</f>
        <v>Ultrathing V1</v>
      </c>
      <c r="N2869" s="50" t="str">
        <f t="shared" si="133"/>
        <v>Oct</v>
      </c>
      <c r="O2869" s="56">
        <f t="shared" si="134"/>
        <v>2020</v>
      </c>
      <c r="P2869" s="51">
        <f>VLOOKUP(Table6[[#This Row],[Product]],Table3[],3)</f>
        <v>1.79</v>
      </c>
      <c r="Q2869" s="35">
        <f>VLOOKUP(Table6[[#This Row],[Product]],Table3[],4)</f>
        <v>17</v>
      </c>
      <c r="R2869" s="35">
        <f>Table6[[#This Row],[Quantity]]*Table6[[#This Row],[Case]]</f>
        <v>561</v>
      </c>
      <c r="S2869" s="35">
        <f>Table6[[#This Row],[Total Sales]]*Table6[[#This Row],[Cost]]</f>
        <v>1004.19</v>
      </c>
    </row>
    <row r="2870" spans="1:19" x14ac:dyDescent="0.3">
      <c r="A2870" s="54">
        <v>2945</v>
      </c>
      <c r="B2870" s="35" t="s">
        <v>3111</v>
      </c>
      <c r="C2870" s="35" t="s">
        <v>5568</v>
      </c>
      <c r="D2870" s="35" t="s">
        <v>28</v>
      </c>
      <c r="E2870" s="35" t="str">
        <f t="shared" si="132"/>
        <v>M</v>
      </c>
      <c r="F2870" s="35">
        <v>30</v>
      </c>
      <c r="G2870" s="35" t="s">
        <v>7262</v>
      </c>
      <c r="H2870" s="35" t="s">
        <v>2212</v>
      </c>
      <c r="I2870" s="35" t="s">
        <v>32</v>
      </c>
      <c r="J2870" s="48" t="s">
        <v>13973</v>
      </c>
      <c r="K2870" s="35">
        <v>65</v>
      </c>
      <c r="L2870" s="49" t="s">
        <v>64</v>
      </c>
      <c r="M2870" s="50" t="str">
        <f>VLOOKUP(Table6[[#This Row],[Product]],Table3[],2)</f>
        <v>Ultrathing V4</v>
      </c>
      <c r="N2870" s="50" t="str">
        <f t="shared" si="133"/>
        <v>Dec</v>
      </c>
      <c r="O2870" s="56">
        <f t="shared" si="134"/>
        <v>2022</v>
      </c>
      <c r="P2870" s="51">
        <f>VLOOKUP(Table6[[#This Row],[Product]],Table3[],3)</f>
        <v>3.99</v>
      </c>
      <c r="Q2870" s="35">
        <f>VLOOKUP(Table6[[#This Row],[Product]],Table3[],4)</f>
        <v>24</v>
      </c>
      <c r="R2870" s="35">
        <f>Table6[[#This Row],[Quantity]]*Table6[[#This Row],[Case]]</f>
        <v>1560</v>
      </c>
      <c r="S2870" s="35">
        <f>Table6[[#This Row],[Total Sales]]*Table6[[#This Row],[Cost]]</f>
        <v>6224.4000000000005</v>
      </c>
    </row>
    <row r="2871" spans="1:19" x14ac:dyDescent="0.3">
      <c r="A2871" s="54">
        <v>2946</v>
      </c>
      <c r="B2871" s="35" t="s">
        <v>6557</v>
      </c>
      <c r="C2871" s="35" t="s">
        <v>6888</v>
      </c>
      <c r="D2871" s="35" t="s">
        <v>28</v>
      </c>
      <c r="E2871" s="35" t="str">
        <f t="shared" si="132"/>
        <v>M</v>
      </c>
      <c r="F2871" s="35">
        <v>60</v>
      </c>
      <c r="G2871" s="35" t="s">
        <v>7263</v>
      </c>
      <c r="H2871" s="35" t="s">
        <v>2579</v>
      </c>
      <c r="I2871" s="35" t="s">
        <v>425</v>
      </c>
      <c r="J2871" s="48">
        <v>44389</v>
      </c>
      <c r="K2871" s="35">
        <v>91</v>
      </c>
      <c r="L2871" s="49" t="s">
        <v>159</v>
      </c>
      <c r="M2871" s="50" t="str">
        <f>VLOOKUP(Table6[[#This Row],[Product]],Table3[],2)</f>
        <v>Ultrathing V3</v>
      </c>
      <c r="N2871" s="50" t="str">
        <f t="shared" si="133"/>
        <v>Jul</v>
      </c>
      <c r="O2871" s="56">
        <f t="shared" si="134"/>
        <v>2021</v>
      </c>
      <c r="P2871" s="51">
        <f>VLOOKUP(Table6[[#This Row],[Product]],Table3[],3)</f>
        <v>3.39</v>
      </c>
      <c r="Q2871" s="35">
        <f>VLOOKUP(Table6[[#This Row],[Product]],Table3[],4)</f>
        <v>24</v>
      </c>
      <c r="R2871" s="35">
        <f>Table6[[#This Row],[Quantity]]*Table6[[#This Row],[Case]]</f>
        <v>2184</v>
      </c>
      <c r="S2871" s="35">
        <f>Table6[[#This Row],[Total Sales]]*Table6[[#This Row],[Cost]]</f>
        <v>7403.76</v>
      </c>
    </row>
    <row r="2872" spans="1:19" x14ac:dyDescent="0.3">
      <c r="A2872" s="54">
        <v>2947</v>
      </c>
      <c r="B2872" s="35" t="s">
        <v>7264</v>
      </c>
      <c r="C2872" s="35" t="s">
        <v>4570</v>
      </c>
      <c r="D2872" s="35" t="s">
        <v>51</v>
      </c>
      <c r="E2872" s="35" t="str">
        <f t="shared" si="132"/>
        <v>F</v>
      </c>
      <c r="F2872" s="35">
        <v>60</v>
      </c>
      <c r="G2872" s="35" t="s">
        <v>7263</v>
      </c>
      <c r="H2872" s="35" t="s">
        <v>1026</v>
      </c>
      <c r="I2872" s="35" t="s">
        <v>32</v>
      </c>
      <c r="J2872" s="48">
        <v>44168</v>
      </c>
      <c r="K2872" s="35">
        <v>37</v>
      </c>
      <c r="L2872" s="49" t="s">
        <v>80</v>
      </c>
      <c r="M2872" s="50" t="str">
        <f>VLOOKUP(Table6[[#This Row],[Product]],Table3[],2)</f>
        <v>Ultrathing V2</v>
      </c>
      <c r="N2872" s="50" t="str">
        <f t="shared" si="133"/>
        <v>Dec</v>
      </c>
      <c r="O2872" s="56">
        <f t="shared" si="134"/>
        <v>2020</v>
      </c>
      <c r="P2872" s="51">
        <f>VLOOKUP(Table6[[#This Row],[Product]],Table3[],3)</f>
        <v>2.95</v>
      </c>
      <c r="Q2872" s="35">
        <f>VLOOKUP(Table6[[#This Row],[Product]],Table3[],4)</f>
        <v>20</v>
      </c>
      <c r="R2872" s="35">
        <f>Table6[[#This Row],[Quantity]]*Table6[[#This Row],[Case]]</f>
        <v>740</v>
      </c>
      <c r="S2872" s="35">
        <f>Table6[[#This Row],[Total Sales]]*Table6[[#This Row],[Cost]]</f>
        <v>2183</v>
      </c>
    </row>
    <row r="2873" spans="1:19" x14ac:dyDescent="0.3">
      <c r="A2873" s="54">
        <v>2948</v>
      </c>
      <c r="B2873" s="35" t="s">
        <v>2246</v>
      </c>
      <c r="C2873" s="35" t="s">
        <v>2955</v>
      </c>
      <c r="D2873" s="35" t="s">
        <v>28</v>
      </c>
      <c r="E2873" s="35" t="str">
        <f t="shared" si="132"/>
        <v>M</v>
      </c>
      <c r="F2873" s="35">
        <v>30</v>
      </c>
      <c r="G2873" s="35" t="s">
        <v>7265</v>
      </c>
      <c r="H2873" s="35" t="s">
        <v>2720</v>
      </c>
      <c r="I2873" s="35" t="s">
        <v>32</v>
      </c>
      <c r="J2873" s="48" t="s">
        <v>14145</v>
      </c>
      <c r="K2873" s="35">
        <v>13</v>
      </c>
      <c r="L2873" s="49" t="s">
        <v>101</v>
      </c>
      <c r="M2873" s="50" t="str">
        <f>VLOOKUP(Table6[[#This Row],[Product]],Table3[],2)</f>
        <v>Superwossname</v>
      </c>
      <c r="N2873" s="50" t="str">
        <f t="shared" si="133"/>
        <v>May</v>
      </c>
      <c r="O2873" s="56">
        <f t="shared" si="134"/>
        <v>2020</v>
      </c>
      <c r="P2873" s="51">
        <f>VLOOKUP(Table6[[#This Row],[Product]],Table3[],3)</f>
        <v>3.49</v>
      </c>
      <c r="Q2873" s="35">
        <f>VLOOKUP(Table6[[#This Row],[Product]],Table3[],4)</f>
        <v>20</v>
      </c>
      <c r="R2873" s="35">
        <f>Table6[[#This Row],[Quantity]]*Table6[[#This Row],[Case]]</f>
        <v>260</v>
      </c>
      <c r="S2873" s="35">
        <f>Table6[[#This Row],[Total Sales]]*Table6[[#This Row],[Cost]]</f>
        <v>907.40000000000009</v>
      </c>
    </row>
    <row r="2874" spans="1:19" x14ac:dyDescent="0.3">
      <c r="A2874" s="54">
        <v>2949</v>
      </c>
      <c r="B2874" s="35" t="s">
        <v>2177</v>
      </c>
      <c r="C2874" s="35" t="s">
        <v>6351</v>
      </c>
      <c r="D2874" s="35" t="s">
        <v>15</v>
      </c>
      <c r="E2874" s="35" t="str">
        <f t="shared" si="132"/>
        <v>F</v>
      </c>
      <c r="F2874" s="35">
        <v>90</v>
      </c>
      <c r="G2874" s="35" t="s">
        <v>7265</v>
      </c>
      <c r="H2874" s="35" t="s">
        <v>1751</v>
      </c>
      <c r="I2874" s="35" t="s">
        <v>32</v>
      </c>
      <c r="J2874" s="48" t="s">
        <v>14089</v>
      </c>
      <c r="K2874" s="35">
        <v>17</v>
      </c>
      <c r="L2874" s="49" t="s">
        <v>101</v>
      </c>
      <c r="M2874" s="50" t="str">
        <f>VLOOKUP(Table6[[#This Row],[Product]],Table3[],2)</f>
        <v>Superwossname</v>
      </c>
      <c r="N2874" s="50" t="str">
        <f t="shared" si="133"/>
        <v>Apr</v>
      </c>
      <c r="O2874" s="56">
        <f t="shared" si="134"/>
        <v>2020</v>
      </c>
      <c r="P2874" s="51">
        <f>VLOOKUP(Table6[[#This Row],[Product]],Table3[],3)</f>
        <v>3.49</v>
      </c>
      <c r="Q2874" s="35">
        <f>VLOOKUP(Table6[[#This Row],[Product]],Table3[],4)</f>
        <v>20</v>
      </c>
      <c r="R2874" s="35">
        <f>Table6[[#This Row],[Quantity]]*Table6[[#This Row],[Case]]</f>
        <v>340</v>
      </c>
      <c r="S2874" s="35">
        <f>Table6[[#This Row],[Total Sales]]*Table6[[#This Row],[Cost]]</f>
        <v>1186.6000000000001</v>
      </c>
    </row>
    <row r="2875" spans="1:19" x14ac:dyDescent="0.3">
      <c r="A2875" s="54">
        <v>2950</v>
      </c>
      <c r="B2875" s="35" t="s">
        <v>1886</v>
      </c>
      <c r="C2875" s="35" t="s">
        <v>7266</v>
      </c>
      <c r="D2875" s="35" t="s">
        <v>51</v>
      </c>
      <c r="E2875" s="35" t="str">
        <f t="shared" si="132"/>
        <v>F</v>
      </c>
      <c r="F2875" s="35">
        <v>60</v>
      </c>
      <c r="G2875" s="35" t="s">
        <v>7267</v>
      </c>
      <c r="H2875" s="35" t="s">
        <v>7120</v>
      </c>
      <c r="I2875" s="35" t="s">
        <v>294</v>
      </c>
      <c r="J2875" s="48">
        <v>44507</v>
      </c>
      <c r="K2875" s="35">
        <v>5</v>
      </c>
      <c r="L2875" s="49" t="s">
        <v>54</v>
      </c>
      <c r="M2875" s="50" t="str">
        <f>VLOOKUP(Table6[[#This Row],[Product]],Table3[],2)</f>
        <v>Megawidget S</v>
      </c>
      <c r="N2875" s="50" t="str">
        <f t="shared" si="133"/>
        <v>Nov</v>
      </c>
      <c r="O2875" s="56">
        <f t="shared" si="134"/>
        <v>2021</v>
      </c>
      <c r="P2875" s="51">
        <f>VLOOKUP(Table6[[#This Row],[Product]],Table3[],3)</f>
        <v>0.69</v>
      </c>
      <c r="Q2875" s="35">
        <f>VLOOKUP(Table6[[#This Row],[Product]],Table3[],4)</f>
        <v>24</v>
      </c>
      <c r="R2875" s="35">
        <f>Table6[[#This Row],[Quantity]]*Table6[[#This Row],[Case]]</f>
        <v>120</v>
      </c>
      <c r="S2875" s="35">
        <f>Table6[[#This Row],[Total Sales]]*Table6[[#This Row],[Cost]]</f>
        <v>82.8</v>
      </c>
    </row>
    <row r="2876" spans="1:19" x14ac:dyDescent="0.3">
      <c r="A2876" s="54">
        <v>2951</v>
      </c>
      <c r="B2876" s="35" t="s">
        <v>2335</v>
      </c>
      <c r="C2876" s="35" t="s">
        <v>536</v>
      </c>
      <c r="D2876" s="35" t="s">
        <v>28</v>
      </c>
      <c r="E2876" s="35" t="str">
        <f t="shared" si="132"/>
        <v>M</v>
      </c>
      <c r="F2876" s="35">
        <v>90</v>
      </c>
      <c r="G2876" s="35" t="s">
        <v>7268</v>
      </c>
      <c r="H2876" s="35" t="s">
        <v>7269</v>
      </c>
      <c r="I2876" s="35" t="s">
        <v>187</v>
      </c>
      <c r="J2876" s="48" t="s">
        <v>14230</v>
      </c>
      <c r="K2876" s="35">
        <v>81</v>
      </c>
      <c r="L2876" s="49" t="s">
        <v>159</v>
      </c>
      <c r="M2876" s="50" t="str">
        <f>VLOOKUP(Table6[[#This Row],[Product]],Table3[],2)</f>
        <v>Ultrathing V3</v>
      </c>
      <c r="N2876" s="50" t="str">
        <f t="shared" si="133"/>
        <v>May</v>
      </c>
      <c r="O2876" s="56">
        <f t="shared" si="134"/>
        <v>2020</v>
      </c>
      <c r="P2876" s="51">
        <f>VLOOKUP(Table6[[#This Row],[Product]],Table3[],3)</f>
        <v>3.39</v>
      </c>
      <c r="Q2876" s="35">
        <f>VLOOKUP(Table6[[#This Row],[Product]],Table3[],4)</f>
        <v>24</v>
      </c>
      <c r="R2876" s="35">
        <f>Table6[[#This Row],[Quantity]]*Table6[[#This Row],[Case]]</f>
        <v>1944</v>
      </c>
      <c r="S2876" s="35">
        <f>Table6[[#This Row],[Total Sales]]*Table6[[#This Row],[Cost]]</f>
        <v>6590.16</v>
      </c>
    </row>
    <row r="2877" spans="1:19" x14ac:dyDescent="0.3">
      <c r="A2877" s="54">
        <v>2952</v>
      </c>
      <c r="B2877" s="35" t="s">
        <v>6557</v>
      </c>
      <c r="C2877" s="35" t="s">
        <v>7270</v>
      </c>
      <c r="D2877" s="35" t="s">
        <v>28</v>
      </c>
      <c r="E2877" s="35" t="str">
        <f t="shared" si="132"/>
        <v>M</v>
      </c>
      <c r="F2877" s="35">
        <v>60</v>
      </c>
      <c r="G2877" s="35" t="s">
        <v>7271</v>
      </c>
      <c r="H2877" s="35" t="s">
        <v>4100</v>
      </c>
      <c r="I2877" s="35" t="s">
        <v>294</v>
      </c>
      <c r="J2877" s="48" t="s">
        <v>13945</v>
      </c>
      <c r="K2877" s="35">
        <v>15</v>
      </c>
      <c r="L2877" s="49" t="s">
        <v>20</v>
      </c>
      <c r="M2877" s="50" t="str">
        <f>VLOOKUP(Table6[[#This Row],[Product]],Table3[],2)</f>
        <v>Hyperwotsit</v>
      </c>
      <c r="N2877" s="50" t="str">
        <f t="shared" si="133"/>
        <v>Dec</v>
      </c>
      <c r="O2877" s="56">
        <f t="shared" si="134"/>
        <v>2021</v>
      </c>
      <c r="P2877" s="51">
        <f>VLOOKUP(Table6[[#This Row],[Product]],Table3[],3)</f>
        <v>2.0099999999999998</v>
      </c>
      <c r="Q2877" s="35">
        <f>VLOOKUP(Table6[[#This Row],[Product]],Table3[],4)</f>
        <v>20</v>
      </c>
      <c r="R2877" s="35">
        <f>Table6[[#This Row],[Quantity]]*Table6[[#This Row],[Case]]</f>
        <v>300</v>
      </c>
      <c r="S2877" s="35">
        <f>Table6[[#This Row],[Total Sales]]*Table6[[#This Row],[Cost]]</f>
        <v>602.99999999999989</v>
      </c>
    </row>
    <row r="2878" spans="1:19" x14ac:dyDescent="0.3">
      <c r="A2878" s="54">
        <v>2953</v>
      </c>
      <c r="B2878" s="35" t="s">
        <v>2231</v>
      </c>
      <c r="C2878" s="35" t="s">
        <v>2505</v>
      </c>
      <c r="D2878" s="35" t="s">
        <v>28</v>
      </c>
      <c r="E2878" s="35" t="str">
        <f t="shared" si="132"/>
        <v>M</v>
      </c>
      <c r="F2878" s="35">
        <v>60</v>
      </c>
      <c r="G2878" s="35" t="s">
        <v>7272</v>
      </c>
      <c r="H2878" s="35" t="s">
        <v>534</v>
      </c>
      <c r="I2878" s="35" t="s">
        <v>32</v>
      </c>
      <c r="J2878" s="48">
        <v>44475</v>
      </c>
      <c r="K2878" s="35">
        <v>66</v>
      </c>
      <c r="L2878" s="49" t="s">
        <v>39</v>
      </c>
      <c r="M2878" s="50" t="str">
        <f>VLOOKUP(Table6[[#This Row],[Product]],Table3[],2)</f>
        <v>Ultrathing V1</v>
      </c>
      <c r="N2878" s="50" t="str">
        <f t="shared" si="133"/>
        <v>Oct</v>
      </c>
      <c r="O2878" s="56">
        <f t="shared" si="134"/>
        <v>2021</v>
      </c>
      <c r="P2878" s="51">
        <f>VLOOKUP(Table6[[#This Row],[Product]],Table3[],3)</f>
        <v>1.79</v>
      </c>
      <c r="Q2878" s="35">
        <f>VLOOKUP(Table6[[#This Row],[Product]],Table3[],4)</f>
        <v>17</v>
      </c>
      <c r="R2878" s="35">
        <f>Table6[[#This Row],[Quantity]]*Table6[[#This Row],[Case]]</f>
        <v>1122</v>
      </c>
      <c r="S2878" s="35">
        <f>Table6[[#This Row],[Total Sales]]*Table6[[#This Row],[Cost]]</f>
        <v>2008.38</v>
      </c>
    </row>
    <row r="2879" spans="1:19" x14ac:dyDescent="0.3">
      <c r="A2879" s="54">
        <v>2954</v>
      </c>
      <c r="B2879" s="35" t="s">
        <v>1678</v>
      </c>
      <c r="C2879" s="35" t="s">
        <v>1145</v>
      </c>
      <c r="D2879" s="35" t="s">
        <v>28</v>
      </c>
      <c r="E2879" s="35" t="str">
        <f t="shared" si="132"/>
        <v>M</v>
      </c>
      <c r="F2879" s="35">
        <v>60</v>
      </c>
      <c r="G2879" s="35" t="s">
        <v>7273</v>
      </c>
      <c r="H2879" s="35" t="s">
        <v>566</v>
      </c>
      <c r="I2879" s="35" t="s">
        <v>110</v>
      </c>
      <c r="J2879" s="48" t="s">
        <v>13907</v>
      </c>
      <c r="K2879" s="35">
        <v>27</v>
      </c>
      <c r="L2879" s="49" t="s">
        <v>159</v>
      </c>
      <c r="M2879" s="50" t="str">
        <f>VLOOKUP(Table6[[#This Row],[Product]],Table3[],2)</f>
        <v>Ultrathing V3</v>
      </c>
      <c r="N2879" s="50" t="str">
        <f t="shared" si="133"/>
        <v>Jul</v>
      </c>
      <c r="O2879" s="56">
        <f t="shared" si="134"/>
        <v>2020</v>
      </c>
      <c r="P2879" s="51">
        <f>VLOOKUP(Table6[[#This Row],[Product]],Table3[],3)</f>
        <v>3.39</v>
      </c>
      <c r="Q2879" s="35">
        <f>VLOOKUP(Table6[[#This Row],[Product]],Table3[],4)</f>
        <v>24</v>
      </c>
      <c r="R2879" s="35">
        <f>Table6[[#This Row],[Quantity]]*Table6[[#This Row],[Case]]</f>
        <v>648</v>
      </c>
      <c r="S2879" s="35">
        <f>Table6[[#This Row],[Total Sales]]*Table6[[#This Row],[Cost]]</f>
        <v>2196.7200000000003</v>
      </c>
    </row>
    <row r="2880" spans="1:19" x14ac:dyDescent="0.3">
      <c r="A2880" s="54">
        <v>2955</v>
      </c>
      <c r="B2880" s="35" t="s">
        <v>2371</v>
      </c>
      <c r="C2880" s="35" t="s">
        <v>4629</v>
      </c>
      <c r="D2880" s="35" t="s">
        <v>28</v>
      </c>
      <c r="E2880" s="35" t="str">
        <f t="shared" si="132"/>
        <v>M</v>
      </c>
      <c r="F2880" s="35">
        <v>90</v>
      </c>
      <c r="G2880" s="35" t="s">
        <v>7274</v>
      </c>
      <c r="H2880" s="35" t="s">
        <v>4386</v>
      </c>
      <c r="I2880" s="35" t="s">
        <v>32</v>
      </c>
      <c r="J2880" s="48">
        <v>44107</v>
      </c>
      <c r="K2880" s="35">
        <v>44</v>
      </c>
      <c r="L2880" s="49" t="s">
        <v>45</v>
      </c>
      <c r="M2880" s="50" t="str">
        <f>VLOOKUP(Table6[[#This Row],[Product]],Table3[],2)</f>
        <v>Gigastuff</v>
      </c>
      <c r="N2880" s="50" t="str">
        <f t="shared" si="133"/>
        <v>Oct</v>
      </c>
      <c r="O2880" s="56">
        <f t="shared" si="134"/>
        <v>2020</v>
      </c>
      <c r="P2880" s="51">
        <f>VLOOKUP(Table6[[#This Row],[Product]],Table3[],3)</f>
        <v>1.89</v>
      </c>
      <c r="Q2880" s="35">
        <f>VLOOKUP(Table6[[#This Row],[Product]],Table3[],4)</f>
        <v>18</v>
      </c>
      <c r="R2880" s="35">
        <f>Table6[[#This Row],[Quantity]]*Table6[[#This Row],[Case]]</f>
        <v>792</v>
      </c>
      <c r="S2880" s="35">
        <f>Table6[[#This Row],[Total Sales]]*Table6[[#This Row],[Cost]]</f>
        <v>1496.8799999999999</v>
      </c>
    </row>
    <row r="2881" spans="1:19" x14ac:dyDescent="0.3">
      <c r="A2881" s="54">
        <v>2956</v>
      </c>
      <c r="B2881" s="35" t="s">
        <v>563</v>
      </c>
      <c r="C2881" s="35" t="s">
        <v>3352</v>
      </c>
      <c r="D2881" s="35" t="s">
        <v>15</v>
      </c>
      <c r="E2881" s="35" t="str">
        <f t="shared" si="132"/>
        <v>F</v>
      </c>
      <c r="F2881" s="35">
        <v>60</v>
      </c>
      <c r="G2881" s="35" t="s">
        <v>7275</v>
      </c>
      <c r="H2881" s="35" t="s">
        <v>1901</v>
      </c>
      <c r="I2881" s="35" t="s">
        <v>178</v>
      </c>
      <c r="J2881" s="48">
        <v>44114</v>
      </c>
      <c r="K2881" s="35">
        <v>63</v>
      </c>
      <c r="L2881" s="49" t="s">
        <v>101</v>
      </c>
      <c r="M2881" s="50" t="str">
        <f>VLOOKUP(Table6[[#This Row],[Product]],Table3[],2)</f>
        <v>Superwossname</v>
      </c>
      <c r="N2881" s="50" t="str">
        <f t="shared" si="133"/>
        <v>Oct</v>
      </c>
      <c r="O2881" s="56">
        <f t="shared" si="134"/>
        <v>2020</v>
      </c>
      <c r="P2881" s="51">
        <f>VLOOKUP(Table6[[#This Row],[Product]],Table3[],3)</f>
        <v>3.49</v>
      </c>
      <c r="Q2881" s="35">
        <f>VLOOKUP(Table6[[#This Row],[Product]],Table3[],4)</f>
        <v>20</v>
      </c>
      <c r="R2881" s="35">
        <f>Table6[[#This Row],[Quantity]]*Table6[[#This Row],[Case]]</f>
        <v>1260</v>
      </c>
      <c r="S2881" s="35">
        <f>Table6[[#This Row],[Total Sales]]*Table6[[#This Row],[Cost]]</f>
        <v>4397.4000000000005</v>
      </c>
    </row>
    <row r="2882" spans="1:19" x14ac:dyDescent="0.3">
      <c r="A2882" s="54">
        <v>2957</v>
      </c>
      <c r="B2882" s="35" t="s">
        <v>7276</v>
      </c>
      <c r="C2882" s="35" t="s">
        <v>441</v>
      </c>
      <c r="D2882" s="35" t="s">
        <v>15</v>
      </c>
      <c r="E2882" s="35" t="str">
        <f t="shared" si="132"/>
        <v>F</v>
      </c>
      <c r="F2882" s="35">
        <v>90</v>
      </c>
      <c r="G2882" s="35" t="s">
        <v>15190</v>
      </c>
      <c r="H2882" s="35" t="s">
        <v>5316</v>
      </c>
      <c r="I2882" s="35" t="s">
        <v>25</v>
      </c>
      <c r="J2882" s="48" t="s">
        <v>14156</v>
      </c>
      <c r="K2882" s="35">
        <v>79</v>
      </c>
      <c r="L2882" s="49" t="s">
        <v>80</v>
      </c>
      <c r="M2882" s="50" t="str">
        <f>VLOOKUP(Table6[[#This Row],[Product]],Table3[],2)</f>
        <v>Ultrathing V2</v>
      </c>
      <c r="N2882" s="50" t="str">
        <f t="shared" si="133"/>
        <v>Sep</v>
      </c>
      <c r="O2882" s="56">
        <f t="shared" si="134"/>
        <v>2021</v>
      </c>
      <c r="P2882" s="51">
        <f>VLOOKUP(Table6[[#This Row],[Product]],Table3[],3)</f>
        <v>2.95</v>
      </c>
      <c r="Q2882" s="35">
        <f>VLOOKUP(Table6[[#This Row],[Product]],Table3[],4)</f>
        <v>20</v>
      </c>
      <c r="R2882" s="35">
        <f>Table6[[#This Row],[Quantity]]*Table6[[#This Row],[Case]]</f>
        <v>1580</v>
      </c>
      <c r="S2882" s="35">
        <f>Table6[[#This Row],[Total Sales]]*Table6[[#This Row],[Cost]]</f>
        <v>4661</v>
      </c>
    </row>
    <row r="2883" spans="1:19" x14ac:dyDescent="0.3">
      <c r="A2883" s="54">
        <v>2958</v>
      </c>
      <c r="B2883" s="35" t="s">
        <v>4359</v>
      </c>
      <c r="C2883" s="35" t="s">
        <v>7278</v>
      </c>
      <c r="D2883" s="35" t="s">
        <v>28</v>
      </c>
      <c r="E2883" s="35" t="str">
        <f t="shared" ref="E2883:E2946" si="135">IF(OR(D2883="Mrs", D2883="Miss", D2883="Ms"), "F", IF(OR(D2883="Mr"), "M", IF(OR(D2883="Dr", D2883="Prof", D2883="Rev"), "M/F", "")))</f>
        <v>M</v>
      </c>
      <c r="F2883" s="35">
        <v>90</v>
      </c>
      <c r="G2883" s="35" t="s">
        <v>7279</v>
      </c>
      <c r="H2883" s="35" t="s">
        <v>1168</v>
      </c>
      <c r="I2883" s="35" t="s">
        <v>32</v>
      </c>
      <c r="J2883" s="48" t="s">
        <v>13649</v>
      </c>
      <c r="K2883" s="35">
        <v>53</v>
      </c>
      <c r="L2883" s="49" t="s">
        <v>70</v>
      </c>
      <c r="M2883" s="50" t="str">
        <f>VLOOKUP(Table6[[#This Row],[Product]],Table3[],2)</f>
        <v>Megawidget M</v>
      </c>
      <c r="N2883" s="50" t="str">
        <f t="shared" ref="N2883:N2946" si="136">TEXT(J2883,"mmm")</f>
        <v>May</v>
      </c>
      <c r="O2883" s="56">
        <f t="shared" ref="O2883:O2946" si="137">YEAR(J2883)</f>
        <v>2022</v>
      </c>
      <c r="P2883" s="51">
        <f>VLOOKUP(Table6[[#This Row],[Product]],Table3[],3)</f>
        <v>1.29</v>
      </c>
      <c r="Q2883" s="35">
        <f>VLOOKUP(Table6[[#This Row],[Product]],Table3[],4)</f>
        <v>24</v>
      </c>
      <c r="R2883" s="35">
        <f>Table6[[#This Row],[Quantity]]*Table6[[#This Row],[Case]]</f>
        <v>1272</v>
      </c>
      <c r="S2883" s="35">
        <f>Table6[[#This Row],[Total Sales]]*Table6[[#This Row],[Cost]]</f>
        <v>1640.88</v>
      </c>
    </row>
    <row r="2884" spans="1:19" x14ac:dyDescent="0.3">
      <c r="A2884" s="54">
        <v>2959</v>
      </c>
      <c r="B2884" s="35" t="s">
        <v>4644</v>
      </c>
      <c r="C2884" s="35" t="s">
        <v>2585</v>
      </c>
      <c r="D2884" s="35" t="s">
        <v>117</v>
      </c>
      <c r="E2884" s="35" t="str">
        <f t="shared" si="135"/>
        <v>M/F</v>
      </c>
      <c r="F2884" s="35">
        <v>30</v>
      </c>
      <c r="G2884" s="35" t="s">
        <v>7280</v>
      </c>
      <c r="H2884" s="35" t="s">
        <v>7281</v>
      </c>
      <c r="I2884" s="35" t="s">
        <v>25</v>
      </c>
      <c r="J2884" s="48" t="s">
        <v>14231</v>
      </c>
      <c r="K2884" s="35">
        <v>52</v>
      </c>
      <c r="L2884" s="49" t="s">
        <v>64</v>
      </c>
      <c r="M2884" s="50" t="str">
        <f>VLOOKUP(Table6[[#This Row],[Product]],Table3[],2)</f>
        <v>Ultrathing V4</v>
      </c>
      <c r="N2884" s="50" t="str">
        <f t="shared" si="136"/>
        <v>Jun</v>
      </c>
      <c r="O2884" s="56">
        <f t="shared" si="137"/>
        <v>2020</v>
      </c>
      <c r="P2884" s="51">
        <f>VLOOKUP(Table6[[#This Row],[Product]],Table3[],3)</f>
        <v>3.99</v>
      </c>
      <c r="Q2884" s="35">
        <f>VLOOKUP(Table6[[#This Row],[Product]],Table3[],4)</f>
        <v>24</v>
      </c>
      <c r="R2884" s="35">
        <f>Table6[[#This Row],[Quantity]]*Table6[[#This Row],[Case]]</f>
        <v>1248</v>
      </c>
      <c r="S2884" s="35">
        <f>Table6[[#This Row],[Total Sales]]*Table6[[#This Row],[Cost]]</f>
        <v>4979.5200000000004</v>
      </c>
    </row>
    <row r="2885" spans="1:19" x14ac:dyDescent="0.3">
      <c r="A2885" s="54">
        <v>2960</v>
      </c>
      <c r="B2885" s="35" t="s">
        <v>1928</v>
      </c>
      <c r="C2885" s="35" t="s">
        <v>1967</v>
      </c>
      <c r="D2885" s="35" t="s">
        <v>51</v>
      </c>
      <c r="E2885" s="35" t="str">
        <f t="shared" si="135"/>
        <v>F</v>
      </c>
      <c r="F2885" s="35">
        <v>30</v>
      </c>
      <c r="G2885" s="35" t="s">
        <v>14338</v>
      </c>
      <c r="H2885" s="35" t="s">
        <v>4870</v>
      </c>
      <c r="I2885" s="35" t="s">
        <v>146</v>
      </c>
      <c r="J2885" s="48">
        <v>44743</v>
      </c>
      <c r="K2885" s="35">
        <v>102</v>
      </c>
      <c r="L2885" s="49" t="s">
        <v>64</v>
      </c>
      <c r="M2885" s="50" t="str">
        <f>VLOOKUP(Table6[[#This Row],[Product]],Table3[],2)</f>
        <v>Ultrathing V4</v>
      </c>
      <c r="N2885" s="50" t="str">
        <f t="shared" si="136"/>
        <v>Jul</v>
      </c>
      <c r="O2885" s="56">
        <f t="shared" si="137"/>
        <v>2022</v>
      </c>
      <c r="P2885" s="51">
        <f>VLOOKUP(Table6[[#This Row],[Product]],Table3[],3)</f>
        <v>3.99</v>
      </c>
      <c r="Q2885" s="35">
        <f>VLOOKUP(Table6[[#This Row],[Product]],Table3[],4)</f>
        <v>24</v>
      </c>
      <c r="R2885" s="35">
        <f>Table6[[#This Row],[Quantity]]*Table6[[#This Row],[Case]]</f>
        <v>2448</v>
      </c>
      <c r="S2885" s="35">
        <f>Table6[[#This Row],[Total Sales]]*Table6[[#This Row],[Cost]]</f>
        <v>9767.52</v>
      </c>
    </row>
    <row r="2886" spans="1:19" x14ac:dyDescent="0.3">
      <c r="A2886" s="54">
        <v>2961</v>
      </c>
      <c r="B2886" s="35" t="s">
        <v>7283</v>
      </c>
      <c r="C2886" s="35" t="s">
        <v>5870</v>
      </c>
      <c r="D2886" s="35" t="s">
        <v>51</v>
      </c>
      <c r="E2886" s="35" t="str">
        <f t="shared" si="135"/>
        <v>F</v>
      </c>
      <c r="F2886" s="35">
        <v>60</v>
      </c>
      <c r="G2886" s="35" t="s">
        <v>13604</v>
      </c>
      <c r="H2886" s="35" t="s">
        <v>1643</v>
      </c>
      <c r="I2886" s="35" t="s">
        <v>124</v>
      </c>
      <c r="J2886" s="48" t="s">
        <v>14091</v>
      </c>
      <c r="K2886" s="35">
        <v>82</v>
      </c>
      <c r="L2886" s="49" t="s">
        <v>39</v>
      </c>
      <c r="M2886" s="50" t="str">
        <f>VLOOKUP(Table6[[#This Row],[Product]],Table3[],2)</f>
        <v>Ultrathing V1</v>
      </c>
      <c r="N2886" s="50" t="str">
        <f t="shared" si="136"/>
        <v>May</v>
      </c>
      <c r="O2886" s="56">
        <f t="shared" si="137"/>
        <v>2021</v>
      </c>
      <c r="P2886" s="51">
        <f>VLOOKUP(Table6[[#This Row],[Product]],Table3[],3)</f>
        <v>1.79</v>
      </c>
      <c r="Q2886" s="35">
        <f>VLOOKUP(Table6[[#This Row],[Product]],Table3[],4)</f>
        <v>17</v>
      </c>
      <c r="R2886" s="35">
        <f>Table6[[#This Row],[Quantity]]*Table6[[#This Row],[Case]]</f>
        <v>1394</v>
      </c>
      <c r="S2886" s="35">
        <f>Table6[[#This Row],[Total Sales]]*Table6[[#This Row],[Cost]]</f>
        <v>2495.2600000000002</v>
      </c>
    </row>
    <row r="2887" spans="1:19" x14ac:dyDescent="0.3">
      <c r="A2887" s="54">
        <v>2962</v>
      </c>
      <c r="B2887" s="35" t="s">
        <v>7283</v>
      </c>
      <c r="C2887" s="35" t="s">
        <v>5670</v>
      </c>
      <c r="D2887" s="35" t="s">
        <v>51</v>
      </c>
      <c r="E2887" s="35" t="str">
        <f t="shared" si="135"/>
        <v>F</v>
      </c>
      <c r="F2887" s="35">
        <v>90</v>
      </c>
      <c r="G2887" s="35" t="s">
        <v>7285</v>
      </c>
      <c r="H2887" s="35" t="s">
        <v>1325</v>
      </c>
      <c r="I2887" s="35" t="s">
        <v>187</v>
      </c>
      <c r="J2887" s="48">
        <v>43895</v>
      </c>
      <c r="K2887" s="35">
        <v>56</v>
      </c>
      <c r="L2887" s="49" t="s">
        <v>33</v>
      </c>
      <c r="M2887" s="50" t="str">
        <f>VLOOKUP(Table6[[#This Row],[Product]],Table3[],2)</f>
        <v>Megawidget L</v>
      </c>
      <c r="N2887" s="50" t="str">
        <f t="shared" si="136"/>
        <v>Mar</v>
      </c>
      <c r="O2887" s="56">
        <f t="shared" si="137"/>
        <v>2020</v>
      </c>
      <c r="P2887" s="51">
        <f>VLOOKUP(Table6[[#This Row],[Product]],Table3[],3)</f>
        <v>1.79</v>
      </c>
      <c r="Q2887" s="35">
        <f>VLOOKUP(Table6[[#This Row],[Product]],Table3[],4)</f>
        <v>24</v>
      </c>
      <c r="R2887" s="35">
        <f>Table6[[#This Row],[Quantity]]*Table6[[#This Row],[Case]]</f>
        <v>1344</v>
      </c>
      <c r="S2887" s="35">
        <f>Table6[[#This Row],[Total Sales]]*Table6[[#This Row],[Cost]]</f>
        <v>2405.7600000000002</v>
      </c>
    </row>
    <row r="2888" spans="1:19" x14ac:dyDescent="0.3">
      <c r="A2888" s="54">
        <v>2963</v>
      </c>
      <c r="B2888" s="35" t="s">
        <v>3910</v>
      </c>
      <c r="C2888" s="35" t="s">
        <v>3680</v>
      </c>
      <c r="D2888" s="35" t="s">
        <v>28</v>
      </c>
      <c r="E2888" s="35" t="str">
        <f t="shared" si="135"/>
        <v>M</v>
      </c>
      <c r="F2888" s="35">
        <v>90</v>
      </c>
      <c r="G2888" s="35" t="s">
        <v>7286</v>
      </c>
      <c r="H2888" s="35" t="s">
        <v>1052</v>
      </c>
      <c r="I2888" s="35" t="s">
        <v>32</v>
      </c>
      <c r="J2888" s="48">
        <v>43899</v>
      </c>
      <c r="K2888" s="35">
        <v>75</v>
      </c>
      <c r="L2888" s="49" t="s">
        <v>20</v>
      </c>
      <c r="M2888" s="50" t="str">
        <f>VLOOKUP(Table6[[#This Row],[Product]],Table3[],2)</f>
        <v>Hyperwotsit</v>
      </c>
      <c r="N2888" s="50" t="str">
        <f t="shared" si="136"/>
        <v>Mar</v>
      </c>
      <c r="O2888" s="56">
        <f t="shared" si="137"/>
        <v>2020</v>
      </c>
      <c r="P2888" s="51">
        <f>VLOOKUP(Table6[[#This Row],[Product]],Table3[],3)</f>
        <v>2.0099999999999998</v>
      </c>
      <c r="Q2888" s="35">
        <f>VLOOKUP(Table6[[#This Row],[Product]],Table3[],4)</f>
        <v>20</v>
      </c>
      <c r="R2888" s="35">
        <f>Table6[[#This Row],[Quantity]]*Table6[[#This Row],[Case]]</f>
        <v>1500</v>
      </c>
      <c r="S2888" s="35">
        <f>Table6[[#This Row],[Total Sales]]*Table6[[#This Row],[Cost]]</f>
        <v>3014.9999999999995</v>
      </c>
    </row>
    <row r="2889" spans="1:19" x14ac:dyDescent="0.3">
      <c r="A2889" s="54">
        <v>2964</v>
      </c>
      <c r="B2889" s="35" t="s">
        <v>2200</v>
      </c>
      <c r="C2889" s="35" t="s">
        <v>6997</v>
      </c>
      <c r="D2889" s="35" t="s">
        <v>28</v>
      </c>
      <c r="E2889" s="35" t="str">
        <f t="shared" si="135"/>
        <v>M</v>
      </c>
      <c r="F2889" s="35">
        <v>30</v>
      </c>
      <c r="G2889" s="35" t="s">
        <v>7287</v>
      </c>
      <c r="H2889" s="35" t="s">
        <v>4145</v>
      </c>
      <c r="I2889" s="35" t="s">
        <v>32</v>
      </c>
      <c r="J2889" s="48">
        <v>44417</v>
      </c>
      <c r="K2889" s="35">
        <v>25</v>
      </c>
      <c r="L2889" s="49" t="s">
        <v>45</v>
      </c>
      <c r="M2889" s="50" t="str">
        <f>VLOOKUP(Table6[[#This Row],[Product]],Table3[],2)</f>
        <v>Gigastuff</v>
      </c>
      <c r="N2889" s="50" t="str">
        <f t="shared" si="136"/>
        <v>Aug</v>
      </c>
      <c r="O2889" s="56">
        <f t="shared" si="137"/>
        <v>2021</v>
      </c>
      <c r="P2889" s="51">
        <f>VLOOKUP(Table6[[#This Row],[Product]],Table3[],3)</f>
        <v>1.89</v>
      </c>
      <c r="Q2889" s="35">
        <f>VLOOKUP(Table6[[#This Row],[Product]],Table3[],4)</f>
        <v>18</v>
      </c>
      <c r="R2889" s="35">
        <f>Table6[[#This Row],[Quantity]]*Table6[[#This Row],[Case]]</f>
        <v>450</v>
      </c>
      <c r="S2889" s="35">
        <f>Table6[[#This Row],[Total Sales]]*Table6[[#This Row],[Cost]]</f>
        <v>850.5</v>
      </c>
    </row>
    <row r="2890" spans="1:19" x14ac:dyDescent="0.3">
      <c r="A2890" s="54">
        <v>2965</v>
      </c>
      <c r="B2890" s="35" t="s">
        <v>2721</v>
      </c>
      <c r="C2890" s="35" t="s">
        <v>4603</v>
      </c>
      <c r="D2890" s="35" t="s">
        <v>28</v>
      </c>
      <c r="E2890" s="35" t="str">
        <f t="shared" si="135"/>
        <v>M</v>
      </c>
      <c r="F2890" s="35">
        <v>60</v>
      </c>
      <c r="G2890" s="35" t="s">
        <v>7288</v>
      </c>
      <c r="H2890" s="35" t="s">
        <v>1276</v>
      </c>
      <c r="I2890" s="35" t="s">
        <v>32</v>
      </c>
      <c r="J2890" s="48">
        <v>44596</v>
      </c>
      <c r="K2890" s="35">
        <v>82</v>
      </c>
      <c r="L2890" s="49" t="s">
        <v>64</v>
      </c>
      <c r="M2890" s="50" t="str">
        <f>VLOOKUP(Table6[[#This Row],[Product]],Table3[],2)</f>
        <v>Ultrathing V4</v>
      </c>
      <c r="N2890" s="50" t="str">
        <f t="shared" si="136"/>
        <v>Feb</v>
      </c>
      <c r="O2890" s="56">
        <f t="shared" si="137"/>
        <v>2022</v>
      </c>
      <c r="P2890" s="51">
        <f>VLOOKUP(Table6[[#This Row],[Product]],Table3[],3)</f>
        <v>3.99</v>
      </c>
      <c r="Q2890" s="35">
        <f>VLOOKUP(Table6[[#This Row],[Product]],Table3[],4)</f>
        <v>24</v>
      </c>
      <c r="R2890" s="35">
        <f>Table6[[#This Row],[Quantity]]*Table6[[#This Row],[Case]]</f>
        <v>1968</v>
      </c>
      <c r="S2890" s="35">
        <f>Table6[[#This Row],[Total Sales]]*Table6[[#This Row],[Cost]]</f>
        <v>7852.3200000000006</v>
      </c>
    </row>
    <row r="2891" spans="1:19" x14ac:dyDescent="0.3">
      <c r="A2891" s="54">
        <v>2966</v>
      </c>
      <c r="B2891" s="35" t="s">
        <v>7289</v>
      </c>
      <c r="C2891" s="35" t="s">
        <v>7290</v>
      </c>
      <c r="D2891" s="35" t="s">
        <v>15</v>
      </c>
      <c r="E2891" s="35" t="str">
        <f t="shared" si="135"/>
        <v>F</v>
      </c>
      <c r="F2891" s="35">
        <v>30</v>
      </c>
      <c r="G2891" s="35" t="s">
        <v>7291</v>
      </c>
      <c r="H2891" s="35" t="s">
        <v>5624</v>
      </c>
      <c r="I2891" s="35" t="s">
        <v>32</v>
      </c>
      <c r="J2891" s="48" t="s">
        <v>13782</v>
      </c>
      <c r="K2891" s="35">
        <v>53</v>
      </c>
      <c r="L2891" s="49" t="s">
        <v>20</v>
      </c>
      <c r="M2891" s="50" t="str">
        <f>VLOOKUP(Table6[[#This Row],[Product]],Table3[],2)</f>
        <v>Hyperwotsit</v>
      </c>
      <c r="N2891" s="50" t="str">
        <f t="shared" si="136"/>
        <v>Sep</v>
      </c>
      <c r="O2891" s="56">
        <f t="shared" si="137"/>
        <v>2022</v>
      </c>
      <c r="P2891" s="51">
        <f>VLOOKUP(Table6[[#This Row],[Product]],Table3[],3)</f>
        <v>2.0099999999999998</v>
      </c>
      <c r="Q2891" s="35">
        <f>VLOOKUP(Table6[[#This Row],[Product]],Table3[],4)</f>
        <v>20</v>
      </c>
      <c r="R2891" s="35">
        <f>Table6[[#This Row],[Quantity]]*Table6[[#This Row],[Case]]</f>
        <v>1060</v>
      </c>
      <c r="S2891" s="35">
        <f>Table6[[#This Row],[Total Sales]]*Table6[[#This Row],[Cost]]</f>
        <v>2130.6</v>
      </c>
    </row>
    <row r="2892" spans="1:19" x14ac:dyDescent="0.3">
      <c r="A2892" s="54">
        <v>2967</v>
      </c>
      <c r="B2892" s="35" t="s">
        <v>1654</v>
      </c>
      <c r="C2892" s="35" t="s">
        <v>7292</v>
      </c>
      <c r="D2892" s="35" t="s">
        <v>15</v>
      </c>
      <c r="E2892" s="35" t="str">
        <f t="shared" si="135"/>
        <v>F</v>
      </c>
      <c r="F2892" s="35">
        <v>60</v>
      </c>
      <c r="G2892" s="35" t="s">
        <v>15191</v>
      </c>
      <c r="H2892" s="35" t="s">
        <v>2934</v>
      </c>
      <c r="I2892" s="35" t="s">
        <v>32</v>
      </c>
      <c r="J2892" s="48">
        <v>44841</v>
      </c>
      <c r="K2892" s="35">
        <v>62</v>
      </c>
      <c r="L2892" s="49" t="s">
        <v>33</v>
      </c>
      <c r="M2892" s="50" t="str">
        <f>VLOOKUP(Table6[[#This Row],[Product]],Table3[],2)</f>
        <v>Megawidget L</v>
      </c>
      <c r="N2892" s="50" t="str">
        <f t="shared" si="136"/>
        <v>Oct</v>
      </c>
      <c r="O2892" s="56">
        <f t="shared" si="137"/>
        <v>2022</v>
      </c>
      <c r="P2892" s="51">
        <f>VLOOKUP(Table6[[#This Row],[Product]],Table3[],3)</f>
        <v>1.79</v>
      </c>
      <c r="Q2892" s="35">
        <f>VLOOKUP(Table6[[#This Row],[Product]],Table3[],4)</f>
        <v>24</v>
      </c>
      <c r="R2892" s="35">
        <f>Table6[[#This Row],[Quantity]]*Table6[[#This Row],[Case]]</f>
        <v>1488</v>
      </c>
      <c r="S2892" s="35">
        <f>Table6[[#This Row],[Total Sales]]*Table6[[#This Row],[Cost]]</f>
        <v>2663.52</v>
      </c>
    </row>
    <row r="2893" spans="1:19" x14ac:dyDescent="0.3">
      <c r="A2893" s="54">
        <v>2968</v>
      </c>
      <c r="B2893" s="35" t="s">
        <v>7294</v>
      </c>
      <c r="C2893" s="35" t="s">
        <v>2815</v>
      </c>
      <c r="D2893" s="35" t="s">
        <v>15</v>
      </c>
      <c r="E2893" s="35" t="str">
        <f t="shared" si="135"/>
        <v>F</v>
      </c>
      <c r="F2893" s="35">
        <v>60</v>
      </c>
      <c r="G2893" s="35" t="s">
        <v>7295</v>
      </c>
      <c r="H2893" s="35" t="s">
        <v>3635</v>
      </c>
      <c r="I2893" s="35" t="s">
        <v>1157</v>
      </c>
      <c r="J2893" s="48">
        <v>44565</v>
      </c>
      <c r="K2893" s="35">
        <v>83</v>
      </c>
      <c r="L2893" s="49" t="s">
        <v>70</v>
      </c>
      <c r="M2893" s="50" t="str">
        <f>VLOOKUP(Table6[[#This Row],[Product]],Table3[],2)</f>
        <v>Megawidget M</v>
      </c>
      <c r="N2893" s="50" t="str">
        <f t="shared" si="136"/>
        <v>Jan</v>
      </c>
      <c r="O2893" s="56">
        <f t="shared" si="137"/>
        <v>2022</v>
      </c>
      <c r="P2893" s="51">
        <f>VLOOKUP(Table6[[#This Row],[Product]],Table3[],3)</f>
        <v>1.29</v>
      </c>
      <c r="Q2893" s="35">
        <f>VLOOKUP(Table6[[#This Row],[Product]],Table3[],4)</f>
        <v>24</v>
      </c>
      <c r="R2893" s="35">
        <f>Table6[[#This Row],[Quantity]]*Table6[[#This Row],[Case]]</f>
        <v>1992</v>
      </c>
      <c r="S2893" s="35">
        <f>Table6[[#This Row],[Total Sales]]*Table6[[#This Row],[Cost]]</f>
        <v>2569.6800000000003</v>
      </c>
    </row>
    <row r="2894" spans="1:19" x14ac:dyDescent="0.3">
      <c r="A2894" s="54">
        <v>2969</v>
      </c>
      <c r="B2894" s="35" t="s">
        <v>4218</v>
      </c>
      <c r="C2894" s="35" t="s">
        <v>3127</v>
      </c>
      <c r="D2894" s="35" t="s">
        <v>28</v>
      </c>
      <c r="E2894" s="35" t="str">
        <f t="shared" si="135"/>
        <v>M</v>
      </c>
      <c r="F2894" s="35">
        <v>60</v>
      </c>
      <c r="G2894" s="35" t="s">
        <v>7296</v>
      </c>
      <c r="H2894" s="35" t="s">
        <v>7297</v>
      </c>
      <c r="I2894" s="35" t="s">
        <v>178</v>
      </c>
      <c r="J2894" s="48" t="s">
        <v>13788</v>
      </c>
      <c r="K2894" s="35">
        <v>52</v>
      </c>
      <c r="L2894" s="49" t="s">
        <v>101</v>
      </c>
      <c r="M2894" s="50" t="str">
        <f>VLOOKUP(Table6[[#This Row],[Product]],Table3[],2)</f>
        <v>Superwossname</v>
      </c>
      <c r="N2894" s="50" t="str">
        <f t="shared" si="136"/>
        <v>Oct</v>
      </c>
      <c r="O2894" s="56">
        <f t="shared" si="137"/>
        <v>2020</v>
      </c>
      <c r="P2894" s="51">
        <f>VLOOKUP(Table6[[#This Row],[Product]],Table3[],3)</f>
        <v>3.49</v>
      </c>
      <c r="Q2894" s="35">
        <f>VLOOKUP(Table6[[#This Row],[Product]],Table3[],4)</f>
        <v>20</v>
      </c>
      <c r="R2894" s="35">
        <f>Table6[[#This Row],[Quantity]]*Table6[[#This Row],[Case]]</f>
        <v>1040</v>
      </c>
      <c r="S2894" s="35">
        <f>Table6[[#This Row],[Total Sales]]*Table6[[#This Row],[Cost]]</f>
        <v>3629.6000000000004</v>
      </c>
    </row>
    <row r="2895" spans="1:19" x14ac:dyDescent="0.3">
      <c r="A2895" s="54">
        <v>2970</v>
      </c>
      <c r="B2895" s="35" t="s">
        <v>7298</v>
      </c>
      <c r="C2895" s="35" t="s">
        <v>3098</v>
      </c>
      <c r="D2895" s="35" t="s">
        <v>28</v>
      </c>
      <c r="E2895" s="35" t="str">
        <f t="shared" si="135"/>
        <v>M</v>
      </c>
      <c r="F2895" s="35">
        <v>60</v>
      </c>
      <c r="G2895" s="35" t="s">
        <v>7299</v>
      </c>
      <c r="H2895" s="35" t="s">
        <v>3433</v>
      </c>
      <c r="I2895" s="35" t="s">
        <v>1199</v>
      </c>
      <c r="J2895" s="48" t="s">
        <v>14043</v>
      </c>
      <c r="K2895" s="35">
        <v>34</v>
      </c>
      <c r="L2895" s="49" t="s">
        <v>39</v>
      </c>
      <c r="M2895" s="50" t="str">
        <f>VLOOKUP(Table6[[#This Row],[Product]],Table3[],2)</f>
        <v>Ultrathing V1</v>
      </c>
      <c r="N2895" s="50" t="str">
        <f t="shared" si="136"/>
        <v>Sep</v>
      </c>
      <c r="O2895" s="56">
        <f t="shared" si="137"/>
        <v>2021</v>
      </c>
      <c r="P2895" s="51">
        <f>VLOOKUP(Table6[[#This Row],[Product]],Table3[],3)</f>
        <v>1.79</v>
      </c>
      <c r="Q2895" s="35">
        <f>VLOOKUP(Table6[[#This Row],[Product]],Table3[],4)</f>
        <v>17</v>
      </c>
      <c r="R2895" s="35">
        <f>Table6[[#This Row],[Quantity]]*Table6[[#This Row],[Case]]</f>
        <v>578</v>
      </c>
      <c r="S2895" s="35">
        <f>Table6[[#This Row],[Total Sales]]*Table6[[#This Row],[Cost]]</f>
        <v>1034.6200000000001</v>
      </c>
    </row>
    <row r="2896" spans="1:19" x14ac:dyDescent="0.3">
      <c r="A2896" s="54">
        <v>2971</v>
      </c>
      <c r="B2896" s="35" t="s">
        <v>952</v>
      </c>
      <c r="C2896" s="35" t="s">
        <v>961</v>
      </c>
      <c r="D2896" s="35" t="s">
        <v>15</v>
      </c>
      <c r="E2896" s="35" t="str">
        <f t="shared" si="135"/>
        <v>F</v>
      </c>
      <c r="F2896" s="35">
        <v>60</v>
      </c>
      <c r="G2896" s="35" t="s">
        <v>7300</v>
      </c>
      <c r="H2896" s="35" t="s">
        <v>2418</v>
      </c>
      <c r="I2896" s="35" t="s">
        <v>32</v>
      </c>
      <c r="J2896" s="48" t="s">
        <v>14086</v>
      </c>
      <c r="K2896" s="35">
        <v>57</v>
      </c>
      <c r="L2896" s="49" t="s">
        <v>39</v>
      </c>
      <c r="M2896" s="50" t="str">
        <f>VLOOKUP(Table6[[#This Row],[Product]],Table3[],2)</f>
        <v>Ultrathing V1</v>
      </c>
      <c r="N2896" s="50" t="str">
        <f t="shared" si="136"/>
        <v>Mar</v>
      </c>
      <c r="O2896" s="56">
        <f t="shared" si="137"/>
        <v>2021</v>
      </c>
      <c r="P2896" s="51">
        <f>VLOOKUP(Table6[[#This Row],[Product]],Table3[],3)</f>
        <v>1.79</v>
      </c>
      <c r="Q2896" s="35">
        <f>VLOOKUP(Table6[[#This Row],[Product]],Table3[],4)</f>
        <v>17</v>
      </c>
      <c r="R2896" s="35">
        <f>Table6[[#This Row],[Quantity]]*Table6[[#This Row],[Case]]</f>
        <v>969</v>
      </c>
      <c r="S2896" s="35">
        <f>Table6[[#This Row],[Total Sales]]*Table6[[#This Row],[Cost]]</f>
        <v>1734.51</v>
      </c>
    </row>
    <row r="2897" spans="1:19" x14ac:dyDescent="0.3">
      <c r="A2897" s="54">
        <v>2972</v>
      </c>
      <c r="B2897" s="35" t="s">
        <v>7301</v>
      </c>
      <c r="C2897" s="35" t="s">
        <v>1072</v>
      </c>
      <c r="D2897" s="35" t="s">
        <v>51</v>
      </c>
      <c r="E2897" s="35" t="str">
        <f t="shared" si="135"/>
        <v>F</v>
      </c>
      <c r="F2897" s="35">
        <v>30</v>
      </c>
      <c r="G2897" s="35" t="s">
        <v>7302</v>
      </c>
      <c r="H2897" s="35" t="s">
        <v>4941</v>
      </c>
      <c r="I2897" s="35" t="s">
        <v>32</v>
      </c>
      <c r="J2897" s="48" t="s">
        <v>14128</v>
      </c>
      <c r="K2897" s="35">
        <v>85</v>
      </c>
      <c r="L2897" s="49" t="s">
        <v>20</v>
      </c>
      <c r="M2897" s="50" t="str">
        <f>VLOOKUP(Table6[[#This Row],[Product]],Table3[],2)</f>
        <v>Hyperwotsit</v>
      </c>
      <c r="N2897" s="50" t="str">
        <f t="shared" si="136"/>
        <v>Oct</v>
      </c>
      <c r="O2897" s="56">
        <f t="shared" si="137"/>
        <v>2022</v>
      </c>
      <c r="P2897" s="51">
        <f>VLOOKUP(Table6[[#This Row],[Product]],Table3[],3)</f>
        <v>2.0099999999999998</v>
      </c>
      <c r="Q2897" s="35">
        <f>VLOOKUP(Table6[[#This Row],[Product]],Table3[],4)</f>
        <v>20</v>
      </c>
      <c r="R2897" s="35">
        <f>Table6[[#This Row],[Quantity]]*Table6[[#This Row],[Case]]</f>
        <v>1700</v>
      </c>
      <c r="S2897" s="35">
        <f>Table6[[#This Row],[Total Sales]]*Table6[[#This Row],[Cost]]</f>
        <v>3416.9999999999995</v>
      </c>
    </row>
    <row r="2898" spans="1:19" x14ac:dyDescent="0.3">
      <c r="A2898" s="54">
        <v>2973</v>
      </c>
      <c r="B2898" s="35" t="s">
        <v>7303</v>
      </c>
      <c r="C2898" s="35" t="s">
        <v>5258</v>
      </c>
      <c r="D2898" s="35" t="s">
        <v>28</v>
      </c>
      <c r="E2898" s="35" t="str">
        <f t="shared" si="135"/>
        <v>M</v>
      </c>
      <c r="F2898" s="35">
        <v>60</v>
      </c>
      <c r="G2898" s="35" t="s">
        <v>7304</v>
      </c>
      <c r="H2898" s="35" t="s">
        <v>2570</v>
      </c>
      <c r="I2898" s="35" t="s">
        <v>32</v>
      </c>
      <c r="J2898" s="48" t="s">
        <v>13891</v>
      </c>
      <c r="K2898" s="35">
        <v>87</v>
      </c>
      <c r="L2898" s="49" t="s">
        <v>101</v>
      </c>
      <c r="M2898" s="50" t="str">
        <f>VLOOKUP(Table6[[#This Row],[Product]],Table3[],2)</f>
        <v>Superwossname</v>
      </c>
      <c r="N2898" s="50" t="str">
        <f t="shared" si="136"/>
        <v>May</v>
      </c>
      <c r="O2898" s="56">
        <f t="shared" si="137"/>
        <v>2021</v>
      </c>
      <c r="P2898" s="51">
        <f>VLOOKUP(Table6[[#This Row],[Product]],Table3[],3)</f>
        <v>3.49</v>
      </c>
      <c r="Q2898" s="35">
        <f>VLOOKUP(Table6[[#This Row],[Product]],Table3[],4)</f>
        <v>20</v>
      </c>
      <c r="R2898" s="35">
        <f>Table6[[#This Row],[Quantity]]*Table6[[#This Row],[Case]]</f>
        <v>1740</v>
      </c>
      <c r="S2898" s="35">
        <f>Table6[[#This Row],[Total Sales]]*Table6[[#This Row],[Cost]]</f>
        <v>6072.6</v>
      </c>
    </row>
    <row r="2899" spans="1:19" x14ac:dyDescent="0.3">
      <c r="A2899" s="54">
        <v>2974</v>
      </c>
      <c r="B2899" s="35" t="s">
        <v>7305</v>
      </c>
      <c r="C2899" s="35" t="s">
        <v>5727</v>
      </c>
      <c r="D2899" s="35" t="s">
        <v>15</v>
      </c>
      <c r="E2899" s="35" t="str">
        <f t="shared" si="135"/>
        <v>F</v>
      </c>
      <c r="F2899" s="35">
        <v>60</v>
      </c>
      <c r="G2899" s="35" t="s">
        <v>7306</v>
      </c>
      <c r="H2899" s="35" t="s">
        <v>7307</v>
      </c>
      <c r="I2899" s="35" t="s">
        <v>25</v>
      </c>
      <c r="J2899" s="48" t="s">
        <v>14222</v>
      </c>
      <c r="K2899" s="35">
        <v>66</v>
      </c>
      <c r="L2899" s="49" t="s">
        <v>45</v>
      </c>
      <c r="M2899" s="50" t="str">
        <f>VLOOKUP(Table6[[#This Row],[Product]],Table3[],2)</f>
        <v>Gigastuff</v>
      </c>
      <c r="N2899" s="50" t="str">
        <f t="shared" si="136"/>
        <v>Jun</v>
      </c>
      <c r="O2899" s="56">
        <f t="shared" si="137"/>
        <v>2022</v>
      </c>
      <c r="P2899" s="51">
        <f>VLOOKUP(Table6[[#This Row],[Product]],Table3[],3)</f>
        <v>1.89</v>
      </c>
      <c r="Q2899" s="35">
        <f>VLOOKUP(Table6[[#This Row],[Product]],Table3[],4)</f>
        <v>18</v>
      </c>
      <c r="R2899" s="35">
        <f>Table6[[#This Row],[Quantity]]*Table6[[#This Row],[Case]]</f>
        <v>1188</v>
      </c>
      <c r="S2899" s="35">
        <f>Table6[[#This Row],[Total Sales]]*Table6[[#This Row],[Cost]]</f>
        <v>2245.3199999999997</v>
      </c>
    </row>
    <row r="2900" spans="1:19" x14ac:dyDescent="0.3">
      <c r="A2900" s="54">
        <v>2975</v>
      </c>
      <c r="B2900" s="35" t="s">
        <v>115</v>
      </c>
      <c r="C2900" s="35" t="s">
        <v>6355</v>
      </c>
      <c r="D2900" s="35" t="s">
        <v>28</v>
      </c>
      <c r="E2900" s="35" t="str">
        <f t="shared" si="135"/>
        <v>M</v>
      </c>
      <c r="F2900" s="35">
        <v>30</v>
      </c>
      <c r="G2900" s="35" t="s">
        <v>7308</v>
      </c>
      <c r="H2900" s="35" t="s">
        <v>1804</v>
      </c>
      <c r="I2900" s="35" t="s">
        <v>32</v>
      </c>
      <c r="J2900" s="48" t="s">
        <v>14186</v>
      </c>
      <c r="K2900" s="35">
        <v>65</v>
      </c>
      <c r="L2900" s="49" t="s">
        <v>33</v>
      </c>
      <c r="M2900" s="50" t="str">
        <f>VLOOKUP(Table6[[#This Row],[Product]],Table3[],2)</f>
        <v>Megawidget L</v>
      </c>
      <c r="N2900" s="50" t="str">
        <f t="shared" si="136"/>
        <v>Sep</v>
      </c>
      <c r="O2900" s="56">
        <f t="shared" si="137"/>
        <v>2020</v>
      </c>
      <c r="P2900" s="51">
        <f>VLOOKUP(Table6[[#This Row],[Product]],Table3[],3)</f>
        <v>1.79</v>
      </c>
      <c r="Q2900" s="35">
        <f>VLOOKUP(Table6[[#This Row],[Product]],Table3[],4)</f>
        <v>24</v>
      </c>
      <c r="R2900" s="35">
        <f>Table6[[#This Row],[Quantity]]*Table6[[#This Row],[Case]]</f>
        <v>1560</v>
      </c>
      <c r="S2900" s="35">
        <f>Table6[[#This Row],[Total Sales]]*Table6[[#This Row],[Cost]]</f>
        <v>2792.4</v>
      </c>
    </row>
    <row r="2901" spans="1:19" x14ac:dyDescent="0.3">
      <c r="A2901" s="54">
        <v>2976</v>
      </c>
      <c r="B2901" s="35" t="s">
        <v>6192</v>
      </c>
      <c r="C2901" s="35" t="s">
        <v>5487</v>
      </c>
      <c r="D2901" s="35" t="s">
        <v>51</v>
      </c>
      <c r="E2901" s="35" t="str">
        <f t="shared" si="135"/>
        <v>F</v>
      </c>
      <c r="F2901" s="35">
        <v>60</v>
      </c>
      <c r="G2901" s="35" t="s">
        <v>7309</v>
      </c>
      <c r="H2901" s="35" t="s">
        <v>3169</v>
      </c>
      <c r="I2901" s="35" t="s">
        <v>110</v>
      </c>
      <c r="J2901" s="48">
        <v>44048</v>
      </c>
      <c r="K2901" s="35">
        <v>85</v>
      </c>
      <c r="L2901" s="49" t="s">
        <v>54</v>
      </c>
      <c r="M2901" s="50" t="str">
        <f>VLOOKUP(Table6[[#This Row],[Product]],Table3[],2)</f>
        <v>Megawidget S</v>
      </c>
      <c r="N2901" s="50" t="str">
        <f t="shared" si="136"/>
        <v>Aug</v>
      </c>
      <c r="O2901" s="56">
        <f t="shared" si="137"/>
        <v>2020</v>
      </c>
      <c r="P2901" s="51">
        <f>VLOOKUP(Table6[[#This Row],[Product]],Table3[],3)</f>
        <v>0.69</v>
      </c>
      <c r="Q2901" s="35">
        <f>VLOOKUP(Table6[[#This Row],[Product]],Table3[],4)</f>
        <v>24</v>
      </c>
      <c r="R2901" s="35">
        <f>Table6[[#This Row],[Quantity]]*Table6[[#This Row],[Case]]</f>
        <v>2040</v>
      </c>
      <c r="S2901" s="35">
        <f>Table6[[#This Row],[Total Sales]]*Table6[[#This Row],[Cost]]</f>
        <v>1407.6</v>
      </c>
    </row>
    <row r="2902" spans="1:19" x14ac:dyDescent="0.3">
      <c r="A2902" s="54">
        <v>2977</v>
      </c>
      <c r="B2902" s="35" t="s">
        <v>7310</v>
      </c>
      <c r="C2902" s="35" t="s">
        <v>6509</v>
      </c>
      <c r="D2902" s="35" t="s">
        <v>15</v>
      </c>
      <c r="E2902" s="35" t="str">
        <f t="shared" si="135"/>
        <v>F</v>
      </c>
      <c r="F2902" s="35">
        <v>30</v>
      </c>
      <c r="G2902" s="35" t="s">
        <v>7309</v>
      </c>
      <c r="H2902" s="35" t="s">
        <v>2084</v>
      </c>
      <c r="I2902" s="35" t="s">
        <v>294</v>
      </c>
      <c r="J2902" s="48" t="s">
        <v>14227</v>
      </c>
      <c r="K2902" s="35">
        <v>50</v>
      </c>
      <c r="L2902" s="49" t="s">
        <v>33</v>
      </c>
      <c r="M2902" s="50" t="str">
        <f>VLOOKUP(Table6[[#This Row],[Product]],Table3[],2)</f>
        <v>Megawidget L</v>
      </c>
      <c r="N2902" s="50" t="str">
        <f t="shared" si="136"/>
        <v>Mar</v>
      </c>
      <c r="O2902" s="56">
        <f t="shared" si="137"/>
        <v>2021</v>
      </c>
      <c r="P2902" s="51">
        <f>VLOOKUP(Table6[[#This Row],[Product]],Table3[],3)</f>
        <v>1.79</v>
      </c>
      <c r="Q2902" s="35">
        <f>VLOOKUP(Table6[[#This Row],[Product]],Table3[],4)</f>
        <v>24</v>
      </c>
      <c r="R2902" s="35">
        <f>Table6[[#This Row],[Quantity]]*Table6[[#This Row],[Case]]</f>
        <v>1200</v>
      </c>
      <c r="S2902" s="35">
        <f>Table6[[#This Row],[Total Sales]]*Table6[[#This Row],[Cost]]</f>
        <v>2148</v>
      </c>
    </row>
    <row r="2903" spans="1:19" x14ac:dyDescent="0.3">
      <c r="A2903" s="54">
        <v>2978</v>
      </c>
      <c r="B2903" s="35" t="s">
        <v>7311</v>
      </c>
      <c r="C2903" s="35" t="s">
        <v>6436</v>
      </c>
      <c r="D2903" s="35" t="s">
        <v>15</v>
      </c>
      <c r="E2903" s="35" t="str">
        <f t="shared" si="135"/>
        <v>F</v>
      </c>
      <c r="F2903" s="35">
        <v>90</v>
      </c>
      <c r="G2903" s="35" t="s">
        <v>7309</v>
      </c>
      <c r="H2903" s="35" t="s">
        <v>2742</v>
      </c>
      <c r="I2903" s="35" t="s">
        <v>124</v>
      </c>
      <c r="J2903" s="48" t="s">
        <v>14207</v>
      </c>
      <c r="K2903" s="35">
        <v>101</v>
      </c>
      <c r="L2903" s="49" t="s">
        <v>101</v>
      </c>
      <c r="M2903" s="50" t="str">
        <f>VLOOKUP(Table6[[#This Row],[Product]],Table3[],2)</f>
        <v>Superwossname</v>
      </c>
      <c r="N2903" s="50" t="str">
        <f t="shared" si="136"/>
        <v>Jun</v>
      </c>
      <c r="O2903" s="56">
        <f t="shared" si="137"/>
        <v>2022</v>
      </c>
      <c r="P2903" s="51">
        <f>VLOOKUP(Table6[[#This Row],[Product]],Table3[],3)</f>
        <v>3.49</v>
      </c>
      <c r="Q2903" s="35">
        <f>VLOOKUP(Table6[[#This Row],[Product]],Table3[],4)</f>
        <v>20</v>
      </c>
      <c r="R2903" s="35">
        <f>Table6[[#This Row],[Quantity]]*Table6[[#This Row],[Case]]</f>
        <v>2020</v>
      </c>
      <c r="S2903" s="35">
        <f>Table6[[#This Row],[Total Sales]]*Table6[[#This Row],[Cost]]</f>
        <v>7049.8</v>
      </c>
    </row>
    <row r="2904" spans="1:19" x14ac:dyDescent="0.3">
      <c r="A2904" s="54">
        <v>2979</v>
      </c>
      <c r="B2904" s="35" t="s">
        <v>7312</v>
      </c>
      <c r="C2904" s="35" t="s">
        <v>1656</v>
      </c>
      <c r="D2904" s="35" t="s">
        <v>15</v>
      </c>
      <c r="E2904" s="35" t="str">
        <f t="shared" si="135"/>
        <v>F</v>
      </c>
      <c r="F2904" s="35">
        <v>90</v>
      </c>
      <c r="G2904" s="35" t="s">
        <v>7313</v>
      </c>
      <c r="H2904" s="35" t="s">
        <v>1537</v>
      </c>
      <c r="I2904" s="35" t="s">
        <v>294</v>
      </c>
      <c r="J2904" s="48" t="s">
        <v>13820</v>
      </c>
      <c r="K2904" s="35">
        <v>28</v>
      </c>
      <c r="L2904" s="49" t="s">
        <v>101</v>
      </c>
      <c r="M2904" s="50" t="str">
        <f>VLOOKUP(Table6[[#This Row],[Product]],Table3[],2)</f>
        <v>Superwossname</v>
      </c>
      <c r="N2904" s="50" t="str">
        <f t="shared" si="136"/>
        <v>Jul</v>
      </c>
      <c r="O2904" s="56">
        <f t="shared" si="137"/>
        <v>2021</v>
      </c>
      <c r="P2904" s="51">
        <f>VLOOKUP(Table6[[#This Row],[Product]],Table3[],3)</f>
        <v>3.49</v>
      </c>
      <c r="Q2904" s="35">
        <f>VLOOKUP(Table6[[#This Row],[Product]],Table3[],4)</f>
        <v>20</v>
      </c>
      <c r="R2904" s="35">
        <f>Table6[[#This Row],[Quantity]]*Table6[[#This Row],[Case]]</f>
        <v>560</v>
      </c>
      <c r="S2904" s="35">
        <f>Table6[[#This Row],[Total Sales]]*Table6[[#This Row],[Cost]]</f>
        <v>1954.4</v>
      </c>
    </row>
    <row r="2905" spans="1:19" x14ac:dyDescent="0.3">
      <c r="A2905" s="54">
        <v>2980</v>
      </c>
      <c r="B2905" s="35" t="s">
        <v>7314</v>
      </c>
      <c r="C2905" s="35" t="s">
        <v>7315</v>
      </c>
      <c r="D2905" s="35" t="s">
        <v>28</v>
      </c>
      <c r="E2905" s="35" t="str">
        <f t="shared" si="135"/>
        <v>M</v>
      </c>
      <c r="F2905" s="35">
        <v>90</v>
      </c>
      <c r="G2905" s="35" t="s">
        <v>7316</v>
      </c>
      <c r="H2905" s="35" t="s">
        <v>389</v>
      </c>
      <c r="I2905" s="35" t="s">
        <v>32</v>
      </c>
      <c r="J2905" s="48" t="s">
        <v>14162</v>
      </c>
      <c r="K2905" s="35">
        <v>80</v>
      </c>
      <c r="L2905" s="49" t="s">
        <v>33</v>
      </c>
      <c r="M2905" s="50" t="str">
        <f>VLOOKUP(Table6[[#This Row],[Product]],Table3[],2)</f>
        <v>Megawidget L</v>
      </c>
      <c r="N2905" s="50" t="str">
        <f t="shared" si="136"/>
        <v>Mar</v>
      </c>
      <c r="O2905" s="56">
        <f t="shared" si="137"/>
        <v>2022</v>
      </c>
      <c r="P2905" s="51">
        <f>VLOOKUP(Table6[[#This Row],[Product]],Table3[],3)</f>
        <v>1.79</v>
      </c>
      <c r="Q2905" s="35">
        <f>VLOOKUP(Table6[[#This Row],[Product]],Table3[],4)</f>
        <v>24</v>
      </c>
      <c r="R2905" s="35">
        <f>Table6[[#This Row],[Quantity]]*Table6[[#This Row],[Case]]</f>
        <v>1920</v>
      </c>
      <c r="S2905" s="35">
        <f>Table6[[#This Row],[Total Sales]]*Table6[[#This Row],[Cost]]</f>
        <v>3436.8</v>
      </c>
    </row>
    <row r="2906" spans="1:19" x14ac:dyDescent="0.3">
      <c r="A2906" s="54">
        <v>2981</v>
      </c>
      <c r="B2906" s="35" t="s">
        <v>5457</v>
      </c>
      <c r="C2906" s="35" t="s">
        <v>7231</v>
      </c>
      <c r="D2906" s="35" t="s">
        <v>28</v>
      </c>
      <c r="E2906" s="35" t="str">
        <f t="shared" si="135"/>
        <v>M</v>
      </c>
      <c r="F2906" s="35">
        <v>90</v>
      </c>
      <c r="G2906" s="35" t="s">
        <v>7317</v>
      </c>
      <c r="H2906" s="35" t="s">
        <v>7318</v>
      </c>
      <c r="I2906" s="35" t="s">
        <v>32</v>
      </c>
      <c r="J2906" s="48">
        <v>44053</v>
      </c>
      <c r="K2906" s="35">
        <v>26</v>
      </c>
      <c r="L2906" s="49" t="s">
        <v>159</v>
      </c>
      <c r="M2906" s="50" t="str">
        <f>VLOOKUP(Table6[[#This Row],[Product]],Table3[],2)</f>
        <v>Ultrathing V3</v>
      </c>
      <c r="N2906" s="50" t="str">
        <f t="shared" si="136"/>
        <v>Aug</v>
      </c>
      <c r="O2906" s="56">
        <f t="shared" si="137"/>
        <v>2020</v>
      </c>
      <c r="P2906" s="51">
        <f>VLOOKUP(Table6[[#This Row],[Product]],Table3[],3)</f>
        <v>3.39</v>
      </c>
      <c r="Q2906" s="35">
        <f>VLOOKUP(Table6[[#This Row],[Product]],Table3[],4)</f>
        <v>24</v>
      </c>
      <c r="R2906" s="35">
        <f>Table6[[#This Row],[Quantity]]*Table6[[#This Row],[Case]]</f>
        <v>624</v>
      </c>
      <c r="S2906" s="35">
        <f>Table6[[#This Row],[Total Sales]]*Table6[[#This Row],[Cost]]</f>
        <v>2115.36</v>
      </c>
    </row>
    <row r="2907" spans="1:19" x14ac:dyDescent="0.3">
      <c r="A2907" s="54">
        <v>2982</v>
      </c>
      <c r="B2907" s="35" t="s">
        <v>7319</v>
      </c>
      <c r="C2907" s="35" t="s">
        <v>3971</v>
      </c>
      <c r="D2907" s="35" t="s">
        <v>51</v>
      </c>
      <c r="E2907" s="35" t="str">
        <f t="shared" si="135"/>
        <v>F</v>
      </c>
      <c r="F2907" s="35">
        <v>90</v>
      </c>
      <c r="G2907" s="35" t="s">
        <v>7320</v>
      </c>
      <c r="H2907" s="35" t="s">
        <v>1556</v>
      </c>
      <c r="I2907" s="35" t="s">
        <v>1311</v>
      </c>
      <c r="J2907" s="48">
        <v>44653</v>
      </c>
      <c r="K2907" s="35">
        <v>16</v>
      </c>
      <c r="L2907" s="49" t="s">
        <v>101</v>
      </c>
      <c r="M2907" s="50" t="str">
        <f>VLOOKUP(Table6[[#This Row],[Product]],Table3[],2)</f>
        <v>Superwossname</v>
      </c>
      <c r="N2907" s="50" t="str">
        <f t="shared" si="136"/>
        <v>Apr</v>
      </c>
      <c r="O2907" s="56">
        <f t="shared" si="137"/>
        <v>2022</v>
      </c>
      <c r="P2907" s="51">
        <f>VLOOKUP(Table6[[#This Row],[Product]],Table3[],3)</f>
        <v>3.49</v>
      </c>
      <c r="Q2907" s="35">
        <f>VLOOKUP(Table6[[#This Row],[Product]],Table3[],4)</f>
        <v>20</v>
      </c>
      <c r="R2907" s="35">
        <f>Table6[[#This Row],[Quantity]]*Table6[[#This Row],[Case]]</f>
        <v>320</v>
      </c>
      <c r="S2907" s="35">
        <f>Table6[[#This Row],[Total Sales]]*Table6[[#This Row],[Cost]]</f>
        <v>1116.8000000000002</v>
      </c>
    </row>
    <row r="2908" spans="1:19" x14ac:dyDescent="0.3">
      <c r="A2908" s="54">
        <v>2983</v>
      </c>
      <c r="B2908" s="35" t="s">
        <v>1788</v>
      </c>
      <c r="C2908" s="35" t="s">
        <v>665</v>
      </c>
      <c r="D2908" s="35" t="s">
        <v>28</v>
      </c>
      <c r="E2908" s="35" t="str">
        <f t="shared" si="135"/>
        <v>M</v>
      </c>
      <c r="F2908" s="35">
        <v>60</v>
      </c>
      <c r="G2908" s="35" t="s">
        <v>7321</v>
      </c>
      <c r="H2908" s="35" t="s">
        <v>674</v>
      </c>
      <c r="I2908" s="35" t="s">
        <v>32</v>
      </c>
      <c r="J2908" s="48">
        <v>43959</v>
      </c>
      <c r="K2908" s="35">
        <v>27</v>
      </c>
      <c r="L2908" s="49" t="s">
        <v>54</v>
      </c>
      <c r="M2908" s="50" t="str">
        <f>VLOOKUP(Table6[[#This Row],[Product]],Table3[],2)</f>
        <v>Megawidget S</v>
      </c>
      <c r="N2908" s="50" t="str">
        <f t="shared" si="136"/>
        <v>May</v>
      </c>
      <c r="O2908" s="56">
        <f t="shared" si="137"/>
        <v>2020</v>
      </c>
      <c r="P2908" s="51">
        <f>VLOOKUP(Table6[[#This Row],[Product]],Table3[],3)</f>
        <v>0.69</v>
      </c>
      <c r="Q2908" s="35">
        <f>VLOOKUP(Table6[[#This Row],[Product]],Table3[],4)</f>
        <v>24</v>
      </c>
      <c r="R2908" s="35">
        <f>Table6[[#This Row],[Quantity]]*Table6[[#This Row],[Case]]</f>
        <v>648</v>
      </c>
      <c r="S2908" s="35">
        <f>Table6[[#This Row],[Total Sales]]*Table6[[#This Row],[Cost]]</f>
        <v>447.11999999999995</v>
      </c>
    </row>
    <row r="2909" spans="1:19" x14ac:dyDescent="0.3">
      <c r="A2909" s="54">
        <v>2984</v>
      </c>
      <c r="B2909" s="35" t="s">
        <v>7322</v>
      </c>
      <c r="C2909" s="35" t="s">
        <v>5862</v>
      </c>
      <c r="D2909" s="35" t="s">
        <v>41</v>
      </c>
      <c r="E2909" s="35" t="str">
        <f t="shared" si="135"/>
        <v>F</v>
      </c>
      <c r="F2909" s="35">
        <v>60</v>
      </c>
      <c r="G2909" s="35" t="s">
        <v>7323</v>
      </c>
      <c r="H2909" s="35" t="s">
        <v>2877</v>
      </c>
      <c r="I2909" s="35" t="s">
        <v>2878</v>
      </c>
      <c r="J2909" s="48" t="s">
        <v>13887</v>
      </c>
      <c r="K2909" s="35">
        <v>65</v>
      </c>
      <c r="L2909" s="49" t="s">
        <v>45</v>
      </c>
      <c r="M2909" s="50" t="str">
        <f>VLOOKUP(Table6[[#This Row],[Product]],Table3[],2)</f>
        <v>Gigastuff</v>
      </c>
      <c r="N2909" s="50" t="str">
        <f t="shared" si="136"/>
        <v>Jun</v>
      </c>
      <c r="O2909" s="56">
        <f t="shared" si="137"/>
        <v>2022</v>
      </c>
      <c r="P2909" s="51">
        <f>VLOOKUP(Table6[[#This Row],[Product]],Table3[],3)</f>
        <v>1.89</v>
      </c>
      <c r="Q2909" s="35">
        <f>VLOOKUP(Table6[[#This Row],[Product]],Table3[],4)</f>
        <v>18</v>
      </c>
      <c r="R2909" s="35">
        <f>Table6[[#This Row],[Quantity]]*Table6[[#This Row],[Case]]</f>
        <v>1170</v>
      </c>
      <c r="S2909" s="35">
        <f>Table6[[#This Row],[Total Sales]]*Table6[[#This Row],[Cost]]</f>
        <v>2211.2999999999997</v>
      </c>
    </row>
    <row r="2910" spans="1:19" x14ac:dyDescent="0.3">
      <c r="A2910" s="54">
        <v>2985</v>
      </c>
      <c r="B2910" s="35" t="s">
        <v>71</v>
      </c>
      <c r="C2910" s="35" t="s">
        <v>1215</v>
      </c>
      <c r="D2910" s="35" t="s">
        <v>15</v>
      </c>
      <c r="E2910" s="35" t="str">
        <f t="shared" si="135"/>
        <v>F</v>
      </c>
      <c r="F2910" s="35">
        <v>60</v>
      </c>
      <c r="G2910" s="35" t="s">
        <v>7324</v>
      </c>
      <c r="H2910" s="35" t="s">
        <v>4123</v>
      </c>
      <c r="I2910" s="35" t="s">
        <v>187</v>
      </c>
      <c r="J2910" s="48">
        <v>44594</v>
      </c>
      <c r="K2910" s="35">
        <v>17</v>
      </c>
      <c r="L2910" s="49" t="s">
        <v>45</v>
      </c>
      <c r="M2910" s="50" t="str">
        <f>VLOOKUP(Table6[[#This Row],[Product]],Table3[],2)</f>
        <v>Gigastuff</v>
      </c>
      <c r="N2910" s="50" t="str">
        <f t="shared" si="136"/>
        <v>Feb</v>
      </c>
      <c r="O2910" s="56">
        <f t="shared" si="137"/>
        <v>2022</v>
      </c>
      <c r="P2910" s="51">
        <f>VLOOKUP(Table6[[#This Row],[Product]],Table3[],3)</f>
        <v>1.89</v>
      </c>
      <c r="Q2910" s="35">
        <f>VLOOKUP(Table6[[#This Row],[Product]],Table3[],4)</f>
        <v>18</v>
      </c>
      <c r="R2910" s="35">
        <f>Table6[[#This Row],[Quantity]]*Table6[[#This Row],[Case]]</f>
        <v>306</v>
      </c>
      <c r="S2910" s="35">
        <f>Table6[[#This Row],[Total Sales]]*Table6[[#This Row],[Cost]]</f>
        <v>578.33999999999992</v>
      </c>
    </row>
    <row r="2911" spans="1:19" x14ac:dyDescent="0.3">
      <c r="A2911" s="54">
        <v>2986</v>
      </c>
      <c r="B2911" s="35" t="s">
        <v>7325</v>
      </c>
      <c r="C2911" s="35" t="s">
        <v>7206</v>
      </c>
      <c r="D2911" s="35" t="s">
        <v>51</v>
      </c>
      <c r="E2911" s="35" t="str">
        <f t="shared" si="135"/>
        <v>F</v>
      </c>
      <c r="F2911" s="35">
        <v>30</v>
      </c>
      <c r="G2911" s="35" t="s">
        <v>7326</v>
      </c>
      <c r="H2911" s="35" t="s">
        <v>4337</v>
      </c>
      <c r="I2911" s="35" t="s">
        <v>25</v>
      </c>
      <c r="J2911" s="48" t="s">
        <v>14153</v>
      </c>
      <c r="K2911" s="35">
        <v>17</v>
      </c>
      <c r="L2911" s="49" t="s">
        <v>159</v>
      </c>
      <c r="M2911" s="50" t="str">
        <f>VLOOKUP(Table6[[#This Row],[Product]],Table3[],2)</f>
        <v>Ultrathing V3</v>
      </c>
      <c r="N2911" s="50" t="str">
        <f t="shared" si="136"/>
        <v>Aug</v>
      </c>
      <c r="O2911" s="56">
        <f t="shared" si="137"/>
        <v>2022</v>
      </c>
      <c r="P2911" s="51">
        <f>VLOOKUP(Table6[[#This Row],[Product]],Table3[],3)</f>
        <v>3.39</v>
      </c>
      <c r="Q2911" s="35">
        <f>VLOOKUP(Table6[[#This Row],[Product]],Table3[],4)</f>
        <v>24</v>
      </c>
      <c r="R2911" s="35">
        <f>Table6[[#This Row],[Quantity]]*Table6[[#This Row],[Case]]</f>
        <v>408</v>
      </c>
      <c r="S2911" s="35">
        <f>Table6[[#This Row],[Total Sales]]*Table6[[#This Row],[Cost]]</f>
        <v>1383.1200000000001</v>
      </c>
    </row>
    <row r="2912" spans="1:19" x14ac:dyDescent="0.3">
      <c r="A2912" s="54">
        <v>2987</v>
      </c>
      <c r="B2912" s="35" t="s">
        <v>1755</v>
      </c>
      <c r="C2912" s="35" t="s">
        <v>1866</v>
      </c>
      <c r="D2912" s="35" t="s">
        <v>28</v>
      </c>
      <c r="E2912" s="35" t="str">
        <f t="shared" si="135"/>
        <v>M</v>
      </c>
      <c r="F2912" s="35">
        <v>60</v>
      </c>
      <c r="G2912" s="35" t="s">
        <v>7327</v>
      </c>
      <c r="H2912" s="35" t="s">
        <v>927</v>
      </c>
      <c r="I2912" s="35" t="s">
        <v>129</v>
      </c>
      <c r="J2912" s="48" t="s">
        <v>14066</v>
      </c>
      <c r="K2912" s="35">
        <v>46</v>
      </c>
      <c r="L2912" s="49" t="s">
        <v>70</v>
      </c>
      <c r="M2912" s="50" t="str">
        <f>VLOOKUP(Table6[[#This Row],[Product]],Table3[],2)</f>
        <v>Megawidget M</v>
      </c>
      <c r="N2912" s="50" t="str">
        <f t="shared" si="136"/>
        <v>Jul</v>
      </c>
      <c r="O2912" s="56">
        <f t="shared" si="137"/>
        <v>2020</v>
      </c>
      <c r="P2912" s="51">
        <f>VLOOKUP(Table6[[#This Row],[Product]],Table3[],3)</f>
        <v>1.29</v>
      </c>
      <c r="Q2912" s="35">
        <f>VLOOKUP(Table6[[#This Row],[Product]],Table3[],4)</f>
        <v>24</v>
      </c>
      <c r="R2912" s="35">
        <f>Table6[[#This Row],[Quantity]]*Table6[[#This Row],[Case]]</f>
        <v>1104</v>
      </c>
      <c r="S2912" s="35">
        <f>Table6[[#This Row],[Total Sales]]*Table6[[#This Row],[Cost]]</f>
        <v>1424.16</v>
      </c>
    </row>
    <row r="2913" spans="1:19" x14ac:dyDescent="0.3">
      <c r="A2913" s="54">
        <v>2988</v>
      </c>
      <c r="B2913" s="35" t="s">
        <v>6843</v>
      </c>
      <c r="C2913" s="35" t="s">
        <v>418</v>
      </c>
      <c r="D2913" s="35" t="s">
        <v>51</v>
      </c>
      <c r="E2913" s="35" t="str">
        <f t="shared" si="135"/>
        <v>F</v>
      </c>
      <c r="F2913" s="35">
        <v>60</v>
      </c>
      <c r="G2913" s="35" t="s">
        <v>7328</v>
      </c>
      <c r="H2913" s="35" t="s">
        <v>4066</v>
      </c>
      <c r="I2913" s="35" t="s">
        <v>4067</v>
      </c>
      <c r="J2913" s="48" t="s">
        <v>13831</v>
      </c>
      <c r="K2913" s="35">
        <v>16</v>
      </c>
      <c r="L2913" s="49" t="s">
        <v>159</v>
      </c>
      <c r="M2913" s="50" t="str">
        <f>VLOOKUP(Table6[[#This Row],[Product]],Table3[],2)</f>
        <v>Ultrathing V3</v>
      </c>
      <c r="N2913" s="50" t="str">
        <f t="shared" si="136"/>
        <v>Feb</v>
      </c>
      <c r="O2913" s="56">
        <f t="shared" si="137"/>
        <v>2021</v>
      </c>
      <c r="P2913" s="51">
        <f>VLOOKUP(Table6[[#This Row],[Product]],Table3[],3)</f>
        <v>3.39</v>
      </c>
      <c r="Q2913" s="35">
        <f>VLOOKUP(Table6[[#This Row],[Product]],Table3[],4)</f>
        <v>24</v>
      </c>
      <c r="R2913" s="35">
        <f>Table6[[#This Row],[Quantity]]*Table6[[#This Row],[Case]]</f>
        <v>384</v>
      </c>
      <c r="S2913" s="35">
        <f>Table6[[#This Row],[Total Sales]]*Table6[[#This Row],[Cost]]</f>
        <v>1301.76</v>
      </c>
    </row>
    <row r="2914" spans="1:19" x14ac:dyDescent="0.3">
      <c r="A2914" s="54">
        <v>2989</v>
      </c>
      <c r="B2914" s="35" t="s">
        <v>4737</v>
      </c>
      <c r="C2914" s="35" t="s">
        <v>1662</v>
      </c>
      <c r="D2914" s="35" t="s">
        <v>28</v>
      </c>
      <c r="E2914" s="35" t="str">
        <f t="shared" si="135"/>
        <v>M</v>
      </c>
      <c r="F2914" s="35">
        <v>90</v>
      </c>
      <c r="G2914" s="35" t="s">
        <v>7329</v>
      </c>
      <c r="H2914" s="35" t="s">
        <v>7330</v>
      </c>
      <c r="I2914" s="35" t="s">
        <v>5820</v>
      </c>
      <c r="J2914" s="48" t="s">
        <v>13895</v>
      </c>
      <c r="K2914" s="35">
        <v>47</v>
      </c>
      <c r="L2914" s="49" t="s">
        <v>39</v>
      </c>
      <c r="M2914" s="50" t="str">
        <f>VLOOKUP(Table6[[#This Row],[Product]],Table3[],2)</f>
        <v>Ultrathing V1</v>
      </c>
      <c r="N2914" s="50" t="str">
        <f t="shared" si="136"/>
        <v>Apr</v>
      </c>
      <c r="O2914" s="56">
        <f t="shared" si="137"/>
        <v>2022</v>
      </c>
      <c r="P2914" s="51">
        <f>VLOOKUP(Table6[[#This Row],[Product]],Table3[],3)</f>
        <v>1.79</v>
      </c>
      <c r="Q2914" s="35">
        <f>VLOOKUP(Table6[[#This Row],[Product]],Table3[],4)</f>
        <v>17</v>
      </c>
      <c r="R2914" s="35">
        <f>Table6[[#This Row],[Quantity]]*Table6[[#This Row],[Case]]</f>
        <v>799</v>
      </c>
      <c r="S2914" s="35">
        <f>Table6[[#This Row],[Total Sales]]*Table6[[#This Row],[Cost]]</f>
        <v>1430.21</v>
      </c>
    </row>
    <row r="2915" spans="1:19" x14ac:dyDescent="0.3">
      <c r="A2915" s="54">
        <v>2992</v>
      </c>
      <c r="B2915" s="35" t="s">
        <v>1998</v>
      </c>
      <c r="C2915" s="35" t="s">
        <v>139</v>
      </c>
      <c r="D2915" s="35" t="s">
        <v>28</v>
      </c>
      <c r="E2915" s="35" t="str">
        <f t="shared" si="135"/>
        <v>M</v>
      </c>
      <c r="F2915" s="35">
        <v>90</v>
      </c>
      <c r="G2915" s="35" t="s">
        <v>7333</v>
      </c>
      <c r="H2915" s="35" t="s">
        <v>2655</v>
      </c>
      <c r="I2915" s="35" t="s">
        <v>1083</v>
      </c>
      <c r="J2915" s="48" t="s">
        <v>13983</v>
      </c>
      <c r="K2915" s="35">
        <v>70</v>
      </c>
      <c r="L2915" s="49" t="s">
        <v>80</v>
      </c>
      <c r="M2915" s="50" t="str">
        <f>VLOOKUP(Table6[[#This Row],[Product]],Table3[],2)</f>
        <v>Ultrathing V2</v>
      </c>
      <c r="N2915" s="50" t="str">
        <f t="shared" si="136"/>
        <v>Apr</v>
      </c>
      <c r="O2915" s="56">
        <f t="shared" si="137"/>
        <v>2022</v>
      </c>
      <c r="P2915" s="51">
        <f>VLOOKUP(Table6[[#This Row],[Product]],Table3[],3)</f>
        <v>2.95</v>
      </c>
      <c r="Q2915" s="35">
        <f>VLOOKUP(Table6[[#This Row],[Product]],Table3[],4)</f>
        <v>20</v>
      </c>
      <c r="R2915" s="35">
        <f>Table6[[#This Row],[Quantity]]*Table6[[#This Row],[Case]]</f>
        <v>1400</v>
      </c>
      <c r="S2915" s="35">
        <f>Table6[[#This Row],[Total Sales]]*Table6[[#This Row],[Cost]]</f>
        <v>4130</v>
      </c>
    </row>
    <row r="2916" spans="1:19" x14ac:dyDescent="0.3">
      <c r="A2916" s="54">
        <v>2993</v>
      </c>
      <c r="B2916" s="35" t="s">
        <v>7334</v>
      </c>
      <c r="C2916" s="35" t="s">
        <v>3447</v>
      </c>
      <c r="D2916" s="35" t="s">
        <v>28</v>
      </c>
      <c r="E2916" s="35" t="str">
        <f t="shared" si="135"/>
        <v>M</v>
      </c>
      <c r="F2916" s="35">
        <v>60</v>
      </c>
      <c r="G2916" s="35" t="s">
        <v>7335</v>
      </c>
      <c r="H2916" s="35" t="s">
        <v>1674</v>
      </c>
      <c r="I2916" s="35" t="s">
        <v>25</v>
      </c>
      <c r="J2916" s="48" t="s">
        <v>14116</v>
      </c>
      <c r="K2916" s="35">
        <v>105</v>
      </c>
      <c r="L2916" s="49" t="s">
        <v>101</v>
      </c>
      <c r="M2916" s="50" t="str">
        <f>VLOOKUP(Table6[[#This Row],[Product]],Table3[],2)</f>
        <v>Superwossname</v>
      </c>
      <c r="N2916" s="50" t="str">
        <f t="shared" si="136"/>
        <v>Aug</v>
      </c>
      <c r="O2916" s="56">
        <f t="shared" si="137"/>
        <v>2022</v>
      </c>
      <c r="P2916" s="51">
        <f>VLOOKUP(Table6[[#This Row],[Product]],Table3[],3)</f>
        <v>3.49</v>
      </c>
      <c r="Q2916" s="35">
        <f>VLOOKUP(Table6[[#This Row],[Product]],Table3[],4)</f>
        <v>20</v>
      </c>
      <c r="R2916" s="35">
        <f>Table6[[#This Row],[Quantity]]*Table6[[#This Row],[Case]]</f>
        <v>2100</v>
      </c>
      <c r="S2916" s="35">
        <f>Table6[[#This Row],[Total Sales]]*Table6[[#This Row],[Cost]]</f>
        <v>7329</v>
      </c>
    </row>
    <row r="2917" spans="1:19" x14ac:dyDescent="0.3">
      <c r="A2917" s="54">
        <v>2994</v>
      </c>
      <c r="B2917" s="35" t="s">
        <v>650</v>
      </c>
      <c r="C2917" s="35" t="s">
        <v>1878</v>
      </c>
      <c r="D2917" s="35" t="s">
        <v>41</v>
      </c>
      <c r="E2917" s="35" t="str">
        <f t="shared" si="135"/>
        <v>F</v>
      </c>
      <c r="F2917" s="35">
        <v>90</v>
      </c>
      <c r="G2917" s="35" t="s">
        <v>7336</v>
      </c>
      <c r="H2917" s="35" t="s">
        <v>3859</v>
      </c>
      <c r="I2917" s="35" t="s">
        <v>124</v>
      </c>
      <c r="J2917" s="48" t="s">
        <v>13764</v>
      </c>
      <c r="K2917" s="35">
        <v>7</v>
      </c>
      <c r="L2917" s="49" t="s">
        <v>33</v>
      </c>
      <c r="M2917" s="50" t="str">
        <f>VLOOKUP(Table6[[#This Row],[Product]],Table3[],2)</f>
        <v>Megawidget L</v>
      </c>
      <c r="N2917" s="50" t="str">
        <f t="shared" si="136"/>
        <v>Dec</v>
      </c>
      <c r="O2917" s="56">
        <f t="shared" si="137"/>
        <v>2021</v>
      </c>
      <c r="P2917" s="51">
        <f>VLOOKUP(Table6[[#This Row],[Product]],Table3[],3)</f>
        <v>1.79</v>
      </c>
      <c r="Q2917" s="35">
        <f>VLOOKUP(Table6[[#This Row],[Product]],Table3[],4)</f>
        <v>24</v>
      </c>
      <c r="R2917" s="35">
        <f>Table6[[#This Row],[Quantity]]*Table6[[#This Row],[Case]]</f>
        <v>168</v>
      </c>
      <c r="S2917" s="35">
        <f>Table6[[#This Row],[Total Sales]]*Table6[[#This Row],[Cost]]</f>
        <v>300.72000000000003</v>
      </c>
    </row>
    <row r="2918" spans="1:19" x14ac:dyDescent="0.3">
      <c r="A2918" s="54">
        <v>2995</v>
      </c>
      <c r="B2918" s="35" t="s">
        <v>7337</v>
      </c>
      <c r="C2918" s="35" t="s">
        <v>2795</v>
      </c>
      <c r="D2918" s="35" t="s">
        <v>51</v>
      </c>
      <c r="E2918" s="35" t="str">
        <f t="shared" si="135"/>
        <v>F</v>
      </c>
      <c r="F2918" s="35">
        <v>90</v>
      </c>
      <c r="G2918" s="35" t="s">
        <v>7338</v>
      </c>
      <c r="H2918" s="35" t="s">
        <v>901</v>
      </c>
      <c r="I2918" s="35" t="s">
        <v>146</v>
      </c>
      <c r="J2918" s="48" t="s">
        <v>13918</v>
      </c>
      <c r="K2918" s="35">
        <v>2</v>
      </c>
      <c r="L2918" s="49" t="s">
        <v>101</v>
      </c>
      <c r="M2918" s="50" t="str">
        <f>VLOOKUP(Table6[[#This Row],[Product]],Table3[],2)</f>
        <v>Superwossname</v>
      </c>
      <c r="N2918" s="50" t="str">
        <f t="shared" si="136"/>
        <v>Aug</v>
      </c>
      <c r="O2918" s="56">
        <f t="shared" si="137"/>
        <v>2021</v>
      </c>
      <c r="P2918" s="51">
        <f>VLOOKUP(Table6[[#This Row],[Product]],Table3[],3)</f>
        <v>3.49</v>
      </c>
      <c r="Q2918" s="35">
        <f>VLOOKUP(Table6[[#This Row],[Product]],Table3[],4)</f>
        <v>20</v>
      </c>
      <c r="R2918" s="35">
        <f>Table6[[#This Row],[Quantity]]*Table6[[#This Row],[Case]]</f>
        <v>40</v>
      </c>
      <c r="S2918" s="35">
        <f>Table6[[#This Row],[Total Sales]]*Table6[[#This Row],[Cost]]</f>
        <v>139.60000000000002</v>
      </c>
    </row>
    <row r="2919" spans="1:19" x14ac:dyDescent="0.3">
      <c r="A2919" s="54">
        <v>2996</v>
      </c>
      <c r="B2919" s="35" t="s">
        <v>4349</v>
      </c>
      <c r="C2919" s="35" t="s">
        <v>2697</v>
      </c>
      <c r="D2919" s="35" t="s">
        <v>51</v>
      </c>
      <c r="E2919" s="35" t="str">
        <f t="shared" si="135"/>
        <v>F</v>
      </c>
      <c r="F2919" s="35">
        <v>30</v>
      </c>
      <c r="G2919" s="35" t="s">
        <v>7339</v>
      </c>
      <c r="H2919" s="35" t="s">
        <v>3070</v>
      </c>
      <c r="I2919" s="35" t="s">
        <v>575</v>
      </c>
      <c r="J2919" s="48">
        <v>44845</v>
      </c>
      <c r="K2919" s="35">
        <v>4</v>
      </c>
      <c r="L2919" s="49" t="s">
        <v>45</v>
      </c>
      <c r="M2919" s="50" t="str">
        <f>VLOOKUP(Table6[[#This Row],[Product]],Table3[],2)</f>
        <v>Gigastuff</v>
      </c>
      <c r="N2919" s="50" t="str">
        <f t="shared" si="136"/>
        <v>Oct</v>
      </c>
      <c r="O2919" s="56">
        <f t="shared" si="137"/>
        <v>2022</v>
      </c>
      <c r="P2919" s="51">
        <f>VLOOKUP(Table6[[#This Row],[Product]],Table3[],3)</f>
        <v>1.89</v>
      </c>
      <c r="Q2919" s="35">
        <f>VLOOKUP(Table6[[#This Row],[Product]],Table3[],4)</f>
        <v>18</v>
      </c>
      <c r="R2919" s="35">
        <f>Table6[[#This Row],[Quantity]]*Table6[[#This Row],[Case]]</f>
        <v>72</v>
      </c>
      <c r="S2919" s="35">
        <f>Table6[[#This Row],[Total Sales]]*Table6[[#This Row],[Cost]]</f>
        <v>136.07999999999998</v>
      </c>
    </row>
    <row r="2920" spans="1:19" x14ac:dyDescent="0.3">
      <c r="A2920" s="54">
        <v>2997</v>
      </c>
      <c r="B2920" s="35" t="s">
        <v>7340</v>
      </c>
      <c r="C2920" s="35" t="s">
        <v>5788</v>
      </c>
      <c r="D2920" s="35" t="s">
        <v>28</v>
      </c>
      <c r="E2920" s="35" t="str">
        <f t="shared" si="135"/>
        <v>M</v>
      </c>
      <c r="F2920" s="35">
        <v>30</v>
      </c>
      <c r="G2920" s="35" t="s">
        <v>7341</v>
      </c>
      <c r="H2920" s="35" t="s">
        <v>663</v>
      </c>
      <c r="I2920" s="35" t="s">
        <v>32</v>
      </c>
      <c r="J2920" s="48">
        <v>44775</v>
      </c>
      <c r="K2920" s="35">
        <v>105</v>
      </c>
      <c r="L2920" s="49" t="s">
        <v>70</v>
      </c>
      <c r="M2920" s="50" t="str">
        <f>VLOOKUP(Table6[[#This Row],[Product]],Table3[],2)</f>
        <v>Megawidget M</v>
      </c>
      <c r="N2920" s="50" t="str">
        <f t="shared" si="136"/>
        <v>Aug</v>
      </c>
      <c r="O2920" s="56">
        <f t="shared" si="137"/>
        <v>2022</v>
      </c>
      <c r="P2920" s="51">
        <f>VLOOKUP(Table6[[#This Row],[Product]],Table3[],3)</f>
        <v>1.29</v>
      </c>
      <c r="Q2920" s="35">
        <f>VLOOKUP(Table6[[#This Row],[Product]],Table3[],4)</f>
        <v>24</v>
      </c>
      <c r="R2920" s="35">
        <f>Table6[[#This Row],[Quantity]]*Table6[[#This Row],[Case]]</f>
        <v>2520</v>
      </c>
      <c r="S2920" s="35">
        <f>Table6[[#This Row],[Total Sales]]*Table6[[#This Row],[Cost]]</f>
        <v>3250.8</v>
      </c>
    </row>
    <row r="2921" spans="1:19" x14ac:dyDescent="0.3">
      <c r="A2921" s="54">
        <v>2998</v>
      </c>
      <c r="B2921" s="35" t="s">
        <v>4318</v>
      </c>
      <c r="C2921" s="35" t="s">
        <v>3016</v>
      </c>
      <c r="D2921" s="35" t="s">
        <v>28</v>
      </c>
      <c r="E2921" s="35" t="str">
        <f t="shared" si="135"/>
        <v>M</v>
      </c>
      <c r="F2921" s="35">
        <v>30</v>
      </c>
      <c r="G2921" s="35" t="s">
        <v>7341</v>
      </c>
      <c r="H2921" s="35" t="s">
        <v>4049</v>
      </c>
      <c r="I2921" s="35" t="s">
        <v>32</v>
      </c>
      <c r="J2921" s="48" t="s">
        <v>13965</v>
      </c>
      <c r="K2921" s="35">
        <v>22</v>
      </c>
      <c r="L2921" s="49" t="s">
        <v>39</v>
      </c>
      <c r="M2921" s="50" t="str">
        <f>VLOOKUP(Table6[[#This Row],[Product]],Table3[],2)</f>
        <v>Ultrathing V1</v>
      </c>
      <c r="N2921" s="50" t="str">
        <f t="shared" si="136"/>
        <v>Aug</v>
      </c>
      <c r="O2921" s="56">
        <f t="shared" si="137"/>
        <v>2022</v>
      </c>
      <c r="P2921" s="51">
        <f>VLOOKUP(Table6[[#This Row],[Product]],Table3[],3)</f>
        <v>1.79</v>
      </c>
      <c r="Q2921" s="35">
        <f>VLOOKUP(Table6[[#This Row],[Product]],Table3[],4)</f>
        <v>17</v>
      </c>
      <c r="R2921" s="35">
        <f>Table6[[#This Row],[Quantity]]*Table6[[#This Row],[Case]]</f>
        <v>374</v>
      </c>
      <c r="S2921" s="35">
        <f>Table6[[#This Row],[Total Sales]]*Table6[[#This Row],[Cost]]</f>
        <v>669.46</v>
      </c>
    </row>
    <row r="2922" spans="1:19" x14ac:dyDescent="0.3">
      <c r="A2922" s="54">
        <v>2999</v>
      </c>
      <c r="B2922" s="35" t="s">
        <v>3967</v>
      </c>
      <c r="C2922" s="35" t="s">
        <v>3735</v>
      </c>
      <c r="D2922" s="35" t="s">
        <v>28</v>
      </c>
      <c r="E2922" s="35" t="str">
        <f t="shared" si="135"/>
        <v>M</v>
      </c>
      <c r="F2922" s="35">
        <v>30</v>
      </c>
      <c r="G2922" s="35" t="s">
        <v>7342</v>
      </c>
      <c r="H2922" s="35" t="s">
        <v>7343</v>
      </c>
      <c r="I2922" s="35" t="s">
        <v>1126</v>
      </c>
      <c r="J2922" s="48" t="s">
        <v>13657</v>
      </c>
      <c r="K2922" s="35">
        <v>92</v>
      </c>
      <c r="L2922" s="49" t="s">
        <v>101</v>
      </c>
      <c r="M2922" s="50" t="str">
        <f>VLOOKUP(Table6[[#This Row],[Product]],Table3[],2)</f>
        <v>Superwossname</v>
      </c>
      <c r="N2922" s="50" t="str">
        <f t="shared" si="136"/>
        <v>Aug</v>
      </c>
      <c r="O2922" s="56">
        <f t="shared" si="137"/>
        <v>2022</v>
      </c>
      <c r="P2922" s="51">
        <f>VLOOKUP(Table6[[#This Row],[Product]],Table3[],3)</f>
        <v>3.49</v>
      </c>
      <c r="Q2922" s="35">
        <f>VLOOKUP(Table6[[#This Row],[Product]],Table3[],4)</f>
        <v>20</v>
      </c>
      <c r="R2922" s="35">
        <f>Table6[[#This Row],[Quantity]]*Table6[[#This Row],[Case]]</f>
        <v>1840</v>
      </c>
      <c r="S2922" s="35">
        <f>Table6[[#This Row],[Total Sales]]*Table6[[#This Row],[Cost]]</f>
        <v>6421.6</v>
      </c>
    </row>
    <row r="2923" spans="1:19" x14ac:dyDescent="0.3">
      <c r="A2923" s="54">
        <v>3000</v>
      </c>
      <c r="B2923" s="35" t="s">
        <v>7344</v>
      </c>
      <c r="C2923" s="35" t="s">
        <v>7345</v>
      </c>
      <c r="D2923" s="35" t="s">
        <v>15</v>
      </c>
      <c r="E2923" s="35" t="str">
        <f t="shared" si="135"/>
        <v>F</v>
      </c>
      <c r="F2923" s="35">
        <v>60</v>
      </c>
      <c r="G2923" s="35" t="s">
        <v>7346</v>
      </c>
      <c r="H2923" s="35" t="s">
        <v>7056</v>
      </c>
      <c r="I2923" s="35" t="s">
        <v>95</v>
      </c>
      <c r="J2923" s="48" t="s">
        <v>13735</v>
      </c>
      <c r="K2923" s="35">
        <v>87</v>
      </c>
      <c r="L2923" s="49" t="s">
        <v>39</v>
      </c>
      <c r="M2923" s="50" t="str">
        <f>VLOOKUP(Table6[[#This Row],[Product]],Table3[],2)</f>
        <v>Ultrathing V1</v>
      </c>
      <c r="N2923" s="50" t="str">
        <f t="shared" si="136"/>
        <v>Jun</v>
      </c>
      <c r="O2923" s="56">
        <f t="shared" si="137"/>
        <v>2022</v>
      </c>
      <c r="P2923" s="51">
        <f>VLOOKUP(Table6[[#This Row],[Product]],Table3[],3)</f>
        <v>1.79</v>
      </c>
      <c r="Q2923" s="35">
        <f>VLOOKUP(Table6[[#This Row],[Product]],Table3[],4)</f>
        <v>17</v>
      </c>
      <c r="R2923" s="35">
        <f>Table6[[#This Row],[Quantity]]*Table6[[#This Row],[Case]]</f>
        <v>1479</v>
      </c>
      <c r="S2923" s="35">
        <f>Table6[[#This Row],[Total Sales]]*Table6[[#This Row],[Cost]]</f>
        <v>2647.41</v>
      </c>
    </row>
    <row r="2924" spans="1:19" x14ac:dyDescent="0.3">
      <c r="A2924" s="54">
        <v>3001</v>
      </c>
      <c r="B2924" s="35" t="s">
        <v>1363</v>
      </c>
      <c r="C2924" s="35" t="s">
        <v>1950</v>
      </c>
      <c r="D2924" s="35" t="s">
        <v>28</v>
      </c>
      <c r="E2924" s="35" t="str">
        <f t="shared" si="135"/>
        <v>M</v>
      </c>
      <c r="F2924" s="35">
        <v>90</v>
      </c>
      <c r="G2924" s="35" t="s">
        <v>15192</v>
      </c>
      <c r="H2924" s="35" t="s">
        <v>4285</v>
      </c>
      <c r="I2924" s="35" t="s">
        <v>124</v>
      </c>
      <c r="J2924" s="48" t="s">
        <v>14100</v>
      </c>
      <c r="K2924" s="35">
        <v>13</v>
      </c>
      <c r="L2924" s="49" t="s">
        <v>70</v>
      </c>
      <c r="M2924" s="50" t="str">
        <f>VLOOKUP(Table6[[#This Row],[Product]],Table3[],2)</f>
        <v>Megawidget M</v>
      </c>
      <c r="N2924" s="50" t="str">
        <f t="shared" si="136"/>
        <v>Jan</v>
      </c>
      <c r="O2924" s="56">
        <f t="shared" si="137"/>
        <v>2020</v>
      </c>
      <c r="P2924" s="51">
        <f>VLOOKUP(Table6[[#This Row],[Product]],Table3[],3)</f>
        <v>1.29</v>
      </c>
      <c r="Q2924" s="35">
        <f>VLOOKUP(Table6[[#This Row],[Product]],Table3[],4)</f>
        <v>24</v>
      </c>
      <c r="R2924" s="35">
        <f>Table6[[#This Row],[Quantity]]*Table6[[#This Row],[Case]]</f>
        <v>312</v>
      </c>
      <c r="S2924" s="35">
        <f>Table6[[#This Row],[Total Sales]]*Table6[[#This Row],[Cost]]</f>
        <v>402.48</v>
      </c>
    </row>
    <row r="2925" spans="1:19" x14ac:dyDescent="0.3">
      <c r="A2925" s="54">
        <v>3002</v>
      </c>
      <c r="B2925" s="35" t="s">
        <v>3742</v>
      </c>
      <c r="C2925" s="35" t="s">
        <v>3564</v>
      </c>
      <c r="D2925" s="35" t="s">
        <v>28</v>
      </c>
      <c r="E2925" s="35" t="str">
        <f t="shared" si="135"/>
        <v>M</v>
      </c>
      <c r="F2925" s="35">
        <v>60</v>
      </c>
      <c r="G2925" s="35" t="s">
        <v>7348</v>
      </c>
      <c r="H2925" s="35" t="s">
        <v>2629</v>
      </c>
      <c r="I2925" s="35" t="s">
        <v>95</v>
      </c>
      <c r="J2925" s="48" t="s">
        <v>13666</v>
      </c>
      <c r="K2925" s="35">
        <v>34</v>
      </c>
      <c r="L2925" s="49" t="s">
        <v>45</v>
      </c>
      <c r="M2925" s="50" t="str">
        <f>VLOOKUP(Table6[[#This Row],[Product]],Table3[],2)</f>
        <v>Gigastuff</v>
      </c>
      <c r="N2925" s="50" t="str">
        <f t="shared" si="136"/>
        <v>Oct</v>
      </c>
      <c r="O2925" s="56">
        <f t="shared" si="137"/>
        <v>2020</v>
      </c>
      <c r="P2925" s="51">
        <f>VLOOKUP(Table6[[#This Row],[Product]],Table3[],3)</f>
        <v>1.89</v>
      </c>
      <c r="Q2925" s="35">
        <f>VLOOKUP(Table6[[#This Row],[Product]],Table3[],4)</f>
        <v>18</v>
      </c>
      <c r="R2925" s="35">
        <f>Table6[[#This Row],[Quantity]]*Table6[[#This Row],[Case]]</f>
        <v>612</v>
      </c>
      <c r="S2925" s="35">
        <f>Table6[[#This Row],[Total Sales]]*Table6[[#This Row],[Cost]]</f>
        <v>1156.6799999999998</v>
      </c>
    </row>
    <row r="2926" spans="1:19" x14ac:dyDescent="0.3">
      <c r="A2926" s="54">
        <v>3003</v>
      </c>
      <c r="B2926" s="35" t="s">
        <v>7349</v>
      </c>
      <c r="C2926" s="35" t="s">
        <v>1041</v>
      </c>
      <c r="D2926" s="35" t="s">
        <v>28</v>
      </c>
      <c r="E2926" s="35" t="str">
        <f t="shared" si="135"/>
        <v>M</v>
      </c>
      <c r="F2926" s="35">
        <v>60</v>
      </c>
      <c r="G2926" s="35" t="s">
        <v>15193</v>
      </c>
      <c r="H2926" s="35" t="s">
        <v>2236</v>
      </c>
      <c r="I2926" s="35" t="s">
        <v>2237</v>
      </c>
      <c r="J2926" s="48" t="s">
        <v>13994</v>
      </c>
      <c r="K2926" s="35">
        <v>38</v>
      </c>
      <c r="L2926" s="49" t="s">
        <v>54</v>
      </c>
      <c r="M2926" s="50" t="str">
        <f>VLOOKUP(Table6[[#This Row],[Product]],Table3[],2)</f>
        <v>Megawidget S</v>
      </c>
      <c r="N2926" s="50" t="str">
        <f t="shared" si="136"/>
        <v>Jun</v>
      </c>
      <c r="O2926" s="56">
        <f t="shared" si="137"/>
        <v>2022</v>
      </c>
      <c r="P2926" s="51">
        <f>VLOOKUP(Table6[[#This Row],[Product]],Table3[],3)</f>
        <v>0.69</v>
      </c>
      <c r="Q2926" s="35">
        <f>VLOOKUP(Table6[[#This Row],[Product]],Table3[],4)</f>
        <v>24</v>
      </c>
      <c r="R2926" s="35">
        <f>Table6[[#This Row],[Quantity]]*Table6[[#This Row],[Case]]</f>
        <v>912</v>
      </c>
      <c r="S2926" s="35">
        <f>Table6[[#This Row],[Total Sales]]*Table6[[#This Row],[Cost]]</f>
        <v>629.28</v>
      </c>
    </row>
    <row r="2927" spans="1:19" x14ac:dyDescent="0.3">
      <c r="A2927" s="54">
        <v>3004</v>
      </c>
      <c r="B2927" s="35" t="s">
        <v>7351</v>
      </c>
      <c r="C2927" s="35" t="s">
        <v>7290</v>
      </c>
      <c r="D2927" s="35" t="s">
        <v>15</v>
      </c>
      <c r="E2927" s="35" t="str">
        <f t="shared" si="135"/>
        <v>F</v>
      </c>
      <c r="F2927" s="35">
        <v>60</v>
      </c>
      <c r="G2927" s="35" t="s">
        <v>7352</v>
      </c>
      <c r="H2927" s="35" t="s">
        <v>7353</v>
      </c>
      <c r="I2927" s="35" t="s">
        <v>19</v>
      </c>
      <c r="J2927" s="48" t="s">
        <v>13752</v>
      </c>
      <c r="K2927" s="35">
        <v>91</v>
      </c>
      <c r="L2927" s="49" t="s">
        <v>39</v>
      </c>
      <c r="M2927" s="50" t="str">
        <f>VLOOKUP(Table6[[#This Row],[Product]],Table3[],2)</f>
        <v>Ultrathing V1</v>
      </c>
      <c r="N2927" s="50" t="str">
        <f t="shared" si="136"/>
        <v>Sep</v>
      </c>
      <c r="O2927" s="56">
        <f t="shared" si="137"/>
        <v>2022</v>
      </c>
      <c r="P2927" s="51">
        <f>VLOOKUP(Table6[[#This Row],[Product]],Table3[],3)</f>
        <v>1.79</v>
      </c>
      <c r="Q2927" s="35">
        <f>VLOOKUP(Table6[[#This Row],[Product]],Table3[],4)</f>
        <v>17</v>
      </c>
      <c r="R2927" s="35">
        <f>Table6[[#This Row],[Quantity]]*Table6[[#This Row],[Case]]</f>
        <v>1547</v>
      </c>
      <c r="S2927" s="35">
        <f>Table6[[#This Row],[Total Sales]]*Table6[[#This Row],[Cost]]</f>
        <v>2769.13</v>
      </c>
    </row>
    <row r="2928" spans="1:19" x14ac:dyDescent="0.3">
      <c r="A2928" s="54">
        <v>3005</v>
      </c>
      <c r="B2928" s="35" t="s">
        <v>7354</v>
      </c>
      <c r="C2928" s="35" t="s">
        <v>665</v>
      </c>
      <c r="D2928" s="35" t="s">
        <v>41</v>
      </c>
      <c r="E2928" s="35" t="str">
        <f t="shared" si="135"/>
        <v>F</v>
      </c>
      <c r="F2928" s="35">
        <v>60</v>
      </c>
      <c r="G2928" s="35" t="s">
        <v>15194</v>
      </c>
      <c r="H2928" s="35" t="s">
        <v>203</v>
      </c>
      <c r="I2928" s="35" t="s">
        <v>32</v>
      </c>
      <c r="J2928" s="48" t="s">
        <v>13925</v>
      </c>
      <c r="K2928" s="35">
        <v>80</v>
      </c>
      <c r="L2928" s="49" t="s">
        <v>101</v>
      </c>
      <c r="M2928" s="50" t="str">
        <f>VLOOKUP(Table6[[#This Row],[Product]],Table3[],2)</f>
        <v>Superwossname</v>
      </c>
      <c r="N2928" s="50" t="str">
        <f t="shared" si="136"/>
        <v>Jul</v>
      </c>
      <c r="O2928" s="56">
        <f t="shared" si="137"/>
        <v>2020</v>
      </c>
      <c r="P2928" s="51">
        <f>VLOOKUP(Table6[[#This Row],[Product]],Table3[],3)</f>
        <v>3.49</v>
      </c>
      <c r="Q2928" s="35">
        <f>VLOOKUP(Table6[[#This Row],[Product]],Table3[],4)</f>
        <v>20</v>
      </c>
      <c r="R2928" s="35">
        <f>Table6[[#This Row],[Quantity]]*Table6[[#This Row],[Case]]</f>
        <v>1600</v>
      </c>
      <c r="S2928" s="35">
        <f>Table6[[#This Row],[Total Sales]]*Table6[[#This Row],[Cost]]</f>
        <v>5584</v>
      </c>
    </row>
    <row r="2929" spans="1:19" x14ac:dyDescent="0.3">
      <c r="A2929" s="54">
        <v>3006</v>
      </c>
      <c r="B2929" s="35" t="s">
        <v>7356</v>
      </c>
      <c r="C2929" s="35" t="s">
        <v>2344</v>
      </c>
      <c r="D2929" s="35" t="s">
        <v>15</v>
      </c>
      <c r="E2929" s="35" t="str">
        <f t="shared" si="135"/>
        <v>F</v>
      </c>
      <c r="F2929" s="35">
        <v>30</v>
      </c>
      <c r="G2929" s="35" t="s">
        <v>13613</v>
      </c>
      <c r="H2929" s="35" t="s">
        <v>655</v>
      </c>
      <c r="I2929" s="35" t="s">
        <v>32</v>
      </c>
      <c r="J2929" s="48">
        <v>44171</v>
      </c>
      <c r="K2929" s="35">
        <v>7</v>
      </c>
      <c r="L2929" s="49" t="s">
        <v>159</v>
      </c>
      <c r="M2929" s="50" t="str">
        <f>VLOOKUP(Table6[[#This Row],[Product]],Table3[],2)</f>
        <v>Ultrathing V3</v>
      </c>
      <c r="N2929" s="50" t="str">
        <f t="shared" si="136"/>
        <v>Dec</v>
      </c>
      <c r="O2929" s="56">
        <f t="shared" si="137"/>
        <v>2020</v>
      </c>
      <c r="P2929" s="51">
        <f>VLOOKUP(Table6[[#This Row],[Product]],Table3[],3)</f>
        <v>3.39</v>
      </c>
      <c r="Q2929" s="35">
        <f>VLOOKUP(Table6[[#This Row],[Product]],Table3[],4)</f>
        <v>24</v>
      </c>
      <c r="R2929" s="35">
        <f>Table6[[#This Row],[Quantity]]*Table6[[#This Row],[Case]]</f>
        <v>168</v>
      </c>
      <c r="S2929" s="35">
        <f>Table6[[#This Row],[Total Sales]]*Table6[[#This Row],[Cost]]</f>
        <v>569.52</v>
      </c>
    </row>
    <row r="2930" spans="1:19" x14ac:dyDescent="0.3">
      <c r="A2930" s="54">
        <v>3007</v>
      </c>
      <c r="B2930" s="35" t="s">
        <v>7358</v>
      </c>
      <c r="C2930" s="35" t="s">
        <v>7359</v>
      </c>
      <c r="D2930" s="35" t="s">
        <v>15</v>
      </c>
      <c r="E2930" s="35" t="str">
        <f t="shared" si="135"/>
        <v>F</v>
      </c>
      <c r="F2930" s="35">
        <v>90</v>
      </c>
      <c r="G2930" s="35" t="s">
        <v>7360</v>
      </c>
      <c r="H2930" s="35" t="s">
        <v>2401</v>
      </c>
      <c r="I2930" s="35" t="s">
        <v>178</v>
      </c>
      <c r="J2930" s="48" t="s">
        <v>14222</v>
      </c>
      <c r="K2930" s="35">
        <v>49</v>
      </c>
      <c r="L2930" s="49" t="s">
        <v>20</v>
      </c>
      <c r="M2930" s="50" t="str">
        <f>VLOOKUP(Table6[[#This Row],[Product]],Table3[],2)</f>
        <v>Hyperwotsit</v>
      </c>
      <c r="N2930" s="50" t="str">
        <f t="shared" si="136"/>
        <v>Jun</v>
      </c>
      <c r="O2930" s="56">
        <f t="shared" si="137"/>
        <v>2022</v>
      </c>
      <c r="P2930" s="51">
        <f>VLOOKUP(Table6[[#This Row],[Product]],Table3[],3)</f>
        <v>2.0099999999999998</v>
      </c>
      <c r="Q2930" s="35">
        <f>VLOOKUP(Table6[[#This Row],[Product]],Table3[],4)</f>
        <v>20</v>
      </c>
      <c r="R2930" s="35">
        <f>Table6[[#This Row],[Quantity]]*Table6[[#This Row],[Case]]</f>
        <v>980</v>
      </c>
      <c r="S2930" s="35">
        <f>Table6[[#This Row],[Total Sales]]*Table6[[#This Row],[Cost]]</f>
        <v>1969.7999999999997</v>
      </c>
    </row>
    <row r="2931" spans="1:19" x14ac:dyDescent="0.3">
      <c r="A2931" s="54">
        <v>3008</v>
      </c>
      <c r="B2931" s="35" t="s">
        <v>7361</v>
      </c>
      <c r="C2931" s="35" t="s">
        <v>376</v>
      </c>
      <c r="D2931" s="35" t="s">
        <v>51</v>
      </c>
      <c r="E2931" s="35" t="str">
        <f t="shared" si="135"/>
        <v>F</v>
      </c>
      <c r="F2931" s="35">
        <v>60</v>
      </c>
      <c r="G2931" s="35" t="s">
        <v>7362</v>
      </c>
      <c r="H2931" s="35" t="s">
        <v>685</v>
      </c>
      <c r="I2931" s="35" t="s">
        <v>686</v>
      </c>
      <c r="J2931" s="48">
        <v>44898</v>
      </c>
      <c r="K2931" s="35">
        <v>23</v>
      </c>
      <c r="L2931" s="49" t="s">
        <v>80</v>
      </c>
      <c r="M2931" s="50" t="str">
        <f>VLOOKUP(Table6[[#This Row],[Product]],Table3[],2)</f>
        <v>Ultrathing V2</v>
      </c>
      <c r="N2931" s="50" t="str">
        <f t="shared" si="136"/>
        <v>Dec</v>
      </c>
      <c r="O2931" s="56">
        <f t="shared" si="137"/>
        <v>2022</v>
      </c>
      <c r="P2931" s="51">
        <f>VLOOKUP(Table6[[#This Row],[Product]],Table3[],3)</f>
        <v>2.95</v>
      </c>
      <c r="Q2931" s="35">
        <f>VLOOKUP(Table6[[#This Row],[Product]],Table3[],4)</f>
        <v>20</v>
      </c>
      <c r="R2931" s="35">
        <f>Table6[[#This Row],[Quantity]]*Table6[[#This Row],[Case]]</f>
        <v>460</v>
      </c>
      <c r="S2931" s="35">
        <f>Table6[[#This Row],[Total Sales]]*Table6[[#This Row],[Cost]]</f>
        <v>1357</v>
      </c>
    </row>
    <row r="2932" spans="1:19" x14ac:dyDescent="0.3">
      <c r="A2932" s="54">
        <v>3009</v>
      </c>
      <c r="B2932" s="35" t="s">
        <v>7363</v>
      </c>
      <c r="C2932" s="35" t="s">
        <v>5671</v>
      </c>
      <c r="D2932" s="35" t="s">
        <v>51</v>
      </c>
      <c r="E2932" s="35" t="str">
        <f t="shared" si="135"/>
        <v>F</v>
      </c>
      <c r="F2932" s="35">
        <v>60</v>
      </c>
      <c r="G2932" s="35" t="s">
        <v>7364</v>
      </c>
      <c r="H2932" s="35" t="s">
        <v>4944</v>
      </c>
      <c r="I2932" s="35" t="s">
        <v>839</v>
      </c>
      <c r="J2932" s="48" t="s">
        <v>14109</v>
      </c>
      <c r="K2932" s="35">
        <v>69</v>
      </c>
      <c r="L2932" s="49" t="s">
        <v>20</v>
      </c>
      <c r="M2932" s="50" t="str">
        <f>VLOOKUP(Table6[[#This Row],[Product]],Table3[],2)</f>
        <v>Hyperwotsit</v>
      </c>
      <c r="N2932" s="50" t="str">
        <f t="shared" si="136"/>
        <v>Jun</v>
      </c>
      <c r="O2932" s="56">
        <f t="shared" si="137"/>
        <v>2020</v>
      </c>
      <c r="P2932" s="51">
        <f>VLOOKUP(Table6[[#This Row],[Product]],Table3[],3)</f>
        <v>2.0099999999999998</v>
      </c>
      <c r="Q2932" s="35">
        <f>VLOOKUP(Table6[[#This Row],[Product]],Table3[],4)</f>
        <v>20</v>
      </c>
      <c r="R2932" s="35">
        <f>Table6[[#This Row],[Quantity]]*Table6[[#This Row],[Case]]</f>
        <v>1380</v>
      </c>
      <c r="S2932" s="35">
        <f>Table6[[#This Row],[Total Sales]]*Table6[[#This Row],[Cost]]</f>
        <v>2773.7999999999997</v>
      </c>
    </row>
    <row r="2933" spans="1:19" x14ac:dyDescent="0.3">
      <c r="A2933" s="54">
        <v>3010</v>
      </c>
      <c r="B2933" s="35" t="s">
        <v>7365</v>
      </c>
      <c r="C2933" s="35" t="s">
        <v>3564</v>
      </c>
      <c r="D2933" s="35" t="s">
        <v>15</v>
      </c>
      <c r="E2933" s="35" t="str">
        <f t="shared" si="135"/>
        <v>F</v>
      </c>
      <c r="F2933" s="35">
        <v>60</v>
      </c>
      <c r="G2933" s="35" t="s">
        <v>7366</v>
      </c>
      <c r="H2933" s="35" t="s">
        <v>2509</v>
      </c>
      <c r="I2933" s="35" t="s">
        <v>32</v>
      </c>
      <c r="J2933" s="48">
        <v>44900</v>
      </c>
      <c r="K2933" s="35">
        <v>4</v>
      </c>
      <c r="L2933" s="49" t="s">
        <v>54</v>
      </c>
      <c r="M2933" s="50" t="str">
        <f>VLOOKUP(Table6[[#This Row],[Product]],Table3[],2)</f>
        <v>Megawidget S</v>
      </c>
      <c r="N2933" s="50" t="str">
        <f t="shared" si="136"/>
        <v>Dec</v>
      </c>
      <c r="O2933" s="56">
        <f t="shared" si="137"/>
        <v>2022</v>
      </c>
      <c r="P2933" s="51">
        <f>VLOOKUP(Table6[[#This Row],[Product]],Table3[],3)</f>
        <v>0.69</v>
      </c>
      <c r="Q2933" s="35">
        <f>VLOOKUP(Table6[[#This Row],[Product]],Table3[],4)</f>
        <v>24</v>
      </c>
      <c r="R2933" s="35">
        <f>Table6[[#This Row],[Quantity]]*Table6[[#This Row],[Case]]</f>
        <v>96</v>
      </c>
      <c r="S2933" s="35">
        <f>Table6[[#This Row],[Total Sales]]*Table6[[#This Row],[Cost]]</f>
        <v>66.239999999999995</v>
      </c>
    </row>
    <row r="2934" spans="1:19" x14ac:dyDescent="0.3">
      <c r="A2934" s="54">
        <v>3011</v>
      </c>
      <c r="B2934" s="35" t="s">
        <v>7367</v>
      </c>
      <c r="C2934" s="35" t="s">
        <v>1117</v>
      </c>
      <c r="D2934" s="35" t="s">
        <v>15</v>
      </c>
      <c r="E2934" s="35" t="str">
        <f t="shared" si="135"/>
        <v>F</v>
      </c>
      <c r="F2934" s="35">
        <v>60</v>
      </c>
      <c r="G2934" s="35" t="s">
        <v>7368</v>
      </c>
      <c r="H2934" s="35" t="s">
        <v>6693</v>
      </c>
      <c r="I2934" s="35" t="s">
        <v>25</v>
      </c>
      <c r="J2934" s="48">
        <v>44683</v>
      </c>
      <c r="K2934" s="35">
        <v>5</v>
      </c>
      <c r="L2934" s="49" t="s">
        <v>39</v>
      </c>
      <c r="M2934" s="50" t="str">
        <f>VLOOKUP(Table6[[#This Row],[Product]],Table3[],2)</f>
        <v>Ultrathing V1</v>
      </c>
      <c r="N2934" s="50" t="str">
        <f t="shared" si="136"/>
        <v>May</v>
      </c>
      <c r="O2934" s="56">
        <f t="shared" si="137"/>
        <v>2022</v>
      </c>
      <c r="P2934" s="51">
        <f>VLOOKUP(Table6[[#This Row],[Product]],Table3[],3)</f>
        <v>1.79</v>
      </c>
      <c r="Q2934" s="35">
        <f>VLOOKUP(Table6[[#This Row],[Product]],Table3[],4)</f>
        <v>17</v>
      </c>
      <c r="R2934" s="35">
        <f>Table6[[#This Row],[Quantity]]*Table6[[#This Row],[Case]]</f>
        <v>85</v>
      </c>
      <c r="S2934" s="35">
        <f>Table6[[#This Row],[Total Sales]]*Table6[[#This Row],[Cost]]</f>
        <v>152.15</v>
      </c>
    </row>
    <row r="2935" spans="1:19" x14ac:dyDescent="0.3">
      <c r="A2935" s="54">
        <v>3012</v>
      </c>
      <c r="B2935" s="35" t="s">
        <v>6715</v>
      </c>
      <c r="C2935" s="35" t="s">
        <v>7369</v>
      </c>
      <c r="D2935" s="35" t="s">
        <v>28</v>
      </c>
      <c r="E2935" s="35" t="str">
        <f t="shared" si="135"/>
        <v>M</v>
      </c>
      <c r="F2935" s="35">
        <v>60</v>
      </c>
      <c r="G2935" s="35" t="s">
        <v>7370</v>
      </c>
      <c r="H2935" s="35" t="s">
        <v>3628</v>
      </c>
      <c r="I2935" s="35" t="s">
        <v>32</v>
      </c>
      <c r="J2935" s="48">
        <v>43993</v>
      </c>
      <c r="K2935" s="35">
        <v>59</v>
      </c>
      <c r="L2935" s="49" t="s">
        <v>80</v>
      </c>
      <c r="M2935" s="50" t="str">
        <f>VLOOKUP(Table6[[#This Row],[Product]],Table3[],2)</f>
        <v>Ultrathing V2</v>
      </c>
      <c r="N2935" s="50" t="str">
        <f t="shared" si="136"/>
        <v>Jun</v>
      </c>
      <c r="O2935" s="56">
        <f t="shared" si="137"/>
        <v>2020</v>
      </c>
      <c r="P2935" s="51">
        <f>VLOOKUP(Table6[[#This Row],[Product]],Table3[],3)</f>
        <v>2.95</v>
      </c>
      <c r="Q2935" s="35">
        <f>VLOOKUP(Table6[[#This Row],[Product]],Table3[],4)</f>
        <v>20</v>
      </c>
      <c r="R2935" s="35">
        <f>Table6[[#This Row],[Quantity]]*Table6[[#This Row],[Case]]</f>
        <v>1180</v>
      </c>
      <c r="S2935" s="35">
        <f>Table6[[#This Row],[Total Sales]]*Table6[[#This Row],[Cost]]</f>
        <v>3481</v>
      </c>
    </row>
    <row r="2936" spans="1:19" x14ac:dyDescent="0.3">
      <c r="A2936" s="54">
        <v>3013</v>
      </c>
      <c r="B2936" s="35" t="s">
        <v>7371</v>
      </c>
      <c r="C2936" s="35" t="s">
        <v>5923</v>
      </c>
      <c r="D2936" s="35" t="s">
        <v>51</v>
      </c>
      <c r="E2936" s="35" t="str">
        <f t="shared" si="135"/>
        <v>F</v>
      </c>
      <c r="F2936" s="35">
        <v>30</v>
      </c>
      <c r="G2936" s="35" t="s">
        <v>7370</v>
      </c>
      <c r="H2936" s="35" t="s">
        <v>7001</v>
      </c>
      <c r="I2936" s="35" t="s">
        <v>32</v>
      </c>
      <c r="J2936" s="48" t="s">
        <v>14017</v>
      </c>
      <c r="K2936" s="35">
        <v>22</v>
      </c>
      <c r="L2936" s="49" t="s">
        <v>20</v>
      </c>
      <c r="M2936" s="50" t="str">
        <f>VLOOKUP(Table6[[#This Row],[Product]],Table3[],2)</f>
        <v>Hyperwotsit</v>
      </c>
      <c r="N2936" s="50" t="str">
        <f t="shared" si="136"/>
        <v>Aug</v>
      </c>
      <c r="O2936" s="56">
        <f t="shared" si="137"/>
        <v>2022</v>
      </c>
      <c r="P2936" s="51">
        <f>VLOOKUP(Table6[[#This Row],[Product]],Table3[],3)</f>
        <v>2.0099999999999998</v>
      </c>
      <c r="Q2936" s="35">
        <f>VLOOKUP(Table6[[#This Row],[Product]],Table3[],4)</f>
        <v>20</v>
      </c>
      <c r="R2936" s="35">
        <f>Table6[[#This Row],[Quantity]]*Table6[[#This Row],[Case]]</f>
        <v>440</v>
      </c>
      <c r="S2936" s="35">
        <f>Table6[[#This Row],[Total Sales]]*Table6[[#This Row],[Cost]]</f>
        <v>884.39999999999986</v>
      </c>
    </row>
    <row r="2937" spans="1:19" x14ac:dyDescent="0.3">
      <c r="A2937" s="54">
        <v>3014</v>
      </c>
      <c r="B2937" s="35" t="s">
        <v>7372</v>
      </c>
      <c r="C2937" s="35" t="s">
        <v>7373</v>
      </c>
      <c r="D2937" s="35" t="s">
        <v>51</v>
      </c>
      <c r="E2937" s="35" t="str">
        <f t="shared" si="135"/>
        <v>F</v>
      </c>
      <c r="F2937" s="35">
        <v>60</v>
      </c>
      <c r="G2937" s="35" t="s">
        <v>7374</v>
      </c>
      <c r="H2937" s="35" t="s">
        <v>5647</v>
      </c>
      <c r="I2937" s="35" t="s">
        <v>38</v>
      </c>
      <c r="J2937" s="48" t="s">
        <v>13841</v>
      </c>
      <c r="K2937" s="35">
        <v>54</v>
      </c>
      <c r="L2937" s="49" t="s">
        <v>20</v>
      </c>
      <c r="M2937" s="50" t="str">
        <f>VLOOKUP(Table6[[#This Row],[Product]],Table3[],2)</f>
        <v>Hyperwotsit</v>
      </c>
      <c r="N2937" s="50" t="str">
        <f t="shared" si="136"/>
        <v>Apr</v>
      </c>
      <c r="O2937" s="56">
        <f t="shared" si="137"/>
        <v>2021</v>
      </c>
      <c r="P2937" s="51">
        <f>VLOOKUP(Table6[[#This Row],[Product]],Table3[],3)</f>
        <v>2.0099999999999998</v>
      </c>
      <c r="Q2937" s="35">
        <f>VLOOKUP(Table6[[#This Row],[Product]],Table3[],4)</f>
        <v>20</v>
      </c>
      <c r="R2937" s="35">
        <f>Table6[[#This Row],[Quantity]]*Table6[[#This Row],[Case]]</f>
        <v>1080</v>
      </c>
      <c r="S2937" s="35">
        <f>Table6[[#This Row],[Total Sales]]*Table6[[#This Row],[Cost]]</f>
        <v>2170.7999999999997</v>
      </c>
    </row>
    <row r="2938" spans="1:19" x14ac:dyDescent="0.3">
      <c r="A2938" s="54">
        <v>3015</v>
      </c>
      <c r="B2938" s="35" t="s">
        <v>5772</v>
      </c>
      <c r="C2938" s="35" t="s">
        <v>4994</v>
      </c>
      <c r="D2938" s="35" t="s">
        <v>28</v>
      </c>
      <c r="E2938" s="35" t="str">
        <f t="shared" si="135"/>
        <v>M</v>
      </c>
      <c r="F2938" s="35">
        <v>30</v>
      </c>
      <c r="G2938" s="35" t="s">
        <v>7374</v>
      </c>
      <c r="H2938" s="35" t="s">
        <v>768</v>
      </c>
      <c r="I2938" s="35" t="s">
        <v>124</v>
      </c>
      <c r="J2938" s="48" t="s">
        <v>13849</v>
      </c>
      <c r="K2938" s="35">
        <v>83</v>
      </c>
      <c r="L2938" s="49" t="s">
        <v>70</v>
      </c>
      <c r="M2938" s="50" t="str">
        <f>VLOOKUP(Table6[[#This Row],[Product]],Table3[],2)</f>
        <v>Megawidget M</v>
      </c>
      <c r="N2938" s="50" t="str">
        <f t="shared" si="136"/>
        <v>Oct</v>
      </c>
      <c r="O2938" s="56">
        <f t="shared" si="137"/>
        <v>2021</v>
      </c>
      <c r="P2938" s="51">
        <f>VLOOKUP(Table6[[#This Row],[Product]],Table3[],3)</f>
        <v>1.29</v>
      </c>
      <c r="Q2938" s="35">
        <f>VLOOKUP(Table6[[#This Row],[Product]],Table3[],4)</f>
        <v>24</v>
      </c>
      <c r="R2938" s="35">
        <f>Table6[[#This Row],[Quantity]]*Table6[[#This Row],[Case]]</f>
        <v>1992</v>
      </c>
      <c r="S2938" s="35">
        <f>Table6[[#This Row],[Total Sales]]*Table6[[#This Row],[Cost]]</f>
        <v>2569.6800000000003</v>
      </c>
    </row>
    <row r="2939" spans="1:19" x14ac:dyDescent="0.3">
      <c r="A2939" s="54">
        <v>3016</v>
      </c>
      <c r="B2939" s="35" t="s">
        <v>872</v>
      </c>
      <c r="C2939" s="35" t="s">
        <v>2928</v>
      </c>
      <c r="D2939" s="35" t="s">
        <v>28</v>
      </c>
      <c r="E2939" s="35" t="str">
        <f t="shared" si="135"/>
        <v>M</v>
      </c>
      <c r="F2939" s="35">
        <v>30</v>
      </c>
      <c r="G2939" s="35" t="s">
        <v>7375</v>
      </c>
      <c r="H2939" s="35" t="s">
        <v>412</v>
      </c>
      <c r="I2939" s="35" t="s">
        <v>187</v>
      </c>
      <c r="J2939" s="48">
        <v>44201</v>
      </c>
      <c r="K2939" s="35">
        <v>34</v>
      </c>
      <c r="L2939" s="49" t="s">
        <v>101</v>
      </c>
      <c r="M2939" s="50" t="str">
        <f>VLOOKUP(Table6[[#This Row],[Product]],Table3[],2)</f>
        <v>Superwossname</v>
      </c>
      <c r="N2939" s="50" t="str">
        <f t="shared" si="136"/>
        <v>Jan</v>
      </c>
      <c r="O2939" s="56">
        <f t="shared" si="137"/>
        <v>2021</v>
      </c>
      <c r="P2939" s="51">
        <f>VLOOKUP(Table6[[#This Row],[Product]],Table3[],3)</f>
        <v>3.49</v>
      </c>
      <c r="Q2939" s="35">
        <f>VLOOKUP(Table6[[#This Row],[Product]],Table3[],4)</f>
        <v>20</v>
      </c>
      <c r="R2939" s="35">
        <f>Table6[[#This Row],[Quantity]]*Table6[[#This Row],[Case]]</f>
        <v>680</v>
      </c>
      <c r="S2939" s="35">
        <f>Table6[[#This Row],[Total Sales]]*Table6[[#This Row],[Cost]]</f>
        <v>2373.2000000000003</v>
      </c>
    </row>
    <row r="2940" spans="1:19" x14ac:dyDescent="0.3">
      <c r="A2940" s="54">
        <v>3017</v>
      </c>
      <c r="B2940" s="35" t="s">
        <v>4828</v>
      </c>
      <c r="C2940" s="35" t="s">
        <v>5668</v>
      </c>
      <c r="D2940" s="35" t="s">
        <v>28</v>
      </c>
      <c r="E2940" s="35" t="str">
        <f t="shared" si="135"/>
        <v>M</v>
      </c>
      <c r="F2940" s="35">
        <v>30</v>
      </c>
      <c r="G2940" s="35" t="s">
        <v>7376</v>
      </c>
      <c r="H2940" s="35" t="s">
        <v>663</v>
      </c>
      <c r="I2940" s="35" t="s">
        <v>32</v>
      </c>
      <c r="J2940" s="48">
        <v>44047</v>
      </c>
      <c r="K2940" s="35">
        <v>74</v>
      </c>
      <c r="L2940" s="49" t="s">
        <v>20</v>
      </c>
      <c r="M2940" s="50" t="str">
        <f>VLOOKUP(Table6[[#This Row],[Product]],Table3[],2)</f>
        <v>Hyperwotsit</v>
      </c>
      <c r="N2940" s="50" t="str">
        <f t="shared" si="136"/>
        <v>Aug</v>
      </c>
      <c r="O2940" s="56">
        <f t="shared" si="137"/>
        <v>2020</v>
      </c>
      <c r="P2940" s="51">
        <f>VLOOKUP(Table6[[#This Row],[Product]],Table3[],3)</f>
        <v>2.0099999999999998</v>
      </c>
      <c r="Q2940" s="35">
        <f>VLOOKUP(Table6[[#This Row],[Product]],Table3[],4)</f>
        <v>20</v>
      </c>
      <c r="R2940" s="35">
        <f>Table6[[#This Row],[Quantity]]*Table6[[#This Row],[Case]]</f>
        <v>1480</v>
      </c>
      <c r="S2940" s="35">
        <f>Table6[[#This Row],[Total Sales]]*Table6[[#This Row],[Cost]]</f>
        <v>2974.7999999999997</v>
      </c>
    </row>
    <row r="2941" spans="1:19" x14ac:dyDescent="0.3">
      <c r="A2941" s="54">
        <v>3018</v>
      </c>
      <c r="B2941" s="35" t="s">
        <v>4075</v>
      </c>
      <c r="C2941" s="35" t="s">
        <v>375</v>
      </c>
      <c r="D2941" s="35" t="s">
        <v>28</v>
      </c>
      <c r="E2941" s="35" t="str">
        <f t="shared" si="135"/>
        <v>M</v>
      </c>
      <c r="F2941" s="35">
        <v>30</v>
      </c>
      <c r="G2941" s="35" t="s">
        <v>7377</v>
      </c>
      <c r="H2941" s="35" t="s">
        <v>7378</v>
      </c>
      <c r="I2941" s="35" t="s">
        <v>178</v>
      </c>
      <c r="J2941" s="48">
        <v>44480</v>
      </c>
      <c r="K2941" s="35">
        <v>92</v>
      </c>
      <c r="L2941" s="49" t="s">
        <v>39</v>
      </c>
      <c r="M2941" s="50" t="str">
        <f>VLOOKUP(Table6[[#This Row],[Product]],Table3[],2)</f>
        <v>Ultrathing V1</v>
      </c>
      <c r="N2941" s="50" t="str">
        <f t="shared" si="136"/>
        <v>Oct</v>
      </c>
      <c r="O2941" s="56">
        <f t="shared" si="137"/>
        <v>2021</v>
      </c>
      <c r="P2941" s="51">
        <f>VLOOKUP(Table6[[#This Row],[Product]],Table3[],3)</f>
        <v>1.79</v>
      </c>
      <c r="Q2941" s="35">
        <f>VLOOKUP(Table6[[#This Row],[Product]],Table3[],4)</f>
        <v>17</v>
      </c>
      <c r="R2941" s="35">
        <f>Table6[[#This Row],[Quantity]]*Table6[[#This Row],[Case]]</f>
        <v>1564</v>
      </c>
      <c r="S2941" s="35">
        <f>Table6[[#This Row],[Total Sales]]*Table6[[#This Row],[Cost]]</f>
        <v>2799.56</v>
      </c>
    </row>
    <row r="2942" spans="1:19" x14ac:dyDescent="0.3">
      <c r="A2942" s="54">
        <v>3019</v>
      </c>
      <c r="B2942" s="35" t="s">
        <v>6044</v>
      </c>
      <c r="C2942" s="35" t="s">
        <v>7379</v>
      </c>
      <c r="D2942" s="35" t="s">
        <v>28</v>
      </c>
      <c r="E2942" s="35" t="str">
        <f t="shared" si="135"/>
        <v>M</v>
      </c>
      <c r="F2942" s="35">
        <v>60</v>
      </c>
      <c r="G2942" s="35" t="s">
        <v>7380</v>
      </c>
      <c r="H2942" s="35" t="s">
        <v>5327</v>
      </c>
      <c r="I2942" s="35" t="s">
        <v>187</v>
      </c>
      <c r="J2942" s="48" t="s">
        <v>13633</v>
      </c>
      <c r="K2942" s="35">
        <v>78</v>
      </c>
      <c r="L2942" s="49" t="s">
        <v>159</v>
      </c>
      <c r="M2942" s="50" t="str">
        <f>VLOOKUP(Table6[[#This Row],[Product]],Table3[],2)</f>
        <v>Ultrathing V3</v>
      </c>
      <c r="N2942" s="50" t="str">
        <f t="shared" si="136"/>
        <v>Apr</v>
      </c>
      <c r="O2942" s="56">
        <f t="shared" si="137"/>
        <v>2020</v>
      </c>
      <c r="P2942" s="51">
        <f>VLOOKUP(Table6[[#This Row],[Product]],Table3[],3)</f>
        <v>3.39</v>
      </c>
      <c r="Q2942" s="35">
        <f>VLOOKUP(Table6[[#This Row],[Product]],Table3[],4)</f>
        <v>24</v>
      </c>
      <c r="R2942" s="35">
        <f>Table6[[#This Row],[Quantity]]*Table6[[#This Row],[Case]]</f>
        <v>1872</v>
      </c>
      <c r="S2942" s="35">
        <f>Table6[[#This Row],[Total Sales]]*Table6[[#This Row],[Cost]]</f>
        <v>6346.08</v>
      </c>
    </row>
    <row r="2943" spans="1:19" x14ac:dyDescent="0.3">
      <c r="A2943" s="54">
        <v>3020</v>
      </c>
      <c r="B2943" s="35" t="s">
        <v>7381</v>
      </c>
      <c r="C2943" s="35" t="s">
        <v>647</v>
      </c>
      <c r="D2943" s="35" t="s">
        <v>28</v>
      </c>
      <c r="E2943" s="35" t="str">
        <f t="shared" si="135"/>
        <v>M</v>
      </c>
      <c r="F2943" s="35">
        <v>30</v>
      </c>
      <c r="G2943" s="35" t="s">
        <v>7382</v>
      </c>
      <c r="H2943" s="35" t="s">
        <v>7383</v>
      </c>
      <c r="I2943" s="35" t="s">
        <v>110</v>
      </c>
      <c r="J2943" s="48">
        <v>44352</v>
      </c>
      <c r="K2943" s="35">
        <v>29</v>
      </c>
      <c r="L2943" s="49" t="s">
        <v>45</v>
      </c>
      <c r="M2943" s="50" t="str">
        <f>VLOOKUP(Table6[[#This Row],[Product]],Table3[],2)</f>
        <v>Gigastuff</v>
      </c>
      <c r="N2943" s="50" t="str">
        <f t="shared" si="136"/>
        <v>Jun</v>
      </c>
      <c r="O2943" s="56">
        <f t="shared" si="137"/>
        <v>2021</v>
      </c>
      <c r="P2943" s="51">
        <f>VLOOKUP(Table6[[#This Row],[Product]],Table3[],3)</f>
        <v>1.89</v>
      </c>
      <c r="Q2943" s="35">
        <f>VLOOKUP(Table6[[#This Row],[Product]],Table3[],4)</f>
        <v>18</v>
      </c>
      <c r="R2943" s="35">
        <f>Table6[[#This Row],[Quantity]]*Table6[[#This Row],[Case]]</f>
        <v>522</v>
      </c>
      <c r="S2943" s="35">
        <f>Table6[[#This Row],[Total Sales]]*Table6[[#This Row],[Cost]]</f>
        <v>986.57999999999993</v>
      </c>
    </row>
    <row r="2944" spans="1:19" x14ac:dyDescent="0.3">
      <c r="A2944" s="54">
        <v>3021</v>
      </c>
      <c r="B2944" s="35" t="s">
        <v>7384</v>
      </c>
      <c r="C2944" s="35" t="s">
        <v>6360</v>
      </c>
      <c r="D2944" s="35" t="s">
        <v>15</v>
      </c>
      <c r="E2944" s="35" t="str">
        <f t="shared" si="135"/>
        <v>F</v>
      </c>
      <c r="F2944" s="35">
        <v>60</v>
      </c>
      <c r="G2944" s="35" t="s">
        <v>7385</v>
      </c>
      <c r="H2944" s="35" t="s">
        <v>5158</v>
      </c>
      <c r="I2944" s="35" t="s">
        <v>5159</v>
      </c>
      <c r="J2944" s="48" t="s">
        <v>13647</v>
      </c>
      <c r="K2944" s="35">
        <v>62</v>
      </c>
      <c r="L2944" s="49" t="s">
        <v>70</v>
      </c>
      <c r="M2944" s="50" t="str">
        <f>VLOOKUP(Table6[[#This Row],[Product]],Table3[],2)</f>
        <v>Megawidget M</v>
      </c>
      <c r="N2944" s="50" t="str">
        <f t="shared" si="136"/>
        <v>Oct</v>
      </c>
      <c r="O2944" s="56">
        <f t="shared" si="137"/>
        <v>2020</v>
      </c>
      <c r="P2944" s="51">
        <f>VLOOKUP(Table6[[#This Row],[Product]],Table3[],3)</f>
        <v>1.29</v>
      </c>
      <c r="Q2944" s="35">
        <f>VLOOKUP(Table6[[#This Row],[Product]],Table3[],4)</f>
        <v>24</v>
      </c>
      <c r="R2944" s="35">
        <f>Table6[[#This Row],[Quantity]]*Table6[[#This Row],[Case]]</f>
        <v>1488</v>
      </c>
      <c r="S2944" s="35">
        <f>Table6[[#This Row],[Total Sales]]*Table6[[#This Row],[Cost]]</f>
        <v>1919.52</v>
      </c>
    </row>
    <row r="2945" spans="1:19" x14ac:dyDescent="0.3">
      <c r="A2945" s="54">
        <v>3022</v>
      </c>
      <c r="B2945" s="35" t="s">
        <v>160</v>
      </c>
      <c r="C2945" s="35" t="s">
        <v>4803</v>
      </c>
      <c r="D2945" s="35" t="s">
        <v>28</v>
      </c>
      <c r="E2945" s="35" t="str">
        <f t="shared" si="135"/>
        <v>M</v>
      </c>
      <c r="F2945" s="35">
        <v>90</v>
      </c>
      <c r="G2945" s="35" t="s">
        <v>7386</v>
      </c>
      <c r="H2945" s="35" t="s">
        <v>877</v>
      </c>
      <c r="I2945" s="35" t="s">
        <v>32</v>
      </c>
      <c r="J2945" s="48" t="s">
        <v>13812</v>
      </c>
      <c r="K2945" s="35">
        <v>39</v>
      </c>
      <c r="L2945" s="49" t="s">
        <v>80</v>
      </c>
      <c r="M2945" s="50" t="str">
        <f>VLOOKUP(Table6[[#This Row],[Product]],Table3[],2)</f>
        <v>Ultrathing V2</v>
      </c>
      <c r="N2945" s="50" t="str">
        <f t="shared" si="136"/>
        <v>Feb</v>
      </c>
      <c r="O2945" s="56">
        <f t="shared" si="137"/>
        <v>2020</v>
      </c>
      <c r="P2945" s="51">
        <f>VLOOKUP(Table6[[#This Row],[Product]],Table3[],3)</f>
        <v>2.95</v>
      </c>
      <c r="Q2945" s="35">
        <f>VLOOKUP(Table6[[#This Row],[Product]],Table3[],4)</f>
        <v>20</v>
      </c>
      <c r="R2945" s="35">
        <f>Table6[[#This Row],[Quantity]]*Table6[[#This Row],[Case]]</f>
        <v>780</v>
      </c>
      <c r="S2945" s="35">
        <f>Table6[[#This Row],[Total Sales]]*Table6[[#This Row],[Cost]]</f>
        <v>2301</v>
      </c>
    </row>
    <row r="2946" spans="1:19" x14ac:dyDescent="0.3">
      <c r="A2946" s="54">
        <v>3023</v>
      </c>
      <c r="B2946" s="35" t="s">
        <v>7106</v>
      </c>
      <c r="C2946" s="35" t="s">
        <v>7187</v>
      </c>
      <c r="D2946" s="35" t="s">
        <v>51</v>
      </c>
      <c r="E2946" s="35" t="str">
        <f t="shared" si="135"/>
        <v>F</v>
      </c>
      <c r="F2946" s="35">
        <v>60</v>
      </c>
      <c r="G2946" s="35" t="s">
        <v>7387</v>
      </c>
      <c r="H2946" s="35" t="s">
        <v>938</v>
      </c>
      <c r="I2946" s="35" t="s">
        <v>25</v>
      </c>
      <c r="J2946" s="48" t="s">
        <v>14232</v>
      </c>
      <c r="K2946" s="35">
        <v>74</v>
      </c>
      <c r="L2946" s="49" t="s">
        <v>159</v>
      </c>
      <c r="M2946" s="50" t="str">
        <f>VLOOKUP(Table6[[#This Row],[Product]],Table3[],2)</f>
        <v>Ultrathing V3</v>
      </c>
      <c r="N2946" s="50" t="str">
        <f t="shared" si="136"/>
        <v>Mar</v>
      </c>
      <c r="O2946" s="56">
        <f t="shared" si="137"/>
        <v>2020</v>
      </c>
      <c r="P2946" s="51">
        <f>VLOOKUP(Table6[[#This Row],[Product]],Table3[],3)</f>
        <v>3.39</v>
      </c>
      <c r="Q2946" s="35">
        <f>VLOOKUP(Table6[[#This Row],[Product]],Table3[],4)</f>
        <v>24</v>
      </c>
      <c r="R2946" s="35">
        <f>Table6[[#This Row],[Quantity]]*Table6[[#This Row],[Case]]</f>
        <v>1776</v>
      </c>
      <c r="S2946" s="35">
        <f>Table6[[#This Row],[Total Sales]]*Table6[[#This Row],[Cost]]</f>
        <v>6020.64</v>
      </c>
    </row>
    <row r="2947" spans="1:19" x14ac:dyDescent="0.3">
      <c r="A2947" s="54">
        <v>3024</v>
      </c>
      <c r="B2947" s="35" t="s">
        <v>550</v>
      </c>
      <c r="C2947" s="35" t="s">
        <v>6661</v>
      </c>
      <c r="D2947" s="35" t="s">
        <v>51</v>
      </c>
      <c r="E2947" s="35" t="str">
        <f t="shared" ref="E2947:E3010" si="138">IF(OR(D2947="Mrs", D2947="Miss", D2947="Ms"), "F", IF(OR(D2947="Mr"), "M", IF(OR(D2947="Dr", D2947="Prof", D2947="Rev"), "M/F", "")))</f>
        <v>F</v>
      </c>
      <c r="F2947" s="35">
        <v>60</v>
      </c>
      <c r="G2947" s="35" t="s">
        <v>7388</v>
      </c>
      <c r="H2947" s="35" t="s">
        <v>3122</v>
      </c>
      <c r="I2947" s="35" t="s">
        <v>1035</v>
      </c>
      <c r="J2947" s="48">
        <v>43988</v>
      </c>
      <c r="K2947" s="35">
        <v>26</v>
      </c>
      <c r="L2947" s="49" t="s">
        <v>45</v>
      </c>
      <c r="M2947" s="50" t="str">
        <f>VLOOKUP(Table6[[#This Row],[Product]],Table3[],2)</f>
        <v>Gigastuff</v>
      </c>
      <c r="N2947" s="50" t="str">
        <f t="shared" ref="N2947:N3010" si="139">TEXT(J2947,"mmm")</f>
        <v>Jun</v>
      </c>
      <c r="O2947" s="56">
        <f t="shared" ref="O2947:O3010" si="140">YEAR(J2947)</f>
        <v>2020</v>
      </c>
      <c r="P2947" s="51">
        <f>VLOOKUP(Table6[[#This Row],[Product]],Table3[],3)</f>
        <v>1.89</v>
      </c>
      <c r="Q2947" s="35">
        <f>VLOOKUP(Table6[[#This Row],[Product]],Table3[],4)</f>
        <v>18</v>
      </c>
      <c r="R2947" s="35">
        <f>Table6[[#This Row],[Quantity]]*Table6[[#This Row],[Case]]</f>
        <v>468</v>
      </c>
      <c r="S2947" s="35">
        <f>Table6[[#This Row],[Total Sales]]*Table6[[#This Row],[Cost]]</f>
        <v>884.52</v>
      </c>
    </row>
    <row r="2948" spans="1:19" x14ac:dyDescent="0.3">
      <c r="A2948" s="54">
        <v>3025</v>
      </c>
      <c r="B2948" s="35" t="s">
        <v>7389</v>
      </c>
      <c r="C2948" s="35" t="s">
        <v>6298</v>
      </c>
      <c r="D2948" s="35" t="s">
        <v>15</v>
      </c>
      <c r="E2948" s="35" t="str">
        <f t="shared" si="138"/>
        <v>F</v>
      </c>
      <c r="F2948" s="35">
        <v>90</v>
      </c>
      <c r="G2948" s="35" t="s">
        <v>7388</v>
      </c>
      <c r="H2948" s="35" t="s">
        <v>694</v>
      </c>
      <c r="I2948" s="35" t="s">
        <v>32</v>
      </c>
      <c r="J2948" s="48" t="s">
        <v>14093</v>
      </c>
      <c r="K2948" s="35">
        <v>56</v>
      </c>
      <c r="L2948" s="49" t="s">
        <v>64</v>
      </c>
      <c r="M2948" s="50" t="str">
        <f>VLOOKUP(Table6[[#This Row],[Product]],Table3[],2)</f>
        <v>Ultrathing V4</v>
      </c>
      <c r="N2948" s="50" t="str">
        <f t="shared" si="139"/>
        <v>Nov</v>
      </c>
      <c r="O2948" s="56">
        <f t="shared" si="140"/>
        <v>2021</v>
      </c>
      <c r="P2948" s="51">
        <f>VLOOKUP(Table6[[#This Row],[Product]],Table3[],3)</f>
        <v>3.99</v>
      </c>
      <c r="Q2948" s="35">
        <f>VLOOKUP(Table6[[#This Row],[Product]],Table3[],4)</f>
        <v>24</v>
      </c>
      <c r="R2948" s="35">
        <f>Table6[[#This Row],[Quantity]]*Table6[[#This Row],[Case]]</f>
        <v>1344</v>
      </c>
      <c r="S2948" s="35">
        <f>Table6[[#This Row],[Total Sales]]*Table6[[#This Row],[Cost]]</f>
        <v>5362.56</v>
      </c>
    </row>
    <row r="2949" spans="1:19" x14ac:dyDescent="0.3">
      <c r="A2949" s="54">
        <v>3026</v>
      </c>
      <c r="B2949" s="35" t="s">
        <v>7390</v>
      </c>
      <c r="C2949" s="35" t="s">
        <v>7391</v>
      </c>
      <c r="D2949" s="35" t="s">
        <v>15</v>
      </c>
      <c r="E2949" s="35" t="str">
        <f t="shared" si="138"/>
        <v>F</v>
      </c>
      <c r="F2949" s="35">
        <v>30</v>
      </c>
      <c r="G2949" s="35" t="s">
        <v>7392</v>
      </c>
      <c r="H2949" s="35" t="s">
        <v>5934</v>
      </c>
      <c r="I2949" s="35" t="s">
        <v>173</v>
      </c>
      <c r="J2949" s="48" t="s">
        <v>13715</v>
      </c>
      <c r="K2949" s="35">
        <v>103</v>
      </c>
      <c r="L2949" s="49" t="s">
        <v>159</v>
      </c>
      <c r="M2949" s="50" t="str">
        <f>VLOOKUP(Table6[[#This Row],[Product]],Table3[],2)</f>
        <v>Ultrathing V3</v>
      </c>
      <c r="N2949" s="50" t="str">
        <f t="shared" si="139"/>
        <v>Jul</v>
      </c>
      <c r="O2949" s="56">
        <f t="shared" si="140"/>
        <v>2022</v>
      </c>
      <c r="P2949" s="51">
        <f>VLOOKUP(Table6[[#This Row],[Product]],Table3[],3)</f>
        <v>3.39</v>
      </c>
      <c r="Q2949" s="35">
        <f>VLOOKUP(Table6[[#This Row],[Product]],Table3[],4)</f>
        <v>24</v>
      </c>
      <c r="R2949" s="35">
        <f>Table6[[#This Row],[Quantity]]*Table6[[#This Row],[Case]]</f>
        <v>2472</v>
      </c>
      <c r="S2949" s="35">
        <f>Table6[[#This Row],[Total Sales]]*Table6[[#This Row],[Cost]]</f>
        <v>8380.08</v>
      </c>
    </row>
    <row r="2950" spans="1:19" x14ac:dyDescent="0.3">
      <c r="A2950" s="54">
        <v>3027</v>
      </c>
      <c r="B2950" s="35" t="s">
        <v>6906</v>
      </c>
      <c r="C2950" s="35" t="s">
        <v>2167</v>
      </c>
      <c r="D2950" s="35" t="s">
        <v>28</v>
      </c>
      <c r="E2950" s="35" t="str">
        <f t="shared" si="138"/>
        <v>M</v>
      </c>
      <c r="F2950" s="35">
        <v>90</v>
      </c>
      <c r="G2950" s="35" t="s">
        <v>7393</v>
      </c>
      <c r="H2950" s="35" t="s">
        <v>1168</v>
      </c>
      <c r="I2950" s="35" t="s">
        <v>32</v>
      </c>
      <c r="J2950" s="48" t="s">
        <v>13765</v>
      </c>
      <c r="K2950" s="35">
        <v>43</v>
      </c>
      <c r="L2950" s="49" t="s">
        <v>80</v>
      </c>
      <c r="M2950" s="50" t="str">
        <f>VLOOKUP(Table6[[#This Row],[Product]],Table3[],2)</f>
        <v>Ultrathing V2</v>
      </c>
      <c r="N2950" s="50" t="str">
        <f t="shared" si="139"/>
        <v>Apr</v>
      </c>
      <c r="O2950" s="56">
        <f t="shared" si="140"/>
        <v>2021</v>
      </c>
      <c r="P2950" s="51">
        <f>VLOOKUP(Table6[[#This Row],[Product]],Table3[],3)</f>
        <v>2.95</v>
      </c>
      <c r="Q2950" s="35">
        <f>VLOOKUP(Table6[[#This Row],[Product]],Table3[],4)</f>
        <v>20</v>
      </c>
      <c r="R2950" s="35">
        <f>Table6[[#This Row],[Quantity]]*Table6[[#This Row],[Case]]</f>
        <v>860</v>
      </c>
      <c r="S2950" s="35">
        <f>Table6[[#This Row],[Total Sales]]*Table6[[#This Row],[Cost]]</f>
        <v>2537</v>
      </c>
    </row>
    <row r="2951" spans="1:19" x14ac:dyDescent="0.3">
      <c r="A2951" s="54">
        <v>3028</v>
      </c>
      <c r="B2951" s="35" t="s">
        <v>7394</v>
      </c>
      <c r="C2951" s="35" t="s">
        <v>2051</v>
      </c>
      <c r="D2951" s="35" t="s">
        <v>28</v>
      </c>
      <c r="E2951" s="35" t="str">
        <f t="shared" si="138"/>
        <v>M</v>
      </c>
      <c r="F2951" s="35">
        <v>60</v>
      </c>
      <c r="G2951" s="35" t="s">
        <v>7395</v>
      </c>
      <c r="H2951" s="35" t="s">
        <v>1761</v>
      </c>
      <c r="I2951" s="35" t="s">
        <v>38</v>
      </c>
      <c r="J2951" s="48">
        <v>43962</v>
      </c>
      <c r="K2951" s="35">
        <v>10</v>
      </c>
      <c r="L2951" s="49" t="s">
        <v>45</v>
      </c>
      <c r="M2951" s="50" t="str">
        <f>VLOOKUP(Table6[[#This Row],[Product]],Table3[],2)</f>
        <v>Gigastuff</v>
      </c>
      <c r="N2951" s="50" t="str">
        <f t="shared" si="139"/>
        <v>May</v>
      </c>
      <c r="O2951" s="56">
        <f t="shared" si="140"/>
        <v>2020</v>
      </c>
      <c r="P2951" s="51">
        <f>VLOOKUP(Table6[[#This Row],[Product]],Table3[],3)</f>
        <v>1.89</v>
      </c>
      <c r="Q2951" s="35">
        <f>VLOOKUP(Table6[[#This Row],[Product]],Table3[],4)</f>
        <v>18</v>
      </c>
      <c r="R2951" s="35">
        <f>Table6[[#This Row],[Quantity]]*Table6[[#This Row],[Case]]</f>
        <v>180</v>
      </c>
      <c r="S2951" s="35">
        <f>Table6[[#This Row],[Total Sales]]*Table6[[#This Row],[Cost]]</f>
        <v>340.2</v>
      </c>
    </row>
    <row r="2952" spans="1:19" x14ac:dyDescent="0.3">
      <c r="A2952" s="54">
        <v>3029</v>
      </c>
      <c r="B2952" s="35" t="s">
        <v>2973</v>
      </c>
      <c r="C2952" s="35" t="s">
        <v>4026</v>
      </c>
      <c r="D2952" s="35" t="s">
        <v>51</v>
      </c>
      <c r="E2952" s="35" t="str">
        <f t="shared" si="138"/>
        <v>F</v>
      </c>
      <c r="F2952" s="35">
        <v>30</v>
      </c>
      <c r="G2952" s="35" t="s">
        <v>7396</v>
      </c>
      <c r="H2952" s="35" t="s">
        <v>182</v>
      </c>
      <c r="I2952" s="35" t="s">
        <v>32</v>
      </c>
      <c r="J2952" s="48" t="s">
        <v>13658</v>
      </c>
      <c r="K2952" s="35">
        <v>44</v>
      </c>
      <c r="L2952" s="49" t="s">
        <v>39</v>
      </c>
      <c r="M2952" s="50" t="str">
        <f>VLOOKUP(Table6[[#This Row],[Product]],Table3[],2)</f>
        <v>Ultrathing V1</v>
      </c>
      <c r="N2952" s="50" t="str">
        <f t="shared" si="139"/>
        <v>Aug</v>
      </c>
      <c r="O2952" s="56">
        <f t="shared" si="140"/>
        <v>2021</v>
      </c>
      <c r="P2952" s="51">
        <f>VLOOKUP(Table6[[#This Row],[Product]],Table3[],3)</f>
        <v>1.79</v>
      </c>
      <c r="Q2952" s="35">
        <f>VLOOKUP(Table6[[#This Row],[Product]],Table3[],4)</f>
        <v>17</v>
      </c>
      <c r="R2952" s="35">
        <f>Table6[[#This Row],[Quantity]]*Table6[[#This Row],[Case]]</f>
        <v>748</v>
      </c>
      <c r="S2952" s="35">
        <f>Table6[[#This Row],[Total Sales]]*Table6[[#This Row],[Cost]]</f>
        <v>1338.92</v>
      </c>
    </row>
    <row r="2953" spans="1:19" x14ac:dyDescent="0.3">
      <c r="A2953" s="54">
        <v>3030</v>
      </c>
      <c r="B2953" s="35" t="s">
        <v>800</v>
      </c>
      <c r="C2953" s="35" t="s">
        <v>1898</v>
      </c>
      <c r="D2953" s="35" t="s">
        <v>28</v>
      </c>
      <c r="E2953" s="35" t="str">
        <f t="shared" si="138"/>
        <v>M</v>
      </c>
      <c r="F2953" s="35">
        <v>60</v>
      </c>
      <c r="G2953" s="35" t="s">
        <v>7397</v>
      </c>
      <c r="H2953" s="35" t="s">
        <v>5473</v>
      </c>
      <c r="I2953" s="35" t="s">
        <v>240</v>
      </c>
      <c r="J2953" s="48" t="s">
        <v>13697</v>
      </c>
      <c r="K2953" s="35">
        <v>9</v>
      </c>
      <c r="L2953" s="49" t="s">
        <v>39</v>
      </c>
      <c r="M2953" s="50" t="str">
        <f>VLOOKUP(Table6[[#This Row],[Product]],Table3[],2)</f>
        <v>Ultrathing V1</v>
      </c>
      <c r="N2953" s="50" t="str">
        <f t="shared" si="139"/>
        <v>Apr</v>
      </c>
      <c r="O2953" s="56">
        <f t="shared" si="140"/>
        <v>2022</v>
      </c>
      <c r="P2953" s="51">
        <f>VLOOKUP(Table6[[#This Row],[Product]],Table3[],3)</f>
        <v>1.79</v>
      </c>
      <c r="Q2953" s="35">
        <f>VLOOKUP(Table6[[#This Row],[Product]],Table3[],4)</f>
        <v>17</v>
      </c>
      <c r="R2953" s="35">
        <f>Table6[[#This Row],[Quantity]]*Table6[[#This Row],[Case]]</f>
        <v>153</v>
      </c>
      <c r="S2953" s="35">
        <f>Table6[[#This Row],[Total Sales]]*Table6[[#This Row],[Cost]]</f>
        <v>273.87</v>
      </c>
    </row>
    <row r="2954" spans="1:19" x14ac:dyDescent="0.3">
      <c r="A2954" s="54">
        <v>3031</v>
      </c>
      <c r="B2954" s="35" t="s">
        <v>2837</v>
      </c>
      <c r="C2954" s="35" t="s">
        <v>7398</v>
      </c>
      <c r="D2954" s="35" t="s">
        <v>28</v>
      </c>
      <c r="E2954" s="35" t="str">
        <f t="shared" si="138"/>
        <v>M</v>
      </c>
      <c r="F2954" s="35">
        <v>30</v>
      </c>
      <c r="G2954" s="35" t="s">
        <v>7399</v>
      </c>
      <c r="H2954" s="35" t="s">
        <v>7400</v>
      </c>
      <c r="I2954" s="35" t="s">
        <v>178</v>
      </c>
      <c r="J2954" s="48" t="s">
        <v>13654</v>
      </c>
      <c r="K2954" s="35">
        <v>64</v>
      </c>
      <c r="L2954" s="49" t="s">
        <v>80</v>
      </c>
      <c r="M2954" s="50" t="str">
        <f>VLOOKUP(Table6[[#This Row],[Product]],Table3[],2)</f>
        <v>Ultrathing V2</v>
      </c>
      <c r="N2954" s="50" t="str">
        <f t="shared" si="139"/>
        <v>Jun</v>
      </c>
      <c r="O2954" s="56">
        <f t="shared" si="140"/>
        <v>2021</v>
      </c>
      <c r="P2954" s="51">
        <f>VLOOKUP(Table6[[#This Row],[Product]],Table3[],3)</f>
        <v>2.95</v>
      </c>
      <c r="Q2954" s="35">
        <f>VLOOKUP(Table6[[#This Row],[Product]],Table3[],4)</f>
        <v>20</v>
      </c>
      <c r="R2954" s="35">
        <f>Table6[[#This Row],[Quantity]]*Table6[[#This Row],[Case]]</f>
        <v>1280</v>
      </c>
      <c r="S2954" s="35">
        <f>Table6[[#This Row],[Total Sales]]*Table6[[#This Row],[Cost]]</f>
        <v>3776</v>
      </c>
    </row>
    <row r="2955" spans="1:19" x14ac:dyDescent="0.3">
      <c r="A2955" s="54">
        <v>3032</v>
      </c>
      <c r="B2955" s="35" t="s">
        <v>5567</v>
      </c>
      <c r="C2955" s="35" t="s">
        <v>800</v>
      </c>
      <c r="D2955" s="35" t="s">
        <v>28</v>
      </c>
      <c r="E2955" s="35" t="str">
        <f t="shared" si="138"/>
        <v>M</v>
      </c>
      <c r="F2955" s="35">
        <v>30</v>
      </c>
      <c r="G2955" s="35" t="s">
        <v>7401</v>
      </c>
      <c r="H2955" s="35" t="s">
        <v>1005</v>
      </c>
      <c r="I2955" s="35" t="s">
        <v>178</v>
      </c>
      <c r="J2955" s="48" t="s">
        <v>14096</v>
      </c>
      <c r="K2955" s="35">
        <v>92</v>
      </c>
      <c r="L2955" s="49" t="s">
        <v>33</v>
      </c>
      <c r="M2955" s="50" t="str">
        <f>VLOOKUP(Table6[[#This Row],[Product]],Table3[],2)</f>
        <v>Megawidget L</v>
      </c>
      <c r="N2955" s="50" t="str">
        <f t="shared" si="139"/>
        <v>Aug</v>
      </c>
      <c r="O2955" s="56">
        <f t="shared" si="140"/>
        <v>2022</v>
      </c>
      <c r="P2955" s="51">
        <f>VLOOKUP(Table6[[#This Row],[Product]],Table3[],3)</f>
        <v>1.79</v>
      </c>
      <c r="Q2955" s="35">
        <f>VLOOKUP(Table6[[#This Row],[Product]],Table3[],4)</f>
        <v>24</v>
      </c>
      <c r="R2955" s="35">
        <f>Table6[[#This Row],[Quantity]]*Table6[[#This Row],[Case]]</f>
        <v>2208</v>
      </c>
      <c r="S2955" s="35">
        <f>Table6[[#This Row],[Total Sales]]*Table6[[#This Row],[Cost]]</f>
        <v>3952.32</v>
      </c>
    </row>
    <row r="2956" spans="1:19" x14ac:dyDescent="0.3">
      <c r="A2956" s="54">
        <v>3033</v>
      </c>
      <c r="B2956" s="35" t="s">
        <v>935</v>
      </c>
      <c r="C2956" s="35" t="s">
        <v>1424</v>
      </c>
      <c r="D2956" s="35" t="s">
        <v>28</v>
      </c>
      <c r="E2956" s="35" t="str">
        <f t="shared" si="138"/>
        <v>M</v>
      </c>
      <c r="F2956" s="35">
        <v>90</v>
      </c>
      <c r="G2956" s="35" t="s">
        <v>7402</v>
      </c>
      <c r="H2956" s="35" t="s">
        <v>3324</v>
      </c>
      <c r="I2956" s="35" t="s">
        <v>32</v>
      </c>
      <c r="J2956" s="48" t="s">
        <v>13836</v>
      </c>
      <c r="K2956" s="35">
        <v>62</v>
      </c>
      <c r="L2956" s="49" t="s">
        <v>45</v>
      </c>
      <c r="M2956" s="50" t="str">
        <f>VLOOKUP(Table6[[#This Row],[Product]],Table3[],2)</f>
        <v>Gigastuff</v>
      </c>
      <c r="N2956" s="50" t="str">
        <f t="shared" si="139"/>
        <v>May</v>
      </c>
      <c r="O2956" s="56">
        <f t="shared" si="140"/>
        <v>2020</v>
      </c>
      <c r="P2956" s="51">
        <f>VLOOKUP(Table6[[#This Row],[Product]],Table3[],3)</f>
        <v>1.89</v>
      </c>
      <c r="Q2956" s="35">
        <f>VLOOKUP(Table6[[#This Row],[Product]],Table3[],4)</f>
        <v>18</v>
      </c>
      <c r="R2956" s="35">
        <f>Table6[[#This Row],[Quantity]]*Table6[[#This Row],[Case]]</f>
        <v>1116</v>
      </c>
      <c r="S2956" s="35">
        <f>Table6[[#This Row],[Total Sales]]*Table6[[#This Row],[Cost]]</f>
        <v>2109.2399999999998</v>
      </c>
    </row>
    <row r="2957" spans="1:19" x14ac:dyDescent="0.3">
      <c r="A2957" s="54">
        <v>3034</v>
      </c>
      <c r="B2957" s="35" t="s">
        <v>26</v>
      </c>
      <c r="C2957" s="35" t="s">
        <v>7403</v>
      </c>
      <c r="D2957" s="35" t="s">
        <v>28</v>
      </c>
      <c r="E2957" s="35" t="str">
        <f t="shared" si="138"/>
        <v>M</v>
      </c>
      <c r="F2957" s="35">
        <v>60</v>
      </c>
      <c r="G2957" s="35" t="s">
        <v>7404</v>
      </c>
      <c r="H2957" s="35" t="s">
        <v>4874</v>
      </c>
      <c r="I2957" s="35" t="s">
        <v>32</v>
      </c>
      <c r="J2957" s="48">
        <v>44351</v>
      </c>
      <c r="K2957" s="35">
        <v>81</v>
      </c>
      <c r="L2957" s="49" t="s">
        <v>80</v>
      </c>
      <c r="M2957" s="50" t="str">
        <f>VLOOKUP(Table6[[#This Row],[Product]],Table3[],2)</f>
        <v>Ultrathing V2</v>
      </c>
      <c r="N2957" s="50" t="str">
        <f t="shared" si="139"/>
        <v>Jun</v>
      </c>
      <c r="O2957" s="56">
        <f t="shared" si="140"/>
        <v>2021</v>
      </c>
      <c r="P2957" s="51">
        <f>VLOOKUP(Table6[[#This Row],[Product]],Table3[],3)</f>
        <v>2.95</v>
      </c>
      <c r="Q2957" s="35">
        <f>VLOOKUP(Table6[[#This Row],[Product]],Table3[],4)</f>
        <v>20</v>
      </c>
      <c r="R2957" s="35">
        <f>Table6[[#This Row],[Quantity]]*Table6[[#This Row],[Case]]</f>
        <v>1620</v>
      </c>
      <c r="S2957" s="35">
        <f>Table6[[#This Row],[Total Sales]]*Table6[[#This Row],[Cost]]</f>
        <v>4779</v>
      </c>
    </row>
    <row r="2958" spans="1:19" x14ac:dyDescent="0.3">
      <c r="A2958" s="54">
        <v>3035</v>
      </c>
      <c r="B2958" s="35" t="s">
        <v>7405</v>
      </c>
      <c r="C2958" s="35" t="s">
        <v>7292</v>
      </c>
      <c r="D2958" s="35" t="s">
        <v>15</v>
      </c>
      <c r="E2958" s="35" t="str">
        <f t="shared" si="138"/>
        <v>F</v>
      </c>
      <c r="F2958" s="35">
        <v>60</v>
      </c>
      <c r="G2958" s="35" t="s">
        <v>7406</v>
      </c>
      <c r="H2958" s="35" t="s">
        <v>4958</v>
      </c>
      <c r="I2958" s="35" t="s">
        <v>95</v>
      </c>
      <c r="J2958" s="48" t="s">
        <v>13931</v>
      </c>
      <c r="K2958" s="35">
        <v>41</v>
      </c>
      <c r="L2958" s="49" t="s">
        <v>101</v>
      </c>
      <c r="M2958" s="50" t="str">
        <f>VLOOKUP(Table6[[#This Row],[Product]],Table3[],2)</f>
        <v>Superwossname</v>
      </c>
      <c r="N2958" s="50" t="str">
        <f t="shared" si="139"/>
        <v>Oct</v>
      </c>
      <c r="O2958" s="56">
        <f t="shared" si="140"/>
        <v>2022</v>
      </c>
      <c r="P2958" s="51">
        <f>VLOOKUP(Table6[[#This Row],[Product]],Table3[],3)</f>
        <v>3.49</v>
      </c>
      <c r="Q2958" s="35">
        <f>VLOOKUP(Table6[[#This Row],[Product]],Table3[],4)</f>
        <v>20</v>
      </c>
      <c r="R2958" s="35">
        <f>Table6[[#This Row],[Quantity]]*Table6[[#This Row],[Case]]</f>
        <v>820</v>
      </c>
      <c r="S2958" s="35">
        <f>Table6[[#This Row],[Total Sales]]*Table6[[#This Row],[Cost]]</f>
        <v>2861.8</v>
      </c>
    </row>
    <row r="2959" spans="1:19" x14ac:dyDescent="0.3">
      <c r="A2959" s="54">
        <v>3036</v>
      </c>
      <c r="B2959" s="35" t="s">
        <v>357</v>
      </c>
      <c r="C2959" s="35" t="s">
        <v>1573</v>
      </c>
      <c r="D2959" s="35" t="s">
        <v>15</v>
      </c>
      <c r="E2959" s="35" t="str">
        <f t="shared" si="138"/>
        <v>F</v>
      </c>
      <c r="F2959" s="35">
        <v>30</v>
      </c>
      <c r="G2959" s="35" t="s">
        <v>7407</v>
      </c>
      <c r="H2959" s="35" t="s">
        <v>2354</v>
      </c>
      <c r="I2959" s="35" t="s">
        <v>178</v>
      </c>
      <c r="J2959" s="48">
        <v>44541</v>
      </c>
      <c r="K2959" s="35">
        <v>85</v>
      </c>
      <c r="L2959" s="49" t="s">
        <v>70</v>
      </c>
      <c r="M2959" s="50" t="str">
        <f>VLOOKUP(Table6[[#This Row],[Product]],Table3[],2)</f>
        <v>Megawidget M</v>
      </c>
      <c r="N2959" s="50" t="str">
        <f t="shared" si="139"/>
        <v>Dec</v>
      </c>
      <c r="O2959" s="56">
        <f t="shared" si="140"/>
        <v>2021</v>
      </c>
      <c r="P2959" s="51">
        <f>VLOOKUP(Table6[[#This Row],[Product]],Table3[],3)</f>
        <v>1.29</v>
      </c>
      <c r="Q2959" s="35">
        <f>VLOOKUP(Table6[[#This Row],[Product]],Table3[],4)</f>
        <v>24</v>
      </c>
      <c r="R2959" s="35">
        <f>Table6[[#This Row],[Quantity]]*Table6[[#This Row],[Case]]</f>
        <v>2040</v>
      </c>
      <c r="S2959" s="35">
        <f>Table6[[#This Row],[Total Sales]]*Table6[[#This Row],[Cost]]</f>
        <v>2631.6</v>
      </c>
    </row>
    <row r="2960" spans="1:19" x14ac:dyDescent="0.3">
      <c r="A2960" s="54">
        <v>3037</v>
      </c>
      <c r="B2960" s="35" t="s">
        <v>1805</v>
      </c>
      <c r="C2960" s="35" t="s">
        <v>4237</v>
      </c>
      <c r="D2960" s="35" t="s">
        <v>28</v>
      </c>
      <c r="E2960" s="35" t="str">
        <f t="shared" si="138"/>
        <v>M</v>
      </c>
      <c r="F2960" s="35">
        <v>60</v>
      </c>
      <c r="G2960" s="35" t="s">
        <v>7408</v>
      </c>
      <c r="H2960" s="35" t="s">
        <v>186</v>
      </c>
      <c r="I2960" s="35" t="s">
        <v>187</v>
      </c>
      <c r="J2960" s="48" t="s">
        <v>13644</v>
      </c>
      <c r="K2960" s="35">
        <v>82</v>
      </c>
      <c r="L2960" s="49" t="s">
        <v>45</v>
      </c>
      <c r="M2960" s="50" t="str">
        <f>VLOOKUP(Table6[[#This Row],[Product]],Table3[],2)</f>
        <v>Gigastuff</v>
      </c>
      <c r="N2960" s="50" t="str">
        <f t="shared" si="139"/>
        <v>Jan</v>
      </c>
      <c r="O2960" s="56">
        <f t="shared" si="140"/>
        <v>2020</v>
      </c>
      <c r="P2960" s="51">
        <f>VLOOKUP(Table6[[#This Row],[Product]],Table3[],3)</f>
        <v>1.89</v>
      </c>
      <c r="Q2960" s="35">
        <f>VLOOKUP(Table6[[#This Row],[Product]],Table3[],4)</f>
        <v>18</v>
      </c>
      <c r="R2960" s="35">
        <f>Table6[[#This Row],[Quantity]]*Table6[[#This Row],[Case]]</f>
        <v>1476</v>
      </c>
      <c r="S2960" s="35">
        <f>Table6[[#This Row],[Total Sales]]*Table6[[#This Row],[Cost]]</f>
        <v>2789.64</v>
      </c>
    </row>
    <row r="2961" spans="1:19" x14ac:dyDescent="0.3">
      <c r="A2961" s="54">
        <v>3038</v>
      </c>
      <c r="B2961" s="35" t="s">
        <v>7409</v>
      </c>
      <c r="C2961" s="35" t="s">
        <v>3706</v>
      </c>
      <c r="D2961" s="35" t="s">
        <v>51</v>
      </c>
      <c r="E2961" s="35" t="str">
        <f t="shared" si="138"/>
        <v>F</v>
      </c>
      <c r="F2961" s="35">
        <v>60</v>
      </c>
      <c r="G2961" s="35" t="s">
        <v>7410</v>
      </c>
      <c r="H2961" s="35" t="s">
        <v>1177</v>
      </c>
      <c r="I2961" s="35" t="s">
        <v>32</v>
      </c>
      <c r="J2961" s="48" t="s">
        <v>13713</v>
      </c>
      <c r="K2961" s="35">
        <v>91</v>
      </c>
      <c r="L2961" s="49" t="s">
        <v>20</v>
      </c>
      <c r="M2961" s="50" t="str">
        <f>VLOOKUP(Table6[[#This Row],[Product]],Table3[],2)</f>
        <v>Hyperwotsit</v>
      </c>
      <c r="N2961" s="50" t="str">
        <f t="shared" si="139"/>
        <v>Feb</v>
      </c>
      <c r="O2961" s="56">
        <f t="shared" si="140"/>
        <v>2021</v>
      </c>
      <c r="P2961" s="51">
        <f>VLOOKUP(Table6[[#This Row],[Product]],Table3[],3)</f>
        <v>2.0099999999999998</v>
      </c>
      <c r="Q2961" s="35">
        <f>VLOOKUP(Table6[[#This Row],[Product]],Table3[],4)</f>
        <v>20</v>
      </c>
      <c r="R2961" s="35">
        <f>Table6[[#This Row],[Quantity]]*Table6[[#This Row],[Case]]</f>
        <v>1820</v>
      </c>
      <c r="S2961" s="35">
        <f>Table6[[#This Row],[Total Sales]]*Table6[[#This Row],[Cost]]</f>
        <v>3658.2</v>
      </c>
    </row>
    <row r="2962" spans="1:19" x14ac:dyDescent="0.3">
      <c r="A2962" s="54">
        <v>3039</v>
      </c>
      <c r="B2962" s="35" t="s">
        <v>7411</v>
      </c>
      <c r="C2962" s="35" t="s">
        <v>7412</v>
      </c>
      <c r="D2962" s="35" t="s">
        <v>15</v>
      </c>
      <c r="E2962" s="35" t="str">
        <f t="shared" si="138"/>
        <v>F</v>
      </c>
      <c r="F2962" s="35">
        <v>90</v>
      </c>
      <c r="G2962" s="35" t="s">
        <v>7413</v>
      </c>
      <c r="H2962" s="35" t="s">
        <v>334</v>
      </c>
      <c r="I2962" s="35" t="s">
        <v>124</v>
      </c>
      <c r="J2962" s="48" t="s">
        <v>14136</v>
      </c>
      <c r="K2962" s="35">
        <v>59</v>
      </c>
      <c r="L2962" s="49" t="s">
        <v>64</v>
      </c>
      <c r="M2962" s="50" t="str">
        <f>VLOOKUP(Table6[[#This Row],[Product]],Table3[],2)</f>
        <v>Ultrathing V4</v>
      </c>
      <c r="N2962" s="50" t="str">
        <f t="shared" si="139"/>
        <v>Dec</v>
      </c>
      <c r="O2962" s="56">
        <f t="shared" si="140"/>
        <v>2022</v>
      </c>
      <c r="P2962" s="51">
        <f>VLOOKUP(Table6[[#This Row],[Product]],Table3[],3)</f>
        <v>3.99</v>
      </c>
      <c r="Q2962" s="35">
        <f>VLOOKUP(Table6[[#This Row],[Product]],Table3[],4)</f>
        <v>24</v>
      </c>
      <c r="R2962" s="35">
        <f>Table6[[#This Row],[Quantity]]*Table6[[#This Row],[Case]]</f>
        <v>1416</v>
      </c>
      <c r="S2962" s="35">
        <f>Table6[[#This Row],[Total Sales]]*Table6[[#This Row],[Cost]]</f>
        <v>5649.84</v>
      </c>
    </row>
    <row r="2963" spans="1:19" x14ac:dyDescent="0.3">
      <c r="A2963" s="54">
        <v>3040</v>
      </c>
      <c r="B2963" s="35" t="s">
        <v>3967</v>
      </c>
      <c r="C2963" s="35" t="s">
        <v>6574</v>
      </c>
      <c r="D2963" s="35" t="s">
        <v>28</v>
      </c>
      <c r="E2963" s="35" t="str">
        <f t="shared" si="138"/>
        <v>M</v>
      </c>
      <c r="F2963" s="35">
        <v>60</v>
      </c>
      <c r="G2963" s="35" t="s">
        <v>14339</v>
      </c>
      <c r="H2963" s="35" t="s">
        <v>6775</v>
      </c>
      <c r="I2963" s="35" t="s">
        <v>25</v>
      </c>
      <c r="J2963" s="48" t="s">
        <v>13786</v>
      </c>
      <c r="K2963" s="35">
        <v>15</v>
      </c>
      <c r="L2963" s="49" t="s">
        <v>54</v>
      </c>
      <c r="M2963" s="50" t="str">
        <f>VLOOKUP(Table6[[#This Row],[Product]],Table3[],2)</f>
        <v>Megawidget S</v>
      </c>
      <c r="N2963" s="50" t="str">
        <f t="shared" si="139"/>
        <v>Oct</v>
      </c>
      <c r="O2963" s="56">
        <f t="shared" si="140"/>
        <v>2021</v>
      </c>
      <c r="P2963" s="51">
        <f>VLOOKUP(Table6[[#This Row],[Product]],Table3[],3)</f>
        <v>0.69</v>
      </c>
      <c r="Q2963" s="35">
        <f>VLOOKUP(Table6[[#This Row],[Product]],Table3[],4)</f>
        <v>24</v>
      </c>
      <c r="R2963" s="35">
        <f>Table6[[#This Row],[Quantity]]*Table6[[#This Row],[Case]]</f>
        <v>360</v>
      </c>
      <c r="S2963" s="35">
        <f>Table6[[#This Row],[Total Sales]]*Table6[[#This Row],[Cost]]</f>
        <v>248.39999999999998</v>
      </c>
    </row>
    <row r="2964" spans="1:19" x14ac:dyDescent="0.3">
      <c r="A2964" s="54">
        <v>3041</v>
      </c>
      <c r="B2964" s="35" t="s">
        <v>7415</v>
      </c>
      <c r="C2964" s="35" t="s">
        <v>7416</v>
      </c>
      <c r="D2964" s="35" t="s">
        <v>15</v>
      </c>
      <c r="E2964" s="35" t="str">
        <f t="shared" si="138"/>
        <v>F</v>
      </c>
      <c r="F2964" s="35">
        <v>60</v>
      </c>
      <c r="G2964" s="35" t="s">
        <v>7417</v>
      </c>
      <c r="H2964" s="35" t="s">
        <v>436</v>
      </c>
      <c r="I2964" s="35" t="s">
        <v>32</v>
      </c>
      <c r="J2964" s="48" t="s">
        <v>14002</v>
      </c>
      <c r="K2964" s="35">
        <v>45</v>
      </c>
      <c r="L2964" s="49" t="s">
        <v>70</v>
      </c>
      <c r="M2964" s="50" t="str">
        <f>VLOOKUP(Table6[[#This Row],[Product]],Table3[],2)</f>
        <v>Megawidget M</v>
      </c>
      <c r="N2964" s="50" t="str">
        <f t="shared" si="139"/>
        <v>Oct</v>
      </c>
      <c r="O2964" s="56">
        <f t="shared" si="140"/>
        <v>2020</v>
      </c>
      <c r="P2964" s="51">
        <f>VLOOKUP(Table6[[#This Row],[Product]],Table3[],3)</f>
        <v>1.29</v>
      </c>
      <c r="Q2964" s="35">
        <f>VLOOKUP(Table6[[#This Row],[Product]],Table3[],4)</f>
        <v>24</v>
      </c>
      <c r="R2964" s="35">
        <f>Table6[[#This Row],[Quantity]]*Table6[[#This Row],[Case]]</f>
        <v>1080</v>
      </c>
      <c r="S2964" s="35">
        <f>Table6[[#This Row],[Total Sales]]*Table6[[#This Row],[Cost]]</f>
        <v>1393.2</v>
      </c>
    </row>
    <row r="2965" spans="1:19" x14ac:dyDescent="0.3">
      <c r="A2965" s="54">
        <v>3042</v>
      </c>
      <c r="B2965" s="35" t="s">
        <v>7418</v>
      </c>
      <c r="C2965" s="35" t="s">
        <v>5021</v>
      </c>
      <c r="D2965" s="35" t="s">
        <v>28</v>
      </c>
      <c r="E2965" s="35" t="str">
        <f t="shared" si="138"/>
        <v>M</v>
      </c>
      <c r="F2965" s="35">
        <v>30</v>
      </c>
      <c r="G2965" s="35" t="s">
        <v>7419</v>
      </c>
      <c r="H2965" s="35" t="s">
        <v>908</v>
      </c>
      <c r="I2965" s="35" t="s">
        <v>575</v>
      </c>
      <c r="J2965" s="48" t="s">
        <v>13943</v>
      </c>
      <c r="K2965" s="35">
        <v>3</v>
      </c>
      <c r="L2965" s="49" t="s">
        <v>70</v>
      </c>
      <c r="M2965" s="50" t="str">
        <f>VLOOKUP(Table6[[#This Row],[Product]],Table3[],2)</f>
        <v>Megawidget M</v>
      </c>
      <c r="N2965" s="50" t="str">
        <f t="shared" si="139"/>
        <v>Feb</v>
      </c>
      <c r="O2965" s="56">
        <f t="shared" si="140"/>
        <v>2022</v>
      </c>
      <c r="P2965" s="51">
        <f>VLOOKUP(Table6[[#This Row],[Product]],Table3[],3)</f>
        <v>1.29</v>
      </c>
      <c r="Q2965" s="35">
        <f>VLOOKUP(Table6[[#This Row],[Product]],Table3[],4)</f>
        <v>24</v>
      </c>
      <c r="R2965" s="35">
        <f>Table6[[#This Row],[Quantity]]*Table6[[#This Row],[Case]]</f>
        <v>72</v>
      </c>
      <c r="S2965" s="35">
        <f>Table6[[#This Row],[Total Sales]]*Table6[[#This Row],[Cost]]</f>
        <v>92.88</v>
      </c>
    </row>
    <row r="2966" spans="1:19" x14ac:dyDescent="0.3">
      <c r="A2966" s="54">
        <v>3043</v>
      </c>
      <c r="B2966" s="35" t="s">
        <v>7420</v>
      </c>
      <c r="C2966" s="35" t="s">
        <v>2900</v>
      </c>
      <c r="D2966" s="35" t="s">
        <v>51</v>
      </c>
      <c r="E2966" s="35" t="str">
        <f t="shared" si="138"/>
        <v>F</v>
      </c>
      <c r="F2966" s="35">
        <v>30</v>
      </c>
      <c r="G2966" s="35" t="s">
        <v>7421</v>
      </c>
      <c r="H2966" s="35" t="s">
        <v>6033</v>
      </c>
      <c r="I2966" s="35" t="s">
        <v>32</v>
      </c>
      <c r="J2966" s="48">
        <v>44177</v>
      </c>
      <c r="K2966" s="35">
        <v>5</v>
      </c>
      <c r="L2966" s="49" t="s">
        <v>54</v>
      </c>
      <c r="M2966" s="50" t="str">
        <f>VLOOKUP(Table6[[#This Row],[Product]],Table3[],2)</f>
        <v>Megawidget S</v>
      </c>
      <c r="N2966" s="50" t="str">
        <f t="shared" si="139"/>
        <v>Dec</v>
      </c>
      <c r="O2966" s="56">
        <f t="shared" si="140"/>
        <v>2020</v>
      </c>
      <c r="P2966" s="51">
        <f>VLOOKUP(Table6[[#This Row],[Product]],Table3[],3)</f>
        <v>0.69</v>
      </c>
      <c r="Q2966" s="35">
        <f>VLOOKUP(Table6[[#This Row],[Product]],Table3[],4)</f>
        <v>24</v>
      </c>
      <c r="R2966" s="35">
        <f>Table6[[#This Row],[Quantity]]*Table6[[#This Row],[Case]]</f>
        <v>120</v>
      </c>
      <c r="S2966" s="35">
        <f>Table6[[#This Row],[Total Sales]]*Table6[[#This Row],[Cost]]</f>
        <v>82.8</v>
      </c>
    </row>
    <row r="2967" spans="1:19" x14ac:dyDescent="0.3">
      <c r="A2967" s="54">
        <v>3044</v>
      </c>
      <c r="B2967" s="35" t="s">
        <v>7422</v>
      </c>
      <c r="C2967" s="35" t="s">
        <v>7423</v>
      </c>
      <c r="D2967" s="35" t="s">
        <v>28</v>
      </c>
      <c r="E2967" s="35" t="str">
        <f t="shared" si="138"/>
        <v>M</v>
      </c>
      <c r="F2967" s="35">
        <v>90</v>
      </c>
      <c r="G2967" s="35" t="s">
        <v>7424</v>
      </c>
      <c r="H2967" s="35" t="s">
        <v>3206</v>
      </c>
      <c r="I2967" s="35" t="s">
        <v>1199</v>
      </c>
      <c r="J2967" s="48">
        <v>44810</v>
      </c>
      <c r="K2967" s="35">
        <v>67</v>
      </c>
      <c r="L2967" s="49" t="s">
        <v>45</v>
      </c>
      <c r="M2967" s="50" t="str">
        <f>VLOOKUP(Table6[[#This Row],[Product]],Table3[],2)</f>
        <v>Gigastuff</v>
      </c>
      <c r="N2967" s="50" t="str">
        <f t="shared" si="139"/>
        <v>Sep</v>
      </c>
      <c r="O2967" s="56">
        <f t="shared" si="140"/>
        <v>2022</v>
      </c>
      <c r="P2967" s="51">
        <f>VLOOKUP(Table6[[#This Row],[Product]],Table3[],3)</f>
        <v>1.89</v>
      </c>
      <c r="Q2967" s="35">
        <f>VLOOKUP(Table6[[#This Row],[Product]],Table3[],4)</f>
        <v>18</v>
      </c>
      <c r="R2967" s="35">
        <f>Table6[[#This Row],[Quantity]]*Table6[[#This Row],[Case]]</f>
        <v>1206</v>
      </c>
      <c r="S2967" s="35">
        <f>Table6[[#This Row],[Total Sales]]*Table6[[#This Row],[Cost]]</f>
        <v>2279.3399999999997</v>
      </c>
    </row>
    <row r="2968" spans="1:19" x14ac:dyDescent="0.3">
      <c r="A2968" s="54">
        <v>3045</v>
      </c>
      <c r="B2968" s="35" t="s">
        <v>7425</v>
      </c>
      <c r="C2968" s="35" t="s">
        <v>188</v>
      </c>
      <c r="D2968" s="35" t="s">
        <v>28</v>
      </c>
      <c r="E2968" s="35" t="str">
        <f t="shared" si="138"/>
        <v>M</v>
      </c>
      <c r="F2968" s="35">
        <v>90</v>
      </c>
      <c r="G2968" s="35" t="s">
        <v>7426</v>
      </c>
      <c r="H2968" s="35" t="s">
        <v>186</v>
      </c>
      <c r="I2968" s="35" t="s">
        <v>187</v>
      </c>
      <c r="J2968" s="48">
        <v>44655</v>
      </c>
      <c r="K2968" s="35">
        <v>36</v>
      </c>
      <c r="L2968" s="49" t="s">
        <v>45</v>
      </c>
      <c r="M2968" s="50" t="str">
        <f>VLOOKUP(Table6[[#This Row],[Product]],Table3[],2)</f>
        <v>Gigastuff</v>
      </c>
      <c r="N2968" s="50" t="str">
        <f t="shared" si="139"/>
        <v>Apr</v>
      </c>
      <c r="O2968" s="56">
        <f t="shared" si="140"/>
        <v>2022</v>
      </c>
      <c r="P2968" s="51">
        <f>VLOOKUP(Table6[[#This Row],[Product]],Table3[],3)</f>
        <v>1.89</v>
      </c>
      <c r="Q2968" s="35">
        <f>VLOOKUP(Table6[[#This Row],[Product]],Table3[],4)</f>
        <v>18</v>
      </c>
      <c r="R2968" s="35">
        <f>Table6[[#This Row],[Quantity]]*Table6[[#This Row],[Case]]</f>
        <v>648</v>
      </c>
      <c r="S2968" s="35">
        <f>Table6[[#This Row],[Total Sales]]*Table6[[#This Row],[Cost]]</f>
        <v>1224.72</v>
      </c>
    </row>
    <row r="2969" spans="1:19" x14ac:dyDescent="0.3">
      <c r="A2969" s="54">
        <v>3046</v>
      </c>
      <c r="B2969" s="35" t="s">
        <v>7427</v>
      </c>
      <c r="C2969" s="35" t="s">
        <v>6708</v>
      </c>
      <c r="D2969" s="35" t="s">
        <v>51</v>
      </c>
      <c r="E2969" s="35" t="str">
        <f t="shared" si="138"/>
        <v>F</v>
      </c>
      <c r="F2969" s="35">
        <v>90</v>
      </c>
      <c r="G2969" s="35" t="s">
        <v>7428</v>
      </c>
      <c r="H2969" s="35" t="s">
        <v>3651</v>
      </c>
      <c r="I2969" s="35" t="s">
        <v>294</v>
      </c>
      <c r="J2969" s="48" t="s">
        <v>13850</v>
      </c>
      <c r="K2969" s="35">
        <v>7</v>
      </c>
      <c r="L2969" s="49" t="s">
        <v>70</v>
      </c>
      <c r="M2969" s="50" t="str">
        <f>VLOOKUP(Table6[[#This Row],[Product]],Table3[],2)</f>
        <v>Megawidget M</v>
      </c>
      <c r="N2969" s="50" t="str">
        <f t="shared" si="139"/>
        <v>Nov</v>
      </c>
      <c r="O2969" s="56">
        <f t="shared" si="140"/>
        <v>2022</v>
      </c>
      <c r="P2969" s="51">
        <f>VLOOKUP(Table6[[#This Row],[Product]],Table3[],3)</f>
        <v>1.29</v>
      </c>
      <c r="Q2969" s="35">
        <f>VLOOKUP(Table6[[#This Row],[Product]],Table3[],4)</f>
        <v>24</v>
      </c>
      <c r="R2969" s="35">
        <f>Table6[[#This Row],[Quantity]]*Table6[[#This Row],[Case]]</f>
        <v>168</v>
      </c>
      <c r="S2969" s="35">
        <f>Table6[[#This Row],[Total Sales]]*Table6[[#This Row],[Cost]]</f>
        <v>216.72</v>
      </c>
    </row>
    <row r="2970" spans="1:19" x14ac:dyDescent="0.3">
      <c r="A2970" s="54">
        <v>3047</v>
      </c>
      <c r="B2970" s="35" t="s">
        <v>7429</v>
      </c>
      <c r="C2970" s="35" t="s">
        <v>2640</v>
      </c>
      <c r="D2970" s="35" t="s">
        <v>51</v>
      </c>
      <c r="E2970" s="35" t="str">
        <f t="shared" si="138"/>
        <v>F</v>
      </c>
      <c r="F2970" s="35">
        <v>90</v>
      </c>
      <c r="G2970" s="35" t="s">
        <v>13532</v>
      </c>
      <c r="H2970" s="35" t="s">
        <v>7431</v>
      </c>
      <c r="I2970" s="35" t="s">
        <v>32</v>
      </c>
      <c r="J2970" s="48" t="s">
        <v>13724</v>
      </c>
      <c r="K2970" s="35">
        <v>44</v>
      </c>
      <c r="L2970" s="49" t="s">
        <v>54</v>
      </c>
      <c r="M2970" s="50" t="str">
        <f>VLOOKUP(Table6[[#This Row],[Product]],Table3[],2)</f>
        <v>Megawidget S</v>
      </c>
      <c r="N2970" s="50" t="str">
        <f t="shared" si="139"/>
        <v>Aug</v>
      </c>
      <c r="O2970" s="56">
        <f t="shared" si="140"/>
        <v>2020</v>
      </c>
      <c r="P2970" s="51">
        <f>VLOOKUP(Table6[[#This Row],[Product]],Table3[],3)</f>
        <v>0.69</v>
      </c>
      <c r="Q2970" s="35">
        <f>VLOOKUP(Table6[[#This Row],[Product]],Table3[],4)</f>
        <v>24</v>
      </c>
      <c r="R2970" s="35">
        <f>Table6[[#This Row],[Quantity]]*Table6[[#This Row],[Case]]</f>
        <v>1056</v>
      </c>
      <c r="S2970" s="35">
        <f>Table6[[#This Row],[Total Sales]]*Table6[[#This Row],[Cost]]</f>
        <v>728.64</v>
      </c>
    </row>
    <row r="2971" spans="1:19" x14ac:dyDescent="0.3">
      <c r="A2971" s="54">
        <v>3048</v>
      </c>
      <c r="B2971" s="35" t="s">
        <v>7432</v>
      </c>
      <c r="C2971" s="35" t="s">
        <v>7433</v>
      </c>
      <c r="D2971" s="35" t="s">
        <v>51</v>
      </c>
      <c r="E2971" s="35" t="str">
        <f t="shared" si="138"/>
        <v>F</v>
      </c>
      <c r="F2971" s="35">
        <v>60</v>
      </c>
      <c r="G2971" s="35" t="s">
        <v>7434</v>
      </c>
      <c r="H2971" s="35" t="s">
        <v>1505</v>
      </c>
      <c r="I2971" s="35" t="s">
        <v>32</v>
      </c>
      <c r="J2971" s="48">
        <v>44567</v>
      </c>
      <c r="K2971" s="35">
        <v>23</v>
      </c>
      <c r="L2971" s="49" t="s">
        <v>20</v>
      </c>
      <c r="M2971" s="50" t="str">
        <f>VLOOKUP(Table6[[#This Row],[Product]],Table3[],2)</f>
        <v>Hyperwotsit</v>
      </c>
      <c r="N2971" s="50" t="str">
        <f t="shared" si="139"/>
        <v>Jan</v>
      </c>
      <c r="O2971" s="56">
        <f t="shared" si="140"/>
        <v>2022</v>
      </c>
      <c r="P2971" s="51">
        <f>VLOOKUP(Table6[[#This Row],[Product]],Table3[],3)</f>
        <v>2.0099999999999998</v>
      </c>
      <c r="Q2971" s="35">
        <f>VLOOKUP(Table6[[#This Row],[Product]],Table3[],4)</f>
        <v>20</v>
      </c>
      <c r="R2971" s="35">
        <f>Table6[[#This Row],[Quantity]]*Table6[[#This Row],[Case]]</f>
        <v>460</v>
      </c>
      <c r="S2971" s="35">
        <f>Table6[[#This Row],[Total Sales]]*Table6[[#This Row],[Cost]]</f>
        <v>924.59999999999991</v>
      </c>
    </row>
    <row r="2972" spans="1:19" x14ac:dyDescent="0.3">
      <c r="A2972" s="54">
        <v>3049</v>
      </c>
      <c r="B2972" s="35" t="s">
        <v>550</v>
      </c>
      <c r="C2972" s="35" t="s">
        <v>7435</v>
      </c>
      <c r="D2972" s="35" t="s">
        <v>15</v>
      </c>
      <c r="E2972" s="35" t="str">
        <f t="shared" si="138"/>
        <v>F</v>
      </c>
      <c r="F2972" s="35">
        <v>30</v>
      </c>
      <c r="G2972" s="35" t="s">
        <v>7436</v>
      </c>
      <c r="H2972" s="35" t="s">
        <v>5957</v>
      </c>
      <c r="I2972" s="35" t="s">
        <v>187</v>
      </c>
      <c r="J2972" s="48">
        <v>44660</v>
      </c>
      <c r="K2972" s="35">
        <v>28</v>
      </c>
      <c r="L2972" s="49" t="s">
        <v>20</v>
      </c>
      <c r="M2972" s="50" t="str">
        <f>VLOOKUP(Table6[[#This Row],[Product]],Table3[],2)</f>
        <v>Hyperwotsit</v>
      </c>
      <c r="N2972" s="50" t="str">
        <f t="shared" si="139"/>
        <v>Apr</v>
      </c>
      <c r="O2972" s="56">
        <f t="shared" si="140"/>
        <v>2022</v>
      </c>
      <c r="P2972" s="51">
        <f>VLOOKUP(Table6[[#This Row],[Product]],Table3[],3)</f>
        <v>2.0099999999999998</v>
      </c>
      <c r="Q2972" s="35">
        <f>VLOOKUP(Table6[[#This Row],[Product]],Table3[],4)</f>
        <v>20</v>
      </c>
      <c r="R2972" s="35">
        <f>Table6[[#This Row],[Quantity]]*Table6[[#This Row],[Case]]</f>
        <v>560</v>
      </c>
      <c r="S2972" s="35">
        <f>Table6[[#This Row],[Total Sales]]*Table6[[#This Row],[Cost]]</f>
        <v>1125.5999999999999</v>
      </c>
    </row>
    <row r="2973" spans="1:19" x14ac:dyDescent="0.3">
      <c r="A2973" s="54">
        <v>3051</v>
      </c>
      <c r="B2973" s="35" t="s">
        <v>7437</v>
      </c>
      <c r="C2973" s="35" t="s">
        <v>3009</v>
      </c>
      <c r="D2973" s="35" t="s">
        <v>28</v>
      </c>
      <c r="E2973" s="35" t="str">
        <f t="shared" si="138"/>
        <v>M</v>
      </c>
      <c r="F2973" s="35">
        <v>60</v>
      </c>
      <c r="G2973" s="35" t="s">
        <v>7438</v>
      </c>
      <c r="H2973" s="35" t="s">
        <v>1228</v>
      </c>
      <c r="I2973" s="35" t="s">
        <v>25</v>
      </c>
      <c r="J2973" s="48" t="s">
        <v>13826</v>
      </c>
      <c r="K2973" s="35">
        <v>47</v>
      </c>
      <c r="L2973" s="49" t="s">
        <v>54</v>
      </c>
      <c r="M2973" s="50" t="str">
        <f>VLOOKUP(Table6[[#This Row],[Product]],Table3[],2)</f>
        <v>Megawidget S</v>
      </c>
      <c r="N2973" s="50" t="str">
        <f t="shared" si="139"/>
        <v>May</v>
      </c>
      <c r="O2973" s="56">
        <f t="shared" si="140"/>
        <v>2022</v>
      </c>
      <c r="P2973" s="51">
        <f>VLOOKUP(Table6[[#This Row],[Product]],Table3[],3)</f>
        <v>0.69</v>
      </c>
      <c r="Q2973" s="35">
        <f>VLOOKUP(Table6[[#This Row],[Product]],Table3[],4)</f>
        <v>24</v>
      </c>
      <c r="R2973" s="35">
        <f>Table6[[#This Row],[Quantity]]*Table6[[#This Row],[Case]]</f>
        <v>1128</v>
      </c>
      <c r="S2973" s="35">
        <f>Table6[[#This Row],[Total Sales]]*Table6[[#This Row],[Cost]]</f>
        <v>778.31999999999994</v>
      </c>
    </row>
    <row r="2974" spans="1:19" x14ac:dyDescent="0.3">
      <c r="A2974" s="54">
        <v>3052</v>
      </c>
      <c r="B2974" s="35" t="s">
        <v>6446</v>
      </c>
      <c r="C2974" s="35" t="s">
        <v>7439</v>
      </c>
      <c r="D2974" s="35" t="s">
        <v>51</v>
      </c>
      <c r="E2974" s="35" t="str">
        <f t="shared" si="138"/>
        <v>F</v>
      </c>
      <c r="F2974" s="35">
        <v>60</v>
      </c>
      <c r="G2974" s="35" t="s">
        <v>7440</v>
      </c>
      <c r="H2974" s="35" t="s">
        <v>7441</v>
      </c>
      <c r="I2974" s="35" t="s">
        <v>32</v>
      </c>
      <c r="J2974" s="48">
        <v>44656</v>
      </c>
      <c r="K2974" s="35">
        <v>38</v>
      </c>
      <c r="L2974" s="49" t="s">
        <v>64</v>
      </c>
      <c r="M2974" s="50" t="str">
        <f>VLOOKUP(Table6[[#This Row],[Product]],Table3[],2)</f>
        <v>Ultrathing V4</v>
      </c>
      <c r="N2974" s="50" t="str">
        <f t="shared" si="139"/>
        <v>Apr</v>
      </c>
      <c r="O2974" s="56">
        <f t="shared" si="140"/>
        <v>2022</v>
      </c>
      <c r="P2974" s="51">
        <f>VLOOKUP(Table6[[#This Row],[Product]],Table3[],3)</f>
        <v>3.99</v>
      </c>
      <c r="Q2974" s="35">
        <f>VLOOKUP(Table6[[#This Row],[Product]],Table3[],4)</f>
        <v>24</v>
      </c>
      <c r="R2974" s="35">
        <f>Table6[[#This Row],[Quantity]]*Table6[[#This Row],[Case]]</f>
        <v>912</v>
      </c>
      <c r="S2974" s="35">
        <f>Table6[[#This Row],[Total Sales]]*Table6[[#This Row],[Cost]]</f>
        <v>3638.88</v>
      </c>
    </row>
    <row r="2975" spans="1:19" x14ac:dyDescent="0.3">
      <c r="A2975" s="54">
        <v>3053</v>
      </c>
      <c r="B2975" s="35" t="s">
        <v>7442</v>
      </c>
      <c r="C2975" s="35" t="s">
        <v>7443</v>
      </c>
      <c r="D2975" s="35" t="s">
        <v>28</v>
      </c>
      <c r="E2975" s="35" t="str">
        <f t="shared" si="138"/>
        <v>M</v>
      </c>
      <c r="F2975" s="35">
        <v>30</v>
      </c>
      <c r="G2975" s="35" t="s">
        <v>7444</v>
      </c>
      <c r="H2975" s="35" t="s">
        <v>2990</v>
      </c>
      <c r="I2975" s="35" t="s">
        <v>38</v>
      </c>
      <c r="J2975" s="48" t="s">
        <v>13740</v>
      </c>
      <c r="K2975" s="35">
        <v>35</v>
      </c>
      <c r="L2975" s="49" t="s">
        <v>101</v>
      </c>
      <c r="M2975" s="50" t="str">
        <f>VLOOKUP(Table6[[#This Row],[Product]],Table3[],2)</f>
        <v>Superwossname</v>
      </c>
      <c r="N2975" s="50" t="str">
        <f t="shared" si="139"/>
        <v>Jan</v>
      </c>
      <c r="O2975" s="56">
        <f t="shared" si="140"/>
        <v>2021</v>
      </c>
      <c r="P2975" s="51">
        <f>VLOOKUP(Table6[[#This Row],[Product]],Table3[],3)</f>
        <v>3.49</v>
      </c>
      <c r="Q2975" s="35">
        <f>VLOOKUP(Table6[[#This Row],[Product]],Table3[],4)</f>
        <v>20</v>
      </c>
      <c r="R2975" s="35">
        <f>Table6[[#This Row],[Quantity]]*Table6[[#This Row],[Case]]</f>
        <v>700</v>
      </c>
      <c r="S2975" s="35">
        <f>Table6[[#This Row],[Total Sales]]*Table6[[#This Row],[Cost]]</f>
        <v>2443</v>
      </c>
    </row>
    <row r="2976" spans="1:19" x14ac:dyDescent="0.3">
      <c r="A2976" s="54">
        <v>3054</v>
      </c>
      <c r="B2976" s="35" t="s">
        <v>7445</v>
      </c>
      <c r="C2976" s="35" t="s">
        <v>791</v>
      </c>
      <c r="D2976" s="35" t="s">
        <v>41</v>
      </c>
      <c r="E2976" s="35" t="str">
        <f t="shared" si="138"/>
        <v>F</v>
      </c>
      <c r="F2976" s="35">
        <v>30</v>
      </c>
      <c r="G2976" s="35" t="s">
        <v>7446</v>
      </c>
      <c r="H2976" s="35" t="s">
        <v>4567</v>
      </c>
      <c r="I2976" s="35" t="s">
        <v>38</v>
      </c>
      <c r="J2976" s="48" t="s">
        <v>13866</v>
      </c>
      <c r="K2976" s="35">
        <v>48</v>
      </c>
      <c r="L2976" s="49" t="s">
        <v>20</v>
      </c>
      <c r="M2976" s="50" t="str">
        <f>VLOOKUP(Table6[[#This Row],[Product]],Table3[],2)</f>
        <v>Hyperwotsit</v>
      </c>
      <c r="N2976" s="50" t="str">
        <f t="shared" si="139"/>
        <v>Apr</v>
      </c>
      <c r="O2976" s="56">
        <f t="shared" si="140"/>
        <v>2021</v>
      </c>
      <c r="P2976" s="51">
        <f>VLOOKUP(Table6[[#This Row],[Product]],Table3[],3)</f>
        <v>2.0099999999999998</v>
      </c>
      <c r="Q2976" s="35">
        <f>VLOOKUP(Table6[[#This Row],[Product]],Table3[],4)</f>
        <v>20</v>
      </c>
      <c r="R2976" s="35">
        <f>Table6[[#This Row],[Quantity]]*Table6[[#This Row],[Case]]</f>
        <v>960</v>
      </c>
      <c r="S2976" s="35">
        <f>Table6[[#This Row],[Total Sales]]*Table6[[#This Row],[Cost]]</f>
        <v>1929.6</v>
      </c>
    </row>
    <row r="2977" spans="1:19" x14ac:dyDescent="0.3">
      <c r="A2977" s="54">
        <v>3055</v>
      </c>
      <c r="B2977" s="35" t="s">
        <v>7197</v>
      </c>
      <c r="C2977" s="35" t="s">
        <v>5575</v>
      </c>
      <c r="D2977" s="35" t="s">
        <v>28</v>
      </c>
      <c r="E2977" s="35" t="str">
        <f t="shared" si="138"/>
        <v>M</v>
      </c>
      <c r="F2977" s="35">
        <v>60</v>
      </c>
      <c r="G2977" s="35" t="s">
        <v>7447</v>
      </c>
      <c r="H2977" s="35" t="s">
        <v>6775</v>
      </c>
      <c r="I2977" s="35" t="s">
        <v>25</v>
      </c>
      <c r="J2977" s="48" t="s">
        <v>13838</v>
      </c>
      <c r="K2977" s="35">
        <v>60</v>
      </c>
      <c r="L2977" s="49" t="s">
        <v>54</v>
      </c>
      <c r="M2977" s="50" t="str">
        <f>VLOOKUP(Table6[[#This Row],[Product]],Table3[],2)</f>
        <v>Megawidget S</v>
      </c>
      <c r="N2977" s="50" t="str">
        <f t="shared" si="139"/>
        <v>Jul</v>
      </c>
      <c r="O2977" s="56">
        <f t="shared" si="140"/>
        <v>2020</v>
      </c>
      <c r="P2977" s="51">
        <f>VLOOKUP(Table6[[#This Row],[Product]],Table3[],3)</f>
        <v>0.69</v>
      </c>
      <c r="Q2977" s="35">
        <f>VLOOKUP(Table6[[#This Row],[Product]],Table3[],4)</f>
        <v>24</v>
      </c>
      <c r="R2977" s="35">
        <f>Table6[[#This Row],[Quantity]]*Table6[[#This Row],[Case]]</f>
        <v>1440</v>
      </c>
      <c r="S2977" s="35">
        <f>Table6[[#This Row],[Total Sales]]*Table6[[#This Row],[Cost]]</f>
        <v>993.59999999999991</v>
      </c>
    </row>
    <row r="2978" spans="1:19" x14ac:dyDescent="0.3">
      <c r="A2978" s="54">
        <v>3056</v>
      </c>
      <c r="B2978" s="35" t="s">
        <v>3013</v>
      </c>
      <c r="C2978" s="35" t="s">
        <v>7448</v>
      </c>
      <c r="D2978" s="35" t="s">
        <v>41</v>
      </c>
      <c r="E2978" s="35" t="str">
        <f t="shared" si="138"/>
        <v>F</v>
      </c>
      <c r="F2978" s="35">
        <v>60</v>
      </c>
      <c r="G2978" s="35" t="s">
        <v>7449</v>
      </c>
      <c r="H2978" s="35" t="s">
        <v>6607</v>
      </c>
      <c r="I2978" s="35" t="s">
        <v>32</v>
      </c>
      <c r="J2978" s="48" t="s">
        <v>13705</v>
      </c>
      <c r="K2978" s="35">
        <v>85</v>
      </c>
      <c r="L2978" s="49" t="s">
        <v>54</v>
      </c>
      <c r="M2978" s="50" t="str">
        <f>VLOOKUP(Table6[[#This Row],[Product]],Table3[],2)</f>
        <v>Megawidget S</v>
      </c>
      <c r="N2978" s="50" t="str">
        <f t="shared" si="139"/>
        <v>Dec</v>
      </c>
      <c r="O2978" s="56">
        <f t="shared" si="140"/>
        <v>2020</v>
      </c>
      <c r="P2978" s="51">
        <f>VLOOKUP(Table6[[#This Row],[Product]],Table3[],3)</f>
        <v>0.69</v>
      </c>
      <c r="Q2978" s="35">
        <f>VLOOKUP(Table6[[#This Row],[Product]],Table3[],4)</f>
        <v>24</v>
      </c>
      <c r="R2978" s="35">
        <f>Table6[[#This Row],[Quantity]]*Table6[[#This Row],[Case]]</f>
        <v>2040</v>
      </c>
      <c r="S2978" s="35">
        <f>Table6[[#This Row],[Total Sales]]*Table6[[#This Row],[Cost]]</f>
        <v>1407.6</v>
      </c>
    </row>
    <row r="2979" spans="1:19" x14ac:dyDescent="0.3">
      <c r="A2979" s="54">
        <v>3057</v>
      </c>
      <c r="B2979" s="35" t="s">
        <v>7450</v>
      </c>
      <c r="C2979" s="35" t="s">
        <v>4880</v>
      </c>
      <c r="D2979" s="35" t="s">
        <v>28</v>
      </c>
      <c r="E2979" s="35" t="str">
        <f t="shared" si="138"/>
        <v>M</v>
      </c>
      <c r="F2979" s="35">
        <v>30</v>
      </c>
      <c r="G2979" s="35" t="s">
        <v>7451</v>
      </c>
      <c r="H2979" s="35" t="s">
        <v>2713</v>
      </c>
      <c r="I2979" s="35" t="s">
        <v>38</v>
      </c>
      <c r="J2979" s="48" t="s">
        <v>13888</v>
      </c>
      <c r="K2979" s="35">
        <v>30</v>
      </c>
      <c r="L2979" s="49" t="s">
        <v>101</v>
      </c>
      <c r="M2979" s="50" t="str">
        <f>VLOOKUP(Table6[[#This Row],[Product]],Table3[],2)</f>
        <v>Superwossname</v>
      </c>
      <c r="N2979" s="50" t="str">
        <f t="shared" si="139"/>
        <v>Apr</v>
      </c>
      <c r="O2979" s="56">
        <f t="shared" si="140"/>
        <v>2022</v>
      </c>
      <c r="P2979" s="51">
        <f>VLOOKUP(Table6[[#This Row],[Product]],Table3[],3)</f>
        <v>3.49</v>
      </c>
      <c r="Q2979" s="35">
        <f>VLOOKUP(Table6[[#This Row],[Product]],Table3[],4)</f>
        <v>20</v>
      </c>
      <c r="R2979" s="35">
        <f>Table6[[#This Row],[Quantity]]*Table6[[#This Row],[Case]]</f>
        <v>600</v>
      </c>
      <c r="S2979" s="35">
        <f>Table6[[#This Row],[Total Sales]]*Table6[[#This Row],[Cost]]</f>
        <v>2094</v>
      </c>
    </row>
    <row r="2980" spans="1:19" x14ac:dyDescent="0.3">
      <c r="A2980" s="54">
        <v>3058</v>
      </c>
      <c r="B2980" s="35" t="s">
        <v>6088</v>
      </c>
      <c r="C2980" s="35" t="s">
        <v>2509</v>
      </c>
      <c r="D2980" s="35" t="s">
        <v>28</v>
      </c>
      <c r="E2980" s="35" t="str">
        <f t="shared" si="138"/>
        <v>M</v>
      </c>
      <c r="F2980" s="35">
        <v>30</v>
      </c>
      <c r="G2980" s="35" t="s">
        <v>7451</v>
      </c>
      <c r="H2980" s="35" t="s">
        <v>2490</v>
      </c>
      <c r="I2980" s="35" t="s">
        <v>32</v>
      </c>
      <c r="J2980" s="48">
        <v>43994</v>
      </c>
      <c r="K2980" s="35">
        <v>71</v>
      </c>
      <c r="L2980" s="49" t="s">
        <v>64</v>
      </c>
      <c r="M2980" s="50" t="str">
        <f>VLOOKUP(Table6[[#This Row],[Product]],Table3[],2)</f>
        <v>Ultrathing V4</v>
      </c>
      <c r="N2980" s="50" t="str">
        <f t="shared" si="139"/>
        <v>Jun</v>
      </c>
      <c r="O2980" s="56">
        <f t="shared" si="140"/>
        <v>2020</v>
      </c>
      <c r="P2980" s="51">
        <f>VLOOKUP(Table6[[#This Row],[Product]],Table3[],3)</f>
        <v>3.99</v>
      </c>
      <c r="Q2980" s="35">
        <f>VLOOKUP(Table6[[#This Row],[Product]],Table3[],4)</f>
        <v>24</v>
      </c>
      <c r="R2980" s="35">
        <f>Table6[[#This Row],[Quantity]]*Table6[[#This Row],[Case]]</f>
        <v>1704</v>
      </c>
      <c r="S2980" s="35">
        <f>Table6[[#This Row],[Total Sales]]*Table6[[#This Row],[Cost]]</f>
        <v>6798.96</v>
      </c>
    </row>
    <row r="2981" spans="1:19" x14ac:dyDescent="0.3">
      <c r="A2981" s="54">
        <v>3059</v>
      </c>
      <c r="B2981" s="35" t="s">
        <v>7452</v>
      </c>
      <c r="C2981" s="35" t="s">
        <v>3089</v>
      </c>
      <c r="D2981" s="35" t="s">
        <v>15</v>
      </c>
      <c r="E2981" s="35" t="str">
        <f t="shared" si="138"/>
        <v>F</v>
      </c>
      <c r="F2981" s="35">
        <v>60</v>
      </c>
      <c r="G2981" s="35" t="s">
        <v>7453</v>
      </c>
      <c r="H2981" s="35" t="s">
        <v>685</v>
      </c>
      <c r="I2981" s="35" t="s">
        <v>686</v>
      </c>
      <c r="J2981" s="48" t="s">
        <v>13710</v>
      </c>
      <c r="K2981" s="35">
        <v>2</v>
      </c>
      <c r="L2981" s="49" t="s">
        <v>54</v>
      </c>
      <c r="M2981" s="50" t="str">
        <f>VLOOKUP(Table6[[#This Row],[Product]],Table3[],2)</f>
        <v>Megawidget S</v>
      </c>
      <c r="N2981" s="50" t="str">
        <f t="shared" si="139"/>
        <v>Feb</v>
      </c>
      <c r="O2981" s="56">
        <f t="shared" si="140"/>
        <v>2021</v>
      </c>
      <c r="P2981" s="51">
        <f>VLOOKUP(Table6[[#This Row],[Product]],Table3[],3)</f>
        <v>0.69</v>
      </c>
      <c r="Q2981" s="35">
        <f>VLOOKUP(Table6[[#This Row],[Product]],Table3[],4)</f>
        <v>24</v>
      </c>
      <c r="R2981" s="35">
        <f>Table6[[#This Row],[Quantity]]*Table6[[#This Row],[Case]]</f>
        <v>48</v>
      </c>
      <c r="S2981" s="35">
        <f>Table6[[#This Row],[Total Sales]]*Table6[[#This Row],[Cost]]</f>
        <v>33.119999999999997</v>
      </c>
    </row>
    <row r="2982" spans="1:19" x14ac:dyDescent="0.3">
      <c r="A2982" s="54">
        <v>3060</v>
      </c>
      <c r="B2982" s="35" t="s">
        <v>1682</v>
      </c>
      <c r="C2982" s="35" t="s">
        <v>2789</v>
      </c>
      <c r="D2982" s="35" t="s">
        <v>28</v>
      </c>
      <c r="E2982" s="35" t="str">
        <f t="shared" si="138"/>
        <v>M</v>
      </c>
      <c r="F2982" s="35">
        <v>60</v>
      </c>
      <c r="G2982" s="35" t="s">
        <v>7453</v>
      </c>
      <c r="H2982" s="35" t="s">
        <v>2577</v>
      </c>
      <c r="I2982" s="35" t="s">
        <v>645</v>
      </c>
      <c r="J2982" s="48" t="s">
        <v>14125</v>
      </c>
      <c r="K2982" s="35">
        <v>61</v>
      </c>
      <c r="L2982" s="49" t="s">
        <v>54</v>
      </c>
      <c r="M2982" s="50" t="str">
        <f>VLOOKUP(Table6[[#This Row],[Product]],Table3[],2)</f>
        <v>Megawidget S</v>
      </c>
      <c r="N2982" s="50" t="str">
        <f t="shared" si="139"/>
        <v>Aug</v>
      </c>
      <c r="O2982" s="56">
        <f t="shared" si="140"/>
        <v>2021</v>
      </c>
      <c r="P2982" s="51">
        <f>VLOOKUP(Table6[[#This Row],[Product]],Table3[],3)</f>
        <v>0.69</v>
      </c>
      <c r="Q2982" s="35">
        <f>VLOOKUP(Table6[[#This Row],[Product]],Table3[],4)</f>
        <v>24</v>
      </c>
      <c r="R2982" s="35">
        <f>Table6[[#This Row],[Quantity]]*Table6[[#This Row],[Case]]</f>
        <v>1464</v>
      </c>
      <c r="S2982" s="35">
        <f>Table6[[#This Row],[Total Sales]]*Table6[[#This Row],[Cost]]</f>
        <v>1010.16</v>
      </c>
    </row>
    <row r="2983" spans="1:19" x14ac:dyDescent="0.3">
      <c r="A2983" s="54">
        <v>3061</v>
      </c>
      <c r="B2983" s="35" t="s">
        <v>7454</v>
      </c>
      <c r="C2983" s="35" t="s">
        <v>1703</v>
      </c>
      <c r="D2983" s="35" t="s">
        <v>15</v>
      </c>
      <c r="E2983" s="35" t="str">
        <f t="shared" si="138"/>
        <v>F</v>
      </c>
      <c r="F2983" s="35">
        <v>90</v>
      </c>
      <c r="G2983" s="35" t="s">
        <v>7455</v>
      </c>
      <c r="H2983" s="35" t="s">
        <v>2720</v>
      </c>
      <c r="I2983" s="35" t="s">
        <v>32</v>
      </c>
      <c r="J2983" s="48" t="s">
        <v>14135</v>
      </c>
      <c r="K2983" s="35">
        <v>27</v>
      </c>
      <c r="L2983" s="49" t="s">
        <v>45</v>
      </c>
      <c r="M2983" s="50" t="str">
        <f>VLOOKUP(Table6[[#This Row],[Product]],Table3[],2)</f>
        <v>Gigastuff</v>
      </c>
      <c r="N2983" s="50" t="str">
        <f t="shared" si="139"/>
        <v>Feb</v>
      </c>
      <c r="O2983" s="56">
        <f t="shared" si="140"/>
        <v>2020</v>
      </c>
      <c r="P2983" s="51">
        <f>VLOOKUP(Table6[[#This Row],[Product]],Table3[],3)</f>
        <v>1.89</v>
      </c>
      <c r="Q2983" s="35">
        <f>VLOOKUP(Table6[[#This Row],[Product]],Table3[],4)</f>
        <v>18</v>
      </c>
      <c r="R2983" s="35">
        <f>Table6[[#This Row],[Quantity]]*Table6[[#This Row],[Case]]</f>
        <v>486</v>
      </c>
      <c r="S2983" s="35">
        <f>Table6[[#This Row],[Total Sales]]*Table6[[#This Row],[Cost]]</f>
        <v>918.54</v>
      </c>
    </row>
    <row r="2984" spans="1:19" x14ac:dyDescent="0.3">
      <c r="A2984" s="54">
        <v>3062</v>
      </c>
      <c r="B2984" s="35" t="s">
        <v>7456</v>
      </c>
      <c r="C2984" s="35" t="s">
        <v>2054</v>
      </c>
      <c r="D2984" s="35" t="s">
        <v>28</v>
      </c>
      <c r="E2984" s="35" t="str">
        <f t="shared" si="138"/>
        <v>M</v>
      </c>
      <c r="F2984" s="35">
        <v>30</v>
      </c>
      <c r="G2984" s="35" t="s">
        <v>7457</v>
      </c>
      <c r="H2984" s="35" t="s">
        <v>7458</v>
      </c>
      <c r="I2984" s="35" t="s">
        <v>124</v>
      </c>
      <c r="J2984" s="48" t="s">
        <v>14179</v>
      </c>
      <c r="K2984" s="35">
        <v>34</v>
      </c>
      <c r="L2984" s="49" t="s">
        <v>54</v>
      </c>
      <c r="M2984" s="50" t="str">
        <f>VLOOKUP(Table6[[#This Row],[Product]],Table3[],2)</f>
        <v>Megawidget S</v>
      </c>
      <c r="N2984" s="50" t="str">
        <f t="shared" si="139"/>
        <v>Dec</v>
      </c>
      <c r="O2984" s="56">
        <f t="shared" si="140"/>
        <v>2020</v>
      </c>
      <c r="P2984" s="51">
        <f>VLOOKUP(Table6[[#This Row],[Product]],Table3[],3)</f>
        <v>0.69</v>
      </c>
      <c r="Q2984" s="35">
        <f>VLOOKUP(Table6[[#This Row],[Product]],Table3[],4)</f>
        <v>24</v>
      </c>
      <c r="R2984" s="35">
        <f>Table6[[#This Row],[Quantity]]*Table6[[#This Row],[Case]]</f>
        <v>816</v>
      </c>
      <c r="S2984" s="35">
        <f>Table6[[#This Row],[Total Sales]]*Table6[[#This Row],[Cost]]</f>
        <v>563.04</v>
      </c>
    </row>
    <row r="2985" spans="1:19" x14ac:dyDescent="0.3">
      <c r="A2985" s="54">
        <v>3063</v>
      </c>
      <c r="B2985" s="35" t="s">
        <v>102</v>
      </c>
      <c r="C2985" s="35" t="s">
        <v>2708</v>
      </c>
      <c r="D2985" s="35" t="s">
        <v>51</v>
      </c>
      <c r="E2985" s="35" t="str">
        <f t="shared" si="138"/>
        <v>F</v>
      </c>
      <c r="F2985" s="35">
        <v>90</v>
      </c>
      <c r="G2985" s="35" t="s">
        <v>7459</v>
      </c>
      <c r="H2985" s="35" t="s">
        <v>1981</v>
      </c>
      <c r="I2985" s="35" t="s">
        <v>187</v>
      </c>
      <c r="J2985" s="48" t="s">
        <v>14225</v>
      </c>
      <c r="K2985" s="35">
        <v>53</v>
      </c>
      <c r="L2985" s="49" t="s">
        <v>45</v>
      </c>
      <c r="M2985" s="50" t="str">
        <f>VLOOKUP(Table6[[#This Row],[Product]],Table3[],2)</f>
        <v>Gigastuff</v>
      </c>
      <c r="N2985" s="50" t="str">
        <f t="shared" si="139"/>
        <v>Feb</v>
      </c>
      <c r="O2985" s="56">
        <f t="shared" si="140"/>
        <v>2021</v>
      </c>
      <c r="P2985" s="51">
        <f>VLOOKUP(Table6[[#This Row],[Product]],Table3[],3)</f>
        <v>1.89</v>
      </c>
      <c r="Q2985" s="35">
        <f>VLOOKUP(Table6[[#This Row],[Product]],Table3[],4)</f>
        <v>18</v>
      </c>
      <c r="R2985" s="35">
        <f>Table6[[#This Row],[Quantity]]*Table6[[#This Row],[Case]]</f>
        <v>954</v>
      </c>
      <c r="S2985" s="35">
        <f>Table6[[#This Row],[Total Sales]]*Table6[[#This Row],[Cost]]</f>
        <v>1803.06</v>
      </c>
    </row>
    <row r="2986" spans="1:19" x14ac:dyDescent="0.3">
      <c r="A2986" s="54">
        <v>3064</v>
      </c>
      <c r="B2986" s="35" t="s">
        <v>46</v>
      </c>
      <c r="C2986" s="35" t="s">
        <v>3120</v>
      </c>
      <c r="D2986" s="35" t="s">
        <v>28</v>
      </c>
      <c r="E2986" s="35" t="str">
        <f t="shared" si="138"/>
        <v>M</v>
      </c>
      <c r="F2986" s="35">
        <v>60</v>
      </c>
      <c r="G2986" s="35" t="s">
        <v>7460</v>
      </c>
      <c r="H2986" s="35" t="s">
        <v>3730</v>
      </c>
      <c r="I2986" s="35" t="s">
        <v>32</v>
      </c>
      <c r="J2986" s="48" t="s">
        <v>14233</v>
      </c>
      <c r="K2986" s="35">
        <v>73</v>
      </c>
      <c r="L2986" s="49" t="s">
        <v>39</v>
      </c>
      <c r="M2986" s="50" t="str">
        <f>VLOOKUP(Table6[[#This Row],[Product]],Table3[],2)</f>
        <v>Ultrathing V1</v>
      </c>
      <c r="N2986" s="50" t="str">
        <f t="shared" si="139"/>
        <v>Oct</v>
      </c>
      <c r="O2986" s="56">
        <f t="shared" si="140"/>
        <v>2020</v>
      </c>
      <c r="P2986" s="51">
        <f>VLOOKUP(Table6[[#This Row],[Product]],Table3[],3)</f>
        <v>1.79</v>
      </c>
      <c r="Q2986" s="35">
        <f>VLOOKUP(Table6[[#This Row],[Product]],Table3[],4)</f>
        <v>17</v>
      </c>
      <c r="R2986" s="35">
        <f>Table6[[#This Row],[Quantity]]*Table6[[#This Row],[Case]]</f>
        <v>1241</v>
      </c>
      <c r="S2986" s="35">
        <f>Table6[[#This Row],[Total Sales]]*Table6[[#This Row],[Cost]]</f>
        <v>2221.39</v>
      </c>
    </row>
    <row r="2987" spans="1:19" x14ac:dyDescent="0.3">
      <c r="A2987" s="54">
        <v>3065</v>
      </c>
      <c r="B2987" s="35" t="s">
        <v>4167</v>
      </c>
      <c r="C2987" s="35" t="s">
        <v>7461</v>
      </c>
      <c r="D2987" s="35" t="s">
        <v>28</v>
      </c>
      <c r="E2987" s="35" t="str">
        <f t="shared" si="138"/>
        <v>M</v>
      </c>
      <c r="F2987" s="35">
        <v>60</v>
      </c>
      <c r="G2987" s="35" t="s">
        <v>7462</v>
      </c>
      <c r="H2987" s="35" t="s">
        <v>370</v>
      </c>
      <c r="I2987" s="35" t="s">
        <v>32</v>
      </c>
      <c r="J2987" s="48">
        <v>44748</v>
      </c>
      <c r="K2987" s="35">
        <v>85</v>
      </c>
      <c r="L2987" s="49" t="s">
        <v>80</v>
      </c>
      <c r="M2987" s="50" t="str">
        <f>VLOOKUP(Table6[[#This Row],[Product]],Table3[],2)</f>
        <v>Ultrathing V2</v>
      </c>
      <c r="N2987" s="50" t="str">
        <f t="shared" si="139"/>
        <v>Jul</v>
      </c>
      <c r="O2987" s="56">
        <f t="shared" si="140"/>
        <v>2022</v>
      </c>
      <c r="P2987" s="51">
        <f>VLOOKUP(Table6[[#This Row],[Product]],Table3[],3)</f>
        <v>2.95</v>
      </c>
      <c r="Q2987" s="35">
        <f>VLOOKUP(Table6[[#This Row],[Product]],Table3[],4)</f>
        <v>20</v>
      </c>
      <c r="R2987" s="35">
        <f>Table6[[#This Row],[Quantity]]*Table6[[#This Row],[Case]]</f>
        <v>1700</v>
      </c>
      <c r="S2987" s="35">
        <f>Table6[[#This Row],[Total Sales]]*Table6[[#This Row],[Cost]]</f>
        <v>5015</v>
      </c>
    </row>
    <row r="2988" spans="1:19" x14ac:dyDescent="0.3">
      <c r="A2988" s="54">
        <v>3066</v>
      </c>
      <c r="B2988" s="35" t="s">
        <v>7463</v>
      </c>
      <c r="C2988" s="35" t="s">
        <v>1599</v>
      </c>
      <c r="D2988" s="35" t="s">
        <v>28</v>
      </c>
      <c r="E2988" s="35" t="str">
        <f t="shared" si="138"/>
        <v>M</v>
      </c>
      <c r="F2988" s="35">
        <v>30</v>
      </c>
      <c r="G2988" s="35" t="s">
        <v>7464</v>
      </c>
      <c r="H2988" s="35" t="s">
        <v>3814</v>
      </c>
      <c r="I2988" s="35" t="s">
        <v>32</v>
      </c>
      <c r="J2988" s="48" t="s">
        <v>14138</v>
      </c>
      <c r="K2988" s="35">
        <v>44</v>
      </c>
      <c r="L2988" s="49" t="s">
        <v>64</v>
      </c>
      <c r="M2988" s="50" t="str">
        <f>VLOOKUP(Table6[[#This Row],[Product]],Table3[],2)</f>
        <v>Ultrathing V4</v>
      </c>
      <c r="N2988" s="50" t="str">
        <f t="shared" si="139"/>
        <v>Aug</v>
      </c>
      <c r="O2988" s="56">
        <f t="shared" si="140"/>
        <v>2021</v>
      </c>
      <c r="P2988" s="51">
        <f>VLOOKUP(Table6[[#This Row],[Product]],Table3[],3)</f>
        <v>3.99</v>
      </c>
      <c r="Q2988" s="35">
        <f>VLOOKUP(Table6[[#This Row],[Product]],Table3[],4)</f>
        <v>24</v>
      </c>
      <c r="R2988" s="35">
        <f>Table6[[#This Row],[Quantity]]*Table6[[#This Row],[Case]]</f>
        <v>1056</v>
      </c>
      <c r="S2988" s="35">
        <f>Table6[[#This Row],[Total Sales]]*Table6[[#This Row],[Cost]]</f>
        <v>4213.4400000000005</v>
      </c>
    </row>
    <row r="2989" spans="1:19" x14ac:dyDescent="0.3">
      <c r="A2989" s="54">
        <v>3067</v>
      </c>
      <c r="B2989" s="35" t="s">
        <v>7465</v>
      </c>
      <c r="C2989" s="35" t="s">
        <v>5021</v>
      </c>
      <c r="D2989" s="35" t="s">
        <v>28</v>
      </c>
      <c r="E2989" s="35" t="str">
        <f t="shared" si="138"/>
        <v>M</v>
      </c>
      <c r="F2989" s="35">
        <v>30</v>
      </c>
      <c r="G2989" s="35" t="s">
        <v>7466</v>
      </c>
      <c r="H2989" s="35" t="s">
        <v>7118</v>
      </c>
      <c r="I2989" s="35" t="s">
        <v>2022</v>
      </c>
      <c r="J2989" s="48" t="s">
        <v>14112</v>
      </c>
      <c r="K2989" s="35">
        <v>27</v>
      </c>
      <c r="L2989" s="49" t="s">
        <v>70</v>
      </c>
      <c r="M2989" s="50" t="str">
        <f>VLOOKUP(Table6[[#This Row],[Product]],Table3[],2)</f>
        <v>Megawidget M</v>
      </c>
      <c r="N2989" s="50" t="str">
        <f t="shared" si="139"/>
        <v>Jun</v>
      </c>
      <c r="O2989" s="56">
        <f t="shared" si="140"/>
        <v>2021</v>
      </c>
      <c r="P2989" s="51">
        <f>VLOOKUP(Table6[[#This Row],[Product]],Table3[],3)</f>
        <v>1.29</v>
      </c>
      <c r="Q2989" s="35">
        <f>VLOOKUP(Table6[[#This Row],[Product]],Table3[],4)</f>
        <v>24</v>
      </c>
      <c r="R2989" s="35">
        <f>Table6[[#This Row],[Quantity]]*Table6[[#This Row],[Case]]</f>
        <v>648</v>
      </c>
      <c r="S2989" s="35">
        <f>Table6[[#This Row],[Total Sales]]*Table6[[#This Row],[Cost]]</f>
        <v>835.92000000000007</v>
      </c>
    </row>
    <row r="2990" spans="1:19" x14ac:dyDescent="0.3">
      <c r="A2990" s="54">
        <v>3068</v>
      </c>
      <c r="B2990" s="35" t="s">
        <v>1468</v>
      </c>
      <c r="C2990" s="35" t="s">
        <v>5671</v>
      </c>
      <c r="D2990" s="35" t="s">
        <v>28</v>
      </c>
      <c r="E2990" s="35" t="str">
        <f t="shared" si="138"/>
        <v>M</v>
      </c>
      <c r="F2990" s="35">
        <v>60</v>
      </c>
      <c r="G2990" s="35" t="s">
        <v>7467</v>
      </c>
      <c r="H2990" s="35" t="s">
        <v>4996</v>
      </c>
      <c r="I2990" s="35" t="s">
        <v>32</v>
      </c>
      <c r="J2990" s="48" t="s">
        <v>13729</v>
      </c>
      <c r="K2990" s="35">
        <v>24</v>
      </c>
      <c r="L2990" s="49" t="s">
        <v>45</v>
      </c>
      <c r="M2990" s="50" t="str">
        <f>VLOOKUP(Table6[[#This Row],[Product]],Table3[],2)</f>
        <v>Gigastuff</v>
      </c>
      <c r="N2990" s="50" t="str">
        <f t="shared" si="139"/>
        <v>Sep</v>
      </c>
      <c r="O2990" s="56">
        <f t="shared" si="140"/>
        <v>2021</v>
      </c>
      <c r="P2990" s="51">
        <f>VLOOKUP(Table6[[#This Row],[Product]],Table3[],3)</f>
        <v>1.89</v>
      </c>
      <c r="Q2990" s="35">
        <f>VLOOKUP(Table6[[#This Row],[Product]],Table3[],4)</f>
        <v>18</v>
      </c>
      <c r="R2990" s="35">
        <f>Table6[[#This Row],[Quantity]]*Table6[[#This Row],[Case]]</f>
        <v>432</v>
      </c>
      <c r="S2990" s="35">
        <f>Table6[[#This Row],[Total Sales]]*Table6[[#This Row],[Cost]]</f>
        <v>816.4799999999999</v>
      </c>
    </row>
    <row r="2991" spans="1:19" x14ac:dyDescent="0.3">
      <c r="A2991" s="54">
        <v>3069</v>
      </c>
      <c r="B2991" s="35" t="s">
        <v>7468</v>
      </c>
      <c r="C2991" s="35" t="s">
        <v>6040</v>
      </c>
      <c r="D2991" s="35" t="s">
        <v>15</v>
      </c>
      <c r="E2991" s="35" t="str">
        <f t="shared" si="138"/>
        <v>F</v>
      </c>
      <c r="F2991" s="35">
        <v>90</v>
      </c>
      <c r="G2991" s="35" t="s">
        <v>7469</v>
      </c>
      <c r="H2991" s="35" t="s">
        <v>2045</v>
      </c>
      <c r="I2991" s="35" t="s">
        <v>38</v>
      </c>
      <c r="J2991" s="48" t="s">
        <v>13806</v>
      </c>
      <c r="K2991" s="35">
        <v>91</v>
      </c>
      <c r="L2991" s="49" t="s">
        <v>159</v>
      </c>
      <c r="M2991" s="50" t="str">
        <f>VLOOKUP(Table6[[#This Row],[Product]],Table3[],2)</f>
        <v>Ultrathing V3</v>
      </c>
      <c r="N2991" s="50" t="str">
        <f t="shared" si="139"/>
        <v>Dec</v>
      </c>
      <c r="O2991" s="56">
        <f t="shared" si="140"/>
        <v>2021</v>
      </c>
      <c r="P2991" s="51">
        <f>VLOOKUP(Table6[[#This Row],[Product]],Table3[],3)</f>
        <v>3.39</v>
      </c>
      <c r="Q2991" s="35">
        <f>VLOOKUP(Table6[[#This Row],[Product]],Table3[],4)</f>
        <v>24</v>
      </c>
      <c r="R2991" s="35">
        <f>Table6[[#This Row],[Quantity]]*Table6[[#This Row],[Case]]</f>
        <v>2184</v>
      </c>
      <c r="S2991" s="35">
        <f>Table6[[#This Row],[Total Sales]]*Table6[[#This Row],[Cost]]</f>
        <v>7403.76</v>
      </c>
    </row>
    <row r="2992" spans="1:19" x14ac:dyDescent="0.3">
      <c r="A2992" s="54">
        <v>3070</v>
      </c>
      <c r="B2992" s="35" t="s">
        <v>7470</v>
      </c>
      <c r="C2992" s="35" t="s">
        <v>4880</v>
      </c>
      <c r="D2992" s="35" t="s">
        <v>51</v>
      </c>
      <c r="E2992" s="35" t="str">
        <f t="shared" si="138"/>
        <v>F</v>
      </c>
      <c r="F2992" s="35">
        <v>90</v>
      </c>
      <c r="G2992" s="35" t="s">
        <v>7471</v>
      </c>
      <c r="H2992" s="35" t="s">
        <v>2685</v>
      </c>
      <c r="I2992" s="35" t="s">
        <v>32</v>
      </c>
      <c r="J2992" s="48">
        <v>44481</v>
      </c>
      <c r="K2992" s="35">
        <v>88</v>
      </c>
      <c r="L2992" s="49" t="s">
        <v>54</v>
      </c>
      <c r="M2992" s="50" t="str">
        <f>VLOOKUP(Table6[[#This Row],[Product]],Table3[],2)</f>
        <v>Megawidget S</v>
      </c>
      <c r="N2992" s="50" t="str">
        <f t="shared" si="139"/>
        <v>Oct</v>
      </c>
      <c r="O2992" s="56">
        <f t="shared" si="140"/>
        <v>2021</v>
      </c>
      <c r="P2992" s="51">
        <f>VLOOKUP(Table6[[#This Row],[Product]],Table3[],3)</f>
        <v>0.69</v>
      </c>
      <c r="Q2992" s="35">
        <f>VLOOKUP(Table6[[#This Row],[Product]],Table3[],4)</f>
        <v>24</v>
      </c>
      <c r="R2992" s="35">
        <f>Table6[[#This Row],[Quantity]]*Table6[[#This Row],[Case]]</f>
        <v>2112</v>
      </c>
      <c r="S2992" s="35">
        <f>Table6[[#This Row],[Total Sales]]*Table6[[#This Row],[Cost]]</f>
        <v>1457.28</v>
      </c>
    </row>
    <row r="2993" spans="1:19" x14ac:dyDescent="0.3">
      <c r="A2993" s="54">
        <v>3071</v>
      </c>
      <c r="B2993" s="35" t="s">
        <v>3832</v>
      </c>
      <c r="C2993" s="35" t="s">
        <v>7472</v>
      </c>
      <c r="D2993" s="35" t="s">
        <v>51</v>
      </c>
      <c r="E2993" s="35" t="str">
        <f t="shared" si="138"/>
        <v>F</v>
      </c>
      <c r="F2993" s="35">
        <v>60</v>
      </c>
      <c r="G2993" s="35" t="s">
        <v>7473</v>
      </c>
      <c r="H2993" s="35" t="s">
        <v>7004</v>
      </c>
      <c r="I2993" s="35" t="s">
        <v>208</v>
      </c>
      <c r="J2993" s="48" t="s">
        <v>13880</v>
      </c>
      <c r="K2993" s="35">
        <v>69</v>
      </c>
      <c r="L2993" s="49" t="s">
        <v>159</v>
      </c>
      <c r="M2993" s="50" t="str">
        <f>VLOOKUP(Table6[[#This Row],[Product]],Table3[],2)</f>
        <v>Ultrathing V3</v>
      </c>
      <c r="N2993" s="50" t="str">
        <f t="shared" si="139"/>
        <v>Sep</v>
      </c>
      <c r="O2993" s="56">
        <f t="shared" si="140"/>
        <v>2022</v>
      </c>
      <c r="P2993" s="51">
        <f>VLOOKUP(Table6[[#This Row],[Product]],Table3[],3)</f>
        <v>3.39</v>
      </c>
      <c r="Q2993" s="35">
        <f>VLOOKUP(Table6[[#This Row],[Product]],Table3[],4)</f>
        <v>24</v>
      </c>
      <c r="R2993" s="35">
        <f>Table6[[#This Row],[Quantity]]*Table6[[#This Row],[Case]]</f>
        <v>1656</v>
      </c>
      <c r="S2993" s="35">
        <f>Table6[[#This Row],[Total Sales]]*Table6[[#This Row],[Cost]]</f>
        <v>5613.84</v>
      </c>
    </row>
    <row r="2994" spans="1:19" x14ac:dyDescent="0.3">
      <c r="A2994" s="54">
        <v>3072</v>
      </c>
      <c r="B2994" s="35" t="s">
        <v>4572</v>
      </c>
      <c r="C2994" s="35" t="s">
        <v>4732</v>
      </c>
      <c r="D2994" s="35" t="s">
        <v>28</v>
      </c>
      <c r="E2994" s="35" t="str">
        <f t="shared" si="138"/>
        <v>M</v>
      </c>
      <c r="F2994" s="35">
        <v>30</v>
      </c>
      <c r="G2994" s="35" t="s">
        <v>7474</v>
      </c>
      <c r="H2994" s="35" t="s">
        <v>3433</v>
      </c>
      <c r="I2994" s="35" t="s">
        <v>1199</v>
      </c>
      <c r="J2994" s="48" t="s">
        <v>13947</v>
      </c>
      <c r="K2994" s="35">
        <v>3</v>
      </c>
      <c r="L2994" s="49" t="s">
        <v>70</v>
      </c>
      <c r="M2994" s="50" t="str">
        <f>VLOOKUP(Table6[[#This Row],[Product]],Table3[],2)</f>
        <v>Megawidget M</v>
      </c>
      <c r="N2994" s="50" t="str">
        <f t="shared" si="139"/>
        <v>Aug</v>
      </c>
      <c r="O2994" s="56">
        <f t="shared" si="140"/>
        <v>2022</v>
      </c>
      <c r="P2994" s="51">
        <f>VLOOKUP(Table6[[#This Row],[Product]],Table3[],3)</f>
        <v>1.29</v>
      </c>
      <c r="Q2994" s="35">
        <f>VLOOKUP(Table6[[#This Row],[Product]],Table3[],4)</f>
        <v>24</v>
      </c>
      <c r="R2994" s="35">
        <f>Table6[[#This Row],[Quantity]]*Table6[[#This Row],[Case]]</f>
        <v>72</v>
      </c>
      <c r="S2994" s="35">
        <f>Table6[[#This Row],[Total Sales]]*Table6[[#This Row],[Cost]]</f>
        <v>92.88</v>
      </c>
    </row>
    <row r="2995" spans="1:19" x14ac:dyDescent="0.3">
      <c r="A2995" s="54">
        <v>3074</v>
      </c>
      <c r="B2995" s="35" t="s">
        <v>7475</v>
      </c>
      <c r="C2995" s="35" t="s">
        <v>2177</v>
      </c>
      <c r="D2995" s="35" t="s">
        <v>51</v>
      </c>
      <c r="E2995" s="35" t="str">
        <f t="shared" si="138"/>
        <v>F</v>
      </c>
      <c r="F2995" s="35">
        <v>60</v>
      </c>
      <c r="G2995" s="35" t="s">
        <v>7476</v>
      </c>
      <c r="H2995" s="35" t="s">
        <v>583</v>
      </c>
      <c r="I2995" s="35" t="s">
        <v>32</v>
      </c>
      <c r="J2995" s="48">
        <v>44597</v>
      </c>
      <c r="K2995" s="35">
        <v>100</v>
      </c>
      <c r="L2995" s="49" t="s">
        <v>101</v>
      </c>
      <c r="M2995" s="50" t="str">
        <f>VLOOKUP(Table6[[#This Row],[Product]],Table3[],2)</f>
        <v>Superwossname</v>
      </c>
      <c r="N2995" s="50" t="str">
        <f t="shared" si="139"/>
        <v>Feb</v>
      </c>
      <c r="O2995" s="56">
        <f t="shared" si="140"/>
        <v>2022</v>
      </c>
      <c r="P2995" s="51">
        <f>VLOOKUP(Table6[[#This Row],[Product]],Table3[],3)</f>
        <v>3.49</v>
      </c>
      <c r="Q2995" s="35">
        <f>VLOOKUP(Table6[[#This Row],[Product]],Table3[],4)</f>
        <v>20</v>
      </c>
      <c r="R2995" s="35">
        <f>Table6[[#This Row],[Quantity]]*Table6[[#This Row],[Case]]</f>
        <v>2000</v>
      </c>
      <c r="S2995" s="35">
        <f>Table6[[#This Row],[Total Sales]]*Table6[[#This Row],[Cost]]</f>
        <v>6980</v>
      </c>
    </row>
    <row r="2996" spans="1:19" x14ac:dyDescent="0.3">
      <c r="A2996" s="54">
        <v>3075</v>
      </c>
      <c r="B2996" s="35" t="s">
        <v>6557</v>
      </c>
      <c r="C2996" s="35" t="s">
        <v>1129</v>
      </c>
      <c r="D2996" s="35" t="s">
        <v>28</v>
      </c>
      <c r="E2996" s="35" t="str">
        <f t="shared" si="138"/>
        <v>M</v>
      </c>
      <c r="F2996" s="35">
        <v>60</v>
      </c>
      <c r="G2996" s="35" t="s">
        <v>7477</v>
      </c>
      <c r="H2996" s="35" t="s">
        <v>5714</v>
      </c>
      <c r="I2996" s="35" t="s">
        <v>187</v>
      </c>
      <c r="J2996" s="48" t="s">
        <v>13977</v>
      </c>
      <c r="K2996" s="35">
        <v>54</v>
      </c>
      <c r="L2996" s="49" t="s">
        <v>64</v>
      </c>
      <c r="M2996" s="50" t="str">
        <f>VLOOKUP(Table6[[#This Row],[Product]],Table3[],2)</f>
        <v>Ultrathing V4</v>
      </c>
      <c r="N2996" s="50" t="str">
        <f t="shared" si="139"/>
        <v>Nov</v>
      </c>
      <c r="O2996" s="56">
        <f t="shared" si="140"/>
        <v>2022</v>
      </c>
      <c r="P2996" s="51">
        <f>VLOOKUP(Table6[[#This Row],[Product]],Table3[],3)</f>
        <v>3.99</v>
      </c>
      <c r="Q2996" s="35">
        <f>VLOOKUP(Table6[[#This Row],[Product]],Table3[],4)</f>
        <v>24</v>
      </c>
      <c r="R2996" s="35">
        <f>Table6[[#This Row],[Quantity]]*Table6[[#This Row],[Case]]</f>
        <v>1296</v>
      </c>
      <c r="S2996" s="35">
        <f>Table6[[#This Row],[Total Sales]]*Table6[[#This Row],[Cost]]</f>
        <v>5171.04</v>
      </c>
    </row>
    <row r="2997" spans="1:19" x14ac:dyDescent="0.3">
      <c r="A2997" s="54">
        <v>3076</v>
      </c>
      <c r="B2997" s="35" t="s">
        <v>2303</v>
      </c>
      <c r="C2997" s="35" t="s">
        <v>2663</v>
      </c>
      <c r="D2997" s="35" t="s">
        <v>28</v>
      </c>
      <c r="E2997" s="35" t="str">
        <f t="shared" si="138"/>
        <v>M</v>
      </c>
      <c r="F2997" s="35">
        <v>90</v>
      </c>
      <c r="G2997" s="35" t="s">
        <v>7478</v>
      </c>
      <c r="H2997" s="35" t="s">
        <v>5047</v>
      </c>
      <c r="I2997" s="35" t="s">
        <v>178</v>
      </c>
      <c r="J2997" s="48">
        <v>44420</v>
      </c>
      <c r="K2997" s="35">
        <v>7</v>
      </c>
      <c r="L2997" s="49" t="s">
        <v>101</v>
      </c>
      <c r="M2997" s="50" t="str">
        <f>VLOOKUP(Table6[[#This Row],[Product]],Table3[],2)</f>
        <v>Superwossname</v>
      </c>
      <c r="N2997" s="50" t="str">
        <f t="shared" si="139"/>
        <v>Aug</v>
      </c>
      <c r="O2997" s="56">
        <f t="shared" si="140"/>
        <v>2021</v>
      </c>
      <c r="P2997" s="51">
        <f>VLOOKUP(Table6[[#This Row],[Product]],Table3[],3)</f>
        <v>3.49</v>
      </c>
      <c r="Q2997" s="35">
        <f>VLOOKUP(Table6[[#This Row],[Product]],Table3[],4)</f>
        <v>20</v>
      </c>
      <c r="R2997" s="35">
        <f>Table6[[#This Row],[Quantity]]*Table6[[#This Row],[Case]]</f>
        <v>140</v>
      </c>
      <c r="S2997" s="35">
        <f>Table6[[#This Row],[Total Sales]]*Table6[[#This Row],[Cost]]</f>
        <v>488.6</v>
      </c>
    </row>
    <row r="2998" spans="1:19" x14ac:dyDescent="0.3">
      <c r="A2998" s="54">
        <v>3077</v>
      </c>
      <c r="B2998" s="35" t="s">
        <v>1049</v>
      </c>
      <c r="C2998" s="35" t="s">
        <v>2823</v>
      </c>
      <c r="D2998" s="35" t="s">
        <v>28</v>
      </c>
      <c r="E2998" s="35" t="str">
        <f t="shared" si="138"/>
        <v>M</v>
      </c>
      <c r="F2998" s="35">
        <v>90</v>
      </c>
      <c r="G2998" s="35" t="s">
        <v>7479</v>
      </c>
      <c r="H2998" s="35" t="s">
        <v>7480</v>
      </c>
      <c r="I2998" s="35" t="s">
        <v>129</v>
      </c>
      <c r="J2998" s="48" t="s">
        <v>13819</v>
      </c>
      <c r="K2998" s="35">
        <v>80</v>
      </c>
      <c r="L2998" s="49" t="s">
        <v>64</v>
      </c>
      <c r="M2998" s="50" t="str">
        <f>VLOOKUP(Table6[[#This Row],[Product]],Table3[],2)</f>
        <v>Ultrathing V4</v>
      </c>
      <c r="N2998" s="50" t="str">
        <f t="shared" si="139"/>
        <v>Apr</v>
      </c>
      <c r="O2998" s="56">
        <f t="shared" si="140"/>
        <v>2020</v>
      </c>
      <c r="P2998" s="51">
        <f>VLOOKUP(Table6[[#This Row],[Product]],Table3[],3)</f>
        <v>3.99</v>
      </c>
      <c r="Q2998" s="35">
        <f>VLOOKUP(Table6[[#This Row],[Product]],Table3[],4)</f>
        <v>24</v>
      </c>
      <c r="R2998" s="35">
        <f>Table6[[#This Row],[Quantity]]*Table6[[#This Row],[Case]]</f>
        <v>1920</v>
      </c>
      <c r="S2998" s="35">
        <f>Table6[[#This Row],[Total Sales]]*Table6[[#This Row],[Cost]]</f>
        <v>7660.8</v>
      </c>
    </row>
    <row r="2999" spans="1:19" x14ac:dyDescent="0.3">
      <c r="A2999" s="54">
        <v>3079</v>
      </c>
      <c r="B2999" s="35" t="s">
        <v>4315</v>
      </c>
      <c r="C2999" s="35" t="s">
        <v>7482</v>
      </c>
      <c r="D2999" s="35" t="s">
        <v>28</v>
      </c>
      <c r="E2999" s="35" t="str">
        <f t="shared" si="138"/>
        <v>M</v>
      </c>
      <c r="F2999" s="35">
        <v>60</v>
      </c>
      <c r="G2999" s="35" t="s">
        <v>7483</v>
      </c>
      <c r="H2999" s="35" t="s">
        <v>538</v>
      </c>
      <c r="I2999" s="35" t="s">
        <v>32</v>
      </c>
      <c r="J2999" s="48" t="s">
        <v>13636</v>
      </c>
      <c r="K2999" s="35">
        <v>37</v>
      </c>
      <c r="L2999" s="49" t="s">
        <v>70</v>
      </c>
      <c r="M2999" s="50" t="str">
        <f>VLOOKUP(Table6[[#This Row],[Product]],Table3[],2)</f>
        <v>Megawidget M</v>
      </c>
      <c r="N2999" s="50" t="str">
        <f t="shared" si="139"/>
        <v>Jun</v>
      </c>
      <c r="O2999" s="56">
        <f t="shared" si="140"/>
        <v>2021</v>
      </c>
      <c r="P2999" s="51">
        <f>VLOOKUP(Table6[[#This Row],[Product]],Table3[],3)</f>
        <v>1.29</v>
      </c>
      <c r="Q2999" s="35">
        <f>VLOOKUP(Table6[[#This Row],[Product]],Table3[],4)</f>
        <v>24</v>
      </c>
      <c r="R2999" s="35">
        <f>Table6[[#This Row],[Quantity]]*Table6[[#This Row],[Case]]</f>
        <v>888</v>
      </c>
      <c r="S2999" s="35">
        <f>Table6[[#This Row],[Total Sales]]*Table6[[#This Row],[Cost]]</f>
        <v>1145.52</v>
      </c>
    </row>
    <row r="3000" spans="1:19" x14ac:dyDescent="0.3">
      <c r="A3000" s="54">
        <v>3080</v>
      </c>
      <c r="B3000" s="35" t="s">
        <v>7484</v>
      </c>
      <c r="C3000" s="35" t="s">
        <v>7485</v>
      </c>
      <c r="D3000" s="35" t="s">
        <v>51</v>
      </c>
      <c r="E3000" s="35" t="str">
        <f t="shared" si="138"/>
        <v>F</v>
      </c>
      <c r="F3000" s="35">
        <v>60</v>
      </c>
      <c r="G3000" s="35" t="s">
        <v>7486</v>
      </c>
      <c r="H3000" s="35" t="s">
        <v>6000</v>
      </c>
      <c r="I3000" s="35" t="s">
        <v>178</v>
      </c>
      <c r="J3000" s="48" t="s">
        <v>13970</v>
      </c>
      <c r="K3000" s="35">
        <v>38</v>
      </c>
      <c r="L3000" s="49" t="s">
        <v>70</v>
      </c>
      <c r="M3000" s="50" t="str">
        <f>VLOOKUP(Table6[[#This Row],[Product]],Table3[],2)</f>
        <v>Megawidget M</v>
      </c>
      <c r="N3000" s="50" t="str">
        <f t="shared" si="139"/>
        <v>Aug</v>
      </c>
      <c r="O3000" s="56">
        <f t="shared" si="140"/>
        <v>2021</v>
      </c>
      <c r="P3000" s="51">
        <f>VLOOKUP(Table6[[#This Row],[Product]],Table3[],3)</f>
        <v>1.29</v>
      </c>
      <c r="Q3000" s="35">
        <f>VLOOKUP(Table6[[#This Row],[Product]],Table3[],4)</f>
        <v>24</v>
      </c>
      <c r="R3000" s="35">
        <f>Table6[[#This Row],[Quantity]]*Table6[[#This Row],[Case]]</f>
        <v>912</v>
      </c>
      <c r="S3000" s="35">
        <f>Table6[[#This Row],[Total Sales]]*Table6[[#This Row],[Cost]]</f>
        <v>1176.48</v>
      </c>
    </row>
    <row r="3001" spans="1:19" x14ac:dyDescent="0.3">
      <c r="A3001" s="54">
        <v>3081</v>
      </c>
      <c r="B3001" s="35" t="s">
        <v>7487</v>
      </c>
      <c r="C3001" s="35" t="s">
        <v>5267</v>
      </c>
      <c r="D3001" s="35" t="s">
        <v>51</v>
      </c>
      <c r="E3001" s="35" t="str">
        <f t="shared" si="138"/>
        <v>F</v>
      </c>
      <c r="F3001" s="35">
        <v>90</v>
      </c>
      <c r="G3001" s="35" t="s">
        <v>7488</v>
      </c>
      <c r="H3001" s="35" t="s">
        <v>526</v>
      </c>
      <c r="I3001" s="35" t="s">
        <v>32</v>
      </c>
      <c r="J3001" s="48">
        <v>44840</v>
      </c>
      <c r="K3001" s="35">
        <v>70</v>
      </c>
      <c r="L3001" s="49" t="s">
        <v>20</v>
      </c>
      <c r="M3001" s="50" t="str">
        <f>VLOOKUP(Table6[[#This Row],[Product]],Table3[],2)</f>
        <v>Hyperwotsit</v>
      </c>
      <c r="N3001" s="50" t="str">
        <f t="shared" si="139"/>
        <v>Oct</v>
      </c>
      <c r="O3001" s="56">
        <f t="shared" si="140"/>
        <v>2022</v>
      </c>
      <c r="P3001" s="51">
        <f>VLOOKUP(Table6[[#This Row],[Product]],Table3[],3)</f>
        <v>2.0099999999999998</v>
      </c>
      <c r="Q3001" s="35">
        <f>VLOOKUP(Table6[[#This Row],[Product]],Table3[],4)</f>
        <v>20</v>
      </c>
      <c r="R3001" s="35">
        <f>Table6[[#This Row],[Quantity]]*Table6[[#This Row],[Case]]</f>
        <v>1400</v>
      </c>
      <c r="S3001" s="35">
        <f>Table6[[#This Row],[Total Sales]]*Table6[[#This Row],[Cost]]</f>
        <v>2813.9999999999995</v>
      </c>
    </row>
    <row r="3002" spans="1:19" x14ac:dyDescent="0.3">
      <c r="A3002" s="54">
        <v>3082</v>
      </c>
      <c r="B3002" s="35" t="s">
        <v>1661</v>
      </c>
      <c r="C3002" s="35" t="s">
        <v>7489</v>
      </c>
      <c r="D3002" s="35" t="s">
        <v>28</v>
      </c>
      <c r="E3002" s="35" t="str">
        <f t="shared" si="138"/>
        <v>M</v>
      </c>
      <c r="F3002" s="35">
        <v>90</v>
      </c>
      <c r="G3002" s="35" t="s">
        <v>7490</v>
      </c>
      <c r="H3002" s="35" t="s">
        <v>7491</v>
      </c>
      <c r="I3002" s="35" t="s">
        <v>124</v>
      </c>
      <c r="J3002" s="48" t="s">
        <v>13682</v>
      </c>
      <c r="K3002" s="35">
        <v>75</v>
      </c>
      <c r="L3002" s="49" t="s">
        <v>80</v>
      </c>
      <c r="M3002" s="50" t="str">
        <f>VLOOKUP(Table6[[#This Row],[Product]],Table3[],2)</f>
        <v>Ultrathing V2</v>
      </c>
      <c r="N3002" s="50" t="str">
        <f t="shared" si="139"/>
        <v>Jul</v>
      </c>
      <c r="O3002" s="56">
        <f t="shared" si="140"/>
        <v>2021</v>
      </c>
      <c r="P3002" s="51">
        <f>VLOOKUP(Table6[[#This Row],[Product]],Table3[],3)</f>
        <v>2.95</v>
      </c>
      <c r="Q3002" s="35">
        <f>VLOOKUP(Table6[[#This Row],[Product]],Table3[],4)</f>
        <v>20</v>
      </c>
      <c r="R3002" s="35">
        <f>Table6[[#This Row],[Quantity]]*Table6[[#This Row],[Case]]</f>
        <v>1500</v>
      </c>
      <c r="S3002" s="35">
        <f>Table6[[#This Row],[Total Sales]]*Table6[[#This Row],[Cost]]</f>
        <v>4425</v>
      </c>
    </row>
    <row r="3003" spans="1:19" x14ac:dyDescent="0.3">
      <c r="A3003" s="54">
        <v>3083</v>
      </c>
      <c r="B3003" s="35" t="s">
        <v>7492</v>
      </c>
      <c r="C3003" s="35" t="s">
        <v>1263</v>
      </c>
      <c r="D3003" s="35" t="s">
        <v>92</v>
      </c>
      <c r="E3003" s="35" t="str">
        <f t="shared" si="138"/>
        <v>M/F</v>
      </c>
      <c r="F3003" s="35">
        <v>60</v>
      </c>
      <c r="G3003" s="35" t="s">
        <v>14340</v>
      </c>
      <c r="H3003" s="35" t="s">
        <v>974</v>
      </c>
      <c r="I3003" s="35" t="s">
        <v>32</v>
      </c>
      <c r="J3003" s="48" t="s">
        <v>13825</v>
      </c>
      <c r="K3003" s="35">
        <v>68</v>
      </c>
      <c r="L3003" s="49" t="s">
        <v>70</v>
      </c>
      <c r="M3003" s="50" t="str">
        <f>VLOOKUP(Table6[[#This Row],[Product]],Table3[],2)</f>
        <v>Megawidget M</v>
      </c>
      <c r="N3003" s="50" t="str">
        <f t="shared" si="139"/>
        <v>May</v>
      </c>
      <c r="O3003" s="56">
        <f t="shared" si="140"/>
        <v>2021</v>
      </c>
      <c r="P3003" s="51">
        <f>VLOOKUP(Table6[[#This Row],[Product]],Table3[],3)</f>
        <v>1.29</v>
      </c>
      <c r="Q3003" s="35">
        <f>VLOOKUP(Table6[[#This Row],[Product]],Table3[],4)</f>
        <v>24</v>
      </c>
      <c r="R3003" s="35">
        <f>Table6[[#This Row],[Quantity]]*Table6[[#This Row],[Case]]</f>
        <v>1632</v>
      </c>
      <c r="S3003" s="35">
        <f>Table6[[#This Row],[Total Sales]]*Table6[[#This Row],[Cost]]</f>
        <v>2105.2800000000002</v>
      </c>
    </row>
    <row r="3004" spans="1:19" x14ac:dyDescent="0.3">
      <c r="A3004" s="54">
        <v>3084</v>
      </c>
      <c r="B3004" s="35" t="s">
        <v>7494</v>
      </c>
      <c r="C3004" s="35" t="s">
        <v>1175</v>
      </c>
      <c r="D3004" s="35" t="s">
        <v>51</v>
      </c>
      <c r="E3004" s="35" t="str">
        <f t="shared" si="138"/>
        <v>F</v>
      </c>
      <c r="F3004" s="35">
        <v>90</v>
      </c>
      <c r="G3004" s="35" t="s">
        <v>7495</v>
      </c>
      <c r="H3004" s="35" t="s">
        <v>1690</v>
      </c>
      <c r="I3004" s="35" t="s">
        <v>208</v>
      </c>
      <c r="J3004" s="48" t="s">
        <v>14128</v>
      </c>
      <c r="K3004" s="35">
        <v>92</v>
      </c>
      <c r="L3004" s="49" t="s">
        <v>39</v>
      </c>
      <c r="M3004" s="50" t="str">
        <f>VLOOKUP(Table6[[#This Row],[Product]],Table3[],2)</f>
        <v>Ultrathing V1</v>
      </c>
      <c r="N3004" s="50" t="str">
        <f t="shared" si="139"/>
        <v>Oct</v>
      </c>
      <c r="O3004" s="56">
        <f t="shared" si="140"/>
        <v>2022</v>
      </c>
      <c r="P3004" s="51">
        <f>VLOOKUP(Table6[[#This Row],[Product]],Table3[],3)</f>
        <v>1.79</v>
      </c>
      <c r="Q3004" s="35">
        <f>VLOOKUP(Table6[[#This Row],[Product]],Table3[],4)</f>
        <v>17</v>
      </c>
      <c r="R3004" s="35">
        <f>Table6[[#This Row],[Quantity]]*Table6[[#This Row],[Case]]</f>
        <v>1564</v>
      </c>
      <c r="S3004" s="35">
        <f>Table6[[#This Row],[Total Sales]]*Table6[[#This Row],[Cost]]</f>
        <v>2799.56</v>
      </c>
    </row>
    <row r="3005" spans="1:19" x14ac:dyDescent="0.3">
      <c r="A3005" s="54">
        <v>3085</v>
      </c>
      <c r="B3005" s="35" t="s">
        <v>7496</v>
      </c>
      <c r="C3005" s="35" t="s">
        <v>3037</v>
      </c>
      <c r="D3005" s="35" t="s">
        <v>28</v>
      </c>
      <c r="E3005" s="35" t="str">
        <f t="shared" si="138"/>
        <v>M</v>
      </c>
      <c r="F3005" s="35">
        <v>90</v>
      </c>
      <c r="G3005" s="35" t="s">
        <v>7497</v>
      </c>
      <c r="H3005" s="35" t="s">
        <v>3387</v>
      </c>
      <c r="I3005" s="35" t="s">
        <v>2878</v>
      </c>
      <c r="J3005" s="48">
        <v>44747</v>
      </c>
      <c r="K3005" s="35">
        <v>84</v>
      </c>
      <c r="L3005" s="49" t="s">
        <v>64</v>
      </c>
      <c r="M3005" s="50" t="str">
        <f>VLOOKUP(Table6[[#This Row],[Product]],Table3[],2)</f>
        <v>Ultrathing V4</v>
      </c>
      <c r="N3005" s="50" t="str">
        <f t="shared" si="139"/>
        <v>Jul</v>
      </c>
      <c r="O3005" s="56">
        <f t="shared" si="140"/>
        <v>2022</v>
      </c>
      <c r="P3005" s="51">
        <f>VLOOKUP(Table6[[#This Row],[Product]],Table3[],3)</f>
        <v>3.99</v>
      </c>
      <c r="Q3005" s="35">
        <f>VLOOKUP(Table6[[#This Row],[Product]],Table3[],4)</f>
        <v>24</v>
      </c>
      <c r="R3005" s="35">
        <f>Table6[[#This Row],[Quantity]]*Table6[[#This Row],[Case]]</f>
        <v>2016</v>
      </c>
      <c r="S3005" s="35">
        <f>Table6[[#This Row],[Total Sales]]*Table6[[#This Row],[Cost]]</f>
        <v>8043.84</v>
      </c>
    </row>
    <row r="3006" spans="1:19" x14ac:dyDescent="0.3">
      <c r="A3006" s="54">
        <v>3086</v>
      </c>
      <c r="B3006" s="35" t="s">
        <v>7498</v>
      </c>
      <c r="C3006" s="35" t="s">
        <v>5168</v>
      </c>
      <c r="D3006" s="35" t="s">
        <v>28</v>
      </c>
      <c r="E3006" s="35" t="str">
        <f t="shared" si="138"/>
        <v>M</v>
      </c>
      <c r="F3006" s="35">
        <v>60</v>
      </c>
      <c r="G3006" s="35" t="s">
        <v>15195</v>
      </c>
      <c r="H3006" s="35" t="s">
        <v>2469</v>
      </c>
      <c r="I3006" s="35" t="s">
        <v>32</v>
      </c>
      <c r="J3006" s="48">
        <v>44142</v>
      </c>
      <c r="K3006" s="35">
        <v>72</v>
      </c>
      <c r="L3006" s="49" t="s">
        <v>20</v>
      </c>
      <c r="M3006" s="50" t="str">
        <f>VLOOKUP(Table6[[#This Row],[Product]],Table3[],2)</f>
        <v>Hyperwotsit</v>
      </c>
      <c r="N3006" s="50" t="str">
        <f t="shared" si="139"/>
        <v>Nov</v>
      </c>
      <c r="O3006" s="56">
        <f t="shared" si="140"/>
        <v>2020</v>
      </c>
      <c r="P3006" s="51">
        <f>VLOOKUP(Table6[[#This Row],[Product]],Table3[],3)</f>
        <v>2.0099999999999998</v>
      </c>
      <c r="Q3006" s="35">
        <f>VLOOKUP(Table6[[#This Row],[Product]],Table3[],4)</f>
        <v>20</v>
      </c>
      <c r="R3006" s="35">
        <f>Table6[[#This Row],[Quantity]]*Table6[[#This Row],[Case]]</f>
        <v>1440</v>
      </c>
      <c r="S3006" s="35">
        <f>Table6[[#This Row],[Total Sales]]*Table6[[#This Row],[Cost]]</f>
        <v>2894.3999999999996</v>
      </c>
    </row>
    <row r="3007" spans="1:19" x14ac:dyDescent="0.3">
      <c r="A3007" s="54">
        <v>3087</v>
      </c>
      <c r="B3007" s="35" t="s">
        <v>3616</v>
      </c>
      <c r="C3007" s="35" t="s">
        <v>722</v>
      </c>
      <c r="D3007" s="35" t="s">
        <v>28</v>
      </c>
      <c r="E3007" s="35" t="str">
        <f t="shared" si="138"/>
        <v>M</v>
      </c>
      <c r="F3007" s="35">
        <v>90</v>
      </c>
      <c r="G3007" s="35" t="s">
        <v>7500</v>
      </c>
      <c r="H3007" s="35" t="s">
        <v>31</v>
      </c>
      <c r="I3007" s="35" t="s">
        <v>32</v>
      </c>
      <c r="J3007" s="48" t="s">
        <v>14163</v>
      </c>
      <c r="K3007" s="35">
        <v>96</v>
      </c>
      <c r="L3007" s="49" t="s">
        <v>54</v>
      </c>
      <c r="M3007" s="50" t="str">
        <f>VLOOKUP(Table6[[#This Row],[Product]],Table3[],2)</f>
        <v>Megawidget S</v>
      </c>
      <c r="N3007" s="50" t="str">
        <f t="shared" si="139"/>
        <v>Dec</v>
      </c>
      <c r="O3007" s="56">
        <f t="shared" si="140"/>
        <v>2022</v>
      </c>
      <c r="P3007" s="51">
        <f>VLOOKUP(Table6[[#This Row],[Product]],Table3[],3)</f>
        <v>0.69</v>
      </c>
      <c r="Q3007" s="35">
        <f>VLOOKUP(Table6[[#This Row],[Product]],Table3[],4)</f>
        <v>24</v>
      </c>
      <c r="R3007" s="35">
        <f>Table6[[#This Row],[Quantity]]*Table6[[#This Row],[Case]]</f>
        <v>2304</v>
      </c>
      <c r="S3007" s="35">
        <f>Table6[[#This Row],[Total Sales]]*Table6[[#This Row],[Cost]]</f>
        <v>1589.7599999999998</v>
      </c>
    </row>
    <row r="3008" spans="1:19" x14ac:dyDescent="0.3">
      <c r="A3008" s="54">
        <v>3088</v>
      </c>
      <c r="B3008" s="35" t="s">
        <v>7501</v>
      </c>
      <c r="C3008" s="35" t="s">
        <v>7231</v>
      </c>
      <c r="D3008" s="35" t="s">
        <v>15</v>
      </c>
      <c r="E3008" s="35" t="str">
        <f t="shared" si="138"/>
        <v>F</v>
      </c>
      <c r="F3008" s="35">
        <v>90</v>
      </c>
      <c r="G3008" s="35" t="s">
        <v>14342</v>
      </c>
      <c r="H3008" s="35" t="s">
        <v>4415</v>
      </c>
      <c r="I3008" s="35" t="s">
        <v>32</v>
      </c>
      <c r="J3008" s="48" t="s">
        <v>13729</v>
      </c>
      <c r="K3008" s="35">
        <v>27</v>
      </c>
      <c r="L3008" s="49" t="s">
        <v>159</v>
      </c>
      <c r="M3008" s="50" t="str">
        <f>VLOOKUP(Table6[[#This Row],[Product]],Table3[],2)</f>
        <v>Ultrathing V3</v>
      </c>
      <c r="N3008" s="50" t="str">
        <f t="shared" si="139"/>
        <v>Sep</v>
      </c>
      <c r="O3008" s="56">
        <f t="shared" si="140"/>
        <v>2021</v>
      </c>
      <c r="P3008" s="51">
        <f>VLOOKUP(Table6[[#This Row],[Product]],Table3[],3)</f>
        <v>3.39</v>
      </c>
      <c r="Q3008" s="35">
        <f>VLOOKUP(Table6[[#This Row],[Product]],Table3[],4)</f>
        <v>24</v>
      </c>
      <c r="R3008" s="35">
        <f>Table6[[#This Row],[Quantity]]*Table6[[#This Row],[Case]]</f>
        <v>648</v>
      </c>
      <c r="S3008" s="35">
        <f>Table6[[#This Row],[Total Sales]]*Table6[[#This Row],[Cost]]</f>
        <v>2196.7200000000003</v>
      </c>
    </row>
    <row r="3009" spans="1:19" x14ac:dyDescent="0.3">
      <c r="A3009" s="54">
        <v>3089</v>
      </c>
      <c r="B3009" s="35" t="s">
        <v>7503</v>
      </c>
      <c r="C3009" s="35" t="s">
        <v>7412</v>
      </c>
      <c r="D3009" s="35" t="s">
        <v>51</v>
      </c>
      <c r="E3009" s="35" t="str">
        <f t="shared" si="138"/>
        <v>F</v>
      </c>
      <c r="F3009" s="35">
        <v>60</v>
      </c>
      <c r="G3009" s="35" t="s">
        <v>7504</v>
      </c>
      <c r="H3009" s="35" t="s">
        <v>4770</v>
      </c>
      <c r="I3009" s="35" t="s">
        <v>294</v>
      </c>
      <c r="J3009" s="48">
        <v>44750</v>
      </c>
      <c r="K3009" s="35">
        <v>39</v>
      </c>
      <c r="L3009" s="49" t="s">
        <v>33</v>
      </c>
      <c r="M3009" s="50" t="str">
        <f>VLOOKUP(Table6[[#This Row],[Product]],Table3[],2)</f>
        <v>Megawidget L</v>
      </c>
      <c r="N3009" s="50" t="str">
        <f t="shared" si="139"/>
        <v>Jul</v>
      </c>
      <c r="O3009" s="56">
        <f t="shared" si="140"/>
        <v>2022</v>
      </c>
      <c r="P3009" s="51">
        <f>VLOOKUP(Table6[[#This Row],[Product]],Table3[],3)</f>
        <v>1.79</v>
      </c>
      <c r="Q3009" s="35">
        <f>VLOOKUP(Table6[[#This Row],[Product]],Table3[],4)</f>
        <v>24</v>
      </c>
      <c r="R3009" s="35">
        <f>Table6[[#This Row],[Quantity]]*Table6[[#This Row],[Case]]</f>
        <v>936</v>
      </c>
      <c r="S3009" s="35">
        <f>Table6[[#This Row],[Total Sales]]*Table6[[#This Row],[Cost]]</f>
        <v>1675.44</v>
      </c>
    </row>
    <row r="3010" spans="1:19" x14ac:dyDescent="0.3">
      <c r="A3010" s="54">
        <v>3090</v>
      </c>
      <c r="B3010" s="35" t="s">
        <v>7505</v>
      </c>
      <c r="C3010" s="35" t="s">
        <v>2368</v>
      </c>
      <c r="D3010" s="35" t="s">
        <v>28</v>
      </c>
      <c r="E3010" s="35" t="str">
        <f t="shared" si="138"/>
        <v>M</v>
      </c>
      <c r="F3010" s="35">
        <v>90</v>
      </c>
      <c r="G3010" s="35" t="s">
        <v>7506</v>
      </c>
      <c r="H3010" s="35" t="s">
        <v>1973</v>
      </c>
      <c r="I3010" s="35" t="s">
        <v>110</v>
      </c>
      <c r="J3010" s="48" t="s">
        <v>13875</v>
      </c>
      <c r="K3010" s="35">
        <v>58</v>
      </c>
      <c r="L3010" s="49" t="s">
        <v>54</v>
      </c>
      <c r="M3010" s="50" t="str">
        <f>VLOOKUP(Table6[[#This Row],[Product]],Table3[],2)</f>
        <v>Megawidget S</v>
      </c>
      <c r="N3010" s="50" t="str">
        <f t="shared" si="139"/>
        <v>Sep</v>
      </c>
      <c r="O3010" s="56">
        <f t="shared" si="140"/>
        <v>2021</v>
      </c>
      <c r="P3010" s="51">
        <f>VLOOKUP(Table6[[#This Row],[Product]],Table3[],3)</f>
        <v>0.69</v>
      </c>
      <c r="Q3010" s="35">
        <f>VLOOKUP(Table6[[#This Row],[Product]],Table3[],4)</f>
        <v>24</v>
      </c>
      <c r="R3010" s="35">
        <f>Table6[[#This Row],[Quantity]]*Table6[[#This Row],[Case]]</f>
        <v>1392</v>
      </c>
      <c r="S3010" s="35">
        <f>Table6[[#This Row],[Total Sales]]*Table6[[#This Row],[Cost]]</f>
        <v>960.4799999999999</v>
      </c>
    </row>
    <row r="3011" spans="1:19" x14ac:dyDescent="0.3">
      <c r="A3011" s="54">
        <v>3091</v>
      </c>
      <c r="B3011" s="35" t="s">
        <v>4278</v>
      </c>
      <c r="C3011" s="35" t="s">
        <v>2453</v>
      </c>
      <c r="D3011" s="35" t="s">
        <v>28</v>
      </c>
      <c r="E3011" s="35" t="str">
        <f t="shared" ref="E3011:E3074" si="141">IF(OR(D3011="Mrs", D3011="Miss", D3011="Ms"), "F", IF(OR(D3011="Mr"), "M", IF(OR(D3011="Dr", D3011="Prof", D3011="Rev"), "M/F", "")))</f>
        <v>M</v>
      </c>
      <c r="F3011" s="35">
        <v>90</v>
      </c>
      <c r="G3011" s="35" t="s">
        <v>7507</v>
      </c>
      <c r="H3011" s="35" t="s">
        <v>7508</v>
      </c>
      <c r="I3011" s="35" t="s">
        <v>240</v>
      </c>
      <c r="J3011" s="48" t="s">
        <v>14003</v>
      </c>
      <c r="K3011" s="35">
        <v>54</v>
      </c>
      <c r="L3011" s="49" t="s">
        <v>101</v>
      </c>
      <c r="M3011" s="50" t="str">
        <f>VLOOKUP(Table6[[#This Row],[Product]],Table3[],2)</f>
        <v>Superwossname</v>
      </c>
      <c r="N3011" s="50" t="str">
        <f t="shared" ref="N3011:N3074" si="142">TEXT(J3011,"mmm")</f>
        <v>Dec</v>
      </c>
      <c r="O3011" s="56">
        <f t="shared" ref="O3011:O3074" si="143">YEAR(J3011)</f>
        <v>2021</v>
      </c>
      <c r="P3011" s="51">
        <f>VLOOKUP(Table6[[#This Row],[Product]],Table3[],3)</f>
        <v>3.49</v>
      </c>
      <c r="Q3011" s="35">
        <f>VLOOKUP(Table6[[#This Row],[Product]],Table3[],4)</f>
        <v>20</v>
      </c>
      <c r="R3011" s="35">
        <f>Table6[[#This Row],[Quantity]]*Table6[[#This Row],[Case]]</f>
        <v>1080</v>
      </c>
      <c r="S3011" s="35">
        <f>Table6[[#This Row],[Total Sales]]*Table6[[#This Row],[Cost]]</f>
        <v>3769.2000000000003</v>
      </c>
    </row>
    <row r="3012" spans="1:19" x14ac:dyDescent="0.3">
      <c r="A3012" s="54">
        <v>3092</v>
      </c>
      <c r="B3012" s="35" t="s">
        <v>2887</v>
      </c>
      <c r="C3012" s="35" t="s">
        <v>7509</v>
      </c>
      <c r="D3012" s="35" t="s">
        <v>28</v>
      </c>
      <c r="E3012" s="35" t="str">
        <f t="shared" si="141"/>
        <v>M</v>
      </c>
      <c r="F3012" s="35">
        <v>90</v>
      </c>
      <c r="G3012" s="35" t="s">
        <v>7507</v>
      </c>
      <c r="H3012" s="35" t="s">
        <v>3466</v>
      </c>
      <c r="I3012" s="35" t="s">
        <v>32</v>
      </c>
      <c r="J3012" s="48" t="s">
        <v>14127</v>
      </c>
      <c r="K3012" s="35">
        <v>4</v>
      </c>
      <c r="L3012" s="49" t="s">
        <v>80</v>
      </c>
      <c r="M3012" s="50" t="str">
        <f>VLOOKUP(Table6[[#This Row],[Product]],Table3[],2)</f>
        <v>Ultrathing V2</v>
      </c>
      <c r="N3012" s="50" t="str">
        <f t="shared" si="142"/>
        <v>Jan</v>
      </c>
      <c r="O3012" s="56">
        <f t="shared" si="143"/>
        <v>2020</v>
      </c>
      <c r="P3012" s="51">
        <f>VLOOKUP(Table6[[#This Row],[Product]],Table3[],3)</f>
        <v>2.95</v>
      </c>
      <c r="Q3012" s="35">
        <f>VLOOKUP(Table6[[#This Row],[Product]],Table3[],4)</f>
        <v>20</v>
      </c>
      <c r="R3012" s="35">
        <f>Table6[[#This Row],[Quantity]]*Table6[[#This Row],[Case]]</f>
        <v>80</v>
      </c>
      <c r="S3012" s="35">
        <f>Table6[[#This Row],[Total Sales]]*Table6[[#This Row],[Cost]]</f>
        <v>236</v>
      </c>
    </row>
    <row r="3013" spans="1:19" x14ac:dyDescent="0.3">
      <c r="A3013" s="54">
        <v>3093</v>
      </c>
      <c r="B3013" s="35" t="s">
        <v>7510</v>
      </c>
      <c r="C3013" s="35" t="s">
        <v>7423</v>
      </c>
      <c r="D3013" s="35" t="s">
        <v>15</v>
      </c>
      <c r="E3013" s="35" t="str">
        <f t="shared" si="141"/>
        <v>F</v>
      </c>
      <c r="F3013" s="35">
        <v>60</v>
      </c>
      <c r="G3013" s="35" t="s">
        <v>7511</v>
      </c>
      <c r="H3013" s="35" t="s">
        <v>3002</v>
      </c>
      <c r="I3013" s="35" t="s">
        <v>32</v>
      </c>
      <c r="J3013" s="48" t="s">
        <v>14072</v>
      </c>
      <c r="K3013" s="35">
        <v>66</v>
      </c>
      <c r="L3013" s="49" t="s">
        <v>39</v>
      </c>
      <c r="M3013" s="50" t="str">
        <f>VLOOKUP(Table6[[#This Row],[Product]],Table3[],2)</f>
        <v>Ultrathing V1</v>
      </c>
      <c r="N3013" s="50" t="str">
        <f t="shared" si="142"/>
        <v>Mar</v>
      </c>
      <c r="O3013" s="56">
        <f t="shared" si="143"/>
        <v>2021</v>
      </c>
      <c r="P3013" s="51">
        <f>VLOOKUP(Table6[[#This Row],[Product]],Table3[],3)</f>
        <v>1.79</v>
      </c>
      <c r="Q3013" s="35">
        <f>VLOOKUP(Table6[[#This Row],[Product]],Table3[],4)</f>
        <v>17</v>
      </c>
      <c r="R3013" s="35">
        <f>Table6[[#This Row],[Quantity]]*Table6[[#This Row],[Case]]</f>
        <v>1122</v>
      </c>
      <c r="S3013" s="35">
        <f>Table6[[#This Row],[Total Sales]]*Table6[[#This Row],[Cost]]</f>
        <v>2008.38</v>
      </c>
    </row>
    <row r="3014" spans="1:19" x14ac:dyDescent="0.3">
      <c r="A3014" s="54">
        <v>3094</v>
      </c>
      <c r="B3014" s="35" t="s">
        <v>4317</v>
      </c>
      <c r="C3014" s="35" t="s">
        <v>987</v>
      </c>
      <c r="D3014" s="35" t="s">
        <v>28</v>
      </c>
      <c r="E3014" s="35" t="str">
        <f t="shared" si="141"/>
        <v>M</v>
      </c>
      <c r="F3014" s="35">
        <v>30</v>
      </c>
      <c r="G3014" s="35" t="s">
        <v>7512</v>
      </c>
      <c r="H3014" s="35" t="s">
        <v>2105</v>
      </c>
      <c r="I3014" s="35" t="s">
        <v>110</v>
      </c>
      <c r="J3014" s="48">
        <v>44444</v>
      </c>
      <c r="K3014" s="35">
        <v>72</v>
      </c>
      <c r="L3014" s="49" t="s">
        <v>70</v>
      </c>
      <c r="M3014" s="50" t="str">
        <f>VLOOKUP(Table6[[#This Row],[Product]],Table3[],2)</f>
        <v>Megawidget M</v>
      </c>
      <c r="N3014" s="50" t="str">
        <f t="shared" si="142"/>
        <v>Sep</v>
      </c>
      <c r="O3014" s="56">
        <f t="shared" si="143"/>
        <v>2021</v>
      </c>
      <c r="P3014" s="51">
        <f>VLOOKUP(Table6[[#This Row],[Product]],Table3[],3)</f>
        <v>1.29</v>
      </c>
      <c r="Q3014" s="35">
        <f>VLOOKUP(Table6[[#This Row],[Product]],Table3[],4)</f>
        <v>24</v>
      </c>
      <c r="R3014" s="35">
        <f>Table6[[#This Row],[Quantity]]*Table6[[#This Row],[Case]]</f>
        <v>1728</v>
      </c>
      <c r="S3014" s="35">
        <f>Table6[[#This Row],[Total Sales]]*Table6[[#This Row],[Cost]]</f>
        <v>2229.12</v>
      </c>
    </row>
    <row r="3015" spans="1:19" x14ac:dyDescent="0.3">
      <c r="A3015" s="54">
        <v>3095</v>
      </c>
      <c r="B3015" s="35" t="s">
        <v>7193</v>
      </c>
      <c r="C3015" s="35" t="s">
        <v>4753</v>
      </c>
      <c r="D3015" s="35" t="s">
        <v>51</v>
      </c>
      <c r="E3015" s="35" t="str">
        <f t="shared" si="141"/>
        <v>F</v>
      </c>
      <c r="F3015" s="35">
        <v>90</v>
      </c>
      <c r="G3015" s="35" t="s">
        <v>7513</v>
      </c>
      <c r="H3015" s="35" t="s">
        <v>641</v>
      </c>
      <c r="I3015" s="35" t="s">
        <v>294</v>
      </c>
      <c r="J3015" s="48">
        <v>44682</v>
      </c>
      <c r="K3015" s="35">
        <v>10</v>
      </c>
      <c r="L3015" s="49" t="s">
        <v>80</v>
      </c>
      <c r="M3015" s="50" t="str">
        <f>VLOOKUP(Table6[[#This Row],[Product]],Table3[],2)</f>
        <v>Ultrathing V2</v>
      </c>
      <c r="N3015" s="50" t="str">
        <f t="shared" si="142"/>
        <v>May</v>
      </c>
      <c r="O3015" s="56">
        <f t="shared" si="143"/>
        <v>2022</v>
      </c>
      <c r="P3015" s="51">
        <f>VLOOKUP(Table6[[#This Row],[Product]],Table3[],3)</f>
        <v>2.95</v>
      </c>
      <c r="Q3015" s="35">
        <f>VLOOKUP(Table6[[#This Row],[Product]],Table3[],4)</f>
        <v>20</v>
      </c>
      <c r="R3015" s="35">
        <f>Table6[[#This Row],[Quantity]]*Table6[[#This Row],[Case]]</f>
        <v>200</v>
      </c>
      <c r="S3015" s="35">
        <f>Table6[[#This Row],[Total Sales]]*Table6[[#This Row],[Cost]]</f>
        <v>590</v>
      </c>
    </row>
    <row r="3016" spans="1:19" x14ac:dyDescent="0.3">
      <c r="A3016" s="54">
        <v>3096</v>
      </c>
      <c r="B3016" s="35" t="s">
        <v>7514</v>
      </c>
      <c r="C3016" s="35" t="s">
        <v>2883</v>
      </c>
      <c r="D3016" s="35" t="s">
        <v>15</v>
      </c>
      <c r="E3016" s="35" t="str">
        <f t="shared" si="141"/>
        <v>F</v>
      </c>
      <c r="F3016" s="35">
        <v>60</v>
      </c>
      <c r="G3016" s="35" t="s">
        <v>7515</v>
      </c>
      <c r="H3016" s="35" t="s">
        <v>158</v>
      </c>
      <c r="I3016" s="35" t="s">
        <v>32</v>
      </c>
      <c r="J3016" s="48">
        <v>44683</v>
      </c>
      <c r="K3016" s="35">
        <v>68</v>
      </c>
      <c r="L3016" s="49" t="s">
        <v>54</v>
      </c>
      <c r="M3016" s="50" t="str">
        <f>VLOOKUP(Table6[[#This Row],[Product]],Table3[],2)</f>
        <v>Megawidget S</v>
      </c>
      <c r="N3016" s="50" t="str">
        <f t="shared" si="142"/>
        <v>May</v>
      </c>
      <c r="O3016" s="56">
        <f t="shared" si="143"/>
        <v>2022</v>
      </c>
      <c r="P3016" s="51">
        <f>VLOOKUP(Table6[[#This Row],[Product]],Table3[],3)</f>
        <v>0.69</v>
      </c>
      <c r="Q3016" s="35">
        <f>VLOOKUP(Table6[[#This Row],[Product]],Table3[],4)</f>
        <v>24</v>
      </c>
      <c r="R3016" s="35">
        <f>Table6[[#This Row],[Quantity]]*Table6[[#This Row],[Case]]</f>
        <v>1632</v>
      </c>
      <c r="S3016" s="35">
        <f>Table6[[#This Row],[Total Sales]]*Table6[[#This Row],[Cost]]</f>
        <v>1126.08</v>
      </c>
    </row>
    <row r="3017" spans="1:19" x14ac:dyDescent="0.3">
      <c r="A3017" s="54">
        <v>3097</v>
      </c>
      <c r="B3017" s="35" t="s">
        <v>580</v>
      </c>
      <c r="C3017" s="35" t="s">
        <v>4286</v>
      </c>
      <c r="D3017" s="35" t="s">
        <v>28</v>
      </c>
      <c r="E3017" s="35" t="str">
        <f t="shared" si="141"/>
        <v>M</v>
      </c>
      <c r="F3017" s="35">
        <v>30</v>
      </c>
      <c r="G3017" s="35" t="s">
        <v>7516</v>
      </c>
      <c r="H3017" s="35" t="s">
        <v>2902</v>
      </c>
      <c r="I3017" s="35" t="s">
        <v>32</v>
      </c>
      <c r="J3017" s="48" t="s">
        <v>13745</v>
      </c>
      <c r="K3017" s="35">
        <v>40</v>
      </c>
      <c r="L3017" s="49" t="s">
        <v>54</v>
      </c>
      <c r="M3017" s="50" t="str">
        <f>VLOOKUP(Table6[[#This Row],[Product]],Table3[],2)</f>
        <v>Megawidget S</v>
      </c>
      <c r="N3017" s="50" t="str">
        <f t="shared" si="142"/>
        <v>Nov</v>
      </c>
      <c r="O3017" s="56">
        <f t="shared" si="143"/>
        <v>2020</v>
      </c>
      <c r="P3017" s="51">
        <f>VLOOKUP(Table6[[#This Row],[Product]],Table3[],3)</f>
        <v>0.69</v>
      </c>
      <c r="Q3017" s="35">
        <f>VLOOKUP(Table6[[#This Row],[Product]],Table3[],4)</f>
        <v>24</v>
      </c>
      <c r="R3017" s="35">
        <f>Table6[[#This Row],[Quantity]]*Table6[[#This Row],[Case]]</f>
        <v>960</v>
      </c>
      <c r="S3017" s="35">
        <f>Table6[[#This Row],[Total Sales]]*Table6[[#This Row],[Cost]]</f>
        <v>662.4</v>
      </c>
    </row>
    <row r="3018" spans="1:19" x14ac:dyDescent="0.3">
      <c r="A3018" s="54">
        <v>3098</v>
      </c>
      <c r="B3018" s="35" t="s">
        <v>4897</v>
      </c>
      <c r="C3018" s="35" t="s">
        <v>7517</v>
      </c>
      <c r="D3018" s="35" t="s">
        <v>28</v>
      </c>
      <c r="E3018" s="35" t="str">
        <f t="shared" si="141"/>
        <v>M</v>
      </c>
      <c r="F3018" s="35">
        <v>30</v>
      </c>
      <c r="G3018" s="35" t="s">
        <v>7518</v>
      </c>
      <c r="H3018" s="35" t="s">
        <v>2633</v>
      </c>
      <c r="I3018" s="35" t="s">
        <v>32</v>
      </c>
      <c r="J3018" s="48" t="s">
        <v>13990</v>
      </c>
      <c r="K3018" s="35">
        <v>48</v>
      </c>
      <c r="L3018" s="49" t="s">
        <v>101</v>
      </c>
      <c r="M3018" s="50" t="str">
        <f>VLOOKUP(Table6[[#This Row],[Product]],Table3[],2)</f>
        <v>Superwossname</v>
      </c>
      <c r="N3018" s="50" t="str">
        <f t="shared" si="142"/>
        <v>Dec</v>
      </c>
      <c r="O3018" s="56">
        <f t="shared" si="143"/>
        <v>2020</v>
      </c>
      <c r="P3018" s="51">
        <f>VLOOKUP(Table6[[#This Row],[Product]],Table3[],3)</f>
        <v>3.49</v>
      </c>
      <c r="Q3018" s="35">
        <f>VLOOKUP(Table6[[#This Row],[Product]],Table3[],4)</f>
        <v>20</v>
      </c>
      <c r="R3018" s="35">
        <f>Table6[[#This Row],[Quantity]]*Table6[[#This Row],[Case]]</f>
        <v>960</v>
      </c>
      <c r="S3018" s="35">
        <f>Table6[[#This Row],[Total Sales]]*Table6[[#This Row],[Cost]]</f>
        <v>3350.4</v>
      </c>
    </row>
    <row r="3019" spans="1:19" x14ac:dyDescent="0.3">
      <c r="A3019" s="54">
        <v>3099</v>
      </c>
      <c r="B3019" s="35" t="s">
        <v>7202</v>
      </c>
      <c r="C3019" s="35" t="s">
        <v>6555</v>
      </c>
      <c r="D3019" s="35" t="s">
        <v>28</v>
      </c>
      <c r="E3019" s="35" t="str">
        <f t="shared" si="141"/>
        <v>M</v>
      </c>
      <c r="F3019" s="35">
        <v>60</v>
      </c>
      <c r="G3019" s="35" t="s">
        <v>7519</v>
      </c>
      <c r="H3019" s="35" t="s">
        <v>440</v>
      </c>
      <c r="I3019" s="35" t="s">
        <v>25</v>
      </c>
      <c r="J3019" s="48" t="s">
        <v>14111</v>
      </c>
      <c r="K3019" s="35">
        <v>83</v>
      </c>
      <c r="L3019" s="49" t="s">
        <v>80</v>
      </c>
      <c r="M3019" s="50" t="str">
        <f>VLOOKUP(Table6[[#This Row],[Product]],Table3[],2)</f>
        <v>Ultrathing V2</v>
      </c>
      <c r="N3019" s="50" t="str">
        <f t="shared" si="142"/>
        <v>Sep</v>
      </c>
      <c r="O3019" s="56">
        <f t="shared" si="143"/>
        <v>2022</v>
      </c>
      <c r="P3019" s="51">
        <f>VLOOKUP(Table6[[#This Row],[Product]],Table3[],3)</f>
        <v>2.95</v>
      </c>
      <c r="Q3019" s="35">
        <f>VLOOKUP(Table6[[#This Row],[Product]],Table3[],4)</f>
        <v>20</v>
      </c>
      <c r="R3019" s="35">
        <f>Table6[[#This Row],[Quantity]]*Table6[[#This Row],[Case]]</f>
        <v>1660</v>
      </c>
      <c r="S3019" s="35">
        <f>Table6[[#This Row],[Total Sales]]*Table6[[#This Row],[Cost]]</f>
        <v>4897</v>
      </c>
    </row>
    <row r="3020" spans="1:19" x14ac:dyDescent="0.3">
      <c r="A3020" s="54">
        <v>3100</v>
      </c>
      <c r="B3020" s="35" t="s">
        <v>1769</v>
      </c>
      <c r="C3020" s="35" t="s">
        <v>7520</v>
      </c>
      <c r="D3020" s="35" t="s">
        <v>28</v>
      </c>
      <c r="E3020" s="35" t="str">
        <f t="shared" si="141"/>
        <v>M</v>
      </c>
      <c r="F3020" s="35">
        <v>30</v>
      </c>
      <c r="G3020" s="35" t="s">
        <v>7521</v>
      </c>
      <c r="H3020" s="35" t="s">
        <v>4794</v>
      </c>
      <c r="I3020" s="35" t="s">
        <v>32</v>
      </c>
      <c r="J3020" s="48">
        <v>44745</v>
      </c>
      <c r="K3020" s="35">
        <v>4</v>
      </c>
      <c r="L3020" s="49" t="s">
        <v>54</v>
      </c>
      <c r="M3020" s="50" t="str">
        <f>VLOOKUP(Table6[[#This Row],[Product]],Table3[],2)</f>
        <v>Megawidget S</v>
      </c>
      <c r="N3020" s="50" t="str">
        <f t="shared" si="142"/>
        <v>Jul</v>
      </c>
      <c r="O3020" s="56">
        <f t="shared" si="143"/>
        <v>2022</v>
      </c>
      <c r="P3020" s="51">
        <f>VLOOKUP(Table6[[#This Row],[Product]],Table3[],3)</f>
        <v>0.69</v>
      </c>
      <c r="Q3020" s="35">
        <f>VLOOKUP(Table6[[#This Row],[Product]],Table3[],4)</f>
        <v>24</v>
      </c>
      <c r="R3020" s="35">
        <f>Table6[[#This Row],[Quantity]]*Table6[[#This Row],[Case]]</f>
        <v>96</v>
      </c>
      <c r="S3020" s="35">
        <f>Table6[[#This Row],[Total Sales]]*Table6[[#This Row],[Cost]]</f>
        <v>66.239999999999995</v>
      </c>
    </row>
    <row r="3021" spans="1:19" x14ac:dyDescent="0.3">
      <c r="A3021" s="54">
        <v>3101</v>
      </c>
      <c r="B3021" s="35" t="s">
        <v>320</v>
      </c>
      <c r="C3021" s="35" t="s">
        <v>2618</v>
      </c>
      <c r="D3021" s="35" t="s">
        <v>51</v>
      </c>
      <c r="E3021" s="35" t="str">
        <f t="shared" si="141"/>
        <v>F</v>
      </c>
      <c r="F3021" s="35">
        <v>30</v>
      </c>
      <c r="G3021" s="35" t="s">
        <v>7522</v>
      </c>
      <c r="H3021" s="35" t="s">
        <v>172</v>
      </c>
      <c r="I3021" s="35" t="s">
        <v>173</v>
      </c>
      <c r="J3021" s="48" t="s">
        <v>13803</v>
      </c>
      <c r="K3021" s="35">
        <v>53</v>
      </c>
      <c r="L3021" s="49" t="s">
        <v>101</v>
      </c>
      <c r="M3021" s="50" t="str">
        <f>VLOOKUP(Table6[[#This Row],[Product]],Table3[],2)</f>
        <v>Superwossname</v>
      </c>
      <c r="N3021" s="50" t="str">
        <f t="shared" si="142"/>
        <v>Mar</v>
      </c>
      <c r="O3021" s="56">
        <f t="shared" si="143"/>
        <v>2022</v>
      </c>
      <c r="P3021" s="51">
        <f>VLOOKUP(Table6[[#This Row],[Product]],Table3[],3)</f>
        <v>3.49</v>
      </c>
      <c r="Q3021" s="35">
        <f>VLOOKUP(Table6[[#This Row],[Product]],Table3[],4)</f>
        <v>20</v>
      </c>
      <c r="R3021" s="35">
        <f>Table6[[#This Row],[Quantity]]*Table6[[#This Row],[Case]]</f>
        <v>1060</v>
      </c>
      <c r="S3021" s="35">
        <f>Table6[[#This Row],[Total Sales]]*Table6[[#This Row],[Cost]]</f>
        <v>3699.4</v>
      </c>
    </row>
    <row r="3022" spans="1:19" x14ac:dyDescent="0.3">
      <c r="A3022" s="54">
        <v>3102</v>
      </c>
      <c r="B3022" s="35" t="s">
        <v>7523</v>
      </c>
      <c r="C3022" s="35" t="s">
        <v>1857</v>
      </c>
      <c r="D3022" s="35" t="s">
        <v>51</v>
      </c>
      <c r="E3022" s="35" t="str">
        <f t="shared" si="141"/>
        <v>F</v>
      </c>
      <c r="F3022" s="35">
        <v>60</v>
      </c>
      <c r="G3022" s="35" t="s">
        <v>7524</v>
      </c>
      <c r="H3022" s="35" t="s">
        <v>1206</v>
      </c>
      <c r="I3022" s="35" t="s">
        <v>294</v>
      </c>
      <c r="J3022" s="48">
        <v>43832</v>
      </c>
      <c r="K3022" s="35">
        <v>51</v>
      </c>
      <c r="L3022" s="49" t="s">
        <v>80</v>
      </c>
      <c r="M3022" s="50" t="str">
        <f>VLOOKUP(Table6[[#This Row],[Product]],Table3[],2)</f>
        <v>Ultrathing V2</v>
      </c>
      <c r="N3022" s="50" t="str">
        <f t="shared" si="142"/>
        <v>Jan</v>
      </c>
      <c r="O3022" s="56">
        <f t="shared" si="143"/>
        <v>2020</v>
      </c>
      <c r="P3022" s="51">
        <f>VLOOKUP(Table6[[#This Row],[Product]],Table3[],3)</f>
        <v>2.95</v>
      </c>
      <c r="Q3022" s="35">
        <f>VLOOKUP(Table6[[#This Row],[Product]],Table3[],4)</f>
        <v>20</v>
      </c>
      <c r="R3022" s="35">
        <f>Table6[[#This Row],[Quantity]]*Table6[[#This Row],[Case]]</f>
        <v>1020</v>
      </c>
      <c r="S3022" s="35">
        <f>Table6[[#This Row],[Total Sales]]*Table6[[#This Row],[Cost]]</f>
        <v>3009</v>
      </c>
    </row>
    <row r="3023" spans="1:19" x14ac:dyDescent="0.3">
      <c r="A3023" s="54">
        <v>3103</v>
      </c>
      <c r="B3023" s="35" t="s">
        <v>7525</v>
      </c>
      <c r="C3023" s="35" t="s">
        <v>106</v>
      </c>
      <c r="D3023" s="35" t="s">
        <v>15</v>
      </c>
      <c r="E3023" s="35" t="str">
        <f t="shared" si="141"/>
        <v>F</v>
      </c>
      <c r="F3023" s="35">
        <v>90</v>
      </c>
      <c r="G3023" s="35" t="s">
        <v>7524</v>
      </c>
      <c r="H3023" s="35" t="s">
        <v>7526</v>
      </c>
      <c r="I3023" s="35" t="s">
        <v>32</v>
      </c>
      <c r="J3023" s="48">
        <v>43873</v>
      </c>
      <c r="K3023" s="35">
        <v>52</v>
      </c>
      <c r="L3023" s="49" t="s">
        <v>64</v>
      </c>
      <c r="M3023" s="50" t="str">
        <f>VLOOKUP(Table6[[#This Row],[Product]],Table3[],2)</f>
        <v>Ultrathing V4</v>
      </c>
      <c r="N3023" s="50" t="str">
        <f t="shared" si="142"/>
        <v>Feb</v>
      </c>
      <c r="O3023" s="56">
        <f t="shared" si="143"/>
        <v>2020</v>
      </c>
      <c r="P3023" s="51">
        <f>VLOOKUP(Table6[[#This Row],[Product]],Table3[],3)</f>
        <v>3.99</v>
      </c>
      <c r="Q3023" s="35">
        <f>VLOOKUP(Table6[[#This Row],[Product]],Table3[],4)</f>
        <v>24</v>
      </c>
      <c r="R3023" s="35">
        <f>Table6[[#This Row],[Quantity]]*Table6[[#This Row],[Case]]</f>
        <v>1248</v>
      </c>
      <c r="S3023" s="35">
        <f>Table6[[#This Row],[Total Sales]]*Table6[[#This Row],[Cost]]</f>
        <v>4979.5200000000004</v>
      </c>
    </row>
    <row r="3024" spans="1:19" x14ac:dyDescent="0.3">
      <c r="A3024" s="54">
        <v>3104</v>
      </c>
      <c r="B3024" s="35" t="s">
        <v>4644</v>
      </c>
      <c r="C3024" s="35" t="s">
        <v>7527</v>
      </c>
      <c r="D3024" s="35" t="s">
        <v>28</v>
      </c>
      <c r="E3024" s="35" t="str">
        <f t="shared" si="141"/>
        <v>M</v>
      </c>
      <c r="F3024" s="35">
        <v>60</v>
      </c>
      <c r="G3024" s="35" t="s">
        <v>7528</v>
      </c>
      <c r="H3024" s="35" t="s">
        <v>2667</v>
      </c>
      <c r="I3024" s="35" t="s">
        <v>187</v>
      </c>
      <c r="J3024" s="48" t="s">
        <v>13667</v>
      </c>
      <c r="K3024" s="35">
        <v>41</v>
      </c>
      <c r="L3024" s="49" t="s">
        <v>70</v>
      </c>
      <c r="M3024" s="50" t="str">
        <f>VLOOKUP(Table6[[#This Row],[Product]],Table3[],2)</f>
        <v>Megawidget M</v>
      </c>
      <c r="N3024" s="50" t="str">
        <f t="shared" si="142"/>
        <v>Oct</v>
      </c>
      <c r="O3024" s="56">
        <f t="shared" si="143"/>
        <v>2021</v>
      </c>
      <c r="P3024" s="51">
        <f>VLOOKUP(Table6[[#This Row],[Product]],Table3[],3)</f>
        <v>1.29</v>
      </c>
      <c r="Q3024" s="35">
        <f>VLOOKUP(Table6[[#This Row],[Product]],Table3[],4)</f>
        <v>24</v>
      </c>
      <c r="R3024" s="35">
        <f>Table6[[#This Row],[Quantity]]*Table6[[#This Row],[Case]]</f>
        <v>984</v>
      </c>
      <c r="S3024" s="35">
        <f>Table6[[#This Row],[Total Sales]]*Table6[[#This Row],[Cost]]</f>
        <v>1269.3600000000001</v>
      </c>
    </row>
    <row r="3025" spans="1:19" x14ac:dyDescent="0.3">
      <c r="A3025" s="54">
        <v>3105</v>
      </c>
      <c r="B3025" s="35" t="s">
        <v>7529</v>
      </c>
      <c r="C3025" s="35" t="s">
        <v>7530</v>
      </c>
      <c r="D3025" s="35" t="s">
        <v>15</v>
      </c>
      <c r="E3025" s="35" t="str">
        <f t="shared" si="141"/>
        <v>F</v>
      </c>
      <c r="F3025" s="35">
        <v>60</v>
      </c>
      <c r="G3025" s="35" t="s">
        <v>7531</v>
      </c>
      <c r="H3025" s="35" t="s">
        <v>710</v>
      </c>
      <c r="I3025" s="35" t="s">
        <v>187</v>
      </c>
      <c r="J3025" s="48" t="s">
        <v>13775</v>
      </c>
      <c r="K3025" s="35">
        <v>94</v>
      </c>
      <c r="L3025" s="49" t="s">
        <v>20</v>
      </c>
      <c r="M3025" s="50" t="str">
        <f>VLOOKUP(Table6[[#This Row],[Product]],Table3[],2)</f>
        <v>Hyperwotsit</v>
      </c>
      <c r="N3025" s="50" t="str">
        <f t="shared" si="142"/>
        <v>Oct</v>
      </c>
      <c r="O3025" s="56">
        <f t="shared" si="143"/>
        <v>2022</v>
      </c>
      <c r="P3025" s="51">
        <f>VLOOKUP(Table6[[#This Row],[Product]],Table3[],3)</f>
        <v>2.0099999999999998</v>
      </c>
      <c r="Q3025" s="35">
        <f>VLOOKUP(Table6[[#This Row],[Product]],Table3[],4)</f>
        <v>20</v>
      </c>
      <c r="R3025" s="35">
        <f>Table6[[#This Row],[Quantity]]*Table6[[#This Row],[Case]]</f>
        <v>1880</v>
      </c>
      <c r="S3025" s="35">
        <f>Table6[[#This Row],[Total Sales]]*Table6[[#This Row],[Cost]]</f>
        <v>3778.7999999999997</v>
      </c>
    </row>
    <row r="3026" spans="1:19" x14ac:dyDescent="0.3">
      <c r="A3026" s="54">
        <v>3106</v>
      </c>
      <c r="B3026" s="35" t="s">
        <v>1966</v>
      </c>
      <c r="C3026" s="35" t="s">
        <v>5993</v>
      </c>
      <c r="D3026" s="35" t="s">
        <v>51</v>
      </c>
      <c r="E3026" s="35" t="str">
        <f t="shared" si="141"/>
        <v>F</v>
      </c>
      <c r="F3026" s="35">
        <v>60</v>
      </c>
      <c r="G3026" s="35" t="s">
        <v>7532</v>
      </c>
      <c r="H3026" s="35" t="s">
        <v>558</v>
      </c>
      <c r="I3026" s="35" t="s">
        <v>32</v>
      </c>
      <c r="J3026" s="48" t="s">
        <v>14234</v>
      </c>
      <c r="K3026" s="35">
        <v>85</v>
      </c>
      <c r="L3026" s="49" t="s">
        <v>159</v>
      </c>
      <c r="M3026" s="50" t="str">
        <f>VLOOKUP(Table6[[#This Row],[Product]],Table3[],2)</f>
        <v>Ultrathing V3</v>
      </c>
      <c r="N3026" s="50" t="str">
        <f t="shared" si="142"/>
        <v>Feb</v>
      </c>
      <c r="O3026" s="56">
        <f t="shared" si="143"/>
        <v>2020</v>
      </c>
      <c r="P3026" s="51">
        <f>VLOOKUP(Table6[[#This Row],[Product]],Table3[],3)</f>
        <v>3.39</v>
      </c>
      <c r="Q3026" s="35">
        <f>VLOOKUP(Table6[[#This Row],[Product]],Table3[],4)</f>
        <v>24</v>
      </c>
      <c r="R3026" s="35">
        <f>Table6[[#This Row],[Quantity]]*Table6[[#This Row],[Case]]</f>
        <v>2040</v>
      </c>
      <c r="S3026" s="35">
        <f>Table6[[#This Row],[Total Sales]]*Table6[[#This Row],[Cost]]</f>
        <v>6915.6</v>
      </c>
    </row>
    <row r="3027" spans="1:19" x14ac:dyDescent="0.3">
      <c r="A3027" s="54">
        <v>3107</v>
      </c>
      <c r="B3027" s="35" t="s">
        <v>7533</v>
      </c>
      <c r="C3027" s="35" t="s">
        <v>6249</v>
      </c>
      <c r="D3027" s="35" t="s">
        <v>28</v>
      </c>
      <c r="E3027" s="35" t="str">
        <f t="shared" si="141"/>
        <v>M</v>
      </c>
      <c r="F3027" s="35">
        <v>90</v>
      </c>
      <c r="G3027" s="35" t="s">
        <v>7534</v>
      </c>
      <c r="H3027" s="35" t="s">
        <v>4424</v>
      </c>
      <c r="I3027" s="35" t="s">
        <v>25</v>
      </c>
      <c r="J3027" s="48">
        <v>44686</v>
      </c>
      <c r="K3027" s="35">
        <v>77</v>
      </c>
      <c r="L3027" s="49" t="s">
        <v>39</v>
      </c>
      <c r="M3027" s="50" t="str">
        <f>VLOOKUP(Table6[[#This Row],[Product]],Table3[],2)</f>
        <v>Ultrathing V1</v>
      </c>
      <c r="N3027" s="50" t="str">
        <f t="shared" si="142"/>
        <v>May</v>
      </c>
      <c r="O3027" s="56">
        <f t="shared" si="143"/>
        <v>2022</v>
      </c>
      <c r="P3027" s="51">
        <f>VLOOKUP(Table6[[#This Row],[Product]],Table3[],3)</f>
        <v>1.79</v>
      </c>
      <c r="Q3027" s="35">
        <f>VLOOKUP(Table6[[#This Row],[Product]],Table3[],4)</f>
        <v>17</v>
      </c>
      <c r="R3027" s="35">
        <f>Table6[[#This Row],[Quantity]]*Table6[[#This Row],[Case]]</f>
        <v>1309</v>
      </c>
      <c r="S3027" s="35">
        <f>Table6[[#This Row],[Total Sales]]*Table6[[#This Row],[Cost]]</f>
        <v>2343.11</v>
      </c>
    </row>
    <row r="3028" spans="1:19" x14ac:dyDescent="0.3">
      <c r="A3028" s="54">
        <v>3108</v>
      </c>
      <c r="B3028" s="35" t="s">
        <v>7535</v>
      </c>
      <c r="C3028" s="35" t="s">
        <v>1376</v>
      </c>
      <c r="D3028" s="35" t="s">
        <v>15</v>
      </c>
      <c r="E3028" s="35" t="str">
        <f t="shared" si="141"/>
        <v>F</v>
      </c>
      <c r="F3028" s="35">
        <v>90</v>
      </c>
      <c r="G3028" s="35" t="s">
        <v>7536</v>
      </c>
      <c r="H3028" s="35" t="s">
        <v>1091</v>
      </c>
      <c r="I3028" s="35" t="s">
        <v>32</v>
      </c>
      <c r="J3028" s="48">
        <v>44877</v>
      </c>
      <c r="K3028" s="35">
        <v>99</v>
      </c>
      <c r="L3028" s="49" t="s">
        <v>159</v>
      </c>
      <c r="M3028" s="50" t="str">
        <f>VLOOKUP(Table6[[#This Row],[Product]],Table3[],2)</f>
        <v>Ultrathing V3</v>
      </c>
      <c r="N3028" s="50" t="str">
        <f t="shared" si="142"/>
        <v>Nov</v>
      </c>
      <c r="O3028" s="56">
        <f t="shared" si="143"/>
        <v>2022</v>
      </c>
      <c r="P3028" s="51">
        <f>VLOOKUP(Table6[[#This Row],[Product]],Table3[],3)</f>
        <v>3.39</v>
      </c>
      <c r="Q3028" s="35">
        <f>VLOOKUP(Table6[[#This Row],[Product]],Table3[],4)</f>
        <v>24</v>
      </c>
      <c r="R3028" s="35">
        <f>Table6[[#This Row],[Quantity]]*Table6[[#This Row],[Case]]</f>
        <v>2376</v>
      </c>
      <c r="S3028" s="35">
        <f>Table6[[#This Row],[Total Sales]]*Table6[[#This Row],[Cost]]</f>
        <v>8054.64</v>
      </c>
    </row>
    <row r="3029" spans="1:19" x14ac:dyDescent="0.3">
      <c r="A3029" s="54">
        <v>3109</v>
      </c>
      <c r="B3029" s="35" t="s">
        <v>7537</v>
      </c>
      <c r="C3029" s="35" t="s">
        <v>5391</v>
      </c>
      <c r="D3029" s="35" t="s">
        <v>28</v>
      </c>
      <c r="E3029" s="35" t="str">
        <f t="shared" si="141"/>
        <v>M</v>
      </c>
      <c r="F3029" s="35">
        <v>60</v>
      </c>
      <c r="G3029" s="35" t="s">
        <v>14394</v>
      </c>
      <c r="H3029" s="35" t="s">
        <v>2875</v>
      </c>
      <c r="I3029" s="35" t="s">
        <v>32</v>
      </c>
      <c r="J3029" s="48">
        <v>44595</v>
      </c>
      <c r="K3029" s="35">
        <v>83</v>
      </c>
      <c r="L3029" s="49" t="s">
        <v>39</v>
      </c>
      <c r="M3029" s="50" t="str">
        <f>VLOOKUP(Table6[[#This Row],[Product]],Table3[],2)</f>
        <v>Ultrathing V1</v>
      </c>
      <c r="N3029" s="50" t="str">
        <f t="shared" si="142"/>
        <v>Feb</v>
      </c>
      <c r="O3029" s="56">
        <f t="shared" si="143"/>
        <v>2022</v>
      </c>
      <c r="P3029" s="51">
        <f>VLOOKUP(Table6[[#This Row],[Product]],Table3[],3)</f>
        <v>1.79</v>
      </c>
      <c r="Q3029" s="35">
        <f>VLOOKUP(Table6[[#This Row],[Product]],Table3[],4)</f>
        <v>17</v>
      </c>
      <c r="R3029" s="35">
        <f>Table6[[#This Row],[Quantity]]*Table6[[#This Row],[Case]]</f>
        <v>1411</v>
      </c>
      <c r="S3029" s="35">
        <f>Table6[[#This Row],[Total Sales]]*Table6[[#This Row],[Cost]]</f>
        <v>2525.69</v>
      </c>
    </row>
    <row r="3030" spans="1:19" x14ac:dyDescent="0.3">
      <c r="A3030" s="54">
        <v>3110</v>
      </c>
      <c r="B3030" s="35" t="s">
        <v>6643</v>
      </c>
      <c r="C3030" s="35" t="s">
        <v>3262</v>
      </c>
      <c r="D3030" s="35" t="s">
        <v>51</v>
      </c>
      <c r="E3030" s="35" t="str">
        <f t="shared" si="141"/>
        <v>F</v>
      </c>
      <c r="F3030" s="35">
        <v>90</v>
      </c>
      <c r="G3030" s="35" t="s">
        <v>7539</v>
      </c>
      <c r="H3030" s="35" t="s">
        <v>595</v>
      </c>
      <c r="I3030" s="35" t="s">
        <v>124</v>
      </c>
      <c r="J3030" s="48">
        <v>43984</v>
      </c>
      <c r="K3030" s="35">
        <v>69</v>
      </c>
      <c r="L3030" s="49" t="s">
        <v>20</v>
      </c>
      <c r="M3030" s="50" t="str">
        <f>VLOOKUP(Table6[[#This Row],[Product]],Table3[],2)</f>
        <v>Hyperwotsit</v>
      </c>
      <c r="N3030" s="50" t="str">
        <f t="shared" si="142"/>
        <v>Jun</v>
      </c>
      <c r="O3030" s="56">
        <f t="shared" si="143"/>
        <v>2020</v>
      </c>
      <c r="P3030" s="51">
        <f>VLOOKUP(Table6[[#This Row],[Product]],Table3[],3)</f>
        <v>2.0099999999999998</v>
      </c>
      <c r="Q3030" s="35">
        <f>VLOOKUP(Table6[[#This Row],[Product]],Table3[],4)</f>
        <v>20</v>
      </c>
      <c r="R3030" s="35">
        <f>Table6[[#This Row],[Quantity]]*Table6[[#This Row],[Case]]</f>
        <v>1380</v>
      </c>
      <c r="S3030" s="35">
        <f>Table6[[#This Row],[Total Sales]]*Table6[[#This Row],[Cost]]</f>
        <v>2773.7999999999997</v>
      </c>
    </row>
    <row r="3031" spans="1:19" x14ac:dyDescent="0.3">
      <c r="A3031" s="54">
        <v>3111</v>
      </c>
      <c r="B3031" s="35" t="s">
        <v>7540</v>
      </c>
      <c r="C3031" s="35" t="s">
        <v>1874</v>
      </c>
      <c r="D3031" s="35" t="s">
        <v>28</v>
      </c>
      <c r="E3031" s="35" t="str">
        <f t="shared" si="141"/>
        <v>M</v>
      </c>
      <c r="F3031" s="35">
        <v>90</v>
      </c>
      <c r="G3031" s="35" t="s">
        <v>13533</v>
      </c>
      <c r="H3031" s="35" t="s">
        <v>5505</v>
      </c>
      <c r="I3031" s="35" t="s">
        <v>240</v>
      </c>
      <c r="J3031" s="48" t="s">
        <v>13892</v>
      </c>
      <c r="K3031" s="35">
        <v>25</v>
      </c>
      <c r="L3031" s="49" t="s">
        <v>45</v>
      </c>
      <c r="M3031" s="50" t="str">
        <f>VLOOKUP(Table6[[#This Row],[Product]],Table3[],2)</f>
        <v>Gigastuff</v>
      </c>
      <c r="N3031" s="50" t="str">
        <f t="shared" si="142"/>
        <v>Jul</v>
      </c>
      <c r="O3031" s="56">
        <f t="shared" si="143"/>
        <v>2021</v>
      </c>
      <c r="P3031" s="51">
        <f>VLOOKUP(Table6[[#This Row],[Product]],Table3[],3)</f>
        <v>1.89</v>
      </c>
      <c r="Q3031" s="35">
        <f>VLOOKUP(Table6[[#This Row],[Product]],Table3[],4)</f>
        <v>18</v>
      </c>
      <c r="R3031" s="35">
        <f>Table6[[#This Row],[Quantity]]*Table6[[#This Row],[Case]]</f>
        <v>450</v>
      </c>
      <c r="S3031" s="35">
        <f>Table6[[#This Row],[Total Sales]]*Table6[[#This Row],[Cost]]</f>
        <v>850.5</v>
      </c>
    </row>
    <row r="3032" spans="1:19" x14ac:dyDescent="0.3">
      <c r="A3032" s="54">
        <v>3112</v>
      </c>
      <c r="B3032" s="35" t="s">
        <v>1049</v>
      </c>
      <c r="C3032" s="35" t="s">
        <v>6712</v>
      </c>
      <c r="D3032" s="35" t="s">
        <v>28</v>
      </c>
      <c r="E3032" s="35" t="str">
        <f t="shared" si="141"/>
        <v>M</v>
      </c>
      <c r="F3032" s="35">
        <v>90</v>
      </c>
      <c r="G3032" s="35" t="s">
        <v>7542</v>
      </c>
      <c r="H3032" s="35" t="s">
        <v>2336</v>
      </c>
      <c r="I3032" s="35" t="s">
        <v>32</v>
      </c>
      <c r="J3032" s="48">
        <v>44813</v>
      </c>
      <c r="K3032" s="35">
        <v>95</v>
      </c>
      <c r="L3032" s="49" t="s">
        <v>101</v>
      </c>
      <c r="M3032" s="50" t="str">
        <f>VLOOKUP(Table6[[#This Row],[Product]],Table3[],2)</f>
        <v>Superwossname</v>
      </c>
      <c r="N3032" s="50" t="str">
        <f t="shared" si="142"/>
        <v>Sep</v>
      </c>
      <c r="O3032" s="56">
        <f t="shared" si="143"/>
        <v>2022</v>
      </c>
      <c r="P3032" s="51">
        <f>VLOOKUP(Table6[[#This Row],[Product]],Table3[],3)</f>
        <v>3.49</v>
      </c>
      <c r="Q3032" s="35">
        <f>VLOOKUP(Table6[[#This Row],[Product]],Table3[],4)</f>
        <v>20</v>
      </c>
      <c r="R3032" s="35">
        <f>Table6[[#This Row],[Quantity]]*Table6[[#This Row],[Case]]</f>
        <v>1900</v>
      </c>
      <c r="S3032" s="35">
        <f>Table6[[#This Row],[Total Sales]]*Table6[[#This Row],[Cost]]</f>
        <v>6631</v>
      </c>
    </row>
    <row r="3033" spans="1:19" x14ac:dyDescent="0.3">
      <c r="A3033" s="54">
        <v>3113</v>
      </c>
      <c r="B3033" s="35" t="s">
        <v>882</v>
      </c>
      <c r="C3033" s="35" t="s">
        <v>7543</v>
      </c>
      <c r="D3033" s="35" t="s">
        <v>28</v>
      </c>
      <c r="E3033" s="35" t="str">
        <f t="shared" si="141"/>
        <v>M</v>
      </c>
      <c r="F3033" s="35">
        <v>30</v>
      </c>
      <c r="G3033" s="35" t="s">
        <v>7544</v>
      </c>
      <c r="H3033" s="35" t="s">
        <v>4748</v>
      </c>
      <c r="I3033" s="35" t="s">
        <v>32</v>
      </c>
      <c r="J3033" s="48" t="s">
        <v>13939</v>
      </c>
      <c r="K3033" s="35">
        <v>84</v>
      </c>
      <c r="L3033" s="49" t="s">
        <v>159</v>
      </c>
      <c r="M3033" s="50" t="str">
        <f>VLOOKUP(Table6[[#This Row],[Product]],Table3[],2)</f>
        <v>Ultrathing V3</v>
      </c>
      <c r="N3033" s="50" t="str">
        <f t="shared" si="142"/>
        <v>Apr</v>
      </c>
      <c r="O3033" s="56">
        <f t="shared" si="143"/>
        <v>2020</v>
      </c>
      <c r="P3033" s="51">
        <f>VLOOKUP(Table6[[#This Row],[Product]],Table3[],3)</f>
        <v>3.39</v>
      </c>
      <c r="Q3033" s="35">
        <f>VLOOKUP(Table6[[#This Row],[Product]],Table3[],4)</f>
        <v>24</v>
      </c>
      <c r="R3033" s="35">
        <f>Table6[[#This Row],[Quantity]]*Table6[[#This Row],[Case]]</f>
        <v>2016</v>
      </c>
      <c r="S3033" s="35">
        <f>Table6[[#This Row],[Total Sales]]*Table6[[#This Row],[Cost]]</f>
        <v>6834.2400000000007</v>
      </c>
    </row>
    <row r="3034" spans="1:19" x14ac:dyDescent="0.3">
      <c r="A3034" s="54">
        <v>3114</v>
      </c>
      <c r="B3034" s="35" t="s">
        <v>6407</v>
      </c>
      <c r="C3034" s="35" t="s">
        <v>1573</v>
      </c>
      <c r="D3034" s="35" t="s">
        <v>51</v>
      </c>
      <c r="E3034" s="35" t="str">
        <f t="shared" si="141"/>
        <v>F</v>
      </c>
      <c r="F3034" s="35">
        <v>90</v>
      </c>
      <c r="G3034" s="35" t="s">
        <v>7545</v>
      </c>
      <c r="H3034" s="35" t="s">
        <v>7546</v>
      </c>
      <c r="I3034" s="35" t="s">
        <v>187</v>
      </c>
      <c r="J3034" s="48">
        <v>44293</v>
      </c>
      <c r="K3034" s="35">
        <v>58</v>
      </c>
      <c r="L3034" s="49" t="s">
        <v>101</v>
      </c>
      <c r="M3034" s="50" t="str">
        <f>VLOOKUP(Table6[[#This Row],[Product]],Table3[],2)</f>
        <v>Superwossname</v>
      </c>
      <c r="N3034" s="50" t="str">
        <f t="shared" si="142"/>
        <v>Apr</v>
      </c>
      <c r="O3034" s="56">
        <f t="shared" si="143"/>
        <v>2021</v>
      </c>
      <c r="P3034" s="51">
        <f>VLOOKUP(Table6[[#This Row],[Product]],Table3[],3)</f>
        <v>3.49</v>
      </c>
      <c r="Q3034" s="35">
        <f>VLOOKUP(Table6[[#This Row],[Product]],Table3[],4)</f>
        <v>20</v>
      </c>
      <c r="R3034" s="35">
        <f>Table6[[#This Row],[Quantity]]*Table6[[#This Row],[Case]]</f>
        <v>1160</v>
      </c>
      <c r="S3034" s="35">
        <f>Table6[[#This Row],[Total Sales]]*Table6[[#This Row],[Cost]]</f>
        <v>4048.4</v>
      </c>
    </row>
    <row r="3035" spans="1:19" x14ac:dyDescent="0.3">
      <c r="A3035" s="54">
        <v>3116</v>
      </c>
      <c r="B3035" s="35" t="s">
        <v>1027</v>
      </c>
      <c r="C3035" s="35" t="s">
        <v>3664</v>
      </c>
      <c r="D3035" s="35" t="s">
        <v>28</v>
      </c>
      <c r="E3035" s="35" t="str">
        <f t="shared" si="141"/>
        <v>M</v>
      </c>
      <c r="F3035" s="35">
        <v>30</v>
      </c>
      <c r="G3035" s="35" t="s">
        <v>13534</v>
      </c>
      <c r="H3035" s="35" t="s">
        <v>4567</v>
      </c>
      <c r="I3035" s="35" t="s">
        <v>38</v>
      </c>
      <c r="J3035" s="48" t="s">
        <v>14235</v>
      </c>
      <c r="K3035" s="35">
        <v>44</v>
      </c>
      <c r="L3035" s="49" t="s">
        <v>159</v>
      </c>
      <c r="M3035" s="50" t="str">
        <f>VLOOKUP(Table6[[#This Row],[Product]],Table3[],2)</f>
        <v>Ultrathing V3</v>
      </c>
      <c r="N3035" s="50" t="str">
        <f t="shared" si="142"/>
        <v>Nov</v>
      </c>
      <c r="O3035" s="56">
        <f t="shared" si="143"/>
        <v>2022</v>
      </c>
      <c r="P3035" s="51">
        <f>VLOOKUP(Table6[[#This Row],[Product]],Table3[],3)</f>
        <v>3.39</v>
      </c>
      <c r="Q3035" s="35">
        <f>VLOOKUP(Table6[[#This Row],[Product]],Table3[],4)</f>
        <v>24</v>
      </c>
      <c r="R3035" s="35">
        <f>Table6[[#This Row],[Quantity]]*Table6[[#This Row],[Case]]</f>
        <v>1056</v>
      </c>
      <c r="S3035" s="35">
        <f>Table6[[#This Row],[Total Sales]]*Table6[[#This Row],[Cost]]</f>
        <v>3579.84</v>
      </c>
    </row>
    <row r="3036" spans="1:19" x14ac:dyDescent="0.3">
      <c r="A3036" s="54">
        <v>3117</v>
      </c>
      <c r="B3036" s="35" t="s">
        <v>3501</v>
      </c>
      <c r="C3036" s="35" t="s">
        <v>4018</v>
      </c>
      <c r="D3036" s="35" t="s">
        <v>28</v>
      </c>
      <c r="E3036" s="35" t="str">
        <f t="shared" si="141"/>
        <v>M</v>
      </c>
      <c r="F3036" s="35">
        <v>90</v>
      </c>
      <c r="G3036" s="35" t="s">
        <v>7548</v>
      </c>
      <c r="H3036" s="35" t="s">
        <v>6618</v>
      </c>
      <c r="I3036" s="35" t="s">
        <v>32</v>
      </c>
      <c r="J3036" s="48" t="s">
        <v>14021</v>
      </c>
      <c r="K3036" s="35">
        <v>94</v>
      </c>
      <c r="L3036" s="49" t="s">
        <v>39</v>
      </c>
      <c r="M3036" s="50" t="str">
        <f>VLOOKUP(Table6[[#This Row],[Product]],Table3[],2)</f>
        <v>Ultrathing V1</v>
      </c>
      <c r="N3036" s="50" t="str">
        <f t="shared" si="142"/>
        <v>Oct</v>
      </c>
      <c r="O3036" s="56">
        <f t="shared" si="143"/>
        <v>2022</v>
      </c>
      <c r="P3036" s="51">
        <f>VLOOKUP(Table6[[#This Row],[Product]],Table3[],3)</f>
        <v>1.79</v>
      </c>
      <c r="Q3036" s="35">
        <f>VLOOKUP(Table6[[#This Row],[Product]],Table3[],4)</f>
        <v>17</v>
      </c>
      <c r="R3036" s="35">
        <f>Table6[[#This Row],[Quantity]]*Table6[[#This Row],[Case]]</f>
        <v>1598</v>
      </c>
      <c r="S3036" s="35">
        <f>Table6[[#This Row],[Total Sales]]*Table6[[#This Row],[Cost]]</f>
        <v>2860.42</v>
      </c>
    </row>
    <row r="3037" spans="1:19" x14ac:dyDescent="0.3">
      <c r="A3037" s="54">
        <v>3118</v>
      </c>
      <c r="B3037" s="35" t="s">
        <v>4988</v>
      </c>
      <c r="C3037" s="35" t="s">
        <v>1278</v>
      </c>
      <c r="D3037" s="35" t="s">
        <v>15</v>
      </c>
      <c r="E3037" s="35" t="str">
        <f t="shared" si="141"/>
        <v>F</v>
      </c>
      <c r="F3037" s="35">
        <v>30</v>
      </c>
      <c r="G3037" s="35" t="s">
        <v>7549</v>
      </c>
      <c r="H3037" s="35" t="s">
        <v>2506</v>
      </c>
      <c r="I3037" s="35" t="s">
        <v>32</v>
      </c>
      <c r="J3037" s="48" t="s">
        <v>14108</v>
      </c>
      <c r="K3037" s="35">
        <v>91</v>
      </c>
      <c r="L3037" s="49" t="s">
        <v>80</v>
      </c>
      <c r="M3037" s="50" t="str">
        <f>VLOOKUP(Table6[[#This Row],[Product]],Table3[],2)</f>
        <v>Ultrathing V2</v>
      </c>
      <c r="N3037" s="50" t="str">
        <f t="shared" si="142"/>
        <v>Aug</v>
      </c>
      <c r="O3037" s="56">
        <f t="shared" si="143"/>
        <v>2022</v>
      </c>
      <c r="P3037" s="51">
        <f>VLOOKUP(Table6[[#This Row],[Product]],Table3[],3)</f>
        <v>2.95</v>
      </c>
      <c r="Q3037" s="35">
        <f>VLOOKUP(Table6[[#This Row],[Product]],Table3[],4)</f>
        <v>20</v>
      </c>
      <c r="R3037" s="35">
        <f>Table6[[#This Row],[Quantity]]*Table6[[#This Row],[Case]]</f>
        <v>1820</v>
      </c>
      <c r="S3037" s="35">
        <f>Table6[[#This Row],[Total Sales]]*Table6[[#This Row],[Cost]]</f>
        <v>5369</v>
      </c>
    </row>
    <row r="3038" spans="1:19" x14ac:dyDescent="0.3">
      <c r="A3038" s="54">
        <v>3119</v>
      </c>
      <c r="B3038" s="35" t="s">
        <v>7550</v>
      </c>
      <c r="C3038" s="35" t="s">
        <v>205</v>
      </c>
      <c r="D3038" s="35" t="s">
        <v>41</v>
      </c>
      <c r="E3038" s="35" t="str">
        <f t="shared" si="141"/>
        <v>F</v>
      </c>
      <c r="F3038" s="35">
        <v>30</v>
      </c>
      <c r="G3038" s="35" t="s">
        <v>7551</v>
      </c>
      <c r="H3038" s="35" t="s">
        <v>2130</v>
      </c>
      <c r="I3038" s="35" t="s">
        <v>32</v>
      </c>
      <c r="J3038" s="48" t="s">
        <v>13843</v>
      </c>
      <c r="K3038" s="35">
        <v>7</v>
      </c>
      <c r="L3038" s="49" t="s">
        <v>54</v>
      </c>
      <c r="M3038" s="50" t="str">
        <f>VLOOKUP(Table6[[#This Row],[Product]],Table3[],2)</f>
        <v>Megawidget S</v>
      </c>
      <c r="N3038" s="50" t="str">
        <f t="shared" si="142"/>
        <v>Aug</v>
      </c>
      <c r="O3038" s="56">
        <f t="shared" si="143"/>
        <v>2022</v>
      </c>
      <c r="P3038" s="51">
        <f>VLOOKUP(Table6[[#This Row],[Product]],Table3[],3)</f>
        <v>0.69</v>
      </c>
      <c r="Q3038" s="35">
        <f>VLOOKUP(Table6[[#This Row],[Product]],Table3[],4)</f>
        <v>24</v>
      </c>
      <c r="R3038" s="35">
        <f>Table6[[#This Row],[Quantity]]*Table6[[#This Row],[Case]]</f>
        <v>168</v>
      </c>
      <c r="S3038" s="35">
        <f>Table6[[#This Row],[Total Sales]]*Table6[[#This Row],[Cost]]</f>
        <v>115.91999999999999</v>
      </c>
    </row>
    <row r="3039" spans="1:19" x14ac:dyDescent="0.3">
      <c r="A3039" s="54">
        <v>3120</v>
      </c>
      <c r="B3039" s="35" t="s">
        <v>5072</v>
      </c>
      <c r="C3039" s="35" t="s">
        <v>6275</v>
      </c>
      <c r="D3039" s="35" t="s">
        <v>92</v>
      </c>
      <c r="E3039" s="35" t="str">
        <f t="shared" si="141"/>
        <v>M/F</v>
      </c>
      <c r="F3039" s="35">
        <v>90</v>
      </c>
      <c r="G3039" s="35" t="s">
        <v>7552</v>
      </c>
      <c r="H3039" s="35" t="s">
        <v>6612</v>
      </c>
      <c r="I3039" s="35" t="s">
        <v>25</v>
      </c>
      <c r="J3039" s="48" t="s">
        <v>13960</v>
      </c>
      <c r="K3039" s="35">
        <v>41</v>
      </c>
      <c r="L3039" s="49" t="s">
        <v>20</v>
      </c>
      <c r="M3039" s="50" t="str">
        <f>VLOOKUP(Table6[[#This Row],[Product]],Table3[],2)</f>
        <v>Hyperwotsit</v>
      </c>
      <c r="N3039" s="50" t="str">
        <f t="shared" si="142"/>
        <v>Apr</v>
      </c>
      <c r="O3039" s="56">
        <f t="shared" si="143"/>
        <v>2021</v>
      </c>
      <c r="P3039" s="51">
        <f>VLOOKUP(Table6[[#This Row],[Product]],Table3[],3)</f>
        <v>2.0099999999999998</v>
      </c>
      <c r="Q3039" s="35">
        <f>VLOOKUP(Table6[[#This Row],[Product]],Table3[],4)</f>
        <v>20</v>
      </c>
      <c r="R3039" s="35">
        <f>Table6[[#This Row],[Quantity]]*Table6[[#This Row],[Case]]</f>
        <v>820</v>
      </c>
      <c r="S3039" s="35">
        <f>Table6[[#This Row],[Total Sales]]*Table6[[#This Row],[Cost]]</f>
        <v>1648.1999999999998</v>
      </c>
    </row>
    <row r="3040" spans="1:19" x14ac:dyDescent="0.3">
      <c r="A3040" s="54">
        <v>3121</v>
      </c>
      <c r="B3040" s="35" t="s">
        <v>4016</v>
      </c>
      <c r="C3040" s="35" t="s">
        <v>2326</v>
      </c>
      <c r="D3040" s="35" t="s">
        <v>28</v>
      </c>
      <c r="E3040" s="35" t="str">
        <f t="shared" si="141"/>
        <v>M</v>
      </c>
      <c r="F3040" s="35">
        <v>60</v>
      </c>
      <c r="G3040" s="35" t="s">
        <v>15196</v>
      </c>
      <c r="H3040" s="35" t="s">
        <v>4867</v>
      </c>
      <c r="I3040" s="35" t="s">
        <v>294</v>
      </c>
      <c r="J3040" s="48" t="s">
        <v>13850</v>
      </c>
      <c r="K3040" s="35">
        <v>84</v>
      </c>
      <c r="L3040" s="49" t="s">
        <v>80</v>
      </c>
      <c r="M3040" s="50" t="str">
        <f>VLOOKUP(Table6[[#This Row],[Product]],Table3[],2)</f>
        <v>Ultrathing V2</v>
      </c>
      <c r="N3040" s="50" t="str">
        <f t="shared" si="142"/>
        <v>Nov</v>
      </c>
      <c r="O3040" s="56">
        <f t="shared" si="143"/>
        <v>2022</v>
      </c>
      <c r="P3040" s="51">
        <f>VLOOKUP(Table6[[#This Row],[Product]],Table3[],3)</f>
        <v>2.95</v>
      </c>
      <c r="Q3040" s="35">
        <f>VLOOKUP(Table6[[#This Row],[Product]],Table3[],4)</f>
        <v>20</v>
      </c>
      <c r="R3040" s="35">
        <f>Table6[[#This Row],[Quantity]]*Table6[[#This Row],[Case]]</f>
        <v>1680</v>
      </c>
      <c r="S3040" s="35">
        <f>Table6[[#This Row],[Total Sales]]*Table6[[#This Row],[Cost]]</f>
        <v>4956</v>
      </c>
    </row>
    <row r="3041" spans="1:19" x14ac:dyDescent="0.3">
      <c r="A3041" s="54">
        <v>3122</v>
      </c>
      <c r="B3041" s="35" t="s">
        <v>1765</v>
      </c>
      <c r="C3041" s="35" t="s">
        <v>1286</v>
      </c>
      <c r="D3041" s="35" t="s">
        <v>28</v>
      </c>
      <c r="E3041" s="35" t="str">
        <f t="shared" si="141"/>
        <v>M</v>
      </c>
      <c r="F3041" s="35">
        <v>30</v>
      </c>
      <c r="G3041" s="35" t="s">
        <v>7554</v>
      </c>
      <c r="H3041" s="35" t="s">
        <v>7555</v>
      </c>
      <c r="I3041" s="35" t="s">
        <v>129</v>
      </c>
      <c r="J3041" s="48">
        <v>43927</v>
      </c>
      <c r="K3041" s="35">
        <v>76</v>
      </c>
      <c r="L3041" s="49" t="s">
        <v>64</v>
      </c>
      <c r="M3041" s="50" t="str">
        <f>VLOOKUP(Table6[[#This Row],[Product]],Table3[],2)</f>
        <v>Ultrathing V4</v>
      </c>
      <c r="N3041" s="50" t="str">
        <f t="shared" si="142"/>
        <v>Apr</v>
      </c>
      <c r="O3041" s="56">
        <f t="shared" si="143"/>
        <v>2020</v>
      </c>
      <c r="P3041" s="51">
        <f>VLOOKUP(Table6[[#This Row],[Product]],Table3[],3)</f>
        <v>3.99</v>
      </c>
      <c r="Q3041" s="35">
        <f>VLOOKUP(Table6[[#This Row],[Product]],Table3[],4)</f>
        <v>24</v>
      </c>
      <c r="R3041" s="35">
        <f>Table6[[#This Row],[Quantity]]*Table6[[#This Row],[Case]]</f>
        <v>1824</v>
      </c>
      <c r="S3041" s="35">
        <f>Table6[[#This Row],[Total Sales]]*Table6[[#This Row],[Cost]]</f>
        <v>7277.76</v>
      </c>
    </row>
    <row r="3042" spans="1:19" x14ac:dyDescent="0.3">
      <c r="A3042" s="54">
        <v>3123</v>
      </c>
      <c r="B3042" s="35" t="s">
        <v>5239</v>
      </c>
      <c r="C3042" s="35" t="s">
        <v>7556</v>
      </c>
      <c r="D3042" s="35" t="s">
        <v>15</v>
      </c>
      <c r="E3042" s="35" t="str">
        <f t="shared" si="141"/>
        <v>F</v>
      </c>
      <c r="F3042" s="35">
        <v>30</v>
      </c>
      <c r="G3042" s="35" t="s">
        <v>7554</v>
      </c>
      <c r="H3042" s="35" t="s">
        <v>5000</v>
      </c>
      <c r="I3042" s="35" t="s">
        <v>32</v>
      </c>
      <c r="J3042" s="48">
        <v>44511</v>
      </c>
      <c r="K3042" s="35">
        <v>94</v>
      </c>
      <c r="L3042" s="49" t="s">
        <v>20</v>
      </c>
      <c r="M3042" s="50" t="str">
        <f>VLOOKUP(Table6[[#This Row],[Product]],Table3[],2)</f>
        <v>Hyperwotsit</v>
      </c>
      <c r="N3042" s="50" t="str">
        <f t="shared" si="142"/>
        <v>Nov</v>
      </c>
      <c r="O3042" s="56">
        <f t="shared" si="143"/>
        <v>2021</v>
      </c>
      <c r="P3042" s="51">
        <f>VLOOKUP(Table6[[#This Row],[Product]],Table3[],3)</f>
        <v>2.0099999999999998</v>
      </c>
      <c r="Q3042" s="35">
        <f>VLOOKUP(Table6[[#This Row],[Product]],Table3[],4)</f>
        <v>20</v>
      </c>
      <c r="R3042" s="35">
        <f>Table6[[#This Row],[Quantity]]*Table6[[#This Row],[Case]]</f>
        <v>1880</v>
      </c>
      <c r="S3042" s="35">
        <f>Table6[[#This Row],[Total Sales]]*Table6[[#This Row],[Cost]]</f>
        <v>3778.7999999999997</v>
      </c>
    </row>
    <row r="3043" spans="1:19" x14ac:dyDescent="0.3">
      <c r="A3043" s="54">
        <v>3124</v>
      </c>
      <c r="B3043" s="35" t="s">
        <v>7557</v>
      </c>
      <c r="C3043" s="35" t="s">
        <v>3009</v>
      </c>
      <c r="D3043" s="35" t="s">
        <v>28</v>
      </c>
      <c r="E3043" s="35" t="str">
        <f t="shared" si="141"/>
        <v>M</v>
      </c>
      <c r="F3043" s="35">
        <v>90</v>
      </c>
      <c r="G3043" s="35" t="s">
        <v>7558</v>
      </c>
      <c r="H3043" s="35" t="s">
        <v>1977</v>
      </c>
      <c r="I3043" s="35" t="s">
        <v>124</v>
      </c>
      <c r="J3043" s="48">
        <v>44050</v>
      </c>
      <c r="K3043" s="35">
        <v>23</v>
      </c>
      <c r="L3043" s="49" t="s">
        <v>64</v>
      </c>
      <c r="M3043" s="50" t="str">
        <f>VLOOKUP(Table6[[#This Row],[Product]],Table3[],2)</f>
        <v>Ultrathing V4</v>
      </c>
      <c r="N3043" s="50" t="str">
        <f t="shared" si="142"/>
        <v>Aug</v>
      </c>
      <c r="O3043" s="56">
        <f t="shared" si="143"/>
        <v>2020</v>
      </c>
      <c r="P3043" s="51">
        <f>VLOOKUP(Table6[[#This Row],[Product]],Table3[],3)</f>
        <v>3.99</v>
      </c>
      <c r="Q3043" s="35">
        <f>VLOOKUP(Table6[[#This Row],[Product]],Table3[],4)</f>
        <v>24</v>
      </c>
      <c r="R3043" s="35">
        <f>Table6[[#This Row],[Quantity]]*Table6[[#This Row],[Case]]</f>
        <v>552</v>
      </c>
      <c r="S3043" s="35">
        <f>Table6[[#This Row],[Total Sales]]*Table6[[#This Row],[Cost]]</f>
        <v>2202.48</v>
      </c>
    </row>
    <row r="3044" spans="1:19" x14ac:dyDescent="0.3">
      <c r="A3044" s="54">
        <v>3125</v>
      </c>
      <c r="B3044" s="35" t="s">
        <v>5163</v>
      </c>
      <c r="C3044" s="35" t="s">
        <v>2715</v>
      </c>
      <c r="D3044" s="35" t="s">
        <v>28</v>
      </c>
      <c r="E3044" s="35" t="str">
        <f t="shared" si="141"/>
        <v>M</v>
      </c>
      <c r="F3044" s="35">
        <v>90</v>
      </c>
      <c r="G3044" s="35" t="s">
        <v>7559</v>
      </c>
      <c r="H3044" s="35" t="s">
        <v>1884</v>
      </c>
      <c r="I3044" s="35" t="s">
        <v>1885</v>
      </c>
      <c r="J3044" s="48">
        <v>44684</v>
      </c>
      <c r="K3044" s="35">
        <v>18</v>
      </c>
      <c r="L3044" s="49" t="s">
        <v>70</v>
      </c>
      <c r="M3044" s="50" t="str">
        <f>VLOOKUP(Table6[[#This Row],[Product]],Table3[],2)</f>
        <v>Megawidget M</v>
      </c>
      <c r="N3044" s="50" t="str">
        <f t="shared" si="142"/>
        <v>May</v>
      </c>
      <c r="O3044" s="56">
        <f t="shared" si="143"/>
        <v>2022</v>
      </c>
      <c r="P3044" s="51">
        <f>VLOOKUP(Table6[[#This Row],[Product]],Table3[],3)</f>
        <v>1.29</v>
      </c>
      <c r="Q3044" s="35">
        <f>VLOOKUP(Table6[[#This Row],[Product]],Table3[],4)</f>
        <v>24</v>
      </c>
      <c r="R3044" s="35">
        <f>Table6[[#This Row],[Quantity]]*Table6[[#This Row],[Case]]</f>
        <v>432</v>
      </c>
      <c r="S3044" s="35">
        <f>Table6[[#This Row],[Total Sales]]*Table6[[#This Row],[Cost]]</f>
        <v>557.28</v>
      </c>
    </row>
    <row r="3045" spans="1:19" x14ac:dyDescent="0.3">
      <c r="A3045" s="54">
        <v>3126</v>
      </c>
      <c r="B3045" s="35" t="s">
        <v>5975</v>
      </c>
      <c r="C3045" s="35" t="s">
        <v>134</v>
      </c>
      <c r="D3045" s="35" t="s">
        <v>28</v>
      </c>
      <c r="E3045" s="35" t="str">
        <f t="shared" si="141"/>
        <v>M</v>
      </c>
      <c r="F3045" s="35">
        <v>90</v>
      </c>
      <c r="G3045" s="35" t="s">
        <v>7560</v>
      </c>
      <c r="H3045" s="35" t="s">
        <v>3056</v>
      </c>
      <c r="I3045" s="35" t="s">
        <v>187</v>
      </c>
      <c r="J3045" s="48" t="s">
        <v>13794</v>
      </c>
      <c r="K3045" s="35">
        <v>28</v>
      </c>
      <c r="L3045" s="49" t="s">
        <v>101</v>
      </c>
      <c r="M3045" s="50" t="str">
        <f>VLOOKUP(Table6[[#This Row],[Product]],Table3[],2)</f>
        <v>Superwossname</v>
      </c>
      <c r="N3045" s="50" t="str">
        <f t="shared" si="142"/>
        <v>Dec</v>
      </c>
      <c r="O3045" s="56">
        <f t="shared" si="143"/>
        <v>2020</v>
      </c>
      <c r="P3045" s="51">
        <f>VLOOKUP(Table6[[#This Row],[Product]],Table3[],3)</f>
        <v>3.49</v>
      </c>
      <c r="Q3045" s="35">
        <f>VLOOKUP(Table6[[#This Row],[Product]],Table3[],4)</f>
        <v>20</v>
      </c>
      <c r="R3045" s="35">
        <f>Table6[[#This Row],[Quantity]]*Table6[[#This Row],[Case]]</f>
        <v>560</v>
      </c>
      <c r="S3045" s="35">
        <f>Table6[[#This Row],[Total Sales]]*Table6[[#This Row],[Cost]]</f>
        <v>1954.4</v>
      </c>
    </row>
    <row r="3046" spans="1:19" x14ac:dyDescent="0.3">
      <c r="A3046" s="54">
        <v>3127</v>
      </c>
      <c r="B3046" s="35" t="s">
        <v>7561</v>
      </c>
      <c r="C3046" s="35" t="s">
        <v>2458</v>
      </c>
      <c r="D3046" s="35" t="s">
        <v>28</v>
      </c>
      <c r="E3046" s="35" t="str">
        <f t="shared" si="141"/>
        <v>M</v>
      </c>
      <c r="F3046" s="35">
        <v>30</v>
      </c>
      <c r="G3046" s="35" t="s">
        <v>7562</v>
      </c>
      <c r="H3046" s="35" t="s">
        <v>4760</v>
      </c>
      <c r="I3046" s="35" t="s">
        <v>32</v>
      </c>
      <c r="J3046" s="48" t="s">
        <v>13631</v>
      </c>
      <c r="K3046" s="35">
        <v>65</v>
      </c>
      <c r="L3046" s="49" t="s">
        <v>64</v>
      </c>
      <c r="M3046" s="50" t="str">
        <f>VLOOKUP(Table6[[#This Row],[Product]],Table3[],2)</f>
        <v>Ultrathing V4</v>
      </c>
      <c r="N3046" s="50" t="str">
        <f t="shared" si="142"/>
        <v>Sep</v>
      </c>
      <c r="O3046" s="56">
        <f t="shared" si="143"/>
        <v>2021</v>
      </c>
      <c r="P3046" s="51">
        <f>VLOOKUP(Table6[[#This Row],[Product]],Table3[],3)</f>
        <v>3.99</v>
      </c>
      <c r="Q3046" s="35">
        <f>VLOOKUP(Table6[[#This Row],[Product]],Table3[],4)</f>
        <v>24</v>
      </c>
      <c r="R3046" s="35">
        <f>Table6[[#This Row],[Quantity]]*Table6[[#This Row],[Case]]</f>
        <v>1560</v>
      </c>
      <c r="S3046" s="35">
        <f>Table6[[#This Row],[Total Sales]]*Table6[[#This Row],[Cost]]</f>
        <v>6224.4000000000005</v>
      </c>
    </row>
    <row r="3047" spans="1:19" x14ac:dyDescent="0.3">
      <c r="A3047" s="54">
        <v>3128</v>
      </c>
      <c r="B3047" s="35" t="s">
        <v>339</v>
      </c>
      <c r="C3047" s="35" t="s">
        <v>6651</v>
      </c>
      <c r="D3047" s="35" t="s">
        <v>15</v>
      </c>
      <c r="E3047" s="35" t="str">
        <f t="shared" si="141"/>
        <v>F</v>
      </c>
      <c r="F3047" s="35">
        <v>30</v>
      </c>
      <c r="G3047" s="35" t="s">
        <v>7563</v>
      </c>
      <c r="H3047" s="35" t="s">
        <v>5232</v>
      </c>
      <c r="I3047" s="35" t="s">
        <v>146</v>
      </c>
      <c r="J3047" s="48" t="s">
        <v>13620</v>
      </c>
      <c r="K3047" s="35">
        <v>102</v>
      </c>
      <c r="L3047" s="49" t="s">
        <v>45</v>
      </c>
      <c r="M3047" s="50" t="str">
        <f>VLOOKUP(Table6[[#This Row],[Product]],Table3[],2)</f>
        <v>Gigastuff</v>
      </c>
      <c r="N3047" s="50" t="str">
        <f t="shared" si="142"/>
        <v>Aug</v>
      </c>
      <c r="O3047" s="56">
        <f t="shared" si="143"/>
        <v>2022</v>
      </c>
      <c r="P3047" s="51">
        <f>VLOOKUP(Table6[[#This Row],[Product]],Table3[],3)</f>
        <v>1.89</v>
      </c>
      <c r="Q3047" s="35">
        <f>VLOOKUP(Table6[[#This Row],[Product]],Table3[],4)</f>
        <v>18</v>
      </c>
      <c r="R3047" s="35">
        <f>Table6[[#This Row],[Quantity]]*Table6[[#This Row],[Case]]</f>
        <v>1836</v>
      </c>
      <c r="S3047" s="35">
        <f>Table6[[#This Row],[Total Sales]]*Table6[[#This Row],[Cost]]</f>
        <v>3470.04</v>
      </c>
    </row>
    <row r="3048" spans="1:19" x14ac:dyDescent="0.3">
      <c r="A3048" s="54">
        <v>3129</v>
      </c>
      <c r="B3048" s="35" t="s">
        <v>218</v>
      </c>
      <c r="C3048" s="35" t="s">
        <v>340</v>
      </c>
      <c r="D3048" s="35" t="s">
        <v>92</v>
      </c>
      <c r="E3048" s="35" t="str">
        <f t="shared" si="141"/>
        <v>M/F</v>
      </c>
      <c r="F3048" s="35">
        <v>90</v>
      </c>
      <c r="G3048" s="35" t="s">
        <v>15197</v>
      </c>
      <c r="H3048" s="35" t="s">
        <v>2875</v>
      </c>
      <c r="I3048" s="35" t="s">
        <v>32</v>
      </c>
      <c r="J3048" s="48" t="s">
        <v>14003</v>
      </c>
      <c r="K3048" s="35">
        <v>5</v>
      </c>
      <c r="L3048" s="49" t="s">
        <v>33</v>
      </c>
      <c r="M3048" s="50" t="str">
        <f>VLOOKUP(Table6[[#This Row],[Product]],Table3[],2)</f>
        <v>Megawidget L</v>
      </c>
      <c r="N3048" s="50" t="str">
        <f t="shared" si="142"/>
        <v>Dec</v>
      </c>
      <c r="O3048" s="56">
        <f t="shared" si="143"/>
        <v>2021</v>
      </c>
      <c r="P3048" s="51">
        <f>VLOOKUP(Table6[[#This Row],[Product]],Table3[],3)</f>
        <v>1.79</v>
      </c>
      <c r="Q3048" s="35">
        <f>VLOOKUP(Table6[[#This Row],[Product]],Table3[],4)</f>
        <v>24</v>
      </c>
      <c r="R3048" s="35">
        <f>Table6[[#This Row],[Quantity]]*Table6[[#This Row],[Case]]</f>
        <v>120</v>
      </c>
      <c r="S3048" s="35">
        <f>Table6[[#This Row],[Total Sales]]*Table6[[#This Row],[Cost]]</f>
        <v>214.8</v>
      </c>
    </row>
    <row r="3049" spans="1:19" x14ac:dyDescent="0.3">
      <c r="A3049" s="54">
        <v>3130</v>
      </c>
      <c r="B3049" s="35" t="s">
        <v>869</v>
      </c>
      <c r="C3049" s="35" t="s">
        <v>795</v>
      </c>
      <c r="D3049" s="35" t="s">
        <v>28</v>
      </c>
      <c r="E3049" s="35" t="str">
        <f t="shared" si="141"/>
        <v>M</v>
      </c>
      <c r="F3049" s="35">
        <v>90</v>
      </c>
      <c r="G3049" s="35" t="s">
        <v>15198</v>
      </c>
      <c r="H3049" s="35" t="s">
        <v>4161</v>
      </c>
      <c r="I3049" s="35" t="s">
        <v>32</v>
      </c>
      <c r="J3049" s="48" t="s">
        <v>13955</v>
      </c>
      <c r="K3049" s="35">
        <v>62</v>
      </c>
      <c r="L3049" s="49" t="s">
        <v>20</v>
      </c>
      <c r="M3049" s="50" t="str">
        <f>VLOOKUP(Table6[[#This Row],[Product]],Table3[],2)</f>
        <v>Hyperwotsit</v>
      </c>
      <c r="N3049" s="50" t="str">
        <f t="shared" si="142"/>
        <v>Apr</v>
      </c>
      <c r="O3049" s="56">
        <f t="shared" si="143"/>
        <v>2021</v>
      </c>
      <c r="P3049" s="51">
        <f>VLOOKUP(Table6[[#This Row],[Product]],Table3[],3)</f>
        <v>2.0099999999999998</v>
      </c>
      <c r="Q3049" s="35">
        <f>VLOOKUP(Table6[[#This Row],[Product]],Table3[],4)</f>
        <v>20</v>
      </c>
      <c r="R3049" s="35">
        <f>Table6[[#This Row],[Quantity]]*Table6[[#This Row],[Case]]</f>
        <v>1240</v>
      </c>
      <c r="S3049" s="35">
        <f>Table6[[#This Row],[Total Sales]]*Table6[[#This Row],[Cost]]</f>
        <v>2492.3999999999996</v>
      </c>
    </row>
    <row r="3050" spans="1:19" x14ac:dyDescent="0.3">
      <c r="A3050" s="54">
        <v>3131</v>
      </c>
      <c r="B3050" s="35" t="s">
        <v>7566</v>
      </c>
      <c r="C3050" s="35" t="s">
        <v>5145</v>
      </c>
      <c r="D3050" s="35" t="s">
        <v>28</v>
      </c>
      <c r="E3050" s="35" t="str">
        <f t="shared" si="141"/>
        <v>M</v>
      </c>
      <c r="F3050" s="35">
        <v>60</v>
      </c>
      <c r="G3050" s="35" t="s">
        <v>7567</v>
      </c>
      <c r="H3050" s="35" t="s">
        <v>382</v>
      </c>
      <c r="I3050" s="35" t="s">
        <v>32</v>
      </c>
      <c r="J3050" s="48" t="s">
        <v>14236</v>
      </c>
      <c r="K3050" s="35">
        <v>13</v>
      </c>
      <c r="L3050" s="49" t="s">
        <v>33</v>
      </c>
      <c r="M3050" s="50" t="str">
        <f>VLOOKUP(Table6[[#This Row],[Product]],Table3[],2)</f>
        <v>Megawidget L</v>
      </c>
      <c r="N3050" s="50" t="str">
        <f t="shared" si="142"/>
        <v>Mar</v>
      </c>
      <c r="O3050" s="56">
        <f t="shared" si="143"/>
        <v>2022</v>
      </c>
      <c r="P3050" s="51">
        <f>VLOOKUP(Table6[[#This Row],[Product]],Table3[],3)</f>
        <v>1.79</v>
      </c>
      <c r="Q3050" s="35">
        <f>VLOOKUP(Table6[[#This Row],[Product]],Table3[],4)</f>
        <v>24</v>
      </c>
      <c r="R3050" s="35">
        <f>Table6[[#This Row],[Quantity]]*Table6[[#This Row],[Case]]</f>
        <v>312</v>
      </c>
      <c r="S3050" s="35">
        <f>Table6[[#This Row],[Total Sales]]*Table6[[#This Row],[Cost]]</f>
        <v>558.48</v>
      </c>
    </row>
    <row r="3051" spans="1:19" x14ac:dyDescent="0.3">
      <c r="A3051" s="54">
        <v>3132</v>
      </c>
      <c r="B3051" s="35" t="s">
        <v>3597</v>
      </c>
      <c r="C3051" s="35" t="s">
        <v>4485</v>
      </c>
      <c r="D3051" s="35" t="s">
        <v>15</v>
      </c>
      <c r="E3051" s="35" t="str">
        <f t="shared" si="141"/>
        <v>F</v>
      </c>
      <c r="F3051" s="35">
        <v>90</v>
      </c>
      <c r="G3051" s="35" t="s">
        <v>14343</v>
      </c>
      <c r="H3051" s="35" t="s">
        <v>1723</v>
      </c>
      <c r="I3051" s="35" t="s">
        <v>173</v>
      </c>
      <c r="J3051" s="48" t="s">
        <v>13802</v>
      </c>
      <c r="K3051" s="35">
        <v>60</v>
      </c>
      <c r="L3051" s="49" t="s">
        <v>39</v>
      </c>
      <c r="M3051" s="50" t="str">
        <f>VLOOKUP(Table6[[#This Row],[Product]],Table3[],2)</f>
        <v>Ultrathing V1</v>
      </c>
      <c r="N3051" s="50" t="str">
        <f t="shared" si="142"/>
        <v>Nov</v>
      </c>
      <c r="O3051" s="56">
        <f t="shared" si="143"/>
        <v>2022</v>
      </c>
      <c r="P3051" s="51">
        <f>VLOOKUP(Table6[[#This Row],[Product]],Table3[],3)</f>
        <v>1.79</v>
      </c>
      <c r="Q3051" s="35">
        <f>VLOOKUP(Table6[[#This Row],[Product]],Table3[],4)</f>
        <v>17</v>
      </c>
      <c r="R3051" s="35">
        <f>Table6[[#This Row],[Quantity]]*Table6[[#This Row],[Case]]</f>
        <v>1020</v>
      </c>
      <c r="S3051" s="35">
        <f>Table6[[#This Row],[Total Sales]]*Table6[[#This Row],[Cost]]</f>
        <v>1825.8</v>
      </c>
    </row>
    <row r="3052" spans="1:19" x14ac:dyDescent="0.3">
      <c r="A3052" s="54">
        <v>3133</v>
      </c>
      <c r="B3052" s="35" t="s">
        <v>6378</v>
      </c>
      <c r="C3052" s="35" t="s">
        <v>6933</v>
      </c>
      <c r="D3052" s="35" t="s">
        <v>28</v>
      </c>
      <c r="E3052" s="35" t="str">
        <f t="shared" si="141"/>
        <v>M</v>
      </c>
      <c r="F3052" s="35">
        <v>60</v>
      </c>
      <c r="G3052" s="35" t="s">
        <v>7569</v>
      </c>
      <c r="H3052" s="35" t="s">
        <v>1609</v>
      </c>
      <c r="I3052" s="35" t="s">
        <v>32</v>
      </c>
      <c r="J3052" s="48" t="s">
        <v>14164</v>
      </c>
      <c r="K3052" s="35">
        <v>2</v>
      </c>
      <c r="L3052" s="49" t="s">
        <v>101</v>
      </c>
      <c r="M3052" s="50" t="str">
        <f>VLOOKUP(Table6[[#This Row],[Product]],Table3[],2)</f>
        <v>Superwossname</v>
      </c>
      <c r="N3052" s="50" t="str">
        <f t="shared" si="142"/>
        <v>Jul</v>
      </c>
      <c r="O3052" s="56">
        <f t="shared" si="143"/>
        <v>2021</v>
      </c>
      <c r="P3052" s="51">
        <f>VLOOKUP(Table6[[#This Row],[Product]],Table3[],3)</f>
        <v>3.49</v>
      </c>
      <c r="Q3052" s="35">
        <f>VLOOKUP(Table6[[#This Row],[Product]],Table3[],4)</f>
        <v>20</v>
      </c>
      <c r="R3052" s="35">
        <f>Table6[[#This Row],[Quantity]]*Table6[[#This Row],[Case]]</f>
        <v>40</v>
      </c>
      <c r="S3052" s="35">
        <f>Table6[[#This Row],[Total Sales]]*Table6[[#This Row],[Cost]]</f>
        <v>139.60000000000002</v>
      </c>
    </row>
    <row r="3053" spans="1:19" x14ac:dyDescent="0.3">
      <c r="A3053" s="54">
        <v>3134</v>
      </c>
      <c r="B3053" s="35" t="s">
        <v>1946</v>
      </c>
      <c r="C3053" s="35" t="s">
        <v>138</v>
      </c>
      <c r="D3053" s="35" t="s">
        <v>28</v>
      </c>
      <c r="E3053" s="35" t="str">
        <f t="shared" si="141"/>
        <v>M</v>
      </c>
      <c r="F3053" s="35">
        <v>60</v>
      </c>
      <c r="G3053" s="35" t="s">
        <v>7570</v>
      </c>
      <c r="H3053" s="35" t="s">
        <v>3774</v>
      </c>
      <c r="I3053" s="35" t="s">
        <v>187</v>
      </c>
      <c r="J3053" s="48" t="s">
        <v>14184</v>
      </c>
      <c r="K3053" s="35">
        <v>72</v>
      </c>
      <c r="L3053" s="49" t="s">
        <v>20</v>
      </c>
      <c r="M3053" s="50" t="str">
        <f>VLOOKUP(Table6[[#This Row],[Product]],Table3[],2)</f>
        <v>Hyperwotsit</v>
      </c>
      <c r="N3053" s="50" t="str">
        <f t="shared" si="142"/>
        <v>Sep</v>
      </c>
      <c r="O3053" s="56">
        <f t="shared" si="143"/>
        <v>2020</v>
      </c>
      <c r="P3053" s="51">
        <f>VLOOKUP(Table6[[#This Row],[Product]],Table3[],3)</f>
        <v>2.0099999999999998</v>
      </c>
      <c r="Q3053" s="35">
        <f>VLOOKUP(Table6[[#This Row],[Product]],Table3[],4)</f>
        <v>20</v>
      </c>
      <c r="R3053" s="35">
        <f>Table6[[#This Row],[Quantity]]*Table6[[#This Row],[Case]]</f>
        <v>1440</v>
      </c>
      <c r="S3053" s="35">
        <f>Table6[[#This Row],[Total Sales]]*Table6[[#This Row],[Cost]]</f>
        <v>2894.3999999999996</v>
      </c>
    </row>
    <row r="3054" spans="1:19" x14ac:dyDescent="0.3">
      <c r="A3054" s="54">
        <v>3135</v>
      </c>
      <c r="B3054" s="35" t="s">
        <v>4775</v>
      </c>
      <c r="C3054" s="35" t="s">
        <v>2832</v>
      </c>
      <c r="D3054" s="35" t="s">
        <v>28</v>
      </c>
      <c r="E3054" s="35" t="str">
        <f t="shared" si="141"/>
        <v>M</v>
      </c>
      <c r="F3054" s="35">
        <v>90</v>
      </c>
      <c r="G3054" s="35" t="s">
        <v>7571</v>
      </c>
      <c r="H3054" s="35" t="s">
        <v>7572</v>
      </c>
      <c r="I3054" s="35" t="s">
        <v>886</v>
      </c>
      <c r="J3054" s="48">
        <v>44236</v>
      </c>
      <c r="K3054" s="35">
        <v>81</v>
      </c>
      <c r="L3054" s="49" t="s">
        <v>54</v>
      </c>
      <c r="M3054" s="50" t="str">
        <f>VLOOKUP(Table6[[#This Row],[Product]],Table3[],2)</f>
        <v>Megawidget S</v>
      </c>
      <c r="N3054" s="50" t="str">
        <f t="shared" si="142"/>
        <v>Feb</v>
      </c>
      <c r="O3054" s="56">
        <f t="shared" si="143"/>
        <v>2021</v>
      </c>
      <c r="P3054" s="51">
        <f>VLOOKUP(Table6[[#This Row],[Product]],Table3[],3)</f>
        <v>0.69</v>
      </c>
      <c r="Q3054" s="35">
        <f>VLOOKUP(Table6[[#This Row],[Product]],Table3[],4)</f>
        <v>24</v>
      </c>
      <c r="R3054" s="35">
        <f>Table6[[#This Row],[Quantity]]*Table6[[#This Row],[Case]]</f>
        <v>1944</v>
      </c>
      <c r="S3054" s="35">
        <f>Table6[[#This Row],[Total Sales]]*Table6[[#This Row],[Cost]]</f>
        <v>1341.36</v>
      </c>
    </row>
    <row r="3055" spans="1:19" x14ac:dyDescent="0.3">
      <c r="A3055" s="54">
        <v>3136</v>
      </c>
      <c r="B3055" s="35" t="s">
        <v>7573</v>
      </c>
      <c r="C3055" s="35" t="s">
        <v>1023</v>
      </c>
      <c r="D3055" s="35" t="s">
        <v>15</v>
      </c>
      <c r="E3055" s="35" t="str">
        <f t="shared" si="141"/>
        <v>F</v>
      </c>
      <c r="F3055" s="35">
        <v>60</v>
      </c>
      <c r="G3055" s="35" t="s">
        <v>7574</v>
      </c>
      <c r="H3055" s="35" t="s">
        <v>558</v>
      </c>
      <c r="I3055" s="35" t="s">
        <v>32</v>
      </c>
      <c r="J3055" s="48">
        <v>44354</v>
      </c>
      <c r="K3055" s="35">
        <v>82</v>
      </c>
      <c r="L3055" s="49" t="s">
        <v>54</v>
      </c>
      <c r="M3055" s="50" t="str">
        <f>VLOOKUP(Table6[[#This Row],[Product]],Table3[],2)</f>
        <v>Megawidget S</v>
      </c>
      <c r="N3055" s="50" t="str">
        <f t="shared" si="142"/>
        <v>Jun</v>
      </c>
      <c r="O3055" s="56">
        <f t="shared" si="143"/>
        <v>2021</v>
      </c>
      <c r="P3055" s="51">
        <f>VLOOKUP(Table6[[#This Row],[Product]],Table3[],3)</f>
        <v>0.69</v>
      </c>
      <c r="Q3055" s="35">
        <f>VLOOKUP(Table6[[#This Row],[Product]],Table3[],4)</f>
        <v>24</v>
      </c>
      <c r="R3055" s="35">
        <f>Table6[[#This Row],[Quantity]]*Table6[[#This Row],[Case]]</f>
        <v>1968</v>
      </c>
      <c r="S3055" s="35">
        <f>Table6[[#This Row],[Total Sales]]*Table6[[#This Row],[Cost]]</f>
        <v>1357.9199999999998</v>
      </c>
    </row>
    <row r="3056" spans="1:19" x14ac:dyDescent="0.3">
      <c r="A3056" s="54">
        <v>3137</v>
      </c>
      <c r="B3056" s="35" t="s">
        <v>960</v>
      </c>
      <c r="C3056" s="35" t="s">
        <v>3366</v>
      </c>
      <c r="D3056" s="35" t="s">
        <v>28</v>
      </c>
      <c r="E3056" s="35" t="str">
        <f t="shared" si="141"/>
        <v>M</v>
      </c>
      <c r="F3056" s="35">
        <v>90</v>
      </c>
      <c r="G3056" s="35" t="s">
        <v>7575</v>
      </c>
      <c r="H3056" s="35" t="s">
        <v>2917</v>
      </c>
      <c r="I3056" s="35" t="s">
        <v>95</v>
      </c>
      <c r="J3056" s="48" t="s">
        <v>14137</v>
      </c>
      <c r="K3056" s="35">
        <v>38</v>
      </c>
      <c r="L3056" s="49" t="s">
        <v>33</v>
      </c>
      <c r="M3056" s="50" t="str">
        <f>VLOOKUP(Table6[[#This Row],[Product]],Table3[],2)</f>
        <v>Megawidget L</v>
      </c>
      <c r="N3056" s="50" t="str">
        <f t="shared" si="142"/>
        <v>Jul</v>
      </c>
      <c r="O3056" s="56">
        <f t="shared" si="143"/>
        <v>2022</v>
      </c>
      <c r="P3056" s="51">
        <f>VLOOKUP(Table6[[#This Row],[Product]],Table3[],3)</f>
        <v>1.79</v>
      </c>
      <c r="Q3056" s="35">
        <f>VLOOKUP(Table6[[#This Row],[Product]],Table3[],4)</f>
        <v>24</v>
      </c>
      <c r="R3056" s="35">
        <f>Table6[[#This Row],[Quantity]]*Table6[[#This Row],[Case]]</f>
        <v>912</v>
      </c>
      <c r="S3056" s="35">
        <f>Table6[[#This Row],[Total Sales]]*Table6[[#This Row],[Cost]]</f>
        <v>1632.48</v>
      </c>
    </row>
    <row r="3057" spans="1:19" x14ac:dyDescent="0.3">
      <c r="A3057" s="54">
        <v>3138</v>
      </c>
      <c r="B3057" s="35" t="s">
        <v>1140</v>
      </c>
      <c r="C3057" s="35" t="s">
        <v>928</v>
      </c>
      <c r="D3057" s="35" t="s">
        <v>28</v>
      </c>
      <c r="E3057" s="35" t="str">
        <f t="shared" si="141"/>
        <v>M</v>
      </c>
      <c r="F3057" s="35">
        <v>90</v>
      </c>
      <c r="G3057" s="35" t="s">
        <v>7576</v>
      </c>
      <c r="H3057" s="35" t="s">
        <v>3579</v>
      </c>
      <c r="I3057" s="35" t="s">
        <v>1576</v>
      </c>
      <c r="J3057" s="48" t="s">
        <v>13638</v>
      </c>
      <c r="K3057" s="35">
        <v>75</v>
      </c>
      <c r="L3057" s="49" t="s">
        <v>20</v>
      </c>
      <c r="M3057" s="50" t="str">
        <f>VLOOKUP(Table6[[#This Row],[Product]],Table3[],2)</f>
        <v>Hyperwotsit</v>
      </c>
      <c r="N3057" s="50" t="str">
        <f t="shared" si="142"/>
        <v>Apr</v>
      </c>
      <c r="O3057" s="56">
        <f t="shared" si="143"/>
        <v>2021</v>
      </c>
      <c r="P3057" s="51">
        <f>VLOOKUP(Table6[[#This Row],[Product]],Table3[],3)</f>
        <v>2.0099999999999998</v>
      </c>
      <c r="Q3057" s="35">
        <f>VLOOKUP(Table6[[#This Row],[Product]],Table3[],4)</f>
        <v>20</v>
      </c>
      <c r="R3057" s="35">
        <f>Table6[[#This Row],[Quantity]]*Table6[[#This Row],[Case]]</f>
        <v>1500</v>
      </c>
      <c r="S3057" s="35">
        <f>Table6[[#This Row],[Total Sales]]*Table6[[#This Row],[Cost]]</f>
        <v>3014.9999999999995</v>
      </c>
    </row>
    <row r="3058" spans="1:19" x14ac:dyDescent="0.3">
      <c r="A3058" s="54">
        <v>3139</v>
      </c>
      <c r="B3058" s="35" t="s">
        <v>1563</v>
      </c>
      <c r="C3058" s="35" t="s">
        <v>7577</v>
      </c>
      <c r="D3058" s="35" t="s">
        <v>28</v>
      </c>
      <c r="E3058" s="35" t="str">
        <f t="shared" si="141"/>
        <v>M</v>
      </c>
      <c r="F3058" s="35">
        <v>60</v>
      </c>
      <c r="G3058" s="35" t="s">
        <v>7578</v>
      </c>
      <c r="H3058" s="35" t="s">
        <v>5811</v>
      </c>
      <c r="I3058" s="35" t="s">
        <v>294</v>
      </c>
      <c r="J3058" s="48" t="s">
        <v>13903</v>
      </c>
      <c r="K3058" s="35">
        <v>55</v>
      </c>
      <c r="L3058" s="49" t="s">
        <v>159</v>
      </c>
      <c r="M3058" s="50" t="str">
        <f>VLOOKUP(Table6[[#This Row],[Product]],Table3[],2)</f>
        <v>Ultrathing V3</v>
      </c>
      <c r="N3058" s="50" t="str">
        <f t="shared" si="142"/>
        <v>Apr</v>
      </c>
      <c r="O3058" s="56">
        <f t="shared" si="143"/>
        <v>2022</v>
      </c>
      <c r="P3058" s="51">
        <f>VLOOKUP(Table6[[#This Row],[Product]],Table3[],3)</f>
        <v>3.39</v>
      </c>
      <c r="Q3058" s="35">
        <f>VLOOKUP(Table6[[#This Row],[Product]],Table3[],4)</f>
        <v>24</v>
      </c>
      <c r="R3058" s="35">
        <f>Table6[[#This Row],[Quantity]]*Table6[[#This Row],[Case]]</f>
        <v>1320</v>
      </c>
      <c r="S3058" s="35">
        <f>Table6[[#This Row],[Total Sales]]*Table6[[#This Row],[Cost]]</f>
        <v>4474.8</v>
      </c>
    </row>
    <row r="3059" spans="1:19" x14ac:dyDescent="0.3">
      <c r="A3059" s="54">
        <v>3140</v>
      </c>
      <c r="B3059" s="35" t="s">
        <v>1351</v>
      </c>
      <c r="C3059" s="35" t="s">
        <v>4416</v>
      </c>
      <c r="D3059" s="35" t="s">
        <v>28</v>
      </c>
      <c r="E3059" s="35" t="str">
        <f t="shared" si="141"/>
        <v>M</v>
      </c>
      <c r="F3059" s="35">
        <v>60</v>
      </c>
      <c r="G3059" s="35" t="s">
        <v>7579</v>
      </c>
      <c r="H3059" s="35" t="s">
        <v>4111</v>
      </c>
      <c r="I3059" s="35" t="s">
        <v>95</v>
      </c>
      <c r="J3059" s="48" t="s">
        <v>14237</v>
      </c>
      <c r="K3059" s="35">
        <v>82</v>
      </c>
      <c r="L3059" s="49" t="s">
        <v>45</v>
      </c>
      <c r="M3059" s="50" t="str">
        <f>VLOOKUP(Table6[[#This Row],[Product]],Table3[],2)</f>
        <v>Gigastuff</v>
      </c>
      <c r="N3059" s="50" t="str">
        <f t="shared" si="142"/>
        <v>Jul</v>
      </c>
      <c r="O3059" s="56">
        <f t="shared" si="143"/>
        <v>2022</v>
      </c>
      <c r="P3059" s="51">
        <f>VLOOKUP(Table6[[#This Row],[Product]],Table3[],3)</f>
        <v>1.89</v>
      </c>
      <c r="Q3059" s="35">
        <f>VLOOKUP(Table6[[#This Row],[Product]],Table3[],4)</f>
        <v>18</v>
      </c>
      <c r="R3059" s="35">
        <f>Table6[[#This Row],[Quantity]]*Table6[[#This Row],[Case]]</f>
        <v>1476</v>
      </c>
      <c r="S3059" s="35">
        <f>Table6[[#This Row],[Total Sales]]*Table6[[#This Row],[Cost]]</f>
        <v>2789.64</v>
      </c>
    </row>
    <row r="3060" spans="1:19" x14ac:dyDescent="0.3">
      <c r="A3060" s="54">
        <v>3141</v>
      </c>
      <c r="B3060" s="35" t="s">
        <v>3469</v>
      </c>
      <c r="C3060" s="35" t="s">
        <v>2557</v>
      </c>
      <c r="D3060" s="35" t="s">
        <v>28</v>
      </c>
      <c r="E3060" s="35" t="str">
        <f t="shared" si="141"/>
        <v>M</v>
      </c>
      <c r="F3060" s="35">
        <v>60</v>
      </c>
      <c r="G3060" s="35" t="s">
        <v>7579</v>
      </c>
      <c r="H3060" s="35" t="s">
        <v>4049</v>
      </c>
      <c r="I3060" s="35" t="s">
        <v>32</v>
      </c>
      <c r="J3060" s="48" t="s">
        <v>13922</v>
      </c>
      <c r="K3060" s="35">
        <v>64</v>
      </c>
      <c r="L3060" s="49" t="s">
        <v>33</v>
      </c>
      <c r="M3060" s="50" t="str">
        <f>VLOOKUP(Table6[[#This Row],[Product]],Table3[],2)</f>
        <v>Megawidget L</v>
      </c>
      <c r="N3060" s="50" t="str">
        <f t="shared" si="142"/>
        <v>Mar</v>
      </c>
      <c r="O3060" s="56">
        <f t="shared" si="143"/>
        <v>2022</v>
      </c>
      <c r="P3060" s="51">
        <f>VLOOKUP(Table6[[#This Row],[Product]],Table3[],3)</f>
        <v>1.79</v>
      </c>
      <c r="Q3060" s="35">
        <f>VLOOKUP(Table6[[#This Row],[Product]],Table3[],4)</f>
        <v>24</v>
      </c>
      <c r="R3060" s="35">
        <f>Table6[[#This Row],[Quantity]]*Table6[[#This Row],[Case]]</f>
        <v>1536</v>
      </c>
      <c r="S3060" s="35">
        <f>Table6[[#This Row],[Total Sales]]*Table6[[#This Row],[Cost]]</f>
        <v>2749.44</v>
      </c>
    </row>
    <row r="3061" spans="1:19" x14ac:dyDescent="0.3">
      <c r="A3061" s="54">
        <v>3142</v>
      </c>
      <c r="B3061" s="35" t="s">
        <v>7580</v>
      </c>
      <c r="C3061" s="35" t="s">
        <v>3322</v>
      </c>
      <c r="D3061" s="35" t="s">
        <v>51</v>
      </c>
      <c r="E3061" s="35" t="str">
        <f t="shared" si="141"/>
        <v>F</v>
      </c>
      <c r="F3061" s="35">
        <v>60</v>
      </c>
      <c r="G3061" s="35" t="s">
        <v>7581</v>
      </c>
      <c r="H3061" s="35" t="s">
        <v>5867</v>
      </c>
      <c r="I3061" s="35" t="s">
        <v>32</v>
      </c>
      <c r="J3061" s="48" t="s">
        <v>13822</v>
      </c>
      <c r="K3061" s="35">
        <v>57</v>
      </c>
      <c r="L3061" s="49" t="s">
        <v>54</v>
      </c>
      <c r="M3061" s="50" t="str">
        <f>VLOOKUP(Table6[[#This Row],[Product]],Table3[],2)</f>
        <v>Megawidget S</v>
      </c>
      <c r="N3061" s="50" t="str">
        <f t="shared" si="142"/>
        <v>May</v>
      </c>
      <c r="O3061" s="56">
        <f t="shared" si="143"/>
        <v>2022</v>
      </c>
      <c r="P3061" s="51">
        <f>VLOOKUP(Table6[[#This Row],[Product]],Table3[],3)</f>
        <v>0.69</v>
      </c>
      <c r="Q3061" s="35">
        <f>VLOOKUP(Table6[[#This Row],[Product]],Table3[],4)</f>
        <v>24</v>
      </c>
      <c r="R3061" s="35">
        <f>Table6[[#This Row],[Quantity]]*Table6[[#This Row],[Case]]</f>
        <v>1368</v>
      </c>
      <c r="S3061" s="35">
        <f>Table6[[#This Row],[Total Sales]]*Table6[[#This Row],[Cost]]</f>
        <v>943.92</v>
      </c>
    </row>
    <row r="3062" spans="1:19" x14ac:dyDescent="0.3">
      <c r="A3062" s="54">
        <v>3143</v>
      </c>
      <c r="B3062" s="35" t="s">
        <v>7582</v>
      </c>
      <c r="C3062" s="35" t="s">
        <v>4237</v>
      </c>
      <c r="D3062" s="35" t="s">
        <v>28</v>
      </c>
      <c r="E3062" s="35" t="str">
        <f t="shared" si="141"/>
        <v>M</v>
      </c>
      <c r="F3062" s="35">
        <v>60</v>
      </c>
      <c r="G3062" s="35" t="s">
        <v>7583</v>
      </c>
      <c r="H3062" s="35" t="s">
        <v>7584</v>
      </c>
      <c r="I3062" s="35" t="s">
        <v>32</v>
      </c>
      <c r="J3062" s="48" t="s">
        <v>13671</v>
      </c>
      <c r="K3062" s="35">
        <v>97</v>
      </c>
      <c r="L3062" s="49" t="s">
        <v>64</v>
      </c>
      <c r="M3062" s="50" t="str">
        <f>VLOOKUP(Table6[[#This Row],[Product]],Table3[],2)</f>
        <v>Ultrathing V4</v>
      </c>
      <c r="N3062" s="50" t="str">
        <f t="shared" si="142"/>
        <v>May</v>
      </c>
      <c r="O3062" s="56">
        <f t="shared" si="143"/>
        <v>2022</v>
      </c>
      <c r="P3062" s="51">
        <f>VLOOKUP(Table6[[#This Row],[Product]],Table3[],3)</f>
        <v>3.99</v>
      </c>
      <c r="Q3062" s="35">
        <f>VLOOKUP(Table6[[#This Row],[Product]],Table3[],4)</f>
        <v>24</v>
      </c>
      <c r="R3062" s="35">
        <f>Table6[[#This Row],[Quantity]]*Table6[[#This Row],[Case]]</f>
        <v>2328</v>
      </c>
      <c r="S3062" s="35">
        <f>Table6[[#This Row],[Total Sales]]*Table6[[#This Row],[Cost]]</f>
        <v>9288.7200000000012</v>
      </c>
    </row>
    <row r="3063" spans="1:19" x14ac:dyDescent="0.3">
      <c r="A3063" s="54">
        <v>3144</v>
      </c>
      <c r="B3063" s="35" t="s">
        <v>7585</v>
      </c>
      <c r="C3063" s="35" t="s">
        <v>1851</v>
      </c>
      <c r="D3063" s="35" t="s">
        <v>51</v>
      </c>
      <c r="E3063" s="35" t="str">
        <f t="shared" si="141"/>
        <v>F</v>
      </c>
      <c r="F3063" s="35">
        <v>90</v>
      </c>
      <c r="G3063" s="35" t="s">
        <v>7586</v>
      </c>
      <c r="H3063" s="35" t="s">
        <v>3666</v>
      </c>
      <c r="I3063" s="35" t="s">
        <v>1483</v>
      </c>
      <c r="J3063" s="48">
        <v>44445</v>
      </c>
      <c r="K3063" s="35">
        <v>13</v>
      </c>
      <c r="L3063" s="49" t="s">
        <v>39</v>
      </c>
      <c r="M3063" s="50" t="str">
        <f>VLOOKUP(Table6[[#This Row],[Product]],Table3[],2)</f>
        <v>Ultrathing V1</v>
      </c>
      <c r="N3063" s="50" t="str">
        <f t="shared" si="142"/>
        <v>Sep</v>
      </c>
      <c r="O3063" s="56">
        <f t="shared" si="143"/>
        <v>2021</v>
      </c>
      <c r="P3063" s="51">
        <f>VLOOKUP(Table6[[#This Row],[Product]],Table3[],3)</f>
        <v>1.79</v>
      </c>
      <c r="Q3063" s="35">
        <f>VLOOKUP(Table6[[#This Row],[Product]],Table3[],4)</f>
        <v>17</v>
      </c>
      <c r="R3063" s="35">
        <f>Table6[[#This Row],[Quantity]]*Table6[[#This Row],[Case]]</f>
        <v>221</v>
      </c>
      <c r="S3063" s="35">
        <f>Table6[[#This Row],[Total Sales]]*Table6[[#This Row],[Cost]]</f>
        <v>395.59000000000003</v>
      </c>
    </row>
    <row r="3064" spans="1:19" x14ac:dyDescent="0.3">
      <c r="A3064" s="54">
        <v>3145</v>
      </c>
      <c r="B3064" s="35" t="s">
        <v>7587</v>
      </c>
      <c r="C3064" s="35" t="s">
        <v>7588</v>
      </c>
      <c r="D3064" s="35" t="s">
        <v>51</v>
      </c>
      <c r="E3064" s="35" t="str">
        <f t="shared" si="141"/>
        <v>F</v>
      </c>
      <c r="F3064" s="35">
        <v>30</v>
      </c>
      <c r="G3064" s="35" t="s">
        <v>7589</v>
      </c>
      <c r="H3064" s="35" t="s">
        <v>974</v>
      </c>
      <c r="I3064" s="35" t="s">
        <v>32</v>
      </c>
      <c r="J3064" s="48" t="s">
        <v>13814</v>
      </c>
      <c r="K3064" s="35">
        <v>99</v>
      </c>
      <c r="L3064" s="49" t="s">
        <v>159</v>
      </c>
      <c r="M3064" s="50" t="str">
        <f>VLOOKUP(Table6[[#This Row],[Product]],Table3[],2)</f>
        <v>Ultrathing V3</v>
      </c>
      <c r="N3064" s="50" t="str">
        <f t="shared" si="142"/>
        <v>Mar</v>
      </c>
      <c r="O3064" s="56">
        <f t="shared" si="143"/>
        <v>2022</v>
      </c>
      <c r="P3064" s="51">
        <f>VLOOKUP(Table6[[#This Row],[Product]],Table3[],3)</f>
        <v>3.39</v>
      </c>
      <c r="Q3064" s="35">
        <f>VLOOKUP(Table6[[#This Row],[Product]],Table3[],4)</f>
        <v>24</v>
      </c>
      <c r="R3064" s="35">
        <f>Table6[[#This Row],[Quantity]]*Table6[[#This Row],[Case]]</f>
        <v>2376</v>
      </c>
      <c r="S3064" s="35">
        <f>Table6[[#This Row],[Total Sales]]*Table6[[#This Row],[Cost]]</f>
        <v>8054.64</v>
      </c>
    </row>
    <row r="3065" spans="1:19" x14ac:dyDescent="0.3">
      <c r="A3065" s="54">
        <v>3146</v>
      </c>
      <c r="B3065" s="35" t="s">
        <v>504</v>
      </c>
      <c r="C3065" s="35" t="s">
        <v>1047</v>
      </c>
      <c r="D3065" s="35" t="s">
        <v>28</v>
      </c>
      <c r="E3065" s="35" t="str">
        <f t="shared" si="141"/>
        <v>M</v>
      </c>
      <c r="F3065" s="35">
        <v>30</v>
      </c>
      <c r="G3065" s="35" t="s">
        <v>7590</v>
      </c>
      <c r="H3065" s="35" t="s">
        <v>834</v>
      </c>
      <c r="I3065" s="35" t="s">
        <v>32</v>
      </c>
      <c r="J3065" s="48">
        <v>44747</v>
      </c>
      <c r="K3065" s="35">
        <v>54</v>
      </c>
      <c r="L3065" s="49" t="s">
        <v>20</v>
      </c>
      <c r="M3065" s="50" t="str">
        <f>VLOOKUP(Table6[[#This Row],[Product]],Table3[],2)</f>
        <v>Hyperwotsit</v>
      </c>
      <c r="N3065" s="50" t="str">
        <f t="shared" si="142"/>
        <v>Jul</v>
      </c>
      <c r="O3065" s="56">
        <f t="shared" si="143"/>
        <v>2022</v>
      </c>
      <c r="P3065" s="51">
        <f>VLOOKUP(Table6[[#This Row],[Product]],Table3[],3)</f>
        <v>2.0099999999999998</v>
      </c>
      <c r="Q3065" s="35">
        <f>VLOOKUP(Table6[[#This Row],[Product]],Table3[],4)</f>
        <v>20</v>
      </c>
      <c r="R3065" s="35">
        <f>Table6[[#This Row],[Quantity]]*Table6[[#This Row],[Case]]</f>
        <v>1080</v>
      </c>
      <c r="S3065" s="35">
        <f>Table6[[#This Row],[Total Sales]]*Table6[[#This Row],[Cost]]</f>
        <v>2170.7999999999997</v>
      </c>
    </row>
    <row r="3066" spans="1:19" x14ac:dyDescent="0.3">
      <c r="A3066" s="54">
        <v>3147</v>
      </c>
      <c r="B3066" s="35" t="s">
        <v>4625</v>
      </c>
      <c r="C3066" s="35" t="s">
        <v>3968</v>
      </c>
      <c r="D3066" s="35" t="s">
        <v>28</v>
      </c>
      <c r="E3066" s="35" t="str">
        <f t="shared" si="141"/>
        <v>M</v>
      </c>
      <c r="F3066" s="35">
        <v>30</v>
      </c>
      <c r="G3066" s="35" t="s">
        <v>7591</v>
      </c>
      <c r="H3066" s="35" t="s">
        <v>1615</v>
      </c>
      <c r="I3066" s="35" t="s">
        <v>32</v>
      </c>
      <c r="J3066" s="48" t="s">
        <v>13745</v>
      </c>
      <c r="K3066" s="35">
        <v>62</v>
      </c>
      <c r="L3066" s="49" t="s">
        <v>33</v>
      </c>
      <c r="M3066" s="50" t="str">
        <f>VLOOKUP(Table6[[#This Row],[Product]],Table3[],2)</f>
        <v>Megawidget L</v>
      </c>
      <c r="N3066" s="50" t="str">
        <f t="shared" si="142"/>
        <v>Nov</v>
      </c>
      <c r="O3066" s="56">
        <f t="shared" si="143"/>
        <v>2020</v>
      </c>
      <c r="P3066" s="51">
        <f>VLOOKUP(Table6[[#This Row],[Product]],Table3[],3)</f>
        <v>1.79</v>
      </c>
      <c r="Q3066" s="35">
        <f>VLOOKUP(Table6[[#This Row],[Product]],Table3[],4)</f>
        <v>24</v>
      </c>
      <c r="R3066" s="35">
        <f>Table6[[#This Row],[Quantity]]*Table6[[#This Row],[Case]]</f>
        <v>1488</v>
      </c>
      <c r="S3066" s="35">
        <f>Table6[[#This Row],[Total Sales]]*Table6[[#This Row],[Cost]]</f>
        <v>2663.52</v>
      </c>
    </row>
    <row r="3067" spans="1:19" x14ac:dyDescent="0.3">
      <c r="A3067" s="54">
        <v>3148</v>
      </c>
      <c r="B3067" s="35" t="s">
        <v>7592</v>
      </c>
      <c r="C3067" s="35" t="s">
        <v>7593</v>
      </c>
      <c r="D3067" s="35" t="s">
        <v>15</v>
      </c>
      <c r="E3067" s="35" t="str">
        <f t="shared" si="141"/>
        <v>F</v>
      </c>
      <c r="F3067" s="35">
        <v>90</v>
      </c>
      <c r="G3067" s="35" t="s">
        <v>7594</v>
      </c>
      <c r="H3067" s="35" t="s">
        <v>1210</v>
      </c>
      <c r="I3067" s="35" t="s">
        <v>294</v>
      </c>
      <c r="J3067" s="48" t="s">
        <v>14031</v>
      </c>
      <c r="K3067" s="35">
        <v>15</v>
      </c>
      <c r="L3067" s="49" t="s">
        <v>80</v>
      </c>
      <c r="M3067" s="50" t="str">
        <f>VLOOKUP(Table6[[#This Row],[Product]],Table3[],2)</f>
        <v>Ultrathing V2</v>
      </c>
      <c r="N3067" s="50" t="str">
        <f t="shared" si="142"/>
        <v>Dec</v>
      </c>
      <c r="O3067" s="56">
        <f t="shared" si="143"/>
        <v>2021</v>
      </c>
      <c r="P3067" s="51">
        <f>VLOOKUP(Table6[[#This Row],[Product]],Table3[],3)</f>
        <v>2.95</v>
      </c>
      <c r="Q3067" s="35">
        <f>VLOOKUP(Table6[[#This Row],[Product]],Table3[],4)</f>
        <v>20</v>
      </c>
      <c r="R3067" s="35">
        <f>Table6[[#This Row],[Quantity]]*Table6[[#This Row],[Case]]</f>
        <v>300</v>
      </c>
      <c r="S3067" s="35">
        <f>Table6[[#This Row],[Total Sales]]*Table6[[#This Row],[Cost]]</f>
        <v>885</v>
      </c>
    </row>
    <row r="3068" spans="1:19" x14ac:dyDescent="0.3">
      <c r="A3068" s="54">
        <v>3149</v>
      </c>
      <c r="B3068" s="35" t="s">
        <v>7595</v>
      </c>
      <c r="C3068" s="35" t="s">
        <v>414</v>
      </c>
      <c r="D3068" s="35" t="s">
        <v>28</v>
      </c>
      <c r="E3068" s="35" t="str">
        <f t="shared" si="141"/>
        <v>M</v>
      </c>
      <c r="F3068" s="35">
        <v>60</v>
      </c>
      <c r="G3068" s="35" t="s">
        <v>7596</v>
      </c>
      <c r="H3068" s="35" t="s">
        <v>1667</v>
      </c>
      <c r="I3068" s="35" t="s">
        <v>32</v>
      </c>
      <c r="J3068" s="48" t="s">
        <v>13876</v>
      </c>
      <c r="K3068" s="35">
        <v>75</v>
      </c>
      <c r="L3068" s="49" t="s">
        <v>80</v>
      </c>
      <c r="M3068" s="50" t="str">
        <f>VLOOKUP(Table6[[#This Row],[Product]],Table3[],2)</f>
        <v>Ultrathing V2</v>
      </c>
      <c r="N3068" s="50" t="str">
        <f t="shared" si="142"/>
        <v>Jul</v>
      </c>
      <c r="O3068" s="56">
        <f t="shared" si="143"/>
        <v>2022</v>
      </c>
      <c r="P3068" s="51">
        <f>VLOOKUP(Table6[[#This Row],[Product]],Table3[],3)</f>
        <v>2.95</v>
      </c>
      <c r="Q3068" s="35">
        <f>VLOOKUP(Table6[[#This Row],[Product]],Table3[],4)</f>
        <v>20</v>
      </c>
      <c r="R3068" s="35">
        <f>Table6[[#This Row],[Quantity]]*Table6[[#This Row],[Case]]</f>
        <v>1500</v>
      </c>
      <c r="S3068" s="35">
        <f>Table6[[#This Row],[Total Sales]]*Table6[[#This Row],[Cost]]</f>
        <v>4425</v>
      </c>
    </row>
    <row r="3069" spans="1:19" x14ac:dyDescent="0.3">
      <c r="A3069" s="54">
        <v>3150</v>
      </c>
      <c r="B3069" s="35" t="s">
        <v>7176</v>
      </c>
      <c r="C3069" s="35" t="s">
        <v>277</v>
      </c>
      <c r="D3069" s="35" t="s">
        <v>28</v>
      </c>
      <c r="E3069" s="35" t="str">
        <f t="shared" si="141"/>
        <v>M</v>
      </c>
      <c r="F3069" s="35">
        <v>60</v>
      </c>
      <c r="G3069" s="35" t="s">
        <v>7597</v>
      </c>
      <c r="H3069" s="35" t="s">
        <v>4098</v>
      </c>
      <c r="I3069" s="35" t="s">
        <v>1889</v>
      </c>
      <c r="J3069" s="48" t="s">
        <v>13745</v>
      </c>
      <c r="K3069" s="35">
        <v>15</v>
      </c>
      <c r="L3069" s="49" t="s">
        <v>64</v>
      </c>
      <c r="M3069" s="50" t="str">
        <f>VLOOKUP(Table6[[#This Row],[Product]],Table3[],2)</f>
        <v>Ultrathing V4</v>
      </c>
      <c r="N3069" s="50" t="str">
        <f t="shared" si="142"/>
        <v>Nov</v>
      </c>
      <c r="O3069" s="56">
        <f t="shared" si="143"/>
        <v>2020</v>
      </c>
      <c r="P3069" s="51">
        <f>VLOOKUP(Table6[[#This Row],[Product]],Table3[],3)</f>
        <v>3.99</v>
      </c>
      <c r="Q3069" s="35">
        <f>VLOOKUP(Table6[[#This Row],[Product]],Table3[],4)</f>
        <v>24</v>
      </c>
      <c r="R3069" s="35">
        <f>Table6[[#This Row],[Quantity]]*Table6[[#This Row],[Case]]</f>
        <v>360</v>
      </c>
      <c r="S3069" s="35">
        <f>Table6[[#This Row],[Total Sales]]*Table6[[#This Row],[Cost]]</f>
        <v>1436.4</v>
      </c>
    </row>
    <row r="3070" spans="1:19" x14ac:dyDescent="0.3">
      <c r="A3070" s="54">
        <v>3151</v>
      </c>
      <c r="B3070" s="35" t="s">
        <v>3655</v>
      </c>
      <c r="C3070" s="35" t="s">
        <v>4399</v>
      </c>
      <c r="D3070" s="35" t="s">
        <v>28</v>
      </c>
      <c r="E3070" s="35" t="str">
        <f t="shared" si="141"/>
        <v>M</v>
      </c>
      <c r="F3070" s="35">
        <v>60</v>
      </c>
      <c r="G3070" s="35" t="s">
        <v>7597</v>
      </c>
      <c r="H3070" s="35" t="s">
        <v>7598</v>
      </c>
      <c r="I3070" s="35" t="s">
        <v>187</v>
      </c>
      <c r="J3070" s="48" t="s">
        <v>13788</v>
      </c>
      <c r="K3070" s="35">
        <v>50</v>
      </c>
      <c r="L3070" s="49" t="s">
        <v>54</v>
      </c>
      <c r="M3070" s="50" t="str">
        <f>VLOOKUP(Table6[[#This Row],[Product]],Table3[],2)</f>
        <v>Megawidget S</v>
      </c>
      <c r="N3070" s="50" t="str">
        <f t="shared" si="142"/>
        <v>Oct</v>
      </c>
      <c r="O3070" s="56">
        <f t="shared" si="143"/>
        <v>2020</v>
      </c>
      <c r="P3070" s="51">
        <f>VLOOKUP(Table6[[#This Row],[Product]],Table3[],3)</f>
        <v>0.69</v>
      </c>
      <c r="Q3070" s="35">
        <f>VLOOKUP(Table6[[#This Row],[Product]],Table3[],4)</f>
        <v>24</v>
      </c>
      <c r="R3070" s="35">
        <f>Table6[[#This Row],[Quantity]]*Table6[[#This Row],[Case]]</f>
        <v>1200</v>
      </c>
      <c r="S3070" s="35">
        <f>Table6[[#This Row],[Total Sales]]*Table6[[#This Row],[Cost]]</f>
        <v>827.99999999999989</v>
      </c>
    </row>
    <row r="3071" spans="1:19" x14ac:dyDescent="0.3">
      <c r="A3071" s="54">
        <v>3152</v>
      </c>
      <c r="B3071" s="35" t="s">
        <v>1703</v>
      </c>
      <c r="C3071" s="35" t="s">
        <v>131</v>
      </c>
      <c r="D3071" s="35" t="s">
        <v>28</v>
      </c>
      <c r="E3071" s="35" t="str">
        <f t="shared" si="141"/>
        <v>M</v>
      </c>
      <c r="F3071" s="35">
        <v>30</v>
      </c>
      <c r="G3071" s="35" t="s">
        <v>7599</v>
      </c>
      <c r="H3071" s="35" t="s">
        <v>607</v>
      </c>
      <c r="I3071" s="35" t="s">
        <v>32</v>
      </c>
      <c r="J3071" s="48" t="s">
        <v>14140</v>
      </c>
      <c r="K3071" s="35">
        <v>44</v>
      </c>
      <c r="L3071" s="49" t="s">
        <v>54</v>
      </c>
      <c r="M3071" s="50" t="str">
        <f>VLOOKUP(Table6[[#This Row],[Product]],Table3[],2)</f>
        <v>Megawidget S</v>
      </c>
      <c r="N3071" s="50" t="str">
        <f t="shared" si="142"/>
        <v>Jun</v>
      </c>
      <c r="O3071" s="56">
        <f t="shared" si="143"/>
        <v>2021</v>
      </c>
      <c r="P3071" s="51">
        <f>VLOOKUP(Table6[[#This Row],[Product]],Table3[],3)</f>
        <v>0.69</v>
      </c>
      <c r="Q3071" s="35">
        <f>VLOOKUP(Table6[[#This Row],[Product]],Table3[],4)</f>
        <v>24</v>
      </c>
      <c r="R3071" s="35">
        <f>Table6[[#This Row],[Quantity]]*Table6[[#This Row],[Case]]</f>
        <v>1056</v>
      </c>
      <c r="S3071" s="35">
        <f>Table6[[#This Row],[Total Sales]]*Table6[[#This Row],[Cost]]</f>
        <v>728.64</v>
      </c>
    </row>
    <row r="3072" spans="1:19" x14ac:dyDescent="0.3">
      <c r="A3072" s="54">
        <v>3153</v>
      </c>
      <c r="B3072" s="35" t="s">
        <v>7245</v>
      </c>
      <c r="C3072" s="35" t="s">
        <v>161</v>
      </c>
      <c r="D3072" s="35" t="s">
        <v>51</v>
      </c>
      <c r="E3072" s="35" t="str">
        <f t="shared" si="141"/>
        <v>F</v>
      </c>
      <c r="F3072" s="35">
        <v>30</v>
      </c>
      <c r="G3072" s="35" t="s">
        <v>7600</v>
      </c>
      <c r="H3072" s="35" t="s">
        <v>1515</v>
      </c>
      <c r="I3072" s="35" t="s">
        <v>124</v>
      </c>
      <c r="J3072" s="48">
        <v>44116</v>
      </c>
      <c r="K3072" s="35">
        <v>53</v>
      </c>
      <c r="L3072" s="49" t="s">
        <v>101</v>
      </c>
      <c r="M3072" s="50" t="str">
        <f>VLOOKUP(Table6[[#This Row],[Product]],Table3[],2)</f>
        <v>Superwossname</v>
      </c>
      <c r="N3072" s="50" t="str">
        <f t="shared" si="142"/>
        <v>Oct</v>
      </c>
      <c r="O3072" s="56">
        <f t="shared" si="143"/>
        <v>2020</v>
      </c>
      <c r="P3072" s="51">
        <f>VLOOKUP(Table6[[#This Row],[Product]],Table3[],3)</f>
        <v>3.49</v>
      </c>
      <c r="Q3072" s="35">
        <f>VLOOKUP(Table6[[#This Row],[Product]],Table3[],4)</f>
        <v>20</v>
      </c>
      <c r="R3072" s="35">
        <f>Table6[[#This Row],[Quantity]]*Table6[[#This Row],[Case]]</f>
        <v>1060</v>
      </c>
      <c r="S3072" s="35">
        <f>Table6[[#This Row],[Total Sales]]*Table6[[#This Row],[Cost]]</f>
        <v>3699.4</v>
      </c>
    </row>
    <row r="3073" spans="1:19" x14ac:dyDescent="0.3">
      <c r="A3073" s="54">
        <v>3154</v>
      </c>
      <c r="B3073" s="35" t="s">
        <v>6616</v>
      </c>
      <c r="C3073" s="35" t="s">
        <v>2518</v>
      </c>
      <c r="D3073" s="35" t="s">
        <v>15</v>
      </c>
      <c r="E3073" s="35" t="str">
        <f t="shared" si="141"/>
        <v>F</v>
      </c>
      <c r="F3073" s="35">
        <v>60</v>
      </c>
      <c r="G3073" s="35" t="s">
        <v>7601</v>
      </c>
      <c r="H3073" s="35" t="s">
        <v>3206</v>
      </c>
      <c r="I3073" s="35" t="s">
        <v>1199</v>
      </c>
      <c r="J3073" s="48" t="s">
        <v>14200</v>
      </c>
      <c r="K3073" s="35">
        <v>89</v>
      </c>
      <c r="L3073" s="49" t="s">
        <v>159</v>
      </c>
      <c r="M3073" s="50" t="str">
        <f>VLOOKUP(Table6[[#This Row],[Product]],Table3[],2)</f>
        <v>Ultrathing V3</v>
      </c>
      <c r="N3073" s="50" t="str">
        <f t="shared" si="142"/>
        <v>May</v>
      </c>
      <c r="O3073" s="56">
        <f t="shared" si="143"/>
        <v>2021</v>
      </c>
      <c r="P3073" s="51">
        <f>VLOOKUP(Table6[[#This Row],[Product]],Table3[],3)</f>
        <v>3.39</v>
      </c>
      <c r="Q3073" s="35">
        <f>VLOOKUP(Table6[[#This Row],[Product]],Table3[],4)</f>
        <v>24</v>
      </c>
      <c r="R3073" s="35">
        <f>Table6[[#This Row],[Quantity]]*Table6[[#This Row],[Case]]</f>
        <v>2136</v>
      </c>
      <c r="S3073" s="35">
        <f>Table6[[#This Row],[Total Sales]]*Table6[[#This Row],[Cost]]</f>
        <v>7241.04</v>
      </c>
    </row>
    <row r="3074" spans="1:19" x14ac:dyDescent="0.3">
      <c r="A3074" s="54">
        <v>3155</v>
      </c>
      <c r="B3074" s="35" t="s">
        <v>4224</v>
      </c>
      <c r="C3074" s="35" t="s">
        <v>210</v>
      </c>
      <c r="D3074" s="35" t="s">
        <v>28</v>
      </c>
      <c r="E3074" s="35" t="str">
        <f t="shared" si="141"/>
        <v>M</v>
      </c>
      <c r="F3074" s="35">
        <v>60</v>
      </c>
      <c r="G3074" s="35" t="s">
        <v>7602</v>
      </c>
      <c r="H3074" s="35" t="s">
        <v>1845</v>
      </c>
      <c r="I3074" s="35" t="s">
        <v>294</v>
      </c>
      <c r="J3074" s="48" t="s">
        <v>14238</v>
      </c>
      <c r="K3074" s="35">
        <v>67</v>
      </c>
      <c r="L3074" s="49" t="s">
        <v>54</v>
      </c>
      <c r="M3074" s="50" t="str">
        <f>VLOOKUP(Table6[[#This Row],[Product]],Table3[],2)</f>
        <v>Megawidget S</v>
      </c>
      <c r="N3074" s="50" t="str">
        <f t="shared" si="142"/>
        <v>Oct</v>
      </c>
      <c r="O3074" s="56">
        <f t="shared" si="143"/>
        <v>2021</v>
      </c>
      <c r="P3074" s="51">
        <f>VLOOKUP(Table6[[#This Row],[Product]],Table3[],3)</f>
        <v>0.69</v>
      </c>
      <c r="Q3074" s="35">
        <f>VLOOKUP(Table6[[#This Row],[Product]],Table3[],4)</f>
        <v>24</v>
      </c>
      <c r="R3074" s="35">
        <f>Table6[[#This Row],[Quantity]]*Table6[[#This Row],[Case]]</f>
        <v>1608</v>
      </c>
      <c r="S3074" s="35">
        <f>Table6[[#This Row],[Total Sales]]*Table6[[#This Row],[Cost]]</f>
        <v>1109.52</v>
      </c>
    </row>
    <row r="3075" spans="1:19" x14ac:dyDescent="0.3">
      <c r="A3075" s="54">
        <v>3156</v>
      </c>
      <c r="B3075" s="35" t="s">
        <v>3973</v>
      </c>
      <c r="C3075" s="35" t="s">
        <v>5145</v>
      </c>
      <c r="D3075" s="35" t="s">
        <v>28</v>
      </c>
      <c r="E3075" s="35" t="str">
        <f t="shared" ref="E3075:E3138" si="144">IF(OR(D3075="Mrs", D3075="Miss", D3075="Ms"), "F", IF(OR(D3075="Mr"), "M", IF(OR(D3075="Dr", D3075="Prof", D3075="Rev"), "M/F", "")))</f>
        <v>M</v>
      </c>
      <c r="F3075" s="35">
        <v>30</v>
      </c>
      <c r="G3075" s="35" t="s">
        <v>7603</v>
      </c>
      <c r="H3075" s="35" t="s">
        <v>4441</v>
      </c>
      <c r="I3075" s="35" t="s">
        <v>146</v>
      </c>
      <c r="J3075" s="48">
        <v>44715</v>
      </c>
      <c r="K3075" s="35">
        <v>31</v>
      </c>
      <c r="L3075" s="49" t="s">
        <v>64</v>
      </c>
      <c r="M3075" s="50" t="str">
        <f>VLOOKUP(Table6[[#This Row],[Product]],Table3[],2)</f>
        <v>Ultrathing V4</v>
      </c>
      <c r="N3075" s="50" t="str">
        <f t="shared" ref="N3075:N3138" si="145">TEXT(J3075,"mmm")</f>
        <v>Jun</v>
      </c>
      <c r="O3075" s="56">
        <f t="shared" ref="O3075:O3138" si="146">YEAR(J3075)</f>
        <v>2022</v>
      </c>
      <c r="P3075" s="51">
        <f>VLOOKUP(Table6[[#This Row],[Product]],Table3[],3)</f>
        <v>3.99</v>
      </c>
      <c r="Q3075" s="35">
        <f>VLOOKUP(Table6[[#This Row],[Product]],Table3[],4)</f>
        <v>24</v>
      </c>
      <c r="R3075" s="35">
        <f>Table6[[#This Row],[Quantity]]*Table6[[#This Row],[Case]]</f>
        <v>744</v>
      </c>
      <c r="S3075" s="35">
        <f>Table6[[#This Row],[Total Sales]]*Table6[[#This Row],[Cost]]</f>
        <v>2968.56</v>
      </c>
    </row>
    <row r="3076" spans="1:19" x14ac:dyDescent="0.3">
      <c r="A3076" s="54">
        <v>3157</v>
      </c>
      <c r="B3076" s="35" t="s">
        <v>921</v>
      </c>
      <c r="C3076" s="35" t="s">
        <v>5712</v>
      </c>
      <c r="D3076" s="35" t="s">
        <v>28</v>
      </c>
      <c r="E3076" s="35" t="str">
        <f t="shared" si="144"/>
        <v>M</v>
      </c>
      <c r="F3076" s="35">
        <v>90</v>
      </c>
      <c r="G3076" s="35" t="s">
        <v>7604</v>
      </c>
      <c r="H3076" s="35" t="s">
        <v>2822</v>
      </c>
      <c r="I3076" s="35" t="s">
        <v>32</v>
      </c>
      <c r="J3076" s="48" t="s">
        <v>14096</v>
      </c>
      <c r="K3076" s="35">
        <v>8</v>
      </c>
      <c r="L3076" s="49" t="s">
        <v>20</v>
      </c>
      <c r="M3076" s="50" t="str">
        <f>VLOOKUP(Table6[[#This Row],[Product]],Table3[],2)</f>
        <v>Hyperwotsit</v>
      </c>
      <c r="N3076" s="50" t="str">
        <f t="shared" si="145"/>
        <v>Aug</v>
      </c>
      <c r="O3076" s="56">
        <f t="shared" si="146"/>
        <v>2022</v>
      </c>
      <c r="P3076" s="51">
        <f>VLOOKUP(Table6[[#This Row],[Product]],Table3[],3)</f>
        <v>2.0099999999999998</v>
      </c>
      <c r="Q3076" s="35">
        <f>VLOOKUP(Table6[[#This Row],[Product]],Table3[],4)</f>
        <v>20</v>
      </c>
      <c r="R3076" s="35">
        <f>Table6[[#This Row],[Quantity]]*Table6[[#This Row],[Case]]</f>
        <v>160</v>
      </c>
      <c r="S3076" s="35">
        <f>Table6[[#This Row],[Total Sales]]*Table6[[#This Row],[Cost]]</f>
        <v>321.59999999999997</v>
      </c>
    </row>
    <row r="3077" spans="1:19" x14ac:dyDescent="0.3">
      <c r="A3077" s="54">
        <v>3158</v>
      </c>
      <c r="B3077" s="35" t="s">
        <v>1211</v>
      </c>
      <c r="C3077" s="35" t="s">
        <v>2438</v>
      </c>
      <c r="D3077" s="35" t="s">
        <v>28</v>
      </c>
      <c r="E3077" s="35" t="str">
        <f t="shared" si="144"/>
        <v>M</v>
      </c>
      <c r="F3077" s="35">
        <v>90</v>
      </c>
      <c r="G3077" s="35" t="s">
        <v>7605</v>
      </c>
      <c r="H3077" s="35" t="s">
        <v>1329</v>
      </c>
      <c r="I3077" s="35" t="s">
        <v>95</v>
      </c>
      <c r="J3077" s="48" t="s">
        <v>13806</v>
      </c>
      <c r="K3077" s="35">
        <v>89</v>
      </c>
      <c r="L3077" s="49" t="s">
        <v>20</v>
      </c>
      <c r="M3077" s="50" t="str">
        <f>VLOOKUP(Table6[[#This Row],[Product]],Table3[],2)</f>
        <v>Hyperwotsit</v>
      </c>
      <c r="N3077" s="50" t="str">
        <f t="shared" si="145"/>
        <v>Dec</v>
      </c>
      <c r="O3077" s="56">
        <f t="shared" si="146"/>
        <v>2021</v>
      </c>
      <c r="P3077" s="51">
        <f>VLOOKUP(Table6[[#This Row],[Product]],Table3[],3)</f>
        <v>2.0099999999999998</v>
      </c>
      <c r="Q3077" s="35">
        <f>VLOOKUP(Table6[[#This Row],[Product]],Table3[],4)</f>
        <v>20</v>
      </c>
      <c r="R3077" s="35">
        <f>Table6[[#This Row],[Quantity]]*Table6[[#This Row],[Case]]</f>
        <v>1780</v>
      </c>
      <c r="S3077" s="35">
        <f>Table6[[#This Row],[Total Sales]]*Table6[[#This Row],[Cost]]</f>
        <v>3577.7999999999997</v>
      </c>
    </row>
    <row r="3078" spans="1:19" x14ac:dyDescent="0.3">
      <c r="A3078" s="54">
        <v>3159</v>
      </c>
      <c r="B3078" s="35" t="s">
        <v>7606</v>
      </c>
      <c r="C3078" s="35" t="s">
        <v>7607</v>
      </c>
      <c r="D3078" s="35" t="s">
        <v>15</v>
      </c>
      <c r="E3078" s="35" t="str">
        <f t="shared" si="144"/>
        <v>F</v>
      </c>
      <c r="F3078" s="35">
        <v>60</v>
      </c>
      <c r="G3078" s="35" t="s">
        <v>7608</v>
      </c>
      <c r="H3078" s="35" t="s">
        <v>5521</v>
      </c>
      <c r="I3078" s="35" t="s">
        <v>25</v>
      </c>
      <c r="J3078" s="48">
        <v>44107</v>
      </c>
      <c r="K3078" s="35">
        <v>58</v>
      </c>
      <c r="L3078" s="49" t="s">
        <v>159</v>
      </c>
      <c r="M3078" s="50" t="str">
        <f>VLOOKUP(Table6[[#This Row],[Product]],Table3[],2)</f>
        <v>Ultrathing V3</v>
      </c>
      <c r="N3078" s="50" t="str">
        <f t="shared" si="145"/>
        <v>Oct</v>
      </c>
      <c r="O3078" s="56">
        <f t="shared" si="146"/>
        <v>2020</v>
      </c>
      <c r="P3078" s="51">
        <f>VLOOKUP(Table6[[#This Row],[Product]],Table3[],3)</f>
        <v>3.39</v>
      </c>
      <c r="Q3078" s="35">
        <f>VLOOKUP(Table6[[#This Row],[Product]],Table3[],4)</f>
        <v>24</v>
      </c>
      <c r="R3078" s="35">
        <f>Table6[[#This Row],[Quantity]]*Table6[[#This Row],[Case]]</f>
        <v>1392</v>
      </c>
      <c r="S3078" s="35">
        <f>Table6[[#This Row],[Total Sales]]*Table6[[#This Row],[Cost]]</f>
        <v>4718.88</v>
      </c>
    </row>
    <row r="3079" spans="1:19" x14ac:dyDescent="0.3">
      <c r="A3079" s="54">
        <v>3160</v>
      </c>
      <c r="B3079" s="35" t="s">
        <v>2371</v>
      </c>
      <c r="C3079" s="35" t="s">
        <v>7187</v>
      </c>
      <c r="D3079" s="35" t="s">
        <v>51</v>
      </c>
      <c r="E3079" s="35" t="str">
        <f t="shared" si="144"/>
        <v>F</v>
      </c>
      <c r="F3079" s="35">
        <v>30</v>
      </c>
      <c r="G3079" s="35" t="s">
        <v>7609</v>
      </c>
      <c r="H3079" s="35" t="s">
        <v>6259</v>
      </c>
      <c r="I3079" s="35" t="s">
        <v>6260</v>
      </c>
      <c r="J3079" s="48" t="s">
        <v>14175</v>
      </c>
      <c r="K3079" s="35">
        <v>2</v>
      </c>
      <c r="L3079" s="49" t="s">
        <v>20</v>
      </c>
      <c r="M3079" s="50" t="str">
        <f>VLOOKUP(Table6[[#This Row],[Product]],Table3[],2)</f>
        <v>Hyperwotsit</v>
      </c>
      <c r="N3079" s="50" t="str">
        <f t="shared" si="145"/>
        <v>Sep</v>
      </c>
      <c r="O3079" s="56">
        <f t="shared" si="146"/>
        <v>2021</v>
      </c>
      <c r="P3079" s="51">
        <f>VLOOKUP(Table6[[#This Row],[Product]],Table3[],3)</f>
        <v>2.0099999999999998</v>
      </c>
      <c r="Q3079" s="35">
        <f>VLOOKUP(Table6[[#This Row],[Product]],Table3[],4)</f>
        <v>20</v>
      </c>
      <c r="R3079" s="35">
        <f>Table6[[#This Row],[Quantity]]*Table6[[#This Row],[Case]]</f>
        <v>40</v>
      </c>
      <c r="S3079" s="35">
        <f>Table6[[#This Row],[Total Sales]]*Table6[[#This Row],[Cost]]</f>
        <v>80.399999999999991</v>
      </c>
    </row>
    <row r="3080" spans="1:19" x14ac:dyDescent="0.3">
      <c r="A3080" s="54">
        <v>3161</v>
      </c>
      <c r="B3080" s="35" t="s">
        <v>5272</v>
      </c>
      <c r="C3080" s="35" t="s">
        <v>2563</v>
      </c>
      <c r="D3080" s="35" t="s">
        <v>28</v>
      </c>
      <c r="E3080" s="35" t="str">
        <f t="shared" si="144"/>
        <v>M</v>
      </c>
      <c r="F3080" s="35">
        <v>30</v>
      </c>
      <c r="G3080" s="35" t="s">
        <v>7610</v>
      </c>
      <c r="H3080" s="35" t="s">
        <v>1732</v>
      </c>
      <c r="I3080" s="35" t="s">
        <v>1733</v>
      </c>
      <c r="J3080" s="48" t="s">
        <v>13970</v>
      </c>
      <c r="K3080" s="35">
        <v>74</v>
      </c>
      <c r="L3080" s="49" t="s">
        <v>39</v>
      </c>
      <c r="M3080" s="50" t="str">
        <f>VLOOKUP(Table6[[#This Row],[Product]],Table3[],2)</f>
        <v>Ultrathing V1</v>
      </c>
      <c r="N3080" s="50" t="str">
        <f t="shared" si="145"/>
        <v>Aug</v>
      </c>
      <c r="O3080" s="56">
        <f t="shared" si="146"/>
        <v>2021</v>
      </c>
      <c r="P3080" s="51">
        <f>VLOOKUP(Table6[[#This Row],[Product]],Table3[],3)</f>
        <v>1.79</v>
      </c>
      <c r="Q3080" s="35">
        <f>VLOOKUP(Table6[[#This Row],[Product]],Table3[],4)</f>
        <v>17</v>
      </c>
      <c r="R3080" s="35">
        <f>Table6[[#This Row],[Quantity]]*Table6[[#This Row],[Case]]</f>
        <v>1258</v>
      </c>
      <c r="S3080" s="35">
        <f>Table6[[#This Row],[Total Sales]]*Table6[[#This Row],[Cost]]</f>
        <v>2251.8200000000002</v>
      </c>
    </row>
    <row r="3081" spans="1:19" x14ac:dyDescent="0.3">
      <c r="A3081" s="54">
        <v>3162</v>
      </c>
      <c r="B3081" s="35" t="s">
        <v>7611</v>
      </c>
      <c r="C3081" s="35" t="s">
        <v>472</v>
      </c>
      <c r="D3081" s="35" t="s">
        <v>51</v>
      </c>
      <c r="E3081" s="35" t="str">
        <f t="shared" si="144"/>
        <v>F</v>
      </c>
      <c r="F3081" s="35">
        <v>90</v>
      </c>
      <c r="G3081" s="35" t="s">
        <v>7610</v>
      </c>
      <c r="H3081" s="35" t="s">
        <v>412</v>
      </c>
      <c r="I3081" s="35" t="s">
        <v>187</v>
      </c>
      <c r="J3081" s="48">
        <v>44198</v>
      </c>
      <c r="K3081" s="35">
        <v>6</v>
      </c>
      <c r="L3081" s="49" t="s">
        <v>70</v>
      </c>
      <c r="M3081" s="50" t="str">
        <f>VLOOKUP(Table6[[#This Row],[Product]],Table3[],2)</f>
        <v>Megawidget M</v>
      </c>
      <c r="N3081" s="50" t="str">
        <f t="shared" si="145"/>
        <v>Jan</v>
      </c>
      <c r="O3081" s="56">
        <f t="shared" si="146"/>
        <v>2021</v>
      </c>
      <c r="P3081" s="51">
        <f>VLOOKUP(Table6[[#This Row],[Product]],Table3[],3)</f>
        <v>1.29</v>
      </c>
      <c r="Q3081" s="35">
        <f>VLOOKUP(Table6[[#This Row],[Product]],Table3[],4)</f>
        <v>24</v>
      </c>
      <c r="R3081" s="35">
        <f>Table6[[#This Row],[Quantity]]*Table6[[#This Row],[Case]]</f>
        <v>144</v>
      </c>
      <c r="S3081" s="35">
        <f>Table6[[#This Row],[Total Sales]]*Table6[[#This Row],[Cost]]</f>
        <v>185.76</v>
      </c>
    </row>
    <row r="3082" spans="1:19" x14ac:dyDescent="0.3">
      <c r="A3082" s="54">
        <v>3163</v>
      </c>
      <c r="B3082" s="35" t="s">
        <v>7612</v>
      </c>
      <c r="C3082" s="35" t="s">
        <v>3535</v>
      </c>
      <c r="D3082" s="35" t="s">
        <v>92</v>
      </c>
      <c r="E3082" s="35" t="str">
        <f t="shared" si="144"/>
        <v>M/F</v>
      </c>
      <c r="F3082" s="35">
        <v>90</v>
      </c>
      <c r="G3082" s="35" t="s">
        <v>7613</v>
      </c>
      <c r="H3082" s="35" t="s">
        <v>4413</v>
      </c>
      <c r="I3082" s="35" t="s">
        <v>32</v>
      </c>
      <c r="J3082" s="48">
        <v>44106</v>
      </c>
      <c r="K3082" s="35">
        <v>33</v>
      </c>
      <c r="L3082" s="49" t="s">
        <v>54</v>
      </c>
      <c r="M3082" s="50" t="str">
        <f>VLOOKUP(Table6[[#This Row],[Product]],Table3[],2)</f>
        <v>Megawidget S</v>
      </c>
      <c r="N3082" s="50" t="str">
        <f t="shared" si="145"/>
        <v>Oct</v>
      </c>
      <c r="O3082" s="56">
        <f t="shared" si="146"/>
        <v>2020</v>
      </c>
      <c r="P3082" s="51">
        <f>VLOOKUP(Table6[[#This Row],[Product]],Table3[],3)</f>
        <v>0.69</v>
      </c>
      <c r="Q3082" s="35">
        <f>VLOOKUP(Table6[[#This Row],[Product]],Table3[],4)</f>
        <v>24</v>
      </c>
      <c r="R3082" s="35">
        <f>Table6[[#This Row],[Quantity]]*Table6[[#This Row],[Case]]</f>
        <v>792</v>
      </c>
      <c r="S3082" s="35">
        <f>Table6[[#This Row],[Total Sales]]*Table6[[#This Row],[Cost]]</f>
        <v>546.4799999999999</v>
      </c>
    </row>
    <row r="3083" spans="1:19" x14ac:dyDescent="0.3">
      <c r="A3083" s="54">
        <v>3164</v>
      </c>
      <c r="B3083" s="35" t="s">
        <v>7614</v>
      </c>
      <c r="C3083" s="35" t="s">
        <v>5290</v>
      </c>
      <c r="D3083" s="35" t="s">
        <v>41</v>
      </c>
      <c r="E3083" s="35" t="str">
        <f t="shared" si="144"/>
        <v>F</v>
      </c>
      <c r="F3083" s="35">
        <v>90</v>
      </c>
      <c r="G3083" s="35" t="s">
        <v>13535</v>
      </c>
      <c r="H3083" s="35" t="s">
        <v>868</v>
      </c>
      <c r="I3083" s="35" t="s">
        <v>32</v>
      </c>
      <c r="J3083" s="48" t="s">
        <v>13929</v>
      </c>
      <c r="K3083" s="35">
        <v>93</v>
      </c>
      <c r="L3083" s="49" t="s">
        <v>101</v>
      </c>
      <c r="M3083" s="50" t="str">
        <f>VLOOKUP(Table6[[#This Row],[Product]],Table3[],2)</f>
        <v>Superwossname</v>
      </c>
      <c r="N3083" s="50" t="str">
        <f t="shared" si="145"/>
        <v>Oct</v>
      </c>
      <c r="O3083" s="56">
        <f t="shared" si="146"/>
        <v>2021</v>
      </c>
      <c r="P3083" s="51">
        <f>VLOOKUP(Table6[[#This Row],[Product]],Table3[],3)</f>
        <v>3.49</v>
      </c>
      <c r="Q3083" s="35">
        <f>VLOOKUP(Table6[[#This Row],[Product]],Table3[],4)</f>
        <v>20</v>
      </c>
      <c r="R3083" s="35">
        <f>Table6[[#This Row],[Quantity]]*Table6[[#This Row],[Case]]</f>
        <v>1860</v>
      </c>
      <c r="S3083" s="35">
        <f>Table6[[#This Row],[Total Sales]]*Table6[[#This Row],[Cost]]</f>
        <v>6491.4000000000005</v>
      </c>
    </row>
    <row r="3084" spans="1:19" x14ac:dyDescent="0.3">
      <c r="A3084" s="54">
        <v>3166</v>
      </c>
      <c r="B3084" s="35" t="s">
        <v>2251</v>
      </c>
      <c r="C3084" s="35" t="s">
        <v>791</v>
      </c>
      <c r="D3084" s="35" t="s">
        <v>28</v>
      </c>
      <c r="E3084" s="35" t="str">
        <f t="shared" si="144"/>
        <v>M</v>
      </c>
      <c r="F3084" s="35">
        <v>60</v>
      </c>
      <c r="G3084" s="35" t="s">
        <v>7616</v>
      </c>
      <c r="H3084" s="35" t="s">
        <v>1754</v>
      </c>
      <c r="I3084" s="35" t="s">
        <v>25</v>
      </c>
      <c r="J3084" s="48">
        <v>44540</v>
      </c>
      <c r="K3084" s="35">
        <v>23</v>
      </c>
      <c r="L3084" s="49" t="s">
        <v>70</v>
      </c>
      <c r="M3084" s="50" t="str">
        <f>VLOOKUP(Table6[[#This Row],[Product]],Table3[],2)</f>
        <v>Megawidget M</v>
      </c>
      <c r="N3084" s="50" t="str">
        <f t="shared" si="145"/>
        <v>Dec</v>
      </c>
      <c r="O3084" s="56">
        <f t="shared" si="146"/>
        <v>2021</v>
      </c>
      <c r="P3084" s="51">
        <f>VLOOKUP(Table6[[#This Row],[Product]],Table3[],3)</f>
        <v>1.29</v>
      </c>
      <c r="Q3084" s="35">
        <f>VLOOKUP(Table6[[#This Row],[Product]],Table3[],4)</f>
        <v>24</v>
      </c>
      <c r="R3084" s="35">
        <f>Table6[[#This Row],[Quantity]]*Table6[[#This Row],[Case]]</f>
        <v>552</v>
      </c>
      <c r="S3084" s="35">
        <f>Table6[[#This Row],[Total Sales]]*Table6[[#This Row],[Cost]]</f>
        <v>712.08</v>
      </c>
    </row>
    <row r="3085" spans="1:19" x14ac:dyDescent="0.3">
      <c r="A3085" s="54">
        <v>3167</v>
      </c>
      <c r="B3085" s="35" t="s">
        <v>1828</v>
      </c>
      <c r="C3085" s="35" t="s">
        <v>5788</v>
      </c>
      <c r="D3085" s="35" t="s">
        <v>92</v>
      </c>
      <c r="E3085" s="35" t="str">
        <f t="shared" si="144"/>
        <v>M/F</v>
      </c>
      <c r="F3085" s="35">
        <v>30</v>
      </c>
      <c r="G3085" s="35" t="s">
        <v>7617</v>
      </c>
      <c r="H3085" s="35" t="s">
        <v>5992</v>
      </c>
      <c r="I3085" s="35" t="s">
        <v>25</v>
      </c>
      <c r="J3085" s="48">
        <v>44774</v>
      </c>
      <c r="K3085" s="35">
        <v>4</v>
      </c>
      <c r="L3085" s="49" t="s">
        <v>101</v>
      </c>
      <c r="M3085" s="50" t="str">
        <f>VLOOKUP(Table6[[#This Row],[Product]],Table3[],2)</f>
        <v>Superwossname</v>
      </c>
      <c r="N3085" s="50" t="str">
        <f t="shared" si="145"/>
        <v>Aug</v>
      </c>
      <c r="O3085" s="56">
        <f t="shared" si="146"/>
        <v>2022</v>
      </c>
      <c r="P3085" s="51">
        <f>VLOOKUP(Table6[[#This Row],[Product]],Table3[],3)</f>
        <v>3.49</v>
      </c>
      <c r="Q3085" s="35">
        <f>VLOOKUP(Table6[[#This Row],[Product]],Table3[],4)</f>
        <v>20</v>
      </c>
      <c r="R3085" s="35">
        <f>Table6[[#This Row],[Quantity]]*Table6[[#This Row],[Case]]</f>
        <v>80</v>
      </c>
      <c r="S3085" s="35">
        <f>Table6[[#This Row],[Total Sales]]*Table6[[#This Row],[Cost]]</f>
        <v>279.20000000000005</v>
      </c>
    </row>
    <row r="3086" spans="1:19" x14ac:dyDescent="0.3">
      <c r="A3086" s="54">
        <v>3168</v>
      </c>
      <c r="B3086" s="35" t="s">
        <v>5083</v>
      </c>
      <c r="C3086" s="35" t="s">
        <v>7618</v>
      </c>
      <c r="D3086" s="35" t="s">
        <v>28</v>
      </c>
      <c r="E3086" s="35" t="str">
        <f t="shared" si="144"/>
        <v>M</v>
      </c>
      <c r="F3086" s="35">
        <v>60</v>
      </c>
      <c r="G3086" s="35" t="s">
        <v>7619</v>
      </c>
      <c r="H3086" s="35" t="s">
        <v>1022</v>
      </c>
      <c r="I3086" s="35" t="s">
        <v>164</v>
      </c>
      <c r="J3086" s="48" t="s">
        <v>13857</v>
      </c>
      <c r="K3086" s="35">
        <v>5</v>
      </c>
      <c r="L3086" s="49" t="s">
        <v>45</v>
      </c>
      <c r="M3086" s="50" t="str">
        <f>VLOOKUP(Table6[[#This Row],[Product]],Table3[],2)</f>
        <v>Gigastuff</v>
      </c>
      <c r="N3086" s="50" t="str">
        <f t="shared" si="145"/>
        <v>Jan</v>
      </c>
      <c r="O3086" s="56">
        <f t="shared" si="146"/>
        <v>2021</v>
      </c>
      <c r="P3086" s="51">
        <f>VLOOKUP(Table6[[#This Row],[Product]],Table3[],3)</f>
        <v>1.89</v>
      </c>
      <c r="Q3086" s="35">
        <f>VLOOKUP(Table6[[#This Row],[Product]],Table3[],4)</f>
        <v>18</v>
      </c>
      <c r="R3086" s="35">
        <f>Table6[[#This Row],[Quantity]]*Table6[[#This Row],[Case]]</f>
        <v>90</v>
      </c>
      <c r="S3086" s="35">
        <f>Table6[[#This Row],[Total Sales]]*Table6[[#This Row],[Cost]]</f>
        <v>170.1</v>
      </c>
    </row>
    <row r="3087" spans="1:19" x14ac:dyDescent="0.3">
      <c r="A3087" s="54">
        <v>3169</v>
      </c>
      <c r="B3087" s="35" t="s">
        <v>5410</v>
      </c>
      <c r="C3087" s="35" t="s">
        <v>2594</v>
      </c>
      <c r="D3087" s="35" t="s">
        <v>15</v>
      </c>
      <c r="E3087" s="35" t="str">
        <f t="shared" si="144"/>
        <v>F</v>
      </c>
      <c r="F3087" s="35">
        <v>30</v>
      </c>
      <c r="G3087" s="35" t="s">
        <v>7620</v>
      </c>
      <c r="H3087" s="35" t="s">
        <v>3428</v>
      </c>
      <c r="I3087" s="35" t="s">
        <v>38</v>
      </c>
      <c r="J3087" s="48">
        <v>44752</v>
      </c>
      <c r="K3087" s="35">
        <v>26</v>
      </c>
      <c r="L3087" s="49" t="s">
        <v>80</v>
      </c>
      <c r="M3087" s="50" t="str">
        <f>VLOOKUP(Table6[[#This Row],[Product]],Table3[],2)</f>
        <v>Ultrathing V2</v>
      </c>
      <c r="N3087" s="50" t="str">
        <f t="shared" si="145"/>
        <v>Jul</v>
      </c>
      <c r="O3087" s="56">
        <f t="shared" si="146"/>
        <v>2022</v>
      </c>
      <c r="P3087" s="51">
        <f>VLOOKUP(Table6[[#This Row],[Product]],Table3[],3)</f>
        <v>2.95</v>
      </c>
      <c r="Q3087" s="35">
        <f>VLOOKUP(Table6[[#This Row],[Product]],Table3[],4)</f>
        <v>20</v>
      </c>
      <c r="R3087" s="35">
        <f>Table6[[#This Row],[Quantity]]*Table6[[#This Row],[Case]]</f>
        <v>520</v>
      </c>
      <c r="S3087" s="35">
        <f>Table6[[#This Row],[Total Sales]]*Table6[[#This Row],[Cost]]</f>
        <v>1534</v>
      </c>
    </row>
    <row r="3088" spans="1:19" x14ac:dyDescent="0.3">
      <c r="A3088" s="54">
        <v>3170</v>
      </c>
      <c r="B3088" s="35" t="s">
        <v>735</v>
      </c>
      <c r="C3088" s="35" t="s">
        <v>4913</v>
      </c>
      <c r="D3088" s="35" t="s">
        <v>28</v>
      </c>
      <c r="E3088" s="35" t="str">
        <f t="shared" si="144"/>
        <v>M</v>
      </c>
      <c r="F3088" s="35">
        <v>30</v>
      </c>
      <c r="G3088" s="35" t="s">
        <v>7621</v>
      </c>
      <c r="H3088" s="35" t="s">
        <v>1210</v>
      </c>
      <c r="I3088" s="35" t="s">
        <v>294</v>
      </c>
      <c r="J3088" s="48" t="s">
        <v>14224</v>
      </c>
      <c r="K3088" s="35">
        <v>50</v>
      </c>
      <c r="L3088" s="49" t="s">
        <v>64</v>
      </c>
      <c r="M3088" s="50" t="str">
        <f>VLOOKUP(Table6[[#This Row],[Product]],Table3[],2)</f>
        <v>Ultrathing V4</v>
      </c>
      <c r="N3088" s="50" t="str">
        <f t="shared" si="145"/>
        <v>Jun</v>
      </c>
      <c r="O3088" s="56">
        <f t="shared" si="146"/>
        <v>2021</v>
      </c>
      <c r="P3088" s="51">
        <f>VLOOKUP(Table6[[#This Row],[Product]],Table3[],3)</f>
        <v>3.99</v>
      </c>
      <c r="Q3088" s="35">
        <f>VLOOKUP(Table6[[#This Row],[Product]],Table3[],4)</f>
        <v>24</v>
      </c>
      <c r="R3088" s="35">
        <f>Table6[[#This Row],[Quantity]]*Table6[[#This Row],[Case]]</f>
        <v>1200</v>
      </c>
      <c r="S3088" s="35">
        <f>Table6[[#This Row],[Total Sales]]*Table6[[#This Row],[Cost]]</f>
        <v>4788</v>
      </c>
    </row>
    <row r="3089" spans="1:19" x14ac:dyDescent="0.3">
      <c r="A3089" s="54">
        <v>3171</v>
      </c>
      <c r="B3089" s="35" t="s">
        <v>2701</v>
      </c>
      <c r="C3089" s="35" t="s">
        <v>7622</v>
      </c>
      <c r="D3089" s="35" t="s">
        <v>28</v>
      </c>
      <c r="E3089" s="35" t="str">
        <f t="shared" si="144"/>
        <v>M</v>
      </c>
      <c r="F3089" s="35">
        <v>30</v>
      </c>
      <c r="G3089" s="35" t="s">
        <v>7623</v>
      </c>
      <c r="H3089" s="35" t="s">
        <v>400</v>
      </c>
      <c r="I3089" s="35" t="s">
        <v>401</v>
      </c>
      <c r="J3089" s="48" t="s">
        <v>13687</v>
      </c>
      <c r="K3089" s="35">
        <v>101</v>
      </c>
      <c r="L3089" s="49" t="s">
        <v>70</v>
      </c>
      <c r="M3089" s="50" t="str">
        <f>VLOOKUP(Table6[[#This Row],[Product]],Table3[],2)</f>
        <v>Megawidget M</v>
      </c>
      <c r="N3089" s="50" t="str">
        <f t="shared" si="145"/>
        <v>Oct</v>
      </c>
      <c r="O3089" s="56">
        <f t="shared" si="146"/>
        <v>2022</v>
      </c>
      <c r="P3089" s="51">
        <f>VLOOKUP(Table6[[#This Row],[Product]],Table3[],3)</f>
        <v>1.29</v>
      </c>
      <c r="Q3089" s="35">
        <f>VLOOKUP(Table6[[#This Row],[Product]],Table3[],4)</f>
        <v>24</v>
      </c>
      <c r="R3089" s="35">
        <f>Table6[[#This Row],[Quantity]]*Table6[[#This Row],[Case]]</f>
        <v>2424</v>
      </c>
      <c r="S3089" s="35">
        <f>Table6[[#This Row],[Total Sales]]*Table6[[#This Row],[Cost]]</f>
        <v>3126.96</v>
      </c>
    </row>
    <row r="3090" spans="1:19" x14ac:dyDescent="0.3">
      <c r="A3090" s="54">
        <v>3172</v>
      </c>
      <c r="B3090" s="35" t="s">
        <v>7624</v>
      </c>
      <c r="C3090" s="35" t="s">
        <v>1470</v>
      </c>
      <c r="D3090" s="35" t="s">
        <v>15</v>
      </c>
      <c r="E3090" s="35" t="str">
        <f t="shared" si="144"/>
        <v>F</v>
      </c>
      <c r="F3090" s="35">
        <v>60</v>
      </c>
      <c r="G3090" s="35" t="s">
        <v>7625</v>
      </c>
      <c r="H3090" s="35" t="s">
        <v>768</v>
      </c>
      <c r="I3090" s="35" t="s">
        <v>124</v>
      </c>
      <c r="J3090" s="48">
        <v>43902</v>
      </c>
      <c r="K3090" s="35">
        <v>69</v>
      </c>
      <c r="L3090" s="49" t="s">
        <v>54</v>
      </c>
      <c r="M3090" s="50" t="str">
        <f>VLOOKUP(Table6[[#This Row],[Product]],Table3[],2)</f>
        <v>Megawidget S</v>
      </c>
      <c r="N3090" s="50" t="str">
        <f t="shared" si="145"/>
        <v>Mar</v>
      </c>
      <c r="O3090" s="56">
        <f t="shared" si="146"/>
        <v>2020</v>
      </c>
      <c r="P3090" s="51">
        <f>VLOOKUP(Table6[[#This Row],[Product]],Table3[],3)</f>
        <v>0.69</v>
      </c>
      <c r="Q3090" s="35">
        <f>VLOOKUP(Table6[[#This Row],[Product]],Table3[],4)</f>
        <v>24</v>
      </c>
      <c r="R3090" s="35">
        <f>Table6[[#This Row],[Quantity]]*Table6[[#This Row],[Case]]</f>
        <v>1656</v>
      </c>
      <c r="S3090" s="35">
        <f>Table6[[#This Row],[Total Sales]]*Table6[[#This Row],[Cost]]</f>
        <v>1142.6399999999999</v>
      </c>
    </row>
    <row r="3091" spans="1:19" x14ac:dyDescent="0.3">
      <c r="A3091" s="54">
        <v>3173</v>
      </c>
      <c r="B3091" s="35" t="s">
        <v>7626</v>
      </c>
      <c r="C3091" s="35" t="s">
        <v>7627</v>
      </c>
      <c r="D3091" s="35" t="s">
        <v>28</v>
      </c>
      <c r="E3091" s="35" t="str">
        <f t="shared" si="144"/>
        <v>M</v>
      </c>
      <c r="F3091" s="35">
        <v>90</v>
      </c>
      <c r="G3091" s="35" t="s">
        <v>15199</v>
      </c>
      <c r="H3091" s="35" t="s">
        <v>3391</v>
      </c>
      <c r="I3091" s="35" t="s">
        <v>3392</v>
      </c>
      <c r="J3091" s="48" t="s">
        <v>13930</v>
      </c>
      <c r="K3091" s="35">
        <v>43</v>
      </c>
      <c r="L3091" s="49" t="s">
        <v>33</v>
      </c>
      <c r="M3091" s="50" t="str">
        <f>VLOOKUP(Table6[[#This Row],[Product]],Table3[],2)</f>
        <v>Megawidget L</v>
      </c>
      <c r="N3091" s="50" t="str">
        <f t="shared" si="145"/>
        <v>Feb</v>
      </c>
      <c r="O3091" s="56">
        <f t="shared" si="146"/>
        <v>2021</v>
      </c>
      <c r="P3091" s="51">
        <f>VLOOKUP(Table6[[#This Row],[Product]],Table3[],3)</f>
        <v>1.79</v>
      </c>
      <c r="Q3091" s="35">
        <f>VLOOKUP(Table6[[#This Row],[Product]],Table3[],4)</f>
        <v>24</v>
      </c>
      <c r="R3091" s="35">
        <f>Table6[[#This Row],[Quantity]]*Table6[[#This Row],[Case]]</f>
        <v>1032</v>
      </c>
      <c r="S3091" s="35">
        <f>Table6[[#This Row],[Total Sales]]*Table6[[#This Row],[Cost]]</f>
        <v>1847.28</v>
      </c>
    </row>
    <row r="3092" spans="1:19" x14ac:dyDescent="0.3">
      <c r="A3092" s="54">
        <v>3174</v>
      </c>
      <c r="B3092" s="35" t="s">
        <v>5725</v>
      </c>
      <c r="C3092" s="35" t="s">
        <v>7629</v>
      </c>
      <c r="D3092" s="35" t="s">
        <v>28</v>
      </c>
      <c r="E3092" s="35" t="str">
        <f t="shared" si="144"/>
        <v>M</v>
      </c>
      <c r="F3092" s="35">
        <v>60</v>
      </c>
      <c r="G3092" s="35" t="s">
        <v>7630</v>
      </c>
      <c r="H3092" s="35" t="s">
        <v>133</v>
      </c>
      <c r="I3092" s="35" t="s">
        <v>124</v>
      </c>
      <c r="J3092" s="48">
        <v>44447</v>
      </c>
      <c r="K3092" s="35">
        <v>37</v>
      </c>
      <c r="L3092" s="49" t="s">
        <v>39</v>
      </c>
      <c r="M3092" s="50" t="str">
        <f>VLOOKUP(Table6[[#This Row],[Product]],Table3[],2)</f>
        <v>Ultrathing V1</v>
      </c>
      <c r="N3092" s="50" t="str">
        <f t="shared" si="145"/>
        <v>Sep</v>
      </c>
      <c r="O3092" s="56">
        <f t="shared" si="146"/>
        <v>2021</v>
      </c>
      <c r="P3092" s="51">
        <f>VLOOKUP(Table6[[#This Row],[Product]],Table3[],3)</f>
        <v>1.79</v>
      </c>
      <c r="Q3092" s="35">
        <f>VLOOKUP(Table6[[#This Row],[Product]],Table3[],4)</f>
        <v>17</v>
      </c>
      <c r="R3092" s="35">
        <f>Table6[[#This Row],[Quantity]]*Table6[[#This Row],[Case]]</f>
        <v>629</v>
      </c>
      <c r="S3092" s="35">
        <f>Table6[[#This Row],[Total Sales]]*Table6[[#This Row],[Cost]]</f>
        <v>1125.9100000000001</v>
      </c>
    </row>
    <row r="3093" spans="1:19" x14ac:dyDescent="0.3">
      <c r="A3093" s="54">
        <v>3175</v>
      </c>
      <c r="B3093" s="35" t="s">
        <v>4236</v>
      </c>
      <c r="C3093" s="35" t="s">
        <v>3917</v>
      </c>
      <c r="D3093" s="35" t="s">
        <v>51</v>
      </c>
      <c r="E3093" s="35" t="str">
        <f t="shared" si="144"/>
        <v>F</v>
      </c>
      <c r="F3093" s="35">
        <v>60</v>
      </c>
      <c r="G3093" s="35" t="s">
        <v>7631</v>
      </c>
      <c r="H3093" s="35" t="s">
        <v>3116</v>
      </c>
      <c r="I3093" s="35" t="s">
        <v>32</v>
      </c>
      <c r="J3093" s="48">
        <v>43991</v>
      </c>
      <c r="K3093" s="35">
        <v>39</v>
      </c>
      <c r="L3093" s="49" t="s">
        <v>39</v>
      </c>
      <c r="M3093" s="50" t="str">
        <f>VLOOKUP(Table6[[#This Row],[Product]],Table3[],2)</f>
        <v>Ultrathing V1</v>
      </c>
      <c r="N3093" s="50" t="str">
        <f t="shared" si="145"/>
        <v>Jun</v>
      </c>
      <c r="O3093" s="56">
        <f t="shared" si="146"/>
        <v>2020</v>
      </c>
      <c r="P3093" s="51">
        <f>VLOOKUP(Table6[[#This Row],[Product]],Table3[],3)</f>
        <v>1.79</v>
      </c>
      <c r="Q3093" s="35">
        <f>VLOOKUP(Table6[[#This Row],[Product]],Table3[],4)</f>
        <v>17</v>
      </c>
      <c r="R3093" s="35">
        <f>Table6[[#This Row],[Quantity]]*Table6[[#This Row],[Case]]</f>
        <v>663</v>
      </c>
      <c r="S3093" s="35">
        <f>Table6[[#This Row],[Total Sales]]*Table6[[#This Row],[Cost]]</f>
        <v>1186.77</v>
      </c>
    </row>
    <row r="3094" spans="1:19" x14ac:dyDescent="0.3">
      <c r="A3094" s="54">
        <v>3176</v>
      </c>
      <c r="B3094" s="35" t="s">
        <v>4099</v>
      </c>
      <c r="C3094" s="35" t="s">
        <v>7632</v>
      </c>
      <c r="D3094" s="35" t="s">
        <v>15</v>
      </c>
      <c r="E3094" s="35" t="str">
        <f t="shared" si="144"/>
        <v>F</v>
      </c>
      <c r="F3094" s="35">
        <v>30</v>
      </c>
      <c r="G3094" s="35" t="s">
        <v>7631</v>
      </c>
      <c r="H3094" s="35" t="s">
        <v>6516</v>
      </c>
      <c r="I3094" s="35" t="s">
        <v>32</v>
      </c>
      <c r="J3094" s="48" t="s">
        <v>13655</v>
      </c>
      <c r="K3094" s="35">
        <v>35</v>
      </c>
      <c r="L3094" s="49" t="s">
        <v>70</v>
      </c>
      <c r="M3094" s="50" t="str">
        <f>VLOOKUP(Table6[[#This Row],[Product]],Table3[],2)</f>
        <v>Megawidget M</v>
      </c>
      <c r="N3094" s="50" t="str">
        <f t="shared" si="145"/>
        <v>Feb</v>
      </c>
      <c r="O3094" s="56">
        <f t="shared" si="146"/>
        <v>2022</v>
      </c>
      <c r="P3094" s="51">
        <f>VLOOKUP(Table6[[#This Row],[Product]],Table3[],3)</f>
        <v>1.29</v>
      </c>
      <c r="Q3094" s="35">
        <f>VLOOKUP(Table6[[#This Row],[Product]],Table3[],4)</f>
        <v>24</v>
      </c>
      <c r="R3094" s="35">
        <f>Table6[[#This Row],[Quantity]]*Table6[[#This Row],[Case]]</f>
        <v>840</v>
      </c>
      <c r="S3094" s="35">
        <f>Table6[[#This Row],[Total Sales]]*Table6[[#This Row],[Cost]]</f>
        <v>1083.6000000000001</v>
      </c>
    </row>
    <row r="3095" spans="1:19" x14ac:dyDescent="0.3">
      <c r="A3095" s="54">
        <v>3177</v>
      </c>
      <c r="B3095" s="35" t="s">
        <v>3140</v>
      </c>
      <c r="C3095" s="35" t="s">
        <v>961</v>
      </c>
      <c r="D3095" s="35" t="s">
        <v>28</v>
      </c>
      <c r="E3095" s="35" t="str">
        <f t="shared" si="144"/>
        <v>M</v>
      </c>
      <c r="F3095" s="35">
        <v>90</v>
      </c>
      <c r="G3095" s="35" t="s">
        <v>7633</v>
      </c>
      <c r="H3095" s="35" t="s">
        <v>2305</v>
      </c>
      <c r="I3095" s="35" t="s">
        <v>25</v>
      </c>
      <c r="J3095" s="48" t="s">
        <v>13790</v>
      </c>
      <c r="K3095" s="35">
        <v>87</v>
      </c>
      <c r="L3095" s="49" t="s">
        <v>159</v>
      </c>
      <c r="M3095" s="50" t="str">
        <f>VLOOKUP(Table6[[#This Row],[Product]],Table3[],2)</f>
        <v>Ultrathing V3</v>
      </c>
      <c r="N3095" s="50" t="str">
        <f t="shared" si="145"/>
        <v>Apr</v>
      </c>
      <c r="O3095" s="56">
        <f t="shared" si="146"/>
        <v>2021</v>
      </c>
      <c r="P3095" s="51">
        <f>VLOOKUP(Table6[[#This Row],[Product]],Table3[],3)</f>
        <v>3.39</v>
      </c>
      <c r="Q3095" s="35">
        <f>VLOOKUP(Table6[[#This Row],[Product]],Table3[],4)</f>
        <v>24</v>
      </c>
      <c r="R3095" s="35">
        <f>Table6[[#This Row],[Quantity]]*Table6[[#This Row],[Case]]</f>
        <v>2088</v>
      </c>
      <c r="S3095" s="35">
        <f>Table6[[#This Row],[Total Sales]]*Table6[[#This Row],[Cost]]</f>
        <v>7078.3200000000006</v>
      </c>
    </row>
    <row r="3096" spans="1:19" x14ac:dyDescent="0.3">
      <c r="A3096" s="54">
        <v>3178</v>
      </c>
      <c r="B3096" s="35" t="s">
        <v>7634</v>
      </c>
      <c r="C3096" s="35" t="s">
        <v>2650</v>
      </c>
      <c r="D3096" s="35" t="s">
        <v>51</v>
      </c>
      <c r="E3096" s="35" t="str">
        <f t="shared" si="144"/>
        <v>F</v>
      </c>
      <c r="F3096" s="35">
        <v>30</v>
      </c>
      <c r="G3096" s="35" t="s">
        <v>7635</v>
      </c>
      <c r="H3096" s="35" t="s">
        <v>7636</v>
      </c>
      <c r="I3096" s="35" t="s">
        <v>32</v>
      </c>
      <c r="J3096" s="48">
        <v>44080</v>
      </c>
      <c r="K3096" s="35">
        <v>56</v>
      </c>
      <c r="L3096" s="49" t="s">
        <v>20</v>
      </c>
      <c r="M3096" s="50" t="str">
        <f>VLOOKUP(Table6[[#This Row],[Product]],Table3[],2)</f>
        <v>Hyperwotsit</v>
      </c>
      <c r="N3096" s="50" t="str">
        <f t="shared" si="145"/>
        <v>Sep</v>
      </c>
      <c r="O3096" s="56">
        <f t="shared" si="146"/>
        <v>2020</v>
      </c>
      <c r="P3096" s="51">
        <f>VLOOKUP(Table6[[#This Row],[Product]],Table3[],3)</f>
        <v>2.0099999999999998</v>
      </c>
      <c r="Q3096" s="35">
        <f>VLOOKUP(Table6[[#This Row],[Product]],Table3[],4)</f>
        <v>20</v>
      </c>
      <c r="R3096" s="35">
        <f>Table6[[#This Row],[Quantity]]*Table6[[#This Row],[Case]]</f>
        <v>1120</v>
      </c>
      <c r="S3096" s="35">
        <f>Table6[[#This Row],[Total Sales]]*Table6[[#This Row],[Cost]]</f>
        <v>2251.1999999999998</v>
      </c>
    </row>
    <row r="3097" spans="1:19" x14ac:dyDescent="0.3">
      <c r="A3097" s="54">
        <v>3179</v>
      </c>
      <c r="B3097" s="35" t="s">
        <v>7637</v>
      </c>
      <c r="C3097" s="35" t="s">
        <v>1558</v>
      </c>
      <c r="D3097" s="35" t="s">
        <v>15</v>
      </c>
      <c r="E3097" s="35" t="str">
        <f t="shared" si="144"/>
        <v>F</v>
      </c>
      <c r="F3097" s="35">
        <v>90</v>
      </c>
      <c r="G3097" s="35" t="s">
        <v>7638</v>
      </c>
      <c r="H3097" s="35" t="s">
        <v>1548</v>
      </c>
      <c r="I3097" s="35" t="s">
        <v>1549</v>
      </c>
      <c r="J3097" s="48" t="s">
        <v>14122</v>
      </c>
      <c r="K3097" s="35">
        <v>24</v>
      </c>
      <c r="L3097" s="49" t="s">
        <v>33</v>
      </c>
      <c r="M3097" s="50" t="str">
        <f>VLOOKUP(Table6[[#This Row],[Product]],Table3[],2)</f>
        <v>Megawidget L</v>
      </c>
      <c r="N3097" s="50" t="str">
        <f t="shared" si="145"/>
        <v>Nov</v>
      </c>
      <c r="O3097" s="56">
        <f t="shared" si="146"/>
        <v>2021</v>
      </c>
      <c r="P3097" s="51">
        <f>VLOOKUP(Table6[[#This Row],[Product]],Table3[],3)</f>
        <v>1.79</v>
      </c>
      <c r="Q3097" s="35">
        <f>VLOOKUP(Table6[[#This Row],[Product]],Table3[],4)</f>
        <v>24</v>
      </c>
      <c r="R3097" s="35">
        <f>Table6[[#This Row],[Quantity]]*Table6[[#This Row],[Case]]</f>
        <v>576</v>
      </c>
      <c r="S3097" s="35">
        <f>Table6[[#This Row],[Total Sales]]*Table6[[#This Row],[Cost]]</f>
        <v>1031.04</v>
      </c>
    </row>
    <row r="3098" spans="1:19" x14ac:dyDescent="0.3">
      <c r="A3098" s="54">
        <v>3180</v>
      </c>
      <c r="B3098" s="35" t="s">
        <v>6896</v>
      </c>
      <c r="C3098" s="35" t="s">
        <v>3111</v>
      </c>
      <c r="D3098" s="35" t="s">
        <v>15</v>
      </c>
      <c r="E3098" s="35" t="str">
        <f t="shared" si="144"/>
        <v>F</v>
      </c>
      <c r="F3098" s="35">
        <v>90</v>
      </c>
      <c r="G3098" s="35" t="s">
        <v>15200</v>
      </c>
      <c r="H3098" s="35" t="s">
        <v>99</v>
      </c>
      <c r="I3098" s="35" t="s">
        <v>100</v>
      </c>
      <c r="J3098" s="48" t="s">
        <v>13865</v>
      </c>
      <c r="K3098" s="35">
        <v>51</v>
      </c>
      <c r="L3098" s="49" t="s">
        <v>159</v>
      </c>
      <c r="M3098" s="50" t="str">
        <f>VLOOKUP(Table6[[#This Row],[Product]],Table3[],2)</f>
        <v>Ultrathing V3</v>
      </c>
      <c r="N3098" s="50" t="str">
        <f t="shared" si="145"/>
        <v>Aug</v>
      </c>
      <c r="O3098" s="56">
        <f t="shared" si="146"/>
        <v>2021</v>
      </c>
      <c r="P3098" s="51">
        <f>VLOOKUP(Table6[[#This Row],[Product]],Table3[],3)</f>
        <v>3.39</v>
      </c>
      <c r="Q3098" s="35">
        <f>VLOOKUP(Table6[[#This Row],[Product]],Table3[],4)</f>
        <v>24</v>
      </c>
      <c r="R3098" s="35">
        <f>Table6[[#This Row],[Quantity]]*Table6[[#This Row],[Case]]</f>
        <v>1224</v>
      </c>
      <c r="S3098" s="35">
        <f>Table6[[#This Row],[Total Sales]]*Table6[[#This Row],[Cost]]</f>
        <v>4149.3600000000006</v>
      </c>
    </row>
    <row r="3099" spans="1:19" x14ac:dyDescent="0.3">
      <c r="A3099" s="54">
        <v>3181</v>
      </c>
      <c r="B3099" s="35" t="s">
        <v>2455</v>
      </c>
      <c r="C3099" s="35" t="s">
        <v>651</v>
      </c>
      <c r="D3099" s="35" t="s">
        <v>15</v>
      </c>
      <c r="E3099" s="35" t="str">
        <f t="shared" si="144"/>
        <v>F</v>
      </c>
      <c r="F3099" s="35">
        <v>90</v>
      </c>
      <c r="G3099" s="35" t="s">
        <v>15200</v>
      </c>
      <c r="H3099" s="35" t="s">
        <v>3551</v>
      </c>
      <c r="I3099" s="35" t="s">
        <v>32</v>
      </c>
      <c r="J3099" s="48">
        <v>44805</v>
      </c>
      <c r="K3099" s="35">
        <v>78</v>
      </c>
      <c r="L3099" s="49" t="s">
        <v>64</v>
      </c>
      <c r="M3099" s="50" t="str">
        <f>VLOOKUP(Table6[[#This Row],[Product]],Table3[],2)</f>
        <v>Ultrathing V4</v>
      </c>
      <c r="N3099" s="50" t="str">
        <f t="shared" si="145"/>
        <v>Sep</v>
      </c>
      <c r="O3099" s="56">
        <f t="shared" si="146"/>
        <v>2022</v>
      </c>
      <c r="P3099" s="51">
        <f>VLOOKUP(Table6[[#This Row],[Product]],Table3[],3)</f>
        <v>3.99</v>
      </c>
      <c r="Q3099" s="35">
        <f>VLOOKUP(Table6[[#This Row],[Product]],Table3[],4)</f>
        <v>24</v>
      </c>
      <c r="R3099" s="35">
        <f>Table6[[#This Row],[Quantity]]*Table6[[#This Row],[Case]]</f>
        <v>1872</v>
      </c>
      <c r="S3099" s="35">
        <f>Table6[[#This Row],[Total Sales]]*Table6[[#This Row],[Cost]]</f>
        <v>7469.2800000000007</v>
      </c>
    </row>
    <row r="3100" spans="1:19" x14ac:dyDescent="0.3">
      <c r="A3100" s="54">
        <v>3182</v>
      </c>
      <c r="B3100" s="35" t="s">
        <v>5045</v>
      </c>
      <c r="C3100" s="35" t="s">
        <v>3529</v>
      </c>
      <c r="D3100" s="35" t="s">
        <v>15</v>
      </c>
      <c r="E3100" s="35" t="str">
        <f t="shared" si="144"/>
        <v>F</v>
      </c>
      <c r="F3100" s="35">
        <v>60</v>
      </c>
      <c r="G3100" s="35" t="s">
        <v>7641</v>
      </c>
      <c r="H3100" s="35" t="s">
        <v>7642</v>
      </c>
      <c r="I3100" s="35" t="s">
        <v>32</v>
      </c>
      <c r="J3100" s="48">
        <v>44812</v>
      </c>
      <c r="K3100" s="35">
        <v>17</v>
      </c>
      <c r="L3100" s="49" t="s">
        <v>20</v>
      </c>
      <c r="M3100" s="50" t="str">
        <f>VLOOKUP(Table6[[#This Row],[Product]],Table3[],2)</f>
        <v>Hyperwotsit</v>
      </c>
      <c r="N3100" s="50" t="str">
        <f t="shared" si="145"/>
        <v>Sep</v>
      </c>
      <c r="O3100" s="56">
        <f t="shared" si="146"/>
        <v>2022</v>
      </c>
      <c r="P3100" s="51">
        <f>VLOOKUP(Table6[[#This Row],[Product]],Table3[],3)</f>
        <v>2.0099999999999998</v>
      </c>
      <c r="Q3100" s="35">
        <f>VLOOKUP(Table6[[#This Row],[Product]],Table3[],4)</f>
        <v>20</v>
      </c>
      <c r="R3100" s="35">
        <f>Table6[[#This Row],[Quantity]]*Table6[[#This Row],[Case]]</f>
        <v>340</v>
      </c>
      <c r="S3100" s="35">
        <f>Table6[[#This Row],[Total Sales]]*Table6[[#This Row],[Cost]]</f>
        <v>683.4</v>
      </c>
    </row>
    <row r="3101" spans="1:19" x14ac:dyDescent="0.3">
      <c r="A3101" s="54">
        <v>3183</v>
      </c>
      <c r="B3101" s="35" t="s">
        <v>7643</v>
      </c>
      <c r="C3101" s="35" t="s">
        <v>3589</v>
      </c>
      <c r="D3101" s="35" t="s">
        <v>28</v>
      </c>
      <c r="E3101" s="35" t="str">
        <f t="shared" si="144"/>
        <v>M</v>
      </c>
      <c r="F3101" s="35">
        <v>90</v>
      </c>
      <c r="G3101" s="35" t="s">
        <v>7644</v>
      </c>
      <c r="H3101" s="35" t="s">
        <v>641</v>
      </c>
      <c r="I3101" s="35" t="s">
        <v>294</v>
      </c>
      <c r="J3101" s="48" t="s">
        <v>13831</v>
      </c>
      <c r="K3101" s="35">
        <v>23</v>
      </c>
      <c r="L3101" s="49" t="s">
        <v>54</v>
      </c>
      <c r="M3101" s="50" t="str">
        <f>VLOOKUP(Table6[[#This Row],[Product]],Table3[],2)</f>
        <v>Megawidget S</v>
      </c>
      <c r="N3101" s="50" t="str">
        <f t="shared" si="145"/>
        <v>Feb</v>
      </c>
      <c r="O3101" s="56">
        <f t="shared" si="146"/>
        <v>2021</v>
      </c>
      <c r="P3101" s="51">
        <f>VLOOKUP(Table6[[#This Row],[Product]],Table3[],3)</f>
        <v>0.69</v>
      </c>
      <c r="Q3101" s="35">
        <f>VLOOKUP(Table6[[#This Row],[Product]],Table3[],4)</f>
        <v>24</v>
      </c>
      <c r="R3101" s="35">
        <f>Table6[[#This Row],[Quantity]]*Table6[[#This Row],[Case]]</f>
        <v>552</v>
      </c>
      <c r="S3101" s="35">
        <f>Table6[[#This Row],[Total Sales]]*Table6[[#This Row],[Cost]]</f>
        <v>380.88</v>
      </c>
    </row>
    <row r="3102" spans="1:19" x14ac:dyDescent="0.3">
      <c r="A3102" s="54">
        <v>3184</v>
      </c>
      <c r="B3102" s="35" t="s">
        <v>1577</v>
      </c>
      <c r="C3102" s="35" t="s">
        <v>7645</v>
      </c>
      <c r="D3102" s="35" t="s">
        <v>15</v>
      </c>
      <c r="E3102" s="35" t="str">
        <f t="shared" si="144"/>
        <v>F</v>
      </c>
      <c r="F3102" s="35">
        <v>60</v>
      </c>
      <c r="G3102" s="35" t="s">
        <v>7646</v>
      </c>
      <c r="H3102" s="35" t="s">
        <v>2536</v>
      </c>
      <c r="I3102" s="35" t="s">
        <v>124</v>
      </c>
      <c r="J3102" s="48" t="s">
        <v>14239</v>
      </c>
      <c r="K3102" s="35">
        <v>69</v>
      </c>
      <c r="L3102" s="49" t="s">
        <v>54</v>
      </c>
      <c r="M3102" s="50" t="str">
        <f>VLOOKUP(Table6[[#This Row],[Product]],Table3[],2)</f>
        <v>Megawidget S</v>
      </c>
      <c r="N3102" s="50" t="str">
        <f t="shared" si="145"/>
        <v>Dec</v>
      </c>
      <c r="O3102" s="56">
        <f t="shared" si="146"/>
        <v>2021</v>
      </c>
      <c r="P3102" s="51">
        <f>VLOOKUP(Table6[[#This Row],[Product]],Table3[],3)</f>
        <v>0.69</v>
      </c>
      <c r="Q3102" s="35">
        <f>VLOOKUP(Table6[[#This Row],[Product]],Table3[],4)</f>
        <v>24</v>
      </c>
      <c r="R3102" s="35">
        <f>Table6[[#This Row],[Quantity]]*Table6[[#This Row],[Case]]</f>
        <v>1656</v>
      </c>
      <c r="S3102" s="35">
        <f>Table6[[#This Row],[Total Sales]]*Table6[[#This Row],[Cost]]</f>
        <v>1142.6399999999999</v>
      </c>
    </row>
    <row r="3103" spans="1:19" x14ac:dyDescent="0.3">
      <c r="A3103" s="54">
        <v>3185</v>
      </c>
      <c r="B3103" s="35" t="s">
        <v>1584</v>
      </c>
      <c r="C3103" s="35" t="s">
        <v>5792</v>
      </c>
      <c r="D3103" s="35" t="s">
        <v>117</v>
      </c>
      <c r="E3103" s="35" t="str">
        <f t="shared" si="144"/>
        <v>M/F</v>
      </c>
      <c r="F3103" s="35">
        <v>30</v>
      </c>
      <c r="G3103" s="35" t="s">
        <v>7647</v>
      </c>
      <c r="H3103" s="35" t="s">
        <v>5189</v>
      </c>
      <c r="I3103" s="35" t="s">
        <v>32</v>
      </c>
      <c r="J3103" s="48" t="s">
        <v>14020</v>
      </c>
      <c r="K3103" s="35">
        <v>7</v>
      </c>
      <c r="L3103" s="49" t="s">
        <v>70</v>
      </c>
      <c r="M3103" s="50" t="str">
        <f>VLOOKUP(Table6[[#This Row],[Product]],Table3[],2)</f>
        <v>Megawidget M</v>
      </c>
      <c r="N3103" s="50" t="str">
        <f t="shared" si="145"/>
        <v>Oct</v>
      </c>
      <c r="O3103" s="56">
        <f t="shared" si="146"/>
        <v>2020</v>
      </c>
      <c r="P3103" s="51">
        <f>VLOOKUP(Table6[[#This Row],[Product]],Table3[],3)</f>
        <v>1.29</v>
      </c>
      <c r="Q3103" s="35">
        <f>VLOOKUP(Table6[[#This Row],[Product]],Table3[],4)</f>
        <v>24</v>
      </c>
      <c r="R3103" s="35">
        <f>Table6[[#This Row],[Quantity]]*Table6[[#This Row],[Case]]</f>
        <v>168</v>
      </c>
      <c r="S3103" s="35">
        <f>Table6[[#This Row],[Total Sales]]*Table6[[#This Row],[Cost]]</f>
        <v>216.72</v>
      </c>
    </row>
    <row r="3104" spans="1:19" x14ac:dyDescent="0.3">
      <c r="A3104" s="54">
        <v>3186</v>
      </c>
      <c r="B3104" s="35" t="s">
        <v>4004</v>
      </c>
      <c r="C3104" s="35" t="s">
        <v>2995</v>
      </c>
      <c r="D3104" s="35" t="s">
        <v>28</v>
      </c>
      <c r="E3104" s="35" t="str">
        <f t="shared" si="144"/>
        <v>M</v>
      </c>
      <c r="F3104" s="35">
        <v>30</v>
      </c>
      <c r="G3104" s="35" t="s">
        <v>7648</v>
      </c>
      <c r="H3104" s="35" t="s">
        <v>182</v>
      </c>
      <c r="I3104" s="35" t="s">
        <v>32</v>
      </c>
      <c r="J3104" s="48" t="s">
        <v>13751</v>
      </c>
      <c r="K3104" s="35">
        <v>33</v>
      </c>
      <c r="L3104" s="49" t="s">
        <v>39</v>
      </c>
      <c r="M3104" s="50" t="str">
        <f>VLOOKUP(Table6[[#This Row],[Product]],Table3[],2)</f>
        <v>Ultrathing V1</v>
      </c>
      <c r="N3104" s="50" t="str">
        <f t="shared" si="145"/>
        <v>Jan</v>
      </c>
      <c r="O3104" s="56">
        <f t="shared" si="146"/>
        <v>2020</v>
      </c>
      <c r="P3104" s="51">
        <f>VLOOKUP(Table6[[#This Row],[Product]],Table3[],3)</f>
        <v>1.79</v>
      </c>
      <c r="Q3104" s="35">
        <f>VLOOKUP(Table6[[#This Row],[Product]],Table3[],4)</f>
        <v>17</v>
      </c>
      <c r="R3104" s="35">
        <f>Table6[[#This Row],[Quantity]]*Table6[[#This Row],[Case]]</f>
        <v>561</v>
      </c>
      <c r="S3104" s="35">
        <f>Table6[[#This Row],[Total Sales]]*Table6[[#This Row],[Cost]]</f>
        <v>1004.19</v>
      </c>
    </row>
    <row r="3105" spans="1:19" x14ac:dyDescent="0.3">
      <c r="A3105" s="54">
        <v>3187</v>
      </c>
      <c r="B3105" s="35" t="s">
        <v>7649</v>
      </c>
      <c r="C3105" s="35" t="s">
        <v>597</v>
      </c>
      <c r="D3105" s="35" t="s">
        <v>15</v>
      </c>
      <c r="E3105" s="35" t="str">
        <f t="shared" si="144"/>
        <v>F</v>
      </c>
      <c r="F3105" s="35">
        <v>90</v>
      </c>
      <c r="G3105" s="35" t="s">
        <v>7650</v>
      </c>
      <c r="H3105" s="35" t="s">
        <v>3897</v>
      </c>
      <c r="I3105" s="35" t="s">
        <v>3898</v>
      </c>
      <c r="J3105" s="48">
        <v>43840</v>
      </c>
      <c r="K3105" s="35">
        <v>35</v>
      </c>
      <c r="L3105" s="49" t="s">
        <v>20</v>
      </c>
      <c r="M3105" s="50" t="str">
        <f>VLOOKUP(Table6[[#This Row],[Product]],Table3[],2)</f>
        <v>Hyperwotsit</v>
      </c>
      <c r="N3105" s="50" t="str">
        <f t="shared" si="145"/>
        <v>Jan</v>
      </c>
      <c r="O3105" s="56">
        <f t="shared" si="146"/>
        <v>2020</v>
      </c>
      <c r="P3105" s="51">
        <f>VLOOKUP(Table6[[#This Row],[Product]],Table3[],3)</f>
        <v>2.0099999999999998</v>
      </c>
      <c r="Q3105" s="35">
        <f>VLOOKUP(Table6[[#This Row],[Product]],Table3[],4)</f>
        <v>20</v>
      </c>
      <c r="R3105" s="35">
        <f>Table6[[#This Row],[Quantity]]*Table6[[#This Row],[Case]]</f>
        <v>700</v>
      </c>
      <c r="S3105" s="35">
        <f>Table6[[#This Row],[Total Sales]]*Table6[[#This Row],[Cost]]</f>
        <v>1406.9999999999998</v>
      </c>
    </row>
    <row r="3106" spans="1:19" x14ac:dyDescent="0.3">
      <c r="A3106" s="54">
        <v>3188</v>
      </c>
      <c r="B3106" s="35" t="s">
        <v>6316</v>
      </c>
      <c r="C3106" s="35" t="s">
        <v>2273</v>
      </c>
      <c r="D3106" s="35" t="s">
        <v>51</v>
      </c>
      <c r="E3106" s="35" t="str">
        <f t="shared" si="144"/>
        <v>F</v>
      </c>
      <c r="F3106" s="35">
        <v>60</v>
      </c>
      <c r="G3106" s="35" t="s">
        <v>7651</v>
      </c>
      <c r="H3106" s="35" t="s">
        <v>970</v>
      </c>
      <c r="I3106" s="35" t="s">
        <v>187</v>
      </c>
      <c r="J3106" s="48">
        <v>44470</v>
      </c>
      <c r="K3106" s="35">
        <v>31</v>
      </c>
      <c r="L3106" s="49" t="s">
        <v>159</v>
      </c>
      <c r="M3106" s="50" t="str">
        <f>VLOOKUP(Table6[[#This Row],[Product]],Table3[],2)</f>
        <v>Ultrathing V3</v>
      </c>
      <c r="N3106" s="50" t="str">
        <f t="shared" si="145"/>
        <v>Oct</v>
      </c>
      <c r="O3106" s="56">
        <f t="shared" si="146"/>
        <v>2021</v>
      </c>
      <c r="P3106" s="51">
        <f>VLOOKUP(Table6[[#This Row],[Product]],Table3[],3)</f>
        <v>3.39</v>
      </c>
      <c r="Q3106" s="35">
        <f>VLOOKUP(Table6[[#This Row],[Product]],Table3[],4)</f>
        <v>24</v>
      </c>
      <c r="R3106" s="35">
        <f>Table6[[#This Row],[Quantity]]*Table6[[#This Row],[Case]]</f>
        <v>744</v>
      </c>
      <c r="S3106" s="35">
        <f>Table6[[#This Row],[Total Sales]]*Table6[[#This Row],[Cost]]</f>
        <v>2522.1600000000003</v>
      </c>
    </row>
    <row r="3107" spans="1:19" x14ac:dyDescent="0.3">
      <c r="A3107" s="54">
        <v>3189</v>
      </c>
      <c r="B3107" s="35" t="s">
        <v>5015</v>
      </c>
      <c r="C3107" s="35" t="s">
        <v>7652</v>
      </c>
      <c r="D3107" s="35" t="s">
        <v>28</v>
      </c>
      <c r="E3107" s="35" t="str">
        <f t="shared" si="144"/>
        <v>M</v>
      </c>
      <c r="F3107" s="35">
        <v>60</v>
      </c>
      <c r="G3107" s="35" t="s">
        <v>7653</v>
      </c>
      <c r="H3107" s="35" t="s">
        <v>7654</v>
      </c>
      <c r="I3107" s="35" t="s">
        <v>32</v>
      </c>
      <c r="J3107" s="48">
        <v>44481</v>
      </c>
      <c r="K3107" s="35">
        <v>3</v>
      </c>
      <c r="L3107" s="49" t="s">
        <v>45</v>
      </c>
      <c r="M3107" s="50" t="str">
        <f>VLOOKUP(Table6[[#This Row],[Product]],Table3[],2)</f>
        <v>Gigastuff</v>
      </c>
      <c r="N3107" s="50" t="str">
        <f t="shared" si="145"/>
        <v>Oct</v>
      </c>
      <c r="O3107" s="56">
        <f t="shared" si="146"/>
        <v>2021</v>
      </c>
      <c r="P3107" s="51">
        <f>VLOOKUP(Table6[[#This Row],[Product]],Table3[],3)</f>
        <v>1.89</v>
      </c>
      <c r="Q3107" s="35">
        <f>VLOOKUP(Table6[[#This Row],[Product]],Table3[],4)</f>
        <v>18</v>
      </c>
      <c r="R3107" s="35">
        <f>Table6[[#This Row],[Quantity]]*Table6[[#This Row],[Case]]</f>
        <v>54</v>
      </c>
      <c r="S3107" s="35">
        <f>Table6[[#This Row],[Total Sales]]*Table6[[#This Row],[Cost]]</f>
        <v>102.05999999999999</v>
      </c>
    </row>
    <row r="3108" spans="1:19" x14ac:dyDescent="0.3">
      <c r="A3108" s="54">
        <v>3190</v>
      </c>
      <c r="B3108" s="35" t="s">
        <v>5746</v>
      </c>
      <c r="C3108" s="35" t="s">
        <v>229</v>
      </c>
      <c r="D3108" s="35" t="s">
        <v>15</v>
      </c>
      <c r="E3108" s="35" t="str">
        <f t="shared" si="144"/>
        <v>F</v>
      </c>
      <c r="F3108" s="35">
        <v>90</v>
      </c>
      <c r="G3108" s="35" t="s">
        <v>7655</v>
      </c>
      <c r="H3108" s="35" t="s">
        <v>2875</v>
      </c>
      <c r="I3108" s="35" t="s">
        <v>32</v>
      </c>
      <c r="J3108" s="48" t="s">
        <v>14188</v>
      </c>
      <c r="K3108" s="35">
        <v>82</v>
      </c>
      <c r="L3108" s="49" t="s">
        <v>159</v>
      </c>
      <c r="M3108" s="50" t="str">
        <f>VLOOKUP(Table6[[#This Row],[Product]],Table3[],2)</f>
        <v>Ultrathing V3</v>
      </c>
      <c r="N3108" s="50" t="str">
        <f t="shared" si="145"/>
        <v>Jul</v>
      </c>
      <c r="O3108" s="56">
        <f t="shared" si="146"/>
        <v>2020</v>
      </c>
      <c r="P3108" s="51">
        <f>VLOOKUP(Table6[[#This Row],[Product]],Table3[],3)</f>
        <v>3.39</v>
      </c>
      <c r="Q3108" s="35">
        <f>VLOOKUP(Table6[[#This Row],[Product]],Table3[],4)</f>
        <v>24</v>
      </c>
      <c r="R3108" s="35">
        <f>Table6[[#This Row],[Quantity]]*Table6[[#This Row],[Case]]</f>
        <v>1968</v>
      </c>
      <c r="S3108" s="35">
        <f>Table6[[#This Row],[Total Sales]]*Table6[[#This Row],[Cost]]</f>
        <v>6671.52</v>
      </c>
    </row>
    <row r="3109" spans="1:19" x14ac:dyDescent="0.3">
      <c r="A3109" s="54">
        <v>3191</v>
      </c>
      <c r="B3109" s="35" t="s">
        <v>2523</v>
      </c>
      <c r="C3109" s="35" t="s">
        <v>5749</v>
      </c>
      <c r="D3109" s="35" t="s">
        <v>28</v>
      </c>
      <c r="E3109" s="35" t="str">
        <f t="shared" si="144"/>
        <v>M</v>
      </c>
      <c r="F3109" s="35">
        <v>60</v>
      </c>
      <c r="G3109" s="35" t="s">
        <v>7656</v>
      </c>
      <c r="H3109" s="35" t="s">
        <v>4389</v>
      </c>
      <c r="I3109" s="35" t="s">
        <v>32</v>
      </c>
      <c r="J3109" s="48" t="s">
        <v>14131</v>
      </c>
      <c r="K3109" s="35">
        <v>89</v>
      </c>
      <c r="L3109" s="49" t="s">
        <v>39</v>
      </c>
      <c r="M3109" s="50" t="str">
        <f>VLOOKUP(Table6[[#This Row],[Product]],Table3[],2)</f>
        <v>Ultrathing V1</v>
      </c>
      <c r="N3109" s="50" t="str">
        <f t="shared" si="145"/>
        <v>Apr</v>
      </c>
      <c r="O3109" s="56">
        <f t="shared" si="146"/>
        <v>2021</v>
      </c>
      <c r="P3109" s="51">
        <f>VLOOKUP(Table6[[#This Row],[Product]],Table3[],3)</f>
        <v>1.79</v>
      </c>
      <c r="Q3109" s="35">
        <f>VLOOKUP(Table6[[#This Row],[Product]],Table3[],4)</f>
        <v>17</v>
      </c>
      <c r="R3109" s="35">
        <f>Table6[[#This Row],[Quantity]]*Table6[[#This Row],[Case]]</f>
        <v>1513</v>
      </c>
      <c r="S3109" s="35">
        <f>Table6[[#This Row],[Total Sales]]*Table6[[#This Row],[Cost]]</f>
        <v>2708.27</v>
      </c>
    </row>
    <row r="3110" spans="1:19" x14ac:dyDescent="0.3">
      <c r="A3110" s="54">
        <v>3192</v>
      </c>
      <c r="B3110" s="35" t="s">
        <v>7657</v>
      </c>
      <c r="C3110" s="35" t="s">
        <v>5979</v>
      </c>
      <c r="D3110" s="35" t="s">
        <v>28</v>
      </c>
      <c r="E3110" s="35" t="str">
        <f t="shared" si="144"/>
        <v>M</v>
      </c>
      <c r="F3110" s="35">
        <v>60</v>
      </c>
      <c r="G3110" s="35" t="s">
        <v>7658</v>
      </c>
      <c r="H3110" s="35" t="s">
        <v>1977</v>
      </c>
      <c r="I3110" s="35" t="s">
        <v>124</v>
      </c>
      <c r="J3110" s="48" t="s">
        <v>13850</v>
      </c>
      <c r="K3110" s="35">
        <v>4</v>
      </c>
      <c r="L3110" s="49" t="s">
        <v>54</v>
      </c>
      <c r="M3110" s="50" t="str">
        <f>VLOOKUP(Table6[[#This Row],[Product]],Table3[],2)</f>
        <v>Megawidget S</v>
      </c>
      <c r="N3110" s="50" t="str">
        <f t="shared" si="145"/>
        <v>Nov</v>
      </c>
      <c r="O3110" s="56">
        <f t="shared" si="146"/>
        <v>2022</v>
      </c>
      <c r="P3110" s="51">
        <f>VLOOKUP(Table6[[#This Row],[Product]],Table3[],3)</f>
        <v>0.69</v>
      </c>
      <c r="Q3110" s="35">
        <f>VLOOKUP(Table6[[#This Row],[Product]],Table3[],4)</f>
        <v>24</v>
      </c>
      <c r="R3110" s="35">
        <f>Table6[[#This Row],[Quantity]]*Table6[[#This Row],[Case]]</f>
        <v>96</v>
      </c>
      <c r="S3110" s="35">
        <f>Table6[[#This Row],[Total Sales]]*Table6[[#This Row],[Cost]]</f>
        <v>66.239999999999995</v>
      </c>
    </row>
    <row r="3111" spans="1:19" x14ac:dyDescent="0.3">
      <c r="A3111" s="54">
        <v>3193</v>
      </c>
      <c r="B3111" s="35" t="s">
        <v>313</v>
      </c>
      <c r="C3111" s="35" t="s">
        <v>1596</v>
      </c>
      <c r="D3111" s="35" t="s">
        <v>28</v>
      </c>
      <c r="E3111" s="35" t="str">
        <f t="shared" si="144"/>
        <v>M</v>
      </c>
      <c r="F3111" s="35">
        <v>60</v>
      </c>
      <c r="G3111" s="35" t="s">
        <v>7659</v>
      </c>
      <c r="H3111" s="35" t="s">
        <v>3651</v>
      </c>
      <c r="I3111" s="35" t="s">
        <v>294</v>
      </c>
      <c r="J3111" s="48" t="s">
        <v>13712</v>
      </c>
      <c r="K3111" s="35">
        <v>58</v>
      </c>
      <c r="L3111" s="49" t="s">
        <v>54</v>
      </c>
      <c r="M3111" s="50" t="str">
        <f>VLOOKUP(Table6[[#This Row],[Product]],Table3[],2)</f>
        <v>Megawidget S</v>
      </c>
      <c r="N3111" s="50" t="str">
        <f t="shared" si="145"/>
        <v>Oct</v>
      </c>
      <c r="O3111" s="56">
        <f t="shared" si="146"/>
        <v>2021</v>
      </c>
      <c r="P3111" s="51">
        <f>VLOOKUP(Table6[[#This Row],[Product]],Table3[],3)</f>
        <v>0.69</v>
      </c>
      <c r="Q3111" s="35">
        <f>VLOOKUP(Table6[[#This Row],[Product]],Table3[],4)</f>
        <v>24</v>
      </c>
      <c r="R3111" s="35">
        <f>Table6[[#This Row],[Quantity]]*Table6[[#This Row],[Case]]</f>
        <v>1392</v>
      </c>
      <c r="S3111" s="35">
        <f>Table6[[#This Row],[Total Sales]]*Table6[[#This Row],[Cost]]</f>
        <v>960.4799999999999</v>
      </c>
    </row>
    <row r="3112" spans="1:19" x14ac:dyDescent="0.3">
      <c r="A3112" s="54">
        <v>3194</v>
      </c>
      <c r="B3112" s="35" t="s">
        <v>7660</v>
      </c>
      <c r="C3112" s="35" t="s">
        <v>6762</v>
      </c>
      <c r="D3112" s="35" t="s">
        <v>15</v>
      </c>
      <c r="E3112" s="35" t="str">
        <f t="shared" si="144"/>
        <v>F</v>
      </c>
      <c r="F3112" s="35">
        <v>90</v>
      </c>
      <c r="G3112" s="35" t="s">
        <v>7661</v>
      </c>
      <c r="H3112" s="35" t="s">
        <v>3774</v>
      </c>
      <c r="I3112" s="35" t="s">
        <v>187</v>
      </c>
      <c r="J3112" s="48">
        <v>44136</v>
      </c>
      <c r="K3112" s="35">
        <v>23</v>
      </c>
      <c r="L3112" s="49" t="s">
        <v>159</v>
      </c>
      <c r="M3112" s="50" t="str">
        <f>VLOOKUP(Table6[[#This Row],[Product]],Table3[],2)</f>
        <v>Ultrathing V3</v>
      </c>
      <c r="N3112" s="50" t="str">
        <f t="shared" si="145"/>
        <v>Nov</v>
      </c>
      <c r="O3112" s="56">
        <f t="shared" si="146"/>
        <v>2020</v>
      </c>
      <c r="P3112" s="51">
        <f>VLOOKUP(Table6[[#This Row],[Product]],Table3[],3)</f>
        <v>3.39</v>
      </c>
      <c r="Q3112" s="35">
        <f>VLOOKUP(Table6[[#This Row],[Product]],Table3[],4)</f>
        <v>24</v>
      </c>
      <c r="R3112" s="35">
        <f>Table6[[#This Row],[Quantity]]*Table6[[#This Row],[Case]]</f>
        <v>552</v>
      </c>
      <c r="S3112" s="35">
        <f>Table6[[#This Row],[Total Sales]]*Table6[[#This Row],[Cost]]</f>
        <v>1871.28</v>
      </c>
    </row>
    <row r="3113" spans="1:19" x14ac:dyDescent="0.3">
      <c r="A3113" s="54">
        <v>3195</v>
      </c>
      <c r="B3113" s="35" t="s">
        <v>5195</v>
      </c>
      <c r="C3113" s="35" t="s">
        <v>1678</v>
      </c>
      <c r="D3113" s="35" t="s">
        <v>28</v>
      </c>
      <c r="E3113" s="35" t="str">
        <f t="shared" si="144"/>
        <v>M</v>
      </c>
      <c r="F3113" s="35">
        <v>30</v>
      </c>
      <c r="G3113" s="35" t="s">
        <v>7662</v>
      </c>
      <c r="H3113" s="35" t="s">
        <v>4158</v>
      </c>
      <c r="I3113" s="35" t="s">
        <v>32</v>
      </c>
      <c r="J3113" s="48" t="s">
        <v>13930</v>
      </c>
      <c r="K3113" s="35">
        <v>30</v>
      </c>
      <c r="L3113" s="49" t="s">
        <v>39</v>
      </c>
      <c r="M3113" s="50" t="str">
        <f>VLOOKUP(Table6[[#This Row],[Product]],Table3[],2)</f>
        <v>Ultrathing V1</v>
      </c>
      <c r="N3113" s="50" t="str">
        <f t="shared" si="145"/>
        <v>Feb</v>
      </c>
      <c r="O3113" s="56">
        <f t="shared" si="146"/>
        <v>2021</v>
      </c>
      <c r="P3113" s="51">
        <f>VLOOKUP(Table6[[#This Row],[Product]],Table3[],3)</f>
        <v>1.79</v>
      </c>
      <c r="Q3113" s="35">
        <f>VLOOKUP(Table6[[#This Row],[Product]],Table3[],4)</f>
        <v>17</v>
      </c>
      <c r="R3113" s="35">
        <f>Table6[[#This Row],[Quantity]]*Table6[[#This Row],[Case]]</f>
        <v>510</v>
      </c>
      <c r="S3113" s="35">
        <f>Table6[[#This Row],[Total Sales]]*Table6[[#This Row],[Cost]]</f>
        <v>912.9</v>
      </c>
    </row>
    <row r="3114" spans="1:19" x14ac:dyDescent="0.3">
      <c r="A3114" s="54">
        <v>3196</v>
      </c>
      <c r="B3114" s="35" t="s">
        <v>7663</v>
      </c>
      <c r="C3114" s="35" t="s">
        <v>1116</v>
      </c>
      <c r="D3114" s="35" t="s">
        <v>51</v>
      </c>
      <c r="E3114" s="35" t="str">
        <f t="shared" si="144"/>
        <v>F</v>
      </c>
      <c r="F3114" s="35">
        <v>60</v>
      </c>
      <c r="G3114" s="35" t="s">
        <v>7664</v>
      </c>
      <c r="H3114" s="35" t="s">
        <v>7665</v>
      </c>
      <c r="I3114" s="35" t="s">
        <v>7666</v>
      </c>
      <c r="J3114" s="48" t="s">
        <v>14240</v>
      </c>
      <c r="K3114" s="35">
        <v>41</v>
      </c>
      <c r="L3114" s="49" t="s">
        <v>39</v>
      </c>
      <c r="M3114" s="50" t="str">
        <f>VLOOKUP(Table6[[#This Row],[Product]],Table3[],2)</f>
        <v>Ultrathing V1</v>
      </c>
      <c r="N3114" s="50" t="str">
        <f t="shared" si="145"/>
        <v>Feb</v>
      </c>
      <c r="O3114" s="56">
        <f t="shared" si="146"/>
        <v>2021</v>
      </c>
      <c r="P3114" s="51">
        <f>VLOOKUP(Table6[[#This Row],[Product]],Table3[],3)</f>
        <v>1.79</v>
      </c>
      <c r="Q3114" s="35">
        <f>VLOOKUP(Table6[[#This Row],[Product]],Table3[],4)</f>
        <v>17</v>
      </c>
      <c r="R3114" s="35">
        <f>Table6[[#This Row],[Quantity]]*Table6[[#This Row],[Case]]</f>
        <v>697</v>
      </c>
      <c r="S3114" s="35">
        <f>Table6[[#This Row],[Total Sales]]*Table6[[#This Row],[Cost]]</f>
        <v>1247.6300000000001</v>
      </c>
    </row>
    <row r="3115" spans="1:19" x14ac:dyDescent="0.3">
      <c r="A3115" s="54">
        <v>3197</v>
      </c>
      <c r="B3115" s="35" t="s">
        <v>7667</v>
      </c>
      <c r="C3115" s="35" t="s">
        <v>1894</v>
      </c>
      <c r="D3115" s="35" t="s">
        <v>51</v>
      </c>
      <c r="E3115" s="35" t="str">
        <f t="shared" si="144"/>
        <v>F</v>
      </c>
      <c r="F3115" s="35">
        <v>60</v>
      </c>
      <c r="G3115" s="35" t="s">
        <v>7668</v>
      </c>
      <c r="H3115" s="35" t="s">
        <v>5819</v>
      </c>
      <c r="I3115" s="35" t="s">
        <v>5820</v>
      </c>
      <c r="J3115" s="48" t="s">
        <v>13965</v>
      </c>
      <c r="K3115" s="35">
        <v>69</v>
      </c>
      <c r="L3115" s="49" t="s">
        <v>64</v>
      </c>
      <c r="M3115" s="50" t="str">
        <f>VLOOKUP(Table6[[#This Row],[Product]],Table3[],2)</f>
        <v>Ultrathing V4</v>
      </c>
      <c r="N3115" s="50" t="str">
        <f t="shared" si="145"/>
        <v>Aug</v>
      </c>
      <c r="O3115" s="56">
        <f t="shared" si="146"/>
        <v>2022</v>
      </c>
      <c r="P3115" s="51">
        <f>VLOOKUP(Table6[[#This Row],[Product]],Table3[],3)</f>
        <v>3.99</v>
      </c>
      <c r="Q3115" s="35">
        <f>VLOOKUP(Table6[[#This Row],[Product]],Table3[],4)</f>
        <v>24</v>
      </c>
      <c r="R3115" s="35">
        <f>Table6[[#This Row],[Quantity]]*Table6[[#This Row],[Case]]</f>
        <v>1656</v>
      </c>
      <c r="S3115" s="35">
        <f>Table6[[#This Row],[Total Sales]]*Table6[[#This Row],[Cost]]</f>
        <v>6607.4400000000005</v>
      </c>
    </row>
    <row r="3116" spans="1:19" x14ac:dyDescent="0.3">
      <c r="A3116" s="54">
        <v>3198</v>
      </c>
      <c r="B3116" s="35" t="s">
        <v>2796</v>
      </c>
      <c r="C3116" s="35" t="s">
        <v>205</v>
      </c>
      <c r="D3116" s="35" t="s">
        <v>28</v>
      </c>
      <c r="E3116" s="35" t="str">
        <f t="shared" si="144"/>
        <v>M</v>
      </c>
      <c r="F3116" s="35">
        <v>60</v>
      </c>
      <c r="G3116" s="35" t="s">
        <v>7669</v>
      </c>
      <c r="H3116" s="35" t="s">
        <v>6736</v>
      </c>
      <c r="I3116" s="35" t="s">
        <v>32</v>
      </c>
      <c r="J3116" s="48">
        <v>44563</v>
      </c>
      <c r="K3116" s="35">
        <v>10</v>
      </c>
      <c r="L3116" s="49" t="s">
        <v>54</v>
      </c>
      <c r="M3116" s="50" t="str">
        <f>VLOOKUP(Table6[[#This Row],[Product]],Table3[],2)</f>
        <v>Megawidget S</v>
      </c>
      <c r="N3116" s="50" t="str">
        <f t="shared" si="145"/>
        <v>Jan</v>
      </c>
      <c r="O3116" s="56">
        <f t="shared" si="146"/>
        <v>2022</v>
      </c>
      <c r="P3116" s="51">
        <f>VLOOKUP(Table6[[#This Row],[Product]],Table3[],3)</f>
        <v>0.69</v>
      </c>
      <c r="Q3116" s="35">
        <f>VLOOKUP(Table6[[#This Row],[Product]],Table3[],4)</f>
        <v>24</v>
      </c>
      <c r="R3116" s="35">
        <f>Table6[[#This Row],[Quantity]]*Table6[[#This Row],[Case]]</f>
        <v>240</v>
      </c>
      <c r="S3116" s="35">
        <f>Table6[[#This Row],[Total Sales]]*Table6[[#This Row],[Cost]]</f>
        <v>165.6</v>
      </c>
    </row>
    <row r="3117" spans="1:19" x14ac:dyDescent="0.3">
      <c r="A3117" s="54">
        <v>3199</v>
      </c>
      <c r="B3117" s="35" t="s">
        <v>7670</v>
      </c>
      <c r="C3117" s="35" t="s">
        <v>3911</v>
      </c>
      <c r="D3117" s="35" t="s">
        <v>51</v>
      </c>
      <c r="E3117" s="35" t="str">
        <f t="shared" si="144"/>
        <v>F</v>
      </c>
      <c r="F3117" s="35">
        <v>90</v>
      </c>
      <c r="G3117" s="35" t="s">
        <v>7671</v>
      </c>
      <c r="H3117" s="35" t="s">
        <v>6736</v>
      </c>
      <c r="I3117" s="35" t="s">
        <v>32</v>
      </c>
      <c r="J3117" s="48">
        <v>44417</v>
      </c>
      <c r="K3117" s="35">
        <v>25</v>
      </c>
      <c r="L3117" s="49" t="s">
        <v>70</v>
      </c>
      <c r="M3117" s="50" t="str">
        <f>VLOOKUP(Table6[[#This Row],[Product]],Table3[],2)</f>
        <v>Megawidget M</v>
      </c>
      <c r="N3117" s="50" t="str">
        <f t="shared" si="145"/>
        <v>Aug</v>
      </c>
      <c r="O3117" s="56">
        <f t="shared" si="146"/>
        <v>2021</v>
      </c>
      <c r="P3117" s="51">
        <f>VLOOKUP(Table6[[#This Row],[Product]],Table3[],3)</f>
        <v>1.29</v>
      </c>
      <c r="Q3117" s="35">
        <f>VLOOKUP(Table6[[#This Row],[Product]],Table3[],4)</f>
        <v>24</v>
      </c>
      <c r="R3117" s="35">
        <f>Table6[[#This Row],[Quantity]]*Table6[[#This Row],[Case]]</f>
        <v>600</v>
      </c>
      <c r="S3117" s="35">
        <f>Table6[[#This Row],[Total Sales]]*Table6[[#This Row],[Cost]]</f>
        <v>774</v>
      </c>
    </row>
    <row r="3118" spans="1:19" x14ac:dyDescent="0.3">
      <c r="A3118" s="54">
        <v>3201</v>
      </c>
      <c r="B3118" s="35" t="s">
        <v>7672</v>
      </c>
      <c r="C3118" s="35" t="s">
        <v>4679</v>
      </c>
      <c r="D3118" s="35" t="s">
        <v>51</v>
      </c>
      <c r="E3118" s="35" t="str">
        <f t="shared" si="144"/>
        <v>F</v>
      </c>
      <c r="F3118" s="35">
        <v>30</v>
      </c>
      <c r="G3118" s="35" t="s">
        <v>7673</v>
      </c>
      <c r="H3118" s="35" t="s">
        <v>2953</v>
      </c>
      <c r="I3118" s="35" t="s">
        <v>124</v>
      </c>
      <c r="J3118" s="48" t="s">
        <v>14035</v>
      </c>
      <c r="K3118" s="35">
        <v>2</v>
      </c>
      <c r="L3118" s="49" t="s">
        <v>20</v>
      </c>
      <c r="M3118" s="50" t="str">
        <f>VLOOKUP(Table6[[#This Row],[Product]],Table3[],2)</f>
        <v>Hyperwotsit</v>
      </c>
      <c r="N3118" s="50" t="str">
        <f t="shared" si="145"/>
        <v>Jul</v>
      </c>
      <c r="O3118" s="56">
        <f t="shared" si="146"/>
        <v>2020</v>
      </c>
      <c r="P3118" s="51">
        <f>VLOOKUP(Table6[[#This Row],[Product]],Table3[],3)</f>
        <v>2.0099999999999998</v>
      </c>
      <c r="Q3118" s="35">
        <f>VLOOKUP(Table6[[#This Row],[Product]],Table3[],4)</f>
        <v>20</v>
      </c>
      <c r="R3118" s="35">
        <f>Table6[[#This Row],[Quantity]]*Table6[[#This Row],[Case]]</f>
        <v>40</v>
      </c>
      <c r="S3118" s="35">
        <f>Table6[[#This Row],[Total Sales]]*Table6[[#This Row],[Cost]]</f>
        <v>80.399999999999991</v>
      </c>
    </row>
    <row r="3119" spans="1:19" x14ac:dyDescent="0.3">
      <c r="A3119" s="54">
        <v>3202</v>
      </c>
      <c r="B3119" s="35" t="s">
        <v>1997</v>
      </c>
      <c r="C3119" s="35" t="s">
        <v>7674</v>
      </c>
      <c r="D3119" s="35" t="s">
        <v>28</v>
      </c>
      <c r="E3119" s="35" t="str">
        <f t="shared" si="144"/>
        <v>M</v>
      </c>
      <c r="F3119" s="35">
        <v>60</v>
      </c>
      <c r="G3119" s="35" t="s">
        <v>7673</v>
      </c>
      <c r="H3119" s="35" t="s">
        <v>3396</v>
      </c>
      <c r="I3119" s="35" t="s">
        <v>32</v>
      </c>
      <c r="J3119" s="48" t="s">
        <v>13807</v>
      </c>
      <c r="K3119" s="35">
        <v>66</v>
      </c>
      <c r="L3119" s="49" t="s">
        <v>159</v>
      </c>
      <c r="M3119" s="50" t="str">
        <f>VLOOKUP(Table6[[#This Row],[Product]],Table3[],2)</f>
        <v>Ultrathing V3</v>
      </c>
      <c r="N3119" s="50" t="str">
        <f t="shared" si="145"/>
        <v>Mar</v>
      </c>
      <c r="O3119" s="56">
        <f t="shared" si="146"/>
        <v>2022</v>
      </c>
      <c r="P3119" s="51">
        <f>VLOOKUP(Table6[[#This Row],[Product]],Table3[],3)</f>
        <v>3.39</v>
      </c>
      <c r="Q3119" s="35">
        <f>VLOOKUP(Table6[[#This Row],[Product]],Table3[],4)</f>
        <v>24</v>
      </c>
      <c r="R3119" s="35">
        <f>Table6[[#This Row],[Quantity]]*Table6[[#This Row],[Case]]</f>
        <v>1584</v>
      </c>
      <c r="S3119" s="35">
        <f>Table6[[#This Row],[Total Sales]]*Table6[[#This Row],[Cost]]</f>
        <v>5369.76</v>
      </c>
    </row>
    <row r="3120" spans="1:19" x14ac:dyDescent="0.3">
      <c r="A3120" s="54">
        <v>3203</v>
      </c>
      <c r="B3120" s="35" t="s">
        <v>7675</v>
      </c>
      <c r="C3120" s="35" t="s">
        <v>547</v>
      </c>
      <c r="D3120" s="35" t="s">
        <v>51</v>
      </c>
      <c r="E3120" s="35" t="str">
        <f t="shared" si="144"/>
        <v>F</v>
      </c>
      <c r="F3120" s="35">
        <v>90</v>
      </c>
      <c r="G3120" s="35" t="s">
        <v>7676</v>
      </c>
      <c r="H3120" s="35" t="s">
        <v>3399</v>
      </c>
      <c r="I3120" s="35" t="s">
        <v>124</v>
      </c>
      <c r="J3120" s="48">
        <v>44197</v>
      </c>
      <c r="K3120" s="35">
        <v>5</v>
      </c>
      <c r="L3120" s="49" t="s">
        <v>39</v>
      </c>
      <c r="M3120" s="50" t="str">
        <f>VLOOKUP(Table6[[#This Row],[Product]],Table3[],2)</f>
        <v>Ultrathing V1</v>
      </c>
      <c r="N3120" s="50" t="str">
        <f t="shared" si="145"/>
        <v>Jan</v>
      </c>
      <c r="O3120" s="56">
        <f t="shared" si="146"/>
        <v>2021</v>
      </c>
      <c r="P3120" s="51">
        <f>VLOOKUP(Table6[[#This Row],[Product]],Table3[],3)</f>
        <v>1.79</v>
      </c>
      <c r="Q3120" s="35">
        <f>VLOOKUP(Table6[[#This Row],[Product]],Table3[],4)</f>
        <v>17</v>
      </c>
      <c r="R3120" s="35">
        <f>Table6[[#This Row],[Quantity]]*Table6[[#This Row],[Case]]</f>
        <v>85</v>
      </c>
      <c r="S3120" s="35">
        <f>Table6[[#This Row],[Total Sales]]*Table6[[#This Row],[Cost]]</f>
        <v>152.15</v>
      </c>
    </row>
    <row r="3121" spans="1:19" x14ac:dyDescent="0.3">
      <c r="A3121" s="54">
        <v>3204</v>
      </c>
      <c r="B3121" s="35" t="s">
        <v>7195</v>
      </c>
      <c r="C3121" s="35" t="s">
        <v>2216</v>
      </c>
      <c r="D3121" s="35" t="s">
        <v>28</v>
      </c>
      <c r="E3121" s="35" t="str">
        <f t="shared" si="144"/>
        <v>M</v>
      </c>
      <c r="F3121" s="35">
        <v>60</v>
      </c>
      <c r="G3121" s="35" t="s">
        <v>7677</v>
      </c>
      <c r="H3121" s="35" t="s">
        <v>3834</v>
      </c>
      <c r="I3121" s="35" t="s">
        <v>32</v>
      </c>
      <c r="J3121" s="48" t="s">
        <v>13827</v>
      </c>
      <c r="K3121" s="35">
        <v>11</v>
      </c>
      <c r="L3121" s="49" t="s">
        <v>39</v>
      </c>
      <c r="M3121" s="50" t="str">
        <f>VLOOKUP(Table6[[#This Row],[Product]],Table3[],2)</f>
        <v>Ultrathing V1</v>
      </c>
      <c r="N3121" s="50" t="str">
        <f t="shared" si="145"/>
        <v>Sep</v>
      </c>
      <c r="O3121" s="56">
        <f t="shared" si="146"/>
        <v>2020</v>
      </c>
      <c r="P3121" s="51">
        <f>VLOOKUP(Table6[[#This Row],[Product]],Table3[],3)</f>
        <v>1.79</v>
      </c>
      <c r="Q3121" s="35">
        <f>VLOOKUP(Table6[[#This Row],[Product]],Table3[],4)</f>
        <v>17</v>
      </c>
      <c r="R3121" s="35">
        <f>Table6[[#This Row],[Quantity]]*Table6[[#This Row],[Case]]</f>
        <v>187</v>
      </c>
      <c r="S3121" s="35">
        <f>Table6[[#This Row],[Total Sales]]*Table6[[#This Row],[Cost]]</f>
        <v>334.73</v>
      </c>
    </row>
    <row r="3122" spans="1:19" x14ac:dyDescent="0.3">
      <c r="A3122" s="54">
        <v>3205</v>
      </c>
      <c r="B3122" s="35" t="s">
        <v>7678</v>
      </c>
      <c r="C3122" s="35" t="s">
        <v>7679</v>
      </c>
      <c r="D3122" s="35" t="s">
        <v>28</v>
      </c>
      <c r="E3122" s="35" t="str">
        <f t="shared" si="144"/>
        <v>M</v>
      </c>
      <c r="F3122" s="35">
        <v>30</v>
      </c>
      <c r="G3122" s="35" t="s">
        <v>7680</v>
      </c>
      <c r="H3122" s="35" t="s">
        <v>5214</v>
      </c>
      <c r="I3122" s="35" t="s">
        <v>95</v>
      </c>
      <c r="J3122" s="48" t="s">
        <v>14074</v>
      </c>
      <c r="K3122" s="35">
        <v>43</v>
      </c>
      <c r="L3122" s="49" t="s">
        <v>45</v>
      </c>
      <c r="M3122" s="50" t="str">
        <f>VLOOKUP(Table6[[#This Row],[Product]],Table3[],2)</f>
        <v>Gigastuff</v>
      </c>
      <c r="N3122" s="50" t="str">
        <f t="shared" si="145"/>
        <v>Jun</v>
      </c>
      <c r="O3122" s="56">
        <f t="shared" si="146"/>
        <v>2020</v>
      </c>
      <c r="P3122" s="51">
        <f>VLOOKUP(Table6[[#This Row],[Product]],Table3[],3)</f>
        <v>1.89</v>
      </c>
      <c r="Q3122" s="35">
        <f>VLOOKUP(Table6[[#This Row],[Product]],Table3[],4)</f>
        <v>18</v>
      </c>
      <c r="R3122" s="35">
        <f>Table6[[#This Row],[Quantity]]*Table6[[#This Row],[Case]]</f>
        <v>774</v>
      </c>
      <c r="S3122" s="35">
        <f>Table6[[#This Row],[Total Sales]]*Table6[[#This Row],[Cost]]</f>
        <v>1462.86</v>
      </c>
    </row>
    <row r="3123" spans="1:19" x14ac:dyDescent="0.3">
      <c r="A3123" s="54">
        <v>3206</v>
      </c>
      <c r="B3123" s="35" t="s">
        <v>1405</v>
      </c>
      <c r="C3123" s="35" t="s">
        <v>422</v>
      </c>
      <c r="D3123" s="35" t="s">
        <v>28</v>
      </c>
      <c r="E3123" s="35" t="str">
        <f t="shared" si="144"/>
        <v>M</v>
      </c>
      <c r="F3123" s="35">
        <v>90</v>
      </c>
      <c r="G3123" s="35" t="s">
        <v>7681</v>
      </c>
      <c r="H3123" s="35" t="s">
        <v>3206</v>
      </c>
      <c r="I3123" s="35" t="s">
        <v>1199</v>
      </c>
      <c r="J3123" s="48" t="s">
        <v>14079</v>
      </c>
      <c r="K3123" s="35">
        <v>44</v>
      </c>
      <c r="L3123" s="49" t="s">
        <v>45</v>
      </c>
      <c r="M3123" s="50" t="str">
        <f>VLOOKUP(Table6[[#This Row],[Product]],Table3[],2)</f>
        <v>Gigastuff</v>
      </c>
      <c r="N3123" s="50" t="str">
        <f t="shared" si="145"/>
        <v>Aug</v>
      </c>
      <c r="O3123" s="56">
        <f t="shared" si="146"/>
        <v>2020</v>
      </c>
      <c r="P3123" s="51">
        <f>VLOOKUP(Table6[[#This Row],[Product]],Table3[],3)</f>
        <v>1.89</v>
      </c>
      <c r="Q3123" s="35">
        <f>VLOOKUP(Table6[[#This Row],[Product]],Table3[],4)</f>
        <v>18</v>
      </c>
      <c r="R3123" s="35">
        <f>Table6[[#This Row],[Quantity]]*Table6[[#This Row],[Case]]</f>
        <v>792</v>
      </c>
      <c r="S3123" s="35">
        <f>Table6[[#This Row],[Total Sales]]*Table6[[#This Row],[Cost]]</f>
        <v>1496.8799999999999</v>
      </c>
    </row>
    <row r="3124" spans="1:19" x14ac:dyDescent="0.3">
      <c r="A3124" s="54">
        <v>3207</v>
      </c>
      <c r="B3124" s="35" t="s">
        <v>1979</v>
      </c>
      <c r="C3124" s="35" t="s">
        <v>1817</v>
      </c>
      <c r="D3124" s="35" t="s">
        <v>28</v>
      </c>
      <c r="E3124" s="35" t="str">
        <f t="shared" si="144"/>
        <v>M</v>
      </c>
      <c r="F3124" s="35">
        <v>30</v>
      </c>
      <c r="G3124" s="35" t="s">
        <v>7682</v>
      </c>
      <c r="H3124" s="35" t="s">
        <v>1643</v>
      </c>
      <c r="I3124" s="35" t="s">
        <v>124</v>
      </c>
      <c r="J3124" s="48" t="s">
        <v>14164</v>
      </c>
      <c r="K3124" s="35">
        <v>89</v>
      </c>
      <c r="L3124" s="49" t="s">
        <v>45</v>
      </c>
      <c r="M3124" s="50" t="str">
        <f>VLOOKUP(Table6[[#This Row],[Product]],Table3[],2)</f>
        <v>Gigastuff</v>
      </c>
      <c r="N3124" s="50" t="str">
        <f t="shared" si="145"/>
        <v>Jul</v>
      </c>
      <c r="O3124" s="56">
        <f t="shared" si="146"/>
        <v>2021</v>
      </c>
      <c r="P3124" s="51">
        <f>VLOOKUP(Table6[[#This Row],[Product]],Table3[],3)</f>
        <v>1.89</v>
      </c>
      <c r="Q3124" s="35">
        <f>VLOOKUP(Table6[[#This Row],[Product]],Table3[],4)</f>
        <v>18</v>
      </c>
      <c r="R3124" s="35">
        <f>Table6[[#This Row],[Quantity]]*Table6[[#This Row],[Case]]</f>
        <v>1602</v>
      </c>
      <c r="S3124" s="35">
        <f>Table6[[#This Row],[Total Sales]]*Table6[[#This Row],[Cost]]</f>
        <v>3027.7799999999997</v>
      </c>
    </row>
    <row r="3125" spans="1:19" x14ac:dyDescent="0.3">
      <c r="A3125" s="54">
        <v>3208</v>
      </c>
      <c r="B3125" s="35" t="s">
        <v>7683</v>
      </c>
      <c r="C3125" s="35" t="s">
        <v>7684</v>
      </c>
      <c r="D3125" s="35" t="s">
        <v>28</v>
      </c>
      <c r="E3125" s="35" t="str">
        <f t="shared" si="144"/>
        <v>M</v>
      </c>
      <c r="F3125" s="35">
        <v>90</v>
      </c>
      <c r="G3125" s="35" t="s">
        <v>7685</v>
      </c>
      <c r="H3125" s="35" t="s">
        <v>522</v>
      </c>
      <c r="I3125" s="35" t="s">
        <v>32</v>
      </c>
      <c r="J3125" s="48" t="s">
        <v>14066</v>
      </c>
      <c r="K3125" s="35">
        <v>72</v>
      </c>
      <c r="L3125" s="49" t="s">
        <v>64</v>
      </c>
      <c r="M3125" s="50" t="str">
        <f>VLOOKUP(Table6[[#This Row],[Product]],Table3[],2)</f>
        <v>Ultrathing V4</v>
      </c>
      <c r="N3125" s="50" t="str">
        <f t="shared" si="145"/>
        <v>Jul</v>
      </c>
      <c r="O3125" s="56">
        <f t="shared" si="146"/>
        <v>2020</v>
      </c>
      <c r="P3125" s="51">
        <f>VLOOKUP(Table6[[#This Row],[Product]],Table3[],3)</f>
        <v>3.99</v>
      </c>
      <c r="Q3125" s="35">
        <f>VLOOKUP(Table6[[#This Row],[Product]],Table3[],4)</f>
        <v>24</v>
      </c>
      <c r="R3125" s="35">
        <f>Table6[[#This Row],[Quantity]]*Table6[[#This Row],[Case]]</f>
        <v>1728</v>
      </c>
      <c r="S3125" s="35">
        <f>Table6[[#This Row],[Total Sales]]*Table6[[#This Row],[Cost]]</f>
        <v>6894.72</v>
      </c>
    </row>
    <row r="3126" spans="1:19" x14ac:dyDescent="0.3">
      <c r="A3126" s="54">
        <v>3209</v>
      </c>
      <c r="B3126" s="35" t="s">
        <v>7686</v>
      </c>
      <c r="C3126" s="35" t="s">
        <v>7687</v>
      </c>
      <c r="D3126" s="35" t="s">
        <v>51</v>
      </c>
      <c r="E3126" s="35" t="str">
        <f t="shared" si="144"/>
        <v>F</v>
      </c>
      <c r="F3126" s="35">
        <v>30</v>
      </c>
      <c r="G3126" s="35" t="s">
        <v>7688</v>
      </c>
      <c r="H3126" s="35" t="s">
        <v>7689</v>
      </c>
      <c r="I3126" s="35" t="s">
        <v>38</v>
      </c>
      <c r="J3126" s="48">
        <v>43962</v>
      </c>
      <c r="K3126" s="35">
        <v>60</v>
      </c>
      <c r="L3126" s="49" t="s">
        <v>54</v>
      </c>
      <c r="M3126" s="50" t="str">
        <f>VLOOKUP(Table6[[#This Row],[Product]],Table3[],2)</f>
        <v>Megawidget S</v>
      </c>
      <c r="N3126" s="50" t="str">
        <f t="shared" si="145"/>
        <v>May</v>
      </c>
      <c r="O3126" s="56">
        <f t="shared" si="146"/>
        <v>2020</v>
      </c>
      <c r="P3126" s="51">
        <f>VLOOKUP(Table6[[#This Row],[Product]],Table3[],3)</f>
        <v>0.69</v>
      </c>
      <c r="Q3126" s="35">
        <f>VLOOKUP(Table6[[#This Row],[Product]],Table3[],4)</f>
        <v>24</v>
      </c>
      <c r="R3126" s="35">
        <f>Table6[[#This Row],[Quantity]]*Table6[[#This Row],[Case]]</f>
        <v>1440</v>
      </c>
      <c r="S3126" s="35">
        <f>Table6[[#This Row],[Total Sales]]*Table6[[#This Row],[Cost]]</f>
        <v>993.59999999999991</v>
      </c>
    </row>
    <row r="3127" spans="1:19" x14ac:dyDescent="0.3">
      <c r="A3127" s="54">
        <v>3210</v>
      </c>
      <c r="B3127" s="35" t="s">
        <v>7690</v>
      </c>
      <c r="C3127" s="35" t="s">
        <v>7691</v>
      </c>
      <c r="D3127" s="35" t="s">
        <v>28</v>
      </c>
      <c r="E3127" s="35" t="str">
        <f t="shared" si="144"/>
        <v>M</v>
      </c>
      <c r="F3127" s="35">
        <v>60</v>
      </c>
      <c r="G3127" s="35" t="s">
        <v>7692</v>
      </c>
      <c r="H3127" s="35" t="s">
        <v>678</v>
      </c>
      <c r="I3127" s="35" t="s">
        <v>32</v>
      </c>
      <c r="J3127" s="48">
        <v>44235</v>
      </c>
      <c r="K3127" s="35">
        <v>91</v>
      </c>
      <c r="L3127" s="49" t="s">
        <v>80</v>
      </c>
      <c r="M3127" s="50" t="str">
        <f>VLOOKUP(Table6[[#This Row],[Product]],Table3[],2)</f>
        <v>Ultrathing V2</v>
      </c>
      <c r="N3127" s="50" t="str">
        <f t="shared" si="145"/>
        <v>Feb</v>
      </c>
      <c r="O3127" s="56">
        <f t="shared" si="146"/>
        <v>2021</v>
      </c>
      <c r="P3127" s="51">
        <f>VLOOKUP(Table6[[#This Row],[Product]],Table3[],3)</f>
        <v>2.95</v>
      </c>
      <c r="Q3127" s="35">
        <f>VLOOKUP(Table6[[#This Row],[Product]],Table3[],4)</f>
        <v>20</v>
      </c>
      <c r="R3127" s="35">
        <f>Table6[[#This Row],[Quantity]]*Table6[[#This Row],[Case]]</f>
        <v>1820</v>
      </c>
      <c r="S3127" s="35">
        <f>Table6[[#This Row],[Total Sales]]*Table6[[#This Row],[Cost]]</f>
        <v>5369</v>
      </c>
    </row>
    <row r="3128" spans="1:19" x14ac:dyDescent="0.3">
      <c r="A3128" s="54">
        <v>3211</v>
      </c>
      <c r="B3128" s="35" t="s">
        <v>4471</v>
      </c>
      <c r="C3128" s="35" t="s">
        <v>6922</v>
      </c>
      <c r="D3128" s="35" t="s">
        <v>15</v>
      </c>
      <c r="E3128" s="35" t="str">
        <f t="shared" si="144"/>
        <v>F</v>
      </c>
      <c r="F3128" s="35">
        <v>90</v>
      </c>
      <c r="G3128" s="35" t="s">
        <v>7693</v>
      </c>
      <c r="H3128" s="35" t="s">
        <v>993</v>
      </c>
      <c r="I3128" s="35" t="s">
        <v>32</v>
      </c>
      <c r="J3128" s="48" t="s">
        <v>14241</v>
      </c>
      <c r="K3128" s="35">
        <v>80</v>
      </c>
      <c r="L3128" s="49" t="s">
        <v>45</v>
      </c>
      <c r="M3128" s="50" t="str">
        <f>VLOOKUP(Table6[[#This Row],[Product]],Table3[],2)</f>
        <v>Gigastuff</v>
      </c>
      <c r="N3128" s="50" t="str">
        <f t="shared" si="145"/>
        <v>Jun</v>
      </c>
      <c r="O3128" s="56">
        <f t="shared" si="146"/>
        <v>2022</v>
      </c>
      <c r="P3128" s="51">
        <f>VLOOKUP(Table6[[#This Row],[Product]],Table3[],3)</f>
        <v>1.89</v>
      </c>
      <c r="Q3128" s="35">
        <f>VLOOKUP(Table6[[#This Row],[Product]],Table3[],4)</f>
        <v>18</v>
      </c>
      <c r="R3128" s="35">
        <f>Table6[[#This Row],[Quantity]]*Table6[[#This Row],[Case]]</f>
        <v>1440</v>
      </c>
      <c r="S3128" s="35">
        <f>Table6[[#This Row],[Total Sales]]*Table6[[#This Row],[Cost]]</f>
        <v>2721.6</v>
      </c>
    </row>
    <row r="3129" spans="1:19" x14ac:dyDescent="0.3">
      <c r="A3129" s="54">
        <v>3212</v>
      </c>
      <c r="B3129" s="35" t="s">
        <v>1225</v>
      </c>
      <c r="C3129" s="35" t="s">
        <v>1243</v>
      </c>
      <c r="D3129" s="35" t="s">
        <v>28</v>
      </c>
      <c r="E3129" s="35" t="str">
        <f t="shared" si="144"/>
        <v>M</v>
      </c>
      <c r="F3129" s="35">
        <v>30</v>
      </c>
      <c r="G3129" s="35" t="s">
        <v>6190</v>
      </c>
      <c r="H3129" s="35" t="s">
        <v>4111</v>
      </c>
      <c r="I3129" s="35" t="s">
        <v>95</v>
      </c>
      <c r="J3129" s="48">
        <v>44778</v>
      </c>
      <c r="K3129" s="35">
        <v>39</v>
      </c>
      <c r="L3129" s="49" t="s">
        <v>20</v>
      </c>
      <c r="M3129" s="50" t="str">
        <f>VLOOKUP(Table6[[#This Row],[Product]],Table3[],2)</f>
        <v>Hyperwotsit</v>
      </c>
      <c r="N3129" s="50" t="str">
        <f t="shared" si="145"/>
        <v>Aug</v>
      </c>
      <c r="O3129" s="56">
        <f t="shared" si="146"/>
        <v>2022</v>
      </c>
      <c r="P3129" s="51">
        <f>VLOOKUP(Table6[[#This Row],[Product]],Table3[],3)</f>
        <v>2.0099999999999998</v>
      </c>
      <c r="Q3129" s="35">
        <f>VLOOKUP(Table6[[#This Row],[Product]],Table3[],4)</f>
        <v>20</v>
      </c>
      <c r="R3129" s="35">
        <f>Table6[[#This Row],[Quantity]]*Table6[[#This Row],[Case]]</f>
        <v>780</v>
      </c>
      <c r="S3129" s="35">
        <f>Table6[[#This Row],[Total Sales]]*Table6[[#This Row],[Cost]]</f>
        <v>1567.7999999999997</v>
      </c>
    </row>
    <row r="3130" spans="1:19" x14ac:dyDescent="0.3">
      <c r="A3130" s="54">
        <v>3213</v>
      </c>
      <c r="B3130" s="35" t="s">
        <v>304</v>
      </c>
      <c r="C3130" s="35" t="s">
        <v>4561</v>
      </c>
      <c r="D3130" s="35" t="s">
        <v>15</v>
      </c>
      <c r="E3130" s="35" t="str">
        <f t="shared" si="144"/>
        <v>F</v>
      </c>
      <c r="F3130" s="35">
        <v>90</v>
      </c>
      <c r="G3130" s="35" t="s">
        <v>7694</v>
      </c>
      <c r="H3130" s="35" t="s">
        <v>1590</v>
      </c>
      <c r="I3130" s="35" t="s">
        <v>32</v>
      </c>
      <c r="J3130" s="48">
        <v>44259</v>
      </c>
      <c r="K3130" s="35">
        <v>18</v>
      </c>
      <c r="L3130" s="49" t="s">
        <v>20</v>
      </c>
      <c r="M3130" s="50" t="str">
        <f>VLOOKUP(Table6[[#This Row],[Product]],Table3[],2)</f>
        <v>Hyperwotsit</v>
      </c>
      <c r="N3130" s="50" t="str">
        <f t="shared" si="145"/>
        <v>Mar</v>
      </c>
      <c r="O3130" s="56">
        <f t="shared" si="146"/>
        <v>2021</v>
      </c>
      <c r="P3130" s="51">
        <f>VLOOKUP(Table6[[#This Row],[Product]],Table3[],3)</f>
        <v>2.0099999999999998</v>
      </c>
      <c r="Q3130" s="35">
        <f>VLOOKUP(Table6[[#This Row],[Product]],Table3[],4)</f>
        <v>20</v>
      </c>
      <c r="R3130" s="35">
        <f>Table6[[#This Row],[Quantity]]*Table6[[#This Row],[Case]]</f>
        <v>360</v>
      </c>
      <c r="S3130" s="35">
        <f>Table6[[#This Row],[Total Sales]]*Table6[[#This Row],[Cost]]</f>
        <v>723.59999999999991</v>
      </c>
    </row>
    <row r="3131" spans="1:19" x14ac:dyDescent="0.3">
      <c r="A3131" s="54">
        <v>3214</v>
      </c>
      <c r="B3131" s="35" t="s">
        <v>7695</v>
      </c>
      <c r="C3131" s="35" t="s">
        <v>1003</v>
      </c>
      <c r="D3131" s="35" t="s">
        <v>51</v>
      </c>
      <c r="E3131" s="35" t="str">
        <f t="shared" si="144"/>
        <v>F</v>
      </c>
      <c r="F3131" s="35">
        <v>90</v>
      </c>
      <c r="G3131" s="35" t="s">
        <v>7696</v>
      </c>
      <c r="H3131" s="35" t="s">
        <v>4979</v>
      </c>
      <c r="I3131" s="35" t="s">
        <v>294</v>
      </c>
      <c r="J3131" s="48" t="s">
        <v>14095</v>
      </c>
      <c r="K3131" s="35">
        <v>19</v>
      </c>
      <c r="L3131" s="49" t="s">
        <v>70</v>
      </c>
      <c r="M3131" s="50" t="str">
        <f>VLOOKUP(Table6[[#This Row],[Product]],Table3[],2)</f>
        <v>Megawidget M</v>
      </c>
      <c r="N3131" s="50" t="str">
        <f t="shared" si="145"/>
        <v>Nov</v>
      </c>
      <c r="O3131" s="56">
        <f t="shared" si="146"/>
        <v>2022</v>
      </c>
      <c r="P3131" s="51">
        <f>VLOOKUP(Table6[[#This Row],[Product]],Table3[],3)</f>
        <v>1.29</v>
      </c>
      <c r="Q3131" s="35">
        <f>VLOOKUP(Table6[[#This Row],[Product]],Table3[],4)</f>
        <v>24</v>
      </c>
      <c r="R3131" s="35">
        <f>Table6[[#This Row],[Quantity]]*Table6[[#This Row],[Case]]</f>
        <v>456</v>
      </c>
      <c r="S3131" s="35">
        <f>Table6[[#This Row],[Total Sales]]*Table6[[#This Row],[Cost]]</f>
        <v>588.24</v>
      </c>
    </row>
    <row r="3132" spans="1:19" x14ac:dyDescent="0.3">
      <c r="A3132" s="54">
        <v>3215</v>
      </c>
      <c r="B3132" s="35" t="s">
        <v>4710</v>
      </c>
      <c r="C3132" s="35" t="s">
        <v>7433</v>
      </c>
      <c r="D3132" s="35" t="s">
        <v>92</v>
      </c>
      <c r="E3132" s="35" t="str">
        <f t="shared" si="144"/>
        <v>M/F</v>
      </c>
      <c r="F3132" s="35">
        <v>90</v>
      </c>
      <c r="G3132" s="35" t="s">
        <v>7697</v>
      </c>
      <c r="H3132" s="35" t="s">
        <v>1621</v>
      </c>
      <c r="I3132" s="35" t="s">
        <v>146</v>
      </c>
      <c r="J3132" s="48" t="s">
        <v>13866</v>
      </c>
      <c r="K3132" s="35">
        <v>26</v>
      </c>
      <c r="L3132" s="49" t="s">
        <v>54</v>
      </c>
      <c r="M3132" s="50" t="str">
        <f>VLOOKUP(Table6[[#This Row],[Product]],Table3[],2)</f>
        <v>Megawidget S</v>
      </c>
      <c r="N3132" s="50" t="str">
        <f t="shared" si="145"/>
        <v>Apr</v>
      </c>
      <c r="O3132" s="56">
        <f t="shared" si="146"/>
        <v>2021</v>
      </c>
      <c r="P3132" s="51">
        <f>VLOOKUP(Table6[[#This Row],[Product]],Table3[],3)</f>
        <v>0.69</v>
      </c>
      <c r="Q3132" s="35">
        <f>VLOOKUP(Table6[[#This Row],[Product]],Table3[],4)</f>
        <v>24</v>
      </c>
      <c r="R3132" s="35">
        <f>Table6[[#This Row],[Quantity]]*Table6[[#This Row],[Case]]</f>
        <v>624</v>
      </c>
      <c r="S3132" s="35">
        <f>Table6[[#This Row],[Total Sales]]*Table6[[#This Row],[Cost]]</f>
        <v>430.55999999999995</v>
      </c>
    </row>
    <row r="3133" spans="1:19" x14ac:dyDescent="0.3">
      <c r="A3133" s="54">
        <v>3216</v>
      </c>
      <c r="B3133" s="35" t="s">
        <v>7698</v>
      </c>
      <c r="C3133" s="35" t="s">
        <v>1861</v>
      </c>
      <c r="D3133" s="35" t="s">
        <v>51</v>
      </c>
      <c r="E3133" s="35" t="str">
        <f t="shared" si="144"/>
        <v>F</v>
      </c>
      <c r="F3133" s="35">
        <v>90</v>
      </c>
      <c r="G3133" s="35" t="s">
        <v>7699</v>
      </c>
      <c r="H3133" s="35" t="s">
        <v>7700</v>
      </c>
      <c r="I3133" s="35" t="s">
        <v>32</v>
      </c>
      <c r="J3133" s="48" t="s">
        <v>13980</v>
      </c>
      <c r="K3133" s="35">
        <v>40</v>
      </c>
      <c r="L3133" s="49" t="s">
        <v>159</v>
      </c>
      <c r="M3133" s="50" t="str">
        <f>VLOOKUP(Table6[[#This Row],[Product]],Table3[],2)</f>
        <v>Ultrathing V3</v>
      </c>
      <c r="N3133" s="50" t="str">
        <f t="shared" si="145"/>
        <v>Jun</v>
      </c>
      <c r="O3133" s="56">
        <f t="shared" si="146"/>
        <v>2021</v>
      </c>
      <c r="P3133" s="51">
        <f>VLOOKUP(Table6[[#This Row],[Product]],Table3[],3)</f>
        <v>3.39</v>
      </c>
      <c r="Q3133" s="35">
        <f>VLOOKUP(Table6[[#This Row],[Product]],Table3[],4)</f>
        <v>24</v>
      </c>
      <c r="R3133" s="35">
        <f>Table6[[#This Row],[Quantity]]*Table6[[#This Row],[Case]]</f>
        <v>960</v>
      </c>
      <c r="S3133" s="35">
        <f>Table6[[#This Row],[Total Sales]]*Table6[[#This Row],[Cost]]</f>
        <v>3254.4</v>
      </c>
    </row>
    <row r="3134" spans="1:19" x14ac:dyDescent="0.3">
      <c r="A3134" s="54">
        <v>3217</v>
      </c>
      <c r="B3134" s="35" t="s">
        <v>2166</v>
      </c>
      <c r="C3134" s="35" t="s">
        <v>229</v>
      </c>
      <c r="D3134" s="35" t="s">
        <v>28</v>
      </c>
      <c r="E3134" s="35" t="str">
        <f t="shared" si="144"/>
        <v>M</v>
      </c>
      <c r="F3134" s="35">
        <v>90</v>
      </c>
      <c r="G3134" s="35" t="s">
        <v>7701</v>
      </c>
      <c r="H3134" s="35" t="s">
        <v>5803</v>
      </c>
      <c r="I3134" s="35" t="s">
        <v>294</v>
      </c>
      <c r="J3134" s="48" t="s">
        <v>14061</v>
      </c>
      <c r="K3134" s="35">
        <v>40</v>
      </c>
      <c r="L3134" s="49" t="s">
        <v>54</v>
      </c>
      <c r="M3134" s="50" t="str">
        <f>VLOOKUP(Table6[[#This Row],[Product]],Table3[],2)</f>
        <v>Megawidget S</v>
      </c>
      <c r="N3134" s="50" t="str">
        <f t="shared" si="145"/>
        <v>Feb</v>
      </c>
      <c r="O3134" s="56">
        <f t="shared" si="146"/>
        <v>2022</v>
      </c>
      <c r="P3134" s="51">
        <f>VLOOKUP(Table6[[#This Row],[Product]],Table3[],3)</f>
        <v>0.69</v>
      </c>
      <c r="Q3134" s="35">
        <f>VLOOKUP(Table6[[#This Row],[Product]],Table3[],4)</f>
        <v>24</v>
      </c>
      <c r="R3134" s="35">
        <f>Table6[[#This Row],[Quantity]]*Table6[[#This Row],[Case]]</f>
        <v>960</v>
      </c>
      <c r="S3134" s="35">
        <f>Table6[[#This Row],[Total Sales]]*Table6[[#This Row],[Cost]]</f>
        <v>662.4</v>
      </c>
    </row>
    <row r="3135" spans="1:19" x14ac:dyDescent="0.3">
      <c r="A3135" s="54">
        <v>3218</v>
      </c>
      <c r="B3135" s="35" t="s">
        <v>34</v>
      </c>
      <c r="C3135" s="35" t="s">
        <v>1496</v>
      </c>
      <c r="D3135" s="35" t="s">
        <v>28</v>
      </c>
      <c r="E3135" s="35" t="str">
        <f t="shared" si="144"/>
        <v>M</v>
      </c>
      <c r="F3135" s="35">
        <v>30</v>
      </c>
      <c r="G3135" s="35" t="s">
        <v>7702</v>
      </c>
      <c r="H3135" s="35" t="s">
        <v>2768</v>
      </c>
      <c r="I3135" s="35" t="s">
        <v>554</v>
      </c>
      <c r="J3135" s="48" t="s">
        <v>13794</v>
      </c>
      <c r="K3135" s="35">
        <v>10</v>
      </c>
      <c r="L3135" s="49" t="s">
        <v>70</v>
      </c>
      <c r="M3135" s="50" t="str">
        <f>VLOOKUP(Table6[[#This Row],[Product]],Table3[],2)</f>
        <v>Megawidget M</v>
      </c>
      <c r="N3135" s="50" t="str">
        <f t="shared" si="145"/>
        <v>Dec</v>
      </c>
      <c r="O3135" s="56">
        <f t="shared" si="146"/>
        <v>2020</v>
      </c>
      <c r="P3135" s="51">
        <f>VLOOKUP(Table6[[#This Row],[Product]],Table3[],3)</f>
        <v>1.29</v>
      </c>
      <c r="Q3135" s="35">
        <f>VLOOKUP(Table6[[#This Row],[Product]],Table3[],4)</f>
        <v>24</v>
      </c>
      <c r="R3135" s="35">
        <f>Table6[[#This Row],[Quantity]]*Table6[[#This Row],[Case]]</f>
        <v>240</v>
      </c>
      <c r="S3135" s="35">
        <f>Table6[[#This Row],[Total Sales]]*Table6[[#This Row],[Cost]]</f>
        <v>309.60000000000002</v>
      </c>
    </row>
    <row r="3136" spans="1:19" x14ac:dyDescent="0.3">
      <c r="A3136" s="54">
        <v>3219</v>
      </c>
      <c r="B3136" s="35" t="s">
        <v>7294</v>
      </c>
      <c r="C3136" s="35" t="s">
        <v>6719</v>
      </c>
      <c r="D3136" s="35" t="s">
        <v>15</v>
      </c>
      <c r="E3136" s="35" t="str">
        <f t="shared" si="144"/>
        <v>F</v>
      </c>
      <c r="F3136" s="35">
        <v>90</v>
      </c>
      <c r="G3136" s="35" t="s">
        <v>7702</v>
      </c>
      <c r="H3136" s="35" t="s">
        <v>5427</v>
      </c>
      <c r="I3136" s="35" t="s">
        <v>32</v>
      </c>
      <c r="J3136" s="48">
        <v>44175</v>
      </c>
      <c r="K3136" s="35">
        <v>78</v>
      </c>
      <c r="L3136" s="49" t="s">
        <v>101</v>
      </c>
      <c r="M3136" s="50" t="str">
        <f>VLOOKUP(Table6[[#This Row],[Product]],Table3[],2)</f>
        <v>Superwossname</v>
      </c>
      <c r="N3136" s="50" t="str">
        <f t="shared" si="145"/>
        <v>Dec</v>
      </c>
      <c r="O3136" s="56">
        <f t="shared" si="146"/>
        <v>2020</v>
      </c>
      <c r="P3136" s="51">
        <f>VLOOKUP(Table6[[#This Row],[Product]],Table3[],3)</f>
        <v>3.49</v>
      </c>
      <c r="Q3136" s="35">
        <f>VLOOKUP(Table6[[#This Row],[Product]],Table3[],4)</f>
        <v>20</v>
      </c>
      <c r="R3136" s="35">
        <f>Table6[[#This Row],[Quantity]]*Table6[[#This Row],[Case]]</f>
        <v>1560</v>
      </c>
      <c r="S3136" s="35">
        <f>Table6[[#This Row],[Total Sales]]*Table6[[#This Row],[Cost]]</f>
        <v>5444.4000000000005</v>
      </c>
    </row>
    <row r="3137" spans="1:19" x14ac:dyDescent="0.3">
      <c r="A3137" s="54">
        <v>3220</v>
      </c>
      <c r="B3137" s="35" t="s">
        <v>6790</v>
      </c>
      <c r="C3137" s="35" t="s">
        <v>872</v>
      </c>
      <c r="D3137" s="35" t="s">
        <v>28</v>
      </c>
      <c r="E3137" s="35" t="str">
        <f t="shared" si="144"/>
        <v>M</v>
      </c>
      <c r="F3137" s="35">
        <v>60</v>
      </c>
      <c r="G3137" s="35" t="s">
        <v>7089</v>
      </c>
      <c r="H3137" s="35" t="s">
        <v>746</v>
      </c>
      <c r="I3137" s="35" t="s">
        <v>32</v>
      </c>
      <c r="J3137" s="48">
        <v>44022</v>
      </c>
      <c r="K3137" s="35">
        <v>41</v>
      </c>
      <c r="L3137" s="49" t="s">
        <v>45</v>
      </c>
      <c r="M3137" s="50" t="str">
        <f>VLOOKUP(Table6[[#This Row],[Product]],Table3[],2)</f>
        <v>Gigastuff</v>
      </c>
      <c r="N3137" s="50" t="str">
        <f t="shared" si="145"/>
        <v>Jul</v>
      </c>
      <c r="O3137" s="56">
        <f t="shared" si="146"/>
        <v>2020</v>
      </c>
      <c r="P3137" s="51">
        <f>VLOOKUP(Table6[[#This Row],[Product]],Table3[],3)</f>
        <v>1.89</v>
      </c>
      <c r="Q3137" s="35">
        <f>VLOOKUP(Table6[[#This Row],[Product]],Table3[],4)</f>
        <v>18</v>
      </c>
      <c r="R3137" s="35">
        <f>Table6[[#This Row],[Quantity]]*Table6[[#This Row],[Case]]</f>
        <v>738</v>
      </c>
      <c r="S3137" s="35">
        <f>Table6[[#This Row],[Total Sales]]*Table6[[#This Row],[Cost]]</f>
        <v>1394.82</v>
      </c>
    </row>
    <row r="3138" spans="1:19" x14ac:dyDescent="0.3">
      <c r="A3138" s="54">
        <v>3221</v>
      </c>
      <c r="B3138" s="35" t="s">
        <v>3515</v>
      </c>
      <c r="C3138" s="35" t="s">
        <v>7703</v>
      </c>
      <c r="D3138" s="35" t="s">
        <v>28</v>
      </c>
      <c r="E3138" s="35" t="str">
        <f t="shared" si="144"/>
        <v>M</v>
      </c>
      <c r="F3138" s="35">
        <v>90</v>
      </c>
      <c r="G3138" s="35" t="s">
        <v>7704</v>
      </c>
      <c r="H3138" s="35" t="s">
        <v>3551</v>
      </c>
      <c r="I3138" s="35" t="s">
        <v>32</v>
      </c>
      <c r="J3138" s="48" t="s">
        <v>13990</v>
      </c>
      <c r="K3138" s="35">
        <v>53</v>
      </c>
      <c r="L3138" s="49" t="s">
        <v>54</v>
      </c>
      <c r="M3138" s="50" t="str">
        <f>VLOOKUP(Table6[[#This Row],[Product]],Table3[],2)</f>
        <v>Megawidget S</v>
      </c>
      <c r="N3138" s="50" t="str">
        <f t="shared" si="145"/>
        <v>Dec</v>
      </c>
      <c r="O3138" s="56">
        <f t="shared" si="146"/>
        <v>2020</v>
      </c>
      <c r="P3138" s="51">
        <f>VLOOKUP(Table6[[#This Row],[Product]],Table3[],3)</f>
        <v>0.69</v>
      </c>
      <c r="Q3138" s="35">
        <f>VLOOKUP(Table6[[#This Row],[Product]],Table3[],4)</f>
        <v>24</v>
      </c>
      <c r="R3138" s="35">
        <f>Table6[[#This Row],[Quantity]]*Table6[[#This Row],[Case]]</f>
        <v>1272</v>
      </c>
      <c r="S3138" s="35">
        <f>Table6[[#This Row],[Total Sales]]*Table6[[#This Row],[Cost]]</f>
        <v>877.68</v>
      </c>
    </row>
    <row r="3139" spans="1:19" x14ac:dyDescent="0.3">
      <c r="A3139" s="54">
        <v>3222</v>
      </c>
      <c r="B3139" s="35" t="s">
        <v>4489</v>
      </c>
      <c r="C3139" s="35" t="s">
        <v>7577</v>
      </c>
      <c r="D3139" s="35" t="s">
        <v>28</v>
      </c>
      <c r="E3139" s="35" t="str">
        <f t="shared" ref="E3139:E3202" si="147">IF(OR(D3139="Mrs", D3139="Miss", D3139="Ms"), "F", IF(OR(D3139="Mr"), "M", IF(OR(D3139="Dr", D3139="Prof", D3139="Rev"), "M/F", "")))</f>
        <v>M</v>
      </c>
      <c r="F3139" s="35">
        <v>90</v>
      </c>
      <c r="G3139" s="35" t="s">
        <v>7705</v>
      </c>
      <c r="H3139" s="35" t="s">
        <v>1052</v>
      </c>
      <c r="I3139" s="35" t="s">
        <v>32</v>
      </c>
      <c r="J3139" s="48" t="s">
        <v>14036</v>
      </c>
      <c r="K3139" s="35">
        <v>50</v>
      </c>
      <c r="L3139" s="49" t="s">
        <v>101</v>
      </c>
      <c r="M3139" s="50" t="str">
        <f>VLOOKUP(Table6[[#This Row],[Product]],Table3[],2)</f>
        <v>Superwossname</v>
      </c>
      <c r="N3139" s="50" t="str">
        <f t="shared" ref="N3139:N3202" si="148">TEXT(J3139,"mmm")</f>
        <v>Mar</v>
      </c>
      <c r="O3139" s="56">
        <f t="shared" ref="O3139:O3202" si="149">YEAR(J3139)</f>
        <v>2022</v>
      </c>
      <c r="P3139" s="51">
        <f>VLOOKUP(Table6[[#This Row],[Product]],Table3[],3)</f>
        <v>3.49</v>
      </c>
      <c r="Q3139" s="35">
        <f>VLOOKUP(Table6[[#This Row],[Product]],Table3[],4)</f>
        <v>20</v>
      </c>
      <c r="R3139" s="35">
        <f>Table6[[#This Row],[Quantity]]*Table6[[#This Row],[Case]]</f>
        <v>1000</v>
      </c>
      <c r="S3139" s="35">
        <f>Table6[[#This Row],[Total Sales]]*Table6[[#This Row],[Cost]]</f>
        <v>3490</v>
      </c>
    </row>
    <row r="3140" spans="1:19" x14ac:dyDescent="0.3">
      <c r="A3140" s="54">
        <v>3223</v>
      </c>
      <c r="B3140" s="35" t="s">
        <v>7706</v>
      </c>
      <c r="C3140" s="35" t="s">
        <v>5883</v>
      </c>
      <c r="D3140" s="35" t="s">
        <v>51</v>
      </c>
      <c r="E3140" s="35" t="str">
        <f t="shared" si="147"/>
        <v>F</v>
      </c>
      <c r="F3140" s="35">
        <v>30</v>
      </c>
      <c r="G3140" s="35" t="s">
        <v>7707</v>
      </c>
      <c r="H3140" s="35" t="s">
        <v>7708</v>
      </c>
      <c r="I3140" s="35" t="s">
        <v>686</v>
      </c>
      <c r="J3140" s="48" t="s">
        <v>13777</v>
      </c>
      <c r="K3140" s="35">
        <v>18</v>
      </c>
      <c r="L3140" s="49" t="s">
        <v>80</v>
      </c>
      <c r="M3140" s="50" t="str">
        <f>VLOOKUP(Table6[[#This Row],[Product]],Table3[],2)</f>
        <v>Ultrathing V2</v>
      </c>
      <c r="N3140" s="50" t="str">
        <f t="shared" si="148"/>
        <v>Dec</v>
      </c>
      <c r="O3140" s="56">
        <f t="shared" si="149"/>
        <v>2021</v>
      </c>
      <c r="P3140" s="51">
        <f>VLOOKUP(Table6[[#This Row],[Product]],Table3[],3)</f>
        <v>2.95</v>
      </c>
      <c r="Q3140" s="35">
        <f>VLOOKUP(Table6[[#This Row],[Product]],Table3[],4)</f>
        <v>20</v>
      </c>
      <c r="R3140" s="35">
        <f>Table6[[#This Row],[Quantity]]*Table6[[#This Row],[Case]]</f>
        <v>360</v>
      </c>
      <c r="S3140" s="35">
        <f>Table6[[#This Row],[Total Sales]]*Table6[[#This Row],[Cost]]</f>
        <v>1062</v>
      </c>
    </row>
    <row r="3141" spans="1:19" x14ac:dyDescent="0.3">
      <c r="A3141" s="54">
        <v>3224</v>
      </c>
      <c r="B3141" s="35" t="s">
        <v>7709</v>
      </c>
      <c r="C3141" s="35" t="s">
        <v>1788</v>
      </c>
      <c r="D3141" s="35" t="s">
        <v>92</v>
      </c>
      <c r="E3141" s="35" t="str">
        <f t="shared" si="147"/>
        <v>M/F</v>
      </c>
      <c r="F3141" s="35">
        <v>90</v>
      </c>
      <c r="G3141" s="35" t="s">
        <v>7710</v>
      </c>
      <c r="H3141" s="35" t="s">
        <v>3511</v>
      </c>
      <c r="I3141" s="35" t="s">
        <v>32</v>
      </c>
      <c r="J3141" s="48">
        <v>43992</v>
      </c>
      <c r="K3141" s="35">
        <v>17</v>
      </c>
      <c r="L3141" s="49" t="s">
        <v>64</v>
      </c>
      <c r="M3141" s="50" t="str">
        <f>VLOOKUP(Table6[[#This Row],[Product]],Table3[],2)</f>
        <v>Ultrathing V4</v>
      </c>
      <c r="N3141" s="50" t="str">
        <f t="shared" si="148"/>
        <v>Jun</v>
      </c>
      <c r="O3141" s="56">
        <f t="shared" si="149"/>
        <v>2020</v>
      </c>
      <c r="P3141" s="51">
        <f>VLOOKUP(Table6[[#This Row],[Product]],Table3[],3)</f>
        <v>3.99</v>
      </c>
      <c r="Q3141" s="35">
        <f>VLOOKUP(Table6[[#This Row],[Product]],Table3[],4)</f>
        <v>24</v>
      </c>
      <c r="R3141" s="35">
        <f>Table6[[#This Row],[Quantity]]*Table6[[#This Row],[Case]]</f>
        <v>408</v>
      </c>
      <c r="S3141" s="35">
        <f>Table6[[#This Row],[Total Sales]]*Table6[[#This Row],[Cost]]</f>
        <v>1627.92</v>
      </c>
    </row>
    <row r="3142" spans="1:19" x14ac:dyDescent="0.3">
      <c r="A3142" s="54">
        <v>3225</v>
      </c>
      <c r="B3142" s="35" t="s">
        <v>7711</v>
      </c>
      <c r="C3142" s="35" t="s">
        <v>2293</v>
      </c>
      <c r="D3142" s="35" t="s">
        <v>28</v>
      </c>
      <c r="E3142" s="35" t="str">
        <f t="shared" si="147"/>
        <v>M</v>
      </c>
      <c r="F3142" s="35">
        <v>90</v>
      </c>
      <c r="G3142" s="35" t="s">
        <v>7712</v>
      </c>
      <c r="H3142" s="35" t="s">
        <v>2035</v>
      </c>
      <c r="I3142" s="35" t="s">
        <v>32</v>
      </c>
      <c r="J3142" s="48" t="s">
        <v>14047</v>
      </c>
      <c r="K3142" s="35">
        <v>16</v>
      </c>
      <c r="L3142" s="49" t="s">
        <v>20</v>
      </c>
      <c r="M3142" s="50" t="str">
        <f>VLOOKUP(Table6[[#This Row],[Product]],Table3[],2)</f>
        <v>Hyperwotsit</v>
      </c>
      <c r="N3142" s="50" t="str">
        <f t="shared" si="148"/>
        <v>Jul</v>
      </c>
      <c r="O3142" s="56">
        <f t="shared" si="149"/>
        <v>2021</v>
      </c>
      <c r="P3142" s="51">
        <f>VLOOKUP(Table6[[#This Row],[Product]],Table3[],3)</f>
        <v>2.0099999999999998</v>
      </c>
      <c r="Q3142" s="35">
        <f>VLOOKUP(Table6[[#This Row],[Product]],Table3[],4)</f>
        <v>20</v>
      </c>
      <c r="R3142" s="35">
        <f>Table6[[#This Row],[Quantity]]*Table6[[#This Row],[Case]]</f>
        <v>320</v>
      </c>
      <c r="S3142" s="35">
        <f>Table6[[#This Row],[Total Sales]]*Table6[[#This Row],[Cost]]</f>
        <v>643.19999999999993</v>
      </c>
    </row>
    <row r="3143" spans="1:19" x14ac:dyDescent="0.3">
      <c r="A3143" s="54">
        <v>3226</v>
      </c>
      <c r="B3143" s="35" t="s">
        <v>504</v>
      </c>
      <c r="C3143" s="35" t="s">
        <v>6469</v>
      </c>
      <c r="D3143" s="35" t="s">
        <v>28</v>
      </c>
      <c r="E3143" s="35" t="str">
        <f t="shared" si="147"/>
        <v>M</v>
      </c>
      <c r="F3143" s="35">
        <v>60</v>
      </c>
      <c r="G3143" s="35" t="s">
        <v>7713</v>
      </c>
      <c r="H3143" s="35" t="s">
        <v>4285</v>
      </c>
      <c r="I3143" s="35" t="s">
        <v>124</v>
      </c>
      <c r="J3143" s="48">
        <v>44381</v>
      </c>
      <c r="K3143" s="35">
        <v>63</v>
      </c>
      <c r="L3143" s="49" t="s">
        <v>159</v>
      </c>
      <c r="M3143" s="50" t="str">
        <f>VLOOKUP(Table6[[#This Row],[Product]],Table3[],2)</f>
        <v>Ultrathing V3</v>
      </c>
      <c r="N3143" s="50" t="str">
        <f t="shared" si="148"/>
        <v>Jul</v>
      </c>
      <c r="O3143" s="56">
        <f t="shared" si="149"/>
        <v>2021</v>
      </c>
      <c r="P3143" s="51">
        <f>VLOOKUP(Table6[[#This Row],[Product]],Table3[],3)</f>
        <v>3.39</v>
      </c>
      <c r="Q3143" s="35">
        <f>VLOOKUP(Table6[[#This Row],[Product]],Table3[],4)</f>
        <v>24</v>
      </c>
      <c r="R3143" s="35">
        <f>Table6[[#This Row],[Quantity]]*Table6[[#This Row],[Case]]</f>
        <v>1512</v>
      </c>
      <c r="S3143" s="35">
        <f>Table6[[#This Row],[Total Sales]]*Table6[[#This Row],[Cost]]</f>
        <v>5125.68</v>
      </c>
    </row>
    <row r="3144" spans="1:19" x14ac:dyDescent="0.3">
      <c r="A3144" s="54">
        <v>3227</v>
      </c>
      <c r="B3144" s="35" t="s">
        <v>1755</v>
      </c>
      <c r="C3144" s="35" t="s">
        <v>3887</v>
      </c>
      <c r="D3144" s="35" t="s">
        <v>28</v>
      </c>
      <c r="E3144" s="35" t="str">
        <f t="shared" si="147"/>
        <v>M</v>
      </c>
      <c r="F3144" s="35">
        <v>60</v>
      </c>
      <c r="G3144" s="35" t="s">
        <v>7714</v>
      </c>
      <c r="H3144" s="35" t="s">
        <v>248</v>
      </c>
      <c r="I3144" s="35" t="s">
        <v>178</v>
      </c>
      <c r="J3144" s="48">
        <v>44414</v>
      </c>
      <c r="K3144" s="35">
        <v>15</v>
      </c>
      <c r="L3144" s="49" t="s">
        <v>70</v>
      </c>
      <c r="M3144" s="50" t="str">
        <f>VLOOKUP(Table6[[#This Row],[Product]],Table3[],2)</f>
        <v>Megawidget M</v>
      </c>
      <c r="N3144" s="50" t="str">
        <f t="shared" si="148"/>
        <v>Aug</v>
      </c>
      <c r="O3144" s="56">
        <f t="shared" si="149"/>
        <v>2021</v>
      </c>
      <c r="P3144" s="51">
        <f>VLOOKUP(Table6[[#This Row],[Product]],Table3[],3)</f>
        <v>1.29</v>
      </c>
      <c r="Q3144" s="35">
        <f>VLOOKUP(Table6[[#This Row],[Product]],Table3[],4)</f>
        <v>24</v>
      </c>
      <c r="R3144" s="35">
        <f>Table6[[#This Row],[Quantity]]*Table6[[#This Row],[Case]]</f>
        <v>360</v>
      </c>
      <c r="S3144" s="35">
        <f>Table6[[#This Row],[Total Sales]]*Table6[[#This Row],[Cost]]</f>
        <v>464.40000000000003</v>
      </c>
    </row>
    <row r="3145" spans="1:19" x14ac:dyDescent="0.3">
      <c r="A3145" s="54">
        <v>3228</v>
      </c>
      <c r="B3145" s="35" t="s">
        <v>61</v>
      </c>
      <c r="C3145" s="35" t="s">
        <v>1352</v>
      </c>
      <c r="D3145" s="35" t="s">
        <v>28</v>
      </c>
      <c r="E3145" s="35" t="str">
        <f t="shared" si="147"/>
        <v>M</v>
      </c>
      <c r="F3145" s="35">
        <v>60</v>
      </c>
      <c r="G3145" s="35" t="s">
        <v>7715</v>
      </c>
      <c r="H3145" s="35" t="s">
        <v>3070</v>
      </c>
      <c r="I3145" s="35" t="s">
        <v>575</v>
      </c>
      <c r="J3145" s="48">
        <v>44813</v>
      </c>
      <c r="K3145" s="35">
        <v>9</v>
      </c>
      <c r="L3145" s="49" t="s">
        <v>70</v>
      </c>
      <c r="M3145" s="50" t="str">
        <f>VLOOKUP(Table6[[#This Row],[Product]],Table3[],2)</f>
        <v>Megawidget M</v>
      </c>
      <c r="N3145" s="50" t="str">
        <f t="shared" si="148"/>
        <v>Sep</v>
      </c>
      <c r="O3145" s="56">
        <f t="shared" si="149"/>
        <v>2022</v>
      </c>
      <c r="P3145" s="51">
        <f>VLOOKUP(Table6[[#This Row],[Product]],Table3[],3)</f>
        <v>1.29</v>
      </c>
      <c r="Q3145" s="35">
        <f>VLOOKUP(Table6[[#This Row],[Product]],Table3[],4)</f>
        <v>24</v>
      </c>
      <c r="R3145" s="35">
        <f>Table6[[#This Row],[Quantity]]*Table6[[#This Row],[Case]]</f>
        <v>216</v>
      </c>
      <c r="S3145" s="35">
        <f>Table6[[#This Row],[Total Sales]]*Table6[[#This Row],[Cost]]</f>
        <v>278.64</v>
      </c>
    </row>
    <row r="3146" spans="1:19" x14ac:dyDescent="0.3">
      <c r="A3146" s="54">
        <v>3229</v>
      </c>
      <c r="B3146" s="35" t="s">
        <v>7657</v>
      </c>
      <c r="C3146" s="35" t="s">
        <v>7716</v>
      </c>
      <c r="D3146" s="35" t="s">
        <v>28</v>
      </c>
      <c r="E3146" s="35" t="str">
        <f t="shared" si="147"/>
        <v>M</v>
      </c>
      <c r="F3146" s="35">
        <v>30</v>
      </c>
      <c r="G3146" s="35" t="s">
        <v>7717</v>
      </c>
      <c r="H3146" s="35" t="s">
        <v>172</v>
      </c>
      <c r="I3146" s="35" t="s">
        <v>173</v>
      </c>
      <c r="J3146" s="48">
        <v>44542</v>
      </c>
      <c r="K3146" s="35">
        <v>66</v>
      </c>
      <c r="L3146" s="49" t="s">
        <v>64</v>
      </c>
      <c r="M3146" s="50" t="str">
        <f>VLOOKUP(Table6[[#This Row],[Product]],Table3[],2)</f>
        <v>Ultrathing V4</v>
      </c>
      <c r="N3146" s="50" t="str">
        <f t="shared" si="148"/>
        <v>Dec</v>
      </c>
      <c r="O3146" s="56">
        <f t="shared" si="149"/>
        <v>2021</v>
      </c>
      <c r="P3146" s="51">
        <f>VLOOKUP(Table6[[#This Row],[Product]],Table3[],3)</f>
        <v>3.99</v>
      </c>
      <c r="Q3146" s="35">
        <f>VLOOKUP(Table6[[#This Row],[Product]],Table3[],4)</f>
        <v>24</v>
      </c>
      <c r="R3146" s="35">
        <f>Table6[[#This Row],[Quantity]]*Table6[[#This Row],[Case]]</f>
        <v>1584</v>
      </c>
      <c r="S3146" s="35">
        <f>Table6[[#This Row],[Total Sales]]*Table6[[#This Row],[Cost]]</f>
        <v>6320.1600000000008</v>
      </c>
    </row>
    <row r="3147" spans="1:19" x14ac:dyDescent="0.3">
      <c r="A3147" s="54">
        <v>3230</v>
      </c>
      <c r="B3147" s="35" t="s">
        <v>2994</v>
      </c>
      <c r="C3147" s="35" t="s">
        <v>3173</v>
      </c>
      <c r="D3147" s="35" t="s">
        <v>51</v>
      </c>
      <c r="E3147" s="35" t="str">
        <f t="shared" si="147"/>
        <v>F</v>
      </c>
      <c r="F3147" s="35">
        <v>60</v>
      </c>
      <c r="G3147" s="35" t="s">
        <v>7718</v>
      </c>
      <c r="H3147" s="35" t="s">
        <v>1791</v>
      </c>
      <c r="I3147" s="35" t="s">
        <v>32</v>
      </c>
      <c r="J3147" s="48" t="s">
        <v>13921</v>
      </c>
      <c r="K3147" s="35">
        <v>92</v>
      </c>
      <c r="L3147" s="49" t="s">
        <v>101</v>
      </c>
      <c r="M3147" s="50" t="str">
        <f>VLOOKUP(Table6[[#This Row],[Product]],Table3[],2)</f>
        <v>Superwossname</v>
      </c>
      <c r="N3147" s="50" t="str">
        <f t="shared" si="148"/>
        <v>Aug</v>
      </c>
      <c r="O3147" s="56">
        <f t="shared" si="149"/>
        <v>2022</v>
      </c>
      <c r="P3147" s="51">
        <f>VLOOKUP(Table6[[#This Row],[Product]],Table3[],3)</f>
        <v>3.49</v>
      </c>
      <c r="Q3147" s="35">
        <f>VLOOKUP(Table6[[#This Row],[Product]],Table3[],4)</f>
        <v>20</v>
      </c>
      <c r="R3147" s="35">
        <f>Table6[[#This Row],[Quantity]]*Table6[[#This Row],[Case]]</f>
        <v>1840</v>
      </c>
      <c r="S3147" s="35">
        <f>Table6[[#This Row],[Total Sales]]*Table6[[#This Row],[Cost]]</f>
        <v>6421.6</v>
      </c>
    </row>
    <row r="3148" spans="1:19" x14ac:dyDescent="0.3">
      <c r="A3148" s="54">
        <v>3231</v>
      </c>
      <c r="B3148" s="35" t="s">
        <v>1961</v>
      </c>
      <c r="C3148" s="35" t="s">
        <v>3439</v>
      </c>
      <c r="D3148" s="35" t="s">
        <v>15</v>
      </c>
      <c r="E3148" s="35" t="str">
        <f t="shared" si="147"/>
        <v>F</v>
      </c>
      <c r="F3148" s="35">
        <v>30</v>
      </c>
      <c r="G3148" s="35" t="s">
        <v>7719</v>
      </c>
      <c r="H3148" s="35" t="s">
        <v>7720</v>
      </c>
      <c r="I3148" s="35" t="s">
        <v>38</v>
      </c>
      <c r="J3148" s="48" t="s">
        <v>13845</v>
      </c>
      <c r="K3148" s="35">
        <v>75</v>
      </c>
      <c r="L3148" s="49" t="s">
        <v>101</v>
      </c>
      <c r="M3148" s="50" t="str">
        <f>VLOOKUP(Table6[[#This Row],[Product]],Table3[],2)</f>
        <v>Superwossname</v>
      </c>
      <c r="N3148" s="50" t="str">
        <f t="shared" si="148"/>
        <v>Oct</v>
      </c>
      <c r="O3148" s="56">
        <f t="shared" si="149"/>
        <v>2020</v>
      </c>
      <c r="P3148" s="51">
        <f>VLOOKUP(Table6[[#This Row],[Product]],Table3[],3)</f>
        <v>3.49</v>
      </c>
      <c r="Q3148" s="35">
        <f>VLOOKUP(Table6[[#This Row],[Product]],Table3[],4)</f>
        <v>20</v>
      </c>
      <c r="R3148" s="35">
        <f>Table6[[#This Row],[Quantity]]*Table6[[#This Row],[Case]]</f>
        <v>1500</v>
      </c>
      <c r="S3148" s="35">
        <f>Table6[[#This Row],[Total Sales]]*Table6[[#This Row],[Cost]]</f>
        <v>5235</v>
      </c>
    </row>
    <row r="3149" spans="1:19" x14ac:dyDescent="0.3">
      <c r="A3149" s="54">
        <v>3232</v>
      </c>
      <c r="B3149" s="35" t="s">
        <v>2244</v>
      </c>
      <c r="C3149" s="35" t="s">
        <v>7721</v>
      </c>
      <c r="D3149" s="35" t="s">
        <v>28</v>
      </c>
      <c r="E3149" s="35" t="str">
        <f t="shared" si="147"/>
        <v>M</v>
      </c>
      <c r="F3149" s="35">
        <v>30</v>
      </c>
      <c r="G3149" s="35" t="s">
        <v>7722</v>
      </c>
      <c r="H3149" s="35" t="s">
        <v>5706</v>
      </c>
      <c r="I3149" s="35" t="s">
        <v>32</v>
      </c>
      <c r="J3149" s="48" t="s">
        <v>13773</v>
      </c>
      <c r="K3149" s="35">
        <v>4</v>
      </c>
      <c r="L3149" s="49" t="s">
        <v>20</v>
      </c>
      <c r="M3149" s="50" t="str">
        <f>VLOOKUP(Table6[[#This Row],[Product]],Table3[],2)</f>
        <v>Hyperwotsit</v>
      </c>
      <c r="N3149" s="50" t="str">
        <f t="shared" si="148"/>
        <v>Mar</v>
      </c>
      <c r="O3149" s="56">
        <f t="shared" si="149"/>
        <v>2020</v>
      </c>
      <c r="P3149" s="51">
        <f>VLOOKUP(Table6[[#This Row],[Product]],Table3[],3)</f>
        <v>2.0099999999999998</v>
      </c>
      <c r="Q3149" s="35">
        <f>VLOOKUP(Table6[[#This Row],[Product]],Table3[],4)</f>
        <v>20</v>
      </c>
      <c r="R3149" s="35">
        <f>Table6[[#This Row],[Quantity]]*Table6[[#This Row],[Case]]</f>
        <v>80</v>
      </c>
      <c r="S3149" s="35">
        <f>Table6[[#This Row],[Total Sales]]*Table6[[#This Row],[Cost]]</f>
        <v>160.79999999999998</v>
      </c>
    </row>
    <row r="3150" spans="1:19" x14ac:dyDescent="0.3">
      <c r="A3150" s="54">
        <v>3233</v>
      </c>
      <c r="B3150" s="35" t="s">
        <v>7276</v>
      </c>
      <c r="C3150" s="35" t="s">
        <v>7723</v>
      </c>
      <c r="D3150" s="35" t="s">
        <v>15</v>
      </c>
      <c r="E3150" s="35" t="str">
        <f t="shared" si="147"/>
        <v>F</v>
      </c>
      <c r="F3150" s="35">
        <v>90</v>
      </c>
      <c r="G3150" s="35" t="s">
        <v>7724</v>
      </c>
      <c r="H3150" s="35" t="s">
        <v>2354</v>
      </c>
      <c r="I3150" s="35" t="s">
        <v>178</v>
      </c>
      <c r="J3150" s="48">
        <v>44206</v>
      </c>
      <c r="K3150" s="35">
        <v>74</v>
      </c>
      <c r="L3150" s="49" t="s">
        <v>159</v>
      </c>
      <c r="M3150" s="50" t="str">
        <f>VLOOKUP(Table6[[#This Row],[Product]],Table3[],2)</f>
        <v>Ultrathing V3</v>
      </c>
      <c r="N3150" s="50" t="str">
        <f t="shared" si="148"/>
        <v>Jan</v>
      </c>
      <c r="O3150" s="56">
        <f t="shared" si="149"/>
        <v>2021</v>
      </c>
      <c r="P3150" s="51">
        <f>VLOOKUP(Table6[[#This Row],[Product]],Table3[],3)</f>
        <v>3.39</v>
      </c>
      <c r="Q3150" s="35">
        <f>VLOOKUP(Table6[[#This Row],[Product]],Table3[],4)</f>
        <v>24</v>
      </c>
      <c r="R3150" s="35">
        <f>Table6[[#This Row],[Quantity]]*Table6[[#This Row],[Case]]</f>
        <v>1776</v>
      </c>
      <c r="S3150" s="35">
        <f>Table6[[#This Row],[Total Sales]]*Table6[[#This Row],[Cost]]</f>
        <v>6020.64</v>
      </c>
    </row>
    <row r="3151" spans="1:19" x14ac:dyDescent="0.3">
      <c r="A3151" s="54">
        <v>3234</v>
      </c>
      <c r="B3151" s="35" t="s">
        <v>2487</v>
      </c>
      <c r="C3151" s="35" t="s">
        <v>422</v>
      </c>
      <c r="D3151" s="35" t="s">
        <v>15</v>
      </c>
      <c r="E3151" s="35" t="str">
        <f t="shared" si="147"/>
        <v>F</v>
      </c>
      <c r="F3151" s="35">
        <v>30</v>
      </c>
      <c r="G3151" s="35" t="s">
        <v>7724</v>
      </c>
      <c r="H3151" s="35" t="s">
        <v>3774</v>
      </c>
      <c r="I3151" s="35" t="s">
        <v>187</v>
      </c>
      <c r="J3151" s="48" t="s">
        <v>14133</v>
      </c>
      <c r="K3151" s="35">
        <v>31</v>
      </c>
      <c r="L3151" s="49" t="s">
        <v>101</v>
      </c>
      <c r="M3151" s="50" t="str">
        <f>VLOOKUP(Table6[[#This Row],[Product]],Table3[],2)</f>
        <v>Superwossname</v>
      </c>
      <c r="N3151" s="50" t="str">
        <f t="shared" si="148"/>
        <v>Sep</v>
      </c>
      <c r="O3151" s="56">
        <f t="shared" si="149"/>
        <v>2021</v>
      </c>
      <c r="P3151" s="51">
        <f>VLOOKUP(Table6[[#This Row],[Product]],Table3[],3)</f>
        <v>3.49</v>
      </c>
      <c r="Q3151" s="35">
        <f>VLOOKUP(Table6[[#This Row],[Product]],Table3[],4)</f>
        <v>20</v>
      </c>
      <c r="R3151" s="35">
        <f>Table6[[#This Row],[Quantity]]*Table6[[#This Row],[Case]]</f>
        <v>620</v>
      </c>
      <c r="S3151" s="35">
        <f>Table6[[#This Row],[Total Sales]]*Table6[[#This Row],[Cost]]</f>
        <v>2163.8000000000002</v>
      </c>
    </row>
    <row r="3152" spans="1:19" x14ac:dyDescent="0.3">
      <c r="A3152" s="54">
        <v>3235</v>
      </c>
      <c r="B3152" s="35" t="s">
        <v>5928</v>
      </c>
      <c r="C3152" s="35" t="s">
        <v>2336</v>
      </c>
      <c r="D3152" s="35" t="s">
        <v>28</v>
      </c>
      <c r="E3152" s="35" t="str">
        <f t="shared" si="147"/>
        <v>M</v>
      </c>
      <c r="F3152" s="35">
        <v>30</v>
      </c>
      <c r="G3152" s="35" t="s">
        <v>7725</v>
      </c>
      <c r="H3152" s="35" t="s">
        <v>4932</v>
      </c>
      <c r="I3152" s="35" t="s">
        <v>38</v>
      </c>
      <c r="J3152" s="48" t="s">
        <v>14043</v>
      </c>
      <c r="K3152" s="35">
        <v>88</v>
      </c>
      <c r="L3152" s="49" t="s">
        <v>33</v>
      </c>
      <c r="M3152" s="50" t="str">
        <f>VLOOKUP(Table6[[#This Row],[Product]],Table3[],2)</f>
        <v>Megawidget L</v>
      </c>
      <c r="N3152" s="50" t="str">
        <f t="shared" si="148"/>
        <v>Sep</v>
      </c>
      <c r="O3152" s="56">
        <f t="shared" si="149"/>
        <v>2021</v>
      </c>
      <c r="P3152" s="51">
        <f>VLOOKUP(Table6[[#This Row],[Product]],Table3[],3)</f>
        <v>1.79</v>
      </c>
      <c r="Q3152" s="35">
        <f>VLOOKUP(Table6[[#This Row],[Product]],Table3[],4)</f>
        <v>24</v>
      </c>
      <c r="R3152" s="35">
        <f>Table6[[#This Row],[Quantity]]*Table6[[#This Row],[Case]]</f>
        <v>2112</v>
      </c>
      <c r="S3152" s="35">
        <f>Table6[[#This Row],[Total Sales]]*Table6[[#This Row],[Cost]]</f>
        <v>3780.48</v>
      </c>
    </row>
    <row r="3153" spans="1:19" x14ac:dyDescent="0.3">
      <c r="A3153" s="54">
        <v>3236</v>
      </c>
      <c r="B3153" s="35" t="s">
        <v>6994</v>
      </c>
      <c r="C3153" s="35" t="s">
        <v>268</v>
      </c>
      <c r="D3153" s="35" t="s">
        <v>15</v>
      </c>
      <c r="E3153" s="35" t="str">
        <f t="shared" si="147"/>
        <v>F</v>
      </c>
      <c r="F3153" s="35">
        <v>60</v>
      </c>
      <c r="G3153" s="35" t="s">
        <v>7725</v>
      </c>
      <c r="H3153" s="35" t="s">
        <v>663</v>
      </c>
      <c r="I3153" s="35" t="s">
        <v>32</v>
      </c>
      <c r="J3153" s="48" t="s">
        <v>13942</v>
      </c>
      <c r="K3153" s="35">
        <v>35</v>
      </c>
      <c r="L3153" s="49" t="s">
        <v>64</v>
      </c>
      <c r="M3153" s="50" t="str">
        <f>VLOOKUP(Table6[[#This Row],[Product]],Table3[],2)</f>
        <v>Ultrathing V4</v>
      </c>
      <c r="N3153" s="50" t="str">
        <f t="shared" si="148"/>
        <v>Sep</v>
      </c>
      <c r="O3153" s="56">
        <f t="shared" si="149"/>
        <v>2021</v>
      </c>
      <c r="P3153" s="51">
        <f>VLOOKUP(Table6[[#This Row],[Product]],Table3[],3)</f>
        <v>3.99</v>
      </c>
      <c r="Q3153" s="35">
        <f>VLOOKUP(Table6[[#This Row],[Product]],Table3[],4)</f>
        <v>24</v>
      </c>
      <c r="R3153" s="35">
        <f>Table6[[#This Row],[Quantity]]*Table6[[#This Row],[Case]]</f>
        <v>840</v>
      </c>
      <c r="S3153" s="35">
        <f>Table6[[#This Row],[Total Sales]]*Table6[[#This Row],[Cost]]</f>
        <v>3351.6000000000004</v>
      </c>
    </row>
    <row r="3154" spans="1:19" x14ac:dyDescent="0.3">
      <c r="A3154" s="54">
        <v>3237</v>
      </c>
      <c r="B3154" s="35" t="s">
        <v>7726</v>
      </c>
      <c r="C3154" s="35" t="s">
        <v>3162</v>
      </c>
      <c r="D3154" s="35" t="s">
        <v>15</v>
      </c>
      <c r="E3154" s="35" t="str">
        <f t="shared" si="147"/>
        <v>F</v>
      </c>
      <c r="F3154" s="35">
        <v>30</v>
      </c>
      <c r="G3154" s="35" t="s">
        <v>7727</v>
      </c>
      <c r="H3154" s="35" t="s">
        <v>2678</v>
      </c>
      <c r="I3154" s="35" t="s">
        <v>32</v>
      </c>
      <c r="J3154" s="48">
        <v>44171</v>
      </c>
      <c r="K3154" s="35">
        <v>36</v>
      </c>
      <c r="L3154" s="49" t="s">
        <v>54</v>
      </c>
      <c r="M3154" s="50" t="str">
        <f>VLOOKUP(Table6[[#This Row],[Product]],Table3[],2)</f>
        <v>Megawidget S</v>
      </c>
      <c r="N3154" s="50" t="str">
        <f t="shared" si="148"/>
        <v>Dec</v>
      </c>
      <c r="O3154" s="56">
        <f t="shared" si="149"/>
        <v>2020</v>
      </c>
      <c r="P3154" s="51">
        <f>VLOOKUP(Table6[[#This Row],[Product]],Table3[],3)</f>
        <v>0.69</v>
      </c>
      <c r="Q3154" s="35">
        <f>VLOOKUP(Table6[[#This Row],[Product]],Table3[],4)</f>
        <v>24</v>
      </c>
      <c r="R3154" s="35">
        <f>Table6[[#This Row],[Quantity]]*Table6[[#This Row],[Case]]</f>
        <v>864</v>
      </c>
      <c r="S3154" s="35">
        <f>Table6[[#This Row],[Total Sales]]*Table6[[#This Row],[Cost]]</f>
        <v>596.16</v>
      </c>
    </row>
    <row r="3155" spans="1:19" x14ac:dyDescent="0.3">
      <c r="A3155" s="54">
        <v>3238</v>
      </c>
      <c r="B3155" s="35" t="s">
        <v>6326</v>
      </c>
      <c r="C3155" s="35" t="s">
        <v>7728</v>
      </c>
      <c r="D3155" s="35" t="s">
        <v>41</v>
      </c>
      <c r="E3155" s="35" t="str">
        <f t="shared" si="147"/>
        <v>F</v>
      </c>
      <c r="F3155" s="35">
        <v>60</v>
      </c>
      <c r="G3155" s="35" t="s">
        <v>7729</v>
      </c>
      <c r="H3155" s="35" t="s">
        <v>3862</v>
      </c>
      <c r="I3155" s="35" t="s">
        <v>2543</v>
      </c>
      <c r="J3155" s="48">
        <v>43898</v>
      </c>
      <c r="K3155" s="35">
        <v>31</v>
      </c>
      <c r="L3155" s="49" t="s">
        <v>54</v>
      </c>
      <c r="M3155" s="50" t="str">
        <f>VLOOKUP(Table6[[#This Row],[Product]],Table3[],2)</f>
        <v>Megawidget S</v>
      </c>
      <c r="N3155" s="50" t="str">
        <f t="shared" si="148"/>
        <v>Mar</v>
      </c>
      <c r="O3155" s="56">
        <f t="shared" si="149"/>
        <v>2020</v>
      </c>
      <c r="P3155" s="51">
        <f>VLOOKUP(Table6[[#This Row],[Product]],Table3[],3)</f>
        <v>0.69</v>
      </c>
      <c r="Q3155" s="35">
        <f>VLOOKUP(Table6[[#This Row],[Product]],Table3[],4)</f>
        <v>24</v>
      </c>
      <c r="R3155" s="35">
        <f>Table6[[#This Row],[Quantity]]*Table6[[#This Row],[Case]]</f>
        <v>744</v>
      </c>
      <c r="S3155" s="35">
        <f>Table6[[#This Row],[Total Sales]]*Table6[[#This Row],[Cost]]</f>
        <v>513.36</v>
      </c>
    </row>
    <row r="3156" spans="1:19" x14ac:dyDescent="0.3">
      <c r="A3156" s="54">
        <v>3239</v>
      </c>
      <c r="B3156" s="35" t="s">
        <v>7730</v>
      </c>
      <c r="C3156" s="35" t="s">
        <v>4876</v>
      </c>
      <c r="D3156" s="35" t="s">
        <v>28</v>
      </c>
      <c r="E3156" s="35" t="str">
        <f t="shared" si="147"/>
        <v>M</v>
      </c>
      <c r="F3156" s="35">
        <v>90</v>
      </c>
      <c r="G3156" s="35" t="s">
        <v>7731</v>
      </c>
      <c r="H3156" s="35" t="s">
        <v>293</v>
      </c>
      <c r="I3156" s="35" t="s">
        <v>294</v>
      </c>
      <c r="J3156" s="48" t="s">
        <v>14148</v>
      </c>
      <c r="K3156" s="35">
        <v>44</v>
      </c>
      <c r="L3156" s="49" t="s">
        <v>70</v>
      </c>
      <c r="M3156" s="50" t="str">
        <f>VLOOKUP(Table6[[#This Row],[Product]],Table3[],2)</f>
        <v>Megawidget M</v>
      </c>
      <c r="N3156" s="50" t="str">
        <f t="shared" si="148"/>
        <v>Apr</v>
      </c>
      <c r="O3156" s="56">
        <f t="shared" si="149"/>
        <v>2020</v>
      </c>
      <c r="P3156" s="51">
        <f>VLOOKUP(Table6[[#This Row],[Product]],Table3[],3)</f>
        <v>1.29</v>
      </c>
      <c r="Q3156" s="35">
        <f>VLOOKUP(Table6[[#This Row],[Product]],Table3[],4)</f>
        <v>24</v>
      </c>
      <c r="R3156" s="35">
        <f>Table6[[#This Row],[Quantity]]*Table6[[#This Row],[Case]]</f>
        <v>1056</v>
      </c>
      <c r="S3156" s="35">
        <f>Table6[[#This Row],[Total Sales]]*Table6[[#This Row],[Cost]]</f>
        <v>1362.24</v>
      </c>
    </row>
    <row r="3157" spans="1:19" x14ac:dyDescent="0.3">
      <c r="A3157" s="54">
        <v>3240</v>
      </c>
      <c r="B3157" s="35" t="s">
        <v>1851</v>
      </c>
      <c r="C3157" s="35" t="s">
        <v>1846</v>
      </c>
      <c r="D3157" s="35" t="s">
        <v>28</v>
      </c>
      <c r="E3157" s="35" t="str">
        <f t="shared" si="147"/>
        <v>M</v>
      </c>
      <c r="F3157" s="35">
        <v>60</v>
      </c>
      <c r="G3157" s="35" t="s">
        <v>7732</v>
      </c>
      <c r="H3157" s="35" t="s">
        <v>1325</v>
      </c>
      <c r="I3157" s="35" t="s">
        <v>187</v>
      </c>
      <c r="J3157" s="48">
        <v>44598</v>
      </c>
      <c r="K3157" s="35">
        <v>45</v>
      </c>
      <c r="L3157" s="49" t="s">
        <v>101</v>
      </c>
      <c r="M3157" s="50" t="str">
        <f>VLOOKUP(Table6[[#This Row],[Product]],Table3[],2)</f>
        <v>Superwossname</v>
      </c>
      <c r="N3157" s="50" t="str">
        <f t="shared" si="148"/>
        <v>Feb</v>
      </c>
      <c r="O3157" s="56">
        <f t="shared" si="149"/>
        <v>2022</v>
      </c>
      <c r="P3157" s="51">
        <f>VLOOKUP(Table6[[#This Row],[Product]],Table3[],3)</f>
        <v>3.49</v>
      </c>
      <c r="Q3157" s="35">
        <f>VLOOKUP(Table6[[#This Row],[Product]],Table3[],4)</f>
        <v>20</v>
      </c>
      <c r="R3157" s="35">
        <f>Table6[[#This Row],[Quantity]]*Table6[[#This Row],[Case]]</f>
        <v>900</v>
      </c>
      <c r="S3157" s="35">
        <f>Table6[[#This Row],[Total Sales]]*Table6[[#This Row],[Cost]]</f>
        <v>3141</v>
      </c>
    </row>
    <row r="3158" spans="1:19" x14ac:dyDescent="0.3">
      <c r="A3158" s="54">
        <v>3241</v>
      </c>
      <c r="B3158" s="35" t="s">
        <v>1427</v>
      </c>
      <c r="C3158" s="35" t="s">
        <v>3621</v>
      </c>
      <c r="D3158" s="35" t="s">
        <v>28</v>
      </c>
      <c r="E3158" s="35" t="str">
        <f t="shared" si="147"/>
        <v>M</v>
      </c>
      <c r="F3158" s="35">
        <v>30</v>
      </c>
      <c r="G3158" s="35" t="s">
        <v>7733</v>
      </c>
      <c r="H3158" s="35" t="s">
        <v>1791</v>
      </c>
      <c r="I3158" s="35" t="s">
        <v>32</v>
      </c>
      <c r="J3158" s="48" t="s">
        <v>14060</v>
      </c>
      <c r="K3158" s="35">
        <v>37</v>
      </c>
      <c r="L3158" s="49" t="s">
        <v>70</v>
      </c>
      <c r="M3158" s="50" t="str">
        <f>VLOOKUP(Table6[[#This Row],[Product]],Table3[],2)</f>
        <v>Megawidget M</v>
      </c>
      <c r="N3158" s="50" t="str">
        <f t="shared" si="148"/>
        <v>Jun</v>
      </c>
      <c r="O3158" s="56">
        <f t="shared" si="149"/>
        <v>2021</v>
      </c>
      <c r="P3158" s="51">
        <f>VLOOKUP(Table6[[#This Row],[Product]],Table3[],3)</f>
        <v>1.29</v>
      </c>
      <c r="Q3158" s="35">
        <f>VLOOKUP(Table6[[#This Row],[Product]],Table3[],4)</f>
        <v>24</v>
      </c>
      <c r="R3158" s="35">
        <f>Table6[[#This Row],[Quantity]]*Table6[[#This Row],[Case]]</f>
        <v>888</v>
      </c>
      <c r="S3158" s="35">
        <f>Table6[[#This Row],[Total Sales]]*Table6[[#This Row],[Cost]]</f>
        <v>1145.52</v>
      </c>
    </row>
    <row r="3159" spans="1:19" x14ac:dyDescent="0.3">
      <c r="A3159" s="54">
        <v>3242</v>
      </c>
      <c r="B3159" s="35" t="s">
        <v>7734</v>
      </c>
      <c r="C3159" s="35" t="s">
        <v>5002</v>
      </c>
      <c r="D3159" s="35" t="s">
        <v>28</v>
      </c>
      <c r="E3159" s="35" t="str">
        <f t="shared" si="147"/>
        <v>M</v>
      </c>
      <c r="F3159" s="35">
        <v>30</v>
      </c>
      <c r="G3159" s="35" t="s">
        <v>7735</v>
      </c>
      <c r="H3159" s="35" t="s">
        <v>7736</v>
      </c>
      <c r="I3159" s="35" t="s">
        <v>1889</v>
      </c>
      <c r="J3159" s="48" t="s">
        <v>13965</v>
      </c>
      <c r="K3159" s="35">
        <v>101</v>
      </c>
      <c r="L3159" s="49" t="s">
        <v>80</v>
      </c>
      <c r="M3159" s="50" t="str">
        <f>VLOOKUP(Table6[[#This Row],[Product]],Table3[],2)</f>
        <v>Ultrathing V2</v>
      </c>
      <c r="N3159" s="50" t="str">
        <f t="shared" si="148"/>
        <v>Aug</v>
      </c>
      <c r="O3159" s="56">
        <f t="shared" si="149"/>
        <v>2022</v>
      </c>
      <c r="P3159" s="51">
        <f>VLOOKUP(Table6[[#This Row],[Product]],Table3[],3)</f>
        <v>2.95</v>
      </c>
      <c r="Q3159" s="35">
        <f>VLOOKUP(Table6[[#This Row],[Product]],Table3[],4)</f>
        <v>20</v>
      </c>
      <c r="R3159" s="35">
        <f>Table6[[#This Row],[Quantity]]*Table6[[#This Row],[Case]]</f>
        <v>2020</v>
      </c>
      <c r="S3159" s="35">
        <f>Table6[[#This Row],[Total Sales]]*Table6[[#This Row],[Cost]]</f>
        <v>5959</v>
      </c>
    </row>
    <row r="3160" spans="1:19" x14ac:dyDescent="0.3">
      <c r="A3160" s="54">
        <v>3243</v>
      </c>
      <c r="B3160" s="35" t="s">
        <v>7737</v>
      </c>
      <c r="C3160" s="35" t="s">
        <v>3488</v>
      </c>
      <c r="D3160" s="35" t="s">
        <v>15</v>
      </c>
      <c r="E3160" s="35" t="str">
        <f t="shared" si="147"/>
        <v>F</v>
      </c>
      <c r="F3160" s="35">
        <v>60</v>
      </c>
      <c r="G3160" s="35" t="s">
        <v>7738</v>
      </c>
      <c r="H3160" s="35" t="s">
        <v>7739</v>
      </c>
      <c r="I3160" s="35" t="s">
        <v>146</v>
      </c>
      <c r="J3160" s="48">
        <v>44171</v>
      </c>
      <c r="K3160" s="35">
        <v>28</v>
      </c>
      <c r="L3160" s="49" t="s">
        <v>101</v>
      </c>
      <c r="M3160" s="50" t="str">
        <f>VLOOKUP(Table6[[#This Row],[Product]],Table3[],2)</f>
        <v>Superwossname</v>
      </c>
      <c r="N3160" s="50" t="str">
        <f t="shared" si="148"/>
        <v>Dec</v>
      </c>
      <c r="O3160" s="56">
        <f t="shared" si="149"/>
        <v>2020</v>
      </c>
      <c r="P3160" s="51">
        <f>VLOOKUP(Table6[[#This Row],[Product]],Table3[],3)</f>
        <v>3.49</v>
      </c>
      <c r="Q3160" s="35">
        <f>VLOOKUP(Table6[[#This Row],[Product]],Table3[],4)</f>
        <v>20</v>
      </c>
      <c r="R3160" s="35">
        <f>Table6[[#This Row],[Quantity]]*Table6[[#This Row],[Case]]</f>
        <v>560</v>
      </c>
      <c r="S3160" s="35">
        <f>Table6[[#This Row],[Total Sales]]*Table6[[#This Row],[Cost]]</f>
        <v>1954.4</v>
      </c>
    </row>
    <row r="3161" spans="1:19" x14ac:dyDescent="0.3">
      <c r="A3161" s="54">
        <v>3244</v>
      </c>
      <c r="B3161" s="35" t="s">
        <v>3079</v>
      </c>
      <c r="C3161" s="35" t="s">
        <v>6082</v>
      </c>
      <c r="D3161" s="35" t="s">
        <v>28</v>
      </c>
      <c r="E3161" s="35" t="str">
        <f t="shared" si="147"/>
        <v>M</v>
      </c>
      <c r="F3161" s="35">
        <v>60</v>
      </c>
      <c r="G3161" s="35" t="s">
        <v>7740</v>
      </c>
      <c r="H3161" s="35" t="s">
        <v>1864</v>
      </c>
      <c r="I3161" s="35" t="s">
        <v>294</v>
      </c>
      <c r="J3161" s="48">
        <v>44630</v>
      </c>
      <c r="K3161" s="35">
        <v>94</v>
      </c>
      <c r="L3161" s="49" t="s">
        <v>45</v>
      </c>
      <c r="M3161" s="50" t="str">
        <f>VLOOKUP(Table6[[#This Row],[Product]],Table3[],2)</f>
        <v>Gigastuff</v>
      </c>
      <c r="N3161" s="50" t="str">
        <f t="shared" si="148"/>
        <v>Mar</v>
      </c>
      <c r="O3161" s="56">
        <f t="shared" si="149"/>
        <v>2022</v>
      </c>
      <c r="P3161" s="51">
        <f>VLOOKUP(Table6[[#This Row],[Product]],Table3[],3)</f>
        <v>1.89</v>
      </c>
      <c r="Q3161" s="35">
        <f>VLOOKUP(Table6[[#This Row],[Product]],Table3[],4)</f>
        <v>18</v>
      </c>
      <c r="R3161" s="35">
        <f>Table6[[#This Row],[Quantity]]*Table6[[#This Row],[Case]]</f>
        <v>1692</v>
      </c>
      <c r="S3161" s="35">
        <f>Table6[[#This Row],[Total Sales]]*Table6[[#This Row],[Cost]]</f>
        <v>3197.8799999999997</v>
      </c>
    </row>
    <row r="3162" spans="1:19" x14ac:dyDescent="0.3">
      <c r="A3162" s="54">
        <v>3245</v>
      </c>
      <c r="B3162" s="35" t="s">
        <v>7741</v>
      </c>
      <c r="C3162" s="35" t="s">
        <v>7742</v>
      </c>
      <c r="D3162" s="35" t="s">
        <v>28</v>
      </c>
      <c r="E3162" s="35" t="str">
        <f t="shared" si="147"/>
        <v>M</v>
      </c>
      <c r="F3162" s="35">
        <v>60</v>
      </c>
      <c r="G3162" s="35" t="s">
        <v>7743</v>
      </c>
      <c r="H3162" s="35" t="s">
        <v>1060</v>
      </c>
      <c r="I3162" s="35" t="s">
        <v>38</v>
      </c>
      <c r="J3162" s="48" t="s">
        <v>13711</v>
      </c>
      <c r="K3162" s="35">
        <v>78</v>
      </c>
      <c r="L3162" s="49" t="s">
        <v>54</v>
      </c>
      <c r="M3162" s="50" t="str">
        <f>VLOOKUP(Table6[[#This Row],[Product]],Table3[],2)</f>
        <v>Megawidget S</v>
      </c>
      <c r="N3162" s="50" t="str">
        <f t="shared" si="148"/>
        <v>Jul</v>
      </c>
      <c r="O3162" s="56">
        <f t="shared" si="149"/>
        <v>2021</v>
      </c>
      <c r="P3162" s="51">
        <f>VLOOKUP(Table6[[#This Row],[Product]],Table3[],3)</f>
        <v>0.69</v>
      </c>
      <c r="Q3162" s="35">
        <f>VLOOKUP(Table6[[#This Row],[Product]],Table3[],4)</f>
        <v>24</v>
      </c>
      <c r="R3162" s="35">
        <f>Table6[[#This Row],[Quantity]]*Table6[[#This Row],[Case]]</f>
        <v>1872</v>
      </c>
      <c r="S3162" s="35">
        <f>Table6[[#This Row],[Total Sales]]*Table6[[#This Row],[Cost]]</f>
        <v>1291.6799999999998</v>
      </c>
    </row>
    <row r="3163" spans="1:19" x14ac:dyDescent="0.3">
      <c r="A3163" s="54">
        <v>3246</v>
      </c>
      <c r="B3163" s="35" t="s">
        <v>5309</v>
      </c>
      <c r="C3163" s="35" t="s">
        <v>1406</v>
      </c>
      <c r="D3163" s="35" t="s">
        <v>15</v>
      </c>
      <c r="E3163" s="35" t="str">
        <f t="shared" si="147"/>
        <v>F</v>
      </c>
      <c r="F3163" s="35">
        <v>30</v>
      </c>
      <c r="G3163" s="35" t="s">
        <v>7744</v>
      </c>
      <c r="H3163" s="35" t="s">
        <v>3790</v>
      </c>
      <c r="I3163" s="35" t="s">
        <v>32</v>
      </c>
      <c r="J3163" s="48" t="s">
        <v>14044</v>
      </c>
      <c r="K3163" s="35">
        <v>5</v>
      </c>
      <c r="L3163" s="49" t="s">
        <v>101</v>
      </c>
      <c r="M3163" s="50" t="str">
        <f>VLOOKUP(Table6[[#This Row],[Product]],Table3[],2)</f>
        <v>Superwossname</v>
      </c>
      <c r="N3163" s="50" t="str">
        <f t="shared" si="148"/>
        <v>Feb</v>
      </c>
      <c r="O3163" s="56">
        <f t="shared" si="149"/>
        <v>2021</v>
      </c>
      <c r="P3163" s="51">
        <f>VLOOKUP(Table6[[#This Row],[Product]],Table3[],3)</f>
        <v>3.49</v>
      </c>
      <c r="Q3163" s="35">
        <f>VLOOKUP(Table6[[#This Row],[Product]],Table3[],4)</f>
        <v>20</v>
      </c>
      <c r="R3163" s="35">
        <f>Table6[[#This Row],[Quantity]]*Table6[[#This Row],[Case]]</f>
        <v>100</v>
      </c>
      <c r="S3163" s="35">
        <f>Table6[[#This Row],[Total Sales]]*Table6[[#This Row],[Cost]]</f>
        <v>349</v>
      </c>
    </row>
    <row r="3164" spans="1:19" x14ac:dyDescent="0.3">
      <c r="A3164" s="54">
        <v>3247</v>
      </c>
      <c r="B3164" s="35" t="s">
        <v>7745</v>
      </c>
      <c r="C3164" s="35" t="s">
        <v>6527</v>
      </c>
      <c r="D3164" s="35" t="s">
        <v>15</v>
      </c>
      <c r="E3164" s="35" t="str">
        <f t="shared" si="147"/>
        <v>F</v>
      </c>
      <c r="F3164" s="35">
        <v>30</v>
      </c>
      <c r="G3164" s="35" t="s">
        <v>7746</v>
      </c>
      <c r="H3164" s="35" t="s">
        <v>7546</v>
      </c>
      <c r="I3164" s="35" t="s">
        <v>187</v>
      </c>
      <c r="J3164" s="48" t="s">
        <v>14125</v>
      </c>
      <c r="K3164" s="35">
        <v>66</v>
      </c>
      <c r="L3164" s="49" t="s">
        <v>80</v>
      </c>
      <c r="M3164" s="50" t="str">
        <f>VLOOKUP(Table6[[#This Row],[Product]],Table3[],2)</f>
        <v>Ultrathing V2</v>
      </c>
      <c r="N3164" s="50" t="str">
        <f t="shared" si="148"/>
        <v>Aug</v>
      </c>
      <c r="O3164" s="56">
        <f t="shared" si="149"/>
        <v>2021</v>
      </c>
      <c r="P3164" s="51">
        <f>VLOOKUP(Table6[[#This Row],[Product]],Table3[],3)</f>
        <v>2.95</v>
      </c>
      <c r="Q3164" s="35">
        <f>VLOOKUP(Table6[[#This Row],[Product]],Table3[],4)</f>
        <v>20</v>
      </c>
      <c r="R3164" s="35">
        <f>Table6[[#This Row],[Quantity]]*Table6[[#This Row],[Case]]</f>
        <v>1320</v>
      </c>
      <c r="S3164" s="35">
        <f>Table6[[#This Row],[Total Sales]]*Table6[[#This Row],[Cost]]</f>
        <v>3894.0000000000005</v>
      </c>
    </row>
    <row r="3165" spans="1:19" x14ac:dyDescent="0.3">
      <c r="A3165" s="54">
        <v>3248</v>
      </c>
      <c r="B3165" s="35" t="s">
        <v>6580</v>
      </c>
      <c r="C3165" s="35" t="s">
        <v>1710</v>
      </c>
      <c r="D3165" s="35" t="s">
        <v>28</v>
      </c>
      <c r="E3165" s="35" t="str">
        <f t="shared" si="147"/>
        <v>M</v>
      </c>
      <c r="F3165" s="35">
        <v>90</v>
      </c>
      <c r="G3165" s="35" t="s">
        <v>7747</v>
      </c>
      <c r="H3165" s="35" t="s">
        <v>1948</v>
      </c>
      <c r="I3165" s="35" t="s">
        <v>25</v>
      </c>
      <c r="J3165" s="48" t="s">
        <v>13659</v>
      </c>
      <c r="K3165" s="35">
        <v>64</v>
      </c>
      <c r="L3165" s="49" t="s">
        <v>45</v>
      </c>
      <c r="M3165" s="50" t="str">
        <f>VLOOKUP(Table6[[#This Row],[Product]],Table3[],2)</f>
        <v>Gigastuff</v>
      </c>
      <c r="N3165" s="50" t="str">
        <f t="shared" si="148"/>
        <v>Jan</v>
      </c>
      <c r="O3165" s="56">
        <f t="shared" si="149"/>
        <v>2020</v>
      </c>
      <c r="P3165" s="51">
        <f>VLOOKUP(Table6[[#This Row],[Product]],Table3[],3)</f>
        <v>1.89</v>
      </c>
      <c r="Q3165" s="35">
        <f>VLOOKUP(Table6[[#This Row],[Product]],Table3[],4)</f>
        <v>18</v>
      </c>
      <c r="R3165" s="35">
        <f>Table6[[#This Row],[Quantity]]*Table6[[#This Row],[Case]]</f>
        <v>1152</v>
      </c>
      <c r="S3165" s="35">
        <f>Table6[[#This Row],[Total Sales]]*Table6[[#This Row],[Cost]]</f>
        <v>2177.2799999999997</v>
      </c>
    </row>
    <row r="3166" spans="1:19" x14ac:dyDescent="0.3">
      <c r="A3166" s="54">
        <v>3249</v>
      </c>
      <c r="B3166" s="35" t="s">
        <v>6578</v>
      </c>
      <c r="C3166" s="35" t="s">
        <v>4596</v>
      </c>
      <c r="D3166" s="35" t="s">
        <v>28</v>
      </c>
      <c r="E3166" s="35" t="str">
        <f t="shared" si="147"/>
        <v>M</v>
      </c>
      <c r="F3166" s="35">
        <v>90</v>
      </c>
      <c r="G3166" s="35" t="s">
        <v>7748</v>
      </c>
      <c r="H3166" s="35" t="s">
        <v>655</v>
      </c>
      <c r="I3166" s="35" t="s">
        <v>32</v>
      </c>
      <c r="J3166" s="48">
        <v>44873</v>
      </c>
      <c r="K3166" s="35">
        <v>95</v>
      </c>
      <c r="L3166" s="49" t="s">
        <v>64</v>
      </c>
      <c r="M3166" s="50" t="str">
        <f>VLOOKUP(Table6[[#This Row],[Product]],Table3[],2)</f>
        <v>Ultrathing V4</v>
      </c>
      <c r="N3166" s="50" t="str">
        <f t="shared" si="148"/>
        <v>Nov</v>
      </c>
      <c r="O3166" s="56">
        <f t="shared" si="149"/>
        <v>2022</v>
      </c>
      <c r="P3166" s="51">
        <f>VLOOKUP(Table6[[#This Row],[Product]],Table3[],3)</f>
        <v>3.99</v>
      </c>
      <c r="Q3166" s="35">
        <f>VLOOKUP(Table6[[#This Row],[Product]],Table3[],4)</f>
        <v>24</v>
      </c>
      <c r="R3166" s="35">
        <f>Table6[[#This Row],[Quantity]]*Table6[[#This Row],[Case]]</f>
        <v>2280</v>
      </c>
      <c r="S3166" s="35">
        <f>Table6[[#This Row],[Total Sales]]*Table6[[#This Row],[Cost]]</f>
        <v>9097.2000000000007</v>
      </c>
    </row>
    <row r="3167" spans="1:19" x14ac:dyDescent="0.3">
      <c r="A3167" s="54">
        <v>3250</v>
      </c>
      <c r="B3167" s="35" t="s">
        <v>7749</v>
      </c>
      <c r="C3167" s="35" t="s">
        <v>661</v>
      </c>
      <c r="D3167" s="35" t="s">
        <v>51</v>
      </c>
      <c r="E3167" s="35" t="str">
        <f t="shared" si="147"/>
        <v>F</v>
      </c>
      <c r="F3167" s="35">
        <v>30</v>
      </c>
      <c r="G3167" s="35" t="s">
        <v>7750</v>
      </c>
      <c r="H3167" s="35" t="s">
        <v>7353</v>
      </c>
      <c r="I3167" s="35" t="s">
        <v>19</v>
      </c>
      <c r="J3167" s="48">
        <v>43922</v>
      </c>
      <c r="K3167" s="35">
        <v>80</v>
      </c>
      <c r="L3167" s="49" t="s">
        <v>54</v>
      </c>
      <c r="M3167" s="50" t="str">
        <f>VLOOKUP(Table6[[#This Row],[Product]],Table3[],2)</f>
        <v>Megawidget S</v>
      </c>
      <c r="N3167" s="50" t="str">
        <f t="shared" si="148"/>
        <v>Apr</v>
      </c>
      <c r="O3167" s="56">
        <f t="shared" si="149"/>
        <v>2020</v>
      </c>
      <c r="P3167" s="51">
        <f>VLOOKUP(Table6[[#This Row],[Product]],Table3[],3)</f>
        <v>0.69</v>
      </c>
      <c r="Q3167" s="35">
        <f>VLOOKUP(Table6[[#This Row],[Product]],Table3[],4)</f>
        <v>24</v>
      </c>
      <c r="R3167" s="35">
        <f>Table6[[#This Row],[Quantity]]*Table6[[#This Row],[Case]]</f>
        <v>1920</v>
      </c>
      <c r="S3167" s="35">
        <f>Table6[[#This Row],[Total Sales]]*Table6[[#This Row],[Cost]]</f>
        <v>1324.8</v>
      </c>
    </row>
    <row r="3168" spans="1:19" x14ac:dyDescent="0.3">
      <c r="A3168" s="54">
        <v>3251</v>
      </c>
      <c r="B3168" s="35" t="s">
        <v>1116</v>
      </c>
      <c r="C3168" s="35" t="s">
        <v>1274</v>
      </c>
      <c r="D3168" s="35" t="s">
        <v>28</v>
      </c>
      <c r="E3168" s="35" t="str">
        <f t="shared" si="147"/>
        <v>M</v>
      </c>
      <c r="F3168" s="35">
        <v>30</v>
      </c>
      <c r="G3168" s="35" t="s">
        <v>7751</v>
      </c>
      <c r="H3168" s="35" t="s">
        <v>7752</v>
      </c>
      <c r="I3168" s="35" t="s">
        <v>32</v>
      </c>
      <c r="J3168" s="48" t="s">
        <v>14016</v>
      </c>
      <c r="K3168" s="35">
        <v>77</v>
      </c>
      <c r="L3168" s="49" t="s">
        <v>39</v>
      </c>
      <c r="M3168" s="50" t="str">
        <f>VLOOKUP(Table6[[#This Row],[Product]],Table3[],2)</f>
        <v>Ultrathing V1</v>
      </c>
      <c r="N3168" s="50" t="str">
        <f t="shared" si="148"/>
        <v>May</v>
      </c>
      <c r="O3168" s="56">
        <f t="shared" si="149"/>
        <v>2020</v>
      </c>
      <c r="P3168" s="51">
        <f>VLOOKUP(Table6[[#This Row],[Product]],Table3[],3)</f>
        <v>1.79</v>
      </c>
      <c r="Q3168" s="35">
        <f>VLOOKUP(Table6[[#This Row],[Product]],Table3[],4)</f>
        <v>17</v>
      </c>
      <c r="R3168" s="35">
        <f>Table6[[#This Row],[Quantity]]*Table6[[#This Row],[Case]]</f>
        <v>1309</v>
      </c>
      <c r="S3168" s="35">
        <f>Table6[[#This Row],[Total Sales]]*Table6[[#This Row],[Cost]]</f>
        <v>2343.11</v>
      </c>
    </row>
    <row r="3169" spans="1:19" x14ac:dyDescent="0.3">
      <c r="A3169" s="54">
        <v>3252</v>
      </c>
      <c r="B3169" s="35" t="s">
        <v>7753</v>
      </c>
      <c r="C3169" s="35" t="s">
        <v>111</v>
      </c>
      <c r="D3169" s="35" t="s">
        <v>28</v>
      </c>
      <c r="E3169" s="35" t="str">
        <f t="shared" si="147"/>
        <v>M</v>
      </c>
      <c r="F3169" s="35">
        <v>30</v>
      </c>
      <c r="G3169" s="35" t="s">
        <v>7754</v>
      </c>
      <c r="H3169" s="35" t="s">
        <v>2745</v>
      </c>
      <c r="I3169" s="35" t="s">
        <v>32</v>
      </c>
      <c r="J3169" s="48" t="s">
        <v>13966</v>
      </c>
      <c r="K3169" s="35">
        <v>65</v>
      </c>
      <c r="L3169" s="49" t="s">
        <v>20</v>
      </c>
      <c r="M3169" s="50" t="str">
        <f>VLOOKUP(Table6[[#This Row],[Product]],Table3[],2)</f>
        <v>Hyperwotsit</v>
      </c>
      <c r="N3169" s="50" t="str">
        <f t="shared" si="148"/>
        <v>Oct</v>
      </c>
      <c r="O3169" s="56">
        <f t="shared" si="149"/>
        <v>2022</v>
      </c>
      <c r="P3169" s="51">
        <f>VLOOKUP(Table6[[#This Row],[Product]],Table3[],3)</f>
        <v>2.0099999999999998</v>
      </c>
      <c r="Q3169" s="35">
        <f>VLOOKUP(Table6[[#This Row],[Product]],Table3[],4)</f>
        <v>20</v>
      </c>
      <c r="R3169" s="35">
        <f>Table6[[#This Row],[Quantity]]*Table6[[#This Row],[Case]]</f>
        <v>1300</v>
      </c>
      <c r="S3169" s="35">
        <f>Table6[[#This Row],[Total Sales]]*Table6[[#This Row],[Cost]]</f>
        <v>2612.9999999999995</v>
      </c>
    </row>
    <row r="3170" spans="1:19" x14ac:dyDescent="0.3">
      <c r="A3170" s="54">
        <v>3253</v>
      </c>
      <c r="B3170" s="35" t="s">
        <v>7755</v>
      </c>
      <c r="C3170" s="35" t="s">
        <v>4971</v>
      </c>
      <c r="D3170" s="35" t="s">
        <v>51</v>
      </c>
      <c r="E3170" s="35" t="str">
        <f t="shared" si="147"/>
        <v>F</v>
      </c>
      <c r="F3170" s="35">
        <v>30</v>
      </c>
      <c r="G3170" s="35" t="s">
        <v>7756</v>
      </c>
      <c r="H3170" s="35" t="s">
        <v>7056</v>
      </c>
      <c r="I3170" s="35" t="s">
        <v>95</v>
      </c>
      <c r="J3170" s="48" t="s">
        <v>13950</v>
      </c>
      <c r="K3170" s="35">
        <v>54</v>
      </c>
      <c r="L3170" s="49" t="s">
        <v>54</v>
      </c>
      <c r="M3170" s="50" t="str">
        <f>VLOOKUP(Table6[[#This Row],[Product]],Table3[],2)</f>
        <v>Megawidget S</v>
      </c>
      <c r="N3170" s="50" t="str">
        <f t="shared" si="148"/>
        <v>Jan</v>
      </c>
      <c r="O3170" s="56">
        <f t="shared" si="149"/>
        <v>2021</v>
      </c>
      <c r="P3170" s="51">
        <f>VLOOKUP(Table6[[#This Row],[Product]],Table3[],3)</f>
        <v>0.69</v>
      </c>
      <c r="Q3170" s="35">
        <f>VLOOKUP(Table6[[#This Row],[Product]],Table3[],4)</f>
        <v>24</v>
      </c>
      <c r="R3170" s="35">
        <f>Table6[[#This Row],[Quantity]]*Table6[[#This Row],[Case]]</f>
        <v>1296</v>
      </c>
      <c r="S3170" s="35">
        <f>Table6[[#This Row],[Total Sales]]*Table6[[#This Row],[Cost]]</f>
        <v>894.2399999999999</v>
      </c>
    </row>
    <row r="3171" spans="1:19" x14ac:dyDescent="0.3">
      <c r="A3171" s="54">
        <v>3254</v>
      </c>
      <c r="B3171" s="35" t="s">
        <v>4591</v>
      </c>
      <c r="C3171" s="35" t="s">
        <v>3953</v>
      </c>
      <c r="D3171" s="35" t="s">
        <v>28</v>
      </c>
      <c r="E3171" s="35" t="str">
        <f t="shared" si="147"/>
        <v>M</v>
      </c>
      <c r="F3171" s="35">
        <v>30</v>
      </c>
      <c r="G3171" s="35" t="s">
        <v>7757</v>
      </c>
      <c r="H3171" s="35" t="s">
        <v>7758</v>
      </c>
      <c r="I3171" s="35" t="s">
        <v>819</v>
      </c>
      <c r="J3171" s="48" t="s">
        <v>13665</v>
      </c>
      <c r="K3171" s="35">
        <v>17</v>
      </c>
      <c r="L3171" s="49" t="s">
        <v>20</v>
      </c>
      <c r="M3171" s="50" t="str">
        <f>VLOOKUP(Table6[[#This Row],[Product]],Table3[],2)</f>
        <v>Hyperwotsit</v>
      </c>
      <c r="N3171" s="50" t="str">
        <f t="shared" si="148"/>
        <v>Nov</v>
      </c>
      <c r="O3171" s="56">
        <f t="shared" si="149"/>
        <v>2020</v>
      </c>
      <c r="P3171" s="51">
        <f>VLOOKUP(Table6[[#This Row],[Product]],Table3[],3)</f>
        <v>2.0099999999999998</v>
      </c>
      <c r="Q3171" s="35">
        <f>VLOOKUP(Table6[[#This Row],[Product]],Table3[],4)</f>
        <v>20</v>
      </c>
      <c r="R3171" s="35">
        <f>Table6[[#This Row],[Quantity]]*Table6[[#This Row],[Case]]</f>
        <v>340</v>
      </c>
      <c r="S3171" s="35">
        <f>Table6[[#This Row],[Total Sales]]*Table6[[#This Row],[Cost]]</f>
        <v>683.4</v>
      </c>
    </row>
    <row r="3172" spans="1:19" x14ac:dyDescent="0.3">
      <c r="A3172" s="54">
        <v>3255</v>
      </c>
      <c r="B3172" s="35" t="s">
        <v>6190</v>
      </c>
      <c r="C3172" s="35" t="s">
        <v>277</v>
      </c>
      <c r="D3172" s="35" t="s">
        <v>28</v>
      </c>
      <c r="E3172" s="35" t="str">
        <f t="shared" si="147"/>
        <v>M</v>
      </c>
      <c r="F3172" s="35">
        <v>30</v>
      </c>
      <c r="G3172" s="35" t="s">
        <v>7759</v>
      </c>
      <c r="H3172" s="35" t="s">
        <v>5222</v>
      </c>
      <c r="I3172" s="35" t="s">
        <v>32</v>
      </c>
      <c r="J3172" s="48" t="s">
        <v>13657</v>
      </c>
      <c r="K3172" s="35">
        <v>7</v>
      </c>
      <c r="L3172" s="49" t="s">
        <v>45</v>
      </c>
      <c r="M3172" s="50" t="str">
        <f>VLOOKUP(Table6[[#This Row],[Product]],Table3[],2)</f>
        <v>Gigastuff</v>
      </c>
      <c r="N3172" s="50" t="str">
        <f t="shared" si="148"/>
        <v>Aug</v>
      </c>
      <c r="O3172" s="56">
        <f t="shared" si="149"/>
        <v>2022</v>
      </c>
      <c r="P3172" s="51">
        <f>VLOOKUP(Table6[[#This Row],[Product]],Table3[],3)</f>
        <v>1.89</v>
      </c>
      <c r="Q3172" s="35">
        <f>VLOOKUP(Table6[[#This Row],[Product]],Table3[],4)</f>
        <v>18</v>
      </c>
      <c r="R3172" s="35">
        <f>Table6[[#This Row],[Quantity]]*Table6[[#This Row],[Case]]</f>
        <v>126</v>
      </c>
      <c r="S3172" s="35">
        <f>Table6[[#This Row],[Total Sales]]*Table6[[#This Row],[Cost]]</f>
        <v>238.14</v>
      </c>
    </row>
    <row r="3173" spans="1:19" x14ac:dyDescent="0.3">
      <c r="A3173" s="54">
        <v>3256</v>
      </c>
      <c r="B3173" s="35" t="s">
        <v>6192</v>
      </c>
      <c r="C3173" s="35" t="s">
        <v>5195</v>
      </c>
      <c r="D3173" s="35" t="s">
        <v>28</v>
      </c>
      <c r="E3173" s="35" t="str">
        <f t="shared" si="147"/>
        <v>M</v>
      </c>
      <c r="F3173" s="35">
        <v>90</v>
      </c>
      <c r="G3173" s="35" t="s">
        <v>7760</v>
      </c>
      <c r="H3173" s="35" t="s">
        <v>1056</v>
      </c>
      <c r="I3173" s="35" t="s">
        <v>129</v>
      </c>
      <c r="J3173" s="48" t="s">
        <v>13654</v>
      </c>
      <c r="K3173" s="35">
        <v>21</v>
      </c>
      <c r="L3173" s="49" t="s">
        <v>39</v>
      </c>
      <c r="M3173" s="50" t="str">
        <f>VLOOKUP(Table6[[#This Row],[Product]],Table3[],2)</f>
        <v>Ultrathing V1</v>
      </c>
      <c r="N3173" s="50" t="str">
        <f t="shared" si="148"/>
        <v>Jun</v>
      </c>
      <c r="O3173" s="56">
        <f t="shared" si="149"/>
        <v>2021</v>
      </c>
      <c r="P3173" s="51">
        <f>VLOOKUP(Table6[[#This Row],[Product]],Table3[],3)</f>
        <v>1.79</v>
      </c>
      <c r="Q3173" s="35">
        <f>VLOOKUP(Table6[[#This Row],[Product]],Table3[],4)</f>
        <v>17</v>
      </c>
      <c r="R3173" s="35">
        <f>Table6[[#This Row],[Quantity]]*Table6[[#This Row],[Case]]</f>
        <v>357</v>
      </c>
      <c r="S3173" s="35">
        <f>Table6[[#This Row],[Total Sales]]*Table6[[#This Row],[Cost]]</f>
        <v>639.03</v>
      </c>
    </row>
    <row r="3174" spans="1:19" x14ac:dyDescent="0.3">
      <c r="A3174" s="54">
        <v>3257</v>
      </c>
      <c r="B3174" s="35" t="s">
        <v>1313</v>
      </c>
      <c r="C3174" s="35" t="s">
        <v>7761</v>
      </c>
      <c r="D3174" s="35" t="s">
        <v>28</v>
      </c>
      <c r="E3174" s="35" t="str">
        <f t="shared" si="147"/>
        <v>M</v>
      </c>
      <c r="F3174" s="35">
        <v>60</v>
      </c>
      <c r="G3174" s="35" t="s">
        <v>7762</v>
      </c>
      <c r="H3174" s="35" t="s">
        <v>7763</v>
      </c>
      <c r="I3174" s="35" t="s">
        <v>129</v>
      </c>
      <c r="J3174" s="48" t="s">
        <v>14020</v>
      </c>
      <c r="K3174" s="35">
        <v>29</v>
      </c>
      <c r="L3174" s="49" t="s">
        <v>39</v>
      </c>
      <c r="M3174" s="50" t="str">
        <f>VLOOKUP(Table6[[#This Row],[Product]],Table3[],2)</f>
        <v>Ultrathing V1</v>
      </c>
      <c r="N3174" s="50" t="str">
        <f t="shared" si="148"/>
        <v>Oct</v>
      </c>
      <c r="O3174" s="56">
        <f t="shared" si="149"/>
        <v>2020</v>
      </c>
      <c r="P3174" s="51">
        <f>VLOOKUP(Table6[[#This Row],[Product]],Table3[],3)</f>
        <v>1.79</v>
      </c>
      <c r="Q3174" s="35">
        <f>VLOOKUP(Table6[[#This Row],[Product]],Table3[],4)</f>
        <v>17</v>
      </c>
      <c r="R3174" s="35">
        <f>Table6[[#This Row],[Quantity]]*Table6[[#This Row],[Case]]</f>
        <v>493</v>
      </c>
      <c r="S3174" s="35">
        <f>Table6[[#This Row],[Total Sales]]*Table6[[#This Row],[Cost]]</f>
        <v>882.47</v>
      </c>
    </row>
    <row r="3175" spans="1:19" x14ac:dyDescent="0.3">
      <c r="A3175" s="54">
        <v>3258</v>
      </c>
      <c r="B3175" s="35" t="s">
        <v>7764</v>
      </c>
      <c r="C3175" s="35" t="s">
        <v>5174</v>
      </c>
      <c r="D3175" s="35" t="s">
        <v>15</v>
      </c>
      <c r="E3175" s="35" t="str">
        <f t="shared" si="147"/>
        <v>F</v>
      </c>
      <c r="F3175" s="35">
        <v>30</v>
      </c>
      <c r="G3175" s="35" t="s">
        <v>7765</v>
      </c>
      <c r="H3175" s="35" t="s">
        <v>7526</v>
      </c>
      <c r="I3175" s="35" t="s">
        <v>32</v>
      </c>
      <c r="J3175" s="48" t="s">
        <v>13779</v>
      </c>
      <c r="K3175" s="35">
        <v>64</v>
      </c>
      <c r="L3175" s="49" t="s">
        <v>45</v>
      </c>
      <c r="M3175" s="50" t="str">
        <f>VLOOKUP(Table6[[#This Row],[Product]],Table3[],2)</f>
        <v>Gigastuff</v>
      </c>
      <c r="N3175" s="50" t="str">
        <f t="shared" si="148"/>
        <v>Feb</v>
      </c>
      <c r="O3175" s="56">
        <f t="shared" si="149"/>
        <v>2021</v>
      </c>
      <c r="P3175" s="51">
        <f>VLOOKUP(Table6[[#This Row],[Product]],Table3[],3)</f>
        <v>1.89</v>
      </c>
      <c r="Q3175" s="35">
        <f>VLOOKUP(Table6[[#This Row],[Product]],Table3[],4)</f>
        <v>18</v>
      </c>
      <c r="R3175" s="35">
        <f>Table6[[#This Row],[Quantity]]*Table6[[#This Row],[Case]]</f>
        <v>1152</v>
      </c>
      <c r="S3175" s="35">
        <f>Table6[[#This Row],[Total Sales]]*Table6[[#This Row],[Cost]]</f>
        <v>2177.2799999999997</v>
      </c>
    </row>
    <row r="3176" spans="1:19" x14ac:dyDescent="0.3">
      <c r="A3176" s="54">
        <v>3259</v>
      </c>
      <c r="B3176" s="35" t="s">
        <v>6306</v>
      </c>
      <c r="C3176" s="35" t="s">
        <v>7766</v>
      </c>
      <c r="D3176" s="35" t="s">
        <v>28</v>
      </c>
      <c r="E3176" s="35" t="str">
        <f t="shared" si="147"/>
        <v>M</v>
      </c>
      <c r="F3176" s="35">
        <v>90</v>
      </c>
      <c r="G3176" s="35" t="s">
        <v>7767</v>
      </c>
      <c r="H3176" s="35" t="s">
        <v>7768</v>
      </c>
      <c r="I3176" s="35" t="s">
        <v>19</v>
      </c>
      <c r="J3176" s="48">
        <v>44228</v>
      </c>
      <c r="K3176" s="35">
        <v>90</v>
      </c>
      <c r="L3176" s="49" t="s">
        <v>54</v>
      </c>
      <c r="M3176" s="50" t="str">
        <f>VLOOKUP(Table6[[#This Row],[Product]],Table3[],2)</f>
        <v>Megawidget S</v>
      </c>
      <c r="N3176" s="50" t="str">
        <f t="shared" si="148"/>
        <v>Feb</v>
      </c>
      <c r="O3176" s="56">
        <f t="shared" si="149"/>
        <v>2021</v>
      </c>
      <c r="P3176" s="51">
        <f>VLOOKUP(Table6[[#This Row],[Product]],Table3[],3)</f>
        <v>0.69</v>
      </c>
      <c r="Q3176" s="35">
        <f>VLOOKUP(Table6[[#This Row],[Product]],Table3[],4)</f>
        <v>24</v>
      </c>
      <c r="R3176" s="35">
        <f>Table6[[#This Row],[Quantity]]*Table6[[#This Row],[Case]]</f>
        <v>2160</v>
      </c>
      <c r="S3176" s="35">
        <f>Table6[[#This Row],[Total Sales]]*Table6[[#This Row],[Cost]]</f>
        <v>1490.3999999999999</v>
      </c>
    </row>
    <row r="3177" spans="1:19" x14ac:dyDescent="0.3">
      <c r="A3177" s="54">
        <v>3260</v>
      </c>
      <c r="B3177" s="35" t="s">
        <v>7769</v>
      </c>
      <c r="C3177" s="35" t="s">
        <v>672</v>
      </c>
      <c r="D3177" s="35" t="s">
        <v>15</v>
      </c>
      <c r="E3177" s="35" t="str">
        <f t="shared" si="147"/>
        <v>F</v>
      </c>
      <c r="F3177" s="35">
        <v>30</v>
      </c>
      <c r="G3177" s="35" t="s">
        <v>7770</v>
      </c>
      <c r="H3177" s="35" t="s">
        <v>3148</v>
      </c>
      <c r="I3177" s="35" t="s">
        <v>146</v>
      </c>
      <c r="J3177" s="48">
        <v>44687</v>
      </c>
      <c r="K3177" s="35">
        <v>54</v>
      </c>
      <c r="L3177" s="49" t="s">
        <v>54</v>
      </c>
      <c r="M3177" s="50" t="str">
        <f>VLOOKUP(Table6[[#This Row],[Product]],Table3[],2)</f>
        <v>Megawidget S</v>
      </c>
      <c r="N3177" s="50" t="str">
        <f t="shared" si="148"/>
        <v>May</v>
      </c>
      <c r="O3177" s="56">
        <f t="shared" si="149"/>
        <v>2022</v>
      </c>
      <c r="P3177" s="51">
        <f>VLOOKUP(Table6[[#This Row],[Product]],Table3[],3)</f>
        <v>0.69</v>
      </c>
      <c r="Q3177" s="35">
        <f>VLOOKUP(Table6[[#This Row],[Product]],Table3[],4)</f>
        <v>24</v>
      </c>
      <c r="R3177" s="35">
        <f>Table6[[#This Row],[Quantity]]*Table6[[#This Row],[Case]]</f>
        <v>1296</v>
      </c>
      <c r="S3177" s="35">
        <f>Table6[[#This Row],[Total Sales]]*Table6[[#This Row],[Cost]]</f>
        <v>894.2399999999999</v>
      </c>
    </row>
    <row r="3178" spans="1:19" x14ac:dyDescent="0.3">
      <c r="A3178" s="54">
        <v>3261</v>
      </c>
      <c r="B3178" s="35" t="s">
        <v>485</v>
      </c>
      <c r="C3178" s="35" t="s">
        <v>6452</v>
      </c>
      <c r="D3178" s="35" t="s">
        <v>28</v>
      </c>
      <c r="E3178" s="35" t="str">
        <f t="shared" si="147"/>
        <v>M</v>
      </c>
      <c r="F3178" s="35">
        <v>90</v>
      </c>
      <c r="G3178" s="35" t="s">
        <v>7771</v>
      </c>
      <c r="H3178" s="35" t="s">
        <v>641</v>
      </c>
      <c r="I3178" s="35" t="s">
        <v>294</v>
      </c>
      <c r="J3178" s="48" t="s">
        <v>14003</v>
      </c>
      <c r="K3178" s="35">
        <v>77</v>
      </c>
      <c r="L3178" s="49" t="s">
        <v>45</v>
      </c>
      <c r="M3178" s="50" t="str">
        <f>VLOOKUP(Table6[[#This Row],[Product]],Table3[],2)</f>
        <v>Gigastuff</v>
      </c>
      <c r="N3178" s="50" t="str">
        <f t="shared" si="148"/>
        <v>Dec</v>
      </c>
      <c r="O3178" s="56">
        <f t="shared" si="149"/>
        <v>2021</v>
      </c>
      <c r="P3178" s="51">
        <f>VLOOKUP(Table6[[#This Row],[Product]],Table3[],3)</f>
        <v>1.89</v>
      </c>
      <c r="Q3178" s="35">
        <f>VLOOKUP(Table6[[#This Row],[Product]],Table3[],4)</f>
        <v>18</v>
      </c>
      <c r="R3178" s="35">
        <f>Table6[[#This Row],[Quantity]]*Table6[[#This Row],[Case]]</f>
        <v>1386</v>
      </c>
      <c r="S3178" s="35">
        <f>Table6[[#This Row],[Total Sales]]*Table6[[#This Row],[Cost]]</f>
        <v>2619.54</v>
      </c>
    </row>
    <row r="3179" spans="1:19" x14ac:dyDescent="0.3">
      <c r="A3179" s="54">
        <v>3262</v>
      </c>
      <c r="B3179" s="35" t="s">
        <v>7772</v>
      </c>
      <c r="C3179" s="35" t="s">
        <v>762</v>
      </c>
      <c r="D3179" s="35" t="s">
        <v>51</v>
      </c>
      <c r="E3179" s="35" t="str">
        <f t="shared" si="147"/>
        <v>F</v>
      </c>
      <c r="F3179" s="35">
        <v>30</v>
      </c>
      <c r="G3179" s="35" t="s">
        <v>7773</v>
      </c>
      <c r="H3179" s="35" t="s">
        <v>7161</v>
      </c>
      <c r="I3179" s="35" t="s">
        <v>32</v>
      </c>
      <c r="J3179" s="48">
        <v>43989</v>
      </c>
      <c r="K3179" s="35">
        <v>38</v>
      </c>
      <c r="L3179" s="49" t="s">
        <v>54</v>
      </c>
      <c r="M3179" s="50" t="str">
        <f>VLOOKUP(Table6[[#This Row],[Product]],Table3[],2)</f>
        <v>Megawidget S</v>
      </c>
      <c r="N3179" s="50" t="str">
        <f t="shared" si="148"/>
        <v>Jun</v>
      </c>
      <c r="O3179" s="56">
        <f t="shared" si="149"/>
        <v>2020</v>
      </c>
      <c r="P3179" s="51">
        <f>VLOOKUP(Table6[[#This Row],[Product]],Table3[],3)</f>
        <v>0.69</v>
      </c>
      <c r="Q3179" s="35">
        <f>VLOOKUP(Table6[[#This Row],[Product]],Table3[],4)</f>
        <v>24</v>
      </c>
      <c r="R3179" s="35">
        <f>Table6[[#This Row],[Quantity]]*Table6[[#This Row],[Case]]</f>
        <v>912</v>
      </c>
      <c r="S3179" s="35">
        <f>Table6[[#This Row],[Total Sales]]*Table6[[#This Row],[Cost]]</f>
        <v>629.28</v>
      </c>
    </row>
    <row r="3180" spans="1:19" x14ac:dyDescent="0.3">
      <c r="A3180" s="54">
        <v>3263</v>
      </c>
      <c r="B3180" s="35" t="s">
        <v>1065</v>
      </c>
      <c r="C3180" s="35" t="s">
        <v>7774</v>
      </c>
      <c r="D3180" s="35" t="s">
        <v>28</v>
      </c>
      <c r="E3180" s="35" t="str">
        <f t="shared" si="147"/>
        <v>M</v>
      </c>
      <c r="F3180" s="35">
        <v>30</v>
      </c>
      <c r="G3180" s="35" t="s">
        <v>14344</v>
      </c>
      <c r="H3180" s="35" t="s">
        <v>3790</v>
      </c>
      <c r="I3180" s="35" t="s">
        <v>32</v>
      </c>
      <c r="J3180" s="48" t="s">
        <v>14124</v>
      </c>
      <c r="K3180" s="35">
        <v>56</v>
      </c>
      <c r="L3180" s="49" t="s">
        <v>70</v>
      </c>
      <c r="M3180" s="50" t="str">
        <f>VLOOKUP(Table6[[#This Row],[Product]],Table3[],2)</f>
        <v>Megawidget M</v>
      </c>
      <c r="N3180" s="50" t="str">
        <f t="shared" si="148"/>
        <v>Dec</v>
      </c>
      <c r="O3180" s="56">
        <f t="shared" si="149"/>
        <v>2022</v>
      </c>
      <c r="P3180" s="51">
        <f>VLOOKUP(Table6[[#This Row],[Product]],Table3[],3)</f>
        <v>1.29</v>
      </c>
      <c r="Q3180" s="35">
        <f>VLOOKUP(Table6[[#This Row],[Product]],Table3[],4)</f>
        <v>24</v>
      </c>
      <c r="R3180" s="35">
        <f>Table6[[#This Row],[Quantity]]*Table6[[#This Row],[Case]]</f>
        <v>1344</v>
      </c>
      <c r="S3180" s="35">
        <f>Table6[[#This Row],[Total Sales]]*Table6[[#This Row],[Cost]]</f>
        <v>1733.76</v>
      </c>
    </row>
    <row r="3181" spans="1:19" x14ac:dyDescent="0.3">
      <c r="A3181" s="54">
        <v>3264</v>
      </c>
      <c r="B3181" s="35" t="s">
        <v>2782</v>
      </c>
      <c r="C3181" s="35" t="s">
        <v>5483</v>
      </c>
      <c r="D3181" s="35" t="s">
        <v>28</v>
      </c>
      <c r="E3181" s="35" t="str">
        <f t="shared" si="147"/>
        <v>M</v>
      </c>
      <c r="F3181" s="35">
        <v>90</v>
      </c>
      <c r="G3181" s="35" t="s">
        <v>7776</v>
      </c>
      <c r="H3181" s="35" t="s">
        <v>7777</v>
      </c>
      <c r="I3181" s="35" t="s">
        <v>32</v>
      </c>
      <c r="J3181" s="48" t="s">
        <v>13833</v>
      </c>
      <c r="K3181" s="35">
        <v>79</v>
      </c>
      <c r="L3181" s="49" t="s">
        <v>33</v>
      </c>
      <c r="M3181" s="50" t="str">
        <f>VLOOKUP(Table6[[#This Row],[Product]],Table3[],2)</f>
        <v>Megawidget L</v>
      </c>
      <c r="N3181" s="50" t="str">
        <f t="shared" si="148"/>
        <v>Jan</v>
      </c>
      <c r="O3181" s="56">
        <f t="shared" si="149"/>
        <v>2021</v>
      </c>
      <c r="P3181" s="51">
        <f>VLOOKUP(Table6[[#This Row],[Product]],Table3[],3)</f>
        <v>1.79</v>
      </c>
      <c r="Q3181" s="35">
        <f>VLOOKUP(Table6[[#This Row],[Product]],Table3[],4)</f>
        <v>24</v>
      </c>
      <c r="R3181" s="35">
        <f>Table6[[#This Row],[Quantity]]*Table6[[#This Row],[Case]]</f>
        <v>1896</v>
      </c>
      <c r="S3181" s="35">
        <f>Table6[[#This Row],[Total Sales]]*Table6[[#This Row],[Cost]]</f>
        <v>3393.84</v>
      </c>
    </row>
    <row r="3182" spans="1:19" x14ac:dyDescent="0.3">
      <c r="A3182" s="54">
        <v>3265</v>
      </c>
      <c r="B3182" s="35" t="s">
        <v>4939</v>
      </c>
      <c r="C3182" s="35" t="s">
        <v>5032</v>
      </c>
      <c r="D3182" s="35" t="s">
        <v>28</v>
      </c>
      <c r="E3182" s="35" t="str">
        <f t="shared" si="147"/>
        <v>M</v>
      </c>
      <c r="F3182" s="35">
        <v>60</v>
      </c>
      <c r="G3182" s="35" t="s">
        <v>7778</v>
      </c>
      <c r="H3182" s="35" t="s">
        <v>1184</v>
      </c>
      <c r="I3182" s="35" t="s">
        <v>886</v>
      </c>
      <c r="J3182" s="48">
        <v>43865</v>
      </c>
      <c r="K3182" s="35">
        <v>18</v>
      </c>
      <c r="L3182" s="49" t="s">
        <v>101</v>
      </c>
      <c r="M3182" s="50" t="str">
        <f>VLOOKUP(Table6[[#This Row],[Product]],Table3[],2)</f>
        <v>Superwossname</v>
      </c>
      <c r="N3182" s="50" t="str">
        <f t="shared" si="148"/>
        <v>Feb</v>
      </c>
      <c r="O3182" s="56">
        <f t="shared" si="149"/>
        <v>2020</v>
      </c>
      <c r="P3182" s="51">
        <f>VLOOKUP(Table6[[#This Row],[Product]],Table3[],3)</f>
        <v>3.49</v>
      </c>
      <c r="Q3182" s="35">
        <f>VLOOKUP(Table6[[#This Row],[Product]],Table3[],4)</f>
        <v>20</v>
      </c>
      <c r="R3182" s="35">
        <f>Table6[[#This Row],[Quantity]]*Table6[[#This Row],[Case]]</f>
        <v>360</v>
      </c>
      <c r="S3182" s="35">
        <f>Table6[[#This Row],[Total Sales]]*Table6[[#This Row],[Cost]]</f>
        <v>1256.4000000000001</v>
      </c>
    </row>
    <row r="3183" spans="1:19" x14ac:dyDescent="0.3">
      <c r="A3183" s="54">
        <v>3266</v>
      </c>
      <c r="B3183" s="35" t="s">
        <v>4536</v>
      </c>
      <c r="C3183" s="35" t="s">
        <v>7779</v>
      </c>
      <c r="D3183" s="35" t="s">
        <v>28</v>
      </c>
      <c r="E3183" s="35" t="str">
        <f t="shared" si="147"/>
        <v>M</v>
      </c>
      <c r="F3183" s="35">
        <v>30</v>
      </c>
      <c r="G3183" s="35" t="s">
        <v>7780</v>
      </c>
      <c r="H3183" s="35" t="s">
        <v>1819</v>
      </c>
      <c r="I3183" s="35" t="s">
        <v>89</v>
      </c>
      <c r="J3183" s="48" t="s">
        <v>13820</v>
      </c>
      <c r="K3183" s="35">
        <v>43</v>
      </c>
      <c r="L3183" s="49" t="s">
        <v>33</v>
      </c>
      <c r="M3183" s="50" t="str">
        <f>VLOOKUP(Table6[[#This Row],[Product]],Table3[],2)</f>
        <v>Megawidget L</v>
      </c>
      <c r="N3183" s="50" t="str">
        <f t="shared" si="148"/>
        <v>Jul</v>
      </c>
      <c r="O3183" s="56">
        <f t="shared" si="149"/>
        <v>2021</v>
      </c>
      <c r="P3183" s="51">
        <f>VLOOKUP(Table6[[#This Row],[Product]],Table3[],3)</f>
        <v>1.79</v>
      </c>
      <c r="Q3183" s="35">
        <f>VLOOKUP(Table6[[#This Row],[Product]],Table3[],4)</f>
        <v>24</v>
      </c>
      <c r="R3183" s="35">
        <f>Table6[[#This Row],[Quantity]]*Table6[[#This Row],[Case]]</f>
        <v>1032</v>
      </c>
      <c r="S3183" s="35">
        <f>Table6[[#This Row],[Total Sales]]*Table6[[#This Row],[Cost]]</f>
        <v>1847.28</v>
      </c>
    </row>
    <row r="3184" spans="1:19" x14ac:dyDescent="0.3">
      <c r="A3184" s="54">
        <v>3267</v>
      </c>
      <c r="B3184" s="35" t="s">
        <v>2157</v>
      </c>
      <c r="C3184" s="35" t="s">
        <v>1923</v>
      </c>
      <c r="D3184" s="35" t="s">
        <v>41</v>
      </c>
      <c r="E3184" s="35" t="str">
        <f t="shared" si="147"/>
        <v>F</v>
      </c>
      <c r="F3184" s="35">
        <v>90</v>
      </c>
      <c r="G3184" s="35" t="s">
        <v>7781</v>
      </c>
      <c r="H3184" s="35" t="s">
        <v>84</v>
      </c>
      <c r="I3184" s="35" t="s">
        <v>32</v>
      </c>
      <c r="J3184" s="48" t="s">
        <v>14200</v>
      </c>
      <c r="K3184" s="35">
        <v>66</v>
      </c>
      <c r="L3184" s="49" t="s">
        <v>33</v>
      </c>
      <c r="M3184" s="50" t="str">
        <f>VLOOKUP(Table6[[#This Row],[Product]],Table3[],2)</f>
        <v>Megawidget L</v>
      </c>
      <c r="N3184" s="50" t="str">
        <f t="shared" si="148"/>
        <v>May</v>
      </c>
      <c r="O3184" s="56">
        <f t="shared" si="149"/>
        <v>2021</v>
      </c>
      <c r="P3184" s="51">
        <f>VLOOKUP(Table6[[#This Row],[Product]],Table3[],3)</f>
        <v>1.79</v>
      </c>
      <c r="Q3184" s="35">
        <f>VLOOKUP(Table6[[#This Row],[Product]],Table3[],4)</f>
        <v>24</v>
      </c>
      <c r="R3184" s="35">
        <f>Table6[[#This Row],[Quantity]]*Table6[[#This Row],[Case]]</f>
        <v>1584</v>
      </c>
      <c r="S3184" s="35">
        <f>Table6[[#This Row],[Total Sales]]*Table6[[#This Row],[Cost]]</f>
        <v>2835.36</v>
      </c>
    </row>
    <row r="3185" spans="1:19" x14ac:dyDescent="0.3">
      <c r="A3185" s="54">
        <v>3268</v>
      </c>
      <c r="B3185" s="35" t="s">
        <v>7782</v>
      </c>
      <c r="C3185" s="35" t="s">
        <v>1304</v>
      </c>
      <c r="D3185" s="35" t="s">
        <v>15</v>
      </c>
      <c r="E3185" s="35" t="str">
        <f t="shared" si="147"/>
        <v>F</v>
      </c>
      <c r="F3185" s="35">
        <v>90</v>
      </c>
      <c r="G3185" s="35" t="s">
        <v>7783</v>
      </c>
      <c r="H3185" s="35" t="s">
        <v>266</v>
      </c>
      <c r="I3185" s="35" t="s">
        <v>32</v>
      </c>
      <c r="J3185" s="48" t="s">
        <v>13839</v>
      </c>
      <c r="K3185" s="35">
        <v>5</v>
      </c>
      <c r="L3185" s="49" t="s">
        <v>70</v>
      </c>
      <c r="M3185" s="50" t="str">
        <f>VLOOKUP(Table6[[#This Row],[Product]],Table3[],2)</f>
        <v>Megawidget M</v>
      </c>
      <c r="N3185" s="50" t="str">
        <f t="shared" si="148"/>
        <v>Feb</v>
      </c>
      <c r="O3185" s="56">
        <f t="shared" si="149"/>
        <v>2020</v>
      </c>
      <c r="P3185" s="51">
        <f>VLOOKUP(Table6[[#This Row],[Product]],Table3[],3)</f>
        <v>1.29</v>
      </c>
      <c r="Q3185" s="35">
        <f>VLOOKUP(Table6[[#This Row],[Product]],Table3[],4)</f>
        <v>24</v>
      </c>
      <c r="R3185" s="35">
        <f>Table6[[#This Row],[Quantity]]*Table6[[#This Row],[Case]]</f>
        <v>120</v>
      </c>
      <c r="S3185" s="35">
        <f>Table6[[#This Row],[Total Sales]]*Table6[[#This Row],[Cost]]</f>
        <v>154.80000000000001</v>
      </c>
    </row>
    <row r="3186" spans="1:19" x14ac:dyDescent="0.3">
      <c r="A3186" s="54">
        <v>3269</v>
      </c>
      <c r="B3186" s="35" t="s">
        <v>2919</v>
      </c>
      <c r="C3186" s="35" t="s">
        <v>5913</v>
      </c>
      <c r="D3186" s="35" t="s">
        <v>28</v>
      </c>
      <c r="E3186" s="35" t="str">
        <f t="shared" si="147"/>
        <v>M</v>
      </c>
      <c r="F3186" s="35">
        <v>60</v>
      </c>
      <c r="G3186" s="35" t="s">
        <v>7784</v>
      </c>
      <c r="H3186" s="35" t="s">
        <v>7785</v>
      </c>
      <c r="I3186" s="35" t="s">
        <v>32</v>
      </c>
      <c r="J3186" s="48" t="s">
        <v>14242</v>
      </c>
      <c r="K3186" s="35">
        <v>92</v>
      </c>
      <c r="L3186" s="49" t="s">
        <v>64</v>
      </c>
      <c r="M3186" s="50" t="str">
        <f>VLOOKUP(Table6[[#This Row],[Product]],Table3[],2)</f>
        <v>Ultrathing V4</v>
      </c>
      <c r="N3186" s="50" t="str">
        <f t="shared" si="148"/>
        <v>Jan</v>
      </c>
      <c r="O3186" s="56">
        <f t="shared" si="149"/>
        <v>2022</v>
      </c>
      <c r="P3186" s="51">
        <f>VLOOKUP(Table6[[#This Row],[Product]],Table3[],3)</f>
        <v>3.99</v>
      </c>
      <c r="Q3186" s="35">
        <f>VLOOKUP(Table6[[#This Row],[Product]],Table3[],4)</f>
        <v>24</v>
      </c>
      <c r="R3186" s="35">
        <f>Table6[[#This Row],[Quantity]]*Table6[[#This Row],[Case]]</f>
        <v>2208</v>
      </c>
      <c r="S3186" s="35">
        <f>Table6[[#This Row],[Total Sales]]*Table6[[#This Row],[Cost]]</f>
        <v>8809.92</v>
      </c>
    </row>
    <row r="3187" spans="1:19" x14ac:dyDescent="0.3">
      <c r="A3187" s="54">
        <v>3270</v>
      </c>
      <c r="B3187" s="35" t="s">
        <v>6715</v>
      </c>
      <c r="C3187" s="35" t="s">
        <v>7520</v>
      </c>
      <c r="D3187" s="35" t="s">
        <v>28</v>
      </c>
      <c r="E3187" s="35" t="str">
        <f t="shared" si="147"/>
        <v>M</v>
      </c>
      <c r="F3187" s="35">
        <v>60</v>
      </c>
      <c r="G3187" s="35" t="s">
        <v>7786</v>
      </c>
      <c r="H3187" s="35" t="s">
        <v>5581</v>
      </c>
      <c r="I3187" s="35" t="s">
        <v>187</v>
      </c>
      <c r="J3187" s="48" t="s">
        <v>13658</v>
      </c>
      <c r="K3187" s="35">
        <v>4</v>
      </c>
      <c r="L3187" s="49" t="s">
        <v>70</v>
      </c>
      <c r="M3187" s="50" t="str">
        <f>VLOOKUP(Table6[[#This Row],[Product]],Table3[],2)</f>
        <v>Megawidget M</v>
      </c>
      <c r="N3187" s="50" t="str">
        <f t="shared" si="148"/>
        <v>Aug</v>
      </c>
      <c r="O3187" s="56">
        <f t="shared" si="149"/>
        <v>2021</v>
      </c>
      <c r="P3187" s="51">
        <f>VLOOKUP(Table6[[#This Row],[Product]],Table3[],3)</f>
        <v>1.29</v>
      </c>
      <c r="Q3187" s="35">
        <f>VLOOKUP(Table6[[#This Row],[Product]],Table3[],4)</f>
        <v>24</v>
      </c>
      <c r="R3187" s="35">
        <f>Table6[[#This Row],[Quantity]]*Table6[[#This Row],[Case]]</f>
        <v>96</v>
      </c>
      <c r="S3187" s="35">
        <f>Table6[[#This Row],[Total Sales]]*Table6[[#This Row],[Cost]]</f>
        <v>123.84</v>
      </c>
    </row>
    <row r="3188" spans="1:19" x14ac:dyDescent="0.3">
      <c r="A3188" s="54">
        <v>3271</v>
      </c>
      <c r="B3188" s="35" t="s">
        <v>7787</v>
      </c>
      <c r="C3188" s="35" t="s">
        <v>2269</v>
      </c>
      <c r="D3188" s="35" t="s">
        <v>51</v>
      </c>
      <c r="E3188" s="35" t="str">
        <f t="shared" si="147"/>
        <v>F</v>
      </c>
      <c r="F3188" s="35">
        <v>60</v>
      </c>
      <c r="G3188" s="35" t="s">
        <v>7788</v>
      </c>
      <c r="H3188" s="35" t="s">
        <v>1077</v>
      </c>
      <c r="I3188" s="35" t="s">
        <v>1078</v>
      </c>
      <c r="J3188" s="48">
        <v>43902</v>
      </c>
      <c r="K3188" s="35">
        <v>6</v>
      </c>
      <c r="L3188" s="49" t="s">
        <v>80</v>
      </c>
      <c r="M3188" s="50" t="str">
        <f>VLOOKUP(Table6[[#This Row],[Product]],Table3[],2)</f>
        <v>Ultrathing V2</v>
      </c>
      <c r="N3188" s="50" t="str">
        <f t="shared" si="148"/>
        <v>Mar</v>
      </c>
      <c r="O3188" s="56">
        <f t="shared" si="149"/>
        <v>2020</v>
      </c>
      <c r="P3188" s="51">
        <f>VLOOKUP(Table6[[#This Row],[Product]],Table3[],3)</f>
        <v>2.95</v>
      </c>
      <c r="Q3188" s="35">
        <f>VLOOKUP(Table6[[#This Row],[Product]],Table3[],4)</f>
        <v>20</v>
      </c>
      <c r="R3188" s="35">
        <f>Table6[[#This Row],[Quantity]]*Table6[[#This Row],[Case]]</f>
        <v>120</v>
      </c>
      <c r="S3188" s="35">
        <f>Table6[[#This Row],[Total Sales]]*Table6[[#This Row],[Cost]]</f>
        <v>354</v>
      </c>
    </row>
    <row r="3189" spans="1:19" x14ac:dyDescent="0.3">
      <c r="A3189" s="54">
        <v>3272</v>
      </c>
      <c r="B3189" s="35" t="s">
        <v>6492</v>
      </c>
      <c r="C3189" s="35" t="s">
        <v>7789</v>
      </c>
      <c r="D3189" s="35" t="s">
        <v>28</v>
      </c>
      <c r="E3189" s="35" t="str">
        <f t="shared" si="147"/>
        <v>M</v>
      </c>
      <c r="F3189" s="35">
        <v>60</v>
      </c>
      <c r="G3189" s="35" t="s">
        <v>7790</v>
      </c>
      <c r="H3189" s="35" t="s">
        <v>6479</v>
      </c>
      <c r="I3189" s="35" t="s">
        <v>187</v>
      </c>
      <c r="J3189" s="48">
        <v>44724</v>
      </c>
      <c r="K3189" s="35">
        <v>99</v>
      </c>
      <c r="L3189" s="49" t="s">
        <v>101</v>
      </c>
      <c r="M3189" s="50" t="str">
        <f>VLOOKUP(Table6[[#This Row],[Product]],Table3[],2)</f>
        <v>Superwossname</v>
      </c>
      <c r="N3189" s="50" t="str">
        <f t="shared" si="148"/>
        <v>Jun</v>
      </c>
      <c r="O3189" s="56">
        <f t="shared" si="149"/>
        <v>2022</v>
      </c>
      <c r="P3189" s="51">
        <f>VLOOKUP(Table6[[#This Row],[Product]],Table3[],3)</f>
        <v>3.49</v>
      </c>
      <c r="Q3189" s="35">
        <f>VLOOKUP(Table6[[#This Row],[Product]],Table3[],4)</f>
        <v>20</v>
      </c>
      <c r="R3189" s="35">
        <f>Table6[[#This Row],[Quantity]]*Table6[[#This Row],[Case]]</f>
        <v>1980</v>
      </c>
      <c r="S3189" s="35">
        <f>Table6[[#This Row],[Total Sales]]*Table6[[#This Row],[Cost]]</f>
        <v>6910.2000000000007</v>
      </c>
    </row>
    <row r="3190" spans="1:19" x14ac:dyDescent="0.3">
      <c r="A3190" s="54">
        <v>3273</v>
      </c>
      <c r="B3190" s="35" t="s">
        <v>7791</v>
      </c>
      <c r="C3190" s="35" t="s">
        <v>5452</v>
      </c>
      <c r="D3190" s="35" t="s">
        <v>28</v>
      </c>
      <c r="E3190" s="35" t="str">
        <f t="shared" si="147"/>
        <v>M</v>
      </c>
      <c r="F3190" s="35">
        <v>30</v>
      </c>
      <c r="G3190" s="35" t="s">
        <v>7792</v>
      </c>
      <c r="H3190" s="35" t="s">
        <v>105</v>
      </c>
      <c r="I3190" s="35" t="s">
        <v>32</v>
      </c>
      <c r="J3190" s="48">
        <v>44263</v>
      </c>
      <c r="K3190" s="35">
        <v>4</v>
      </c>
      <c r="L3190" s="49" t="s">
        <v>45</v>
      </c>
      <c r="M3190" s="50" t="str">
        <f>VLOOKUP(Table6[[#This Row],[Product]],Table3[],2)</f>
        <v>Gigastuff</v>
      </c>
      <c r="N3190" s="50" t="str">
        <f t="shared" si="148"/>
        <v>Mar</v>
      </c>
      <c r="O3190" s="56">
        <f t="shared" si="149"/>
        <v>2021</v>
      </c>
      <c r="P3190" s="51">
        <f>VLOOKUP(Table6[[#This Row],[Product]],Table3[],3)</f>
        <v>1.89</v>
      </c>
      <c r="Q3190" s="35">
        <f>VLOOKUP(Table6[[#This Row],[Product]],Table3[],4)</f>
        <v>18</v>
      </c>
      <c r="R3190" s="35">
        <f>Table6[[#This Row],[Quantity]]*Table6[[#This Row],[Case]]</f>
        <v>72</v>
      </c>
      <c r="S3190" s="35">
        <f>Table6[[#This Row],[Total Sales]]*Table6[[#This Row],[Cost]]</f>
        <v>136.07999999999998</v>
      </c>
    </row>
    <row r="3191" spans="1:19" x14ac:dyDescent="0.3">
      <c r="A3191" s="54">
        <v>3274</v>
      </c>
      <c r="B3191" s="35" t="s">
        <v>1108</v>
      </c>
      <c r="C3191" s="35" t="s">
        <v>3111</v>
      </c>
      <c r="D3191" s="35" t="s">
        <v>28</v>
      </c>
      <c r="E3191" s="35" t="str">
        <f t="shared" si="147"/>
        <v>M</v>
      </c>
      <c r="F3191" s="35">
        <v>30</v>
      </c>
      <c r="G3191" s="35" t="s">
        <v>7793</v>
      </c>
      <c r="H3191" s="35" t="s">
        <v>7794</v>
      </c>
      <c r="I3191" s="35" t="s">
        <v>32</v>
      </c>
      <c r="J3191" s="48">
        <v>44631</v>
      </c>
      <c r="K3191" s="35">
        <v>101</v>
      </c>
      <c r="L3191" s="49" t="s">
        <v>20</v>
      </c>
      <c r="M3191" s="50" t="str">
        <f>VLOOKUP(Table6[[#This Row],[Product]],Table3[],2)</f>
        <v>Hyperwotsit</v>
      </c>
      <c r="N3191" s="50" t="str">
        <f t="shared" si="148"/>
        <v>Mar</v>
      </c>
      <c r="O3191" s="56">
        <f t="shared" si="149"/>
        <v>2022</v>
      </c>
      <c r="P3191" s="51">
        <f>VLOOKUP(Table6[[#This Row],[Product]],Table3[],3)</f>
        <v>2.0099999999999998</v>
      </c>
      <c r="Q3191" s="35">
        <f>VLOOKUP(Table6[[#This Row],[Product]],Table3[],4)</f>
        <v>20</v>
      </c>
      <c r="R3191" s="35">
        <f>Table6[[#This Row],[Quantity]]*Table6[[#This Row],[Case]]</f>
        <v>2020</v>
      </c>
      <c r="S3191" s="35">
        <f>Table6[[#This Row],[Total Sales]]*Table6[[#This Row],[Cost]]</f>
        <v>4060.1999999999994</v>
      </c>
    </row>
    <row r="3192" spans="1:19" x14ac:dyDescent="0.3">
      <c r="A3192" s="54">
        <v>3275</v>
      </c>
      <c r="B3192" s="35" t="s">
        <v>7795</v>
      </c>
      <c r="C3192" s="35" t="s">
        <v>5837</v>
      </c>
      <c r="D3192" s="35" t="s">
        <v>28</v>
      </c>
      <c r="E3192" s="35" t="str">
        <f t="shared" si="147"/>
        <v>M</v>
      </c>
      <c r="F3192" s="35">
        <v>30</v>
      </c>
      <c r="G3192" s="35" t="s">
        <v>7796</v>
      </c>
      <c r="H3192" s="35" t="s">
        <v>6693</v>
      </c>
      <c r="I3192" s="35" t="s">
        <v>25</v>
      </c>
      <c r="J3192" s="48" t="s">
        <v>13907</v>
      </c>
      <c r="K3192" s="35">
        <v>83</v>
      </c>
      <c r="L3192" s="49" t="s">
        <v>54</v>
      </c>
      <c r="M3192" s="50" t="str">
        <f>VLOOKUP(Table6[[#This Row],[Product]],Table3[],2)</f>
        <v>Megawidget S</v>
      </c>
      <c r="N3192" s="50" t="str">
        <f t="shared" si="148"/>
        <v>Jul</v>
      </c>
      <c r="O3192" s="56">
        <f t="shared" si="149"/>
        <v>2020</v>
      </c>
      <c r="P3192" s="51">
        <f>VLOOKUP(Table6[[#This Row],[Product]],Table3[],3)</f>
        <v>0.69</v>
      </c>
      <c r="Q3192" s="35">
        <f>VLOOKUP(Table6[[#This Row],[Product]],Table3[],4)</f>
        <v>24</v>
      </c>
      <c r="R3192" s="35">
        <f>Table6[[#This Row],[Quantity]]*Table6[[#This Row],[Case]]</f>
        <v>1992</v>
      </c>
      <c r="S3192" s="35">
        <f>Table6[[#This Row],[Total Sales]]*Table6[[#This Row],[Cost]]</f>
        <v>1374.4799999999998</v>
      </c>
    </row>
    <row r="3193" spans="1:19" x14ac:dyDescent="0.3">
      <c r="A3193" s="54">
        <v>3276</v>
      </c>
      <c r="B3193" s="35" t="s">
        <v>7797</v>
      </c>
      <c r="C3193" s="35" t="s">
        <v>5193</v>
      </c>
      <c r="D3193" s="35" t="s">
        <v>15</v>
      </c>
      <c r="E3193" s="35" t="str">
        <f t="shared" si="147"/>
        <v>F</v>
      </c>
      <c r="F3193" s="35">
        <v>30</v>
      </c>
      <c r="G3193" s="35" t="s">
        <v>7798</v>
      </c>
      <c r="H3193" s="35" t="s">
        <v>7799</v>
      </c>
      <c r="I3193" s="35" t="s">
        <v>173</v>
      </c>
      <c r="J3193" s="48" t="s">
        <v>14153</v>
      </c>
      <c r="K3193" s="35">
        <v>19</v>
      </c>
      <c r="L3193" s="49" t="s">
        <v>54</v>
      </c>
      <c r="M3193" s="50" t="str">
        <f>VLOOKUP(Table6[[#This Row],[Product]],Table3[],2)</f>
        <v>Megawidget S</v>
      </c>
      <c r="N3193" s="50" t="str">
        <f t="shared" si="148"/>
        <v>Aug</v>
      </c>
      <c r="O3193" s="56">
        <f t="shared" si="149"/>
        <v>2022</v>
      </c>
      <c r="P3193" s="51">
        <f>VLOOKUP(Table6[[#This Row],[Product]],Table3[],3)</f>
        <v>0.69</v>
      </c>
      <c r="Q3193" s="35">
        <f>VLOOKUP(Table6[[#This Row],[Product]],Table3[],4)</f>
        <v>24</v>
      </c>
      <c r="R3193" s="35">
        <f>Table6[[#This Row],[Quantity]]*Table6[[#This Row],[Case]]</f>
        <v>456</v>
      </c>
      <c r="S3193" s="35">
        <f>Table6[[#This Row],[Total Sales]]*Table6[[#This Row],[Cost]]</f>
        <v>314.64</v>
      </c>
    </row>
    <row r="3194" spans="1:19" x14ac:dyDescent="0.3">
      <c r="A3194" s="54">
        <v>3277</v>
      </c>
      <c r="B3194" s="35" t="s">
        <v>7800</v>
      </c>
      <c r="C3194" s="35" t="s">
        <v>7801</v>
      </c>
      <c r="D3194" s="35" t="s">
        <v>15</v>
      </c>
      <c r="E3194" s="35" t="str">
        <f t="shared" si="147"/>
        <v>F</v>
      </c>
      <c r="F3194" s="35">
        <v>90</v>
      </c>
      <c r="G3194" s="35" t="s">
        <v>7798</v>
      </c>
      <c r="H3194" s="35" t="s">
        <v>1333</v>
      </c>
      <c r="I3194" s="35" t="s">
        <v>294</v>
      </c>
      <c r="J3194" s="48">
        <v>43961</v>
      </c>
      <c r="K3194" s="35">
        <v>24</v>
      </c>
      <c r="L3194" s="49" t="s">
        <v>45</v>
      </c>
      <c r="M3194" s="50" t="str">
        <f>VLOOKUP(Table6[[#This Row],[Product]],Table3[],2)</f>
        <v>Gigastuff</v>
      </c>
      <c r="N3194" s="50" t="str">
        <f t="shared" si="148"/>
        <v>May</v>
      </c>
      <c r="O3194" s="56">
        <f t="shared" si="149"/>
        <v>2020</v>
      </c>
      <c r="P3194" s="51">
        <f>VLOOKUP(Table6[[#This Row],[Product]],Table3[],3)</f>
        <v>1.89</v>
      </c>
      <c r="Q3194" s="35">
        <f>VLOOKUP(Table6[[#This Row],[Product]],Table3[],4)</f>
        <v>18</v>
      </c>
      <c r="R3194" s="35">
        <f>Table6[[#This Row],[Quantity]]*Table6[[#This Row],[Case]]</f>
        <v>432</v>
      </c>
      <c r="S3194" s="35">
        <f>Table6[[#This Row],[Total Sales]]*Table6[[#This Row],[Cost]]</f>
        <v>816.4799999999999</v>
      </c>
    </row>
    <row r="3195" spans="1:19" x14ac:dyDescent="0.3">
      <c r="A3195" s="54">
        <v>3278</v>
      </c>
      <c r="B3195" s="35" t="s">
        <v>7802</v>
      </c>
      <c r="C3195" s="35" t="s">
        <v>928</v>
      </c>
      <c r="D3195" s="35" t="s">
        <v>51</v>
      </c>
      <c r="E3195" s="35" t="str">
        <f t="shared" si="147"/>
        <v>F</v>
      </c>
      <c r="F3195" s="35">
        <v>90</v>
      </c>
      <c r="G3195" s="35" t="s">
        <v>7803</v>
      </c>
      <c r="H3195" s="35" t="s">
        <v>6507</v>
      </c>
      <c r="I3195" s="35" t="s">
        <v>187</v>
      </c>
      <c r="J3195" s="48">
        <v>43952</v>
      </c>
      <c r="K3195" s="35">
        <v>49</v>
      </c>
      <c r="L3195" s="49" t="s">
        <v>159</v>
      </c>
      <c r="M3195" s="50" t="str">
        <f>VLOOKUP(Table6[[#This Row],[Product]],Table3[],2)</f>
        <v>Ultrathing V3</v>
      </c>
      <c r="N3195" s="50" t="str">
        <f t="shared" si="148"/>
        <v>May</v>
      </c>
      <c r="O3195" s="56">
        <f t="shared" si="149"/>
        <v>2020</v>
      </c>
      <c r="P3195" s="51">
        <f>VLOOKUP(Table6[[#This Row],[Product]],Table3[],3)</f>
        <v>3.39</v>
      </c>
      <c r="Q3195" s="35">
        <f>VLOOKUP(Table6[[#This Row],[Product]],Table3[],4)</f>
        <v>24</v>
      </c>
      <c r="R3195" s="35">
        <f>Table6[[#This Row],[Quantity]]*Table6[[#This Row],[Case]]</f>
        <v>1176</v>
      </c>
      <c r="S3195" s="35">
        <f>Table6[[#This Row],[Total Sales]]*Table6[[#This Row],[Cost]]</f>
        <v>3986.6400000000003</v>
      </c>
    </row>
    <row r="3196" spans="1:19" x14ac:dyDescent="0.3">
      <c r="A3196" s="54">
        <v>3279</v>
      </c>
      <c r="B3196" s="35" t="s">
        <v>7804</v>
      </c>
      <c r="C3196" s="35" t="s">
        <v>1846</v>
      </c>
      <c r="D3196" s="35" t="s">
        <v>28</v>
      </c>
      <c r="E3196" s="35" t="str">
        <f t="shared" si="147"/>
        <v>M</v>
      </c>
      <c r="F3196" s="35">
        <v>30</v>
      </c>
      <c r="G3196" s="35" t="s">
        <v>7805</v>
      </c>
      <c r="H3196" s="35" t="s">
        <v>7806</v>
      </c>
      <c r="I3196" s="35" t="s">
        <v>294</v>
      </c>
      <c r="J3196" s="48" t="s">
        <v>14128</v>
      </c>
      <c r="K3196" s="35">
        <v>99</v>
      </c>
      <c r="L3196" s="49" t="s">
        <v>101</v>
      </c>
      <c r="M3196" s="50" t="str">
        <f>VLOOKUP(Table6[[#This Row],[Product]],Table3[],2)</f>
        <v>Superwossname</v>
      </c>
      <c r="N3196" s="50" t="str">
        <f t="shared" si="148"/>
        <v>Oct</v>
      </c>
      <c r="O3196" s="56">
        <f t="shared" si="149"/>
        <v>2022</v>
      </c>
      <c r="P3196" s="51">
        <f>VLOOKUP(Table6[[#This Row],[Product]],Table3[],3)</f>
        <v>3.49</v>
      </c>
      <c r="Q3196" s="35">
        <f>VLOOKUP(Table6[[#This Row],[Product]],Table3[],4)</f>
        <v>20</v>
      </c>
      <c r="R3196" s="35">
        <f>Table6[[#This Row],[Quantity]]*Table6[[#This Row],[Case]]</f>
        <v>1980</v>
      </c>
      <c r="S3196" s="35">
        <f>Table6[[#This Row],[Total Sales]]*Table6[[#This Row],[Cost]]</f>
        <v>6910.2000000000007</v>
      </c>
    </row>
    <row r="3197" spans="1:19" x14ac:dyDescent="0.3">
      <c r="A3197" s="54">
        <v>3280</v>
      </c>
      <c r="B3197" s="35" t="s">
        <v>7412</v>
      </c>
      <c r="C3197" s="35" t="s">
        <v>336</v>
      </c>
      <c r="D3197" s="35" t="s">
        <v>28</v>
      </c>
      <c r="E3197" s="35" t="str">
        <f t="shared" si="147"/>
        <v>M</v>
      </c>
      <c r="F3197" s="35">
        <v>60</v>
      </c>
      <c r="G3197" s="35" t="s">
        <v>7807</v>
      </c>
      <c r="H3197" s="35" t="s">
        <v>1242</v>
      </c>
      <c r="I3197" s="35" t="s">
        <v>38</v>
      </c>
      <c r="J3197" s="48">
        <v>44843</v>
      </c>
      <c r="K3197" s="35">
        <v>70</v>
      </c>
      <c r="L3197" s="49" t="s">
        <v>33</v>
      </c>
      <c r="M3197" s="50" t="str">
        <f>VLOOKUP(Table6[[#This Row],[Product]],Table3[],2)</f>
        <v>Megawidget L</v>
      </c>
      <c r="N3197" s="50" t="str">
        <f t="shared" si="148"/>
        <v>Oct</v>
      </c>
      <c r="O3197" s="56">
        <f t="shared" si="149"/>
        <v>2022</v>
      </c>
      <c r="P3197" s="51">
        <f>VLOOKUP(Table6[[#This Row],[Product]],Table3[],3)</f>
        <v>1.79</v>
      </c>
      <c r="Q3197" s="35">
        <f>VLOOKUP(Table6[[#This Row],[Product]],Table3[],4)</f>
        <v>24</v>
      </c>
      <c r="R3197" s="35">
        <f>Table6[[#This Row],[Quantity]]*Table6[[#This Row],[Case]]</f>
        <v>1680</v>
      </c>
      <c r="S3197" s="35">
        <f>Table6[[#This Row],[Total Sales]]*Table6[[#This Row],[Cost]]</f>
        <v>3007.2000000000003</v>
      </c>
    </row>
    <row r="3198" spans="1:19" x14ac:dyDescent="0.3">
      <c r="A3198" s="54">
        <v>3281</v>
      </c>
      <c r="B3198" s="35" t="s">
        <v>3410</v>
      </c>
      <c r="C3198" s="35" t="s">
        <v>5090</v>
      </c>
      <c r="D3198" s="35" t="s">
        <v>28</v>
      </c>
      <c r="E3198" s="35" t="str">
        <f t="shared" si="147"/>
        <v>M</v>
      </c>
      <c r="F3198" s="35">
        <v>90</v>
      </c>
      <c r="G3198" s="35" t="s">
        <v>7808</v>
      </c>
      <c r="H3198" s="35" t="s">
        <v>2542</v>
      </c>
      <c r="I3198" s="35" t="s">
        <v>2543</v>
      </c>
      <c r="J3198" s="48" t="s">
        <v>13737</v>
      </c>
      <c r="K3198" s="35">
        <v>62</v>
      </c>
      <c r="L3198" s="49" t="s">
        <v>80</v>
      </c>
      <c r="M3198" s="50" t="str">
        <f>VLOOKUP(Table6[[#This Row],[Product]],Table3[],2)</f>
        <v>Ultrathing V2</v>
      </c>
      <c r="N3198" s="50" t="str">
        <f t="shared" si="148"/>
        <v>Aug</v>
      </c>
      <c r="O3198" s="56">
        <f t="shared" si="149"/>
        <v>2022</v>
      </c>
      <c r="P3198" s="51">
        <f>VLOOKUP(Table6[[#This Row],[Product]],Table3[],3)</f>
        <v>2.95</v>
      </c>
      <c r="Q3198" s="35">
        <f>VLOOKUP(Table6[[#This Row],[Product]],Table3[],4)</f>
        <v>20</v>
      </c>
      <c r="R3198" s="35">
        <f>Table6[[#This Row],[Quantity]]*Table6[[#This Row],[Case]]</f>
        <v>1240</v>
      </c>
      <c r="S3198" s="35">
        <f>Table6[[#This Row],[Total Sales]]*Table6[[#This Row],[Cost]]</f>
        <v>3658</v>
      </c>
    </row>
    <row r="3199" spans="1:19" x14ac:dyDescent="0.3">
      <c r="A3199" s="54">
        <v>3282</v>
      </c>
      <c r="B3199" s="35" t="s">
        <v>7809</v>
      </c>
      <c r="C3199" s="35" t="s">
        <v>4762</v>
      </c>
      <c r="D3199" s="35" t="s">
        <v>41</v>
      </c>
      <c r="E3199" s="35" t="str">
        <f t="shared" si="147"/>
        <v>F</v>
      </c>
      <c r="F3199" s="35">
        <v>60</v>
      </c>
      <c r="G3199" s="35" t="s">
        <v>7810</v>
      </c>
      <c r="H3199" s="35" t="s">
        <v>3234</v>
      </c>
      <c r="I3199" s="35" t="s">
        <v>25</v>
      </c>
      <c r="J3199" s="48" t="s">
        <v>13883</v>
      </c>
      <c r="K3199" s="35">
        <v>59</v>
      </c>
      <c r="L3199" s="49" t="s">
        <v>101</v>
      </c>
      <c r="M3199" s="50" t="str">
        <f>VLOOKUP(Table6[[#This Row],[Product]],Table3[],2)</f>
        <v>Superwossname</v>
      </c>
      <c r="N3199" s="50" t="str">
        <f t="shared" si="148"/>
        <v>Dec</v>
      </c>
      <c r="O3199" s="56">
        <f t="shared" si="149"/>
        <v>2020</v>
      </c>
      <c r="P3199" s="51">
        <f>VLOOKUP(Table6[[#This Row],[Product]],Table3[],3)</f>
        <v>3.49</v>
      </c>
      <c r="Q3199" s="35">
        <f>VLOOKUP(Table6[[#This Row],[Product]],Table3[],4)</f>
        <v>20</v>
      </c>
      <c r="R3199" s="35">
        <f>Table6[[#This Row],[Quantity]]*Table6[[#This Row],[Case]]</f>
        <v>1180</v>
      </c>
      <c r="S3199" s="35">
        <f>Table6[[#This Row],[Total Sales]]*Table6[[#This Row],[Cost]]</f>
        <v>4118.2</v>
      </c>
    </row>
    <row r="3200" spans="1:19" x14ac:dyDescent="0.3">
      <c r="A3200" s="54">
        <v>3283</v>
      </c>
      <c r="B3200" s="35" t="s">
        <v>2005</v>
      </c>
      <c r="C3200" s="35" t="s">
        <v>7527</v>
      </c>
      <c r="D3200" s="35" t="s">
        <v>117</v>
      </c>
      <c r="E3200" s="35" t="str">
        <f t="shared" si="147"/>
        <v>M/F</v>
      </c>
      <c r="F3200" s="35">
        <v>30</v>
      </c>
      <c r="G3200" s="35" t="s">
        <v>7810</v>
      </c>
      <c r="H3200" s="35" t="s">
        <v>3236</v>
      </c>
      <c r="I3200" s="35" t="s">
        <v>32</v>
      </c>
      <c r="J3200" s="48">
        <v>44631</v>
      </c>
      <c r="K3200" s="35">
        <v>45</v>
      </c>
      <c r="L3200" s="49" t="s">
        <v>64</v>
      </c>
      <c r="M3200" s="50" t="str">
        <f>VLOOKUP(Table6[[#This Row],[Product]],Table3[],2)</f>
        <v>Ultrathing V4</v>
      </c>
      <c r="N3200" s="50" t="str">
        <f t="shared" si="148"/>
        <v>Mar</v>
      </c>
      <c r="O3200" s="56">
        <f t="shared" si="149"/>
        <v>2022</v>
      </c>
      <c r="P3200" s="51">
        <f>VLOOKUP(Table6[[#This Row],[Product]],Table3[],3)</f>
        <v>3.99</v>
      </c>
      <c r="Q3200" s="35">
        <f>VLOOKUP(Table6[[#This Row],[Product]],Table3[],4)</f>
        <v>24</v>
      </c>
      <c r="R3200" s="35">
        <f>Table6[[#This Row],[Quantity]]*Table6[[#This Row],[Case]]</f>
        <v>1080</v>
      </c>
      <c r="S3200" s="35">
        <f>Table6[[#This Row],[Total Sales]]*Table6[[#This Row],[Cost]]</f>
        <v>4309.2</v>
      </c>
    </row>
    <row r="3201" spans="1:19" x14ac:dyDescent="0.3">
      <c r="A3201" s="54">
        <v>3284</v>
      </c>
      <c r="B3201" s="35" t="s">
        <v>7811</v>
      </c>
      <c r="C3201" s="35" t="s">
        <v>3535</v>
      </c>
      <c r="D3201" s="35" t="s">
        <v>15</v>
      </c>
      <c r="E3201" s="35" t="str">
        <f t="shared" si="147"/>
        <v>F</v>
      </c>
      <c r="F3201" s="35">
        <v>90</v>
      </c>
      <c r="G3201" s="35" t="s">
        <v>7812</v>
      </c>
      <c r="H3201" s="35" t="s">
        <v>2076</v>
      </c>
      <c r="I3201" s="35" t="s">
        <v>2077</v>
      </c>
      <c r="J3201" s="48" t="s">
        <v>13941</v>
      </c>
      <c r="K3201" s="35">
        <v>25</v>
      </c>
      <c r="L3201" s="49" t="s">
        <v>101</v>
      </c>
      <c r="M3201" s="50" t="str">
        <f>VLOOKUP(Table6[[#This Row],[Product]],Table3[],2)</f>
        <v>Superwossname</v>
      </c>
      <c r="N3201" s="50" t="str">
        <f t="shared" si="148"/>
        <v>Jul</v>
      </c>
      <c r="O3201" s="56">
        <f t="shared" si="149"/>
        <v>2021</v>
      </c>
      <c r="P3201" s="51">
        <f>VLOOKUP(Table6[[#This Row],[Product]],Table3[],3)</f>
        <v>3.49</v>
      </c>
      <c r="Q3201" s="35">
        <f>VLOOKUP(Table6[[#This Row],[Product]],Table3[],4)</f>
        <v>20</v>
      </c>
      <c r="R3201" s="35">
        <f>Table6[[#This Row],[Quantity]]*Table6[[#This Row],[Case]]</f>
        <v>500</v>
      </c>
      <c r="S3201" s="35">
        <f>Table6[[#This Row],[Total Sales]]*Table6[[#This Row],[Cost]]</f>
        <v>1745</v>
      </c>
    </row>
    <row r="3202" spans="1:19" x14ac:dyDescent="0.3">
      <c r="A3202" s="54">
        <v>3285</v>
      </c>
      <c r="B3202" s="35" t="s">
        <v>6290</v>
      </c>
      <c r="C3202" s="35" t="s">
        <v>3717</v>
      </c>
      <c r="D3202" s="35" t="s">
        <v>51</v>
      </c>
      <c r="E3202" s="35" t="str">
        <f t="shared" si="147"/>
        <v>F</v>
      </c>
      <c r="F3202" s="35">
        <v>90</v>
      </c>
      <c r="G3202" s="35" t="s">
        <v>7813</v>
      </c>
      <c r="H3202" s="35" t="s">
        <v>682</v>
      </c>
      <c r="I3202" s="35" t="s">
        <v>32</v>
      </c>
      <c r="J3202" s="48" t="s">
        <v>13709</v>
      </c>
      <c r="K3202" s="35">
        <v>55</v>
      </c>
      <c r="L3202" s="49" t="s">
        <v>20</v>
      </c>
      <c r="M3202" s="50" t="str">
        <f>VLOOKUP(Table6[[#This Row],[Product]],Table3[],2)</f>
        <v>Hyperwotsit</v>
      </c>
      <c r="N3202" s="50" t="str">
        <f t="shared" si="148"/>
        <v>Oct</v>
      </c>
      <c r="O3202" s="56">
        <f t="shared" si="149"/>
        <v>2020</v>
      </c>
      <c r="P3202" s="51">
        <f>VLOOKUP(Table6[[#This Row],[Product]],Table3[],3)</f>
        <v>2.0099999999999998</v>
      </c>
      <c r="Q3202" s="35">
        <f>VLOOKUP(Table6[[#This Row],[Product]],Table3[],4)</f>
        <v>20</v>
      </c>
      <c r="R3202" s="35">
        <f>Table6[[#This Row],[Quantity]]*Table6[[#This Row],[Case]]</f>
        <v>1100</v>
      </c>
      <c r="S3202" s="35">
        <f>Table6[[#This Row],[Total Sales]]*Table6[[#This Row],[Cost]]</f>
        <v>2210.9999999999995</v>
      </c>
    </row>
    <row r="3203" spans="1:19" x14ac:dyDescent="0.3">
      <c r="A3203" s="54">
        <v>3286</v>
      </c>
      <c r="B3203" s="35" t="s">
        <v>7505</v>
      </c>
      <c r="C3203" s="35" t="s">
        <v>3375</v>
      </c>
      <c r="D3203" s="35" t="s">
        <v>28</v>
      </c>
      <c r="E3203" s="35" t="str">
        <f t="shared" ref="E3203:E3266" si="150">IF(OR(D3203="Mrs", D3203="Miss", D3203="Ms"), "F", IF(OR(D3203="Mr"), "M", IF(OR(D3203="Dr", D3203="Prof", D3203="Rev"), "M/F", "")))</f>
        <v>M</v>
      </c>
      <c r="F3203" s="35">
        <v>60</v>
      </c>
      <c r="G3203" s="35" t="s">
        <v>7814</v>
      </c>
      <c r="H3203" s="35" t="s">
        <v>4835</v>
      </c>
      <c r="I3203" s="35" t="s">
        <v>32</v>
      </c>
      <c r="J3203" s="48" t="s">
        <v>13789</v>
      </c>
      <c r="K3203" s="35">
        <v>82</v>
      </c>
      <c r="L3203" s="49" t="s">
        <v>54</v>
      </c>
      <c r="M3203" s="50" t="str">
        <f>VLOOKUP(Table6[[#This Row],[Product]],Table3[],2)</f>
        <v>Megawidget S</v>
      </c>
      <c r="N3203" s="50" t="str">
        <f t="shared" ref="N3203:N3266" si="151">TEXT(J3203,"mmm")</f>
        <v>Jan</v>
      </c>
      <c r="O3203" s="56">
        <f t="shared" ref="O3203:O3266" si="152">YEAR(J3203)</f>
        <v>2020</v>
      </c>
      <c r="P3203" s="51">
        <f>VLOOKUP(Table6[[#This Row],[Product]],Table3[],3)</f>
        <v>0.69</v>
      </c>
      <c r="Q3203" s="35">
        <f>VLOOKUP(Table6[[#This Row],[Product]],Table3[],4)</f>
        <v>24</v>
      </c>
      <c r="R3203" s="35">
        <f>Table6[[#This Row],[Quantity]]*Table6[[#This Row],[Case]]</f>
        <v>1968</v>
      </c>
      <c r="S3203" s="35">
        <f>Table6[[#This Row],[Total Sales]]*Table6[[#This Row],[Cost]]</f>
        <v>1357.9199999999998</v>
      </c>
    </row>
    <row r="3204" spans="1:19" x14ac:dyDescent="0.3">
      <c r="A3204" s="54">
        <v>3287</v>
      </c>
      <c r="B3204" s="35" t="s">
        <v>3544</v>
      </c>
      <c r="C3204" s="35" t="s">
        <v>2862</v>
      </c>
      <c r="D3204" s="35" t="s">
        <v>28</v>
      </c>
      <c r="E3204" s="35" t="str">
        <f t="shared" si="150"/>
        <v>M</v>
      </c>
      <c r="F3204" s="35">
        <v>60</v>
      </c>
      <c r="G3204" s="35" t="s">
        <v>7815</v>
      </c>
      <c r="H3204" s="35" t="s">
        <v>5748</v>
      </c>
      <c r="I3204" s="35" t="s">
        <v>124</v>
      </c>
      <c r="J3204" s="48" t="s">
        <v>14243</v>
      </c>
      <c r="K3204" s="35">
        <v>32</v>
      </c>
      <c r="L3204" s="49" t="s">
        <v>39</v>
      </c>
      <c r="M3204" s="50" t="str">
        <f>VLOOKUP(Table6[[#This Row],[Product]],Table3[],2)</f>
        <v>Ultrathing V1</v>
      </c>
      <c r="N3204" s="50" t="str">
        <f t="shared" si="151"/>
        <v>Jan</v>
      </c>
      <c r="O3204" s="56">
        <f t="shared" si="152"/>
        <v>2022</v>
      </c>
      <c r="P3204" s="51">
        <f>VLOOKUP(Table6[[#This Row],[Product]],Table3[],3)</f>
        <v>1.79</v>
      </c>
      <c r="Q3204" s="35">
        <f>VLOOKUP(Table6[[#This Row],[Product]],Table3[],4)</f>
        <v>17</v>
      </c>
      <c r="R3204" s="35">
        <f>Table6[[#This Row],[Quantity]]*Table6[[#This Row],[Case]]</f>
        <v>544</v>
      </c>
      <c r="S3204" s="35">
        <f>Table6[[#This Row],[Total Sales]]*Table6[[#This Row],[Cost]]</f>
        <v>973.76</v>
      </c>
    </row>
    <row r="3205" spans="1:19" x14ac:dyDescent="0.3">
      <c r="A3205" s="54">
        <v>3288</v>
      </c>
      <c r="B3205" s="35" t="s">
        <v>496</v>
      </c>
      <c r="C3205" s="35" t="s">
        <v>2449</v>
      </c>
      <c r="D3205" s="35" t="s">
        <v>28</v>
      </c>
      <c r="E3205" s="35" t="str">
        <f t="shared" si="150"/>
        <v>M</v>
      </c>
      <c r="F3205" s="35">
        <v>30</v>
      </c>
      <c r="G3205" s="35" t="s">
        <v>7816</v>
      </c>
      <c r="H3205" s="35" t="s">
        <v>5962</v>
      </c>
      <c r="I3205" s="35" t="s">
        <v>32</v>
      </c>
      <c r="J3205" s="48" t="s">
        <v>14149</v>
      </c>
      <c r="K3205" s="35">
        <v>84</v>
      </c>
      <c r="L3205" s="49" t="s">
        <v>101</v>
      </c>
      <c r="M3205" s="50" t="str">
        <f>VLOOKUP(Table6[[#This Row],[Product]],Table3[],2)</f>
        <v>Superwossname</v>
      </c>
      <c r="N3205" s="50" t="str">
        <f t="shared" si="151"/>
        <v>Mar</v>
      </c>
      <c r="O3205" s="56">
        <f t="shared" si="152"/>
        <v>2021</v>
      </c>
      <c r="P3205" s="51">
        <f>VLOOKUP(Table6[[#This Row],[Product]],Table3[],3)</f>
        <v>3.49</v>
      </c>
      <c r="Q3205" s="35">
        <f>VLOOKUP(Table6[[#This Row],[Product]],Table3[],4)</f>
        <v>20</v>
      </c>
      <c r="R3205" s="35">
        <f>Table6[[#This Row],[Quantity]]*Table6[[#This Row],[Case]]</f>
        <v>1680</v>
      </c>
      <c r="S3205" s="35">
        <f>Table6[[#This Row],[Total Sales]]*Table6[[#This Row],[Cost]]</f>
        <v>5863.2000000000007</v>
      </c>
    </row>
    <row r="3206" spans="1:19" x14ac:dyDescent="0.3">
      <c r="A3206" s="54">
        <v>3289</v>
      </c>
      <c r="B3206" s="35" t="s">
        <v>895</v>
      </c>
      <c r="C3206" s="35" t="s">
        <v>121</v>
      </c>
      <c r="D3206" s="35" t="s">
        <v>15</v>
      </c>
      <c r="E3206" s="35" t="str">
        <f t="shared" si="150"/>
        <v>F</v>
      </c>
      <c r="F3206" s="35">
        <v>60</v>
      </c>
      <c r="G3206" s="35" t="s">
        <v>13583</v>
      </c>
      <c r="H3206" s="35" t="s">
        <v>7818</v>
      </c>
      <c r="I3206" s="35" t="s">
        <v>1311</v>
      </c>
      <c r="J3206" s="48">
        <v>44532</v>
      </c>
      <c r="K3206" s="35">
        <v>33</v>
      </c>
      <c r="L3206" s="49" t="s">
        <v>54</v>
      </c>
      <c r="M3206" s="50" t="str">
        <f>VLOOKUP(Table6[[#This Row],[Product]],Table3[],2)</f>
        <v>Megawidget S</v>
      </c>
      <c r="N3206" s="50" t="str">
        <f t="shared" si="151"/>
        <v>Dec</v>
      </c>
      <c r="O3206" s="56">
        <f t="shared" si="152"/>
        <v>2021</v>
      </c>
      <c r="P3206" s="51">
        <f>VLOOKUP(Table6[[#This Row],[Product]],Table3[],3)</f>
        <v>0.69</v>
      </c>
      <c r="Q3206" s="35">
        <f>VLOOKUP(Table6[[#This Row],[Product]],Table3[],4)</f>
        <v>24</v>
      </c>
      <c r="R3206" s="35">
        <f>Table6[[#This Row],[Quantity]]*Table6[[#This Row],[Case]]</f>
        <v>792</v>
      </c>
      <c r="S3206" s="35">
        <f>Table6[[#This Row],[Total Sales]]*Table6[[#This Row],[Cost]]</f>
        <v>546.4799999999999</v>
      </c>
    </row>
    <row r="3207" spans="1:19" x14ac:dyDescent="0.3">
      <c r="A3207" s="54">
        <v>3290</v>
      </c>
      <c r="B3207" s="35" t="s">
        <v>204</v>
      </c>
      <c r="C3207" s="35" t="s">
        <v>7819</v>
      </c>
      <c r="D3207" s="35" t="s">
        <v>28</v>
      </c>
      <c r="E3207" s="35" t="str">
        <f t="shared" si="150"/>
        <v>M</v>
      </c>
      <c r="F3207" s="35">
        <v>90</v>
      </c>
      <c r="G3207" s="35" t="s">
        <v>7820</v>
      </c>
      <c r="H3207" s="35" t="s">
        <v>5603</v>
      </c>
      <c r="I3207" s="35" t="s">
        <v>32</v>
      </c>
      <c r="J3207" s="48">
        <v>43901</v>
      </c>
      <c r="K3207" s="35">
        <v>22</v>
      </c>
      <c r="L3207" s="49" t="s">
        <v>70</v>
      </c>
      <c r="M3207" s="50" t="str">
        <f>VLOOKUP(Table6[[#This Row],[Product]],Table3[],2)</f>
        <v>Megawidget M</v>
      </c>
      <c r="N3207" s="50" t="str">
        <f t="shared" si="151"/>
        <v>Mar</v>
      </c>
      <c r="O3207" s="56">
        <f t="shared" si="152"/>
        <v>2020</v>
      </c>
      <c r="P3207" s="51">
        <f>VLOOKUP(Table6[[#This Row],[Product]],Table3[],3)</f>
        <v>1.29</v>
      </c>
      <c r="Q3207" s="35">
        <f>VLOOKUP(Table6[[#This Row],[Product]],Table3[],4)</f>
        <v>24</v>
      </c>
      <c r="R3207" s="35">
        <f>Table6[[#This Row],[Quantity]]*Table6[[#This Row],[Case]]</f>
        <v>528</v>
      </c>
      <c r="S3207" s="35">
        <f>Table6[[#This Row],[Total Sales]]*Table6[[#This Row],[Cost]]</f>
        <v>681.12</v>
      </c>
    </row>
    <row r="3208" spans="1:19" x14ac:dyDescent="0.3">
      <c r="A3208" s="54">
        <v>3291</v>
      </c>
      <c r="B3208" s="35" t="s">
        <v>7821</v>
      </c>
      <c r="C3208" s="35" t="s">
        <v>6748</v>
      </c>
      <c r="D3208" s="35" t="s">
        <v>51</v>
      </c>
      <c r="E3208" s="35" t="str">
        <f t="shared" si="150"/>
        <v>F</v>
      </c>
      <c r="F3208" s="35">
        <v>90</v>
      </c>
      <c r="G3208" s="35" t="s">
        <v>7822</v>
      </c>
      <c r="H3208" s="35" t="s">
        <v>4520</v>
      </c>
      <c r="I3208" s="35" t="s">
        <v>32</v>
      </c>
      <c r="J3208" s="48" t="s">
        <v>14117</v>
      </c>
      <c r="K3208" s="35">
        <v>68</v>
      </c>
      <c r="L3208" s="49" t="s">
        <v>101</v>
      </c>
      <c r="M3208" s="50" t="str">
        <f>VLOOKUP(Table6[[#This Row],[Product]],Table3[],2)</f>
        <v>Superwossname</v>
      </c>
      <c r="N3208" s="50" t="str">
        <f t="shared" si="151"/>
        <v>Oct</v>
      </c>
      <c r="O3208" s="56">
        <f t="shared" si="152"/>
        <v>2020</v>
      </c>
      <c r="P3208" s="51">
        <f>VLOOKUP(Table6[[#This Row],[Product]],Table3[],3)</f>
        <v>3.49</v>
      </c>
      <c r="Q3208" s="35">
        <f>VLOOKUP(Table6[[#This Row],[Product]],Table3[],4)</f>
        <v>20</v>
      </c>
      <c r="R3208" s="35">
        <f>Table6[[#This Row],[Quantity]]*Table6[[#This Row],[Case]]</f>
        <v>1360</v>
      </c>
      <c r="S3208" s="35">
        <f>Table6[[#This Row],[Total Sales]]*Table6[[#This Row],[Cost]]</f>
        <v>4746.4000000000005</v>
      </c>
    </row>
    <row r="3209" spans="1:19" x14ac:dyDescent="0.3">
      <c r="A3209" s="54">
        <v>3292</v>
      </c>
      <c r="B3209" s="35" t="s">
        <v>6274</v>
      </c>
      <c r="C3209" s="35" t="s">
        <v>7823</v>
      </c>
      <c r="D3209" s="35" t="s">
        <v>28</v>
      </c>
      <c r="E3209" s="35" t="str">
        <f t="shared" si="150"/>
        <v>M</v>
      </c>
      <c r="F3209" s="35">
        <v>90</v>
      </c>
      <c r="G3209" s="35" t="s">
        <v>7824</v>
      </c>
      <c r="H3209" s="35" t="s">
        <v>6036</v>
      </c>
      <c r="I3209" s="35" t="s">
        <v>32</v>
      </c>
      <c r="J3209" s="48">
        <v>44692</v>
      </c>
      <c r="K3209" s="35">
        <v>85</v>
      </c>
      <c r="L3209" s="49" t="s">
        <v>159</v>
      </c>
      <c r="M3209" s="50" t="str">
        <f>VLOOKUP(Table6[[#This Row],[Product]],Table3[],2)</f>
        <v>Ultrathing V3</v>
      </c>
      <c r="N3209" s="50" t="str">
        <f t="shared" si="151"/>
        <v>May</v>
      </c>
      <c r="O3209" s="56">
        <f t="shared" si="152"/>
        <v>2022</v>
      </c>
      <c r="P3209" s="51">
        <f>VLOOKUP(Table6[[#This Row],[Product]],Table3[],3)</f>
        <v>3.39</v>
      </c>
      <c r="Q3209" s="35">
        <f>VLOOKUP(Table6[[#This Row],[Product]],Table3[],4)</f>
        <v>24</v>
      </c>
      <c r="R3209" s="35">
        <f>Table6[[#This Row],[Quantity]]*Table6[[#This Row],[Case]]</f>
        <v>2040</v>
      </c>
      <c r="S3209" s="35">
        <f>Table6[[#This Row],[Total Sales]]*Table6[[#This Row],[Cost]]</f>
        <v>6915.6</v>
      </c>
    </row>
    <row r="3210" spans="1:19" x14ac:dyDescent="0.3">
      <c r="A3210" s="54">
        <v>3293</v>
      </c>
      <c r="B3210" s="35" t="s">
        <v>1524</v>
      </c>
      <c r="C3210" s="35" t="s">
        <v>7825</v>
      </c>
      <c r="D3210" s="35" t="s">
        <v>15</v>
      </c>
      <c r="E3210" s="35" t="str">
        <f t="shared" si="150"/>
        <v>F</v>
      </c>
      <c r="F3210" s="35">
        <v>90</v>
      </c>
      <c r="G3210" s="35" t="s">
        <v>7826</v>
      </c>
      <c r="H3210" s="35" t="s">
        <v>48</v>
      </c>
      <c r="I3210" s="35" t="s">
        <v>25</v>
      </c>
      <c r="J3210" s="48">
        <v>44806</v>
      </c>
      <c r="K3210" s="35">
        <v>4</v>
      </c>
      <c r="L3210" s="49" t="s">
        <v>54</v>
      </c>
      <c r="M3210" s="50" t="str">
        <f>VLOOKUP(Table6[[#This Row],[Product]],Table3[],2)</f>
        <v>Megawidget S</v>
      </c>
      <c r="N3210" s="50" t="str">
        <f t="shared" si="151"/>
        <v>Sep</v>
      </c>
      <c r="O3210" s="56">
        <f t="shared" si="152"/>
        <v>2022</v>
      </c>
      <c r="P3210" s="51">
        <f>VLOOKUP(Table6[[#This Row],[Product]],Table3[],3)</f>
        <v>0.69</v>
      </c>
      <c r="Q3210" s="35">
        <f>VLOOKUP(Table6[[#This Row],[Product]],Table3[],4)</f>
        <v>24</v>
      </c>
      <c r="R3210" s="35">
        <f>Table6[[#This Row],[Quantity]]*Table6[[#This Row],[Case]]</f>
        <v>96</v>
      </c>
      <c r="S3210" s="35">
        <f>Table6[[#This Row],[Total Sales]]*Table6[[#This Row],[Cost]]</f>
        <v>66.239999999999995</v>
      </c>
    </row>
    <row r="3211" spans="1:19" x14ac:dyDescent="0.3">
      <c r="A3211" s="54">
        <v>3294</v>
      </c>
      <c r="B3211" s="35" t="s">
        <v>2292</v>
      </c>
      <c r="C3211" s="35" t="s">
        <v>5174</v>
      </c>
      <c r="D3211" s="35" t="s">
        <v>28</v>
      </c>
      <c r="E3211" s="35" t="str">
        <f t="shared" si="150"/>
        <v>M</v>
      </c>
      <c r="F3211" s="35">
        <v>30</v>
      </c>
      <c r="G3211" s="35" t="s">
        <v>7826</v>
      </c>
      <c r="H3211" s="35" t="s">
        <v>2512</v>
      </c>
      <c r="I3211" s="35" t="s">
        <v>32</v>
      </c>
      <c r="J3211" s="48" t="s">
        <v>13672</v>
      </c>
      <c r="K3211" s="35">
        <v>95</v>
      </c>
      <c r="L3211" s="49" t="s">
        <v>64</v>
      </c>
      <c r="M3211" s="50" t="str">
        <f>VLOOKUP(Table6[[#This Row],[Product]],Table3[],2)</f>
        <v>Ultrathing V4</v>
      </c>
      <c r="N3211" s="50" t="str">
        <f t="shared" si="151"/>
        <v>Sep</v>
      </c>
      <c r="O3211" s="56">
        <f t="shared" si="152"/>
        <v>2022</v>
      </c>
      <c r="P3211" s="51">
        <f>VLOOKUP(Table6[[#This Row],[Product]],Table3[],3)</f>
        <v>3.99</v>
      </c>
      <c r="Q3211" s="35">
        <f>VLOOKUP(Table6[[#This Row],[Product]],Table3[],4)</f>
        <v>24</v>
      </c>
      <c r="R3211" s="35">
        <f>Table6[[#This Row],[Quantity]]*Table6[[#This Row],[Case]]</f>
        <v>2280</v>
      </c>
      <c r="S3211" s="35">
        <f>Table6[[#This Row],[Total Sales]]*Table6[[#This Row],[Cost]]</f>
        <v>9097.2000000000007</v>
      </c>
    </row>
    <row r="3212" spans="1:19" x14ac:dyDescent="0.3">
      <c r="A3212" s="54">
        <v>3295</v>
      </c>
      <c r="B3212" s="35" t="s">
        <v>7827</v>
      </c>
      <c r="C3212" s="35" t="s">
        <v>825</v>
      </c>
      <c r="D3212" s="35" t="s">
        <v>51</v>
      </c>
      <c r="E3212" s="35" t="str">
        <f t="shared" si="150"/>
        <v>F</v>
      </c>
      <c r="F3212" s="35">
        <v>30</v>
      </c>
      <c r="G3212" s="35" t="s">
        <v>7828</v>
      </c>
      <c r="H3212" s="35" t="s">
        <v>7829</v>
      </c>
      <c r="I3212" s="35" t="s">
        <v>934</v>
      </c>
      <c r="J3212" s="48" t="s">
        <v>13993</v>
      </c>
      <c r="K3212" s="35">
        <v>86</v>
      </c>
      <c r="L3212" s="49" t="s">
        <v>20</v>
      </c>
      <c r="M3212" s="50" t="str">
        <f>VLOOKUP(Table6[[#This Row],[Product]],Table3[],2)</f>
        <v>Hyperwotsit</v>
      </c>
      <c r="N3212" s="50" t="str">
        <f t="shared" si="151"/>
        <v>May</v>
      </c>
      <c r="O3212" s="56">
        <f t="shared" si="152"/>
        <v>2022</v>
      </c>
      <c r="P3212" s="51">
        <f>VLOOKUP(Table6[[#This Row],[Product]],Table3[],3)</f>
        <v>2.0099999999999998</v>
      </c>
      <c r="Q3212" s="35">
        <f>VLOOKUP(Table6[[#This Row],[Product]],Table3[],4)</f>
        <v>20</v>
      </c>
      <c r="R3212" s="35">
        <f>Table6[[#This Row],[Quantity]]*Table6[[#This Row],[Case]]</f>
        <v>1720</v>
      </c>
      <c r="S3212" s="35">
        <f>Table6[[#This Row],[Total Sales]]*Table6[[#This Row],[Cost]]</f>
        <v>3457.2</v>
      </c>
    </row>
    <row r="3213" spans="1:19" x14ac:dyDescent="0.3">
      <c r="A3213" s="54">
        <v>3296</v>
      </c>
      <c r="B3213" s="35" t="s">
        <v>7830</v>
      </c>
      <c r="C3213" s="35" t="s">
        <v>7721</v>
      </c>
      <c r="D3213" s="35" t="s">
        <v>15</v>
      </c>
      <c r="E3213" s="35" t="str">
        <f t="shared" si="150"/>
        <v>F</v>
      </c>
      <c r="F3213" s="35">
        <v>90</v>
      </c>
      <c r="G3213" s="35" t="s">
        <v>7831</v>
      </c>
      <c r="H3213" s="35" t="s">
        <v>6732</v>
      </c>
      <c r="I3213" s="35" t="s">
        <v>32</v>
      </c>
      <c r="J3213" s="48">
        <v>44533</v>
      </c>
      <c r="K3213" s="35">
        <v>40</v>
      </c>
      <c r="L3213" s="49" t="s">
        <v>39</v>
      </c>
      <c r="M3213" s="50" t="str">
        <f>VLOOKUP(Table6[[#This Row],[Product]],Table3[],2)</f>
        <v>Ultrathing V1</v>
      </c>
      <c r="N3213" s="50" t="str">
        <f t="shared" si="151"/>
        <v>Dec</v>
      </c>
      <c r="O3213" s="56">
        <f t="shared" si="152"/>
        <v>2021</v>
      </c>
      <c r="P3213" s="51">
        <f>VLOOKUP(Table6[[#This Row],[Product]],Table3[],3)</f>
        <v>1.79</v>
      </c>
      <c r="Q3213" s="35">
        <f>VLOOKUP(Table6[[#This Row],[Product]],Table3[],4)</f>
        <v>17</v>
      </c>
      <c r="R3213" s="35">
        <f>Table6[[#This Row],[Quantity]]*Table6[[#This Row],[Case]]</f>
        <v>680</v>
      </c>
      <c r="S3213" s="35">
        <f>Table6[[#This Row],[Total Sales]]*Table6[[#This Row],[Cost]]</f>
        <v>1217.2</v>
      </c>
    </row>
    <row r="3214" spans="1:19" x14ac:dyDescent="0.3">
      <c r="A3214" s="54">
        <v>3297</v>
      </c>
      <c r="B3214" s="35" t="s">
        <v>5774</v>
      </c>
      <c r="C3214" s="35" t="s">
        <v>841</v>
      </c>
      <c r="D3214" s="35" t="s">
        <v>28</v>
      </c>
      <c r="E3214" s="35" t="str">
        <f t="shared" si="150"/>
        <v>M</v>
      </c>
      <c r="F3214" s="35">
        <v>30</v>
      </c>
      <c r="G3214" s="35" t="s">
        <v>13605</v>
      </c>
      <c r="H3214" s="35" t="s">
        <v>4056</v>
      </c>
      <c r="I3214" s="35" t="s">
        <v>124</v>
      </c>
      <c r="J3214" s="48" t="s">
        <v>13728</v>
      </c>
      <c r="K3214" s="35">
        <v>16</v>
      </c>
      <c r="L3214" s="49" t="s">
        <v>64</v>
      </c>
      <c r="M3214" s="50" t="str">
        <f>VLOOKUP(Table6[[#This Row],[Product]],Table3[],2)</f>
        <v>Ultrathing V4</v>
      </c>
      <c r="N3214" s="50" t="str">
        <f t="shared" si="151"/>
        <v>Jul</v>
      </c>
      <c r="O3214" s="56">
        <f t="shared" si="152"/>
        <v>2021</v>
      </c>
      <c r="P3214" s="51">
        <f>VLOOKUP(Table6[[#This Row],[Product]],Table3[],3)</f>
        <v>3.99</v>
      </c>
      <c r="Q3214" s="35">
        <f>VLOOKUP(Table6[[#This Row],[Product]],Table3[],4)</f>
        <v>24</v>
      </c>
      <c r="R3214" s="35">
        <f>Table6[[#This Row],[Quantity]]*Table6[[#This Row],[Case]]</f>
        <v>384</v>
      </c>
      <c r="S3214" s="35">
        <f>Table6[[#This Row],[Total Sales]]*Table6[[#This Row],[Cost]]</f>
        <v>1532.16</v>
      </c>
    </row>
    <row r="3215" spans="1:19" x14ac:dyDescent="0.3">
      <c r="A3215" s="54">
        <v>3298</v>
      </c>
      <c r="B3215" s="35" t="s">
        <v>4411</v>
      </c>
      <c r="C3215" s="35" t="s">
        <v>3009</v>
      </c>
      <c r="D3215" s="35" t="s">
        <v>28</v>
      </c>
      <c r="E3215" s="35" t="str">
        <f t="shared" si="150"/>
        <v>M</v>
      </c>
      <c r="F3215" s="35">
        <v>60</v>
      </c>
      <c r="G3215" s="35" t="s">
        <v>7833</v>
      </c>
      <c r="H3215" s="35" t="s">
        <v>2236</v>
      </c>
      <c r="I3215" s="35" t="s">
        <v>2237</v>
      </c>
      <c r="J3215" s="48" t="s">
        <v>14181</v>
      </c>
      <c r="K3215" s="35">
        <v>43</v>
      </c>
      <c r="L3215" s="49" t="s">
        <v>45</v>
      </c>
      <c r="M3215" s="50" t="str">
        <f>VLOOKUP(Table6[[#This Row],[Product]],Table3[],2)</f>
        <v>Gigastuff</v>
      </c>
      <c r="N3215" s="50" t="str">
        <f t="shared" si="151"/>
        <v>Nov</v>
      </c>
      <c r="O3215" s="56">
        <f t="shared" si="152"/>
        <v>2020</v>
      </c>
      <c r="P3215" s="51">
        <f>VLOOKUP(Table6[[#This Row],[Product]],Table3[],3)</f>
        <v>1.89</v>
      </c>
      <c r="Q3215" s="35">
        <f>VLOOKUP(Table6[[#This Row],[Product]],Table3[],4)</f>
        <v>18</v>
      </c>
      <c r="R3215" s="35">
        <f>Table6[[#This Row],[Quantity]]*Table6[[#This Row],[Case]]</f>
        <v>774</v>
      </c>
      <c r="S3215" s="35">
        <f>Table6[[#This Row],[Total Sales]]*Table6[[#This Row],[Cost]]</f>
        <v>1462.86</v>
      </c>
    </row>
    <row r="3216" spans="1:19" x14ac:dyDescent="0.3">
      <c r="A3216" s="54">
        <v>3299</v>
      </c>
      <c r="B3216" s="35" t="s">
        <v>305</v>
      </c>
      <c r="C3216" s="35" t="s">
        <v>7834</v>
      </c>
      <c r="D3216" s="35" t="s">
        <v>28</v>
      </c>
      <c r="E3216" s="35" t="str">
        <f t="shared" si="150"/>
        <v>M</v>
      </c>
      <c r="F3216" s="35">
        <v>60</v>
      </c>
      <c r="G3216" s="35" t="s">
        <v>13614</v>
      </c>
      <c r="H3216" s="35" t="s">
        <v>2418</v>
      </c>
      <c r="I3216" s="35" t="s">
        <v>32</v>
      </c>
      <c r="J3216" s="48">
        <v>44470</v>
      </c>
      <c r="K3216" s="35">
        <v>29</v>
      </c>
      <c r="L3216" s="49" t="s">
        <v>39</v>
      </c>
      <c r="M3216" s="50" t="str">
        <f>VLOOKUP(Table6[[#This Row],[Product]],Table3[],2)</f>
        <v>Ultrathing V1</v>
      </c>
      <c r="N3216" s="50" t="str">
        <f t="shared" si="151"/>
        <v>Oct</v>
      </c>
      <c r="O3216" s="56">
        <f t="shared" si="152"/>
        <v>2021</v>
      </c>
      <c r="P3216" s="51">
        <f>VLOOKUP(Table6[[#This Row],[Product]],Table3[],3)</f>
        <v>1.79</v>
      </c>
      <c r="Q3216" s="35">
        <f>VLOOKUP(Table6[[#This Row],[Product]],Table3[],4)</f>
        <v>17</v>
      </c>
      <c r="R3216" s="35">
        <f>Table6[[#This Row],[Quantity]]*Table6[[#This Row],[Case]]</f>
        <v>493</v>
      </c>
      <c r="S3216" s="35">
        <f>Table6[[#This Row],[Total Sales]]*Table6[[#This Row],[Cost]]</f>
        <v>882.47</v>
      </c>
    </row>
    <row r="3217" spans="1:19" x14ac:dyDescent="0.3">
      <c r="A3217" s="54">
        <v>3300</v>
      </c>
      <c r="B3217" s="35" t="s">
        <v>4200</v>
      </c>
      <c r="C3217" s="35" t="s">
        <v>406</v>
      </c>
      <c r="D3217" s="35" t="s">
        <v>51</v>
      </c>
      <c r="E3217" s="35" t="str">
        <f t="shared" si="150"/>
        <v>F</v>
      </c>
      <c r="F3217" s="35">
        <v>60</v>
      </c>
      <c r="G3217" s="35" t="s">
        <v>7836</v>
      </c>
      <c r="H3217" s="35" t="s">
        <v>2727</v>
      </c>
      <c r="I3217" s="35" t="s">
        <v>2330</v>
      </c>
      <c r="J3217" s="48">
        <v>44106</v>
      </c>
      <c r="K3217" s="35">
        <v>31</v>
      </c>
      <c r="L3217" s="49" t="s">
        <v>101</v>
      </c>
      <c r="M3217" s="50" t="str">
        <f>VLOOKUP(Table6[[#This Row],[Product]],Table3[],2)</f>
        <v>Superwossname</v>
      </c>
      <c r="N3217" s="50" t="str">
        <f t="shared" si="151"/>
        <v>Oct</v>
      </c>
      <c r="O3217" s="56">
        <f t="shared" si="152"/>
        <v>2020</v>
      </c>
      <c r="P3217" s="51">
        <f>VLOOKUP(Table6[[#This Row],[Product]],Table3[],3)</f>
        <v>3.49</v>
      </c>
      <c r="Q3217" s="35">
        <f>VLOOKUP(Table6[[#This Row],[Product]],Table3[],4)</f>
        <v>20</v>
      </c>
      <c r="R3217" s="35">
        <f>Table6[[#This Row],[Quantity]]*Table6[[#This Row],[Case]]</f>
        <v>620</v>
      </c>
      <c r="S3217" s="35">
        <f>Table6[[#This Row],[Total Sales]]*Table6[[#This Row],[Cost]]</f>
        <v>2163.8000000000002</v>
      </c>
    </row>
    <row r="3218" spans="1:19" x14ac:dyDescent="0.3">
      <c r="A3218" s="54">
        <v>3301</v>
      </c>
      <c r="B3218" s="35" t="s">
        <v>4554</v>
      </c>
      <c r="C3218" s="35" t="s">
        <v>3652</v>
      </c>
      <c r="D3218" s="35" t="s">
        <v>51</v>
      </c>
      <c r="E3218" s="35" t="str">
        <f t="shared" si="150"/>
        <v>F</v>
      </c>
      <c r="F3218" s="35">
        <v>30</v>
      </c>
      <c r="G3218" s="35" t="s">
        <v>7837</v>
      </c>
      <c r="H3218" s="35" t="s">
        <v>6795</v>
      </c>
      <c r="I3218" s="35" t="s">
        <v>146</v>
      </c>
      <c r="J3218" s="48">
        <v>44292</v>
      </c>
      <c r="K3218" s="35">
        <v>22</v>
      </c>
      <c r="L3218" s="49" t="s">
        <v>101</v>
      </c>
      <c r="M3218" s="50" t="str">
        <f>VLOOKUP(Table6[[#This Row],[Product]],Table3[],2)</f>
        <v>Superwossname</v>
      </c>
      <c r="N3218" s="50" t="str">
        <f t="shared" si="151"/>
        <v>Apr</v>
      </c>
      <c r="O3218" s="56">
        <f t="shared" si="152"/>
        <v>2021</v>
      </c>
      <c r="P3218" s="51">
        <f>VLOOKUP(Table6[[#This Row],[Product]],Table3[],3)</f>
        <v>3.49</v>
      </c>
      <c r="Q3218" s="35">
        <f>VLOOKUP(Table6[[#This Row],[Product]],Table3[],4)</f>
        <v>20</v>
      </c>
      <c r="R3218" s="35">
        <f>Table6[[#This Row],[Quantity]]*Table6[[#This Row],[Case]]</f>
        <v>440</v>
      </c>
      <c r="S3218" s="35">
        <f>Table6[[#This Row],[Total Sales]]*Table6[[#This Row],[Cost]]</f>
        <v>1535.6000000000001</v>
      </c>
    </row>
    <row r="3219" spans="1:19" x14ac:dyDescent="0.3">
      <c r="A3219" s="54">
        <v>3302</v>
      </c>
      <c r="B3219" s="35" t="s">
        <v>7838</v>
      </c>
      <c r="C3219" s="35" t="s">
        <v>3831</v>
      </c>
      <c r="D3219" s="35" t="s">
        <v>28</v>
      </c>
      <c r="E3219" s="35" t="str">
        <f t="shared" si="150"/>
        <v>M</v>
      </c>
      <c r="F3219" s="35">
        <v>90</v>
      </c>
      <c r="G3219" s="35" t="s">
        <v>7839</v>
      </c>
      <c r="H3219" s="35" t="s">
        <v>974</v>
      </c>
      <c r="I3219" s="35" t="s">
        <v>32</v>
      </c>
      <c r="J3219" s="48">
        <v>44752</v>
      </c>
      <c r="K3219" s="35">
        <v>24</v>
      </c>
      <c r="L3219" s="49" t="s">
        <v>39</v>
      </c>
      <c r="M3219" s="50" t="str">
        <f>VLOOKUP(Table6[[#This Row],[Product]],Table3[],2)</f>
        <v>Ultrathing V1</v>
      </c>
      <c r="N3219" s="50" t="str">
        <f t="shared" si="151"/>
        <v>Jul</v>
      </c>
      <c r="O3219" s="56">
        <f t="shared" si="152"/>
        <v>2022</v>
      </c>
      <c r="P3219" s="51">
        <f>VLOOKUP(Table6[[#This Row],[Product]],Table3[],3)</f>
        <v>1.79</v>
      </c>
      <c r="Q3219" s="35">
        <f>VLOOKUP(Table6[[#This Row],[Product]],Table3[],4)</f>
        <v>17</v>
      </c>
      <c r="R3219" s="35">
        <f>Table6[[#This Row],[Quantity]]*Table6[[#This Row],[Case]]</f>
        <v>408</v>
      </c>
      <c r="S3219" s="35">
        <f>Table6[[#This Row],[Total Sales]]*Table6[[#This Row],[Cost]]</f>
        <v>730.32</v>
      </c>
    </row>
    <row r="3220" spans="1:19" x14ac:dyDescent="0.3">
      <c r="A3220" s="54">
        <v>3303</v>
      </c>
      <c r="B3220" s="35" t="s">
        <v>1424</v>
      </c>
      <c r="C3220" s="35" t="s">
        <v>3435</v>
      </c>
      <c r="D3220" s="35" t="s">
        <v>28</v>
      </c>
      <c r="E3220" s="35" t="str">
        <f t="shared" si="150"/>
        <v>M</v>
      </c>
      <c r="F3220" s="35">
        <v>60</v>
      </c>
      <c r="G3220" s="35" t="s">
        <v>7840</v>
      </c>
      <c r="H3220" s="35" t="s">
        <v>3462</v>
      </c>
      <c r="I3220" s="35" t="s">
        <v>32</v>
      </c>
      <c r="J3220" s="48">
        <v>44785</v>
      </c>
      <c r="K3220" s="35">
        <v>101</v>
      </c>
      <c r="L3220" s="49" t="s">
        <v>54</v>
      </c>
      <c r="M3220" s="50" t="str">
        <f>VLOOKUP(Table6[[#This Row],[Product]],Table3[],2)</f>
        <v>Megawidget S</v>
      </c>
      <c r="N3220" s="50" t="str">
        <f t="shared" si="151"/>
        <v>Aug</v>
      </c>
      <c r="O3220" s="56">
        <f t="shared" si="152"/>
        <v>2022</v>
      </c>
      <c r="P3220" s="51">
        <f>VLOOKUP(Table6[[#This Row],[Product]],Table3[],3)</f>
        <v>0.69</v>
      </c>
      <c r="Q3220" s="35">
        <f>VLOOKUP(Table6[[#This Row],[Product]],Table3[],4)</f>
        <v>24</v>
      </c>
      <c r="R3220" s="35">
        <f>Table6[[#This Row],[Quantity]]*Table6[[#This Row],[Case]]</f>
        <v>2424</v>
      </c>
      <c r="S3220" s="35">
        <f>Table6[[#This Row],[Total Sales]]*Table6[[#This Row],[Cost]]</f>
        <v>1672.56</v>
      </c>
    </row>
    <row r="3221" spans="1:19" x14ac:dyDescent="0.3">
      <c r="A3221" s="54">
        <v>3304</v>
      </c>
      <c r="B3221" s="35" t="s">
        <v>4101</v>
      </c>
      <c r="C3221" s="35" t="s">
        <v>2148</v>
      </c>
      <c r="D3221" s="35" t="s">
        <v>28</v>
      </c>
      <c r="E3221" s="35" t="str">
        <f t="shared" si="150"/>
        <v>M</v>
      </c>
      <c r="F3221" s="35">
        <v>60</v>
      </c>
      <c r="G3221" s="35" t="s">
        <v>7841</v>
      </c>
      <c r="H3221" s="35" t="s">
        <v>5173</v>
      </c>
      <c r="I3221" s="35" t="s">
        <v>686</v>
      </c>
      <c r="J3221" s="48">
        <v>44716</v>
      </c>
      <c r="K3221" s="35">
        <v>78</v>
      </c>
      <c r="L3221" s="49" t="s">
        <v>45</v>
      </c>
      <c r="M3221" s="50" t="str">
        <f>VLOOKUP(Table6[[#This Row],[Product]],Table3[],2)</f>
        <v>Gigastuff</v>
      </c>
      <c r="N3221" s="50" t="str">
        <f t="shared" si="151"/>
        <v>Jun</v>
      </c>
      <c r="O3221" s="56">
        <f t="shared" si="152"/>
        <v>2022</v>
      </c>
      <c r="P3221" s="51">
        <f>VLOOKUP(Table6[[#This Row],[Product]],Table3[],3)</f>
        <v>1.89</v>
      </c>
      <c r="Q3221" s="35">
        <f>VLOOKUP(Table6[[#This Row],[Product]],Table3[],4)</f>
        <v>18</v>
      </c>
      <c r="R3221" s="35">
        <f>Table6[[#This Row],[Quantity]]*Table6[[#This Row],[Case]]</f>
        <v>1404</v>
      </c>
      <c r="S3221" s="35">
        <f>Table6[[#This Row],[Total Sales]]*Table6[[#This Row],[Cost]]</f>
        <v>2653.56</v>
      </c>
    </row>
    <row r="3222" spans="1:19" x14ac:dyDescent="0.3">
      <c r="A3222" s="54">
        <v>3305</v>
      </c>
      <c r="B3222" s="35" t="s">
        <v>7842</v>
      </c>
      <c r="C3222" s="35" t="s">
        <v>2898</v>
      </c>
      <c r="D3222" s="35" t="s">
        <v>28</v>
      </c>
      <c r="E3222" s="35" t="str">
        <f t="shared" si="150"/>
        <v>M</v>
      </c>
      <c r="F3222" s="35">
        <v>90</v>
      </c>
      <c r="G3222" s="35" t="s">
        <v>7843</v>
      </c>
      <c r="H3222" s="35" t="s">
        <v>7844</v>
      </c>
      <c r="I3222" s="35" t="s">
        <v>124</v>
      </c>
      <c r="J3222" s="48" t="s">
        <v>13621</v>
      </c>
      <c r="K3222" s="35">
        <v>87</v>
      </c>
      <c r="L3222" s="49" t="s">
        <v>64</v>
      </c>
      <c r="M3222" s="50" t="str">
        <f>VLOOKUP(Table6[[#This Row],[Product]],Table3[],2)</f>
        <v>Ultrathing V4</v>
      </c>
      <c r="N3222" s="50" t="str">
        <f t="shared" si="151"/>
        <v>Apr</v>
      </c>
      <c r="O3222" s="56">
        <f t="shared" si="152"/>
        <v>2022</v>
      </c>
      <c r="P3222" s="51">
        <f>VLOOKUP(Table6[[#This Row],[Product]],Table3[],3)</f>
        <v>3.99</v>
      </c>
      <c r="Q3222" s="35">
        <f>VLOOKUP(Table6[[#This Row],[Product]],Table3[],4)</f>
        <v>24</v>
      </c>
      <c r="R3222" s="35">
        <f>Table6[[#This Row],[Quantity]]*Table6[[#This Row],[Case]]</f>
        <v>2088</v>
      </c>
      <c r="S3222" s="35">
        <f>Table6[[#This Row],[Total Sales]]*Table6[[#This Row],[Cost]]</f>
        <v>8331.1200000000008</v>
      </c>
    </row>
    <row r="3223" spans="1:19" x14ac:dyDescent="0.3">
      <c r="A3223" s="54">
        <v>3306</v>
      </c>
      <c r="B3223" s="35" t="s">
        <v>1029</v>
      </c>
      <c r="C3223" s="35" t="s">
        <v>5381</v>
      </c>
      <c r="D3223" s="35" t="s">
        <v>51</v>
      </c>
      <c r="E3223" s="35" t="str">
        <f t="shared" si="150"/>
        <v>F</v>
      </c>
      <c r="F3223" s="35">
        <v>90</v>
      </c>
      <c r="G3223" s="35" t="s">
        <v>7845</v>
      </c>
      <c r="H3223" s="35" t="s">
        <v>5886</v>
      </c>
      <c r="I3223" s="35" t="s">
        <v>187</v>
      </c>
      <c r="J3223" s="48">
        <v>44840</v>
      </c>
      <c r="K3223" s="35">
        <v>91</v>
      </c>
      <c r="L3223" s="49" t="s">
        <v>45</v>
      </c>
      <c r="M3223" s="50" t="str">
        <f>VLOOKUP(Table6[[#This Row],[Product]],Table3[],2)</f>
        <v>Gigastuff</v>
      </c>
      <c r="N3223" s="50" t="str">
        <f t="shared" si="151"/>
        <v>Oct</v>
      </c>
      <c r="O3223" s="56">
        <f t="shared" si="152"/>
        <v>2022</v>
      </c>
      <c r="P3223" s="51">
        <f>VLOOKUP(Table6[[#This Row],[Product]],Table3[],3)</f>
        <v>1.89</v>
      </c>
      <c r="Q3223" s="35">
        <f>VLOOKUP(Table6[[#This Row],[Product]],Table3[],4)</f>
        <v>18</v>
      </c>
      <c r="R3223" s="35">
        <f>Table6[[#This Row],[Quantity]]*Table6[[#This Row],[Case]]</f>
        <v>1638</v>
      </c>
      <c r="S3223" s="35">
        <f>Table6[[#This Row],[Total Sales]]*Table6[[#This Row],[Cost]]</f>
        <v>3095.8199999999997</v>
      </c>
    </row>
    <row r="3224" spans="1:19" x14ac:dyDescent="0.3">
      <c r="A3224" s="54">
        <v>3307</v>
      </c>
      <c r="B3224" s="35" t="s">
        <v>7846</v>
      </c>
      <c r="C3224" s="35" t="s">
        <v>7180</v>
      </c>
      <c r="D3224" s="35" t="s">
        <v>15</v>
      </c>
      <c r="E3224" s="35" t="str">
        <f t="shared" si="150"/>
        <v>F</v>
      </c>
      <c r="F3224" s="35">
        <v>30</v>
      </c>
      <c r="G3224" s="35" t="s">
        <v>7847</v>
      </c>
      <c r="H3224" s="35" t="s">
        <v>933</v>
      </c>
      <c r="I3224" s="35" t="s">
        <v>934</v>
      </c>
      <c r="J3224" s="48" t="s">
        <v>14129</v>
      </c>
      <c r="K3224" s="35">
        <v>70</v>
      </c>
      <c r="L3224" s="49" t="s">
        <v>80</v>
      </c>
      <c r="M3224" s="50" t="str">
        <f>VLOOKUP(Table6[[#This Row],[Product]],Table3[],2)</f>
        <v>Ultrathing V2</v>
      </c>
      <c r="N3224" s="50" t="str">
        <f t="shared" si="151"/>
        <v>Jul</v>
      </c>
      <c r="O3224" s="56">
        <f t="shared" si="152"/>
        <v>2020</v>
      </c>
      <c r="P3224" s="51">
        <f>VLOOKUP(Table6[[#This Row],[Product]],Table3[],3)</f>
        <v>2.95</v>
      </c>
      <c r="Q3224" s="35">
        <f>VLOOKUP(Table6[[#This Row],[Product]],Table3[],4)</f>
        <v>20</v>
      </c>
      <c r="R3224" s="35">
        <f>Table6[[#This Row],[Quantity]]*Table6[[#This Row],[Case]]</f>
        <v>1400</v>
      </c>
      <c r="S3224" s="35">
        <f>Table6[[#This Row],[Total Sales]]*Table6[[#This Row],[Cost]]</f>
        <v>4130</v>
      </c>
    </row>
    <row r="3225" spans="1:19" x14ac:dyDescent="0.3">
      <c r="A3225" s="54">
        <v>3308</v>
      </c>
      <c r="B3225" s="35" t="s">
        <v>7848</v>
      </c>
      <c r="C3225" s="35" t="s">
        <v>7849</v>
      </c>
      <c r="D3225" s="35" t="s">
        <v>51</v>
      </c>
      <c r="E3225" s="35" t="str">
        <f t="shared" si="150"/>
        <v>F</v>
      </c>
      <c r="F3225" s="35">
        <v>30</v>
      </c>
      <c r="G3225" s="35" t="s">
        <v>7850</v>
      </c>
      <c r="H3225" s="35" t="s">
        <v>479</v>
      </c>
      <c r="I3225" s="35" t="s">
        <v>303</v>
      </c>
      <c r="J3225" s="48" t="s">
        <v>13845</v>
      </c>
      <c r="K3225" s="35">
        <v>71</v>
      </c>
      <c r="L3225" s="49" t="s">
        <v>64</v>
      </c>
      <c r="M3225" s="50" t="str">
        <f>VLOOKUP(Table6[[#This Row],[Product]],Table3[],2)</f>
        <v>Ultrathing V4</v>
      </c>
      <c r="N3225" s="50" t="str">
        <f t="shared" si="151"/>
        <v>Oct</v>
      </c>
      <c r="O3225" s="56">
        <f t="shared" si="152"/>
        <v>2020</v>
      </c>
      <c r="P3225" s="51">
        <f>VLOOKUP(Table6[[#This Row],[Product]],Table3[],3)</f>
        <v>3.99</v>
      </c>
      <c r="Q3225" s="35">
        <f>VLOOKUP(Table6[[#This Row],[Product]],Table3[],4)</f>
        <v>24</v>
      </c>
      <c r="R3225" s="35">
        <f>Table6[[#This Row],[Quantity]]*Table6[[#This Row],[Case]]</f>
        <v>1704</v>
      </c>
      <c r="S3225" s="35">
        <f>Table6[[#This Row],[Total Sales]]*Table6[[#This Row],[Cost]]</f>
        <v>6798.96</v>
      </c>
    </row>
    <row r="3226" spans="1:19" x14ac:dyDescent="0.3">
      <c r="A3226" s="54">
        <v>3309</v>
      </c>
      <c r="B3226" s="35" t="s">
        <v>7851</v>
      </c>
      <c r="C3226" s="35" t="s">
        <v>1810</v>
      </c>
      <c r="D3226" s="35" t="s">
        <v>15</v>
      </c>
      <c r="E3226" s="35" t="str">
        <f t="shared" si="150"/>
        <v>F</v>
      </c>
      <c r="F3226" s="35">
        <v>90</v>
      </c>
      <c r="G3226" s="35" t="s">
        <v>7852</v>
      </c>
      <c r="H3226" s="35" t="s">
        <v>3334</v>
      </c>
      <c r="I3226" s="35" t="s">
        <v>32</v>
      </c>
      <c r="J3226" s="48" t="s">
        <v>13763</v>
      </c>
      <c r="K3226" s="35">
        <v>27</v>
      </c>
      <c r="L3226" s="49" t="s">
        <v>39</v>
      </c>
      <c r="M3226" s="50" t="str">
        <f>VLOOKUP(Table6[[#This Row],[Product]],Table3[],2)</f>
        <v>Ultrathing V1</v>
      </c>
      <c r="N3226" s="50" t="str">
        <f t="shared" si="151"/>
        <v>Jun</v>
      </c>
      <c r="O3226" s="56">
        <f t="shared" si="152"/>
        <v>2021</v>
      </c>
      <c r="P3226" s="51">
        <f>VLOOKUP(Table6[[#This Row],[Product]],Table3[],3)</f>
        <v>1.79</v>
      </c>
      <c r="Q3226" s="35">
        <f>VLOOKUP(Table6[[#This Row],[Product]],Table3[],4)</f>
        <v>17</v>
      </c>
      <c r="R3226" s="35">
        <f>Table6[[#This Row],[Quantity]]*Table6[[#This Row],[Case]]</f>
        <v>459</v>
      </c>
      <c r="S3226" s="35">
        <f>Table6[[#This Row],[Total Sales]]*Table6[[#This Row],[Cost]]</f>
        <v>821.61</v>
      </c>
    </row>
    <row r="3227" spans="1:19" x14ac:dyDescent="0.3">
      <c r="A3227" s="54">
        <v>3310</v>
      </c>
      <c r="B3227" s="35" t="s">
        <v>1273</v>
      </c>
      <c r="C3227" s="35" t="s">
        <v>4026</v>
      </c>
      <c r="D3227" s="35" t="s">
        <v>28</v>
      </c>
      <c r="E3227" s="35" t="str">
        <f t="shared" si="150"/>
        <v>M</v>
      </c>
      <c r="F3227" s="35">
        <v>60</v>
      </c>
      <c r="G3227" s="35" t="s">
        <v>7853</v>
      </c>
      <c r="H3227" s="35" t="s">
        <v>37</v>
      </c>
      <c r="I3227" s="35" t="s">
        <v>38</v>
      </c>
      <c r="J3227" s="48">
        <v>44753</v>
      </c>
      <c r="K3227" s="35">
        <v>12</v>
      </c>
      <c r="L3227" s="49" t="s">
        <v>20</v>
      </c>
      <c r="M3227" s="50" t="str">
        <f>VLOOKUP(Table6[[#This Row],[Product]],Table3[],2)</f>
        <v>Hyperwotsit</v>
      </c>
      <c r="N3227" s="50" t="str">
        <f t="shared" si="151"/>
        <v>Jul</v>
      </c>
      <c r="O3227" s="56">
        <f t="shared" si="152"/>
        <v>2022</v>
      </c>
      <c r="P3227" s="51">
        <f>VLOOKUP(Table6[[#This Row],[Product]],Table3[],3)</f>
        <v>2.0099999999999998</v>
      </c>
      <c r="Q3227" s="35">
        <f>VLOOKUP(Table6[[#This Row],[Product]],Table3[],4)</f>
        <v>20</v>
      </c>
      <c r="R3227" s="35">
        <f>Table6[[#This Row],[Quantity]]*Table6[[#This Row],[Case]]</f>
        <v>240</v>
      </c>
      <c r="S3227" s="35">
        <f>Table6[[#This Row],[Total Sales]]*Table6[[#This Row],[Cost]]</f>
        <v>482.4</v>
      </c>
    </row>
    <row r="3228" spans="1:19" x14ac:dyDescent="0.3">
      <c r="A3228" s="54">
        <v>3311</v>
      </c>
      <c r="B3228" s="35" t="s">
        <v>921</v>
      </c>
      <c r="C3228" s="35" t="s">
        <v>3051</v>
      </c>
      <c r="D3228" s="35" t="s">
        <v>28</v>
      </c>
      <c r="E3228" s="35" t="str">
        <f t="shared" si="150"/>
        <v>M</v>
      </c>
      <c r="F3228" s="35">
        <v>30</v>
      </c>
      <c r="G3228" s="35" t="s">
        <v>7854</v>
      </c>
      <c r="H3228" s="35" t="s">
        <v>3500</v>
      </c>
      <c r="I3228" s="35" t="s">
        <v>25</v>
      </c>
      <c r="J3228" s="48">
        <v>44874</v>
      </c>
      <c r="K3228" s="35">
        <v>84</v>
      </c>
      <c r="L3228" s="49" t="s">
        <v>45</v>
      </c>
      <c r="M3228" s="50" t="str">
        <f>VLOOKUP(Table6[[#This Row],[Product]],Table3[],2)</f>
        <v>Gigastuff</v>
      </c>
      <c r="N3228" s="50" t="str">
        <f t="shared" si="151"/>
        <v>Nov</v>
      </c>
      <c r="O3228" s="56">
        <f t="shared" si="152"/>
        <v>2022</v>
      </c>
      <c r="P3228" s="51">
        <f>VLOOKUP(Table6[[#This Row],[Product]],Table3[],3)</f>
        <v>1.89</v>
      </c>
      <c r="Q3228" s="35">
        <f>VLOOKUP(Table6[[#This Row],[Product]],Table3[],4)</f>
        <v>18</v>
      </c>
      <c r="R3228" s="35">
        <f>Table6[[#This Row],[Quantity]]*Table6[[#This Row],[Case]]</f>
        <v>1512</v>
      </c>
      <c r="S3228" s="35">
        <f>Table6[[#This Row],[Total Sales]]*Table6[[#This Row],[Cost]]</f>
        <v>2857.68</v>
      </c>
    </row>
    <row r="3229" spans="1:19" x14ac:dyDescent="0.3">
      <c r="A3229" s="54">
        <v>3312</v>
      </c>
      <c r="B3229" s="35" t="s">
        <v>2484</v>
      </c>
      <c r="C3229" s="35" t="s">
        <v>3872</v>
      </c>
      <c r="D3229" s="35" t="s">
        <v>15</v>
      </c>
      <c r="E3229" s="35" t="str">
        <f t="shared" si="150"/>
        <v>F</v>
      </c>
      <c r="F3229" s="35">
        <v>30</v>
      </c>
      <c r="G3229" s="35" t="s">
        <v>7855</v>
      </c>
      <c r="H3229" s="35" t="s">
        <v>6087</v>
      </c>
      <c r="I3229" s="35" t="s">
        <v>124</v>
      </c>
      <c r="J3229" s="48" t="s">
        <v>14034</v>
      </c>
      <c r="K3229" s="35">
        <v>73</v>
      </c>
      <c r="L3229" s="49" t="s">
        <v>70</v>
      </c>
      <c r="M3229" s="50" t="str">
        <f>VLOOKUP(Table6[[#This Row],[Product]],Table3[],2)</f>
        <v>Megawidget M</v>
      </c>
      <c r="N3229" s="50" t="str">
        <f t="shared" si="151"/>
        <v>Jul</v>
      </c>
      <c r="O3229" s="56">
        <f t="shared" si="152"/>
        <v>2020</v>
      </c>
      <c r="P3229" s="51">
        <f>VLOOKUP(Table6[[#This Row],[Product]],Table3[],3)</f>
        <v>1.29</v>
      </c>
      <c r="Q3229" s="35">
        <f>VLOOKUP(Table6[[#This Row],[Product]],Table3[],4)</f>
        <v>24</v>
      </c>
      <c r="R3229" s="35">
        <f>Table6[[#This Row],[Quantity]]*Table6[[#This Row],[Case]]</f>
        <v>1752</v>
      </c>
      <c r="S3229" s="35">
        <f>Table6[[#This Row],[Total Sales]]*Table6[[#This Row],[Cost]]</f>
        <v>2260.08</v>
      </c>
    </row>
    <row r="3230" spans="1:19" x14ac:dyDescent="0.3">
      <c r="A3230" s="54">
        <v>3313</v>
      </c>
      <c r="B3230" s="35" t="s">
        <v>7856</v>
      </c>
      <c r="C3230" s="35" t="s">
        <v>3673</v>
      </c>
      <c r="D3230" s="35" t="s">
        <v>15</v>
      </c>
      <c r="E3230" s="35" t="str">
        <f t="shared" si="150"/>
        <v>F</v>
      </c>
      <c r="F3230" s="35">
        <v>30</v>
      </c>
      <c r="G3230" s="35" t="s">
        <v>7857</v>
      </c>
      <c r="H3230" s="35" t="s">
        <v>4941</v>
      </c>
      <c r="I3230" s="35" t="s">
        <v>32</v>
      </c>
      <c r="J3230" s="48" t="s">
        <v>14099</v>
      </c>
      <c r="K3230" s="35">
        <v>4</v>
      </c>
      <c r="L3230" s="49" t="s">
        <v>39</v>
      </c>
      <c r="M3230" s="50" t="str">
        <f>VLOOKUP(Table6[[#This Row],[Product]],Table3[],2)</f>
        <v>Ultrathing V1</v>
      </c>
      <c r="N3230" s="50" t="str">
        <f t="shared" si="151"/>
        <v>Feb</v>
      </c>
      <c r="O3230" s="56">
        <f t="shared" si="152"/>
        <v>2022</v>
      </c>
      <c r="P3230" s="51">
        <f>VLOOKUP(Table6[[#This Row],[Product]],Table3[],3)</f>
        <v>1.79</v>
      </c>
      <c r="Q3230" s="35">
        <f>VLOOKUP(Table6[[#This Row],[Product]],Table3[],4)</f>
        <v>17</v>
      </c>
      <c r="R3230" s="35">
        <f>Table6[[#This Row],[Quantity]]*Table6[[#This Row],[Case]]</f>
        <v>68</v>
      </c>
      <c r="S3230" s="35">
        <f>Table6[[#This Row],[Total Sales]]*Table6[[#This Row],[Cost]]</f>
        <v>121.72</v>
      </c>
    </row>
    <row r="3231" spans="1:19" x14ac:dyDescent="0.3">
      <c r="A3231" s="54">
        <v>3314</v>
      </c>
      <c r="B3231" s="35" t="s">
        <v>527</v>
      </c>
      <c r="C3231" s="35" t="s">
        <v>5359</v>
      </c>
      <c r="D3231" s="35" t="s">
        <v>28</v>
      </c>
      <c r="E3231" s="35" t="str">
        <f t="shared" si="150"/>
        <v>M</v>
      </c>
      <c r="F3231" s="35">
        <v>30</v>
      </c>
      <c r="G3231" s="35" t="s">
        <v>7858</v>
      </c>
      <c r="H3231" s="35" t="s">
        <v>641</v>
      </c>
      <c r="I3231" s="35" t="s">
        <v>294</v>
      </c>
      <c r="J3231" s="48">
        <v>44871</v>
      </c>
      <c r="K3231" s="35">
        <v>99</v>
      </c>
      <c r="L3231" s="49" t="s">
        <v>64</v>
      </c>
      <c r="M3231" s="50" t="str">
        <f>VLOOKUP(Table6[[#This Row],[Product]],Table3[],2)</f>
        <v>Ultrathing V4</v>
      </c>
      <c r="N3231" s="50" t="str">
        <f t="shared" si="151"/>
        <v>Nov</v>
      </c>
      <c r="O3231" s="56">
        <f t="shared" si="152"/>
        <v>2022</v>
      </c>
      <c r="P3231" s="51">
        <f>VLOOKUP(Table6[[#This Row],[Product]],Table3[],3)</f>
        <v>3.99</v>
      </c>
      <c r="Q3231" s="35">
        <f>VLOOKUP(Table6[[#This Row],[Product]],Table3[],4)</f>
        <v>24</v>
      </c>
      <c r="R3231" s="35">
        <f>Table6[[#This Row],[Quantity]]*Table6[[#This Row],[Case]]</f>
        <v>2376</v>
      </c>
      <c r="S3231" s="35">
        <f>Table6[[#This Row],[Total Sales]]*Table6[[#This Row],[Cost]]</f>
        <v>9480.24</v>
      </c>
    </row>
    <row r="3232" spans="1:19" x14ac:dyDescent="0.3">
      <c r="A3232" s="54">
        <v>3315</v>
      </c>
      <c r="B3232" s="35" t="s">
        <v>7859</v>
      </c>
      <c r="C3232" s="35" t="s">
        <v>7860</v>
      </c>
      <c r="D3232" s="35" t="s">
        <v>51</v>
      </c>
      <c r="E3232" s="35" t="str">
        <f t="shared" si="150"/>
        <v>F</v>
      </c>
      <c r="F3232" s="35">
        <v>30</v>
      </c>
      <c r="G3232" s="35" t="s">
        <v>7861</v>
      </c>
      <c r="H3232" s="35" t="s">
        <v>5464</v>
      </c>
      <c r="I3232" s="35" t="s">
        <v>124</v>
      </c>
      <c r="J3232" s="48" t="s">
        <v>13932</v>
      </c>
      <c r="K3232" s="35">
        <v>53</v>
      </c>
      <c r="L3232" s="49" t="s">
        <v>80</v>
      </c>
      <c r="M3232" s="50" t="str">
        <f>VLOOKUP(Table6[[#This Row],[Product]],Table3[],2)</f>
        <v>Ultrathing V2</v>
      </c>
      <c r="N3232" s="50" t="str">
        <f t="shared" si="151"/>
        <v>Dec</v>
      </c>
      <c r="O3232" s="56">
        <f t="shared" si="152"/>
        <v>2022</v>
      </c>
      <c r="P3232" s="51">
        <f>VLOOKUP(Table6[[#This Row],[Product]],Table3[],3)</f>
        <v>2.95</v>
      </c>
      <c r="Q3232" s="35">
        <f>VLOOKUP(Table6[[#This Row],[Product]],Table3[],4)</f>
        <v>20</v>
      </c>
      <c r="R3232" s="35">
        <f>Table6[[#This Row],[Quantity]]*Table6[[#This Row],[Case]]</f>
        <v>1060</v>
      </c>
      <c r="S3232" s="35">
        <f>Table6[[#This Row],[Total Sales]]*Table6[[#This Row],[Cost]]</f>
        <v>3127</v>
      </c>
    </row>
    <row r="3233" spans="1:19" x14ac:dyDescent="0.3">
      <c r="A3233" s="54">
        <v>3316</v>
      </c>
      <c r="B3233" s="35" t="s">
        <v>3791</v>
      </c>
      <c r="C3233" s="35" t="s">
        <v>2030</v>
      </c>
      <c r="D3233" s="35" t="s">
        <v>28</v>
      </c>
      <c r="E3233" s="35" t="str">
        <f t="shared" si="150"/>
        <v>M</v>
      </c>
      <c r="F3233" s="35">
        <v>60</v>
      </c>
      <c r="G3233" s="35" t="s">
        <v>7862</v>
      </c>
      <c r="H3233" s="35" t="s">
        <v>5000</v>
      </c>
      <c r="I3233" s="35" t="s">
        <v>32</v>
      </c>
      <c r="J3233" s="48">
        <v>43862</v>
      </c>
      <c r="K3233" s="35">
        <v>26</v>
      </c>
      <c r="L3233" s="49" t="s">
        <v>80</v>
      </c>
      <c r="M3233" s="50" t="str">
        <f>VLOOKUP(Table6[[#This Row],[Product]],Table3[],2)</f>
        <v>Ultrathing V2</v>
      </c>
      <c r="N3233" s="50" t="str">
        <f t="shared" si="151"/>
        <v>Feb</v>
      </c>
      <c r="O3233" s="56">
        <f t="shared" si="152"/>
        <v>2020</v>
      </c>
      <c r="P3233" s="51">
        <f>VLOOKUP(Table6[[#This Row],[Product]],Table3[],3)</f>
        <v>2.95</v>
      </c>
      <c r="Q3233" s="35">
        <f>VLOOKUP(Table6[[#This Row],[Product]],Table3[],4)</f>
        <v>20</v>
      </c>
      <c r="R3233" s="35">
        <f>Table6[[#This Row],[Quantity]]*Table6[[#This Row],[Case]]</f>
        <v>520</v>
      </c>
      <c r="S3233" s="35">
        <f>Table6[[#This Row],[Total Sales]]*Table6[[#This Row],[Cost]]</f>
        <v>1534</v>
      </c>
    </row>
    <row r="3234" spans="1:19" x14ac:dyDescent="0.3">
      <c r="A3234" s="54">
        <v>3317</v>
      </c>
      <c r="B3234" s="35" t="s">
        <v>5004</v>
      </c>
      <c r="C3234" s="35" t="s">
        <v>1188</v>
      </c>
      <c r="D3234" s="35" t="s">
        <v>15</v>
      </c>
      <c r="E3234" s="35" t="str">
        <f t="shared" si="150"/>
        <v>F</v>
      </c>
      <c r="F3234" s="35">
        <v>90</v>
      </c>
      <c r="G3234" s="35" t="s">
        <v>7862</v>
      </c>
      <c r="H3234" s="35" t="s">
        <v>7863</v>
      </c>
      <c r="I3234" s="35" t="s">
        <v>32</v>
      </c>
      <c r="J3234" s="48" t="s">
        <v>14219</v>
      </c>
      <c r="K3234" s="35">
        <v>25</v>
      </c>
      <c r="L3234" s="49" t="s">
        <v>20</v>
      </c>
      <c r="M3234" s="50" t="str">
        <f>VLOOKUP(Table6[[#This Row],[Product]],Table3[],2)</f>
        <v>Hyperwotsit</v>
      </c>
      <c r="N3234" s="50" t="str">
        <f t="shared" si="151"/>
        <v>Dec</v>
      </c>
      <c r="O3234" s="56">
        <f t="shared" si="152"/>
        <v>2020</v>
      </c>
      <c r="P3234" s="51">
        <f>VLOOKUP(Table6[[#This Row],[Product]],Table3[],3)</f>
        <v>2.0099999999999998</v>
      </c>
      <c r="Q3234" s="35">
        <f>VLOOKUP(Table6[[#This Row],[Product]],Table3[],4)</f>
        <v>20</v>
      </c>
      <c r="R3234" s="35">
        <f>Table6[[#This Row],[Quantity]]*Table6[[#This Row],[Case]]</f>
        <v>500</v>
      </c>
      <c r="S3234" s="35">
        <f>Table6[[#This Row],[Total Sales]]*Table6[[#This Row],[Cost]]</f>
        <v>1004.9999999999999</v>
      </c>
    </row>
    <row r="3235" spans="1:19" x14ac:dyDescent="0.3">
      <c r="A3235" s="54">
        <v>3318</v>
      </c>
      <c r="B3235" s="35" t="s">
        <v>7864</v>
      </c>
      <c r="C3235" s="35" t="s">
        <v>1546</v>
      </c>
      <c r="D3235" s="35" t="s">
        <v>41</v>
      </c>
      <c r="E3235" s="35" t="str">
        <f t="shared" si="150"/>
        <v>F</v>
      </c>
      <c r="F3235" s="35">
        <v>30</v>
      </c>
      <c r="G3235" s="35" t="s">
        <v>7865</v>
      </c>
      <c r="H3235" s="35" t="s">
        <v>2250</v>
      </c>
      <c r="I3235" s="35" t="s">
        <v>187</v>
      </c>
      <c r="J3235" s="48" t="s">
        <v>14049</v>
      </c>
      <c r="K3235" s="35">
        <v>9</v>
      </c>
      <c r="L3235" s="49" t="s">
        <v>45</v>
      </c>
      <c r="M3235" s="50" t="str">
        <f>VLOOKUP(Table6[[#This Row],[Product]],Table3[],2)</f>
        <v>Gigastuff</v>
      </c>
      <c r="N3235" s="50" t="str">
        <f t="shared" si="151"/>
        <v>Aug</v>
      </c>
      <c r="O3235" s="56">
        <f t="shared" si="152"/>
        <v>2020</v>
      </c>
      <c r="P3235" s="51">
        <f>VLOOKUP(Table6[[#This Row],[Product]],Table3[],3)</f>
        <v>1.89</v>
      </c>
      <c r="Q3235" s="35">
        <f>VLOOKUP(Table6[[#This Row],[Product]],Table3[],4)</f>
        <v>18</v>
      </c>
      <c r="R3235" s="35">
        <f>Table6[[#This Row],[Quantity]]*Table6[[#This Row],[Case]]</f>
        <v>162</v>
      </c>
      <c r="S3235" s="35">
        <f>Table6[[#This Row],[Total Sales]]*Table6[[#This Row],[Cost]]</f>
        <v>306.18</v>
      </c>
    </row>
    <row r="3236" spans="1:19" x14ac:dyDescent="0.3">
      <c r="A3236" s="54">
        <v>3319</v>
      </c>
      <c r="B3236" s="35" t="s">
        <v>4614</v>
      </c>
      <c r="C3236" s="35" t="s">
        <v>237</v>
      </c>
      <c r="D3236" s="35" t="s">
        <v>51</v>
      </c>
      <c r="E3236" s="35" t="str">
        <f t="shared" si="150"/>
        <v>F</v>
      </c>
      <c r="F3236" s="35">
        <v>60</v>
      </c>
      <c r="G3236" s="35" t="s">
        <v>7866</v>
      </c>
      <c r="H3236" s="35" t="s">
        <v>2483</v>
      </c>
      <c r="I3236" s="35" t="s">
        <v>1199</v>
      </c>
      <c r="J3236" s="48" t="s">
        <v>13722</v>
      </c>
      <c r="K3236" s="35">
        <v>43</v>
      </c>
      <c r="L3236" s="49" t="s">
        <v>33</v>
      </c>
      <c r="M3236" s="50" t="str">
        <f>VLOOKUP(Table6[[#This Row],[Product]],Table3[],2)</f>
        <v>Megawidget L</v>
      </c>
      <c r="N3236" s="50" t="str">
        <f t="shared" si="151"/>
        <v>May</v>
      </c>
      <c r="O3236" s="56">
        <f t="shared" si="152"/>
        <v>2020</v>
      </c>
      <c r="P3236" s="51">
        <f>VLOOKUP(Table6[[#This Row],[Product]],Table3[],3)</f>
        <v>1.79</v>
      </c>
      <c r="Q3236" s="35">
        <f>VLOOKUP(Table6[[#This Row],[Product]],Table3[],4)</f>
        <v>24</v>
      </c>
      <c r="R3236" s="35">
        <f>Table6[[#This Row],[Quantity]]*Table6[[#This Row],[Case]]</f>
        <v>1032</v>
      </c>
      <c r="S3236" s="35">
        <f>Table6[[#This Row],[Total Sales]]*Table6[[#This Row],[Cost]]</f>
        <v>1847.28</v>
      </c>
    </row>
    <row r="3237" spans="1:19" x14ac:dyDescent="0.3">
      <c r="A3237" s="54">
        <v>3320</v>
      </c>
      <c r="B3237" s="35" t="s">
        <v>7867</v>
      </c>
      <c r="C3237" s="35" t="s">
        <v>2145</v>
      </c>
      <c r="D3237" s="35" t="s">
        <v>51</v>
      </c>
      <c r="E3237" s="35" t="str">
        <f t="shared" si="150"/>
        <v>F</v>
      </c>
      <c r="F3237" s="35">
        <v>60</v>
      </c>
      <c r="G3237" s="35" t="s">
        <v>7868</v>
      </c>
      <c r="H3237" s="35" t="s">
        <v>3632</v>
      </c>
      <c r="I3237" s="35" t="s">
        <v>32</v>
      </c>
      <c r="J3237" s="48" t="s">
        <v>13661</v>
      </c>
      <c r="K3237" s="35">
        <v>95</v>
      </c>
      <c r="L3237" s="49" t="s">
        <v>101</v>
      </c>
      <c r="M3237" s="50" t="str">
        <f>VLOOKUP(Table6[[#This Row],[Product]],Table3[],2)</f>
        <v>Superwossname</v>
      </c>
      <c r="N3237" s="50" t="str">
        <f t="shared" si="151"/>
        <v>May</v>
      </c>
      <c r="O3237" s="56">
        <f t="shared" si="152"/>
        <v>2021</v>
      </c>
      <c r="P3237" s="51">
        <f>VLOOKUP(Table6[[#This Row],[Product]],Table3[],3)</f>
        <v>3.49</v>
      </c>
      <c r="Q3237" s="35">
        <f>VLOOKUP(Table6[[#This Row],[Product]],Table3[],4)</f>
        <v>20</v>
      </c>
      <c r="R3237" s="35">
        <f>Table6[[#This Row],[Quantity]]*Table6[[#This Row],[Case]]</f>
        <v>1900</v>
      </c>
      <c r="S3237" s="35">
        <f>Table6[[#This Row],[Total Sales]]*Table6[[#This Row],[Cost]]</f>
        <v>6631</v>
      </c>
    </row>
    <row r="3238" spans="1:19" x14ac:dyDescent="0.3">
      <c r="A3238" s="54">
        <v>3321</v>
      </c>
      <c r="B3238" s="35" t="s">
        <v>7412</v>
      </c>
      <c r="C3238" s="35" t="s">
        <v>7869</v>
      </c>
      <c r="D3238" s="35" t="s">
        <v>28</v>
      </c>
      <c r="E3238" s="35" t="str">
        <f t="shared" si="150"/>
        <v>M</v>
      </c>
      <c r="F3238" s="35">
        <v>90</v>
      </c>
      <c r="G3238" s="35" t="s">
        <v>7870</v>
      </c>
      <c r="H3238" s="35" t="s">
        <v>1619</v>
      </c>
      <c r="I3238" s="35" t="s">
        <v>44</v>
      </c>
      <c r="J3238" s="48" t="s">
        <v>13955</v>
      </c>
      <c r="K3238" s="35">
        <v>62</v>
      </c>
      <c r="L3238" s="49" t="s">
        <v>20</v>
      </c>
      <c r="M3238" s="50" t="str">
        <f>VLOOKUP(Table6[[#This Row],[Product]],Table3[],2)</f>
        <v>Hyperwotsit</v>
      </c>
      <c r="N3238" s="50" t="str">
        <f t="shared" si="151"/>
        <v>Apr</v>
      </c>
      <c r="O3238" s="56">
        <f t="shared" si="152"/>
        <v>2021</v>
      </c>
      <c r="P3238" s="51">
        <f>VLOOKUP(Table6[[#This Row],[Product]],Table3[],3)</f>
        <v>2.0099999999999998</v>
      </c>
      <c r="Q3238" s="35">
        <f>VLOOKUP(Table6[[#This Row],[Product]],Table3[],4)</f>
        <v>20</v>
      </c>
      <c r="R3238" s="35">
        <f>Table6[[#This Row],[Quantity]]*Table6[[#This Row],[Case]]</f>
        <v>1240</v>
      </c>
      <c r="S3238" s="35">
        <f>Table6[[#This Row],[Total Sales]]*Table6[[#This Row],[Cost]]</f>
        <v>2492.3999999999996</v>
      </c>
    </row>
    <row r="3239" spans="1:19" x14ac:dyDescent="0.3">
      <c r="A3239" s="54">
        <v>3322</v>
      </c>
      <c r="B3239" s="35" t="s">
        <v>2540</v>
      </c>
      <c r="C3239" s="35" t="s">
        <v>5321</v>
      </c>
      <c r="D3239" s="35" t="s">
        <v>15</v>
      </c>
      <c r="E3239" s="35" t="str">
        <f t="shared" si="150"/>
        <v>F</v>
      </c>
      <c r="F3239" s="35">
        <v>30</v>
      </c>
      <c r="G3239" s="35" t="s">
        <v>7871</v>
      </c>
      <c r="H3239" s="35" t="s">
        <v>3673</v>
      </c>
      <c r="I3239" s="35" t="s">
        <v>777</v>
      </c>
      <c r="J3239" s="48" t="s">
        <v>13902</v>
      </c>
      <c r="K3239" s="35">
        <v>34</v>
      </c>
      <c r="L3239" s="49" t="s">
        <v>45</v>
      </c>
      <c r="M3239" s="50" t="str">
        <f>VLOOKUP(Table6[[#This Row],[Product]],Table3[],2)</f>
        <v>Gigastuff</v>
      </c>
      <c r="N3239" s="50" t="str">
        <f t="shared" si="151"/>
        <v>Aug</v>
      </c>
      <c r="O3239" s="56">
        <f t="shared" si="152"/>
        <v>2021</v>
      </c>
      <c r="P3239" s="51">
        <f>VLOOKUP(Table6[[#This Row],[Product]],Table3[],3)</f>
        <v>1.89</v>
      </c>
      <c r="Q3239" s="35">
        <f>VLOOKUP(Table6[[#This Row],[Product]],Table3[],4)</f>
        <v>18</v>
      </c>
      <c r="R3239" s="35">
        <f>Table6[[#This Row],[Quantity]]*Table6[[#This Row],[Case]]</f>
        <v>612</v>
      </c>
      <c r="S3239" s="35">
        <f>Table6[[#This Row],[Total Sales]]*Table6[[#This Row],[Cost]]</f>
        <v>1156.6799999999998</v>
      </c>
    </row>
    <row r="3240" spans="1:19" x14ac:dyDescent="0.3">
      <c r="A3240" s="54">
        <v>3323</v>
      </c>
      <c r="B3240" s="35" t="s">
        <v>7872</v>
      </c>
      <c r="C3240" s="35" t="s">
        <v>4384</v>
      </c>
      <c r="D3240" s="35" t="s">
        <v>51</v>
      </c>
      <c r="E3240" s="35" t="str">
        <f t="shared" si="150"/>
        <v>F</v>
      </c>
      <c r="F3240" s="35">
        <v>60</v>
      </c>
      <c r="G3240" s="35" t="s">
        <v>7873</v>
      </c>
      <c r="H3240" s="35" t="s">
        <v>634</v>
      </c>
      <c r="I3240" s="35" t="s">
        <v>32</v>
      </c>
      <c r="J3240" s="48" t="s">
        <v>13823</v>
      </c>
      <c r="K3240" s="35">
        <v>58</v>
      </c>
      <c r="L3240" s="49" t="s">
        <v>33</v>
      </c>
      <c r="M3240" s="50" t="str">
        <f>VLOOKUP(Table6[[#This Row],[Product]],Table3[],2)</f>
        <v>Megawidget L</v>
      </c>
      <c r="N3240" s="50" t="str">
        <f t="shared" si="151"/>
        <v>Sep</v>
      </c>
      <c r="O3240" s="56">
        <f t="shared" si="152"/>
        <v>2021</v>
      </c>
      <c r="P3240" s="51">
        <f>VLOOKUP(Table6[[#This Row],[Product]],Table3[],3)</f>
        <v>1.79</v>
      </c>
      <c r="Q3240" s="35">
        <f>VLOOKUP(Table6[[#This Row],[Product]],Table3[],4)</f>
        <v>24</v>
      </c>
      <c r="R3240" s="35">
        <f>Table6[[#This Row],[Quantity]]*Table6[[#This Row],[Case]]</f>
        <v>1392</v>
      </c>
      <c r="S3240" s="35">
        <f>Table6[[#This Row],[Total Sales]]*Table6[[#This Row],[Cost]]</f>
        <v>2491.6799999999998</v>
      </c>
    </row>
    <row r="3241" spans="1:19" x14ac:dyDescent="0.3">
      <c r="A3241" s="54">
        <v>3324</v>
      </c>
      <c r="B3241" s="35" t="s">
        <v>921</v>
      </c>
      <c r="C3241" s="35" t="s">
        <v>4603</v>
      </c>
      <c r="D3241" s="35" t="s">
        <v>28</v>
      </c>
      <c r="E3241" s="35" t="str">
        <f t="shared" si="150"/>
        <v>M</v>
      </c>
      <c r="F3241" s="35">
        <v>30</v>
      </c>
      <c r="G3241" s="35" t="s">
        <v>7874</v>
      </c>
      <c r="H3241" s="35" t="s">
        <v>607</v>
      </c>
      <c r="I3241" s="35" t="s">
        <v>32</v>
      </c>
      <c r="J3241" s="48" t="s">
        <v>13958</v>
      </c>
      <c r="K3241" s="35">
        <v>21</v>
      </c>
      <c r="L3241" s="49" t="s">
        <v>33</v>
      </c>
      <c r="M3241" s="50" t="str">
        <f>VLOOKUP(Table6[[#This Row],[Product]],Table3[],2)</f>
        <v>Megawidget L</v>
      </c>
      <c r="N3241" s="50" t="str">
        <f t="shared" si="151"/>
        <v>Nov</v>
      </c>
      <c r="O3241" s="56">
        <f t="shared" si="152"/>
        <v>2020</v>
      </c>
      <c r="P3241" s="51">
        <f>VLOOKUP(Table6[[#This Row],[Product]],Table3[],3)</f>
        <v>1.79</v>
      </c>
      <c r="Q3241" s="35">
        <f>VLOOKUP(Table6[[#This Row],[Product]],Table3[],4)</f>
        <v>24</v>
      </c>
      <c r="R3241" s="35">
        <f>Table6[[#This Row],[Quantity]]*Table6[[#This Row],[Case]]</f>
        <v>504</v>
      </c>
      <c r="S3241" s="35">
        <f>Table6[[#This Row],[Total Sales]]*Table6[[#This Row],[Cost]]</f>
        <v>902.16</v>
      </c>
    </row>
    <row r="3242" spans="1:19" x14ac:dyDescent="0.3">
      <c r="A3242" s="54">
        <v>3325</v>
      </c>
      <c r="B3242" s="35" t="s">
        <v>1243</v>
      </c>
      <c r="C3242" s="35" t="s">
        <v>5295</v>
      </c>
      <c r="D3242" s="35" t="s">
        <v>28</v>
      </c>
      <c r="E3242" s="35" t="str">
        <f t="shared" si="150"/>
        <v>M</v>
      </c>
      <c r="F3242" s="35">
        <v>90</v>
      </c>
      <c r="G3242" s="35" t="s">
        <v>7875</v>
      </c>
      <c r="H3242" s="35" t="s">
        <v>7876</v>
      </c>
      <c r="I3242" s="35" t="s">
        <v>187</v>
      </c>
      <c r="J3242" s="48" t="s">
        <v>14069</v>
      </c>
      <c r="K3242" s="35">
        <v>68</v>
      </c>
      <c r="L3242" s="49" t="s">
        <v>64</v>
      </c>
      <c r="M3242" s="50" t="str">
        <f>VLOOKUP(Table6[[#This Row],[Product]],Table3[],2)</f>
        <v>Ultrathing V4</v>
      </c>
      <c r="N3242" s="50" t="str">
        <f t="shared" si="151"/>
        <v>Mar</v>
      </c>
      <c r="O3242" s="56">
        <f t="shared" si="152"/>
        <v>2020</v>
      </c>
      <c r="P3242" s="51">
        <f>VLOOKUP(Table6[[#This Row],[Product]],Table3[],3)</f>
        <v>3.99</v>
      </c>
      <c r="Q3242" s="35">
        <f>VLOOKUP(Table6[[#This Row],[Product]],Table3[],4)</f>
        <v>24</v>
      </c>
      <c r="R3242" s="35">
        <f>Table6[[#This Row],[Quantity]]*Table6[[#This Row],[Case]]</f>
        <v>1632</v>
      </c>
      <c r="S3242" s="35">
        <f>Table6[[#This Row],[Total Sales]]*Table6[[#This Row],[Cost]]</f>
        <v>6511.68</v>
      </c>
    </row>
    <row r="3243" spans="1:19" x14ac:dyDescent="0.3">
      <c r="A3243" s="54">
        <v>3326</v>
      </c>
      <c r="B3243" s="35" t="s">
        <v>7877</v>
      </c>
      <c r="C3243" s="35" t="s">
        <v>4444</v>
      </c>
      <c r="D3243" s="35" t="s">
        <v>28</v>
      </c>
      <c r="E3243" s="35" t="str">
        <f t="shared" si="150"/>
        <v>M</v>
      </c>
      <c r="F3243" s="35">
        <v>90</v>
      </c>
      <c r="G3243" s="35" t="s">
        <v>7878</v>
      </c>
      <c r="H3243" s="35" t="s">
        <v>94</v>
      </c>
      <c r="I3243" s="35" t="s">
        <v>95</v>
      </c>
      <c r="J3243" s="48" t="s">
        <v>13950</v>
      </c>
      <c r="K3243" s="35">
        <v>14</v>
      </c>
      <c r="L3243" s="49" t="s">
        <v>45</v>
      </c>
      <c r="M3243" s="50" t="str">
        <f>VLOOKUP(Table6[[#This Row],[Product]],Table3[],2)</f>
        <v>Gigastuff</v>
      </c>
      <c r="N3243" s="50" t="str">
        <f t="shared" si="151"/>
        <v>Jan</v>
      </c>
      <c r="O3243" s="56">
        <f t="shared" si="152"/>
        <v>2021</v>
      </c>
      <c r="P3243" s="51">
        <f>VLOOKUP(Table6[[#This Row],[Product]],Table3[],3)</f>
        <v>1.89</v>
      </c>
      <c r="Q3243" s="35">
        <f>VLOOKUP(Table6[[#This Row],[Product]],Table3[],4)</f>
        <v>18</v>
      </c>
      <c r="R3243" s="35">
        <f>Table6[[#This Row],[Quantity]]*Table6[[#This Row],[Case]]</f>
        <v>252</v>
      </c>
      <c r="S3243" s="35">
        <f>Table6[[#This Row],[Total Sales]]*Table6[[#This Row],[Cost]]</f>
        <v>476.28</v>
      </c>
    </row>
    <row r="3244" spans="1:19" x14ac:dyDescent="0.3">
      <c r="A3244" s="54">
        <v>3327</v>
      </c>
      <c r="B3244" s="35" t="s">
        <v>967</v>
      </c>
      <c r="C3244" s="35" t="s">
        <v>7391</v>
      </c>
      <c r="D3244" s="35" t="s">
        <v>28</v>
      </c>
      <c r="E3244" s="35" t="str">
        <f t="shared" si="150"/>
        <v>M</v>
      </c>
      <c r="F3244" s="35">
        <v>90</v>
      </c>
      <c r="G3244" s="35" t="s">
        <v>7879</v>
      </c>
      <c r="H3244" s="35" t="s">
        <v>579</v>
      </c>
      <c r="I3244" s="35" t="s">
        <v>32</v>
      </c>
      <c r="J3244" s="48" t="s">
        <v>13964</v>
      </c>
      <c r="K3244" s="35">
        <v>7</v>
      </c>
      <c r="L3244" s="49" t="s">
        <v>159</v>
      </c>
      <c r="M3244" s="50" t="str">
        <f>VLOOKUP(Table6[[#This Row],[Product]],Table3[],2)</f>
        <v>Ultrathing V3</v>
      </c>
      <c r="N3244" s="50" t="str">
        <f t="shared" si="151"/>
        <v>Jan</v>
      </c>
      <c r="O3244" s="56">
        <f t="shared" si="152"/>
        <v>2021</v>
      </c>
      <c r="P3244" s="51">
        <f>VLOOKUP(Table6[[#This Row],[Product]],Table3[],3)</f>
        <v>3.39</v>
      </c>
      <c r="Q3244" s="35">
        <f>VLOOKUP(Table6[[#This Row],[Product]],Table3[],4)</f>
        <v>24</v>
      </c>
      <c r="R3244" s="35">
        <f>Table6[[#This Row],[Quantity]]*Table6[[#This Row],[Case]]</f>
        <v>168</v>
      </c>
      <c r="S3244" s="35">
        <f>Table6[[#This Row],[Total Sales]]*Table6[[#This Row],[Cost]]</f>
        <v>569.52</v>
      </c>
    </row>
    <row r="3245" spans="1:19" x14ac:dyDescent="0.3">
      <c r="A3245" s="54">
        <v>3328</v>
      </c>
      <c r="B3245" s="35" t="s">
        <v>998</v>
      </c>
      <c r="C3245" s="35" t="s">
        <v>422</v>
      </c>
      <c r="D3245" s="35" t="s">
        <v>15</v>
      </c>
      <c r="E3245" s="35" t="str">
        <f t="shared" si="150"/>
        <v>F</v>
      </c>
      <c r="F3245" s="35">
        <v>60</v>
      </c>
      <c r="G3245" s="35" t="s">
        <v>7880</v>
      </c>
      <c r="H3245" s="35" t="s">
        <v>1253</v>
      </c>
      <c r="I3245" s="35" t="s">
        <v>32</v>
      </c>
      <c r="J3245" s="48" t="s">
        <v>13658</v>
      </c>
      <c r="K3245" s="35">
        <v>8</v>
      </c>
      <c r="L3245" s="49" t="s">
        <v>70</v>
      </c>
      <c r="M3245" s="50" t="str">
        <f>VLOOKUP(Table6[[#This Row],[Product]],Table3[],2)</f>
        <v>Megawidget M</v>
      </c>
      <c r="N3245" s="50" t="str">
        <f t="shared" si="151"/>
        <v>Aug</v>
      </c>
      <c r="O3245" s="56">
        <f t="shared" si="152"/>
        <v>2021</v>
      </c>
      <c r="P3245" s="51">
        <f>VLOOKUP(Table6[[#This Row],[Product]],Table3[],3)</f>
        <v>1.29</v>
      </c>
      <c r="Q3245" s="35">
        <f>VLOOKUP(Table6[[#This Row],[Product]],Table3[],4)</f>
        <v>24</v>
      </c>
      <c r="R3245" s="35">
        <f>Table6[[#This Row],[Quantity]]*Table6[[#This Row],[Case]]</f>
        <v>192</v>
      </c>
      <c r="S3245" s="35">
        <f>Table6[[#This Row],[Total Sales]]*Table6[[#This Row],[Cost]]</f>
        <v>247.68</v>
      </c>
    </row>
    <row r="3246" spans="1:19" x14ac:dyDescent="0.3">
      <c r="A3246" s="54">
        <v>3329</v>
      </c>
      <c r="B3246" s="35" t="s">
        <v>7881</v>
      </c>
      <c r="C3246" s="35" t="s">
        <v>6712</v>
      </c>
      <c r="D3246" s="35" t="s">
        <v>51</v>
      </c>
      <c r="E3246" s="35" t="str">
        <f t="shared" si="150"/>
        <v>F</v>
      </c>
      <c r="F3246" s="35">
        <v>90</v>
      </c>
      <c r="G3246" s="35" t="s">
        <v>7882</v>
      </c>
      <c r="H3246" s="35" t="s">
        <v>1754</v>
      </c>
      <c r="I3246" s="35" t="s">
        <v>25</v>
      </c>
      <c r="J3246" s="48" t="s">
        <v>14137</v>
      </c>
      <c r="K3246" s="35">
        <v>51</v>
      </c>
      <c r="L3246" s="49" t="s">
        <v>33</v>
      </c>
      <c r="M3246" s="50" t="str">
        <f>VLOOKUP(Table6[[#This Row],[Product]],Table3[],2)</f>
        <v>Megawidget L</v>
      </c>
      <c r="N3246" s="50" t="str">
        <f t="shared" si="151"/>
        <v>Jul</v>
      </c>
      <c r="O3246" s="56">
        <f t="shared" si="152"/>
        <v>2022</v>
      </c>
      <c r="P3246" s="51">
        <f>VLOOKUP(Table6[[#This Row],[Product]],Table3[],3)</f>
        <v>1.79</v>
      </c>
      <c r="Q3246" s="35">
        <f>VLOOKUP(Table6[[#This Row],[Product]],Table3[],4)</f>
        <v>24</v>
      </c>
      <c r="R3246" s="35">
        <f>Table6[[#This Row],[Quantity]]*Table6[[#This Row],[Case]]</f>
        <v>1224</v>
      </c>
      <c r="S3246" s="35">
        <f>Table6[[#This Row],[Total Sales]]*Table6[[#This Row],[Cost]]</f>
        <v>2190.96</v>
      </c>
    </row>
    <row r="3247" spans="1:19" x14ac:dyDescent="0.3">
      <c r="A3247" s="54">
        <v>3330</v>
      </c>
      <c r="B3247" s="35" t="s">
        <v>7883</v>
      </c>
      <c r="C3247" s="35" t="s">
        <v>2618</v>
      </c>
      <c r="D3247" s="35" t="s">
        <v>51</v>
      </c>
      <c r="E3247" s="35" t="str">
        <f t="shared" si="150"/>
        <v>F</v>
      </c>
      <c r="F3247" s="35">
        <v>30</v>
      </c>
      <c r="G3247" s="35" t="s">
        <v>7882</v>
      </c>
      <c r="H3247" s="35" t="s">
        <v>2624</v>
      </c>
      <c r="I3247" s="35" t="s">
        <v>32</v>
      </c>
      <c r="J3247" s="48">
        <v>44324</v>
      </c>
      <c r="K3247" s="35">
        <v>41</v>
      </c>
      <c r="L3247" s="49" t="s">
        <v>101</v>
      </c>
      <c r="M3247" s="50" t="str">
        <f>VLOOKUP(Table6[[#This Row],[Product]],Table3[],2)</f>
        <v>Superwossname</v>
      </c>
      <c r="N3247" s="50" t="str">
        <f t="shared" si="151"/>
        <v>May</v>
      </c>
      <c r="O3247" s="56">
        <f t="shared" si="152"/>
        <v>2021</v>
      </c>
      <c r="P3247" s="51">
        <f>VLOOKUP(Table6[[#This Row],[Product]],Table3[],3)</f>
        <v>3.49</v>
      </c>
      <c r="Q3247" s="35">
        <f>VLOOKUP(Table6[[#This Row],[Product]],Table3[],4)</f>
        <v>20</v>
      </c>
      <c r="R3247" s="35">
        <f>Table6[[#This Row],[Quantity]]*Table6[[#This Row],[Case]]</f>
        <v>820</v>
      </c>
      <c r="S3247" s="35">
        <f>Table6[[#This Row],[Total Sales]]*Table6[[#This Row],[Cost]]</f>
        <v>2861.8</v>
      </c>
    </row>
    <row r="3248" spans="1:19" x14ac:dyDescent="0.3">
      <c r="A3248" s="54">
        <v>3331</v>
      </c>
      <c r="B3248" s="35" t="s">
        <v>7884</v>
      </c>
      <c r="C3248" s="35" t="s">
        <v>2371</v>
      </c>
      <c r="D3248" s="35" t="s">
        <v>15</v>
      </c>
      <c r="E3248" s="35" t="str">
        <f t="shared" si="150"/>
        <v>F</v>
      </c>
      <c r="F3248" s="35">
        <v>90</v>
      </c>
      <c r="G3248" s="35" t="s">
        <v>7885</v>
      </c>
      <c r="H3248" s="35" t="s">
        <v>4935</v>
      </c>
      <c r="I3248" s="35" t="s">
        <v>124</v>
      </c>
      <c r="J3248" s="48" t="s">
        <v>13848</v>
      </c>
      <c r="K3248" s="35">
        <v>49</v>
      </c>
      <c r="L3248" s="49" t="s">
        <v>70</v>
      </c>
      <c r="M3248" s="50" t="str">
        <f>VLOOKUP(Table6[[#This Row],[Product]],Table3[],2)</f>
        <v>Megawidget M</v>
      </c>
      <c r="N3248" s="50" t="str">
        <f t="shared" si="151"/>
        <v>Sep</v>
      </c>
      <c r="O3248" s="56">
        <f t="shared" si="152"/>
        <v>2021</v>
      </c>
      <c r="P3248" s="51">
        <f>VLOOKUP(Table6[[#This Row],[Product]],Table3[],3)</f>
        <v>1.29</v>
      </c>
      <c r="Q3248" s="35">
        <f>VLOOKUP(Table6[[#This Row],[Product]],Table3[],4)</f>
        <v>24</v>
      </c>
      <c r="R3248" s="35">
        <f>Table6[[#This Row],[Quantity]]*Table6[[#This Row],[Case]]</f>
        <v>1176</v>
      </c>
      <c r="S3248" s="35">
        <f>Table6[[#This Row],[Total Sales]]*Table6[[#This Row],[Cost]]</f>
        <v>1517.04</v>
      </c>
    </row>
    <row r="3249" spans="1:19" x14ac:dyDescent="0.3">
      <c r="A3249" s="54">
        <v>3332</v>
      </c>
      <c r="B3249" s="35" t="s">
        <v>7886</v>
      </c>
      <c r="C3249" s="35" t="s">
        <v>4102</v>
      </c>
      <c r="D3249" s="35" t="s">
        <v>28</v>
      </c>
      <c r="E3249" s="35" t="str">
        <f t="shared" si="150"/>
        <v>M</v>
      </c>
      <c r="F3249" s="35">
        <v>30</v>
      </c>
      <c r="G3249" s="35" t="s">
        <v>7887</v>
      </c>
      <c r="H3249" s="35" t="s">
        <v>1150</v>
      </c>
      <c r="I3249" s="35" t="s">
        <v>32</v>
      </c>
      <c r="J3249" s="48">
        <v>44896</v>
      </c>
      <c r="K3249" s="35">
        <v>44</v>
      </c>
      <c r="L3249" s="49" t="s">
        <v>64</v>
      </c>
      <c r="M3249" s="50" t="str">
        <f>VLOOKUP(Table6[[#This Row],[Product]],Table3[],2)</f>
        <v>Ultrathing V4</v>
      </c>
      <c r="N3249" s="50" t="str">
        <f t="shared" si="151"/>
        <v>Dec</v>
      </c>
      <c r="O3249" s="56">
        <f t="shared" si="152"/>
        <v>2022</v>
      </c>
      <c r="P3249" s="51">
        <f>VLOOKUP(Table6[[#This Row],[Product]],Table3[],3)</f>
        <v>3.99</v>
      </c>
      <c r="Q3249" s="35">
        <f>VLOOKUP(Table6[[#This Row],[Product]],Table3[],4)</f>
        <v>24</v>
      </c>
      <c r="R3249" s="35">
        <f>Table6[[#This Row],[Quantity]]*Table6[[#This Row],[Case]]</f>
        <v>1056</v>
      </c>
      <c r="S3249" s="35">
        <f>Table6[[#This Row],[Total Sales]]*Table6[[#This Row],[Cost]]</f>
        <v>4213.4400000000005</v>
      </c>
    </row>
    <row r="3250" spans="1:19" x14ac:dyDescent="0.3">
      <c r="A3250" s="54">
        <v>3333</v>
      </c>
      <c r="B3250" s="35" t="s">
        <v>7888</v>
      </c>
      <c r="C3250" s="35" t="s">
        <v>7889</v>
      </c>
      <c r="D3250" s="35" t="s">
        <v>51</v>
      </c>
      <c r="E3250" s="35" t="str">
        <f t="shared" si="150"/>
        <v>F</v>
      </c>
      <c r="F3250" s="35">
        <v>60</v>
      </c>
      <c r="G3250" s="35" t="s">
        <v>7890</v>
      </c>
      <c r="H3250" s="35" t="s">
        <v>5934</v>
      </c>
      <c r="I3250" s="35" t="s">
        <v>173</v>
      </c>
      <c r="J3250" s="48" t="s">
        <v>13677</v>
      </c>
      <c r="K3250" s="35">
        <v>87</v>
      </c>
      <c r="L3250" s="49" t="s">
        <v>80</v>
      </c>
      <c r="M3250" s="50" t="str">
        <f>VLOOKUP(Table6[[#This Row],[Product]],Table3[],2)</f>
        <v>Ultrathing V2</v>
      </c>
      <c r="N3250" s="50" t="str">
        <f t="shared" si="151"/>
        <v>May</v>
      </c>
      <c r="O3250" s="56">
        <f t="shared" si="152"/>
        <v>2022</v>
      </c>
      <c r="P3250" s="51">
        <f>VLOOKUP(Table6[[#This Row],[Product]],Table3[],3)</f>
        <v>2.95</v>
      </c>
      <c r="Q3250" s="35">
        <f>VLOOKUP(Table6[[#This Row],[Product]],Table3[],4)</f>
        <v>20</v>
      </c>
      <c r="R3250" s="35">
        <f>Table6[[#This Row],[Quantity]]*Table6[[#This Row],[Case]]</f>
        <v>1740</v>
      </c>
      <c r="S3250" s="35">
        <f>Table6[[#This Row],[Total Sales]]*Table6[[#This Row],[Cost]]</f>
        <v>5133</v>
      </c>
    </row>
    <row r="3251" spans="1:19" x14ac:dyDescent="0.3">
      <c r="A3251" s="54">
        <v>3334</v>
      </c>
      <c r="B3251" s="35" t="s">
        <v>7891</v>
      </c>
      <c r="C3251" s="35" t="s">
        <v>3077</v>
      </c>
      <c r="D3251" s="35" t="s">
        <v>51</v>
      </c>
      <c r="E3251" s="35" t="str">
        <f t="shared" si="150"/>
        <v>F</v>
      </c>
      <c r="F3251" s="35">
        <v>30</v>
      </c>
      <c r="G3251" s="35" t="s">
        <v>7892</v>
      </c>
      <c r="H3251" s="35" t="s">
        <v>2172</v>
      </c>
      <c r="I3251" s="35" t="s">
        <v>32</v>
      </c>
      <c r="J3251" s="48">
        <v>44142</v>
      </c>
      <c r="K3251" s="35">
        <v>7</v>
      </c>
      <c r="L3251" s="49" t="s">
        <v>45</v>
      </c>
      <c r="M3251" s="50" t="str">
        <f>VLOOKUP(Table6[[#This Row],[Product]],Table3[],2)</f>
        <v>Gigastuff</v>
      </c>
      <c r="N3251" s="50" t="str">
        <f t="shared" si="151"/>
        <v>Nov</v>
      </c>
      <c r="O3251" s="56">
        <f t="shared" si="152"/>
        <v>2020</v>
      </c>
      <c r="P3251" s="51">
        <f>VLOOKUP(Table6[[#This Row],[Product]],Table3[],3)</f>
        <v>1.89</v>
      </c>
      <c r="Q3251" s="35">
        <f>VLOOKUP(Table6[[#This Row],[Product]],Table3[],4)</f>
        <v>18</v>
      </c>
      <c r="R3251" s="35">
        <f>Table6[[#This Row],[Quantity]]*Table6[[#This Row],[Case]]</f>
        <v>126</v>
      </c>
      <c r="S3251" s="35">
        <f>Table6[[#This Row],[Total Sales]]*Table6[[#This Row],[Cost]]</f>
        <v>238.14</v>
      </c>
    </row>
    <row r="3252" spans="1:19" x14ac:dyDescent="0.3">
      <c r="A3252" s="54">
        <v>3335</v>
      </c>
      <c r="B3252" s="35" t="s">
        <v>7893</v>
      </c>
      <c r="C3252" s="35" t="s">
        <v>1219</v>
      </c>
      <c r="D3252" s="35" t="s">
        <v>28</v>
      </c>
      <c r="E3252" s="35" t="str">
        <f t="shared" si="150"/>
        <v>M</v>
      </c>
      <c r="F3252" s="35">
        <v>60</v>
      </c>
      <c r="G3252" s="35" t="s">
        <v>7894</v>
      </c>
      <c r="H3252" s="35" t="s">
        <v>7895</v>
      </c>
      <c r="I3252" s="35" t="s">
        <v>25</v>
      </c>
      <c r="J3252" s="48" t="s">
        <v>14051</v>
      </c>
      <c r="K3252" s="35">
        <v>42</v>
      </c>
      <c r="L3252" s="49" t="s">
        <v>70</v>
      </c>
      <c r="M3252" s="50" t="str">
        <f>VLOOKUP(Table6[[#This Row],[Product]],Table3[],2)</f>
        <v>Megawidget M</v>
      </c>
      <c r="N3252" s="50" t="str">
        <f t="shared" si="151"/>
        <v>Feb</v>
      </c>
      <c r="O3252" s="56">
        <f t="shared" si="152"/>
        <v>2021</v>
      </c>
      <c r="P3252" s="51">
        <f>VLOOKUP(Table6[[#This Row],[Product]],Table3[],3)</f>
        <v>1.29</v>
      </c>
      <c r="Q3252" s="35">
        <f>VLOOKUP(Table6[[#This Row],[Product]],Table3[],4)</f>
        <v>24</v>
      </c>
      <c r="R3252" s="35">
        <f>Table6[[#This Row],[Quantity]]*Table6[[#This Row],[Case]]</f>
        <v>1008</v>
      </c>
      <c r="S3252" s="35">
        <f>Table6[[#This Row],[Total Sales]]*Table6[[#This Row],[Cost]]</f>
        <v>1300.32</v>
      </c>
    </row>
    <row r="3253" spans="1:19" x14ac:dyDescent="0.3">
      <c r="A3253" s="54">
        <v>3336</v>
      </c>
      <c r="B3253" s="35" t="s">
        <v>7896</v>
      </c>
      <c r="C3253" s="35" t="s">
        <v>3779</v>
      </c>
      <c r="D3253" s="35" t="s">
        <v>15</v>
      </c>
      <c r="E3253" s="35" t="str">
        <f t="shared" si="150"/>
        <v>F</v>
      </c>
      <c r="F3253" s="35">
        <v>30</v>
      </c>
      <c r="G3253" s="35" t="s">
        <v>7897</v>
      </c>
      <c r="H3253" s="35" t="s">
        <v>7898</v>
      </c>
      <c r="I3253" s="35" t="s">
        <v>425</v>
      </c>
      <c r="J3253" s="48">
        <v>44837</v>
      </c>
      <c r="K3253" s="35">
        <v>11</v>
      </c>
      <c r="L3253" s="49" t="s">
        <v>33</v>
      </c>
      <c r="M3253" s="50" t="str">
        <f>VLOOKUP(Table6[[#This Row],[Product]],Table3[],2)</f>
        <v>Megawidget L</v>
      </c>
      <c r="N3253" s="50" t="str">
        <f t="shared" si="151"/>
        <v>Oct</v>
      </c>
      <c r="O3253" s="56">
        <f t="shared" si="152"/>
        <v>2022</v>
      </c>
      <c r="P3253" s="51">
        <f>VLOOKUP(Table6[[#This Row],[Product]],Table3[],3)</f>
        <v>1.79</v>
      </c>
      <c r="Q3253" s="35">
        <f>VLOOKUP(Table6[[#This Row],[Product]],Table3[],4)</f>
        <v>24</v>
      </c>
      <c r="R3253" s="35">
        <f>Table6[[#This Row],[Quantity]]*Table6[[#This Row],[Case]]</f>
        <v>264</v>
      </c>
      <c r="S3253" s="35">
        <f>Table6[[#This Row],[Total Sales]]*Table6[[#This Row],[Cost]]</f>
        <v>472.56</v>
      </c>
    </row>
    <row r="3254" spans="1:19" x14ac:dyDescent="0.3">
      <c r="A3254" s="54">
        <v>3337</v>
      </c>
      <c r="B3254" s="35" t="s">
        <v>2399</v>
      </c>
      <c r="C3254" s="35" t="s">
        <v>1109</v>
      </c>
      <c r="D3254" s="35" t="s">
        <v>28</v>
      </c>
      <c r="E3254" s="35" t="str">
        <f t="shared" si="150"/>
        <v>M</v>
      </c>
      <c r="F3254" s="35">
        <v>30</v>
      </c>
      <c r="G3254" s="35" t="s">
        <v>7899</v>
      </c>
      <c r="H3254" s="35" t="s">
        <v>2772</v>
      </c>
      <c r="I3254" s="35" t="s">
        <v>32</v>
      </c>
      <c r="J3254" s="48" t="s">
        <v>14194</v>
      </c>
      <c r="K3254" s="35">
        <v>35</v>
      </c>
      <c r="L3254" s="49" t="s">
        <v>70</v>
      </c>
      <c r="M3254" s="50" t="str">
        <f>VLOOKUP(Table6[[#This Row],[Product]],Table3[],2)</f>
        <v>Megawidget M</v>
      </c>
      <c r="N3254" s="50" t="str">
        <f t="shared" si="151"/>
        <v>Jan</v>
      </c>
      <c r="O3254" s="56">
        <f t="shared" si="152"/>
        <v>2021</v>
      </c>
      <c r="P3254" s="51">
        <f>VLOOKUP(Table6[[#This Row],[Product]],Table3[],3)</f>
        <v>1.29</v>
      </c>
      <c r="Q3254" s="35">
        <f>VLOOKUP(Table6[[#This Row],[Product]],Table3[],4)</f>
        <v>24</v>
      </c>
      <c r="R3254" s="35">
        <f>Table6[[#This Row],[Quantity]]*Table6[[#This Row],[Case]]</f>
        <v>840</v>
      </c>
      <c r="S3254" s="35">
        <f>Table6[[#This Row],[Total Sales]]*Table6[[#This Row],[Cost]]</f>
        <v>1083.6000000000001</v>
      </c>
    </row>
    <row r="3255" spans="1:19" x14ac:dyDescent="0.3">
      <c r="A3255" s="54">
        <v>3339</v>
      </c>
      <c r="B3255" s="35" t="s">
        <v>7902</v>
      </c>
      <c r="C3255" s="35" t="s">
        <v>588</v>
      </c>
      <c r="D3255" s="35" t="s">
        <v>51</v>
      </c>
      <c r="E3255" s="35" t="str">
        <f t="shared" si="150"/>
        <v>F</v>
      </c>
      <c r="F3255" s="35">
        <v>60</v>
      </c>
      <c r="G3255" s="35" t="s">
        <v>7903</v>
      </c>
      <c r="H3255" s="35" t="s">
        <v>2357</v>
      </c>
      <c r="I3255" s="35" t="s">
        <v>32</v>
      </c>
      <c r="J3255" s="48">
        <v>44078</v>
      </c>
      <c r="K3255" s="35">
        <v>30</v>
      </c>
      <c r="L3255" s="49" t="s">
        <v>64</v>
      </c>
      <c r="M3255" s="50" t="str">
        <f>VLOOKUP(Table6[[#This Row],[Product]],Table3[],2)</f>
        <v>Ultrathing V4</v>
      </c>
      <c r="N3255" s="50" t="str">
        <f t="shared" si="151"/>
        <v>Sep</v>
      </c>
      <c r="O3255" s="56">
        <f t="shared" si="152"/>
        <v>2020</v>
      </c>
      <c r="P3255" s="51">
        <f>VLOOKUP(Table6[[#This Row],[Product]],Table3[],3)</f>
        <v>3.99</v>
      </c>
      <c r="Q3255" s="35">
        <f>VLOOKUP(Table6[[#This Row],[Product]],Table3[],4)</f>
        <v>24</v>
      </c>
      <c r="R3255" s="35">
        <f>Table6[[#This Row],[Quantity]]*Table6[[#This Row],[Case]]</f>
        <v>720</v>
      </c>
      <c r="S3255" s="35">
        <f>Table6[[#This Row],[Total Sales]]*Table6[[#This Row],[Cost]]</f>
        <v>2872.8</v>
      </c>
    </row>
    <row r="3256" spans="1:19" x14ac:dyDescent="0.3">
      <c r="A3256" s="54">
        <v>3340</v>
      </c>
      <c r="B3256" s="35" t="s">
        <v>7904</v>
      </c>
      <c r="C3256" s="35" t="s">
        <v>143</v>
      </c>
      <c r="D3256" s="35" t="s">
        <v>51</v>
      </c>
      <c r="E3256" s="35" t="str">
        <f t="shared" si="150"/>
        <v>F</v>
      </c>
      <c r="F3256" s="35">
        <v>60</v>
      </c>
      <c r="G3256" s="35" t="s">
        <v>7905</v>
      </c>
      <c r="H3256" s="35" t="s">
        <v>3915</v>
      </c>
      <c r="I3256" s="35" t="s">
        <v>173</v>
      </c>
      <c r="J3256" s="48" t="s">
        <v>13818</v>
      </c>
      <c r="K3256" s="35">
        <v>45</v>
      </c>
      <c r="L3256" s="49" t="s">
        <v>159</v>
      </c>
      <c r="M3256" s="50" t="str">
        <f>VLOOKUP(Table6[[#This Row],[Product]],Table3[],2)</f>
        <v>Ultrathing V3</v>
      </c>
      <c r="N3256" s="50" t="str">
        <f t="shared" si="151"/>
        <v>Jan</v>
      </c>
      <c r="O3256" s="56">
        <f t="shared" si="152"/>
        <v>2022</v>
      </c>
      <c r="P3256" s="51">
        <f>VLOOKUP(Table6[[#This Row],[Product]],Table3[],3)</f>
        <v>3.39</v>
      </c>
      <c r="Q3256" s="35">
        <f>VLOOKUP(Table6[[#This Row],[Product]],Table3[],4)</f>
        <v>24</v>
      </c>
      <c r="R3256" s="35">
        <f>Table6[[#This Row],[Quantity]]*Table6[[#This Row],[Case]]</f>
        <v>1080</v>
      </c>
      <c r="S3256" s="35">
        <f>Table6[[#This Row],[Total Sales]]*Table6[[#This Row],[Cost]]</f>
        <v>3661.2000000000003</v>
      </c>
    </row>
    <row r="3257" spans="1:19" x14ac:dyDescent="0.3">
      <c r="A3257" s="54">
        <v>3341</v>
      </c>
      <c r="B3257" s="35" t="s">
        <v>967</v>
      </c>
      <c r="C3257" s="35" t="s">
        <v>4753</v>
      </c>
      <c r="D3257" s="35" t="s">
        <v>28</v>
      </c>
      <c r="E3257" s="35" t="str">
        <f t="shared" si="150"/>
        <v>M</v>
      </c>
      <c r="F3257" s="35">
        <v>30</v>
      </c>
      <c r="G3257" s="35" t="s">
        <v>7906</v>
      </c>
      <c r="H3257" s="35" t="s">
        <v>3396</v>
      </c>
      <c r="I3257" s="35" t="s">
        <v>32</v>
      </c>
      <c r="J3257" s="48">
        <v>44349</v>
      </c>
      <c r="K3257" s="35">
        <v>17</v>
      </c>
      <c r="L3257" s="49" t="s">
        <v>159</v>
      </c>
      <c r="M3257" s="50" t="str">
        <f>VLOOKUP(Table6[[#This Row],[Product]],Table3[],2)</f>
        <v>Ultrathing V3</v>
      </c>
      <c r="N3257" s="50" t="str">
        <f t="shared" si="151"/>
        <v>Jun</v>
      </c>
      <c r="O3257" s="56">
        <f t="shared" si="152"/>
        <v>2021</v>
      </c>
      <c r="P3257" s="51">
        <f>VLOOKUP(Table6[[#This Row],[Product]],Table3[],3)</f>
        <v>3.39</v>
      </c>
      <c r="Q3257" s="35">
        <f>VLOOKUP(Table6[[#This Row],[Product]],Table3[],4)</f>
        <v>24</v>
      </c>
      <c r="R3257" s="35">
        <f>Table6[[#This Row],[Quantity]]*Table6[[#This Row],[Case]]</f>
        <v>408</v>
      </c>
      <c r="S3257" s="35">
        <f>Table6[[#This Row],[Total Sales]]*Table6[[#This Row],[Cost]]</f>
        <v>1383.1200000000001</v>
      </c>
    </row>
    <row r="3258" spans="1:19" x14ac:dyDescent="0.3">
      <c r="A3258" s="54">
        <v>3342</v>
      </c>
      <c r="B3258" s="35" t="s">
        <v>7907</v>
      </c>
      <c r="C3258" s="35" t="s">
        <v>7908</v>
      </c>
      <c r="D3258" s="35" t="s">
        <v>51</v>
      </c>
      <c r="E3258" s="35" t="str">
        <f t="shared" si="150"/>
        <v>F</v>
      </c>
      <c r="F3258" s="35">
        <v>60</v>
      </c>
      <c r="G3258" s="35" t="s">
        <v>7909</v>
      </c>
      <c r="H3258" s="35" t="s">
        <v>4651</v>
      </c>
      <c r="I3258" s="35" t="s">
        <v>32</v>
      </c>
      <c r="J3258" s="48" t="s">
        <v>14196</v>
      </c>
      <c r="K3258" s="35">
        <v>19</v>
      </c>
      <c r="L3258" s="49" t="s">
        <v>20</v>
      </c>
      <c r="M3258" s="50" t="str">
        <f>VLOOKUP(Table6[[#This Row],[Product]],Table3[],2)</f>
        <v>Hyperwotsit</v>
      </c>
      <c r="N3258" s="50" t="str">
        <f t="shared" si="151"/>
        <v>Feb</v>
      </c>
      <c r="O3258" s="56">
        <f t="shared" si="152"/>
        <v>2021</v>
      </c>
      <c r="P3258" s="51">
        <f>VLOOKUP(Table6[[#This Row],[Product]],Table3[],3)</f>
        <v>2.0099999999999998</v>
      </c>
      <c r="Q3258" s="35">
        <f>VLOOKUP(Table6[[#This Row],[Product]],Table3[],4)</f>
        <v>20</v>
      </c>
      <c r="R3258" s="35">
        <f>Table6[[#This Row],[Quantity]]*Table6[[#This Row],[Case]]</f>
        <v>380</v>
      </c>
      <c r="S3258" s="35">
        <f>Table6[[#This Row],[Total Sales]]*Table6[[#This Row],[Cost]]</f>
        <v>763.8</v>
      </c>
    </row>
    <row r="3259" spans="1:19" x14ac:dyDescent="0.3">
      <c r="A3259" s="54">
        <v>3343</v>
      </c>
      <c r="B3259" s="35" t="s">
        <v>7910</v>
      </c>
      <c r="C3259" s="35" t="s">
        <v>1627</v>
      </c>
      <c r="D3259" s="35" t="s">
        <v>41</v>
      </c>
      <c r="E3259" s="35" t="str">
        <f t="shared" si="150"/>
        <v>F</v>
      </c>
      <c r="F3259" s="35">
        <v>30</v>
      </c>
      <c r="G3259" s="35" t="s">
        <v>7911</v>
      </c>
      <c r="H3259" s="35" t="s">
        <v>3764</v>
      </c>
      <c r="I3259" s="35" t="s">
        <v>32</v>
      </c>
      <c r="J3259" s="48" t="s">
        <v>13878</v>
      </c>
      <c r="K3259" s="35">
        <v>23</v>
      </c>
      <c r="L3259" s="49" t="s">
        <v>45</v>
      </c>
      <c r="M3259" s="50" t="str">
        <f>VLOOKUP(Table6[[#This Row],[Product]],Table3[],2)</f>
        <v>Gigastuff</v>
      </c>
      <c r="N3259" s="50" t="str">
        <f t="shared" si="151"/>
        <v>Apr</v>
      </c>
      <c r="O3259" s="56">
        <f t="shared" si="152"/>
        <v>2020</v>
      </c>
      <c r="P3259" s="51">
        <f>VLOOKUP(Table6[[#This Row],[Product]],Table3[],3)</f>
        <v>1.89</v>
      </c>
      <c r="Q3259" s="35">
        <f>VLOOKUP(Table6[[#This Row],[Product]],Table3[],4)</f>
        <v>18</v>
      </c>
      <c r="R3259" s="35">
        <f>Table6[[#This Row],[Quantity]]*Table6[[#This Row],[Case]]</f>
        <v>414</v>
      </c>
      <c r="S3259" s="35">
        <f>Table6[[#This Row],[Total Sales]]*Table6[[#This Row],[Cost]]</f>
        <v>782.45999999999992</v>
      </c>
    </row>
    <row r="3260" spans="1:19" x14ac:dyDescent="0.3">
      <c r="A3260" s="54">
        <v>3344</v>
      </c>
      <c r="B3260" s="35" t="s">
        <v>2367</v>
      </c>
      <c r="C3260" s="35" t="s">
        <v>3217</v>
      </c>
      <c r="D3260" s="35" t="s">
        <v>28</v>
      </c>
      <c r="E3260" s="35" t="str">
        <f t="shared" si="150"/>
        <v>M</v>
      </c>
      <c r="F3260" s="35">
        <v>60</v>
      </c>
      <c r="G3260" s="35" t="s">
        <v>7912</v>
      </c>
      <c r="H3260" s="35" t="s">
        <v>2834</v>
      </c>
      <c r="I3260" s="35" t="s">
        <v>19</v>
      </c>
      <c r="J3260" s="48">
        <v>44593</v>
      </c>
      <c r="K3260" s="35">
        <v>79</v>
      </c>
      <c r="L3260" s="49" t="s">
        <v>54</v>
      </c>
      <c r="M3260" s="50" t="str">
        <f>VLOOKUP(Table6[[#This Row],[Product]],Table3[],2)</f>
        <v>Megawidget S</v>
      </c>
      <c r="N3260" s="50" t="str">
        <f t="shared" si="151"/>
        <v>Feb</v>
      </c>
      <c r="O3260" s="56">
        <f t="shared" si="152"/>
        <v>2022</v>
      </c>
      <c r="P3260" s="51">
        <f>VLOOKUP(Table6[[#This Row],[Product]],Table3[],3)</f>
        <v>0.69</v>
      </c>
      <c r="Q3260" s="35">
        <f>VLOOKUP(Table6[[#This Row],[Product]],Table3[],4)</f>
        <v>24</v>
      </c>
      <c r="R3260" s="35">
        <f>Table6[[#This Row],[Quantity]]*Table6[[#This Row],[Case]]</f>
        <v>1896</v>
      </c>
      <c r="S3260" s="35">
        <f>Table6[[#This Row],[Total Sales]]*Table6[[#This Row],[Cost]]</f>
        <v>1308.24</v>
      </c>
    </row>
    <row r="3261" spans="1:19" x14ac:dyDescent="0.3">
      <c r="A3261" s="54">
        <v>3345</v>
      </c>
      <c r="B3261" s="35" t="s">
        <v>7913</v>
      </c>
      <c r="C3261" s="35" t="s">
        <v>5417</v>
      </c>
      <c r="D3261" s="35" t="s">
        <v>28</v>
      </c>
      <c r="E3261" s="35" t="str">
        <f t="shared" si="150"/>
        <v>M</v>
      </c>
      <c r="F3261" s="35">
        <v>60</v>
      </c>
      <c r="G3261" s="35" t="s">
        <v>7914</v>
      </c>
      <c r="H3261" s="35" t="s">
        <v>2008</v>
      </c>
      <c r="I3261" s="35" t="s">
        <v>129</v>
      </c>
      <c r="J3261" s="48">
        <v>44263</v>
      </c>
      <c r="K3261" s="35">
        <v>11</v>
      </c>
      <c r="L3261" s="49" t="s">
        <v>159</v>
      </c>
      <c r="M3261" s="50" t="str">
        <f>VLOOKUP(Table6[[#This Row],[Product]],Table3[],2)</f>
        <v>Ultrathing V3</v>
      </c>
      <c r="N3261" s="50" t="str">
        <f t="shared" si="151"/>
        <v>Mar</v>
      </c>
      <c r="O3261" s="56">
        <f t="shared" si="152"/>
        <v>2021</v>
      </c>
      <c r="P3261" s="51">
        <f>VLOOKUP(Table6[[#This Row],[Product]],Table3[],3)</f>
        <v>3.39</v>
      </c>
      <c r="Q3261" s="35">
        <f>VLOOKUP(Table6[[#This Row],[Product]],Table3[],4)</f>
        <v>24</v>
      </c>
      <c r="R3261" s="35">
        <f>Table6[[#This Row],[Quantity]]*Table6[[#This Row],[Case]]</f>
        <v>264</v>
      </c>
      <c r="S3261" s="35">
        <f>Table6[[#This Row],[Total Sales]]*Table6[[#This Row],[Cost]]</f>
        <v>894.96</v>
      </c>
    </row>
    <row r="3262" spans="1:19" x14ac:dyDescent="0.3">
      <c r="A3262" s="54">
        <v>3346</v>
      </c>
      <c r="B3262" s="35" t="s">
        <v>7915</v>
      </c>
      <c r="C3262" s="35" t="s">
        <v>7000</v>
      </c>
      <c r="D3262" s="35" t="s">
        <v>15</v>
      </c>
      <c r="E3262" s="35" t="str">
        <f t="shared" si="150"/>
        <v>F</v>
      </c>
      <c r="F3262" s="35">
        <v>60</v>
      </c>
      <c r="G3262" s="35" t="s">
        <v>7916</v>
      </c>
      <c r="H3262" s="35" t="s">
        <v>3059</v>
      </c>
      <c r="I3262" s="35" t="s">
        <v>187</v>
      </c>
      <c r="J3262" s="48">
        <v>44510</v>
      </c>
      <c r="K3262" s="35">
        <v>10</v>
      </c>
      <c r="L3262" s="49" t="s">
        <v>64</v>
      </c>
      <c r="M3262" s="50" t="str">
        <f>VLOOKUP(Table6[[#This Row],[Product]],Table3[],2)</f>
        <v>Ultrathing V4</v>
      </c>
      <c r="N3262" s="50" t="str">
        <f t="shared" si="151"/>
        <v>Nov</v>
      </c>
      <c r="O3262" s="56">
        <f t="shared" si="152"/>
        <v>2021</v>
      </c>
      <c r="P3262" s="51">
        <f>VLOOKUP(Table6[[#This Row],[Product]],Table3[],3)</f>
        <v>3.99</v>
      </c>
      <c r="Q3262" s="35">
        <f>VLOOKUP(Table6[[#This Row],[Product]],Table3[],4)</f>
        <v>24</v>
      </c>
      <c r="R3262" s="35">
        <f>Table6[[#This Row],[Quantity]]*Table6[[#This Row],[Case]]</f>
        <v>240</v>
      </c>
      <c r="S3262" s="35">
        <f>Table6[[#This Row],[Total Sales]]*Table6[[#This Row],[Cost]]</f>
        <v>957.6</v>
      </c>
    </row>
    <row r="3263" spans="1:19" x14ac:dyDescent="0.3">
      <c r="A3263" s="54">
        <v>3347</v>
      </c>
      <c r="B3263" s="35" t="s">
        <v>3988</v>
      </c>
      <c r="C3263" s="35" t="s">
        <v>6477</v>
      </c>
      <c r="D3263" s="35" t="s">
        <v>15</v>
      </c>
      <c r="E3263" s="35" t="str">
        <f t="shared" si="150"/>
        <v>F</v>
      </c>
      <c r="F3263" s="35">
        <v>90</v>
      </c>
      <c r="G3263" s="35" t="s">
        <v>7917</v>
      </c>
      <c r="H3263" s="35" t="s">
        <v>5406</v>
      </c>
      <c r="I3263" s="35" t="s">
        <v>32</v>
      </c>
      <c r="J3263" s="48" t="s">
        <v>13835</v>
      </c>
      <c r="K3263" s="35">
        <v>40</v>
      </c>
      <c r="L3263" s="49" t="s">
        <v>20</v>
      </c>
      <c r="M3263" s="50" t="str">
        <f>VLOOKUP(Table6[[#This Row],[Product]],Table3[],2)</f>
        <v>Hyperwotsit</v>
      </c>
      <c r="N3263" s="50" t="str">
        <f t="shared" si="151"/>
        <v>Nov</v>
      </c>
      <c r="O3263" s="56">
        <f t="shared" si="152"/>
        <v>2022</v>
      </c>
      <c r="P3263" s="51">
        <f>VLOOKUP(Table6[[#This Row],[Product]],Table3[],3)</f>
        <v>2.0099999999999998</v>
      </c>
      <c r="Q3263" s="35">
        <f>VLOOKUP(Table6[[#This Row],[Product]],Table3[],4)</f>
        <v>20</v>
      </c>
      <c r="R3263" s="35">
        <f>Table6[[#This Row],[Quantity]]*Table6[[#This Row],[Case]]</f>
        <v>800</v>
      </c>
      <c r="S3263" s="35">
        <f>Table6[[#This Row],[Total Sales]]*Table6[[#This Row],[Cost]]</f>
        <v>1607.9999999999998</v>
      </c>
    </row>
    <row r="3264" spans="1:19" x14ac:dyDescent="0.3">
      <c r="A3264" s="54">
        <v>3348</v>
      </c>
      <c r="B3264" s="35" t="s">
        <v>7918</v>
      </c>
      <c r="C3264" s="35" t="s">
        <v>1928</v>
      </c>
      <c r="D3264" s="35" t="s">
        <v>15</v>
      </c>
      <c r="E3264" s="35" t="str">
        <f t="shared" si="150"/>
        <v>F</v>
      </c>
      <c r="F3264" s="35">
        <v>30</v>
      </c>
      <c r="G3264" s="35" t="s">
        <v>7919</v>
      </c>
      <c r="H3264" s="35" t="s">
        <v>1716</v>
      </c>
      <c r="I3264" s="35" t="s">
        <v>425</v>
      </c>
      <c r="J3264" s="48" t="s">
        <v>13661</v>
      </c>
      <c r="K3264" s="35">
        <v>91</v>
      </c>
      <c r="L3264" s="49" t="s">
        <v>80</v>
      </c>
      <c r="M3264" s="50" t="str">
        <f>VLOOKUP(Table6[[#This Row],[Product]],Table3[],2)</f>
        <v>Ultrathing V2</v>
      </c>
      <c r="N3264" s="50" t="str">
        <f t="shared" si="151"/>
        <v>May</v>
      </c>
      <c r="O3264" s="56">
        <f t="shared" si="152"/>
        <v>2021</v>
      </c>
      <c r="P3264" s="51">
        <f>VLOOKUP(Table6[[#This Row],[Product]],Table3[],3)</f>
        <v>2.95</v>
      </c>
      <c r="Q3264" s="35">
        <f>VLOOKUP(Table6[[#This Row],[Product]],Table3[],4)</f>
        <v>20</v>
      </c>
      <c r="R3264" s="35">
        <f>Table6[[#This Row],[Quantity]]*Table6[[#This Row],[Case]]</f>
        <v>1820</v>
      </c>
      <c r="S3264" s="35">
        <f>Table6[[#This Row],[Total Sales]]*Table6[[#This Row],[Cost]]</f>
        <v>5369</v>
      </c>
    </row>
    <row r="3265" spans="1:19" x14ac:dyDescent="0.3">
      <c r="A3265" s="54">
        <v>3349</v>
      </c>
      <c r="B3265" s="35" t="s">
        <v>7920</v>
      </c>
      <c r="C3265" s="35" t="s">
        <v>6465</v>
      </c>
      <c r="D3265" s="35" t="s">
        <v>51</v>
      </c>
      <c r="E3265" s="35" t="str">
        <f t="shared" si="150"/>
        <v>F</v>
      </c>
      <c r="F3265" s="35">
        <v>30</v>
      </c>
      <c r="G3265" s="35" t="s">
        <v>14345</v>
      </c>
      <c r="H3265" s="35" t="s">
        <v>4794</v>
      </c>
      <c r="I3265" s="35" t="s">
        <v>32</v>
      </c>
      <c r="J3265" s="48">
        <v>44532</v>
      </c>
      <c r="K3265" s="35">
        <v>43</v>
      </c>
      <c r="L3265" s="49" t="s">
        <v>80</v>
      </c>
      <c r="M3265" s="50" t="str">
        <f>VLOOKUP(Table6[[#This Row],[Product]],Table3[],2)</f>
        <v>Ultrathing V2</v>
      </c>
      <c r="N3265" s="50" t="str">
        <f t="shared" si="151"/>
        <v>Dec</v>
      </c>
      <c r="O3265" s="56">
        <f t="shared" si="152"/>
        <v>2021</v>
      </c>
      <c r="P3265" s="51">
        <f>VLOOKUP(Table6[[#This Row],[Product]],Table3[],3)</f>
        <v>2.95</v>
      </c>
      <c r="Q3265" s="35">
        <f>VLOOKUP(Table6[[#This Row],[Product]],Table3[],4)</f>
        <v>20</v>
      </c>
      <c r="R3265" s="35">
        <f>Table6[[#This Row],[Quantity]]*Table6[[#This Row],[Case]]</f>
        <v>860</v>
      </c>
      <c r="S3265" s="35">
        <f>Table6[[#This Row],[Total Sales]]*Table6[[#This Row],[Cost]]</f>
        <v>2537</v>
      </c>
    </row>
    <row r="3266" spans="1:19" x14ac:dyDescent="0.3">
      <c r="A3266" s="54">
        <v>3350</v>
      </c>
      <c r="B3266" s="35" t="s">
        <v>2424</v>
      </c>
      <c r="C3266" s="35" t="s">
        <v>3785</v>
      </c>
      <c r="D3266" s="35" t="s">
        <v>28</v>
      </c>
      <c r="E3266" s="35" t="str">
        <f t="shared" si="150"/>
        <v>M</v>
      </c>
      <c r="F3266" s="35">
        <v>30</v>
      </c>
      <c r="G3266" s="35" t="s">
        <v>7922</v>
      </c>
      <c r="H3266" s="35" t="s">
        <v>1615</v>
      </c>
      <c r="I3266" s="35" t="s">
        <v>32</v>
      </c>
      <c r="J3266" s="48" t="s">
        <v>14244</v>
      </c>
      <c r="K3266" s="35">
        <v>62</v>
      </c>
      <c r="L3266" s="49" t="s">
        <v>159</v>
      </c>
      <c r="M3266" s="50" t="str">
        <f>VLOOKUP(Table6[[#This Row],[Product]],Table3[],2)</f>
        <v>Ultrathing V3</v>
      </c>
      <c r="N3266" s="50" t="str">
        <f t="shared" si="151"/>
        <v>Jul</v>
      </c>
      <c r="O3266" s="56">
        <f t="shared" si="152"/>
        <v>2020</v>
      </c>
      <c r="P3266" s="51">
        <f>VLOOKUP(Table6[[#This Row],[Product]],Table3[],3)</f>
        <v>3.39</v>
      </c>
      <c r="Q3266" s="35">
        <f>VLOOKUP(Table6[[#This Row],[Product]],Table3[],4)</f>
        <v>24</v>
      </c>
      <c r="R3266" s="35">
        <f>Table6[[#This Row],[Quantity]]*Table6[[#This Row],[Case]]</f>
        <v>1488</v>
      </c>
      <c r="S3266" s="35">
        <f>Table6[[#This Row],[Total Sales]]*Table6[[#This Row],[Cost]]</f>
        <v>5044.3200000000006</v>
      </c>
    </row>
    <row r="3267" spans="1:19" x14ac:dyDescent="0.3">
      <c r="A3267" s="54">
        <v>3351</v>
      </c>
      <c r="B3267" s="35" t="s">
        <v>7923</v>
      </c>
      <c r="C3267" s="35" t="s">
        <v>4681</v>
      </c>
      <c r="D3267" s="35" t="s">
        <v>51</v>
      </c>
      <c r="E3267" s="35" t="str">
        <f t="shared" ref="E3267:E3330" si="153">IF(OR(D3267="Mrs", D3267="Miss", D3267="Ms"), "F", IF(OR(D3267="Mr"), "M", IF(OR(D3267="Dr", D3267="Prof", D3267="Rev"), "M/F", "")))</f>
        <v>F</v>
      </c>
      <c r="F3267" s="35">
        <v>30</v>
      </c>
      <c r="G3267" s="35" t="s">
        <v>7924</v>
      </c>
      <c r="H3267" s="35" t="s">
        <v>1830</v>
      </c>
      <c r="I3267" s="35" t="s">
        <v>32</v>
      </c>
      <c r="J3267" s="48">
        <v>44511</v>
      </c>
      <c r="K3267" s="35">
        <v>29</v>
      </c>
      <c r="L3267" s="49" t="s">
        <v>54</v>
      </c>
      <c r="M3267" s="50" t="str">
        <f>VLOOKUP(Table6[[#This Row],[Product]],Table3[],2)</f>
        <v>Megawidget S</v>
      </c>
      <c r="N3267" s="50" t="str">
        <f t="shared" ref="N3267:N3330" si="154">TEXT(J3267,"mmm")</f>
        <v>Nov</v>
      </c>
      <c r="O3267" s="56">
        <f t="shared" ref="O3267:O3330" si="155">YEAR(J3267)</f>
        <v>2021</v>
      </c>
      <c r="P3267" s="51">
        <f>VLOOKUP(Table6[[#This Row],[Product]],Table3[],3)</f>
        <v>0.69</v>
      </c>
      <c r="Q3267" s="35">
        <f>VLOOKUP(Table6[[#This Row],[Product]],Table3[],4)</f>
        <v>24</v>
      </c>
      <c r="R3267" s="35">
        <f>Table6[[#This Row],[Quantity]]*Table6[[#This Row],[Case]]</f>
        <v>696</v>
      </c>
      <c r="S3267" s="35">
        <f>Table6[[#This Row],[Total Sales]]*Table6[[#This Row],[Cost]]</f>
        <v>480.23999999999995</v>
      </c>
    </row>
    <row r="3268" spans="1:19" x14ac:dyDescent="0.3">
      <c r="A3268" s="54">
        <v>3352</v>
      </c>
      <c r="B3268" s="35" t="s">
        <v>4460</v>
      </c>
      <c r="C3268" s="35" t="s">
        <v>4342</v>
      </c>
      <c r="D3268" s="35" t="s">
        <v>28</v>
      </c>
      <c r="E3268" s="35" t="str">
        <f t="shared" si="153"/>
        <v>M</v>
      </c>
      <c r="F3268" s="35">
        <v>90</v>
      </c>
      <c r="G3268" s="35" t="s">
        <v>7925</v>
      </c>
      <c r="H3268" s="35" t="s">
        <v>3343</v>
      </c>
      <c r="I3268" s="35" t="s">
        <v>1199</v>
      </c>
      <c r="J3268" s="48" t="s">
        <v>14185</v>
      </c>
      <c r="K3268" s="35">
        <v>2</v>
      </c>
      <c r="L3268" s="49" t="s">
        <v>64</v>
      </c>
      <c r="M3268" s="50" t="str">
        <f>VLOOKUP(Table6[[#This Row],[Product]],Table3[],2)</f>
        <v>Ultrathing V4</v>
      </c>
      <c r="N3268" s="50" t="str">
        <f t="shared" si="154"/>
        <v>Feb</v>
      </c>
      <c r="O3268" s="56">
        <f t="shared" si="155"/>
        <v>2020</v>
      </c>
      <c r="P3268" s="51">
        <f>VLOOKUP(Table6[[#This Row],[Product]],Table3[],3)</f>
        <v>3.99</v>
      </c>
      <c r="Q3268" s="35">
        <f>VLOOKUP(Table6[[#This Row],[Product]],Table3[],4)</f>
        <v>24</v>
      </c>
      <c r="R3268" s="35">
        <f>Table6[[#This Row],[Quantity]]*Table6[[#This Row],[Case]]</f>
        <v>48</v>
      </c>
      <c r="S3268" s="35">
        <f>Table6[[#This Row],[Total Sales]]*Table6[[#This Row],[Cost]]</f>
        <v>191.52</v>
      </c>
    </row>
    <row r="3269" spans="1:19" x14ac:dyDescent="0.3">
      <c r="A3269" s="54">
        <v>3353</v>
      </c>
      <c r="B3269" s="35" t="s">
        <v>7926</v>
      </c>
      <c r="C3269" s="35" t="s">
        <v>7231</v>
      </c>
      <c r="D3269" s="35" t="s">
        <v>51</v>
      </c>
      <c r="E3269" s="35" t="str">
        <f t="shared" si="153"/>
        <v>F</v>
      </c>
      <c r="F3269" s="35">
        <v>90</v>
      </c>
      <c r="G3269" s="35" t="s">
        <v>7927</v>
      </c>
      <c r="H3269" s="35" t="s">
        <v>7400</v>
      </c>
      <c r="I3269" s="35" t="s">
        <v>178</v>
      </c>
      <c r="J3269" s="48" t="s">
        <v>14132</v>
      </c>
      <c r="K3269" s="35">
        <v>21</v>
      </c>
      <c r="L3269" s="49" t="s">
        <v>64</v>
      </c>
      <c r="M3269" s="50" t="str">
        <f>VLOOKUP(Table6[[#This Row],[Product]],Table3[],2)</f>
        <v>Ultrathing V4</v>
      </c>
      <c r="N3269" s="50" t="str">
        <f t="shared" si="154"/>
        <v>Sep</v>
      </c>
      <c r="O3269" s="56">
        <f t="shared" si="155"/>
        <v>2022</v>
      </c>
      <c r="P3269" s="51">
        <f>VLOOKUP(Table6[[#This Row],[Product]],Table3[],3)</f>
        <v>3.99</v>
      </c>
      <c r="Q3269" s="35">
        <f>VLOOKUP(Table6[[#This Row],[Product]],Table3[],4)</f>
        <v>24</v>
      </c>
      <c r="R3269" s="35">
        <f>Table6[[#This Row],[Quantity]]*Table6[[#This Row],[Case]]</f>
        <v>504</v>
      </c>
      <c r="S3269" s="35">
        <f>Table6[[#This Row],[Total Sales]]*Table6[[#This Row],[Cost]]</f>
        <v>2010.96</v>
      </c>
    </row>
    <row r="3270" spans="1:19" x14ac:dyDescent="0.3">
      <c r="A3270" s="54">
        <v>3354</v>
      </c>
      <c r="B3270" s="35" t="s">
        <v>785</v>
      </c>
      <c r="C3270" s="35" t="s">
        <v>5142</v>
      </c>
      <c r="D3270" s="35" t="s">
        <v>117</v>
      </c>
      <c r="E3270" s="35" t="str">
        <f t="shared" si="153"/>
        <v>M/F</v>
      </c>
      <c r="F3270" s="35">
        <v>60</v>
      </c>
      <c r="G3270" s="35" t="s">
        <v>7928</v>
      </c>
      <c r="H3270" s="35" t="s">
        <v>1272</v>
      </c>
      <c r="I3270" s="35" t="s">
        <v>59</v>
      </c>
      <c r="J3270" s="48" t="s">
        <v>14032</v>
      </c>
      <c r="K3270" s="35">
        <v>87</v>
      </c>
      <c r="L3270" s="49" t="s">
        <v>159</v>
      </c>
      <c r="M3270" s="50" t="str">
        <f>VLOOKUP(Table6[[#This Row],[Product]],Table3[],2)</f>
        <v>Ultrathing V3</v>
      </c>
      <c r="N3270" s="50" t="str">
        <f t="shared" si="154"/>
        <v>Oct</v>
      </c>
      <c r="O3270" s="56">
        <f t="shared" si="155"/>
        <v>2021</v>
      </c>
      <c r="P3270" s="51">
        <f>VLOOKUP(Table6[[#This Row],[Product]],Table3[],3)</f>
        <v>3.39</v>
      </c>
      <c r="Q3270" s="35">
        <f>VLOOKUP(Table6[[#This Row],[Product]],Table3[],4)</f>
        <v>24</v>
      </c>
      <c r="R3270" s="35">
        <f>Table6[[#This Row],[Quantity]]*Table6[[#This Row],[Case]]</f>
        <v>2088</v>
      </c>
      <c r="S3270" s="35">
        <f>Table6[[#This Row],[Total Sales]]*Table6[[#This Row],[Cost]]</f>
        <v>7078.3200000000006</v>
      </c>
    </row>
    <row r="3271" spans="1:19" x14ac:dyDescent="0.3">
      <c r="A3271" s="54">
        <v>3355</v>
      </c>
      <c r="B3271" s="35" t="s">
        <v>7929</v>
      </c>
      <c r="C3271" s="35" t="s">
        <v>97</v>
      </c>
      <c r="D3271" s="35" t="s">
        <v>41</v>
      </c>
      <c r="E3271" s="35" t="str">
        <f t="shared" si="153"/>
        <v>F</v>
      </c>
      <c r="F3271" s="35">
        <v>90</v>
      </c>
      <c r="G3271" s="35" t="s">
        <v>14346</v>
      </c>
      <c r="H3271" s="35" t="s">
        <v>6607</v>
      </c>
      <c r="I3271" s="35" t="s">
        <v>32</v>
      </c>
      <c r="J3271" s="48">
        <v>44168</v>
      </c>
      <c r="K3271" s="35">
        <v>56</v>
      </c>
      <c r="L3271" s="49" t="s">
        <v>45</v>
      </c>
      <c r="M3271" s="50" t="str">
        <f>VLOOKUP(Table6[[#This Row],[Product]],Table3[],2)</f>
        <v>Gigastuff</v>
      </c>
      <c r="N3271" s="50" t="str">
        <f t="shared" si="154"/>
        <v>Dec</v>
      </c>
      <c r="O3271" s="56">
        <f t="shared" si="155"/>
        <v>2020</v>
      </c>
      <c r="P3271" s="51">
        <f>VLOOKUP(Table6[[#This Row],[Product]],Table3[],3)</f>
        <v>1.89</v>
      </c>
      <c r="Q3271" s="35">
        <f>VLOOKUP(Table6[[#This Row],[Product]],Table3[],4)</f>
        <v>18</v>
      </c>
      <c r="R3271" s="35">
        <f>Table6[[#This Row],[Quantity]]*Table6[[#This Row],[Case]]</f>
        <v>1008</v>
      </c>
      <c r="S3271" s="35">
        <f>Table6[[#This Row],[Total Sales]]*Table6[[#This Row],[Cost]]</f>
        <v>1905.12</v>
      </c>
    </row>
    <row r="3272" spans="1:19" x14ac:dyDescent="0.3">
      <c r="A3272" s="54">
        <v>3356</v>
      </c>
      <c r="B3272" s="35" t="s">
        <v>7931</v>
      </c>
      <c r="C3272" s="35" t="s">
        <v>2715</v>
      </c>
      <c r="D3272" s="35" t="s">
        <v>51</v>
      </c>
      <c r="E3272" s="35" t="str">
        <f t="shared" si="153"/>
        <v>F</v>
      </c>
      <c r="F3272" s="35">
        <v>30</v>
      </c>
      <c r="G3272" s="35" t="s">
        <v>7932</v>
      </c>
      <c r="H3272" s="35" t="s">
        <v>288</v>
      </c>
      <c r="I3272" s="35" t="s">
        <v>32</v>
      </c>
      <c r="J3272" s="48">
        <v>44140</v>
      </c>
      <c r="K3272" s="35">
        <v>40</v>
      </c>
      <c r="L3272" s="49" t="s">
        <v>45</v>
      </c>
      <c r="M3272" s="50" t="str">
        <f>VLOOKUP(Table6[[#This Row],[Product]],Table3[],2)</f>
        <v>Gigastuff</v>
      </c>
      <c r="N3272" s="50" t="str">
        <f t="shared" si="154"/>
        <v>Nov</v>
      </c>
      <c r="O3272" s="56">
        <f t="shared" si="155"/>
        <v>2020</v>
      </c>
      <c r="P3272" s="51">
        <f>VLOOKUP(Table6[[#This Row],[Product]],Table3[],3)</f>
        <v>1.89</v>
      </c>
      <c r="Q3272" s="35">
        <f>VLOOKUP(Table6[[#This Row],[Product]],Table3[],4)</f>
        <v>18</v>
      </c>
      <c r="R3272" s="35">
        <f>Table6[[#This Row],[Quantity]]*Table6[[#This Row],[Case]]</f>
        <v>720</v>
      </c>
      <c r="S3272" s="35">
        <f>Table6[[#This Row],[Total Sales]]*Table6[[#This Row],[Cost]]</f>
        <v>1360.8</v>
      </c>
    </row>
    <row r="3273" spans="1:19" x14ac:dyDescent="0.3">
      <c r="A3273" s="54">
        <v>3357</v>
      </c>
      <c r="B3273" s="35" t="s">
        <v>6511</v>
      </c>
      <c r="C3273" s="35" t="s">
        <v>112</v>
      </c>
      <c r="D3273" s="35" t="s">
        <v>28</v>
      </c>
      <c r="E3273" s="35" t="str">
        <f t="shared" si="153"/>
        <v>M</v>
      </c>
      <c r="F3273" s="35">
        <v>30</v>
      </c>
      <c r="G3273" s="35" t="s">
        <v>7933</v>
      </c>
      <c r="H3273" s="35" t="s">
        <v>2348</v>
      </c>
      <c r="I3273" s="35" t="s">
        <v>32</v>
      </c>
      <c r="J3273" s="48" t="s">
        <v>13992</v>
      </c>
      <c r="K3273" s="35">
        <v>72</v>
      </c>
      <c r="L3273" s="49" t="s">
        <v>64</v>
      </c>
      <c r="M3273" s="50" t="str">
        <f>VLOOKUP(Table6[[#This Row],[Product]],Table3[],2)</f>
        <v>Ultrathing V4</v>
      </c>
      <c r="N3273" s="50" t="str">
        <f t="shared" si="154"/>
        <v>May</v>
      </c>
      <c r="O3273" s="56">
        <f t="shared" si="155"/>
        <v>2022</v>
      </c>
      <c r="P3273" s="51">
        <f>VLOOKUP(Table6[[#This Row],[Product]],Table3[],3)</f>
        <v>3.99</v>
      </c>
      <c r="Q3273" s="35">
        <f>VLOOKUP(Table6[[#This Row],[Product]],Table3[],4)</f>
        <v>24</v>
      </c>
      <c r="R3273" s="35">
        <f>Table6[[#This Row],[Quantity]]*Table6[[#This Row],[Case]]</f>
        <v>1728</v>
      </c>
      <c r="S3273" s="35">
        <f>Table6[[#This Row],[Total Sales]]*Table6[[#This Row],[Cost]]</f>
        <v>6894.72</v>
      </c>
    </row>
    <row r="3274" spans="1:19" x14ac:dyDescent="0.3">
      <c r="A3274" s="54">
        <v>3358</v>
      </c>
      <c r="B3274" s="35" t="s">
        <v>7934</v>
      </c>
      <c r="C3274" s="35" t="s">
        <v>2014</v>
      </c>
      <c r="D3274" s="35" t="s">
        <v>15</v>
      </c>
      <c r="E3274" s="35" t="str">
        <f t="shared" si="153"/>
        <v>F</v>
      </c>
      <c r="F3274" s="35">
        <v>90</v>
      </c>
      <c r="G3274" s="35" t="s">
        <v>7935</v>
      </c>
      <c r="H3274" s="35" t="s">
        <v>7936</v>
      </c>
      <c r="I3274" s="35" t="s">
        <v>32</v>
      </c>
      <c r="J3274" s="48">
        <v>44053</v>
      </c>
      <c r="K3274" s="35">
        <v>49</v>
      </c>
      <c r="L3274" s="49" t="s">
        <v>39</v>
      </c>
      <c r="M3274" s="50" t="str">
        <f>VLOOKUP(Table6[[#This Row],[Product]],Table3[],2)</f>
        <v>Ultrathing V1</v>
      </c>
      <c r="N3274" s="50" t="str">
        <f t="shared" si="154"/>
        <v>Aug</v>
      </c>
      <c r="O3274" s="56">
        <f t="shared" si="155"/>
        <v>2020</v>
      </c>
      <c r="P3274" s="51">
        <f>VLOOKUP(Table6[[#This Row],[Product]],Table3[],3)</f>
        <v>1.79</v>
      </c>
      <c r="Q3274" s="35">
        <f>VLOOKUP(Table6[[#This Row],[Product]],Table3[],4)</f>
        <v>17</v>
      </c>
      <c r="R3274" s="35">
        <f>Table6[[#This Row],[Quantity]]*Table6[[#This Row],[Case]]</f>
        <v>833</v>
      </c>
      <c r="S3274" s="35">
        <f>Table6[[#This Row],[Total Sales]]*Table6[[#This Row],[Cost]]</f>
        <v>1491.07</v>
      </c>
    </row>
    <row r="3275" spans="1:19" x14ac:dyDescent="0.3">
      <c r="A3275" s="54">
        <v>3359</v>
      </c>
      <c r="B3275" s="35" t="s">
        <v>7937</v>
      </c>
      <c r="C3275" s="35" t="s">
        <v>3469</v>
      </c>
      <c r="D3275" s="35" t="s">
        <v>15</v>
      </c>
      <c r="E3275" s="35" t="str">
        <f t="shared" si="153"/>
        <v>F</v>
      </c>
      <c r="F3275" s="35">
        <v>90</v>
      </c>
      <c r="G3275" s="35" t="s">
        <v>7938</v>
      </c>
      <c r="H3275" s="35" t="s">
        <v>4992</v>
      </c>
      <c r="I3275" s="35" t="s">
        <v>294</v>
      </c>
      <c r="J3275" s="48">
        <v>44475</v>
      </c>
      <c r="K3275" s="35">
        <v>15</v>
      </c>
      <c r="L3275" s="49" t="s">
        <v>45</v>
      </c>
      <c r="M3275" s="50" t="str">
        <f>VLOOKUP(Table6[[#This Row],[Product]],Table3[],2)</f>
        <v>Gigastuff</v>
      </c>
      <c r="N3275" s="50" t="str">
        <f t="shared" si="154"/>
        <v>Oct</v>
      </c>
      <c r="O3275" s="56">
        <f t="shared" si="155"/>
        <v>2021</v>
      </c>
      <c r="P3275" s="51">
        <f>VLOOKUP(Table6[[#This Row],[Product]],Table3[],3)</f>
        <v>1.89</v>
      </c>
      <c r="Q3275" s="35">
        <f>VLOOKUP(Table6[[#This Row],[Product]],Table3[],4)</f>
        <v>18</v>
      </c>
      <c r="R3275" s="35">
        <f>Table6[[#This Row],[Quantity]]*Table6[[#This Row],[Case]]</f>
        <v>270</v>
      </c>
      <c r="S3275" s="35">
        <f>Table6[[#This Row],[Total Sales]]*Table6[[#This Row],[Cost]]</f>
        <v>510.29999999999995</v>
      </c>
    </row>
    <row r="3276" spans="1:19" x14ac:dyDescent="0.3">
      <c r="A3276" s="54">
        <v>3360</v>
      </c>
      <c r="B3276" s="35" t="s">
        <v>7939</v>
      </c>
      <c r="C3276" s="35" t="s">
        <v>4998</v>
      </c>
      <c r="D3276" s="35" t="s">
        <v>15</v>
      </c>
      <c r="E3276" s="35" t="str">
        <f t="shared" si="153"/>
        <v>F</v>
      </c>
      <c r="F3276" s="35">
        <v>30</v>
      </c>
      <c r="G3276" s="35" t="s">
        <v>7940</v>
      </c>
      <c r="H3276" s="35" t="s">
        <v>34</v>
      </c>
      <c r="I3276" s="35" t="s">
        <v>1454</v>
      </c>
      <c r="J3276" s="48" t="s">
        <v>14023</v>
      </c>
      <c r="K3276" s="35">
        <v>17</v>
      </c>
      <c r="L3276" s="49" t="s">
        <v>70</v>
      </c>
      <c r="M3276" s="50" t="str">
        <f>VLOOKUP(Table6[[#This Row],[Product]],Table3[],2)</f>
        <v>Megawidget M</v>
      </c>
      <c r="N3276" s="50" t="str">
        <f t="shared" si="154"/>
        <v>May</v>
      </c>
      <c r="O3276" s="56">
        <f t="shared" si="155"/>
        <v>2022</v>
      </c>
      <c r="P3276" s="51">
        <f>VLOOKUP(Table6[[#This Row],[Product]],Table3[],3)</f>
        <v>1.29</v>
      </c>
      <c r="Q3276" s="35">
        <f>VLOOKUP(Table6[[#This Row],[Product]],Table3[],4)</f>
        <v>24</v>
      </c>
      <c r="R3276" s="35">
        <f>Table6[[#This Row],[Quantity]]*Table6[[#This Row],[Case]]</f>
        <v>408</v>
      </c>
      <c r="S3276" s="35">
        <f>Table6[[#This Row],[Total Sales]]*Table6[[#This Row],[Cost]]</f>
        <v>526.32000000000005</v>
      </c>
    </row>
    <row r="3277" spans="1:19" x14ac:dyDescent="0.3">
      <c r="A3277" s="54">
        <v>3361</v>
      </c>
      <c r="B3277" s="35" t="s">
        <v>7741</v>
      </c>
      <c r="C3277" s="35" t="s">
        <v>2195</v>
      </c>
      <c r="D3277" s="35" t="s">
        <v>28</v>
      </c>
      <c r="E3277" s="35" t="str">
        <f t="shared" si="153"/>
        <v>M</v>
      </c>
      <c r="F3277" s="35">
        <v>30</v>
      </c>
      <c r="G3277" s="35" t="s">
        <v>7941</v>
      </c>
      <c r="H3277" s="35" t="s">
        <v>966</v>
      </c>
      <c r="I3277" s="35" t="s">
        <v>187</v>
      </c>
      <c r="J3277" s="48" t="s">
        <v>13800</v>
      </c>
      <c r="K3277" s="35">
        <v>65</v>
      </c>
      <c r="L3277" s="49" t="s">
        <v>64</v>
      </c>
      <c r="M3277" s="50" t="str">
        <f>VLOOKUP(Table6[[#This Row],[Product]],Table3[],2)</f>
        <v>Ultrathing V4</v>
      </c>
      <c r="N3277" s="50" t="str">
        <f t="shared" si="154"/>
        <v>Oct</v>
      </c>
      <c r="O3277" s="56">
        <f t="shared" si="155"/>
        <v>2020</v>
      </c>
      <c r="P3277" s="51">
        <f>VLOOKUP(Table6[[#This Row],[Product]],Table3[],3)</f>
        <v>3.99</v>
      </c>
      <c r="Q3277" s="35">
        <f>VLOOKUP(Table6[[#This Row],[Product]],Table3[],4)</f>
        <v>24</v>
      </c>
      <c r="R3277" s="35">
        <f>Table6[[#This Row],[Quantity]]*Table6[[#This Row],[Case]]</f>
        <v>1560</v>
      </c>
      <c r="S3277" s="35">
        <f>Table6[[#This Row],[Total Sales]]*Table6[[#This Row],[Cost]]</f>
        <v>6224.4000000000005</v>
      </c>
    </row>
    <row r="3278" spans="1:19" x14ac:dyDescent="0.3">
      <c r="A3278" s="54">
        <v>3363</v>
      </c>
      <c r="B3278" s="35" t="s">
        <v>3268</v>
      </c>
      <c r="C3278" s="35" t="s">
        <v>5161</v>
      </c>
      <c r="D3278" s="35" t="s">
        <v>51</v>
      </c>
      <c r="E3278" s="35" t="str">
        <f t="shared" si="153"/>
        <v>F</v>
      </c>
      <c r="F3278" s="35">
        <v>90</v>
      </c>
      <c r="G3278" s="35" t="s">
        <v>7942</v>
      </c>
      <c r="H3278" s="35" t="s">
        <v>974</v>
      </c>
      <c r="I3278" s="35" t="s">
        <v>32</v>
      </c>
      <c r="J3278" s="48">
        <v>44207</v>
      </c>
      <c r="K3278" s="35">
        <v>32</v>
      </c>
      <c r="L3278" s="49" t="s">
        <v>101</v>
      </c>
      <c r="M3278" s="50" t="str">
        <f>VLOOKUP(Table6[[#This Row],[Product]],Table3[],2)</f>
        <v>Superwossname</v>
      </c>
      <c r="N3278" s="50" t="str">
        <f t="shared" si="154"/>
        <v>Jan</v>
      </c>
      <c r="O3278" s="56">
        <f t="shared" si="155"/>
        <v>2021</v>
      </c>
      <c r="P3278" s="51">
        <f>VLOOKUP(Table6[[#This Row],[Product]],Table3[],3)</f>
        <v>3.49</v>
      </c>
      <c r="Q3278" s="35">
        <f>VLOOKUP(Table6[[#This Row],[Product]],Table3[],4)</f>
        <v>20</v>
      </c>
      <c r="R3278" s="35">
        <f>Table6[[#This Row],[Quantity]]*Table6[[#This Row],[Case]]</f>
        <v>640</v>
      </c>
      <c r="S3278" s="35">
        <f>Table6[[#This Row],[Total Sales]]*Table6[[#This Row],[Cost]]</f>
        <v>2233.6000000000004</v>
      </c>
    </row>
    <row r="3279" spans="1:19" x14ac:dyDescent="0.3">
      <c r="A3279" s="54">
        <v>3364</v>
      </c>
      <c r="B3279" s="35" t="s">
        <v>2118</v>
      </c>
      <c r="C3279" s="35" t="s">
        <v>3652</v>
      </c>
      <c r="D3279" s="35" t="s">
        <v>28</v>
      </c>
      <c r="E3279" s="35" t="str">
        <f t="shared" si="153"/>
        <v>M</v>
      </c>
      <c r="F3279" s="35">
        <v>30</v>
      </c>
      <c r="G3279" s="35" t="s">
        <v>7943</v>
      </c>
      <c r="H3279" s="35" t="s">
        <v>7092</v>
      </c>
      <c r="I3279" s="35" t="s">
        <v>32</v>
      </c>
      <c r="J3279" s="48" t="s">
        <v>14016</v>
      </c>
      <c r="K3279" s="35">
        <v>61</v>
      </c>
      <c r="L3279" s="49" t="s">
        <v>159</v>
      </c>
      <c r="M3279" s="50" t="str">
        <f>VLOOKUP(Table6[[#This Row],[Product]],Table3[],2)</f>
        <v>Ultrathing V3</v>
      </c>
      <c r="N3279" s="50" t="str">
        <f t="shared" si="154"/>
        <v>May</v>
      </c>
      <c r="O3279" s="56">
        <f t="shared" si="155"/>
        <v>2020</v>
      </c>
      <c r="P3279" s="51">
        <f>VLOOKUP(Table6[[#This Row],[Product]],Table3[],3)</f>
        <v>3.39</v>
      </c>
      <c r="Q3279" s="35">
        <f>VLOOKUP(Table6[[#This Row],[Product]],Table3[],4)</f>
        <v>24</v>
      </c>
      <c r="R3279" s="35">
        <f>Table6[[#This Row],[Quantity]]*Table6[[#This Row],[Case]]</f>
        <v>1464</v>
      </c>
      <c r="S3279" s="35">
        <f>Table6[[#This Row],[Total Sales]]*Table6[[#This Row],[Cost]]</f>
        <v>4962.96</v>
      </c>
    </row>
    <row r="3280" spans="1:19" x14ac:dyDescent="0.3">
      <c r="A3280" s="54">
        <v>3365</v>
      </c>
      <c r="B3280" s="35" t="s">
        <v>7944</v>
      </c>
      <c r="C3280" s="35" t="s">
        <v>5250</v>
      </c>
      <c r="D3280" s="35" t="s">
        <v>28</v>
      </c>
      <c r="E3280" s="35" t="str">
        <f t="shared" si="153"/>
        <v>M</v>
      </c>
      <c r="F3280" s="35">
        <v>60</v>
      </c>
      <c r="G3280" s="35" t="s">
        <v>7945</v>
      </c>
      <c r="H3280" s="35" t="s">
        <v>7946</v>
      </c>
      <c r="I3280" s="35" t="s">
        <v>32</v>
      </c>
      <c r="J3280" s="48" t="s">
        <v>13741</v>
      </c>
      <c r="K3280" s="35">
        <v>2</v>
      </c>
      <c r="L3280" s="49" t="s">
        <v>39</v>
      </c>
      <c r="M3280" s="50" t="str">
        <f>VLOOKUP(Table6[[#This Row],[Product]],Table3[],2)</f>
        <v>Ultrathing V1</v>
      </c>
      <c r="N3280" s="50" t="str">
        <f t="shared" si="154"/>
        <v>Mar</v>
      </c>
      <c r="O3280" s="56">
        <f t="shared" si="155"/>
        <v>2022</v>
      </c>
      <c r="P3280" s="51">
        <f>VLOOKUP(Table6[[#This Row],[Product]],Table3[],3)</f>
        <v>1.79</v>
      </c>
      <c r="Q3280" s="35">
        <f>VLOOKUP(Table6[[#This Row],[Product]],Table3[],4)</f>
        <v>17</v>
      </c>
      <c r="R3280" s="35">
        <f>Table6[[#This Row],[Quantity]]*Table6[[#This Row],[Case]]</f>
        <v>34</v>
      </c>
      <c r="S3280" s="35">
        <f>Table6[[#This Row],[Total Sales]]*Table6[[#This Row],[Cost]]</f>
        <v>60.86</v>
      </c>
    </row>
    <row r="3281" spans="1:19" x14ac:dyDescent="0.3">
      <c r="A3281" s="54">
        <v>3366</v>
      </c>
      <c r="B3281" s="35" t="s">
        <v>1572</v>
      </c>
      <c r="C3281" s="35" t="s">
        <v>7947</v>
      </c>
      <c r="D3281" s="35" t="s">
        <v>28</v>
      </c>
      <c r="E3281" s="35" t="str">
        <f t="shared" si="153"/>
        <v>M</v>
      </c>
      <c r="F3281" s="35">
        <v>90</v>
      </c>
      <c r="G3281" s="35" t="s">
        <v>7948</v>
      </c>
      <c r="H3281" s="35" t="s">
        <v>2032</v>
      </c>
      <c r="I3281" s="35" t="s">
        <v>173</v>
      </c>
      <c r="J3281" s="48" t="s">
        <v>13698</v>
      </c>
      <c r="K3281" s="35">
        <v>84</v>
      </c>
      <c r="L3281" s="49" t="s">
        <v>54</v>
      </c>
      <c r="M3281" s="50" t="str">
        <f>VLOOKUP(Table6[[#This Row],[Product]],Table3[],2)</f>
        <v>Megawidget S</v>
      </c>
      <c r="N3281" s="50" t="str">
        <f t="shared" si="154"/>
        <v>Jan</v>
      </c>
      <c r="O3281" s="56">
        <f t="shared" si="155"/>
        <v>2022</v>
      </c>
      <c r="P3281" s="51">
        <f>VLOOKUP(Table6[[#This Row],[Product]],Table3[],3)</f>
        <v>0.69</v>
      </c>
      <c r="Q3281" s="35">
        <f>VLOOKUP(Table6[[#This Row],[Product]],Table3[],4)</f>
        <v>24</v>
      </c>
      <c r="R3281" s="35">
        <f>Table6[[#This Row],[Quantity]]*Table6[[#This Row],[Case]]</f>
        <v>2016</v>
      </c>
      <c r="S3281" s="35">
        <f>Table6[[#This Row],[Total Sales]]*Table6[[#This Row],[Cost]]</f>
        <v>1391.04</v>
      </c>
    </row>
    <row r="3282" spans="1:19" x14ac:dyDescent="0.3">
      <c r="A3282" s="54">
        <v>3367</v>
      </c>
      <c r="B3282" s="35" t="s">
        <v>7319</v>
      </c>
      <c r="C3282" s="35" t="s">
        <v>3652</v>
      </c>
      <c r="D3282" s="35" t="s">
        <v>51</v>
      </c>
      <c r="E3282" s="35" t="str">
        <f t="shared" si="153"/>
        <v>F</v>
      </c>
      <c r="F3282" s="35">
        <v>30</v>
      </c>
      <c r="G3282" s="35" t="s">
        <v>7949</v>
      </c>
      <c r="H3282" s="35" t="s">
        <v>875</v>
      </c>
      <c r="I3282" s="35" t="s">
        <v>187</v>
      </c>
      <c r="J3282" s="48" t="s">
        <v>13769</v>
      </c>
      <c r="K3282" s="35">
        <v>82</v>
      </c>
      <c r="L3282" s="49" t="s">
        <v>159</v>
      </c>
      <c r="M3282" s="50" t="str">
        <f>VLOOKUP(Table6[[#This Row],[Product]],Table3[],2)</f>
        <v>Ultrathing V3</v>
      </c>
      <c r="N3282" s="50" t="str">
        <f t="shared" si="154"/>
        <v>Oct</v>
      </c>
      <c r="O3282" s="56">
        <f t="shared" si="155"/>
        <v>2022</v>
      </c>
      <c r="P3282" s="51">
        <f>VLOOKUP(Table6[[#This Row],[Product]],Table3[],3)</f>
        <v>3.39</v>
      </c>
      <c r="Q3282" s="35">
        <f>VLOOKUP(Table6[[#This Row],[Product]],Table3[],4)</f>
        <v>24</v>
      </c>
      <c r="R3282" s="35">
        <f>Table6[[#This Row],[Quantity]]*Table6[[#This Row],[Case]]</f>
        <v>1968</v>
      </c>
      <c r="S3282" s="35">
        <f>Table6[[#This Row],[Total Sales]]*Table6[[#This Row],[Cost]]</f>
        <v>6671.52</v>
      </c>
    </row>
    <row r="3283" spans="1:19" x14ac:dyDescent="0.3">
      <c r="A3283" s="54">
        <v>3368</v>
      </c>
      <c r="B3283" s="35" t="s">
        <v>2932</v>
      </c>
      <c r="C3283" s="35" t="s">
        <v>4218</v>
      </c>
      <c r="D3283" s="35" t="s">
        <v>28</v>
      </c>
      <c r="E3283" s="35" t="str">
        <f t="shared" si="153"/>
        <v>M</v>
      </c>
      <c r="F3283" s="35">
        <v>30</v>
      </c>
      <c r="G3283" s="35" t="s">
        <v>7950</v>
      </c>
      <c r="H3283" s="35" t="s">
        <v>4285</v>
      </c>
      <c r="I3283" s="35" t="s">
        <v>124</v>
      </c>
      <c r="J3283" s="48" t="s">
        <v>14245</v>
      </c>
      <c r="K3283" s="35">
        <v>35</v>
      </c>
      <c r="L3283" s="49" t="s">
        <v>159</v>
      </c>
      <c r="M3283" s="50" t="str">
        <f>VLOOKUP(Table6[[#This Row],[Product]],Table3[],2)</f>
        <v>Ultrathing V3</v>
      </c>
      <c r="N3283" s="50" t="str">
        <f t="shared" si="154"/>
        <v>Apr</v>
      </c>
      <c r="O3283" s="56">
        <f t="shared" si="155"/>
        <v>2020</v>
      </c>
      <c r="P3283" s="51">
        <f>VLOOKUP(Table6[[#This Row],[Product]],Table3[],3)</f>
        <v>3.39</v>
      </c>
      <c r="Q3283" s="35">
        <f>VLOOKUP(Table6[[#This Row],[Product]],Table3[],4)</f>
        <v>24</v>
      </c>
      <c r="R3283" s="35">
        <f>Table6[[#This Row],[Quantity]]*Table6[[#This Row],[Case]]</f>
        <v>840</v>
      </c>
      <c r="S3283" s="35">
        <f>Table6[[#This Row],[Total Sales]]*Table6[[#This Row],[Cost]]</f>
        <v>2847.6</v>
      </c>
    </row>
    <row r="3284" spans="1:19" x14ac:dyDescent="0.3">
      <c r="A3284" s="54">
        <v>3369</v>
      </c>
      <c r="B3284" s="35" t="s">
        <v>7314</v>
      </c>
      <c r="C3284" s="35" t="s">
        <v>5318</v>
      </c>
      <c r="D3284" s="35" t="s">
        <v>28</v>
      </c>
      <c r="E3284" s="35" t="str">
        <f t="shared" si="153"/>
        <v>M</v>
      </c>
      <c r="F3284" s="35">
        <v>30</v>
      </c>
      <c r="G3284" s="35" t="s">
        <v>7951</v>
      </c>
      <c r="H3284" s="35" t="s">
        <v>2169</v>
      </c>
      <c r="I3284" s="35" t="s">
        <v>32</v>
      </c>
      <c r="J3284" s="48" t="s">
        <v>13812</v>
      </c>
      <c r="K3284" s="35">
        <v>60</v>
      </c>
      <c r="L3284" s="49" t="s">
        <v>20</v>
      </c>
      <c r="M3284" s="50" t="str">
        <f>VLOOKUP(Table6[[#This Row],[Product]],Table3[],2)</f>
        <v>Hyperwotsit</v>
      </c>
      <c r="N3284" s="50" t="str">
        <f t="shared" si="154"/>
        <v>Feb</v>
      </c>
      <c r="O3284" s="56">
        <f t="shared" si="155"/>
        <v>2020</v>
      </c>
      <c r="P3284" s="51">
        <f>VLOOKUP(Table6[[#This Row],[Product]],Table3[],3)</f>
        <v>2.0099999999999998</v>
      </c>
      <c r="Q3284" s="35">
        <f>VLOOKUP(Table6[[#This Row],[Product]],Table3[],4)</f>
        <v>20</v>
      </c>
      <c r="R3284" s="35">
        <f>Table6[[#This Row],[Quantity]]*Table6[[#This Row],[Case]]</f>
        <v>1200</v>
      </c>
      <c r="S3284" s="35">
        <f>Table6[[#This Row],[Total Sales]]*Table6[[#This Row],[Cost]]</f>
        <v>2411.9999999999995</v>
      </c>
    </row>
    <row r="3285" spans="1:19" x14ac:dyDescent="0.3">
      <c r="A3285" s="54">
        <v>3370</v>
      </c>
      <c r="B3285" s="35" t="s">
        <v>7952</v>
      </c>
      <c r="C3285" s="35" t="s">
        <v>7953</v>
      </c>
      <c r="D3285" s="35" t="s">
        <v>51</v>
      </c>
      <c r="E3285" s="35" t="str">
        <f t="shared" si="153"/>
        <v>F</v>
      </c>
      <c r="F3285" s="35">
        <v>30</v>
      </c>
      <c r="G3285" s="35" t="s">
        <v>7954</v>
      </c>
      <c r="H3285" s="35" t="s">
        <v>3010</v>
      </c>
      <c r="I3285" s="35" t="s">
        <v>187</v>
      </c>
      <c r="J3285" s="48">
        <v>44688</v>
      </c>
      <c r="K3285" s="35">
        <v>72</v>
      </c>
      <c r="L3285" s="49" t="s">
        <v>33</v>
      </c>
      <c r="M3285" s="50" t="str">
        <f>VLOOKUP(Table6[[#This Row],[Product]],Table3[],2)</f>
        <v>Megawidget L</v>
      </c>
      <c r="N3285" s="50" t="str">
        <f t="shared" si="154"/>
        <v>May</v>
      </c>
      <c r="O3285" s="56">
        <f t="shared" si="155"/>
        <v>2022</v>
      </c>
      <c r="P3285" s="51">
        <f>VLOOKUP(Table6[[#This Row],[Product]],Table3[],3)</f>
        <v>1.79</v>
      </c>
      <c r="Q3285" s="35">
        <f>VLOOKUP(Table6[[#This Row],[Product]],Table3[],4)</f>
        <v>24</v>
      </c>
      <c r="R3285" s="35">
        <f>Table6[[#This Row],[Quantity]]*Table6[[#This Row],[Case]]</f>
        <v>1728</v>
      </c>
      <c r="S3285" s="35">
        <f>Table6[[#This Row],[Total Sales]]*Table6[[#This Row],[Cost]]</f>
        <v>3093.12</v>
      </c>
    </row>
    <row r="3286" spans="1:19" x14ac:dyDescent="0.3">
      <c r="A3286" s="54">
        <v>3371</v>
      </c>
      <c r="B3286" s="35" t="s">
        <v>2829</v>
      </c>
      <c r="C3286" s="35" t="s">
        <v>7955</v>
      </c>
      <c r="D3286" s="35" t="s">
        <v>28</v>
      </c>
      <c r="E3286" s="35" t="str">
        <f t="shared" si="153"/>
        <v>M</v>
      </c>
      <c r="F3286" s="35">
        <v>60</v>
      </c>
      <c r="G3286" s="35" t="s">
        <v>7956</v>
      </c>
      <c r="H3286" s="35" t="s">
        <v>5243</v>
      </c>
      <c r="I3286" s="35" t="s">
        <v>25</v>
      </c>
      <c r="J3286" s="48">
        <v>43987</v>
      </c>
      <c r="K3286" s="35">
        <v>33</v>
      </c>
      <c r="L3286" s="49" t="s">
        <v>70</v>
      </c>
      <c r="M3286" s="50" t="str">
        <f>VLOOKUP(Table6[[#This Row],[Product]],Table3[],2)</f>
        <v>Megawidget M</v>
      </c>
      <c r="N3286" s="50" t="str">
        <f t="shared" si="154"/>
        <v>Jun</v>
      </c>
      <c r="O3286" s="56">
        <f t="shared" si="155"/>
        <v>2020</v>
      </c>
      <c r="P3286" s="51">
        <f>VLOOKUP(Table6[[#This Row],[Product]],Table3[],3)</f>
        <v>1.29</v>
      </c>
      <c r="Q3286" s="35">
        <f>VLOOKUP(Table6[[#This Row],[Product]],Table3[],4)</f>
        <v>24</v>
      </c>
      <c r="R3286" s="35">
        <f>Table6[[#This Row],[Quantity]]*Table6[[#This Row],[Case]]</f>
        <v>792</v>
      </c>
      <c r="S3286" s="35">
        <f>Table6[[#This Row],[Total Sales]]*Table6[[#This Row],[Cost]]</f>
        <v>1021.6800000000001</v>
      </c>
    </row>
    <row r="3287" spans="1:19" x14ac:dyDescent="0.3">
      <c r="A3287" s="54">
        <v>3372</v>
      </c>
      <c r="B3287" s="35" t="s">
        <v>5916</v>
      </c>
      <c r="C3287" s="35" t="s">
        <v>5502</v>
      </c>
      <c r="D3287" s="35" t="s">
        <v>28</v>
      </c>
      <c r="E3287" s="35" t="str">
        <f t="shared" si="153"/>
        <v>M</v>
      </c>
      <c r="F3287" s="35">
        <v>60</v>
      </c>
      <c r="G3287" s="35" t="s">
        <v>7957</v>
      </c>
      <c r="H3287" s="35" t="s">
        <v>641</v>
      </c>
      <c r="I3287" s="35" t="s">
        <v>294</v>
      </c>
      <c r="J3287" s="48">
        <v>44688</v>
      </c>
      <c r="K3287" s="35">
        <v>60</v>
      </c>
      <c r="L3287" s="49" t="s">
        <v>70</v>
      </c>
      <c r="M3287" s="50" t="str">
        <f>VLOOKUP(Table6[[#This Row],[Product]],Table3[],2)</f>
        <v>Megawidget M</v>
      </c>
      <c r="N3287" s="50" t="str">
        <f t="shared" si="154"/>
        <v>May</v>
      </c>
      <c r="O3287" s="56">
        <f t="shared" si="155"/>
        <v>2022</v>
      </c>
      <c r="P3287" s="51">
        <f>VLOOKUP(Table6[[#This Row],[Product]],Table3[],3)</f>
        <v>1.29</v>
      </c>
      <c r="Q3287" s="35">
        <f>VLOOKUP(Table6[[#This Row],[Product]],Table3[],4)</f>
        <v>24</v>
      </c>
      <c r="R3287" s="35">
        <f>Table6[[#This Row],[Quantity]]*Table6[[#This Row],[Case]]</f>
        <v>1440</v>
      </c>
      <c r="S3287" s="35">
        <f>Table6[[#This Row],[Total Sales]]*Table6[[#This Row],[Cost]]</f>
        <v>1857.6000000000001</v>
      </c>
    </row>
    <row r="3288" spans="1:19" x14ac:dyDescent="0.3">
      <c r="A3288" s="54">
        <v>3373</v>
      </c>
      <c r="B3288" s="35" t="s">
        <v>7958</v>
      </c>
      <c r="C3288" s="35" t="s">
        <v>4813</v>
      </c>
      <c r="D3288" s="35" t="s">
        <v>28</v>
      </c>
      <c r="E3288" s="35" t="str">
        <f t="shared" si="153"/>
        <v>M</v>
      </c>
      <c r="F3288" s="35">
        <v>30</v>
      </c>
      <c r="G3288" s="35" t="s">
        <v>7959</v>
      </c>
      <c r="H3288" s="35" t="s">
        <v>4049</v>
      </c>
      <c r="I3288" s="35" t="s">
        <v>32</v>
      </c>
      <c r="J3288" s="48" t="s">
        <v>14219</v>
      </c>
      <c r="K3288" s="35">
        <v>13</v>
      </c>
      <c r="L3288" s="49" t="s">
        <v>45</v>
      </c>
      <c r="M3288" s="50" t="str">
        <f>VLOOKUP(Table6[[#This Row],[Product]],Table3[],2)</f>
        <v>Gigastuff</v>
      </c>
      <c r="N3288" s="50" t="str">
        <f t="shared" si="154"/>
        <v>Dec</v>
      </c>
      <c r="O3288" s="56">
        <f t="shared" si="155"/>
        <v>2020</v>
      </c>
      <c r="P3288" s="51">
        <f>VLOOKUP(Table6[[#This Row],[Product]],Table3[],3)</f>
        <v>1.89</v>
      </c>
      <c r="Q3288" s="35">
        <f>VLOOKUP(Table6[[#This Row],[Product]],Table3[],4)</f>
        <v>18</v>
      </c>
      <c r="R3288" s="35">
        <f>Table6[[#This Row],[Quantity]]*Table6[[#This Row],[Case]]</f>
        <v>234</v>
      </c>
      <c r="S3288" s="35">
        <f>Table6[[#This Row],[Total Sales]]*Table6[[#This Row],[Cost]]</f>
        <v>442.26</v>
      </c>
    </row>
    <row r="3289" spans="1:19" x14ac:dyDescent="0.3">
      <c r="A3289" s="54">
        <v>3374</v>
      </c>
      <c r="B3289" s="35" t="s">
        <v>7960</v>
      </c>
      <c r="C3289" s="35" t="s">
        <v>2813</v>
      </c>
      <c r="D3289" s="35" t="s">
        <v>51</v>
      </c>
      <c r="E3289" s="35" t="str">
        <f t="shared" si="153"/>
        <v>F</v>
      </c>
      <c r="F3289" s="35">
        <v>90</v>
      </c>
      <c r="G3289" s="35" t="s">
        <v>7961</v>
      </c>
      <c r="H3289" s="35" t="s">
        <v>3242</v>
      </c>
      <c r="I3289" s="35" t="s">
        <v>32</v>
      </c>
      <c r="J3289" s="48" t="s">
        <v>13850</v>
      </c>
      <c r="K3289" s="35">
        <v>64</v>
      </c>
      <c r="L3289" s="49" t="s">
        <v>80</v>
      </c>
      <c r="M3289" s="50" t="str">
        <f>VLOOKUP(Table6[[#This Row],[Product]],Table3[],2)</f>
        <v>Ultrathing V2</v>
      </c>
      <c r="N3289" s="50" t="str">
        <f t="shared" si="154"/>
        <v>Nov</v>
      </c>
      <c r="O3289" s="56">
        <f t="shared" si="155"/>
        <v>2022</v>
      </c>
      <c r="P3289" s="51">
        <f>VLOOKUP(Table6[[#This Row],[Product]],Table3[],3)</f>
        <v>2.95</v>
      </c>
      <c r="Q3289" s="35">
        <f>VLOOKUP(Table6[[#This Row],[Product]],Table3[],4)</f>
        <v>20</v>
      </c>
      <c r="R3289" s="35">
        <f>Table6[[#This Row],[Quantity]]*Table6[[#This Row],[Case]]</f>
        <v>1280</v>
      </c>
      <c r="S3289" s="35">
        <f>Table6[[#This Row],[Total Sales]]*Table6[[#This Row],[Cost]]</f>
        <v>3776</v>
      </c>
    </row>
    <row r="3290" spans="1:19" x14ac:dyDescent="0.3">
      <c r="A3290" s="54">
        <v>3375</v>
      </c>
      <c r="B3290" s="35" t="s">
        <v>343</v>
      </c>
      <c r="C3290" s="35" t="s">
        <v>7962</v>
      </c>
      <c r="D3290" s="35" t="s">
        <v>28</v>
      </c>
      <c r="E3290" s="35" t="str">
        <f t="shared" si="153"/>
        <v>M</v>
      </c>
      <c r="F3290" s="35">
        <v>30</v>
      </c>
      <c r="G3290" s="35" t="s">
        <v>7961</v>
      </c>
      <c r="H3290" s="35" t="s">
        <v>3263</v>
      </c>
      <c r="I3290" s="35" t="s">
        <v>32</v>
      </c>
      <c r="J3290" s="48">
        <v>44474</v>
      </c>
      <c r="K3290" s="35">
        <v>78</v>
      </c>
      <c r="L3290" s="49" t="s">
        <v>159</v>
      </c>
      <c r="M3290" s="50" t="str">
        <f>VLOOKUP(Table6[[#This Row],[Product]],Table3[],2)</f>
        <v>Ultrathing V3</v>
      </c>
      <c r="N3290" s="50" t="str">
        <f t="shared" si="154"/>
        <v>Oct</v>
      </c>
      <c r="O3290" s="56">
        <f t="shared" si="155"/>
        <v>2021</v>
      </c>
      <c r="P3290" s="51">
        <f>VLOOKUP(Table6[[#This Row],[Product]],Table3[],3)</f>
        <v>3.39</v>
      </c>
      <c r="Q3290" s="35">
        <f>VLOOKUP(Table6[[#This Row],[Product]],Table3[],4)</f>
        <v>24</v>
      </c>
      <c r="R3290" s="35">
        <f>Table6[[#This Row],[Quantity]]*Table6[[#This Row],[Case]]</f>
        <v>1872</v>
      </c>
      <c r="S3290" s="35">
        <f>Table6[[#This Row],[Total Sales]]*Table6[[#This Row],[Cost]]</f>
        <v>6346.08</v>
      </c>
    </row>
    <row r="3291" spans="1:19" x14ac:dyDescent="0.3">
      <c r="A3291" s="54">
        <v>3376</v>
      </c>
      <c r="B3291" s="35" t="s">
        <v>7963</v>
      </c>
      <c r="C3291" s="35" t="s">
        <v>3872</v>
      </c>
      <c r="D3291" s="35" t="s">
        <v>51</v>
      </c>
      <c r="E3291" s="35" t="str">
        <f t="shared" si="153"/>
        <v>F</v>
      </c>
      <c r="F3291" s="35">
        <v>30</v>
      </c>
      <c r="G3291" s="35" t="s">
        <v>7964</v>
      </c>
      <c r="H3291" s="35" t="s">
        <v>7965</v>
      </c>
      <c r="I3291" s="35" t="s">
        <v>38</v>
      </c>
      <c r="J3291" s="48">
        <v>44624</v>
      </c>
      <c r="K3291" s="35">
        <v>68</v>
      </c>
      <c r="L3291" s="49" t="s">
        <v>80</v>
      </c>
      <c r="M3291" s="50" t="str">
        <f>VLOOKUP(Table6[[#This Row],[Product]],Table3[],2)</f>
        <v>Ultrathing V2</v>
      </c>
      <c r="N3291" s="50" t="str">
        <f t="shared" si="154"/>
        <v>Mar</v>
      </c>
      <c r="O3291" s="56">
        <f t="shared" si="155"/>
        <v>2022</v>
      </c>
      <c r="P3291" s="51">
        <f>VLOOKUP(Table6[[#This Row],[Product]],Table3[],3)</f>
        <v>2.95</v>
      </c>
      <c r="Q3291" s="35">
        <f>VLOOKUP(Table6[[#This Row],[Product]],Table3[],4)</f>
        <v>20</v>
      </c>
      <c r="R3291" s="35">
        <f>Table6[[#This Row],[Quantity]]*Table6[[#This Row],[Case]]</f>
        <v>1360</v>
      </c>
      <c r="S3291" s="35">
        <f>Table6[[#This Row],[Total Sales]]*Table6[[#This Row],[Cost]]</f>
        <v>4012.0000000000005</v>
      </c>
    </row>
    <row r="3292" spans="1:19" x14ac:dyDescent="0.3">
      <c r="A3292" s="54">
        <v>3377</v>
      </c>
      <c r="B3292" s="35" t="s">
        <v>990</v>
      </c>
      <c r="C3292" s="35" t="s">
        <v>1317</v>
      </c>
      <c r="D3292" s="35" t="s">
        <v>28</v>
      </c>
      <c r="E3292" s="35" t="str">
        <f t="shared" si="153"/>
        <v>M</v>
      </c>
      <c r="F3292" s="35">
        <v>30</v>
      </c>
      <c r="G3292" s="35" t="s">
        <v>7966</v>
      </c>
      <c r="H3292" s="35" t="s">
        <v>1819</v>
      </c>
      <c r="I3292" s="35" t="s">
        <v>89</v>
      </c>
      <c r="J3292" s="48">
        <v>44594</v>
      </c>
      <c r="K3292" s="35">
        <v>30</v>
      </c>
      <c r="L3292" s="49" t="s">
        <v>54</v>
      </c>
      <c r="M3292" s="50" t="str">
        <f>VLOOKUP(Table6[[#This Row],[Product]],Table3[],2)</f>
        <v>Megawidget S</v>
      </c>
      <c r="N3292" s="50" t="str">
        <f t="shared" si="154"/>
        <v>Feb</v>
      </c>
      <c r="O3292" s="56">
        <f t="shared" si="155"/>
        <v>2022</v>
      </c>
      <c r="P3292" s="51">
        <f>VLOOKUP(Table6[[#This Row],[Product]],Table3[],3)</f>
        <v>0.69</v>
      </c>
      <c r="Q3292" s="35">
        <f>VLOOKUP(Table6[[#This Row],[Product]],Table3[],4)</f>
        <v>24</v>
      </c>
      <c r="R3292" s="35">
        <f>Table6[[#This Row],[Quantity]]*Table6[[#This Row],[Case]]</f>
        <v>720</v>
      </c>
      <c r="S3292" s="35">
        <f>Table6[[#This Row],[Total Sales]]*Table6[[#This Row],[Cost]]</f>
        <v>496.79999999999995</v>
      </c>
    </row>
    <row r="3293" spans="1:19" x14ac:dyDescent="0.3">
      <c r="A3293" s="54">
        <v>3378</v>
      </c>
      <c r="B3293" s="35" t="s">
        <v>7365</v>
      </c>
      <c r="C3293" s="35" t="s">
        <v>3569</v>
      </c>
      <c r="D3293" s="35" t="s">
        <v>51</v>
      </c>
      <c r="E3293" s="35" t="str">
        <f t="shared" si="153"/>
        <v>F</v>
      </c>
      <c r="F3293" s="35">
        <v>90</v>
      </c>
      <c r="G3293" s="35" t="s">
        <v>7967</v>
      </c>
      <c r="H3293" s="35" t="s">
        <v>4361</v>
      </c>
      <c r="I3293" s="35" t="s">
        <v>4362</v>
      </c>
      <c r="J3293" s="48">
        <v>43871</v>
      </c>
      <c r="K3293" s="35">
        <v>43</v>
      </c>
      <c r="L3293" s="49" t="s">
        <v>70</v>
      </c>
      <c r="M3293" s="50" t="str">
        <f>VLOOKUP(Table6[[#This Row],[Product]],Table3[],2)</f>
        <v>Megawidget M</v>
      </c>
      <c r="N3293" s="50" t="str">
        <f t="shared" si="154"/>
        <v>Feb</v>
      </c>
      <c r="O3293" s="56">
        <f t="shared" si="155"/>
        <v>2020</v>
      </c>
      <c r="P3293" s="51">
        <f>VLOOKUP(Table6[[#This Row],[Product]],Table3[],3)</f>
        <v>1.29</v>
      </c>
      <c r="Q3293" s="35">
        <f>VLOOKUP(Table6[[#This Row],[Product]],Table3[],4)</f>
        <v>24</v>
      </c>
      <c r="R3293" s="35">
        <f>Table6[[#This Row],[Quantity]]*Table6[[#This Row],[Case]]</f>
        <v>1032</v>
      </c>
      <c r="S3293" s="35">
        <f>Table6[[#This Row],[Total Sales]]*Table6[[#This Row],[Cost]]</f>
        <v>1331.28</v>
      </c>
    </row>
    <row r="3294" spans="1:19" x14ac:dyDescent="0.3">
      <c r="A3294" s="54">
        <v>3379</v>
      </c>
      <c r="B3294" s="35" t="s">
        <v>3429</v>
      </c>
      <c r="C3294" s="35" t="s">
        <v>3549</v>
      </c>
      <c r="D3294" s="35" t="s">
        <v>92</v>
      </c>
      <c r="E3294" s="35" t="str">
        <f t="shared" si="153"/>
        <v>M/F</v>
      </c>
      <c r="F3294" s="35">
        <v>30</v>
      </c>
      <c r="G3294" s="35" t="s">
        <v>7968</v>
      </c>
      <c r="H3294" s="35" t="s">
        <v>2866</v>
      </c>
      <c r="I3294" s="35" t="s">
        <v>32</v>
      </c>
      <c r="J3294" s="48">
        <v>43958</v>
      </c>
      <c r="K3294" s="35">
        <v>76</v>
      </c>
      <c r="L3294" s="49" t="s">
        <v>80</v>
      </c>
      <c r="M3294" s="50" t="str">
        <f>VLOOKUP(Table6[[#This Row],[Product]],Table3[],2)</f>
        <v>Ultrathing V2</v>
      </c>
      <c r="N3294" s="50" t="str">
        <f t="shared" si="154"/>
        <v>May</v>
      </c>
      <c r="O3294" s="56">
        <f t="shared" si="155"/>
        <v>2020</v>
      </c>
      <c r="P3294" s="51">
        <f>VLOOKUP(Table6[[#This Row],[Product]],Table3[],3)</f>
        <v>2.95</v>
      </c>
      <c r="Q3294" s="35">
        <f>VLOOKUP(Table6[[#This Row],[Product]],Table3[],4)</f>
        <v>20</v>
      </c>
      <c r="R3294" s="35">
        <f>Table6[[#This Row],[Quantity]]*Table6[[#This Row],[Case]]</f>
        <v>1520</v>
      </c>
      <c r="S3294" s="35">
        <f>Table6[[#This Row],[Total Sales]]*Table6[[#This Row],[Cost]]</f>
        <v>4484</v>
      </c>
    </row>
    <row r="3295" spans="1:19" x14ac:dyDescent="0.3">
      <c r="A3295" s="54">
        <v>3380</v>
      </c>
      <c r="B3295" s="35" t="s">
        <v>2823</v>
      </c>
      <c r="C3295" s="35" t="s">
        <v>7622</v>
      </c>
      <c r="D3295" s="35" t="s">
        <v>51</v>
      </c>
      <c r="E3295" s="35" t="str">
        <f t="shared" si="153"/>
        <v>F</v>
      </c>
      <c r="F3295" s="35">
        <v>90</v>
      </c>
      <c r="G3295" s="35" t="s">
        <v>7969</v>
      </c>
      <c r="H3295" s="35" t="s">
        <v>2678</v>
      </c>
      <c r="I3295" s="35" t="s">
        <v>32</v>
      </c>
      <c r="J3295" s="48">
        <v>44689</v>
      </c>
      <c r="K3295" s="35">
        <v>36</v>
      </c>
      <c r="L3295" s="49" t="s">
        <v>54</v>
      </c>
      <c r="M3295" s="50" t="str">
        <f>VLOOKUP(Table6[[#This Row],[Product]],Table3[],2)</f>
        <v>Megawidget S</v>
      </c>
      <c r="N3295" s="50" t="str">
        <f t="shared" si="154"/>
        <v>May</v>
      </c>
      <c r="O3295" s="56">
        <f t="shared" si="155"/>
        <v>2022</v>
      </c>
      <c r="P3295" s="51">
        <f>VLOOKUP(Table6[[#This Row],[Product]],Table3[],3)</f>
        <v>0.69</v>
      </c>
      <c r="Q3295" s="35">
        <f>VLOOKUP(Table6[[#This Row],[Product]],Table3[],4)</f>
        <v>24</v>
      </c>
      <c r="R3295" s="35">
        <f>Table6[[#This Row],[Quantity]]*Table6[[#This Row],[Case]]</f>
        <v>864</v>
      </c>
      <c r="S3295" s="35">
        <f>Table6[[#This Row],[Total Sales]]*Table6[[#This Row],[Cost]]</f>
        <v>596.16</v>
      </c>
    </row>
    <row r="3296" spans="1:19" x14ac:dyDescent="0.3">
      <c r="A3296" s="54">
        <v>3381</v>
      </c>
      <c r="B3296" s="35" t="s">
        <v>7970</v>
      </c>
      <c r="C3296" s="35" t="s">
        <v>4131</v>
      </c>
      <c r="D3296" s="35" t="s">
        <v>51</v>
      </c>
      <c r="E3296" s="35" t="str">
        <f t="shared" si="153"/>
        <v>F</v>
      </c>
      <c r="F3296" s="35">
        <v>60</v>
      </c>
      <c r="G3296" s="35" t="s">
        <v>7971</v>
      </c>
      <c r="H3296" s="35" t="s">
        <v>641</v>
      </c>
      <c r="I3296" s="35" t="s">
        <v>294</v>
      </c>
      <c r="J3296" s="48">
        <v>43863</v>
      </c>
      <c r="K3296" s="35">
        <v>31</v>
      </c>
      <c r="L3296" s="49" t="s">
        <v>39</v>
      </c>
      <c r="M3296" s="50" t="str">
        <f>VLOOKUP(Table6[[#This Row],[Product]],Table3[],2)</f>
        <v>Ultrathing V1</v>
      </c>
      <c r="N3296" s="50" t="str">
        <f t="shared" si="154"/>
        <v>Feb</v>
      </c>
      <c r="O3296" s="56">
        <f t="shared" si="155"/>
        <v>2020</v>
      </c>
      <c r="P3296" s="51">
        <f>VLOOKUP(Table6[[#This Row],[Product]],Table3[],3)</f>
        <v>1.79</v>
      </c>
      <c r="Q3296" s="35">
        <f>VLOOKUP(Table6[[#This Row],[Product]],Table3[],4)</f>
        <v>17</v>
      </c>
      <c r="R3296" s="35">
        <f>Table6[[#This Row],[Quantity]]*Table6[[#This Row],[Case]]</f>
        <v>527</v>
      </c>
      <c r="S3296" s="35">
        <f>Table6[[#This Row],[Total Sales]]*Table6[[#This Row],[Cost]]</f>
        <v>943.33</v>
      </c>
    </row>
    <row r="3297" spans="1:19" x14ac:dyDescent="0.3">
      <c r="A3297" s="54">
        <v>3382</v>
      </c>
      <c r="B3297" s="35" t="s">
        <v>7972</v>
      </c>
      <c r="C3297" s="35" t="s">
        <v>7973</v>
      </c>
      <c r="D3297" s="35" t="s">
        <v>15</v>
      </c>
      <c r="E3297" s="35" t="str">
        <f t="shared" si="153"/>
        <v>F</v>
      </c>
      <c r="F3297" s="35">
        <v>60</v>
      </c>
      <c r="G3297" s="35" t="s">
        <v>7974</v>
      </c>
      <c r="H3297" s="35" t="s">
        <v>163</v>
      </c>
      <c r="I3297" s="35" t="s">
        <v>164</v>
      </c>
      <c r="J3297" s="48" t="s">
        <v>14032</v>
      </c>
      <c r="K3297" s="35">
        <v>94</v>
      </c>
      <c r="L3297" s="49" t="s">
        <v>70</v>
      </c>
      <c r="M3297" s="50" t="str">
        <f>VLOOKUP(Table6[[#This Row],[Product]],Table3[],2)</f>
        <v>Megawidget M</v>
      </c>
      <c r="N3297" s="50" t="str">
        <f t="shared" si="154"/>
        <v>Oct</v>
      </c>
      <c r="O3297" s="56">
        <f t="shared" si="155"/>
        <v>2021</v>
      </c>
      <c r="P3297" s="51">
        <f>VLOOKUP(Table6[[#This Row],[Product]],Table3[],3)</f>
        <v>1.29</v>
      </c>
      <c r="Q3297" s="35">
        <f>VLOOKUP(Table6[[#This Row],[Product]],Table3[],4)</f>
        <v>24</v>
      </c>
      <c r="R3297" s="35">
        <f>Table6[[#This Row],[Quantity]]*Table6[[#This Row],[Case]]</f>
        <v>2256</v>
      </c>
      <c r="S3297" s="35">
        <f>Table6[[#This Row],[Total Sales]]*Table6[[#This Row],[Cost]]</f>
        <v>2910.2400000000002</v>
      </c>
    </row>
    <row r="3298" spans="1:19" x14ac:dyDescent="0.3">
      <c r="A3298" s="54">
        <v>3383</v>
      </c>
      <c r="B3298" s="35" t="s">
        <v>375</v>
      </c>
      <c r="C3298" s="35" t="s">
        <v>2276</v>
      </c>
      <c r="D3298" s="35" t="s">
        <v>28</v>
      </c>
      <c r="E3298" s="35" t="str">
        <f t="shared" si="153"/>
        <v>M</v>
      </c>
      <c r="F3298" s="35">
        <v>30</v>
      </c>
      <c r="G3298" s="35" t="s">
        <v>7975</v>
      </c>
      <c r="H3298" s="35" t="s">
        <v>1477</v>
      </c>
      <c r="I3298" s="35" t="s">
        <v>1478</v>
      </c>
      <c r="J3298" s="48">
        <v>44593</v>
      </c>
      <c r="K3298" s="35">
        <v>97</v>
      </c>
      <c r="L3298" s="49" t="s">
        <v>101</v>
      </c>
      <c r="M3298" s="50" t="str">
        <f>VLOOKUP(Table6[[#This Row],[Product]],Table3[],2)</f>
        <v>Superwossname</v>
      </c>
      <c r="N3298" s="50" t="str">
        <f t="shared" si="154"/>
        <v>Feb</v>
      </c>
      <c r="O3298" s="56">
        <f t="shared" si="155"/>
        <v>2022</v>
      </c>
      <c r="P3298" s="51">
        <f>VLOOKUP(Table6[[#This Row],[Product]],Table3[],3)</f>
        <v>3.49</v>
      </c>
      <c r="Q3298" s="35">
        <f>VLOOKUP(Table6[[#This Row],[Product]],Table3[],4)</f>
        <v>20</v>
      </c>
      <c r="R3298" s="35">
        <f>Table6[[#This Row],[Quantity]]*Table6[[#This Row],[Case]]</f>
        <v>1940</v>
      </c>
      <c r="S3298" s="35">
        <f>Table6[[#This Row],[Total Sales]]*Table6[[#This Row],[Cost]]</f>
        <v>6770.6</v>
      </c>
    </row>
    <row r="3299" spans="1:19" x14ac:dyDescent="0.3">
      <c r="A3299" s="54">
        <v>3384</v>
      </c>
      <c r="B3299" s="35" t="s">
        <v>7976</v>
      </c>
      <c r="C3299" s="35" t="s">
        <v>708</v>
      </c>
      <c r="D3299" s="35" t="s">
        <v>28</v>
      </c>
      <c r="E3299" s="35" t="str">
        <f t="shared" si="153"/>
        <v>M</v>
      </c>
      <c r="F3299" s="35">
        <v>90</v>
      </c>
      <c r="G3299" s="35" t="s">
        <v>7977</v>
      </c>
      <c r="H3299" s="35" t="s">
        <v>2479</v>
      </c>
      <c r="I3299" s="35" t="s">
        <v>1233</v>
      </c>
      <c r="J3299" s="48">
        <v>44386</v>
      </c>
      <c r="K3299" s="35">
        <v>33</v>
      </c>
      <c r="L3299" s="49" t="s">
        <v>101</v>
      </c>
      <c r="M3299" s="50" t="str">
        <f>VLOOKUP(Table6[[#This Row],[Product]],Table3[],2)</f>
        <v>Superwossname</v>
      </c>
      <c r="N3299" s="50" t="str">
        <f t="shared" si="154"/>
        <v>Jul</v>
      </c>
      <c r="O3299" s="56">
        <f t="shared" si="155"/>
        <v>2021</v>
      </c>
      <c r="P3299" s="51">
        <f>VLOOKUP(Table6[[#This Row],[Product]],Table3[],3)</f>
        <v>3.49</v>
      </c>
      <c r="Q3299" s="35">
        <f>VLOOKUP(Table6[[#This Row],[Product]],Table3[],4)</f>
        <v>20</v>
      </c>
      <c r="R3299" s="35">
        <f>Table6[[#This Row],[Quantity]]*Table6[[#This Row],[Case]]</f>
        <v>660</v>
      </c>
      <c r="S3299" s="35">
        <f>Table6[[#This Row],[Total Sales]]*Table6[[#This Row],[Cost]]</f>
        <v>2303.4</v>
      </c>
    </row>
    <row r="3300" spans="1:19" x14ac:dyDescent="0.3">
      <c r="A3300" s="54">
        <v>3385</v>
      </c>
      <c r="B3300" s="35" t="s">
        <v>7356</v>
      </c>
      <c r="C3300" s="35" t="s">
        <v>5659</v>
      </c>
      <c r="D3300" s="35" t="s">
        <v>51</v>
      </c>
      <c r="E3300" s="35" t="str">
        <f t="shared" si="153"/>
        <v>F</v>
      </c>
      <c r="F3300" s="35">
        <v>60</v>
      </c>
      <c r="G3300" s="35" t="s">
        <v>7978</v>
      </c>
      <c r="H3300" s="35" t="s">
        <v>1956</v>
      </c>
      <c r="I3300" s="35" t="s">
        <v>32</v>
      </c>
      <c r="J3300" s="48" t="s">
        <v>13976</v>
      </c>
      <c r="K3300" s="35">
        <v>16</v>
      </c>
      <c r="L3300" s="49" t="s">
        <v>33</v>
      </c>
      <c r="M3300" s="50" t="str">
        <f>VLOOKUP(Table6[[#This Row],[Product]],Table3[],2)</f>
        <v>Megawidget L</v>
      </c>
      <c r="N3300" s="50" t="str">
        <f t="shared" si="154"/>
        <v>Mar</v>
      </c>
      <c r="O3300" s="56">
        <f t="shared" si="155"/>
        <v>2022</v>
      </c>
      <c r="P3300" s="51">
        <f>VLOOKUP(Table6[[#This Row],[Product]],Table3[],3)</f>
        <v>1.79</v>
      </c>
      <c r="Q3300" s="35">
        <f>VLOOKUP(Table6[[#This Row],[Product]],Table3[],4)</f>
        <v>24</v>
      </c>
      <c r="R3300" s="35">
        <f>Table6[[#This Row],[Quantity]]*Table6[[#This Row],[Case]]</f>
        <v>384</v>
      </c>
      <c r="S3300" s="35">
        <f>Table6[[#This Row],[Total Sales]]*Table6[[#This Row],[Cost]]</f>
        <v>687.36</v>
      </c>
    </row>
    <row r="3301" spans="1:19" x14ac:dyDescent="0.3">
      <c r="A3301" s="54">
        <v>3386</v>
      </c>
      <c r="B3301" s="35" t="s">
        <v>6144</v>
      </c>
      <c r="C3301" s="35" t="s">
        <v>2970</v>
      </c>
      <c r="D3301" s="35" t="s">
        <v>28</v>
      </c>
      <c r="E3301" s="35" t="str">
        <f t="shared" si="153"/>
        <v>M</v>
      </c>
      <c r="F3301" s="35">
        <v>90</v>
      </c>
      <c r="G3301" s="35" t="s">
        <v>7979</v>
      </c>
      <c r="H3301" s="35" t="s">
        <v>5819</v>
      </c>
      <c r="I3301" s="35" t="s">
        <v>5820</v>
      </c>
      <c r="J3301" s="48">
        <v>44536</v>
      </c>
      <c r="K3301" s="35">
        <v>64</v>
      </c>
      <c r="L3301" s="49" t="s">
        <v>101</v>
      </c>
      <c r="M3301" s="50" t="str">
        <f>VLOOKUP(Table6[[#This Row],[Product]],Table3[],2)</f>
        <v>Superwossname</v>
      </c>
      <c r="N3301" s="50" t="str">
        <f t="shared" si="154"/>
        <v>Dec</v>
      </c>
      <c r="O3301" s="56">
        <f t="shared" si="155"/>
        <v>2021</v>
      </c>
      <c r="P3301" s="51">
        <f>VLOOKUP(Table6[[#This Row],[Product]],Table3[],3)</f>
        <v>3.49</v>
      </c>
      <c r="Q3301" s="35">
        <f>VLOOKUP(Table6[[#This Row],[Product]],Table3[],4)</f>
        <v>20</v>
      </c>
      <c r="R3301" s="35">
        <f>Table6[[#This Row],[Quantity]]*Table6[[#This Row],[Case]]</f>
        <v>1280</v>
      </c>
      <c r="S3301" s="35">
        <f>Table6[[#This Row],[Total Sales]]*Table6[[#This Row],[Cost]]</f>
        <v>4467.2000000000007</v>
      </c>
    </row>
    <row r="3302" spans="1:19" x14ac:dyDescent="0.3">
      <c r="A3302" s="54">
        <v>3387</v>
      </c>
      <c r="B3302" s="35" t="s">
        <v>5920</v>
      </c>
      <c r="C3302" s="35" t="s">
        <v>7980</v>
      </c>
      <c r="D3302" s="35" t="s">
        <v>28</v>
      </c>
      <c r="E3302" s="35" t="str">
        <f t="shared" si="153"/>
        <v>M</v>
      </c>
      <c r="F3302" s="35">
        <v>90</v>
      </c>
      <c r="G3302" s="35" t="s">
        <v>7981</v>
      </c>
      <c r="H3302" s="35" t="s">
        <v>881</v>
      </c>
      <c r="I3302" s="35" t="s">
        <v>178</v>
      </c>
      <c r="J3302" s="48">
        <v>44387</v>
      </c>
      <c r="K3302" s="35">
        <v>51</v>
      </c>
      <c r="L3302" s="49" t="s">
        <v>39</v>
      </c>
      <c r="M3302" s="50" t="str">
        <f>VLOOKUP(Table6[[#This Row],[Product]],Table3[],2)</f>
        <v>Ultrathing V1</v>
      </c>
      <c r="N3302" s="50" t="str">
        <f t="shared" si="154"/>
        <v>Jul</v>
      </c>
      <c r="O3302" s="56">
        <f t="shared" si="155"/>
        <v>2021</v>
      </c>
      <c r="P3302" s="51">
        <f>VLOOKUP(Table6[[#This Row],[Product]],Table3[],3)</f>
        <v>1.79</v>
      </c>
      <c r="Q3302" s="35">
        <f>VLOOKUP(Table6[[#This Row],[Product]],Table3[],4)</f>
        <v>17</v>
      </c>
      <c r="R3302" s="35">
        <f>Table6[[#This Row],[Quantity]]*Table6[[#This Row],[Case]]</f>
        <v>867</v>
      </c>
      <c r="S3302" s="35">
        <f>Table6[[#This Row],[Total Sales]]*Table6[[#This Row],[Cost]]</f>
        <v>1551.93</v>
      </c>
    </row>
    <row r="3303" spans="1:19" x14ac:dyDescent="0.3">
      <c r="A3303" s="54">
        <v>3388</v>
      </c>
      <c r="B3303" s="35" t="s">
        <v>7982</v>
      </c>
      <c r="C3303" s="35" t="s">
        <v>3089</v>
      </c>
      <c r="D3303" s="35" t="s">
        <v>15</v>
      </c>
      <c r="E3303" s="35" t="str">
        <f t="shared" si="153"/>
        <v>F</v>
      </c>
      <c r="F3303" s="35">
        <v>90</v>
      </c>
      <c r="G3303" s="35" t="s">
        <v>7983</v>
      </c>
      <c r="H3303" s="35" t="s">
        <v>917</v>
      </c>
      <c r="I3303" s="35" t="s">
        <v>32</v>
      </c>
      <c r="J3303" s="48">
        <v>44569</v>
      </c>
      <c r="K3303" s="35">
        <v>32</v>
      </c>
      <c r="L3303" s="49" t="s">
        <v>20</v>
      </c>
      <c r="M3303" s="50" t="str">
        <f>VLOOKUP(Table6[[#This Row],[Product]],Table3[],2)</f>
        <v>Hyperwotsit</v>
      </c>
      <c r="N3303" s="50" t="str">
        <f t="shared" si="154"/>
        <v>Jan</v>
      </c>
      <c r="O3303" s="56">
        <f t="shared" si="155"/>
        <v>2022</v>
      </c>
      <c r="P3303" s="51">
        <f>VLOOKUP(Table6[[#This Row],[Product]],Table3[],3)</f>
        <v>2.0099999999999998</v>
      </c>
      <c r="Q3303" s="35">
        <f>VLOOKUP(Table6[[#This Row],[Product]],Table3[],4)</f>
        <v>20</v>
      </c>
      <c r="R3303" s="35">
        <f>Table6[[#This Row],[Quantity]]*Table6[[#This Row],[Case]]</f>
        <v>640</v>
      </c>
      <c r="S3303" s="35">
        <f>Table6[[#This Row],[Total Sales]]*Table6[[#This Row],[Cost]]</f>
        <v>1286.3999999999999</v>
      </c>
    </row>
    <row r="3304" spans="1:19" x14ac:dyDescent="0.3">
      <c r="A3304" s="54">
        <v>3389</v>
      </c>
      <c r="B3304" s="35" t="s">
        <v>4318</v>
      </c>
      <c r="C3304" s="35" t="s">
        <v>1216</v>
      </c>
      <c r="D3304" s="35" t="s">
        <v>28</v>
      </c>
      <c r="E3304" s="35" t="str">
        <f t="shared" si="153"/>
        <v>M</v>
      </c>
      <c r="F3304" s="35">
        <v>30</v>
      </c>
      <c r="G3304" s="35" t="s">
        <v>7984</v>
      </c>
      <c r="H3304" s="35" t="s">
        <v>1940</v>
      </c>
      <c r="I3304" s="35" t="s">
        <v>294</v>
      </c>
      <c r="J3304" s="48">
        <v>44414</v>
      </c>
      <c r="K3304" s="35">
        <v>24</v>
      </c>
      <c r="L3304" s="49" t="s">
        <v>20</v>
      </c>
      <c r="M3304" s="50" t="str">
        <f>VLOOKUP(Table6[[#This Row],[Product]],Table3[],2)</f>
        <v>Hyperwotsit</v>
      </c>
      <c r="N3304" s="50" t="str">
        <f t="shared" si="154"/>
        <v>Aug</v>
      </c>
      <c r="O3304" s="56">
        <f t="shared" si="155"/>
        <v>2021</v>
      </c>
      <c r="P3304" s="51">
        <f>VLOOKUP(Table6[[#This Row],[Product]],Table3[],3)</f>
        <v>2.0099999999999998</v>
      </c>
      <c r="Q3304" s="35">
        <f>VLOOKUP(Table6[[#This Row],[Product]],Table3[],4)</f>
        <v>20</v>
      </c>
      <c r="R3304" s="35">
        <f>Table6[[#This Row],[Quantity]]*Table6[[#This Row],[Case]]</f>
        <v>480</v>
      </c>
      <c r="S3304" s="35">
        <f>Table6[[#This Row],[Total Sales]]*Table6[[#This Row],[Cost]]</f>
        <v>964.8</v>
      </c>
    </row>
    <row r="3305" spans="1:19" x14ac:dyDescent="0.3">
      <c r="A3305" s="54">
        <v>3390</v>
      </c>
      <c r="B3305" s="35" t="s">
        <v>7239</v>
      </c>
      <c r="C3305" s="35" t="s">
        <v>6465</v>
      </c>
      <c r="D3305" s="35" t="s">
        <v>28</v>
      </c>
      <c r="E3305" s="35" t="str">
        <f t="shared" si="153"/>
        <v>M</v>
      </c>
      <c r="F3305" s="35">
        <v>90</v>
      </c>
      <c r="G3305" s="35" t="s">
        <v>7985</v>
      </c>
      <c r="H3305" s="35" t="s">
        <v>1366</v>
      </c>
      <c r="I3305" s="35" t="s">
        <v>1367</v>
      </c>
      <c r="J3305" s="48" t="s">
        <v>14153</v>
      </c>
      <c r="K3305" s="35">
        <v>21</v>
      </c>
      <c r="L3305" s="49" t="s">
        <v>80</v>
      </c>
      <c r="M3305" s="50" t="str">
        <f>VLOOKUP(Table6[[#This Row],[Product]],Table3[],2)</f>
        <v>Ultrathing V2</v>
      </c>
      <c r="N3305" s="50" t="str">
        <f t="shared" si="154"/>
        <v>Aug</v>
      </c>
      <c r="O3305" s="56">
        <f t="shared" si="155"/>
        <v>2022</v>
      </c>
      <c r="P3305" s="51">
        <f>VLOOKUP(Table6[[#This Row],[Product]],Table3[],3)</f>
        <v>2.95</v>
      </c>
      <c r="Q3305" s="35">
        <f>VLOOKUP(Table6[[#This Row],[Product]],Table3[],4)</f>
        <v>20</v>
      </c>
      <c r="R3305" s="35">
        <f>Table6[[#This Row],[Quantity]]*Table6[[#This Row],[Case]]</f>
        <v>420</v>
      </c>
      <c r="S3305" s="35">
        <f>Table6[[#This Row],[Total Sales]]*Table6[[#This Row],[Cost]]</f>
        <v>1239</v>
      </c>
    </row>
    <row r="3306" spans="1:19" x14ac:dyDescent="0.3">
      <c r="A3306" s="54">
        <v>3391</v>
      </c>
      <c r="B3306" s="35" t="s">
        <v>7986</v>
      </c>
      <c r="C3306" s="35" t="s">
        <v>4971</v>
      </c>
      <c r="D3306" s="35" t="s">
        <v>51</v>
      </c>
      <c r="E3306" s="35" t="str">
        <f t="shared" si="153"/>
        <v>F</v>
      </c>
      <c r="F3306" s="35">
        <v>30</v>
      </c>
      <c r="G3306" s="35" t="s">
        <v>7987</v>
      </c>
      <c r="H3306" s="35" t="s">
        <v>4326</v>
      </c>
      <c r="I3306" s="35" t="s">
        <v>1078</v>
      </c>
      <c r="J3306" s="48" t="s">
        <v>13838</v>
      </c>
      <c r="K3306" s="35">
        <v>21</v>
      </c>
      <c r="L3306" s="49" t="s">
        <v>159</v>
      </c>
      <c r="M3306" s="50" t="str">
        <f>VLOOKUP(Table6[[#This Row],[Product]],Table3[],2)</f>
        <v>Ultrathing V3</v>
      </c>
      <c r="N3306" s="50" t="str">
        <f t="shared" si="154"/>
        <v>Jul</v>
      </c>
      <c r="O3306" s="56">
        <f t="shared" si="155"/>
        <v>2020</v>
      </c>
      <c r="P3306" s="51">
        <f>VLOOKUP(Table6[[#This Row],[Product]],Table3[],3)</f>
        <v>3.39</v>
      </c>
      <c r="Q3306" s="35">
        <f>VLOOKUP(Table6[[#This Row],[Product]],Table3[],4)</f>
        <v>24</v>
      </c>
      <c r="R3306" s="35">
        <f>Table6[[#This Row],[Quantity]]*Table6[[#This Row],[Case]]</f>
        <v>504</v>
      </c>
      <c r="S3306" s="35">
        <f>Table6[[#This Row],[Total Sales]]*Table6[[#This Row],[Cost]]</f>
        <v>1708.5600000000002</v>
      </c>
    </row>
    <row r="3307" spans="1:19" x14ac:dyDescent="0.3">
      <c r="A3307" s="54">
        <v>3392</v>
      </c>
      <c r="B3307" s="35" t="s">
        <v>7988</v>
      </c>
      <c r="C3307" s="35" t="s">
        <v>2905</v>
      </c>
      <c r="D3307" s="35" t="s">
        <v>28</v>
      </c>
      <c r="E3307" s="35" t="str">
        <f t="shared" si="153"/>
        <v>M</v>
      </c>
      <c r="F3307" s="35">
        <v>30</v>
      </c>
      <c r="G3307" s="35" t="s">
        <v>7989</v>
      </c>
      <c r="H3307" s="35" t="s">
        <v>3228</v>
      </c>
      <c r="I3307" s="35" t="s">
        <v>294</v>
      </c>
      <c r="J3307" s="48">
        <v>44319</v>
      </c>
      <c r="K3307" s="35">
        <v>38</v>
      </c>
      <c r="L3307" s="49" t="s">
        <v>64</v>
      </c>
      <c r="M3307" s="50" t="str">
        <f>VLOOKUP(Table6[[#This Row],[Product]],Table3[],2)</f>
        <v>Ultrathing V4</v>
      </c>
      <c r="N3307" s="50" t="str">
        <f t="shared" si="154"/>
        <v>May</v>
      </c>
      <c r="O3307" s="56">
        <f t="shared" si="155"/>
        <v>2021</v>
      </c>
      <c r="P3307" s="51">
        <f>VLOOKUP(Table6[[#This Row],[Product]],Table3[],3)</f>
        <v>3.99</v>
      </c>
      <c r="Q3307" s="35">
        <f>VLOOKUP(Table6[[#This Row],[Product]],Table3[],4)</f>
        <v>24</v>
      </c>
      <c r="R3307" s="35">
        <f>Table6[[#This Row],[Quantity]]*Table6[[#This Row],[Case]]</f>
        <v>912</v>
      </c>
      <c r="S3307" s="35">
        <f>Table6[[#This Row],[Total Sales]]*Table6[[#This Row],[Cost]]</f>
        <v>3638.88</v>
      </c>
    </row>
    <row r="3308" spans="1:19" x14ac:dyDescent="0.3">
      <c r="A3308" s="54">
        <v>3393</v>
      </c>
      <c r="B3308" s="35" t="s">
        <v>7990</v>
      </c>
      <c r="C3308" s="35" t="s">
        <v>1765</v>
      </c>
      <c r="D3308" s="35" t="s">
        <v>15</v>
      </c>
      <c r="E3308" s="35" t="str">
        <f t="shared" si="153"/>
        <v>F</v>
      </c>
      <c r="F3308" s="35">
        <v>60</v>
      </c>
      <c r="G3308" s="35" t="s">
        <v>7991</v>
      </c>
      <c r="H3308" s="35" t="s">
        <v>2759</v>
      </c>
      <c r="I3308" s="35" t="s">
        <v>32</v>
      </c>
      <c r="J3308" s="48">
        <v>44355</v>
      </c>
      <c r="K3308" s="35">
        <v>36</v>
      </c>
      <c r="L3308" s="49" t="s">
        <v>33</v>
      </c>
      <c r="M3308" s="50" t="str">
        <f>VLOOKUP(Table6[[#This Row],[Product]],Table3[],2)</f>
        <v>Megawidget L</v>
      </c>
      <c r="N3308" s="50" t="str">
        <f t="shared" si="154"/>
        <v>Jun</v>
      </c>
      <c r="O3308" s="56">
        <f t="shared" si="155"/>
        <v>2021</v>
      </c>
      <c r="P3308" s="51">
        <f>VLOOKUP(Table6[[#This Row],[Product]],Table3[],3)</f>
        <v>1.79</v>
      </c>
      <c r="Q3308" s="35">
        <f>VLOOKUP(Table6[[#This Row],[Product]],Table3[],4)</f>
        <v>24</v>
      </c>
      <c r="R3308" s="35">
        <f>Table6[[#This Row],[Quantity]]*Table6[[#This Row],[Case]]</f>
        <v>864</v>
      </c>
      <c r="S3308" s="35">
        <f>Table6[[#This Row],[Total Sales]]*Table6[[#This Row],[Cost]]</f>
        <v>1546.56</v>
      </c>
    </row>
    <row r="3309" spans="1:19" x14ac:dyDescent="0.3">
      <c r="A3309" s="54">
        <v>3394</v>
      </c>
      <c r="B3309" s="35" t="s">
        <v>7992</v>
      </c>
      <c r="C3309" s="35" t="s">
        <v>2677</v>
      </c>
      <c r="D3309" s="35" t="s">
        <v>28</v>
      </c>
      <c r="E3309" s="35" t="str">
        <f t="shared" si="153"/>
        <v>M</v>
      </c>
      <c r="F3309" s="35">
        <v>30</v>
      </c>
      <c r="G3309" s="35" t="s">
        <v>7993</v>
      </c>
      <c r="H3309" s="35" t="s">
        <v>7233</v>
      </c>
      <c r="I3309" s="35" t="s">
        <v>32</v>
      </c>
      <c r="J3309" s="48">
        <v>44389</v>
      </c>
      <c r="K3309" s="35">
        <v>12</v>
      </c>
      <c r="L3309" s="49" t="s">
        <v>45</v>
      </c>
      <c r="M3309" s="50" t="str">
        <f>VLOOKUP(Table6[[#This Row],[Product]],Table3[],2)</f>
        <v>Gigastuff</v>
      </c>
      <c r="N3309" s="50" t="str">
        <f t="shared" si="154"/>
        <v>Jul</v>
      </c>
      <c r="O3309" s="56">
        <f t="shared" si="155"/>
        <v>2021</v>
      </c>
      <c r="P3309" s="51">
        <f>VLOOKUP(Table6[[#This Row],[Product]],Table3[],3)</f>
        <v>1.89</v>
      </c>
      <c r="Q3309" s="35">
        <f>VLOOKUP(Table6[[#This Row],[Product]],Table3[],4)</f>
        <v>18</v>
      </c>
      <c r="R3309" s="35">
        <f>Table6[[#This Row],[Quantity]]*Table6[[#This Row],[Case]]</f>
        <v>216</v>
      </c>
      <c r="S3309" s="35">
        <f>Table6[[#This Row],[Total Sales]]*Table6[[#This Row],[Cost]]</f>
        <v>408.23999999999995</v>
      </c>
    </row>
    <row r="3310" spans="1:19" x14ac:dyDescent="0.3">
      <c r="A3310" s="54">
        <v>3395</v>
      </c>
      <c r="B3310" s="35" t="s">
        <v>909</v>
      </c>
      <c r="C3310" s="35" t="s">
        <v>3079</v>
      </c>
      <c r="D3310" s="35" t="s">
        <v>51</v>
      </c>
      <c r="E3310" s="35" t="str">
        <f t="shared" si="153"/>
        <v>F</v>
      </c>
      <c r="F3310" s="35">
        <v>60</v>
      </c>
      <c r="G3310" s="35" t="s">
        <v>7994</v>
      </c>
      <c r="H3310" s="35" t="s">
        <v>3215</v>
      </c>
      <c r="I3310" s="35" t="s">
        <v>32</v>
      </c>
      <c r="J3310" s="48">
        <v>44479</v>
      </c>
      <c r="K3310" s="35">
        <v>83</v>
      </c>
      <c r="L3310" s="49" t="s">
        <v>33</v>
      </c>
      <c r="M3310" s="50" t="str">
        <f>VLOOKUP(Table6[[#This Row],[Product]],Table3[],2)</f>
        <v>Megawidget L</v>
      </c>
      <c r="N3310" s="50" t="str">
        <f t="shared" si="154"/>
        <v>Oct</v>
      </c>
      <c r="O3310" s="56">
        <f t="shared" si="155"/>
        <v>2021</v>
      </c>
      <c r="P3310" s="51">
        <f>VLOOKUP(Table6[[#This Row],[Product]],Table3[],3)</f>
        <v>1.79</v>
      </c>
      <c r="Q3310" s="35">
        <f>VLOOKUP(Table6[[#This Row],[Product]],Table3[],4)</f>
        <v>24</v>
      </c>
      <c r="R3310" s="35">
        <f>Table6[[#This Row],[Quantity]]*Table6[[#This Row],[Case]]</f>
        <v>1992</v>
      </c>
      <c r="S3310" s="35">
        <f>Table6[[#This Row],[Total Sales]]*Table6[[#This Row],[Cost]]</f>
        <v>3565.6800000000003</v>
      </c>
    </row>
    <row r="3311" spans="1:19" x14ac:dyDescent="0.3">
      <c r="A3311" s="54">
        <v>3396</v>
      </c>
      <c r="B3311" s="35" t="s">
        <v>7995</v>
      </c>
      <c r="C3311" s="35" t="s">
        <v>5907</v>
      </c>
      <c r="D3311" s="35" t="s">
        <v>51</v>
      </c>
      <c r="E3311" s="35" t="str">
        <f t="shared" si="153"/>
        <v>F</v>
      </c>
      <c r="F3311" s="35">
        <v>90</v>
      </c>
      <c r="G3311" s="35" t="s">
        <v>7996</v>
      </c>
      <c r="H3311" s="35" t="s">
        <v>7997</v>
      </c>
      <c r="I3311" s="35" t="s">
        <v>645</v>
      </c>
      <c r="J3311" s="48">
        <v>44441</v>
      </c>
      <c r="K3311" s="35">
        <v>10</v>
      </c>
      <c r="L3311" s="49" t="s">
        <v>70</v>
      </c>
      <c r="M3311" s="50" t="str">
        <f>VLOOKUP(Table6[[#This Row],[Product]],Table3[],2)</f>
        <v>Megawidget M</v>
      </c>
      <c r="N3311" s="50" t="str">
        <f t="shared" si="154"/>
        <v>Sep</v>
      </c>
      <c r="O3311" s="56">
        <f t="shared" si="155"/>
        <v>2021</v>
      </c>
      <c r="P3311" s="51">
        <f>VLOOKUP(Table6[[#This Row],[Product]],Table3[],3)</f>
        <v>1.29</v>
      </c>
      <c r="Q3311" s="35">
        <f>VLOOKUP(Table6[[#This Row],[Product]],Table3[],4)</f>
        <v>24</v>
      </c>
      <c r="R3311" s="35">
        <f>Table6[[#This Row],[Quantity]]*Table6[[#This Row],[Case]]</f>
        <v>240</v>
      </c>
      <c r="S3311" s="35">
        <f>Table6[[#This Row],[Total Sales]]*Table6[[#This Row],[Cost]]</f>
        <v>309.60000000000002</v>
      </c>
    </row>
    <row r="3312" spans="1:19" x14ac:dyDescent="0.3">
      <c r="A3312" s="54">
        <v>3397</v>
      </c>
      <c r="B3312" s="35" t="s">
        <v>6889</v>
      </c>
      <c r="C3312" s="35" t="s">
        <v>1085</v>
      </c>
      <c r="D3312" s="35" t="s">
        <v>15</v>
      </c>
      <c r="E3312" s="35" t="str">
        <f t="shared" si="153"/>
        <v>F</v>
      </c>
      <c r="F3312" s="35">
        <v>60</v>
      </c>
      <c r="G3312" s="35" t="s">
        <v>7998</v>
      </c>
      <c r="H3312" s="35" t="s">
        <v>7281</v>
      </c>
      <c r="I3312" s="35" t="s">
        <v>25</v>
      </c>
      <c r="J3312" s="48" t="s">
        <v>14246</v>
      </c>
      <c r="K3312" s="35">
        <v>43</v>
      </c>
      <c r="L3312" s="49" t="s">
        <v>80</v>
      </c>
      <c r="M3312" s="50" t="str">
        <f>VLOOKUP(Table6[[#This Row],[Product]],Table3[],2)</f>
        <v>Ultrathing V2</v>
      </c>
      <c r="N3312" s="50" t="str">
        <f t="shared" si="154"/>
        <v>Sep</v>
      </c>
      <c r="O3312" s="56">
        <f t="shared" si="155"/>
        <v>2020</v>
      </c>
      <c r="P3312" s="51">
        <f>VLOOKUP(Table6[[#This Row],[Product]],Table3[],3)</f>
        <v>2.95</v>
      </c>
      <c r="Q3312" s="35">
        <f>VLOOKUP(Table6[[#This Row],[Product]],Table3[],4)</f>
        <v>20</v>
      </c>
      <c r="R3312" s="35">
        <f>Table6[[#This Row],[Quantity]]*Table6[[#This Row],[Case]]</f>
        <v>860</v>
      </c>
      <c r="S3312" s="35">
        <f>Table6[[#This Row],[Total Sales]]*Table6[[#This Row],[Cost]]</f>
        <v>2537</v>
      </c>
    </row>
    <row r="3313" spans="1:19" x14ac:dyDescent="0.3">
      <c r="A3313" s="54">
        <v>3398</v>
      </c>
      <c r="B3313" s="35" t="s">
        <v>3158</v>
      </c>
      <c r="C3313" s="35" t="s">
        <v>7423</v>
      </c>
      <c r="D3313" s="35" t="s">
        <v>28</v>
      </c>
      <c r="E3313" s="35" t="str">
        <f t="shared" si="153"/>
        <v>M</v>
      </c>
      <c r="F3313" s="35">
        <v>60</v>
      </c>
      <c r="G3313" s="35" t="s">
        <v>7999</v>
      </c>
      <c r="H3313" s="35" t="s">
        <v>8000</v>
      </c>
      <c r="I3313" s="35" t="s">
        <v>32</v>
      </c>
      <c r="J3313" s="48" t="s">
        <v>13755</v>
      </c>
      <c r="K3313" s="35">
        <v>16</v>
      </c>
      <c r="L3313" s="49" t="s">
        <v>54</v>
      </c>
      <c r="M3313" s="50" t="str">
        <f>VLOOKUP(Table6[[#This Row],[Product]],Table3[],2)</f>
        <v>Megawidget S</v>
      </c>
      <c r="N3313" s="50" t="str">
        <f t="shared" si="154"/>
        <v>Jan</v>
      </c>
      <c r="O3313" s="56">
        <f t="shared" si="155"/>
        <v>2020</v>
      </c>
      <c r="P3313" s="51">
        <f>VLOOKUP(Table6[[#This Row],[Product]],Table3[],3)</f>
        <v>0.69</v>
      </c>
      <c r="Q3313" s="35">
        <f>VLOOKUP(Table6[[#This Row],[Product]],Table3[],4)</f>
        <v>24</v>
      </c>
      <c r="R3313" s="35">
        <f>Table6[[#This Row],[Quantity]]*Table6[[#This Row],[Case]]</f>
        <v>384</v>
      </c>
      <c r="S3313" s="35">
        <f>Table6[[#This Row],[Total Sales]]*Table6[[#This Row],[Cost]]</f>
        <v>264.95999999999998</v>
      </c>
    </row>
    <row r="3314" spans="1:19" x14ac:dyDescent="0.3">
      <c r="A3314" s="54">
        <v>3399</v>
      </c>
      <c r="B3314" s="35" t="s">
        <v>2110</v>
      </c>
      <c r="C3314" s="35" t="s">
        <v>6661</v>
      </c>
      <c r="D3314" s="35" t="s">
        <v>28</v>
      </c>
      <c r="E3314" s="35" t="str">
        <f t="shared" si="153"/>
        <v>M</v>
      </c>
      <c r="F3314" s="35">
        <v>30</v>
      </c>
      <c r="G3314" s="35" t="s">
        <v>8001</v>
      </c>
      <c r="H3314" s="35" t="s">
        <v>742</v>
      </c>
      <c r="I3314" s="35" t="s">
        <v>124</v>
      </c>
      <c r="J3314" s="48">
        <v>44501</v>
      </c>
      <c r="K3314" s="35">
        <v>81</v>
      </c>
      <c r="L3314" s="49" t="s">
        <v>70</v>
      </c>
      <c r="M3314" s="50" t="str">
        <f>VLOOKUP(Table6[[#This Row],[Product]],Table3[],2)</f>
        <v>Megawidget M</v>
      </c>
      <c r="N3314" s="50" t="str">
        <f t="shared" si="154"/>
        <v>Nov</v>
      </c>
      <c r="O3314" s="56">
        <f t="shared" si="155"/>
        <v>2021</v>
      </c>
      <c r="P3314" s="51">
        <f>VLOOKUP(Table6[[#This Row],[Product]],Table3[],3)</f>
        <v>1.29</v>
      </c>
      <c r="Q3314" s="35">
        <f>VLOOKUP(Table6[[#This Row],[Product]],Table3[],4)</f>
        <v>24</v>
      </c>
      <c r="R3314" s="35">
        <f>Table6[[#This Row],[Quantity]]*Table6[[#This Row],[Case]]</f>
        <v>1944</v>
      </c>
      <c r="S3314" s="35">
        <f>Table6[[#This Row],[Total Sales]]*Table6[[#This Row],[Cost]]</f>
        <v>2507.7600000000002</v>
      </c>
    </row>
    <row r="3315" spans="1:19" x14ac:dyDescent="0.3">
      <c r="A3315" s="54">
        <v>3400</v>
      </c>
      <c r="B3315" s="35" t="s">
        <v>3318</v>
      </c>
      <c r="C3315" s="35" t="s">
        <v>5306</v>
      </c>
      <c r="D3315" s="35" t="s">
        <v>92</v>
      </c>
      <c r="E3315" s="35" t="str">
        <f t="shared" si="153"/>
        <v>M/F</v>
      </c>
      <c r="F3315" s="35">
        <v>60</v>
      </c>
      <c r="G3315" s="35" t="s">
        <v>8002</v>
      </c>
      <c r="H3315" s="35" t="s">
        <v>495</v>
      </c>
      <c r="I3315" s="35" t="s">
        <v>173</v>
      </c>
      <c r="J3315" s="48" t="s">
        <v>13633</v>
      </c>
      <c r="K3315" s="35">
        <v>28</v>
      </c>
      <c r="L3315" s="49" t="s">
        <v>39</v>
      </c>
      <c r="M3315" s="50" t="str">
        <f>VLOOKUP(Table6[[#This Row],[Product]],Table3[],2)</f>
        <v>Ultrathing V1</v>
      </c>
      <c r="N3315" s="50" t="str">
        <f t="shared" si="154"/>
        <v>Apr</v>
      </c>
      <c r="O3315" s="56">
        <f t="shared" si="155"/>
        <v>2020</v>
      </c>
      <c r="P3315" s="51">
        <f>VLOOKUP(Table6[[#This Row],[Product]],Table3[],3)</f>
        <v>1.79</v>
      </c>
      <c r="Q3315" s="35">
        <f>VLOOKUP(Table6[[#This Row],[Product]],Table3[],4)</f>
        <v>17</v>
      </c>
      <c r="R3315" s="35">
        <f>Table6[[#This Row],[Quantity]]*Table6[[#This Row],[Case]]</f>
        <v>476</v>
      </c>
      <c r="S3315" s="35">
        <f>Table6[[#This Row],[Total Sales]]*Table6[[#This Row],[Cost]]</f>
        <v>852.04</v>
      </c>
    </row>
    <row r="3316" spans="1:19" x14ac:dyDescent="0.3">
      <c r="A3316" s="54">
        <v>3401</v>
      </c>
      <c r="B3316" s="35" t="s">
        <v>8003</v>
      </c>
      <c r="C3316" s="35" t="s">
        <v>7032</v>
      </c>
      <c r="D3316" s="35" t="s">
        <v>28</v>
      </c>
      <c r="E3316" s="35" t="str">
        <f t="shared" si="153"/>
        <v>M</v>
      </c>
      <c r="F3316" s="35">
        <v>60</v>
      </c>
      <c r="G3316" s="35" t="s">
        <v>8004</v>
      </c>
      <c r="H3316" s="35" t="s">
        <v>4944</v>
      </c>
      <c r="I3316" s="35" t="s">
        <v>839</v>
      </c>
      <c r="J3316" s="48">
        <v>44601</v>
      </c>
      <c r="K3316" s="35">
        <v>86</v>
      </c>
      <c r="L3316" s="49" t="s">
        <v>64</v>
      </c>
      <c r="M3316" s="50" t="str">
        <f>VLOOKUP(Table6[[#This Row],[Product]],Table3[],2)</f>
        <v>Ultrathing V4</v>
      </c>
      <c r="N3316" s="50" t="str">
        <f t="shared" si="154"/>
        <v>Feb</v>
      </c>
      <c r="O3316" s="56">
        <f t="shared" si="155"/>
        <v>2022</v>
      </c>
      <c r="P3316" s="51">
        <f>VLOOKUP(Table6[[#This Row],[Product]],Table3[],3)</f>
        <v>3.99</v>
      </c>
      <c r="Q3316" s="35">
        <f>VLOOKUP(Table6[[#This Row],[Product]],Table3[],4)</f>
        <v>24</v>
      </c>
      <c r="R3316" s="35">
        <f>Table6[[#This Row],[Quantity]]*Table6[[#This Row],[Case]]</f>
        <v>2064</v>
      </c>
      <c r="S3316" s="35">
        <f>Table6[[#This Row],[Total Sales]]*Table6[[#This Row],[Cost]]</f>
        <v>8235.36</v>
      </c>
    </row>
    <row r="3317" spans="1:19" x14ac:dyDescent="0.3">
      <c r="A3317" s="54">
        <v>3402</v>
      </c>
      <c r="B3317" s="35" t="s">
        <v>8005</v>
      </c>
      <c r="C3317" s="35" t="s">
        <v>8006</v>
      </c>
      <c r="D3317" s="35" t="s">
        <v>51</v>
      </c>
      <c r="E3317" s="35" t="str">
        <f t="shared" si="153"/>
        <v>F</v>
      </c>
      <c r="F3317" s="35">
        <v>60</v>
      </c>
      <c r="G3317" s="35" t="s">
        <v>8007</v>
      </c>
      <c r="H3317" s="35" t="s">
        <v>3673</v>
      </c>
      <c r="I3317" s="35" t="s">
        <v>777</v>
      </c>
      <c r="J3317" s="48">
        <v>44541</v>
      </c>
      <c r="K3317" s="35">
        <v>95</v>
      </c>
      <c r="L3317" s="49" t="s">
        <v>33</v>
      </c>
      <c r="M3317" s="50" t="str">
        <f>VLOOKUP(Table6[[#This Row],[Product]],Table3[],2)</f>
        <v>Megawidget L</v>
      </c>
      <c r="N3317" s="50" t="str">
        <f t="shared" si="154"/>
        <v>Dec</v>
      </c>
      <c r="O3317" s="56">
        <f t="shared" si="155"/>
        <v>2021</v>
      </c>
      <c r="P3317" s="51">
        <f>VLOOKUP(Table6[[#This Row],[Product]],Table3[],3)</f>
        <v>1.79</v>
      </c>
      <c r="Q3317" s="35">
        <f>VLOOKUP(Table6[[#This Row],[Product]],Table3[],4)</f>
        <v>24</v>
      </c>
      <c r="R3317" s="35">
        <f>Table6[[#This Row],[Quantity]]*Table6[[#This Row],[Case]]</f>
        <v>2280</v>
      </c>
      <c r="S3317" s="35">
        <f>Table6[[#This Row],[Total Sales]]*Table6[[#This Row],[Cost]]</f>
        <v>4081.2000000000003</v>
      </c>
    </row>
    <row r="3318" spans="1:19" x14ac:dyDescent="0.3">
      <c r="A3318" s="54">
        <v>3403</v>
      </c>
      <c r="B3318" s="35" t="s">
        <v>2267</v>
      </c>
      <c r="C3318" s="35" t="s">
        <v>4695</v>
      </c>
      <c r="D3318" s="35" t="s">
        <v>28</v>
      </c>
      <c r="E3318" s="35" t="str">
        <f t="shared" si="153"/>
        <v>M</v>
      </c>
      <c r="F3318" s="35">
        <v>90</v>
      </c>
      <c r="G3318" s="35" t="s">
        <v>8007</v>
      </c>
      <c r="H3318" s="35" t="s">
        <v>6659</v>
      </c>
      <c r="I3318" s="35" t="s">
        <v>208</v>
      </c>
      <c r="J3318" s="48" t="s">
        <v>13991</v>
      </c>
      <c r="K3318" s="35">
        <v>63</v>
      </c>
      <c r="L3318" s="49" t="s">
        <v>54</v>
      </c>
      <c r="M3318" s="50" t="str">
        <f>VLOOKUP(Table6[[#This Row],[Product]],Table3[],2)</f>
        <v>Megawidget S</v>
      </c>
      <c r="N3318" s="50" t="str">
        <f t="shared" si="154"/>
        <v>Dec</v>
      </c>
      <c r="O3318" s="56">
        <f t="shared" si="155"/>
        <v>2020</v>
      </c>
      <c r="P3318" s="51">
        <f>VLOOKUP(Table6[[#This Row],[Product]],Table3[],3)</f>
        <v>0.69</v>
      </c>
      <c r="Q3318" s="35">
        <f>VLOOKUP(Table6[[#This Row],[Product]],Table3[],4)</f>
        <v>24</v>
      </c>
      <c r="R3318" s="35">
        <f>Table6[[#This Row],[Quantity]]*Table6[[#This Row],[Case]]</f>
        <v>1512</v>
      </c>
      <c r="S3318" s="35">
        <f>Table6[[#This Row],[Total Sales]]*Table6[[#This Row],[Cost]]</f>
        <v>1043.28</v>
      </c>
    </row>
    <row r="3319" spans="1:19" x14ac:dyDescent="0.3">
      <c r="A3319" s="54">
        <v>3404</v>
      </c>
      <c r="B3319" s="35" t="s">
        <v>8008</v>
      </c>
      <c r="C3319" s="35" t="s">
        <v>1793</v>
      </c>
      <c r="D3319" s="35" t="s">
        <v>28</v>
      </c>
      <c r="E3319" s="35" t="str">
        <f t="shared" si="153"/>
        <v>M</v>
      </c>
      <c r="F3319" s="35">
        <v>90</v>
      </c>
      <c r="G3319" s="35" t="s">
        <v>8009</v>
      </c>
      <c r="H3319" s="35" t="s">
        <v>1018</v>
      </c>
      <c r="I3319" s="35" t="s">
        <v>294</v>
      </c>
      <c r="J3319" s="48">
        <v>44841</v>
      </c>
      <c r="K3319" s="35">
        <v>55</v>
      </c>
      <c r="L3319" s="49" t="s">
        <v>70</v>
      </c>
      <c r="M3319" s="50" t="str">
        <f>VLOOKUP(Table6[[#This Row],[Product]],Table3[],2)</f>
        <v>Megawidget M</v>
      </c>
      <c r="N3319" s="50" t="str">
        <f t="shared" si="154"/>
        <v>Oct</v>
      </c>
      <c r="O3319" s="56">
        <f t="shared" si="155"/>
        <v>2022</v>
      </c>
      <c r="P3319" s="51">
        <f>VLOOKUP(Table6[[#This Row],[Product]],Table3[],3)</f>
        <v>1.29</v>
      </c>
      <c r="Q3319" s="35">
        <f>VLOOKUP(Table6[[#This Row],[Product]],Table3[],4)</f>
        <v>24</v>
      </c>
      <c r="R3319" s="35">
        <f>Table6[[#This Row],[Quantity]]*Table6[[#This Row],[Case]]</f>
        <v>1320</v>
      </c>
      <c r="S3319" s="35">
        <f>Table6[[#This Row],[Total Sales]]*Table6[[#This Row],[Cost]]</f>
        <v>1702.8</v>
      </c>
    </row>
    <row r="3320" spans="1:19" x14ac:dyDescent="0.3">
      <c r="A3320" s="54">
        <v>3405</v>
      </c>
      <c r="B3320" s="35" t="s">
        <v>1424</v>
      </c>
      <c r="C3320" s="35" t="s">
        <v>6657</v>
      </c>
      <c r="D3320" s="35" t="s">
        <v>28</v>
      </c>
      <c r="E3320" s="35" t="str">
        <f t="shared" si="153"/>
        <v>M</v>
      </c>
      <c r="F3320" s="35">
        <v>90</v>
      </c>
      <c r="G3320" s="35" t="s">
        <v>8010</v>
      </c>
      <c r="H3320" s="35" t="s">
        <v>346</v>
      </c>
      <c r="I3320" s="35" t="s">
        <v>32</v>
      </c>
      <c r="J3320" s="48" t="s">
        <v>14074</v>
      </c>
      <c r="K3320" s="35">
        <v>12</v>
      </c>
      <c r="L3320" s="49" t="s">
        <v>101</v>
      </c>
      <c r="M3320" s="50" t="str">
        <f>VLOOKUP(Table6[[#This Row],[Product]],Table3[],2)</f>
        <v>Superwossname</v>
      </c>
      <c r="N3320" s="50" t="str">
        <f t="shared" si="154"/>
        <v>Jun</v>
      </c>
      <c r="O3320" s="56">
        <f t="shared" si="155"/>
        <v>2020</v>
      </c>
      <c r="P3320" s="51">
        <f>VLOOKUP(Table6[[#This Row],[Product]],Table3[],3)</f>
        <v>3.49</v>
      </c>
      <c r="Q3320" s="35">
        <f>VLOOKUP(Table6[[#This Row],[Product]],Table3[],4)</f>
        <v>20</v>
      </c>
      <c r="R3320" s="35">
        <f>Table6[[#This Row],[Quantity]]*Table6[[#This Row],[Case]]</f>
        <v>240</v>
      </c>
      <c r="S3320" s="35">
        <f>Table6[[#This Row],[Total Sales]]*Table6[[#This Row],[Cost]]</f>
        <v>837.6</v>
      </c>
    </row>
    <row r="3321" spans="1:19" x14ac:dyDescent="0.3">
      <c r="A3321" s="54">
        <v>3406</v>
      </c>
      <c r="B3321" s="35" t="s">
        <v>8011</v>
      </c>
      <c r="C3321" s="35" t="s">
        <v>2509</v>
      </c>
      <c r="D3321" s="35" t="s">
        <v>15</v>
      </c>
      <c r="E3321" s="35" t="str">
        <f t="shared" si="153"/>
        <v>F</v>
      </c>
      <c r="F3321" s="35">
        <v>60</v>
      </c>
      <c r="G3321" s="35" t="s">
        <v>13536</v>
      </c>
      <c r="H3321" s="35" t="s">
        <v>1206</v>
      </c>
      <c r="I3321" s="35" t="s">
        <v>294</v>
      </c>
      <c r="J3321" s="48">
        <v>44289</v>
      </c>
      <c r="K3321" s="35">
        <v>29</v>
      </c>
      <c r="L3321" s="49" t="s">
        <v>54</v>
      </c>
      <c r="M3321" s="50" t="str">
        <f>VLOOKUP(Table6[[#This Row],[Product]],Table3[],2)</f>
        <v>Megawidget S</v>
      </c>
      <c r="N3321" s="50" t="str">
        <f t="shared" si="154"/>
        <v>Apr</v>
      </c>
      <c r="O3321" s="56">
        <f t="shared" si="155"/>
        <v>2021</v>
      </c>
      <c r="P3321" s="51">
        <f>VLOOKUP(Table6[[#This Row],[Product]],Table3[],3)</f>
        <v>0.69</v>
      </c>
      <c r="Q3321" s="35">
        <f>VLOOKUP(Table6[[#This Row],[Product]],Table3[],4)</f>
        <v>24</v>
      </c>
      <c r="R3321" s="35">
        <f>Table6[[#This Row],[Quantity]]*Table6[[#This Row],[Case]]</f>
        <v>696</v>
      </c>
      <c r="S3321" s="35">
        <f>Table6[[#This Row],[Total Sales]]*Table6[[#This Row],[Cost]]</f>
        <v>480.23999999999995</v>
      </c>
    </row>
    <row r="3322" spans="1:19" x14ac:dyDescent="0.3">
      <c r="A3322" s="54">
        <v>3407</v>
      </c>
      <c r="B3322" s="35" t="s">
        <v>8013</v>
      </c>
      <c r="C3322" s="35" t="s">
        <v>556</v>
      </c>
      <c r="D3322" s="35" t="s">
        <v>15</v>
      </c>
      <c r="E3322" s="35" t="str">
        <f t="shared" si="153"/>
        <v>F</v>
      </c>
      <c r="F3322" s="35">
        <v>90</v>
      </c>
      <c r="G3322" s="35" t="s">
        <v>8014</v>
      </c>
      <c r="H3322" s="35" t="s">
        <v>1306</v>
      </c>
      <c r="I3322" s="35" t="s">
        <v>32</v>
      </c>
      <c r="J3322" s="48">
        <v>43831</v>
      </c>
      <c r="K3322" s="35">
        <v>11</v>
      </c>
      <c r="L3322" s="49" t="s">
        <v>101</v>
      </c>
      <c r="M3322" s="50" t="str">
        <f>VLOOKUP(Table6[[#This Row],[Product]],Table3[],2)</f>
        <v>Superwossname</v>
      </c>
      <c r="N3322" s="50" t="str">
        <f t="shared" si="154"/>
        <v>Jan</v>
      </c>
      <c r="O3322" s="56">
        <f t="shared" si="155"/>
        <v>2020</v>
      </c>
      <c r="P3322" s="51">
        <f>VLOOKUP(Table6[[#This Row],[Product]],Table3[],3)</f>
        <v>3.49</v>
      </c>
      <c r="Q3322" s="35">
        <f>VLOOKUP(Table6[[#This Row],[Product]],Table3[],4)</f>
        <v>20</v>
      </c>
      <c r="R3322" s="35">
        <f>Table6[[#This Row],[Quantity]]*Table6[[#This Row],[Case]]</f>
        <v>220</v>
      </c>
      <c r="S3322" s="35">
        <f>Table6[[#This Row],[Total Sales]]*Table6[[#This Row],[Cost]]</f>
        <v>767.80000000000007</v>
      </c>
    </row>
    <row r="3323" spans="1:19" x14ac:dyDescent="0.3">
      <c r="A3323" s="54">
        <v>3408</v>
      </c>
      <c r="B3323" s="35" t="s">
        <v>323</v>
      </c>
      <c r="C3323" s="35" t="s">
        <v>3077</v>
      </c>
      <c r="D3323" s="35" t="s">
        <v>28</v>
      </c>
      <c r="E3323" s="35" t="str">
        <f t="shared" si="153"/>
        <v>M</v>
      </c>
      <c r="F3323" s="35">
        <v>30</v>
      </c>
      <c r="G3323" s="35" t="s">
        <v>8015</v>
      </c>
      <c r="H3323" s="35" t="s">
        <v>7140</v>
      </c>
      <c r="I3323" s="35" t="s">
        <v>294</v>
      </c>
      <c r="J3323" s="48" t="s">
        <v>14217</v>
      </c>
      <c r="K3323" s="35">
        <v>48</v>
      </c>
      <c r="L3323" s="49" t="s">
        <v>20</v>
      </c>
      <c r="M3323" s="50" t="str">
        <f>VLOOKUP(Table6[[#This Row],[Product]],Table3[],2)</f>
        <v>Hyperwotsit</v>
      </c>
      <c r="N3323" s="50" t="str">
        <f t="shared" si="154"/>
        <v>Feb</v>
      </c>
      <c r="O3323" s="56">
        <f t="shared" si="155"/>
        <v>2022</v>
      </c>
      <c r="P3323" s="51">
        <f>VLOOKUP(Table6[[#This Row],[Product]],Table3[],3)</f>
        <v>2.0099999999999998</v>
      </c>
      <c r="Q3323" s="35">
        <f>VLOOKUP(Table6[[#This Row],[Product]],Table3[],4)</f>
        <v>20</v>
      </c>
      <c r="R3323" s="35">
        <f>Table6[[#This Row],[Quantity]]*Table6[[#This Row],[Case]]</f>
        <v>960</v>
      </c>
      <c r="S3323" s="35">
        <f>Table6[[#This Row],[Total Sales]]*Table6[[#This Row],[Cost]]</f>
        <v>1929.6</v>
      </c>
    </row>
    <row r="3324" spans="1:19" x14ac:dyDescent="0.3">
      <c r="A3324" s="54">
        <v>3409</v>
      </c>
      <c r="B3324" s="35" t="s">
        <v>5266</v>
      </c>
      <c r="C3324" s="35" t="s">
        <v>5772</v>
      </c>
      <c r="D3324" s="35" t="s">
        <v>51</v>
      </c>
      <c r="E3324" s="35" t="str">
        <f t="shared" si="153"/>
        <v>F</v>
      </c>
      <c r="F3324" s="35">
        <v>30</v>
      </c>
      <c r="G3324" s="35" t="s">
        <v>8016</v>
      </c>
      <c r="H3324" s="35" t="s">
        <v>1099</v>
      </c>
      <c r="I3324" s="35" t="s">
        <v>25</v>
      </c>
      <c r="J3324" s="48" t="s">
        <v>13763</v>
      </c>
      <c r="K3324" s="35">
        <v>85</v>
      </c>
      <c r="L3324" s="49" t="s">
        <v>70</v>
      </c>
      <c r="M3324" s="50" t="str">
        <f>VLOOKUP(Table6[[#This Row],[Product]],Table3[],2)</f>
        <v>Megawidget M</v>
      </c>
      <c r="N3324" s="50" t="str">
        <f t="shared" si="154"/>
        <v>Jun</v>
      </c>
      <c r="O3324" s="56">
        <f t="shared" si="155"/>
        <v>2021</v>
      </c>
      <c r="P3324" s="51">
        <f>VLOOKUP(Table6[[#This Row],[Product]],Table3[],3)</f>
        <v>1.29</v>
      </c>
      <c r="Q3324" s="35">
        <f>VLOOKUP(Table6[[#This Row],[Product]],Table3[],4)</f>
        <v>24</v>
      </c>
      <c r="R3324" s="35">
        <f>Table6[[#This Row],[Quantity]]*Table6[[#This Row],[Case]]</f>
        <v>2040</v>
      </c>
      <c r="S3324" s="35">
        <f>Table6[[#This Row],[Total Sales]]*Table6[[#This Row],[Cost]]</f>
        <v>2631.6</v>
      </c>
    </row>
    <row r="3325" spans="1:19" x14ac:dyDescent="0.3">
      <c r="A3325" s="54">
        <v>3410</v>
      </c>
      <c r="B3325" s="35" t="s">
        <v>7037</v>
      </c>
      <c r="C3325" s="35" t="s">
        <v>4416</v>
      </c>
      <c r="D3325" s="35" t="s">
        <v>28</v>
      </c>
      <c r="E3325" s="35" t="str">
        <f t="shared" si="153"/>
        <v>M</v>
      </c>
      <c r="F3325" s="35">
        <v>30</v>
      </c>
      <c r="G3325" s="35" t="s">
        <v>8017</v>
      </c>
      <c r="H3325" s="35" t="s">
        <v>793</v>
      </c>
      <c r="I3325" s="35" t="s">
        <v>178</v>
      </c>
      <c r="J3325" s="48">
        <v>43990</v>
      </c>
      <c r="K3325" s="35">
        <v>21</v>
      </c>
      <c r="L3325" s="49" t="s">
        <v>80</v>
      </c>
      <c r="M3325" s="50" t="str">
        <f>VLOOKUP(Table6[[#This Row],[Product]],Table3[],2)</f>
        <v>Ultrathing V2</v>
      </c>
      <c r="N3325" s="50" t="str">
        <f t="shared" si="154"/>
        <v>Jun</v>
      </c>
      <c r="O3325" s="56">
        <f t="shared" si="155"/>
        <v>2020</v>
      </c>
      <c r="P3325" s="51">
        <f>VLOOKUP(Table6[[#This Row],[Product]],Table3[],3)</f>
        <v>2.95</v>
      </c>
      <c r="Q3325" s="35">
        <f>VLOOKUP(Table6[[#This Row],[Product]],Table3[],4)</f>
        <v>20</v>
      </c>
      <c r="R3325" s="35">
        <f>Table6[[#This Row],[Quantity]]*Table6[[#This Row],[Case]]</f>
        <v>420</v>
      </c>
      <c r="S3325" s="35">
        <f>Table6[[#This Row],[Total Sales]]*Table6[[#This Row],[Cost]]</f>
        <v>1239</v>
      </c>
    </row>
    <row r="3326" spans="1:19" x14ac:dyDescent="0.3">
      <c r="A3326" s="54">
        <v>3411</v>
      </c>
      <c r="B3326" s="35" t="s">
        <v>3512</v>
      </c>
      <c r="C3326" s="35" t="s">
        <v>7043</v>
      </c>
      <c r="D3326" s="35" t="s">
        <v>51</v>
      </c>
      <c r="E3326" s="35" t="str">
        <f t="shared" si="153"/>
        <v>F</v>
      </c>
      <c r="F3326" s="35">
        <v>30</v>
      </c>
      <c r="G3326" s="35" t="s">
        <v>8018</v>
      </c>
      <c r="H3326" s="35" t="s">
        <v>8019</v>
      </c>
      <c r="I3326" s="35" t="s">
        <v>32</v>
      </c>
      <c r="J3326" s="48">
        <v>44747</v>
      </c>
      <c r="K3326" s="35">
        <v>79</v>
      </c>
      <c r="L3326" s="49" t="s">
        <v>101</v>
      </c>
      <c r="M3326" s="50" t="str">
        <f>VLOOKUP(Table6[[#This Row],[Product]],Table3[],2)</f>
        <v>Superwossname</v>
      </c>
      <c r="N3326" s="50" t="str">
        <f t="shared" si="154"/>
        <v>Jul</v>
      </c>
      <c r="O3326" s="56">
        <f t="shared" si="155"/>
        <v>2022</v>
      </c>
      <c r="P3326" s="51">
        <f>VLOOKUP(Table6[[#This Row],[Product]],Table3[],3)</f>
        <v>3.49</v>
      </c>
      <c r="Q3326" s="35">
        <f>VLOOKUP(Table6[[#This Row],[Product]],Table3[],4)</f>
        <v>20</v>
      </c>
      <c r="R3326" s="35">
        <f>Table6[[#This Row],[Quantity]]*Table6[[#This Row],[Case]]</f>
        <v>1580</v>
      </c>
      <c r="S3326" s="35">
        <f>Table6[[#This Row],[Total Sales]]*Table6[[#This Row],[Cost]]</f>
        <v>5514.2000000000007</v>
      </c>
    </row>
    <row r="3327" spans="1:19" x14ac:dyDescent="0.3">
      <c r="A3327" s="54">
        <v>3412</v>
      </c>
      <c r="B3327" s="35" t="s">
        <v>8020</v>
      </c>
      <c r="C3327" s="35" t="s">
        <v>5215</v>
      </c>
      <c r="D3327" s="35" t="s">
        <v>15</v>
      </c>
      <c r="E3327" s="35" t="str">
        <f t="shared" si="153"/>
        <v>F</v>
      </c>
      <c r="F3327" s="35">
        <v>90</v>
      </c>
      <c r="G3327" s="35" t="s">
        <v>8021</v>
      </c>
      <c r="H3327" s="35" t="s">
        <v>8022</v>
      </c>
      <c r="I3327" s="35" t="s">
        <v>294</v>
      </c>
      <c r="J3327" s="48">
        <v>44257</v>
      </c>
      <c r="K3327" s="35">
        <v>49</v>
      </c>
      <c r="L3327" s="49" t="s">
        <v>45</v>
      </c>
      <c r="M3327" s="50" t="str">
        <f>VLOOKUP(Table6[[#This Row],[Product]],Table3[],2)</f>
        <v>Gigastuff</v>
      </c>
      <c r="N3327" s="50" t="str">
        <f t="shared" si="154"/>
        <v>Mar</v>
      </c>
      <c r="O3327" s="56">
        <f t="shared" si="155"/>
        <v>2021</v>
      </c>
      <c r="P3327" s="51">
        <f>VLOOKUP(Table6[[#This Row],[Product]],Table3[],3)</f>
        <v>1.89</v>
      </c>
      <c r="Q3327" s="35">
        <f>VLOOKUP(Table6[[#This Row],[Product]],Table3[],4)</f>
        <v>18</v>
      </c>
      <c r="R3327" s="35">
        <f>Table6[[#This Row],[Quantity]]*Table6[[#This Row],[Case]]</f>
        <v>882</v>
      </c>
      <c r="S3327" s="35">
        <f>Table6[[#This Row],[Total Sales]]*Table6[[#This Row],[Cost]]</f>
        <v>1666.98</v>
      </c>
    </row>
    <row r="3328" spans="1:19" x14ac:dyDescent="0.3">
      <c r="A3328" s="54">
        <v>3413</v>
      </c>
      <c r="B3328" s="35" t="s">
        <v>8023</v>
      </c>
      <c r="C3328" s="35" t="s">
        <v>5306</v>
      </c>
      <c r="D3328" s="35" t="s">
        <v>15</v>
      </c>
      <c r="E3328" s="35" t="str">
        <f t="shared" si="153"/>
        <v>F</v>
      </c>
      <c r="F3328" s="35">
        <v>90</v>
      </c>
      <c r="G3328" s="35" t="s">
        <v>8024</v>
      </c>
      <c r="H3328" s="35" t="s">
        <v>4046</v>
      </c>
      <c r="I3328" s="35" t="s">
        <v>173</v>
      </c>
      <c r="J3328" s="48" t="s">
        <v>13700</v>
      </c>
      <c r="K3328" s="35">
        <v>2</v>
      </c>
      <c r="L3328" s="49" t="s">
        <v>70</v>
      </c>
      <c r="M3328" s="50" t="str">
        <f>VLOOKUP(Table6[[#This Row],[Product]],Table3[],2)</f>
        <v>Megawidget M</v>
      </c>
      <c r="N3328" s="50" t="str">
        <f t="shared" si="154"/>
        <v>Feb</v>
      </c>
      <c r="O3328" s="56">
        <f t="shared" si="155"/>
        <v>2020</v>
      </c>
      <c r="P3328" s="51">
        <f>VLOOKUP(Table6[[#This Row],[Product]],Table3[],3)</f>
        <v>1.29</v>
      </c>
      <c r="Q3328" s="35">
        <f>VLOOKUP(Table6[[#This Row],[Product]],Table3[],4)</f>
        <v>24</v>
      </c>
      <c r="R3328" s="35">
        <f>Table6[[#This Row],[Quantity]]*Table6[[#This Row],[Case]]</f>
        <v>48</v>
      </c>
      <c r="S3328" s="35">
        <f>Table6[[#This Row],[Total Sales]]*Table6[[#This Row],[Cost]]</f>
        <v>61.92</v>
      </c>
    </row>
    <row r="3329" spans="1:19" x14ac:dyDescent="0.3">
      <c r="A3329" s="54">
        <v>3414</v>
      </c>
      <c r="B3329" s="35" t="s">
        <v>2377</v>
      </c>
      <c r="C3329" s="35" t="s">
        <v>3162</v>
      </c>
      <c r="D3329" s="35" t="s">
        <v>117</v>
      </c>
      <c r="E3329" s="35" t="str">
        <f t="shared" si="153"/>
        <v>M/F</v>
      </c>
      <c r="F3329" s="35">
        <v>90</v>
      </c>
      <c r="G3329" s="35" t="s">
        <v>8025</v>
      </c>
      <c r="H3329" s="35" t="s">
        <v>2890</v>
      </c>
      <c r="I3329" s="35" t="s">
        <v>32</v>
      </c>
      <c r="J3329" s="48" t="s">
        <v>13697</v>
      </c>
      <c r="K3329" s="35">
        <v>80</v>
      </c>
      <c r="L3329" s="49" t="s">
        <v>70</v>
      </c>
      <c r="M3329" s="50" t="str">
        <f>VLOOKUP(Table6[[#This Row],[Product]],Table3[],2)</f>
        <v>Megawidget M</v>
      </c>
      <c r="N3329" s="50" t="str">
        <f t="shared" si="154"/>
        <v>Apr</v>
      </c>
      <c r="O3329" s="56">
        <f t="shared" si="155"/>
        <v>2022</v>
      </c>
      <c r="P3329" s="51">
        <f>VLOOKUP(Table6[[#This Row],[Product]],Table3[],3)</f>
        <v>1.29</v>
      </c>
      <c r="Q3329" s="35">
        <f>VLOOKUP(Table6[[#This Row],[Product]],Table3[],4)</f>
        <v>24</v>
      </c>
      <c r="R3329" s="35">
        <f>Table6[[#This Row],[Quantity]]*Table6[[#This Row],[Case]]</f>
        <v>1920</v>
      </c>
      <c r="S3329" s="35">
        <f>Table6[[#This Row],[Total Sales]]*Table6[[#This Row],[Cost]]</f>
        <v>2476.8000000000002</v>
      </c>
    </row>
    <row r="3330" spans="1:19" x14ac:dyDescent="0.3">
      <c r="A3330" s="54">
        <v>3415</v>
      </c>
      <c r="B3330" s="35" t="s">
        <v>4395</v>
      </c>
      <c r="C3330" s="35" t="s">
        <v>8026</v>
      </c>
      <c r="D3330" s="35" t="s">
        <v>28</v>
      </c>
      <c r="E3330" s="35" t="str">
        <f t="shared" si="153"/>
        <v>M</v>
      </c>
      <c r="F3330" s="35">
        <v>30</v>
      </c>
      <c r="G3330" s="35" t="s">
        <v>8027</v>
      </c>
      <c r="H3330" s="35" t="s">
        <v>8028</v>
      </c>
      <c r="I3330" s="35" t="s">
        <v>294</v>
      </c>
      <c r="J3330" s="48" t="s">
        <v>14193</v>
      </c>
      <c r="K3330" s="35">
        <v>69</v>
      </c>
      <c r="L3330" s="49" t="s">
        <v>70</v>
      </c>
      <c r="M3330" s="50" t="str">
        <f>VLOOKUP(Table6[[#This Row],[Product]],Table3[],2)</f>
        <v>Megawidget M</v>
      </c>
      <c r="N3330" s="50" t="str">
        <f t="shared" si="154"/>
        <v>Mar</v>
      </c>
      <c r="O3330" s="56">
        <f t="shared" si="155"/>
        <v>2020</v>
      </c>
      <c r="P3330" s="51">
        <f>VLOOKUP(Table6[[#This Row],[Product]],Table3[],3)</f>
        <v>1.29</v>
      </c>
      <c r="Q3330" s="35">
        <f>VLOOKUP(Table6[[#This Row],[Product]],Table3[],4)</f>
        <v>24</v>
      </c>
      <c r="R3330" s="35">
        <f>Table6[[#This Row],[Quantity]]*Table6[[#This Row],[Case]]</f>
        <v>1656</v>
      </c>
      <c r="S3330" s="35">
        <f>Table6[[#This Row],[Total Sales]]*Table6[[#This Row],[Cost]]</f>
        <v>2136.2400000000002</v>
      </c>
    </row>
    <row r="3331" spans="1:19" x14ac:dyDescent="0.3">
      <c r="A3331" s="54">
        <v>3416</v>
      </c>
      <c r="B3331" s="35" t="s">
        <v>430</v>
      </c>
      <c r="C3331" s="35" t="s">
        <v>644</v>
      </c>
      <c r="D3331" s="35" t="s">
        <v>28</v>
      </c>
      <c r="E3331" s="35" t="str">
        <f t="shared" ref="E3331:E3394" si="156">IF(OR(D3331="Mrs", D3331="Miss", D3331="Ms"), "F", IF(OR(D3331="Mr"), "M", IF(OR(D3331="Dr", D3331="Prof", D3331="Rev"), "M/F", "")))</f>
        <v>M</v>
      </c>
      <c r="F3331" s="35">
        <v>30</v>
      </c>
      <c r="G3331" s="35" t="s">
        <v>8029</v>
      </c>
      <c r="H3331" s="35" t="s">
        <v>8030</v>
      </c>
      <c r="I3331" s="35" t="s">
        <v>32</v>
      </c>
      <c r="J3331" s="48">
        <v>44292</v>
      </c>
      <c r="K3331" s="35">
        <v>78</v>
      </c>
      <c r="L3331" s="49" t="s">
        <v>101</v>
      </c>
      <c r="M3331" s="50" t="str">
        <f>VLOOKUP(Table6[[#This Row],[Product]],Table3[],2)</f>
        <v>Superwossname</v>
      </c>
      <c r="N3331" s="50" t="str">
        <f t="shared" ref="N3331:N3394" si="157">TEXT(J3331,"mmm")</f>
        <v>Apr</v>
      </c>
      <c r="O3331" s="56">
        <f t="shared" ref="O3331:O3394" si="158">YEAR(J3331)</f>
        <v>2021</v>
      </c>
      <c r="P3331" s="51">
        <f>VLOOKUP(Table6[[#This Row],[Product]],Table3[],3)</f>
        <v>3.49</v>
      </c>
      <c r="Q3331" s="35">
        <f>VLOOKUP(Table6[[#This Row],[Product]],Table3[],4)</f>
        <v>20</v>
      </c>
      <c r="R3331" s="35">
        <f>Table6[[#This Row],[Quantity]]*Table6[[#This Row],[Case]]</f>
        <v>1560</v>
      </c>
      <c r="S3331" s="35">
        <f>Table6[[#This Row],[Total Sales]]*Table6[[#This Row],[Cost]]</f>
        <v>5444.4000000000005</v>
      </c>
    </row>
    <row r="3332" spans="1:19" x14ac:dyDescent="0.3">
      <c r="A3332" s="54">
        <v>3417</v>
      </c>
      <c r="B3332" s="35" t="s">
        <v>8031</v>
      </c>
      <c r="C3332" s="35" t="s">
        <v>6003</v>
      </c>
      <c r="D3332" s="35" t="s">
        <v>15</v>
      </c>
      <c r="E3332" s="35" t="str">
        <f t="shared" si="156"/>
        <v>F</v>
      </c>
      <c r="F3332" s="35">
        <v>60</v>
      </c>
      <c r="G3332" s="35" t="s">
        <v>8032</v>
      </c>
      <c r="H3332" s="35" t="s">
        <v>8033</v>
      </c>
      <c r="I3332" s="35" t="s">
        <v>32</v>
      </c>
      <c r="J3332" s="48" t="s">
        <v>13700</v>
      </c>
      <c r="K3332" s="35">
        <v>76</v>
      </c>
      <c r="L3332" s="49" t="s">
        <v>54</v>
      </c>
      <c r="M3332" s="50" t="str">
        <f>VLOOKUP(Table6[[#This Row],[Product]],Table3[],2)</f>
        <v>Megawidget S</v>
      </c>
      <c r="N3332" s="50" t="str">
        <f t="shared" si="157"/>
        <v>Feb</v>
      </c>
      <c r="O3332" s="56">
        <f t="shared" si="158"/>
        <v>2020</v>
      </c>
      <c r="P3332" s="51">
        <f>VLOOKUP(Table6[[#This Row],[Product]],Table3[],3)</f>
        <v>0.69</v>
      </c>
      <c r="Q3332" s="35">
        <f>VLOOKUP(Table6[[#This Row],[Product]],Table3[],4)</f>
        <v>24</v>
      </c>
      <c r="R3332" s="35">
        <f>Table6[[#This Row],[Quantity]]*Table6[[#This Row],[Case]]</f>
        <v>1824</v>
      </c>
      <c r="S3332" s="35">
        <f>Table6[[#This Row],[Total Sales]]*Table6[[#This Row],[Cost]]</f>
        <v>1258.56</v>
      </c>
    </row>
    <row r="3333" spans="1:19" x14ac:dyDescent="0.3">
      <c r="A3333" s="54">
        <v>3418</v>
      </c>
      <c r="B3333" s="35" t="s">
        <v>8034</v>
      </c>
      <c r="C3333" s="35" t="s">
        <v>8035</v>
      </c>
      <c r="D3333" s="35" t="s">
        <v>15</v>
      </c>
      <c r="E3333" s="35" t="str">
        <f t="shared" si="156"/>
        <v>F</v>
      </c>
      <c r="F3333" s="35">
        <v>60</v>
      </c>
      <c r="G3333" s="35" t="s">
        <v>8036</v>
      </c>
      <c r="H3333" s="35" t="s">
        <v>2872</v>
      </c>
      <c r="I3333" s="35" t="s">
        <v>294</v>
      </c>
      <c r="J3333" s="48" t="s">
        <v>13962</v>
      </c>
      <c r="K3333" s="35">
        <v>103</v>
      </c>
      <c r="L3333" s="49" t="s">
        <v>33</v>
      </c>
      <c r="M3333" s="50" t="str">
        <f>VLOOKUP(Table6[[#This Row],[Product]],Table3[],2)</f>
        <v>Megawidget L</v>
      </c>
      <c r="N3333" s="50" t="str">
        <f t="shared" si="157"/>
        <v>Dec</v>
      </c>
      <c r="O3333" s="56">
        <f t="shared" si="158"/>
        <v>2022</v>
      </c>
      <c r="P3333" s="51">
        <f>VLOOKUP(Table6[[#This Row],[Product]],Table3[],3)</f>
        <v>1.79</v>
      </c>
      <c r="Q3333" s="35">
        <f>VLOOKUP(Table6[[#This Row],[Product]],Table3[],4)</f>
        <v>24</v>
      </c>
      <c r="R3333" s="35">
        <f>Table6[[#This Row],[Quantity]]*Table6[[#This Row],[Case]]</f>
        <v>2472</v>
      </c>
      <c r="S3333" s="35">
        <f>Table6[[#This Row],[Total Sales]]*Table6[[#This Row],[Cost]]</f>
        <v>4424.88</v>
      </c>
    </row>
    <row r="3334" spans="1:19" x14ac:dyDescent="0.3">
      <c r="A3334" s="54">
        <v>3419</v>
      </c>
      <c r="B3334" s="35" t="s">
        <v>8037</v>
      </c>
      <c r="C3334" s="35" t="s">
        <v>556</v>
      </c>
      <c r="D3334" s="35" t="s">
        <v>15</v>
      </c>
      <c r="E3334" s="35" t="str">
        <f t="shared" si="156"/>
        <v>F</v>
      </c>
      <c r="F3334" s="35">
        <v>60</v>
      </c>
      <c r="G3334" s="35" t="s">
        <v>8038</v>
      </c>
      <c r="H3334" s="35" t="s">
        <v>5631</v>
      </c>
      <c r="I3334" s="35" t="s">
        <v>129</v>
      </c>
      <c r="J3334" s="48" t="s">
        <v>14247</v>
      </c>
      <c r="K3334" s="35">
        <v>81</v>
      </c>
      <c r="L3334" s="49" t="s">
        <v>54</v>
      </c>
      <c r="M3334" s="50" t="str">
        <f>VLOOKUP(Table6[[#This Row],[Product]],Table3[],2)</f>
        <v>Megawidget S</v>
      </c>
      <c r="N3334" s="50" t="str">
        <f t="shared" si="157"/>
        <v>Apr</v>
      </c>
      <c r="O3334" s="56">
        <f t="shared" si="158"/>
        <v>2022</v>
      </c>
      <c r="P3334" s="51">
        <f>VLOOKUP(Table6[[#This Row],[Product]],Table3[],3)</f>
        <v>0.69</v>
      </c>
      <c r="Q3334" s="35">
        <f>VLOOKUP(Table6[[#This Row],[Product]],Table3[],4)</f>
        <v>24</v>
      </c>
      <c r="R3334" s="35">
        <f>Table6[[#This Row],[Quantity]]*Table6[[#This Row],[Case]]</f>
        <v>1944</v>
      </c>
      <c r="S3334" s="35">
        <f>Table6[[#This Row],[Total Sales]]*Table6[[#This Row],[Cost]]</f>
        <v>1341.36</v>
      </c>
    </row>
    <row r="3335" spans="1:19" x14ac:dyDescent="0.3">
      <c r="A3335" s="54">
        <v>3420</v>
      </c>
      <c r="B3335" s="35" t="s">
        <v>4757</v>
      </c>
      <c r="C3335" s="35" t="s">
        <v>5604</v>
      </c>
      <c r="D3335" s="35" t="s">
        <v>28</v>
      </c>
      <c r="E3335" s="35" t="str">
        <f t="shared" si="156"/>
        <v>M</v>
      </c>
      <c r="F3335" s="35">
        <v>90</v>
      </c>
      <c r="G3335" s="35" t="s">
        <v>8039</v>
      </c>
      <c r="H3335" s="35" t="s">
        <v>4675</v>
      </c>
      <c r="I3335" s="35" t="s">
        <v>178</v>
      </c>
      <c r="J3335" s="48">
        <v>44388</v>
      </c>
      <c r="K3335" s="35">
        <v>83</v>
      </c>
      <c r="L3335" s="49" t="s">
        <v>101</v>
      </c>
      <c r="M3335" s="50" t="str">
        <f>VLOOKUP(Table6[[#This Row],[Product]],Table3[],2)</f>
        <v>Superwossname</v>
      </c>
      <c r="N3335" s="50" t="str">
        <f t="shared" si="157"/>
        <v>Jul</v>
      </c>
      <c r="O3335" s="56">
        <f t="shared" si="158"/>
        <v>2021</v>
      </c>
      <c r="P3335" s="51">
        <f>VLOOKUP(Table6[[#This Row],[Product]],Table3[],3)</f>
        <v>3.49</v>
      </c>
      <c r="Q3335" s="35">
        <f>VLOOKUP(Table6[[#This Row],[Product]],Table3[],4)</f>
        <v>20</v>
      </c>
      <c r="R3335" s="35">
        <f>Table6[[#This Row],[Quantity]]*Table6[[#This Row],[Case]]</f>
        <v>1660</v>
      </c>
      <c r="S3335" s="35">
        <f>Table6[[#This Row],[Total Sales]]*Table6[[#This Row],[Cost]]</f>
        <v>5793.4000000000005</v>
      </c>
    </row>
    <row r="3336" spans="1:19" x14ac:dyDescent="0.3">
      <c r="A3336" s="54">
        <v>3421</v>
      </c>
      <c r="B3336" s="35" t="s">
        <v>1671</v>
      </c>
      <c r="C3336" s="35" t="s">
        <v>7908</v>
      </c>
      <c r="D3336" s="35" t="s">
        <v>28</v>
      </c>
      <c r="E3336" s="35" t="str">
        <f t="shared" si="156"/>
        <v>M</v>
      </c>
      <c r="F3336" s="35">
        <v>30</v>
      </c>
      <c r="G3336" s="35" t="s">
        <v>8040</v>
      </c>
      <c r="H3336" s="35" t="s">
        <v>1026</v>
      </c>
      <c r="I3336" s="35" t="s">
        <v>32</v>
      </c>
      <c r="J3336" s="48" t="s">
        <v>13805</v>
      </c>
      <c r="K3336" s="35">
        <v>92</v>
      </c>
      <c r="L3336" s="49" t="s">
        <v>70</v>
      </c>
      <c r="M3336" s="50" t="str">
        <f>VLOOKUP(Table6[[#This Row],[Product]],Table3[],2)</f>
        <v>Megawidget M</v>
      </c>
      <c r="N3336" s="50" t="str">
        <f t="shared" si="157"/>
        <v>Feb</v>
      </c>
      <c r="O3336" s="56">
        <f t="shared" si="158"/>
        <v>2022</v>
      </c>
      <c r="P3336" s="51">
        <f>VLOOKUP(Table6[[#This Row],[Product]],Table3[],3)</f>
        <v>1.29</v>
      </c>
      <c r="Q3336" s="35">
        <f>VLOOKUP(Table6[[#This Row],[Product]],Table3[],4)</f>
        <v>24</v>
      </c>
      <c r="R3336" s="35">
        <f>Table6[[#This Row],[Quantity]]*Table6[[#This Row],[Case]]</f>
        <v>2208</v>
      </c>
      <c r="S3336" s="35">
        <f>Table6[[#This Row],[Total Sales]]*Table6[[#This Row],[Cost]]</f>
        <v>2848.32</v>
      </c>
    </row>
    <row r="3337" spans="1:19" x14ac:dyDescent="0.3">
      <c r="A3337" s="54">
        <v>3422</v>
      </c>
      <c r="B3337" s="35" t="s">
        <v>4419</v>
      </c>
      <c r="C3337" s="35" t="s">
        <v>7908</v>
      </c>
      <c r="D3337" s="35" t="s">
        <v>51</v>
      </c>
      <c r="E3337" s="35" t="str">
        <f t="shared" si="156"/>
        <v>F</v>
      </c>
      <c r="F3337" s="35">
        <v>90</v>
      </c>
      <c r="G3337" s="35" t="s">
        <v>8041</v>
      </c>
      <c r="H3337" s="35" t="s">
        <v>8042</v>
      </c>
      <c r="I3337" s="35" t="s">
        <v>124</v>
      </c>
      <c r="J3337" s="48">
        <v>44570</v>
      </c>
      <c r="K3337" s="35">
        <v>73</v>
      </c>
      <c r="L3337" s="49" t="s">
        <v>20</v>
      </c>
      <c r="M3337" s="50" t="str">
        <f>VLOOKUP(Table6[[#This Row],[Product]],Table3[],2)</f>
        <v>Hyperwotsit</v>
      </c>
      <c r="N3337" s="50" t="str">
        <f t="shared" si="157"/>
        <v>Jan</v>
      </c>
      <c r="O3337" s="56">
        <f t="shared" si="158"/>
        <v>2022</v>
      </c>
      <c r="P3337" s="51">
        <f>VLOOKUP(Table6[[#This Row],[Product]],Table3[],3)</f>
        <v>2.0099999999999998</v>
      </c>
      <c r="Q3337" s="35">
        <f>VLOOKUP(Table6[[#This Row],[Product]],Table3[],4)</f>
        <v>20</v>
      </c>
      <c r="R3337" s="35">
        <f>Table6[[#This Row],[Quantity]]*Table6[[#This Row],[Case]]</f>
        <v>1460</v>
      </c>
      <c r="S3337" s="35">
        <f>Table6[[#This Row],[Total Sales]]*Table6[[#This Row],[Cost]]</f>
        <v>2934.6</v>
      </c>
    </row>
    <row r="3338" spans="1:19" x14ac:dyDescent="0.3">
      <c r="A3338" s="54">
        <v>3423</v>
      </c>
      <c r="B3338" s="35" t="s">
        <v>2256</v>
      </c>
      <c r="C3338" s="35" t="s">
        <v>232</v>
      </c>
      <c r="D3338" s="35" t="s">
        <v>28</v>
      </c>
      <c r="E3338" s="35" t="str">
        <f t="shared" si="156"/>
        <v>M</v>
      </c>
      <c r="F3338" s="35">
        <v>30</v>
      </c>
      <c r="G3338" s="35" t="s">
        <v>8043</v>
      </c>
      <c r="H3338" s="35" t="s">
        <v>5643</v>
      </c>
      <c r="I3338" s="35" t="s">
        <v>886</v>
      </c>
      <c r="J3338" s="48" t="s">
        <v>13620</v>
      </c>
      <c r="K3338" s="35">
        <v>2</v>
      </c>
      <c r="L3338" s="49" t="s">
        <v>70</v>
      </c>
      <c r="M3338" s="50" t="str">
        <f>VLOOKUP(Table6[[#This Row],[Product]],Table3[],2)</f>
        <v>Megawidget M</v>
      </c>
      <c r="N3338" s="50" t="str">
        <f t="shared" si="157"/>
        <v>Aug</v>
      </c>
      <c r="O3338" s="56">
        <f t="shared" si="158"/>
        <v>2022</v>
      </c>
      <c r="P3338" s="51">
        <f>VLOOKUP(Table6[[#This Row],[Product]],Table3[],3)</f>
        <v>1.29</v>
      </c>
      <c r="Q3338" s="35">
        <f>VLOOKUP(Table6[[#This Row],[Product]],Table3[],4)</f>
        <v>24</v>
      </c>
      <c r="R3338" s="35">
        <f>Table6[[#This Row],[Quantity]]*Table6[[#This Row],[Case]]</f>
        <v>48</v>
      </c>
      <c r="S3338" s="35">
        <f>Table6[[#This Row],[Total Sales]]*Table6[[#This Row],[Cost]]</f>
        <v>61.92</v>
      </c>
    </row>
    <row r="3339" spans="1:19" x14ac:dyDescent="0.3">
      <c r="A3339" s="54">
        <v>3424</v>
      </c>
      <c r="B3339" s="35" t="s">
        <v>8044</v>
      </c>
      <c r="C3339" s="35" t="s">
        <v>1062</v>
      </c>
      <c r="D3339" s="35" t="s">
        <v>92</v>
      </c>
      <c r="E3339" s="35" t="str">
        <f t="shared" si="156"/>
        <v>M/F</v>
      </c>
      <c r="F3339" s="35">
        <v>30</v>
      </c>
      <c r="G3339" s="35" t="s">
        <v>8045</v>
      </c>
      <c r="H3339" s="35" t="s">
        <v>2685</v>
      </c>
      <c r="I3339" s="35" t="s">
        <v>32</v>
      </c>
      <c r="J3339" s="48" t="s">
        <v>13979</v>
      </c>
      <c r="K3339" s="35">
        <v>34</v>
      </c>
      <c r="L3339" s="49" t="s">
        <v>54</v>
      </c>
      <c r="M3339" s="50" t="str">
        <f>VLOOKUP(Table6[[#This Row],[Product]],Table3[],2)</f>
        <v>Megawidget S</v>
      </c>
      <c r="N3339" s="50" t="str">
        <f t="shared" si="157"/>
        <v>Dec</v>
      </c>
      <c r="O3339" s="56">
        <f t="shared" si="158"/>
        <v>2020</v>
      </c>
      <c r="P3339" s="51">
        <f>VLOOKUP(Table6[[#This Row],[Product]],Table3[],3)</f>
        <v>0.69</v>
      </c>
      <c r="Q3339" s="35">
        <f>VLOOKUP(Table6[[#This Row],[Product]],Table3[],4)</f>
        <v>24</v>
      </c>
      <c r="R3339" s="35">
        <f>Table6[[#This Row],[Quantity]]*Table6[[#This Row],[Case]]</f>
        <v>816</v>
      </c>
      <c r="S3339" s="35">
        <f>Table6[[#This Row],[Total Sales]]*Table6[[#This Row],[Cost]]</f>
        <v>563.04</v>
      </c>
    </row>
    <row r="3340" spans="1:19" x14ac:dyDescent="0.3">
      <c r="A3340" s="54">
        <v>3425</v>
      </c>
      <c r="B3340" s="35" t="s">
        <v>2919</v>
      </c>
      <c r="C3340" s="35" t="s">
        <v>8046</v>
      </c>
      <c r="D3340" s="35" t="s">
        <v>28</v>
      </c>
      <c r="E3340" s="35" t="str">
        <f t="shared" si="156"/>
        <v>M</v>
      </c>
      <c r="F3340" s="35">
        <v>60</v>
      </c>
      <c r="G3340" s="35" t="s">
        <v>8047</v>
      </c>
      <c r="H3340" s="35" t="s">
        <v>8048</v>
      </c>
      <c r="I3340" s="35" t="s">
        <v>89</v>
      </c>
      <c r="J3340" s="48" t="s">
        <v>14248</v>
      </c>
      <c r="K3340" s="35">
        <v>58</v>
      </c>
      <c r="L3340" s="49" t="s">
        <v>39</v>
      </c>
      <c r="M3340" s="50" t="str">
        <f>VLOOKUP(Table6[[#This Row],[Product]],Table3[],2)</f>
        <v>Ultrathing V1</v>
      </c>
      <c r="N3340" s="50" t="str">
        <f t="shared" si="157"/>
        <v>Mar</v>
      </c>
      <c r="O3340" s="56">
        <f t="shared" si="158"/>
        <v>2020</v>
      </c>
      <c r="P3340" s="51">
        <f>VLOOKUP(Table6[[#This Row],[Product]],Table3[],3)</f>
        <v>1.79</v>
      </c>
      <c r="Q3340" s="35">
        <f>VLOOKUP(Table6[[#This Row],[Product]],Table3[],4)</f>
        <v>17</v>
      </c>
      <c r="R3340" s="35">
        <f>Table6[[#This Row],[Quantity]]*Table6[[#This Row],[Case]]</f>
        <v>986</v>
      </c>
      <c r="S3340" s="35">
        <f>Table6[[#This Row],[Total Sales]]*Table6[[#This Row],[Cost]]</f>
        <v>1764.94</v>
      </c>
    </row>
    <row r="3341" spans="1:19" x14ac:dyDescent="0.3">
      <c r="A3341" s="54">
        <v>3426</v>
      </c>
      <c r="B3341" s="35" t="s">
        <v>8049</v>
      </c>
      <c r="C3341" s="35" t="s">
        <v>1044</v>
      </c>
      <c r="D3341" s="35" t="s">
        <v>51</v>
      </c>
      <c r="E3341" s="35" t="str">
        <f t="shared" si="156"/>
        <v>F</v>
      </c>
      <c r="F3341" s="35">
        <v>90</v>
      </c>
      <c r="G3341" s="35" t="s">
        <v>8050</v>
      </c>
      <c r="H3341" s="35" t="s">
        <v>2444</v>
      </c>
      <c r="I3341" s="35" t="s">
        <v>32</v>
      </c>
      <c r="J3341" s="48">
        <v>44296</v>
      </c>
      <c r="K3341" s="35">
        <v>49</v>
      </c>
      <c r="L3341" s="49" t="s">
        <v>20</v>
      </c>
      <c r="M3341" s="50" t="str">
        <f>VLOOKUP(Table6[[#This Row],[Product]],Table3[],2)</f>
        <v>Hyperwotsit</v>
      </c>
      <c r="N3341" s="50" t="str">
        <f t="shared" si="157"/>
        <v>Apr</v>
      </c>
      <c r="O3341" s="56">
        <f t="shared" si="158"/>
        <v>2021</v>
      </c>
      <c r="P3341" s="51">
        <f>VLOOKUP(Table6[[#This Row],[Product]],Table3[],3)</f>
        <v>2.0099999999999998</v>
      </c>
      <c r="Q3341" s="35">
        <f>VLOOKUP(Table6[[#This Row],[Product]],Table3[],4)</f>
        <v>20</v>
      </c>
      <c r="R3341" s="35">
        <f>Table6[[#This Row],[Quantity]]*Table6[[#This Row],[Case]]</f>
        <v>980</v>
      </c>
      <c r="S3341" s="35">
        <f>Table6[[#This Row],[Total Sales]]*Table6[[#This Row],[Cost]]</f>
        <v>1969.7999999999997</v>
      </c>
    </row>
    <row r="3342" spans="1:19" x14ac:dyDescent="0.3">
      <c r="A3342" s="54">
        <v>3427</v>
      </c>
      <c r="B3342" s="35" t="s">
        <v>183</v>
      </c>
      <c r="C3342" s="35" t="s">
        <v>4121</v>
      </c>
      <c r="D3342" s="35" t="s">
        <v>28</v>
      </c>
      <c r="E3342" s="35" t="str">
        <f t="shared" si="156"/>
        <v>M</v>
      </c>
      <c r="F3342" s="35">
        <v>30</v>
      </c>
      <c r="G3342" s="35" t="s">
        <v>8051</v>
      </c>
      <c r="H3342" s="35" t="s">
        <v>8019</v>
      </c>
      <c r="I3342" s="35" t="s">
        <v>32</v>
      </c>
      <c r="J3342" s="48">
        <v>44167</v>
      </c>
      <c r="K3342" s="35">
        <v>37</v>
      </c>
      <c r="L3342" s="49" t="s">
        <v>70</v>
      </c>
      <c r="M3342" s="50" t="str">
        <f>VLOOKUP(Table6[[#This Row],[Product]],Table3[],2)</f>
        <v>Megawidget M</v>
      </c>
      <c r="N3342" s="50" t="str">
        <f t="shared" si="157"/>
        <v>Dec</v>
      </c>
      <c r="O3342" s="56">
        <f t="shared" si="158"/>
        <v>2020</v>
      </c>
      <c r="P3342" s="51">
        <f>VLOOKUP(Table6[[#This Row],[Product]],Table3[],3)</f>
        <v>1.29</v>
      </c>
      <c r="Q3342" s="35">
        <f>VLOOKUP(Table6[[#This Row],[Product]],Table3[],4)</f>
        <v>24</v>
      </c>
      <c r="R3342" s="35">
        <f>Table6[[#This Row],[Quantity]]*Table6[[#This Row],[Case]]</f>
        <v>888</v>
      </c>
      <c r="S3342" s="35">
        <f>Table6[[#This Row],[Total Sales]]*Table6[[#This Row],[Cost]]</f>
        <v>1145.52</v>
      </c>
    </row>
    <row r="3343" spans="1:19" x14ac:dyDescent="0.3">
      <c r="A3343" s="54">
        <v>3428</v>
      </c>
      <c r="B3343" s="35" t="s">
        <v>155</v>
      </c>
      <c r="C3343" s="35" t="s">
        <v>4504</v>
      </c>
      <c r="D3343" s="35" t="s">
        <v>28</v>
      </c>
      <c r="E3343" s="35" t="str">
        <f t="shared" si="156"/>
        <v>M</v>
      </c>
      <c r="F3343" s="35">
        <v>60</v>
      </c>
      <c r="G3343" s="35" t="s">
        <v>8052</v>
      </c>
      <c r="H3343" s="35" t="s">
        <v>1221</v>
      </c>
      <c r="I3343" s="35" t="s">
        <v>124</v>
      </c>
      <c r="J3343" s="48">
        <v>44139</v>
      </c>
      <c r="K3343" s="35">
        <v>20</v>
      </c>
      <c r="L3343" s="49" t="s">
        <v>33</v>
      </c>
      <c r="M3343" s="50" t="str">
        <f>VLOOKUP(Table6[[#This Row],[Product]],Table3[],2)</f>
        <v>Megawidget L</v>
      </c>
      <c r="N3343" s="50" t="str">
        <f t="shared" si="157"/>
        <v>Nov</v>
      </c>
      <c r="O3343" s="56">
        <f t="shared" si="158"/>
        <v>2020</v>
      </c>
      <c r="P3343" s="51">
        <f>VLOOKUP(Table6[[#This Row],[Product]],Table3[],3)</f>
        <v>1.79</v>
      </c>
      <c r="Q3343" s="35">
        <f>VLOOKUP(Table6[[#This Row],[Product]],Table3[],4)</f>
        <v>24</v>
      </c>
      <c r="R3343" s="35">
        <f>Table6[[#This Row],[Quantity]]*Table6[[#This Row],[Case]]</f>
        <v>480</v>
      </c>
      <c r="S3343" s="35">
        <f>Table6[[#This Row],[Total Sales]]*Table6[[#This Row],[Cost]]</f>
        <v>859.2</v>
      </c>
    </row>
    <row r="3344" spans="1:19" x14ac:dyDescent="0.3">
      <c r="A3344" s="54">
        <v>3429</v>
      </c>
      <c r="B3344" s="35" t="s">
        <v>8053</v>
      </c>
      <c r="C3344" s="35" t="s">
        <v>4088</v>
      </c>
      <c r="D3344" s="35" t="s">
        <v>51</v>
      </c>
      <c r="E3344" s="35" t="str">
        <f t="shared" si="156"/>
        <v>F</v>
      </c>
      <c r="F3344" s="35">
        <v>30</v>
      </c>
      <c r="G3344" s="35" t="s">
        <v>8054</v>
      </c>
      <c r="H3344" s="35" t="s">
        <v>3365</v>
      </c>
      <c r="I3344" s="35" t="s">
        <v>146</v>
      </c>
      <c r="J3344" s="48" t="s">
        <v>13764</v>
      </c>
      <c r="K3344" s="35">
        <v>54</v>
      </c>
      <c r="L3344" s="49" t="s">
        <v>159</v>
      </c>
      <c r="M3344" s="50" t="str">
        <f>VLOOKUP(Table6[[#This Row],[Product]],Table3[],2)</f>
        <v>Ultrathing V3</v>
      </c>
      <c r="N3344" s="50" t="str">
        <f t="shared" si="157"/>
        <v>Dec</v>
      </c>
      <c r="O3344" s="56">
        <f t="shared" si="158"/>
        <v>2021</v>
      </c>
      <c r="P3344" s="51">
        <f>VLOOKUP(Table6[[#This Row],[Product]],Table3[],3)</f>
        <v>3.39</v>
      </c>
      <c r="Q3344" s="35">
        <f>VLOOKUP(Table6[[#This Row],[Product]],Table3[],4)</f>
        <v>24</v>
      </c>
      <c r="R3344" s="35">
        <f>Table6[[#This Row],[Quantity]]*Table6[[#This Row],[Case]]</f>
        <v>1296</v>
      </c>
      <c r="S3344" s="35">
        <f>Table6[[#This Row],[Total Sales]]*Table6[[#This Row],[Cost]]</f>
        <v>4393.4400000000005</v>
      </c>
    </row>
    <row r="3345" spans="1:19" x14ac:dyDescent="0.3">
      <c r="A3345" s="54">
        <v>3430</v>
      </c>
      <c r="B3345" s="35" t="s">
        <v>8055</v>
      </c>
      <c r="C3345" s="35" t="s">
        <v>8056</v>
      </c>
      <c r="D3345" s="35" t="s">
        <v>28</v>
      </c>
      <c r="E3345" s="35" t="str">
        <f t="shared" si="156"/>
        <v>M</v>
      </c>
      <c r="F3345" s="35">
        <v>30</v>
      </c>
      <c r="G3345" s="35" t="s">
        <v>8057</v>
      </c>
      <c r="H3345" s="35" t="s">
        <v>3206</v>
      </c>
      <c r="I3345" s="35" t="s">
        <v>1199</v>
      </c>
      <c r="J3345" s="48" t="s">
        <v>13919</v>
      </c>
      <c r="K3345" s="35">
        <v>27</v>
      </c>
      <c r="L3345" s="49" t="s">
        <v>20</v>
      </c>
      <c r="M3345" s="50" t="str">
        <f>VLOOKUP(Table6[[#This Row],[Product]],Table3[],2)</f>
        <v>Hyperwotsit</v>
      </c>
      <c r="N3345" s="50" t="str">
        <f t="shared" si="157"/>
        <v>Feb</v>
      </c>
      <c r="O3345" s="56">
        <f t="shared" si="158"/>
        <v>2022</v>
      </c>
      <c r="P3345" s="51">
        <f>VLOOKUP(Table6[[#This Row],[Product]],Table3[],3)</f>
        <v>2.0099999999999998</v>
      </c>
      <c r="Q3345" s="35">
        <f>VLOOKUP(Table6[[#This Row],[Product]],Table3[],4)</f>
        <v>20</v>
      </c>
      <c r="R3345" s="35">
        <f>Table6[[#This Row],[Quantity]]*Table6[[#This Row],[Case]]</f>
        <v>540</v>
      </c>
      <c r="S3345" s="35">
        <f>Table6[[#This Row],[Total Sales]]*Table6[[#This Row],[Cost]]</f>
        <v>1085.3999999999999</v>
      </c>
    </row>
    <row r="3346" spans="1:19" x14ac:dyDescent="0.3">
      <c r="A3346" s="54">
        <v>3431</v>
      </c>
      <c r="B3346" s="35" t="s">
        <v>3450</v>
      </c>
      <c r="C3346" s="35" t="s">
        <v>953</v>
      </c>
      <c r="D3346" s="35" t="s">
        <v>51</v>
      </c>
      <c r="E3346" s="35" t="str">
        <f t="shared" si="156"/>
        <v>F</v>
      </c>
      <c r="F3346" s="35">
        <v>30</v>
      </c>
      <c r="G3346" s="35" t="s">
        <v>8058</v>
      </c>
      <c r="H3346" s="35" t="s">
        <v>2261</v>
      </c>
      <c r="I3346" s="35" t="s">
        <v>32</v>
      </c>
      <c r="J3346" s="48" t="s">
        <v>13869</v>
      </c>
      <c r="K3346" s="35">
        <v>65</v>
      </c>
      <c r="L3346" s="49" t="s">
        <v>80</v>
      </c>
      <c r="M3346" s="50" t="str">
        <f>VLOOKUP(Table6[[#This Row],[Product]],Table3[],2)</f>
        <v>Ultrathing V2</v>
      </c>
      <c r="N3346" s="50" t="str">
        <f t="shared" si="157"/>
        <v>Nov</v>
      </c>
      <c r="O3346" s="56">
        <f t="shared" si="158"/>
        <v>2020</v>
      </c>
      <c r="P3346" s="51">
        <f>VLOOKUP(Table6[[#This Row],[Product]],Table3[],3)</f>
        <v>2.95</v>
      </c>
      <c r="Q3346" s="35">
        <f>VLOOKUP(Table6[[#This Row],[Product]],Table3[],4)</f>
        <v>20</v>
      </c>
      <c r="R3346" s="35">
        <f>Table6[[#This Row],[Quantity]]*Table6[[#This Row],[Case]]</f>
        <v>1300</v>
      </c>
      <c r="S3346" s="35">
        <f>Table6[[#This Row],[Total Sales]]*Table6[[#This Row],[Cost]]</f>
        <v>3835.0000000000005</v>
      </c>
    </row>
    <row r="3347" spans="1:19" x14ac:dyDescent="0.3">
      <c r="A3347" s="54">
        <v>3432</v>
      </c>
      <c r="B3347" s="35" t="s">
        <v>785</v>
      </c>
      <c r="C3347" s="35" t="s">
        <v>418</v>
      </c>
      <c r="D3347" s="35" t="s">
        <v>28</v>
      </c>
      <c r="E3347" s="35" t="str">
        <f t="shared" si="156"/>
        <v>M</v>
      </c>
      <c r="F3347" s="35">
        <v>60</v>
      </c>
      <c r="G3347" s="35" t="s">
        <v>8059</v>
      </c>
      <c r="H3347" s="35" t="s">
        <v>8060</v>
      </c>
      <c r="I3347" s="35" t="s">
        <v>32</v>
      </c>
      <c r="J3347" s="48">
        <v>44598</v>
      </c>
      <c r="K3347" s="35">
        <v>56</v>
      </c>
      <c r="L3347" s="49" t="s">
        <v>33</v>
      </c>
      <c r="M3347" s="50" t="str">
        <f>VLOOKUP(Table6[[#This Row],[Product]],Table3[],2)</f>
        <v>Megawidget L</v>
      </c>
      <c r="N3347" s="50" t="str">
        <f t="shared" si="157"/>
        <v>Feb</v>
      </c>
      <c r="O3347" s="56">
        <f t="shared" si="158"/>
        <v>2022</v>
      </c>
      <c r="P3347" s="51">
        <f>VLOOKUP(Table6[[#This Row],[Product]],Table3[],3)</f>
        <v>1.79</v>
      </c>
      <c r="Q3347" s="35">
        <f>VLOOKUP(Table6[[#This Row],[Product]],Table3[],4)</f>
        <v>24</v>
      </c>
      <c r="R3347" s="35">
        <f>Table6[[#This Row],[Quantity]]*Table6[[#This Row],[Case]]</f>
        <v>1344</v>
      </c>
      <c r="S3347" s="35">
        <f>Table6[[#This Row],[Total Sales]]*Table6[[#This Row],[Cost]]</f>
        <v>2405.7600000000002</v>
      </c>
    </row>
    <row r="3348" spans="1:19" x14ac:dyDescent="0.3">
      <c r="A3348" s="54">
        <v>3433</v>
      </c>
      <c r="B3348" s="35" t="s">
        <v>304</v>
      </c>
      <c r="C3348" s="35" t="s">
        <v>6477</v>
      </c>
      <c r="D3348" s="35" t="s">
        <v>51</v>
      </c>
      <c r="E3348" s="35" t="str">
        <f t="shared" si="156"/>
        <v>F</v>
      </c>
      <c r="F3348" s="35">
        <v>90</v>
      </c>
      <c r="G3348" s="35" t="s">
        <v>8061</v>
      </c>
      <c r="H3348" s="35" t="s">
        <v>2305</v>
      </c>
      <c r="I3348" s="35" t="s">
        <v>25</v>
      </c>
      <c r="J3348" s="48" t="s">
        <v>13823</v>
      </c>
      <c r="K3348" s="35">
        <v>18</v>
      </c>
      <c r="L3348" s="49" t="s">
        <v>20</v>
      </c>
      <c r="M3348" s="50" t="str">
        <f>VLOOKUP(Table6[[#This Row],[Product]],Table3[],2)</f>
        <v>Hyperwotsit</v>
      </c>
      <c r="N3348" s="50" t="str">
        <f t="shared" si="157"/>
        <v>Sep</v>
      </c>
      <c r="O3348" s="56">
        <f t="shared" si="158"/>
        <v>2021</v>
      </c>
      <c r="P3348" s="51">
        <f>VLOOKUP(Table6[[#This Row],[Product]],Table3[],3)</f>
        <v>2.0099999999999998</v>
      </c>
      <c r="Q3348" s="35">
        <f>VLOOKUP(Table6[[#This Row],[Product]],Table3[],4)</f>
        <v>20</v>
      </c>
      <c r="R3348" s="35">
        <f>Table6[[#This Row],[Quantity]]*Table6[[#This Row],[Case]]</f>
        <v>360</v>
      </c>
      <c r="S3348" s="35">
        <f>Table6[[#This Row],[Total Sales]]*Table6[[#This Row],[Cost]]</f>
        <v>723.59999999999991</v>
      </c>
    </row>
    <row r="3349" spans="1:19" x14ac:dyDescent="0.3">
      <c r="A3349" s="54">
        <v>3434</v>
      </c>
      <c r="B3349" s="35" t="s">
        <v>8062</v>
      </c>
      <c r="C3349" s="35" t="s">
        <v>2885</v>
      </c>
      <c r="D3349" s="35" t="s">
        <v>51</v>
      </c>
      <c r="E3349" s="35" t="str">
        <f t="shared" si="156"/>
        <v>F</v>
      </c>
      <c r="F3349" s="35">
        <v>90</v>
      </c>
      <c r="G3349" s="35" t="s">
        <v>8063</v>
      </c>
      <c r="H3349" s="35" t="s">
        <v>702</v>
      </c>
      <c r="I3349" s="35" t="s">
        <v>703</v>
      </c>
      <c r="J3349" s="48">
        <v>44021</v>
      </c>
      <c r="K3349" s="35">
        <v>32</v>
      </c>
      <c r="L3349" s="49" t="s">
        <v>70</v>
      </c>
      <c r="M3349" s="50" t="str">
        <f>VLOOKUP(Table6[[#This Row],[Product]],Table3[],2)</f>
        <v>Megawidget M</v>
      </c>
      <c r="N3349" s="50" t="str">
        <f t="shared" si="157"/>
        <v>Jul</v>
      </c>
      <c r="O3349" s="56">
        <f t="shared" si="158"/>
        <v>2020</v>
      </c>
      <c r="P3349" s="51">
        <f>VLOOKUP(Table6[[#This Row],[Product]],Table3[],3)</f>
        <v>1.29</v>
      </c>
      <c r="Q3349" s="35">
        <f>VLOOKUP(Table6[[#This Row],[Product]],Table3[],4)</f>
        <v>24</v>
      </c>
      <c r="R3349" s="35">
        <f>Table6[[#This Row],[Quantity]]*Table6[[#This Row],[Case]]</f>
        <v>768</v>
      </c>
      <c r="S3349" s="35">
        <f>Table6[[#This Row],[Total Sales]]*Table6[[#This Row],[Cost]]</f>
        <v>990.72</v>
      </c>
    </row>
    <row r="3350" spans="1:19" x14ac:dyDescent="0.3">
      <c r="A3350" s="54">
        <v>3435</v>
      </c>
      <c r="B3350" s="35" t="s">
        <v>6984</v>
      </c>
      <c r="C3350" s="35" t="s">
        <v>8064</v>
      </c>
      <c r="D3350" s="35" t="s">
        <v>28</v>
      </c>
      <c r="E3350" s="35" t="str">
        <f t="shared" si="156"/>
        <v>M</v>
      </c>
      <c r="F3350" s="35">
        <v>30</v>
      </c>
      <c r="G3350" s="35" t="s">
        <v>8066</v>
      </c>
      <c r="H3350" s="35" t="s">
        <v>4272</v>
      </c>
      <c r="I3350" s="35" t="s">
        <v>1652</v>
      </c>
      <c r="J3350" s="48">
        <v>43862</v>
      </c>
      <c r="K3350" s="35">
        <v>8</v>
      </c>
      <c r="L3350" s="49" t="s">
        <v>101</v>
      </c>
      <c r="M3350" s="50" t="str">
        <f>VLOOKUP(Table6[[#This Row],[Product]],Table3[],2)</f>
        <v>Superwossname</v>
      </c>
      <c r="N3350" s="50" t="str">
        <f t="shared" si="157"/>
        <v>Feb</v>
      </c>
      <c r="O3350" s="56">
        <f t="shared" si="158"/>
        <v>2020</v>
      </c>
      <c r="P3350" s="51">
        <f>VLOOKUP(Table6[[#This Row],[Product]],Table3[],3)</f>
        <v>3.49</v>
      </c>
      <c r="Q3350" s="35">
        <f>VLOOKUP(Table6[[#This Row],[Product]],Table3[],4)</f>
        <v>20</v>
      </c>
      <c r="R3350" s="35">
        <f>Table6[[#This Row],[Quantity]]*Table6[[#This Row],[Case]]</f>
        <v>160</v>
      </c>
      <c r="S3350" s="35">
        <f>Table6[[#This Row],[Total Sales]]*Table6[[#This Row],[Cost]]</f>
        <v>558.40000000000009</v>
      </c>
    </row>
    <row r="3351" spans="1:19" x14ac:dyDescent="0.3">
      <c r="A3351" s="54">
        <v>3436</v>
      </c>
      <c r="B3351" s="35" t="s">
        <v>2976</v>
      </c>
      <c r="C3351" s="35" t="s">
        <v>2223</v>
      </c>
      <c r="D3351" s="35" t="s">
        <v>28</v>
      </c>
      <c r="E3351" s="35" t="str">
        <f t="shared" si="156"/>
        <v>M</v>
      </c>
      <c r="F3351" s="35">
        <v>30</v>
      </c>
      <c r="G3351" s="35" t="s">
        <v>8067</v>
      </c>
      <c r="H3351" s="35" t="s">
        <v>3571</v>
      </c>
      <c r="I3351" s="35" t="s">
        <v>32</v>
      </c>
      <c r="J3351" s="48">
        <v>44232</v>
      </c>
      <c r="K3351" s="35">
        <v>54</v>
      </c>
      <c r="L3351" s="49" t="s">
        <v>54</v>
      </c>
      <c r="M3351" s="50" t="str">
        <f>VLOOKUP(Table6[[#This Row],[Product]],Table3[],2)</f>
        <v>Megawidget S</v>
      </c>
      <c r="N3351" s="50" t="str">
        <f t="shared" si="157"/>
        <v>Feb</v>
      </c>
      <c r="O3351" s="56">
        <f t="shared" si="158"/>
        <v>2021</v>
      </c>
      <c r="P3351" s="51">
        <f>VLOOKUP(Table6[[#This Row],[Product]],Table3[],3)</f>
        <v>0.69</v>
      </c>
      <c r="Q3351" s="35">
        <f>VLOOKUP(Table6[[#This Row],[Product]],Table3[],4)</f>
        <v>24</v>
      </c>
      <c r="R3351" s="35">
        <f>Table6[[#This Row],[Quantity]]*Table6[[#This Row],[Case]]</f>
        <v>1296</v>
      </c>
      <c r="S3351" s="35">
        <f>Table6[[#This Row],[Total Sales]]*Table6[[#This Row],[Cost]]</f>
        <v>894.2399999999999</v>
      </c>
    </row>
    <row r="3352" spans="1:19" x14ac:dyDescent="0.3">
      <c r="A3352" s="54">
        <v>3437</v>
      </c>
      <c r="B3352" s="35" t="s">
        <v>8068</v>
      </c>
      <c r="C3352" s="35" t="s">
        <v>6982</v>
      </c>
      <c r="D3352" s="35" t="s">
        <v>15</v>
      </c>
      <c r="E3352" s="35" t="str">
        <f t="shared" si="156"/>
        <v>F</v>
      </c>
      <c r="F3352" s="35">
        <v>60</v>
      </c>
      <c r="G3352" s="35" t="s">
        <v>8069</v>
      </c>
      <c r="H3352" s="35" t="s">
        <v>4996</v>
      </c>
      <c r="I3352" s="35" t="s">
        <v>32</v>
      </c>
      <c r="J3352" s="48" t="s">
        <v>14013</v>
      </c>
      <c r="K3352" s="35">
        <v>50</v>
      </c>
      <c r="L3352" s="49" t="s">
        <v>33</v>
      </c>
      <c r="M3352" s="50" t="str">
        <f>VLOOKUP(Table6[[#This Row],[Product]],Table3[],2)</f>
        <v>Megawidget L</v>
      </c>
      <c r="N3352" s="50" t="str">
        <f t="shared" si="157"/>
        <v>Dec</v>
      </c>
      <c r="O3352" s="56">
        <f t="shared" si="158"/>
        <v>2021</v>
      </c>
      <c r="P3352" s="51">
        <f>VLOOKUP(Table6[[#This Row],[Product]],Table3[],3)</f>
        <v>1.79</v>
      </c>
      <c r="Q3352" s="35">
        <f>VLOOKUP(Table6[[#This Row],[Product]],Table3[],4)</f>
        <v>24</v>
      </c>
      <c r="R3352" s="35">
        <f>Table6[[#This Row],[Quantity]]*Table6[[#This Row],[Case]]</f>
        <v>1200</v>
      </c>
      <c r="S3352" s="35">
        <f>Table6[[#This Row],[Total Sales]]*Table6[[#This Row],[Cost]]</f>
        <v>2148</v>
      </c>
    </row>
    <row r="3353" spans="1:19" x14ac:dyDescent="0.3">
      <c r="A3353" s="54">
        <v>3438</v>
      </c>
      <c r="B3353" s="35" t="s">
        <v>8070</v>
      </c>
      <c r="C3353" s="35" t="s">
        <v>1656</v>
      </c>
      <c r="D3353" s="35" t="s">
        <v>51</v>
      </c>
      <c r="E3353" s="35" t="str">
        <f t="shared" si="156"/>
        <v>F</v>
      </c>
      <c r="F3353" s="35">
        <v>90</v>
      </c>
      <c r="G3353" s="35" t="s">
        <v>8071</v>
      </c>
      <c r="H3353" s="35" t="s">
        <v>518</v>
      </c>
      <c r="I3353" s="35" t="s">
        <v>32</v>
      </c>
      <c r="J3353" s="48">
        <v>44386</v>
      </c>
      <c r="K3353" s="35">
        <v>42</v>
      </c>
      <c r="L3353" s="49" t="s">
        <v>80</v>
      </c>
      <c r="M3353" s="50" t="str">
        <f>VLOOKUP(Table6[[#This Row],[Product]],Table3[],2)</f>
        <v>Ultrathing V2</v>
      </c>
      <c r="N3353" s="50" t="str">
        <f t="shared" si="157"/>
        <v>Jul</v>
      </c>
      <c r="O3353" s="56">
        <f t="shared" si="158"/>
        <v>2021</v>
      </c>
      <c r="P3353" s="51">
        <f>VLOOKUP(Table6[[#This Row],[Product]],Table3[],3)</f>
        <v>2.95</v>
      </c>
      <c r="Q3353" s="35">
        <f>VLOOKUP(Table6[[#This Row],[Product]],Table3[],4)</f>
        <v>20</v>
      </c>
      <c r="R3353" s="35">
        <f>Table6[[#This Row],[Quantity]]*Table6[[#This Row],[Case]]</f>
        <v>840</v>
      </c>
      <c r="S3353" s="35">
        <f>Table6[[#This Row],[Total Sales]]*Table6[[#This Row],[Cost]]</f>
        <v>2478</v>
      </c>
    </row>
    <row r="3354" spans="1:19" x14ac:dyDescent="0.3">
      <c r="A3354" s="54">
        <v>3439</v>
      </c>
      <c r="B3354" s="35" t="s">
        <v>902</v>
      </c>
      <c r="C3354" s="35" t="s">
        <v>2813</v>
      </c>
      <c r="D3354" s="35" t="s">
        <v>51</v>
      </c>
      <c r="E3354" s="35" t="str">
        <f t="shared" si="156"/>
        <v>F</v>
      </c>
      <c r="F3354" s="35">
        <v>90</v>
      </c>
      <c r="G3354" s="35" t="s">
        <v>8072</v>
      </c>
      <c r="H3354" s="35" t="s">
        <v>432</v>
      </c>
      <c r="I3354" s="35" t="s">
        <v>32</v>
      </c>
      <c r="J3354" s="48" t="s">
        <v>13866</v>
      </c>
      <c r="K3354" s="35">
        <v>64</v>
      </c>
      <c r="L3354" s="49" t="s">
        <v>70</v>
      </c>
      <c r="M3354" s="50" t="str">
        <f>VLOOKUP(Table6[[#This Row],[Product]],Table3[],2)</f>
        <v>Megawidget M</v>
      </c>
      <c r="N3354" s="50" t="str">
        <f t="shared" si="157"/>
        <v>Apr</v>
      </c>
      <c r="O3354" s="56">
        <f t="shared" si="158"/>
        <v>2021</v>
      </c>
      <c r="P3354" s="51">
        <f>VLOOKUP(Table6[[#This Row],[Product]],Table3[],3)</f>
        <v>1.29</v>
      </c>
      <c r="Q3354" s="35">
        <f>VLOOKUP(Table6[[#This Row],[Product]],Table3[],4)</f>
        <v>24</v>
      </c>
      <c r="R3354" s="35">
        <f>Table6[[#This Row],[Quantity]]*Table6[[#This Row],[Case]]</f>
        <v>1536</v>
      </c>
      <c r="S3354" s="35">
        <f>Table6[[#This Row],[Total Sales]]*Table6[[#This Row],[Cost]]</f>
        <v>1981.44</v>
      </c>
    </row>
    <row r="3355" spans="1:19" x14ac:dyDescent="0.3">
      <c r="A3355" s="54">
        <v>3440</v>
      </c>
      <c r="B3355" s="35" t="s">
        <v>8073</v>
      </c>
      <c r="C3355" s="35" t="s">
        <v>8074</v>
      </c>
      <c r="D3355" s="35" t="s">
        <v>15</v>
      </c>
      <c r="E3355" s="35" t="str">
        <f t="shared" si="156"/>
        <v>F</v>
      </c>
      <c r="F3355" s="35">
        <v>60</v>
      </c>
      <c r="G3355" s="35" t="s">
        <v>8075</v>
      </c>
      <c r="H3355" s="35" t="s">
        <v>8076</v>
      </c>
      <c r="I3355" s="35" t="s">
        <v>178</v>
      </c>
      <c r="J3355" s="48" t="s">
        <v>14114</v>
      </c>
      <c r="K3355" s="35">
        <v>77</v>
      </c>
      <c r="L3355" s="49" t="s">
        <v>159</v>
      </c>
      <c r="M3355" s="50" t="str">
        <f>VLOOKUP(Table6[[#This Row],[Product]],Table3[],2)</f>
        <v>Ultrathing V3</v>
      </c>
      <c r="N3355" s="50" t="str">
        <f t="shared" si="157"/>
        <v>Sep</v>
      </c>
      <c r="O3355" s="56">
        <f t="shared" si="158"/>
        <v>2020</v>
      </c>
      <c r="P3355" s="51">
        <f>VLOOKUP(Table6[[#This Row],[Product]],Table3[],3)</f>
        <v>3.39</v>
      </c>
      <c r="Q3355" s="35">
        <f>VLOOKUP(Table6[[#This Row],[Product]],Table3[],4)</f>
        <v>24</v>
      </c>
      <c r="R3355" s="35">
        <f>Table6[[#This Row],[Quantity]]*Table6[[#This Row],[Case]]</f>
        <v>1848</v>
      </c>
      <c r="S3355" s="35">
        <f>Table6[[#This Row],[Total Sales]]*Table6[[#This Row],[Cost]]</f>
        <v>6264.72</v>
      </c>
    </row>
    <row r="3356" spans="1:19" x14ac:dyDescent="0.3">
      <c r="A3356" s="54">
        <v>3441</v>
      </c>
      <c r="B3356" s="35" t="s">
        <v>3818</v>
      </c>
      <c r="C3356" s="35" t="s">
        <v>1994</v>
      </c>
      <c r="D3356" s="35" t="s">
        <v>15</v>
      </c>
      <c r="E3356" s="35" t="str">
        <f t="shared" si="156"/>
        <v>F</v>
      </c>
      <c r="F3356" s="35">
        <v>30</v>
      </c>
      <c r="G3356" s="35" t="s">
        <v>8077</v>
      </c>
      <c r="H3356" s="35" t="s">
        <v>5609</v>
      </c>
      <c r="I3356" s="35" t="s">
        <v>19</v>
      </c>
      <c r="J3356" s="48">
        <v>44141</v>
      </c>
      <c r="K3356" s="35">
        <v>60</v>
      </c>
      <c r="L3356" s="49" t="s">
        <v>39</v>
      </c>
      <c r="M3356" s="50" t="str">
        <f>VLOOKUP(Table6[[#This Row],[Product]],Table3[],2)</f>
        <v>Ultrathing V1</v>
      </c>
      <c r="N3356" s="50" t="str">
        <f t="shared" si="157"/>
        <v>Nov</v>
      </c>
      <c r="O3356" s="56">
        <f t="shared" si="158"/>
        <v>2020</v>
      </c>
      <c r="P3356" s="51">
        <f>VLOOKUP(Table6[[#This Row],[Product]],Table3[],3)</f>
        <v>1.79</v>
      </c>
      <c r="Q3356" s="35">
        <f>VLOOKUP(Table6[[#This Row],[Product]],Table3[],4)</f>
        <v>17</v>
      </c>
      <c r="R3356" s="35">
        <f>Table6[[#This Row],[Quantity]]*Table6[[#This Row],[Case]]</f>
        <v>1020</v>
      </c>
      <c r="S3356" s="35">
        <f>Table6[[#This Row],[Total Sales]]*Table6[[#This Row],[Cost]]</f>
        <v>1825.8</v>
      </c>
    </row>
    <row r="3357" spans="1:19" x14ac:dyDescent="0.3">
      <c r="A3357" s="54">
        <v>3442</v>
      </c>
      <c r="B3357" s="35" t="s">
        <v>567</v>
      </c>
      <c r="C3357" s="35" t="s">
        <v>3077</v>
      </c>
      <c r="D3357" s="35" t="s">
        <v>15</v>
      </c>
      <c r="E3357" s="35" t="str">
        <f t="shared" si="156"/>
        <v>F</v>
      </c>
      <c r="F3357" s="35">
        <v>90</v>
      </c>
      <c r="G3357" s="35" t="s">
        <v>8078</v>
      </c>
      <c r="H3357" s="35" t="s">
        <v>2875</v>
      </c>
      <c r="I3357" s="35" t="s">
        <v>32</v>
      </c>
      <c r="J3357" s="48" t="s">
        <v>14154</v>
      </c>
      <c r="K3357" s="35">
        <v>14</v>
      </c>
      <c r="L3357" s="49" t="s">
        <v>70</v>
      </c>
      <c r="M3357" s="50" t="str">
        <f>VLOOKUP(Table6[[#This Row],[Product]],Table3[],2)</f>
        <v>Megawidget M</v>
      </c>
      <c r="N3357" s="50" t="str">
        <f t="shared" si="157"/>
        <v>Aug</v>
      </c>
      <c r="O3357" s="56">
        <f t="shared" si="158"/>
        <v>2021</v>
      </c>
      <c r="P3357" s="51">
        <f>VLOOKUP(Table6[[#This Row],[Product]],Table3[],3)</f>
        <v>1.29</v>
      </c>
      <c r="Q3357" s="35">
        <f>VLOOKUP(Table6[[#This Row],[Product]],Table3[],4)</f>
        <v>24</v>
      </c>
      <c r="R3357" s="35">
        <f>Table6[[#This Row],[Quantity]]*Table6[[#This Row],[Case]]</f>
        <v>336</v>
      </c>
      <c r="S3357" s="35">
        <f>Table6[[#This Row],[Total Sales]]*Table6[[#This Row],[Cost]]</f>
        <v>433.44</v>
      </c>
    </row>
    <row r="3358" spans="1:19" x14ac:dyDescent="0.3">
      <c r="A3358" s="54">
        <v>3443</v>
      </c>
      <c r="B3358" s="35" t="s">
        <v>3246</v>
      </c>
      <c r="C3358" s="35" t="s">
        <v>7078</v>
      </c>
      <c r="D3358" s="35" t="s">
        <v>28</v>
      </c>
      <c r="E3358" s="35" t="str">
        <f t="shared" si="156"/>
        <v>M</v>
      </c>
      <c r="F3358" s="35">
        <v>90</v>
      </c>
      <c r="G3358" s="35" t="s">
        <v>8079</v>
      </c>
      <c r="H3358" s="35" t="s">
        <v>2100</v>
      </c>
      <c r="I3358" s="35" t="s">
        <v>819</v>
      </c>
      <c r="J3358" s="48">
        <v>44075</v>
      </c>
      <c r="K3358" s="35">
        <v>78</v>
      </c>
      <c r="L3358" s="49" t="s">
        <v>45</v>
      </c>
      <c r="M3358" s="50" t="str">
        <f>VLOOKUP(Table6[[#This Row],[Product]],Table3[],2)</f>
        <v>Gigastuff</v>
      </c>
      <c r="N3358" s="50" t="str">
        <f t="shared" si="157"/>
        <v>Sep</v>
      </c>
      <c r="O3358" s="56">
        <f t="shared" si="158"/>
        <v>2020</v>
      </c>
      <c r="P3358" s="51">
        <f>VLOOKUP(Table6[[#This Row],[Product]],Table3[],3)</f>
        <v>1.89</v>
      </c>
      <c r="Q3358" s="35">
        <f>VLOOKUP(Table6[[#This Row],[Product]],Table3[],4)</f>
        <v>18</v>
      </c>
      <c r="R3358" s="35">
        <f>Table6[[#This Row],[Quantity]]*Table6[[#This Row],[Case]]</f>
        <v>1404</v>
      </c>
      <c r="S3358" s="35">
        <f>Table6[[#This Row],[Total Sales]]*Table6[[#This Row],[Cost]]</f>
        <v>2653.56</v>
      </c>
    </row>
    <row r="3359" spans="1:19" x14ac:dyDescent="0.3">
      <c r="A3359" s="54">
        <v>3444</v>
      </c>
      <c r="B3359" s="35" t="s">
        <v>1734</v>
      </c>
      <c r="C3359" s="35" t="s">
        <v>1554</v>
      </c>
      <c r="D3359" s="35" t="s">
        <v>28</v>
      </c>
      <c r="E3359" s="35" t="str">
        <f t="shared" si="156"/>
        <v>M</v>
      </c>
      <c r="F3359" s="35">
        <v>90</v>
      </c>
      <c r="G3359" s="35" t="s">
        <v>8080</v>
      </c>
      <c r="H3359" s="35" t="s">
        <v>2008</v>
      </c>
      <c r="I3359" s="35" t="s">
        <v>129</v>
      </c>
      <c r="J3359" s="48">
        <v>44048</v>
      </c>
      <c r="K3359" s="35">
        <v>25</v>
      </c>
      <c r="L3359" s="49" t="s">
        <v>20</v>
      </c>
      <c r="M3359" s="50" t="str">
        <f>VLOOKUP(Table6[[#This Row],[Product]],Table3[],2)</f>
        <v>Hyperwotsit</v>
      </c>
      <c r="N3359" s="50" t="str">
        <f t="shared" si="157"/>
        <v>Aug</v>
      </c>
      <c r="O3359" s="56">
        <f t="shared" si="158"/>
        <v>2020</v>
      </c>
      <c r="P3359" s="51">
        <f>VLOOKUP(Table6[[#This Row],[Product]],Table3[],3)</f>
        <v>2.0099999999999998</v>
      </c>
      <c r="Q3359" s="35">
        <f>VLOOKUP(Table6[[#This Row],[Product]],Table3[],4)</f>
        <v>20</v>
      </c>
      <c r="R3359" s="35">
        <f>Table6[[#This Row],[Quantity]]*Table6[[#This Row],[Case]]</f>
        <v>500</v>
      </c>
      <c r="S3359" s="35">
        <f>Table6[[#This Row],[Total Sales]]*Table6[[#This Row],[Cost]]</f>
        <v>1004.9999999999999</v>
      </c>
    </row>
    <row r="3360" spans="1:19" x14ac:dyDescent="0.3">
      <c r="A3360" s="54">
        <v>3445</v>
      </c>
      <c r="B3360" s="35" t="s">
        <v>8081</v>
      </c>
      <c r="C3360" s="35" t="s">
        <v>4079</v>
      </c>
      <c r="D3360" s="35" t="s">
        <v>51</v>
      </c>
      <c r="E3360" s="35" t="str">
        <f t="shared" si="156"/>
        <v>F</v>
      </c>
      <c r="F3360" s="35">
        <v>60</v>
      </c>
      <c r="G3360" s="35" t="s">
        <v>8082</v>
      </c>
      <c r="H3360" s="35" t="s">
        <v>1206</v>
      </c>
      <c r="I3360" s="35" t="s">
        <v>294</v>
      </c>
      <c r="J3360" s="48" t="s">
        <v>13841</v>
      </c>
      <c r="K3360" s="35">
        <v>90</v>
      </c>
      <c r="L3360" s="49" t="s">
        <v>39</v>
      </c>
      <c r="M3360" s="50" t="str">
        <f>VLOOKUP(Table6[[#This Row],[Product]],Table3[],2)</f>
        <v>Ultrathing V1</v>
      </c>
      <c r="N3360" s="50" t="str">
        <f t="shared" si="157"/>
        <v>Apr</v>
      </c>
      <c r="O3360" s="56">
        <f t="shared" si="158"/>
        <v>2021</v>
      </c>
      <c r="P3360" s="51">
        <f>VLOOKUP(Table6[[#This Row],[Product]],Table3[],3)</f>
        <v>1.79</v>
      </c>
      <c r="Q3360" s="35">
        <f>VLOOKUP(Table6[[#This Row],[Product]],Table3[],4)</f>
        <v>17</v>
      </c>
      <c r="R3360" s="35">
        <f>Table6[[#This Row],[Quantity]]*Table6[[#This Row],[Case]]</f>
        <v>1530</v>
      </c>
      <c r="S3360" s="35">
        <f>Table6[[#This Row],[Total Sales]]*Table6[[#This Row],[Cost]]</f>
        <v>2738.7000000000003</v>
      </c>
    </row>
    <row r="3361" spans="1:19" x14ac:dyDescent="0.3">
      <c r="A3361" s="54">
        <v>3446</v>
      </c>
      <c r="B3361" s="35" t="s">
        <v>6072</v>
      </c>
      <c r="C3361" s="35" t="s">
        <v>97</v>
      </c>
      <c r="D3361" s="35" t="s">
        <v>15</v>
      </c>
      <c r="E3361" s="35" t="str">
        <f t="shared" si="156"/>
        <v>F</v>
      </c>
      <c r="F3361" s="35">
        <v>90</v>
      </c>
      <c r="G3361" s="35" t="s">
        <v>8082</v>
      </c>
      <c r="H3361" s="35" t="s">
        <v>3402</v>
      </c>
      <c r="I3361" s="35" t="s">
        <v>32</v>
      </c>
      <c r="J3361" s="48" t="s">
        <v>13943</v>
      </c>
      <c r="K3361" s="35">
        <v>47</v>
      </c>
      <c r="L3361" s="49" t="s">
        <v>64</v>
      </c>
      <c r="M3361" s="50" t="str">
        <f>VLOOKUP(Table6[[#This Row],[Product]],Table3[],2)</f>
        <v>Ultrathing V4</v>
      </c>
      <c r="N3361" s="50" t="str">
        <f t="shared" si="157"/>
        <v>Feb</v>
      </c>
      <c r="O3361" s="56">
        <f t="shared" si="158"/>
        <v>2022</v>
      </c>
      <c r="P3361" s="51">
        <f>VLOOKUP(Table6[[#This Row],[Product]],Table3[],3)</f>
        <v>3.99</v>
      </c>
      <c r="Q3361" s="35">
        <f>VLOOKUP(Table6[[#This Row],[Product]],Table3[],4)</f>
        <v>24</v>
      </c>
      <c r="R3361" s="35">
        <f>Table6[[#This Row],[Quantity]]*Table6[[#This Row],[Case]]</f>
        <v>1128</v>
      </c>
      <c r="S3361" s="35">
        <f>Table6[[#This Row],[Total Sales]]*Table6[[#This Row],[Cost]]</f>
        <v>4500.72</v>
      </c>
    </row>
    <row r="3362" spans="1:19" x14ac:dyDescent="0.3">
      <c r="A3362" s="54">
        <v>3447</v>
      </c>
      <c r="B3362" s="35" t="s">
        <v>8083</v>
      </c>
      <c r="C3362" s="35" t="s">
        <v>4264</v>
      </c>
      <c r="D3362" s="35" t="s">
        <v>51</v>
      </c>
      <c r="E3362" s="35" t="str">
        <f t="shared" si="156"/>
        <v>F</v>
      </c>
      <c r="F3362" s="35">
        <v>90</v>
      </c>
      <c r="G3362" s="35" t="s">
        <v>14387</v>
      </c>
      <c r="H3362" s="35" t="s">
        <v>4779</v>
      </c>
      <c r="I3362" s="35" t="s">
        <v>686</v>
      </c>
      <c r="J3362" s="48">
        <v>43841</v>
      </c>
      <c r="K3362" s="35">
        <v>13</v>
      </c>
      <c r="L3362" s="49" t="s">
        <v>101</v>
      </c>
      <c r="M3362" s="50" t="str">
        <f>VLOOKUP(Table6[[#This Row],[Product]],Table3[],2)</f>
        <v>Superwossname</v>
      </c>
      <c r="N3362" s="50" t="str">
        <f t="shared" si="157"/>
        <v>Jan</v>
      </c>
      <c r="O3362" s="56">
        <f t="shared" si="158"/>
        <v>2020</v>
      </c>
      <c r="P3362" s="51">
        <f>VLOOKUP(Table6[[#This Row],[Product]],Table3[],3)</f>
        <v>3.49</v>
      </c>
      <c r="Q3362" s="35">
        <f>VLOOKUP(Table6[[#This Row],[Product]],Table3[],4)</f>
        <v>20</v>
      </c>
      <c r="R3362" s="35">
        <f>Table6[[#This Row],[Quantity]]*Table6[[#This Row],[Case]]</f>
        <v>260</v>
      </c>
      <c r="S3362" s="35">
        <f>Table6[[#This Row],[Total Sales]]*Table6[[#This Row],[Cost]]</f>
        <v>907.40000000000009</v>
      </c>
    </row>
    <row r="3363" spans="1:19" x14ac:dyDescent="0.3">
      <c r="A3363" s="54">
        <v>3448</v>
      </c>
      <c r="B3363" s="35" t="s">
        <v>1211</v>
      </c>
      <c r="C3363" s="35" t="s">
        <v>1853</v>
      </c>
      <c r="D3363" s="35" t="s">
        <v>28</v>
      </c>
      <c r="E3363" s="35" t="str">
        <f t="shared" si="156"/>
        <v>M</v>
      </c>
      <c r="F3363" s="35">
        <v>30</v>
      </c>
      <c r="G3363" s="35" t="s">
        <v>8085</v>
      </c>
      <c r="H3363" s="35" t="s">
        <v>2026</v>
      </c>
      <c r="I3363" s="35" t="s">
        <v>1078</v>
      </c>
      <c r="J3363" s="48" t="s">
        <v>13669</v>
      </c>
      <c r="K3363" s="35">
        <v>80</v>
      </c>
      <c r="L3363" s="49" t="s">
        <v>101</v>
      </c>
      <c r="M3363" s="50" t="str">
        <f>VLOOKUP(Table6[[#This Row],[Product]],Table3[],2)</f>
        <v>Superwossname</v>
      </c>
      <c r="N3363" s="50" t="str">
        <f t="shared" si="157"/>
        <v>Jun</v>
      </c>
      <c r="O3363" s="56">
        <f t="shared" si="158"/>
        <v>2020</v>
      </c>
      <c r="P3363" s="51">
        <f>VLOOKUP(Table6[[#This Row],[Product]],Table3[],3)</f>
        <v>3.49</v>
      </c>
      <c r="Q3363" s="35">
        <f>VLOOKUP(Table6[[#This Row],[Product]],Table3[],4)</f>
        <v>20</v>
      </c>
      <c r="R3363" s="35">
        <f>Table6[[#This Row],[Quantity]]*Table6[[#This Row],[Case]]</f>
        <v>1600</v>
      </c>
      <c r="S3363" s="35">
        <f>Table6[[#This Row],[Total Sales]]*Table6[[#This Row],[Cost]]</f>
        <v>5584</v>
      </c>
    </row>
    <row r="3364" spans="1:19" x14ac:dyDescent="0.3">
      <c r="A3364" s="54">
        <v>3449</v>
      </c>
      <c r="B3364" s="35" t="s">
        <v>8086</v>
      </c>
      <c r="C3364" s="35" t="s">
        <v>4762</v>
      </c>
      <c r="D3364" s="35" t="s">
        <v>51</v>
      </c>
      <c r="E3364" s="35" t="str">
        <f t="shared" si="156"/>
        <v>F</v>
      </c>
      <c r="F3364" s="35">
        <v>60</v>
      </c>
      <c r="G3364" s="35" t="s">
        <v>8088</v>
      </c>
      <c r="H3364" s="35" t="s">
        <v>6105</v>
      </c>
      <c r="I3364" s="35" t="s">
        <v>32</v>
      </c>
      <c r="J3364" s="48" t="s">
        <v>14184</v>
      </c>
      <c r="K3364" s="35">
        <v>8</v>
      </c>
      <c r="L3364" s="49" t="s">
        <v>70</v>
      </c>
      <c r="M3364" s="50" t="str">
        <f>VLOOKUP(Table6[[#This Row],[Product]],Table3[],2)</f>
        <v>Megawidget M</v>
      </c>
      <c r="N3364" s="50" t="str">
        <f t="shared" si="157"/>
        <v>Sep</v>
      </c>
      <c r="O3364" s="56">
        <f t="shared" si="158"/>
        <v>2020</v>
      </c>
      <c r="P3364" s="51">
        <f>VLOOKUP(Table6[[#This Row],[Product]],Table3[],3)</f>
        <v>1.29</v>
      </c>
      <c r="Q3364" s="35">
        <f>VLOOKUP(Table6[[#This Row],[Product]],Table3[],4)</f>
        <v>24</v>
      </c>
      <c r="R3364" s="35">
        <f>Table6[[#This Row],[Quantity]]*Table6[[#This Row],[Case]]</f>
        <v>192</v>
      </c>
      <c r="S3364" s="35">
        <f>Table6[[#This Row],[Total Sales]]*Table6[[#This Row],[Cost]]</f>
        <v>247.68</v>
      </c>
    </row>
    <row r="3365" spans="1:19" x14ac:dyDescent="0.3">
      <c r="A3365" s="54">
        <v>3450</v>
      </c>
      <c r="B3365" s="35" t="s">
        <v>4649</v>
      </c>
      <c r="C3365" s="35" t="s">
        <v>3365</v>
      </c>
      <c r="D3365" s="35" t="s">
        <v>28</v>
      </c>
      <c r="E3365" s="35" t="str">
        <f t="shared" si="156"/>
        <v>M</v>
      </c>
      <c r="F3365" s="35">
        <v>30</v>
      </c>
      <c r="G3365" s="35" t="s">
        <v>8088</v>
      </c>
      <c r="H3365" s="35" t="s">
        <v>7572</v>
      </c>
      <c r="I3365" s="35" t="s">
        <v>886</v>
      </c>
      <c r="J3365" s="48">
        <v>44835</v>
      </c>
      <c r="K3365" s="35">
        <v>21</v>
      </c>
      <c r="L3365" s="49" t="s">
        <v>33</v>
      </c>
      <c r="M3365" s="50" t="str">
        <f>VLOOKUP(Table6[[#This Row],[Product]],Table3[],2)</f>
        <v>Megawidget L</v>
      </c>
      <c r="N3365" s="50" t="str">
        <f t="shared" si="157"/>
        <v>Oct</v>
      </c>
      <c r="O3365" s="56">
        <f t="shared" si="158"/>
        <v>2022</v>
      </c>
      <c r="P3365" s="51">
        <f>VLOOKUP(Table6[[#This Row],[Product]],Table3[],3)</f>
        <v>1.79</v>
      </c>
      <c r="Q3365" s="35">
        <f>VLOOKUP(Table6[[#This Row],[Product]],Table3[],4)</f>
        <v>24</v>
      </c>
      <c r="R3365" s="35">
        <f>Table6[[#This Row],[Quantity]]*Table6[[#This Row],[Case]]</f>
        <v>504</v>
      </c>
      <c r="S3365" s="35">
        <f>Table6[[#This Row],[Total Sales]]*Table6[[#This Row],[Cost]]</f>
        <v>902.16</v>
      </c>
    </row>
    <row r="3366" spans="1:19" x14ac:dyDescent="0.3">
      <c r="A3366" s="54">
        <v>3451</v>
      </c>
      <c r="B3366" s="35" t="s">
        <v>8089</v>
      </c>
      <c r="C3366" s="35" t="s">
        <v>3744</v>
      </c>
      <c r="D3366" s="35" t="s">
        <v>15</v>
      </c>
      <c r="E3366" s="35" t="str">
        <f t="shared" si="156"/>
        <v>F</v>
      </c>
      <c r="F3366" s="35">
        <v>60</v>
      </c>
      <c r="G3366" s="35" t="s">
        <v>8090</v>
      </c>
      <c r="H3366" s="35" t="s">
        <v>1448</v>
      </c>
      <c r="I3366" s="35" t="s">
        <v>1449</v>
      </c>
      <c r="J3366" s="48" t="s">
        <v>14031</v>
      </c>
      <c r="K3366" s="35">
        <v>89</v>
      </c>
      <c r="L3366" s="49" t="s">
        <v>101</v>
      </c>
      <c r="M3366" s="50" t="str">
        <f>VLOOKUP(Table6[[#This Row],[Product]],Table3[],2)</f>
        <v>Superwossname</v>
      </c>
      <c r="N3366" s="50" t="str">
        <f t="shared" si="157"/>
        <v>Dec</v>
      </c>
      <c r="O3366" s="56">
        <f t="shared" si="158"/>
        <v>2021</v>
      </c>
      <c r="P3366" s="51">
        <f>VLOOKUP(Table6[[#This Row],[Product]],Table3[],3)</f>
        <v>3.49</v>
      </c>
      <c r="Q3366" s="35">
        <f>VLOOKUP(Table6[[#This Row],[Product]],Table3[],4)</f>
        <v>20</v>
      </c>
      <c r="R3366" s="35">
        <f>Table6[[#This Row],[Quantity]]*Table6[[#This Row],[Case]]</f>
        <v>1780</v>
      </c>
      <c r="S3366" s="35">
        <f>Table6[[#This Row],[Total Sales]]*Table6[[#This Row],[Cost]]</f>
        <v>6212.2000000000007</v>
      </c>
    </row>
    <row r="3367" spans="1:19" x14ac:dyDescent="0.3">
      <c r="A3367" s="54">
        <v>3452</v>
      </c>
      <c r="B3367" s="35" t="s">
        <v>8091</v>
      </c>
      <c r="C3367" s="35" t="s">
        <v>4387</v>
      </c>
      <c r="D3367" s="35" t="s">
        <v>15</v>
      </c>
      <c r="E3367" s="35" t="str">
        <f t="shared" si="156"/>
        <v>F</v>
      </c>
      <c r="F3367" s="35">
        <v>90</v>
      </c>
      <c r="G3367" s="35" t="s">
        <v>8090</v>
      </c>
      <c r="H3367" s="35" t="s">
        <v>5748</v>
      </c>
      <c r="I3367" s="35" t="s">
        <v>124</v>
      </c>
      <c r="J3367" s="48" t="s">
        <v>14249</v>
      </c>
      <c r="K3367" s="35">
        <v>61</v>
      </c>
      <c r="L3367" s="49" t="s">
        <v>159</v>
      </c>
      <c r="M3367" s="50" t="str">
        <f>VLOOKUP(Table6[[#This Row],[Product]],Table3[],2)</f>
        <v>Ultrathing V3</v>
      </c>
      <c r="N3367" s="50" t="str">
        <f t="shared" si="157"/>
        <v>Dec</v>
      </c>
      <c r="O3367" s="56">
        <f t="shared" si="158"/>
        <v>2022</v>
      </c>
      <c r="P3367" s="51">
        <f>VLOOKUP(Table6[[#This Row],[Product]],Table3[],3)</f>
        <v>3.39</v>
      </c>
      <c r="Q3367" s="35">
        <f>VLOOKUP(Table6[[#This Row],[Product]],Table3[],4)</f>
        <v>24</v>
      </c>
      <c r="R3367" s="35">
        <f>Table6[[#This Row],[Quantity]]*Table6[[#This Row],[Case]]</f>
        <v>1464</v>
      </c>
      <c r="S3367" s="35">
        <f>Table6[[#This Row],[Total Sales]]*Table6[[#This Row],[Cost]]</f>
        <v>4962.96</v>
      </c>
    </row>
    <row r="3368" spans="1:19" x14ac:dyDescent="0.3">
      <c r="A3368" s="54">
        <v>3453</v>
      </c>
      <c r="B3368" s="35" t="s">
        <v>8092</v>
      </c>
      <c r="C3368" s="35" t="s">
        <v>8093</v>
      </c>
      <c r="D3368" s="35" t="s">
        <v>51</v>
      </c>
      <c r="E3368" s="35" t="str">
        <f t="shared" si="156"/>
        <v>F</v>
      </c>
      <c r="F3368" s="35">
        <v>30</v>
      </c>
      <c r="G3368" s="35" t="s">
        <v>8094</v>
      </c>
      <c r="H3368" s="35" t="s">
        <v>8095</v>
      </c>
      <c r="I3368" s="35" t="s">
        <v>38</v>
      </c>
      <c r="J3368" s="48" t="s">
        <v>13778</v>
      </c>
      <c r="K3368" s="35">
        <v>69</v>
      </c>
      <c r="L3368" s="49" t="s">
        <v>54</v>
      </c>
      <c r="M3368" s="50" t="str">
        <f>VLOOKUP(Table6[[#This Row],[Product]],Table3[],2)</f>
        <v>Megawidget S</v>
      </c>
      <c r="N3368" s="50" t="str">
        <f t="shared" si="157"/>
        <v>Dec</v>
      </c>
      <c r="O3368" s="56">
        <f t="shared" si="158"/>
        <v>2022</v>
      </c>
      <c r="P3368" s="51">
        <f>VLOOKUP(Table6[[#This Row],[Product]],Table3[],3)</f>
        <v>0.69</v>
      </c>
      <c r="Q3368" s="35">
        <f>VLOOKUP(Table6[[#This Row],[Product]],Table3[],4)</f>
        <v>24</v>
      </c>
      <c r="R3368" s="35">
        <f>Table6[[#This Row],[Quantity]]*Table6[[#This Row],[Case]]</f>
        <v>1656</v>
      </c>
      <c r="S3368" s="35">
        <f>Table6[[#This Row],[Total Sales]]*Table6[[#This Row],[Cost]]</f>
        <v>1142.6399999999999</v>
      </c>
    </row>
    <row r="3369" spans="1:19" x14ac:dyDescent="0.3">
      <c r="A3369" s="54">
        <v>3454</v>
      </c>
      <c r="B3369" s="35" t="s">
        <v>8096</v>
      </c>
      <c r="C3369" s="35" t="s">
        <v>791</v>
      </c>
      <c r="D3369" s="35" t="s">
        <v>51</v>
      </c>
      <c r="E3369" s="35" t="str">
        <f t="shared" si="156"/>
        <v>F</v>
      </c>
      <c r="F3369" s="35">
        <v>30</v>
      </c>
      <c r="G3369" s="35" t="s">
        <v>8097</v>
      </c>
      <c r="H3369" s="35" t="s">
        <v>2608</v>
      </c>
      <c r="I3369" s="35" t="s">
        <v>38</v>
      </c>
      <c r="J3369" s="48">
        <v>44723</v>
      </c>
      <c r="K3369" s="35">
        <v>62</v>
      </c>
      <c r="L3369" s="49" t="s">
        <v>45</v>
      </c>
      <c r="M3369" s="50" t="str">
        <f>VLOOKUP(Table6[[#This Row],[Product]],Table3[],2)</f>
        <v>Gigastuff</v>
      </c>
      <c r="N3369" s="50" t="str">
        <f t="shared" si="157"/>
        <v>Jun</v>
      </c>
      <c r="O3369" s="56">
        <f t="shared" si="158"/>
        <v>2022</v>
      </c>
      <c r="P3369" s="51">
        <f>VLOOKUP(Table6[[#This Row],[Product]],Table3[],3)</f>
        <v>1.89</v>
      </c>
      <c r="Q3369" s="35">
        <f>VLOOKUP(Table6[[#This Row],[Product]],Table3[],4)</f>
        <v>18</v>
      </c>
      <c r="R3369" s="35">
        <f>Table6[[#This Row],[Quantity]]*Table6[[#This Row],[Case]]</f>
        <v>1116</v>
      </c>
      <c r="S3369" s="35">
        <f>Table6[[#This Row],[Total Sales]]*Table6[[#This Row],[Cost]]</f>
        <v>2109.2399999999998</v>
      </c>
    </row>
    <row r="3370" spans="1:19" x14ac:dyDescent="0.3">
      <c r="A3370" s="54">
        <v>3455</v>
      </c>
      <c r="B3370" s="35" t="s">
        <v>2346</v>
      </c>
      <c r="C3370" s="35" t="s">
        <v>1364</v>
      </c>
      <c r="D3370" s="35" t="s">
        <v>28</v>
      </c>
      <c r="E3370" s="35" t="str">
        <f t="shared" si="156"/>
        <v>M</v>
      </c>
      <c r="F3370" s="35">
        <v>30</v>
      </c>
      <c r="G3370" s="35" t="s">
        <v>8098</v>
      </c>
      <c r="H3370" s="35" t="s">
        <v>2645</v>
      </c>
      <c r="I3370" s="35" t="s">
        <v>32</v>
      </c>
      <c r="J3370" s="48" t="s">
        <v>13933</v>
      </c>
      <c r="K3370" s="35">
        <v>84</v>
      </c>
      <c r="L3370" s="49" t="s">
        <v>80</v>
      </c>
      <c r="M3370" s="50" t="str">
        <f>VLOOKUP(Table6[[#This Row],[Product]],Table3[],2)</f>
        <v>Ultrathing V2</v>
      </c>
      <c r="N3370" s="50" t="str">
        <f t="shared" si="157"/>
        <v>Jul</v>
      </c>
      <c r="O3370" s="56">
        <f t="shared" si="158"/>
        <v>2022</v>
      </c>
      <c r="P3370" s="51">
        <f>VLOOKUP(Table6[[#This Row],[Product]],Table3[],3)</f>
        <v>2.95</v>
      </c>
      <c r="Q3370" s="35">
        <f>VLOOKUP(Table6[[#This Row],[Product]],Table3[],4)</f>
        <v>20</v>
      </c>
      <c r="R3370" s="35">
        <f>Table6[[#This Row],[Quantity]]*Table6[[#This Row],[Case]]</f>
        <v>1680</v>
      </c>
      <c r="S3370" s="35">
        <f>Table6[[#This Row],[Total Sales]]*Table6[[#This Row],[Cost]]</f>
        <v>4956</v>
      </c>
    </row>
    <row r="3371" spans="1:19" x14ac:dyDescent="0.3">
      <c r="A3371" s="54">
        <v>3456</v>
      </c>
      <c r="B3371" s="35" t="s">
        <v>160</v>
      </c>
      <c r="C3371" s="35" t="s">
        <v>6169</v>
      </c>
      <c r="D3371" s="35" t="s">
        <v>28</v>
      </c>
      <c r="E3371" s="35" t="str">
        <f t="shared" si="156"/>
        <v>M</v>
      </c>
      <c r="F3371" s="35">
        <v>90</v>
      </c>
      <c r="G3371" s="35" t="s">
        <v>8099</v>
      </c>
      <c r="H3371" s="35" t="s">
        <v>7008</v>
      </c>
      <c r="I3371" s="35" t="s">
        <v>25</v>
      </c>
      <c r="J3371" s="48" t="s">
        <v>14246</v>
      </c>
      <c r="K3371" s="35">
        <v>73</v>
      </c>
      <c r="L3371" s="49" t="s">
        <v>54</v>
      </c>
      <c r="M3371" s="50" t="str">
        <f>VLOOKUP(Table6[[#This Row],[Product]],Table3[],2)</f>
        <v>Megawidget S</v>
      </c>
      <c r="N3371" s="50" t="str">
        <f t="shared" si="157"/>
        <v>Sep</v>
      </c>
      <c r="O3371" s="56">
        <f t="shared" si="158"/>
        <v>2020</v>
      </c>
      <c r="P3371" s="51">
        <f>VLOOKUP(Table6[[#This Row],[Product]],Table3[],3)</f>
        <v>0.69</v>
      </c>
      <c r="Q3371" s="35">
        <f>VLOOKUP(Table6[[#This Row],[Product]],Table3[],4)</f>
        <v>24</v>
      </c>
      <c r="R3371" s="35">
        <f>Table6[[#This Row],[Quantity]]*Table6[[#This Row],[Case]]</f>
        <v>1752</v>
      </c>
      <c r="S3371" s="35">
        <f>Table6[[#This Row],[Total Sales]]*Table6[[#This Row],[Cost]]</f>
        <v>1208.8799999999999</v>
      </c>
    </row>
    <row r="3372" spans="1:19" x14ac:dyDescent="0.3">
      <c r="A3372" s="54">
        <v>3457</v>
      </c>
      <c r="B3372" s="35" t="s">
        <v>8100</v>
      </c>
      <c r="C3372" s="35" t="s">
        <v>3444</v>
      </c>
      <c r="D3372" s="35" t="s">
        <v>15</v>
      </c>
      <c r="E3372" s="35" t="str">
        <f t="shared" si="156"/>
        <v>F</v>
      </c>
      <c r="F3372" s="35">
        <v>30</v>
      </c>
      <c r="G3372" s="35" t="s">
        <v>8101</v>
      </c>
      <c r="H3372" s="35" t="s">
        <v>682</v>
      </c>
      <c r="I3372" s="35" t="s">
        <v>32</v>
      </c>
      <c r="J3372" s="48" t="s">
        <v>13717</v>
      </c>
      <c r="K3372" s="35">
        <v>10</v>
      </c>
      <c r="L3372" s="49" t="s">
        <v>80</v>
      </c>
      <c r="M3372" s="50" t="str">
        <f>VLOOKUP(Table6[[#This Row],[Product]],Table3[],2)</f>
        <v>Ultrathing V2</v>
      </c>
      <c r="N3372" s="50" t="str">
        <f t="shared" si="157"/>
        <v>Apr</v>
      </c>
      <c r="O3372" s="56">
        <f t="shared" si="158"/>
        <v>2021</v>
      </c>
      <c r="P3372" s="51">
        <f>VLOOKUP(Table6[[#This Row],[Product]],Table3[],3)</f>
        <v>2.95</v>
      </c>
      <c r="Q3372" s="35">
        <f>VLOOKUP(Table6[[#This Row],[Product]],Table3[],4)</f>
        <v>20</v>
      </c>
      <c r="R3372" s="35">
        <f>Table6[[#This Row],[Quantity]]*Table6[[#This Row],[Case]]</f>
        <v>200</v>
      </c>
      <c r="S3372" s="35">
        <f>Table6[[#This Row],[Total Sales]]*Table6[[#This Row],[Cost]]</f>
        <v>590</v>
      </c>
    </row>
    <row r="3373" spans="1:19" x14ac:dyDescent="0.3">
      <c r="A3373" s="54">
        <v>3458</v>
      </c>
      <c r="B3373" s="35" t="s">
        <v>787</v>
      </c>
      <c r="C3373" s="35" t="s">
        <v>2637</v>
      </c>
      <c r="D3373" s="35" t="s">
        <v>28</v>
      </c>
      <c r="E3373" s="35" t="str">
        <f t="shared" si="156"/>
        <v>M</v>
      </c>
      <c r="F3373" s="35">
        <v>30</v>
      </c>
      <c r="G3373" s="35" t="s">
        <v>8102</v>
      </c>
      <c r="H3373" s="35" t="s">
        <v>1594</v>
      </c>
      <c r="I3373" s="35" t="s">
        <v>178</v>
      </c>
      <c r="J3373" s="48">
        <v>44477</v>
      </c>
      <c r="K3373" s="35">
        <v>76</v>
      </c>
      <c r="L3373" s="49" t="s">
        <v>33</v>
      </c>
      <c r="M3373" s="50" t="str">
        <f>VLOOKUP(Table6[[#This Row],[Product]],Table3[],2)</f>
        <v>Megawidget L</v>
      </c>
      <c r="N3373" s="50" t="str">
        <f t="shared" si="157"/>
        <v>Oct</v>
      </c>
      <c r="O3373" s="56">
        <f t="shared" si="158"/>
        <v>2021</v>
      </c>
      <c r="P3373" s="51">
        <f>VLOOKUP(Table6[[#This Row],[Product]],Table3[],3)</f>
        <v>1.79</v>
      </c>
      <c r="Q3373" s="35">
        <f>VLOOKUP(Table6[[#This Row],[Product]],Table3[],4)</f>
        <v>24</v>
      </c>
      <c r="R3373" s="35">
        <f>Table6[[#This Row],[Quantity]]*Table6[[#This Row],[Case]]</f>
        <v>1824</v>
      </c>
      <c r="S3373" s="35">
        <f>Table6[[#This Row],[Total Sales]]*Table6[[#This Row],[Cost]]</f>
        <v>3264.96</v>
      </c>
    </row>
    <row r="3374" spans="1:19" x14ac:dyDescent="0.3">
      <c r="A3374" s="54">
        <v>3459</v>
      </c>
      <c r="B3374" s="35" t="s">
        <v>3599</v>
      </c>
      <c r="C3374" s="35" t="s">
        <v>2761</v>
      </c>
      <c r="D3374" s="35" t="s">
        <v>28</v>
      </c>
      <c r="E3374" s="35" t="str">
        <f t="shared" si="156"/>
        <v>M</v>
      </c>
      <c r="F3374" s="35">
        <v>60</v>
      </c>
      <c r="G3374" s="35" t="s">
        <v>15201</v>
      </c>
      <c r="H3374" s="35" t="s">
        <v>2804</v>
      </c>
      <c r="I3374" s="35" t="s">
        <v>124</v>
      </c>
      <c r="J3374" s="48">
        <v>44507</v>
      </c>
      <c r="K3374" s="35">
        <v>65</v>
      </c>
      <c r="L3374" s="49" t="s">
        <v>159</v>
      </c>
      <c r="M3374" s="50" t="str">
        <f>VLOOKUP(Table6[[#This Row],[Product]],Table3[],2)</f>
        <v>Ultrathing V3</v>
      </c>
      <c r="N3374" s="50" t="str">
        <f t="shared" si="157"/>
        <v>Nov</v>
      </c>
      <c r="O3374" s="56">
        <f t="shared" si="158"/>
        <v>2021</v>
      </c>
      <c r="P3374" s="51">
        <f>VLOOKUP(Table6[[#This Row],[Product]],Table3[],3)</f>
        <v>3.39</v>
      </c>
      <c r="Q3374" s="35">
        <f>VLOOKUP(Table6[[#This Row],[Product]],Table3[],4)</f>
        <v>24</v>
      </c>
      <c r="R3374" s="35">
        <f>Table6[[#This Row],[Quantity]]*Table6[[#This Row],[Case]]</f>
        <v>1560</v>
      </c>
      <c r="S3374" s="35">
        <f>Table6[[#This Row],[Total Sales]]*Table6[[#This Row],[Cost]]</f>
        <v>5288.4000000000005</v>
      </c>
    </row>
    <row r="3375" spans="1:19" x14ac:dyDescent="0.3">
      <c r="A3375" s="54">
        <v>3460</v>
      </c>
      <c r="B3375" s="35" t="s">
        <v>8104</v>
      </c>
      <c r="C3375" s="35" t="s">
        <v>812</v>
      </c>
      <c r="D3375" s="35" t="s">
        <v>51</v>
      </c>
      <c r="E3375" s="35" t="str">
        <f t="shared" si="156"/>
        <v>F</v>
      </c>
      <c r="F3375" s="35">
        <v>60</v>
      </c>
      <c r="G3375" s="35" t="s">
        <v>8105</v>
      </c>
      <c r="H3375" s="35" t="s">
        <v>806</v>
      </c>
      <c r="I3375" s="35" t="s">
        <v>178</v>
      </c>
      <c r="J3375" s="48">
        <v>44905</v>
      </c>
      <c r="K3375" s="35">
        <v>105</v>
      </c>
      <c r="L3375" s="49" t="s">
        <v>159</v>
      </c>
      <c r="M3375" s="50" t="str">
        <f>VLOOKUP(Table6[[#This Row],[Product]],Table3[],2)</f>
        <v>Ultrathing V3</v>
      </c>
      <c r="N3375" s="50" t="str">
        <f t="shared" si="157"/>
        <v>Dec</v>
      </c>
      <c r="O3375" s="56">
        <f t="shared" si="158"/>
        <v>2022</v>
      </c>
      <c r="P3375" s="51">
        <f>VLOOKUP(Table6[[#This Row],[Product]],Table3[],3)</f>
        <v>3.39</v>
      </c>
      <c r="Q3375" s="35">
        <f>VLOOKUP(Table6[[#This Row],[Product]],Table3[],4)</f>
        <v>24</v>
      </c>
      <c r="R3375" s="35">
        <f>Table6[[#This Row],[Quantity]]*Table6[[#This Row],[Case]]</f>
        <v>2520</v>
      </c>
      <c r="S3375" s="35">
        <f>Table6[[#This Row],[Total Sales]]*Table6[[#This Row],[Cost]]</f>
        <v>8542.8000000000011</v>
      </c>
    </row>
    <row r="3376" spans="1:19" x14ac:dyDescent="0.3">
      <c r="A3376" s="54">
        <v>3462</v>
      </c>
      <c r="B3376" s="35" t="s">
        <v>8106</v>
      </c>
      <c r="C3376" s="35" t="s">
        <v>27</v>
      </c>
      <c r="D3376" s="35" t="s">
        <v>51</v>
      </c>
      <c r="E3376" s="35" t="str">
        <f t="shared" si="156"/>
        <v>F</v>
      </c>
      <c r="F3376" s="35">
        <v>60</v>
      </c>
      <c r="G3376" s="35" t="s">
        <v>15202</v>
      </c>
      <c r="H3376" s="35" t="s">
        <v>518</v>
      </c>
      <c r="I3376" s="35" t="s">
        <v>32</v>
      </c>
      <c r="J3376" s="48" t="s">
        <v>13904</v>
      </c>
      <c r="K3376" s="35">
        <v>82</v>
      </c>
      <c r="L3376" s="49" t="s">
        <v>64</v>
      </c>
      <c r="M3376" s="50" t="str">
        <f>VLOOKUP(Table6[[#This Row],[Product]],Table3[],2)</f>
        <v>Ultrathing V4</v>
      </c>
      <c r="N3376" s="50" t="str">
        <f t="shared" si="157"/>
        <v>Aug</v>
      </c>
      <c r="O3376" s="56">
        <f t="shared" si="158"/>
        <v>2020</v>
      </c>
      <c r="P3376" s="51">
        <f>VLOOKUP(Table6[[#This Row],[Product]],Table3[],3)</f>
        <v>3.99</v>
      </c>
      <c r="Q3376" s="35">
        <f>VLOOKUP(Table6[[#This Row],[Product]],Table3[],4)</f>
        <v>24</v>
      </c>
      <c r="R3376" s="35">
        <f>Table6[[#This Row],[Quantity]]*Table6[[#This Row],[Case]]</f>
        <v>1968</v>
      </c>
      <c r="S3376" s="35">
        <f>Table6[[#This Row],[Total Sales]]*Table6[[#This Row],[Cost]]</f>
        <v>7852.3200000000006</v>
      </c>
    </row>
    <row r="3377" spans="1:19" x14ac:dyDescent="0.3">
      <c r="A3377" s="54">
        <v>3463</v>
      </c>
      <c r="B3377" s="35" t="s">
        <v>8108</v>
      </c>
      <c r="C3377" s="35" t="s">
        <v>5452</v>
      </c>
      <c r="D3377" s="35" t="s">
        <v>28</v>
      </c>
      <c r="E3377" s="35" t="str">
        <f t="shared" si="156"/>
        <v>M</v>
      </c>
      <c r="F3377" s="35">
        <v>30</v>
      </c>
      <c r="G3377" s="35" t="s">
        <v>8109</v>
      </c>
      <c r="H3377" s="35" t="s">
        <v>8110</v>
      </c>
      <c r="I3377" s="35" t="s">
        <v>173</v>
      </c>
      <c r="J3377" s="48" t="s">
        <v>13936</v>
      </c>
      <c r="K3377" s="35">
        <v>5</v>
      </c>
      <c r="L3377" s="49" t="s">
        <v>64</v>
      </c>
      <c r="M3377" s="50" t="str">
        <f>VLOOKUP(Table6[[#This Row],[Product]],Table3[],2)</f>
        <v>Ultrathing V4</v>
      </c>
      <c r="N3377" s="50" t="str">
        <f t="shared" si="157"/>
        <v>May</v>
      </c>
      <c r="O3377" s="56">
        <f t="shared" si="158"/>
        <v>2020</v>
      </c>
      <c r="P3377" s="51">
        <f>VLOOKUP(Table6[[#This Row],[Product]],Table3[],3)</f>
        <v>3.99</v>
      </c>
      <c r="Q3377" s="35">
        <f>VLOOKUP(Table6[[#This Row],[Product]],Table3[],4)</f>
        <v>24</v>
      </c>
      <c r="R3377" s="35">
        <f>Table6[[#This Row],[Quantity]]*Table6[[#This Row],[Case]]</f>
        <v>120</v>
      </c>
      <c r="S3377" s="35">
        <f>Table6[[#This Row],[Total Sales]]*Table6[[#This Row],[Cost]]</f>
        <v>478.8</v>
      </c>
    </row>
    <row r="3378" spans="1:19" x14ac:dyDescent="0.3">
      <c r="A3378" s="54">
        <v>3464</v>
      </c>
      <c r="B3378" s="35" t="s">
        <v>7982</v>
      </c>
      <c r="C3378" s="35" t="s">
        <v>7144</v>
      </c>
      <c r="D3378" s="35" t="s">
        <v>41</v>
      </c>
      <c r="E3378" s="35" t="str">
        <f t="shared" si="156"/>
        <v>F</v>
      </c>
      <c r="F3378" s="35">
        <v>90</v>
      </c>
      <c r="G3378" s="35" t="s">
        <v>8111</v>
      </c>
      <c r="H3378" s="35" t="s">
        <v>4479</v>
      </c>
      <c r="I3378" s="35" t="s">
        <v>32</v>
      </c>
      <c r="J3378" s="48" t="s">
        <v>14023</v>
      </c>
      <c r="K3378" s="35">
        <v>3</v>
      </c>
      <c r="L3378" s="49" t="s">
        <v>45</v>
      </c>
      <c r="M3378" s="50" t="str">
        <f>VLOOKUP(Table6[[#This Row],[Product]],Table3[],2)</f>
        <v>Gigastuff</v>
      </c>
      <c r="N3378" s="50" t="str">
        <f t="shared" si="157"/>
        <v>May</v>
      </c>
      <c r="O3378" s="56">
        <f t="shared" si="158"/>
        <v>2022</v>
      </c>
      <c r="P3378" s="51">
        <f>VLOOKUP(Table6[[#This Row],[Product]],Table3[],3)</f>
        <v>1.89</v>
      </c>
      <c r="Q3378" s="35">
        <f>VLOOKUP(Table6[[#This Row],[Product]],Table3[],4)</f>
        <v>18</v>
      </c>
      <c r="R3378" s="35">
        <f>Table6[[#This Row],[Quantity]]*Table6[[#This Row],[Case]]</f>
        <v>54</v>
      </c>
      <c r="S3378" s="35">
        <f>Table6[[#This Row],[Total Sales]]*Table6[[#This Row],[Cost]]</f>
        <v>102.05999999999999</v>
      </c>
    </row>
    <row r="3379" spans="1:19" x14ac:dyDescent="0.3">
      <c r="A3379" s="54">
        <v>3465</v>
      </c>
      <c r="B3379" s="35" t="s">
        <v>8112</v>
      </c>
      <c r="C3379" s="35" t="s">
        <v>8113</v>
      </c>
      <c r="D3379" s="35" t="s">
        <v>41</v>
      </c>
      <c r="E3379" s="35" t="str">
        <f t="shared" si="156"/>
        <v>F</v>
      </c>
      <c r="F3379" s="35">
        <v>60</v>
      </c>
      <c r="G3379" s="35" t="s">
        <v>8114</v>
      </c>
      <c r="H3379" s="35" t="s">
        <v>938</v>
      </c>
      <c r="I3379" s="35" t="s">
        <v>25</v>
      </c>
      <c r="J3379" s="48">
        <v>44114</v>
      </c>
      <c r="K3379" s="35">
        <v>65</v>
      </c>
      <c r="L3379" s="49" t="s">
        <v>159</v>
      </c>
      <c r="M3379" s="50" t="str">
        <f>VLOOKUP(Table6[[#This Row],[Product]],Table3[],2)</f>
        <v>Ultrathing V3</v>
      </c>
      <c r="N3379" s="50" t="str">
        <f t="shared" si="157"/>
        <v>Oct</v>
      </c>
      <c r="O3379" s="56">
        <f t="shared" si="158"/>
        <v>2020</v>
      </c>
      <c r="P3379" s="51">
        <f>VLOOKUP(Table6[[#This Row],[Product]],Table3[],3)</f>
        <v>3.39</v>
      </c>
      <c r="Q3379" s="35">
        <f>VLOOKUP(Table6[[#This Row],[Product]],Table3[],4)</f>
        <v>24</v>
      </c>
      <c r="R3379" s="35">
        <f>Table6[[#This Row],[Quantity]]*Table6[[#This Row],[Case]]</f>
        <v>1560</v>
      </c>
      <c r="S3379" s="35">
        <f>Table6[[#This Row],[Total Sales]]*Table6[[#This Row],[Cost]]</f>
        <v>5288.4000000000005</v>
      </c>
    </row>
    <row r="3380" spans="1:19" x14ac:dyDescent="0.3">
      <c r="A3380" s="54">
        <v>3466</v>
      </c>
      <c r="B3380" s="35" t="s">
        <v>8115</v>
      </c>
      <c r="C3380" s="35" t="s">
        <v>5979</v>
      </c>
      <c r="D3380" s="35" t="s">
        <v>51</v>
      </c>
      <c r="E3380" s="35" t="str">
        <f t="shared" si="156"/>
        <v>F</v>
      </c>
      <c r="F3380" s="35">
        <v>90</v>
      </c>
      <c r="G3380" s="35" t="s">
        <v>8116</v>
      </c>
      <c r="H3380" s="35" t="s">
        <v>275</v>
      </c>
      <c r="I3380" s="35" t="s">
        <v>32</v>
      </c>
      <c r="J3380" s="48">
        <v>44753</v>
      </c>
      <c r="K3380" s="35">
        <v>8</v>
      </c>
      <c r="L3380" s="49" t="s">
        <v>159</v>
      </c>
      <c r="M3380" s="50" t="str">
        <f>VLOOKUP(Table6[[#This Row],[Product]],Table3[],2)</f>
        <v>Ultrathing V3</v>
      </c>
      <c r="N3380" s="50" t="str">
        <f t="shared" si="157"/>
        <v>Jul</v>
      </c>
      <c r="O3380" s="56">
        <f t="shared" si="158"/>
        <v>2022</v>
      </c>
      <c r="P3380" s="51">
        <f>VLOOKUP(Table6[[#This Row],[Product]],Table3[],3)</f>
        <v>3.39</v>
      </c>
      <c r="Q3380" s="35">
        <f>VLOOKUP(Table6[[#This Row],[Product]],Table3[],4)</f>
        <v>24</v>
      </c>
      <c r="R3380" s="35">
        <f>Table6[[#This Row],[Quantity]]*Table6[[#This Row],[Case]]</f>
        <v>192</v>
      </c>
      <c r="S3380" s="35">
        <f>Table6[[#This Row],[Total Sales]]*Table6[[#This Row],[Cost]]</f>
        <v>650.88</v>
      </c>
    </row>
    <row r="3381" spans="1:19" x14ac:dyDescent="0.3">
      <c r="A3381" s="54">
        <v>3467</v>
      </c>
      <c r="B3381" s="35" t="s">
        <v>245</v>
      </c>
      <c r="C3381" s="35" t="s">
        <v>8117</v>
      </c>
      <c r="D3381" s="35" t="s">
        <v>28</v>
      </c>
      <c r="E3381" s="35" t="str">
        <f t="shared" si="156"/>
        <v>M</v>
      </c>
      <c r="F3381" s="35">
        <v>90</v>
      </c>
      <c r="G3381" s="35" t="s">
        <v>8118</v>
      </c>
      <c r="H3381" s="35" t="s">
        <v>1131</v>
      </c>
      <c r="I3381" s="35" t="s">
        <v>32</v>
      </c>
      <c r="J3381" s="48" t="s">
        <v>13755</v>
      </c>
      <c r="K3381" s="35">
        <v>85</v>
      </c>
      <c r="L3381" s="49" t="s">
        <v>45</v>
      </c>
      <c r="M3381" s="50" t="str">
        <f>VLOOKUP(Table6[[#This Row],[Product]],Table3[],2)</f>
        <v>Gigastuff</v>
      </c>
      <c r="N3381" s="50" t="str">
        <f t="shared" si="157"/>
        <v>Jan</v>
      </c>
      <c r="O3381" s="56">
        <f t="shared" si="158"/>
        <v>2020</v>
      </c>
      <c r="P3381" s="51">
        <f>VLOOKUP(Table6[[#This Row],[Product]],Table3[],3)</f>
        <v>1.89</v>
      </c>
      <c r="Q3381" s="35">
        <f>VLOOKUP(Table6[[#This Row],[Product]],Table3[],4)</f>
        <v>18</v>
      </c>
      <c r="R3381" s="35">
        <f>Table6[[#This Row],[Quantity]]*Table6[[#This Row],[Case]]</f>
        <v>1530</v>
      </c>
      <c r="S3381" s="35">
        <f>Table6[[#This Row],[Total Sales]]*Table6[[#This Row],[Cost]]</f>
        <v>2891.7</v>
      </c>
    </row>
    <row r="3382" spans="1:19" x14ac:dyDescent="0.3">
      <c r="A3382" s="54">
        <v>3468</v>
      </c>
      <c r="B3382" s="35" t="s">
        <v>8119</v>
      </c>
      <c r="C3382" s="35" t="s">
        <v>983</v>
      </c>
      <c r="D3382" s="35" t="s">
        <v>28</v>
      </c>
      <c r="E3382" s="35" t="str">
        <f t="shared" si="156"/>
        <v>M</v>
      </c>
      <c r="F3382" s="35">
        <v>30</v>
      </c>
      <c r="G3382" s="35" t="s">
        <v>8120</v>
      </c>
      <c r="H3382" s="35" t="s">
        <v>8121</v>
      </c>
      <c r="I3382" s="35" t="s">
        <v>44</v>
      </c>
      <c r="J3382" s="48">
        <v>43833</v>
      </c>
      <c r="K3382" s="35">
        <v>83</v>
      </c>
      <c r="L3382" s="49" t="s">
        <v>39</v>
      </c>
      <c r="M3382" s="50" t="str">
        <f>VLOOKUP(Table6[[#This Row],[Product]],Table3[],2)</f>
        <v>Ultrathing V1</v>
      </c>
      <c r="N3382" s="50" t="str">
        <f t="shared" si="157"/>
        <v>Jan</v>
      </c>
      <c r="O3382" s="56">
        <f t="shared" si="158"/>
        <v>2020</v>
      </c>
      <c r="P3382" s="51">
        <f>VLOOKUP(Table6[[#This Row],[Product]],Table3[],3)</f>
        <v>1.79</v>
      </c>
      <c r="Q3382" s="35">
        <f>VLOOKUP(Table6[[#This Row],[Product]],Table3[],4)</f>
        <v>17</v>
      </c>
      <c r="R3382" s="35">
        <f>Table6[[#This Row],[Quantity]]*Table6[[#This Row],[Case]]</f>
        <v>1411</v>
      </c>
      <c r="S3382" s="35">
        <f>Table6[[#This Row],[Total Sales]]*Table6[[#This Row],[Cost]]</f>
        <v>2525.69</v>
      </c>
    </row>
    <row r="3383" spans="1:19" x14ac:dyDescent="0.3">
      <c r="A3383" s="54">
        <v>3469</v>
      </c>
      <c r="B3383" s="35" t="s">
        <v>1132</v>
      </c>
      <c r="C3383" s="35" t="s">
        <v>5968</v>
      </c>
      <c r="D3383" s="35" t="s">
        <v>28</v>
      </c>
      <c r="E3383" s="35" t="str">
        <f t="shared" si="156"/>
        <v>M</v>
      </c>
      <c r="F3383" s="35">
        <v>60</v>
      </c>
      <c r="G3383" s="35" t="s">
        <v>8120</v>
      </c>
      <c r="H3383" s="35" t="s">
        <v>1258</v>
      </c>
      <c r="I3383" s="35" t="s">
        <v>32</v>
      </c>
      <c r="J3383" s="48">
        <v>44237</v>
      </c>
      <c r="K3383" s="35">
        <v>54</v>
      </c>
      <c r="L3383" s="49" t="s">
        <v>70</v>
      </c>
      <c r="M3383" s="50" t="str">
        <f>VLOOKUP(Table6[[#This Row],[Product]],Table3[],2)</f>
        <v>Megawidget M</v>
      </c>
      <c r="N3383" s="50" t="str">
        <f t="shared" si="157"/>
        <v>Feb</v>
      </c>
      <c r="O3383" s="56">
        <f t="shared" si="158"/>
        <v>2021</v>
      </c>
      <c r="P3383" s="51">
        <f>VLOOKUP(Table6[[#This Row],[Product]],Table3[],3)</f>
        <v>1.29</v>
      </c>
      <c r="Q3383" s="35">
        <f>VLOOKUP(Table6[[#This Row],[Product]],Table3[],4)</f>
        <v>24</v>
      </c>
      <c r="R3383" s="35">
        <f>Table6[[#This Row],[Quantity]]*Table6[[#This Row],[Case]]</f>
        <v>1296</v>
      </c>
      <c r="S3383" s="35">
        <f>Table6[[#This Row],[Total Sales]]*Table6[[#This Row],[Cost]]</f>
        <v>1671.8400000000001</v>
      </c>
    </row>
    <row r="3384" spans="1:19" x14ac:dyDescent="0.3">
      <c r="A3384" s="54">
        <v>3470</v>
      </c>
      <c r="B3384" s="35" t="s">
        <v>8122</v>
      </c>
      <c r="C3384" s="35" t="s">
        <v>2071</v>
      </c>
      <c r="D3384" s="35" t="s">
        <v>51</v>
      </c>
      <c r="E3384" s="35" t="str">
        <f t="shared" si="156"/>
        <v>F</v>
      </c>
      <c r="F3384" s="35">
        <v>60</v>
      </c>
      <c r="G3384" s="35" t="s">
        <v>14377</v>
      </c>
      <c r="H3384" s="35" t="s">
        <v>3157</v>
      </c>
      <c r="I3384" s="35" t="s">
        <v>32</v>
      </c>
      <c r="J3384" s="48">
        <v>44446</v>
      </c>
      <c r="K3384" s="35">
        <v>3</v>
      </c>
      <c r="L3384" s="49" t="s">
        <v>54</v>
      </c>
      <c r="M3384" s="50" t="str">
        <f>VLOOKUP(Table6[[#This Row],[Product]],Table3[],2)</f>
        <v>Megawidget S</v>
      </c>
      <c r="N3384" s="50" t="str">
        <f t="shared" si="157"/>
        <v>Sep</v>
      </c>
      <c r="O3384" s="56">
        <f t="shared" si="158"/>
        <v>2021</v>
      </c>
      <c r="P3384" s="51">
        <f>VLOOKUP(Table6[[#This Row],[Product]],Table3[],3)</f>
        <v>0.69</v>
      </c>
      <c r="Q3384" s="35">
        <f>VLOOKUP(Table6[[#This Row],[Product]],Table3[],4)</f>
        <v>24</v>
      </c>
      <c r="R3384" s="35">
        <f>Table6[[#This Row],[Quantity]]*Table6[[#This Row],[Case]]</f>
        <v>72</v>
      </c>
      <c r="S3384" s="35">
        <f>Table6[[#This Row],[Total Sales]]*Table6[[#This Row],[Cost]]</f>
        <v>49.679999999999993</v>
      </c>
    </row>
    <row r="3385" spans="1:19" x14ac:dyDescent="0.3">
      <c r="A3385" s="54">
        <v>3471</v>
      </c>
      <c r="B3385" s="35" t="s">
        <v>8124</v>
      </c>
      <c r="C3385" s="35" t="s">
        <v>7069</v>
      </c>
      <c r="D3385" s="35" t="s">
        <v>28</v>
      </c>
      <c r="E3385" s="35" t="str">
        <f t="shared" si="156"/>
        <v>M</v>
      </c>
      <c r="F3385" s="35">
        <v>60</v>
      </c>
      <c r="G3385" s="35" t="s">
        <v>8125</v>
      </c>
      <c r="H3385" s="35" t="s">
        <v>1056</v>
      </c>
      <c r="I3385" s="35" t="s">
        <v>129</v>
      </c>
      <c r="J3385" s="48">
        <v>44897</v>
      </c>
      <c r="K3385" s="35">
        <v>77</v>
      </c>
      <c r="L3385" s="49" t="s">
        <v>101</v>
      </c>
      <c r="M3385" s="50" t="str">
        <f>VLOOKUP(Table6[[#This Row],[Product]],Table3[],2)</f>
        <v>Superwossname</v>
      </c>
      <c r="N3385" s="50" t="str">
        <f t="shared" si="157"/>
        <v>Dec</v>
      </c>
      <c r="O3385" s="56">
        <f t="shared" si="158"/>
        <v>2022</v>
      </c>
      <c r="P3385" s="51">
        <f>VLOOKUP(Table6[[#This Row],[Product]],Table3[],3)</f>
        <v>3.49</v>
      </c>
      <c r="Q3385" s="35">
        <f>VLOOKUP(Table6[[#This Row],[Product]],Table3[],4)</f>
        <v>20</v>
      </c>
      <c r="R3385" s="35">
        <f>Table6[[#This Row],[Quantity]]*Table6[[#This Row],[Case]]</f>
        <v>1540</v>
      </c>
      <c r="S3385" s="35">
        <f>Table6[[#This Row],[Total Sales]]*Table6[[#This Row],[Cost]]</f>
        <v>5374.6</v>
      </c>
    </row>
    <row r="3386" spans="1:19" x14ac:dyDescent="0.3">
      <c r="A3386" s="54">
        <v>3472</v>
      </c>
      <c r="B3386" s="35" t="s">
        <v>3629</v>
      </c>
      <c r="C3386" s="35" t="s">
        <v>8126</v>
      </c>
      <c r="D3386" s="35" t="s">
        <v>28</v>
      </c>
      <c r="E3386" s="35" t="str">
        <f t="shared" si="156"/>
        <v>M</v>
      </c>
      <c r="F3386" s="35">
        <v>30</v>
      </c>
      <c r="G3386" s="35" t="s">
        <v>8127</v>
      </c>
      <c r="H3386" s="35" t="s">
        <v>6430</v>
      </c>
      <c r="I3386" s="35" t="s">
        <v>32</v>
      </c>
      <c r="J3386" s="48">
        <v>44874</v>
      </c>
      <c r="K3386" s="35">
        <v>88</v>
      </c>
      <c r="L3386" s="49" t="s">
        <v>80</v>
      </c>
      <c r="M3386" s="50" t="str">
        <f>VLOOKUP(Table6[[#This Row],[Product]],Table3[],2)</f>
        <v>Ultrathing V2</v>
      </c>
      <c r="N3386" s="50" t="str">
        <f t="shared" si="157"/>
        <v>Nov</v>
      </c>
      <c r="O3386" s="56">
        <f t="shared" si="158"/>
        <v>2022</v>
      </c>
      <c r="P3386" s="51">
        <f>VLOOKUP(Table6[[#This Row],[Product]],Table3[],3)</f>
        <v>2.95</v>
      </c>
      <c r="Q3386" s="35">
        <f>VLOOKUP(Table6[[#This Row],[Product]],Table3[],4)</f>
        <v>20</v>
      </c>
      <c r="R3386" s="35">
        <f>Table6[[#This Row],[Quantity]]*Table6[[#This Row],[Case]]</f>
        <v>1760</v>
      </c>
      <c r="S3386" s="35">
        <f>Table6[[#This Row],[Total Sales]]*Table6[[#This Row],[Cost]]</f>
        <v>5192</v>
      </c>
    </row>
    <row r="3387" spans="1:19" x14ac:dyDescent="0.3">
      <c r="A3387" s="54">
        <v>3473</v>
      </c>
      <c r="B3387" s="35" t="s">
        <v>5014</v>
      </c>
      <c r="C3387" s="35" t="s">
        <v>8128</v>
      </c>
      <c r="D3387" s="35" t="s">
        <v>15</v>
      </c>
      <c r="E3387" s="35" t="str">
        <f t="shared" si="156"/>
        <v>F</v>
      </c>
      <c r="F3387" s="35">
        <v>60</v>
      </c>
      <c r="G3387" s="35" t="s">
        <v>8129</v>
      </c>
      <c r="H3387" s="35" t="s">
        <v>5521</v>
      </c>
      <c r="I3387" s="35" t="s">
        <v>25</v>
      </c>
      <c r="J3387" s="48" t="s">
        <v>13677</v>
      </c>
      <c r="K3387" s="35">
        <v>5</v>
      </c>
      <c r="L3387" s="49" t="s">
        <v>64</v>
      </c>
      <c r="M3387" s="50" t="str">
        <f>VLOOKUP(Table6[[#This Row],[Product]],Table3[],2)</f>
        <v>Ultrathing V4</v>
      </c>
      <c r="N3387" s="50" t="str">
        <f t="shared" si="157"/>
        <v>May</v>
      </c>
      <c r="O3387" s="56">
        <f t="shared" si="158"/>
        <v>2022</v>
      </c>
      <c r="P3387" s="51">
        <f>VLOOKUP(Table6[[#This Row],[Product]],Table3[],3)</f>
        <v>3.99</v>
      </c>
      <c r="Q3387" s="35">
        <f>VLOOKUP(Table6[[#This Row],[Product]],Table3[],4)</f>
        <v>24</v>
      </c>
      <c r="R3387" s="35">
        <f>Table6[[#This Row],[Quantity]]*Table6[[#This Row],[Case]]</f>
        <v>120</v>
      </c>
      <c r="S3387" s="35">
        <f>Table6[[#This Row],[Total Sales]]*Table6[[#This Row],[Cost]]</f>
        <v>478.8</v>
      </c>
    </row>
    <row r="3388" spans="1:19" x14ac:dyDescent="0.3">
      <c r="A3388" s="54">
        <v>3474</v>
      </c>
      <c r="B3388" s="35" t="s">
        <v>6274</v>
      </c>
      <c r="C3388" s="35" t="s">
        <v>5764</v>
      </c>
      <c r="D3388" s="35" t="s">
        <v>28</v>
      </c>
      <c r="E3388" s="35" t="str">
        <f t="shared" si="156"/>
        <v>M</v>
      </c>
      <c r="F3388" s="35">
        <v>60</v>
      </c>
      <c r="G3388" s="35" t="s">
        <v>8130</v>
      </c>
      <c r="H3388" s="35" t="s">
        <v>458</v>
      </c>
      <c r="I3388" s="35" t="s">
        <v>294</v>
      </c>
      <c r="J3388" s="48">
        <v>44257</v>
      </c>
      <c r="K3388" s="35">
        <v>48</v>
      </c>
      <c r="L3388" s="49" t="s">
        <v>20</v>
      </c>
      <c r="M3388" s="50" t="str">
        <f>VLOOKUP(Table6[[#This Row],[Product]],Table3[],2)</f>
        <v>Hyperwotsit</v>
      </c>
      <c r="N3388" s="50" t="str">
        <f t="shared" si="157"/>
        <v>Mar</v>
      </c>
      <c r="O3388" s="56">
        <f t="shared" si="158"/>
        <v>2021</v>
      </c>
      <c r="P3388" s="51">
        <f>VLOOKUP(Table6[[#This Row],[Product]],Table3[],3)</f>
        <v>2.0099999999999998</v>
      </c>
      <c r="Q3388" s="35">
        <f>VLOOKUP(Table6[[#This Row],[Product]],Table3[],4)</f>
        <v>20</v>
      </c>
      <c r="R3388" s="35">
        <f>Table6[[#This Row],[Quantity]]*Table6[[#This Row],[Case]]</f>
        <v>960</v>
      </c>
      <c r="S3388" s="35">
        <f>Table6[[#This Row],[Total Sales]]*Table6[[#This Row],[Cost]]</f>
        <v>1929.6</v>
      </c>
    </row>
    <row r="3389" spans="1:19" x14ac:dyDescent="0.3">
      <c r="A3389" s="54">
        <v>3475</v>
      </c>
      <c r="B3389" s="35" t="s">
        <v>4124</v>
      </c>
      <c r="C3389" s="35" t="s">
        <v>4422</v>
      </c>
      <c r="D3389" s="35" t="s">
        <v>51</v>
      </c>
      <c r="E3389" s="35" t="str">
        <f t="shared" si="156"/>
        <v>F</v>
      </c>
      <c r="F3389" s="35">
        <v>30</v>
      </c>
      <c r="G3389" s="35" t="s">
        <v>8131</v>
      </c>
      <c r="H3389" s="35" t="s">
        <v>2552</v>
      </c>
      <c r="I3389" s="35" t="s">
        <v>32</v>
      </c>
      <c r="J3389" s="48" t="s">
        <v>13930</v>
      </c>
      <c r="K3389" s="35">
        <v>63</v>
      </c>
      <c r="L3389" s="49" t="s">
        <v>33</v>
      </c>
      <c r="M3389" s="50" t="str">
        <f>VLOOKUP(Table6[[#This Row],[Product]],Table3[],2)</f>
        <v>Megawidget L</v>
      </c>
      <c r="N3389" s="50" t="str">
        <f t="shared" si="157"/>
        <v>Feb</v>
      </c>
      <c r="O3389" s="56">
        <f t="shared" si="158"/>
        <v>2021</v>
      </c>
      <c r="P3389" s="51">
        <f>VLOOKUP(Table6[[#This Row],[Product]],Table3[],3)</f>
        <v>1.79</v>
      </c>
      <c r="Q3389" s="35">
        <f>VLOOKUP(Table6[[#This Row],[Product]],Table3[],4)</f>
        <v>24</v>
      </c>
      <c r="R3389" s="35">
        <f>Table6[[#This Row],[Quantity]]*Table6[[#This Row],[Case]]</f>
        <v>1512</v>
      </c>
      <c r="S3389" s="35">
        <f>Table6[[#This Row],[Total Sales]]*Table6[[#This Row],[Cost]]</f>
        <v>2706.48</v>
      </c>
    </row>
    <row r="3390" spans="1:19" x14ac:dyDescent="0.3">
      <c r="A3390" s="54">
        <v>3476</v>
      </c>
      <c r="B3390" s="35" t="s">
        <v>1002</v>
      </c>
      <c r="C3390" s="35" t="s">
        <v>3831</v>
      </c>
      <c r="D3390" s="35" t="s">
        <v>28</v>
      </c>
      <c r="E3390" s="35" t="str">
        <f t="shared" si="156"/>
        <v>M</v>
      </c>
      <c r="F3390" s="35">
        <v>90</v>
      </c>
      <c r="G3390" s="35" t="s">
        <v>8132</v>
      </c>
      <c r="H3390" s="35" t="s">
        <v>2494</v>
      </c>
      <c r="I3390" s="35" t="s">
        <v>25</v>
      </c>
      <c r="J3390" s="48" t="s">
        <v>14221</v>
      </c>
      <c r="K3390" s="35">
        <v>7</v>
      </c>
      <c r="L3390" s="49" t="s">
        <v>45</v>
      </c>
      <c r="M3390" s="50" t="str">
        <f>VLOOKUP(Table6[[#This Row],[Product]],Table3[],2)</f>
        <v>Gigastuff</v>
      </c>
      <c r="N3390" s="50" t="str">
        <f t="shared" si="157"/>
        <v>Jun</v>
      </c>
      <c r="O3390" s="56">
        <f t="shared" si="158"/>
        <v>2021</v>
      </c>
      <c r="P3390" s="51">
        <f>VLOOKUP(Table6[[#This Row],[Product]],Table3[],3)</f>
        <v>1.89</v>
      </c>
      <c r="Q3390" s="35">
        <f>VLOOKUP(Table6[[#This Row],[Product]],Table3[],4)</f>
        <v>18</v>
      </c>
      <c r="R3390" s="35">
        <f>Table6[[#This Row],[Quantity]]*Table6[[#This Row],[Case]]</f>
        <v>126</v>
      </c>
      <c r="S3390" s="35">
        <f>Table6[[#This Row],[Total Sales]]*Table6[[#This Row],[Cost]]</f>
        <v>238.14</v>
      </c>
    </row>
    <row r="3391" spans="1:19" x14ac:dyDescent="0.3">
      <c r="A3391" s="54">
        <v>3477</v>
      </c>
      <c r="B3391" s="35" t="s">
        <v>4290</v>
      </c>
      <c r="C3391" s="35" t="s">
        <v>3485</v>
      </c>
      <c r="D3391" s="35" t="s">
        <v>51</v>
      </c>
      <c r="E3391" s="35" t="str">
        <f t="shared" si="156"/>
        <v>F</v>
      </c>
      <c r="F3391" s="35">
        <v>60</v>
      </c>
      <c r="G3391" s="35" t="s">
        <v>8133</v>
      </c>
      <c r="H3391" s="35" t="s">
        <v>288</v>
      </c>
      <c r="I3391" s="35" t="s">
        <v>32</v>
      </c>
      <c r="J3391" s="48">
        <v>44443</v>
      </c>
      <c r="K3391" s="35">
        <v>29</v>
      </c>
      <c r="L3391" s="49" t="s">
        <v>101</v>
      </c>
      <c r="M3391" s="50" t="str">
        <f>VLOOKUP(Table6[[#This Row],[Product]],Table3[],2)</f>
        <v>Superwossname</v>
      </c>
      <c r="N3391" s="50" t="str">
        <f t="shared" si="157"/>
        <v>Sep</v>
      </c>
      <c r="O3391" s="56">
        <f t="shared" si="158"/>
        <v>2021</v>
      </c>
      <c r="P3391" s="51">
        <f>VLOOKUP(Table6[[#This Row],[Product]],Table3[],3)</f>
        <v>3.49</v>
      </c>
      <c r="Q3391" s="35">
        <f>VLOOKUP(Table6[[#This Row],[Product]],Table3[],4)</f>
        <v>20</v>
      </c>
      <c r="R3391" s="35">
        <f>Table6[[#This Row],[Quantity]]*Table6[[#This Row],[Case]]</f>
        <v>580</v>
      </c>
      <c r="S3391" s="35">
        <f>Table6[[#This Row],[Total Sales]]*Table6[[#This Row],[Cost]]</f>
        <v>2024.2</v>
      </c>
    </row>
    <row r="3392" spans="1:19" x14ac:dyDescent="0.3">
      <c r="A3392" s="54">
        <v>3478</v>
      </c>
      <c r="B3392" s="35" t="s">
        <v>4572</v>
      </c>
      <c r="C3392" s="35" t="s">
        <v>8134</v>
      </c>
      <c r="D3392" s="35" t="s">
        <v>28</v>
      </c>
      <c r="E3392" s="35" t="str">
        <f t="shared" si="156"/>
        <v>M</v>
      </c>
      <c r="F3392" s="35">
        <v>30</v>
      </c>
      <c r="G3392" s="35" t="s">
        <v>8135</v>
      </c>
      <c r="H3392" s="35" t="s">
        <v>7572</v>
      </c>
      <c r="I3392" s="35" t="s">
        <v>886</v>
      </c>
      <c r="J3392" s="48" t="s">
        <v>13864</v>
      </c>
      <c r="K3392" s="35">
        <v>7</v>
      </c>
      <c r="L3392" s="49" t="s">
        <v>20</v>
      </c>
      <c r="M3392" s="50" t="str">
        <f>VLOOKUP(Table6[[#This Row],[Product]],Table3[],2)</f>
        <v>Hyperwotsit</v>
      </c>
      <c r="N3392" s="50" t="str">
        <f t="shared" si="157"/>
        <v>Sep</v>
      </c>
      <c r="O3392" s="56">
        <f t="shared" si="158"/>
        <v>2020</v>
      </c>
      <c r="P3392" s="51">
        <f>VLOOKUP(Table6[[#This Row],[Product]],Table3[],3)</f>
        <v>2.0099999999999998</v>
      </c>
      <c r="Q3392" s="35">
        <f>VLOOKUP(Table6[[#This Row],[Product]],Table3[],4)</f>
        <v>20</v>
      </c>
      <c r="R3392" s="35">
        <f>Table6[[#This Row],[Quantity]]*Table6[[#This Row],[Case]]</f>
        <v>140</v>
      </c>
      <c r="S3392" s="35">
        <f>Table6[[#This Row],[Total Sales]]*Table6[[#This Row],[Cost]]</f>
        <v>281.39999999999998</v>
      </c>
    </row>
    <row r="3393" spans="1:19" x14ac:dyDescent="0.3">
      <c r="A3393" s="54">
        <v>3479</v>
      </c>
      <c r="B3393" s="35" t="s">
        <v>872</v>
      </c>
      <c r="C3393" s="35" t="s">
        <v>8136</v>
      </c>
      <c r="D3393" s="35" t="s">
        <v>28</v>
      </c>
      <c r="E3393" s="35" t="str">
        <f t="shared" si="156"/>
        <v>M</v>
      </c>
      <c r="F3393" s="35">
        <v>30</v>
      </c>
      <c r="G3393" s="35" t="s">
        <v>8137</v>
      </c>
      <c r="H3393" s="35" t="s">
        <v>412</v>
      </c>
      <c r="I3393" s="35" t="s">
        <v>187</v>
      </c>
      <c r="J3393" s="48">
        <v>44747</v>
      </c>
      <c r="K3393" s="35">
        <v>65</v>
      </c>
      <c r="L3393" s="49" t="s">
        <v>20</v>
      </c>
      <c r="M3393" s="50" t="str">
        <f>VLOOKUP(Table6[[#This Row],[Product]],Table3[],2)</f>
        <v>Hyperwotsit</v>
      </c>
      <c r="N3393" s="50" t="str">
        <f t="shared" si="157"/>
        <v>Jul</v>
      </c>
      <c r="O3393" s="56">
        <f t="shared" si="158"/>
        <v>2022</v>
      </c>
      <c r="P3393" s="51">
        <f>VLOOKUP(Table6[[#This Row],[Product]],Table3[],3)</f>
        <v>2.0099999999999998</v>
      </c>
      <c r="Q3393" s="35">
        <f>VLOOKUP(Table6[[#This Row],[Product]],Table3[],4)</f>
        <v>20</v>
      </c>
      <c r="R3393" s="35">
        <f>Table6[[#This Row],[Quantity]]*Table6[[#This Row],[Case]]</f>
        <v>1300</v>
      </c>
      <c r="S3393" s="35">
        <f>Table6[[#This Row],[Total Sales]]*Table6[[#This Row],[Cost]]</f>
        <v>2612.9999999999995</v>
      </c>
    </row>
    <row r="3394" spans="1:19" x14ac:dyDescent="0.3">
      <c r="A3394" s="54">
        <v>3481</v>
      </c>
      <c r="B3394" s="35" t="s">
        <v>8138</v>
      </c>
      <c r="C3394" s="35" t="s">
        <v>906</v>
      </c>
      <c r="D3394" s="35" t="s">
        <v>15</v>
      </c>
      <c r="E3394" s="35" t="str">
        <f t="shared" si="156"/>
        <v>F</v>
      </c>
      <c r="F3394" s="35">
        <v>30</v>
      </c>
      <c r="G3394" s="35" t="s">
        <v>8139</v>
      </c>
      <c r="H3394" s="35" t="s">
        <v>2742</v>
      </c>
      <c r="I3394" s="35" t="s">
        <v>124</v>
      </c>
      <c r="J3394" s="48" t="s">
        <v>13865</v>
      </c>
      <c r="K3394" s="35">
        <v>76</v>
      </c>
      <c r="L3394" s="49" t="s">
        <v>70</v>
      </c>
      <c r="M3394" s="50" t="str">
        <f>VLOOKUP(Table6[[#This Row],[Product]],Table3[],2)</f>
        <v>Megawidget M</v>
      </c>
      <c r="N3394" s="50" t="str">
        <f t="shared" si="157"/>
        <v>Aug</v>
      </c>
      <c r="O3394" s="56">
        <f t="shared" si="158"/>
        <v>2021</v>
      </c>
      <c r="P3394" s="51">
        <f>VLOOKUP(Table6[[#This Row],[Product]],Table3[],3)</f>
        <v>1.29</v>
      </c>
      <c r="Q3394" s="35">
        <f>VLOOKUP(Table6[[#This Row],[Product]],Table3[],4)</f>
        <v>24</v>
      </c>
      <c r="R3394" s="35">
        <f>Table6[[#This Row],[Quantity]]*Table6[[#This Row],[Case]]</f>
        <v>1824</v>
      </c>
      <c r="S3394" s="35">
        <f>Table6[[#This Row],[Total Sales]]*Table6[[#This Row],[Cost]]</f>
        <v>2352.96</v>
      </c>
    </row>
    <row r="3395" spans="1:19" x14ac:dyDescent="0.3">
      <c r="A3395" s="54">
        <v>3482</v>
      </c>
      <c r="B3395" s="35" t="s">
        <v>2384</v>
      </c>
      <c r="C3395" s="35" t="s">
        <v>6727</v>
      </c>
      <c r="D3395" s="35" t="s">
        <v>28</v>
      </c>
      <c r="E3395" s="35" t="str">
        <f t="shared" ref="E3395:E3458" si="159">IF(OR(D3395="Mrs", D3395="Miss", D3395="Ms"), "F", IF(OR(D3395="Mr"), "M", IF(OR(D3395="Dr", D3395="Prof", D3395="Rev"), "M/F", "")))</f>
        <v>M</v>
      </c>
      <c r="F3395" s="35">
        <v>60</v>
      </c>
      <c r="G3395" s="35" t="s">
        <v>8141</v>
      </c>
      <c r="H3395" s="35" t="s">
        <v>5886</v>
      </c>
      <c r="I3395" s="35" t="s">
        <v>187</v>
      </c>
      <c r="J3395" s="48" t="s">
        <v>14179</v>
      </c>
      <c r="K3395" s="35">
        <v>13</v>
      </c>
      <c r="L3395" s="49" t="s">
        <v>33</v>
      </c>
      <c r="M3395" s="50" t="str">
        <f>VLOOKUP(Table6[[#This Row],[Product]],Table3[],2)</f>
        <v>Megawidget L</v>
      </c>
      <c r="N3395" s="50" t="str">
        <f t="shared" ref="N3395:N3458" si="160">TEXT(J3395,"mmm")</f>
        <v>Dec</v>
      </c>
      <c r="O3395" s="56">
        <f t="shared" ref="O3395:O3458" si="161">YEAR(J3395)</f>
        <v>2020</v>
      </c>
      <c r="P3395" s="51">
        <f>VLOOKUP(Table6[[#This Row],[Product]],Table3[],3)</f>
        <v>1.79</v>
      </c>
      <c r="Q3395" s="35">
        <f>VLOOKUP(Table6[[#This Row],[Product]],Table3[],4)</f>
        <v>24</v>
      </c>
      <c r="R3395" s="35">
        <f>Table6[[#This Row],[Quantity]]*Table6[[#This Row],[Case]]</f>
        <v>312</v>
      </c>
      <c r="S3395" s="35">
        <f>Table6[[#This Row],[Total Sales]]*Table6[[#This Row],[Cost]]</f>
        <v>558.48</v>
      </c>
    </row>
    <row r="3396" spans="1:19" x14ac:dyDescent="0.3">
      <c r="A3396" s="54">
        <v>3483</v>
      </c>
      <c r="B3396" s="35" t="s">
        <v>8142</v>
      </c>
      <c r="C3396" s="35" t="s">
        <v>2492</v>
      </c>
      <c r="D3396" s="35" t="s">
        <v>51</v>
      </c>
      <c r="E3396" s="35" t="str">
        <f t="shared" si="159"/>
        <v>F</v>
      </c>
      <c r="F3396" s="35">
        <v>60</v>
      </c>
      <c r="G3396" s="35" t="s">
        <v>8143</v>
      </c>
      <c r="H3396" s="35" t="s">
        <v>750</v>
      </c>
      <c r="I3396" s="35" t="s">
        <v>25</v>
      </c>
      <c r="J3396" s="48" t="s">
        <v>14246</v>
      </c>
      <c r="K3396" s="35">
        <v>36</v>
      </c>
      <c r="L3396" s="49" t="s">
        <v>159</v>
      </c>
      <c r="M3396" s="50" t="str">
        <f>VLOOKUP(Table6[[#This Row],[Product]],Table3[],2)</f>
        <v>Ultrathing V3</v>
      </c>
      <c r="N3396" s="50" t="str">
        <f t="shared" si="160"/>
        <v>Sep</v>
      </c>
      <c r="O3396" s="56">
        <f t="shared" si="161"/>
        <v>2020</v>
      </c>
      <c r="P3396" s="51">
        <f>VLOOKUP(Table6[[#This Row],[Product]],Table3[],3)</f>
        <v>3.39</v>
      </c>
      <c r="Q3396" s="35">
        <f>VLOOKUP(Table6[[#This Row],[Product]],Table3[],4)</f>
        <v>24</v>
      </c>
      <c r="R3396" s="35">
        <f>Table6[[#This Row],[Quantity]]*Table6[[#This Row],[Case]]</f>
        <v>864</v>
      </c>
      <c r="S3396" s="35">
        <f>Table6[[#This Row],[Total Sales]]*Table6[[#This Row],[Cost]]</f>
        <v>2928.96</v>
      </c>
    </row>
    <row r="3397" spans="1:19" x14ac:dyDescent="0.3">
      <c r="A3397" s="54">
        <v>3484</v>
      </c>
      <c r="B3397" s="35" t="s">
        <v>6476</v>
      </c>
      <c r="C3397" s="35" t="s">
        <v>8144</v>
      </c>
      <c r="D3397" s="35" t="s">
        <v>28</v>
      </c>
      <c r="E3397" s="35" t="str">
        <f t="shared" si="159"/>
        <v>M</v>
      </c>
      <c r="F3397" s="35">
        <v>30</v>
      </c>
      <c r="G3397" s="35" t="s">
        <v>8145</v>
      </c>
      <c r="H3397" s="35" t="s">
        <v>3531</v>
      </c>
      <c r="I3397" s="35" t="s">
        <v>32</v>
      </c>
      <c r="J3397" s="48">
        <v>44386</v>
      </c>
      <c r="K3397" s="35">
        <v>65</v>
      </c>
      <c r="L3397" s="49" t="s">
        <v>45</v>
      </c>
      <c r="M3397" s="50" t="str">
        <f>VLOOKUP(Table6[[#This Row],[Product]],Table3[],2)</f>
        <v>Gigastuff</v>
      </c>
      <c r="N3397" s="50" t="str">
        <f t="shared" si="160"/>
        <v>Jul</v>
      </c>
      <c r="O3397" s="56">
        <f t="shared" si="161"/>
        <v>2021</v>
      </c>
      <c r="P3397" s="51">
        <f>VLOOKUP(Table6[[#This Row],[Product]],Table3[],3)</f>
        <v>1.89</v>
      </c>
      <c r="Q3397" s="35">
        <f>VLOOKUP(Table6[[#This Row],[Product]],Table3[],4)</f>
        <v>18</v>
      </c>
      <c r="R3397" s="35">
        <f>Table6[[#This Row],[Quantity]]*Table6[[#This Row],[Case]]</f>
        <v>1170</v>
      </c>
      <c r="S3397" s="35">
        <f>Table6[[#This Row],[Total Sales]]*Table6[[#This Row],[Cost]]</f>
        <v>2211.2999999999997</v>
      </c>
    </row>
    <row r="3398" spans="1:19" x14ac:dyDescent="0.3">
      <c r="A3398" s="54">
        <v>3485</v>
      </c>
      <c r="B3398" s="35" t="s">
        <v>8146</v>
      </c>
      <c r="C3398" s="35" t="s">
        <v>8147</v>
      </c>
      <c r="D3398" s="35" t="s">
        <v>15</v>
      </c>
      <c r="E3398" s="35" t="str">
        <f t="shared" si="159"/>
        <v>F</v>
      </c>
      <c r="F3398" s="35">
        <v>60</v>
      </c>
      <c r="G3398" s="35" t="s">
        <v>8148</v>
      </c>
      <c r="H3398" s="35" t="s">
        <v>4299</v>
      </c>
      <c r="I3398" s="35" t="s">
        <v>32</v>
      </c>
      <c r="J3398" s="48">
        <v>43871</v>
      </c>
      <c r="K3398" s="35">
        <v>63</v>
      </c>
      <c r="L3398" s="49" t="s">
        <v>45</v>
      </c>
      <c r="M3398" s="50" t="str">
        <f>VLOOKUP(Table6[[#This Row],[Product]],Table3[],2)</f>
        <v>Gigastuff</v>
      </c>
      <c r="N3398" s="50" t="str">
        <f t="shared" si="160"/>
        <v>Feb</v>
      </c>
      <c r="O3398" s="56">
        <f t="shared" si="161"/>
        <v>2020</v>
      </c>
      <c r="P3398" s="51">
        <f>VLOOKUP(Table6[[#This Row],[Product]],Table3[],3)</f>
        <v>1.89</v>
      </c>
      <c r="Q3398" s="35">
        <f>VLOOKUP(Table6[[#This Row],[Product]],Table3[],4)</f>
        <v>18</v>
      </c>
      <c r="R3398" s="35">
        <f>Table6[[#This Row],[Quantity]]*Table6[[#This Row],[Case]]</f>
        <v>1134</v>
      </c>
      <c r="S3398" s="35">
        <f>Table6[[#This Row],[Total Sales]]*Table6[[#This Row],[Cost]]</f>
        <v>2143.2599999999998</v>
      </c>
    </row>
    <row r="3399" spans="1:19" x14ac:dyDescent="0.3">
      <c r="A3399" s="54">
        <v>3486</v>
      </c>
      <c r="B3399" s="35" t="s">
        <v>8149</v>
      </c>
      <c r="C3399" s="35" t="s">
        <v>281</v>
      </c>
      <c r="D3399" s="35" t="s">
        <v>28</v>
      </c>
      <c r="E3399" s="35" t="str">
        <f t="shared" si="159"/>
        <v>M</v>
      </c>
      <c r="F3399" s="35">
        <v>90</v>
      </c>
      <c r="G3399" s="35" t="s">
        <v>8150</v>
      </c>
      <c r="H3399" s="35" t="s">
        <v>3909</v>
      </c>
      <c r="I3399" s="35" t="s">
        <v>32</v>
      </c>
      <c r="J3399" s="48" t="s">
        <v>14154</v>
      </c>
      <c r="K3399" s="35">
        <v>76</v>
      </c>
      <c r="L3399" s="49" t="s">
        <v>70</v>
      </c>
      <c r="M3399" s="50" t="str">
        <f>VLOOKUP(Table6[[#This Row],[Product]],Table3[],2)</f>
        <v>Megawidget M</v>
      </c>
      <c r="N3399" s="50" t="str">
        <f t="shared" si="160"/>
        <v>Aug</v>
      </c>
      <c r="O3399" s="56">
        <f t="shared" si="161"/>
        <v>2021</v>
      </c>
      <c r="P3399" s="51">
        <f>VLOOKUP(Table6[[#This Row],[Product]],Table3[],3)</f>
        <v>1.29</v>
      </c>
      <c r="Q3399" s="35">
        <f>VLOOKUP(Table6[[#This Row],[Product]],Table3[],4)</f>
        <v>24</v>
      </c>
      <c r="R3399" s="35">
        <f>Table6[[#This Row],[Quantity]]*Table6[[#This Row],[Case]]</f>
        <v>1824</v>
      </c>
      <c r="S3399" s="35">
        <f>Table6[[#This Row],[Total Sales]]*Table6[[#This Row],[Cost]]</f>
        <v>2352.96</v>
      </c>
    </row>
    <row r="3400" spans="1:19" x14ac:dyDescent="0.3">
      <c r="A3400" s="54">
        <v>3487</v>
      </c>
      <c r="B3400" s="35" t="s">
        <v>8151</v>
      </c>
      <c r="C3400" s="35" t="s">
        <v>5534</v>
      </c>
      <c r="D3400" s="35" t="s">
        <v>28</v>
      </c>
      <c r="E3400" s="35" t="str">
        <f t="shared" si="159"/>
        <v>M</v>
      </c>
      <c r="F3400" s="35">
        <v>90</v>
      </c>
      <c r="G3400" s="35" t="s">
        <v>14347</v>
      </c>
      <c r="H3400" s="35" t="s">
        <v>6618</v>
      </c>
      <c r="I3400" s="35" t="s">
        <v>32</v>
      </c>
      <c r="J3400" s="48" t="s">
        <v>13965</v>
      </c>
      <c r="K3400" s="35">
        <v>37</v>
      </c>
      <c r="L3400" s="49" t="s">
        <v>101</v>
      </c>
      <c r="M3400" s="50" t="str">
        <f>VLOOKUP(Table6[[#This Row],[Product]],Table3[],2)</f>
        <v>Superwossname</v>
      </c>
      <c r="N3400" s="50" t="str">
        <f t="shared" si="160"/>
        <v>Aug</v>
      </c>
      <c r="O3400" s="56">
        <f t="shared" si="161"/>
        <v>2022</v>
      </c>
      <c r="P3400" s="51">
        <f>VLOOKUP(Table6[[#This Row],[Product]],Table3[],3)</f>
        <v>3.49</v>
      </c>
      <c r="Q3400" s="35">
        <f>VLOOKUP(Table6[[#This Row],[Product]],Table3[],4)</f>
        <v>20</v>
      </c>
      <c r="R3400" s="35">
        <f>Table6[[#This Row],[Quantity]]*Table6[[#This Row],[Case]]</f>
        <v>740</v>
      </c>
      <c r="S3400" s="35">
        <f>Table6[[#This Row],[Total Sales]]*Table6[[#This Row],[Cost]]</f>
        <v>2582.6000000000004</v>
      </c>
    </row>
    <row r="3401" spans="1:19" x14ac:dyDescent="0.3">
      <c r="A3401" s="54">
        <v>3488</v>
      </c>
      <c r="B3401" s="35" t="s">
        <v>8153</v>
      </c>
      <c r="C3401" s="35" t="s">
        <v>7180</v>
      </c>
      <c r="D3401" s="35" t="s">
        <v>51</v>
      </c>
      <c r="E3401" s="35" t="str">
        <f t="shared" si="159"/>
        <v>F</v>
      </c>
      <c r="F3401" s="35">
        <v>30</v>
      </c>
      <c r="G3401" s="35" t="s">
        <v>8154</v>
      </c>
      <c r="H3401" s="35" t="s">
        <v>8155</v>
      </c>
      <c r="I3401" s="35" t="s">
        <v>32</v>
      </c>
      <c r="J3401" s="48" t="s">
        <v>13758</v>
      </c>
      <c r="K3401" s="35">
        <v>28</v>
      </c>
      <c r="L3401" s="49" t="s">
        <v>80</v>
      </c>
      <c r="M3401" s="50" t="str">
        <f>VLOOKUP(Table6[[#This Row],[Product]],Table3[],2)</f>
        <v>Ultrathing V2</v>
      </c>
      <c r="N3401" s="50" t="str">
        <f t="shared" si="160"/>
        <v>May</v>
      </c>
      <c r="O3401" s="56">
        <f t="shared" si="161"/>
        <v>2020</v>
      </c>
      <c r="P3401" s="51">
        <f>VLOOKUP(Table6[[#This Row],[Product]],Table3[],3)</f>
        <v>2.95</v>
      </c>
      <c r="Q3401" s="35">
        <f>VLOOKUP(Table6[[#This Row],[Product]],Table3[],4)</f>
        <v>20</v>
      </c>
      <c r="R3401" s="35">
        <f>Table6[[#This Row],[Quantity]]*Table6[[#This Row],[Case]]</f>
        <v>560</v>
      </c>
      <c r="S3401" s="35">
        <f>Table6[[#This Row],[Total Sales]]*Table6[[#This Row],[Cost]]</f>
        <v>1652</v>
      </c>
    </row>
    <row r="3402" spans="1:19" x14ac:dyDescent="0.3">
      <c r="A3402" s="54">
        <v>3489</v>
      </c>
      <c r="B3402" s="35" t="s">
        <v>567</v>
      </c>
      <c r="C3402" s="35" t="s">
        <v>8156</v>
      </c>
      <c r="D3402" s="35" t="s">
        <v>28</v>
      </c>
      <c r="E3402" s="35" t="str">
        <f t="shared" si="159"/>
        <v>M</v>
      </c>
      <c r="F3402" s="35">
        <v>60</v>
      </c>
      <c r="G3402" s="35" t="s">
        <v>8157</v>
      </c>
      <c r="H3402" s="35" t="s">
        <v>4673</v>
      </c>
      <c r="I3402" s="35" t="s">
        <v>294</v>
      </c>
      <c r="J3402" s="48">
        <v>44230</v>
      </c>
      <c r="K3402" s="35">
        <v>44</v>
      </c>
      <c r="L3402" s="49" t="s">
        <v>33</v>
      </c>
      <c r="M3402" s="50" t="str">
        <f>VLOOKUP(Table6[[#This Row],[Product]],Table3[],2)</f>
        <v>Megawidget L</v>
      </c>
      <c r="N3402" s="50" t="str">
        <f t="shared" si="160"/>
        <v>Feb</v>
      </c>
      <c r="O3402" s="56">
        <f t="shared" si="161"/>
        <v>2021</v>
      </c>
      <c r="P3402" s="51">
        <f>VLOOKUP(Table6[[#This Row],[Product]],Table3[],3)</f>
        <v>1.79</v>
      </c>
      <c r="Q3402" s="35">
        <f>VLOOKUP(Table6[[#This Row],[Product]],Table3[],4)</f>
        <v>24</v>
      </c>
      <c r="R3402" s="35">
        <f>Table6[[#This Row],[Quantity]]*Table6[[#This Row],[Case]]</f>
        <v>1056</v>
      </c>
      <c r="S3402" s="35">
        <f>Table6[[#This Row],[Total Sales]]*Table6[[#This Row],[Cost]]</f>
        <v>1890.24</v>
      </c>
    </row>
    <row r="3403" spans="1:19" x14ac:dyDescent="0.3">
      <c r="A3403" s="54">
        <v>3490</v>
      </c>
      <c r="B3403" s="35" t="s">
        <v>8158</v>
      </c>
      <c r="C3403" s="35" t="s">
        <v>4603</v>
      </c>
      <c r="D3403" s="35" t="s">
        <v>15</v>
      </c>
      <c r="E3403" s="35" t="str">
        <f t="shared" si="159"/>
        <v>F</v>
      </c>
      <c r="F3403" s="35">
        <v>60</v>
      </c>
      <c r="G3403" s="35" t="s">
        <v>8159</v>
      </c>
      <c r="H3403" s="35" t="s">
        <v>917</v>
      </c>
      <c r="I3403" s="35" t="s">
        <v>32</v>
      </c>
      <c r="J3403" s="48" t="s">
        <v>13733</v>
      </c>
      <c r="K3403" s="35">
        <v>25</v>
      </c>
      <c r="L3403" s="49" t="s">
        <v>45</v>
      </c>
      <c r="M3403" s="50" t="str">
        <f>VLOOKUP(Table6[[#This Row],[Product]],Table3[],2)</f>
        <v>Gigastuff</v>
      </c>
      <c r="N3403" s="50" t="str">
        <f t="shared" si="160"/>
        <v>Jun</v>
      </c>
      <c r="O3403" s="56">
        <f t="shared" si="161"/>
        <v>2022</v>
      </c>
      <c r="P3403" s="51">
        <f>VLOOKUP(Table6[[#This Row],[Product]],Table3[],3)</f>
        <v>1.89</v>
      </c>
      <c r="Q3403" s="35">
        <f>VLOOKUP(Table6[[#This Row],[Product]],Table3[],4)</f>
        <v>18</v>
      </c>
      <c r="R3403" s="35">
        <f>Table6[[#This Row],[Quantity]]*Table6[[#This Row],[Case]]</f>
        <v>450</v>
      </c>
      <c r="S3403" s="35">
        <f>Table6[[#This Row],[Total Sales]]*Table6[[#This Row],[Cost]]</f>
        <v>850.5</v>
      </c>
    </row>
    <row r="3404" spans="1:19" x14ac:dyDescent="0.3">
      <c r="A3404" s="54">
        <v>3491</v>
      </c>
      <c r="B3404" s="35" t="s">
        <v>1165</v>
      </c>
      <c r="C3404" s="35" t="s">
        <v>3336</v>
      </c>
      <c r="D3404" s="35" t="s">
        <v>41</v>
      </c>
      <c r="E3404" s="35" t="str">
        <f t="shared" si="159"/>
        <v>F</v>
      </c>
      <c r="F3404" s="35">
        <v>60</v>
      </c>
      <c r="G3404" s="35" t="s">
        <v>8160</v>
      </c>
      <c r="H3404" s="35" t="s">
        <v>1022</v>
      </c>
      <c r="I3404" s="35" t="s">
        <v>164</v>
      </c>
      <c r="J3404" s="48" t="s">
        <v>14250</v>
      </c>
      <c r="K3404" s="35">
        <v>69</v>
      </c>
      <c r="L3404" s="49" t="s">
        <v>70</v>
      </c>
      <c r="M3404" s="50" t="str">
        <f>VLOOKUP(Table6[[#This Row],[Product]],Table3[],2)</f>
        <v>Megawidget M</v>
      </c>
      <c r="N3404" s="50" t="str">
        <f t="shared" si="160"/>
        <v>Nov</v>
      </c>
      <c r="O3404" s="56">
        <f t="shared" si="161"/>
        <v>2021</v>
      </c>
      <c r="P3404" s="51">
        <f>VLOOKUP(Table6[[#This Row],[Product]],Table3[],3)</f>
        <v>1.29</v>
      </c>
      <c r="Q3404" s="35">
        <f>VLOOKUP(Table6[[#This Row],[Product]],Table3[],4)</f>
        <v>24</v>
      </c>
      <c r="R3404" s="35">
        <f>Table6[[#This Row],[Quantity]]*Table6[[#This Row],[Case]]</f>
        <v>1656</v>
      </c>
      <c r="S3404" s="35">
        <f>Table6[[#This Row],[Total Sales]]*Table6[[#This Row],[Cost]]</f>
        <v>2136.2400000000002</v>
      </c>
    </row>
    <row r="3405" spans="1:19" x14ac:dyDescent="0.3">
      <c r="A3405" s="54">
        <v>3492</v>
      </c>
      <c r="B3405" s="35" t="s">
        <v>2828</v>
      </c>
      <c r="C3405" s="35" t="s">
        <v>1301</v>
      </c>
      <c r="D3405" s="35" t="s">
        <v>117</v>
      </c>
      <c r="E3405" s="35" t="str">
        <f t="shared" si="159"/>
        <v>M/F</v>
      </c>
      <c r="F3405" s="35">
        <v>90</v>
      </c>
      <c r="G3405" s="35" t="s">
        <v>8161</v>
      </c>
      <c r="H3405" s="35" t="s">
        <v>7665</v>
      </c>
      <c r="I3405" s="35" t="s">
        <v>7666</v>
      </c>
      <c r="J3405" s="48" t="s">
        <v>14134</v>
      </c>
      <c r="K3405" s="35">
        <v>10</v>
      </c>
      <c r="L3405" s="49" t="s">
        <v>20</v>
      </c>
      <c r="M3405" s="50" t="str">
        <f>VLOOKUP(Table6[[#This Row],[Product]],Table3[],2)</f>
        <v>Hyperwotsit</v>
      </c>
      <c r="N3405" s="50" t="str">
        <f t="shared" si="160"/>
        <v>May</v>
      </c>
      <c r="O3405" s="56">
        <f t="shared" si="161"/>
        <v>2021</v>
      </c>
      <c r="P3405" s="51">
        <f>VLOOKUP(Table6[[#This Row],[Product]],Table3[],3)</f>
        <v>2.0099999999999998</v>
      </c>
      <c r="Q3405" s="35">
        <f>VLOOKUP(Table6[[#This Row],[Product]],Table3[],4)</f>
        <v>20</v>
      </c>
      <c r="R3405" s="35">
        <f>Table6[[#This Row],[Quantity]]*Table6[[#This Row],[Case]]</f>
        <v>200</v>
      </c>
      <c r="S3405" s="35">
        <f>Table6[[#This Row],[Total Sales]]*Table6[[#This Row],[Cost]]</f>
        <v>401.99999999999994</v>
      </c>
    </row>
    <row r="3406" spans="1:19" x14ac:dyDescent="0.3">
      <c r="A3406" s="54">
        <v>3493</v>
      </c>
      <c r="B3406" s="35" t="s">
        <v>8162</v>
      </c>
      <c r="C3406" s="35" t="s">
        <v>5689</v>
      </c>
      <c r="D3406" s="35" t="s">
        <v>28</v>
      </c>
      <c r="E3406" s="35" t="str">
        <f t="shared" si="159"/>
        <v>M</v>
      </c>
      <c r="F3406" s="35">
        <v>90</v>
      </c>
      <c r="G3406" s="35" t="s">
        <v>8163</v>
      </c>
      <c r="H3406" s="35" t="s">
        <v>7763</v>
      </c>
      <c r="I3406" s="35" t="s">
        <v>129</v>
      </c>
      <c r="J3406" s="48">
        <v>44476</v>
      </c>
      <c r="K3406" s="35">
        <v>20</v>
      </c>
      <c r="L3406" s="49" t="s">
        <v>70</v>
      </c>
      <c r="M3406" s="50" t="str">
        <f>VLOOKUP(Table6[[#This Row],[Product]],Table3[],2)</f>
        <v>Megawidget M</v>
      </c>
      <c r="N3406" s="50" t="str">
        <f t="shared" si="160"/>
        <v>Oct</v>
      </c>
      <c r="O3406" s="56">
        <f t="shared" si="161"/>
        <v>2021</v>
      </c>
      <c r="P3406" s="51">
        <f>VLOOKUP(Table6[[#This Row],[Product]],Table3[],3)</f>
        <v>1.29</v>
      </c>
      <c r="Q3406" s="35">
        <f>VLOOKUP(Table6[[#This Row],[Product]],Table3[],4)</f>
        <v>24</v>
      </c>
      <c r="R3406" s="35">
        <f>Table6[[#This Row],[Quantity]]*Table6[[#This Row],[Case]]</f>
        <v>480</v>
      </c>
      <c r="S3406" s="35">
        <f>Table6[[#This Row],[Total Sales]]*Table6[[#This Row],[Cost]]</f>
        <v>619.20000000000005</v>
      </c>
    </row>
    <row r="3407" spans="1:19" x14ac:dyDescent="0.3">
      <c r="A3407" s="54">
        <v>3494</v>
      </c>
      <c r="B3407" s="35" t="s">
        <v>4644</v>
      </c>
      <c r="C3407" s="35" t="s">
        <v>7290</v>
      </c>
      <c r="D3407" s="35" t="s">
        <v>28</v>
      </c>
      <c r="E3407" s="35" t="str">
        <f t="shared" si="159"/>
        <v>M</v>
      </c>
      <c r="F3407" s="35">
        <v>30</v>
      </c>
      <c r="G3407" s="35" t="s">
        <v>8164</v>
      </c>
      <c r="H3407" s="35" t="s">
        <v>145</v>
      </c>
      <c r="I3407" s="35" t="s">
        <v>146</v>
      </c>
      <c r="J3407" s="48" t="s">
        <v>13743</v>
      </c>
      <c r="K3407" s="35">
        <v>73</v>
      </c>
      <c r="L3407" s="49" t="s">
        <v>101</v>
      </c>
      <c r="M3407" s="50" t="str">
        <f>VLOOKUP(Table6[[#This Row],[Product]],Table3[],2)</f>
        <v>Superwossname</v>
      </c>
      <c r="N3407" s="50" t="str">
        <f t="shared" si="160"/>
        <v>Jan</v>
      </c>
      <c r="O3407" s="56">
        <f t="shared" si="161"/>
        <v>2021</v>
      </c>
      <c r="P3407" s="51">
        <f>VLOOKUP(Table6[[#This Row],[Product]],Table3[],3)</f>
        <v>3.49</v>
      </c>
      <c r="Q3407" s="35">
        <f>VLOOKUP(Table6[[#This Row],[Product]],Table3[],4)</f>
        <v>20</v>
      </c>
      <c r="R3407" s="35">
        <f>Table6[[#This Row],[Quantity]]*Table6[[#This Row],[Case]]</f>
        <v>1460</v>
      </c>
      <c r="S3407" s="35">
        <f>Table6[[#This Row],[Total Sales]]*Table6[[#This Row],[Cost]]</f>
        <v>5095.4000000000005</v>
      </c>
    </row>
    <row r="3408" spans="1:19" x14ac:dyDescent="0.3">
      <c r="A3408" s="54">
        <v>3495</v>
      </c>
      <c r="B3408" s="35" t="s">
        <v>1591</v>
      </c>
      <c r="C3408" s="35" t="s">
        <v>2431</v>
      </c>
      <c r="D3408" s="35" t="s">
        <v>28</v>
      </c>
      <c r="E3408" s="35" t="str">
        <f t="shared" si="159"/>
        <v>M</v>
      </c>
      <c r="F3408" s="35">
        <v>30</v>
      </c>
      <c r="G3408" s="35" t="s">
        <v>8165</v>
      </c>
      <c r="H3408" s="35" t="s">
        <v>1490</v>
      </c>
      <c r="I3408" s="35" t="s">
        <v>294</v>
      </c>
      <c r="J3408" s="48" t="s">
        <v>14194</v>
      </c>
      <c r="K3408" s="35">
        <v>59</v>
      </c>
      <c r="L3408" s="49" t="s">
        <v>54</v>
      </c>
      <c r="M3408" s="50" t="str">
        <f>VLOOKUP(Table6[[#This Row],[Product]],Table3[],2)</f>
        <v>Megawidget S</v>
      </c>
      <c r="N3408" s="50" t="str">
        <f t="shared" si="160"/>
        <v>Jan</v>
      </c>
      <c r="O3408" s="56">
        <f t="shared" si="161"/>
        <v>2021</v>
      </c>
      <c r="P3408" s="51">
        <f>VLOOKUP(Table6[[#This Row],[Product]],Table3[],3)</f>
        <v>0.69</v>
      </c>
      <c r="Q3408" s="35">
        <f>VLOOKUP(Table6[[#This Row],[Product]],Table3[],4)</f>
        <v>24</v>
      </c>
      <c r="R3408" s="35">
        <f>Table6[[#This Row],[Quantity]]*Table6[[#This Row],[Case]]</f>
        <v>1416</v>
      </c>
      <c r="S3408" s="35">
        <f>Table6[[#This Row],[Total Sales]]*Table6[[#This Row],[Cost]]</f>
        <v>977.04</v>
      </c>
    </row>
    <row r="3409" spans="1:19" x14ac:dyDescent="0.3">
      <c r="A3409" s="54">
        <v>3496</v>
      </c>
      <c r="B3409" s="35" t="s">
        <v>4419</v>
      </c>
      <c r="C3409" s="35" t="s">
        <v>7889</v>
      </c>
      <c r="D3409" s="35" t="s">
        <v>28</v>
      </c>
      <c r="E3409" s="35" t="str">
        <f t="shared" si="159"/>
        <v>M</v>
      </c>
      <c r="F3409" s="35">
        <v>30</v>
      </c>
      <c r="G3409" s="35" t="s">
        <v>8166</v>
      </c>
      <c r="H3409" s="35" t="s">
        <v>1228</v>
      </c>
      <c r="I3409" s="35" t="s">
        <v>25</v>
      </c>
      <c r="J3409" s="48" t="s">
        <v>14176</v>
      </c>
      <c r="K3409" s="35">
        <v>65</v>
      </c>
      <c r="L3409" s="49" t="s">
        <v>64</v>
      </c>
      <c r="M3409" s="50" t="str">
        <f>VLOOKUP(Table6[[#This Row],[Product]],Table3[],2)</f>
        <v>Ultrathing V4</v>
      </c>
      <c r="N3409" s="50" t="str">
        <f t="shared" si="160"/>
        <v>Jul</v>
      </c>
      <c r="O3409" s="56">
        <f t="shared" si="161"/>
        <v>2021</v>
      </c>
      <c r="P3409" s="51">
        <f>VLOOKUP(Table6[[#This Row],[Product]],Table3[],3)</f>
        <v>3.99</v>
      </c>
      <c r="Q3409" s="35">
        <f>VLOOKUP(Table6[[#This Row],[Product]],Table3[],4)</f>
        <v>24</v>
      </c>
      <c r="R3409" s="35">
        <f>Table6[[#This Row],[Quantity]]*Table6[[#This Row],[Case]]</f>
        <v>1560</v>
      </c>
      <c r="S3409" s="35">
        <f>Table6[[#This Row],[Total Sales]]*Table6[[#This Row],[Cost]]</f>
        <v>6224.4000000000005</v>
      </c>
    </row>
    <row r="3410" spans="1:19" x14ac:dyDescent="0.3">
      <c r="A3410" s="54">
        <v>3497</v>
      </c>
      <c r="B3410" s="35" t="s">
        <v>1464</v>
      </c>
      <c r="C3410" s="35" t="s">
        <v>2197</v>
      </c>
      <c r="D3410" s="35" t="s">
        <v>28</v>
      </c>
      <c r="E3410" s="35" t="str">
        <f t="shared" si="159"/>
        <v>M</v>
      </c>
      <c r="F3410" s="35">
        <v>90</v>
      </c>
      <c r="G3410" s="35" t="s">
        <v>15203</v>
      </c>
      <c r="H3410" s="35" t="s">
        <v>2848</v>
      </c>
      <c r="I3410" s="35" t="s">
        <v>129</v>
      </c>
      <c r="J3410" s="48" t="s">
        <v>13766</v>
      </c>
      <c r="K3410" s="35">
        <v>77</v>
      </c>
      <c r="L3410" s="49" t="s">
        <v>20</v>
      </c>
      <c r="M3410" s="50" t="str">
        <f>VLOOKUP(Table6[[#This Row],[Product]],Table3[],2)</f>
        <v>Hyperwotsit</v>
      </c>
      <c r="N3410" s="50" t="str">
        <f t="shared" si="160"/>
        <v>Jan</v>
      </c>
      <c r="O3410" s="56">
        <f t="shared" si="161"/>
        <v>2022</v>
      </c>
      <c r="P3410" s="51">
        <f>VLOOKUP(Table6[[#This Row],[Product]],Table3[],3)</f>
        <v>2.0099999999999998</v>
      </c>
      <c r="Q3410" s="35">
        <f>VLOOKUP(Table6[[#This Row],[Product]],Table3[],4)</f>
        <v>20</v>
      </c>
      <c r="R3410" s="35">
        <f>Table6[[#This Row],[Quantity]]*Table6[[#This Row],[Case]]</f>
        <v>1540</v>
      </c>
      <c r="S3410" s="35">
        <f>Table6[[#This Row],[Total Sales]]*Table6[[#This Row],[Cost]]</f>
        <v>3095.3999999999996</v>
      </c>
    </row>
    <row r="3411" spans="1:19" x14ac:dyDescent="0.3">
      <c r="A3411" s="54">
        <v>3498</v>
      </c>
      <c r="B3411" s="35" t="s">
        <v>8168</v>
      </c>
      <c r="C3411" s="35" t="s">
        <v>2139</v>
      </c>
      <c r="D3411" s="35" t="s">
        <v>92</v>
      </c>
      <c r="E3411" s="35" t="str">
        <f t="shared" si="159"/>
        <v>M/F</v>
      </c>
      <c r="F3411" s="35">
        <v>90</v>
      </c>
      <c r="G3411" s="35" t="s">
        <v>15204</v>
      </c>
      <c r="H3411" s="35" t="s">
        <v>7269</v>
      </c>
      <c r="I3411" s="35" t="s">
        <v>187</v>
      </c>
      <c r="J3411" s="48">
        <v>43983</v>
      </c>
      <c r="K3411" s="35">
        <v>74</v>
      </c>
      <c r="L3411" s="49" t="s">
        <v>54</v>
      </c>
      <c r="M3411" s="50" t="str">
        <f>VLOOKUP(Table6[[#This Row],[Product]],Table3[],2)</f>
        <v>Megawidget S</v>
      </c>
      <c r="N3411" s="50" t="str">
        <f t="shared" si="160"/>
        <v>Jun</v>
      </c>
      <c r="O3411" s="56">
        <f t="shared" si="161"/>
        <v>2020</v>
      </c>
      <c r="P3411" s="51">
        <f>VLOOKUP(Table6[[#This Row],[Product]],Table3[],3)</f>
        <v>0.69</v>
      </c>
      <c r="Q3411" s="35">
        <f>VLOOKUP(Table6[[#This Row],[Product]],Table3[],4)</f>
        <v>24</v>
      </c>
      <c r="R3411" s="35">
        <f>Table6[[#This Row],[Quantity]]*Table6[[#This Row],[Case]]</f>
        <v>1776</v>
      </c>
      <c r="S3411" s="35">
        <f>Table6[[#This Row],[Total Sales]]*Table6[[#This Row],[Cost]]</f>
        <v>1225.4399999999998</v>
      </c>
    </row>
    <row r="3412" spans="1:19" x14ac:dyDescent="0.3">
      <c r="A3412" s="54">
        <v>3499</v>
      </c>
      <c r="B3412" s="35" t="s">
        <v>1881</v>
      </c>
      <c r="C3412" s="35" t="s">
        <v>2017</v>
      </c>
      <c r="D3412" s="35" t="s">
        <v>28</v>
      </c>
      <c r="E3412" s="35" t="str">
        <f t="shared" si="159"/>
        <v>M</v>
      </c>
      <c r="F3412" s="35">
        <v>30</v>
      </c>
      <c r="G3412" s="35" t="s">
        <v>15205</v>
      </c>
      <c r="H3412" s="35" t="s">
        <v>6602</v>
      </c>
      <c r="I3412" s="35" t="s">
        <v>32</v>
      </c>
      <c r="J3412" s="48">
        <v>44110</v>
      </c>
      <c r="K3412" s="35">
        <v>41</v>
      </c>
      <c r="L3412" s="49" t="s">
        <v>54</v>
      </c>
      <c r="M3412" s="50" t="str">
        <f>VLOOKUP(Table6[[#This Row],[Product]],Table3[],2)</f>
        <v>Megawidget S</v>
      </c>
      <c r="N3412" s="50" t="str">
        <f t="shared" si="160"/>
        <v>Oct</v>
      </c>
      <c r="O3412" s="56">
        <f t="shared" si="161"/>
        <v>2020</v>
      </c>
      <c r="P3412" s="51">
        <f>VLOOKUP(Table6[[#This Row],[Product]],Table3[],3)</f>
        <v>0.69</v>
      </c>
      <c r="Q3412" s="35">
        <f>VLOOKUP(Table6[[#This Row],[Product]],Table3[],4)</f>
        <v>24</v>
      </c>
      <c r="R3412" s="35">
        <f>Table6[[#This Row],[Quantity]]*Table6[[#This Row],[Case]]</f>
        <v>984</v>
      </c>
      <c r="S3412" s="35">
        <f>Table6[[#This Row],[Total Sales]]*Table6[[#This Row],[Cost]]</f>
        <v>678.95999999999992</v>
      </c>
    </row>
    <row r="3413" spans="1:19" x14ac:dyDescent="0.3">
      <c r="A3413" s="54">
        <v>3500</v>
      </c>
      <c r="B3413" s="35" t="s">
        <v>8171</v>
      </c>
      <c r="C3413" s="35" t="s">
        <v>2014</v>
      </c>
      <c r="D3413" s="35" t="s">
        <v>51</v>
      </c>
      <c r="E3413" s="35" t="str">
        <f t="shared" si="159"/>
        <v>F</v>
      </c>
      <c r="F3413" s="35">
        <v>90</v>
      </c>
      <c r="G3413" s="35" t="s">
        <v>8172</v>
      </c>
      <c r="H3413" s="35" t="s">
        <v>8173</v>
      </c>
      <c r="I3413" s="35" t="s">
        <v>25</v>
      </c>
      <c r="J3413" s="48">
        <v>44201</v>
      </c>
      <c r="K3413" s="35">
        <v>5</v>
      </c>
      <c r="L3413" s="49" t="s">
        <v>54</v>
      </c>
      <c r="M3413" s="50" t="str">
        <f>VLOOKUP(Table6[[#This Row],[Product]],Table3[],2)</f>
        <v>Megawidget S</v>
      </c>
      <c r="N3413" s="50" t="str">
        <f t="shared" si="160"/>
        <v>Jan</v>
      </c>
      <c r="O3413" s="56">
        <f t="shared" si="161"/>
        <v>2021</v>
      </c>
      <c r="P3413" s="51">
        <f>VLOOKUP(Table6[[#This Row],[Product]],Table3[],3)</f>
        <v>0.69</v>
      </c>
      <c r="Q3413" s="35">
        <f>VLOOKUP(Table6[[#This Row],[Product]],Table3[],4)</f>
        <v>24</v>
      </c>
      <c r="R3413" s="35">
        <f>Table6[[#This Row],[Quantity]]*Table6[[#This Row],[Case]]</f>
        <v>120</v>
      </c>
      <c r="S3413" s="35">
        <f>Table6[[#This Row],[Total Sales]]*Table6[[#This Row],[Cost]]</f>
        <v>82.8</v>
      </c>
    </row>
    <row r="3414" spans="1:19" x14ac:dyDescent="0.3">
      <c r="A3414" s="54">
        <v>3501</v>
      </c>
      <c r="B3414" s="35" t="s">
        <v>8174</v>
      </c>
      <c r="C3414" s="35" t="s">
        <v>6465</v>
      </c>
      <c r="D3414" s="35" t="s">
        <v>51</v>
      </c>
      <c r="E3414" s="35" t="str">
        <f t="shared" si="159"/>
        <v>F</v>
      </c>
      <c r="F3414" s="35">
        <v>90</v>
      </c>
      <c r="G3414" s="35" t="s">
        <v>8175</v>
      </c>
      <c r="H3414" s="35" t="s">
        <v>7665</v>
      </c>
      <c r="I3414" s="35" t="s">
        <v>7666</v>
      </c>
      <c r="J3414" s="48">
        <v>43899</v>
      </c>
      <c r="K3414" s="35">
        <v>51</v>
      </c>
      <c r="L3414" s="49" t="s">
        <v>80</v>
      </c>
      <c r="M3414" s="50" t="str">
        <f>VLOOKUP(Table6[[#This Row],[Product]],Table3[],2)</f>
        <v>Ultrathing V2</v>
      </c>
      <c r="N3414" s="50" t="str">
        <f t="shared" si="160"/>
        <v>Mar</v>
      </c>
      <c r="O3414" s="56">
        <f t="shared" si="161"/>
        <v>2020</v>
      </c>
      <c r="P3414" s="51">
        <f>VLOOKUP(Table6[[#This Row],[Product]],Table3[],3)</f>
        <v>2.95</v>
      </c>
      <c r="Q3414" s="35">
        <f>VLOOKUP(Table6[[#This Row],[Product]],Table3[],4)</f>
        <v>20</v>
      </c>
      <c r="R3414" s="35">
        <f>Table6[[#This Row],[Quantity]]*Table6[[#This Row],[Case]]</f>
        <v>1020</v>
      </c>
      <c r="S3414" s="35">
        <f>Table6[[#This Row],[Total Sales]]*Table6[[#This Row],[Cost]]</f>
        <v>3009</v>
      </c>
    </row>
    <row r="3415" spans="1:19" x14ac:dyDescent="0.3">
      <c r="A3415" s="54">
        <v>3502</v>
      </c>
      <c r="B3415" s="35" t="s">
        <v>357</v>
      </c>
      <c r="C3415" s="35" t="s">
        <v>1162</v>
      </c>
      <c r="D3415" s="35" t="s">
        <v>28</v>
      </c>
      <c r="E3415" s="35" t="str">
        <f t="shared" si="159"/>
        <v>M</v>
      </c>
      <c r="F3415" s="35">
        <v>60</v>
      </c>
      <c r="G3415" s="35" t="s">
        <v>8176</v>
      </c>
      <c r="H3415" s="35" t="s">
        <v>5327</v>
      </c>
      <c r="I3415" s="35" t="s">
        <v>187</v>
      </c>
      <c r="J3415" s="48" t="s">
        <v>13743</v>
      </c>
      <c r="K3415" s="35">
        <v>4</v>
      </c>
      <c r="L3415" s="49" t="s">
        <v>45</v>
      </c>
      <c r="M3415" s="50" t="str">
        <f>VLOOKUP(Table6[[#This Row],[Product]],Table3[],2)</f>
        <v>Gigastuff</v>
      </c>
      <c r="N3415" s="50" t="str">
        <f t="shared" si="160"/>
        <v>Jan</v>
      </c>
      <c r="O3415" s="56">
        <f t="shared" si="161"/>
        <v>2021</v>
      </c>
      <c r="P3415" s="51">
        <f>VLOOKUP(Table6[[#This Row],[Product]],Table3[],3)</f>
        <v>1.89</v>
      </c>
      <c r="Q3415" s="35">
        <f>VLOOKUP(Table6[[#This Row],[Product]],Table3[],4)</f>
        <v>18</v>
      </c>
      <c r="R3415" s="35">
        <f>Table6[[#This Row],[Quantity]]*Table6[[#This Row],[Case]]</f>
        <v>72</v>
      </c>
      <c r="S3415" s="35">
        <f>Table6[[#This Row],[Total Sales]]*Table6[[#This Row],[Cost]]</f>
        <v>136.07999999999998</v>
      </c>
    </row>
    <row r="3416" spans="1:19" x14ac:dyDescent="0.3">
      <c r="A3416" s="54">
        <v>3503</v>
      </c>
      <c r="B3416" s="35" t="s">
        <v>8177</v>
      </c>
      <c r="C3416" s="35" t="s">
        <v>1749</v>
      </c>
      <c r="D3416" s="35" t="s">
        <v>15</v>
      </c>
      <c r="E3416" s="35" t="str">
        <f t="shared" si="159"/>
        <v>F</v>
      </c>
      <c r="F3416" s="35">
        <v>90</v>
      </c>
      <c r="G3416" s="35" t="s">
        <v>8178</v>
      </c>
      <c r="H3416" s="35" t="s">
        <v>5132</v>
      </c>
      <c r="I3416" s="35" t="s">
        <v>32</v>
      </c>
      <c r="J3416" s="48">
        <v>44866</v>
      </c>
      <c r="K3416" s="35">
        <v>60</v>
      </c>
      <c r="L3416" s="49" t="s">
        <v>101</v>
      </c>
      <c r="M3416" s="50" t="str">
        <f>VLOOKUP(Table6[[#This Row],[Product]],Table3[],2)</f>
        <v>Superwossname</v>
      </c>
      <c r="N3416" s="50" t="str">
        <f t="shared" si="160"/>
        <v>Nov</v>
      </c>
      <c r="O3416" s="56">
        <f t="shared" si="161"/>
        <v>2022</v>
      </c>
      <c r="P3416" s="51">
        <f>VLOOKUP(Table6[[#This Row],[Product]],Table3[],3)</f>
        <v>3.49</v>
      </c>
      <c r="Q3416" s="35">
        <f>VLOOKUP(Table6[[#This Row],[Product]],Table3[],4)</f>
        <v>20</v>
      </c>
      <c r="R3416" s="35">
        <f>Table6[[#This Row],[Quantity]]*Table6[[#This Row],[Case]]</f>
        <v>1200</v>
      </c>
      <c r="S3416" s="35">
        <f>Table6[[#This Row],[Total Sales]]*Table6[[#This Row],[Cost]]</f>
        <v>4188</v>
      </c>
    </row>
    <row r="3417" spans="1:19" x14ac:dyDescent="0.3">
      <c r="A3417" s="54">
        <v>3504</v>
      </c>
      <c r="B3417" s="35" t="s">
        <v>8179</v>
      </c>
      <c r="C3417" s="35" t="s">
        <v>1932</v>
      </c>
      <c r="D3417" s="35" t="s">
        <v>51</v>
      </c>
      <c r="E3417" s="35" t="str">
        <f t="shared" si="159"/>
        <v>F</v>
      </c>
      <c r="F3417" s="35">
        <v>30</v>
      </c>
      <c r="G3417" s="35" t="s">
        <v>8180</v>
      </c>
      <c r="H3417" s="35" t="s">
        <v>7004</v>
      </c>
      <c r="I3417" s="35" t="s">
        <v>208</v>
      </c>
      <c r="J3417" s="48">
        <v>44655</v>
      </c>
      <c r="K3417" s="35">
        <v>72</v>
      </c>
      <c r="L3417" s="49" t="s">
        <v>39</v>
      </c>
      <c r="M3417" s="50" t="str">
        <f>VLOOKUP(Table6[[#This Row],[Product]],Table3[],2)</f>
        <v>Ultrathing V1</v>
      </c>
      <c r="N3417" s="50" t="str">
        <f t="shared" si="160"/>
        <v>Apr</v>
      </c>
      <c r="O3417" s="56">
        <f t="shared" si="161"/>
        <v>2022</v>
      </c>
      <c r="P3417" s="51">
        <f>VLOOKUP(Table6[[#This Row],[Product]],Table3[],3)</f>
        <v>1.79</v>
      </c>
      <c r="Q3417" s="35">
        <f>VLOOKUP(Table6[[#This Row],[Product]],Table3[],4)</f>
        <v>17</v>
      </c>
      <c r="R3417" s="35">
        <f>Table6[[#This Row],[Quantity]]*Table6[[#This Row],[Case]]</f>
        <v>1224</v>
      </c>
      <c r="S3417" s="35">
        <f>Table6[[#This Row],[Total Sales]]*Table6[[#This Row],[Cost]]</f>
        <v>2190.96</v>
      </c>
    </row>
    <row r="3418" spans="1:19" x14ac:dyDescent="0.3">
      <c r="A3418" s="54">
        <v>3505</v>
      </c>
      <c r="B3418" s="35" t="s">
        <v>2571</v>
      </c>
      <c r="C3418" s="35" t="s">
        <v>1191</v>
      </c>
      <c r="D3418" s="35" t="s">
        <v>28</v>
      </c>
      <c r="E3418" s="35" t="str">
        <f t="shared" si="159"/>
        <v>M</v>
      </c>
      <c r="F3418" s="35">
        <v>90</v>
      </c>
      <c r="G3418" s="35" t="s">
        <v>8181</v>
      </c>
      <c r="H3418" s="35" t="s">
        <v>1819</v>
      </c>
      <c r="I3418" s="35" t="s">
        <v>89</v>
      </c>
      <c r="J3418" s="48">
        <v>44197</v>
      </c>
      <c r="K3418" s="35">
        <v>78</v>
      </c>
      <c r="L3418" s="49" t="s">
        <v>101</v>
      </c>
      <c r="M3418" s="50" t="str">
        <f>VLOOKUP(Table6[[#This Row],[Product]],Table3[],2)</f>
        <v>Superwossname</v>
      </c>
      <c r="N3418" s="50" t="str">
        <f t="shared" si="160"/>
        <v>Jan</v>
      </c>
      <c r="O3418" s="56">
        <f t="shared" si="161"/>
        <v>2021</v>
      </c>
      <c r="P3418" s="51">
        <f>VLOOKUP(Table6[[#This Row],[Product]],Table3[],3)</f>
        <v>3.49</v>
      </c>
      <c r="Q3418" s="35">
        <f>VLOOKUP(Table6[[#This Row],[Product]],Table3[],4)</f>
        <v>20</v>
      </c>
      <c r="R3418" s="35">
        <f>Table6[[#This Row],[Quantity]]*Table6[[#This Row],[Case]]</f>
        <v>1560</v>
      </c>
      <c r="S3418" s="35">
        <f>Table6[[#This Row],[Total Sales]]*Table6[[#This Row],[Cost]]</f>
        <v>5444.4000000000005</v>
      </c>
    </row>
    <row r="3419" spans="1:19" x14ac:dyDescent="0.3">
      <c r="A3419" s="54">
        <v>3506</v>
      </c>
      <c r="B3419" s="35" t="s">
        <v>8182</v>
      </c>
      <c r="C3419" s="35" t="s">
        <v>5764</v>
      </c>
      <c r="D3419" s="35" t="s">
        <v>51</v>
      </c>
      <c r="E3419" s="35" t="str">
        <f t="shared" si="159"/>
        <v>F</v>
      </c>
      <c r="F3419" s="35">
        <v>90</v>
      </c>
      <c r="G3419" s="35" t="s">
        <v>8183</v>
      </c>
      <c r="H3419" s="35" t="s">
        <v>7642</v>
      </c>
      <c r="I3419" s="35" t="s">
        <v>32</v>
      </c>
      <c r="J3419" s="48">
        <v>44021</v>
      </c>
      <c r="K3419" s="35">
        <v>73</v>
      </c>
      <c r="L3419" s="49" t="s">
        <v>39</v>
      </c>
      <c r="M3419" s="50" t="str">
        <f>VLOOKUP(Table6[[#This Row],[Product]],Table3[],2)</f>
        <v>Ultrathing V1</v>
      </c>
      <c r="N3419" s="50" t="str">
        <f t="shared" si="160"/>
        <v>Jul</v>
      </c>
      <c r="O3419" s="56">
        <f t="shared" si="161"/>
        <v>2020</v>
      </c>
      <c r="P3419" s="51">
        <f>VLOOKUP(Table6[[#This Row],[Product]],Table3[],3)</f>
        <v>1.79</v>
      </c>
      <c r="Q3419" s="35">
        <f>VLOOKUP(Table6[[#This Row],[Product]],Table3[],4)</f>
        <v>17</v>
      </c>
      <c r="R3419" s="35">
        <f>Table6[[#This Row],[Quantity]]*Table6[[#This Row],[Case]]</f>
        <v>1241</v>
      </c>
      <c r="S3419" s="35">
        <f>Table6[[#This Row],[Total Sales]]*Table6[[#This Row],[Cost]]</f>
        <v>2221.39</v>
      </c>
    </row>
    <row r="3420" spans="1:19" x14ac:dyDescent="0.3">
      <c r="A3420" s="54">
        <v>3507</v>
      </c>
      <c r="B3420" s="35" t="s">
        <v>8184</v>
      </c>
      <c r="C3420" s="35" t="s">
        <v>2507</v>
      </c>
      <c r="D3420" s="35" t="s">
        <v>51</v>
      </c>
      <c r="E3420" s="35" t="str">
        <f t="shared" si="159"/>
        <v>F</v>
      </c>
      <c r="F3420" s="35">
        <v>90</v>
      </c>
      <c r="G3420" s="35" t="s">
        <v>8185</v>
      </c>
      <c r="H3420" s="35" t="s">
        <v>3866</v>
      </c>
      <c r="I3420" s="35" t="s">
        <v>32</v>
      </c>
      <c r="J3420" s="48" t="s">
        <v>14043</v>
      </c>
      <c r="K3420" s="35">
        <v>48</v>
      </c>
      <c r="L3420" s="49" t="s">
        <v>70</v>
      </c>
      <c r="M3420" s="50" t="str">
        <f>VLOOKUP(Table6[[#This Row],[Product]],Table3[],2)</f>
        <v>Megawidget M</v>
      </c>
      <c r="N3420" s="50" t="str">
        <f t="shared" si="160"/>
        <v>Sep</v>
      </c>
      <c r="O3420" s="56">
        <f t="shared" si="161"/>
        <v>2021</v>
      </c>
      <c r="P3420" s="51">
        <f>VLOOKUP(Table6[[#This Row],[Product]],Table3[],3)</f>
        <v>1.29</v>
      </c>
      <c r="Q3420" s="35">
        <f>VLOOKUP(Table6[[#This Row],[Product]],Table3[],4)</f>
        <v>24</v>
      </c>
      <c r="R3420" s="35">
        <f>Table6[[#This Row],[Quantity]]*Table6[[#This Row],[Case]]</f>
        <v>1152</v>
      </c>
      <c r="S3420" s="35">
        <f>Table6[[#This Row],[Total Sales]]*Table6[[#This Row],[Cost]]</f>
        <v>1486.08</v>
      </c>
    </row>
    <row r="3421" spans="1:19" x14ac:dyDescent="0.3">
      <c r="A3421" s="54">
        <v>3508</v>
      </c>
      <c r="B3421" s="35" t="s">
        <v>555</v>
      </c>
      <c r="C3421" s="35" t="s">
        <v>1204</v>
      </c>
      <c r="D3421" s="35" t="s">
        <v>28</v>
      </c>
      <c r="E3421" s="35" t="str">
        <f t="shared" si="159"/>
        <v>M</v>
      </c>
      <c r="F3421" s="35">
        <v>90</v>
      </c>
      <c r="G3421" s="35" t="s">
        <v>8186</v>
      </c>
      <c r="H3421" s="35" t="s">
        <v>1249</v>
      </c>
      <c r="I3421" s="35" t="s">
        <v>146</v>
      </c>
      <c r="J3421" s="48">
        <v>43900</v>
      </c>
      <c r="K3421" s="35">
        <v>73</v>
      </c>
      <c r="L3421" s="49" t="s">
        <v>39</v>
      </c>
      <c r="M3421" s="50" t="str">
        <f>VLOOKUP(Table6[[#This Row],[Product]],Table3[],2)</f>
        <v>Ultrathing V1</v>
      </c>
      <c r="N3421" s="50" t="str">
        <f t="shared" si="160"/>
        <v>Mar</v>
      </c>
      <c r="O3421" s="56">
        <f t="shared" si="161"/>
        <v>2020</v>
      </c>
      <c r="P3421" s="51">
        <f>VLOOKUP(Table6[[#This Row],[Product]],Table3[],3)</f>
        <v>1.79</v>
      </c>
      <c r="Q3421" s="35">
        <f>VLOOKUP(Table6[[#This Row],[Product]],Table3[],4)</f>
        <v>17</v>
      </c>
      <c r="R3421" s="35">
        <f>Table6[[#This Row],[Quantity]]*Table6[[#This Row],[Case]]</f>
        <v>1241</v>
      </c>
      <c r="S3421" s="35">
        <f>Table6[[#This Row],[Total Sales]]*Table6[[#This Row],[Cost]]</f>
        <v>2221.39</v>
      </c>
    </row>
    <row r="3422" spans="1:19" x14ac:dyDescent="0.3">
      <c r="A3422" s="54">
        <v>3509</v>
      </c>
      <c r="B3422" s="35" t="s">
        <v>8187</v>
      </c>
      <c r="C3422" s="35" t="s">
        <v>2339</v>
      </c>
      <c r="D3422" s="35" t="s">
        <v>117</v>
      </c>
      <c r="E3422" s="35" t="str">
        <f t="shared" si="159"/>
        <v>M/F</v>
      </c>
      <c r="F3422" s="35">
        <v>90</v>
      </c>
      <c r="G3422" s="35" t="s">
        <v>8188</v>
      </c>
      <c r="H3422" s="35" t="s">
        <v>8121</v>
      </c>
      <c r="I3422" s="35" t="s">
        <v>44</v>
      </c>
      <c r="J3422" s="48">
        <v>44714</v>
      </c>
      <c r="K3422" s="35">
        <v>55</v>
      </c>
      <c r="L3422" s="49" t="s">
        <v>45</v>
      </c>
      <c r="M3422" s="50" t="str">
        <f>VLOOKUP(Table6[[#This Row],[Product]],Table3[],2)</f>
        <v>Gigastuff</v>
      </c>
      <c r="N3422" s="50" t="str">
        <f t="shared" si="160"/>
        <v>Jun</v>
      </c>
      <c r="O3422" s="56">
        <f t="shared" si="161"/>
        <v>2022</v>
      </c>
      <c r="P3422" s="51">
        <f>VLOOKUP(Table6[[#This Row],[Product]],Table3[],3)</f>
        <v>1.89</v>
      </c>
      <c r="Q3422" s="35">
        <f>VLOOKUP(Table6[[#This Row],[Product]],Table3[],4)</f>
        <v>18</v>
      </c>
      <c r="R3422" s="35">
        <f>Table6[[#This Row],[Quantity]]*Table6[[#This Row],[Case]]</f>
        <v>990</v>
      </c>
      <c r="S3422" s="35">
        <f>Table6[[#This Row],[Total Sales]]*Table6[[#This Row],[Cost]]</f>
        <v>1871.1</v>
      </c>
    </row>
    <row r="3423" spans="1:19" x14ac:dyDescent="0.3">
      <c r="A3423" s="54">
        <v>3510</v>
      </c>
      <c r="B3423" s="35" t="s">
        <v>8189</v>
      </c>
      <c r="C3423" s="35" t="s">
        <v>1247</v>
      </c>
      <c r="D3423" s="35" t="s">
        <v>51</v>
      </c>
      <c r="E3423" s="35" t="str">
        <f t="shared" si="159"/>
        <v>F</v>
      </c>
      <c r="F3423" s="35">
        <v>30</v>
      </c>
      <c r="G3423" s="35" t="s">
        <v>8188</v>
      </c>
      <c r="H3423" s="35" t="s">
        <v>1575</v>
      </c>
      <c r="I3423" s="35" t="s">
        <v>1576</v>
      </c>
      <c r="J3423" s="48">
        <v>44533</v>
      </c>
      <c r="K3423" s="35">
        <v>2</v>
      </c>
      <c r="L3423" s="49" t="s">
        <v>45</v>
      </c>
      <c r="M3423" s="50" t="str">
        <f>VLOOKUP(Table6[[#This Row],[Product]],Table3[],2)</f>
        <v>Gigastuff</v>
      </c>
      <c r="N3423" s="50" t="str">
        <f t="shared" si="160"/>
        <v>Dec</v>
      </c>
      <c r="O3423" s="56">
        <f t="shared" si="161"/>
        <v>2021</v>
      </c>
      <c r="P3423" s="51">
        <f>VLOOKUP(Table6[[#This Row],[Product]],Table3[],3)</f>
        <v>1.89</v>
      </c>
      <c r="Q3423" s="35">
        <f>VLOOKUP(Table6[[#This Row],[Product]],Table3[],4)</f>
        <v>18</v>
      </c>
      <c r="R3423" s="35">
        <f>Table6[[#This Row],[Quantity]]*Table6[[#This Row],[Case]]</f>
        <v>36</v>
      </c>
      <c r="S3423" s="35">
        <f>Table6[[#This Row],[Total Sales]]*Table6[[#This Row],[Cost]]</f>
        <v>68.039999999999992</v>
      </c>
    </row>
    <row r="3424" spans="1:19" x14ac:dyDescent="0.3">
      <c r="A3424" s="54">
        <v>3511</v>
      </c>
      <c r="B3424" s="35" t="s">
        <v>6837</v>
      </c>
      <c r="C3424" s="35" t="s">
        <v>5328</v>
      </c>
      <c r="D3424" s="35" t="s">
        <v>28</v>
      </c>
      <c r="E3424" s="35" t="str">
        <f t="shared" si="159"/>
        <v>M</v>
      </c>
      <c r="F3424" s="35">
        <v>30</v>
      </c>
      <c r="G3424" s="35" t="s">
        <v>8190</v>
      </c>
      <c r="H3424" s="35" t="s">
        <v>8191</v>
      </c>
      <c r="I3424" s="35" t="s">
        <v>886</v>
      </c>
      <c r="J3424" s="48">
        <v>44414</v>
      </c>
      <c r="K3424" s="35">
        <v>37</v>
      </c>
      <c r="L3424" s="49" t="s">
        <v>101</v>
      </c>
      <c r="M3424" s="50" t="str">
        <f>VLOOKUP(Table6[[#This Row],[Product]],Table3[],2)</f>
        <v>Superwossname</v>
      </c>
      <c r="N3424" s="50" t="str">
        <f t="shared" si="160"/>
        <v>Aug</v>
      </c>
      <c r="O3424" s="56">
        <f t="shared" si="161"/>
        <v>2021</v>
      </c>
      <c r="P3424" s="51">
        <f>VLOOKUP(Table6[[#This Row],[Product]],Table3[],3)</f>
        <v>3.49</v>
      </c>
      <c r="Q3424" s="35">
        <f>VLOOKUP(Table6[[#This Row],[Product]],Table3[],4)</f>
        <v>20</v>
      </c>
      <c r="R3424" s="35">
        <f>Table6[[#This Row],[Quantity]]*Table6[[#This Row],[Case]]</f>
        <v>740</v>
      </c>
      <c r="S3424" s="35">
        <f>Table6[[#This Row],[Total Sales]]*Table6[[#This Row],[Cost]]</f>
        <v>2582.6000000000004</v>
      </c>
    </row>
    <row r="3425" spans="1:19" x14ac:dyDescent="0.3">
      <c r="A3425" s="54">
        <v>3512</v>
      </c>
      <c r="B3425" s="35" t="s">
        <v>967</v>
      </c>
      <c r="C3425" s="35" t="s">
        <v>940</v>
      </c>
      <c r="D3425" s="35" t="s">
        <v>28</v>
      </c>
      <c r="E3425" s="35" t="str">
        <f t="shared" si="159"/>
        <v>M</v>
      </c>
      <c r="F3425" s="35">
        <v>60</v>
      </c>
      <c r="G3425" s="35" t="s">
        <v>8192</v>
      </c>
      <c r="H3425" s="35" t="s">
        <v>1743</v>
      </c>
      <c r="I3425" s="35" t="s">
        <v>1744</v>
      </c>
      <c r="J3425" s="48" t="s">
        <v>14050</v>
      </c>
      <c r="K3425" s="35">
        <v>81</v>
      </c>
      <c r="L3425" s="49" t="s">
        <v>159</v>
      </c>
      <c r="M3425" s="50" t="str">
        <f>VLOOKUP(Table6[[#This Row],[Product]],Table3[],2)</f>
        <v>Ultrathing V3</v>
      </c>
      <c r="N3425" s="50" t="str">
        <f t="shared" si="160"/>
        <v>Sep</v>
      </c>
      <c r="O3425" s="56">
        <f t="shared" si="161"/>
        <v>2020</v>
      </c>
      <c r="P3425" s="51">
        <f>VLOOKUP(Table6[[#This Row],[Product]],Table3[],3)</f>
        <v>3.39</v>
      </c>
      <c r="Q3425" s="35">
        <f>VLOOKUP(Table6[[#This Row],[Product]],Table3[],4)</f>
        <v>24</v>
      </c>
      <c r="R3425" s="35">
        <f>Table6[[#This Row],[Quantity]]*Table6[[#This Row],[Case]]</f>
        <v>1944</v>
      </c>
      <c r="S3425" s="35">
        <f>Table6[[#This Row],[Total Sales]]*Table6[[#This Row],[Cost]]</f>
        <v>6590.16</v>
      </c>
    </row>
    <row r="3426" spans="1:19" x14ac:dyDescent="0.3">
      <c r="A3426" s="54">
        <v>3513</v>
      </c>
      <c r="B3426" s="35" t="s">
        <v>4916</v>
      </c>
      <c r="C3426" s="35" t="s">
        <v>5081</v>
      </c>
      <c r="D3426" s="35" t="s">
        <v>28</v>
      </c>
      <c r="E3426" s="35" t="str">
        <f t="shared" si="159"/>
        <v>M</v>
      </c>
      <c r="F3426" s="35">
        <v>90</v>
      </c>
      <c r="G3426" s="35" t="s">
        <v>8193</v>
      </c>
      <c r="H3426" s="35" t="s">
        <v>2577</v>
      </c>
      <c r="I3426" s="35" t="s">
        <v>645</v>
      </c>
      <c r="J3426" s="48">
        <v>44781</v>
      </c>
      <c r="K3426" s="35">
        <v>41</v>
      </c>
      <c r="L3426" s="49" t="s">
        <v>45</v>
      </c>
      <c r="M3426" s="50" t="str">
        <f>VLOOKUP(Table6[[#This Row],[Product]],Table3[],2)</f>
        <v>Gigastuff</v>
      </c>
      <c r="N3426" s="50" t="str">
        <f t="shared" si="160"/>
        <v>Aug</v>
      </c>
      <c r="O3426" s="56">
        <f t="shared" si="161"/>
        <v>2022</v>
      </c>
      <c r="P3426" s="51">
        <f>VLOOKUP(Table6[[#This Row],[Product]],Table3[],3)</f>
        <v>1.89</v>
      </c>
      <c r="Q3426" s="35">
        <f>VLOOKUP(Table6[[#This Row],[Product]],Table3[],4)</f>
        <v>18</v>
      </c>
      <c r="R3426" s="35">
        <f>Table6[[#This Row],[Quantity]]*Table6[[#This Row],[Case]]</f>
        <v>738</v>
      </c>
      <c r="S3426" s="35">
        <f>Table6[[#This Row],[Total Sales]]*Table6[[#This Row],[Cost]]</f>
        <v>1394.82</v>
      </c>
    </row>
    <row r="3427" spans="1:19" x14ac:dyDescent="0.3">
      <c r="A3427" s="54">
        <v>3514</v>
      </c>
      <c r="B3427" s="35" t="s">
        <v>6630</v>
      </c>
      <c r="C3427" s="35" t="s">
        <v>3719</v>
      </c>
      <c r="D3427" s="35" t="s">
        <v>51</v>
      </c>
      <c r="E3427" s="35" t="str">
        <f t="shared" si="159"/>
        <v>F</v>
      </c>
      <c r="F3427" s="35">
        <v>30</v>
      </c>
      <c r="G3427" s="35" t="s">
        <v>8194</v>
      </c>
      <c r="H3427" s="35" t="s">
        <v>8195</v>
      </c>
      <c r="I3427" s="35" t="s">
        <v>32</v>
      </c>
      <c r="J3427" s="48" t="s">
        <v>13749</v>
      </c>
      <c r="K3427" s="35">
        <v>95</v>
      </c>
      <c r="L3427" s="49" t="s">
        <v>80</v>
      </c>
      <c r="M3427" s="50" t="str">
        <f>VLOOKUP(Table6[[#This Row],[Product]],Table3[],2)</f>
        <v>Ultrathing V2</v>
      </c>
      <c r="N3427" s="50" t="str">
        <f t="shared" si="160"/>
        <v>Feb</v>
      </c>
      <c r="O3427" s="56">
        <f t="shared" si="161"/>
        <v>2022</v>
      </c>
      <c r="P3427" s="51">
        <f>VLOOKUP(Table6[[#This Row],[Product]],Table3[],3)</f>
        <v>2.95</v>
      </c>
      <c r="Q3427" s="35">
        <f>VLOOKUP(Table6[[#This Row],[Product]],Table3[],4)</f>
        <v>20</v>
      </c>
      <c r="R3427" s="35">
        <f>Table6[[#This Row],[Quantity]]*Table6[[#This Row],[Case]]</f>
        <v>1900</v>
      </c>
      <c r="S3427" s="35">
        <f>Table6[[#This Row],[Total Sales]]*Table6[[#This Row],[Cost]]</f>
        <v>5605</v>
      </c>
    </row>
    <row r="3428" spans="1:19" x14ac:dyDescent="0.3">
      <c r="A3428" s="54">
        <v>3515</v>
      </c>
      <c r="B3428" s="35" t="s">
        <v>8196</v>
      </c>
      <c r="C3428" s="35" t="s">
        <v>1072</v>
      </c>
      <c r="D3428" s="35" t="s">
        <v>28</v>
      </c>
      <c r="E3428" s="35" t="str">
        <f t="shared" si="159"/>
        <v>M</v>
      </c>
      <c r="F3428" s="35">
        <v>60</v>
      </c>
      <c r="G3428" s="35" t="s">
        <v>8197</v>
      </c>
      <c r="H3428" s="35" t="s">
        <v>3882</v>
      </c>
      <c r="I3428" s="35" t="s">
        <v>38</v>
      </c>
      <c r="J3428" s="48" t="s">
        <v>13914</v>
      </c>
      <c r="K3428" s="35">
        <v>24</v>
      </c>
      <c r="L3428" s="49" t="s">
        <v>54</v>
      </c>
      <c r="M3428" s="50" t="str">
        <f>VLOOKUP(Table6[[#This Row],[Product]],Table3[],2)</f>
        <v>Megawidget S</v>
      </c>
      <c r="N3428" s="50" t="str">
        <f t="shared" si="160"/>
        <v>Nov</v>
      </c>
      <c r="O3428" s="56">
        <f t="shared" si="161"/>
        <v>2020</v>
      </c>
      <c r="P3428" s="51">
        <f>VLOOKUP(Table6[[#This Row],[Product]],Table3[],3)</f>
        <v>0.69</v>
      </c>
      <c r="Q3428" s="35">
        <f>VLOOKUP(Table6[[#This Row],[Product]],Table3[],4)</f>
        <v>24</v>
      </c>
      <c r="R3428" s="35">
        <f>Table6[[#This Row],[Quantity]]*Table6[[#This Row],[Case]]</f>
        <v>576</v>
      </c>
      <c r="S3428" s="35">
        <f>Table6[[#This Row],[Total Sales]]*Table6[[#This Row],[Cost]]</f>
        <v>397.43999999999994</v>
      </c>
    </row>
    <row r="3429" spans="1:19" x14ac:dyDescent="0.3">
      <c r="A3429" s="54">
        <v>3516</v>
      </c>
      <c r="B3429" s="35" t="s">
        <v>8198</v>
      </c>
      <c r="C3429" s="35" t="s">
        <v>4422</v>
      </c>
      <c r="D3429" s="35" t="s">
        <v>15</v>
      </c>
      <c r="E3429" s="35" t="str">
        <f t="shared" si="159"/>
        <v>F</v>
      </c>
      <c r="F3429" s="35">
        <v>60</v>
      </c>
      <c r="G3429" s="35" t="s">
        <v>13615</v>
      </c>
      <c r="H3429" s="35" t="s">
        <v>3651</v>
      </c>
      <c r="I3429" s="35" t="s">
        <v>294</v>
      </c>
      <c r="J3429" s="48">
        <v>44658</v>
      </c>
      <c r="K3429" s="35">
        <v>48</v>
      </c>
      <c r="L3429" s="49" t="s">
        <v>20</v>
      </c>
      <c r="M3429" s="50" t="str">
        <f>VLOOKUP(Table6[[#This Row],[Product]],Table3[],2)</f>
        <v>Hyperwotsit</v>
      </c>
      <c r="N3429" s="50" t="str">
        <f t="shared" si="160"/>
        <v>Apr</v>
      </c>
      <c r="O3429" s="56">
        <f t="shared" si="161"/>
        <v>2022</v>
      </c>
      <c r="P3429" s="51">
        <f>VLOOKUP(Table6[[#This Row],[Product]],Table3[],3)</f>
        <v>2.0099999999999998</v>
      </c>
      <c r="Q3429" s="35">
        <f>VLOOKUP(Table6[[#This Row],[Product]],Table3[],4)</f>
        <v>20</v>
      </c>
      <c r="R3429" s="35">
        <f>Table6[[#This Row],[Quantity]]*Table6[[#This Row],[Case]]</f>
        <v>960</v>
      </c>
      <c r="S3429" s="35">
        <f>Table6[[#This Row],[Total Sales]]*Table6[[#This Row],[Cost]]</f>
        <v>1929.6</v>
      </c>
    </row>
    <row r="3430" spans="1:19" x14ac:dyDescent="0.3">
      <c r="A3430" s="54">
        <v>3517</v>
      </c>
      <c r="B3430" s="35" t="s">
        <v>7498</v>
      </c>
      <c r="C3430" s="35" t="s">
        <v>8113</v>
      </c>
      <c r="D3430" s="35" t="s">
        <v>28</v>
      </c>
      <c r="E3430" s="35" t="str">
        <f t="shared" si="159"/>
        <v>M</v>
      </c>
      <c r="F3430" s="35">
        <v>60</v>
      </c>
      <c r="G3430" s="35" t="s">
        <v>8200</v>
      </c>
      <c r="H3430" s="35" t="s">
        <v>1969</v>
      </c>
      <c r="I3430" s="35" t="s">
        <v>32</v>
      </c>
      <c r="J3430" s="48">
        <v>43865</v>
      </c>
      <c r="K3430" s="35">
        <v>19</v>
      </c>
      <c r="L3430" s="49" t="s">
        <v>33</v>
      </c>
      <c r="M3430" s="50" t="str">
        <f>VLOOKUP(Table6[[#This Row],[Product]],Table3[],2)</f>
        <v>Megawidget L</v>
      </c>
      <c r="N3430" s="50" t="str">
        <f t="shared" si="160"/>
        <v>Feb</v>
      </c>
      <c r="O3430" s="56">
        <f t="shared" si="161"/>
        <v>2020</v>
      </c>
      <c r="P3430" s="51">
        <f>VLOOKUP(Table6[[#This Row],[Product]],Table3[],3)</f>
        <v>1.79</v>
      </c>
      <c r="Q3430" s="35">
        <f>VLOOKUP(Table6[[#This Row],[Product]],Table3[],4)</f>
        <v>24</v>
      </c>
      <c r="R3430" s="35">
        <f>Table6[[#This Row],[Quantity]]*Table6[[#This Row],[Case]]</f>
        <v>456</v>
      </c>
      <c r="S3430" s="35">
        <f>Table6[[#This Row],[Total Sales]]*Table6[[#This Row],[Cost]]</f>
        <v>816.24</v>
      </c>
    </row>
    <row r="3431" spans="1:19" x14ac:dyDescent="0.3">
      <c r="A3431" s="54">
        <v>3518</v>
      </c>
      <c r="B3431" s="35" t="s">
        <v>7136</v>
      </c>
      <c r="C3431" s="35" t="s">
        <v>5325</v>
      </c>
      <c r="D3431" s="35" t="s">
        <v>51</v>
      </c>
      <c r="E3431" s="35" t="str">
        <f t="shared" si="159"/>
        <v>F</v>
      </c>
      <c r="F3431" s="35">
        <v>60</v>
      </c>
      <c r="G3431" s="35" t="s">
        <v>8200</v>
      </c>
      <c r="H3431" s="35" t="s">
        <v>3770</v>
      </c>
      <c r="I3431" s="35" t="s">
        <v>32</v>
      </c>
      <c r="J3431" s="48" t="s">
        <v>13925</v>
      </c>
      <c r="K3431" s="35">
        <v>36</v>
      </c>
      <c r="L3431" s="49" t="s">
        <v>101</v>
      </c>
      <c r="M3431" s="50" t="str">
        <f>VLOOKUP(Table6[[#This Row],[Product]],Table3[],2)</f>
        <v>Superwossname</v>
      </c>
      <c r="N3431" s="50" t="str">
        <f t="shared" si="160"/>
        <v>Jul</v>
      </c>
      <c r="O3431" s="56">
        <f t="shared" si="161"/>
        <v>2020</v>
      </c>
      <c r="P3431" s="51">
        <f>VLOOKUP(Table6[[#This Row],[Product]],Table3[],3)</f>
        <v>3.49</v>
      </c>
      <c r="Q3431" s="35">
        <f>VLOOKUP(Table6[[#This Row],[Product]],Table3[],4)</f>
        <v>20</v>
      </c>
      <c r="R3431" s="35">
        <f>Table6[[#This Row],[Quantity]]*Table6[[#This Row],[Case]]</f>
        <v>720</v>
      </c>
      <c r="S3431" s="35">
        <f>Table6[[#This Row],[Total Sales]]*Table6[[#This Row],[Cost]]</f>
        <v>2512.8000000000002</v>
      </c>
    </row>
    <row r="3432" spans="1:19" x14ac:dyDescent="0.3">
      <c r="A3432" s="54">
        <v>3519</v>
      </c>
      <c r="B3432" s="35" t="s">
        <v>7657</v>
      </c>
      <c r="C3432" s="35" t="s">
        <v>5211</v>
      </c>
      <c r="D3432" s="35" t="s">
        <v>28</v>
      </c>
      <c r="E3432" s="35" t="str">
        <f t="shared" si="159"/>
        <v>M</v>
      </c>
      <c r="F3432" s="35">
        <v>30</v>
      </c>
      <c r="G3432" s="35" t="s">
        <v>8202</v>
      </c>
      <c r="H3432" s="35" t="s">
        <v>3673</v>
      </c>
      <c r="I3432" s="35" t="s">
        <v>777</v>
      </c>
      <c r="J3432" s="48" t="s">
        <v>13641</v>
      </c>
      <c r="K3432" s="35">
        <v>44</v>
      </c>
      <c r="L3432" s="49" t="s">
        <v>54</v>
      </c>
      <c r="M3432" s="50" t="str">
        <f>VLOOKUP(Table6[[#This Row],[Product]],Table3[],2)</f>
        <v>Megawidget S</v>
      </c>
      <c r="N3432" s="50" t="str">
        <f t="shared" si="160"/>
        <v>Jul</v>
      </c>
      <c r="O3432" s="56">
        <f t="shared" si="161"/>
        <v>2020</v>
      </c>
      <c r="P3432" s="51">
        <f>VLOOKUP(Table6[[#This Row],[Product]],Table3[],3)</f>
        <v>0.69</v>
      </c>
      <c r="Q3432" s="35">
        <f>VLOOKUP(Table6[[#This Row],[Product]],Table3[],4)</f>
        <v>24</v>
      </c>
      <c r="R3432" s="35">
        <f>Table6[[#This Row],[Quantity]]*Table6[[#This Row],[Case]]</f>
        <v>1056</v>
      </c>
      <c r="S3432" s="35">
        <f>Table6[[#This Row],[Total Sales]]*Table6[[#This Row],[Cost]]</f>
        <v>728.64</v>
      </c>
    </row>
    <row r="3433" spans="1:19" x14ac:dyDescent="0.3">
      <c r="A3433" s="54">
        <v>3520</v>
      </c>
      <c r="B3433" s="35" t="s">
        <v>8203</v>
      </c>
      <c r="C3433" s="35" t="s">
        <v>1826</v>
      </c>
      <c r="D3433" s="35" t="s">
        <v>28</v>
      </c>
      <c r="E3433" s="35" t="str">
        <f t="shared" si="159"/>
        <v>M</v>
      </c>
      <c r="F3433" s="35">
        <v>60</v>
      </c>
      <c r="G3433" s="35" t="s">
        <v>8204</v>
      </c>
      <c r="H3433" s="35" t="s">
        <v>8205</v>
      </c>
      <c r="I3433" s="35" t="s">
        <v>25</v>
      </c>
      <c r="J3433" s="48" t="s">
        <v>13966</v>
      </c>
      <c r="K3433" s="35">
        <v>17</v>
      </c>
      <c r="L3433" s="49" t="s">
        <v>39</v>
      </c>
      <c r="M3433" s="50" t="str">
        <f>VLOOKUP(Table6[[#This Row],[Product]],Table3[],2)</f>
        <v>Ultrathing V1</v>
      </c>
      <c r="N3433" s="50" t="str">
        <f t="shared" si="160"/>
        <v>Oct</v>
      </c>
      <c r="O3433" s="56">
        <f t="shared" si="161"/>
        <v>2022</v>
      </c>
      <c r="P3433" s="51">
        <f>VLOOKUP(Table6[[#This Row],[Product]],Table3[],3)</f>
        <v>1.79</v>
      </c>
      <c r="Q3433" s="35">
        <f>VLOOKUP(Table6[[#This Row],[Product]],Table3[],4)</f>
        <v>17</v>
      </c>
      <c r="R3433" s="35">
        <f>Table6[[#This Row],[Quantity]]*Table6[[#This Row],[Case]]</f>
        <v>289</v>
      </c>
      <c r="S3433" s="35">
        <f>Table6[[#This Row],[Total Sales]]*Table6[[#This Row],[Cost]]</f>
        <v>517.31000000000006</v>
      </c>
    </row>
    <row r="3434" spans="1:19" x14ac:dyDescent="0.3">
      <c r="A3434" s="54">
        <v>3521</v>
      </c>
      <c r="B3434" s="35" t="s">
        <v>3370</v>
      </c>
      <c r="C3434" s="35" t="s">
        <v>551</v>
      </c>
      <c r="D3434" s="35" t="s">
        <v>28</v>
      </c>
      <c r="E3434" s="35" t="str">
        <f t="shared" si="159"/>
        <v>M</v>
      </c>
      <c r="F3434" s="35">
        <v>60</v>
      </c>
      <c r="G3434" s="35" t="s">
        <v>14388</v>
      </c>
      <c r="H3434" s="35" t="s">
        <v>1937</v>
      </c>
      <c r="I3434" s="35" t="s">
        <v>25</v>
      </c>
      <c r="J3434" s="48" t="s">
        <v>13761</v>
      </c>
      <c r="K3434" s="35">
        <v>87</v>
      </c>
      <c r="L3434" s="49" t="s">
        <v>80</v>
      </c>
      <c r="M3434" s="50" t="str">
        <f>VLOOKUP(Table6[[#This Row],[Product]],Table3[],2)</f>
        <v>Ultrathing V2</v>
      </c>
      <c r="N3434" s="50" t="str">
        <f t="shared" si="160"/>
        <v>Jul</v>
      </c>
      <c r="O3434" s="56">
        <f t="shared" si="161"/>
        <v>2022</v>
      </c>
      <c r="P3434" s="51">
        <f>VLOOKUP(Table6[[#This Row],[Product]],Table3[],3)</f>
        <v>2.95</v>
      </c>
      <c r="Q3434" s="35">
        <f>VLOOKUP(Table6[[#This Row],[Product]],Table3[],4)</f>
        <v>20</v>
      </c>
      <c r="R3434" s="35">
        <f>Table6[[#This Row],[Quantity]]*Table6[[#This Row],[Case]]</f>
        <v>1740</v>
      </c>
      <c r="S3434" s="35">
        <f>Table6[[#This Row],[Total Sales]]*Table6[[#This Row],[Cost]]</f>
        <v>5133</v>
      </c>
    </row>
    <row r="3435" spans="1:19" x14ac:dyDescent="0.3">
      <c r="A3435" s="54">
        <v>3522</v>
      </c>
      <c r="B3435" s="35" t="s">
        <v>835</v>
      </c>
      <c r="C3435" s="35" t="s">
        <v>3019</v>
      </c>
      <c r="D3435" s="35" t="s">
        <v>51</v>
      </c>
      <c r="E3435" s="35" t="str">
        <f t="shared" si="159"/>
        <v>F</v>
      </c>
      <c r="F3435" s="35">
        <v>30</v>
      </c>
      <c r="G3435" s="35" t="s">
        <v>8207</v>
      </c>
      <c r="H3435" s="35" t="s">
        <v>8030</v>
      </c>
      <c r="I3435" s="35" t="s">
        <v>32</v>
      </c>
      <c r="J3435" s="48" t="s">
        <v>13699</v>
      </c>
      <c r="K3435" s="35">
        <v>78</v>
      </c>
      <c r="L3435" s="49" t="s">
        <v>80</v>
      </c>
      <c r="M3435" s="50" t="str">
        <f>VLOOKUP(Table6[[#This Row],[Product]],Table3[],2)</f>
        <v>Ultrathing V2</v>
      </c>
      <c r="N3435" s="50" t="str">
        <f t="shared" si="160"/>
        <v>Jan</v>
      </c>
      <c r="O3435" s="56">
        <f t="shared" si="161"/>
        <v>2021</v>
      </c>
      <c r="P3435" s="51">
        <f>VLOOKUP(Table6[[#This Row],[Product]],Table3[],3)</f>
        <v>2.95</v>
      </c>
      <c r="Q3435" s="35">
        <f>VLOOKUP(Table6[[#This Row],[Product]],Table3[],4)</f>
        <v>20</v>
      </c>
      <c r="R3435" s="35">
        <f>Table6[[#This Row],[Quantity]]*Table6[[#This Row],[Case]]</f>
        <v>1560</v>
      </c>
      <c r="S3435" s="35">
        <f>Table6[[#This Row],[Total Sales]]*Table6[[#This Row],[Cost]]</f>
        <v>4602</v>
      </c>
    </row>
    <row r="3436" spans="1:19" x14ac:dyDescent="0.3">
      <c r="A3436" s="54">
        <v>3523</v>
      </c>
      <c r="B3436" s="35" t="s">
        <v>8208</v>
      </c>
      <c r="C3436" s="35" t="s">
        <v>8209</v>
      </c>
      <c r="D3436" s="35" t="s">
        <v>15</v>
      </c>
      <c r="E3436" s="35" t="str">
        <f t="shared" si="159"/>
        <v>F</v>
      </c>
      <c r="F3436" s="35">
        <v>30</v>
      </c>
      <c r="G3436" s="35" t="s">
        <v>8210</v>
      </c>
      <c r="H3436" s="35" t="s">
        <v>1042</v>
      </c>
      <c r="I3436" s="35" t="s">
        <v>32</v>
      </c>
      <c r="J3436" s="48">
        <v>44541</v>
      </c>
      <c r="K3436" s="35">
        <v>32</v>
      </c>
      <c r="L3436" s="49" t="s">
        <v>20</v>
      </c>
      <c r="M3436" s="50" t="str">
        <f>VLOOKUP(Table6[[#This Row],[Product]],Table3[],2)</f>
        <v>Hyperwotsit</v>
      </c>
      <c r="N3436" s="50" t="str">
        <f t="shared" si="160"/>
        <v>Dec</v>
      </c>
      <c r="O3436" s="56">
        <f t="shared" si="161"/>
        <v>2021</v>
      </c>
      <c r="P3436" s="51">
        <f>VLOOKUP(Table6[[#This Row],[Product]],Table3[],3)</f>
        <v>2.0099999999999998</v>
      </c>
      <c r="Q3436" s="35">
        <f>VLOOKUP(Table6[[#This Row],[Product]],Table3[],4)</f>
        <v>20</v>
      </c>
      <c r="R3436" s="35">
        <f>Table6[[#This Row],[Quantity]]*Table6[[#This Row],[Case]]</f>
        <v>640</v>
      </c>
      <c r="S3436" s="35">
        <f>Table6[[#This Row],[Total Sales]]*Table6[[#This Row],[Cost]]</f>
        <v>1286.3999999999999</v>
      </c>
    </row>
    <row r="3437" spans="1:19" x14ac:dyDescent="0.3">
      <c r="A3437" s="54">
        <v>3524</v>
      </c>
      <c r="B3437" s="35" t="s">
        <v>8211</v>
      </c>
      <c r="C3437" s="35" t="s">
        <v>2874</v>
      </c>
      <c r="D3437" s="35" t="s">
        <v>28</v>
      </c>
      <c r="E3437" s="35" t="str">
        <f t="shared" si="159"/>
        <v>M</v>
      </c>
      <c r="F3437" s="35">
        <v>30</v>
      </c>
      <c r="G3437" s="35" t="s">
        <v>8212</v>
      </c>
      <c r="H3437" s="35" t="s">
        <v>8000</v>
      </c>
      <c r="I3437" s="35" t="s">
        <v>32</v>
      </c>
      <c r="J3437" s="48" t="s">
        <v>13742</v>
      </c>
      <c r="K3437" s="35">
        <v>84</v>
      </c>
      <c r="L3437" s="49" t="s">
        <v>45</v>
      </c>
      <c r="M3437" s="50" t="str">
        <f>VLOOKUP(Table6[[#This Row],[Product]],Table3[],2)</f>
        <v>Gigastuff</v>
      </c>
      <c r="N3437" s="50" t="str">
        <f t="shared" si="160"/>
        <v>Apr</v>
      </c>
      <c r="O3437" s="56">
        <f t="shared" si="161"/>
        <v>2021</v>
      </c>
      <c r="P3437" s="51">
        <f>VLOOKUP(Table6[[#This Row],[Product]],Table3[],3)</f>
        <v>1.89</v>
      </c>
      <c r="Q3437" s="35">
        <f>VLOOKUP(Table6[[#This Row],[Product]],Table3[],4)</f>
        <v>18</v>
      </c>
      <c r="R3437" s="35">
        <f>Table6[[#This Row],[Quantity]]*Table6[[#This Row],[Case]]</f>
        <v>1512</v>
      </c>
      <c r="S3437" s="35">
        <f>Table6[[#This Row],[Total Sales]]*Table6[[#This Row],[Cost]]</f>
        <v>2857.68</v>
      </c>
    </row>
    <row r="3438" spans="1:19" x14ac:dyDescent="0.3">
      <c r="A3438" s="54">
        <v>3525</v>
      </c>
      <c r="B3438" s="35" t="s">
        <v>4909</v>
      </c>
      <c r="C3438" s="35" t="s">
        <v>4574</v>
      </c>
      <c r="D3438" s="35" t="s">
        <v>51</v>
      </c>
      <c r="E3438" s="35" t="str">
        <f t="shared" si="159"/>
        <v>F</v>
      </c>
      <c r="F3438" s="35">
        <v>90</v>
      </c>
      <c r="G3438" s="35" t="s">
        <v>8213</v>
      </c>
      <c r="H3438" s="35" t="s">
        <v>191</v>
      </c>
      <c r="I3438" s="35" t="s">
        <v>89</v>
      </c>
      <c r="J3438" s="48" t="s">
        <v>13964</v>
      </c>
      <c r="K3438" s="35">
        <v>64</v>
      </c>
      <c r="L3438" s="49" t="s">
        <v>101</v>
      </c>
      <c r="M3438" s="50" t="str">
        <f>VLOOKUP(Table6[[#This Row],[Product]],Table3[],2)</f>
        <v>Superwossname</v>
      </c>
      <c r="N3438" s="50" t="str">
        <f t="shared" si="160"/>
        <v>Jan</v>
      </c>
      <c r="O3438" s="56">
        <f t="shared" si="161"/>
        <v>2021</v>
      </c>
      <c r="P3438" s="51">
        <f>VLOOKUP(Table6[[#This Row],[Product]],Table3[],3)</f>
        <v>3.49</v>
      </c>
      <c r="Q3438" s="35">
        <f>VLOOKUP(Table6[[#This Row],[Product]],Table3[],4)</f>
        <v>20</v>
      </c>
      <c r="R3438" s="35">
        <f>Table6[[#This Row],[Quantity]]*Table6[[#This Row],[Case]]</f>
        <v>1280</v>
      </c>
      <c r="S3438" s="35">
        <f>Table6[[#This Row],[Total Sales]]*Table6[[#This Row],[Cost]]</f>
        <v>4467.2000000000007</v>
      </c>
    </row>
    <row r="3439" spans="1:19" x14ac:dyDescent="0.3">
      <c r="A3439" s="54">
        <v>3526</v>
      </c>
      <c r="B3439" s="35" t="s">
        <v>8214</v>
      </c>
      <c r="C3439" s="35" t="s">
        <v>1810</v>
      </c>
      <c r="D3439" s="35" t="s">
        <v>15</v>
      </c>
      <c r="E3439" s="35" t="str">
        <f t="shared" si="159"/>
        <v>F</v>
      </c>
      <c r="F3439" s="35">
        <v>90</v>
      </c>
      <c r="G3439" s="35" t="s">
        <v>8213</v>
      </c>
      <c r="H3439" s="35" t="s">
        <v>4874</v>
      </c>
      <c r="I3439" s="35" t="s">
        <v>32</v>
      </c>
      <c r="J3439" s="48" t="s">
        <v>13891</v>
      </c>
      <c r="K3439" s="35">
        <v>28</v>
      </c>
      <c r="L3439" s="49" t="s">
        <v>101</v>
      </c>
      <c r="M3439" s="50" t="str">
        <f>VLOOKUP(Table6[[#This Row],[Product]],Table3[],2)</f>
        <v>Superwossname</v>
      </c>
      <c r="N3439" s="50" t="str">
        <f t="shared" si="160"/>
        <v>May</v>
      </c>
      <c r="O3439" s="56">
        <f t="shared" si="161"/>
        <v>2021</v>
      </c>
      <c r="P3439" s="51">
        <f>VLOOKUP(Table6[[#This Row],[Product]],Table3[],3)</f>
        <v>3.49</v>
      </c>
      <c r="Q3439" s="35">
        <f>VLOOKUP(Table6[[#This Row],[Product]],Table3[],4)</f>
        <v>20</v>
      </c>
      <c r="R3439" s="35">
        <f>Table6[[#This Row],[Quantity]]*Table6[[#This Row],[Case]]</f>
        <v>560</v>
      </c>
      <c r="S3439" s="35">
        <f>Table6[[#This Row],[Total Sales]]*Table6[[#This Row],[Cost]]</f>
        <v>1954.4</v>
      </c>
    </row>
    <row r="3440" spans="1:19" x14ac:dyDescent="0.3">
      <c r="A3440" s="54">
        <v>3527</v>
      </c>
      <c r="B3440" s="35" t="s">
        <v>3443</v>
      </c>
      <c r="C3440" s="35" t="s">
        <v>6314</v>
      </c>
      <c r="D3440" s="35" t="s">
        <v>28</v>
      </c>
      <c r="E3440" s="35" t="str">
        <f t="shared" si="159"/>
        <v>M</v>
      </c>
      <c r="F3440" s="35">
        <v>90</v>
      </c>
      <c r="G3440" s="35" t="s">
        <v>8215</v>
      </c>
      <c r="H3440" s="35" t="s">
        <v>726</v>
      </c>
      <c r="I3440" s="35" t="s">
        <v>32</v>
      </c>
      <c r="J3440" s="48" t="s">
        <v>13866</v>
      </c>
      <c r="K3440" s="35">
        <v>90</v>
      </c>
      <c r="L3440" s="49" t="s">
        <v>20</v>
      </c>
      <c r="M3440" s="50" t="str">
        <f>VLOOKUP(Table6[[#This Row],[Product]],Table3[],2)</f>
        <v>Hyperwotsit</v>
      </c>
      <c r="N3440" s="50" t="str">
        <f t="shared" si="160"/>
        <v>Apr</v>
      </c>
      <c r="O3440" s="56">
        <f t="shared" si="161"/>
        <v>2021</v>
      </c>
      <c r="P3440" s="51">
        <f>VLOOKUP(Table6[[#This Row],[Product]],Table3[],3)</f>
        <v>2.0099999999999998</v>
      </c>
      <c r="Q3440" s="35">
        <f>VLOOKUP(Table6[[#This Row],[Product]],Table3[],4)</f>
        <v>20</v>
      </c>
      <c r="R3440" s="35">
        <f>Table6[[#This Row],[Quantity]]*Table6[[#This Row],[Case]]</f>
        <v>1800</v>
      </c>
      <c r="S3440" s="35">
        <f>Table6[[#This Row],[Total Sales]]*Table6[[#This Row],[Cost]]</f>
        <v>3617.9999999999995</v>
      </c>
    </row>
    <row r="3441" spans="1:19" x14ac:dyDescent="0.3">
      <c r="A3441" s="54">
        <v>3528</v>
      </c>
      <c r="B3441" s="35" t="s">
        <v>8216</v>
      </c>
      <c r="C3441" s="35" t="s">
        <v>2453</v>
      </c>
      <c r="D3441" s="35" t="s">
        <v>41</v>
      </c>
      <c r="E3441" s="35" t="str">
        <f t="shared" si="159"/>
        <v>F</v>
      </c>
      <c r="F3441" s="35">
        <v>90</v>
      </c>
      <c r="G3441" s="35" t="s">
        <v>8217</v>
      </c>
      <c r="H3441" s="35" t="s">
        <v>7343</v>
      </c>
      <c r="I3441" s="35" t="s">
        <v>1126</v>
      </c>
      <c r="J3441" s="48" t="s">
        <v>14023</v>
      </c>
      <c r="K3441" s="35">
        <v>77</v>
      </c>
      <c r="L3441" s="49" t="s">
        <v>39</v>
      </c>
      <c r="M3441" s="50" t="str">
        <f>VLOOKUP(Table6[[#This Row],[Product]],Table3[],2)</f>
        <v>Ultrathing V1</v>
      </c>
      <c r="N3441" s="50" t="str">
        <f t="shared" si="160"/>
        <v>May</v>
      </c>
      <c r="O3441" s="56">
        <f t="shared" si="161"/>
        <v>2022</v>
      </c>
      <c r="P3441" s="51">
        <f>VLOOKUP(Table6[[#This Row],[Product]],Table3[],3)</f>
        <v>1.79</v>
      </c>
      <c r="Q3441" s="35">
        <f>VLOOKUP(Table6[[#This Row],[Product]],Table3[],4)</f>
        <v>17</v>
      </c>
      <c r="R3441" s="35">
        <f>Table6[[#This Row],[Quantity]]*Table6[[#This Row],[Case]]</f>
        <v>1309</v>
      </c>
      <c r="S3441" s="35">
        <f>Table6[[#This Row],[Total Sales]]*Table6[[#This Row],[Cost]]</f>
        <v>2343.11</v>
      </c>
    </row>
    <row r="3442" spans="1:19" x14ac:dyDescent="0.3">
      <c r="A3442" s="54">
        <v>3529</v>
      </c>
      <c r="B3442" s="35" t="s">
        <v>3003</v>
      </c>
      <c r="C3442" s="35" t="s">
        <v>6216</v>
      </c>
      <c r="D3442" s="35" t="s">
        <v>51</v>
      </c>
      <c r="E3442" s="35" t="str">
        <f t="shared" si="159"/>
        <v>F</v>
      </c>
      <c r="F3442" s="35">
        <v>60</v>
      </c>
      <c r="G3442" s="35" t="s">
        <v>8218</v>
      </c>
      <c r="H3442" s="35" t="s">
        <v>6</v>
      </c>
      <c r="I3442" s="35" t="s">
        <v>32</v>
      </c>
      <c r="J3442" s="48">
        <v>43840</v>
      </c>
      <c r="K3442" s="35">
        <v>19</v>
      </c>
      <c r="L3442" s="49" t="s">
        <v>64</v>
      </c>
      <c r="M3442" s="50" t="str">
        <f>VLOOKUP(Table6[[#This Row],[Product]],Table3[],2)</f>
        <v>Ultrathing V4</v>
      </c>
      <c r="N3442" s="50" t="str">
        <f t="shared" si="160"/>
        <v>Jan</v>
      </c>
      <c r="O3442" s="56">
        <f t="shared" si="161"/>
        <v>2020</v>
      </c>
      <c r="P3442" s="51">
        <f>VLOOKUP(Table6[[#This Row],[Product]],Table3[],3)</f>
        <v>3.99</v>
      </c>
      <c r="Q3442" s="35">
        <f>VLOOKUP(Table6[[#This Row],[Product]],Table3[],4)</f>
        <v>24</v>
      </c>
      <c r="R3442" s="35">
        <f>Table6[[#This Row],[Quantity]]*Table6[[#This Row],[Case]]</f>
        <v>456</v>
      </c>
      <c r="S3442" s="35">
        <f>Table6[[#This Row],[Total Sales]]*Table6[[#This Row],[Cost]]</f>
        <v>1819.44</v>
      </c>
    </row>
    <row r="3443" spans="1:19" x14ac:dyDescent="0.3">
      <c r="A3443" s="54">
        <v>3530</v>
      </c>
      <c r="B3443" s="35" t="s">
        <v>8219</v>
      </c>
      <c r="C3443" s="35" t="s">
        <v>6789</v>
      </c>
      <c r="D3443" s="35" t="s">
        <v>15</v>
      </c>
      <c r="E3443" s="35" t="str">
        <f t="shared" si="159"/>
        <v>F</v>
      </c>
      <c r="F3443" s="35">
        <v>30</v>
      </c>
      <c r="G3443" s="35" t="s">
        <v>8220</v>
      </c>
      <c r="H3443" s="35" t="s">
        <v>7642</v>
      </c>
      <c r="I3443" s="35" t="s">
        <v>32</v>
      </c>
      <c r="J3443" s="48">
        <v>43985</v>
      </c>
      <c r="K3443" s="35">
        <v>6</v>
      </c>
      <c r="L3443" s="49" t="s">
        <v>159</v>
      </c>
      <c r="M3443" s="50" t="str">
        <f>VLOOKUP(Table6[[#This Row],[Product]],Table3[],2)</f>
        <v>Ultrathing V3</v>
      </c>
      <c r="N3443" s="50" t="str">
        <f t="shared" si="160"/>
        <v>Jun</v>
      </c>
      <c r="O3443" s="56">
        <f t="shared" si="161"/>
        <v>2020</v>
      </c>
      <c r="P3443" s="51">
        <f>VLOOKUP(Table6[[#This Row],[Product]],Table3[],3)</f>
        <v>3.39</v>
      </c>
      <c r="Q3443" s="35">
        <f>VLOOKUP(Table6[[#This Row],[Product]],Table3[],4)</f>
        <v>24</v>
      </c>
      <c r="R3443" s="35">
        <f>Table6[[#This Row],[Quantity]]*Table6[[#This Row],[Case]]</f>
        <v>144</v>
      </c>
      <c r="S3443" s="35">
        <f>Table6[[#This Row],[Total Sales]]*Table6[[#This Row],[Cost]]</f>
        <v>488.16</v>
      </c>
    </row>
    <row r="3444" spans="1:19" x14ac:dyDescent="0.3">
      <c r="A3444" s="54">
        <v>3531</v>
      </c>
      <c r="B3444" s="35" t="s">
        <v>8221</v>
      </c>
      <c r="C3444" s="35" t="s">
        <v>3413</v>
      </c>
      <c r="D3444" s="35" t="s">
        <v>15</v>
      </c>
      <c r="E3444" s="35" t="str">
        <f t="shared" si="159"/>
        <v>F</v>
      </c>
      <c r="F3444" s="35">
        <v>90</v>
      </c>
      <c r="G3444" s="35" t="s">
        <v>8222</v>
      </c>
      <c r="H3444" s="35" t="s">
        <v>7700</v>
      </c>
      <c r="I3444" s="35" t="s">
        <v>32</v>
      </c>
      <c r="J3444" s="48">
        <v>44420</v>
      </c>
      <c r="K3444" s="35">
        <v>26</v>
      </c>
      <c r="L3444" s="49" t="s">
        <v>64</v>
      </c>
      <c r="M3444" s="50" t="str">
        <f>VLOOKUP(Table6[[#This Row],[Product]],Table3[],2)</f>
        <v>Ultrathing V4</v>
      </c>
      <c r="N3444" s="50" t="str">
        <f t="shared" si="160"/>
        <v>Aug</v>
      </c>
      <c r="O3444" s="56">
        <f t="shared" si="161"/>
        <v>2021</v>
      </c>
      <c r="P3444" s="51">
        <f>VLOOKUP(Table6[[#This Row],[Product]],Table3[],3)</f>
        <v>3.99</v>
      </c>
      <c r="Q3444" s="35">
        <f>VLOOKUP(Table6[[#This Row],[Product]],Table3[],4)</f>
        <v>24</v>
      </c>
      <c r="R3444" s="35">
        <f>Table6[[#This Row],[Quantity]]*Table6[[#This Row],[Case]]</f>
        <v>624</v>
      </c>
      <c r="S3444" s="35">
        <f>Table6[[#This Row],[Total Sales]]*Table6[[#This Row],[Cost]]</f>
        <v>2489.7600000000002</v>
      </c>
    </row>
    <row r="3445" spans="1:19" x14ac:dyDescent="0.3">
      <c r="A3445" s="54">
        <v>3532</v>
      </c>
      <c r="B3445" s="35" t="s">
        <v>4803</v>
      </c>
      <c r="C3445" s="35" t="s">
        <v>372</v>
      </c>
      <c r="D3445" s="35" t="s">
        <v>28</v>
      </c>
      <c r="E3445" s="35" t="str">
        <f t="shared" si="159"/>
        <v>M</v>
      </c>
      <c r="F3445" s="35">
        <v>60</v>
      </c>
      <c r="G3445" s="35" t="s">
        <v>8223</v>
      </c>
      <c r="H3445" s="35" t="s">
        <v>1541</v>
      </c>
      <c r="I3445" s="35" t="s">
        <v>32</v>
      </c>
      <c r="J3445" s="48" t="s">
        <v>13887</v>
      </c>
      <c r="K3445" s="35">
        <v>36</v>
      </c>
      <c r="L3445" s="49" t="s">
        <v>101</v>
      </c>
      <c r="M3445" s="50" t="str">
        <f>VLOOKUP(Table6[[#This Row],[Product]],Table3[],2)</f>
        <v>Superwossname</v>
      </c>
      <c r="N3445" s="50" t="str">
        <f t="shared" si="160"/>
        <v>Jun</v>
      </c>
      <c r="O3445" s="56">
        <f t="shared" si="161"/>
        <v>2022</v>
      </c>
      <c r="P3445" s="51">
        <f>VLOOKUP(Table6[[#This Row],[Product]],Table3[],3)</f>
        <v>3.49</v>
      </c>
      <c r="Q3445" s="35">
        <f>VLOOKUP(Table6[[#This Row],[Product]],Table3[],4)</f>
        <v>20</v>
      </c>
      <c r="R3445" s="35">
        <f>Table6[[#This Row],[Quantity]]*Table6[[#This Row],[Case]]</f>
        <v>720</v>
      </c>
      <c r="S3445" s="35">
        <f>Table6[[#This Row],[Total Sales]]*Table6[[#This Row],[Cost]]</f>
        <v>2512.8000000000002</v>
      </c>
    </row>
    <row r="3446" spans="1:19" x14ac:dyDescent="0.3">
      <c r="A3446" s="54">
        <v>3533</v>
      </c>
      <c r="B3446" s="35" t="s">
        <v>364</v>
      </c>
      <c r="C3446" s="35" t="s">
        <v>5100</v>
      </c>
      <c r="D3446" s="35" t="s">
        <v>15</v>
      </c>
      <c r="E3446" s="35" t="str">
        <f t="shared" si="159"/>
        <v>F</v>
      </c>
      <c r="F3446" s="35">
        <v>90</v>
      </c>
      <c r="G3446" s="35" t="s">
        <v>8224</v>
      </c>
      <c r="H3446" s="35" t="s">
        <v>2875</v>
      </c>
      <c r="I3446" s="35" t="s">
        <v>32</v>
      </c>
      <c r="J3446" s="48" t="s">
        <v>14000</v>
      </c>
      <c r="K3446" s="35">
        <v>79</v>
      </c>
      <c r="L3446" s="49" t="s">
        <v>54</v>
      </c>
      <c r="M3446" s="50" t="str">
        <f>VLOOKUP(Table6[[#This Row],[Product]],Table3[],2)</f>
        <v>Megawidget S</v>
      </c>
      <c r="N3446" s="50" t="str">
        <f t="shared" si="160"/>
        <v>Apr</v>
      </c>
      <c r="O3446" s="56">
        <f t="shared" si="161"/>
        <v>2021</v>
      </c>
      <c r="P3446" s="51">
        <f>VLOOKUP(Table6[[#This Row],[Product]],Table3[],3)</f>
        <v>0.69</v>
      </c>
      <c r="Q3446" s="35">
        <f>VLOOKUP(Table6[[#This Row],[Product]],Table3[],4)</f>
        <v>24</v>
      </c>
      <c r="R3446" s="35">
        <f>Table6[[#This Row],[Quantity]]*Table6[[#This Row],[Case]]</f>
        <v>1896</v>
      </c>
      <c r="S3446" s="35">
        <f>Table6[[#This Row],[Total Sales]]*Table6[[#This Row],[Cost]]</f>
        <v>1308.24</v>
      </c>
    </row>
    <row r="3447" spans="1:19" x14ac:dyDescent="0.3">
      <c r="A3447" s="54">
        <v>3534</v>
      </c>
      <c r="B3447" s="35" t="s">
        <v>6401</v>
      </c>
      <c r="C3447" s="35" t="s">
        <v>4603</v>
      </c>
      <c r="D3447" s="35" t="s">
        <v>28</v>
      </c>
      <c r="E3447" s="35" t="str">
        <f t="shared" si="159"/>
        <v>M</v>
      </c>
      <c r="F3447" s="35">
        <v>30</v>
      </c>
      <c r="G3447" s="35" t="s">
        <v>8225</v>
      </c>
      <c r="H3447" s="35" t="s">
        <v>2931</v>
      </c>
      <c r="I3447" s="35" t="s">
        <v>32</v>
      </c>
      <c r="J3447" s="48" t="s">
        <v>13921</v>
      </c>
      <c r="K3447" s="35">
        <v>94</v>
      </c>
      <c r="L3447" s="49" t="s">
        <v>80</v>
      </c>
      <c r="M3447" s="50" t="str">
        <f>VLOOKUP(Table6[[#This Row],[Product]],Table3[],2)</f>
        <v>Ultrathing V2</v>
      </c>
      <c r="N3447" s="50" t="str">
        <f t="shared" si="160"/>
        <v>Aug</v>
      </c>
      <c r="O3447" s="56">
        <f t="shared" si="161"/>
        <v>2022</v>
      </c>
      <c r="P3447" s="51">
        <f>VLOOKUP(Table6[[#This Row],[Product]],Table3[],3)</f>
        <v>2.95</v>
      </c>
      <c r="Q3447" s="35">
        <f>VLOOKUP(Table6[[#This Row],[Product]],Table3[],4)</f>
        <v>20</v>
      </c>
      <c r="R3447" s="35">
        <f>Table6[[#This Row],[Quantity]]*Table6[[#This Row],[Case]]</f>
        <v>1880</v>
      </c>
      <c r="S3447" s="35">
        <f>Table6[[#This Row],[Total Sales]]*Table6[[#This Row],[Cost]]</f>
        <v>5546</v>
      </c>
    </row>
    <row r="3448" spans="1:19" x14ac:dyDescent="0.3">
      <c r="A3448" s="54">
        <v>3535</v>
      </c>
      <c r="B3448" s="35" t="s">
        <v>8226</v>
      </c>
      <c r="C3448" s="35" t="s">
        <v>8227</v>
      </c>
      <c r="D3448" s="35" t="s">
        <v>15</v>
      </c>
      <c r="E3448" s="35" t="str">
        <f t="shared" si="159"/>
        <v>F</v>
      </c>
      <c r="F3448" s="35">
        <v>30</v>
      </c>
      <c r="G3448" s="35" t="s">
        <v>8228</v>
      </c>
      <c r="H3448" s="35" t="s">
        <v>2599</v>
      </c>
      <c r="I3448" s="35" t="s">
        <v>25</v>
      </c>
      <c r="J3448" s="48" t="s">
        <v>13939</v>
      </c>
      <c r="K3448" s="35">
        <v>11</v>
      </c>
      <c r="L3448" s="49" t="s">
        <v>45</v>
      </c>
      <c r="M3448" s="50" t="str">
        <f>VLOOKUP(Table6[[#This Row],[Product]],Table3[],2)</f>
        <v>Gigastuff</v>
      </c>
      <c r="N3448" s="50" t="str">
        <f t="shared" si="160"/>
        <v>Apr</v>
      </c>
      <c r="O3448" s="56">
        <f t="shared" si="161"/>
        <v>2020</v>
      </c>
      <c r="P3448" s="51">
        <f>VLOOKUP(Table6[[#This Row],[Product]],Table3[],3)</f>
        <v>1.89</v>
      </c>
      <c r="Q3448" s="35">
        <f>VLOOKUP(Table6[[#This Row],[Product]],Table3[],4)</f>
        <v>18</v>
      </c>
      <c r="R3448" s="35">
        <f>Table6[[#This Row],[Quantity]]*Table6[[#This Row],[Case]]</f>
        <v>198</v>
      </c>
      <c r="S3448" s="35">
        <f>Table6[[#This Row],[Total Sales]]*Table6[[#This Row],[Cost]]</f>
        <v>374.21999999999997</v>
      </c>
    </row>
    <row r="3449" spans="1:19" x14ac:dyDescent="0.3">
      <c r="A3449" s="54">
        <v>3536</v>
      </c>
      <c r="B3449" s="35" t="s">
        <v>8229</v>
      </c>
      <c r="C3449" s="35" t="s">
        <v>5332</v>
      </c>
      <c r="D3449" s="35" t="s">
        <v>15</v>
      </c>
      <c r="E3449" s="35" t="str">
        <f t="shared" si="159"/>
        <v>F</v>
      </c>
      <c r="F3449" s="35">
        <v>60</v>
      </c>
      <c r="G3449" s="35" t="s">
        <v>8230</v>
      </c>
      <c r="H3449" s="35" t="s">
        <v>1082</v>
      </c>
      <c r="I3449" s="35" t="s">
        <v>1083</v>
      </c>
      <c r="J3449" s="48" t="s">
        <v>14169</v>
      </c>
      <c r="K3449" s="35">
        <v>64</v>
      </c>
      <c r="L3449" s="49" t="s">
        <v>20</v>
      </c>
      <c r="M3449" s="50" t="str">
        <f>VLOOKUP(Table6[[#This Row],[Product]],Table3[],2)</f>
        <v>Hyperwotsit</v>
      </c>
      <c r="N3449" s="50" t="str">
        <f t="shared" si="160"/>
        <v>May</v>
      </c>
      <c r="O3449" s="56">
        <f t="shared" si="161"/>
        <v>2020</v>
      </c>
      <c r="P3449" s="51">
        <f>VLOOKUP(Table6[[#This Row],[Product]],Table3[],3)</f>
        <v>2.0099999999999998</v>
      </c>
      <c r="Q3449" s="35">
        <f>VLOOKUP(Table6[[#This Row],[Product]],Table3[],4)</f>
        <v>20</v>
      </c>
      <c r="R3449" s="35">
        <f>Table6[[#This Row],[Quantity]]*Table6[[#This Row],[Case]]</f>
        <v>1280</v>
      </c>
      <c r="S3449" s="35">
        <f>Table6[[#This Row],[Total Sales]]*Table6[[#This Row],[Cost]]</f>
        <v>2572.7999999999997</v>
      </c>
    </row>
    <row r="3450" spans="1:19" x14ac:dyDescent="0.3">
      <c r="A3450" s="54">
        <v>3537</v>
      </c>
      <c r="B3450" s="35" t="s">
        <v>1128</v>
      </c>
      <c r="C3450" s="35" t="s">
        <v>6296</v>
      </c>
      <c r="D3450" s="35" t="s">
        <v>28</v>
      </c>
      <c r="E3450" s="35" t="str">
        <f t="shared" si="159"/>
        <v>M</v>
      </c>
      <c r="F3450" s="35">
        <v>30</v>
      </c>
      <c r="G3450" s="35" t="s">
        <v>8231</v>
      </c>
      <c r="H3450" s="35" t="s">
        <v>3666</v>
      </c>
      <c r="I3450" s="35" t="s">
        <v>1483</v>
      </c>
      <c r="J3450" s="48" t="s">
        <v>14251</v>
      </c>
      <c r="K3450" s="35">
        <v>56</v>
      </c>
      <c r="L3450" s="49" t="s">
        <v>101</v>
      </c>
      <c r="M3450" s="50" t="str">
        <f>VLOOKUP(Table6[[#This Row],[Product]],Table3[],2)</f>
        <v>Superwossname</v>
      </c>
      <c r="N3450" s="50" t="str">
        <f t="shared" si="160"/>
        <v>Oct</v>
      </c>
      <c r="O3450" s="56">
        <f t="shared" si="161"/>
        <v>2021</v>
      </c>
      <c r="P3450" s="51">
        <f>VLOOKUP(Table6[[#This Row],[Product]],Table3[],3)</f>
        <v>3.49</v>
      </c>
      <c r="Q3450" s="35">
        <f>VLOOKUP(Table6[[#This Row],[Product]],Table3[],4)</f>
        <v>20</v>
      </c>
      <c r="R3450" s="35">
        <f>Table6[[#This Row],[Quantity]]*Table6[[#This Row],[Case]]</f>
        <v>1120</v>
      </c>
      <c r="S3450" s="35">
        <f>Table6[[#This Row],[Total Sales]]*Table6[[#This Row],[Cost]]</f>
        <v>3908.8</v>
      </c>
    </row>
    <row r="3451" spans="1:19" x14ac:dyDescent="0.3">
      <c r="A3451" s="54">
        <v>3538</v>
      </c>
      <c r="B3451" s="35" t="s">
        <v>8232</v>
      </c>
      <c r="C3451" s="35" t="s">
        <v>2824</v>
      </c>
      <c r="D3451" s="35" t="s">
        <v>15</v>
      </c>
      <c r="E3451" s="35" t="str">
        <f t="shared" si="159"/>
        <v>F</v>
      </c>
      <c r="F3451" s="35">
        <v>90</v>
      </c>
      <c r="G3451" s="35" t="s">
        <v>8233</v>
      </c>
      <c r="H3451" s="35" t="s">
        <v>1272</v>
      </c>
      <c r="I3451" s="35" t="s">
        <v>59</v>
      </c>
      <c r="J3451" s="48">
        <v>44415</v>
      </c>
      <c r="K3451" s="35">
        <v>53</v>
      </c>
      <c r="L3451" s="49" t="s">
        <v>159</v>
      </c>
      <c r="M3451" s="50" t="str">
        <f>VLOOKUP(Table6[[#This Row],[Product]],Table3[],2)</f>
        <v>Ultrathing V3</v>
      </c>
      <c r="N3451" s="50" t="str">
        <f t="shared" si="160"/>
        <v>Aug</v>
      </c>
      <c r="O3451" s="56">
        <f t="shared" si="161"/>
        <v>2021</v>
      </c>
      <c r="P3451" s="51">
        <f>VLOOKUP(Table6[[#This Row],[Product]],Table3[],3)</f>
        <v>3.39</v>
      </c>
      <c r="Q3451" s="35">
        <f>VLOOKUP(Table6[[#This Row],[Product]],Table3[],4)</f>
        <v>24</v>
      </c>
      <c r="R3451" s="35">
        <f>Table6[[#This Row],[Quantity]]*Table6[[#This Row],[Case]]</f>
        <v>1272</v>
      </c>
      <c r="S3451" s="35">
        <f>Table6[[#This Row],[Total Sales]]*Table6[[#This Row],[Cost]]</f>
        <v>4312.08</v>
      </c>
    </row>
    <row r="3452" spans="1:19" x14ac:dyDescent="0.3">
      <c r="A3452" s="54">
        <v>3539</v>
      </c>
      <c r="B3452" s="35" t="s">
        <v>5737</v>
      </c>
      <c r="C3452" s="35" t="s">
        <v>4583</v>
      </c>
      <c r="D3452" s="35" t="s">
        <v>28</v>
      </c>
      <c r="E3452" s="35" t="str">
        <f t="shared" si="159"/>
        <v>M</v>
      </c>
      <c r="F3452" s="35">
        <v>90</v>
      </c>
      <c r="G3452" s="35" t="s">
        <v>8234</v>
      </c>
      <c r="H3452" s="35" t="s">
        <v>2408</v>
      </c>
      <c r="I3452" s="35" t="s">
        <v>187</v>
      </c>
      <c r="J3452" s="48" t="s">
        <v>13661</v>
      </c>
      <c r="K3452" s="35">
        <v>62</v>
      </c>
      <c r="L3452" s="49" t="s">
        <v>101</v>
      </c>
      <c r="M3452" s="50" t="str">
        <f>VLOOKUP(Table6[[#This Row],[Product]],Table3[],2)</f>
        <v>Superwossname</v>
      </c>
      <c r="N3452" s="50" t="str">
        <f t="shared" si="160"/>
        <v>May</v>
      </c>
      <c r="O3452" s="56">
        <f t="shared" si="161"/>
        <v>2021</v>
      </c>
      <c r="P3452" s="51">
        <f>VLOOKUP(Table6[[#This Row],[Product]],Table3[],3)</f>
        <v>3.49</v>
      </c>
      <c r="Q3452" s="35">
        <f>VLOOKUP(Table6[[#This Row],[Product]],Table3[],4)</f>
        <v>20</v>
      </c>
      <c r="R3452" s="35">
        <f>Table6[[#This Row],[Quantity]]*Table6[[#This Row],[Case]]</f>
        <v>1240</v>
      </c>
      <c r="S3452" s="35">
        <f>Table6[[#This Row],[Total Sales]]*Table6[[#This Row],[Cost]]</f>
        <v>4327.6000000000004</v>
      </c>
    </row>
    <row r="3453" spans="1:19" x14ac:dyDescent="0.3">
      <c r="A3453" s="54">
        <v>3540</v>
      </c>
      <c r="B3453" s="35" t="s">
        <v>3946</v>
      </c>
      <c r="C3453" s="35" t="s">
        <v>2561</v>
      </c>
      <c r="D3453" s="35" t="s">
        <v>28</v>
      </c>
      <c r="E3453" s="35" t="str">
        <f t="shared" si="159"/>
        <v>M</v>
      </c>
      <c r="F3453" s="35">
        <v>30</v>
      </c>
      <c r="G3453" s="35" t="s">
        <v>8235</v>
      </c>
      <c r="H3453" s="35" t="s">
        <v>5420</v>
      </c>
      <c r="I3453" s="35" t="s">
        <v>32</v>
      </c>
      <c r="J3453" s="48" t="s">
        <v>13784</v>
      </c>
      <c r="K3453" s="35">
        <v>39</v>
      </c>
      <c r="L3453" s="49" t="s">
        <v>33</v>
      </c>
      <c r="M3453" s="50" t="str">
        <f>VLOOKUP(Table6[[#This Row],[Product]],Table3[],2)</f>
        <v>Megawidget L</v>
      </c>
      <c r="N3453" s="50" t="str">
        <f t="shared" si="160"/>
        <v>Apr</v>
      </c>
      <c r="O3453" s="56">
        <f t="shared" si="161"/>
        <v>2020</v>
      </c>
      <c r="P3453" s="51">
        <f>VLOOKUP(Table6[[#This Row],[Product]],Table3[],3)</f>
        <v>1.79</v>
      </c>
      <c r="Q3453" s="35">
        <f>VLOOKUP(Table6[[#This Row],[Product]],Table3[],4)</f>
        <v>24</v>
      </c>
      <c r="R3453" s="35">
        <f>Table6[[#This Row],[Quantity]]*Table6[[#This Row],[Case]]</f>
        <v>936</v>
      </c>
      <c r="S3453" s="35">
        <f>Table6[[#This Row],[Total Sales]]*Table6[[#This Row],[Cost]]</f>
        <v>1675.44</v>
      </c>
    </row>
    <row r="3454" spans="1:19" x14ac:dyDescent="0.3">
      <c r="A3454" s="54">
        <v>3541</v>
      </c>
      <c r="B3454" s="35" t="s">
        <v>496</v>
      </c>
      <c r="C3454" s="35" t="s">
        <v>2928</v>
      </c>
      <c r="D3454" s="35" t="s">
        <v>28</v>
      </c>
      <c r="E3454" s="35" t="str">
        <f t="shared" si="159"/>
        <v>M</v>
      </c>
      <c r="F3454" s="35">
        <v>90</v>
      </c>
      <c r="G3454" s="35" t="s">
        <v>3222</v>
      </c>
      <c r="H3454" s="35" t="s">
        <v>5736</v>
      </c>
      <c r="I3454" s="35" t="s">
        <v>95</v>
      </c>
      <c r="J3454" s="48" t="s">
        <v>13831</v>
      </c>
      <c r="K3454" s="35">
        <v>73</v>
      </c>
      <c r="L3454" s="49" t="s">
        <v>64</v>
      </c>
      <c r="M3454" s="50" t="str">
        <f>VLOOKUP(Table6[[#This Row],[Product]],Table3[],2)</f>
        <v>Ultrathing V4</v>
      </c>
      <c r="N3454" s="50" t="str">
        <f t="shared" si="160"/>
        <v>Feb</v>
      </c>
      <c r="O3454" s="56">
        <f t="shared" si="161"/>
        <v>2021</v>
      </c>
      <c r="P3454" s="51">
        <f>VLOOKUP(Table6[[#This Row],[Product]],Table3[],3)</f>
        <v>3.99</v>
      </c>
      <c r="Q3454" s="35">
        <f>VLOOKUP(Table6[[#This Row],[Product]],Table3[],4)</f>
        <v>24</v>
      </c>
      <c r="R3454" s="35">
        <f>Table6[[#This Row],[Quantity]]*Table6[[#This Row],[Case]]</f>
        <v>1752</v>
      </c>
      <c r="S3454" s="35">
        <f>Table6[[#This Row],[Total Sales]]*Table6[[#This Row],[Cost]]</f>
        <v>6990.4800000000005</v>
      </c>
    </row>
    <row r="3455" spans="1:19" x14ac:dyDescent="0.3">
      <c r="A3455" s="54">
        <v>3542</v>
      </c>
      <c r="B3455" s="35" t="s">
        <v>7864</v>
      </c>
      <c r="C3455" s="35" t="s">
        <v>8236</v>
      </c>
      <c r="D3455" s="35" t="s">
        <v>51</v>
      </c>
      <c r="E3455" s="35" t="str">
        <f t="shared" si="159"/>
        <v>F</v>
      </c>
      <c r="F3455" s="35">
        <v>60</v>
      </c>
      <c r="G3455" s="35" t="s">
        <v>8237</v>
      </c>
      <c r="H3455" s="35" t="s">
        <v>4293</v>
      </c>
      <c r="I3455" s="35" t="s">
        <v>38</v>
      </c>
      <c r="J3455" s="48" t="s">
        <v>13739</v>
      </c>
      <c r="K3455" s="35">
        <v>5</v>
      </c>
      <c r="L3455" s="49" t="s">
        <v>45</v>
      </c>
      <c r="M3455" s="50" t="str">
        <f>VLOOKUP(Table6[[#This Row],[Product]],Table3[],2)</f>
        <v>Gigastuff</v>
      </c>
      <c r="N3455" s="50" t="str">
        <f t="shared" si="160"/>
        <v>Nov</v>
      </c>
      <c r="O3455" s="56">
        <f t="shared" si="161"/>
        <v>2020</v>
      </c>
      <c r="P3455" s="51">
        <f>VLOOKUP(Table6[[#This Row],[Product]],Table3[],3)</f>
        <v>1.89</v>
      </c>
      <c r="Q3455" s="35">
        <f>VLOOKUP(Table6[[#This Row],[Product]],Table3[],4)</f>
        <v>18</v>
      </c>
      <c r="R3455" s="35">
        <f>Table6[[#This Row],[Quantity]]*Table6[[#This Row],[Case]]</f>
        <v>90</v>
      </c>
      <c r="S3455" s="35">
        <f>Table6[[#This Row],[Total Sales]]*Table6[[#This Row],[Cost]]</f>
        <v>170.1</v>
      </c>
    </row>
    <row r="3456" spans="1:19" x14ac:dyDescent="0.3">
      <c r="A3456" s="54">
        <v>3543</v>
      </c>
      <c r="B3456" s="35" t="s">
        <v>8238</v>
      </c>
      <c r="C3456" s="35" t="s">
        <v>3732</v>
      </c>
      <c r="D3456" s="35" t="s">
        <v>28</v>
      </c>
      <c r="E3456" s="35" t="str">
        <f t="shared" si="159"/>
        <v>M</v>
      </c>
      <c r="F3456" s="35">
        <v>30</v>
      </c>
      <c r="G3456" s="35" t="s">
        <v>8239</v>
      </c>
      <c r="H3456" s="35" t="s">
        <v>3651</v>
      </c>
      <c r="I3456" s="35" t="s">
        <v>294</v>
      </c>
      <c r="J3456" s="48" t="s">
        <v>14211</v>
      </c>
      <c r="K3456" s="35">
        <v>52</v>
      </c>
      <c r="L3456" s="49" t="s">
        <v>20</v>
      </c>
      <c r="M3456" s="50" t="str">
        <f>VLOOKUP(Table6[[#This Row],[Product]],Table3[],2)</f>
        <v>Hyperwotsit</v>
      </c>
      <c r="N3456" s="50" t="str">
        <f t="shared" si="160"/>
        <v>Jul</v>
      </c>
      <c r="O3456" s="56">
        <f t="shared" si="161"/>
        <v>2022</v>
      </c>
      <c r="P3456" s="51">
        <f>VLOOKUP(Table6[[#This Row],[Product]],Table3[],3)</f>
        <v>2.0099999999999998</v>
      </c>
      <c r="Q3456" s="35">
        <f>VLOOKUP(Table6[[#This Row],[Product]],Table3[],4)</f>
        <v>20</v>
      </c>
      <c r="R3456" s="35">
        <f>Table6[[#This Row],[Quantity]]*Table6[[#This Row],[Case]]</f>
        <v>1040</v>
      </c>
      <c r="S3456" s="35">
        <f>Table6[[#This Row],[Total Sales]]*Table6[[#This Row],[Cost]]</f>
        <v>2090.3999999999996</v>
      </c>
    </row>
    <row r="3457" spans="1:19" x14ac:dyDescent="0.3">
      <c r="A3457" s="54">
        <v>3544</v>
      </c>
      <c r="B3457" s="35" t="s">
        <v>8240</v>
      </c>
      <c r="C3457" s="35" t="s">
        <v>2257</v>
      </c>
      <c r="D3457" s="35" t="s">
        <v>51</v>
      </c>
      <c r="E3457" s="35" t="str">
        <f t="shared" si="159"/>
        <v>F</v>
      </c>
      <c r="F3457" s="35">
        <v>90</v>
      </c>
      <c r="G3457" s="35" t="s">
        <v>8241</v>
      </c>
      <c r="H3457" s="35" t="s">
        <v>1612</v>
      </c>
      <c r="I3457" s="35" t="s">
        <v>240</v>
      </c>
      <c r="J3457" s="48">
        <v>44717</v>
      </c>
      <c r="K3457" s="35">
        <v>67</v>
      </c>
      <c r="L3457" s="49" t="s">
        <v>54</v>
      </c>
      <c r="M3457" s="50" t="str">
        <f>VLOOKUP(Table6[[#This Row],[Product]],Table3[],2)</f>
        <v>Megawidget S</v>
      </c>
      <c r="N3457" s="50" t="str">
        <f t="shared" si="160"/>
        <v>Jun</v>
      </c>
      <c r="O3457" s="56">
        <f t="shared" si="161"/>
        <v>2022</v>
      </c>
      <c r="P3457" s="51">
        <f>VLOOKUP(Table6[[#This Row],[Product]],Table3[],3)</f>
        <v>0.69</v>
      </c>
      <c r="Q3457" s="35">
        <f>VLOOKUP(Table6[[#This Row],[Product]],Table3[],4)</f>
        <v>24</v>
      </c>
      <c r="R3457" s="35">
        <f>Table6[[#This Row],[Quantity]]*Table6[[#This Row],[Case]]</f>
        <v>1608</v>
      </c>
      <c r="S3457" s="35">
        <f>Table6[[#This Row],[Total Sales]]*Table6[[#This Row],[Cost]]</f>
        <v>1109.52</v>
      </c>
    </row>
    <row r="3458" spans="1:19" x14ac:dyDescent="0.3">
      <c r="A3458" s="54">
        <v>3545</v>
      </c>
      <c r="B3458" s="35" t="s">
        <v>8242</v>
      </c>
      <c r="C3458" s="35" t="s">
        <v>2037</v>
      </c>
      <c r="D3458" s="35" t="s">
        <v>15</v>
      </c>
      <c r="E3458" s="35" t="str">
        <f t="shared" si="159"/>
        <v>F</v>
      </c>
      <c r="F3458" s="35">
        <v>30</v>
      </c>
      <c r="G3458" s="35" t="s">
        <v>15206</v>
      </c>
      <c r="H3458" s="35" t="s">
        <v>6687</v>
      </c>
      <c r="I3458" s="35" t="s">
        <v>32</v>
      </c>
      <c r="J3458" s="48">
        <v>43897</v>
      </c>
      <c r="K3458" s="35">
        <v>43</v>
      </c>
      <c r="L3458" s="49" t="s">
        <v>80</v>
      </c>
      <c r="M3458" s="50" t="str">
        <f>VLOOKUP(Table6[[#This Row],[Product]],Table3[],2)</f>
        <v>Ultrathing V2</v>
      </c>
      <c r="N3458" s="50" t="str">
        <f t="shared" si="160"/>
        <v>Mar</v>
      </c>
      <c r="O3458" s="56">
        <f t="shared" si="161"/>
        <v>2020</v>
      </c>
      <c r="P3458" s="51">
        <f>VLOOKUP(Table6[[#This Row],[Product]],Table3[],3)</f>
        <v>2.95</v>
      </c>
      <c r="Q3458" s="35">
        <f>VLOOKUP(Table6[[#This Row],[Product]],Table3[],4)</f>
        <v>20</v>
      </c>
      <c r="R3458" s="35">
        <f>Table6[[#This Row],[Quantity]]*Table6[[#This Row],[Case]]</f>
        <v>860</v>
      </c>
      <c r="S3458" s="35">
        <f>Table6[[#This Row],[Total Sales]]*Table6[[#This Row],[Cost]]</f>
        <v>2537</v>
      </c>
    </row>
    <row r="3459" spans="1:19" x14ac:dyDescent="0.3">
      <c r="A3459" s="54">
        <v>3546</v>
      </c>
      <c r="B3459" s="35" t="s">
        <v>6459</v>
      </c>
      <c r="C3459" s="35" t="s">
        <v>7779</v>
      </c>
      <c r="D3459" s="35" t="s">
        <v>28</v>
      </c>
      <c r="E3459" s="35" t="str">
        <f t="shared" ref="E3459:E3522" si="162">IF(OR(D3459="Mrs", D3459="Miss", D3459="Ms"), "F", IF(OR(D3459="Mr"), "M", IF(OR(D3459="Dr", D3459="Prof", D3459="Rev"), "M/F", "")))</f>
        <v>M</v>
      </c>
      <c r="F3459" s="35">
        <v>60</v>
      </c>
      <c r="G3459" s="35" t="s">
        <v>8244</v>
      </c>
      <c r="H3459" s="35" t="s">
        <v>894</v>
      </c>
      <c r="I3459" s="35" t="s">
        <v>38</v>
      </c>
      <c r="J3459" s="48" t="s">
        <v>13639</v>
      </c>
      <c r="K3459" s="35">
        <v>65</v>
      </c>
      <c r="L3459" s="49" t="s">
        <v>45</v>
      </c>
      <c r="M3459" s="50" t="str">
        <f>VLOOKUP(Table6[[#This Row],[Product]],Table3[],2)</f>
        <v>Gigastuff</v>
      </c>
      <c r="N3459" s="50" t="str">
        <f t="shared" ref="N3459:N3522" si="163">TEXT(J3459,"mmm")</f>
        <v>Jul</v>
      </c>
      <c r="O3459" s="56">
        <f t="shared" ref="O3459:O3522" si="164">YEAR(J3459)</f>
        <v>2021</v>
      </c>
      <c r="P3459" s="51">
        <f>VLOOKUP(Table6[[#This Row],[Product]],Table3[],3)</f>
        <v>1.89</v>
      </c>
      <c r="Q3459" s="35">
        <f>VLOOKUP(Table6[[#This Row],[Product]],Table3[],4)</f>
        <v>18</v>
      </c>
      <c r="R3459" s="35">
        <f>Table6[[#This Row],[Quantity]]*Table6[[#This Row],[Case]]</f>
        <v>1170</v>
      </c>
      <c r="S3459" s="35">
        <f>Table6[[#This Row],[Total Sales]]*Table6[[#This Row],[Cost]]</f>
        <v>2211.2999999999997</v>
      </c>
    </row>
    <row r="3460" spans="1:19" x14ac:dyDescent="0.3">
      <c r="A3460" s="54">
        <v>3547</v>
      </c>
      <c r="B3460" s="35" t="s">
        <v>8245</v>
      </c>
      <c r="C3460" s="35" t="s">
        <v>4340</v>
      </c>
      <c r="D3460" s="35" t="s">
        <v>15</v>
      </c>
      <c r="E3460" s="35" t="str">
        <f t="shared" si="162"/>
        <v>F</v>
      </c>
      <c r="F3460" s="35">
        <v>60</v>
      </c>
      <c r="G3460" s="35" t="s">
        <v>8246</v>
      </c>
      <c r="H3460" s="35" t="s">
        <v>3261</v>
      </c>
      <c r="I3460" s="35" t="s">
        <v>124</v>
      </c>
      <c r="J3460" s="48" t="s">
        <v>13952</v>
      </c>
      <c r="K3460" s="35">
        <v>75</v>
      </c>
      <c r="L3460" s="49" t="s">
        <v>159</v>
      </c>
      <c r="M3460" s="50" t="str">
        <f>VLOOKUP(Table6[[#This Row],[Product]],Table3[],2)</f>
        <v>Ultrathing V3</v>
      </c>
      <c r="N3460" s="50" t="str">
        <f t="shared" si="163"/>
        <v>Nov</v>
      </c>
      <c r="O3460" s="56">
        <f t="shared" si="164"/>
        <v>2022</v>
      </c>
      <c r="P3460" s="51">
        <f>VLOOKUP(Table6[[#This Row],[Product]],Table3[],3)</f>
        <v>3.39</v>
      </c>
      <c r="Q3460" s="35">
        <f>VLOOKUP(Table6[[#This Row],[Product]],Table3[],4)</f>
        <v>24</v>
      </c>
      <c r="R3460" s="35">
        <f>Table6[[#This Row],[Quantity]]*Table6[[#This Row],[Case]]</f>
        <v>1800</v>
      </c>
      <c r="S3460" s="35">
        <f>Table6[[#This Row],[Total Sales]]*Table6[[#This Row],[Cost]]</f>
        <v>6102</v>
      </c>
    </row>
    <row r="3461" spans="1:19" x14ac:dyDescent="0.3">
      <c r="A3461" s="54">
        <v>3548</v>
      </c>
      <c r="B3461" s="35" t="s">
        <v>6847</v>
      </c>
      <c r="C3461" s="35" t="s">
        <v>6810</v>
      </c>
      <c r="D3461" s="35" t="s">
        <v>51</v>
      </c>
      <c r="E3461" s="35" t="str">
        <f t="shared" si="162"/>
        <v>F</v>
      </c>
      <c r="F3461" s="35">
        <v>30</v>
      </c>
      <c r="G3461" s="35" t="s">
        <v>8247</v>
      </c>
      <c r="H3461" s="35" t="s">
        <v>1992</v>
      </c>
      <c r="I3461" s="35" t="s">
        <v>32</v>
      </c>
      <c r="J3461" s="48">
        <v>43959</v>
      </c>
      <c r="K3461" s="35">
        <v>28</v>
      </c>
      <c r="L3461" s="49" t="s">
        <v>101</v>
      </c>
      <c r="M3461" s="50" t="str">
        <f>VLOOKUP(Table6[[#This Row],[Product]],Table3[],2)</f>
        <v>Superwossname</v>
      </c>
      <c r="N3461" s="50" t="str">
        <f t="shared" si="163"/>
        <v>May</v>
      </c>
      <c r="O3461" s="56">
        <f t="shared" si="164"/>
        <v>2020</v>
      </c>
      <c r="P3461" s="51">
        <f>VLOOKUP(Table6[[#This Row],[Product]],Table3[],3)</f>
        <v>3.49</v>
      </c>
      <c r="Q3461" s="35">
        <f>VLOOKUP(Table6[[#This Row],[Product]],Table3[],4)</f>
        <v>20</v>
      </c>
      <c r="R3461" s="35">
        <f>Table6[[#This Row],[Quantity]]*Table6[[#This Row],[Case]]</f>
        <v>560</v>
      </c>
      <c r="S3461" s="35">
        <f>Table6[[#This Row],[Total Sales]]*Table6[[#This Row],[Cost]]</f>
        <v>1954.4</v>
      </c>
    </row>
    <row r="3462" spans="1:19" x14ac:dyDescent="0.3">
      <c r="A3462" s="54">
        <v>3549</v>
      </c>
      <c r="B3462" s="35" t="s">
        <v>4233</v>
      </c>
      <c r="C3462" s="35" t="s">
        <v>2210</v>
      </c>
      <c r="D3462" s="35" t="s">
        <v>28</v>
      </c>
      <c r="E3462" s="35" t="str">
        <f t="shared" si="162"/>
        <v>M</v>
      </c>
      <c r="F3462" s="35">
        <v>60</v>
      </c>
      <c r="G3462" s="35" t="s">
        <v>8248</v>
      </c>
      <c r="H3462" s="35" t="s">
        <v>8249</v>
      </c>
      <c r="I3462" s="35" t="s">
        <v>19</v>
      </c>
      <c r="J3462" s="48">
        <v>44868</v>
      </c>
      <c r="K3462" s="35">
        <v>69</v>
      </c>
      <c r="L3462" s="49" t="s">
        <v>39</v>
      </c>
      <c r="M3462" s="50" t="str">
        <f>VLOOKUP(Table6[[#This Row],[Product]],Table3[],2)</f>
        <v>Ultrathing V1</v>
      </c>
      <c r="N3462" s="50" t="str">
        <f t="shared" si="163"/>
        <v>Nov</v>
      </c>
      <c r="O3462" s="56">
        <f t="shared" si="164"/>
        <v>2022</v>
      </c>
      <c r="P3462" s="51">
        <f>VLOOKUP(Table6[[#This Row],[Product]],Table3[],3)</f>
        <v>1.79</v>
      </c>
      <c r="Q3462" s="35">
        <f>VLOOKUP(Table6[[#This Row],[Product]],Table3[],4)</f>
        <v>17</v>
      </c>
      <c r="R3462" s="35">
        <f>Table6[[#This Row],[Quantity]]*Table6[[#This Row],[Case]]</f>
        <v>1173</v>
      </c>
      <c r="S3462" s="35">
        <f>Table6[[#This Row],[Total Sales]]*Table6[[#This Row],[Cost]]</f>
        <v>2099.67</v>
      </c>
    </row>
    <row r="3463" spans="1:19" x14ac:dyDescent="0.3">
      <c r="A3463" s="54">
        <v>3550</v>
      </c>
      <c r="B3463" s="35" t="s">
        <v>8250</v>
      </c>
      <c r="C3463" s="35" t="s">
        <v>2207</v>
      </c>
      <c r="D3463" s="35" t="s">
        <v>51</v>
      </c>
      <c r="E3463" s="35" t="str">
        <f t="shared" si="162"/>
        <v>F</v>
      </c>
      <c r="F3463" s="35">
        <v>30</v>
      </c>
      <c r="G3463" s="35" t="s">
        <v>8248</v>
      </c>
      <c r="H3463" s="35" t="s">
        <v>350</v>
      </c>
      <c r="I3463" s="35" t="s">
        <v>25</v>
      </c>
      <c r="J3463" s="48">
        <v>44842</v>
      </c>
      <c r="K3463" s="35">
        <v>41</v>
      </c>
      <c r="L3463" s="49" t="s">
        <v>101</v>
      </c>
      <c r="M3463" s="50" t="str">
        <f>VLOOKUP(Table6[[#This Row],[Product]],Table3[],2)</f>
        <v>Superwossname</v>
      </c>
      <c r="N3463" s="50" t="str">
        <f t="shared" si="163"/>
        <v>Oct</v>
      </c>
      <c r="O3463" s="56">
        <f t="shared" si="164"/>
        <v>2022</v>
      </c>
      <c r="P3463" s="51">
        <f>VLOOKUP(Table6[[#This Row],[Product]],Table3[],3)</f>
        <v>3.49</v>
      </c>
      <c r="Q3463" s="35">
        <f>VLOOKUP(Table6[[#This Row],[Product]],Table3[],4)</f>
        <v>20</v>
      </c>
      <c r="R3463" s="35">
        <f>Table6[[#This Row],[Quantity]]*Table6[[#This Row],[Case]]</f>
        <v>820</v>
      </c>
      <c r="S3463" s="35">
        <f>Table6[[#This Row],[Total Sales]]*Table6[[#This Row],[Cost]]</f>
        <v>2861.8</v>
      </c>
    </row>
    <row r="3464" spans="1:19" x14ac:dyDescent="0.3">
      <c r="A3464" s="54">
        <v>3551</v>
      </c>
      <c r="B3464" s="35" t="s">
        <v>8251</v>
      </c>
      <c r="C3464" s="35" t="s">
        <v>1384</v>
      </c>
      <c r="D3464" s="35" t="s">
        <v>51</v>
      </c>
      <c r="E3464" s="35" t="str">
        <f t="shared" si="162"/>
        <v>F</v>
      </c>
      <c r="F3464" s="35">
        <v>90</v>
      </c>
      <c r="G3464" s="35" t="s">
        <v>8252</v>
      </c>
      <c r="H3464" s="35" t="s">
        <v>2982</v>
      </c>
      <c r="I3464" s="35" t="s">
        <v>2983</v>
      </c>
      <c r="J3464" s="48">
        <v>44907</v>
      </c>
      <c r="K3464" s="35">
        <v>46</v>
      </c>
      <c r="L3464" s="49" t="s">
        <v>80</v>
      </c>
      <c r="M3464" s="50" t="str">
        <f>VLOOKUP(Table6[[#This Row],[Product]],Table3[],2)</f>
        <v>Ultrathing V2</v>
      </c>
      <c r="N3464" s="50" t="str">
        <f t="shared" si="163"/>
        <v>Dec</v>
      </c>
      <c r="O3464" s="56">
        <f t="shared" si="164"/>
        <v>2022</v>
      </c>
      <c r="P3464" s="51">
        <f>VLOOKUP(Table6[[#This Row],[Product]],Table3[],3)</f>
        <v>2.95</v>
      </c>
      <c r="Q3464" s="35">
        <f>VLOOKUP(Table6[[#This Row],[Product]],Table3[],4)</f>
        <v>20</v>
      </c>
      <c r="R3464" s="35">
        <f>Table6[[#This Row],[Quantity]]*Table6[[#This Row],[Case]]</f>
        <v>920</v>
      </c>
      <c r="S3464" s="35">
        <f>Table6[[#This Row],[Total Sales]]*Table6[[#This Row],[Cost]]</f>
        <v>2714</v>
      </c>
    </row>
    <row r="3465" spans="1:19" x14ac:dyDescent="0.3">
      <c r="A3465" s="54">
        <v>3552</v>
      </c>
      <c r="B3465" s="35" t="s">
        <v>8253</v>
      </c>
      <c r="C3465" s="35" t="s">
        <v>665</v>
      </c>
      <c r="D3465" s="35" t="s">
        <v>28</v>
      </c>
      <c r="E3465" s="35" t="str">
        <f t="shared" si="162"/>
        <v>M</v>
      </c>
      <c r="F3465" s="35">
        <v>90</v>
      </c>
      <c r="G3465" s="35" t="s">
        <v>8254</v>
      </c>
      <c r="H3465" s="35" t="s">
        <v>288</v>
      </c>
      <c r="I3465" s="35" t="s">
        <v>32</v>
      </c>
      <c r="J3465" s="48">
        <v>44289</v>
      </c>
      <c r="K3465" s="35">
        <v>12</v>
      </c>
      <c r="L3465" s="49" t="s">
        <v>33</v>
      </c>
      <c r="M3465" s="50" t="str">
        <f>VLOOKUP(Table6[[#This Row],[Product]],Table3[],2)</f>
        <v>Megawidget L</v>
      </c>
      <c r="N3465" s="50" t="str">
        <f t="shared" si="163"/>
        <v>Apr</v>
      </c>
      <c r="O3465" s="56">
        <f t="shared" si="164"/>
        <v>2021</v>
      </c>
      <c r="P3465" s="51">
        <f>VLOOKUP(Table6[[#This Row],[Product]],Table3[],3)</f>
        <v>1.79</v>
      </c>
      <c r="Q3465" s="35">
        <f>VLOOKUP(Table6[[#This Row],[Product]],Table3[],4)</f>
        <v>24</v>
      </c>
      <c r="R3465" s="35">
        <f>Table6[[#This Row],[Quantity]]*Table6[[#This Row],[Case]]</f>
        <v>288</v>
      </c>
      <c r="S3465" s="35">
        <f>Table6[[#This Row],[Total Sales]]*Table6[[#This Row],[Cost]]</f>
        <v>515.52</v>
      </c>
    </row>
    <row r="3466" spans="1:19" x14ac:dyDescent="0.3">
      <c r="A3466" s="54">
        <v>3553</v>
      </c>
      <c r="B3466" s="35" t="s">
        <v>1682</v>
      </c>
      <c r="C3466" s="35" t="s">
        <v>4352</v>
      </c>
      <c r="D3466" s="35" t="s">
        <v>28</v>
      </c>
      <c r="E3466" s="35" t="str">
        <f t="shared" si="162"/>
        <v>M</v>
      </c>
      <c r="F3466" s="35">
        <v>30</v>
      </c>
      <c r="G3466" s="35" t="s">
        <v>8255</v>
      </c>
      <c r="H3466" s="35" t="s">
        <v>5214</v>
      </c>
      <c r="I3466" s="35" t="s">
        <v>95</v>
      </c>
      <c r="J3466" s="48" t="s">
        <v>13808</v>
      </c>
      <c r="K3466" s="35">
        <v>49</v>
      </c>
      <c r="L3466" s="49" t="s">
        <v>70</v>
      </c>
      <c r="M3466" s="50" t="str">
        <f>VLOOKUP(Table6[[#This Row],[Product]],Table3[],2)</f>
        <v>Megawidget M</v>
      </c>
      <c r="N3466" s="50" t="str">
        <f t="shared" si="163"/>
        <v>Oct</v>
      </c>
      <c r="O3466" s="56">
        <f t="shared" si="164"/>
        <v>2020</v>
      </c>
      <c r="P3466" s="51">
        <f>VLOOKUP(Table6[[#This Row],[Product]],Table3[],3)</f>
        <v>1.29</v>
      </c>
      <c r="Q3466" s="35">
        <f>VLOOKUP(Table6[[#This Row],[Product]],Table3[],4)</f>
        <v>24</v>
      </c>
      <c r="R3466" s="35">
        <f>Table6[[#This Row],[Quantity]]*Table6[[#This Row],[Case]]</f>
        <v>1176</v>
      </c>
      <c r="S3466" s="35">
        <f>Table6[[#This Row],[Total Sales]]*Table6[[#This Row],[Cost]]</f>
        <v>1517.04</v>
      </c>
    </row>
    <row r="3467" spans="1:19" x14ac:dyDescent="0.3">
      <c r="A3467" s="54">
        <v>3554</v>
      </c>
      <c r="B3467" s="35" t="s">
        <v>8256</v>
      </c>
      <c r="C3467" s="35" t="s">
        <v>5891</v>
      </c>
      <c r="D3467" s="35" t="s">
        <v>51</v>
      </c>
      <c r="E3467" s="35" t="str">
        <f t="shared" si="162"/>
        <v>F</v>
      </c>
      <c r="F3467" s="35">
        <v>60</v>
      </c>
      <c r="G3467" s="35" t="s">
        <v>8257</v>
      </c>
      <c r="H3467" s="35" t="s">
        <v>2742</v>
      </c>
      <c r="I3467" s="35" t="s">
        <v>124</v>
      </c>
      <c r="J3467" s="48" t="s">
        <v>13902</v>
      </c>
      <c r="K3467" s="35">
        <v>40</v>
      </c>
      <c r="L3467" s="49" t="s">
        <v>80</v>
      </c>
      <c r="M3467" s="50" t="str">
        <f>VLOOKUP(Table6[[#This Row],[Product]],Table3[],2)</f>
        <v>Ultrathing V2</v>
      </c>
      <c r="N3467" s="50" t="str">
        <f t="shared" si="163"/>
        <v>Aug</v>
      </c>
      <c r="O3467" s="56">
        <f t="shared" si="164"/>
        <v>2021</v>
      </c>
      <c r="P3467" s="51">
        <f>VLOOKUP(Table6[[#This Row],[Product]],Table3[],3)</f>
        <v>2.95</v>
      </c>
      <c r="Q3467" s="35">
        <f>VLOOKUP(Table6[[#This Row],[Product]],Table3[],4)</f>
        <v>20</v>
      </c>
      <c r="R3467" s="35">
        <f>Table6[[#This Row],[Quantity]]*Table6[[#This Row],[Case]]</f>
        <v>800</v>
      </c>
      <c r="S3467" s="35">
        <f>Table6[[#This Row],[Total Sales]]*Table6[[#This Row],[Cost]]</f>
        <v>2360</v>
      </c>
    </row>
    <row r="3468" spans="1:19" x14ac:dyDescent="0.3">
      <c r="A3468" s="54">
        <v>3555</v>
      </c>
      <c r="B3468" s="35" t="s">
        <v>6274</v>
      </c>
      <c r="C3468" s="35" t="s">
        <v>5653</v>
      </c>
      <c r="D3468" s="35" t="s">
        <v>28</v>
      </c>
      <c r="E3468" s="35" t="str">
        <f t="shared" si="162"/>
        <v>M</v>
      </c>
      <c r="F3468" s="35">
        <v>60</v>
      </c>
      <c r="G3468" s="35" t="s">
        <v>8258</v>
      </c>
      <c r="H3468" s="35" t="s">
        <v>3462</v>
      </c>
      <c r="I3468" s="35" t="s">
        <v>32</v>
      </c>
      <c r="J3468" s="48">
        <v>44140</v>
      </c>
      <c r="K3468" s="35">
        <v>74</v>
      </c>
      <c r="L3468" s="49" t="s">
        <v>64</v>
      </c>
      <c r="M3468" s="50" t="str">
        <f>VLOOKUP(Table6[[#This Row],[Product]],Table3[],2)</f>
        <v>Ultrathing V4</v>
      </c>
      <c r="N3468" s="50" t="str">
        <f t="shared" si="163"/>
        <v>Nov</v>
      </c>
      <c r="O3468" s="56">
        <f t="shared" si="164"/>
        <v>2020</v>
      </c>
      <c r="P3468" s="51">
        <f>VLOOKUP(Table6[[#This Row],[Product]],Table3[],3)</f>
        <v>3.99</v>
      </c>
      <c r="Q3468" s="35">
        <f>VLOOKUP(Table6[[#This Row],[Product]],Table3[],4)</f>
        <v>24</v>
      </c>
      <c r="R3468" s="35">
        <f>Table6[[#This Row],[Quantity]]*Table6[[#This Row],[Case]]</f>
        <v>1776</v>
      </c>
      <c r="S3468" s="35">
        <f>Table6[[#This Row],[Total Sales]]*Table6[[#This Row],[Cost]]</f>
        <v>7086.2400000000007</v>
      </c>
    </row>
    <row r="3469" spans="1:19" x14ac:dyDescent="0.3">
      <c r="A3469" s="54">
        <v>3556</v>
      </c>
      <c r="B3469" s="35" t="s">
        <v>8259</v>
      </c>
      <c r="C3469" s="35" t="s">
        <v>5359</v>
      </c>
      <c r="D3469" s="35" t="s">
        <v>51</v>
      </c>
      <c r="E3469" s="35" t="str">
        <f t="shared" si="162"/>
        <v>F</v>
      </c>
      <c r="F3469" s="35">
        <v>90</v>
      </c>
      <c r="G3469" s="35" t="s">
        <v>8260</v>
      </c>
      <c r="H3469" s="35" t="s">
        <v>1764</v>
      </c>
      <c r="I3469" s="35" t="s">
        <v>124</v>
      </c>
      <c r="J3469" s="48" t="s">
        <v>14159</v>
      </c>
      <c r="K3469" s="35">
        <v>71</v>
      </c>
      <c r="L3469" s="49" t="s">
        <v>45</v>
      </c>
      <c r="M3469" s="50" t="str">
        <f>VLOOKUP(Table6[[#This Row],[Product]],Table3[],2)</f>
        <v>Gigastuff</v>
      </c>
      <c r="N3469" s="50" t="str">
        <f t="shared" si="163"/>
        <v>Nov</v>
      </c>
      <c r="O3469" s="56">
        <f t="shared" si="164"/>
        <v>2020</v>
      </c>
      <c r="P3469" s="51">
        <f>VLOOKUP(Table6[[#This Row],[Product]],Table3[],3)</f>
        <v>1.89</v>
      </c>
      <c r="Q3469" s="35">
        <f>VLOOKUP(Table6[[#This Row],[Product]],Table3[],4)</f>
        <v>18</v>
      </c>
      <c r="R3469" s="35">
        <f>Table6[[#This Row],[Quantity]]*Table6[[#This Row],[Case]]</f>
        <v>1278</v>
      </c>
      <c r="S3469" s="35">
        <f>Table6[[#This Row],[Total Sales]]*Table6[[#This Row],[Cost]]</f>
        <v>2415.42</v>
      </c>
    </row>
    <row r="3470" spans="1:19" x14ac:dyDescent="0.3">
      <c r="A3470" s="54">
        <v>3557</v>
      </c>
      <c r="B3470" s="35" t="s">
        <v>8261</v>
      </c>
      <c r="C3470" s="35" t="s">
        <v>5926</v>
      </c>
      <c r="D3470" s="35" t="s">
        <v>28</v>
      </c>
      <c r="E3470" s="35" t="str">
        <f t="shared" si="162"/>
        <v>M</v>
      </c>
      <c r="F3470" s="35">
        <v>30</v>
      </c>
      <c r="G3470" s="35" t="s">
        <v>8262</v>
      </c>
      <c r="H3470" s="35" t="s">
        <v>5603</v>
      </c>
      <c r="I3470" s="35" t="s">
        <v>32</v>
      </c>
      <c r="J3470" s="48" t="s">
        <v>13773</v>
      </c>
      <c r="K3470" s="35">
        <v>58</v>
      </c>
      <c r="L3470" s="49" t="s">
        <v>54</v>
      </c>
      <c r="M3470" s="50" t="str">
        <f>VLOOKUP(Table6[[#This Row],[Product]],Table3[],2)</f>
        <v>Megawidget S</v>
      </c>
      <c r="N3470" s="50" t="str">
        <f t="shared" si="163"/>
        <v>Mar</v>
      </c>
      <c r="O3470" s="56">
        <f t="shared" si="164"/>
        <v>2020</v>
      </c>
      <c r="P3470" s="51">
        <f>VLOOKUP(Table6[[#This Row],[Product]],Table3[],3)</f>
        <v>0.69</v>
      </c>
      <c r="Q3470" s="35">
        <f>VLOOKUP(Table6[[#This Row],[Product]],Table3[],4)</f>
        <v>24</v>
      </c>
      <c r="R3470" s="35">
        <f>Table6[[#This Row],[Quantity]]*Table6[[#This Row],[Case]]</f>
        <v>1392</v>
      </c>
      <c r="S3470" s="35">
        <f>Table6[[#This Row],[Total Sales]]*Table6[[#This Row],[Cost]]</f>
        <v>960.4799999999999</v>
      </c>
    </row>
    <row r="3471" spans="1:19" x14ac:dyDescent="0.3">
      <c r="A3471" s="54">
        <v>3558</v>
      </c>
      <c r="B3471" s="35" t="s">
        <v>8263</v>
      </c>
      <c r="C3471" s="35" t="s">
        <v>1072</v>
      </c>
      <c r="D3471" s="35" t="s">
        <v>15</v>
      </c>
      <c r="E3471" s="35" t="str">
        <f t="shared" si="162"/>
        <v>F</v>
      </c>
      <c r="F3471" s="35">
        <v>60</v>
      </c>
      <c r="G3471" s="35" t="s">
        <v>8264</v>
      </c>
      <c r="H3471" s="35" t="s">
        <v>3387</v>
      </c>
      <c r="I3471" s="35" t="s">
        <v>2878</v>
      </c>
      <c r="J3471" s="48" t="s">
        <v>13976</v>
      </c>
      <c r="K3471" s="35">
        <v>10</v>
      </c>
      <c r="L3471" s="49" t="s">
        <v>80</v>
      </c>
      <c r="M3471" s="50" t="str">
        <f>VLOOKUP(Table6[[#This Row],[Product]],Table3[],2)</f>
        <v>Ultrathing V2</v>
      </c>
      <c r="N3471" s="50" t="str">
        <f t="shared" si="163"/>
        <v>Mar</v>
      </c>
      <c r="O3471" s="56">
        <f t="shared" si="164"/>
        <v>2022</v>
      </c>
      <c r="P3471" s="51">
        <f>VLOOKUP(Table6[[#This Row],[Product]],Table3[],3)</f>
        <v>2.95</v>
      </c>
      <c r="Q3471" s="35">
        <f>VLOOKUP(Table6[[#This Row],[Product]],Table3[],4)</f>
        <v>20</v>
      </c>
      <c r="R3471" s="35">
        <f>Table6[[#This Row],[Quantity]]*Table6[[#This Row],[Case]]</f>
        <v>200</v>
      </c>
      <c r="S3471" s="35">
        <f>Table6[[#This Row],[Total Sales]]*Table6[[#This Row],[Cost]]</f>
        <v>590</v>
      </c>
    </row>
    <row r="3472" spans="1:19" x14ac:dyDescent="0.3">
      <c r="A3472" s="54">
        <v>3559</v>
      </c>
      <c r="B3472" s="35" t="s">
        <v>8265</v>
      </c>
      <c r="C3472" s="35" t="s">
        <v>736</v>
      </c>
      <c r="D3472" s="35" t="s">
        <v>41</v>
      </c>
      <c r="E3472" s="35" t="str">
        <f t="shared" si="162"/>
        <v>F</v>
      </c>
      <c r="F3472" s="35">
        <v>60</v>
      </c>
      <c r="G3472" s="35" t="s">
        <v>8266</v>
      </c>
      <c r="H3472" s="35" t="s">
        <v>2649</v>
      </c>
      <c r="I3472" s="35" t="s">
        <v>32</v>
      </c>
      <c r="J3472" s="48" t="s">
        <v>14166</v>
      </c>
      <c r="K3472" s="35">
        <v>37</v>
      </c>
      <c r="L3472" s="49" t="s">
        <v>20</v>
      </c>
      <c r="M3472" s="50" t="str">
        <f>VLOOKUP(Table6[[#This Row],[Product]],Table3[],2)</f>
        <v>Hyperwotsit</v>
      </c>
      <c r="N3472" s="50" t="str">
        <f t="shared" si="163"/>
        <v>Jan</v>
      </c>
      <c r="O3472" s="56">
        <f t="shared" si="164"/>
        <v>2021</v>
      </c>
      <c r="P3472" s="51">
        <f>VLOOKUP(Table6[[#This Row],[Product]],Table3[],3)</f>
        <v>2.0099999999999998</v>
      </c>
      <c r="Q3472" s="35">
        <f>VLOOKUP(Table6[[#This Row],[Product]],Table3[],4)</f>
        <v>20</v>
      </c>
      <c r="R3472" s="35">
        <f>Table6[[#This Row],[Quantity]]*Table6[[#This Row],[Case]]</f>
        <v>740</v>
      </c>
      <c r="S3472" s="35">
        <f>Table6[[#This Row],[Total Sales]]*Table6[[#This Row],[Cost]]</f>
        <v>1487.3999999999999</v>
      </c>
    </row>
    <row r="3473" spans="1:19" x14ac:dyDescent="0.3">
      <c r="A3473" s="54">
        <v>3560</v>
      </c>
      <c r="B3473" s="35" t="s">
        <v>8267</v>
      </c>
      <c r="C3473" s="35" t="s">
        <v>759</v>
      </c>
      <c r="D3473" s="35" t="s">
        <v>15</v>
      </c>
      <c r="E3473" s="35" t="str">
        <f t="shared" si="162"/>
        <v>F</v>
      </c>
      <c r="F3473" s="35">
        <v>60</v>
      </c>
      <c r="G3473" s="35" t="s">
        <v>8268</v>
      </c>
      <c r="H3473" s="35" t="s">
        <v>1901</v>
      </c>
      <c r="I3473" s="35" t="s">
        <v>178</v>
      </c>
      <c r="J3473" s="48">
        <v>44717</v>
      </c>
      <c r="K3473" s="35">
        <v>60</v>
      </c>
      <c r="L3473" s="49" t="s">
        <v>159</v>
      </c>
      <c r="M3473" s="50" t="str">
        <f>VLOOKUP(Table6[[#This Row],[Product]],Table3[],2)</f>
        <v>Ultrathing V3</v>
      </c>
      <c r="N3473" s="50" t="str">
        <f t="shared" si="163"/>
        <v>Jun</v>
      </c>
      <c r="O3473" s="56">
        <f t="shared" si="164"/>
        <v>2022</v>
      </c>
      <c r="P3473" s="51">
        <f>VLOOKUP(Table6[[#This Row],[Product]],Table3[],3)</f>
        <v>3.39</v>
      </c>
      <c r="Q3473" s="35">
        <f>VLOOKUP(Table6[[#This Row],[Product]],Table3[],4)</f>
        <v>24</v>
      </c>
      <c r="R3473" s="35">
        <f>Table6[[#This Row],[Quantity]]*Table6[[#This Row],[Case]]</f>
        <v>1440</v>
      </c>
      <c r="S3473" s="35">
        <f>Table6[[#This Row],[Total Sales]]*Table6[[#This Row],[Cost]]</f>
        <v>4881.6000000000004</v>
      </c>
    </row>
    <row r="3474" spans="1:19" x14ac:dyDescent="0.3">
      <c r="A3474" s="54">
        <v>3561</v>
      </c>
      <c r="B3474" s="35" t="s">
        <v>3469</v>
      </c>
      <c r="C3474" s="35" t="s">
        <v>3430</v>
      </c>
      <c r="D3474" s="35" t="s">
        <v>28</v>
      </c>
      <c r="E3474" s="35" t="str">
        <f t="shared" si="162"/>
        <v>M</v>
      </c>
      <c r="F3474" s="35">
        <v>30</v>
      </c>
      <c r="G3474" s="35" t="s">
        <v>8268</v>
      </c>
      <c r="H3474" s="35" t="s">
        <v>8269</v>
      </c>
      <c r="I3474" s="35" t="s">
        <v>146</v>
      </c>
      <c r="J3474" s="48" t="s">
        <v>13810</v>
      </c>
      <c r="K3474" s="35">
        <v>20</v>
      </c>
      <c r="L3474" s="49" t="s">
        <v>54</v>
      </c>
      <c r="M3474" s="50" t="str">
        <f>VLOOKUP(Table6[[#This Row],[Product]],Table3[],2)</f>
        <v>Megawidget S</v>
      </c>
      <c r="N3474" s="50" t="str">
        <f t="shared" si="163"/>
        <v>Feb</v>
      </c>
      <c r="O3474" s="56">
        <f t="shared" si="164"/>
        <v>2020</v>
      </c>
      <c r="P3474" s="51">
        <f>VLOOKUP(Table6[[#This Row],[Product]],Table3[],3)</f>
        <v>0.69</v>
      </c>
      <c r="Q3474" s="35">
        <f>VLOOKUP(Table6[[#This Row],[Product]],Table3[],4)</f>
        <v>24</v>
      </c>
      <c r="R3474" s="35">
        <f>Table6[[#This Row],[Quantity]]*Table6[[#This Row],[Case]]</f>
        <v>480</v>
      </c>
      <c r="S3474" s="35">
        <f>Table6[[#This Row],[Total Sales]]*Table6[[#This Row],[Cost]]</f>
        <v>331.2</v>
      </c>
    </row>
    <row r="3475" spans="1:19" x14ac:dyDescent="0.3">
      <c r="A3475" s="54">
        <v>3562</v>
      </c>
      <c r="B3475" s="35" t="s">
        <v>8270</v>
      </c>
      <c r="C3475" s="35" t="s">
        <v>4444</v>
      </c>
      <c r="D3475" s="35" t="s">
        <v>28</v>
      </c>
      <c r="E3475" s="35" t="str">
        <f t="shared" si="162"/>
        <v>M</v>
      </c>
      <c r="F3475" s="35">
        <v>30</v>
      </c>
      <c r="G3475" s="35" t="s">
        <v>8271</v>
      </c>
      <c r="H3475" s="35" t="s">
        <v>4111</v>
      </c>
      <c r="I3475" s="35" t="s">
        <v>95</v>
      </c>
      <c r="J3475" s="48" t="s">
        <v>13712</v>
      </c>
      <c r="K3475" s="35">
        <v>75</v>
      </c>
      <c r="L3475" s="49" t="s">
        <v>80</v>
      </c>
      <c r="M3475" s="50" t="str">
        <f>VLOOKUP(Table6[[#This Row],[Product]],Table3[],2)</f>
        <v>Ultrathing V2</v>
      </c>
      <c r="N3475" s="50" t="str">
        <f t="shared" si="163"/>
        <v>Oct</v>
      </c>
      <c r="O3475" s="56">
        <f t="shared" si="164"/>
        <v>2021</v>
      </c>
      <c r="P3475" s="51">
        <f>VLOOKUP(Table6[[#This Row],[Product]],Table3[],3)</f>
        <v>2.95</v>
      </c>
      <c r="Q3475" s="35">
        <f>VLOOKUP(Table6[[#This Row],[Product]],Table3[],4)</f>
        <v>20</v>
      </c>
      <c r="R3475" s="35">
        <f>Table6[[#This Row],[Quantity]]*Table6[[#This Row],[Case]]</f>
        <v>1500</v>
      </c>
      <c r="S3475" s="35">
        <f>Table6[[#This Row],[Total Sales]]*Table6[[#This Row],[Cost]]</f>
        <v>4425</v>
      </c>
    </row>
    <row r="3476" spans="1:19" x14ac:dyDescent="0.3">
      <c r="A3476" s="54">
        <v>3563</v>
      </c>
      <c r="B3476" s="35" t="s">
        <v>6932</v>
      </c>
      <c r="C3476" s="35" t="s">
        <v>508</v>
      </c>
      <c r="D3476" s="35" t="s">
        <v>28</v>
      </c>
      <c r="E3476" s="35" t="str">
        <f t="shared" si="162"/>
        <v>M</v>
      </c>
      <c r="F3476" s="35">
        <v>60</v>
      </c>
      <c r="G3476" s="35" t="s">
        <v>8272</v>
      </c>
      <c r="H3476" s="35" t="s">
        <v>611</v>
      </c>
      <c r="I3476" s="35" t="s">
        <v>32</v>
      </c>
      <c r="J3476" s="48" t="s">
        <v>13958</v>
      </c>
      <c r="K3476" s="35">
        <v>11</v>
      </c>
      <c r="L3476" s="49" t="s">
        <v>39</v>
      </c>
      <c r="M3476" s="50" t="str">
        <f>VLOOKUP(Table6[[#This Row],[Product]],Table3[],2)</f>
        <v>Ultrathing V1</v>
      </c>
      <c r="N3476" s="50" t="str">
        <f t="shared" si="163"/>
        <v>Nov</v>
      </c>
      <c r="O3476" s="56">
        <f t="shared" si="164"/>
        <v>2020</v>
      </c>
      <c r="P3476" s="51">
        <f>VLOOKUP(Table6[[#This Row],[Product]],Table3[],3)</f>
        <v>1.79</v>
      </c>
      <c r="Q3476" s="35">
        <f>VLOOKUP(Table6[[#This Row],[Product]],Table3[],4)</f>
        <v>17</v>
      </c>
      <c r="R3476" s="35">
        <f>Table6[[#This Row],[Quantity]]*Table6[[#This Row],[Case]]</f>
        <v>187</v>
      </c>
      <c r="S3476" s="35">
        <f>Table6[[#This Row],[Total Sales]]*Table6[[#This Row],[Cost]]</f>
        <v>334.73</v>
      </c>
    </row>
    <row r="3477" spans="1:19" x14ac:dyDescent="0.3">
      <c r="A3477" s="54">
        <v>3564</v>
      </c>
      <c r="B3477" s="35" t="s">
        <v>8273</v>
      </c>
      <c r="C3477" s="35" t="s">
        <v>4609</v>
      </c>
      <c r="D3477" s="35" t="s">
        <v>15</v>
      </c>
      <c r="E3477" s="35" t="str">
        <f t="shared" si="162"/>
        <v>F</v>
      </c>
      <c r="F3477" s="35">
        <v>30</v>
      </c>
      <c r="G3477" s="35" t="s">
        <v>8274</v>
      </c>
      <c r="H3477" s="35" t="s">
        <v>7004</v>
      </c>
      <c r="I3477" s="35" t="s">
        <v>208</v>
      </c>
      <c r="J3477" s="48">
        <v>44146</v>
      </c>
      <c r="K3477" s="35">
        <v>52</v>
      </c>
      <c r="L3477" s="49" t="s">
        <v>64</v>
      </c>
      <c r="M3477" s="50" t="str">
        <f>VLOOKUP(Table6[[#This Row],[Product]],Table3[],2)</f>
        <v>Ultrathing V4</v>
      </c>
      <c r="N3477" s="50" t="str">
        <f t="shared" si="163"/>
        <v>Nov</v>
      </c>
      <c r="O3477" s="56">
        <f t="shared" si="164"/>
        <v>2020</v>
      </c>
      <c r="P3477" s="51">
        <f>VLOOKUP(Table6[[#This Row],[Product]],Table3[],3)</f>
        <v>3.99</v>
      </c>
      <c r="Q3477" s="35">
        <f>VLOOKUP(Table6[[#This Row],[Product]],Table3[],4)</f>
        <v>24</v>
      </c>
      <c r="R3477" s="35">
        <f>Table6[[#This Row],[Quantity]]*Table6[[#This Row],[Case]]</f>
        <v>1248</v>
      </c>
      <c r="S3477" s="35">
        <f>Table6[[#This Row],[Total Sales]]*Table6[[#This Row],[Cost]]</f>
        <v>4979.5200000000004</v>
      </c>
    </row>
    <row r="3478" spans="1:19" x14ac:dyDescent="0.3">
      <c r="A3478" s="54">
        <v>3565</v>
      </c>
      <c r="B3478" s="35" t="s">
        <v>8275</v>
      </c>
      <c r="C3478" s="35" t="s">
        <v>620</v>
      </c>
      <c r="D3478" s="35" t="s">
        <v>41</v>
      </c>
      <c r="E3478" s="35" t="str">
        <f t="shared" si="162"/>
        <v>F</v>
      </c>
      <c r="F3478" s="35">
        <v>90</v>
      </c>
      <c r="G3478" s="35" t="s">
        <v>8276</v>
      </c>
      <c r="H3478" s="35" t="s">
        <v>4662</v>
      </c>
      <c r="I3478" s="35" t="s">
        <v>32</v>
      </c>
      <c r="J3478" s="48" t="s">
        <v>14102</v>
      </c>
      <c r="K3478" s="35">
        <v>6</v>
      </c>
      <c r="L3478" s="49" t="s">
        <v>39</v>
      </c>
      <c r="M3478" s="50" t="str">
        <f>VLOOKUP(Table6[[#This Row],[Product]],Table3[],2)</f>
        <v>Ultrathing V1</v>
      </c>
      <c r="N3478" s="50" t="str">
        <f t="shared" si="163"/>
        <v>Apr</v>
      </c>
      <c r="O3478" s="56">
        <f t="shared" si="164"/>
        <v>2020</v>
      </c>
      <c r="P3478" s="51">
        <f>VLOOKUP(Table6[[#This Row],[Product]],Table3[],3)</f>
        <v>1.79</v>
      </c>
      <c r="Q3478" s="35">
        <f>VLOOKUP(Table6[[#This Row],[Product]],Table3[],4)</f>
        <v>17</v>
      </c>
      <c r="R3478" s="35">
        <f>Table6[[#This Row],[Quantity]]*Table6[[#This Row],[Case]]</f>
        <v>102</v>
      </c>
      <c r="S3478" s="35">
        <f>Table6[[#This Row],[Total Sales]]*Table6[[#This Row],[Cost]]</f>
        <v>182.58</v>
      </c>
    </row>
    <row r="3479" spans="1:19" x14ac:dyDescent="0.3">
      <c r="A3479" s="54">
        <v>3566</v>
      </c>
      <c r="B3479" s="35" t="s">
        <v>7611</v>
      </c>
      <c r="C3479" s="35" t="s">
        <v>152</v>
      </c>
      <c r="D3479" s="35" t="s">
        <v>15</v>
      </c>
      <c r="E3479" s="35" t="str">
        <f t="shared" si="162"/>
        <v>F</v>
      </c>
      <c r="F3479" s="35">
        <v>60</v>
      </c>
      <c r="G3479" s="35" t="s">
        <v>8277</v>
      </c>
      <c r="H3479" s="35" t="s">
        <v>6000</v>
      </c>
      <c r="I3479" s="35" t="s">
        <v>178</v>
      </c>
      <c r="J3479" s="48">
        <v>44049</v>
      </c>
      <c r="K3479" s="35">
        <v>85</v>
      </c>
      <c r="L3479" s="49" t="s">
        <v>70</v>
      </c>
      <c r="M3479" s="50" t="str">
        <f>VLOOKUP(Table6[[#This Row],[Product]],Table3[],2)</f>
        <v>Megawidget M</v>
      </c>
      <c r="N3479" s="50" t="str">
        <f t="shared" si="163"/>
        <v>Aug</v>
      </c>
      <c r="O3479" s="56">
        <f t="shared" si="164"/>
        <v>2020</v>
      </c>
      <c r="P3479" s="51">
        <f>VLOOKUP(Table6[[#This Row],[Product]],Table3[],3)</f>
        <v>1.29</v>
      </c>
      <c r="Q3479" s="35">
        <f>VLOOKUP(Table6[[#This Row],[Product]],Table3[],4)</f>
        <v>24</v>
      </c>
      <c r="R3479" s="35">
        <f>Table6[[#This Row],[Quantity]]*Table6[[#This Row],[Case]]</f>
        <v>2040</v>
      </c>
      <c r="S3479" s="35">
        <f>Table6[[#This Row],[Total Sales]]*Table6[[#This Row],[Cost]]</f>
        <v>2631.6</v>
      </c>
    </row>
    <row r="3480" spans="1:19" x14ac:dyDescent="0.3">
      <c r="A3480" s="54">
        <v>3567</v>
      </c>
      <c r="B3480" s="35" t="s">
        <v>1850</v>
      </c>
      <c r="C3480" s="35" t="s">
        <v>4750</v>
      </c>
      <c r="D3480" s="35" t="s">
        <v>28</v>
      </c>
      <c r="E3480" s="35" t="str">
        <f t="shared" si="162"/>
        <v>M</v>
      </c>
      <c r="F3480" s="35">
        <v>30</v>
      </c>
      <c r="G3480" s="35" t="s">
        <v>8278</v>
      </c>
      <c r="H3480" s="35" t="s">
        <v>2834</v>
      </c>
      <c r="I3480" s="35" t="s">
        <v>19</v>
      </c>
      <c r="J3480" s="48" t="s">
        <v>13992</v>
      </c>
      <c r="K3480" s="35">
        <v>63</v>
      </c>
      <c r="L3480" s="49" t="s">
        <v>80</v>
      </c>
      <c r="M3480" s="50" t="str">
        <f>VLOOKUP(Table6[[#This Row],[Product]],Table3[],2)</f>
        <v>Ultrathing V2</v>
      </c>
      <c r="N3480" s="50" t="str">
        <f t="shared" si="163"/>
        <v>May</v>
      </c>
      <c r="O3480" s="56">
        <f t="shared" si="164"/>
        <v>2022</v>
      </c>
      <c r="P3480" s="51">
        <f>VLOOKUP(Table6[[#This Row],[Product]],Table3[],3)</f>
        <v>2.95</v>
      </c>
      <c r="Q3480" s="35">
        <f>VLOOKUP(Table6[[#This Row],[Product]],Table3[],4)</f>
        <v>20</v>
      </c>
      <c r="R3480" s="35">
        <f>Table6[[#This Row],[Quantity]]*Table6[[#This Row],[Case]]</f>
        <v>1260</v>
      </c>
      <c r="S3480" s="35">
        <f>Table6[[#This Row],[Total Sales]]*Table6[[#This Row],[Cost]]</f>
        <v>3717</v>
      </c>
    </row>
    <row r="3481" spans="1:19" x14ac:dyDescent="0.3">
      <c r="A3481" s="54">
        <v>3568</v>
      </c>
      <c r="B3481" s="35" t="s">
        <v>8279</v>
      </c>
      <c r="C3481" s="35" t="s">
        <v>2191</v>
      </c>
      <c r="D3481" s="35" t="s">
        <v>51</v>
      </c>
      <c r="E3481" s="35" t="str">
        <f t="shared" si="162"/>
        <v>F</v>
      </c>
      <c r="F3481" s="35">
        <v>60</v>
      </c>
      <c r="G3481" s="35" t="s">
        <v>8278</v>
      </c>
      <c r="H3481" s="35" t="s">
        <v>5915</v>
      </c>
      <c r="I3481" s="35" t="s">
        <v>32</v>
      </c>
      <c r="J3481" s="48">
        <v>43990</v>
      </c>
      <c r="K3481" s="35">
        <v>59</v>
      </c>
      <c r="L3481" s="49" t="s">
        <v>159</v>
      </c>
      <c r="M3481" s="50" t="str">
        <f>VLOOKUP(Table6[[#This Row],[Product]],Table3[],2)</f>
        <v>Ultrathing V3</v>
      </c>
      <c r="N3481" s="50" t="str">
        <f t="shared" si="163"/>
        <v>Jun</v>
      </c>
      <c r="O3481" s="56">
        <f t="shared" si="164"/>
        <v>2020</v>
      </c>
      <c r="P3481" s="51">
        <f>VLOOKUP(Table6[[#This Row],[Product]],Table3[],3)</f>
        <v>3.39</v>
      </c>
      <c r="Q3481" s="35">
        <f>VLOOKUP(Table6[[#This Row],[Product]],Table3[],4)</f>
        <v>24</v>
      </c>
      <c r="R3481" s="35">
        <f>Table6[[#This Row],[Quantity]]*Table6[[#This Row],[Case]]</f>
        <v>1416</v>
      </c>
      <c r="S3481" s="35">
        <f>Table6[[#This Row],[Total Sales]]*Table6[[#This Row],[Cost]]</f>
        <v>4800.24</v>
      </c>
    </row>
    <row r="3482" spans="1:19" x14ac:dyDescent="0.3">
      <c r="A3482" s="54">
        <v>3569</v>
      </c>
      <c r="B3482" s="35" t="s">
        <v>8280</v>
      </c>
      <c r="C3482" s="35" t="s">
        <v>2367</v>
      </c>
      <c r="D3482" s="35" t="s">
        <v>15</v>
      </c>
      <c r="E3482" s="35" t="str">
        <f t="shared" si="162"/>
        <v>F</v>
      </c>
      <c r="F3482" s="35">
        <v>60</v>
      </c>
      <c r="G3482" s="35" t="s">
        <v>8281</v>
      </c>
      <c r="H3482" s="35" t="s">
        <v>570</v>
      </c>
      <c r="I3482" s="35" t="s">
        <v>187</v>
      </c>
      <c r="J3482" s="48" t="s">
        <v>14252</v>
      </c>
      <c r="K3482" s="35">
        <v>20</v>
      </c>
      <c r="L3482" s="49" t="s">
        <v>33</v>
      </c>
      <c r="M3482" s="50" t="str">
        <f>VLOOKUP(Table6[[#This Row],[Product]],Table3[],2)</f>
        <v>Megawidget L</v>
      </c>
      <c r="N3482" s="50" t="str">
        <f t="shared" si="163"/>
        <v>Jun</v>
      </c>
      <c r="O3482" s="56">
        <f t="shared" si="164"/>
        <v>2020</v>
      </c>
      <c r="P3482" s="51">
        <f>VLOOKUP(Table6[[#This Row],[Product]],Table3[],3)</f>
        <v>1.79</v>
      </c>
      <c r="Q3482" s="35">
        <f>VLOOKUP(Table6[[#This Row],[Product]],Table3[],4)</f>
        <v>24</v>
      </c>
      <c r="R3482" s="35">
        <f>Table6[[#This Row],[Quantity]]*Table6[[#This Row],[Case]]</f>
        <v>480</v>
      </c>
      <c r="S3482" s="35">
        <f>Table6[[#This Row],[Total Sales]]*Table6[[#This Row],[Cost]]</f>
        <v>859.2</v>
      </c>
    </row>
    <row r="3483" spans="1:19" x14ac:dyDescent="0.3">
      <c r="A3483" s="54">
        <v>3570</v>
      </c>
      <c r="B3483" s="35" t="s">
        <v>8282</v>
      </c>
      <c r="C3483" s="35" t="s">
        <v>237</v>
      </c>
      <c r="D3483" s="35" t="s">
        <v>51</v>
      </c>
      <c r="E3483" s="35" t="str">
        <f t="shared" si="162"/>
        <v>F</v>
      </c>
      <c r="F3483" s="35">
        <v>30</v>
      </c>
      <c r="G3483" s="35" t="s">
        <v>8283</v>
      </c>
      <c r="H3483" s="35" t="s">
        <v>474</v>
      </c>
      <c r="I3483" s="35" t="s">
        <v>475</v>
      </c>
      <c r="J3483" s="48" t="s">
        <v>13962</v>
      </c>
      <c r="K3483" s="35">
        <v>90</v>
      </c>
      <c r="L3483" s="49" t="s">
        <v>101</v>
      </c>
      <c r="M3483" s="50" t="str">
        <f>VLOOKUP(Table6[[#This Row],[Product]],Table3[],2)</f>
        <v>Superwossname</v>
      </c>
      <c r="N3483" s="50" t="str">
        <f t="shared" si="163"/>
        <v>Dec</v>
      </c>
      <c r="O3483" s="56">
        <f t="shared" si="164"/>
        <v>2022</v>
      </c>
      <c r="P3483" s="51">
        <f>VLOOKUP(Table6[[#This Row],[Product]],Table3[],3)</f>
        <v>3.49</v>
      </c>
      <c r="Q3483" s="35">
        <f>VLOOKUP(Table6[[#This Row],[Product]],Table3[],4)</f>
        <v>20</v>
      </c>
      <c r="R3483" s="35">
        <f>Table6[[#This Row],[Quantity]]*Table6[[#This Row],[Case]]</f>
        <v>1800</v>
      </c>
      <c r="S3483" s="35">
        <f>Table6[[#This Row],[Total Sales]]*Table6[[#This Row],[Cost]]</f>
        <v>6282</v>
      </c>
    </row>
    <row r="3484" spans="1:19" x14ac:dyDescent="0.3">
      <c r="A3484" s="54">
        <v>3571</v>
      </c>
      <c r="B3484" s="35" t="s">
        <v>8284</v>
      </c>
      <c r="C3484" s="35" t="s">
        <v>1692</v>
      </c>
      <c r="D3484" s="35" t="s">
        <v>51</v>
      </c>
      <c r="E3484" s="35" t="str">
        <f t="shared" si="162"/>
        <v>F</v>
      </c>
      <c r="F3484" s="35">
        <v>30</v>
      </c>
      <c r="G3484" s="35" t="s">
        <v>8285</v>
      </c>
      <c r="H3484" s="35" t="s">
        <v>2179</v>
      </c>
      <c r="I3484" s="35" t="s">
        <v>294</v>
      </c>
      <c r="J3484" s="48" t="s">
        <v>13921</v>
      </c>
      <c r="K3484" s="35">
        <v>96</v>
      </c>
      <c r="L3484" s="49" t="s">
        <v>39</v>
      </c>
      <c r="M3484" s="50" t="str">
        <f>VLOOKUP(Table6[[#This Row],[Product]],Table3[],2)</f>
        <v>Ultrathing V1</v>
      </c>
      <c r="N3484" s="50" t="str">
        <f t="shared" si="163"/>
        <v>Aug</v>
      </c>
      <c r="O3484" s="56">
        <f t="shared" si="164"/>
        <v>2022</v>
      </c>
      <c r="P3484" s="51">
        <f>VLOOKUP(Table6[[#This Row],[Product]],Table3[],3)</f>
        <v>1.79</v>
      </c>
      <c r="Q3484" s="35">
        <f>VLOOKUP(Table6[[#This Row],[Product]],Table3[],4)</f>
        <v>17</v>
      </c>
      <c r="R3484" s="35">
        <f>Table6[[#This Row],[Quantity]]*Table6[[#This Row],[Case]]</f>
        <v>1632</v>
      </c>
      <c r="S3484" s="35">
        <f>Table6[[#This Row],[Total Sales]]*Table6[[#This Row],[Cost]]</f>
        <v>2921.28</v>
      </c>
    </row>
    <row r="3485" spans="1:19" x14ac:dyDescent="0.3">
      <c r="A3485" s="54">
        <v>3572</v>
      </c>
      <c r="B3485" s="35" t="s">
        <v>8286</v>
      </c>
      <c r="C3485" s="35" t="s">
        <v>3037</v>
      </c>
      <c r="D3485" s="35" t="s">
        <v>92</v>
      </c>
      <c r="E3485" s="35" t="str">
        <f t="shared" si="162"/>
        <v>M/F</v>
      </c>
      <c r="F3485" s="35">
        <v>90</v>
      </c>
      <c r="G3485" s="35" t="s">
        <v>8287</v>
      </c>
      <c r="H3485" s="35" t="s">
        <v>4081</v>
      </c>
      <c r="I3485" s="35" t="s">
        <v>32</v>
      </c>
      <c r="J3485" s="48" t="s">
        <v>14019</v>
      </c>
      <c r="K3485" s="35">
        <v>42</v>
      </c>
      <c r="L3485" s="49" t="s">
        <v>159</v>
      </c>
      <c r="M3485" s="50" t="str">
        <f>VLOOKUP(Table6[[#This Row],[Product]],Table3[],2)</f>
        <v>Ultrathing V3</v>
      </c>
      <c r="N3485" s="50" t="str">
        <f t="shared" si="163"/>
        <v>Mar</v>
      </c>
      <c r="O3485" s="56">
        <f t="shared" si="164"/>
        <v>2020</v>
      </c>
      <c r="P3485" s="51">
        <f>VLOOKUP(Table6[[#This Row],[Product]],Table3[],3)</f>
        <v>3.39</v>
      </c>
      <c r="Q3485" s="35">
        <f>VLOOKUP(Table6[[#This Row],[Product]],Table3[],4)</f>
        <v>24</v>
      </c>
      <c r="R3485" s="35">
        <f>Table6[[#This Row],[Quantity]]*Table6[[#This Row],[Case]]</f>
        <v>1008</v>
      </c>
      <c r="S3485" s="35">
        <f>Table6[[#This Row],[Total Sales]]*Table6[[#This Row],[Cost]]</f>
        <v>3417.1200000000003</v>
      </c>
    </row>
    <row r="3486" spans="1:19" x14ac:dyDescent="0.3">
      <c r="A3486" s="54">
        <v>3573</v>
      </c>
      <c r="B3486" s="35" t="s">
        <v>8288</v>
      </c>
      <c r="C3486" s="35" t="s">
        <v>367</v>
      </c>
      <c r="D3486" s="35" t="s">
        <v>28</v>
      </c>
      <c r="E3486" s="35" t="str">
        <f t="shared" si="162"/>
        <v>M</v>
      </c>
      <c r="F3486" s="35">
        <v>30</v>
      </c>
      <c r="G3486" s="35" t="s">
        <v>14348</v>
      </c>
      <c r="H3486" s="35" t="s">
        <v>2218</v>
      </c>
      <c r="I3486" s="35" t="s">
        <v>173</v>
      </c>
      <c r="J3486" s="48" t="s">
        <v>14209</v>
      </c>
      <c r="K3486" s="35">
        <v>58</v>
      </c>
      <c r="L3486" s="49" t="s">
        <v>101</v>
      </c>
      <c r="M3486" s="50" t="str">
        <f>VLOOKUP(Table6[[#This Row],[Product]],Table3[],2)</f>
        <v>Superwossname</v>
      </c>
      <c r="N3486" s="50" t="str">
        <f t="shared" si="163"/>
        <v>Dec</v>
      </c>
      <c r="O3486" s="56">
        <f t="shared" si="164"/>
        <v>2021</v>
      </c>
      <c r="P3486" s="51">
        <f>VLOOKUP(Table6[[#This Row],[Product]],Table3[],3)</f>
        <v>3.49</v>
      </c>
      <c r="Q3486" s="35">
        <f>VLOOKUP(Table6[[#This Row],[Product]],Table3[],4)</f>
        <v>20</v>
      </c>
      <c r="R3486" s="35">
        <f>Table6[[#This Row],[Quantity]]*Table6[[#This Row],[Case]]</f>
        <v>1160</v>
      </c>
      <c r="S3486" s="35">
        <f>Table6[[#This Row],[Total Sales]]*Table6[[#This Row],[Cost]]</f>
        <v>4048.4</v>
      </c>
    </row>
    <row r="3487" spans="1:19" x14ac:dyDescent="0.3">
      <c r="A3487" s="54">
        <v>3574</v>
      </c>
      <c r="B3487" s="35" t="s">
        <v>8290</v>
      </c>
      <c r="C3487" s="35" t="s">
        <v>8291</v>
      </c>
      <c r="D3487" s="35" t="s">
        <v>15</v>
      </c>
      <c r="E3487" s="35" t="str">
        <f t="shared" si="162"/>
        <v>F</v>
      </c>
      <c r="F3487" s="35">
        <v>30</v>
      </c>
      <c r="G3487" s="35" t="s">
        <v>14349</v>
      </c>
      <c r="H3487" s="35" t="s">
        <v>1973</v>
      </c>
      <c r="I3487" s="35" t="s">
        <v>110</v>
      </c>
      <c r="J3487" s="48">
        <v>44078</v>
      </c>
      <c r="K3487" s="35">
        <v>19</v>
      </c>
      <c r="L3487" s="49" t="s">
        <v>54</v>
      </c>
      <c r="M3487" s="50" t="str">
        <f>VLOOKUP(Table6[[#This Row],[Product]],Table3[],2)</f>
        <v>Megawidget S</v>
      </c>
      <c r="N3487" s="50" t="str">
        <f t="shared" si="163"/>
        <v>Sep</v>
      </c>
      <c r="O3487" s="56">
        <f t="shared" si="164"/>
        <v>2020</v>
      </c>
      <c r="P3487" s="51">
        <f>VLOOKUP(Table6[[#This Row],[Product]],Table3[],3)</f>
        <v>0.69</v>
      </c>
      <c r="Q3487" s="35">
        <f>VLOOKUP(Table6[[#This Row],[Product]],Table3[],4)</f>
        <v>24</v>
      </c>
      <c r="R3487" s="35">
        <f>Table6[[#This Row],[Quantity]]*Table6[[#This Row],[Case]]</f>
        <v>456</v>
      </c>
      <c r="S3487" s="35">
        <f>Table6[[#This Row],[Total Sales]]*Table6[[#This Row],[Cost]]</f>
        <v>314.64</v>
      </c>
    </row>
    <row r="3488" spans="1:19" x14ac:dyDescent="0.3">
      <c r="A3488" s="54">
        <v>3575</v>
      </c>
      <c r="B3488" s="35" t="s">
        <v>8293</v>
      </c>
      <c r="C3488" s="35" t="s">
        <v>8294</v>
      </c>
      <c r="D3488" s="35" t="s">
        <v>15</v>
      </c>
      <c r="E3488" s="35" t="str">
        <f t="shared" si="162"/>
        <v>F</v>
      </c>
      <c r="F3488" s="35">
        <v>60</v>
      </c>
      <c r="G3488" s="35" t="s">
        <v>8295</v>
      </c>
      <c r="H3488" s="35" t="s">
        <v>3746</v>
      </c>
      <c r="I3488" s="35" t="s">
        <v>32</v>
      </c>
      <c r="J3488" s="48">
        <v>44660</v>
      </c>
      <c r="K3488" s="35">
        <v>61</v>
      </c>
      <c r="L3488" s="49" t="s">
        <v>80</v>
      </c>
      <c r="M3488" s="50" t="str">
        <f>VLOOKUP(Table6[[#This Row],[Product]],Table3[],2)</f>
        <v>Ultrathing V2</v>
      </c>
      <c r="N3488" s="50" t="str">
        <f t="shared" si="163"/>
        <v>Apr</v>
      </c>
      <c r="O3488" s="56">
        <f t="shared" si="164"/>
        <v>2022</v>
      </c>
      <c r="P3488" s="51">
        <f>VLOOKUP(Table6[[#This Row],[Product]],Table3[],3)</f>
        <v>2.95</v>
      </c>
      <c r="Q3488" s="35">
        <f>VLOOKUP(Table6[[#This Row],[Product]],Table3[],4)</f>
        <v>20</v>
      </c>
      <c r="R3488" s="35">
        <f>Table6[[#This Row],[Quantity]]*Table6[[#This Row],[Case]]</f>
        <v>1220</v>
      </c>
      <c r="S3488" s="35">
        <f>Table6[[#This Row],[Total Sales]]*Table6[[#This Row],[Cost]]</f>
        <v>3599</v>
      </c>
    </row>
    <row r="3489" spans="1:19" x14ac:dyDescent="0.3">
      <c r="A3489" s="54">
        <v>3576</v>
      </c>
      <c r="B3489" s="35" t="s">
        <v>5168</v>
      </c>
      <c r="C3489" s="35" t="s">
        <v>931</v>
      </c>
      <c r="D3489" s="35" t="s">
        <v>28</v>
      </c>
      <c r="E3489" s="35" t="str">
        <f t="shared" si="162"/>
        <v>M</v>
      </c>
      <c r="F3489" s="35">
        <v>30</v>
      </c>
      <c r="G3489" s="35" t="s">
        <v>8296</v>
      </c>
      <c r="H3489" s="35" t="s">
        <v>1378</v>
      </c>
      <c r="I3489" s="35" t="s">
        <v>32</v>
      </c>
      <c r="J3489" s="48">
        <v>44317</v>
      </c>
      <c r="K3489" s="35">
        <v>11</v>
      </c>
      <c r="L3489" s="49" t="s">
        <v>101</v>
      </c>
      <c r="M3489" s="50" t="str">
        <f>VLOOKUP(Table6[[#This Row],[Product]],Table3[],2)</f>
        <v>Superwossname</v>
      </c>
      <c r="N3489" s="50" t="str">
        <f t="shared" si="163"/>
        <v>May</v>
      </c>
      <c r="O3489" s="56">
        <f t="shared" si="164"/>
        <v>2021</v>
      </c>
      <c r="P3489" s="51">
        <f>VLOOKUP(Table6[[#This Row],[Product]],Table3[],3)</f>
        <v>3.49</v>
      </c>
      <c r="Q3489" s="35">
        <f>VLOOKUP(Table6[[#This Row],[Product]],Table3[],4)</f>
        <v>20</v>
      </c>
      <c r="R3489" s="35">
        <f>Table6[[#This Row],[Quantity]]*Table6[[#This Row],[Case]]</f>
        <v>220</v>
      </c>
      <c r="S3489" s="35">
        <f>Table6[[#This Row],[Total Sales]]*Table6[[#This Row],[Cost]]</f>
        <v>767.80000000000007</v>
      </c>
    </row>
    <row r="3490" spans="1:19" x14ac:dyDescent="0.3">
      <c r="A3490" s="54">
        <v>3577</v>
      </c>
      <c r="B3490" s="35" t="s">
        <v>3300</v>
      </c>
      <c r="C3490" s="35" t="s">
        <v>6073</v>
      </c>
      <c r="D3490" s="35" t="s">
        <v>28</v>
      </c>
      <c r="E3490" s="35" t="str">
        <f t="shared" si="162"/>
        <v>M</v>
      </c>
      <c r="F3490" s="35">
        <v>30</v>
      </c>
      <c r="G3490" s="35" t="s">
        <v>8297</v>
      </c>
      <c r="H3490" s="35" t="s">
        <v>5376</v>
      </c>
      <c r="I3490" s="35" t="s">
        <v>32</v>
      </c>
      <c r="J3490" s="48">
        <v>43984</v>
      </c>
      <c r="K3490" s="35">
        <v>16</v>
      </c>
      <c r="L3490" s="49" t="s">
        <v>101</v>
      </c>
      <c r="M3490" s="50" t="str">
        <f>VLOOKUP(Table6[[#This Row],[Product]],Table3[],2)</f>
        <v>Superwossname</v>
      </c>
      <c r="N3490" s="50" t="str">
        <f t="shared" si="163"/>
        <v>Jun</v>
      </c>
      <c r="O3490" s="56">
        <f t="shared" si="164"/>
        <v>2020</v>
      </c>
      <c r="P3490" s="51">
        <f>VLOOKUP(Table6[[#This Row],[Product]],Table3[],3)</f>
        <v>3.49</v>
      </c>
      <c r="Q3490" s="35">
        <f>VLOOKUP(Table6[[#This Row],[Product]],Table3[],4)</f>
        <v>20</v>
      </c>
      <c r="R3490" s="35">
        <f>Table6[[#This Row],[Quantity]]*Table6[[#This Row],[Case]]</f>
        <v>320</v>
      </c>
      <c r="S3490" s="35">
        <f>Table6[[#This Row],[Total Sales]]*Table6[[#This Row],[Cost]]</f>
        <v>1116.8000000000002</v>
      </c>
    </row>
    <row r="3491" spans="1:19" x14ac:dyDescent="0.3">
      <c r="A3491" s="54">
        <v>3578</v>
      </c>
      <c r="B3491" s="35" t="s">
        <v>1379</v>
      </c>
      <c r="C3491" s="35" t="s">
        <v>3014</v>
      </c>
      <c r="D3491" s="35" t="s">
        <v>28</v>
      </c>
      <c r="E3491" s="35" t="str">
        <f t="shared" si="162"/>
        <v>M</v>
      </c>
      <c r="F3491" s="35">
        <v>30</v>
      </c>
      <c r="G3491" s="35" t="s">
        <v>8297</v>
      </c>
      <c r="H3491" s="35" t="s">
        <v>5686</v>
      </c>
      <c r="I3491" s="35" t="s">
        <v>32</v>
      </c>
      <c r="J3491" s="48" t="s">
        <v>13773</v>
      </c>
      <c r="K3491" s="35">
        <v>56</v>
      </c>
      <c r="L3491" s="49" t="s">
        <v>33</v>
      </c>
      <c r="M3491" s="50" t="str">
        <f>VLOOKUP(Table6[[#This Row],[Product]],Table3[],2)</f>
        <v>Megawidget L</v>
      </c>
      <c r="N3491" s="50" t="str">
        <f t="shared" si="163"/>
        <v>Mar</v>
      </c>
      <c r="O3491" s="56">
        <f t="shared" si="164"/>
        <v>2020</v>
      </c>
      <c r="P3491" s="51">
        <f>VLOOKUP(Table6[[#This Row],[Product]],Table3[],3)</f>
        <v>1.79</v>
      </c>
      <c r="Q3491" s="35">
        <f>VLOOKUP(Table6[[#This Row],[Product]],Table3[],4)</f>
        <v>24</v>
      </c>
      <c r="R3491" s="35">
        <f>Table6[[#This Row],[Quantity]]*Table6[[#This Row],[Case]]</f>
        <v>1344</v>
      </c>
      <c r="S3491" s="35">
        <f>Table6[[#This Row],[Total Sales]]*Table6[[#This Row],[Cost]]</f>
        <v>2405.7600000000002</v>
      </c>
    </row>
    <row r="3492" spans="1:19" x14ac:dyDescent="0.3">
      <c r="A3492" s="54">
        <v>3579</v>
      </c>
      <c r="B3492" s="35" t="s">
        <v>8298</v>
      </c>
      <c r="C3492" s="35" t="s">
        <v>7652</v>
      </c>
      <c r="D3492" s="35" t="s">
        <v>15</v>
      </c>
      <c r="E3492" s="35" t="str">
        <f t="shared" si="162"/>
        <v>F</v>
      </c>
      <c r="F3492" s="35">
        <v>30</v>
      </c>
      <c r="G3492" s="35" t="s">
        <v>8299</v>
      </c>
      <c r="H3492" s="35" t="s">
        <v>5995</v>
      </c>
      <c r="I3492" s="35" t="s">
        <v>187</v>
      </c>
      <c r="J3492" s="48" t="s">
        <v>14253</v>
      </c>
      <c r="K3492" s="35">
        <v>70</v>
      </c>
      <c r="L3492" s="49" t="s">
        <v>70</v>
      </c>
      <c r="M3492" s="50" t="str">
        <f>VLOOKUP(Table6[[#This Row],[Product]],Table3[],2)</f>
        <v>Megawidget M</v>
      </c>
      <c r="N3492" s="50" t="str">
        <f t="shared" si="163"/>
        <v>Feb</v>
      </c>
      <c r="O3492" s="56">
        <f t="shared" si="164"/>
        <v>2021</v>
      </c>
      <c r="P3492" s="51">
        <f>VLOOKUP(Table6[[#This Row],[Product]],Table3[],3)</f>
        <v>1.29</v>
      </c>
      <c r="Q3492" s="35">
        <f>VLOOKUP(Table6[[#This Row],[Product]],Table3[],4)</f>
        <v>24</v>
      </c>
      <c r="R3492" s="35">
        <f>Table6[[#This Row],[Quantity]]*Table6[[#This Row],[Case]]</f>
        <v>1680</v>
      </c>
      <c r="S3492" s="35">
        <f>Table6[[#This Row],[Total Sales]]*Table6[[#This Row],[Cost]]</f>
        <v>2167.2000000000003</v>
      </c>
    </row>
    <row r="3493" spans="1:19" x14ac:dyDescent="0.3">
      <c r="A3493" s="54">
        <v>3580</v>
      </c>
      <c r="B3493" s="35" t="s">
        <v>7484</v>
      </c>
      <c r="C3493" s="35" t="s">
        <v>6534</v>
      </c>
      <c r="D3493" s="35" t="s">
        <v>41</v>
      </c>
      <c r="E3493" s="35" t="str">
        <f t="shared" si="162"/>
        <v>F</v>
      </c>
      <c r="F3493" s="35">
        <v>90</v>
      </c>
      <c r="G3493" s="35" t="s">
        <v>8300</v>
      </c>
      <c r="H3493" s="35" t="s">
        <v>3984</v>
      </c>
      <c r="I3493" s="35" t="s">
        <v>32</v>
      </c>
      <c r="J3493" s="48">
        <v>44265</v>
      </c>
      <c r="K3493" s="35">
        <v>39</v>
      </c>
      <c r="L3493" s="49" t="s">
        <v>80</v>
      </c>
      <c r="M3493" s="50" t="str">
        <f>VLOOKUP(Table6[[#This Row],[Product]],Table3[],2)</f>
        <v>Ultrathing V2</v>
      </c>
      <c r="N3493" s="50" t="str">
        <f t="shared" si="163"/>
        <v>Mar</v>
      </c>
      <c r="O3493" s="56">
        <f t="shared" si="164"/>
        <v>2021</v>
      </c>
      <c r="P3493" s="51">
        <f>VLOOKUP(Table6[[#This Row],[Product]],Table3[],3)</f>
        <v>2.95</v>
      </c>
      <c r="Q3493" s="35">
        <f>VLOOKUP(Table6[[#This Row],[Product]],Table3[],4)</f>
        <v>20</v>
      </c>
      <c r="R3493" s="35">
        <f>Table6[[#This Row],[Quantity]]*Table6[[#This Row],[Case]]</f>
        <v>780</v>
      </c>
      <c r="S3493" s="35">
        <f>Table6[[#This Row],[Total Sales]]*Table6[[#This Row],[Cost]]</f>
        <v>2301</v>
      </c>
    </row>
    <row r="3494" spans="1:19" x14ac:dyDescent="0.3">
      <c r="A3494" s="54">
        <v>3581</v>
      </c>
      <c r="B3494" s="35" t="s">
        <v>8301</v>
      </c>
      <c r="C3494" s="35" t="s">
        <v>4903</v>
      </c>
      <c r="D3494" s="35" t="s">
        <v>51</v>
      </c>
      <c r="E3494" s="35" t="str">
        <f t="shared" si="162"/>
        <v>F</v>
      </c>
      <c r="F3494" s="35">
        <v>30</v>
      </c>
      <c r="G3494" s="35" t="s">
        <v>8302</v>
      </c>
      <c r="H3494" s="35" t="s">
        <v>2583</v>
      </c>
      <c r="I3494" s="35" t="s">
        <v>32</v>
      </c>
      <c r="J3494" s="48">
        <v>44562</v>
      </c>
      <c r="K3494" s="35">
        <v>26</v>
      </c>
      <c r="L3494" s="49" t="s">
        <v>45</v>
      </c>
      <c r="M3494" s="50" t="str">
        <f>VLOOKUP(Table6[[#This Row],[Product]],Table3[],2)</f>
        <v>Gigastuff</v>
      </c>
      <c r="N3494" s="50" t="str">
        <f t="shared" si="163"/>
        <v>Jan</v>
      </c>
      <c r="O3494" s="56">
        <f t="shared" si="164"/>
        <v>2022</v>
      </c>
      <c r="P3494" s="51">
        <f>VLOOKUP(Table6[[#This Row],[Product]],Table3[],3)</f>
        <v>1.89</v>
      </c>
      <c r="Q3494" s="35">
        <f>VLOOKUP(Table6[[#This Row],[Product]],Table3[],4)</f>
        <v>18</v>
      </c>
      <c r="R3494" s="35">
        <f>Table6[[#This Row],[Quantity]]*Table6[[#This Row],[Case]]</f>
        <v>468</v>
      </c>
      <c r="S3494" s="35">
        <f>Table6[[#This Row],[Total Sales]]*Table6[[#This Row],[Cost]]</f>
        <v>884.52</v>
      </c>
    </row>
    <row r="3495" spans="1:19" x14ac:dyDescent="0.3">
      <c r="A3495" s="54">
        <v>3582</v>
      </c>
      <c r="B3495" s="35" t="s">
        <v>232</v>
      </c>
      <c r="C3495" s="35" t="s">
        <v>3493</v>
      </c>
      <c r="D3495" s="35" t="s">
        <v>28</v>
      </c>
      <c r="E3495" s="35" t="str">
        <f t="shared" si="162"/>
        <v>M</v>
      </c>
      <c r="F3495" s="35">
        <v>30</v>
      </c>
      <c r="G3495" s="35" t="s">
        <v>8303</v>
      </c>
      <c r="H3495" s="35" t="s">
        <v>109</v>
      </c>
      <c r="I3495" s="35" t="s">
        <v>110</v>
      </c>
      <c r="J3495" s="48" t="s">
        <v>14194</v>
      </c>
      <c r="K3495" s="35">
        <v>13</v>
      </c>
      <c r="L3495" s="49" t="s">
        <v>20</v>
      </c>
      <c r="M3495" s="50" t="str">
        <f>VLOOKUP(Table6[[#This Row],[Product]],Table3[],2)</f>
        <v>Hyperwotsit</v>
      </c>
      <c r="N3495" s="50" t="str">
        <f t="shared" si="163"/>
        <v>Jan</v>
      </c>
      <c r="O3495" s="56">
        <f t="shared" si="164"/>
        <v>2021</v>
      </c>
      <c r="P3495" s="51">
        <f>VLOOKUP(Table6[[#This Row],[Product]],Table3[],3)</f>
        <v>2.0099999999999998</v>
      </c>
      <c r="Q3495" s="35">
        <f>VLOOKUP(Table6[[#This Row],[Product]],Table3[],4)</f>
        <v>20</v>
      </c>
      <c r="R3495" s="35">
        <f>Table6[[#This Row],[Quantity]]*Table6[[#This Row],[Case]]</f>
        <v>260</v>
      </c>
      <c r="S3495" s="35">
        <f>Table6[[#This Row],[Total Sales]]*Table6[[#This Row],[Cost]]</f>
        <v>522.59999999999991</v>
      </c>
    </row>
    <row r="3496" spans="1:19" x14ac:dyDescent="0.3">
      <c r="A3496" s="54">
        <v>3583</v>
      </c>
      <c r="B3496" s="35" t="s">
        <v>8304</v>
      </c>
      <c r="C3496" s="35" t="s">
        <v>3102</v>
      </c>
      <c r="D3496" s="35" t="s">
        <v>15</v>
      </c>
      <c r="E3496" s="35" t="str">
        <f t="shared" si="162"/>
        <v>F</v>
      </c>
      <c r="F3496" s="35">
        <v>30</v>
      </c>
      <c r="G3496" s="35" t="s">
        <v>8303</v>
      </c>
      <c r="H3496" s="35" t="s">
        <v>6228</v>
      </c>
      <c r="I3496" s="35" t="s">
        <v>187</v>
      </c>
      <c r="J3496" s="48">
        <v>44141</v>
      </c>
      <c r="K3496" s="35">
        <v>83</v>
      </c>
      <c r="L3496" s="49" t="s">
        <v>101</v>
      </c>
      <c r="M3496" s="50" t="str">
        <f>VLOOKUP(Table6[[#This Row],[Product]],Table3[],2)</f>
        <v>Superwossname</v>
      </c>
      <c r="N3496" s="50" t="str">
        <f t="shared" si="163"/>
        <v>Nov</v>
      </c>
      <c r="O3496" s="56">
        <f t="shared" si="164"/>
        <v>2020</v>
      </c>
      <c r="P3496" s="51">
        <f>VLOOKUP(Table6[[#This Row],[Product]],Table3[],3)</f>
        <v>3.49</v>
      </c>
      <c r="Q3496" s="35">
        <f>VLOOKUP(Table6[[#This Row],[Product]],Table3[],4)</f>
        <v>20</v>
      </c>
      <c r="R3496" s="35">
        <f>Table6[[#This Row],[Quantity]]*Table6[[#This Row],[Case]]</f>
        <v>1660</v>
      </c>
      <c r="S3496" s="35">
        <f>Table6[[#This Row],[Total Sales]]*Table6[[#This Row],[Cost]]</f>
        <v>5793.4000000000005</v>
      </c>
    </row>
    <row r="3497" spans="1:19" x14ac:dyDescent="0.3">
      <c r="A3497" s="54">
        <v>3584</v>
      </c>
      <c r="B3497" s="35" t="s">
        <v>752</v>
      </c>
      <c r="C3497" s="35" t="s">
        <v>1923</v>
      </c>
      <c r="D3497" s="35" t="s">
        <v>117</v>
      </c>
      <c r="E3497" s="35" t="str">
        <f t="shared" si="162"/>
        <v>M/F</v>
      </c>
      <c r="F3497" s="35">
        <v>60</v>
      </c>
      <c r="G3497" s="35" t="s">
        <v>8305</v>
      </c>
      <c r="H3497" s="35" t="s">
        <v>1519</v>
      </c>
      <c r="I3497" s="35" t="s">
        <v>32</v>
      </c>
      <c r="J3497" s="48" t="s">
        <v>13878</v>
      </c>
      <c r="K3497" s="35">
        <v>2</v>
      </c>
      <c r="L3497" s="49" t="s">
        <v>54</v>
      </c>
      <c r="M3497" s="50" t="str">
        <f>VLOOKUP(Table6[[#This Row],[Product]],Table3[],2)</f>
        <v>Megawidget S</v>
      </c>
      <c r="N3497" s="50" t="str">
        <f t="shared" si="163"/>
        <v>Apr</v>
      </c>
      <c r="O3497" s="56">
        <f t="shared" si="164"/>
        <v>2020</v>
      </c>
      <c r="P3497" s="51">
        <f>VLOOKUP(Table6[[#This Row],[Product]],Table3[],3)</f>
        <v>0.69</v>
      </c>
      <c r="Q3497" s="35">
        <f>VLOOKUP(Table6[[#This Row],[Product]],Table3[],4)</f>
        <v>24</v>
      </c>
      <c r="R3497" s="35">
        <f>Table6[[#This Row],[Quantity]]*Table6[[#This Row],[Case]]</f>
        <v>48</v>
      </c>
      <c r="S3497" s="35">
        <f>Table6[[#This Row],[Total Sales]]*Table6[[#This Row],[Cost]]</f>
        <v>33.119999999999997</v>
      </c>
    </row>
    <row r="3498" spans="1:19" x14ac:dyDescent="0.3">
      <c r="A3498" s="54">
        <v>3586</v>
      </c>
      <c r="B3498" s="35" t="s">
        <v>6172</v>
      </c>
      <c r="C3498" s="35" t="s">
        <v>8306</v>
      </c>
      <c r="D3498" s="35" t="s">
        <v>28</v>
      </c>
      <c r="E3498" s="35" t="str">
        <f t="shared" si="162"/>
        <v>M</v>
      </c>
      <c r="F3498" s="35">
        <v>30</v>
      </c>
      <c r="G3498" s="35" t="s">
        <v>8307</v>
      </c>
      <c r="H3498" s="35" t="s">
        <v>7844</v>
      </c>
      <c r="I3498" s="35" t="s">
        <v>124</v>
      </c>
      <c r="J3498" s="48" t="s">
        <v>14172</v>
      </c>
      <c r="K3498" s="35">
        <v>43</v>
      </c>
      <c r="L3498" s="49" t="s">
        <v>80</v>
      </c>
      <c r="M3498" s="50" t="str">
        <f>VLOOKUP(Table6[[#This Row],[Product]],Table3[],2)</f>
        <v>Ultrathing V2</v>
      </c>
      <c r="N3498" s="50" t="str">
        <f t="shared" si="163"/>
        <v>Dec</v>
      </c>
      <c r="O3498" s="56">
        <f t="shared" si="164"/>
        <v>2021</v>
      </c>
      <c r="P3498" s="51">
        <f>VLOOKUP(Table6[[#This Row],[Product]],Table3[],3)</f>
        <v>2.95</v>
      </c>
      <c r="Q3498" s="35">
        <f>VLOOKUP(Table6[[#This Row],[Product]],Table3[],4)</f>
        <v>20</v>
      </c>
      <c r="R3498" s="35">
        <f>Table6[[#This Row],[Quantity]]*Table6[[#This Row],[Case]]</f>
        <v>860</v>
      </c>
      <c r="S3498" s="35">
        <f>Table6[[#This Row],[Total Sales]]*Table6[[#This Row],[Cost]]</f>
        <v>2537</v>
      </c>
    </row>
    <row r="3499" spans="1:19" x14ac:dyDescent="0.3">
      <c r="A3499" s="54">
        <v>3587</v>
      </c>
      <c r="B3499" s="35" t="s">
        <v>8308</v>
      </c>
      <c r="C3499" s="35" t="s">
        <v>858</v>
      </c>
      <c r="D3499" s="35" t="s">
        <v>51</v>
      </c>
      <c r="E3499" s="35" t="str">
        <f t="shared" si="162"/>
        <v>F</v>
      </c>
      <c r="F3499" s="35">
        <v>60</v>
      </c>
      <c r="G3499" s="35" t="s">
        <v>8309</v>
      </c>
      <c r="H3499" s="35" t="s">
        <v>4484</v>
      </c>
      <c r="I3499" s="35" t="s">
        <v>32</v>
      </c>
      <c r="J3499" s="48" t="s">
        <v>14021</v>
      </c>
      <c r="K3499" s="35">
        <v>22</v>
      </c>
      <c r="L3499" s="49" t="s">
        <v>80</v>
      </c>
      <c r="M3499" s="50" t="str">
        <f>VLOOKUP(Table6[[#This Row],[Product]],Table3[],2)</f>
        <v>Ultrathing V2</v>
      </c>
      <c r="N3499" s="50" t="str">
        <f t="shared" si="163"/>
        <v>Oct</v>
      </c>
      <c r="O3499" s="56">
        <f t="shared" si="164"/>
        <v>2022</v>
      </c>
      <c r="P3499" s="51">
        <f>VLOOKUP(Table6[[#This Row],[Product]],Table3[],3)</f>
        <v>2.95</v>
      </c>
      <c r="Q3499" s="35">
        <f>VLOOKUP(Table6[[#This Row],[Product]],Table3[],4)</f>
        <v>20</v>
      </c>
      <c r="R3499" s="35">
        <f>Table6[[#This Row],[Quantity]]*Table6[[#This Row],[Case]]</f>
        <v>440</v>
      </c>
      <c r="S3499" s="35">
        <f>Table6[[#This Row],[Total Sales]]*Table6[[#This Row],[Cost]]</f>
        <v>1298</v>
      </c>
    </row>
    <row r="3500" spans="1:19" x14ac:dyDescent="0.3">
      <c r="A3500" s="54">
        <v>3588</v>
      </c>
      <c r="B3500" s="35" t="s">
        <v>7595</v>
      </c>
      <c r="C3500" s="35" t="s">
        <v>7204</v>
      </c>
      <c r="D3500" s="35" t="s">
        <v>28</v>
      </c>
      <c r="E3500" s="35" t="str">
        <f t="shared" si="162"/>
        <v>M</v>
      </c>
      <c r="F3500" s="35">
        <v>90</v>
      </c>
      <c r="G3500" s="35" t="s">
        <v>8310</v>
      </c>
      <c r="H3500" s="35" t="s">
        <v>2696</v>
      </c>
      <c r="I3500" s="35" t="s">
        <v>95</v>
      </c>
      <c r="J3500" s="48" t="s">
        <v>13703</v>
      </c>
      <c r="K3500" s="35">
        <v>16</v>
      </c>
      <c r="L3500" s="49" t="s">
        <v>101</v>
      </c>
      <c r="M3500" s="50" t="str">
        <f>VLOOKUP(Table6[[#This Row],[Product]],Table3[],2)</f>
        <v>Superwossname</v>
      </c>
      <c r="N3500" s="50" t="str">
        <f t="shared" si="163"/>
        <v>Jun</v>
      </c>
      <c r="O3500" s="56">
        <f t="shared" si="164"/>
        <v>2022</v>
      </c>
      <c r="P3500" s="51">
        <f>VLOOKUP(Table6[[#This Row],[Product]],Table3[],3)</f>
        <v>3.49</v>
      </c>
      <c r="Q3500" s="35">
        <f>VLOOKUP(Table6[[#This Row],[Product]],Table3[],4)</f>
        <v>20</v>
      </c>
      <c r="R3500" s="35">
        <f>Table6[[#This Row],[Quantity]]*Table6[[#This Row],[Case]]</f>
        <v>320</v>
      </c>
      <c r="S3500" s="35">
        <f>Table6[[#This Row],[Total Sales]]*Table6[[#This Row],[Cost]]</f>
        <v>1116.8000000000002</v>
      </c>
    </row>
    <row r="3501" spans="1:19" x14ac:dyDescent="0.3">
      <c r="A3501" s="54">
        <v>3589</v>
      </c>
      <c r="B3501" s="35" t="s">
        <v>5764</v>
      </c>
      <c r="C3501" s="35" t="s">
        <v>5258</v>
      </c>
      <c r="D3501" s="35" t="s">
        <v>28</v>
      </c>
      <c r="E3501" s="35" t="str">
        <f t="shared" si="162"/>
        <v>M</v>
      </c>
      <c r="F3501" s="35">
        <v>60</v>
      </c>
      <c r="G3501" s="35" t="s">
        <v>14389</v>
      </c>
      <c r="H3501" s="35" t="s">
        <v>6951</v>
      </c>
      <c r="I3501" s="35" t="s">
        <v>38</v>
      </c>
      <c r="J3501" s="48" t="s">
        <v>13738</v>
      </c>
      <c r="K3501" s="35">
        <v>56</v>
      </c>
      <c r="L3501" s="49" t="s">
        <v>39</v>
      </c>
      <c r="M3501" s="50" t="str">
        <f>VLOOKUP(Table6[[#This Row],[Product]],Table3[],2)</f>
        <v>Ultrathing V1</v>
      </c>
      <c r="N3501" s="50" t="str">
        <f t="shared" si="163"/>
        <v>Dec</v>
      </c>
      <c r="O3501" s="56">
        <f t="shared" si="164"/>
        <v>2021</v>
      </c>
      <c r="P3501" s="51">
        <f>VLOOKUP(Table6[[#This Row],[Product]],Table3[],3)</f>
        <v>1.79</v>
      </c>
      <c r="Q3501" s="35">
        <f>VLOOKUP(Table6[[#This Row],[Product]],Table3[],4)</f>
        <v>17</v>
      </c>
      <c r="R3501" s="35">
        <f>Table6[[#This Row],[Quantity]]*Table6[[#This Row],[Case]]</f>
        <v>952</v>
      </c>
      <c r="S3501" s="35">
        <f>Table6[[#This Row],[Total Sales]]*Table6[[#This Row],[Cost]]</f>
        <v>1704.08</v>
      </c>
    </row>
    <row r="3502" spans="1:19" x14ac:dyDescent="0.3">
      <c r="A3502" s="54">
        <v>3590</v>
      </c>
      <c r="B3502" s="35" t="s">
        <v>2203</v>
      </c>
      <c r="C3502" s="35" t="s">
        <v>8312</v>
      </c>
      <c r="D3502" s="35" t="s">
        <v>51</v>
      </c>
      <c r="E3502" s="35" t="str">
        <f t="shared" si="162"/>
        <v>F</v>
      </c>
      <c r="F3502" s="35">
        <v>60</v>
      </c>
      <c r="G3502" s="35" t="s">
        <v>8313</v>
      </c>
      <c r="H3502" s="35" t="s">
        <v>2053</v>
      </c>
      <c r="I3502" s="35" t="s">
        <v>187</v>
      </c>
      <c r="J3502" s="48" t="s">
        <v>13922</v>
      </c>
      <c r="K3502" s="35">
        <v>31</v>
      </c>
      <c r="L3502" s="49" t="s">
        <v>70</v>
      </c>
      <c r="M3502" s="50" t="str">
        <f>VLOOKUP(Table6[[#This Row],[Product]],Table3[],2)</f>
        <v>Megawidget M</v>
      </c>
      <c r="N3502" s="50" t="str">
        <f t="shared" si="163"/>
        <v>Mar</v>
      </c>
      <c r="O3502" s="56">
        <f t="shared" si="164"/>
        <v>2022</v>
      </c>
      <c r="P3502" s="51">
        <f>VLOOKUP(Table6[[#This Row],[Product]],Table3[],3)</f>
        <v>1.29</v>
      </c>
      <c r="Q3502" s="35">
        <f>VLOOKUP(Table6[[#This Row],[Product]],Table3[],4)</f>
        <v>24</v>
      </c>
      <c r="R3502" s="35">
        <f>Table6[[#This Row],[Quantity]]*Table6[[#This Row],[Case]]</f>
        <v>744</v>
      </c>
      <c r="S3502" s="35">
        <f>Table6[[#This Row],[Total Sales]]*Table6[[#This Row],[Cost]]</f>
        <v>959.76</v>
      </c>
    </row>
    <row r="3503" spans="1:19" x14ac:dyDescent="0.3">
      <c r="A3503" s="54">
        <v>3591</v>
      </c>
      <c r="B3503" s="35" t="s">
        <v>6271</v>
      </c>
      <c r="C3503" s="35" t="s">
        <v>5428</v>
      </c>
      <c r="D3503" s="35" t="s">
        <v>15</v>
      </c>
      <c r="E3503" s="35" t="str">
        <f t="shared" si="162"/>
        <v>F</v>
      </c>
      <c r="F3503" s="35">
        <v>90</v>
      </c>
      <c r="G3503" s="35" t="s">
        <v>8314</v>
      </c>
      <c r="H3503" s="35" t="s">
        <v>1295</v>
      </c>
      <c r="I3503" s="35" t="s">
        <v>32</v>
      </c>
      <c r="J3503" s="48" t="s">
        <v>14147</v>
      </c>
      <c r="K3503" s="35">
        <v>95</v>
      </c>
      <c r="L3503" s="49" t="s">
        <v>159</v>
      </c>
      <c r="M3503" s="50" t="str">
        <f>VLOOKUP(Table6[[#This Row],[Product]],Table3[],2)</f>
        <v>Ultrathing V3</v>
      </c>
      <c r="N3503" s="50" t="str">
        <f t="shared" si="163"/>
        <v>Apr</v>
      </c>
      <c r="O3503" s="56">
        <f t="shared" si="164"/>
        <v>2022</v>
      </c>
      <c r="P3503" s="51">
        <f>VLOOKUP(Table6[[#This Row],[Product]],Table3[],3)</f>
        <v>3.39</v>
      </c>
      <c r="Q3503" s="35">
        <f>VLOOKUP(Table6[[#This Row],[Product]],Table3[],4)</f>
        <v>24</v>
      </c>
      <c r="R3503" s="35">
        <f>Table6[[#This Row],[Quantity]]*Table6[[#This Row],[Case]]</f>
        <v>2280</v>
      </c>
      <c r="S3503" s="35">
        <f>Table6[[#This Row],[Total Sales]]*Table6[[#This Row],[Cost]]</f>
        <v>7729.2000000000007</v>
      </c>
    </row>
    <row r="3504" spans="1:19" x14ac:dyDescent="0.3">
      <c r="A3504" s="54">
        <v>3592</v>
      </c>
      <c r="B3504" s="35" t="s">
        <v>8315</v>
      </c>
      <c r="C3504" s="35" t="s">
        <v>4819</v>
      </c>
      <c r="D3504" s="35" t="s">
        <v>15</v>
      </c>
      <c r="E3504" s="35" t="str">
        <f t="shared" si="162"/>
        <v>F</v>
      </c>
      <c r="F3504" s="35">
        <v>90</v>
      </c>
      <c r="G3504" s="35" t="s">
        <v>8316</v>
      </c>
      <c r="H3504" s="35" t="s">
        <v>1834</v>
      </c>
      <c r="I3504" s="35" t="s">
        <v>32</v>
      </c>
      <c r="J3504" s="48" t="s">
        <v>13644</v>
      </c>
      <c r="K3504" s="35">
        <v>42</v>
      </c>
      <c r="L3504" s="49" t="s">
        <v>159</v>
      </c>
      <c r="M3504" s="50" t="str">
        <f>VLOOKUP(Table6[[#This Row],[Product]],Table3[],2)</f>
        <v>Ultrathing V3</v>
      </c>
      <c r="N3504" s="50" t="str">
        <f t="shared" si="163"/>
        <v>Jan</v>
      </c>
      <c r="O3504" s="56">
        <f t="shared" si="164"/>
        <v>2020</v>
      </c>
      <c r="P3504" s="51">
        <f>VLOOKUP(Table6[[#This Row],[Product]],Table3[],3)</f>
        <v>3.39</v>
      </c>
      <c r="Q3504" s="35">
        <f>VLOOKUP(Table6[[#This Row],[Product]],Table3[],4)</f>
        <v>24</v>
      </c>
      <c r="R3504" s="35">
        <f>Table6[[#This Row],[Quantity]]*Table6[[#This Row],[Case]]</f>
        <v>1008</v>
      </c>
      <c r="S3504" s="35">
        <f>Table6[[#This Row],[Total Sales]]*Table6[[#This Row],[Cost]]</f>
        <v>3417.1200000000003</v>
      </c>
    </row>
    <row r="3505" spans="1:19" x14ac:dyDescent="0.3">
      <c r="A3505" s="54">
        <v>3593</v>
      </c>
      <c r="B3505" s="35" t="s">
        <v>8317</v>
      </c>
      <c r="C3505" s="35" t="s">
        <v>7412</v>
      </c>
      <c r="D3505" s="35" t="s">
        <v>15</v>
      </c>
      <c r="E3505" s="35" t="str">
        <f t="shared" si="162"/>
        <v>F</v>
      </c>
      <c r="F3505" s="35">
        <v>90</v>
      </c>
      <c r="G3505" s="35" t="s">
        <v>8318</v>
      </c>
      <c r="H3505" s="35" t="s">
        <v>6612</v>
      </c>
      <c r="I3505" s="35" t="s">
        <v>25</v>
      </c>
      <c r="J3505" s="48">
        <v>44356</v>
      </c>
      <c r="K3505" s="35">
        <v>47</v>
      </c>
      <c r="L3505" s="49" t="s">
        <v>20</v>
      </c>
      <c r="M3505" s="50" t="str">
        <f>VLOOKUP(Table6[[#This Row],[Product]],Table3[],2)</f>
        <v>Hyperwotsit</v>
      </c>
      <c r="N3505" s="50" t="str">
        <f t="shared" si="163"/>
        <v>Jun</v>
      </c>
      <c r="O3505" s="56">
        <f t="shared" si="164"/>
        <v>2021</v>
      </c>
      <c r="P3505" s="51">
        <f>VLOOKUP(Table6[[#This Row],[Product]],Table3[],3)</f>
        <v>2.0099999999999998</v>
      </c>
      <c r="Q3505" s="35">
        <f>VLOOKUP(Table6[[#This Row],[Product]],Table3[],4)</f>
        <v>20</v>
      </c>
      <c r="R3505" s="35">
        <f>Table6[[#This Row],[Quantity]]*Table6[[#This Row],[Case]]</f>
        <v>940</v>
      </c>
      <c r="S3505" s="35">
        <f>Table6[[#This Row],[Total Sales]]*Table6[[#This Row],[Cost]]</f>
        <v>1889.3999999999999</v>
      </c>
    </row>
    <row r="3506" spans="1:19" x14ac:dyDescent="0.3">
      <c r="A3506" s="54">
        <v>3594</v>
      </c>
      <c r="B3506" s="35" t="s">
        <v>8319</v>
      </c>
      <c r="C3506" s="35" t="s">
        <v>4439</v>
      </c>
      <c r="D3506" s="35" t="s">
        <v>51</v>
      </c>
      <c r="E3506" s="35" t="str">
        <f t="shared" si="162"/>
        <v>F</v>
      </c>
      <c r="F3506" s="35">
        <v>90</v>
      </c>
      <c r="G3506" s="35" t="s">
        <v>8320</v>
      </c>
      <c r="H3506" s="35" t="s">
        <v>137</v>
      </c>
      <c r="I3506" s="35" t="s">
        <v>32</v>
      </c>
      <c r="J3506" s="48" t="s">
        <v>14124</v>
      </c>
      <c r="K3506" s="35">
        <v>95</v>
      </c>
      <c r="L3506" s="49" t="s">
        <v>101</v>
      </c>
      <c r="M3506" s="50" t="str">
        <f>VLOOKUP(Table6[[#This Row],[Product]],Table3[],2)</f>
        <v>Superwossname</v>
      </c>
      <c r="N3506" s="50" t="str">
        <f t="shared" si="163"/>
        <v>Dec</v>
      </c>
      <c r="O3506" s="56">
        <f t="shared" si="164"/>
        <v>2022</v>
      </c>
      <c r="P3506" s="51">
        <f>VLOOKUP(Table6[[#This Row],[Product]],Table3[],3)</f>
        <v>3.49</v>
      </c>
      <c r="Q3506" s="35">
        <f>VLOOKUP(Table6[[#This Row],[Product]],Table3[],4)</f>
        <v>20</v>
      </c>
      <c r="R3506" s="35">
        <f>Table6[[#This Row],[Quantity]]*Table6[[#This Row],[Case]]</f>
        <v>1900</v>
      </c>
      <c r="S3506" s="35">
        <f>Table6[[#This Row],[Total Sales]]*Table6[[#This Row],[Cost]]</f>
        <v>6631</v>
      </c>
    </row>
    <row r="3507" spans="1:19" x14ac:dyDescent="0.3">
      <c r="A3507" s="54">
        <v>3595</v>
      </c>
      <c r="B3507" s="35" t="s">
        <v>4596</v>
      </c>
      <c r="C3507" s="35" t="s">
        <v>7359</v>
      </c>
      <c r="D3507" s="35" t="s">
        <v>28</v>
      </c>
      <c r="E3507" s="35" t="str">
        <f t="shared" si="162"/>
        <v>M</v>
      </c>
      <c r="F3507" s="35">
        <v>60</v>
      </c>
      <c r="G3507" s="35" t="s">
        <v>15207</v>
      </c>
      <c r="H3507" s="35" t="s">
        <v>279</v>
      </c>
      <c r="I3507" s="35" t="s">
        <v>213</v>
      </c>
      <c r="J3507" s="48" t="s">
        <v>13980</v>
      </c>
      <c r="K3507" s="35">
        <v>59</v>
      </c>
      <c r="L3507" s="49" t="s">
        <v>54</v>
      </c>
      <c r="M3507" s="50" t="str">
        <f>VLOOKUP(Table6[[#This Row],[Product]],Table3[],2)</f>
        <v>Megawidget S</v>
      </c>
      <c r="N3507" s="50" t="str">
        <f t="shared" si="163"/>
        <v>Jun</v>
      </c>
      <c r="O3507" s="56">
        <f t="shared" si="164"/>
        <v>2021</v>
      </c>
      <c r="P3507" s="51">
        <f>VLOOKUP(Table6[[#This Row],[Product]],Table3[],3)</f>
        <v>0.69</v>
      </c>
      <c r="Q3507" s="35">
        <f>VLOOKUP(Table6[[#This Row],[Product]],Table3[],4)</f>
        <v>24</v>
      </c>
      <c r="R3507" s="35">
        <f>Table6[[#This Row],[Quantity]]*Table6[[#This Row],[Case]]</f>
        <v>1416</v>
      </c>
      <c r="S3507" s="35">
        <f>Table6[[#This Row],[Total Sales]]*Table6[[#This Row],[Cost]]</f>
        <v>977.04</v>
      </c>
    </row>
    <row r="3508" spans="1:19" x14ac:dyDescent="0.3">
      <c r="A3508" s="54">
        <v>3596</v>
      </c>
      <c r="B3508" s="35" t="s">
        <v>8322</v>
      </c>
      <c r="C3508" s="35" t="s">
        <v>791</v>
      </c>
      <c r="D3508" s="35" t="s">
        <v>51</v>
      </c>
      <c r="E3508" s="35" t="str">
        <f t="shared" si="162"/>
        <v>F</v>
      </c>
      <c r="F3508" s="35">
        <v>90</v>
      </c>
      <c r="G3508" s="35" t="s">
        <v>8323</v>
      </c>
      <c r="H3508" s="35" t="s">
        <v>1206</v>
      </c>
      <c r="I3508" s="35" t="s">
        <v>294</v>
      </c>
      <c r="J3508" s="48">
        <v>44235</v>
      </c>
      <c r="K3508" s="35">
        <v>47</v>
      </c>
      <c r="L3508" s="49" t="s">
        <v>20</v>
      </c>
      <c r="M3508" s="50" t="str">
        <f>VLOOKUP(Table6[[#This Row],[Product]],Table3[],2)</f>
        <v>Hyperwotsit</v>
      </c>
      <c r="N3508" s="50" t="str">
        <f t="shared" si="163"/>
        <v>Feb</v>
      </c>
      <c r="O3508" s="56">
        <f t="shared" si="164"/>
        <v>2021</v>
      </c>
      <c r="P3508" s="51">
        <f>VLOOKUP(Table6[[#This Row],[Product]],Table3[],3)</f>
        <v>2.0099999999999998</v>
      </c>
      <c r="Q3508" s="35">
        <f>VLOOKUP(Table6[[#This Row],[Product]],Table3[],4)</f>
        <v>20</v>
      </c>
      <c r="R3508" s="35">
        <f>Table6[[#This Row],[Quantity]]*Table6[[#This Row],[Case]]</f>
        <v>940</v>
      </c>
      <c r="S3508" s="35">
        <f>Table6[[#This Row],[Total Sales]]*Table6[[#This Row],[Cost]]</f>
        <v>1889.3999999999999</v>
      </c>
    </row>
    <row r="3509" spans="1:19" x14ac:dyDescent="0.3">
      <c r="A3509" s="54">
        <v>3597</v>
      </c>
      <c r="B3509" s="35" t="s">
        <v>8168</v>
      </c>
      <c r="C3509" s="35" t="s">
        <v>1765</v>
      </c>
      <c r="D3509" s="35" t="s">
        <v>51</v>
      </c>
      <c r="E3509" s="35" t="str">
        <f t="shared" si="162"/>
        <v>F</v>
      </c>
      <c r="F3509" s="35">
        <v>30</v>
      </c>
      <c r="G3509" s="35" t="s">
        <v>8324</v>
      </c>
      <c r="H3509" s="35" t="s">
        <v>429</v>
      </c>
      <c r="I3509" s="35" t="s">
        <v>32</v>
      </c>
      <c r="J3509" s="48" t="s">
        <v>14014</v>
      </c>
      <c r="K3509" s="35">
        <v>70</v>
      </c>
      <c r="L3509" s="49" t="s">
        <v>159</v>
      </c>
      <c r="M3509" s="50" t="str">
        <f>VLOOKUP(Table6[[#This Row],[Product]],Table3[],2)</f>
        <v>Ultrathing V3</v>
      </c>
      <c r="N3509" s="50" t="str">
        <f t="shared" si="163"/>
        <v>Jun</v>
      </c>
      <c r="O3509" s="56">
        <f t="shared" si="164"/>
        <v>2022</v>
      </c>
      <c r="P3509" s="51">
        <f>VLOOKUP(Table6[[#This Row],[Product]],Table3[],3)</f>
        <v>3.39</v>
      </c>
      <c r="Q3509" s="35">
        <f>VLOOKUP(Table6[[#This Row],[Product]],Table3[],4)</f>
        <v>24</v>
      </c>
      <c r="R3509" s="35">
        <f>Table6[[#This Row],[Quantity]]*Table6[[#This Row],[Case]]</f>
        <v>1680</v>
      </c>
      <c r="S3509" s="35">
        <f>Table6[[#This Row],[Total Sales]]*Table6[[#This Row],[Cost]]</f>
        <v>5695.2</v>
      </c>
    </row>
    <row r="3510" spans="1:19" x14ac:dyDescent="0.3">
      <c r="A3510" s="54">
        <v>3598</v>
      </c>
      <c r="B3510" s="35" t="s">
        <v>8325</v>
      </c>
      <c r="C3510" s="35" t="s">
        <v>5944</v>
      </c>
      <c r="D3510" s="35" t="s">
        <v>51</v>
      </c>
      <c r="E3510" s="35" t="str">
        <f t="shared" si="162"/>
        <v>F</v>
      </c>
      <c r="F3510" s="35">
        <v>30</v>
      </c>
      <c r="G3510" s="35" t="s">
        <v>8326</v>
      </c>
      <c r="H3510" s="35" t="s">
        <v>8327</v>
      </c>
      <c r="I3510" s="35" t="s">
        <v>32</v>
      </c>
      <c r="J3510" s="48">
        <v>44842</v>
      </c>
      <c r="K3510" s="35">
        <v>40</v>
      </c>
      <c r="L3510" s="49" t="s">
        <v>20</v>
      </c>
      <c r="M3510" s="50" t="str">
        <f>VLOOKUP(Table6[[#This Row],[Product]],Table3[],2)</f>
        <v>Hyperwotsit</v>
      </c>
      <c r="N3510" s="50" t="str">
        <f t="shared" si="163"/>
        <v>Oct</v>
      </c>
      <c r="O3510" s="56">
        <f t="shared" si="164"/>
        <v>2022</v>
      </c>
      <c r="P3510" s="51">
        <f>VLOOKUP(Table6[[#This Row],[Product]],Table3[],3)</f>
        <v>2.0099999999999998</v>
      </c>
      <c r="Q3510" s="35">
        <f>VLOOKUP(Table6[[#This Row],[Product]],Table3[],4)</f>
        <v>20</v>
      </c>
      <c r="R3510" s="35">
        <f>Table6[[#This Row],[Quantity]]*Table6[[#This Row],[Case]]</f>
        <v>800</v>
      </c>
      <c r="S3510" s="35">
        <f>Table6[[#This Row],[Total Sales]]*Table6[[#This Row],[Cost]]</f>
        <v>1607.9999999999998</v>
      </c>
    </row>
    <row r="3511" spans="1:19" x14ac:dyDescent="0.3">
      <c r="A3511" s="54">
        <v>3599</v>
      </c>
      <c r="B3511" s="35" t="s">
        <v>3166</v>
      </c>
      <c r="C3511" s="35" t="s">
        <v>4876</v>
      </c>
      <c r="D3511" s="35" t="s">
        <v>28</v>
      </c>
      <c r="E3511" s="35" t="str">
        <f t="shared" si="162"/>
        <v>M</v>
      </c>
      <c r="F3511" s="35">
        <v>60</v>
      </c>
      <c r="G3511" s="35" t="s">
        <v>8328</v>
      </c>
      <c r="H3511" s="35" t="s">
        <v>750</v>
      </c>
      <c r="I3511" s="35" t="s">
        <v>25</v>
      </c>
      <c r="J3511" s="48" t="s">
        <v>13821</v>
      </c>
      <c r="K3511" s="35">
        <v>63</v>
      </c>
      <c r="L3511" s="49" t="s">
        <v>70</v>
      </c>
      <c r="M3511" s="50" t="str">
        <f>VLOOKUP(Table6[[#This Row],[Product]],Table3[],2)</f>
        <v>Megawidget M</v>
      </c>
      <c r="N3511" s="50" t="str">
        <f t="shared" si="163"/>
        <v>Oct</v>
      </c>
      <c r="O3511" s="56">
        <f t="shared" si="164"/>
        <v>2022</v>
      </c>
      <c r="P3511" s="51">
        <f>VLOOKUP(Table6[[#This Row],[Product]],Table3[],3)</f>
        <v>1.29</v>
      </c>
      <c r="Q3511" s="35">
        <f>VLOOKUP(Table6[[#This Row],[Product]],Table3[],4)</f>
        <v>24</v>
      </c>
      <c r="R3511" s="35">
        <f>Table6[[#This Row],[Quantity]]*Table6[[#This Row],[Case]]</f>
        <v>1512</v>
      </c>
      <c r="S3511" s="35">
        <f>Table6[[#This Row],[Total Sales]]*Table6[[#This Row],[Cost]]</f>
        <v>1950.48</v>
      </c>
    </row>
    <row r="3512" spans="1:19" x14ac:dyDescent="0.3">
      <c r="A3512" s="54">
        <v>3600</v>
      </c>
      <c r="B3512" s="35" t="s">
        <v>3443</v>
      </c>
      <c r="C3512" s="35" t="s">
        <v>3279</v>
      </c>
      <c r="D3512" s="35" t="s">
        <v>28</v>
      </c>
      <c r="E3512" s="35" t="str">
        <f t="shared" si="162"/>
        <v>M</v>
      </c>
      <c r="F3512" s="35">
        <v>30</v>
      </c>
      <c r="G3512" s="35" t="s">
        <v>8329</v>
      </c>
      <c r="H3512" s="35" t="s">
        <v>3134</v>
      </c>
      <c r="I3512" s="35" t="s">
        <v>294</v>
      </c>
      <c r="J3512" s="48" t="s">
        <v>14230</v>
      </c>
      <c r="K3512" s="35">
        <v>46</v>
      </c>
      <c r="L3512" s="49" t="s">
        <v>39</v>
      </c>
      <c r="M3512" s="50" t="str">
        <f>VLOOKUP(Table6[[#This Row],[Product]],Table3[],2)</f>
        <v>Ultrathing V1</v>
      </c>
      <c r="N3512" s="50" t="str">
        <f t="shared" si="163"/>
        <v>May</v>
      </c>
      <c r="O3512" s="56">
        <f t="shared" si="164"/>
        <v>2020</v>
      </c>
      <c r="P3512" s="51">
        <f>VLOOKUP(Table6[[#This Row],[Product]],Table3[],3)</f>
        <v>1.79</v>
      </c>
      <c r="Q3512" s="35">
        <f>VLOOKUP(Table6[[#This Row],[Product]],Table3[],4)</f>
        <v>17</v>
      </c>
      <c r="R3512" s="35">
        <f>Table6[[#This Row],[Quantity]]*Table6[[#This Row],[Case]]</f>
        <v>782</v>
      </c>
      <c r="S3512" s="35">
        <f>Table6[[#This Row],[Total Sales]]*Table6[[#This Row],[Cost]]</f>
        <v>1399.78</v>
      </c>
    </row>
    <row r="3513" spans="1:19" x14ac:dyDescent="0.3">
      <c r="A3513" s="54">
        <v>3601</v>
      </c>
      <c r="B3513" s="35" t="s">
        <v>7657</v>
      </c>
      <c r="C3513" s="35" t="s">
        <v>4623</v>
      </c>
      <c r="D3513" s="35" t="s">
        <v>117</v>
      </c>
      <c r="E3513" s="35" t="str">
        <f t="shared" si="162"/>
        <v>M/F</v>
      </c>
      <c r="F3513" s="35">
        <v>90</v>
      </c>
      <c r="G3513" s="35" t="s">
        <v>8330</v>
      </c>
      <c r="H3513" s="35" t="s">
        <v>8331</v>
      </c>
      <c r="I3513" s="35" t="s">
        <v>32</v>
      </c>
      <c r="J3513" s="48">
        <v>44115</v>
      </c>
      <c r="K3513" s="35">
        <v>5</v>
      </c>
      <c r="L3513" s="49" t="s">
        <v>45</v>
      </c>
      <c r="M3513" s="50" t="str">
        <f>VLOOKUP(Table6[[#This Row],[Product]],Table3[],2)</f>
        <v>Gigastuff</v>
      </c>
      <c r="N3513" s="50" t="str">
        <f t="shared" si="163"/>
        <v>Oct</v>
      </c>
      <c r="O3513" s="56">
        <f t="shared" si="164"/>
        <v>2020</v>
      </c>
      <c r="P3513" s="51">
        <f>VLOOKUP(Table6[[#This Row],[Product]],Table3[],3)</f>
        <v>1.89</v>
      </c>
      <c r="Q3513" s="35">
        <f>VLOOKUP(Table6[[#This Row],[Product]],Table3[],4)</f>
        <v>18</v>
      </c>
      <c r="R3513" s="35">
        <f>Table6[[#This Row],[Quantity]]*Table6[[#This Row],[Case]]</f>
        <v>90</v>
      </c>
      <c r="S3513" s="35">
        <f>Table6[[#This Row],[Total Sales]]*Table6[[#This Row],[Cost]]</f>
        <v>170.1</v>
      </c>
    </row>
    <row r="3514" spans="1:19" x14ac:dyDescent="0.3">
      <c r="A3514" s="54">
        <v>3602</v>
      </c>
      <c r="B3514" s="35" t="s">
        <v>6198</v>
      </c>
      <c r="C3514" s="35" t="s">
        <v>35</v>
      </c>
      <c r="D3514" s="35" t="s">
        <v>28</v>
      </c>
      <c r="E3514" s="35" t="str">
        <f t="shared" si="162"/>
        <v>M</v>
      </c>
      <c r="F3514" s="35">
        <v>60</v>
      </c>
      <c r="G3514" s="35" t="s">
        <v>8332</v>
      </c>
      <c r="H3514" s="35" t="s">
        <v>6675</v>
      </c>
      <c r="I3514" s="35" t="s">
        <v>32</v>
      </c>
      <c r="J3514" s="48" t="s">
        <v>13766</v>
      </c>
      <c r="K3514" s="35">
        <v>42</v>
      </c>
      <c r="L3514" s="49" t="s">
        <v>39</v>
      </c>
      <c r="M3514" s="50" t="str">
        <f>VLOOKUP(Table6[[#This Row],[Product]],Table3[],2)</f>
        <v>Ultrathing V1</v>
      </c>
      <c r="N3514" s="50" t="str">
        <f t="shared" si="163"/>
        <v>Jan</v>
      </c>
      <c r="O3514" s="56">
        <f t="shared" si="164"/>
        <v>2022</v>
      </c>
      <c r="P3514" s="51">
        <f>VLOOKUP(Table6[[#This Row],[Product]],Table3[],3)</f>
        <v>1.79</v>
      </c>
      <c r="Q3514" s="35">
        <f>VLOOKUP(Table6[[#This Row],[Product]],Table3[],4)</f>
        <v>17</v>
      </c>
      <c r="R3514" s="35">
        <f>Table6[[#This Row],[Quantity]]*Table6[[#This Row],[Case]]</f>
        <v>714</v>
      </c>
      <c r="S3514" s="35">
        <f>Table6[[#This Row],[Total Sales]]*Table6[[#This Row],[Cost]]</f>
        <v>1278.06</v>
      </c>
    </row>
    <row r="3515" spans="1:19" x14ac:dyDescent="0.3">
      <c r="A3515" s="54">
        <v>3603</v>
      </c>
      <c r="B3515" s="35" t="s">
        <v>2371</v>
      </c>
      <c r="C3515" s="35" t="s">
        <v>669</v>
      </c>
      <c r="D3515" s="35" t="s">
        <v>28</v>
      </c>
      <c r="E3515" s="35" t="str">
        <f t="shared" si="162"/>
        <v>M</v>
      </c>
      <c r="F3515" s="35">
        <v>60</v>
      </c>
      <c r="G3515" s="35" t="s">
        <v>8333</v>
      </c>
      <c r="H3515" s="35" t="s">
        <v>4851</v>
      </c>
      <c r="I3515" s="35" t="s">
        <v>2543</v>
      </c>
      <c r="J3515" s="48">
        <v>44781</v>
      </c>
      <c r="K3515" s="35">
        <v>80</v>
      </c>
      <c r="L3515" s="49" t="s">
        <v>33</v>
      </c>
      <c r="M3515" s="50" t="str">
        <f>VLOOKUP(Table6[[#This Row],[Product]],Table3[],2)</f>
        <v>Megawidget L</v>
      </c>
      <c r="N3515" s="50" t="str">
        <f t="shared" si="163"/>
        <v>Aug</v>
      </c>
      <c r="O3515" s="56">
        <f t="shared" si="164"/>
        <v>2022</v>
      </c>
      <c r="P3515" s="51">
        <f>VLOOKUP(Table6[[#This Row],[Product]],Table3[],3)</f>
        <v>1.79</v>
      </c>
      <c r="Q3515" s="35">
        <f>VLOOKUP(Table6[[#This Row],[Product]],Table3[],4)</f>
        <v>24</v>
      </c>
      <c r="R3515" s="35">
        <f>Table6[[#This Row],[Quantity]]*Table6[[#This Row],[Case]]</f>
        <v>1920</v>
      </c>
      <c r="S3515" s="35">
        <f>Table6[[#This Row],[Total Sales]]*Table6[[#This Row],[Cost]]</f>
        <v>3436.8</v>
      </c>
    </row>
    <row r="3516" spans="1:19" x14ac:dyDescent="0.3">
      <c r="A3516" s="54">
        <v>3604</v>
      </c>
      <c r="B3516" s="35" t="s">
        <v>232</v>
      </c>
      <c r="C3516" s="35" t="s">
        <v>6360</v>
      </c>
      <c r="D3516" s="35" t="s">
        <v>28</v>
      </c>
      <c r="E3516" s="35" t="str">
        <f t="shared" si="162"/>
        <v>M</v>
      </c>
      <c r="F3516" s="35">
        <v>90</v>
      </c>
      <c r="G3516" s="35" t="s">
        <v>8334</v>
      </c>
      <c r="H3516" s="35" t="s">
        <v>2341</v>
      </c>
      <c r="I3516" s="35" t="s">
        <v>2342</v>
      </c>
      <c r="J3516" s="48">
        <v>43834</v>
      </c>
      <c r="K3516" s="35">
        <v>4</v>
      </c>
      <c r="L3516" s="49" t="s">
        <v>159</v>
      </c>
      <c r="M3516" s="50" t="str">
        <f>VLOOKUP(Table6[[#This Row],[Product]],Table3[],2)</f>
        <v>Ultrathing V3</v>
      </c>
      <c r="N3516" s="50" t="str">
        <f t="shared" si="163"/>
        <v>Jan</v>
      </c>
      <c r="O3516" s="56">
        <f t="shared" si="164"/>
        <v>2020</v>
      </c>
      <c r="P3516" s="51">
        <f>VLOOKUP(Table6[[#This Row],[Product]],Table3[],3)</f>
        <v>3.39</v>
      </c>
      <c r="Q3516" s="35">
        <f>VLOOKUP(Table6[[#This Row],[Product]],Table3[],4)</f>
        <v>24</v>
      </c>
      <c r="R3516" s="35">
        <f>Table6[[#This Row],[Quantity]]*Table6[[#This Row],[Case]]</f>
        <v>96</v>
      </c>
      <c r="S3516" s="35">
        <f>Table6[[#This Row],[Total Sales]]*Table6[[#This Row],[Cost]]</f>
        <v>325.44</v>
      </c>
    </row>
    <row r="3517" spans="1:19" x14ac:dyDescent="0.3">
      <c r="A3517" s="54">
        <v>3605</v>
      </c>
      <c r="B3517" s="35" t="s">
        <v>4031</v>
      </c>
      <c r="C3517" s="35" t="s">
        <v>692</v>
      </c>
      <c r="D3517" s="35" t="s">
        <v>28</v>
      </c>
      <c r="E3517" s="35" t="str">
        <f t="shared" si="162"/>
        <v>M</v>
      </c>
      <c r="F3517" s="35">
        <v>30</v>
      </c>
      <c r="G3517" s="35" t="s">
        <v>8335</v>
      </c>
      <c r="H3517" s="35" t="s">
        <v>3424</v>
      </c>
      <c r="I3517" s="35" t="s">
        <v>32</v>
      </c>
      <c r="J3517" s="48" t="s">
        <v>13828</v>
      </c>
      <c r="K3517" s="35">
        <v>25</v>
      </c>
      <c r="L3517" s="49" t="s">
        <v>45</v>
      </c>
      <c r="M3517" s="50" t="str">
        <f>VLOOKUP(Table6[[#This Row],[Product]],Table3[],2)</f>
        <v>Gigastuff</v>
      </c>
      <c r="N3517" s="50" t="str">
        <f t="shared" si="163"/>
        <v>Jul</v>
      </c>
      <c r="O3517" s="56">
        <f t="shared" si="164"/>
        <v>2022</v>
      </c>
      <c r="P3517" s="51">
        <f>VLOOKUP(Table6[[#This Row],[Product]],Table3[],3)</f>
        <v>1.89</v>
      </c>
      <c r="Q3517" s="35">
        <f>VLOOKUP(Table6[[#This Row],[Product]],Table3[],4)</f>
        <v>18</v>
      </c>
      <c r="R3517" s="35">
        <f>Table6[[#This Row],[Quantity]]*Table6[[#This Row],[Case]]</f>
        <v>450</v>
      </c>
      <c r="S3517" s="35">
        <f>Table6[[#This Row],[Total Sales]]*Table6[[#This Row],[Cost]]</f>
        <v>850.5</v>
      </c>
    </row>
    <row r="3518" spans="1:19" x14ac:dyDescent="0.3">
      <c r="A3518" s="54">
        <v>3606</v>
      </c>
      <c r="B3518" s="35" t="s">
        <v>869</v>
      </c>
      <c r="C3518" s="35" t="s">
        <v>3803</v>
      </c>
      <c r="D3518" s="35" t="s">
        <v>28</v>
      </c>
      <c r="E3518" s="35" t="str">
        <f t="shared" si="162"/>
        <v>M</v>
      </c>
      <c r="F3518" s="35">
        <v>60</v>
      </c>
      <c r="G3518" s="35" t="s">
        <v>8336</v>
      </c>
      <c r="H3518" s="35" t="s">
        <v>917</v>
      </c>
      <c r="I3518" s="35" t="s">
        <v>32</v>
      </c>
      <c r="J3518" s="48">
        <v>44805</v>
      </c>
      <c r="K3518" s="35">
        <v>6</v>
      </c>
      <c r="L3518" s="49" t="s">
        <v>80</v>
      </c>
      <c r="M3518" s="50" t="str">
        <f>VLOOKUP(Table6[[#This Row],[Product]],Table3[],2)</f>
        <v>Ultrathing V2</v>
      </c>
      <c r="N3518" s="50" t="str">
        <f t="shared" si="163"/>
        <v>Sep</v>
      </c>
      <c r="O3518" s="56">
        <f t="shared" si="164"/>
        <v>2022</v>
      </c>
      <c r="P3518" s="51">
        <f>VLOOKUP(Table6[[#This Row],[Product]],Table3[],3)</f>
        <v>2.95</v>
      </c>
      <c r="Q3518" s="35">
        <f>VLOOKUP(Table6[[#This Row],[Product]],Table3[],4)</f>
        <v>20</v>
      </c>
      <c r="R3518" s="35">
        <f>Table6[[#This Row],[Quantity]]*Table6[[#This Row],[Case]]</f>
        <v>120</v>
      </c>
      <c r="S3518" s="35">
        <f>Table6[[#This Row],[Total Sales]]*Table6[[#This Row],[Cost]]</f>
        <v>354</v>
      </c>
    </row>
    <row r="3519" spans="1:19" x14ac:dyDescent="0.3">
      <c r="A3519" s="54">
        <v>3607</v>
      </c>
      <c r="B3519" s="35" t="s">
        <v>5567</v>
      </c>
      <c r="C3519" s="35" t="s">
        <v>5161</v>
      </c>
      <c r="D3519" s="35" t="s">
        <v>28</v>
      </c>
      <c r="E3519" s="35" t="str">
        <f t="shared" si="162"/>
        <v>M</v>
      </c>
      <c r="F3519" s="35">
        <v>30</v>
      </c>
      <c r="G3519" s="35" t="s">
        <v>8337</v>
      </c>
      <c r="H3519" s="35" t="s">
        <v>3882</v>
      </c>
      <c r="I3519" s="35" t="s">
        <v>38</v>
      </c>
      <c r="J3519" s="48" t="s">
        <v>14068</v>
      </c>
      <c r="K3519" s="35">
        <v>44</v>
      </c>
      <c r="L3519" s="49" t="s">
        <v>20</v>
      </c>
      <c r="M3519" s="50" t="str">
        <f>VLOOKUP(Table6[[#This Row],[Product]],Table3[],2)</f>
        <v>Hyperwotsit</v>
      </c>
      <c r="N3519" s="50" t="str">
        <f t="shared" si="163"/>
        <v>May</v>
      </c>
      <c r="O3519" s="56">
        <f t="shared" si="164"/>
        <v>2022</v>
      </c>
      <c r="P3519" s="51">
        <f>VLOOKUP(Table6[[#This Row],[Product]],Table3[],3)</f>
        <v>2.0099999999999998</v>
      </c>
      <c r="Q3519" s="35">
        <f>VLOOKUP(Table6[[#This Row],[Product]],Table3[],4)</f>
        <v>20</v>
      </c>
      <c r="R3519" s="35">
        <f>Table6[[#This Row],[Quantity]]*Table6[[#This Row],[Case]]</f>
        <v>880</v>
      </c>
      <c r="S3519" s="35">
        <f>Table6[[#This Row],[Total Sales]]*Table6[[#This Row],[Cost]]</f>
        <v>1768.7999999999997</v>
      </c>
    </row>
    <row r="3520" spans="1:19" x14ac:dyDescent="0.3">
      <c r="A3520" s="54">
        <v>3608</v>
      </c>
      <c r="B3520" s="35" t="s">
        <v>8338</v>
      </c>
      <c r="C3520" s="35" t="s">
        <v>8339</v>
      </c>
      <c r="D3520" s="35" t="s">
        <v>41</v>
      </c>
      <c r="E3520" s="35" t="str">
        <f t="shared" si="162"/>
        <v>F</v>
      </c>
      <c r="F3520" s="35">
        <v>60</v>
      </c>
      <c r="G3520" s="35" t="s">
        <v>8340</v>
      </c>
      <c r="H3520" s="35" t="s">
        <v>2212</v>
      </c>
      <c r="I3520" s="35" t="s">
        <v>32</v>
      </c>
      <c r="J3520" s="48" t="s">
        <v>14156</v>
      </c>
      <c r="K3520" s="35">
        <v>82</v>
      </c>
      <c r="L3520" s="49" t="s">
        <v>45</v>
      </c>
      <c r="M3520" s="50" t="str">
        <f>VLOOKUP(Table6[[#This Row],[Product]],Table3[],2)</f>
        <v>Gigastuff</v>
      </c>
      <c r="N3520" s="50" t="str">
        <f t="shared" si="163"/>
        <v>Sep</v>
      </c>
      <c r="O3520" s="56">
        <f t="shared" si="164"/>
        <v>2021</v>
      </c>
      <c r="P3520" s="51">
        <f>VLOOKUP(Table6[[#This Row],[Product]],Table3[],3)</f>
        <v>1.89</v>
      </c>
      <c r="Q3520" s="35">
        <f>VLOOKUP(Table6[[#This Row],[Product]],Table3[],4)</f>
        <v>18</v>
      </c>
      <c r="R3520" s="35">
        <f>Table6[[#This Row],[Quantity]]*Table6[[#This Row],[Case]]</f>
        <v>1476</v>
      </c>
      <c r="S3520" s="35">
        <f>Table6[[#This Row],[Total Sales]]*Table6[[#This Row],[Cost]]</f>
        <v>2789.64</v>
      </c>
    </row>
    <row r="3521" spans="1:19" x14ac:dyDescent="0.3">
      <c r="A3521" s="54">
        <v>3609</v>
      </c>
      <c r="B3521" s="35" t="s">
        <v>5975</v>
      </c>
      <c r="C3521" s="35" t="s">
        <v>5665</v>
      </c>
      <c r="D3521" s="35" t="s">
        <v>28</v>
      </c>
      <c r="E3521" s="35" t="str">
        <f t="shared" si="162"/>
        <v>M</v>
      </c>
      <c r="F3521" s="35">
        <v>90</v>
      </c>
      <c r="G3521" s="35" t="s">
        <v>8341</v>
      </c>
      <c r="H3521" s="35" t="s">
        <v>5643</v>
      </c>
      <c r="I3521" s="35" t="s">
        <v>886</v>
      </c>
      <c r="J3521" s="48" t="s">
        <v>14091</v>
      </c>
      <c r="K3521" s="35">
        <v>90</v>
      </c>
      <c r="L3521" s="49" t="s">
        <v>33</v>
      </c>
      <c r="M3521" s="50" t="str">
        <f>VLOOKUP(Table6[[#This Row],[Product]],Table3[],2)</f>
        <v>Megawidget L</v>
      </c>
      <c r="N3521" s="50" t="str">
        <f t="shared" si="163"/>
        <v>May</v>
      </c>
      <c r="O3521" s="56">
        <f t="shared" si="164"/>
        <v>2021</v>
      </c>
      <c r="P3521" s="51">
        <f>VLOOKUP(Table6[[#This Row],[Product]],Table3[],3)</f>
        <v>1.79</v>
      </c>
      <c r="Q3521" s="35">
        <f>VLOOKUP(Table6[[#This Row],[Product]],Table3[],4)</f>
        <v>24</v>
      </c>
      <c r="R3521" s="35">
        <f>Table6[[#This Row],[Quantity]]*Table6[[#This Row],[Case]]</f>
        <v>2160</v>
      </c>
      <c r="S3521" s="35">
        <f>Table6[[#This Row],[Total Sales]]*Table6[[#This Row],[Cost]]</f>
        <v>3866.4</v>
      </c>
    </row>
    <row r="3522" spans="1:19" x14ac:dyDescent="0.3">
      <c r="A3522" s="54">
        <v>3610</v>
      </c>
      <c r="B3522" s="35" t="s">
        <v>8008</v>
      </c>
      <c r="C3522" s="35" t="s">
        <v>111</v>
      </c>
      <c r="D3522" s="35" t="s">
        <v>28</v>
      </c>
      <c r="E3522" s="35" t="str">
        <f t="shared" si="162"/>
        <v>M</v>
      </c>
      <c r="F3522" s="35">
        <v>30</v>
      </c>
      <c r="G3522" s="35" t="s">
        <v>8342</v>
      </c>
      <c r="H3522" s="35" t="s">
        <v>7001</v>
      </c>
      <c r="I3522" s="35" t="s">
        <v>32</v>
      </c>
      <c r="J3522" s="48">
        <v>44747</v>
      </c>
      <c r="K3522" s="35">
        <v>51</v>
      </c>
      <c r="L3522" s="49" t="s">
        <v>54</v>
      </c>
      <c r="M3522" s="50" t="str">
        <f>VLOOKUP(Table6[[#This Row],[Product]],Table3[],2)</f>
        <v>Megawidget S</v>
      </c>
      <c r="N3522" s="50" t="str">
        <f t="shared" si="163"/>
        <v>Jul</v>
      </c>
      <c r="O3522" s="56">
        <f t="shared" si="164"/>
        <v>2022</v>
      </c>
      <c r="P3522" s="51">
        <f>VLOOKUP(Table6[[#This Row],[Product]],Table3[],3)</f>
        <v>0.69</v>
      </c>
      <c r="Q3522" s="35">
        <f>VLOOKUP(Table6[[#This Row],[Product]],Table3[],4)</f>
        <v>24</v>
      </c>
      <c r="R3522" s="35">
        <f>Table6[[#This Row],[Quantity]]*Table6[[#This Row],[Case]]</f>
        <v>1224</v>
      </c>
      <c r="S3522" s="35">
        <f>Table6[[#This Row],[Total Sales]]*Table6[[#This Row],[Cost]]</f>
        <v>844.56</v>
      </c>
    </row>
    <row r="3523" spans="1:19" x14ac:dyDescent="0.3">
      <c r="A3523" s="54">
        <v>3611</v>
      </c>
      <c r="B3523" s="35" t="s">
        <v>4438</v>
      </c>
      <c r="C3523" s="35" t="s">
        <v>4366</v>
      </c>
      <c r="D3523" s="35" t="s">
        <v>28</v>
      </c>
      <c r="E3523" s="35" t="str">
        <f t="shared" ref="E3523:E3586" si="165">IF(OR(D3523="Mrs", D3523="Miss", D3523="Ms"), "F", IF(OR(D3523="Mr"), "M", IF(OR(D3523="Dr", D3523="Prof", D3523="Rev"), "M/F", "")))</f>
        <v>M</v>
      </c>
      <c r="F3523" s="35">
        <v>30</v>
      </c>
      <c r="G3523" s="35" t="s">
        <v>8343</v>
      </c>
      <c r="H3523" s="35" t="s">
        <v>293</v>
      </c>
      <c r="I3523" s="35" t="s">
        <v>294</v>
      </c>
      <c r="J3523" s="48" t="s">
        <v>13821</v>
      </c>
      <c r="K3523" s="35">
        <v>98</v>
      </c>
      <c r="L3523" s="49" t="s">
        <v>39</v>
      </c>
      <c r="M3523" s="50" t="str">
        <f>VLOOKUP(Table6[[#This Row],[Product]],Table3[],2)</f>
        <v>Ultrathing V1</v>
      </c>
      <c r="N3523" s="50" t="str">
        <f t="shared" ref="N3523:N3586" si="166">TEXT(J3523,"mmm")</f>
        <v>Oct</v>
      </c>
      <c r="O3523" s="56">
        <f t="shared" ref="O3523:O3586" si="167">YEAR(J3523)</f>
        <v>2022</v>
      </c>
      <c r="P3523" s="51">
        <f>VLOOKUP(Table6[[#This Row],[Product]],Table3[],3)</f>
        <v>1.79</v>
      </c>
      <c r="Q3523" s="35">
        <f>VLOOKUP(Table6[[#This Row],[Product]],Table3[],4)</f>
        <v>17</v>
      </c>
      <c r="R3523" s="35">
        <f>Table6[[#This Row],[Quantity]]*Table6[[#This Row],[Case]]</f>
        <v>1666</v>
      </c>
      <c r="S3523" s="35">
        <f>Table6[[#This Row],[Total Sales]]*Table6[[#This Row],[Cost]]</f>
        <v>2982.14</v>
      </c>
    </row>
    <row r="3524" spans="1:19" x14ac:dyDescent="0.3">
      <c r="A3524" s="54">
        <v>3612</v>
      </c>
      <c r="B3524" s="35" t="s">
        <v>1769</v>
      </c>
      <c r="C3524" s="35" t="s">
        <v>2991</v>
      </c>
      <c r="D3524" s="35" t="s">
        <v>28</v>
      </c>
      <c r="E3524" s="35" t="str">
        <f t="shared" si="165"/>
        <v>M</v>
      </c>
      <c r="F3524" s="35">
        <v>90</v>
      </c>
      <c r="G3524" s="35" t="s">
        <v>8344</v>
      </c>
      <c r="H3524" s="35" t="s">
        <v>2265</v>
      </c>
      <c r="I3524" s="35" t="s">
        <v>1083</v>
      </c>
      <c r="J3524" s="48" t="s">
        <v>14060</v>
      </c>
      <c r="K3524" s="35">
        <v>93</v>
      </c>
      <c r="L3524" s="49" t="s">
        <v>20</v>
      </c>
      <c r="M3524" s="50" t="str">
        <f>VLOOKUP(Table6[[#This Row],[Product]],Table3[],2)</f>
        <v>Hyperwotsit</v>
      </c>
      <c r="N3524" s="50" t="str">
        <f t="shared" si="166"/>
        <v>Jun</v>
      </c>
      <c r="O3524" s="56">
        <f t="shared" si="167"/>
        <v>2021</v>
      </c>
      <c r="P3524" s="51">
        <f>VLOOKUP(Table6[[#This Row],[Product]],Table3[],3)</f>
        <v>2.0099999999999998</v>
      </c>
      <c r="Q3524" s="35">
        <f>VLOOKUP(Table6[[#This Row],[Product]],Table3[],4)</f>
        <v>20</v>
      </c>
      <c r="R3524" s="35">
        <f>Table6[[#This Row],[Quantity]]*Table6[[#This Row],[Case]]</f>
        <v>1860</v>
      </c>
      <c r="S3524" s="35">
        <f>Table6[[#This Row],[Total Sales]]*Table6[[#This Row],[Cost]]</f>
        <v>3738.5999999999995</v>
      </c>
    </row>
    <row r="3525" spans="1:19" x14ac:dyDescent="0.3">
      <c r="A3525" s="54">
        <v>3613</v>
      </c>
      <c r="B3525" s="35" t="s">
        <v>8345</v>
      </c>
      <c r="C3525" s="35" t="s">
        <v>3527</v>
      </c>
      <c r="D3525" s="35" t="s">
        <v>15</v>
      </c>
      <c r="E3525" s="35" t="str">
        <f t="shared" si="165"/>
        <v>F</v>
      </c>
      <c r="F3525" s="35">
        <v>60</v>
      </c>
      <c r="G3525" s="35" t="s">
        <v>8346</v>
      </c>
      <c r="H3525" s="35" t="s">
        <v>3224</v>
      </c>
      <c r="I3525" s="35" t="s">
        <v>2022</v>
      </c>
      <c r="J3525" s="48" t="s">
        <v>14187</v>
      </c>
      <c r="K3525" s="35">
        <v>22</v>
      </c>
      <c r="L3525" s="49" t="s">
        <v>45</v>
      </c>
      <c r="M3525" s="50" t="str">
        <f>VLOOKUP(Table6[[#This Row],[Product]],Table3[],2)</f>
        <v>Gigastuff</v>
      </c>
      <c r="N3525" s="50" t="str">
        <f t="shared" si="166"/>
        <v>May</v>
      </c>
      <c r="O3525" s="56">
        <f t="shared" si="167"/>
        <v>2021</v>
      </c>
      <c r="P3525" s="51">
        <f>VLOOKUP(Table6[[#This Row],[Product]],Table3[],3)</f>
        <v>1.89</v>
      </c>
      <c r="Q3525" s="35">
        <f>VLOOKUP(Table6[[#This Row],[Product]],Table3[],4)</f>
        <v>18</v>
      </c>
      <c r="R3525" s="35">
        <f>Table6[[#This Row],[Quantity]]*Table6[[#This Row],[Case]]</f>
        <v>396</v>
      </c>
      <c r="S3525" s="35">
        <f>Table6[[#This Row],[Total Sales]]*Table6[[#This Row],[Cost]]</f>
        <v>748.43999999999994</v>
      </c>
    </row>
    <row r="3526" spans="1:19" x14ac:dyDescent="0.3">
      <c r="A3526" s="54">
        <v>3614</v>
      </c>
      <c r="B3526" s="35" t="s">
        <v>4635</v>
      </c>
      <c r="C3526" s="35" t="s">
        <v>8347</v>
      </c>
      <c r="D3526" s="35" t="s">
        <v>15</v>
      </c>
      <c r="E3526" s="35" t="str">
        <f t="shared" si="165"/>
        <v>F</v>
      </c>
      <c r="F3526" s="35">
        <v>30</v>
      </c>
      <c r="G3526" s="35" t="s">
        <v>8348</v>
      </c>
      <c r="H3526" s="35" t="s">
        <v>2291</v>
      </c>
      <c r="I3526" s="35" t="s">
        <v>25</v>
      </c>
      <c r="J3526" s="48" t="s">
        <v>13712</v>
      </c>
      <c r="K3526" s="35">
        <v>56</v>
      </c>
      <c r="L3526" s="49" t="s">
        <v>20</v>
      </c>
      <c r="M3526" s="50" t="str">
        <f>VLOOKUP(Table6[[#This Row],[Product]],Table3[],2)</f>
        <v>Hyperwotsit</v>
      </c>
      <c r="N3526" s="50" t="str">
        <f t="shared" si="166"/>
        <v>Oct</v>
      </c>
      <c r="O3526" s="56">
        <f t="shared" si="167"/>
        <v>2021</v>
      </c>
      <c r="P3526" s="51">
        <f>VLOOKUP(Table6[[#This Row],[Product]],Table3[],3)</f>
        <v>2.0099999999999998</v>
      </c>
      <c r="Q3526" s="35">
        <f>VLOOKUP(Table6[[#This Row],[Product]],Table3[],4)</f>
        <v>20</v>
      </c>
      <c r="R3526" s="35">
        <f>Table6[[#This Row],[Quantity]]*Table6[[#This Row],[Case]]</f>
        <v>1120</v>
      </c>
      <c r="S3526" s="35">
        <f>Table6[[#This Row],[Total Sales]]*Table6[[#This Row],[Cost]]</f>
        <v>2251.1999999999998</v>
      </c>
    </row>
    <row r="3527" spans="1:19" x14ac:dyDescent="0.3">
      <c r="A3527" s="54">
        <v>3615</v>
      </c>
      <c r="B3527" s="35" t="s">
        <v>8349</v>
      </c>
      <c r="C3527" s="35" t="s">
        <v>4420</v>
      </c>
      <c r="D3527" s="35" t="s">
        <v>15</v>
      </c>
      <c r="E3527" s="35" t="str">
        <f t="shared" si="165"/>
        <v>F</v>
      </c>
      <c r="F3527" s="35">
        <v>90</v>
      </c>
      <c r="G3527" s="35" t="s">
        <v>8350</v>
      </c>
      <c r="H3527" s="35" t="s">
        <v>4517</v>
      </c>
      <c r="I3527" s="35" t="s">
        <v>173</v>
      </c>
      <c r="J3527" s="48" t="s">
        <v>13763</v>
      </c>
      <c r="K3527" s="35">
        <v>43</v>
      </c>
      <c r="L3527" s="49" t="s">
        <v>159</v>
      </c>
      <c r="M3527" s="50" t="str">
        <f>VLOOKUP(Table6[[#This Row],[Product]],Table3[],2)</f>
        <v>Ultrathing V3</v>
      </c>
      <c r="N3527" s="50" t="str">
        <f t="shared" si="166"/>
        <v>Jun</v>
      </c>
      <c r="O3527" s="56">
        <f t="shared" si="167"/>
        <v>2021</v>
      </c>
      <c r="P3527" s="51">
        <f>VLOOKUP(Table6[[#This Row],[Product]],Table3[],3)</f>
        <v>3.39</v>
      </c>
      <c r="Q3527" s="35">
        <f>VLOOKUP(Table6[[#This Row],[Product]],Table3[],4)</f>
        <v>24</v>
      </c>
      <c r="R3527" s="35">
        <f>Table6[[#This Row],[Quantity]]*Table6[[#This Row],[Case]]</f>
        <v>1032</v>
      </c>
      <c r="S3527" s="35">
        <f>Table6[[#This Row],[Total Sales]]*Table6[[#This Row],[Cost]]</f>
        <v>3498.48</v>
      </c>
    </row>
    <row r="3528" spans="1:19" x14ac:dyDescent="0.3">
      <c r="A3528" s="54">
        <v>3616</v>
      </c>
      <c r="B3528" s="35" t="s">
        <v>5364</v>
      </c>
      <c r="C3528" s="35" t="s">
        <v>7416</v>
      </c>
      <c r="D3528" s="35" t="s">
        <v>28</v>
      </c>
      <c r="E3528" s="35" t="str">
        <f t="shared" si="165"/>
        <v>M</v>
      </c>
      <c r="F3528" s="35">
        <v>30</v>
      </c>
      <c r="G3528" s="35" t="s">
        <v>8351</v>
      </c>
      <c r="H3528" s="35" t="s">
        <v>6787</v>
      </c>
      <c r="I3528" s="35" t="s">
        <v>1035</v>
      </c>
      <c r="J3528" s="48" t="s">
        <v>13642</v>
      </c>
      <c r="K3528" s="35">
        <v>2</v>
      </c>
      <c r="L3528" s="49" t="s">
        <v>39</v>
      </c>
      <c r="M3528" s="50" t="str">
        <f>VLOOKUP(Table6[[#This Row],[Product]],Table3[],2)</f>
        <v>Ultrathing V1</v>
      </c>
      <c r="N3528" s="50" t="str">
        <f t="shared" si="166"/>
        <v>May</v>
      </c>
      <c r="O3528" s="56">
        <f t="shared" si="167"/>
        <v>2020</v>
      </c>
      <c r="P3528" s="51">
        <f>VLOOKUP(Table6[[#This Row],[Product]],Table3[],3)</f>
        <v>1.79</v>
      </c>
      <c r="Q3528" s="35">
        <f>VLOOKUP(Table6[[#This Row],[Product]],Table3[],4)</f>
        <v>17</v>
      </c>
      <c r="R3528" s="35">
        <f>Table6[[#This Row],[Quantity]]*Table6[[#This Row],[Case]]</f>
        <v>34</v>
      </c>
      <c r="S3528" s="35">
        <f>Table6[[#This Row],[Total Sales]]*Table6[[#This Row],[Cost]]</f>
        <v>60.86</v>
      </c>
    </row>
    <row r="3529" spans="1:19" x14ac:dyDescent="0.3">
      <c r="A3529" s="54">
        <v>3617</v>
      </c>
      <c r="B3529" s="35" t="s">
        <v>2118</v>
      </c>
      <c r="C3529" s="35" t="s">
        <v>936</v>
      </c>
      <c r="D3529" s="35" t="s">
        <v>28</v>
      </c>
      <c r="E3529" s="35" t="str">
        <f t="shared" si="165"/>
        <v>M</v>
      </c>
      <c r="F3529" s="35">
        <v>90</v>
      </c>
      <c r="G3529" s="35" t="s">
        <v>8352</v>
      </c>
      <c r="H3529" s="35" t="s">
        <v>2418</v>
      </c>
      <c r="I3529" s="35" t="s">
        <v>32</v>
      </c>
      <c r="J3529" s="48">
        <v>43862</v>
      </c>
      <c r="K3529" s="35">
        <v>54</v>
      </c>
      <c r="L3529" s="49" t="s">
        <v>39</v>
      </c>
      <c r="M3529" s="50" t="str">
        <f>VLOOKUP(Table6[[#This Row],[Product]],Table3[],2)</f>
        <v>Ultrathing V1</v>
      </c>
      <c r="N3529" s="50" t="str">
        <f t="shared" si="166"/>
        <v>Feb</v>
      </c>
      <c r="O3529" s="56">
        <f t="shared" si="167"/>
        <v>2020</v>
      </c>
      <c r="P3529" s="51">
        <f>VLOOKUP(Table6[[#This Row],[Product]],Table3[],3)</f>
        <v>1.79</v>
      </c>
      <c r="Q3529" s="35">
        <f>VLOOKUP(Table6[[#This Row],[Product]],Table3[],4)</f>
        <v>17</v>
      </c>
      <c r="R3529" s="35">
        <f>Table6[[#This Row],[Quantity]]*Table6[[#This Row],[Case]]</f>
        <v>918</v>
      </c>
      <c r="S3529" s="35">
        <f>Table6[[#This Row],[Total Sales]]*Table6[[#This Row],[Cost]]</f>
        <v>1643.22</v>
      </c>
    </row>
    <row r="3530" spans="1:19" x14ac:dyDescent="0.3">
      <c r="A3530" s="54">
        <v>3618</v>
      </c>
      <c r="B3530" s="35" t="s">
        <v>3623</v>
      </c>
      <c r="C3530" s="35" t="s">
        <v>5797</v>
      </c>
      <c r="D3530" s="35" t="s">
        <v>28</v>
      </c>
      <c r="E3530" s="35" t="str">
        <f t="shared" si="165"/>
        <v>M</v>
      </c>
      <c r="F3530" s="35">
        <v>90</v>
      </c>
      <c r="G3530" s="35" t="s">
        <v>8354</v>
      </c>
      <c r="H3530" s="35" t="s">
        <v>5803</v>
      </c>
      <c r="I3530" s="35" t="s">
        <v>294</v>
      </c>
      <c r="J3530" s="48">
        <v>44659</v>
      </c>
      <c r="K3530" s="35">
        <v>90</v>
      </c>
      <c r="L3530" s="49" t="s">
        <v>80</v>
      </c>
      <c r="M3530" s="50" t="str">
        <f>VLOOKUP(Table6[[#This Row],[Product]],Table3[],2)</f>
        <v>Ultrathing V2</v>
      </c>
      <c r="N3530" s="50" t="str">
        <f t="shared" si="166"/>
        <v>Apr</v>
      </c>
      <c r="O3530" s="56">
        <f t="shared" si="167"/>
        <v>2022</v>
      </c>
      <c r="P3530" s="51">
        <f>VLOOKUP(Table6[[#This Row],[Product]],Table3[],3)</f>
        <v>2.95</v>
      </c>
      <c r="Q3530" s="35">
        <f>VLOOKUP(Table6[[#This Row],[Product]],Table3[],4)</f>
        <v>20</v>
      </c>
      <c r="R3530" s="35">
        <f>Table6[[#This Row],[Quantity]]*Table6[[#This Row],[Case]]</f>
        <v>1800</v>
      </c>
      <c r="S3530" s="35">
        <f>Table6[[#This Row],[Total Sales]]*Table6[[#This Row],[Cost]]</f>
        <v>5310</v>
      </c>
    </row>
    <row r="3531" spans="1:19" x14ac:dyDescent="0.3">
      <c r="A3531" s="54">
        <v>3620</v>
      </c>
      <c r="B3531" s="35" t="s">
        <v>3108</v>
      </c>
      <c r="C3531" s="35" t="s">
        <v>175</v>
      </c>
      <c r="D3531" s="35" t="s">
        <v>15</v>
      </c>
      <c r="E3531" s="35" t="str">
        <f t="shared" si="165"/>
        <v>F</v>
      </c>
      <c r="F3531" s="35">
        <v>90</v>
      </c>
      <c r="G3531" s="35" t="s">
        <v>8354</v>
      </c>
      <c r="H3531" s="35" t="s">
        <v>1022</v>
      </c>
      <c r="I3531" s="35" t="s">
        <v>164</v>
      </c>
      <c r="J3531" s="48" t="s">
        <v>14193</v>
      </c>
      <c r="K3531" s="35">
        <v>21</v>
      </c>
      <c r="L3531" s="49" t="s">
        <v>64</v>
      </c>
      <c r="M3531" s="50" t="str">
        <f>VLOOKUP(Table6[[#This Row],[Product]],Table3[],2)</f>
        <v>Ultrathing V4</v>
      </c>
      <c r="N3531" s="50" t="str">
        <f t="shared" si="166"/>
        <v>Mar</v>
      </c>
      <c r="O3531" s="56">
        <f t="shared" si="167"/>
        <v>2020</v>
      </c>
      <c r="P3531" s="51">
        <f>VLOOKUP(Table6[[#This Row],[Product]],Table3[],3)</f>
        <v>3.99</v>
      </c>
      <c r="Q3531" s="35">
        <f>VLOOKUP(Table6[[#This Row],[Product]],Table3[],4)</f>
        <v>24</v>
      </c>
      <c r="R3531" s="35">
        <f>Table6[[#This Row],[Quantity]]*Table6[[#This Row],[Case]]</f>
        <v>504</v>
      </c>
      <c r="S3531" s="35">
        <f>Table6[[#This Row],[Total Sales]]*Table6[[#This Row],[Cost]]</f>
        <v>2010.96</v>
      </c>
    </row>
    <row r="3532" spans="1:19" x14ac:dyDescent="0.3">
      <c r="A3532" s="54">
        <v>3621</v>
      </c>
      <c r="B3532" s="35" t="s">
        <v>8355</v>
      </c>
      <c r="C3532" s="35" t="s">
        <v>1215</v>
      </c>
      <c r="D3532" s="35" t="s">
        <v>51</v>
      </c>
      <c r="E3532" s="35" t="str">
        <f t="shared" si="165"/>
        <v>F</v>
      </c>
      <c r="F3532" s="35">
        <v>90</v>
      </c>
      <c r="G3532" s="35" t="s">
        <v>8354</v>
      </c>
      <c r="H3532" s="35" t="s">
        <v>8022</v>
      </c>
      <c r="I3532" s="35" t="s">
        <v>294</v>
      </c>
      <c r="J3532" s="48">
        <v>43897</v>
      </c>
      <c r="K3532" s="35">
        <v>42</v>
      </c>
      <c r="L3532" s="49" t="s">
        <v>54</v>
      </c>
      <c r="M3532" s="50" t="str">
        <f>VLOOKUP(Table6[[#This Row],[Product]],Table3[],2)</f>
        <v>Megawidget S</v>
      </c>
      <c r="N3532" s="50" t="str">
        <f t="shared" si="166"/>
        <v>Mar</v>
      </c>
      <c r="O3532" s="56">
        <f t="shared" si="167"/>
        <v>2020</v>
      </c>
      <c r="P3532" s="51">
        <f>VLOOKUP(Table6[[#This Row],[Product]],Table3[],3)</f>
        <v>0.69</v>
      </c>
      <c r="Q3532" s="35">
        <f>VLOOKUP(Table6[[#This Row],[Product]],Table3[],4)</f>
        <v>24</v>
      </c>
      <c r="R3532" s="35">
        <f>Table6[[#This Row],[Quantity]]*Table6[[#This Row],[Case]]</f>
        <v>1008</v>
      </c>
      <c r="S3532" s="35">
        <f>Table6[[#This Row],[Total Sales]]*Table6[[#This Row],[Cost]]</f>
        <v>695.52</v>
      </c>
    </row>
    <row r="3533" spans="1:19" x14ac:dyDescent="0.3">
      <c r="A3533" s="54">
        <v>3623</v>
      </c>
      <c r="B3533" s="35" t="s">
        <v>3726</v>
      </c>
      <c r="C3533" s="35" t="s">
        <v>915</v>
      </c>
      <c r="D3533" s="35" t="s">
        <v>15</v>
      </c>
      <c r="E3533" s="35" t="str">
        <f t="shared" si="165"/>
        <v>F</v>
      </c>
      <c r="F3533" s="35">
        <v>30</v>
      </c>
      <c r="G3533" s="35" t="s">
        <v>8362</v>
      </c>
      <c r="H3533" s="35" t="s">
        <v>3826</v>
      </c>
      <c r="I3533" s="35" t="s">
        <v>20</v>
      </c>
      <c r="J3533" s="48">
        <v>43900</v>
      </c>
      <c r="K3533" s="35">
        <v>78</v>
      </c>
      <c r="L3533" s="49" t="s">
        <v>80</v>
      </c>
      <c r="M3533" s="50" t="str">
        <f>VLOOKUP(Table6[[#This Row],[Product]],Table3[],2)</f>
        <v>Ultrathing V2</v>
      </c>
      <c r="N3533" s="50" t="str">
        <f t="shared" si="166"/>
        <v>Mar</v>
      </c>
      <c r="O3533" s="56">
        <f t="shared" si="167"/>
        <v>2020</v>
      </c>
      <c r="P3533" s="51">
        <f>VLOOKUP(Table6[[#This Row],[Product]],Table3[],3)</f>
        <v>2.95</v>
      </c>
      <c r="Q3533" s="35">
        <f>VLOOKUP(Table6[[#This Row],[Product]],Table3[],4)</f>
        <v>20</v>
      </c>
      <c r="R3533" s="35">
        <f>Table6[[#This Row],[Quantity]]*Table6[[#This Row],[Case]]</f>
        <v>1560</v>
      </c>
      <c r="S3533" s="35">
        <f>Table6[[#This Row],[Total Sales]]*Table6[[#This Row],[Cost]]</f>
        <v>4602</v>
      </c>
    </row>
    <row r="3534" spans="1:19" x14ac:dyDescent="0.3">
      <c r="A3534" s="54">
        <v>3624</v>
      </c>
      <c r="B3534" s="35" t="s">
        <v>2036</v>
      </c>
      <c r="C3534" s="35" t="s">
        <v>1891</v>
      </c>
      <c r="D3534" s="35" t="s">
        <v>15</v>
      </c>
      <c r="E3534" s="35" t="str">
        <f t="shared" si="165"/>
        <v>F</v>
      </c>
      <c r="F3534" s="35">
        <v>90</v>
      </c>
      <c r="G3534" s="35" t="s">
        <v>8363</v>
      </c>
      <c r="H3534" s="35" t="s">
        <v>1082</v>
      </c>
      <c r="I3534" s="35" t="s">
        <v>1083</v>
      </c>
      <c r="J3534" s="48" t="s">
        <v>14169</v>
      </c>
      <c r="K3534" s="35">
        <v>33</v>
      </c>
      <c r="L3534" s="49" t="s">
        <v>159</v>
      </c>
      <c r="M3534" s="50" t="str">
        <f>VLOOKUP(Table6[[#This Row],[Product]],Table3[],2)</f>
        <v>Ultrathing V3</v>
      </c>
      <c r="N3534" s="50" t="str">
        <f t="shared" si="166"/>
        <v>May</v>
      </c>
      <c r="O3534" s="56">
        <f t="shared" si="167"/>
        <v>2020</v>
      </c>
      <c r="P3534" s="51">
        <f>VLOOKUP(Table6[[#This Row],[Product]],Table3[],3)</f>
        <v>3.39</v>
      </c>
      <c r="Q3534" s="35">
        <f>VLOOKUP(Table6[[#This Row],[Product]],Table3[],4)</f>
        <v>24</v>
      </c>
      <c r="R3534" s="35">
        <f>Table6[[#This Row],[Quantity]]*Table6[[#This Row],[Case]]</f>
        <v>792</v>
      </c>
      <c r="S3534" s="35">
        <f>Table6[[#This Row],[Total Sales]]*Table6[[#This Row],[Cost]]</f>
        <v>2684.88</v>
      </c>
    </row>
    <row r="3535" spans="1:19" x14ac:dyDescent="0.3">
      <c r="A3535" s="54">
        <v>3625</v>
      </c>
      <c r="B3535" s="35" t="s">
        <v>2750</v>
      </c>
      <c r="C3535" s="35" t="s">
        <v>2399</v>
      </c>
      <c r="D3535" s="35" t="s">
        <v>28</v>
      </c>
      <c r="E3535" s="35" t="str">
        <f t="shared" si="165"/>
        <v>M</v>
      </c>
      <c r="F3535" s="35">
        <v>30</v>
      </c>
      <c r="G3535" s="35" t="s">
        <v>14350</v>
      </c>
      <c r="H3535" s="35" t="s">
        <v>641</v>
      </c>
      <c r="I3535" s="35" t="s">
        <v>294</v>
      </c>
      <c r="J3535" s="48" t="s">
        <v>14029</v>
      </c>
      <c r="K3535" s="35">
        <v>68</v>
      </c>
      <c r="L3535" s="49" t="s">
        <v>54</v>
      </c>
      <c r="M3535" s="50" t="str">
        <f>VLOOKUP(Table6[[#This Row],[Product]],Table3[],2)</f>
        <v>Megawidget S</v>
      </c>
      <c r="N3535" s="50" t="str">
        <f t="shared" si="166"/>
        <v>Jan</v>
      </c>
      <c r="O3535" s="56">
        <f t="shared" si="167"/>
        <v>2021</v>
      </c>
      <c r="P3535" s="51">
        <f>VLOOKUP(Table6[[#This Row],[Product]],Table3[],3)</f>
        <v>0.69</v>
      </c>
      <c r="Q3535" s="35">
        <f>VLOOKUP(Table6[[#This Row],[Product]],Table3[],4)</f>
        <v>24</v>
      </c>
      <c r="R3535" s="35">
        <f>Table6[[#This Row],[Quantity]]*Table6[[#This Row],[Case]]</f>
        <v>1632</v>
      </c>
      <c r="S3535" s="35">
        <f>Table6[[#This Row],[Total Sales]]*Table6[[#This Row],[Cost]]</f>
        <v>1126.08</v>
      </c>
    </row>
    <row r="3536" spans="1:19" x14ac:dyDescent="0.3">
      <c r="A3536" s="54">
        <v>3626</v>
      </c>
      <c r="B3536" s="35" t="s">
        <v>8365</v>
      </c>
      <c r="C3536" s="35" t="s">
        <v>4828</v>
      </c>
      <c r="D3536" s="35" t="s">
        <v>41</v>
      </c>
      <c r="E3536" s="35" t="str">
        <f t="shared" si="165"/>
        <v>F</v>
      </c>
      <c r="F3536" s="35">
        <v>90</v>
      </c>
      <c r="G3536" s="35" t="s">
        <v>14350</v>
      </c>
      <c r="H3536" s="35" t="s">
        <v>4729</v>
      </c>
      <c r="I3536" s="35" t="s">
        <v>32</v>
      </c>
      <c r="J3536" s="48" t="s">
        <v>13765</v>
      </c>
      <c r="K3536" s="35">
        <v>90</v>
      </c>
      <c r="L3536" s="49" t="s">
        <v>159</v>
      </c>
      <c r="M3536" s="50" t="str">
        <f>VLOOKUP(Table6[[#This Row],[Product]],Table3[],2)</f>
        <v>Ultrathing V3</v>
      </c>
      <c r="N3536" s="50" t="str">
        <f t="shared" si="166"/>
        <v>Apr</v>
      </c>
      <c r="O3536" s="56">
        <f t="shared" si="167"/>
        <v>2021</v>
      </c>
      <c r="P3536" s="51">
        <f>VLOOKUP(Table6[[#This Row],[Product]],Table3[],3)</f>
        <v>3.39</v>
      </c>
      <c r="Q3536" s="35">
        <f>VLOOKUP(Table6[[#This Row],[Product]],Table3[],4)</f>
        <v>24</v>
      </c>
      <c r="R3536" s="35">
        <f>Table6[[#This Row],[Quantity]]*Table6[[#This Row],[Case]]</f>
        <v>2160</v>
      </c>
      <c r="S3536" s="35">
        <f>Table6[[#This Row],[Total Sales]]*Table6[[#This Row],[Cost]]</f>
        <v>7322.4000000000005</v>
      </c>
    </row>
    <row r="3537" spans="1:19" x14ac:dyDescent="0.3">
      <c r="A3537" s="54">
        <v>3627</v>
      </c>
      <c r="B3537" s="35" t="s">
        <v>612</v>
      </c>
      <c r="C3537" s="35" t="s">
        <v>4635</v>
      </c>
      <c r="D3537" s="35" t="s">
        <v>28</v>
      </c>
      <c r="E3537" s="35" t="str">
        <f t="shared" si="165"/>
        <v>M</v>
      </c>
      <c r="F3537" s="35">
        <v>30</v>
      </c>
      <c r="G3537" s="35" t="s">
        <v>8366</v>
      </c>
      <c r="H3537" s="35" t="s">
        <v>634</v>
      </c>
      <c r="I3537" s="35" t="s">
        <v>32</v>
      </c>
      <c r="J3537" s="48" t="s">
        <v>13855</v>
      </c>
      <c r="K3537" s="35">
        <v>35</v>
      </c>
      <c r="L3537" s="49" t="s">
        <v>54</v>
      </c>
      <c r="M3537" s="50" t="str">
        <f>VLOOKUP(Table6[[#This Row],[Product]],Table3[],2)</f>
        <v>Megawidget S</v>
      </c>
      <c r="N3537" s="50" t="str">
        <f t="shared" si="166"/>
        <v>Dec</v>
      </c>
      <c r="O3537" s="56">
        <f t="shared" si="167"/>
        <v>2020</v>
      </c>
      <c r="P3537" s="51">
        <f>VLOOKUP(Table6[[#This Row],[Product]],Table3[],3)</f>
        <v>0.69</v>
      </c>
      <c r="Q3537" s="35">
        <f>VLOOKUP(Table6[[#This Row],[Product]],Table3[],4)</f>
        <v>24</v>
      </c>
      <c r="R3537" s="35">
        <f>Table6[[#This Row],[Quantity]]*Table6[[#This Row],[Case]]</f>
        <v>840</v>
      </c>
      <c r="S3537" s="35">
        <f>Table6[[#This Row],[Total Sales]]*Table6[[#This Row],[Cost]]</f>
        <v>579.59999999999991</v>
      </c>
    </row>
    <row r="3538" spans="1:19" x14ac:dyDescent="0.3">
      <c r="A3538" s="54">
        <v>3628</v>
      </c>
      <c r="B3538" s="35" t="s">
        <v>964</v>
      </c>
      <c r="C3538" s="35" t="s">
        <v>3369</v>
      </c>
      <c r="D3538" s="35" t="s">
        <v>28</v>
      </c>
      <c r="E3538" s="35" t="str">
        <f t="shared" si="165"/>
        <v>M</v>
      </c>
      <c r="F3538" s="35">
        <v>30</v>
      </c>
      <c r="G3538" s="35" t="s">
        <v>8367</v>
      </c>
      <c r="H3538" s="35" t="s">
        <v>7898</v>
      </c>
      <c r="I3538" s="35" t="s">
        <v>425</v>
      </c>
      <c r="J3538" s="48">
        <v>43895</v>
      </c>
      <c r="K3538" s="35">
        <v>33</v>
      </c>
      <c r="L3538" s="49" t="s">
        <v>101</v>
      </c>
      <c r="M3538" s="50" t="str">
        <f>VLOOKUP(Table6[[#This Row],[Product]],Table3[],2)</f>
        <v>Superwossname</v>
      </c>
      <c r="N3538" s="50" t="str">
        <f t="shared" si="166"/>
        <v>Mar</v>
      </c>
      <c r="O3538" s="56">
        <f t="shared" si="167"/>
        <v>2020</v>
      </c>
      <c r="P3538" s="51">
        <f>VLOOKUP(Table6[[#This Row],[Product]],Table3[],3)</f>
        <v>3.49</v>
      </c>
      <c r="Q3538" s="35">
        <f>VLOOKUP(Table6[[#This Row],[Product]],Table3[],4)</f>
        <v>20</v>
      </c>
      <c r="R3538" s="35">
        <f>Table6[[#This Row],[Quantity]]*Table6[[#This Row],[Case]]</f>
        <v>660</v>
      </c>
      <c r="S3538" s="35">
        <f>Table6[[#This Row],[Total Sales]]*Table6[[#This Row],[Cost]]</f>
        <v>2303.4</v>
      </c>
    </row>
    <row r="3539" spans="1:19" x14ac:dyDescent="0.3">
      <c r="A3539" s="54">
        <v>3629</v>
      </c>
      <c r="B3539" s="35" t="s">
        <v>3886</v>
      </c>
      <c r="C3539" s="35" t="s">
        <v>4396</v>
      </c>
      <c r="D3539" s="35" t="s">
        <v>51</v>
      </c>
      <c r="E3539" s="35" t="str">
        <f t="shared" si="165"/>
        <v>F</v>
      </c>
      <c r="F3539" s="35">
        <v>60</v>
      </c>
      <c r="G3539" s="35" t="s">
        <v>8368</v>
      </c>
      <c r="H3539" s="35" t="s">
        <v>4030</v>
      </c>
      <c r="I3539" s="35" t="s">
        <v>32</v>
      </c>
      <c r="J3539" s="48">
        <v>44017</v>
      </c>
      <c r="K3539" s="35">
        <v>54</v>
      </c>
      <c r="L3539" s="49" t="s">
        <v>45</v>
      </c>
      <c r="M3539" s="50" t="str">
        <f>VLOOKUP(Table6[[#This Row],[Product]],Table3[],2)</f>
        <v>Gigastuff</v>
      </c>
      <c r="N3539" s="50" t="str">
        <f t="shared" si="166"/>
        <v>Jul</v>
      </c>
      <c r="O3539" s="56">
        <f t="shared" si="167"/>
        <v>2020</v>
      </c>
      <c r="P3539" s="51">
        <f>VLOOKUP(Table6[[#This Row],[Product]],Table3[],3)</f>
        <v>1.89</v>
      </c>
      <c r="Q3539" s="35">
        <f>VLOOKUP(Table6[[#This Row],[Product]],Table3[],4)</f>
        <v>18</v>
      </c>
      <c r="R3539" s="35">
        <f>Table6[[#This Row],[Quantity]]*Table6[[#This Row],[Case]]</f>
        <v>972</v>
      </c>
      <c r="S3539" s="35">
        <f>Table6[[#This Row],[Total Sales]]*Table6[[#This Row],[Cost]]</f>
        <v>1837.08</v>
      </c>
    </row>
    <row r="3540" spans="1:19" x14ac:dyDescent="0.3">
      <c r="A3540" s="54">
        <v>3630</v>
      </c>
      <c r="B3540" s="35" t="s">
        <v>8369</v>
      </c>
      <c r="C3540" s="35" t="s">
        <v>4797</v>
      </c>
      <c r="D3540" s="35" t="s">
        <v>41</v>
      </c>
      <c r="E3540" s="35" t="str">
        <f t="shared" si="165"/>
        <v>F</v>
      </c>
      <c r="F3540" s="35">
        <v>90</v>
      </c>
      <c r="G3540" s="35" t="s">
        <v>8370</v>
      </c>
      <c r="H3540" s="35" t="s">
        <v>574</v>
      </c>
      <c r="I3540" s="35" t="s">
        <v>575</v>
      </c>
      <c r="J3540" s="48" t="s">
        <v>14248</v>
      </c>
      <c r="K3540" s="35">
        <v>15</v>
      </c>
      <c r="L3540" s="49" t="s">
        <v>80</v>
      </c>
      <c r="M3540" s="50" t="str">
        <f>VLOOKUP(Table6[[#This Row],[Product]],Table3[],2)</f>
        <v>Ultrathing V2</v>
      </c>
      <c r="N3540" s="50" t="str">
        <f t="shared" si="166"/>
        <v>Mar</v>
      </c>
      <c r="O3540" s="56">
        <f t="shared" si="167"/>
        <v>2020</v>
      </c>
      <c r="P3540" s="51">
        <f>VLOOKUP(Table6[[#This Row],[Product]],Table3[],3)</f>
        <v>2.95</v>
      </c>
      <c r="Q3540" s="35">
        <f>VLOOKUP(Table6[[#This Row],[Product]],Table3[],4)</f>
        <v>20</v>
      </c>
      <c r="R3540" s="35">
        <f>Table6[[#This Row],[Quantity]]*Table6[[#This Row],[Case]]</f>
        <v>300</v>
      </c>
      <c r="S3540" s="35">
        <f>Table6[[#This Row],[Total Sales]]*Table6[[#This Row],[Cost]]</f>
        <v>885</v>
      </c>
    </row>
    <row r="3541" spans="1:19" x14ac:dyDescent="0.3">
      <c r="A3541" s="54">
        <v>3631</v>
      </c>
      <c r="B3541" s="35" t="s">
        <v>8371</v>
      </c>
      <c r="C3541" s="35" t="s">
        <v>2431</v>
      </c>
      <c r="D3541" s="35" t="s">
        <v>51</v>
      </c>
      <c r="E3541" s="35" t="str">
        <f t="shared" si="165"/>
        <v>F</v>
      </c>
      <c r="F3541" s="35">
        <v>30</v>
      </c>
      <c r="G3541" s="35" t="s">
        <v>8372</v>
      </c>
      <c r="H3541" s="35" t="s">
        <v>603</v>
      </c>
      <c r="I3541" s="35" t="s">
        <v>187</v>
      </c>
      <c r="J3541" s="48" t="s">
        <v>13863</v>
      </c>
      <c r="K3541" s="35">
        <v>53</v>
      </c>
      <c r="L3541" s="49" t="s">
        <v>159</v>
      </c>
      <c r="M3541" s="50" t="str">
        <f>VLOOKUP(Table6[[#This Row],[Product]],Table3[],2)</f>
        <v>Ultrathing V3</v>
      </c>
      <c r="N3541" s="50" t="str">
        <f t="shared" si="166"/>
        <v>Jul</v>
      </c>
      <c r="O3541" s="56">
        <f t="shared" si="167"/>
        <v>2022</v>
      </c>
      <c r="P3541" s="51">
        <f>VLOOKUP(Table6[[#This Row],[Product]],Table3[],3)</f>
        <v>3.39</v>
      </c>
      <c r="Q3541" s="35">
        <f>VLOOKUP(Table6[[#This Row],[Product]],Table3[],4)</f>
        <v>24</v>
      </c>
      <c r="R3541" s="35">
        <f>Table6[[#This Row],[Quantity]]*Table6[[#This Row],[Case]]</f>
        <v>1272</v>
      </c>
      <c r="S3541" s="35">
        <f>Table6[[#This Row],[Total Sales]]*Table6[[#This Row],[Cost]]</f>
        <v>4312.08</v>
      </c>
    </row>
    <row r="3542" spans="1:19" x14ac:dyDescent="0.3">
      <c r="A3542" s="54">
        <v>3632</v>
      </c>
      <c r="B3542" s="35" t="s">
        <v>5916</v>
      </c>
      <c r="C3542" s="35" t="s">
        <v>949</v>
      </c>
      <c r="D3542" s="35" t="s">
        <v>28</v>
      </c>
      <c r="E3542" s="35" t="str">
        <f t="shared" si="165"/>
        <v>M</v>
      </c>
      <c r="F3542" s="35">
        <v>90</v>
      </c>
      <c r="G3542" s="35" t="s">
        <v>8373</v>
      </c>
      <c r="H3542" s="35" t="s">
        <v>6080</v>
      </c>
      <c r="I3542" s="35" t="s">
        <v>32</v>
      </c>
      <c r="J3542" s="48">
        <v>44170</v>
      </c>
      <c r="K3542" s="35">
        <v>34</v>
      </c>
      <c r="L3542" s="49" t="s">
        <v>20</v>
      </c>
      <c r="M3542" s="50" t="str">
        <f>VLOOKUP(Table6[[#This Row],[Product]],Table3[],2)</f>
        <v>Hyperwotsit</v>
      </c>
      <c r="N3542" s="50" t="str">
        <f t="shared" si="166"/>
        <v>Dec</v>
      </c>
      <c r="O3542" s="56">
        <f t="shared" si="167"/>
        <v>2020</v>
      </c>
      <c r="P3542" s="51">
        <f>VLOOKUP(Table6[[#This Row],[Product]],Table3[],3)</f>
        <v>2.0099999999999998</v>
      </c>
      <c r="Q3542" s="35">
        <f>VLOOKUP(Table6[[#This Row],[Product]],Table3[],4)</f>
        <v>20</v>
      </c>
      <c r="R3542" s="35">
        <f>Table6[[#This Row],[Quantity]]*Table6[[#This Row],[Case]]</f>
        <v>680</v>
      </c>
      <c r="S3542" s="35">
        <f>Table6[[#This Row],[Total Sales]]*Table6[[#This Row],[Cost]]</f>
        <v>1366.8</v>
      </c>
    </row>
    <row r="3543" spans="1:19" x14ac:dyDescent="0.3">
      <c r="A3543" s="54">
        <v>3633</v>
      </c>
      <c r="B3543" s="35" t="s">
        <v>5878</v>
      </c>
      <c r="C3543" s="35" t="s">
        <v>2378</v>
      </c>
      <c r="D3543" s="35" t="s">
        <v>28</v>
      </c>
      <c r="E3543" s="35" t="str">
        <f t="shared" si="165"/>
        <v>M</v>
      </c>
      <c r="F3543" s="35">
        <v>90</v>
      </c>
      <c r="G3543" s="35" t="s">
        <v>8374</v>
      </c>
      <c r="H3543" s="35" t="s">
        <v>6714</v>
      </c>
      <c r="I3543" s="35" t="s">
        <v>129</v>
      </c>
      <c r="J3543" s="48" t="s">
        <v>13959</v>
      </c>
      <c r="K3543" s="35">
        <v>61</v>
      </c>
      <c r="L3543" s="49" t="s">
        <v>159</v>
      </c>
      <c r="M3543" s="50" t="str">
        <f>VLOOKUP(Table6[[#This Row],[Product]],Table3[],2)</f>
        <v>Ultrathing V3</v>
      </c>
      <c r="N3543" s="50" t="str">
        <f t="shared" si="166"/>
        <v>Jun</v>
      </c>
      <c r="O3543" s="56">
        <f t="shared" si="167"/>
        <v>2022</v>
      </c>
      <c r="P3543" s="51">
        <f>VLOOKUP(Table6[[#This Row],[Product]],Table3[],3)</f>
        <v>3.39</v>
      </c>
      <c r="Q3543" s="35">
        <f>VLOOKUP(Table6[[#This Row],[Product]],Table3[],4)</f>
        <v>24</v>
      </c>
      <c r="R3543" s="35">
        <f>Table6[[#This Row],[Quantity]]*Table6[[#This Row],[Case]]</f>
        <v>1464</v>
      </c>
      <c r="S3543" s="35">
        <f>Table6[[#This Row],[Total Sales]]*Table6[[#This Row],[Cost]]</f>
        <v>4962.96</v>
      </c>
    </row>
    <row r="3544" spans="1:19" x14ac:dyDescent="0.3">
      <c r="A3544" s="54">
        <v>3634</v>
      </c>
      <c r="B3544" s="35" t="s">
        <v>6557</v>
      </c>
      <c r="C3544" s="35" t="s">
        <v>6663</v>
      </c>
      <c r="D3544" s="35" t="s">
        <v>28</v>
      </c>
      <c r="E3544" s="35" t="str">
        <f t="shared" si="165"/>
        <v>M</v>
      </c>
      <c r="F3544" s="35">
        <v>90</v>
      </c>
      <c r="G3544" s="35" t="s">
        <v>8375</v>
      </c>
      <c r="H3544" s="35" t="s">
        <v>3206</v>
      </c>
      <c r="I3544" s="35" t="s">
        <v>1199</v>
      </c>
      <c r="J3544" s="48">
        <v>44349</v>
      </c>
      <c r="K3544" s="35">
        <v>92</v>
      </c>
      <c r="L3544" s="49" t="s">
        <v>64</v>
      </c>
      <c r="M3544" s="50" t="str">
        <f>VLOOKUP(Table6[[#This Row],[Product]],Table3[],2)</f>
        <v>Ultrathing V4</v>
      </c>
      <c r="N3544" s="50" t="str">
        <f t="shared" si="166"/>
        <v>Jun</v>
      </c>
      <c r="O3544" s="56">
        <f t="shared" si="167"/>
        <v>2021</v>
      </c>
      <c r="P3544" s="51">
        <f>VLOOKUP(Table6[[#This Row],[Product]],Table3[],3)</f>
        <v>3.99</v>
      </c>
      <c r="Q3544" s="35">
        <f>VLOOKUP(Table6[[#This Row],[Product]],Table3[],4)</f>
        <v>24</v>
      </c>
      <c r="R3544" s="35">
        <f>Table6[[#This Row],[Quantity]]*Table6[[#This Row],[Case]]</f>
        <v>2208</v>
      </c>
      <c r="S3544" s="35">
        <f>Table6[[#This Row],[Total Sales]]*Table6[[#This Row],[Cost]]</f>
        <v>8809.92</v>
      </c>
    </row>
    <row r="3545" spans="1:19" x14ac:dyDescent="0.3">
      <c r="A3545" s="54">
        <v>3635</v>
      </c>
      <c r="B3545" s="35" t="s">
        <v>8376</v>
      </c>
      <c r="C3545" s="35" t="s">
        <v>8377</v>
      </c>
      <c r="D3545" s="35" t="s">
        <v>51</v>
      </c>
      <c r="E3545" s="35" t="str">
        <f t="shared" si="165"/>
        <v>F</v>
      </c>
      <c r="F3545" s="35">
        <v>60</v>
      </c>
      <c r="G3545" s="35" t="s">
        <v>8378</v>
      </c>
      <c r="H3545" s="35" t="s">
        <v>908</v>
      </c>
      <c r="I3545" s="35" t="s">
        <v>575</v>
      </c>
      <c r="J3545" s="48">
        <v>44045</v>
      </c>
      <c r="K3545" s="35">
        <v>51</v>
      </c>
      <c r="L3545" s="49" t="s">
        <v>64</v>
      </c>
      <c r="M3545" s="50" t="str">
        <f>VLOOKUP(Table6[[#This Row],[Product]],Table3[],2)</f>
        <v>Ultrathing V4</v>
      </c>
      <c r="N3545" s="50" t="str">
        <f t="shared" si="166"/>
        <v>Aug</v>
      </c>
      <c r="O3545" s="56">
        <f t="shared" si="167"/>
        <v>2020</v>
      </c>
      <c r="P3545" s="51">
        <f>VLOOKUP(Table6[[#This Row],[Product]],Table3[],3)</f>
        <v>3.99</v>
      </c>
      <c r="Q3545" s="35">
        <f>VLOOKUP(Table6[[#This Row],[Product]],Table3[],4)</f>
        <v>24</v>
      </c>
      <c r="R3545" s="35">
        <f>Table6[[#This Row],[Quantity]]*Table6[[#This Row],[Case]]</f>
        <v>1224</v>
      </c>
      <c r="S3545" s="35">
        <f>Table6[[#This Row],[Total Sales]]*Table6[[#This Row],[Cost]]</f>
        <v>4883.76</v>
      </c>
    </row>
    <row r="3546" spans="1:19" x14ac:dyDescent="0.3">
      <c r="A3546" s="54">
        <v>3636</v>
      </c>
      <c r="B3546" s="35" t="s">
        <v>8379</v>
      </c>
      <c r="C3546" s="35" t="s">
        <v>770</v>
      </c>
      <c r="D3546" s="35" t="s">
        <v>15</v>
      </c>
      <c r="E3546" s="35" t="str">
        <f t="shared" si="165"/>
        <v>F</v>
      </c>
      <c r="F3546" s="35">
        <v>90</v>
      </c>
      <c r="G3546" s="35" t="s">
        <v>8380</v>
      </c>
      <c r="H3546" s="35" t="s">
        <v>172</v>
      </c>
      <c r="I3546" s="35" t="s">
        <v>173</v>
      </c>
      <c r="J3546" s="48">
        <v>44596</v>
      </c>
      <c r="K3546" s="35">
        <v>16</v>
      </c>
      <c r="L3546" s="49" t="s">
        <v>20</v>
      </c>
      <c r="M3546" s="50" t="str">
        <f>VLOOKUP(Table6[[#This Row],[Product]],Table3[],2)</f>
        <v>Hyperwotsit</v>
      </c>
      <c r="N3546" s="50" t="str">
        <f t="shared" si="166"/>
        <v>Feb</v>
      </c>
      <c r="O3546" s="56">
        <f t="shared" si="167"/>
        <v>2022</v>
      </c>
      <c r="P3546" s="51">
        <f>VLOOKUP(Table6[[#This Row],[Product]],Table3[],3)</f>
        <v>2.0099999999999998</v>
      </c>
      <c r="Q3546" s="35">
        <f>VLOOKUP(Table6[[#This Row],[Product]],Table3[],4)</f>
        <v>20</v>
      </c>
      <c r="R3546" s="35">
        <f>Table6[[#This Row],[Quantity]]*Table6[[#This Row],[Case]]</f>
        <v>320</v>
      </c>
      <c r="S3546" s="35">
        <f>Table6[[#This Row],[Total Sales]]*Table6[[#This Row],[Cost]]</f>
        <v>643.19999999999993</v>
      </c>
    </row>
    <row r="3547" spans="1:19" x14ac:dyDescent="0.3">
      <c r="A3547" s="54">
        <v>3637</v>
      </c>
      <c r="B3547" s="35" t="s">
        <v>6717</v>
      </c>
      <c r="C3547" s="35" t="s">
        <v>4306</v>
      </c>
      <c r="D3547" s="35" t="s">
        <v>51</v>
      </c>
      <c r="E3547" s="35" t="str">
        <f t="shared" si="165"/>
        <v>F</v>
      </c>
      <c r="F3547" s="35">
        <v>90</v>
      </c>
      <c r="G3547" s="35" t="s">
        <v>8381</v>
      </c>
      <c r="H3547" s="35" t="s">
        <v>4924</v>
      </c>
      <c r="I3547" s="35" t="s">
        <v>32</v>
      </c>
      <c r="J3547" s="48" t="s">
        <v>14002</v>
      </c>
      <c r="K3547" s="35">
        <v>10</v>
      </c>
      <c r="L3547" s="49" t="s">
        <v>39</v>
      </c>
      <c r="M3547" s="50" t="str">
        <f>VLOOKUP(Table6[[#This Row],[Product]],Table3[],2)</f>
        <v>Ultrathing V1</v>
      </c>
      <c r="N3547" s="50" t="str">
        <f t="shared" si="166"/>
        <v>Oct</v>
      </c>
      <c r="O3547" s="56">
        <f t="shared" si="167"/>
        <v>2020</v>
      </c>
      <c r="P3547" s="51">
        <f>VLOOKUP(Table6[[#This Row],[Product]],Table3[],3)</f>
        <v>1.79</v>
      </c>
      <c r="Q3547" s="35">
        <f>VLOOKUP(Table6[[#This Row],[Product]],Table3[],4)</f>
        <v>17</v>
      </c>
      <c r="R3547" s="35">
        <f>Table6[[#This Row],[Quantity]]*Table6[[#This Row],[Case]]</f>
        <v>170</v>
      </c>
      <c r="S3547" s="35">
        <f>Table6[[#This Row],[Total Sales]]*Table6[[#This Row],[Cost]]</f>
        <v>304.3</v>
      </c>
    </row>
    <row r="3548" spans="1:19" x14ac:dyDescent="0.3">
      <c r="A3548" s="54">
        <v>3638</v>
      </c>
      <c r="B3548" s="35" t="s">
        <v>2922</v>
      </c>
      <c r="C3548" s="35" t="s">
        <v>858</v>
      </c>
      <c r="D3548" s="35" t="s">
        <v>15</v>
      </c>
      <c r="E3548" s="35" t="str">
        <f t="shared" si="165"/>
        <v>F</v>
      </c>
      <c r="F3548" s="35">
        <v>60</v>
      </c>
      <c r="G3548" s="35" t="s">
        <v>8382</v>
      </c>
      <c r="H3548" s="35" t="s">
        <v>244</v>
      </c>
      <c r="I3548" s="35" t="s">
        <v>240</v>
      </c>
      <c r="J3548" s="48">
        <v>44016</v>
      </c>
      <c r="K3548" s="35">
        <v>51</v>
      </c>
      <c r="L3548" s="49" t="s">
        <v>33</v>
      </c>
      <c r="M3548" s="50" t="str">
        <f>VLOOKUP(Table6[[#This Row],[Product]],Table3[],2)</f>
        <v>Megawidget L</v>
      </c>
      <c r="N3548" s="50" t="str">
        <f t="shared" si="166"/>
        <v>Jul</v>
      </c>
      <c r="O3548" s="56">
        <f t="shared" si="167"/>
        <v>2020</v>
      </c>
      <c r="P3548" s="51">
        <f>VLOOKUP(Table6[[#This Row],[Product]],Table3[],3)</f>
        <v>1.79</v>
      </c>
      <c r="Q3548" s="35">
        <f>VLOOKUP(Table6[[#This Row],[Product]],Table3[],4)</f>
        <v>24</v>
      </c>
      <c r="R3548" s="35">
        <f>Table6[[#This Row],[Quantity]]*Table6[[#This Row],[Case]]</f>
        <v>1224</v>
      </c>
      <c r="S3548" s="35">
        <f>Table6[[#This Row],[Total Sales]]*Table6[[#This Row],[Cost]]</f>
        <v>2190.96</v>
      </c>
    </row>
    <row r="3549" spans="1:19" x14ac:dyDescent="0.3">
      <c r="A3549" s="54">
        <v>3639</v>
      </c>
      <c r="B3549" s="35" t="s">
        <v>2164</v>
      </c>
      <c r="C3549" s="35" t="s">
        <v>3435</v>
      </c>
      <c r="D3549" s="35" t="s">
        <v>51</v>
      </c>
      <c r="E3549" s="35" t="str">
        <f t="shared" si="165"/>
        <v>F</v>
      </c>
      <c r="F3549" s="35">
        <v>90</v>
      </c>
      <c r="G3549" s="35" t="s">
        <v>8383</v>
      </c>
      <c r="H3549" s="35" t="s">
        <v>7598</v>
      </c>
      <c r="I3549" s="35" t="s">
        <v>187</v>
      </c>
      <c r="J3549" s="48" t="s">
        <v>13785</v>
      </c>
      <c r="K3549" s="35">
        <v>85</v>
      </c>
      <c r="L3549" s="49" t="s">
        <v>70</v>
      </c>
      <c r="M3549" s="50" t="str">
        <f>VLOOKUP(Table6[[#This Row],[Product]],Table3[],2)</f>
        <v>Megawidget M</v>
      </c>
      <c r="N3549" s="50" t="str">
        <f t="shared" si="166"/>
        <v>Feb</v>
      </c>
      <c r="O3549" s="56">
        <f t="shared" si="167"/>
        <v>2020</v>
      </c>
      <c r="P3549" s="51">
        <f>VLOOKUP(Table6[[#This Row],[Product]],Table3[],3)</f>
        <v>1.29</v>
      </c>
      <c r="Q3549" s="35">
        <f>VLOOKUP(Table6[[#This Row],[Product]],Table3[],4)</f>
        <v>24</v>
      </c>
      <c r="R3549" s="35">
        <f>Table6[[#This Row],[Quantity]]*Table6[[#This Row],[Case]]</f>
        <v>2040</v>
      </c>
      <c r="S3549" s="35">
        <f>Table6[[#This Row],[Total Sales]]*Table6[[#This Row],[Cost]]</f>
        <v>2631.6</v>
      </c>
    </row>
    <row r="3550" spans="1:19" x14ac:dyDescent="0.3">
      <c r="A3550" s="54">
        <v>3641</v>
      </c>
      <c r="B3550" s="35" t="s">
        <v>3805</v>
      </c>
      <c r="C3550" s="35" t="s">
        <v>1212</v>
      </c>
      <c r="D3550" s="35" t="s">
        <v>28</v>
      </c>
      <c r="E3550" s="35" t="str">
        <f t="shared" si="165"/>
        <v>M</v>
      </c>
      <c r="F3550" s="35">
        <v>60</v>
      </c>
      <c r="G3550" s="35" t="s">
        <v>8383</v>
      </c>
      <c r="H3550" s="35" t="s">
        <v>957</v>
      </c>
      <c r="I3550" s="35" t="s">
        <v>95</v>
      </c>
      <c r="J3550" s="48" t="s">
        <v>14201</v>
      </c>
      <c r="K3550" s="35">
        <v>57</v>
      </c>
      <c r="L3550" s="49" t="s">
        <v>80</v>
      </c>
      <c r="M3550" s="50" t="str">
        <f>VLOOKUP(Table6[[#This Row],[Product]],Table3[],2)</f>
        <v>Ultrathing V2</v>
      </c>
      <c r="N3550" s="50" t="str">
        <f t="shared" si="166"/>
        <v>Nov</v>
      </c>
      <c r="O3550" s="56">
        <f t="shared" si="167"/>
        <v>2022</v>
      </c>
      <c r="P3550" s="51">
        <f>VLOOKUP(Table6[[#This Row],[Product]],Table3[],3)</f>
        <v>2.95</v>
      </c>
      <c r="Q3550" s="35">
        <f>VLOOKUP(Table6[[#This Row],[Product]],Table3[],4)</f>
        <v>20</v>
      </c>
      <c r="R3550" s="35">
        <f>Table6[[#This Row],[Quantity]]*Table6[[#This Row],[Case]]</f>
        <v>1140</v>
      </c>
      <c r="S3550" s="35">
        <f>Table6[[#This Row],[Total Sales]]*Table6[[#This Row],[Cost]]</f>
        <v>3363</v>
      </c>
    </row>
    <row r="3551" spans="1:19" x14ac:dyDescent="0.3">
      <c r="A3551" s="54">
        <v>3642</v>
      </c>
      <c r="B3551" s="35" t="s">
        <v>6419</v>
      </c>
      <c r="C3551" s="35" t="s">
        <v>2246</v>
      </c>
      <c r="D3551" s="35" t="s">
        <v>28</v>
      </c>
      <c r="E3551" s="35" t="str">
        <f t="shared" si="165"/>
        <v>M</v>
      </c>
      <c r="F3551" s="35">
        <v>90</v>
      </c>
      <c r="G3551" s="35" t="s">
        <v>8384</v>
      </c>
      <c r="H3551" s="35" t="s">
        <v>694</v>
      </c>
      <c r="I3551" s="35" t="s">
        <v>32</v>
      </c>
      <c r="J3551" s="48">
        <v>44873</v>
      </c>
      <c r="K3551" s="35">
        <v>61</v>
      </c>
      <c r="L3551" s="49" t="s">
        <v>20</v>
      </c>
      <c r="M3551" s="50" t="str">
        <f>VLOOKUP(Table6[[#This Row],[Product]],Table3[],2)</f>
        <v>Hyperwotsit</v>
      </c>
      <c r="N3551" s="50" t="str">
        <f t="shared" si="166"/>
        <v>Nov</v>
      </c>
      <c r="O3551" s="56">
        <f t="shared" si="167"/>
        <v>2022</v>
      </c>
      <c r="P3551" s="51">
        <f>VLOOKUP(Table6[[#This Row],[Product]],Table3[],3)</f>
        <v>2.0099999999999998</v>
      </c>
      <c r="Q3551" s="35">
        <f>VLOOKUP(Table6[[#This Row],[Product]],Table3[],4)</f>
        <v>20</v>
      </c>
      <c r="R3551" s="35">
        <f>Table6[[#This Row],[Quantity]]*Table6[[#This Row],[Case]]</f>
        <v>1220</v>
      </c>
      <c r="S3551" s="35">
        <f>Table6[[#This Row],[Total Sales]]*Table6[[#This Row],[Cost]]</f>
        <v>2452.1999999999998</v>
      </c>
    </row>
    <row r="3552" spans="1:19" x14ac:dyDescent="0.3">
      <c r="A3552" s="54">
        <v>3643</v>
      </c>
      <c r="B3552" s="35" t="s">
        <v>3519</v>
      </c>
      <c r="C3552" s="35" t="s">
        <v>8385</v>
      </c>
      <c r="D3552" s="35" t="s">
        <v>28</v>
      </c>
      <c r="E3552" s="35" t="str">
        <f t="shared" si="165"/>
        <v>M</v>
      </c>
      <c r="F3552" s="35">
        <v>90</v>
      </c>
      <c r="G3552" s="35" t="s">
        <v>8386</v>
      </c>
      <c r="H3552" s="35" t="s">
        <v>5427</v>
      </c>
      <c r="I3552" s="35" t="s">
        <v>32</v>
      </c>
      <c r="J3552" s="48" t="s">
        <v>14254</v>
      </c>
      <c r="K3552" s="35">
        <v>39</v>
      </c>
      <c r="L3552" s="49" t="s">
        <v>39</v>
      </c>
      <c r="M3552" s="50" t="str">
        <f>VLOOKUP(Table6[[#This Row],[Product]],Table3[],2)</f>
        <v>Ultrathing V1</v>
      </c>
      <c r="N3552" s="50" t="str">
        <f t="shared" si="166"/>
        <v>May</v>
      </c>
      <c r="O3552" s="56">
        <f t="shared" si="167"/>
        <v>2021</v>
      </c>
      <c r="P3552" s="51">
        <f>VLOOKUP(Table6[[#This Row],[Product]],Table3[],3)</f>
        <v>1.79</v>
      </c>
      <c r="Q3552" s="35">
        <f>VLOOKUP(Table6[[#This Row],[Product]],Table3[],4)</f>
        <v>17</v>
      </c>
      <c r="R3552" s="35">
        <f>Table6[[#This Row],[Quantity]]*Table6[[#This Row],[Case]]</f>
        <v>663</v>
      </c>
      <c r="S3552" s="35">
        <f>Table6[[#This Row],[Total Sales]]*Table6[[#This Row],[Cost]]</f>
        <v>1186.77</v>
      </c>
    </row>
    <row r="3553" spans="1:19" x14ac:dyDescent="0.3">
      <c r="A3553" s="54">
        <v>3644</v>
      </c>
      <c r="B3553" s="35" t="s">
        <v>612</v>
      </c>
      <c r="C3553" s="35" t="s">
        <v>972</v>
      </c>
      <c r="D3553" s="35" t="s">
        <v>15</v>
      </c>
      <c r="E3553" s="35" t="str">
        <f t="shared" si="165"/>
        <v>F</v>
      </c>
      <c r="F3553" s="35">
        <v>90</v>
      </c>
      <c r="G3553" s="35" t="s">
        <v>8387</v>
      </c>
      <c r="H3553" s="35" t="s">
        <v>4631</v>
      </c>
      <c r="I3553" s="35" t="s">
        <v>187</v>
      </c>
      <c r="J3553" s="48">
        <v>44573</v>
      </c>
      <c r="K3553" s="35">
        <v>86</v>
      </c>
      <c r="L3553" s="49" t="s">
        <v>20</v>
      </c>
      <c r="M3553" s="50" t="str">
        <f>VLOOKUP(Table6[[#This Row],[Product]],Table3[],2)</f>
        <v>Hyperwotsit</v>
      </c>
      <c r="N3553" s="50" t="str">
        <f t="shared" si="166"/>
        <v>Jan</v>
      </c>
      <c r="O3553" s="56">
        <f t="shared" si="167"/>
        <v>2022</v>
      </c>
      <c r="P3553" s="51">
        <f>VLOOKUP(Table6[[#This Row],[Product]],Table3[],3)</f>
        <v>2.0099999999999998</v>
      </c>
      <c r="Q3553" s="35">
        <f>VLOOKUP(Table6[[#This Row],[Product]],Table3[],4)</f>
        <v>20</v>
      </c>
      <c r="R3553" s="35">
        <f>Table6[[#This Row],[Quantity]]*Table6[[#This Row],[Case]]</f>
        <v>1720</v>
      </c>
      <c r="S3553" s="35">
        <f>Table6[[#This Row],[Total Sales]]*Table6[[#This Row],[Cost]]</f>
        <v>3457.2</v>
      </c>
    </row>
    <row r="3554" spans="1:19" x14ac:dyDescent="0.3">
      <c r="A3554" s="54">
        <v>3646</v>
      </c>
      <c r="B3554" s="35" t="s">
        <v>8388</v>
      </c>
      <c r="C3554" s="35" t="s">
        <v>5431</v>
      </c>
      <c r="D3554" s="35" t="s">
        <v>51</v>
      </c>
      <c r="E3554" s="35" t="str">
        <f t="shared" si="165"/>
        <v>F</v>
      </c>
      <c r="F3554" s="35">
        <v>30</v>
      </c>
      <c r="G3554" s="35" t="s">
        <v>8389</v>
      </c>
      <c r="H3554" s="35" t="s">
        <v>6249</v>
      </c>
      <c r="I3554" s="35" t="s">
        <v>38</v>
      </c>
      <c r="J3554" s="48" t="s">
        <v>14251</v>
      </c>
      <c r="K3554" s="35">
        <v>50</v>
      </c>
      <c r="L3554" s="49" t="s">
        <v>101</v>
      </c>
      <c r="M3554" s="50" t="str">
        <f>VLOOKUP(Table6[[#This Row],[Product]],Table3[],2)</f>
        <v>Superwossname</v>
      </c>
      <c r="N3554" s="50" t="str">
        <f t="shared" si="166"/>
        <v>Oct</v>
      </c>
      <c r="O3554" s="56">
        <f t="shared" si="167"/>
        <v>2021</v>
      </c>
      <c r="P3554" s="51">
        <f>VLOOKUP(Table6[[#This Row],[Product]],Table3[],3)</f>
        <v>3.49</v>
      </c>
      <c r="Q3554" s="35">
        <f>VLOOKUP(Table6[[#This Row],[Product]],Table3[],4)</f>
        <v>20</v>
      </c>
      <c r="R3554" s="35">
        <f>Table6[[#This Row],[Quantity]]*Table6[[#This Row],[Case]]</f>
        <v>1000</v>
      </c>
      <c r="S3554" s="35">
        <f>Table6[[#This Row],[Total Sales]]*Table6[[#This Row],[Cost]]</f>
        <v>3490</v>
      </c>
    </row>
    <row r="3555" spans="1:19" x14ac:dyDescent="0.3">
      <c r="A3555" s="54">
        <v>3647</v>
      </c>
      <c r="B3555" s="35" t="s">
        <v>3811</v>
      </c>
      <c r="C3555" s="35" t="s">
        <v>2829</v>
      </c>
      <c r="D3555" s="35" t="s">
        <v>28</v>
      </c>
      <c r="E3555" s="35" t="str">
        <f t="shared" si="165"/>
        <v>M</v>
      </c>
      <c r="F3555" s="35">
        <v>30</v>
      </c>
      <c r="G3555" s="35" t="s">
        <v>8390</v>
      </c>
      <c r="H3555" s="35" t="s">
        <v>3433</v>
      </c>
      <c r="I3555" s="35" t="s">
        <v>1199</v>
      </c>
      <c r="J3555" s="48" t="s">
        <v>14247</v>
      </c>
      <c r="K3555" s="35">
        <v>8</v>
      </c>
      <c r="L3555" s="49" t="s">
        <v>64</v>
      </c>
      <c r="M3555" s="50" t="str">
        <f>VLOOKUP(Table6[[#This Row],[Product]],Table3[],2)</f>
        <v>Ultrathing V4</v>
      </c>
      <c r="N3555" s="50" t="str">
        <f t="shared" si="166"/>
        <v>Apr</v>
      </c>
      <c r="O3555" s="56">
        <f t="shared" si="167"/>
        <v>2022</v>
      </c>
      <c r="P3555" s="51">
        <f>VLOOKUP(Table6[[#This Row],[Product]],Table3[],3)</f>
        <v>3.99</v>
      </c>
      <c r="Q3555" s="35">
        <f>VLOOKUP(Table6[[#This Row],[Product]],Table3[],4)</f>
        <v>24</v>
      </c>
      <c r="R3555" s="35">
        <f>Table6[[#This Row],[Quantity]]*Table6[[#This Row],[Case]]</f>
        <v>192</v>
      </c>
      <c r="S3555" s="35">
        <f>Table6[[#This Row],[Total Sales]]*Table6[[#This Row],[Cost]]</f>
        <v>766.08</v>
      </c>
    </row>
    <row r="3556" spans="1:19" x14ac:dyDescent="0.3">
      <c r="A3556" s="54">
        <v>3649</v>
      </c>
      <c r="B3556" s="35" t="s">
        <v>657</v>
      </c>
      <c r="C3556" s="35" t="s">
        <v>8377</v>
      </c>
      <c r="D3556" s="35" t="s">
        <v>28</v>
      </c>
      <c r="E3556" s="35" t="str">
        <f t="shared" si="165"/>
        <v>M</v>
      </c>
      <c r="F3556" s="35">
        <v>30</v>
      </c>
      <c r="G3556" s="35" t="s">
        <v>8391</v>
      </c>
      <c r="H3556" s="35" t="s">
        <v>8392</v>
      </c>
      <c r="I3556" s="35" t="s">
        <v>32</v>
      </c>
      <c r="J3556" s="48" t="s">
        <v>14089</v>
      </c>
      <c r="K3556" s="35">
        <v>9</v>
      </c>
      <c r="L3556" s="49" t="s">
        <v>39</v>
      </c>
      <c r="M3556" s="50" t="str">
        <f>VLOOKUP(Table6[[#This Row],[Product]],Table3[],2)</f>
        <v>Ultrathing V1</v>
      </c>
      <c r="N3556" s="50" t="str">
        <f t="shared" si="166"/>
        <v>Apr</v>
      </c>
      <c r="O3556" s="56">
        <f t="shared" si="167"/>
        <v>2020</v>
      </c>
      <c r="P3556" s="51">
        <f>VLOOKUP(Table6[[#This Row],[Product]],Table3[],3)</f>
        <v>1.79</v>
      </c>
      <c r="Q3556" s="35">
        <f>VLOOKUP(Table6[[#This Row],[Product]],Table3[],4)</f>
        <v>17</v>
      </c>
      <c r="R3556" s="35">
        <f>Table6[[#This Row],[Quantity]]*Table6[[#This Row],[Case]]</f>
        <v>153</v>
      </c>
      <c r="S3556" s="35">
        <f>Table6[[#This Row],[Total Sales]]*Table6[[#This Row],[Cost]]</f>
        <v>273.87</v>
      </c>
    </row>
    <row r="3557" spans="1:19" x14ac:dyDescent="0.3">
      <c r="A3557" s="54">
        <v>3650</v>
      </c>
      <c r="B3557" s="35" t="s">
        <v>8393</v>
      </c>
      <c r="C3557" s="35" t="s">
        <v>1700</v>
      </c>
      <c r="D3557" s="35" t="s">
        <v>51</v>
      </c>
      <c r="E3557" s="35" t="str">
        <f t="shared" si="165"/>
        <v>F</v>
      </c>
      <c r="F3557" s="35">
        <v>60</v>
      </c>
      <c r="G3557" s="35" t="s">
        <v>8394</v>
      </c>
      <c r="H3557" s="35" t="s">
        <v>4955</v>
      </c>
      <c r="I3557" s="35" t="s">
        <v>645</v>
      </c>
      <c r="J3557" s="48">
        <v>44018</v>
      </c>
      <c r="K3557" s="35">
        <v>52</v>
      </c>
      <c r="L3557" s="49" t="s">
        <v>33</v>
      </c>
      <c r="M3557" s="50" t="str">
        <f>VLOOKUP(Table6[[#This Row],[Product]],Table3[],2)</f>
        <v>Megawidget L</v>
      </c>
      <c r="N3557" s="50" t="str">
        <f t="shared" si="166"/>
        <v>Jul</v>
      </c>
      <c r="O3557" s="56">
        <f t="shared" si="167"/>
        <v>2020</v>
      </c>
      <c r="P3557" s="51">
        <f>VLOOKUP(Table6[[#This Row],[Product]],Table3[],3)</f>
        <v>1.79</v>
      </c>
      <c r="Q3557" s="35">
        <f>VLOOKUP(Table6[[#This Row],[Product]],Table3[],4)</f>
        <v>24</v>
      </c>
      <c r="R3557" s="35">
        <f>Table6[[#This Row],[Quantity]]*Table6[[#This Row],[Case]]</f>
        <v>1248</v>
      </c>
      <c r="S3557" s="35">
        <f>Table6[[#This Row],[Total Sales]]*Table6[[#This Row],[Cost]]</f>
        <v>2233.92</v>
      </c>
    </row>
    <row r="3558" spans="1:19" x14ac:dyDescent="0.3">
      <c r="A3558" s="54">
        <v>3651</v>
      </c>
      <c r="B3558" s="35" t="s">
        <v>6605</v>
      </c>
      <c r="C3558" s="35" t="s">
        <v>840</v>
      </c>
      <c r="D3558" s="35" t="s">
        <v>28</v>
      </c>
      <c r="E3558" s="35" t="str">
        <f t="shared" si="165"/>
        <v>M</v>
      </c>
      <c r="F3558" s="35">
        <v>90</v>
      </c>
      <c r="G3558" s="35" t="s">
        <v>8395</v>
      </c>
      <c r="H3558" s="35" t="s">
        <v>526</v>
      </c>
      <c r="I3558" s="35" t="s">
        <v>32</v>
      </c>
      <c r="J3558" s="48">
        <v>44378</v>
      </c>
      <c r="K3558" s="35">
        <v>43</v>
      </c>
      <c r="L3558" s="49" t="s">
        <v>159</v>
      </c>
      <c r="M3558" s="50" t="str">
        <f>VLOOKUP(Table6[[#This Row],[Product]],Table3[],2)</f>
        <v>Ultrathing V3</v>
      </c>
      <c r="N3558" s="50" t="str">
        <f t="shared" si="166"/>
        <v>Jul</v>
      </c>
      <c r="O3558" s="56">
        <f t="shared" si="167"/>
        <v>2021</v>
      </c>
      <c r="P3558" s="51">
        <f>VLOOKUP(Table6[[#This Row],[Product]],Table3[],3)</f>
        <v>3.39</v>
      </c>
      <c r="Q3558" s="35">
        <f>VLOOKUP(Table6[[#This Row],[Product]],Table3[],4)</f>
        <v>24</v>
      </c>
      <c r="R3558" s="35">
        <f>Table6[[#This Row],[Quantity]]*Table6[[#This Row],[Case]]</f>
        <v>1032</v>
      </c>
      <c r="S3558" s="35">
        <f>Table6[[#This Row],[Total Sales]]*Table6[[#This Row],[Cost]]</f>
        <v>3498.48</v>
      </c>
    </row>
    <row r="3559" spans="1:19" x14ac:dyDescent="0.3">
      <c r="A3559" s="54">
        <v>3652</v>
      </c>
      <c r="B3559" s="35" t="s">
        <v>7992</v>
      </c>
      <c r="C3559" s="35" t="s">
        <v>131</v>
      </c>
      <c r="D3559" s="35" t="s">
        <v>28</v>
      </c>
      <c r="E3559" s="35" t="str">
        <f t="shared" si="165"/>
        <v>M</v>
      </c>
      <c r="F3559" s="35">
        <v>90</v>
      </c>
      <c r="G3559" s="35" t="s">
        <v>8396</v>
      </c>
      <c r="H3559" s="35" t="s">
        <v>2233</v>
      </c>
      <c r="I3559" s="35" t="s">
        <v>187</v>
      </c>
      <c r="J3559" s="48" t="s">
        <v>14221</v>
      </c>
      <c r="K3559" s="35">
        <v>44</v>
      </c>
      <c r="L3559" s="49" t="s">
        <v>159</v>
      </c>
      <c r="M3559" s="50" t="str">
        <f>VLOOKUP(Table6[[#This Row],[Product]],Table3[],2)</f>
        <v>Ultrathing V3</v>
      </c>
      <c r="N3559" s="50" t="str">
        <f t="shared" si="166"/>
        <v>Jun</v>
      </c>
      <c r="O3559" s="56">
        <f t="shared" si="167"/>
        <v>2021</v>
      </c>
      <c r="P3559" s="51">
        <f>VLOOKUP(Table6[[#This Row],[Product]],Table3[],3)</f>
        <v>3.39</v>
      </c>
      <c r="Q3559" s="35">
        <f>VLOOKUP(Table6[[#This Row],[Product]],Table3[],4)</f>
        <v>24</v>
      </c>
      <c r="R3559" s="35">
        <f>Table6[[#This Row],[Quantity]]*Table6[[#This Row],[Case]]</f>
        <v>1056</v>
      </c>
      <c r="S3559" s="35">
        <f>Table6[[#This Row],[Total Sales]]*Table6[[#This Row],[Cost]]</f>
        <v>3579.84</v>
      </c>
    </row>
    <row r="3560" spans="1:19" x14ac:dyDescent="0.3">
      <c r="A3560" s="54">
        <v>3653</v>
      </c>
      <c r="B3560" s="35" t="s">
        <v>8397</v>
      </c>
      <c r="C3560" s="35" t="s">
        <v>3416</v>
      </c>
      <c r="D3560" s="35" t="s">
        <v>51</v>
      </c>
      <c r="E3560" s="35" t="str">
        <f t="shared" si="165"/>
        <v>F</v>
      </c>
      <c r="F3560" s="35">
        <v>60</v>
      </c>
      <c r="G3560" s="35" t="s">
        <v>8398</v>
      </c>
      <c r="H3560" s="35" t="s">
        <v>1819</v>
      </c>
      <c r="I3560" s="35" t="s">
        <v>89</v>
      </c>
      <c r="J3560" s="48">
        <v>44014</v>
      </c>
      <c r="K3560" s="35">
        <v>50</v>
      </c>
      <c r="L3560" s="49" t="s">
        <v>159</v>
      </c>
      <c r="M3560" s="50" t="str">
        <f>VLOOKUP(Table6[[#This Row],[Product]],Table3[],2)</f>
        <v>Ultrathing V3</v>
      </c>
      <c r="N3560" s="50" t="str">
        <f t="shared" si="166"/>
        <v>Jul</v>
      </c>
      <c r="O3560" s="56">
        <f t="shared" si="167"/>
        <v>2020</v>
      </c>
      <c r="P3560" s="51">
        <f>VLOOKUP(Table6[[#This Row],[Product]],Table3[],3)</f>
        <v>3.39</v>
      </c>
      <c r="Q3560" s="35">
        <f>VLOOKUP(Table6[[#This Row],[Product]],Table3[],4)</f>
        <v>24</v>
      </c>
      <c r="R3560" s="35">
        <f>Table6[[#This Row],[Quantity]]*Table6[[#This Row],[Case]]</f>
        <v>1200</v>
      </c>
      <c r="S3560" s="35">
        <f>Table6[[#This Row],[Total Sales]]*Table6[[#This Row],[Cost]]</f>
        <v>4068</v>
      </c>
    </row>
    <row r="3561" spans="1:19" x14ac:dyDescent="0.3">
      <c r="A3561" s="54">
        <v>3654</v>
      </c>
      <c r="B3561" s="35" t="s">
        <v>5662</v>
      </c>
      <c r="C3561" s="35" t="s">
        <v>629</v>
      </c>
      <c r="D3561" s="35" t="s">
        <v>28</v>
      </c>
      <c r="E3561" s="35" t="str">
        <f t="shared" si="165"/>
        <v>M</v>
      </c>
      <c r="F3561" s="35">
        <v>90</v>
      </c>
      <c r="G3561" s="35" t="s">
        <v>8399</v>
      </c>
      <c r="H3561" s="35" t="s">
        <v>3730</v>
      </c>
      <c r="I3561" s="35" t="s">
        <v>32</v>
      </c>
      <c r="J3561" s="48" t="s">
        <v>13832</v>
      </c>
      <c r="K3561" s="35">
        <v>82</v>
      </c>
      <c r="L3561" s="49" t="s">
        <v>33</v>
      </c>
      <c r="M3561" s="50" t="str">
        <f>VLOOKUP(Table6[[#This Row],[Product]],Table3[],2)</f>
        <v>Megawidget L</v>
      </c>
      <c r="N3561" s="50" t="str">
        <f t="shared" si="166"/>
        <v>Oct</v>
      </c>
      <c r="O3561" s="56">
        <f t="shared" si="167"/>
        <v>2022</v>
      </c>
      <c r="P3561" s="51">
        <f>VLOOKUP(Table6[[#This Row],[Product]],Table3[],3)</f>
        <v>1.79</v>
      </c>
      <c r="Q3561" s="35">
        <f>VLOOKUP(Table6[[#This Row],[Product]],Table3[],4)</f>
        <v>24</v>
      </c>
      <c r="R3561" s="35">
        <f>Table6[[#This Row],[Quantity]]*Table6[[#This Row],[Case]]</f>
        <v>1968</v>
      </c>
      <c r="S3561" s="35">
        <f>Table6[[#This Row],[Total Sales]]*Table6[[#This Row],[Cost]]</f>
        <v>3522.7200000000003</v>
      </c>
    </row>
    <row r="3562" spans="1:19" x14ac:dyDescent="0.3">
      <c r="A3562" s="54">
        <v>3655</v>
      </c>
      <c r="B3562" s="35" t="s">
        <v>8400</v>
      </c>
      <c r="C3562" s="35" t="s">
        <v>2054</v>
      </c>
      <c r="D3562" s="35" t="s">
        <v>28</v>
      </c>
      <c r="E3562" s="35" t="str">
        <f t="shared" si="165"/>
        <v>M</v>
      </c>
      <c r="F3562" s="35">
        <v>30</v>
      </c>
      <c r="G3562" s="35" t="s">
        <v>8401</v>
      </c>
      <c r="H3562" s="35" t="s">
        <v>4030</v>
      </c>
      <c r="I3562" s="35" t="s">
        <v>32</v>
      </c>
      <c r="J3562" s="48">
        <v>44565</v>
      </c>
      <c r="K3562" s="35">
        <v>93</v>
      </c>
      <c r="L3562" s="49" t="s">
        <v>70</v>
      </c>
      <c r="M3562" s="50" t="str">
        <f>VLOOKUP(Table6[[#This Row],[Product]],Table3[],2)</f>
        <v>Megawidget M</v>
      </c>
      <c r="N3562" s="50" t="str">
        <f t="shared" si="166"/>
        <v>Jan</v>
      </c>
      <c r="O3562" s="56">
        <f t="shared" si="167"/>
        <v>2022</v>
      </c>
      <c r="P3562" s="51">
        <f>VLOOKUP(Table6[[#This Row],[Product]],Table3[],3)</f>
        <v>1.29</v>
      </c>
      <c r="Q3562" s="35">
        <f>VLOOKUP(Table6[[#This Row],[Product]],Table3[],4)</f>
        <v>24</v>
      </c>
      <c r="R3562" s="35">
        <f>Table6[[#This Row],[Quantity]]*Table6[[#This Row],[Case]]</f>
        <v>2232</v>
      </c>
      <c r="S3562" s="35">
        <f>Table6[[#This Row],[Total Sales]]*Table6[[#This Row],[Cost]]</f>
        <v>2879.28</v>
      </c>
    </row>
    <row r="3563" spans="1:19" x14ac:dyDescent="0.3">
      <c r="A3563" s="54">
        <v>3656</v>
      </c>
      <c r="B3563" s="35" t="s">
        <v>2746</v>
      </c>
      <c r="C3563" s="35" t="s">
        <v>1131</v>
      </c>
      <c r="D3563" s="35" t="s">
        <v>51</v>
      </c>
      <c r="E3563" s="35" t="str">
        <f t="shared" si="165"/>
        <v>F</v>
      </c>
      <c r="F3563" s="35">
        <v>60</v>
      </c>
      <c r="G3563" s="35" t="s">
        <v>8402</v>
      </c>
      <c r="H3563" s="35" t="s">
        <v>1834</v>
      </c>
      <c r="I3563" s="35" t="s">
        <v>32</v>
      </c>
      <c r="J3563" s="48" t="s">
        <v>13964</v>
      </c>
      <c r="K3563" s="35">
        <v>14</v>
      </c>
      <c r="L3563" s="49" t="s">
        <v>45</v>
      </c>
      <c r="M3563" s="50" t="str">
        <f>VLOOKUP(Table6[[#This Row],[Product]],Table3[],2)</f>
        <v>Gigastuff</v>
      </c>
      <c r="N3563" s="50" t="str">
        <f t="shared" si="166"/>
        <v>Jan</v>
      </c>
      <c r="O3563" s="56">
        <f t="shared" si="167"/>
        <v>2021</v>
      </c>
      <c r="P3563" s="51">
        <f>VLOOKUP(Table6[[#This Row],[Product]],Table3[],3)</f>
        <v>1.89</v>
      </c>
      <c r="Q3563" s="35">
        <f>VLOOKUP(Table6[[#This Row],[Product]],Table3[],4)</f>
        <v>18</v>
      </c>
      <c r="R3563" s="35">
        <f>Table6[[#This Row],[Quantity]]*Table6[[#This Row],[Case]]</f>
        <v>252</v>
      </c>
      <c r="S3563" s="35">
        <f>Table6[[#This Row],[Total Sales]]*Table6[[#This Row],[Cost]]</f>
        <v>476.28</v>
      </c>
    </row>
    <row r="3564" spans="1:19" x14ac:dyDescent="0.3">
      <c r="A3564" s="54">
        <v>3657</v>
      </c>
      <c r="B3564" s="35" t="s">
        <v>8403</v>
      </c>
      <c r="C3564" s="35" t="s">
        <v>1840</v>
      </c>
      <c r="D3564" s="35" t="s">
        <v>51</v>
      </c>
      <c r="E3564" s="35" t="str">
        <f t="shared" si="165"/>
        <v>F</v>
      </c>
      <c r="F3564" s="35">
        <v>30</v>
      </c>
      <c r="G3564" s="35" t="s">
        <v>8404</v>
      </c>
      <c r="H3564" s="35" t="s">
        <v>1625</v>
      </c>
      <c r="I3564" s="35" t="s">
        <v>32</v>
      </c>
      <c r="J3564" s="48" t="s">
        <v>13972</v>
      </c>
      <c r="K3564" s="35">
        <v>14</v>
      </c>
      <c r="L3564" s="49" t="s">
        <v>64</v>
      </c>
      <c r="M3564" s="50" t="str">
        <f>VLOOKUP(Table6[[#This Row],[Product]],Table3[],2)</f>
        <v>Ultrathing V4</v>
      </c>
      <c r="N3564" s="50" t="str">
        <f t="shared" si="166"/>
        <v>Nov</v>
      </c>
      <c r="O3564" s="56">
        <f t="shared" si="167"/>
        <v>2020</v>
      </c>
      <c r="P3564" s="51">
        <f>VLOOKUP(Table6[[#This Row],[Product]],Table3[],3)</f>
        <v>3.99</v>
      </c>
      <c r="Q3564" s="35">
        <f>VLOOKUP(Table6[[#This Row],[Product]],Table3[],4)</f>
        <v>24</v>
      </c>
      <c r="R3564" s="35">
        <f>Table6[[#This Row],[Quantity]]*Table6[[#This Row],[Case]]</f>
        <v>336</v>
      </c>
      <c r="S3564" s="35">
        <f>Table6[[#This Row],[Total Sales]]*Table6[[#This Row],[Cost]]</f>
        <v>1340.64</v>
      </c>
    </row>
    <row r="3565" spans="1:19" x14ac:dyDescent="0.3">
      <c r="A3565" s="54">
        <v>3658</v>
      </c>
      <c r="B3565" s="35" t="s">
        <v>8405</v>
      </c>
      <c r="C3565" s="35" t="s">
        <v>5786</v>
      </c>
      <c r="D3565" s="35" t="s">
        <v>15</v>
      </c>
      <c r="E3565" s="35" t="str">
        <f t="shared" si="165"/>
        <v>F</v>
      </c>
      <c r="F3565" s="35">
        <v>60</v>
      </c>
      <c r="G3565" s="35" t="s">
        <v>8406</v>
      </c>
      <c r="H3565" s="35" t="s">
        <v>3261</v>
      </c>
      <c r="I3565" s="35" t="s">
        <v>124</v>
      </c>
      <c r="J3565" s="48" t="s">
        <v>14241</v>
      </c>
      <c r="K3565" s="35">
        <v>25</v>
      </c>
      <c r="L3565" s="49" t="s">
        <v>39</v>
      </c>
      <c r="M3565" s="50" t="str">
        <f>VLOOKUP(Table6[[#This Row],[Product]],Table3[],2)</f>
        <v>Ultrathing V1</v>
      </c>
      <c r="N3565" s="50" t="str">
        <f t="shared" si="166"/>
        <v>Jun</v>
      </c>
      <c r="O3565" s="56">
        <f t="shared" si="167"/>
        <v>2022</v>
      </c>
      <c r="P3565" s="51">
        <f>VLOOKUP(Table6[[#This Row],[Product]],Table3[],3)</f>
        <v>1.79</v>
      </c>
      <c r="Q3565" s="35">
        <f>VLOOKUP(Table6[[#This Row],[Product]],Table3[],4)</f>
        <v>17</v>
      </c>
      <c r="R3565" s="35">
        <f>Table6[[#This Row],[Quantity]]*Table6[[#This Row],[Case]]</f>
        <v>425</v>
      </c>
      <c r="S3565" s="35">
        <f>Table6[[#This Row],[Total Sales]]*Table6[[#This Row],[Cost]]</f>
        <v>760.75</v>
      </c>
    </row>
    <row r="3566" spans="1:19" x14ac:dyDescent="0.3">
      <c r="A3566" s="54">
        <v>3659</v>
      </c>
      <c r="B3566" s="35" t="s">
        <v>8407</v>
      </c>
      <c r="C3566" s="35" t="s">
        <v>1392</v>
      </c>
      <c r="D3566" s="35" t="s">
        <v>28</v>
      </c>
      <c r="E3566" s="35" t="str">
        <f t="shared" si="165"/>
        <v>M</v>
      </c>
      <c r="F3566" s="35">
        <v>90</v>
      </c>
      <c r="G3566" s="35" t="s">
        <v>8408</v>
      </c>
      <c r="H3566" s="35" t="s">
        <v>793</v>
      </c>
      <c r="I3566" s="35" t="s">
        <v>178</v>
      </c>
      <c r="J3566" s="48">
        <v>44291</v>
      </c>
      <c r="K3566" s="35">
        <v>44</v>
      </c>
      <c r="L3566" s="49" t="s">
        <v>54</v>
      </c>
      <c r="M3566" s="50" t="str">
        <f>VLOOKUP(Table6[[#This Row],[Product]],Table3[],2)</f>
        <v>Megawidget S</v>
      </c>
      <c r="N3566" s="50" t="str">
        <f t="shared" si="166"/>
        <v>Apr</v>
      </c>
      <c r="O3566" s="56">
        <f t="shared" si="167"/>
        <v>2021</v>
      </c>
      <c r="P3566" s="51">
        <f>VLOOKUP(Table6[[#This Row],[Product]],Table3[],3)</f>
        <v>0.69</v>
      </c>
      <c r="Q3566" s="35">
        <f>VLOOKUP(Table6[[#This Row],[Product]],Table3[],4)</f>
        <v>24</v>
      </c>
      <c r="R3566" s="35">
        <f>Table6[[#This Row],[Quantity]]*Table6[[#This Row],[Case]]</f>
        <v>1056</v>
      </c>
      <c r="S3566" s="35">
        <f>Table6[[#This Row],[Total Sales]]*Table6[[#This Row],[Cost]]</f>
        <v>728.64</v>
      </c>
    </row>
    <row r="3567" spans="1:19" x14ac:dyDescent="0.3">
      <c r="A3567" s="54">
        <v>3660</v>
      </c>
      <c r="B3567" s="35" t="s">
        <v>6378</v>
      </c>
      <c r="C3567" s="35" t="s">
        <v>6425</v>
      </c>
      <c r="D3567" s="35" t="s">
        <v>28</v>
      </c>
      <c r="E3567" s="35" t="str">
        <f t="shared" si="165"/>
        <v>M</v>
      </c>
      <c r="F3567" s="35">
        <v>90</v>
      </c>
      <c r="G3567" s="35" t="s">
        <v>8409</v>
      </c>
      <c r="H3567" s="35" t="s">
        <v>3854</v>
      </c>
      <c r="I3567" s="35" t="s">
        <v>38</v>
      </c>
      <c r="J3567" s="48" t="s">
        <v>14076</v>
      </c>
      <c r="K3567" s="35">
        <v>17</v>
      </c>
      <c r="L3567" s="49" t="s">
        <v>33</v>
      </c>
      <c r="M3567" s="50" t="str">
        <f>VLOOKUP(Table6[[#This Row],[Product]],Table3[],2)</f>
        <v>Megawidget L</v>
      </c>
      <c r="N3567" s="50" t="str">
        <f t="shared" si="166"/>
        <v>Jun</v>
      </c>
      <c r="O3567" s="56">
        <f t="shared" si="167"/>
        <v>2021</v>
      </c>
      <c r="P3567" s="51">
        <f>VLOOKUP(Table6[[#This Row],[Product]],Table3[],3)</f>
        <v>1.79</v>
      </c>
      <c r="Q3567" s="35">
        <f>VLOOKUP(Table6[[#This Row],[Product]],Table3[],4)</f>
        <v>24</v>
      </c>
      <c r="R3567" s="35">
        <f>Table6[[#This Row],[Quantity]]*Table6[[#This Row],[Case]]</f>
        <v>408</v>
      </c>
      <c r="S3567" s="35">
        <f>Table6[[#This Row],[Total Sales]]*Table6[[#This Row],[Cost]]</f>
        <v>730.32</v>
      </c>
    </row>
    <row r="3568" spans="1:19" x14ac:dyDescent="0.3">
      <c r="A3568" s="54">
        <v>3661</v>
      </c>
      <c r="B3568" s="35" t="s">
        <v>8410</v>
      </c>
      <c r="C3568" s="35" t="s">
        <v>5928</v>
      </c>
      <c r="D3568" s="35" t="s">
        <v>51</v>
      </c>
      <c r="E3568" s="35" t="str">
        <f t="shared" si="165"/>
        <v>F</v>
      </c>
      <c r="F3568" s="35">
        <v>90</v>
      </c>
      <c r="G3568" s="35" t="s">
        <v>8411</v>
      </c>
      <c r="H3568" s="35" t="s">
        <v>1070</v>
      </c>
      <c r="I3568" s="35" t="s">
        <v>32</v>
      </c>
      <c r="J3568" s="48">
        <v>43837</v>
      </c>
      <c r="K3568" s="35">
        <v>45</v>
      </c>
      <c r="L3568" s="49" t="s">
        <v>54</v>
      </c>
      <c r="M3568" s="50" t="str">
        <f>VLOOKUP(Table6[[#This Row],[Product]],Table3[],2)</f>
        <v>Megawidget S</v>
      </c>
      <c r="N3568" s="50" t="str">
        <f t="shared" si="166"/>
        <v>Jan</v>
      </c>
      <c r="O3568" s="56">
        <f t="shared" si="167"/>
        <v>2020</v>
      </c>
      <c r="P3568" s="51">
        <f>VLOOKUP(Table6[[#This Row],[Product]],Table3[],3)</f>
        <v>0.69</v>
      </c>
      <c r="Q3568" s="35">
        <f>VLOOKUP(Table6[[#This Row],[Product]],Table3[],4)</f>
        <v>24</v>
      </c>
      <c r="R3568" s="35">
        <f>Table6[[#This Row],[Quantity]]*Table6[[#This Row],[Case]]</f>
        <v>1080</v>
      </c>
      <c r="S3568" s="35">
        <f>Table6[[#This Row],[Total Sales]]*Table6[[#This Row],[Cost]]</f>
        <v>745.19999999999993</v>
      </c>
    </row>
    <row r="3569" spans="1:19" x14ac:dyDescent="0.3">
      <c r="A3569" s="54">
        <v>3662</v>
      </c>
      <c r="B3569" s="35" t="s">
        <v>7690</v>
      </c>
      <c r="C3569" s="35" t="s">
        <v>8412</v>
      </c>
      <c r="D3569" s="35" t="s">
        <v>28</v>
      </c>
      <c r="E3569" s="35" t="str">
        <f t="shared" si="165"/>
        <v>M</v>
      </c>
      <c r="F3569" s="35">
        <v>60</v>
      </c>
      <c r="G3569" s="35" t="s">
        <v>8413</v>
      </c>
      <c r="H3569" s="35" t="s">
        <v>5867</v>
      </c>
      <c r="I3569" s="35" t="s">
        <v>32</v>
      </c>
      <c r="J3569" s="48" t="s">
        <v>13753</v>
      </c>
      <c r="K3569" s="35">
        <v>85</v>
      </c>
      <c r="L3569" s="49" t="s">
        <v>33</v>
      </c>
      <c r="M3569" s="50" t="str">
        <f>VLOOKUP(Table6[[#This Row],[Product]],Table3[],2)</f>
        <v>Megawidget L</v>
      </c>
      <c r="N3569" s="50" t="str">
        <f t="shared" si="166"/>
        <v>Apr</v>
      </c>
      <c r="O3569" s="56">
        <f t="shared" si="167"/>
        <v>2021</v>
      </c>
      <c r="P3569" s="51">
        <f>VLOOKUP(Table6[[#This Row],[Product]],Table3[],3)</f>
        <v>1.79</v>
      </c>
      <c r="Q3569" s="35">
        <f>VLOOKUP(Table6[[#This Row],[Product]],Table3[],4)</f>
        <v>24</v>
      </c>
      <c r="R3569" s="35">
        <f>Table6[[#This Row],[Quantity]]*Table6[[#This Row],[Case]]</f>
        <v>2040</v>
      </c>
      <c r="S3569" s="35">
        <f>Table6[[#This Row],[Total Sales]]*Table6[[#This Row],[Cost]]</f>
        <v>3651.6</v>
      </c>
    </row>
    <row r="3570" spans="1:19" x14ac:dyDescent="0.3">
      <c r="A3570" s="54">
        <v>3663</v>
      </c>
      <c r="B3570" s="35" t="s">
        <v>1616</v>
      </c>
      <c r="C3570" s="35" t="s">
        <v>680</v>
      </c>
      <c r="D3570" s="35" t="s">
        <v>15</v>
      </c>
      <c r="E3570" s="35" t="str">
        <f t="shared" si="165"/>
        <v>F</v>
      </c>
      <c r="F3570" s="35">
        <v>30</v>
      </c>
      <c r="G3570" s="35" t="s">
        <v>8414</v>
      </c>
      <c r="H3570" s="35" t="s">
        <v>1422</v>
      </c>
      <c r="I3570" s="35" t="s">
        <v>575</v>
      </c>
      <c r="J3570" s="48" t="s">
        <v>13784</v>
      </c>
      <c r="K3570" s="35">
        <v>15</v>
      </c>
      <c r="L3570" s="49" t="s">
        <v>33</v>
      </c>
      <c r="M3570" s="50" t="str">
        <f>VLOOKUP(Table6[[#This Row],[Product]],Table3[],2)</f>
        <v>Megawidget L</v>
      </c>
      <c r="N3570" s="50" t="str">
        <f t="shared" si="166"/>
        <v>Apr</v>
      </c>
      <c r="O3570" s="56">
        <f t="shared" si="167"/>
        <v>2020</v>
      </c>
      <c r="P3570" s="51">
        <f>VLOOKUP(Table6[[#This Row],[Product]],Table3[],3)</f>
        <v>1.79</v>
      </c>
      <c r="Q3570" s="35">
        <f>VLOOKUP(Table6[[#This Row],[Product]],Table3[],4)</f>
        <v>24</v>
      </c>
      <c r="R3570" s="35">
        <f>Table6[[#This Row],[Quantity]]*Table6[[#This Row],[Case]]</f>
        <v>360</v>
      </c>
      <c r="S3570" s="35">
        <f>Table6[[#This Row],[Total Sales]]*Table6[[#This Row],[Cost]]</f>
        <v>644.4</v>
      </c>
    </row>
    <row r="3571" spans="1:19" x14ac:dyDescent="0.3">
      <c r="A3571" s="54">
        <v>3664</v>
      </c>
      <c r="B3571" s="35" t="s">
        <v>8415</v>
      </c>
      <c r="C3571" s="35" t="s">
        <v>354</v>
      </c>
      <c r="D3571" s="35" t="s">
        <v>41</v>
      </c>
      <c r="E3571" s="35" t="str">
        <f t="shared" si="165"/>
        <v>F</v>
      </c>
      <c r="F3571" s="35">
        <v>30</v>
      </c>
      <c r="G3571" s="35" t="s">
        <v>8416</v>
      </c>
      <c r="H3571" s="35" t="s">
        <v>1292</v>
      </c>
      <c r="I3571" s="35" t="s">
        <v>32</v>
      </c>
      <c r="J3571" s="48">
        <v>44051</v>
      </c>
      <c r="K3571" s="35">
        <v>51</v>
      </c>
      <c r="L3571" s="49" t="s">
        <v>54</v>
      </c>
      <c r="M3571" s="50" t="str">
        <f>VLOOKUP(Table6[[#This Row],[Product]],Table3[],2)</f>
        <v>Megawidget S</v>
      </c>
      <c r="N3571" s="50" t="str">
        <f t="shared" si="166"/>
        <v>Aug</v>
      </c>
      <c r="O3571" s="56">
        <f t="shared" si="167"/>
        <v>2020</v>
      </c>
      <c r="P3571" s="51">
        <f>VLOOKUP(Table6[[#This Row],[Product]],Table3[],3)</f>
        <v>0.69</v>
      </c>
      <c r="Q3571" s="35">
        <f>VLOOKUP(Table6[[#This Row],[Product]],Table3[],4)</f>
        <v>24</v>
      </c>
      <c r="R3571" s="35">
        <f>Table6[[#This Row],[Quantity]]*Table6[[#This Row],[Case]]</f>
        <v>1224</v>
      </c>
      <c r="S3571" s="35">
        <f>Table6[[#This Row],[Total Sales]]*Table6[[#This Row],[Cost]]</f>
        <v>844.56</v>
      </c>
    </row>
    <row r="3572" spans="1:19" x14ac:dyDescent="0.3">
      <c r="A3572" s="54">
        <v>3665</v>
      </c>
      <c r="B3572" s="35" t="s">
        <v>4257</v>
      </c>
      <c r="C3572" s="35" t="s">
        <v>1688</v>
      </c>
      <c r="D3572" s="35" t="s">
        <v>28</v>
      </c>
      <c r="E3572" s="35" t="str">
        <f t="shared" si="165"/>
        <v>M</v>
      </c>
      <c r="F3572" s="35">
        <v>30</v>
      </c>
      <c r="G3572" s="35" t="s">
        <v>13588</v>
      </c>
      <c r="H3572" s="35" t="s">
        <v>5473</v>
      </c>
      <c r="I3572" s="35" t="s">
        <v>240</v>
      </c>
      <c r="J3572" s="48" t="s">
        <v>14057</v>
      </c>
      <c r="K3572" s="35">
        <v>7</v>
      </c>
      <c r="L3572" s="49" t="s">
        <v>45</v>
      </c>
      <c r="M3572" s="50" t="str">
        <f>VLOOKUP(Table6[[#This Row],[Product]],Table3[],2)</f>
        <v>Gigastuff</v>
      </c>
      <c r="N3572" s="50" t="str">
        <f t="shared" si="166"/>
        <v>Feb</v>
      </c>
      <c r="O3572" s="56">
        <f t="shared" si="167"/>
        <v>2020</v>
      </c>
      <c r="P3572" s="51">
        <f>VLOOKUP(Table6[[#This Row],[Product]],Table3[],3)</f>
        <v>1.89</v>
      </c>
      <c r="Q3572" s="35">
        <f>VLOOKUP(Table6[[#This Row],[Product]],Table3[],4)</f>
        <v>18</v>
      </c>
      <c r="R3572" s="35">
        <f>Table6[[#This Row],[Quantity]]*Table6[[#This Row],[Case]]</f>
        <v>126</v>
      </c>
      <c r="S3572" s="35">
        <f>Table6[[#This Row],[Total Sales]]*Table6[[#This Row],[Cost]]</f>
        <v>238.14</v>
      </c>
    </row>
    <row r="3573" spans="1:19" x14ac:dyDescent="0.3">
      <c r="A3573" s="54">
        <v>3666</v>
      </c>
      <c r="B3573" s="35" t="s">
        <v>8418</v>
      </c>
      <c r="C3573" s="35" t="s">
        <v>8419</v>
      </c>
      <c r="D3573" s="35" t="s">
        <v>28</v>
      </c>
      <c r="E3573" s="35" t="str">
        <f t="shared" si="165"/>
        <v>M</v>
      </c>
      <c r="F3573" s="35">
        <v>30</v>
      </c>
      <c r="G3573" s="35" t="s">
        <v>8420</v>
      </c>
      <c r="H3573" s="35" t="s">
        <v>6080</v>
      </c>
      <c r="I3573" s="35" t="s">
        <v>32</v>
      </c>
      <c r="J3573" s="48" t="s">
        <v>13700</v>
      </c>
      <c r="K3573" s="35">
        <v>43</v>
      </c>
      <c r="L3573" s="49" t="s">
        <v>159</v>
      </c>
      <c r="M3573" s="50" t="str">
        <f>VLOOKUP(Table6[[#This Row],[Product]],Table3[],2)</f>
        <v>Ultrathing V3</v>
      </c>
      <c r="N3573" s="50" t="str">
        <f t="shared" si="166"/>
        <v>Feb</v>
      </c>
      <c r="O3573" s="56">
        <f t="shared" si="167"/>
        <v>2020</v>
      </c>
      <c r="P3573" s="51">
        <f>VLOOKUP(Table6[[#This Row],[Product]],Table3[],3)</f>
        <v>3.39</v>
      </c>
      <c r="Q3573" s="35">
        <f>VLOOKUP(Table6[[#This Row],[Product]],Table3[],4)</f>
        <v>24</v>
      </c>
      <c r="R3573" s="35">
        <f>Table6[[#This Row],[Quantity]]*Table6[[#This Row],[Case]]</f>
        <v>1032</v>
      </c>
      <c r="S3573" s="35">
        <f>Table6[[#This Row],[Total Sales]]*Table6[[#This Row],[Cost]]</f>
        <v>3498.48</v>
      </c>
    </row>
    <row r="3574" spans="1:19" x14ac:dyDescent="0.3">
      <c r="A3574" s="54">
        <v>3667</v>
      </c>
      <c r="B3574" s="35" t="s">
        <v>8421</v>
      </c>
      <c r="C3574" s="35" t="s">
        <v>6477</v>
      </c>
      <c r="D3574" s="35" t="s">
        <v>15</v>
      </c>
      <c r="E3574" s="35" t="str">
        <f t="shared" si="165"/>
        <v>F</v>
      </c>
      <c r="F3574" s="35">
        <v>60</v>
      </c>
      <c r="G3574" s="35" t="s">
        <v>8420</v>
      </c>
      <c r="H3574" s="35" t="s">
        <v>8422</v>
      </c>
      <c r="I3574" s="35" t="s">
        <v>32</v>
      </c>
      <c r="J3574" s="48">
        <v>43834</v>
      </c>
      <c r="K3574" s="35">
        <v>31</v>
      </c>
      <c r="L3574" s="49" t="s">
        <v>39</v>
      </c>
      <c r="M3574" s="50" t="str">
        <f>VLOOKUP(Table6[[#This Row],[Product]],Table3[],2)</f>
        <v>Ultrathing V1</v>
      </c>
      <c r="N3574" s="50" t="str">
        <f t="shared" si="166"/>
        <v>Jan</v>
      </c>
      <c r="O3574" s="56">
        <f t="shared" si="167"/>
        <v>2020</v>
      </c>
      <c r="P3574" s="51">
        <f>VLOOKUP(Table6[[#This Row],[Product]],Table3[],3)</f>
        <v>1.79</v>
      </c>
      <c r="Q3574" s="35">
        <f>VLOOKUP(Table6[[#This Row],[Product]],Table3[],4)</f>
        <v>17</v>
      </c>
      <c r="R3574" s="35">
        <f>Table6[[#This Row],[Quantity]]*Table6[[#This Row],[Case]]</f>
        <v>527</v>
      </c>
      <c r="S3574" s="35">
        <f>Table6[[#This Row],[Total Sales]]*Table6[[#This Row],[Cost]]</f>
        <v>943.33</v>
      </c>
    </row>
    <row r="3575" spans="1:19" x14ac:dyDescent="0.3">
      <c r="A3575" s="54">
        <v>3668</v>
      </c>
      <c r="B3575" s="35" t="s">
        <v>5623</v>
      </c>
      <c r="C3575" s="35" t="s">
        <v>2051</v>
      </c>
      <c r="D3575" s="35" t="s">
        <v>28</v>
      </c>
      <c r="E3575" s="35" t="str">
        <f t="shared" si="165"/>
        <v>M</v>
      </c>
      <c r="F3575" s="35">
        <v>60</v>
      </c>
      <c r="G3575" s="35" t="s">
        <v>8423</v>
      </c>
      <c r="H3575" s="35" t="s">
        <v>514</v>
      </c>
      <c r="I3575" s="35" t="s">
        <v>19</v>
      </c>
      <c r="J3575" s="48">
        <v>44508</v>
      </c>
      <c r="K3575" s="35">
        <v>92</v>
      </c>
      <c r="L3575" s="49" t="s">
        <v>39</v>
      </c>
      <c r="M3575" s="50" t="str">
        <f>VLOOKUP(Table6[[#This Row],[Product]],Table3[],2)</f>
        <v>Ultrathing V1</v>
      </c>
      <c r="N3575" s="50" t="str">
        <f t="shared" si="166"/>
        <v>Nov</v>
      </c>
      <c r="O3575" s="56">
        <f t="shared" si="167"/>
        <v>2021</v>
      </c>
      <c r="P3575" s="51">
        <f>VLOOKUP(Table6[[#This Row],[Product]],Table3[],3)</f>
        <v>1.79</v>
      </c>
      <c r="Q3575" s="35">
        <f>VLOOKUP(Table6[[#This Row],[Product]],Table3[],4)</f>
        <v>17</v>
      </c>
      <c r="R3575" s="35">
        <f>Table6[[#This Row],[Quantity]]*Table6[[#This Row],[Case]]</f>
        <v>1564</v>
      </c>
      <c r="S3575" s="35">
        <f>Table6[[#This Row],[Total Sales]]*Table6[[#This Row],[Cost]]</f>
        <v>2799.56</v>
      </c>
    </row>
    <row r="3576" spans="1:19" x14ac:dyDescent="0.3">
      <c r="A3576" s="54">
        <v>3669</v>
      </c>
      <c r="B3576" s="35" t="s">
        <v>4494</v>
      </c>
      <c r="C3576" s="35" t="s">
        <v>5876</v>
      </c>
      <c r="D3576" s="35" t="s">
        <v>117</v>
      </c>
      <c r="E3576" s="35" t="str">
        <f t="shared" si="165"/>
        <v>M/F</v>
      </c>
      <c r="F3576" s="35">
        <v>90</v>
      </c>
      <c r="G3576" s="35" t="s">
        <v>8424</v>
      </c>
      <c r="H3576" s="35" t="s">
        <v>3449</v>
      </c>
      <c r="I3576" s="35" t="s">
        <v>187</v>
      </c>
      <c r="J3576" s="48">
        <v>44054</v>
      </c>
      <c r="K3576" s="35">
        <v>82</v>
      </c>
      <c r="L3576" s="49" t="s">
        <v>54</v>
      </c>
      <c r="M3576" s="50" t="str">
        <f>VLOOKUP(Table6[[#This Row],[Product]],Table3[],2)</f>
        <v>Megawidget S</v>
      </c>
      <c r="N3576" s="50" t="str">
        <f t="shared" si="166"/>
        <v>Aug</v>
      </c>
      <c r="O3576" s="56">
        <f t="shared" si="167"/>
        <v>2020</v>
      </c>
      <c r="P3576" s="51">
        <f>VLOOKUP(Table6[[#This Row],[Product]],Table3[],3)</f>
        <v>0.69</v>
      </c>
      <c r="Q3576" s="35">
        <f>VLOOKUP(Table6[[#This Row],[Product]],Table3[],4)</f>
        <v>24</v>
      </c>
      <c r="R3576" s="35">
        <f>Table6[[#This Row],[Quantity]]*Table6[[#This Row],[Case]]</f>
        <v>1968</v>
      </c>
      <c r="S3576" s="35">
        <f>Table6[[#This Row],[Total Sales]]*Table6[[#This Row],[Cost]]</f>
        <v>1357.9199999999998</v>
      </c>
    </row>
    <row r="3577" spans="1:19" x14ac:dyDescent="0.3">
      <c r="A3577" s="54">
        <v>3670</v>
      </c>
      <c r="B3577" s="35" t="s">
        <v>8425</v>
      </c>
      <c r="C3577" s="35" t="s">
        <v>8426</v>
      </c>
      <c r="D3577" s="35" t="s">
        <v>15</v>
      </c>
      <c r="E3577" s="35" t="str">
        <f t="shared" si="165"/>
        <v>F</v>
      </c>
      <c r="F3577" s="35">
        <v>30</v>
      </c>
      <c r="G3577" s="35" t="s">
        <v>8427</v>
      </c>
      <c r="H3577" s="35" t="s">
        <v>412</v>
      </c>
      <c r="I3577" s="35" t="s">
        <v>187</v>
      </c>
      <c r="J3577" s="48" t="s">
        <v>14170</v>
      </c>
      <c r="K3577" s="35">
        <v>44</v>
      </c>
      <c r="L3577" s="49" t="s">
        <v>64</v>
      </c>
      <c r="M3577" s="50" t="str">
        <f>VLOOKUP(Table6[[#This Row],[Product]],Table3[],2)</f>
        <v>Ultrathing V4</v>
      </c>
      <c r="N3577" s="50" t="str">
        <f t="shared" si="166"/>
        <v>Feb</v>
      </c>
      <c r="O3577" s="56">
        <f t="shared" si="167"/>
        <v>2021</v>
      </c>
      <c r="P3577" s="51">
        <f>VLOOKUP(Table6[[#This Row],[Product]],Table3[],3)</f>
        <v>3.99</v>
      </c>
      <c r="Q3577" s="35">
        <f>VLOOKUP(Table6[[#This Row],[Product]],Table3[],4)</f>
        <v>24</v>
      </c>
      <c r="R3577" s="35">
        <f>Table6[[#This Row],[Quantity]]*Table6[[#This Row],[Case]]</f>
        <v>1056</v>
      </c>
      <c r="S3577" s="35">
        <f>Table6[[#This Row],[Total Sales]]*Table6[[#This Row],[Cost]]</f>
        <v>4213.4400000000005</v>
      </c>
    </row>
    <row r="3578" spans="1:19" x14ac:dyDescent="0.3">
      <c r="A3578" s="54">
        <v>3671</v>
      </c>
      <c r="B3578" s="35" t="s">
        <v>8428</v>
      </c>
      <c r="C3578" s="35" t="s">
        <v>3301</v>
      </c>
      <c r="D3578" s="35" t="s">
        <v>51</v>
      </c>
      <c r="E3578" s="35" t="str">
        <f t="shared" si="165"/>
        <v>F</v>
      </c>
      <c r="F3578" s="35">
        <v>90</v>
      </c>
      <c r="G3578" s="35" t="s">
        <v>8429</v>
      </c>
      <c r="H3578" s="35" t="s">
        <v>2997</v>
      </c>
      <c r="I3578" s="35" t="s">
        <v>32</v>
      </c>
      <c r="J3578" s="48" t="s">
        <v>14037</v>
      </c>
      <c r="K3578" s="35">
        <v>22</v>
      </c>
      <c r="L3578" s="49" t="s">
        <v>80</v>
      </c>
      <c r="M3578" s="50" t="str">
        <f>VLOOKUP(Table6[[#This Row],[Product]],Table3[],2)</f>
        <v>Ultrathing V2</v>
      </c>
      <c r="N3578" s="50" t="str">
        <f t="shared" si="166"/>
        <v>Jul</v>
      </c>
      <c r="O3578" s="56">
        <f t="shared" si="167"/>
        <v>2022</v>
      </c>
      <c r="P3578" s="51">
        <f>VLOOKUP(Table6[[#This Row],[Product]],Table3[],3)</f>
        <v>2.95</v>
      </c>
      <c r="Q3578" s="35">
        <f>VLOOKUP(Table6[[#This Row],[Product]],Table3[],4)</f>
        <v>20</v>
      </c>
      <c r="R3578" s="35">
        <f>Table6[[#This Row],[Quantity]]*Table6[[#This Row],[Case]]</f>
        <v>440</v>
      </c>
      <c r="S3578" s="35">
        <f>Table6[[#This Row],[Total Sales]]*Table6[[#This Row],[Cost]]</f>
        <v>1298</v>
      </c>
    </row>
    <row r="3579" spans="1:19" x14ac:dyDescent="0.3">
      <c r="A3579" s="54">
        <v>3672</v>
      </c>
      <c r="B3579" s="35" t="s">
        <v>3904</v>
      </c>
      <c r="C3579" s="35" t="s">
        <v>1172</v>
      </c>
      <c r="D3579" s="35" t="s">
        <v>15</v>
      </c>
      <c r="E3579" s="35" t="str">
        <f t="shared" si="165"/>
        <v>F</v>
      </c>
      <c r="F3579" s="35">
        <v>30</v>
      </c>
      <c r="G3579" s="35" t="s">
        <v>8430</v>
      </c>
      <c r="H3579" s="35" t="s">
        <v>4870</v>
      </c>
      <c r="I3579" s="35" t="s">
        <v>146</v>
      </c>
      <c r="J3579" s="48" t="s">
        <v>14028</v>
      </c>
      <c r="K3579" s="35">
        <v>43</v>
      </c>
      <c r="L3579" s="49" t="s">
        <v>70</v>
      </c>
      <c r="M3579" s="50" t="str">
        <f>VLOOKUP(Table6[[#This Row],[Product]],Table3[],2)</f>
        <v>Megawidget M</v>
      </c>
      <c r="N3579" s="50" t="str">
        <f t="shared" si="166"/>
        <v>Jan</v>
      </c>
      <c r="O3579" s="56">
        <f t="shared" si="167"/>
        <v>2020</v>
      </c>
      <c r="P3579" s="51">
        <f>VLOOKUP(Table6[[#This Row],[Product]],Table3[],3)</f>
        <v>1.29</v>
      </c>
      <c r="Q3579" s="35">
        <f>VLOOKUP(Table6[[#This Row],[Product]],Table3[],4)</f>
        <v>24</v>
      </c>
      <c r="R3579" s="35">
        <f>Table6[[#This Row],[Quantity]]*Table6[[#This Row],[Case]]</f>
        <v>1032</v>
      </c>
      <c r="S3579" s="35">
        <f>Table6[[#This Row],[Total Sales]]*Table6[[#This Row],[Cost]]</f>
        <v>1331.28</v>
      </c>
    </row>
    <row r="3580" spans="1:19" x14ac:dyDescent="0.3">
      <c r="A3580" s="54">
        <v>3673</v>
      </c>
      <c r="B3580" s="35" t="s">
        <v>7243</v>
      </c>
      <c r="C3580" s="35" t="s">
        <v>2977</v>
      </c>
      <c r="D3580" s="35" t="s">
        <v>15</v>
      </c>
      <c r="E3580" s="35" t="str">
        <f t="shared" si="165"/>
        <v>F</v>
      </c>
      <c r="F3580" s="35">
        <v>60</v>
      </c>
      <c r="G3580" s="35" t="s">
        <v>8431</v>
      </c>
      <c r="H3580" s="35" t="s">
        <v>1575</v>
      </c>
      <c r="I3580" s="35" t="s">
        <v>1576</v>
      </c>
      <c r="J3580" s="48" t="s">
        <v>13931</v>
      </c>
      <c r="K3580" s="35">
        <v>50</v>
      </c>
      <c r="L3580" s="49" t="s">
        <v>159</v>
      </c>
      <c r="M3580" s="50" t="str">
        <f>VLOOKUP(Table6[[#This Row],[Product]],Table3[],2)</f>
        <v>Ultrathing V3</v>
      </c>
      <c r="N3580" s="50" t="str">
        <f t="shared" si="166"/>
        <v>Oct</v>
      </c>
      <c r="O3580" s="56">
        <f t="shared" si="167"/>
        <v>2022</v>
      </c>
      <c r="P3580" s="51">
        <f>VLOOKUP(Table6[[#This Row],[Product]],Table3[],3)</f>
        <v>3.39</v>
      </c>
      <c r="Q3580" s="35">
        <f>VLOOKUP(Table6[[#This Row],[Product]],Table3[],4)</f>
        <v>24</v>
      </c>
      <c r="R3580" s="35">
        <f>Table6[[#This Row],[Quantity]]*Table6[[#This Row],[Case]]</f>
        <v>1200</v>
      </c>
      <c r="S3580" s="35">
        <f>Table6[[#This Row],[Total Sales]]*Table6[[#This Row],[Cost]]</f>
        <v>4068</v>
      </c>
    </row>
    <row r="3581" spans="1:19" x14ac:dyDescent="0.3">
      <c r="A3581" s="54">
        <v>3674</v>
      </c>
      <c r="B3581" s="35" t="s">
        <v>8432</v>
      </c>
      <c r="C3581" s="35" t="s">
        <v>3173</v>
      </c>
      <c r="D3581" s="35" t="s">
        <v>41</v>
      </c>
      <c r="E3581" s="35" t="str">
        <f t="shared" si="165"/>
        <v>F</v>
      </c>
      <c r="F3581" s="35">
        <v>30</v>
      </c>
      <c r="G3581" s="35" t="s">
        <v>8433</v>
      </c>
      <c r="H3581" s="35" t="s">
        <v>5477</v>
      </c>
      <c r="I3581" s="35" t="s">
        <v>187</v>
      </c>
      <c r="J3581" s="48">
        <v>44566</v>
      </c>
      <c r="K3581" s="35">
        <v>98</v>
      </c>
      <c r="L3581" s="49" t="s">
        <v>45</v>
      </c>
      <c r="M3581" s="50" t="str">
        <f>VLOOKUP(Table6[[#This Row],[Product]],Table3[],2)</f>
        <v>Gigastuff</v>
      </c>
      <c r="N3581" s="50" t="str">
        <f t="shared" si="166"/>
        <v>Jan</v>
      </c>
      <c r="O3581" s="56">
        <f t="shared" si="167"/>
        <v>2022</v>
      </c>
      <c r="P3581" s="51">
        <f>VLOOKUP(Table6[[#This Row],[Product]],Table3[],3)</f>
        <v>1.89</v>
      </c>
      <c r="Q3581" s="35">
        <f>VLOOKUP(Table6[[#This Row],[Product]],Table3[],4)</f>
        <v>18</v>
      </c>
      <c r="R3581" s="35">
        <f>Table6[[#This Row],[Quantity]]*Table6[[#This Row],[Case]]</f>
        <v>1764</v>
      </c>
      <c r="S3581" s="35">
        <f>Table6[[#This Row],[Total Sales]]*Table6[[#This Row],[Cost]]</f>
        <v>3333.96</v>
      </c>
    </row>
    <row r="3582" spans="1:19" x14ac:dyDescent="0.3">
      <c r="A3582" s="54">
        <v>3675</v>
      </c>
      <c r="B3582" s="35" t="s">
        <v>4247</v>
      </c>
      <c r="C3582" s="35" t="s">
        <v>581</v>
      </c>
      <c r="D3582" s="35" t="s">
        <v>51</v>
      </c>
      <c r="E3582" s="35" t="str">
        <f t="shared" si="165"/>
        <v>F</v>
      </c>
      <c r="F3582" s="35">
        <v>30</v>
      </c>
      <c r="G3582" s="35" t="s">
        <v>8434</v>
      </c>
      <c r="H3582" s="35" t="s">
        <v>738</v>
      </c>
      <c r="I3582" s="35" t="s">
        <v>38</v>
      </c>
      <c r="J3582" s="48">
        <v>44381</v>
      </c>
      <c r="K3582" s="35">
        <v>14</v>
      </c>
      <c r="L3582" s="49" t="s">
        <v>33</v>
      </c>
      <c r="M3582" s="50" t="str">
        <f>VLOOKUP(Table6[[#This Row],[Product]],Table3[],2)</f>
        <v>Megawidget L</v>
      </c>
      <c r="N3582" s="50" t="str">
        <f t="shared" si="166"/>
        <v>Jul</v>
      </c>
      <c r="O3582" s="56">
        <f t="shared" si="167"/>
        <v>2021</v>
      </c>
      <c r="P3582" s="51">
        <f>VLOOKUP(Table6[[#This Row],[Product]],Table3[],3)</f>
        <v>1.79</v>
      </c>
      <c r="Q3582" s="35">
        <f>VLOOKUP(Table6[[#This Row],[Product]],Table3[],4)</f>
        <v>24</v>
      </c>
      <c r="R3582" s="35">
        <f>Table6[[#This Row],[Quantity]]*Table6[[#This Row],[Case]]</f>
        <v>336</v>
      </c>
      <c r="S3582" s="35">
        <f>Table6[[#This Row],[Total Sales]]*Table6[[#This Row],[Cost]]</f>
        <v>601.44000000000005</v>
      </c>
    </row>
    <row r="3583" spans="1:19" x14ac:dyDescent="0.3">
      <c r="A3583" s="54">
        <v>3676</v>
      </c>
      <c r="B3583" s="35" t="s">
        <v>5287</v>
      </c>
      <c r="C3583" s="35" t="s">
        <v>4005</v>
      </c>
      <c r="D3583" s="35" t="s">
        <v>51</v>
      </c>
      <c r="E3583" s="35" t="str">
        <f t="shared" si="165"/>
        <v>F</v>
      </c>
      <c r="F3583" s="35">
        <v>30</v>
      </c>
      <c r="G3583" s="35" t="s">
        <v>8435</v>
      </c>
      <c r="H3583" s="35" t="s">
        <v>5148</v>
      </c>
      <c r="I3583" s="35" t="s">
        <v>32</v>
      </c>
      <c r="J3583" s="48" t="s">
        <v>14040</v>
      </c>
      <c r="K3583" s="35">
        <v>49</v>
      </c>
      <c r="L3583" s="49" t="s">
        <v>39</v>
      </c>
      <c r="M3583" s="50" t="str">
        <f>VLOOKUP(Table6[[#This Row],[Product]],Table3[],2)</f>
        <v>Ultrathing V1</v>
      </c>
      <c r="N3583" s="50" t="str">
        <f t="shared" si="166"/>
        <v>Jan</v>
      </c>
      <c r="O3583" s="56">
        <f t="shared" si="167"/>
        <v>2022</v>
      </c>
      <c r="P3583" s="51">
        <f>VLOOKUP(Table6[[#This Row],[Product]],Table3[],3)</f>
        <v>1.79</v>
      </c>
      <c r="Q3583" s="35">
        <f>VLOOKUP(Table6[[#This Row],[Product]],Table3[],4)</f>
        <v>17</v>
      </c>
      <c r="R3583" s="35">
        <f>Table6[[#This Row],[Quantity]]*Table6[[#This Row],[Case]]</f>
        <v>833</v>
      </c>
      <c r="S3583" s="35">
        <f>Table6[[#This Row],[Total Sales]]*Table6[[#This Row],[Cost]]</f>
        <v>1491.07</v>
      </c>
    </row>
    <row r="3584" spans="1:19" x14ac:dyDescent="0.3">
      <c r="A3584" s="54">
        <v>3677</v>
      </c>
      <c r="B3584" s="35" t="s">
        <v>1405</v>
      </c>
      <c r="C3584" s="35" t="s">
        <v>1109</v>
      </c>
      <c r="D3584" s="35" t="s">
        <v>28</v>
      </c>
      <c r="E3584" s="35" t="str">
        <f t="shared" si="165"/>
        <v>M</v>
      </c>
      <c r="F3584" s="35">
        <v>60</v>
      </c>
      <c r="G3584" s="35" t="s">
        <v>8436</v>
      </c>
      <c r="H3584" s="35" t="s">
        <v>3208</v>
      </c>
      <c r="I3584" s="35" t="s">
        <v>32</v>
      </c>
      <c r="J3584" s="48" t="s">
        <v>13939</v>
      </c>
      <c r="K3584" s="35">
        <v>60</v>
      </c>
      <c r="L3584" s="49" t="s">
        <v>54</v>
      </c>
      <c r="M3584" s="50" t="str">
        <f>VLOOKUP(Table6[[#This Row],[Product]],Table3[],2)</f>
        <v>Megawidget S</v>
      </c>
      <c r="N3584" s="50" t="str">
        <f t="shared" si="166"/>
        <v>Apr</v>
      </c>
      <c r="O3584" s="56">
        <f t="shared" si="167"/>
        <v>2020</v>
      </c>
      <c r="P3584" s="51">
        <f>VLOOKUP(Table6[[#This Row],[Product]],Table3[],3)</f>
        <v>0.69</v>
      </c>
      <c r="Q3584" s="35">
        <f>VLOOKUP(Table6[[#This Row],[Product]],Table3[],4)</f>
        <v>24</v>
      </c>
      <c r="R3584" s="35">
        <f>Table6[[#This Row],[Quantity]]*Table6[[#This Row],[Case]]</f>
        <v>1440</v>
      </c>
      <c r="S3584" s="35">
        <f>Table6[[#This Row],[Total Sales]]*Table6[[#This Row],[Cost]]</f>
        <v>993.59999999999991</v>
      </c>
    </row>
    <row r="3585" spans="1:19" x14ac:dyDescent="0.3">
      <c r="A3585" s="54">
        <v>3678</v>
      </c>
      <c r="B3585" s="35" t="s">
        <v>5147</v>
      </c>
      <c r="C3585" s="35" t="s">
        <v>5534</v>
      </c>
      <c r="D3585" s="35" t="s">
        <v>28</v>
      </c>
      <c r="E3585" s="35" t="str">
        <f t="shared" si="165"/>
        <v>M</v>
      </c>
      <c r="F3585" s="35">
        <v>60</v>
      </c>
      <c r="G3585" s="35" t="s">
        <v>8437</v>
      </c>
      <c r="H3585" s="35" t="s">
        <v>3396</v>
      </c>
      <c r="I3585" s="35" t="s">
        <v>32</v>
      </c>
      <c r="J3585" s="48">
        <v>44323</v>
      </c>
      <c r="K3585" s="35">
        <v>54</v>
      </c>
      <c r="L3585" s="49" t="s">
        <v>64</v>
      </c>
      <c r="M3585" s="50" t="str">
        <f>VLOOKUP(Table6[[#This Row],[Product]],Table3[],2)</f>
        <v>Ultrathing V4</v>
      </c>
      <c r="N3585" s="50" t="str">
        <f t="shared" si="166"/>
        <v>May</v>
      </c>
      <c r="O3585" s="56">
        <f t="shared" si="167"/>
        <v>2021</v>
      </c>
      <c r="P3585" s="51">
        <f>VLOOKUP(Table6[[#This Row],[Product]],Table3[],3)</f>
        <v>3.99</v>
      </c>
      <c r="Q3585" s="35">
        <f>VLOOKUP(Table6[[#This Row],[Product]],Table3[],4)</f>
        <v>24</v>
      </c>
      <c r="R3585" s="35">
        <f>Table6[[#This Row],[Quantity]]*Table6[[#This Row],[Case]]</f>
        <v>1296</v>
      </c>
      <c r="S3585" s="35">
        <f>Table6[[#This Row],[Total Sales]]*Table6[[#This Row],[Cost]]</f>
        <v>5171.04</v>
      </c>
    </row>
    <row r="3586" spans="1:19" x14ac:dyDescent="0.3">
      <c r="A3586" s="54">
        <v>3679</v>
      </c>
      <c r="B3586" s="35" t="s">
        <v>402</v>
      </c>
      <c r="C3586" s="35" t="s">
        <v>1105</v>
      </c>
      <c r="D3586" s="35" t="s">
        <v>15</v>
      </c>
      <c r="E3586" s="35" t="str">
        <f t="shared" si="165"/>
        <v>F</v>
      </c>
      <c r="F3586" s="35">
        <v>60</v>
      </c>
      <c r="G3586" s="35" t="s">
        <v>8437</v>
      </c>
      <c r="H3586" s="35" t="s">
        <v>5099</v>
      </c>
      <c r="I3586" s="35" t="s">
        <v>32</v>
      </c>
      <c r="J3586" s="48">
        <v>44350</v>
      </c>
      <c r="K3586" s="35">
        <v>38</v>
      </c>
      <c r="L3586" s="49" t="s">
        <v>64</v>
      </c>
      <c r="M3586" s="50" t="str">
        <f>VLOOKUP(Table6[[#This Row],[Product]],Table3[],2)</f>
        <v>Ultrathing V4</v>
      </c>
      <c r="N3586" s="50" t="str">
        <f t="shared" si="166"/>
        <v>Jun</v>
      </c>
      <c r="O3586" s="56">
        <f t="shared" si="167"/>
        <v>2021</v>
      </c>
      <c r="P3586" s="51">
        <f>VLOOKUP(Table6[[#This Row],[Product]],Table3[],3)</f>
        <v>3.99</v>
      </c>
      <c r="Q3586" s="35">
        <f>VLOOKUP(Table6[[#This Row],[Product]],Table3[],4)</f>
        <v>24</v>
      </c>
      <c r="R3586" s="35">
        <f>Table6[[#This Row],[Quantity]]*Table6[[#This Row],[Case]]</f>
        <v>912</v>
      </c>
      <c r="S3586" s="35">
        <f>Table6[[#This Row],[Total Sales]]*Table6[[#This Row],[Cost]]</f>
        <v>3638.88</v>
      </c>
    </row>
    <row r="3587" spans="1:19" x14ac:dyDescent="0.3">
      <c r="A3587" s="54">
        <v>3680</v>
      </c>
      <c r="B3587" s="35" t="s">
        <v>8438</v>
      </c>
      <c r="C3587" s="35" t="s">
        <v>3621</v>
      </c>
      <c r="D3587" s="35" t="s">
        <v>51</v>
      </c>
      <c r="E3587" s="35" t="str">
        <f t="shared" ref="E3587:E3650" si="168">IF(OR(D3587="Mrs", D3587="Miss", D3587="Ms"), "F", IF(OR(D3587="Mr"), "M", IF(OR(D3587="Dr", D3587="Prof", D3587="Rev"), "M/F", "")))</f>
        <v>F</v>
      </c>
      <c r="F3587" s="35">
        <v>60</v>
      </c>
      <c r="G3587" s="35" t="s">
        <v>8439</v>
      </c>
      <c r="H3587" s="35" t="s">
        <v>2183</v>
      </c>
      <c r="I3587" s="35" t="s">
        <v>124</v>
      </c>
      <c r="J3587" s="48">
        <v>44450</v>
      </c>
      <c r="K3587" s="35">
        <v>41</v>
      </c>
      <c r="L3587" s="49" t="s">
        <v>45</v>
      </c>
      <c r="M3587" s="50" t="str">
        <f>VLOOKUP(Table6[[#This Row],[Product]],Table3[],2)</f>
        <v>Gigastuff</v>
      </c>
      <c r="N3587" s="50" t="str">
        <f t="shared" ref="N3587:N3650" si="169">TEXT(J3587,"mmm")</f>
        <v>Sep</v>
      </c>
      <c r="O3587" s="56">
        <f t="shared" ref="O3587:O3650" si="170">YEAR(J3587)</f>
        <v>2021</v>
      </c>
      <c r="P3587" s="51">
        <f>VLOOKUP(Table6[[#This Row],[Product]],Table3[],3)</f>
        <v>1.89</v>
      </c>
      <c r="Q3587" s="35">
        <f>VLOOKUP(Table6[[#This Row],[Product]],Table3[],4)</f>
        <v>18</v>
      </c>
      <c r="R3587" s="35">
        <f>Table6[[#This Row],[Quantity]]*Table6[[#This Row],[Case]]</f>
        <v>738</v>
      </c>
      <c r="S3587" s="35">
        <f>Table6[[#This Row],[Total Sales]]*Table6[[#This Row],[Cost]]</f>
        <v>1394.82</v>
      </c>
    </row>
    <row r="3588" spans="1:19" x14ac:dyDescent="0.3">
      <c r="A3588" s="54">
        <v>3681</v>
      </c>
      <c r="B3588" s="35" t="s">
        <v>1333</v>
      </c>
      <c r="C3588" s="35" t="s">
        <v>4974</v>
      </c>
      <c r="D3588" s="35" t="s">
        <v>28</v>
      </c>
      <c r="E3588" s="35" t="str">
        <f t="shared" si="168"/>
        <v>M</v>
      </c>
      <c r="F3588" s="35">
        <v>30</v>
      </c>
      <c r="G3588" s="35" t="s">
        <v>8440</v>
      </c>
      <c r="H3588" s="35" t="s">
        <v>793</v>
      </c>
      <c r="I3588" s="35" t="s">
        <v>178</v>
      </c>
      <c r="J3588" s="48">
        <v>44110</v>
      </c>
      <c r="K3588" s="35">
        <v>70</v>
      </c>
      <c r="L3588" s="49" t="s">
        <v>33</v>
      </c>
      <c r="M3588" s="50" t="str">
        <f>VLOOKUP(Table6[[#This Row],[Product]],Table3[],2)</f>
        <v>Megawidget L</v>
      </c>
      <c r="N3588" s="50" t="str">
        <f t="shared" si="169"/>
        <v>Oct</v>
      </c>
      <c r="O3588" s="56">
        <f t="shared" si="170"/>
        <v>2020</v>
      </c>
      <c r="P3588" s="51">
        <f>VLOOKUP(Table6[[#This Row],[Product]],Table3[],3)</f>
        <v>1.79</v>
      </c>
      <c r="Q3588" s="35">
        <f>VLOOKUP(Table6[[#This Row],[Product]],Table3[],4)</f>
        <v>24</v>
      </c>
      <c r="R3588" s="35">
        <f>Table6[[#This Row],[Quantity]]*Table6[[#This Row],[Case]]</f>
        <v>1680</v>
      </c>
      <c r="S3588" s="35">
        <f>Table6[[#This Row],[Total Sales]]*Table6[[#This Row],[Cost]]</f>
        <v>3007.2000000000003</v>
      </c>
    </row>
    <row r="3589" spans="1:19" x14ac:dyDescent="0.3">
      <c r="A3589" s="54">
        <v>3682</v>
      </c>
      <c r="B3589" s="35" t="s">
        <v>8441</v>
      </c>
      <c r="C3589" s="35" t="s">
        <v>5970</v>
      </c>
      <c r="D3589" s="35" t="s">
        <v>15</v>
      </c>
      <c r="E3589" s="35" t="str">
        <f t="shared" si="168"/>
        <v>F</v>
      </c>
      <c r="F3589" s="35">
        <v>30</v>
      </c>
      <c r="G3589" s="35" t="s">
        <v>8442</v>
      </c>
      <c r="H3589" s="35" t="s">
        <v>6080</v>
      </c>
      <c r="I3589" s="35" t="s">
        <v>32</v>
      </c>
      <c r="J3589" s="48">
        <v>43987</v>
      </c>
      <c r="K3589" s="35">
        <v>44</v>
      </c>
      <c r="L3589" s="49" t="s">
        <v>64</v>
      </c>
      <c r="M3589" s="50" t="str">
        <f>VLOOKUP(Table6[[#This Row],[Product]],Table3[],2)</f>
        <v>Ultrathing V4</v>
      </c>
      <c r="N3589" s="50" t="str">
        <f t="shared" si="169"/>
        <v>Jun</v>
      </c>
      <c r="O3589" s="56">
        <f t="shared" si="170"/>
        <v>2020</v>
      </c>
      <c r="P3589" s="51">
        <f>VLOOKUP(Table6[[#This Row],[Product]],Table3[],3)</f>
        <v>3.99</v>
      </c>
      <c r="Q3589" s="35">
        <f>VLOOKUP(Table6[[#This Row],[Product]],Table3[],4)</f>
        <v>24</v>
      </c>
      <c r="R3589" s="35">
        <f>Table6[[#This Row],[Quantity]]*Table6[[#This Row],[Case]]</f>
        <v>1056</v>
      </c>
      <c r="S3589" s="35">
        <f>Table6[[#This Row],[Total Sales]]*Table6[[#This Row],[Cost]]</f>
        <v>4213.4400000000005</v>
      </c>
    </row>
    <row r="3590" spans="1:19" x14ac:dyDescent="0.3">
      <c r="A3590" s="54">
        <v>3683</v>
      </c>
      <c r="B3590" s="35" t="s">
        <v>2442</v>
      </c>
      <c r="C3590" s="35" t="s">
        <v>5211</v>
      </c>
      <c r="D3590" s="35" t="s">
        <v>51</v>
      </c>
      <c r="E3590" s="35" t="str">
        <f t="shared" si="168"/>
        <v>F</v>
      </c>
      <c r="F3590" s="35">
        <v>90</v>
      </c>
      <c r="G3590" s="35" t="s">
        <v>8443</v>
      </c>
      <c r="H3590" s="35" t="s">
        <v>2351</v>
      </c>
      <c r="I3590" s="35" t="s">
        <v>32</v>
      </c>
      <c r="J3590" s="48" t="s">
        <v>13893</v>
      </c>
      <c r="K3590" s="35">
        <v>54</v>
      </c>
      <c r="L3590" s="49" t="s">
        <v>39</v>
      </c>
      <c r="M3590" s="50" t="str">
        <f>VLOOKUP(Table6[[#This Row],[Product]],Table3[],2)</f>
        <v>Ultrathing V1</v>
      </c>
      <c r="N3590" s="50" t="str">
        <f t="shared" si="169"/>
        <v>Oct</v>
      </c>
      <c r="O3590" s="56">
        <f t="shared" si="170"/>
        <v>2020</v>
      </c>
      <c r="P3590" s="51">
        <f>VLOOKUP(Table6[[#This Row],[Product]],Table3[],3)</f>
        <v>1.79</v>
      </c>
      <c r="Q3590" s="35">
        <f>VLOOKUP(Table6[[#This Row],[Product]],Table3[],4)</f>
        <v>17</v>
      </c>
      <c r="R3590" s="35">
        <f>Table6[[#This Row],[Quantity]]*Table6[[#This Row],[Case]]</f>
        <v>918</v>
      </c>
      <c r="S3590" s="35">
        <f>Table6[[#This Row],[Total Sales]]*Table6[[#This Row],[Cost]]</f>
        <v>1643.22</v>
      </c>
    </row>
    <row r="3591" spans="1:19" x14ac:dyDescent="0.3">
      <c r="A3591" s="54">
        <v>3684</v>
      </c>
      <c r="B3591" s="35" t="s">
        <v>3378</v>
      </c>
      <c r="C3591" s="35" t="s">
        <v>5267</v>
      </c>
      <c r="D3591" s="35" t="s">
        <v>15</v>
      </c>
      <c r="E3591" s="35" t="str">
        <f t="shared" si="168"/>
        <v>F</v>
      </c>
      <c r="F3591" s="35">
        <v>30</v>
      </c>
      <c r="G3591" s="35" t="s">
        <v>8444</v>
      </c>
      <c r="H3591" s="35" t="s">
        <v>659</v>
      </c>
      <c r="I3591" s="35" t="s">
        <v>32</v>
      </c>
      <c r="J3591" s="48">
        <v>43840</v>
      </c>
      <c r="K3591" s="35">
        <v>59</v>
      </c>
      <c r="L3591" s="49" t="s">
        <v>64</v>
      </c>
      <c r="M3591" s="50" t="str">
        <f>VLOOKUP(Table6[[#This Row],[Product]],Table3[],2)</f>
        <v>Ultrathing V4</v>
      </c>
      <c r="N3591" s="50" t="str">
        <f t="shared" si="169"/>
        <v>Jan</v>
      </c>
      <c r="O3591" s="56">
        <f t="shared" si="170"/>
        <v>2020</v>
      </c>
      <c r="P3591" s="51">
        <f>VLOOKUP(Table6[[#This Row],[Product]],Table3[],3)</f>
        <v>3.99</v>
      </c>
      <c r="Q3591" s="35">
        <f>VLOOKUP(Table6[[#This Row],[Product]],Table3[],4)</f>
        <v>24</v>
      </c>
      <c r="R3591" s="35">
        <f>Table6[[#This Row],[Quantity]]*Table6[[#This Row],[Case]]</f>
        <v>1416</v>
      </c>
      <c r="S3591" s="35">
        <f>Table6[[#This Row],[Total Sales]]*Table6[[#This Row],[Cost]]</f>
        <v>5649.84</v>
      </c>
    </row>
    <row r="3592" spans="1:19" x14ac:dyDescent="0.3">
      <c r="A3592" s="54">
        <v>3685</v>
      </c>
      <c r="B3592" s="35" t="s">
        <v>2823</v>
      </c>
      <c r="C3592" s="35" t="s">
        <v>4181</v>
      </c>
      <c r="D3592" s="35" t="s">
        <v>92</v>
      </c>
      <c r="E3592" s="35" t="str">
        <f t="shared" si="168"/>
        <v>M/F</v>
      </c>
      <c r="F3592" s="35">
        <v>30</v>
      </c>
      <c r="G3592" s="35" t="s">
        <v>8445</v>
      </c>
      <c r="H3592" s="35" t="s">
        <v>5069</v>
      </c>
      <c r="I3592" s="35" t="s">
        <v>32</v>
      </c>
      <c r="J3592" s="48" t="s">
        <v>14007</v>
      </c>
      <c r="K3592" s="35">
        <v>50</v>
      </c>
      <c r="L3592" s="49" t="s">
        <v>39</v>
      </c>
      <c r="M3592" s="50" t="str">
        <f>VLOOKUP(Table6[[#This Row],[Product]],Table3[],2)</f>
        <v>Ultrathing V1</v>
      </c>
      <c r="N3592" s="50" t="str">
        <f t="shared" si="169"/>
        <v>May</v>
      </c>
      <c r="O3592" s="56">
        <f t="shared" si="170"/>
        <v>2020</v>
      </c>
      <c r="P3592" s="51">
        <f>VLOOKUP(Table6[[#This Row],[Product]],Table3[],3)</f>
        <v>1.79</v>
      </c>
      <c r="Q3592" s="35">
        <f>VLOOKUP(Table6[[#This Row],[Product]],Table3[],4)</f>
        <v>17</v>
      </c>
      <c r="R3592" s="35">
        <f>Table6[[#This Row],[Quantity]]*Table6[[#This Row],[Case]]</f>
        <v>850</v>
      </c>
      <c r="S3592" s="35">
        <f>Table6[[#This Row],[Total Sales]]*Table6[[#This Row],[Cost]]</f>
        <v>1521.5</v>
      </c>
    </row>
    <row r="3593" spans="1:19" x14ac:dyDescent="0.3">
      <c r="A3593" s="54">
        <v>3686</v>
      </c>
      <c r="B3593" s="35" t="s">
        <v>7314</v>
      </c>
      <c r="C3593" s="35" t="s">
        <v>5716</v>
      </c>
      <c r="D3593" s="35" t="s">
        <v>28</v>
      </c>
      <c r="E3593" s="35" t="str">
        <f t="shared" si="168"/>
        <v>M</v>
      </c>
      <c r="F3593" s="35">
        <v>90</v>
      </c>
      <c r="G3593" s="35" t="s">
        <v>8446</v>
      </c>
      <c r="H3593" s="35" t="s">
        <v>985</v>
      </c>
      <c r="I3593" s="35" t="s">
        <v>38</v>
      </c>
      <c r="J3593" s="48" t="s">
        <v>13659</v>
      </c>
      <c r="K3593" s="35">
        <v>79</v>
      </c>
      <c r="L3593" s="49" t="s">
        <v>45</v>
      </c>
      <c r="M3593" s="50" t="str">
        <f>VLOOKUP(Table6[[#This Row],[Product]],Table3[],2)</f>
        <v>Gigastuff</v>
      </c>
      <c r="N3593" s="50" t="str">
        <f t="shared" si="169"/>
        <v>Jan</v>
      </c>
      <c r="O3593" s="56">
        <f t="shared" si="170"/>
        <v>2020</v>
      </c>
      <c r="P3593" s="51">
        <f>VLOOKUP(Table6[[#This Row],[Product]],Table3[],3)</f>
        <v>1.89</v>
      </c>
      <c r="Q3593" s="35">
        <f>VLOOKUP(Table6[[#This Row],[Product]],Table3[],4)</f>
        <v>18</v>
      </c>
      <c r="R3593" s="35">
        <f>Table6[[#This Row],[Quantity]]*Table6[[#This Row],[Case]]</f>
        <v>1422</v>
      </c>
      <c r="S3593" s="35">
        <f>Table6[[#This Row],[Total Sales]]*Table6[[#This Row],[Cost]]</f>
        <v>2687.58</v>
      </c>
    </row>
    <row r="3594" spans="1:19" x14ac:dyDescent="0.3">
      <c r="A3594" s="54">
        <v>3687</v>
      </c>
      <c r="B3594" s="35" t="s">
        <v>550</v>
      </c>
      <c r="C3594" s="35" t="s">
        <v>1774</v>
      </c>
      <c r="D3594" s="35" t="s">
        <v>28</v>
      </c>
      <c r="E3594" s="35" t="str">
        <f t="shared" si="168"/>
        <v>M</v>
      </c>
      <c r="F3594" s="35">
        <v>90</v>
      </c>
      <c r="G3594" s="35" t="s">
        <v>8447</v>
      </c>
      <c r="H3594" s="35" t="s">
        <v>4594</v>
      </c>
      <c r="I3594" s="35" t="s">
        <v>38</v>
      </c>
      <c r="J3594" s="48">
        <v>44838</v>
      </c>
      <c r="K3594" s="35">
        <v>96</v>
      </c>
      <c r="L3594" s="49" t="s">
        <v>80</v>
      </c>
      <c r="M3594" s="50" t="str">
        <f>VLOOKUP(Table6[[#This Row],[Product]],Table3[],2)</f>
        <v>Ultrathing V2</v>
      </c>
      <c r="N3594" s="50" t="str">
        <f t="shared" si="169"/>
        <v>Oct</v>
      </c>
      <c r="O3594" s="56">
        <f t="shared" si="170"/>
        <v>2022</v>
      </c>
      <c r="P3594" s="51">
        <f>VLOOKUP(Table6[[#This Row],[Product]],Table3[],3)</f>
        <v>2.95</v>
      </c>
      <c r="Q3594" s="35">
        <f>VLOOKUP(Table6[[#This Row],[Product]],Table3[],4)</f>
        <v>20</v>
      </c>
      <c r="R3594" s="35">
        <f>Table6[[#This Row],[Quantity]]*Table6[[#This Row],[Case]]</f>
        <v>1920</v>
      </c>
      <c r="S3594" s="35">
        <f>Table6[[#This Row],[Total Sales]]*Table6[[#This Row],[Cost]]</f>
        <v>5664</v>
      </c>
    </row>
    <row r="3595" spans="1:19" x14ac:dyDescent="0.3">
      <c r="A3595" s="54">
        <v>3688</v>
      </c>
      <c r="B3595" s="35" t="s">
        <v>1356</v>
      </c>
      <c r="C3595" s="35" t="s">
        <v>7168</v>
      </c>
      <c r="D3595" s="35" t="s">
        <v>28</v>
      </c>
      <c r="E3595" s="35" t="str">
        <f t="shared" si="168"/>
        <v>M</v>
      </c>
      <c r="F3595" s="35">
        <v>30</v>
      </c>
      <c r="G3595" s="35" t="s">
        <v>8448</v>
      </c>
      <c r="H3595" s="35" t="s">
        <v>5158</v>
      </c>
      <c r="I3595" s="35" t="s">
        <v>5159</v>
      </c>
      <c r="J3595" s="48" t="s">
        <v>14003</v>
      </c>
      <c r="K3595" s="35">
        <v>63</v>
      </c>
      <c r="L3595" s="49" t="s">
        <v>20</v>
      </c>
      <c r="M3595" s="50" t="str">
        <f>VLOOKUP(Table6[[#This Row],[Product]],Table3[],2)</f>
        <v>Hyperwotsit</v>
      </c>
      <c r="N3595" s="50" t="str">
        <f t="shared" si="169"/>
        <v>Dec</v>
      </c>
      <c r="O3595" s="56">
        <f t="shared" si="170"/>
        <v>2021</v>
      </c>
      <c r="P3595" s="51">
        <f>VLOOKUP(Table6[[#This Row],[Product]],Table3[],3)</f>
        <v>2.0099999999999998</v>
      </c>
      <c r="Q3595" s="35">
        <f>VLOOKUP(Table6[[#This Row],[Product]],Table3[],4)</f>
        <v>20</v>
      </c>
      <c r="R3595" s="35">
        <f>Table6[[#This Row],[Quantity]]*Table6[[#This Row],[Case]]</f>
        <v>1260</v>
      </c>
      <c r="S3595" s="35">
        <f>Table6[[#This Row],[Total Sales]]*Table6[[#This Row],[Cost]]</f>
        <v>2532.6</v>
      </c>
    </row>
    <row r="3596" spans="1:19" x14ac:dyDescent="0.3">
      <c r="A3596" s="54">
        <v>3689</v>
      </c>
      <c r="B3596" s="35" t="s">
        <v>2513</v>
      </c>
      <c r="C3596" s="35" t="s">
        <v>4173</v>
      </c>
      <c r="D3596" s="35" t="s">
        <v>28</v>
      </c>
      <c r="E3596" s="35" t="str">
        <f t="shared" si="168"/>
        <v>M</v>
      </c>
      <c r="F3596" s="35">
        <v>60</v>
      </c>
      <c r="G3596" s="35" t="s">
        <v>8449</v>
      </c>
      <c r="H3596" s="35" t="s">
        <v>2696</v>
      </c>
      <c r="I3596" s="35" t="s">
        <v>95</v>
      </c>
      <c r="J3596" s="48" t="s">
        <v>14119</v>
      </c>
      <c r="K3596" s="35">
        <v>18</v>
      </c>
      <c r="L3596" s="49" t="s">
        <v>39</v>
      </c>
      <c r="M3596" s="50" t="str">
        <f>VLOOKUP(Table6[[#This Row],[Product]],Table3[],2)</f>
        <v>Ultrathing V1</v>
      </c>
      <c r="N3596" s="50" t="str">
        <f t="shared" si="169"/>
        <v>Mar</v>
      </c>
      <c r="O3596" s="56">
        <f t="shared" si="170"/>
        <v>2020</v>
      </c>
      <c r="P3596" s="51">
        <f>VLOOKUP(Table6[[#This Row],[Product]],Table3[],3)</f>
        <v>1.79</v>
      </c>
      <c r="Q3596" s="35">
        <f>VLOOKUP(Table6[[#This Row],[Product]],Table3[],4)</f>
        <v>17</v>
      </c>
      <c r="R3596" s="35">
        <f>Table6[[#This Row],[Quantity]]*Table6[[#This Row],[Case]]</f>
        <v>306</v>
      </c>
      <c r="S3596" s="35">
        <f>Table6[[#This Row],[Total Sales]]*Table6[[#This Row],[Cost]]</f>
        <v>547.74</v>
      </c>
    </row>
    <row r="3597" spans="1:19" x14ac:dyDescent="0.3">
      <c r="A3597" s="54">
        <v>3690</v>
      </c>
      <c r="B3597" s="35" t="s">
        <v>1371</v>
      </c>
      <c r="C3597" s="35" t="s">
        <v>1826</v>
      </c>
      <c r="D3597" s="35" t="s">
        <v>28</v>
      </c>
      <c r="E3597" s="35" t="str">
        <f t="shared" si="168"/>
        <v>M</v>
      </c>
      <c r="F3597" s="35">
        <v>90</v>
      </c>
      <c r="G3597" s="35" t="s">
        <v>8450</v>
      </c>
      <c r="H3597" s="35" t="s">
        <v>1336</v>
      </c>
      <c r="I3597" s="35" t="s">
        <v>129</v>
      </c>
      <c r="J3597" s="48">
        <v>43873</v>
      </c>
      <c r="K3597" s="35">
        <v>76</v>
      </c>
      <c r="L3597" s="49" t="s">
        <v>159</v>
      </c>
      <c r="M3597" s="50" t="str">
        <f>VLOOKUP(Table6[[#This Row],[Product]],Table3[],2)</f>
        <v>Ultrathing V3</v>
      </c>
      <c r="N3597" s="50" t="str">
        <f t="shared" si="169"/>
        <v>Feb</v>
      </c>
      <c r="O3597" s="56">
        <f t="shared" si="170"/>
        <v>2020</v>
      </c>
      <c r="P3597" s="51">
        <f>VLOOKUP(Table6[[#This Row],[Product]],Table3[],3)</f>
        <v>3.39</v>
      </c>
      <c r="Q3597" s="35">
        <f>VLOOKUP(Table6[[#This Row],[Product]],Table3[],4)</f>
        <v>24</v>
      </c>
      <c r="R3597" s="35">
        <f>Table6[[#This Row],[Quantity]]*Table6[[#This Row],[Case]]</f>
        <v>1824</v>
      </c>
      <c r="S3597" s="35">
        <f>Table6[[#This Row],[Total Sales]]*Table6[[#This Row],[Cost]]</f>
        <v>6183.3600000000006</v>
      </c>
    </row>
    <row r="3598" spans="1:19" x14ac:dyDescent="0.3">
      <c r="A3598" s="54">
        <v>3691</v>
      </c>
      <c r="B3598" s="35" t="s">
        <v>8451</v>
      </c>
      <c r="C3598" s="35" t="s">
        <v>1222</v>
      </c>
      <c r="D3598" s="35" t="s">
        <v>15</v>
      </c>
      <c r="E3598" s="35" t="str">
        <f t="shared" si="168"/>
        <v>F</v>
      </c>
      <c r="F3598" s="35">
        <v>30</v>
      </c>
      <c r="G3598" s="35" t="s">
        <v>8452</v>
      </c>
      <c r="H3598" s="35" t="s">
        <v>1768</v>
      </c>
      <c r="I3598" s="35" t="s">
        <v>32</v>
      </c>
      <c r="J3598" s="48" t="s">
        <v>13679</v>
      </c>
      <c r="K3598" s="35">
        <v>42</v>
      </c>
      <c r="L3598" s="49" t="s">
        <v>70</v>
      </c>
      <c r="M3598" s="50" t="str">
        <f>VLOOKUP(Table6[[#This Row],[Product]],Table3[],2)</f>
        <v>Megawidget M</v>
      </c>
      <c r="N3598" s="50" t="str">
        <f t="shared" si="169"/>
        <v>Jul</v>
      </c>
      <c r="O3598" s="56">
        <f t="shared" si="170"/>
        <v>2022</v>
      </c>
      <c r="P3598" s="51">
        <f>VLOOKUP(Table6[[#This Row],[Product]],Table3[],3)</f>
        <v>1.29</v>
      </c>
      <c r="Q3598" s="35">
        <f>VLOOKUP(Table6[[#This Row],[Product]],Table3[],4)</f>
        <v>24</v>
      </c>
      <c r="R3598" s="35">
        <f>Table6[[#This Row],[Quantity]]*Table6[[#This Row],[Case]]</f>
        <v>1008</v>
      </c>
      <c r="S3598" s="35">
        <f>Table6[[#This Row],[Total Sales]]*Table6[[#This Row],[Cost]]</f>
        <v>1300.32</v>
      </c>
    </row>
    <row r="3599" spans="1:19" x14ac:dyDescent="0.3">
      <c r="A3599" s="54">
        <v>3692</v>
      </c>
      <c r="B3599" s="35" t="s">
        <v>8453</v>
      </c>
      <c r="C3599" s="35" t="s">
        <v>35</v>
      </c>
      <c r="D3599" s="35" t="s">
        <v>117</v>
      </c>
      <c r="E3599" s="35" t="str">
        <f t="shared" si="168"/>
        <v>M/F</v>
      </c>
      <c r="F3599" s="35">
        <v>90</v>
      </c>
      <c r="G3599" s="35" t="s">
        <v>8454</v>
      </c>
      <c r="H3599" s="35" t="s">
        <v>2533</v>
      </c>
      <c r="I3599" s="35" t="s">
        <v>2534</v>
      </c>
      <c r="J3599" s="48" t="s">
        <v>14255</v>
      </c>
      <c r="K3599" s="35">
        <v>22</v>
      </c>
      <c r="L3599" s="49" t="s">
        <v>39</v>
      </c>
      <c r="M3599" s="50" t="str">
        <f>VLOOKUP(Table6[[#This Row],[Product]],Table3[],2)</f>
        <v>Ultrathing V1</v>
      </c>
      <c r="N3599" s="50" t="str">
        <f t="shared" si="169"/>
        <v>Mar</v>
      </c>
      <c r="O3599" s="56">
        <f t="shared" si="170"/>
        <v>2022</v>
      </c>
      <c r="P3599" s="51">
        <f>VLOOKUP(Table6[[#This Row],[Product]],Table3[],3)</f>
        <v>1.79</v>
      </c>
      <c r="Q3599" s="35">
        <f>VLOOKUP(Table6[[#This Row],[Product]],Table3[],4)</f>
        <v>17</v>
      </c>
      <c r="R3599" s="35">
        <f>Table6[[#This Row],[Quantity]]*Table6[[#This Row],[Case]]</f>
        <v>374</v>
      </c>
      <c r="S3599" s="35">
        <f>Table6[[#This Row],[Total Sales]]*Table6[[#This Row],[Cost]]</f>
        <v>669.46</v>
      </c>
    </row>
    <row r="3600" spans="1:19" x14ac:dyDescent="0.3">
      <c r="A3600" s="54">
        <v>3693</v>
      </c>
      <c r="B3600" s="35" t="s">
        <v>8455</v>
      </c>
      <c r="C3600" s="35" t="s">
        <v>6016</v>
      </c>
      <c r="D3600" s="35" t="s">
        <v>15</v>
      </c>
      <c r="E3600" s="35" t="str">
        <f t="shared" si="168"/>
        <v>F</v>
      </c>
      <c r="F3600" s="35">
        <v>30</v>
      </c>
      <c r="G3600" s="35" t="s">
        <v>8456</v>
      </c>
      <c r="H3600" s="35" t="s">
        <v>2766</v>
      </c>
      <c r="I3600" s="35" t="s">
        <v>294</v>
      </c>
      <c r="J3600" s="48" t="s">
        <v>13771</v>
      </c>
      <c r="K3600" s="35">
        <v>47</v>
      </c>
      <c r="L3600" s="49" t="s">
        <v>101</v>
      </c>
      <c r="M3600" s="50" t="str">
        <f>VLOOKUP(Table6[[#This Row],[Product]],Table3[],2)</f>
        <v>Superwossname</v>
      </c>
      <c r="N3600" s="50" t="str">
        <f t="shared" si="169"/>
        <v>Oct</v>
      </c>
      <c r="O3600" s="56">
        <f t="shared" si="170"/>
        <v>2022</v>
      </c>
      <c r="P3600" s="51">
        <f>VLOOKUP(Table6[[#This Row],[Product]],Table3[],3)</f>
        <v>3.49</v>
      </c>
      <c r="Q3600" s="35">
        <f>VLOOKUP(Table6[[#This Row],[Product]],Table3[],4)</f>
        <v>20</v>
      </c>
      <c r="R3600" s="35">
        <f>Table6[[#This Row],[Quantity]]*Table6[[#This Row],[Case]]</f>
        <v>940</v>
      </c>
      <c r="S3600" s="35">
        <f>Table6[[#This Row],[Total Sales]]*Table6[[#This Row],[Cost]]</f>
        <v>3280.6000000000004</v>
      </c>
    </row>
    <row r="3601" spans="1:19" x14ac:dyDescent="0.3">
      <c r="A3601" s="54">
        <v>3694</v>
      </c>
      <c r="B3601" s="35" t="s">
        <v>758</v>
      </c>
      <c r="C3601" s="35" t="s">
        <v>653</v>
      </c>
      <c r="D3601" s="35" t="s">
        <v>15</v>
      </c>
      <c r="E3601" s="35" t="str">
        <f t="shared" si="168"/>
        <v>F</v>
      </c>
      <c r="F3601" s="35">
        <v>30</v>
      </c>
      <c r="G3601" s="35" t="s">
        <v>8457</v>
      </c>
      <c r="H3601" s="35" t="s">
        <v>4028</v>
      </c>
      <c r="I3601" s="35" t="s">
        <v>32</v>
      </c>
      <c r="J3601" s="48">
        <v>43902</v>
      </c>
      <c r="K3601" s="35">
        <v>29</v>
      </c>
      <c r="L3601" s="49" t="s">
        <v>159</v>
      </c>
      <c r="M3601" s="50" t="str">
        <f>VLOOKUP(Table6[[#This Row],[Product]],Table3[],2)</f>
        <v>Ultrathing V3</v>
      </c>
      <c r="N3601" s="50" t="str">
        <f t="shared" si="169"/>
        <v>Mar</v>
      </c>
      <c r="O3601" s="56">
        <f t="shared" si="170"/>
        <v>2020</v>
      </c>
      <c r="P3601" s="51">
        <f>VLOOKUP(Table6[[#This Row],[Product]],Table3[],3)</f>
        <v>3.39</v>
      </c>
      <c r="Q3601" s="35">
        <f>VLOOKUP(Table6[[#This Row],[Product]],Table3[],4)</f>
        <v>24</v>
      </c>
      <c r="R3601" s="35">
        <f>Table6[[#This Row],[Quantity]]*Table6[[#This Row],[Case]]</f>
        <v>696</v>
      </c>
      <c r="S3601" s="35">
        <f>Table6[[#This Row],[Total Sales]]*Table6[[#This Row],[Cost]]</f>
        <v>2359.44</v>
      </c>
    </row>
    <row r="3602" spans="1:19" x14ac:dyDescent="0.3">
      <c r="A3602" s="54">
        <v>3695</v>
      </c>
      <c r="B3602" s="35" t="s">
        <v>8458</v>
      </c>
      <c r="C3602" s="35" t="s">
        <v>472</v>
      </c>
      <c r="D3602" s="35" t="s">
        <v>92</v>
      </c>
      <c r="E3602" s="35" t="str">
        <f t="shared" si="168"/>
        <v>M/F</v>
      </c>
      <c r="F3602" s="35">
        <v>60</v>
      </c>
      <c r="G3602" s="35" t="s">
        <v>8459</v>
      </c>
      <c r="H3602" s="35" t="s">
        <v>8460</v>
      </c>
      <c r="I3602" s="35" t="s">
        <v>19</v>
      </c>
      <c r="J3602" s="48" t="s">
        <v>14256</v>
      </c>
      <c r="K3602" s="35">
        <v>53</v>
      </c>
      <c r="L3602" s="49" t="s">
        <v>33</v>
      </c>
      <c r="M3602" s="50" t="str">
        <f>VLOOKUP(Table6[[#This Row],[Product]],Table3[],2)</f>
        <v>Megawidget L</v>
      </c>
      <c r="N3602" s="50" t="str">
        <f t="shared" si="169"/>
        <v>Oct</v>
      </c>
      <c r="O3602" s="56">
        <f t="shared" si="170"/>
        <v>2021</v>
      </c>
      <c r="P3602" s="51">
        <f>VLOOKUP(Table6[[#This Row],[Product]],Table3[],3)</f>
        <v>1.79</v>
      </c>
      <c r="Q3602" s="35">
        <f>VLOOKUP(Table6[[#This Row],[Product]],Table3[],4)</f>
        <v>24</v>
      </c>
      <c r="R3602" s="35">
        <f>Table6[[#This Row],[Quantity]]*Table6[[#This Row],[Case]]</f>
        <v>1272</v>
      </c>
      <c r="S3602" s="35">
        <f>Table6[[#This Row],[Total Sales]]*Table6[[#This Row],[Cost]]</f>
        <v>2276.88</v>
      </c>
    </row>
    <row r="3603" spans="1:19" x14ac:dyDescent="0.3">
      <c r="A3603" s="54">
        <v>3696</v>
      </c>
      <c r="B3603" s="35" t="s">
        <v>8461</v>
      </c>
      <c r="C3603" s="35" t="s">
        <v>3066</v>
      </c>
      <c r="D3603" s="35" t="s">
        <v>51</v>
      </c>
      <c r="E3603" s="35" t="str">
        <f t="shared" si="168"/>
        <v>F</v>
      </c>
      <c r="F3603" s="35">
        <v>30</v>
      </c>
      <c r="G3603" s="35" t="s">
        <v>8462</v>
      </c>
      <c r="H3603" s="35" t="s">
        <v>1729</v>
      </c>
      <c r="I3603" s="35" t="s">
        <v>32</v>
      </c>
      <c r="J3603" s="48" t="s">
        <v>14166</v>
      </c>
      <c r="K3603" s="35">
        <v>77</v>
      </c>
      <c r="L3603" s="49" t="s">
        <v>64</v>
      </c>
      <c r="M3603" s="50" t="str">
        <f>VLOOKUP(Table6[[#This Row],[Product]],Table3[],2)</f>
        <v>Ultrathing V4</v>
      </c>
      <c r="N3603" s="50" t="str">
        <f t="shared" si="169"/>
        <v>Jan</v>
      </c>
      <c r="O3603" s="56">
        <f t="shared" si="170"/>
        <v>2021</v>
      </c>
      <c r="P3603" s="51">
        <f>VLOOKUP(Table6[[#This Row],[Product]],Table3[],3)</f>
        <v>3.99</v>
      </c>
      <c r="Q3603" s="35">
        <f>VLOOKUP(Table6[[#This Row],[Product]],Table3[],4)</f>
        <v>24</v>
      </c>
      <c r="R3603" s="35">
        <f>Table6[[#This Row],[Quantity]]*Table6[[#This Row],[Case]]</f>
        <v>1848</v>
      </c>
      <c r="S3603" s="35">
        <f>Table6[[#This Row],[Total Sales]]*Table6[[#This Row],[Cost]]</f>
        <v>7373.52</v>
      </c>
    </row>
    <row r="3604" spans="1:19" x14ac:dyDescent="0.3">
      <c r="A3604" s="54">
        <v>3697</v>
      </c>
      <c r="B3604" s="35" t="s">
        <v>7643</v>
      </c>
      <c r="C3604" s="35" t="s">
        <v>5359</v>
      </c>
      <c r="D3604" s="35" t="s">
        <v>28</v>
      </c>
      <c r="E3604" s="35" t="str">
        <f t="shared" si="168"/>
        <v>M</v>
      </c>
      <c r="F3604" s="35">
        <v>30</v>
      </c>
      <c r="G3604" s="35" t="s">
        <v>8463</v>
      </c>
      <c r="H3604" s="35" t="s">
        <v>781</v>
      </c>
      <c r="I3604" s="35" t="s">
        <v>294</v>
      </c>
      <c r="J3604" s="48" t="s">
        <v>13854</v>
      </c>
      <c r="K3604" s="35">
        <v>61</v>
      </c>
      <c r="L3604" s="49" t="s">
        <v>20</v>
      </c>
      <c r="M3604" s="50" t="str">
        <f>VLOOKUP(Table6[[#This Row],[Product]],Table3[],2)</f>
        <v>Hyperwotsit</v>
      </c>
      <c r="N3604" s="50" t="str">
        <f t="shared" si="169"/>
        <v>Mar</v>
      </c>
      <c r="O3604" s="56">
        <f t="shared" si="170"/>
        <v>2020</v>
      </c>
      <c r="P3604" s="51">
        <f>VLOOKUP(Table6[[#This Row],[Product]],Table3[],3)</f>
        <v>2.0099999999999998</v>
      </c>
      <c r="Q3604" s="35">
        <f>VLOOKUP(Table6[[#This Row],[Product]],Table3[],4)</f>
        <v>20</v>
      </c>
      <c r="R3604" s="35">
        <f>Table6[[#This Row],[Quantity]]*Table6[[#This Row],[Case]]</f>
        <v>1220</v>
      </c>
      <c r="S3604" s="35">
        <f>Table6[[#This Row],[Total Sales]]*Table6[[#This Row],[Cost]]</f>
        <v>2452.1999999999998</v>
      </c>
    </row>
    <row r="3605" spans="1:19" x14ac:dyDescent="0.3">
      <c r="A3605" s="54">
        <v>3698</v>
      </c>
      <c r="B3605" s="35" t="s">
        <v>8464</v>
      </c>
      <c r="C3605" s="35" t="s">
        <v>3930</v>
      </c>
      <c r="D3605" s="35" t="s">
        <v>15</v>
      </c>
      <c r="E3605" s="35" t="str">
        <f t="shared" si="168"/>
        <v>F</v>
      </c>
      <c r="F3605" s="35">
        <v>60</v>
      </c>
      <c r="G3605" s="35" t="s">
        <v>8465</v>
      </c>
      <c r="H3605" s="35" t="s">
        <v>270</v>
      </c>
      <c r="I3605" s="35" t="s">
        <v>187</v>
      </c>
      <c r="J3605" s="48" t="s">
        <v>13685</v>
      </c>
      <c r="K3605" s="35">
        <v>10</v>
      </c>
      <c r="L3605" s="49" t="s">
        <v>45</v>
      </c>
      <c r="M3605" s="50" t="str">
        <f>VLOOKUP(Table6[[#This Row],[Product]],Table3[],2)</f>
        <v>Gigastuff</v>
      </c>
      <c r="N3605" s="50" t="str">
        <f t="shared" si="169"/>
        <v>Oct</v>
      </c>
      <c r="O3605" s="56">
        <f t="shared" si="170"/>
        <v>2021</v>
      </c>
      <c r="P3605" s="51">
        <f>VLOOKUP(Table6[[#This Row],[Product]],Table3[],3)</f>
        <v>1.89</v>
      </c>
      <c r="Q3605" s="35">
        <f>VLOOKUP(Table6[[#This Row],[Product]],Table3[],4)</f>
        <v>18</v>
      </c>
      <c r="R3605" s="35">
        <f>Table6[[#This Row],[Quantity]]*Table6[[#This Row],[Case]]</f>
        <v>180</v>
      </c>
      <c r="S3605" s="35">
        <f>Table6[[#This Row],[Total Sales]]*Table6[[#This Row],[Cost]]</f>
        <v>340.2</v>
      </c>
    </row>
    <row r="3606" spans="1:19" x14ac:dyDescent="0.3">
      <c r="A3606" s="54">
        <v>3699</v>
      </c>
      <c r="B3606" s="35" t="s">
        <v>8466</v>
      </c>
      <c r="C3606" s="35" t="s">
        <v>8467</v>
      </c>
      <c r="D3606" s="35" t="s">
        <v>51</v>
      </c>
      <c r="E3606" s="35" t="str">
        <f t="shared" si="168"/>
        <v>F</v>
      </c>
      <c r="F3606" s="35">
        <v>90</v>
      </c>
      <c r="G3606" s="35" t="s">
        <v>8468</v>
      </c>
      <c r="H3606" s="35" t="s">
        <v>1168</v>
      </c>
      <c r="I3606" s="35" t="s">
        <v>32</v>
      </c>
      <c r="J3606" s="48">
        <v>44137</v>
      </c>
      <c r="K3606" s="35">
        <v>12</v>
      </c>
      <c r="L3606" s="49" t="s">
        <v>39</v>
      </c>
      <c r="M3606" s="50" t="str">
        <f>VLOOKUP(Table6[[#This Row],[Product]],Table3[],2)</f>
        <v>Ultrathing V1</v>
      </c>
      <c r="N3606" s="50" t="str">
        <f t="shared" si="169"/>
        <v>Nov</v>
      </c>
      <c r="O3606" s="56">
        <f t="shared" si="170"/>
        <v>2020</v>
      </c>
      <c r="P3606" s="51">
        <f>VLOOKUP(Table6[[#This Row],[Product]],Table3[],3)</f>
        <v>1.79</v>
      </c>
      <c r="Q3606" s="35">
        <f>VLOOKUP(Table6[[#This Row],[Product]],Table3[],4)</f>
        <v>17</v>
      </c>
      <c r="R3606" s="35">
        <f>Table6[[#This Row],[Quantity]]*Table6[[#This Row],[Case]]</f>
        <v>204</v>
      </c>
      <c r="S3606" s="35">
        <f>Table6[[#This Row],[Total Sales]]*Table6[[#This Row],[Cost]]</f>
        <v>365.16</v>
      </c>
    </row>
    <row r="3607" spans="1:19" x14ac:dyDescent="0.3">
      <c r="A3607" s="54">
        <v>3700</v>
      </c>
      <c r="B3607" s="35" t="s">
        <v>798</v>
      </c>
      <c r="C3607" s="35" t="s">
        <v>2064</v>
      </c>
      <c r="D3607" s="35" t="s">
        <v>28</v>
      </c>
      <c r="E3607" s="35" t="str">
        <f t="shared" si="168"/>
        <v>M</v>
      </c>
      <c r="F3607" s="35">
        <v>60</v>
      </c>
      <c r="G3607" s="35" t="s">
        <v>8469</v>
      </c>
      <c r="H3607" s="35" t="s">
        <v>2397</v>
      </c>
      <c r="I3607" s="35" t="s">
        <v>187</v>
      </c>
      <c r="J3607" s="48">
        <v>44785</v>
      </c>
      <c r="K3607" s="35">
        <v>50</v>
      </c>
      <c r="L3607" s="49" t="s">
        <v>54</v>
      </c>
      <c r="M3607" s="50" t="str">
        <f>VLOOKUP(Table6[[#This Row],[Product]],Table3[],2)</f>
        <v>Megawidget S</v>
      </c>
      <c r="N3607" s="50" t="str">
        <f t="shared" si="169"/>
        <v>Aug</v>
      </c>
      <c r="O3607" s="56">
        <f t="shared" si="170"/>
        <v>2022</v>
      </c>
      <c r="P3607" s="51">
        <f>VLOOKUP(Table6[[#This Row],[Product]],Table3[],3)</f>
        <v>0.69</v>
      </c>
      <c r="Q3607" s="35">
        <f>VLOOKUP(Table6[[#This Row],[Product]],Table3[],4)</f>
        <v>24</v>
      </c>
      <c r="R3607" s="35">
        <f>Table6[[#This Row],[Quantity]]*Table6[[#This Row],[Case]]</f>
        <v>1200</v>
      </c>
      <c r="S3607" s="35">
        <f>Table6[[#This Row],[Total Sales]]*Table6[[#This Row],[Cost]]</f>
        <v>827.99999999999989</v>
      </c>
    </row>
    <row r="3608" spans="1:19" x14ac:dyDescent="0.3">
      <c r="A3608" s="54">
        <v>3701</v>
      </c>
      <c r="B3608" s="35" t="s">
        <v>4407</v>
      </c>
      <c r="C3608" s="35" t="s">
        <v>5742</v>
      </c>
      <c r="D3608" s="35" t="s">
        <v>15</v>
      </c>
      <c r="E3608" s="35" t="str">
        <f t="shared" si="168"/>
        <v>F</v>
      </c>
      <c r="F3608" s="35">
        <v>30</v>
      </c>
      <c r="G3608" s="35" t="s">
        <v>8470</v>
      </c>
      <c r="H3608" s="35" t="s">
        <v>518</v>
      </c>
      <c r="I3608" s="35" t="s">
        <v>32</v>
      </c>
      <c r="J3608" s="48" t="s">
        <v>14190</v>
      </c>
      <c r="K3608" s="35">
        <v>43</v>
      </c>
      <c r="L3608" s="49" t="s">
        <v>70</v>
      </c>
      <c r="M3608" s="50" t="str">
        <f>VLOOKUP(Table6[[#This Row],[Product]],Table3[],2)</f>
        <v>Megawidget M</v>
      </c>
      <c r="N3608" s="50" t="str">
        <f t="shared" si="169"/>
        <v>Jan</v>
      </c>
      <c r="O3608" s="56">
        <f t="shared" si="170"/>
        <v>2020</v>
      </c>
      <c r="P3608" s="51">
        <f>VLOOKUP(Table6[[#This Row],[Product]],Table3[],3)</f>
        <v>1.29</v>
      </c>
      <c r="Q3608" s="35">
        <f>VLOOKUP(Table6[[#This Row],[Product]],Table3[],4)</f>
        <v>24</v>
      </c>
      <c r="R3608" s="35">
        <f>Table6[[#This Row],[Quantity]]*Table6[[#This Row],[Case]]</f>
        <v>1032</v>
      </c>
      <c r="S3608" s="35">
        <f>Table6[[#This Row],[Total Sales]]*Table6[[#This Row],[Cost]]</f>
        <v>1331.28</v>
      </c>
    </row>
    <row r="3609" spans="1:19" x14ac:dyDescent="0.3">
      <c r="A3609" s="54">
        <v>3702</v>
      </c>
      <c r="B3609" s="35" t="s">
        <v>828</v>
      </c>
      <c r="C3609" s="35" t="s">
        <v>1101</v>
      </c>
      <c r="D3609" s="35" t="s">
        <v>28</v>
      </c>
      <c r="E3609" s="35" t="str">
        <f t="shared" si="168"/>
        <v>M</v>
      </c>
      <c r="F3609" s="35">
        <v>30</v>
      </c>
      <c r="G3609" s="35" t="s">
        <v>8471</v>
      </c>
      <c r="H3609" s="35" t="s">
        <v>3991</v>
      </c>
      <c r="I3609" s="35" t="s">
        <v>32</v>
      </c>
      <c r="J3609" s="48">
        <v>43865</v>
      </c>
      <c r="K3609" s="35">
        <v>23</v>
      </c>
      <c r="L3609" s="49" t="s">
        <v>101</v>
      </c>
      <c r="M3609" s="50" t="str">
        <f>VLOOKUP(Table6[[#This Row],[Product]],Table3[],2)</f>
        <v>Superwossname</v>
      </c>
      <c r="N3609" s="50" t="str">
        <f t="shared" si="169"/>
        <v>Feb</v>
      </c>
      <c r="O3609" s="56">
        <f t="shared" si="170"/>
        <v>2020</v>
      </c>
      <c r="P3609" s="51">
        <f>VLOOKUP(Table6[[#This Row],[Product]],Table3[],3)</f>
        <v>3.49</v>
      </c>
      <c r="Q3609" s="35">
        <f>VLOOKUP(Table6[[#This Row],[Product]],Table3[],4)</f>
        <v>20</v>
      </c>
      <c r="R3609" s="35">
        <f>Table6[[#This Row],[Quantity]]*Table6[[#This Row],[Case]]</f>
        <v>460</v>
      </c>
      <c r="S3609" s="35">
        <f>Table6[[#This Row],[Total Sales]]*Table6[[#This Row],[Cost]]</f>
        <v>1605.4</v>
      </c>
    </row>
    <row r="3610" spans="1:19" x14ac:dyDescent="0.3">
      <c r="A3610" s="54">
        <v>3703</v>
      </c>
      <c r="B3610" s="35" t="s">
        <v>8472</v>
      </c>
      <c r="C3610" s="35" t="s">
        <v>1212</v>
      </c>
      <c r="D3610" s="35" t="s">
        <v>28</v>
      </c>
      <c r="E3610" s="35" t="str">
        <f t="shared" si="168"/>
        <v>M</v>
      </c>
      <c r="F3610" s="35">
        <v>30</v>
      </c>
      <c r="G3610" s="35" t="s">
        <v>8473</v>
      </c>
      <c r="H3610" s="35" t="s">
        <v>2552</v>
      </c>
      <c r="I3610" s="35" t="s">
        <v>32</v>
      </c>
      <c r="J3610" s="48" t="s">
        <v>13912</v>
      </c>
      <c r="K3610" s="35">
        <v>55</v>
      </c>
      <c r="L3610" s="49" t="s">
        <v>80</v>
      </c>
      <c r="M3610" s="50" t="str">
        <f>VLOOKUP(Table6[[#This Row],[Product]],Table3[],2)</f>
        <v>Ultrathing V2</v>
      </c>
      <c r="N3610" s="50" t="str">
        <f t="shared" si="169"/>
        <v>Jun</v>
      </c>
      <c r="O3610" s="56">
        <f t="shared" si="170"/>
        <v>2022</v>
      </c>
      <c r="P3610" s="51">
        <f>VLOOKUP(Table6[[#This Row],[Product]],Table3[],3)</f>
        <v>2.95</v>
      </c>
      <c r="Q3610" s="35">
        <f>VLOOKUP(Table6[[#This Row],[Product]],Table3[],4)</f>
        <v>20</v>
      </c>
      <c r="R3610" s="35">
        <f>Table6[[#This Row],[Quantity]]*Table6[[#This Row],[Case]]</f>
        <v>1100</v>
      </c>
      <c r="S3610" s="35">
        <f>Table6[[#This Row],[Total Sales]]*Table6[[#This Row],[Cost]]</f>
        <v>3245</v>
      </c>
    </row>
    <row r="3611" spans="1:19" x14ac:dyDescent="0.3">
      <c r="A3611" s="54">
        <v>3704</v>
      </c>
      <c r="B3611" s="35" t="s">
        <v>8474</v>
      </c>
      <c r="C3611" s="35" t="s">
        <v>3171</v>
      </c>
      <c r="D3611" s="35" t="s">
        <v>51</v>
      </c>
      <c r="E3611" s="35" t="str">
        <f t="shared" si="168"/>
        <v>F</v>
      </c>
      <c r="F3611" s="35">
        <v>60</v>
      </c>
      <c r="G3611" s="35" t="s">
        <v>8475</v>
      </c>
      <c r="H3611" s="35" t="s">
        <v>963</v>
      </c>
      <c r="I3611" s="35" t="s">
        <v>25</v>
      </c>
      <c r="J3611" s="48" t="s">
        <v>13922</v>
      </c>
      <c r="K3611" s="35">
        <v>71</v>
      </c>
      <c r="L3611" s="49" t="s">
        <v>64</v>
      </c>
      <c r="M3611" s="50" t="str">
        <f>VLOOKUP(Table6[[#This Row],[Product]],Table3[],2)</f>
        <v>Ultrathing V4</v>
      </c>
      <c r="N3611" s="50" t="str">
        <f t="shared" si="169"/>
        <v>Mar</v>
      </c>
      <c r="O3611" s="56">
        <f t="shared" si="170"/>
        <v>2022</v>
      </c>
      <c r="P3611" s="51">
        <f>VLOOKUP(Table6[[#This Row],[Product]],Table3[],3)</f>
        <v>3.99</v>
      </c>
      <c r="Q3611" s="35">
        <f>VLOOKUP(Table6[[#This Row],[Product]],Table3[],4)</f>
        <v>24</v>
      </c>
      <c r="R3611" s="35">
        <f>Table6[[#This Row],[Quantity]]*Table6[[#This Row],[Case]]</f>
        <v>1704</v>
      </c>
      <c r="S3611" s="35">
        <f>Table6[[#This Row],[Total Sales]]*Table6[[#This Row],[Cost]]</f>
        <v>6798.96</v>
      </c>
    </row>
    <row r="3612" spans="1:19" x14ac:dyDescent="0.3">
      <c r="A3612" s="54">
        <v>3705</v>
      </c>
      <c r="B3612" s="35" t="s">
        <v>2523</v>
      </c>
      <c r="C3612" s="35" t="s">
        <v>4504</v>
      </c>
      <c r="D3612" s="35" t="s">
        <v>28</v>
      </c>
      <c r="E3612" s="35" t="str">
        <f t="shared" si="168"/>
        <v>M</v>
      </c>
      <c r="F3612" s="35">
        <v>60</v>
      </c>
      <c r="G3612" s="35" t="s">
        <v>8476</v>
      </c>
      <c r="H3612" s="35" t="s">
        <v>2893</v>
      </c>
      <c r="I3612" s="35" t="s">
        <v>32</v>
      </c>
      <c r="J3612" s="48" t="s">
        <v>13668</v>
      </c>
      <c r="K3612" s="35">
        <v>37</v>
      </c>
      <c r="L3612" s="49" t="s">
        <v>70</v>
      </c>
      <c r="M3612" s="50" t="str">
        <f>VLOOKUP(Table6[[#This Row],[Product]],Table3[],2)</f>
        <v>Megawidget M</v>
      </c>
      <c r="N3612" s="50" t="str">
        <f t="shared" si="169"/>
        <v>Dec</v>
      </c>
      <c r="O3612" s="56">
        <f t="shared" si="170"/>
        <v>2020</v>
      </c>
      <c r="P3612" s="51">
        <f>VLOOKUP(Table6[[#This Row],[Product]],Table3[],3)</f>
        <v>1.29</v>
      </c>
      <c r="Q3612" s="35">
        <f>VLOOKUP(Table6[[#This Row],[Product]],Table3[],4)</f>
        <v>24</v>
      </c>
      <c r="R3612" s="35">
        <f>Table6[[#This Row],[Quantity]]*Table6[[#This Row],[Case]]</f>
        <v>888</v>
      </c>
      <c r="S3612" s="35">
        <f>Table6[[#This Row],[Total Sales]]*Table6[[#This Row],[Cost]]</f>
        <v>1145.52</v>
      </c>
    </row>
    <row r="3613" spans="1:19" x14ac:dyDescent="0.3">
      <c r="A3613" s="54">
        <v>3706</v>
      </c>
      <c r="B3613" s="35" t="s">
        <v>8477</v>
      </c>
      <c r="C3613" s="35" t="s">
        <v>3429</v>
      </c>
      <c r="D3613" s="35" t="s">
        <v>51</v>
      </c>
      <c r="E3613" s="35" t="str">
        <f t="shared" si="168"/>
        <v>F</v>
      </c>
      <c r="F3613" s="35">
        <v>30</v>
      </c>
      <c r="G3613" s="35" t="s">
        <v>8478</v>
      </c>
      <c r="H3613" s="35" t="s">
        <v>2284</v>
      </c>
      <c r="I3613" s="35" t="s">
        <v>32</v>
      </c>
      <c r="J3613" s="48">
        <v>44534</v>
      </c>
      <c r="K3613" s="35">
        <v>62</v>
      </c>
      <c r="L3613" s="49" t="s">
        <v>45</v>
      </c>
      <c r="M3613" s="50" t="str">
        <f>VLOOKUP(Table6[[#This Row],[Product]],Table3[],2)</f>
        <v>Gigastuff</v>
      </c>
      <c r="N3613" s="50" t="str">
        <f t="shared" si="169"/>
        <v>Dec</v>
      </c>
      <c r="O3613" s="56">
        <f t="shared" si="170"/>
        <v>2021</v>
      </c>
      <c r="P3613" s="51">
        <f>VLOOKUP(Table6[[#This Row],[Product]],Table3[],3)</f>
        <v>1.89</v>
      </c>
      <c r="Q3613" s="35">
        <f>VLOOKUP(Table6[[#This Row],[Product]],Table3[],4)</f>
        <v>18</v>
      </c>
      <c r="R3613" s="35">
        <f>Table6[[#This Row],[Quantity]]*Table6[[#This Row],[Case]]</f>
        <v>1116</v>
      </c>
      <c r="S3613" s="35">
        <f>Table6[[#This Row],[Total Sales]]*Table6[[#This Row],[Cost]]</f>
        <v>2109.2399999999998</v>
      </c>
    </row>
    <row r="3614" spans="1:19" x14ac:dyDescent="0.3">
      <c r="A3614" s="54">
        <v>3707</v>
      </c>
      <c r="B3614" s="35" t="s">
        <v>8479</v>
      </c>
      <c r="C3614" s="35" t="s">
        <v>6635</v>
      </c>
      <c r="D3614" s="35" t="s">
        <v>15</v>
      </c>
      <c r="E3614" s="35" t="str">
        <f t="shared" si="168"/>
        <v>F</v>
      </c>
      <c r="F3614" s="35">
        <v>90</v>
      </c>
      <c r="G3614" s="35" t="s">
        <v>8480</v>
      </c>
      <c r="H3614" s="35" t="s">
        <v>5376</v>
      </c>
      <c r="I3614" s="35" t="s">
        <v>32</v>
      </c>
      <c r="J3614" s="48" t="s">
        <v>13701</v>
      </c>
      <c r="K3614" s="35">
        <v>63</v>
      </c>
      <c r="L3614" s="49" t="s">
        <v>159</v>
      </c>
      <c r="M3614" s="50" t="str">
        <f>VLOOKUP(Table6[[#This Row],[Product]],Table3[],2)</f>
        <v>Ultrathing V3</v>
      </c>
      <c r="N3614" s="50" t="str">
        <f t="shared" si="169"/>
        <v>Apr</v>
      </c>
      <c r="O3614" s="56">
        <f t="shared" si="170"/>
        <v>2020</v>
      </c>
      <c r="P3614" s="51">
        <f>VLOOKUP(Table6[[#This Row],[Product]],Table3[],3)</f>
        <v>3.39</v>
      </c>
      <c r="Q3614" s="35">
        <f>VLOOKUP(Table6[[#This Row],[Product]],Table3[],4)</f>
        <v>24</v>
      </c>
      <c r="R3614" s="35">
        <f>Table6[[#This Row],[Quantity]]*Table6[[#This Row],[Case]]</f>
        <v>1512</v>
      </c>
      <c r="S3614" s="35">
        <f>Table6[[#This Row],[Total Sales]]*Table6[[#This Row],[Cost]]</f>
        <v>5125.68</v>
      </c>
    </row>
    <row r="3615" spans="1:19" x14ac:dyDescent="0.3">
      <c r="A3615" s="54">
        <v>3708</v>
      </c>
      <c r="B3615" s="35" t="s">
        <v>8481</v>
      </c>
      <c r="C3615" s="35" t="s">
        <v>376</v>
      </c>
      <c r="D3615" s="35" t="s">
        <v>15</v>
      </c>
      <c r="E3615" s="35" t="str">
        <f t="shared" si="168"/>
        <v>F</v>
      </c>
      <c r="F3615" s="35">
        <v>60</v>
      </c>
      <c r="G3615" s="35" t="s">
        <v>8482</v>
      </c>
      <c r="H3615" s="35" t="s">
        <v>8483</v>
      </c>
      <c r="I3615" s="35" t="s">
        <v>32</v>
      </c>
      <c r="J3615" s="48">
        <v>44111</v>
      </c>
      <c r="K3615" s="35">
        <v>13</v>
      </c>
      <c r="L3615" s="49" t="s">
        <v>45</v>
      </c>
      <c r="M3615" s="50" t="str">
        <f>VLOOKUP(Table6[[#This Row],[Product]],Table3[],2)</f>
        <v>Gigastuff</v>
      </c>
      <c r="N3615" s="50" t="str">
        <f t="shared" si="169"/>
        <v>Oct</v>
      </c>
      <c r="O3615" s="56">
        <f t="shared" si="170"/>
        <v>2020</v>
      </c>
      <c r="P3615" s="51">
        <f>VLOOKUP(Table6[[#This Row],[Product]],Table3[],3)</f>
        <v>1.89</v>
      </c>
      <c r="Q3615" s="35">
        <f>VLOOKUP(Table6[[#This Row],[Product]],Table3[],4)</f>
        <v>18</v>
      </c>
      <c r="R3615" s="35">
        <f>Table6[[#This Row],[Quantity]]*Table6[[#This Row],[Case]]</f>
        <v>234</v>
      </c>
      <c r="S3615" s="35">
        <f>Table6[[#This Row],[Total Sales]]*Table6[[#This Row],[Cost]]</f>
        <v>442.26</v>
      </c>
    </row>
    <row r="3616" spans="1:19" x14ac:dyDescent="0.3">
      <c r="A3616" s="54">
        <v>3710</v>
      </c>
      <c r="B3616" s="35" t="s">
        <v>8486</v>
      </c>
      <c r="C3616" s="35" t="s">
        <v>8487</v>
      </c>
      <c r="D3616" s="35" t="s">
        <v>51</v>
      </c>
      <c r="E3616" s="35" t="str">
        <f t="shared" si="168"/>
        <v>F</v>
      </c>
      <c r="F3616" s="35">
        <v>90</v>
      </c>
      <c r="G3616" s="35" t="s">
        <v>8488</v>
      </c>
      <c r="H3616" s="35" t="s">
        <v>3100</v>
      </c>
      <c r="I3616" s="35" t="s">
        <v>32</v>
      </c>
      <c r="J3616" s="48">
        <v>44869</v>
      </c>
      <c r="K3616" s="35">
        <v>64</v>
      </c>
      <c r="L3616" s="49" t="s">
        <v>64</v>
      </c>
      <c r="M3616" s="50" t="str">
        <f>VLOOKUP(Table6[[#This Row],[Product]],Table3[],2)</f>
        <v>Ultrathing V4</v>
      </c>
      <c r="N3616" s="50" t="str">
        <f t="shared" si="169"/>
        <v>Nov</v>
      </c>
      <c r="O3616" s="56">
        <f t="shared" si="170"/>
        <v>2022</v>
      </c>
      <c r="P3616" s="51">
        <f>VLOOKUP(Table6[[#This Row],[Product]],Table3[],3)</f>
        <v>3.99</v>
      </c>
      <c r="Q3616" s="35">
        <f>VLOOKUP(Table6[[#This Row],[Product]],Table3[],4)</f>
        <v>24</v>
      </c>
      <c r="R3616" s="35">
        <f>Table6[[#This Row],[Quantity]]*Table6[[#This Row],[Case]]</f>
        <v>1536</v>
      </c>
      <c r="S3616" s="35">
        <f>Table6[[#This Row],[Total Sales]]*Table6[[#This Row],[Cost]]</f>
        <v>6128.64</v>
      </c>
    </row>
    <row r="3617" spans="1:19" x14ac:dyDescent="0.3">
      <c r="A3617" s="54">
        <v>3712</v>
      </c>
      <c r="B3617" s="35" t="s">
        <v>8492</v>
      </c>
      <c r="C3617" s="35" t="s">
        <v>8493</v>
      </c>
      <c r="D3617" s="35" t="s">
        <v>51</v>
      </c>
      <c r="E3617" s="35" t="str">
        <f t="shared" si="168"/>
        <v>F</v>
      </c>
      <c r="F3617" s="35">
        <v>60</v>
      </c>
      <c r="G3617" s="35" t="s">
        <v>8494</v>
      </c>
      <c r="H3617" s="35" t="s">
        <v>5379</v>
      </c>
      <c r="I3617" s="35" t="s">
        <v>1199</v>
      </c>
      <c r="J3617" s="48">
        <v>44294</v>
      </c>
      <c r="K3617" s="35">
        <v>57</v>
      </c>
      <c r="L3617" s="49" t="s">
        <v>33</v>
      </c>
      <c r="M3617" s="50" t="str">
        <f>VLOOKUP(Table6[[#This Row],[Product]],Table3[],2)</f>
        <v>Megawidget L</v>
      </c>
      <c r="N3617" s="50" t="str">
        <f t="shared" si="169"/>
        <v>Apr</v>
      </c>
      <c r="O3617" s="56">
        <f t="shared" si="170"/>
        <v>2021</v>
      </c>
      <c r="P3617" s="51">
        <f>VLOOKUP(Table6[[#This Row],[Product]],Table3[],3)</f>
        <v>1.79</v>
      </c>
      <c r="Q3617" s="35">
        <f>VLOOKUP(Table6[[#This Row],[Product]],Table3[],4)</f>
        <v>24</v>
      </c>
      <c r="R3617" s="35">
        <f>Table6[[#This Row],[Quantity]]*Table6[[#This Row],[Case]]</f>
        <v>1368</v>
      </c>
      <c r="S3617" s="35">
        <f>Table6[[#This Row],[Total Sales]]*Table6[[#This Row],[Cost]]</f>
        <v>2448.7200000000003</v>
      </c>
    </row>
    <row r="3618" spans="1:19" x14ac:dyDescent="0.3">
      <c r="A3618" s="54">
        <v>3713</v>
      </c>
      <c r="B3618" s="35" t="s">
        <v>4438</v>
      </c>
      <c r="C3618" s="35" t="s">
        <v>2692</v>
      </c>
      <c r="D3618" s="35" t="s">
        <v>28</v>
      </c>
      <c r="E3618" s="35" t="str">
        <f t="shared" si="168"/>
        <v>M</v>
      </c>
      <c r="F3618" s="35">
        <v>60</v>
      </c>
      <c r="G3618" s="35" t="s">
        <v>8495</v>
      </c>
      <c r="H3618" s="35" t="s">
        <v>4196</v>
      </c>
      <c r="I3618" s="35" t="s">
        <v>240</v>
      </c>
      <c r="J3618" s="48">
        <v>43838</v>
      </c>
      <c r="K3618" s="35">
        <v>56</v>
      </c>
      <c r="L3618" s="49" t="s">
        <v>33</v>
      </c>
      <c r="M3618" s="50" t="str">
        <f>VLOOKUP(Table6[[#This Row],[Product]],Table3[],2)</f>
        <v>Megawidget L</v>
      </c>
      <c r="N3618" s="50" t="str">
        <f t="shared" si="169"/>
        <v>Jan</v>
      </c>
      <c r="O3618" s="56">
        <f t="shared" si="170"/>
        <v>2020</v>
      </c>
      <c r="P3618" s="51">
        <f>VLOOKUP(Table6[[#This Row],[Product]],Table3[],3)</f>
        <v>1.79</v>
      </c>
      <c r="Q3618" s="35">
        <f>VLOOKUP(Table6[[#This Row],[Product]],Table3[],4)</f>
        <v>24</v>
      </c>
      <c r="R3618" s="35">
        <f>Table6[[#This Row],[Quantity]]*Table6[[#This Row],[Case]]</f>
        <v>1344</v>
      </c>
      <c r="S3618" s="35">
        <f>Table6[[#This Row],[Total Sales]]*Table6[[#This Row],[Cost]]</f>
        <v>2405.7600000000002</v>
      </c>
    </row>
    <row r="3619" spans="1:19" x14ac:dyDescent="0.3">
      <c r="A3619" s="54">
        <v>3714</v>
      </c>
      <c r="B3619" s="35" t="s">
        <v>4550</v>
      </c>
      <c r="C3619" s="35" t="s">
        <v>8496</v>
      </c>
      <c r="D3619" s="35" t="s">
        <v>28</v>
      </c>
      <c r="E3619" s="35" t="str">
        <f t="shared" si="168"/>
        <v>M</v>
      </c>
      <c r="F3619" s="35">
        <v>30</v>
      </c>
      <c r="G3619" s="35" t="s">
        <v>8497</v>
      </c>
      <c r="H3619" s="35" t="s">
        <v>2673</v>
      </c>
      <c r="I3619" s="35" t="s">
        <v>19</v>
      </c>
      <c r="J3619" s="48">
        <v>44480</v>
      </c>
      <c r="K3619" s="35">
        <v>62</v>
      </c>
      <c r="L3619" s="49" t="s">
        <v>64</v>
      </c>
      <c r="M3619" s="50" t="str">
        <f>VLOOKUP(Table6[[#This Row],[Product]],Table3[],2)</f>
        <v>Ultrathing V4</v>
      </c>
      <c r="N3619" s="50" t="str">
        <f t="shared" si="169"/>
        <v>Oct</v>
      </c>
      <c r="O3619" s="56">
        <f t="shared" si="170"/>
        <v>2021</v>
      </c>
      <c r="P3619" s="51">
        <f>VLOOKUP(Table6[[#This Row],[Product]],Table3[],3)</f>
        <v>3.99</v>
      </c>
      <c r="Q3619" s="35">
        <f>VLOOKUP(Table6[[#This Row],[Product]],Table3[],4)</f>
        <v>24</v>
      </c>
      <c r="R3619" s="35">
        <f>Table6[[#This Row],[Quantity]]*Table6[[#This Row],[Case]]</f>
        <v>1488</v>
      </c>
      <c r="S3619" s="35">
        <f>Table6[[#This Row],[Total Sales]]*Table6[[#This Row],[Cost]]</f>
        <v>5937.12</v>
      </c>
    </row>
    <row r="3620" spans="1:19" x14ac:dyDescent="0.3">
      <c r="A3620" s="54">
        <v>3715</v>
      </c>
      <c r="B3620" s="35" t="s">
        <v>8498</v>
      </c>
      <c r="C3620" s="35" t="s">
        <v>6594</v>
      </c>
      <c r="D3620" s="35" t="s">
        <v>28</v>
      </c>
      <c r="E3620" s="35" t="str">
        <f t="shared" si="168"/>
        <v>M</v>
      </c>
      <c r="F3620" s="35">
        <v>60</v>
      </c>
      <c r="G3620" s="35" t="s">
        <v>8499</v>
      </c>
      <c r="H3620" s="35" t="s">
        <v>4587</v>
      </c>
      <c r="I3620" s="35" t="s">
        <v>32</v>
      </c>
      <c r="J3620" s="48">
        <v>44621</v>
      </c>
      <c r="K3620" s="35">
        <v>21</v>
      </c>
      <c r="L3620" s="49" t="s">
        <v>54</v>
      </c>
      <c r="M3620" s="50" t="str">
        <f>VLOOKUP(Table6[[#This Row],[Product]],Table3[],2)</f>
        <v>Megawidget S</v>
      </c>
      <c r="N3620" s="50" t="str">
        <f t="shared" si="169"/>
        <v>Mar</v>
      </c>
      <c r="O3620" s="56">
        <f t="shared" si="170"/>
        <v>2022</v>
      </c>
      <c r="P3620" s="51">
        <f>VLOOKUP(Table6[[#This Row],[Product]],Table3[],3)</f>
        <v>0.69</v>
      </c>
      <c r="Q3620" s="35">
        <f>VLOOKUP(Table6[[#This Row],[Product]],Table3[],4)</f>
        <v>24</v>
      </c>
      <c r="R3620" s="35">
        <f>Table6[[#This Row],[Quantity]]*Table6[[#This Row],[Case]]</f>
        <v>504</v>
      </c>
      <c r="S3620" s="35">
        <f>Table6[[#This Row],[Total Sales]]*Table6[[#This Row],[Cost]]</f>
        <v>347.76</v>
      </c>
    </row>
    <row r="3621" spans="1:19" x14ac:dyDescent="0.3">
      <c r="A3621" s="54">
        <v>3716</v>
      </c>
      <c r="B3621" s="35" t="s">
        <v>1894</v>
      </c>
      <c r="C3621" s="35" t="s">
        <v>7618</v>
      </c>
      <c r="D3621" s="35" t="s">
        <v>117</v>
      </c>
      <c r="E3621" s="35" t="str">
        <f t="shared" si="168"/>
        <v>M/F</v>
      </c>
      <c r="F3621" s="35">
        <v>90</v>
      </c>
      <c r="G3621" s="35" t="s">
        <v>8500</v>
      </c>
      <c r="H3621" s="35" t="s">
        <v>5399</v>
      </c>
      <c r="I3621" s="35" t="s">
        <v>32</v>
      </c>
      <c r="J3621" s="48">
        <v>44688</v>
      </c>
      <c r="K3621" s="35">
        <v>65</v>
      </c>
      <c r="L3621" s="49" t="s">
        <v>159</v>
      </c>
      <c r="M3621" s="50" t="str">
        <f>VLOOKUP(Table6[[#This Row],[Product]],Table3[],2)</f>
        <v>Ultrathing V3</v>
      </c>
      <c r="N3621" s="50" t="str">
        <f t="shared" si="169"/>
        <v>May</v>
      </c>
      <c r="O3621" s="56">
        <f t="shared" si="170"/>
        <v>2022</v>
      </c>
      <c r="P3621" s="51">
        <f>VLOOKUP(Table6[[#This Row],[Product]],Table3[],3)</f>
        <v>3.39</v>
      </c>
      <c r="Q3621" s="35">
        <f>VLOOKUP(Table6[[#This Row],[Product]],Table3[],4)</f>
        <v>24</v>
      </c>
      <c r="R3621" s="35">
        <f>Table6[[#This Row],[Quantity]]*Table6[[#This Row],[Case]]</f>
        <v>1560</v>
      </c>
      <c r="S3621" s="35">
        <f>Table6[[#This Row],[Total Sales]]*Table6[[#This Row],[Cost]]</f>
        <v>5288.4000000000005</v>
      </c>
    </row>
    <row r="3622" spans="1:19" x14ac:dyDescent="0.3">
      <c r="A3622" s="54">
        <v>3717</v>
      </c>
      <c r="B3622" s="35" t="s">
        <v>2367</v>
      </c>
      <c r="C3622" s="35" t="s">
        <v>1105</v>
      </c>
      <c r="D3622" s="35" t="s">
        <v>28</v>
      </c>
      <c r="E3622" s="35" t="str">
        <f t="shared" si="168"/>
        <v>M</v>
      </c>
      <c r="F3622" s="35">
        <v>60</v>
      </c>
      <c r="G3622" s="35" t="s">
        <v>8501</v>
      </c>
      <c r="H3622" s="35" t="s">
        <v>3628</v>
      </c>
      <c r="I3622" s="35" t="s">
        <v>32</v>
      </c>
      <c r="J3622" s="48" t="s">
        <v>13825</v>
      </c>
      <c r="K3622" s="35">
        <v>4</v>
      </c>
      <c r="L3622" s="49" t="s">
        <v>101</v>
      </c>
      <c r="M3622" s="50" t="str">
        <f>VLOOKUP(Table6[[#This Row],[Product]],Table3[],2)</f>
        <v>Superwossname</v>
      </c>
      <c r="N3622" s="50" t="str">
        <f t="shared" si="169"/>
        <v>May</v>
      </c>
      <c r="O3622" s="56">
        <f t="shared" si="170"/>
        <v>2021</v>
      </c>
      <c r="P3622" s="51">
        <f>VLOOKUP(Table6[[#This Row],[Product]],Table3[],3)</f>
        <v>3.49</v>
      </c>
      <c r="Q3622" s="35">
        <f>VLOOKUP(Table6[[#This Row],[Product]],Table3[],4)</f>
        <v>20</v>
      </c>
      <c r="R3622" s="35">
        <f>Table6[[#This Row],[Quantity]]*Table6[[#This Row],[Case]]</f>
        <v>80</v>
      </c>
      <c r="S3622" s="35">
        <f>Table6[[#This Row],[Total Sales]]*Table6[[#This Row],[Cost]]</f>
        <v>279.20000000000005</v>
      </c>
    </row>
    <row r="3623" spans="1:19" x14ac:dyDescent="0.3">
      <c r="A3623" s="54">
        <v>3718</v>
      </c>
      <c r="B3623" s="35" t="s">
        <v>6072</v>
      </c>
      <c r="C3623" s="35" t="s">
        <v>2496</v>
      </c>
      <c r="D3623" s="35" t="s">
        <v>28</v>
      </c>
      <c r="E3623" s="35" t="str">
        <f t="shared" si="168"/>
        <v>M</v>
      </c>
      <c r="F3623" s="35">
        <v>90</v>
      </c>
      <c r="G3623" s="35" t="s">
        <v>8501</v>
      </c>
      <c r="H3623" s="35" t="s">
        <v>1534</v>
      </c>
      <c r="I3623" s="35" t="s">
        <v>32</v>
      </c>
      <c r="J3623" s="48">
        <v>44815</v>
      </c>
      <c r="K3623" s="35">
        <v>49</v>
      </c>
      <c r="L3623" s="49" t="s">
        <v>64</v>
      </c>
      <c r="M3623" s="50" t="str">
        <f>VLOOKUP(Table6[[#This Row],[Product]],Table3[],2)</f>
        <v>Ultrathing V4</v>
      </c>
      <c r="N3623" s="50" t="str">
        <f t="shared" si="169"/>
        <v>Sep</v>
      </c>
      <c r="O3623" s="56">
        <f t="shared" si="170"/>
        <v>2022</v>
      </c>
      <c r="P3623" s="51">
        <f>VLOOKUP(Table6[[#This Row],[Product]],Table3[],3)</f>
        <v>3.99</v>
      </c>
      <c r="Q3623" s="35">
        <f>VLOOKUP(Table6[[#This Row],[Product]],Table3[],4)</f>
        <v>24</v>
      </c>
      <c r="R3623" s="35">
        <f>Table6[[#This Row],[Quantity]]*Table6[[#This Row],[Case]]</f>
        <v>1176</v>
      </c>
      <c r="S3623" s="35">
        <f>Table6[[#This Row],[Total Sales]]*Table6[[#This Row],[Cost]]</f>
        <v>4692.2400000000007</v>
      </c>
    </row>
    <row r="3624" spans="1:19" x14ac:dyDescent="0.3">
      <c r="A3624" s="54">
        <v>3719</v>
      </c>
      <c r="B3624" s="35" t="s">
        <v>8502</v>
      </c>
      <c r="C3624" s="35" t="s">
        <v>5389</v>
      </c>
      <c r="D3624" s="35" t="s">
        <v>15</v>
      </c>
      <c r="E3624" s="35" t="str">
        <f t="shared" si="168"/>
        <v>F</v>
      </c>
      <c r="F3624" s="35">
        <v>90</v>
      </c>
      <c r="G3624" s="35" t="s">
        <v>8503</v>
      </c>
      <c r="H3624" s="35" t="s">
        <v>2993</v>
      </c>
      <c r="I3624" s="35" t="s">
        <v>32</v>
      </c>
      <c r="J3624" s="48">
        <v>43839</v>
      </c>
      <c r="K3624" s="35">
        <v>67</v>
      </c>
      <c r="L3624" s="49" t="s">
        <v>70</v>
      </c>
      <c r="M3624" s="50" t="str">
        <f>VLOOKUP(Table6[[#This Row],[Product]],Table3[],2)</f>
        <v>Megawidget M</v>
      </c>
      <c r="N3624" s="50" t="str">
        <f t="shared" si="169"/>
        <v>Jan</v>
      </c>
      <c r="O3624" s="56">
        <f t="shared" si="170"/>
        <v>2020</v>
      </c>
      <c r="P3624" s="51">
        <f>VLOOKUP(Table6[[#This Row],[Product]],Table3[],3)</f>
        <v>1.29</v>
      </c>
      <c r="Q3624" s="35">
        <f>VLOOKUP(Table6[[#This Row],[Product]],Table3[],4)</f>
        <v>24</v>
      </c>
      <c r="R3624" s="35">
        <f>Table6[[#This Row],[Quantity]]*Table6[[#This Row],[Case]]</f>
        <v>1608</v>
      </c>
      <c r="S3624" s="35">
        <f>Table6[[#This Row],[Total Sales]]*Table6[[#This Row],[Cost]]</f>
        <v>2074.3200000000002</v>
      </c>
    </row>
    <row r="3625" spans="1:19" x14ac:dyDescent="0.3">
      <c r="A3625" s="54">
        <v>3720</v>
      </c>
      <c r="B3625" s="35" t="s">
        <v>8504</v>
      </c>
      <c r="C3625" s="35" t="s">
        <v>7556</v>
      </c>
      <c r="D3625" s="35" t="s">
        <v>15</v>
      </c>
      <c r="E3625" s="35" t="str">
        <f t="shared" si="168"/>
        <v>F</v>
      </c>
      <c r="F3625" s="35">
        <v>60</v>
      </c>
      <c r="G3625" s="35" t="s">
        <v>8505</v>
      </c>
      <c r="H3625" s="35" t="s">
        <v>1490</v>
      </c>
      <c r="I3625" s="35" t="s">
        <v>294</v>
      </c>
      <c r="J3625" s="48">
        <v>44562</v>
      </c>
      <c r="K3625" s="35">
        <v>68</v>
      </c>
      <c r="L3625" s="49" t="s">
        <v>39</v>
      </c>
      <c r="M3625" s="50" t="str">
        <f>VLOOKUP(Table6[[#This Row],[Product]],Table3[],2)</f>
        <v>Ultrathing V1</v>
      </c>
      <c r="N3625" s="50" t="str">
        <f t="shared" si="169"/>
        <v>Jan</v>
      </c>
      <c r="O3625" s="56">
        <f t="shared" si="170"/>
        <v>2022</v>
      </c>
      <c r="P3625" s="51">
        <f>VLOOKUP(Table6[[#This Row],[Product]],Table3[],3)</f>
        <v>1.79</v>
      </c>
      <c r="Q3625" s="35">
        <f>VLOOKUP(Table6[[#This Row],[Product]],Table3[],4)</f>
        <v>17</v>
      </c>
      <c r="R3625" s="35">
        <f>Table6[[#This Row],[Quantity]]*Table6[[#This Row],[Case]]</f>
        <v>1156</v>
      </c>
      <c r="S3625" s="35">
        <f>Table6[[#This Row],[Total Sales]]*Table6[[#This Row],[Cost]]</f>
        <v>2069.2400000000002</v>
      </c>
    </row>
    <row r="3626" spans="1:19" x14ac:dyDescent="0.3">
      <c r="A3626" s="54">
        <v>3721</v>
      </c>
      <c r="B3626" s="35" t="s">
        <v>1946</v>
      </c>
      <c r="C3626" s="35" t="s">
        <v>1985</v>
      </c>
      <c r="D3626" s="35" t="s">
        <v>28</v>
      </c>
      <c r="E3626" s="35" t="str">
        <f t="shared" si="168"/>
        <v>M</v>
      </c>
      <c r="F3626" s="35">
        <v>60</v>
      </c>
      <c r="G3626" s="35" t="s">
        <v>8506</v>
      </c>
      <c r="H3626" s="35" t="s">
        <v>6659</v>
      </c>
      <c r="I3626" s="35" t="s">
        <v>208</v>
      </c>
      <c r="J3626" s="48">
        <v>44896</v>
      </c>
      <c r="K3626" s="35">
        <v>29</v>
      </c>
      <c r="L3626" s="49" t="s">
        <v>101</v>
      </c>
      <c r="M3626" s="50" t="str">
        <f>VLOOKUP(Table6[[#This Row],[Product]],Table3[],2)</f>
        <v>Superwossname</v>
      </c>
      <c r="N3626" s="50" t="str">
        <f t="shared" si="169"/>
        <v>Dec</v>
      </c>
      <c r="O3626" s="56">
        <f t="shared" si="170"/>
        <v>2022</v>
      </c>
      <c r="P3626" s="51">
        <f>VLOOKUP(Table6[[#This Row],[Product]],Table3[],3)</f>
        <v>3.49</v>
      </c>
      <c r="Q3626" s="35">
        <f>VLOOKUP(Table6[[#This Row],[Product]],Table3[],4)</f>
        <v>20</v>
      </c>
      <c r="R3626" s="35">
        <f>Table6[[#This Row],[Quantity]]*Table6[[#This Row],[Case]]</f>
        <v>580</v>
      </c>
      <c r="S3626" s="35">
        <f>Table6[[#This Row],[Total Sales]]*Table6[[#This Row],[Cost]]</f>
        <v>2024.2</v>
      </c>
    </row>
    <row r="3627" spans="1:19" x14ac:dyDescent="0.3">
      <c r="A3627" s="54">
        <v>3722</v>
      </c>
      <c r="B3627" s="35" t="s">
        <v>8507</v>
      </c>
      <c r="C3627" s="35" t="s">
        <v>3569</v>
      </c>
      <c r="D3627" s="35" t="s">
        <v>51</v>
      </c>
      <c r="E3627" s="35" t="str">
        <f t="shared" si="168"/>
        <v>F</v>
      </c>
      <c r="F3627" s="35">
        <v>30</v>
      </c>
      <c r="G3627" s="35" t="s">
        <v>8508</v>
      </c>
      <c r="H3627" s="35" t="s">
        <v>4071</v>
      </c>
      <c r="I3627" s="35" t="s">
        <v>886</v>
      </c>
      <c r="J3627" s="48">
        <v>44381</v>
      </c>
      <c r="K3627" s="35">
        <v>8</v>
      </c>
      <c r="L3627" s="49" t="s">
        <v>101</v>
      </c>
      <c r="M3627" s="50" t="str">
        <f>VLOOKUP(Table6[[#This Row],[Product]],Table3[],2)</f>
        <v>Superwossname</v>
      </c>
      <c r="N3627" s="50" t="str">
        <f t="shared" si="169"/>
        <v>Jul</v>
      </c>
      <c r="O3627" s="56">
        <f t="shared" si="170"/>
        <v>2021</v>
      </c>
      <c r="P3627" s="51">
        <f>VLOOKUP(Table6[[#This Row],[Product]],Table3[],3)</f>
        <v>3.49</v>
      </c>
      <c r="Q3627" s="35">
        <f>VLOOKUP(Table6[[#This Row],[Product]],Table3[],4)</f>
        <v>20</v>
      </c>
      <c r="R3627" s="35">
        <f>Table6[[#This Row],[Quantity]]*Table6[[#This Row],[Case]]</f>
        <v>160</v>
      </c>
      <c r="S3627" s="35">
        <f>Table6[[#This Row],[Total Sales]]*Table6[[#This Row],[Cost]]</f>
        <v>558.40000000000009</v>
      </c>
    </row>
    <row r="3628" spans="1:19" x14ac:dyDescent="0.3">
      <c r="A3628" s="54">
        <v>3723</v>
      </c>
      <c r="B3628" s="35" t="s">
        <v>7675</v>
      </c>
      <c r="C3628" s="35" t="s">
        <v>1798</v>
      </c>
      <c r="D3628" s="35" t="s">
        <v>51</v>
      </c>
      <c r="E3628" s="35" t="str">
        <f t="shared" si="168"/>
        <v>F</v>
      </c>
      <c r="F3628" s="35">
        <v>90</v>
      </c>
      <c r="G3628" s="35" t="s">
        <v>8509</v>
      </c>
      <c r="H3628" s="35" t="s">
        <v>1173</v>
      </c>
      <c r="I3628" s="35" t="s">
        <v>32</v>
      </c>
      <c r="J3628" s="48">
        <v>44046</v>
      </c>
      <c r="K3628" s="35">
        <v>71</v>
      </c>
      <c r="L3628" s="49" t="s">
        <v>39</v>
      </c>
      <c r="M3628" s="50" t="str">
        <f>VLOOKUP(Table6[[#This Row],[Product]],Table3[],2)</f>
        <v>Ultrathing V1</v>
      </c>
      <c r="N3628" s="50" t="str">
        <f t="shared" si="169"/>
        <v>Aug</v>
      </c>
      <c r="O3628" s="56">
        <f t="shared" si="170"/>
        <v>2020</v>
      </c>
      <c r="P3628" s="51">
        <f>VLOOKUP(Table6[[#This Row],[Product]],Table3[],3)</f>
        <v>1.79</v>
      </c>
      <c r="Q3628" s="35">
        <f>VLOOKUP(Table6[[#This Row],[Product]],Table3[],4)</f>
        <v>17</v>
      </c>
      <c r="R3628" s="35">
        <f>Table6[[#This Row],[Quantity]]*Table6[[#This Row],[Case]]</f>
        <v>1207</v>
      </c>
      <c r="S3628" s="35">
        <f>Table6[[#This Row],[Total Sales]]*Table6[[#This Row],[Cost]]</f>
        <v>2160.5300000000002</v>
      </c>
    </row>
    <row r="3629" spans="1:19" x14ac:dyDescent="0.3">
      <c r="A3629" s="54">
        <v>3724</v>
      </c>
      <c r="B3629" s="35" t="s">
        <v>4808</v>
      </c>
      <c r="C3629" s="35" t="s">
        <v>1749</v>
      </c>
      <c r="D3629" s="35" t="s">
        <v>15</v>
      </c>
      <c r="E3629" s="35" t="str">
        <f t="shared" si="168"/>
        <v>F</v>
      </c>
      <c r="F3629" s="35">
        <v>60</v>
      </c>
      <c r="G3629" s="35" t="s">
        <v>8510</v>
      </c>
      <c r="H3629" s="35" t="s">
        <v>1785</v>
      </c>
      <c r="I3629" s="35" t="s">
        <v>32</v>
      </c>
      <c r="J3629" s="48">
        <v>44566</v>
      </c>
      <c r="K3629" s="35">
        <v>54</v>
      </c>
      <c r="L3629" s="49" t="s">
        <v>39</v>
      </c>
      <c r="M3629" s="50" t="str">
        <f>VLOOKUP(Table6[[#This Row],[Product]],Table3[],2)</f>
        <v>Ultrathing V1</v>
      </c>
      <c r="N3629" s="50" t="str">
        <f t="shared" si="169"/>
        <v>Jan</v>
      </c>
      <c r="O3629" s="56">
        <f t="shared" si="170"/>
        <v>2022</v>
      </c>
      <c r="P3629" s="51">
        <f>VLOOKUP(Table6[[#This Row],[Product]],Table3[],3)</f>
        <v>1.79</v>
      </c>
      <c r="Q3629" s="35">
        <f>VLOOKUP(Table6[[#This Row],[Product]],Table3[],4)</f>
        <v>17</v>
      </c>
      <c r="R3629" s="35">
        <f>Table6[[#This Row],[Quantity]]*Table6[[#This Row],[Case]]</f>
        <v>918</v>
      </c>
      <c r="S3629" s="35">
        <f>Table6[[#This Row],[Total Sales]]*Table6[[#This Row],[Cost]]</f>
        <v>1643.22</v>
      </c>
    </row>
    <row r="3630" spans="1:19" x14ac:dyDescent="0.3">
      <c r="A3630" s="54">
        <v>3725</v>
      </c>
      <c r="B3630" s="35" t="s">
        <v>6967</v>
      </c>
      <c r="C3630" s="35" t="s">
        <v>4473</v>
      </c>
      <c r="D3630" s="35" t="s">
        <v>15</v>
      </c>
      <c r="E3630" s="35" t="str">
        <f t="shared" si="168"/>
        <v>F</v>
      </c>
      <c r="F3630" s="35">
        <v>60</v>
      </c>
      <c r="G3630" s="35" t="s">
        <v>8511</v>
      </c>
      <c r="H3630" s="35" t="s">
        <v>8512</v>
      </c>
      <c r="I3630" s="35" t="s">
        <v>32</v>
      </c>
      <c r="J3630" s="48" t="s">
        <v>14086</v>
      </c>
      <c r="K3630" s="35">
        <v>78</v>
      </c>
      <c r="L3630" s="49" t="s">
        <v>64</v>
      </c>
      <c r="M3630" s="50" t="str">
        <f>VLOOKUP(Table6[[#This Row],[Product]],Table3[],2)</f>
        <v>Ultrathing V4</v>
      </c>
      <c r="N3630" s="50" t="str">
        <f t="shared" si="169"/>
        <v>Mar</v>
      </c>
      <c r="O3630" s="56">
        <f t="shared" si="170"/>
        <v>2021</v>
      </c>
      <c r="P3630" s="51">
        <f>VLOOKUP(Table6[[#This Row],[Product]],Table3[],3)</f>
        <v>3.99</v>
      </c>
      <c r="Q3630" s="35">
        <f>VLOOKUP(Table6[[#This Row],[Product]],Table3[],4)</f>
        <v>24</v>
      </c>
      <c r="R3630" s="35">
        <f>Table6[[#This Row],[Quantity]]*Table6[[#This Row],[Case]]</f>
        <v>1872</v>
      </c>
      <c r="S3630" s="35">
        <f>Table6[[#This Row],[Total Sales]]*Table6[[#This Row],[Cost]]</f>
        <v>7469.2800000000007</v>
      </c>
    </row>
    <row r="3631" spans="1:19" x14ac:dyDescent="0.3">
      <c r="A3631" s="54">
        <v>3726</v>
      </c>
      <c r="B3631" s="35" t="s">
        <v>8513</v>
      </c>
      <c r="C3631" s="35" t="s">
        <v>8514</v>
      </c>
      <c r="D3631" s="35" t="s">
        <v>15</v>
      </c>
      <c r="E3631" s="35" t="str">
        <f t="shared" si="168"/>
        <v>F</v>
      </c>
      <c r="F3631" s="35">
        <v>90</v>
      </c>
      <c r="G3631" s="35" t="s">
        <v>8515</v>
      </c>
      <c r="H3631" s="35" t="s">
        <v>2411</v>
      </c>
      <c r="I3631" s="35" t="s">
        <v>25</v>
      </c>
      <c r="J3631" s="48" t="s">
        <v>13647</v>
      </c>
      <c r="K3631" s="35">
        <v>8</v>
      </c>
      <c r="L3631" s="49" t="s">
        <v>70</v>
      </c>
      <c r="M3631" s="50" t="str">
        <f>VLOOKUP(Table6[[#This Row],[Product]],Table3[],2)</f>
        <v>Megawidget M</v>
      </c>
      <c r="N3631" s="50" t="str">
        <f t="shared" si="169"/>
        <v>Oct</v>
      </c>
      <c r="O3631" s="56">
        <f t="shared" si="170"/>
        <v>2020</v>
      </c>
      <c r="P3631" s="51">
        <f>VLOOKUP(Table6[[#This Row],[Product]],Table3[],3)</f>
        <v>1.29</v>
      </c>
      <c r="Q3631" s="35">
        <f>VLOOKUP(Table6[[#This Row],[Product]],Table3[],4)</f>
        <v>24</v>
      </c>
      <c r="R3631" s="35">
        <f>Table6[[#This Row],[Quantity]]*Table6[[#This Row],[Case]]</f>
        <v>192</v>
      </c>
      <c r="S3631" s="35">
        <f>Table6[[#This Row],[Total Sales]]*Table6[[#This Row],[Cost]]</f>
        <v>247.68</v>
      </c>
    </row>
    <row r="3632" spans="1:19" x14ac:dyDescent="0.3">
      <c r="A3632" s="54">
        <v>3727</v>
      </c>
      <c r="B3632" s="35" t="s">
        <v>1207</v>
      </c>
      <c r="C3632" s="35" t="s">
        <v>7078</v>
      </c>
      <c r="D3632" s="35" t="s">
        <v>28</v>
      </c>
      <c r="E3632" s="35" t="str">
        <f t="shared" si="168"/>
        <v>M</v>
      </c>
      <c r="F3632" s="35">
        <v>60</v>
      </c>
      <c r="G3632" s="35" t="s">
        <v>8516</v>
      </c>
      <c r="H3632" s="35" t="s">
        <v>2035</v>
      </c>
      <c r="I3632" s="35" t="s">
        <v>32</v>
      </c>
      <c r="J3632" s="48">
        <v>44298</v>
      </c>
      <c r="K3632" s="35">
        <v>19</v>
      </c>
      <c r="L3632" s="49" t="s">
        <v>39</v>
      </c>
      <c r="M3632" s="50" t="str">
        <f>VLOOKUP(Table6[[#This Row],[Product]],Table3[],2)</f>
        <v>Ultrathing V1</v>
      </c>
      <c r="N3632" s="50" t="str">
        <f t="shared" si="169"/>
        <v>Apr</v>
      </c>
      <c r="O3632" s="56">
        <f t="shared" si="170"/>
        <v>2021</v>
      </c>
      <c r="P3632" s="51">
        <f>VLOOKUP(Table6[[#This Row],[Product]],Table3[],3)</f>
        <v>1.79</v>
      </c>
      <c r="Q3632" s="35">
        <f>VLOOKUP(Table6[[#This Row],[Product]],Table3[],4)</f>
        <v>17</v>
      </c>
      <c r="R3632" s="35">
        <f>Table6[[#This Row],[Quantity]]*Table6[[#This Row],[Case]]</f>
        <v>323</v>
      </c>
      <c r="S3632" s="35">
        <f>Table6[[#This Row],[Total Sales]]*Table6[[#This Row],[Cost]]</f>
        <v>578.16999999999996</v>
      </c>
    </row>
    <row r="3633" spans="1:19" x14ac:dyDescent="0.3">
      <c r="A3633" s="54">
        <v>3728</v>
      </c>
      <c r="B3633" s="35" t="s">
        <v>4072</v>
      </c>
      <c r="C3633" s="35" t="s">
        <v>1326</v>
      </c>
      <c r="D3633" s="35" t="s">
        <v>28</v>
      </c>
      <c r="E3633" s="35" t="str">
        <f t="shared" si="168"/>
        <v>M</v>
      </c>
      <c r="F3633" s="35">
        <v>60</v>
      </c>
      <c r="G3633" s="35" t="s">
        <v>8517</v>
      </c>
      <c r="H3633" s="35" t="s">
        <v>6087</v>
      </c>
      <c r="I3633" s="35" t="s">
        <v>124</v>
      </c>
      <c r="J3633" s="48" t="s">
        <v>14064</v>
      </c>
      <c r="K3633" s="35">
        <v>56</v>
      </c>
      <c r="L3633" s="49" t="s">
        <v>159</v>
      </c>
      <c r="M3633" s="50" t="str">
        <f>VLOOKUP(Table6[[#This Row],[Product]],Table3[],2)</f>
        <v>Ultrathing V3</v>
      </c>
      <c r="N3633" s="50" t="str">
        <f t="shared" si="169"/>
        <v>Nov</v>
      </c>
      <c r="O3633" s="56">
        <f t="shared" si="170"/>
        <v>2021</v>
      </c>
      <c r="P3633" s="51">
        <f>VLOOKUP(Table6[[#This Row],[Product]],Table3[],3)</f>
        <v>3.39</v>
      </c>
      <c r="Q3633" s="35">
        <f>VLOOKUP(Table6[[#This Row],[Product]],Table3[],4)</f>
        <v>24</v>
      </c>
      <c r="R3633" s="35">
        <f>Table6[[#This Row],[Quantity]]*Table6[[#This Row],[Case]]</f>
        <v>1344</v>
      </c>
      <c r="S3633" s="35">
        <f>Table6[[#This Row],[Total Sales]]*Table6[[#This Row],[Cost]]</f>
        <v>4556.16</v>
      </c>
    </row>
    <row r="3634" spans="1:19" x14ac:dyDescent="0.3">
      <c r="A3634" s="54">
        <v>3729</v>
      </c>
      <c r="B3634" s="35" t="s">
        <v>6721</v>
      </c>
      <c r="C3634" s="35" t="s">
        <v>1532</v>
      </c>
      <c r="D3634" s="35" t="s">
        <v>15</v>
      </c>
      <c r="E3634" s="35" t="str">
        <f t="shared" si="168"/>
        <v>F</v>
      </c>
      <c r="F3634" s="35">
        <v>90</v>
      </c>
      <c r="G3634" s="35" t="s">
        <v>8518</v>
      </c>
      <c r="H3634" s="35" t="s">
        <v>4320</v>
      </c>
      <c r="I3634" s="35" t="s">
        <v>240</v>
      </c>
      <c r="J3634" s="48">
        <v>44629</v>
      </c>
      <c r="K3634" s="35">
        <v>10</v>
      </c>
      <c r="L3634" s="49" t="s">
        <v>101</v>
      </c>
      <c r="M3634" s="50" t="str">
        <f>VLOOKUP(Table6[[#This Row],[Product]],Table3[],2)</f>
        <v>Superwossname</v>
      </c>
      <c r="N3634" s="50" t="str">
        <f t="shared" si="169"/>
        <v>Mar</v>
      </c>
      <c r="O3634" s="56">
        <f t="shared" si="170"/>
        <v>2022</v>
      </c>
      <c r="P3634" s="51">
        <f>VLOOKUP(Table6[[#This Row],[Product]],Table3[],3)</f>
        <v>3.49</v>
      </c>
      <c r="Q3634" s="35">
        <f>VLOOKUP(Table6[[#This Row],[Product]],Table3[],4)</f>
        <v>20</v>
      </c>
      <c r="R3634" s="35">
        <f>Table6[[#This Row],[Quantity]]*Table6[[#This Row],[Case]]</f>
        <v>200</v>
      </c>
      <c r="S3634" s="35">
        <f>Table6[[#This Row],[Total Sales]]*Table6[[#This Row],[Cost]]</f>
        <v>698</v>
      </c>
    </row>
    <row r="3635" spans="1:19" x14ac:dyDescent="0.3">
      <c r="A3635" s="54">
        <v>3730</v>
      </c>
      <c r="B3635" s="35" t="s">
        <v>4363</v>
      </c>
      <c r="C3635" s="35" t="s">
        <v>2509</v>
      </c>
      <c r="D3635" s="35" t="s">
        <v>28</v>
      </c>
      <c r="E3635" s="35" t="str">
        <f t="shared" si="168"/>
        <v>M</v>
      </c>
      <c r="F3635" s="35">
        <v>30</v>
      </c>
      <c r="G3635" s="35" t="s">
        <v>8519</v>
      </c>
      <c r="H3635" s="35" t="s">
        <v>7118</v>
      </c>
      <c r="I3635" s="35" t="s">
        <v>2022</v>
      </c>
      <c r="J3635" s="48" t="s">
        <v>13760</v>
      </c>
      <c r="K3635" s="35">
        <v>76</v>
      </c>
      <c r="L3635" s="49" t="s">
        <v>70</v>
      </c>
      <c r="M3635" s="50" t="str">
        <f>VLOOKUP(Table6[[#This Row],[Product]],Table3[],2)</f>
        <v>Megawidget M</v>
      </c>
      <c r="N3635" s="50" t="str">
        <f t="shared" si="169"/>
        <v>May</v>
      </c>
      <c r="O3635" s="56">
        <f t="shared" si="170"/>
        <v>2020</v>
      </c>
      <c r="P3635" s="51">
        <f>VLOOKUP(Table6[[#This Row],[Product]],Table3[],3)</f>
        <v>1.29</v>
      </c>
      <c r="Q3635" s="35">
        <f>VLOOKUP(Table6[[#This Row],[Product]],Table3[],4)</f>
        <v>24</v>
      </c>
      <c r="R3635" s="35">
        <f>Table6[[#This Row],[Quantity]]*Table6[[#This Row],[Case]]</f>
        <v>1824</v>
      </c>
      <c r="S3635" s="35">
        <f>Table6[[#This Row],[Total Sales]]*Table6[[#This Row],[Cost]]</f>
        <v>2352.96</v>
      </c>
    </row>
    <row r="3636" spans="1:19" x14ac:dyDescent="0.3">
      <c r="A3636" s="54">
        <v>3731</v>
      </c>
      <c r="B3636" s="35" t="s">
        <v>7800</v>
      </c>
      <c r="C3636" s="35" t="s">
        <v>1390</v>
      </c>
      <c r="D3636" s="35" t="s">
        <v>15</v>
      </c>
      <c r="E3636" s="35" t="str">
        <f t="shared" si="168"/>
        <v>F</v>
      </c>
      <c r="F3636" s="35">
        <v>60</v>
      </c>
      <c r="G3636" s="35" t="s">
        <v>8520</v>
      </c>
      <c r="H3636" s="35" t="s">
        <v>7480</v>
      </c>
      <c r="I3636" s="35" t="s">
        <v>129</v>
      </c>
      <c r="J3636" s="48" t="s">
        <v>14041</v>
      </c>
      <c r="K3636" s="35">
        <v>16</v>
      </c>
      <c r="L3636" s="49" t="s">
        <v>64</v>
      </c>
      <c r="M3636" s="50" t="str">
        <f>VLOOKUP(Table6[[#This Row],[Product]],Table3[],2)</f>
        <v>Ultrathing V4</v>
      </c>
      <c r="N3636" s="50" t="str">
        <f t="shared" si="169"/>
        <v>Jan</v>
      </c>
      <c r="O3636" s="56">
        <f t="shared" si="170"/>
        <v>2020</v>
      </c>
      <c r="P3636" s="51">
        <f>VLOOKUP(Table6[[#This Row],[Product]],Table3[],3)</f>
        <v>3.99</v>
      </c>
      <c r="Q3636" s="35">
        <f>VLOOKUP(Table6[[#This Row],[Product]],Table3[],4)</f>
        <v>24</v>
      </c>
      <c r="R3636" s="35">
        <f>Table6[[#This Row],[Quantity]]*Table6[[#This Row],[Case]]</f>
        <v>384</v>
      </c>
      <c r="S3636" s="35">
        <f>Table6[[#This Row],[Total Sales]]*Table6[[#This Row],[Cost]]</f>
        <v>1532.16</v>
      </c>
    </row>
    <row r="3637" spans="1:19" x14ac:dyDescent="0.3">
      <c r="A3637" s="54">
        <v>3732</v>
      </c>
      <c r="B3637" s="35" t="s">
        <v>8521</v>
      </c>
      <c r="C3637" s="35" t="s">
        <v>748</v>
      </c>
      <c r="D3637" s="35" t="s">
        <v>15</v>
      </c>
      <c r="E3637" s="35" t="str">
        <f t="shared" si="168"/>
        <v>F</v>
      </c>
      <c r="F3637" s="35">
        <v>30</v>
      </c>
      <c r="G3637" s="35" t="s">
        <v>8522</v>
      </c>
      <c r="H3637" s="35" t="s">
        <v>5957</v>
      </c>
      <c r="I3637" s="35" t="s">
        <v>187</v>
      </c>
      <c r="J3637" s="48" t="s">
        <v>13657</v>
      </c>
      <c r="K3637" s="35">
        <v>57</v>
      </c>
      <c r="L3637" s="49" t="s">
        <v>80</v>
      </c>
      <c r="M3637" s="50" t="str">
        <f>VLOOKUP(Table6[[#This Row],[Product]],Table3[],2)</f>
        <v>Ultrathing V2</v>
      </c>
      <c r="N3637" s="50" t="str">
        <f t="shared" si="169"/>
        <v>Aug</v>
      </c>
      <c r="O3637" s="56">
        <f t="shared" si="170"/>
        <v>2022</v>
      </c>
      <c r="P3637" s="51">
        <f>VLOOKUP(Table6[[#This Row],[Product]],Table3[],3)</f>
        <v>2.95</v>
      </c>
      <c r="Q3637" s="35">
        <f>VLOOKUP(Table6[[#This Row],[Product]],Table3[],4)</f>
        <v>20</v>
      </c>
      <c r="R3637" s="35">
        <f>Table6[[#This Row],[Quantity]]*Table6[[#This Row],[Case]]</f>
        <v>1140</v>
      </c>
      <c r="S3637" s="35">
        <f>Table6[[#This Row],[Total Sales]]*Table6[[#This Row],[Cost]]</f>
        <v>3363</v>
      </c>
    </row>
    <row r="3638" spans="1:19" x14ac:dyDescent="0.3">
      <c r="A3638" s="54">
        <v>3733</v>
      </c>
      <c r="B3638" s="35" t="s">
        <v>3209</v>
      </c>
      <c r="C3638" s="35" t="s">
        <v>1013</v>
      </c>
      <c r="D3638" s="35" t="s">
        <v>51</v>
      </c>
      <c r="E3638" s="35" t="str">
        <f t="shared" si="168"/>
        <v>F</v>
      </c>
      <c r="F3638" s="35">
        <v>90</v>
      </c>
      <c r="G3638" s="35" t="s">
        <v>8523</v>
      </c>
      <c r="H3638" s="35" t="s">
        <v>1761</v>
      </c>
      <c r="I3638" s="35" t="s">
        <v>38</v>
      </c>
      <c r="J3638" s="48">
        <v>44166</v>
      </c>
      <c r="K3638" s="35">
        <v>53</v>
      </c>
      <c r="L3638" s="49" t="s">
        <v>33</v>
      </c>
      <c r="M3638" s="50" t="str">
        <f>VLOOKUP(Table6[[#This Row],[Product]],Table3[],2)</f>
        <v>Megawidget L</v>
      </c>
      <c r="N3638" s="50" t="str">
        <f t="shared" si="169"/>
        <v>Dec</v>
      </c>
      <c r="O3638" s="56">
        <f t="shared" si="170"/>
        <v>2020</v>
      </c>
      <c r="P3638" s="51">
        <f>VLOOKUP(Table6[[#This Row],[Product]],Table3[],3)</f>
        <v>1.79</v>
      </c>
      <c r="Q3638" s="35">
        <f>VLOOKUP(Table6[[#This Row],[Product]],Table3[],4)</f>
        <v>24</v>
      </c>
      <c r="R3638" s="35">
        <f>Table6[[#This Row],[Quantity]]*Table6[[#This Row],[Case]]</f>
        <v>1272</v>
      </c>
      <c r="S3638" s="35">
        <f>Table6[[#This Row],[Total Sales]]*Table6[[#This Row],[Cost]]</f>
        <v>2276.88</v>
      </c>
    </row>
    <row r="3639" spans="1:19" x14ac:dyDescent="0.3">
      <c r="A3639" s="54">
        <v>3734</v>
      </c>
      <c r="B3639" s="35" t="s">
        <v>7955</v>
      </c>
      <c r="C3639" s="35" t="s">
        <v>4173</v>
      </c>
      <c r="D3639" s="35" t="s">
        <v>28</v>
      </c>
      <c r="E3639" s="35" t="str">
        <f t="shared" si="168"/>
        <v>M</v>
      </c>
      <c r="F3639" s="35">
        <v>90</v>
      </c>
      <c r="G3639" s="35" t="s">
        <v>15208</v>
      </c>
      <c r="H3639" s="35" t="s">
        <v>3446</v>
      </c>
      <c r="I3639" s="35" t="s">
        <v>32</v>
      </c>
      <c r="J3639" s="48" t="s">
        <v>14135</v>
      </c>
      <c r="K3639" s="35">
        <v>20</v>
      </c>
      <c r="L3639" s="49" t="s">
        <v>54</v>
      </c>
      <c r="M3639" s="50" t="str">
        <f>VLOOKUP(Table6[[#This Row],[Product]],Table3[],2)</f>
        <v>Megawidget S</v>
      </c>
      <c r="N3639" s="50" t="str">
        <f t="shared" si="169"/>
        <v>Feb</v>
      </c>
      <c r="O3639" s="56">
        <f t="shared" si="170"/>
        <v>2020</v>
      </c>
      <c r="P3639" s="51">
        <f>VLOOKUP(Table6[[#This Row],[Product]],Table3[],3)</f>
        <v>0.69</v>
      </c>
      <c r="Q3639" s="35">
        <f>VLOOKUP(Table6[[#This Row],[Product]],Table3[],4)</f>
        <v>24</v>
      </c>
      <c r="R3639" s="35">
        <f>Table6[[#This Row],[Quantity]]*Table6[[#This Row],[Case]]</f>
        <v>480</v>
      </c>
      <c r="S3639" s="35">
        <f>Table6[[#This Row],[Total Sales]]*Table6[[#This Row],[Cost]]</f>
        <v>331.2</v>
      </c>
    </row>
    <row r="3640" spans="1:19" x14ac:dyDescent="0.3">
      <c r="A3640" s="54">
        <v>3735</v>
      </c>
      <c r="B3640" s="35" t="s">
        <v>1661</v>
      </c>
      <c r="C3640" s="35" t="s">
        <v>1496</v>
      </c>
      <c r="D3640" s="35" t="s">
        <v>621</v>
      </c>
      <c r="E3640" s="35" t="str">
        <f t="shared" si="168"/>
        <v>M/F</v>
      </c>
      <c r="F3640" s="35">
        <v>60</v>
      </c>
      <c r="G3640" s="35" t="s">
        <v>8525</v>
      </c>
      <c r="H3640" s="35" t="s">
        <v>1915</v>
      </c>
      <c r="I3640" s="35" t="s">
        <v>19</v>
      </c>
      <c r="J3640" s="48">
        <v>43924</v>
      </c>
      <c r="K3640" s="35">
        <v>58</v>
      </c>
      <c r="L3640" s="49" t="s">
        <v>64</v>
      </c>
      <c r="M3640" s="50" t="str">
        <f>VLOOKUP(Table6[[#This Row],[Product]],Table3[],2)</f>
        <v>Ultrathing V4</v>
      </c>
      <c r="N3640" s="50" t="str">
        <f t="shared" si="169"/>
        <v>Apr</v>
      </c>
      <c r="O3640" s="56">
        <f t="shared" si="170"/>
        <v>2020</v>
      </c>
      <c r="P3640" s="51">
        <f>VLOOKUP(Table6[[#This Row],[Product]],Table3[],3)</f>
        <v>3.99</v>
      </c>
      <c r="Q3640" s="35">
        <f>VLOOKUP(Table6[[#This Row],[Product]],Table3[],4)</f>
        <v>24</v>
      </c>
      <c r="R3640" s="35">
        <f>Table6[[#This Row],[Quantity]]*Table6[[#This Row],[Case]]</f>
        <v>1392</v>
      </c>
      <c r="S3640" s="35">
        <f>Table6[[#This Row],[Total Sales]]*Table6[[#This Row],[Cost]]</f>
        <v>5554.08</v>
      </c>
    </row>
    <row r="3641" spans="1:19" x14ac:dyDescent="0.3">
      <c r="A3641" s="54">
        <v>3736</v>
      </c>
      <c r="B3641" s="35" t="s">
        <v>3880</v>
      </c>
      <c r="C3641" s="35" t="s">
        <v>755</v>
      </c>
      <c r="D3641" s="35" t="s">
        <v>28</v>
      </c>
      <c r="E3641" s="35" t="str">
        <f t="shared" si="168"/>
        <v>M</v>
      </c>
      <c r="F3641" s="35">
        <v>90</v>
      </c>
      <c r="G3641" s="35" t="s">
        <v>8526</v>
      </c>
      <c r="H3641" s="35" t="s">
        <v>1643</v>
      </c>
      <c r="I3641" s="35" t="s">
        <v>124</v>
      </c>
      <c r="J3641" s="48">
        <v>43988</v>
      </c>
      <c r="K3641" s="35">
        <v>41</v>
      </c>
      <c r="L3641" s="49" t="s">
        <v>20</v>
      </c>
      <c r="M3641" s="50" t="str">
        <f>VLOOKUP(Table6[[#This Row],[Product]],Table3[],2)</f>
        <v>Hyperwotsit</v>
      </c>
      <c r="N3641" s="50" t="str">
        <f t="shared" si="169"/>
        <v>Jun</v>
      </c>
      <c r="O3641" s="56">
        <f t="shared" si="170"/>
        <v>2020</v>
      </c>
      <c r="P3641" s="51">
        <f>VLOOKUP(Table6[[#This Row],[Product]],Table3[],3)</f>
        <v>2.0099999999999998</v>
      </c>
      <c r="Q3641" s="35">
        <f>VLOOKUP(Table6[[#This Row],[Product]],Table3[],4)</f>
        <v>20</v>
      </c>
      <c r="R3641" s="35">
        <f>Table6[[#This Row],[Quantity]]*Table6[[#This Row],[Case]]</f>
        <v>820</v>
      </c>
      <c r="S3641" s="35">
        <f>Table6[[#This Row],[Total Sales]]*Table6[[#This Row],[Cost]]</f>
        <v>1648.1999999999998</v>
      </c>
    </row>
    <row r="3642" spans="1:19" x14ac:dyDescent="0.3">
      <c r="A3642" s="54">
        <v>3737</v>
      </c>
      <c r="B3642" s="35" t="s">
        <v>8226</v>
      </c>
      <c r="C3642" s="35" t="s">
        <v>4512</v>
      </c>
      <c r="D3642" s="35" t="s">
        <v>15</v>
      </c>
      <c r="E3642" s="35" t="str">
        <f t="shared" si="168"/>
        <v>F</v>
      </c>
      <c r="F3642" s="35">
        <v>60</v>
      </c>
      <c r="G3642" s="35" t="s">
        <v>8527</v>
      </c>
      <c r="H3642" s="35" t="s">
        <v>3002</v>
      </c>
      <c r="I3642" s="35" t="s">
        <v>32</v>
      </c>
      <c r="J3642" s="48">
        <v>44474</v>
      </c>
      <c r="K3642" s="35">
        <v>58</v>
      </c>
      <c r="L3642" s="49" t="s">
        <v>33</v>
      </c>
      <c r="M3642" s="50" t="str">
        <f>VLOOKUP(Table6[[#This Row],[Product]],Table3[],2)</f>
        <v>Megawidget L</v>
      </c>
      <c r="N3642" s="50" t="str">
        <f t="shared" si="169"/>
        <v>Oct</v>
      </c>
      <c r="O3642" s="56">
        <f t="shared" si="170"/>
        <v>2021</v>
      </c>
      <c r="P3642" s="51">
        <f>VLOOKUP(Table6[[#This Row],[Product]],Table3[],3)</f>
        <v>1.79</v>
      </c>
      <c r="Q3642" s="35">
        <f>VLOOKUP(Table6[[#This Row],[Product]],Table3[],4)</f>
        <v>24</v>
      </c>
      <c r="R3642" s="35">
        <f>Table6[[#This Row],[Quantity]]*Table6[[#This Row],[Case]]</f>
        <v>1392</v>
      </c>
      <c r="S3642" s="35">
        <f>Table6[[#This Row],[Total Sales]]*Table6[[#This Row],[Cost]]</f>
        <v>2491.6799999999998</v>
      </c>
    </row>
    <row r="3643" spans="1:19" x14ac:dyDescent="0.3">
      <c r="A3643" s="54">
        <v>3738</v>
      </c>
      <c r="B3643" s="35" t="s">
        <v>8528</v>
      </c>
      <c r="C3643" s="35" t="s">
        <v>449</v>
      </c>
      <c r="D3643" s="35" t="s">
        <v>15</v>
      </c>
      <c r="E3643" s="35" t="str">
        <f t="shared" si="168"/>
        <v>F</v>
      </c>
      <c r="F3643" s="35">
        <v>30</v>
      </c>
      <c r="G3643" s="35" t="s">
        <v>8529</v>
      </c>
      <c r="H3643" s="35" t="s">
        <v>8110</v>
      </c>
      <c r="I3643" s="35" t="s">
        <v>173</v>
      </c>
      <c r="J3643" s="48" t="s">
        <v>13939</v>
      </c>
      <c r="K3643" s="35">
        <v>69</v>
      </c>
      <c r="L3643" s="49" t="s">
        <v>39</v>
      </c>
      <c r="M3643" s="50" t="str">
        <f>VLOOKUP(Table6[[#This Row],[Product]],Table3[],2)</f>
        <v>Ultrathing V1</v>
      </c>
      <c r="N3643" s="50" t="str">
        <f t="shared" si="169"/>
        <v>Apr</v>
      </c>
      <c r="O3643" s="56">
        <f t="shared" si="170"/>
        <v>2020</v>
      </c>
      <c r="P3643" s="51">
        <f>VLOOKUP(Table6[[#This Row],[Product]],Table3[],3)</f>
        <v>1.79</v>
      </c>
      <c r="Q3643" s="35">
        <f>VLOOKUP(Table6[[#This Row],[Product]],Table3[],4)</f>
        <v>17</v>
      </c>
      <c r="R3643" s="35">
        <f>Table6[[#This Row],[Quantity]]*Table6[[#This Row],[Case]]</f>
        <v>1173</v>
      </c>
      <c r="S3643" s="35">
        <f>Table6[[#This Row],[Total Sales]]*Table6[[#This Row],[Cost]]</f>
        <v>2099.67</v>
      </c>
    </row>
    <row r="3644" spans="1:19" x14ac:dyDescent="0.3">
      <c r="A3644" s="54">
        <v>3739</v>
      </c>
      <c r="B3644" s="35" t="s">
        <v>7787</v>
      </c>
      <c r="C3644" s="35" t="s">
        <v>4131</v>
      </c>
      <c r="D3644" s="35" t="s">
        <v>51</v>
      </c>
      <c r="E3644" s="35" t="str">
        <f t="shared" si="168"/>
        <v>F</v>
      </c>
      <c r="F3644" s="35">
        <v>60</v>
      </c>
      <c r="G3644" s="35" t="s">
        <v>8529</v>
      </c>
      <c r="H3644" s="35" t="s">
        <v>2121</v>
      </c>
      <c r="I3644" s="35" t="s">
        <v>38</v>
      </c>
      <c r="J3644" s="48" t="s">
        <v>13748</v>
      </c>
      <c r="K3644" s="35">
        <v>37</v>
      </c>
      <c r="L3644" s="49" t="s">
        <v>39</v>
      </c>
      <c r="M3644" s="50" t="str">
        <f>VLOOKUP(Table6[[#This Row],[Product]],Table3[],2)</f>
        <v>Ultrathing V1</v>
      </c>
      <c r="N3644" s="50" t="str">
        <f t="shared" si="169"/>
        <v>Aug</v>
      </c>
      <c r="O3644" s="56">
        <f t="shared" si="170"/>
        <v>2020</v>
      </c>
      <c r="P3644" s="51">
        <f>VLOOKUP(Table6[[#This Row],[Product]],Table3[],3)</f>
        <v>1.79</v>
      </c>
      <c r="Q3644" s="35">
        <f>VLOOKUP(Table6[[#This Row],[Product]],Table3[],4)</f>
        <v>17</v>
      </c>
      <c r="R3644" s="35">
        <f>Table6[[#This Row],[Quantity]]*Table6[[#This Row],[Case]]</f>
        <v>629</v>
      </c>
      <c r="S3644" s="35">
        <f>Table6[[#This Row],[Total Sales]]*Table6[[#This Row],[Cost]]</f>
        <v>1125.9100000000001</v>
      </c>
    </row>
    <row r="3645" spans="1:19" x14ac:dyDescent="0.3">
      <c r="A3645" s="54">
        <v>3740</v>
      </c>
      <c r="B3645" s="35" t="s">
        <v>6328</v>
      </c>
      <c r="C3645" s="35" t="s">
        <v>138</v>
      </c>
      <c r="D3645" s="35" t="s">
        <v>28</v>
      </c>
      <c r="E3645" s="35" t="str">
        <f t="shared" si="168"/>
        <v>M</v>
      </c>
      <c r="F3645" s="35">
        <v>30</v>
      </c>
      <c r="G3645" s="35" t="s">
        <v>8529</v>
      </c>
      <c r="H3645" s="35" t="s">
        <v>1537</v>
      </c>
      <c r="I3645" s="35" t="s">
        <v>294</v>
      </c>
      <c r="J3645" s="48">
        <v>43952</v>
      </c>
      <c r="K3645" s="35">
        <v>75</v>
      </c>
      <c r="L3645" s="49" t="s">
        <v>159</v>
      </c>
      <c r="M3645" s="50" t="str">
        <f>VLOOKUP(Table6[[#This Row],[Product]],Table3[],2)</f>
        <v>Ultrathing V3</v>
      </c>
      <c r="N3645" s="50" t="str">
        <f t="shared" si="169"/>
        <v>May</v>
      </c>
      <c r="O3645" s="56">
        <f t="shared" si="170"/>
        <v>2020</v>
      </c>
      <c r="P3645" s="51">
        <f>VLOOKUP(Table6[[#This Row],[Product]],Table3[],3)</f>
        <v>3.39</v>
      </c>
      <c r="Q3645" s="35">
        <f>VLOOKUP(Table6[[#This Row],[Product]],Table3[],4)</f>
        <v>24</v>
      </c>
      <c r="R3645" s="35">
        <f>Table6[[#This Row],[Quantity]]*Table6[[#This Row],[Case]]</f>
        <v>1800</v>
      </c>
      <c r="S3645" s="35">
        <f>Table6[[#This Row],[Total Sales]]*Table6[[#This Row],[Cost]]</f>
        <v>6102</v>
      </c>
    </row>
    <row r="3646" spans="1:19" x14ac:dyDescent="0.3">
      <c r="A3646" s="54">
        <v>3741</v>
      </c>
      <c r="B3646" s="35" t="s">
        <v>5749</v>
      </c>
      <c r="C3646" s="35" t="s">
        <v>3419</v>
      </c>
      <c r="D3646" s="35" t="s">
        <v>28</v>
      </c>
      <c r="E3646" s="35" t="str">
        <f t="shared" si="168"/>
        <v>M</v>
      </c>
      <c r="F3646" s="35">
        <v>60</v>
      </c>
      <c r="G3646" s="35" t="s">
        <v>8530</v>
      </c>
      <c r="H3646" s="35" t="s">
        <v>4678</v>
      </c>
      <c r="I3646" s="35" t="s">
        <v>886</v>
      </c>
      <c r="J3646" s="48" t="s">
        <v>13942</v>
      </c>
      <c r="K3646" s="35">
        <v>18</v>
      </c>
      <c r="L3646" s="49" t="s">
        <v>101</v>
      </c>
      <c r="M3646" s="50" t="str">
        <f>VLOOKUP(Table6[[#This Row],[Product]],Table3[],2)</f>
        <v>Superwossname</v>
      </c>
      <c r="N3646" s="50" t="str">
        <f t="shared" si="169"/>
        <v>Sep</v>
      </c>
      <c r="O3646" s="56">
        <f t="shared" si="170"/>
        <v>2021</v>
      </c>
      <c r="P3646" s="51">
        <f>VLOOKUP(Table6[[#This Row],[Product]],Table3[],3)</f>
        <v>3.49</v>
      </c>
      <c r="Q3646" s="35">
        <f>VLOOKUP(Table6[[#This Row],[Product]],Table3[],4)</f>
        <v>20</v>
      </c>
      <c r="R3646" s="35">
        <f>Table6[[#This Row],[Quantity]]*Table6[[#This Row],[Case]]</f>
        <v>360</v>
      </c>
      <c r="S3646" s="35">
        <f>Table6[[#This Row],[Total Sales]]*Table6[[#This Row],[Cost]]</f>
        <v>1256.4000000000001</v>
      </c>
    </row>
    <row r="3647" spans="1:19" x14ac:dyDescent="0.3">
      <c r="A3647" s="54">
        <v>3742</v>
      </c>
      <c r="B3647" s="35" t="s">
        <v>8531</v>
      </c>
      <c r="C3647" s="35" t="s">
        <v>2942</v>
      </c>
      <c r="D3647" s="35" t="s">
        <v>28</v>
      </c>
      <c r="E3647" s="35" t="str">
        <f t="shared" si="168"/>
        <v>M</v>
      </c>
      <c r="F3647" s="35">
        <v>30</v>
      </c>
      <c r="G3647" s="35" t="s">
        <v>8532</v>
      </c>
      <c r="H3647" s="35" t="s">
        <v>864</v>
      </c>
      <c r="I3647" s="35" t="s">
        <v>19</v>
      </c>
      <c r="J3647" s="48">
        <v>44808</v>
      </c>
      <c r="K3647" s="35">
        <v>8</v>
      </c>
      <c r="L3647" s="49" t="s">
        <v>70</v>
      </c>
      <c r="M3647" s="50" t="str">
        <f>VLOOKUP(Table6[[#This Row],[Product]],Table3[],2)</f>
        <v>Megawidget M</v>
      </c>
      <c r="N3647" s="50" t="str">
        <f t="shared" si="169"/>
        <v>Sep</v>
      </c>
      <c r="O3647" s="56">
        <f t="shared" si="170"/>
        <v>2022</v>
      </c>
      <c r="P3647" s="51">
        <f>VLOOKUP(Table6[[#This Row],[Product]],Table3[],3)</f>
        <v>1.29</v>
      </c>
      <c r="Q3647" s="35">
        <f>VLOOKUP(Table6[[#This Row],[Product]],Table3[],4)</f>
        <v>24</v>
      </c>
      <c r="R3647" s="35">
        <f>Table6[[#This Row],[Quantity]]*Table6[[#This Row],[Case]]</f>
        <v>192</v>
      </c>
      <c r="S3647" s="35">
        <f>Table6[[#This Row],[Total Sales]]*Table6[[#This Row],[Cost]]</f>
        <v>247.68</v>
      </c>
    </row>
    <row r="3648" spans="1:19" x14ac:dyDescent="0.3">
      <c r="A3648" s="54">
        <v>3743</v>
      </c>
      <c r="B3648" s="35" t="s">
        <v>6721</v>
      </c>
      <c r="C3648" s="35" t="s">
        <v>4469</v>
      </c>
      <c r="D3648" s="35" t="s">
        <v>15</v>
      </c>
      <c r="E3648" s="35" t="str">
        <f t="shared" si="168"/>
        <v>F</v>
      </c>
      <c r="F3648" s="35">
        <v>60</v>
      </c>
      <c r="G3648" s="35" t="s">
        <v>8535</v>
      </c>
      <c r="H3648" s="35" t="s">
        <v>8534</v>
      </c>
      <c r="I3648" s="35" t="s">
        <v>294</v>
      </c>
      <c r="J3648" s="48">
        <v>44018</v>
      </c>
      <c r="K3648" s="35">
        <v>43</v>
      </c>
      <c r="L3648" s="49" t="s">
        <v>159</v>
      </c>
      <c r="M3648" s="50" t="str">
        <f>VLOOKUP(Table6[[#This Row],[Product]],Table3[],2)</f>
        <v>Ultrathing V3</v>
      </c>
      <c r="N3648" s="50" t="str">
        <f t="shared" si="169"/>
        <v>Jul</v>
      </c>
      <c r="O3648" s="56">
        <f t="shared" si="170"/>
        <v>2020</v>
      </c>
      <c r="P3648" s="51">
        <f>VLOOKUP(Table6[[#This Row],[Product]],Table3[],3)</f>
        <v>3.39</v>
      </c>
      <c r="Q3648" s="35">
        <f>VLOOKUP(Table6[[#This Row],[Product]],Table3[],4)</f>
        <v>24</v>
      </c>
      <c r="R3648" s="35">
        <f>Table6[[#This Row],[Quantity]]*Table6[[#This Row],[Case]]</f>
        <v>1032</v>
      </c>
      <c r="S3648" s="35">
        <f>Table6[[#This Row],[Total Sales]]*Table6[[#This Row],[Cost]]</f>
        <v>3498.48</v>
      </c>
    </row>
    <row r="3649" spans="1:19" x14ac:dyDescent="0.3">
      <c r="A3649" s="54">
        <v>3744</v>
      </c>
      <c r="B3649" s="35" t="s">
        <v>5567</v>
      </c>
      <c r="C3649" s="35" t="s">
        <v>7073</v>
      </c>
      <c r="D3649" s="35" t="s">
        <v>28</v>
      </c>
      <c r="E3649" s="35" t="str">
        <f t="shared" si="168"/>
        <v>M</v>
      </c>
      <c r="F3649" s="35">
        <v>60</v>
      </c>
      <c r="G3649" s="35" t="s">
        <v>8535</v>
      </c>
      <c r="H3649" s="35" t="s">
        <v>3695</v>
      </c>
      <c r="I3649" s="35" t="s">
        <v>173</v>
      </c>
      <c r="J3649" s="48">
        <v>43838</v>
      </c>
      <c r="K3649" s="35">
        <v>47</v>
      </c>
      <c r="L3649" s="49" t="s">
        <v>33</v>
      </c>
      <c r="M3649" s="50" t="str">
        <f>VLOOKUP(Table6[[#This Row],[Product]],Table3[],2)</f>
        <v>Megawidget L</v>
      </c>
      <c r="N3649" s="50" t="str">
        <f t="shared" si="169"/>
        <v>Jan</v>
      </c>
      <c r="O3649" s="56">
        <f t="shared" si="170"/>
        <v>2020</v>
      </c>
      <c r="P3649" s="51">
        <f>VLOOKUP(Table6[[#This Row],[Product]],Table3[],3)</f>
        <v>1.79</v>
      </c>
      <c r="Q3649" s="35">
        <f>VLOOKUP(Table6[[#This Row],[Product]],Table3[],4)</f>
        <v>24</v>
      </c>
      <c r="R3649" s="35">
        <f>Table6[[#This Row],[Quantity]]*Table6[[#This Row],[Case]]</f>
        <v>1128</v>
      </c>
      <c r="S3649" s="35">
        <f>Table6[[#This Row],[Total Sales]]*Table6[[#This Row],[Cost]]</f>
        <v>2019.1200000000001</v>
      </c>
    </row>
    <row r="3650" spans="1:19" x14ac:dyDescent="0.3">
      <c r="A3650" s="54">
        <v>3745</v>
      </c>
      <c r="B3650" s="35" t="s">
        <v>3101</v>
      </c>
      <c r="C3650" s="35" t="s">
        <v>6139</v>
      </c>
      <c r="D3650" s="35" t="s">
        <v>28</v>
      </c>
      <c r="E3650" s="35" t="str">
        <f t="shared" si="168"/>
        <v>M</v>
      </c>
      <c r="F3650" s="35">
        <v>30</v>
      </c>
      <c r="G3650" s="35" t="s">
        <v>8536</v>
      </c>
      <c r="H3650" s="35" t="s">
        <v>6621</v>
      </c>
      <c r="I3650" s="35" t="s">
        <v>38</v>
      </c>
      <c r="J3650" s="48" t="s">
        <v>14128</v>
      </c>
      <c r="K3650" s="35">
        <v>3</v>
      </c>
      <c r="L3650" s="49" t="s">
        <v>33</v>
      </c>
      <c r="M3650" s="50" t="str">
        <f>VLOOKUP(Table6[[#This Row],[Product]],Table3[],2)</f>
        <v>Megawidget L</v>
      </c>
      <c r="N3650" s="50" t="str">
        <f t="shared" si="169"/>
        <v>Oct</v>
      </c>
      <c r="O3650" s="56">
        <f t="shared" si="170"/>
        <v>2022</v>
      </c>
      <c r="P3650" s="51">
        <f>VLOOKUP(Table6[[#This Row],[Product]],Table3[],3)</f>
        <v>1.79</v>
      </c>
      <c r="Q3650" s="35">
        <f>VLOOKUP(Table6[[#This Row],[Product]],Table3[],4)</f>
        <v>24</v>
      </c>
      <c r="R3650" s="35">
        <f>Table6[[#This Row],[Quantity]]*Table6[[#This Row],[Case]]</f>
        <v>72</v>
      </c>
      <c r="S3650" s="35">
        <f>Table6[[#This Row],[Total Sales]]*Table6[[#This Row],[Cost]]</f>
        <v>128.88</v>
      </c>
    </row>
    <row r="3651" spans="1:19" x14ac:dyDescent="0.3">
      <c r="A3651" s="54">
        <v>3746</v>
      </c>
      <c r="B3651" s="35" t="s">
        <v>7176</v>
      </c>
      <c r="C3651" s="35" t="s">
        <v>4583</v>
      </c>
      <c r="D3651" s="35" t="s">
        <v>28</v>
      </c>
      <c r="E3651" s="35" t="str">
        <f t="shared" ref="E3651:E3714" si="171">IF(OR(D3651="Mrs", D3651="Miss", D3651="Ms"), "F", IF(OR(D3651="Mr"), "M", IF(OR(D3651="Dr", D3651="Prof", D3651="Rev"), "M/F", "")))</f>
        <v>M</v>
      </c>
      <c r="F3651" s="35">
        <v>60</v>
      </c>
      <c r="G3651" s="35" t="s">
        <v>8537</v>
      </c>
      <c r="H3651" s="35" t="s">
        <v>710</v>
      </c>
      <c r="I3651" s="35" t="s">
        <v>187</v>
      </c>
      <c r="J3651" s="48" t="s">
        <v>13858</v>
      </c>
      <c r="K3651" s="35">
        <v>62</v>
      </c>
      <c r="L3651" s="49" t="s">
        <v>159</v>
      </c>
      <c r="M3651" s="50" t="str">
        <f>VLOOKUP(Table6[[#This Row],[Product]],Table3[],2)</f>
        <v>Ultrathing V3</v>
      </c>
      <c r="N3651" s="50" t="str">
        <f t="shared" ref="N3651:N3714" si="172">TEXT(J3651,"mmm")</f>
        <v>Dec</v>
      </c>
      <c r="O3651" s="56">
        <f t="shared" ref="O3651:O3714" si="173">YEAR(J3651)</f>
        <v>2022</v>
      </c>
      <c r="P3651" s="51">
        <f>VLOOKUP(Table6[[#This Row],[Product]],Table3[],3)</f>
        <v>3.39</v>
      </c>
      <c r="Q3651" s="35">
        <f>VLOOKUP(Table6[[#This Row],[Product]],Table3[],4)</f>
        <v>24</v>
      </c>
      <c r="R3651" s="35">
        <f>Table6[[#This Row],[Quantity]]*Table6[[#This Row],[Case]]</f>
        <v>1488</v>
      </c>
      <c r="S3651" s="35">
        <f>Table6[[#This Row],[Total Sales]]*Table6[[#This Row],[Cost]]</f>
        <v>5044.3200000000006</v>
      </c>
    </row>
    <row r="3652" spans="1:19" x14ac:dyDescent="0.3">
      <c r="A3652" s="54">
        <v>3747</v>
      </c>
      <c r="B3652" s="35" t="s">
        <v>1170</v>
      </c>
      <c r="C3652" s="35" t="s">
        <v>5428</v>
      </c>
      <c r="D3652" s="35" t="s">
        <v>28</v>
      </c>
      <c r="E3652" s="35" t="str">
        <f t="shared" si="171"/>
        <v>M</v>
      </c>
      <c r="F3652" s="35">
        <v>60</v>
      </c>
      <c r="G3652" s="35" t="s">
        <v>8538</v>
      </c>
      <c r="H3652" s="35" t="s">
        <v>378</v>
      </c>
      <c r="I3652" s="35" t="s">
        <v>146</v>
      </c>
      <c r="J3652" s="48" t="s">
        <v>13841</v>
      </c>
      <c r="K3652" s="35">
        <v>58</v>
      </c>
      <c r="L3652" s="49" t="s">
        <v>20</v>
      </c>
      <c r="M3652" s="50" t="str">
        <f>VLOOKUP(Table6[[#This Row],[Product]],Table3[],2)</f>
        <v>Hyperwotsit</v>
      </c>
      <c r="N3652" s="50" t="str">
        <f t="shared" si="172"/>
        <v>Apr</v>
      </c>
      <c r="O3652" s="56">
        <f t="shared" si="173"/>
        <v>2021</v>
      </c>
      <c r="P3652" s="51">
        <f>VLOOKUP(Table6[[#This Row],[Product]],Table3[],3)</f>
        <v>2.0099999999999998</v>
      </c>
      <c r="Q3652" s="35">
        <f>VLOOKUP(Table6[[#This Row],[Product]],Table3[],4)</f>
        <v>20</v>
      </c>
      <c r="R3652" s="35">
        <f>Table6[[#This Row],[Quantity]]*Table6[[#This Row],[Case]]</f>
        <v>1160</v>
      </c>
      <c r="S3652" s="35">
        <f>Table6[[#This Row],[Total Sales]]*Table6[[#This Row],[Cost]]</f>
        <v>2331.6</v>
      </c>
    </row>
    <row r="3653" spans="1:19" x14ac:dyDescent="0.3">
      <c r="A3653" s="54">
        <v>3748</v>
      </c>
      <c r="B3653" s="35" t="s">
        <v>8539</v>
      </c>
      <c r="C3653" s="35" t="s">
        <v>4998</v>
      </c>
      <c r="D3653" s="35" t="s">
        <v>15</v>
      </c>
      <c r="E3653" s="35" t="str">
        <f t="shared" si="171"/>
        <v>F</v>
      </c>
      <c r="F3653" s="35">
        <v>90</v>
      </c>
      <c r="G3653" s="35" t="s">
        <v>8540</v>
      </c>
      <c r="H3653" s="35" t="s">
        <v>1719</v>
      </c>
      <c r="I3653" s="35" t="s">
        <v>38</v>
      </c>
      <c r="J3653" s="48">
        <v>44378</v>
      </c>
      <c r="K3653" s="35">
        <v>5</v>
      </c>
      <c r="L3653" s="49" t="s">
        <v>45</v>
      </c>
      <c r="M3653" s="50" t="str">
        <f>VLOOKUP(Table6[[#This Row],[Product]],Table3[],2)</f>
        <v>Gigastuff</v>
      </c>
      <c r="N3653" s="50" t="str">
        <f t="shared" si="172"/>
        <v>Jul</v>
      </c>
      <c r="O3653" s="56">
        <f t="shared" si="173"/>
        <v>2021</v>
      </c>
      <c r="P3653" s="51">
        <f>VLOOKUP(Table6[[#This Row],[Product]],Table3[],3)</f>
        <v>1.89</v>
      </c>
      <c r="Q3653" s="35">
        <f>VLOOKUP(Table6[[#This Row],[Product]],Table3[],4)</f>
        <v>18</v>
      </c>
      <c r="R3653" s="35">
        <f>Table6[[#This Row],[Quantity]]*Table6[[#This Row],[Case]]</f>
        <v>90</v>
      </c>
      <c r="S3653" s="35">
        <f>Table6[[#This Row],[Total Sales]]*Table6[[#This Row],[Cost]]</f>
        <v>170.1</v>
      </c>
    </row>
    <row r="3654" spans="1:19" x14ac:dyDescent="0.3">
      <c r="A3654" s="54">
        <v>3749</v>
      </c>
      <c r="B3654" s="35" t="s">
        <v>7827</v>
      </c>
      <c r="C3654" s="35" t="s">
        <v>1259</v>
      </c>
      <c r="D3654" s="35" t="s">
        <v>15</v>
      </c>
      <c r="E3654" s="35" t="str">
        <f t="shared" si="171"/>
        <v>F</v>
      </c>
      <c r="F3654" s="35">
        <v>90</v>
      </c>
      <c r="G3654" s="35" t="s">
        <v>8540</v>
      </c>
      <c r="H3654" s="35" t="s">
        <v>734</v>
      </c>
      <c r="I3654" s="35" t="s">
        <v>32</v>
      </c>
      <c r="J3654" s="48">
        <v>44656</v>
      </c>
      <c r="K3654" s="35">
        <v>36</v>
      </c>
      <c r="L3654" s="49" t="s">
        <v>101</v>
      </c>
      <c r="M3654" s="50" t="str">
        <f>VLOOKUP(Table6[[#This Row],[Product]],Table3[],2)</f>
        <v>Superwossname</v>
      </c>
      <c r="N3654" s="50" t="str">
        <f t="shared" si="172"/>
        <v>Apr</v>
      </c>
      <c r="O3654" s="56">
        <f t="shared" si="173"/>
        <v>2022</v>
      </c>
      <c r="P3654" s="51">
        <f>VLOOKUP(Table6[[#This Row],[Product]],Table3[],3)</f>
        <v>3.49</v>
      </c>
      <c r="Q3654" s="35">
        <f>VLOOKUP(Table6[[#This Row],[Product]],Table3[],4)</f>
        <v>20</v>
      </c>
      <c r="R3654" s="35">
        <f>Table6[[#This Row],[Quantity]]*Table6[[#This Row],[Case]]</f>
        <v>720</v>
      </c>
      <c r="S3654" s="35">
        <f>Table6[[#This Row],[Total Sales]]*Table6[[#This Row],[Cost]]</f>
        <v>2512.8000000000002</v>
      </c>
    </row>
    <row r="3655" spans="1:19" x14ac:dyDescent="0.3">
      <c r="A3655" s="54">
        <v>3750</v>
      </c>
      <c r="B3655" s="35" t="s">
        <v>3216</v>
      </c>
      <c r="C3655" s="35" t="s">
        <v>4037</v>
      </c>
      <c r="D3655" s="35" t="s">
        <v>28</v>
      </c>
      <c r="E3655" s="35" t="str">
        <f t="shared" si="171"/>
        <v>M</v>
      </c>
      <c r="F3655" s="35">
        <v>60</v>
      </c>
      <c r="G3655" s="35" t="s">
        <v>8541</v>
      </c>
      <c r="H3655" s="35" t="s">
        <v>1754</v>
      </c>
      <c r="I3655" s="35" t="s">
        <v>25</v>
      </c>
      <c r="J3655" s="48" t="s">
        <v>13742</v>
      </c>
      <c r="K3655" s="35">
        <v>65</v>
      </c>
      <c r="L3655" s="49" t="s">
        <v>54</v>
      </c>
      <c r="M3655" s="50" t="str">
        <f>VLOOKUP(Table6[[#This Row],[Product]],Table3[],2)</f>
        <v>Megawidget S</v>
      </c>
      <c r="N3655" s="50" t="str">
        <f t="shared" si="172"/>
        <v>Apr</v>
      </c>
      <c r="O3655" s="56">
        <f t="shared" si="173"/>
        <v>2021</v>
      </c>
      <c r="P3655" s="51">
        <f>VLOOKUP(Table6[[#This Row],[Product]],Table3[],3)</f>
        <v>0.69</v>
      </c>
      <c r="Q3655" s="35">
        <f>VLOOKUP(Table6[[#This Row],[Product]],Table3[],4)</f>
        <v>24</v>
      </c>
      <c r="R3655" s="35">
        <f>Table6[[#This Row],[Quantity]]*Table6[[#This Row],[Case]]</f>
        <v>1560</v>
      </c>
      <c r="S3655" s="35">
        <f>Table6[[#This Row],[Total Sales]]*Table6[[#This Row],[Cost]]</f>
        <v>1076.3999999999999</v>
      </c>
    </row>
    <row r="3656" spans="1:19" x14ac:dyDescent="0.3">
      <c r="A3656" s="54">
        <v>3751</v>
      </c>
      <c r="B3656" s="35" t="s">
        <v>8542</v>
      </c>
      <c r="C3656" s="35" t="s">
        <v>946</v>
      </c>
      <c r="D3656" s="35" t="s">
        <v>51</v>
      </c>
      <c r="E3656" s="35" t="str">
        <f t="shared" si="171"/>
        <v>F</v>
      </c>
      <c r="F3656" s="35">
        <v>60</v>
      </c>
      <c r="G3656" s="35" t="s">
        <v>8543</v>
      </c>
      <c r="H3656" s="35" t="s">
        <v>8028</v>
      </c>
      <c r="I3656" s="35" t="s">
        <v>294</v>
      </c>
      <c r="J3656" s="48">
        <v>44172</v>
      </c>
      <c r="K3656" s="35">
        <v>44</v>
      </c>
      <c r="L3656" s="49" t="s">
        <v>39</v>
      </c>
      <c r="M3656" s="50" t="str">
        <f>VLOOKUP(Table6[[#This Row],[Product]],Table3[],2)</f>
        <v>Ultrathing V1</v>
      </c>
      <c r="N3656" s="50" t="str">
        <f t="shared" si="172"/>
        <v>Dec</v>
      </c>
      <c r="O3656" s="56">
        <f t="shared" si="173"/>
        <v>2020</v>
      </c>
      <c r="P3656" s="51">
        <f>VLOOKUP(Table6[[#This Row],[Product]],Table3[],3)</f>
        <v>1.79</v>
      </c>
      <c r="Q3656" s="35">
        <f>VLOOKUP(Table6[[#This Row],[Product]],Table3[],4)</f>
        <v>17</v>
      </c>
      <c r="R3656" s="35">
        <f>Table6[[#This Row],[Quantity]]*Table6[[#This Row],[Case]]</f>
        <v>748</v>
      </c>
      <c r="S3656" s="35">
        <f>Table6[[#This Row],[Total Sales]]*Table6[[#This Row],[Cost]]</f>
        <v>1338.92</v>
      </c>
    </row>
    <row r="3657" spans="1:19" x14ac:dyDescent="0.3">
      <c r="A3657" s="54">
        <v>3752</v>
      </c>
      <c r="B3657" s="35" t="s">
        <v>3374</v>
      </c>
      <c r="C3657" s="35" t="s">
        <v>8544</v>
      </c>
      <c r="D3657" s="35" t="s">
        <v>15</v>
      </c>
      <c r="E3657" s="35" t="str">
        <f t="shared" si="171"/>
        <v>F</v>
      </c>
      <c r="F3657" s="35">
        <v>30</v>
      </c>
      <c r="G3657" s="35" t="s">
        <v>8545</v>
      </c>
      <c r="H3657" s="35" t="s">
        <v>128</v>
      </c>
      <c r="I3657" s="35" t="s">
        <v>129</v>
      </c>
      <c r="J3657" s="48">
        <v>44867</v>
      </c>
      <c r="K3657" s="35">
        <v>63</v>
      </c>
      <c r="L3657" s="49" t="s">
        <v>20</v>
      </c>
      <c r="M3657" s="50" t="str">
        <f>VLOOKUP(Table6[[#This Row],[Product]],Table3[],2)</f>
        <v>Hyperwotsit</v>
      </c>
      <c r="N3657" s="50" t="str">
        <f t="shared" si="172"/>
        <v>Nov</v>
      </c>
      <c r="O3657" s="56">
        <f t="shared" si="173"/>
        <v>2022</v>
      </c>
      <c r="P3657" s="51">
        <f>VLOOKUP(Table6[[#This Row],[Product]],Table3[],3)</f>
        <v>2.0099999999999998</v>
      </c>
      <c r="Q3657" s="35">
        <f>VLOOKUP(Table6[[#This Row],[Product]],Table3[],4)</f>
        <v>20</v>
      </c>
      <c r="R3657" s="35">
        <f>Table6[[#This Row],[Quantity]]*Table6[[#This Row],[Case]]</f>
        <v>1260</v>
      </c>
      <c r="S3657" s="35">
        <f>Table6[[#This Row],[Total Sales]]*Table6[[#This Row],[Cost]]</f>
        <v>2532.6</v>
      </c>
    </row>
    <row r="3658" spans="1:19" x14ac:dyDescent="0.3">
      <c r="A3658" s="54">
        <v>3753</v>
      </c>
      <c r="B3658" s="35" t="s">
        <v>5594</v>
      </c>
      <c r="C3658" s="35" t="s">
        <v>3947</v>
      </c>
      <c r="D3658" s="35" t="s">
        <v>51</v>
      </c>
      <c r="E3658" s="35" t="str">
        <f t="shared" si="171"/>
        <v>F</v>
      </c>
      <c r="F3658" s="35">
        <v>60</v>
      </c>
      <c r="G3658" s="35" t="s">
        <v>8546</v>
      </c>
      <c r="H3658" s="35" t="s">
        <v>8547</v>
      </c>
      <c r="I3658" s="35" t="s">
        <v>32</v>
      </c>
      <c r="J3658" s="48" t="s">
        <v>13825</v>
      </c>
      <c r="K3658" s="35">
        <v>7</v>
      </c>
      <c r="L3658" s="49" t="s">
        <v>33</v>
      </c>
      <c r="M3658" s="50" t="str">
        <f>VLOOKUP(Table6[[#This Row],[Product]],Table3[],2)</f>
        <v>Megawidget L</v>
      </c>
      <c r="N3658" s="50" t="str">
        <f t="shared" si="172"/>
        <v>May</v>
      </c>
      <c r="O3658" s="56">
        <f t="shared" si="173"/>
        <v>2021</v>
      </c>
      <c r="P3658" s="51">
        <f>VLOOKUP(Table6[[#This Row],[Product]],Table3[],3)</f>
        <v>1.79</v>
      </c>
      <c r="Q3658" s="35">
        <f>VLOOKUP(Table6[[#This Row],[Product]],Table3[],4)</f>
        <v>24</v>
      </c>
      <c r="R3658" s="35">
        <f>Table6[[#This Row],[Quantity]]*Table6[[#This Row],[Case]]</f>
        <v>168</v>
      </c>
      <c r="S3658" s="35">
        <f>Table6[[#This Row],[Total Sales]]*Table6[[#This Row],[Cost]]</f>
        <v>300.72000000000003</v>
      </c>
    </row>
    <row r="3659" spans="1:19" x14ac:dyDescent="0.3">
      <c r="A3659" s="54">
        <v>3754</v>
      </c>
      <c r="B3659" s="35" t="s">
        <v>138</v>
      </c>
      <c r="C3659" s="35" t="s">
        <v>8548</v>
      </c>
      <c r="D3659" s="35" t="s">
        <v>28</v>
      </c>
      <c r="E3659" s="35" t="str">
        <f t="shared" si="171"/>
        <v>M</v>
      </c>
      <c r="F3659" s="35">
        <v>60</v>
      </c>
      <c r="G3659" s="35" t="s">
        <v>8549</v>
      </c>
      <c r="H3659" s="35" t="s">
        <v>2084</v>
      </c>
      <c r="I3659" s="35" t="s">
        <v>294</v>
      </c>
      <c r="J3659" s="48">
        <v>44475</v>
      </c>
      <c r="K3659" s="35">
        <v>27</v>
      </c>
      <c r="L3659" s="49" t="s">
        <v>39</v>
      </c>
      <c r="M3659" s="50" t="str">
        <f>VLOOKUP(Table6[[#This Row],[Product]],Table3[],2)</f>
        <v>Ultrathing V1</v>
      </c>
      <c r="N3659" s="50" t="str">
        <f t="shared" si="172"/>
        <v>Oct</v>
      </c>
      <c r="O3659" s="56">
        <f t="shared" si="173"/>
        <v>2021</v>
      </c>
      <c r="P3659" s="51">
        <f>VLOOKUP(Table6[[#This Row],[Product]],Table3[],3)</f>
        <v>1.79</v>
      </c>
      <c r="Q3659" s="35">
        <f>VLOOKUP(Table6[[#This Row],[Product]],Table3[],4)</f>
        <v>17</v>
      </c>
      <c r="R3659" s="35">
        <f>Table6[[#This Row],[Quantity]]*Table6[[#This Row],[Case]]</f>
        <v>459</v>
      </c>
      <c r="S3659" s="35">
        <f>Table6[[#This Row],[Total Sales]]*Table6[[#This Row],[Cost]]</f>
        <v>821.61</v>
      </c>
    </row>
    <row r="3660" spans="1:19" x14ac:dyDescent="0.3">
      <c r="A3660" s="54">
        <v>3755</v>
      </c>
      <c r="B3660" s="35" t="s">
        <v>5594</v>
      </c>
      <c r="C3660" s="35" t="s">
        <v>1023</v>
      </c>
      <c r="D3660" s="35" t="s">
        <v>28</v>
      </c>
      <c r="E3660" s="35" t="str">
        <f t="shared" si="171"/>
        <v>M</v>
      </c>
      <c r="F3660" s="35">
        <v>60</v>
      </c>
      <c r="G3660" s="35" t="s">
        <v>8549</v>
      </c>
      <c r="H3660" s="35" t="s">
        <v>3200</v>
      </c>
      <c r="I3660" s="35" t="s">
        <v>32</v>
      </c>
      <c r="J3660" s="48">
        <v>44629</v>
      </c>
      <c r="K3660" s="35">
        <v>42</v>
      </c>
      <c r="L3660" s="49" t="s">
        <v>101</v>
      </c>
      <c r="M3660" s="50" t="str">
        <f>VLOOKUP(Table6[[#This Row],[Product]],Table3[],2)</f>
        <v>Superwossname</v>
      </c>
      <c r="N3660" s="50" t="str">
        <f t="shared" si="172"/>
        <v>Mar</v>
      </c>
      <c r="O3660" s="56">
        <f t="shared" si="173"/>
        <v>2022</v>
      </c>
      <c r="P3660" s="51">
        <f>VLOOKUP(Table6[[#This Row],[Product]],Table3[],3)</f>
        <v>3.49</v>
      </c>
      <c r="Q3660" s="35">
        <f>VLOOKUP(Table6[[#This Row],[Product]],Table3[],4)</f>
        <v>20</v>
      </c>
      <c r="R3660" s="35">
        <f>Table6[[#This Row],[Quantity]]*Table6[[#This Row],[Case]]</f>
        <v>840</v>
      </c>
      <c r="S3660" s="35">
        <f>Table6[[#This Row],[Total Sales]]*Table6[[#This Row],[Cost]]</f>
        <v>2931.6000000000004</v>
      </c>
    </row>
    <row r="3661" spans="1:19" x14ac:dyDescent="0.3">
      <c r="A3661" s="54">
        <v>3756</v>
      </c>
      <c r="B3661" s="35" t="s">
        <v>6242</v>
      </c>
      <c r="C3661" s="35" t="s">
        <v>6638</v>
      </c>
      <c r="D3661" s="35" t="s">
        <v>15</v>
      </c>
      <c r="E3661" s="35" t="str">
        <f t="shared" si="171"/>
        <v>F</v>
      </c>
      <c r="F3661" s="35">
        <v>90</v>
      </c>
      <c r="G3661" s="35" t="s">
        <v>8550</v>
      </c>
      <c r="H3661" s="35" t="s">
        <v>2613</v>
      </c>
      <c r="I3661" s="35" t="s">
        <v>32</v>
      </c>
      <c r="J3661" s="48" t="s">
        <v>14096</v>
      </c>
      <c r="K3661" s="35">
        <v>91</v>
      </c>
      <c r="L3661" s="49" t="s">
        <v>80</v>
      </c>
      <c r="M3661" s="50" t="str">
        <f>VLOOKUP(Table6[[#This Row],[Product]],Table3[],2)</f>
        <v>Ultrathing V2</v>
      </c>
      <c r="N3661" s="50" t="str">
        <f t="shared" si="172"/>
        <v>Aug</v>
      </c>
      <c r="O3661" s="56">
        <f t="shared" si="173"/>
        <v>2022</v>
      </c>
      <c r="P3661" s="51">
        <f>VLOOKUP(Table6[[#This Row],[Product]],Table3[],3)</f>
        <v>2.95</v>
      </c>
      <c r="Q3661" s="35">
        <f>VLOOKUP(Table6[[#This Row],[Product]],Table3[],4)</f>
        <v>20</v>
      </c>
      <c r="R3661" s="35">
        <f>Table6[[#This Row],[Quantity]]*Table6[[#This Row],[Case]]</f>
        <v>1820</v>
      </c>
      <c r="S3661" s="35">
        <f>Table6[[#This Row],[Total Sales]]*Table6[[#This Row],[Cost]]</f>
        <v>5369</v>
      </c>
    </row>
    <row r="3662" spans="1:19" x14ac:dyDescent="0.3">
      <c r="A3662" s="54">
        <v>3757</v>
      </c>
      <c r="B3662" s="35" t="s">
        <v>6070</v>
      </c>
      <c r="C3662" s="35" t="s">
        <v>8551</v>
      </c>
      <c r="D3662" s="35" t="s">
        <v>51</v>
      </c>
      <c r="E3662" s="35" t="str">
        <f t="shared" si="171"/>
        <v>F</v>
      </c>
      <c r="F3662" s="35">
        <v>60</v>
      </c>
      <c r="G3662" s="35" t="s">
        <v>8552</v>
      </c>
      <c r="H3662" s="35" t="s">
        <v>8022</v>
      </c>
      <c r="I3662" s="35" t="s">
        <v>294</v>
      </c>
      <c r="J3662" s="48" t="s">
        <v>13998</v>
      </c>
      <c r="K3662" s="35">
        <v>38</v>
      </c>
      <c r="L3662" s="49" t="s">
        <v>70</v>
      </c>
      <c r="M3662" s="50" t="str">
        <f>VLOOKUP(Table6[[#This Row],[Product]],Table3[],2)</f>
        <v>Megawidget M</v>
      </c>
      <c r="N3662" s="50" t="str">
        <f t="shared" si="172"/>
        <v>Jun</v>
      </c>
      <c r="O3662" s="56">
        <f t="shared" si="173"/>
        <v>2021</v>
      </c>
      <c r="P3662" s="51">
        <f>VLOOKUP(Table6[[#This Row],[Product]],Table3[],3)</f>
        <v>1.29</v>
      </c>
      <c r="Q3662" s="35">
        <f>VLOOKUP(Table6[[#This Row],[Product]],Table3[],4)</f>
        <v>24</v>
      </c>
      <c r="R3662" s="35">
        <f>Table6[[#This Row],[Quantity]]*Table6[[#This Row],[Case]]</f>
        <v>912</v>
      </c>
      <c r="S3662" s="35">
        <f>Table6[[#This Row],[Total Sales]]*Table6[[#This Row],[Cost]]</f>
        <v>1176.48</v>
      </c>
    </row>
    <row r="3663" spans="1:19" x14ac:dyDescent="0.3">
      <c r="A3663" s="54">
        <v>3758</v>
      </c>
      <c r="B3663" s="35" t="s">
        <v>8553</v>
      </c>
      <c r="C3663" s="35" t="s">
        <v>8554</v>
      </c>
      <c r="D3663" s="35" t="s">
        <v>15</v>
      </c>
      <c r="E3663" s="35" t="str">
        <f t="shared" si="171"/>
        <v>F</v>
      </c>
      <c r="F3663" s="35">
        <v>60</v>
      </c>
      <c r="G3663" s="35" t="s">
        <v>8555</v>
      </c>
      <c r="H3663" s="35" t="s">
        <v>5167</v>
      </c>
      <c r="I3663" s="35" t="s">
        <v>32</v>
      </c>
      <c r="J3663" s="48">
        <v>44359</v>
      </c>
      <c r="K3663" s="35">
        <v>31</v>
      </c>
      <c r="L3663" s="49" t="s">
        <v>101</v>
      </c>
      <c r="M3663" s="50" t="str">
        <f>VLOOKUP(Table6[[#This Row],[Product]],Table3[],2)</f>
        <v>Superwossname</v>
      </c>
      <c r="N3663" s="50" t="str">
        <f t="shared" si="172"/>
        <v>Jun</v>
      </c>
      <c r="O3663" s="56">
        <f t="shared" si="173"/>
        <v>2021</v>
      </c>
      <c r="P3663" s="51">
        <f>VLOOKUP(Table6[[#This Row],[Product]],Table3[],3)</f>
        <v>3.49</v>
      </c>
      <c r="Q3663" s="35">
        <f>VLOOKUP(Table6[[#This Row],[Product]],Table3[],4)</f>
        <v>20</v>
      </c>
      <c r="R3663" s="35">
        <f>Table6[[#This Row],[Quantity]]*Table6[[#This Row],[Case]]</f>
        <v>620</v>
      </c>
      <c r="S3663" s="35">
        <f>Table6[[#This Row],[Total Sales]]*Table6[[#This Row],[Cost]]</f>
        <v>2163.8000000000002</v>
      </c>
    </row>
    <row r="3664" spans="1:19" x14ac:dyDescent="0.3">
      <c r="A3664" s="54">
        <v>3759</v>
      </c>
      <c r="B3664" s="35" t="s">
        <v>4703</v>
      </c>
      <c r="C3664" s="35" t="s">
        <v>4570</v>
      </c>
      <c r="D3664" s="35" t="s">
        <v>28</v>
      </c>
      <c r="E3664" s="35" t="str">
        <f t="shared" si="171"/>
        <v>M</v>
      </c>
      <c r="F3664" s="35">
        <v>60</v>
      </c>
      <c r="G3664" s="35" t="s">
        <v>8556</v>
      </c>
      <c r="H3664" s="35" t="s">
        <v>920</v>
      </c>
      <c r="I3664" s="35" t="s">
        <v>178</v>
      </c>
      <c r="J3664" s="48">
        <v>43835</v>
      </c>
      <c r="K3664" s="35">
        <v>30</v>
      </c>
      <c r="L3664" s="49" t="s">
        <v>20</v>
      </c>
      <c r="M3664" s="50" t="str">
        <f>VLOOKUP(Table6[[#This Row],[Product]],Table3[],2)</f>
        <v>Hyperwotsit</v>
      </c>
      <c r="N3664" s="50" t="str">
        <f t="shared" si="172"/>
        <v>Jan</v>
      </c>
      <c r="O3664" s="56">
        <f t="shared" si="173"/>
        <v>2020</v>
      </c>
      <c r="P3664" s="51">
        <f>VLOOKUP(Table6[[#This Row],[Product]],Table3[],3)</f>
        <v>2.0099999999999998</v>
      </c>
      <c r="Q3664" s="35">
        <f>VLOOKUP(Table6[[#This Row],[Product]],Table3[],4)</f>
        <v>20</v>
      </c>
      <c r="R3664" s="35">
        <f>Table6[[#This Row],[Quantity]]*Table6[[#This Row],[Case]]</f>
        <v>600</v>
      </c>
      <c r="S3664" s="35">
        <f>Table6[[#This Row],[Total Sales]]*Table6[[#This Row],[Cost]]</f>
        <v>1205.9999999999998</v>
      </c>
    </row>
    <row r="3665" spans="1:19" x14ac:dyDescent="0.3">
      <c r="A3665" s="54">
        <v>3760</v>
      </c>
      <c r="B3665" s="35" t="s">
        <v>6411</v>
      </c>
      <c r="C3665" s="35" t="s">
        <v>197</v>
      </c>
      <c r="D3665" s="35" t="s">
        <v>28</v>
      </c>
      <c r="E3665" s="35" t="str">
        <f t="shared" si="171"/>
        <v>M</v>
      </c>
      <c r="F3665" s="35">
        <v>90</v>
      </c>
      <c r="G3665" s="35" t="s">
        <v>8557</v>
      </c>
      <c r="H3665" s="35" t="s">
        <v>3261</v>
      </c>
      <c r="I3665" s="35" t="s">
        <v>124</v>
      </c>
      <c r="J3665" s="48">
        <v>44816</v>
      </c>
      <c r="K3665" s="35">
        <v>74</v>
      </c>
      <c r="L3665" s="49" t="s">
        <v>39</v>
      </c>
      <c r="M3665" s="50" t="str">
        <f>VLOOKUP(Table6[[#This Row],[Product]],Table3[],2)</f>
        <v>Ultrathing V1</v>
      </c>
      <c r="N3665" s="50" t="str">
        <f t="shared" si="172"/>
        <v>Sep</v>
      </c>
      <c r="O3665" s="56">
        <f t="shared" si="173"/>
        <v>2022</v>
      </c>
      <c r="P3665" s="51">
        <f>VLOOKUP(Table6[[#This Row],[Product]],Table3[],3)</f>
        <v>1.79</v>
      </c>
      <c r="Q3665" s="35">
        <f>VLOOKUP(Table6[[#This Row],[Product]],Table3[],4)</f>
        <v>17</v>
      </c>
      <c r="R3665" s="35">
        <f>Table6[[#This Row],[Quantity]]*Table6[[#This Row],[Case]]</f>
        <v>1258</v>
      </c>
      <c r="S3665" s="35">
        <f>Table6[[#This Row],[Total Sales]]*Table6[[#This Row],[Cost]]</f>
        <v>2251.8200000000002</v>
      </c>
    </row>
    <row r="3666" spans="1:19" x14ac:dyDescent="0.3">
      <c r="A3666" s="54">
        <v>3761</v>
      </c>
      <c r="B3666" s="35" t="s">
        <v>8216</v>
      </c>
      <c r="C3666" s="35" t="s">
        <v>410</v>
      </c>
      <c r="D3666" s="35" t="s">
        <v>51</v>
      </c>
      <c r="E3666" s="35" t="str">
        <f t="shared" si="171"/>
        <v>F</v>
      </c>
      <c r="F3666" s="35">
        <v>60</v>
      </c>
      <c r="G3666" s="35" t="s">
        <v>8558</v>
      </c>
      <c r="H3666" s="35" t="s">
        <v>920</v>
      </c>
      <c r="I3666" s="35" t="s">
        <v>178</v>
      </c>
      <c r="J3666" s="48" t="s">
        <v>14257</v>
      </c>
      <c r="K3666" s="35">
        <v>7</v>
      </c>
      <c r="L3666" s="49" t="s">
        <v>33</v>
      </c>
      <c r="M3666" s="50" t="str">
        <f>VLOOKUP(Table6[[#This Row],[Product]],Table3[],2)</f>
        <v>Megawidget L</v>
      </c>
      <c r="N3666" s="50" t="str">
        <f t="shared" si="172"/>
        <v>Jan</v>
      </c>
      <c r="O3666" s="56">
        <f t="shared" si="173"/>
        <v>2021</v>
      </c>
      <c r="P3666" s="51">
        <f>VLOOKUP(Table6[[#This Row],[Product]],Table3[],3)</f>
        <v>1.79</v>
      </c>
      <c r="Q3666" s="35">
        <f>VLOOKUP(Table6[[#This Row],[Product]],Table3[],4)</f>
        <v>24</v>
      </c>
      <c r="R3666" s="35">
        <f>Table6[[#This Row],[Quantity]]*Table6[[#This Row],[Case]]</f>
        <v>168</v>
      </c>
      <c r="S3666" s="35">
        <f>Table6[[#This Row],[Total Sales]]*Table6[[#This Row],[Cost]]</f>
        <v>300.72000000000003</v>
      </c>
    </row>
    <row r="3667" spans="1:19" x14ac:dyDescent="0.3">
      <c r="A3667" s="54">
        <v>3762</v>
      </c>
      <c r="B3667" s="35" t="s">
        <v>8288</v>
      </c>
      <c r="C3667" s="35" t="s">
        <v>7226</v>
      </c>
      <c r="D3667" s="35" t="s">
        <v>28</v>
      </c>
      <c r="E3667" s="35" t="str">
        <f t="shared" si="171"/>
        <v>M</v>
      </c>
      <c r="F3667" s="35">
        <v>30</v>
      </c>
      <c r="G3667" s="35" t="s">
        <v>8559</v>
      </c>
      <c r="H3667" s="35" t="s">
        <v>2745</v>
      </c>
      <c r="I3667" s="35" t="s">
        <v>32</v>
      </c>
      <c r="J3667" s="48">
        <v>44907</v>
      </c>
      <c r="K3667" s="35">
        <v>9</v>
      </c>
      <c r="L3667" s="49" t="s">
        <v>101</v>
      </c>
      <c r="M3667" s="50" t="str">
        <f>VLOOKUP(Table6[[#This Row],[Product]],Table3[],2)</f>
        <v>Superwossname</v>
      </c>
      <c r="N3667" s="50" t="str">
        <f t="shared" si="172"/>
        <v>Dec</v>
      </c>
      <c r="O3667" s="56">
        <f t="shared" si="173"/>
        <v>2022</v>
      </c>
      <c r="P3667" s="51">
        <f>VLOOKUP(Table6[[#This Row],[Product]],Table3[],3)</f>
        <v>3.49</v>
      </c>
      <c r="Q3667" s="35">
        <f>VLOOKUP(Table6[[#This Row],[Product]],Table3[],4)</f>
        <v>20</v>
      </c>
      <c r="R3667" s="35">
        <f>Table6[[#This Row],[Quantity]]*Table6[[#This Row],[Case]]</f>
        <v>180</v>
      </c>
      <c r="S3667" s="35">
        <f>Table6[[#This Row],[Total Sales]]*Table6[[#This Row],[Cost]]</f>
        <v>628.20000000000005</v>
      </c>
    </row>
    <row r="3668" spans="1:19" x14ac:dyDescent="0.3">
      <c r="A3668" s="54">
        <v>3763</v>
      </c>
      <c r="B3668" s="35" t="s">
        <v>8560</v>
      </c>
      <c r="C3668" s="35" t="s">
        <v>8561</v>
      </c>
      <c r="D3668" s="35" t="s">
        <v>51</v>
      </c>
      <c r="E3668" s="35" t="str">
        <f t="shared" si="171"/>
        <v>F</v>
      </c>
      <c r="F3668" s="35">
        <v>60</v>
      </c>
      <c r="G3668" s="35" t="s">
        <v>8562</v>
      </c>
      <c r="H3668" s="35" t="s">
        <v>6353</v>
      </c>
      <c r="I3668" s="35" t="s">
        <v>32</v>
      </c>
      <c r="J3668" s="48">
        <v>44565</v>
      </c>
      <c r="K3668" s="35">
        <v>38</v>
      </c>
      <c r="L3668" s="49" t="s">
        <v>33</v>
      </c>
      <c r="M3668" s="50" t="str">
        <f>VLOOKUP(Table6[[#This Row],[Product]],Table3[],2)</f>
        <v>Megawidget L</v>
      </c>
      <c r="N3668" s="50" t="str">
        <f t="shared" si="172"/>
        <v>Jan</v>
      </c>
      <c r="O3668" s="56">
        <f t="shared" si="173"/>
        <v>2022</v>
      </c>
      <c r="P3668" s="51">
        <f>VLOOKUP(Table6[[#This Row],[Product]],Table3[],3)</f>
        <v>1.79</v>
      </c>
      <c r="Q3668" s="35">
        <f>VLOOKUP(Table6[[#This Row],[Product]],Table3[],4)</f>
        <v>24</v>
      </c>
      <c r="R3668" s="35">
        <f>Table6[[#This Row],[Quantity]]*Table6[[#This Row],[Case]]</f>
        <v>912</v>
      </c>
      <c r="S3668" s="35">
        <f>Table6[[#This Row],[Total Sales]]*Table6[[#This Row],[Cost]]</f>
        <v>1632.48</v>
      </c>
    </row>
    <row r="3669" spans="1:19" x14ac:dyDescent="0.3">
      <c r="A3669" s="54">
        <v>3764</v>
      </c>
      <c r="B3669" s="35" t="s">
        <v>5614</v>
      </c>
      <c r="C3669" s="35" t="s">
        <v>8563</v>
      </c>
      <c r="D3669" s="35" t="s">
        <v>28</v>
      </c>
      <c r="E3669" s="35" t="str">
        <f t="shared" si="171"/>
        <v>M</v>
      </c>
      <c r="F3669" s="35">
        <v>90</v>
      </c>
      <c r="G3669" s="35" t="s">
        <v>8564</v>
      </c>
      <c r="H3669" s="35" t="s">
        <v>2397</v>
      </c>
      <c r="I3669" s="35" t="s">
        <v>187</v>
      </c>
      <c r="J3669" s="48" t="s">
        <v>14178</v>
      </c>
      <c r="K3669" s="35">
        <v>72</v>
      </c>
      <c r="L3669" s="49" t="s">
        <v>101</v>
      </c>
      <c r="M3669" s="50" t="str">
        <f>VLOOKUP(Table6[[#This Row],[Product]],Table3[],2)</f>
        <v>Superwossname</v>
      </c>
      <c r="N3669" s="50" t="str">
        <f t="shared" si="172"/>
        <v>Aug</v>
      </c>
      <c r="O3669" s="56">
        <f t="shared" si="173"/>
        <v>2022</v>
      </c>
      <c r="P3669" s="51">
        <f>VLOOKUP(Table6[[#This Row],[Product]],Table3[],3)</f>
        <v>3.49</v>
      </c>
      <c r="Q3669" s="35">
        <f>VLOOKUP(Table6[[#This Row],[Product]],Table3[],4)</f>
        <v>20</v>
      </c>
      <c r="R3669" s="35">
        <f>Table6[[#This Row],[Quantity]]*Table6[[#This Row],[Case]]</f>
        <v>1440</v>
      </c>
      <c r="S3669" s="35">
        <f>Table6[[#This Row],[Total Sales]]*Table6[[#This Row],[Cost]]</f>
        <v>5025.6000000000004</v>
      </c>
    </row>
    <row r="3670" spans="1:19" x14ac:dyDescent="0.3">
      <c r="A3670" s="54">
        <v>3765</v>
      </c>
      <c r="B3670" s="35" t="s">
        <v>1057</v>
      </c>
      <c r="C3670" s="35" t="s">
        <v>8565</v>
      </c>
      <c r="D3670" s="35" t="s">
        <v>51</v>
      </c>
      <c r="E3670" s="35" t="str">
        <f t="shared" si="171"/>
        <v>F</v>
      </c>
      <c r="F3670" s="35">
        <v>30</v>
      </c>
      <c r="G3670" s="35" t="s">
        <v>8566</v>
      </c>
      <c r="H3670" s="35" t="s">
        <v>1272</v>
      </c>
      <c r="I3670" s="35" t="s">
        <v>59</v>
      </c>
      <c r="J3670" s="48" t="s">
        <v>13956</v>
      </c>
      <c r="K3670" s="35">
        <v>76</v>
      </c>
      <c r="L3670" s="49" t="s">
        <v>39</v>
      </c>
      <c r="M3670" s="50" t="str">
        <f>VLOOKUP(Table6[[#This Row],[Product]],Table3[],2)</f>
        <v>Ultrathing V1</v>
      </c>
      <c r="N3670" s="50" t="str">
        <f t="shared" si="172"/>
        <v>Aug</v>
      </c>
      <c r="O3670" s="56">
        <f t="shared" si="173"/>
        <v>2020</v>
      </c>
      <c r="P3670" s="51">
        <f>VLOOKUP(Table6[[#This Row],[Product]],Table3[],3)</f>
        <v>1.79</v>
      </c>
      <c r="Q3670" s="35">
        <f>VLOOKUP(Table6[[#This Row],[Product]],Table3[],4)</f>
        <v>17</v>
      </c>
      <c r="R3670" s="35">
        <f>Table6[[#This Row],[Quantity]]*Table6[[#This Row],[Case]]</f>
        <v>1292</v>
      </c>
      <c r="S3670" s="35">
        <f>Table6[[#This Row],[Total Sales]]*Table6[[#This Row],[Cost]]</f>
        <v>2312.6799999999998</v>
      </c>
    </row>
    <row r="3671" spans="1:19" x14ac:dyDescent="0.3">
      <c r="A3671" s="54">
        <v>3766</v>
      </c>
      <c r="B3671" s="35" t="s">
        <v>1376</v>
      </c>
      <c r="C3671" s="35" t="s">
        <v>5391</v>
      </c>
      <c r="D3671" s="35" t="s">
        <v>92</v>
      </c>
      <c r="E3671" s="35" t="str">
        <f t="shared" si="171"/>
        <v>M/F</v>
      </c>
      <c r="F3671" s="35">
        <v>90</v>
      </c>
      <c r="G3671" s="35" t="s">
        <v>8566</v>
      </c>
      <c r="H3671" s="35" t="s">
        <v>5934</v>
      </c>
      <c r="I3671" s="35" t="s">
        <v>173</v>
      </c>
      <c r="J3671" s="48" t="s">
        <v>13988</v>
      </c>
      <c r="K3671" s="35">
        <v>78</v>
      </c>
      <c r="L3671" s="49" t="s">
        <v>159</v>
      </c>
      <c r="M3671" s="50" t="str">
        <f>VLOOKUP(Table6[[#This Row],[Product]],Table3[],2)</f>
        <v>Ultrathing V3</v>
      </c>
      <c r="N3671" s="50" t="str">
        <f t="shared" si="172"/>
        <v>Oct</v>
      </c>
      <c r="O3671" s="56">
        <f t="shared" si="173"/>
        <v>2021</v>
      </c>
      <c r="P3671" s="51">
        <f>VLOOKUP(Table6[[#This Row],[Product]],Table3[],3)</f>
        <v>3.39</v>
      </c>
      <c r="Q3671" s="35">
        <f>VLOOKUP(Table6[[#This Row],[Product]],Table3[],4)</f>
        <v>24</v>
      </c>
      <c r="R3671" s="35">
        <f>Table6[[#This Row],[Quantity]]*Table6[[#This Row],[Case]]</f>
        <v>1872</v>
      </c>
      <c r="S3671" s="35">
        <f>Table6[[#This Row],[Total Sales]]*Table6[[#This Row],[Cost]]</f>
        <v>6346.08</v>
      </c>
    </row>
    <row r="3672" spans="1:19" x14ac:dyDescent="0.3">
      <c r="A3672" s="54">
        <v>3767</v>
      </c>
      <c r="B3672" s="35" t="s">
        <v>8567</v>
      </c>
      <c r="C3672" s="35" t="s">
        <v>215</v>
      </c>
      <c r="D3672" s="35" t="s">
        <v>15</v>
      </c>
      <c r="E3672" s="35" t="str">
        <f t="shared" si="171"/>
        <v>F</v>
      </c>
      <c r="F3672" s="35">
        <v>90</v>
      </c>
      <c r="G3672" s="35" t="s">
        <v>8568</v>
      </c>
      <c r="H3672" s="35" t="s">
        <v>1115</v>
      </c>
      <c r="I3672" s="35" t="s">
        <v>32</v>
      </c>
      <c r="J3672" s="48" t="s">
        <v>13755</v>
      </c>
      <c r="K3672" s="35">
        <v>3</v>
      </c>
      <c r="L3672" s="49" t="s">
        <v>159</v>
      </c>
      <c r="M3672" s="50" t="str">
        <f>VLOOKUP(Table6[[#This Row],[Product]],Table3[],2)</f>
        <v>Ultrathing V3</v>
      </c>
      <c r="N3672" s="50" t="str">
        <f t="shared" si="172"/>
        <v>Jan</v>
      </c>
      <c r="O3672" s="56">
        <f t="shared" si="173"/>
        <v>2020</v>
      </c>
      <c r="P3672" s="51">
        <f>VLOOKUP(Table6[[#This Row],[Product]],Table3[],3)</f>
        <v>3.39</v>
      </c>
      <c r="Q3672" s="35">
        <f>VLOOKUP(Table6[[#This Row],[Product]],Table3[],4)</f>
        <v>24</v>
      </c>
      <c r="R3672" s="35">
        <f>Table6[[#This Row],[Quantity]]*Table6[[#This Row],[Case]]</f>
        <v>72</v>
      </c>
      <c r="S3672" s="35">
        <f>Table6[[#This Row],[Total Sales]]*Table6[[#This Row],[Cost]]</f>
        <v>244.08</v>
      </c>
    </row>
    <row r="3673" spans="1:19" x14ac:dyDescent="0.3">
      <c r="A3673" s="54">
        <v>3768</v>
      </c>
      <c r="B3673" s="35" t="s">
        <v>2605</v>
      </c>
      <c r="C3673" s="35" t="s">
        <v>4318</v>
      </c>
      <c r="D3673" s="35" t="s">
        <v>28</v>
      </c>
      <c r="E3673" s="35" t="str">
        <f t="shared" si="171"/>
        <v>M</v>
      </c>
      <c r="F3673" s="35">
        <v>30</v>
      </c>
      <c r="G3673" s="35" t="s">
        <v>8569</v>
      </c>
      <c r="H3673" s="35" t="s">
        <v>1370</v>
      </c>
      <c r="I3673" s="35" t="s">
        <v>32</v>
      </c>
      <c r="J3673" s="48" t="s">
        <v>13819</v>
      </c>
      <c r="K3673" s="35">
        <v>71</v>
      </c>
      <c r="L3673" s="49" t="s">
        <v>159</v>
      </c>
      <c r="M3673" s="50" t="str">
        <f>VLOOKUP(Table6[[#This Row],[Product]],Table3[],2)</f>
        <v>Ultrathing V3</v>
      </c>
      <c r="N3673" s="50" t="str">
        <f t="shared" si="172"/>
        <v>Apr</v>
      </c>
      <c r="O3673" s="56">
        <f t="shared" si="173"/>
        <v>2020</v>
      </c>
      <c r="P3673" s="51">
        <f>VLOOKUP(Table6[[#This Row],[Product]],Table3[],3)</f>
        <v>3.39</v>
      </c>
      <c r="Q3673" s="35">
        <f>VLOOKUP(Table6[[#This Row],[Product]],Table3[],4)</f>
        <v>24</v>
      </c>
      <c r="R3673" s="35">
        <f>Table6[[#This Row],[Quantity]]*Table6[[#This Row],[Case]]</f>
        <v>1704</v>
      </c>
      <c r="S3673" s="35">
        <f>Table6[[#This Row],[Total Sales]]*Table6[[#This Row],[Cost]]</f>
        <v>5776.56</v>
      </c>
    </row>
    <row r="3674" spans="1:19" x14ac:dyDescent="0.3">
      <c r="A3674" s="54">
        <v>3769</v>
      </c>
      <c r="B3674" s="35" t="s">
        <v>2734</v>
      </c>
      <c r="C3674" s="35" t="s">
        <v>3968</v>
      </c>
      <c r="D3674" s="35" t="s">
        <v>51</v>
      </c>
      <c r="E3674" s="35" t="str">
        <f t="shared" si="171"/>
        <v>F</v>
      </c>
      <c r="F3674" s="35">
        <v>60</v>
      </c>
      <c r="G3674" s="35" t="s">
        <v>8570</v>
      </c>
      <c r="H3674" s="35" t="s">
        <v>2893</v>
      </c>
      <c r="I3674" s="35" t="s">
        <v>32</v>
      </c>
      <c r="J3674" s="48" t="s">
        <v>13834</v>
      </c>
      <c r="K3674" s="35">
        <v>71</v>
      </c>
      <c r="L3674" s="49" t="s">
        <v>45</v>
      </c>
      <c r="M3674" s="50" t="str">
        <f>VLOOKUP(Table6[[#This Row],[Product]],Table3[],2)</f>
        <v>Gigastuff</v>
      </c>
      <c r="N3674" s="50" t="str">
        <f t="shared" si="172"/>
        <v>Apr</v>
      </c>
      <c r="O3674" s="56">
        <f t="shared" si="173"/>
        <v>2020</v>
      </c>
      <c r="P3674" s="51">
        <f>VLOOKUP(Table6[[#This Row],[Product]],Table3[],3)</f>
        <v>1.89</v>
      </c>
      <c r="Q3674" s="35">
        <f>VLOOKUP(Table6[[#This Row],[Product]],Table3[],4)</f>
        <v>18</v>
      </c>
      <c r="R3674" s="35">
        <f>Table6[[#This Row],[Quantity]]*Table6[[#This Row],[Case]]</f>
        <v>1278</v>
      </c>
      <c r="S3674" s="35">
        <f>Table6[[#This Row],[Total Sales]]*Table6[[#This Row],[Cost]]</f>
        <v>2415.42</v>
      </c>
    </row>
    <row r="3675" spans="1:19" x14ac:dyDescent="0.3">
      <c r="A3675" s="54">
        <v>3770</v>
      </c>
      <c r="B3675" s="35" t="s">
        <v>8571</v>
      </c>
      <c r="C3675" s="35" t="s">
        <v>788</v>
      </c>
      <c r="D3675" s="35" t="s">
        <v>51</v>
      </c>
      <c r="E3675" s="35" t="str">
        <f t="shared" si="171"/>
        <v>F</v>
      </c>
      <c r="F3675" s="35">
        <v>30</v>
      </c>
      <c r="G3675" s="35" t="s">
        <v>8572</v>
      </c>
      <c r="H3675" s="35" t="s">
        <v>1292</v>
      </c>
      <c r="I3675" s="35" t="s">
        <v>32</v>
      </c>
      <c r="J3675" s="48" t="s">
        <v>14258</v>
      </c>
      <c r="K3675" s="35">
        <v>6</v>
      </c>
      <c r="L3675" s="49" t="s">
        <v>101</v>
      </c>
      <c r="M3675" s="50" t="str">
        <f>VLOOKUP(Table6[[#This Row],[Product]],Table3[],2)</f>
        <v>Superwossname</v>
      </c>
      <c r="N3675" s="50" t="str">
        <f t="shared" si="172"/>
        <v>Oct</v>
      </c>
      <c r="O3675" s="56">
        <f t="shared" si="173"/>
        <v>2020</v>
      </c>
      <c r="P3675" s="51">
        <f>VLOOKUP(Table6[[#This Row],[Product]],Table3[],3)</f>
        <v>3.49</v>
      </c>
      <c r="Q3675" s="35">
        <f>VLOOKUP(Table6[[#This Row],[Product]],Table3[],4)</f>
        <v>20</v>
      </c>
      <c r="R3675" s="35">
        <f>Table6[[#This Row],[Quantity]]*Table6[[#This Row],[Case]]</f>
        <v>120</v>
      </c>
      <c r="S3675" s="35">
        <f>Table6[[#This Row],[Total Sales]]*Table6[[#This Row],[Cost]]</f>
        <v>418.8</v>
      </c>
    </row>
    <row r="3676" spans="1:19" x14ac:dyDescent="0.3">
      <c r="A3676" s="54">
        <v>3771</v>
      </c>
      <c r="B3676" s="35" t="s">
        <v>8573</v>
      </c>
      <c r="C3676" s="35" t="s">
        <v>896</v>
      </c>
      <c r="D3676" s="35" t="s">
        <v>41</v>
      </c>
      <c r="E3676" s="35" t="str">
        <f t="shared" si="171"/>
        <v>F</v>
      </c>
      <c r="F3676" s="35">
        <v>60</v>
      </c>
      <c r="G3676" s="35" t="s">
        <v>14351</v>
      </c>
      <c r="H3676" s="35" t="s">
        <v>2190</v>
      </c>
      <c r="I3676" s="35" t="s">
        <v>32</v>
      </c>
      <c r="J3676" s="48" t="s">
        <v>14137</v>
      </c>
      <c r="K3676" s="35">
        <v>98</v>
      </c>
      <c r="L3676" s="49" t="s">
        <v>39</v>
      </c>
      <c r="M3676" s="50" t="str">
        <f>VLOOKUP(Table6[[#This Row],[Product]],Table3[],2)</f>
        <v>Ultrathing V1</v>
      </c>
      <c r="N3676" s="50" t="str">
        <f t="shared" si="172"/>
        <v>Jul</v>
      </c>
      <c r="O3676" s="56">
        <f t="shared" si="173"/>
        <v>2022</v>
      </c>
      <c r="P3676" s="51">
        <f>VLOOKUP(Table6[[#This Row],[Product]],Table3[],3)</f>
        <v>1.79</v>
      </c>
      <c r="Q3676" s="35">
        <f>VLOOKUP(Table6[[#This Row],[Product]],Table3[],4)</f>
        <v>17</v>
      </c>
      <c r="R3676" s="35">
        <f>Table6[[#This Row],[Quantity]]*Table6[[#This Row],[Case]]</f>
        <v>1666</v>
      </c>
      <c r="S3676" s="35">
        <f>Table6[[#This Row],[Total Sales]]*Table6[[#This Row],[Cost]]</f>
        <v>2982.14</v>
      </c>
    </row>
    <row r="3677" spans="1:19" x14ac:dyDescent="0.3">
      <c r="A3677" s="54">
        <v>3772</v>
      </c>
      <c r="B3677" s="35" t="s">
        <v>2405</v>
      </c>
      <c r="C3677" s="35" t="s">
        <v>8575</v>
      </c>
      <c r="D3677" s="35" t="s">
        <v>28</v>
      </c>
      <c r="E3677" s="35" t="str">
        <f t="shared" si="171"/>
        <v>M</v>
      </c>
      <c r="F3677" s="35">
        <v>30</v>
      </c>
      <c r="G3677" s="35" t="s">
        <v>8576</v>
      </c>
      <c r="H3677" s="35" t="s">
        <v>5711</v>
      </c>
      <c r="I3677" s="35" t="s">
        <v>25</v>
      </c>
      <c r="J3677" s="48" t="s">
        <v>13961</v>
      </c>
      <c r="K3677" s="35">
        <v>43</v>
      </c>
      <c r="L3677" s="49" t="s">
        <v>33</v>
      </c>
      <c r="M3677" s="50" t="str">
        <f>VLOOKUP(Table6[[#This Row],[Product]],Table3[],2)</f>
        <v>Megawidget L</v>
      </c>
      <c r="N3677" s="50" t="str">
        <f t="shared" si="172"/>
        <v>Apr</v>
      </c>
      <c r="O3677" s="56">
        <f t="shared" si="173"/>
        <v>2022</v>
      </c>
      <c r="P3677" s="51">
        <f>VLOOKUP(Table6[[#This Row],[Product]],Table3[],3)</f>
        <v>1.79</v>
      </c>
      <c r="Q3677" s="35">
        <f>VLOOKUP(Table6[[#This Row],[Product]],Table3[],4)</f>
        <v>24</v>
      </c>
      <c r="R3677" s="35">
        <f>Table6[[#This Row],[Quantity]]*Table6[[#This Row],[Case]]</f>
        <v>1032</v>
      </c>
      <c r="S3677" s="35">
        <f>Table6[[#This Row],[Total Sales]]*Table6[[#This Row],[Cost]]</f>
        <v>1847.28</v>
      </c>
    </row>
    <row r="3678" spans="1:19" x14ac:dyDescent="0.3">
      <c r="A3678" s="54">
        <v>3773</v>
      </c>
      <c r="B3678" s="35" t="s">
        <v>5425</v>
      </c>
      <c r="C3678" s="35" t="s">
        <v>8577</v>
      </c>
      <c r="D3678" s="35" t="s">
        <v>51</v>
      </c>
      <c r="E3678" s="35" t="str">
        <f t="shared" si="171"/>
        <v>F</v>
      </c>
      <c r="F3678" s="35">
        <v>90</v>
      </c>
      <c r="G3678" s="35" t="s">
        <v>8578</v>
      </c>
      <c r="H3678" s="35" t="s">
        <v>3242</v>
      </c>
      <c r="I3678" s="35" t="s">
        <v>32</v>
      </c>
      <c r="J3678" s="48" t="s">
        <v>13904</v>
      </c>
      <c r="K3678" s="35">
        <v>77</v>
      </c>
      <c r="L3678" s="49" t="s">
        <v>33</v>
      </c>
      <c r="M3678" s="50" t="str">
        <f>VLOOKUP(Table6[[#This Row],[Product]],Table3[],2)</f>
        <v>Megawidget L</v>
      </c>
      <c r="N3678" s="50" t="str">
        <f t="shared" si="172"/>
        <v>Aug</v>
      </c>
      <c r="O3678" s="56">
        <f t="shared" si="173"/>
        <v>2020</v>
      </c>
      <c r="P3678" s="51">
        <f>VLOOKUP(Table6[[#This Row],[Product]],Table3[],3)</f>
        <v>1.79</v>
      </c>
      <c r="Q3678" s="35">
        <f>VLOOKUP(Table6[[#This Row],[Product]],Table3[],4)</f>
        <v>24</v>
      </c>
      <c r="R3678" s="35">
        <f>Table6[[#This Row],[Quantity]]*Table6[[#This Row],[Case]]</f>
        <v>1848</v>
      </c>
      <c r="S3678" s="35">
        <f>Table6[[#This Row],[Total Sales]]*Table6[[#This Row],[Cost]]</f>
        <v>3307.92</v>
      </c>
    </row>
    <row r="3679" spans="1:19" x14ac:dyDescent="0.3">
      <c r="A3679" s="54">
        <v>3774</v>
      </c>
      <c r="B3679" s="35" t="s">
        <v>588</v>
      </c>
      <c r="C3679" s="35" t="s">
        <v>5428</v>
      </c>
      <c r="D3679" s="35" t="s">
        <v>28</v>
      </c>
      <c r="E3679" s="35" t="str">
        <f t="shared" si="171"/>
        <v>M</v>
      </c>
      <c r="F3679" s="35">
        <v>60</v>
      </c>
      <c r="G3679" s="35" t="s">
        <v>8579</v>
      </c>
      <c r="H3679" s="35" t="s">
        <v>6772</v>
      </c>
      <c r="I3679" s="35" t="s">
        <v>32</v>
      </c>
      <c r="J3679" s="48">
        <v>44145</v>
      </c>
      <c r="K3679" s="35">
        <v>49</v>
      </c>
      <c r="L3679" s="49" t="s">
        <v>159</v>
      </c>
      <c r="M3679" s="50" t="str">
        <f>VLOOKUP(Table6[[#This Row],[Product]],Table3[],2)</f>
        <v>Ultrathing V3</v>
      </c>
      <c r="N3679" s="50" t="str">
        <f t="shared" si="172"/>
        <v>Nov</v>
      </c>
      <c r="O3679" s="56">
        <f t="shared" si="173"/>
        <v>2020</v>
      </c>
      <c r="P3679" s="51">
        <f>VLOOKUP(Table6[[#This Row],[Product]],Table3[],3)</f>
        <v>3.39</v>
      </c>
      <c r="Q3679" s="35">
        <f>VLOOKUP(Table6[[#This Row],[Product]],Table3[],4)</f>
        <v>24</v>
      </c>
      <c r="R3679" s="35">
        <f>Table6[[#This Row],[Quantity]]*Table6[[#This Row],[Case]]</f>
        <v>1176</v>
      </c>
      <c r="S3679" s="35">
        <f>Table6[[#This Row],[Total Sales]]*Table6[[#This Row],[Cost]]</f>
        <v>3986.6400000000003</v>
      </c>
    </row>
    <row r="3680" spans="1:19" x14ac:dyDescent="0.3">
      <c r="A3680" s="54">
        <v>3775</v>
      </c>
      <c r="B3680" s="35" t="s">
        <v>899</v>
      </c>
      <c r="C3680" s="35" t="s">
        <v>3928</v>
      </c>
      <c r="D3680" s="35" t="s">
        <v>621</v>
      </c>
      <c r="E3680" s="35" t="str">
        <f t="shared" si="171"/>
        <v>M/F</v>
      </c>
      <c r="F3680" s="35">
        <v>30</v>
      </c>
      <c r="G3680" s="35" t="s">
        <v>8580</v>
      </c>
      <c r="H3680" s="35" t="s">
        <v>3245</v>
      </c>
      <c r="I3680" s="35" t="s">
        <v>32</v>
      </c>
      <c r="J3680" s="48" t="s">
        <v>14175</v>
      </c>
      <c r="K3680" s="35">
        <v>25</v>
      </c>
      <c r="L3680" s="49" t="s">
        <v>70</v>
      </c>
      <c r="M3680" s="50" t="str">
        <f>VLOOKUP(Table6[[#This Row],[Product]],Table3[],2)</f>
        <v>Megawidget M</v>
      </c>
      <c r="N3680" s="50" t="str">
        <f t="shared" si="172"/>
        <v>Sep</v>
      </c>
      <c r="O3680" s="56">
        <f t="shared" si="173"/>
        <v>2021</v>
      </c>
      <c r="P3680" s="51">
        <f>VLOOKUP(Table6[[#This Row],[Product]],Table3[],3)</f>
        <v>1.29</v>
      </c>
      <c r="Q3680" s="35">
        <f>VLOOKUP(Table6[[#This Row],[Product]],Table3[],4)</f>
        <v>24</v>
      </c>
      <c r="R3680" s="35">
        <f>Table6[[#This Row],[Quantity]]*Table6[[#This Row],[Case]]</f>
        <v>600</v>
      </c>
      <c r="S3680" s="35">
        <f>Table6[[#This Row],[Total Sales]]*Table6[[#This Row],[Cost]]</f>
        <v>774</v>
      </c>
    </row>
    <row r="3681" spans="1:19" x14ac:dyDescent="0.3">
      <c r="A3681" s="54">
        <v>3776</v>
      </c>
      <c r="B3681" s="35" t="s">
        <v>1371</v>
      </c>
      <c r="C3681" s="35" t="s">
        <v>8581</v>
      </c>
      <c r="D3681" s="35" t="s">
        <v>28</v>
      </c>
      <c r="E3681" s="35" t="str">
        <f t="shared" si="171"/>
        <v>M</v>
      </c>
      <c r="F3681" s="35">
        <v>30</v>
      </c>
      <c r="G3681" s="35" t="s">
        <v>8582</v>
      </c>
      <c r="H3681" s="35" t="s">
        <v>1598</v>
      </c>
      <c r="I3681" s="35" t="s">
        <v>32</v>
      </c>
      <c r="J3681" s="48" t="s">
        <v>13934</v>
      </c>
      <c r="K3681" s="35">
        <v>76</v>
      </c>
      <c r="L3681" s="49" t="s">
        <v>20</v>
      </c>
      <c r="M3681" s="50" t="str">
        <f>VLOOKUP(Table6[[#This Row],[Product]],Table3[],2)</f>
        <v>Hyperwotsit</v>
      </c>
      <c r="N3681" s="50" t="str">
        <f t="shared" si="172"/>
        <v>Oct</v>
      </c>
      <c r="O3681" s="56">
        <f t="shared" si="173"/>
        <v>2020</v>
      </c>
      <c r="P3681" s="51">
        <f>VLOOKUP(Table6[[#This Row],[Product]],Table3[],3)</f>
        <v>2.0099999999999998</v>
      </c>
      <c r="Q3681" s="35">
        <f>VLOOKUP(Table6[[#This Row],[Product]],Table3[],4)</f>
        <v>20</v>
      </c>
      <c r="R3681" s="35">
        <f>Table6[[#This Row],[Quantity]]*Table6[[#This Row],[Case]]</f>
        <v>1520</v>
      </c>
      <c r="S3681" s="35">
        <f>Table6[[#This Row],[Total Sales]]*Table6[[#This Row],[Cost]]</f>
        <v>3055.2</v>
      </c>
    </row>
    <row r="3682" spans="1:19" x14ac:dyDescent="0.3">
      <c r="A3682" s="54">
        <v>3777</v>
      </c>
      <c r="B3682" s="35" t="s">
        <v>8369</v>
      </c>
      <c r="C3682" s="35" t="s">
        <v>4402</v>
      </c>
      <c r="D3682" s="35" t="s">
        <v>15</v>
      </c>
      <c r="E3682" s="35" t="str">
        <f t="shared" si="171"/>
        <v>F</v>
      </c>
      <c r="F3682" s="35">
        <v>90</v>
      </c>
      <c r="G3682" s="35" t="s">
        <v>8583</v>
      </c>
      <c r="H3682" s="35" t="s">
        <v>2498</v>
      </c>
      <c r="I3682" s="35" t="s">
        <v>913</v>
      </c>
      <c r="J3682" s="48" t="s">
        <v>14152</v>
      </c>
      <c r="K3682" s="35">
        <v>38</v>
      </c>
      <c r="L3682" s="49" t="s">
        <v>20</v>
      </c>
      <c r="M3682" s="50" t="str">
        <f>VLOOKUP(Table6[[#This Row],[Product]],Table3[],2)</f>
        <v>Hyperwotsit</v>
      </c>
      <c r="N3682" s="50" t="str">
        <f t="shared" si="172"/>
        <v>May</v>
      </c>
      <c r="O3682" s="56">
        <f t="shared" si="173"/>
        <v>2020</v>
      </c>
      <c r="P3682" s="51">
        <f>VLOOKUP(Table6[[#This Row],[Product]],Table3[],3)</f>
        <v>2.0099999999999998</v>
      </c>
      <c r="Q3682" s="35">
        <f>VLOOKUP(Table6[[#This Row],[Product]],Table3[],4)</f>
        <v>20</v>
      </c>
      <c r="R3682" s="35">
        <f>Table6[[#This Row],[Quantity]]*Table6[[#This Row],[Case]]</f>
        <v>760</v>
      </c>
      <c r="S3682" s="35">
        <f>Table6[[#This Row],[Total Sales]]*Table6[[#This Row],[Cost]]</f>
        <v>1527.6</v>
      </c>
    </row>
    <row r="3683" spans="1:19" x14ac:dyDescent="0.3">
      <c r="A3683" s="54">
        <v>3778</v>
      </c>
      <c r="B3683" s="35" t="s">
        <v>8584</v>
      </c>
      <c r="C3683" s="35" t="s">
        <v>5328</v>
      </c>
      <c r="D3683" s="35" t="s">
        <v>51</v>
      </c>
      <c r="E3683" s="35" t="str">
        <f t="shared" si="171"/>
        <v>F</v>
      </c>
      <c r="F3683" s="35">
        <v>30</v>
      </c>
      <c r="G3683" s="35" t="s">
        <v>8585</v>
      </c>
      <c r="H3683" s="35" t="s">
        <v>7546</v>
      </c>
      <c r="I3683" s="35" t="s">
        <v>187</v>
      </c>
      <c r="J3683" s="48" t="s">
        <v>13745</v>
      </c>
      <c r="K3683" s="35">
        <v>59</v>
      </c>
      <c r="L3683" s="49" t="s">
        <v>20</v>
      </c>
      <c r="M3683" s="50" t="str">
        <f>VLOOKUP(Table6[[#This Row],[Product]],Table3[],2)</f>
        <v>Hyperwotsit</v>
      </c>
      <c r="N3683" s="50" t="str">
        <f t="shared" si="172"/>
        <v>Nov</v>
      </c>
      <c r="O3683" s="56">
        <f t="shared" si="173"/>
        <v>2020</v>
      </c>
      <c r="P3683" s="51">
        <f>VLOOKUP(Table6[[#This Row],[Product]],Table3[],3)</f>
        <v>2.0099999999999998</v>
      </c>
      <c r="Q3683" s="35">
        <f>VLOOKUP(Table6[[#This Row],[Product]],Table3[],4)</f>
        <v>20</v>
      </c>
      <c r="R3683" s="35">
        <f>Table6[[#This Row],[Quantity]]*Table6[[#This Row],[Case]]</f>
        <v>1180</v>
      </c>
      <c r="S3683" s="35">
        <f>Table6[[#This Row],[Total Sales]]*Table6[[#This Row],[Cost]]</f>
        <v>2371.7999999999997</v>
      </c>
    </row>
    <row r="3684" spans="1:19" x14ac:dyDescent="0.3">
      <c r="A3684" s="54">
        <v>3779</v>
      </c>
      <c r="B3684" s="35" t="s">
        <v>8586</v>
      </c>
      <c r="C3684" s="35" t="s">
        <v>7472</v>
      </c>
      <c r="D3684" s="35" t="s">
        <v>28</v>
      </c>
      <c r="E3684" s="35" t="str">
        <f t="shared" si="171"/>
        <v>M</v>
      </c>
      <c r="F3684" s="35">
        <v>60</v>
      </c>
      <c r="G3684" s="35" t="s">
        <v>15209</v>
      </c>
      <c r="H3684" s="35" t="s">
        <v>4567</v>
      </c>
      <c r="I3684" s="35" t="s">
        <v>38</v>
      </c>
      <c r="J3684" s="48" t="s">
        <v>13651</v>
      </c>
      <c r="K3684" s="35">
        <v>12</v>
      </c>
      <c r="L3684" s="49" t="s">
        <v>20</v>
      </c>
      <c r="M3684" s="50" t="str">
        <f>VLOOKUP(Table6[[#This Row],[Product]],Table3[],2)</f>
        <v>Hyperwotsit</v>
      </c>
      <c r="N3684" s="50" t="str">
        <f t="shared" si="172"/>
        <v>Aug</v>
      </c>
      <c r="O3684" s="56">
        <f t="shared" si="173"/>
        <v>2020</v>
      </c>
      <c r="P3684" s="51">
        <f>VLOOKUP(Table6[[#This Row],[Product]],Table3[],3)</f>
        <v>2.0099999999999998</v>
      </c>
      <c r="Q3684" s="35">
        <f>VLOOKUP(Table6[[#This Row],[Product]],Table3[],4)</f>
        <v>20</v>
      </c>
      <c r="R3684" s="35">
        <f>Table6[[#This Row],[Quantity]]*Table6[[#This Row],[Case]]</f>
        <v>240</v>
      </c>
      <c r="S3684" s="35">
        <f>Table6[[#This Row],[Total Sales]]*Table6[[#This Row],[Cost]]</f>
        <v>482.4</v>
      </c>
    </row>
    <row r="3685" spans="1:19" x14ac:dyDescent="0.3">
      <c r="A3685" s="54">
        <v>3780</v>
      </c>
      <c r="B3685" s="35" t="s">
        <v>8588</v>
      </c>
      <c r="C3685" s="35" t="s">
        <v>305</v>
      </c>
      <c r="D3685" s="35" t="s">
        <v>15</v>
      </c>
      <c r="E3685" s="35" t="str">
        <f t="shared" si="171"/>
        <v>F</v>
      </c>
      <c r="F3685" s="35">
        <v>30</v>
      </c>
      <c r="G3685" s="35" t="s">
        <v>15209</v>
      </c>
      <c r="H3685" s="35" t="s">
        <v>1347</v>
      </c>
      <c r="I3685" s="35" t="s">
        <v>32</v>
      </c>
      <c r="J3685" s="48" t="s">
        <v>13860</v>
      </c>
      <c r="K3685" s="35">
        <v>76</v>
      </c>
      <c r="L3685" s="49" t="s">
        <v>159</v>
      </c>
      <c r="M3685" s="50" t="str">
        <f>VLOOKUP(Table6[[#This Row],[Product]],Table3[],2)</f>
        <v>Ultrathing V3</v>
      </c>
      <c r="N3685" s="50" t="str">
        <f t="shared" si="172"/>
        <v>May</v>
      </c>
      <c r="O3685" s="56">
        <f t="shared" si="173"/>
        <v>2021</v>
      </c>
      <c r="P3685" s="51">
        <f>VLOOKUP(Table6[[#This Row],[Product]],Table3[],3)</f>
        <v>3.39</v>
      </c>
      <c r="Q3685" s="35">
        <f>VLOOKUP(Table6[[#This Row],[Product]],Table3[],4)</f>
        <v>24</v>
      </c>
      <c r="R3685" s="35">
        <f>Table6[[#This Row],[Quantity]]*Table6[[#This Row],[Case]]</f>
        <v>1824</v>
      </c>
      <c r="S3685" s="35">
        <f>Table6[[#This Row],[Total Sales]]*Table6[[#This Row],[Cost]]</f>
        <v>6183.3600000000006</v>
      </c>
    </row>
    <row r="3686" spans="1:19" x14ac:dyDescent="0.3">
      <c r="A3686" s="54">
        <v>3781</v>
      </c>
      <c r="B3686" s="35" t="s">
        <v>8589</v>
      </c>
      <c r="C3686" s="35" t="s">
        <v>5199</v>
      </c>
      <c r="D3686" s="35" t="s">
        <v>15</v>
      </c>
      <c r="E3686" s="35" t="str">
        <f t="shared" si="171"/>
        <v>F</v>
      </c>
      <c r="F3686" s="35">
        <v>30</v>
      </c>
      <c r="G3686" s="35" t="s">
        <v>8590</v>
      </c>
      <c r="H3686" s="35" t="s">
        <v>599</v>
      </c>
      <c r="I3686" s="35" t="s">
        <v>32</v>
      </c>
      <c r="J3686" s="48" t="s">
        <v>13742</v>
      </c>
      <c r="K3686" s="35">
        <v>73</v>
      </c>
      <c r="L3686" s="49" t="s">
        <v>80</v>
      </c>
      <c r="M3686" s="50" t="str">
        <f>VLOOKUP(Table6[[#This Row],[Product]],Table3[],2)</f>
        <v>Ultrathing V2</v>
      </c>
      <c r="N3686" s="50" t="str">
        <f t="shared" si="172"/>
        <v>Apr</v>
      </c>
      <c r="O3686" s="56">
        <f t="shared" si="173"/>
        <v>2021</v>
      </c>
      <c r="P3686" s="51">
        <f>VLOOKUP(Table6[[#This Row],[Product]],Table3[],3)</f>
        <v>2.95</v>
      </c>
      <c r="Q3686" s="35">
        <f>VLOOKUP(Table6[[#This Row],[Product]],Table3[],4)</f>
        <v>20</v>
      </c>
      <c r="R3686" s="35">
        <f>Table6[[#This Row],[Quantity]]*Table6[[#This Row],[Case]]</f>
        <v>1460</v>
      </c>
      <c r="S3686" s="35">
        <f>Table6[[#This Row],[Total Sales]]*Table6[[#This Row],[Cost]]</f>
        <v>4307</v>
      </c>
    </row>
    <row r="3687" spans="1:19" x14ac:dyDescent="0.3">
      <c r="A3687" s="54">
        <v>3782</v>
      </c>
      <c r="B3687" s="35" t="s">
        <v>8591</v>
      </c>
      <c r="C3687" s="35" t="s">
        <v>4819</v>
      </c>
      <c r="D3687" s="35" t="s">
        <v>41</v>
      </c>
      <c r="E3687" s="35" t="str">
        <f t="shared" si="171"/>
        <v>F</v>
      </c>
      <c r="F3687" s="35">
        <v>60</v>
      </c>
      <c r="G3687" s="35" t="s">
        <v>8592</v>
      </c>
      <c r="H3687" s="35" t="s">
        <v>6907</v>
      </c>
      <c r="I3687" s="35" t="s">
        <v>32</v>
      </c>
      <c r="J3687" s="48" t="s">
        <v>14099</v>
      </c>
      <c r="K3687" s="35">
        <v>54</v>
      </c>
      <c r="L3687" s="49" t="s">
        <v>80</v>
      </c>
      <c r="M3687" s="50" t="str">
        <f>VLOOKUP(Table6[[#This Row],[Product]],Table3[],2)</f>
        <v>Ultrathing V2</v>
      </c>
      <c r="N3687" s="50" t="str">
        <f t="shared" si="172"/>
        <v>Feb</v>
      </c>
      <c r="O3687" s="56">
        <f t="shared" si="173"/>
        <v>2022</v>
      </c>
      <c r="P3687" s="51">
        <f>VLOOKUP(Table6[[#This Row],[Product]],Table3[],3)</f>
        <v>2.95</v>
      </c>
      <c r="Q3687" s="35">
        <f>VLOOKUP(Table6[[#This Row],[Product]],Table3[],4)</f>
        <v>20</v>
      </c>
      <c r="R3687" s="35">
        <f>Table6[[#This Row],[Quantity]]*Table6[[#This Row],[Case]]</f>
        <v>1080</v>
      </c>
      <c r="S3687" s="35">
        <f>Table6[[#This Row],[Total Sales]]*Table6[[#This Row],[Cost]]</f>
        <v>3186</v>
      </c>
    </row>
    <row r="3688" spans="1:19" x14ac:dyDescent="0.3">
      <c r="A3688" s="54">
        <v>3783</v>
      </c>
      <c r="B3688" s="35" t="s">
        <v>8593</v>
      </c>
      <c r="C3688" s="35" t="s">
        <v>4045</v>
      </c>
      <c r="D3688" s="35" t="s">
        <v>28</v>
      </c>
      <c r="E3688" s="35" t="str">
        <f t="shared" si="171"/>
        <v>M</v>
      </c>
      <c r="F3688" s="35">
        <v>60</v>
      </c>
      <c r="G3688" s="35" t="s">
        <v>8594</v>
      </c>
      <c r="H3688" s="35" t="s">
        <v>7829</v>
      </c>
      <c r="I3688" s="35" t="s">
        <v>934</v>
      </c>
      <c r="J3688" s="48" t="s">
        <v>13935</v>
      </c>
      <c r="K3688" s="35">
        <v>67</v>
      </c>
      <c r="L3688" s="49" t="s">
        <v>159</v>
      </c>
      <c r="M3688" s="50" t="str">
        <f>VLOOKUP(Table6[[#This Row],[Product]],Table3[],2)</f>
        <v>Ultrathing V3</v>
      </c>
      <c r="N3688" s="50" t="str">
        <f t="shared" si="172"/>
        <v>Sep</v>
      </c>
      <c r="O3688" s="56">
        <f t="shared" si="173"/>
        <v>2020</v>
      </c>
      <c r="P3688" s="51">
        <f>VLOOKUP(Table6[[#This Row],[Product]],Table3[],3)</f>
        <v>3.39</v>
      </c>
      <c r="Q3688" s="35">
        <f>VLOOKUP(Table6[[#This Row],[Product]],Table3[],4)</f>
        <v>24</v>
      </c>
      <c r="R3688" s="35">
        <f>Table6[[#This Row],[Quantity]]*Table6[[#This Row],[Case]]</f>
        <v>1608</v>
      </c>
      <c r="S3688" s="35">
        <f>Table6[[#This Row],[Total Sales]]*Table6[[#This Row],[Cost]]</f>
        <v>5451.12</v>
      </c>
    </row>
    <row r="3689" spans="1:19" x14ac:dyDescent="0.3">
      <c r="A3689" s="54">
        <v>3784</v>
      </c>
      <c r="B3689" s="35" t="s">
        <v>8595</v>
      </c>
      <c r="C3689" s="35" t="s">
        <v>188</v>
      </c>
      <c r="D3689" s="35" t="s">
        <v>51</v>
      </c>
      <c r="E3689" s="35" t="str">
        <f t="shared" si="171"/>
        <v>F</v>
      </c>
      <c r="F3689" s="35">
        <v>60</v>
      </c>
      <c r="G3689" s="35" t="s">
        <v>8596</v>
      </c>
      <c r="H3689" s="35" t="s">
        <v>141</v>
      </c>
      <c r="I3689" s="35" t="s">
        <v>32</v>
      </c>
      <c r="J3689" s="48" t="s">
        <v>14058</v>
      </c>
      <c r="K3689" s="35">
        <v>7</v>
      </c>
      <c r="L3689" s="49" t="s">
        <v>54</v>
      </c>
      <c r="M3689" s="50" t="str">
        <f>VLOOKUP(Table6[[#This Row],[Product]],Table3[],2)</f>
        <v>Megawidget S</v>
      </c>
      <c r="N3689" s="50" t="str">
        <f t="shared" si="172"/>
        <v>Jun</v>
      </c>
      <c r="O3689" s="56">
        <f t="shared" si="173"/>
        <v>2020</v>
      </c>
      <c r="P3689" s="51">
        <f>VLOOKUP(Table6[[#This Row],[Product]],Table3[],3)</f>
        <v>0.69</v>
      </c>
      <c r="Q3689" s="35">
        <f>VLOOKUP(Table6[[#This Row],[Product]],Table3[],4)</f>
        <v>24</v>
      </c>
      <c r="R3689" s="35">
        <f>Table6[[#This Row],[Quantity]]*Table6[[#This Row],[Case]]</f>
        <v>168</v>
      </c>
      <c r="S3689" s="35">
        <f>Table6[[#This Row],[Total Sales]]*Table6[[#This Row],[Cost]]</f>
        <v>115.91999999999999</v>
      </c>
    </row>
    <row r="3690" spans="1:19" x14ac:dyDescent="0.3">
      <c r="A3690" s="54">
        <v>3785</v>
      </c>
      <c r="B3690" s="35" t="s">
        <v>1748</v>
      </c>
      <c r="C3690" s="35" t="s">
        <v>2677</v>
      </c>
      <c r="D3690" s="35" t="s">
        <v>28</v>
      </c>
      <c r="E3690" s="35" t="str">
        <f t="shared" si="171"/>
        <v>M</v>
      </c>
      <c r="F3690" s="35">
        <v>90</v>
      </c>
      <c r="G3690" s="35" t="s">
        <v>8597</v>
      </c>
      <c r="H3690" s="35" t="s">
        <v>6770</v>
      </c>
      <c r="I3690" s="35" t="s">
        <v>124</v>
      </c>
      <c r="J3690" s="48">
        <v>44230</v>
      </c>
      <c r="K3690" s="35">
        <v>7</v>
      </c>
      <c r="L3690" s="49" t="s">
        <v>33</v>
      </c>
      <c r="M3690" s="50" t="str">
        <f>VLOOKUP(Table6[[#This Row],[Product]],Table3[],2)</f>
        <v>Megawidget L</v>
      </c>
      <c r="N3690" s="50" t="str">
        <f t="shared" si="172"/>
        <v>Feb</v>
      </c>
      <c r="O3690" s="56">
        <f t="shared" si="173"/>
        <v>2021</v>
      </c>
      <c r="P3690" s="51">
        <f>VLOOKUP(Table6[[#This Row],[Product]],Table3[],3)</f>
        <v>1.79</v>
      </c>
      <c r="Q3690" s="35">
        <f>VLOOKUP(Table6[[#This Row],[Product]],Table3[],4)</f>
        <v>24</v>
      </c>
      <c r="R3690" s="35">
        <f>Table6[[#This Row],[Quantity]]*Table6[[#This Row],[Case]]</f>
        <v>168</v>
      </c>
      <c r="S3690" s="35">
        <f>Table6[[#This Row],[Total Sales]]*Table6[[#This Row],[Cost]]</f>
        <v>300.72000000000003</v>
      </c>
    </row>
    <row r="3691" spans="1:19" x14ac:dyDescent="0.3">
      <c r="A3691" s="54">
        <v>3786</v>
      </c>
      <c r="B3691" s="35" t="s">
        <v>8598</v>
      </c>
      <c r="C3691" s="35" t="s">
        <v>3700</v>
      </c>
      <c r="D3691" s="35" t="s">
        <v>28</v>
      </c>
      <c r="E3691" s="35" t="str">
        <f t="shared" si="171"/>
        <v>M</v>
      </c>
      <c r="F3691" s="35">
        <v>60</v>
      </c>
      <c r="G3691" s="35" t="s">
        <v>8599</v>
      </c>
      <c r="H3691" s="35" t="s">
        <v>5794</v>
      </c>
      <c r="I3691" s="35" t="s">
        <v>294</v>
      </c>
      <c r="J3691" s="48">
        <v>43929</v>
      </c>
      <c r="K3691" s="35">
        <v>32</v>
      </c>
      <c r="L3691" s="49" t="s">
        <v>45</v>
      </c>
      <c r="M3691" s="50" t="str">
        <f>VLOOKUP(Table6[[#This Row],[Product]],Table3[],2)</f>
        <v>Gigastuff</v>
      </c>
      <c r="N3691" s="50" t="str">
        <f t="shared" si="172"/>
        <v>Apr</v>
      </c>
      <c r="O3691" s="56">
        <f t="shared" si="173"/>
        <v>2020</v>
      </c>
      <c r="P3691" s="51">
        <f>VLOOKUP(Table6[[#This Row],[Product]],Table3[],3)</f>
        <v>1.89</v>
      </c>
      <c r="Q3691" s="35">
        <f>VLOOKUP(Table6[[#This Row],[Product]],Table3[],4)</f>
        <v>18</v>
      </c>
      <c r="R3691" s="35">
        <f>Table6[[#This Row],[Quantity]]*Table6[[#This Row],[Case]]</f>
        <v>576</v>
      </c>
      <c r="S3691" s="35">
        <f>Table6[[#This Row],[Total Sales]]*Table6[[#This Row],[Cost]]</f>
        <v>1088.6399999999999</v>
      </c>
    </row>
    <row r="3692" spans="1:19" x14ac:dyDescent="0.3">
      <c r="A3692" s="54">
        <v>3787</v>
      </c>
      <c r="B3692" s="35" t="s">
        <v>3400</v>
      </c>
      <c r="C3692" s="35" t="s">
        <v>1596</v>
      </c>
      <c r="D3692" s="35" t="s">
        <v>51</v>
      </c>
      <c r="E3692" s="35" t="str">
        <f t="shared" si="171"/>
        <v>F</v>
      </c>
      <c r="F3692" s="35">
        <v>30</v>
      </c>
      <c r="G3692" s="35" t="s">
        <v>8600</v>
      </c>
      <c r="H3692" s="35" t="s">
        <v>1729</v>
      </c>
      <c r="I3692" s="35" t="s">
        <v>32</v>
      </c>
      <c r="J3692" s="48" t="s">
        <v>13718</v>
      </c>
      <c r="K3692" s="35">
        <v>54</v>
      </c>
      <c r="L3692" s="49" t="s">
        <v>80</v>
      </c>
      <c r="M3692" s="50" t="str">
        <f>VLOOKUP(Table6[[#This Row],[Product]],Table3[],2)</f>
        <v>Ultrathing V2</v>
      </c>
      <c r="N3692" s="50" t="str">
        <f t="shared" si="172"/>
        <v>Feb</v>
      </c>
      <c r="O3692" s="56">
        <f t="shared" si="173"/>
        <v>2020</v>
      </c>
      <c r="P3692" s="51">
        <f>VLOOKUP(Table6[[#This Row],[Product]],Table3[],3)</f>
        <v>2.95</v>
      </c>
      <c r="Q3692" s="35">
        <f>VLOOKUP(Table6[[#This Row],[Product]],Table3[],4)</f>
        <v>20</v>
      </c>
      <c r="R3692" s="35">
        <f>Table6[[#This Row],[Quantity]]*Table6[[#This Row],[Case]]</f>
        <v>1080</v>
      </c>
      <c r="S3692" s="35">
        <f>Table6[[#This Row],[Total Sales]]*Table6[[#This Row],[Cost]]</f>
        <v>3186</v>
      </c>
    </row>
    <row r="3693" spans="1:19" x14ac:dyDescent="0.3">
      <c r="A3693" s="54">
        <v>3788</v>
      </c>
      <c r="B3693" s="35" t="s">
        <v>7804</v>
      </c>
      <c r="C3693" s="35" t="s">
        <v>2499</v>
      </c>
      <c r="D3693" s="35" t="s">
        <v>28</v>
      </c>
      <c r="E3693" s="35" t="str">
        <f t="shared" si="171"/>
        <v>M</v>
      </c>
      <c r="F3693" s="35">
        <v>30</v>
      </c>
      <c r="G3693" s="35" t="s">
        <v>8601</v>
      </c>
      <c r="H3693" s="35" t="s">
        <v>5843</v>
      </c>
      <c r="I3693" s="35" t="s">
        <v>25</v>
      </c>
      <c r="J3693" s="48">
        <v>44653</v>
      </c>
      <c r="K3693" s="35">
        <v>94</v>
      </c>
      <c r="L3693" s="49" t="s">
        <v>64</v>
      </c>
      <c r="M3693" s="50" t="str">
        <f>VLOOKUP(Table6[[#This Row],[Product]],Table3[],2)</f>
        <v>Ultrathing V4</v>
      </c>
      <c r="N3693" s="50" t="str">
        <f t="shared" si="172"/>
        <v>Apr</v>
      </c>
      <c r="O3693" s="56">
        <f t="shared" si="173"/>
        <v>2022</v>
      </c>
      <c r="P3693" s="51">
        <f>VLOOKUP(Table6[[#This Row],[Product]],Table3[],3)</f>
        <v>3.99</v>
      </c>
      <c r="Q3693" s="35">
        <f>VLOOKUP(Table6[[#This Row],[Product]],Table3[],4)</f>
        <v>24</v>
      </c>
      <c r="R3693" s="35">
        <f>Table6[[#This Row],[Quantity]]*Table6[[#This Row],[Case]]</f>
        <v>2256</v>
      </c>
      <c r="S3693" s="35">
        <f>Table6[[#This Row],[Total Sales]]*Table6[[#This Row],[Cost]]</f>
        <v>9001.44</v>
      </c>
    </row>
    <row r="3694" spans="1:19" x14ac:dyDescent="0.3">
      <c r="A3694" s="54">
        <v>3789</v>
      </c>
      <c r="B3694" s="35" t="s">
        <v>909</v>
      </c>
      <c r="C3694" s="35" t="s">
        <v>272</v>
      </c>
      <c r="D3694" s="35" t="s">
        <v>41</v>
      </c>
      <c r="E3694" s="35" t="str">
        <f t="shared" si="171"/>
        <v>F</v>
      </c>
      <c r="F3694" s="35">
        <v>60</v>
      </c>
      <c r="G3694" s="35" t="s">
        <v>8602</v>
      </c>
      <c r="H3694" s="35" t="s">
        <v>685</v>
      </c>
      <c r="I3694" s="35" t="s">
        <v>686</v>
      </c>
      <c r="J3694" s="48">
        <v>44265</v>
      </c>
      <c r="K3694" s="35">
        <v>77</v>
      </c>
      <c r="L3694" s="49" t="s">
        <v>45</v>
      </c>
      <c r="M3694" s="50" t="str">
        <f>VLOOKUP(Table6[[#This Row],[Product]],Table3[],2)</f>
        <v>Gigastuff</v>
      </c>
      <c r="N3694" s="50" t="str">
        <f t="shared" si="172"/>
        <v>Mar</v>
      </c>
      <c r="O3694" s="56">
        <f t="shared" si="173"/>
        <v>2021</v>
      </c>
      <c r="P3694" s="51">
        <f>VLOOKUP(Table6[[#This Row],[Product]],Table3[],3)</f>
        <v>1.89</v>
      </c>
      <c r="Q3694" s="35">
        <f>VLOOKUP(Table6[[#This Row],[Product]],Table3[],4)</f>
        <v>18</v>
      </c>
      <c r="R3694" s="35">
        <f>Table6[[#This Row],[Quantity]]*Table6[[#This Row],[Case]]</f>
        <v>1386</v>
      </c>
      <c r="S3694" s="35">
        <f>Table6[[#This Row],[Total Sales]]*Table6[[#This Row],[Cost]]</f>
        <v>2619.54</v>
      </c>
    </row>
    <row r="3695" spans="1:19" x14ac:dyDescent="0.3">
      <c r="A3695" s="54">
        <v>3790</v>
      </c>
      <c r="B3695" s="35" t="s">
        <v>8603</v>
      </c>
      <c r="C3695" s="35" t="s">
        <v>8604</v>
      </c>
      <c r="D3695" s="35" t="s">
        <v>41</v>
      </c>
      <c r="E3695" s="35" t="str">
        <f t="shared" si="171"/>
        <v>F</v>
      </c>
      <c r="F3695" s="35">
        <v>30</v>
      </c>
      <c r="G3695" s="35" t="s">
        <v>8605</v>
      </c>
      <c r="H3695" s="35" t="s">
        <v>641</v>
      </c>
      <c r="I3695" s="35" t="s">
        <v>294</v>
      </c>
      <c r="J3695" s="48">
        <v>44287</v>
      </c>
      <c r="K3695" s="35">
        <v>74</v>
      </c>
      <c r="L3695" s="49" t="s">
        <v>159</v>
      </c>
      <c r="M3695" s="50" t="str">
        <f>VLOOKUP(Table6[[#This Row],[Product]],Table3[],2)</f>
        <v>Ultrathing V3</v>
      </c>
      <c r="N3695" s="50" t="str">
        <f t="shared" si="172"/>
        <v>Apr</v>
      </c>
      <c r="O3695" s="56">
        <f t="shared" si="173"/>
        <v>2021</v>
      </c>
      <c r="P3695" s="51">
        <f>VLOOKUP(Table6[[#This Row],[Product]],Table3[],3)</f>
        <v>3.39</v>
      </c>
      <c r="Q3695" s="35">
        <f>VLOOKUP(Table6[[#This Row],[Product]],Table3[],4)</f>
        <v>24</v>
      </c>
      <c r="R3695" s="35">
        <f>Table6[[#This Row],[Quantity]]*Table6[[#This Row],[Case]]</f>
        <v>1776</v>
      </c>
      <c r="S3695" s="35">
        <f>Table6[[#This Row],[Total Sales]]*Table6[[#This Row],[Cost]]</f>
        <v>6020.64</v>
      </c>
    </row>
    <row r="3696" spans="1:19" x14ac:dyDescent="0.3">
      <c r="A3696" s="54">
        <v>3791</v>
      </c>
      <c r="B3696" s="35" t="s">
        <v>8606</v>
      </c>
      <c r="C3696" s="35" t="s">
        <v>2434</v>
      </c>
      <c r="D3696" s="35" t="s">
        <v>28</v>
      </c>
      <c r="E3696" s="35" t="str">
        <f t="shared" si="171"/>
        <v>M</v>
      </c>
      <c r="F3696" s="35">
        <v>60</v>
      </c>
      <c r="G3696" s="35" t="s">
        <v>8607</v>
      </c>
      <c r="H3696" s="35" t="s">
        <v>3894</v>
      </c>
      <c r="I3696" s="35" t="s">
        <v>110</v>
      </c>
      <c r="J3696" s="48" t="s">
        <v>14259</v>
      </c>
      <c r="K3696" s="35">
        <v>75</v>
      </c>
      <c r="L3696" s="49" t="s">
        <v>80</v>
      </c>
      <c r="M3696" s="50" t="str">
        <f>VLOOKUP(Table6[[#This Row],[Product]],Table3[],2)</f>
        <v>Ultrathing V2</v>
      </c>
      <c r="N3696" s="50" t="str">
        <f t="shared" si="172"/>
        <v>Jun</v>
      </c>
      <c r="O3696" s="56">
        <f t="shared" si="173"/>
        <v>2020</v>
      </c>
      <c r="P3696" s="51">
        <f>VLOOKUP(Table6[[#This Row],[Product]],Table3[],3)</f>
        <v>2.95</v>
      </c>
      <c r="Q3696" s="35">
        <f>VLOOKUP(Table6[[#This Row],[Product]],Table3[],4)</f>
        <v>20</v>
      </c>
      <c r="R3696" s="35">
        <f>Table6[[#This Row],[Quantity]]*Table6[[#This Row],[Case]]</f>
        <v>1500</v>
      </c>
      <c r="S3696" s="35">
        <f>Table6[[#This Row],[Total Sales]]*Table6[[#This Row],[Cost]]</f>
        <v>4425</v>
      </c>
    </row>
    <row r="3697" spans="1:19" x14ac:dyDescent="0.3">
      <c r="A3697" s="54">
        <v>3792</v>
      </c>
      <c r="B3697" s="35" t="s">
        <v>8608</v>
      </c>
      <c r="C3697" s="35" t="s">
        <v>481</v>
      </c>
      <c r="D3697" s="35" t="s">
        <v>51</v>
      </c>
      <c r="E3697" s="35" t="str">
        <f t="shared" si="171"/>
        <v>F</v>
      </c>
      <c r="F3697" s="35">
        <v>60</v>
      </c>
      <c r="G3697" s="35" t="s">
        <v>15210</v>
      </c>
      <c r="H3697" s="35" t="s">
        <v>3666</v>
      </c>
      <c r="I3697" s="35" t="s">
        <v>1483</v>
      </c>
      <c r="J3697" s="48" t="s">
        <v>14029</v>
      </c>
      <c r="K3697" s="35">
        <v>17</v>
      </c>
      <c r="L3697" s="49" t="s">
        <v>45</v>
      </c>
      <c r="M3697" s="50" t="str">
        <f>VLOOKUP(Table6[[#This Row],[Product]],Table3[],2)</f>
        <v>Gigastuff</v>
      </c>
      <c r="N3697" s="50" t="str">
        <f t="shared" si="172"/>
        <v>Jan</v>
      </c>
      <c r="O3697" s="56">
        <f t="shared" si="173"/>
        <v>2021</v>
      </c>
      <c r="P3697" s="51">
        <f>VLOOKUP(Table6[[#This Row],[Product]],Table3[],3)</f>
        <v>1.89</v>
      </c>
      <c r="Q3697" s="35">
        <f>VLOOKUP(Table6[[#This Row],[Product]],Table3[],4)</f>
        <v>18</v>
      </c>
      <c r="R3697" s="35">
        <f>Table6[[#This Row],[Quantity]]*Table6[[#This Row],[Case]]</f>
        <v>306</v>
      </c>
      <c r="S3697" s="35">
        <f>Table6[[#This Row],[Total Sales]]*Table6[[#This Row],[Cost]]</f>
        <v>578.33999999999992</v>
      </c>
    </row>
    <row r="3698" spans="1:19" x14ac:dyDescent="0.3">
      <c r="A3698" s="54">
        <v>3793</v>
      </c>
      <c r="B3698" s="35" t="s">
        <v>7311</v>
      </c>
      <c r="C3698" s="35" t="s">
        <v>2332</v>
      </c>
      <c r="D3698" s="35" t="s">
        <v>51</v>
      </c>
      <c r="E3698" s="35" t="str">
        <f t="shared" si="171"/>
        <v>F</v>
      </c>
      <c r="F3698" s="35">
        <v>30</v>
      </c>
      <c r="G3698" s="35" t="s">
        <v>15211</v>
      </c>
      <c r="H3698" s="35" t="s">
        <v>5934</v>
      </c>
      <c r="I3698" s="35" t="s">
        <v>173</v>
      </c>
      <c r="J3698" s="48" t="s">
        <v>13874</v>
      </c>
      <c r="K3698" s="35">
        <v>21</v>
      </c>
      <c r="L3698" s="49" t="s">
        <v>101</v>
      </c>
      <c r="M3698" s="50" t="str">
        <f>VLOOKUP(Table6[[#This Row],[Product]],Table3[],2)</f>
        <v>Superwossname</v>
      </c>
      <c r="N3698" s="50" t="str">
        <f t="shared" si="172"/>
        <v>Aug</v>
      </c>
      <c r="O3698" s="56">
        <f t="shared" si="173"/>
        <v>2021</v>
      </c>
      <c r="P3698" s="51">
        <f>VLOOKUP(Table6[[#This Row],[Product]],Table3[],3)</f>
        <v>3.49</v>
      </c>
      <c r="Q3698" s="35">
        <f>VLOOKUP(Table6[[#This Row],[Product]],Table3[],4)</f>
        <v>20</v>
      </c>
      <c r="R3698" s="35">
        <f>Table6[[#This Row],[Quantity]]*Table6[[#This Row],[Case]]</f>
        <v>420</v>
      </c>
      <c r="S3698" s="35">
        <f>Table6[[#This Row],[Total Sales]]*Table6[[#This Row],[Cost]]</f>
        <v>1465.8000000000002</v>
      </c>
    </row>
    <row r="3699" spans="1:19" x14ac:dyDescent="0.3">
      <c r="A3699" s="54">
        <v>3794</v>
      </c>
      <c r="B3699" s="35" t="s">
        <v>441</v>
      </c>
      <c r="C3699" s="35" t="s">
        <v>3467</v>
      </c>
      <c r="D3699" s="35" t="s">
        <v>28</v>
      </c>
      <c r="E3699" s="35" t="str">
        <f t="shared" si="171"/>
        <v>M</v>
      </c>
      <c r="F3699" s="35">
        <v>60</v>
      </c>
      <c r="G3699" s="35" t="s">
        <v>8611</v>
      </c>
      <c r="H3699" s="35" t="s">
        <v>1859</v>
      </c>
      <c r="I3699" s="35" t="s">
        <v>89</v>
      </c>
      <c r="J3699" s="48" t="s">
        <v>13808</v>
      </c>
      <c r="K3699" s="35">
        <v>10</v>
      </c>
      <c r="L3699" s="49" t="s">
        <v>159</v>
      </c>
      <c r="M3699" s="50" t="str">
        <f>VLOOKUP(Table6[[#This Row],[Product]],Table3[],2)</f>
        <v>Ultrathing V3</v>
      </c>
      <c r="N3699" s="50" t="str">
        <f t="shared" si="172"/>
        <v>Oct</v>
      </c>
      <c r="O3699" s="56">
        <f t="shared" si="173"/>
        <v>2020</v>
      </c>
      <c r="P3699" s="51">
        <f>VLOOKUP(Table6[[#This Row],[Product]],Table3[],3)</f>
        <v>3.39</v>
      </c>
      <c r="Q3699" s="35">
        <f>VLOOKUP(Table6[[#This Row],[Product]],Table3[],4)</f>
        <v>24</v>
      </c>
      <c r="R3699" s="35">
        <f>Table6[[#This Row],[Quantity]]*Table6[[#This Row],[Case]]</f>
        <v>240</v>
      </c>
      <c r="S3699" s="35">
        <f>Table6[[#This Row],[Total Sales]]*Table6[[#This Row],[Cost]]</f>
        <v>813.6</v>
      </c>
    </row>
    <row r="3700" spans="1:19" x14ac:dyDescent="0.3">
      <c r="A3700" s="54">
        <v>3795</v>
      </c>
      <c r="B3700" s="35" t="s">
        <v>8612</v>
      </c>
      <c r="C3700" s="35" t="s">
        <v>1851</v>
      </c>
      <c r="D3700" s="35" t="s">
        <v>51</v>
      </c>
      <c r="E3700" s="35" t="str">
        <f t="shared" si="171"/>
        <v>F</v>
      </c>
      <c r="F3700" s="35">
        <v>90</v>
      </c>
      <c r="G3700" s="35" t="s">
        <v>8611</v>
      </c>
      <c r="H3700" s="35" t="s">
        <v>1382</v>
      </c>
      <c r="I3700" s="35" t="s">
        <v>32</v>
      </c>
      <c r="J3700" s="48" t="s">
        <v>14023</v>
      </c>
      <c r="K3700" s="35">
        <v>94</v>
      </c>
      <c r="L3700" s="49" t="s">
        <v>101</v>
      </c>
      <c r="M3700" s="50" t="str">
        <f>VLOOKUP(Table6[[#This Row],[Product]],Table3[],2)</f>
        <v>Superwossname</v>
      </c>
      <c r="N3700" s="50" t="str">
        <f t="shared" si="172"/>
        <v>May</v>
      </c>
      <c r="O3700" s="56">
        <f t="shared" si="173"/>
        <v>2022</v>
      </c>
      <c r="P3700" s="51">
        <f>VLOOKUP(Table6[[#This Row],[Product]],Table3[],3)</f>
        <v>3.49</v>
      </c>
      <c r="Q3700" s="35">
        <f>VLOOKUP(Table6[[#This Row],[Product]],Table3[],4)</f>
        <v>20</v>
      </c>
      <c r="R3700" s="35">
        <f>Table6[[#This Row],[Quantity]]*Table6[[#This Row],[Case]]</f>
        <v>1880</v>
      </c>
      <c r="S3700" s="35">
        <f>Table6[[#This Row],[Total Sales]]*Table6[[#This Row],[Cost]]</f>
        <v>6561.2000000000007</v>
      </c>
    </row>
    <row r="3701" spans="1:19" x14ac:dyDescent="0.3">
      <c r="A3701" s="54">
        <v>3796</v>
      </c>
      <c r="B3701" s="35" t="s">
        <v>7624</v>
      </c>
      <c r="C3701" s="35" t="s">
        <v>5032</v>
      </c>
      <c r="D3701" s="35" t="s">
        <v>15</v>
      </c>
      <c r="E3701" s="35" t="str">
        <f t="shared" si="171"/>
        <v>F</v>
      </c>
      <c r="F3701" s="35">
        <v>90</v>
      </c>
      <c r="G3701" s="35" t="s">
        <v>8613</v>
      </c>
      <c r="H3701" s="35" t="s">
        <v>1077</v>
      </c>
      <c r="I3701" s="35" t="s">
        <v>1078</v>
      </c>
      <c r="J3701" s="48" t="s">
        <v>13771</v>
      </c>
      <c r="K3701" s="35">
        <v>97</v>
      </c>
      <c r="L3701" s="49" t="s">
        <v>54</v>
      </c>
      <c r="M3701" s="50" t="str">
        <f>VLOOKUP(Table6[[#This Row],[Product]],Table3[],2)</f>
        <v>Megawidget S</v>
      </c>
      <c r="N3701" s="50" t="str">
        <f t="shared" si="172"/>
        <v>Oct</v>
      </c>
      <c r="O3701" s="56">
        <f t="shared" si="173"/>
        <v>2022</v>
      </c>
      <c r="P3701" s="51">
        <f>VLOOKUP(Table6[[#This Row],[Product]],Table3[],3)</f>
        <v>0.69</v>
      </c>
      <c r="Q3701" s="35">
        <f>VLOOKUP(Table6[[#This Row],[Product]],Table3[],4)</f>
        <v>24</v>
      </c>
      <c r="R3701" s="35">
        <f>Table6[[#This Row],[Quantity]]*Table6[[#This Row],[Case]]</f>
        <v>2328</v>
      </c>
      <c r="S3701" s="35">
        <f>Table6[[#This Row],[Total Sales]]*Table6[[#This Row],[Cost]]</f>
        <v>1606.32</v>
      </c>
    </row>
    <row r="3702" spans="1:19" x14ac:dyDescent="0.3">
      <c r="A3702" s="54">
        <v>3797</v>
      </c>
      <c r="B3702" s="35" t="s">
        <v>5849</v>
      </c>
      <c r="C3702" s="35" t="s">
        <v>841</v>
      </c>
      <c r="D3702" s="35" t="s">
        <v>28</v>
      </c>
      <c r="E3702" s="35" t="str">
        <f t="shared" si="171"/>
        <v>M</v>
      </c>
      <c r="F3702" s="35">
        <v>90</v>
      </c>
      <c r="G3702" s="35" t="s">
        <v>8614</v>
      </c>
      <c r="H3702" s="35" t="s">
        <v>4081</v>
      </c>
      <c r="I3702" s="35" t="s">
        <v>32</v>
      </c>
      <c r="J3702" s="48">
        <v>44233</v>
      </c>
      <c r="K3702" s="35">
        <v>20</v>
      </c>
      <c r="L3702" s="49" t="s">
        <v>33</v>
      </c>
      <c r="M3702" s="50" t="str">
        <f>VLOOKUP(Table6[[#This Row],[Product]],Table3[],2)</f>
        <v>Megawidget L</v>
      </c>
      <c r="N3702" s="50" t="str">
        <f t="shared" si="172"/>
        <v>Feb</v>
      </c>
      <c r="O3702" s="56">
        <f t="shared" si="173"/>
        <v>2021</v>
      </c>
      <c r="P3702" s="51">
        <f>VLOOKUP(Table6[[#This Row],[Product]],Table3[],3)</f>
        <v>1.79</v>
      </c>
      <c r="Q3702" s="35">
        <f>VLOOKUP(Table6[[#This Row],[Product]],Table3[],4)</f>
        <v>24</v>
      </c>
      <c r="R3702" s="35">
        <f>Table6[[#This Row],[Quantity]]*Table6[[#This Row],[Case]]</f>
        <v>480</v>
      </c>
      <c r="S3702" s="35">
        <f>Table6[[#This Row],[Total Sales]]*Table6[[#This Row],[Cost]]</f>
        <v>859.2</v>
      </c>
    </row>
    <row r="3703" spans="1:19" x14ac:dyDescent="0.3">
      <c r="A3703" s="54">
        <v>3798</v>
      </c>
      <c r="B3703" s="35" t="s">
        <v>8615</v>
      </c>
      <c r="C3703" s="35" t="s">
        <v>1054</v>
      </c>
      <c r="D3703" s="35" t="s">
        <v>51</v>
      </c>
      <c r="E3703" s="35" t="str">
        <f t="shared" si="171"/>
        <v>F</v>
      </c>
      <c r="F3703" s="35">
        <v>30</v>
      </c>
      <c r="G3703" s="35" t="s">
        <v>8616</v>
      </c>
      <c r="H3703" s="35" t="s">
        <v>853</v>
      </c>
      <c r="I3703" s="35" t="s">
        <v>32</v>
      </c>
      <c r="J3703" s="48" t="s">
        <v>13776</v>
      </c>
      <c r="K3703" s="35">
        <v>42</v>
      </c>
      <c r="L3703" s="49" t="s">
        <v>54</v>
      </c>
      <c r="M3703" s="50" t="str">
        <f>VLOOKUP(Table6[[#This Row],[Product]],Table3[],2)</f>
        <v>Megawidget S</v>
      </c>
      <c r="N3703" s="50" t="str">
        <f t="shared" si="172"/>
        <v>Jul</v>
      </c>
      <c r="O3703" s="56">
        <f t="shared" si="173"/>
        <v>2020</v>
      </c>
      <c r="P3703" s="51">
        <f>VLOOKUP(Table6[[#This Row],[Product]],Table3[],3)</f>
        <v>0.69</v>
      </c>
      <c r="Q3703" s="35">
        <f>VLOOKUP(Table6[[#This Row],[Product]],Table3[],4)</f>
        <v>24</v>
      </c>
      <c r="R3703" s="35">
        <f>Table6[[#This Row],[Quantity]]*Table6[[#This Row],[Case]]</f>
        <v>1008</v>
      </c>
      <c r="S3703" s="35">
        <f>Table6[[#This Row],[Total Sales]]*Table6[[#This Row],[Cost]]</f>
        <v>695.52</v>
      </c>
    </row>
    <row r="3704" spans="1:19" x14ac:dyDescent="0.3">
      <c r="A3704" s="54">
        <v>3799</v>
      </c>
      <c r="B3704" s="35" t="s">
        <v>8617</v>
      </c>
      <c r="C3704" s="35" t="s">
        <v>97</v>
      </c>
      <c r="D3704" s="35" t="s">
        <v>51</v>
      </c>
      <c r="E3704" s="35" t="str">
        <f t="shared" si="171"/>
        <v>F</v>
      </c>
      <c r="F3704" s="35">
        <v>90</v>
      </c>
      <c r="G3704" s="35" t="s">
        <v>8618</v>
      </c>
      <c r="H3704" s="35" t="s">
        <v>5723</v>
      </c>
      <c r="I3704" s="35" t="s">
        <v>187</v>
      </c>
      <c r="J3704" s="48">
        <v>43994</v>
      </c>
      <c r="K3704" s="35">
        <v>80</v>
      </c>
      <c r="L3704" s="49" t="s">
        <v>33</v>
      </c>
      <c r="M3704" s="50" t="str">
        <f>VLOOKUP(Table6[[#This Row],[Product]],Table3[],2)</f>
        <v>Megawidget L</v>
      </c>
      <c r="N3704" s="50" t="str">
        <f t="shared" si="172"/>
        <v>Jun</v>
      </c>
      <c r="O3704" s="56">
        <f t="shared" si="173"/>
        <v>2020</v>
      </c>
      <c r="P3704" s="51">
        <f>VLOOKUP(Table6[[#This Row],[Product]],Table3[],3)</f>
        <v>1.79</v>
      </c>
      <c r="Q3704" s="35">
        <f>VLOOKUP(Table6[[#This Row],[Product]],Table3[],4)</f>
        <v>24</v>
      </c>
      <c r="R3704" s="35">
        <f>Table6[[#This Row],[Quantity]]*Table6[[#This Row],[Case]]</f>
        <v>1920</v>
      </c>
      <c r="S3704" s="35">
        <f>Table6[[#This Row],[Total Sales]]*Table6[[#This Row],[Cost]]</f>
        <v>3436.8</v>
      </c>
    </row>
    <row r="3705" spans="1:19" x14ac:dyDescent="0.3">
      <c r="A3705" s="54">
        <v>3801</v>
      </c>
      <c r="B3705" s="35" t="s">
        <v>3924</v>
      </c>
      <c r="C3705" s="35" t="s">
        <v>7860</v>
      </c>
      <c r="D3705" s="35" t="s">
        <v>15</v>
      </c>
      <c r="E3705" s="35" t="str">
        <f t="shared" si="171"/>
        <v>F</v>
      </c>
      <c r="F3705" s="35">
        <v>60</v>
      </c>
      <c r="G3705" s="35" t="s">
        <v>15212</v>
      </c>
      <c r="H3705" s="35" t="s">
        <v>4587</v>
      </c>
      <c r="I3705" s="35" t="s">
        <v>32</v>
      </c>
      <c r="J3705" s="48" t="s">
        <v>14143</v>
      </c>
      <c r="K3705" s="35">
        <v>66</v>
      </c>
      <c r="L3705" s="49" t="s">
        <v>101</v>
      </c>
      <c r="M3705" s="50" t="str">
        <f>VLOOKUP(Table6[[#This Row],[Product]],Table3[],2)</f>
        <v>Superwossname</v>
      </c>
      <c r="N3705" s="50" t="str">
        <f t="shared" si="172"/>
        <v>Jan</v>
      </c>
      <c r="O3705" s="56">
        <f t="shared" si="173"/>
        <v>2022</v>
      </c>
      <c r="P3705" s="51">
        <f>VLOOKUP(Table6[[#This Row],[Product]],Table3[],3)</f>
        <v>3.49</v>
      </c>
      <c r="Q3705" s="35">
        <f>VLOOKUP(Table6[[#This Row],[Product]],Table3[],4)</f>
        <v>20</v>
      </c>
      <c r="R3705" s="35">
        <f>Table6[[#This Row],[Quantity]]*Table6[[#This Row],[Case]]</f>
        <v>1320</v>
      </c>
      <c r="S3705" s="35">
        <f>Table6[[#This Row],[Total Sales]]*Table6[[#This Row],[Cost]]</f>
        <v>4606.8</v>
      </c>
    </row>
    <row r="3706" spans="1:19" x14ac:dyDescent="0.3">
      <c r="A3706" s="54">
        <v>3802</v>
      </c>
      <c r="B3706" s="35" t="s">
        <v>4250</v>
      </c>
      <c r="C3706" s="35" t="s">
        <v>268</v>
      </c>
      <c r="D3706" s="35" t="s">
        <v>41</v>
      </c>
      <c r="E3706" s="35" t="str">
        <f t="shared" si="171"/>
        <v>F</v>
      </c>
      <c r="F3706" s="35">
        <v>90</v>
      </c>
      <c r="G3706" s="35" t="s">
        <v>8622</v>
      </c>
      <c r="H3706" s="35" t="s">
        <v>6343</v>
      </c>
      <c r="I3706" s="35" t="s">
        <v>32</v>
      </c>
      <c r="J3706" s="48" t="s">
        <v>13916</v>
      </c>
      <c r="K3706" s="35">
        <v>26</v>
      </c>
      <c r="L3706" s="49" t="s">
        <v>80</v>
      </c>
      <c r="M3706" s="50" t="str">
        <f>VLOOKUP(Table6[[#This Row],[Product]],Table3[],2)</f>
        <v>Ultrathing V2</v>
      </c>
      <c r="N3706" s="50" t="str">
        <f t="shared" si="172"/>
        <v>Dec</v>
      </c>
      <c r="O3706" s="56">
        <f t="shared" si="173"/>
        <v>2022</v>
      </c>
      <c r="P3706" s="51">
        <f>VLOOKUP(Table6[[#This Row],[Product]],Table3[],3)</f>
        <v>2.95</v>
      </c>
      <c r="Q3706" s="35">
        <f>VLOOKUP(Table6[[#This Row],[Product]],Table3[],4)</f>
        <v>20</v>
      </c>
      <c r="R3706" s="35">
        <f>Table6[[#This Row],[Quantity]]*Table6[[#This Row],[Case]]</f>
        <v>520</v>
      </c>
      <c r="S3706" s="35">
        <f>Table6[[#This Row],[Total Sales]]*Table6[[#This Row],[Cost]]</f>
        <v>1534</v>
      </c>
    </row>
    <row r="3707" spans="1:19" x14ac:dyDescent="0.3">
      <c r="A3707" s="54">
        <v>3803</v>
      </c>
      <c r="B3707" s="35" t="s">
        <v>8623</v>
      </c>
      <c r="C3707" s="35" t="s">
        <v>5431</v>
      </c>
      <c r="D3707" s="35" t="s">
        <v>28</v>
      </c>
      <c r="E3707" s="35" t="str">
        <f t="shared" si="171"/>
        <v>M</v>
      </c>
      <c r="F3707" s="35">
        <v>60</v>
      </c>
      <c r="G3707" s="35" t="s">
        <v>8624</v>
      </c>
      <c r="H3707" s="35" t="s">
        <v>1969</v>
      </c>
      <c r="I3707" s="35" t="s">
        <v>32</v>
      </c>
      <c r="J3707" s="48" t="s">
        <v>13929</v>
      </c>
      <c r="K3707" s="35">
        <v>14</v>
      </c>
      <c r="L3707" s="49" t="s">
        <v>39</v>
      </c>
      <c r="M3707" s="50" t="str">
        <f>VLOOKUP(Table6[[#This Row],[Product]],Table3[],2)</f>
        <v>Ultrathing V1</v>
      </c>
      <c r="N3707" s="50" t="str">
        <f t="shared" si="172"/>
        <v>Oct</v>
      </c>
      <c r="O3707" s="56">
        <f t="shared" si="173"/>
        <v>2021</v>
      </c>
      <c r="P3707" s="51">
        <f>VLOOKUP(Table6[[#This Row],[Product]],Table3[],3)</f>
        <v>1.79</v>
      </c>
      <c r="Q3707" s="35">
        <f>VLOOKUP(Table6[[#This Row],[Product]],Table3[],4)</f>
        <v>17</v>
      </c>
      <c r="R3707" s="35">
        <f>Table6[[#This Row],[Quantity]]*Table6[[#This Row],[Case]]</f>
        <v>238</v>
      </c>
      <c r="S3707" s="35">
        <f>Table6[[#This Row],[Total Sales]]*Table6[[#This Row],[Cost]]</f>
        <v>426.02</v>
      </c>
    </row>
    <row r="3708" spans="1:19" x14ac:dyDescent="0.3">
      <c r="A3708" s="54">
        <v>3804</v>
      </c>
      <c r="B3708" s="35" t="s">
        <v>8625</v>
      </c>
      <c r="C3708" s="35" t="s">
        <v>605</v>
      </c>
      <c r="D3708" s="35" t="s">
        <v>51</v>
      </c>
      <c r="E3708" s="35" t="str">
        <f t="shared" si="171"/>
        <v>F</v>
      </c>
      <c r="F3708" s="35">
        <v>60</v>
      </c>
      <c r="G3708" s="35" t="s">
        <v>8626</v>
      </c>
      <c r="H3708" s="35" t="s">
        <v>663</v>
      </c>
      <c r="I3708" s="35" t="s">
        <v>32</v>
      </c>
      <c r="J3708" s="48">
        <v>43962</v>
      </c>
      <c r="K3708" s="35">
        <v>81</v>
      </c>
      <c r="L3708" s="49" t="s">
        <v>159</v>
      </c>
      <c r="M3708" s="50" t="str">
        <f>VLOOKUP(Table6[[#This Row],[Product]],Table3[],2)</f>
        <v>Ultrathing V3</v>
      </c>
      <c r="N3708" s="50" t="str">
        <f t="shared" si="172"/>
        <v>May</v>
      </c>
      <c r="O3708" s="56">
        <f t="shared" si="173"/>
        <v>2020</v>
      </c>
      <c r="P3708" s="51">
        <f>VLOOKUP(Table6[[#This Row],[Product]],Table3[],3)</f>
        <v>3.39</v>
      </c>
      <c r="Q3708" s="35">
        <f>VLOOKUP(Table6[[#This Row],[Product]],Table3[],4)</f>
        <v>24</v>
      </c>
      <c r="R3708" s="35">
        <f>Table6[[#This Row],[Quantity]]*Table6[[#This Row],[Case]]</f>
        <v>1944</v>
      </c>
      <c r="S3708" s="35">
        <f>Table6[[#This Row],[Total Sales]]*Table6[[#This Row],[Cost]]</f>
        <v>6590.16</v>
      </c>
    </row>
    <row r="3709" spans="1:19" x14ac:dyDescent="0.3">
      <c r="A3709" s="54">
        <v>3805</v>
      </c>
      <c r="B3709" s="35" t="s">
        <v>7566</v>
      </c>
      <c r="C3709" s="35" t="s">
        <v>8627</v>
      </c>
      <c r="D3709" s="35" t="s">
        <v>28</v>
      </c>
      <c r="E3709" s="35" t="str">
        <f t="shared" si="171"/>
        <v>M</v>
      </c>
      <c r="F3709" s="35">
        <v>90</v>
      </c>
      <c r="G3709" s="35" t="s">
        <v>8628</v>
      </c>
      <c r="H3709" s="35" t="s">
        <v>2183</v>
      </c>
      <c r="I3709" s="35" t="s">
        <v>124</v>
      </c>
      <c r="J3709" s="48">
        <v>44745</v>
      </c>
      <c r="K3709" s="35">
        <v>98</v>
      </c>
      <c r="L3709" s="49" t="s">
        <v>54</v>
      </c>
      <c r="M3709" s="50" t="str">
        <f>VLOOKUP(Table6[[#This Row],[Product]],Table3[],2)</f>
        <v>Megawidget S</v>
      </c>
      <c r="N3709" s="50" t="str">
        <f t="shared" si="172"/>
        <v>Jul</v>
      </c>
      <c r="O3709" s="56">
        <f t="shared" si="173"/>
        <v>2022</v>
      </c>
      <c r="P3709" s="51">
        <f>VLOOKUP(Table6[[#This Row],[Product]],Table3[],3)</f>
        <v>0.69</v>
      </c>
      <c r="Q3709" s="35">
        <f>VLOOKUP(Table6[[#This Row],[Product]],Table3[],4)</f>
        <v>24</v>
      </c>
      <c r="R3709" s="35">
        <f>Table6[[#This Row],[Quantity]]*Table6[[#This Row],[Case]]</f>
        <v>2352</v>
      </c>
      <c r="S3709" s="35">
        <f>Table6[[#This Row],[Total Sales]]*Table6[[#This Row],[Cost]]</f>
        <v>1622.8799999999999</v>
      </c>
    </row>
    <row r="3710" spans="1:19" x14ac:dyDescent="0.3">
      <c r="A3710" s="54">
        <v>3806</v>
      </c>
      <c r="B3710" s="35" t="s">
        <v>6203</v>
      </c>
      <c r="C3710" s="35" t="s">
        <v>3552</v>
      </c>
      <c r="D3710" s="35" t="s">
        <v>28</v>
      </c>
      <c r="E3710" s="35" t="str">
        <f t="shared" si="171"/>
        <v>M</v>
      </c>
      <c r="F3710" s="35">
        <v>90</v>
      </c>
      <c r="G3710" s="35" t="s">
        <v>8629</v>
      </c>
      <c r="H3710" s="35" t="s">
        <v>1315</v>
      </c>
      <c r="I3710" s="35" t="s">
        <v>32</v>
      </c>
      <c r="J3710" s="48">
        <v>44020</v>
      </c>
      <c r="K3710" s="35">
        <v>62</v>
      </c>
      <c r="L3710" s="49" t="s">
        <v>80</v>
      </c>
      <c r="M3710" s="50" t="str">
        <f>VLOOKUP(Table6[[#This Row],[Product]],Table3[],2)</f>
        <v>Ultrathing V2</v>
      </c>
      <c r="N3710" s="50" t="str">
        <f t="shared" si="172"/>
        <v>Jul</v>
      </c>
      <c r="O3710" s="56">
        <f t="shared" si="173"/>
        <v>2020</v>
      </c>
      <c r="P3710" s="51">
        <f>VLOOKUP(Table6[[#This Row],[Product]],Table3[],3)</f>
        <v>2.95</v>
      </c>
      <c r="Q3710" s="35">
        <f>VLOOKUP(Table6[[#This Row],[Product]],Table3[],4)</f>
        <v>20</v>
      </c>
      <c r="R3710" s="35">
        <f>Table6[[#This Row],[Quantity]]*Table6[[#This Row],[Case]]</f>
        <v>1240</v>
      </c>
      <c r="S3710" s="35">
        <f>Table6[[#This Row],[Total Sales]]*Table6[[#This Row],[Cost]]</f>
        <v>3658</v>
      </c>
    </row>
    <row r="3711" spans="1:19" x14ac:dyDescent="0.3">
      <c r="A3711" s="54">
        <v>3807</v>
      </c>
      <c r="B3711" s="35" t="s">
        <v>8630</v>
      </c>
      <c r="C3711" s="35" t="s">
        <v>6004</v>
      </c>
      <c r="D3711" s="35" t="s">
        <v>15</v>
      </c>
      <c r="E3711" s="35" t="str">
        <f t="shared" si="171"/>
        <v>F</v>
      </c>
      <c r="F3711" s="35">
        <v>60</v>
      </c>
      <c r="G3711" s="35" t="s">
        <v>8631</v>
      </c>
      <c r="H3711" s="35" t="s">
        <v>1253</v>
      </c>
      <c r="I3711" s="35" t="s">
        <v>32</v>
      </c>
      <c r="J3711" s="48" t="s">
        <v>14170</v>
      </c>
      <c r="K3711" s="35">
        <v>50</v>
      </c>
      <c r="L3711" s="49" t="s">
        <v>20</v>
      </c>
      <c r="M3711" s="50" t="str">
        <f>VLOOKUP(Table6[[#This Row],[Product]],Table3[],2)</f>
        <v>Hyperwotsit</v>
      </c>
      <c r="N3711" s="50" t="str">
        <f t="shared" si="172"/>
        <v>Feb</v>
      </c>
      <c r="O3711" s="56">
        <f t="shared" si="173"/>
        <v>2021</v>
      </c>
      <c r="P3711" s="51">
        <f>VLOOKUP(Table6[[#This Row],[Product]],Table3[],3)</f>
        <v>2.0099999999999998</v>
      </c>
      <c r="Q3711" s="35">
        <f>VLOOKUP(Table6[[#This Row],[Product]],Table3[],4)</f>
        <v>20</v>
      </c>
      <c r="R3711" s="35">
        <f>Table6[[#This Row],[Quantity]]*Table6[[#This Row],[Case]]</f>
        <v>1000</v>
      </c>
      <c r="S3711" s="35">
        <f>Table6[[#This Row],[Total Sales]]*Table6[[#This Row],[Cost]]</f>
        <v>2009.9999999999998</v>
      </c>
    </row>
    <row r="3712" spans="1:19" x14ac:dyDescent="0.3">
      <c r="A3712" s="54">
        <v>3809</v>
      </c>
      <c r="B3712" s="35" t="s">
        <v>2174</v>
      </c>
      <c r="C3712" s="35" t="s">
        <v>8632</v>
      </c>
      <c r="D3712" s="35" t="s">
        <v>28</v>
      </c>
      <c r="E3712" s="35" t="str">
        <f t="shared" si="171"/>
        <v>M</v>
      </c>
      <c r="F3712" s="35">
        <v>90</v>
      </c>
      <c r="G3712" s="35" t="s">
        <v>14352</v>
      </c>
      <c r="H3712" s="35" t="s">
        <v>8634</v>
      </c>
      <c r="I3712" s="35" t="s">
        <v>32</v>
      </c>
      <c r="J3712" s="48" t="s">
        <v>13929</v>
      </c>
      <c r="K3712" s="35">
        <v>86</v>
      </c>
      <c r="L3712" s="49" t="s">
        <v>20</v>
      </c>
      <c r="M3712" s="50" t="str">
        <f>VLOOKUP(Table6[[#This Row],[Product]],Table3[],2)</f>
        <v>Hyperwotsit</v>
      </c>
      <c r="N3712" s="50" t="str">
        <f t="shared" si="172"/>
        <v>Oct</v>
      </c>
      <c r="O3712" s="56">
        <f t="shared" si="173"/>
        <v>2021</v>
      </c>
      <c r="P3712" s="51">
        <f>VLOOKUP(Table6[[#This Row],[Product]],Table3[],3)</f>
        <v>2.0099999999999998</v>
      </c>
      <c r="Q3712" s="35">
        <f>VLOOKUP(Table6[[#This Row],[Product]],Table3[],4)</f>
        <v>20</v>
      </c>
      <c r="R3712" s="35">
        <f>Table6[[#This Row],[Quantity]]*Table6[[#This Row],[Case]]</f>
        <v>1720</v>
      </c>
      <c r="S3712" s="35">
        <f>Table6[[#This Row],[Total Sales]]*Table6[[#This Row],[Cost]]</f>
        <v>3457.2</v>
      </c>
    </row>
    <row r="3713" spans="1:19" x14ac:dyDescent="0.3">
      <c r="A3713" s="54">
        <v>3810</v>
      </c>
      <c r="B3713" s="35" t="s">
        <v>7802</v>
      </c>
      <c r="C3713" s="35" t="s">
        <v>8035</v>
      </c>
      <c r="D3713" s="35" t="s">
        <v>41</v>
      </c>
      <c r="E3713" s="35" t="str">
        <f t="shared" si="171"/>
        <v>F</v>
      </c>
      <c r="F3713" s="35">
        <v>90</v>
      </c>
      <c r="G3713" s="35" t="s">
        <v>8635</v>
      </c>
      <c r="H3713" s="35" t="s">
        <v>4673</v>
      </c>
      <c r="I3713" s="35" t="s">
        <v>294</v>
      </c>
      <c r="J3713" s="48">
        <v>44382</v>
      </c>
      <c r="K3713" s="35">
        <v>13</v>
      </c>
      <c r="L3713" s="49" t="s">
        <v>39</v>
      </c>
      <c r="M3713" s="50" t="str">
        <f>VLOOKUP(Table6[[#This Row],[Product]],Table3[],2)</f>
        <v>Ultrathing V1</v>
      </c>
      <c r="N3713" s="50" t="str">
        <f t="shared" si="172"/>
        <v>Jul</v>
      </c>
      <c r="O3713" s="56">
        <f t="shared" si="173"/>
        <v>2021</v>
      </c>
      <c r="P3713" s="51">
        <f>VLOOKUP(Table6[[#This Row],[Product]],Table3[],3)</f>
        <v>1.79</v>
      </c>
      <c r="Q3713" s="35">
        <f>VLOOKUP(Table6[[#This Row],[Product]],Table3[],4)</f>
        <v>17</v>
      </c>
      <c r="R3713" s="35">
        <f>Table6[[#This Row],[Quantity]]*Table6[[#This Row],[Case]]</f>
        <v>221</v>
      </c>
      <c r="S3713" s="35">
        <f>Table6[[#This Row],[Total Sales]]*Table6[[#This Row],[Cost]]</f>
        <v>395.59000000000003</v>
      </c>
    </row>
    <row r="3714" spans="1:19" x14ac:dyDescent="0.3">
      <c r="A3714" s="54">
        <v>3811</v>
      </c>
      <c r="B3714" s="35" t="s">
        <v>8636</v>
      </c>
      <c r="C3714" s="35" t="s">
        <v>4356</v>
      </c>
      <c r="D3714" s="35" t="s">
        <v>41</v>
      </c>
      <c r="E3714" s="35" t="str">
        <f t="shared" si="171"/>
        <v>F</v>
      </c>
      <c r="F3714" s="35">
        <v>90</v>
      </c>
      <c r="G3714" s="35" t="s">
        <v>8637</v>
      </c>
      <c r="H3714" s="35" t="s">
        <v>1221</v>
      </c>
      <c r="I3714" s="35" t="s">
        <v>124</v>
      </c>
      <c r="J3714" s="48">
        <v>43892</v>
      </c>
      <c r="K3714" s="35">
        <v>71</v>
      </c>
      <c r="L3714" s="49" t="s">
        <v>45</v>
      </c>
      <c r="M3714" s="50" t="str">
        <f>VLOOKUP(Table6[[#This Row],[Product]],Table3[],2)</f>
        <v>Gigastuff</v>
      </c>
      <c r="N3714" s="50" t="str">
        <f t="shared" si="172"/>
        <v>Mar</v>
      </c>
      <c r="O3714" s="56">
        <f t="shared" si="173"/>
        <v>2020</v>
      </c>
      <c r="P3714" s="51">
        <f>VLOOKUP(Table6[[#This Row],[Product]],Table3[],3)</f>
        <v>1.89</v>
      </c>
      <c r="Q3714" s="35">
        <f>VLOOKUP(Table6[[#This Row],[Product]],Table3[],4)</f>
        <v>18</v>
      </c>
      <c r="R3714" s="35">
        <f>Table6[[#This Row],[Quantity]]*Table6[[#This Row],[Case]]</f>
        <v>1278</v>
      </c>
      <c r="S3714" s="35">
        <f>Table6[[#This Row],[Total Sales]]*Table6[[#This Row],[Cost]]</f>
        <v>2415.42</v>
      </c>
    </row>
    <row r="3715" spans="1:19" x14ac:dyDescent="0.3">
      <c r="A3715" s="54">
        <v>3812</v>
      </c>
      <c r="B3715" s="35" t="s">
        <v>4721</v>
      </c>
      <c r="C3715" s="35" t="s">
        <v>3602</v>
      </c>
      <c r="D3715" s="35" t="s">
        <v>28</v>
      </c>
      <c r="E3715" s="35" t="str">
        <f t="shared" ref="E3715:E3778" si="174">IF(OR(D3715="Mrs", D3715="Miss", D3715="Ms"), "F", IF(OR(D3715="Mr"), "M", IF(OR(D3715="Dr", D3715="Prof", D3715="Rev"), "M/F", "")))</f>
        <v>M</v>
      </c>
      <c r="F3715" s="35">
        <v>90</v>
      </c>
      <c r="G3715" s="35" t="s">
        <v>8638</v>
      </c>
      <c r="H3715" s="35" t="s">
        <v>4889</v>
      </c>
      <c r="I3715" s="35" t="s">
        <v>110</v>
      </c>
      <c r="J3715" s="48">
        <v>44785</v>
      </c>
      <c r="K3715" s="35">
        <v>77</v>
      </c>
      <c r="L3715" s="49" t="s">
        <v>101</v>
      </c>
      <c r="M3715" s="50" t="str">
        <f>VLOOKUP(Table6[[#This Row],[Product]],Table3[],2)</f>
        <v>Superwossname</v>
      </c>
      <c r="N3715" s="50" t="str">
        <f t="shared" ref="N3715:N3778" si="175">TEXT(J3715,"mmm")</f>
        <v>Aug</v>
      </c>
      <c r="O3715" s="56">
        <f t="shared" ref="O3715:O3778" si="176">YEAR(J3715)</f>
        <v>2022</v>
      </c>
      <c r="P3715" s="51">
        <f>VLOOKUP(Table6[[#This Row],[Product]],Table3[],3)</f>
        <v>3.49</v>
      </c>
      <c r="Q3715" s="35">
        <f>VLOOKUP(Table6[[#This Row],[Product]],Table3[],4)</f>
        <v>20</v>
      </c>
      <c r="R3715" s="35">
        <f>Table6[[#This Row],[Quantity]]*Table6[[#This Row],[Case]]</f>
        <v>1540</v>
      </c>
      <c r="S3715" s="35">
        <f>Table6[[#This Row],[Total Sales]]*Table6[[#This Row],[Cost]]</f>
        <v>5374.6</v>
      </c>
    </row>
    <row r="3716" spans="1:19" x14ac:dyDescent="0.3">
      <c r="A3716" s="54">
        <v>3813</v>
      </c>
      <c r="B3716" s="35" t="s">
        <v>4224</v>
      </c>
      <c r="C3716" s="35" t="s">
        <v>3118</v>
      </c>
      <c r="D3716" s="35" t="s">
        <v>28</v>
      </c>
      <c r="E3716" s="35" t="str">
        <f t="shared" si="174"/>
        <v>M</v>
      </c>
      <c r="F3716" s="35">
        <v>90</v>
      </c>
      <c r="G3716" s="35" t="s">
        <v>8639</v>
      </c>
      <c r="H3716" s="35" t="s">
        <v>1473</v>
      </c>
      <c r="I3716" s="35" t="s">
        <v>38</v>
      </c>
      <c r="J3716" s="48" t="s">
        <v>14084</v>
      </c>
      <c r="K3716" s="35">
        <v>5</v>
      </c>
      <c r="L3716" s="49" t="s">
        <v>101</v>
      </c>
      <c r="M3716" s="50" t="str">
        <f>VLOOKUP(Table6[[#This Row],[Product]],Table3[],2)</f>
        <v>Superwossname</v>
      </c>
      <c r="N3716" s="50" t="str">
        <f t="shared" si="175"/>
        <v>May</v>
      </c>
      <c r="O3716" s="56">
        <f t="shared" si="176"/>
        <v>2020</v>
      </c>
      <c r="P3716" s="51">
        <f>VLOOKUP(Table6[[#This Row],[Product]],Table3[],3)</f>
        <v>3.49</v>
      </c>
      <c r="Q3716" s="35">
        <f>VLOOKUP(Table6[[#This Row],[Product]],Table3[],4)</f>
        <v>20</v>
      </c>
      <c r="R3716" s="35">
        <f>Table6[[#This Row],[Quantity]]*Table6[[#This Row],[Case]]</f>
        <v>100</v>
      </c>
      <c r="S3716" s="35">
        <f>Table6[[#This Row],[Total Sales]]*Table6[[#This Row],[Cost]]</f>
        <v>349</v>
      </c>
    </row>
    <row r="3717" spans="1:19" x14ac:dyDescent="0.3">
      <c r="A3717" s="54">
        <v>3814</v>
      </c>
      <c r="B3717" s="35" t="s">
        <v>8640</v>
      </c>
      <c r="C3717" s="35" t="s">
        <v>2838</v>
      </c>
      <c r="D3717" s="35" t="s">
        <v>51</v>
      </c>
      <c r="E3717" s="35" t="str">
        <f t="shared" si="174"/>
        <v>F</v>
      </c>
      <c r="F3717" s="35">
        <v>90</v>
      </c>
      <c r="G3717" s="35" t="s">
        <v>8641</v>
      </c>
      <c r="H3717" s="35" t="s">
        <v>8642</v>
      </c>
      <c r="I3717" s="35" t="s">
        <v>294</v>
      </c>
      <c r="J3717" s="48" t="s">
        <v>14195</v>
      </c>
      <c r="K3717" s="35">
        <v>29</v>
      </c>
      <c r="L3717" s="49" t="s">
        <v>101</v>
      </c>
      <c r="M3717" s="50" t="str">
        <f>VLOOKUP(Table6[[#This Row],[Product]],Table3[],2)</f>
        <v>Superwossname</v>
      </c>
      <c r="N3717" s="50" t="str">
        <f t="shared" si="175"/>
        <v>May</v>
      </c>
      <c r="O3717" s="56">
        <f t="shared" si="176"/>
        <v>2021</v>
      </c>
      <c r="P3717" s="51">
        <f>VLOOKUP(Table6[[#This Row],[Product]],Table3[],3)</f>
        <v>3.49</v>
      </c>
      <c r="Q3717" s="35">
        <f>VLOOKUP(Table6[[#This Row],[Product]],Table3[],4)</f>
        <v>20</v>
      </c>
      <c r="R3717" s="35">
        <f>Table6[[#This Row],[Quantity]]*Table6[[#This Row],[Case]]</f>
        <v>580</v>
      </c>
      <c r="S3717" s="35">
        <f>Table6[[#This Row],[Total Sales]]*Table6[[#This Row],[Cost]]</f>
        <v>2024.2</v>
      </c>
    </row>
    <row r="3718" spans="1:19" x14ac:dyDescent="0.3">
      <c r="A3718" s="54">
        <v>3815</v>
      </c>
      <c r="B3718" s="35" t="s">
        <v>1403</v>
      </c>
      <c r="C3718" s="35" t="s">
        <v>8643</v>
      </c>
      <c r="D3718" s="35" t="s">
        <v>28</v>
      </c>
      <c r="E3718" s="35" t="str">
        <f t="shared" si="174"/>
        <v>M</v>
      </c>
      <c r="F3718" s="35">
        <v>60</v>
      </c>
      <c r="G3718" s="35" t="s">
        <v>8644</v>
      </c>
      <c r="H3718" s="35" t="s">
        <v>7092</v>
      </c>
      <c r="I3718" s="35" t="s">
        <v>32</v>
      </c>
      <c r="J3718" s="48">
        <v>43994</v>
      </c>
      <c r="K3718" s="35">
        <v>63</v>
      </c>
      <c r="L3718" s="49" t="s">
        <v>101</v>
      </c>
      <c r="M3718" s="50" t="str">
        <f>VLOOKUP(Table6[[#This Row],[Product]],Table3[],2)</f>
        <v>Superwossname</v>
      </c>
      <c r="N3718" s="50" t="str">
        <f t="shared" si="175"/>
        <v>Jun</v>
      </c>
      <c r="O3718" s="56">
        <f t="shared" si="176"/>
        <v>2020</v>
      </c>
      <c r="P3718" s="51">
        <f>VLOOKUP(Table6[[#This Row],[Product]],Table3[],3)</f>
        <v>3.49</v>
      </c>
      <c r="Q3718" s="35">
        <f>VLOOKUP(Table6[[#This Row],[Product]],Table3[],4)</f>
        <v>20</v>
      </c>
      <c r="R3718" s="35">
        <f>Table6[[#This Row],[Quantity]]*Table6[[#This Row],[Case]]</f>
        <v>1260</v>
      </c>
      <c r="S3718" s="35">
        <f>Table6[[#This Row],[Total Sales]]*Table6[[#This Row],[Cost]]</f>
        <v>4397.4000000000005</v>
      </c>
    </row>
    <row r="3719" spans="1:19" x14ac:dyDescent="0.3">
      <c r="A3719" s="54">
        <v>3816</v>
      </c>
      <c r="B3719" s="35" t="s">
        <v>2911</v>
      </c>
      <c r="C3719" s="35" t="s">
        <v>6574</v>
      </c>
      <c r="D3719" s="35" t="s">
        <v>15</v>
      </c>
      <c r="E3719" s="35" t="str">
        <f t="shared" si="174"/>
        <v>F</v>
      </c>
      <c r="F3719" s="35">
        <v>60</v>
      </c>
      <c r="G3719" s="35" t="s">
        <v>8645</v>
      </c>
      <c r="H3719" s="35" t="s">
        <v>5758</v>
      </c>
      <c r="I3719" s="35" t="s">
        <v>32</v>
      </c>
      <c r="J3719" s="48">
        <v>44897</v>
      </c>
      <c r="K3719" s="35">
        <v>76</v>
      </c>
      <c r="L3719" s="49" t="s">
        <v>33</v>
      </c>
      <c r="M3719" s="50" t="str">
        <f>VLOOKUP(Table6[[#This Row],[Product]],Table3[],2)</f>
        <v>Megawidget L</v>
      </c>
      <c r="N3719" s="50" t="str">
        <f t="shared" si="175"/>
        <v>Dec</v>
      </c>
      <c r="O3719" s="56">
        <f t="shared" si="176"/>
        <v>2022</v>
      </c>
      <c r="P3719" s="51">
        <f>VLOOKUP(Table6[[#This Row],[Product]],Table3[],3)</f>
        <v>1.79</v>
      </c>
      <c r="Q3719" s="35">
        <f>VLOOKUP(Table6[[#This Row],[Product]],Table3[],4)</f>
        <v>24</v>
      </c>
      <c r="R3719" s="35">
        <f>Table6[[#This Row],[Quantity]]*Table6[[#This Row],[Case]]</f>
        <v>1824</v>
      </c>
      <c r="S3719" s="35">
        <f>Table6[[#This Row],[Total Sales]]*Table6[[#This Row],[Cost]]</f>
        <v>3264.96</v>
      </c>
    </row>
    <row r="3720" spans="1:19" x14ac:dyDescent="0.3">
      <c r="A3720" s="54">
        <v>3817</v>
      </c>
      <c r="B3720" s="35" t="s">
        <v>4044</v>
      </c>
      <c r="C3720" s="35" t="s">
        <v>715</v>
      </c>
      <c r="D3720" s="35" t="s">
        <v>51</v>
      </c>
      <c r="E3720" s="35" t="str">
        <f t="shared" si="174"/>
        <v>F</v>
      </c>
      <c r="F3720" s="35">
        <v>30</v>
      </c>
      <c r="G3720" s="35" t="s">
        <v>8646</v>
      </c>
      <c r="H3720" s="35" t="s">
        <v>1848</v>
      </c>
      <c r="I3720" s="35" t="s">
        <v>839</v>
      </c>
      <c r="J3720" s="48" t="s">
        <v>13803</v>
      </c>
      <c r="K3720" s="35">
        <v>46</v>
      </c>
      <c r="L3720" s="49" t="s">
        <v>159</v>
      </c>
      <c r="M3720" s="50" t="str">
        <f>VLOOKUP(Table6[[#This Row],[Product]],Table3[],2)</f>
        <v>Ultrathing V3</v>
      </c>
      <c r="N3720" s="50" t="str">
        <f t="shared" si="175"/>
        <v>Mar</v>
      </c>
      <c r="O3720" s="56">
        <f t="shared" si="176"/>
        <v>2022</v>
      </c>
      <c r="P3720" s="51">
        <f>VLOOKUP(Table6[[#This Row],[Product]],Table3[],3)</f>
        <v>3.39</v>
      </c>
      <c r="Q3720" s="35">
        <f>VLOOKUP(Table6[[#This Row],[Product]],Table3[],4)</f>
        <v>24</v>
      </c>
      <c r="R3720" s="35">
        <f>Table6[[#This Row],[Quantity]]*Table6[[#This Row],[Case]]</f>
        <v>1104</v>
      </c>
      <c r="S3720" s="35">
        <f>Table6[[#This Row],[Total Sales]]*Table6[[#This Row],[Cost]]</f>
        <v>3742.56</v>
      </c>
    </row>
    <row r="3721" spans="1:19" x14ac:dyDescent="0.3">
      <c r="A3721" s="54">
        <v>3818</v>
      </c>
      <c r="B3721" s="35" t="s">
        <v>8647</v>
      </c>
      <c r="C3721" s="35" t="s">
        <v>1517</v>
      </c>
      <c r="D3721" s="35" t="s">
        <v>28</v>
      </c>
      <c r="E3721" s="35" t="str">
        <f t="shared" si="174"/>
        <v>M</v>
      </c>
      <c r="F3721" s="35">
        <v>90</v>
      </c>
      <c r="G3721" s="35" t="s">
        <v>8648</v>
      </c>
      <c r="H3721" s="35" t="s">
        <v>3053</v>
      </c>
      <c r="I3721" s="35" t="s">
        <v>32</v>
      </c>
      <c r="J3721" s="48">
        <v>44481</v>
      </c>
      <c r="K3721" s="35">
        <v>42</v>
      </c>
      <c r="L3721" s="49" t="s">
        <v>39</v>
      </c>
      <c r="M3721" s="50" t="str">
        <f>VLOOKUP(Table6[[#This Row],[Product]],Table3[],2)</f>
        <v>Ultrathing V1</v>
      </c>
      <c r="N3721" s="50" t="str">
        <f t="shared" si="175"/>
        <v>Oct</v>
      </c>
      <c r="O3721" s="56">
        <f t="shared" si="176"/>
        <v>2021</v>
      </c>
      <c r="P3721" s="51">
        <f>VLOOKUP(Table6[[#This Row],[Product]],Table3[],3)</f>
        <v>1.79</v>
      </c>
      <c r="Q3721" s="35">
        <f>VLOOKUP(Table6[[#This Row],[Product]],Table3[],4)</f>
        <v>17</v>
      </c>
      <c r="R3721" s="35">
        <f>Table6[[#This Row],[Quantity]]*Table6[[#This Row],[Case]]</f>
        <v>714</v>
      </c>
      <c r="S3721" s="35">
        <f>Table6[[#This Row],[Total Sales]]*Table6[[#This Row],[Cost]]</f>
        <v>1278.06</v>
      </c>
    </row>
    <row r="3722" spans="1:19" x14ac:dyDescent="0.3">
      <c r="A3722" s="54">
        <v>3819</v>
      </c>
      <c r="B3722" s="35" t="s">
        <v>8649</v>
      </c>
      <c r="C3722" s="35" t="s">
        <v>8650</v>
      </c>
      <c r="D3722" s="35" t="s">
        <v>51</v>
      </c>
      <c r="E3722" s="35" t="str">
        <f t="shared" si="174"/>
        <v>F</v>
      </c>
      <c r="F3722" s="35">
        <v>30</v>
      </c>
      <c r="G3722" s="35" t="s">
        <v>8651</v>
      </c>
      <c r="H3722" s="35" t="s">
        <v>4567</v>
      </c>
      <c r="I3722" s="35" t="s">
        <v>38</v>
      </c>
      <c r="J3722" s="48" t="s">
        <v>13985</v>
      </c>
      <c r="K3722" s="35">
        <v>6</v>
      </c>
      <c r="L3722" s="49" t="s">
        <v>39</v>
      </c>
      <c r="M3722" s="50" t="str">
        <f>VLOOKUP(Table6[[#This Row],[Product]],Table3[],2)</f>
        <v>Ultrathing V1</v>
      </c>
      <c r="N3722" s="50" t="str">
        <f t="shared" si="175"/>
        <v>Dec</v>
      </c>
      <c r="O3722" s="56">
        <f t="shared" si="176"/>
        <v>2021</v>
      </c>
      <c r="P3722" s="51">
        <f>VLOOKUP(Table6[[#This Row],[Product]],Table3[],3)</f>
        <v>1.79</v>
      </c>
      <c r="Q3722" s="35">
        <f>VLOOKUP(Table6[[#This Row],[Product]],Table3[],4)</f>
        <v>17</v>
      </c>
      <c r="R3722" s="35">
        <f>Table6[[#This Row],[Quantity]]*Table6[[#This Row],[Case]]</f>
        <v>102</v>
      </c>
      <c r="S3722" s="35">
        <f>Table6[[#This Row],[Total Sales]]*Table6[[#This Row],[Cost]]</f>
        <v>182.58</v>
      </c>
    </row>
    <row r="3723" spans="1:19" x14ac:dyDescent="0.3">
      <c r="A3723" s="54">
        <v>3820</v>
      </c>
      <c r="B3723" s="35" t="s">
        <v>3031</v>
      </c>
      <c r="C3723" s="35" t="s">
        <v>2252</v>
      </c>
      <c r="D3723" s="35" t="s">
        <v>51</v>
      </c>
      <c r="E3723" s="35" t="str">
        <f t="shared" si="174"/>
        <v>F</v>
      </c>
      <c r="F3723" s="35">
        <v>30</v>
      </c>
      <c r="G3723" s="35" t="s">
        <v>8652</v>
      </c>
      <c r="H3723" s="35" t="s">
        <v>2591</v>
      </c>
      <c r="I3723" s="35" t="s">
        <v>38</v>
      </c>
      <c r="J3723" s="48" t="s">
        <v>13624</v>
      </c>
      <c r="K3723" s="35">
        <v>67</v>
      </c>
      <c r="L3723" s="49" t="s">
        <v>101</v>
      </c>
      <c r="M3723" s="50" t="str">
        <f>VLOOKUP(Table6[[#This Row],[Product]],Table3[],2)</f>
        <v>Superwossname</v>
      </c>
      <c r="N3723" s="50" t="str">
        <f t="shared" si="175"/>
        <v>Jul</v>
      </c>
      <c r="O3723" s="56">
        <f t="shared" si="176"/>
        <v>2020</v>
      </c>
      <c r="P3723" s="51">
        <f>VLOOKUP(Table6[[#This Row],[Product]],Table3[],3)</f>
        <v>3.49</v>
      </c>
      <c r="Q3723" s="35">
        <f>VLOOKUP(Table6[[#This Row],[Product]],Table3[],4)</f>
        <v>20</v>
      </c>
      <c r="R3723" s="35">
        <f>Table6[[#This Row],[Quantity]]*Table6[[#This Row],[Case]]</f>
        <v>1340</v>
      </c>
      <c r="S3723" s="35">
        <f>Table6[[#This Row],[Total Sales]]*Table6[[#This Row],[Cost]]</f>
        <v>4676.6000000000004</v>
      </c>
    </row>
    <row r="3724" spans="1:19" x14ac:dyDescent="0.3">
      <c r="A3724" s="54">
        <v>3821</v>
      </c>
      <c r="B3724" s="35" t="s">
        <v>3979</v>
      </c>
      <c r="C3724" s="35" t="s">
        <v>3046</v>
      </c>
      <c r="D3724" s="35" t="s">
        <v>15</v>
      </c>
      <c r="E3724" s="35" t="str">
        <f t="shared" si="174"/>
        <v>F</v>
      </c>
      <c r="F3724" s="35">
        <v>90</v>
      </c>
      <c r="G3724" s="35" t="s">
        <v>8653</v>
      </c>
      <c r="H3724" s="35" t="s">
        <v>5603</v>
      </c>
      <c r="I3724" s="35" t="s">
        <v>32</v>
      </c>
      <c r="J3724" s="48" t="s">
        <v>14088</v>
      </c>
      <c r="K3724" s="35">
        <v>46</v>
      </c>
      <c r="L3724" s="49" t="s">
        <v>101</v>
      </c>
      <c r="M3724" s="50" t="str">
        <f>VLOOKUP(Table6[[#This Row],[Product]],Table3[],2)</f>
        <v>Superwossname</v>
      </c>
      <c r="N3724" s="50" t="str">
        <f t="shared" si="175"/>
        <v>Jan</v>
      </c>
      <c r="O3724" s="56">
        <f t="shared" si="176"/>
        <v>2022</v>
      </c>
      <c r="P3724" s="51">
        <f>VLOOKUP(Table6[[#This Row],[Product]],Table3[],3)</f>
        <v>3.49</v>
      </c>
      <c r="Q3724" s="35">
        <f>VLOOKUP(Table6[[#This Row],[Product]],Table3[],4)</f>
        <v>20</v>
      </c>
      <c r="R3724" s="35">
        <f>Table6[[#This Row],[Quantity]]*Table6[[#This Row],[Case]]</f>
        <v>920</v>
      </c>
      <c r="S3724" s="35">
        <f>Table6[[#This Row],[Total Sales]]*Table6[[#This Row],[Cost]]</f>
        <v>3210.8</v>
      </c>
    </row>
    <row r="3725" spans="1:19" x14ac:dyDescent="0.3">
      <c r="A3725" s="54">
        <v>3822</v>
      </c>
      <c r="B3725" s="35" t="s">
        <v>2384</v>
      </c>
      <c r="C3725" s="35" t="s">
        <v>8654</v>
      </c>
      <c r="D3725" s="35" t="s">
        <v>28</v>
      </c>
      <c r="E3725" s="35" t="str">
        <f t="shared" si="174"/>
        <v>M</v>
      </c>
      <c r="F3725" s="35">
        <v>60</v>
      </c>
      <c r="G3725" s="35" t="s">
        <v>8655</v>
      </c>
      <c r="H3725" s="35" t="s">
        <v>207</v>
      </c>
      <c r="I3725" s="35" t="s">
        <v>208</v>
      </c>
      <c r="J3725" s="48" t="s">
        <v>13998</v>
      </c>
      <c r="K3725" s="35">
        <v>85</v>
      </c>
      <c r="L3725" s="49" t="s">
        <v>80</v>
      </c>
      <c r="M3725" s="50" t="str">
        <f>VLOOKUP(Table6[[#This Row],[Product]],Table3[],2)</f>
        <v>Ultrathing V2</v>
      </c>
      <c r="N3725" s="50" t="str">
        <f t="shared" si="175"/>
        <v>Jun</v>
      </c>
      <c r="O3725" s="56">
        <f t="shared" si="176"/>
        <v>2021</v>
      </c>
      <c r="P3725" s="51">
        <f>VLOOKUP(Table6[[#This Row],[Product]],Table3[],3)</f>
        <v>2.95</v>
      </c>
      <c r="Q3725" s="35">
        <f>VLOOKUP(Table6[[#This Row],[Product]],Table3[],4)</f>
        <v>20</v>
      </c>
      <c r="R3725" s="35">
        <f>Table6[[#This Row],[Quantity]]*Table6[[#This Row],[Case]]</f>
        <v>1700</v>
      </c>
      <c r="S3725" s="35">
        <f>Table6[[#This Row],[Total Sales]]*Table6[[#This Row],[Cost]]</f>
        <v>5015</v>
      </c>
    </row>
    <row r="3726" spans="1:19" x14ac:dyDescent="0.3">
      <c r="A3726" s="54">
        <v>3823</v>
      </c>
      <c r="B3726" s="35" t="s">
        <v>6161</v>
      </c>
      <c r="C3726" s="35" t="s">
        <v>5225</v>
      </c>
      <c r="D3726" s="35" t="s">
        <v>51</v>
      </c>
      <c r="E3726" s="35" t="str">
        <f t="shared" si="174"/>
        <v>F</v>
      </c>
      <c r="F3726" s="35">
        <v>90</v>
      </c>
      <c r="G3726" s="35" t="s">
        <v>8656</v>
      </c>
      <c r="H3726" s="35" t="s">
        <v>48</v>
      </c>
      <c r="I3726" s="35" t="s">
        <v>25</v>
      </c>
      <c r="J3726" s="48" t="s">
        <v>14152</v>
      </c>
      <c r="K3726" s="35">
        <v>48</v>
      </c>
      <c r="L3726" s="49" t="s">
        <v>159</v>
      </c>
      <c r="M3726" s="50" t="str">
        <f>VLOOKUP(Table6[[#This Row],[Product]],Table3[],2)</f>
        <v>Ultrathing V3</v>
      </c>
      <c r="N3726" s="50" t="str">
        <f t="shared" si="175"/>
        <v>May</v>
      </c>
      <c r="O3726" s="56">
        <f t="shared" si="176"/>
        <v>2020</v>
      </c>
      <c r="P3726" s="51">
        <f>VLOOKUP(Table6[[#This Row],[Product]],Table3[],3)</f>
        <v>3.39</v>
      </c>
      <c r="Q3726" s="35">
        <f>VLOOKUP(Table6[[#This Row],[Product]],Table3[],4)</f>
        <v>24</v>
      </c>
      <c r="R3726" s="35">
        <f>Table6[[#This Row],[Quantity]]*Table6[[#This Row],[Case]]</f>
        <v>1152</v>
      </c>
      <c r="S3726" s="35">
        <f>Table6[[#This Row],[Total Sales]]*Table6[[#This Row],[Cost]]</f>
        <v>3905.28</v>
      </c>
    </row>
    <row r="3727" spans="1:19" x14ac:dyDescent="0.3">
      <c r="A3727" s="54">
        <v>3824</v>
      </c>
      <c r="B3727" s="35" t="s">
        <v>8657</v>
      </c>
      <c r="C3727" s="35" t="s">
        <v>8658</v>
      </c>
      <c r="D3727" s="35" t="s">
        <v>28</v>
      </c>
      <c r="E3727" s="35" t="str">
        <f t="shared" si="174"/>
        <v>M</v>
      </c>
      <c r="F3727" s="35">
        <v>60</v>
      </c>
      <c r="G3727" s="35" t="s">
        <v>8659</v>
      </c>
      <c r="H3727" s="35" t="s">
        <v>2334</v>
      </c>
      <c r="I3727" s="35" t="s">
        <v>32</v>
      </c>
      <c r="J3727" s="48" t="s">
        <v>14259</v>
      </c>
      <c r="K3727" s="35">
        <v>66</v>
      </c>
      <c r="L3727" s="49" t="s">
        <v>80</v>
      </c>
      <c r="M3727" s="50" t="str">
        <f>VLOOKUP(Table6[[#This Row],[Product]],Table3[],2)</f>
        <v>Ultrathing V2</v>
      </c>
      <c r="N3727" s="50" t="str">
        <f t="shared" si="175"/>
        <v>Jun</v>
      </c>
      <c r="O3727" s="56">
        <f t="shared" si="176"/>
        <v>2020</v>
      </c>
      <c r="P3727" s="51">
        <f>VLOOKUP(Table6[[#This Row],[Product]],Table3[],3)</f>
        <v>2.95</v>
      </c>
      <c r="Q3727" s="35">
        <f>VLOOKUP(Table6[[#This Row],[Product]],Table3[],4)</f>
        <v>20</v>
      </c>
      <c r="R3727" s="35">
        <f>Table6[[#This Row],[Quantity]]*Table6[[#This Row],[Case]]</f>
        <v>1320</v>
      </c>
      <c r="S3727" s="35">
        <f>Table6[[#This Row],[Total Sales]]*Table6[[#This Row],[Cost]]</f>
        <v>3894.0000000000005</v>
      </c>
    </row>
    <row r="3728" spans="1:19" x14ac:dyDescent="0.3">
      <c r="A3728" s="54">
        <v>3825</v>
      </c>
      <c r="B3728" s="35" t="s">
        <v>8660</v>
      </c>
      <c r="C3728" s="35" t="s">
        <v>2751</v>
      </c>
      <c r="D3728" s="35" t="s">
        <v>15</v>
      </c>
      <c r="E3728" s="35" t="str">
        <f t="shared" si="174"/>
        <v>F</v>
      </c>
      <c r="F3728" s="35">
        <v>30</v>
      </c>
      <c r="G3728" s="35" t="s">
        <v>8661</v>
      </c>
      <c r="H3728" s="35" t="s">
        <v>1605</v>
      </c>
      <c r="I3728" s="35" t="s">
        <v>32</v>
      </c>
      <c r="J3728" s="48">
        <v>44321</v>
      </c>
      <c r="K3728" s="35">
        <v>17</v>
      </c>
      <c r="L3728" s="49" t="s">
        <v>33</v>
      </c>
      <c r="M3728" s="50" t="str">
        <f>VLOOKUP(Table6[[#This Row],[Product]],Table3[],2)</f>
        <v>Megawidget L</v>
      </c>
      <c r="N3728" s="50" t="str">
        <f t="shared" si="175"/>
        <v>May</v>
      </c>
      <c r="O3728" s="56">
        <f t="shared" si="176"/>
        <v>2021</v>
      </c>
      <c r="P3728" s="51">
        <f>VLOOKUP(Table6[[#This Row],[Product]],Table3[],3)</f>
        <v>1.79</v>
      </c>
      <c r="Q3728" s="35">
        <f>VLOOKUP(Table6[[#This Row],[Product]],Table3[],4)</f>
        <v>24</v>
      </c>
      <c r="R3728" s="35">
        <f>Table6[[#This Row],[Quantity]]*Table6[[#This Row],[Case]]</f>
        <v>408</v>
      </c>
      <c r="S3728" s="35">
        <f>Table6[[#This Row],[Total Sales]]*Table6[[#This Row],[Cost]]</f>
        <v>730.32</v>
      </c>
    </row>
    <row r="3729" spans="1:19" x14ac:dyDescent="0.3">
      <c r="A3729" s="54">
        <v>3826</v>
      </c>
      <c r="B3729" s="35" t="s">
        <v>1797</v>
      </c>
      <c r="C3729" s="35" t="s">
        <v>3812</v>
      </c>
      <c r="D3729" s="35" t="s">
        <v>41</v>
      </c>
      <c r="E3729" s="35" t="str">
        <f t="shared" si="174"/>
        <v>F</v>
      </c>
      <c r="F3729" s="35">
        <v>30</v>
      </c>
      <c r="G3729" s="35" t="s">
        <v>8662</v>
      </c>
      <c r="H3729" s="35" t="s">
        <v>5207</v>
      </c>
      <c r="I3729" s="35" t="s">
        <v>38</v>
      </c>
      <c r="J3729" s="48">
        <v>43990</v>
      </c>
      <c r="K3729" s="35">
        <v>61</v>
      </c>
      <c r="L3729" s="49" t="s">
        <v>33</v>
      </c>
      <c r="M3729" s="50" t="str">
        <f>VLOOKUP(Table6[[#This Row],[Product]],Table3[],2)</f>
        <v>Megawidget L</v>
      </c>
      <c r="N3729" s="50" t="str">
        <f t="shared" si="175"/>
        <v>Jun</v>
      </c>
      <c r="O3729" s="56">
        <f t="shared" si="176"/>
        <v>2020</v>
      </c>
      <c r="P3729" s="51">
        <f>VLOOKUP(Table6[[#This Row],[Product]],Table3[],3)</f>
        <v>1.79</v>
      </c>
      <c r="Q3729" s="35">
        <f>VLOOKUP(Table6[[#This Row],[Product]],Table3[],4)</f>
        <v>24</v>
      </c>
      <c r="R3729" s="35">
        <f>Table6[[#This Row],[Quantity]]*Table6[[#This Row],[Case]]</f>
        <v>1464</v>
      </c>
      <c r="S3729" s="35">
        <f>Table6[[#This Row],[Total Sales]]*Table6[[#This Row],[Cost]]</f>
        <v>2620.56</v>
      </c>
    </row>
    <row r="3730" spans="1:19" x14ac:dyDescent="0.3">
      <c r="A3730" s="54">
        <v>3827</v>
      </c>
      <c r="B3730" s="35" t="s">
        <v>638</v>
      </c>
      <c r="C3730" s="35" t="s">
        <v>7618</v>
      </c>
      <c r="D3730" s="35" t="s">
        <v>15</v>
      </c>
      <c r="E3730" s="35" t="str">
        <f t="shared" si="174"/>
        <v>F</v>
      </c>
      <c r="F3730" s="35">
        <v>60</v>
      </c>
      <c r="G3730" s="35" t="s">
        <v>8663</v>
      </c>
      <c r="H3730" s="35" t="s">
        <v>1590</v>
      </c>
      <c r="I3730" s="35" t="s">
        <v>32</v>
      </c>
      <c r="J3730" s="48" t="s">
        <v>13784</v>
      </c>
      <c r="K3730" s="35">
        <v>63</v>
      </c>
      <c r="L3730" s="49" t="s">
        <v>101</v>
      </c>
      <c r="M3730" s="50" t="str">
        <f>VLOOKUP(Table6[[#This Row],[Product]],Table3[],2)</f>
        <v>Superwossname</v>
      </c>
      <c r="N3730" s="50" t="str">
        <f t="shared" si="175"/>
        <v>Apr</v>
      </c>
      <c r="O3730" s="56">
        <f t="shared" si="176"/>
        <v>2020</v>
      </c>
      <c r="P3730" s="51">
        <f>VLOOKUP(Table6[[#This Row],[Product]],Table3[],3)</f>
        <v>3.49</v>
      </c>
      <c r="Q3730" s="35">
        <f>VLOOKUP(Table6[[#This Row],[Product]],Table3[],4)</f>
        <v>20</v>
      </c>
      <c r="R3730" s="35">
        <f>Table6[[#This Row],[Quantity]]*Table6[[#This Row],[Case]]</f>
        <v>1260</v>
      </c>
      <c r="S3730" s="35">
        <f>Table6[[#This Row],[Total Sales]]*Table6[[#This Row],[Cost]]</f>
        <v>4397.4000000000005</v>
      </c>
    </row>
    <row r="3731" spans="1:19" x14ac:dyDescent="0.3">
      <c r="A3731" s="54">
        <v>3828</v>
      </c>
      <c r="B3731" s="35" t="s">
        <v>8664</v>
      </c>
      <c r="C3731" s="35" t="s">
        <v>1810</v>
      </c>
      <c r="D3731" s="35" t="s">
        <v>51</v>
      </c>
      <c r="E3731" s="35" t="str">
        <f t="shared" si="174"/>
        <v>F</v>
      </c>
      <c r="F3731" s="35">
        <v>30</v>
      </c>
      <c r="G3731" s="35" t="s">
        <v>8665</v>
      </c>
      <c r="H3731" s="35" t="s">
        <v>7720</v>
      </c>
      <c r="I3731" s="35" t="s">
        <v>38</v>
      </c>
      <c r="J3731" s="48">
        <v>44261</v>
      </c>
      <c r="K3731" s="35">
        <v>17</v>
      </c>
      <c r="L3731" s="49" t="s">
        <v>70</v>
      </c>
      <c r="M3731" s="50" t="str">
        <f>VLOOKUP(Table6[[#This Row],[Product]],Table3[],2)</f>
        <v>Megawidget M</v>
      </c>
      <c r="N3731" s="50" t="str">
        <f t="shared" si="175"/>
        <v>Mar</v>
      </c>
      <c r="O3731" s="56">
        <f t="shared" si="176"/>
        <v>2021</v>
      </c>
      <c r="P3731" s="51">
        <f>VLOOKUP(Table6[[#This Row],[Product]],Table3[],3)</f>
        <v>1.29</v>
      </c>
      <c r="Q3731" s="35">
        <f>VLOOKUP(Table6[[#This Row],[Product]],Table3[],4)</f>
        <v>24</v>
      </c>
      <c r="R3731" s="35">
        <f>Table6[[#This Row],[Quantity]]*Table6[[#This Row],[Case]]</f>
        <v>408</v>
      </c>
      <c r="S3731" s="35">
        <f>Table6[[#This Row],[Total Sales]]*Table6[[#This Row],[Cost]]</f>
        <v>526.32000000000005</v>
      </c>
    </row>
    <row r="3732" spans="1:19" x14ac:dyDescent="0.3">
      <c r="A3732" s="54">
        <v>3830</v>
      </c>
      <c r="B3732" s="35" t="s">
        <v>4469</v>
      </c>
      <c r="C3732" s="35" t="s">
        <v>7449</v>
      </c>
      <c r="D3732" s="35" t="s">
        <v>117</v>
      </c>
      <c r="E3732" s="35" t="str">
        <f t="shared" si="174"/>
        <v>M/F</v>
      </c>
      <c r="F3732" s="35">
        <v>90</v>
      </c>
      <c r="G3732" s="35" t="s">
        <v>8665</v>
      </c>
      <c r="H3732" s="35" t="s">
        <v>3343</v>
      </c>
      <c r="I3732" s="35" t="s">
        <v>1199</v>
      </c>
      <c r="J3732" s="48" t="s">
        <v>14041</v>
      </c>
      <c r="K3732" s="35">
        <v>23</v>
      </c>
      <c r="L3732" s="49" t="s">
        <v>54</v>
      </c>
      <c r="M3732" s="50" t="str">
        <f>VLOOKUP(Table6[[#This Row],[Product]],Table3[],2)</f>
        <v>Megawidget S</v>
      </c>
      <c r="N3732" s="50" t="str">
        <f t="shared" si="175"/>
        <v>Jan</v>
      </c>
      <c r="O3732" s="56">
        <f t="shared" si="176"/>
        <v>2020</v>
      </c>
      <c r="P3732" s="51">
        <f>VLOOKUP(Table6[[#This Row],[Product]],Table3[],3)</f>
        <v>0.69</v>
      </c>
      <c r="Q3732" s="35">
        <f>VLOOKUP(Table6[[#This Row],[Product]],Table3[],4)</f>
        <v>24</v>
      </c>
      <c r="R3732" s="35">
        <f>Table6[[#This Row],[Quantity]]*Table6[[#This Row],[Case]]</f>
        <v>552</v>
      </c>
      <c r="S3732" s="35">
        <f>Table6[[#This Row],[Total Sales]]*Table6[[#This Row],[Cost]]</f>
        <v>380.88</v>
      </c>
    </row>
    <row r="3733" spans="1:19" x14ac:dyDescent="0.3">
      <c r="A3733" s="54">
        <v>3832</v>
      </c>
      <c r="B3733" s="35" t="s">
        <v>8666</v>
      </c>
      <c r="C3733" s="35" t="s">
        <v>1677</v>
      </c>
      <c r="D3733" s="35" t="s">
        <v>41</v>
      </c>
      <c r="E3733" s="35" t="str">
        <f t="shared" si="174"/>
        <v>F</v>
      </c>
      <c r="F3733" s="35">
        <v>30</v>
      </c>
      <c r="G3733" s="35" t="s">
        <v>8667</v>
      </c>
      <c r="H3733" s="35" t="s">
        <v>1537</v>
      </c>
      <c r="I3733" s="35" t="s">
        <v>294</v>
      </c>
      <c r="J3733" s="48" t="s">
        <v>13733</v>
      </c>
      <c r="K3733" s="35">
        <v>68</v>
      </c>
      <c r="L3733" s="49" t="s">
        <v>64</v>
      </c>
      <c r="M3733" s="50" t="str">
        <f>VLOOKUP(Table6[[#This Row],[Product]],Table3[],2)</f>
        <v>Ultrathing V4</v>
      </c>
      <c r="N3733" s="50" t="str">
        <f t="shared" si="175"/>
        <v>Jun</v>
      </c>
      <c r="O3733" s="56">
        <f t="shared" si="176"/>
        <v>2022</v>
      </c>
      <c r="P3733" s="51">
        <f>VLOOKUP(Table6[[#This Row],[Product]],Table3[],3)</f>
        <v>3.99</v>
      </c>
      <c r="Q3733" s="35">
        <f>VLOOKUP(Table6[[#This Row],[Product]],Table3[],4)</f>
        <v>24</v>
      </c>
      <c r="R3733" s="35">
        <f>Table6[[#This Row],[Quantity]]*Table6[[#This Row],[Case]]</f>
        <v>1632</v>
      </c>
      <c r="S3733" s="35">
        <f>Table6[[#This Row],[Total Sales]]*Table6[[#This Row],[Cost]]</f>
        <v>6511.68</v>
      </c>
    </row>
    <row r="3734" spans="1:19" x14ac:dyDescent="0.3">
      <c r="A3734" s="54">
        <v>3833</v>
      </c>
      <c r="B3734" s="35" t="s">
        <v>4307</v>
      </c>
      <c r="C3734" s="35" t="s">
        <v>8668</v>
      </c>
      <c r="D3734" s="35" t="s">
        <v>15</v>
      </c>
      <c r="E3734" s="35" t="str">
        <f t="shared" si="174"/>
        <v>F</v>
      </c>
      <c r="F3734" s="35">
        <v>90</v>
      </c>
      <c r="G3734" s="35" t="s">
        <v>8667</v>
      </c>
      <c r="H3734" s="35" t="s">
        <v>5427</v>
      </c>
      <c r="I3734" s="35" t="s">
        <v>32</v>
      </c>
      <c r="J3734" s="48" t="s">
        <v>14173</v>
      </c>
      <c r="K3734" s="35">
        <v>38</v>
      </c>
      <c r="L3734" s="49" t="s">
        <v>33</v>
      </c>
      <c r="M3734" s="50" t="str">
        <f>VLOOKUP(Table6[[#This Row],[Product]],Table3[],2)</f>
        <v>Megawidget L</v>
      </c>
      <c r="N3734" s="50" t="str">
        <f t="shared" si="175"/>
        <v>Mar</v>
      </c>
      <c r="O3734" s="56">
        <f t="shared" si="176"/>
        <v>2021</v>
      </c>
      <c r="P3734" s="51">
        <f>VLOOKUP(Table6[[#This Row],[Product]],Table3[],3)</f>
        <v>1.79</v>
      </c>
      <c r="Q3734" s="35">
        <f>VLOOKUP(Table6[[#This Row],[Product]],Table3[],4)</f>
        <v>24</v>
      </c>
      <c r="R3734" s="35">
        <f>Table6[[#This Row],[Quantity]]*Table6[[#This Row],[Case]]</f>
        <v>912</v>
      </c>
      <c r="S3734" s="35">
        <f>Table6[[#This Row],[Total Sales]]*Table6[[#This Row],[Cost]]</f>
        <v>1632.48</v>
      </c>
    </row>
    <row r="3735" spans="1:19" x14ac:dyDescent="0.3">
      <c r="A3735" s="54">
        <v>3834</v>
      </c>
      <c r="B3735" s="35" t="s">
        <v>8669</v>
      </c>
      <c r="C3735" s="35" t="s">
        <v>4949</v>
      </c>
      <c r="D3735" s="35" t="s">
        <v>51</v>
      </c>
      <c r="E3735" s="35" t="str">
        <f t="shared" si="174"/>
        <v>F</v>
      </c>
      <c r="F3735" s="35">
        <v>90</v>
      </c>
      <c r="G3735" s="35" t="s">
        <v>15213</v>
      </c>
      <c r="H3735" s="35" t="s">
        <v>2552</v>
      </c>
      <c r="I3735" s="35" t="s">
        <v>32</v>
      </c>
      <c r="J3735" s="48" t="s">
        <v>14091</v>
      </c>
      <c r="K3735" s="35">
        <v>68</v>
      </c>
      <c r="L3735" s="49" t="s">
        <v>64</v>
      </c>
      <c r="M3735" s="50" t="str">
        <f>VLOOKUP(Table6[[#This Row],[Product]],Table3[],2)</f>
        <v>Ultrathing V4</v>
      </c>
      <c r="N3735" s="50" t="str">
        <f t="shared" si="175"/>
        <v>May</v>
      </c>
      <c r="O3735" s="56">
        <f t="shared" si="176"/>
        <v>2021</v>
      </c>
      <c r="P3735" s="51">
        <f>VLOOKUP(Table6[[#This Row],[Product]],Table3[],3)</f>
        <v>3.99</v>
      </c>
      <c r="Q3735" s="35">
        <f>VLOOKUP(Table6[[#This Row],[Product]],Table3[],4)</f>
        <v>24</v>
      </c>
      <c r="R3735" s="35">
        <f>Table6[[#This Row],[Quantity]]*Table6[[#This Row],[Case]]</f>
        <v>1632</v>
      </c>
      <c r="S3735" s="35">
        <f>Table6[[#This Row],[Total Sales]]*Table6[[#This Row],[Cost]]</f>
        <v>6511.68</v>
      </c>
    </row>
    <row r="3736" spans="1:19" x14ac:dyDescent="0.3">
      <c r="A3736" s="54">
        <v>3835</v>
      </c>
      <c r="B3736" s="35" t="s">
        <v>8671</v>
      </c>
      <c r="C3736" s="35" t="s">
        <v>6439</v>
      </c>
      <c r="D3736" s="35" t="s">
        <v>15</v>
      </c>
      <c r="E3736" s="35" t="str">
        <f t="shared" si="174"/>
        <v>F</v>
      </c>
      <c r="F3736" s="35">
        <v>30</v>
      </c>
      <c r="G3736" s="35" t="s">
        <v>8672</v>
      </c>
      <c r="H3736" s="35" t="s">
        <v>6710</v>
      </c>
      <c r="I3736" s="35" t="s">
        <v>32</v>
      </c>
      <c r="J3736" s="48">
        <v>44811</v>
      </c>
      <c r="K3736" s="35">
        <v>78</v>
      </c>
      <c r="L3736" s="49" t="s">
        <v>80</v>
      </c>
      <c r="M3736" s="50" t="str">
        <f>VLOOKUP(Table6[[#This Row],[Product]],Table3[],2)</f>
        <v>Ultrathing V2</v>
      </c>
      <c r="N3736" s="50" t="str">
        <f t="shared" si="175"/>
        <v>Sep</v>
      </c>
      <c r="O3736" s="56">
        <f t="shared" si="176"/>
        <v>2022</v>
      </c>
      <c r="P3736" s="51">
        <f>VLOOKUP(Table6[[#This Row],[Product]],Table3[],3)</f>
        <v>2.95</v>
      </c>
      <c r="Q3736" s="35">
        <f>VLOOKUP(Table6[[#This Row],[Product]],Table3[],4)</f>
        <v>20</v>
      </c>
      <c r="R3736" s="35">
        <f>Table6[[#This Row],[Quantity]]*Table6[[#This Row],[Case]]</f>
        <v>1560</v>
      </c>
      <c r="S3736" s="35">
        <f>Table6[[#This Row],[Total Sales]]*Table6[[#This Row],[Cost]]</f>
        <v>4602</v>
      </c>
    </row>
    <row r="3737" spans="1:19" x14ac:dyDescent="0.3">
      <c r="A3737" s="54">
        <v>3836</v>
      </c>
      <c r="B3737" s="35" t="s">
        <v>8673</v>
      </c>
      <c r="C3737" s="35" t="s">
        <v>267</v>
      </c>
      <c r="D3737" s="35" t="s">
        <v>28</v>
      </c>
      <c r="E3737" s="35" t="str">
        <f t="shared" si="174"/>
        <v>M</v>
      </c>
      <c r="F3737" s="35">
        <v>90</v>
      </c>
      <c r="G3737" s="35" t="s">
        <v>14395</v>
      </c>
      <c r="H3737" s="35" t="s">
        <v>3274</v>
      </c>
      <c r="I3737" s="35" t="s">
        <v>32</v>
      </c>
      <c r="J3737" s="48">
        <v>44779</v>
      </c>
      <c r="K3737" s="35">
        <v>27</v>
      </c>
      <c r="L3737" s="49" t="s">
        <v>54</v>
      </c>
      <c r="M3737" s="50" t="str">
        <f>VLOOKUP(Table6[[#This Row],[Product]],Table3[],2)</f>
        <v>Megawidget S</v>
      </c>
      <c r="N3737" s="50" t="str">
        <f t="shared" si="175"/>
        <v>Aug</v>
      </c>
      <c r="O3737" s="56">
        <f t="shared" si="176"/>
        <v>2022</v>
      </c>
      <c r="P3737" s="51">
        <f>VLOOKUP(Table6[[#This Row],[Product]],Table3[],3)</f>
        <v>0.69</v>
      </c>
      <c r="Q3737" s="35">
        <f>VLOOKUP(Table6[[#This Row],[Product]],Table3[],4)</f>
        <v>24</v>
      </c>
      <c r="R3737" s="35">
        <f>Table6[[#This Row],[Quantity]]*Table6[[#This Row],[Case]]</f>
        <v>648</v>
      </c>
      <c r="S3737" s="35">
        <f>Table6[[#This Row],[Total Sales]]*Table6[[#This Row],[Cost]]</f>
        <v>447.11999999999995</v>
      </c>
    </row>
    <row r="3738" spans="1:19" x14ac:dyDescent="0.3">
      <c r="A3738" s="54">
        <v>3837</v>
      </c>
      <c r="B3738" s="35" t="s">
        <v>6300</v>
      </c>
      <c r="C3738" s="35" t="s">
        <v>2883</v>
      </c>
      <c r="D3738" s="35" t="s">
        <v>51</v>
      </c>
      <c r="E3738" s="35" t="str">
        <f t="shared" si="174"/>
        <v>F</v>
      </c>
      <c r="F3738" s="35">
        <v>90</v>
      </c>
      <c r="G3738" s="35" t="s">
        <v>8675</v>
      </c>
      <c r="H3738" s="35" t="s">
        <v>4484</v>
      </c>
      <c r="I3738" s="35" t="s">
        <v>32</v>
      </c>
      <c r="J3738" s="48" t="s">
        <v>13813</v>
      </c>
      <c r="K3738" s="35">
        <v>75</v>
      </c>
      <c r="L3738" s="49" t="s">
        <v>20</v>
      </c>
      <c r="M3738" s="50" t="str">
        <f>VLOOKUP(Table6[[#This Row],[Product]],Table3[],2)</f>
        <v>Hyperwotsit</v>
      </c>
      <c r="N3738" s="50" t="str">
        <f t="shared" si="175"/>
        <v>Dec</v>
      </c>
      <c r="O3738" s="56">
        <f t="shared" si="176"/>
        <v>2021</v>
      </c>
      <c r="P3738" s="51">
        <f>VLOOKUP(Table6[[#This Row],[Product]],Table3[],3)</f>
        <v>2.0099999999999998</v>
      </c>
      <c r="Q3738" s="35">
        <f>VLOOKUP(Table6[[#This Row],[Product]],Table3[],4)</f>
        <v>20</v>
      </c>
      <c r="R3738" s="35">
        <f>Table6[[#This Row],[Quantity]]*Table6[[#This Row],[Case]]</f>
        <v>1500</v>
      </c>
      <c r="S3738" s="35">
        <f>Table6[[#This Row],[Total Sales]]*Table6[[#This Row],[Cost]]</f>
        <v>3014.9999999999995</v>
      </c>
    </row>
    <row r="3739" spans="1:19" x14ac:dyDescent="0.3">
      <c r="A3739" s="54">
        <v>3838</v>
      </c>
      <c r="B3739" s="35" t="s">
        <v>8676</v>
      </c>
      <c r="C3739" s="35" t="s">
        <v>6534</v>
      </c>
      <c r="D3739" s="35" t="s">
        <v>28</v>
      </c>
      <c r="E3739" s="35" t="str">
        <f t="shared" si="174"/>
        <v>M</v>
      </c>
      <c r="F3739" s="35">
        <v>30</v>
      </c>
      <c r="G3739" s="35" t="s">
        <v>14354</v>
      </c>
      <c r="H3739" s="35" t="s">
        <v>258</v>
      </c>
      <c r="I3739" s="35" t="s">
        <v>32</v>
      </c>
      <c r="J3739" s="48">
        <v>44874</v>
      </c>
      <c r="K3739" s="35">
        <v>91</v>
      </c>
      <c r="L3739" s="49" t="s">
        <v>80</v>
      </c>
      <c r="M3739" s="50" t="str">
        <f>VLOOKUP(Table6[[#This Row],[Product]],Table3[],2)</f>
        <v>Ultrathing V2</v>
      </c>
      <c r="N3739" s="50" t="str">
        <f t="shared" si="175"/>
        <v>Nov</v>
      </c>
      <c r="O3739" s="56">
        <f t="shared" si="176"/>
        <v>2022</v>
      </c>
      <c r="P3739" s="51">
        <f>VLOOKUP(Table6[[#This Row],[Product]],Table3[],3)</f>
        <v>2.95</v>
      </c>
      <c r="Q3739" s="35">
        <f>VLOOKUP(Table6[[#This Row],[Product]],Table3[],4)</f>
        <v>20</v>
      </c>
      <c r="R3739" s="35">
        <f>Table6[[#This Row],[Quantity]]*Table6[[#This Row],[Case]]</f>
        <v>1820</v>
      </c>
      <c r="S3739" s="35">
        <f>Table6[[#This Row],[Total Sales]]*Table6[[#This Row],[Cost]]</f>
        <v>5369</v>
      </c>
    </row>
    <row r="3740" spans="1:19" x14ac:dyDescent="0.3">
      <c r="A3740" s="54">
        <v>3839</v>
      </c>
      <c r="B3740" s="35" t="s">
        <v>2650</v>
      </c>
      <c r="C3740" s="35" t="s">
        <v>8678</v>
      </c>
      <c r="D3740" s="35" t="s">
        <v>28</v>
      </c>
      <c r="E3740" s="35" t="str">
        <f t="shared" si="174"/>
        <v>M</v>
      </c>
      <c r="F3740" s="35">
        <v>30</v>
      </c>
      <c r="G3740" s="35" t="s">
        <v>8679</v>
      </c>
      <c r="H3740" s="35" t="s">
        <v>1896</v>
      </c>
      <c r="I3740" s="35" t="s">
        <v>294</v>
      </c>
      <c r="J3740" s="48" t="s">
        <v>14150</v>
      </c>
      <c r="K3740" s="35">
        <v>10</v>
      </c>
      <c r="L3740" s="49" t="s">
        <v>159</v>
      </c>
      <c r="M3740" s="50" t="str">
        <f>VLOOKUP(Table6[[#This Row],[Product]],Table3[],2)</f>
        <v>Ultrathing V3</v>
      </c>
      <c r="N3740" s="50" t="str">
        <f t="shared" si="175"/>
        <v>Sep</v>
      </c>
      <c r="O3740" s="56">
        <f t="shared" si="176"/>
        <v>2022</v>
      </c>
      <c r="P3740" s="51">
        <f>VLOOKUP(Table6[[#This Row],[Product]],Table3[],3)</f>
        <v>3.39</v>
      </c>
      <c r="Q3740" s="35">
        <f>VLOOKUP(Table6[[#This Row],[Product]],Table3[],4)</f>
        <v>24</v>
      </c>
      <c r="R3740" s="35">
        <f>Table6[[#This Row],[Quantity]]*Table6[[#This Row],[Case]]</f>
        <v>240</v>
      </c>
      <c r="S3740" s="35">
        <f>Table6[[#This Row],[Total Sales]]*Table6[[#This Row],[Cost]]</f>
        <v>813.6</v>
      </c>
    </row>
    <row r="3741" spans="1:19" x14ac:dyDescent="0.3">
      <c r="A3741" s="54">
        <v>3840</v>
      </c>
      <c r="B3741" s="35" t="s">
        <v>8680</v>
      </c>
      <c r="C3741" s="35" t="s">
        <v>1710</v>
      </c>
      <c r="D3741" s="35" t="s">
        <v>51</v>
      </c>
      <c r="E3741" s="35" t="str">
        <f t="shared" si="174"/>
        <v>F</v>
      </c>
      <c r="F3741" s="35">
        <v>90</v>
      </c>
      <c r="G3741" s="35" t="s">
        <v>8681</v>
      </c>
      <c r="H3741" s="35" t="s">
        <v>5025</v>
      </c>
      <c r="I3741" s="35" t="s">
        <v>32</v>
      </c>
      <c r="J3741" s="48" t="s">
        <v>13956</v>
      </c>
      <c r="K3741" s="35">
        <v>47</v>
      </c>
      <c r="L3741" s="49" t="s">
        <v>80</v>
      </c>
      <c r="M3741" s="50" t="str">
        <f>VLOOKUP(Table6[[#This Row],[Product]],Table3[],2)</f>
        <v>Ultrathing V2</v>
      </c>
      <c r="N3741" s="50" t="str">
        <f t="shared" si="175"/>
        <v>Aug</v>
      </c>
      <c r="O3741" s="56">
        <f t="shared" si="176"/>
        <v>2020</v>
      </c>
      <c r="P3741" s="51">
        <f>VLOOKUP(Table6[[#This Row],[Product]],Table3[],3)</f>
        <v>2.95</v>
      </c>
      <c r="Q3741" s="35">
        <f>VLOOKUP(Table6[[#This Row],[Product]],Table3[],4)</f>
        <v>20</v>
      </c>
      <c r="R3741" s="35">
        <f>Table6[[#This Row],[Quantity]]*Table6[[#This Row],[Case]]</f>
        <v>940</v>
      </c>
      <c r="S3741" s="35">
        <f>Table6[[#This Row],[Total Sales]]*Table6[[#This Row],[Cost]]</f>
        <v>2773</v>
      </c>
    </row>
    <row r="3742" spans="1:19" x14ac:dyDescent="0.3">
      <c r="A3742" s="54">
        <v>3842</v>
      </c>
      <c r="B3742" s="35" t="s">
        <v>3021</v>
      </c>
      <c r="C3742" s="35" t="s">
        <v>6082</v>
      </c>
      <c r="D3742" s="35" t="s">
        <v>28</v>
      </c>
      <c r="E3742" s="35" t="str">
        <f t="shared" si="174"/>
        <v>M</v>
      </c>
      <c r="F3742" s="35">
        <v>30</v>
      </c>
      <c r="G3742" s="35" t="s">
        <v>14355</v>
      </c>
      <c r="H3742" s="35" t="s">
        <v>168</v>
      </c>
      <c r="I3742" s="35" t="s">
        <v>32</v>
      </c>
      <c r="J3742" s="48" t="s">
        <v>14112</v>
      </c>
      <c r="K3742" s="35">
        <v>94</v>
      </c>
      <c r="L3742" s="49" t="s">
        <v>54</v>
      </c>
      <c r="M3742" s="50" t="str">
        <f>VLOOKUP(Table6[[#This Row],[Product]],Table3[],2)</f>
        <v>Megawidget S</v>
      </c>
      <c r="N3742" s="50" t="str">
        <f t="shared" si="175"/>
        <v>Jun</v>
      </c>
      <c r="O3742" s="56">
        <f t="shared" si="176"/>
        <v>2021</v>
      </c>
      <c r="P3742" s="51">
        <f>VLOOKUP(Table6[[#This Row],[Product]],Table3[],3)</f>
        <v>0.69</v>
      </c>
      <c r="Q3742" s="35">
        <f>VLOOKUP(Table6[[#This Row],[Product]],Table3[],4)</f>
        <v>24</v>
      </c>
      <c r="R3742" s="35">
        <f>Table6[[#This Row],[Quantity]]*Table6[[#This Row],[Case]]</f>
        <v>2256</v>
      </c>
      <c r="S3742" s="35">
        <f>Table6[[#This Row],[Total Sales]]*Table6[[#This Row],[Cost]]</f>
        <v>1556.6399999999999</v>
      </c>
    </row>
    <row r="3743" spans="1:19" x14ac:dyDescent="0.3">
      <c r="A3743" s="54">
        <v>3843</v>
      </c>
      <c r="B3743" s="35" t="s">
        <v>4644</v>
      </c>
      <c r="C3743" s="35" t="s">
        <v>7123</v>
      </c>
      <c r="D3743" s="35" t="s">
        <v>28</v>
      </c>
      <c r="E3743" s="35" t="str">
        <f t="shared" si="174"/>
        <v>M</v>
      </c>
      <c r="F3743" s="35">
        <v>90</v>
      </c>
      <c r="G3743" s="35" t="s">
        <v>14396</v>
      </c>
      <c r="H3743" s="35" t="s">
        <v>361</v>
      </c>
      <c r="I3743" s="35" t="s">
        <v>25</v>
      </c>
      <c r="J3743" s="48" t="s">
        <v>14228</v>
      </c>
      <c r="K3743" s="35">
        <v>40</v>
      </c>
      <c r="L3743" s="49" t="s">
        <v>33</v>
      </c>
      <c r="M3743" s="50" t="str">
        <f>VLOOKUP(Table6[[#This Row],[Product]],Table3[],2)</f>
        <v>Megawidget L</v>
      </c>
      <c r="N3743" s="50" t="str">
        <f t="shared" si="175"/>
        <v>Jul</v>
      </c>
      <c r="O3743" s="56">
        <f t="shared" si="176"/>
        <v>2022</v>
      </c>
      <c r="P3743" s="51">
        <f>VLOOKUP(Table6[[#This Row],[Product]],Table3[],3)</f>
        <v>1.79</v>
      </c>
      <c r="Q3743" s="35">
        <f>VLOOKUP(Table6[[#This Row],[Product]],Table3[],4)</f>
        <v>24</v>
      </c>
      <c r="R3743" s="35">
        <f>Table6[[#This Row],[Quantity]]*Table6[[#This Row],[Case]]</f>
        <v>960</v>
      </c>
      <c r="S3743" s="35">
        <f>Table6[[#This Row],[Total Sales]]*Table6[[#This Row],[Cost]]</f>
        <v>1718.4</v>
      </c>
    </row>
    <row r="3744" spans="1:19" x14ac:dyDescent="0.3">
      <c r="A3744" s="54">
        <v>3844</v>
      </c>
      <c r="B3744" s="35" t="s">
        <v>7540</v>
      </c>
      <c r="C3744" s="35" t="s">
        <v>8685</v>
      </c>
      <c r="D3744" s="35" t="s">
        <v>28</v>
      </c>
      <c r="E3744" s="35" t="str">
        <f t="shared" si="174"/>
        <v>M</v>
      </c>
      <c r="F3744" s="35">
        <v>60</v>
      </c>
      <c r="G3744" s="35" t="s">
        <v>8686</v>
      </c>
      <c r="H3744" s="35" t="s">
        <v>3619</v>
      </c>
      <c r="I3744" s="35" t="s">
        <v>575</v>
      </c>
      <c r="J3744" s="48" t="s">
        <v>13745</v>
      </c>
      <c r="K3744" s="35">
        <v>17</v>
      </c>
      <c r="L3744" s="49" t="s">
        <v>64</v>
      </c>
      <c r="M3744" s="50" t="str">
        <f>VLOOKUP(Table6[[#This Row],[Product]],Table3[],2)</f>
        <v>Ultrathing V4</v>
      </c>
      <c r="N3744" s="50" t="str">
        <f t="shared" si="175"/>
        <v>Nov</v>
      </c>
      <c r="O3744" s="56">
        <f t="shared" si="176"/>
        <v>2020</v>
      </c>
      <c r="P3744" s="51">
        <f>VLOOKUP(Table6[[#This Row],[Product]],Table3[],3)</f>
        <v>3.99</v>
      </c>
      <c r="Q3744" s="35">
        <f>VLOOKUP(Table6[[#This Row],[Product]],Table3[],4)</f>
        <v>24</v>
      </c>
      <c r="R3744" s="35">
        <f>Table6[[#This Row],[Quantity]]*Table6[[#This Row],[Case]]</f>
        <v>408</v>
      </c>
      <c r="S3744" s="35">
        <f>Table6[[#This Row],[Total Sales]]*Table6[[#This Row],[Cost]]</f>
        <v>1627.92</v>
      </c>
    </row>
    <row r="3745" spans="1:19" x14ac:dyDescent="0.3">
      <c r="A3745" s="54">
        <v>3845</v>
      </c>
      <c r="B3745" s="35" t="s">
        <v>7037</v>
      </c>
      <c r="C3745" s="35" t="s">
        <v>8687</v>
      </c>
      <c r="D3745" s="35" t="s">
        <v>28</v>
      </c>
      <c r="E3745" s="35" t="str">
        <f t="shared" si="174"/>
        <v>M</v>
      </c>
      <c r="F3745" s="35">
        <v>90</v>
      </c>
      <c r="G3745" s="35" t="s">
        <v>8688</v>
      </c>
      <c r="H3745" s="35" t="s">
        <v>4924</v>
      </c>
      <c r="I3745" s="35" t="s">
        <v>32</v>
      </c>
      <c r="J3745" s="48">
        <v>44420</v>
      </c>
      <c r="K3745" s="35">
        <v>90</v>
      </c>
      <c r="L3745" s="49" t="s">
        <v>39</v>
      </c>
      <c r="M3745" s="50" t="str">
        <f>VLOOKUP(Table6[[#This Row],[Product]],Table3[],2)</f>
        <v>Ultrathing V1</v>
      </c>
      <c r="N3745" s="50" t="str">
        <f t="shared" si="175"/>
        <v>Aug</v>
      </c>
      <c r="O3745" s="56">
        <f t="shared" si="176"/>
        <v>2021</v>
      </c>
      <c r="P3745" s="51">
        <f>VLOOKUP(Table6[[#This Row],[Product]],Table3[],3)</f>
        <v>1.79</v>
      </c>
      <c r="Q3745" s="35">
        <f>VLOOKUP(Table6[[#This Row],[Product]],Table3[],4)</f>
        <v>17</v>
      </c>
      <c r="R3745" s="35">
        <f>Table6[[#This Row],[Quantity]]*Table6[[#This Row],[Case]]</f>
        <v>1530</v>
      </c>
      <c r="S3745" s="35">
        <f>Table6[[#This Row],[Total Sales]]*Table6[[#This Row],[Cost]]</f>
        <v>2738.7000000000003</v>
      </c>
    </row>
    <row r="3746" spans="1:19" x14ac:dyDescent="0.3">
      <c r="A3746" s="54">
        <v>3846</v>
      </c>
      <c r="B3746" s="35" t="s">
        <v>8689</v>
      </c>
      <c r="C3746" s="35" t="s">
        <v>6062</v>
      </c>
      <c r="D3746" s="35" t="s">
        <v>51</v>
      </c>
      <c r="E3746" s="35" t="str">
        <f t="shared" si="174"/>
        <v>F</v>
      </c>
      <c r="F3746" s="35">
        <v>90</v>
      </c>
      <c r="G3746" s="35" t="s">
        <v>8690</v>
      </c>
      <c r="H3746" s="35" t="s">
        <v>5173</v>
      </c>
      <c r="I3746" s="35" t="s">
        <v>686</v>
      </c>
      <c r="J3746" s="48">
        <v>44260</v>
      </c>
      <c r="K3746" s="35">
        <v>11</v>
      </c>
      <c r="L3746" s="49" t="s">
        <v>64</v>
      </c>
      <c r="M3746" s="50" t="str">
        <f>VLOOKUP(Table6[[#This Row],[Product]],Table3[],2)</f>
        <v>Ultrathing V4</v>
      </c>
      <c r="N3746" s="50" t="str">
        <f t="shared" si="175"/>
        <v>Mar</v>
      </c>
      <c r="O3746" s="56">
        <f t="shared" si="176"/>
        <v>2021</v>
      </c>
      <c r="P3746" s="51">
        <f>VLOOKUP(Table6[[#This Row],[Product]],Table3[],3)</f>
        <v>3.99</v>
      </c>
      <c r="Q3746" s="35">
        <f>VLOOKUP(Table6[[#This Row],[Product]],Table3[],4)</f>
        <v>24</v>
      </c>
      <c r="R3746" s="35">
        <f>Table6[[#This Row],[Quantity]]*Table6[[#This Row],[Case]]</f>
        <v>264</v>
      </c>
      <c r="S3746" s="35">
        <f>Table6[[#This Row],[Total Sales]]*Table6[[#This Row],[Cost]]</f>
        <v>1053.3600000000001</v>
      </c>
    </row>
    <row r="3747" spans="1:19" x14ac:dyDescent="0.3">
      <c r="A3747" s="54">
        <v>3847</v>
      </c>
      <c r="B3747" s="35" t="s">
        <v>3501</v>
      </c>
      <c r="C3747" s="35" t="s">
        <v>8064</v>
      </c>
      <c r="D3747" s="35" t="s">
        <v>28</v>
      </c>
      <c r="E3747" s="35" t="str">
        <f t="shared" si="174"/>
        <v>M</v>
      </c>
      <c r="F3747" s="35">
        <v>90</v>
      </c>
      <c r="G3747" s="35" t="s">
        <v>8691</v>
      </c>
      <c r="H3747" s="35" t="s">
        <v>334</v>
      </c>
      <c r="I3747" s="35" t="s">
        <v>124</v>
      </c>
      <c r="J3747" s="48" t="s">
        <v>13922</v>
      </c>
      <c r="K3747" s="35">
        <v>3</v>
      </c>
      <c r="L3747" s="49" t="s">
        <v>70</v>
      </c>
      <c r="M3747" s="50" t="str">
        <f>VLOOKUP(Table6[[#This Row],[Product]],Table3[],2)</f>
        <v>Megawidget M</v>
      </c>
      <c r="N3747" s="50" t="str">
        <f t="shared" si="175"/>
        <v>Mar</v>
      </c>
      <c r="O3747" s="56">
        <f t="shared" si="176"/>
        <v>2022</v>
      </c>
      <c r="P3747" s="51">
        <f>VLOOKUP(Table6[[#This Row],[Product]],Table3[],3)</f>
        <v>1.29</v>
      </c>
      <c r="Q3747" s="35">
        <f>VLOOKUP(Table6[[#This Row],[Product]],Table3[],4)</f>
        <v>24</v>
      </c>
      <c r="R3747" s="35">
        <f>Table6[[#This Row],[Quantity]]*Table6[[#This Row],[Case]]</f>
        <v>72</v>
      </c>
      <c r="S3747" s="35">
        <f>Table6[[#This Row],[Total Sales]]*Table6[[#This Row],[Cost]]</f>
        <v>92.88</v>
      </c>
    </row>
    <row r="3748" spans="1:19" x14ac:dyDescent="0.3">
      <c r="A3748" s="54">
        <v>3848</v>
      </c>
      <c r="B3748" s="35" t="s">
        <v>828</v>
      </c>
      <c r="C3748" s="35" t="s">
        <v>8650</v>
      </c>
      <c r="D3748" s="35" t="s">
        <v>28</v>
      </c>
      <c r="E3748" s="35" t="str">
        <f t="shared" si="174"/>
        <v>M</v>
      </c>
      <c r="F3748" s="35">
        <v>30</v>
      </c>
      <c r="G3748" s="35" t="s">
        <v>8692</v>
      </c>
      <c r="H3748" s="35" t="s">
        <v>3713</v>
      </c>
      <c r="I3748" s="35" t="s">
        <v>32</v>
      </c>
      <c r="J3748" s="48" t="s">
        <v>14107</v>
      </c>
      <c r="K3748" s="35">
        <v>85</v>
      </c>
      <c r="L3748" s="49" t="s">
        <v>39</v>
      </c>
      <c r="M3748" s="50" t="str">
        <f>VLOOKUP(Table6[[#This Row],[Product]],Table3[],2)</f>
        <v>Ultrathing V1</v>
      </c>
      <c r="N3748" s="50" t="str">
        <f t="shared" si="175"/>
        <v>May</v>
      </c>
      <c r="O3748" s="56">
        <f t="shared" si="176"/>
        <v>2020</v>
      </c>
      <c r="P3748" s="51">
        <f>VLOOKUP(Table6[[#This Row],[Product]],Table3[],3)</f>
        <v>1.79</v>
      </c>
      <c r="Q3748" s="35">
        <f>VLOOKUP(Table6[[#This Row],[Product]],Table3[],4)</f>
        <v>17</v>
      </c>
      <c r="R3748" s="35">
        <f>Table6[[#This Row],[Quantity]]*Table6[[#This Row],[Case]]</f>
        <v>1445</v>
      </c>
      <c r="S3748" s="35">
        <f>Table6[[#This Row],[Total Sales]]*Table6[[#This Row],[Cost]]</f>
        <v>2586.5500000000002</v>
      </c>
    </row>
    <row r="3749" spans="1:19" x14ac:dyDescent="0.3">
      <c r="A3749" s="54">
        <v>3849</v>
      </c>
      <c r="B3749" s="35" t="s">
        <v>6837</v>
      </c>
      <c r="C3749" s="35" t="s">
        <v>3140</v>
      </c>
      <c r="D3749" s="35" t="s">
        <v>28</v>
      </c>
      <c r="E3749" s="35" t="str">
        <f t="shared" si="174"/>
        <v>M</v>
      </c>
      <c r="F3749" s="35">
        <v>90</v>
      </c>
      <c r="G3749" s="35" t="s">
        <v>8693</v>
      </c>
      <c r="H3749" s="35" t="s">
        <v>5718</v>
      </c>
      <c r="I3749" s="35" t="s">
        <v>294</v>
      </c>
      <c r="J3749" s="48" t="s">
        <v>13773</v>
      </c>
      <c r="K3749" s="35">
        <v>67</v>
      </c>
      <c r="L3749" s="49" t="s">
        <v>54</v>
      </c>
      <c r="M3749" s="50" t="str">
        <f>VLOOKUP(Table6[[#This Row],[Product]],Table3[],2)</f>
        <v>Megawidget S</v>
      </c>
      <c r="N3749" s="50" t="str">
        <f t="shared" si="175"/>
        <v>Mar</v>
      </c>
      <c r="O3749" s="56">
        <f t="shared" si="176"/>
        <v>2020</v>
      </c>
      <c r="P3749" s="51">
        <f>VLOOKUP(Table6[[#This Row],[Product]],Table3[],3)</f>
        <v>0.69</v>
      </c>
      <c r="Q3749" s="35">
        <f>VLOOKUP(Table6[[#This Row],[Product]],Table3[],4)</f>
        <v>24</v>
      </c>
      <c r="R3749" s="35">
        <f>Table6[[#This Row],[Quantity]]*Table6[[#This Row],[Case]]</f>
        <v>1608</v>
      </c>
      <c r="S3749" s="35">
        <f>Table6[[#This Row],[Total Sales]]*Table6[[#This Row],[Cost]]</f>
        <v>1109.52</v>
      </c>
    </row>
    <row r="3750" spans="1:19" x14ac:dyDescent="0.3">
      <c r="A3750" s="54">
        <v>3850</v>
      </c>
      <c r="B3750" s="35" t="s">
        <v>2160</v>
      </c>
      <c r="C3750" s="35" t="s">
        <v>3346</v>
      </c>
      <c r="D3750" s="35" t="s">
        <v>15</v>
      </c>
      <c r="E3750" s="35" t="str">
        <f t="shared" si="174"/>
        <v>F</v>
      </c>
      <c r="F3750" s="35">
        <v>30</v>
      </c>
      <c r="G3750" s="35" t="s">
        <v>8694</v>
      </c>
      <c r="H3750" s="35" t="s">
        <v>8000</v>
      </c>
      <c r="I3750" s="35" t="s">
        <v>32</v>
      </c>
      <c r="J3750" s="48" t="s">
        <v>13846</v>
      </c>
      <c r="K3750" s="35">
        <v>44</v>
      </c>
      <c r="L3750" s="49" t="s">
        <v>54</v>
      </c>
      <c r="M3750" s="50" t="str">
        <f>VLOOKUP(Table6[[#This Row],[Product]],Table3[],2)</f>
        <v>Megawidget S</v>
      </c>
      <c r="N3750" s="50" t="str">
        <f t="shared" si="175"/>
        <v>May</v>
      </c>
      <c r="O3750" s="56">
        <f t="shared" si="176"/>
        <v>2022</v>
      </c>
      <c r="P3750" s="51">
        <f>VLOOKUP(Table6[[#This Row],[Product]],Table3[],3)</f>
        <v>0.69</v>
      </c>
      <c r="Q3750" s="35">
        <f>VLOOKUP(Table6[[#This Row],[Product]],Table3[],4)</f>
        <v>24</v>
      </c>
      <c r="R3750" s="35">
        <f>Table6[[#This Row],[Quantity]]*Table6[[#This Row],[Case]]</f>
        <v>1056</v>
      </c>
      <c r="S3750" s="35">
        <f>Table6[[#This Row],[Total Sales]]*Table6[[#This Row],[Cost]]</f>
        <v>728.64</v>
      </c>
    </row>
    <row r="3751" spans="1:19" x14ac:dyDescent="0.3">
      <c r="A3751" s="54">
        <v>3851</v>
      </c>
      <c r="B3751" s="35" t="s">
        <v>8695</v>
      </c>
      <c r="C3751" s="35" t="s">
        <v>4218</v>
      </c>
      <c r="D3751" s="35" t="s">
        <v>28</v>
      </c>
      <c r="E3751" s="35" t="str">
        <f t="shared" si="174"/>
        <v>M</v>
      </c>
      <c r="F3751" s="35">
        <v>60</v>
      </c>
      <c r="G3751" s="35" t="s">
        <v>8696</v>
      </c>
      <c r="H3751" s="35" t="s">
        <v>6377</v>
      </c>
      <c r="I3751" s="35" t="s">
        <v>164</v>
      </c>
      <c r="J3751" s="48" t="s">
        <v>14148</v>
      </c>
      <c r="K3751" s="35">
        <v>38</v>
      </c>
      <c r="L3751" s="49" t="s">
        <v>39</v>
      </c>
      <c r="M3751" s="50" t="str">
        <f>VLOOKUP(Table6[[#This Row],[Product]],Table3[],2)</f>
        <v>Ultrathing V1</v>
      </c>
      <c r="N3751" s="50" t="str">
        <f t="shared" si="175"/>
        <v>Apr</v>
      </c>
      <c r="O3751" s="56">
        <f t="shared" si="176"/>
        <v>2020</v>
      </c>
      <c r="P3751" s="51">
        <f>VLOOKUP(Table6[[#This Row],[Product]],Table3[],3)</f>
        <v>1.79</v>
      </c>
      <c r="Q3751" s="35">
        <f>VLOOKUP(Table6[[#This Row],[Product]],Table3[],4)</f>
        <v>17</v>
      </c>
      <c r="R3751" s="35">
        <f>Table6[[#This Row],[Quantity]]*Table6[[#This Row],[Case]]</f>
        <v>646</v>
      </c>
      <c r="S3751" s="35">
        <f>Table6[[#This Row],[Total Sales]]*Table6[[#This Row],[Cost]]</f>
        <v>1156.3399999999999</v>
      </c>
    </row>
    <row r="3752" spans="1:19" x14ac:dyDescent="0.3">
      <c r="A3752" s="54">
        <v>3852</v>
      </c>
      <c r="B3752" s="35" t="s">
        <v>7250</v>
      </c>
      <c r="C3752" s="35" t="s">
        <v>6845</v>
      </c>
      <c r="D3752" s="35" t="s">
        <v>51</v>
      </c>
      <c r="E3752" s="35" t="str">
        <f t="shared" si="174"/>
        <v>F</v>
      </c>
      <c r="F3752" s="35">
        <v>90</v>
      </c>
      <c r="G3752" s="35" t="s">
        <v>8697</v>
      </c>
      <c r="H3752" s="35" t="s">
        <v>386</v>
      </c>
      <c r="I3752" s="35" t="s">
        <v>294</v>
      </c>
      <c r="J3752" s="48">
        <v>44604</v>
      </c>
      <c r="K3752" s="35">
        <v>81</v>
      </c>
      <c r="L3752" s="49" t="s">
        <v>45</v>
      </c>
      <c r="M3752" s="50" t="str">
        <f>VLOOKUP(Table6[[#This Row],[Product]],Table3[],2)</f>
        <v>Gigastuff</v>
      </c>
      <c r="N3752" s="50" t="str">
        <f t="shared" si="175"/>
        <v>Feb</v>
      </c>
      <c r="O3752" s="56">
        <f t="shared" si="176"/>
        <v>2022</v>
      </c>
      <c r="P3752" s="51">
        <f>VLOOKUP(Table6[[#This Row],[Product]],Table3[],3)</f>
        <v>1.89</v>
      </c>
      <c r="Q3752" s="35">
        <f>VLOOKUP(Table6[[#This Row],[Product]],Table3[],4)</f>
        <v>18</v>
      </c>
      <c r="R3752" s="35">
        <f>Table6[[#This Row],[Quantity]]*Table6[[#This Row],[Case]]</f>
        <v>1458</v>
      </c>
      <c r="S3752" s="35">
        <f>Table6[[#This Row],[Total Sales]]*Table6[[#This Row],[Cost]]</f>
        <v>2755.62</v>
      </c>
    </row>
    <row r="3753" spans="1:19" x14ac:dyDescent="0.3">
      <c r="A3753" s="54">
        <v>3853</v>
      </c>
      <c r="B3753" s="35" t="s">
        <v>8698</v>
      </c>
      <c r="C3753" s="35" t="s">
        <v>7099</v>
      </c>
      <c r="D3753" s="35" t="s">
        <v>15</v>
      </c>
      <c r="E3753" s="35" t="str">
        <f t="shared" si="174"/>
        <v>F</v>
      </c>
      <c r="F3753" s="35">
        <v>60</v>
      </c>
      <c r="G3753" s="35" t="s">
        <v>8697</v>
      </c>
      <c r="H3753" s="35" t="s">
        <v>3116</v>
      </c>
      <c r="I3753" s="35" t="s">
        <v>32</v>
      </c>
      <c r="J3753" s="48" t="s">
        <v>14097</v>
      </c>
      <c r="K3753" s="35">
        <v>6</v>
      </c>
      <c r="L3753" s="49" t="s">
        <v>101</v>
      </c>
      <c r="M3753" s="50" t="str">
        <f>VLOOKUP(Table6[[#This Row],[Product]],Table3[],2)</f>
        <v>Superwossname</v>
      </c>
      <c r="N3753" s="50" t="str">
        <f t="shared" si="175"/>
        <v>Nov</v>
      </c>
      <c r="O3753" s="56">
        <f t="shared" si="176"/>
        <v>2021</v>
      </c>
      <c r="P3753" s="51">
        <f>VLOOKUP(Table6[[#This Row],[Product]],Table3[],3)</f>
        <v>3.49</v>
      </c>
      <c r="Q3753" s="35">
        <f>VLOOKUP(Table6[[#This Row],[Product]],Table3[],4)</f>
        <v>20</v>
      </c>
      <c r="R3753" s="35">
        <f>Table6[[#This Row],[Quantity]]*Table6[[#This Row],[Case]]</f>
        <v>120</v>
      </c>
      <c r="S3753" s="35">
        <f>Table6[[#This Row],[Total Sales]]*Table6[[#This Row],[Cost]]</f>
        <v>418.8</v>
      </c>
    </row>
    <row r="3754" spans="1:19" x14ac:dyDescent="0.3">
      <c r="A3754" s="54">
        <v>3854</v>
      </c>
      <c r="B3754" s="35" t="s">
        <v>8699</v>
      </c>
      <c r="C3754" s="35" t="s">
        <v>4577</v>
      </c>
      <c r="D3754" s="35" t="s">
        <v>51</v>
      </c>
      <c r="E3754" s="35" t="str">
        <f t="shared" si="174"/>
        <v>F</v>
      </c>
      <c r="F3754" s="35">
        <v>90</v>
      </c>
      <c r="G3754" s="35" t="s">
        <v>8700</v>
      </c>
      <c r="H3754" s="35" t="s">
        <v>5277</v>
      </c>
      <c r="I3754" s="35" t="s">
        <v>32</v>
      </c>
      <c r="J3754" s="48" t="s">
        <v>14104</v>
      </c>
      <c r="K3754" s="35">
        <v>102</v>
      </c>
      <c r="L3754" s="49" t="s">
        <v>54</v>
      </c>
      <c r="M3754" s="50" t="str">
        <f>VLOOKUP(Table6[[#This Row],[Product]],Table3[],2)</f>
        <v>Megawidget S</v>
      </c>
      <c r="N3754" s="50" t="str">
        <f t="shared" si="175"/>
        <v>Aug</v>
      </c>
      <c r="O3754" s="56">
        <f t="shared" si="176"/>
        <v>2022</v>
      </c>
      <c r="P3754" s="51">
        <f>VLOOKUP(Table6[[#This Row],[Product]],Table3[],3)</f>
        <v>0.69</v>
      </c>
      <c r="Q3754" s="35">
        <f>VLOOKUP(Table6[[#This Row],[Product]],Table3[],4)</f>
        <v>24</v>
      </c>
      <c r="R3754" s="35">
        <f>Table6[[#This Row],[Quantity]]*Table6[[#This Row],[Case]]</f>
        <v>2448</v>
      </c>
      <c r="S3754" s="35">
        <f>Table6[[#This Row],[Total Sales]]*Table6[[#This Row],[Cost]]</f>
        <v>1689.12</v>
      </c>
    </row>
    <row r="3755" spans="1:19" x14ac:dyDescent="0.3">
      <c r="A3755" s="54">
        <v>3855</v>
      </c>
      <c r="B3755" s="35" t="s">
        <v>2292</v>
      </c>
      <c r="C3755" s="35" t="s">
        <v>1243</v>
      </c>
      <c r="D3755" s="35" t="s">
        <v>28</v>
      </c>
      <c r="E3755" s="35" t="str">
        <f t="shared" si="174"/>
        <v>M</v>
      </c>
      <c r="F3755" s="35">
        <v>60</v>
      </c>
      <c r="G3755" s="35" t="s">
        <v>15214</v>
      </c>
      <c r="H3755" s="35" t="s">
        <v>2950</v>
      </c>
      <c r="I3755" s="35" t="s">
        <v>38</v>
      </c>
      <c r="J3755" s="48" t="s">
        <v>14046</v>
      </c>
      <c r="K3755" s="35">
        <v>33</v>
      </c>
      <c r="L3755" s="49" t="s">
        <v>39</v>
      </c>
      <c r="M3755" s="50" t="str">
        <f>VLOOKUP(Table6[[#This Row],[Product]],Table3[],2)</f>
        <v>Ultrathing V1</v>
      </c>
      <c r="N3755" s="50" t="str">
        <f t="shared" si="175"/>
        <v>Dec</v>
      </c>
      <c r="O3755" s="56">
        <f t="shared" si="176"/>
        <v>2022</v>
      </c>
      <c r="P3755" s="51">
        <f>VLOOKUP(Table6[[#This Row],[Product]],Table3[],3)</f>
        <v>1.79</v>
      </c>
      <c r="Q3755" s="35">
        <f>VLOOKUP(Table6[[#This Row],[Product]],Table3[],4)</f>
        <v>17</v>
      </c>
      <c r="R3755" s="35">
        <f>Table6[[#This Row],[Quantity]]*Table6[[#This Row],[Case]]</f>
        <v>561</v>
      </c>
      <c r="S3755" s="35">
        <f>Table6[[#This Row],[Total Sales]]*Table6[[#This Row],[Cost]]</f>
        <v>1004.19</v>
      </c>
    </row>
    <row r="3756" spans="1:19" x14ac:dyDescent="0.3">
      <c r="A3756" s="54">
        <v>3856</v>
      </c>
      <c r="B3756" s="35" t="s">
        <v>8702</v>
      </c>
      <c r="C3756" s="35" t="s">
        <v>5932</v>
      </c>
      <c r="D3756" s="35" t="s">
        <v>15</v>
      </c>
      <c r="E3756" s="35" t="str">
        <f t="shared" si="174"/>
        <v>F</v>
      </c>
      <c r="F3756" s="35">
        <v>90</v>
      </c>
      <c r="G3756" s="35" t="s">
        <v>8703</v>
      </c>
      <c r="H3756" s="35" t="s">
        <v>8512</v>
      </c>
      <c r="I3756" s="35" t="s">
        <v>32</v>
      </c>
      <c r="J3756" s="48" t="s">
        <v>14111</v>
      </c>
      <c r="K3756" s="35">
        <v>17</v>
      </c>
      <c r="L3756" s="49" t="s">
        <v>54</v>
      </c>
      <c r="M3756" s="50" t="str">
        <f>VLOOKUP(Table6[[#This Row],[Product]],Table3[],2)</f>
        <v>Megawidget S</v>
      </c>
      <c r="N3756" s="50" t="str">
        <f t="shared" si="175"/>
        <v>Sep</v>
      </c>
      <c r="O3756" s="56">
        <f t="shared" si="176"/>
        <v>2022</v>
      </c>
      <c r="P3756" s="51">
        <f>VLOOKUP(Table6[[#This Row],[Product]],Table3[],3)</f>
        <v>0.69</v>
      </c>
      <c r="Q3756" s="35">
        <f>VLOOKUP(Table6[[#This Row],[Product]],Table3[],4)</f>
        <v>24</v>
      </c>
      <c r="R3756" s="35">
        <f>Table6[[#This Row],[Quantity]]*Table6[[#This Row],[Case]]</f>
        <v>408</v>
      </c>
      <c r="S3756" s="35">
        <f>Table6[[#This Row],[Total Sales]]*Table6[[#This Row],[Cost]]</f>
        <v>281.52</v>
      </c>
    </row>
    <row r="3757" spans="1:19" x14ac:dyDescent="0.3">
      <c r="A3757" s="54">
        <v>3857</v>
      </c>
      <c r="B3757" s="35" t="s">
        <v>8704</v>
      </c>
      <c r="C3757" s="35" t="s">
        <v>6134</v>
      </c>
      <c r="D3757" s="35" t="s">
        <v>51</v>
      </c>
      <c r="E3757" s="35" t="str">
        <f t="shared" si="174"/>
        <v>F</v>
      </c>
      <c r="F3757" s="35">
        <v>90</v>
      </c>
      <c r="G3757" s="35" t="s">
        <v>8705</v>
      </c>
      <c r="H3757" s="35" t="s">
        <v>818</v>
      </c>
      <c r="I3757" s="35" t="s">
        <v>819</v>
      </c>
      <c r="J3757" s="48" t="s">
        <v>13715</v>
      </c>
      <c r="K3757" s="35">
        <v>99</v>
      </c>
      <c r="L3757" s="49" t="s">
        <v>101</v>
      </c>
      <c r="M3757" s="50" t="str">
        <f>VLOOKUP(Table6[[#This Row],[Product]],Table3[],2)</f>
        <v>Superwossname</v>
      </c>
      <c r="N3757" s="50" t="str">
        <f t="shared" si="175"/>
        <v>Jul</v>
      </c>
      <c r="O3757" s="56">
        <f t="shared" si="176"/>
        <v>2022</v>
      </c>
      <c r="P3757" s="51">
        <f>VLOOKUP(Table6[[#This Row],[Product]],Table3[],3)</f>
        <v>3.49</v>
      </c>
      <c r="Q3757" s="35">
        <f>VLOOKUP(Table6[[#This Row],[Product]],Table3[],4)</f>
        <v>20</v>
      </c>
      <c r="R3757" s="35">
        <f>Table6[[#This Row],[Quantity]]*Table6[[#This Row],[Case]]</f>
        <v>1980</v>
      </c>
      <c r="S3757" s="35">
        <f>Table6[[#This Row],[Total Sales]]*Table6[[#This Row],[Cost]]</f>
        <v>6910.2000000000007</v>
      </c>
    </row>
    <row r="3758" spans="1:19" x14ac:dyDescent="0.3">
      <c r="A3758" s="54">
        <v>3858</v>
      </c>
      <c r="B3758" s="35" t="s">
        <v>3068</v>
      </c>
      <c r="C3758" s="35" t="s">
        <v>2301</v>
      </c>
      <c r="D3758" s="35" t="s">
        <v>15</v>
      </c>
      <c r="E3758" s="35" t="str">
        <f t="shared" si="174"/>
        <v>F</v>
      </c>
      <c r="F3758" s="35">
        <v>60</v>
      </c>
      <c r="G3758" s="35" t="s">
        <v>8706</v>
      </c>
      <c r="H3758" s="35" t="s">
        <v>3759</v>
      </c>
      <c r="I3758" s="35" t="s">
        <v>3760</v>
      </c>
      <c r="J3758" s="48">
        <v>44713</v>
      </c>
      <c r="K3758" s="35">
        <v>89</v>
      </c>
      <c r="L3758" s="49" t="s">
        <v>80</v>
      </c>
      <c r="M3758" s="50" t="str">
        <f>VLOOKUP(Table6[[#This Row],[Product]],Table3[],2)</f>
        <v>Ultrathing V2</v>
      </c>
      <c r="N3758" s="50" t="str">
        <f t="shared" si="175"/>
        <v>Jun</v>
      </c>
      <c r="O3758" s="56">
        <f t="shared" si="176"/>
        <v>2022</v>
      </c>
      <c r="P3758" s="51">
        <f>VLOOKUP(Table6[[#This Row],[Product]],Table3[],3)</f>
        <v>2.95</v>
      </c>
      <c r="Q3758" s="35">
        <f>VLOOKUP(Table6[[#This Row],[Product]],Table3[],4)</f>
        <v>20</v>
      </c>
      <c r="R3758" s="35">
        <f>Table6[[#This Row],[Quantity]]*Table6[[#This Row],[Case]]</f>
        <v>1780</v>
      </c>
      <c r="S3758" s="35">
        <f>Table6[[#This Row],[Total Sales]]*Table6[[#This Row],[Cost]]</f>
        <v>5251</v>
      </c>
    </row>
    <row r="3759" spans="1:19" x14ac:dyDescent="0.3">
      <c r="A3759" s="54">
        <v>3859</v>
      </c>
      <c r="B3759" s="35" t="s">
        <v>6306</v>
      </c>
      <c r="C3759" s="35" t="s">
        <v>4410</v>
      </c>
      <c r="D3759" s="35" t="s">
        <v>28</v>
      </c>
      <c r="E3759" s="35" t="str">
        <f t="shared" si="174"/>
        <v>M</v>
      </c>
      <c r="F3759" s="35">
        <v>90</v>
      </c>
      <c r="G3759" s="35" t="s">
        <v>8707</v>
      </c>
      <c r="H3759" s="35" t="s">
        <v>2664</v>
      </c>
      <c r="I3759" s="35" t="s">
        <v>32</v>
      </c>
      <c r="J3759" s="48" t="s">
        <v>14260</v>
      </c>
      <c r="K3759" s="35">
        <v>74</v>
      </c>
      <c r="L3759" s="49" t="s">
        <v>39</v>
      </c>
      <c r="M3759" s="50" t="str">
        <f>VLOOKUP(Table6[[#This Row],[Product]],Table3[],2)</f>
        <v>Ultrathing V1</v>
      </c>
      <c r="N3759" s="50" t="str">
        <f t="shared" si="175"/>
        <v>Nov</v>
      </c>
      <c r="O3759" s="56">
        <f t="shared" si="176"/>
        <v>2020</v>
      </c>
      <c r="P3759" s="51">
        <f>VLOOKUP(Table6[[#This Row],[Product]],Table3[],3)</f>
        <v>1.79</v>
      </c>
      <c r="Q3759" s="35">
        <f>VLOOKUP(Table6[[#This Row],[Product]],Table3[],4)</f>
        <v>17</v>
      </c>
      <c r="R3759" s="35">
        <f>Table6[[#This Row],[Quantity]]*Table6[[#This Row],[Case]]</f>
        <v>1258</v>
      </c>
      <c r="S3759" s="35">
        <f>Table6[[#This Row],[Total Sales]]*Table6[[#This Row],[Cost]]</f>
        <v>2251.8200000000002</v>
      </c>
    </row>
    <row r="3760" spans="1:19" x14ac:dyDescent="0.3">
      <c r="A3760" s="54">
        <v>3860</v>
      </c>
      <c r="B3760" s="35" t="s">
        <v>8708</v>
      </c>
      <c r="C3760" s="35" t="s">
        <v>2181</v>
      </c>
      <c r="D3760" s="35" t="s">
        <v>51</v>
      </c>
      <c r="E3760" s="35" t="str">
        <f t="shared" si="174"/>
        <v>F</v>
      </c>
      <c r="F3760" s="35">
        <v>30</v>
      </c>
      <c r="G3760" s="35" t="s">
        <v>8709</v>
      </c>
      <c r="H3760" s="35" t="s">
        <v>2664</v>
      </c>
      <c r="I3760" s="35" t="s">
        <v>32</v>
      </c>
      <c r="J3760" s="48" t="s">
        <v>14138</v>
      </c>
      <c r="K3760" s="35">
        <v>65</v>
      </c>
      <c r="L3760" s="49" t="s">
        <v>159</v>
      </c>
      <c r="M3760" s="50" t="str">
        <f>VLOOKUP(Table6[[#This Row],[Product]],Table3[],2)</f>
        <v>Ultrathing V3</v>
      </c>
      <c r="N3760" s="50" t="str">
        <f t="shared" si="175"/>
        <v>Aug</v>
      </c>
      <c r="O3760" s="56">
        <f t="shared" si="176"/>
        <v>2021</v>
      </c>
      <c r="P3760" s="51">
        <f>VLOOKUP(Table6[[#This Row],[Product]],Table3[],3)</f>
        <v>3.39</v>
      </c>
      <c r="Q3760" s="35">
        <f>VLOOKUP(Table6[[#This Row],[Product]],Table3[],4)</f>
        <v>24</v>
      </c>
      <c r="R3760" s="35">
        <f>Table6[[#This Row],[Quantity]]*Table6[[#This Row],[Case]]</f>
        <v>1560</v>
      </c>
      <c r="S3760" s="35">
        <f>Table6[[#This Row],[Total Sales]]*Table6[[#This Row],[Cost]]</f>
        <v>5288.4000000000005</v>
      </c>
    </row>
    <row r="3761" spans="1:19" x14ac:dyDescent="0.3">
      <c r="A3761" s="54">
        <v>3861</v>
      </c>
      <c r="B3761" s="35" t="s">
        <v>902</v>
      </c>
      <c r="C3761" s="35" t="s">
        <v>8654</v>
      </c>
      <c r="D3761" s="35" t="s">
        <v>92</v>
      </c>
      <c r="E3761" s="35" t="str">
        <f t="shared" si="174"/>
        <v>M/F</v>
      </c>
      <c r="F3761" s="35">
        <v>60</v>
      </c>
      <c r="G3761" s="35" t="s">
        <v>15215</v>
      </c>
      <c r="H3761" s="35" t="s">
        <v>2366</v>
      </c>
      <c r="I3761" s="35" t="s">
        <v>1367</v>
      </c>
      <c r="J3761" s="48" t="s">
        <v>13948</v>
      </c>
      <c r="K3761" s="35">
        <v>81</v>
      </c>
      <c r="L3761" s="49" t="s">
        <v>45</v>
      </c>
      <c r="M3761" s="50" t="str">
        <f>VLOOKUP(Table6[[#This Row],[Product]],Table3[],2)</f>
        <v>Gigastuff</v>
      </c>
      <c r="N3761" s="50" t="str">
        <f t="shared" si="175"/>
        <v>Jan</v>
      </c>
      <c r="O3761" s="56">
        <f t="shared" si="176"/>
        <v>2020</v>
      </c>
      <c r="P3761" s="51">
        <f>VLOOKUP(Table6[[#This Row],[Product]],Table3[],3)</f>
        <v>1.89</v>
      </c>
      <c r="Q3761" s="35">
        <f>VLOOKUP(Table6[[#This Row],[Product]],Table3[],4)</f>
        <v>18</v>
      </c>
      <c r="R3761" s="35">
        <f>Table6[[#This Row],[Quantity]]*Table6[[#This Row],[Case]]</f>
        <v>1458</v>
      </c>
      <c r="S3761" s="35">
        <f>Table6[[#This Row],[Total Sales]]*Table6[[#This Row],[Cost]]</f>
        <v>2755.62</v>
      </c>
    </row>
    <row r="3762" spans="1:19" x14ac:dyDescent="0.3">
      <c r="A3762" s="54">
        <v>3862</v>
      </c>
      <c r="B3762" s="35" t="s">
        <v>6549</v>
      </c>
      <c r="C3762" s="35" t="s">
        <v>1270</v>
      </c>
      <c r="D3762" s="35" t="s">
        <v>51</v>
      </c>
      <c r="E3762" s="35" t="str">
        <f t="shared" si="174"/>
        <v>F</v>
      </c>
      <c r="F3762" s="35">
        <v>30</v>
      </c>
      <c r="G3762" s="35" t="s">
        <v>8711</v>
      </c>
      <c r="H3762" s="35" t="s">
        <v>3373</v>
      </c>
      <c r="I3762" s="35" t="s">
        <v>32</v>
      </c>
      <c r="J3762" s="48" t="s">
        <v>14246</v>
      </c>
      <c r="K3762" s="35">
        <v>66</v>
      </c>
      <c r="L3762" s="49" t="s">
        <v>33</v>
      </c>
      <c r="M3762" s="50" t="str">
        <f>VLOOKUP(Table6[[#This Row],[Product]],Table3[],2)</f>
        <v>Megawidget L</v>
      </c>
      <c r="N3762" s="50" t="str">
        <f t="shared" si="175"/>
        <v>Sep</v>
      </c>
      <c r="O3762" s="56">
        <f t="shared" si="176"/>
        <v>2020</v>
      </c>
      <c r="P3762" s="51">
        <f>VLOOKUP(Table6[[#This Row],[Product]],Table3[],3)</f>
        <v>1.79</v>
      </c>
      <c r="Q3762" s="35">
        <f>VLOOKUP(Table6[[#This Row],[Product]],Table3[],4)</f>
        <v>24</v>
      </c>
      <c r="R3762" s="35">
        <f>Table6[[#This Row],[Quantity]]*Table6[[#This Row],[Case]]</f>
        <v>1584</v>
      </c>
      <c r="S3762" s="35">
        <f>Table6[[#This Row],[Total Sales]]*Table6[[#This Row],[Cost]]</f>
        <v>2835.36</v>
      </c>
    </row>
    <row r="3763" spans="1:19" x14ac:dyDescent="0.3">
      <c r="A3763" s="54">
        <v>3863</v>
      </c>
      <c r="B3763" s="35" t="s">
        <v>3300</v>
      </c>
      <c r="C3763" s="35" t="s">
        <v>8712</v>
      </c>
      <c r="D3763" s="35" t="s">
        <v>28</v>
      </c>
      <c r="E3763" s="35" t="str">
        <f t="shared" si="174"/>
        <v>M</v>
      </c>
      <c r="F3763" s="35">
        <v>30</v>
      </c>
      <c r="G3763" s="35" t="s">
        <v>8713</v>
      </c>
      <c r="H3763" s="35" t="s">
        <v>5952</v>
      </c>
      <c r="I3763" s="35" t="s">
        <v>32</v>
      </c>
      <c r="J3763" s="48" t="s">
        <v>14031</v>
      </c>
      <c r="K3763" s="35">
        <v>47</v>
      </c>
      <c r="L3763" s="49" t="s">
        <v>70</v>
      </c>
      <c r="M3763" s="50" t="str">
        <f>VLOOKUP(Table6[[#This Row],[Product]],Table3[],2)</f>
        <v>Megawidget M</v>
      </c>
      <c r="N3763" s="50" t="str">
        <f t="shared" si="175"/>
        <v>Dec</v>
      </c>
      <c r="O3763" s="56">
        <f t="shared" si="176"/>
        <v>2021</v>
      </c>
      <c r="P3763" s="51">
        <f>VLOOKUP(Table6[[#This Row],[Product]],Table3[],3)</f>
        <v>1.29</v>
      </c>
      <c r="Q3763" s="35">
        <f>VLOOKUP(Table6[[#This Row],[Product]],Table3[],4)</f>
        <v>24</v>
      </c>
      <c r="R3763" s="35">
        <f>Table6[[#This Row],[Quantity]]*Table6[[#This Row],[Case]]</f>
        <v>1128</v>
      </c>
      <c r="S3763" s="35">
        <f>Table6[[#This Row],[Total Sales]]*Table6[[#This Row],[Cost]]</f>
        <v>1455.1200000000001</v>
      </c>
    </row>
    <row r="3764" spans="1:19" x14ac:dyDescent="0.3">
      <c r="A3764" s="54">
        <v>3864</v>
      </c>
      <c r="B3764" s="35" t="s">
        <v>8714</v>
      </c>
      <c r="C3764" s="35" t="s">
        <v>2920</v>
      </c>
      <c r="D3764" s="35" t="s">
        <v>51</v>
      </c>
      <c r="E3764" s="35" t="str">
        <f t="shared" si="174"/>
        <v>F</v>
      </c>
      <c r="F3764" s="35">
        <v>90</v>
      </c>
      <c r="G3764" s="35" t="s">
        <v>8715</v>
      </c>
      <c r="H3764" s="35" t="s">
        <v>3206</v>
      </c>
      <c r="I3764" s="35" t="s">
        <v>1199</v>
      </c>
      <c r="J3764" s="48">
        <v>44746</v>
      </c>
      <c r="K3764" s="35">
        <v>97</v>
      </c>
      <c r="L3764" s="49" t="s">
        <v>20</v>
      </c>
      <c r="M3764" s="50" t="str">
        <f>VLOOKUP(Table6[[#This Row],[Product]],Table3[],2)</f>
        <v>Hyperwotsit</v>
      </c>
      <c r="N3764" s="50" t="str">
        <f t="shared" si="175"/>
        <v>Jul</v>
      </c>
      <c r="O3764" s="56">
        <f t="shared" si="176"/>
        <v>2022</v>
      </c>
      <c r="P3764" s="51">
        <f>VLOOKUP(Table6[[#This Row],[Product]],Table3[],3)</f>
        <v>2.0099999999999998</v>
      </c>
      <c r="Q3764" s="35">
        <f>VLOOKUP(Table6[[#This Row],[Product]],Table3[],4)</f>
        <v>20</v>
      </c>
      <c r="R3764" s="35">
        <f>Table6[[#This Row],[Quantity]]*Table6[[#This Row],[Case]]</f>
        <v>1940</v>
      </c>
      <c r="S3764" s="35">
        <f>Table6[[#This Row],[Total Sales]]*Table6[[#This Row],[Cost]]</f>
        <v>3899.3999999999996</v>
      </c>
    </row>
    <row r="3765" spans="1:19" x14ac:dyDescent="0.3">
      <c r="A3765" s="54">
        <v>3865</v>
      </c>
      <c r="B3765" s="35" t="s">
        <v>1721</v>
      </c>
      <c r="C3765" s="35" t="s">
        <v>2006</v>
      </c>
      <c r="D3765" s="35" t="s">
        <v>28</v>
      </c>
      <c r="E3765" s="35" t="str">
        <f t="shared" si="174"/>
        <v>M</v>
      </c>
      <c r="F3765" s="35">
        <v>90</v>
      </c>
      <c r="G3765" s="35" t="s">
        <v>8716</v>
      </c>
      <c r="H3765" s="35" t="s">
        <v>451</v>
      </c>
      <c r="I3765" s="35" t="s">
        <v>294</v>
      </c>
      <c r="J3765" s="48" t="s">
        <v>14042</v>
      </c>
      <c r="K3765" s="35">
        <v>42</v>
      </c>
      <c r="L3765" s="49" t="s">
        <v>70</v>
      </c>
      <c r="M3765" s="50" t="str">
        <f>VLOOKUP(Table6[[#This Row],[Product]],Table3[],2)</f>
        <v>Megawidget M</v>
      </c>
      <c r="N3765" s="50" t="str">
        <f t="shared" si="175"/>
        <v>Jun</v>
      </c>
      <c r="O3765" s="56">
        <f t="shared" si="176"/>
        <v>2020</v>
      </c>
      <c r="P3765" s="51">
        <f>VLOOKUP(Table6[[#This Row],[Product]],Table3[],3)</f>
        <v>1.29</v>
      </c>
      <c r="Q3765" s="35">
        <f>VLOOKUP(Table6[[#This Row],[Product]],Table3[],4)</f>
        <v>24</v>
      </c>
      <c r="R3765" s="35">
        <f>Table6[[#This Row],[Quantity]]*Table6[[#This Row],[Case]]</f>
        <v>1008</v>
      </c>
      <c r="S3765" s="35">
        <f>Table6[[#This Row],[Total Sales]]*Table6[[#This Row],[Cost]]</f>
        <v>1300.32</v>
      </c>
    </row>
    <row r="3766" spans="1:19" x14ac:dyDescent="0.3">
      <c r="A3766" s="54">
        <v>3866</v>
      </c>
      <c r="B3766" s="35" t="s">
        <v>4092</v>
      </c>
      <c r="C3766" s="35" t="s">
        <v>1428</v>
      </c>
      <c r="D3766" s="35" t="s">
        <v>28</v>
      </c>
      <c r="E3766" s="35" t="str">
        <f t="shared" si="174"/>
        <v>M</v>
      </c>
      <c r="F3766" s="35">
        <v>60</v>
      </c>
      <c r="G3766" s="35" t="s">
        <v>8717</v>
      </c>
      <c r="H3766" s="35" t="s">
        <v>63</v>
      </c>
      <c r="I3766" s="35" t="s">
        <v>32</v>
      </c>
      <c r="J3766" s="48" t="s">
        <v>14031</v>
      </c>
      <c r="K3766" s="35">
        <v>54</v>
      </c>
      <c r="L3766" s="49" t="s">
        <v>80</v>
      </c>
      <c r="M3766" s="50" t="str">
        <f>VLOOKUP(Table6[[#This Row],[Product]],Table3[],2)</f>
        <v>Ultrathing V2</v>
      </c>
      <c r="N3766" s="50" t="str">
        <f t="shared" si="175"/>
        <v>Dec</v>
      </c>
      <c r="O3766" s="56">
        <f t="shared" si="176"/>
        <v>2021</v>
      </c>
      <c r="P3766" s="51">
        <f>VLOOKUP(Table6[[#This Row],[Product]],Table3[],3)</f>
        <v>2.95</v>
      </c>
      <c r="Q3766" s="35">
        <f>VLOOKUP(Table6[[#This Row],[Product]],Table3[],4)</f>
        <v>20</v>
      </c>
      <c r="R3766" s="35">
        <f>Table6[[#This Row],[Quantity]]*Table6[[#This Row],[Case]]</f>
        <v>1080</v>
      </c>
      <c r="S3766" s="35">
        <f>Table6[[#This Row],[Total Sales]]*Table6[[#This Row],[Cost]]</f>
        <v>3186</v>
      </c>
    </row>
    <row r="3767" spans="1:19" x14ac:dyDescent="0.3">
      <c r="A3767" s="54">
        <v>3867</v>
      </c>
      <c r="B3767" s="35" t="s">
        <v>8162</v>
      </c>
      <c r="C3767" s="35" t="s">
        <v>6349</v>
      </c>
      <c r="D3767" s="35" t="s">
        <v>28</v>
      </c>
      <c r="E3767" s="35" t="str">
        <f t="shared" si="174"/>
        <v>M</v>
      </c>
      <c r="F3767" s="35">
        <v>60</v>
      </c>
      <c r="G3767" s="35" t="s">
        <v>8718</v>
      </c>
      <c r="H3767" s="35" t="s">
        <v>8534</v>
      </c>
      <c r="I3767" s="35" t="s">
        <v>294</v>
      </c>
      <c r="J3767" s="48" t="s">
        <v>13816</v>
      </c>
      <c r="K3767" s="35">
        <v>18</v>
      </c>
      <c r="L3767" s="49" t="s">
        <v>45</v>
      </c>
      <c r="M3767" s="50" t="str">
        <f>VLOOKUP(Table6[[#This Row],[Product]],Table3[],2)</f>
        <v>Gigastuff</v>
      </c>
      <c r="N3767" s="50" t="str">
        <f t="shared" si="175"/>
        <v>Nov</v>
      </c>
      <c r="O3767" s="56">
        <f t="shared" si="176"/>
        <v>2020</v>
      </c>
      <c r="P3767" s="51">
        <f>VLOOKUP(Table6[[#This Row],[Product]],Table3[],3)</f>
        <v>1.89</v>
      </c>
      <c r="Q3767" s="35">
        <f>VLOOKUP(Table6[[#This Row],[Product]],Table3[],4)</f>
        <v>18</v>
      </c>
      <c r="R3767" s="35">
        <f>Table6[[#This Row],[Quantity]]*Table6[[#This Row],[Case]]</f>
        <v>324</v>
      </c>
      <c r="S3767" s="35">
        <f>Table6[[#This Row],[Total Sales]]*Table6[[#This Row],[Cost]]</f>
        <v>612.36</v>
      </c>
    </row>
    <row r="3768" spans="1:19" x14ac:dyDescent="0.3">
      <c r="A3768" s="54">
        <v>3868</v>
      </c>
      <c r="B3768" s="35" t="s">
        <v>7595</v>
      </c>
      <c r="C3768" s="35" t="s">
        <v>205</v>
      </c>
      <c r="D3768" s="35" t="s">
        <v>117</v>
      </c>
      <c r="E3768" s="35" t="str">
        <f t="shared" si="174"/>
        <v>M/F</v>
      </c>
      <c r="F3768" s="35">
        <v>90</v>
      </c>
      <c r="G3768" s="35" t="s">
        <v>8719</v>
      </c>
      <c r="H3768" s="35" t="s">
        <v>186</v>
      </c>
      <c r="I3768" s="35" t="s">
        <v>187</v>
      </c>
      <c r="J3768" s="48">
        <v>44351</v>
      </c>
      <c r="K3768" s="35">
        <v>95</v>
      </c>
      <c r="L3768" s="49" t="s">
        <v>20</v>
      </c>
      <c r="M3768" s="50" t="str">
        <f>VLOOKUP(Table6[[#This Row],[Product]],Table3[],2)</f>
        <v>Hyperwotsit</v>
      </c>
      <c r="N3768" s="50" t="str">
        <f t="shared" si="175"/>
        <v>Jun</v>
      </c>
      <c r="O3768" s="56">
        <f t="shared" si="176"/>
        <v>2021</v>
      </c>
      <c r="P3768" s="51">
        <f>VLOOKUP(Table6[[#This Row],[Product]],Table3[],3)</f>
        <v>2.0099999999999998</v>
      </c>
      <c r="Q3768" s="35">
        <f>VLOOKUP(Table6[[#This Row],[Product]],Table3[],4)</f>
        <v>20</v>
      </c>
      <c r="R3768" s="35">
        <f>Table6[[#This Row],[Quantity]]*Table6[[#This Row],[Case]]</f>
        <v>1900</v>
      </c>
      <c r="S3768" s="35">
        <f>Table6[[#This Row],[Total Sales]]*Table6[[#This Row],[Cost]]</f>
        <v>3818.9999999999995</v>
      </c>
    </row>
    <row r="3769" spans="1:19" x14ac:dyDescent="0.3">
      <c r="A3769" s="54">
        <v>3869</v>
      </c>
      <c r="B3769" s="35" t="s">
        <v>8720</v>
      </c>
      <c r="C3769" s="35" t="s">
        <v>8721</v>
      </c>
      <c r="D3769" s="35" t="s">
        <v>15</v>
      </c>
      <c r="E3769" s="35" t="str">
        <f t="shared" si="174"/>
        <v>F</v>
      </c>
      <c r="F3769" s="35">
        <v>60</v>
      </c>
      <c r="G3769" s="35" t="s">
        <v>8722</v>
      </c>
      <c r="H3769" s="35" t="s">
        <v>1712</v>
      </c>
      <c r="I3769" s="35" t="s">
        <v>187</v>
      </c>
      <c r="J3769" s="48" t="s">
        <v>14257</v>
      </c>
      <c r="K3769" s="35">
        <v>33</v>
      </c>
      <c r="L3769" s="49" t="s">
        <v>64</v>
      </c>
      <c r="M3769" s="50" t="str">
        <f>VLOOKUP(Table6[[#This Row],[Product]],Table3[],2)</f>
        <v>Ultrathing V4</v>
      </c>
      <c r="N3769" s="50" t="str">
        <f t="shared" si="175"/>
        <v>Jan</v>
      </c>
      <c r="O3769" s="56">
        <f t="shared" si="176"/>
        <v>2021</v>
      </c>
      <c r="P3769" s="51">
        <f>VLOOKUP(Table6[[#This Row],[Product]],Table3[],3)</f>
        <v>3.99</v>
      </c>
      <c r="Q3769" s="35">
        <f>VLOOKUP(Table6[[#This Row],[Product]],Table3[],4)</f>
        <v>24</v>
      </c>
      <c r="R3769" s="35">
        <f>Table6[[#This Row],[Quantity]]*Table6[[#This Row],[Case]]</f>
        <v>792</v>
      </c>
      <c r="S3769" s="35">
        <f>Table6[[#This Row],[Total Sales]]*Table6[[#This Row],[Cost]]</f>
        <v>3160.0800000000004</v>
      </c>
    </row>
    <row r="3770" spans="1:19" x14ac:dyDescent="0.3">
      <c r="A3770" s="54">
        <v>3870</v>
      </c>
      <c r="B3770" s="35" t="s">
        <v>2051</v>
      </c>
      <c r="C3770" s="35" t="s">
        <v>8723</v>
      </c>
      <c r="D3770" s="35" t="s">
        <v>28</v>
      </c>
      <c r="E3770" s="35" t="str">
        <f t="shared" si="174"/>
        <v>M</v>
      </c>
      <c r="F3770" s="35">
        <v>30</v>
      </c>
      <c r="G3770" s="35" t="s">
        <v>8724</v>
      </c>
      <c r="H3770" s="35" t="s">
        <v>2685</v>
      </c>
      <c r="I3770" s="35" t="s">
        <v>32</v>
      </c>
      <c r="J3770" s="48">
        <v>44201</v>
      </c>
      <c r="K3770" s="35">
        <v>42</v>
      </c>
      <c r="L3770" s="49" t="s">
        <v>20</v>
      </c>
      <c r="M3770" s="50" t="str">
        <f>VLOOKUP(Table6[[#This Row],[Product]],Table3[],2)</f>
        <v>Hyperwotsit</v>
      </c>
      <c r="N3770" s="50" t="str">
        <f t="shared" si="175"/>
        <v>Jan</v>
      </c>
      <c r="O3770" s="56">
        <f t="shared" si="176"/>
        <v>2021</v>
      </c>
      <c r="P3770" s="51">
        <f>VLOOKUP(Table6[[#This Row],[Product]],Table3[],3)</f>
        <v>2.0099999999999998</v>
      </c>
      <c r="Q3770" s="35">
        <f>VLOOKUP(Table6[[#This Row],[Product]],Table3[],4)</f>
        <v>20</v>
      </c>
      <c r="R3770" s="35">
        <f>Table6[[#This Row],[Quantity]]*Table6[[#This Row],[Case]]</f>
        <v>840</v>
      </c>
      <c r="S3770" s="35">
        <f>Table6[[#This Row],[Total Sales]]*Table6[[#This Row],[Cost]]</f>
        <v>1688.3999999999999</v>
      </c>
    </row>
    <row r="3771" spans="1:19" x14ac:dyDescent="0.3">
      <c r="A3771" s="54">
        <v>3871</v>
      </c>
      <c r="B3771" s="35" t="s">
        <v>8725</v>
      </c>
      <c r="C3771" s="35" t="s">
        <v>3201</v>
      </c>
      <c r="D3771" s="35" t="s">
        <v>28</v>
      </c>
      <c r="E3771" s="35" t="str">
        <f t="shared" si="174"/>
        <v>M</v>
      </c>
      <c r="F3771" s="35">
        <v>60</v>
      </c>
      <c r="G3771" s="35" t="s">
        <v>8726</v>
      </c>
      <c r="H3771" s="35" t="s">
        <v>5277</v>
      </c>
      <c r="I3771" s="35" t="s">
        <v>32</v>
      </c>
      <c r="J3771" s="48">
        <v>44472</v>
      </c>
      <c r="K3771" s="35">
        <v>49</v>
      </c>
      <c r="L3771" s="49" t="s">
        <v>33</v>
      </c>
      <c r="M3771" s="50" t="str">
        <f>VLOOKUP(Table6[[#This Row],[Product]],Table3[],2)</f>
        <v>Megawidget L</v>
      </c>
      <c r="N3771" s="50" t="str">
        <f t="shared" si="175"/>
        <v>Oct</v>
      </c>
      <c r="O3771" s="56">
        <f t="shared" si="176"/>
        <v>2021</v>
      </c>
      <c r="P3771" s="51">
        <f>VLOOKUP(Table6[[#This Row],[Product]],Table3[],3)</f>
        <v>1.79</v>
      </c>
      <c r="Q3771" s="35">
        <f>VLOOKUP(Table6[[#This Row],[Product]],Table3[],4)</f>
        <v>24</v>
      </c>
      <c r="R3771" s="35">
        <f>Table6[[#This Row],[Quantity]]*Table6[[#This Row],[Case]]</f>
        <v>1176</v>
      </c>
      <c r="S3771" s="35">
        <f>Table6[[#This Row],[Total Sales]]*Table6[[#This Row],[Cost]]</f>
        <v>2105.04</v>
      </c>
    </row>
    <row r="3772" spans="1:19" x14ac:dyDescent="0.3">
      <c r="A3772" s="54">
        <v>3872</v>
      </c>
      <c r="B3772" s="35" t="s">
        <v>2184</v>
      </c>
      <c r="C3772" s="35" t="s">
        <v>3509</v>
      </c>
      <c r="D3772" s="35" t="s">
        <v>28</v>
      </c>
      <c r="E3772" s="35" t="str">
        <f t="shared" si="174"/>
        <v>M</v>
      </c>
      <c r="F3772" s="35">
        <v>60</v>
      </c>
      <c r="G3772" s="35" t="s">
        <v>8727</v>
      </c>
      <c r="H3772" s="35" t="s">
        <v>1757</v>
      </c>
      <c r="I3772" s="35" t="s">
        <v>294</v>
      </c>
      <c r="J3772" s="48" t="s">
        <v>14132</v>
      </c>
      <c r="K3772" s="35">
        <v>59</v>
      </c>
      <c r="L3772" s="49" t="s">
        <v>54</v>
      </c>
      <c r="M3772" s="50" t="str">
        <f>VLOOKUP(Table6[[#This Row],[Product]],Table3[],2)</f>
        <v>Megawidget S</v>
      </c>
      <c r="N3772" s="50" t="str">
        <f t="shared" si="175"/>
        <v>Sep</v>
      </c>
      <c r="O3772" s="56">
        <f t="shared" si="176"/>
        <v>2022</v>
      </c>
      <c r="P3772" s="51">
        <f>VLOOKUP(Table6[[#This Row],[Product]],Table3[],3)</f>
        <v>0.69</v>
      </c>
      <c r="Q3772" s="35">
        <f>VLOOKUP(Table6[[#This Row],[Product]],Table3[],4)</f>
        <v>24</v>
      </c>
      <c r="R3772" s="35">
        <f>Table6[[#This Row],[Quantity]]*Table6[[#This Row],[Case]]</f>
        <v>1416</v>
      </c>
      <c r="S3772" s="35">
        <f>Table6[[#This Row],[Total Sales]]*Table6[[#This Row],[Cost]]</f>
        <v>977.04</v>
      </c>
    </row>
    <row r="3773" spans="1:19" x14ac:dyDescent="0.3">
      <c r="A3773" s="54">
        <v>3873</v>
      </c>
      <c r="B3773" s="35" t="s">
        <v>1104</v>
      </c>
      <c r="C3773" s="35" t="s">
        <v>7278</v>
      </c>
      <c r="D3773" s="35" t="s">
        <v>28</v>
      </c>
      <c r="E3773" s="35" t="str">
        <f t="shared" si="174"/>
        <v>M</v>
      </c>
      <c r="F3773" s="35">
        <v>90</v>
      </c>
      <c r="G3773" s="35" t="s">
        <v>14356</v>
      </c>
      <c r="H3773" s="35" t="s">
        <v>8547</v>
      </c>
      <c r="I3773" s="35" t="s">
        <v>32</v>
      </c>
      <c r="J3773" s="48" t="s">
        <v>14036</v>
      </c>
      <c r="K3773" s="35">
        <v>101</v>
      </c>
      <c r="L3773" s="49" t="s">
        <v>101</v>
      </c>
      <c r="M3773" s="50" t="str">
        <f>VLOOKUP(Table6[[#This Row],[Product]],Table3[],2)</f>
        <v>Superwossname</v>
      </c>
      <c r="N3773" s="50" t="str">
        <f t="shared" si="175"/>
        <v>Mar</v>
      </c>
      <c r="O3773" s="56">
        <f t="shared" si="176"/>
        <v>2022</v>
      </c>
      <c r="P3773" s="51">
        <f>VLOOKUP(Table6[[#This Row],[Product]],Table3[],3)</f>
        <v>3.49</v>
      </c>
      <c r="Q3773" s="35">
        <f>VLOOKUP(Table6[[#This Row],[Product]],Table3[],4)</f>
        <v>20</v>
      </c>
      <c r="R3773" s="35">
        <f>Table6[[#This Row],[Quantity]]*Table6[[#This Row],[Case]]</f>
        <v>2020</v>
      </c>
      <c r="S3773" s="35">
        <f>Table6[[#This Row],[Total Sales]]*Table6[[#This Row],[Cost]]</f>
        <v>7049.8</v>
      </c>
    </row>
    <row r="3774" spans="1:19" x14ac:dyDescent="0.3">
      <c r="A3774" s="54">
        <v>3874</v>
      </c>
      <c r="B3774" s="35" t="s">
        <v>7958</v>
      </c>
      <c r="C3774" s="35" t="s">
        <v>4387</v>
      </c>
      <c r="D3774" s="35" t="s">
        <v>28</v>
      </c>
      <c r="E3774" s="35" t="str">
        <f t="shared" si="174"/>
        <v>M</v>
      </c>
      <c r="F3774" s="35">
        <v>30</v>
      </c>
      <c r="G3774" s="35" t="s">
        <v>8729</v>
      </c>
      <c r="H3774" s="35" t="s">
        <v>1401</v>
      </c>
      <c r="I3774" s="35" t="s">
        <v>1402</v>
      </c>
      <c r="J3774" s="48">
        <v>44053</v>
      </c>
      <c r="K3774" s="35">
        <v>38</v>
      </c>
      <c r="L3774" s="49" t="s">
        <v>64</v>
      </c>
      <c r="M3774" s="50" t="str">
        <f>VLOOKUP(Table6[[#This Row],[Product]],Table3[],2)</f>
        <v>Ultrathing V4</v>
      </c>
      <c r="N3774" s="50" t="str">
        <f t="shared" si="175"/>
        <v>Aug</v>
      </c>
      <c r="O3774" s="56">
        <f t="shared" si="176"/>
        <v>2020</v>
      </c>
      <c r="P3774" s="51">
        <f>VLOOKUP(Table6[[#This Row],[Product]],Table3[],3)</f>
        <v>3.99</v>
      </c>
      <c r="Q3774" s="35">
        <f>VLOOKUP(Table6[[#This Row],[Product]],Table3[],4)</f>
        <v>24</v>
      </c>
      <c r="R3774" s="35">
        <f>Table6[[#This Row],[Quantity]]*Table6[[#This Row],[Case]]</f>
        <v>912</v>
      </c>
      <c r="S3774" s="35">
        <f>Table6[[#This Row],[Total Sales]]*Table6[[#This Row],[Cost]]</f>
        <v>3638.88</v>
      </c>
    </row>
    <row r="3775" spans="1:19" x14ac:dyDescent="0.3">
      <c r="A3775" s="54">
        <v>3875</v>
      </c>
      <c r="B3775" s="35" t="s">
        <v>1684</v>
      </c>
      <c r="C3775" s="35" t="s">
        <v>5968</v>
      </c>
      <c r="D3775" s="35" t="s">
        <v>28</v>
      </c>
      <c r="E3775" s="35" t="str">
        <f t="shared" si="174"/>
        <v>M</v>
      </c>
      <c r="F3775" s="35">
        <v>90</v>
      </c>
      <c r="G3775" s="35" t="s">
        <v>8729</v>
      </c>
      <c r="H3775" s="35" t="s">
        <v>3882</v>
      </c>
      <c r="I3775" s="35" t="s">
        <v>38</v>
      </c>
      <c r="J3775" s="48" t="s">
        <v>13825</v>
      </c>
      <c r="K3775" s="35">
        <v>36</v>
      </c>
      <c r="L3775" s="49" t="s">
        <v>80</v>
      </c>
      <c r="M3775" s="50" t="str">
        <f>VLOOKUP(Table6[[#This Row],[Product]],Table3[],2)</f>
        <v>Ultrathing V2</v>
      </c>
      <c r="N3775" s="50" t="str">
        <f t="shared" si="175"/>
        <v>May</v>
      </c>
      <c r="O3775" s="56">
        <f t="shared" si="176"/>
        <v>2021</v>
      </c>
      <c r="P3775" s="51">
        <f>VLOOKUP(Table6[[#This Row],[Product]],Table3[],3)</f>
        <v>2.95</v>
      </c>
      <c r="Q3775" s="35">
        <f>VLOOKUP(Table6[[#This Row],[Product]],Table3[],4)</f>
        <v>20</v>
      </c>
      <c r="R3775" s="35">
        <f>Table6[[#This Row],[Quantity]]*Table6[[#This Row],[Case]]</f>
        <v>720</v>
      </c>
      <c r="S3775" s="35">
        <f>Table6[[#This Row],[Total Sales]]*Table6[[#This Row],[Cost]]</f>
        <v>2124</v>
      </c>
    </row>
    <row r="3776" spans="1:19" x14ac:dyDescent="0.3">
      <c r="A3776" s="54">
        <v>3876</v>
      </c>
      <c r="B3776" s="35" t="s">
        <v>8730</v>
      </c>
      <c r="C3776" s="35" t="s">
        <v>3700</v>
      </c>
      <c r="D3776" s="35" t="s">
        <v>92</v>
      </c>
      <c r="E3776" s="35" t="str">
        <f t="shared" si="174"/>
        <v>M/F</v>
      </c>
      <c r="F3776" s="35">
        <v>30</v>
      </c>
      <c r="G3776" s="35" t="s">
        <v>8731</v>
      </c>
      <c r="H3776" s="35" t="s">
        <v>7642</v>
      </c>
      <c r="I3776" s="35" t="s">
        <v>32</v>
      </c>
      <c r="J3776" s="48">
        <v>44870</v>
      </c>
      <c r="K3776" s="35">
        <v>49</v>
      </c>
      <c r="L3776" s="49" t="s">
        <v>70</v>
      </c>
      <c r="M3776" s="50" t="str">
        <f>VLOOKUP(Table6[[#This Row],[Product]],Table3[],2)</f>
        <v>Megawidget M</v>
      </c>
      <c r="N3776" s="50" t="str">
        <f t="shared" si="175"/>
        <v>Nov</v>
      </c>
      <c r="O3776" s="56">
        <f t="shared" si="176"/>
        <v>2022</v>
      </c>
      <c r="P3776" s="51">
        <f>VLOOKUP(Table6[[#This Row],[Product]],Table3[],3)</f>
        <v>1.29</v>
      </c>
      <c r="Q3776" s="35">
        <f>VLOOKUP(Table6[[#This Row],[Product]],Table3[],4)</f>
        <v>24</v>
      </c>
      <c r="R3776" s="35">
        <f>Table6[[#This Row],[Quantity]]*Table6[[#This Row],[Case]]</f>
        <v>1176</v>
      </c>
      <c r="S3776" s="35">
        <f>Table6[[#This Row],[Total Sales]]*Table6[[#This Row],[Cost]]</f>
        <v>1517.04</v>
      </c>
    </row>
    <row r="3777" spans="1:19" x14ac:dyDescent="0.3">
      <c r="A3777" s="54">
        <v>3877</v>
      </c>
      <c r="B3777" s="35" t="s">
        <v>8732</v>
      </c>
      <c r="C3777" s="35" t="s">
        <v>3394</v>
      </c>
      <c r="D3777" s="35" t="s">
        <v>28</v>
      </c>
      <c r="E3777" s="35" t="str">
        <f t="shared" si="174"/>
        <v>M</v>
      </c>
      <c r="F3777" s="35">
        <v>30</v>
      </c>
      <c r="G3777" s="35" t="s">
        <v>8733</v>
      </c>
      <c r="H3777" s="35" t="s">
        <v>2261</v>
      </c>
      <c r="I3777" s="35" t="s">
        <v>32</v>
      </c>
      <c r="J3777" s="48">
        <v>44721</v>
      </c>
      <c r="K3777" s="35">
        <v>35</v>
      </c>
      <c r="L3777" s="49" t="s">
        <v>159</v>
      </c>
      <c r="M3777" s="50" t="str">
        <f>VLOOKUP(Table6[[#This Row],[Product]],Table3[],2)</f>
        <v>Ultrathing V3</v>
      </c>
      <c r="N3777" s="50" t="str">
        <f t="shared" si="175"/>
        <v>Jun</v>
      </c>
      <c r="O3777" s="56">
        <f t="shared" si="176"/>
        <v>2022</v>
      </c>
      <c r="P3777" s="51">
        <f>VLOOKUP(Table6[[#This Row],[Product]],Table3[],3)</f>
        <v>3.39</v>
      </c>
      <c r="Q3777" s="35">
        <f>VLOOKUP(Table6[[#This Row],[Product]],Table3[],4)</f>
        <v>24</v>
      </c>
      <c r="R3777" s="35">
        <f>Table6[[#This Row],[Quantity]]*Table6[[#This Row],[Case]]</f>
        <v>840</v>
      </c>
      <c r="S3777" s="35">
        <f>Table6[[#This Row],[Total Sales]]*Table6[[#This Row],[Cost]]</f>
        <v>2847.6</v>
      </c>
    </row>
    <row r="3778" spans="1:19" x14ac:dyDescent="0.3">
      <c r="A3778" s="54">
        <v>3878</v>
      </c>
      <c r="B3778" s="35" t="s">
        <v>2815</v>
      </c>
      <c r="C3778" s="35" t="s">
        <v>6594</v>
      </c>
      <c r="D3778" s="35" t="s">
        <v>28</v>
      </c>
      <c r="E3778" s="35" t="str">
        <f t="shared" si="174"/>
        <v>M</v>
      </c>
      <c r="F3778" s="35">
        <v>60</v>
      </c>
      <c r="G3778" s="35" t="s">
        <v>8734</v>
      </c>
      <c r="H3778" s="35" t="s">
        <v>5609</v>
      </c>
      <c r="I3778" s="35" t="s">
        <v>19</v>
      </c>
      <c r="J3778" s="48" t="s">
        <v>14048</v>
      </c>
      <c r="K3778" s="35">
        <v>50</v>
      </c>
      <c r="L3778" s="49" t="s">
        <v>39</v>
      </c>
      <c r="M3778" s="50" t="str">
        <f>VLOOKUP(Table6[[#This Row],[Product]],Table3[],2)</f>
        <v>Ultrathing V1</v>
      </c>
      <c r="N3778" s="50" t="str">
        <f t="shared" si="175"/>
        <v>Dec</v>
      </c>
      <c r="O3778" s="56">
        <f t="shared" si="176"/>
        <v>2020</v>
      </c>
      <c r="P3778" s="51">
        <f>VLOOKUP(Table6[[#This Row],[Product]],Table3[],3)</f>
        <v>1.79</v>
      </c>
      <c r="Q3778" s="35">
        <f>VLOOKUP(Table6[[#This Row],[Product]],Table3[],4)</f>
        <v>17</v>
      </c>
      <c r="R3778" s="35">
        <f>Table6[[#This Row],[Quantity]]*Table6[[#This Row],[Case]]</f>
        <v>850</v>
      </c>
      <c r="S3778" s="35">
        <f>Table6[[#This Row],[Total Sales]]*Table6[[#This Row],[Cost]]</f>
        <v>1521.5</v>
      </c>
    </row>
    <row r="3779" spans="1:19" x14ac:dyDescent="0.3">
      <c r="A3779" s="54">
        <v>3879</v>
      </c>
      <c r="B3779" s="35" t="s">
        <v>8735</v>
      </c>
      <c r="C3779" s="35" t="s">
        <v>5214</v>
      </c>
      <c r="D3779" s="35" t="s">
        <v>51</v>
      </c>
      <c r="E3779" s="35" t="str">
        <f t="shared" ref="E3779:E3842" si="177">IF(OR(D3779="Mrs", D3779="Miss", D3779="Ms"), "F", IF(OR(D3779="Mr"), "M", IF(OR(D3779="Dr", D3779="Prof", D3779="Rev"), "M/F", "")))</f>
        <v>F</v>
      </c>
      <c r="F3779" s="35">
        <v>90</v>
      </c>
      <c r="G3779" s="35" t="s">
        <v>8736</v>
      </c>
      <c r="H3779" s="35" t="s">
        <v>6249</v>
      </c>
      <c r="I3779" s="35" t="s">
        <v>38</v>
      </c>
      <c r="J3779" s="48" t="s">
        <v>13943</v>
      </c>
      <c r="K3779" s="35">
        <v>84</v>
      </c>
      <c r="L3779" s="49" t="s">
        <v>64</v>
      </c>
      <c r="M3779" s="50" t="str">
        <f>VLOOKUP(Table6[[#This Row],[Product]],Table3[],2)</f>
        <v>Ultrathing V4</v>
      </c>
      <c r="N3779" s="50" t="str">
        <f t="shared" ref="N3779:N3842" si="178">TEXT(J3779,"mmm")</f>
        <v>Feb</v>
      </c>
      <c r="O3779" s="56">
        <f t="shared" ref="O3779:O3842" si="179">YEAR(J3779)</f>
        <v>2022</v>
      </c>
      <c r="P3779" s="51">
        <f>VLOOKUP(Table6[[#This Row],[Product]],Table3[],3)</f>
        <v>3.99</v>
      </c>
      <c r="Q3779" s="35">
        <f>VLOOKUP(Table6[[#This Row],[Product]],Table3[],4)</f>
        <v>24</v>
      </c>
      <c r="R3779" s="35">
        <f>Table6[[#This Row],[Quantity]]*Table6[[#This Row],[Case]]</f>
        <v>2016</v>
      </c>
      <c r="S3779" s="35">
        <f>Table6[[#This Row],[Total Sales]]*Table6[[#This Row],[Cost]]</f>
        <v>8043.84</v>
      </c>
    </row>
    <row r="3780" spans="1:19" x14ac:dyDescent="0.3">
      <c r="A3780" s="54">
        <v>3880</v>
      </c>
      <c r="B3780" s="35" t="s">
        <v>8737</v>
      </c>
      <c r="C3780" s="35" t="s">
        <v>1821</v>
      </c>
      <c r="D3780" s="35" t="s">
        <v>15</v>
      </c>
      <c r="E3780" s="35" t="str">
        <f t="shared" si="177"/>
        <v>F</v>
      </c>
      <c r="F3780" s="35">
        <v>60</v>
      </c>
      <c r="G3780" s="35" t="s">
        <v>8738</v>
      </c>
      <c r="H3780" s="35" t="s">
        <v>5751</v>
      </c>
      <c r="I3780" s="35" t="s">
        <v>178</v>
      </c>
      <c r="J3780" s="48" t="s">
        <v>13621</v>
      </c>
      <c r="K3780" s="35">
        <v>73</v>
      </c>
      <c r="L3780" s="49" t="s">
        <v>39</v>
      </c>
      <c r="M3780" s="50" t="str">
        <f>VLOOKUP(Table6[[#This Row],[Product]],Table3[],2)</f>
        <v>Ultrathing V1</v>
      </c>
      <c r="N3780" s="50" t="str">
        <f t="shared" si="178"/>
        <v>Apr</v>
      </c>
      <c r="O3780" s="56">
        <f t="shared" si="179"/>
        <v>2022</v>
      </c>
      <c r="P3780" s="51">
        <f>VLOOKUP(Table6[[#This Row],[Product]],Table3[],3)</f>
        <v>1.79</v>
      </c>
      <c r="Q3780" s="35">
        <f>VLOOKUP(Table6[[#This Row],[Product]],Table3[],4)</f>
        <v>17</v>
      </c>
      <c r="R3780" s="35">
        <f>Table6[[#This Row],[Quantity]]*Table6[[#This Row],[Case]]</f>
        <v>1241</v>
      </c>
      <c r="S3780" s="35">
        <f>Table6[[#This Row],[Total Sales]]*Table6[[#This Row],[Cost]]</f>
        <v>2221.39</v>
      </c>
    </row>
    <row r="3781" spans="1:19" x14ac:dyDescent="0.3">
      <c r="A3781" s="54">
        <v>3881</v>
      </c>
      <c r="B3781" s="35" t="s">
        <v>4805</v>
      </c>
      <c r="C3781" s="35" t="s">
        <v>1692</v>
      </c>
      <c r="D3781" s="35" t="s">
        <v>28</v>
      </c>
      <c r="E3781" s="35" t="str">
        <f t="shared" si="177"/>
        <v>M</v>
      </c>
      <c r="F3781" s="35">
        <v>60</v>
      </c>
      <c r="G3781" s="35" t="s">
        <v>8739</v>
      </c>
      <c r="H3781" s="35" t="s">
        <v>8740</v>
      </c>
      <c r="I3781" s="35" t="s">
        <v>913</v>
      </c>
      <c r="J3781" s="48" t="s">
        <v>14184</v>
      </c>
      <c r="K3781" s="35">
        <v>82</v>
      </c>
      <c r="L3781" s="49" t="s">
        <v>45</v>
      </c>
      <c r="M3781" s="50" t="str">
        <f>VLOOKUP(Table6[[#This Row],[Product]],Table3[],2)</f>
        <v>Gigastuff</v>
      </c>
      <c r="N3781" s="50" t="str">
        <f t="shared" si="178"/>
        <v>Sep</v>
      </c>
      <c r="O3781" s="56">
        <f t="shared" si="179"/>
        <v>2020</v>
      </c>
      <c r="P3781" s="51">
        <f>VLOOKUP(Table6[[#This Row],[Product]],Table3[],3)</f>
        <v>1.89</v>
      </c>
      <c r="Q3781" s="35">
        <f>VLOOKUP(Table6[[#This Row],[Product]],Table3[],4)</f>
        <v>18</v>
      </c>
      <c r="R3781" s="35">
        <f>Table6[[#This Row],[Quantity]]*Table6[[#This Row],[Case]]</f>
        <v>1476</v>
      </c>
      <c r="S3781" s="35">
        <f>Table6[[#This Row],[Total Sales]]*Table6[[#This Row],[Cost]]</f>
        <v>2789.64</v>
      </c>
    </row>
    <row r="3782" spans="1:19" x14ac:dyDescent="0.3">
      <c r="A3782" s="54">
        <v>3882</v>
      </c>
      <c r="B3782" s="35" t="s">
        <v>6264</v>
      </c>
      <c r="C3782" s="35" t="s">
        <v>3111</v>
      </c>
      <c r="D3782" s="35" t="s">
        <v>28</v>
      </c>
      <c r="E3782" s="35" t="str">
        <f t="shared" si="177"/>
        <v>M</v>
      </c>
      <c r="F3782" s="35">
        <v>90</v>
      </c>
      <c r="G3782" s="35" t="s">
        <v>8741</v>
      </c>
      <c r="H3782" s="35" t="s">
        <v>6951</v>
      </c>
      <c r="I3782" s="35" t="s">
        <v>38</v>
      </c>
      <c r="J3782" s="48" t="s">
        <v>13830</v>
      </c>
      <c r="K3782" s="35">
        <v>41</v>
      </c>
      <c r="L3782" s="49" t="s">
        <v>64</v>
      </c>
      <c r="M3782" s="50" t="str">
        <f>VLOOKUP(Table6[[#This Row],[Product]],Table3[],2)</f>
        <v>Ultrathing V4</v>
      </c>
      <c r="N3782" s="50" t="str">
        <f t="shared" si="178"/>
        <v>Dec</v>
      </c>
      <c r="O3782" s="56">
        <f t="shared" si="179"/>
        <v>2021</v>
      </c>
      <c r="P3782" s="51">
        <f>VLOOKUP(Table6[[#This Row],[Product]],Table3[],3)</f>
        <v>3.99</v>
      </c>
      <c r="Q3782" s="35">
        <f>VLOOKUP(Table6[[#This Row],[Product]],Table3[],4)</f>
        <v>24</v>
      </c>
      <c r="R3782" s="35">
        <f>Table6[[#This Row],[Quantity]]*Table6[[#This Row],[Case]]</f>
        <v>984</v>
      </c>
      <c r="S3782" s="35">
        <f>Table6[[#This Row],[Total Sales]]*Table6[[#This Row],[Cost]]</f>
        <v>3926.1600000000003</v>
      </c>
    </row>
    <row r="3783" spans="1:19" x14ac:dyDescent="0.3">
      <c r="A3783" s="54">
        <v>3883</v>
      </c>
      <c r="B3783" s="35" t="s">
        <v>831</v>
      </c>
      <c r="C3783" s="35" t="s">
        <v>4609</v>
      </c>
      <c r="D3783" s="35" t="s">
        <v>15</v>
      </c>
      <c r="E3783" s="35" t="str">
        <f t="shared" si="177"/>
        <v>F</v>
      </c>
      <c r="F3783" s="35">
        <v>60</v>
      </c>
      <c r="G3783" s="35" t="s">
        <v>14390</v>
      </c>
      <c r="H3783" s="35" t="s">
        <v>5271</v>
      </c>
      <c r="I3783" s="35" t="s">
        <v>187</v>
      </c>
      <c r="J3783" s="48" t="s">
        <v>13795</v>
      </c>
      <c r="K3783" s="35">
        <v>21</v>
      </c>
      <c r="L3783" s="49" t="s">
        <v>64</v>
      </c>
      <c r="M3783" s="50" t="str">
        <f>VLOOKUP(Table6[[#This Row],[Product]],Table3[],2)</f>
        <v>Ultrathing V4</v>
      </c>
      <c r="N3783" s="50" t="str">
        <f t="shared" si="178"/>
        <v>Jan</v>
      </c>
      <c r="O3783" s="56">
        <f t="shared" si="179"/>
        <v>2020</v>
      </c>
      <c r="P3783" s="51">
        <f>VLOOKUP(Table6[[#This Row],[Product]],Table3[],3)</f>
        <v>3.99</v>
      </c>
      <c r="Q3783" s="35">
        <f>VLOOKUP(Table6[[#This Row],[Product]],Table3[],4)</f>
        <v>24</v>
      </c>
      <c r="R3783" s="35">
        <f>Table6[[#This Row],[Quantity]]*Table6[[#This Row],[Case]]</f>
        <v>504</v>
      </c>
      <c r="S3783" s="35">
        <f>Table6[[#This Row],[Total Sales]]*Table6[[#This Row],[Cost]]</f>
        <v>2010.96</v>
      </c>
    </row>
    <row r="3784" spans="1:19" x14ac:dyDescent="0.3">
      <c r="A3784" s="54">
        <v>3884</v>
      </c>
      <c r="B3784" s="35" t="s">
        <v>8743</v>
      </c>
      <c r="C3784" s="35" t="s">
        <v>3938</v>
      </c>
      <c r="D3784" s="35" t="s">
        <v>51</v>
      </c>
      <c r="E3784" s="35" t="str">
        <f t="shared" si="177"/>
        <v>F</v>
      </c>
      <c r="F3784" s="35">
        <v>60</v>
      </c>
      <c r="G3784" s="35" t="s">
        <v>8744</v>
      </c>
      <c r="H3784" s="35" t="s">
        <v>3678</v>
      </c>
      <c r="I3784" s="35" t="s">
        <v>32</v>
      </c>
      <c r="J3784" s="48">
        <v>44532</v>
      </c>
      <c r="K3784" s="35">
        <v>8</v>
      </c>
      <c r="L3784" s="49" t="s">
        <v>45</v>
      </c>
      <c r="M3784" s="50" t="str">
        <f>VLOOKUP(Table6[[#This Row],[Product]],Table3[],2)</f>
        <v>Gigastuff</v>
      </c>
      <c r="N3784" s="50" t="str">
        <f t="shared" si="178"/>
        <v>Dec</v>
      </c>
      <c r="O3784" s="56">
        <f t="shared" si="179"/>
        <v>2021</v>
      </c>
      <c r="P3784" s="51">
        <f>VLOOKUP(Table6[[#This Row],[Product]],Table3[],3)</f>
        <v>1.89</v>
      </c>
      <c r="Q3784" s="35">
        <f>VLOOKUP(Table6[[#This Row],[Product]],Table3[],4)</f>
        <v>18</v>
      </c>
      <c r="R3784" s="35">
        <f>Table6[[#This Row],[Quantity]]*Table6[[#This Row],[Case]]</f>
        <v>144</v>
      </c>
      <c r="S3784" s="35">
        <f>Table6[[#This Row],[Total Sales]]*Table6[[#This Row],[Cost]]</f>
        <v>272.15999999999997</v>
      </c>
    </row>
    <row r="3785" spans="1:19" x14ac:dyDescent="0.3">
      <c r="A3785" s="54">
        <v>3885</v>
      </c>
      <c r="B3785" s="35" t="s">
        <v>8745</v>
      </c>
      <c r="C3785" s="35" t="s">
        <v>8746</v>
      </c>
      <c r="D3785" s="35" t="s">
        <v>15</v>
      </c>
      <c r="E3785" s="35" t="str">
        <f t="shared" si="177"/>
        <v>F</v>
      </c>
      <c r="F3785" s="35">
        <v>30</v>
      </c>
      <c r="G3785" s="35" t="s">
        <v>8747</v>
      </c>
      <c r="H3785" s="35" t="s">
        <v>443</v>
      </c>
      <c r="I3785" s="35" t="s">
        <v>294</v>
      </c>
      <c r="J3785" s="48">
        <v>44327</v>
      </c>
      <c r="K3785" s="35">
        <v>17</v>
      </c>
      <c r="L3785" s="49" t="s">
        <v>80</v>
      </c>
      <c r="M3785" s="50" t="str">
        <f>VLOOKUP(Table6[[#This Row],[Product]],Table3[],2)</f>
        <v>Ultrathing V2</v>
      </c>
      <c r="N3785" s="50" t="str">
        <f t="shared" si="178"/>
        <v>May</v>
      </c>
      <c r="O3785" s="56">
        <f t="shared" si="179"/>
        <v>2021</v>
      </c>
      <c r="P3785" s="51">
        <f>VLOOKUP(Table6[[#This Row],[Product]],Table3[],3)</f>
        <v>2.95</v>
      </c>
      <c r="Q3785" s="35">
        <f>VLOOKUP(Table6[[#This Row],[Product]],Table3[],4)</f>
        <v>20</v>
      </c>
      <c r="R3785" s="35">
        <f>Table6[[#This Row],[Quantity]]*Table6[[#This Row],[Case]]</f>
        <v>340</v>
      </c>
      <c r="S3785" s="35">
        <f>Table6[[#This Row],[Total Sales]]*Table6[[#This Row],[Cost]]</f>
        <v>1003.0000000000001</v>
      </c>
    </row>
    <row r="3786" spans="1:19" x14ac:dyDescent="0.3">
      <c r="A3786" s="54">
        <v>3886</v>
      </c>
      <c r="B3786" s="35" t="s">
        <v>2600</v>
      </c>
      <c r="C3786" s="35" t="s">
        <v>8748</v>
      </c>
      <c r="D3786" s="35" t="s">
        <v>51</v>
      </c>
      <c r="E3786" s="35" t="str">
        <f t="shared" si="177"/>
        <v>F</v>
      </c>
      <c r="F3786" s="35">
        <v>60</v>
      </c>
      <c r="G3786" s="35" t="s">
        <v>14357</v>
      </c>
      <c r="H3786" s="35" t="s">
        <v>1764</v>
      </c>
      <c r="I3786" s="35" t="s">
        <v>124</v>
      </c>
      <c r="J3786" s="48">
        <v>44780</v>
      </c>
      <c r="K3786" s="35">
        <v>39</v>
      </c>
      <c r="L3786" s="49" t="s">
        <v>39</v>
      </c>
      <c r="M3786" s="50" t="str">
        <f>VLOOKUP(Table6[[#This Row],[Product]],Table3[],2)</f>
        <v>Ultrathing V1</v>
      </c>
      <c r="N3786" s="50" t="str">
        <f t="shared" si="178"/>
        <v>Aug</v>
      </c>
      <c r="O3786" s="56">
        <f t="shared" si="179"/>
        <v>2022</v>
      </c>
      <c r="P3786" s="51">
        <f>VLOOKUP(Table6[[#This Row],[Product]],Table3[],3)</f>
        <v>1.79</v>
      </c>
      <c r="Q3786" s="35">
        <f>VLOOKUP(Table6[[#This Row],[Product]],Table3[],4)</f>
        <v>17</v>
      </c>
      <c r="R3786" s="35">
        <f>Table6[[#This Row],[Quantity]]*Table6[[#This Row],[Case]]</f>
        <v>663</v>
      </c>
      <c r="S3786" s="35">
        <f>Table6[[#This Row],[Total Sales]]*Table6[[#This Row],[Cost]]</f>
        <v>1186.77</v>
      </c>
    </row>
    <row r="3787" spans="1:19" x14ac:dyDescent="0.3">
      <c r="A3787" s="54">
        <v>3887</v>
      </c>
      <c r="B3787" s="35" t="s">
        <v>5285</v>
      </c>
      <c r="C3787" s="35" t="s">
        <v>328</v>
      </c>
      <c r="D3787" s="35" t="s">
        <v>92</v>
      </c>
      <c r="E3787" s="35" t="str">
        <f t="shared" si="177"/>
        <v>M/F</v>
      </c>
      <c r="F3787" s="35">
        <v>90</v>
      </c>
      <c r="G3787" s="35" t="s">
        <v>8750</v>
      </c>
      <c r="H3787" s="35" t="s">
        <v>1194</v>
      </c>
      <c r="I3787" s="35" t="s">
        <v>38</v>
      </c>
      <c r="J3787" s="48">
        <v>44683</v>
      </c>
      <c r="K3787" s="35">
        <v>81</v>
      </c>
      <c r="L3787" s="49" t="s">
        <v>45</v>
      </c>
      <c r="M3787" s="50" t="str">
        <f>VLOOKUP(Table6[[#This Row],[Product]],Table3[],2)</f>
        <v>Gigastuff</v>
      </c>
      <c r="N3787" s="50" t="str">
        <f t="shared" si="178"/>
        <v>May</v>
      </c>
      <c r="O3787" s="56">
        <f t="shared" si="179"/>
        <v>2022</v>
      </c>
      <c r="P3787" s="51">
        <f>VLOOKUP(Table6[[#This Row],[Product]],Table3[],3)</f>
        <v>1.89</v>
      </c>
      <c r="Q3787" s="35">
        <f>VLOOKUP(Table6[[#This Row],[Product]],Table3[],4)</f>
        <v>18</v>
      </c>
      <c r="R3787" s="35">
        <f>Table6[[#This Row],[Quantity]]*Table6[[#This Row],[Case]]</f>
        <v>1458</v>
      </c>
      <c r="S3787" s="35">
        <f>Table6[[#This Row],[Total Sales]]*Table6[[#This Row],[Cost]]</f>
        <v>2755.62</v>
      </c>
    </row>
    <row r="3788" spans="1:19" x14ac:dyDescent="0.3">
      <c r="A3788" s="54">
        <v>3888</v>
      </c>
      <c r="B3788" s="35" t="s">
        <v>8317</v>
      </c>
      <c r="C3788" s="35" t="s">
        <v>4795</v>
      </c>
      <c r="D3788" s="35" t="s">
        <v>28</v>
      </c>
      <c r="E3788" s="35" t="str">
        <f t="shared" si="177"/>
        <v>M</v>
      </c>
      <c r="F3788" s="35">
        <v>90</v>
      </c>
      <c r="G3788" s="35" t="s">
        <v>8751</v>
      </c>
      <c r="H3788" s="35" t="s">
        <v>7261</v>
      </c>
      <c r="I3788" s="35" t="s">
        <v>32</v>
      </c>
      <c r="J3788" s="48">
        <v>43832</v>
      </c>
      <c r="K3788" s="35">
        <v>24</v>
      </c>
      <c r="L3788" s="49" t="s">
        <v>45</v>
      </c>
      <c r="M3788" s="50" t="str">
        <f>VLOOKUP(Table6[[#This Row],[Product]],Table3[],2)</f>
        <v>Gigastuff</v>
      </c>
      <c r="N3788" s="50" t="str">
        <f t="shared" si="178"/>
        <v>Jan</v>
      </c>
      <c r="O3788" s="56">
        <f t="shared" si="179"/>
        <v>2020</v>
      </c>
      <c r="P3788" s="51">
        <f>VLOOKUP(Table6[[#This Row],[Product]],Table3[],3)</f>
        <v>1.89</v>
      </c>
      <c r="Q3788" s="35">
        <f>VLOOKUP(Table6[[#This Row],[Product]],Table3[],4)</f>
        <v>18</v>
      </c>
      <c r="R3788" s="35">
        <f>Table6[[#This Row],[Quantity]]*Table6[[#This Row],[Case]]</f>
        <v>432</v>
      </c>
      <c r="S3788" s="35">
        <f>Table6[[#This Row],[Total Sales]]*Table6[[#This Row],[Cost]]</f>
        <v>816.4799999999999</v>
      </c>
    </row>
    <row r="3789" spans="1:19" x14ac:dyDescent="0.3">
      <c r="A3789" s="54">
        <v>3889</v>
      </c>
      <c r="B3789" s="35" t="s">
        <v>3345</v>
      </c>
      <c r="C3789" s="35" t="s">
        <v>3325</v>
      </c>
      <c r="D3789" s="35" t="s">
        <v>28</v>
      </c>
      <c r="E3789" s="35" t="str">
        <f t="shared" si="177"/>
        <v>M</v>
      </c>
      <c r="F3789" s="35">
        <v>90</v>
      </c>
      <c r="G3789" s="35" t="s">
        <v>8752</v>
      </c>
      <c r="H3789" s="35" t="s">
        <v>6181</v>
      </c>
      <c r="I3789" s="35" t="s">
        <v>32</v>
      </c>
      <c r="J3789" s="48" t="s">
        <v>13983</v>
      </c>
      <c r="K3789" s="35">
        <v>41</v>
      </c>
      <c r="L3789" s="49" t="s">
        <v>70</v>
      </c>
      <c r="M3789" s="50" t="str">
        <f>VLOOKUP(Table6[[#This Row],[Product]],Table3[],2)</f>
        <v>Megawidget M</v>
      </c>
      <c r="N3789" s="50" t="str">
        <f t="shared" si="178"/>
        <v>Apr</v>
      </c>
      <c r="O3789" s="56">
        <f t="shared" si="179"/>
        <v>2022</v>
      </c>
      <c r="P3789" s="51">
        <f>VLOOKUP(Table6[[#This Row],[Product]],Table3[],3)</f>
        <v>1.29</v>
      </c>
      <c r="Q3789" s="35">
        <f>VLOOKUP(Table6[[#This Row],[Product]],Table3[],4)</f>
        <v>24</v>
      </c>
      <c r="R3789" s="35">
        <f>Table6[[#This Row],[Quantity]]*Table6[[#This Row],[Case]]</f>
        <v>984</v>
      </c>
      <c r="S3789" s="35">
        <f>Table6[[#This Row],[Total Sales]]*Table6[[#This Row],[Cost]]</f>
        <v>1269.3600000000001</v>
      </c>
    </row>
    <row r="3790" spans="1:19" x14ac:dyDescent="0.3">
      <c r="A3790" s="54">
        <v>3890</v>
      </c>
      <c r="B3790" s="35" t="s">
        <v>8753</v>
      </c>
      <c r="C3790" s="35" t="s">
        <v>4191</v>
      </c>
      <c r="D3790" s="35" t="s">
        <v>51</v>
      </c>
      <c r="E3790" s="35" t="str">
        <f t="shared" si="177"/>
        <v>F</v>
      </c>
      <c r="F3790" s="35">
        <v>30</v>
      </c>
      <c r="G3790" s="35" t="s">
        <v>8754</v>
      </c>
      <c r="H3790" s="35" t="s">
        <v>641</v>
      </c>
      <c r="I3790" s="35" t="s">
        <v>294</v>
      </c>
      <c r="J3790" s="48">
        <v>43842</v>
      </c>
      <c r="K3790" s="35">
        <v>78</v>
      </c>
      <c r="L3790" s="49" t="s">
        <v>39</v>
      </c>
      <c r="M3790" s="50" t="str">
        <f>VLOOKUP(Table6[[#This Row],[Product]],Table3[],2)</f>
        <v>Ultrathing V1</v>
      </c>
      <c r="N3790" s="50" t="str">
        <f t="shared" si="178"/>
        <v>Jan</v>
      </c>
      <c r="O3790" s="56">
        <f t="shared" si="179"/>
        <v>2020</v>
      </c>
      <c r="P3790" s="51">
        <f>VLOOKUP(Table6[[#This Row],[Product]],Table3[],3)</f>
        <v>1.79</v>
      </c>
      <c r="Q3790" s="35">
        <f>VLOOKUP(Table6[[#This Row],[Product]],Table3[],4)</f>
        <v>17</v>
      </c>
      <c r="R3790" s="35">
        <f>Table6[[#This Row],[Quantity]]*Table6[[#This Row],[Case]]</f>
        <v>1326</v>
      </c>
      <c r="S3790" s="35">
        <f>Table6[[#This Row],[Total Sales]]*Table6[[#This Row],[Cost]]</f>
        <v>2373.54</v>
      </c>
    </row>
    <row r="3791" spans="1:19" x14ac:dyDescent="0.3">
      <c r="A3791" s="54">
        <v>3891</v>
      </c>
      <c r="B3791" s="35" t="s">
        <v>8755</v>
      </c>
      <c r="C3791" s="35" t="s">
        <v>1451</v>
      </c>
      <c r="D3791" s="35" t="s">
        <v>28</v>
      </c>
      <c r="E3791" s="35" t="str">
        <f t="shared" si="177"/>
        <v>M</v>
      </c>
      <c r="F3791" s="35">
        <v>90</v>
      </c>
      <c r="G3791" s="35" t="s">
        <v>14358</v>
      </c>
      <c r="H3791" s="35" t="s">
        <v>1008</v>
      </c>
      <c r="I3791" s="35" t="s">
        <v>32</v>
      </c>
      <c r="J3791" s="48" t="s">
        <v>13907</v>
      </c>
      <c r="K3791" s="35">
        <v>70</v>
      </c>
      <c r="L3791" s="49" t="s">
        <v>54</v>
      </c>
      <c r="M3791" s="50" t="str">
        <f>VLOOKUP(Table6[[#This Row],[Product]],Table3[],2)</f>
        <v>Megawidget S</v>
      </c>
      <c r="N3791" s="50" t="str">
        <f t="shared" si="178"/>
        <v>Jul</v>
      </c>
      <c r="O3791" s="56">
        <f t="shared" si="179"/>
        <v>2020</v>
      </c>
      <c r="P3791" s="51">
        <f>VLOOKUP(Table6[[#This Row],[Product]],Table3[],3)</f>
        <v>0.69</v>
      </c>
      <c r="Q3791" s="35">
        <f>VLOOKUP(Table6[[#This Row],[Product]],Table3[],4)</f>
        <v>24</v>
      </c>
      <c r="R3791" s="35">
        <f>Table6[[#This Row],[Quantity]]*Table6[[#This Row],[Case]]</f>
        <v>1680</v>
      </c>
      <c r="S3791" s="35">
        <f>Table6[[#This Row],[Total Sales]]*Table6[[#This Row],[Cost]]</f>
        <v>1159.1999999999998</v>
      </c>
    </row>
    <row r="3792" spans="1:19" x14ac:dyDescent="0.3">
      <c r="A3792" s="54">
        <v>3892</v>
      </c>
      <c r="B3792" s="35" t="s">
        <v>5072</v>
      </c>
      <c r="C3792" s="35" t="s">
        <v>8117</v>
      </c>
      <c r="D3792" s="35" t="s">
        <v>28</v>
      </c>
      <c r="E3792" s="35" t="str">
        <f t="shared" si="177"/>
        <v>M</v>
      </c>
      <c r="F3792" s="35">
        <v>90</v>
      </c>
      <c r="G3792" s="35" t="s">
        <v>8757</v>
      </c>
      <c r="H3792" s="35" t="s">
        <v>8758</v>
      </c>
      <c r="I3792" s="35" t="s">
        <v>178</v>
      </c>
      <c r="J3792" s="48">
        <v>44686</v>
      </c>
      <c r="K3792" s="35">
        <v>101</v>
      </c>
      <c r="L3792" s="49" t="s">
        <v>33</v>
      </c>
      <c r="M3792" s="50" t="str">
        <f>VLOOKUP(Table6[[#This Row],[Product]],Table3[],2)</f>
        <v>Megawidget L</v>
      </c>
      <c r="N3792" s="50" t="str">
        <f t="shared" si="178"/>
        <v>May</v>
      </c>
      <c r="O3792" s="56">
        <f t="shared" si="179"/>
        <v>2022</v>
      </c>
      <c r="P3792" s="51">
        <f>VLOOKUP(Table6[[#This Row],[Product]],Table3[],3)</f>
        <v>1.79</v>
      </c>
      <c r="Q3792" s="35">
        <f>VLOOKUP(Table6[[#This Row],[Product]],Table3[],4)</f>
        <v>24</v>
      </c>
      <c r="R3792" s="35">
        <f>Table6[[#This Row],[Quantity]]*Table6[[#This Row],[Case]]</f>
        <v>2424</v>
      </c>
      <c r="S3792" s="35">
        <f>Table6[[#This Row],[Total Sales]]*Table6[[#This Row],[Cost]]</f>
        <v>4338.96</v>
      </c>
    </row>
    <row r="3793" spans="1:19" x14ac:dyDescent="0.3">
      <c r="A3793" s="54">
        <v>3893</v>
      </c>
      <c r="B3793" s="35" t="s">
        <v>8759</v>
      </c>
      <c r="C3793" s="35" t="s">
        <v>8760</v>
      </c>
      <c r="D3793" s="35" t="s">
        <v>28</v>
      </c>
      <c r="E3793" s="35" t="str">
        <f t="shared" si="177"/>
        <v>M</v>
      </c>
      <c r="F3793" s="35">
        <v>60</v>
      </c>
      <c r="G3793" s="35" t="s">
        <v>8761</v>
      </c>
      <c r="H3793" s="35" t="s">
        <v>2133</v>
      </c>
      <c r="I3793" s="35" t="s">
        <v>32</v>
      </c>
      <c r="J3793" s="48">
        <v>43925</v>
      </c>
      <c r="K3793" s="35">
        <v>9</v>
      </c>
      <c r="L3793" s="49" t="s">
        <v>64</v>
      </c>
      <c r="M3793" s="50" t="str">
        <f>VLOOKUP(Table6[[#This Row],[Product]],Table3[],2)</f>
        <v>Ultrathing V4</v>
      </c>
      <c r="N3793" s="50" t="str">
        <f t="shared" si="178"/>
        <v>Apr</v>
      </c>
      <c r="O3793" s="56">
        <f t="shared" si="179"/>
        <v>2020</v>
      </c>
      <c r="P3793" s="51">
        <f>VLOOKUP(Table6[[#This Row],[Product]],Table3[],3)</f>
        <v>3.99</v>
      </c>
      <c r="Q3793" s="35">
        <f>VLOOKUP(Table6[[#This Row],[Product]],Table3[],4)</f>
        <v>24</v>
      </c>
      <c r="R3793" s="35">
        <f>Table6[[#This Row],[Quantity]]*Table6[[#This Row],[Case]]</f>
        <v>216</v>
      </c>
      <c r="S3793" s="35">
        <f>Table6[[#This Row],[Total Sales]]*Table6[[#This Row],[Cost]]</f>
        <v>861.84</v>
      </c>
    </row>
    <row r="3794" spans="1:19" x14ac:dyDescent="0.3">
      <c r="A3794" s="54">
        <v>3894</v>
      </c>
      <c r="B3794" s="35" t="s">
        <v>3567</v>
      </c>
      <c r="C3794" s="35" t="s">
        <v>4399</v>
      </c>
      <c r="D3794" s="35" t="s">
        <v>28</v>
      </c>
      <c r="E3794" s="35" t="str">
        <f t="shared" si="177"/>
        <v>M</v>
      </c>
      <c r="F3794" s="35">
        <v>60</v>
      </c>
      <c r="G3794" s="35" t="s">
        <v>8762</v>
      </c>
      <c r="H3794" s="35" t="s">
        <v>2555</v>
      </c>
      <c r="I3794" s="35" t="s">
        <v>32</v>
      </c>
      <c r="J3794" s="48" t="s">
        <v>13700</v>
      </c>
      <c r="K3794" s="35">
        <v>31</v>
      </c>
      <c r="L3794" s="49" t="s">
        <v>39</v>
      </c>
      <c r="M3794" s="50" t="str">
        <f>VLOOKUP(Table6[[#This Row],[Product]],Table3[],2)</f>
        <v>Ultrathing V1</v>
      </c>
      <c r="N3794" s="50" t="str">
        <f t="shared" si="178"/>
        <v>Feb</v>
      </c>
      <c r="O3794" s="56">
        <f t="shared" si="179"/>
        <v>2020</v>
      </c>
      <c r="P3794" s="51">
        <f>VLOOKUP(Table6[[#This Row],[Product]],Table3[],3)</f>
        <v>1.79</v>
      </c>
      <c r="Q3794" s="35">
        <f>VLOOKUP(Table6[[#This Row],[Product]],Table3[],4)</f>
        <v>17</v>
      </c>
      <c r="R3794" s="35">
        <f>Table6[[#This Row],[Quantity]]*Table6[[#This Row],[Case]]</f>
        <v>527</v>
      </c>
      <c r="S3794" s="35">
        <f>Table6[[#This Row],[Total Sales]]*Table6[[#This Row],[Cost]]</f>
        <v>943.33</v>
      </c>
    </row>
    <row r="3795" spans="1:19" x14ac:dyDescent="0.3">
      <c r="A3795" s="54">
        <v>3895</v>
      </c>
      <c r="B3795" s="35" t="s">
        <v>8763</v>
      </c>
      <c r="C3795" s="35" t="s">
        <v>6216</v>
      </c>
      <c r="D3795" s="35" t="s">
        <v>51</v>
      </c>
      <c r="E3795" s="35" t="str">
        <f t="shared" si="177"/>
        <v>F</v>
      </c>
      <c r="F3795" s="35">
        <v>90</v>
      </c>
      <c r="G3795" s="35" t="s">
        <v>8764</v>
      </c>
      <c r="H3795" s="35" t="s">
        <v>1206</v>
      </c>
      <c r="I3795" s="35" t="s">
        <v>294</v>
      </c>
      <c r="J3795" s="48" t="s">
        <v>13722</v>
      </c>
      <c r="K3795" s="35">
        <v>64</v>
      </c>
      <c r="L3795" s="49" t="s">
        <v>101</v>
      </c>
      <c r="M3795" s="50" t="str">
        <f>VLOOKUP(Table6[[#This Row],[Product]],Table3[],2)</f>
        <v>Superwossname</v>
      </c>
      <c r="N3795" s="50" t="str">
        <f t="shared" si="178"/>
        <v>May</v>
      </c>
      <c r="O3795" s="56">
        <f t="shared" si="179"/>
        <v>2020</v>
      </c>
      <c r="P3795" s="51">
        <f>VLOOKUP(Table6[[#This Row],[Product]],Table3[],3)</f>
        <v>3.49</v>
      </c>
      <c r="Q3795" s="35">
        <f>VLOOKUP(Table6[[#This Row],[Product]],Table3[],4)</f>
        <v>20</v>
      </c>
      <c r="R3795" s="35">
        <f>Table6[[#This Row],[Quantity]]*Table6[[#This Row],[Case]]</f>
        <v>1280</v>
      </c>
      <c r="S3795" s="35">
        <f>Table6[[#This Row],[Total Sales]]*Table6[[#This Row],[Cost]]</f>
        <v>4467.2000000000007</v>
      </c>
    </row>
    <row r="3796" spans="1:19" x14ac:dyDescent="0.3">
      <c r="A3796" s="54">
        <v>3896</v>
      </c>
      <c r="B3796" s="35" t="s">
        <v>6653</v>
      </c>
      <c r="C3796" s="35" t="s">
        <v>1459</v>
      </c>
      <c r="D3796" s="35" t="s">
        <v>15</v>
      </c>
      <c r="E3796" s="35" t="str">
        <f t="shared" si="177"/>
        <v>F</v>
      </c>
      <c r="F3796" s="35">
        <v>90</v>
      </c>
      <c r="G3796" s="35" t="s">
        <v>8765</v>
      </c>
      <c r="H3796" s="35" t="s">
        <v>8000</v>
      </c>
      <c r="I3796" s="35" t="s">
        <v>32</v>
      </c>
      <c r="J3796" s="48" t="s">
        <v>13882</v>
      </c>
      <c r="K3796" s="35">
        <v>88</v>
      </c>
      <c r="L3796" s="49" t="s">
        <v>80</v>
      </c>
      <c r="M3796" s="50" t="str">
        <f>VLOOKUP(Table6[[#This Row],[Product]],Table3[],2)</f>
        <v>Ultrathing V2</v>
      </c>
      <c r="N3796" s="50" t="str">
        <f t="shared" si="178"/>
        <v>Oct</v>
      </c>
      <c r="O3796" s="56">
        <f t="shared" si="179"/>
        <v>2022</v>
      </c>
      <c r="P3796" s="51">
        <f>VLOOKUP(Table6[[#This Row],[Product]],Table3[],3)</f>
        <v>2.95</v>
      </c>
      <c r="Q3796" s="35">
        <f>VLOOKUP(Table6[[#This Row],[Product]],Table3[],4)</f>
        <v>20</v>
      </c>
      <c r="R3796" s="35">
        <f>Table6[[#This Row],[Quantity]]*Table6[[#This Row],[Case]]</f>
        <v>1760</v>
      </c>
      <c r="S3796" s="35">
        <f>Table6[[#This Row],[Total Sales]]*Table6[[#This Row],[Cost]]</f>
        <v>5192</v>
      </c>
    </row>
    <row r="3797" spans="1:19" x14ac:dyDescent="0.3">
      <c r="A3797" s="54">
        <v>3897</v>
      </c>
      <c r="B3797" s="35" t="s">
        <v>8766</v>
      </c>
      <c r="C3797" s="35" t="s">
        <v>551</v>
      </c>
      <c r="D3797" s="35" t="s">
        <v>28</v>
      </c>
      <c r="E3797" s="35" t="str">
        <f t="shared" si="177"/>
        <v>M</v>
      </c>
      <c r="F3797" s="35">
        <v>60</v>
      </c>
      <c r="G3797" s="35" t="s">
        <v>8767</v>
      </c>
      <c r="H3797" s="35" t="s">
        <v>1426</v>
      </c>
      <c r="I3797" s="35" t="s">
        <v>32</v>
      </c>
      <c r="J3797" s="48" t="s">
        <v>14118</v>
      </c>
      <c r="K3797" s="35">
        <v>29</v>
      </c>
      <c r="L3797" s="49" t="s">
        <v>54</v>
      </c>
      <c r="M3797" s="50" t="str">
        <f>VLOOKUP(Table6[[#This Row],[Product]],Table3[],2)</f>
        <v>Megawidget S</v>
      </c>
      <c r="N3797" s="50" t="str">
        <f t="shared" si="178"/>
        <v>Sep</v>
      </c>
      <c r="O3797" s="56">
        <f t="shared" si="179"/>
        <v>2020</v>
      </c>
      <c r="P3797" s="51">
        <f>VLOOKUP(Table6[[#This Row],[Product]],Table3[],3)</f>
        <v>0.69</v>
      </c>
      <c r="Q3797" s="35">
        <f>VLOOKUP(Table6[[#This Row],[Product]],Table3[],4)</f>
        <v>24</v>
      </c>
      <c r="R3797" s="35">
        <f>Table6[[#This Row],[Quantity]]*Table6[[#This Row],[Case]]</f>
        <v>696</v>
      </c>
      <c r="S3797" s="35">
        <f>Table6[[#This Row],[Total Sales]]*Table6[[#This Row],[Cost]]</f>
        <v>480.23999999999995</v>
      </c>
    </row>
    <row r="3798" spans="1:19" x14ac:dyDescent="0.3">
      <c r="A3798" s="54">
        <v>3898</v>
      </c>
      <c r="B3798" s="35" t="s">
        <v>1464</v>
      </c>
      <c r="C3798" s="35" t="s">
        <v>2252</v>
      </c>
      <c r="D3798" s="35" t="s">
        <v>28</v>
      </c>
      <c r="E3798" s="35" t="str">
        <f t="shared" si="177"/>
        <v>M</v>
      </c>
      <c r="F3798" s="35">
        <v>60</v>
      </c>
      <c r="G3798" s="35" t="s">
        <v>8767</v>
      </c>
      <c r="H3798" s="35" t="s">
        <v>3236</v>
      </c>
      <c r="I3798" s="35" t="s">
        <v>32</v>
      </c>
      <c r="J3798" s="48" t="s">
        <v>13874</v>
      </c>
      <c r="K3798" s="35">
        <v>28</v>
      </c>
      <c r="L3798" s="49" t="s">
        <v>101</v>
      </c>
      <c r="M3798" s="50" t="str">
        <f>VLOOKUP(Table6[[#This Row],[Product]],Table3[],2)</f>
        <v>Superwossname</v>
      </c>
      <c r="N3798" s="50" t="str">
        <f t="shared" si="178"/>
        <v>Aug</v>
      </c>
      <c r="O3798" s="56">
        <f t="shared" si="179"/>
        <v>2021</v>
      </c>
      <c r="P3798" s="51">
        <f>VLOOKUP(Table6[[#This Row],[Product]],Table3[],3)</f>
        <v>3.49</v>
      </c>
      <c r="Q3798" s="35">
        <f>VLOOKUP(Table6[[#This Row],[Product]],Table3[],4)</f>
        <v>20</v>
      </c>
      <c r="R3798" s="35">
        <f>Table6[[#This Row],[Quantity]]*Table6[[#This Row],[Case]]</f>
        <v>560</v>
      </c>
      <c r="S3798" s="35">
        <f>Table6[[#This Row],[Total Sales]]*Table6[[#This Row],[Cost]]</f>
        <v>1954.4</v>
      </c>
    </row>
    <row r="3799" spans="1:19" x14ac:dyDescent="0.3">
      <c r="A3799" s="54">
        <v>3899</v>
      </c>
      <c r="B3799" s="35" t="s">
        <v>8768</v>
      </c>
      <c r="C3799" s="35" t="s">
        <v>1746</v>
      </c>
      <c r="D3799" s="35" t="s">
        <v>15</v>
      </c>
      <c r="E3799" s="35" t="str">
        <f t="shared" si="177"/>
        <v>F</v>
      </c>
      <c r="F3799" s="35">
        <v>90</v>
      </c>
      <c r="G3799" s="35" t="s">
        <v>8769</v>
      </c>
      <c r="H3799" s="35" t="s">
        <v>611</v>
      </c>
      <c r="I3799" s="35" t="s">
        <v>32</v>
      </c>
      <c r="J3799" s="48" t="s">
        <v>14162</v>
      </c>
      <c r="K3799" s="35">
        <v>90</v>
      </c>
      <c r="L3799" s="49" t="s">
        <v>101</v>
      </c>
      <c r="M3799" s="50" t="str">
        <f>VLOOKUP(Table6[[#This Row],[Product]],Table3[],2)</f>
        <v>Superwossname</v>
      </c>
      <c r="N3799" s="50" t="str">
        <f t="shared" si="178"/>
        <v>Mar</v>
      </c>
      <c r="O3799" s="56">
        <f t="shared" si="179"/>
        <v>2022</v>
      </c>
      <c r="P3799" s="51">
        <f>VLOOKUP(Table6[[#This Row],[Product]],Table3[],3)</f>
        <v>3.49</v>
      </c>
      <c r="Q3799" s="35">
        <f>VLOOKUP(Table6[[#This Row],[Product]],Table3[],4)</f>
        <v>20</v>
      </c>
      <c r="R3799" s="35">
        <f>Table6[[#This Row],[Quantity]]*Table6[[#This Row],[Case]]</f>
        <v>1800</v>
      </c>
      <c r="S3799" s="35">
        <f>Table6[[#This Row],[Total Sales]]*Table6[[#This Row],[Cost]]</f>
        <v>6282</v>
      </c>
    </row>
    <row r="3800" spans="1:19" x14ac:dyDescent="0.3">
      <c r="A3800" s="54">
        <v>3900</v>
      </c>
      <c r="B3800" s="35" t="s">
        <v>2051</v>
      </c>
      <c r="C3800" s="35" t="s">
        <v>543</v>
      </c>
      <c r="D3800" s="35" t="s">
        <v>28</v>
      </c>
      <c r="E3800" s="35" t="str">
        <f t="shared" si="177"/>
        <v>M</v>
      </c>
      <c r="F3800" s="35">
        <v>30</v>
      </c>
      <c r="G3800" s="35" t="s">
        <v>8770</v>
      </c>
      <c r="H3800" s="35" t="s">
        <v>7758</v>
      </c>
      <c r="I3800" s="35" t="s">
        <v>819</v>
      </c>
      <c r="J3800" s="48">
        <v>44170</v>
      </c>
      <c r="K3800" s="35">
        <v>9</v>
      </c>
      <c r="L3800" s="49" t="s">
        <v>64</v>
      </c>
      <c r="M3800" s="50" t="str">
        <f>VLOOKUP(Table6[[#This Row],[Product]],Table3[],2)</f>
        <v>Ultrathing V4</v>
      </c>
      <c r="N3800" s="50" t="str">
        <f t="shared" si="178"/>
        <v>Dec</v>
      </c>
      <c r="O3800" s="56">
        <f t="shared" si="179"/>
        <v>2020</v>
      </c>
      <c r="P3800" s="51">
        <f>VLOOKUP(Table6[[#This Row],[Product]],Table3[],3)</f>
        <v>3.99</v>
      </c>
      <c r="Q3800" s="35">
        <f>VLOOKUP(Table6[[#This Row],[Product]],Table3[],4)</f>
        <v>24</v>
      </c>
      <c r="R3800" s="35">
        <f>Table6[[#This Row],[Quantity]]*Table6[[#This Row],[Case]]</f>
        <v>216</v>
      </c>
      <c r="S3800" s="35">
        <f>Table6[[#This Row],[Total Sales]]*Table6[[#This Row],[Cost]]</f>
        <v>861.84</v>
      </c>
    </row>
    <row r="3801" spans="1:19" x14ac:dyDescent="0.3">
      <c r="A3801" s="54">
        <v>3901</v>
      </c>
      <c r="B3801" s="35" t="s">
        <v>2346</v>
      </c>
      <c r="C3801" s="35" t="s">
        <v>8771</v>
      </c>
      <c r="D3801" s="35" t="s">
        <v>28</v>
      </c>
      <c r="E3801" s="35" t="str">
        <f t="shared" si="177"/>
        <v>M</v>
      </c>
      <c r="F3801" s="35">
        <v>30</v>
      </c>
      <c r="G3801" s="35" t="s">
        <v>8770</v>
      </c>
      <c r="H3801" s="35" t="s">
        <v>538</v>
      </c>
      <c r="I3801" s="35" t="s">
        <v>32</v>
      </c>
      <c r="J3801" s="48" t="s">
        <v>14261</v>
      </c>
      <c r="K3801" s="35">
        <v>40</v>
      </c>
      <c r="L3801" s="49" t="s">
        <v>45</v>
      </c>
      <c r="M3801" s="50" t="str">
        <f>VLOOKUP(Table6[[#This Row],[Product]],Table3[],2)</f>
        <v>Gigastuff</v>
      </c>
      <c r="N3801" s="50" t="str">
        <f t="shared" si="178"/>
        <v>Nov</v>
      </c>
      <c r="O3801" s="56">
        <f t="shared" si="179"/>
        <v>2022</v>
      </c>
      <c r="P3801" s="51">
        <f>VLOOKUP(Table6[[#This Row],[Product]],Table3[],3)</f>
        <v>1.89</v>
      </c>
      <c r="Q3801" s="35">
        <f>VLOOKUP(Table6[[#This Row],[Product]],Table3[],4)</f>
        <v>18</v>
      </c>
      <c r="R3801" s="35">
        <f>Table6[[#This Row],[Quantity]]*Table6[[#This Row],[Case]]</f>
        <v>720</v>
      </c>
      <c r="S3801" s="35">
        <f>Table6[[#This Row],[Total Sales]]*Table6[[#This Row],[Cost]]</f>
        <v>1360.8</v>
      </c>
    </row>
    <row r="3802" spans="1:19" x14ac:dyDescent="0.3">
      <c r="A3802" s="54">
        <v>3902</v>
      </c>
      <c r="B3802" s="35" t="s">
        <v>5623</v>
      </c>
      <c r="C3802" s="35" t="s">
        <v>7435</v>
      </c>
      <c r="D3802" s="35" t="s">
        <v>28</v>
      </c>
      <c r="E3802" s="35" t="str">
        <f t="shared" si="177"/>
        <v>M</v>
      </c>
      <c r="F3802" s="35">
        <v>30</v>
      </c>
      <c r="G3802" s="35" t="s">
        <v>8772</v>
      </c>
      <c r="H3802" s="35" t="s">
        <v>1868</v>
      </c>
      <c r="I3802" s="35" t="s">
        <v>1869</v>
      </c>
      <c r="J3802" s="48">
        <v>44357</v>
      </c>
      <c r="K3802" s="35">
        <v>44</v>
      </c>
      <c r="L3802" s="49" t="s">
        <v>64</v>
      </c>
      <c r="M3802" s="50" t="str">
        <f>VLOOKUP(Table6[[#This Row],[Product]],Table3[],2)</f>
        <v>Ultrathing V4</v>
      </c>
      <c r="N3802" s="50" t="str">
        <f t="shared" si="178"/>
        <v>Jun</v>
      </c>
      <c r="O3802" s="56">
        <f t="shared" si="179"/>
        <v>2021</v>
      </c>
      <c r="P3802" s="51">
        <f>VLOOKUP(Table6[[#This Row],[Product]],Table3[],3)</f>
        <v>3.99</v>
      </c>
      <c r="Q3802" s="35">
        <f>VLOOKUP(Table6[[#This Row],[Product]],Table3[],4)</f>
        <v>24</v>
      </c>
      <c r="R3802" s="35">
        <f>Table6[[#This Row],[Quantity]]*Table6[[#This Row],[Case]]</f>
        <v>1056</v>
      </c>
      <c r="S3802" s="35">
        <f>Table6[[#This Row],[Total Sales]]*Table6[[#This Row],[Cost]]</f>
        <v>4213.4400000000005</v>
      </c>
    </row>
    <row r="3803" spans="1:19" x14ac:dyDescent="0.3">
      <c r="A3803" s="54">
        <v>3903</v>
      </c>
      <c r="B3803" s="35" t="s">
        <v>8773</v>
      </c>
      <c r="C3803" s="35" t="s">
        <v>472</v>
      </c>
      <c r="D3803" s="35" t="s">
        <v>15</v>
      </c>
      <c r="E3803" s="35" t="str">
        <f t="shared" si="177"/>
        <v>F</v>
      </c>
      <c r="F3803" s="35">
        <v>30</v>
      </c>
      <c r="G3803" s="35" t="s">
        <v>15216</v>
      </c>
      <c r="H3803" s="35" t="s">
        <v>3334</v>
      </c>
      <c r="I3803" s="35" t="s">
        <v>32</v>
      </c>
      <c r="J3803" s="48" t="s">
        <v>14179</v>
      </c>
      <c r="K3803" s="35">
        <v>80</v>
      </c>
      <c r="L3803" s="49" t="s">
        <v>159</v>
      </c>
      <c r="M3803" s="50" t="str">
        <f>VLOOKUP(Table6[[#This Row],[Product]],Table3[],2)</f>
        <v>Ultrathing V3</v>
      </c>
      <c r="N3803" s="50" t="str">
        <f t="shared" si="178"/>
        <v>Dec</v>
      </c>
      <c r="O3803" s="56">
        <f t="shared" si="179"/>
        <v>2020</v>
      </c>
      <c r="P3803" s="51">
        <f>VLOOKUP(Table6[[#This Row],[Product]],Table3[],3)</f>
        <v>3.39</v>
      </c>
      <c r="Q3803" s="35">
        <f>VLOOKUP(Table6[[#This Row],[Product]],Table3[],4)</f>
        <v>24</v>
      </c>
      <c r="R3803" s="35">
        <f>Table6[[#This Row],[Quantity]]*Table6[[#This Row],[Case]]</f>
        <v>1920</v>
      </c>
      <c r="S3803" s="35">
        <f>Table6[[#This Row],[Total Sales]]*Table6[[#This Row],[Cost]]</f>
        <v>6508.8</v>
      </c>
    </row>
    <row r="3804" spans="1:19" x14ac:dyDescent="0.3">
      <c r="A3804" s="54">
        <v>3904</v>
      </c>
      <c r="B3804" s="35" t="s">
        <v>4407</v>
      </c>
      <c r="C3804" s="35" t="s">
        <v>4596</v>
      </c>
      <c r="D3804" s="35" t="s">
        <v>15</v>
      </c>
      <c r="E3804" s="35" t="str">
        <f t="shared" si="177"/>
        <v>F</v>
      </c>
      <c r="F3804" s="35">
        <v>30</v>
      </c>
      <c r="G3804" s="35" t="s">
        <v>8775</v>
      </c>
      <c r="H3804" s="35" t="s">
        <v>3882</v>
      </c>
      <c r="I3804" s="35" t="s">
        <v>38</v>
      </c>
      <c r="J3804" s="48">
        <v>44418</v>
      </c>
      <c r="K3804" s="35">
        <v>56</v>
      </c>
      <c r="L3804" s="49" t="s">
        <v>64</v>
      </c>
      <c r="M3804" s="50" t="str">
        <f>VLOOKUP(Table6[[#This Row],[Product]],Table3[],2)</f>
        <v>Ultrathing V4</v>
      </c>
      <c r="N3804" s="50" t="str">
        <f t="shared" si="178"/>
        <v>Aug</v>
      </c>
      <c r="O3804" s="56">
        <f t="shared" si="179"/>
        <v>2021</v>
      </c>
      <c r="P3804" s="51">
        <f>VLOOKUP(Table6[[#This Row],[Product]],Table3[],3)</f>
        <v>3.99</v>
      </c>
      <c r="Q3804" s="35">
        <f>VLOOKUP(Table6[[#This Row],[Product]],Table3[],4)</f>
        <v>24</v>
      </c>
      <c r="R3804" s="35">
        <f>Table6[[#This Row],[Quantity]]*Table6[[#This Row],[Case]]</f>
        <v>1344</v>
      </c>
      <c r="S3804" s="35">
        <f>Table6[[#This Row],[Total Sales]]*Table6[[#This Row],[Cost]]</f>
        <v>5362.56</v>
      </c>
    </row>
    <row r="3805" spans="1:19" x14ac:dyDescent="0.3">
      <c r="A3805" s="54">
        <v>3905</v>
      </c>
      <c r="B3805" s="35" t="s">
        <v>665</v>
      </c>
      <c r="C3805" s="35" t="s">
        <v>3341</v>
      </c>
      <c r="D3805" s="35" t="s">
        <v>28</v>
      </c>
      <c r="E3805" s="35" t="str">
        <f t="shared" si="177"/>
        <v>M</v>
      </c>
      <c r="F3805" s="35">
        <v>60</v>
      </c>
      <c r="G3805" s="35" t="s">
        <v>8775</v>
      </c>
      <c r="H3805" s="35" t="s">
        <v>1855</v>
      </c>
      <c r="I3805" s="35" t="s">
        <v>25</v>
      </c>
      <c r="J3805" s="48" t="s">
        <v>14262</v>
      </c>
      <c r="K3805" s="35">
        <v>53</v>
      </c>
      <c r="L3805" s="49" t="s">
        <v>45</v>
      </c>
      <c r="M3805" s="50" t="str">
        <f>VLOOKUP(Table6[[#This Row],[Product]],Table3[],2)</f>
        <v>Gigastuff</v>
      </c>
      <c r="N3805" s="50" t="str">
        <f t="shared" si="178"/>
        <v>Nov</v>
      </c>
      <c r="O3805" s="56">
        <f t="shared" si="179"/>
        <v>2022</v>
      </c>
      <c r="P3805" s="51">
        <f>VLOOKUP(Table6[[#This Row],[Product]],Table3[],3)</f>
        <v>1.89</v>
      </c>
      <c r="Q3805" s="35">
        <f>VLOOKUP(Table6[[#This Row],[Product]],Table3[],4)</f>
        <v>18</v>
      </c>
      <c r="R3805" s="35">
        <f>Table6[[#This Row],[Quantity]]*Table6[[#This Row],[Case]]</f>
        <v>954</v>
      </c>
      <c r="S3805" s="35">
        <f>Table6[[#This Row],[Total Sales]]*Table6[[#This Row],[Cost]]</f>
        <v>1803.06</v>
      </c>
    </row>
    <row r="3806" spans="1:19" x14ac:dyDescent="0.3">
      <c r="A3806" s="54">
        <v>3907</v>
      </c>
      <c r="B3806" s="35" t="s">
        <v>4329</v>
      </c>
      <c r="C3806" s="35" t="s">
        <v>1727</v>
      </c>
      <c r="D3806" s="35" t="s">
        <v>51</v>
      </c>
      <c r="E3806" s="35" t="str">
        <f t="shared" si="177"/>
        <v>F</v>
      </c>
      <c r="F3806" s="35">
        <v>60</v>
      </c>
      <c r="G3806" s="35" t="s">
        <v>8778</v>
      </c>
      <c r="H3806" s="35" t="s">
        <v>3215</v>
      </c>
      <c r="I3806" s="35" t="s">
        <v>32</v>
      </c>
      <c r="J3806" s="48" t="s">
        <v>14089</v>
      </c>
      <c r="K3806" s="35">
        <v>2</v>
      </c>
      <c r="L3806" s="49" t="s">
        <v>54</v>
      </c>
      <c r="M3806" s="50" t="str">
        <f>VLOOKUP(Table6[[#This Row],[Product]],Table3[],2)</f>
        <v>Megawidget S</v>
      </c>
      <c r="N3806" s="50" t="str">
        <f t="shared" si="178"/>
        <v>Apr</v>
      </c>
      <c r="O3806" s="56">
        <f t="shared" si="179"/>
        <v>2020</v>
      </c>
      <c r="P3806" s="51">
        <f>VLOOKUP(Table6[[#This Row],[Product]],Table3[],3)</f>
        <v>0.69</v>
      </c>
      <c r="Q3806" s="35">
        <f>VLOOKUP(Table6[[#This Row],[Product]],Table3[],4)</f>
        <v>24</v>
      </c>
      <c r="R3806" s="35">
        <f>Table6[[#This Row],[Quantity]]*Table6[[#This Row],[Case]]</f>
        <v>48</v>
      </c>
      <c r="S3806" s="35">
        <f>Table6[[#This Row],[Total Sales]]*Table6[[#This Row],[Cost]]</f>
        <v>33.119999999999997</v>
      </c>
    </row>
    <row r="3807" spans="1:19" x14ac:dyDescent="0.3">
      <c r="A3807" s="54">
        <v>3908</v>
      </c>
      <c r="B3807" s="35" t="s">
        <v>6947</v>
      </c>
      <c r="C3807" s="35" t="s">
        <v>3584</v>
      </c>
      <c r="D3807" s="35" t="s">
        <v>51</v>
      </c>
      <c r="E3807" s="35" t="str">
        <f t="shared" si="177"/>
        <v>F</v>
      </c>
      <c r="F3807" s="35">
        <v>30</v>
      </c>
      <c r="G3807" s="35" t="s">
        <v>8779</v>
      </c>
      <c r="H3807" s="35" t="s">
        <v>8780</v>
      </c>
      <c r="I3807" s="35" t="s">
        <v>32</v>
      </c>
      <c r="J3807" s="48">
        <v>44873</v>
      </c>
      <c r="K3807" s="35">
        <v>102</v>
      </c>
      <c r="L3807" s="49" t="s">
        <v>70</v>
      </c>
      <c r="M3807" s="50" t="str">
        <f>VLOOKUP(Table6[[#This Row],[Product]],Table3[],2)</f>
        <v>Megawidget M</v>
      </c>
      <c r="N3807" s="50" t="str">
        <f t="shared" si="178"/>
        <v>Nov</v>
      </c>
      <c r="O3807" s="56">
        <f t="shared" si="179"/>
        <v>2022</v>
      </c>
      <c r="P3807" s="51">
        <f>VLOOKUP(Table6[[#This Row],[Product]],Table3[],3)</f>
        <v>1.29</v>
      </c>
      <c r="Q3807" s="35">
        <f>VLOOKUP(Table6[[#This Row],[Product]],Table3[],4)</f>
        <v>24</v>
      </c>
      <c r="R3807" s="35">
        <f>Table6[[#This Row],[Quantity]]*Table6[[#This Row],[Case]]</f>
        <v>2448</v>
      </c>
      <c r="S3807" s="35">
        <f>Table6[[#This Row],[Total Sales]]*Table6[[#This Row],[Cost]]</f>
        <v>3157.92</v>
      </c>
    </row>
    <row r="3808" spans="1:19" x14ac:dyDescent="0.3">
      <c r="A3808" s="54">
        <v>3909</v>
      </c>
      <c r="B3808" s="35" t="s">
        <v>8781</v>
      </c>
      <c r="C3808" s="35" t="s">
        <v>3253</v>
      </c>
      <c r="D3808" s="35" t="s">
        <v>28</v>
      </c>
      <c r="E3808" s="35" t="str">
        <f t="shared" si="177"/>
        <v>M</v>
      </c>
      <c r="F3808" s="35">
        <v>60</v>
      </c>
      <c r="G3808" s="35" t="s">
        <v>8782</v>
      </c>
      <c r="H3808" s="35" t="s">
        <v>5301</v>
      </c>
      <c r="I3808" s="35" t="s">
        <v>173</v>
      </c>
      <c r="J3808" s="48">
        <v>44443</v>
      </c>
      <c r="K3808" s="35">
        <v>95</v>
      </c>
      <c r="L3808" s="49" t="s">
        <v>54</v>
      </c>
      <c r="M3808" s="50" t="str">
        <f>VLOOKUP(Table6[[#This Row],[Product]],Table3[],2)</f>
        <v>Megawidget S</v>
      </c>
      <c r="N3808" s="50" t="str">
        <f t="shared" si="178"/>
        <v>Sep</v>
      </c>
      <c r="O3808" s="56">
        <f t="shared" si="179"/>
        <v>2021</v>
      </c>
      <c r="P3808" s="51">
        <f>VLOOKUP(Table6[[#This Row],[Product]],Table3[],3)</f>
        <v>0.69</v>
      </c>
      <c r="Q3808" s="35">
        <f>VLOOKUP(Table6[[#This Row],[Product]],Table3[],4)</f>
        <v>24</v>
      </c>
      <c r="R3808" s="35">
        <f>Table6[[#This Row],[Quantity]]*Table6[[#This Row],[Case]]</f>
        <v>2280</v>
      </c>
      <c r="S3808" s="35">
        <f>Table6[[#This Row],[Total Sales]]*Table6[[#This Row],[Cost]]</f>
        <v>1573.1999999999998</v>
      </c>
    </row>
    <row r="3809" spans="1:19" x14ac:dyDescent="0.3">
      <c r="A3809" s="54">
        <v>3910</v>
      </c>
      <c r="B3809" s="35" t="s">
        <v>8783</v>
      </c>
      <c r="C3809" s="35" t="s">
        <v>4681</v>
      </c>
      <c r="D3809" s="35" t="s">
        <v>51</v>
      </c>
      <c r="E3809" s="35" t="str">
        <f t="shared" si="177"/>
        <v>F</v>
      </c>
      <c r="F3809" s="35">
        <v>60</v>
      </c>
      <c r="G3809" s="35" t="s">
        <v>8784</v>
      </c>
      <c r="H3809" s="35" t="s">
        <v>5874</v>
      </c>
      <c r="I3809" s="35" t="s">
        <v>839</v>
      </c>
      <c r="J3809" s="48" t="s">
        <v>13826</v>
      </c>
      <c r="K3809" s="35">
        <v>76</v>
      </c>
      <c r="L3809" s="49" t="s">
        <v>101</v>
      </c>
      <c r="M3809" s="50" t="str">
        <f>VLOOKUP(Table6[[#This Row],[Product]],Table3[],2)</f>
        <v>Superwossname</v>
      </c>
      <c r="N3809" s="50" t="str">
        <f t="shared" si="178"/>
        <v>May</v>
      </c>
      <c r="O3809" s="56">
        <f t="shared" si="179"/>
        <v>2022</v>
      </c>
      <c r="P3809" s="51">
        <f>VLOOKUP(Table6[[#This Row],[Product]],Table3[],3)</f>
        <v>3.49</v>
      </c>
      <c r="Q3809" s="35">
        <f>VLOOKUP(Table6[[#This Row],[Product]],Table3[],4)</f>
        <v>20</v>
      </c>
      <c r="R3809" s="35">
        <f>Table6[[#This Row],[Quantity]]*Table6[[#This Row],[Case]]</f>
        <v>1520</v>
      </c>
      <c r="S3809" s="35">
        <f>Table6[[#This Row],[Total Sales]]*Table6[[#This Row],[Cost]]</f>
        <v>5304.8</v>
      </c>
    </row>
    <row r="3810" spans="1:19" x14ac:dyDescent="0.3">
      <c r="A3810" s="54">
        <v>3911</v>
      </c>
      <c r="B3810" s="35" t="s">
        <v>8785</v>
      </c>
      <c r="C3810" s="35" t="s">
        <v>6635</v>
      </c>
      <c r="D3810" s="35" t="s">
        <v>15</v>
      </c>
      <c r="E3810" s="35" t="str">
        <f t="shared" si="177"/>
        <v>F</v>
      </c>
      <c r="F3810" s="35">
        <v>90</v>
      </c>
      <c r="G3810" s="35" t="s">
        <v>8786</v>
      </c>
      <c r="H3810" s="35" t="s">
        <v>1095</v>
      </c>
      <c r="I3810" s="35" t="s">
        <v>178</v>
      </c>
      <c r="J3810" s="48">
        <v>44239</v>
      </c>
      <c r="K3810" s="35">
        <v>33</v>
      </c>
      <c r="L3810" s="49" t="s">
        <v>159</v>
      </c>
      <c r="M3810" s="50" t="str">
        <f>VLOOKUP(Table6[[#This Row],[Product]],Table3[],2)</f>
        <v>Ultrathing V3</v>
      </c>
      <c r="N3810" s="50" t="str">
        <f t="shared" si="178"/>
        <v>Feb</v>
      </c>
      <c r="O3810" s="56">
        <f t="shared" si="179"/>
        <v>2021</v>
      </c>
      <c r="P3810" s="51">
        <f>VLOOKUP(Table6[[#This Row],[Product]],Table3[],3)</f>
        <v>3.39</v>
      </c>
      <c r="Q3810" s="35">
        <f>VLOOKUP(Table6[[#This Row],[Product]],Table3[],4)</f>
        <v>24</v>
      </c>
      <c r="R3810" s="35">
        <f>Table6[[#This Row],[Quantity]]*Table6[[#This Row],[Case]]</f>
        <v>792</v>
      </c>
      <c r="S3810" s="35">
        <f>Table6[[#This Row],[Total Sales]]*Table6[[#This Row],[Cost]]</f>
        <v>2684.88</v>
      </c>
    </row>
    <row r="3811" spans="1:19" x14ac:dyDescent="0.3">
      <c r="A3811" s="54">
        <v>3912</v>
      </c>
      <c r="B3811" s="35" t="s">
        <v>5034</v>
      </c>
      <c r="C3811" s="35" t="s">
        <v>3011</v>
      </c>
      <c r="D3811" s="35" t="s">
        <v>28</v>
      </c>
      <c r="E3811" s="35" t="str">
        <f t="shared" si="177"/>
        <v>M</v>
      </c>
      <c r="F3811" s="35">
        <v>30</v>
      </c>
      <c r="G3811" s="35" t="s">
        <v>8787</v>
      </c>
      <c r="H3811" s="35" t="s">
        <v>1186</v>
      </c>
      <c r="I3811" s="35" t="s">
        <v>32</v>
      </c>
      <c r="J3811" s="48" t="s">
        <v>14082</v>
      </c>
      <c r="K3811" s="35">
        <v>62</v>
      </c>
      <c r="L3811" s="49" t="s">
        <v>45</v>
      </c>
      <c r="M3811" s="50" t="str">
        <f>VLOOKUP(Table6[[#This Row],[Product]],Table3[],2)</f>
        <v>Gigastuff</v>
      </c>
      <c r="N3811" s="50" t="str">
        <f t="shared" si="178"/>
        <v>May</v>
      </c>
      <c r="O3811" s="56">
        <f t="shared" si="179"/>
        <v>2020</v>
      </c>
      <c r="P3811" s="51">
        <f>VLOOKUP(Table6[[#This Row],[Product]],Table3[],3)</f>
        <v>1.89</v>
      </c>
      <c r="Q3811" s="35">
        <f>VLOOKUP(Table6[[#This Row],[Product]],Table3[],4)</f>
        <v>18</v>
      </c>
      <c r="R3811" s="35">
        <f>Table6[[#This Row],[Quantity]]*Table6[[#This Row],[Case]]</f>
        <v>1116</v>
      </c>
      <c r="S3811" s="35">
        <f>Table6[[#This Row],[Total Sales]]*Table6[[#This Row],[Cost]]</f>
        <v>2109.2399999999998</v>
      </c>
    </row>
    <row r="3812" spans="1:19" x14ac:dyDescent="0.3">
      <c r="A3812" s="54">
        <v>3913</v>
      </c>
      <c r="B3812" s="35" t="s">
        <v>8788</v>
      </c>
      <c r="C3812" s="35" t="s">
        <v>4287</v>
      </c>
      <c r="D3812" s="35" t="s">
        <v>28</v>
      </c>
      <c r="E3812" s="35" t="str">
        <f t="shared" si="177"/>
        <v>M</v>
      </c>
      <c r="F3812" s="35">
        <v>60</v>
      </c>
      <c r="G3812" s="35" t="s">
        <v>8789</v>
      </c>
      <c r="H3812" s="35" t="s">
        <v>6105</v>
      </c>
      <c r="I3812" s="35" t="s">
        <v>32</v>
      </c>
      <c r="J3812" s="48">
        <v>44481</v>
      </c>
      <c r="K3812" s="35">
        <v>94</v>
      </c>
      <c r="L3812" s="49" t="s">
        <v>80</v>
      </c>
      <c r="M3812" s="50" t="str">
        <f>VLOOKUP(Table6[[#This Row],[Product]],Table3[],2)</f>
        <v>Ultrathing V2</v>
      </c>
      <c r="N3812" s="50" t="str">
        <f t="shared" si="178"/>
        <v>Oct</v>
      </c>
      <c r="O3812" s="56">
        <f t="shared" si="179"/>
        <v>2021</v>
      </c>
      <c r="P3812" s="51">
        <f>VLOOKUP(Table6[[#This Row],[Product]],Table3[],3)</f>
        <v>2.95</v>
      </c>
      <c r="Q3812" s="35">
        <f>VLOOKUP(Table6[[#This Row],[Product]],Table3[],4)</f>
        <v>20</v>
      </c>
      <c r="R3812" s="35">
        <f>Table6[[#This Row],[Quantity]]*Table6[[#This Row],[Case]]</f>
        <v>1880</v>
      </c>
      <c r="S3812" s="35">
        <f>Table6[[#This Row],[Total Sales]]*Table6[[#This Row],[Cost]]</f>
        <v>5546</v>
      </c>
    </row>
    <row r="3813" spans="1:19" x14ac:dyDescent="0.3">
      <c r="A3813" s="54">
        <v>3914</v>
      </c>
      <c r="B3813" s="35" t="s">
        <v>8790</v>
      </c>
      <c r="C3813" s="35" t="s">
        <v>3843</v>
      </c>
      <c r="D3813" s="35" t="s">
        <v>15</v>
      </c>
      <c r="E3813" s="35" t="str">
        <f t="shared" si="177"/>
        <v>F</v>
      </c>
      <c r="F3813" s="35">
        <v>60</v>
      </c>
      <c r="G3813" s="35" t="s">
        <v>8791</v>
      </c>
      <c r="H3813" s="35" t="s">
        <v>1426</v>
      </c>
      <c r="I3813" s="35" t="s">
        <v>32</v>
      </c>
      <c r="J3813" s="48" t="s">
        <v>14004</v>
      </c>
      <c r="K3813" s="35">
        <v>47</v>
      </c>
      <c r="L3813" s="49" t="s">
        <v>54</v>
      </c>
      <c r="M3813" s="50" t="str">
        <f>VLOOKUP(Table6[[#This Row],[Product]],Table3[],2)</f>
        <v>Megawidget S</v>
      </c>
      <c r="N3813" s="50" t="str">
        <f t="shared" si="178"/>
        <v>Aug</v>
      </c>
      <c r="O3813" s="56">
        <f t="shared" si="179"/>
        <v>2020</v>
      </c>
      <c r="P3813" s="51">
        <f>VLOOKUP(Table6[[#This Row],[Product]],Table3[],3)</f>
        <v>0.69</v>
      </c>
      <c r="Q3813" s="35">
        <f>VLOOKUP(Table6[[#This Row],[Product]],Table3[],4)</f>
        <v>24</v>
      </c>
      <c r="R3813" s="35">
        <f>Table6[[#This Row],[Quantity]]*Table6[[#This Row],[Case]]</f>
        <v>1128</v>
      </c>
      <c r="S3813" s="35">
        <f>Table6[[#This Row],[Total Sales]]*Table6[[#This Row],[Cost]]</f>
        <v>778.31999999999994</v>
      </c>
    </row>
    <row r="3814" spans="1:19" x14ac:dyDescent="0.3">
      <c r="A3814" s="54">
        <v>3915</v>
      </c>
      <c r="B3814" s="35" t="s">
        <v>6003</v>
      </c>
      <c r="C3814" s="35" t="s">
        <v>7369</v>
      </c>
      <c r="D3814" s="35" t="s">
        <v>15</v>
      </c>
      <c r="E3814" s="35" t="str">
        <f t="shared" si="177"/>
        <v>F</v>
      </c>
      <c r="F3814" s="35">
        <v>90</v>
      </c>
      <c r="G3814" s="35" t="s">
        <v>13616</v>
      </c>
      <c r="H3814" s="35" t="s">
        <v>3774</v>
      </c>
      <c r="I3814" s="35" t="s">
        <v>187</v>
      </c>
      <c r="J3814" s="48" t="s">
        <v>13709</v>
      </c>
      <c r="K3814" s="35">
        <v>83</v>
      </c>
      <c r="L3814" s="49" t="s">
        <v>80</v>
      </c>
      <c r="M3814" s="50" t="str">
        <f>VLOOKUP(Table6[[#This Row],[Product]],Table3[],2)</f>
        <v>Ultrathing V2</v>
      </c>
      <c r="N3814" s="50" t="str">
        <f t="shared" si="178"/>
        <v>Oct</v>
      </c>
      <c r="O3814" s="56">
        <f t="shared" si="179"/>
        <v>2020</v>
      </c>
      <c r="P3814" s="51">
        <f>VLOOKUP(Table6[[#This Row],[Product]],Table3[],3)</f>
        <v>2.95</v>
      </c>
      <c r="Q3814" s="35">
        <f>VLOOKUP(Table6[[#This Row],[Product]],Table3[],4)</f>
        <v>20</v>
      </c>
      <c r="R3814" s="35">
        <f>Table6[[#This Row],[Quantity]]*Table6[[#This Row],[Case]]</f>
        <v>1660</v>
      </c>
      <c r="S3814" s="35">
        <f>Table6[[#This Row],[Total Sales]]*Table6[[#This Row],[Cost]]</f>
        <v>4897</v>
      </c>
    </row>
    <row r="3815" spans="1:19" x14ac:dyDescent="0.3">
      <c r="A3815" s="54">
        <v>3916</v>
      </c>
      <c r="B3815" s="35" t="s">
        <v>232</v>
      </c>
      <c r="C3815" s="35" t="s">
        <v>617</v>
      </c>
      <c r="D3815" s="35" t="s">
        <v>28</v>
      </c>
      <c r="E3815" s="35" t="str">
        <f t="shared" si="177"/>
        <v>M</v>
      </c>
      <c r="F3815" s="35">
        <v>60</v>
      </c>
      <c r="G3815" s="35" t="s">
        <v>8793</v>
      </c>
      <c r="H3815" s="35" t="s">
        <v>105</v>
      </c>
      <c r="I3815" s="35" t="s">
        <v>32</v>
      </c>
      <c r="J3815" s="48" t="s">
        <v>13759</v>
      </c>
      <c r="K3815" s="35">
        <v>11</v>
      </c>
      <c r="L3815" s="49" t="s">
        <v>20</v>
      </c>
      <c r="M3815" s="50" t="str">
        <f>VLOOKUP(Table6[[#This Row],[Product]],Table3[],2)</f>
        <v>Hyperwotsit</v>
      </c>
      <c r="N3815" s="50" t="str">
        <f t="shared" si="178"/>
        <v>Oct</v>
      </c>
      <c r="O3815" s="56">
        <f t="shared" si="179"/>
        <v>2020</v>
      </c>
      <c r="P3815" s="51">
        <f>VLOOKUP(Table6[[#This Row],[Product]],Table3[],3)</f>
        <v>2.0099999999999998</v>
      </c>
      <c r="Q3815" s="35">
        <f>VLOOKUP(Table6[[#This Row],[Product]],Table3[],4)</f>
        <v>20</v>
      </c>
      <c r="R3815" s="35">
        <f>Table6[[#This Row],[Quantity]]*Table6[[#This Row],[Case]]</f>
        <v>220</v>
      </c>
      <c r="S3815" s="35">
        <f>Table6[[#This Row],[Total Sales]]*Table6[[#This Row],[Cost]]</f>
        <v>442.19999999999993</v>
      </c>
    </row>
    <row r="3816" spans="1:19" x14ac:dyDescent="0.3">
      <c r="A3816" s="54">
        <v>3917</v>
      </c>
      <c r="B3816" s="35" t="s">
        <v>5623</v>
      </c>
      <c r="C3816" s="35" t="s">
        <v>8794</v>
      </c>
      <c r="D3816" s="35" t="s">
        <v>28</v>
      </c>
      <c r="E3816" s="35" t="str">
        <f t="shared" si="177"/>
        <v>M</v>
      </c>
      <c r="F3816" s="35">
        <v>90</v>
      </c>
      <c r="G3816" s="35" t="s">
        <v>8795</v>
      </c>
      <c r="H3816" s="35" t="s">
        <v>1444</v>
      </c>
      <c r="I3816" s="35" t="s">
        <v>1199</v>
      </c>
      <c r="J3816" s="48">
        <v>44536</v>
      </c>
      <c r="K3816" s="35">
        <v>51</v>
      </c>
      <c r="L3816" s="49" t="s">
        <v>20</v>
      </c>
      <c r="M3816" s="50" t="str">
        <f>VLOOKUP(Table6[[#This Row],[Product]],Table3[],2)</f>
        <v>Hyperwotsit</v>
      </c>
      <c r="N3816" s="50" t="str">
        <f t="shared" si="178"/>
        <v>Dec</v>
      </c>
      <c r="O3816" s="56">
        <f t="shared" si="179"/>
        <v>2021</v>
      </c>
      <c r="P3816" s="51">
        <f>VLOOKUP(Table6[[#This Row],[Product]],Table3[],3)</f>
        <v>2.0099999999999998</v>
      </c>
      <c r="Q3816" s="35">
        <f>VLOOKUP(Table6[[#This Row],[Product]],Table3[],4)</f>
        <v>20</v>
      </c>
      <c r="R3816" s="35">
        <f>Table6[[#This Row],[Quantity]]*Table6[[#This Row],[Case]]</f>
        <v>1020</v>
      </c>
      <c r="S3816" s="35">
        <f>Table6[[#This Row],[Total Sales]]*Table6[[#This Row],[Cost]]</f>
        <v>2050.1999999999998</v>
      </c>
    </row>
    <row r="3817" spans="1:19" x14ac:dyDescent="0.3">
      <c r="A3817" s="54">
        <v>3918</v>
      </c>
      <c r="B3817" s="35" t="s">
        <v>8796</v>
      </c>
      <c r="C3817" s="35" t="s">
        <v>736</v>
      </c>
      <c r="D3817" s="35" t="s">
        <v>51</v>
      </c>
      <c r="E3817" s="35" t="str">
        <f t="shared" si="177"/>
        <v>F</v>
      </c>
      <c r="F3817" s="35">
        <v>60</v>
      </c>
      <c r="G3817" s="35" t="s">
        <v>8797</v>
      </c>
      <c r="H3817" s="35" t="s">
        <v>1834</v>
      </c>
      <c r="I3817" s="35" t="s">
        <v>32</v>
      </c>
      <c r="J3817" s="48" t="s">
        <v>13668</v>
      </c>
      <c r="K3817" s="35">
        <v>33</v>
      </c>
      <c r="L3817" s="49" t="s">
        <v>33</v>
      </c>
      <c r="M3817" s="50" t="str">
        <f>VLOOKUP(Table6[[#This Row],[Product]],Table3[],2)</f>
        <v>Megawidget L</v>
      </c>
      <c r="N3817" s="50" t="str">
        <f t="shared" si="178"/>
        <v>Dec</v>
      </c>
      <c r="O3817" s="56">
        <f t="shared" si="179"/>
        <v>2020</v>
      </c>
      <c r="P3817" s="51">
        <f>VLOOKUP(Table6[[#This Row],[Product]],Table3[],3)</f>
        <v>1.79</v>
      </c>
      <c r="Q3817" s="35">
        <f>VLOOKUP(Table6[[#This Row],[Product]],Table3[],4)</f>
        <v>24</v>
      </c>
      <c r="R3817" s="35">
        <f>Table6[[#This Row],[Quantity]]*Table6[[#This Row],[Case]]</f>
        <v>792</v>
      </c>
      <c r="S3817" s="35">
        <f>Table6[[#This Row],[Total Sales]]*Table6[[#This Row],[Cost]]</f>
        <v>1417.68</v>
      </c>
    </row>
    <row r="3818" spans="1:19" x14ac:dyDescent="0.3">
      <c r="A3818" s="54">
        <v>3919</v>
      </c>
      <c r="B3818" s="35" t="s">
        <v>8798</v>
      </c>
      <c r="C3818" s="35" t="s">
        <v>2082</v>
      </c>
      <c r="D3818" s="35" t="s">
        <v>51</v>
      </c>
      <c r="E3818" s="35" t="str">
        <f t="shared" si="177"/>
        <v>F</v>
      </c>
      <c r="F3818" s="35">
        <v>30</v>
      </c>
      <c r="G3818" s="35" t="s">
        <v>8799</v>
      </c>
      <c r="H3818" s="35" t="s">
        <v>730</v>
      </c>
      <c r="I3818" s="35" t="s">
        <v>187</v>
      </c>
      <c r="J3818" s="48">
        <v>44106</v>
      </c>
      <c r="K3818" s="35">
        <v>73</v>
      </c>
      <c r="L3818" s="49" t="s">
        <v>64</v>
      </c>
      <c r="M3818" s="50" t="str">
        <f>VLOOKUP(Table6[[#This Row],[Product]],Table3[],2)</f>
        <v>Ultrathing V4</v>
      </c>
      <c r="N3818" s="50" t="str">
        <f t="shared" si="178"/>
        <v>Oct</v>
      </c>
      <c r="O3818" s="56">
        <f t="shared" si="179"/>
        <v>2020</v>
      </c>
      <c r="P3818" s="51">
        <f>VLOOKUP(Table6[[#This Row],[Product]],Table3[],3)</f>
        <v>3.99</v>
      </c>
      <c r="Q3818" s="35">
        <f>VLOOKUP(Table6[[#This Row],[Product]],Table3[],4)</f>
        <v>24</v>
      </c>
      <c r="R3818" s="35">
        <f>Table6[[#This Row],[Quantity]]*Table6[[#This Row],[Case]]</f>
        <v>1752</v>
      </c>
      <c r="S3818" s="35">
        <f>Table6[[#This Row],[Total Sales]]*Table6[[#This Row],[Cost]]</f>
        <v>6990.4800000000005</v>
      </c>
    </row>
    <row r="3819" spans="1:19" x14ac:dyDescent="0.3">
      <c r="A3819" s="54">
        <v>3920</v>
      </c>
      <c r="B3819" s="35" t="s">
        <v>3532</v>
      </c>
      <c r="C3819" s="35" t="s">
        <v>2119</v>
      </c>
      <c r="D3819" s="35" t="s">
        <v>28</v>
      </c>
      <c r="E3819" s="35" t="str">
        <f t="shared" si="177"/>
        <v>M</v>
      </c>
      <c r="F3819" s="35">
        <v>90</v>
      </c>
      <c r="G3819" s="35" t="s">
        <v>8800</v>
      </c>
      <c r="H3819" s="35" t="s">
        <v>8801</v>
      </c>
      <c r="I3819" s="35" t="s">
        <v>32</v>
      </c>
      <c r="J3819" s="48">
        <v>44837</v>
      </c>
      <c r="K3819" s="35">
        <v>12</v>
      </c>
      <c r="L3819" s="49" t="s">
        <v>64</v>
      </c>
      <c r="M3819" s="50" t="str">
        <f>VLOOKUP(Table6[[#This Row],[Product]],Table3[],2)</f>
        <v>Ultrathing V4</v>
      </c>
      <c r="N3819" s="50" t="str">
        <f t="shared" si="178"/>
        <v>Oct</v>
      </c>
      <c r="O3819" s="56">
        <f t="shared" si="179"/>
        <v>2022</v>
      </c>
      <c r="P3819" s="51">
        <f>VLOOKUP(Table6[[#This Row],[Product]],Table3[],3)</f>
        <v>3.99</v>
      </c>
      <c r="Q3819" s="35">
        <f>VLOOKUP(Table6[[#This Row],[Product]],Table3[],4)</f>
        <v>24</v>
      </c>
      <c r="R3819" s="35">
        <f>Table6[[#This Row],[Quantity]]*Table6[[#This Row],[Case]]</f>
        <v>288</v>
      </c>
      <c r="S3819" s="35">
        <f>Table6[[#This Row],[Total Sales]]*Table6[[#This Row],[Cost]]</f>
        <v>1149.1200000000001</v>
      </c>
    </row>
    <row r="3820" spans="1:19" x14ac:dyDescent="0.3">
      <c r="A3820" s="54">
        <v>3921</v>
      </c>
      <c r="B3820" s="35" t="s">
        <v>4842</v>
      </c>
      <c r="C3820" s="35" t="s">
        <v>1409</v>
      </c>
      <c r="D3820" s="35" t="s">
        <v>28</v>
      </c>
      <c r="E3820" s="35" t="str">
        <f t="shared" si="177"/>
        <v>M</v>
      </c>
      <c r="F3820" s="35">
        <v>30</v>
      </c>
      <c r="G3820" s="35" t="s">
        <v>8802</v>
      </c>
      <c r="H3820" s="35" t="s">
        <v>8803</v>
      </c>
      <c r="I3820" s="35" t="s">
        <v>187</v>
      </c>
      <c r="J3820" s="48" t="s">
        <v>14199</v>
      </c>
      <c r="K3820" s="35">
        <v>54</v>
      </c>
      <c r="L3820" s="49" t="s">
        <v>64</v>
      </c>
      <c r="M3820" s="50" t="str">
        <f>VLOOKUP(Table6[[#This Row],[Product]],Table3[],2)</f>
        <v>Ultrathing V4</v>
      </c>
      <c r="N3820" s="50" t="str">
        <f t="shared" si="178"/>
        <v>Sep</v>
      </c>
      <c r="O3820" s="56">
        <f t="shared" si="179"/>
        <v>2022</v>
      </c>
      <c r="P3820" s="51">
        <f>VLOOKUP(Table6[[#This Row],[Product]],Table3[],3)</f>
        <v>3.99</v>
      </c>
      <c r="Q3820" s="35">
        <f>VLOOKUP(Table6[[#This Row],[Product]],Table3[],4)</f>
        <v>24</v>
      </c>
      <c r="R3820" s="35">
        <f>Table6[[#This Row],[Quantity]]*Table6[[#This Row],[Case]]</f>
        <v>1296</v>
      </c>
      <c r="S3820" s="35">
        <f>Table6[[#This Row],[Total Sales]]*Table6[[#This Row],[Cost]]</f>
        <v>5171.04</v>
      </c>
    </row>
    <row r="3821" spans="1:19" x14ac:dyDescent="0.3">
      <c r="A3821" s="54">
        <v>3922</v>
      </c>
      <c r="B3821" s="35" t="s">
        <v>3443</v>
      </c>
      <c r="C3821" s="35" t="s">
        <v>6817</v>
      </c>
      <c r="D3821" s="35" t="s">
        <v>28</v>
      </c>
      <c r="E3821" s="35" t="str">
        <f t="shared" si="177"/>
        <v>M</v>
      </c>
      <c r="F3821" s="35">
        <v>60</v>
      </c>
      <c r="G3821" s="35" t="s">
        <v>15217</v>
      </c>
      <c r="H3821" s="35" t="s">
        <v>2931</v>
      </c>
      <c r="I3821" s="35" t="s">
        <v>32</v>
      </c>
      <c r="J3821" s="48">
        <v>44629</v>
      </c>
      <c r="K3821" s="35">
        <v>76</v>
      </c>
      <c r="L3821" s="49" t="s">
        <v>20</v>
      </c>
      <c r="M3821" s="50" t="str">
        <f>VLOOKUP(Table6[[#This Row],[Product]],Table3[],2)</f>
        <v>Hyperwotsit</v>
      </c>
      <c r="N3821" s="50" t="str">
        <f t="shared" si="178"/>
        <v>Mar</v>
      </c>
      <c r="O3821" s="56">
        <f t="shared" si="179"/>
        <v>2022</v>
      </c>
      <c r="P3821" s="51">
        <f>VLOOKUP(Table6[[#This Row],[Product]],Table3[],3)</f>
        <v>2.0099999999999998</v>
      </c>
      <c r="Q3821" s="35">
        <f>VLOOKUP(Table6[[#This Row],[Product]],Table3[],4)</f>
        <v>20</v>
      </c>
      <c r="R3821" s="35">
        <f>Table6[[#This Row],[Quantity]]*Table6[[#This Row],[Case]]</f>
        <v>1520</v>
      </c>
      <c r="S3821" s="35">
        <f>Table6[[#This Row],[Total Sales]]*Table6[[#This Row],[Cost]]</f>
        <v>3055.2</v>
      </c>
    </row>
    <row r="3822" spans="1:19" x14ac:dyDescent="0.3">
      <c r="A3822" s="54">
        <v>3923</v>
      </c>
      <c r="B3822" s="35" t="s">
        <v>305</v>
      </c>
      <c r="C3822" s="35" t="s">
        <v>8227</v>
      </c>
      <c r="D3822" s="35" t="s">
        <v>28</v>
      </c>
      <c r="E3822" s="35" t="str">
        <f t="shared" si="177"/>
        <v>M</v>
      </c>
      <c r="F3822" s="35">
        <v>90</v>
      </c>
      <c r="G3822" s="35" t="s">
        <v>14359</v>
      </c>
      <c r="H3822" s="35" t="s">
        <v>655</v>
      </c>
      <c r="I3822" s="35" t="s">
        <v>32</v>
      </c>
      <c r="J3822" s="48">
        <v>44417</v>
      </c>
      <c r="K3822" s="35">
        <v>51</v>
      </c>
      <c r="L3822" s="49" t="s">
        <v>20</v>
      </c>
      <c r="M3822" s="50" t="str">
        <f>VLOOKUP(Table6[[#This Row],[Product]],Table3[],2)</f>
        <v>Hyperwotsit</v>
      </c>
      <c r="N3822" s="50" t="str">
        <f t="shared" si="178"/>
        <v>Aug</v>
      </c>
      <c r="O3822" s="56">
        <f t="shared" si="179"/>
        <v>2021</v>
      </c>
      <c r="P3822" s="51">
        <f>VLOOKUP(Table6[[#This Row],[Product]],Table3[],3)</f>
        <v>2.0099999999999998</v>
      </c>
      <c r="Q3822" s="35">
        <f>VLOOKUP(Table6[[#This Row],[Product]],Table3[],4)</f>
        <v>20</v>
      </c>
      <c r="R3822" s="35">
        <f>Table6[[#This Row],[Quantity]]*Table6[[#This Row],[Case]]</f>
        <v>1020</v>
      </c>
      <c r="S3822" s="35">
        <f>Table6[[#This Row],[Total Sales]]*Table6[[#This Row],[Cost]]</f>
        <v>2050.1999999999998</v>
      </c>
    </row>
    <row r="3823" spans="1:19" x14ac:dyDescent="0.3">
      <c r="A3823" s="54">
        <v>3924</v>
      </c>
      <c r="B3823" s="35" t="s">
        <v>555</v>
      </c>
      <c r="C3823" s="35" t="s">
        <v>8678</v>
      </c>
      <c r="D3823" s="35" t="s">
        <v>28</v>
      </c>
      <c r="E3823" s="35" t="str">
        <f t="shared" si="177"/>
        <v>M</v>
      </c>
      <c r="F3823" s="35">
        <v>30</v>
      </c>
      <c r="G3823" s="35" t="s">
        <v>8806</v>
      </c>
      <c r="H3823" s="35" t="s">
        <v>674</v>
      </c>
      <c r="I3823" s="35" t="s">
        <v>32</v>
      </c>
      <c r="J3823" s="48">
        <v>44873</v>
      </c>
      <c r="K3823" s="35">
        <v>19</v>
      </c>
      <c r="L3823" s="49" t="s">
        <v>64</v>
      </c>
      <c r="M3823" s="50" t="str">
        <f>VLOOKUP(Table6[[#This Row],[Product]],Table3[],2)</f>
        <v>Ultrathing V4</v>
      </c>
      <c r="N3823" s="50" t="str">
        <f t="shared" si="178"/>
        <v>Nov</v>
      </c>
      <c r="O3823" s="56">
        <f t="shared" si="179"/>
        <v>2022</v>
      </c>
      <c r="P3823" s="51">
        <f>VLOOKUP(Table6[[#This Row],[Product]],Table3[],3)</f>
        <v>3.99</v>
      </c>
      <c r="Q3823" s="35">
        <f>VLOOKUP(Table6[[#This Row],[Product]],Table3[],4)</f>
        <v>24</v>
      </c>
      <c r="R3823" s="35">
        <f>Table6[[#This Row],[Quantity]]*Table6[[#This Row],[Case]]</f>
        <v>456</v>
      </c>
      <c r="S3823" s="35">
        <f>Table6[[#This Row],[Total Sales]]*Table6[[#This Row],[Cost]]</f>
        <v>1819.44</v>
      </c>
    </row>
    <row r="3824" spans="1:19" x14ac:dyDescent="0.3">
      <c r="A3824" s="54">
        <v>3925</v>
      </c>
      <c r="B3824" s="35" t="s">
        <v>4318</v>
      </c>
      <c r="C3824" s="35" t="s">
        <v>2951</v>
      </c>
      <c r="D3824" s="35" t="s">
        <v>28</v>
      </c>
      <c r="E3824" s="35" t="str">
        <f t="shared" si="177"/>
        <v>M</v>
      </c>
      <c r="F3824" s="35">
        <v>60</v>
      </c>
      <c r="G3824" s="35" t="s">
        <v>8807</v>
      </c>
      <c r="H3824" s="35" t="s">
        <v>5178</v>
      </c>
      <c r="I3824" s="35" t="s">
        <v>25</v>
      </c>
      <c r="J3824" s="48">
        <v>44839</v>
      </c>
      <c r="K3824" s="35">
        <v>66</v>
      </c>
      <c r="L3824" s="49" t="s">
        <v>159</v>
      </c>
      <c r="M3824" s="50" t="str">
        <f>VLOOKUP(Table6[[#This Row],[Product]],Table3[],2)</f>
        <v>Ultrathing V3</v>
      </c>
      <c r="N3824" s="50" t="str">
        <f t="shared" si="178"/>
        <v>Oct</v>
      </c>
      <c r="O3824" s="56">
        <f t="shared" si="179"/>
        <v>2022</v>
      </c>
      <c r="P3824" s="51">
        <f>VLOOKUP(Table6[[#This Row],[Product]],Table3[],3)</f>
        <v>3.39</v>
      </c>
      <c r="Q3824" s="35">
        <f>VLOOKUP(Table6[[#This Row],[Product]],Table3[],4)</f>
        <v>24</v>
      </c>
      <c r="R3824" s="35">
        <f>Table6[[#This Row],[Quantity]]*Table6[[#This Row],[Case]]</f>
        <v>1584</v>
      </c>
      <c r="S3824" s="35">
        <f>Table6[[#This Row],[Total Sales]]*Table6[[#This Row],[Cost]]</f>
        <v>5369.76</v>
      </c>
    </row>
    <row r="3825" spans="1:19" x14ac:dyDescent="0.3">
      <c r="A3825" s="54">
        <v>3926</v>
      </c>
      <c r="B3825" s="35" t="s">
        <v>7425</v>
      </c>
      <c r="C3825" s="35" t="s">
        <v>4226</v>
      </c>
      <c r="D3825" s="35" t="s">
        <v>51</v>
      </c>
      <c r="E3825" s="35" t="str">
        <f t="shared" si="177"/>
        <v>F</v>
      </c>
      <c r="F3825" s="35">
        <v>30</v>
      </c>
      <c r="G3825" s="35" t="s">
        <v>8808</v>
      </c>
      <c r="H3825" s="35" t="s">
        <v>3695</v>
      </c>
      <c r="I3825" s="35" t="s">
        <v>173</v>
      </c>
      <c r="J3825" s="48" t="s">
        <v>13831</v>
      </c>
      <c r="K3825" s="35">
        <v>66</v>
      </c>
      <c r="L3825" s="49" t="s">
        <v>101</v>
      </c>
      <c r="M3825" s="50" t="str">
        <f>VLOOKUP(Table6[[#This Row],[Product]],Table3[],2)</f>
        <v>Superwossname</v>
      </c>
      <c r="N3825" s="50" t="str">
        <f t="shared" si="178"/>
        <v>Feb</v>
      </c>
      <c r="O3825" s="56">
        <f t="shared" si="179"/>
        <v>2021</v>
      </c>
      <c r="P3825" s="51">
        <f>VLOOKUP(Table6[[#This Row],[Product]],Table3[],3)</f>
        <v>3.49</v>
      </c>
      <c r="Q3825" s="35">
        <f>VLOOKUP(Table6[[#This Row],[Product]],Table3[],4)</f>
        <v>20</v>
      </c>
      <c r="R3825" s="35">
        <f>Table6[[#This Row],[Quantity]]*Table6[[#This Row],[Case]]</f>
        <v>1320</v>
      </c>
      <c r="S3825" s="35">
        <f>Table6[[#This Row],[Total Sales]]*Table6[[#This Row],[Cost]]</f>
        <v>4606.8</v>
      </c>
    </row>
    <row r="3826" spans="1:19" x14ac:dyDescent="0.3">
      <c r="A3826" s="54">
        <v>3927</v>
      </c>
      <c r="B3826" s="35" t="s">
        <v>1239</v>
      </c>
      <c r="C3826" s="35" t="s">
        <v>7889</v>
      </c>
      <c r="D3826" s="35" t="s">
        <v>28</v>
      </c>
      <c r="E3826" s="35" t="str">
        <f t="shared" si="177"/>
        <v>M</v>
      </c>
      <c r="F3826" s="35">
        <v>60</v>
      </c>
      <c r="G3826" s="35" t="s">
        <v>8809</v>
      </c>
      <c r="H3826" s="35" t="s">
        <v>842</v>
      </c>
      <c r="I3826" s="35" t="s">
        <v>32</v>
      </c>
      <c r="J3826" s="48">
        <v>44873</v>
      </c>
      <c r="K3826" s="35">
        <v>13</v>
      </c>
      <c r="L3826" s="49" t="s">
        <v>33</v>
      </c>
      <c r="M3826" s="50" t="str">
        <f>VLOOKUP(Table6[[#This Row],[Product]],Table3[],2)</f>
        <v>Megawidget L</v>
      </c>
      <c r="N3826" s="50" t="str">
        <f t="shared" si="178"/>
        <v>Nov</v>
      </c>
      <c r="O3826" s="56">
        <f t="shared" si="179"/>
        <v>2022</v>
      </c>
      <c r="P3826" s="51">
        <f>VLOOKUP(Table6[[#This Row],[Product]],Table3[],3)</f>
        <v>1.79</v>
      </c>
      <c r="Q3826" s="35">
        <f>VLOOKUP(Table6[[#This Row],[Product]],Table3[],4)</f>
        <v>24</v>
      </c>
      <c r="R3826" s="35">
        <f>Table6[[#This Row],[Quantity]]*Table6[[#This Row],[Case]]</f>
        <v>312</v>
      </c>
      <c r="S3826" s="35">
        <f>Table6[[#This Row],[Total Sales]]*Table6[[#This Row],[Cost]]</f>
        <v>558.48</v>
      </c>
    </row>
    <row r="3827" spans="1:19" x14ac:dyDescent="0.3">
      <c r="A3827" s="54">
        <v>3928</v>
      </c>
      <c r="B3827" s="35" t="s">
        <v>5725</v>
      </c>
      <c r="C3827" s="35" t="s">
        <v>4609</v>
      </c>
      <c r="D3827" s="35" t="s">
        <v>28</v>
      </c>
      <c r="E3827" s="35" t="str">
        <f t="shared" si="177"/>
        <v>M</v>
      </c>
      <c r="F3827" s="35">
        <v>30</v>
      </c>
      <c r="G3827" s="35" t="s">
        <v>8810</v>
      </c>
      <c r="H3827" s="35" t="s">
        <v>3002</v>
      </c>
      <c r="I3827" s="35" t="s">
        <v>32</v>
      </c>
      <c r="J3827" s="48" t="s">
        <v>14197</v>
      </c>
      <c r="K3827" s="35">
        <v>51</v>
      </c>
      <c r="L3827" s="49" t="s">
        <v>54</v>
      </c>
      <c r="M3827" s="50" t="str">
        <f>VLOOKUP(Table6[[#This Row],[Product]],Table3[],2)</f>
        <v>Megawidget S</v>
      </c>
      <c r="N3827" s="50" t="str">
        <f t="shared" si="178"/>
        <v>Jul</v>
      </c>
      <c r="O3827" s="56">
        <f t="shared" si="179"/>
        <v>2020</v>
      </c>
      <c r="P3827" s="51">
        <f>VLOOKUP(Table6[[#This Row],[Product]],Table3[],3)</f>
        <v>0.69</v>
      </c>
      <c r="Q3827" s="35">
        <f>VLOOKUP(Table6[[#This Row],[Product]],Table3[],4)</f>
        <v>24</v>
      </c>
      <c r="R3827" s="35">
        <f>Table6[[#This Row],[Quantity]]*Table6[[#This Row],[Case]]</f>
        <v>1224</v>
      </c>
      <c r="S3827" s="35">
        <f>Table6[[#This Row],[Total Sales]]*Table6[[#This Row],[Cost]]</f>
        <v>844.56</v>
      </c>
    </row>
    <row r="3828" spans="1:19" x14ac:dyDescent="0.3">
      <c r="A3828" s="54">
        <v>3929</v>
      </c>
      <c r="B3828" s="35" t="s">
        <v>5062</v>
      </c>
      <c r="C3828" s="35" t="s">
        <v>8811</v>
      </c>
      <c r="D3828" s="35" t="s">
        <v>28</v>
      </c>
      <c r="E3828" s="35" t="str">
        <f t="shared" si="177"/>
        <v>M</v>
      </c>
      <c r="F3828" s="35">
        <v>30</v>
      </c>
      <c r="G3828" s="35" t="s">
        <v>8812</v>
      </c>
      <c r="H3828" s="35" t="s">
        <v>8033</v>
      </c>
      <c r="I3828" s="35" t="s">
        <v>32</v>
      </c>
      <c r="J3828" s="48" t="s">
        <v>14120</v>
      </c>
      <c r="K3828" s="35">
        <v>97</v>
      </c>
      <c r="L3828" s="49" t="s">
        <v>64</v>
      </c>
      <c r="M3828" s="50" t="str">
        <f>VLOOKUP(Table6[[#This Row],[Product]],Table3[],2)</f>
        <v>Ultrathing V4</v>
      </c>
      <c r="N3828" s="50" t="str">
        <f t="shared" si="178"/>
        <v>May</v>
      </c>
      <c r="O3828" s="56">
        <f t="shared" si="179"/>
        <v>2022</v>
      </c>
      <c r="P3828" s="51">
        <f>VLOOKUP(Table6[[#This Row],[Product]],Table3[],3)</f>
        <v>3.99</v>
      </c>
      <c r="Q3828" s="35">
        <f>VLOOKUP(Table6[[#This Row],[Product]],Table3[],4)</f>
        <v>24</v>
      </c>
      <c r="R3828" s="35">
        <f>Table6[[#This Row],[Quantity]]*Table6[[#This Row],[Case]]</f>
        <v>2328</v>
      </c>
      <c r="S3828" s="35">
        <f>Table6[[#This Row],[Total Sales]]*Table6[[#This Row],[Cost]]</f>
        <v>9288.7200000000012</v>
      </c>
    </row>
    <row r="3829" spans="1:19" x14ac:dyDescent="0.3">
      <c r="A3829" s="54">
        <v>3930</v>
      </c>
      <c r="B3829" s="35" t="s">
        <v>8813</v>
      </c>
      <c r="C3829" s="35" t="s">
        <v>4181</v>
      </c>
      <c r="D3829" s="35" t="s">
        <v>51</v>
      </c>
      <c r="E3829" s="35" t="str">
        <f t="shared" si="177"/>
        <v>F</v>
      </c>
      <c r="F3829" s="35">
        <v>60</v>
      </c>
      <c r="G3829" s="35" t="s">
        <v>8814</v>
      </c>
      <c r="H3829" s="35" t="s">
        <v>2622</v>
      </c>
      <c r="I3829" s="35" t="s">
        <v>294</v>
      </c>
      <c r="J3829" s="48">
        <v>44114</v>
      </c>
      <c r="K3829" s="35">
        <v>6</v>
      </c>
      <c r="L3829" s="49" t="s">
        <v>70</v>
      </c>
      <c r="M3829" s="50" t="str">
        <f>VLOOKUP(Table6[[#This Row],[Product]],Table3[],2)</f>
        <v>Megawidget M</v>
      </c>
      <c r="N3829" s="50" t="str">
        <f t="shared" si="178"/>
        <v>Oct</v>
      </c>
      <c r="O3829" s="56">
        <f t="shared" si="179"/>
        <v>2020</v>
      </c>
      <c r="P3829" s="51">
        <f>VLOOKUP(Table6[[#This Row],[Product]],Table3[],3)</f>
        <v>1.29</v>
      </c>
      <c r="Q3829" s="35">
        <f>VLOOKUP(Table6[[#This Row],[Product]],Table3[],4)</f>
        <v>24</v>
      </c>
      <c r="R3829" s="35">
        <f>Table6[[#This Row],[Quantity]]*Table6[[#This Row],[Case]]</f>
        <v>144</v>
      </c>
      <c r="S3829" s="35">
        <f>Table6[[#This Row],[Total Sales]]*Table6[[#This Row],[Cost]]</f>
        <v>185.76</v>
      </c>
    </row>
    <row r="3830" spans="1:19" x14ac:dyDescent="0.3">
      <c r="A3830" s="54">
        <v>3931</v>
      </c>
      <c r="B3830" s="35" t="s">
        <v>4126</v>
      </c>
      <c r="C3830" s="35" t="s">
        <v>8347</v>
      </c>
      <c r="D3830" s="35" t="s">
        <v>28</v>
      </c>
      <c r="E3830" s="35" t="str">
        <f t="shared" si="177"/>
        <v>M</v>
      </c>
      <c r="F3830" s="35">
        <v>90</v>
      </c>
      <c r="G3830" s="35" t="s">
        <v>8815</v>
      </c>
      <c r="H3830" s="35" t="s">
        <v>412</v>
      </c>
      <c r="I3830" s="35" t="s">
        <v>187</v>
      </c>
      <c r="J3830" s="48">
        <v>44774</v>
      </c>
      <c r="K3830" s="35">
        <v>25</v>
      </c>
      <c r="L3830" s="49" t="s">
        <v>101</v>
      </c>
      <c r="M3830" s="50" t="str">
        <f>VLOOKUP(Table6[[#This Row],[Product]],Table3[],2)</f>
        <v>Superwossname</v>
      </c>
      <c r="N3830" s="50" t="str">
        <f t="shared" si="178"/>
        <v>Aug</v>
      </c>
      <c r="O3830" s="56">
        <f t="shared" si="179"/>
        <v>2022</v>
      </c>
      <c r="P3830" s="51">
        <f>VLOOKUP(Table6[[#This Row],[Product]],Table3[],3)</f>
        <v>3.49</v>
      </c>
      <c r="Q3830" s="35">
        <f>VLOOKUP(Table6[[#This Row],[Product]],Table3[],4)</f>
        <v>20</v>
      </c>
      <c r="R3830" s="35">
        <f>Table6[[#This Row],[Quantity]]*Table6[[#This Row],[Case]]</f>
        <v>500</v>
      </c>
      <c r="S3830" s="35">
        <f>Table6[[#This Row],[Total Sales]]*Table6[[#This Row],[Cost]]</f>
        <v>1745</v>
      </c>
    </row>
    <row r="3831" spans="1:19" x14ac:dyDescent="0.3">
      <c r="A3831" s="54">
        <v>3932</v>
      </c>
      <c r="B3831" s="35" t="s">
        <v>8816</v>
      </c>
      <c r="C3831" s="35" t="s">
        <v>2276</v>
      </c>
      <c r="D3831" s="35" t="s">
        <v>15</v>
      </c>
      <c r="E3831" s="35" t="str">
        <f t="shared" si="177"/>
        <v>F</v>
      </c>
      <c r="F3831" s="35">
        <v>60</v>
      </c>
      <c r="G3831" s="35" t="s">
        <v>8815</v>
      </c>
      <c r="H3831" s="35" t="s">
        <v>655</v>
      </c>
      <c r="I3831" s="35" t="s">
        <v>32</v>
      </c>
      <c r="J3831" s="48">
        <v>43983</v>
      </c>
      <c r="K3831" s="35">
        <v>78</v>
      </c>
      <c r="L3831" s="49" t="s">
        <v>80</v>
      </c>
      <c r="M3831" s="50" t="str">
        <f>VLOOKUP(Table6[[#This Row],[Product]],Table3[],2)</f>
        <v>Ultrathing V2</v>
      </c>
      <c r="N3831" s="50" t="str">
        <f t="shared" si="178"/>
        <v>Jun</v>
      </c>
      <c r="O3831" s="56">
        <f t="shared" si="179"/>
        <v>2020</v>
      </c>
      <c r="P3831" s="51">
        <f>VLOOKUP(Table6[[#This Row],[Product]],Table3[],3)</f>
        <v>2.95</v>
      </c>
      <c r="Q3831" s="35">
        <f>VLOOKUP(Table6[[#This Row],[Product]],Table3[],4)</f>
        <v>20</v>
      </c>
      <c r="R3831" s="35">
        <f>Table6[[#This Row],[Quantity]]*Table6[[#This Row],[Case]]</f>
        <v>1560</v>
      </c>
      <c r="S3831" s="35">
        <f>Table6[[#This Row],[Total Sales]]*Table6[[#This Row],[Cost]]</f>
        <v>4602</v>
      </c>
    </row>
    <row r="3832" spans="1:19" x14ac:dyDescent="0.3">
      <c r="A3832" s="54">
        <v>3933</v>
      </c>
      <c r="B3832" s="35" t="s">
        <v>8817</v>
      </c>
      <c r="C3832" s="35" t="s">
        <v>1488</v>
      </c>
      <c r="D3832" s="35" t="s">
        <v>28</v>
      </c>
      <c r="E3832" s="35" t="str">
        <f t="shared" si="177"/>
        <v>M</v>
      </c>
      <c r="F3832" s="35">
        <v>30</v>
      </c>
      <c r="G3832" s="35" t="s">
        <v>8818</v>
      </c>
      <c r="H3832" s="35" t="s">
        <v>2250</v>
      </c>
      <c r="I3832" s="35" t="s">
        <v>187</v>
      </c>
      <c r="J3832" s="48" t="s">
        <v>13666</v>
      </c>
      <c r="K3832" s="35">
        <v>68</v>
      </c>
      <c r="L3832" s="49" t="s">
        <v>33</v>
      </c>
      <c r="M3832" s="50" t="str">
        <f>VLOOKUP(Table6[[#This Row],[Product]],Table3[],2)</f>
        <v>Megawidget L</v>
      </c>
      <c r="N3832" s="50" t="str">
        <f t="shared" si="178"/>
        <v>Oct</v>
      </c>
      <c r="O3832" s="56">
        <f t="shared" si="179"/>
        <v>2020</v>
      </c>
      <c r="P3832" s="51">
        <f>VLOOKUP(Table6[[#This Row],[Product]],Table3[],3)</f>
        <v>1.79</v>
      </c>
      <c r="Q3832" s="35">
        <f>VLOOKUP(Table6[[#This Row],[Product]],Table3[],4)</f>
        <v>24</v>
      </c>
      <c r="R3832" s="35">
        <f>Table6[[#This Row],[Quantity]]*Table6[[#This Row],[Case]]</f>
        <v>1632</v>
      </c>
      <c r="S3832" s="35">
        <f>Table6[[#This Row],[Total Sales]]*Table6[[#This Row],[Cost]]</f>
        <v>2921.28</v>
      </c>
    </row>
    <row r="3833" spans="1:19" x14ac:dyDescent="0.3">
      <c r="A3833" s="54">
        <v>3934</v>
      </c>
      <c r="B3833" s="35" t="s">
        <v>1015</v>
      </c>
      <c r="C3833" s="35" t="s">
        <v>5330</v>
      </c>
      <c r="D3833" s="35" t="s">
        <v>28</v>
      </c>
      <c r="E3833" s="35" t="str">
        <f t="shared" si="177"/>
        <v>M</v>
      </c>
      <c r="F3833" s="35">
        <v>60</v>
      </c>
      <c r="G3833" s="35" t="s">
        <v>8819</v>
      </c>
      <c r="H3833" s="35" t="s">
        <v>3396</v>
      </c>
      <c r="I3833" s="35" t="s">
        <v>32</v>
      </c>
      <c r="J3833" s="48" t="s">
        <v>14077</v>
      </c>
      <c r="K3833" s="35">
        <v>84</v>
      </c>
      <c r="L3833" s="49" t="s">
        <v>101</v>
      </c>
      <c r="M3833" s="50" t="str">
        <f>VLOOKUP(Table6[[#This Row],[Product]],Table3[],2)</f>
        <v>Superwossname</v>
      </c>
      <c r="N3833" s="50" t="str">
        <f t="shared" si="178"/>
        <v>Jul</v>
      </c>
      <c r="O3833" s="56">
        <f t="shared" si="179"/>
        <v>2020</v>
      </c>
      <c r="P3833" s="51">
        <f>VLOOKUP(Table6[[#This Row],[Product]],Table3[],3)</f>
        <v>3.49</v>
      </c>
      <c r="Q3833" s="35">
        <f>VLOOKUP(Table6[[#This Row],[Product]],Table3[],4)</f>
        <v>20</v>
      </c>
      <c r="R3833" s="35">
        <f>Table6[[#This Row],[Quantity]]*Table6[[#This Row],[Case]]</f>
        <v>1680</v>
      </c>
      <c r="S3833" s="35">
        <f>Table6[[#This Row],[Total Sales]]*Table6[[#This Row],[Cost]]</f>
        <v>5863.2000000000007</v>
      </c>
    </row>
    <row r="3834" spans="1:19" x14ac:dyDescent="0.3">
      <c r="A3834" s="54">
        <v>3935</v>
      </c>
      <c r="B3834" s="35" t="s">
        <v>960</v>
      </c>
      <c r="C3834" s="35" t="s">
        <v>391</v>
      </c>
      <c r="D3834" s="35" t="s">
        <v>28</v>
      </c>
      <c r="E3834" s="35" t="str">
        <f t="shared" si="177"/>
        <v>M</v>
      </c>
      <c r="F3834" s="35">
        <v>30</v>
      </c>
      <c r="G3834" s="35" t="s">
        <v>8820</v>
      </c>
      <c r="H3834" s="35" t="s">
        <v>5736</v>
      </c>
      <c r="I3834" s="35" t="s">
        <v>95</v>
      </c>
      <c r="J3834" s="48" t="s">
        <v>14071</v>
      </c>
      <c r="K3834" s="35">
        <v>41</v>
      </c>
      <c r="L3834" s="49" t="s">
        <v>159</v>
      </c>
      <c r="M3834" s="50" t="str">
        <f>VLOOKUP(Table6[[#This Row],[Product]],Table3[],2)</f>
        <v>Ultrathing V3</v>
      </c>
      <c r="N3834" s="50" t="str">
        <f t="shared" si="178"/>
        <v>May</v>
      </c>
      <c r="O3834" s="56">
        <f t="shared" si="179"/>
        <v>2021</v>
      </c>
      <c r="P3834" s="51">
        <f>VLOOKUP(Table6[[#This Row],[Product]],Table3[],3)</f>
        <v>3.39</v>
      </c>
      <c r="Q3834" s="35">
        <f>VLOOKUP(Table6[[#This Row],[Product]],Table3[],4)</f>
        <v>24</v>
      </c>
      <c r="R3834" s="35">
        <f>Table6[[#This Row],[Quantity]]*Table6[[#This Row],[Case]]</f>
        <v>984</v>
      </c>
      <c r="S3834" s="35">
        <f>Table6[[#This Row],[Total Sales]]*Table6[[#This Row],[Cost]]</f>
        <v>3335.76</v>
      </c>
    </row>
    <row r="3835" spans="1:19" x14ac:dyDescent="0.3">
      <c r="A3835" s="54">
        <v>3936</v>
      </c>
      <c r="B3835" s="35" t="s">
        <v>707</v>
      </c>
      <c r="C3835" s="35" t="s">
        <v>1635</v>
      </c>
      <c r="D3835" s="35" t="s">
        <v>28</v>
      </c>
      <c r="E3835" s="35" t="str">
        <f t="shared" si="177"/>
        <v>M</v>
      </c>
      <c r="F3835" s="35">
        <v>60</v>
      </c>
      <c r="G3835" s="35" t="s">
        <v>8820</v>
      </c>
      <c r="H3835" s="35" t="s">
        <v>5843</v>
      </c>
      <c r="I3835" s="35" t="s">
        <v>25</v>
      </c>
      <c r="J3835" s="48" t="s">
        <v>13859</v>
      </c>
      <c r="K3835" s="35">
        <v>36</v>
      </c>
      <c r="L3835" s="49" t="s">
        <v>64</v>
      </c>
      <c r="M3835" s="50" t="str">
        <f>VLOOKUP(Table6[[#This Row],[Product]],Table3[],2)</f>
        <v>Ultrathing V4</v>
      </c>
      <c r="N3835" s="50" t="str">
        <f t="shared" si="178"/>
        <v>Jun</v>
      </c>
      <c r="O3835" s="56">
        <f t="shared" si="179"/>
        <v>2022</v>
      </c>
      <c r="P3835" s="51">
        <f>VLOOKUP(Table6[[#This Row],[Product]],Table3[],3)</f>
        <v>3.99</v>
      </c>
      <c r="Q3835" s="35">
        <f>VLOOKUP(Table6[[#This Row],[Product]],Table3[],4)</f>
        <v>24</v>
      </c>
      <c r="R3835" s="35">
        <f>Table6[[#This Row],[Quantity]]*Table6[[#This Row],[Case]]</f>
        <v>864</v>
      </c>
      <c r="S3835" s="35">
        <f>Table6[[#This Row],[Total Sales]]*Table6[[#This Row],[Cost]]</f>
        <v>3447.36</v>
      </c>
    </row>
    <row r="3836" spans="1:19" x14ac:dyDescent="0.3">
      <c r="A3836" s="54">
        <v>3937</v>
      </c>
      <c r="B3836" s="35" t="s">
        <v>6295</v>
      </c>
      <c r="C3836" s="35" t="s">
        <v>588</v>
      </c>
      <c r="D3836" s="35" t="s">
        <v>28</v>
      </c>
      <c r="E3836" s="35" t="str">
        <f t="shared" si="177"/>
        <v>M</v>
      </c>
      <c r="F3836" s="35">
        <v>30</v>
      </c>
      <c r="G3836" s="35" t="s">
        <v>8821</v>
      </c>
      <c r="H3836" s="35" t="s">
        <v>933</v>
      </c>
      <c r="I3836" s="35" t="s">
        <v>934</v>
      </c>
      <c r="J3836" s="48">
        <v>44598</v>
      </c>
      <c r="K3836" s="35">
        <v>22</v>
      </c>
      <c r="L3836" s="49" t="s">
        <v>54</v>
      </c>
      <c r="M3836" s="50" t="str">
        <f>VLOOKUP(Table6[[#This Row],[Product]],Table3[],2)</f>
        <v>Megawidget S</v>
      </c>
      <c r="N3836" s="50" t="str">
        <f t="shared" si="178"/>
        <v>Feb</v>
      </c>
      <c r="O3836" s="56">
        <f t="shared" si="179"/>
        <v>2022</v>
      </c>
      <c r="P3836" s="51">
        <f>VLOOKUP(Table6[[#This Row],[Product]],Table3[],3)</f>
        <v>0.69</v>
      </c>
      <c r="Q3836" s="35">
        <f>VLOOKUP(Table6[[#This Row],[Product]],Table3[],4)</f>
        <v>24</v>
      </c>
      <c r="R3836" s="35">
        <f>Table6[[#This Row],[Quantity]]*Table6[[#This Row],[Case]]</f>
        <v>528</v>
      </c>
      <c r="S3836" s="35">
        <f>Table6[[#This Row],[Total Sales]]*Table6[[#This Row],[Cost]]</f>
        <v>364.32</v>
      </c>
    </row>
    <row r="3837" spans="1:19" x14ac:dyDescent="0.3">
      <c r="A3837" s="54">
        <v>3938</v>
      </c>
      <c r="B3837" s="35" t="s">
        <v>8822</v>
      </c>
      <c r="C3837" s="35" t="s">
        <v>1137</v>
      </c>
      <c r="D3837" s="35" t="s">
        <v>15</v>
      </c>
      <c r="E3837" s="35" t="str">
        <f t="shared" si="177"/>
        <v>F</v>
      </c>
      <c r="F3837" s="35">
        <v>60</v>
      </c>
      <c r="G3837" s="35" t="s">
        <v>8823</v>
      </c>
      <c r="H3837" s="35" t="s">
        <v>8824</v>
      </c>
      <c r="I3837" s="35" t="s">
        <v>3898</v>
      </c>
      <c r="J3837" s="48">
        <v>44805</v>
      </c>
      <c r="K3837" s="35">
        <v>45</v>
      </c>
      <c r="L3837" s="49" t="s">
        <v>101</v>
      </c>
      <c r="M3837" s="50" t="str">
        <f>VLOOKUP(Table6[[#This Row],[Product]],Table3[],2)</f>
        <v>Superwossname</v>
      </c>
      <c r="N3837" s="50" t="str">
        <f t="shared" si="178"/>
        <v>Sep</v>
      </c>
      <c r="O3837" s="56">
        <f t="shared" si="179"/>
        <v>2022</v>
      </c>
      <c r="P3837" s="51">
        <f>VLOOKUP(Table6[[#This Row],[Product]],Table3[],3)</f>
        <v>3.49</v>
      </c>
      <c r="Q3837" s="35">
        <f>VLOOKUP(Table6[[#This Row],[Product]],Table3[],4)</f>
        <v>20</v>
      </c>
      <c r="R3837" s="35">
        <f>Table6[[#This Row],[Quantity]]*Table6[[#This Row],[Case]]</f>
        <v>900</v>
      </c>
      <c r="S3837" s="35">
        <f>Table6[[#This Row],[Total Sales]]*Table6[[#This Row],[Cost]]</f>
        <v>3141</v>
      </c>
    </row>
    <row r="3838" spans="1:19" x14ac:dyDescent="0.3">
      <c r="A3838" s="54">
        <v>3939</v>
      </c>
      <c r="B3838" s="35" t="s">
        <v>8825</v>
      </c>
      <c r="C3838" s="35" t="s">
        <v>1058</v>
      </c>
      <c r="D3838" s="35" t="s">
        <v>15</v>
      </c>
      <c r="E3838" s="35" t="str">
        <f t="shared" si="177"/>
        <v>F</v>
      </c>
      <c r="F3838" s="35">
        <v>30</v>
      </c>
      <c r="G3838" s="35" t="s">
        <v>8826</v>
      </c>
      <c r="H3838" s="35" t="s">
        <v>203</v>
      </c>
      <c r="I3838" s="35" t="s">
        <v>32</v>
      </c>
      <c r="J3838" s="48" t="s">
        <v>13695</v>
      </c>
      <c r="K3838" s="35">
        <v>32</v>
      </c>
      <c r="L3838" s="49" t="s">
        <v>33</v>
      </c>
      <c r="M3838" s="50" t="str">
        <f>VLOOKUP(Table6[[#This Row],[Product]],Table3[],2)</f>
        <v>Megawidget L</v>
      </c>
      <c r="N3838" s="50" t="str">
        <f t="shared" si="178"/>
        <v>Mar</v>
      </c>
      <c r="O3838" s="56">
        <f t="shared" si="179"/>
        <v>2021</v>
      </c>
      <c r="P3838" s="51">
        <f>VLOOKUP(Table6[[#This Row],[Product]],Table3[],3)</f>
        <v>1.79</v>
      </c>
      <c r="Q3838" s="35">
        <f>VLOOKUP(Table6[[#This Row],[Product]],Table3[],4)</f>
        <v>24</v>
      </c>
      <c r="R3838" s="35">
        <f>Table6[[#This Row],[Quantity]]*Table6[[#This Row],[Case]]</f>
        <v>768</v>
      </c>
      <c r="S3838" s="35">
        <f>Table6[[#This Row],[Total Sales]]*Table6[[#This Row],[Cost]]</f>
        <v>1374.72</v>
      </c>
    </row>
    <row r="3839" spans="1:19" x14ac:dyDescent="0.3">
      <c r="A3839" s="54">
        <v>3940</v>
      </c>
      <c r="B3839" s="35" t="s">
        <v>8827</v>
      </c>
      <c r="C3839" s="35" t="s">
        <v>3591</v>
      </c>
      <c r="D3839" s="35" t="s">
        <v>51</v>
      </c>
      <c r="E3839" s="35" t="str">
        <f t="shared" si="177"/>
        <v>F</v>
      </c>
      <c r="F3839" s="35">
        <v>60</v>
      </c>
      <c r="G3839" s="35" t="s">
        <v>8828</v>
      </c>
      <c r="H3839" s="35" t="s">
        <v>1224</v>
      </c>
      <c r="I3839" s="35" t="s">
        <v>25</v>
      </c>
      <c r="J3839" s="48" t="s">
        <v>13676</v>
      </c>
      <c r="K3839" s="35">
        <v>22</v>
      </c>
      <c r="L3839" s="49" t="s">
        <v>20</v>
      </c>
      <c r="M3839" s="50" t="str">
        <f>VLOOKUP(Table6[[#This Row],[Product]],Table3[],2)</f>
        <v>Hyperwotsit</v>
      </c>
      <c r="N3839" s="50" t="str">
        <f t="shared" si="178"/>
        <v>Nov</v>
      </c>
      <c r="O3839" s="56">
        <f t="shared" si="179"/>
        <v>2022</v>
      </c>
      <c r="P3839" s="51">
        <f>VLOOKUP(Table6[[#This Row],[Product]],Table3[],3)</f>
        <v>2.0099999999999998</v>
      </c>
      <c r="Q3839" s="35">
        <f>VLOOKUP(Table6[[#This Row],[Product]],Table3[],4)</f>
        <v>20</v>
      </c>
      <c r="R3839" s="35">
        <f>Table6[[#This Row],[Quantity]]*Table6[[#This Row],[Case]]</f>
        <v>440</v>
      </c>
      <c r="S3839" s="35">
        <f>Table6[[#This Row],[Total Sales]]*Table6[[#This Row],[Cost]]</f>
        <v>884.39999999999986</v>
      </c>
    </row>
    <row r="3840" spans="1:19" x14ac:dyDescent="0.3">
      <c r="A3840" s="54">
        <v>3941</v>
      </c>
      <c r="B3840" s="35" t="s">
        <v>1319</v>
      </c>
      <c r="C3840" s="35" t="s">
        <v>4168</v>
      </c>
      <c r="D3840" s="35" t="s">
        <v>41</v>
      </c>
      <c r="E3840" s="35" t="str">
        <f t="shared" si="177"/>
        <v>F</v>
      </c>
      <c r="F3840" s="35">
        <v>60</v>
      </c>
      <c r="G3840" s="35" t="s">
        <v>8829</v>
      </c>
      <c r="H3840" s="35" t="s">
        <v>920</v>
      </c>
      <c r="I3840" s="35" t="s">
        <v>178</v>
      </c>
      <c r="J3840" s="48" t="s">
        <v>13879</v>
      </c>
      <c r="K3840" s="35">
        <v>83</v>
      </c>
      <c r="L3840" s="49" t="s">
        <v>159</v>
      </c>
      <c r="M3840" s="50" t="str">
        <f>VLOOKUP(Table6[[#This Row],[Product]],Table3[],2)</f>
        <v>Ultrathing V3</v>
      </c>
      <c r="N3840" s="50" t="str">
        <f t="shared" si="178"/>
        <v>Feb</v>
      </c>
      <c r="O3840" s="56">
        <f t="shared" si="179"/>
        <v>2021</v>
      </c>
      <c r="P3840" s="51">
        <f>VLOOKUP(Table6[[#This Row],[Product]],Table3[],3)</f>
        <v>3.39</v>
      </c>
      <c r="Q3840" s="35">
        <f>VLOOKUP(Table6[[#This Row],[Product]],Table3[],4)</f>
        <v>24</v>
      </c>
      <c r="R3840" s="35">
        <f>Table6[[#This Row],[Quantity]]*Table6[[#This Row],[Case]]</f>
        <v>1992</v>
      </c>
      <c r="S3840" s="35">
        <f>Table6[[#This Row],[Total Sales]]*Table6[[#This Row],[Cost]]</f>
        <v>6752.88</v>
      </c>
    </row>
    <row r="3841" spans="1:19" x14ac:dyDescent="0.3">
      <c r="A3841" s="54">
        <v>3942</v>
      </c>
      <c r="B3841" s="35" t="s">
        <v>5990</v>
      </c>
      <c r="C3841" s="35" t="s">
        <v>1030</v>
      </c>
      <c r="D3841" s="35" t="s">
        <v>28</v>
      </c>
      <c r="E3841" s="35" t="str">
        <f t="shared" si="177"/>
        <v>M</v>
      </c>
      <c r="F3841" s="35">
        <v>60</v>
      </c>
      <c r="G3841" s="35" t="s">
        <v>8830</v>
      </c>
      <c r="H3841" s="35" t="s">
        <v>3449</v>
      </c>
      <c r="I3841" s="35" t="s">
        <v>187</v>
      </c>
      <c r="J3841" s="48" t="s">
        <v>13626</v>
      </c>
      <c r="K3841" s="35">
        <v>9</v>
      </c>
      <c r="L3841" s="49" t="s">
        <v>33</v>
      </c>
      <c r="M3841" s="50" t="str">
        <f>VLOOKUP(Table6[[#This Row],[Product]],Table3[],2)</f>
        <v>Megawidget L</v>
      </c>
      <c r="N3841" s="50" t="str">
        <f t="shared" si="178"/>
        <v>Mar</v>
      </c>
      <c r="O3841" s="56">
        <f t="shared" si="179"/>
        <v>2021</v>
      </c>
      <c r="P3841" s="51">
        <f>VLOOKUP(Table6[[#This Row],[Product]],Table3[],3)</f>
        <v>1.79</v>
      </c>
      <c r="Q3841" s="35">
        <f>VLOOKUP(Table6[[#This Row],[Product]],Table3[],4)</f>
        <v>24</v>
      </c>
      <c r="R3841" s="35">
        <f>Table6[[#This Row],[Quantity]]*Table6[[#This Row],[Case]]</f>
        <v>216</v>
      </c>
      <c r="S3841" s="35">
        <f>Table6[[#This Row],[Total Sales]]*Table6[[#This Row],[Cost]]</f>
        <v>386.64</v>
      </c>
    </row>
    <row r="3842" spans="1:19" x14ac:dyDescent="0.3">
      <c r="A3842" s="54">
        <v>3943</v>
      </c>
      <c r="B3842" s="35" t="s">
        <v>8831</v>
      </c>
      <c r="C3842" s="35" t="s">
        <v>5526</v>
      </c>
      <c r="D3842" s="35" t="s">
        <v>51</v>
      </c>
      <c r="E3842" s="35" t="str">
        <f t="shared" si="177"/>
        <v>F</v>
      </c>
      <c r="F3842" s="35">
        <v>60</v>
      </c>
      <c r="G3842" s="35" t="s">
        <v>8832</v>
      </c>
      <c r="H3842" s="35" t="s">
        <v>3053</v>
      </c>
      <c r="I3842" s="35" t="s">
        <v>32</v>
      </c>
      <c r="J3842" s="48" t="s">
        <v>13887</v>
      </c>
      <c r="K3842" s="35">
        <v>55</v>
      </c>
      <c r="L3842" s="49" t="s">
        <v>33</v>
      </c>
      <c r="M3842" s="50" t="str">
        <f>VLOOKUP(Table6[[#This Row],[Product]],Table3[],2)</f>
        <v>Megawidget L</v>
      </c>
      <c r="N3842" s="50" t="str">
        <f t="shared" si="178"/>
        <v>Jun</v>
      </c>
      <c r="O3842" s="56">
        <f t="shared" si="179"/>
        <v>2022</v>
      </c>
      <c r="P3842" s="51">
        <f>VLOOKUP(Table6[[#This Row],[Product]],Table3[],3)</f>
        <v>1.79</v>
      </c>
      <c r="Q3842" s="35">
        <f>VLOOKUP(Table6[[#This Row],[Product]],Table3[],4)</f>
        <v>24</v>
      </c>
      <c r="R3842" s="35">
        <f>Table6[[#This Row],[Quantity]]*Table6[[#This Row],[Case]]</f>
        <v>1320</v>
      </c>
      <c r="S3842" s="35">
        <f>Table6[[#This Row],[Total Sales]]*Table6[[#This Row],[Cost]]</f>
        <v>2362.8000000000002</v>
      </c>
    </row>
    <row r="3843" spans="1:19" x14ac:dyDescent="0.3">
      <c r="A3843" s="54">
        <v>3944</v>
      </c>
      <c r="B3843" s="35" t="s">
        <v>8766</v>
      </c>
      <c r="C3843" s="35" t="s">
        <v>5383</v>
      </c>
      <c r="D3843" s="35" t="s">
        <v>28</v>
      </c>
      <c r="E3843" s="35" t="str">
        <f t="shared" ref="E3843:E3906" si="180">IF(OR(D3843="Mrs", D3843="Miss", D3843="Ms"), "F", IF(OR(D3843="Mr"), "M", IF(OR(D3843="Dr", D3843="Prof", D3843="Rev"), "M/F", "")))</f>
        <v>M</v>
      </c>
      <c r="F3843" s="35">
        <v>60</v>
      </c>
      <c r="G3843" s="35" t="s">
        <v>8833</v>
      </c>
      <c r="H3843" s="35" t="s">
        <v>2542</v>
      </c>
      <c r="I3843" s="35" t="s">
        <v>2543</v>
      </c>
      <c r="J3843" s="48" t="s">
        <v>13774</v>
      </c>
      <c r="K3843" s="35">
        <v>4</v>
      </c>
      <c r="L3843" s="49" t="s">
        <v>33</v>
      </c>
      <c r="M3843" s="50" t="str">
        <f>VLOOKUP(Table6[[#This Row],[Product]],Table3[],2)</f>
        <v>Megawidget L</v>
      </c>
      <c r="N3843" s="50" t="str">
        <f t="shared" ref="N3843:N3906" si="181">TEXT(J3843,"mmm")</f>
        <v>Oct</v>
      </c>
      <c r="O3843" s="56">
        <f t="shared" ref="O3843:O3906" si="182">YEAR(J3843)</f>
        <v>2021</v>
      </c>
      <c r="P3843" s="51">
        <f>VLOOKUP(Table6[[#This Row],[Product]],Table3[],3)</f>
        <v>1.79</v>
      </c>
      <c r="Q3843" s="35">
        <f>VLOOKUP(Table6[[#This Row],[Product]],Table3[],4)</f>
        <v>24</v>
      </c>
      <c r="R3843" s="35">
        <f>Table6[[#This Row],[Quantity]]*Table6[[#This Row],[Case]]</f>
        <v>96</v>
      </c>
      <c r="S3843" s="35">
        <f>Table6[[#This Row],[Total Sales]]*Table6[[#This Row],[Cost]]</f>
        <v>171.84</v>
      </c>
    </row>
    <row r="3844" spans="1:19" x14ac:dyDescent="0.3">
      <c r="A3844" s="54">
        <v>3945</v>
      </c>
      <c r="B3844" s="35" t="s">
        <v>8834</v>
      </c>
      <c r="C3844" s="35" t="s">
        <v>3706</v>
      </c>
      <c r="D3844" s="35" t="s">
        <v>51</v>
      </c>
      <c r="E3844" s="35" t="str">
        <f t="shared" si="180"/>
        <v>F</v>
      </c>
      <c r="F3844" s="35">
        <v>90</v>
      </c>
      <c r="G3844" s="35" t="s">
        <v>8835</v>
      </c>
      <c r="H3844" s="35" t="s">
        <v>3699</v>
      </c>
      <c r="I3844" s="35" t="s">
        <v>2983</v>
      </c>
      <c r="J3844" s="48">
        <v>44571</v>
      </c>
      <c r="K3844" s="35">
        <v>62</v>
      </c>
      <c r="L3844" s="49" t="s">
        <v>39</v>
      </c>
      <c r="M3844" s="50" t="str">
        <f>VLOOKUP(Table6[[#This Row],[Product]],Table3[],2)</f>
        <v>Ultrathing V1</v>
      </c>
      <c r="N3844" s="50" t="str">
        <f t="shared" si="181"/>
        <v>Jan</v>
      </c>
      <c r="O3844" s="56">
        <f t="shared" si="182"/>
        <v>2022</v>
      </c>
      <c r="P3844" s="51">
        <f>VLOOKUP(Table6[[#This Row],[Product]],Table3[],3)</f>
        <v>1.79</v>
      </c>
      <c r="Q3844" s="35">
        <f>VLOOKUP(Table6[[#This Row],[Product]],Table3[],4)</f>
        <v>17</v>
      </c>
      <c r="R3844" s="35">
        <f>Table6[[#This Row],[Quantity]]*Table6[[#This Row],[Case]]</f>
        <v>1054</v>
      </c>
      <c r="S3844" s="35">
        <f>Table6[[#This Row],[Total Sales]]*Table6[[#This Row],[Cost]]</f>
        <v>1886.66</v>
      </c>
    </row>
    <row r="3845" spans="1:19" x14ac:dyDescent="0.3">
      <c r="A3845" s="54">
        <v>3946</v>
      </c>
      <c r="B3845" s="35" t="s">
        <v>7709</v>
      </c>
      <c r="C3845" s="35" t="s">
        <v>8836</v>
      </c>
      <c r="D3845" s="35" t="s">
        <v>28</v>
      </c>
      <c r="E3845" s="35" t="str">
        <f t="shared" si="180"/>
        <v>M</v>
      </c>
      <c r="F3845" s="35">
        <v>30</v>
      </c>
      <c r="G3845" s="35" t="s">
        <v>8837</v>
      </c>
      <c r="H3845" s="35" t="s">
        <v>2121</v>
      </c>
      <c r="I3845" s="35" t="s">
        <v>38</v>
      </c>
      <c r="J3845" s="48" t="s">
        <v>13970</v>
      </c>
      <c r="K3845" s="35">
        <v>74</v>
      </c>
      <c r="L3845" s="49" t="s">
        <v>33</v>
      </c>
      <c r="M3845" s="50" t="str">
        <f>VLOOKUP(Table6[[#This Row],[Product]],Table3[],2)</f>
        <v>Megawidget L</v>
      </c>
      <c r="N3845" s="50" t="str">
        <f t="shared" si="181"/>
        <v>Aug</v>
      </c>
      <c r="O3845" s="56">
        <f t="shared" si="182"/>
        <v>2021</v>
      </c>
      <c r="P3845" s="51">
        <f>VLOOKUP(Table6[[#This Row],[Product]],Table3[],3)</f>
        <v>1.79</v>
      </c>
      <c r="Q3845" s="35">
        <f>VLOOKUP(Table6[[#This Row],[Product]],Table3[],4)</f>
        <v>24</v>
      </c>
      <c r="R3845" s="35">
        <f>Table6[[#This Row],[Quantity]]*Table6[[#This Row],[Case]]</f>
        <v>1776</v>
      </c>
      <c r="S3845" s="35">
        <f>Table6[[#This Row],[Total Sales]]*Table6[[#This Row],[Cost]]</f>
        <v>3179.04</v>
      </c>
    </row>
    <row r="3846" spans="1:19" x14ac:dyDescent="0.3">
      <c r="A3846" s="54">
        <v>3947</v>
      </c>
      <c r="B3846" s="35" t="s">
        <v>929</v>
      </c>
      <c r="C3846" s="35" t="s">
        <v>4410</v>
      </c>
      <c r="D3846" s="35" t="s">
        <v>28</v>
      </c>
      <c r="E3846" s="35" t="str">
        <f t="shared" si="180"/>
        <v>M</v>
      </c>
      <c r="F3846" s="35">
        <v>90</v>
      </c>
      <c r="G3846" s="35" t="s">
        <v>8838</v>
      </c>
      <c r="H3846" s="35" t="s">
        <v>6087</v>
      </c>
      <c r="I3846" s="35" t="s">
        <v>124</v>
      </c>
      <c r="J3846" s="48" t="s">
        <v>14193</v>
      </c>
      <c r="K3846" s="35">
        <v>78</v>
      </c>
      <c r="L3846" s="49" t="s">
        <v>159</v>
      </c>
      <c r="M3846" s="50" t="str">
        <f>VLOOKUP(Table6[[#This Row],[Product]],Table3[],2)</f>
        <v>Ultrathing V3</v>
      </c>
      <c r="N3846" s="50" t="str">
        <f t="shared" si="181"/>
        <v>Mar</v>
      </c>
      <c r="O3846" s="56">
        <f t="shared" si="182"/>
        <v>2020</v>
      </c>
      <c r="P3846" s="51">
        <f>VLOOKUP(Table6[[#This Row],[Product]],Table3[],3)</f>
        <v>3.39</v>
      </c>
      <c r="Q3846" s="35">
        <f>VLOOKUP(Table6[[#This Row],[Product]],Table3[],4)</f>
        <v>24</v>
      </c>
      <c r="R3846" s="35">
        <f>Table6[[#This Row],[Quantity]]*Table6[[#This Row],[Case]]</f>
        <v>1872</v>
      </c>
      <c r="S3846" s="35">
        <f>Table6[[#This Row],[Total Sales]]*Table6[[#This Row],[Cost]]</f>
        <v>6346.08</v>
      </c>
    </row>
    <row r="3847" spans="1:19" x14ac:dyDescent="0.3">
      <c r="A3847" s="54">
        <v>3948</v>
      </c>
      <c r="B3847" s="35" t="s">
        <v>922</v>
      </c>
      <c r="C3847" s="35" t="s">
        <v>2154</v>
      </c>
      <c r="D3847" s="35" t="s">
        <v>28</v>
      </c>
      <c r="E3847" s="35" t="str">
        <f t="shared" si="180"/>
        <v>M</v>
      </c>
      <c r="F3847" s="35">
        <v>60</v>
      </c>
      <c r="G3847" s="35" t="s">
        <v>8839</v>
      </c>
      <c r="H3847" s="35" t="s">
        <v>6516</v>
      </c>
      <c r="I3847" s="35" t="s">
        <v>32</v>
      </c>
      <c r="J3847" s="48" t="s">
        <v>14036</v>
      </c>
      <c r="K3847" s="35">
        <v>48</v>
      </c>
      <c r="L3847" s="49" t="s">
        <v>80</v>
      </c>
      <c r="M3847" s="50" t="str">
        <f>VLOOKUP(Table6[[#This Row],[Product]],Table3[],2)</f>
        <v>Ultrathing V2</v>
      </c>
      <c r="N3847" s="50" t="str">
        <f t="shared" si="181"/>
        <v>Mar</v>
      </c>
      <c r="O3847" s="56">
        <f t="shared" si="182"/>
        <v>2022</v>
      </c>
      <c r="P3847" s="51">
        <f>VLOOKUP(Table6[[#This Row],[Product]],Table3[],3)</f>
        <v>2.95</v>
      </c>
      <c r="Q3847" s="35">
        <f>VLOOKUP(Table6[[#This Row],[Product]],Table3[],4)</f>
        <v>20</v>
      </c>
      <c r="R3847" s="35">
        <f>Table6[[#This Row],[Quantity]]*Table6[[#This Row],[Case]]</f>
        <v>960</v>
      </c>
      <c r="S3847" s="35">
        <f>Table6[[#This Row],[Total Sales]]*Table6[[#This Row],[Cost]]</f>
        <v>2832</v>
      </c>
    </row>
    <row r="3848" spans="1:19" x14ac:dyDescent="0.3">
      <c r="A3848" s="54">
        <v>3949</v>
      </c>
      <c r="B3848" s="35" t="s">
        <v>8203</v>
      </c>
      <c r="C3848" s="35" t="s">
        <v>2019</v>
      </c>
      <c r="D3848" s="35" t="s">
        <v>28</v>
      </c>
      <c r="E3848" s="35" t="str">
        <f t="shared" si="180"/>
        <v>M</v>
      </c>
      <c r="F3848" s="35">
        <v>30</v>
      </c>
      <c r="G3848" s="35" t="s">
        <v>8840</v>
      </c>
      <c r="H3848" s="35" t="s">
        <v>3987</v>
      </c>
      <c r="I3848" s="35" t="s">
        <v>554</v>
      </c>
      <c r="J3848" s="48">
        <v>43923</v>
      </c>
      <c r="K3848" s="35">
        <v>7</v>
      </c>
      <c r="L3848" s="49" t="s">
        <v>33</v>
      </c>
      <c r="M3848" s="50" t="str">
        <f>VLOOKUP(Table6[[#This Row],[Product]],Table3[],2)</f>
        <v>Megawidget L</v>
      </c>
      <c r="N3848" s="50" t="str">
        <f t="shared" si="181"/>
        <v>Apr</v>
      </c>
      <c r="O3848" s="56">
        <f t="shared" si="182"/>
        <v>2020</v>
      </c>
      <c r="P3848" s="51">
        <f>VLOOKUP(Table6[[#This Row],[Product]],Table3[],3)</f>
        <v>1.79</v>
      </c>
      <c r="Q3848" s="35">
        <f>VLOOKUP(Table6[[#This Row],[Product]],Table3[],4)</f>
        <v>24</v>
      </c>
      <c r="R3848" s="35">
        <f>Table6[[#This Row],[Quantity]]*Table6[[#This Row],[Case]]</f>
        <v>168</v>
      </c>
      <c r="S3848" s="35">
        <f>Table6[[#This Row],[Total Sales]]*Table6[[#This Row],[Cost]]</f>
        <v>300.72000000000003</v>
      </c>
    </row>
    <row r="3849" spans="1:19" x14ac:dyDescent="0.3">
      <c r="A3849" s="54">
        <v>3950</v>
      </c>
      <c r="B3849" s="35" t="s">
        <v>8841</v>
      </c>
      <c r="C3849" s="35" t="s">
        <v>6449</v>
      </c>
      <c r="D3849" s="35" t="s">
        <v>51</v>
      </c>
      <c r="E3849" s="35" t="str">
        <f t="shared" si="180"/>
        <v>F</v>
      </c>
      <c r="F3849" s="35">
        <v>30</v>
      </c>
      <c r="G3849" s="35" t="s">
        <v>8840</v>
      </c>
      <c r="H3849" s="35" t="s">
        <v>6202</v>
      </c>
      <c r="I3849" s="35" t="s">
        <v>294</v>
      </c>
      <c r="J3849" s="48" t="s">
        <v>13869</v>
      </c>
      <c r="K3849" s="35">
        <v>40</v>
      </c>
      <c r="L3849" s="49" t="s">
        <v>70</v>
      </c>
      <c r="M3849" s="50" t="str">
        <f>VLOOKUP(Table6[[#This Row],[Product]],Table3[],2)</f>
        <v>Megawidget M</v>
      </c>
      <c r="N3849" s="50" t="str">
        <f t="shared" si="181"/>
        <v>Nov</v>
      </c>
      <c r="O3849" s="56">
        <f t="shared" si="182"/>
        <v>2020</v>
      </c>
      <c r="P3849" s="51">
        <f>VLOOKUP(Table6[[#This Row],[Product]],Table3[],3)</f>
        <v>1.29</v>
      </c>
      <c r="Q3849" s="35">
        <f>VLOOKUP(Table6[[#This Row],[Product]],Table3[],4)</f>
        <v>24</v>
      </c>
      <c r="R3849" s="35">
        <f>Table6[[#This Row],[Quantity]]*Table6[[#This Row],[Case]]</f>
        <v>960</v>
      </c>
      <c r="S3849" s="35">
        <f>Table6[[#This Row],[Total Sales]]*Table6[[#This Row],[Cost]]</f>
        <v>1238.4000000000001</v>
      </c>
    </row>
    <row r="3850" spans="1:19" x14ac:dyDescent="0.3">
      <c r="A3850" s="54">
        <v>3951</v>
      </c>
      <c r="B3850" s="35" t="s">
        <v>8842</v>
      </c>
      <c r="C3850" s="35" t="s">
        <v>5668</v>
      </c>
      <c r="D3850" s="35" t="s">
        <v>15</v>
      </c>
      <c r="E3850" s="35" t="str">
        <f t="shared" si="180"/>
        <v>F</v>
      </c>
      <c r="F3850" s="35">
        <v>60</v>
      </c>
      <c r="G3850" s="35" t="s">
        <v>8843</v>
      </c>
      <c r="H3850" s="35" t="s">
        <v>619</v>
      </c>
      <c r="I3850" s="35" t="s">
        <v>187</v>
      </c>
      <c r="J3850" s="48" t="s">
        <v>14251</v>
      </c>
      <c r="K3850" s="35">
        <v>34</v>
      </c>
      <c r="L3850" s="49" t="s">
        <v>159</v>
      </c>
      <c r="M3850" s="50" t="str">
        <f>VLOOKUP(Table6[[#This Row],[Product]],Table3[],2)</f>
        <v>Ultrathing V3</v>
      </c>
      <c r="N3850" s="50" t="str">
        <f t="shared" si="181"/>
        <v>Oct</v>
      </c>
      <c r="O3850" s="56">
        <f t="shared" si="182"/>
        <v>2021</v>
      </c>
      <c r="P3850" s="51">
        <f>VLOOKUP(Table6[[#This Row],[Product]],Table3[],3)</f>
        <v>3.39</v>
      </c>
      <c r="Q3850" s="35">
        <f>VLOOKUP(Table6[[#This Row],[Product]],Table3[],4)</f>
        <v>24</v>
      </c>
      <c r="R3850" s="35">
        <f>Table6[[#This Row],[Quantity]]*Table6[[#This Row],[Case]]</f>
        <v>816</v>
      </c>
      <c r="S3850" s="35">
        <f>Table6[[#This Row],[Total Sales]]*Table6[[#This Row],[Cost]]</f>
        <v>2766.2400000000002</v>
      </c>
    </row>
    <row r="3851" spans="1:19" x14ac:dyDescent="0.3">
      <c r="A3851" s="54">
        <v>3952</v>
      </c>
      <c r="B3851" s="35" t="s">
        <v>1591</v>
      </c>
      <c r="C3851" s="35" t="s">
        <v>367</v>
      </c>
      <c r="D3851" s="35" t="s">
        <v>28</v>
      </c>
      <c r="E3851" s="35" t="str">
        <f t="shared" si="180"/>
        <v>M</v>
      </c>
      <c r="F3851" s="35">
        <v>90</v>
      </c>
      <c r="G3851" s="35" t="s">
        <v>8844</v>
      </c>
      <c r="H3851" s="35" t="s">
        <v>2336</v>
      </c>
      <c r="I3851" s="35" t="s">
        <v>32</v>
      </c>
      <c r="J3851" s="48" t="s">
        <v>14022</v>
      </c>
      <c r="K3851" s="35">
        <v>92</v>
      </c>
      <c r="L3851" s="49" t="s">
        <v>159</v>
      </c>
      <c r="M3851" s="50" t="str">
        <f>VLOOKUP(Table6[[#This Row],[Product]],Table3[],2)</f>
        <v>Ultrathing V3</v>
      </c>
      <c r="N3851" s="50" t="str">
        <f t="shared" si="181"/>
        <v>Aug</v>
      </c>
      <c r="O3851" s="56">
        <f t="shared" si="182"/>
        <v>2021</v>
      </c>
      <c r="P3851" s="51">
        <f>VLOOKUP(Table6[[#This Row],[Product]],Table3[],3)</f>
        <v>3.39</v>
      </c>
      <c r="Q3851" s="35">
        <f>VLOOKUP(Table6[[#This Row],[Product]],Table3[],4)</f>
        <v>24</v>
      </c>
      <c r="R3851" s="35">
        <f>Table6[[#This Row],[Quantity]]*Table6[[#This Row],[Case]]</f>
        <v>2208</v>
      </c>
      <c r="S3851" s="35">
        <f>Table6[[#This Row],[Total Sales]]*Table6[[#This Row],[Cost]]</f>
        <v>7485.12</v>
      </c>
    </row>
    <row r="3852" spans="1:19" x14ac:dyDescent="0.3">
      <c r="A3852" s="54">
        <v>3953</v>
      </c>
      <c r="B3852" s="35" t="s">
        <v>8845</v>
      </c>
      <c r="C3852" s="35" t="s">
        <v>4558</v>
      </c>
      <c r="D3852" s="35" t="s">
        <v>41</v>
      </c>
      <c r="E3852" s="35" t="str">
        <f t="shared" si="180"/>
        <v>F</v>
      </c>
      <c r="F3852" s="35">
        <v>90</v>
      </c>
      <c r="G3852" s="35" t="s">
        <v>8846</v>
      </c>
      <c r="H3852" s="35" t="s">
        <v>3399</v>
      </c>
      <c r="I3852" s="35" t="s">
        <v>124</v>
      </c>
      <c r="J3852" s="48">
        <v>44115</v>
      </c>
      <c r="K3852" s="35">
        <v>10</v>
      </c>
      <c r="L3852" s="49" t="s">
        <v>45</v>
      </c>
      <c r="M3852" s="50" t="str">
        <f>VLOOKUP(Table6[[#This Row],[Product]],Table3[],2)</f>
        <v>Gigastuff</v>
      </c>
      <c r="N3852" s="50" t="str">
        <f t="shared" si="181"/>
        <v>Oct</v>
      </c>
      <c r="O3852" s="56">
        <f t="shared" si="182"/>
        <v>2020</v>
      </c>
      <c r="P3852" s="51">
        <f>VLOOKUP(Table6[[#This Row],[Product]],Table3[],3)</f>
        <v>1.89</v>
      </c>
      <c r="Q3852" s="35">
        <f>VLOOKUP(Table6[[#This Row],[Product]],Table3[],4)</f>
        <v>18</v>
      </c>
      <c r="R3852" s="35">
        <f>Table6[[#This Row],[Quantity]]*Table6[[#This Row],[Case]]</f>
        <v>180</v>
      </c>
      <c r="S3852" s="35">
        <f>Table6[[#This Row],[Total Sales]]*Table6[[#This Row],[Cost]]</f>
        <v>340.2</v>
      </c>
    </row>
    <row r="3853" spans="1:19" x14ac:dyDescent="0.3">
      <c r="A3853" s="54">
        <v>3954</v>
      </c>
      <c r="B3853" s="35" t="s">
        <v>8847</v>
      </c>
      <c r="C3853" s="35" t="s">
        <v>8848</v>
      </c>
      <c r="D3853" s="35" t="s">
        <v>51</v>
      </c>
      <c r="E3853" s="35" t="str">
        <f t="shared" si="180"/>
        <v>F</v>
      </c>
      <c r="F3853" s="35">
        <v>60</v>
      </c>
      <c r="G3853" s="35" t="s">
        <v>15218</v>
      </c>
      <c r="H3853" s="35" t="s">
        <v>4299</v>
      </c>
      <c r="I3853" s="35" t="s">
        <v>32</v>
      </c>
      <c r="J3853" s="48" t="s">
        <v>13762</v>
      </c>
      <c r="K3853" s="35">
        <v>20</v>
      </c>
      <c r="L3853" s="49" t="s">
        <v>20</v>
      </c>
      <c r="M3853" s="50" t="str">
        <f>VLOOKUP(Table6[[#This Row],[Product]],Table3[],2)</f>
        <v>Hyperwotsit</v>
      </c>
      <c r="N3853" s="50" t="str">
        <f t="shared" si="181"/>
        <v>Dec</v>
      </c>
      <c r="O3853" s="56">
        <f t="shared" si="182"/>
        <v>2022</v>
      </c>
      <c r="P3853" s="51">
        <f>VLOOKUP(Table6[[#This Row],[Product]],Table3[],3)</f>
        <v>2.0099999999999998</v>
      </c>
      <c r="Q3853" s="35">
        <f>VLOOKUP(Table6[[#This Row],[Product]],Table3[],4)</f>
        <v>20</v>
      </c>
      <c r="R3853" s="35">
        <f>Table6[[#This Row],[Quantity]]*Table6[[#This Row],[Case]]</f>
        <v>400</v>
      </c>
      <c r="S3853" s="35">
        <f>Table6[[#This Row],[Total Sales]]*Table6[[#This Row],[Cost]]</f>
        <v>803.99999999999989</v>
      </c>
    </row>
    <row r="3854" spans="1:19" x14ac:dyDescent="0.3">
      <c r="A3854" s="54">
        <v>3955</v>
      </c>
      <c r="B3854" s="35" t="s">
        <v>8850</v>
      </c>
      <c r="C3854" s="35" t="s">
        <v>4858</v>
      </c>
      <c r="D3854" s="35" t="s">
        <v>15</v>
      </c>
      <c r="E3854" s="35" t="str">
        <f t="shared" si="180"/>
        <v>F</v>
      </c>
      <c r="F3854" s="35">
        <v>60</v>
      </c>
      <c r="G3854" s="35" t="s">
        <v>8851</v>
      </c>
      <c r="H3854" s="35" t="s">
        <v>1915</v>
      </c>
      <c r="I3854" s="35" t="s">
        <v>19</v>
      </c>
      <c r="J3854" s="48">
        <v>44259</v>
      </c>
      <c r="K3854" s="35">
        <v>22</v>
      </c>
      <c r="L3854" s="49" t="s">
        <v>159</v>
      </c>
      <c r="M3854" s="50" t="str">
        <f>VLOOKUP(Table6[[#This Row],[Product]],Table3[],2)</f>
        <v>Ultrathing V3</v>
      </c>
      <c r="N3854" s="50" t="str">
        <f t="shared" si="181"/>
        <v>Mar</v>
      </c>
      <c r="O3854" s="56">
        <f t="shared" si="182"/>
        <v>2021</v>
      </c>
      <c r="P3854" s="51">
        <f>VLOOKUP(Table6[[#This Row],[Product]],Table3[],3)</f>
        <v>3.39</v>
      </c>
      <c r="Q3854" s="35">
        <f>VLOOKUP(Table6[[#This Row],[Product]],Table3[],4)</f>
        <v>24</v>
      </c>
      <c r="R3854" s="35">
        <f>Table6[[#This Row],[Quantity]]*Table6[[#This Row],[Case]]</f>
        <v>528</v>
      </c>
      <c r="S3854" s="35">
        <f>Table6[[#This Row],[Total Sales]]*Table6[[#This Row],[Cost]]</f>
        <v>1789.92</v>
      </c>
    </row>
    <row r="3855" spans="1:19" x14ac:dyDescent="0.3">
      <c r="A3855" s="54">
        <v>3956</v>
      </c>
      <c r="B3855" s="35" t="s">
        <v>2523</v>
      </c>
      <c r="C3855" s="35" t="s">
        <v>8852</v>
      </c>
      <c r="D3855" s="35" t="s">
        <v>28</v>
      </c>
      <c r="E3855" s="35" t="str">
        <f t="shared" si="180"/>
        <v>M</v>
      </c>
      <c r="F3855" s="35">
        <v>60</v>
      </c>
      <c r="G3855" s="35" t="s">
        <v>8853</v>
      </c>
      <c r="H3855" s="35" t="s">
        <v>298</v>
      </c>
      <c r="I3855" s="35" t="s">
        <v>25</v>
      </c>
      <c r="J3855" s="48" t="s">
        <v>13668</v>
      </c>
      <c r="K3855" s="35">
        <v>32</v>
      </c>
      <c r="L3855" s="49" t="s">
        <v>80</v>
      </c>
      <c r="M3855" s="50" t="str">
        <f>VLOOKUP(Table6[[#This Row],[Product]],Table3[],2)</f>
        <v>Ultrathing V2</v>
      </c>
      <c r="N3855" s="50" t="str">
        <f t="shared" si="181"/>
        <v>Dec</v>
      </c>
      <c r="O3855" s="56">
        <f t="shared" si="182"/>
        <v>2020</v>
      </c>
      <c r="P3855" s="51">
        <f>VLOOKUP(Table6[[#This Row],[Product]],Table3[],3)</f>
        <v>2.95</v>
      </c>
      <c r="Q3855" s="35">
        <f>VLOOKUP(Table6[[#This Row],[Product]],Table3[],4)</f>
        <v>20</v>
      </c>
      <c r="R3855" s="35">
        <f>Table6[[#This Row],[Quantity]]*Table6[[#This Row],[Case]]</f>
        <v>640</v>
      </c>
      <c r="S3855" s="35">
        <f>Table6[[#This Row],[Total Sales]]*Table6[[#This Row],[Cost]]</f>
        <v>1888</v>
      </c>
    </row>
    <row r="3856" spans="1:19" x14ac:dyDescent="0.3">
      <c r="A3856" s="54">
        <v>3957</v>
      </c>
      <c r="B3856" s="35" t="s">
        <v>7029</v>
      </c>
      <c r="C3856" s="35" t="s">
        <v>4373</v>
      </c>
      <c r="D3856" s="35" t="s">
        <v>28</v>
      </c>
      <c r="E3856" s="35" t="str">
        <f t="shared" si="180"/>
        <v>M</v>
      </c>
      <c r="F3856" s="35">
        <v>90</v>
      </c>
      <c r="G3856" s="35" t="s">
        <v>8854</v>
      </c>
      <c r="H3856" s="35" t="s">
        <v>412</v>
      </c>
      <c r="I3856" s="35" t="s">
        <v>187</v>
      </c>
      <c r="J3856" s="48">
        <v>43894</v>
      </c>
      <c r="K3856" s="35">
        <v>61</v>
      </c>
      <c r="L3856" s="49" t="s">
        <v>159</v>
      </c>
      <c r="M3856" s="50" t="str">
        <f>VLOOKUP(Table6[[#This Row],[Product]],Table3[],2)</f>
        <v>Ultrathing V3</v>
      </c>
      <c r="N3856" s="50" t="str">
        <f t="shared" si="181"/>
        <v>Mar</v>
      </c>
      <c r="O3856" s="56">
        <f t="shared" si="182"/>
        <v>2020</v>
      </c>
      <c r="P3856" s="51">
        <f>VLOOKUP(Table6[[#This Row],[Product]],Table3[],3)</f>
        <v>3.39</v>
      </c>
      <c r="Q3856" s="35">
        <f>VLOOKUP(Table6[[#This Row],[Product]],Table3[],4)</f>
        <v>24</v>
      </c>
      <c r="R3856" s="35">
        <f>Table6[[#This Row],[Quantity]]*Table6[[#This Row],[Case]]</f>
        <v>1464</v>
      </c>
      <c r="S3856" s="35">
        <f>Table6[[#This Row],[Total Sales]]*Table6[[#This Row],[Cost]]</f>
        <v>4962.96</v>
      </c>
    </row>
    <row r="3857" spans="1:19" x14ac:dyDescent="0.3">
      <c r="A3857" s="54">
        <v>3958</v>
      </c>
      <c r="B3857" s="35" t="s">
        <v>4313</v>
      </c>
      <c r="C3857" s="35" t="s">
        <v>3944</v>
      </c>
      <c r="D3857" s="35" t="s">
        <v>51</v>
      </c>
      <c r="E3857" s="35" t="str">
        <f t="shared" si="180"/>
        <v>F</v>
      </c>
      <c r="F3857" s="35">
        <v>90</v>
      </c>
      <c r="G3857" s="35" t="s">
        <v>8854</v>
      </c>
      <c r="H3857" s="35" t="s">
        <v>6675</v>
      </c>
      <c r="I3857" s="35" t="s">
        <v>32</v>
      </c>
      <c r="J3857" s="48">
        <v>44296</v>
      </c>
      <c r="K3857" s="35">
        <v>19</v>
      </c>
      <c r="L3857" s="49" t="s">
        <v>33</v>
      </c>
      <c r="M3857" s="50" t="str">
        <f>VLOOKUP(Table6[[#This Row],[Product]],Table3[],2)</f>
        <v>Megawidget L</v>
      </c>
      <c r="N3857" s="50" t="str">
        <f t="shared" si="181"/>
        <v>Apr</v>
      </c>
      <c r="O3857" s="56">
        <f t="shared" si="182"/>
        <v>2021</v>
      </c>
      <c r="P3857" s="51">
        <f>VLOOKUP(Table6[[#This Row],[Product]],Table3[],3)</f>
        <v>1.79</v>
      </c>
      <c r="Q3857" s="35">
        <f>VLOOKUP(Table6[[#This Row],[Product]],Table3[],4)</f>
        <v>24</v>
      </c>
      <c r="R3857" s="35">
        <f>Table6[[#This Row],[Quantity]]*Table6[[#This Row],[Case]]</f>
        <v>456</v>
      </c>
      <c r="S3857" s="35">
        <f>Table6[[#This Row],[Total Sales]]*Table6[[#This Row],[Cost]]</f>
        <v>816.24</v>
      </c>
    </row>
    <row r="3858" spans="1:19" x14ac:dyDescent="0.3">
      <c r="A3858" s="54">
        <v>3959</v>
      </c>
      <c r="B3858" s="35" t="s">
        <v>8855</v>
      </c>
      <c r="C3858" s="35" t="s">
        <v>7123</v>
      </c>
      <c r="D3858" s="35" t="s">
        <v>51</v>
      </c>
      <c r="E3858" s="35" t="str">
        <f t="shared" si="180"/>
        <v>F</v>
      </c>
      <c r="F3858" s="35">
        <v>60</v>
      </c>
      <c r="G3858" s="35" t="s">
        <v>8856</v>
      </c>
      <c r="H3858" s="35" t="s">
        <v>772</v>
      </c>
      <c r="I3858" s="35" t="s">
        <v>32</v>
      </c>
      <c r="J3858" s="48" t="s">
        <v>14091</v>
      </c>
      <c r="K3858" s="35">
        <v>13</v>
      </c>
      <c r="L3858" s="49" t="s">
        <v>33</v>
      </c>
      <c r="M3858" s="50" t="str">
        <f>VLOOKUP(Table6[[#This Row],[Product]],Table3[],2)</f>
        <v>Megawidget L</v>
      </c>
      <c r="N3858" s="50" t="str">
        <f t="shared" si="181"/>
        <v>May</v>
      </c>
      <c r="O3858" s="56">
        <f t="shared" si="182"/>
        <v>2021</v>
      </c>
      <c r="P3858" s="51">
        <f>VLOOKUP(Table6[[#This Row],[Product]],Table3[],3)</f>
        <v>1.79</v>
      </c>
      <c r="Q3858" s="35">
        <f>VLOOKUP(Table6[[#This Row],[Product]],Table3[],4)</f>
        <v>24</v>
      </c>
      <c r="R3858" s="35">
        <f>Table6[[#This Row],[Quantity]]*Table6[[#This Row],[Case]]</f>
        <v>312</v>
      </c>
      <c r="S3858" s="35">
        <f>Table6[[#This Row],[Total Sales]]*Table6[[#This Row],[Cost]]</f>
        <v>558.48</v>
      </c>
    </row>
    <row r="3859" spans="1:19" x14ac:dyDescent="0.3">
      <c r="A3859" s="54">
        <v>3960</v>
      </c>
      <c r="B3859" s="35" t="s">
        <v>8857</v>
      </c>
      <c r="C3859" s="35" t="s">
        <v>8858</v>
      </c>
      <c r="D3859" s="35" t="s">
        <v>51</v>
      </c>
      <c r="E3859" s="35" t="str">
        <f t="shared" si="180"/>
        <v>F</v>
      </c>
      <c r="F3859" s="35">
        <v>30</v>
      </c>
      <c r="G3859" s="35" t="s">
        <v>8859</v>
      </c>
      <c r="H3859" s="35" t="s">
        <v>4944</v>
      </c>
      <c r="I3859" s="35" t="s">
        <v>839</v>
      </c>
      <c r="J3859" s="48" t="s">
        <v>14060</v>
      </c>
      <c r="K3859" s="35">
        <v>21</v>
      </c>
      <c r="L3859" s="49" t="s">
        <v>45</v>
      </c>
      <c r="M3859" s="50" t="str">
        <f>VLOOKUP(Table6[[#This Row],[Product]],Table3[],2)</f>
        <v>Gigastuff</v>
      </c>
      <c r="N3859" s="50" t="str">
        <f t="shared" si="181"/>
        <v>Jun</v>
      </c>
      <c r="O3859" s="56">
        <f t="shared" si="182"/>
        <v>2021</v>
      </c>
      <c r="P3859" s="51">
        <f>VLOOKUP(Table6[[#This Row],[Product]],Table3[],3)</f>
        <v>1.89</v>
      </c>
      <c r="Q3859" s="35">
        <f>VLOOKUP(Table6[[#This Row],[Product]],Table3[],4)</f>
        <v>18</v>
      </c>
      <c r="R3859" s="35">
        <f>Table6[[#This Row],[Quantity]]*Table6[[#This Row],[Case]]</f>
        <v>378</v>
      </c>
      <c r="S3859" s="35">
        <f>Table6[[#This Row],[Total Sales]]*Table6[[#This Row],[Cost]]</f>
        <v>714.42</v>
      </c>
    </row>
    <row r="3860" spans="1:19" x14ac:dyDescent="0.3">
      <c r="A3860" s="54">
        <v>3961</v>
      </c>
      <c r="B3860" s="35" t="s">
        <v>8860</v>
      </c>
      <c r="C3860" s="35" t="s">
        <v>8551</v>
      </c>
      <c r="D3860" s="35" t="s">
        <v>15</v>
      </c>
      <c r="E3860" s="35" t="str">
        <f t="shared" si="180"/>
        <v>F</v>
      </c>
      <c r="F3860" s="35">
        <v>60</v>
      </c>
      <c r="G3860" s="35" t="s">
        <v>8861</v>
      </c>
      <c r="H3860" s="35" t="s">
        <v>8862</v>
      </c>
      <c r="I3860" s="35" t="s">
        <v>187</v>
      </c>
      <c r="J3860" s="48">
        <v>43956</v>
      </c>
      <c r="K3860" s="35">
        <v>9</v>
      </c>
      <c r="L3860" s="49" t="s">
        <v>159</v>
      </c>
      <c r="M3860" s="50" t="str">
        <f>VLOOKUP(Table6[[#This Row],[Product]],Table3[],2)</f>
        <v>Ultrathing V3</v>
      </c>
      <c r="N3860" s="50" t="str">
        <f t="shared" si="181"/>
        <v>May</v>
      </c>
      <c r="O3860" s="56">
        <f t="shared" si="182"/>
        <v>2020</v>
      </c>
      <c r="P3860" s="51">
        <f>VLOOKUP(Table6[[#This Row],[Product]],Table3[],3)</f>
        <v>3.39</v>
      </c>
      <c r="Q3860" s="35">
        <f>VLOOKUP(Table6[[#This Row],[Product]],Table3[],4)</f>
        <v>24</v>
      </c>
      <c r="R3860" s="35">
        <f>Table6[[#This Row],[Quantity]]*Table6[[#This Row],[Case]]</f>
        <v>216</v>
      </c>
      <c r="S3860" s="35">
        <f>Table6[[#This Row],[Total Sales]]*Table6[[#This Row],[Cost]]</f>
        <v>732.24</v>
      </c>
    </row>
    <row r="3861" spans="1:19" x14ac:dyDescent="0.3">
      <c r="A3861" s="54">
        <v>3962</v>
      </c>
      <c r="B3861" s="35" t="s">
        <v>8863</v>
      </c>
      <c r="C3861" s="35" t="s">
        <v>2197</v>
      </c>
      <c r="D3861" s="35" t="s">
        <v>15</v>
      </c>
      <c r="E3861" s="35" t="str">
        <f t="shared" si="180"/>
        <v>F</v>
      </c>
      <c r="F3861" s="35">
        <v>30</v>
      </c>
      <c r="G3861" s="35" t="s">
        <v>15219</v>
      </c>
      <c r="H3861" s="35" t="s">
        <v>8865</v>
      </c>
      <c r="I3861" s="35" t="s">
        <v>32</v>
      </c>
      <c r="J3861" s="48">
        <v>44420</v>
      </c>
      <c r="K3861" s="35">
        <v>43</v>
      </c>
      <c r="L3861" s="49" t="s">
        <v>33</v>
      </c>
      <c r="M3861" s="50" t="str">
        <f>VLOOKUP(Table6[[#This Row],[Product]],Table3[],2)</f>
        <v>Megawidget L</v>
      </c>
      <c r="N3861" s="50" t="str">
        <f t="shared" si="181"/>
        <v>Aug</v>
      </c>
      <c r="O3861" s="56">
        <f t="shared" si="182"/>
        <v>2021</v>
      </c>
      <c r="P3861" s="51">
        <f>VLOOKUP(Table6[[#This Row],[Product]],Table3[],3)</f>
        <v>1.79</v>
      </c>
      <c r="Q3861" s="35">
        <f>VLOOKUP(Table6[[#This Row],[Product]],Table3[],4)</f>
        <v>24</v>
      </c>
      <c r="R3861" s="35">
        <f>Table6[[#This Row],[Quantity]]*Table6[[#This Row],[Case]]</f>
        <v>1032</v>
      </c>
      <c r="S3861" s="35">
        <f>Table6[[#This Row],[Total Sales]]*Table6[[#This Row],[Cost]]</f>
        <v>1847.28</v>
      </c>
    </row>
    <row r="3862" spans="1:19" x14ac:dyDescent="0.3">
      <c r="A3862" s="54">
        <v>3963</v>
      </c>
      <c r="B3862" s="35" t="s">
        <v>7080</v>
      </c>
      <c r="C3862" s="35" t="s">
        <v>651</v>
      </c>
      <c r="D3862" s="35" t="s">
        <v>51</v>
      </c>
      <c r="E3862" s="35" t="str">
        <f t="shared" si="180"/>
        <v>F</v>
      </c>
      <c r="F3862" s="35">
        <v>30</v>
      </c>
      <c r="G3862" s="35" t="s">
        <v>8866</v>
      </c>
      <c r="H3862" s="35" t="s">
        <v>659</v>
      </c>
      <c r="I3862" s="35" t="s">
        <v>32</v>
      </c>
      <c r="J3862" s="48">
        <v>44872</v>
      </c>
      <c r="K3862" s="35">
        <v>18</v>
      </c>
      <c r="L3862" s="49" t="s">
        <v>54</v>
      </c>
      <c r="M3862" s="50" t="str">
        <f>VLOOKUP(Table6[[#This Row],[Product]],Table3[],2)</f>
        <v>Megawidget S</v>
      </c>
      <c r="N3862" s="50" t="str">
        <f t="shared" si="181"/>
        <v>Nov</v>
      </c>
      <c r="O3862" s="56">
        <f t="shared" si="182"/>
        <v>2022</v>
      </c>
      <c r="P3862" s="51">
        <f>VLOOKUP(Table6[[#This Row],[Product]],Table3[],3)</f>
        <v>0.69</v>
      </c>
      <c r="Q3862" s="35">
        <f>VLOOKUP(Table6[[#This Row],[Product]],Table3[],4)</f>
        <v>24</v>
      </c>
      <c r="R3862" s="35">
        <f>Table6[[#This Row],[Quantity]]*Table6[[#This Row],[Case]]</f>
        <v>432</v>
      </c>
      <c r="S3862" s="35">
        <f>Table6[[#This Row],[Total Sales]]*Table6[[#This Row],[Cost]]</f>
        <v>298.08</v>
      </c>
    </row>
    <row r="3863" spans="1:19" x14ac:dyDescent="0.3">
      <c r="A3863" s="54">
        <v>3964</v>
      </c>
      <c r="B3863" s="35" t="s">
        <v>8867</v>
      </c>
      <c r="C3863" s="35" t="s">
        <v>3572</v>
      </c>
      <c r="D3863" s="35" t="s">
        <v>51</v>
      </c>
      <c r="E3863" s="35" t="str">
        <f t="shared" si="180"/>
        <v>F</v>
      </c>
      <c r="F3863" s="35">
        <v>90</v>
      </c>
      <c r="G3863" s="35" t="s">
        <v>8868</v>
      </c>
      <c r="H3863" s="35" t="s">
        <v>1265</v>
      </c>
      <c r="I3863" s="35" t="s">
        <v>32</v>
      </c>
      <c r="J3863" s="48">
        <v>44905</v>
      </c>
      <c r="K3863" s="35">
        <v>95</v>
      </c>
      <c r="L3863" s="49" t="s">
        <v>159</v>
      </c>
      <c r="M3863" s="50" t="str">
        <f>VLOOKUP(Table6[[#This Row],[Product]],Table3[],2)</f>
        <v>Ultrathing V3</v>
      </c>
      <c r="N3863" s="50" t="str">
        <f t="shared" si="181"/>
        <v>Dec</v>
      </c>
      <c r="O3863" s="56">
        <f t="shared" si="182"/>
        <v>2022</v>
      </c>
      <c r="P3863" s="51">
        <f>VLOOKUP(Table6[[#This Row],[Product]],Table3[],3)</f>
        <v>3.39</v>
      </c>
      <c r="Q3863" s="35">
        <f>VLOOKUP(Table6[[#This Row],[Product]],Table3[],4)</f>
        <v>24</v>
      </c>
      <c r="R3863" s="35">
        <f>Table6[[#This Row],[Quantity]]*Table6[[#This Row],[Case]]</f>
        <v>2280</v>
      </c>
      <c r="S3863" s="35">
        <f>Table6[[#This Row],[Total Sales]]*Table6[[#This Row],[Cost]]</f>
        <v>7729.2000000000007</v>
      </c>
    </row>
    <row r="3864" spans="1:19" x14ac:dyDescent="0.3">
      <c r="A3864" s="54">
        <v>3965</v>
      </c>
      <c r="B3864" s="35" t="s">
        <v>921</v>
      </c>
      <c r="C3864" s="35" t="s">
        <v>8869</v>
      </c>
      <c r="D3864" s="35" t="s">
        <v>28</v>
      </c>
      <c r="E3864" s="35" t="str">
        <f t="shared" si="180"/>
        <v>M</v>
      </c>
      <c r="F3864" s="35">
        <v>90</v>
      </c>
      <c r="G3864" s="35" t="s">
        <v>8868</v>
      </c>
      <c r="H3864" s="35" t="s">
        <v>1534</v>
      </c>
      <c r="I3864" s="35" t="s">
        <v>32</v>
      </c>
      <c r="J3864" s="48" t="s">
        <v>13898</v>
      </c>
      <c r="K3864" s="35">
        <v>74</v>
      </c>
      <c r="L3864" s="49" t="s">
        <v>101</v>
      </c>
      <c r="M3864" s="50" t="str">
        <f>VLOOKUP(Table6[[#This Row],[Product]],Table3[],2)</f>
        <v>Superwossname</v>
      </c>
      <c r="N3864" s="50" t="str">
        <f t="shared" si="181"/>
        <v>Apr</v>
      </c>
      <c r="O3864" s="56">
        <f t="shared" si="182"/>
        <v>2022</v>
      </c>
      <c r="P3864" s="51">
        <f>VLOOKUP(Table6[[#This Row],[Product]],Table3[],3)</f>
        <v>3.49</v>
      </c>
      <c r="Q3864" s="35">
        <f>VLOOKUP(Table6[[#This Row],[Product]],Table3[],4)</f>
        <v>20</v>
      </c>
      <c r="R3864" s="35">
        <f>Table6[[#This Row],[Quantity]]*Table6[[#This Row],[Case]]</f>
        <v>1480</v>
      </c>
      <c r="S3864" s="35">
        <f>Table6[[#This Row],[Total Sales]]*Table6[[#This Row],[Cost]]</f>
        <v>5165.2000000000007</v>
      </c>
    </row>
    <row r="3865" spans="1:19" x14ac:dyDescent="0.3">
      <c r="A3865" s="54">
        <v>3966</v>
      </c>
      <c r="B3865" s="35" t="s">
        <v>8870</v>
      </c>
      <c r="C3865" s="35" t="s">
        <v>1957</v>
      </c>
      <c r="D3865" s="35" t="s">
        <v>51</v>
      </c>
      <c r="E3865" s="35" t="str">
        <f t="shared" si="180"/>
        <v>F</v>
      </c>
      <c r="F3865" s="35">
        <v>90</v>
      </c>
      <c r="G3865" s="35" t="s">
        <v>8871</v>
      </c>
      <c r="H3865" s="35" t="s">
        <v>2706</v>
      </c>
      <c r="I3865" s="35" t="s">
        <v>294</v>
      </c>
      <c r="J3865" s="48">
        <v>44411</v>
      </c>
      <c r="K3865" s="35">
        <v>60</v>
      </c>
      <c r="L3865" s="49" t="s">
        <v>101</v>
      </c>
      <c r="M3865" s="50" t="str">
        <f>VLOOKUP(Table6[[#This Row],[Product]],Table3[],2)</f>
        <v>Superwossname</v>
      </c>
      <c r="N3865" s="50" t="str">
        <f t="shared" si="181"/>
        <v>Aug</v>
      </c>
      <c r="O3865" s="56">
        <f t="shared" si="182"/>
        <v>2021</v>
      </c>
      <c r="P3865" s="51">
        <f>VLOOKUP(Table6[[#This Row],[Product]],Table3[],3)</f>
        <v>3.49</v>
      </c>
      <c r="Q3865" s="35">
        <f>VLOOKUP(Table6[[#This Row],[Product]],Table3[],4)</f>
        <v>20</v>
      </c>
      <c r="R3865" s="35">
        <f>Table6[[#This Row],[Quantity]]*Table6[[#This Row],[Case]]</f>
        <v>1200</v>
      </c>
      <c r="S3865" s="35">
        <f>Table6[[#This Row],[Total Sales]]*Table6[[#This Row],[Cost]]</f>
        <v>4188</v>
      </c>
    </row>
    <row r="3866" spans="1:19" x14ac:dyDescent="0.3">
      <c r="A3866" s="54">
        <v>3967</v>
      </c>
      <c r="B3866" s="35" t="s">
        <v>8872</v>
      </c>
      <c r="C3866" s="35" t="s">
        <v>4113</v>
      </c>
      <c r="D3866" s="35" t="s">
        <v>15</v>
      </c>
      <c r="E3866" s="35" t="str">
        <f t="shared" si="180"/>
        <v>F</v>
      </c>
      <c r="F3866" s="35">
        <v>30</v>
      </c>
      <c r="G3866" s="35" t="s">
        <v>8873</v>
      </c>
      <c r="H3866" s="35" t="s">
        <v>8874</v>
      </c>
      <c r="I3866" s="35" t="s">
        <v>32</v>
      </c>
      <c r="J3866" s="48" t="s">
        <v>14118</v>
      </c>
      <c r="K3866" s="35">
        <v>46</v>
      </c>
      <c r="L3866" s="49" t="s">
        <v>45</v>
      </c>
      <c r="M3866" s="50" t="str">
        <f>VLOOKUP(Table6[[#This Row],[Product]],Table3[],2)</f>
        <v>Gigastuff</v>
      </c>
      <c r="N3866" s="50" t="str">
        <f t="shared" si="181"/>
        <v>Sep</v>
      </c>
      <c r="O3866" s="56">
        <f t="shared" si="182"/>
        <v>2020</v>
      </c>
      <c r="P3866" s="51">
        <f>VLOOKUP(Table6[[#This Row],[Product]],Table3[],3)</f>
        <v>1.89</v>
      </c>
      <c r="Q3866" s="35">
        <f>VLOOKUP(Table6[[#This Row],[Product]],Table3[],4)</f>
        <v>18</v>
      </c>
      <c r="R3866" s="35">
        <f>Table6[[#This Row],[Quantity]]*Table6[[#This Row],[Case]]</f>
        <v>828</v>
      </c>
      <c r="S3866" s="35">
        <f>Table6[[#This Row],[Total Sales]]*Table6[[#This Row],[Cost]]</f>
        <v>1564.9199999999998</v>
      </c>
    </row>
    <row r="3867" spans="1:19" x14ac:dyDescent="0.3">
      <c r="A3867" s="54">
        <v>3968</v>
      </c>
      <c r="B3867" s="35" t="s">
        <v>8875</v>
      </c>
      <c r="C3867" s="35" t="s">
        <v>4828</v>
      </c>
      <c r="D3867" s="35" t="s">
        <v>28</v>
      </c>
      <c r="E3867" s="35" t="str">
        <f t="shared" si="180"/>
        <v>M</v>
      </c>
      <c r="F3867" s="35">
        <v>30</v>
      </c>
      <c r="G3867" s="35" t="s">
        <v>15220</v>
      </c>
      <c r="H3867" s="35" t="s">
        <v>641</v>
      </c>
      <c r="I3867" s="35" t="s">
        <v>294</v>
      </c>
      <c r="J3867" s="48" t="s">
        <v>13762</v>
      </c>
      <c r="K3867" s="35">
        <v>55</v>
      </c>
      <c r="L3867" s="49" t="s">
        <v>159</v>
      </c>
      <c r="M3867" s="50" t="str">
        <f>VLOOKUP(Table6[[#This Row],[Product]],Table3[],2)</f>
        <v>Ultrathing V3</v>
      </c>
      <c r="N3867" s="50" t="str">
        <f t="shared" si="181"/>
        <v>Dec</v>
      </c>
      <c r="O3867" s="56">
        <f t="shared" si="182"/>
        <v>2022</v>
      </c>
      <c r="P3867" s="51">
        <f>VLOOKUP(Table6[[#This Row],[Product]],Table3[],3)</f>
        <v>3.39</v>
      </c>
      <c r="Q3867" s="35">
        <f>VLOOKUP(Table6[[#This Row],[Product]],Table3[],4)</f>
        <v>24</v>
      </c>
      <c r="R3867" s="35">
        <f>Table6[[#This Row],[Quantity]]*Table6[[#This Row],[Case]]</f>
        <v>1320</v>
      </c>
      <c r="S3867" s="35">
        <f>Table6[[#This Row],[Total Sales]]*Table6[[#This Row],[Cost]]</f>
        <v>4474.8</v>
      </c>
    </row>
    <row r="3868" spans="1:19" x14ac:dyDescent="0.3">
      <c r="A3868" s="54">
        <v>3969</v>
      </c>
      <c r="B3868" s="35" t="s">
        <v>7239</v>
      </c>
      <c r="C3868" s="35" t="s">
        <v>76</v>
      </c>
      <c r="D3868" s="35" t="s">
        <v>28</v>
      </c>
      <c r="E3868" s="35" t="str">
        <f t="shared" si="180"/>
        <v>M</v>
      </c>
      <c r="F3868" s="35">
        <v>90</v>
      </c>
      <c r="G3868" s="35" t="s">
        <v>15221</v>
      </c>
      <c r="H3868" s="35" t="s">
        <v>8878</v>
      </c>
      <c r="I3868" s="35" t="s">
        <v>32</v>
      </c>
      <c r="J3868" s="48">
        <v>43992</v>
      </c>
      <c r="K3868" s="35">
        <v>20</v>
      </c>
      <c r="L3868" s="49" t="s">
        <v>54</v>
      </c>
      <c r="M3868" s="50" t="str">
        <f>VLOOKUP(Table6[[#This Row],[Product]],Table3[],2)</f>
        <v>Megawidget S</v>
      </c>
      <c r="N3868" s="50" t="str">
        <f t="shared" si="181"/>
        <v>Jun</v>
      </c>
      <c r="O3868" s="56">
        <f t="shared" si="182"/>
        <v>2020</v>
      </c>
      <c r="P3868" s="51">
        <f>VLOOKUP(Table6[[#This Row],[Product]],Table3[],3)</f>
        <v>0.69</v>
      </c>
      <c r="Q3868" s="35">
        <f>VLOOKUP(Table6[[#This Row],[Product]],Table3[],4)</f>
        <v>24</v>
      </c>
      <c r="R3868" s="35">
        <f>Table6[[#This Row],[Quantity]]*Table6[[#This Row],[Case]]</f>
        <v>480</v>
      </c>
      <c r="S3868" s="35">
        <f>Table6[[#This Row],[Total Sales]]*Table6[[#This Row],[Cost]]</f>
        <v>331.2</v>
      </c>
    </row>
    <row r="3869" spans="1:19" x14ac:dyDescent="0.3">
      <c r="A3869" s="54">
        <v>3970</v>
      </c>
      <c r="B3869" s="35" t="s">
        <v>8879</v>
      </c>
      <c r="C3869" s="35" t="s">
        <v>5907</v>
      </c>
      <c r="D3869" s="35" t="s">
        <v>28</v>
      </c>
      <c r="E3869" s="35" t="str">
        <f t="shared" si="180"/>
        <v>M</v>
      </c>
      <c r="F3869" s="35">
        <v>60</v>
      </c>
      <c r="G3869" s="35" t="s">
        <v>8880</v>
      </c>
      <c r="H3869" s="35" t="s">
        <v>1845</v>
      </c>
      <c r="I3869" s="35" t="s">
        <v>294</v>
      </c>
      <c r="J3869" s="48" t="s">
        <v>13924</v>
      </c>
      <c r="K3869" s="35">
        <v>7</v>
      </c>
      <c r="L3869" s="49" t="s">
        <v>64</v>
      </c>
      <c r="M3869" s="50" t="str">
        <f>VLOOKUP(Table6[[#This Row],[Product]],Table3[],2)</f>
        <v>Ultrathing V4</v>
      </c>
      <c r="N3869" s="50" t="str">
        <f t="shared" si="181"/>
        <v>May</v>
      </c>
      <c r="O3869" s="56">
        <f t="shared" si="182"/>
        <v>2022</v>
      </c>
      <c r="P3869" s="51">
        <f>VLOOKUP(Table6[[#This Row],[Product]],Table3[],3)</f>
        <v>3.99</v>
      </c>
      <c r="Q3869" s="35">
        <f>VLOOKUP(Table6[[#This Row],[Product]],Table3[],4)</f>
        <v>24</v>
      </c>
      <c r="R3869" s="35">
        <f>Table6[[#This Row],[Quantity]]*Table6[[#This Row],[Case]]</f>
        <v>168</v>
      </c>
      <c r="S3869" s="35">
        <f>Table6[[#This Row],[Total Sales]]*Table6[[#This Row],[Cost]]</f>
        <v>670.32</v>
      </c>
    </row>
    <row r="3870" spans="1:19" x14ac:dyDescent="0.3">
      <c r="A3870" s="54">
        <v>3971</v>
      </c>
      <c r="B3870" s="35" t="s">
        <v>4858</v>
      </c>
      <c r="C3870" s="35" t="s">
        <v>295</v>
      </c>
      <c r="D3870" s="35" t="s">
        <v>28</v>
      </c>
      <c r="E3870" s="35" t="str">
        <f t="shared" si="180"/>
        <v>M</v>
      </c>
      <c r="F3870" s="35">
        <v>30</v>
      </c>
      <c r="G3870" s="35" t="s">
        <v>8881</v>
      </c>
      <c r="H3870" s="35" t="s">
        <v>890</v>
      </c>
      <c r="I3870" s="35" t="s">
        <v>178</v>
      </c>
      <c r="J3870" s="48">
        <v>43837</v>
      </c>
      <c r="K3870" s="35">
        <v>15</v>
      </c>
      <c r="L3870" s="49" t="s">
        <v>54</v>
      </c>
      <c r="M3870" s="50" t="str">
        <f>VLOOKUP(Table6[[#This Row],[Product]],Table3[],2)</f>
        <v>Megawidget S</v>
      </c>
      <c r="N3870" s="50" t="str">
        <f t="shared" si="181"/>
        <v>Jan</v>
      </c>
      <c r="O3870" s="56">
        <f t="shared" si="182"/>
        <v>2020</v>
      </c>
      <c r="P3870" s="51">
        <f>VLOOKUP(Table6[[#This Row],[Product]],Table3[],3)</f>
        <v>0.69</v>
      </c>
      <c r="Q3870" s="35">
        <f>VLOOKUP(Table6[[#This Row],[Product]],Table3[],4)</f>
        <v>24</v>
      </c>
      <c r="R3870" s="35">
        <f>Table6[[#This Row],[Quantity]]*Table6[[#This Row],[Case]]</f>
        <v>360</v>
      </c>
      <c r="S3870" s="35">
        <f>Table6[[#This Row],[Total Sales]]*Table6[[#This Row],[Cost]]</f>
        <v>248.39999999999998</v>
      </c>
    </row>
    <row r="3871" spans="1:19" x14ac:dyDescent="0.3">
      <c r="A3871" s="54">
        <v>3972</v>
      </c>
      <c r="B3871" s="35" t="s">
        <v>1581</v>
      </c>
      <c r="C3871" s="35" t="s">
        <v>6804</v>
      </c>
      <c r="D3871" s="35" t="s">
        <v>28</v>
      </c>
      <c r="E3871" s="35" t="str">
        <f t="shared" si="180"/>
        <v>M</v>
      </c>
      <c r="F3871" s="35">
        <v>30</v>
      </c>
      <c r="G3871" s="35" t="s">
        <v>8882</v>
      </c>
      <c r="H3871" s="35" t="s">
        <v>288</v>
      </c>
      <c r="I3871" s="35" t="s">
        <v>32</v>
      </c>
      <c r="J3871" s="48">
        <v>44205</v>
      </c>
      <c r="K3871" s="35">
        <v>10</v>
      </c>
      <c r="L3871" s="49" t="s">
        <v>80</v>
      </c>
      <c r="M3871" s="50" t="str">
        <f>VLOOKUP(Table6[[#This Row],[Product]],Table3[],2)</f>
        <v>Ultrathing V2</v>
      </c>
      <c r="N3871" s="50" t="str">
        <f t="shared" si="181"/>
        <v>Jan</v>
      </c>
      <c r="O3871" s="56">
        <f t="shared" si="182"/>
        <v>2021</v>
      </c>
      <c r="P3871" s="51">
        <f>VLOOKUP(Table6[[#This Row],[Product]],Table3[],3)</f>
        <v>2.95</v>
      </c>
      <c r="Q3871" s="35">
        <f>VLOOKUP(Table6[[#This Row],[Product]],Table3[],4)</f>
        <v>20</v>
      </c>
      <c r="R3871" s="35">
        <f>Table6[[#This Row],[Quantity]]*Table6[[#This Row],[Case]]</f>
        <v>200</v>
      </c>
      <c r="S3871" s="35">
        <f>Table6[[#This Row],[Total Sales]]*Table6[[#This Row],[Cost]]</f>
        <v>590</v>
      </c>
    </row>
    <row r="3872" spans="1:19" x14ac:dyDescent="0.3">
      <c r="A3872" s="54">
        <v>3973</v>
      </c>
      <c r="B3872" s="35" t="s">
        <v>312</v>
      </c>
      <c r="C3872" s="35" t="s">
        <v>2301</v>
      </c>
      <c r="D3872" s="35" t="s">
        <v>15</v>
      </c>
      <c r="E3872" s="35" t="str">
        <f t="shared" si="180"/>
        <v>F</v>
      </c>
      <c r="F3872" s="35">
        <v>90</v>
      </c>
      <c r="G3872" s="35" t="s">
        <v>8883</v>
      </c>
      <c r="H3872" s="35" t="s">
        <v>3882</v>
      </c>
      <c r="I3872" s="35" t="s">
        <v>38</v>
      </c>
      <c r="J3872" s="48" t="s">
        <v>13746</v>
      </c>
      <c r="K3872" s="35">
        <v>5</v>
      </c>
      <c r="L3872" s="49" t="s">
        <v>33</v>
      </c>
      <c r="M3872" s="50" t="str">
        <f>VLOOKUP(Table6[[#This Row],[Product]],Table3[],2)</f>
        <v>Megawidget L</v>
      </c>
      <c r="N3872" s="50" t="str">
        <f t="shared" si="181"/>
        <v>Apr</v>
      </c>
      <c r="O3872" s="56">
        <f t="shared" si="182"/>
        <v>2022</v>
      </c>
      <c r="P3872" s="51">
        <f>VLOOKUP(Table6[[#This Row],[Product]],Table3[],3)</f>
        <v>1.79</v>
      </c>
      <c r="Q3872" s="35">
        <f>VLOOKUP(Table6[[#This Row],[Product]],Table3[],4)</f>
        <v>24</v>
      </c>
      <c r="R3872" s="35">
        <f>Table6[[#This Row],[Quantity]]*Table6[[#This Row],[Case]]</f>
        <v>120</v>
      </c>
      <c r="S3872" s="35">
        <f>Table6[[#This Row],[Total Sales]]*Table6[[#This Row],[Cost]]</f>
        <v>214.8</v>
      </c>
    </row>
    <row r="3873" spans="1:19" x14ac:dyDescent="0.3">
      <c r="A3873" s="54">
        <v>3975</v>
      </c>
      <c r="B3873" s="35" t="s">
        <v>1591</v>
      </c>
      <c r="C3873" s="35" t="s">
        <v>3090</v>
      </c>
      <c r="D3873" s="35" t="s">
        <v>28</v>
      </c>
      <c r="E3873" s="35" t="str">
        <f t="shared" si="180"/>
        <v>M</v>
      </c>
      <c r="F3873" s="35">
        <v>30</v>
      </c>
      <c r="G3873" s="35" t="s">
        <v>8884</v>
      </c>
      <c r="H3873" s="35" t="s">
        <v>3245</v>
      </c>
      <c r="I3873" s="35" t="s">
        <v>32</v>
      </c>
      <c r="J3873" s="48">
        <v>44019</v>
      </c>
      <c r="K3873" s="35">
        <v>53</v>
      </c>
      <c r="L3873" s="49" t="s">
        <v>39</v>
      </c>
      <c r="M3873" s="50" t="str">
        <f>VLOOKUP(Table6[[#This Row],[Product]],Table3[],2)</f>
        <v>Ultrathing V1</v>
      </c>
      <c r="N3873" s="50" t="str">
        <f t="shared" si="181"/>
        <v>Jul</v>
      </c>
      <c r="O3873" s="56">
        <f t="shared" si="182"/>
        <v>2020</v>
      </c>
      <c r="P3873" s="51">
        <f>VLOOKUP(Table6[[#This Row],[Product]],Table3[],3)</f>
        <v>1.79</v>
      </c>
      <c r="Q3873" s="35">
        <f>VLOOKUP(Table6[[#This Row],[Product]],Table3[],4)</f>
        <v>17</v>
      </c>
      <c r="R3873" s="35">
        <f>Table6[[#This Row],[Quantity]]*Table6[[#This Row],[Case]]</f>
        <v>901</v>
      </c>
      <c r="S3873" s="35">
        <f>Table6[[#This Row],[Total Sales]]*Table6[[#This Row],[Cost]]</f>
        <v>1612.79</v>
      </c>
    </row>
    <row r="3874" spans="1:19" x14ac:dyDescent="0.3">
      <c r="A3874" s="54">
        <v>3976</v>
      </c>
      <c r="B3874" s="35" t="s">
        <v>4647</v>
      </c>
      <c r="C3874" s="35" t="s">
        <v>2279</v>
      </c>
      <c r="D3874" s="35" t="s">
        <v>28</v>
      </c>
      <c r="E3874" s="35" t="str">
        <f t="shared" si="180"/>
        <v>M</v>
      </c>
      <c r="F3874" s="35">
        <v>60</v>
      </c>
      <c r="G3874" s="35" t="s">
        <v>8885</v>
      </c>
      <c r="H3874" s="35" t="s">
        <v>8886</v>
      </c>
      <c r="I3874" s="35" t="s">
        <v>1311</v>
      </c>
      <c r="J3874" s="48" t="s">
        <v>14099</v>
      </c>
      <c r="K3874" s="35">
        <v>88</v>
      </c>
      <c r="L3874" s="49" t="s">
        <v>54</v>
      </c>
      <c r="M3874" s="50" t="str">
        <f>VLOOKUP(Table6[[#This Row],[Product]],Table3[],2)</f>
        <v>Megawidget S</v>
      </c>
      <c r="N3874" s="50" t="str">
        <f t="shared" si="181"/>
        <v>Feb</v>
      </c>
      <c r="O3874" s="56">
        <f t="shared" si="182"/>
        <v>2022</v>
      </c>
      <c r="P3874" s="51">
        <f>VLOOKUP(Table6[[#This Row],[Product]],Table3[],3)</f>
        <v>0.69</v>
      </c>
      <c r="Q3874" s="35">
        <f>VLOOKUP(Table6[[#This Row],[Product]],Table3[],4)</f>
        <v>24</v>
      </c>
      <c r="R3874" s="35">
        <f>Table6[[#This Row],[Quantity]]*Table6[[#This Row],[Case]]</f>
        <v>2112</v>
      </c>
      <c r="S3874" s="35">
        <f>Table6[[#This Row],[Total Sales]]*Table6[[#This Row],[Cost]]</f>
        <v>1457.28</v>
      </c>
    </row>
    <row r="3875" spans="1:19" x14ac:dyDescent="0.3">
      <c r="A3875" s="54">
        <v>3977</v>
      </c>
      <c r="B3875" s="35" t="s">
        <v>7018</v>
      </c>
      <c r="C3875" s="35" t="s">
        <v>8887</v>
      </c>
      <c r="D3875" s="35" t="s">
        <v>15</v>
      </c>
      <c r="E3875" s="35" t="str">
        <f t="shared" si="180"/>
        <v>F</v>
      </c>
      <c r="F3875" s="35">
        <v>30</v>
      </c>
      <c r="G3875" s="35" t="s">
        <v>8888</v>
      </c>
      <c r="H3875" s="35" t="s">
        <v>927</v>
      </c>
      <c r="I3875" s="35" t="s">
        <v>129</v>
      </c>
      <c r="J3875" s="48">
        <v>44871</v>
      </c>
      <c r="K3875" s="35">
        <v>86</v>
      </c>
      <c r="L3875" s="49" t="s">
        <v>101</v>
      </c>
      <c r="M3875" s="50" t="str">
        <f>VLOOKUP(Table6[[#This Row],[Product]],Table3[],2)</f>
        <v>Superwossname</v>
      </c>
      <c r="N3875" s="50" t="str">
        <f t="shared" si="181"/>
        <v>Nov</v>
      </c>
      <c r="O3875" s="56">
        <f t="shared" si="182"/>
        <v>2022</v>
      </c>
      <c r="P3875" s="51">
        <f>VLOOKUP(Table6[[#This Row],[Product]],Table3[],3)</f>
        <v>3.49</v>
      </c>
      <c r="Q3875" s="35">
        <f>VLOOKUP(Table6[[#This Row],[Product]],Table3[],4)</f>
        <v>20</v>
      </c>
      <c r="R3875" s="35">
        <f>Table6[[#This Row],[Quantity]]*Table6[[#This Row],[Case]]</f>
        <v>1720</v>
      </c>
      <c r="S3875" s="35">
        <f>Table6[[#This Row],[Total Sales]]*Table6[[#This Row],[Cost]]</f>
        <v>6002.8</v>
      </c>
    </row>
    <row r="3876" spans="1:19" x14ac:dyDescent="0.3">
      <c r="A3876" s="54">
        <v>3978</v>
      </c>
      <c r="B3876" s="35" t="s">
        <v>7011</v>
      </c>
      <c r="C3876" s="35" t="s">
        <v>8236</v>
      </c>
      <c r="D3876" s="35" t="s">
        <v>15</v>
      </c>
      <c r="E3876" s="35" t="str">
        <f t="shared" si="180"/>
        <v>F</v>
      </c>
      <c r="F3876" s="35">
        <v>90</v>
      </c>
      <c r="G3876" s="35" t="s">
        <v>8889</v>
      </c>
      <c r="H3876" s="35" t="s">
        <v>1708</v>
      </c>
      <c r="I3876" s="35" t="s">
        <v>124</v>
      </c>
      <c r="J3876" s="48" t="s">
        <v>14070</v>
      </c>
      <c r="K3876" s="35">
        <v>18</v>
      </c>
      <c r="L3876" s="49" t="s">
        <v>64</v>
      </c>
      <c r="M3876" s="50" t="str">
        <f>VLOOKUP(Table6[[#This Row],[Product]],Table3[],2)</f>
        <v>Ultrathing V4</v>
      </c>
      <c r="N3876" s="50" t="str">
        <f t="shared" si="181"/>
        <v>Sep</v>
      </c>
      <c r="O3876" s="56">
        <f t="shared" si="182"/>
        <v>2021</v>
      </c>
      <c r="P3876" s="51">
        <f>VLOOKUP(Table6[[#This Row],[Product]],Table3[],3)</f>
        <v>3.99</v>
      </c>
      <c r="Q3876" s="35">
        <f>VLOOKUP(Table6[[#This Row],[Product]],Table3[],4)</f>
        <v>24</v>
      </c>
      <c r="R3876" s="35">
        <f>Table6[[#This Row],[Quantity]]*Table6[[#This Row],[Case]]</f>
        <v>432</v>
      </c>
      <c r="S3876" s="35">
        <f>Table6[[#This Row],[Total Sales]]*Table6[[#This Row],[Cost]]</f>
        <v>1723.68</v>
      </c>
    </row>
    <row r="3877" spans="1:19" x14ac:dyDescent="0.3">
      <c r="A3877" s="54">
        <v>3979</v>
      </c>
      <c r="B3877" s="35" t="s">
        <v>3195</v>
      </c>
      <c r="C3877" s="35" t="s">
        <v>1465</v>
      </c>
      <c r="D3877" s="35" t="s">
        <v>15</v>
      </c>
      <c r="E3877" s="35" t="str">
        <f t="shared" si="180"/>
        <v>F</v>
      </c>
      <c r="F3877" s="35">
        <v>30</v>
      </c>
      <c r="G3877" s="35" t="s">
        <v>8890</v>
      </c>
      <c r="H3877" s="35" t="s">
        <v>1486</v>
      </c>
      <c r="I3877" s="35" t="s">
        <v>32</v>
      </c>
      <c r="J3877" s="48">
        <v>44265</v>
      </c>
      <c r="K3877" s="35">
        <v>42</v>
      </c>
      <c r="L3877" s="49" t="s">
        <v>101</v>
      </c>
      <c r="M3877" s="50" t="str">
        <f>VLOOKUP(Table6[[#This Row],[Product]],Table3[],2)</f>
        <v>Superwossname</v>
      </c>
      <c r="N3877" s="50" t="str">
        <f t="shared" si="181"/>
        <v>Mar</v>
      </c>
      <c r="O3877" s="56">
        <f t="shared" si="182"/>
        <v>2021</v>
      </c>
      <c r="P3877" s="51">
        <f>VLOOKUP(Table6[[#This Row],[Product]],Table3[],3)</f>
        <v>3.49</v>
      </c>
      <c r="Q3877" s="35">
        <f>VLOOKUP(Table6[[#This Row],[Product]],Table3[],4)</f>
        <v>20</v>
      </c>
      <c r="R3877" s="35">
        <f>Table6[[#This Row],[Quantity]]*Table6[[#This Row],[Case]]</f>
        <v>840</v>
      </c>
      <c r="S3877" s="35">
        <f>Table6[[#This Row],[Total Sales]]*Table6[[#This Row],[Cost]]</f>
        <v>2931.6000000000004</v>
      </c>
    </row>
    <row r="3878" spans="1:19" x14ac:dyDescent="0.3">
      <c r="A3878" s="54">
        <v>3980</v>
      </c>
      <c r="B3878" s="35" t="s">
        <v>8891</v>
      </c>
      <c r="C3878" s="35" t="s">
        <v>3419</v>
      </c>
      <c r="D3878" s="35" t="s">
        <v>51</v>
      </c>
      <c r="E3878" s="35" t="str">
        <f t="shared" si="180"/>
        <v>F</v>
      </c>
      <c r="F3878" s="35">
        <v>30</v>
      </c>
      <c r="G3878" s="35" t="s">
        <v>8892</v>
      </c>
      <c r="H3878" s="35" t="s">
        <v>1827</v>
      </c>
      <c r="I3878" s="35" t="s">
        <v>25</v>
      </c>
      <c r="J3878" s="48" t="s">
        <v>13714</v>
      </c>
      <c r="K3878" s="35">
        <v>56</v>
      </c>
      <c r="L3878" s="49" t="s">
        <v>80</v>
      </c>
      <c r="M3878" s="50" t="str">
        <f>VLOOKUP(Table6[[#This Row],[Product]],Table3[],2)</f>
        <v>Ultrathing V2</v>
      </c>
      <c r="N3878" s="50" t="str">
        <f t="shared" si="181"/>
        <v>Oct</v>
      </c>
      <c r="O3878" s="56">
        <f t="shared" si="182"/>
        <v>2022</v>
      </c>
      <c r="P3878" s="51">
        <f>VLOOKUP(Table6[[#This Row],[Product]],Table3[],3)</f>
        <v>2.95</v>
      </c>
      <c r="Q3878" s="35">
        <f>VLOOKUP(Table6[[#This Row],[Product]],Table3[],4)</f>
        <v>20</v>
      </c>
      <c r="R3878" s="35">
        <f>Table6[[#This Row],[Quantity]]*Table6[[#This Row],[Case]]</f>
        <v>1120</v>
      </c>
      <c r="S3878" s="35">
        <f>Table6[[#This Row],[Total Sales]]*Table6[[#This Row],[Cost]]</f>
        <v>3304</v>
      </c>
    </row>
    <row r="3879" spans="1:19" x14ac:dyDescent="0.3">
      <c r="A3879" s="54">
        <v>3981</v>
      </c>
      <c r="B3879" s="35" t="s">
        <v>1010</v>
      </c>
      <c r="C3879" s="35" t="s">
        <v>6447</v>
      </c>
      <c r="D3879" s="35" t="s">
        <v>28</v>
      </c>
      <c r="E3879" s="35" t="str">
        <f t="shared" si="180"/>
        <v>M</v>
      </c>
      <c r="F3879" s="35">
        <v>60</v>
      </c>
      <c r="G3879" s="35" t="s">
        <v>8893</v>
      </c>
      <c r="H3879" s="35" t="s">
        <v>1969</v>
      </c>
      <c r="I3879" s="35" t="s">
        <v>32</v>
      </c>
      <c r="J3879" s="48" t="s">
        <v>13645</v>
      </c>
      <c r="K3879" s="35">
        <v>26</v>
      </c>
      <c r="L3879" s="49" t="s">
        <v>64</v>
      </c>
      <c r="M3879" s="50" t="str">
        <f>VLOOKUP(Table6[[#This Row],[Product]],Table3[],2)</f>
        <v>Ultrathing V4</v>
      </c>
      <c r="N3879" s="50" t="str">
        <f t="shared" si="181"/>
        <v>Sep</v>
      </c>
      <c r="O3879" s="56">
        <f t="shared" si="182"/>
        <v>2020</v>
      </c>
      <c r="P3879" s="51">
        <f>VLOOKUP(Table6[[#This Row],[Product]],Table3[],3)</f>
        <v>3.99</v>
      </c>
      <c r="Q3879" s="35">
        <f>VLOOKUP(Table6[[#This Row],[Product]],Table3[],4)</f>
        <v>24</v>
      </c>
      <c r="R3879" s="35">
        <f>Table6[[#This Row],[Quantity]]*Table6[[#This Row],[Case]]</f>
        <v>624</v>
      </c>
      <c r="S3879" s="35">
        <f>Table6[[#This Row],[Total Sales]]*Table6[[#This Row],[Cost]]</f>
        <v>2489.7600000000002</v>
      </c>
    </row>
    <row r="3880" spans="1:19" x14ac:dyDescent="0.3">
      <c r="A3880" s="54">
        <v>3982</v>
      </c>
      <c r="B3880" s="35" t="s">
        <v>6845</v>
      </c>
      <c r="C3880" s="35" t="s">
        <v>8514</v>
      </c>
      <c r="D3880" s="35" t="s">
        <v>51</v>
      </c>
      <c r="E3880" s="35" t="str">
        <f t="shared" si="180"/>
        <v>F</v>
      </c>
      <c r="F3880" s="35">
        <v>90</v>
      </c>
      <c r="G3880" s="35" t="s">
        <v>8894</v>
      </c>
      <c r="H3880" s="35" t="s">
        <v>4034</v>
      </c>
      <c r="I3880" s="35" t="s">
        <v>178</v>
      </c>
      <c r="J3880" s="48">
        <v>44051</v>
      </c>
      <c r="K3880" s="35">
        <v>54</v>
      </c>
      <c r="L3880" s="49" t="s">
        <v>45</v>
      </c>
      <c r="M3880" s="50" t="str">
        <f>VLOOKUP(Table6[[#This Row],[Product]],Table3[],2)</f>
        <v>Gigastuff</v>
      </c>
      <c r="N3880" s="50" t="str">
        <f t="shared" si="181"/>
        <v>Aug</v>
      </c>
      <c r="O3880" s="56">
        <f t="shared" si="182"/>
        <v>2020</v>
      </c>
      <c r="P3880" s="51">
        <f>VLOOKUP(Table6[[#This Row],[Product]],Table3[],3)</f>
        <v>1.89</v>
      </c>
      <c r="Q3880" s="35">
        <f>VLOOKUP(Table6[[#This Row],[Product]],Table3[],4)</f>
        <v>18</v>
      </c>
      <c r="R3880" s="35">
        <f>Table6[[#This Row],[Quantity]]*Table6[[#This Row],[Case]]</f>
        <v>972</v>
      </c>
      <c r="S3880" s="35">
        <f>Table6[[#This Row],[Total Sales]]*Table6[[#This Row],[Cost]]</f>
        <v>1837.08</v>
      </c>
    </row>
    <row r="3881" spans="1:19" x14ac:dyDescent="0.3">
      <c r="A3881" s="54">
        <v>3983</v>
      </c>
      <c r="B3881" s="35" t="s">
        <v>6328</v>
      </c>
      <c r="C3881" s="35" t="s">
        <v>8685</v>
      </c>
      <c r="D3881" s="35" t="s">
        <v>28</v>
      </c>
      <c r="E3881" s="35" t="str">
        <f t="shared" si="180"/>
        <v>M</v>
      </c>
      <c r="F3881" s="35">
        <v>90</v>
      </c>
      <c r="G3881" s="35" t="s">
        <v>8895</v>
      </c>
      <c r="H3881" s="35" t="s">
        <v>2875</v>
      </c>
      <c r="I3881" s="35" t="s">
        <v>32</v>
      </c>
      <c r="J3881" s="48" t="s">
        <v>13785</v>
      </c>
      <c r="K3881" s="35">
        <v>37</v>
      </c>
      <c r="L3881" s="49" t="s">
        <v>70</v>
      </c>
      <c r="M3881" s="50" t="str">
        <f>VLOOKUP(Table6[[#This Row],[Product]],Table3[],2)</f>
        <v>Megawidget M</v>
      </c>
      <c r="N3881" s="50" t="str">
        <f t="shared" si="181"/>
        <v>Feb</v>
      </c>
      <c r="O3881" s="56">
        <f t="shared" si="182"/>
        <v>2020</v>
      </c>
      <c r="P3881" s="51">
        <f>VLOOKUP(Table6[[#This Row],[Product]],Table3[],3)</f>
        <v>1.29</v>
      </c>
      <c r="Q3881" s="35">
        <f>VLOOKUP(Table6[[#This Row],[Product]],Table3[],4)</f>
        <v>24</v>
      </c>
      <c r="R3881" s="35">
        <f>Table6[[#This Row],[Quantity]]*Table6[[#This Row],[Case]]</f>
        <v>888</v>
      </c>
      <c r="S3881" s="35">
        <f>Table6[[#This Row],[Total Sales]]*Table6[[#This Row],[Cost]]</f>
        <v>1145.52</v>
      </c>
    </row>
    <row r="3882" spans="1:19" x14ac:dyDescent="0.3">
      <c r="A3882" s="54">
        <v>3984</v>
      </c>
      <c r="B3882" s="35" t="s">
        <v>1158</v>
      </c>
      <c r="C3882" s="35" t="s">
        <v>8896</v>
      </c>
      <c r="D3882" s="35" t="s">
        <v>28</v>
      </c>
      <c r="E3882" s="35" t="str">
        <f t="shared" si="180"/>
        <v>M</v>
      </c>
      <c r="F3882" s="35">
        <v>60</v>
      </c>
      <c r="G3882" s="35" t="s">
        <v>8897</v>
      </c>
      <c r="H3882" s="35" t="s">
        <v>3157</v>
      </c>
      <c r="I3882" s="35" t="s">
        <v>32</v>
      </c>
      <c r="J3882" s="48" t="s">
        <v>13771</v>
      </c>
      <c r="K3882" s="35">
        <v>38</v>
      </c>
      <c r="L3882" s="49" t="s">
        <v>64</v>
      </c>
      <c r="M3882" s="50" t="str">
        <f>VLOOKUP(Table6[[#This Row],[Product]],Table3[],2)</f>
        <v>Ultrathing V4</v>
      </c>
      <c r="N3882" s="50" t="str">
        <f t="shared" si="181"/>
        <v>Oct</v>
      </c>
      <c r="O3882" s="56">
        <f t="shared" si="182"/>
        <v>2022</v>
      </c>
      <c r="P3882" s="51">
        <f>VLOOKUP(Table6[[#This Row],[Product]],Table3[],3)</f>
        <v>3.99</v>
      </c>
      <c r="Q3882" s="35">
        <f>VLOOKUP(Table6[[#This Row],[Product]],Table3[],4)</f>
        <v>24</v>
      </c>
      <c r="R3882" s="35">
        <f>Table6[[#This Row],[Quantity]]*Table6[[#This Row],[Case]]</f>
        <v>912</v>
      </c>
      <c r="S3882" s="35">
        <f>Table6[[#This Row],[Total Sales]]*Table6[[#This Row],[Cost]]</f>
        <v>3638.88</v>
      </c>
    </row>
    <row r="3883" spans="1:19" x14ac:dyDescent="0.3">
      <c r="A3883" s="54">
        <v>3985</v>
      </c>
      <c r="B3883" s="35" t="s">
        <v>1758</v>
      </c>
      <c r="C3883" s="35" t="s">
        <v>4994</v>
      </c>
      <c r="D3883" s="35" t="s">
        <v>15</v>
      </c>
      <c r="E3883" s="35" t="str">
        <f t="shared" si="180"/>
        <v>F</v>
      </c>
      <c r="F3883" s="35">
        <v>30</v>
      </c>
      <c r="G3883" s="35" t="s">
        <v>8898</v>
      </c>
      <c r="H3883" s="35" t="s">
        <v>3666</v>
      </c>
      <c r="I3883" s="35" t="s">
        <v>1483</v>
      </c>
      <c r="J3883" s="48" t="s">
        <v>14203</v>
      </c>
      <c r="K3883" s="35">
        <v>17</v>
      </c>
      <c r="L3883" s="49" t="s">
        <v>70</v>
      </c>
      <c r="M3883" s="50" t="str">
        <f>VLOOKUP(Table6[[#This Row],[Product]],Table3[],2)</f>
        <v>Megawidget M</v>
      </c>
      <c r="N3883" s="50" t="str">
        <f t="shared" si="181"/>
        <v>Aug</v>
      </c>
      <c r="O3883" s="56">
        <f t="shared" si="182"/>
        <v>2020</v>
      </c>
      <c r="P3883" s="51">
        <f>VLOOKUP(Table6[[#This Row],[Product]],Table3[],3)</f>
        <v>1.29</v>
      </c>
      <c r="Q3883" s="35">
        <f>VLOOKUP(Table6[[#This Row],[Product]],Table3[],4)</f>
        <v>24</v>
      </c>
      <c r="R3883" s="35">
        <f>Table6[[#This Row],[Quantity]]*Table6[[#This Row],[Case]]</f>
        <v>408</v>
      </c>
      <c r="S3883" s="35">
        <f>Table6[[#This Row],[Total Sales]]*Table6[[#This Row],[Cost]]</f>
        <v>526.32000000000005</v>
      </c>
    </row>
    <row r="3884" spans="1:19" x14ac:dyDescent="0.3">
      <c r="A3884" s="54">
        <v>3986</v>
      </c>
      <c r="B3884" s="35" t="s">
        <v>8899</v>
      </c>
      <c r="C3884" s="35" t="s">
        <v>1058</v>
      </c>
      <c r="D3884" s="35" t="s">
        <v>15</v>
      </c>
      <c r="E3884" s="35" t="str">
        <f t="shared" si="180"/>
        <v>F</v>
      </c>
      <c r="F3884" s="35">
        <v>60</v>
      </c>
      <c r="G3884" s="35" t="s">
        <v>8900</v>
      </c>
      <c r="H3884" s="35" t="s">
        <v>1674</v>
      </c>
      <c r="I3884" s="35" t="s">
        <v>25</v>
      </c>
      <c r="J3884" s="48" t="s">
        <v>13961</v>
      </c>
      <c r="K3884" s="35">
        <v>18</v>
      </c>
      <c r="L3884" s="49" t="s">
        <v>80</v>
      </c>
      <c r="M3884" s="50" t="str">
        <f>VLOOKUP(Table6[[#This Row],[Product]],Table3[],2)</f>
        <v>Ultrathing V2</v>
      </c>
      <c r="N3884" s="50" t="str">
        <f t="shared" si="181"/>
        <v>Apr</v>
      </c>
      <c r="O3884" s="56">
        <f t="shared" si="182"/>
        <v>2022</v>
      </c>
      <c r="P3884" s="51">
        <f>VLOOKUP(Table6[[#This Row],[Product]],Table3[],3)</f>
        <v>2.95</v>
      </c>
      <c r="Q3884" s="35">
        <f>VLOOKUP(Table6[[#This Row],[Product]],Table3[],4)</f>
        <v>20</v>
      </c>
      <c r="R3884" s="35">
        <f>Table6[[#This Row],[Quantity]]*Table6[[#This Row],[Case]]</f>
        <v>360</v>
      </c>
      <c r="S3884" s="35">
        <f>Table6[[#This Row],[Total Sales]]*Table6[[#This Row],[Cost]]</f>
        <v>1062</v>
      </c>
    </row>
    <row r="3885" spans="1:19" x14ac:dyDescent="0.3">
      <c r="A3885" s="54">
        <v>3987</v>
      </c>
      <c r="B3885" s="35" t="s">
        <v>6540</v>
      </c>
      <c r="C3885" s="35" t="s">
        <v>358</v>
      </c>
      <c r="D3885" s="35" t="s">
        <v>28</v>
      </c>
      <c r="E3885" s="35" t="str">
        <f t="shared" si="180"/>
        <v>M</v>
      </c>
      <c r="F3885" s="35">
        <v>90</v>
      </c>
      <c r="G3885" s="35" t="s">
        <v>8901</v>
      </c>
      <c r="H3885" s="35" t="s">
        <v>5974</v>
      </c>
      <c r="I3885" s="35" t="s">
        <v>19</v>
      </c>
      <c r="J3885" s="48" t="s">
        <v>14053</v>
      </c>
      <c r="K3885" s="35">
        <v>94</v>
      </c>
      <c r="L3885" s="49" t="s">
        <v>101</v>
      </c>
      <c r="M3885" s="50" t="str">
        <f>VLOOKUP(Table6[[#This Row],[Product]],Table3[],2)</f>
        <v>Superwossname</v>
      </c>
      <c r="N3885" s="50" t="str">
        <f t="shared" si="181"/>
        <v>Feb</v>
      </c>
      <c r="O3885" s="56">
        <f t="shared" si="182"/>
        <v>2021</v>
      </c>
      <c r="P3885" s="51">
        <f>VLOOKUP(Table6[[#This Row],[Product]],Table3[],3)</f>
        <v>3.49</v>
      </c>
      <c r="Q3885" s="35">
        <f>VLOOKUP(Table6[[#This Row],[Product]],Table3[],4)</f>
        <v>20</v>
      </c>
      <c r="R3885" s="35">
        <f>Table6[[#This Row],[Quantity]]*Table6[[#This Row],[Case]]</f>
        <v>1880</v>
      </c>
      <c r="S3885" s="35">
        <f>Table6[[#This Row],[Total Sales]]*Table6[[#This Row],[Cost]]</f>
        <v>6561.2000000000007</v>
      </c>
    </row>
    <row r="3886" spans="1:19" x14ac:dyDescent="0.3">
      <c r="A3886" s="54">
        <v>3988</v>
      </c>
      <c r="B3886" s="35" t="s">
        <v>6624</v>
      </c>
      <c r="C3886" s="35" t="s">
        <v>403</v>
      </c>
      <c r="D3886" s="35" t="s">
        <v>51</v>
      </c>
      <c r="E3886" s="35" t="str">
        <f t="shared" si="180"/>
        <v>F</v>
      </c>
      <c r="F3886" s="35">
        <v>90</v>
      </c>
      <c r="G3886" s="35" t="s">
        <v>8901</v>
      </c>
      <c r="H3886" s="35" t="s">
        <v>526</v>
      </c>
      <c r="I3886" s="35" t="s">
        <v>32</v>
      </c>
      <c r="J3886" s="48" t="s">
        <v>13997</v>
      </c>
      <c r="K3886" s="35">
        <v>47</v>
      </c>
      <c r="L3886" s="49" t="s">
        <v>39</v>
      </c>
      <c r="M3886" s="50" t="str">
        <f>VLOOKUP(Table6[[#This Row],[Product]],Table3[],2)</f>
        <v>Ultrathing V1</v>
      </c>
      <c r="N3886" s="50" t="str">
        <f t="shared" si="181"/>
        <v>Jan</v>
      </c>
      <c r="O3886" s="56">
        <f t="shared" si="182"/>
        <v>2021</v>
      </c>
      <c r="P3886" s="51">
        <f>VLOOKUP(Table6[[#This Row],[Product]],Table3[],3)</f>
        <v>1.79</v>
      </c>
      <c r="Q3886" s="35">
        <f>VLOOKUP(Table6[[#This Row],[Product]],Table3[],4)</f>
        <v>17</v>
      </c>
      <c r="R3886" s="35">
        <f>Table6[[#This Row],[Quantity]]*Table6[[#This Row],[Case]]</f>
        <v>799</v>
      </c>
      <c r="S3886" s="35">
        <f>Table6[[#This Row],[Total Sales]]*Table6[[#This Row],[Cost]]</f>
        <v>1430.21</v>
      </c>
    </row>
    <row r="3887" spans="1:19" x14ac:dyDescent="0.3">
      <c r="A3887" s="54">
        <v>3989</v>
      </c>
      <c r="B3887" s="35" t="s">
        <v>4368</v>
      </c>
      <c r="C3887" s="35" t="s">
        <v>4469</v>
      </c>
      <c r="D3887" s="35" t="s">
        <v>117</v>
      </c>
      <c r="E3887" s="35" t="str">
        <f t="shared" si="180"/>
        <v>M/F</v>
      </c>
      <c r="F3887" s="35">
        <v>60</v>
      </c>
      <c r="G3887" s="35" t="s">
        <v>8902</v>
      </c>
      <c r="H3887" s="35" t="s">
        <v>7642</v>
      </c>
      <c r="I3887" s="35" t="s">
        <v>32</v>
      </c>
      <c r="J3887" s="48" t="s">
        <v>14076</v>
      </c>
      <c r="K3887" s="35">
        <v>94</v>
      </c>
      <c r="L3887" s="49" t="s">
        <v>101</v>
      </c>
      <c r="M3887" s="50" t="str">
        <f>VLOOKUP(Table6[[#This Row],[Product]],Table3[],2)</f>
        <v>Superwossname</v>
      </c>
      <c r="N3887" s="50" t="str">
        <f t="shared" si="181"/>
        <v>Jun</v>
      </c>
      <c r="O3887" s="56">
        <f t="shared" si="182"/>
        <v>2021</v>
      </c>
      <c r="P3887" s="51">
        <f>VLOOKUP(Table6[[#This Row],[Product]],Table3[],3)</f>
        <v>3.49</v>
      </c>
      <c r="Q3887" s="35">
        <f>VLOOKUP(Table6[[#This Row],[Product]],Table3[],4)</f>
        <v>20</v>
      </c>
      <c r="R3887" s="35">
        <f>Table6[[#This Row],[Quantity]]*Table6[[#This Row],[Case]]</f>
        <v>1880</v>
      </c>
      <c r="S3887" s="35">
        <f>Table6[[#This Row],[Total Sales]]*Table6[[#This Row],[Cost]]</f>
        <v>6561.2000000000007</v>
      </c>
    </row>
    <row r="3888" spans="1:19" x14ac:dyDescent="0.3">
      <c r="A3888" s="54">
        <v>3990</v>
      </c>
      <c r="B3888" s="35" t="s">
        <v>1229</v>
      </c>
      <c r="C3888" s="35" t="s">
        <v>4143</v>
      </c>
      <c r="D3888" s="35" t="s">
        <v>28</v>
      </c>
      <c r="E3888" s="35" t="str">
        <f t="shared" si="180"/>
        <v>M</v>
      </c>
      <c r="F3888" s="35">
        <v>60</v>
      </c>
      <c r="G3888" s="35" t="s">
        <v>8903</v>
      </c>
      <c r="H3888" s="35" t="s">
        <v>7763</v>
      </c>
      <c r="I3888" s="35" t="s">
        <v>129</v>
      </c>
      <c r="J3888" s="48">
        <v>44782</v>
      </c>
      <c r="K3888" s="35">
        <v>56</v>
      </c>
      <c r="L3888" s="49" t="s">
        <v>64</v>
      </c>
      <c r="M3888" s="50" t="str">
        <f>VLOOKUP(Table6[[#This Row],[Product]],Table3[],2)</f>
        <v>Ultrathing V4</v>
      </c>
      <c r="N3888" s="50" t="str">
        <f t="shared" si="181"/>
        <v>Aug</v>
      </c>
      <c r="O3888" s="56">
        <f t="shared" si="182"/>
        <v>2022</v>
      </c>
      <c r="P3888" s="51">
        <f>VLOOKUP(Table6[[#This Row],[Product]],Table3[],3)</f>
        <v>3.99</v>
      </c>
      <c r="Q3888" s="35">
        <f>VLOOKUP(Table6[[#This Row],[Product]],Table3[],4)</f>
        <v>24</v>
      </c>
      <c r="R3888" s="35">
        <f>Table6[[#This Row],[Quantity]]*Table6[[#This Row],[Case]]</f>
        <v>1344</v>
      </c>
      <c r="S3888" s="35">
        <f>Table6[[#This Row],[Total Sales]]*Table6[[#This Row],[Cost]]</f>
        <v>5362.56</v>
      </c>
    </row>
    <row r="3889" spans="1:19" x14ac:dyDescent="0.3">
      <c r="A3889" s="54">
        <v>3991</v>
      </c>
      <c r="B3889" s="35" t="s">
        <v>5789</v>
      </c>
      <c r="C3889" s="35" t="s">
        <v>4994</v>
      </c>
      <c r="D3889" s="35" t="s">
        <v>28</v>
      </c>
      <c r="E3889" s="35" t="str">
        <f t="shared" si="180"/>
        <v>M</v>
      </c>
      <c r="F3889" s="35">
        <v>90</v>
      </c>
      <c r="G3889" s="35" t="s">
        <v>8904</v>
      </c>
      <c r="H3889" s="35" t="s">
        <v>7008</v>
      </c>
      <c r="I3889" s="35" t="s">
        <v>25</v>
      </c>
      <c r="J3889" s="48" t="s">
        <v>13708</v>
      </c>
      <c r="K3889" s="35">
        <v>7</v>
      </c>
      <c r="L3889" s="49" t="s">
        <v>45</v>
      </c>
      <c r="M3889" s="50" t="str">
        <f>VLOOKUP(Table6[[#This Row],[Product]],Table3[],2)</f>
        <v>Gigastuff</v>
      </c>
      <c r="N3889" s="50" t="str">
        <f t="shared" si="181"/>
        <v>Nov</v>
      </c>
      <c r="O3889" s="56">
        <f t="shared" si="182"/>
        <v>2022</v>
      </c>
      <c r="P3889" s="51">
        <f>VLOOKUP(Table6[[#This Row],[Product]],Table3[],3)</f>
        <v>1.89</v>
      </c>
      <c r="Q3889" s="35">
        <f>VLOOKUP(Table6[[#This Row],[Product]],Table3[],4)</f>
        <v>18</v>
      </c>
      <c r="R3889" s="35">
        <f>Table6[[#This Row],[Quantity]]*Table6[[#This Row],[Case]]</f>
        <v>126</v>
      </c>
      <c r="S3889" s="35">
        <f>Table6[[#This Row],[Total Sales]]*Table6[[#This Row],[Cost]]</f>
        <v>238.14</v>
      </c>
    </row>
    <row r="3890" spans="1:19" x14ac:dyDescent="0.3">
      <c r="A3890" s="54">
        <v>3992</v>
      </c>
      <c r="B3890" s="35" t="s">
        <v>3537</v>
      </c>
      <c r="C3890" s="35" t="s">
        <v>7138</v>
      </c>
      <c r="D3890" s="35" t="s">
        <v>15</v>
      </c>
      <c r="E3890" s="35" t="str">
        <f t="shared" si="180"/>
        <v>F</v>
      </c>
      <c r="F3890" s="35">
        <v>60</v>
      </c>
      <c r="G3890" s="35" t="s">
        <v>8905</v>
      </c>
      <c r="H3890" s="35" t="s">
        <v>8906</v>
      </c>
      <c r="I3890" s="35" t="s">
        <v>240</v>
      </c>
      <c r="J3890" s="48">
        <v>43994</v>
      </c>
      <c r="K3890" s="35">
        <v>3</v>
      </c>
      <c r="L3890" s="49" t="s">
        <v>64</v>
      </c>
      <c r="M3890" s="50" t="str">
        <f>VLOOKUP(Table6[[#This Row],[Product]],Table3[],2)</f>
        <v>Ultrathing V4</v>
      </c>
      <c r="N3890" s="50" t="str">
        <f t="shared" si="181"/>
        <v>Jun</v>
      </c>
      <c r="O3890" s="56">
        <f t="shared" si="182"/>
        <v>2020</v>
      </c>
      <c r="P3890" s="51">
        <f>VLOOKUP(Table6[[#This Row],[Product]],Table3[],3)</f>
        <v>3.99</v>
      </c>
      <c r="Q3890" s="35">
        <f>VLOOKUP(Table6[[#This Row],[Product]],Table3[],4)</f>
        <v>24</v>
      </c>
      <c r="R3890" s="35">
        <f>Table6[[#This Row],[Quantity]]*Table6[[#This Row],[Case]]</f>
        <v>72</v>
      </c>
      <c r="S3890" s="35">
        <f>Table6[[#This Row],[Total Sales]]*Table6[[#This Row],[Cost]]</f>
        <v>287.28000000000003</v>
      </c>
    </row>
    <row r="3891" spans="1:19" x14ac:dyDescent="0.3">
      <c r="A3891" s="54">
        <v>3994</v>
      </c>
      <c r="B3891" s="35" t="s">
        <v>8908</v>
      </c>
      <c r="C3891" s="35" t="s">
        <v>481</v>
      </c>
      <c r="D3891" s="35" t="s">
        <v>15</v>
      </c>
      <c r="E3891" s="35" t="str">
        <f t="shared" si="180"/>
        <v>F</v>
      </c>
      <c r="F3891" s="35">
        <v>30</v>
      </c>
      <c r="G3891" s="35" t="s">
        <v>8909</v>
      </c>
      <c r="H3891" s="35" t="s">
        <v>917</v>
      </c>
      <c r="I3891" s="35" t="s">
        <v>32</v>
      </c>
      <c r="J3891" s="48" t="s">
        <v>13656</v>
      </c>
      <c r="K3891" s="35">
        <v>6</v>
      </c>
      <c r="L3891" s="49" t="s">
        <v>45</v>
      </c>
      <c r="M3891" s="50" t="str">
        <f>VLOOKUP(Table6[[#This Row],[Product]],Table3[],2)</f>
        <v>Gigastuff</v>
      </c>
      <c r="N3891" s="50" t="str">
        <f t="shared" si="181"/>
        <v>Mar</v>
      </c>
      <c r="O3891" s="56">
        <f t="shared" si="182"/>
        <v>2022</v>
      </c>
      <c r="P3891" s="51">
        <f>VLOOKUP(Table6[[#This Row],[Product]],Table3[],3)</f>
        <v>1.89</v>
      </c>
      <c r="Q3891" s="35">
        <f>VLOOKUP(Table6[[#This Row],[Product]],Table3[],4)</f>
        <v>18</v>
      </c>
      <c r="R3891" s="35">
        <f>Table6[[#This Row],[Quantity]]*Table6[[#This Row],[Case]]</f>
        <v>108</v>
      </c>
      <c r="S3891" s="35">
        <f>Table6[[#This Row],[Total Sales]]*Table6[[#This Row],[Cost]]</f>
        <v>204.11999999999998</v>
      </c>
    </row>
    <row r="3892" spans="1:19" x14ac:dyDescent="0.3">
      <c r="A3892" s="54">
        <v>3995</v>
      </c>
      <c r="B3892" s="35" t="s">
        <v>8910</v>
      </c>
      <c r="C3892" s="35" t="s">
        <v>2773</v>
      </c>
      <c r="D3892" s="35" t="s">
        <v>15</v>
      </c>
      <c r="E3892" s="35" t="str">
        <f t="shared" si="180"/>
        <v>F</v>
      </c>
      <c r="F3892" s="35">
        <v>60</v>
      </c>
      <c r="G3892" s="35" t="s">
        <v>8909</v>
      </c>
      <c r="H3892" s="35" t="s">
        <v>6826</v>
      </c>
      <c r="I3892" s="35" t="s">
        <v>32</v>
      </c>
      <c r="J3892" s="48" t="s">
        <v>14183</v>
      </c>
      <c r="K3892" s="35">
        <v>68</v>
      </c>
      <c r="L3892" s="49" t="s">
        <v>101</v>
      </c>
      <c r="M3892" s="50" t="str">
        <f>VLOOKUP(Table6[[#This Row],[Product]],Table3[],2)</f>
        <v>Superwossname</v>
      </c>
      <c r="N3892" s="50" t="str">
        <f t="shared" si="181"/>
        <v>Aug</v>
      </c>
      <c r="O3892" s="56">
        <f t="shared" si="182"/>
        <v>2021</v>
      </c>
      <c r="P3892" s="51">
        <f>VLOOKUP(Table6[[#This Row],[Product]],Table3[],3)</f>
        <v>3.49</v>
      </c>
      <c r="Q3892" s="35">
        <f>VLOOKUP(Table6[[#This Row],[Product]],Table3[],4)</f>
        <v>20</v>
      </c>
      <c r="R3892" s="35">
        <f>Table6[[#This Row],[Quantity]]*Table6[[#This Row],[Case]]</f>
        <v>1360</v>
      </c>
      <c r="S3892" s="35">
        <f>Table6[[#This Row],[Total Sales]]*Table6[[#This Row],[Cost]]</f>
        <v>4746.4000000000005</v>
      </c>
    </row>
    <row r="3893" spans="1:19" x14ac:dyDescent="0.3">
      <c r="A3893" s="54">
        <v>3996</v>
      </c>
      <c r="B3893" s="35" t="s">
        <v>8911</v>
      </c>
      <c r="C3893" s="35" t="s">
        <v>7226</v>
      </c>
      <c r="D3893" s="35" t="s">
        <v>28</v>
      </c>
      <c r="E3893" s="35" t="str">
        <f t="shared" si="180"/>
        <v>M</v>
      </c>
      <c r="F3893" s="35">
        <v>30</v>
      </c>
      <c r="G3893" s="35" t="s">
        <v>8912</v>
      </c>
      <c r="H3893" s="35" t="s">
        <v>2380</v>
      </c>
      <c r="I3893" s="35" t="s">
        <v>173</v>
      </c>
      <c r="J3893" s="48" t="s">
        <v>14085</v>
      </c>
      <c r="K3893" s="35">
        <v>3</v>
      </c>
      <c r="L3893" s="49" t="s">
        <v>64</v>
      </c>
      <c r="M3893" s="50" t="str">
        <f>VLOOKUP(Table6[[#This Row],[Product]],Table3[],2)</f>
        <v>Ultrathing V4</v>
      </c>
      <c r="N3893" s="50" t="str">
        <f t="shared" si="181"/>
        <v>Apr</v>
      </c>
      <c r="O3893" s="56">
        <f t="shared" si="182"/>
        <v>2021</v>
      </c>
      <c r="P3893" s="51">
        <f>VLOOKUP(Table6[[#This Row],[Product]],Table3[],3)</f>
        <v>3.99</v>
      </c>
      <c r="Q3893" s="35">
        <f>VLOOKUP(Table6[[#This Row],[Product]],Table3[],4)</f>
        <v>24</v>
      </c>
      <c r="R3893" s="35">
        <f>Table6[[#This Row],[Quantity]]*Table6[[#This Row],[Case]]</f>
        <v>72</v>
      </c>
      <c r="S3893" s="35">
        <f>Table6[[#This Row],[Total Sales]]*Table6[[#This Row],[Cost]]</f>
        <v>287.28000000000003</v>
      </c>
    </row>
    <row r="3894" spans="1:19" x14ac:dyDescent="0.3">
      <c r="A3894" s="54">
        <v>3997</v>
      </c>
      <c r="B3894" s="35" t="s">
        <v>1985</v>
      </c>
      <c r="C3894" s="35" t="s">
        <v>8913</v>
      </c>
      <c r="D3894" s="35" t="s">
        <v>28</v>
      </c>
      <c r="E3894" s="35" t="str">
        <f t="shared" si="180"/>
        <v>M</v>
      </c>
      <c r="F3894" s="35">
        <v>60</v>
      </c>
      <c r="G3894" s="35" t="s">
        <v>8912</v>
      </c>
      <c r="H3894" s="35" t="s">
        <v>408</v>
      </c>
      <c r="I3894" s="35" t="s">
        <v>25</v>
      </c>
      <c r="J3894" s="48" t="s">
        <v>14034</v>
      </c>
      <c r="K3894" s="35">
        <v>78</v>
      </c>
      <c r="L3894" s="49" t="s">
        <v>101</v>
      </c>
      <c r="M3894" s="50" t="str">
        <f>VLOOKUP(Table6[[#This Row],[Product]],Table3[],2)</f>
        <v>Superwossname</v>
      </c>
      <c r="N3894" s="50" t="str">
        <f t="shared" si="181"/>
        <v>Jul</v>
      </c>
      <c r="O3894" s="56">
        <f t="shared" si="182"/>
        <v>2020</v>
      </c>
      <c r="P3894" s="51">
        <f>VLOOKUP(Table6[[#This Row],[Product]],Table3[],3)</f>
        <v>3.49</v>
      </c>
      <c r="Q3894" s="35">
        <f>VLOOKUP(Table6[[#This Row],[Product]],Table3[],4)</f>
        <v>20</v>
      </c>
      <c r="R3894" s="35">
        <f>Table6[[#This Row],[Quantity]]*Table6[[#This Row],[Case]]</f>
        <v>1560</v>
      </c>
      <c r="S3894" s="35">
        <f>Table6[[#This Row],[Total Sales]]*Table6[[#This Row],[Cost]]</f>
        <v>5444.4000000000005</v>
      </c>
    </row>
    <row r="3895" spans="1:19" x14ac:dyDescent="0.3">
      <c r="A3895" s="54">
        <v>3998</v>
      </c>
      <c r="B3895" s="35" t="s">
        <v>8914</v>
      </c>
      <c r="C3895" s="35" t="s">
        <v>8915</v>
      </c>
      <c r="D3895" s="35" t="s">
        <v>51</v>
      </c>
      <c r="E3895" s="35" t="str">
        <f t="shared" si="180"/>
        <v>F</v>
      </c>
      <c r="F3895" s="35">
        <v>90</v>
      </c>
      <c r="G3895" s="35" t="s">
        <v>8916</v>
      </c>
      <c r="H3895" s="35" t="s">
        <v>6736</v>
      </c>
      <c r="I3895" s="35" t="s">
        <v>32</v>
      </c>
      <c r="J3895" s="48">
        <v>44116</v>
      </c>
      <c r="K3895" s="35">
        <v>77</v>
      </c>
      <c r="L3895" s="49" t="s">
        <v>159</v>
      </c>
      <c r="M3895" s="50" t="str">
        <f>VLOOKUP(Table6[[#This Row],[Product]],Table3[],2)</f>
        <v>Ultrathing V3</v>
      </c>
      <c r="N3895" s="50" t="str">
        <f t="shared" si="181"/>
        <v>Oct</v>
      </c>
      <c r="O3895" s="56">
        <f t="shared" si="182"/>
        <v>2020</v>
      </c>
      <c r="P3895" s="51">
        <f>VLOOKUP(Table6[[#This Row],[Product]],Table3[],3)</f>
        <v>3.39</v>
      </c>
      <c r="Q3895" s="35">
        <f>VLOOKUP(Table6[[#This Row],[Product]],Table3[],4)</f>
        <v>24</v>
      </c>
      <c r="R3895" s="35">
        <f>Table6[[#This Row],[Quantity]]*Table6[[#This Row],[Case]]</f>
        <v>1848</v>
      </c>
      <c r="S3895" s="35">
        <f>Table6[[#This Row],[Total Sales]]*Table6[[#This Row],[Cost]]</f>
        <v>6264.72</v>
      </c>
    </row>
    <row r="3896" spans="1:19" x14ac:dyDescent="0.3">
      <c r="A3896" s="54">
        <v>3999</v>
      </c>
      <c r="B3896" s="35" t="s">
        <v>2650</v>
      </c>
      <c r="C3896" s="35" t="s">
        <v>8917</v>
      </c>
      <c r="D3896" s="35" t="s">
        <v>28</v>
      </c>
      <c r="E3896" s="35" t="str">
        <f t="shared" si="180"/>
        <v>M</v>
      </c>
      <c r="F3896" s="35">
        <v>90</v>
      </c>
      <c r="G3896" s="35" t="s">
        <v>8918</v>
      </c>
      <c r="H3896" s="35" t="s">
        <v>2163</v>
      </c>
      <c r="I3896" s="35" t="s">
        <v>1824</v>
      </c>
      <c r="J3896" s="48" t="s">
        <v>14009</v>
      </c>
      <c r="K3896" s="35">
        <v>45</v>
      </c>
      <c r="L3896" s="49" t="s">
        <v>39</v>
      </c>
      <c r="M3896" s="50" t="str">
        <f>VLOOKUP(Table6[[#This Row],[Product]],Table3[],2)</f>
        <v>Ultrathing V1</v>
      </c>
      <c r="N3896" s="50" t="str">
        <f t="shared" si="181"/>
        <v>Jun</v>
      </c>
      <c r="O3896" s="56">
        <f t="shared" si="182"/>
        <v>2020</v>
      </c>
      <c r="P3896" s="51">
        <f>VLOOKUP(Table6[[#This Row],[Product]],Table3[],3)</f>
        <v>1.79</v>
      </c>
      <c r="Q3896" s="35">
        <f>VLOOKUP(Table6[[#This Row],[Product]],Table3[],4)</f>
        <v>17</v>
      </c>
      <c r="R3896" s="35">
        <f>Table6[[#This Row],[Quantity]]*Table6[[#This Row],[Case]]</f>
        <v>765</v>
      </c>
      <c r="S3896" s="35">
        <f>Table6[[#This Row],[Total Sales]]*Table6[[#This Row],[Cost]]</f>
        <v>1369.3500000000001</v>
      </c>
    </row>
    <row r="3897" spans="1:19" x14ac:dyDescent="0.3">
      <c r="A3897" s="54">
        <v>4000</v>
      </c>
      <c r="B3897" s="35" t="s">
        <v>8919</v>
      </c>
      <c r="C3897" s="35" t="s">
        <v>7485</v>
      </c>
      <c r="D3897" s="35" t="s">
        <v>15</v>
      </c>
      <c r="E3897" s="35" t="str">
        <f t="shared" si="180"/>
        <v>F</v>
      </c>
      <c r="F3897" s="35">
        <v>60</v>
      </c>
      <c r="G3897" s="35" t="s">
        <v>8920</v>
      </c>
      <c r="H3897" s="35" t="s">
        <v>6787</v>
      </c>
      <c r="I3897" s="35" t="s">
        <v>1035</v>
      </c>
      <c r="J3897" s="48" t="s">
        <v>13748</v>
      </c>
      <c r="K3897" s="35">
        <v>59</v>
      </c>
      <c r="L3897" s="49" t="s">
        <v>33</v>
      </c>
      <c r="M3897" s="50" t="str">
        <f>VLOOKUP(Table6[[#This Row],[Product]],Table3[],2)</f>
        <v>Megawidget L</v>
      </c>
      <c r="N3897" s="50" t="str">
        <f t="shared" si="181"/>
        <v>Aug</v>
      </c>
      <c r="O3897" s="56">
        <f t="shared" si="182"/>
        <v>2020</v>
      </c>
      <c r="P3897" s="51">
        <f>VLOOKUP(Table6[[#This Row],[Product]],Table3[],3)</f>
        <v>1.79</v>
      </c>
      <c r="Q3897" s="35">
        <f>VLOOKUP(Table6[[#This Row],[Product]],Table3[],4)</f>
        <v>24</v>
      </c>
      <c r="R3897" s="35">
        <f>Table6[[#This Row],[Quantity]]*Table6[[#This Row],[Case]]</f>
        <v>1416</v>
      </c>
      <c r="S3897" s="35">
        <f>Table6[[#This Row],[Total Sales]]*Table6[[#This Row],[Cost]]</f>
        <v>2534.64</v>
      </c>
    </row>
    <row r="3898" spans="1:19" x14ac:dyDescent="0.3">
      <c r="A3898" s="54">
        <v>4001</v>
      </c>
      <c r="B3898" s="35" t="s">
        <v>5559</v>
      </c>
      <c r="C3898" s="35" t="s">
        <v>3269</v>
      </c>
      <c r="D3898" s="35" t="s">
        <v>28</v>
      </c>
      <c r="E3898" s="35" t="str">
        <f t="shared" si="180"/>
        <v>M</v>
      </c>
      <c r="F3898" s="35">
        <v>60</v>
      </c>
      <c r="G3898" s="35" t="s">
        <v>14360</v>
      </c>
      <c r="H3898" s="35" t="s">
        <v>4077</v>
      </c>
      <c r="I3898" s="35" t="s">
        <v>554</v>
      </c>
      <c r="J3898" s="48">
        <v>43902</v>
      </c>
      <c r="K3898" s="35">
        <v>11</v>
      </c>
      <c r="L3898" s="49" t="s">
        <v>80</v>
      </c>
      <c r="M3898" s="50" t="str">
        <f>VLOOKUP(Table6[[#This Row],[Product]],Table3[],2)</f>
        <v>Ultrathing V2</v>
      </c>
      <c r="N3898" s="50" t="str">
        <f t="shared" si="181"/>
        <v>Mar</v>
      </c>
      <c r="O3898" s="56">
        <f t="shared" si="182"/>
        <v>2020</v>
      </c>
      <c r="P3898" s="51">
        <f>VLOOKUP(Table6[[#This Row],[Product]],Table3[],3)</f>
        <v>2.95</v>
      </c>
      <c r="Q3898" s="35">
        <f>VLOOKUP(Table6[[#This Row],[Product]],Table3[],4)</f>
        <v>20</v>
      </c>
      <c r="R3898" s="35">
        <f>Table6[[#This Row],[Quantity]]*Table6[[#This Row],[Case]]</f>
        <v>220</v>
      </c>
      <c r="S3898" s="35">
        <f>Table6[[#This Row],[Total Sales]]*Table6[[#This Row],[Cost]]</f>
        <v>649</v>
      </c>
    </row>
    <row r="3899" spans="1:19" x14ac:dyDescent="0.3">
      <c r="A3899" s="54">
        <v>4002</v>
      </c>
      <c r="B3899" s="35" t="s">
        <v>3696</v>
      </c>
      <c r="C3899" s="35" t="s">
        <v>7149</v>
      </c>
      <c r="D3899" s="35" t="s">
        <v>41</v>
      </c>
      <c r="E3899" s="35" t="str">
        <f t="shared" si="180"/>
        <v>F</v>
      </c>
      <c r="F3899" s="35">
        <v>30</v>
      </c>
      <c r="G3899" s="35" t="s">
        <v>8922</v>
      </c>
      <c r="H3899" s="35" t="s">
        <v>917</v>
      </c>
      <c r="I3899" s="35" t="s">
        <v>32</v>
      </c>
      <c r="J3899" s="48">
        <v>44903</v>
      </c>
      <c r="K3899" s="35">
        <v>73</v>
      </c>
      <c r="L3899" s="49" t="s">
        <v>39</v>
      </c>
      <c r="M3899" s="50" t="str">
        <f>VLOOKUP(Table6[[#This Row],[Product]],Table3[],2)</f>
        <v>Ultrathing V1</v>
      </c>
      <c r="N3899" s="50" t="str">
        <f t="shared" si="181"/>
        <v>Dec</v>
      </c>
      <c r="O3899" s="56">
        <f t="shared" si="182"/>
        <v>2022</v>
      </c>
      <c r="P3899" s="51">
        <f>VLOOKUP(Table6[[#This Row],[Product]],Table3[],3)</f>
        <v>1.79</v>
      </c>
      <c r="Q3899" s="35">
        <f>VLOOKUP(Table6[[#This Row],[Product]],Table3[],4)</f>
        <v>17</v>
      </c>
      <c r="R3899" s="35">
        <f>Table6[[#This Row],[Quantity]]*Table6[[#This Row],[Case]]</f>
        <v>1241</v>
      </c>
      <c r="S3899" s="35">
        <f>Table6[[#This Row],[Total Sales]]*Table6[[#This Row],[Cost]]</f>
        <v>2221.39</v>
      </c>
    </row>
    <row r="3900" spans="1:19" x14ac:dyDescent="0.3">
      <c r="A3900" s="54">
        <v>4003</v>
      </c>
      <c r="B3900" s="35" t="s">
        <v>8923</v>
      </c>
      <c r="C3900" s="35" t="s">
        <v>1765</v>
      </c>
      <c r="D3900" s="35" t="s">
        <v>51</v>
      </c>
      <c r="E3900" s="35" t="str">
        <f t="shared" si="180"/>
        <v>F</v>
      </c>
      <c r="F3900" s="35">
        <v>90</v>
      </c>
      <c r="G3900" s="35" t="s">
        <v>8924</v>
      </c>
      <c r="H3900" s="35" t="s">
        <v>2893</v>
      </c>
      <c r="I3900" s="35" t="s">
        <v>32</v>
      </c>
      <c r="J3900" s="48">
        <v>44785</v>
      </c>
      <c r="K3900" s="35">
        <v>46</v>
      </c>
      <c r="L3900" s="49" t="s">
        <v>80</v>
      </c>
      <c r="M3900" s="50" t="str">
        <f>VLOOKUP(Table6[[#This Row],[Product]],Table3[],2)</f>
        <v>Ultrathing V2</v>
      </c>
      <c r="N3900" s="50" t="str">
        <f t="shared" si="181"/>
        <v>Aug</v>
      </c>
      <c r="O3900" s="56">
        <f t="shared" si="182"/>
        <v>2022</v>
      </c>
      <c r="P3900" s="51">
        <f>VLOOKUP(Table6[[#This Row],[Product]],Table3[],3)</f>
        <v>2.95</v>
      </c>
      <c r="Q3900" s="35">
        <f>VLOOKUP(Table6[[#This Row],[Product]],Table3[],4)</f>
        <v>20</v>
      </c>
      <c r="R3900" s="35">
        <f>Table6[[#This Row],[Quantity]]*Table6[[#This Row],[Case]]</f>
        <v>920</v>
      </c>
      <c r="S3900" s="35">
        <f>Table6[[#This Row],[Total Sales]]*Table6[[#This Row],[Cost]]</f>
        <v>2714</v>
      </c>
    </row>
    <row r="3901" spans="1:19" x14ac:dyDescent="0.3">
      <c r="A3901" s="54">
        <v>4004</v>
      </c>
      <c r="B3901" s="35" t="s">
        <v>4460</v>
      </c>
      <c r="C3901" s="35" t="s">
        <v>391</v>
      </c>
      <c r="D3901" s="35" t="s">
        <v>28</v>
      </c>
      <c r="E3901" s="35" t="str">
        <f t="shared" si="180"/>
        <v>M</v>
      </c>
      <c r="F3901" s="35">
        <v>30</v>
      </c>
      <c r="G3901" s="35" t="s">
        <v>8925</v>
      </c>
      <c r="H3901" s="35" t="s">
        <v>1272</v>
      </c>
      <c r="I3901" s="35" t="s">
        <v>59</v>
      </c>
      <c r="J3901" s="48" t="s">
        <v>13833</v>
      </c>
      <c r="K3901" s="35">
        <v>16</v>
      </c>
      <c r="L3901" s="49" t="s">
        <v>70</v>
      </c>
      <c r="M3901" s="50" t="str">
        <f>VLOOKUP(Table6[[#This Row],[Product]],Table3[],2)</f>
        <v>Megawidget M</v>
      </c>
      <c r="N3901" s="50" t="str">
        <f t="shared" si="181"/>
        <v>Jan</v>
      </c>
      <c r="O3901" s="56">
        <f t="shared" si="182"/>
        <v>2021</v>
      </c>
      <c r="P3901" s="51">
        <f>VLOOKUP(Table6[[#This Row],[Product]],Table3[],3)</f>
        <v>1.29</v>
      </c>
      <c r="Q3901" s="35">
        <f>VLOOKUP(Table6[[#This Row],[Product]],Table3[],4)</f>
        <v>24</v>
      </c>
      <c r="R3901" s="35">
        <f>Table6[[#This Row],[Quantity]]*Table6[[#This Row],[Case]]</f>
        <v>384</v>
      </c>
      <c r="S3901" s="35">
        <f>Table6[[#This Row],[Total Sales]]*Table6[[#This Row],[Cost]]</f>
        <v>495.36</v>
      </c>
    </row>
    <row r="3902" spans="1:19" x14ac:dyDescent="0.3">
      <c r="A3902" s="54">
        <v>4005</v>
      </c>
      <c r="B3902" s="35" t="s">
        <v>8926</v>
      </c>
      <c r="C3902" s="35" t="s">
        <v>1813</v>
      </c>
      <c r="D3902" s="35" t="s">
        <v>51</v>
      </c>
      <c r="E3902" s="35" t="str">
        <f t="shared" si="180"/>
        <v>F</v>
      </c>
      <c r="F3902" s="35">
        <v>60</v>
      </c>
      <c r="G3902" s="35" t="s">
        <v>8925</v>
      </c>
      <c r="H3902" s="35" t="s">
        <v>2076</v>
      </c>
      <c r="I3902" s="35" t="s">
        <v>2077</v>
      </c>
      <c r="J3902" s="48" t="s">
        <v>14196</v>
      </c>
      <c r="K3902" s="35">
        <v>11</v>
      </c>
      <c r="L3902" s="49" t="s">
        <v>70</v>
      </c>
      <c r="M3902" s="50" t="str">
        <f>VLOOKUP(Table6[[#This Row],[Product]],Table3[],2)</f>
        <v>Megawidget M</v>
      </c>
      <c r="N3902" s="50" t="str">
        <f t="shared" si="181"/>
        <v>Feb</v>
      </c>
      <c r="O3902" s="56">
        <f t="shared" si="182"/>
        <v>2021</v>
      </c>
      <c r="P3902" s="51">
        <f>VLOOKUP(Table6[[#This Row],[Product]],Table3[],3)</f>
        <v>1.29</v>
      </c>
      <c r="Q3902" s="35">
        <f>VLOOKUP(Table6[[#This Row],[Product]],Table3[],4)</f>
        <v>24</v>
      </c>
      <c r="R3902" s="35">
        <f>Table6[[#This Row],[Quantity]]*Table6[[#This Row],[Case]]</f>
        <v>264</v>
      </c>
      <c r="S3902" s="35">
        <f>Table6[[#This Row],[Total Sales]]*Table6[[#This Row],[Cost]]</f>
        <v>340.56</v>
      </c>
    </row>
    <row r="3903" spans="1:19" x14ac:dyDescent="0.3">
      <c r="A3903" s="54">
        <v>4006</v>
      </c>
      <c r="B3903" s="35" t="s">
        <v>7734</v>
      </c>
      <c r="C3903" s="35" t="s">
        <v>8134</v>
      </c>
      <c r="D3903" s="35" t="s">
        <v>15</v>
      </c>
      <c r="E3903" s="35" t="str">
        <f t="shared" si="180"/>
        <v>F</v>
      </c>
      <c r="F3903" s="35">
        <v>90</v>
      </c>
      <c r="G3903" s="35" t="s">
        <v>8927</v>
      </c>
      <c r="H3903" s="35" t="s">
        <v>2831</v>
      </c>
      <c r="I3903" s="35" t="s">
        <v>32</v>
      </c>
      <c r="J3903" s="48" t="s">
        <v>14182</v>
      </c>
      <c r="K3903" s="35">
        <v>72</v>
      </c>
      <c r="L3903" s="49" t="s">
        <v>33</v>
      </c>
      <c r="M3903" s="50" t="str">
        <f>VLOOKUP(Table6[[#This Row],[Product]],Table3[],2)</f>
        <v>Megawidget L</v>
      </c>
      <c r="N3903" s="50" t="str">
        <f t="shared" si="181"/>
        <v>May</v>
      </c>
      <c r="O3903" s="56">
        <f t="shared" si="182"/>
        <v>2021</v>
      </c>
      <c r="P3903" s="51">
        <f>VLOOKUP(Table6[[#This Row],[Product]],Table3[],3)</f>
        <v>1.79</v>
      </c>
      <c r="Q3903" s="35">
        <f>VLOOKUP(Table6[[#This Row],[Product]],Table3[],4)</f>
        <v>24</v>
      </c>
      <c r="R3903" s="35">
        <f>Table6[[#This Row],[Quantity]]*Table6[[#This Row],[Case]]</f>
        <v>1728</v>
      </c>
      <c r="S3903" s="35">
        <f>Table6[[#This Row],[Total Sales]]*Table6[[#This Row],[Cost]]</f>
        <v>3093.12</v>
      </c>
    </row>
    <row r="3904" spans="1:19" x14ac:dyDescent="0.3">
      <c r="A3904" s="54">
        <v>4007</v>
      </c>
      <c r="B3904" s="35" t="s">
        <v>7896</v>
      </c>
      <c r="C3904" s="35" t="s">
        <v>2480</v>
      </c>
      <c r="D3904" s="35" t="s">
        <v>92</v>
      </c>
      <c r="E3904" s="35" t="str">
        <f t="shared" si="180"/>
        <v>M/F</v>
      </c>
      <c r="F3904" s="35">
        <v>30</v>
      </c>
      <c r="G3904" s="35" t="s">
        <v>8928</v>
      </c>
      <c r="H3904" s="35" t="s">
        <v>7689</v>
      </c>
      <c r="I3904" s="35" t="s">
        <v>38</v>
      </c>
      <c r="J3904" s="48">
        <v>44752</v>
      </c>
      <c r="K3904" s="35">
        <v>41</v>
      </c>
      <c r="L3904" s="49" t="s">
        <v>39</v>
      </c>
      <c r="M3904" s="50" t="str">
        <f>VLOOKUP(Table6[[#This Row],[Product]],Table3[],2)</f>
        <v>Ultrathing V1</v>
      </c>
      <c r="N3904" s="50" t="str">
        <f t="shared" si="181"/>
        <v>Jul</v>
      </c>
      <c r="O3904" s="56">
        <f t="shared" si="182"/>
        <v>2022</v>
      </c>
      <c r="P3904" s="51">
        <f>VLOOKUP(Table6[[#This Row],[Product]],Table3[],3)</f>
        <v>1.79</v>
      </c>
      <c r="Q3904" s="35">
        <f>VLOOKUP(Table6[[#This Row],[Product]],Table3[],4)</f>
        <v>17</v>
      </c>
      <c r="R3904" s="35">
        <f>Table6[[#This Row],[Quantity]]*Table6[[#This Row],[Case]]</f>
        <v>697</v>
      </c>
      <c r="S3904" s="35">
        <f>Table6[[#This Row],[Total Sales]]*Table6[[#This Row],[Cost]]</f>
        <v>1247.6300000000001</v>
      </c>
    </row>
    <row r="3905" spans="1:19" x14ac:dyDescent="0.3">
      <c r="A3905" s="54">
        <v>4009</v>
      </c>
      <c r="B3905" s="35" t="s">
        <v>8929</v>
      </c>
      <c r="C3905" s="35" t="s">
        <v>2125</v>
      </c>
      <c r="D3905" s="35" t="s">
        <v>51</v>
      </c>
      <c r="E3905" s="35" t="str">
        <f t="shared" si="180"/>
        <v>F</v>
      </c>
      <c r="F3905" s="35">
        <v>60</v>
      </c>
      <c r="G3905" s="35" t="s">
        <v>8930</v>
      </c>
      <c r="H3905" s="35" t="s">
        <v>270</v>
      </c>
      <c r="I3905" s="35" t="s">
        <v>187</v>
      </c>
      <c r="J3905" s="48">
        <v>43961</v>
      </c>
      <c r="K3905" s="35">
        <v>23</v>
      </c>
      <c r="L3905" s="49" t="s">
        <v>39</v>
      </c>
      <c r="M3905" s="50" t="str">
        <f>VLOOKUP(Table6[[#This Row],[Product]],Table3[],2)</f>
        <v>Ultrathing V1</v>
      </c>
      <c r="N3905" s="50" t="str">
        <f t="shared" si="181"/>
        <v>May</v>
      </c>
      <c r="O3905" s="56">
        <f t="shared" si="182"/>
        <v>2020</v>
      </c>
      <c r="P3905" s="51">
        <f>VLOOKUP(Table6[[#This Row],[Product]],Table3[],3)</f>
        <v>1.79</v>
      </c>
      <c r="Q3905" s="35">
        <f>VLOOKUP(Table6[[#This Row],[Product]],Table3[],4)</f>
        <v>17</v>
      </c>
      <c r="R3905" s="35">
        <f>Table6[[#This Row],[Quantity]]*Table6[[#This Row],[Case]]</f>
        <v>391</v>
      </c>
      <c r="S3905" s="35">
        <f>Table6[[#This Row],[Total Sales]]*Table6[[#This Row],[Cost]]</f>
        <v>699.89</v>
      </c>
    </row>
    <row r="3906" spans="1:19" x14ac:dyDescent="0.3">
      <c r="A3906" s="54">
        <v>4010</v>
      </c>
      <c r="B3906" s="35" t="s">
        <v>7006</v>
      </c>
      <c r="C3906" s="35" t="s">
        <v>328</v>
      </c>
      <c r="D3906" s="35" t="s">
        <v>28</v>
      </c>
      <c r="E3906" s="35" t="str">
        <f t="shared" si="180"/>
        <v>M</v>
      </c>
      <c r="F3906" s="35">
        <v>90</v>
      </c>
      <c r="G3906" s="35" t="s">
        <v>8931</v>
      </c>
      <c r="H3906" s="35" t="s">
        <v>5778</v>
      </c>
      <c r="I3906" s="35" t="s">
        <v>1311</v>
      </c>
      <c r="J3906" s="48">
        <v>43932</v>
      </c>
      <c r="K3906" s="35">
        <v>7</v>
      </c>
      <c r="L3906" s="49" t="s">
        <v>39</v>
      </c>
      <c r="M3906" s="50" t="str">
        <f>VLOOKUP(Table6[[#This Row],[Product]],Table3[],2)</f>
        <v>Ultrathing V1</v>
      </c>
      <c r="N3906" s="50" t="str">
        <f t="shared" si="181"/>
        <v>Apr</v>
      </c>
      <c r="O3906" s="56">
        <f t="shared" si="182"/>
        <v>2020</v>
      </c>
      <c r="P3906" s="51">
        <f>VLOOKUP(Table6[[#This Row],[Product]],Table3[],3)</f>
        <v>1.79</v>
      </c>
      <c r="Q3906" s="35">
        <f>VLOOKUP(Table6[[#This Row],[Product]],Table3[],4)</f>
        <v>17</v>
      </c>
      <c r="R3906" s="35">
        <f>Table6[[#This Row],[Quantity]]*Table6[[#This Row],[Case]]</f>
        <v>119</v>
      </c>
      <c r="S3906" s="35">
        <f>Table6[[#This Row],[Total Sales]]*Table6[[#This Row],[Cost]]</f>
        <v>213.01</v>
      </c>
    </row>
    <row r="3907" spans="1:19" x14ac:dyDescent="0.3">
      <c r="A3907" s="54">
        <v>4011</v>
      </c>
      <c r="B3907" s="35" t="s">
        <v>8932</v>
      </c>
      <c r="C3907" s="35" t="s">
        <v>4324</v>
      </c>
      <c r="D3907" s="35" t="s">
        <v>15</v>
      </c>
      <c r="E3907" s="35" t="str">
        <f t="shared" ref="E3907:E3970" si="183">IF(OR(D3907="Mrs", D3907="Miss", D3907="Ms"), "F", IF(OR(D3907="Mr"), "M", IF(OR(D3907="Dr", D3907="Prof", D3907="Rev"), "M/F", "")))</f>
        <v>F</v>
      </c>
      <c r="F3907" s="35">
        <v>30</v>
      </c>
      <c r="G3907" s="35" t="s">
        <v>8933</v>
      </c>
      <c r="H3907" s="35" t="s">
        <v>8019</v>
      </c>
      <c r="I3907" s="35" t="s">
        <v>32</v>
      </c>
      <c r="J3907" s="48" t="s">
        <v>14035</v>
      </c>
      <c r="K3907" s="35">
        <v>76</v>
      </c>
      <c r="L3907" s="49" t="s">
        <v>33</v>
      </c>
      <c r="M3907" s="50" t="str">
        <f>VLOOKUP(Table6[[#This Row],[Product]],Table3[],2)</f>
        <v>Megawidget L</v>
      </c>
      <c r="N3907" s="50" t="str">
        <f t="shared" ref="N3907:N3970" si="184">TEXT(J3907,"mmm")</f>
        <v>Jul</v>
      </c>
      <c r="O3907" s="56">
        <f t="shared" ref="O3907:O3970" si="185">YEAR(J3907)</f>
        <v>2020</v>
      </c>
      <c r="P3907" s="51">
        <f>VLOOKUP(Table6[[#This Row],[Product]],Table3[],3)</f>
        <v>1.79</v>
      </c>
      <c r="Q3907" s="35">
        <f>VLOOKUP(Table6[[#This Row],[Product]],Table3[],4)</f>
        <v>24</v>
      </c>
      <c r="R3907" s="35">
        <f>Table6[[#This Row],[Quantity]]*Table6[[#This Row],[Case]]</f>
        <v>1824</v>
      </c>
      <c r="S3907" s="35">
        <f>Table6[[#This Row],[Total Sales]]*Table6[[#This Row],[Cost]]</f>
        <v>3264.96</v>
      </c>
    </row>
    <row r="3908" spans="1:19" x14ac:dyDescent="0.3">
      <c r="A3908" s="54">
        <v>4012</v>
      </c>
      <c r="B3908" s="35" t="s">
        <v>8934</v>
      </c>
      <c r="C3908" s="35" t="s">
        <v>34</v>
      </c>
      <c r="D3908" s="35" t="s">
        <v>51</v>
      </c>
      <c r="E3908" s="35" t="str">
        <f t="shared" si="183"/>
        <v>F</v>
      </c>
      <c r="F3908" s="35">
        <v>60</v>
      </c>
      <c r="G3908" s="35" t="s">
        <v>8935</v>
      </c>
      <c r="H3908" s="35" t="s">
        <v>4678</v>
      </c>
      <c r="I3908" s="35" t="s">
        <v>886</v>
      </c>
      <c r="J3908" s="48">
        <v>44838</v>
      </c>
      <c r="K3908" s="35">
        <v>12</v>
      </c>
      <c r="L3908" s="49" t="s">
        <v>20</v>
      </c>
      <c r="M3908" s="50" t="str">
        <f>VLOOKUP(Table6[[#This Row],[Product]],Table3[],2)</f>
        <v>Hyperwotsit</v>
      </c>
      <c r="N3908" s="50" t="str">
        <f t="shared" si="184"/>
        <v>Oct</v>
      </c>
      <c r="O3908" s="56">
        <f t="shared" si="185"/>
        <v>2022</v>
      </c>
      <c r="P3908" s="51">
        <f>VLOOKUP(Table6[[#This Row],[Product]],Table3[],3)</f>
        <v>2.0099999999999998</v>
      </c>
      <c r="Q3908" s="35">
        <f>VLOOKUP(Table6[[#This Row],[Product]],Table3[],4)</f>
        <v>20</v>
      </c>
      <c r="R3908" s="35">
        <f>Table6[[#This Row],[Quantity]]*Table6[[#This Row],[Case]]</f>
        <v>240</v>
      </c>
      <c r="S3908" s="35">
        <f>Table6[[#This Row],[Total Sales]]*Table6[[#This Row],[Cost]]</f>
        <v>482.4</v>
      </c>
    </row>
    <row r="3909" spans="1:19" x14ac:dyDescent="0.3">
      <c r="A3909" s="54">
        <v>4013</v>
      </c>
      <c r="B3909" s="35" t="s">
        <v>8936</v>
      </c>
      <c r="C3909" s="35" t="s">
        <v>367</v>
      </c>
      <c r="D3909" s="35" t="s">
        <v>51</v>
      </c>
      <c r="E3909" s="35" t="str">
        <f t="shared" si="183"/>
        <v>F</v>
      </c>
      <c r="F3909" s="35">
        <v>30</v>
      </c>
      <c r="G3909" s="35" t="s">
        <v>8937</v>
      </c>
      <c r="H3909" s="35" t="s">
        <v>4334</v>
      </c>
      <c r="I3909" s="35" t="s">
        <v>1199</v>
      </c>
      <c r="J3909" s="48" t="s">
        <v>13923</v>
      </c>
      <c r="K3909" s="35">
        <v>25</v>
      </c>
      <c r="L3909" s="49" t="s">
        <v>101</v>
      </c>
      <c r="M3909" s="50" t="str">
        <f>VLOOKUP(Table6[[#This Row],[Product]],Table3[],2)</f>
        <v>Superwossname</v>
      </c>
      <c r="N3909" s="50" t="str">
        <f t="shared" si="184"/>
        <v>Jun</v>
      </c>
      <c r="O3909" s="56">
        <f t="shared" si="185"/>
        <v>2021</v>
      </c>
      <c r="P3909" s="51">
        <f>VLOOKUP(Table6[[#This Row],[Product]],Table3[],3)</f>
        <v>3.49</v>
      </c>
      <c r="Q3909" s="35">
        <f>VLOOKUP(Table6[[#This Row],[Product]],Table3[],4)</f>
        <v>20</v>
      </c>
      <c r="R3909" s="35">
        <f>Table6[[#This Row],[Quantity]]*Table6[[#This Row],[Case]]</f>
        <v>500</v>
      </c>
      <c r="S3909" s="35">
        <f>Table6[[#This Row],[Total Sales]]*Table6[[#This Row],[Cost]]</f>
        <v>1745</v>
      </c>
    </row>
    <row r="3910" spans="1:19" x14ac:dyDescent="0.3">
      <c r="A3910" s="54">
        <v>4014</v>
      </c>
      <c r="B3910" s="35" t="s">
        <v>6075</v>
      </c>
      <c r="C3910" s="35" t="s">
        <v>8551</v>
      </c>
      <c r="D3910" s="35" t="s">
        <v>28</v>
      </c>
      <c r="E3910" s="35" t="str">
        <f t="shared" si="183"/>
        <v>M</v>
      </c>
      <c r="F3910" s="35">
        <v>90</v>
      </c>
      <c r="G3910" s="35" t="s">
        <v>8938</v>
      </c>
      <c r="H3910" s="35" t="s">
        <v>2179</v>
      </c>
      <c r="I3910" s="35" t="s">
        <v>294</v>
      </c>
      <c r="J3910" s="48">
        <v>44235</v>
      </c>
      <c r="K3910" s="35">
        <v>62</v>
      </c>
      <c r="L3910" s="49" t="s">
        <v>45</v>
      </c>
      <c r="M3910" s="50" t="str">
        <f>VLOOKUP(Table6[[#This Row],[Product]],Table3[],2)</f>
        <v>Gigastuff</v>
      </c>
      <c r="N3910" s="50" t="str">
        <f t="shared" si="184"/>
        <v>Feb</v>
      </c>
      <c r="O3910" s="56">
        <f t="shared" si="185"/>
        <v>2021</v>
      </c>
      <c r="P3910" s="51">
        <f>VLOOKUP(Table6[[#This Row],[Product]],Table3[],3)</f>
        <v>1.89</v>
      </c>
      <c r="Q3910" s="35">
        <f>VLOOKUP(Table6[[#This Row],[Product]],Table3[],4)</f>
        <v>18</v>
      </c>
      <c r="R3910" s="35">
        <f>Table6[[#This Row],[Quantity]]*Table6[[#This Row],[Case]]</f>
        <v>1116</v>
      </c>
      <c r="S3910" s="35">
        <f>Table6[[#This Row],[Total Sales]]*Table6[[#This Row],[Cost]]</f>
        <v>2109.2399999999998</v>
      </c>
    </row>
    <row r="3911" spans="1:19" x14ac:dyDescent="0.3">
      <c r="A3911" s="54">
        <v>4015</v>
      </c>
      <c r="B3911" s="35" t="s">
        <v>8939</v>
      </c>
      <c r="C3911" s="35" t="s">
        <v>2903</v>
      </c>
      <c r="D3911" s="35" t="s">
        <v>51</v>
      </c>
      <c r="E3911" s="35" t="str">
        <f t="shared" si="183"/>
        <v>F</v>
      </c>
      <c r="F3911" s="35">
        <v>90</v>
      </c>
      <c r="G3911" s="35" t="s">
        <v>8940</v>
      </c>
      <c r="H3911" s="35" t="s">
        <v>1609</v>
      </c>
      <c r="I3911" s="35" t="s">
        <v>32</v>
      </c>
      <c r="J3911" s="48" t="s">
        <v>13920</v>
      </c>
      <c r="K3911" s="35">
        <v>65</v>
      </c>
      <c r="L3911" s="49" t="s">
        <v>54</v>
      </c>
      <c r="M3911" s="50" t="str">
        <f>VLOOKUP(Table6[[#This Row],[Product]],Table3[],2)</f>
        <v>Megawidget S</v>
      </c>
      <c r="N3911" s="50" t="str">
        <f t="shared" si="184"/>
        <v>Dec</v>
      </c>
      <c r="O3911" s="56">
        <f t="shared" si="185"/>
        <v>2022</v>
      </c>
      <c r="P3911" s="51">
        <f>VLOOKUP(Table6[[#This Row],[Product]],Table3[],3)</f>
        <v>0.69</v>
      </c>
      <c r="Q3911" s="35">
        <f>VLOOKUP(Table6[[#This Row],[Product]],Table3[],4)</f>
        <v>24</v>
      </c>
      <c r="R3911" s="35">
        <f>Table6[[#This Row],[Quantity]]*Table6[[#This Row],[Case]]</f>
        <v>1560</v>
      </c>
      <c r="S3911" s="35">
        <f>Table6[[#This Row],[Total Sales]]*Table6[[#This Row],[Cost]]</f>
        <v>1076.3999999999999</v>
      </c>
    </row>
    <row r="3912" spans="1:19" x14ac:dyDescent="0.3">
      <c r="A3912" s="54">
        <v>4016</v>
      </c>
      <c r="B3912" s="35" t="s">
        <v>5518</v>
      </c>
      <c r="C3912" s="35" t="s">
        <v>665</v>
      </c>
      <c r="D3912" s="35" t="s">
        <v>28</v>
      </c>
      <c r="E3912" s="35" t="str">
        <f t="shared" si="183"/>
        <v>M</v>
      </c>
      <c r="F3912" s="35">
        <v>30</v>
      </c>
      <c r="G3912" s="35" t="s">
        <v>8941</v>
      </c>
      <c r="H3912" s="35" t="s">
        <v>7154</v>
      </c>
      <c r="I3912" s="35" t="s">
        <v>32</v>
      </c>
      <c r="J3912" s="48">
        <v>44319</v>
      </c>
      <c r="K3912" s="35">
        <v>53</v>
      </c>
      <c r="L3912" s="49" t="s">
        <v>33</v>
      </c>
      <c r="M3912" s="50" t="str">
        <f>VLOOKUP(Table6[[#This Row],[Product]],Table3[],2)</f>
        <v>Megawidget L</v>
      </c>
      <c r="N3912" s="50" t="str">
        <f t="shared" si="184"/>
        <v>May</v>
      </c>
      <c r="O3912" s="56">
        <f t="shared" si="185"/>
        <v>2021</v>
      </c>
      <c r="P3912" s="51">
        <f>VLOOKUP(Table6[[#This Row],[Product]],Table3[],3)</f>
        <v>1.79</v>
      </c>
      <c r="Q3912" s="35">
        <f>VLOOKUP(Table6[[#This Row],[Product]],Table3[],4)</f>
        <v>24</v>
      </c>
      <c r="R3912" s="35">
        <f>Table6[[#This Row],[Quantity]]*Table6[[#This Row],[Case]]</f>
        <v>1272</v>
      </c>
      <c r="S3912" s="35">
        <f>Table6[[#This Row],[Total Sales]]*Table6[[#This Row],[Cost]]</f>
        <v>2276.88</v>
      </c>
    </row>
    <row r="3913" spans="1:19" x14ac:dyDescent="0.3">
      <c r="A3913" s="54">
        <v>4017</v>
      </c>
      <c r="B3913" s="35" t="s">
        <v>8942</v>
      </c>
      <c r="C3913" s="35" t="s">
        <v>8467</v>
      </c>
      <c r="D3913" s="35" t="s">
        <v>28</v>
      </c>
      <c r="E3913" s="35" t="str">
        <f t="shared" si="183"/>
        <v>M</v>
      </c>
      <c r="F3913" s="35">
        <v>60</v>
      </c>
      <c r="G3913" s="35" t="s">
        <v>8943</v>
      </c>
      <c r="H3913" s="35" t="s">
        <v>43</v>
      </c>
      <c r="I3913" s="35" t="s">
        <v>44</v>
      </c>
      <c r="J3913" s="48" t="s">
        <v>14183</v>
      </c>
      <c r="K3913" s="35">
        <v>91</v>
      </c>
      <c r="L3913" s="49" t="s">
        <v>70</v>
      </c>
      <c r="M3913" s="50" t="str">
        <f>VLOOKUP(Table6[[#This Row],[Product]],Table3[],2)</f>
        <v>Megawidget M</v>
      </c>
      <c r="N3913" s="50" t="str">
        <f t="shared" si="184"/>
        <v>Aug</v>
      </c>
      <c r="O3913" s="56">
        <f t="shared" si="185"/>
        <v>2021</v>
      </c>
      <c r="P3913" s="51">
        <f>VLOOKUP(Table6[[#This Row],[Product]],Table3[],3)</f>
        <v>1.29</v>
      </c>
      <c r="Q3913" s="35">
        <f>VLOOKUP(Table6[[#This Row],[Product]],Table3[],4)</f>
        <v>24</v>
      </c>
      <c r="R3913" s="35">
        <f>Table6[[#This Row],[Quantity]]*Table6[[#This Row],[Case]]</f>
        <v>2184</v>
      </c>
      <c r="S3913" s="35">
        <f>Table6[[#This Row],[Total Sales]]*Table6[[#This Row],[Cost]]</f>
        <v>2817.36</v>
      </c>
    </row>
    <row r="3914" spans="1:19" x14ac:dyDescent="0.3">
      <c r="A3914" s="54">
        <v>4018</v>
      </c>
      <c r="B3914" s="35" t="s">
        <v>8944</v>
      </c>
      <c r="C3914" s="35" t="s">
        <v>1386</v>
      </c>
      <c r="D3914" s="35" t="s">
        <v>41</v>
      </c>
      <c r="E3914" s="35" t="str">
        <f t="shared" si="183"/>
        <v>F</v>
      </c>
      <c r="F3914" s="35">
        <v>60</v>
      </c>
      <c r="G3914" s="35" t="s">
        <v>8945</v>
      </c>
      <c r="H3914" s="35" t="s">
        <v>8946</v>
      </c>
      <c r="I3914" s="35" t="s">
        <v>95</v>
      </c>
      <c r="J3914" s="48">
        <v>44262</v>
      </c>
      <c r="K3914" s="35">
        <v>35</v>
      </c>
      <c r="L3914" s="49" t="s">
        <v>64</v>
      </c>
      <c r="M3914" s="50" t="str">
        <f>VLOOKUP(Table6[[#This Row],[Product]],Table3[],2)</f>
        <v>Ultrathing V4</v>
      </c>
      <c r="N3914" s="50" t="str">
        <f t="shared" si="184"/>
        <v>Mar</v>
      </c>
      <c r="O3914" s="56">
        <f t="shared" si="185"/>
        <v>2021</v>
      </c>
      <c r="P3914" s="51">
        <f>VLOOKUP(Table6[[#This Row],[Product]],Table3[],3)</f>
        <v>3.99</v>
      </c>
      <c r="Q3914" s="35">
        <f>VLOOKUP(Table6[[#This Row],[Product]],Table3[],4)</f>
        <v>24</v>
      </c>
      <c r="R3914" s="35">
        <f>Table6[[#This Row],[Quantity]]*Table6[[#This Row],[Case]]</f>
        <v>840</v>
      </c>
      <c r="S3914" s="35">
        <f>Table6[[#This Row],[Total Sales]]*Table6[[#This Row],[Cost]]</f>
        <v>3351.6000000000004</v>
      </c>
    </row>
    <row r="3915" spans="1:19" x14ac:dyDescent="0.3">
      <c r="A3915" s="54">
        <v>4019</v>
      </c>
      <c r="B3915" s="35" t="s">
        <v>2951</v>
      </c>
      <c r="C3915" s="35" t="s">
        <v>232</v>
      </c>
      <c r="D3915" s="35" t="s">
        <v>15</v>
      </c>
      <c r="E3915" s="35" t="str">
        <f t="shared" si="183"/>
        <v>F</v>
      </c>
      <c r="F3915" s="35">
        <v>30</v>
      </c>
      <c r="G3915" s="35" t="s">
        <v>8947</v>
      </c>
      <c r="H3915" s="35" t="s">
        <v>764</v>
      </c>
      <c r="I3915" s="35" t="s">
        <v>32</v>
      </c>
      <c r="J3915" s="48" t="s">
        <v>13944</v>
      </c>
      <c r="K3915" s="35">
        <v>71</v>
      </c>
      <c r="L3915" s="49" t="s">
        <v>20</v>
      </c>
      <c r="M3915" s="50" t="str">
        <f>VLOOKUP(Table6[[#This Row],[Product]],Table3[],2)</f>
        <v>Hyperwotsit</v>
      </c>
      <c r="N3915" s="50" t="str">
        <f t="shared" si="184"/>
        <v>Apr</v>
      </c>
      <c r="O3915" s="56">
        <f t="shared" si="185"/>
        <v>2020</v>
      </c>
      <c r="P3915" s="51">
        <f>VLOOKUP(Table6[[#This Row],[Product]],Table3[],3)</f>
        <v>2.0099999999999998</v>
      </c>
      <c r="Q3915" s="35">
        <f>VLOOKUP(Table6[[#This Row],[Product]],Table3[],4)</f>
        <v>20</v>
      </c>
      <c r="R3915" s="35">
        <f>Table6[[#This Row],[Quantity]]*Table6[[#This Row],[Case]]</f>
        <v>1420</v>
      </c>
      <c r="S3915" s="35">
        <f>Table6[[#This Row],[Total Sales]]*Table6[[#This Row],[Cost]]</f>
        <v>2854.2</v>
      </c>
    </row>
    <row r="3916" spans="1:19" x14ac:dyDescent="0.3">
      <c r="A3916" s="54">
        <v>4020</v>
      </c>
      <c r="B3916" s="35" t="s">
        <v>3999</v>
      </c>
      <c r="C3916" s="35" t="s">
        <v>851</v>
      </c>
      <c r="D3916" s="35" t="s">
        <v>28</v>
      </c>
      <c r="E3916" s="35" t="str">
        <f t="shared" si="183"/>
        <v>M</v>
      </c>
      <c r="F3916" s="35">
        <v>30</v>
      </c>
      <c r="G3916" s="35" t="s">
        <v>8948</v>
      </c>
      <c r="H3916" s="35" t="s">
        <v>5173</v>
      </c>
      <c r="I3916" s="35" t="s">
        <v>686</v>
      </c>
      <c r="J3916" s="48" t="s">
        <v>13671</v>
      </c>
      <c r="K3916" s="35">
        <v>44</v>
      </c>
      <c r="L3916" s="49" t="s">
        <v>54</v>
      </c>
      <c r="M3916" s="50" t="str">
        <f>VLOOKUP(Table6[[#This Row],[Product]],Table3[],2)</f>
        <v>Megawidget S</v>
      </c>
      <c r="N3916" s="50" t="str">
        <f t="shared" si="184"/>
        <v>May</v>
      </c>
      <c r="O3916" s="56">
        <f t="shared" si="185"/>
        <v>2022</v>
      </c>
      <c r="P3916" s="51">
        <f>VLOOKUP(Table6[[#This Row],[Product]],Table3[],3)</f>
        <v>0.69</v>
      </c>
      <c r="Q3916" s="35">
        <f>VLOOKUP(Table6[[#This Row],[Product]],Table3[],4)</f>
        <v>24</v>
      </c>
      <c r="R3916" s="35">
        <f>Table6[[#This Row],[Quantity]]*Table6[[#This Row],[Case]]</f>
        <v>1056</v>
      </c>
      <c r="S3916" s="35">
        <f>Table6[[#This Row],[Total Sales]]*Table6[[#This Row],[Cost]]</f>
        <v>728.64</v>
      </c>
    </row>
    <row r="3917" spans="1:19" x14ac:dyDescent="0.3">
      <c r="A3917" s="54">
        <v>4021</v>
      </c>
      <c r="B3917" s="35" t="s">
        <v>8949</v>
      </c>
      <c r="C3917" s="35" t="s">
        <v>4153</v>
      </c>
      <c r="D3917" s="35" t="s">
        <v>15</v>
      </c>
      <c r="E3917" s="35" t="str">
        <f t="shared" si="183"/>
        <v>F</v>
      </c>
      <c r="F3917" s="35">
        <v>30</v>
      </c>
      <c r="G3917" s="35" t="s">
        <v>8948</v>
      </c>
      <c r="H3917" s="35" t="s">
        <v>1318</v>
      </c>
      <c r="I3917" s="35" t="s">
        <v>32</v>
      </c>
      <c r="J3917" s="48">
        <v>43933</v>
      </c>
      <c r="K3917" s="35">
        <v>82</v>
      </c>
      <c r="L3917" s="49" t="s">
        <v>20</v>
      </c>
      <c r="M3917" s="50" t="str">
        <f>VLOOKUP(Table6[[#This Row],[Product]],Table3[],2)</f>
        <v>Hyperwotsit</v>
      </c>
      <c r="N3917" s="50" t="str">
        <f t="shared" si="184"/>
        <v>Apr</v>
      </c>
      <c r="O3917" s="56">
        <f t="shared" si="185"/>
        <v>2020</v>
      </c>
      <c r="P3917" s="51">
        <f>VLOOKUP(Table6[[#This Row],[Product]],Table3[],3)</f>
        <v>2.0099999999999998</v>
      </c>
      <c r="Q3917" s="35">
        <f>VLOOKUP(Table6[[#This Row],[Product]],Table3[],4)</f>
        <v>20</v>
      </c>
      <c r="R3917" s="35">
        <f>Table6[[#This Row],[Quantity]]*Table6[[#This Row],[Case]]</f>
        <v>1640</v>
      </c>
      <c r="S3917" s="35">
        <f>Table6[[#This Row],[Total Sales]]*Table6[[#This Row],[Cost]]</f>
        <v>3296.3999999999996</v>
      </c>
    </row>
    <row r="3918" spans="1:19" x14ac:dyDescent="0.3">
      <c r="A3918" s="54">
        <v>4022</v>
      </c>
      <c r="B3918" s="35" t="s">
        <v>8950</v>
      </c>
      <c r="C3918" s="35" t="s">
        <v>2928</v>
      </c>
      <c r="D3918" s="35" t="s">
        <v>28</v>
      </c>
      <c r="E3918" s="35" t="str">
        <f t="shared" si="183"/>
        <v>M</v>
      </c>
      <c r="F3918" s="35">
        <v>30</v>
      </c>
      <c r="G3918" s="35" t="s">
        <v>8951</v>
      </c>
      <c r="H3918" s="35" t="s">
        <v>389</v>
      </c>
      <c r="I3918" s="35" t="s">
        <v>32</v>
      </c>
      <c r="J3918" s="48" t="s">
        <v>13902</v>
      </c>
      <c r="K3918" s="35">
        <v>41</v>
      </c>
      <c r="L3918" s="49" t="s">
        <v>80</v>
      </c>
      <c r="M3918" s="50" t="str">
        <f>VLOOKUP(Table6[[#This Row],[Product]],Table3[],2)</f>
        <v>Ultrathing V2</v>
      </c>
      <c r="N3918" s="50" t="str">
        <f t="shared" si="184"/>
        <v>Aug</v>
      </c>
      <c r="O3918" s="56">
        <f t="shared" si="185"/>
        <v>2021</v>
      </c>
      <c r="P3918" s="51">
        <f>VLOOKUP(Table6[[#This Row],[Product]],Table3[],3)</f>
        <v>2.95</v>
      </c>
      <c r="Q3918" s="35">
        <f>VLOOKUP(Table6[[#This Row],[Product]],Table3[],4)</f>
        <v>20</v>
      </c>
      <c r="R3918" s="35">
        <f>Table6[[#This Row],[Quantity]]*Table6[[#This Row],[Case]]</f>
        <v>820</v>
      </c>
      <c r="S3918" s="35">
        <f>Table6[[#This Row],[Total Sales]]*Table6[[#This Row],[Cost]]</f>
        <v>2419</v>
      </c>
    </row>
    <row r="3919" spans="1:19" x14ac:dyDescent="0.3">
      <c r="A3919" s="54">
        <v>4023</v>
      </c>
      <c r="B3919" s="35" t="s">
        <v>6096</v>
      </c>
      <c r="C3919" s="35" t="s">
        <v>1212</v>
      </c>
      <c r="D3919" s="35" t="s">
        <v>28</v>
      </c>
      <c r="E3919" s="35" t="str">
        <f t="shared" si="183"/>
        <v>M</v>
      </c>
      <c r="F3919" s="35">
        <v>60</v>
      </c>
      <c r="G3919" s="35" t="s">
        <v>8952</v>
      </c>
      <c r="H3919" s="35" t="s">
        <v>6069</v>
      </c>
      <c r="I3919" s="35" t="s">
        <v>294</v>
      </c>
      <c r="J3919" s="48" t="s">
        <v>14256</v>
      </c>
      <c r="K3919" s="35">
        <v>83</v>
      </c>
      <c r="L3919" s="49" t="s">
        <v>101</v>
      </c>
      <c r="M3919" s="50" t="str">
        <f>VLOOKUP(Table6[[#This Row],[Product]],Table3[],2)</f>
        <v>Superwossname</v>
      </c>
      <c r="N3919" s="50" t="str">
        <f t="shared" si="184"/>
        <v>Oct</v>
      </c>
      <c r="O3919" s="56">
        <f t="shared" si="185"/>
        <v>2021</v>
      </c>
      <c r="P3919" s="51">
        <f>VLOOKUP(Table6[[#This Row],[Product]],Table3[],3)</f>
        <v>3.49</v>
      </c>
      <c r="Q3919" s="35">
        <f>VLOOKUP(Table6[[#This Row],[Product]],Table3[],4)</f>
        <v>20</v>
      </c>
      <c r="R3919" s="35">
        <f>Table6[[#This Row],[Quantity]]*Table6[[#This Row],[Case]]</f>
        <v>1660</v>
      </c>
      <c r="S3919" s="35">
        <f>Table6[[#This Row],[Total Sales]]*Table6[[#This Row],[Cost]]</f>
        <v>5793.4000000000005</v>
      </c>
    </row>
    <row r="3920" spans="1:19" x14ac:dyDescent="0.3">
      <c r="A3920" s="54">
        <v>4024</v>
      </c>
      <c r="B3920" s="35" t="s">
        <v>2009</v>
      </c>
      <c r="C3920" s="35" t="s">
        <v>3941</v>
      </c>
      <c r="D3920" s="35" t="s">
        <v>28</v>
      </c>
      <c r="E3920" s="35" t="str">
        <f t="shared" si="183"/>
        <v>M</v>
      </c>
      <c r="F3920" s="35">
        <v>90</v>
      </c>
      <c r="G3920" s="35" t="s">
        <v>8953</v>
      </c>
      <c r="H3920" s="35" t="s">
        <v>5664</v>
      </c>
      <c r="I3920" s="35" t="s">
        <v>187</v>
      </c>
      <c r="J3920" s="48" t="s">
        <v>14070</v>
      </c>
      <c r="K3920" s="35">
        <v>16</v>
      </c>
      <c r="L3920" s="49" t="s">
        <v>54</v>
      </c>
      <c r="M3920" s="50" t="str">
        <f>VLOOKUP(Table6[[#This Row],[Product]],Table3[],2)</f>
        <v>Megawidget S</v>
      </c>
      <c r="N3920" s="50" t="str">
        <f t="shared" si="184"/>
        <v>Sep</v>
      </c>
      <c r="O3920" s="56">
        <f t="shared" si="185"/>
        <v>2021</v>
      </c>
      <c r="P3920" s="51">
        <f>VLOOKUP(Table6[[#This Row],[Product]],Table3[],3)</f>
        <v>0.69</v>
      </c>
      <c r="Q3920" s="35">
        <f>VLOOKUP(Table6[[#This Row],[Product]],Table3[],4)</f>
        <v>24</v>
      </c>
      <c r="R3920" s="35">
        <f>Table6[[#This Row],[Quantity]]*Table6[[#This Row],[Case]]</f>
        <v>384</v>
      </c>
      <c r="S3920" s="35">
        <f>Table6[[#This Row],[Total Sales]]*Table6[[#This Row],[Cost]]</f>
        <v>264.95999999999998</v>
      </c>
    </row>
    <row r="3921" spans="1:19" x14ac:dyDescent="0.3">
      <c r="A3921" s="54">
        <v>4025</v>
      </c>
      <c r="B3921" s="35" t="s">
        <v>2887</v>
      </c>
      <c r="C3921" s="35" t="s">
        <v>8954</v>
      </c>
      <c r="D3921" s="35" t="s">
        <v>28</v>
      </c>
      <c r="E3921" s="35" t="str">
        <f t="shared" si="183"/>
        <v>M</v>
      </c>
      <c r="F3921" s="35">
        <v>90</v>
      </c>
      <c r="G3921" s="35" t="s">
        <v>8955</v>
      </c>
      <c r="H3921" s="35" t="s">
        <v>938</v>
      </c>
      <c r="I3921" s="35" t="s">
        <v>25</v>
      </c>
      <c r="J3921" s="48" t="s">
        <v>13771</v>
      </c>
      <c r="K3921" s="35">
        <v>17</v>
      </c>
      <c r="L3921" s="49" t="s">
        <v>80</v>
      </c>
      <c r="M3921" s="50" t="str">
        <f>VLOOKUP(Table6[[#This Row],[Product]],Table3[],2)</f>
        <v>Ultrathing V2</v>
      </c>
      <c r="N3921" s="50" t="str">
        <f t="shared" si="184"/>
        <v>Oct</v>
      </c>
      <c r="O3921" s="56">
        <f t="shared" si="185"/>
        <v>2022</v>
      </c>
      <c r="P3921" s="51">
        <f>VLOOKUP(Table6[[#This Row],[Product]],Table3[],3)</f>
        <v>2.95</v>
      </c>
      <c r="Q3921" s="35">
        <f>VLOOKUP(Table6[[#This Row],[Product]],Table3[],4)</f>
        <v>20</v>
      </c>
      <c r="R3921" s="35">
        <f>Table6[[#This Row],[Quantity]]*Table6[[#This Row],[Case]]</f>
        <v>340</v>
      </c>
      <c r="S3921" s="35">
        <f>Table6[[#This Row],[Total Sales]]*Table6[[#This Row],[Cost]]</f>
        <v>1003.0000000000001</v>
      </c>
    </row>
    <row r="3922" spans="1:19" x14ac:dyDescent="0.3">
      <c r="A3922" s="54">
        <v>4026</v>
      </c>
      <c r="B3922" s="35" t="s">
        <v>4775</v>
      </c>
      <c r="C3922" s="35" t="s">
        <v>5001</v>
      </c>
      <c r="D3922" s="35" t="s">
        <v>28</v>
      </c>
      <c r="E3922" s="35" t="str">
        <f t="shared" si="183"/>
        <v>M</v>
      </c>
      <c r="F3922" s="35">
        <v>60</v>
      </c>
      <c r="G3922" s="35" t="s">
        <v>8956</v>
      </c>
      <c r="H3922" s="35" t="s">
        <v>8642</v>
      </c>
      <c r="I3922" s="35" t="s">
        <v>294</v>
      </c>
      <c r="J3922" s="48" t="s">
        <v>13677</v>
      </c>
      <c r="K3922" s="35">
        <v>105</v>
      </c>
      <c r="L3922" s="49" t="s">
        <v>39</v>
      </c>
      <c r="M3922" s="50" t="str">
        <f>VLOOKUP(Table6[[#This Row],[Product]],Table3[],2)</f>
        <v>Ultrathing V1</v>
      </c>
      <c r="N3922" s="50" t="str">
        <f t="shared" si="184"/>
        <v>May</v>
      </c>
      <c r="O3922" s="56">
        <f t="shared" si="185"/>
        <v>2022</v>
      </c>
      <c r="P3922" s="51">
        <f>VLOOKUP(Table6[[#This Row],[Product]],Table3[],3)</f>
        <v>1.79</v>
      </c>
      <c r="Q3922" s="35">
        <f>VLOOKUP(Table6[[#This Row],[Product]],Table3[],4)</f>
        <v>17</v>
      </c>
      <c r="R3922" s="35">
        <f>Table6[[#This Row],[Quantity]]*Table6[[#This Row],[Case]]</f>
        <v>1785</v>
      </c>
      <c r="S3922" s="35">
        <f>Table6[[#This Row],[Total Sales]]*Table6[[#This Row],[Cost]]</f>
        <v>3195.15</v>
      </c>
    </row>
    <row r="3923" spans="1:19" x14ac:dyDescent="0.3">
      <c r="A3923" s="54">
        <v>4027</v>
      </c>
      <c r="B3923" s="35" t="s">
        <v>3501</v>
      </c>
      <c r="C3923" s="35" t="s">
        <v>4116</v>
      </c>
      <c r="D3923" s="35" t="s">
        <v>28</v>
      </c>
      <c r="E3923" s="35" t="str">
        <f t="shared" si="183"/>
        <v>M</v>
      </c>
      <c r="F3923" s="35">
        <v>30</v>
      </c>
      <c r="G3923" s="35" t="s">
        <v>8957</v>
      </c>
      <c r="H3923" s="35" t="s">
        <v>389</v>
      </c>
      <c r="I3923" s="35" t="s">
        <v>32</v>
      </c>
      <c r="J3923" s="48" t="s">
        <v>14168</v>
      </c>
      <c r="K3923" s="35">
        <v>20</v>
      </c>
      <c r="L3923" s="49" t="s">
        <v>80</v>
      </c>
      <c r="M3923" s="50" t="str">
        <f>VLOOKUP(Table6[[#This Row],[Product]],Table3[],2)</f>
        <v>Ultrathing V2</v>
      </c>
      <c r="N3923" s="50" t="str">
        <f t="shared" si="184"/>
        <v>Jan</v>
      </c>
      <c r="O3923" s="56">
        <f t="shared" si="185"/>
        <v>2020</v>
      </c>
      <c r="P3923" s="51">
        <f>VLOOKUP(Table6[[#This Row],[Product]],Table3[],3)</f>
        <v>2.95</v>
      </c>
      <c r="Q3923" s="35">
        <f>VLOOKUP(Table6[[#This Row],[Product]],Table3[],4)</f>
        <v>20</v>
      </c>
      <c r="R3923" s="35">
        <f>Table6[[#This Row],[Quantity]]*Table6[[#This Row],[Case]]</f>
        <v>400</v>
      </c>
      <c r="S3923" s="35">
        <f>Table6[[#This Row],[Total Sales]]*Table6[[#This Row],[Cost]]</f>
        <v>1180</v>
      </c>
    </row>
    <row r="3924" spans="1:19" x14ac:dyDescent="0.3">
      <c r="A3924" s="54">
        <v>4028</v>
      </c>
      <c r="B3924" s="35" t="s">
        <v>3563</v>
      </c>
      <c r="C3924" s="35" t="s">
        <v>6291</v>
      </c>
      <c r="D3924" s="35" t="s">
        <v>28</v>
      </c>
      <c r="E3924" s="35" t="str">
        <f t="shared" si="183"/>
        <v>M</v>
      </c>
      <c r="F3924" s="35">
        <v>30</v>
      </c>
      <c r="G3924" s="35" t="s">
        <v>8958</v>
      </c>
      <c r="H3924" s="35" t="s">
        <v>396</v>
      </c>
      <c r="I3924" s="35" t="s">
        <v>32</v>
      </c>
      <c r="J3924" s="48" t="s">
        <v>14067</v>
      </c>
      <c r="K3924" s="35">
        <v>46</v>
      </c>
      <c r="L3924" s="49" t="s">
        <v>39</v>
      </c>
      <c r="M3924" s="50" t="str">
        <f>VLOOKUP(Table6[[#This Row],[Product]],Table3[],2)</f>
        <v>Ultrathing V1</v>
      </c>
      <c r="N3924" s="50" t="str">
        <f t="shared" si="184"/>
        <v>Mar</v>
      </c>
      <c r="O3924" s="56">
        <f t="shared" si="185"/>
        <v>2021</v>
      </c>
      <c r="P3924" s="51">
        <f>VLOOKUP(Table6[[#This Row],[Product]],Table3[],3)</f>
        <v>1.79</v>
      </c>
      <c r="Q3924" s="35">
        <f>VLOOKUP(Table6[[#This Row],[Product]],Table3[],4)</f>
        <v>17</v>
      </c>
      <c r="R3924" s="35">
        <f>Table6[[#This Row],[Quantity]]*Table6[[#This Row],[Case]]</f>
        <v>782</v>
      </c>
      <c r="S3924" s="35">
        <f>Table6[[#This Row],[Total Sales]]*Table6[[#This Row],[Cost]]</f>
        <v>1399.78</v>
      </c>
    </row>
    <row r="3925" spans="1:19" x14ac:dyDescent="0.3">
      <c r="A3925" s="54">
        <v>4029</v>
      </c>
      <c r="B3925" s="35" t="s">
        <v>8959</v>
      </c>
      <c r="C3925" s="35" t="s">
        <v>3071</v>
      </c>
      <c r="D3925" s="35" t="s">
        <v>51</v>
      </c>
      <c r="E3925" s="35" t="str">
        <f t="shared" si="183"/>
        <v>F</v>
      </c>
      <c r="F3925" s="35">
        <v>60</v>
      </c>
      <c r="G3925" s="35" t="s">
        <v>8960</v>
      </c>
      <c r="H3925" s="35" t="s">
        <v>4098</v>
      </c>
      <c r="I3925" s="35" t="s">
        <v>1889</v>
      </c>
      <c r="J3925" s="48" t="s">
        <v>13961</v>
      </c>
      <c r="K3925" s="35">
        <v>82</v>
      </c>
      <c r="L3925" s="49" t="s">
        <v>64</v>
      </c>
      <c r="M3925" s="50" t="str">
        <f>VLOOKUP(Table6[[#This Row],[Product]],Table3[],2)</f>
        <v>Ultrathing V4</v>
      </c>
      <c r="N3925" s="50" t="str">
        <f t="shared" si="184"/>
        <v>Apr</v>
      </c>
      <c r="O3925" s="56">
        <f t="shared" si="185"/>
        <v>2022</v>
      </c>
      <c r="P3925" s="51">
        <f>VLOOKUP(Table6[[#This Row],[Product]],Table3[],3)</f>
        <v>3.99</v>
      </c>
      <c r="Q3925" s="35">
        <f>VLOOKUP(Table6[[#This Row],[Product]],Table3[],4)</f>
        <v>24</v>
      </c>
      <c r="R3925" s="35">
        <f>Table6[[#This Row],[Quantity]]*Table6[[#This Row],[Case]]</f>
        <v>1968</v>
      </c>
      <c r="S3925" s="35">
        <f>Table6[[#This Row],[Total Sales]]*Table6[[#This Row],[Cost]]</f>
        <v>7852.3200000000006</v>
      </c>
    </row>
    <row r="3926" spans="1:19" x14ac:dyDescent="0.3">
      <c r="A3926" s="54">
        <v>4030</v>
      </c>
      <c r="B3926" s="35" t="s">
        <v>6737</v>
      </c>
      <c r="C3926" s="35" t="s">
        <v>6793</v>
      </c>
      <c r="D3926" s="35" t="s">
        <v>51</v>
      </c>
      <c r="E3926" s="35" t="str">
        <f t="shared" si="183"/>
        <v>F</v>
      </c>
      <c r="F3926" s="35">
        <v>30</v>
      </c>
      <c r="G3926" s="35" t="s">
        <v>8961</v>
      </c>
      <c r="H3926" s="35" t="s">
        <v>3194</v>
      </c>
      <c r="I3926" s="35" t="s">
        <v>819</v>
      </c>
      <c r="J3926" s="48" t="s">
        <v>14200</v>
      </c>
      <c r="K3926" s="35">
        <v>12</v>
      </c>
      <c r="L3926" s="49" t="s">
        <v>39</v>
      </c>
      <c r="M3926" s="50" t="str">
        <f>VLOOKUP(Table6[[#This Row],[Product]],Table3[],2)</f>
        <v>Ultrathing V1</v>
      </c>
      <c r="N3926" s="50" t="str">
        <f t="shared" si="184"/>
        <v>May</v>
      </c>
      <c r="O3926" s="56">
        <f t="shared" si="185"/>
        <v>2021</v>
      </c>
      <c r="P3926" s="51">
        <f>VLOOKUP(Table6[[#This Row],[Product]],Table3[],3)</f>
        <v>1.79</v>
      </c>
      <c r="Q3926" s="35">
        <f>VLOOKUP(Table6[[#This Row],[Product]],Table3[],4)</f>
        <v>17</v>
      </c>
      <c r="R3926" s="35">
        <f>Table6[[#This Row],[Quantity]]*Table6[[#This Row],[Case]]</f>
        <v>204</v>
      </c>
      <c r="S3926" s="35">
        <f>Table6[[#This Row],[Total Sales]]*Table6[[#This Row],[Cost]]</f>
        <v>365.16</v>
      </c>
    </row>
    <row r="3927" spans="1:19" x14ac:dyDescent="0.3">
      <c r="A3927" s="54">
        <v>4031</v>
      </c>
      <c r="B3927" s="35" t="s">
        <v>6532</v>
      </c>
      <c r="C3927" s="35" t="s">
        <v>2750</v>
      </c>
      <c r="D3927" s="35" t="s">
        <v>28</v>
      </c>
      <c r="E3927" s="35" t="str">
        <f t="shared" si="183"/>
        <v>M</v>
      </c>
      <c r="F3927" s="35">
        <v>30</v>
      </c>
      <c r="G3927" s="35" t="s">
        <v>8962</v>
      </c>
      <c r="H3927" s="35" t="s">
        <v>4090</v>
      </c>
      <c r="I3927" s="35" t="s">
        <v>32</v>
      </c>
      <c r="J3927" s="48">
        <v>44623</v>
      </c>
      <c r="K3927" s="35">
        <v>63</v>
      </c>
      <c r="L3927" s="49" t="s">
        <v>101</v>
      </c>
      <c r="M3927" s="50" t="str">
        <f>VLOOKUP(Table6[[#This Row],[Product]],Table3[],2)</f>
        <v>Superwossname</v>
      </c>
      <c r="N3927" s="50" t="str">
        <f t="shared" si="184"/>
        <v>Mar</v>
      </c>
      <c r="O3927" s="56">
        <f t="shared" si="185"/>
        <v>2022</v>
      </c>
      <c r="P3927" s="51">
        <f>VLOOKUP(Table6[[#This Row],[Product]],Table3[],3)</f>
        <v>3.49</v>
      </c>
      <c r="Q3927" s="35">
        <f>VLOOKUP(Table6[[#This Row],[Product]],Table3[],4)</f>
        <v>20</v>
      </c>
      <c r="R3927" s="35">
        <f>Table6[[#This Row],[Quantity]]*Table6[[#This Row],[Case]]</f>
        <v>1260</v>
      </c>
      <c r="S3927" s="35">
        <f>Table6[[#This Row],[Total Sales]]*Table6[[#This Row],[Cost]]</f>
        <v>4397.4000000000005</v>
      </c>
    </row>
    <row r="3928" spans="1:19" x14ac:dyDescent="0.3">
      <c r="A3928" s="54">
        <v>4032</v>
      </c>
      <c r="B3928" s="35" t="s">
        <v>4605</v>
      </c>
      <c r="C3928" s="35" t="s">
        <v>3584</v>
      </c>
      <c r="D3928" s="35" t="s">
        <v>28</v>
      </c>
      <c r="E3928" s="35" t="str">
        <f t="shared" si="183"/>
        <v>M</v>
      </c>
      <c r="F3928" s="35">
        <v>60</v>
      </c>
      <c r="G3928" s="35" t="s">
        <v>8963</v>
      </c>
      <c r="H3928" s="35" t="s">
        <v>4911</v>
      </c>
      <c r="I3928" s="35" t="s">
        <v>95</v>
      </c>
      <c r="J3928" s="48" t="s">
        <v>14211</v>
      </c>
      <c r="K3928" s="35">
        <v>48</v>
      </c>
      <c r="L3928" s="49" t="s">
        <v>45</v>
      </c>
      <c r="M3928" s="50" t="str">
        <f>VLOOKUP(Table6[[#This Row],[Product]],Table3[],2)</f>
        <v>Gigastuff</v>
      </c>
      <c r="N3928" s="50" t="str">
        <f t="shared" si="184"/>
        <v>Jul</v>
      </c>
      <c r="O3928" s="56">
        <f t="shared" si="185"/>
        <v>2022</v>
      </c>
      <c r="P3928" s="51">
        <f>VLOOKUP(Table6[[#This Row],[Product]],Table3[],3)</f>
        <v>1.89</v>
      </c>
      <c r="Q3928" s="35">
        <f>VLOOKUP(Table6[[#This Row],[Product]],Table3[],4)</f>
        <v>18</v>
      </c>
      <c r="R3928" s="35">
        <f>Table6[[#This Row],[Quantity]]*Table6[[#This Row],[Case]]</f>
        <v>864</v>
      </c>
      <c r="S3928" s="35">
        <f>Table6[[#This Row],[Total Sales]]*Table6[[#This Row],[Cost]]</f>
        <v>1632.9599999999998</v>
      </c>
    </row>
    <row r="3929" spans="1:19" x14ac:dyDescent="0.3">
      <c r="A3929" s="54">
        <v>4033</v>
      </c>
      <c r="B3929" s="35" t="s">
        <v>8964</v>
      </c>
      <c r="C3929" s="35" t="s">
        <v>8156</v>
      </c>
      <c r="D3929" s="35" t="s">
        <v>51</v>
      </c>
      <c r="E3929" s="35" t="str">
        <f t="shared" si="183"/>
        <v>F</v>
      </c>
      <c r="F3929" s="35">
        <v>30</v>
      </c>
      <c r="G3929" s="35" t="s">
        <v>8965</v>
      </c>
      <c r="H3929" s="35" t="s">
        <v>1448</v>
      </c>
      <c r="I3929" s="35" t="s">
        <v>1449</v>
      </c>
      <c r="J3929" s="48" t="s">
        <v>14209</v>
      </c>
      <c r="K3929" s="35">
        <v>23</v>
      </c>
      <c r="L3929" s="49" t="s">
        <v>101</v>
      </c>
      <c r="M3929" s="50" t="str">
        <f>VLOOKUP(Table6[[#This Row],[Product]],Table3[],2)</f>
        <v>Superwossname</v>
      </c>
      <c r="N3929" s="50" t="str">
        <f t="shared" si="184"/>
        <v>Dec</v>
      </c>
      <c r="O3929" s="56">
        <f t="shared" si="185"/>
        <v>2021</v>
      </c>
      <c r="P3929" s="51">
        <f>VLOOKUP(Table6[[#This Row],[Product]],Table3[],3)</f>
        <v>3.49</v>
      </c>
      <c r="Q3929" s="35">
        <f>VLOOKUP(Table6[[#This Row],[Product]],Table3[],4)</f>
        <v>20</v>
      </c>
      <c r="R3929" s="35">
        <f>Table6[[#This Row],[Quantity]]*Table6[[#This Row],[Case]]</f>
        <v>460</v>
      </c>
      <c r="S3929" s="35">
        <f>Table6[[#This Row],[Total Sales]]*Table6[[#This Row],[Cost]]</f>
        <v>1605.4</v>
      </c>
    </row>
    <row r="3930" spans="1:19" x14ac:dyDescent="0.3">
      <c r="A3930" s="54">
        <v>4034</v>
      </c>
      <c r="B3930" s="35" t="s">
        <v>6411</v>
      </c>
      <c r="C3930" s="35" t="s">
        <v>8966</v>
      </c>
      <c r="D3930" s="35" t="s">
        <v>28</v>
      </c>
      <c r="E3930" s="35" t="str">
        <f t="shared" si="183"/>
        <v>M</v>
      </c>
      <c r="F3930" s="35">
        <v>60</v>
      </c>
      <c r="G3930" s="35" t="s">
        <v>8967</v>
      </c>
      <c r="H3930" s="35" t="s">
        <v>3343</v>
      </c>
      <c r="I3930" s="35" t="s">
        <v>1199</v>
      </c>
      <c r="J3930" s="48">
        <v>44236</v>
      </c>
      <c r="K3930" s="35">
        <v>90</v>
      </c>
      <c r="L3930" s="49" t="s">
        <v>80</v>
      </c>
      <c r="M3930" s="50" t="str">
        <f>VLOOKUP(Table6[[#This Row],[Product]],Table3[],2)</f>
        <v>Ultrathing V2</v>
      </c>
      <c r="N3930" s="50" t="str">
        <f t="shared" si="184"/>
        <v>Feb</v>
      </c>
      <c r="O3930" s="56">
        <f t="shared" si="185"/>
        <v>2021</v>
      </c>
      <c r="P3930" s="51">
        <f>VLOOKUP(Table6[[#This Row],[Product]],Table3[],3)</f>
        <v>2.95</v>
      </c>
      <c r="Q3930" s="35">
        <f>VLOOKUP(Table6[[#This Row],[Product]],Table3[],4)</f>
        <v>20</v>
      </c>
      <c r="R3930" s="35">
        <f>Table6[[#This Row],[Quantity]]*Table6[[#This Row],[Case]]</f>
        <v>1800</v>
      </c>
      <c r="S3930" s="35">
        <f>Table6[[#This Row],[Total Sales]]*Table6[[#This Row],[Cost]]</f>
        <v>5310</v>
      </c>
    </row>
    <row r="3931" spans="1:19" x14ac:dyDescent="0.3">
      <c r="A3931" s="54">
        <v>4035</v>
      </c>
      <c r="B3931" s="35" t="s">
        <v>7195</v>
      </c>
      <c r="C3931" s="35" t="s">
        <v>983</v>
      </c>
      <c r="D3931" s="35" t="s">
        <v>51</v>
      </c>
      <c r="E3931" s="35" t="str">
        <f t="shared" si="183"/>
        <v>F</v>
      </c>
      <c r="F3931" s="35">
        <v>60</v>
      </c>
      <c r="G3931" s="35" t="s">
        <v>8968</v>
      </c>
      <c r="H3931" s="35" t="s">
        <v>8155</v>
      </c>
      <c r="I3931" s="35" t="s">
        <v>32</v>
      </c>
      <c r="J3931" s="48">
        <v>44319</v>
      </c>
      <c r="K3931" s="35">
        <v>6</v>
      </c>
      <c r="L3931" s="49" t="s">
        <v>39</v>
      </c>
      <c r="M3931" s="50" t="str">
        <f>VLOOKUP(Table6[[#This Row],[Product]],Table3[],2)</f>
        <v>Ultrathing V1</v>
      </c>
      <c r="N3931" s="50" t="str">
        <f t="shared" si="184"/>
        <v>May</v>
      </c>
      <c r="O3931" s="56">
        <f t="shared" si="185"/>
        <v>2021</v>
      </c>
      <c r="P3931" s="51">
        <f>VLOOKUP(Table6[[#This Row],[Product]],Table3[],3)</f>
        <v>1.79</v>
      </c>
      <c r="Q3931" s="35">
        <f>VLOOKUP(Table6[[#This Row],[Product]],Table3[],4)</f>
        <v>17</v>
      </c>
      <c r="R3931" s="35">
        <f>Table6[[#This Row],[Quantity]]*Table6[[#This Row],[Case]]</f>
        <v>102</v>
      </c>
      <c r="S3931" s="35">
        <f>Table6[[#This Row],[Total Sales]]*Table6[[#This Row],[Cost]]</f>
        <v>182.58</v>
      </c>
    </row>
    <row r="3932" spans="1:19" x14ac:dyDescent="0.3">
      <c r="A3932" s="54">
        <v>4036</v>
      </c>
      <c r="B3932" s="35" t="s">
        <v>5042</v>
      </c>
      <c r="C3932" s="35" t="s">
        <v>6</v>
      </c>
      <c r="D3932" s="35" t="s">
        <v>28</v>
      </c>
      <c r="E3932" s="35" t="str">
        <f t="shared" si="183"/>
        <v>M</v>
      </c>
      <c r="F3932" s="35">
        <v>30</v>
      </c>
      <c r="G3932" s="35" t="s">
        <v>8969</v>
      </c>
      <c r="H3932" s="35" t="s">
        <v>4621</v>
      </c>
      <c r="I3932" s="35" t="s">
        <v>178</v>
      </c>
      <c r="J3932" s="48">
        <v>44084</v>
      </c>
      <c r="K3932" s="35">
        <v>76</v>
      </c>
      <c r="L3932" s="49" t="s">
        <v>80</v>
      </c>
      <c r="M3932" s="50" t="str">
        <f>VLOOKUP(Table6[[#This Row],[Product]],Table3[],2)</f>
        <v>Ultrathing V2</v>
      </c>
      <c r="N3932" s="50" t="str">
        <f t="shared" si="184"/>
        <v>Sep</v>
      </c>
      <c r="O3932" s="56">
        <f t="shared" si="185"/>
        <v>2020</v>
      </c>
      <c r="P3932" s="51">
        <f>VLOOKUP(Table6[[#This Row],[Product]],Table3[],3)</f>
        <v>2.95</v>
      </c>
      <c r="Q3932" s="35">
        <f>VLOOKUP(Table6[[#This Row],[Product]],Table3[],4)</f>
        <v>20</v>
      </c>
      <c r="R3932" s="35">
        <f>Table6[[#This Row],[Quantity]]*Table6[[#This Row],[Case]]</f>
        <v>1520</v>
      </c>
      <c r="S3932" s="35">
        <f>Table6[[#This Row],[Total Sales]]*Table6[[#This Row],[Cost]]</f>
        <v>4484</v>
      </c>
    </row>
    <row r="3933" spans="1:19" x14ac:dyDescent="0.3">
      <c r="A3933" s="54">
        <v>4037</v>
      </c>
      <c r="B3933" s="35" t="s">
        <v>1144</v>
      </c>
      <c r="C3933" s="35" t="s">
        <v>8970</v>
      </c>
      <c r="D3933" s="35" t="s">
        <v>15</v>
      </c>
      <c r="E3933" s="35" t="str">
        <f t="shared" si="183"/>
        <v>F</v>
      </c>
      <c r="F3933" s="35">
        <v>30</v>
      </c>
      <c r="G3933" s="35" t="s">
        <v>8971</v>
      </c>
      <c r="H3933" s="35" t="s">
        <v>2093</v>
      </c>
      <c r="I3933" s="35" t="s">
        <v>32</v>
      </c>
      <c r="J3933" s="48">
        <v>44783</v>
      </c>
      <c r="K3933" s="35">
        <v>42</v>
      </c>
      <c r="L3933" s="49" t="s">
        <v>54</v>
      </c>
      <c r="M3933" s="50" t="str">
        <f>VLOOKUP(Table6[[#This Row],[Product]],Table3[],2)</f>
        <v>Megawidget S</v>
      </c>
      <c r="N3933" s="50" t="str">
        <f t="shared" si="184"/>
        <v>Aug</v>
      </c>
      <c r="O3933" s="56">
        <f t="shared" si="185"/>
        <v>2022</v>
      </c>
      <c r="P3933" s="51">
        <f>VLOOKUP(Table6[[#This Row],[Product]],Table3[],3)</f>
        <v>0.69</v>
      </c>
      <c r="Q3933" s="35">
        <f>VLOOKUP(Table6[[#This Row],[Product]],Table3[],4)</f>
        <v>24</v>
      </c>
      <c r="R3933" s="35">
        <f>Table6[[#This Row],[Quantity]]*Table6[[#This Row],[Case]]</f>
        <v>1008</v>
      </c>
      <c r="S3933" s="35">
        <f>Table6[[#This Row],[Total Sales]]*Table6[[#This Row],[Cost]]</f>
        <v>695.52</v>
      </c>
    </row>
    <row r="3934" spans="1:19" x14ac:dyDescent="0.3">
      <c r="A3934" s="54">
        <v>4038</v>
      </c>
      <c r="B3934" s="35" t="s">
        <v>6641</v>
      </c>
      <c r="C3934" s="35" t="s">
        <v>8852</v>
      </c>
      <c r="D3934" s="35" t="s">
        <v>28</v>
      </c>
      <c r="E3934" s="35" t="str">
        <f t="shared" si="183"/>
        <v>M</v>
      </c>
      <c r="F3934" s="35">
        <v>30</v>
      </c>
      <c r="G3934" s="35" t="s">
        <v>8972</v>
      </c>
      <c r="H3934" s="35" t="s">
        <v>7400</v>
      </c>
      <c r="I3934" s="35" t="s">
        <v>178</v>
      </c>
      <c r="J3934" s="48">
        <v>44082</v>
      </c>
      <c r="K3934" s="35">
        <v>14</v>
      </c>
      <c r="L3934" s="49" t="s">
        <v>39</v>
      </c>
      <c r="M3934" s="50" t="str">
        <f>VLOOKUP(Table6[[#This Row],[Product]],Table3[],2)</f>
        <v>Ultrathing V1</v>
      </c>
      <c r="N3934" s="50" t="str">
        <f t="shared" si="184"/>
        <v>Sep</v>
      </c>
      <c r="O3934" s="56">
        <f t="shared" si="185"/>
        <v>2020</v>
      </c>
      <c r="P3934" s="51">
        <f>VLOOKUP(Table6[[#This Row],[Product]],Table3[],3)</f>
        <v>1.79</v>
      </c>
      <c r="Q3934" s="35">
        <f>VLOOKUP(Table6[[#This Row],[Product]],Table3[],4)</f>
        <v>17</v>
      </c>
      <c r="R3934" s="35">
        <f>Table6[[#This Row],[Quantity]]*Table6[[#This Row],[Case]]</f>
        <v>238</v>
      </c>
      <c r="S3934" s="35">
        <f>Table6[[#This Row],[Total Sales]]*Table6[[#This Row],[Cost]]</f>
        <v>426.02</v>
      </c>
    </row>
    <row r="3935" spans="1:19" x14ac:dyDescent="0.3">
      <c r="A3935" s="54">
        <v>4039</v>
      </c>
      <c r="B3935" s="35" t="s">
        <v>6264</v>
      </c>
      <c r="C3935" s="35" t="s">
        <v>8760</v>
      </c>
      <c r="D3935" s="35" t="s">
        <v>28</v>
      </c>
      <c r="E3935" s="35" t="str">
        <f t="shared" si="183"/>
        <v>M</v>
      </c>
      <c r="F3935" s="35">
        <v>60</v>
      </c>
      <c r="G3935" s="35" t="s">
        <v>8972</v>
      </c>
      <c r="H3935" s="35" t="s">
        <v>4967</v>
      </c>
      <c r="I3935" s="35" t="s">
        <v>32</v>
      </c>
      <c r="J3935" s="48" t="s">
        <v>13625</v>
      </c>
      <c r="K3935" s="35">
        <v>70</v>
      </c>
      <c r="L3935" s="49" t="s">
        <v>54</v>
      </c>
      <c r="M3935" s="50" t="str">
        <f>VLOOKUP(Table6[[#This Row],[Product]],Table3[],2)</f>
        <v>Megawidget S</v>
      </c>
      <c r="N3935" s="50" t="str">
        <f t="shared" si="184"/>
        <v>Jul</v>
      </c>
      <c r="O3935" s="56">
        <f t="shared" si="185"/>
        <v>2020</v>
      </c>
      <c r="P3935" s="51">
        <f>VLOOKUP(Table6[[#This Row],[Product]],Table3[],3)</f>
        <v>0.69</v>
      </c>
      <c r="Q3935" s="35">
        <f>VLOOKUP(Table6[[#This Row],[Product]],Table3[],4)</f>
        <v>24</v>
      </c>
      <c r="R3935" s="35">
        <f>Table6[[#This Row],[Quantity]]*Table6[[#This Row],[Case]]</f>
        <v>1680</v>
      </c>
      <c r="S3935" s="35">
        <f>Table6[[#This Row],[Total Sales]]*Table6[[#This Row],[Cost]]</f>
        <v>1159.1999999999998</v>
      </c>
    </row>
    <row r="3936" spans="1:19" x14ac:dyDescent="0.3">
      <c r="A3936" s="54">
        <v>4040</v>
      </c>
      <c r="B3936" s="35" t="s">
        <v>3105</v>
      </c>
      <c r="C3936" s="35" t="s">
        <v>5295</v>
      </c>
      <c r="D3936" s="35" t="s">
        <v>15</v>
      </c>
      <c r="E3936" s="35" t="str">
        <f t="shared" si="183"/>
        <v>F</v>
      </c>
      <c r="F3936" s="35">
        <v>90</v>
      </c>
      <c r="G3936" s="35" t="s">
        <v>8973</v>
      </c>
      <c r="H3936" s="35" t="s">
        <v>420</v>
      </c>
      <c r="I3936" s="35" t="s">
        <v>32</v>
      </c>
      <c r="J3936" s="48" t="s">
        <v>14148</v>
      </c>
      <c r="K3936" s="35">
        <v>53</v>
      </c>
      <c r="L3936" s="49" t="s">
        <v>70</v>
      </c>
      <c r="M3936" s="50" t="str">
        <f>VLOOKUP(Table6[[#This Row],[Product]],Table3[],2)</f>
        <v>Megawidget M</v>
      </c>
      <c r="N3936" s="50" t="str">
        <f t="shared" si="184"/>
        <v>Apr</v>
      </c>
      <c r="O3936" s="56">
        <f t="shared" si="185"/>
        <v>2020</v>
      </c>
      <c r="P3936" s="51">
        <f>VLOOKUP(Table6[[#This Row],[Product]],Table3[],3)</f>
        <v>1.29</v>
      </c>
      <c r="Q3936" s="35">
        <f>VLOOKUP(Table6[[#This Row],[Product]],Table3[],4)</f>
        <v>24</v>
      </c>
      <c r="R3936" s="35">
        <f>Table6[[#This Row],[Quantity]]*Table6[[#This Row],[Case]]</f>
        <v>1272</v>
      </c>
      <c r="S3936" s="35">
        <f>Table6[[#This Row],[Total Sales]]*Table6[[#This Row],[Cost]]</f>
        <v>1640.88</v>
      </c>
    </row>
    <row r="3937" spans="1:19" x14ac:dyDescent="0.3">
      <c r="A3937" s="54">
        <v>4041</v>
      </c>
      <c r="B3937" s="35" t="s">
        <v>1752</v>
      </c>
      <c r="C3937" s="35" t="s">
        <v>4865</v>
      </c>
      <c r="D3937" s="35" t="s">
        <v>28</v>
      </c>
      <c r="E3937" s="35" t="str">
        <f t="shared" si="183"/>
        <v>M</v>
      </c>
      <c r="F3937" s="35">
        <v>90</v>
      </c>
      <c r="G3937" s="35" t="s">
        <v>8974</v>
      </c>
      <c r="H3937" s="35" t="s">
        <v>3770</v>
      </c>
      <c r="I3937" s="35" t="s">
        <v>32</v>
      </c>
      <c r="J3937" s="48" t="s">
        <v>13764</v>
      </c>
      <c r="K3937" s="35">
        <v>72</v>
      </c>
      <c r="L3937" s="49" t="s">
        <v>45</v>
      </c>
      <c r="M3937" s="50" t="str">
        <f>VLOOKUP(Table6[[#This Row],[Product]],Table3[],2)</f>
        <v>Gigastuff</v>
      </c>
      <c r="N3937" s="50" t="str">
        <f t="shared" si="184"/>
        <v>Dec</v>
      </c>
      <c r="O3937" s="56">
        <f t="shared" si="185"/>
        <v>2021</v>
      </c>
      <c r="P3937" s="51">
        <f>VLOOKUP(Table6[[#This Row],[Product]],Table3[],3)</f>
        <v>1.89</v>
      </c>
      <c r="Q3937" s="35">
        <f>VLOOKUP(Table6[[#This Row],[Product]],Table3[],4)</f>
        <v>18</v>
      </c>
      <c r="R3937" s="35">
        <f>Table6[[#This Row],[Quantity]]*Table6[[#This Row],[Case]]</f>
        <v>1296</v>
      </c>
      <c r="S3937" s="35">
        <f>Table6[[#This Row],[Total Sales]]*Table6[[#This Row],[Cost]]</f>
        <v>2449.44</v>
      </c>
    </row>
    <row r="3938" spans="1:19" x14ac:dyDescent="0.3">
      <c r="A3938" s="54">
        <v>4044</v>
      </c>
      <c r="B3938" s="35" t="s">
        <v>7245</v>
      </c>
      <c r="C3938" s="35" t="s">
        <v>2998</v>
      </c>
      <c r="D3938" s="35" t="s">
        <v>15</v>
      </c>
      <c r="E3938" s="35" t="str">
        <f t="shared" si="183"/>
        <v>F</v>
      </c>
      <c r="F3938" s="35">
        <v>60</v>
      </c>
      <c r="G3938" s="35" t="s">
        <v>8977</v>
      </c>
      <c r="H3938" s="35" t="s">
        <v>5628</v>
      </c>
      <c r="I3938" s="35" t="s">
        <v>32</v>
      </c>
      <c r="J3938" s="48" t="s">
        <v>14212</v>
      </c>
      <c r="K3938" s="35">
        <v>29</v>
      </c>
      <c r="L3938" s="49" t="s">
        <v>70</v>
      </c>
      <c r="M3938" s="50" t="str">
        <f>VLOOKUP(Table6[[#This Row],[Product]],Table3[],2)</f>
        <v>Megawidget M</v>
      </c>
      <c r="N3938" s="50" t="str">
        <f t="shared" si="184"/>
        <v>Mar</v>
      </c>
      <c r="O3938" s="56">
        <f t="shared" si="185"/>
        <v>2021</v>
      </c>
      <c r="P3938" s="51">
        <f>VLOOKUP(Table6[[#This Row],[Product]],Table3[],3)</f>
        <v>1.29</v>
      </c>
      <c r="Q3938" s="35">
        <f>VLOOKUP(Table6[[#This Row],[Product]],Table3[],4)</f>
        <v>24</v>
      </c>
      <c r="R3938" s="35">
        <f>Table6[[#This Row],[Quantity]]*Table6[[#This Row],[Case]]</f>
        <v>696</v>
      </c>
      <c r="S3938" s="35">
        <f>Table6[[#This Row],[Total Sales]]*Table6[[#This Row],[Cost]]</f>
        <v>897.84</v>
      </c>
    </row>
    <row r="3939" spans="1:19" x14ac:dyDescent="0.3">
      <c r="A3939" s="54">
        <v>4046</v>
      </c>
      <c r="B3939" s="35" t="s">
        <v>8149</v>
      </c>
      <c r="C3939" s="35" t="s">
        <v>1116</v>
      </c>
      <c r="D3939" s="35" t="s">
        <v>28</v>
      </c>
      <c r="E3939" s="35" t="str">
        <f t="shared" si="183"/>
        <v>M</v>
      </c>
      <c r="F3939" s="35">
        <v>90</v>
      </c>
      <c r="G3939" s="35" t="s">
        <v>8978</v>
      </c>
      <c r="H3939" s="35" t="s">
        <v>8979</v>
      </c>
      <c r="I3939" s="35" t="s">
        <v>32</v>
      </c>
      <c r="J3939" s="48" t="s">
        <v>13995</v>
      </c>
      <c r="K3939" s="35">
        <v>19</v>
      </c>
      <c r="L3939" s="49" t="s">
        <v>70</v>
      </c>
      <c r="M3939" s="50" t="str">
        <f>VLOOKUP(Table6[[#This Row],[Product]],Table3[],2)</f>
        <v>Megawidget M</v>
      </c>
      <c r="N3939" s="50" t="str">
        <f t="shared" si="184"/>
        <v>Sep</v>
      </c>
      <c r="O3939" s="56">
        <f t="shared" si="185"/>
        <v>2022</v>
      </c>
      <c r="P3939" s="51">
        <f>VLOOKUP(Table6[[#This Row],[Product]],Table3[],3)</f>
        <v>1.29</v>
      </c>
      <c r="Q3939" s="35">
        <f>VLOOKUP(Table6[[#This Row],[Product]],Table3[],4)</f>
        <v>24</v>
      </c>
      <c r="R3939" s="35">
        <f>Table6[[#This Row],[Quantity]]*Table6[[#This Row],[Case]]</f>
        <v>456</v>
      </c>
      <c r="S3939" s="35">
        <f>Table6[[#This Row],[Total Sales]]*Table6[[#This Row],[Cost]]</f>
        <v>588.24</v>
      </c>
    </row>
    <row r="3940" spans="1:19" x14ac:dyDescent="0.3">
      <c r="A3940" s="54">
        <v>4048</v>
      </c>
      <c r="B3940" s="35" t="s">
        <v>3731</v>
      </c>
      <c r="C3940" s="35" t="s">
        <v>7691</v>
      </c>
      <c r="D3940" s="35" t="s">
        <v>28</v>
      </c>
      <c r="E3940" s="35" t="str">
        <f t="shared" si="183"/>
        <v>M</v>
      </c>
      <c r="F3940" s="35">
        <v>90</v>
      </c>
      <c r="G3940" s="35" t="s">
        <v>8980</v>
      </c>
      <c r="H3940" s="35" t="s">
        <v>5624</v>
      </c>
      <c r="I3940" s="35" t="s">
        <v>32</v>
      </c>
      <c r="J3940" s="48" t="s">
        <v>14012</v>
      </c>
      <c r="K3940" s="35">
        <v>57</v>
      </c>
      <c r="L3940" s="49" t="s">
        <v>64</v>
      </c>
      <c r="M3940" s="50" t="str">
        <f>VLOOKUP(Table6[[#This Row],[Product]],Table3[],2)</f>
        <v>Ultrathing V4</v>
      </c>
      <c r="N3940" s="50" t="str">
        <f t="shared" si="184"/>
        <v>Nov</v>
      </c>
      <c r="O3940" s="56">
        <f t="shared" si="185"/>
        <v>2021</v>
      </c>
      <c r="P3940" s="51">
        <f>VLOOKUP(Table6[[#This Row],[Product]],Table3[],3)</f>
        <v>3.99</v>
      </c>
      <c r="Q3940" s="35">
        <f>VLOOKUP(Table6[[#This Row],[Product]],Table3[],4)</f>
        <v>24</v>
      </c>
      <c r="R3940" s="35">
        <f>Table6[[#This Row],[Quantity]]*Table6[[#This Row],[Case]]</f>
        <v>1368</v>
      </c>
      <c r="S3940" s="35">
        <f>Table6[[#This Row],[Total Sales]]*Table6[[#This Row],[Cost]]</f>
        <v>5458.3200000000006</v>
      </c>
    </row>
    <row r="3941" spans="1:19" x14ac:dyDescent="0.3">
      <c r="A3941" s="54">
        <v>4049</v>
      </c>
      <c r="B3941" s="35" t="s">
        <v>6719</v>
      </c>
      <c r="C3941" s="35" t="s">
        <v>2563</v>
      </c>
      <c r="D3941" s="35" t="s">
        <v>15</v>
      </c>
      <c r="E3941" s="35" t="str">
        <f t="shared" si="183"/>
        <v>F</v>
      </c>
      <c r="F3941" s="35">
        <v>90</v>
      </c>
      <c r="G3941" s="35" t="s">
        <v>8981</v>
      </c>
      <c r="H3941" s="35" t="s">
        <v>5811</v>
      </c>
      <c r="I3941" s="35" t="s">
        <v>294</v>
      </c>
      <c r="J3941" s="48">
        <v>44443</v>
      </c>
      <c r="K3941" s="35">
        <v>94</v>
      </c>
      <c r="L3941" s="49" t="s">
        <v>45</v>
      </c>
      <c r="M3941" s="50" t="str">
        <f>VLOOKUP(Table6[[#This Row],[Product]],Table3[],2)</f>
        <v>Gigastuff</v>
      </c>
      <c r="N3941" s="50" t="str">
        <f t="shared" si="184"/>
        <v>Sep</v>
      </c>
      <c r="O3941" s="56">
        <f t="shared" si="185"/>
        <v>2021</v>
      </c>
      <c r="P3941" s="51">
        <f>VLOOKUP(Table6[[#This Row],[Product]],Table3[],3)</f>
        <v>1.89</v>
      </c>
      <c r="Q3941" s="35">
        <f>VLOOKUP(Table6[[#This Row],[Product]],Table3[],4)</f>
        <v>18</v>
      </c>
      <c r="R3941" s="35">
        <f>Table6[[#This Row],[Quantity]]*Table6[[#This Row],[Case]]</f>
        <v>1692</v>
      </c>
      <c r="S3941" s="35">
        <f>Table6[[#This Row],[Total Sales]]*Table6[[#This Row],[Cost]]</f>
        <v>3197.8799999999997</v>
      </c>
    </row>
    <row r="3942" spans="1:19" x14ac:dyDescent="0.3">
      <c r="A3942" s="54">
        <v>4050</v>
      </c>
      <c r="B3942" s="35" t="s">
        <v>4628</v>
      </c>
      <c r="C3942" s="35" t="s">
        <v>2832</v>
      </c>
      <c r="D3942" s="35" t="s">
        <v>28</v>
      </c>
      <c r="E3942" s="35" t="str">
        <f t="shared" si="183"/>
        <v>M</v>
      </c>
      <c r="F3942" s="35">
        <v>30</v>
      </c>
      <c r="G3942" s="35" t="s">
        <v>8982</v>
      </c>
      <c r="H3942" s="35" t="s">
        <v>3194</v>
      </c>
      <c r="I3942" s="35" t="s">
        <v>819</v>
      </c>
      <c r="J3942" s="48" t="s">
        <v>13757</v>
      </c>
      <c r="K3942" s="35">
        <v>14</v>
      </c>
      <c r="L3942" s="49" t="s">
        <v>80</v>
      </c>
      <c r="M3942" s="50" t="str">
        <f>VLOOKUP(Table6[[#This Row],[Product]],Table3[],2)</f>
        <v>Ultrathing V2</v>
      </c>
      <c r="N3942" s="50" t="str">
        <f t="shared" si="184"/>
        <v>Sep</v>
      </c>
      <c r="O3942" s="56">
        <f t="shared" si="185"/>
        <v>2021</v>
      </c>
      <c r="P3942" s="51">
        <f>VLOOKUP(Table6[[#This Row],[Product]],Table3[],3)</f>
        <v>2.95</v>
      </c>
      <c r="Q3942" s="35">
        <f>VLOOKUP(Table6[[#This Row],[Product]],Table3[],4)</f>
        <v>20</v>
      </c>
      <c r="R3942" s="35">
        <f>Table6[[#This Row],[Quantity]]*Table6[[#This Row],[Case]]</f>
        <v>280</v>
      </c>
      <c r="S3942" s="35">
        <f>Table6[[#This Row],[Total Sales]]*Table6[[#This Row],[Cost]]</f>
        <v>826</v>
      </c>
    </row>
    <row r="3943" spans="1:19" x14ac:dyDescent="0.3">
      <c r="A3943" s="54">
        <v>4051</v>
      </c>
      <c r="B3943" s="35" t="s">
        <v>5364</v>
      </c>
      <c r="C3943" s="35" t="s">
        <v>5529</v>
      </c>
      <c r="D3943" s="35" t="s">
        <v>28</v>
      </c>
      <c r="E3943" s="35" t="str">
        <f t="shared" si="183"/>
        <v>M</v>
      </c>
      <c r="F3943" s="35">
        <v>90</v>
      </c>
      <c r="G3943" s="35" t="s">
        <v>8983</v>
      </c>
      <c r="H3943" s="35" t="s">
        <v>4098</v>
      </c>
      <c r="I3943" s="35" t="s">
        <v>1889</v>
      </c>
      <c r="J3943" s="48" t="s">
        <v>13807</v>
      </c>
      <c r="K3943" s="35">
        <v>102</v>
      </c>
      <c r="L3943" s="49" t="s">
        <v>101</v>
      </c>
      <c r="M3943" s="50" t="str">
        <f>VLOOKUP(Table6[[#This Row],[Product]],Table3[],2)</f>
        <v>Superwossname</v>
      </c>
      <c r="N3943" s="50" t="str">
        <f t="shared" si="184"/>
        <v>Mar</v>
      </c>
      <c r="O3943" s="56">
        <f t="shared" si="185"/>
        <v>2022</v>
      </c>
      <c r="P3943" s="51">
        <f>VLOOKUP(Table6[[#This Row],[Product]],Table3[],3)</f>
        <v>3.49</v>
      </c>
      <c r="Q3943" s="35">
        <f>VLOOKUP(Table6[[#This Row],[Product]],Table3[],4)</f>
        <v>20</v>
      </c>
      <c r="R3943" s="35">
        <f>Table6[[#This Row],[Quantity]]*Table6[[#This Row],[Case]]</f>
        <v>2040</v>
      </c>
      <c r="S3943" s="35">
        <f>Table6[[#This Row],[Total Sales]]*Table6[[#This Row],[Cost]]</f>
        <v>7119.6</v>
      </c>
    </row>
    <row r="3944" spans="1:19" x14ac:dyDescent="0.3">
      <c r="A3944" s="54">
        <v>4052</v>
      </c>
      <c r="B3944" s="35" t="s">
        <v>3515</v>
      </c>
      <c r="C3944" s="35" t="s">
        <v>5972</v>
      </c>
      <c r="D3944" s="35" t="s">
        <v>28</v>
      </c>
      <c r="E3944" s="35" t="str">
        <f t="shared" si="183"/>
        <v>M</v>
      </c>
      <c r="F3944" s="35">
        <v>60</v>
      </c>
      <c r="G3944" s="35" t="s">
        <v>8984</v>
      </c>
      <c r="H3944" s="35" t="s">
        <v>591</v>
      </c>
      <c r="I3944" s="35" t="s">
        <v>32</v>
      </c>
      <c r="J3944" s="48" t="s">
        <v>13740</v>
      </c>
      <c r="K3944" s="35">
        <v>73</v>
      </c>
      <c r="L3944" s="49" t="s">
        <v>80</v>
      </c>
      <c r="M3944" s="50" t="str">
        <f>VLOOKUP(Table6[[#This Row],[Product]],Table3[],2)</f>
        <v>Ultrathing V2</v>
      </c>
      <c r="N3944" s="50" t="str">
        <f t="shared" si="184"/>
        <v>Jan</v>
      </c>
      <c r="O3944" s="56">
        <f t="shared" si="185"/>
        <v>2021</v>
      </c>
      <c r="P3944" s="51">
        <f>VLOOKUP(Table6[[#This Row],[Product]],Table3[],3)</f>
        <v>2.95</v>
      </c>
      <c r="Q3944" s="35">
        <f>VLOOKUP(Table6[[#This Row],[Product]],Table3[],4)</f>
        <v>20</v>
      </c>
      <c r="R3944" s="35">
        <f>Table6[[#This Row],[Quantity]]*Table6[[#This Row],[Case]]</f>
        <v>1460</v>
      </c>
      <c r="S3944" s="35">
        <f>Table6[[#This Row],[Total Sales]]*Table6[[#This Row],[Cost]]</f>
        <v>4307</v>
      </c>
    </row>
    <row r="3945" spans="1:19" x14ac:dyDescent="0.3">
      <c r="A3945" s="54">
        <v>4053</v>
      </c>
      <c r="B3945" s="35" t="s">
        <v>8985</v>
      </c>
      <c r="C3945" s="35" t="s">
        <v>5832</v>
      </c>
      <c r="D3945" s="35" t="s">
        <v>15</v>
      </c>
      <c r="E3945" s="35" t="str">
        <f t="shared" si="183"/>
        <v>F</v>
      </c>
      <c r="F3945" s="35">
        <v>90</v>
      </c>
      <c r="G3945" s="35" t="s">
        <v>8986</v>
      </c>
      <c r="H3945" s="35" t="s">
        <v>483</v>
      </c>
      <c r="I3945" s="35" t="s">
        <v>32</v>
      </c>
      <c r="J3945" s="48">
        <v>44593</v>
      </c>
      <c r="K3945" s="35">
        <v>10</v>
      </c>
      <c r="L3945" s="49" t="s">
        <v>159</v>
      </c>
      <c r="M3945" s="50" t="str">
        <f>VLOOKUP(Table6[[#This Row],[Product]],Table3[],2)</f>
        <v>Ultrathing V3</v>
      </c>
      <c r="N3945" s="50" t="str">
        <f t="shared" si="184"/>
        <v>Feb</v>
      </c>
      <c r="O3945" s="56">
        <f t="shared" si="185"/>
        <v>2022</v>
      </c>
      <c r="P3945" s="51">
        <f>VLOOKUP(Table6[[#This Row],[Product]],Table3[],3)</f>
        <v>3.39</v>
      </c>
      <c r="Q3945" s="35">
        <f>VLOOKUP(Table6[[#This Row],[Product]],Table3[],4)</f>
        <v>24</v>
      </c>
      <c r="R3945" s="35">
        <f>Table6[[#This Row],[Quantity]]*Table6[[#This Row],[Case]]</f>
        <v>240</v>
      </c>
      <c r="S3945" s="35">
        <f>Table6[[#This Row],[Total Sales]]*Table6[[#This Row],[Cost]]</f>
        <v>813.6</v>
      </c>
    </row>
    <row r="3946" spans="1:19" x14ac:dyDescent="0.3">
      <c r="A3946" s="54">
        <v>4054</v>
      </c>
      <c r="B3946" s="35" t="s">
        <v>8987</v>
      </c>
      <c r="C3946" s="35" t="s">
        <v>3057</v>
      </c>
      <c r="D3946" s="35" t="s">
        <v>15</v>
      </c>
      <c r="E3946" s="35" t="str">
        <f t="shared" si="183"/>
        <v>F</v>
      </c>
      <c r="F3946" s="35">
        <v>30</v>
      </c>
      <c r="G3946" s="35" t="s">
        <v>8988</v>
      </c>
      <c r="H3946" s="35" t="s">
        <v>3495</v>
      </c>
      <c r="I3946" s="35" t="s">
        <v>1083</v>
      </c>
      <c r="J3946" s="48" t="s">
        <v>13800</v>
      </c>
      <c r="K3946" s="35">
        <v>43</v>
      </c>
      <c r="L3946" s="49" t="s">
        <v>101</v>
      </c>
      <c r="M3946" s="50" t="str">
        <f>VLOOKUP(Table6[[#This Row],[Product]],Table3[],2)</f>
        <v>Superwossname</v>
      </c>
      <c r="N3946" s="50" t="str">
        <f t="shared" si="184"/>
        <v>Oct</v>
      </c>
      <c r="O3946" s="56">
        <f t="shared" si="185"/>
        <v>2020</v>
      </c>
      <c r="P3946" s="51">
        <f>VLOOKUP(Table6[[#This Row],[Product]],Table3[],3)</f>
        <v>3.49</v>
      </c>
      <c r="Q3946" s="35">
        <f>VLOOKUP(Table6[[#This Row],[Product]],Table3[],4)</f>
        <v>20</v>
      </c>
      <c r="R3946" s="35">
        <f>Table6[[#This Row],[Quantity]]*Table6[[#This Row],[Case]]</f>
        <v>860</v>
      </c>
      <c r="S3946" s="35">
        <f>Table6[[#This Row],[Total Sales]]*Table6[[#This Row],[Cost]]</f>
        <v>3001.4</v>
      </c>
    </row>
    <row r="3947" spans="1:19" x14ac:dyDescent="0.3">
      <c r="A3947" s="54">
        <v>4055</v>
      </c>
      <c r="B3947" s="35" t="s">
        <v>5314</v>
      </c>
      <c r="C3947" s="35" t="s">
        <v>4410</v>
      </c>
      <c r="D3947" s="35" t="s">
        <v>28</v>
      </c>
      <c r="E3947" s="35" t="str">
        <f t="shared" si="183"/>
        <v>M</v>
      </c>
      <c r="F3947" s="35">
        <v>90</v>
      </c>
      <c r="G3947" s="35" t="s">
        <v>8988</v>
      </c>
      <c r="H3947" s="35" t="s">
        <v>3324</v>
      </c>
      <c r="I3947" s="35" t="s">
        <v>32</v>
      </c>
      <c r="J3947" s="48" t="s">
        <v>14213</v>
      </c>
      <c r="K3947" s="35">
        <v>26</v>
      </c>
      <c r="L3947" s="49" t="s">
        <v>64</v>
      </c>
      <c r="M3947" s="50" t="str">
        <f>VLOOKUP(Table6[[#This Row],[Product]],Table3[],2)</f>
        <v>Ultrathing V4</v>
      </c>
      <c r="N3947" s="50" t="str">
        <f t="shared" si="184"/>
        <v>Nov</v>
      </c>
      <c r="O3947" s="56">
        <f t="shared" si="185"/>
        <v>2022</v>
      </c>
      <c r="P3947" s="51">
        <f>VLOOKUP(Table6[[#This Row],[Product]],Table3[],3)</f>
        <v>3.99</v>
      </c>
      <c r="Q3947" s="35">
        <f>VLOOKUP(Table6[[#This Row],[Product]],Table3[],4)</f>
        <v>24</v>
      </c>
      <c r="R3947" s="35">
        <f>Table6[[#This Row],[Quantity]]*Table6[[#This Row],[Case]]</f>
        <v>624</v>
      </c>
      <c r="S3947" s="35">
        <f>Table6[[#This Row],[Total Sales]]*Table6[[#This Row],[Cost]]</f>
        <v>2489.7600000000002</v>
      </c>
    </row>
    <row r="3948" spans="1:19" x14ac:dyDescent="0.3">
      <c r="A3948" s="54">
        <v>4056</v>
      </c>
      <c r="B3948" s="35" t="s">
        <v>527</v>
      </c>
      <c r="C3948" s="35" t="s">
        <v>6814</v>
      </c>
      <c r="D3948" s="35" t="s">
        <v>28</v>
      </c>
      <c r="E3948" s="35" t="str">
        <f t="shared" si="183"/>
        <v>M</v>
      </c>
      <c r="F3948" s="35">
        <v>30</v>
      </c>
      <c r="G3948" s="35" t="s">
        <v>8989</v>
      </c>
      <c r="H3948" s="35" t="s">
        <v>6770</v>
      </c>
      <c r="I3948" s="35" t="s">
        <v>124</v>
      </c>
      <c r="J3948" s="48">
        <v>44205</v>
      </c>
      <c r="K3948" s="35">
        <v>67</v>
      </c>
      <c r="L3948" s="49" t="s">
        <v>70</v>
      </c>
      <c r="M3948" s="50" t="str">
        <f>VLOOKUP(Table6[[#This Row],[Product]],Table3[],2)</f>
        <v>Megawidget M</v>
      </c>
      <c r="N3948" s="50" t="str">
        <f t="shared" si="184"/>
        <v>Jan</v>
      </c>
      <c r="O3948" s="56">
        <f t="shared" si="185"/>
        <v>2021</v>
      </c>
      <c r="P3948" s="51">
        <f>VLOOKUP(Table6[[#This Row],[Product]],Table3[],3)</f>
        <v>1.29</v>
      </c>
      <c r="Q3948" s="35">
        <f>VLOOKUP(Table6[[#This Row],[Product]],Table3[],4)</f>
        <v>24</v>
      </c>
      <c r="R3948" s="35">
        <f>Table6[[#This Row],[Quantity]]*Table6[[#This Row],[Case]]</f>
        <v>1608</v>
      </c>
      <c r="S3948" s="35">
        <f>Table6[[#This Row],[Total Sales]]*Table6[[#This Row],[Cost]]</f>
        <v>2074.3200000000002</v>
      </c>
    </row>
    <row r="3949" spans="1:19" x14ac:dyDescent="0.3">
      <c r="A3949" s="54">
        <v>4057</v>
      </c>
      <c r="B3949" s="35" t="s">
        <v>8990</v>
      </c>
      <c r="C3949" s="35" t="s">
        <v>5215</v>
      </c>
      <c r="D3949" s="35" t="s">
        <v>51</v>
      </c>
      <c r="E3949" s="35" t="str">
        <f t="shared" si="183"/>
        <v>F</v>
      </c>
      <c r="F3949" s="35">
        <v>30</v>
      </c>
      <c r="G3949" s="35" t="s">
        <v>8991</v>
      </c>
      <c r="H3949" s="35" t="s">
        <v>7829</v>
      </c>
      <c r="I3949" s="35" t="s">
        <v>934</v>
      </c>
      <c r="J3949" s="48">
        <v>43927</v>
      </c>
      <c r="K3949" s="35">
        <v>51</v>
      </c>
      <c r="L3949" s="49" t="s">
        <v>80</v>
      </c>
      <c r="M3949" s="50" t="str">
        <f>VLOOKUP(Table6[[#This Row],[Product]],Table3[],2)</f>
        <v>Ultrathing V2</v>
      </c>
      <c r="N3949" s="50" t="str">
        <f t="shared" si="184"/>
        <v>Apr</v>
      </c>
      <c r="O3949" s="56">
        <f t="shared" si="185"/>
        <v>2020</v>
      </c>
      <c r="P3949" s="51">
        <f>VLOOKUP(Table6[[#This Row],[Product]],Table3[],3)</f>
        <v>2.95</v>
      </c>
      <c r="Q3949" s="35">
        <f>VLOOKUP(Table6[[#This Row],[Product]],Table3[],4)</f>
        <v>20</v>
      </c>
      <c r="R3949" s="35">
        <f>Table6[[#This Row],[Quantity]]*Table6[[#This Row],[Case]]</f>
        <v>1020</v>
      </c>
      <c r="S3949" s="35">
        <f>Table6[[#This Row],[Total Sales]]*Table6[[#This Row],[Cost]]</f>
        <v>3009</v>
      </c>
    </row>
    <row r="3950" spans="1:19" x14ac:dyDescent="0.3">
      <c r="A3950" s="54">
        <v>4058</v>
      </c>
      <c r="B3950" s="35" t="s">
        <v>7303</v>
      </c>
      <c r="C3950" s="35" t="s">
        <v>3389</v>
      </c>
      <c r="D3950" s="35" t="s">
        <v>28</v>
      </c>
      <c r="E3950" s="35" t="str">
        <f t="shared" si="183"/>
        <v>M</v>
      </c>
      <c r="F3950" s="35">
        <v>90</v>
      </c>
      <c r="G3950" s="35" t="s">
        <v>8992</v>
      </c>
      <c r="H3950" s="35" t="s">
        <v>3876</v>
      </c>
      <c r="I3950" s="35" t="s">
        <v>32</v>
      </c>
      <c r="J3950" s="48">
        <v>44077</v>
      </c>
      <c r="K3950" s="35">
        <v>68</v>
      </c>
      <c r="L3950" s="49" t="s">
        <v>80</v>
      </c>
      <c r="M3950" s="50" t="str">
        <f>VLOOKUP(Table6[[#This Row],[Product]],Table3[],2)</f>
        <v>Ultrathing V2</v>
      </c>
      <c r="N3950" s="50" t="str">
        <f t="shared" si="184"/>
        <v>Sep</v>
      </c>
      <c r="O3950" s="56">
        <f t="shared" si="185"/>
        <v>2020</v>
      </c>
      <c r="P3950" s="51">
        <f>VLOOKUP(Table6[[#This Row],[Product]],Table3[],3)</f>
        <v>2.95</v>
      </c>
      <c r="Q3950" s="35">
        <f>VLOOKUP(Table6[[#This Row],[Product]],Table3[],4)</f>
        <v>20</v>
      </c>
      <c r="R3950" s="35">
        <f>Table6[[#This Row],[Quantity]]*Table6[[#This Row],[Case]]</f>
        <v>1360</v>
      </c>
      <c r="S3950" s="35">
        <f>Table6[[#This Row],[Total Sales]]*Table6[[#This Row],[Cost]]</f>
        <v>4012.0000000000005</v>
      </c>
    </row>
    <row r="3951" spans="1:19" x14ac:dyDescent="0.3">
      <c r="A3951" s="54">
        <v>4059</v>
      </c>
      <c r="B3951" s="35" t="s">
        <v>4058</v>
      </c>
      <c r="C3951" s="35" t="s">
        <v>4137</v>
      </c>
      <c r="D3951" s="35" t="s">
        <v>15</v>
      </c>
      <c r="E3951" s="35" t="str">
        <f t="shared" si="183"/>
        <v>F</v>
      </c>
      <c r="F3951" s="35">
        <v>90</v>
      </c>
      <c r="G3951" s="35" t="s">
        <v>8993</v>
      </c>
      <c r="H3951" s="35" t="s">
        <v>1318</v>
      </c>
      <c r="I3951" s="35" t="s">
        <v>32</v>
      </c>
      <c r="J3951" s="48">
        <v>44260</v>
      </c>
      <c r="K3951" s="35">
        <v>6</v>
      </c>
      <c r="L3951" s="49" t="s">
        <v>80</v>
      </c>
      <c r="M3951" s="50" t="str">
        <f>VLOOKUP(Table6[[#This Row],[Product]],Table3[],2)</f>
        <v>Ultrathing V2</v>
      </c>
      <c r="N3951" s="50" t="str">
        <f t="shared" si="184"/>
        <v>Mar</v>
      </c>
      <c r="O3951" s="56">
        <f t="shared" si="185"/>
        <v>2021</v>
      </c>
      <c r="P3951" s="51">
        <f>VLOOKUP(Table6[[#This Row],[Product]],Table3[],3)</f>
        <v>2.95</v>
      </c>
      <c r="Q3951" s="35">
        <f>VLOOKUP(Table6[[#This Row],[Product]],Table3[],4)</f>
        <v>20</v>
      </c>
      <c r="R3951" s="35">
        <f>Table6[[#This Row],[Quantity]]*Table6[[#This Row],[Case]]</f>
        <v>120</v>
      </c>
      <c r="S3951" s="35">
        <f>Table6[[#This Row],[Total Sales]]*Table6[[#This Row],[Cost]]</f>
        <v>354</v>
      </c>
    </row>
    <row r="3952" spans="1:19" x14ac:dyDescent="0.3">
      <c r="A3952" s="54">
        <v>4060</v>
      </c>
      <c r="B3952" s="35" t="s">
        <v>2391</v>
      </c>
      <c r="C3952" s="35" t="s">
        <v>1003</v>
      </c>
      <c r="D3952" s="35" t="s">
        <v>51</v>
      </c>
      <c r="E3952" s="35" t="str">
        <f t="shared" si="183"/>
        <v>F</v>
      </c>
      <c r="F3952" s="35">
        <v>30</v>
      </c>
      <c r="G3952" s="35" t="s">
        <v>8994</v>
      </c>
      <c r="H3952" s="35" t="s">
        <v>5301</v>
      </c>
      <c r="I3952" s="35" t="s">
        <v>173</v>
      </c>
      <c r="J3952" s="48" t="s">
        <v>14164</v>
      </c>
      <c r="K3952" s="35">
        <v>44</v>
      </c>
      <c r="L3952" s="49" t="s">
        <v>101</v>
      </c>
      <c r="M3952" s="50" t="str">
        <f>VLOOKUP(Table6[[#This Row],[Product]],Table3[],2)</f>
        <v>Superwossname</v>
      </c>
      <c r="N3952" s="50" t="str">
        <f t="shared" si="184"/>
        <v>Jul</v>
      </c>
      <c r="O3952" s="56">
        <f t="shared" si="185"/>
        <v>2021</v>
      </c>
      <c r="P3952" s="51">
        <f>VLOOKUP(Table6[[#This Row],[Product]],Table3[],3)</f>
        <v>3.49</v>
      </c>
      <c r="Q3952" s="35">
        <f>VLOOKUP(Table6[[#This Row],[Product]],Table3[],4)</f>
        <v>20</v>
      </c>
      <c r="R3952" s="35">
        <f>Table6[[#This Row],[Quantity]]*Table6[[#This Row],[Case]]</f>
        <v>880</v>
      </c>
      <c r="S3952" s="35">
        <f>Table6[[#This Row],[Total Sales]]*Table6[[#This Row],[Cost]]</f>
        <v>3071.2000000000003</v>
      </c>
    </row>
    <row r="3953" spans="1:19" x14ac:dyDescent="0.3">
      <c r="A3953" s="54">
        <v>4061</v>
      </c>
      <c r="B3953" s="35" t="s">
        <v>120</v>
      </c>
      <c r="C3953" s="35" t="s">
        <v>3928</v>
      </c>
      <c r="D3953" s="35" t="s">
        <v>15</v>
      </c>
      <c r="E3953" s="35" t="str">
        <f t="shared" si="183"/>
        <v>F</v>
      </c>
      <c r="F3953" s="35">
        <v>60</v>
      </c>
      <c r="G3953" s="35" t="s">
        <v>8995</v>
      </c>
      <c r="H3953" s="35" t="s">
        <v>3682</v>
      </c>
      <c r="I3953" s="35" t="s">
        <v>178</v>
      </c>
      <c r="J3953" s="48" t="s">
        <v>13748</v>
      </c>
      <c r="K3953" s="35">
        <v>32</v>
      </c>
      <c r="L3953" s="49" t="s">
        <v>33</v>
      </c>
      <c r="M3953" s="50" t="str">
        <f>VLOOKUP(Table6[[#This Row],[Product]],Table3[],2)</f>
        <v>Megawidget L</v>
      </c>
      <c r="N3953" s="50" t="str">
        <f t="shared" si="184"/>
        <v>Aug</v>
      </c>
      <c r="O3953" s="56">
        <f t="shared" si="185"/>
        <v>2020</v>
      </c>
      <c r="P3953" s="51">
        <f>VLOOKUP(Table6[[#This Row],[Product]],Table3[],3)</f>
        <v>1.79</v>
      </c>
      <c r="Q3953" s="35">
        <f>VLOOKUP(Table6[[#This Row],[Product]],Table3[],4)</f>
        <v>24</v>
      </c>
      <c r="R3953" s="35">
        <f>Table6[[#This Row],[Quantity]]*Table6[[#This Row],[Case]]</f>
        <v>768</v>
      </c>
      <c r="S3953" s="35">
        <f>Table6[[#This Row],[Total Sales]]*Table6[[#This Row],[Cost]]</f>
        <v>1374.72</v>
      </c>
    </row>
    <row r="3954" spans="1:19" x14ac:dyDescent="0.3">
      <c r="A3954" s="54">
        <v>4062</v>
      </c>
      <c r="B3954" s="35" t="s">
        <v>3967</v>
      </c>
      <c r="C3954" s="35" t="s">
        <v>5417</v>
      </c>
      <c r="D3954" s="35" t="s">
        <v>28</v>
      </c>
      <c r="E3954" s="35" t="str">
        <f t="shared" si="183"/>
        <v>M</v>
      </c>
      <c r="F3954" s="35">
        <v>60</v>
      </c>
      <c r="G3954" s="35" t="s">
        <v>8996</v>
      </c>
      <c r="H3954" s="35" t="s">
        <v>4748</v>
      </c>
      <c r="I3954" s="35" t="s">
        <v>32</v>
      </c>
      <c r="J3954" s="48">
        <v>44442</v>
      </c>
      <c r="K3954" s="35">
        <v>25</v>
      </c>
      <c r="L3954" s="49" t="s">
        <v>101</v>
      </c>
      <c r="M3954" s="50" t="str">
        <f>VLOOKUP(Table6[[#This Row],[Product]],Table3[],2)</f>
        <v>Superwossname</v>
      </c>
      <c r="N3954" s="50" t="str">
        <f t="shared" si="184"/>
        <v>Sep</v>
      </c>
      <c r="O3954" s="56">
        <f t="shared" si="185"/>
        <v>2021</v>
      </c>
      <c r="P3954" s="51">
        <f>VLOOKUP(Table6[[#This Row],[Product]],Table3[],3)</f>
        <v>3.49</v>
      </c>
      <c r="Q3954" s="35">
        <f>VLOOKUP(Table6[[#This Row],[Product]],Table3[],4)</f>
        <v>20</v>
      </c>
      <c r="R3954" s="35">
        <f>Table6[[#This Row],[Quantity]]*Table6[[#This Row],[Case]]</f>
        <v>500</v>
      </c>
      <c r="S3954" s="35">
        <f>Table6[[#This Row],[Total Sales]]*Table6[[#This Row],[Cost]]</f>
        <v>1745</v>
      </c>
    </row>
    <row r="3955" spans="1:19" x14ac:dyDescent="0.3">
      <c r="A3955" s="54">
        <v>4063</v>
      </c>
      <c r="B3955" s="35" t="s">
        <v>8788</v>
      </c>
      <c r="C3955" s="35" t="s">
        <v>1985</v>
      </c>
      <c r="D3955" s="35" t="s">
        <v>28</v>
      </c>
      <c r="E3955" s="35" t="str">
        <f t="shared" si="183"/>
        <v>M</v>
      </c>
      <c r="F3955" s="35">
        <v>90</v>
      </c>
      <c r="G3955" s="35" t="s">
        <v>8996</v>
      </c>
      <c r="H3955" s="35" t="s">
        <v>1791</v>
      </c>
      <c r="I3955" s="35" t="s">
        <v>32</v>
      </c>
      <c r="J3955" s="48" t="s">
        <v>13946</v>
      </c>
      <c r="K3955" s="35">
        <v>89</v>
      </c>
      <c r="L3955" s="49" t="s">
        <v>159</v>
      </c>
      <c r="M3955" s="50" t="str">
        <f>VLOOKUP(Table6[[#This Row],[Product]],Table3[],2)</f>
        <v>Ultrathing V3</v>
      </c>
      <c r="N3955" s="50" t="str">
        <f t="shared" si="184"/>
        <v>Aug</v>
      </c>
      <c r="O3955" s="56">
        <f t="shared" si="185"/>
        <v>2021</v>
      </c>
      <c r="P3955" s="51">
        <f>VLOOKUP(Table6[[#This Row],[Product]],Table3[],3)</f>
        <v>3.39</v>
      </c>
      <c r="Q3955" s="35">
        <f>VLOOKUP(Table6[[#This Row],[Product]],Table3[],4)</f>
        <v>24</v>
      </c>
      <c r="R3955" s="35">
        <f>Table6[[#This Row],[Quantity]]*Table6[[#This Row],[Case]]</f>
        <v>2136</v>
      </c>
      <c r="S3955" s="35">
        <f>Table6[[#This Row],[Total Sales]]*Table6[[#This Row],[Cost]]</f>
        <v>7241.04</v>
      </c>
    </row>
    <row r="3956" spans="1:19" x14ac:dyDescent="0.3">
      <c r="A3956" s="54">
        <v>4064</v>
      </c>
      <c r="B3956" s="35" t="s">
        <v>2223</v>
      </c>
      <c r="C3956" s="35" t="s">
        <v>1853</v>
      </c>
      <c r="D3956" s="35" t="s">
        <v>28</v>
      </c>
      <c r="E3956" s="35" t="str">
        <f t="shared" si="183"/>
        <v>M</v>
      </c>
      <c r="F3956" s="35">
        <v>60</v>
      </c>
      <c r="G3956" s="35" t="s">
        <v>8996</v>
      </c>
      <c r="H3956" s="35" t="s">
        <v>3424</v>
      </c>
      <c r="I3956" s="35" t="s">
        <v>32</v>
      </c>
      <c r="J3956" s="48" t="s">
        <v>13972</v>
      </c>
      <c r="K3956" s="35">
        <v>18</v>
      </c>
      <c r="L3956" s="49" t="s">
        <v>70</v>
      </c>
      <c r="M3956" s="50" t="str">
        <f>VLOOKUP(Table6[[#This Row],[Product]],Table3[],2)</f>
        <v>Megawidget M</v>
      </c>
      <c r="N3956" s="50" t="str">
        <f t="shared" si="184"/>
        <v>Nov</v>
      </c>
      <c r="O3956" s="56">
        <f t="shared" si="185"/>
        <v>2020</v>
      </c>
      <c r="P3956" s="51">
        <f>VLOOKUP(Table6[[#This Row],[Product]],Table3[],3)</f>
        <v>1.29</v>
      </c>
      <c r="Q3956" s="35">
        <f>VLOOKUP(Table6[[#This Row],[Product]],Table3[],4)</f>
        <v>24</v>
      </c>
      <c r="R3956" s="35">
        <f>Table6[[#This Row],[Quantity]]*Table6[[#This Row],[Case]]</f>
        <v>432</v>
      </c>
      <c r="S3956" s="35">
        <f>Table6[[#This Row],[Total Sales]]*Table6[[#This Row],[Cost]]</f>
        <v>557.28</v>
      </c>
    </row>
    <row r="3957" spans="1:19" x14ac:dyDescent="0.3">
      <c r="A3957" s="54">
        <v>4065</v>
      </c>
      <c r="B3957" s="35" t="s">
        <v>979</v>
      </c>
      <c r="C3957" s="35" t="s">
        <v>2228</v>
      </c>
      <c r="D3957" s="35" t="s">
        <v>28</v>
      </c>
      <c r="E3957" s="35" t="str">
        <f t="shared" si="183"/>
        <v>M</v>
      </c>
      <c r="F3957" s="35">
        <v>60</v>
      </c>
      <c r="G3957" s="35" t="s">
        <v>8997</v>
      </c>
      <c r="H3957" s="35" t="s">
        <v>3361</v>
      </c>
      <c r="I3957" s="35" t="s">
        <v>95</v>
      </c>
      <c r="J3957" s="48">
        <v>43928</v>
      </c>
      <c r="K3957" s="35">
        <v>16</v>
      </c>
      <c r="L3957" s="49" t="s">
        <v>101</v>
      </c>
      <c r="M3957" s="50" t="str">
        <f>VLOOKUP(Table6[[#This Row],[Product]],Table3[],2)</f>
        <v>Superwossname</v>
      </c>
      <c r="N3957" s="50" t="str">
        <f t="shared" si="184"/>
        <v>Apr</v>
      </c>
      <c r="O3957" s="56">
        <f t="shared" si="185"/>
        <v>2020</v>
      </c>
      <c r="P3957" s="51">
        <f>VLOOKUP(Table6[[#This Row],[Product]],Table3[],3)</f>
        <v>3.49</v>
      </c>
      <c r="Q3957" s="35">
        <f>VLOOKUP(Table6[[#This Row],[Product]],Table3[],4)</f>
        <v>20</v>
      </c>
      <c r="R3957" s="35">
        <f>Table6[[#This Row],[Quantity]]*Table6[[#This Row],[Case]]</f>
        <v>320</v>
      </c>
      <c r="S3957" s="35">
        <f>Table6[[#This Row],[Total Sales]]*Table6[[#This Row],[Cost]]</f>
        <v>1116.8000000000002</v>
      </c>
    </row>
    <row r="3958" spans="1:19" x14ac:dyDescent="0.3">
      <c r="A3958" s="54">
        <v>4066</v>
      </c>
      <c r="B3958" s="35" t="s">
        <v>8998</v>
      </c>
      <c r="C3958" s="35" t="s">
        <v>388</v>
      </c>
      <c r="D3958" s="35" t="s">
        <v>41</v>
      </c>
      <c r="E3958" s="35" t="str">
        <f t="shared" si="183"/>
        <v>F</v>
      </c>
      <c r="F3958" s="35">
        <v>60</v>
      </c>
      <c r="G3958" s="35" t="s">
        <v>8999</v>
      </c>
      <c r="H3958" s="35" t="s">
        <v>2818</v>
      </c>
      <c r="I3958" s="35" t="s">
        <v>32</v>
      </c>
      <c r="J3958" s="48" t="s">
        <v>13740</v>
      </c>
      <c r="K3958" s="35">
        <v>48</v>
      </c>
      <c r="L3958" s="49" t="s">
        <v>159</v>
      </c>
      <c r="M3958" s="50" t="str">
        <f>VLOOKUP(Table6[[#This Row],[Product]],Table3[],2)</f>
        <v>Ultrathing V3</v>
      </c>
      <c r="N3958" s="50" t="str">
        <f t="shared" si="184"/>
        <v>Jan</v>
      </c>
      <c r="O3958" s="56">
        <f t="shared" si="185"/>
        <v>2021</v>
      </c>
      <c r="P3958" s="51">
        <f>VLOOKUP(Table6[[#This Row],[Product]],Table3[],3)</f>
        <v>3.39</v>
      </c>
      <c r="Q3958" s="35">
        <f>VLOOKUP(Table6[[#This Row],[Product]],Table3[],4)</f>
        <v>24</v>
      </c>
      <c r="R3958" s="35">
        <f>Table6[[#This Row],[Quantity]]*Table6[[#This Row],[Case]]</f>
        <v>1152</v>
      </c>
      <c r="S3958" s="35">
        <f>Table6[[#This Row],[Total Sales]]*Table6[[#This Row],[Cost]]</f>
        <v>3905.28</v>
      </c>
    </row>
    <row r="3959" spans="1:19" x14ac:dyDescent="0.3">
      <c r="A3959" s="54">
        <v>4067</v>
      </c>
      <c r="B3959" s="35" t="s">
        <v>2415</v>
      </c>
      <c r="C3959" s="35" t="s">
        <v>1779</v>
      </c>
      <c r="D3959" s="35" t="s">
        <v>92</v>
      </c>
      <c r="E3959" s="35" t="str">
        <f t="shared" si="183"/>
        <v>M/F</v>
      </c>
      <c r="F3959" s="35">
        <v>60</v>
      </c>
      <c r="G3959" s="35" t="s">
        <v>9000</v>
      </c>
      <c r="H3959" s="35" t="s">
        <v>53</v>
      </c>
      <c r="I3959" s="35" t="s">
        <v>32</v>
      </c>
      <c r="J3959" s="48">
        <v>44563</v>
      </c>
      <c r="K3959" s="35">
        <v>93</v>
      </c>
      <c r="L3959" s="49" t="s">
        <v>101</v>
      </c>
      <c r="M3959" s="50" t="str">
        <f>VLOOKUP(Table6[[#This Row],[Product]],Table3[],2)</f>
        <v>Superwossname</v>
      </c>
      <c r="N3959" s="50" t="str">
        <f t="shared" si="184"/>
        <v>Jan</v>
      </c>
      <c r="O3959" s="56">
        <f t="shared" si="185"/>
        <v>2022</v>
      </c>
      <c r="P3959" s="51">
        <f>VLOOKUP(Table6[[#This Row],[Product]],Table3[],3)</f>
        <v>3.49</v>
      </c>
      <c r="Q3959" s="35">
        <f>VLOOKUP(Table6[[#This Row],[Product]],Table3[],4)</f>
        <v>20</v>
      </c>
      <c r="R3959" s="35">
        <f>Table6[[#This Row],[Quantity]]*Table6[[#This Row],[Case]]</f>
        <v>1860</v>
      </c>
      <c r="S3959" s="35">
        <f>Table6[[#This Row],[Total Sales]]*Table6[[#This Row],[Cost]]</f>
        <v>6491.4000000000005</v>
      </c>
    </row>
    <row r="3960" spans="1:19" x14ac:dyDescent="0.3">
      <c r="A3960" s="54">
        <v>4068</v>
      </c>
      <c r="B3960" s="35" t="s">
        <v>3213</v>
      </c>
      <c r="C3960" s="35" t="s">
        <v>4933</v>
      </c>
      <c r="D3960" s="35" t="s">
        <v>15</v>
      </c>
      <c r="E3960" s="35" t="str">
        <f t="shared" si="183"/>
        <v>F</v>
      </c>
      <c r="F3960" s="35">
        <v>60</v>
      </c>
      <c r="G3960" s="35" t="s">
        <v>9001</v>
      </c>
      <c r="H3960" s="35" t="s">
        <v>138</v>
      </c>
      <c r="I3960" s="35" t="s">
        <v>294</v>
      </c>
      <c r="J3960" s="48">
        <v>44775</v>
      </c>
      <c r="K3960" s="35">
        <v>2</v>
      </c>
      <c r="L3960" s="49" t="s">
        <v>20</v>
      </c>
      <c r="M3960" s="50" t="str">
        <f>VLOOKUP(Table6[[#This Row],[Product]],Table3[],2)</f>
        <v>Hyperwotsit</v>
      </c>
      <c r="N3960" s="50" t="str">
        <f t="shared" si="184"/>
        <v>Aug</v>
      </c>
      <c r="O3960" s="56">
        <f t="shared" si="185"/>
        <v>2022</v>
      </c>
      <c r="P3960" s="51">
        <f>VLOOKUP(Table6[[#This Row],[Product]],Table3[],3)</f>
        <v>2.0099999999999998</v>
      </c>
      <c r="Q3960" s="35">
        <f>VLOOKUP(Table6[[#This Row],[Product]],Table3[],4)</f>
        <v>20</v>
      </c>
      <c r="R3960" s="35">
        <f>Table6[[#This Row],[Quantity]]*Table6[[#This Row],[Case]]</f>
        <v>40</v>
      </c>
      <c r="S3960" s="35">
        <f>Table6[[#This Row],[Total Sales]]*Table6[[#This Row],[Cost]]</f>
        <v>80.399999999999991</v>
      </c>
    </row>
    <row r="3961" spans="1:19" x14ac:dyDescent="0.3">
      <c r="A3961" s="54">
        <v>4069</v>
      </c>
      <c r="B3961" s="35" t="s">
        <v>8293</v>
      </c>
      <c r="C3961" s="35" t="s">
        <v>5258</v>
      </c>
      <c r="D3961" s="35" t="s">
        <v>15</v>
      </c>
      <c r="E3961" s="35" t="str">
        <f t="shared" si="183"/>
        <v>F</v>
      </c>
      <c r="F3961" s="35">
        <v>30</v>
      </c>
      <c r="G3961" s="35" t="s">
        <v>9002</v>
      </c>
      <c r="H3961" s="35" t="s">
        <v>5189</v>
      </c>
      <c r="I3961" s="35" t="s">
        <v>32</v>
      </c>
      <c r="J3961" s="48" t="s">
        <v>13963</v>
      </c>
      <c r="K3961" s="35">
        <v>12</v>
      </c>
      <c r="L3961" s="49" t="s">
        <v>70</v>
      </c>
      <c r="M3961" s="50" t="str">
        <f>VLOOKUP(Table6[[#This Row],[Product]],Table3[],2)</f>
        <v>Megawidget M</v>
      </c>
      <c r="N3961" s="50" t="str">
        <f t="shared" si="184"/>
        <v>Jun</v>
      </c>
      <c r="O3961" s="56">
        <f t="shared" si="185"/>
        <v>2020</v>
      </c>
      <c r="P3961" s="51">
        <f>VLOOKUP(Table6[[#This Row],[Product]],Table3[],3)</f>
        <v>1.29</v>
      </c>
      <c r="Q3961" s="35">
        <f>VLOOKUP(Table6[[#This Row],[Product]],Table3[],4)</f>
        <v>24</v>
      </c>
      <c r="R3961" s="35">
        <f>Table6[[#This Row],[Quantity]]*Table6[[#This Row],[Case]]</f>
        <v>288</v>
      </c>
      <c r="S3961" s="35">
        <f>Table6[[#This Row],[Total Sales]]*Table6[[#This Row],[Cost]]</f>
        <v>371.52</v>
      </c>
    </row>
    <row r="3962" spans="1:19" x14ac:dyDescent="0.3">
      <c r="A3962" s="54">
        <v>4070</v>
      </c>
      <c r="B3962" s="35" t="s">
        <v>3716</v>
      </c>
      <c r="C3962" s="35" t="s">
        <v>9003</v>
      </c>
      <c r="D3962" s="35" t="s">
        <v>51</v>
      </c>
      <c r="E3962" s="35" t="str">
        <f t="shared" si="183"/>
        <v>F</v>
      </c>
      <c r="F3962" s="35">
        <v>30</v>
      </c>
      <c r="G3962" s="35" t="s">
        <v>9004</v>
      </c>
      <c r="H3962" s="35" t="s">
        <v>6228</v>
      </c>
      <c r="I3962" s="35" t="s">
        <v>187</v>
      </c>
      <c r="J3962" s="48">
        <v>44447</v>
      </c>
      <c r="K3962" s="35">
        <v>29</v>
      </c>
      <c r="L3962" s="49" t="s">
        <v>80</v>
      </c>
      <c r="M3962" s="50" t="str">
        <f>VLOOKUP(Table6[[#This Row],[Product]],Table3[],2)</f>
        <v>Ultrathing V2</v>
      </c>
      <c r="N3962" s="50" t="str">
        <f t="shared" si="184"/>
        <v>Sep</v>
      </c>
      <c r="O3962" s="56">
        <f t="shared" si="185"/>
        <v>2021</v>
      </c>
      <c r="P3962" s="51">
        <f>VLOOKUP(Table6[[#This Row],[Product]],Table3[],3)</f>
        <v>2.95</v>
      </c>
      <c r="Q3962" s="35">
        <f>VLOOKUP(Table6[[#This Row],[Product]],Table3[],4)</f>
        <v>20</v>
      </c>
      <c r="R3962" s="35">
        <f>Table6[[#This Row],[Quantity]]*Table6[[#This Row],[Case]]</f>
        <v>580</v>
      </c>
      <c r="S3962" s="35">
        <f>Table6[[#This Row],[Total Sales]]*Table6[[#This Row],[Cost]]</f>
        <v>1711</v>
      </c>
    </row>
    <row r="3963" spans="1:19" x14ac:dyDescent="0.3">
      <c r="A3963" s="54">
        <v>4071</v>
      </c>
      <c r="B3963" s="35" t="s">
        <v>4151</v>
      </c>
      <c r="C3963" s="35" t="s">
        <v>2844</v>
      </c>
      <c r="D3963" s="35" t="s">
        <v>51</v>
      </c>
      <c r="E3963" s="35" t="str">
        <f t="shared" si="183"/>
        <v>F</v>
      </c>
      <c r="F3963" s="35">
        <v>60</v>
      </c>
      <c r="G3963" s="35" t="s">
        <v>9005</v>
      </c>
      <c r="H3963" s="35" t="s">
        <v>6736</v>
      </c>
      <c r="I3963" s="35" t="s">
        <v>32</v>
      </c>
      <c r="J3963" s="48" t="s">
        <v>14263</v>
      </c>
      <c r="K3963" s="35">
        <v>17</v>
      </c>
      <c r="L3963" s="49" t="s">
        <v>33</v>
      </c>
      <c r="M3963" s="50" t="str">
        <f>VLOOKUP(Table6[[#This Row],[Product]],Table3[],2)</f>
        <v>Megawidget L</v>
      </c>
      <c r="N3963" s="50" t="str">
        <f t="shared" si="184"/>
        <v>Nov</v>
      </c>
      <c r="O3963" s="56">
        <f t="shared" si="185"/>
        <v>2021</v>
      </c>
      <c r="P3963" s="51">
        <f>VLOOKUP(Table6[[#This Row],[Product]],Table3[],3)</f>
        <v>1.79</v>
      </c>
      <c r="Q3963" s="35">
        <f>VLOOKUP(Table6[[#This Row],[Product]],Table3[],4)</f>
        <v>24</v>
      </c>
      <c r="R3963" s="35">
        <f>Table6[[#This Row],[Quantity]]*Table6[[#This Row],[Case]]</f>
        <v>408</v>
      </c>
      <c r="S3963" s="35">
        <f>Table6[[#This Row],[Total Sales]]*Table6[[#This Row],[Cost]]</f>
        <v>730.32</v>
      </c>
    </row>
    <row r="3964" spans="1:19" x14ac:dyDescent="0.3">
      <c r="A3964" s="54">
        <v>4072</v>
      </c>
      <c r="B3964" s="35" t="s">
        <v>2584</v>
      </c>
      <c r="C3964" s="35" t="s">
        <v>3564</v>
      </c>
      <c r="D3964" s="35" t="s">
        <v>28</v>
      </c>
      <c r="E3964" s="35" t="str">
        <f t="shared" si="183"/>
        <v>M</v>
      </c>
      <c r="F3964" s="35">
        <v>60</v>
      </c>
      <c r="G3964" s="35" t="s">
        <v>9006</v>
      </c>
      <c r="H3964" s="35" t="s">
        <v>2199</v>
      </c>
      <c r="I3964" s="35" t="s">
        <v>32</v>
      </c>
      <c r="J3964" s="48" t="s">
        <v>13800</v>
      </c>
      <c r="K3964" s="35">
        <v>4</v>
      </c>
      <c r="L3964" s="49" t="s">
        <v>64</v>
      </c>
      <c r="M3964" s="50" t="str">
        <f>VLOOKUP(Table6[[#This Row],[Product]],Table3[],2)</f>
        <v>Ultrathing V4</v>
      </c>
      <c r="N3964" s="50" t="str">
        <f t="shared" si="184"/>
        <v>Oct</v>
      </c>
      <c r="O3964" s="56">
        <f t="shared" si="185"/>
        <v>2020</v>
      </c>
      <c r="P3964" s="51">
        <f>VLOOKUP(Table6[[#This Row],[Product]],Table3[],3)</f>
        <v>3.99</v>
      </c>
      <c r="Q3964" s="35">
        <f>VLOOKUP(Table6[[#This Row],[Product]],Table3[],4)</f>
        <v>24</v>
      </c>
      <c r="R3964" s="35">
        <f>Table6[[#This Row],[Quantity]]*Table6[[#This Row],[Case]]</f>
        <v>96</v>
      </c>
      <c r="S3964" s="35">
        <f>Table6[[#This Row],[Total Sales]]*Table6[[#This Row],[Cost]]</f>
        <v>383.04</v>
      </c>
    </row>
    <row r="3965" spans="1:19" x14ac:dyDescent="0.3">
      <c r="A3965" s="54">
        <v>4073</v>
      </c>
      <c r="B3965" s="35" t="s">
        <v>3574</v>
      </c>
      <c r="C3965" s="35" t="s">
        <v>1273</v>
      </c>
      <c r="D3965" s="35" t="s">
        <v>15</v>
      </c>
      <c r="E3965" s="35" t="str">
        <f t="shared" si="183"/>
        <v>F</v>
      </c>
      <c r="F3965" s="35">
        <v>90</v>
      </c>
      <c r="G3965" s="35" t="s">
        <v>9007</v>
      </c>
      <c r="H3965" s="35" t="s">
        <v>9008</v>
      </c>
      <c r="I3965" s="35" t="s">
        <v>32</v>
      </c>
      <c r="J3965" s="48" t="s">
        <v>13961</v>
      </c>
      <c r="K3965" s="35">
        <v>75</v>
      </c>
      <c r="L3965" s="49" t="s">
        <v>80</v>
      </c>
      <c r="M3965" s="50" t="str">
        <f>VLOOKUP(Table6[[#This Row],[Product]],Table3[],2)</f>
        <v>Ultrathing V2</v>
      </c>
      <c r="N3965" s="50" t="str">
        <f t="shared" si="184"/>
        <v>Apr</v>
      </c>
      <c r="O3965" s="56">
        <f t="shared" si="185"/>
        <v>2022</v>
      </c>
      <c r="P3965" s="51">
        <f>VLOOKUP(Table6[[#This Row],[Product]],Table3[],3)</f>
        <v>2.95</v>
      </c>
      <c r="Q3965" s="35">
        <f>VLOOKUP(Table6[[#This Row],[Product]],Table3[],4)</f>
        <v>20</v>
      </c>
      <c r="R3965" s="35">
        <f>Table6[[#This Row],[Quantity]]*Table6[[#This Row],[Case]]</f>
        <v>1500</v>
      </c>
      <c r="S3965" s="35">
        <f>Table6[[#This Row],[Total Sales]]*Table6[[#This Row],[Cost]]</f>
        <v>4425</v>
      </c>
    </row>
    <row r="3966" spans="1:19" x14ac:dyDescent="0.3">
      <c r="A3966" s="54">
        <v>4074</v>
      </c>
      <c r="B3966" s="35" t="s">
        <v>9009</v>
      </c>
      <c r="C3966" s="35" t="s">
        <v>296</v>
      </c>
      <c r="D3966" s="35" t="s">
        <v>51</v>
      </c>
      <c r="E3966" s="35" t="str">
        <f t="shared" si="183"/>
        <v>F</v>
      </c>
      <c r="F3966" s="35">
        <v>90</v>
      </c>
      <c r="G3966" s="35" t="s">
        <v>9010</v>
      </c>
      <c r="H3966" s="35" t="s">
        <v>1430</v>
      </c>
      <c r="I3966" s="35" t="s">
        <v>32</v>
      </c>
      <c r="J3966" s="48" t="s">
        <v>13960</v>
      </c>
      <c r="K3966" s="35">
        <v>40</v>
      </c>
      <c r="L3966" s="49" t="s">
        <v>54</v>
      </c>
      <c r="M3966" s="50" t="str">
        <f>VLOOKUP(Table6[[#This Row],[Product]],Table3[],2)</f>
        <v>Megawidget S</v>
      </c>
      <c r="N3966" s="50" t="str">
        <f t="shared" si="184"/>
        <v>Apr</v>
      </c>
      <c r="O3966" s="56">
        <f t="shared" si="185"/>
        <v>2021</v>
      </c>
      <c r="P3966" s="51">
        <f>VLOOKUP(Table6[[#This Row],[Product]],Table3[],3)</f>
        <v>0.69</v>
      </c>
      <c r="Q3966" s="35">
        <f>VLOOKUP(Table6[[#This Row],[Product]],Table3[],4)</f>
        <v>24</v>
      </c>
      <c r="R3966" s="35">
        <f>Table6[[#This Row],[Quantity]]*Table6[[#This Row],[Case]]</f>
        <v>960</v>
      </c>
      <c r="S3966" s="35">
        <f>Table6[[#This Row],[Total Sales]]*Table6[[#This Row],[Cost]]</f>
        <v>662.4</v>
      </c>
    </row>
    <row r="3967" spans="1:19" x14ac:dyDescent="0.3">
      <c r="A3967" s="54">
        <v>4075</v>
      </c>
      <c r="B3967" s="35" t="s">
        <v>1262</v>
      </c>
      <c r="C3967" s="35" t="s">
        <v>3251</v>
      </c>
      <c r="D3967" s="35" t="s">
        <v>15</v>
      </c>
      <c r="E3967" s="35" t="str">
        <f t="shared" si="183"/>
        <v>F</v>
      </c>
      <c r="F3967" s="35">
        <v>60</v>
      </c>
      <c r="G3967" s="35" t="s">
        <v>9011</v>
      </c>
      <c r="H3967" s="35" t="s">
        <v>4901</v>
      </c>
      <c r="I3967" s="35" t="s">
        <v>32</v>
      </c>
      <c r="J3967" s="48">
        <v>44016</v>
      </c>
      <c r="K3967" s="35">
        <v>81</v>
      </c>
      <c r="L3967" s="49" t="s">
        <v>20</v>
      </c>
      <c r="M3967" s="50" t="str">
        <f>VLOOKUP(Table6[[#This Row],[Product]],Table3[],2)</f>
        <v>Hyperwotsit</v>
      </c>
      <c r="N3967" s="50" t="str">
        <f t="shared" si="184"/>
        <v>Jul</v>
      </c>
      <c r="O3967" s="56">
        <f t="shared" si="185"/>
        <v>2020</v>
      </c>
      <c r="P3967" s="51">
        <f>VLOOKUP(Table6[[#This Row],[Product]],Table3[],3)</f>
        <v>2.0099999999999998</v>
      </c>
      <c r="Q3967" s="35">
        <f>VLOOKUP(Table6[[#This Row],[Product]],Table3[],4)</f>
        <v>20</v>
      </c>
      <c r="R3967" s="35">
        <f>Table6[[#This Row],[Quantity]]*Table6[[#This Row],[Case]]</f>
        <v>1620</v>
      </c>
      <c r="S3967" s="35">
        <f>Table6[[#This Row],[Total Sales]]*Table6[[#This Row],[Cost]]</f>
        <v>3256.2</v>
      </c>
    </row>
    <row r="3968" spans="1:19" x14ac:dyDescent="0.3">
      <c r="A3968" s="54">
        <v>4076</v>
      </c>
      <c r="B3968" s="35" t="s">
        <v>1838</v>
      </c>
      <c r="C3968" s="35" t="s">
        <v>9012</v>
      </c>
      <c r="D3968" s="35" t="s">
        <v>28</v>
      </c>
      <c r="E3968" s="35" t="str">
        <f t="shared" si="183"/>
        <v>M</v>
      </c>
      <c r="F3968" s="35">
        <v>30</v>
      </c>
      <c r="G3968" s="35" t="s">
        <v>9013</v>
      </c>
      <c r="H3968" s="35" t="s">
        <v>957</v>
      </c>
      <c r="I3968" s="35" t="s">
        <v>95</v>
      </c>
      <c r="J3968" s="48" t="s">
        <v>13745</v>
      </c>
      <c r="K3968" s="35">
        <v>41</v>
      </c>
      <c r="L3968" s="49" t="s">
        <v>64</v>
      </c>
      <c r="M3968" s="50" t="str">
        <f>VLOOKUP(Table6[[#This Row],[Product]],Table3[],2)</f>
        <v>Ultrathing V4</v>
      </c>
      <c r="N3968" s="50" t="str">
        <f t="shared" si="184"/>
        <v>Nov</v>
      </c>
      <c r="O3968" s="56">
        <f t="shared" si="185"/>
        <v>2020</v>
      </c>
      <c r="P3968" s="51">
        <f>VLOOKUP(Table6[[#This Row],[Product]],Table3[],3)</f>
        <v>3.99</v>
      </c>
      <c r="Q3968" s="35">
        <f>VLOOKUP(Table6[[#This Row],[Product]],Table3[],4)</f>
        <v>24</v>
      </c>
      <c r="R3968" s="35">
        <f>Table6[[#This Row],[Quantity]]*Table6[[#This Row],[Case]]</f>
        <v>984</v>
      </c>
      <c r="S3968" s="35">
        <f>Table6[[#This Row],[Total Sales]]*Table6[[#This Row],[Cost]]</f>
        <v>3926.1600000000003</v>
      </c>
    </row>
    <row r="3969" spans="1:19" x14ac:dyDescent="0.3">
      <c r="A3969" s="54">
        <v>4077</v>
      </c>
      <c r="B3969" s="35" t="s">
        <v>9014</v>
      </c>
      <c r="C3969" s="35" t="s">
        <v>4782</v>
      </c>
      <c r="D3969" s="35" t="s">
        <v>51</v>
      </c>
      <c r="E3969" s="35" t="str">
        <f t="shared" si="183"/>
        <v>F</v>
      </c>
      <c r="F3969" s="35">
        <v>90</v>
      </c>
      <c r="G3969" s="35" t="s">
        <v>9015</v>
      </c>
      <c r="H3969" s="35" t="s">
        <v>1168</v>
      </c>
      <c r="I3969" s="35" t="s">
        <v>32</v>
      </c>
      <c r="J3969" s="48" t="s">
        <v>14195</v>
      </c>
      <c r="K3969" s="35">
        <v>40</v>
      </c>
      <c r="L3969" s="49" t="s">
        <v>39</v>
      </c>
      <c r="M3969" s="50" t="str">
        <f>VLOOKUP(Table6[[#This Row],[Product]],Table3[],2)</f>
        <v>Ultrathing V1</v>
      </c>
      <c r="N3969" s="50" t="str">
        <f t="shared" si="184"/>
        <v>May</v>
      </c>
      <c r="O3969" s="56">
        <f t="shared" si="185"/>
        <v>2021</v>
      </c>
      <c r="P3969" s="51">
        <f>VLOOKUP(Table6[[#This Row],[Product]],Table3[],3)</f>
        <v>1.79</v>
      </c>
      <c r="Q3969" s="35">
        <f>VLOOKUP(Table6[[#This Row],[Product]],Table3[],4)</f>
        <v>17</v>
      </c>
      <c r="R3969" s="35">
        <f>Table6[[#This Row],[Quantity]]*Table6[[#This Row],[Case]]</f>
        <v>680</v>
      </c>
      <c r="S3969" s="35">
        <f>Table6[[#This Row],[Total Sales]]*Table6[[#This Row],[Cost]]</f>
        <v>1217.2</v>
      </c>
    </row>
    <row r="3970" spans="1:19" x14ac:dyDescent="0.3">
      <c r="A3970" s="54">
        <v>4078</v>
      </c>
      <c r="B3970" s="35" t="s">
        <v>9016</v>
      </c>
      <c r="C3970" s="35" t="s">
        <v>1635</v>
      </c>
      <c r="D3970" s="35" t="s">
        <v>15</v>
      </c>
      <c r="E3970" s="35" t="str">
        <f t="shared" si="183"/>
        <v>F</v>
      </c>
      <c r="F3970" s="35">
        <v>90</v>
      </c>
      <c r="G3970" s="35" t="s">
        <v>9017</v>
      </c>
      <c r="H3970" s="35" t="s">
        <v>4825</v>
      </c>
      <c r="I3970" s="35" t="s">
        <v>32</v>
      </c>
      <c r="J3970" s="48">
        <v>44656</v>
      </c>
      <c r="K3970" s="35">
        <v>81</v>
      </c>
      <c r="L3970" s="49" t="s">
        <v>20</v>
      </c>
      <c r="M3970" s="50" t="str">
        <f>VLOOKUP(Table6[[#This Row],[Product]],Table3[],2)</f>
        <v>Hyperwotsit</v>
      </c>
      <c r="N3970" s="50" t="str">
        <f t="shared" si="184"/>
        <v>Apr</v>
      </c>
      <c r="O3970" s="56">
        <f t="shared" si="185"/>
        <v>2022</v>
      </c>
      <c r="P3970" s="51">
        <f>VLOOKUP(Table6[[#This Row],[Product]],Table3[],3)</f>
        <v>2.0099999999999998</v>
      </c>
      <c r="Q3970" s="35">
        <f>VLOOKUP(Table6[[#This Row],[Product]],Table3[],4)</f>
        <v>20</v>
      </c>
      <c r="R3970" s="35">
        <f>Table6[[#This Row],[Quantity]]*Table6[[#This Row],[Case]]</f>
        <v>1620</v>
      </c>
      <c r="S3970" s="35">
        <f>Table6[[#This Row],[Total Sales]]*Table6[[#This Row],[Cost]]</f>
        <v>3256.2</v>
      </c>
    </row>
    <row r="3971" spans="1:19" x14ac:dyDescent="0.3">
      <c r="A3971" s="54">
        <v>4079</v>
      </c>
      <c r="B3971" s="35" t="s">
        <v>9018</v>
      </c>
      <c r="C3971" s="35" t="s">
        <v>321</v>
      </c>
      <c r="D3971" s="35" t="s">
        <v>51</v>
      </c>
      <c r="E3971" s="35" t="str">
        <f t="shared" ref="E3971:E4034" si="186">IF(OR(D3971="Mrs", D3971="Miss", D3971="Ms"), "F", IF(OR(D3971="Mr"), "M", IF(OR(D3971="Dr", D3971="Prof", D3971="Rev"), "M/F", "")))</f>
        <v>F</v>
      </c>
      <c r="F3971" s="35">
        <v>90</v>
      </c>
      <c r="G3971" s="35" t="s">
        <v>9019</v>
      </c>
      <c r="H3971" s="35" t="s">
        <v>724</v>
      </c>
      <c r="I3971" s="35" t="s">
        <v>240</v>
      </c>
      <c r="J3971" s="48" t="s">
        <v>14242</v>
      </c>
      <c r="K3971" s="35">
        <v>46</v>
      </c>
      <c r="L3971" s="49" t="s">
        <v>70</v>
      </c>
      <c r="M3971" s="50" t="str">
        <f>VLOOKUP(Table6[[#This Row],[Product]],Table3[],2)</f>
        <v>Megawidget M</v>
      </c>
      <c r="N3971" s="50" t="str">
        <f t="shared" ref="N3971:N4034" si="187">TEXT(J3971,"mmm")</f>
        <v>Jan</v>
      </c>
      <c r="O3971" s="56">
        <f t="shared" ref="O3971:O4034" si="188">YEAR(J3971)</f>
        <v>2022</v>
      </c>
      <c r="P3971" s="51">
        <f>VLOOKUP(Table6[[#This Row],[Product]],Table3[],3)</f>
        <v>1.29</v>
      </c>
      <c r="Q3971" s="35">
        <f>VLOOKUP(Table6[[#This Row],[Product]],Table3[],4)</f>
        <v>24</v>
      </c>
      <c r="R3971" s="35">
        <f>Table6[[#This Row],[Quantity]]*Table6[[#This Row],[Case]]</f>
        <v>1104</v>
      </c>
      <c r="S3971" s="35">
        <f>Table6[[#This Row],[Total Sales]]*Table6[[#This Row],[Cost]]</f>
        <v>1424.16</v>
      </c>
    </row>
    <row r="3972" spans="1:19" x14ac:dyDescent="0.3">
      <c r="A3972" s="54">
        <v>4080</v>
      </c>
      <c r="B3972" s="35" t="s">
        <v>9020</v>
      </c>
      <c r="C3972" s="35" t="s">
        <v>6203</v>
      </c>
      <c r="D3972" s="35" t="s">
        <v>15</v>
      </c>
      <c r="E3972" s="35" t="str">
        <f t="shared" si="186"/>
        <v>F</v>
      </c>
      <c r="F3972" s="35">
        <v>90</v>
      </c>
      <c r="G3972" s="35" t="s">
        <v>9021</v>
      </c>
      <c r="H3972" s="35" t="s">
        <v>9022</v>
      </c>
      <c r="I3972" s="35" t="s">
        <v>187</v>
      </c>
      <c r="J3972" s="48" t="s">
        <v>14212</v>
      </c>
      <c r="K3972" s="35">
        <v>26</v>
      </c>
      <c r="L3972" s="49" t="s">
        <v>80</v>
      </c>
      <c r="M3972" s="50" t="str">
        <f>VLOOKUP(Table6[[#This Row],[Product]],Table3[],2)</f>
        <v>Ultrathing V2</v>
      </c>
      <c r="N3972" s="50" t="str">
        <f t="shared" si="187"/>
        <v>Mar</v>
      </c>
      <c r="O3972" s="56">
        <f t="shared" si="188"/>
        <v>2021</v>
      </c>
      <c r="P3972" s="51">
        <f>VLOOKUP(Table6[[#This Row],[Product]],Table3[],3)</f>
        <v>2.95</v>
      </c>
      <c r="Q3972" s="35">
        <f>VLOOKUP(Table6[[#This Row],[Product]],Table3[],4)</f>
        <v>20</v>
      </c>
      <c r="R3972" s="35">
        <f>Table6[[#This Row],[Quantity]]*Table6[[#This Row],[Case]]</f>
        <v>520</v>
      </c>
      <c r="S3972" s="35">
        <f>Table6[[#This Row],[Total Sales]]*Table6[[#This Row],[Cost]]</f>
        <v>1534</v>
      </c>
    </row>
    <row r="3973" spans="1:19" x14ac:dyDescent="0.3">
      <c r="A3973" s="54">
        <v>4081</v>
      </c>
      <c r="B3973" s="35" t="s">
        <v>5257</v>
      </c>
      <c r="C3973" s="35" t="s">
        <v>3345</v>
      </c>
      <c r="D3973" s="35" t="s">
        <v>51</v>
      </c>
      <c r="E3973" s="35" t="str">
        <f t="shared" si="186"/>
        <v>F</v>
      </c>
      <c r="F3973" s="35">
        <v>90</v>
      </c>
      <c r="G3973" s="35" t="s">
        <v>9023</v>
      </c>
      <c r="H3973" s="35" t="s">
        <v>8110</v>
      </c>
      <c r="I3973" s="35" t="s">
        <v>173</v>
      </c>
      <c r="J3973" s="48" t="s">
        <v>14099</v>
      </c>
      <c r="K3973" s="35">
        <v>5</v>
      </c>
      <c r="L3973" s="49" t="s">
        <v>101</v>
      </c>
      <c r="M3973" s="50" t="str">
        <f>VLOOKUP(Table6[[#This Row],[Product]],Table3[],2)</f>
        <v>Superwossname</v>
      </c>
      <c r="N3973" s="50" t="str">
        <f t="shared" si="187"/>
        <v>Feb</v>
      </c>
      <c r="O3973" s="56">
        <f t="shared" si="188"/>
        <v>2022</v>
      </c>
      <c r="P3973" s="51">
        <f>VLOOKUP(Table6[[#This Row],[Product]],Table3[],3)</f>
        <v>3.49</v>
      </c>
      <c r="Q3973" s="35">
        <f>VLOOKUP(Table6[[#This Row],[Product]],Table3[],4)</f>
        <v>20</v>
      </c>
      <c r="R3973" s="35">
        <f>Table6[[#This Row],[Quantity]]*Table6[[#This Row],[Case]]</f>
        <v>100</v>
      </c>
      <c r="S3973" s="35">
        <f>Table6[[#This Row],[Total Sales]]*Table6[[#This Row],[Cost]]</f>
        <v>349</v>
      </c>
    </row>
    <row r="3974" spans="1:19" x14ac:dyDescent="0.3">
      <c r="A3974" s="54">
        <v>4082</v>
      </c>
      <c r="B3974" s="35" t="s">
        <v>9024</v>
      </c>
      <c r="C3974" s="35" t="s">
        <v>135</v>
      </c>
      <c r="D3974" s="35" t="s">
        <v>28</v>
      </c>
      <c r="E3974" s="35" t="str">
        <f t="shared" si="186"/>
        <v>M</v>
      </c>
      <c r="F3974" s="35">
        <v>90</v>
      </c>
      <c r="G3974" s="35" t="s">
        <v>9025</v>
      </c>
      <c r="H3974" s="35" t="s">
        <v>641</v>
      </c>
      <c r="I3974" s="35" t="s">
        <v>294</v>
      </c>
      <c r="J3974" s="48" t="s">
        <v>13767</v>
      </c>
      <c r="K3974" s="35">
        <v>42</v>
      </c>
      <c r="L3974" s="49" t="s">
        <v>159</v>
      </c>
      <c r="M3974" s="50" t="str">
        <f>VLOOKUP(Table6[[#This Row],[Product]],Table3[],2)</f>
        <v>Ultrathing V3</v>
      </c>
      <c r="N3974" s="50" t="str">
        <f t="shared" si="187"/>
        <v>Jun</v>
      </c>
      <c r="O3974" s="56">
        <f t="shared" si="188"/>
        <v>2021</v>
      </c>
      <c r="P3974" s="51">
        <f>VLOOKUP(Table6[[#This Row],[Product]],Table3[],3)</f>
        <v>3.39</v>
      </c>
      <c r="Q3974" s="35">
        <f>VLOOKUP(Table6[[#This Row],[Product]],Table3[],4)</f>
        <v>24</v>
      </c>
      <c r="R3974" s="35">
        <f>Table6[[#This Row],[Quantity]]*Table6[[#This Row],[Case]]</f>
        <v>1008</v>
      </c>
      <c r="S3974" s="35">
        <f>Table6[[#This Row],[Total Sales]]*Table6[[#This Row],[Cost]]</f>
        <v>3417.1200000000003</v>
      </c>
    </row>
    <row r="3975" spans="1:19" x14ac:dyDescent="0.3">
      <c r="A3975" s="54">
        <v>4083</v>
      </c>
      <c r="B3975" s="35" t="s">
        <v>1699</v>
      </c>
      <c r="C3975" s="35" t="s">
        <v>4324</v>
      </c>
      <c r="D3975" s="35" t="s">
        <v>28</v>
      </c>
      <c r="E3975" s="35" t="str">
        <f t="shared" si="186"/>
        <v>M</v>
      </c>
      <c r="F3975" s="35">
        <v>90</v>
      </c>
      <c r="G3975" s="35" t="s">
        <v>9026</v>
      </c>
      <c r="H3975" s="35" t="s">
        <v>1601</v>
      </c>
      <c r="I3975" s="35" t="s">
        <v>32</v>
      </c>
      <c r="J3975" s="48">
        <v>44631</v>
      </c>
      <c r="K3975" s="35">
        <v>67</v>
      </c>
      <c r="L3975" s="49" t="s">
        <v>45</v>
      </c>
      <c r="M3975" s="50" t="str">
        <f>VLOOKUP(Table6[[#This Row],[Product]],Table3[],2)</f>
        <v>Gigastuff</v>
      </c>
      <c r="N3975" s="50" t="str">
        <f t="shared" si="187"/>
        <v>Mar</v>
      </c>
      <c r="O3975" s="56">
        <f t="shared" si="188"/>
        <v>2022</v>
      </c>
      <c r="P3975" s="51">
        <f>VLOOKUP(Table6[[#This Row],[Product]],Table3[],3)</f>
        <v>1.89</v>
      </c>
      <c r="Q3975" s="35">
        <f>VLOOKUP(Table6[[#This Row],[Product]],Table3[],4)</f>
        <v>18</v>
      </c>
      <c r="R3975" s="35">
        <f>Table6[[#This Row],[Quantity]]*Table6[[#This Row],[Case]]</f>
        <v>1206</v>
      </c>
      <c r="S3975" s="35">
        <f>Table6[[#This Row],[Total Sales]]*Table6[[#This Row],[Cost]]</f>
        <v>2279.3399999999997</v>
      </c>
    </row>
    <row r="3976" spans="1:19" x14ac:dyDescent="0.3">
      <c r="A3976" s="54">
        <v>4084</v>
      </c>
      <c r="B3976" s="35" t="s">
        <v>96</v>
      </c>
      <c r="C3976" s="35" t="s">
        <v>5164</v>
      </c>
      <c r="D3976" s="35" t="s">
        <v>28</v>
      </c>
      <c r="E3976" s="35" t="str">
        <f t="shared" si="186"/>
        <v>M</v>
      </c>
      <c r="F3976" s="35">
        <v>30</v>
      </c>
      <c r="G3976" s="35" t="s">
        <v>9027</v>
      </c>
      <c r="H3976" s="35" t="s">
        <v>326</v>
      </c>
      <c r="I3976" s="35" t="s">
        <v>25</v>
      </c>
      <c r="J3976" s="48">
        <v>43895</v>
      </c>
      <c r="K3976" s="35">
        <v>41</v>
      </c>
      <c r="L3976" s="49" t="s">
        <v>33</v>
      </c>
      <c r="M3976" s="50" t="str">
        <f>VLOOKUP(Table6[[#This Row],[Product]],Table3[],2)</f>
        <v>Megawidget L</v>
      </c>
      <c r="N3976" s="50" t="str">
        <f t="shared" si="187"/>
        <v>Mar</v>
      </c>
      <c r="O3976" s="56">
        <f t="shared" si="188"/>
        <v>2020</v>
      </c>
      <c r="P3976" s="51">
        <f>VLOOKUP(Table6[[#This Row],[Product]],Table3[],3)</f>
        <v>1.79</v>
      </c>
      <c r="Q3976" s="35">
        <f>VLOOKUP(Table6[[#This Row],[Product]],Table3[],4)</f>
        <v>24</v>
      </c>
      <c r="R3976" s="35">
        <f>Table6[[#This Row],[Quantity]]*Table6[[#This Row],[Case]]</f>
        <v>984</v>
      </c>
      <c r="S3976" s="35">
        <f>Table6[[#This Row],[Total Sales]]*Table6[[#This Row],[Cost]]</f>
        <v>1761.3600000000001</v>
      </c>
    </row>
    <row r="3977" spans="1:19" x14ac:dyDescent="0.3">
      <c r="A3977" s="54">
        <v>4085</v>
      </c>
      <c r="B3977" s="35" t="s">
        <v>588</v>
      </c>
      <c r="C3977" s="35" t="s">
        <v>9028</v>
      </c>
      <c r="D3977" s="35" t="s">
        <v>51</v>
      </c>
      <c r="E3977" s="35" t="str">
        <f t="shared" si="186"/>
        <v>F</v>
      </c>
      <c r="F3977" s="35">
        <v>90</v>
      </c>
      <c r="G3977" s="35" t="s">
        <v>9029</v>
      </c>
      <c r="H3977" s="35" t="s">
        <v>4607</v>
      </c>
      <c r="I3977" s="35" t="s">
        <v>25</v>
      </c>
      <c r="J3977" s="48" t="s">
        <v>13642</v>
      </c>
      <c r="K3977" s="35">
        <v>85</v>
      </c>
      <c r="L3977" s="49" t="s">
        <v>159</v>
      </c>
      <c r="M3977" s="50" t="str">
        <f>VLOOKUP(Table6[[#This Row],[Product]],Table3[],2)</f>
        <v>Ultrathing V3</v>
      </c>
      <c r="N3977" s="50" t="str">
        <f t="shared" si="187"/>
        <v>May</v>
      </c>
      <c r="O3977" s="56">
        <f t="shared" si="188"/>
        <v>2020</v>
      </c>
      <c r="P3977" s="51">
        <f>VLOOKUP(Table6[[#This Row],[Product]],Table3[],3)</f>
        <v>3.39</v>
      </c>
      <c r="Q3977" s="35">
        <f>VLOOKUP(Table6[[#This Row],[Product]],Table3[],4)</f>
        <v>24</v>
      </c>
      <c r="R3977" s="35">
        <f>Table6[[#This Row],[Quantity]]*Table6[[#This Row],[Case]]</f>
        <v>2040</v>
      </c>
      <c r="S3977" s="35">
        <f>Table6[[#This Row],[Total Sales]]*Table6[[#This Row],[Cost]]</f>
        <v>6915.6</v>
      </c>
    </row>
    <row r="3978" spans="1:19" x14ac:dyDescent="0.3">
      <c r="A3978" s="54">
        <v>4086</v>
      </c>
      <c r="B3978" s="35" t="s">
        <v>9030</v>
      </c>
      <c r="C3978" s="35" t="s">
        <v>2561</v>
      </c>
      <c r="D3978" s="35" t="s">
        <v>51</v>
      </c>
      <c r="E3978" s="35" t="str">
        <f t="shared" si="186"/>
        <v>F</v>
      </c>
      <c r="F3978" s="35">
        <v>90</v>
      </c>
      <c r="G3978" s="35" t="s">
        <v>9031</v>
      </c>
      <c r="H3978" s="35" t="s">
        <v>806</v>
      </c>
      <c r="I3978" s="35" t="s">
        <v>178</v>
      </c>
      <c r="J3978" s="48">
        <v>44016</v>
      </c>
      <c r="K3978" s="35">
        <v>42</v>
      </c>
      <c r="L3978" s="49" t="s">
        <v>70</v>
      </c>
      <c r="M3978" s="50" t="str">
        <f>VLOOKUP(Table6[[#This Row],[Product]],Table3[],2)</f>
        <v>Megawidget M</v>
      </c>
      <c r="N3978" s="50" t="str">
        <f t="shared" si="187"/>
        <v>Jul</v>
      </c>
      <c r="O3978" s="56">
        <f t="shared" si="188"/>
        <v>2020</v>
      </c>
      <c r="P3978" s="51">
        <f>VLOOKUP(Table6[[#This Row],[Product]],Table3[],3)</f>
        <v>1.29</v>
      </c>
      <c r="Q3978" s="35">
        <f>VLOOKUP(Table6[[#This Row],[Product]],Table3[],4)</f>
        <v>24</v>
      </c>
      <c r="R3978" s="35">
        <f>Table6[[#This Row],[Quantity]]*Table6[[#This Row],[Case]]</f>
        <v>1008</v>
      </c>
      <c r="S3978" s="35">
        <f>Table6[[#This Row],[Total Sales]]*Table6[[#This Row],[Cost]]</f>
        <v>1300.32</v>
      </c>
    </row>
    <row r="3979" spans="1:19" x14ac:dyDescent="0.3">
      <c r="A3979" s="54">
        <v>4087</v>
      </c>
      <c r="B3979" s="35" t="s">
        <v>4452</v>
      </c>
      <c r="C3979" s="35" t="s">
        <v>2650</v>
      </c>
      <c r="D3979" s="35" t="s">
        <v>92</v>
      </c>
      <c r="E3979" s="35" t="str">
        <f t="shared" si="186"/>
        <v>M/F</v>
      </c>
      <c r="F3979" s="35">
        <v>60</v>
      </c>
      <c r="G3979" s="35" t="s">
        <v>9032</v>
      </c>
      <c r="H3979" s="35" t="s">
        <v>1039</v>
      </c>
      <c r="I3979" s="35" t="s">
        <v>25</v>
      </c>
      <c r="J3979" s="48" t="s">
        <v>14143</v>
      </c>
      <c r="K3979" s="35">
        <v>100</v>
      </c>
      <c r="L3979" s="49" t="s">
        <v>54</v>
      </c>
      <c r="M3979" s="50" t="str">
        <f>VLOOKUP(Table6[[#This Row],[Product]],Table3[],2)</f>
        <v>Megawidget S</v>
      </c>
      <c r="N3979" s="50" t="str">
        <f t="shared" si="187"/>
        <v>Jan</v>
      </c>
      <c r="O3979" s="56">
        <f t="shared" si="188"/>
        <v>2022</v>
      </c>
      <c r="P3979" s="51">
        <f>VLOOKUP(Table6[[#This Row],[Product]],Table3[],3)</f>
        <v>0.69</v>
      </c>
      <c r="Q3979" s="35">
        <f>VLOOKUP(Table6[[#This Row],[Product]],Table3[],4)</f>
        <v>24</v>
      </c>
      <c r="R3979" s="35">
        <f>Table6[[#This Row],[Quantity]]*Table6[[#This Row],[Case]]</f>
        <v>2400</v>
      </c>
      <c r="S3979" s="35">
        <f>Table6[[#This Row],[Total Sales]]*Table6[[#This Row],[Cost]]</f>
        <v>1655.9999999999998</v>
      </c>
    </row>
    <row r="3980" spans="1:19" x14ac:dyDescent="0.3">
      <c r="A3980" s="54">
        <v>4088</v>
      </c>
      <c r="B3980" s="35" t="s">
        <v>6559</v>
      </c>
      <c r="C3980" s="35" t="s">
        <v>3803</v>
      </c>
      <c r="D3980" s="35" t="s">
        <v>15</v>
      </c>
      <c r="E3980" s="35" t="str">
        <f t="shared" si="186"/>
        <v>F</v>
      </c>
      <c r="F3980" s="35">
        <v>90</v>
      </c>
      <c r="G3980" s="35" t="s">
        <v>9033</v>
      </c>
      <c r="H3980" s="35" t="s">
        <v>957</v>
      </c>
      <c r="I3980" s="35" t="s">
        <v>95</v>
      </c>
      <c r="J3980" s="48" t="s">
        <v>14121</v>
      </c>
      <c r="K3980" s="35">
        <v>103</v>
      </c>
      <c r="L3980" s="49" t="s">
        <v>101</v>
      </c>
      <c r="M3980" s="50" t="str">
        <f>VLOOKUP(Table6[[#This Row],[Product]],Table3[],2)</f>
        <v>Superwossname</v>
      </c>
      <c r="N3980" s="50" t="str">
        <f t="shared" si="187"/>
        <v>Sep</v>
      </c>
      <c r="O3980" s="56">
        <f t="shared" si="188"/>
        <v>2022</v>
      </c>
      <c r="P3980" s="51">
        <f>VLOOKUP(Table6[[#This Row],[Product]],Table3[],3)</f>
        <v>3.49</v>
      </c>
      <c r="Q3980" s="35">
        <f>VLOOKUP(Table6[[#This Row],[Product]],Table3[],4)</f>
        <v>20</v>
      </c>
      <c r="R3980" s="35">
        <f>Table6[[#This Row],[Quantity]]*Table6[[#This Row],[Case]]</f>
        <v>2060</v>
      </c>
      <c r="S3980" s="35">
        <f>Table6[[#This Row],[Total Sales]]*Table6[[#This Row],[Cost]]</f>
        <v>7189.4000000000005</v>
      </c>
    </row>
    <row r="3981" spans="1:19" x14ac:dyDescent="0.3">
      <c r="A3981" s="54">
        <v>4089</v>
      </c>
      <c r="B3981" s="35" t="s">
        <v>1108</v>
      </c>
      <c r="C3981" s="35" t="s">
        <v>3941</v>
      </c>
      <c r="D3981" s="35" t="s">
        <v>28</v>
      </c>
      <c r="E3981" s="35" t="str">
        <f t="shared" si="186"/>
        <v>M</v>
      </c>
      <c r="F3981" s="35">
        <v>30</v>
      </c>
      <c r="G3981" s="35" t="s">
        <v>9034</v>
      </c>
      <c r="H3981" s="35" t="s">
        <v>455</v>
      </c>
      <c r="I3981" s="35" t="s">
        <v>187</v>
      </c>
      <c r="J3981" s="48">
        <v>44382</v>
      </c>
      <c r="K3981" s="35">
        <v>5</v>
      </c>
      <c r="L3981" s="49" t="s">
        <v>159</v>
      </c>
      <c r="M3981" s="50" t="str">
        <f>VLOOKUP(Table6[[#This Row],[Product]],Table3[],2)</f>
        <v>Ultrathing V3</v>
      </c>
      <c r="N3981" s="50" t="str">
        <f t="shared" si="187"/>
        <v>Jul</v>
      </c>
      <c r="O3981" s="56">
        <f t="shared" si="188"/>
        <v>2021</v>
      </c>
      <c r="P3981" s="51">
        <f>VLOOKUP(Table6[[#This Row],[Product]],Table3[],3)</f>
        <v>3.39</v>
      </c>
      <c r="Q3981" s="35">
        <f>VLOOKUP(Table6[[#This Row],[Product]],Table3[],4)</f>
        <v>24</v>
      </c>
      <c r="R3981" s="35">
        <f>Table6[[#This Row],[Quantity]]*Table6[[#This Row],[Case]]</f>
        <v>120</v>
      </c>
      <c r="S3981" s="35">
        <f>Table6[[#This Row],[Total Sales]]*Table6[[#This Row],[Cost]]</f>
        <v>406.8</v>
      </c>
    </row>
    <row r="3982" spans="1:19" x14ac:dyDescent="0.3">
      <c r="A3982" s="54">
        <v>4090</v>
      </c>
      <c r="B3982" s="35" t="s">
        <v>2009</v>
      </c>
      <c r="C3982" s="35" t="s">
        <v>3009</v>
      </c>
      <c r="D3982" s="35" t="s">
        <v>28</v>
      </c>
      <c r="E3982" s="35" t="str">
        <f t="shared" si="186"/>
        <v>M</v>
      </c>
      <c r="F3982" s="35">
        <v>60</v>
      </c>
      <c r="G3982" s="35" t="s">
        <v>9035</v>
      </c>
      <c r="H3982" s="35" t="s">
        <v>2737</v>
      </c>
      <c r="I3982" s="35" t="s">
        <v>32</v>
      </c>
      <c r="J3982" s="48">
        <v>43872</v>
      </c>
      <c r="K3982" s="35">
        <v>39</v>
      </c>
      <c r="L3982" s="49" t="s">
        <v>64</v>
      </c>
      <c r="M3982" s="50" t="str">
        <f>VLOOKUP(Table6[[#This Row],[Product]],Table3[],2)</f>
        <v>Ultrathing V4</v>
      </c>
      <c r="N3982" s="50" t="str">
        <f t="shared" si="187"/>
        <v>Feb</v>
      </c>
      <c r="O3982" s="56">
        <f t="shared" si="188"/>
        <v>2020</v>
      </c>
      <c r="P3982" s="51">
        <f>VLOOKUP(Table6[[#This Row],[Product]],Table3[],3)</f>
        <v>3.99</v>
      </c>
      <c r="Q3982" s="35">
        <f>VLOOKUP(Table6[[#This Row],[Product]],Table3[],4)</f>
        <v>24</v>
      </c>
      <c r="R3982" s="35">
        <f>Table6[[#This Row],[Quantity]]*Table6[[#This Row],[Case]]</f>
        <v>936</v>
      </c>
      <c r="S3982" s="35">
        <f>Table6[[#This Row],[Total Sales]]*Table6[[#This Row],[Cost]]</f>
        <v>3734.6400000000003</v>
      </c>
    </row>
    <row r="3983" spans="1:19" x14ac:dyDescent="0.3">
      <c r="A3983" s="54">
        <v>4091</v>
      </c>
      <c r="B3983" s="35" t="s">
        <v>9036</v>
      </c>
      <c r="C3983" s="35" t="s">
        <v>1109</v>
      </c>
      <c r="D3983" s="35" t="s">
        <v>15</v>
      </c>
      <c r="E3983" s="35" t="str">
        <f t="shared" si="186"/>
        <v>F</v>
      </c>
      <c r="F3983" s="35">
        <v>30</v>
      </c>
      <c r="G3983" s="35" t="s">
        <v>9037</v>
      </c>
      <c r="H3983" s="35" t="s">
        <v>3682</v>
      </c>
      <c r="I3983" s="35" t="s">
        <v>178</v>
      </c>
      <c r="J3983" s="48">
        <v>44572</v>
      </c>
      <c r="K3983" s="35">
        <v>10</v>
      </c>
      <c r="L3983" s="49" t="s">
        <v>33</v>
      </c>
      <c r="M3983" s="50" t="str">
        <f>VLOOKUP(Table6[[#This Row],[Product]],Table3[],2)</f>
        <v>Megawidget L</v>
      </c>
      <c r="N3983" s="50" t="str">
        <f t="shared" si="187"/>
        <v>Jan</v>
      </c>
      <c r="O3983" s="56">
        <f t="shared" si="188"/>
        <v>2022</v>
      </c>
      <c r="P3983" s="51">
        <f>VLOOKUP(Table6[[#This Row],[Product]],Table3[],3)</f>
        <v>1.79</v>
      </c>
      <c r="Q3983" s="35">
        <f>VLOOKUP(Table6[[#This Row],[Product]],Table3[],4)</f>
        <v>24</v>
      </c>
      <c r="R3983" s="35">
        <f>Table6[[#This Row],[Quantity]]*Table6[[#This Row],[Case]]</f>
        <v>240</v>
      </c>
      <c r="S3983" s="35">
        <f>Table6[[#This Row],[Total Sales]]*Table6[[#This Row],[Cost]]</f>
        <v>429.6</v>
      </c>
    </row>
    <row r="3984" spans="1:19" x14ac:dyDescent="0.3">
      <c r="A3984" s="54">
        <v>4092</v>
      </c>
      <c r="B3984" s="35" t="s">
        <v>9038</v>
      </c>
      <c r="C3984" s="35" t="s">
        <v>8794</v>
      </c>
      <c r="D3984" s="35" t="s">
        <v>15</v>
      </c>
      <c r="E3984" s="35" t="str">
        <f t="shared" si="186"/>
        <v>F</v>
      </c>
      <c r="F3984" s="35">
        <v>30</v>
      </c>
      <c r="G3984" s="35" t="s">
        <v>9039</v>
      </c>
      <c r="H3984" s="35" t="s">
        <v>2418</v>
      </c>
      <c r="I3984" s="35" t="s">
        <v>32</v>
      </c>
      <c r="J3984" s="48" t="s">
        <v>14043</v>
      </c>
      <c r="K3984" s="35">
        <v>59</v>
      </c>
      <c r="L3984" s="49" t="s">
        <v>45</v>
      </c>
      <c r="M3984" s="50" t="str">
        <f>VLOOKUP(Table6[[#This Row],[Product]],Table3[],2)</f>
        <v>Gigastuff</v>
      </c>
      <c r="N3984" s="50" t="str">
        <f t="shared" si="187"/>
        <v>Sep</v>
      </c>
      <c r="O3984" s="56">
        <f t="shared" si="188"/>
        <v>2021</v>
      </c>
      <c r="P3984" s="51">
        <f>VLOOKUP(Table6[[#This Row],[Product]],Table3[],3)</f>
        <v>1.89</v>
      </c>
      <c r="Q3984" s="35">
        <f>VLOOKUP(Table6[[#This Row],[Product]],Table3[],4)</f>
        <v>18</v>
      </c>
      <c r="R3984" s="35">
        <f>Table6[[#This Row],[Quantity]]*Table6[[#This Row],[Case]]</f>
        <v>1062</v>
      </c>
      <c r="S3984" s="35">
        <f>Table6[[#This Row],[Total Sales]]*Table6[[#This Row],[Cost]]</f>
        <v>2007.1799999999998</v>
      </c>
    </row>
    <row r="3985" spans="1:19" x14ac:dyDescent="0.3">
      <c r="A3985" s="54">
        <v>4093</v>
      </c>
      <c r="B3985" s="35" t="s">
        <v>46</v>
      </c>
      <c r="C3985" s="35" t="s">
        <v>375</v>
      </c>
      <c r="D3985" s="35" t="s">
        <v>28</v>
      </c>
      <c r="E3985" s="35" t="str">
        <f t="shared" si="186"/>
        <v>M</v>
      </c>
      <c r="F3985" s="35">
        <v>60</v>
      </c>
      <c r="G3985" s="35" t="s">
        <v>9040</v>
      </c>
      <c r="H3985" s="35" t="s">
        <v>3157</v>
      </c>
      <c r="I3985" s="35" t="s">
        <v>32</v>
      </c>
      <c r="J3985" s="48" t="s">
        <v>14153</v>
      </c>
      <c r="K3985" s="35">
        <v>38</v>
      </c>
      <c r="L3985" s="49" t="s">
        <v>20</v>
      </c>
      <c r="M3985" s="50" t="str">
        <f>VLOOKUP(Table6[[#This Row],[Product]],Table3[],2)</f>
        <v>Hyperwotsit</v>
      </c>
      <c r="N3985" s="50" t="str">
        <f t="shared" si="187"/>
        <v>Aug</v>
      </c>
      <c r="O3985" s="56">
        <f t="shared" si="188"/>
        <v>2022</v>
      </c>
      <c r="P3985" s="51">
        <f>VLOOKUP(Table6[[#This Row],[Product]],Table3[],3)</f>
        <v>2.0099999999999998</v>
      </c>
      <c r="Q3985" s="35">
        <f>VLOOKUP(Table6[[#This Row],[Product]],Table3[],4)</f>
        <v>20</v>
      </c>
      <c r="R3985" s="35">
        <f>Table6[[#This Row],[Quantity]]*Table6[[#This Row],[Case]]</f>
        <v>760</v>
      </c>
      <c r="S3985" s="35">
        <f>Table6[[#This Row],[Total Sales]]*Table6[[#This Row],[Cost]]</f>
        <v>1527.6</v>
      </c>
    </row>
    <row r="3986" spans="1:19" x14ac:dyDescent="0.3">
      <c r="A3986" s="54">
        <v>4094</v>
      </c>
      <c r="B3986" s="35" t="s">
        <v>9041</v>
      </c>
      <c r="C3986" s="35" t="s">
        <v>3422</v>
      </c>
      <c r="D3986" s="35" t="s">
        <v>117</v>
      </c>
      <c r="E3986" s="35" t="str">
        <f t="shared" si="186"/>
        <v>M/F</v>
      </c>
      <c r="F3986" s="35">
        <v>90</v>
      </c>
      <c r="G3986" s="35" t="s">
        <v>9042</v>
      </c>
      <c r="H3986" s="35" t="s">
        <v>898</v>
      </c>
      <c r="I3986" s="35" t="s">
        <v>32</v>
      </c>
      <c r="J3986" s="48" t="s">
        <v>13658</v>
      </c>
      <c r="K3986" s="35">
        <v>78</v>
      </c>
      <c r="L3986" s="49" t="s">
        <v>45</v>
      </c>
      <c r="M3986" s="50" t="str">
        <f>VLOOKUP(Table6[[#This Row],[Product]],Table3[],2)</f>
        <v>Gigastuff</v>
      </c>
      <c r="N3986" s="50" t="str">
        <f t="shared" si="187"/>
        <v>Aug</v>
      </c>
      <c r="O3986" s="56">
        <f t="shared" si="188"/>
        <v>2021</v>
      </c>
      <c r="P3986" s="51">
        <f>VLOOKUP(Table6[[#This Row],[Product]],Table3[],3)</f>
        <v>1.89</v>
      </c>
      <c r="Q3986" s="35">
        <f>VLOOKUP(Table6[[#This Row],[Product]],Table3[],4)</f>
        <v>18</v>
      </c>
      <c r="R3986" s="35">
        <f>Table6[[#This Row],[Quantity]]*Table6[[#This Row],[Case]]</f>
        <v>1404</v>
      </c>
      <c r="S3986" s="35">
        <f>Table6[[#This Row],[Total Sales]]*Table6[[#This Row],[Cost]]</f>
        <v>2653.56</v>
      </c>
    </row>
    <row r="3987" spans="1:19" x14ac:dyDescent="0.3">
      <c r="A3987" s="54">
        <v>4095</v>
      </c>
      <c r="B3987" s="35" t="s">
        <v>5950</v>
      </c>
      <c r="C3987" s="35" t="s">
        <v>5113</v>
      </c>
      <c r="D3987" s="35" t="s">
        <v>51</v>
      </c>
      <c r="E3987" s="35" t="str">
        <f t="shared" si="186"/>
        <v>F</v>
      </c>
      <c r="F3987" s="35">
        <v>60</v>
      </c>
      <c r="G3987" s="35" t="s">
        <v>9043</v>
      </c>
      <c r="H3987" s="35" t="s">
        <v>84</v>
      </c>
      <c r="I3987" s="35" t="s">
        <v>32</v>
      </c>
      <c r="J3987" s="48" t="s">
        <v>14100</v>
      </c>
      <c r="K3987" s="35">
        <v>60</v>
      </c>
      <c r="L3987" s="49" t="s">
        <v>54</v>
      </c>
      <c r="M3987" s="50" t="str">
        <f>VLOOKUP(Table6[[#This Row],[Product]],Table3[],2)</f>
        <v>Megawidget S</v>
      </c>
      <c r="N3987" s="50" t="str">
        <f t="shared" si="187"/>
        <v>Jan</v>
      </c>
      <c r="O3987" s="56">
        <f t="shared" si="188"/>
        <v>2020</v>
      </c>
      <c r="P3987" s="51">
        <f>VLOOKUP(Table6[[#This Row],[Product]],Table3[],3)</f>
        <v>0.69</v>
      </c>
      <c r="Q3987" s="35">
        <f>VLOOKUP(Table6[[#This Row],[Product]],Table3[],4)</f>
        <v>24</v>
      </c>
      <c r="R3987" s="35">
        <f>Table6[[#This Row],[Quantity]]*Table6[[#This Row],[Case]]</f>
        <v>1440</v>
      </c>
      <c r="S3987" s="35">
        <f>Table6[[#This Row],[Total Sales]]*Table6[[#This Row],[Cost]]</f>
        <v>993.59999999999991</v>
      </c>
    </row>
    <row r="3988" spans="1:19" x14ac:dyDescent="0.3">
      <c r="A3988" s="54">
        <v>4096</v>
      </c>
      <c r="B3988" s="35" t="s">
        <v>986</v>
      </c>
      <c r="C3988" s="35" t="s">
        <v>1101</v>
      </c>
      <c r="D3988" s="35" t="s">
        <v>28</v>
      </c>
      <c r="E3988" s="35" t="str">
        <f t="shared" si="186"/>
        <v>M</v>
      </c>
      <c r="F3988" s="35">
        <v>60</v>
      </c>
      <c r="G3988" s="35" t="s">
        <v>9044</v>
      </c>
      <c r="H3988" s="35" t="s">
        <v>7343</v>
      </c>
      <c r="I3988" s="35" t="s">
        <v>1126</v>
      </c>
      <c r="J3988" s="48" t="s">
        <v>13749</v>
      </c>
      <c r="K3988" s="35">
        <v>105</v>
      </c>
      <c r="L3988" s="49" t="s">
        <v>20</v>
      </c>
      <c r="M3988" s="50" t="str">
        <f>VLOOKUP(Table6[[#This Row],[Product]],Table3[],2)</f>
        <v>Hyperwotsit</v>
      </c>
      <c r="N3988" s="50" t="str">
        <f t="shared" si="187"/>
        <v>Feb</v>
      </c>
      <c r="O3988" s="56">
        <f t="shared" si="188"/>
        <v>2022</v>
      </c>
      <c r="P3988" s="51">
        <f>VLOOKUP(Table6[[#This Row],[Product]],Table3[],3)</f>
        <v>2.0099999999999998</v>
      </c>
      <c r="Q3988" s="35">
        <f>VLOOKUP(Table6[[#This Row],[Product]],Table3[],4)</f>
        <v>20</v>
      </c>
      <c r="R3988" s="35">
        <f>Table6[[#This Row],[Quantity]]*Table6[[#This Row],[Case]]</f>
        <v>2100</v>
      </c>
      <c r="S3988" s="35">
        <f>Table6[[#This Row],[Total Sales]]*Table6[[#This Row],[Cost]]</f>
        <v>4221</v>
      </c>
    </row>
    <row r="3989" spans="1:19" x14ac:dyDescent="0.3">
      <c r="A3989" s="54">
        <v>4097</v>
      </c>
      <c r="B3989" s="35" t="s">
        <v>7034</v>
      </c>
      <c r="C3989" s="35" t="s">
        <v>3917</v>
      </c>
      <c r="D3989" s="35" t="s">
        <v>28</v>
      </c>
      <c r="E3989" s="35" t="str">
        <f t="shared" si="186"/>
        <v>M</v>
      </c>
      <c r="F3989" s="35">
        <v>60</v>
      </c>
      <c r="G3989" s="35" t="s">
        <v>9045</v>
      </c>
      <c r="H3989" s="35" t="s">
        <v>462</v>
      </c>
      <c r="I3989" s="35" t="s">
        <v>32</v>
      </c>
      <c r="J3989" s="48">
        <v>44629</v>
      </c>
      <c r="K3989" s="35">
        <v>32</v>
      </c>
      <c r="L3989" s="49" t="s">
        <v>159</v>
      </c>
      <c r="M3989" s="50" t="str">
        <f>VLOOKUP(Table6[[#This Row],[Product]],Table3[],2)</f>
        <v>Ultrathing V3</v>
      </c>
      <c r="N3989" s="50" t="str">
        <f t="shared" si="187"/>
        <v>Mar</v>
      </c>
      <c r="O3989" s="56">
        <f t="shared" si="188"/>
        <v>2022</v>
      </c>
      <c r="P3989" s="51">
        <f>VLOOKUP(Table6[[#This Row],[Product]],Table3[],3)</f>
        <v>3.39</v>
      </c>
      <c r="Q3989" s="35">
        <f>VLOOKUP(Table6[[#This Row],[Product]],Table3[],4)</f>
        <v>24</v>
      </c>
      <c r="R3989" s="35">
        <f>Table6[[#This Row],[Quantity]]*Table6[[#This Row],[Case]]</f>
        <v>768</v>
      </c>
      <c r="S3989" s="35">
        <f>Table6[[#This Row],[Total Sales]]*Table6[[#This Row],[Cost]]</f>
        <v>2603.52</v>
      </c>
    </row>
    <row r="3990" spans="1:19" x14ac:dyDescent="0.3">
      <c r="A3990" s="54">
        <v>4098</v>
      </c>
      <c r="B3990" s="35" t="s">
        <v>9046</v>
      </c>
      <c r="C3990" s="35" t="s">
        <v>1475</v>
      </c>
      <c r="D3990" s="35" t="s">
        <v>28</v>
      </c>
      <c r="E3990" s="35" t="str">
        <f t="shared" si="186"/>
        <v>M</v>
      </c>
      <c r="F3990" s="35">
        <v>60</v>
      </c>
      <c r="G3990" s="35" t="s">
        <v>9047</v>
      </c>
      <c r="H3990" s="35" t="s">
        <v>5751</v>
      </c>
      <c r="I3990" s="35" t="s">
        <v>178</v>
      </c>
      <c r="J3990" s="48" t="s">
        <v>13737</v>
      </c>
      <c r="K3990" s="35">
        <v>56</v>
      </c>
      <c r="L3990" s="49" t="s">
        <v>101</v>
      </c>
      <c r="M3990" s="50" t="str">
        <f>VLOOKUP(Table6[[#This Row],[Product]],Table3[],2)</f>
        <v>Superwossname</v>
      </c>
      <c r="N3990" s="50" t="str">
        <f t="shared" si="187"/>
        <v>Aug</v>
      </c>
      <c r="O3990" s="56">
        <f t="shared" si="188"/>
        <v>2022</v>
      </c>
      <c r="P3990" s="51">
        <f>VLOOKUP(Table6[[#This Row],[Product]],Table3[],3)</f>
        <v>3.49</v>
      </c>
      <c r="Q3990" s="35">
        <f>VLOOKUP(Table6[[#This Row],[Product]],Table3[],4)</f>
        <v>20</v>
      </c>
      <c r="R3990" s="35">
        <f>Table6[[#This Row],[Quantity]]*Table6[[#This Row],[Case]]</f>
        <v>1120</v>
      </c>
      <c r="S3990" s="35">
        <f>Table6[[#This Row],[Total Sales]]*Table6[[#This Row],[Cost]]</f>
        <v>3908.8</v>
      </c>
    </row>
    <row r="3991" spans="1:19" x14ac:dyDescent="0.3">
      <c r="A3991" s="54">
        <v>4099</v>
      </c>
      <c r="B3991" s="35" t="s">
        <v>7561</v>
      </c>
      <c r="C3991" s="35" t="s">
        <v>3095</v>
      </c>
      <c r="D3991" s="35" t="s">
        <v>28</v>
      </c>
      <c r="E3991" s="35" t="str">
        <f t="shared" si="186"/>
        <v>M</v>
      </c>
      <c r="F3991" s="35">
        <v>30</v>
      </c>
      <c r="G3991" s="35" t="s">
        <v>9048</v>
      </c>
      <c r="H3991" s="35" t="s">
        <v>8121</v>
      </c>
      <c r="I3991" s="35" t="s">
        <v>44</v>
      </c>
      <c r="J3991" s="48" t="s">
        <v>13664</v>
      </c>
      <c r="K3991" s="35">
        <v>42</v>
      </c>
      <c r="L3991" s="49" t="s">
        <v>45</v>
      </c>
      <c r="M3991" s="50" t="str">
        <f>VLOOKUP(Table6[[#This Row],[Product]],Table3[],2)</f>
        <v>Gigastuff</v>
      </c>
      <c r="N3991" s="50" t="str">
        <f t="shared" si="187"/>
        <v>Jul</v>
      </c>
      <c r="O3991" s="56">
        <f t="shared" si="188"/>
        <v>2020</v>
      </c>
      <c r="P3991" s="51">
        <f>VLOOKUP(Table6[[#This Row],[Product]],Table3[],3)</f>
        <v>1.89</v>
      </c>
      <c r="Q3991" s="35">
        <f>VLOOKUP(Table6[[#This Row],[Product]],Table3[],4)</f>
        <v>18</v>
      </c>
      <c r="R3991" s="35">
        <f>Table6[[#This Row],[Quantity]]*Table6[[#This Row],[Case]]</f>
        <v>756</v>
      </c>
      <c r="S3991" s="35">
        <f>Table6[[#This Row],[Total Sales]]*Table6[[#This Row],[Cost]]</f>
        <v>1428.84</v>
      </c>
    </row>
    <row r="3992" spans="1:19" x14ac:dyDescent="0.3">
      <c r="A3992" s="54">
        <v>4100</v>
      </c>
      <c r="B3992" s="35" t="s">
        <v>811</v>
      </c>
      <c r="C3992" s="35" t="s">
        <v>1928</v>
      </c>
      <c r="D3992" s="35" t="s">
        <v>28</v>
      </c>
      <c r="E3992" s="35" t="str">
        <f t="shared" si="186"/>
        <v>M</v>
      </c>
      <c r="F3992" s="35">
        <v>30</v>
      </c>
      <c r="G3992" s="35" t="s">
        <v>9049</v>
      </c>
      <c r="H3992" s="35" t="s">
        <v>9050</v>
      </c>
      <c r="I3992" s="35" t="s">
        <v>32</v>
      </c>
      <c r="J3992" s="48" t="s">
        <v>14143</v>
      </c>
      <c r="K3992" s="35">
        <v>64</v>
      </c>
      <c r="L3992" s="49" t="s">
        <v>45</v>
      </c>
      <c r="M3992" s="50" t="str">
        <f>VLOOKUP(Table6[[#This Row],[Product]],Table3[],2)</f>
        <v>Gigastuff</v>
      </c>
      <c r="N3992" s="50" t="str">
        <f t="shared" si="187"/>
        <v>Jan</v>
      </c>
      <c r="O3992" s="56">
        <f t="shared" si="188"/>
        <v>2022</v>
      </c>
      <c r="P3992" s="51">
        <f>VLOOKUP(Table6[[#This Row],[Product]],Table3[],3)</f>
        <v>1.89</v>
      </c>
      <c r="Q3992" s="35">
        <f>VLOOKUP(Table6[[#This Row],[Product]],Table3[],4)</f>
        <v>18</v>
      </c>
      <c r="R3992" s="35">
        <f>Table6[[#This Row],[Quantity]]*Table6[[#This Row],[Case]]</f>
        <v>1152</v>
      </c>
      <c r="S3992" s="35">
        <f>Table6[[#This Row],[Total Sales]]*Table6[[#This Row],[Cost]]</f>
        <v>2177.2799999999997</v>
      </c>
    </row>
    <row r="3993" spans="1:19" x14ac:dyDescent="0.3">
      <c r="A3993" s="54">
        <v>4101</v>
      </c>
      <c r="B3993" s="35" t="s">
        <v>9051</v>
      </c>
      <c r="C3993" s="35" t="s">
        <v>7556</v>
      </c>
      <c r="D3993" s="35" t="s">
        <v>15</v>
      </c>
      <c r="E3993" s="35" t="str">
        <f t="shared" si="186"/>
        <v>F</v>
      </c>
      <c r="F3993" s="35">
        <v>60</v>
      </c>
      <c r="G3993" s="35" t="s">
        <v>9052</v>
      </c>
      <c r="H3993" s="35" t="s">
        <v>3194</v>
      </c>
      <c r="I3993" s="35" t="s">
        <v>819</v>
      </c>
      <c r="J3993" s="48" t="s">
        <v>14264</v>
      </c>
      <c r="K3993" s="35">
        <v>54</v>
      </c>
      <c r="L3993" s="49" t="s">
        <v>45</v>
      </c>
      <c r="M3993" s="50" t="str">
        <f>VLOOKUP(Table6[[#This Row],[Product]],Table3[],2)</f>
        <v>Gigastuff</v>
      </c>
      <c r="N3993" s="50" t="str">
        <f t="shared" si="187"/>
        <v>Oct</v>
      </c>
      <c r="O3993" s="56">
        <f t="shared" si="188"/>
        <v>2021</v>
      </c>
      <c r="P3993" s="51">
        <f>VLOOKUP(Table6[[#This Row],[Product]],Table3[],3)</f>
        <v>1.89</v>
      </c>
      <c r="Q3993" s="35">
        <f>VLOOKUP(Table6[[#This Row],[Product]],Table3[],4)</f>
        <v>18</v>
      </c>
      <c r="R3993" s="35">
        <f>Table6[[#This Row],[Quantity]]*Table6[[#This Row],[Case]]</f>
        <v>972</v>
      </c>
      <c r="S3993" s="35">
        <f>Table6[[#This Row],[Total Sales]]*Table6[[#This Row],[Cost]]</f>
        <v>1837.08</v>
      </c>
    </row>
    <row r="3994" spans="1:19" x14ac:dyDescent="0.3">
      <c r="A3994" s="54">
        <v>4102</v>
      </c>
      <c r="B3994" s="35" t="s">
        <v>6942</v>
      </c>
      <c r="C3994" s="35" t="s">
        <v>1010</v>
      </c>
      <c r="D3994" s="35" t="s">
        <v>28</v>
      </c>
      <c r="E3994" s="35" t="str">
        <f t="shared" si="186"/>
        <v>M</v>
      </c>
      <c r="F3994" s="35">
        <v>30</v>
      </c>
      <c r="G3994" s="35" t="s">
        <v>9053</v>
      </c>
      <c r="H3994" s="35" t="s">
        <v>2834</v>
      </c>
      <c r="I3994" s="35" t="s">
        <v>19</v>
      </c>
      <c r="J3994" s="48" t="s">
        <v>14167</v>
      </c>
      <c r="K3994" s="35">
        <v>28</v>
      </c>
      <c r="L3994" s="49" t="s">
        <v>33</v>
      </c>
      <c r="M3994" s="50" t="str">
        <f>VLOOKUP(Table6[[#This Row],[Product]],Table3[],2)</f>
        <v>Megawidget L</v>
      </c>
      <c r="N3994" s="50" t="str">
        <f t="shared" si="187"/>
        <v>Jan</v>
      </c>
      <c r="O3994" s="56">
        <f t="shared" si="188"/>
        <v>2020</v>
      </c>
      <c r="P3994" s="51">
        <f>VLOOKUP(Table6[[#This Row],[Product]],Table3[],3)</f>
        <v>1.79</v>
      </c>
      <c r="Q3994" s="35">
        <f>VLOOKUP(Table6[[#This Row],[Product]],Table3[],4)</f>
        <v>24</v>
      </c>
      <c r="R3994" s="35">
        <f>Table6[[#This Row],[Quantity]]*Table6[[#This Row],[Case]]</f>
        <v>672</v>
      </c>
      <c r="S3994" s="35">
        <f>Table6[[#This Row],[Total Sales]]*Table6[[#This Row],[Cost]]</f>
        <v>1202.8800000000001</v>
      </c>
    </row>
    <row r="3995" spans="1:19" x14ac:dyDescent="0.3">
      <c r="A3995" s="54">
        <v>4103</v>
      </c>
      <c r="B3995" s="35" t="s">
        <v>9054</v>
      </c>
      <c r="C3995" s="35" t="s">
        <v>9055</v>
      </c>
      <c r="D3995" s="35" t="s">
        <v>15</v>
      </c>
      <c r="E3995" s="35" t="str">
        <f t="shared" si="186"/>
        <v>F</v>
      </c>
      <c r="F3995" s="35">
        <v>60</v>
      </c>
      <c r="G3995" s="35" t="s">
        <v>9056</v>
      </c>
      <c r="H3995" s="35" t="s">
        <v>2506</v>
      </c>
      <c r="I3995" s="35" t="s">
        <v>32</v>
      </c>
      <c r="J3995" s="48" t="s">
        <v>13718</v>
      </c>
      <c r="K3995" s="35">
        <v>55</v>
      </c>
      <c r="L3995" s="49" t="s">
        <v>33</v>
      </c>
      <c r="M3995" s="50" t="str">
        <f>VLOOKUP(Table6[[#This Row],[Product]],Table3[],2)</f>
        <v>Megawidget L</v>
      </c>
      <c r="N3995" s="50" t="str">
        <f t="shared" si="187"/>
        <v>Feb</v>
      </c>
      <c r="O3995" s="56">
        <f t="shared" si="188"/>
        <v>2020</v>
      </c>
      <c r="P3995" s="51">
        <f>VLOOKUP(Table6[[#This Row],[Product]],Table3[],3)</f>
        <v>1.79</v>
      </c>
      <c r="Q3995" s="35">
        <f>VLOOKUP(Table6[[#This Row],[Product]],Table3[],4)</f>
        <v>24</v>
      </c>
      <c r="R3995" s="35">
        <f>Table6[[#This Row],[Quantity]]*Table6[[#This Row],[Case]]</f>
        <v>1320</v>
      </c>
      <c r="S3995" s="35">
        <f>Table6[[#This Row],[Total Sales]]*Table6[[#This Row],[Cost]]</f>
        <v>2362.8000000000002</v>
      </c>
    </row>
    <row r="3996" spans="1:19" x14ac:dyDescent="0.3">
      <c r="A3996" s="54">
        <v>4104</v>
      </c>
      <c r="B3996" s="35" t="s">
        <v>5088</v>
      </c>
      <c r="C3996" s="35" t="s">
        <v>5174</v>
      </c>
      <c r="D3996" s="35" t="s">
        <v>28</v>
      </c>
      <c r="E3996" s="35" t="str">
        <f t="shared" si="186"/>
        <v>M</v>
      </c>
      <c r="F3996" s="35">
        <v>60</v>
      </c>
      <c r="G3996" s="35" t="s">
        <v>9057</v>
      </c>
      <c r="H3996" s="35" t="s">
        <v>5962</v>
      </c>
      <c r="I3996" s="35" t="s">
        <v>32</v>
      </c>
      <c r="J3996" s="48">
        <v>44778</v>
      </c>
      <c r="K3996" s="35">
        <v>94</v>
      </c>
      <c r="L3996" s="49" t="s">
        <v>39</v>
      </c>
      <c r="M3996" s="50" t="str">
        <f>VLOOKUP(Table6[[#This Row],[Product]],Table3[],2)</f>
        <v>Ultrathing V1</v>
      </c>
      <c r="N3996" s="50" t="str">
        <f t="shared" si="187"/>
        <v>Aug</v>
      </c>
      <c r="O3996" s="56">
        <f t="shared" si="188"/>
        <v>2022</v>
      </c>
      <c r="P3996" s="51">
        <f>VLOOKUP(Table6[[#This Row],[Product]],Table3[],3)</f>
        <v>1.79</v>
      </c>
      <c r="Q3996" s="35">
        <f>VLOOKUP(Table6[[#This Row],[Product]],Table3[],4)</f>
        <v>17</v>
      </c>
      <c r="R3996" s="35">
        <f>Table6[[#This Row],[Quantity]]*Table6[[#This Row],[Case]]</f>
        <v>1598</v>
      </c>
      <c r="S3996" s="35">
        <f>Table6[[#This Row],[Total Sales]]*Table6[[#This Row],[Cost]]</f>
        <v>2860.42</v>
      </c>
    </row>
    <row r="3997" spans="1:19" x14ac:dyDescent="0.3">
      <c r="A3997" s="54">
        <v>4105</v>
      </c>
      <c r="B3997" s="35" t="s">
        <v>9058</v>
      </c>
      <c r="C3997" s="35" t="s">
        <v>4173</v>
      </c>
      <c r="D3997" s="35" t="s">
        <v>15</v>
      </c>
      <c r="E3997" s="35" t="str">
        <f t="shared" si="186"/>
        <v>F</v>
      </c>
      <c r="F3997" s="35">
        <v>60</v>
      </c>
      <c r="G3997" s="35" t="s">
        <v>9059</v>
      </c>
      <c r="H3997" s="35" t="s">
        <v>6036</v>
      </c>
      <c r="I3997" s="35" t="s">
        <v>32</v>
      </c>
      <c r="J3997" s="48" t="s">
        <v>13645</v>
      </c>
      <c r="K3997" s="35">
        <v>68</v>
      </c>
      <c r="L3997" s="49" t="s">
        <v>20</v>
      </c>
      <c r="M3997" s="50" t="str">
        <f>VLOOKUP(Table6[[#This Row],[Product]],Table3[],2)</f>
        <v>Hyperwotsit</v>
      </c>
      <c r="N3997" s="50" t="str">
        <f t="shared" si="187"/>
        <v>Sep</v>
      </c>
      <c r="O3997" s="56">
        <f t="shared" si="188"/>
        <v>2020</v>
      </c>
      <c r="P3997" s="51">
        <f>VLOOKUP(Table6[[#This Row],[Product]],Table3[],3)</f>
        <v>2.0099999999999998</v>
      </c>
      <c r="Q3997" s="35">
        <f>VLOOKUP(Table6[[#This Row],[Product]],Table3[],4)</f>
        <v>20</v>
      </c>
      <c r="R3997" s="35">
        <f>Table6[[#This Row],[Quantity]]*Table6[[#This Row],[Case]]</f>
        <v>1360</v>
      </c>
      <c r="S3997" s="35">
        <f>Table6[[#This Row],[Total Sales]]*Table6[[#This Row],[Cost]]</f>
        <v>2733.6</v>
      </c>
    </row>
    <row r="3998" spans="1:19" x14ac:dyDescent="0.3">
      <c r="A3998" s="54">
        <v>4106</v>
      </c>
      <c r="B3998" s="35" t="s">
        <v>9060</v>
      </c>
      <c r="C3998" s="35" t="s">
        <v>3237</v>
      </c>
      <c r="D3998" s="35" t="s">
        <v>51</v>
      </c>
      <c r="E3998" s="35" t="str">
        <f t="shared" si="186"/>
        <v>F</v>
      </c>
      <c r="F3998" s="35">
        <v>30</v>
      </c>
      <c r="G3998" s="35" t="s">
        <v>9061</v>
      </c>
      <c r="H3998" s="35" t="s">
        <v>105</v>
      </c>
      <c r="I3998" s="35" t="s">
        <v>32</v>
      </c>
      <c r="J3998" s="48">
        <v>44327</v>
      </c>
      <c r="K3998" s="35">
        <v>53</v>
      </c>
      <c r="L3998" s="49" t="s">
        <v>80</v>
      </c>
      <c r="M3998" s="50" t="str">
        <f>VLOOKUP(Table6[[#This Row],[Product]],Table3[],2)</f>
        <v>Ultrathing V2</v>
      </c>
      <c r="N3998" s="50" t="str">
        <f t="shared" si="187"/>
        <v>May</v>
      </c>
      <c r="O3998" s="56">
        <f t="shared" si="188"/>
        <v>2021</v>
      </c>
      <c r="P3998" s="51">
        <f>VLOOKUP(Table6[[#This Row],[Product]],Table3[],3)</f>
        <v>2.95</v>
      </c>
      <c r="Q3998" s="35">
        <f>VLOOKUP(Table6[[#This Row],[Product]],Table3[],4)</f>
        <v>20</v>
      </c>
      <c r="R3998" s="35">
        <f>Table6[[#This Row],[Quantity]]*Table6[[#This Row],[Case]]</f>
        <v>1060</v>
      </c>
      <c r="S3998" s="35">
        <f>Table6[[#This Row],[Total Sales]]*Table6[[#This Row],[Cost]]</f>
        <v>3127</v>
      </c>
    </row>
    <row r="3999" spans="1:19" x14ac:dyDescent="0.3">
      <c r="A3999" s="54">
        <v>4107</v>
      </c>
      <c r="B3999" s="35" t="s">
        <v>9062</v>
      </c>
      <c r="C3999" s="35" t="s">
        <v>3588</v>
      </c>
      <c r="D3999" s="35" t="s">
        <v>51</v>
      </c>
      <c r="E3999" s="35" t="str">
        <f t="shared" si="186"/>
        <v>F</v>
      </c>
      <c r="F3999" s="35">
        <v>30</v>
      </c>
      <c r="G3999" s="35" t="s">
        <v>9063</v>
      </c>
      <c r="H3999" s="35" t="s">
        <v>6772</v>
      </c>
      <c r="I3999" s="35" t="s">
        <v>32</v>
      </c>
      <c r="J3999" s="48" t="s">
        <v>14208</v>
      </c>
      <c r="K3999" s="35">
        <v>55</v>
      </c>
      <c r="L3999" s="49" t="s">
        <v>64</v>
      </c>
      <c r="M3999" s="50" t="str">
        <f>VLOOKUP(Table6[[#This Row],[Product]],Table3[],2)</f>
        <v>Ultrathing V4</v>
      </c>
      <c r="N3999" s="50" t="str">
        <f t="shared" si="187"/>
        <v>Nov</v>
      </c>
      <c r="O3999" s="56">
        <f t="shared" si="188"/>
        <v>2020</v>
      </c>
      <c r="P3999" s="51">
        <f>VLOOKUP(Table6[[#This Row],[Product]],Table3[],3)</f>
        <v>3.99</v>
      </c>
      <c r="Q3999" s="35">
        <f>VLOOKUP(Table6[[#This Row],[Product]],Table3[],4)</f>
        <v>24</v>
      </c>
      <c r="R3999" s="35">
        <f>Table6[[#This Row],[Quantity]]*Table6[[#This Row],[Case]]</f>
        <v>1320</v>
      </c>
      <c r="S3999" s="35">
        <f>Table6[[#This Row],[Total Sales]]*Table6[[#This Row],[Cost]]</f>
        <v>5266.8</v>
      </c>
    </row>
    <row r="4000" spans="1:19" x14ac:dyDescent="0.3">
      <c r="A4000" s="54">
        <v>4108</v>
      </c>
      <c r="B4000" s="35" t="s">
        <v>9064</v>
      </c>
      <c r="C4000" s="35" t="s">
        <v>2286</v>
      </c>
      <c r="D4000" s="35" t="s">
        <v>28</v>
      </c>
      <c r="E4000" s="35" t="str">
        <f t="shared" si="186"/>
        <v>M</v>
      </c>
      <c r="F4000" s="35">
        <v>60</v>
      </c>
      <c r="G4000" s="35" t="s">
        <v>9065</v>
      </c>
      <c r="H4000" s="35" t="s">
        <v>4675</v>
      </c>
      <c r="I4000" s="35" t="s">
        <v>178</v>
      </c>
      <c r="J4000" s="48" t="s">
        <v>14095</v>
      </c>
      <c r="K4000" s="35">
        <v>68</v>
      </c>
      <c r="L4000" s="49" t="s">
        <v>64</v>
      </c>
      <c r="M4000" s="50" t="str">
        <f>VLOOKUP(Table6[[#This Row],[Product]],Table3[],2)</f>
        <v>Ultrathing V4</v>
      </c>
      <c r="N4000" s="50" t="str">
        <f t="shared" si="187"/>
        <v>Nov</v>
      </c>
      <c r="O4000" s="56">
        <f t="shared" si="188"/>
        <v>2022</v>
      </c>
      <c r="P4000" s="51">
        <f>VLOOKUP(Table6[[#This Row],[Product]],Table3[],3)</f>
        <v>3.99</v>
      </c>
      <c r="Q4000" s="35">
        <f>VLOOKUP(Table6[[#This Row],[Product]],Table3[],4)</f>
        <v>24</v>
      </c>
      <c r="R4000" s="35">
        <f>Table6[[#This Row],[Quantity]]*Table6[[#This Row],[Case]]</f>
        <v>1632</v>
      </c>
      <c r="S4000" s="35">
        <f>Table6[[#This Row],[Total Sales]]*Table6[[#This Row],[Cost]]</f>
        <v>6511.68</v>
      </c>
    </row>
    <row r="4001" spans="1:19" x14ac:dyDescent="0.3">
      <c r="A4001" s="54">
        <v>4109</v>
      </c>
      <c r="B4001" s="35" t="s">
        <v>184</v>
      </c>
      <c r="C4001" s="35" t="s">
        <v>9066</v>
      </c>
      <c r="D4001" s="35" t="s">
        <v>28</v>
      </c>
      <c r="E4001" s="35" t="str">
        <f t="shared" si="186"/>
        <v>M</v>
      </c>
      <c r="F4001" s="35">
        <v>30</v>
      </c>
      <c r="G4001" s="35" t="s">
        <v>9067</v>
      </c>
      <c r="H4001" s="35" t="s">
        <v>574</v>
      </c>
      <c r="I4001" s="35" t="s">
        <v>575</v>
      </c>
      <c r="J4001" s="48" t="s">
        <v>14223</v>
      </c>
      <c r="K4001" s="35">
        <v>103</v>
      </c>
      <c r="L4001" s="49" t="s">
        <v>70</v>
      </c>
      <c r="M4001" s="50" t="str">
        <f>VLOOKUP(Table6[[#This Row],[Product]],Table3[],2)</f>
        <v>Megawidget M</v>
      </c>
      <c r="N4001" s="50" t="str">
        <f t="shared" si="187"/>
        <v>Jul</v>
      </c>
      <c r="O4001" s="56">
        <f t="shared" si="188"/>
        <v>2022</v>
      </c>
      <c r="P4001" s="51">
        <f>VLOOKUP(Table6[[#This Row],[Product]],Table3[],3)</f>
        <v>1.29</v>
      </c>
      <c r="Q4001" s="35">
        <f>VLOOKUP(Table6[[#This Row],[Product]],Table3[],4)</f>
        <v>24</v>
      </c>
      <c r="R4001" s="35">
        <f>Table6[[#This Row],[Quantity]]*Table6[[#This Row],[Case]]</f>
        <v>2472</v>
      </c>
      <c r="S4001" s="35">
        <f>Table6[[#This Row],[Total Sales]]*Table6[[#This Row],[Cost]]</f>
        <v>3188.88</v>
      </c>
    </row>
    <row r="4002" spans="1:19" x14ac:dyDescent="0.3">
      <c r="A4002" s="54">
        <v>4110</v>
      </c>
      <c r="B4002" s="35" t="s">
        <v>2426</v>
      </c>
      <c r="C4002" s="35" t="s">
        <v>237</v>
      </c>
      <c r="D4002" s="35" t="s">
        <v>28</v>
      </c>
      <c r="E4002" s="35" t="str">
        <f t="shared" si="186"/>
        <v>M</v>
      </c>
      <c r="F4002" s="35">
        <v>60</v>
      </c>
      <c r="G4002" s="35" t="s">
        <v>9068</v>
      </c>
      <c r="H4002" s="35" t="s">
        <v>5316</v>
      </c>
      <c r="I4002" s="35" t="s">
        <v>25</v>
      </c>
      <c r="J4002" s="48">
        <v>44716</v>
      </c>
      <c r="K4002" s="35">
        <v>4</v>
      </c>
      <c r="L4002" s="49" t="s">
        <v>20</v>
      </c>
      <c r="M4002" s="50" t="str">
        <f>VLOOKUP(Table6[[#This Row],[Product]],Table3[],2)</f>
        <v>Hyperwotsit</v>
      </c>
      <c r="N4002" s="50" t="str">
        <f t="shared" si="187"/>
        <v>Jun</v>
      </c>
      <c r="O4002" s="56">
        <f t="shared" si="188"/>
        <v>2022</v>
      </c>
      <c r="P4002" s="51">
        <f>VLOOKUP(Table6[[#This Row],[Product]],Table3[],3)</f>
        <v>2.0099999999999998</v>
      </c>
      <c r="Q4002" s="35">
        <f>VLOOKUP(Table6[[#This Row],[Product]],Table3[],4)</f>
        <v>20</v>
      </c>
      <c r="R4002" s="35">
        <f>Table6[[#This Row],[Quantity]]*Table6[[#This Row],[Case]]</f>
        <v>80</v>
      </c>
      <c r="S4002" s="35">
        <f>Table6[[#This Row],[Total Sales]]*Table6[[#This Row],[Cost]]</f>
        <v>160.79999999999998</v>
      </c>
    </row>
    <row r="4003" spans="1:19" x14ac:dyDescent="0.3">
      <c r="A4003" s="54">
        <v>4111</v>
      </c>
      <c r="B4003" s="35" t="s">
        <v>3073</v>
      </c>
      <c r="C4003" s="35" t="s">
        <v>7774</v>
      </c>
      <c r="D4003" s="35" t="s">
        <v>28</v>
      </c>
      <c r="E4003" s="35" t="str">
        <f t="shared" si="186"/>
        <v>M</v>
      </c>
      <c r="F4003" s="35">
        <v>60</v>
      </c>
      <c r="G4003" s="35" t="s">
        <v>9069</v>
      </c>
      <c r="H4003" s="35" t="s">
        <v>1629</v>
      </c>
      <c r="I4003" s="35" t="s">
        <v>32</v>
      </c>
      <c r="J4003" s="48" t="s">
        <v>13970</v>
      </c>
      <c r="K4003" s="35">
        <v>66</v>
      </c>
      <c r="L4003" s="49" t="s">
        <v>64</v>
      </c>
      <c r="M4003" s="50" t="str">
        <f>VLOOKUP(Table6[[#This Row],[Product]],Table3[],2)</f>
        <v>Ultrathing V4</v>
      </c>
      <c r="N4003" s="50" t="str">
        <f t="shared" si="187"/>
        <v>Aug</v>
      </c>
      <c r="O4003" s="56">
        <f t="shared" si="188"/>
        <v>2021</v>
      </c>
      <c r="P4003" s="51">
        <f>VLOOKUP(Table6[[#This Row],[Product]],Table3[],3)</f>
        <v>3.99</v>
      </c>
      <c r="Q4003" s="35">
        <f>VLOOKUP(Table6[[#This Row],[Product]],Table3[],4)</f>
        <v>24</v>
      </c>
      <c r="R4003" s="35">
        <f>Table6[[#This Row],[Quantity]]*Table6[[#This Row],[Case]]</f>
        <v>1584</v>
      </c>
      <c r="S4003" s="35">
        <f>Table6[[#This Row],[Total Sales]]*Table6[[#This Row],[Cost]]</f>
        <v>6320.1600000000008</v>
      </c>
    </row>
    <row r="4004" spans="1:19" x14ac:dyDescent="0.3">
      <c r="A4004" s="54">
        <v>4112</v>
      </c>
      <c r="B4004" s="35" t="s">
        <v>5128</v>
      </c>
      <c r="C4004" s="35" t="s">
        <v>2945</v>
      </c>
      <c r="D4004" s="35" t="s">
        <v>28</v>
      </c>
      <c r="E4004" s="35" t="str">
        <f t="shared" si="186"/>
        <v>M</v>
      </c>
      <c r="F4004" s="35">
        <v>30</v>
      </c>
      <c r="G4004" s="35" t="s">
        <v>13617</v>
      </c>
      <c r="H4004" s="35" t="s">
        <v>6249</v>
      </c>
      <c r="I4004" s="35" t="s">
        <v>38</v>
      </c>
      <c r="J4004" s="48">
        <v>44290</v>
      </c>
      <c r="K4004" s="35">
        <v>16</v>
      </c>
      <c r="L4004" s="49" t="s">
        <v>20</v>
      </c>
      <c r="M4004" s="50" t="str">
        <f>VLOOKUP(Table6[[#This Row],[Product]],Table3[],2)</f>
        <v>Hyperwotsit</v>
      </c>
      <c r="N4004" s="50" t="str">
        <f t="shared" si="187"/>
        <v>Apr</v>
      </c>
      <c r="O4004" s="56">
        <f t="shared" si="188"/>
        <v>2021</v>
      </c>
      <c r="P4004" s="51">
        <f>VLOOKUP(Table6[[#This Row],[Product]],Table3[],3)</f>
        <v>2.0099999999999998</v>
      </c>
      <c r="Q4004" s="35">
        <f>VLOOKUP(Table6[[#This Row],[Product]],Table3[],4)</f>
        <v>20</v>
      </c>
      <c r="R4004" s="35">
        <f>Table6[[#This Row],[Quantity]]*Table6[[#This Row],[Case]]</f>
        <v>320</v>
      </c>
      <c r="S4004" s="35">
        <f>Table6[[#This Row],[Total Sales]]*Table6[[#This Row],[Cost]]</f>
        <v>643.19999999999993</v>
      </c>
    </row>
    <row r="4005" spans="1:19" x14ac:dyDescent="0.3">
      <c r="A4005" s="54">
        <v>4113</v>
      </c>
      <c r="B4005" s="35" t="s">
        <v>504</v>
      </c>
      <c r="C4005" s="35" t="s">
        <v>6454</v>
      </c>
      <c r="D4005" s="35" t="s">
        <v>28</v>
      </c>
      <c r="E4005" s="35" t="str">
        <f t="shared" si="186"/>
        <v>M</v>
      </c>
      <c r="F4005" s="35">
        <v>30</v>
      </c>
      <c r="G4005" s="35" t="s">
        <v>9071</v>
      </c>
      <c r="H4005" s="35" t="s">
        <v>2172</v>
      </c>
      <c r="I4005" s="35" t="s">
        <v>32</v>
      </c>
      <c r="J4005" s="48" t="s">
        <v>13931</v>
      </c>
      <c r="K4005" s="35">
        <v>54</v>
      </c>
      <c r="L4005" s="49" t="s">
        <v>33</v>
      </c>
      <c r="M4005" s="50" t="str">
        <f>VLOOKUP(Table6[[#This Row],[Product]],Table3[],2)</f>
        <v>Megawidget L</v>
      </c>
      <c r="N4005" s="50" t="str">
        <f t="shared" si="187"/>
        <v>Oct</v>
      </c>
      <c r="O4005" s="56">
        <f t="shared" si="188"/>
        <v>2022</v>
      </c>
      <c r="P4005" s="51">
        <f>VLOOKUP(Table6[[#This Row],[Product]],Table3[],3)</f>
        <v>1.79</v>
      </c>
      <c r="Q4005" s="35">
        <f>VLOOKUP(Table6[[#This Row],[Product]],Table3[],4)</f>
        <v>24</v>
      </c>
      <c r="R4005" s="35">
        <f>Table6[[#This Row],[Quantity]]*Table6[[#This Row],[Case]]</f>
        <v>1296</v>
      </c>
      <c r="S4005" s="35">
        <f>Table6[[#This Row],[Total Sales]]*Table6[[#This Row],[Cost]]</f>
        <v>2319.84</v>
      </c>
    </row>
    <row r="4006" spans="1:19" x14ac:dyDescent="0.3">
      <c r="A4006" s="54">
        <v>4114</v>
      </c>
      <c r="B4006" s="35" t="s">
        <v>9072</v>
      </c>
      <c r="C4006" s="35" t="s">
        <v>2566</v>
      </c>
      <c r="D4006" s="35" t="s">
        <v>28</v>
      </c>
      <c r="E4006" s="35" t="str">
        <f t="shared" si="186"/>
        <v>M</v>
      </c>
      <c r="F4006" s="35">
        <v>60</v>
      </c>
      <c r="G4006" s="35" t="s">
        <v>9073</v>
      </c>
      <c r="H4006" s="35" t="s">
        <v>3991</v>
      </c>
      <c r="I4006" s="35" t="s">
        <v>32</v>
      </c>
      <c r="J4006" s="48">
        <v>44389</v>
      </c>
      <c r="K4006" s="35">
        <v>25</v>
      </c>
      <c r="L4006" s="49" t="s">
        <v>101</v>
      </c>
      <c r="M4006" s="50" t="str">
        <f>VLOOKUP(Table6[[#This Row],[Product]],Table3[],2)</f>
        <v>Superwossname</v>
      </c>
      <c r="N4006" s="50" t="str">
        <f t="shared" si="187"/>
        <v>Jul</v>
      </c>
      <c r="O4006" s="56">
        <f t="shared" si="188"/>
        <v>2021</v>
      </c>
      <c r="P4006" s="51">
        <f>VLOOKUP(Table6[[#This Row],[Product]],Table3[],3)</f>
        <v>3.49</v>
      </c>
      <c r="Q4006" s="35">
        <f>VLOOKUP(Table6[[#This Row],[Product]],Table3[],4)</f>
        <v>20</v>
      </c>
      <c r="R4006" s="35">
        <f>Table6[[#This Row],[Quantity]]*Table6[[#This Row],[Case]]</f>
        <v>500</v>
      </c>
      <c r="S4006" s="35">
        <f>Table6[[#This Row],[Total Sales]]*Table6[[#This Row],[Cost]]</f>
        <v>1745</v>
      </c>
    </row>
    <row r="4007" spans="1:19" x14ac:dyDescent="0.3">
      <c r="A4007" s="54">
        <v>4115</v>
      </c>
      <c r="B4007" s="35" t="s">
        <v>9074</v>
      </c>
      <c r="C4007" s="35" t="s">
        <v>1798</v>
      </c>
      <c r="D4007" s="35" t="s">
        <v>15</v>
      </c>
      <c r="E4007" s="35" t="str">
        <f t="shared" si="186"/>
        <v>F</v>
      </c>
      <c r="F4007" s="35">
        <v>30</v>
      </c>
      <c r="G4007" s="35" t="s">
        <v>9075</v>
      </c>
      <c r="H4007" s="35" t="s">
        <v>4451</v>
      </c>
      <c r="I4007" s="35" t="s">
        <v>32</v>
      </c>
      <c r="J4007" s="48" t="s">
        <v>14150</v>
      </c>
      <c r="K4007" s="35">
        <v>84</v>
      </c>
      <c r="L4007" s="49" t="s">
        <v>80</v>
      </c>
      <c r="M4007" s="50" t="str">
        <f>VLOOKUP(Table6[[#This Row],[Product]],Table3[],2)</f>
        <v>Ultrathing V2</v>
      </c>
      <c r="N4007" s="50" t="str">
        <f t="shared" si="187"/>
        <v>Sep</v>
      </c>
      <c r="O4007" s="56">
        <f t="shared" si="188"/>
        <v>2022</v>
      </c>
      <c r="P4007" s="51">
        <f>VLOOKUP(Table6[[#This Row],[Product]],Table3[],3)</f>
        <v>2.95</v>
      </c>
      <c r="Q4007" s="35">
        <f>VLOOKUP(Table6[[#This Row],[Product]],Table3[],4)</f>
        <v>20</v>
      </c>
      <c r="R4007" s="35">
        <f>Table6[[#This Row],[Quantity]]*Table6[[#This Row],[Case]]</f>
        <v>1680</v>
      </c>
      <c r="S4007" s="35">
        <f>Table6[[#This Row],[Total Sales]]*Table6[[#This Row],[Cost]]</f>
        <v>4956</v>
      </c>
    </row>
    <row r="4008" spans="1:19" x14ac:dyDescent="0.3">
      <c r="A4008" s="54">
        <v>4116</v>
      </c>
      <c r="B4008" s="35" t="s">
        <v>2562</v>
      </c>
      <c r="C4008" s="35" t="s">
        <v>2505</v>
      </c>
      <c r="D4008" s="35" t="s">
        <v>28</v>
      </c>
      <c r="E4008" s="35" t="str">
        <f t="shared" si="186"/>
        <v>M</v>
      </c>
      <c r="F4008" s="35">
        <v>60</v>
      </c>
      <c r="G4008" s="35" t="s">
        <v>9076</v>
      </c>
      <c r="H4008" s="35" t="s">
        <v>2026</v>
      </c>
      <c r="I4008" s="35" t="s">
        <v>1078</v>
      </c>
      <c r="J4008" s="48" t="s">
        <v>13683</v>
      </c>
      <c r="K4008" s="35">
        <v>64</v>
      </c>
      <c r="L4008" s="49" t="s">
        <v>80</v>
      </c>
      <c r="M4008" s="50" t="str">
        <f>VLOOKUP(Table6[[#This Row],[Product]],Table3[],2)</f>
        <v>Ultrathing V2</v>
      </c>
      <c r="N4008" s="50" t="str">
        <f t="shared" si="187"/>
        <v>Mar</v>
      </c>
      <c r="O4008" s="56">
        <f t="shared" si="188"/>
        <v>2021</v>
      </c>
      <c r="P4008" s="51">
        <f>VLOOKUP(Table6[[#This Row],[Product]],Table3[],3)</f>
        <v>2.95</v>
      </c>
      <c r="Q4008" s="35">
        <f>VLOOKUP(Table6[[#This Row],[Product]],Table3[],4)</f>
        <v>20</v>
      </c>
      <c r="R4008" s="35">
        <f>Table6[[#This Row],[Quantity]]*Table6[[#This Row],[Case]]</f>
        <v>1280</v>
      </c>
      <c r="S4008" s="35">
        <f>Table6[[#This Row],[Total Sales]]*Table6[[#This Row],[Cost]]</f>
        <v>3776</v>
      </c>
    </row>
    <row r="4009" spans="1:19" x14ac:dyDescent="0.3">
      <c r="A4009" s="54">
        <v>4117</v>
      </c>
      <c r="B4009" s="35" t="s">
        <v>9077</v>
      </c>
      <c r="C4009" s="35" t="s">
        <v>5910</v>
      </c>
      <c r="D4009" s="35" t="s">
        <v>15</v>
      </c>
      <c r="E4009" s="35" t="str">
        <f t="shared" si="186"/>
        <v>F</v>
      </c>
      <c r="F4009" s="35">
        <v>30</v>
      </c>
      <c r="G4009" s="35" t="s">
        <v>9078</v>
      </c>
      <c r="H4009" s="35" t="s">
        <v>4567</v>
      </c>
      <c r="I4009" s="35" t="s">
        <v>38</v>
      </c>
      <c r="J4009" s="48" t="s">
        <v>13834</v>
      </c>
      <c r="K4009" s="35">
        <v>33</v>
      </c>
      <c r="L4009" s="49" t="s">
        <v>39</v>
      </c>
      <c r="M4009" s="50" t="str">
        <f>VLOOKUP(Table6[[#This Row],[Product]],Table3[],2)</f>
        <v>Ultrathing V1</v>
      </c>
      <c r="N4009" s="50" t="str">
        <f t="shared" si="187"/>
        <v>Apr</v>
      </c>
      <c r="O4009" s="56">
        <f t="shared" si="188"/>
        <v>2020</v>
      </c>
      <c r="P4009" s="51">
        <f>VLOOKUP(Table6[[#This Row],[Product]],Table3[],3)</f>
        <v>1.79</v>
      </c>
      <c r="Q4009" s="35">
        <f>VLOOKUP(Table6[[#This Row],[Product]],Table3[],4)</f>
        <v>17</v>
      </c>
      <c r="R4009" s="35">
        <f>Table6[[#This Row],[Quantity]]*Table6[[#This Row],[Case]]</f>
        <v>561</v>
      </c>
      <c r="S4009" s="35">
        <f>Table6[[#This Row],[Total Sales]]*Table6[[#This Row],[Cost]]</f>
        <v>1004.19</v>
      </c>
    </row>
    <row r="4010" spans="1:19" x14ac:dyDescent="0.3">
      <c r="A4010" s="54">
        <v>4118</v>
      </c>
      <c r="B4010" s="35" t="s">
        <v>705</v>
      </c>
      <c r="C4010" s="35" t="s">
        <v>6425</v>
      </c>
      <c r="D4010" s="35" t="s">
        <v>28</v>
      </c>
      <c r="E4010" s="35" t="str">
        <f t="shared" si="186"/>
        <v>M</v>
      </c>
      <c r="F4010" s="35">
        <v>60</v>
      </c>
      <c r="G4010" s="35" t="s">
        <v>9079</v>
      </c>
      <c r="H4010" s="35" t="s">
        <v>1173</v>
      </c>
      <c r="I4010" s="35" t="s">
        <v>32</v>
      </c>
      <c r="J4010" s="48" t="s">
        <v>14006</v>
      </c>
      <c r="K4010" s="35">
        <v>12</v>
      </c>
      <c r="L4010" s="49" t="s">
        <v>39</v>
      </c>
      <c r="M4010" s="50" t="str">
        <f>VLOOKUP(Table6[[#This Row],[Product]],Table3[],2)</f>
        <v>Ultrathing V1</v>
      </c>
      <c r="N4010" s="50" t="str">
        <f t="shared" si="187"/>
        <v>Aug</v>
      </c>
      <c r="O4010" s="56">
        <f t="shared" si="188"/>
        <v>2020</v>
      </c>
      <c r="P4010" s="51">
        <f>VLOOKUP(Table6[[#This Row],[Product]],Table3[],3)</f>
        <v>1.79</v>
      </c>
      <c r="Q4010" s="35">
        <f>VLOOKUP(Table6[[#This Row],[Product]],Table3[],4)</f>
        <v>17</v>
      </c>
      <c r="R4010" s="35">
        <f>Table6[[#This Row],[Quantity]]*Table6[[#This Row],[Case]]</f>
        <v>204</v>
      </c>
      <c r="S4010" s="35">
        <f>Table6[[#This Row],[Total Sales]]*Table6[[#This Row],[Cost]]</f>
        <v>365.16</v>
      </c>
    </row>
    <row r="4011" spans="1:19" x14ac:dyDescent="0.3">
      <c r="A4011" s="54">
        <v>4119</v>
      </c>
      <c r="B4011" s="35" t="s">
        <v>2868</v>
      </c>
      <c r="C4011" s="35" t="s">
        <v>7379</v>
      </c>
      <c r="D4011" s="35" t="s">
        <v>51</v>
      </c>
      <c r="E4011" s="35" t="str">
        <f t="shared" si="186"/>
        <v>F</v>
      </c>
      <c r="F4011" s="35">
        <v>60</v>
      </c>
      <c r="G4011" s="35" t="s">
        <v>9080</v>
      </c>
      <c r="H4011" s="35" t="s">
        <v>6442</v>
      </c>
      <c r="I4011" s="35" t="s">
        <v>294</v>
      </c>
      <c r="J4011" s="48" t="s">
        <v>13993</v>
      </c>
      <c r="K4011" s="35">
        <v>83</v>
      </c>
      <c r="L4011" s="49" t="s">
        <v>80</v>
      </c>
      <c r="M4011" s="50" t="str">
        <f>VLOOKUP(Table6[[#This Row],[Product]],Table3[],2)</f>
        <v>Ultrathing V2</v>
      </c>
      <c r="N4011" s="50" t="str">
        <f t="shared" si="187"/>
        <v>May</v>
      </c>
      <c r="O4011" s="56">
        <f t="shared" si="188"/>
        <v>2022</v>
      </c>
      <c r="P4011" s="51">
        <f>VLOOKUP(Table6[[#This Row],[Product]],Table3[],3)</f>
        <v>2.95</v>
      </c>
      <c r="Q4011" s="35">
        <f>VLOOKUP(Table6[[#This Row],[Product]],Table3[],4)</f>
        <v>20</v>
      </c>
      <c r="R4011" s="35">
        <f>Table6[[#This Row],[Quantity]]*Table6[[#This Row],[Case]]</f>
        <v>1660</v>
      </c>
      <c r="S4011" s="35">
        <f>Table6[[#This Row],[Total Sales]]*Table6[[#This Row],[Cost]]</f>
        <v>4897</v>
      </c>
    </row>
    <row r="4012" spans="1:19" x14ac:dyDescent="0.3">
      <c r="A4012" s="54">
        <v>4120</v>
      </c>
      <c r="B4012" s="35" t="s">
        <v>9081</v>
      </c>
      <c r="C4012" s="35" t="s">
        <v>2773</v>
      </c>
      <c r="D4012" s="35" t="s">
        <v>28</v>
      </c>
      <c r="E4012" s="35" t="str">
        <f t="shared" si="186"/>
        <v>M</v>
      </c>
      <c r="F4012" s="35">
        <v>60</v>
      </c>
      <c r="G4012" s="35" t="s">
        <v>9082</v>
      </c>
      <c r="H4012" s="35" t="s">
        <v>2645</v>
      </c>
      <c r="I4012" s="35" t="s">
        <v>32</v>
      </c>
      <c r="J4012" s="48" t="s">
        <v>13850</v>
      </c>
      <c r="K4012" s="35">
        <v>76</v>
      </c>
      <c r="L4012" s="49" t="s">
        <v>54</v>
      </c>
      <c r="M4012" s="50" t="str">
        <f>VLOOKUP(Table6[[#This Row],[Product]],Table3[],2)</f>
        <v>Megawidget S</v>
      </c>
      <c r="N4012" s="50" t="str">
        <f t="shared" si="187"/>
        <v>Nov</v>
      </c>
      <c r="O4012" s="56">
        <f t="shared" si="188"/>
        <v>2022</v>
      </c>
      <c r="P4012" s="51">
        <f>VLOOKUP(Table6[[#This Row],[Product]],Table3[],3)</f>
        <v>0.69</v>
      </c>
      <c r="Q4012" s="35">
        <f>VLOOKUP(Table6[[#This Row],[Product]],Table3[],4)</f>
        <v>24</v>
      </c>
      <c r="R4012" s="35">
        <f>Table6[[#This Row],[Quantity]]*Table6[[#This Row],[Case]]</f>
        <v>1824</v>
      </c>
      <c r="S4012" s="35">
        <f>Table6[[#This Row],[Total Sales]]*Table6[[#This Row],[Cost]]</f>
        <v>1258.56</v>
      </c>
    </row>
    <row r="4013" spans="1:19" x14ac:dyDescent="0.3">
      <c r="A4013" s="54">
        <v>4121</v>
      </c>
      <c r="B4013" s="35" t="s">
        <v>4750</v>
      </c>
      <c r="C4013" s="35" t="s">
        <v>106</v>
      </c>
      <c r="D4013" s="35" t="s">
        <v>28</v>
      </c>
      <c r="E4013" s="35" t="str">
        <f t="shared" si="186"/>
        <v>M</v>
      </c>
      <c r="F4013" s="35">
        <v>30</v>
      </c>
      <c r="G4013" s="35" t="s">
        <v>9083</v>
      </c>
      <c r="H4013" s="35" t="s">
        <v>3724</v>
      </c>
      <c r="I4013" s="35" t="s">
        <v>1078</v>
      </c>
      <c r="J4013" s="48">
        <v>43866</v>
      </c>
      <c r="K4013" s="35">
        <v>59</v>
      </c>
      <c r="L4013" s="49" t="s">
        <v>70</v>
      </c>
      <c r="M4013" s="50" t="str">
        <f>VLOOKUP(Table6[[#This Row],[Product]],Table3[],2)</f>
        <v>Megawidget M</v>
      </c>
      <c r="N4013" s="50" t="str">
        <f t="shared" si="187"/>
        <v>Feb</v>
      </c>
      <c r="O4013" s="56">
        <f t="shared" si="188"/>
        <v>2020</v>
      </c>
      <c r="P4013" s="51">
        <f>VLOOKUP(Table6[[#This Row],[Product]],Table3[],3)</f>
        <v>1.29</v>
      </c>
      <c r="Q4013" s="35">
        <f>VLOOKUP(Table6[[#This Row],[Product]],Table3[],4)</f>
        <v>24</v>
      </c>
      <c r="R4013" s="35">
        <f>Table6[[#This Row],[Quantity]]*Table6[[#This Row],[Case]]</f>
        <v>1416</v>
      </c>
      <c r="S4013" s="35">
        <f>Table6[[#This Row],[Total Sales]]*Table6[[#This Row],[Cost]]</f>
        <v>1826.64</v>
      </c>
    </row>
    <row r="4014" spans="1:19" x14ac:dyDescent="0.3">
      <c r="A4014" s="54">
        <v>4122</v>
      </c>
      <c r="B4014" s="35" t="s">
        <v>6790</v>
      </c>
      <c r="C4014" s="35" t="s">
        <v>6741</v>
      </c>
      <c r="D4014" s="35" t="s">
        <v>28</v>
      </c>
      <c r="E4014" s="35" t="str">
        <f t="shared" si="186"/>
        <v>M</v>
      </c>
      <c r="F4014" s="35">
        <v>90</v>
      </c>
      <c r="G4014" s="35" t="s">
        <v>9084</v>
      </c>
      <c r="H4014" s="35" t="s">
        <v>2965</v>
      </c>
      <c r="I4014" s="35" t="s">
        <v>25</v>
      </c>
      <c r="J4014" s="48">
        <v>43933</v>
      </c>
      <c r="K4014" s="35">
        <v>62</v>
      </c>
      <c r="L4014" s="49" t="s">
        <v>64</v>
      </c>
      <c r="M4014" s="50" t="str">
        <f>VLOOKUP(Table6[[#This Row],[Product]],Table3[],2)</f>
        <v>Ultrathing V4</v>
      </c>
      <c r="N4014" s="50" t="str">
        <f t="shared" si="187"/>
        <v>Apr</v>
      </c>
      <c r="O4014" s="56">
        <f t="shared" si="188"/>
        <v>2020</v>
      </c>
      <c r="P4014" s="51">
        <f>VLOOKUP(Table6[[#This Row],[Product]],Table3[],3)</f>
        <v>3.99</v>
      </c>
      <c r="Q4014" s="35">
        <f>VLOOKUP(Table6[[#This Row],[Product]],Table3[],4)</f>
        <v>24</v>
      </c>
      <c r="R4014" s="35">
        <f>Table6[[#This Row],[Quantity]]*Table6[[#This Row],[Case]]</f>
        <v>1488</v>
      </c>
      <c r="S4014" s="35">
        <f>Table6[[#This Row],[Total Sales]]*Table6[[#This Row],[Cost]]</f>
        <v>5937.12</v>
      </c>
    </row>
    <row r="4015" spans="1:19" x14ac:dyDescent="0.3">
      <c r="A4015" s="54">
        <v>4124</v>
      </c>
      <c r="B4015" s="35" t="s">
        <v>9085</v>
      </c>
      <c r="C4015" s="35" t="s">
        <v>3848</v>
      </c>
      <c r="D4015" s="35" t="s">
        <v>15</v>
      </c>
      <c r="E4015" s="35" t="str">
        <f t="shared" si="186"/>
        <v>F</v>
      </c>
      <c r="F4015" s="35">
        <v>30</v>
      </c>
      <c r="G4015" s="35" t="s">
        <v>9086</v>
      </c>
      <c r="H4015" s="35" t="s">
        <v>3399</v>
      </c>
      <c r="I4015" s="35" t="s">
        <v>124</v>
      </c>
      <c r="J4015" s="48" t="s">
        <v>13793</v>
      </c>
      <c r="K4015" s="35">
        <v>61</v>
      </c>
      <c r="L4015" s="49" t="s">
        <v>45</v>
      </c>
      <c r="M4015" s="50" t="str">
        <f>VLOOKUP(Table6[[#This Row],[Product]],Table3[],2)</f>
        <v>Gigastuff</v>
      </c>
      <c r="N4015" s="50" t="str">
        <f t="shared" si="187"/>
        <v>Apr</v>
      </c>
      <c r="O4015" s="56">
        <f t="shared" si="188"/>
        <v>2020</v>
      </c>
      <c r="P4015" s="51">
        <f>VLOOKUP(Table6[[#This Row],[Product]],Table3[],3)</f>
        <v>1.89</v>
      </c>
      <c r="Q4015" s="35">
        <f>VLOOKUP(Table6[[#This Row],[Product]],Table3[],4)</f>
        <v>18</v>
      </c>
      <c r="R4015" s="35">
        <f>Table6[[#This Row],[Quantity]]*Table6[[#This Row],[Case]]</f>
        <v>1098</v>
      </c>
      <c r="S4015" s="35">
        <f>Table6[[#This Row],[Total Sales]]*Table6[[#This Row],[Cost]]</f>
        <v>2075.2199999999998</v>
      </c>
    </row>
    <row r="4016" spans="1:19" x14ac:dyDescent="0.3">
      <c r="A4016" s="54">
        <v>4125</v>
      </c>
      <c r="B4016" s="35" t="s">
        <v>9087</v>
      </c>
      <c r="C4016" s="35" t="s">
        <v>2349</v>
      </c>
      <c r="D4016" s="35" t="s">
        <v>15</v>
      </c>
      <c r="E4016" s="35" t="str">
        <f t="shared" si="186"/>
        <v>F</v>
      </c>
      <c r="F4016" s="35">
        <v>30</v>
      </c>
      <c r="G4016" s="35" t="s">
        <v>9088</v>
      </c>
      <c r="H4016" s="35" t="s">
        <v>710</v>
      </c>
      <c r="I4016" s="35" t="s">
        <v>187</v>
      </c>
      <c r="J4016" s="48">
        <v>44413</v>
      </c>
      <c r="K4016" s="35">
        <v>55</v>
      </c>
      <c r="L4016" s="49" t="s">
        <v>54</v>
      </c>
      <c r="M4016" s="50" t="str">
        <f>VLOOKUP(Table6[[#This Row],[Product]],Table3[],2)</f>
        <v>Megawidget S</v>
      </c>
      <c r="N4016" s="50" t="str">
        <f t="shared" si="187"/>
        <v>Aug</v>
      </c>
      <c r="O4016" s="56">
        <f t="shared" si="188"/>
        <v>2021</v>
      </c>
      <c r="P4016" s="51">
        <f>VLOOKUP(Table6[[#This Row],[Product]],Table3[],3)</f>
        <v>0.69</v>
      </c>
      <c r="Q4016" s="35">
        <f>VLOOKUP(Table6[[#This Row],[Product]],Table3[],4)</f>
        <v>24</v>
      </c>
      <c r="R4016" s="35">
        <f>Table6[[#This Row],[Quantity]]*Table6[[#This Row],[Case]]</f>
        <v>1320</v>
      </c>
      <c r="S4016" s="35">
        <f>Table6[[#This Row],[Total Sales]]*Table6[[#This Row],[Cost]]</f>
        <v>910.8</v>
      </c>
    </row>
    <row r="4017" spans="1:19" x14ac:dyDescent="0.3">
      <c r="A4017" s="54">
        <v>4126</v>
      </c>
      <c r="B4017" s="35" t="s">
        <v>1424</v>
      </c>
      <c r="C4017" s="35" t="s">
        <v>1259</v>
      </c>
      <c r="D4017" s="35" t="s">
        <v>28</v>
      </c>
      <c r="E4017" s="35" t="str">
        <f t="shared" si="186"/>
        <v>M</v>
      </c>
      <c r="F4017" s="35">
        <v>30</v>
      </c>
      <c r="G4017" s="35" t="s">
        <v>9089</v>
      </c>
      <c r="H4017" s="35" t="s">
        <v>3783</v>
      </c>
      <c r="I4017" s="35" t="s">
        <v>124</v>
      </c>
      <c r="J4017" s="48">
        <v>44289</v>
      </c>
      <c r="K4017" s="35">
        <v>39</v>
      </c>
      <c r="L4017" s="49" t="s">
        <v>80</v>
      </c>
      <c r="M4017" s="50" t="str">
        <f>VLOOKUP(Table6[[#This Row],[Product]],Table3[],2)</f>
        <v>Ultrathing V2</v>
      </c>
      <c r="N4017" s="50" t="str">
        <f t="shared" si="187"/>
        <v>Apr</v>
      </c>
      <c r="O4017" s="56">
        <f t="shared" si="188"/>
        <v>2021</v>
      </c>
      <c r="P4017" s="51">
        <f>VLOOKUP(Table6[[#This Row],[Product]],Table3[],3)</f>
        <v>2.95</v>
      </c>
      <c r="Q4017" s="35">
        <f>VLOOKUP(Table6[[#This Row],[Product]],Table3[],4)</f>
        <v>20</v>
      </c>
      <c r="R4017" s="35">
        <f>Table6[[#This Row],[Quantity]]*Table6[[#This Row],[Case]]</f>
        <v>780</v>
      </c>
      <c r="S4017" s="35">
        <f>Table6[[#This Row],[Total Sales]]*Table6[[#This Row],[Cost]]</f>
        <v>2301</v>
      </c>
    </row>
    <row r="4018" spans="1:19" x14ac:dyDescent="0.3">
      <c r="A4018" s="54">
        <v>4127</v>
      </c>
      <c r="B4018" s="35" t="s">
        <v>1755</v>
      </c>
      <c r="C4018" s="35" t="s">
        <v>7443</v>
      </c>
      <c r="D4018" s="35" t="s">
        <v>28</v>
      </c>
      <c r="E4018" s="35" t="str">
        <f t="shared" si="186"/>
        <v>M</v>
      </c>
      <c r="F4018" s="35">
        <v>30</v>
      </c>
      <c r="G4018" s="35" t="s">
        <v>9090</v>
      </c>
      <c r="H4018" s="35" t="s">
        <v>3814</v>
      </c>
      <c r="I4018" s="35" t="s">
        <v>32</v>
      </c>
      <c r="J4018" s="48">
        <v>44599</v>
      </c>
      <c r="K4018" s="35">
        <v>92</v>
      </c>
      <c r="L4018" s="49" t="s">
        <v>159</v>
      </c>
      <c r="M4018" s="50" t="str">
        <f>VLOOKUP(Table6[[#This Row],[Product]],Table3[],2)</f>
        <v>Ultrathing V3</v>
      </c>
      <c r="N4018" s="50" t="str">
        <f t="shared" si="187"/>
        <v>Feb</v>
      </c>
      <c r="O4018" s="56">
        <f t="shared" si="188"/>
        <v>2022</v>
      </c>
      <c r="P4018" s="51">
        <f>VLOOKUP(Table6[[#This Row],[Product]],Table3[],3)</f>
        <v>3.39</v>
      </c>
      <c r="Q4018" s="35">
        <f>VLOOKUP(Table6[[#This Row],[Product]],Table3[],4)</f>
        <v>24</v>
      </c>
      <c r="R4018" s="35">
        <f>Table6[[#This Row],[Quantity]]*Table6[[#This Row],[Case]]</f>
        <v>2208</v>
      </c>
      <c r="S4018" s="35">
        <f>Table6[[#This Row],[Total Sales]]*Table6[[#This Row],[Cost]]</f>
        <v>7485.12</v>
      </c>
    </row>
    <row r="4019" spans="1:19" x14ac:dyDescent="0.3">
      <c r="A4019" s="54">
        <v>4128</v>
      </c>
      <c r="B4019" s="35" t="s">
        <v>1379</v>
      </c>
      <c r="C4019" s="35" t="s">
        <v>3542</v>
      </c>
      <c r="D4019" s="35" t="s">
        <v>117</v>
      </c>
      <c r="E4019" s="35" t="str">
        <f t="shared" si="186"/>
        <v>M/F</v>
      </c>
      <c r="F4019" s="35">
        <v>60</v>
      </c>
      <c r="G4019" s="35" t="s">
        <v>9091</v>
      </c>
      <c r="H4019" s="35" t="s">
        <v>781</v>
      </c>
      <c r="I4019" s="35" t="s">
        <v>294</v>
      </c>
      <c r="J4019" s="48">
        <v>44806</v>
      </c>
      <c r="K4019" s="35">
        <v>63</v>
      </c>
      <c r="L4019" s="49" t="s">
        <v>80</v>
      </c>
      <c r="M4019" s="50" t="str">
        <f>VLOOKUP(Table6[[#This Row],[Product]],Table3[],2)</f>
        <v>Ultrathing V2</v>
      </c>
      <c r="N4019" s="50" t="str">
        <f t="shared" si="187"/>
        <v>Sep</v>
      </c>
      <c r="O4019" s="56">
        <f t="shared" si="188"/>
        <v>2022</v>
      </c>
      <c r="P4019" s="51">
        <f>VLOOKUP(Table6[[#This Row],[Product]],Table3[],3)</f>
        <v>2.95</v>
      </c>
      <c r="Q4019" s="35">
        <f>VLOOKUP(Table6[[#This Row],[Product]],Table3[],4)</f>
        <v>20</v>
      </c>
      <c r="R4019" s="35">
        <f>Table6[[#This Row],[Quantity]]*Table6[[#This Row],[Case]]</f>
        <v>1260</v>
      </c>
      <c r="S4019" s="35">
        <f>Table6[[#This Row],[Total Sales]]*Table6[[#This Row],[Cost]]</f>
        <v>3717</v>
      </c>
    </row>
    <row r="4020" spans="1:19" x14ac:dyDescent="0.3">
      <c r="A4020" s="54">
        <v>4129</v>
      </c>
      <c r="B4020" s="35" t="s">
        <v>828</v>
      </c>
      <c r="C4020" s="35" t="s">
        <v>1424</v>
      </c>
      <c r="D4020" s="35" t="s">
        <v>28</v>
      </c>
      <c r="E4020" s="35" t="str">
        <f t="shared" si="186"/>
        <v>M</v>
      </c>
      <c r="F4020" s="35">
        <v>30</v>
      </c>
      <c r="G4020" s="35" t="s">
        <v>9092</v>
      </c>
      <c r="H4020" s="35" t="s">
        <v>5803</v>
      </c>
      <c r="I4020" s="35" t="s">
        <v>294</v>
      </c>
      <c r="J4020" s="48" t="s">
        <v>13741</v>
      </c>
      <c r="K4020" s="35">
        <v>78</v>
      </c>
      <c r="L4020" s="49" t="s">
        <v>70</v>
      </c>
      <c r="M4020" s="50" t="str">
        <f>VLOOKUP(Table6[[#This Row],[Product]],Table3[],2)</f>
        <v>Megawidget M</v>
      </c>
      <c r="N4020" s="50" t="str">
        <f t="shared" si="187"/>
        <v>Mar</v>
      </c>
      <c r="O4020" s="56">
        <f t="shared" si="188"/>
        <v>2022</v>
      </c>
      <c r="P4020" s="51">
        <f>VLOOKUP(Table6[[#This Row],[Product]],Table3[],3)</f>
        <v>1.29</v>
      </c>
      <c r="Q4020" s="35">
        <f>VLOOKUP(Table6[[#This Row],[Product]],Table3[],4)</f>
        <v>24</v>
      </c>
      <c r="R4020" s="35">
        <f>Table6[[#This Row],[Quantity]]*Table6[[#This Row],[Case]]</f>
        <v>1872</v>
      </c>
      <c r="S4020" s="35">
        <f>Table6[[#This Row],[Total Sales]]*Table6[[#This Row],[Cost]]</f>
        <v>2414.88</v>
      </c>
    </row>
    <row r="4021" spans="1:19" x14ac:dyDescent="0.3">
      <c r="A4021" s="54">
        <v>4130</v>
      </c>
      <c r="B4021" s="35" t="s">
        <v>9093</v>
      </c>
      <c r="C4021" s="35" t="s">
        <v>2557</v>
      </c>
      <c r="D4021" s="35" t="s">
        <v>15</v>
      </c>
      <c r="E4021" s="35" t="str">
        <f t="shared" si="186"/>
        <v>F</v>
      </c>
      <c r="F4021" s="35">
        <v>90</v>
      </c>
      <c r="G4021" s="35" t="s">
        <v>9094</v>
      </c>
      <c r="H4021" s="35" t="s">
        <v>9095</v>
      </c>
      <c r="I4021" s="35" t="s">
        <v>32</v>
      </c>
      <c r="J4021" s="48" t="s">
        <v>14014</v>
      </c>
      <c r="K4021" s="35">
        <v>33</v>
      </c>
      <c r="L4021" s="49" t="s">
        <v>45</v>
      </c>
      <c r="M4021" s="50" t="str">
        <f>VLOOKUP(Table6[[#This Row],[Product]],Table3[],2)</f>
        <v>Gigastuff</v>
      </c>
      <c r="N4021" s="50" t="str">
        <f t="shared" si="187"/>
        <v>Jun</v>
      </c>
      <c r="O4021" s="56">
        <f t="shared" si="188"/>
        <v>2022</v>
      </c>
      <c r="P4021" s="51">
        <f>VLOOKUP(Table6[[#This Row],[Product]],Table3[],3)</f>
        <v>1.89</v>
      </c>
      <c r="Q4021" s="35">
        <f>VLOOKUP(Table6[[#This Row],[Product]],Table3[],4)</f>
        <v>18</v>
      </c>
      <c r="R4021" s="35">
        <f>Table6[[#This Row],[Quantity]]*Table6[[#This Row],[Case]]</f>
        <v>594</v>
      </c>
      <c r="S4021" s="35">
        <f>Table6[[#This Row],[Total Sales]]*Table6[[#This Row],[Cost]]</f>
        <v>1122.6599999999999</v>
      </c>
    </row>
    <row r="4022" spans="1:19" x14ac:dyDescent="0.3">
      <c r="A4022" s="54">
        <v>4131</v>
      </c>
      <c r="B4022" s="35" t="s">
        <v>9096</v>
      </c>
      <c r="C4022" s="35" t="s">
        <v>1243</v>
      </c>
      <c r="D4022" s="35" t="s">
        <v>15</v>
      </c>
      <c r="E4022" s="35" t="str">
        <f t="shared" si="186"/>
        <v>F</v>
      </c>
      <c r="F4022" s="35">
        <v>30</v>
      </c>
      <c r="G4022" s="35" t="s">
        <v>9097</v>
      </c>
      <c r="H4022" s="35" t="s">
        <v>9098</v>
      </c>
      <c r="I4022" s="35" t="s">
        <v>38</v>
      </c>
      <c r="J4022" s="48" t="s">
        <v>13905</v>
      </c>
      <c r="K4022" s="35">
        <v>29</v>
      </c>
      <c r="L4022" s="49" t="s">
        <v>33</v>
      </c>
      <c r="M4022" s="50" t="str">
        <f>VLOOKUP(Table6[[#This Row],[Product]],Table3[],2)</f>
        <v>Megawidget L</v>
      </c>
      <c r="N4022" s="50" t="str">
        <f t="shared" si="187"/>
        <v>Apr</v>
      </c>
      <c r="O4022" s="56">
        <f t="shared" si="188"/>
        <v>2022</v>
      </c>
      <c r="P4022" s="51">
        <f>VLOOKUP(Table6[[#This Row],[Product]],Table3[],3)</f>
        <v>1.79</v>
      </c>
      <c r="Q4022" s="35">
        <f>VLOOKUP(Table6[[#This Row],[Product]],Table3[],4)</f>
        <v>24</v>
      </c>
      <c r="R4022" s="35">
        <f>Table6[[#This Row],[Quantity]]*Table6[[#This Row],[Case]]</f>
        <v>696</v>
      </c>
      <c r="S4022" s="35">
        <f>Table6[[#This Row],[Total Sales]]*Table6[[#This Row],[Cost]]</f>
        <v>1245.8399999999999</v>
      </c>
    </row>
    <row r="4023" spans="1:19" x14ac:dyDescent="0.3">
      <c r="A4023" s="54">
        <v>4132</v>
      </c>
      <c r="B4023" s="35" t="s">
        <v>6603</v>
      </c>
      <c r="C4023" s="35" t="s">
        <v>9099</v>
      </c>
      <c r="D4023" s="35" t="s">
        <v>51</v>
      </c>
      <c r="E4023" s="35" t="str">
        <f t="shared" si="186"/>
        <v>F</v>
      </c>
      <c r="F4023" s="35">
        <v>90</v>
      </c>
      <c r="G4023" s="35" t="s">
        <v>9100</v>
      </c>
      <c r="H4023" s="35" t="s">
        <v>1667</v>
      </c>
      <c r="I4023" s="35" t="s">
        <v>32</v>
      </c>
      <c r="J4023" s="48" t="s">
        <v>13706</v>
      </c>
      <c r="K4023" s="35">
        <v>32</v>
      </c>
      <c r="L4023" s="49" t="s">
        <v>70</v>
      </c>
      <c r="M4023" s="50" t="str">
        <f>VLOOKUP(Table6[[#This Row],[Product]],Table3[],2)</f>
        <v>Megawidget M</v>
      </c>
      <c r="N4023" s="50" t="str">
        <f t="shared" si="187"/>
        <v>Sep</v>
      </c>
      <c r="O4023" s="56">
        <f t="shared" si="188"/>
        <v>2020</v>
      </c>
      <c r="P4023" s="51">
        <f>VLOOKUP(Table6[[#This Row],[Product]],Table3[],3)</f>
        <v>1.29</v>
      </c>
      <c r="Q4023" s="35">
        <f>VLOOKUP(Table6[[#This Row],[Product]],Table3[],4)</f>
        <v>24</v>
      </c>
      <c r="R4023" s="35">
        <f>Table6[[#This Row],[Quantity]]*Table6[[#This Row],[Case]]</f>
        <v>768</v>
      </c>
      <c r="S4023" s="35">
        <f>Table6[[#This Row],[Total Sales]]*Table6[[#This Row],[Cost]]</f>
        <v>990.72</v>
      </c>
    </row>
    <row r="4024" spans="1:19" x14ac:dyDescent="0.3">
      <c r="A4024" s="54">
        <v>4133</v>
      </c>
      <c r="B4024" s="35" t="s">
        <v>1792</v>
      </c>
      <c r="C4024" s="35" t="s">
        <v>4858</v>
      </c>
      <c r="D4024" s="35" t="s">
        <v>28</v>
      </c>
      <c r="E4024" s="35" t="str">
        <f t="shared" si="186"/>
        <v>M</v>
      </c>
      <c r="F4024" s="35">
        <v>90</v>
      </c>
      <c r="G4024" s="35" t="s">
        <v>9101</v>
      </c>
      <c r="H4024" s="35" t="s">
        <v>3506</v>
      </c>
      <c r="I4024" s="35" t="s">
        <v>124</v>
      </c>
      <c r="J4024" s="48" t="s">
        <v>14148</v>
      </c>
      <c r="K4024" s="35">
        <v>48</v>
      </c>
      <c r="L4024" s="49" t="s">
        <v>70</v>
      </c>
      <c r="M4024" s="50" t="str">
        <f>VLOOKUP(Table6[[#This Row],[Product]],Table3[],2)</f>
        <v>Megawidget M</v>
      </c>
      <c r="N4024" s="50" t="str">
        <f t="shared" si="187"/>
        <v>Apr</v>
      </c>
      <c r="O4024" s="56">
        <f t="shared" si="188"/>
        <v>2020</v>
      </c>
      <c r="P4024" s="51">
        <f>VLOOKUP(Table6[[#This Row],[Product]],Table3[],3)</f>
        <v>1.29</v>
      </c>
      <c r="Q4024" s="35">
        <f>VLOOKUP(Table6[[#This Row],[Product]],Table3[],4)</f>
        <v>24</v>
      </c>
      <c r="R4024" s="35">
        <f>Table6[[#This Row],[Quantity]]*Table6[[#This Row],[Case]]</f>
        <v>1152</v>
      </c>
      <c r="S4024" s="35">
        <f>Table6[[#This Row],[Total Sales]]*Table6[[#This Row],[Cost]]</f>
        <v>1486.08</v>
      </c>
    </row>
    <row r="4025" spans="1:19" x14ac:dyDescent="0.3">
      <c r="A4025" s="54">
        <v>4134</v>
      </c>
      <c r="B4025" s="35" t="s">
        <v>9102</v>
      </c>
      <c r="C4025" s="35" t="s">
        <v>6708</v>
      </c>
      <c r="D4025" s="35" t="s">
        <v>28</v>
      </c>
      <c r="E4025" s="35" t="str">
        <f t="shared" si="186"/>
        <v>M</v>
      </c>
      <c r="F4025" s="35">
        <v>30</v>
      </c>
      <c r="G4025" s="35" t="s">
        <v>9103</v>
      </c>
      <c r="H4025" s="35" t="s">
        <v>2199</v>
      </c>
      <c r="I4025" s="35" t="s">
        <v>32</v>
      </c>
      <c r="J4025" s="48" t="s">
        <v>13812</v>
      </c>
      <c r="K4025" s="35">
        <v>69</v>
      </c>
      <c r="L4025" s="49" t="s">
        <v>70</v>
      </c>
      <c r="M4025" s="50" t="str">
        <f>VLOOKUP(Table6[[#This Row],[Product]],Table3[],2)</f>
        <v>Megawidget M</v>
      </c>
      <c r="N4025" s="50" t="str">
        <f t="shared" si="187"/>
        <v>Feb</v>
      </c>
      <c r="O4025" s="56">
        <f t="shared" si="188"/>
        <v>2020</v>
      </c>
      <c r="P4025" s="51">
        <f>VLOOKUP(Table6[[#This Row],[Product]],Table3[],3)</f>
        <v>1.29</v>
      </c>
      <c r="Q4025" s="35">
        <f>VLOOKUP(Table6[[#This Row],[Product]],Table3[],4)</f>
        <v>24</v>
      </c>
      <c r="R4025" s="35">
        <f>Table6[[#This Row],[Quantity]]*Table6[[#This Row],[Case]]</f>
        <v>1656</v>
      </c>
      <c r="S4025" s="35">
        <f>Table6[[#This Row],[Total Sales]]*Table6[[#This Row],[Cost]]</f>
        <v>2136.2400000000002</v>
      </c>
    </row>
    <row r="4026" spans="1:19" x14ac:dyDescent="0.3">
      <c r="A4026" s="54">
        <v>4135</v>
      </c>
      <c r="B4026" s="35" t="s">
        <v>9104</v>
      </c>
      <c r="C4026" s="35" t="s">
        <v>7433</v>
      </c>
      <c r="D4026" s="35" t="s">
        <v>15</v>
      </c>
      <c r="E4026" s="35" t="str">
        <f t="shared" si="186"/>
        <v>F</v>
      </c>
      <c r="F4026" s="35">
        <v>30</v>
      </c>
      <c r="G4026" s="35" t="s">
        <v>9105</v>
      </c>
      <c r="H4026" s="35" t="s">
        <v>2066</v>
      </c>
      <c r="I4026" s="35" t="s">
        <v>294</v>
      </c>
      <c r="J4026" s="48">
        <v>44867</v>
      </c>
      <c r="K4026" s="35">
        <v>98</v>
      </c>
      <c r="L4026" s="49" t="s">
        <v>45</v>
      </c>
      <c r="M4026" s="50" t="str">
        <f>VLOOKUP(Table6[[#This Row],[Product]],Table3[],2)</f>
        <v>Gigastuff</v>
      </c>
      <c r="N4026" s="50" t="str">
        <f t="shared" si="187"/>
        <v>Nov</v>
      </c>
      <c r="O4026" s="56">
        <f t="shared" si="188"/>
        <v>2022</v>
      </c>
      <c r="P4026" s="51">
        <f>VLOOKUP(Table6[[#This Row],[Product]],Table3[],3)</f>
        <v>1.89</v>
      </c>
      <c r="Q4026" s="35">
        <f>VLOOKUP(Table6[[#This Row],[Product]],Table3[],4)</f>
        <v>18</v>
      </c>
      <c r="R4026" s="35">
        <f>Table6[[#This Row],[Quantity]]*Table6[[#This Row],[Case]]</f>
        <v>1764</v>
      </c>
      <c r="S4026" s="35">
        <f>Table6[[#This Row],[Total Sales]]*Table6[[#This Row],[Cost]]</f>
        <v>3333.96</v>
      </c>
    </row>
    <row r="4027" spans="1:19" x14ac:dyDescent="0.3">
      <c r="A4027" s="54">
        <v>4136</v>
      </c>
      <c r="B4027" s="35" t="s">
        <v>5125</v>
      </c>
      <c r="C4027" s="35" t="s">
        <v>460</v>
      </c>
      <c r="D4027" s="35" t="s">
        <v>28</v>
      </c>
      <c r="E4027" s="35" t="str">
        <f t="shared" si="186"/>
        <v>M</v>
      </c>
      <c r="F4027" s="35">
        <v>30</v>
      </c>
      <c r="G4027" s="35" t="s">
        <v>9105</v>
      </c>
      <c r="H4027" s="35" t="s">
        <v>2230</v>
      </c>
      <c r="I4027" s="35" t="s">
        <v>32</v>
      </c>
      <c r="J4027" s="48">
        <v>43993</v>
      </c>
      <c r="K4027" s="35">
        <v>39</v>
      </c>
      <c r="L4027" s="49" t="s">
        <v>54</v>
      </c>
      <c r="M4027" s="50" t="str">
        <f>VLOOKUP(Table6[[#This Row],[Product]],Table3[],2)</f>
        <v>Megawidget S</v>
      </c>
      <c r="N4027" s="50" t="str">
        <f t="shared" si="187"/>
        <v>Jun</v>
      </c>
      <c r="O4027" s="56">
        <f t="shared" si="188"/>
        <v>2020</v>
      </c>
      <c r="P4027" s="51">
        <f>VLOOKUP(Table6[[#This Row],[Product]],Table3[],3)</f>
        <v>0.69</v>
      </c>
      <c r="Q4027" s="35">
        <f>VLOOKUP(Table6[[#This Row],[Product]],Table3[],4)</f>
        <v>24</v>
      </c>
      <c r="R4027" s="35">
        <f>Table6[[#This Row],[Quantity]]*Table6[[#This Row],[Case]]</f>
        <v>936</v>
      </c>
      <c r="S4027" s="35">
        <f>Table6[[#This Row],[Total Sales]]*Table6[[#This Row],[Cost]]</f>
        <v>645.83999999999992</v>
      </c>
    </row>
    <row r="4028" spans="1:19" x14ac:dyDescent="0.3">
      <c r="A4028" s="54">
        <v>4137</v>
      </c>
      <c r="B4028" s="35" t="s">
        <v>5567</v>
      </c>
      <c r="C4028" s="35" t="s">
        <v>121</v>
      </c>
      <c r="D4028" s="35" t="s">
        <v>28</v>
      </c>
      <c r="E4028" s="35" t="str">
        <f t="shared" si="186"/>
        <v>M</v>
      </c>
      <c r="F4028" s="35">
        <v>90</v>
      </c>
      <c r="G4028" s="35" t="s">
        <v>9106</v>
      </c>
      <c r="H4028" s="35" t="s">
        <v>5122</v>
      </c>
      <c r="I4028" s="35" t="s">
        <v>25</v>
      </c>
      <c r="J4028" s="48">
        <v>44082</v>
      </c>
      <c r="K4028" s="35">
        <v>82</v>
      </c>
      <c r="L4028" s="49" t="s">
        <v>39</v>
      </c>
      <c r="M4028" s="50" t="str">
        <f>VLOOKUP(Table6[[#This Row],[Product]],Table3[],2)</f>
        <v>Ultrathing V1</v>
      </c>
      <c r="N4028" s="50" t="str">
        <f t="shared" si="187"/>
        <v>Sep</v>
      </c>
      <c r="O4028" s="56">
        <f t="shared" si="188"/>
        <v>2020</v>
      </c>
      <c r="P4028" s="51">
        <f>VLOOKUP(Table6[[#This Row],[Product]],Table3[],3)</f>
        <v>1.79</v>
      </c>
      <c r="Q4028" s="35">
        <f>VLOOKUP(Table6[[#This Row],[Product]],Table3[],4)</f>
        <v>17</v>
      </c>
      <c r="R4028" s="35">
        <f>Table6[[#This Row],[Quantity]]*Table6[[#This Row],[Case]]</f>
        <v>1394</v>
      </c>
      <c r="S4028" s="35">
        <f>Table6[[#This Row],[Total Sales]]*Table6[[#This Row],[Cost]]</f>
        <v>2495.2600000000002</v>
      </c>
    </row>
    <row r="4029" spans="1:19" x14ac:dyDescent="0.3">
      <c r="A4029" s="54">
        <v>4138</v>
      </c>
      <c r="B4029" s="35" t="s">
        <v>9107</v>
      </c>
      <c r="C4029" s="35" t="s">
        <v>2402</v>
      </c>
      <c r="D4029" s="35" t="s">
        <v>15</v>
      </c>
      <c r="E4029" s="35" t="str">
        <f t="shared" si="186"/>
        <v>F</v>
      </c>
      <c r="F4029" s="35">
        <v>90</v>
      </c>
      <c r="G4029" s="35" t="s">
        <v>9106</v>
      </c>
      <c r="H4029" s="35" t="s">
        <v>2724</v>
      </c>
      <c r="I4029" s="35" t="s">
        <v>32</v>
      </c>
      <c r="J4029" s="48" t="s">
        <v>13790</v>
      </c>
      <c r="K4029" s="35">
        <v>48</v>
      </c>
      <c r="L4029" s="49" t="s">
        <v>159</v>
      </c>
      <c r="M4029" s="50" t="str">
        <f>VLOOKUP(Table6[[#This Row],[Product]],Table3[],2)</f>
        <v>Ultrathing V3</v>
      </c>
      <c r="N4029" s="50" t="str">
        <f t="shared" si="187"/>
        <v>Apr</v>
      </c>
      <c r="O4029" s="56">
        <f t="shared" si="188"/>
        <v>2021</v>
      </c>
      <c r="P4029" s="51">
        <f>VLOOKUP(Table6[[#This Row],[Product]],Table3[],3)</f>
        <v>3.39</v>
      </c>
      <c r="Q4029" s="35">
        <f>VLOOKUP(Table6[[#This Row],[Product]],Table3[],4)</f>
        <v>24</v>
      </c>
      <c r="R4029" s="35">
        <f>Table6[[#This Row],[Quantity]]*Table6[[#This Row],[Case]]</f>
        <v>1152</v>
      </c>
      <c r="S4029" s="35">
        <f>Table6[[#This Row],[Total Sales]]*Table6[[#This Row],[Cost]]</f>
        <v>3905.28</v>
      </c>
    </row>
    <row r="4030" spans="1:19" x14ac:dyDescent="0.3">
      <c r="A4030" s="54">
        <v>4139</v>
      </c>
      <c r="B4030" s="35" t="s">
        <v>6522</v>
      </c>
      <c r="C4030" s="35" t="s">
        <v>2995</v>
      </c>
      <c r="D4030" s="35" t="s">
        <v>28</v>
      </c>
      <c r="E4030" s="35" t="str">
        <f t="shared" si="186"/>
        <v>M</v>
      </c>
      <c r="F4030" s="35">
        <v>60</v>
      </c>
      <c r="G4030" s="35" t="s">
        <v>9108</v>
      </c>
      <c r="H4030" s="35" t="s">
        <v>2329</v>
      </c>
      <c r="I4030" s="35" t="s">
        <v>2330</v>
      </c>
      <c r="J4030" s="48" t="s">
        <v>14042</v>
      </c>
      <c r="K4030" s="35">
        <v>52</v>
      </c>
      <c r="L4030" s="49" t="s">
        <v>159</v>
      </c>
      <c r="M4030" s="50" t="str">
        <f>VLOOKUP(Table6[[#This Row],[Product]],Table3[],2)</f>
        <v>Ultrathing V3</v>
      </c>
      <c r="N4030" s="50" t="str">
        <f t="shared" si="187"/>
        <v>Jun</v>
      </c>
      <c r="O4030" s="56">
        <f t="shared" si="188"/>
        <v>2020</v>
      </c>
      <c r="P4030" s="51">
        <f>VLOOKUP(Table6[[#This Row],[Product]],Table3[],3)</f>
        <v>3.39</v>
      </c>
      <c r="Q4030" s="35">
        <f>VLOOKUP(Table6[[#This Row],[Product]],Table3[],4)</f>
        <v>24</v>
      </c>
      <c r="R4030" s="35">
        <f>Table6[[#This Row],[Quantity]]*Table6[[#This Row],[Case]]</f>
        <v>1248</v>
      </c>
      <c r="S4030" s="35">
        <f>Table6[[#This Row],[Total Sales]]*Table6[[#This Row],[Cost]]</f>
        <v>4230.72</v>
      </c>
    </row>
    <row r="4031" spans="1:19" x14ac:dyDescent="0.3">
      <c r="A4031" s="54">
        <v>4140</v>
      </c>
      <c r="B4031" s="35" t="s">
        <v>9109</v>
      </c>
      <c r="C4031" s="35" t="s">
        <v>9110</v>
      </c>
      <c r="D4031" s="35" t="s">
        <v>51</v>
      </c>
      <c r="E4031" s="35" t="str">
        <f t="shared" si="186"/>
        <v>F</v>
      </c>
      <c r="F4031" s="35">
        <v>60</v>
      </c>
      <c r="G4031" s="35" t="s">
        <v>9111</v>
      </c>
      <c r="H4031" s="35" t="s">
        <v>302</v>
      </c>
      <c r="I4031" s="35" t="s">
        <v>303</v>
      </c>
      <c r="J4031" s="48" t="s">
        <v>13718</v>
      </c>
      <c r="K4031" s="35">
        <v>68</v>
      </c>
      <c r="L4031" s="49" t="s">
        <v>70</v>
      </c>
      <c r="M4031" s="50" t="str">
        <f>VLOOKUP(Table6[[#This Row],[Product]],Table3[],2)</f>
        <v>Megawidget M</v>
      </c>
      <c r="N4031" s="50" t="str">
        <f t="shared" si="187"/>
        <v>Feb</v>
      </c>
      <c r="O4031" s="56">
        <f t="shared" si="188"/>
        <v>2020</v>
      </c>
      <c r="P4031" s="51">
        <f>VLOOKUP(Table6[[#This Row],[Product]],Table3[],3)</f>
        <v>1.29</v>
      </c>
      <c r="Q4031" s="35">
        <f>VLOOKUP(Table6[[#This Row],[Product]],Table3[],4)</f>
        <v>24</v>
      </c>
      <c r="R4031" s="35">
        <f>Table6[[#This Row],[Quantity]]*Table6[[#This Row],[Case]]</f>
        <v>1632</v>
      </c>
      <c r="S4031" s="35">
        <f>Table6[[#This Row],[Total Sales]]*Table6[[#This Row],[Cost]]</f>
        <v>2105.2800000000002</v>
      </c>
    </row>
    <row r="4032" spans="1:19" x14ac:dyDescent="0.3">
      <c r="A4032" s="54">
        <v>4141</v>
      </c>
      <c r="B4032" s="35" t="s">
        <v>6773</v>
      </c>
      <c r="C4032" s="35" t="s">
        <v>6363</v>
      </c>
      <c r="D4032" s="35" t="s">
        <v>51</v>
      </c>
      <c r="E4032" s="35" t="str">
        <f t="shared" si="186"/>
        <v>F</v>
      </c>
      <c r="F4032" s="35">
        <v>90</v>
      </c>
      <c r="G4032" s="35" t="s">
        <v>9112</v>
      </c>
      <c r="H4032" s="35" t="s">
        <v>4770</v>
      </c>
      <c r="I4032" s="35" t="s">
        <v>294</v>
      </c>
      <c r="J4032" s="48">
        <v>44383</v>
      </c>
      <c r="K4032" s="35">
        <v>24</v>
      </c>
      <c r="L4032" s="49" t="s">
        <v>20</v>
      </c>
      <c r="M4032" s="50" t="str">
        <f>VLOOKUP(Table6[[#This Row],[Product]],Table3[],2)</f>
        <v>Hyperwotsit</v>
      </c>
      <c r="N4032" s="50" t="str">
        <f t="shared" si="187"/>
        <v>Jul</v>
      </c>
      <c r="O4032" s="56">
        <f t="shared" si="188"/>
        <v>2021</v>
      </c>
      <c r="P4032" s="51">
        <f>VLOOKUP(Table6[[#This Row],[Product]],Table3[],3)</f>
        <v>2.0099999999999998</v>
      </c>
      <c r="Q4032" s="35">
        <f>VLOOKUP(Table6[[#This Row],[Product]],Table3[],4)</f>
        <v>20</v>
      </c>
      <c r="R4032" s="35">
        <f>Table6[[#This Row],[Quantity]]*Table6[[#This Row],[Case]]</f>
        <v>480</v>
      </c>
      <c r="S4032" s="35">
        <f>Table6[[#This Row],[Total Sales]]*Table6[[#This Row],[Cost]]</f>
        <v>964.8</v>
      </c>
    </row>
    <row r="4033" spans="1:19" x14ac:dyDescent="0.3">
      <c r="A4033" s="54">
        <v>4143</v>
      </c>
      <c r="B4033" s="35" t="s">
        <v>9113</v>
      </c>
      <c r="C4033" s="35" t="s">
        <v>5174</v>
      </c>
      <c r="D4033" s="35" t="s">
        <v>51</v>
      </c>
      <c r="E4033" s="35" t="str">
        <f t="shared" si="186"/>
        <v>F</v>
      </c>
      <c r="F4033" s="35">
        <v>60</v>
      </c>
      <c r="G4033" s="35" t="s">
        <v>9112</v>
      </c>
      <c r="H4033" s="35" t="s">
        <v>9114</v>
      </c>
      <c r="I4033" s="35" t="s">
        <v>294</v>
      </c>
      <c r="J4033" s="48" t="s">
        <v>14097</v>
      </c>
      <c r="K4033" s="35">
        <v>47</v>
      </c>
      <c r="L4033" s="49" t="s">
        <v>70</v>
      </c>
      <c r="M4033" s="50" t="str">
        <f>VLOOKUP(Table6[[#This Row],[Product]],Table3[],2)</f>
        <v>Megawidget M</v>
      </c>
      <c r="N4033" s="50" t="str">
        <f t="shared" si="187"/>
        <v>Nov</v>
      </c>
      <c r="O4033" s="56">
        <f t="shared" si="188"/>
        <v>2021</v>
      </c>
      <c r="P4033" s="51">
        <f>VLOOKUP(Table6[[#This Row],[Product]],Table3[],3)</f>
        <v>1.29</v>
      </c>
      <c r="Q4033" s="35">
        <f>VLOOKUP(Table6[[#This Row],[Product]],Table3[],4)</f>
        <v>24</v>
      </c>
      <c r="R4033" s="35">
        <f>Table6[[#This Row],[Quantity]]*Table6[[#This Row],[Case]]</f>
        <v>1128</v>
      </c>
      <c r="S4033" s="35">
        <f>Table6[[#This Row],[Total Sales]]*Table6[[#This Row],[Cost]]</f>
        <v>1455.1200000000001</v>
      </c>
    </row>
    <row r="4034" spans="1:19" x14ac:dyDescent="0.3">
      <c r="A4034" s="54">
        <v>4144</v>
      </c>
      <c r="B4034" s="35" t="s">
        <v>2656</v>
      </c>
      <c r="C4034" s="35" t="s">
        <v>7728</v>
      </c>
      <c r="D4034" s="35" t="s">
        <v>51</v>
      </c>
      <c r="E4034" s="35" t="str">
        <f t="shared" si="186"/>
        <v>F</v>
      </c>
      <c r="F4034" s="35">
        <v>90</v>
      </c>
      <c r="G4034" s="35" t="s">
        <v>9115</v>
      </c>
      <c r="H4034" s="35" t="s">
        <v>1265</v>
      </c>
      <c r="I4034" s="35" t="s">
        <v>32</v>
      </c>
      <c r="J4034" s="48" t="s">
        <v>14183</v>
      </c>
      <c r="K4034" s="35">
        <v>80</v>
      </c>
      <c r="L4034" s="49" t="s">
        <v>64</v>
      </c>
      <c r="M4034" s="50" t="str">
        <f>VLOOKUP(Table6[[#This Row],[Product]],Table3[],2)</f>
        <v>Ultrathing V4</v>
      </c>
      <c r="N4034" s="50" t="str">
        <f t="shared" si="187"/>
        <v>Aug</v>
      </c>
      <c r="O4034" s="56">
        <f t="shared" si="188"/>
        <v>2021</v>
      </c>
      <c r="P4034" s="51">
        <f>VLOOKUP(Table6[[#This Row],[Product]],Table3[],3)</f>
        <v>3.99</v>
      </c>
      <c r="Q4034" s="35">
        <f>VLOOKUP(Table6[[#This Row],[Product]],Table3[],4)</f>
        <v>24</v>
      </c>
      <c r="R4034" s="35">
        <f>Table6[[#This Row],[Quantity]]*Table6[[#This Row],[Case]]</f>
        <v>1920</v>
      </c>
      <c r="S4034" s="35">
        <f>Table6[[#This Row],[Total Sales]]*Table6[[#This Row],[Cost]]</f>
        <v>7660.8</v>
      </c>
    </row>
    <row r="4035" spans="1:19" x14ac:dyDescent="0.3">
      <c r="A4035" s="54">
        <v>4145</v>
      </c>
      <c r="B4035" s="35" t="s">
        <v>9116</v>
      </c>
      <c r="C4035" s="35" t="s">
        <v>7721</v>
      </c>
      <c r="D4035" s="35" t="s">
        <v>51</v>
      </c>
      <c r="E4035" s="35" t="str">
        <f t="shared" ref="E4035:E4098" si="189">IF(OR(D4035="Mrs", D4035="Miss", D4035="Ms"), "F", IF(OR(D4035="Mr"), "M", IF(OR(D4035="Dr", D4035="Prof", D4035="Rev"), "M/F", "")))</f>
        <v>F</v>
      </c>
      <c r="F4035" s="35">
        <v>60</v>
      </c>
      <c r="G4035" s="35" t="s">
        <v>9117</v>
      </c>
      <c r="H4035" s="35" t="s">
        <v>5647</v>
      </c>
      <c r="I4035" s="35" t="s">
        <v>38</v>
      </c>
      <c r="J4035" s="48">
        <v>44753</v>
      </c>
      <c r="K4035" s="35">
        <v>45</v>
      </c>
      <c r="L4035" s="49" t="s">
        <v>45</v>
      </c>
      <c r="M4035" s="50" t="str">
        <f>VLOOKUP(Table6[[#This Row],[Product]],Table3[],2)</f>
        <v>Gigastuff</v>
      </c>
      <c r="N4035" s="50" t="str">
        <f t="shared" ref="N4035:N4098" si="190">TEXT(J4035,"mmm")</f>
        <v>Jul</v>
      </c>
      <c r="O4035" s="56">
        <f t="shared" ref="O4035:O4098" si="191">YEAR(J4035)</f>
        <v>2022</v>
      </c>
      <c r="P4035" s="51">
        <f>VLOOKUP(Table6[[#This Row],[Product]],Table3[],3)</f>
        <v>1.89</v>
      </c>
      <c r="Q4035" s="35">
        <f>VLOOKUP(Table6[[#This Row],[Product]],Table3[],4)</f>
        <v>18</v>
      </c>
      <c r="R4035" s="35">
        <f>Table6[[#This Row],[Quantity]]*Table6[[#This Row],[Case]]</f>
        <v>810</v>
      </c>
      <c r="S4035" s="35">
        <f>Table6[[#This Row],[Total Sales]]*Table6[[#This Row],[Cost]]</f>
        <v>1530.8999999999999</v>
      </c>
    </row>
    <row r="4036" spans="1:19" x14ac:dyDescent="0.3">
      <c r="A4036" s="54">
        <v>4146</v>
      </c>
      <c r="B4036" s="35" t="s">
        <v>6085</v>
      </c>
      <c r="C4036" s="35" t="s">
        <v>1117</v>
      </c>
      <c r="D4036" s="35" t="s">
        <v>28</v>
      </c>
      <c r="E4036" s="35" t="str">
        <f t="shared" si="189"/>
        <v>M</v>
      </c>
      <c r="F4036" s="35">
        <v>30</v>
      </c>
      <c r="G4036" s="35" t="s">
        <v>9118</v>
      </c>
      <c r="H4036" s="35" t="s">
        <v>2696</v>
      </c>
      <c r="I4036" s="35" t="s">
        <v>95</v>
      </c>
      <c r="J4036" s="48">
        <v>44628</v>
      </c>
      <c r="K4036" s="35">
        <v>46</v>
      </c>
      <c r="L4036" s="49" t="s">
        <v>45</v>
      </c>
      <c r="M4036" s="50" t="str">
        <f>VLOOKUP(Table6[[#This Row],[Product]],Table3[],2)</f>
        <v>Gigastuff</v>
      </c>
      <c r="N4036" s="50" t="str">
        <f t="shared" si="190"/>
        <v>Mar</v>
      </c>
      <c r="O4036" s="56">
        <f t="shared" si="191"/>
        <v>2022</v>
      </c>
      <c r="P4036" s="51">
        <f>VLOOKUP(Table6[[#This Row],[Product]],Table3[],3)</f>
        <v>1.89</v>
      </c>
      <c r="Q4036" s="35">
        <f>VLOOKUP(Table6[[#This Row],[Product]],Table3[],4)</f>
        <v>18</v>
      </c>
      <c r="R4036" s="35">
        <f>Table6[[#This Row],[Quantity]]*Table6[[#This Row],[Case]]</f>
        <v>828</v>
      </c>
      <c r="S4036" s="35">
        <f>Table6[[#This Row],[Total Sales]]*Table6[[#This Row],[Cost]]</f>
        <v>1564.9199999999998</v>
      </c>
    </row>
    <row r="4037" spans="1:19" x14ac:dyDescent="0.3">
      <c r="A4037" s="54">
        <v>4147</v>
      </c>
      <c r="B4037" s="35" t="s">
        <v>9119</v>
      </c>
      <c r="C4037" s="35" t="s">
        <v>5452</v>
      </c>
      <c r="D4037" s="35" t="s">
        <v>15</v>
      </c>
      <c r="E4037" s="35" t="str">
        <f t="shared" si="189"/>
        <v>F</v>
      </c>
      <c r="F4037" s="35">
        <v>60</v>
      </c>
      <c r="G4037" s="35" t="s">
        <v>9120</v>
      </c>
      <c r="H4037" s="35" t="s">
        <v>1482</v>
      </c>
      <c r="I4037" s="35" t="s">
        <v>1483</v>
      </c>
      <c r="J4037" s="48">
        <v>44539</v>
      </c>
      <c r="K4037" s="35">
        <v>12</v>
      </c>
      <c r="L4037" s="49" t="s">
        <v>45</v>
      </c>
      <c r="M4037" s="50" t="str">
        <f>VLOOKUP(Table6[[#This Row],[Product]],Table3[],2)</f>
        <v>Gigastuff</v>
      </c>
      <c r="N4037" s="50" t="str">
        <f t="shared" si="190"/>
        <v>Dec</v>
      </c>
      <c r="O4037" s="56">
        <f t="shared" si="191"/>
        <v>2021</v>
      </c>
      <c r="P4037" s="51">
        <f>VLOOKUP(Table6[[#This Row],[Product]],Table3[],3)</f>
        <v>1.89</v>
      </c>
      <c r="Q4037" s="35">
        <f>VLOOKUP(Table6[[#This Row],[Product]],Table3[],4)</f>
        <v>18</v>
      </c>
      <c r="R4037" s="35">
        <f>Table6[[#This Row],[Quantity]]*Table6[[#This Row],[Case]]</f>
        <v>216</v>
      </c>
      <c r="S4037" s="35">
        <f>Table6[[#This Row],[Total Sales]]*Table6[[#This Row],[Cost]]</f>
        <v>408.23999999999995</v>
      </c>
    </row>
    <row r="4038" spans="1:19" x14ac:dyDescent="0.3">
      <c r="A4038" s="54">
        <v>4148</v>
      </c>
      <c r="B4038" s="35" t="s">
        <v>9121</v>
      </c>
      <c r="C4038" s="35" t="s">
        <v>3493</v>
      </c>
      <c r="D4038" s="35" t="s">
        <v>51</v>
      </c>
      <c r="E4038" s="35" t="str">
        <f t="shared" si="189"/>
        <v>F</v>
      </c>
      <c r="F4038" s="35">
        <v>30</v>
      </c>
      <c r="G4038" s="35" t="s">
        <v>9122</v>
      </c>
      <c r="H4038" s="35" t="s">
        <v>4870</v>
      </c>
      <c r="I4038" s="35" t="s">
        <v>146</v>
      </c>
      <c r="J4038" s="48">
        <v>43834</v>
      </c>
      <c r="K4038" s="35">
        <v>49</v>
      </c>
      <c r="L4038" s="49" t="s">
        <v>64</v>
      </c>
      <c r="M4038" s="50" t="str">
        <f>VLOOKUP(Table6[[#This Row],[Product]],Table3[],2)</f>
        <v>Ultrathing V4</v>
      </c>
      <c r="N4038" s="50" t="str">
        <f t="shared" si="190"/>
        <v>Jan</v>
      </c>
      <c r="O4038" s="56">
        <f t="shared" si="191"/>
        <v>2020</v>
      </c>
      <c r="P4038" s="51">
        <f>VLOOKUP(Table6[[#This Row],[Product]],Table3[],3)</f>
        <v>3.99</v>
      </c>
      <c r="Q4038" s="35">
        <f>VLOOKUP(Table6[[#This Row],[Product]],Table3[],4)</f>
        <v>24</v>
      </c>
      <c r="R4038" s="35">
        <f>Table6[[#This Row],[Quantity]]*Table6[[#This Row],[Case]]</f>
        <v>1176</v>
      </c>
      <c r="S4038" s="35">
        <f>Table6[[#This Row],[Total Sales]]*Table6[[#This Row],[Cost]]</f>
        <v>4692.2400000000007</v>
      </c>
    </row>
    <row r="4039" spans="1:19" x14ac:dyDescent="0.3">
      <c r="A4039" s="54">
        <v>4149</v>
      </c>
      <c r="B4039" s="35" t="s">
        <v>735</v>
      </c>
      <c r="C4039" s="35" t="s">
        <v>3222</v>
      </c>
      <c r="D4039" s="35" t="s">
        <v>28</v>
      </c>
      <c r="E4039" s="35" t="str">
        <f t="shared" si="189"/>
        <v>M</v>
      </c>
      <c r="F4039" s="35">
        <v>60</v>
      </c>
      <c r="G4039" s="35" t="s">
        <v>9123</v>
      </c>
      <c r="H4039" s="35" t="s">
        <v>5974</v>
      </c>
      <c r="I4039" s="35" t="s">
        <v>19</v>
      </c>
      <c r="J4039" s="48">
        <v>44350</v>
      </c>
      <c r="K4039" s="35">
        <v>26</v>
      </c>
      <c r="L4039" s="49" t="s">
        <v>64</v>
      </c>
      <c r="M4039" s="50" t="str">
        <f>VLOOKUP(Table6[[#This Row],[Product]],Table3[],2)</f>
        <v>Ultrathing V4</v>
      </c>
      <c r="N4039" s="50" t="str">
        <f t="shared" si="190"/>
        <v>Jun</v>
      </c>
      <c r="O4039" s="56">
        <f t="shared" si="191"/>
        <v>2021</v>
      </c>
      <c r="P4039" s="51">
        <f>VLOOKUP(Table6[[#This Row],[Product]],Table3[],3)</f>
        <v>3.99</v>
      </c>
      <c r="Q4039" s="35">
        <f>VLOOKUP(Table6[[#This Row],[Product]],Table3[],4)</f>
        <v>24</v>
      </c>
      <c r="R4039" s="35">
        <f>Table6[[#This Row],[Quantity]]*Table6[[#This Row],[Case]]</f>
        <v>624</v>
      </c>
      <c r="S4039" s="35">
        <f>Table6[[#This Row],[Total Sales]]*Table6[[#This Row],[Cost]]</f>
        <v>2489.7600000000002</v>
      </c>
    </row>
    <row r="4040" spans="1:19" x14ac:dyDescent="0.3">
      <c r="A4040" s="54">
        <v>4150</v>
      </c>
      <c r="B4040" s="35" t="s">
        <v>6858</v>
      </c>
      <c r="C4040" s="35" t="s">
        <v>5214</v>
      </c>
      <c r="D4040" s="35" t="s">
        <v>28</v>
      </c>
      <c r="E4040" s="35" t="str">
        <f t="shared" si="189"/>
        <v>M</v>
      </c>
      <c r="F4040" s="35">
        <v>90</v>
      </c>
      <c r="G4040" s="35" t="s">
        <v>14361</v>
      </c>
      <c r="H4040" s="35" t="s">
        <v>3894</v>
      </c>
      <c r="I4040" s="35" t="s">
        <v>110</v>
      </c>
      <c r="J4040" s="48">
        <v>44785</v>
      </c>
      <c r="K4040" s="35">
        <v>51</v>
      </c>
      <c r="L4040" s="49" t="s">
        <v>45</v>
      </c>
      <c r="M4040" s="50" t="str">
        <f>VLOOKUP(Table6[[#This Row],[Product]],Table3[],2)</f>
        <v>Gigastuff</v>
      </c>
      <c r="N4040" s="50" t="str">
        <f t="shared" si="190"/>
        <v>Aug</v>
      </c>
      <c r="O4040" s="56">
        <f t="shared" si="191"/>
        <v>2022</v>
      </c>
      <c r="P4040" s="51">
        <f>VLOOKUP(Table6[[#This Row],[Product]],Table3[],3)</f>
        <v>1.89</v>
      </c>
      <c r="Q4040" s="35">
        <f>VLOOKUP(Table6[[#This Row],[Product]],Table3[],4)</f>
        <v>18</v>
      </c>
      <c r="R4040" s="35">
        <f>Table6[[#This Row],[Quantity]]*Table6[[#This Row],[Case]]</f>
        <v>918</v>
      </c>
      <c r="S4040" s="35">
        <f>Table6[[#This Row],[Total Sales]]*Table6[[#This Row],[Cost]]</f>
        <v>1735.02</v>
      </c>
    </row>
    <row r="4041" spans="1:19" x14ac:dyDescent="0.3">
      <c r="A4041" s="54">
        <v>4151</v>
      </c>
      <c r="B4041" s="35" t="s">
        <v>4579</v>
      </c>
      <c r="C4041" s="35" t="s">
        <v>2747</v>
      </c>
      <c r="D4041" s="35" t="s">
        <v>15</v>
      </c>
      <c r="E4041" s="35" t="str">
        <f t="shared" si="189"/>
        <v>F</v>
      </c>
      <c r="F4041" s="35">
        <v>30</v>
      </c>
      <c r="G4041" s="35" t="s">
        <v>14361</v>
      </c>
      <c r="H4041" s="35" t="s">
        <v>2509</v>
      </c>
      <c r="I4041" s="35" t="s">
        <v>32</v>
      </c>
      <c r="J4041" s="48" t="s">
        <v>13750</v>
      </c>
      <c r="K4041" s="35">
        <v>7</v>
      </c>
      <c r="L4041" s="49" t="s">
        <v>39</v>
      </c>
      <c r="M4041" s="50" t="str">
        <f>VLOOKUP(Table6[[#This Row],[Product]],Table3[],2)</f>
        <v>Ultrathing V1</v>
      </c>
      <c r="N4041" s="50" t="str">
        <f t="shared" si="190"/>
        <v>Sep</v>
      </c>
      <c r="O4041" s="56">
        <f t="shared" si="191"/>
        <v>2020</v>
      </c>
      <c r="P4041" s="51">
        <f>VLOOKUP(Table6[[#This Row],[Product]],Table3[],3)</f>
        <v>1.79</v>
      </c>
      <c r="Q4041" s="35">
        <f>VLOOKUP(Table6[[#This Row],[Product]],Table3[],4)</f>
        <v>17</v>
      </c>
      <c r="R4041" s="35">
        <f>Table6[[#This Row],[Quantity]]*Table6[[#This Row],[Case]]</f>
        <v>119</v>
      </c>
      <c r="S4041" s="35">
        <f>Table6[[#This Row],[Total Sales]]*Table6[[#This Row],[Cost]]</f>
        <v>213.01</v>
      </c>
    </row>
    <row r="4042" spans="1:19" x14ac:dyDescent="0.3">
      <c r="A4042" s="54">
        <v>4152</v>
      </c>
      <c r="B4042" s="35" t="s">
        <v>9125</v>
      </c>
      <c r="C4042" s="35" t="s">
        <v>4014</v>
      </c>
      <c r="D4042" s="35" t="s">
        <v>51</v>
      </c>
      <c r="E4042" s="35" t="str">
        <f t="shared" si="189"/>
        <v>F</v>
      </c>
      <c r="F4042" s="35">
        <v>60</v>
      </c>
      <c r="G4042" s="35" t="s">
        <v>9126</v>
      </c>
      <c r="H4042" s="35" t="s">
        <v>217</v>
      </c>
      <c r="I4042" s="35" t="s">
        <v>124</v>
      </c>
      <c r="J4042" s="48">
        <v>44206</v>
      </c>
      <c r="K4042" s="35">
        <v>47</v>
      </c>
      <c r="L4042" s="49" t="s">
        <v>20</v>
      </c>
      <c r="M4042" s="50" t="str">
        <f>VLOOKUP(Table6[[#This Row],[Product]],Table3[],2)</f>
        <v>Hyperwotsit</v>
      </c>
      <c r="N4042" s="50" t="str">
        <f t="shared" si="190"/>
        <v>Jan</v>
      </c>
      <c r="O4042" s="56">
        <f t="shared" si="191"/>
        <v>2021</v>
      </c>
      <c r="P4042" s="51">
        <f>VLOOKUP(Table6[[#This Row],[Product]],Table3[],3)</f>
        <v>2.0099999999999998</v>
      </c>
      <c r="Q4042" s="35">
        <f>VLOOKUP(Table6[[#This Row],[Product]],Table3[],4)</f>
        <v>20</v>
      </c>
      <c r="R4042" s="35">
        <f>Table6[[#This Row],[Quantity]]*Table6[[#This Row],[Case]]</f>
        <v>940</v>
      </c>
      <c r="S4042" s="35">
        <f>Table6[[#This Row],[Total Sales]]*Table6[[#This Row],[Cost]]</f>
        <v>1889.3999999999999</v>
      </c>
    </row>
    <row r="4043" spans="1:19" x14ac:dyDescent="0.3">
      <c r="A4043" s="54">
        <v>4153</v>
      </c>
      <c r="B4043" s="35" t="s">
        <v>6310</v>
      </c>
      <c r="C4043" s="35" t="s">
        <v>7180</v>
      </c>
      <c r="D4043" s="35" t="s">
        <v>28</v>
      </c>
      <c r="E4043" s="35" t="str">
        <f t="shared" si="189"/>
        <v>M</v>
      </c>
      <c r="F4043" s="35">
        <v>30</v>
      </c>
      <c r="G4043" s="35" t="s">
        <v>9127</v>
      </c>
      <c r="H4043" s="35" t="s">
        <v>1224</v>
      </c>
      <c r="I4043" s="35" t="s">
        <v>25</v>
      </c>
      <c r="J4043" s="48" t="s">
        <v>13819</v>
      </c>
      <c r="K4043" s="35">
        <v>73</v>
      </c>
      <c r="L4043" s="49" t="s">
        <v>159</v>
      </c>
      <c r="M4043" s="50" t="str">
        <f>VLOOKUP(Table6[[#This Row],[Product]],Table3[],2)</f>
        <v>Ultrathing V3</v>
      </c>
      <c r="N4043" s="50" t="str">
        <f t="shared" si="190"/>
        <v>Apr</v>
      </c>
      <c r="O4043" s="56">
        <f t="shared" si="191"/>
        <v>2020</v>
      </c>
      <c r="P4043" s="51">
        <f>VLOOKUP(Table6[[#This Row],[Product]],Table3[],3)</f>
        <v>3.39</v>
      </c>
      <c r="Q4043" s="35">
        <f>VLOOKUP(Table6[[#This Row],[Product]],Table3[],4)</f>
        <v>24</v>
      </c>
      <c r="R4043" s="35">
        <f>Table6[[#This Row],[Quantity]]*Table6[[#This Row],[Case]]</f>
        <v>1752</v>
      </c>
      <c r="S4043" s="35">
        <f>Table6[[#This Row],[Total Sales]]*Table6[[#This Row],[Cost]]</f>
        <v>5939.2800000000007</v>
      </c>
    </row>
    <row r="4044" spans="1:19" x14ac:dyDescent="0.3">
      <c r="A4044" s="54">
        <v>4154</v>
      </c>
      <c r="B4044" s="35" t="s">
        <v>9128</v>
      </c>
      <c r="C4044" s="35" t="s">
        <v>8913</v>
      </c>
      <c r="D4044" s="35" t="s">
        <v>15</v>
      </c>
      <c r="E4044" s="35" t="str">
        <f t="shared" si="189"/>
        <v>F</v>
      </c>
      <c r="F4044" s="35">
        <v>30</v>
      </c>
      <c r="G4044" s="35" t="s">
        <v>14362</v>
      </c>
      <c r="H4044" s="35" t="s">
        <v>462</v>
      </c>
      <c r="I4044" s="35" t="s">
        <v>32</v>
      </c>
      <c r="J4044" s="48" t="s">
        <v>14064</v>
      </c>
      <c r="K4044" s="35">
        <v>84</v>
      </c>
      <c r="L4044" s="49" t="s">
        <v>54</v>
      </c>
      <c r="M4044" s="50" t="str">
        <f>VLOOKUP(Table6[[#This Row],[Product]],Table3[],2)</f>
        <v>Megawidget S</v>
      </c>
      <c r="N4044" s="50" t="str">
        <f t="shared" si="190"/>
        <v>Nov</v>
      </c>
      <c r="O4044" s="56">
        <f t="shared" si="191"/>
        <v>2021</v>
      </c>
      <c r="P4044" s="51">
        <f>VLOOKUP(Table6[[#This Row],[Product]],Table3[],3)</f>
        <v>0.69</v>
      </c>
      <c r="Q4044" s="35">
        <f>VLOOKUP(Table6[[#This Row],[Product]],Table3[],4)</f>
        <v>24</v>
      </c>
      <c r="R4044" s="35">
        <f>Table6[[#This Row],[Quantity]]*Table6[[#This Row],[Case]]</f>
        <v>2016</v>
      </c>
      <c r="S4044" s="35">
        <f>Table6[[#This Row],[Total Sales]]*Table6[[#This Row],[Cost]]</f>
        <v>1391.04</v>
      </c>
    </row>
    <row r="4045" spans="1:19" x14ac:dyDescent="0.3">
      <c r="A4045" s="54">
        <v>4155</v>
      </c>
      <c r="B4045" s="35" t="s">
        <v>2994</v>
      </c>
      <c r="C4045" s="35" t="s">
        <v>1746</v>
      </c>
      <c r="D4045" s="35" t="s">
        <v>28</v>
      </c>
      <c r="E4045" s="35" t="str">
        <f t="shared" si="189"/>
        <v>M</v>
      </c>
      <c r="F4045" s="35">
        <v>30</v>
      </c>
      <c r="G4045" s="35" t="s">
        <v>9130</v>
      </c>
      <c r="H4045" s="35" t="s">
        <v>2105</v>
      </c>
      <c r="I4045" s="35" t="s">
        <v>110</v>
      </c>
      <c r="J4045" s="48">
        <v>44478</v>
      </c>
      <c r="K4045" s="35">
        <v>31</v>
      </c>
      <c r="L4045" s="49" t="s">
        <v>33</v>
      </c>
      <c r="M4045" s="50" t="str">
        <f>VLOOKUP(Table6[[#This Row],[Product]],Table3[],2)</f>
        <v>Megawidget L</v>
      </c>
      <c r="N4045" s="50" t="str">
        <f t="shared" si="190"/>
        <v>Oct</v>
      </c>
      <c r="O4045" s="56">
        <f t="shared" si="191"/>
        <v>2021</v>
      </c>
      <c r="P4045" s="51">
        <f>VLOOKUP(Table6[[#This Row],[Product]],Table3[],3)</f>
        <v>1.79</v>
      </c>
      <c r="Q4045" s="35">
        <f>VLOOKUP(Table6[[#This Row],[Product]],Table3[],4)</f>
        <v>24</v>
      </c>
      <c r="R4045" s="35">
        <f>Table6[[#This Row],[Quantity]]*Table6[[#This Row],[Case]]</f>
        <v>744</v>
      </c>
      <c r="S4045" s="35">
        <f>Table6[[#This Row],[Total Sales]]*Table6[[#This Row],[Cost]]</f>
        <v>1331.76</v>
      </c>
    </row>
    <row r="4046" spans="1:19" x14ac:dyDescent="0.3">
      <c r="A4046" s="54">
        <v>4156</v>
      </c>
      <c r="B4046" s="35" t="s">
        <v>9131</v>
      </c>
      <c r="C4046" s="35" t="s">
        <v>9132</v>
      </c>
      <c r="D4046" s="35" t="s">
        <v>51</v>
      </c>
      <c r="E4046" s="35" t="str">
        <f t="shared" si="189"/>
        <v>F</v>
      </c>
      <c r="F4046" s="35">
        <v>90</v>
      </c>
      <c r="G4046" s="35" t="s">
        <v>9133</v>
      </c>
      <c r="H4046" s="35" t="s">
        <v>2194</v>
      </c>
      <c r="I4046" s="35" t="s">
        <v>32</v>
      </c>
      <c r="J4046" s="48" t="s">
        <v>13690</v>
      </c>
      <c r="K4046" s="35">
        <v>43</v>
      </c>
      <c r="L4046" s="49" t="s">
        <v>101</v>
      </c>
      <c r="M4046" s="50" t="str">
        <f>VLOOKUP(Table6[[#This Row],[Product]],Table3[],2)</f>
        <v>Superwossname</v>
      </c>
      <c r="N4046" s="50" t="str">
        <f t="shared" si="190"/>
        <v>Jun</v>
      </c>
      <c r="O4046" s="56">
        <f t="shared" si="191"/>
        <v>2021</v>
      </c>
      <c r="P4046" s="51">
        <f>VLOOKUP(Table6[[#This Row],[Product]],Table3[],3)</f>
        <v>3.49</v>
      </c>
      <c r="Q4046" s="35">
        <f>VLOOKUP(Table6[[#This Row],[Product]],Table3[],4)</f>
        <v>20</v>
      </c>
      <c r="R4046" s="35">
        <f>Table6[[#This Row],[Quantity]]*Table6[[#This Row],[Case]]</f>
        <v>860</v>
      </c>
      <c r="S4046" s="35">
        <f>Table6[[#This Row],[Total Sales]]*Table6[[#This Row],[Cost]]</f>
        <v>3001.4</v>
      </c>
    </row>
    <row r="4047" spans="1:19" x14ac:dyDescent="0.3">
      <c r="A4047" s="54">
        <v>4157</v>
      </c>
      <c r="B4047" s="35" t="s">
        <v>3611</v>
      </c>
      <c r="C4047" s="35" t="s">
        <v>9134</v>
      </c>
      <c r="D4047" s="35" t="s">
        <v>28</v>
      </c>
      <c r="E4047" s="35" t="str">
        <f t="shared" si="189"/>
        <v>M</v>
      </c>
      <c r="F4047" s="35">
        <v>30</v>
      </c>
      <c r="G4047" s="35" t="s">
        <v>9135</v>
      </c>
      <c r="H4047" s="35" t="s">
        <v>258</v>
      </c>
      <c r="I4047" s="35" t="s">
        <v>32</v>
      </c>
      <c r="J4047" s="48" t="s">
        <v>14265</v>
      </c>
      <c r="K4047" s="35">
        <v>40</v>
      </c>
      <c r="L4047" s="49" t="s">
        <v>80</v>
      </c>
      <c r="M4047" s="50" t="str">
        <f>VLOOKUP(Table6[[#This Row],[Product]],Table3[],2)</f>
        <v>Ultrathing V2</v>
      </c>
      <c r="N4047" s="50" t="str">
        <f t="shared" si="190"/>
        <v>Jan</v>
      </c>
      <c r="O4047" s="56">
        <f t="shared" si="191"/>
        <v>2021</v>
      </c>
      <c r="P4047" s="51">
        <f>VLOOKUP(Table6[[#This Row],[Product]],Table3[],3)</f>
        <v>2.95</v>
      </c>
      <c r="Q4047" s="35">
        <f>VLOOKUP(Table6[[#This Row],[Product]],Table3[],4)</f>
        <v>20</v>
      </c>
      <c r="R4047" s="35">
        <f>Table6[[#This Row],[Quantity]]*Table6[[#This Row],[Case]]</f>
        <v>800</v>
      </c>
      <c r="S4047" s="35">
        <f>Table6[[#This Row],[Total Sales]]*Table6[[#This Row],[Cost]]</f>
        <v>2360</v>
      </c>
    </row>
    <row r="4048" spans="1:19" x14ac:dyDescent="0.3">
      <c r="A4048" s="54">
        <v>4158</v>
      </c>
      <c r="B4048" s="35" t="s">
        <v>9136</v>
      </c>
      <c r="C4048" s="35" t="s">
        <v>9137</v>
      </c>
      <c r="D4048" s="35" t="s">
        <v>15</v>
      </c>
      <c r="E4048" s="35" t="str">
        <f t="shared" si="189"/>
        <v>F</v>
      </c>
      <c r="F4048" s="35">
        <v>60</v>
      </c>
      <c r="G4048" s="35" t="s">
        <v>9138</v>
      </c>
      <c r="H4048" s="35" t="s">
        <v>4543</v>
      </c>
      <c r="I4048" s="35" t="s">
        <v>173</v>
      </c>
      <c r="J4048" s="48" t="s">
        <v>14253</v>
      </c>
      <c r="K4048" s="35">
        <v>75</v>
      </c>
      <c r="L4048" s="49" t="s">
        <v>20</v>
      </c>
      <c r="M4048" s="50" t="str">
        <f>VLOOKUP(Table6[[#This Row],[Product]],Table3[],2)</f>
        <v>Hyperwotsit</v>
      </c>
      <c r="N4048" s="50" t="str">
        <f t="shared" si="190"/>
        <v>Feb</v>
      </c>
      <c r="O4048" s="56">
        <f t="shared" si="191"/>
        <v>2021</v>
      </c>
      <c r="P4048" s="51">
        <f>VLOOKUP(Table6[[#This Row],[Product]],Table3[],3)</f>
        <v>2.0099999999999998</v>
      </c>
      <c r="Q4048" s="35">
        <f>VLOOKUP(Table6[[#This Row],[Product]],Table3[],4)</f>
        <v>20</v>
      </c>
      <c r="R4048" s="35">
        <f>Table6[[#This Row],[Quantity]]*Table6[[#This Row],[Case]]</f>
        <v>1500</v>
      </c>
      <c r="S4048" s="35">
        <f>Table6[[#This Row],[Total Sales]]*Table6[[#This Row],[Cost]]</f>
        <v>3014.9999999999995</v>
      </c>
    </row>
    <row r="4049" spans="1:19" x14ac:dyDescent="0.3">
      <c r="A4049" s="54">
        <v>4159</v>
      </c>
      <c r="B4049" s="35" t="s">
        <v>7660</v>
      </c>
      <c r="C4049" s="35" t="s">
        <v>2980</v>
      </c>
      <c r="D4049" s="35" t="s">
        <v>117</v>
      </c>
      <c r="E4049" s="35" t="str">
        <f t="shared" si="189"/>
        <v>M/F</v>
      </c>
      <c r="F4049" s="35">
        <v>60</v>
      </c>
      <c r="G4049" s="35" t="s">
        <v>9139</v>
      </c>
      <c r="H4049" s="35" t="s">
        <v>5232</v>
      </c>
      <c r="I4049" s="35" t="s">
        <v>146</v>
      </c>
      <c r="J4049" s="48" t="s">
        <v>14141</v>
      </c>
      <c r="K4049" s="35">
        <v>76</v>
      </c>
      <c r="L4049" s="49" t="s">
        <v>45</v>
      </c>
      <c r="M4049" s="50" t="str">
        <f>VLOOKUP(Table6[[#This Row],[Product]],Table3[],2)</f>
        <v>Gigastuff</v>
      </c>
      <c r="N4049" s="50" t="str">
        <f t="shared" si="190"/>
        <v>Jan</v>
      </c>
      <c r="O4049" s="56">
        <f t="shared" si="191"/>
        <v>2021</v>
      </c>
      <c r="P4049" s="51">
        <f>VLOOKUP(Table6[[#This Row],[Product]],Table3[],3)</f>
        <v>1.89</v>
      </c>
      <c r="Q4049" s="35">
        <f>VLOOKUP(Table6[[#This Row],[Product]],Table3[],4)</f>
        <v>18</v>
      </c>
      <c r="R4049" s="35">
        <f>Table6[[#This Row],[Quantity]]*Table6[[#This Row],[Case]]</f>
        <v>1368</v>
      </c>
      <c r="S4049" s="35">
        <f>Table6[[#This Row],[Total Sales]]*Table6[[#This Row],[Cost]]</f>
        <v>2585.52</v>
      </c>
    </row>
    <row r="4050" spans="1:19" x14ac:dyDescent="0.3">
      <c r="A4050" s="54">
        <v>4160</v>
      </c>
      <c r="B4050" s="35" t="s">
        <v>4599</v>
      </c>
      <c r="C4050" s="35" t="s">
        <v>1766</v>
      </c>
      <c r="D4050" s="35" t="s">
        <v>28</v>
      </c>
      <c r="E4050" s="35" t="str">
        <f t="shared" si="189"/>
        <v>M</v>
      </c>
      <c r="F4050" s="35">
        <v>60</v>
      </c>
      <c r="G4050" s="35" t="s">
        <v>9140</v>
      </c>
      <c r="H4050" s="35" t="s">
        <v>8979</v>
      </c>
      <c r="I4050" s="35" t="s">
        <v>32</v>
      </c>
      <c r="J4050" s="48" t="s">
        <v>14033</v>
      </c>
      <c r="K4050" s="35">
        <v>47</v>
      </c>
      <c r="L4050" s="49" t="s">
        <v>54</v>
      </c>
      <c r="M4050" s="50" t="str">
        <f>VLOOKUP(Table6[[#This Row],[Product]],Table3[],2)</f>
        <v>Megawidget S</v>
      </c>
      <c r="N4050" s="50" t="str">
        <f t="shared" si="190"/>
        <v>Sep</v>
      </c>
      <c r="O4050" s="56">
        <f t="shared" si="191"/>
        <v>2021</v>
      </c>
      <c r="P4050" s="51">
        <f>VLOOKUP(Table6[[#This Row],[Product]],Table3[],3)</f>
        <v>0.69</v>
      </c>
      <c r="Q4050" s="35">
        <f>VLOOKUP(Table6[[#This Row],[Product]],Table3[],4)</f>
        <v>24</v>
      </c>
      <c r="R4050" s="35">
        <f>Table6[[#This Row],[Quantity]]*Table6[[#This Row],[Case]]</f>
        <v>1128</v>
      </c>
      <c r="S4050" s="35">
        <f>Table6[[#This Row],[Total Sales]]*Table6[[#This Row],[Cost]]</f>
        <v>778.31999999999994</v>
      </c>
    </row>
    <row r="4051" spans="1:19" x14ac:dyDescent="0.3">
      <c r="A4051" s="54">
        <v>4161</v>
      </c>
      <c r="B4051" s="35" t="s">
        <v>9141</v>
      </c>
      <c r="C4051" s="35" t="s">
        <v>3243</v>
      </c>
      <c r="D4051" s="35" t="s">
        <v>51</v>
      </c>
      <c r="E4051" s="35" t="str">
        <f t="shared" si="189"/>
        <v>F</v>
      </c>
      <c r="F4051" s="35">
        <v>30</v>
      </c>
      <c r="G4051" s="35" t="s">
        <v>9142</v>
      </c>
      <c r="H4051" s="35" t="s">
        <v>659</v>
      </c>
      <c r="I4051" s="35" t="s">
        <v>32</v>
      </c>
      <c r="J4051" s="48" t="s">
        <v>13778</v>
      </c>
      <c r="K4051" s="35">
        <v>81</v>
      </c>
      <c r="L4051" s="49" t="s">
        <v>39</v>
      </c>
      <c r="M4051" s="50" t="str">
        <f>VLOOKUP(Table6[[#This Row],[Product]],Table3[],2)</f>
        <v>Ultrathing V1</v>
      </c>
      <c r="N4051" s="50" t="str">
        <f t="shared" si="190"/>
        <v>Dec</v>
      </c>
      <c r="O4051" s="56">
        <f t="shared" si="191"/>
        <v>2022</v>
      </c>
      <c r="P4051" s="51">
        <f>VLOOKUP(Table6[[#This Row],[Product]],Table3[],3)</f>
        <v>1.79</v>
      </c>
      <c r="Q4051" s="35">
        <f>VLOOKUP(Table6[[#This Row],[Product]],Table3[],4)</f>
        <v>17</v>
      </c>
      <c r="R4051" s="35">
        <f>Table6[[#This Row],[Quantity]]*Table6[[#This Row],[Case]]</f>
        <v>1377</v>
      </c>
      <c r="S4051" s="35">
        <f>Table6[[#This Row],[Total Sales]]*Table6[[#This Row],[Cost]]</f>
        <v>2464.83</v>
      </c>
    </row>
    <row r="4052" spans="1:19" x14ac:dyDescent="0.3">
      <c r="A4052" s="54">
        <v>4162</v>
      </c>
      <c r="B4052" s="35" t="s">
        <v>9143</v>
      </c>
      <c r="C4052" s="35" t="s">
        <v>2398</v>
      </c>
      <c r="D4052" s="35" t="s">
        <v>51</v>
      </c>
      <c r="E4052" s="35" t="str">
        <f t="shared" si="189"/>
        <v>F</v>
      </c>
      <c r="F4052" s="35">
        <v>60</v>
      </c>
      <c r="G4052" s="35" t="s">
        <v>9144</v>
      </c>
      <c r="H4052" s="35" t="s">
        <v>3041</v>
      </c>
      <c r="I4052" s="35" t="s">
        <v>124</v>
      </c>
      <c r="J4052" s="48">
        <v>44472</v>
      </c>
      <c r="K4052" s="35">
        <v>64</v>
      </c>
      <c r="L4052" s="49" t="s">
        <v>80</v>
      </c>
      <c r="M4052" s="50" t="str">
        <f>VLOOKUP(Table6[[#This Row],[Product]],Table3[],2)</f>
        <v>Ultrathing V2</v>
      </c>
      <c r="N4052" s="50" t="str">
        <f t="shared" si="190"/>
        <v>Oct</v>
      </c>
      <c r="O4052" s="56">
        <f t="shared" si="191"/>
        <v>2021</v>
      </c>
      <c r="P4052" s="51">
        <f>VLOOKUP(Table6[[#This Row],[Product]],Table3[],3)</f>
        <v>2.95</v>
      </c>
      <c r="Q4052" s="35">
        <f>VLOOKUP(Table6[[#This Row],[Product]],Table3[],4)</f>
        <v>20</v>
      </c>
      <c r="R4052" s="35">
        <f>Table6[[#This Row],[Quantity]]*Table6[[#This Row],[Case]]</f>
        <v>1280</v>
      </c>
      <c r="S4052" s="35">
        <f>Table6[[#This Row],[Total Sales]]*Table6[[#This Row],[Cost]]</f>
        <v>3776</v>
      </c>
    </row>
    <row r="4053" spans="1:19" x14ac:dyDescent="0.3">
      <c r="A4053" s="54">
        <v>4163</v>
      </c>
      <c r="B4053" s="35" t="s">
        <v>9145</v>
      </c>
      <c r="C4053" s="35" t="s">
        <v>4836</v>
      </c>
      <c r="D4053" s="35" t="s">
        <v>15</v>
      </c>
      <c r="E4053" s="35" t="str">
        <f t="shared" si="189"/>
        <v>F</v>
      </c>
      <c r="F4053" s="35">
        <v>60</v>
      </c>
      <c r="G4053" s="35" t="s">
        <v>9146</v>
      </c>
      <c r="H4053" s="35" t="s">
        <v>2305</v>
      </c>
      <c r="I4053" s="35" t="s">
        <v>25</v>
      </c>
      <c r="J4053" s="48">
        <v>44480</v>
      </c>
      <c r="K4053" s="35">
        <v>67</v>
      </c>
      <c r="L4053" s="49" t="s">
        <v>70</v>
      </c>
      <c r="M4053" s="50" t="str">
        <f>VLOOKUP(Table6[[#This Row],[Product]],Table3[],2)</f>
        <v>Megawidget M</v>
      </c>
      <c r="N4053" s="50" t="str">
        <f t="shared" si="190"/>
        <v>Oct</v>
      </c>
      <c r="O4053" s="56">
        <f t="shared" si="191"/>
        <v>2021</v>
      </c>
      <c r="P4053" s="51">
        <f>VLOOKUP(Table6[[#This Row],[Product]],Table3[],3)</f>
        <v>1.29</v>
      </c>
      <c r="Q4053" s="35">
        <f>VLOOKUP(Table6[[#This Row],[Product]],Table3[],4)</f>
        <v>24</v>
      </c>
      <c r="R4053" s="35">
        <f>Table6[[#This Row],[Quantity]]*Table6[[#This Row],[Case]]</f>
        <v>1608</v>
      </c>
      <c r="S4053" s="35">
        <f>Table6[[#This Row],[Total Sales]]*Table6[[#This Row],[Cost]]</f>
        <v>2074.3200000000002</v>
      </c>
    </row>
    <row r="4054" spans="1:19" x14ac:dyDescent="0.3">
      <c r="A4054" s="54">
        <v>4164</v>
      </c>
      <c r="B4054" s="35" t="s">
        <v>9147</v>
      </c>
      <c r="C4054" s="35" t="s">
        <v>2606</v>
      </c>
      <c r="D4054" s="35" t="s">
        <v>51</v>
      </c>
      <c r="E4054" s="35" t="str">
        <f t="shared" si="189"/>
        <v>F</v>
      </c>
      <c r="F4054" s="35">
        <v>90</v>
      </c>
      <c r="G4054" s="35" t="s">
        <v>9148</v>
      </c>
      <c r="H4054" s="35" t="s">
        <v>1206</v>
      </c>
      <c r="I4054" s="35" t="s">
        <v>294</v>
      </c>
      <c r="J4054" s="48" t="s">
        <v>13634</v>
      </c>
      <c r="K4054" s="35">
        <v>34</v>
      </c>
      <c r="L4054" s="49" t="s">
        <v>64</v>
      </c>
      <c r="M4054" s="50" t="str">
        <f>VLOOKUP(Table6[[#This Row],[Product]],Table3[],2)</f>
        <v>Ultrathing V4</v>
      </c>
      <c r="N4054" s="50" t="str">
        <f t="shared" si="190"/>
        <v>Sep</v>
      </c>
      <c r="O4054" s="56">
        <f t="shared" si="191"/>
        <v>2022</v>
      </c>
      <c r="P4054" s="51">
        <f>VLOOKUP(Table6[[#This Row],[Product]],Table3[],3)</f>
        <v>3.99</v>
      </c>
      <c r="Q4054" s="35">
        <f>VLOOKUP(Table6[[#This Row],[Product]],Table3[],4)</f>
        <v>24</v>
      </c>
      <c r="R4054" s="35">
        <f>Table6[[#This Row],[Quantity]]*Table6[[#This Row],[Case]]</f>
        <v>816</v>
      </c>
      <c r="S4054" s="35">
        <f>Table6[[#This Row],[Total Sales]]*Table6[[#This Row],[Cost]]</f>
        <v>3255.84</v>
      </c>
    </row>
    <row r="4055" spans="1:19" x14ac:dyDescent="0.3">
      <c r="A4055" s="54">
        <v>4165</v>
      </c>
      <c r="B4055" s="35" t="s">
        <v>9149</v>
      </c>
      <c r="C4055" s="35" t="s">
        <v>5575</v>
      </c>
      <c r="D4055" s="35" t="s">
        <v>51</v>
      </c>
      <c r="E4055" s="35" t="str">
        <f t="shared" si="189"/>
        <v>F</v>
      </c>
      <c r="F4055" s="35">
        <v>30</v>
      </c>
      <c r="G4055" s="35" t="s">
        <v>9150</v>
      </c>
      <c r="H4055" s="35" t="s">
        <v>4760</v>
      </c>
      <c r="I4055" s="35" t="s">
        <v>32</v>
      </c>
      <c r="J4055" s="48" t="s">
        <v>13634</v>
      </c>
      <c r="K4055" s="35">
        <v>74</v>
      </c>
      <c r="L4055" s="49" t="s">
        <v>159</v>
      </c>
      <c r="M4055" s="50" t="str">
        <f>VLOOKUP(Table6[[#This Row],[Product]],Table3[],2)</f>
        <v>Ultrathing V3</v>
      </c>
      <c r="N4055" s="50" t="str">
        <f t="shared" si="190"/>
        <v>Sep</v>
      </c>
      <c r="O4055" s="56">
        <f t="shared" si="191"/>
        <v>2022</v>
      </c>
      <c r="P4055" s="51">
        <f>VLOOKUP(Table6[[#This Row],[Product]],Table3[],3)</f>
        <v>3.39</v>
      </c>
      <c r="Q4055" s="35">
        <f>VLOOKUP(Table6[[#This Row],[Product]],Table3[],4)</f>
        <v>24</v>
      </c>
      <c r="R4055" s="35">
        <f>Table6[[#This Row],[Quantity]]*Table6[[#This Row],[Case]]</f>
        <v>1776</v>
      </c>
      <c r="S4055" s="35">
        <f>Table6[[#This Row],[Total Sales]]*Table6[[#This Row],[Cost]]</f>
        <v>6020.64</v>
      </c>
    </row>
    <row r="4056" spans="1:19" x14ac:dyDescent="0.3">
      <c r="A4056" s="54">
        <v>4166</v>
      </c>
      <c r="B4056" s="35" t="s">
        <v>6158</v>
      </c>
      <c r="C4056" s="35" t="s">
        <v>2395</v>
      </c>
      <c r="D4056" s="35" t="s">
        <v>51</v>
      </c>
      <c r="E4056" s="35" t="str">
        <f t="shared" si="189"/>
        <v>F</v>
      </c>
      <c r="F4056" s="35">
        <v>30</v>
      </c>
      <c r="G4056" s="35" t="s">
        <v>9151</v>
      </c>
      <c r="H4056" s="35" t="s">
        <v>3215</v>
      </c>
      <c r="I4056" s="35" t="s">
        <v>32</v>
      </c>
      <c r="J4056" s="48">
        <v>44138</v>
      </c>
      <c r="K4056" s="35">
        <v>11</v>
      </c>
      <c r="L4056" s="49" t="s">
        <v>80</v>
      </c>
      <c r="M4056" s="50" t="str">
        <f>VLOOKUP(Table6[[#This Row],[Product]],Table3[],2)</f>
        <v>Ultrathing V2</v>
      </c>
      <c r="N4056" s="50" t="str">
        <f t="shared" si="190"/>
        <v>Nov</v>
      </c>
      <c r="O4056" s="56">
        <f t="shared" si="191"/>
        <v>2020</v>
      </c>
      <c r="P4056" s="51">
        <f>VLOOKUP(Table6[[#This Row],[Product]],Table3[],3)</f>
        <v>2.95</v>
      </c>
      <c r="Q4056" s="35">
        <f>VLOOKUP(Table6[[#This Row],[Product]],Table3[],4)</f>
        <v>20</v>
      </c>
      <c r="R4056" s="35">
        <f>Table6[[#This Row],[Quantity]]*Table6[[#This Row],[Case]]</f>
        <v>220</v>
      </c>
      <c r="S4056" s="35">
        <f>Table6[[#This Row],[Total Sales]]*Table6[[#This Row],[Cost]]</f>
        <v>649</v>
      </c>
    </row>
    <row r="4057" spans="1:19" x14ac:dyDescent="0.3">
      <c r="A4057" s="54">
        <v>4167</v>
      </c>
      <c r="B4057" s="35" t="s">
        <v>6764</v>
      </c>
      <c r="C4057" s="35" t="s">
        <v>9152</v>
      </c>
      <c r="D4057" s="35" t="s">
        <v>28</v>
      </c>
      <c r="E4057" s="35" t="str">
        <f t="shared" si="189"/>
        <v>M</v>
      </c>
      <c r="F4057" s="35">
        <v>90</v>
      </c>
      <c r="G4057" s="35" t="s">
        <v>9153</v>
      </c>
      <c r="H4057" s="35" t="s">
        <v>917</v>
      </c>
      <c r="I4057" s="35" t="s">
        <v>32</v>
      </c>
      <c r="J4057" s="48" t="s">
        <v>14266</v>
      </c>
      <c r="K4057" s="35">
        <v>82</v>
      </c>
      <c r="L4057" s="49" t="s">
        <v>20</v>
      </c>
      <c r="M4057" s="50" t="str">
        <f>VLOOKUP(Table6[[#This Row],[Product]],Table3[],2)</f>
        <v>Hyperwotsit</v>
      </c>
      <c r="N4057" s="50" t="str">
        <f t="shared" si="190"/>
        <v>Mar</v>
      </c>
      <c r="O4057" s="56">
        <f t="shared" si="191"/>
        <v>2020</v>
      </c>
      <c r="P4057" s="51">
        <f>VLOOKUP(Table6[[#This Row],[Product]],Table3[],3)</f>
        <v>2.0099999999999998</v>
      </c>
      <c r="Q4057" s="35">
        <f>VLOOKUP(Table6[[#This Row],[Product]],Table3[],4)</f>
        <v>20</v>
      </c>
      <c r="R4057" s="35">
        <f>Table6[[#This Row],[Quantity]]*Table6[[#This Row],[Case]]</f>
        <v>1640</v>
      </c>
      <c r="S4057" s="35">
        <f>Table6[[#This Row],[Total Sales]]*Table6[[#This Row],[Cost]]</f>
        <v>3296.3999999999996</v>
      </c>
    </row>
    <row r="4058" spans="1:19" x14ac:dyDescent="0.3">
      <c r="A4058" s="54">
        <v>4168</v>
      </c>
      <c r="B4058" s="35" t="s">
        <v>9154</v>
      </c>
      <c r="C4058" s="35" t="s">
        <v>6237</v>
      </c>
      <c r="D4058" s="35" t="s">
        <v>51</v>
      </c>
      <c r="E4058" s="35" t="str">
        <f t="shared" si="189"/>
        <v>F</v>
      </c>
      <c r="F4058" s="35">
        <v>60</v>
      </c>
      <c r="G4058" s="35" t="s">
        <v>9155</v>
      </c>
      <c r="H4058" s="35" t="s">
        <v>4669</v>
      </c>
      <c r="I4058" s="35" t="s">
        <v>187</v>
      </c>
      <c r="J4058" s="48" t="s">
        <v>14034</v>
      </c>
      <c r="K4058" s="35">
        <v>41</v>
      </c>
      <c r="L4058" s="49" t="s">
        <v>33</v>
      </c>
      <c r="M4058" s="50" t="str">
        <f>VLOOKUP(Table6[[#This Row],[Product]],Table3[],2)</f>
        <v>Megawidget L</v>
      </c>
      <c r="N4058" s="50" t="str">
        <f t="shared" si="190"/>
        <v>Jul</v>
      </c>
      <c r="O4058" s="56">
        <f t="shared" si="191"/>
        <v>2020</v>
      </c>
      <c r="P4058" s="51">
        <f>VLOOKUP(Table6[[#This Row],[Product]],Table3[],3)</f>
        <v>1.79</v>
      </c>
      <c r="Q4058" s="35">
        <f>VLOOKUP(Table6[[#This Row],[Product]],Table3[],4)</f>
        <v>24</v>
      </c>
      <c r="R4058" s="35">
        <f>Table6[[#This Row],[Quantity]]*Table6[[#This Row],[Case]]</f>
        <v>984</v>
      </c>
      <c r="S4058" s="35">
        <f>Table6[[#This Row],[Total Sales]]*Table6[[#This Row],[Cost]]</f>
        <v>1761.3600000000001</v>
      </c>
    </row>
    <row r="4059" spans="1:19" x14ac:dyDescent="0.3">
      <c r="A4059" s="54">
        <v>4169</v>
      </c>
      <c r="B4059" s="35" t="s">
        <v>125</v>
      </c>
      <c r="C4059" s="35" t="s">
        <v>3824</v>
      </c>
      <c r="D4059" s="35" t="s">
        <v>51</v>
      </c>
      <c r="E4059" s="35" t="str">
        <f t="shared" si="189"/>
        <v>F</v>
      </c>
      <c r="F4059" s="35">
        <v>60</v>
      </c>
      <c r="G4059" s="35" t="s">
        <v>9156</v>
      </c>
      <c r="H4059" s="35" t="s">
        <v>583</v>
      </c>
      <c r="I4059" s="35" t="s">
        <v>32</v>
      </c>
      <c r="J4059" s="48" t="s">
        <v>13649</v>
      </c>
      <c r="K4059" s="35">
        <v>77</v>
      </c>
      <c r="L4059" s="49" t="s">
        <v>33</v>
      </c>
      <c r="M4059" s="50" t="str">
        <f>VLOOKUP(Table6[[#This Row],[Product]],Table3[],2)</f>
        <v>Megawidget L</v>
      </c>
      <c r="N4059" s="50" t="str">
        <f t="shared" si="190"/>
        <v>May</v>
      </c>
      <c r="O4059" s="56">
        <f t="shared" si="191"/>
        <v>2022</v>
      </c>
      <c r="P4059" s="51">
        <f>VLOOKUP(Table6[[#This Row],[Product]],Table3[],3)</f>
        <v>1.79</v>
      </c>
      <c r="Q4059" s="35">
        <f>VLOOKUP(Table6[[#This Row],[Product]],Table3[],4)</f>
        <v>24</v>
      </c>
      <c r="R4059" s="35">
        <f>Table6[[#This Row],[Quantity]]*Table6[[#This Row],[Case]]</f>
        <v>1848</v>
      </c>
      <c r="S4059" s="35">
        <f>Table6[[#This Row],[Total Sales]]*Table6[[#This Row],[Cost]]</f>
        <v>3307.92</v>
      </c>
    </row>
    <row r="4060" spans="1:19" x14ac:dyDescent="0.3">
      <c r="A4060" s="54">
        <v>4170</v>
      </c>
      <c r="B4060" s="35" t="s">
        <v>4977</v>
      </c>
      <c r="C4060" s="35" t="s">
        <v>1727</v>
      </c>
      <c r="D4060" s="35" t="s">
        <v>41</v>
      </c>
      <c r="E4060" s="35" t="str">
        <f t="shared" si="189"/>
        <v>F</v>
      </c>
      <c r="F4060" s="35">
        <v>60</v>
      </c>
      <c r="G4060" s="35" t="s">
        <v>9157</v>
      </c>
      <c r="H4060" s="35" t="s">
        <v>4386</v>
      </c>
      <c r="I4060" s="35" t="s">
        <v>32</v>
      </c>
      <c r="J4060" s="48" t="s">
        <v>14107</v>
      </c>
      <c r="K4060" s="35">
        <v>55</v>
      </c>
      <c r="L4060" s="49" t="s">
        <v>70</v>
      </c>
      <c r="M4060" s="50" t="str">
        <f>VLOOKUP(Table6[[#This Row],[Product]],Table3[],2)</f>
        <v>Megawidget M</v>
      </c>
      <c r="N4060" s="50" t="str">
        <f t="shared" si="190"/>
        <v>May</v>
      </c>
      <c r="O4060" s="56">
        <f t="shared" si="191"/>
        <v>2020</v>
      </c>
      <c r="P4060" s="51">
        <f>VLOOKUP(Table6[[#This Row],[Product]],Table3[],3)</f>
        <v>1.29</v>
      </c>
      <c r="Q4060" s="35">
        <f>VLOOKUP(Table6[[#This Row],[Product]],Table3[],4)</f>
        <v>24</v>
      </c>
      <c r="R4060" s="35">
        <f>Table6[[#This Row],[Quantity]]*Table6[[#This Row],[Case]]</f>
        <v>1320</v>
      </c>
      <c r="S4060" s="35">
        <f>Table6[[#This Row],[Total Sales]]*Table6[[#This Row],[Cost]]</f>
        <v>1702.8</v>
      </c>
    </row>
    <row r="4061" spans="1:19" x14ac:dyDescent="0.3">
      <c r="A4061" s="54">
        <v>4171</v>
      </c>
      <c r="B4061" s="35" t="s">
        <v>2115</v>
      </c>
      <c r="C4061" s="35" t="s">
        <v>2041</v>
      </c>
      <c r="D4061" s="35" t="s">
        <v>28</v>
      </c>
      <c r="E4061" s="35" t="str">
        <f t="shared" si="189"/>
        <v>M</v>
      </c>
      <c r="F4061" s="35">
        <v>30</v>
      </c>
      <c r="G4061" s="35" t="s">
        <v>9158</v>
      </c>
      <c r="H4061" s="35" t="s">
        <v>389</v>
      </c>
      <c r="I4061" s="35" t="s">
        <v>32</v>
      </c>
      <c r="J4061" s="48">
        <v>44267</v>
      </c>
      <c r="K4061" s="35">
        <v>11</v>
      </c>
      <c r="L4061" s="49" t="s">
        <v>39</v>
      </c>
      <c r="M4061" s="50" t="str">
        <f>VLOOKUP(Table6[[#This Row],[Product]],Table3[],2)</f>
        <v>Ultrathing V1</v>
      </c>
      <c r="N4061" s="50" t="str">
        <f t="shared" si="190"/>
        <v>Mar</v>
      </c>
      <c r="O4061" s="56">
        <f t="shared" si="191"/>
        <v>2021</v>
      </c>
      <c r="P4061" s="51">
        <f>VLOOKUP(Table6[[#This Row],[Product]],Table3[],3)</f>
        <v>1.79</v>
      </c>
      <c r="Q4061" s="35">
        <f>VLOOKUP(Table6[[#This Row],[Product]],Table3[],4)</f>
        <v>17</v>
      </c>
      <c r="R4061" s="35">
        <f>Table6[[#This Row],[Quantity]]*Table6[[#This Row],[Case]]</f>
        <v>187</v>
      </c>
      <c r="S4061" s="35">
        <f>Table6[[#This Row],[Total Sales]]*Table6[[#This Row],[Cost]]</f>
        <v>334.73</v>
      </c>
    </row>
    <row r="4062" spans="1:19" x14ac:dyDescent="0.3">
      <c r="A4062" s="54">
        <v>4172</v>
      </c>
      <c r="B4062" s="35" t="s">
        <v>1120</v>
      </c>
      <c r="C4062" s="35" t="s">
        <v>8852</v>
      </c>
      <c r="D4062" s="35" t="s">
        <v>28</v>
      </c>
      <c r="E4062" s="35" t="str">
        <f t="shared" si="189"/>
        <v>M</v>
      </c>
      <c r="F4062" s="35">
        <v>30</v>
      </c>
      <c r="G4062" s="35" t="s">
        <v>9159</v>
      </c>
      <c r="H4062" s="35" t="s">
        <v>2834</v>
      </c>
      <c r="I4062" s="35" t="s">
        <v>19</v>
      </c>
      <c r="J4062" s="48" t="s">
        <v>13921</v>
      </c>
      <c r="K4062" s="35">
        <v>11</v>
      </c>
      <c r="L4062" s="49" t="s">
        <v>64</v>
      </c>
      <c r="M4062" s="50" t="str">
        <f>VLOOKUP(Table6[[#This Row],[Product]],Table3[],2)</f>
        <v>Ultrathing V4</v>
      </c>
      <c r="N4062" s="50" t="str">
        <f t="shared" si="190"/>
        <v>Aug</v>
      </c>
      <c r="O4062" s="56">
        <f t="shared" si="191"/>
        <v>2022</v>
      </c>
      <c r="P4062" s="51">
        <f>VLOOKUP(Table6[[#This Row],[Product]],Table3[],3)</f>
        <v>3.99</v>
      </c>
      <c r="Q4062" s="35">
        <f>VLOOKUP(Table6[[#This Row],[Product]],Table3[],4)</f>
        <v>24</v>
      </c>
      <c r="R4062" s="35">
        <f>Table6[[#This Row],[Quantity]]*Table6[[#This Row],[Case]]</f>
        <v>264</v>
      </c>
      <c r="S4062" s="35">
        <f>Table6[[#This Row],[Total Sales]]*Table6[[#This Row],[Cost]]</f>
        <v>1053.3600000000001</v>
      </c>
    </row>
    <row r="4063" spans="1:19" x14ac:dyDescent="0.3">
      <c r="A4063" s="54">
        <v>4173</v>
      </c>
      <c r="B4063" s="35" t="s">
        <v>1016</v>
      </c>
      <c r="C4063" s="35" t="s">
        <v>5081</v>
      </c>
      <c r="D4063" s="35" t="s">
        <v>51</v>
      </c>
      <c r="E4063" s="35" t="str">
        <f t="shared" si="189"/>
        <v>F</v>
      </c>
      <c r="F4063" s="35">
        <v>90</v>
      </c>
      <c r="G4063" s="35" t="s">
        <v>9160</v>
      </c>
      <c r="H4063" s="35" t="s">
        <v>346</v>
      </c>
      <c r="I4063" s="35" t="s">
        <v>32</v>
      </c>
      <c r="J4063" s="48" t="s">
        <v>14005</v>
      </c>
      <c r="K4063" s="35">
        <v>7</v>
      </c>
      <c r="L4063" s="49" t="s">
        <v>70</v>
      </c>
      <c r="M4063" s="50" t="str">
        <f>VLOOKUP(Table6[[#This Row],[Product]],Table3[],2)</f>
        <v>Megawidget M</v>
      </c>
      <c r="N4063" s="50" t="str">
        <f t="shared" si="190"/>
        <v>Aug</v>
      </c>
      <c r="O4063" s="56">
        <f t="shared" si="191"/>
        <v>2020</v>
      </c>
      <c r="P4063" s="51">
        <f>VLOOKUP(Table6[[#This Row],[Product]],Table3[],3)</f>
        <v>1.29</v>
      </c>
      <c r="Q4063" s="35">
        <f>VLOOKUP(Table6[[#This Row],[Product]],Table3[],4)</f>
        <v>24</v>
      </c>
      <c r="R4063" s="35">
        <f>Table6[[#This Row],[Quantity]]*Table6[[#This Row],[Case]]</f>
        <v>168</v>
      </c>
      <c r="S4063" s="35">
        <f>Table6[[#This Row],[Total Sales]]*Table6[[#This Row],[Cost]]</f>
        <v>216.72</v>
      </c>
    </row>
    <row r="4064" spans="1:19" x14ac:dyDescent="0.3">
      <c r="A4064" s="54">
        <v>4174</v>
      </c>
      <c r="B4064" s="35" t="s">
        <v>7795</v>
      </c>
      <c r="C4064" s="35" t="s">
        <v>9161</v>
      </c>
      <c r="D4064" s="35" t="s">
        <v>28</v>
      </c>
      <c r="E4064" s="35" t="str">
        <f t="shared" si="189"/>
        <v>M</v>
      </c>
      <c r="F4064" s="35">
        <v>30</v>
      </c>
      <c r="G4064" s="35" t="s">
        <v>9162</v>
      </c>
      <c r="H4064" s="35" t="s">
        <v>4293</v>
      </c>
      <c r="I4064" s="35" t="s">
        <v>38</v>
      </c>
      <c r="J4064" s="48" t="s">
        <v>13637</v>
      </c>
      <c r="K4064" s="35">
        <v>59</v>
      </c>
      <c r="L4064" s="49" t="s">
        <v>70</v>
      </c>
      <c r="M4064" s="50" t="str">
        <f>VLOOKUP(Table6[[#This Row],[Product]],Table3[],2)</f>
        <v>Megawidget M</v>
      </c>
      <c r="N4064" s="50" t="str">
        <f t="shared" si="190"/>
        <v>Sep</v>
      </c>
      <c r="O4064" s="56">
        <f t="shared" si="191"/>
        <v>2021</v>
      </c>
      <c r="P4064" s="51">
        <f>VLOOKUP(Table6[[#This Row],[Product]],Table3[],3)</f>
        <v>1.29</v>
      </c>
      <c r="Q4064" s="35">
        <f>VLOOKUP(Table6[[#This Row],[Product]],Table3[],4)</f>
        <v>24</v>
      </c>
      <c r="R4064" s="35">
        <f>Table6[[#This Row],[Quantity]]*Table6[[#This Row],[Case]]</f>
        <v>1416</v>
      </c>
      <c r="S4064" s="35">
        <f>Table6[[#This Row],[Total Sales]]*Table6[[#This Row],[Cost]]</f>
        <v>1826.64</v>
      </c>
    </row>
    <row r="4065" spans="1:19" x14ac:dyDescent="0.3">
      <c r="A4065" s="54">
        <v>4175</v>
      </c>
      <c r="B4065" s="35" t="s">
        <v>8492</v>
      </c>
      <c r="C4065" s="35" t="s">
        <v>2991</v>
      </c>
      <c r="D4065" s="35" t="s">
        <v>51</v>
      </c>
      <c r="E4065" s="35" t="str">
        <f t="shared" si="189"/>
        <v>F</v>
      </c>
      <c r="F4065" s="35">
        <v>90</v>
      </c>
      <c r="G4065" s="35" t="s">
        <v>9163</v>
      </c>
      <c r="H4065" s="35" t="s">
        <v>4145</v>
      </c>
      <c r="I4065" s="35" t="s">
        <v>32</v>
      </c>
      <c r="J4065" s="48" t="s">
        <v>13995</v>
      </c>
      <c r="K4065" s="35">
        <v>94</v>
      </c>
      <c r="L4065" s="49" t="s">
        <v>54</v>
      </c>
      <c r="M4065" s="50" t="str">
        <f>VLOOKUP(Table6[[#This Row],[Product]],Table3[],2)</f>
        <v>Megawidget S</v>
      </c>
      <c r="N4065" s="50" t="str">
        <f t="shared" si="190"/>
        <v>Sep</v>
      </c>
      <c r="O4065" s="56">
        <f t="shared" si="191"/>
        <v>2022</v>
      </c>
      <c r="P4065" s="51">
        <f>VLOOKUP(Table6[[#This Row],[Product]],Table3[],3)</f>
        <v>0.69</v>
      </c>
      <c r="Q4065" s="35">
        <f>VLOOKUP(Table6[[#This Row],[Product]],Table3[],4)</f>
        <v>24</v>
      </c>
      <c r="R4065" s="35">
        <f>Table6[[#This Row],[Quantity]]*Table6[[#This Row],[Case]]</f>
        <v>2256</v>
      </c>
      <c r="S4065" s="35">
        <f>Table6[[#This Row],[Total Sales]]*Table6[[#This Row],[Cost]]</f>
        <v>1556.6399999999999</v>
      </c>
    </row>
    <row r="4066" spans="1:19" x14ac:dyDescent="0.3">
      <c r="A4066" s="54">
        <v>4176</v>
      </c>
      <c r="B4066" s="35" t="s">
        <v>8998</v>
      </c>
      <c r="C4066" s="35" t="s">
        <v>3137</v>
      </c>
      <c r="D4066" s="35" t="s">
        <v>51</v>
      </c>
      <c r="E4066" s="35" t="str">
        <f t="shared" si="189"/>
        <v>F</v>
      </c>
      <c r="F4066" s="35">
        <v>60</v>
      </c>
      <c r="G4066" s="35" t="s">
        <v>9164</v>
      </c>
      <c r="H4066" s="35" t="s">
        <v>3303</v>
      </c>
      <c r="I4066" s="35" t="s">
        <v>294</v>
      </c>
      <c r="J4066" s="48" t="s">
        <v>14142</v>
      </c>
      <c r="K4066" s="35">
        <v>89</v>
      </c>
      <c r="L4066" s="49" t="s">
        <v>159</v>
      </c>
      <c r="M4066" s="50" t="str">
        <f>VLOOKUP(Table6[[#This Row],[Product]],Table3[],2)</f>
        <v>Ultrathing V3</v>
      </c>
      <c r="N4066" s="50" t="str">
        <f t="shared" si="190"/>
        <v>Mar</v>
      </c>
      <c r="O4066" s="56">
        <f t="shared" si="191"/>
        <v>2021</v>
      </c>
      <c r="P4066" s="51">
        <f>VLOOKUP(Table6[[#This Row],[Product]],Table3[],3)</f>
        <v>3.39</v>
      </c>
      <c r="Q4066" s="35">
        <f>VLOOKUP(Table6[[#This Row],[Product]],Table3[],4)</f>
        <v>24</v>
      </c>
      <c r="R4066" s="35">
        <f>Table6[[#This Row],[Quantity]]*Table6[[#This Row],[Case]]</f>
        <v>2136</v>
      </c>
      <c r="S4066" s="35">
        <f>Table6[[#This Row],[Total Sales]]*Table6[[#This Row],[Cost]]</f>
        <v>7241.04</v>
      </c>
    </row>
    <row r="4067" spans="1:19" x14ac:dyDescent="0.3">
      <c r="A4067" s="54">
        <v>4177</v>
      </c>
      <c r="B4067" s="35" t="s">
        <v>7351</v>
      </c>
      <c r="C4067" s="35" t="s">
        <v>3016</v>
      </c>
      <c r="D4067" s="35" t="s">
        <v>51</v>
      </c>
      <c r="E4067" s="35" t="str">
        <f t="shared" si="189"/>
        <v>F</v>
      </c>
      <c r="F4067" s="35">
        <v>60</v>
      </c>
      <c r="G4067" s="35" t="s">
        <v>9164</v>
      </c>
      <c r="H4067" s="35" t="s">
        <v>9166</v>
      </c>
      <c r="I4067" s="35" t="s">
        <v>32</v>
      </c>
      <c r="J4067" s="48" t="s">
        <v>13728</v>
      </c>
      <c r="K4067" s="35">
        <v>5</v>
      </c>
      <c r="L4067" s="49" t="s">
        <v>101</v>
      </c>
      <c r="M4067" s="50" t="str">
        <f>VLOOKUP(Table6[[#This Row],[Product]],Table3[],2)</f>
        <v>Superwossname</v>
      </c>
      <c r="N4067" s="50" t="str">
        <f t="shared" si="190"/>
        <v>Jul</v>
      </c>
      <c r="O4067" s="56">
        <f t="shared" si="191"/>
        <v>2021</v>
      </c>
      <c r="P4067" s="51">
        <f>VLOOKUP(Table6[[#This Row],[Product]],Table3[],3)</f>
        <v>3.49</v>
      </c>
      <c r="Q4067" s="35">
        <f>VLOOKUP(Table6[[#This Row],[Product]],Table3[],4)</f>
        <v>20</v>
      </c>
      <c r="R4067" s="35">
        <f>Table6[[#This Row],[Quantity]]*Table6[[#This Row],[Case]]</f>
        <v>100</v>
      </c>
      <c r="S4067" s="35">
        <f>Table6[[#This Row],[Total Sales]]*Table6[[#This Row],[Cost]]</f>
        <v>349</v>
      </c>
    </row>
    <row r="4068" spans="1:19" x14ac:dyDescent="0.3">
      <c r="A4068" s="54">
        <v>4178</v>
      </c>
      <c r="B4068" s="35" t="s">
        <v>4278</v>
      </c>
      <c r="C4068" s="35" t="s">
        <v>1554</v>
      </c>
      <c r="D4068" s="35" t="s">
        <v>28</v>
      </c>
      <c r="E4068" s="35" t="str">
        <f t="shared" si="189"/>
        <v>M</v>
      </c>
      <c r="F4068" s="35">
        <v>90</v>
      </c>
      <c r="G4068" s="35" t="s">
        <v>9167</v>
      </c>
      <c r="H4068" s="35" t="s">
        <v>2321</v>
      </c>
      <c r="I4068" s="35" t="s">
        <v>129</v>
      </c>
      <c r="J4068" s="48" t="s">
        <v>13792</v>
      </c>
      <c r="K4068" s="35">
        <v>91</v>
      </c>
      <c r="L4068" s="49" t="s">
        <v>101</v>
      </c>
      <c r="M4068" s="50" t="str">
        <f>VLOOKUP(Table6[[#This Row],[Product]],Table3[],2)</f>
        <v>Superwossname</v>
      </c>
      <c r="N4068" s="50" t="str">
        <f t="shared" si="190"/>
        <v>Aug</v>
      </c>
      <c r="O4068" s="56">
        <f t="shared" si="191"/>
        <v>2022</v>
      </c>
      <c r="P4068" s="51">
        <f>VLOOKUP(Table6[[#This Row],[Product]],Table3[],3)</f>
        <v>3.49</v>
      </c>
      <c r="Q4068" s="35">
        <f>VLOOKUP(Table6[[#This Row],[Product]],Table3[],4)</f>
        <v>20</v>
      </c>
      <c r="R4068" s="35">
        <f>Table6[[#This Row],[Quantity]]*Table6[[#This Row],[Case]]</f>
        <v>1820</v>
      </c>
      <c r="S4068" s="35">
        <f>Table6[[#This Row],[Total Sales]]*Table6[[#This Row],[Cost]]</f>
        <v>6351.8</v>
      </c>
    </row>
    <row r="4069" spans="1:19" x14ac:dyDescent="0.3">
      <c r="A4069" s="54">
        <v>4179</v>
      </c>
      <c r="B4069" s="35" t="s">
        <v>1675</v>
      </c>
      <c r="C4069" s="35" t="s">
        <v>3111</v>
      </c>
      <c r="D4069" s="35" t="s">
        <v>51</v>
      </c>
      <c r="E4069" s="35" t="str">
        <f t="shared" si="189"/>
        <v>F</v>
      </c>
      <c r="F4069" s="35">
        <v>90</v>
      </c>
      <c r="G4069" s="35" t="s">
        <v>9168</v>
      </c>
      <c r="H4069" s="35" t="s">
        <v>6224</v>
      </c>
      <c r="I4069" s="35" t="s">
        <v>294</v>
      </c>
      <c r="J4069" s="48">
        <v>44443</v>
      </c>
      <c r="K4069" s="35">
        <v>34</v>
      </c>
      <c r="L4069" s="49" t="s">
        <v>64</v>
      </c>
      <c r="M4069" s="50" t="str">
        <f>VLOOKUP(Table6[[#This Row],[Product]],Table3[],2)</f>
        <v>Ultrathing V4</v>
      </c>
      <c r="N4069" s="50" t="str">
        <f t="shared" si="190"/>
        <v>Sep</v>
      </c>
      <c r="O4069" s="56">
        <f t="shared" si="191"/>
        <v>2021</v>
      </c>
      <c r="P4069" s="51">
        <f>VLOOKUP(Table6[[#This Row],[Product]],Table3[],3)</f>
        <v>3.99</v>
      </c>
      <c r="Q4069" s="35">
        <f>VLOOKUP(Table6[[#This Row],[Product]],Table3[],4)</f>
        <v>24</v>
      </c>
      <c r="R4069" s="35">
        <f>Table6[[#This Row],[Quantity]]*Table6[[#This Row],[Case]]</f>
        <v>816</v>
      </c>
      <c r="S4069" s="35">
        <f>Table6[[#This Row],[Total Sales]]*Table6[[#This Row],[Cost]]</f>
        <v>3255.84</v>
      </c>
    </row>
    <row r="4070" spans="1:19" x14ac:dyDescent="0.3">
      <c r="A4070" s="54">
        <v>4180</v>
      </c>
      <c r="B4070" s="35" t="s">
        <v>3946</v>
      </c>
      <c r="C4070" s="35" t="s">
        <v>2368</v>
      </c>
      <c r="D4070" s="35" t="s">
        <v>28</v>
      </c>
      <c r="E4070" s="35" t="str">
        <f t="shared" si="189"/>
        <v>M</v>
      </c>
      <c r="F4070" s="35">
        <v>90</v>
      </c>
      <c r="G4070" s="35" t="s">
        <v>9169</v>
      </c>
      <c r="H4070" s="35" t="s">
        <v>2624</v>
      </c>
      <c r="I4070" s="35" t="s">
        <v>32</v>
      </c>
      <c r="J4070" s="48">
        <v>44753</v>
      </c>
      <c r="K4070" s="35">
        <v>87</v>
      </c>
      <c r="L4070" s="49" t="s">
        <v>64</v>
      </c>
      <c r="M4070" s="50" t="str">
        <f>VLOOKUP(Table6[[#This Row],[Product]],Table3[],2)</f>
        <v>Ultrathing V4</v>
      </c>
      <c r="N4070" s="50" t="str">
        <f t="shared" si="190"/>
        <v>Jul</v>
      </c>
      <c r="O4070" s="56">
        <f t="shared" si="191"/>
        <v>2022</v>
      </c>
      <c r="P4070" s="51">
        <f>VLOOKUP(Table6[[#This Row],[Product]],Table3[],3)</f>
        <v>3.99</v>
      </c>
      <c r="Q4070" s="35">
        <f>VLOOKUP(Table6[[#This Row],[Product]],Table3[],4)</f>
        <v>24</v>
      </c>
      <c r="R4070" s="35">
        <f>Table6[[#This Row],[Quantity]]*Table6[[#This Row],[Case]]</f>
        <v>2088</v>
      </c>
      <c r="S4070" s="35">
        <f>Table6[[#This Row],[Total Sales]]*Table6[[#This Row],[Cost]]</f>
        <v>8331.1200000000008</v>
      </c>
    </row>
    <row r="4071" spans="1:19" x14ac:dyDescent="0.3">
      <c r="A4071" s="54">
        <v>4181</v>
      </c>
      <c r="B4071" s="35" t="s">
        <v>3938</v>
      </c>
      <c r="C4071" s="35" t="s">
        <v>9170</v>
      </c>
      <c r="D4071" s="35" t="s">
        <v>51</v>
      </c>
      <c r="E4071" s="35" t="str">
        <f t="shared" si="189"/>
        <v>F</v>
      </c>
      <c r="F4071" s="35">
        <v>60</v>
      </c>
      <c r="G4071" s="35" t="s">
        <v>9171</v>
      </c>
      <c r="H4071" s="35" t="s">
        <v>244</v>
      </c>
      <c r="I4071" s="35" t="s">
        <v>240</v>
      </c>
      <c r="J4071" s="48" t="s">
        <v>14219</v>
      </c>
      <c r="K4071" s="35">
        <v>58</v>
      </c>
      <c r="L4071" s="49" t="s">
        <v>39</v>
      </c>
      <c r="M4071" s="50" t="str">
        <f>VLOOKUP(Table6[[#This Row],[Product]],Table3[],2)</f>
        <v>Ultrathing V1</v>
      </c>
      <c r="N4071" s="50" t="str">
        <f t="shared" si="190"/>
        <v>Dec</v>
      </c>
      <c r="O4071" s="56">
        <f t="shared" si="191"/>
        <v>2020</v>
      </c>
      <c r="P4071" s="51">
        <f>VLOOKUP(Table6[[#This Row],[Product]],Table3[],3)</f>
        <v>1.79</v>
      </c>
      <c r="Q4071" s="35">
        <f>VLOOKUP(Table6[[#This Row],[Product]],Table3[],4)</f>
        <v>17</v>
      </c>
      <c r="R4071" s="35">
        <f>Table6[[#This Row],[Quantity]]*Table6[[#This Row],[Case]]</f>
        <v>986</v>
      </c>
      <c r="S4071" s="35">
        <f>Table6[[#This Row],[Total Sales]]*Table6[[#This Row],[Cost]]</f>
        <v>1764.94</v>
      </c>
    </row>
    <row r="4072" spans="1:19" x14ac:dyDescent="0.3">
      <c r="A4072" s="54">
        <v>4182</v>
      </c>
      <c r="B4072" s="35" t="s">
        <v>964</v>
      </c>
      <c r="C4072" s="35" t="s">
        <v>9172</v>
      </c>
      <c r="D4072" s="35" t="s">
        <v>28</v>
      </c>
      <c r="E4072" s="35" t="str">
        <f t="shared" si="189"/>
        <v>M</v>
      </c>
      <c r="F4072" s="35">
        <v>90</v>
      </c>
      <c r="G4072" s="35" t="s">
        <v>9173</v>
      </c>
      <c r="H4072" s="35" t="s">
        <v>2341</v>
      </c>
      <c r="I4072" s="35" t="s">
        <v>2342</v>
      </c>
      <c r="J4072" s="48" t="s">
        <v>14140</v>
      </c>
      <c r="K4072" s="35">
        <v>93</v>
      </c>
      <c r="L4072" s="49" t="s">
        <v>101</v>
      </c>
      <c r="M4072" s="50" t="str">
        <f>VLOOKUP(Table6[[#This Row],[Product]],Table3[],2)</f>
        <v>Superwossname</v>
      </c>
      <c r="N4072" s="50" t="str">
        <f t="shared" si="190"/>
        <v>Jun</v>
      </c>
      <c r="O4072" s="56">
        <f t="shared" si="191"/>
        <v>2021</v>
      </c>
      <c r="P4072" s="51">
        <f>VLOOKUP(Table6[[#This Row],[Product]],Table3[],3)</f>
        <v>3.49</v>
      </c>
      <c r="Q4072" s="35">
        <f>VLOOKUP(Table6[[#This Row],[Product]],Table3[],4)</f>
        <v>20</v>
      </c>
      <c r="R4072" s="35">
        <f>Table6[[#This Row],[Quantity]]*Table6[[#This Row],[Case]]</f>
        <v>1860</v>
      </c>
      <c r="S4072" s="35">
        <f>Table6[[#This Row],[Total Sales]]*Table6[[#This Row],[Cost]]</f>
        <v>6491.4000000000005</v>
      </c>
    </row>
    <row r="4073" spans="1:19" x14ac:dyDescent="0.3">
      <c r="A4073" s="54">
        <v>4183</v>
      </c>
      <c r="B4073" s="35" t="s">
        <v>9174</v>
      </c>
      <c r="C4073" s="35" t="s">
        <v>4495</v>
      </c>
      <c r="D4073" s="35" t="s">
        <v>51</v>
      </c>
      <c r="E4073" s="35" t="str">
        <f t="shared" si="189"/>
        <v>F</v>
      </c>
      <c r="F4073" s="35">
        <v>60</v>
      </c>
      <c r="G4073" s="35" t="s">
        <v>9175</v>
      </c>
      <c r="H4073" s="35" t="s">
        <v>7383</v>
      </c>
      <c r="I4073" s="35" t="s">
        <v>110</v>
      </c>
      <c r="J4073" s="48" t="s">
        <v>14000</v>
      </c>
      <c r="K4073" s="35">
        <v>84</v>
      </c>
      <c r="L4073" s="49" t="s">
        <v>80</v>
      </c>
      <c r="M4073" s="50" t="str">
        <f>VLOOKUP(Table6[[#This Row],[Product]],Table3[],2)</f>
        <v>Ultrathing V2</v>
      </c>
      <c r="N4073" s="50" t="str">
        <f t="shared" si="190"/>
        <v>Apr</v>
      </c>
      <c r="O4073" s="56">
        <f t="shared" si="191"/>
        <v>2021</v>
      </c>
      <c r="P4073" s="51">
        <f>VLOOKUP(Table6[[#This Row],[Product]],Table3[],3)</f>
        <v>2.95</v>
      </c>
      <c r="Q4073" s="35">
        <f>VLOOKUP(Table6[[#This Row],[Product]],Table3[],4)</f>
        <v>20</v>
      </c>
      <c r="R4073" s="35">
        <f>Table6[[#This Row],[Quantity]]*Table6[[#This Row],[Case]]</f>
        <v>1680</v>
      </c>
      <c r="S4073" s="35">
        <f>Table6[[#This Row],[Total Sales]]*Table6[[#This Row],[Cost]]</f>
        <v>4956</v>
      </c>
    </row>
    <row r="4074" spans="1:19" x14ac:dyDescent="0.3">
      <c r="A4074" s="54">
        <v>4184</v>
      </c>
      <c r="B4074" s="35" t="s">
        <v>9176</v>
      </c>
      <c r="C4074" s="35" t="s">
        <v>5067</v>
      </c>
      <c r="D4074" s="35" t="s">
        <v>15</v>
      </c>
      <c r="E4074" s="35" t="str">
        <f t="shared" si="189"/>
        <v>F</v>
      </c>
      <c r="F4074" s="35">
        <v>90</v>
      </c>
      <c r="G4074" s="35" t="s">
        <v>9177</v>
      </c>
      <c r="H4074" s="35" t="s">
        <v>8777</v>
      </c>
      <c r="I4074" s="35" t="s">
        <v>294</v>
      </c>
      <c r="J4074" s="48">
        <v>44208</v>
      </c>
      <c r="K4074" s="35">
        <v>8</v>
      </c>
      <c r="L4074" s="49" t="s">
        <v>64</v>
      </c>
      <c r="M4074" s="50" t="str">
        <f>VLOOKUP(Table6[[#This Row],[Product]],Table3[],2)</f>
        <v>Ultrathing V4</v>
      </c>
      <c r="N4074" s="50" t="str">
        <f t="shared" si="190"/>
        <v>Jan</v>
      </c>
      <c r="O4074" s="56">
        <f t="shared" si="191"/>
        <v>2021</v>
      </c>
      <c r="P4074" s="51">
        <f>VLOOKUP(Table6[[#This Row],[Product]],Table3[],3)</f>
        <v>3.99</v>
      </c>
      <c r="Q4074" s="35">
        <f>VLOOKUP(Table6[[#This Row],[Product]],Table3[],4)</f>
        <v>24</v>
      </c>
      <c r="R4074" s="35">
        <f>Table6[[#This Row],[Quantity]]*Table6[[#This Row],[Case]]</f>
        <v>192</v>
      </c>
      <c r="S4074" s="35">
        <f>Table6[[#This Row],[Total Sales]]*Table6[[#This Row],[Cost]]</f>
        <v>766.08</v>
      </c>
    </row>
    <row r="4075" spans="1:19" x14ac:dyDescent="0.3">
      <c r="A4075" s="54">
        <v>4185</v>
      </c>
      <c r="B4075" s="35" t="s">
        <v>3471</v>
      </c>
      <c r="C4075" s="35" t="s">
        <v>7423</v>
      </c>
      <c r="D4075" s="35" t="s">
        <v>15</v>
      </c>
      <c r="E4075" s="35" t="str">
        <f t="shared" si="189"/>
        <v>F</v>
      </c>
      <c r="F4075" s="35">
        <v>60</v>
      </c>
      <c r="G4075" s="35" t="s">
        <v>9178</v>
      </c>
      <c r="H4075" s="35" t="s">
        <v>4955</v>
      </c>
      <c r="I4075" s="35" t="s">
        <v>645</v>
      </c>
      <c r="J4075" s="48" t="s">
        <v>13970</v>
      </c>
      <c r="K4075" s="35">
        <v>80</v>
      </c>
      <c r="L4075" s="49" t="s">
        <v>101</v>
      </c>
      <c r="M4075" s="50" t="str">
        <f>VLOOKUP(Table6[[#This Row],[Product]],Table3[],2)</f>
        <v>Superwossname</v>
      </c>
      <c r="N4075" s="50" t="str">
        <f t="shared" si="190"/>
        <v>Aug</v>
      </c>
      <c r="O4075" s="56">
        <f t="shared" si="191"/>
        <v>2021</v>
      </c>
      <c r="P4075" s="51">
        <f>VLOOKUP(Table6[[#This Row],[Product]],Table3[],3)</f>
        <v>3.49</v>
      </c>
      <c r="Q4075" s="35">
        <f>VLOOKUP(Table6[[#This Row],[Product]],Table3[],4)</f>
        <v>20</v>
      </c>
      <c r="R4075" s="35">
        <f>Table6[[#This Row],[Quantity]]*Table6[[#This Row],[Case]]</f>
        <v>1600</v>
      </c>
      <c r="S4075" s="35">
        <f>Table6[[#This Row],[Total Sales]]*Table6[[#This Row],[Cost]]</f>
        <v>5584</v>
      </c>
    </row>
    <row r="4076" spans="1:19" x14ac:dyDescent="0.3">
      <c r="A4076" s="54">
        <v>4186</v>
      </c>
      <c r="B4076" s="35" t="s">
        <v>4905</v>
      </c>
      <c r="C4076" s="35" t="s">
        <v>4173</v>
      </c>
      <c r="D4076" s="35" t="s">
        <v>28</v>
      </c>
      <c r="E4076" s="35" t="str">
        <f t="shared" si="189"/>
        <v>M</v>
      </c>
      <c r="F4076" s="35">
        <v>60</v>
      </c>
      <c r="G4076" s="35" t="s">
        <v>9179</v>
      </c>
      <c r="H4076" s="35" t="s">
        <v>875</v>
      </c>
      <c r="I4076" s="35" t="s">
        <v>187</v>
      </c>
      <c r="J4076" s="48">
        <v>43863</v>
      </c>
      <c r="K4076" s="35">
        <v>11</v>
      </c>
      <c r="L4076" s="49" t="s">
        <v>70</v>
      </c>
      <c r="M4076" s="50" t="str">
        <f>VLOOKUP(Table6[[#This Row],[Product]],Table3[],2)</f>
        <v>Megawidget M</v>
      </c>
      <c r="N4076" s="50" t="str">
        <f t="shared" si="190"/>
        <v>Feb</v>
      </c>
      <c r="O4076" s="56">
        <f t="shared" si="191"/>
        <v>2020</v>
      </c>
      <c r="P4076" s="51">
        <f>VLOOKUP(Table6[[#This Row],[Product]],Table3[],3)</f>
        <v>1.29</v>
      </c>
      <c r="Q4076" s="35">
        <f>VLOOKUP(Table6[[#This Row],[Product]],Table3[],4)</f>
        <v>24</v>
      </c>
      <c r="R4076" s="35">
        <f>Table6[[#This Row],[Quantity]]*Table6[[#This Row],[Case]]</f>
        <v>264</v>
      </c>
      <c r="S4076" s="35">
        <f>Table6[[#This Row],[Total Sales]]*Table6[[#This Row],[Cost]]</f>
        <v>340.56</v>
      </c>
    </row>
    <row r="4077" spans="1:19" x14ac:dyDescent="0.3">
      <c r="A4077" s="54">
        <v>4187</v>
      </c>
      <c r="B4077" s="35" t="s">
        <v>4828</v>
      </c>
      <c r="C4077" s="35" t="s">
        <v>3357</v>
      </c>
      <c r="D4077" s="35" t="s">
        <v>41</v>
      </c>
      <c r="E4077" s="35" t="str">
        <f t="shared" si="189"/>
        <v>F</v>
      </c>
      <c r="F4077" s="35">
        <v>30</v>
      </c>
      <c r="G4077" s="35" t="s">
        <v>9180</v>
      </c>
      <c r="H4077" s="35" t="s">
        <v>730</v>
      </c>
      <c r="I4077" s="35" t="s">
        <v>187</v>
      </c>
      <c r="J4077" s="48" t="s">
        <v>14259</v>
      </c>
      <c r="K4077" s="35">
        <v>25</v>
      </c>
      <c r="L4077" s="49" t="s">
        <v>39</v>
      </c>
      <c r="M4077" s="50" t="str">
        <f>VLOOKUP(Table6[[#This Row],[Product]],Table3[],2)</f>
        <v>Ultrathing V1</v>
      </c>
      <c r="N4077" s="50" t="str">
        <f t="shared" si="190"/>
        <v>Jun</v>
      </c>
      <c r="O4077" s="56">
        <f t="shared" si="191"/>
        <v>2020</v>
      </c>
      <c r="P4077" s="51">
        <f>VLOOKUP(Table6[[#This Row],[Product]],Table3[],3)</f>
        <v>1.79</v>
      </c>
      <c r="Q4077" s="35">
        <f>VLOOKUP(Table6[[#This Row],[Product]],Table3[],4)</f>
        <v>17</v>
      </c>
      <c r="R4077" s="35">
        <f>Table6[[#This Row],[Quantity]]*Table6[[#This Row],[Case]]</f>
        <v>425</v>
      </c>
      <c r="S4077" s="35">
        <f>Table6[[#This Row],[Total Sales]]*Table6[[#This Row],[Cost]]</f>
        <v>760.75</v>
      </c>
    </row>
    <row r="4078" spans="1:19" x14ac:dyDescent="0.3">
      <c r="A4078" s="54">
        <v>4188</v>
      </c>
      <c r="B4078" s="35" t="s">
        <v>335</v>
      </c>
      <c r="C4078" s="35" t="s">
        <v>3989</v>
      </c>
      <c r="D4078" s="35" t="s">
        <v>28</v>
      </c>
      <c r="E4078" s="35" t="str">
        <f t="shared" si="189"/>
        <v>M</v>
      </c>
      <c r="F4078" s="35">
        <v>30</v>
      </c>
      <c r="G4078" s="35" t="s">
        <v>9181</v>
      </c>
      <c r="H4078" s="35" t="s">
        <v>591</v>
      </c>
      <c r="I4078" s="35" t="s">
        <v>32</v>
      </c>
      <c r="J4078" s="48" t="s">
        <v>14211</v>
      </c>
      <c r="K4078" s="35">
        <v>51</v>
      </c>
      <c r="L4078" s="49" t="s">
        <v>20</v>
      </c>
      <c r="M4078" s="50" t="str">
        <f>VLOOKUP(Table6[[#This Row],[Product]],Table3[],2)</f>
        <v>Hyperwotsit</v>
      </c>
      <c r="N4078" s="50" t="str">
        <f t="shared" si="190"/>
        <v>Jul</v>
      </c>
      <c r="O4078" s="56">
        <f t="shared" si="191"/>
        <v>2022</v>
      </c>
      <c r="P4078" s="51">
        <f>VLOOKUP(Table6[[#This Row],[Product]],Table3[],3)</f>
        <v>2.0099999999999998</v>
      </c>
      <c r="Q4078" s="35">
        <f>VLOOKUP(Table6[[#This Row],[Product]],Table3[],4)</f>
        <v>20</v>
      </c>
      <c r="R4078" s="35">
        <f>Table6[[#This Row],[Quantity]]*Table6[[#This Row],[Case]]</f>
        <v>1020</v>
      </c>
      <c r="S4078" s="35">
        <f>Table6[[#This Row],[Total Sales]]*Table6[[#This Row],[Cost]]</f>
        <v>2050.1999999999998</v>
      </c>
    </row>
    <row r="4079" spans="1:19" x14ac:dyDescent="0.3">
      <c r="A4079" s="54">
        <v>4189</v>
      </c>
      <c r="B4079" s="35" t="s">
        <v>1120</v>
      </c>
      <c r="C4079" s="35" t="s">
        <v>6169</v>
      </c>
      <c r="D4079" s="35" t="s">
        <v>28</v>
      </c>
      <c r="E4079" s="35" t="str">
        <f t="shared" si="189"/>
        <v>M</v>
      </c>
      <c r="F4079" s="35">
        <v>60</v>
      </c>
      <c r="G4079" s="35" t="s">
        <v>9182</v>
      </c>
      <c r="H4079" s="35" t="s">
        <v>7768</v>
      </c>
      <c r="I4079" s="35" t="s">
        <v>19</v>
      </c>
      <c r="J4079" s="48" t="s">
        <v>14060</v>
      </c>
      <c r="K4079" s="35">
        <v>31</v>
      </c>
      <c r="L4079" s="49" t="s">
        <v>33</v>
      </c>
      <c r="M4079" s="50" t="str">
        <f>VLOOKUP(Table6[[#This Row],[Product]],Table3[],2)</f>
        <v>Megawidget L</v>
      </c>
      <c r="N4079" s="50" t="str">
        <f t="shared" si="190"/>
        <v>Jun</v>
      </c>
      <c r="O4079" s="56">
        <f t="shared" si="191"/>
        <v>2021</v>
      </c>
      <c r="P4079" s="51">
        <f>VLOOKUP(Table6[[#This Row],[Product]],Table3[],3)</f>
        <v>1.79</v>
      </c>
      <c r="Q4079" s="35">
        <f>VLOOKUP(Table6[[#This Row],[Product]],Table3[],4)</f>
        <v>24</v>
      </c>
      <c r="R4079" s="35">
        <f>Table6[[#This Row],[Quantity]]*Table6[[#This Row],[Case]]</f>
        <v>744</v>
      </c>
      <c r="S4079" s="35">
        <f>Table6[[#This Row],[Total Sales]]*Table6[[#This Row],[Cost]]</f>
        <v>1331.76</v>
      </c>
    </row>
    <row r="4080" spans="1:19" x14ac:dyDescent="0.3">
      <c r="A4080" s="54">
        <v>4190</v>
      </c>
      <c r="B4080" s="35" t="s">
        <v>9183</v>
      </c>
      <c r="C4080" s="35" t="s">
        <v>5043</v>
      </c>
      <c r="D4080" s="35" t="s">
        <v>51</v>
      </c>
      <c r="E4080" s="35" t="str">
        <f t="shared" si="189"/>
        <v>F</v>
      </c>
      <c r="F4080" s="35">
        <v>90</v>
      </c>
      <c r="G4080" s="35" t="s">
        <v>9184</v>
      </c>
      <c r="H4080" s="35" t="s">
        <v>754</v>
      </c>
      <c r="I4080" s="35" t="s">
        <v>25</v>
      </c>
      <c r="J4080" s="48">
        <v>43988</v>
      </c>
      <c r="K4080" s="35">
        <v>33</v>
      </c>
      <c r="L4080" s="49" t="s">
        <v>54</v>
      </c>
      <c r="M4080" s="50" t="str">
        <f>VLOOKUP(Table6[[#This Row],[Product]],Table3[],2)</f>
        <v>Megawidget S</v>
      </c>
      <c r="N4080" s="50" t="str">
        <f t="shared" si="190"/>
        <v>Jun</v>
      </c>
      <c r="O4080" s="56">
        <f t="shared" si="191"/>
        <v>2020</v>
      </c>
      <c r="P4080" s="51">
        <f>VLOOKUP(Table6[[#This Row],[Product]],Table3[],3)</f>
        <v>0.69</v>
      </c>
      <c r="Q4080" s="35">
        <f>VLOOKUP(Table6[[#This Row],[Product]],Table3[],4)</f>
        <v>24</v>
      </c>
      <c r="R4080" s="35">
        <f>Table6[[#This Row],[Quantity]]*Table6[[#This Row],[Case]]</f>
        <v>792</v>
      </c>
      <c r="S4080" s="35">
        <f>Table6[[#This Row],[Total Sales]]*Table6[[#This Row],[Cost]]</f>
        <v>546.4799999999999</v>
      </c>
    </row>
    <row r="4081" spans="1:19" x14ac:dyDescent="0.3">
      <c r="A4081" s="54">
        <v>4191</v>
      </c>
      <c r="B4081" s="35" t="s">
        <v>2731</v>
      </c>
      <c r="C4081" s="35" t="s">
        <v>406</v>
      </c>
      <c r="D4081" s="35" t="s">
        <v>51</v>
      </c>
      <c r="E4081" s="35" t="str">
        <f t="shared" si="189"/>
        <v>F</v>
      </c>
      <c r="F4081" s="35">
        <v>30</v>
      </c>
      <c r="G4081" s="35" t="s">
        <v>9185</v>
      </c>
      <c r="H4081" s="35" t="s">
        <v>1690</v>
      </c>
      <c r="I4081" s="35" t="s">
        <v>208</v>
      </c>
      <c r="J4081" s="48" t="s">
        <v>13636</v>
      </c>
      <c r="K4081" s="35">
        <v>35</v>
      </c>
      <c r="L4081" s="49" t="s">
        <v>45</v>
      </c>
      <c r="M4081" s="50" t="str">
        <f>VLOOKUP(Table6[[#This Row],[Product]],Table3[],2)</f>
        <v>Gigastuff</v>
      </c>
      <c r="N4081" s="50" t="str">
        <f t="shared" si="190"/>
        <v>Jun</v>
      </c>
      <c r="O4081" s="56">
        <f t="shared" si="191"/>
        <v>2021</v>
      </c>
      <c r="P4081" s="51">
        <f>VLOOKUP(Table6[[#This Row],[Product]],Table3[],3)</f>
        <v>1.89</v>
      </c>
      <c r="Q4081" s="35">
        <f>VLOOKUP(Table6[[#This Row],[Product]],Table3[],4)</f>
        <v>18</v>
      </c>
      <c r="R4081" s="35">
        <f>Table6[[#This Row],[Quantity]]*Table6[[#This Row],[Case]]</f>
        <v>630</v>
      </c>
      <c r="S4081" s="35">
        <f>Table6[[#This Row],[Total Sales]]*Table6[[#This Row],[Cost]]</f>
        <v>1190.7</v>
      </c>
    </row>
    <row r="4082" spans="1:19" x14ac:dyDescent="0.3">
      <c r="A4082" s="54">
        <v>4192</v>
      </c>
      <c r="B4082" s="35" t="s">
        <v>259</v>
      </c>
      <c r="C4082" s="35" t="s">
        <v>3767</v>
      </c>
      <c r="D4082" s="35" t="s">
        <v>92</v>
      </c>
      <c r="E4082" s="35" t="str">
        <f t="shared" si="189"/>
        <v>M/F</v>
      </c>
      <c r="F4082" s="35">
        <v>30</v>
      </c>
      <c r="G4082" s="35" t="s">
        <v>9186</v>
      </c>
      <c r="H4082" s="35" t="s">
        <v>838</v>
      </c>
      <c r="I4082" s="35" t="s">
        <v>839</v>
      </c>
      <c r="J4082" s="48" t="s">
        <v>14177</v>
      </c>
      <c r="K4082" s="35">
        <v>48</v>
      </c>
      <c r="L4082" s="49" t="s">
        <v>64</v>
      </c>
      <c r="M4082" s="50" t="str">
        <f>VLOOKUP(Table6[[#This Row],[Product]],Table3[],2)</f>
        <v>Ultrathing V4</v>
      </c>
      <c r="N4082" s="50" t="str">
        <f t="shared" si="190"/>
        <v>Apr</v>
      </c>
      <c r="O4082" s="56">
        <f t="shared" si="191"/>
        <v>2021</v>
      </c>
      <c r="P4082" s="51">
        <f>VLOOKUP(Table6[[#This Row],[Product]],Table3[],3)</f>
        <v>3.99</v>
      </c>
      <c r="Q4082" s="35">
        <f>VLOOKUP(Table6[[#This Row],[Product]],Table3[],4)</f>
        <v>24</v>
      </c>
      <c r="R4082" s="35">
        <f>Table6[[#This Row],[Quantity]]*Table6[[#This Row],[Case]]</f>
        <v>1152</v>
      </c>
      <c r="S4082" s="35">
        <f>Table6[[#This Row],[Total Sales]]*Table6[[#This Row],[Cost]]</f>
        <v>4596.4800000000005</v>
      </c>
    </row>
    <row r="4083" spans="1:19" x14ac:dyDescent="0.3">
      <c r="A4083" s="54">
        <v>4193</v>
      </c>
      <c r="B4083" s="35" t="s">
        <v>9187</v>
      </c>
      <c r="C4083" s="35" t="s">
        <v>4842</v>
      </c>
      <c r="D4083" s="35" t="s">
        <v>51</v>
      </c>
      <c r="E4083" s="35" t="str">
        <f t="shared" si="189"/>
        <v>F</v>
      </c>
      <c r="F4083" s="35">
        <v>60</v>
      </c>
      <c r="G4083" s="35" t="s">
        <v>9188</v>
      </c>
      <c r="H4083" s="35" t="s">
        <v>6516</v>
      </c>
      <c r="I4083" s="35" t="s">
        <v>32</v>
      </c>
      <c r="J4083" s="48">
        <v>44569</v>
      </c>
      <c r="K4083" s="35">
        <v>74</v>
      </c>
      <c r="L4083" s="49" t="s">
        <v>101</v>
      </c>
      <c r="M4083" s="50" t="str">
        <f>VLOOKUP(Table6[[#This Row],[Product]],Table3[],2)</f>
        <v>Superwossname</v>
      </c>
      <c r="N4083" s="50" t="str">
        <f t="shared" si="190"/>
        <v>Jan</v>
      </c>
      <c r="O4083" s="56">
        <f t="shared" si="191"/>
        <v>2022</v>
      </c>
      <c r="P4083" s="51">
        <f>VLOOKUP(Table6[[#This Row],[Product]],Table3[],3)</f>
        <v>3.49</v>
      </c>
      <c r="Q4083" s="35">
        <f>VLOOKUP(Table6[[#This Row],[Product]],Table3[],4)</f>
        <v>20</v>
      </c>
      <c r="R4083" s="35">
        <f>Table6[[#This Row],[Quantity]]*Table6[[#This Row],[Case]]</f>
        <v>1480</v>
      </c>
      <c r="S4083" s="35">
        <f>Table6[[#This Row],[Total Sales]]*Table6[[#This Row],[Cost]]</f>
        <v>5165.2000000000007</v>
      </c>
    </row>
    <row r="4084" spans="1:19" x14ac:dyDescent="0.3">
      <c r="A4084" s="54">
        <v>4194</v>
      </c>
      <c r="B4084" s="35" t="s">
        <v>9189</v>
      </c>
      <c r="C4084" s="35" t="s">
        <v>6541</v>
      </c>
      <c r="D4084" s="35" t="s">
        <v>92</v>
      </c>
      <c r="E4084" s="35" t="str">
        <f t="shared" si="189"/>
        <v>M/F</v>
      </c>
      <c r="F4084" s="35">
        <v>90</v>
      </c>
      <c r="G4084" s="35" t="s">
        <v>9188</v>
      </c>
      <c r="H4084" s="35" t="s">
        <v>3554</v>
      </c>
      <c r="I4084" s="35" t="s">
        <v>32</v>
      </c>
      <c r="J4084" s="48" t="s">
        <v>13777</v>
      </c>
      <c r="K4084" s="35">
        <v>7</v>
      </c>
      <c r="L4084" s="49" t="s">
        <v>33</v>
      </c>
      <c r="M4084" s="50" t="str">
        <f>VLOOKUP(Table6[[#This Row],[Product]],Table3[],2)</f>
        <v>Megawidget L</v>
      </c>
      <c r="N4084" s="50" t="str">
        <f t="shared" si="190"/>
        <v>Dec</v>
      </c>
      <c r="O4084" s="56">
        <f t="shared" si="191"/>
        <v>2021</v>
      </c>
      <c r="P4084" s="51">
        <f>VLOOKUP(Table6[[#This Row],[Product]],Table3[],3)</f>
        <v>1.79</v>
      </c>
      <c r="Q4084" s="35">
        <f>VLOOKUP(Table6[[#This Row],[Product]],Table3[],4)</f>
        <v>24</v>
      </c>
      <c r="R4084" s="35">
        <f>Table6[[#This Row],[Quantity]]*Table6[[#This Row],[Case]]</f>
        <v>168</v>
      </c>
      <c r="S4084" s="35">
        <f>Table6[[#This Row],[Total Sales]]*Table6[[#This Row],[Cost]]</f>
        <v>300.72000000000003</v>
      </c>
    </row>
    <row r="4085" spans="1:19" x14ac:dyDescent="0.3">
      <c r="A4085" s="54">
        <v>4195</v>
      </c>
      <c r="B4085" s="35" t="s">
        <v>5454</v>
      </c>
      <c r="C4085" s="35" t="s">
        <v>9190</v>
      </c>
      <c r="D4085" s="35" t="s">
        <v>51</v>
      </c>
      <c r="E4085" s="35" t="str">
        <f t="shared" si="189"/>
        <v>F</v>
      </c>
      <c r="F4085" s="35">
        <v>30</v>
      </c>
      <c r="G4085" s="35" t="s">
        <v>9191</v>
      </c>
      <c r="H4085" s="35" t="s">
        <v>2997</v>
      </c>
      <c r="I4085" s="35" t="s">
        <v>32</v>
      </c>
      <c r="J4085" s="48" t="s">
        <v>14265</v>
      </c>
      <c r="K4085" s="35">
        <v>23</v>
      </c>
      <c r="L4085" s="49" t="s">
        <v>20</v>
      </c>
      <c r="M4085" s="50" t="str">
        <f>VLOOKUP(Table6[[#This Row],[Product]],Table3[],2)</f>
        <v>Hyperwotsit</v>
      </c>
      <c r="N4085" s="50" t="str">
        <f t="shared" si="190"/>
        <v>Jan</v>
      </c>
      <c r="O4085" s="56">
        <f t="shared" si="191"/>
        <v>2021</v>
      </c>
      <c r="P4085" s="51">
        <f>VLOOKUP(Table6[[#This Row],[Product]],Table3[],3)</f>
        <v>2.0099999999999998</v>
      </c>
      <c r="Q4085" s="35">
        <f>VLOOKUP(Table6[[#This Row],[Product]],Table3[],4)</f>
        <v>20</v>
      </c>
      <c r="R4085" s="35">
        <f>Table6[[#This Row],[Quantity]]*Table6[[#This Row],[Case]]</f>
        <v>460</v>
      </c>
      <c r="S4085" s="35">
        <f>Table6[[#This Row],[Total Sales]]*Table6[[#This Row],[Cost]]</f>
        <v>924.59999999999991</v>
      </c>
    </row>
    <row r="4086" spans="1:19" x14ac:dyDescent="0.3">
      <c r="A4086" s="54">
        <v>4196</v>
      </c>
      <c r="B4086" s="35" t="s">
        <v>4016</v>
      </c>
      <c r="C4086" s="35" t="s">
        <v>7070</v>
      </c>
      <c r="D4086" s="35" t="s">
        <v>28</v>
      </c>
      <c r="E4086" s="35" t="str">
        <f t="shared" si="189"/>
        <v>M</v>
      </c>
      <c r="F4086" s="35">
        <v>30</v>
      </c>
      <c r="G4086" s="35" t="s">
        <v>9192</v>
      </c>
      <c r="H4086" s="35" t="s">
        <v>172</v>
      </c>
      <c r="I4086" s="35" t="s">
        <v>173</v>
      </c>
      <c r="J4086" s="48">
        <v>44866</v>
      </c>
      <c r="K4086" s="35">
        <v>31</v>
      </c>
      <c r="L4086" s="49" t="s">
        <v>20</v>
      </c>
      <c r="M4086" s="50" t="str">
        <f>VLOOKUP(Table6[[#This Row],[Product]],Table3[],2)</f>
        <v>Hyperwotsit</v>
      </c>
      <c r="N4086" s="50" t="str">
        <f t="shared" si="190"/>
        <v>Nov</v>
      </c>
      <c r="O4086" s="56">
        <f t="shared" si="191"/>
        <v>2022</v>
      </c>
      <c r="P4086" s="51">
        <f>VLOOKUP(Table6[[#This Row],[Product]],Table3[],3)</f>
        <v>2.0099999999999998</v>
      </c>
      <c r="Q4086" s="35">
        <f>VLOOKUP(Table6[[#This Row],[Product]],Table3[],4)</f>
        <v>20</v>
      </c>
      <c r="R4086" s="35">
        <f>Table6[[#This Row],[Quantity]]*Table6[[#This Row],[Case]]</f>
        <v>620</v>
      </c>
      <c r="S4086" s="35">
        <f>Table6[[#This Row],[Total Sales]]*Table6[[#This Row],[Cost]]</f>
        <v>1246.1999999999998</v>
      </c>
    </row>
    <row r="4087" spans="1:19" x14ac:dyDescent="0.3">
      <c r="A4087" s="54">
        <v>4197</v>
      </c>
      <c r="B4087" s="35" t="s">
        <v>9193</v>
      </c>
      <c r="C4087" s="35" t="s">
        <v>3226</v>
      </c>
      <c r="D4087" s="35" t="s">
        <v>28</v>
      </c>
      <c r="E4087" s="35" t="str">
        <f t="shared" si="189"/>
        <v>M</v>
      </c>
      <c r="F4087" s="35">
        <v>60</v>
      </c>
      <c r="G4087" s="35" t="s">
        <v>9194</v>
      </c>
      <c r="H4087" s="35" t="s">
        <v>3951</v>
      </c>
      <c r="I4087" s="35" t="s">
        <v>1576</v>
      </c>
      <c r="J4087" s="48" t="s">
        <v>13841</v>
      </c>
      <c r="K4087" s="35">
        <v>47</v>
      </c>
      <c r="L4087" s="49" t="s">
        <v>64</v>
      </c>
      <c r="M4087" s="50" t="str">
        <f>VLOOKUP(Table6[[#This Row],[Product]],Table3[],2)</f>
        <v>Ultrathing V4</v>
      </c>
      <c r="N4087" s="50" t="str">
        <f t="shared" si="190"/>
        <v>Apr</v>
      </c>
      <c r="O4087" s="56">
        <f t="shared" si="191"/>
        <v>2021</v>
      </c>
      <c r="P4087" s="51">
        <f>VLOOKUP(Table6[[#This Row],[Product]],Table3[],3)</f>
        <v>3.99</v>
      </c>
      <c r="Q4087" s="35">
        <f>VLOOKUP(Table6[[#This Row],[Product]],Table3[],4)</f>
        <v>24</v>
      </c>
      <c r="R4087" s="35">
        <f>Table6[[#This Row],[Quantity]]*Table6[[#This Row],[Case]]</f>
        <v>1128</v>
      </c>
      <c r="S4087" s="35">
        <f>Table6[[#This Row],[Total Sales]]*Table6[[#This Row],[Cost]]</f>
        <v>4500.72</v>
      </c>
    </row>
    <row r="4088" spans="1:19" x14ac:dyDescent="0.3">
      <c r="A4088" s="54">
        <v>4198</v>
      </c>
      <c r="B4088" s="35" t="s">
        <v>9195</v>
      </c>
      <c r="C4088" s="35" t="s">
        <v>3839</v>
      </c>
      <c r="D4088" s="35" t="s">
        <v>51</v>
      </c>
      <c r="E4088" s="35" t="str">
        <f t="shared" si="189"/>
        <v>F</v>
      </c>
      <c r="F4088" s="35">
        <v>60</v>
      </c>
      <c r="G4088" s="35" t="s">
        <v>9197</v>
      </c>
      <c r="H4088" s="35" t="s">
        <v>2498</v>
      </c>
      <c r="I4088" s="35" t="s">
        <v>913</v>
      </c>
      <c r="J4088" s="48" t="s">
        <v>14203</v>
      </c>
      <c r="K4088" s="35">
        <v>29</v>
      </c>
      <c r="L4088" s="49" t="s">
        <v>70</v>
      </c>
      <c r="M4088" s="50" t="str">
        <f>VLOOKUP(Table6[[#This Row],[Product]],Table3[],2)</f>
        <v>Megawidget M</v>
      </c>
      <c r="N4088" s="50" t="str">
        <f t="shared" si="190"/>
        <v>Aug</v>
      </c>
      <c r="O4088" s="56">
        <f t="shared" si="191"/>
        <v>2020</v>
      </c>
      <c r="P4088" s="51">
        <f>VLOOKUP(Table6[[#This Row],[Product]],Table3[],3)</f>
        <v>1.29</v>
      </c>
      <c r="Q4088" s="35">
        <f>VLOOKUP(Table6[[#This Row],[Product]],Table3[],4)</f>
        <v>24</v>
      </c>
      <c r="R4088" s="35">
        <f>Table6[[#This Row],[Quantity]]*Table6[[#This Row],[Case]]</f>
        <v>696</v>
      </c>
      <c r="S4088" s="35">
        <f>Table6[[#This Row],[Total Sales]]*Table6[[#This Row],[Cost]]</f>
        <v>897.84</v>
      </c>
    </row>
    <row r="4089" spans="1:19" x14ac:dyDescent="0.3">
      <c r="A4089" s="54">
        <v>4199</v>
      </c>
      <c r="B4089" s="35" t="s">
        <v>7587</v>
      </c>
      <c r="C4089" s="35" t="s">
        <v>3591</v>
      </c>
      <c r="D4089" s="35" t="s">
        <v>51</v>
      </c>
      <c r="E4089" s="35" t="str">
        <f t="shared" si="189"/>
        <v>F</v>
      </c>
      <c r="F4089" s="35">
        <v>60</v>
      </c>
      <c r="G4089" s="35" t="s">
        <v>9197</v>
      </c>
      <c r="H4089" s="35" t="s">
        <v>2069</v>
      </c>
      <c r="I4089" s="35" t="s">
        <v>1035</v>
      </c>
      <c r="J4089" s="48" t="s">
        <v>14119</v>
      </c>
      <c r="K4089" s="35">
        <v>29</v>
      </c>
      <c r="L4089" s="49" t="s">
        <v>159</v>
      </c>
      <c r="M4089" s="50" t="str">
        <f>VLOOKUP(Table6[[#This Row],[Product]],Table3[],2)</f>
        <v>Ultrathing V3</v>
      </c>
      <c r="N4089" s="50" t="str">
        <f t="shared" si="190"/>
        <v>Mar</v>
      </c>
      <c r="O4089" s="56">
        <f t="shared" si="191"/>
        <v>2020</v>
      </c>
      <c r="P4089" s="51">
        <f>VLOOKUP(Table6[[#This Row],[Product]],Table3[],3)</f>
        <v>3.39</v>
      </c>
      <c r="Q4089" s="35">
        <f>VLOOKUP(Table6[[#This Row],[Product]],Table3[],4)</f>
        <v>24</v>
      </c>
      <c r="R4089" s="35">
        <f>Table6[[#This Row],[Quantity]]*Table6[[#This Row],[Case]]</f>
        <v>696</v>
      </c>
      <c r="S4089" s="35">
        <f>Table6[[#This Row],[Total Sales]]*Table6[[#This Row],[Cost]]</f>
        <v>2359.44</v>
      </c>
    </row>
    <row r="4090" spans="1:19" x14ac:dyDescent="0.3">
      <c r="A4090" s="54">
        <v>4200</v>
      </c>
      <c r="B4090" s="35" t="s">
        <v>9198</v>
      </c>
      <c r="C4090" s="35" t="s">
        <v>152</v>
      </c>
      <c r="D4090" s="35" t="s">
        <v>51</v>
      </c>
      <c r="E4090" s="35" t="str">
        <f t="shared" si="189"/>
        <v>F</v>
      </c>
      <c r="F4090" s="35">
        <v>90</v>
      </c>
      <c r="G4090" s="35" t="s">
        <v>9199</v>
      </c>
      <c r="H4090" s="35" t="s">
        <v>4409</v>
      </c>
      <c r="I4090" s="35" t="s">
        <v>294</v>
      </c>
      <c r="J4090" s="48" t="s">
        <v>13703</v>
      </c>
      <c r="K4090" s="35">
        <v>28</v>
      </c>
      <c r="L4090" s="49" t="s">
        <v>101</v>
      </c>
      <c r="M4090" s="50" t="str">
        <f>VLOOKUP(Table6[[#This Row],[Product]],Table3[],2)</f>
        <v>Superwossname</v>
      </c>
      <c r="N4090" s="50" t="str">
        <f t="shared" si="190"/>
        <v>Jun</v>
      </c>
      <c r="O4090" s="56">
        <f t="shared" si="191"/>
        <v>2022</v>
      </c>
      <c r="P4090" s="51">
        <f>VLOOKUP(Table6[[#This Row],[Product]],Table3[],3)</f>
        <v>3.49</v>
      </c>
      <c r="Q4090" s="35">
        <f>VLOOKUP(Table6[[#This Row],[Product]],Table3[],4)</f>
        <v>20</v>
      </c>
      <c r="R4090" s="35">
        <f>Table6[[#This Row],[Quantity]]*Table6[[#This Row],[Case]]</f>
        <v>560</v>
      </c>
      <c r="S4090" s="35">
        <f>Table6[[#This Row],[Total Sales]]*Table6[[#This Row],[Cost]]</f>
        <v>1954.4</v>
      </c>
    </row>
    <row r="4091" spans="1:19" x14ac:dyDescent="0.3">
      <c r="A4091" s="54">
        <v>4201</v>
      </c>
      <c r="B4091" s="35" t="s">
        <v>3583</v>
      </c>
      <c r="C4091" s="35" t="s">
        <v>6003</v>
      </c>
      <c r="D4091" s="35" t="s">
        <v>28</v>
      </c>
      <c r="E4091" s="35" t="str">
        <f t="shared" si="189"/>
        <v>M</v>
      </c>
      <c r="F4091" s="35">
        <v>60</v>
      </c>
      <c r="G4091" s="35" t="s">
        <v>9200</v>
      </c>
      <c r="H4091" s="35" t="s">
        <v>1242</v>
      </c>
      <c r="I4091" s="35" t="s">
        <v>38</v>
      </c>
      <c r="J4091" s="48" t="s">
        <v>14161</v>
      </c>
      <c r="K4091" s="35">
        <v>39</v>
      </c>
      <c r="L4091" s="49" t="s">
        <v>80</v>
      </c>
      <c r="M4091" s="50" t="str">
        <f>VLOOKUP(Table6[[#This Row],[Product]],Table3[],2)</f>
        <v>Ultrathing V2</v>
      </c>
      <c r="N4091" s="50" t="str">
        <f t="shared" si="190"/>
        <v>Jan</v>
      </c>
      <c r="O4091" s="56">
        <f t="shared" si="191"/>
        <v>2022</v>
      </c>
      <c r="P4091" s="51">
        <f>VLOOKUP(Table6[[#This Row],[Product]],Table3[],3)</f>
        <v>2.95</v>
      </c>
      <c r="Q4091" s="35">
        <f>VLOOKUP(Table6[[#This Row],[Product]],Table3[],4)</f>
        <v>20</v>
      </c>
      <c r="R4091" s="35">
        <f>Table6[[#This Row],[Quantity]]*Table6[[#This Row],[Case]]</f>
        <v>780</v>
      </c>
      <c r="S4091" s="35">
        <f>Table6[[#This Row],[Total Sales]]*Table6[[#This Row],[Cost]]</f>
        <v>2301</v>
      </c>
    </row>
    <row r="4092" spans="1:19" x14ac:dyDescent="0.3">
      <c r="A4092" s="54">
        <v>4202</v>
      </c>
      <c r="B4092" s="35" t="s">
        <v>5457</v>
      </c>
      <c r="C4092" s="35" t="s">
        <v>175</v>
      </c>
      <c r="D4092" s="35" t="s">
        <v>51</v>
      </c>
      <c r="E4092" s="35" t="str">
        <f t="shared" si="189"/>
        <v>F</v>
      </c>
      <c r="F4092" s="35">
        <v>30</v>
      </c>
      <c r="G4092" s="35" t="s">
        <v>9201</v>
      </c>
      <c r="H4092" s="35" t="s">
        <v>655</v>
      </c>
      <c r="I4092" s="35" t="s">
        <v>32</v>
      </c>
      <c r="J4092" s="48" t="s">
        <v>14119</v>
      </c>
      <c r="K4092" s="35">
        <v>19</v>
      </c>
      <c r="L4092" s="49" t="s">
        <v>159</v>
      </c>
      <c r="M4092" s="50" t="str">
        <f>VLOOKUP(Table6[[#This Row],[Product]],Table3[],2)</f>
        <v>Ultrathing V3</v>
      </c>
      <c r="N4092" s="50" t="str">
        <f t="shared" si="190"/>
        <v>Mar</v>
      </c>
      <c r="O4092" s="56">
        <f t="shared" si="191"/>
        <v>2020</v>
      </c>
      <c r="P4092" s="51">
        <f>VLOOKUP(Table6[[#This Row],[Product]],Table3[],3)</f>
        <v>3.39</v>
      </c>
      <c r="Q4092" s="35">
        <f>VLOOKUP(Table6[[#This Row],[Product]],Table3[],4)</f>
        <v>24</v>
      </c>
      <c r="R4092" s="35">
        <f>Table6[[#This Row],[Quantity]]*Table6[[#This Row],[Case]]</f>
        <v>456</v>
      </c>
      <c r="S4092" s="35">
        <f>Table6[[#This Row],[Total Sales]]*Table6[[#This Row],[Cost]]</f>
        <v>1545.8400000000001</v>
      </c>
    </row>
    <row r="4093" spans="1:19" x14ac:dyDescent="0.3">
      <c r="A4093" s="54">
        <v>4203</v>
      </c>
      <c r="B4093" s="35" t="s">
        <v>785</v>
      </c>
      <c r="C4093" s="35" t="s">
        <v>1546</v>
      </c>
      <c r="D4093" s="35" t="s">
        <v>28</v>
      </c>
      <c r="E4093" s="35" t="str">
        <f t="shared" si="189"/>
        <v>M</v>
      </c>
      <c r="F4093" s="35">
        <v>90</v>
      </c>
      <c r="G4093" s="35" t="s">
        <v>9202</v>
      </c>
      <c r="H4093" s="35" t="s">
        <v>6430</v>
      </c>
      <c r="I4093" s="35" t="s">
        <v>32</v>
      </c>
      <c r="J4093" s="48" t="s">
        <v>13652</v>
      </c>
      <c r="K4093" s="35">
        <v>32</v>
      </c>
      <c r="L4093" s="49" t="s">
        <v>39</v>
      </c>
      <c r="M4093" s="50" t="str">
        <f>VLOOKUP(Table6[[#This Row],[Product]],Table3[],2)</f>
        <v>Ultrathing V1</v>
      </c>
      <c r="N4093" s="50" t="str">
        <f t="shared" si="190"/>
        <v>Mar</v>
      </c>
      <c r="O4093" s="56">
        <f t="shared" si="191"/>
        <v>2020</v>
      </c>
      <c r="P4093" s="51">
        <f>VLOOKUP(Table6[[#This Row],[Product]],Table3[],3)</f>
        <v>1.79</v>
      </c>
      <c r="Q4093" s="35">
        <f>VLOOKUP(Table6[[#This Row],[Product]],Table3[],4)</f>
        <v>17</v>
      </c>
      <c r="R4093" s="35">
        <f>Table6[[#This Row],[Quantity]]*Table6[[#This Row],[Case]]</f>
        <v>544</v>
      </c>
      <c r="S4093" s="35">
        <f>Table6[[#This Row],[Total Sales]]*Table6[[#This Row],[Cost]]</f>
        <v>973.76</v>
      </c>
    </row>
    <row r="4094" spans="1:19" x14ac:dyDescent="0.3">
      <c r="A4094" s="54">
        <v>4204</v>
      </c>
      <c r="B4094" s="35" t="s">
        <v>4780</v>
      </c>
      <c r="C4094" s="35" t="s">
        <v>4989</v>
      </c>
      <c r="D4094" s="35" t="s">
        <v>117</v>
      </c>
      <c r="E4094" s="35" t="str">
        <f t="shared" si="189"/>
        <v>M/F</v>
      </c>
      <c r="F4094" s="35">
        <v>30</v>
      </c>
      <c r="G4094" s="35" t="s">
        <v>9203</v>
      </c>
      <c r="H4094" s="35" t="s">
        <v>4675</v>
      </c>
      <c r="I4094" s="35" t="s">
        <v>178</v>
      </c>
      <c r="J4094" s="48">
        <v>44410</v>
      </c>
      <c r="K4094" s="35">
        <v>2</v>
      </c>
      <c r="L4094" s="49" t="s">
        <v>70</v>
      </c>
      <c r="M4094" s="50" t="str">
        <f>VLOOKUP(Table6[[#This Row],[Product]],Table3[],2)</f>
        <v>Megawidget M</v>
      </c>
      <c r="N4094" s="50" t="str">
        <f t="shared" si="190"/>
        <v>Aug</v>
      </c>
      <c r="O4094" s="56">
        <f t="shared" si="191"/>
        <v>2021</v>
      </c>
      <c r="P4094" s="51">
        <f>VLOOKUP(Table6[[#This Row],[Product]],Table3[],3)</f>
        <v>1.29</v>
      </c>
      <c r="Q4094" s="35">
        <f>VLOOKUP(Table6[[#This Row],[Product]],Table3[],4)</f>
        <v>24</v>
      </c>
      <c r="R4094" s="35">
        <f>Table6[[#This Row],[Quantity]]*Table6[[#This Row],[Case]]</f>
        <v>48</v>
      </c>
      <c r="S4094" s="35">
        <f>Table6[[#This Row],[Total Sales]]*Table6[[#This Row],[Cost]]</f>
        <v>61.92</v>
      </c>
    </row>
    <row r="4095" spans="1:19" x14ac:dyDescent="0.3">
      <c r="A4095" s="54">
        <v>4205</v>
      </c>
      <c r="B4095" s="35" t="s">
        <v>4004</v>
      </c>
      <c r="C4095" s="35" t="s">
        <v>2398</v>
      </c>
      <c r="D4095" s="35" t="s">
        <v>28</v>
      </c>
      <c r="E4095" s="35" t="str">
        <f t="shared" si="189"/>
        <v>M</v>
      </c>
      <c r="F4095" s="35">
        <v>60</v>
      </c>
      <c r="G4095" s="35" t="s">
        <v>9204</v>
      </c>
      <c r="H4095" s="35" t="s">
        <v>1739</v>
      </c>
      <c r="I4095" s="35" t="s">
        <v>32</v>
      </c>
      <c r="J4095" s="48" t="s">
        <v>13967</v>
      </c>
      <c r="K4095" s="35">
        <v>34</v>
      </c>
      <c r="L4095" s="49" t="s">
        <v>45</v>
      </c>
      <c r="M4095" s="50" t="str">
        <f>VLOOKUP(Table6[[#This Row],[Product]],Table3[],2)</f>
        <v>Gigastuff</v>
      </c>
      <c r="N4095" s="50" t="str">
        <f t="shared" si="190"/>
        <v>Dec</v>
      </c>
      <c r="O4095" s="56">
        <f t="shared" si="191"/>
        <v>2020</v>
      </c>
      <c r="P4095" s="51">
        <f>VLOOKUP(Table6[[#This Row],[Product]],Table3[],3)</f>
        <v>1.89</v>
      </c>
      <c r="Q4095" s="35">
        <f>VLOOKUP(Table6[[#This Row],[Product]],Table3[],4)</f>
        <v>18</v>
      </c>
      <c r="R4095" s="35">
        <f>Table6[[#This Row],[Quantity]]*Table6[[#This Row],[Case]]</f>
        <v>612</v>
      </c>
      <c r="S4095" s="35">
        <f>Table6[[#This Row],[Total Sales]]*Table6[[#This Row],[Cost]]</f>
        <v>1156.6799999999998</v>
      </c>
    </row>
    <row r="4096" spans="1:19" x14ac:dyDescent="0.3">
      <c r="A4096" s="54">
        <v>4206</v>
      </c>
      <c r="B4096" s="35" t="s">
        <v>9205</v>
      </c>
      <c r="C4096" s="35" t="s">
        <v>2686</v>
      </c>
      <c r="D4096" s="35" t="s">
        <v>15</v>
      </c>
      <c r="E4096" s="35" t="str">
        <f t="shared" si="189"/>
        <v>F</v>
      </c>
      <c r="F4096" s="35">
        <v>60</v>
      </c>
      <c r="G4096" s="35" t="s">
        <v>9206</v>
      </c>
      <c r="H4096" s="35" t="s">
        <v>3915</v>
      </c>
      <c r="I4096" s="35" t="s">
        <v>173</v>
      </c>
      <c r="J4096" s="48" t="s">
        <v>13801</v>
      </c>
      <c r="K4096" s="35">
        <v>3</v>
      </c>
      <c r="L4096" s="49" t="s">
        <v>159</v>
      </c>
      <c r="M4096" s="50" t="str">
        <f>VLOOKUP(Table6[[#This Row],[Product]],Table3[],2)</f>
        <v>Ultrathing V3</v>
      </c>
      <c r="N4096" s="50" t="str">
        <f t="shared" si="190"/>
        <v>Feb</v>
      </c>
      <c r="O4096" s="56">
        <f t="shared" si="191"/>
        <v>2020</v>
      </c>
      <c r="P4096" s="51">
        <f>VLOOKUP(Table6[[#This Row],[Product]],Table3[],3)</f>
        <v>3.39</v>
      </c>
      <c r="Q4096" s="35">
        <f>VLOOKUP(Table6[[#This Row],[Product]],Table3[],4)</f>
        <v>24</v>
      </c>
      <c r="R4096" s="35">
        <f>Table6[[#This Row],[Quantity]]*Table6[[#This Row],[Case]]</f>
        <v>72</v>
      </c>
      <c r="S4096" s="35">
        <f>Table6[[#This Row],[Total Sales]]*Table6[[#This Row],[Cost]]</f>
        <v>244.08</v>
      </c>
    </row>
    <row r="4097" spans="1:19" x14ac:dyDescent="0.3">
      <c r="A4097" s="54">
        <v>4207</v>
      </c>
      <c r="B4097" s="35" t="s">
        <v>4318</v>
      </c>
      <c r="C4097" s="35" t="s">
        <v>8126</v>
      </c>
      <c r="D4097" s="35" t="s">
        <v>28</v>
      </c>
      <c r="E4097" s="35" t="str">
        <f t="shared" si="189"/>
        <v>M</v>
      </c>
      <c r="F4097" s="35">
        <v>60</v>
      </c>
      <c r="G4097" s="35" t="s">
        <v>9207</v>
      </c>
      <c r="H4097" s="35" t="s">
        <v>3228</v>
      </c>
      <c r="I4097" s="35" t="s">
        <v>294</v>
      </c>
      <c r="J4097" s="48">
        <v>43869</v>
      </c>
      <c r="K4097" s="35">
        <v>21</v>
      </c>
      <c r="L4097" s="49" t="s">
        <v>33</v>
      </c>
      <c r="M4097" s="50" t="str">
        <f>VLOOKUP(Table6[[#This Row],[Product]],Table3[],2)</f>
        <v>Megawidget L</v>
      </c>
      <c r="N4097" s="50" t="str">
        <f t="shared" si="190"/>
        <v>Feb</v>
      </c>
      <c r="O4097" s="56">
        <f t="shared" si="191"/>
        <v>2020</v>
      </c>
      <c r="P4097" s="51">
        <f>VLOOKUP(Table6[[#This Row],[Product]],Table3[],3)</f>
        <v>1.79</v>
      </c>
      <c r="Q4097" s="35">
        <f>VLOOKUP(Table6[[#This Row],[Product]],Table3[],4)</f>
        <v>24</v>
      </c>
      <c r="R4097" s="35">
        <f>Table6[[#This Row],[Quantity]]*Table6[[#This Row],[Case]]</f>
        <v>504</v>
      </c>
      <c r="S4097" s="35">
        <f>Table6[[#This Row],[Total Sales]]*Table6[[#This Row],[Cost]]</f>
        <v>902.16</v>
      </c>
    </row>
    <row r="4098" spans="1:19" x14ac:dyDescent="0.3">
      <c r="A4098" s="54">
        <v>4208</v>
      </c>
      <c r="B4098" s="35" t="s">
        <v>909</v>
      </c>
      <c r="C4098" s="35" t="s">
        <v>6730</v>
      </c>
      <c r="D4098" s="35" t="s">
        <v>15</v>
      </c>
      <c r="E4098" s="35" t="str">
        <f t="shared" si="189"/>
        <v>F</v>
      </c>
      <c r="F4098" s="35">
        <v>30</v>
      </c>
      <c r="G4098" s="35" t="s">
        <v>9208</v>
      </c>
      <c r="H4098" s="35" t="s">
        <v>3175</v>
      </c>
      <c r="I4098" s="35" t="s">
        <v>1233</v>
      </c>
      <c r="J4098" s="48" t="s">
        <v>14267</v>
      </c>
      <c r="K4098" s="35">
        <v>85</v>
      </c>
      <c r="L4098" s="49" t="s">
        <v>45</v>
      </c>
      <c r="M4098" s="50" t="str">
        <f>VLOOKUP(Table6[[#This Row],[Product]],Table3[],2)</f>
        <v>Gigastuff</v>
      </c>
      <c r="N4098" s="50" t="str">
        <f t="shared" si="190"/>
        <v>Apr</v>
      </c>
      <c r="O4098" s="56">
        <f t="shared" si="191"/>
        <v>2021</v>
      </c>
      <c r="P4098" s="51">
        <f>VLOOKUP(Table6[[#This Row],[Product]],Table3[],3)</f>
        <v>1.89</v>
      </c>
      <c r="Q4098" s="35">
        <f>VLOOKUP(Table6[[#This Row],[Product]],Table3[],4)</f>
        <v>18</v>
      </c>
      <c r="R4098" s="35">
        <f>Table6[[#This Row],[Quantity]]*Table6[[#This Row],[Case]]</f>
        <v>1530</v>
      </c>
      <c r="S4098" s="35">
        <f>Table6[[#This Row],[Total Sales]]*Table6[[#This Row],[Cost]]</f>
        <v>2891.7</v>
      </c>
    </row>
    <row r="4099" spans="1:19" x14ac:dyDescent="0.3">
      <c r="A4099" s="54">
        <v>4209</v>
      </c>
      <c r="B4099" s="35" t="s">
        <v>375</v>
      </c>
      <c r="C4099" s="35" t="s">
        <v>4561</v>
      </c>
      <c r="D4099" s="35" t="s">
        <v>28</v>
      </c>
      <c r="E4099" s="35" t="str">
        <f t="shared" ref="E4099:E4162" si="192">IF(OR(D4099="Mrs", D4099="Miss", D4099="Ms"), "F", IF(OR(D4099="Mr"), "M", IF(OR(D4099="Dr", D4099="Prof", D4099="Rev"), "M/F", "")))</f>
        <v>M</v>
      </c>
      <c r="F4099" s="35">
        <v>60</v>
      </c>
      <c r="G4099" s="35" t="s">
        <v>9208</v>
      </c>
      <c r="H4099" s="35" t="s">
        <v>9209</v>
      </c>
      <c r="I4099" s="35" t="s">
        <v>32</v>
      </c>
      <c r="J4099" s="48" t="s">
        <v>13884</v>
      </c>
      <c r="K4099" s="35">
        <v>15</v>
      </c>
      <c r="L4099" s="49" t="s">
        <v>20</v>
      </c>
      <c r="M4099" s="50" t="str">
        <f>VLOOKUP(Table6[[#This Row],[Product]],Table3[],2)</f>
        <v>Hyperwotsit</v>
      </c>
      <c r="N4099" s="50" t="str">
        <f t="shared" ref="N4099:N4162" si="193">TEXT(J4099,"mmm")</f>
        <v>Jul</v>
      </c>
      <c r="O4099" s="56">
        <f t="shared" ref="O4099:O4162" si="194">YEAR(J4099)</f>
        <v>2022</v>
      </c>
      <c r="P4099" s="51">
        <f>VLOOKUP(Table6[[#This Row],[Product]],Table3[],3)</f>
        <v>2.0099999999999998</v>
      </c>
      <c r="Q4099" s="35">
        <f>VLOOKUP(Table6[[#This Row],[Product]],Table3[],4)</f>
        <v>20</v>
      </c>
      <c r="R4099" s="35">
        <f>Table6[[#This Row],[Quantity]]*Table6[[#This Row],[Case]]</f>
        <v>300</v>
      </c>
      <c r="S4099" s="35">
        <f>Table6[[#This Row],[Total Sales]]*Table6[[#This Row],[Cost]]</f>
        <v>602.99999999999989</v>
      </c>
    </row>
    <row r="4100" spans="1:19" x14ac:dyDescent="0.3">
      <c r="A4100" s="54">
        <v>4210</v>
      </c>
      <c r="B4100" s="35" t="s">
        <v>3159</v>
      </c>
      <c r="C4100" s="35" t="s">
        <v>1979</v>
      </c>
      <c r="D4100" s="35" t="s">
        <v>28</v>
      </c>
      <c r="E4100" s="35" t="str">
        <f t="shared" si="192"/>
        <v>M</v>
      </c>
      <c r="F4100" s="35">
        <v>60</v>
      </c>
      <c r="G4100" s="35" t="s">
        <v>9210</v>
      </c>
      <c r="H4100" s="35" t="s">
        <v>2408</v>
      </c>
      <c r="I4100" s="35" t="s">
        <v>187</v>
      </c>
      <c r="J4100" s="48">
        <v>44294</v>
      </c>
      <c r="K4100" s="35">
        <v>89</v>
      </c>
      <c r="L4100" s="49" t="s">
        <v>159</v>
      </c>
      <c r="M4100" s="50" t="str">
        <f>VLOOKUP(Table6[[#This Row],[Product]],Table3[],2)</f>
        <v>Ultrathing V3</v>
      </c>
      <c r="N4100" s="50" t="str">
        <f t="shared" si="193"/>
        <v>Apr</v>
      </c>
      <c r="O4100" s="56">
        <f t="shared" si="194"/>
        <v>2021</v>
      </c>
      <c r="P4100" s="51">
        <f>VLOOKUP(Table6[[#This Row],[Product]],Table3[],3)</f>
        <v>3.39</v>
      </c>
      <c r="Q4100" s="35">
        <f>VLOOKUP(Table6[[#This Row],[Product]],Table3[],4)</f>
        <v>24</v>
      </c>
      <c r="R4100" s="35">
        <f>Table6[[#This Row],[Quantity]]*Table6[[#This Row],[Case]]</f>
        <v>2136</v>
      </c>
      <c r="S4100" s="35">
        <f>Table6[[#This Row],[Total Sales]]*Table6[[#This Row],[Cost]]</f>
        <v>7241.04</v>
      </c>
    </row>
    <row r="4101" spans="1:19" x14ac:dyDescent="0.3">
      <c r="A4101" s="54">
        <v>4211</v>
      </c>
      <c r="B4101" s="35" t="s">
        <v>3340</v>
      </c>
      <c r="C4101" s="35" t="s">
        <v>2279</v>
      </c>
      <c r="D4101" s="35" t="s">
        <v>28</v>
      </c>
      <c r="E4101" s="35" t="str">
        <f t="shared" si="192"/>
        <v>M</v>
      </c>
      <c r="F4101" s="35">
        <v>90</v>
      </c>
      <c r="G4101" s="35" t="s">
        <v>9210</v>
      </c>
      <c r="H4101" s="35" t="s">
        <v>1800</v>
      </c>
      <c r="I4101" s="35" t="s">
        <v>32</v>
      </c>
      <c r="J4101" s="48" t="s">
        <v>13729</v>
      </c>
      <c r="K4101" s="35">
        <v>77</v>
      </c>
      <c r="L4101" s="49" t="s">
        <v>101</v>
      </c>
      <c r="M4101" s="50" t="str">
        <f>VLOOKUP(Table6[[#This Row],[Product]],Table3[],2)</f>
        <v>Superwossname</v>
      </c>
      <c r="N4101" s="50" t="str">
        <f t="shared" si="193"/>
        <v>Sep</v>
      </c>
      <c r="O4101" s="56">
        <f t="shared" si="194"/>
        <v>2021</v>
      </c>
      <c r="P4101" s="51">
        <f>VLOOKUP(Table6[[#This Row],[Product]],Table3[],3)</f>
        <v>3.49</v>
      </c>
      <c r="Q4101" s="35">
        <f>VLOOKUP(Table6[[#This Row],[Product]],Table3[],4)</f>
        <v>20</v>
      </c>
      <c r="R4101" s="35">
        <f>Table6[[#This Row],[Quantity]]*Table6[[#This Row],[Case]]</f>
        <v>1540</v>
      </c>
      <c r="S4101" s="35">
        <f>Table6[[#This Row],[Total Sales]]*Table6[[#This Row],[Cost]]</f>
        <v>5374.6</v>
      </c>
    </row>
    <row r="4102" spans="1:19" x14ac:dyDescent="0.3">
      <c r="A4102" s="54">
        <v>4212</v>
      </c>
      <c r="B4102" s="35" t="s">
        <v>3532</v>
      </c>
      <c r="C4102" s="35" t="s">
        <v>1840</v>
      </c>
      <c r="D4102" s="35" t="s">
        <v>28</v>
      </c>
      <c r="E4102" s="35" t="str">
        <f t="shared" si="192"/>
        <v>M</v>
      </c>
      <c r="F4102" s="35">
        <v>30</v>
      </c>
      <c r="G4102" s="35" t="s">
        <v>9211</v>
      </c>
      <c r="H4102" s="35" t="s">
        <v>1160</v>
      </c>
      <c r="I4102" s="35" t="s">
        <v>25</v>
      </c>
      <c r="J4102" s="48">
        <v>44442</v>
      </c>
      <c r="K4102" s="35">
        <v>44</v>
      </c>
      <c r="L4102" s="49" t="s">
        <v>54</v>
      </c>
      <c r="M4102" s="50" t="str">
        <f>VLOOKUP(Table6[[#This Row],[Product]],Table3[],2)</f>
        <v>Megawidget S</v>
      </c>
      <c r="N4102" s="50" t="str">
        <f t="shared" si="193"/>
        <v>Sep</v>
      </c>
      <c r="O4102" s="56">
        <f t="shared" si="194"/>
        <v>2021</v>
      </c>
      <c r="P4102" s="51">
        <f>VLOOKUP(Table6[[#This Row],[Product]],Table3[],3)</f>
        <v>0.69</v>
      </c>
      <c r="Q4102" s="35">
        <f>VLOOKUP(Table6[[#This Row],[Product]],Table3[],4)</f>
        <v>24</v>
      </c>
      <c r="R4102" s="35">
        <f>Table6[[#This Row],[Quantity]]*Table6[[#This Row],[Case]]</f>
        <v>1056</v>
      </c>
      <c r="S4102" s="35">
        <f>Table6[[#This Row],[Total Sales]]*Table6[[#This Row],[Cost]]</f>
        <v>728.64</v>
      </c>
    </row>
    <row r="4103" spans="1:19" x14ac:dyDescent="0.3">
      <c r="A4103" s="54">
        <v>4213</v>
      </c>
      <c r="B4103" s="35" t="s">
        <v>8790</v>
      </c>
      <c r="C4103" s="35" t="s">
        <v>3630</v>
      </c>
      <c r="D4103" s="35" t="s">
        <v>41</v>
      </c>
      <c r="E4103" s="35" t="str">
        <f t="shared" si="192"/>
        <v>F</v>
      </c>
      <c r="F4103" s="35">
        <v>30</v>
      </c>
      <c r="G4103" s="35" t="s">
        <v>9212</v>
      </c>
      <c r="H4103" s="35" t="s">
        <v>754</v>
      </c>
      <c r="I4103" s="35" t="s">
        <v>25</v>
      </c>
      <c r="J4103" s="48">
        <v>44754</v>
      </c>
      <c r="K4103" s="35">
        <v>98</v>
      </c>
      <c r="L4103" s="49" t="s">
        <v>70</v>
      </c>
      <c r="M4103" s="50" t="str">
        <f>VLOOKUP(Table6[[#This Row],[Product]],Table3[],2)</f>
        <v>Megawidget M</v>
      </c>
      <c r="N4103" s="50" t="str">
        <f t="shared" si="193"/>
        <v>Jul</v>
      </c>
      <c r="O4103" s="56">
        <f t="shared" si="194"/>
        <v>2022</v>
      </c>
      <c r="P4103" s="51">
        <f>VLOOKUP(Table6[[#This Row],[Product]],Table3[],3)</f>
        <v>1.29</v>
      </c>
      <c r="Q4103" s="35">
        <f>VLOOKUP(Table6[[#This Row],[Product]],Table3[],4)</f>
        <v>24</v>
      </c>
      <c r="R4103" s="35">
        <f>Table6[[#This Row],[Quantity]]*Table6[[#This Row],[Case]]</f>
        <v>2352</v>
      </c>
      <c r="S4103" s="35">
        <f>Table6[[#This Row],[Total Sales]]*Table6[[#This Row],[Cost]]</f>
        <v>3034.08</v>
      </c>
    </row>
    <row r="4104" spans="1:19" x14ac:dyDescent="0.3">
      <c r="A4104" s="54">
        <v>4214</v>
      </c>
      <c r="B4104" s="35" t="s">
        <v>9213</v>
      </c>
      <c r="C4104" s="35" t="s">
        <v>2977</v>
      </c>
      <c r="D4104" s="35" t="s">
        <v>51</v>
      </c>
      <c r="E4104" s="35" t="str">
        <f t="shared" si="192"/>
        <v>F</v>
      </c>
      <c r="F4104" s="35">
        <v>30</v>
      </c>
      <c r="G4104" s="35" t="s">
        <v>9212</v>
      </c>
      <c r="H4104" s="35" t="s">
        <v>1202</v>
      </c>
      <c r="I4104" s="35" t="s">
        <v>32</v>
      </c>
      <c r="J4104" s="48">
        <v>44016</v>
      </c>
      <c r="K4104" s="35">
        <v>61</v>
      </c>
      <c r="L4104" s="49" t="s">
        <v>54</v>
      </c>
      <c r="M4104" s="50" t="str">
        <f>VLOOKUP(Table6[[#This Row],[Product]],Table3[],2)</f>
        <v>Megawidget S</v>
      </c>
      <c r="N4104" s="50" t="str">
        <f t="shared" si="193"/>
        <v>Jul</v>
      </c>
      <c r="O4104" s="56">
        <f t="shared" si="194"/>
        <v>2020</v>
      </c>
      <c r="P4104" s="51">
        <f>VLOOKUP(Table6[[#This Row],[Product]],Table3[],3)</f>
        <v>0.69</v>
      </c>
      <c r="Q4104" s="35">
        <f>VLOOKUP(Table6[[#This Row],[Product]],Table3[],4)</f>
        <v>24</v>
      </c>
      <c r="R4104" s="35">
        <f>Table6[[#This Row],[Quantity]]*Table6[[#This Row],[Case]]</f>
        <v>1464</v>
      </c>
      <c r="S4104" s="35">
        <f>Table6[[#This Row],[Total Sales]]*Table6[[#This Row],[Cost]]</f>
        <v>1010.16</v>
      </c>
    </row>
    <row r="4105" spans="1:19" x14ac:dyDescent="0.3">
      <c r="A4105" s="54">
        <v>4215</v>
      </c>
      <c r="B4105" s="35" t="s">
        <v>9214</v>
      </c>
      <c r="C4105" s="35" t="s">
        <v>1561</v>
      </c>
      <c r="D4105" s="35" t="s">
        <v>28</v>
      </c>
      <c r="E4105" s="35" t="str">
        <f t="shared" si="192"/>
        <v>M</v>
      </c>
      <c r="F4105" s="35">
        <v>30</v>
      </c>
      <c r="G4105" s="35" t="s">
        <v>9215</v>
      </c>
      <c r="H4105" s="35" t="s">
        <v>483</v>
      </c>
      <c r="I4105" s="35" t="s">
        <v>32</v>
      </c>
      <c r="J4105" s="48" t="s">
        <v>14173</v>
      </c>
      <c r="K4105" s="35">
        <v>82</v>
      </c>
      <c r="L4105" s="49" t="s">
        <v>64</v>
      </c>
      <c r="M4105" s="50" t="str">
        <f>VLOOKUP(Table6[[#This Row],[Product]],Table3[],2)</f>
        <v>Ultrathing V4</v>
      </c>
      <c r="N4105" s="50" t="str">
        <f t="shared" si="193"/>
        <v>Mar</v>
      </c>
      <c r="O4105" s="56">
        <f t="shared" si="194"/>
        <v>2021</v>
      </c>
      <c r="P4105" s="51">
        <f>VLOOKUP(Table6[[#This Row],[Product]],Table3[],3)</f>
        <v>3.99</v>
      </c>
      <c r="Q4105" s="35">
        <f>VLOOKUP(Table6[[#This Row],[Product]],Table3[],4)</f>
        <v>24</v>
      </c>
      <c r="R4105" s="35">
        <f>Table6[[#This Row],[Quantity]]*Table6[[#This Row],[Case]]</f>
        <v>1968</v>
      </c>
      <c r="S4105" s="35">
        <f>Table6[[#This Row],[Total Sales]]*Table6[[#This Row],[Cost]]</f>
        <v>7852.3200000000006</v>
      </c>
    </row>
    <row r="4106" spans="1:19" x14ac:dyDescent="0.3">
      <c r="A4106" s="54">
        <v>4216</v>
      </c>
      <c r="B4106" s="35" t="s">
        <v>7529</v>
      </c>
      <c r="C4106" s="35" t="s">
        <v>7369</v>
      </c>
      <c r="D4106" s="35" t="s">
        <v>51</v>
      </c>
      <c r="E4106" s="35" t="str">
        <f t="shared" si="192"/>
        <v>F</v>
      </c>
      <c r="F4106" s="35">
        <v>30</v>
      </c>
      <c r="G4106" s="35" t="s">
        <v>9216</v>
      </c>
      <c r="H4106" s="35" t="s">
        <v>526</v>
      </c>
      <c r="I4106" s="35" t="s">
        <v>32</v>
      </c>
      <c r="J4106" s="48" t="s">
        <v>13795</v>
      </c>
      <c r="K4106" s="35">
        <v>40</v>
      </c>
      <c r="L4106" s="49" t="s">
        <v>45</v>
      </c>
      <c r="M4106" s="50" t="str">
        <f>VLOOKUP(Table6[[#This Row],[Product]],Table3[],2)</f>
        <v>Gigastuff</v>
      </c>
      <c r="N4106" s="50" t="str">
        <f t="shared" si="193"/>
        <v>Jan</v>
      </c>
      <c r="O4106" s="56">
        <f t="shared" si="194"/>
        <v>2020</v>
      </c>
      <c r="P4106" s="51">
        <f>VLOOKUP(Table6[[#This Row],[Product]],Table3[],3)</f>
        <v>1.89</v>
      </c>
      <c r="Q4106" s="35">
        <f>VLOOKUP(Table6[[#This Row],[Product]],Table3[],4)</f>
        <v>18</v>
      </c>
      <c r="R4106" s="35">
        <f>Table6[[#This Row],[Quantity]]*Table6[[#This Row],[Case]]</f>
        <v>720</v>
      </c>
      <c r="S4106" s="35">
        <f>Table6[[#This Row],[Total Sales]]*Table6[[#This Row],[Cost]]</f>
        <v>1360.8</v>
      </c>
    </row>
    <row r="4107" spans="1:19" x14ac:dyDescent="0.3">
      <c r="A4107" s="54">
        <v>4217</v>
      </c>
      <c r="B4107" s="35" t="s">
        <v>5497</v>
      </c>
      <c r="C4107" s="35" t="s">
        <v>1539</v>
      </c>
      <c r="D4107" s="35" t="s">
        <v>28</v>
      </c>
      <c r="E4107" s="35" t="str">
        <f t="shared" si="192"/>
        <v>M</v>
      </c>
      <c r="F4107" s="35">
        <v>90</v>
      </c>
      <c r="G4107" s="35" t="s">
        <v>9217</v>
      </c>
      <c r="H4107" s="35" t="s">
        <v>3511</v>
      </c>
      <c r="I4107" s="35" t="s">
        <v>32</v>
      </c>
      <c r="J4107" s="48">
        <v>44535</v>
      </c>
      <c r="K4107" s="35">
        <v>80</v>
      </c>
      <c r="L4107" s="49" t="s">
        <v>80</v>
      </c>
      <c r="M4107" s="50" t="str">
        <f>VLOOKUP(Table6[[#This Row],[Product]],Table3[],2)</f>
        <v>Ultrathing V2</v>
      </c>
      <c r="N4107" s="50" t="str">
        <f t="shared" si="193"/>
        <v>Dec</v>
      </c>
      <c r="O4107" s="56">
        <f t="shared" si="194"/>
        <v>2021</v>
      </c>
      <c r="P4107" s="51">
        <f>VLOOKUP(Table6[[#This Row],[Product]],Table3[],3)</f>
        <v>2.95</v>
      </c>
      <c r="Q4107" s="35">
        <f>VLOOKUP(Table6[[#This Row],[Product]],Table3[],4)</f>
        <v>20</v>
      </c>
      <c r="R4107" s="35">
        <f>Table6[[#This Row],[Quantity]]*Table6[[#This Row],[Case]]</f>
        <v>1600</v>
      </c>
      <c r="S4107" s="35">
        <f>Table6[[#This Row],[Total Sales]]*Table6[[#This Row],[Cost]]</f>
        <v>4720</v>
      </c>
    </row>
    <row r="4108" spans="1:19" x14ac:dyDescent="0.3">
      <c r="A4108" s="54">
        <v>4218</v>
      </c>
      <c r="B4108" s="35" t="s">
        <v>1752</v>
      </c>
      <c r="C4108" s="35" t="s">
        <v>9218</v>
      </c>
      <c r="D4108" s="35" t="s">
        <v>28</v>
      </c>
      <c r="E4108" s="35" t="str">
        <f t="shared" si="192"/>
        <v>M</v>
      </c>
      <c r="F4108" s="35">
        <v>30</v>
      </c>
      <c r="G4108" s="35" t="s">
        <v>9219</v>
      </c>
      <c r="H4108" s="35" t="s">
        <v>2579</v>
      </c>
      <c r="I4108" s="35" t="s">
        <v>425</v>
      </c>
      <c r="J4108" s="48" t="s">
        <v>13941</v>
      </c>
      <c r="K4108" s="35">
        <v>52</v>
      </c>
      <c r="L4108" s="49" t="s">
        <v>33</v>
      </c>
      <c r="M4108" s="50" t="str">
        <f>VLOOKUP(Table6[[#This Row],[Product]],Table3[],2)</f>
        <v>Megawidget L</v>
      </c>
      <c r="N4108" s="50" t="str">
        <f t="shared" si="193"/>
        <v>Jul</v>
      </c>
      <c r="O4108" s="56">
        <f t="shared" si="194"/>
        <v>2021</v>
      </c>
      <c r="P4108" s="51">
        <f>VLOOKUP(Table6[[#This Row],[Product]],Table3[],3)</f>
        <v>1.79</v>
      </c>
      <c r="Q4108" s="35">
        <f>VLOOKUP(Table6[[#This Row],[Product]],Table3[],4)</f>
        <v>24</v>
      </c>
      <c r="R4108" s="35">
        <f>Table6[[#This Row],[Quantity]]*Table6[[#This Row],[Case]]</f>
        <v>1248</v>
      </c>
      <c r="S4108" s="35">
        <f>Table6[[#This Row],[Total Sales]]*Table6[[#This Row],[Cost]]</f>
        <v>2233.92</v>
      </c>
    </row>
    <row r="4109" spans="1:19" x14ac:dyDescent="0.3">
      <c r="A4109" s="54">
        <v>4219</v>
      </c>
      <c r="B4109" s="35" t="s">
        <v>8400</v>
      </c>
      <c r="C4109" s="35" t="s">
        <v>8496</v>
      </c>
      <c r="D4109" s="35" t="s">
        <v>28</v>
      </c>
      <c r="E4109" s="35" t="str">
        <f t="shared" si="192"/>
        <v>M</v>
      </c>
      <c r="F4109" s="35">
        <v>60</v>
      </c>
      <c r="G4109" s="35" t="s">
        <v>15222</v>
      </c>
      <c r="H4109" s="35" t="s">
        <v>2072</v>
      </c>
      <c r="I4109" s="35" t="s">
        <v>32</v>
      </c>
      <c r="J4109" s="48" t="s">
        <v>14061</v>
      </c>
      <c r="K4109" s="35">
        <v>65</v>
      </c>
      <c r="L4109" s="49" t="s">
        <v>70</v>
      </c>
      <c r="M4109" s="50" t="str">
        <f>VLOOKUP(Table6[[#This Row],[Product]],Table3[],2)</f>
        <v>Megawidget M</v>
      </c>
      <c r="N4109" s="50" t="str">
        <f t="shared" si="193"/>
        <v>Feb</v>
      </c>
      <c r="O4109" s="56">
        <f t="shared" si="194"/>
        <v>2022</v>
      </c>
      <c r="P4109" s="51">
        <f>VLOOKUP(Table6[[#This Row],[Product]],Table3[],3)</f>
        <v>1.29</v>
      </c>
      <c r="Q4109" s="35">
        <f>VLOOKUP(Table6[[#This Row],[Product]],Table3[],4)</f>
        <v>24</v>
      </c>
      <c r="R4109" s="35">
        <f>Table6[[#This Row],[Quantity]]*Table6[[#This Row],[Case]]</f>
        <v>1560</v>
      </c>
      <c r="S4109" s="35">
        <f>Table6[[#This Row],[Total Sales]]*Table6[[#This Row],[Cost]]</f>
        <v>2012.4</v>
      </c>
    </row>
    <row r="4110" spans="1:19" x14ac:dyDescent="0.3">
      <c r="A4110" s="54">
        <v>4220</v>
      </c>
      <c r="B4110" s="35" t="s">
        <v>5028</v>
      </c>
      <c r="C4110" s="35" t="s">
        <v>2985</v>
      </c>
      <c r="D4110" s="35" t="s">
        <v>28</v>
      </c>
      <c r="E4110" s="35" t="str">
        <f t="shared" si="192"/>
        <v>M</v>
      </c>
      <c r="F4110" s="35">
        <v>30</v>
      </c>
      <c r="G4110" s="35" t="s">
        <v>9221</v>
      </c>
      <c r="H4110" s="35" t="s">
        <v>5207</v>
      </c>
      <c r="I4110" s="35" t="s">
        <v>38</v>
      </c>
      <c r="J4110" s="48" t="s">
        <v>14008</v>
      </c>
      <c r="K4110" s="35">
        <v>33</v>
      </c>
      <c r="L4110" s="49" t="s">
        <v>54</v>
      </c>
      <c r="M4110" s="50" t="str">
        <f>VLOOKUP(Table6[[#This Row],[Product]],Table3[],2)</f>
        <v>Megawidget S</v>
      </c>
      <c r="N4110" s="50" t="str">
        <f t="shared" si="193"/>
        <v>Oct</v>
      </c>
      <c r="O4110" s="56">
        <f t="shared" si="194"/>
        <v>2020</v>
      </c>
      <c r="P4110" s="51">
        <f>VLOOKUP(Table6[[#This Row],[Product]],Table3[],3)</f>
        <v>0.69</v>
      </c>
      <c r="Q4110" s="35">
        <f>VLOOKUP(Table6[[#This Row],[Product]],Table3[],4)</f>
        <v>24</v>
      </c>
      <c r="R4110" s="35">
        <f>Table6[[#This Row],[Quantity]]*Table6[[#This Row],[Case]]</f>
        <v>792</v>
      </c>
      <c r="S4110" s="35">
        <f>Table6[[#This Row],[Total Sales]]*Table6[[#This Row],[Cost]]</f>
        <v>546.4799999999999</v>
      </c>
    </row>
    <row r="4111" spans="1:19" x14ac:dyDescent="0.3">
      <c r="A4111" s="54">
        <v>4221</v>
      </c>
      <c r="B4111" s="35" t="s">
        <v>5433</v>
      </c>
      <c r="C4111" s="35" t="s">
        <v>9222</v>
      </c>
      <c r="D4111" s="35" t="s">
        <v>92</v>
      </c>
      <c r="E4111" s="35" t="str">
        <f t="shared" si="192"/>
        <v>M/F</v>
      </c>
      <c r="F4111" s="35">
        <v>30</v>
      </c>
      <c r="G4111" s="35" t="s">
        <v>9223</v>
      </c>
      <c r="H4111" s="35" t="s">
        <v>3756</v>
      </c>
      <c r="I4111" s="35" t="s">
        <v>178</v>
      </c>
      <c r="J4111" s="48">
        <v>44078</v>
      </c>
      <c r="K4111" s="35">
        <v>84</v>
      </c>
      <c r="L4111" s="49" t="s">
        <v>45</v>
      </c>
      <c r="M4111" s="50" t="str">
        <f>VLOOKUP(Table6[[#This Row],[Product]],Table3[],2)</f>
        <v>Gigastuff</v>
      </c>
      <c r="N4111" s="50" t="str">
        <f t="shared" si="193"/>
        <v>Sep</v>
      </c>
      <c r="O4111" s="56">
        <f t="shared" si="194"/>
        <v>2020</v>
      </c>
      <c r="P4111" s="51">
        <f>VLOOKUP(Table6[[#This Row],[Product]],Table3[],3)</f>
        <v>1.89</v>
      </c>
      <c r="Q4111" s="35">
        <f>VLOOKUP(Table6[[#This Row],[Product]],Table3[],4)</f>
        <v>18</v>
      </c>
      <c r="R4111" s="35">
        <f>Table6[[#This Row],[Quantity]]*Table6[[#This Row],[Case]]</f>
        <v>1512</v>
      </c>
      <c r="S4111" s="35">
        <f>Table6[[#This Row],[Total Sales]]*Table6[[#This Row],[Cost]]</f>
        <v>2857.68</v>
      </c>
    </row>
    <row r="4112" spans="1:19" x14ac:dyDescent="0.3">
      <c r="A4112" s="54">
        <v>4222</v>
      </c>
      <c r="B4112" s="35" t="s">
        <v>8003</v>
      </c>
      <c r="C4112" s="35" t="s">
        <v>3965</v>
      </c>
      <c r="D4112" s="35" t="s">
        <v>28</v>
      </c>
      <c r="E4112" s="35" t="str">
        <f t="shared" si="192"/>
        <v>M</v>
      </c>
      <c r="F4112" s="35">
        <v>90</v>
      </c>
      <c r="G4112" s="35" t="s">
        <v>9224</v>
      </c>
      <c r="H4112" s="35" t="s">
        <v>3245</v>
      </c>
      <c r="I4112" s="35" t="s">
        <v>32</v>
      </c>
      <c r="J4112" s="48" t="s">
        <v>14141</v>
      </c>
      <c r="K4112" s="35">
        <v>67</v>
      </c>
      <c r="L4112" s="49" t="s">
        <v>54</v>
      </c>
      <c r="M4112" s="50" t="str">
        <f>VLOOKUP(Table6[[#This Row],[Product]],Table3[],2)</f>
        <v>Megawidget S</v>
      </c>
      <c r="N4112" s="50" t="str">
        <f t="shared" si="193"/>
        <v>Jan</v>
      </c>
      <c r="O4112" s="56">
        <f t="shared" si="194"/>
        <v>2021</v>
      </c>
      <c r="P4112" s="51">
        <f>VLOOKUP(Table6[[#This Row],[Product]],Table3[],3)</f>
        <v>0.69</v>
      </c>
      <c r="Q4112" s="35">
        <f>VLOOKUP(Table6[[#This Row],[Product]],Table3[],4)</f>
        <v>24</v>
      </c>
      <c r="R4112" s="35">
        <f>Table6[[#This Row],[Quantity]]*Table6[[#This Row],[Case]]</f>
        <v>1608</v>
      </c>
      <c r="S4112" s="35">
        <f>Table6[[#This Row],[Total Sales]]*Table6[[#This Row],[Cost]]</f>
        <v>1109.52</v>
      </c>
    </row>
    <row r="4113" spans="1:19" x14ac:dyDescent="0.3">
      <c r="A4113" s="54">
        <v>4223</v>
      </c>
      <c r="B4113" s="35" t="s">
        <v>9225</v>
      </c>
      <c r="C4113" s="35" t="s">
        <v>2563</v>
      </c>
      <c r="D4113" s="35" t="s">
        <v>51</v>
      </c>
      <c r="E4113" s="35" t="str">
        <f t="shared" si="192"/>
        <v>F</v>
      </c>
      <c r="F4113" s="35">
        <v>60</v>
      </c>
      <c r="G4113" s="35" t="s">
        <v>15223</v>
      </c>
      <c r="H4113" s="35" t="s">
        <v>3511</v>
      </c>
      <c r="I4113" s="35" t="s">
        <v>32</v>
      </c>
      <c r="J4113" s="48" t="s">
        <v>14184</v>
      </c>
      <c r="K4113" s="35">
        <v>30</v>
      </c>
      <c r="L4113" s="49" t="s">
        <v>159</v>
      </c>
      <c r="M4113" s="50" t="str">
        <f>VLOOKUP(Table6[[#This Row],[Product]],Table3[],2)</f>
        <v>Ultrathing V3</v>
      </c>
      <c r="N4113" s="50" t="str">
        <f t="shared" si="193"/>
        <v>Sep</v>
      </c>
      <c r="O4113" s="56">
        <f t="shared" si="194"/>
        <v>2020</v>
      </c>
      <c r="P4113" s="51">
        <f>VLOOKUP(Table6[[#This Row],[Product]],Table3[],3)</f>
        <v>3.39</v>
      </c>
      <c r="Q4113" s="35">
        <f>VLOOKUP(Table6[[#This Row],[Product]],Table3[],4)</f>
        <v>24</v>
      </c>
      <c r="R4113" s="35">
        <f>Table6[[#This Row],[Quantity]]*Table6[[#This Row],[Case]]</f>
        <v>720</v>
      </c>
      <c r="S4113" s="35">
        <f>Table6[[#This Row],[Total Sales]]*Table6[[#This Row],[Cost]]</f>
        <v>2440.8000000000002</v>
      </c>
    </row>
    <row r="4114" spans="1:19" x14ac:dyDescent="0.3">
      <c r="A4114" s="54">
        <v>4224</v>
      </c>
      <c r="B4114" s="35" t="s">
        <v>9227</v>
      </c>
      <c r="C4114" s="35" t="s">
        <v>2365</v>
      </c>
      <c r="D4114" s="35" t="s">
        <v>117</v>
      </c>
      <c r="E4114" s="35" t="str">
        <f t="shared" si="192"/>
        <v>M/F</v>
      </c>
      <c r="F4114" s="35">
        <v>60</v>
      </c>
      <c r="G4114" s="35" t="s">
        <v>9228</v>
      </c>
      <c r="H4114" s="35" t="s">
        <v>2530</v>
      </c>
      <c r="I4114" s="35" t="s">
        <v>32</v>
      </c>
      <c r="J4114" s="48">
        <v>44721</v>
      </c>
      <c r="K4114" s="35">
        <v>19</v>
      </c>
      <c r="L4114" s="49" t="s">
        <v>45</v>
      </c>
      <c r="M4114" s="50" t="str">
        <f>VLOOKUP(Table6[[#This Row],[Product]],Table3[],2)</f>
        <v>Gigastuff</v>
      </c>
      <c r="N4114" s="50" t="str">
        <f t="shared" si="193"/>
        <v>Jun</v>
      </c>
      <c r="O4114" s="56">
        <f t="shared" si="194"/>
        <v>2022</v>
      </c>
      <c r="P4114" s="51">
        <f>VLOOKUP(Table6[[#This Row],[Product]],Table3[],3)</f>
        <v>1.89</v>
      </c>
      <c r="Q4114" s="35">
        <f>VLOOKUP(Table6[[#This Row],[Product]],Table3[],4)</f>
        <v>18</v>
      </c>
      <c r="R4114" s="35">
        <f>Table6[[#This Row],[Quantity]]*Table6[[#This Row],[Case]]</f>
        <v>342</v>
      </c>
      <c r="S4114" s="35">
        <f>Table6[[#This Row],[Total Sales]]*Table6[[#This Row],[Cost]]</f>
        <v>646.38</v>
      </c>
    </row>
    <row r="4115" spans="1:19" x14ac:dyDescent="0.3">
      <c r="A4115" s="54">
        <v>4225</v>
      </c>
      <c r="B4115" s="35" t="s">
        <v>2531</v>
      </c>
      <c r="C4115" s="35" t="s">
        <v>3467</v>
      </c>
      <c r="D4115" s="35" t="s">
        <v>15</v>
      </c>
      <c r="E4115" s="35" t="str">
        <f t="shared" si="192"/>
        <v>F</v>
      </c>
      <c r="F4115" s="35">
        <v>90</v>
      </c>
      <c r="G4115" s="35" t="s">
        <v>9229</v>
      </c>
      <c r="H4115" s="35" t="s">
        <v>2877</v>
      </c>
      <c r="I4115" s="35" t="s">
        <v>2878</v>
      </c>
      <c r="J4115" s="48">
        <v>43832</v>
      </c>
      <c r="K4115" s="35">
        <v>71</v>
      </c>
      <c r="L4115" s="49" t="s">
        <v>33</v>
      </c>
      <c r="M4115" s="50" t="str">
        <f>VLOOKUP(Table6[[#This Row],[Product]],Table3[],2)</f>
        <v>Megawidget L</v>
      </c>
      <c r="N4115" s="50" t="str">
        <f t="shared" si="193"/>
        <v>Jan</v>
      </c>
      <c r="O4115" s="56">
        <f t="shared" si="194"/>
        <v>2020</v>
      </c>
      <c r="P4115" s="51">
        <f>VLOOKUP(Table6[[#This Row],[Product]],Table3[],3)</f>
        <v>1.79</v>
      </c>
      <c r="Q4115" s="35">
        <f>VLOOKUP(Table6[[#This Row],[Product]],Table3[],4)</f>
        <v>24</v>
      </c>
      <c r="R4115" s="35">
        <f>Table6[[#This Row],[Quantity]]*Table6[[#This Row],[Case]]</f>
        <v>1704</v>
      </c>
      <c r="S4115" s="35">
        <f>Table6[[#This Row],[Total Sales]]*Table6[[#This Row],[Cost]]</f>
        <v>3050.16</v>
      </c>
    </row>
    <row r="4116" spans="1:19" x14ac:dyDescent="0.3">
      <c r="A4116" s="54">
        <v>4226</v>
      </c>
      <c r="B4116" s="35" t="s">
        <v>1049</v>
      </c>
      <c r="C4116" s="35" t="s">
        <v>931</v>
      </c>
      <c r="D4116" s="35" t="s">
        <v>28</v>
      </c>
      <c r="E4116" s="35" t="str">
        <f t="shared" si="192"/>
        <v>M</v>
      </c>
      <c r="F4116" s="35">
        <v>60</v>
      </c>
      <c r="G4116" s="35" t="s">
        <v>9229</v>
      </c>
      <c r="H4116" s="35" t="s">
        <v>1629</v>
      </c>
      <c r="I4116" s="35" t="s">
        <v>32</v>
      </c>
      <c r="J4116" s="48" t="s">
        <v>13855</v>
      </c>
      <c r="K4116" s="35">
        <v>9</v>
      </c>
      <c r="L4116" s="49" t="s">
        <v>39</v>
      </c>
      <c r="M4116" s="50" t="str">
        <f>VLOOKUP(Table6[[#This Row],[Product]],Table3[],2)</f>
        <v>Ultrathing V1</v>
      </c>
      <c r="N4116" s="50" t="str">
        <f t="shared" si="193"/>
        <v>Dec</v>
      </c>
      <c r="O4116" s="56">
        <f t="shared" si="194"/>
        <v>2020</v>
      </c>
      <c r="P4116" s="51">
        <f>VLOOKUP(Table6[[#This Row],[Product]],Table3[],3)</f>
        <v>1.79</v>
      </c>
      <c r="Q4116" s="35">
        <f>VLOOKUP(Table6[[#This Row],[Product]],Table3[],4)</f>
        <v>17</v>
      </c>
      <c r="R4116" s="35">
        <f>Table6[[#This Row],[Quantity]]*Table6[[#This Row],[Case]]</f>
        <v>153</v>
      </c>
      <c r="S4116" s="35">
        <f>Table6[[#This Row],[Total Sales]]*Table6[[#This Row],[Cost]]</f>
        <v>273.87</v>
      </c>
    </row>
    <row r="4117" spans="1:19" x14ac:dyDescent="0.3">
      <c r="A4117" s="54">
        <v>4227</v>
      </c>
      <c r="B4117" s="35" t="s">
        <v>5746</v>
      </c>
      <c r="C4117" s="35" t="s">
        <v>4927</v>
      </c>
      <c r="D4117" s="35" t="s">
        <v>51</v>
      </c>
      <c r="E4117" s="35" t="str">
        <f t="shared" si="192"/>
        <v>F</v>
      </c>
      <c r="F4117" s="35">
        <v>90</v>
      </c>
      <c r="G4117" s="35" t="s">
        <v>9230</v>
      </c>
      <c r="H4117" s="35" t="s">
        <v>5895</v>
      </c>
      <c r="I4117" s="35" t="s">
        <v>32</v>
      </c>
      <c r="J4117" s="48" t="s">
        <v>14150</v>
      </c>
      <c r="K4117" s="35">
        <v>68</v>
      </c>
      <c r="L4117" s="49" t="s">
        <v>39</v>
      </c>
      <c r="M4117" s="50" t="str">
        <f>VLOOKUP(Table6[[#This Row],[Product]],Table3[],2)</f>
        <v>Ultrathing V1</v>
      </c>
      <c r="N4117" s="50" t="str">
        <f t="shared" si="193"/>
        <v>Sep</v>
      </c>
      <c r="O4117" s="56">
        <f t="shared" si="194"/>
        <v>2022</v>
      </c>
      <c r="P4117" s="51">
        <f>VLOOKUP(Table6[[#This Row],[Product]],Table3[],3)</f>
        <v>1.79</v>
      </c>
      <c r="Q4117" s="35">
        <f>VLOOKUP(Table6[[#This Row],[Product]],Table3[],4)</f>
        <v>17</v>
      </c>
      <c r="R4117" s="35">
        <f>Table6[[#This Row],[Quantity]]*Table6[[#This Row],[Case]]</f>
        <v>1156</v>
      </c>
      <c r="S4117" s="35">
        <f>Table6[[#This Row],[Total Sales]]*Table6[[#This Row],[Cost]]</f>
        <v>2069.2400000000002</v>
      </c>
    </row>
    <row r="4118" spans="1:19" x14ac:dyDescent="0.3">
      <c r="A4118" s="54">
        <v>4228</v>
      </c>
      <c r="B4118" s="35" t="s">
        <v>6194</v>
      </c>
      <c r="C4118" s="35" t="s">
        <v>1364</v>
      </c>
      <c r="D4118" s="35" t="s">
        <v>51</v>
      </c>
      <c r="E4118" s="35" t="str">
        <f t="shared" si="192"/>
        <v>F</v>
      </c>
      <c r="F4118" s="35">
        <v>30</v>
      </c>
      <c r="G4118" s="35" t="s">
        <v>9231</v>
      </c>
      <c r="H4118" s="35" t="s">
        <v>6772</v>
      </c>
      <c r="I4118" s="35" t="s">
        <v>32</v>
      </c>
      <c r="J4118" s="48" t="s">
        <v>14260</v>
      </c>
      <c r="K4118" s="35">
        <v>73</v>
      </c>
      <c r="L4118" s="49" t="s">
        <v>159</v>
      </c>
      <c r="M4118" s="50" t="str">
        <f>VLOOKUP(Table6[[#This Row],[Product]],Table3[],2)</f>
        <v>Ultrathing V3</v>
      </c>
      <c r="N4118" s="50" t="str">
        <f t="shared" si="193"/>
        <v>Nov</v>
      </c>
      <c r="O4118" s="56">
        <f t="shared" si="194"/>
        <v>2020</v>
      </c>
      <c r="P4118" s="51">
        <f>VLOOKUP(Table6[[#This Row],[Product]],Table3[],3)</f>
        <v>3.39</v>
      </c>
      <c r="Q4118" s="35">
        <f>VLOOKUP(Table6[[#This Row],[Product]],Table3[],4)</f>
        <v>24</v>
      </c>
      <c r="R4118" s="35">
        <f>Table6[[#This Row],[Quantity]]*Table6[[#This Row],[Case]]</f>
        <v>1752</v>
      </c>
      <c r="S4118" s="35">
        <f>Table6[[#This Row],[Total Sales]]*Table6[[#This Row],[Cost]]</f>
        <v>5939.2800000000007</v>
      </c>
    </row>
    <row r="4119" spans="1:19" x14ac:dyDescent="0.3">
      <c r="A4119" s="54">
        <v>4229</v>
      </c>
      <c r="B4119" s="35" t="s">
        <v>1229</v>
      </c>
      <c r="C4119" s="35" t="s">
        <v>7582</v>
      </c>
      <c r="D4119" s="35" t="s">
        <v>28</v>
      </c>
      <c r="E4119" s="35" t="str">
        <f t="shared" si="192"/>
        <v>M</v>
      </c>
      <c r="F4119" s="35">
        <v>90</v>
      </c>
      <c r="G4119" s="35" t="s">
        <v>9232</v>
      </c>
      <c r="H4119" s="35" t="s">
        <v>9233</v>
      </c>
      <c r="I4119" s="35" t="s">
        <v>32</v>
      </c>
      <c r="J4119" s="48" t="s">
        <v>13893</v>
      </c>
      <c r="K4119" s="35">
        <v>64</v>
      </c>
      <c r="L4119" s="49" t="s">
        <v>54</v>
      </c>
      <c r="M4119" s="50" t="str">
        <f>VLOOKUP(Table6[[#This Row],[Product]],Table3[],2)</f>
        <v>Megawidget S</v>
      </c>
      <c r="N4119" s="50" t="str">
        <f t="shared" si="193"/>
        <v>Oct</v>
      </c>
      <c r="O4119" s="56">
        <f t="shared" si="194"/>
        <v>2020</v>
      </c>
      <c r="P4119" s="51">
        <f>VLOOKUP(Table6[[#This Row],[Product]],Table3[],3)</f>
        <v>0.69</v>
      </c>
      <c r="Q4119" s="35">
        <f>VLOOKUP(Table6[[#This Row],[Product]],Table3[],4)</f>
        <v>24</v>
      </c>
      <c r="R4119" s="35">
        <f>Table6[[#This Row],[Quantity]]*Table6[[#This Row],[Case]]</f>
        <v>1536</v>
      </c>
      <c r="S4119" s="35">
        <f>Table6[[#This Row],[Total Sales]]*Table6[[#This Row],[Cost]]</f>
        <v>1059.8399999999999</v>
      </c>
    </row>
    <row r="4120" spans="1:19" x14ac:dyDescent="0.3">
      <c r="A4120" s="54">
        <v>4230</v>
      </c>
      <c r="B4120" s="35" t="s">
        <v>6242</v>
      </c>
      <c r="C4120" s="35" t="s">
        <v>258</v>
      </c>
      <c r="D4120" s="35" t="s">
        <v>51</v>
      </c>
      <c r="E4120" s="35" t="str">
        <f t="shared" si="192"/>
        <v>F</v>
      </c>
      <c r="F4120" s="35">
        <v>30</v>
      </c>
      <c r="G4120" s="35" t="s">
        <v>9234</v>
      </c>
      <c r="H4120" s="35" t="s">
        <v>5823</v>
      </c>
      <c r="I4120" s="35" t="s">
        <v>110</v>
      </c>
      <c r="J4120" s="48" t="s">
        <v>13662</v>
      </c>
      <c r="K4120" s="35">
        <v>9</v>
      </c>
      <c r="L4120" s="49" t="s">
        <v>101</v>
      </c>
      <c r="M4120" s="50" t="str">
        <f>VLOOKUP(Table6[[#This Row],[Product]],Table3[],2)</f>
        <v>Superwossname</v>
      </c>
      <c r="N4120" s="50" t="str">
        <f t="shared" si="193"/>
        <v>Mar</v>
      </c>
      <c r="O4120" s="56">
        <f t="shared" si="194"/>
        <v>2022</v>
      </c>
      <c r="P4120" s="51">
        <f>VLOOKUP(Table6[[#This Row],[Product]],Table3[],3)</f>
        <v>3.49</v>
      </c>
      <c r="Q4120" s="35">
        <f>VLOOKUP(Table6[[#This Row],[Product]],Table3[],4)</f>
        <v>20</v>
      </c>
      <c r="R4120" s="35">
        <f>Table6[[#This Row],[Quantity]]*Table6[[#This Row],[Case]]</f>
        <v>180</v>
      </c>
      <c r="S4120" s="35">
        <f>Table6[[#This Row],[Total Sales]]*Table6[[#This Row],[Cost]]</f>
        <v>628.20000000000005</v>
      </c>
    </row>
    <row r="4121" spans="1:19" x14ac:dyDescent="0.3">
      <c r="A4121" s="54">
        <v>4231</v>
      </c>
      <c r="B4121" s="35" t="s">
        <v>3469</v>
      </c>
      <c r="C4121" s="35" t="s">
        <v>2191</v>
      </c>
      <c r="D4121" s="35" t="s">
        <v>28</v>
      </c>
      <c r="E4121" s="35" t="str">
        <f t="shared" si="192"/>
        <v>M</v>
      </c>
      <c r="F4121" s="35">
        <v>30</v>
      </c>
      <c r="G4121" s="35" t="s">
        <v>9234</v>
      </c>
      <c r="H4121" s="35" t="s">
        <v>3790</v>
      </c>
      <c r="I4121" s="35" t="s">
        <v>32</v>
      </c>
      <c r="J4121" s="48">
        <v>44682</v>
      </c>
      <c r="K4121" s="35">
        <v>69</v>
      </c>
      <c r="L4121" s="49" t="s">
        <v>159</v>
      </c>
      <c r="M4121" s="50" t="str">
        <f>VLOOKUP(Table6[[#This Row],[Product]],Table3[],2)</f>
        <v>Ultrathing V3</v>
      </c>
      <c r="N4121" s="50" t="str">
        <f t="shared" si="193"/>
        <v>May</v>
      </c>
      <c r="O4121" s="56">
        <f t="shared" si="194"/>
        <v>2022</v>
      </c>
      <c r="P4121" s="51">
        <f>VLOOKUP(Table6[[#This Row],[Product]],Table3[],3)</f>
        <v>3.39</v>
      </c>
      <c r="Q4121" s="35">
        <f>VLOOKUP(Table6[[#This Row],[Product]],Table3[],4)</f>
        <v>24</v>
      </c>
      <c r="R4121" s="35">
        <f>Table6[[#This Row],[Quantity]]*Table6[[#This Row],[Case]]</f>
        <v>1656</v>
      </c>
      <c r="S4121" s="35">
        <f>Table6[[#This Row],[Total Sales]]*Table6[[#This Row],[Cost]]</f>
        <v>5613.84</v>
      </c>
    </row>
    <row r="4122" spans="1:19" x14ac:dyDescent="0.3">
      <c r="A4122" s="54">
        <v>4232</v>
      </c>
      <c r="B4122" s="35" t="s">
        <v>2947</v>
      </c>
      <c r="C4122" s="35" t="s">
        <v>1700</v>
      </c>
      <c r="D4122" s="35" t="s">
        <v>28</v>
      </c>
      <c r="E4122" s="35" t="str">
        <f t="shared" si="192"/>
        <v>M</v>
      </c>
      <c r="F4122" s="35">
        <v>60</v>
      </c>
      <c r="G4122" s="35" t="s">
        <v>9235</v>
      </c>
      <c r="H4122" s="35" t="s">
        <v>1168</v>
      </c>
      <c r="I4122" s="35" t="s">
        <v>32</v>
      </c>
      <c r="J4122" s="48">
        <v>44020</v>
      </c>
      <c r="K4122" s="35">
        <v>64</v>
      </c>
      <c r="L4122" s="49" t="s">
        <v>64</v>
      </c>
      <c r="M4122" s="50" t="str">
        <f>VLOOKUP(Table6[[#This Row],[Product]],Table3[],2)</f>
        <v>Ultrathing V4</v>
      </c>
      <c r="N4122" s="50" t="str">
        <f t="shared" si="193"/>
        <v>Jul</v>
      </c>
      <c r="O4122" s="56">
        <f t="shared" si="194"/>
        <v>2020</v>
      </c>
      <c r="P4122" s="51">
        <f>VLOOKUP(Table6[[#This Row],[Product]],Table3[],3)</f>
        <v>3.99</v>
      </c>
      <c r="Q4122" s="35">
        <f>VLOOKUP(Table6[[#This Row],[Product]],Table3[],4)</f>
        <v>24</v>
      </c>
      <c r="R4122" s="35">
        <f>Table6[[#This Row],[Quantity]]*Table6[[#This Row],[Case]]</f>
        <v>1536</v>
      </c>
      <c r="S4122" s="35">
        <f>Table6[[#This Row],[Total Sales]]*Table6[[#This Row],[Cost]]</f>
        <v>6128.64</v>
      </c>
    </row>
    <row r="4123" spans="1:19" x14ac:dyDescent="0.3">
      <c r="A4123" s="54">
        <v>4233</v>
      </c>
      <c r="B4123" s="35" t="s">
        <v>267</v>
      </c>
      <c r="C4123" s="35" t="s">
        <v>2030</v>
      </c>
      <c r="D4123" s="35" t="s">
        <v>28</v>
      </c>
      <c r="E4123" s="35" t="str">
        <f t="shared" si="192"/>
        <v>M</v>
      </c>
      <c r="F4123" s="35">
        <v>90</v>
      </c>
      <c r="G4123" s="35" t="s">
        <v>9236</v>
      </c>
      <c r="H4123" s="35" t="s">
        <v>8547</v>
      </c>
      <c r="I4123" s="35" t="s">
        <v>32</v>
      </c>
      <c r="J4123" s="48">
        <v>44722</v>
      </c>
      <c r="K4123" s="35">
        <v>27</v>
      </c>
      <c r="L4123" s="49" t="s">
        <v>33</v>
      </c>
      <c r="M4123" s="50" t="str">
        <f>VLOOKUP(Table6[[#This Row],[Product]],Table3[],2)</f>
        <v>Megawidget L</v>
      </c>
      <c r="N4123" s="50" t="str">
        <f t="shared" si="193"/>
        <v>Jun</v>
      </c>
      <c r="O4123" s="56">
        <f t="shared" si="194"/>
        <v>2022</v>
      </c>
      <c r="P4123" s="51">
        <f>VLOOKUP(Table6[[#This Row],[Product]],Table3[],3)</f>
        <v>1.79</v>
      </c>
      <c r="Q4123" s="35">
        <f>VLOOKUP(Table6[[#This Row],[Product]],Table3[],4)</f>
        <v>24</v>
      </c>
      <c r="R4123" s="35">
        <f>Table6[[#This Row],[Quantity]]*Table6[[#This Row],[Case]]</f>
        <v>648</v>
      </c>
      <c r="S4123" s="35">
        <f>Table6[[#This Row],[Total Sales]]*Table6[[#This Row],[Cost]]</f>
        <v>1159.92</v>
      </c>
    </row>
    <row r="4124" spans="1:19" x14ac:dyDescent="0.3">
      <c r="A4124" s="54">
        <v>4234</v>
      </c>
      <c r="B4124" s="35" t="s">
        <v>9237</v>
      </c>
      <c r="C4124" s="35" t="s">
        <v>5413</v>
      </c>
      <c r="D4124" s="35" t="s">
        <v>51</v>
      </c>
      <c r="E4124" s="35" t="str">
        <f t="shared" si="192"/>
        <v>F</v>
      </c>
      <c r="F4124" s="35">
        <v>30</v>
      </c>
      <c r="G4124" s="35" t="s">
        <v>9238</v>
      </c>
      <c r="H4124" s="35" t="s">
        <v>3670</v>
      </c>
      <c r="I4124" s="35" t="s">
        <v>3671</v>
      </c>
      <c r="J4124" s="48">
        <v>44562</v>
      </c>
      <c r="K4124" s="35">
        <v>17</v>
      </c>
      <c r="L4124" s="49" t="s">
        <v>159</v>
      </c>
      <c r="M4124" s="50" t="str">
        <f>VLOOKUP(Table6[[#This Row],[Product]],Table3[],2)</f>
        <v>Ultrathing V3</v>
      </c>
      <c r="N4124" s="50" t="str">
        <f t="shared" si="193"/>
        <v>Jan</v>
      </c>
      <c r="O4124" s="56">
        <f t="shared" si="194"/>
        <v>2022</v>
      </c>
      <c r="P4124" s="51">
        <f>VLOOKUP(Table6[[#This Row],[Product]],Table3[],3)</f>
        <v>3.39</v>
      </c>
      <c r="Q4124" s="35">
        <f>VLOOKUP(Table6[[#This Row],[Product]],Table3[],4)</f>
        <v>24</v>
      </c>
      <c r="R4124" s="35">
        <f>Table6[[#This Row],[Quantity]]*Table6[[#This Row],[Case]]</f>
        <v>408</v>
      </c>
      <c r="S4124" s="35">
        <f>Table6[[#This Row],[Total Sales]]*Table6[[#This Row],[Cost]]</f>
        <v>1383.1200000000001</v>
      </c>
    </row>
    <row r="4125" spans="1:19" x14ac:dyDescent="0.3">
      <c r="A4125" s="54">
        <v>4235</v>
      </c>
      <c r="B4125" s="35" t="s">
        <v>6912</v>
      </c>
      <c r="C4125" s="35" t="s">
        <v>6055</v>
      </c>
      <c r="D4125" s="35" t="s">
        <v>15</v>
      </c>
      <c r="E4125" s="35" t="str">
        <f t="shared" si="192"/>
        <v>F</v>
      </c>
      <c r="F4125" s="35">
        <v>30</v>
      </c>
      <c r="G4125" s="35" t="s">
        <v>14363</v>
      </c>
      <c r="H4125" s="35" t="s">
        <v>2713</v>
      </c>
      <c r="I4125" s="35" t="s">
        <v>38</v>
      </c>
      <c r="J4125" s="48" t="s">
        <v>13919</v>
      </c>
      <c r="K4125" s="35">
        <v>5</v>
      </c>
      <c r="L4125" s="49" t="s">
        <v>45</v>
      </c>
      <c r="M4125" s="50" t="str">
        <f>VLOOKUP(Table6[[#This Row],[Product]],Table3[],2)</f>
        <v>Gigastuff</v>
      </c>
      <c r="N4125" s="50" t="str">
        <f t="shared" si="193"/>
        <v>Feb</v>
      </c>
      <c r="O4125" s="56">
        <f t="shared" si="194"/>
        <v>2022</v>
      </c>
      <c r="P4125" s="51">
        <f>VLOOKUP(Table6[[#This Row],[Product]],Table3[],3)</f>
        <v>1.89</v>
      </c>
      <c r="Q4125" s="35">
        <f>VLOOKUP(Table6[[#This Row],[Product]],Table3[],4)</f>
        <v>18</v>
      </c>
      <c r="R4125" s="35">
        <f>Table6[[#This Row],[Quantity]]*Table6[[#This Row],[Case]]</f>
        <v>90</v>
      </c>
      <c r="S4125" s="35">
        <f>Table6[[#This Row],[Total Sales]]*Table6[[#This Row],[Cost]]</f>
        <v>170.1</v>
      </c>
    </row>
    <row r="4126" spans="1:19" x14ac:dyDescent="0.3">
      <c r="A4126" s="54">
        <v>4236</v>
      </c>
      <c r="B4126" s="35" t="s">
        <v>9240</v>
      </c>
      <c r="C4126" s="35" t="s">
        <v>7774</v>
      </c>
      <c r="D4126" s="35" t="s">
        <v>41</v>
      </c>
      <c r="E4126" s="35" t="str">
        <f t="shared" si="192"/>
        <v>F</v>
      </c>
      <c r="F4126" s="35">
        <v>30</v>
      </c>
      <c r="G4126" s="35" t="s">
        <v>9241</v>
      </c>
      <c r="H4126" s="35" t="s">
        <v>4874</v>
      </c>
      <c r="I4126" s="35" t="s">
        <v>32</v>
      </c>
      <c r="J4126" s="48" t="s">
        <v>13964</v>
      </c>
      <c r="K4126" s="35">
        <v>92</v>
      </c>
      <c r="L4126" s="49" t="s">
        <v>45</v>
      </c>
      <c r="M4126" s="50" t="str">
        <f>VLOOKUP(Table6[[#This Row],[Product]],Table3[],2)</f>
        <v>Gigastuff</v>
      </c>
      <c r="N4126" s="50" t="str">
        <f t="shared" si="193"/>
        <v>Jan</v>
      </c>
      <c r="O4126" s="56">
        <f t="shared" si="194"/>
        <v>2021</v>
      </c>
      <c r="P4126" s="51">
        <f>VLOOKUP(Table6[[#This Row],[Product]],Table3[],3)</f>
        <v>1.89</v>
      </c>
      <c r="Q4126" s="35">
        <f>VLOOKUP(Table6[[#This Row],[Product]],Table3[],4)</f>
        <v>18</v>
      </c>
      <c r="R4126" s="35">
        <f>Table6[[#This Row],[Quantity]]*Table6[[#This Row],[Case]]</f>
        <v>1656</v>
      </c>
      <c r="S4126" s="35">
        <f>Table6[[#This Row],[Total Sales]]*Table6[[#This Row],[Cost]]</f>
        <v>3129.8399999999997</v>
      </c>
    </row>
    <row r="4127" spans="1:19" x14ac:dyDescent="0.3">
      <c r="A4127" s="54">
        <v>4237</v>
      </c>
      <c r="B4127" s="35" t="s">
        <v>5444</v>
      </c>
      <c r="C4127" s="35" t="s">
        <v>1861</v>
      </c>
      <c r="D4127" s="35" t="s">
        <v>51</v>
      </c>
      <c r="E4127" s="35" t="str">
        <f t="shared" si="192"/>
        <v>F</v>
      </c>
      <c r="F4127" s="35">
        <v>30</v>
      </c>
      <c r="G4127" s="35" t="s">
        <v>9242</v>
      </c>
      <c r="H4127" s="35" t="s">
        <v>6283</v>
      </c>
      <c r="I4127" s="35" t="s">
        <v>32</v>
      </c>
      <c r="J4127" s="48" t="s">
        <v>13979</v>
      </c>
      <c r="K4127" s="35">
        <v>82</v>
      </c>
      <c r="L4127" s="49" t="s">
        <v>20</v>
      </c>
      <c r="M4127" s="50" t="str">
        <f>VLOOKUP(Table6[[#This Row],[Product]],Table3[],2)</f>
        <v>Hyperwotsit</v>
      </c>
      <c r="N4127" s="50" t="str">
        <f t="shared" si="193"/>
        <v>Dec</v>
      </c>
      <c r="O4127" s="56">
        <f t="shared" si="194"/>
        <v>2020</v>
      </c>
      <c r="P4127" s="51">
        <f>VLOOKUP(Table6[[#This Row],[Product]],Table3[],3)</f>
        <v>2.0099999999999998</v>
      </c>
      <c r="Q4127" s="35">
        <f>VLOOKUP(Table6[[#This Row],[Product]],Table3[],4)</f>
        <v>20</v>
      </c>
      <c r="R4127" s="35">
        <f>Table6[[#This Row],[Quantity]]*Table6[[#This Row],[Case]]</f>
        <v>1640</v>
      </c>
      <c r="S4127" s="35">
        <f>Table6[[#This Row],[Total Sales]]*Table6[[#This Row],[Cost]]</f>
        <v>3296.3999999999996</v>
      </c>
    </row>
    <row r="4128" spans="1:19" x14ac:dyDescent="0.3">
      <c r="A4128" s="54">
        <v>4238</v>
      </c>
      <c r="B4128" s="35" t="s">
        <v>2040</v>
      </c>
      <c r="C4128" s="35" t="s">
        <v>9243</v>
      </c>
      <c r="D4128" s="35" t="s">
        <v>15</v>
      </c>
      <c r="E4128" s="35" t="str">
        <f t="shared" si="192"/>
        <v>F</v>
      </c>
      <c r="F4128" s="35">
        <v>90</v>
      </c>
      <c r="G4128" s="35" t="s">
        <v>9244</v>
      </c>
      <c r="H4128" s="35" t="s">
        <v>5025</v>
      </c>
      <c r="I4128" s="35" t="s">
        <v>32</v>
      </c>
      <c r="J4128" s="48">
        <v>44325</v>
      </c>
      <c r="K4128" s="35">
        <v>9</v>
      </c>
      <c r="L4128" s="49" t="s">
        <v>70</v>
      </c>
      <c r="M4128" s="50" t="str">
        <f>VLOOKUP(Table6[[#This Row],[Product]],Table3[],2)</f>
        <v>Megawidget M</v>
      </c>
      <c r="N4128" s="50" t="str">
        <f t="shared" si="193"/>
        <v>May</v>
      </c>
      <c r="O4128" s="56">
        <f t="shared" si="194"/>
        <v>2021</v>
      </c>
      <c r="P4128" s="51">
        <f>VLOOKUP(Table6[[#This Row],[Product]],Table3[],3)</f>
        <v>1.29</v>
      </c>
      <c r="Q4128" s="35">
        <f>VLOOKUP(Table6[[#This Row],[Product]],Table3[],4)</f>
        <v>24</v>
      </c>
      <c r="R4128" s="35">
        <f>Table6[[#This Row],[Quantity]]*Table6[[#This Row],[Case]]</f>
        <v>216</v>
      </c>
      <c r="S4128" s="35">
        <f>Table6[[#This Row],[Total Sales]]*Table6[[#This Row],[Cost]]</f>
        <v>278.64</v>
      </c>
    </row>
    <row r="4129" spans="1:19" x14ac:dyDescent="0.3">
      <c r="A4129" s="54">
        <v>4239</v>
      </c>
      <c r="B4129" s="35" t="s">
        <v>2398</v>
      </c>
      <c r="C4129" s="35" t="s">
        <v>1950</v>
      </c>
      <c r="D4129" s="35" t="s">
        <v>28</v>
      </c>
      <c r="E4129" s="35" t="str">
        <f t="shared" si="192"/>
        <v>M</v>
      </c>
      <c r="F4129" s="35">
        <v>30</v>
      </c>
      <c r="G4129" s="35" t="s">
        <v>9245</v>
      </c>
      <c r="H4129" s="35" t="s">
        <v>4794</v>
      </c>
      <c r="I4129" s="35" t="s">
        <v>32</v>
      </c>
      <c r="J4129" s="48" t="s">
        <v>14156</v>
      </c>
      <c r="K4129" s="35">
        <v>70</v>
      </c>
      <c r="L4129" s="49" t="s">
        <v>45</v>
      </c>
      <c r="M4129" s="50" t="str">
        <f>VLOOKUP(Table6[[#This Row],[Product]],Table3[],2)</f>
        <v>Gigastuff</v>
      </c>
      <c r="N4129" s="50" t="str">
        <f t="shared" si="193"/>
        <v>Sep</v>
      </c>
      <c r="O4129" s="56">
        <f t="shared" si="194"/>
        <v>2021</v>
      </c>
      <c r="P4129" s="51">
        <f>VLOOKUP(Table6[[#This Row],[Product]],Table3[],3)</f>
        <v>1.89</v>
      </c>
      <c r="Q4129" s="35">
        <f>VLOOKUP(Table6[[#This Row],[Product]],Table3[],4)</f>
        <v>18</v>
      </c>
      <c r="R4129" s="35">
        <f>Table6[[#This Row],[Quantity]]*Table6[[#This Row],[Case]]</f>
        <v>1260</v>
      </c>
      <c r="S4129" s="35">
        <f>Table6[[#This Row],[Total Sales]]*Table6[[#This Row],[Cost]]</f>
        <v>2381.4</v>
      </c>
    </row>
    <row r="4130" spans="1:19" x14ac:dyDescent="0.3">
      <c r="A4130" s="54">
        <v>4240</v>
      </c>
      <c r="B4130" s="35" t="s">
        <v>2731</v>
      </c>
      <c r="C4130" s="35" t="s">
        <v>2431</v>
      </c>
      <c r="D4130" s="35" t="s">
        <v>28</v>
      </c>
      <c r="E4130" s="35" t="str">
        <f t="shared" si="192"/>
        <v>M</v>
      </c>
      <c r="F4130" s="35">
        <v>60</v>
      </c>
      <c r="G4130" s="35" t="s">
        <v>9246</v>
      </c>
      <c r="H4130" s="35" t="s">
        <v>8205</v>
      </c>
      <c r="I4130" s="35" t="s">
        <v>25</v>
      </c>
      <c r="J4130" s="48" t="s">
        <v>13742</v>
      </c>
      <c r="K4130" s="35">
        <v>31</v>
      </c>
      <c r="L4130" s="49" t="s">
        <v>64</v>
      </c>
      <c r="M4130" s="50" t="str">
        <f>VLOOKUP(Table6[[#This Row],[Product]],Table3[],2)</f>
        <v>Ultrathing V4</v>
      </c>
      <c r="N4130" s="50" t="str">
        <f t="shared" si="193"/>
        <v>Apr</v>
      </c>
      <c r="O4130" s="56">
        <f t="shared" si="194"/>
        <v>2021</v>
      </c>
      <c r="P4130" s="51">
        <f>VLOOKUP(Table6[[#This Row],[Product]],Table3[],3)</f>
        <v>3.99</v>
      </c>
      <c r="Q4130" s="35">
        <f>VLOOKUP(Table6[[#This Row],[Product]],Table3[],4)</f>
        <v>24</v>
      </c>
      <c r="R4130" s="35">
        <f>Table6[[#This Row],[Quantity]]*Table6[[#This Row],[Case]]</f>
        <v>744</v>
      </c>
      <c r="S4130" s="35">
        <f>Table6[[#This Row],[Total Sales]]*Table6[[#This Row],[Cost]]</f>
        <v>2968.56</v>
      </c>
    </row>
    <row r="4131" spans="1:19" x14ac:dyDescent="0.3">
      <c r="A4131" s="54">
        <v>4241</v>
      </c>
      <c r="B4131" s="35" t="s">
        <v>4139</v>
      </c>
      <c r="C4131" s="35" t="s">
        <v>2448</v>
      </c>
      <c r="D4131" s="35" t="s">
        <v>51</v>
      </c>
      <c r="E4131" s="35" t="str">
        <f t="shared" si="192"/>
        <v>F</v>
      </c>
      <c r="F4131" s="35">
        <v>60</v>
      </c>
      <c r="G4131" s="35" t="s">
        <v>9247</v>
      </c>
      <c r="H4131" s="35" t="s">
        <v>1973</v>
      </c>
      <c r="I4131" s="35" t="s">
        <v>110</v>
      </c>
      <c r="J4131" s="48">
        <v>44023</v>
      </c>
      <c r="K4131" s="35">
        <v>45</v>
      </c>
      <c r="L4131" s="49" t="s">
        <v>159</v>
      </c>
      <c r="M4131" s="50" t="str">
        <f>VLOOKUP(Table6[[#This Row],[Product]],Table3[],2)</f>
        <v>Ultrathing V3</v>
      </c>
      <c r="N4131" s="50" t="str">
        <f t="shared" si="193"/>
        <v>Jul</v>
      </c>
      <c r="O4131" s="56">
        <f t="shared" si="194"/>
        <v>2020</v>
      </c>
      <c r="P4131" s="51">
        <f>VLOOKUP(Table6[[#This Row],[Product]],Table3[],3)</f>
        <v>3.39</v>
      </c>
      <c r="Q4131" s="35">
        <f>VLOOKUP(Table6[[#This Row],[Product]],Table3[],4)</f>
        <v>24</v>
      </c>
      <c r="R4131" s="35">
        <f>Table6[[#This Row],[Quantity]]*Table6[[#This Row],[Case]]</f>
        <v>1080</v>
      </c>
      <c r="S4131" s="35">
        <f>Table6[[#This Row],[Total Sales]]*Table6[[#This Row],[Cost]]</f>
        <v>3661.2000000000003</v>
      </c>
    </row>
    <row r="4132" spans="1:19" x14ac:dyDescent="0.3">
      <c r="A4132" s="54">
        <v>4242</v>
      </c>
      <c r="B4132" s="35" t="s">
        <v>616</v>
      </c>
      <c r="C4132" s="35" t="s">
        <v>4933</v>
      </c>
      <c r="D4132" s="35" t="s">
        <v>28</v>
      </c>
      <c r="E4132" s="35" t="str">
        <f t="shared" si="192"/>
        <v>M</v>
      </c>
      <c r="F4132" s="35">
        <v>60</v>
      </c>
      <c r="G4132" s="35" t="s">
        <v>14364</v>
      </c>
      <c r="H4132" s="35" t="s">
        <v>1218</v>
      </c>
      <c r="I4132" s="35" t="s">
        <v>294</v>
      </c>
      <c r="J4132" s="48">
        <v>44051</v>
      </c>
      <c r="K4132" s="35">
        <v>56</v>
      </c>
      <c r="L4132" s="49" t="s">
        <v>70</v>
      </c>
      <c r="M4132" s="50" t="str">
        <f>VLOOKUP(Table6[[#This Row],[Product]],Table3[],2)</f>
        <v>Megawidget M</v>
      </c>
      <c r="N4132" s="50" t="str">
        <f t="shared" si="193"/>
        <v>Aug</v>
      </c>
      <c r="O4132" s="56">
        <f t="shared" si="194"/>
        <v>2020</v>
      </c>
      <c r="P4132" s="51">
        <f>VLOOKUP(Table6[[#This Row],[Product]],Table3[],3)</f>
        <v>1.29</v>
      </c>
      <c r="Q4132" s="35">
        <f>VLOOKUP(Table6[[#This Row],[Product]],Table3[],4)</f>
        <v>24</v>
      </c>
      <c r="R4132" s="35">
        <f>Table6[[#This Row],[Quantity]]*Table6[[#This Row],[Case]]</f>
        <v>1344</v>
      </c>
      <c r="S4132" s="35">
        <f>Table6[[#This Row],[Total Sales]]*Table6[[#This Row],[Cost]]</f>
        <v>1733.76</v>
      </c>
    </row>
    <row r="4133" spans="1:19" x14ac:dyDescent="0.3">
      <c r="A4133" s="54">
        <v>4243</v>
      </c>
      <c r="B4133" s="35" t="s">
        <v>4419</v>
      </c>
      <c r="C4133" s="35" t="s">
        <v>516</v>
      </c>
      <c r="D4133" s="35" t="s">
        <v>28</v>
      </c>
      <c r="E4133" s="35" t="str">
        <f t="shared" si="192"/>
        <v>M</v>
      </c>
      <c r="F4133" s="35">
        <v>30</v>
      </c>
      <c r="G4133" s="35" t="s">
        <v>9249</v>
      </c>
      <c r="H4133" s="35" t="s">
        <v>3033</v>
      </c>
      <c r="I4133" s="35" t="s">
        <v>32</v>
      </c>
      <c r="J4133" s="48" t="s">
        <v>14125</v>
      </c>
      <c r="K4133" s="35">
        <v>26</v>
      </c>
      <c r="L4133" s="49" t="s">
        <v>101</v>
      </c>
      <c r="M4133" s="50" t="str">
        <f>VLOOKUP(Table6[[#This Row],[Product]],Table3[],2)</f>
        <v>Superwossname</v>
      </c>
      <c r="N4133" s="50" t="str">
        <f t="shared" si="193"/>
        <v>Aug</v>
      </c>
      <c r="O4133" s="56">
        <f t="shared" si="194"/>
        <v>2021</v>
      </c>
      <c r="P4133" s="51">
        <f>VLOOKUP(Table6[[#This Row],[Product]],Table3[],3)</f>
        <v>3.49</v>
      </c>
      <c r="Q4133" s="35">
        <f>VLOOKUP(Table6[[#This Row],[Product]],Table3[],4)</f>
        <v>20</v>
      </c>
      <c r="R4133" s="35">
        <f>Table6[[#This Row],[Quantity]]*Table6[[#This Row],[Case]]</f>
        <v>520</v>
      </c>
      <c r="S4133" s="35">
        <f>Table6[[#This Row],[Total Sales]]*Table6[[#This Row],[Cost]]</f>
        <v>1814.8000000000002</v>
      </c>
    </row>
    <row r="4134" spans="1:19" x14ac:dyDescent="0.3">
      <c r="A4134" s="54">
        <v>4245</v>
      </c>
      <c r="B4134" s="35" t="s">
        <v>4099</v>
      </c>
      <c r="C4134" s="35" t="s">
        <v>1341</v>
      </c>
      <c r="D4134" s="35" t="s">
        <v>28</v>
      </c>
      <c r="E4134" s="35" t="str">
        <f t="shared" si="192"/>
        <v>M</v>
      </c>
      <c r="F4134" s="35">
        <v>90</v>
      </c>
      <c r="G4134" s="35" t="s">
        <v>9250</v>
      </c>
      <c r="H4134" s="35" t="s">
        <v>1190</v>
      </c>
      <c r="I4134" s="35" t="s">
        <v>173</v>
      </c>
      <c r="J4134" s="48" t="s">
        <v>13712</v>
      </c>
      <c r="K4134" s="35">
        <v>15</v>
      </c>
      <c r="L4134" s="49" t="s">
        <v>45</v>
      </c>
      <c r="M4134" s="50" t="str">
        <f>VLOOKUP(Table6[[#This Row],[Product]],Table3[],2)</f>
        <v>Gigastuff</v>
      </c>
      <c r="N4134" s="50" t="str">
        <f t="shared" si="193"/>
        <v>Oct</v>
      </c>
      <c r="O4134" s="56">
        <f t="shared" si="194"/>
        <v>2021</v>
      </c>
      <c r="P4134" s="51">
        <f>VLOOKUP(Table6[[#This Row],[Product]],Table3[],3)</f>
        <v>1.89</v>
      </c>
      <c r="Q4134" s="35">
        <f>VLOOKUP(Table6[[#This Row],[Product]],Table3[],4)</f>
        <v>18</v>
      </c>
      <c r="R4134" s="35">
        <f>Table6[[#This Row],[Quantity]]*Table6[[#This Row],[Case]]</f>
        <v>270</v>
      </c>
      <c r="S4134" s="35">
        <f>Table6[[#This Row],[Total Sales]]*Table6[[#This Row],[Cost]]</f>
        <v>510.29999999999995</v>
      </c>
    </row>
    <row r="4135" spans="1:19" x14ac:dyDescent="0.3">
      <c r="A4135" s="54">
        <v>4246</v>
      </c>
      <c r="B4135" s="35" t="s">
        <v>1225</v>
      </c>
      <c r="C4135" s="35" t="s">
        <v>1843</v>
      </c>
      <c r="D4135" s="35" t="s">
        <v>28</v>
      </c>
      <c r="E4135" s="35" t="str">
        <f t="shared" si="192"/>
        <v>M</v>
      </c>
      <c r="F4135" s="35">
        <v>60</v>
      </c>
      <c r="G4135" s="35" t="s">
        <v>9251</v>
      </c>
      <c r="H4135" s="35" t="s">
        <v>5637</v>
      </c>
      <c r="I4135" s="35" t="s">
        <v>32</v>
      </c>
      <c r="J4135" s="48" t="s">
        <v>13776</v>
      </c>
      <c r="K4135" s="35">
        <v>50</v>
      </c>
      <c r="L4135" s="49" t="s">
        <v>45</v>
      </c>
      <c r="M4135" s="50" t="str">
        <f>VLOOKUP(Table6[[#This Row],[Product]],Table3[],2)</f>
        <v>Gigastuff</v>
      </c>
      <c r="N4135" s="50" t="str">
        <f t="shared" si="193"/>
        <v>Jul</v>
      </c>
      <c r="O4135" s="56">
        <f t="shared" si="194"/>
        <v>2020</v>
      </c>
      <c r="P4135" s="51">
        <f>VLOOKUP(Table6[[#This Row],[Product]],Table3[],3)</f>
        <v>1.89</v>
      </c>
      <c r="Q4135" s="35">
        <f>VLOOKUP(Table6[[#This Row],[Product]],Table3[],4)</f>
        <v>18</v>
      </c>
      <c r="R4135" s="35">
        <f>Table6[[#This Row],[Quantity]]*Table6[[#This Row],[Case]]</f>
        <v>900</v>
      </c>
      <c r="S4135" s="35">
        <f>Table6[[#This Row],[Total Sales]]*Table6[[#This Row],[Cost]]</f>
        <v>1701</v>
      </c>
    </row>
    <row r="4136" spans="1:19" x14ac:dyDescent="0.3">
      <c r="A4136" s="54">
        <v>4247</v>
      </c>
      <c r="B4136" s="35" t="s">
        <v>9252</v>
      </c>
      <c r="C4136" s="35" t="s">
        <v>9253</v>
      </c>
      <c r="D4136" s="35" t="s">
        <v>41</v>
      </c>
      <c r="E4136" s="35" t="str">
        <f t="shared" si="192"/>
        <v>F</v>
      </c>
      <c r="F4136" s="35">
        <v>90</v>
      </c>
      <c r="G4136" s="35" t="s">
        <v>9254</v>
      </c>
      <c r="H4136" s="35" t="s">
        <v>2706</v>
      </c>
      <c r="I4136" s="35" t="s">
        <v>294</v>
      </c>
      <c r="J4136" s="48">
        <v>43987</v>
      </c>
      <c r="K4136" s="35">
        <v>48</v>
      </c>
      <c r="L4136" s="49" t="s">
        <v>101</v>
      </c>
      <c r="M4136" s="50" t="str">
        <f>VLOOKUP(Table6[[#This Row],[Product]],Table3[],2)</f>
        <v>Superwossname</v>
      </c>
      <c r="N4136" s="50" t="str">
        <f t="shared" si="193"/>
        <v>Jun</v>
      </c>
      <c r="O4136" s="56">
        <f t="shared" si="194"/>
        <v>2020</v>
      </c>
      <c r="P4136" s="51">
        <f>VLOOKUP(Table6[[#This Row],[Product]],Table3[],3)</f>
        <v>3.49</v>
      </c>
      <c r="Q4136" s="35">
        <f>VLOOKUP(Table6[[#This Row],[Product]],Table3[],4)</f>
        <v>20</v>
      </c>
      <c r="R4136" s="35">
        <f>Table6[[#This Row],[Quantity]]*Table6[[#This Row],[Case]]</f>
        <v>960</v>
      </c>
      <c r="S4136" s="35">
        <f>Table6[[#This Row],[Total Sales]]*Table6[[#This Row],[Cost]]</f>
        <v>3350.4</v>
      </c>
    </row>
    <row r="4137" spans="1:19" x14ac:dyDescent="0.3">
      <c r="A4137" s="54">
        <v>4248</v>
      </c>
      <c r="B4137" s="35" t="s">
        <v>9255</v>
      </c>
      <c r="C4137" s="35" t="s">
        <v>1573</v>
      </c>
      <c r="D4137" s="35" t="s">
        <v>15</v>
      </c>
      <c r="E4137" s="35" t="str">
        <f t="shared" si="192"/>
        <v>F</v>
      </c>
      <c r="F4137" s="35">
        <v>90</v>
      </c>
      <c r="G4137" s="35" t="s">
        <v>9256</v>
      </c>
      <c r="H4137" s="35" t="s">
        <v>4882</v>
      </c>
      <c r="I4137" s="35" t="s">
        <v>146</v>
      </c>
      <c r="J4137" s="48" t="s">
        <v>14182</v>
      </c>
      <c r="K4137" s="35">
        <v>43</v>
      </c>
      <c r="L4137" s="49" t="s">
        <v>70</v>
      </c>
      <c r="M4137" s="50" t="str">
        <f>VLOOKUP(Table6[[#This Row],[Product]],Table3[],2)</f>
        <v>Megawidget M</v>
      </c>
      <c r="N4137" s="50" t="str">
        <f t="shared" si="193"/>
        <v>May</v>
      </c>
      <c r="O4137" s="56">
        <f t="shared" si="194"/>
        <v>2021</v>
      </c>
      <c r="P4137" s="51">
        <f>VLOOKUP(Table6[[#This Row],[Product]],Table3[],3)</f>
        <v>1.29</v>
      </c>
      <c r="Q4137" s="35">
        <f>VLOOKUP(Table6[[#This Row],[Product]],Table3[],4)</f>
        <v>24</v>
      </c>
      <c r="R4137" s="35">
        <f>Table6[[#This Row],[Quantity]]*Table6[[#This Row],[Case]]</f>
        <v>1032</v>
      </c>
      <c r="S4137" s="35">
        <f>Table6[[#This Row],[Total Sales]]*Table6[[#This Row],[Cost]]</f>
        <v>1331.28</v>
      </c>
    </row>
    <row r="4138" spans="1:19" x14ac:dyDescent="0.3">
      <c r="A4138" s="54">
        <v>4249</v>
      </c>
      <c r="B4138" s="35" t="s">
        <v>2743</v>
      </c>
      <c r="C4138" s="35" t="s">
        <v>2413</v>
      </c>
      <c r="D4138" s="35" t="s">
        <v>28</v>
      </c>
      <c r="E4138" s="35" t="str">
        <f t="shared" si="192"/>
        <v>M</v>
      </c>
      <c r="F4138" s="35">
        <v>60</v>
      </c>
      <c r="G4138" s="35" t="s">
        <v>9257</v>
      </c>
      <c r="H4138" s="35" t="s">
        <v>1519</v>
      </c>
      <c r="I4138" s="35" t="s">
        <v>32</v>
      </c>
      <c r="J4138" s="48" t="s">
        <v>13838</v>
      </c>
      <c r="K4138" s="35">
        <v>48</v>
      </c>
      <c r="L4138" s="49" t="s">
        <v>70</v>
      </c>
      <c r="M4138" s="50" t="str">
        <f>VLOOKUP(Table6[[#This Row],[Product]],Table3[],2)</f>
        <v>Megawidget M</v>
      </c>
      <c r="N4138" s="50" t="str">
        <f t="shared" si="193"/>
        <v>Jul</v>
      </c>
      <c r="O4138" s="56">
        <f t="shared" si="194"/>
        <v>2020</v>
      </c>
      <c r="P4138" s="51">
        <f>VLOOKUP(Table6[[#This Row],[Product]],Table3[],3)</f>
        <v>1.29</v>
      </c>
      <c r="Q4138" s="35">
        <f>VLOOKUP(Table6[[#This Row],[Product]],Table3[],4)</f>
        <v>24</v>
      </c>
      <c r="R4138" s="35">
        <f>Table6[[#This Row],[Quantity]]*Table6[[#This Row],[Case]]</f>
        <v>1152</v>
      </c>
      <c r="S4138" s="35">
        <f>Table6[[#This Row],[Total Sales]]*Table6[[#This Row],[Cost]]</f>
        <v>1486.08</v>
      </c>
    </row>
    <row r="4139" spans="1:19" x14ac:dyDescent="0.3">
      <c r="A4139" s="54">
        <v>4250</v>
      </c>
      <c r="B4139" s="35" t="s">
        <v>9258</v>
      </c>
      <c r="C4139" s="35" t="s">
        <v>1762</v>
      </c>
      <c r="D4139" s="35" t="s">
        <v>15</v>
      </c>
      <c r="E4139" s="35" t="str">
        <f t="shared" si="192"/>
        <v>F</v>
      </c>
      <c r="F4139" s="35">
        <v>30</v>
      </c>
      <c r="G4139" s="35" t="s">
        <v>9259</v>
      </c>
      <c r="H4139" s="35" t="s">
        <v>7936</v>
      </c>
      <c r="I4139" s="35" t="s">
        <v>32</v>
      </c>
      <c r="J4139" s="48" t="s">
        <v>14169</v>
      </c>
      <c r="K4139" s="35">
        <v>77</v>
      </c>
      <c r="L4139" s="49" t="s">
        <v>80</v>
      </c>
      <c r="M4139" s="50" t="str">
        <f>VLOOKUP(Table6[[#This Row],[Product]],Table3[],2)</f>
        <v>Ultrathing V2</v>
      </c>
      <c r="N4139" s="50" t="str">
        <f t="shared" si="193"/>
        <v>May</v>
      </c>
      <c r="O4139" s="56">
        <f t="shared" si="194"/>
        <v>2020</v>
      </c>
      <c r="P4139" s="51">
        <f>VLOOKUP(Table6[[#This Row],[Product]],Table3[],3)</f>
        <v>2.95</v>
      </c>
      <c r="Q4139" s="35">
        <f>VLOOKUP(Table6[[#This Row],[Product]],Table3[],4)</f>
        <v>20</v>
      </c>
      <c r="R4139" s="35">
        <f>Table6[[#This Row],[Quantity]]*Table6[[#This Row],[Case]]</f>
        <v>1540</v>
      </c>
      <c r="S4139" s="35">
        <f>Table6[[#This Row],[Total Sales]]*Table6[[#This Row],[Cost]]</f>
        <v>4543</v>
      </c>
    </row>
    <row r="4140" spans="1:19" x14ac:dyDescent="0.3">
      <c r="A4140" s="54">
        <v>4251</v>
      </c>
      <c r="B4140" s="35" t="s">
        <v>9260</v>
      </c>
      <c r="C4140" s="35" t="s">
        <v>4237</v>
      </c>
      <c r="D4140" s="35" t="s">
        <v>15</v>
      </c>
      <c r="E4140" s="35" t="str">
        <f t="shared" si="192"/>
        <v>F</v>
      </c>
      <c r="F4140" s="35">
        <v>30</v>
      </c>
      <c r="G4140" s="35" t="s">
        <v>9261</v>
      </c>
      <c r="H4140" s="35" t="s">
        <v>2896</v>
      </c>
      <c r="I4140" s="35" t="s">
        <v>110</v>
      </c>
      <c r="J4140" s="48" t="s">
        <v>13947</v>
      </c>
      <c r="K4140" s="35">
        <v>62</v>
      </c>
      <c r="L4140" s="49" t="s">
        <v>80</v>
      </c>
      <c r="M4140" s="50" t="str">
        <f>VLOOKUP(Table6[[#This Row],[Product]],Table3[],2)</f>
        <v>Ultrathing V2</v>
      </c>
      <c r="N4140" s="50" t="str">
        <f t="shared" si="193"/>
        <v>Aug</v>
      </c>
      <c r="O4140" s="56">
        <f t="shared" si="194"/>
        <v>2022</v>
      </c>
      <c r="P4140" s="51">
        <f>VLOOKUP(Table6[[#This Row],[Product]],Table3[],3)</f>
        <v>2.95</v>
      </c>
      <c r="Q4140" s="35">
        <f>VLOOKUP(Table6[[#This Row],[Product]],Table3[],4)</f>
        <v>20</v>
      </c>
      <c r="R4140" s="35">
        <f>Table6[[#This Row],[Quantity]]*Table6[[#This Row],[Case]]</f>
        <v>1240</v>
      </c>
      <c r="S4140" s="35">
        <f>Table6[[#This Row],[Total Sales]]*Table6[[#This Row],[Cost]]</f>
        <v>3658</v>
      </c>
    </row>
    <row r="4141" spans="1:19" x14ac:dyDescent="0.3">
      <c r="A4141" s="54">
        <v>4252</v>
      </c>
      <c r="B4141" s="35" t="s">
        <v>504</v>
      </c>
      <c r="C4141" s="35" t="s">
        <v>9137</v>
      </c>
      <c r="D4141" s="35" t="s">
        <v>28</v>
      </c>
      <c r="E4141" s="35" t="str">
        <f t="shared" si="192"/>
        <v>M</v>
      </c>
      <c r="F4141" s="35">
        <v>30</v>
      </c>
      <c r="G4141" s="35" t="s">
        <v>9262</v>
      </c>
      <c r="H4141" s="35" t="s">
        <v>1723</v>
      </c>
      <c r="I4141" s="35" t="s">
        <v>173</v>
      </c>
      <c r="J4141" s="48" t="s">
        <v>14162</v>
      </c>
      <c r="K4141" s="35">
        <v>11</v>
      </c>
      <c r="L4141" s="49" t="s">
        <v>101</v>
      </c>
      <c r="M4141" s="50" t="str">
        <f>VLOOKUP(Table6[[#This Row],[Product]],Table3[],2)</f>
        <v>Superwossname</v>
      </c>
      <c r="N4141" s="50" t="str">
        <f t="shared" si="193"/>
        <v>Mar</v>
      </c>
      <c r="O4141" s="56">
        <f t="shared" si="194"/>
        <v>2022</v>
      </c>
      <c r="P4141" s="51">
        <f>VLOOKUP(Table6[[#This Row],[Product]],Table3[],3)</f>
        <v>3.49</v>
      </c>
      <c r="Q4141" s="35">
        <f>VLOOKUP(Table6[[#This Row],[Product]],Table3[],4)</f>
        <v>20</v>
      </c>
      <c r="R4141" s="35">
        <f>Table6[[#This Row],[Quantity]]*Table6[[#This Row],[Case]]</f>
        <v>220</v>
      </c>
      <c r="S4141" s="35">
        <f>Table6[[#This Row],[Total Sales]]*Table6[[#This Row],[Cost]]</f>
        <v>767.80000000000007</v>
      </c>
    </row>
    <row r="4142" spans="1:19" x14ac:dyDescent="0.3">
      <c r="A4142" s="54">
        <v>4253</v>
      </c>
      <c r="B4142" s="35" t="s">
        <v>9263</v>
      </c>
      <c r="C4142" s="35" t="s">
        <v>6890</v>
      </c>
      <c r="D4142" s="35" t="s">
        <v>15</v>
      </c>
      <c r="E4142" s="35" t="str">
        <f t="shared" si="192"/>
        <v>F</v>
      </c>
      <c r="F4142" s="35">
        <v>90</v>
      </c>
      <c r="G4142" s="35" t="s">
        <v>9264</v>
      </c>
      <c r="H4142" s="35" t="s">
        <v>901</v>
      </c>
      <c r="I4142" s="35" t="s">
        <v>146</v>
      </c>
      <c r="J4142" s="48" t="s">
        <v>14018</v>
      </c>
      <c r="K4142" s="35">
        <v>54</v>
      </c>
      <c r="L4142" s="49" t="s">
        <v>159</v>
      </c>
      <c r="M4142" s="50" t="str">
        <f>VLOOKUP(Table6[[#This Row],[Product]],Table3[],2)</f>
        <v>Ultrathing V3</v>
      </c>
      <c r="N4142" s="50" t="str">
        <f t="shared" si="193"/>
        <v>Aug</v>
      </c>
      <c r="O4142" s="56">
        <f t="shared" si="194"/>
        <v>2021</v>
      </c>
      <c r="P4142" s="51">
        <f>VLOOKUP(Table6[[#This Row],[Product]],Table3[],3)</f>
        <v>3.39</v>
      </c>
      <c r="Q4142" s="35">
        <f>VLOOKUP(Table6[[#This Row],[Product]],Table3[],4)</f>
        <v>24</v>
      </c>
      <c r="R4142" s="35">
        <f>Table6[[#This Row],[Quantity]]*Table6[[#This Row],[Case]]</f>
        <v>1296</v>
      </c>
      <c r="S4142" s="35">
        <f>Table6[[#This Row],[Total Sales]]*Table6[[#This Row],[Cost]]</f>
        <v>4393.4400000000005</v>
      </c>
    </row>
    <row r="4143" spans="1:19" x14ac:dyDescent="0.3">
      <c r="A4143" s="54">
        <v>4254</v>
      </c>
      <c r="B4143" s="35" t="s">
        <v>2131</v>
      </c>
      <c r="C4143" s="35" t="s">
        <v>2905</v>
      </c>
      <c r="D4143" s="35" t="s">
        <v>51</v>
      </c>
      <c r="E4143" s="35" t="str">
        <f t="shared" si="192"/>
        <v>F</v>
      </c>
      <c r="F4143" s="35">
        <v>30</v>
      </c>
      <c r="G4143" s="35" t="s">
        <v>9265</v>
      </c>
      <c r="H4143" s="35" t="s">
        <v>6059</v>
      </c>
      <c r="I4143" s="35" t="s">
        <v>32</v>
      </c>
      <c r="J4143" s="48">
        <v>44262</v>
      </c>
      <c r="K4143" s="35">
        <v>9</v>
      </c>
      <c r="L4143" s="49" t="s">
        <v>33</v>
      </c>
      <c r="M4143" s="50" t="str">
        <f>VLOOKUP(Table6[[#This Row],[Product]],Table3[],2)</f>
        <v>Megawidget L</v>
      </c>
      <c r="N4143" s="50" t="str">
        <f t="shared" si="193"/>
        <v>Mar</v>
      </c>
      <c r="O4143" s="56">
        <f t="shared" si="194"/>
        <v>2021</v>
      </c>
      <c r="P4143" s="51">
        <f>VLOOKUP(Table6[[#This Row],[Product]],Table3[],3)</f>
        <v>1.79</v>
      </c>
      <c r="Q4143" s="35">
        <f>VLOOKUP(Table6[[#This Row],[Product]],Table3[],4)</f>
        <v>24</v>
      </c>
      <c r="R4143" s="35">
        <f>Table6[[#This Row],[Quantity]]*Table6[[#This Row],[Case]]</f>
        <v>216</v>
      </c>
      <c r="S4143" s="35">
        <f>Table6[[#This Row],[Total Sales]]*Table6[[#This Row],[Cost]]</f>
        <v>386.64</v>
      </c>
    </row>
    <row r="4144" spans="1:19" x14ac:dyDescent="0.3">
      <c r="A4144" s="54">
        <v>4255</v>
      </c>
      <c r="B4144" s="35" t="s">
        <v>9266</v>
      </c>
      <c r="C4144" s="35" t="s">
        <v>2154</v>
      </c>
      <c r="D4144" s="35" t="s">
        <v>51</v>
      </c>
      <c r="E4144" s="35" t="str">
        <f t="shared" si="192"/>
        <v>F</v>
      </c>
      <c r="F4144" s="35">
        <v>60</v>
      </c>
      <c r="G4144" s="35" t="s">
        <v>9267</v>
      </c>
      <c r="H4144" s="35" t="s">
        <v>1164</v>
      </c>
      <c r="I4144" s="35" t="s">
        <v>89</v>
      </c>
      <c r="J4144" s="48" t="s">
        <v>13708</v>
      </c>
      <c r="K4144" s="35">
        <v>71</v>
      </c>
      <c r="L4144" s="49" t="s">
        <v>39</v>
      </c>
      <c r="M4144" s="50" t="str">
        <f>VLOOKUP(Table6[[#This Row],[Product]],Table3[],2)</f>
        <v>Ultrathing V1</v>
      </c>
      <c r="N4144" s="50" t="str">
        <f t="shared" si="193"/>
        <v>Nov</v>
      </c>
      <c r="O4144" s="56">
        <f t="shared" si="194"/>
        <v>2022</v>
      </c>
      <c r="P4144" s="51">
        <f>VLOOKUP(Table6[[#This Row],[Product]],Table3[],3)</f>
        <v>1.79</v>
      </c>
      <c r="Q4144" s="35">
        <f>VLOOKUP(Table6[[#This Row],[Product]],Table3[],4)</f>
        <v>17</v>
      </c>
      <c r="R4144" s="35">
        <f>Table6[[#This Row],[Quantity]]*Table6[[#This Row],[Case]]</f>
        <v>1207</v>
      </c>
      <c r="S4144" s="35">
        <f>Table6[[#This Row],[Total Sales]]*Table6[[#This Row],[Cost]]</f>
        <v>2160.5300000000002</v>
      </c>
    </row>
    <row r="4145" spans="1:19" x14ac:dyDescent="0.3">
      <c r="A4145" s="54">
        <v>4256</v>
      </c>
      <c r="B4145" s="35" t="s">
        <v>9268</v>
      </c>
      <c r="C4145" s="35" t="s">
        <v>879</v>
      </c>
      <c r="D4145" s="35" t="s">
        <v>15</v>
      </c>
      <c r="E4145" s="35" t="str">
        <f t="shared" si="192"/>
        <v>F</v>
      </c>
      <c r="F4145" s="35">
        <v>30</v>
      </c>
      <c r="G4145" s="35" t="s">
        <v>9269</v>
      </c>
      <c r="H4145" s="35" t="s">
        <v>9209</v>
      </c>
      <c r="I4145" s="35" t="s">
        <v>32</v>
      </c>
      <c r="J4145" s="48" t="s">
        <v>14198</v>
      </c>
      <c r="K4145" s="35">
        <v>23</v>
      </c>
      <c r="L4145" s="49" t="s">
        <v>80</v>
      </c>
      <c r="M4145" s="50" t="str">
        <f>VLOOKUP(Table6[[#This Row],[Product]],Table3[],2)</f>
        <v>Ultrathing V2</v>
      </c>
      <c r="N4145" s="50" t="str">
        <f t="shared" si="193"/>
        <v>Sep</v>
      </c>
      <c r="O4145" s="56">
        <f t="shared" si="194"/>
        <v>2020</v>
      </c>
      <c r="P4145" s="51">
        <f>VLOOKUP(Table6[[#This Row],[Product]],Table3[],3)</f>
        <v>2.95</v>
      </c>
      <c r="Q4145" s="35">
        <f>VLOOKUP(Table6[[#This Row],[Product]],Table3[],4)</f>
        <v>20</v>
      </c>
      <c r="R4145" s="35">
        <f>Table6[[#This Row],[Quantity]]*Table6[[#This Row],[Case]]</f>
        <v>460</v>
      </c>
      <c r="S4145" s="35">
        <f>Table6[[#This Row],[Total Sales]]*Table6[[#This Row],[Cost]]</f>
        <v>1357</v>
      </c>
    </row>
    <row r="4146" spans="1:19" x14ac:dyDescent="0.3">
      <c r="A4146" s="54">
        <v>4257</v>
      </c>
      <c r="B4146" s="35" t="s">
        <v>9270</v>
      </c>
      <c r="C4146" s="35" t="s">
        <v>4018</v>
      </c>
      <c r="D4146" s="35" t="s">
        <v>15</v>
      </c>
      <c r="E4146" s="35" t="str">
        <f t="shared" si="192"/>
        <v>F</v>
      </c>
      <c r="F4146" s="35">
        <v>30</v>
      </c>
      <c r="G4146" s="35" t="s">
        <v>9271</v>
      </c>
      <c r="H4146" s="35" t="s">
        <v>1723</v>
      </c>
      <c r="I4146" s="35" t="s">
        <v>173</v>
      </c>
      <c r="J4146" s="48" t="s">
        <v>13721</v>
      </c>
      <c r="K4146" s="35">
        <v>66</v>
      </c>
      <c r="L4146" s="49" t="s">
        <v>54</v>
      </c>
      <c r="M4146" s="50" t="str">
        <f>VLOOKUP(Table6[[#This Row],[Product]],Table3[],2)</f>
        <v>Megawidget S</v>
      </c>
      <c r="N4146" s="50" t="str">
        <f t="shared" si="193"/>
        <v>Apr</v>
      </c>
      <c r="O4146" s="56">
        <f t="shared" si="194"/>
        <v>2020</v>
      </c>
      <c r="P4146" s="51">
        <f>VLOOKUP(Table6[[#This Row],[Product]],Table3[],3)</f>
        <v>0.69</v>
      </c>
      <c r="Q4146" s="35">
        <f>VLOOKUP(Table6[[#This Row],[Product]],Table3[],4)</f>
        <v>24</v>
      </c>
      <c r="R4146" s="35">
        <f>Table6[[#This Row],[Quantity]]*Table6[[#This Row],[Case]]</f>
        <v>1584</v>
      </c>
      <c r="S4146" s="35">
        <f>Table6[[#This Row],[Total Sales]]*Table6[[#This Row],[Cost]]</f>
        <v>1092.9599999999998</v>
      </c>
    </row>
    <row r="4147" spans="1:19" x14ac:dyDescent="0.3">
      <c r="A4147" s="54">
        <v>4258</v>
      </c>
      <c r="B4147" s="35" t="s">
        <v>8669</v>
      </c>
      <c r="C4147" s="35" t="s">
        <v>4615</v>
      </c>
      <c r="D4147" s="35" t="s">
        <v>15</v>
      </c>
      <c r="E4147" s="35" t="str">
        <f t="shared" si="192"/>
        <v>F</v>
      </c>
      <c r="F4147" s="35">
        <v>30</v>
      </c>
      <c r="G4147" s="35" t="s">
        <v>9272</v>
      </c>
      <c r="H4147" s="35" t="s">
        <v>1864</v>
      </c>
      <c r="I4147" s="35" t="s">
        <v>294</v>
      </c>
      <c r="J4147" s="48" t="s">
        <v>14128</v>
      </c>
      <c r="K4147" s="35">
        <v>7</v>
      </c>
      <c r="L4147" s="49" t="s">
        <v>45</v>
      </c>
      <c r="M4147" s="50" t="str">
        <f>VLOOKUP(Table6[[#This Row],[Product]],Table3[],2)</f>
        <v>Gigastuff</v>
      </c>
      <c r="N4147" s="50" t="str">
        <f t="shared" si="193"/>
        <v>Oct</v>
      </c>
      <c r="O4147" s="56">
        <f t="shared" si="194"/>
        <v>2022</v>
      </c>
      <c r="P4147" s="51">
        <f>VLOOKUP(Table6[[#This Row],[Product]],Table3[],3)</f>
        <v>1.89</v>
      </c>
      <c r="Q4147" s="35">
        <f>VLOOKUP(Table6[[#This Row],[Product]],Table3[],4)</f>
        <v>18</v>
      </c>
      <c r="R4147" s="35">
        <f>Table6[[#This Row],[Quantity]]*Table6[[#This Row],[Case]]</f>
        <v>126</v>
      </c>
      <c r="S4147" s="35">
        <f>Table6[[#This Row],[Total Sales]]*Table6[[#This Row],[Cost]]</f>
        <v>238.14</v>
      </c>
    </row>
    <row r="4148" spans="1:19" x14ac:dyDescent="0.3">
      <c r="A4148" s="54">
        <v>4259</v>
      </c>
      <c r="B4148" s="35" t="s">
        <v>9273</v>
      </c>
      <c r="C4148" s="35" t="s">
        <v>7099</v>
      </c>
      <c r="D4148" s="35" t="s">
        <v>51</v>
      </c>
      <c r="E4148" s="35" t="str">
        <f t="shared" si="192"/>
        <v>F</v>
      </c>
      <c r="F4148" s="35">
        <v>30</v>
      </c>
      <c r="G4148" s="35" t="s">
        <v>9274</v>
      </c>
      <c r="H4148" s="35" t="s">
        <v>235</v>
      </c>
      <c r="I4148" s="35" t="s">
        <v>146</v>
      </c>
      <c r="J4148" s="48" t="s">
        <v>14186</v>
      </c>
      <c r="K4148" s="35">
        <v>28</v>
      </c>
      <c r="L4148" s="49" t="s">
        <v>20</v>
      </c>
      <c r="M4148" s="50" t="str">
        <f>VLOOKUP(Table6[[#This Row],[Product]],Table3[],2)</f>
        <v>Hyperwotsit</v>
      </c>
      <c r="N4148" s="50" t="str">
        <f t="shared" si="193"/>
        <v>Sep</v>
      </c>
      <c r="O4148" s="56">
        <f t="shared" si="194"/>
        <v>2020</v>
      </c>
      <c r="P4148" s="51">
        <f>VLOOKUP(Table6[[#This Row],[Product]],Table3[],3)</f>
        <v>2.0099999999999998</v>
      </c>
      <c r="Q4148" s="35">
        <f>VLOOKUP(Table6[[#This Row],[Product]],Table3[],4)</f>
        <v>20</v>
      </c>
      <c r="R4148" s="35">
        <f>Table6[[#This Row],[Quantity]]*Table6[[#This Row],[Case]]</f>
        <v>560</v>
      </c>
      <c r="S4148" s="35">
        <f>Table6[[#This Row],[Total Sales]]*Table6[[#This Row],[Cost]]</f>
        <v>1125.5999999999999</v>
      </c>
    </row>
    <row r="4149" spans="1:19" x14ac:dyDescent="0.3">
      <c r="A4149" s="54">
        <v>4260</v>
      </c>
      <c r="B4149" s="35" t="s">
        <v>6915</v>
      </c>
      <c r="C4149" s="35" t="s">
        <v>1585</v>
      </c>
      <c r="D4149" s="35" t="s">
        <v>621</v>
      </c>
      <c r="E4149" s="35" t="str">
        <f t="shared" si="192"/>
        <v>M/F</v>
      </c>
      <c r="F4149" s="35">
        <v>90</v>
      </c>
      <c r="G4149" s="35" t="s">
        <v>9274</v>
      </c>
      <c r="H4149" s="35" t="s">
        <v>2536</v>
      </c>
      <c r="I4149" s="35" t="s">
        <v>124</v>
      </c>
      <c r="J4149" s="48" t="s">
        <v>14249</v>
      </c>
      <c r="K4149" s="35">
        <v>35</v>
      </c>
      <c r="L4149" s="49" t="s">
        <v>80</v>
      </c>
      <c r="M4149" s="50" t="str">
        <f>VLOOKUP(Table6[[#This Row],[Product]],Table3[],2)</f>
        <v>Ultrathing V2</v>
      </c>
      <c r="N4149" s="50" t="str">
        <f t="shared" si="193"/>
        <v>Dec</v>
      </c>
      <c r="O4149" s="56">
        <f t="shared" si="194"/>
        <v>2022</v>
      </c>
      <c r="P4149" s="51">
        <f>VLOOKUP(Table6[[#This Row],[Product]],Table3[],3)</f>
        <v>2.95</v>
      </c>
      <c r="Q4149" s="35">
        <f>VLOOKUP(Table6[[#This Row],[Product]],Table3[],4)</f>
        <v>20</v>
      </c>
      <c r="R4149" s="35">
        <f>Table6[[#This Row],[Quantity]]*Table6[[#This Row],[Case]]</f>
        <v>700</v>
      </c>
      <c r="S4149" s="35">
        <f>Table6[[#This Row],[Total Sales]]*Table6[[#This Row],[Cost]]</f>
        <v>2065</v>
      </c>
    </row>
    <row r="4150" spans="1:19" x14ac:dyDescent="0.3">
      <c r="A4150" s="54">
        <v>4261</v>
      </c>
      <c r="B4150" s="35" t="s">
        <v>9275</v>
      </c>
      <c r="C4150" s="35" t="s">
        <v>5727</v>
      </c>
      <c r="D4150" s="35" t="s">
        <v>41</v>
      </c>
      <c r="E4150" s="35" t="str">
        <f t="shared" si="192"/>
        <v>F</v>
      </c>
      <c r="F4150" s="35">
        <v>60</v>
      </c>
      <c r="G4150" s="35" t="s">
        <v>9276</v>
      </c>
      <c r="H4150" s="35" t="s">
        <v>985</v>
      </c>
      <c r="I4150" s="35" t="s">
        <v>38</v>
      </c>
      <c r="J4150" s="48">
        <v>44015</v>
      </c>
      <c r="K4150" s="35">
        <v>74</v>
      </c>
      <c r="L4150" s="49" t="s">
        <v>70</v>
      </c>
      <c r="M4150" s="50" t="str">
        <f>VLOOKUP(Table6[[#This Row],[Product]],Table3[],2)</f>
        <v>Megawidget M</v>
      </c>
      <c r="N4150" s="50" t="str">
        <f t="shared" si="193"/>
        <v>Jul</v>
      </c>
      <c r="O4150" s="56">
        <f t="shared" si="194"/>
        <v>2020</v>
      </c>
      <c r="P4150" s="51">
        <f>VLOOKUP(Table6[[#This Row],[Product]],Table3[],3)</f>
        <v>1.29</v>
      </c>
      <c r="Q4150" s="35">
        <f>VLOOKUP(Table6[[#This Row],[Product]],Table3[],4)</f>
        <v>24</v>
      </c>
      <c r="R4150" s="35">
        <f>Table6[[#This Row],[Quantity]]*Table6[[#This Row],[Case]]</f>
        <v>1776</v>
      </c>
      <c r="S4150" s="35">
        <f>Table6[[#This Row],[Total Sales]]*Table6[[#This Row],[Cost]]</f>
        <v>2291.04</v>
      </c>
    </row>
    <row r="4151" spans="1:19" x14ac:dyDescent="0.3">
      <c r="A4151" s="54">
        <v>4262</v>
      </c>
      <c r="B4151" s="35" t="s">
        <v>9277</v>
      </c>
      <c r="C4151" s="35" t="s">
        <v>9278</v>
      </c>
      <c r="D4151" s="35" t="s">
        <v>15</v>
      </c>
      <c r="E4151" s="35" t="str">
        <f t="shared" si="192"/>
        <v>F</v>
      </c>
      <c r="F4151" s="35">
        <v>30</v>
      </c>
      <c r="G4151" s="35" t="s">
        <v>9276</v>
      </c>
      <c r="H4151" s="35" t="s">
        <v>9279</v>
      </c>
      <c r="I4151" s="35" t="s">
        <v>32</v>
      </c>
      <c r="J4151" s="48" t="s">
        <v>14268</v>
      </c>
      <c r="K4151" s="35">
        <v>60</v>
      </c>
      <c r="L4151" s="49" t="s">
        <v>45</v>
      </c>
      <c r="M4151" s="50" t="str">
        <f>VLOOKUP(Table6[[#This Row],[Product]],Table3[],2)</f>
        <v>Gigastuff</v>
      </c>
      <c r="N4151" s="50" t="str">
        <f t="shared" si="193"/>
        <v>May</v>
      </c>
      <c r="O4151" s="56">
        <f t="shared" si="194"/>
        <v>2021</v>
      </c>
      <c r="P4151" s="51">
        <f>VLOOKUP(Table6[[#This Row],[Product]],Table3[],3)</f>
        <v>1.89</v>
      </c>
      <c r="Q4151" s="35">
        <f>VLOOKUP(Table6[[#This Row],[Product]],Table3[],4)</f>
        <v>18</v>
      </c>
      <c r="R4151" s="35">
        <f>Table6[[#This Row],[Quantity]]*Table6[[#This Row],[Case]]</f>
        <v>1080</v>
      </c>
      <c r="S4151" s="35">
        <f>Table6[[#This Row],[Total Sales]]*Table6[[#This Row],[Cost]]</f>
        <v>2041.1999999999998</v>
      </c>
    </row>
    <row r="4152" spans="1:19" x14ac:dyDescent="0.3">
      <c r="A4152" s="54">
        <v>4263</v>
      </c>
      <c r="B4152" s="35" t="s">
        <v>3714</v>
      </c>
      <c r="C4152" s="35" t="s">
        <v>9280</v>
      </c>
      <c r="D4152" s="35" t="s">
        <v>28</v>
      </c>
      <c r="E4152" s="35" t="str">
        <f t="shared" si="192"/>
        <v>M</v>
      </c>
      <c r="F4152" s="35">
        <v>60</v>
      </c>
      <c r="G4152" s="35" t="s">
        <v>9281</v>
      </c>
      <c r="H4152" s="35" t="s">
        <v>4334</v>
      </c>
      <c r="I4152" s="35" t="s">
        <v>1199</v>
      </c>
      <c r="J4152" s="48">
        <v>44260</v>
      </c>
      <c r="K4152" s="35">
        <v>65</v>
      </c>
      <c r="L4152" s="49" t="s">
        <v>159</v>
      </c>
      <c r="M4152" s="50" t="str">
        <f>VLOOKUP(Table6[[#This Row],[Product]],Table3[],2)</f>
        <v>Ultrathing V3</v>
      </c>
      <c r="N4152" s="50" t="str">
        <f t="shared" si="193"/>
        <v>Mar</v>
      </c>
      <c r="O4152" s="56">
        <f t="shared" si="194"/>
        <v>2021</v>
      </c>
      <c r="P4152" s="51">
        <f>VLOOKUP(Table6[[#This Row],[Product]],Table3[],3)</f>
        <v>3.39</v>
      </c>
      <c r="Q4152" s="35">
        <f>VLOOKUP(Table6[[#This Row],[Product]],Table3[],4)</f>
        <v>24</v>
      </c>
      <c r="R4152" s="35">
        <f>Table6[[#This Row],[Quantity]]*Table6[[#This Row],[Case]]</f>
        <v>1560</v>
      </c>
      <c r="S4152" s="35">
        <f>Table6[[#This Row],[Total Sales]]*Table6[[#This Row],[Cost]]</f>
        <v>5288.4000000000005</v>
      </c>
    </row>
    <row r="4153" spans="1:19" x14ac:dyDescent="0.3">
      <c r="A4153" s="54">
        <v>4265</v>
      </c>
      <c r="B4153" s="35" t="s">
        <v>3532</v>
      </c>
      <c r="C4153" s="35" t="s">
        <v>2985</v>
      </c>
      <c r="D4153" s="35" t="s">
        <v>28</v>
      </c>
      <c r="E4153" s="35" t="str">
        <f t="shared" si="192"/>
        <v>M</v>
      </c>
      <c r="F4153" s="35">
        <v>30</v>
      </c>
      <c r="G4153" s="35" t="s">
        <v>9285</v>
      </c>
      <c r="H4153" s="35" t="s">
        <v>9286</v>
      </c>
      <c r="I4153" s="35" t="s">
        <v>178</v>
      </c>
      <c r="J4153" s="48" t="s">
        <v>14180</v>
      </c>
      <c r="K4153" s="35">
        <v>38</v>
      </c>
      <c r="L4153" s="49" t="s">
        <v>64</v>
      </c>
      <c r="M4153" s="50" t="str">
        <f>VLOOKUP(Table6[[#This Row],[Product]],Table3[],2)</f>
        <v>Ultrathing V4</v>
      </c>
      <c r="N4153" s="50" t="str">
        <f t="shared" si="193"/>
        <v>Jul</v>
      </c>
      <c r="O4153" s="56">
        <f t="shared" si="194"/>
        <v>2021</v>
      </c>
      <c r="P4153" s="51">
        <f>VLOOKUP(Table6[[#This Row],[Product]],Table3[],3)</f>
        <v>3.99</v>
      </c>
      <c r="Q4153" s="35">
        <f>VLOOKUP(Table6[[#This Row],[Product]],Table3[],4)</f>
        <v>24</v>
      </c>
      <c r="R4153" s="35">
        <f>Table6[[#This Row],[Quantity]]*Table6[[#This Row],[Case]]</f>
        <v>912</v>
      </c>
      <c r="S4153" s="35">
        <f>Table6[[#This Row],[Total Sales]]*Table6[[#This Row],[Cost]]</f>
        <v>3638.88</v>
      </c>
    </row>
    <row r="4154" spans="1:19" x14ac:dyDescent="0.3">
      <c r="A4154" s="54">
        <v>4266</v>
      </c>
      <c r="B4154" s="35" t="s">
        <v>2358</v>
      </c>
      <c r="C4154" s="35" t="s">
        <v>5534</v>
      </c>
      <c r="D4154" s="35" t="s">
        <v>28</v>
      </c>
      <c r="E4154" s="35" t="str">
        <f t="shared" si="192"/>
        <v>M</v>
      </c>
      <c r="F4154" s="35">
        <v>90</v>
      </c>
      <c r="G4154" s="35" t="s">
        <v>14365</v>
      </c>
      <c r="H4154" s="35" t="s">
        <v>659</v>
      </c>
      <c r="I4154" s="35" t="s">
        <v>32</v>
      </c>
      <c r="J4154" s="48" t="s">
        <v>13789</v>
      </c>
      <c r="K4154" s="35">
        <v>70</v>
      </c>
      <c r="L4154" s="49" t="s">
        <v>54</v>
      </c>
      <c r="M4154" s="50" t="str">
        <f>VLOOKUP(Table6[[#This Row],[Product]],Table3[],2)</f>
        <v>Megawidget S</v>
      </c>
      <c r="N4154" s="50" t="str">
        <f t="shared" si="193"/>
        <v>Jan</v>
      </c>
      <c r="O4154" s="56">
        <f t="shared" si="194"/>
        <v>2020</v>
      </c>
      <c r="P4154" s="51">
        <f>VLOOKUP(Table6[[#This Row],[Product]],Table3[],3)</f>
        <v>0.69</v>
      </c>
      <c r="Q4154" s="35">
        <f>VLOOKUP(Table6[[#This Row],[Product]],Table3[],4)</f>
        <v>24</v>
      </c>
      <c r="R4154" s="35">
        <f>Table6[[#This Row],[Quantity]]*Table6[[#This Row],[Case]]</f>
        <v>1680</v>
      </c>
      <c r="S4154" s="35">
        <f>Table6[[#This Row],[Total Sales]]*Table6[[#This Row],[Cost]]</f>
        <v>1159.1999999999998</v>
      </c>
    </row>
    <row r="4155" spans="1:19" x14ac:dyDescent="0.3">
      <c r="A4155" s="54">
        <v>4267</v>
      </c>
      <c r="B4155" s="35" t="s">
        <v>237</v>
      </c>
      <c r="C4155" s="35" t="s">
        <v>642</v>
      </c>
      <c r="D4155" s="35" t="s">
        <v>15</v>
      </c>
      <c r="E4155" s="35" t="str">
        <f t="shared" si="192"/>
        <v>F</v>
      </c>
      <c r="F4155" s="35">
        <v>60</v>
      </c>
      <c r="G4155" s="35" t="s">
        <v>9288</v>
      </c>
      <c r="H4155" s="35" t="s">
        <v>1276</v>
      </c>
      <c r="I4155" s="35" t="s">
        <v>32</v>
      </c>
      <c r="J4155" s="48">
        <v>44532</v>
      </c>
      <c r="K4155" s="35">
        <v>72</v>
      </c>
      <c r="L4155" s="49" t="s">
        <v>80</v>
      </c>
      <c r="M4155" s="50" t="str">
        <f>VLOOKUP(Table6[[#This Row],[Product]],Table3[],2)</f>
        <v>Ultrathing V2</v>
      </c>
      <c r="N4155" s="50" t="str">
        <f t="shared" si="193"/>
        <v>Dec</v>
      </c>
      <c r="O4155" s="56">
        <f t="shared" si="194"/>
        <v>2021</v>
      </c>
      <c r="P4155" s="51">
        <f>VLOOKUP(Table6[[#This Row],[Product]],Table3[],3)</f>
        <v>2.95</v>
      </c>
      <c r="Q4155" s="35">
        <f>VLOOKUP(Table6[[#This Row],[Product]],Table3[],4)</f>
        <v>20</v>
      </c>
      <c r="R4155" s="35">
        <f>Table6[[#This Row],[Quantity]]*Table6[[#This Row],[Case]]</f>
        <v>1440</v>
      </c>
      <c r="S4155" s="35">
        <f>Table6[[#This Row],[Total Sales]]*Table6[[#This Row],[Cost]]</f>
        <v>4248</v>
      </c>
    </row>
    <row r="4156" spans="1:19" x14ac:dyDescent="0.3">
      <c r="A4156" s="54">
        <v>4268</v>
      </c>
      <c r="B4156" s="35" t="s">
        <v>620</v>
      </c>
      <c r="C4156" s="35" t="s">
        <v>3098</v>
      </c>
      <c r="D4156" s="35" t="s">
        <v>28</v>
      </c>
      <c r="E4156" s="35" t="str">
        <f t="shared" si="192"/>
        <v>M</v>
      </c>
      <c r="F4156" s="35">
        <v>30</v>
      </c>
      <c r="G4156" s="35" t="s">
        <v>9289</v>
      </c>
      <c r="H4156" s="35" t="s">
        <v>3284</v>
      </c>
      <c r="I4156" s="35" t="s">
        <v>32</v>
      </c>
      <c r="J4156" s="48" t="s">
        <v>13951</v>
      </c>
      <c r="K4156" s="35">
        <v>63</v>
      </c>
      <c r="L4156" s="49" t="s">
        <v>101</v>
      </c>
      <c r="M4156" s="50" t="str">
        <f>VLOOKUP(Table6[[#This Row],[Product]],Table3[],2)</f>
        <v>Superwossname</v>
      </c>
      <c r="N4156" s="50" t="str">
        <f t="shared" si="193"/>
        <v>Mar</v>
      </c>
      <c r="O4156" s="56">
        <f t="shared" si="194"/>
        <v>2022</v>
      </c>
      <c r="P4156" s="51">
        <f>VLOOKUP(Table6[[#This Row],[Product]],Table3[],3)</f>
        <v>3.49</v>
      </c>
      <c r="Q4156" s="35">
        <f>VLOOKUP(Table6[[#This Row],[Product]],Table3[],4)</f>
        <v>20</v>
      </c>
      <c r="R4156" s="35">
        <f>Table6[[#This Row],[Quantity]]*Table6[[#This Row],[Case]]</f>
        <v>1260</v>
      </c>
      <c r="S4156" s="35">
        <f>Table6[[#This Row],[Total Sales]]*Table6[[#This Row],[Cost]]</f>
        <v>4397.4000000000005</v>
      </c>
    </row>
    <row r="4157" spans="1:19" x14ac:dyDescent="0.3">
      <c r="A4157" s="54">
        <v>4269</v>
      </c>
      <c r="B4157" s="35" t="s">
        <v>7422</v>
      </c>
      <c r="C4157" s="35" t="s">
        <v>1121</v>
      </c>
      <c r="D4157" s="35" t="s">
        <v>28</v>
      </c>
      <c r="E4157" s="35" t="str">
        <f t="shared" si="192"/>
        <v>M</v>
      </c>
      <c r="F4157" s="35">
        <v>30</v>
      </c>
      <c r="G4157" s="35" t="s">
        <v>9290</v>
      </c>
      <c r="H4157" s="35" t="s">
        <v>2530</v>
      </c>
      <c r="I4157" s="35" t="s">
        <v>32</v>
      </c>
      <c r="J4157" s="48">
        <v>44902</v>
      </c>
      <c r="K4157" s="35">
        <v>46</v>
      </c>
      <c r="L4157" s="49" t="s">
        <v>54</v>
      </c>
      <c r="M4157" s="50" t="str">
        <f>VLOOKUP(Table6[[#This Row],[Product]],Table3[],2)</f>
        <v>Megawidget S</v>
      </c>
      <c r="N4157" s="50" t="str">
        <f t="shared" si="193"/>
        <v>Dec</v>
      </c>
      <c r="O4157" s="56">
        <f t="shared" si="194"/>
        <v>2022</v>
      </c>
      <c r="P4157" s="51">
        <f>VLOOKUP(Table6[[#This Row],[Product]],Table3[],3)</f>
        <v>0.69</v>
      </c>
      <c r="Q4157" s="35">
        <f>VLOOKUP(Table6[[#This Row],[Product]],Table3[],4)</f>
        <v>24</v>
      </c>
      <c r="R4157" s="35">
        <f>Table6[[#This Row],[Quantity]]*Table6[[#This Row],[Case]]</f>
        <v>1104</v>
      </c>
      <c r="S4157" s="35">
        <f>Table6[[#This Row],[Total Sales]]*Table6[[#This Row],[Cost]]</f>
        <v>761.76</v>
      </c>
    </row>
    <row r="4158" spans="1:19" x14ac:dyDescent="0.3">
      <c r="A4158" s="54">
        <v>4270</v>
      </c>
      <c r="B4158" s="35" t="s">
        <v>2887</v>
      </c>
      <c r="C4158" s="35" t="s">
        <v>808</v>
      </c>
      <c r="D4158" s="35" t="s">
        <v>28</v>
      </c>
      <c r="E4158" s="35" t="str">
        <f t="shared" si="192"/>
        <v>M</v>
      </c>
      <c r="F4158" s="35">
        <v>60</v>
      </c>
      <c r="G4158" s="35" t="s">
        <v>9291</v>
      </c>
      <c r="H4158" s="35" t="s">
        <v>5047</v>
      </c>
      <c r="I4158" s="35" t="s">
        <v>178</v>
      </c>
      <c r="J4158" s="48" t="s">
        <v>14177</v>
      </c>
      <c r="K4158" s="35">
        <v>6</v>
      </c>
      <c r="L4158" s="49" t="s">
        <v>45</v>
      </c>
      <c r="M4158" s="50" t="str">
        <f>VLOOKUP(Table6[[#This Row],[Product]],Table3[],2)</f>
        <v>Gigastuff</v>
      </c>
      <c r="N4158" s="50" t="str">
        <f t="shared" si="193"/>
        <v>Apr</v>
      </c>
      <c r="O4158" s="56">
        <f t="shared" si="194"/>
        <v>2021</v>
      </c>
      <c r="P4158" s="51">
        <f>VLOOKUP(Table6[[#This Row],[Product]],Table3[],3)</f>
        <v>1.89</v>
      </c>
      <c r="Q4158" s="35">
        <f>VLOOKUP(Table6[[#This Row],[Product]],Table3[],4)</f>
        <v>18</v>
      </c>
      <c r="R4158" s="35">
        <f>Table6[[#This Row],[Quantity]]*Table6[[#This Row],[Case]]</f>
        <v>108</v>
      </c>
      <c r="S4158" s="35">
        <f>Table6[[#This Row],[Total Sales]]*Table6[[#This Row],[Cost]]</f>
        <v>204.11999999999998</v>
      </c>
    </row>
    <row r="4159" spans="1:19" x14ac:dyDescent="0.3">
      <c r="A4159" s="54">
        <v>4271</v>
      </c>
      <c r="B4159" s="35" t="s">
        <v>563</v>
      </c>
      <c r="C4159" s="35" t="s">
        <v>3712</v>
      </c>
      <c r="D4159" s="35" t="s">
        <v>28</v>
      </c>
      <c r="E4159" s="35" t="str">
        <f t="shared" si="192"/>
        <v>M</v>
      </c>
      <c r="F4159" s="35">
        <v>60</v>
      </c>
      <c r="G4159" s="35" t="s">
        <v>9292</v>
      </c>
      <c r="H4159" s="35" t="s">
        <v>591</v>
      </c>
      <c r="I4159" s="35" t="s">
        <v>32</v>
      </c>
      <c r="J4159" s="48" t="s">
        <v>14059</v>
      </c>
      <c r="K4159" s="35">
        <v>53</v>
      </c>
      <c r="L4159" s="49" t="s">
        <v>45</v>
      </c>
      <c r="M4159" s="50" t="str">
        <f>VLOOKUP(Table6[[#This Row],[Product]],Table3[],2)</f>
        <v>Gigastuff</v>
      </c>
      <c r="N4159" s="50" t="str">
        <f t="shared" si="193"/>
        <v>Jan</v>
      </c>
      <c r="O4159" s="56">
        <f t="shared" si="194"/>
        <v>2022</v>
      </c>
      <c r="P4159" s="51">
        <f>VLOOKUP(Table6[[#This Row],[Product]],Table3[],3)</f>
        <v>1.89</v>
      </c>
      <c r="Q4159" s="35">
        <f>VLOOKUP(Table6[[#This Row],[Product]],Table3[],4)</f>
        <v>18</v>
      </c>
      <c r="R4159" s="35">
        <f>Table6[[#This Row],[Quantity]]*Table6[[#This Row],[Case]]</f>
        <v>954</v>
      </c>
      <c r="S4159" s="35">
        <f>Table6[[#This Row],[Total Sales]]*Table6[[#This Row],[Cost]]</f>
        <v>1803.06</v>
      </c>
    </row>
    <row r="4160" spans="1:19" x14ac:dyDescent="0.3">
      <c r="A4160" s="54">
        <v>4272</v>
      </c>
      <c r="B4160" s="35" t="s">
        <v>9293</v>
      </c>
      <c r="C4160" s="35" t="s">
        <v>2955</v>
      </c>
      <c r="D4160" s="35" t="s">
        <v>15</v>
      </c>
      <c r="E4160" s="35" t="str">
        <f t="shared" si="192"/>
        <v>F</v>
      </c>
      <c r="F4160" s="35">
        <v>30</v>
      </c>
      <c r="G4160" s="35" t="s">
        <v>9294</v>
      </c>
      <c r="H4160" s="35" t="s">
        <v>2583</v>
      </c>
      <c r="I4160" s="35" t="s">
        <v>32</v>
      </c>
      <c r="J4160" s="48" t="s">
        <v>13855</v>
      </c>
      <c r="K4160" s="35">
        <v>9</v>
      </c>
      <c r="L4160" s="49" t="s">
        <v>159</v>
      </c>
      <c r="M4160" s="50" t="str">
        <f>VLOOKUP(Table6[[#This Row],[Product]],Table3[],2)</f>
        <v>Ultrathing V3</v>
      </c>
      <c r="N4160" s="50" t="str">
        <f t="shared" si="193"/>
        <v>Dec</v>
      </c>
      <c r="O4160" s="56">
        <f t="shared" si="194"/>
        <v>2020</v>
      </c>
      <c r="P4160" s="51">
        <f>VLOOKUP(Table6[[#This Row],[Product]],Table3[],3)</f>
        <v>3.39</v>
      </c>
      <c r="Q4160" s="35">
        <f>VLOOKUP(Table6[[#This Row],[Product]],Table3[],4)</f>
        <v>24</v>
      </c>
      <c r="R4160" s="35">
        <f>Table6[[#This Row],[Quantity]]*Table6[[#This Row],[Case]]</f>
        <v>216</v>
      </c>
      <c r="S4160" s="35">
        <f>Table6[[#This Row],[Total Sales]]*Table6[[#This Row],[Cost]]</f>
        <v>732.24</v>
      </c>
    </row>
    <row r="4161" spans="1:19" x14ac:dyDescent="0.3">
      <c r="A4161" s="54">
        <v>4273</v>
      </c>
      <c r="B4161" s="35" t="s">
        <v>774</v>
      </c>
      <c r="C4161" s="35" t="s">
        <v>4420</v>
      </c>
      <c r="D4161" s="35" t="s">
        <v>15</v>
      </c>
      <c r="E4161" s="35" t="str">
        <f t="shared" si="192"/>
        <v>F</v>
      </c>
      <c r="F4161" s="35">
        <v>30</v>
      </c>
      <c r="G4161" s="35" t="s">
        <v>9295</v>
      </c>
      <c r="H4161" s="35" t="s">
        <v>2720</v>
      </c>
      <c r="I4161" s="35" t="s">
        <v>32</v>
      </c>
      <c r="J4161" s="48" t="s">
        <v>13630</v>
      </c>
      <c r="K4161" s="35">
        <v>94</v>
      </c>
      <c r="L4161" s="49" t="s">
        <v>45</v>
      </c>
      <c r="M4161" s="50" t="str">
        <f>VLOOKUP(Table6[[#This Row],[Product]],Table3[],2)</f>
        <v>Gigastuff</v>
      </c>
      <c r="N4161" s="50" t="str">
        <f t="shared" si="193"/>
        <v>Mar</v>
      </c>
      <c r="O4161" s="56">
        <f t="shared" si="194"/>
        <v>2021</v>
      </c>
      <c r="P4161" s="51">
        <f>VLOOKUP(Table6[[#This Row],[Product]],Table3[],3)</f>
        <v>1.89</v>
      </c>
      <c r="Q4161" s="35">
        <f>VLOOKUP(Table6[[#This Row],[Product]],Table3[],4)</f>
        <v>18</v>
      </c>
      <c r="R4161" s="35">
        <f>Table6[[#This Row],[Quantity]]*Table6[[#This Row],[Case]]</f>
        <v>1692</v>
      </c>
      <c r="S4161" s="35">
        <f>Table6[[#This Row],[Total Sales]]*Table6[[#This Row],[Cost]]</f>
        <v>3197.8799999999997</v>
      </c>
    </row>
    <row r="4162" spans="1:19" x14ac:dyDescent="0.3">
      <c r="A4162" s="54">
        <v>4274</v>
      </c>
      <c r="B4162" s="35" t="s">
        <v>5797</v>
      </c>
      <c r="C4162" s="35" t="s">
        <v>6247</v>
      </c>
      <c r="D4162" s="35" t="s">
        <v>28</v>
      </c>
      <c r="E4162" s="35" t="str">
        <f t="shared" si="192"/>
        <v>M</v>
      </c>
      <c r="F4162" s="35">
        <v>60</v>
      </c>
      <c r="G4162" s="35" t="s">
        <v>9296</v>
      </c>
      <c r="H4162" s="35" t="s">
        <v>3551</v>
      </c>
      <c r="I4162" s="35" t="s">
        <v>32</v>
      </c>
      <c r="J4162" s="48" t="s">
        <v>13817</v>
      </c>
      <c r="K4162" s="35">
        <v>6</v>
      </c>
      <c r="L4162" s="49" t="s">
        <v>20</v>
      </c>
      <c r="M4162" s="50" t="str">
        <f>VLOOKUP(Table6[[#This Row],[Product]],Table3[],2)</f>
        <v>Hyperwotsit</v>
      </c>
      <c r="N4162" s="50" t="str">
        <f t="shared" si="193"/>
        <v>Jan</v>
      </c>
      <c r="O4162" s="56">
        <f t="shared" si="194"/>
        <v>2022</v>
      </c>
      <c r="P4162" s="51">
        <f>VLOOKUP(Table6[[#This Row],[Product]],Table3[],3)</f>
        <v>2.0099999999999998</v>
      </c>
      <c r="Q4162" s="35">
        <f>VLOOKUP(Table6[[#This Row],[Product]],Table3[],4)</f>
        <v>20</v>
      </c>
      <c r="R4162" s="35">
        <f>Table6[[#This Row],[Quantity]]*Table6[[#This Row],[Case]]</f>
        <v>120</v>
      </c>
      <c r="S4162" s="35">
        <f>Table6[[#This Row],[Total Sales]]*Table6[[#This Row],[Cost]]</f>
        <v>241.2</v>
      </c>
    </row>
    <row r="4163" spans="1:19" x14ac:dyDescent="0.3">
      <c r="A4163" s="54">
        <v>4275</v>
      </c>
      <c r="B4163" s="35" t="s">
        <v>9297</v>
      </c>
      <c r="C4163" s="35" t="s">
        <v>5702</v>
      </c>
      <c r="D4163" s="35" t="s">
        <v>28</v>
      </c>
      <c r="E4163" s="35" t="str">
        <f t="shared" ref="E4163:E4226" si="195">IF(OR(D4163="Mrs", D4163="Miss", D4163="Ms"), "F", IF(OR(D4163="Mr"), "M", IF(OR(D4163="Dr", D4163="Prof", D4163="Rev"), "M/F", "")))</f>
        <v>M</v>
      </c>
      <c r="F4163" s="35">
        <v>60</v>
      </c>
      <c r="G4163" s="35" t="s">
        <v>9298</v>
      </c>
      <c r="H4163" s="35" t="s">
        <v>7378</v>
      </c>
      <c r="I4163" s="35" t="s">
        <v>178</v>
      </c>
      <c r="J4163" s="48" t="s">
        <v>14191</v>
      </c>
      <c r="K4163" s="35">
        <v>73</v>
      </c>
      <c r="L4163" s="49" t="s">
        <v>70</v>
      </c>
      <c r="M4163" s="50" t="str">
        <f>VLOOKUP(Table6[[#This Row],[Product]],Table3[],2)</f>
        <v>Megawidget M</v>
      </c>
      <c r="N4163" s="50" t="str">
        <f t="shared" ref="N4163:N4226" si="196">TEXT(J4163,"mmm")</f>
        <v>Sep</v>
      </c>
      <c r="O4163" s="56">
        <f t="shared" ref="O4163:O4226" si="197">YEAR(J4163)</f>
        <v>2020</v>
      </c>
      <c r="P4163" s="51">
        <f>VLOOKUP(Table6[[#This Row],[Product]],Table3[],3)</f>
        <v>1.29</v>
      </c>
      <c r="Q4163" s="35">
        <f>VLOOKUP(Table6[[#This Row],[Product]],Table3[],4)</f>
        <v>24</v>
      </c>
      <c r="R4163" s="35">
        <f>Table6[[#This Row],[Quantity]]*Table6[[#This Row],[Case]]</f>
        <v>1752</v>
      </c>
      <c r="S4163" s="35">
        <f>Table6[[#This Row],[Total Sales]]*Table6[[#This Row],[Cost]]</f>
        <v>2260.08</v>
      </c>
    </row>
    <row r="4164" spans="1:19" x14ac:dyDescent="0.3">
      <c r="A4164" s="54">
        <v>4276</v>
      </c>
      <c r="B4164" s="35" t="s">
        <v>2835</v>
      </c>
      <c r="C4164" s="35" t="s">
        <v>9299</v>
      </c>
      <c r="D4164" s="35" t="s">
        <v>28</v>
      </c>
      <c r="E4164" s="35" t="str">
        <f t="shared" si="195"/>
        <v>M</v>
      </c>
      <c r="F4164" s="35">
        <v>60</v>
      </c>
      <c r="G4164" s="35" t="s">
        <v>14366</v>
      </c>
      <c r="H4164" s="35" t="s">
        <v>363</v>
      </c>
      <c r="I4164" s="35" t="s">
        <v>110</v>
      </c>
      <c r="J4164" s="48" t="s">
        <v>13636</v>
      </c>
      <c r="K4164" s="35">
        <v>23</v>
      </c>
      <c r="L4164" s="49" t="s">
        <v>20</v>
      </c>
      <c r="M4164" s="50" t="str">
        <f>VLOOKUP(Table6[[#This Row],[Product]],Table3[],2)</f>
        <v>Hyperwotsit</v>
      </c>
      <c r="N4164" s="50" t="str">
        <f t="shared" si="196"/>
        <v>Jun</v>
      </c>
      <c r="O4164" s="56">
        <f t="shared" si="197"/>
        <v>2021</v>
      </c>
      <c r="P4164" s="51">
        <f>VLOOKUP(Table6[[#This Row],[Product]],Table3[],3)</f>
        <v>2.0099999999999998</v>
      </c>
      <c r="Q4164" s="35">
        <f>VLOOKUP(Table6[[#This Row],[Product]],Table3[],4)</f>
        <v>20</v>
      </c>
      <c r="R4164" s="35">
        <f>Table6[[#This Row],[Quantity]]*Table6[[#This Row],[Case]]</f>
        <v>460</v>
      </c>
      <c r="S4164" s="35">
        <f>Table6[[#This Row],[Total Sales]]*Table6[[#This Row],[Cost]]</f>
        <v>924.59999999999991</v>
      </c>
    </row>
    <row r="4165" spans="1:19" x14ac:dyDescent="0.3">
      <c r="A4165" s="54">
        <v>4277</v>
      </c>
      <c r="B4165" s="35" t="s">
        <v>3940</v>
      </c>
      <c r="C4165" s="35" t="s">
        <v>6814</v>
      </c>
      <c r="D4165" s="35" t="s">
        <v>28</v>
      </c>
      <c r="E4165" s="35" t="str">
        <f t="shared" si="195"/>
        <v>M</v>
      </c>
      <c r="F4165" s="35">
        <v>30</v>
      </c>
      <c r="G4165" s="35" t="s">
        <v>9301</v>
      </c>
      <c r="H4165" s="35" t="s">
        <v>2608</v>
      </c>
      <c r="I4165" s="35" t="s">
        <v>38</v>
      </c>
      <c r="J4165" s="48" t="s">
        <v>14246</v>
      </c>
      <c r="K4165" s="35">
        <v>65</v>
      </c>
      <c r="L4165" s="49" t="s">
        <v>159</v>
      </c>
      <c r="M4165" s="50" t="str">
        <f>VLOOKUP(Table6[[#This Row],[Product]],Table3[],2)</f>
        <v>Ultrathing V3</v>
      </c>
      <c r="N4165" s="50" t="str">
        <f t="shared" si="196"/>
        <v>Sep</v>
      </c>
      <c r="O4165" s="56">
        <f t="shared" si="197"/>
        <v>2020</v>
      </c>
      <c r="P4165" s="51">
        <f>VLOOKUP(Table6[[#This Row],[Product]],Table3[],3)</f>
        <v>3.39</v>
      </c>
      <c r="Q4165" s="35">
        <f>VLOOKUP(Table6[[#This Row],[Product]],Table3[],4)</f>
        <v>24</v>
      </c>
      <c r="R4165" s="35">
        <f>Table6[[#This Row],[Quantity]]*Table6[[#This Row],[Case]]</f>
        <v>1560</v>
      </c>
      <c r="S4165" s="35">
        <f>Table6[[#This Row],[Total Sales]]*Table6[[#This Row],[Cost]]</f>
        <v>5288.4000000000005</v>
      </c>
    </row>
    <row r="4166" spans="1:19" x14ac:dyDescent="0.3">
      <c r="A4166" s="54">
        <v>4278</v>
      </c>
      <c r="B4166" s="35" t="s">
        <v>5918</v>
      </c>
      <c r="C4166" s="35" t="s">
        <v>6025</v>
      </c>
      <c r="D4166" s="35" t="s">
        <v>117</v>
      </c>
      <c r="E4166" s="35" t="str">
        <f t="shared" si="195"/>
        <v>M/F</v>
      </c>
      <c r="F4166" s="35">
        <v>60</v>
      </c>
      <c r="G4166" s="35" t="s">
        <v>9302</v>
      </c>
      <c r="H4166" s="35" t="s">
        <v>4631</v>
      </c>
      <c r="I4166" s="35" t="s">
        <v>187</v>
      </c>
      <c r="J4166" s="48">
        <v>44263</v>
      </c>
      <c r="K4166" s="35">
        <v>26</v>
      </c>
      <c r="L4166" s="49" t="s">
        <v>101</v>
      </c>
      <c r="M4166" s="50" t="str">
        <f>VLOOKUP(Table6[[#This Row],[Product]],Table3[],2)</f>
        <v>Superwossname</v>
      </c>
      <c r="N4166" s="50" t="str">
        <f t="shared" si="196"/>
        <v>Mar</v>
      </c>
      <c r="O4166" s="56">
        <f t="shared" si="197"/>
        <v>2021</v>
      </c>
      <c r="P4166" s="51">
        <f>VLOOKUP(Table6[[#This Row],[Product]],Table3[],3)</f>
        <v>3.49</v>
      </c>
      <c r="Q4166" s="35">
        <f>VLOOKUP(Table6[[#This Row],[Product]],Table3[],4)</f>
        <v>20</v>
      </c>
      <c r="R4166" s="35">
        <f>Table6[[#This Row],[Quantity]]*Table6[[#This Row],[Case]]</f>
        <v>520</v>
      </c>
      <c r="S4166" s="35">
        <f>Table6[[#This Row],[Total Sales]]*Table6[[#This Row],[Cost]]</f>
        <v>1814.8000000000002</v>
      </c>
    </row>
    <row r="4167" spans="1:19" x14ac:dyDescent="0.3">
      <c r="A4167" s="54">
        <v>4279</v>
      </c>
      <c r="B4167" s="35" t="s">
        <v>1682</v>
      </c>
      <c r="C4167" s="35" t="s">
        <v>4632</v>
      </c>
      <c r="D4167" s="35" t="s">
        <v>28</v>
      </c>
      <c r="E4167" s="35" t="str">
        <f t="shared" si="195"/>
        <v>M</v>
      </c>
      <c r="F4167" s="35">
        <v>30</v>
      </c>
      <c r="G4167" s="35" t="s">
        <v>9303</v>
      </c>
      <c r="H4167" s="35" t="s">
        <v>1590</v>
      </c>
      <c r="I4167" s="35" t="s">
        <v>32</v>
      </c>
      <c r="J4167" s="48" t="s">
        <v>14257</v>
      </c>
      <c r="K4167" s="35">
        <v>12</v>
      </c>
      <c r="L4167" s="49" t="s">
        <v>64</v>
      </c>
      <c r="M4167" s="50" t="str">
        <f>VLOOKUP(Table6[[#This Row],[Product]],Table3[],2)</f>
        <v>Ultrathing V4</v>
      </c>
      <c r="N4167" s="50" t="str">
        <f t="shared" si="196"/>
        <v>Jan</v>
      </c>
      <c r="O4167" s="56">
        <f t="shared" si="197"/>
        <v>2021</v>
      </c>
      <c r="P4167" s="51">
        <f>VLOOKUP(Table6[[#This Row],[Product]],Table3[],3)</f>
        <v>3.99</v>
      </c>
      <c r="Q4167" s="35">
        <f>VLOOKUP(Table6[[#This Row],[Product]],Table3[],4)</f>
        <v>24</v>
      </c>
      <c r="R4167" s="35">
        <f>Table6[[#This Row],[Quantity]]*Table6[[#This Row],[Case]]</f>
        <v>288</v>
      </c>
      <c r="S4167" s="35">
        <f>Table6[[#This Row],[Total Sales]]*Table6[[#This Row],[Cost]]</f>
        <v>1149.1200000000001</v>
      </c>
    </row>
    <row r="4168" spans="1:19" x14ac:dyDescent="0.3">
      <c r="A4168" s="54">
        <v>4280</v>
      </c>
      <c r="B4168" s="35" t="s">
        <v>9304</v>
      </c>
      <c r="C4168" s="35" t="s">
        <v>4322</v>
      </c>
      <c r="D4168" s="35" t="s">
        <v>15</v>
      </c>
      <c r="E4168" s="35" t="str">
        <f t="shared" si="195"/>
        <v>F</v>
      </c>
      <c r="F4168" s="35">
        <v>30</v>
      </c>
      <c r="G4168" s="35" t="s">
        <v>9305</v>
      </c>
      <c r="H4168" s="35" t="s">
        <v>412</v>
      </c>
      <c r="I4168" s="35" t="s">
        <v>187</v>
      </c>
      <c r="J4168" s="48" t="s">
        <v>13912</v>
      </c>
      <c r="K4168" s="35">
        <v>32</v>
      </c>
      <c r="L4168" s="49" t="s">
        <v>54</v>
      </c>
      <c r="M4168" s="50" t="str">
        <f>VLOOKUP(Table6[[#This Row],[Product]],Table3[],2)</f>
        <v>Megawidget S</v>
      </c>
      <c r="N4168" s="50" t="str">
        <f t="shared" si="196"/>
        <v>Jun</v>
      </c>
      <c r="O4168" s="56">
        <f t="shared" si="197"/>
        <v>2022</v>
      </c>
      <c r="P4168" s="51">
        <f>VLOOKUP(Table6[[#This Row],[Product]],Table3[],3)</f>
        <v>0.69</v>
      </c>
      <c r="Q4168" s="35">
        <f>VLOOKUP(Table6[[#This Row],[Product]],Table3[],4)</f>
        <v>24</v>
      </c>
      <c r="R4168" s="35">
        <f>Table6[[#This Row],[Quantity]]*Table6[[#This Row],[Case]]</f>
        <v>768</v>
      </c>
      <c r="S4168" s="35">
        <f>Table6[[#This Row],[Total Sales]]*Table6[[#This Row],[Cost]]</f>
        <v>529.91999999999996</v>
      </c>
    </row>
    <row r="4169" spans="1:19" x14ac:dyDescent="0.3">
      <c r="A4169" s="54">
        <v>4281</v>
      </c>
      <c r="B4169" s="35" t="s">
        <v>9306</v>
      </c>
      <c r="C4169" s="35" t="s">
        <v>2402</v>
      </c>
      <c r="D4169" s="35" t="s">
        <v>51</v>
      </c>
      <c r="E4169" s="35" t="str">
        <f t="shared" si="195"/>
        <v>F</v>
      </c>
      <c r="F4169" s="35">
        <v>90</v>
      </c>
      <c r="G4169" s="35" t="s">
        <v>9307</v>
      </c>
      <c r="H4169" s="35" t="s">
        <v>7330</v>
      </c>
      <c r="I4169" s="35" t="s">
        <v>5820</v>
      </c>
      <c r="J4169" s="48" t="s">
        <v>14269</v>
      </c>
      <c r="K4169" s="35">
        <v>40</v>
      </c>
      <c r="L4169" s="49" t="s">
        <v>54</v>
      </c>
      <c r="M4169" s="50" t="str">
        <f>VLOOKUP(Table6[[#This Row],[Product]],Table3[],2)</f>
        <v>Megawidget S</v>
      </c>
      <c r="N4169" s="50" t="str">
        <f t="shared" si="196"/>
        <v>Oct</v>
      </c>
      <c r="O4169" s="56">
        <f t="shared" si="197"/>
        <v>2021</v>
      </c>
      <c r="P4169" s="51">
        <f>VLOOKUP(Table6[[#This Row],[Product]],Table3[],3)</f>
        <v>0.69</v>
      </c>
      <c r="Q4169" s="35">
        <f>VLOOKUP(Table6[[#This Row],[Product]],Table3[],4)</f>
        <v>24</v>
      </c>
      <c r="R4169" s="35">
        <f>Table6[[#This Row],[Quantity]]*Table6[[#This Row],[Case]]</f>
        <v>960</v>
      </c>
      <c r="S4169" s="35">
        <f>Table6[[#This Row],[Total Sales]]*Table6[[#This Row],[Cost]]</f>
        <v>662.4</v>
      </c>
    </row>
    <row r="4170" spans="1:19" x14ac:dyDescent="0.3">
      <c r="A4170" s="54">
        <v>4282</v>
      </c>
      <c r="B4170" s="35" t="s">
        <v>8732</v>
      </c>
      <c r="C4170" s="35" t="s">
        <v>2263</v>
      </c>
      <c r="D4170" s="35" t="s">
        <v>28</v>
      </c>
      <c r="E4170" s="35" t="str">
        <f t="shared" si="195"/>
        <v>M</v>
      </c>
      <c r="F4170" s="35">
        <v>60</v>
      </c>
      <c r="G4170" s="35" t="s">
        <v>9308</v>
      </c>
      <c r="H4170" s="35" t="s">
        <v>814</v>
      </c>
      <c r="I4170" s="35" t="s">
        <v>124</v>
      </c>
      <c r="J4170" s="48" t="s">
        <v>14270</v>
      </c>
      <c r="K4170" s="35">
        <v>19</v>
      </c>
      <c r="L4170" s="49" t="s">
        <v>33</v>
      </c>
      <c r="M4170" s="50" t="str">
        <f>VLOOKUP(Table6[[#This Row],[Product]],Table3[],2)</f>
        <v>Megawidget L</v>
      </c>
      <c r="N4170" s="50" t="str">
        <f t="shared" si="196"/>
        <v>Nov</v>
      </c>
      <c r="O4170" s="56">
        <f t="shared" si="197"/>
        <v>2021</v>
      </c>
      <c r="P4170" s="51">
        <f>VLOOKUP(Table6[[#This Row],[Product]],Table3[],3)</f>
        <v>1.79</v>
      </c>
      <c r="Q4170" s="35">
        <f>VLOOKUP(Table6[[#This Row],[Product]],Table3[],4)</f>
        <v>24</v>
      </c>
      <c r="R4170" s="35">
        <f>Table6[[#This Row],[Quantity]]*Table6[[#This Row],[Case]]</f>
        <v>456</v>
      </c>
      <c r="S4170" s="35">
        <f>Table6[[#This Row],[Total Sales]]*Table6[[#This Row],[Cost]]</f>
        <v>816.24</v>
      </c>
    </row>
    <row r="4171" spans="1:19" x14ac:dyDescent="0.3">
      <c r="A4171" s="54">
        <v>4283</v>
      </c>
      <c r="B4171" s="35" t="s">
        <v>1793</v>
      </c>
      <c r="C4171" s="35" t="s">
        <v>3808</v>
      </c>
      <c r="D4171" s="35" t="s">
        <v>28</v>
      </c>
      <c r="E4171" s="35" t="str">
        <f t="shared" si="195"/>
        <v>M</v>
      </c>
      <c r="F4171" s="35">
        <v>90</v>
      </c>
      <c r="G4171" s="35" t="s">
        <v>9309</v>
      </c>
      <c r="H4171" s="35" t="s">
        <v>1218</v>
      </c>
      <c r="I4171" s="35" t="s">
        <v>294</v>
      </c>
      <c r="J4171" s="48" t="s">
        <v>13916</v>
      </c>
      <c r="K4171" s="35">
        <v>27</v>
      </c>
      <c r="L4171" s="49" t="s">
        <v>33</v>
      </c>
      <c r="M4171" s="50" t="str">
        <f>VLOOKUP(Table6[[#This Row],[Product]],Table3[],2)</f>
        <v>Megawidget L</v>
      </c>
      <c r="N4171" s="50" t="str">
        <f t="shared" si="196"/>
        <v>Dec</v>
      </c>
      <c r="O4171" s="56">
        <f t="shared" si="197"/>
        <v>2022</v>
      </c>
      <c r="P4171" s="51">
        <f>VLOOKUP(Table6[[#This Row],[Product]],Table3[],3)</f>
        <v>1.79</v>
      </c>
      <c r="Q4171" s="35">
        <f>VLOOKUP(Table6[[#This Row],[Product]],Table3[],4)</f>
        <v>24</v>
      </c>
      <c r="R4171" s="35">
        <f>Table6[[#This Row],[Quantity]]*Table6[[#This Row],[Case]]</f>
        <v>648</v>
      </c>
      <c r="S4171" s="35">
        <f>Table6[[#This Row],[Total Sales]]*Table6[[#This Row],[Cost]]</f>
        <v>1159.92</v>
      </c>
    </row>
    <row r="4172" spans="1:19" x14ac:dyDescent="0.3">
      <c r="A4172" s="54">
        <v>4284</v>
      </c>
      <c r="B4172" s="35" t="s">
        <v>3805</v>
      </c>
      <c r="C4172" s="35" t="s">
        <v>1044</v>
      </c>
      <c r="D4172" s="35" t="s">
        <v>28</v>
      </c>
      <c r="E4172" s="35" t="str">
        <f t="shared" si="195"/>
        <v>M</v>
      </c>
      <c r="F4172" s="35">
        <v>90</v>
      </c>
      <c r="G4172" s="35" t="s">
        <v>9310</v>
      </c>
      <c r="H4172" s="35" t="s">
        <v>1350</v>
      </c>
      <c r="I4172" s="35" t="s">
        <v>32</v>
      </c>
      <c r="J4172" s="48" t="s">
        <v>13967</v>
      </c>
      <c r="K4172" s="35">
        <v>64</v>
      </c>
      <c r="L4172" s="49" t="s">
        <v>39</v>
      </c>
      <c r="M4172" s="50" t="str">
        <f>VLOOKUP(Table6[[#This Row],[Product]],Table3[],2)</f>
        <v>Ultrathing V1</v>
      </c>
      <c r="N4172" s="50" t="str">
        <f t="shared" si="196"/>
        <v>Dec</v>
      </c>
      <c r="O4172" s="56">
        <f t="shared" si="197"/>
        <v>2020</v>
      </c>
      <c r="P4172" s="51">
        <f>VLOOKUP(Table6[[#This Row],[Product]],Table3[],3)</f>
        <v>1.79</v>
      </c>
      <c r="Q4172" s="35">
        <f>VLOOKUP(Table6[[#This Row],[Product]],Table3[],4)</f>
        <v>17</v>
      </c>
      <c r="R4172" s="35">
        <f>Table6[[#This Row],[Quantity]]*Table6[[#This Row],[Case]]</f>
        <v>1088</v>
      </c>
      <c r="S4172" s="35">
        <f>Table6[[#This Row],[Total Sales]]*Table6[[#This Row],[Cost]]</f>
        <v>1947.52</v>
      </c>
    </row>
    <row r="4173" spans="1:19" x14ac:dyDescent="0.3">
      <c r="A4173" s="54">
        <v>4285</v>
      </c>
      <c r="B4173" s="35" t="s">
        <v>6009</v>
      </c>
      <c r="C4173" s="35" t="s">
        <v>9170</v>
      </c>
      <c r="D4173" s="35" t="s">
        <v>92</v>
      </c>
      <c r="E4173" s="35" t="str">
        <f t="shared" si="195"/>
        <v>M/F</v>
      </c>
      <c r="F4173" s="35">
        <v>90</v>
      </c>
      <c r="G4173" s="35" t="s">
        <v>9311</v>
      </c>
      <c r="H4173" s="35" t="s">
        <v>1747</v>
      </c>
      <c r="I4173" s="35" t="s">
        <v>294</v>
      </c>
      <c r="J4173" s="48" t="s">
        <v>13920</v>
      </c>
      <c r="K4173" s="35">
        <v>51</v>
      </c>
      <c r="L4173" s="49" t="s">
        <v>80</v>
      </c>
      <c r="M4173" s="50" t="str">
        <f>VLOOKUP(Table6[[#This Row],[Product]],Table3[],2)</f>
        <v>Ultrathing V2</v>
      </c>
      <c r="N4173" s="50" t="str">
        <f t="shared" si="196"/>
        <v>Dec</v>
      </c>
      <c r="O4173" s="56">
        <f t="shared" si="197"/>
        <v>2022</v>
      </c>
      <c r="P4173" s="51">
        <f>VLOOKUP(Table6[[#This Row],[Product]],Table3[],3)</f>
        <v>2.95</v>
      </c>
      <c r="Q4173" s="35">
        <f>VLOOKUP(Table6[[#This Row],[Product]],Table3[],4)</f>
        <v>20</v>
      </c>
      <c r="R4173" s="35">
        <f>Table6[[#This Row],[Quantity]]*Table6[[#This Row],[Case]]</f>
        <v>1020</v>
      </c>
      <c r="S4173" s="35">
        <f>Table6[[#This Row],[Total Sales]]*Table6[[#This Row],[Cost]]</f>
        <v>3009</v>
      </c>
    </row>
    <row r="4174" spans="1:19" x14ac:dyDescent="0.3">
      <c r="A4174" s="54">
        <v>4286</v>
      </c>
      <c r="B4174" s="35" t="s">
        <v>751</v>
      </c>
      <c r="C4174" s="35" t="s">
        <v>5391</v>
      </c>
      <c r="D4174" s="35" t="s">
        <v>28</v>
      </c>
      <c r="E4174" s="35" t="str">
        <f t="shared" si="195"/>
        <v>M</v>
      </c>
      <c r="F4174" s="35">
        <v>90</v>
      </c>
      <c r="G4174" s="35" t="s">
        <v>9311</v>
      </c>
      <c r="H4174" s="35" t="s">
        <v>7752</v>
      </c>
      <c r="I4174" s="35" t="s">
        <v>32</v>
      </c>
      <c r="J4174" s="48" t="s">
        <v>13790</v>
      </c>
      <c r="K4174" s="35">
        <v>12</v>
      </c>
      <c r="L4174" s="49" t="s">
        <v>80</v>
      </c>
      <c r="M4174" s="50" t="str">
        <f>VLOOKUP(Table6[[#This Row],[Product]],Table3[],2)</f>
        <v>Ultrathing V2</v>
      </c>
      <c r="N4174" s="50" t="str">
        <f t="shared" si="196"/>
        <v>Apr</v>
      </c>
      <c r="O4174" s="56">
        <f t="shared" si="197"/>
        <v>2021</v>
      </c>
      <c r="P4174" s="51">
        <f>VLOOKUP(Table6[[#This Row],[Product]],Table3[],3)</f>
        <v>2.95</v>
      </c>
      <c r="Q4174" s="35">
        <f>VLOOKUP(Table6[[#This Row],[Product]],Table3[],4)</f>
        <v>20</v>
      </c>
      <c r="R4174" s="35">
        <f>Table6[[#This Row],[Quantity]]*Table6[[#This Row],[Case]]</f>
        <v>240</v>
      </c>
      <c r="S4174" s="35">
        <f>Table6[[#This Row],[Total Sales]]*Table6[[#This Row],[Cost]]</f>
        <v>708</v>
      </c>
    </row>
    <row r="4175" spans="1:19" x14ac:dyDescent="0.3">
      <c r="A4175" s="54">
        <v>4287</v>
      </c>
      <c r="B4175" s="35" t="s">
        <v>2433</v>
      </c>
      <c r="C4175" s="35" t="s">
        <v>9312</v>
      </c>
      <c r="D4175" s="35" t="s">
        <v>51</v>
      </c>
      <c r="E4175" s="35" t="str">
        <f t="shared" si="195"/>
        <v>F</v>
      </c>
      <c r="F4175" s="35">
        <v>60</v>
      </c>
      <c r="G4175" s="35" t="s">
        <v>9313</v>
      </c>
      <c r="H4175" s="35" t="s">
        <v>3007</v>
      </c>
      <c r="I4175" s="35" t="s">
        <v>554</v>
      </c>
      <c r="J4175" s="48">
        <v>44653</v>
      </c>
      <c r="K4175" s="35">
        <v>53</v>
      </c>
      <c r="L4175" s="49" t="s">
        <v>64</v>
      </c>
      <c r="M4175" s="50" t="str">
        <f>VLOOKUP(Table6[[#This Row],[Product]],Table3[],2)</f>
        <v>Ultrathing V4</v>
      </c>
      <c r="N4175" s="50" t="str">
        <f t="shared" si="196"/>
        <v>Apr</v>
      </c>
      <c r="O4175" s="56">
        <f t="shared" si="197"/>
        <v>2022</v>
      </c>
      <c r="P4175" s="51">
        <f>VLOOKUP(Table6[[#This Row],[Product]],Table3[],3)</f>
        <v>3.99</v>
      </c>
      <c r="Q4175" s="35">
        <f>VLOOKUP(Table6[[#This Row],[Product]],Table3[],4)</f>
        <v>24</v>
      </c>
      <c r="R4175" s="35">
        <f>Table6[[#This Row],[Quantity]]*Table6[[#This Row],[Case]]</f>
        <v>1272</v>
      </c>
      <c r="S4175" s="35">
        <f>Table6[[#This Row],[Total Sales]]*Table6[[#This Row],[Cost]]</f>
        <v>5075.2800000000007</v>
      </c>
    </row>
    <row r="4176" spans="1:19" x14ac:dyDescent="0.3">
      <c r="A4176" s="54">
        <v>4288</v>
      </c>
      <c r="B4176" s="35" t="s">
        <v>2278</v>
      </c>
      <c r="C4176" s="35" t="s">
        <v>5408</v>
      </c>
      <c r="D4176" s="35" t="s">
        <v>28</v>
      </c>
      <c r="E4176" s="35" t="str">
        <f t="shared" si="195"/>
        <v>M</v>
      </c>
      <c r="F4176" s="35">
        <v>60</v>
      </c>
      <c r="G4176" s="35" t="s">
        <v>15224</v>
      </c>
      <c r="H4176" s="35" t="s">
        <v>266</v>
      </c>
      <c r="I4176" s="35" t="s">
        <v>32</v>
      </c>
      <c r="J4176" s="48" t="s">
        <v>14271</v>
      </c>
      <c r="K4176" s="35">
        <v>34</v>
      </c>
      <c r="L4176" s="49" t="s">
        <v>70</v>
      </c>
      <c r="M4176" s="50" t="str">
        <f>VLOOKUP(Table6[[#This Row],[Product]],Table3[],2)</f>
        <v>Megawidget M</v>
      </c>
      <c r="N4176" s="50" t="str">
        <f t="shared" si="196"/>
        <v>Apr</v>
      </c>
      <c r="O4176" s="56">
        <f t="shared" si="197"/>
        <v>2020</v>
      </c>
      <c r="P4176" s="51">
        <f>VLOOKUP(Table6[[#This Row],[Product]],Table3[],3)</f>
        <v>1.29</v>
      </c>
      <c r="Q4176" s="35">
        <f>VLOOKUP(Table6[[#This Row],[Product]],Table3[],4)</f>
        <v>24</v>
      </c>
      <c r="R4176" s="35">
        <f>Table6[[#This Row],[Quantity]]*Table6[[#This Row],[Case]]</f>
        <v>816</v>
      </c>
      <c r="S4176" s="35">
        <f>Table6[[#This Row],[Total Sales]]*Table6[[#This Row],[Cost]]</f>
        <v>1052.6400000000001</v>
      </c>
    </row>
    <row r="4177" spans="1:19" x14ac:dyDescent="0.3">
      <c r="A4177" s="54">
        <v>4289</v>
      </c>
      <c r="B4177" s="35" t="s">
        <v>9315</v>
      </c>
      <c r="C4177" s="35" t="s">
        <v>1671</v>
      </c>
      <c r="D4177" s="35" t="s">
        <v>15</v>
      </c>
      <c r="E4177" s="35" t="str">
        <f t="shared" si="195"/>
        <v>F</v>
      </c>
      <c r="F4177" s="35">
        <v>90</v>
      </c>
      <c r="G4177" s="35" t="s">
        <v>9316</v>
      </c>
      <c r="H4177" s="35" t="s">
        <v>3228</v>
      </c>
      <c r="I4177" s="35" t="s">
        <v>294</v>
      </c>
      <c r="J4177" s="48" t="s">
        <v>13792</v>
      </c>
      <c r="K4177" s="35">
        <v>21</v>
      </c>
      <c r="L4177" s="49" t="s">
        <v>101</v>
      </c>
      <c r="M4177" s="50" t="str">
        <f>VLOOKUP(Table6[[#This Row],[Product]],Table3[],2)</f>
        <v>Superwossname</v>
      </c>
      <c r="N4177" s="50" t="str">
        <f t="shared" si="196"/>
        <v>Aug</v>
      </c>
      <c r="O4177" s="56">
        <f t="shared" si="197"/>
        <v>2022</v>
      </c>
      <c r="P4177" s="51">
        <f>VLOOKUP(Table6[[#This Row],[Product]],Table3[],3)</f>
        <v>3.49</v>
      </c>
      <c r="Q4177" s="35">
        <f>VLOOKUP(Table6[[#This Row],[Product]],Table3[],4)</f>
        <v>20</v>
      </c>
      <c r="R4177" s="35">
        <f>Table6[[#This Row],[Quantity]]*Table6[[#This Row],[Case]]</f>
        <v>420</v>
      </c>
      <c r="S4177" s="35">
        <f>Table6[[#This Row],[Total Sales]]*Table6[[#This Row],[Cost]]</f>
        <v>1465.8000000000002</v>
      </c>
    </row>
    <row r="4178" spans="1:19" x14ac:dyDescent="0.3">
      <c r="A4178" s="54">
        <v>4290</v>
      </c>
      <c r="B4178" s="35" t="s">
        <v>364</v>
      </c>
      <c r="C4178" s="35" t="s">
        <v>2054</v>
      </c>
      <c r="D4178" s="35" t="s">
        <v>15</v>
      </c>
      <c r="E4178" s="35" t="str">
        <f t="shared" si="195"/>
        <v>F</v>
      </c>
      <c r="F4178" s="35">
        <v>30</v>
      </c>
      <c r="G4178" s="35" t="s">
        <v>9317</v>
      </c>
      <c r="H4178" s="35" t="s">
        <v>9286</v>
      </c>
      <c r="I4178" s="35" t="s">
        <v>178</v>
      </c>
      <c r="J4178" s="48" t="s">
        <v>14171</v>
      </c>
      <c r="K4178" s="35">
        <v>78</v>
      </c>
      <c r="L4178" s="49" t="s">
        <v>54</v>
      </c>
      <c r="M4178" s="50" t="str">
        <f>VLOOKUP(Table6[[#This Row],[Product]],Table3[],2)</f>
        <v>Megawidget S</v>
      </c>
      <c r="N4178" s="50" t="str">
        <f t="shared" si="196"/>
        <v>Aug</v>
      </c>
      <c r="O4178" s="56">
        <f t="shared" si="197"/>
        <v>2020</v>
      </c>
      <c r="P4178" s="51">
        <f>VLOOKUP(Table6[[#This Row],[Product]],Table3[],3)</f>
        <v>0.69</v>
      </c>
      <c r="Q4178" s="35">
        <f>VLOOKUP(Table6[[#This Row],[Product]],Table3[],4)</f>
        <v>24</v>
      </c>
      <c r="R4178" s="35">
        <f>Table6[[#This Row],[Quantity]]*Table6[[#This Row],[Case]]</f>
        <v>1872</v>
      </c>
      <c r="S4178" s="35">
        <f>Table6[[#This Row],[Total Sales]]*Table6[[#This Row],[Cost]]</f>
        <v>1291.6799999999998</v>
      </c>
    </row>
    <row r="4179" spans="1:19" x14ac:dyDescent="0.3">
      <c r="A4179" s="54">
        <v>4291</v>
      </c>
      <c r="B4179" s="35" t="s">
        <v>7470</v>
      </c>
      <c r="C4179" s="35" t="s">
        <v>7801</v>
      </c>
      <c r="D4179" s="35" t="s">
        <v>51</v>
      </c>
      <c r="E4179" s="35" t="str">
        <f t="shared" si="195"/>
        <v>F</v>
      </c>
      <c r="F4179" s="35">
        <v>60</v>
      </c>
      <c r="G4179" s="35" t="s">
        <v>9318</v>
      </c>
      <c r="H4179" s="35" t="s">
        <v>1261</v>
      </c>
      <c r="I4179" s="35" t="s">
        <v>32</v>
      </c>
      <c r="J4179" s="48" t="s">
        <v>14248</v>
      </c>
      <c r="K4179" s="35">
        <v>71</v>
      </c>
      <c r="L4179" s="49" t="s">
        <v>20</v>
      </c>
      <c r="M4179" s="50" t="str">
        <f>VLOOKUP(Table6[[#This Row],[Product]],Table3[],2)</f>
        <v>Hyperwotsit</v>
      </c>
      <c r="N4179" s="50" t="str">
        <f t="shared" si="196"/>
        <v>Mar</v>
      </c>
      <c r="O4179" s="56">
        <f t="shared" si="197"/>
        <v>2020</v>
      </c>
      <c r="P4179" s="51">
        <f>VLOOKUP(Table6[[#This Row],[Product]],Table3[],3)</f>
        <v>2.0099999999999998</v>
      </c>
      <c r="Q4179" s="35">
        <f>VLOOKUP(Table6[[#This Row],[Product]],Table3[],4)</f>
        <v>20</v>
      </c>
      <c r="R4179" s="35">
        <f>Table6[[#This Row],[Quantity]]*Table6[[#This Row],[Case]]</f>
        <v>1420</v>
      </c>
      <c r="S4179" s="35">
        <f>Table6[[#This Row],[Total Sales]]*Table6[[#This Row],[Cost]]</f>
        <v>2854.2</v>
      </c>
    </row>
    <row r="4180" spans="1:19" x14ac:dyDescent="0.3">
      <c r="A4180" s="54">
        <v>4292</v>
      </c>
      <c r="B4180" s="35" t="s">
        <v>8539</v>
      </c>
      <c r="C4180" s="35" t="s">
        <v>2757</v>
      </c>
      <c r="D4180" s="35" t="s">
        <v>51</v>
      </c>
      <c r="E4180" s="35" t="str">
        <f t="shared" si="195"/>
        <v>F</v>
      </c>
      <c r="F4180" s="35">
        <v>90</v>
      </c>
      <c r="G4180" s="35" t="s">
        <v>9319</v>
      </c>
      <c r="H4180" s="35" t="s">
        <v>4915</v>
      </c>
      <c r="I4180" s="35" t="s">
        <v>32</v>
      </c>
      <c r="J4180" s="48" t="s">
        <v>13874</v>
      </c>
      <c r="K4180" s="35">
        <v>54</v>
      </c>
      <c r="L4180" s="49" t="s">
        <v>101</v>
      </c>
      <c r="M4180" s="50" t="str">
        <f>VLOOKUP(Table6[[#This Row],[Product]],Table3[],2)</f>
        <v>Superwossname</v>
      </c>
      <c r="N4180" s="50" t="str">
        <f t="shared" si="196"/>
        <v>Aug</v>
      </c>
      <c r="O4180" s="56">
        <f t="shared" si="197"/>
        <v>2021</v>
      </c>
      <c r="P4180" s="51">
        <f>VLOOKUP(Table6[[#This Row],[Product]],Table3[],3)</f>
        <v>3.49</v>
      </c>
      <c r="Q4180" s="35">
        <f>VLOOKUP(Table6[[#This Row],[Product]],Table3[],4)</f>
        <v>20</v>
      </c>
      <c r="R4180" s="35">
        <f>Table6[[#This Row],[Quantity]]*Table6[[#This Row],[Case]]</f>
        <v>1080</v>
      </c>
      <c r="S4180" s="35">
        <f>Table6[[#This Row],[Total Sales]]*Table6[[#This Row],[Cost]]</f>
        <v>3769.2000000000003</v>
      </c>
    </row>
    <row r="4181" spans="1:19" x14ac:dyDescent="0.3">
      <c r="A4181" s="54">
        <v>4293</v>
      </c>
      <c r="B4181" s="35" t="s">
        <v>8759</v>
      </c>
      <c r="C4181" s="35" t="s">
        <v>9320</v>
      </c>
      <c r="D4181" s="35" t="s">
        <v>28</v>
      </c>
      <c r="E4181" s="35" t="str">
        <f t="shared" si="195"/>
        <v>M</v>
      </c>
      <c r="F4181" s="35">
        <v>90</v>
      </c>
      <c r="G4181" s="35" t="s">
        <v>9321</v>
      </c>
      <c r="H4181" s="35" t="s">
        <v>2655</v>
      </c>
      <c r="I4181" s="35" t="s">
        <v>1083</v>
      </c>
      <c r="J4181" s="48">
        <v>44754</v>
      </c>
      <c r="K4181" s="35">
        <v>49</v>
      </c>
      <c r="L4181" s="49" t="s">
        <v>20</v>
      </c>
      <c r="M4181" s="50" t="str">
        <f>VLOOKUP(Table6[[#This Row],[Product]],Table3[],2)</f>
        <v>Hyperwotsit</v>
      </c>
      <c r="N4181" s="50" t="str">
        <f t="shared" si="196"/>
        <v>Jul</v>
      </c>
      <c r="O4181" s="56">
        <f t="shared" si="197"/>
        <v>2022</v>
      </c>
      <c r="P4181" s="51">
        <f>VLOOKUP(Table6[[#This Row],[Product]],Table3[],3)</f>
        <v>2.0099999999999998</v>
      </c>
      <c r="Q4181" s="35">
        <f>VLOOKUP(Table6[[#This Row],[Product]],Table3[],4)</f>
        <v>20</v>
      </c>
      <c r="R4181" s="35">
        <f>Table6[[#This Row],[Quantity]]*Table6[[#This Row],[Case]]</f>
        <v>980</v>
      </c>
      <c r="S4181" s="35">
        <f>Table6[[#This Row],[Total Sales]]*Table6[[#This Row],[Cost]]</f>
        <v>1969.7999999999997</v>
      </c>
    </row>
    <row r="4182" spans="1:19" x14ac:dyDescent="0.3">
      <c r="A4182" s="54">
        <v>4294</v>
      </c>
      <c r="B4182" s="35" t="s">
        <v>9322</v>
      </c>
      <c r="C4182" s="35" t="s">
        <v>7206</v>
      </c>
      <c r="D4182" s="35" t="s">
        <v>15</v>
      </c>
      <c r="E4182" s="35" t="str">
        <f t="shared" si="195"/>
        <v>F</v>
      </c>
      <c r="F4182" s="35">
        <v>90</v>
      </c>
      <c r="G4182" s="35" t="s">
        <v>9323</v>
      </c>
      <c r="H4182" s="35" t="s">
        <v>1754</v>
      </c>
      <c r="I4182" s="35" t="s">
        <v>25</v>
      </c>
      <c r="J4182" s="48" t="s">
        <v>14015</v>
      </c>
      <c r="K4182" s="35">
        <v>8</v>
      </c>
      <c r="L4182" s="49" t="s">
        <v>45</v>
      </c>
      <c r="M4182" s="50" t="str">
        <f>VLOOKUP(Table6[[#This Row],[Product]],Table3[],2)</f>
        <v>Gigastuff</v>
      </c>
      <c r="N4182" s="50" t="str">
        <f t="shared" si="196"/>
        <v>Jun</v>
      </c>
      <c r="O4182" s="56">
        <f t="shared" si="197"/>
        <v>2020</v>
      </c>
      <c r="P4182" s="51">
        <f>VLOOKUP(Table6[[#This Row],[Product]],Table3[],3)</f>
        <v>1.89</v>
      </c>
      <c r="Q4182" s="35">
        <f>VLOOKUP(Table6[[#This Row],[Product]],Table3[],4)</f>
        <v>18</v>
      </c>
      <c r="R4182" s="35">
        <f>Table6[[#This Row],[Quantity]]*Table6[[#This Row],[Case]]</f>
        <v>144</v>
      </c>
      <c r="S4182" s="35">
        <f>Table6[[#This Row],[Total Sales]]*Table6[[#This Row],[Cost]]</f>
        <v>272.15999999999997</v>
      </c>
    </row>
    <row r="4183" spans="1:19" x14ac:dyDescent="0.3">
      <c r="A4183" s="54">
        <v>4295</v>
      </c>
      <c r="B4183" s="35" t="s">
        <v>6764</v>
      </c>
      <c r="C4183" s="35" t="s">
        <v>6828</v>
      </c>
      <c r="D4183" s="35" t="s">
        <v>621</v>
      </c>
      <c r="E4183" s="35" t="str">
        <f t="shared" si="195"/>
        <v>M/F</v>
      </c>
      <c r="F4183" s="35">
        <v>30</v>
      </c>
      <c r="G4183" s="35" t="s">
        <v>9324</v>
      </c>
      <c r="H4183" s="35" t="s">
        <v>938</v>
      </c>
      <c r="I4183" s="35" t="s">
        <v>25</v>
      </c>
      <c r="J4183" s="48">
        <v>44175</v>
      </c>
      <c r="K4183" s="35">
        <v>26</v>
      </c>
      <c r="L4183" s="49" t="s">
        <v>33</v>
      </c>
      <c r="M4183" s="50" t="str">
        <f>VLOOKUP(Table6[[#This Row],[Product]],Table3[],2)</f>
        <v>Megawidget L</v>
      </c>
      <c r="N4183" s="50" t="str">
        <f t="shared" si="196"/>
        <v>Dec</v>
      </c>
      <c r="O4183" s="56">
        <f t="shared" si="197"/>
        <v>2020</v>
      </c>
      <c r="P4183" s="51">
        <f>VLOOKUP(Table6[[#This Row],[Product]],Table3[],3)</f>
        <v>1.79</v>
      </c>
      <c r="Q4183" s="35">
        <f>VLOOKUP(Table6[[#This Row],[Product]],Table3[],4)</f>
        <v>24</v>
      </c>
      <c r="R4183" s="35">
        <f>Table6[[#This Row],[Quantity]]*Table6[[#This Row],[Case]]</f>
        <v>624</v>
      </c>
      <c r="S4183" s="35">
        <f>Table6[[#This Row],[Total Sales]]*Table6[[#This Row],[Cost]]</f>
        <v>1116.96</v>
      </c>
    </row>
    <row r="4184" spans="1:19" x14ac:dyDescent="0.3">
      <c r="A4184" s="54">
        <v>4296</v>
      </c>
      <c r="B4184" s="35" t="s">
        <v>8689</v>
      </c>
      <c r="C4184" s="35" t="s">
        <v>5998</v>
      </c>
      <c r="D4184" s="35" t="s">
        <v>51</v>
      </c>
      <c r="E4184" s="35" t="str">
        <f t="shared" si="195"/>
        <v>F</v>
      </c>
      <c r="F4184" s="35">
        <v>30</v>
      </c>
      <c r="G4184" s="35" t="s">
        <v>9325</v>
      </c>
      <c r="H4184" s="35" t="s">
        <v>7378</v>
      </c>
      <c r="I4184" s="35" t="s">
        <v>178</v>
      </c>
      <c r="J4184" s="48">
        <v>44600</v>
      </c>
      <c r="K4184" s="35">
        <v>58</v>
      </c>
      <c r="L4184" s="49" t="s">
        <v>33</v>
      </c>
      <c r="M4184" s="50" t="str">
        <f>VLOOKUP(Table6[[#This Row],[Product]],Table3[],2)</f>
        <v>Megawidget L</v>
      </c>
      <c r="N4184" s="50" t="str">
        <f t="shared" si="196"/>
        <v>Feb</v>
      </c>
      <c r="O4184" s="56">
        <f t="shared" si="197"/>
        <v>2022</v>
      </c>
      <c r="P4184" s="51">
        <f>VLOOKUP(Table6[[#This Row],[Product]],Table3[],3)</f>
        <v>1.79</v>
      </c>
      <c r="Q4184" s="35">
        <f>VLOOKUP(Table6[[#This Row],[Product]],Table3[],4)</f>
        <v>24</v>
      </c>
      <c r="R4184" s="35">
        <f>Table6[[#This Row],[Quantity]]*Table6[[#This Row],[Case]]</f>
        <v>1392</v>
      </c>
      <c r="S4184" s="35">
        <f>Table6[[#This Row],[Total Sales]]*Table6[[#This Row],[Cost]]</f>
        <v>2491.6799999999998</v>
      </c>
    </row>
    <row r="4185" spans="1:19" x14ac:dyDescent="0.3">
      <c r="A4185" s="54">
        <v>4297</v>
      </c>
      <c r="B4185" s="35" t="s">
        <v>527</v>
      </c>
      <c r="C4185" s="35" t="s">
        <v>2385</v>
      </c>
      <c r="D4185" s="35" t="s">
        <v>28</v>
      </c>
      <c r="E4185" s="35" t="str">
        <f t="shared" si="195"/>
        <v>M</v>
      </c>
      <c r="F4185" s="35">
        <v>90</v>
      </c>
      <c r="G4185" s="35" t="s">
        <v>9325</v>
      </c>
      <c r="H4185" s="35" t="s">
        <v>2772</v>
      </c>
      <c r="I4185" s="35" t="s">
        <v>32</v>
      </c>
      <c r="J4185" s="48" t="s">
        <v>13938</v>
      </c>
      <c r="K4185" s="35">
        <v>83</v>
      </c>
      <c r="L4185" s="49" t="s">
        <v>64</v>
      </c>
      <c r="M4185" s="50" t="str">
        <f>VLOOKUP(Table6[[#This Row],[Product]],Table3[],2)</f>
        <v>Ultrathing V4</v>
      </c>
      <c r="N4185" s="50" t="str">
        <f t="shared" si="196"/>
        <v>May</v>
      </c>
      <c r="O4185" s="56">
        <f t="shared" si="197"/>
        <v>2022</v>
      </c>
      <c r="P4185" s="51">
        <f>VLOOKUP(Table6[[#This Row],[Product]],Table3[],3)</f>
        <v>3.99</v>
      </c>
      <c r="Q4185" s="35">
        <f>VLOOKUP(Table6[[#This Row],[Product]],Table3[],4)</f>
        <v>24</v>
      </c>
      <c r="R4185" s="35">
        <f>Table6[[#This Row],[Quantity]]*Table6[[#This Row],[Case]]</f>
        <v>1992</v>
      </c>
      <c r="S4185" s="35">
        <f>Table6[[#This Row],[Total Sales]]*Table6[[#This Row],[Cost]]</f>
        <v>7948.0800000000008</v>
      </c>
    </row>
    <row r="4186" spans="1:19" x14ac:dyDescent="0.3">
      <c r="A4186" s="54">
        <v>4298</v>
      </c>
      <c r="B4186" s="35" t="s">
        <v>7114</v>
      </c>
      <c r="C4186" s="35" t="s">
        <v>9326</v>
      </c>
      <c r="D4186" s="35" t="s">
        <v>28</v>
      </c>
      <c r="E4186" s="35" t="str">
        <f t="shared" si="195"/>
        <v>M</v>
      </c>
      <c r="F4186" s="35">
        <v>30</v>
      </c>
      <c r="G4186" s="35" t="s">
        <v>9327</v>
      </c>
      <c r="H4186" s="35" t="s">
        <v>5596</v>
      </c>
      <c r="I4186" s="35" t="s">
        <v>32</v>
      </c>
      <c r="J4186" s="48">
        <v>44571</v>
      </c>
      <c r="K4186" s="35">
        <v>58</v>
      </c>
      <c r="L4186" s="49" t="s">
        <v>64</v>
      </c>
      <c r="M4186" s="50" t="str">
        <f>VLOOKUP(Table6[[#This Row],[Product]],Table3[],2)</f>
        <v>Ultrathing V4</v>
      </c>
      <c r="N4186" s="50" t="str">
        <f t="shared" si="196"/>
        <v>Jan</v>
      </c>
      <c r="O4186" s="56">
        <f t="shared" si="197"/>
        <v>2022</v>
      </c>
      <c r="P4186" s="51">
        <f>VLOOKUP(Table6[[#This Row],[Product]],Table3[],3)</f>
        <v>3.99</v>
      </c>
      <c r="Q4186" s="35">
        <f>VLOOKUP(Table6[[#This Row],[Product]],Table3[],4)</f>
        <v>24</v>
      </c>
      <c r="R4186" s="35">
        <f>Table6[[#This Row],[Quantity]]*Table6[[#This Row],[Case]]</f>
        <v>1392</v>
      </c>
      <c r="S4186" s="35">
        <f>Table6[[#This Row],[Total Sales]]*Table6[[#This Row],[Cost]]</f>
        <v>5554.08</v>
      </c>
    </row>
    <row r="4187" spans="1:19" x14ac:dyDescent="0.3">
      <c r="A4187" s="54">
        <v>4299</v>
      </c>
      <c r="B4187" s="35" t="s">
        <v>9328</v>
      </c>
      <c r="C4187" s="35" t="s">
        <v>2866</v>
      </c>
      <c r="D4187" s="35" t="s">
        <v>15</v>
      </c>
      <c r="E4187" s="35" t="str">
        <f t="shared" si="195"/>
        <v>F</v>
      </c>
      <c r="F4187" s="35">
        <v>30</v>
      </c>
      <c r="G4187" s="35" t="s">
        <v>9329</v>
      </c>
      <c r="H4187" s="35" t="s">
        <v>3756</v>
      </c>
      <c r="I4187" s="35" t="s">
        <v>178</v>
      </c>
      <c r="J4187" s="48" t="s">
        <v>13736</v>
      </c>
      <c r="K4187" s="35">
        <v>44</v>
      </c>
      <c r="L4187" s="49" t="s">
        <v>20</v>
      </c>
      <c r="M4187" s="50" t="str">
        <f>VLOOKUP(Table6[[#This Row],[Product]],Table3[],2)</f>
        <v>Hyperwotsit</v>
      </c>
      <c r="N4187" s="50" t="str">
        <f t="shared" si="196"/>
        <v>May</v>
      </c>
      <c r="O4187" s="56">
        <f t="shared" si="197"/>
        <v>2021</v>
      </c>
      <c r="P4187" s="51">
        <f>VLOOKUP(Table6[[#This Row],[Product]],Table3[],3)</f>
        <v>2.0099999999999998</v>
      </c>
      <c r="Q4187" s="35">
        <f>VLOOKUP(Table6[[#This Row],[Product]],Table3[],4)</f>
        <v>20</v>
      </c>
      <c r="R4187" s="35">
        <f>Table6[[#This Row],[Quantity]]*Table6[[#This Row],[Case]]</f>
        <v>880</v>
      </c>
      <c r="S4187" s="35">
        <f>Table6[[#This Row],[Total Sales]]*Table6[[#This Row],[Cost]]</f>
        <v>1768.7999999999997</v>
      </c>
    </row>
    <row r="4188" spans="1:19" x14ac:dyDescent="0.3">
      <c r="A4188" s="54">
        <v>4300</v>
      </c>
      <c r="B4188" s="35" t="s">
        <v>4564</v>
      </c>
      <c r="C4188" s="35" t="s">
        <v>3738</v>
      </c>
      <c r="D4188" s="35" t="s">
        <v>51</v>
      </c>
      <c r="E4188" s="35" t="str">
        <f t="shared" si="195"/>
        <v>F</v>
      </c>
      <c r="F4188" s="35">
        <v>30</v>
      </c>
      <c r="G4188" s="35" t="s">
        <v>9330</v>
      </c>
      <c r="H4188" s="35" t="s">
        <v>6690</v>
      </c>
      <c r="I4188" s="35" t="s">
        <v>294</v>
      </c>
      <c r="J4188" s="48" t="s">
        <v>13888</v>
      </c>
      <c r="K4188" s="35">
        <v>34</v>
      </c>
      <c r="L4188" s="49" t="s">
        <v>101</v>
      </c>
      <c r="M4188" s="50" t="str">
        <f>VLOOKUP(Table6[[#This Row],[Product]],Table3[],2)</f>
        <v>Superwossname</v>
      </c>
      <c r="N4188" s="50" t="str">
        <f t="shared" si="196"/>
        <v>Apr</v>
      </c>
      <c r="O4188" s="56">
        <f t="shared" si="197"/>
        <v>2022</v>
      </c>
      <c r="P4188" s="51">
        <f>VLOOKUP(Table6[[#This Row],[Product]],Table3[],3)</f>
        <v>3.49</v>
      </c>
      <c r="Q4188" s="35">
        <f>VLOOKUP(Table6[[#This Row],[Product]],Table3[],4)</f>
        <v>20</v>
      </c>
      <c r="R4188" s="35">
        <f>Table6[[#This Row],[Quantity]]*Table6[[#This Row],[Case]]</f>
        <v>680</v>
      </c>
      <c r="S4188" s="35">
        <f>Table6[[#This Row],[Total Sales]]*Table6[[#This Row],[Cost]]</f>
        <v>2373.2000000000003</v>
      </c>
    </row>
    <row r="4189" spans="1:19" x14ac:dyDescent="0.3">
      <c r="A4189" s="54">
        <v>4301</v>
      </c>
      <c r="B4189" s="35" t="s">
        <v>7187</v>
      </c>
      <c r="C4189" s="35" t="s">
        <v>210</v>
      </c>
      <c r="D4189" s="35" t="s">
        <v>28</v>
      </c>
      <c r="E4189" s="35" t="str">
        <f t="shared" si="195"/>
        <v>M</v>
      </c>
      <c r="F4189" s="35">
        <v>30</v>
      </c>
      <c r="G4189" s="35" t="s">
        <v>9331</v>
      </c>
      <c r="H4189" s="35" t="s">
        <v>88</v>
      </c>
      <c r="I4189" s="35" t="s">
        <v>89</v>
      </c>
      <c r="J4189" s="48" t="s">
        <v>14021</v>
      </c>
      <c r="K4189" s="35">
        <v>19</v>
      </c>
      <c r="L4189" s="49" t="s">
        <v>33</v>
      </c>
      <c r="M4189" s="50" t="str">
        <f>VLOOKUP(Table6[[#This Row],[Product]],Table3[],2)</f>
        <v>Megawidget L</v>
      </c>
      <c r="N4189" s="50" t="str">
        <f t="shared" si="196"/>
        <v>Oct</v>
      </c>
      <c r="O4189" s="56">
        <f t="shared" si="197"/>
        <v>2022</v>
      </c>
      <c r="P4189" s="51">
        <f>VLOOKUP(Table6[[#This Row],[Product]],Table3[],3)</f>
        <v>1.79</v>
      </c>
      <c r="Q4189" s="35">
        <f>VLOOKUP(Table6[[#This Row],[Product]],Table3[],4)</f>
        <v>24</v>
      </c>
      <c r="R4189" s="35">
        <f>Table6[[#This Row],[Quantity]]*Table6[[#This Row],[Case]]</f>
        <v>456</v>
      </c>
      <c r="S4189" s="35">
        <f>Table6[[#This Row],[Total Sales]]*Table6[[#This Row],[Cost]]</f>
        <v>816.24</v>
      </c>
    </row>
    <row r="4190" spans="1:19" x14ac:dyDescent="0.3">
      <c r="A4190" s="54">
        <v>4302</v>
      </c>
      <c r="B4190" s="35" t="s">
        <v>9332</v>
      </c>
      <c r="C4190" s="35" t="s">
        <v>5138</v>
      </c>
      <c r="D4190" s="35" t="s">
        <v>28</v>
      </c>
      <c r="E4190" s="35" t="str">
        <f t="shared" si="195"/>
        <v>M</v>
      </c>
      <c r="F4190" s="35">
        <v>90</v>
      </c>
      <c r="G4190" s="35" t="s">
        <v>2376</v>
      </c>
      <c r="H4190" s="35" t="s">
        <v>927</v>
      </c>
      <c r="I4190" s="35" t="s">
        <v>129</v>
      </c>
      <c r="J4190" s="48">
        <v>44082</v>
      </c>
      <c r="K4190" s="35">
        <v>44</v>
      </c>
      <c r="L4190" s="49" t="s">
        <v>70</v>
      </c>
      <c r="M4190" s="50" t="str">
        <f>VLOOKUP(Table6[[#This Row],[Product]],Table3[],2)</f>
        <v>Megawidget M</v>
      </c>
      <c r="N4190" s="50" t="str">
        <f t="shared" si="196"/>
        <v>Sep</v>
      </c>
      <c r="O4190" s="56">
        <f t="shared" si="197"/>
        <v>2020</v>
      </c>
      <c r="P4190" s="51">
        <f>VLOOKUP(Table6[[#This Row],[Product]],Table3[],3)</f>
        <v>1.29</v>
      </c>
      <c r="Q4190" s="35">
        <f>VLOOKUP(Table6[[#This Row],[Product]],Table3[],4)</f>
        <v>24</v>
      </c>
      <c r="R4190" s="35">
        <f>Table6[[#This Row],[Quantity]]*Table6[[#This Row],[Case]]</f>
        <v>1056</v>
      </c>
      <c r="S4190" s="35">
        <f>Table6[[#This Row],[Total Sales]]*Table6[[#This Row],[Cost]]</f>
        <v>1362.24</v>
      </c>
    </row>
    <row r="4191" spans="1:19" x14ac:dyDescent="0.3">
      <c r="A4191" s="54">
        <v>4303</v>
      </c>
      <c r="B4191" s="35" t="s">
        <v>6882</v>
      </c>
      <c r="C4191" s="35" t="s">
        <v>1737</v>
      </c>
      <c r="D4191" s="35" t="s">
        <v>28</v>
      </c>
      <c r="E4191" s="35" t="str">
        <f t="shared" si="195"/>
        <v>M</v>
      </c>
      <c r="F4191" s="35">
        <v>90</v>
      </c>
      <c r="G4191" s="35" t="s">
        <v>9333</v>
      </c>
      <c r="H4191" s="35" t="s">
        <v>114</v>
      </c>
      <c r="I4191" s="35" t="s">
        <v>38</v>
      </c>
      <c r="J4191" s="48">
        <v>44532</v>
      </c>
      <c r="K4191" s="35">
        <v>22</v>
      </c>
      <c r="L4191" s="49" t="s">
        <v>101</v>
      </c>
      <c r="M4191" s="50" t="str">
        <f>VLOOKUP(Table6[[#This Row],[Product]],Table3[],2)</f>
        <v>Superwossname</v>
      </c>
      <c r="N4191" s="50" t="str">
        <f t="shared" si="196"/>
        <v>Dec</v>
      </c>
      <c r="O4191" s="56">
        <f t="shared" si="197"/>
        <v>2021</v>
      </c>
      <c r="P4191" s="51">
        <f>VLOOKUP(Table6[[#This Row],[Product]],Table3[],3)</f>
        <v>3.49</v>
      </c>
      <c r="Q4191" s="35">
        <f>VLOOKUP(Table6[[#This Row],[Product]],Table3[],4)</f>
        <v>20</v>
      </c>
      <c r="R4191" s="35">
        <f>Table6[[#This Row],[Quantity]]*Table6[[#This Row],[Case]]</f>
        <v>440</v>
      </c>
      <c r="S4191" s="35">
        <f>Table6[[#This Row],[Total Sales]]*Table6[[#This Row],[Cost]]</f>
        <v>1535.6000000000001</v>
      </c>
    </row>
    <row r="4192" spans="1:19" x14ac:dyDescent="0.3">
      <c r="A4192" s="54">
        <v>4304</v>
      </c>
      <c r="B4192" s="35" t="s">
        <v>8211</v>
      </c>
      <c r="C4192" s="35" t="s">
        <v>840</v>
      </c>
      <c r="D4192" s="35" t="s">
        <v>28</v>
      </c>
      <c r="E4192" s="35" t="str">
        <f t="shared" si="195"/>
        <v>M</v>
      </c>
      <c r="F4192" s="35">
        <v>30</v>
      </c>
      <c r="G4192" s="35" t="s">
        <v>9334</v>
      </c>
      <c r="H4192" s="35" t="s">
        <v>1625</v>
      </c>
      <c r="I4192" s="35" t="s">
        <v>32</v>
      </c>
      <c r="J4192" s="48">
        <v>44319</v>
      </c>
      <c r="K4192" s="35">
        <v>69</v>
      </c>
      <c r="L4192" s="49" t="s">
        <v>39</v>
      </c>
      <c r="M4192" s="50" t="str">
        <f>VLOOKUP(Table6[[#This Row],[Product]],Table3[],2)</f>
        <v>Ultrathing V1</v>
      </c>
      <c r="N4192" s="50" t="str">
        <f t="shared" si="196"/>
        <v>May</v>
      </c>
      <c r="O4192" s="56">
        <f t="shared" si="197"/>
        <v>2021</v>
      </c>
      <c r="P4192" s="51">
        <f>VLOOKUP(Table6[[#This Row],[Product]],Table3[],3)</f>
        <v>1.79</v>
      </c>
      <c r="Q4192" s="35">
        <f>VLOOKUP(Table6[[#This Row],[Product]],Table3[],4)</f>
        <v>17</v>
      </c>
      <c r="R4192" s="35">
        <f>Table6[[#This Row],[Quantity]]*Table6[[#This Row],[Case]]</f>
        <v>1173</v>
      </c>
      <c r="S4192" s="35">
        <f>Table6[[#This Row],[Total Sales]]*Table6[[#This Row],[Cost]]</f>
        <v>2099.67</v>
      </c>
    </row>
    <row r="4193" spans="1:19" x14ac:dyDescent="0.3">
      <c r="A4193" s="54">
        <v>4305</v>
      </c>
      <c r="B4193" s="35" t="s">
        <v>9335</v>
      </c>
      <c r="C4193" s="35" t="s">
        <v>2113</v>
      </c>
      <c r="D4193" s="35" t="s">
        <v>15</v>
      </c>
      <c r="E4193" s="35" t="str">
        <f t="shared" si="195"/>
        <v>F</v>
      </c>
      <c r="F4193" s="35">
        <v>60</v>
      </c>
      <c r="G4193" s="35" t="s">
        <v>9336</v>
      </c>
      <c r="H4193" s="35" t="s">
        <v>920</v>
      </c>
      <c r="I4193" s="35" t="s">
        <v>178</v>
      </c>
      <c r="J4193" s="48">
        <v>44322</v>
      </c>
      <c r="K4193" s="35">
        <v>16</v>
      </c>
      <c r="L4193" s="49" t="s">
        <v>54</v>
      </c>
      <c r="M4193" s="50" t="str">
        <f>VLOOKUP(Table6[[#This Row],[Product]],Table3[],2)</f>
        <v>Megawidget S</v>
      </c>
      <c r="N4193" s="50" t="str">
        <f t="shared" si="196"/>
        <v>May</v>
      </c>
      <c r="O4193" s="56">
        <f t="shared" si="197"/>
        <v>2021</v>
      </c>
      <c r="P4193" s="51">
        <f>VLOOKUP(Table6[[#This Row],[Product]],Table3[],3)</f>
        <v>0.69</v>
      </c>
      <c r="Q4193" s="35">
        <f>VLOOKUP(Table6[[#This Row],[Product]],Table3[],4)</f>
        <v>24</v>
      </c>
      <c r="R4193" s="35">
        <f>Table6[[#This Row],[Quantity]]*Table6[[#This Row],[Case]]</f>
        <v>384</v>
      </c>
      <c r="S4193" s="35">
        <f>Table6[[#This Row],[Total Sales]]*Table6[[#This Row],[Cost]]</f>
        <v>264.95999999999998</v>
      </c>
    </row>
    <row r="4194" spans="1:19" x14ac:dyDescent="0.3">
      <c r="A4194" s="54">
        <v>4306</v>
      </c>
      <c r="B4194" s="35" t="s">
        <v>5086</v>
      </c>
      <c r="C4194" s="35" t="s">
        <v>9055</v>
      </c>
      <c r="D4194" s="35" t="s">
        <v>28</v>
      </c>
      <c r="E4194" s="35" t="str">
        <f t="shared" si="195"/>
        <v>M</v>
      </c>
      <c r="F4194" s="35">
        <v>30</v>
      </c>
      <c r="G4194" s="35" t="s">
        <v>9336</v>
      </c>
      <c r="H4194" s="35" t="s">
        <v>4901</v>
      </c>
      <c r="I4194" s="35" t="s">
        <v>32</v>
      </c>
      <c r="J4194" s="48">
        <v>44503</v>
      </c>
      <c r="K4194" s="35">
        <v>63</v>
      </c>
      <c r="L4194" s="49" t="s">
        <v>101</v>
      </c>
      <c r="M4194" s="50" t="str">
        <f>VLOOKUP(Table6[[#This Row],[Product]],Table3[],2)</f>
        <v>Superwossname</v>
      </c>
      <c r="N4194" s="50" t="str">
        <f t="shared" si="196"/>
        <v>Nov</v>
      </c>
      <c r="O4194" s="56">
        <f t="shared" si="197"/>
        <v>2021</v>
      </c>
      <c r="P4194" s="51">
        <f>VLOOKUP(Table6[[#This Row],[Product]],Table3[],3)</f>
        <v>3.49</v>
      </c>
      <c r="Q4194" s="35">
        <f>VLOOKUP(Table6[[#This Row],[Product]],Table3[],4)</f>
        <v>20</v>
      </c>
      <c r="R4194" s="35">
        <f>Table6[[#This Row],[Quantity]]*Table6[[#This Row],[Case]]</f>
        <v>1260</v>
      </c>
      <c r="S4194" s="35">
        <f>Table6[[#This Row],[Total Sales]]*Table6[[#This Row],[Cost]]</f>
        <v>4397.4000000000005</v>
      </c>
    </row>
    <row r="4195" spans="1:19" x14ac:dyDescent="0.3">
      <c r="A4195" s="54">
        <v>4307</v>
      </c>
      <c r="B4195" s="35" t="s">
        <v>2138</v>
      </c>
      <c r="C4195" s="35" t="s">
        <v>406</v>
      </c>
      <c r="D4195" s="35" t="s">
        <v>28</v>
      </c>
      <c r="E4195" s="35" t="str">
        <f t="shared" si="195"/>
        <v>M</v>
      </c>
      <c r="F4195" s="35">
        <v>60</v>
      </c>
      <c r="G4195" s="35" t="s">
        <v>9337</v>
      </c>
      <c r="H4195" s="35" t="s">
        <v>7297</v>
      </c>
      <c r="I4195" s="35" t="s">
        <v>178</v>
      </c>
      <c r="J4195" s="48" t="s">
        <v>13845</v>
      </c>
      <c r="K4195" s="35">
        <v>69</v>
      </c>
      <c r="L4195" s="49" t="s">
        <v>45</v>
      </c>
      <c r="M4195" s="50" t="str">
        <f>VLOOKUP(Table6[[#This Row],[Product]],Table3[],2)</f>
        <v>Gigastuff</v>
      </c>
      <c r="N4195" s="50" t="str">
        <f t="shared" si="196"/>
        <v>Oct</v>
      </c>
      <c r="O4195" s="56">
        <f t="shared" si="197"/>
        <v>2020</v>
      </c>
      <c r="P4195" s="51">
        <f>VLOOKUP(Table6[[#This Row],[Product]],Table3[],3)</f>
        <v>1.89</v>
      </c>
      <c r="Q4195" s="35">
        <f>VLOOKUP(Table6[[#This Row],[Product]],Table3[],4)</f>
        <v>18</v>
      </c>
      <c r="R4195" s="35">
        <f>Table6[[#This Row],[Quantity]]*Table6[[#This Row],[Case]]</f>
        <v>1242</v>
      </c>
      <c r="S4195" s="35">
        <f>Table6[[#This Row],[Total Sales]]*Table6[[#This Row],[Cost]]</f>
        <v>2347.3799999999997</v>
      </c>
    </row>
    <row r="4196" spans="1:19" x14ac:dyDescent="0.3">
      <c r="A4196" s="54">
        <v>4308</v>
      </c>
      <c r="B4196" s="35" t="s">
        <v>9338</v>
      </c>
      <c r="C4196" s="35" t="s">
        <v>1756</v>
      </c>
      <c r="D4196" s="35" t="s">
        <v>41</v>
      </c>
      <c r="E4196" s="35" t="str">
        <f t="shared" si="195"/>
        <v>F</v>
      </c>
      <c r="F4196" s="35">
        <v>90</v>
      </c>
      <c r="G4196" s="35" t="s">
        <v>9339</v>
      </c>
      <c r="H4196" s="35" t="s">
        <v>1039</v>
      </c>
      <c r="I4196" s="35" t="s">
        <v>25</v>
      </c>
      <c r="J4196" s="48" t="s">
        <v>14227</v>
      </c>
      <c r="K4196" s="35">
        <v>30</v>
      </c>
      <c r="L4196" s="49" t="s">
        <v>159</v>
      </c>
      <c r="M4196" s="50" t="str">
        <f>VLOOKUP(Table6[[#This Row],[Product]],Table3[],2)</f>
        <v>Ultrathing V3</v>
      </c>
      <c r="N4196" s="50" t="str">
        <f t="shared" si="196"/>
        <v>Mar</v>
      </c>
      <c r="O4196" s="56">
        <f t="shared" si="197"/>
        <v>2021</v>
      </c>
      <c r="P4196" s="51">
        <f>VLOOKUP(Table6[[#This Row],[Product]],Table3[],3)</f>
        <v>3.39</v>
      </c>
      <c r="Q4196" s="35">
        <f>VLOOKUP(Table6[[#This Row],[Product]],Table3[],4)</f>
        <v>24</v>
      </c>
      <c r="R4196" s="35">
        <f>Table6[[#This Row],[Quantity]]*Table6[[#This Row],[Case]]</f>
        <v>720</v>
      </c>
      <c r="S4196" s="35">
        <f>Table6[[#This Row],[Total Sales]]*Table6[[#This Row],[Cost]]</f>
        <v>2440.8000000000002</v>
      </c>
    </row>
    <row r="4197" spans="1:19" x14ac:dyDescent="0.3">
      <c r="A4197" s="54">
        <v>4309</v>
      </c>
      <c r="B4197" s="35" t="s">
        <v>8407</v>
      </c>
      <c r="C4197" s="35" t="s">
        <v>9028</v>
      </c>
      <c r="D4197" s="35" t="s">
        <v>28</v>
      </c>
      <c r="E4197" s="35" t="str">
        <f t="shared" si="195"/>
        <v>M</v>
      </c>
      <c r="F4197" s="35">
        <v>60</v>
      </c>
      <c r="G4197" s="35" t="s">
        <v>9340</v>
      </c>
      <c r="H4197" s="35" t="s">
        <v>356</v>
      </c>
      <c r="I4197" s="35" t="s">
        <v>178</v>
      </c>
      <c r="J4197" s="48">
        <v>44480</v>
      </c>
      <c r="K4197" s="35">
        <v>31</v>
      </c>
      <c r="L4197" s="49" t="s">
        <v>54</v>
      </c>
      <c r="M4197" s="50" t="str">
        <f>VLOOKUP(Table6[[#This Row],[Product]],Table3[],2)</f>
        <v>Megawidget S</v>
      </c>
      <c r="N4197" s="50" t="str">
        <f t="shared" si="196"/>
        <v>Oct</v>
      </c>
      <c r="O4197" s="56">
        <f t="shared" si="197"/>
        <v>2021</v>
      </c>
      <c r="P4197" s="51">
        <f>VLOOKUP(Table6[[#This Row],[Product]],Table3[],3)</f>
        <v>0.69</v>
      </c>
      <c r="Q4197" s="35">
        <f>VLOOKUP(Table6[[#This Row],[Product]],Table3[],4)</f>
        <v>24</v>
      </c>
      <c r="R4197" s="35">
        <f>Table6[[#This Row],[Quantity]]*Table6[[#This Row],[Case]]</f>
        <v>744</v>
      </c>
      <c r="S4197" s="35">
        <f>Table6[[#This Row],[Total Sales]]*Table6[[#This Row],[Cost]]</f>
        <v>513.36</v>
      </c>
    </row>
    <row r="4198" spans="1:19" x14ac:dyDescent="0.3">
      <c r="A4198" s="54">
        <v>4310</v>
      </c>
      <c r="B4198" s="35" t="s">
        <v>2150</v>
      </c>
      <c r="C4198" s="35" t="s">
        <v>6004</v>
      </c>
      <c r="D4198" s="35" t="s">
        <v>51</v>
      </c>
      <c r="E4198" s="35" t="str">
        <f t="shared" si="195"/>
        <v>F</v>
      </c>
      <c r="F4198" s="35">
        <v>30</v>
      </c>
      <c r="G4198" s="35" t="s">
        <v>9341</v>
      </c>
      <c r="H4198" s="35" t="s">
        <v>6101</v>
      </c>
      <c r="I4198" s="35" t="s">
        <v>32</v>
      </c>
      <c r="J4198" s="48" t="s">
        <v>13818</v>
      </c>
      <c r="K4198" s="35">
        <v>85</v>
      </c>
      <c r="L4198" s="49" t="s">
        <v>20</v>
      </c>
      <c r="M4198" s="50" t="str">
        <f>VLOOKUP(Table6[[#This Row],[Product]],Table3[],2)</f>
        <v>Hyperwotsit</v>
      </c>
      <c r="N4198" s="50" t="str">
        <f t="shared" si="196"/>
        <v>Jan</v>
      </c>
      <c r="O4198" s="56">
        <f t="shared" si="197"/>
        <v>2022</v>
      </c>
      <c r="P4198" s="51">
        <f>VLOOKUP(Table6[[#This Row],[Product]],Table3[],3)</f>
        <v>2.0099999999999998</v>
      </c>
      <c r="Q4198" s="35">
        <f>VLOOKUP(Table6[[#This Row],[Product]],Table3[],4)</f>
        <v>20</v>
      </c>
      <c r="R4198" s="35">
        <f>Table6[[#This Row],[Quantity]]*Table6[[#This Row],[Case]]</f>
        <v>1700</v>
      </c>
      <c r="S4198" s="35">
        <f>Table6[[#This Row],[Total Sales]]*Table6[[#This Row],[Cost]]</f>
        <v>3416.9999999999995</v>
      </c>
    </row>
    <row r="4199" spans="1:19" x14ac:dyDescent="0.3">
      <c r="A4199" s="54">
        <v>4311</v>
      </c>
      <c r="B4199" s="35" t="s">
        <v>9342</v>
      </c>
      <c r="C4199" s="35" t="s">
        <v>4946</v>
      </c>
      <c r="D4199" s="35" t="s">
        <v>51</v>
      </c>
      <c r="E4199" s="35" t="str">
        <f t="shared" si="195"/>
        <v>F</v>
      </c>
      <c r="F4199" s="35">
        <v>90</v>
      </c>
      <c r="G4199" s="35" t="s">
        <v>9343</v>
      </c>
      <c r="H4199" s="35" t="s">
        <v>2436</v>
      </c>
      <c r="I4199" s="35" t="s">
        <v>294</v>
      </c>
      <c r="J4199" s="48">
        <v>44234</v>
      </c>
      <c r="K4199" s="35">
        <v>74</v>
      </c>
      <c r="L4199" s="49" t="s">
        <v>39</v>
      </c>
      <c r="M4199" s="50" t="str">
        <f>VLOOKUP(Table6[[#This Row],[Product]],Table3[],2)</f>
        <v>Ultrathing V1</v>
      </c>
      <c r="N4199" s="50" t="str">
        <f t="shared" si="196"/>
        <v>Feb</v>
      </c>
      <c r="O4199" s="56">
        <f t="shared" si="197"/>
        <v>2021</v>
      </c>
      <c r="P4199" s="51">
        <f>VLOOKUP(Table6[[#This Row],[Product]],Table3[],3)</f>
        <v>1.79</v>
      </c>
      <c r="Q4199" s="35">
        <f>VLOOKUP(Table6[[#This Row],[Product]],Table3[],4)</f>
        <v>17</v>
      </c>
      <c r="R4199" s="35">
        <f>Table6[[#This Row],[Quantity]]*Table6[[#This Row],[Case]]</f>
        <v>1258</v>
      </c>
      <c r="S4199" s="35">
        <f>Table6[[#This Row],[Total Sales]]*Table6[[#This Row],[Cost]]</f>
        <v>2251.8200000000002</v>
      </c>
    </row>
    <row r="4200" spans="1:19" x14ac:dyDescent="0.3">
      <c r="A4200" s="54">
        <v>4312</v>
      </c>
      <c r="B4200" s="35" t="s">
        <v>8317</v>
      </c>
      <c r="C4200" s="35" t="s">
        <v>6420</v>
      </c>
      <c r="D4200" s="35" t="s">
        <v>28</v>
      </c>
      <c r="E4200" s="35" t="str">
        <f t="shared" si="195"/>
        <v>M</v>
      </c>
      <c r="F4200" s="35">
        <v>90</v>
      </c>
      <c r="G4200" s="35" t="s">
        <v>9344</v>
      </c>
      <c r="H4200" s="35" t="s">
        <v>1261</v>
      </c>
      <c r="I4200" s="35" t="s">
        <v>32</v>
      </c>
      <c r="J4200" s="48">
        <v>44412</v>
      </c>
      <c r="K4200" s="35">
        <v>53</v>
      </c>
      <c r="L4200" s="49" t="s">
        <v>20</v>
      </c>
      <c r="M4200" s="50" t="str">
        <f>VLOOKUP(Table6[[#This Row],[Product]],Table3[],2)</f>
        <v>Hyperwotsit</v>
      </c>
      <c r="N4200" s="50" t="str">
        <f t="shared" si="196"/>
        <v>Aug</v>
      </c>
      <c r="O4200" s="56">
        <f t="shared" si="197"/>
        <v>2021</v>
      </c>
      <c r="P4200" s="51">
        <f>VLOOKUP(Table6[[#This Row],[Product]],Table3[],3)</f>
        <v>2.0099999999999998</v>
      </c>
      <c r="Q4200" s="35">
        <f>VLOOKUP(Table6[[#This Row],[Product]],Table3[],4)</f>
        <v>20</v>
      </c>
      <c r="R4200" s="35">
        <f>Table6[[#This Row],[Quantity]]*Table6[[#This Row],[Case]]</f>
        <v>1060</v>
      </c>
      <c r="S4200" s="35">
        <f>Table6[[#This Row],[Total Sales]]*Table6[[#This Row],[Cost]]</f>
        <v>2130.6</v>
      </c>
    </row>
    <row r="4201" spans="1:19" x14ac:dyDescent="0.3">
      <c r="A4201" s="54">
        <v>4313</v>
      </c>
      <c r="B4201" s="35" t="s">
        <v>2409</v>
      </c>
      <c r="C4201" s="35" t="s">
        <v>2692</v>
      </c>
      <c r="D4201" s="35" t="s">
        <v>28</v>
      </c>
      <c r="E4201" s="35" t="str">
        <f t="shared" si="195"/>
        <v>M</v>
      </c>
      <c r="F4201" s="35">
        <v>30</v>
      </c>
      <c r="G4201" s="35" t="s">
        <v>9345</v>
      </c>
      <c r="H4201" s="35" t="s">
        <v>4713</v>
      </c>
      <c r="I4201" s="35" t="s">
        <v>294</v>
      </c>
      <c r="J4201" s="48" t="s">
        <v>13626</v>
      </c>
      <c r="K4201" s="35">
        <v>15</v>
      </c>
      <c r="L4201" s="49" t="s">
        <v>64</v>
      </c>
      <c r="M4201" s="50" t="str">
        <f>VLOOKUP(Table6[[#This Row],[Product]],Table3[],2)</f>
        <v>Ultrathing V4</v>
      </c>
      <c r="N4201" s="50" t="str">
        <f t="shared" si="196"/>
        <v>Mar</v>
      </c>
      <c r="O4201" s="56">
        <f t="shared" si="197"/>
        <v>2021</v>
      </c>
      <c r="P4201" s="51">
        <f>VLOOKUP(Table6[[#This Row],[Product]],Table3[],3)</f>
        <v>3.99</v>
      </c>
      <c r="Q4201" s="35">
        <f>VLOOKUP(Table6[[#This Row],[Product]],Table3[],4)</f>
        <v>24</v>
      </c>
      <c r="R4201" s="35">
        <f>Table6[[#This Row],[Quantity]]*Table6[[#This Row],[Case]]</f>
        <v>360</v>
      </c>
      <c r="S4201" s="35">
        <f>Table6[[#This Row],[Total Sales]]*Table6[[#This Row],[Cost]]</f>
        <v>1436.4</v>
      </c>
    </row>
    <row r="4202" spans="1:19" x14ac:dyDescent="0.3">
      <c r="A4202" s="54">
        <v>4314</v>
      </c>
      <c r="B4202" s="35" t="s">
        <v>5171</v>
      </c>
      <c r="C4202" s="35" t="s">
        <v>3605</v>
      </c>
      <c r="D4202" s="35" t="s">
        <v>15</v>
      </c>
      <c r="E4202" s="35" t="str">
        <f t="shared" si="195"/>
        <v>F</v>
      </c>
      <c r="F4202" s="35">
        <v>90</v>
      </c>
      <c r="G4202" s="35" t="s">
        <v>9346</v>
      </c>
      <c r="H4202" s="35" t="s">
        <v>924</v>
      </c>
      <c r="I4202" s="35" t="s">
        <v>32</v>
      </c>
      <c r="J4202" s="48" t="s">
        <v>13890</v>
      </c>
      <c r="K4202" s="35">
        <v>7</v>
      </c>
      <c r="L4202" s="49" t="s">
        <v>54</v>
      </c>
      <c r="M4202" s="50" t="str">
        <f>VLOOKUP(Table6[[#This Row],[Product]],Table3[],2)</f>
        <v>Megawidget S</v>
      </c>
      <c r="N4202" s="50" t="str">
        <f t="shared" si="196"/>
        <v>Oct</v>
      </c>
      <c r="O4202" s="56">
        <f t="shared" si="197"/>
        <v>2022</v>
      </c>
      <c r="P4202" s="51">
        <f>VLOOKUP(Table6[[#This Row],[Product]],Table3[],3)</f>
        <v>0.69</v>
      </c>
      <c r="Q4202" s="35">
        <f>VLOOKUP(Table6[[#This Row],[Product]],Table3[],4)</f>
        <v>24</v>
      </c>
      <c r="R4202" s="35">
        <f>Table6[[#This Row],[Quantity]]*Table6[[#This Row],[Case]]</f>
        <v>168</v>
      </c>
      <c r="S4202" s="35">
        <f>Table6[[#This Row],[Total Sales]]*Table6[[#This Row],[Cost]]</f>
        <v>115.91999999999999</v>
      </c>
    </row>
    <row r="4203" spans="1:19" x14ac:dyDescent="0.3">
      <c r="A4203" s="54">
        <v>4315</v>
      </c>
      <c r="B4203" s="35" t="s">
        <v>714</v>
      </c>
      <c r="C4203" s="35" t="s">
        <v>2158</v>
      </c>
      <c r="D4203" s="35" t="s">
        <v>28</v>
      </c>
      <c r="E4203" s="35" t="str">
        <f t="shared" si="195"/>
        <v>M</v>
      </c>
      <c r="F4203" s="35">
        <v>90</v>
      </c>
      <c r="G4203" s="35" t="s">
        <v>9347</v>
      </c>
      <c r="H4203" s="35" t="s">
        <v>5667</v>
      </c>
      <c r="I4203" s="35" t="s">
        <v>32</v>
      </c>
      <c r="J4203" s="48">
        <v>44470</v>
      </c>
      <c r="K4203" s="35">
        <v>2</v>
      </c>
      <c r="L4203" s="49" t="s">
        <v>64</v>
      </c>
      <c r="M4203" s="50" t="str">
        <f>VLOOKUP(Table6[[#This Row],[Product]],Table3[],2)</f>
        <v>Ultrathing V4</v>
      </c>
      <c r="N4203" s="50" t="str">
        <f t="shared" si="196"/>
        <v>Oct</v>
      </c>
      <c r="O4203" s="56">
        <f t="shared" si="197"/>
        <v>2021</v>
      </c>
      <c r="P4203" s="51">
        <f>VLOOKUP(Table6[[#This Row],[Product]],Table3[],3)</f>
        <v>3.99</v>
      </c>
      <c r="Q4203" s="35">
        <f>VLOOKUP(Table6[[#This Row],[Product]],Table3[],4)</f>
        <v>24</v>
      </c>
      <c r="R4203" s="35">
        <f>Table6[[#This Row],[Quantity]]*Table6[[#This Row],[Case]]</f>
        <v>48</v>
      </c>
      <c r="S4203" s="35">
        <f>Table6[[#This Row],[Total Sales]]*Table6[[#This Row],[Cost]]</f>
        <v>191.52</v>
      </c>
    </row>
    <row r="4204" spans="1:19" x14ac:dyDescent="0.3">
      <c r="A4204" s="54">
        <v>4316</v>
      </c>
      <c r="B4204" s="35" t="s">
        <v>134</v>
      </c>
      <c r="C4204" s="35" t="s">
        <v>1361</v>
      </c>
      <c r="D4204" s="35" t="s">
        <v>28</v>
      </c>
      <c r="E4204" s="35" t="str">
        <f t="shared" si="195"/>
        <v>M</v>
      </c>
      <c r="F4204" s="35">
        <v>30</v>
      </c>
      <c r="G4204" s="35" t="s">
        <v>9348</v>
      </c>
      <c r="H4204" s="35" t="s">
        <v>6168</v>
      </c>
      <c r="I4204" s="35" t="s">
        <v>294</v>
      </c>
      <c r="J4204" s="48">
        <v>44326</v>
      </c>
      <c r="K4204" s="35">
        <v>5</v>
      </c>
      <c r="L4204" s="49" t="s">
        <v>45</v>
      </c>
      <c r="M4204" s="50" t="str">
        <f>VLOOKUP(Table6[[#This Row],[Product]],Table3[],2)</f>
        <v>Gigastuff</v>
      </c>
      <c r="N4204" s="50" t="str">
        <f t="shared" si="196"/>
        <v>May</v>
      </c>
      <c r="O4204" s="56">
        <f t="shared" si="197"/>
        <v>2021</v>
      </c>
      <c r="P4204" s="51">
        <f>VLOOKUP(Table6[[#This Row],[Product]],Table3[],3)</f>
        <v>1.89</v>
      </c>
      <c r="Q4204" s="35">
        <f>VLOOKUP(Table6[[#This Row],[Product]],Table3[],4)</f>
        <v>18</v>
      </c>
      <c r="R4204" s="35">
        <f>Table6[[#This Row],[Quantity]]*Table6[[#This Row],[Case]]</f>
        <v>90</v>
      </c>
      <c r="S4204" s="35">
        <f>Table6[[#This Row],[Total Sales]]*Table6[[#This Row],[Cost]]</f>
        <v>170.1</v>
      </c>
    </row>
    <row r="4205" spans="1:19" x14ac:dyDescent="0.3">
      <c r="A4205" s="54">
        <v>4317</v>
      </c>
      <c r="B4205" s="35" t="s">
        <v>9349</v>
      </c>
      <c r="C4205" s="35" t="s">
        <v>9326</v>
      </c>
      <c r="D4205" s="35" t="s">
        <v>28</v>
      </c>
      <c r="E4205" s="35" t="str">
        <f t="shared" si="195"/>
        <v>M</v>
      </c>
      <c r="F4205" s="35">
        <v>90</v>
      </c>
      <c r="G4205" s="35" t="s">
        <v>9350</v>
      </c>
      <c r="H4205" s="35" t="s">
        <v>5379</v>
      </c>
      <c r="I4205" s="35" t="s">
        <v>1199</v>
      </c>
      <c r="J4205" s="48" t="s">
        <v>13663</v>
      </c>
      <c r="K4205" s="35">
        <v>45</v>
      </c>
      <c r="L4205" s="49" t="s">
        <v>159</v>
      </c>
      <c r="M4205" s="50" t="str">
        <f>VLOOKUP(Table6[[#This Row],[Product]],Table3[],2)</f>
        <v>Ultrathing V3</v>
      </c>
      <c r="N4205" s="50" t="str">
        <f t="shared" si="196"/>
        <v>Sep</v>
      </c>
      <c r="O4205" s="56">
        <f t="shared" si="197"/>
        <v>2022</v>
      </c>
      <c r="P4205" s="51">
        <f>VLOOKUP(Table6[[#This Row],[Product]],Table3[],3)</f>
        <v>3.39</v>
      </c>
      <c r="Q4205" s="35">
        <f>VLOOKUP(Table6[[#This Row],[Product]],Table3[],4)</f>
        <v>24</v>
      </c>
      <c r="R4205" s="35">
        <f>Table6[[#This Row],[Quantity]]*Table6[[#This Row],[Case]]</f>
        <v>1080</v>
      </c>
      <c r="S4205" s="35">
        <f>Table6[[#This Row],[Total Sales]]*Table6[[#This Row],[Cost]]</f>
        <v>3661.2000000000003</v>
      </c>
    </row>
    <row r="4206" spans="1:19" x14ac:dyDescent="0.3">
      <c r="A4206" s="54">
        <v>4318</v>
      </c>
      <c r="B4206" s="35" t="s">
        <v>3537</v>
      </c>
      <c r="C4206" s="35" t="s">
        <v>9351</v>
      </c>
      <c r="D4206" s="35" t="s">
        <v>28</v>
      </c>
      <c r="E4206" s="35" t="str">
        <f t="shared" si="195"/>
        <v>M</v>
      </c>
      <c r="F4206" s="35">
        <v>90</v>
      </c>
      <c r="G4206" s="35" t="s">
        <v>9352</v>
      </c>
      <c r="H4206" s="35" t="s">
        <v>1039</v>
      </c>
      <c r="I4206" s="35" t="s">
        <v>25</v>
      </c>
      <c r="J4206" s="48">
        <v>44381</v>
      </c>
      <c r="K4206" s="35">
        <v>32</v>
      </c>
      <c r="L4206" s="49" t="s">
        <v>64</v>
      </c>
      <c r="M4206" s="50" t="str">
        <f>VLOOKUP(Table6[[#This Row],[Product]],Table3[],2)</f>
        <v>Ultrathing V4</v>
      </c>
      <c r="N4206" s="50" t="str">
        <f t="shared" si="196"/>
        <v>Jul</v>
      </c>
      <c r="O4206" s="56">
        <f t="shared" si="197"/>
        <v>2021</v>
      </c>
      <c r="P4206" s="51">
        <f>VLOOKUP(Table6[[#This Row],[Product]],Table3[],3)</f>
        <v>3.99</v>
      </c>
      <c r="Q4206" s="35">
        <f>VLOOKUP(Table6[[#This Row],[Product]],Table3[],4)</f>
        <v>24</v>
      </c>
      <c r="R4206" s="35">
        <f>Table6[[#This Row],[Quantity]]*Table6[[#This Row],[Case]]</f>
        <v>768</v>
      </c>
      <c r="S4206" s="35">
        <f>Table6[[#This Row],[Total Sales]]*Table6[[#This Row],[Cost]]</f>
        <v>3064.32</v>
      </c>
    </row>
    <row r="4207" spans="1:19" x14ac:dyDescent="0.3">
      <c r="A4207" s="54">
        <v>4319</v>
      </c>
      <c r="B4207" s="35" t="s">
        <v>9353</v>
      </c>
      <c r="C4207" s="35" t="s">
        <v>1532</v>
      </c>
      <c r="D4207" s="35" t="s">
        <v>51</v>
      </c>
      <c r="E4207" s="35" t="str">
        <f t="shared" si="195"/>
        <v>F</v>
      </c>
      <c r="F4207" s="35">
        <v>30</v>
      </c>
      <c r="G4207" s="35" t="s">
        <v>9354</v>
      </c>
      <c r="H4207" s="35" t="s">
        <v>1198</v>
      </c>
      <c r="I4207" s="35" t="s">
        <v>1199</v>
      </c>
      <c r="J4207" s="48">
        <v>44108</v>
      </c>
      <c r="K4207" s="35">
        <v>70</v>
      </c>
      <c r="L4207" s="49" t="s">
        <v>33</v>
      </c>
      <c r="M4207" s="50" t="str">
        <f>VLOOKUP(Table6[[#This Row],[Product]],Table3[],2)</f>
        <v>Megawidget L</v>
      </c>
      <c r="N4207" s="50" t="str">
        <f t="shared" si="196"/>
        <v>Oct</v>
      </c>
      <c r="O4207" s="56">
        <f t="shared" si="197"/>
        <v>2020</v>
      </c>
      <c r="P4207" s="51">
        <f>VLOOKUP(Table6[[#This Row],[Product]],Table3[],3)</f>
        <v>1.79</v>
      </c>
      <c r="Q4207" s="35">
        <f>VLOOKUP(Table6[[#This Row],[Product]],Table3[],4)</f>
        <v>24</v>
      </c>
      <c r="R4207" s="35">
        <f>Table6[[#This Row],[Quantity]]*Table6[[#This Row],[Case]]</f>
        <v>1680</v>
      </c>
      <c r="S4207" s="35">
        <f>Table6[[#This Row],[Total Sales]]*Table6[[#This Row],[Cost]]</f>
        <v>3007.2000000000003</v>
      </c>
    </row>
    <row r="4208" spans="1:19" x14ac:dyDescent="0.3">
      <c r="A4208" s="54">
        <v>4320</v>
      </c>
      <c r="B4208" s="35" t="s">
        <v>2231</v>
      </c>
      <c r="C4208" s="35" t="s">
        <v>4318</v>
      </c>
      <c r="D4208" s="35" t="s">
        <v>28</v>
      </c>
      <c r="E4208" s="35" t="str">
        <f t="shared" si="195"/>
        <v>M</v>
      </c>
      <c r="F4208" s="35">
        <v>90</v>
      </c>
      <c r="G4208" s="35" t="s">
        <v>9355</v>
      </c>
      <c r="H4208" s="35" t="s">
        <v>3316</v>
      </c>
      <c r="I4208" s="35" t="s">
        <v>32</v>
      </c>
      <c r="J4208" s="48" t="s">
        <v>13865</v>
      </c>
      <c r="K4208" s="35">
        <v>26</v>
      </c>
      <c r="L4208" s="49" t="s">
        <v>39</v>
      </c>
      <c r="M4208" s="50" t="str">
        <f>VLOOKUP(Table6[[#This Row],[Product]],Table3[],2)</f>
        <v>Ultrathing V1</v>
      </c>
      <c r="N4208" s="50" t="str">
        <f t="shared" si="196"/>
        <v>Aug</v>
      </c>
      <c r="O4208" s="56">
        <f t="shared" si="197"/>
        <v>2021</v>
      </c>
      <c r="P4208" s="51">
        <f>VLOOKUP(Table6[[#This Row],[Product]],Table3[],3)</f>
        <v>1.79</v>
      </c>
      <c r="Q4208" s="35">
        <f>VLOOKUP(Table6[[#This Row],[Product]],Table3[],4)</f>
        <v>17</v>
      </c>
      <c r="R4208" s="35">
        <f>Table6[[#This Row],[Quantity]]*Table6[[#This Row],[Case]]</f>
        <v>442</v>
      </c>
      <c r="S4208" s="35">
        <f>Table6[[#This Row],[Total Sales]]*Table6[[#This Row],[Cost]]</f>
        <v>791.18000000000006</v>
      </c>
    </row>
    <row r="4209" spans="1:19" x14ac:dyDescent="0.3">
      <c r="A4209" s="54">
        <v>4321</v>
      </c>
      <c r="B4209" s="35" t="s">
        <v>9356</v>
      </c>
      <c r="C4209" s="35" t="s">
        <v>3913</v>
      </c>
      <c r="D4209" s="35" t="s">
        <v>15</v>
      </c>
      <c r="E4209" s="35" t="str">
        <f t="shared" si="195"/>
        <v>F</v>
      </c>
      <c r="F4209" s="35">
        <v>60</v>
      </c>
      <c r="G4209" s="35" t="s">
        <v>9357</v>
      </c>
      <c r="H4209" s="35" t="s">
        <v>7763</v>
      </c>
      <c r="I4209" s="35" t="s">
        <v>129</v>
      </c>
      <c r="J4209" s="48" t="s">
        <v>14055</v>
      </c>
      <c r="K4209" s="35">
        <v>88</v>
      </c>
      <c r="L4209" s="49" t="s">
        <v>45</v>
      </c>
      <c r="M4209" s="50" t="str">
        <f>VLOOKUP(Table6[[#This Row],[Product]],Table3[],2)</f>
        <v>Gigastuff</v>
      </c>
      <c r="N4209" s="50" t="str">
        <f t="shared" si="196"/>
        <v>Jul</v>
      </c>
      <c r="O4209" s="56">
        <f t="shared" si="197"/>
        <v>2021</v>
      </c>
      <c r="P4209" s="51">
        <f>VLOOKUP(Table6[[#This Row],[Product]],Table3[],3)</f>
        <v>1.89</v>
      </c>
      <c r="Q4209" s="35">
        <f>VLOOKUP(Table6[[#This Row],[Product]],Table3[],4)</f>
        <v>18</v>
      </c>
      <c r="R4209" s="35">
        <f>Table6[[#This Row],[Quantity]]*Table6[[#This Row],[Case]]</f>
        <v>1584</v>
      </c>
      <c r="S4209" s="35">
        <f>Table6[[#This Row],[Total Sales]]*Table6[[#This Row],[Cost]]</f>
        <v>2993.7599999999998</v>
      </c>
    </row>
    <row r="4210" spans="1:19" x14ac:dyDescent="0.3">
      <c r="A4210" s="54">
        <v>4322</v>
      </c>
      <c r="B4210" s="35" t="s">
        <v>7371</v>
      </c>
      <c r="C4210" s="35" t="s">
        <v>4376</v>
      </c>
      <c r="D4210" s="35" t="s">
        <v>15</v>
      </c>
      <c r="E4210" s="35" t="str">
        <f t="shared" si="195"/>
        <v>F</v>
      </c>
      <c r="F4210" s="35">
        <v>30</v>
      </c>
      <c r="G4210" s="35" t="s">
        <v>9358</v>
      </c>
      <c r="H4210" s="35" t="s">
        <v>3169</v>
      </c>
      <c r="I4210" s="35" t="s">
        <v>110</v>
      </c>
      <c r="J4210" s="48">
        <v>44717</v>
      </c>
      <c r="K4210" s="35">
        <v>75</v>
      </c>
      <c r="L4210" s="49" t="s">
        <v>70</v>
      </c>
      <c r="M4210" s="50" t="str">
        <f>VLOOKUP(Table6[[#This Row],[Product]],Table3[],2)</f>
        <v>Megawidget M</v>
      </c>
      <c r="N4210" s="50" t="str">
        <f t="shared" si="196"/>
        <v>Jun</v>
      </c>
      <c r="O4210" s="56">
        <f t="shared" si="197"/>
        <v>2022</v>
      </c>
      <c r="P4210" s="51">
        <f>VLOOKUP(Table6[[#This Row],[Product]],Table3[],3)</f>
        <v>1.29</v>
      </c>
      <c r="Q4210" s="35">
        <f>VLOOKUP(Table6[[#This Row],[Product]],Table3[],4)</f>
        <v>24</v>
      </c>
      <c r="R4210" s="35">
        <f>Table6[[#This Row],[Quantity]]*Table6[[#This Row],[Case]]</f>
        <v>1800</v>
      </c>
      <c r="S4210" s="35">
        <f>Table6[[#This Row],[Total Sales]]*Table6[[#This Row],[Cost]]</f>
        <v>2322</v>
      </c>
    </row>
    <row r="4211" spans="1:19" x14ac:dyDescent="0.3">
      <c r="A4211" s="54">
        <v>4323</v>
      </c>
      <c r="B4211" s="35" t="s">
        <v>3345</v>
      </c>
      <c r="C4211" s="35" t="s">
        <v>2228</v>
      </c>
      <c r="D4211" s="35" t="s">
        <v>28</v>
      </c>
      <c r="E4211" s="35" t="str">
        <f t="shared" si="195"/>
        <v>M</v>
      </c>
      <c r="F4211" s="35">
        <v>60</v>
      </c>
      <c r="G4211" s="35" t="s">
        <v>9359</v>
      </c>
      <c r="H4211" s="35" t="s">
        <v>4337</v>
      </c>
      <c r="I4211" s="35" t="s">
        <v>25</v>
      </c>
      <c r="J4211" s="48" t="s">
        <v>13968</v>
      </c>
      <c r="K4211" s="35">
        <v>82</v>
      </c>
      <c r="L4211" s="49" t="s">
        <v>80</v>
      </c>
      <c r="M4211" s="50" t="str">
        <f>VLOOKUP(Table6[[#This Row],[Product]],Table3[],2)</f>
        <v>Ultrathing V2</v>
      </c>
      <c r="N4211" s="50" t="str">
        <f t="shared" si="196"/>
        <v>Feb</v>
      </c>
      <c r="O4211" s="56">
        <f t="shared" si="197"/>
        <v>2021</v>
      </c>
      <c r="P4211" s="51">
        <f>VLOOKUP(Table6[[#This Row],[Product]],Table3[],3)</f>
        <v>2.95</v>
      </c>
      <c r="Q4211" s="35">
        <f>VLOOKUP(Table6[[#This Row],[Product]],Table3[],4)</f>
        <v>20</v>
      </c>
      <c r="R4211" s="35">
        <f>Table6[[#This Row],[Quantity]]*Table6[[#This Row],[Case]]</f>
        <v>1640</v>
      </c>
      <c r="S4211" s="35">
        <f>Table6[[#This Row],[Total Sales]]*Table6[[#This Row],[Cost]]</f>
        <v>4838</v>
      </c>
    </row>
    <row r="4212" spans="1:19" x14ac:dyDescent="0.3">
      <c r="A4212" s="54">
        <v>4324</v>
      </c>
      <c r="B4212" s="35" t="s">
        <v>7683</v>
      </c>
      <c r="C4212" s="35" t="s">
        <v>82</v>
      </c>
      <c r="D4212" s="35" t="s">
        <v>28</v>
      </c>
      <c r="E4212" s="35" t="str">
        <f t="shared" si="195"/>
        <v>M</v>
      </c>
      <c r="F4212" s="35">
        <v>30</v>
      </c>
      <c r="G4212" s="35" t="s">
        <v>9360</v>
      </c>
      <c r="H4212" s="35" t="s">
        <v>838</v>
      </c>
      <c r="I4212" s="35" t="s">
        <v>839</v>
      </c>
      <c r="J4212" s="48">
        <v>44717</v>
      </c>
      <c r="K4212" s="35">
        <v>43</v>
      </c>
      <c r="L4212" s="49" t="s">
        <v>159</v>
      </c>
      <c r="M4212" s="50" t="str">
        <f>VLOOKUP(Table6[[#This Row],[Product]],Table3[],2)</f>
        <v>Ultrathing V3</v>
      </c>
      <c r="N4212" s="50" t="str">
        <f t="shared" si="196"/>
        <v>Jun</v>
      </c>
      <c r="O4212" s="56">
        <f t="shared" si="197"/>
        <v>2022</v>
      </c>
      <c r="P4212" s="51">
        <f>VLOOKUP(Table6[[#This Row],[Product]],Table3[],3)</f>
        <v>3.39</v>
      </c>
      <c r="Q4212" s="35">
        <f>VLOOKUP(Table6[[#This Row],[Product]],Table3[],4)</f>
        <v>24</v>
      </c>
      <c r="R4212" s="35">
        <f>Table6[[#This Row],[Quantity]]*Table6[[#This Row],[Case]]</f>
        <v>1032</v>
      </c>
      <c r="S4212" s="35">
        <f>Table6[[#This Row],[Total Sales]]*Table6[[#This Row],[Cost]]</f>
        <v>3498.48</v>
      </c>
    </row>
    <row r="4213" spans="1:19" x14ac:dyDescent="0.3">
      <c r="A4213" s="54">
        <v>4325</v>
      </c>
      <c r="B4213" s="35" t="s">
        <v>4614</v>
      </c>
      <c r="C4213" s="35" t="s">
        <v>5598</v>
      </c>
      <c r="D4213" s="35" t="s">
        <v>51</v>
      </c>
      <c r="E4213" s="35" t="str">
        <f t="shared" si="195"/>
        <v>F</v>
      </c>
      <c r="F4213" s="35">
        <v>60</v>
      </c>
      <c r="G4213" s="35" t="s">
        <v>9361</v>
      </c>
      <c r="H4213" s="35" t="s">
        <v>641</v>
      </c>
      <c r="I4213" s="35" t="s">
        <v>294</v>
      </c>
      <c r="J4213" s="48" t="s">
        <v>13736</v>
      </c>
      <c r="K4213" s="35">
        <v>45</v>
      </c>
      <c r="L4213" s="49" t="s">
        <v>20</v>
      </c>
      <c r="M4213" s="50" t="str">
        <f>VLOOKUP(Table6[[#This Row],[Product]],Table3[],2)</f>
        <v>Hyperwotsit</v>
      </c>
      <c r="N4213" s="50" t="str">
        <f t="shared" si="196"/>
        <v>May</v>
      </c>
      <c r="O4213" s="56">
        <f t="shared" si="197"/>
        <v>2021</v>
      </c>
      <c r="P4213" s="51">
        <f>VLOOKUP(Table6[[#This Row],[Product]],Table3[],3)</f>
        <v>2.0099999999999998</v>
      </c>
      <c r="Q4213" s="35">
        <f>VLOOKUP(Table6[[#This Row],[Product]],Table3[],4)</f>
        <v>20</v>
      </c>
      <c r="R4213" s="35">
        <f>Table6[[#This Row],[Quantity]]*Table6[[#This Row],[Case]]</f>
        <v>900</v>
      </c>
      <c r="S4213" s="35">
        <f>Table6[[#This Row],[Total Sales]]*Table6[[#This Row],[Cost]]</f>
        <v>1808.9999999999998</v>
      </c>
    </row>
    <row r="4214" spans="1:19" x14ac:dyDescent="0.3">
      <c r="A4214" s="54">
        <v>4326</v>
      </c>
      <c r="B4214" s="35" t="s">
        <v>6003</v>
      </c>
      <c r="C4214" s="35" t="s">
        <v>3362</v>
      </c>
      <c r="D4214" s="35" t="s">
        <v>28</v>
      </c>
      <c r="E4214" s="35" t="str">
        <f t="shared" si="195"/>
        <v>M</v>
      </c>
      <c r="F4214" s="35">
        <v>60</v>
      </c>
      <c r="G4214" s="35" t="s">
        <v>9362</v>
      </c>
      <c r="H4214" s="35" t="s">
        <v>8110</v>
      </c>
      <c r="I4214" s="35" t="s">
        <v>173</v>
      </c>
      <c r="J4214" s="48">
        <v>43959</v>
      </c>
      <c r="K4214" s="35">
        <v>82</v>
      </c>
      <c r="L4214" s="49" t="s">
        <v>159</v>
      </c>
      <c r="M4214" s="50" t="str">
        <f>VLOOKUP(Table6[[#This Row],[Product]],Table3[],2)</f>
        <v>Ultrathing V3</v>
      </c>
      <c r="N4214" s="50" t="str">
        <f t="shared" si="196"/>
        <v>May</v>
      </c>
      <c r="O4214" s="56">
        <f t="shared" si="197"/>
        <v>2020</v>
      </c>
      <c r="P4214" s="51">
        <f>VLOOKUP(Table6[[#This Row],[Product]],Table3[],3)</f>
        <v>3.39</v>
      </c>
      <c r="Q4214" s="35">
        <f>VLOOKUP(Table6[[#This Row],[Product]],Table3[],4)</f>
        <v>24</v>
      </c>
      <c r="R4214" s="35">
        <f>Table6[[#This Row],[Quantity]]*Table6[[#This Row],[Case]]</f>
        <v>1968</v>
      </c>
      <c r="S4214" s="35">
        <f>Table6[[#This Row],[Total Sales]]*Table6[[#This Row],[Cost]]</f>
        <v>6671.52</v>
      </c>
    </row>
    <row r="4215" spans="1:19" x14ac:dyDescent="0.3">
      <c r="A4215" s="54">
        <v>4327</v>
      </c>
      <c r="B4215" s="35" t="s">
        <v>245</v>
      </c>
      <c r="C4215" s="35" t="s">
        <v>4205</v>
      </c>
      <c r="D4215" s="35" t="s">
        <v>28</v>
      </c>
      <c r="E4215" s="35" t="str">
        <f t="shared" si="195"/>
        <v>M</v>
      </c>
      <c r="F4215" s="35">
        <v>90</v>
      </c>
      <c r="G4215" s="35" t="s">
        <v>9363</v>
      </c>
      <c r="H4215" s="35" t="s">
        <v>1265</v>
      </c>
      <c r="I4215" s="35" t="s">
        <v>32</v>
      </c>
      <c r="J4215" s="48">
        <v>44448</v>
      </c>
      <c r="K4215" s="35">
        <v>62</v>
      </c>
      <c r="L4215" s="49" t="s">
        <v>70</v>
      </c>
      <c r="M4215" s="50" t="str">
        <f>VLOOKUP(Table6[[#This Row],[Product]],Table3[],2)</f>
        <v>Megawidget M</v>
      </c>
      <c r="N4215" s="50" t="str">
        <f t="shared" si="196"/>
        <v>Sep</v>
      </c>
      <c r="O4215" s="56">
        <f t="shared" si="197"/>
        <v>2021</v>
      </c>
      <c r="P4215" s="51">
        <f>VLOOKUP(Table6[[#This Row],[Product]],Table3[],3)</f>
        <v>1.29</v>
      </c>
      <c r="Q4215" s="35">
        <f>VLOOKUP(Table6[[#This Row],[Product]],Table3[],4)</f>
        <v>24</v>
      </c>
      <c r="R4215" s="35">
        <f>Table6[[#This Row],[Quantity]]*Table6[[#This Row],[Case]]</f>
        <v>1488</v>
      </c>
      <c r="S4215" s="35">
        <f>Table6[[#This Row],[Total Sales]]*Table6[[#This Row],[Cost]]</f>
        <v>1919.52</v>
      </c>
    </row>
    <row r="4216" spans="1:19" x14ac:dyDescent="0.3">
      <c r="A4216" s="54">
        <v>4328</v>
      </c>
      <c r="B4216" s="35" t="s">
        <v>183</v>
      </c>
      <c r="C4216" s="35" t="s">
        <v>352</v>
      </c>
      <c r="D4216" s="35" t="s">
        <v>28</v>
      </c>
      <c r="E4216" s="35" t="str">
        <f t="shared" si="195"/>
        <v>M</v>
      </c>
      <c r="F4216" s="35">
        <v>90</v>
      </c>
      <c r="G4216" s="35" t="s">
        <v>9364</v>
      </c>
      <c r="H4216" s="35" t="s">
        <v>1261</v>
      </c>
      <c r="I4216" s="35" t="s">
        <v>32</v>
      </c>
      <c r="J4216" s="48" t="s">
        <v>14191</v>
      </c>
      <c r="K4216" s="35">
        <v>6</v>
      </c>
      <c r="L4216" s="49" t="s">
        <v>64</v>
      </c>
      <c r="M4216" s="50" t="str">
        <f>VLOOKUP(Table6[[#This Row],[Product]],Table3[],2)</f>
        <v>Ultrathing V4</v>
      </c>
      <c r="N4216" s="50" t="str">
        <f t="shared" si="196"/>
        <v>Sep</v>
      </c>
      <c r="O4216" s="56">
        <f t="shared" si="197"/>
        <v>2020</v>
      </c>
      <c r="P4216" s="51">
        <f>VLOOKUP(Table6[[#This Row],[Product]],Table3[],3)</f>
        <v>3.99</v>
      </c>
      <c r="Q4216" s="35">
        <f>VLOOKUP(Table6[[#This Row],[Product]],Table3[],4)</f>
        <v>24</v>
      </c>
      <c r="R4216" s="35">
        <f>Table6[[#This Row],[Quantity]]*Table6[[#This Row],[Case]]</f>
        <v>144</v>
      </c>
      <c r="S4216" s="35">
        <f>Table6[[#This Row],[Total Sales]]*Table6[[#This Row],[Cost]]</f>
        <v>574.56000000000006</v>
      </c>
    </row>
    <row r="4217" spans="1:19" x14ac:dyDescent="0.3">
      <c r="A4217" s="54">
        <v>4329</v>
      </c>
      <c r="B4217" s="35" t="s">
        <v>692</v>
      </c>
      <c r="C4217" s="35" t="s">
        <v>3845</v>
      </c>
      <c r="D4217" s="35" t="s">
        <v>28</v>
      </c>
      <c r="E4217" s="35" t="str">
        <f t="shared" si="195"/>
        <v>M</v>
      </c>
      <c r="F4217" s="35">
        <v>90</v>
      </c>
      <c r="G4217" s="35" t="s">
        <v>9365</v>
      </c>
      <c r="H4217" s="35" t="s">
        <v>3619</v>
      </c>
      <c r="I4217" s="35" t="s">
        <v>575</v>
      </c>
      <c r="J4217" s="48">
        <v>44112</v>
      </c>
      <c r="K4217" s="35">
        <v>72</v>
      </c>
      <c r="L4217" s="49" t="s">
        <v>54</v>
      </c>
      <c r="M4217" s="50" t="str">
        <f>VLOOKUP(Table6[[#This Row],[Product]],Table3[],2)</f>
        <v>Megawidget S</v>
      </c>
      <c r="N4217" s="50" t="str">
        <f t="shared" si="196"/>
        <v>Oct</v>
      </c>
      <c r="O4217" s="56">
        <f t="shared" si="197"/>
        <v>2020</v>
      </c>
      <c r="P4217" s="51">
        <f>VLOOKUP(Table6[[#This Row],[Product]],Table3[],3)</f>
        <v>0.69</v>
      </c>
      <c r="Q4217" s="35">
        <f>VLOOKUP(Table6[[#This Row],[Product]],Table3[],4)</f>
        <v>24</v>
      </c>
      <c r="R4217" s="35">
        <f>Table6[[#This Row],[Quantity]]*Table6[[#This Row],[Case]]</f>
        <v>1728</v>
      </c>
      <c r="S4217" s="35">
        <f>Table6[[#This Row],[Total Sales]]*Table6[[#This Row],[Cost]]</f>
        <v>1192.32</v>
      </c>
    </row>
    <row r="4218" spans="1:19" x14ac:dyDescent="0.3">
      <c r="A4218" s="54">
        <v>4330</v>
      </c>
      <c r="B4218" s="35" t="s">
        <v>9366</v>
      </c>
      <c r="C4218" s="35" t="s">
        <v>6062</v>
      </c>
      <c r="D4218" s="35" t="s">
        <v>15</v>
      </c>
      <c r="E4218" s="35" t="str">
        <f t="shared" si="195"/>
        <v>F</v>
      </c>
      <c r="F4218" s="35">
        <v>90</v>
      </c>
      <c r="G4218" s="35" t="s">
        <v>9367</v>
      </c>
      <c r="H4218" s="35" t="s">
        <v>7752</v>
      </c>
      <c r="I4218" s="35" t="s">
        <v>32</v>
      </c>
      <c r="J4218" s="48" t="s">
        <v>13878</v>
      </c>
      <c r="K4218" s="35">
        <v>75</v>
      </c>
      <c r="L4218" s="49" t="s">
        <v>159</v>
      </c>
      <c r="M4218" s="50" t="str">
        <f>VLOOKUP(Table6[[#This Row],[Product]],Table3[],2)</f>
        <v>Ultrathing V3</v>
      </c>
      <c r="N4218" s="50" t="str">
        <f t="shared" si="196"/>
        <v>Apr</v>
      </c>
      <c r="O4218" s="56">
        <f t="shared" si="197"/>
        <v>2020</v>
      </c>
      <c r="P4218" s="51">
        <f>VLOOKUP(Table6[[#This Row],[Product]],Table3[],3)</f>
        <v>3.39</v>
      </c>
      <c r="Q4218" s="35">
        <f>VLOOKUP(Table6[[#This Row],[Product]],Table3[],4)</f>
        <v>24</v>
      </c>
      <c r="R4218" s="35">
        <f>Table6[[#This Row],[Quantity]]*Table6[[#This Row],[Case]]</f>
        <v>1800</v>
      </c>
      <c r="S4218" s="35">
        <f>Table6[[#This Row],[Total Sales]]*Table6[[#This Row],[Cost]]</f>
        <v>6102</v>
      </c>
    </row>
    <row r="4219" spans="1:19" x14ac:dyDescent="0.3">
      <c r="A4219" s="54">
        <v>4331</v>
      </c>
      <c r="B4219" s="35" t="s">
        <v>6003</v>
      </c>
      <c r="C4219" s="35" t="s">
        <v>335</v>
      </c>
      <c r="D4219" s="35" t="s">
        <v>41</v>
      </c>
      <c r="E4219" s="35" t="str">
        <f t="shared" si="195"/>
        <v>F</v>
      </c>
      <c r="F4219" s="35">
        <v>90</v>
      </c>
      <c r="G4219" s="35" t="s">
        <v>9368</v>
      </c>
      <c r="H4219" s="35" t="s">
        <v>6319</v>
      </c>
      <c r="I4219" s="35" t="s">
        <v>32</v>
      </c>
      <c r="J4219" s="48" t="s">
        <v>13647</v>
      </c>
      <c r="K4219" s="35">
        <v>9</v>
      </c>
      <c r="L4219" s="49" t="s">
        <v>45</v>
      </c>
      <c r="M4219" s="50" t="str">
        <f>VLOOKUP(Table6[[#This Row],[Product]],Table3[],2)</f>
        <v>Gigastuff</v>
      </c>
      <c r="N4219" s="50" t="str">
        <f t="shared" si="196"/>
        <v>Oct</v>
      </c>
      <c r="O4219" s="56">
        <f t="shared" si="197"/>
        <v>2020</v>
      </c>
      <c r="P4219" s="51">
        <f>VLOOKUP(Table6[[#This Row],[Product]],Table3[],3)</f>
        <v>1.89</v>
      </c>
      <c r="Q4219" s="35">
        <f>VLOOKUP(Table6[[#This Row],[Product]],Table3[],4)</f>
        <v>18</v>
      </c>
      <c r="R4219" s="35">
        <f>Table6[[#This Row],[Quantity]]*Table6[[#This Row],[Case]]</f>
        <v>162</v>
      </c>
      <c r="S4219" s="35">
        <f>Table6[[#This Row],[Total Sales]]*Table6[[#This Row],[Cost]]</f>
        <v>306.18</v>
      </c>
    </row>
    <row r="4220" spans="1:19" x14ac:dyDescent="0.3">
      <c r="A4220" s="54">
        <v>4332</v>
      </c>
      <c r="B4220" s="35" t="s">
        <v>2231</v>
      </c>
      <c r="C4220" s="35" t="s">
        <v>5383</v>
      </c>
      <c r="D4220" s="35" t="s">
        <v>28</v>
      </c>
      <c r="E4220" s="35" t="str">
        <f t="shared" si="195"/>
        <v>M</v>
      </c>
      <c r="F4220" s="35">
        <v>60</v>
      </c>
      <c r="G4220" s="35" t="s">
        <v>9369</v>
      </c>
      <c r="H4220" s="35" t="s">
        <v>1590</v>
      </c>
      <c r="I4220" s="35" t="s">
        <v>32</v>
      </c>
      <c r="J4220" s="48">
        <v>44655</v>
      </c>
      <c r="K4220" s="35">
        <v>99</v>
      </c>
      <c r="L4220" s="49" t="s">
        <v>39</v>
      </c>
      <c r="M4220" s="50" t="str">
        <f>VLOOKUP(Table6[[#This Row],[Product]],Table3[],2)</f>
        <v>Ultrathing V1</v>
      </c>
      <c r="N4220" s="50" t="str">
        <f t="shared" si="196"/>
        <v>Apr</v>
      </c>
      <c r="O4220" s="56">
        <f t="shared" si="197"/>
        <v>2022</v>
      </c>
      <c r="P4220" s="51">
        <f>VLOOKUP(Table6[[#This Row],[Product]],Table3[],3)</f>
        <v>1.79</v>
      </c>
      <c r="Q4220" s="35">
        <f>VLOOKUP(Table6[[#This Row],[Product]],Table3[],4)</f>
        <v>17</v>
      </c>
      <c r="R4220" s="35">
        <f>Table6[[#This Row],[Quantity]]*Table6[[#This Row],[Case]]</f>
        <v>1683</v>
      </c>
      <c r="S4220" s="35">
        <f>Table6[[#This Row],[Total Sales]]*Table6[[#This Row],[Cost]]</f>
        <v>3012.57</v>
      </c>
    </row>
    <row r="4221" spans="1:19" x14ac:dyDescent="0.3">
      <c r="A4221" s="54">
        <v>4333</v>
      </c>
      <c r="B4221" s="35" t="s">
        <v>9370</v>
      </c>
      <c r="C4221" s="35" t="s">
        <v>4528</v>
      </c>
      <c r="D4221" s="35" t="s">
        <v>15</v>
      </c>
      <c r="E4221" s="35" t="str">
        <f t="shared" si="195"/>
        <v>F</v>
      </c>
      <c r="F4221" s="35">
        <v>60</v>
      </c>
      <c r="G4221" s="35" t="s">
        <v>9371</v>
      </c>
      <c r="H4221" s="35" t="s">
        <v>3500</v>
      </c>
      <c r="I4221" s="35" t="s">
        <v>25</v>
      </c>
      <c r="J4221" s="48" t="s">
        <v>14126</v>
      </c>
      <c r="K4221" s="35">
        <v>3</v>
      </c>
      <c r="L4221" s="49" t="s">
        <v>45</v>
      </c>
      <c r="M4221" s="50" t="str">
        <f>VLOOKUP(Table6[[#This Row],[Product]],Table3[],2)</f>
        <v>Gigastuff</v>
      </c>
      <c r="N4221" s="50" t="str">
        <f t="shared" si="196"/>
        <v>Sep</v>
      </c>
      <c r="O4221" s="56">
        <f t="shared" si="197"/>
        <v>2020</v>
      </c>
      <c r="P4221" s="51">
        <f>VLOOKUP(Table6[[#This Row],[Product]],Table3[],3)</f>
        <v>1.89</v>
      </c>
      <c r="Q4221" s="35">
        <f>VLOOKUP(Table6[[#This Row],[Product]],Table3[],4)</f>
        <v>18</v>
      </c>
      <c r="R4221" s="35">
        <f>Table6[[#This Row],[Quantity]]*Table6[[#This Row],[Case]]</f>
        <v>54</v>
      </c>
      <c r="S4221" s="35">
        <f>Table6[[#This Row],[Total Sales]]*Table6[[#This Row],[Cost]]</f>
        <v>102.05999999999999</v>
      </c>
    </row>
    <row r="4222" spans="1:19" x14ac:dyDescent="0.3">
      <c r="A4222" s="54">
        <v>4335</v>
      </c>
      <c r="B4222" s="35" t="s">
        <v>5001</v>
      </c>
      <c r="C4222" s="35" t="s">
        <v>8514</v>
      </c>
      <c r="D4222" s="35" t="s">
        <v>51</v>
      </c>
      <c r="E4222" s="35" t="str">
        <f t="shared" si="195"/>
        <v>F</v>
      </c>
      <c r="F4222" s="35">
        <v>90</v>
      </c>
      <c r="G4222" s="35" t="s">
        <v>9373</v>
      </c>
      <c r="H4222" s="35" t="s">
        <v>1384</v>
      </c>
      <c r="I4222" s="35" t="s">
        <v>32</v>
      </c>
      <c r="J4222" s="48">
        <v>44206</v>
      </c>
      <c r="K4222" s="35">
        <v>17</v>
      </c>
      <c r="L4222" s="49" t="s">
        <v>101</v>
      </c>
      <c r="M4222" s="50" t="str">
        <f>VLOOKUP(Table6[[#This Row],[Product]],Table3[],2)</f>
        <v>Superwossname</v>
      </c>
      <c r="N4222" s="50" t="str">
        <f t="shared" si="196"/>
        <v>Jan</v>
      </c>
      <c r="O4222" s="56">
        <f t="shared" si="197"/>
        <v>2021</v>
      </c>
      <c r="P4222" s="51">
        <f>VLOOKUP(Table6[[#This Row],[Product]],Table3[],3)</f>
        <v>3.49</v>
      </c>
      <c r="Q4222" s="35">
        <f>VLOOKUP(Table6[[#This Row],[Product]],Table3[],4)</f>
        <v>20</v>
      </c>
      <c r="R4222" s="35">
        <f>Table6[[#This Row],[Quantity]]*Table6[[#This Row],[Case]]</f>
        <v>340</v>
      </c>
      <c r="S4222" s="35">
        <f>Table6[[#This Row],[Total Sales]]*Table6[[#This Row],[Cost]]</f>
        <v>1186.6000000000001</v>
      </c>
    </row>
    <row r="4223" spans="1:19" x14ac:dyDescent="0.3">
      <c r="A4223" s="54">
        <v>4336</v>
      </c>
      <c r="B4223" s="35" t="s">
        <v>9374</v>
      </c>
      <c r="C4223" s="35" t="s">
        <v>8563</v>
      </c>
      <c r="D4223" s="35" t="s">
        <v>15</v>
      </c>
      <c r="E4223" s="35" t="str">
        <f t="shared" si="195"/>
        <v>F</v>
      </c>
      <c r="F4223" s="35">
        <v>30</v>
      </c>
      <c r="G4223" s="35" t="s">
        <v>9375</v>
      </c>
      <c r="H4223" s="35" t="s">
        <v>4567</v>
      </c>
      <c r="I4223" s="35" t="s">
        <v>38</v>
      </c>
      <c r="J4223" s="48">
        <v>43870</v>
      </c>
      <c r="K4223" s="35">
        <v>53</v>
      </c>
      <c r="L4223" s="49" t="s">
        <v>101</v>
      </c>
      <c r="M4223" s="50" t="str">
        <f>VLOOKUP(Table6[[#This Row],[Product]],Table3[],2)</f>
        <v>Superwossname</v>
      </c>
      <c r="N4223" s="50" t="str">
        <f t="shared" si="196"/>
        <v>Feb</v>
      </c>
      <c r="O4223" s="56">
        <f t="shared" si="197"/>
        <v>2020</v>
      </c>
      <c r="P4223" s="51">
        <f>VLOOKUP(Table6[[#This Row],[Product]],Table3[],3)</f>
        <v>3.49</v>
      </c>
      <c r="Q4223" s="35">
        <f>VLOOKUP(Table6[[#This Row],[Product]],Table3[],4)</f>
        <v>20</v>
      </c>
      <c r="R4223" s="35">
        <f>Table6[[#This Row],[Quantity]]*Table6[[#This Row],[Case]]</f>
        <v>1060</v>
      </c>
      <c r="S4223" s="35">
        <f>Table6[[#This Row],[Total Sales]]*Table6[[#This Row],[Cost]]</f>
        <v>3699.4</v>
      </c>
    </row>
    <row r="4224" spans="1:19" x14ac:dyDescent="0.3">
      <c r="A4224" s="54">
        <v>4337</v>
      </c>
      <c r="B4224" s="35" t="s">
        <v>9376</v>
      </c>
      <c r="C4224" s="35" t="s">
        <v>9377</v>
      </c>
      <c r="D4224" s="35" t="s">
        <v>51</v>
      </c>
      <c r="E4224" s="35" t="str">
        <f t="shared" si="195"/>
        <v>F</v>
      </c>
      <c r="F4224" s="35">
        <v>60</v>
      </c>
      <c r="G4224" s="35" t="s">
        <v>9378</v>
      </c>
      <c r="H4224" s="35" t="s">
        <v>4541</v>
      </c>
      <c r="I4224" s="35" t="s">
        <v>89</v>
      </c>
      <c r="J4224" s="48">
        <v>44383</v>
      </c>
      <c r="K4224" s="35">
        <v>32</v>
      </c>
      <c r="L4224" s="49" t="s">
        <v>45</v>
      </c>
      <c r="M4224" s="50" t="str">
        <f>VLOOKUP(Table6[[#This Row],[Product]],Table3[],2)</f>
        <v>Gigastuff</v>
      </c>
      <c r="N4224" s="50" t="str">
        <f t="shared" si="196"/>
        <v>Jul</v>
      </c>
      <c r="O4224" s="56">
        <f t="shared" si="197"/>
        <v>2021</v>
      </c>
      <c r="P4224" s="51">
        <f>VLOOKUP(Table6[[#This Row],[Product]],Table3[],3)</f>
        <v>1.89</v>
      </c>
      <c r="Q4224" s="35">
        <f>VLOOKUP(Table6[[#This Row],[Product]],Table3[],4)</f>
        <v>18</v>
      </c>
      <c r="R4224" s="35">
        <f>Table6[[#This Row],[Quantity]]*Table6[[#This Row],[Case]]</f>
        <v>576</v>
      </c>
      <c r="S4224" s="35">
        <f>Table6[[#This Row],[Total Sales]]*Table6[[#This Row],[Cost]]</f>
        <v>1088.6399999999999</v>
      </c>
    </row>
    <row r="4225" spans="1:19" x14ac:dyDescent="0.3">
      <c r="A4225" s="54">
        <v>4338</v>
      </c>
      <c r="B4225" s="35" t="s">
        <v>9379</v>
      </c>
      <c r="C4225" s="35" t="s">
        <v>5258</v>
      </c>
      <c r="D4225" s="35" t="s">
        <v>92</v>
      </c>
      <c r="E4225" s="35" t="str">
        <f t="shared" si="195"/>
        <v>M/F</v>
      </c>
      <c r="F4225" s="35">
        <v>90</v>
      </c>
      <c r="G4225" s="35" t="s">
        <v>9380</v>
      </c>
      <c r="H4225" s="35" t="s">
        <v>1896</v>
      </c>
      <c r="I4225" s="35" t="s">
        <v>294</v>
      </c>
      <c r="J4225" s="48" t="s">
        <v>13967</v>
      </c>
      <c r="K4225" s="35">
        <v>41</v>
      </c>
      <c r="L4225" s="49" t="s">
        <v>101</v>
      </c>
      <c r="M4225" s="50" t="str">
        <f>VLOOKUP(Table6[[#This Row],[Product]],Table3[],2)</f>
        <v>Superwossname</v>
      </c>
      <c r="N4225" s="50" t="str">
        <f t="shared" si="196"/>
        <v>Dec</v>
      </c>
      <c r="O4225" s="56">
        <f t="shared" si="197"/>
        <v>2020</v>
      </c>
      <c r="P4225" s="51">
        <f>VLOOKUP(Table6[[#This Row],[Product]],Table3[],3)</f>
        <v>3.49</v>
      </c>
      <c r="Q4225" s="35">
        <f>VLOOKUP(Table6[[#This Row],[Product]],Table3[],4)</f>
        <v>20</v>
      </c>
      <c r="R4225" s="35">
        <f>Table6[[#This Row],[Quantity]]*Table6[[#This Row],[Case]]</f>
        <v>820</v>
      </c>
      <c r="S4225" s="35">
        <f>Table6[[#This Row],[Total Sales]]*Table6[[#This Row],[Cost]]</f>
        <v>2861.8</v>
      </c>
    </row>
    <row r="4226" spans="1:19" x14ac:dyDescent="0.3">
      <c r="A4226" s="54">
        <v>4339</v>
      </c>
      <c r="B4226" s="35" t="s">
        <v>2556</v>
      </c>
      <c r="C4226" s="35" t="s">
        <v>1727</v>
      </c>
      <c r="D4226" s="35" t="s">
        <v>28</v>
      </c>
      <c r="E4226" s="35" t="str">
        <f t="shared" si="195"/>
        <v>M</v>
      </c>
      <c r="F4226" s="35">
        <v>90</v>
      </c>
      <c r="G4226" s="35" t="s">
        <v>15225</v>
      </c>
      <c r="H4226" s="35" t="s">
        <v>1751</v>
      </c>
      <c r="I4226" s="35" t="s">
        <v>32</v>
      </c>
      <c r="J4226" s="48">
        <v>44655</v>
      </c>
      <c r="K4226" s="35">
        <v>37</v>
      </c>
      <c r="L4226" s="49" t="s">
        <v>33</v>
      </c>
      <c r="M4226" s="50" t="str">
        <f>VLOOKUP(Table6[[#This Row],[Product]],Table3[],2)</f>
        <v>Megawidget L</v>
      </c>
      <c r="N4226" s="50" t="str">
        <f t="shared" si="196"/>
        <v>Apr</v>
      </c>
      <c r="O4226" s="56">
        <f t="shared" si="197"/>
        <v>2022</v>
      </c>
      <c r="P4226" s="51">
        <f>VLOOKUP(Table6[[#This Row],[Product]],Table3[],3)</f>
        <v>1.79</v>
      </c>
      <c r="Q4226" s="35">
        <f>VLOOKUP(Table6[[#This Row],[Product]],Table3[],4)</f>
        <v>24</v>
      </c>
      <c r="R4226" s="35">
        <f>Table6[[#This Row],[Quantity]]*Table6[[#This Row],[Case]]</f>
        <v>888</v>
      </c>
      <c r="S4226" s="35">
        <f>Table6[[#This Row],[Total Sales]]*Table6[[#This Row],[Cost]]</f>
        <v>1589.52</v>
      </c>
    </row>
    <row r="4227" spans="1:19" x14ac:dyDescent="0.3">
      <c r="A4227" s="54">
        <v>4340</v>
      </c>
      <c r="B4227" s="35" t="s">
        <v>9382</v>
      </c>
      <c r="C4227" s="35" t="s">
        <v>2422</v>
      </c>
      <c r="D4227" s="35" t="s">
        <v>51</v>
      </c>
      <c r="E4227" s="35" t="str">
        <f t="shared" ref="E4227:E4290" si="198">IF(OR(D4227="Mrs", D4227="Miss", D4227="Ms"), "F", IF(OR(D4227="Mr"), "M", IF(OR(D4227="Dr", D4227="Prof", D4227="Rev"), "M/F", "")))</f>
        <v>F</v>
      </c>
      <c r="F4227" s="35">
        <v>90</v>
      </c>
      <c r="G4227" s="35" t="s">
        <v>15226</v>
      </c>
      <c r="H4227" s="35" t="s">
        <v>3466</v>
      </c>
      <c r="I4227" s="35" t="s">
        <v>32</v>
      </c>
      <c r="J4227" s="48">
        <v>44297</v>
      </c>
      <c r="K4227" s="35">
        <v>13</v>
      </c>
      <c r="L4227" s="49" t="s">
        <v>45</v>
      </c>
      <c r="M4227" s="50" t="str">
        <f>VLOOKUP(Table6[[#This Row],[Product]],Table3[],2)</f>
        <v>Gigastuff</v>
      </c>
      <c r="N4227" s="50" t="str">
        <f t="shared" ref="N4227:N4290" si="199">TEXT(J4227,"mmm")</f>
        <v>Apr</v>
      </c>
      <c r="O4227" s="56">
        <f t="shared" ref="O4227:O4290" si="200">YEAR(J4227)</f>
        <v>2021</v>
      </c>
      <c r="P4227" s="51">
        <f>VLOOKUP(Table6[[#This Row],[Product]],Table3[],3)</f>
        <v>1.89</v>
      </c>
      <c r="Q4227" s="35">
        <f>VLOOKUP(Table6[[#This Row],[Product]],Table3[],4)</f>
        <v>18</v>
      </c>
      <c r="R4227" s="35">
        <f>Table6[[#This Row],[Quantity]]*Table6[[#This Row],[Case]]</f>
        <v>234</v>
      </c>
      <c r="S4227" s="35">
        <f>Table6[[#This Row],[Total Sales]]*Table6[[#This Row],[Cost]]</f>
        <v>442.26</v>
      </c>
    </row>
    <row r="4228" spans="1:19" x14ac:dyDescent="0.3">
      <c r="A4228" s="54">
        <v>4341</v>
      </c>
      <c r="B4228" s="35" t="s">
        <v>8598</v>
      </c>
      <c r="C4228" s="35" t="s">
        <v>3829</v>
      </c>
      <c r="D4228" s="35" t="s">
        <v>92</v>
      </c>
      <c r="E4228" s="35" t="str">
        <f t="shared" si="198"/>
        <v>M/F</v>
      </c>
      <c r="F4228" s="35">
        <v>60</v>
      </c>
      <c r="G4228" s="35" t="s">
        <v>15227</v>
      </c>
      <c r="H4228" s="35" t="s">
        <v>3409</v>
      </c>
      <c r="I4228" s="35" t="s">
        <v>95</v>
      </c>
      <c r="J4228" s="48" t="s">
        <v>13801</v>
      </c>
      <c r="K4228" s="35">
        <v>42</v>
      </c>
      <c r="L4228" s="49" t="s">
        <v>159</v>
      </c>
      <c r="M4228" s="50" t="str">
        <f>VLOOKUP(Table6[[#This Row],[Product]],Table3[],2)</f>
        <v>Ultrathing V3</v>
      </c>
      <c r="N4228" s="50" t="str">
        <f t="shared" si="199"/>
        <v>Feb</v>
      </c>
      <c r="O4228" s="56">
        <f t="shared" si="200"/>
        <v>2020</v>
      </c>
      <c r="P4228" s="51">
        <f>VLOOKUP(Table6[[#This Row],[Product]],Table3[],3)</f>
        <v>3.39</v>
      </c>
      <c r="Q4228" s="35">
        <f>VLOOKUP(Table6[[#This Row],[Product]],Table3[],4)</f>
        <v>24</v>
      </c>
      <c r="R4228" s="35">
        <f>Table6[[#This Row],[Quantity]]*Table6[[#This Row],[Case]]</f>
        <v>1008</v>
      </c>
      <c r="S4228" s="35">
        <f>Table6[[#This Row],[Total Sales]]*Table6[[#This Row],[Cost]]</f>
        <v>3417.1200000000003</v>
      </c>
    </row>
    <row r="4229" spans="1:19" x14ac:dyDescent="0.3">
      <c r="A4229" s="54">
        <v>4342</v>
      </c>
      <c r="B4229" s="35" t="s">
        <v>4430</v>
      </c>
      <c r="C4229" s="35" t="s">
        <v>1596</v>
      </c>
      <c r="D4229" s="35" t="s">
        <v>28</v>
      </c>
      <c r="E4229" s="35" t="str">
        <f t="shared" si="198"/>
        <v>M</v>
      </c>
      <c r="F4229" s="35">
        <v>90</v>
      </c>
      <c r="G4229" s="35" t="s">
        <v>15228</v>
      </c>
      <c r="H4229" s="35" t="s">
        <v>772</v>
      </c>
      <c r="I4229" s="35" t="s">
        <v>32</v>
      </c>
      <c r="J4229" s="48">
        <v>44234</v>
      </c>
      <c r="K4229" s="35">
        <v>73</v>
      </c>
      <c r="L4229" s="49" t="s">
        <v>45</v>
      </c>
      <c r="M4229" s="50" t="str">
        <f>VLOOKUP(Table6[[#This Row],[Product]],Table3[],2)</f>
        <v>Gigastuff</v>
      </c>
      <c r="N4229" s="50" t="str">
        <f t="shared" si="199"/>
        <v>Feb</v>
      </c>
      <c r="O4229" s="56">
        <f t="shared" si="200"/>
        <v>2021</v>
      </c>
      <c r="P4229" s="51">
        <f>VLOOKUP(Table6[[#This Row],[Product]],Table3[],3)</f>
        <v>1.89</v>
      </c>
      <c r="Q4229" s="35">
        <f>VLOOKUP(Table6[[#This Row],[Product]],Table3[],4)</f>
        <v>18</v>
      </c>
      <c r="R4229" s="35">
        <f>Table6[[#This Row],[Quantity]]*Table6[[#This Row],[Case]]</f>
        <v>1314</v>
      </c>
      <c r="S4229" s="35">
        <f>Table6[[#This Row],[Total Sales]]*Table6[[#This Row],[Cost]]</f>
        <v>2483.46</v>
      </c>
    </row>
    <row r="4230" spans="1:19" x14ac:dyDescent="0.3">
      <c r="A4230" s="54">
        <v>4343</v>
      </c>
      <c r="B4230" s="35" t="s">
        <v>4647</v>
      </c>
      <c r="C4230" s="35" t="s">
        <v>5659</v>
      </c>
      <c r="D4230" s="35" t="s">
        <v>28</v>
      </c>
      <c r="E4230" s="35" t="str">
        <f t="shared" si="198"/>
        <v>M</v>
      </c>
      <c r="F4230" s="35">
        <v>30</v>
      </c>
      <c r="G4230" s="35" t="s">
        <v>15229</v>
      </c>
      <c r="H4230" s="35" t="s">
        <v>570</v>
      </c>
      <c r="I4230" s="35" t="s">
        <v>187</v>
      </c>
      <c r="J4230" s="48">
        <v>44389</v>
      </c>
      <c r="K4230" s="35">
        <v>19</v>
      </c>
      <c r="L4230" s="49" t="s">
        <v>45</v>
      </c>
      <c r="M4230" s="50" t="str">
        <f>VLOOKUP(Table6[[#This Row],[Product]],Table3[],2)</f>
        <v>Gigastuff</v>
      </c>
      <c r="N4230" s="50" t="str">
        <f t="shared" si="199"/>
        <v>Jul</v>
      </c>
      <c r="O4230" s="56">
        <f t="shared" si="200"/>
        <v>2021</v>
      </c>
      <c r="P4230" s="51">
        <f>VLOOKUP(Table6[[#This Row],[Product]],Table3[],3)</f>
        <v>1.89</v>
      </c>
      <c r="Q4230" s="35">
        <f>VLOOKUP(Table6[[#This Row],[Product]],Table3[],4)</f>
        <v>18</v>
      </c>
      <c r="R4230" s="35">
        <f>Table6[[#This Row],[Quantity]]*Table6[[#This Row],[Case]]</f>
        <v>342</v>
      </c>
      <c r="S4230" s="35">
        <f>Table6[[#This Row],[Total Sales]]*Table6[[#This Row],[Cost]]</f>
        <v>646.38</v>
      </c>
    </row>
    <row r="4231" spans="1:19" x14ac:dyDescent="0.3">
      <c r="A4231" s="54">
        <v>4344</v>
      </c>
      <c r="B4231" s="35" t="s">
        <v>2919</v>
      </c>
      <c r="C4231" s="35" t="s">
        <v>7177</v>
      </c>
      <c r="D4231" s="35" t="s">
        <v>28</v>
      </c>
      <c r="E4231" s="35" t="str">
        <f t="shared" si="198"/>
        <v>M</v>
      </c>
      <c r="F4231" s="35">
        <v>90</v>
      </c>
      <c r="G4231" s="35" t="s">
        <v>15230</v>
      </c>
      <c r="H4231" s="35" t="s">
        <v>172</v>
      </c>
      <c r="I4231" s="35" t="s">
        <v>173</v>
      </c>
      <c r="J4231" s="48">
        <v>44542</v>
      </c>
      <c r="K4231" s="35">
        <v>7</v>
      </c>
      <c r="L4231" s="49" t="s">
        <v>20</v>
      </c>
      <c r="M4231" s="50" t="str">
        <f>VLOOKUP(Table6[[#This Row],[Product]],Table3[],2)</f>
        <v>Hyperwotsit</v>
      </c>
      <c r="N4231" s="50" t="str">
        <f t="shared" si="199"/>
        <v>Dec</v>
      </c>
      <c r="O4231" s="56">
        <f t="shared" si="200"/>
        <v>2021</v>
      </c>
      <c r="P4231" s="51">
        <f>VLOOKUP(Table6[[#This Row],[Product]],Table3[],3)</f>
        <v>2.0099999999999998</v>
      </c>
      <c r="Q4231" s="35">
        <f>VLOOKUP(Table6[[#This Row],[Product]],Table3[],4)</f>
        <v>20</v>
      </c>
      <c r="R4231" s="35">
        <f>Table6[[#This Row],[Quantity]]*Table6[[#This Row],[Case]]</f>
        <v>140</v>
      </c>
      <c r="S4231" s="35">
        <f>Table6[[#This Row],[Total Sales]]*Table6[[#This Row],[Cost]]</f>
        <v>281.39999999999998</v>
      </c>
    </row>
    <row r="4232" spans="1:19" x14ac:dyDescent="0.3">
      <c r="A4232" s="54">
        <v>4345</v>
      </c>
      <c r="B4232" s="35" t="s">
        <v>5350</v>
      </c>
      <c r="C4232" s="35" t="s">
        <v>7144</v>
      </c>
      <c r="D4232" s="35" t="s">
        <v>15</v>
      </c>
      <c r="E4232" s="35" t="str">
        <f t="shared" si="198"/>
        <v>F</v>
      </c>
      <c r="F4232" s="35">
        <v>30</v>
      </c>
      <c r="G4232" s="35" t="s">
        <v>15231</v>
      </c>
      <c r="H4232" s="35" t="s">
        <v>9389</v>
      </c>
      <c r="I4232" s="35" t="s">
        <v>32</v>
      </c>
      <c r="J4232" s="48" t="s">
        <v>13874</v>
      </c>
      <c r="K4232" s="35">
        <v>6</v>
      </c>
      <c r="L4232" s="49" t="s">
        <v>20</v>
      </c>
      <c r="M4232" s="50" t="str">
        <f>VLOOKUP(Table6[[#This Row],[Product]],Table3[],2)</f>
        <v>Hyperwotsit</v>
      </c>
      <c r="N4232" s="50" t="str">
        <f t="shared" si="199"/>
        <v>Aug</v>
      </c>
      <c r="O4232" s="56">
        <f t="shared" si="200"/>
        <v>2021</v>
      </c>
      <c r="P4232" s="51">
        <f>VLOOKUP(Table6[[#This Row],[Product]],Table3[],3)</f>
        <v>2.0099999999999998</v>
      </c>
      <c r="Q4232" s="35">
        <f>VLOOKUP(Table6[[#This Row],[Product]],Table3[],4)</f>
        <v>20</v>
      </c>
      <c r="R4232" s="35">
        <f>Table6[[#This Row],[Quantity]]*Table6[[#This Row],[Case]]</f>
        <v>120</v>
      </c>
      <c r="S4232" s="35">
        <f>Table6[[#This Row],[Total Sales]]*Table6[[#This Row],[Cost]]</f>
        <v>241.2</v>
      </c>
    </row>
    <row r="4233" spans="1:19" x14ac:dyDescent="0.3">
      <c r="A4233" s="54">
        <v>4346</v>
      </c>
      <c r="B4233" s="35" t="s">
        <v>9390</v>
      </c>
      <c r="C4233" s="35" t="s">
        <v>1821</v>
      </c>
      <c r="D4233" s="35" t="s">
        <v>51</v>
      </c>
      <c r="E4233" s="35" t="str">
        <f t="shared" si="198"/>
        <v>F</v>
      </c>
      <c r="F4233" s="35">
        <v>90</v>
      </c>
      <c r="G4233" s="35" t="s">
        <v>15232</v>
      </c>
      <c r="H4233" s="35" t="s">
        <v>3754</v>
      </c>
      <c r="I4233" s="35" t="s">
        <v>124</v>
      </c>
      <c r="J4233" s="48" t="s">
        <v>14256</v>
      </c>
      <c r="K4233" s="35">
        <v>71</v>
      </c>
      <c r="L4233" s="49" t="s">
        <v>45</v>
      </c>
      <c r="M4233" s="50" t="str">
        <f>VLOOKUP(Table6[[#This Row],[Product]],Table3[],2)</f>
        <v>Gigastuff</v>
      </c>
      <c r="N4233" s="50" t="str">
        <f t="shared" si="199"/>
        <v>Oct</v>
      </c>
      <c r="O4233" s="56">
        <f t="shared" si="200"/>
        <v>2021</v>
      </c>
      <c r="P4233" s="51">
        <f>VLOOKUP(Table6[[#This Row],[Product]],Table3[],3)</f>
        <v>1.89</v>
      </c>
      <c r="Q4233" s="35">
        <f>VLOOKUP(Table6[[#This Row],[Product]],Table3[],4)</f>
        <v>18</v>
      </c>
      <c r="R4233" s="35">
        <f>Table6[[#This Row],[Quantity]]*Table6[[#This Row],[Case]]</f>
        <v>1278</v>
      </c>
      <c r="S4233" s="35">
        <f>Table6[[#This Row],[Total Sales]]*Table6[[#This Row],[Cost]]</f>
        <v>2415.42</v>
      </c>
    </row>
    <row r="4234" spans="1:19" x14ac:dyDescent="0.3">
      <c r="A4234" s="54">
        <v>4347</v>
      </c>
      <c r="B4234" s="35" t="s">
        <v>1312</v>
      </c>
      <c r="C4234" s="35" t="s">
        <v>8128</v>
      </c>
      <c r="D4234" s="35" t="s">
        <v>28</v>
      </c>
      <c r="E4234" s="35" t="str">
        <f t="shared" si="198"/>
        <v>M</v>
      </c>
      <c r="F4234" s="35">
        <v>90</v>
      </c>
      <c r="G4234" s="35" t="s">
        <v>15233</v>
      </c>
      <c r="H4234" s="35" t="s">
        <v>5611</v>
      </c>
      <c r="I4234" s="35" t="s">
        <v>32</v>
      </c>
      <c r="J4234" s="48" t="s">
        <v>13868</v>
      </c>
      <c r="K4234" s="35">
        <v>88</v>
      </c>
      <c r="L4234" s="49" t="s">
        <v>101</v>
      </c>
      <c r="M4234" s="50" t="str">
        <f>VLOOKUP(Table6[[#This Row],[Product]],Table3[],2)</f>
        <v>Superwossname</v>
      </c>
      <c r="N4234" s="50" t="str">
        <f t="shared" si="199"/>
        <v>Nov</v>
      </c>
      <c r="O4234" s="56">
        <f t="shared" si="200"/>
        <v>2021</v>
      </c>
      <c r="P4234" s="51">
        <f>VLOOKUP(Table6[[#This Row],[Product]],Table3[],3)</f>
        <v>3.49</v>
      </c>
      <c r="Q4234" s="35">
        <f>VLOOKUP(Table6[[#This Row],[Product]],Table3[],4)</f>
        <v>20</v>
      </c>
      <c r="R4234" s="35">
        <f>Table6[[#This Row],[Quantity]]*Table6[[#This Row],[Case]]</f>
        <v>1760</v>
      </c>
      <c r="S4234" s="35">
        <f>Table6[[#This Row],[Total Sales]]*Table6[[#This Row],[Cost]]</f>
        <v>6142.4000000000005</v>
      </c>
    </row>
    <row r="4235" spans="1:19" x14ac:dyDescent="0.3">
      <c r="A4235" s="54">
        <v>4348</v>
      </c>
      <c r="B4235" s="35" t="s">
        <v>1065</v>
      </c>
      <c r="C4235" s="35" t="s">
        <v>2113</v>
      </c>
      <c r="D4235" s="35" t="s">
        <v>28</v>
      </c>
      <c r="E4235" s="35" t="str">
        <f t="shared" si="198"/>
        <v>M</v>
      </c>
      <c r="F4235" s="35">
        <v>30</v>
      </c>
      <c r="G4235" s="35" t="s">
        <v>15234</v>
      </c>
      <c r="H4235" s="35" t="s">
        <v>5189</v>
      </c>
      <c r="I4235" s="35" t="s">
        <v>32</v>
      </c>
      <c r="J4235" s="48">
        <v>44174</v>
      </c>
      <c r="K4235" s="35">
        <v>72</v>
      </c>
      <c r="L4235" s="49" t="s">
        <v>70</v>
      </c>
      <c r="M4235" s="50" t="str">
        <f>VLOOKUP(Table6[[#This Row],[Product]],Table3[],2)</f>
        <v>Megawidget M</v>
      </c>
      <c r="N4235" s="50" t="str">
        <f t="shared" si="199"/>
        <v>Dec</v>
      </c>
      <c r="O4235" s="56">
        <f t="shared" si="200"/>
        <v>2020</v>
      </c>
      <c r="P4235" s="51">
        <f>VLOOKUP(Table6[[#This Row],[Product]],Table3[],3)</f>
        <v>1.29</v>
      </c>
      <c r="Q4235" s="35">
        <f>VLOOKUP(Table6[[#This Row],[Product]],Table3[],4)</f>
        <v>24</v>
      </c>
      <c r="R4235" s="35">
        <f>Table6[[#This Row],[Quantity]]*Table6[[#This Row],[Case]]</f>
        <v>1728</v>
      </c>
      <c r="S4235" s="35">
        <f>Table6[[#This Row],[Total Sales]]*Table6[[#This Row],[Cost]]</f>
        <v>2229.12</v>
      </c>
    </row>
    <row r="4236" spans="1:19" x14ac:dyDescent="0.3">
      <c r="A4236" s="54">
        <v>4349</v>
      </c>
      <c r="B4236" s="35" t="s">
        <v>9394</v>
      </c>
      <c r="C4236" s="35" t="s">
        <v>928</v>
      </c>
      <c r="D4236" s="35" t="s">
        <v>28</v>
      </c>
      <c r="E4236" s="35" t="str">
        <f t="shared" si="198"/>
        <v>M</v>
      </c>
      <c r="F4236" s="35">
        <v>90</v>
      </c>
      <c r="G4236" s="35" t="s">
        <v>15235</v>
      </c>
      <c r="H4236" s="35" t="s">
        <v>5647</v>
      </c>
      <c r="I4236" s="35" t="s">
        <v>38</v>
      </c>
      <c r="J4236" s="48" t="s">
        <v>14022</v>
      </c>
      <c r="K4236" s="35">
        <v>74</v>
      </c>
      <c r="L4236" s="49" t="s">
        <v>39</v>
      </c>
      <c r="M4236" s="50" t="str">
        <f>VLOOKUP(Table6[[#This Row],[Product]],Table3[],2)</f>
        <v>Ultrathing V1</v>
      </c>
      <c r="N4236" s="50" t="str">
        <f t="shared" si="199"/>
        <v>Aug</v>
      </c>
      <c r="O4236" s="56">
        <f t="shared" si="200"/>
        <v>2021</v>
      </c>
      <c r="P4236" s="51">
        <f>VLOOKUP(Table6[[#This Row],[Product]],Table3[],3)</f>
        <v>1.79</v>
      </c>
      <c r="Q4236" s="35">
        <f>VLOOKUP(Table6[[#This Row],[Product]],Table3[],4)</f>
        <v>17</v>
      </c>
      <c r="R4236" s="35">
        <f>Table6[[#This Row],[Quantity]]*Table6[[#This Row],[Case]]</f>
        <v>1258</v>
      </c>
      <c r="S4236" s="35">
        <f>Table6[[#This Row],[Total Sales]]*Table6[[#This Row],[Cost]]</f>
        <v>2251.8200000000002</v>
      </c>
    </row>
    <row r="4237" spans="1:19" x14ac:dyDescent="0.3">
      <c r="A4237" s="54">
        <v>4350</v>
      </c>
      <c r="B4237" s="35" t="s">
        <v>1602</v>
      </c>
      <c r="C4237" s="35" t="s">
        <v>9396</v>
      </c>
      <c r="D4237" s="35" t="s">
        <v>28</v>
      </c>
      <c r="E4237" s="35" t="str">
        <f t="shared" si="198"/>
        <v>M</v>
      </c>
      <c r="F4237" s="35">
        <v>30</v>
      </c>
      <c r="G4237" s="35" t="s">
        <v>15235</v>
      </c>
      <c r="H4237" s="35" t="s">
        <v>7752</v>
      </c>
      <c r="I4237" s="35" t="s">
        <v>32</v>
      </c>
      <c r="J4237" s="48" t="s">
        <v>13958</v>
      </c>
      <c r="K4237" s="35">
        <v>78</v>
      </c>
      <c r="L4237" s="49" t="s">
        <v>45</v>
      </c>
      <c r="M4237" s="50" t="str">
        <f>VLOOKUP(Table6[[#This Row],[Product]],Table3[],2)</f>
        <v>Gigastuff</v>
      </c>
      <c r="N4237" s="50" t="str">
        <f t="shared" si="199"/>
        <v>Nov</v>
      </c>
      <c r="O4237" s="56">
        <f t="shared" si="200"/>
        <v>2020</v>
      </c>
      <c r="P4237" s="51">
        <f>VLOOKUP(Table6[[#This Row],[Product]],Table3[],3)</f>
        <v>1.89</v>
      </c>
      <c r="Q4237" s="35">
        <f>VLOOKUP(Table6[[#This Row],[Product]],Table3[],4)</f>
        <v>18</v>
      </c>
      <c r="R4237" s="35">
        <f>Table6[[#This Row],[Quantity]]*Table6[[#This Row],[Case]]</f>
        <v>1404</v>
      </c>
      <c r="S4237" s="35">
        <f>Table6[[#This Row],[Total Sales]]*Table6[[#This Row],[Cost]]</f>
        <v>2653.56</v>
      </c>
    </row>
    <row r="4238" spans="1:19" x14ac:dyDescent="0.3">
      <c r="A4238" s="54">
        <v>4351</v>
      </c>
      <c r="B4238" s="35" t="s">
        <v>5662</v>
      </c>
      <c r="C4238" s="35" t="s">
        <v>1230</v>
      </c>
      <c r="D4238" s="35" t="s">
        <v>28</v>
      </c>
      <c r="E4238" s="35" t="str">
        <f t="shared" si="198"/>
        <v>M</v>
      </c>
      <c r="F4238" s="35">
        <v>30</v>
      </c>
      <c r="G4238" s="35" t="s">
        <v>15236</v>
      </c>
      <c r="H4238" s="35" t="s">
        <v>754</v>
      </c>
      <c r="I4238" s="35" t="s">
        <v>25</v>
      </c>
      <c r="J4238" s="48">
        <v>44175</v>
      </c>
      <c r="K4238" s="35">
        <v>73</v>
      </c>
      <c r="L4238" s="49" t="s">
        <v>70</v>
      </c>
      <c r="M4238" s="50" t="str">
        <f>VLOOKUP(Table6[[#This Row],[Product]],Table3[],2)</f>
        <v>Megawidget M</v>
      </c>
      <c r="N4238" s="50" t="str">
        <f t="shared" si="199"/>
        <v>Dec</v>
      </c>
      <c r="O4238" s="56">
        <f t="shared" si="200"/>
        <v>2020</v>
      </c>
      <c r="P4238" s="51">
        <f>VLOOKUP(Table6[[#This Row],[Product]],Table3[],3)</f>
        <v>1.29</v>
      </c>
      <c r="Q4238" s="35">
        <f>VLOOKUP(Table6[[#This Row],[Product]],Table3[],4)</f>
        <v>24</v>
      </c>
      <c r="R4238" s="35">
        <f>Table6[[#This Row],[Quantity]]*Table6[[#This Row],[Case]]</f>
        <v>1752</v>
      </c>
      <c r="S4238" s="35">
        <f>Table6[[#This Row],[Total Sales]]*Table6[[#This Row],[Cost]]</f>
        <v>2260.08</v>
      </c>
    </row>
    <row r="4239" spans="1:19" x14ac:dyDescent="0.3">
      <c r="A4239" s="54">
        <v>4352</v>
      </c>
      <c r="B4239" s="35" t="s">
        <v>9398</v>
      </c>
      <c r="C4239" s="35" t="s">
        <v>7398</v>
      </c>
      <c r="D4239" s="35" t="s">
        <v>28</v>
      </c>
      <c r="E4239" s="35" t="str">
        <f t="shared" si="198"/>
        <v>M</v>
      </c>
      <c r="F4239" s="35">
        <v>90</v>
      </c>
      <c r="G4239" s="35" t="s">
        <v>15237</v>
      </c>
      <c r="H4239" s="35" t="s">
        <v>2950</v>
      </c>
      <c r="I4239" s="35" t="s">
        <v>38</v>
      </c>
      <c r="J4239" s="48" t="s">
        <v>13672</v>
      </c>
      <c r="K4239" s="35">
        <v>21</v>
      </c>
      <c r="L4239" s="49" t="s">
        <v>64</v>
      </c>
      <c r="M4239" s="50" t="str">
        <f>VLOOKUP(Table6[[#This Row],[Product]],Table3[],2)</f>
        <v>Ultrathing V4</v>
      </c>
      <c r="N4239" s="50" t="str">
        <f t="shared" si="199"/>
        <v>Sep</v>
      </c>
      <c r="O4239" s="56">
        <f t="shared" si="200"/>
        <v>2022</v>
      </c>
      <c r="P4239" s="51">
        <f>VLOOKUP(Table6[[#This Row],[Product]],Table3[],3)</f>
        <v>3.99</v>
      </c>
      <c r="Q4239" s="35">
        <f>VLOOKUP(Table6[[#This Row],[Product]],Table3[],4)</f>
        <v>24</v>
      </c>
      <c r="R4239" s="35">
        <f>Table6[[#This Row],[Quantity]]*Table6[[#This Row],[Case]]</f>
        <v>504</v>
      </c>
      <c r="S4239" s="35">
        <f>Table6[[#This Row],[Total Sales]]*Table6[[#This Row],[Cost]]</f>
        <v>2010.96</v>
      </c>
    </row>
    <row r="4240" spans="1:19" x14ac:dyDescent="0.3">
      <c r="A4240" s="54">
        <v>4353</v>
      </c>
      <c r="B4240" s="35" t="s">
        <v>4740</v>
      </c>
      <c r="C4240" s="35" t="s">
        <v>3712</v>
      </c>
      <c r="D4240" s="35" t="s">
        <v>15</v>
      </c>
      <c r="E4240" s="35" t="str">
        <f t="shared" si="198"/>
        <v>F</v>
      </c>
      <c r="F4240" s="35">
        <v>30</v>
      </c>
      <c r="G4240" s="35" t="s">
        <v>15238</v>
      </c>
      <c r="H4240" s="35" t="s">
        <v>217</v>
      </c>
      <c r="I4240" s="35" t="s">
        <v>124</v>
      </c>
      <c r="J4240" s="48" t="s">
        <v>14022</v>
      </c>
      <c r="K4240" s="35">
        <v>34</v>
      </c>
      <c r="L4240" s="49" t="s">
        <v>45</v>
      </c>
      <c r="M4240" s="50" t="str">
        <f>VLOOKUP(Table6[[#This Row],[Product]],Table3[],2)</f>
        <v>Gigastuff</v>
      </c>
      <c r="N4240" s="50" t="str">
        <f t="shared" si="199"/>
        <v>Aug</v>
      </c>
      <c r="O4240" s="56">
        <f t="shared" si="200"/>
        <v>2021</v>
      </c>
      <c r="P4240" s="51">
        <f>VLOOKUP(Table6[[#This Row],[Product]],Table3[],3)</f>
        <v>1.89</v>
      </c>
      <c r="Q4240" s="35">
        <f>VLOOKUP(Table6[[#This Row],[Product]],Table3[],4)</f>
        <v>18</v>
      </c>
      <c r="R4240" s="35">
        <f>Table6[[#This Row],[Quantity]]*Table6[[#This Row],[Case]]</f>
        <v>612</v>
      </c>
      <c r="S4240" s="35">
        <f>Table6[[#This Row],[Total Sales]]*Table6[[#This Row],[Cost]]</f>
        <v>1156.6799999999998</v>
      </c>
    </row>
    <row r="4241" spans="1:19" x14ac:dyDescent="0.3">
      <c r="A4241" s="54">
        <v>4354</v>
      </c>
      <c r="B4241" s="35" t="s">
        <v>2263</v>
      </c>
      <c r="C4241" s="35" t="s">
        <v>1386</v>
      </c>
      <c r="D4241" s="35" t="s">
        <v>621</v>
      </c>
      <c r="E4241" s="35" t="str">
        <f t="shared" si="198"/>
        <v>M/F</v>
      </c>
      <c r="F4241" s="35">
        <v>90</v>
      </c>
      <c r="G4241" s="35" t="s">
        <v>15239</v>
      </c>
      <c r="H4241" s="35" t="s">
        <v>408</v>
      </c>
      <c r="I4241" s="35" t="s">
        <v>25</v>
      </c>
      <c r="J4241" s="48" t="s">
        <v>13642</v>
      </c>
      <c r="K4241" s="35">
        <v>30</v>
      </c>
      <c r="L4241" s="49" t="s">
        <v>39</v>
      </c>
      <c r="M4241" s="50" t="str">
        <f>VLOOKUP(Table6[[#This Row],[Product]],Table3[],2)</f>
        <v>Ultrathing V1</v>
      </c>
      <c r="N4241" s="50" t="str">
        <f t="shared" si="199"/>
        <v>May</v>
      </c>
      <c r="O4241" s="56">
        <f t="shared" si="200"/>
        <v>2020</v>
      </c>
      <c r="P4241" s="51">
        <f>VLOOKUP(Table6[[#This Row],[Product]],Table3[],3)</f>
        <v>1.79</v>
      </c>
      <c r="Q4241" s="35">
        <f>VLOOKUP(Table6[[#This Row],[Product]],Table3[],4)</f>
        <v>17</v>
      </c>
      <c r="R4241" s="35">
        <f>Table6[[#This Row],[Quantity]]*Table6[[#This Row],[Case]]</f>
        <v>510</v>
      </c>
      <c r="S4241" s="35">
        <f>Table6[[#This Row],[Total Sales]]*Table6[[#This Row],[Cost]]</f>
        <v>912.9</v>
      </c>
    </row>
    <row r="4242" spans="1:19" x14ac:dyDescent="0.3">
      <c r="A4242" s="54">
        <v>4356</v>
      </c>
      <c r="B4242" s="35" t="s">
        <v>3623</v>
      </c>
      <c r="C4242" s="35" t="s">
        <v>4531</v>
      </c>
      <c r="D4242" s="35" t="s">
        <v>28</v>
      </c>
      <c r="E4242" s="35" t="str">
        <f t="shared" si="198"/>
        <v>M</v>
      </c>
      <c r="F4242" s="35">
        <v>30</v>
      </c>
      <c r="G4242" s="35" t="s">
        <v>15240</v>
      </c>
      <c r="H4242" s="35" t="s">
        <v>978</v>
      </c>
      <c r="I4242" s="35" t="s">
        <v>294</v>
      </c>
      <c r="J4242" s="48" t="s">
        <v>13912</v>
      </c>
      <c r="K4242" s="35">
        <v>95</v>
      </c>
      <c r="L4242" s="49" t="s">
        <v>159</v>
      </c>
      <c r="M4242" s="50" t="str">
        <f>VLOOKUP(Table6[[#This Row],[Product]],Table3[],2)</f>
        <v>Ultrathing V3</v>
      </c>
      <c r="N4242" s="50" t="str">
        <f t="shared" si="199"/>
        <v>Jun</v>
      </c>
      <c r="O4242" s="56">
        <f t="shared" si="200"/>
        <v>2022</v>
      </c>
      <c r="P4242" s="51">
        <f>VLOOKUP(Table6[[#This Row],[Product]],Table3[],3)</f>
        <v>3.39</v>
      </c>
      <c r="Q4242" s="35">
        <f>VLOOKUP(Table6[[#This Row],[Product]],Table3[],4)</f>
        <v>24</v>
      </c>
      <c r="R4242" s="35">
        <f>Table6[[#This Row],[Quantity]]*Table6[[#This Row],[Case]]</f>
        <v>2280</v>
      </c>
      <c r="S4242" s="35">
        <f>Table6[[#This Row],[Total Sales]]*Table6[[#This Row],[Cost]]</f>
        <v>7729.2000000000007</v>
      </c>
    </row>
    <row r="4243" spans="1:19" x14ac:dyDescent="0.3">
      <c r="A4243" s="54">
        <v>4357</v>
      </c>
      <c r="B4243" s="35" t="s">
        <v>9403</v>
      </c>
      <c r="C4243" s="35" t="s">
        <v>5215</v>
      </c>
      <c r="D4243" s="35" t="s">
        <v>15</v>
      </c>
      <c r="E4243" s="35" t="str">
        <f t="shared" si="198"/>
        <v>F</v>
      </c>
      <c r="F4243" s="35">
        <v>60</v>
      </c>
      <c r="G4243" s="35" t="s">
        <v>15241</v>
      </c>
      <c r="H4243" s="35" t="s">
        <v>4133</v>
      </c>
      <c r="I4243" s="35" t="s">
        <v>32</v>
      </c>
      <c r="J4243" s="48" t="s">
        <v>13755</v>
      </c>
      <c r="K4243" s="35">
        <v>47</v>
      </c>
      <c r="L4243" s="49" t="s">
        <v>45</v>
      </c>
      <c r="M4243" s="50" t="str">
        <f>VLOOKUP(Table6[[#This Row],[Product]],Table3[],2)</f>
        <v>Gigastuff</v>
      </c>
      <c r="N4243" s="50" t="str">
        <f t="shared" si="199"/>
        <v>Jan</v>
      </c>
      <c r="O4243" s="56">
        <f t="shared" si="200"/>
        <v>2020</v>
      </c>
      <c r="P4243" s="51">
        <f>VLOOKUP(Table6[[#This Row],[Product]],Table3[],3)</f>
        <v>1.89</v>
      </c>
      <c r="Q4243" s="35">
        <f>VLOOKUP(Table6[[#This Row],[Product]],Table3[],4)</f>
        <v>18</v>
      </c>
      <c r="R4243" s="35">
        <f>Table6[[#This Row],[Quantity]]*Table6[[#This Row],[Case]]</f>
        <v>846</v>
      </c>
      <c r="S4243" s="35">
        <f>Table6[[#This Row],[Total Sales]]*Table6[[#This Row],[Cost]]</f>
        <v>1598.9399999999998</v>
      </c>
    </row>
    <row r="4244" spans="1:19" x14ac:dyDescent="0.3">
      <c r="A4244" s="54">
        <v>4358</v>
      </c>
      <c r="B4244" s="35" t="s">
        <v>5479</v>
      </c>
      <c r="C4244" s="35" t="s">
        <v>1706</v>
      </c>
      <c r="D4244" s="35" t="s">
        <v>28</v>
      </c>
      <c r="E4244" s="35" t="str">
        <f t="shared" si="198"/>
        <v>M</v>
      </c>
      <c r="F4244" s="35">
        <v>30</v>
      </c>
      <c r="G4244" s="35" t="s">
        <v>15242</v>
      </c>
      <c r="H4244" s="35" t="s">
        <v>4587</v>
      </c>
      <c r="I4244" s="35" t="s">
        <v>32</v>
      </c>
      <c r="J4244" s="48" t="s">
        <v>13814</v>
      </c>
      <c r="K4244" s="35">
        <v>100</v>
      </c>
      <c r="L4244" s="49" t="s">
        <v>64</v>
      </c>
      <c r="M4244" s="50" t="str">
        <f>VLOOKUP(Table6[[#This Row],[Product]],Table3[],2)</f>
        <v>Ultrathing V4</v>
      </c>
      <c r="N4244" s="50" t="str">
        <f t="shared" si="199"/>
        <v>Mar</v>
      </c>
      <c r="O4244" s="56">
        <f t="shared" si="200"/>
        <v>2022</v>
      </c>
      <c r="P4244" s="51">
        <f>VLOOKUP(Table6[[#This Row],[Product]],Table3[],3)</f>
        <v>3.99</v>
      </c>
      <c r="Q4244" s="35">
        <f>VLOOKUP(Table6[[#This Row],[Product]],Table3[],4)</f>
        <v>24</v>
      </c>
      <c r="R4244" s="35">
        <f>Table6[[#This Row],[Quantity]]*Table6[[#This Row],[Case]]</f>
        <v>2400</v>
      </c>
      <c r="S4244" s="35">
        <f>Table6[[#This Row],[Total Sales]]*Table6[[#This Row],[Cost]]</f>
        <v>9576</v>
      </c>
    </row>
    <row r="4245" spans="1:19" x14ac:dyDescent="0.3">
      <c r="A4245" s="54">
        <v>4359</v>
      </c>
      <c r="B4245" s="35" t="s">
        <v>3429</v>
      </c>
      <c r="C4245" s="35" t="s">
        <v>344</v>
      </c>
      <c r="D4245" s="35" t="s">
        <v>28</v>
      </c>
      <c r="E4245" s="35" t="str">
        <f t="shared" si="198"/>
        <v>M</v>
      </c>
      <c r="F4245" s="35">
        <v>30</v>
      </c>
      <c r="G4245" s="35" t="s">
        <v>15243</v>
      </c>
      <c r="H4245" s="35" t="s">
        <v>641</v>
      </c>
      <c r="I4245" s="35" t="s">
        <v>294</v>
      </c>
      <c r="J4245" s="48">
        <v>43897</v>
      </c>
      <c r="K4245" s="35">
        <v>55</v>
      </c>
      <c r="L4245" s="49" t="s">
        <v>39</v>
      </c>
      <c r="M4245" s="50" t="str">
        <f>VLOOKUP(Table6[[#This Row],[Product]],Table3[],2)</f>
        <v>Ultrathing V1</v>
      </c>
      <c r="N4245" s="50" t="str">
        <f t="shared" si="199"/>
        <v>Mar</v>
      </c>
      <c r="O4245" s="56">
        <f t="shared" si="200"/>
        <v>2020</v>
      </c>
      <c r="P4245" s="51">
        <f>VLOOKUP(Table6[[#This Row],[Product]],Table3[],3)</f>
        <v>1.79</v>
      </c>
      <c r="Q4245" s="35">
        <f>VLOOKUP(Table6[[#This Row],[Product]],Table3[],4)</f>
        <v>17</v>
      </c>
      <c r="R4245" s="35">
        <f>Table6[[#This Row],[Quantity]]*Table6[[#This Row],[Case]]</f>
        <v>935</v>
      </c>
      <c r="S4245" s="35">
        <f>Table6[[#This Row],[Total Sales]]*Table6[[#This Row],[Cost]]</f>
        <v>1673.65</v>
      </c>
    </row>
    <row r="4246" spans="1:19" x14ac:dyDescent="0.3">
      <c r="A4246" s="54">
        <v>4360</v>
      </c>
      <c r="B4246" s="35" t="s">
        <v>9407</v>
      </c>
      <c r="C4246" s="35" t="s">
        <v>6547</v>
      </c>
      <c r="D4246" s="35" t="s">
        <v>51</v>
      </c>
      <c r="E4246" s="35" t="str">
        <f t="shared" si="198"/>
        <v>F</v>
      </c>
      <c r="F4246" s="35">
        <v>30</v>
      </c>
      <c r="G4246" s="35" t="s">
        <v>15244</v>
      </c>
      <c r="H4246" s="35" t="s">
        <v>1052</v>
      </c>
      <c r="I4246" s="35" t="s">
        <v>32</v>
      </c>
      <c r="J4246" s="48">
        <v>44718</v>
      </c>
      <c r="K4246" s="35">
        <v>3</v>
      </c>
      <c r="L4246" s="49" t="s">
        <v>101</v>
      </c>
      <c r="M4246" s="50" t="str">
        <f>VLOOKUP(Table6[[#This Row],[Product]],Table3[],2)</f>
        <v>Superwossname</v>
      </c>
      <c r="N4246" s="50" t="str">
        <f t="shared" si="199"/>
        <v>Jun</v>
      </c>
      <c r="O4246" s="56">
        <f t="shared" si="200"/>
        <v>2022</v>
      </c>
      <c r="P4246" s="51">
        <f>VLOOKUP(Table6[[#This Row],[Product]],Table3[],3)</f>
        <v>3.49</v>
      </c>
      <c r="Q4246" s="35">
        <f>VLOOKUP(Table6[[#This Row],[Product]],Table3[],4)</f>
        <v>20</v>
      </c>
      <c r="R4246" s="35">
        <f>Table6[[#This Row],[Quantity]]*Table6[[#This Row],[Case]]</f>
        <v>60</v>
      </c>
      <c r="S4246" s="35">
        <f>Table6[[#This Row],[Total Sales]]*Table6[[#This Row],[Cost]]</f>
        <v>209.4</v>
      </c>
    </row>
    <row r="4247" spans="1:19" x14ac:dyDescent="0.3">
      <c r="A4247" s="54">
        <v>4361</v>
      </c>
      <c r="B4247" s="35" t="s">
        <v>9409</v>
      </c>
      <c r="C4247" s="35" t="s">
        <v>2167</v>
      </c>
      <c r="D4247" s="35" t="s">
        <v>51</v>
      </c>
      <c r="E4247" s="35" t="str">
        <f t="shared" si="198"/>
        <v>F</v>
      </c>
      <c r="F4247" s="35">
        <v>90</v>
      </c>
      <c r="G4247" s="35" t="s">
        <v>15245</v>
      </c>
      <c r="H4247" s="35" t="s">
        <v>1741</v>
      </c>
      <c r="I4247" s="35" t="s">
        <v>173</v>
      </c>
      <c r="J4247" s="48" t="s">
        <v>14272</v>
      </c>
      <c r="K4247" s="35">
        <v>80</v>
      </c>
      <c r="L4247" s="49" t="s">
        <v>33</v>
      </c>
      <c r="M4247" s="50" t="str">
        <f>VLOOKUP(Table6[[#This Row],[Product]],Table3[],2)</f>
        <v>Megawidget L</v>
      </c>
      <c r="N4247" s="50" t="str">
        <f t="shared" si="199"/>
        <v>Jun</v>
      </c>
      <c r="O4247" s="56">
        <f t="shared" si="200"/>
        <v>2020</v>
      </c>
      <c r="P4247" s="51">
        <f>VLOOKUP(Table6[[#This Row],[Product]],Table3[],3)</f>
        <v>1.79</v>
      </c>
      <c r="Q4247" s="35">
        <f>VLOOKUP(Table6[[#This Row],[Product]],Table3[],4)</f>
        <v>24</v>
      </c>
      <c r="R4247" s="35">
        <f>Table6[[#This Row],[Quantity]]*Table6[[#This Row],[Case]]</f>
        <v>1920</v>
      </c>
      <c r="S4247" s="35">
        <f>Table6[[#This Row],[Total Sales]]*Table6[[#This Row],[Cost]]</f>
        <v>3436.8</v>
      </c>
    </row>
    <row r="4248" spans="1:19" x14ac:dyDescent="0.3">
      <c r="A4248" s="54">
        <v>4362</v>
      </c>
      <c r="B4248" s="35" t="s">
        <v>5161</v>
      </c>
      <c r="C4248" s="35" t="s">
        <v>6420</v>
      </c>
      <c r="D4248" s="35" t="s">
        <v>117</v>
      </c>
      <c r="E4248" s="35" t="str">
        <f t="shared" si="198"/>
        <v>M/F</v>
      </c>
      <c r="F4248" s="35">
        <v>60</v>
      </c>
      <c r="G4248" s="35" t="s">
        <v>15246</v>
      </c>
      <c r="H4248" s="35" t="s">
        <v>3399</v>
      </c>
      <c r="I4248" s="35" t="s">
        <v>124</v>
      </c>
      <c r="J4248" s="48" t="s">
        <v>13844</v>
      </c>
      <c r="K4248" s="35">
        <v>33</v>
      </c>
      <c r="L4248" s="49" t="s">
        <v>80</v>
      </c>
      <c r="M4248" s="50" t="str">
        <f>VLOOKUP(Table6[[#This Row],[Product]],Table3[],2)</f>
        <v>Ultrathing V2</v>
      </c>
      <c r="N4248" s="50" t="str">
        <f t="shared" si="199"/>
        <v>Aug</v>
      </c>
      <c r="O4248" s="56">
        <f t="shared" si="200"/>
        <v>2022</v>
      </c>
      <c r="P4248" s="51">
        <f>VLOOKUP(Table6[[#This Row],[Product]],Table3[],3)</f>
        <v>2.95</v>
      </c>
      <c r="Q4248" s="35">
        <f>VLOOKUP(Table6[[#This Row],[Product]],Table3[],4)</f>
        <v>20</v>
      </c>
      <c r="R4248" s="35">
        <f>Table6[[#This Row],[Quantity]]*Table6[[#This Row],[Case]]</f>
        <v>660</v>
      </c>
      <c r="S4248" s="35">
        <f>Table6[[#This Row],[Total Sales]]*Table6[[#This Row],[Cost]]</f>
        <v>1947.0000000000002</v>
      </c>
    </row>
    <row r="4249" spans="1:19" x14ac:dyDescent="0.3">
      <c r="A4249" s="54">
        <v>4363</v>
      </c>
      <c r="B4249" s="35" t="s">
        <v>5062</v>
      </c>
      <c r="C4249" s="35" t="s">
        <v>332</v>
      </c>
      <c r="D4249" s="35" t="s">
        <v>28</v>
      </c>
      <c r="E4249" s="35" t="str">
        <f t="shared" si="198"/>
        <v>M</v>
      </c>
      <c r="F4249" s="35">
        <v>90</v>
      </c>
      <c r="G4249" s="35" t="s">
        <v>15247</v>
      </c>
      <c r="H4249" s="35" t="s">
        <v>3122</v>
      </c>
      <c r="I4249" s="35" t="s">
        <v>1035</v>
      </c>
      <c r="J4249" s="48" t="s">
        <v>14060</v>
      </c>
      <c r="K4249" s="35">
        <v>34</v>
      </c>
      <c r="L4249" s="49" t="s">
        <v>54</v>
      </c>
      <c r="M4249" s="50" t="str">
        <f>VLOOKUP(Table6[[#This Row],[Product]],Table3[],2)</f>
        <v>Megawidget S</v>
      </c>
      <c r="N4249" s="50" t="str">
        <f t="shared" si="199"/>
        <v>Jun</v>
      </c>
      <c r="O4249" s="56">
        <f t="shared" si="200"/>
        <v>2021</v>
      </c>
      <c r="P4249" s="51">
        <f>VLOOKUP(Table6[[#This Row],[Product]],Table3[],3)</f>
        <v>0.69</v>
      </c>
      <c r="Q4249" s="35">
        <f>VLOOKUP(Table6[[#This Row],[Product]],Table3[],4)</f>
        <v>24</v>
      </c>
      <c r="R4249" s="35">
        <f>Table6[[#This Row],[Quantity]]*Table6[[#This Row],[Case]]</f>
        <v>816</v>
      </c>
      <c r="S4249" s="35">
        <f>Table6[[#This Row],[Total Sales]]*Table6[[#This Row],[Cost]]</f>
        <v>563.04</v>
      </c>
    </row>
    <row r="4250" spans="1:19" x14ac:dyDescent="0.3">
      <c r="A4250" s="54">
        <v>4364</v>
      </c>
      <c r="B4250" s="35" t="s">
        <v>9413</v>
      </c>
      <c r="C4250" s="35" t="s">
        <v>5295</v>
      </c>
      <c r="D4250" s="35" t="s">
        <v>51</v>
      </c>
      <c r="E4250" s="35" t="str">
        <f t="shared" si="198"/>
        <v>F</v>
      </c>
      <c r="F4250" s="35">
        <v>30</v>
      </c>
      <c r="G4250" s="35" t="s">
        <v>9414</v>
      </c>
      <c r="H4250" s="35" t="s">
        <v>9415</v>
      </c>
      <c r="I4250" s="35" t="s">
        <v>32</v>
      </c>
      <c r="J4250" s="48" t="s">
        <v>14270</v>
      </c>
      <c r="K4250" s="35">
        <v>77</v>
      </c>
      <c r="L4250" s="49" t="s">
        <v>64</v>
      </c>
      <c r="M4250" s="50" t="str">
        <f>VLOOKUP(Table6[[#This Row],[Product]],Table3[],2)</f>
        <v>Ultrathing V4</v>
      </c>
      <c r="N4250" s="50" t="str">
        <f t="shared" si="199"/>
        <v>Nov</v>
      </c>
      <c r="O4250" s="56">
        <f t="shared" si="200"/>
        <v>2021</v>
      </c>
      <c r="P4250" s="51">
        <f>VLOOKUP(Table6[[#This Row],[Product]],Table3[],3)</f>
        <v>3.99</v>
      </c>
      <c r="Q4250" s="35">
        <f>VLOOKUP(Table6[[#This Row],[Product]],Table3[],4)</f>
        <v>24</v>
      </c>
      <c r="R4250" s="35">
        <f>Table6[[#This Row],[Quantity]]*Table6[[#This Row],[Case]]</f>
        <v>1848</v>
      </c>
      <c r="S4250" s="35">
        <f>Table6[[#This Row],[Total Sales]]*Table6[[#This Row],[Cost]]</f>
        <v>7373.52</v>
      </c>
    </row>
    <row r="4251" spans="1:19" x14ac:dyDescent="0.3">
      <c r="A4251" s="54">
        <v>4365</v>
      </c>
      <c r="B4251" s="35" t="s">
        <v>6912</v>
      </c>
      <c r="C4251" s="35" t="s">
        <v>268</v>
      </c>
      <c r="D4251" s="35" t="s">
        <v>15</v>
      </c>
      <c r="E4251" s="35" t="str">
        <f t="shared" si="198"/>
        <v>F</v>
      </c>
      <c r="F4251" s="35">
        <v>60</v>
      </c>
      <c r="G4251" s="35" t="s">
        <v>9414</v>
      </c>
      <c r="H4251" s="35" t="s">
        <v>5686</v>
      </c>
      <c r="I4251" s="35" t="s">
        <v>32</v>
      </c>
      <c r="J4251" s="48" t="s">
        <v>13880</v>
      </c>
      <c r="K4251" s="35">
        <v>32</v>
      </c>
      <c r="L4251" s="49" t="s">
        <v>54</v>
      </c>
      <c r="M4251" s="50" t="str">
        <f>VLOOKUP(Table6[[#This Row],[Product]],Table3[],2)</f>
        <v>Megawidget S</v>
      </c>
      <c r="N4251" s="50" t="str">
        <f t="shared" si="199"/>
        <v>Sep</v>
      </c>
      <c r="O4251" s="56">
        <f t="shared" si="200"/>
        <v>2022</v>
      </c>
      <c r="P4251" s="51">
        <f>VLOOKUP(Table6[[#This Row],[Product]],Table3[],3)</f>
        <v>0.69</v>
      </c>
      <c r="Q4251" s="35">
        <f>VLOOKUP(Table6[[#This Row],[Product]],Table3[],4)</f>
        <v>24</v>
      </c>
      <c r="R4251" s="35">
        <f>Table6[[#This Row],[Quantity]]*Table6[[#This Row],[Case]]</f>
        <v>768</v>
      </c>
      <c r="S4251" s="35">
        <f>Table6[[#This Row],[Total Sales]]*Table6[[#This Row],[Cost]]</f>
        <v>529.91999999999996</v>
      </c>
    </row>
    <row r="4252" spans="1:19" x14ac:dyDescent="0.3">
      <c r="A4252" s="54">
        <v>4366</v>
      </c>
      <c r="B4252" s="35" t="s">
        <v>6711</v>
      </c>
      <c r="C4252" s="35" t="s">
        <v>139</v>
      </c>
      <c r="D4252" s="35" t="s">
        <v>51</v>
      </c>
      <c r="E4252" s="35" t="str">
        <f t="shared" si="198"/>
        <v>F</v>
      </c>
      <c r="F4252" s="35">
        <v>60</v>
      </c>
      <c r="G4252" s="35" t="s">
        <v>9416</v>
      </c>
      <c r="H4252" s="35" t="s">
        <v>3746</v>
      </c>
      <c r="I4252" s="35" t="s">
        <v>32</v>
      </c>
      <c r="J4252" s="48" t="s">
        <v>14049</v>
      </c>
      <c r="K4252" s="35">
        <v>52</v>
      </c>
      <c r="L4252" s="49" t="s">
        <v>54</v>
      </c>
      <c r="M4252" s="50" t="str">
        <f>VLOOKUP(Table6[[#This Row],[Product]],Table3[],2)</f>
        <v>Megawidget S</v>
      </c>
      <c r="N4252" s="50" t="str">
        <f t="shared" si="199"/>
        <v>Aug</v>
      </c>
      <c r="O4252" s="56">
        <f t="shared" si="200"/>
        <v>2020</v>
      </c>
      <c r="P4252" s="51">
        <f>VLOOKUP(Table6[[#This Row],[Product]],Table3[],3)</f>
        <v>0.69</v>
      </c>
      <c r="Q4252" s="35">
        <f>VLOOKUP(Table6[[#This Row],[Product]],Table3[],4)</f>
        <v>24</v>
      </c>
      <c r="R4252" s="35">
        <f>Table6[[#This Row],[Quantity]]*Table6[[#This Row],[Case]]</f>
        <v>1248</v>
      </c>
      <c r="S4252" s="35">
        <f>Table6[[#This Row],[Total Sales]]*Table6[[#This Row],[Cost]]</f>
        <v>861.11999999999989</v>
      </c>
    </row>
    <row r="4253" spans="1:19" x14ac:dyDescent="0.3">
      <c r="A4253" s="54">
        <v>4367</v>
      </c>
      <c r="B4253" s="35" t="s">
        <v>6665</v>
      </c>
      <c r="C4253" s="35" t="s">
        <v>2448</v>
      </c>
      <c r="D4253" s="35" t="s">
        <v>51</v>
      </c>
      <c r="E4253" s="35" t="str">
        <f t="shared" si="198"/>
        <v>F</v>
      </c>
      <c r="F4253" s="35">
        <v>30</v>
      </c>
      <c r="G4253" s="35" t="s">
        <v>15248</v>
      </c>
      <c r="H4253" s="35" t="s">
        <v>9418</v>
      </c>
      <c r="I4253" s="35" t="s">
        <v>1889</v>
      </c>
      <c r="J4253" s="48">
        <v>44296</v>
      </c>
      <c r="K4253" s="35">
        <v>86</v>
      </c>
      <c r="L4253" s="49" t="s">
        <v>45</v>
      </c>
      <c r="M4253" s="50" t="str">
        <f>VLOOKUP(Table6[[#This Row],[Product]],Table3[],2)</f>
        <v>Gigastuff</v>
      </c>
      <c r="N4253" s="50" t="str">
        <f t="shared" si="199"/>
        <v>Apr</v>
      </c>
      <c r="O4253" s="56">
        <f t="shared" si="200"/>
        <v>2021</v>
      </c>
      <c r="P4253" s="51">
        <f>VLOOKUP(Table6[[#This Row],[Product]],Table3[],3)</f>
        <v>1.89</v>
      </c>
      <c r="Q4253" s="35">
        <f>VLOOKUP(Table6[[#This Row],[Product]],Table3[],4)</f>
        <v>18</v>
      </c>
      <c r="R4253" s="35">
        <f>Table6[[#This Row],[Quantity]]*Table6[[#This Row],[Case]]</f>
        <v>1548</v>
      </c>
      <c r="S4253" s="35">
        <f>Table6[[#This Row],[Total Sales]]*Table6[[#This Row],[Cost]]</f>
        <v>2925.72</v>
      </c>
    </row>
    <row r="4254" spans="1:19" x14ac:dyDescent="0.3">
      <c r="A4254" s="54">
        <v>4368</v>
      </c>
      <c r="B4254" s="35" t="s">
        <v>209</v>
      </c>
      <c r="C4254" s="35" t="s">
        <v>953</v>
      </c>
      <c r="D4254" s="35" t="s">
        <v>28</v>
      </c>
      <c r="E4254" s="35" t="str">
        <f t="shared" si="198"/>
        <v>M</v>
      </c>
      <c r="F4254" s="35">
        <v>90</v>
      </c>
      <c r="G4254" s="35" t="s">
        <v>15249</v>
      </c>
      <c r="H4254" s="35" t="s">
        <v>1969</v>
      </c>
      <c r="I4254" s="35" t="s">
        <v>32</v>
      </c>
      <c r="J4254" s="48">
        <v>44806</v>
      </c>
      <c r="K4254" s="35">
        <v>34</v>
      </c>
      <c r="L4254" s="49" t="s">
        <v>70</v>
      </c>
      <c r="M4254" s="50" t="str">
        <f>VLOOKUP(Table6[[#This Row],[Product]],Table3[],2)</f>
        <v>Megawidget M</v>
      </c>
      <c r="N4254" s="50" t="str">
        <f t="shared" si="199"/>
        <v>Sep</v>
      </c>
      <c r="O4254" s="56">
        <f t="shared" si="200"/>
        <v>2022</v>
      </c>
      <c r="P4254" s="51">
        <f>VLOOKUP(Table6[[#This Row],[Product]],Table3[],3)</f>
        <v>1.29</v>
      </c>
      <c r="Q4254" s="35">
        <f>VLOOKUP(Table6[[#This Row],[Product]],Table3[],4)</f>
        <v>24</v>
      </c>
      <c r="R4254" s="35">
        <f>Table6[[#This Row],[Quantity]]*Table6[[#This Row],[Case]]</f>
        <v>816</v>
      </c>
      <c r="S4254" s="35">
        <f>Table6[[#This Row],[Total Sales]]*Table6[[#This Row],[Cost]]</f>
        <v>1052.6400000000001</v>
      </c>
    </row>
    <row r="4255" spans="1:19" x14ac:dyDescent="0.3">
      <c r="A4255" s="54">
        <v>4369</v>
      </c>
      <c r="B4255" s="35" t="s">
        <v>9420</v>
      </c>
      <c r="C4255" s="35" t="s">
        <v>6055</v>
      </c>
      <c r="D4255" s="35" t="s">
        <v>15</v>
      </c>
      <c r="E4255" s="35" t="str">
        <f t="shared" si="198"/>
        <v>F</v>
      </c>
      <c r="F4255" s="35">
        <v>90</v>
      </c>
      <c r="G4255" s="35" t="s">
        <v>9421</v>
      </c>
      <c r="H4255" s="35" t="s">
        <v>7118</v>
      </c>
      <c r="I4255" s="35" t="s">
        <v>2022</v>
      </c>
      <c r="J4255" s="48" t="s">
        <v>14214</v>
      </c>
      <c r="K4255" s="35">
        <v>11</v>
      </c>
      <c r="L4255" s="49" t="s">
        <v>54</v>
      </c>
      <c r="M4255" s="50" t="str">
        <f>VLOOKUP(Table6[[#This Row],[Product]],Table3[],2)</f>
        <v>Megawidget S</v>
      </c>
      <c r="N4255" s="50" t="str">
        <f t="shared" si="199"/>
        <v>Dec</v>
      </c>
      <c r="O4255" s="56">
        <f t="shared" si="200"/>
        <v>2021</v>
      </c>
      <c r="P4255" s="51">
        <f>VLOOKUP(Table6[[#This Row],[Product]],Table3[],3)</f>
        <v>0.69</v>
      </c>
      <c r="Q4255" s="35">
        <f>VLOOKUP(Table6[[#This Row],[Product]],Table3[],4)</f>
        <v>24</v>
      </c>
      <c r="R4255" s="35">
        <f>Table6[[#This Row],[Quantity]]*Table6[[#This Row],[Case]]</f>
        <v>264</v>
      </c>
      <c r="S4255" s="35">
        <f>Table6[[#This Row],[Total Sales]]*Table6[[#This Row],[Cost]]</f>
        <v>182.16</v>
      </c>
    </row>
    <row r="4256" spans="1:19" x14ac:dyDescent="0.3">
      <c r="A4256" s="54">
        <v>4370</v>
      </c>
      <c r="B4256" s="35" t="s">
        <v>9422</v>
      </c>
      <c r="C4256" s="35" t="s">
        <v>8064</v>
      </c>
      <c r="D4256" s="35" t="s">
        <v>15</v>
      </c>
      <c r="E4256" s="35" t="str">
        <f t="shared" si="198"/>
        <v>F</v>
      </c>
      <c r="F4256" s="35">
        <v>90</v>
      </c>
      <c r="G4256" s="35" t="s">
        <v>15250</v>
      </c>
      <c r="H4256" s="35" t="s">
        <v>4662</v>
      </c>
      <c r="I4256" s="35" t="s">
        <v>32</v>
      </c>
      <c r="J4256" s="48">
        <v>44266</v>
      </c>
      <c r="K4256" s="35">
        <v>40</v>
      </c>
      <c r="L4256" s="49" t="s">
        <v>33</v>
      </c>
      <c r="M4256" s="50" t="str">
        <f>VLOOKUP(Table6[[#This Row],[Product]],Table3[],2)</f>
        <v>Megawidget L</v>
      </c>
      <c r="N4256" s="50" t="str">
        <f t="shared" si="199"/>
        <v>Mar</v>
      </c>
      <c r="O4256" s="56">
        <f t="shared" si="200"/>
        <v>2021</v>
      </c>
      <c r="P4256" s="51">
        <f>VLOOKUP(Table6[[#This Row],[Product]],Table3[],3)</f>
        <v>1.79</v>
      </c>
      <c r="Q4256" s="35">
        <f>VLOOKUP(Table6[[#This Row],[Product]],Table3[],4)</f>
        <v>24</v>
      </c>
      <c r="R4256" s="35">
        <f>Table6[[#This Row],[Quantity]]*Table6[[#This Row],[Case]]</f>
        <v>960</v>
      </c>
      <c r="S4256" s="35">
        <f>Table6[[#This Row],[Total Sales]]*Table6[[#This Row],[Cost]]</f>
        <v>1718.4</v>
      </c>
    </row>
    <row r="4257" spans="1:19" x14ac:dyDescent="0.3">
      <c r="A4257" s="54">
        <v>4371</v>
      </c>
      <c r="B4257" s="35" t="s">
        <v>40</v>
      </c>
      <c r="C4257" s="35" t="s">
        <v>9424</v>
      </c>
      <c r="D4257" s="35" t="s">
        <v>51</v>
      </c>
      <c r="E4257" s="35" t="str">
        <f t="shared" si="198"/>
        <v>F</v>
      </c>
      <c r="F4257" s="35">
        <v>90</v>
      </c>
      <c r="G4257" s="35" t="s">
        <v>9425</v>
      </c>
      <c r="H4257" s="35" t="s">
        <v>7269</v>
      </c>
      <c r="I4257" s="35" t="s">
        <v>187</v>
      </c>
      <c r="J4257" s="48">
        <v>44744</v>
      </c>
      <c r="K4257" s="35">
        <v>35</v>
      </c>
      <c r="L4257" s="49" t="s">
        <v>70</v>
      </c>
      <c r="M4257" s="50" t="str">
        <f>VLOOKUP(Table6[[#This Row],[Product]],Table3[],2)</f>
        <v>Megawidget M</v>
      </c>
      <c r="N4257" s="50" t="str">
        <f t="shared" si="199"/>
        <v>Jul</v>
      </c>
      <c r="O4257" s="56">
        <f t="shared" si="200"/>
        <v>2022</v>
      </c>
      <c r="P4257" s="51">
        <f>VLOOKUP(Table6[[#This Row],[Product]],Table3[],3)</f>
        <v>1.29</v>
      </c>
      <c r="Q4257" s="35">
        <f>VLOOKUP(Table6[[#This Row],[Product]],Table3[],4)</f>
        <v>24</v>
      </c>
      <c r="R4257" s="35">
        <f>Table6[[#This Row],[Quantity]]*Table6[[#This Row],[Case]]</f>
        <v>840</v>
      </c>
      <c r="S4257" s="35">
        <f>Table6[[#This Row],[Total Sales]]*Table6[[#This Row],[Cost]]</f>
        <v>1083.6000000000001</v>
      </c>
    </row>
    <row r="4258" spans="1:19" x14ac:dyDescent="0.3">
      <c r="A4258" s="54">
        <v>4372</v>
      </c>
      <c r="B4258" s="35" t="s">
        <v>2430</v>
      </c>
      <c r="C4258" s="35" t="s">
        <v>9170</v>
      </c>
      <c r="D4258" s="35" t="s">
        <v>28</v>
      </c>
      <c r="E4258" s="35" t="str">
        <f t="shared" si="198"/>
        <v>M</v>
      </c>
      <c r="F4258" s="35">
        <v>30</v>
      </c>
      <c r="G4258" s="35" t="s">
        <v>9426</v>
      </c>
      <c r="H4258" s="35" t="s">
        <v>2084</v>
      </c>
      <c r="I4258" s="35" t="s">
        <v>294</v>
      </c>
      <c r="J4258" s="48">
        <v>43988</v>
      </c>
      <c r="K4258" s="35">
        <v>59</v>
      </c>
      <c r="L4258" s="49" t="s">
        <v>159</v>
      </c>
      <c r="M4258" s="50" t="str">
        <f>VLOOKUP(Table6[[#This Row],[Product]],Table3[],2)</f>
        <v>Ultrathing V3</v>
      </c>
      <c r="N4258" s="50" t="str">
        <f t="shared" si="199"/>
        <v>Jun</v>
      </c>
      <c r="O4258" s="56">
        <f t="shared" si="200"/>
        <v>2020</v>
      </c>
      <c r="P4258" s="51">
        <f>VLOOKUP(Table6[[#This Row],[Product]],Table3[],3)</f>
        <v>3.39</v>
      </c>
      <c r="Q4258" s="35">
        <f>VLOOKUP(Table6[[#This Row],[Product]],Table3[],4)</f>
        <v>24</v>
      </c>
      <c r="R4258" s="35">
        <f>Table6[[#This Row],[Quantity]]*Table6[[#This Row],[Case]]</f>
        <v>1416</v>
      </c>
      <c r="S4258" s="35">
        <f>Table6[[#This Row],[Total Sales]]*Table6[[#This Row],[Cost]]</f>
        <v>4800.24</v>
      </c>
    </row>
    <row r="4259" spans="1:19" x14ac:dyDescent="0.3">
      <c r="A4259" s="54">
        <v>4373</v>
      </c>
      <c r="B4259" s="35" t="s">
        <v>2289</v>
      </c>
      <c r="C4259" s="35" t="s">
        <v>4113</v>
      </c>
      <c r="D4259" s="35" t="s">
        <v>15</v>
      </c>
      <c r="E4259" s="35" t="str">
        <f t="shared" si="198"/>
        <v>F</v>
      </c>
      <c r="F4259" s="35">
        <v>90</v>
      </c>
      <c r="G4259" s="35" t="s">
        <v>9427</v>
      </c>
      <c r="H4259" s="35" t="s">
        <v>203</v>
      </c>
      <c r="I4259" s="35" t="s">
        <v>32</v>
      </c>
      <c r="J4259" s="48">
        <v>44480</v>
      </c>
      <c r="K4259" s="35">
        <v>23</v>
      </c>
      <c r="L4259" s="49" t="s">
        <v>33</v>
      </c>
      <c r="M4259" s="50" t="str">
        <f>VLOOKUP(Table6[[#This Row],[Product]],Table3[],2)</f>
        <v>Megawidget L</v>
      </c>
      <c r="N4259" s="50" t="str">
        <f t="shared" si="199"/>
        <v>Oct</v>
      </c>
      <c r="O4259" s="56">
        <f t="shared" si="200"/>
        <v>2021</v>
      </c>
      <c r="P4259" s="51">
        <f>VLOOKUP(Table6[[#This Row],[Product]],Table3[],3)</f>
        <v>1.79</v>
      </c>
      <c r="Q4259" s="35">
        <f>VLOOKUP(Table6[[#This Row],[Product]],Table3[],4)</f>
        <v>24</v>
      </c>
      <c r="R4259" s="35">
        <f>Table6[[#This Row],[Quantity]]*Table6[[#This Row],[Case]]</f>
        <v>552</v>
      </c>
      <c r="S4259" s="35">
        <f>Table6[[#This Row],[Total Sales]]*Table6[[#This Row],[Cost]]</f>
        <v>988.08</v>
      </c>
    </row>
    <row r="4260" spans="1:19" x14ac:dyDescent="0.3">
      <c r="A4260" s="54">
        <v>4374</v>
      </c>
      <c r="B4260" s="35" t="s">
        <v>9428</v>
      </c>
      <c r="C4260" s="35" t="s">
        <v>9429</v>
      </c>
      <c r="D4260" s="35" t="s">
        <v>15</v>
      </c>
      <c r="E4260" s="35" t="str">
        <f t="shared" si="198"/>
        <v>F</v>
      </c>
      <c r="F4260" s="35">
        <v>60</v>
      </c>
      <c r="G4260" s="35" t="s">
        <v>9430</v>
      </c>
      <c r="H4260" s="35" t="s">
        <v>7175</v>
      </c>
      <c r="I4260" s="35" t="s">
        <v>32</v>
      </c>
      <c r="J4260" s="48" t="s">
        <v>14253</v>
      </c>
      <c r="K4260" s="35">
        <v>68</v>
      </c>
      <c r="L4260" s="49" t="s">
        <v>20</v>
      </c>
      <c r="M4260" s="50" t="str">
        <f>VLOOKUP(Table6[[#This Row],[Product]],Table3[],2)</f>
        <v>Hyperwotsit</v>
      </c>
      <c r="N4260" s="50" t="str">
        <f t="shared" si="199"/>
        <v>Feb</v>
      </c>
      <c r="O4260" s="56">
        <f t="shared" si="200"/>
        <v>2021</v>
      </c>
      <c r="P4260" s="51">
        <f>VLOOKUP(Table6[[#This Row],[Product]],Table3[],3)</f>
        <v>2.0099999999999998</v>
      </c>
      <c r="Q4260" s="35">
        <f>VLOOKUP(Table6[[#This Row],[Product]],Table3[],4)</f>
        <v>20</v>
      </c>
      <c r="R4260" s="35">
        <f>Table6[[#This Row],[Quantity]]*Table6[[#This Row],[Case]]</f>
        <v>1360</v>
      </c>
      <c r="S4260" s="35">
        <f>Table6[[#This Row],[Total Sales]]*Table6[[#This Row],[Cost]]</f>
        <v>2733.6</v>
      </c>
    </row>
    <row r="4261" spans="1:19" x14ac:dyDescent="0.3">
      <c r="A4261" s="54">
        <v>4375</v>
      </c>
      <c r="B4261" s="35" t="s">
        <v>480</v>
      </c>
      <c r="C4261" s="35" t="s">
        <v>9170</v>
      </c>
      <c r="D4261" s="35" t="s">
        <v>51</v>
      </c>
      <c r="E4261" s="35" t="str">
        <f t="shared" si="198"/>
        <v>F</v>
      </c>
      <c r="F4261" s="35">
        <v>90</v>
      </c>
      <c r="G4261" s="35" t="s">
        <v>15251</v>
      </c>
      <c r="H4261" s="35" t="s">
        <v>655</v>
      </c>
      <c r="I4261" s="35" t="s">
        <v>32</v>
      </c>
      <c r="J4261" s="48" t="s">
        <v>14087</v>
      </c>
      <c r="K4261" s="35">
        <v>89</v>
      </c>
      <c r="L4261" s="49" t="s">
        <v>45</v>
      </c>
      <c r="M4261" s="50" t="str">
        <f>VLOOKUP(Table6[[#This Row],[Product]],Table3[],2)</f>
        <v>Gigastuff</v>
      </c>
      <c r="N4261" s="50" t="str">
        <f t="shared" si="199"/>
        <v>May</v>
      </c>
      <c r="O4261" s="56">
        <f t="shared" si="200"/>
        <v>2021</v>
      </c>
      <c r="P4261" s="51">
        <f>VLOOKUP(Table6[[#This Row],[Product]],Table3[],3)</f>
        <v>1.89</v>
      </c>
      <c r="Q4261" s="35">
        <f>VLOOKUP(Table6[[#This Row],[Product]],Table3[],4)</f>
        <v>18</v>
      </c>
      <c r="R4261" s="35">
        <f>Table6[[#This Row],[Quantity]]*Table6[[#This Row],[Case]]</f>
        <v>1602</v>
      </c>
      <c r="S4261" s="35">
        <f>Table6[[#This Row],[Total Sales]]*Table6[[#This Row],[Cost]]</f>
        <v>3027.7799999999997</v>
      </c>
    </row>
    <row r="4262" spans="1:19" x14ac:dyDescent="0.3">
      <c r="A4262" s="54">
        <v>4377</v>
      </c>
      <c r="B4262" s="35" t="s">
        <v>9432</v>
      </c>
      <c r="C4262" s="35" t="s">
        <v>6204</v>
      </c>
      <c r="D4262" s="35" t="s">
        <v>51</v>
      </c>
      <c r="E4262" s="35" t="str">
        <f t="shared" si="198"/>
        <v>F</v>
      </c>
      <c r="F4262" s="35">
        <v>30</v>
      </c>
      <c r="G4262" s="35" t="s">
        <v>9433</v>
      </c>
      <c r="H4262" s="35" t="s">
        <v>1945</v>
      </c>
      <c r="I4262" s="35" t="s">
        <v>32</v>
      </c>
      <c r="J4262" s="48" t="s">
        <v>14176</v>
      </c>
      <c r="K4262" s="35">
        <v>64</v>
      </c>
      <c r="L4262" s="49" t="s">
        <v>33</v>
      </c>
      <c r="M4262" s="50" t="str">
        <f>VLOOKUP(Table6[[#This Row],[Product]],Table3[],2)</f>
        <v>Megawidget L</v>
      </c>
      <c r="N4262" s="50" t="str">
        <f t="shared" si="199"/>
        <v>Jul</v>
      </c>
      <c r="O4262" s="56">
        <f t="shared" si="200"/>
        <v>2021</v>
      </c>
      <c r="P4262" s="51">
        <f>VLOOKUP(Table6[[#This Row],[Product]],Table3[],3)</f>
        <v>1.79</v>
      </c>
      <c r="Q4262" s="35">
        <f>VLOOKUP(Table6[[#This Row],[Product]],Table3[],4)</f>
        <v>24</v>
      </c>
      <c r="R4262" s="35">
        <f>Table6[[#This Row],[Quantity]]*Table6[[#This Row],[Case]]</f>
        <v>1536</v>
      </c>
      <c r="S4262" s="35">
        <f>Table6[[#This Row],[Total Sales]]*Table6[[#This Row],[Cost]]</f>
        <v>2749.44</v>
      </c>
    </row>
    <row r="4263" spans="1:19" x14ac:dyDescent="0.3">
      <c r="A4263" s="54">
        <v>4378</v>
      </c>
      <c r="B4263" s="35" t="s">
        <v>8647</v>
      </c>
      <c r="C4263" s="35" t="s">
        <v>5306</v>
      </c>
      <c r="D4263" s="35" t="s">
        <v>51</v>
      </c>
      <c r="E4263" s="35" t="str">
        <f t="shared" si="198"/>
        <v>F</v>
      </c>
      <c r="F4263" s="35">
        <v>30</v>
      </c>
      <c r="G4263" s="35" t="s">
        <v>9434</v>
      </c>
      <c r="H4263" s="35" t="s">
        <v>3695</v>
      </c>
      <c r="I4263" s="35" t="s">
        <v>173</v>
      </c>
      <c r="J4263" s="48">
        <v>44410</v>
      </c>
      <c r="K4263" s="35">
        <v>75</v>
      </c>
      <c r="L4263" s="49" t="s">
        <v>101</v>
      </c>
      <c r="M4263" s="50" t="str">
        <f>VLOOKUP(Table6[[#This Row],[Product]],Table3[],2)</f>
        <v>Superwossname</v>
      </c>
      <c r="N4263" s="50" t="str">
        <f t="shared" si="199"/>
        <v>Aug</v>
      </c>
      <c r="O4263" s="56">
        <f t="shared" si="200"/>
        <v>2021</v>
      </c>
      <c r="P4263" s="51">
        <f>VLOOKUP(Table6[[#This Row],[Product]],Table3[],3)</f>
        <v>3.49</v>
      </c>
      <c r="Q4263" s="35">
        <f>VLOOKUP(Table6[[#This Row],[Product]],Table3[],4)</f>
        <v>20</v>
      </c>
      <c r="R4263" s="35">
        <f>Table6[[#This Row],[Quantity]]*Table6[[#This Row],[Case]]</f>
        <v>1500</v>
      </c>
      <c r="S4263" s="35">
        <f>Table6[[#This Row],[Total Sales]]*Table6[[#This Row],[Cost]]</f>
        <v>5235</v>
      </c>
    </row>
    <row r="4264" spans="1:19" x14ac:dyDescent="0.3">
      <c r="A4264" s="54">
        <v>4379</v>
      </c>
      <c r="B4264" s="35" t="s">
        <v>9435</v>
      </c>
      <c r="C4264" s="35" t="s">
        <v>2941</v>
      </c>
      <c r="D4264" s="35" t="s">
        <v>15</v>
      </c>
      <c r="E4264" s="35" t="str">
        <f t="shared" si="198"/>
        <v>F</v>
      </c>
      <c r="F4264" s="35">
        <v>60</v>
      </c>
      <c r="G4264" s="35" t="s">
        <v>9436</v>
      </c>
      <c r="H4264" s="35" t="s">
        <v>1605</v>
      </c>
      <c r="I4264" s="35" t="s">
        <v>32</v>
      </c>
      <c r="J4264" s="48">
        <v>44235</v>
      </c>
      <c r="K4264" s="35">
        <v>61</v>
      </c>
      <c r="L4264" s="49" t="s">
        <v>54</v>
      </c>
      <c r="M4264" s="50" t="str">
        <f>VLOOKUP(Table6[[#This Row],[Product]],Table3[],2)</f>
        <v>Megawidget S</v>
      </c>
      <c r="N4264" s="50" t="str">
        <f t="shared" si="199"/>
        <v>Feb</v>
      </c>
      <c r="O4264" s="56">
        <f t="shared" si="200"/>
        <v>2021</v>
      </c>
      <c r="P4264" s="51">
        <f>VLOOKUP(Table6[[#This Row],[Product]],Table3[],3)</f>
        <v>0.69</v>
      </c>
      <c r="Q4264" s="35">
        <f>VLOOKUP(Table6[[#This Row],[Product]],Table3[],4)</f>
        <v>24</v>
      </c>
      <c r="R4264" s="35">
        <f>Table6[[#This Row],[Quantity]]*Table6[[#This Row],[Case]]</f>
        <v>1464</v>
      </c>
      <c r="S4264" s="35">
        <f>Table6[[#This Row],[Total Sales]]*Table6[[#This Row],[Cost]]</f>
        <v>1010.16</v>
      </c>
    </row>
    <row r="4265" spans="1:19" x14ac:dyDescent="0.3">
      <c r="A4265" s="54">
        <v>4380</v>
      </c>
      <c r="B4265" s="35" t="s">
        <v>9437</v>
      </c>
      <c r="C4265" s="35" t="s">
        <v>6798</v>
      </c>
      <c r="D4265" s="35" t="s">
        <v>28</v>
      </c>
      <c r="E4265" s="35" t="str">
        <f t="shared" si="198"/>
        <v>M</v>
      </c>
      <c r="F4265" s="35">
        <v>30</v>
      </c>
      <c r="G4265" s="35" t="s">
        <v>9438</v>
      </c>
      <c r="H4265" s="35" t="s">
        <v>1052</v>
      </c>
      <c r="I4265" s="35" t="s">
        <v>32</v>
      </c>
      <c r="J4265" s="48">
        <v>44014</v>
      </c>
      <c r="K4265" s="35">
        <v>57</v>
      </c>
      <c r="L4265" s="49" t="s">
        <v>39</v>
      </c>
      <c r="M4265" s="50" t="str">
        <f>VLOOKUP(Table6[[#This Row],[Product]],Table3[],2)</f>
        <v>Ultrathing V1</v>
      </c>
      <c r="N4265" s="50" t="str">
        <f t="shared" si="199"/>
        <v>Jul</v>
      </c>
      <c r="O4265" s="56">
        <f t="shared" si="200"/>
        <v>2020</v>
      </c>
      <c r="P4265" s="51">
        <f>VLOOKUP(Table6[[#This Row],[Product]],Table3[],3)</f>
        <v>1.79</v>
      </c>
      <c r="Q4265" s="35">
        <f>VLOOKUP(Table6[[#This Row],[Product]],Table3[],4)</f>
        <v>17</v>
      </c>
      <c r="R4265" s="35">
        <f>Table6[[#This Row],[Quantity]]*Table6[[#This Row],[Case]]</f>
        <v>969</v>
      </c>
      <c r="S4265" s="35">
        <f>Table6[[#This Row],[Total Sales]]*Table6[[#This Row],[Cost]]</f>
        <v>1734.51</v>
      </c>
    </row>
    <row r="4266" spans="1:19" x14ac:dyDescent="0.3">
      <c r="A4266" s="54">
        <v>4381</v>
      </c>
      <c r="B4266" s="35" t="s">
        <v>4251</v>
      </c>
      <c r="C4266" s="35" t="s">
        <v>1721</v>
      </c>
      <c r="D4266" s="35" t="s">
        <v>28</v>
      </c>
      <c r="E4266" s="35" t="str">
        <f t="shared" si="198"/>
        <v>M</v>
      </c>
      <c r="F4266" s="35">
        <v>30</v>
      </c>
      <c r="G4266" s="35" t="s">
        <v>13607</v>
      </c>
      <c r="H4266" s="35" t="s">
        <v>1804</v>
      </c>
      <c r="I4266" s="35" t="s">
        <v>32</v>
      </c>
      <c r="J4266" s="48" t="s">
        <v>14133</v>
      </c>
      <c r="K4266" s="35">
        <v>41</v>
      </c>
      <c r="L4266" s="49" t="s">
        <v>101</v>
      </c>
      <c r="M4266" s="50" t="str">
        <f>VLOOKUP(Table6[[#This Row],[Product]],Table3[],2)</f>
        <v>Superwossname</v>
      </c>
      <c r="N4266" s="50" t="str">
        <f t="shared" si="199"/>
        <v>Sep</v>
      </c>
      <c r="O4266" s="56">
        <f t="shared" si="200"/>
        <v>2021</v>
      </c>
      <c r="P4266" s="51">
        <f>VLOOKUP(Table6[[#This Row],[Product]],Table3[],3)</f>
        <v>3.49</v>
      </c>
      <c r="Q4266" s="35">
        <f>VLOOKUP(Table6[[#This Row],[Product]],Table3[],4)</f>
        <v>20</v>
      </c>
      <c r="R4266" s="35">
        <f>Table6[[#This Row],[Quantity]]*Table6[[#This Row],[Case]]</f>
        <v>820</v>
      </c>
      <c r="S4266" s="35">
        <f>Table6[[#This Row],[Total Sales]]*Table6[[#This Row],[Cost]]</f>
        <v>2861.8</v>
      </c>
    </row>
    <row r="4267" spans="1:19" x14ac:dyDescent="0.3">
      <c r="A4267" s="54">
        <v>4382</v>
      </c>
      <c r="B4267" s="35" t="s">
        <v>1187</v>
      </c>
      <c r="C4267" s="35" t="s">
        <v>5142</v>
      </c>
      <c r="D4267" s="35" t="s">
        <v>28</v>
      </c>
      <c r="E4267" s="35" t="str">
        <f t="shared" si="198"/>
        <v>M</v>
      </c>
      <c r="F4267" s="35">
        <v>60</v>
      </c>
      <c r="G4267" s="35" t="s">
        <v>9440</v>
      </c>
      <c r="H4267" s="35" t="s">
        <v>5473</v>
      </c>
      <c r="I4267" s="35" t="s">
        <v>240</v>
      </c>
      <c r="J4267" s="48">
        <v>44750</v>
      </c>
      <c r="K4267" s="35">
        <v>55</v>
      </c>
      <c r="L4267" s="49" t="s">
        <v>80</v>
      </c>
      <c r="M4267" s="50" t="str">
        <f>VLOOKUP(Table6[[#This Row],[Product]],Table3[],2)</f>
        <v>Ultrathing V2</v>
      </c>
      <c r="N4267" s="50" t="str">
        <f t="shared" si="199"/>
        <v>Jul</v>
      </c>
      <c r="O4267" s="56">
        <f t="shared" si="200"/>
        <v>2022</v>
      </c>
      <c r="P4267" s="51">
        <f>VLOOKUP(Table6[[#This Row],[Product]],Table3[],3)</f>
        <v>2.95</v>
      </c>
      <c r="Q4267" s="35">
        <f>VLOOKUP(Table6[[#This Row],[Product]],Table3[],4)</f>
        <v>20</v>
      </c>
      <c r="R4267" s="35">
        <f>Table6[[#This Row],[Quantity]]*Table6[[#This Row],[Case]]</f>
        <v>1100</v>
      </c>
      <c r="S4267" s="35">
        <f>Table6[[#This Row],[Total Sales]]*Table6[[#This Row],[Cost]]</f>
        <v>3245</v>
      </c>
    </row>
    <row r="4268" spans="1:19" x14ac:dyDescent="0.3">
      <c r="A4268" s="54">
        <v>4383</v>
      </c>
      <c r="B4268" s="35" t="s">
        <v>9441</v>
      </c>
      <c r="C4268" s="35" t="s">
        <v>7016</v>
      </c>
      <c r="D4268" s="35" t="s">
        <v>15</v>
      </c>
      <c r="E4268" s="35" t="str">
        <f t="shared" si="198"/>
        <v>F</v>
      </c>
      <c r="F4268" s="35">
        <v>90</v>
      </c>
      <c r="G4268" s="35" t="s">
        <v>9442</v>
      </c>
      <c r="H4268" s="35" t="s">
        <v>6249</v>
      </c>
      <c r="I4268" s="35" t="s">
        <v>38</v>
      </c>
      <c r="J4268" s="48" t="s">
        <v>13654</v>
      </c>
      <c r="K4268" s="35">
        <v>78</v>
      </c>
      <c r="L4268" s="49" t="s">
        <v>20</v>
      </c>
      <c r="M4268" s="50" t="str">
        <f>VLOOKUP(Table6[[#This Row],[Product]],Table3[],2)</f>
        <v>Hyperwotsit</v>
      </c>
      <c r="N4268" s="50" t="str">
        <f t="shared" si="199"/>
        <v>Jun</v>
      </c>
      <c r="O4268" s="56">
        <f t="shared" si="200"/>
        <v>2021</v>
      </c>
      <c r="P4268" s="51">
        <f>VLOOKUP(Table6[[#This Row],[Product]],Table3[],3)</f>
        <v>2.0099999999999998</v>
      </c>
      <c r="Q4268" s="35">
        <f>VLOOKUP(Table6[[#This Row],[Product]],Table3[],4)</f>
        <v>20</v>
      </c>
      <c r="R4268" s="35">
        <f>Table6[[#This Row],[Quantity]]*Table6[[#This Row],[Case]]</f>
        <v>1560</v>
      </c>
      <c r="S4268" s="35">
        <f>Table6[[#This Row],[Total Sales]]*Table6[[#This Row],[Cost]]</f>
        <v>3135.5999999999995</v>
      </c>
    </row>
    <row r="4269" spans="1:19" x14ac:dyDescent="0.3">
      <c r="A4269" s="54">
        <v>4384</v>
      </c>
      <c r="B4269" s="35" t="s">
        <v>2852</v>
      </c>
      <c r="C4269" s="35" t="s">
        <v>672</v>
      </c>
      <c r="D4269" s="35" t="s">
        <v>15</v>
      </c>
      <c r="E4269" s="35" t="str">
        <f t="shared" si="198"/>
        <v>F</v>
      </c>
      <c r="F4269" s="35">
        <v>90</v>
      </c>
      <c r="G4269" s="35" t="s">
        <v>15252</v>
      </c>
      <c r="H4269" s="35" t="s">
        <v>9444</v>
      </c>
      <c r="I4269" s="35" t="s">
        <v>1454</v>
      </c>
      <c r="J4269" s="48">
        <v>43832</v>
      </c>
      <c r="K4269" s="35">
        <v>21</v>
      </c>
      <c r="L4269" s="49" t="s">
        <v>101</v>
      </c>
      <c r="M4269" s="50" t="str">
        <f>VLOOKUP(Table6[[#This Row],[Product]],Table3[],2)</f>
        <v>Superwossname</v>
      </c>
      <c r="N4269" s="50" t="str">
        <f t="shared" si="199"/>
        <v>Jan</v>
      </c>
      <c r="O4269" s="56">
        <f t="shared" si="200"/>
        <v>2020</v>
      </c>
      <c r="P4269" s="51">
        <f>VLOOKUP(Table6[[#This Row],[Product]],Table3[],3)</f>
        <v>3.49</v>
      </c>
      <c r="Q4269" s="35">
        <f>VLOOKUP(Table6[[#This Row],[Product]],Table3[],4)</f>
        <v>20</v>
      </c>
      <c r="R4269" s="35">
        <f>Table6[[#This Row],[Quantity]]*Table6[[#This Row],[Case]]</f>
        <v>420</v>
      </c>
      <c r="S4269" s="35">
        <f>Table6[[#This Row],[Total Sales]]*Table6[[#This Row],[Cost]]</f>
        <v>1465.8000000000002</v>
      </c>
    </row>
    <row r="4270" spans="1:19" x14ac:dyDescent="0.3">
      <c r="A4270" s="54">
        <v>4385</v>
      </c>
      <c r="B4270" s="35" t="s">
        <v>9445</v>
      </c>
      <c r="C4270" s="35" t="s">
        <v>295</v>
      </c>
      <c r="D4270" s="35" t="s">
        <v>15</v>
      </c>
      <c r="E4270" s="35" t="str">
        <f t="shared" si="198"/>
        <v>F</v>
      </c>
      <c r="F4270" s="35">
        <v>30</v>
      </c>
      <c r="G4270" s="35" t="s">
        <v>9446</v>
      </c>
      <c r="H4270" s="35" t="s">
        <v>2401</v>
      </c>
      <c r="I4270" s="35" t="s">
        <v>178</v>
      </c>
      <c r="J4270" s="48" t="s">
        <v>13825</v>
      </c>
      <c r="K4270" s="35">
        <v>55</v>
      </c>
      <c r="L4270" s="49" t="s">
        <v>45</v>
      </c>
      <c r="M4270" s="50" t="str">
        <f>VLOOKUP(Table6[[#This Row],[Product]],Table3[],2)</f>
        <v>Gigastuff</v>
      </c>
      <c r="N4270" s="50" t="str">
        <f t="shared" si="199"/>
        <v>May</v>
      </c>
      <c r="O4270" s="56">
        <f t="shared" si="200"/>
        <v>2021</v>
      </c>
      <c r="P4270" s="51">
        <f>VLOOKUP(Table6[[#This Row],[Product]],Table3[],3)</f>
        <v>1.89</v>
      </c>
      <c r="Q4270" s="35">
        <f>VLOOKUP(Table6[[#This Row],[Product]],Table3[],4)</f>
        <v>18</v>
      </c>
      <c r="R4270" s="35">
        <f>Table6[[#This Row],[Quantity]]*Table6[[#This Row],[Case]]</f>
        <v>990</v>
      </c>
      <c r="S4270" s="35">
        <f>Table6[[#This Row],[Total Sales]]*Table6[[#This Row],[Cost]]</f>
        <v>1871.1</v>
      </c>
    </row>
    <row r="4271" spans="1:19" x14ac:dyDescent="0.3">
      <c r="A4271" s="54">
        <v>4386</v>
      </c>
      <c r="B4271" s="35" t="s">
        <v>9447</v>
      </c>
      <c r="C4271" s="35" t="s">
        <v>7016</v>
      </c>
      <c r="D4271" s="35" t="s">
        <v>51</v>
      </c>
      <c r="E4271" s="35" t="str">
        <f t="shared" si="198"/>
        <v>F</v>
      </c>
      <c r="F4271" s="35">
        <v>30</v>
      </c>
      <c r="G4271" s="35" t="s">
        <v>9448</v>
      </c>
      <c r="H4271" s="35" t="s">
        <v>1463</v>
      </c>
      <c r="I4271" s="35" t="s">
        <v>19</v>
      </c>
      <c r="J4271" s="48">
        <v>44262</v>
      </c>
      <c r="K4271" s="35">
        <v>28</v>
      </c>
      <c r="L4271" s="49" t="s">
        <v>39</v>
      </c>
      <c r="M4271" s="50" t="str">
        <f>VLOOKUP(Table6[[#This Row],[Product]],Table3[],2)</f>
        <v>Ultrathing V1</v>
      </c>
      <c r="N4271" s="50" t="str">
        <f t="shared" si="199"/>
        <v>Mar</v>
      </c>
      <c r="O4271" s="56">
        <f t="shared" si="200"/>
        <v>2021</v>
      </c>
      <c r="P4271" s="51">
        <f>VLOOKUP(Table6[[#This Row],[Product]],Table3[],3)</f>
        <v>1.79</v>
      </c>
      <c r="Q4271" s="35">
        <f>VLOOKUP(Table6[[#This Row],[Product]],Table3[],4)</f>
        <v>17</v>
      </c>
      <c r="R4271" s="35">
        <f>Table6[[#This Row],[Quantity]]*Table6[[#This Row],[Case]]</f>
        <v>476</v>
      </c>
      <c r="S4271" s="35">
        <f>Table6[[#This Row],[Total Sales]]*Table6[[#This Row],[Cost]]</f>
        <v>852.04</v>
      </c>
    </row>
    <row r="4272" spans="1:19" x14ac:dyDescent="0.3">
      <c r="A4272" s="54">
        <v>4387</v>
      </c>
      <c r="B4272" s="35" t="s">
        <v>9449</v>
      </c>
      <c r="C4272" s="35" t="s">
        <v>1573</v>
      </c>
      <c r="D4272" s="35" t="s">
        <v>51</v>
      </c>
      <c r="E4272" s="35" t="str">
        <f t="shared" si="198"/>
        <v>F</v>
      </c>
      <c r="F4272" s="35">
        <v>60</v>
      </c>
      <c r="G4272" s="35" t="s">
        <v>13608</v>
      </c>
      <c r="H4272" s="35" t="s">
        <v>1276</v>
      </c>
      <c r="I4272" s="35" t="s">
        <v>32</v>
      </c>
      <c r="J4272" s="48">
        <v>43991</v>
      </c>
      <c r="K4272" s="35">
        <v>40</v>
      </c>
      <c r="L4272" s="49" t="s">
        <v>80</v>
      </c>
      <c r="M4272" s="50" t="str">
        <f>VLOOKUP(Table6[[#This Row],[Product]],Table3[],2)</f>
        <v>Ultrathing V2</v>
      </c>
      <c r="N4272" s="50" t="str">
        <f t="shared" si="199"/>
        <v>Jun</v>
      </c>
      <c r="O4272" s="56">
        <f t="shared" si="200"/>
        <v>2020</v>
      </c>
      <c r="P4272" s="51">
        <f>VLOOKUP(Table6[[#This Row],[Product]],Table3[],3)</f>
        <v>2.95</v>
      </c>
      <c r="Q4272" s="35">
        <f>VLOOKUP(Table6[[#This Row],[Product]],Table3[],4)</f>
        <v>20</v>
      </c>
      <c r="R4272" s="35">
        <f>Table6[[#This Row],[Quantity]]*Table6[[#This Row],[Case]]</f>
        <v>800</v>
      </c>
      <c r="S4272" s="35">
        <f>Table6[[#This Row],[Total Sales]]*Table6[[#This Row],[Cost]]</f>
        <v>2360</v>
      </c>
    </row>
    <row r="4273" spans="1:19" x14ac:dyDescent="0.3">
      <c r="A4273" s="54">
        <v>4388</v>
      </c>
      <c r="B4273" s="35" t="s">
        <v>4588</v>
      </c>
      <c r="C4273" s="35" t="s">
        <v>1274</v>
      </c>
      <c r="D4273" s="35" t="s">
        <v>51</v>
      </c>
      <c r="E4273" s="35" t="str">
        <f t="shared" si="198"/>
        <v>F</v>
      </c>
      <c r="F4273" s="35">
        <v>60</v>
      </c>
      <c r="G4273" s="35" t="s">
        <v>9451</v>
      </c>
      <c r="H4273" s="35" t="s">
        <v>8076</v>
      </c>
      <c r="I4273" s="35" t="s">
        <v>178</v>
      </c>
      <c r="J4273" s="48">
        <v>44714</v>
      </c>
      <c r="K4273" s="35">
        <v>14</v>
      </c>
      <c r="L4273" s="49" t="s">
        <v>20</v>
      </c>
      <c r="M4273" s="50" t="str">
        <f>VLOOKUP(Table6[[#This Row],[Product]],Table3[],2)</f>
        <v>Hyperwotsit</v>
      </c>
      <c r="N4273" s="50" t="str">
        <f t="shared" si="199"/>
        <v>Jun</v>
      </c>
      <c r="O4273" s="56">
        <f t="shared" si="200"/>
        <v>2022</v>
      </c>
      <c r="P4273" s="51">
        <f>VLOOKUP(Table6[[#This Row],[Product]],Table3[],3)</f>
        <v>2.0099999999999998</v>
      </c>
      <c r="Q4273" s="35">
        <f>VLOOKUP(Table6[[#This Row],[Product]],Table3[],4)</f>
        <v>20</v>
      </c>
      <c r="R4273" s="35">
        <f>Table6[[#This Row],[Quantity]]*Table6[[#This Row],[Case]]</f>
        <v>280</v>
      </c>
      <c r="S4273" s="35">
        <f>Table6[[#This Row],[Total Sales]]*Table6[[#This Row],[Cost]]</f>
        <v>562.79999999999995</v>
      </c>
    </row>
    <row r="4274" spans="1:19" x14ac:dyDescent="0.3">
      <c r="A4274" s="54">
        <v>4389</v>
      </c>
      <c r="B4274" s="35" t="s">
        <v>5479</v>
      </c>
      <c r="C4274" s="35" t="s">
        <v>6469</v>
      </c>
      <c r="D4274" s="35" t="s">
        <v>28</v>
      </c>
      <c r="E4274" s="35" t="str">
        <f t="shared" si="198"/>
        <v>M</v>
      </c>
      <c r="F4274" s="35">
        <v>60</v>
      </c>
      <c r="G4274" s="35" t="s">
        <v>9452</v>
      </c>
      <c r="H4274" s="35" t="s">
        <v>6820</v>
      </c>
      <c r="I4274" s="35" t="s">
        <v>294</v>
      </c>
      <c r="J4274" s="48" t="s">
        <v>14243</v>
      </c>
      <c r="K4274" s="35">
        <v>49</v>
      </c>
      <c r="L4274" s="49" t="s">
        <v>64</v>
      </c>
      <c r="M4274" s="50" t="str">
        <f>VLOOKUP(Table6[[#This Row],[Product]],Table3[],2)</f>
        <v>Ultrathing V4</v>
      </c>
      <c r="N4274" s="50" t="str">
        <f t="shared" si="199"/>
        <v>Jan</v>
      </c>
      <c r="O4274" s="56">
        <f t="shared" si="200"/>
        <v>2022</v>
      </c>
      <c r="P4274" s="51">
        <f>VLOOKUP(Table6[[#This Row],[Product]],Table3[],3)</f>
        <v>3.99</v>
      </c>
      <c r="Q4274" s="35">
        <f>VLOOKUP(Table6[[#This Row],[Product]],Table3[],4)</f>
        <v>24</v>
      </c>
      <c r="R4274" s="35">
        <f>Table6[[#This Row],[Quantity]]*Table6[[#This Row],[Case]]</f>
        <v>1176</v>
      </c>
      <c r="S4274" s="35">
        <f>Table6[[#This Row],[Total Sales]]*Table6[[#This Row],[Cost]]</f>
        <v>4692.2400000000007</v>
      </c>
    </row>
    <row r="4275" spans="1:19" x14ac:dyDescent="0.3">
      <c r="A4275" s="54">
        <v>4390</v>
      </c>
      <c r="B4275" s="35" t="s">
        <v>252</v>
      </c>
      <c r="C4275" s="35" t="s">
        <v>9453</v>
      </c>
      <c r="D4275" s="35" t="s">
        <v>15</v>
      </c>
      <c r="E4275" s="35" t="str">
        <f t="shared" si="198"/>
        <v>F</v>
      </c>
      <c r="F4275" s="35">
        <v>30</v>
      </c>
      <c r="G4275" s="35" t="s">
        <v>9454</v>
      </c>
      <c r="H4275" s="35" t="s">
        <v>4552</v>
      </c>
      <c r="I4275" s="35" t="s">
        <v>38</v>
      </c>
      <c r="J4275" s="48" t="s">
        <v>13986</v>
      </c>
      <c r="K4275" s="35">
        <v>68</v>
      </c>
      <c r="L4275" s="49" t="s">
        <v>64</v>
      </c>
      <c r="M4275" s="50" t="str">
        <f>VLOOKUP(Table6[[#This Row],[Product]],Table3[],2)</f>
        <v>Ultrathing V4</v>
      </c>
      <c r="N4275" s="50" t="str">
        <f t="shared" si="199"/>
        <v>Dec</v>
      </c>
      <c r="O4275" s="56">
        <f t="shared" si="200"/>
        <v>2022</v>
      </c>
      <c r="P4275" s="51">
        <f>VLOOKUP(Table6[[#This Row],[Product]],Table3[],3)</f>
        <v>3.99</v>
      </c>
      <c r="Q4275" s="35">
        <f>VLOOKUP(Table6[[#This Row],[Product]],Table3[],4)</f>
        <v>24</v>
      </c>
      <c r="R4275" s="35">
        <f>Table6[[#This Row],[Quantity]]*Table6[[#This Row],[Case]]</f>
        <v>1632</v>
      </c>
      <c r="S4275" s="35">
        <f>Table6[[#This Row],[Total Sales]]*Table6[[#This Row],[Cost]]</f>
        <v>6511.68</v>
      </c>
    </row>
    <row r="4276" spans="1:19" x14ac:dyDescent="0.3">
      <c r="A4276" s="54">
        <v>4391</v>
      </c>
      <c r="B4276" s="35" t="s">
        <v>5205</v>
      </c>
      <c r="C4276" s="35" t="s">
        <v>1308</v>
      </c>
      <c r="D4276" s="35" t="s">
        <v>51</v>
      </c>
      <c r="E4276" s="35" t="str">
        <f t="shared" si="198"/>
        <v>F</v>
      </c>
      <c r="F4276" s="35">
        <v>60</v>
      </c>
      <c r="G4276" s="35" t="s">
        <v>9454</v>
      </c>
      <c r="H4276" s="35" t="s">
        <v>3482</v>
      </c>
      <c r="I4276" s="35" t="s">
        <v>25</v>
      </c>
      <c r="J4276" s="48" t="s">
        <v>14202</v>
      </c>
      <c r="K4276" s="35">
        <v>28</v>
      </c>
      <c r="L4276" s="49" t="s">
        <v>20</v>
      </c>
      <c r="M4276" s="50" t="str">
        <f>VLOOKUP(Table6[[#This Row],[Product]],Table3[],2)</f>
        <v>Hyperwotsit</v>
      </c>
      <c r="N4276" s="50" t="str">
        <f t="shared" si="199"/>
        <v>Nov</v>
      </c>
      <c r="O4276" s="56">
        <f t="shared" si="200"/>
        <v>2022</v>
      </c>
      <c r="P4276" s="51">
        <f>VLOOKUP(Table6[[#This Row],[Product]],Table3[],3)</f>
        <v>2.0099999999999998</v>
      </c>
      <c r="Q4276" s="35">
        <f>VLOOKUP(Table6[[#This Row],[Product]],Table3[],4)</f>
        <v>20</v>
      </c>
      <c r="R4276" s="35">
        <f>Table6[[#This Row],[Quantity]]*Table6[[#This Row],[Case]]</f>
        <v>560</v>
      </c>
      <c r="S4276" s="35">
        <f>Table6[[#This Row],[Total Sales]]*Table6[[#This Row],[Cost]]</f>
        <v>1125.5999999999999</v>
      </c>
    </row>
    <row r="4277" spans="1:19" x14ac:dyDescent="0.3">
      <c r="A4277" s="54">
        <v>4392</v>
      </c>
      <c r="B4277" s="35" t="s">
        <v>9455</v>
      </c>
      <c r="C4277" s="35" t="s">
        <v>568</v>
      </c>
      <c r="D4277" s="35" t="s">
        <v>51</v>
      </c>
      <c r="E4277" s="35" t="str">
        <f t="shared" si="198"/>
        <v>F</v>
      </c>
      <c r="F4277" s="35">
        <v>90</v>
      </c>
      <c r="G4277" s="35" t="s">
        <v>9456</v>
      </c>
      <c r="H4277" s="35" t="s">
        <v>2357</v>
      </c>
      <c r="I4277" s="35" t="s">
        <v>32</v>
      </c>
      <c r="J4277" s="48">
        <v>44477</v>
      </c>
      <c r="K4277" s="35">
        <v>75</v>
      </c>
      <c r="L4277" s="49" t="s">
        <v>101</v>
      </c>
      <c r="M4277" s="50" t="str">
        <f>VLOOKUP(Table6[[#This Row],[Product]],Table3[],2)</f>
        <v>Superwossname</v>
      </c>
      <c r="N4277" s="50" t="str">
        <f t="shared" si="199"/>
        <v>Oct</v>
      </c>
      <c r="O4277" s="56">
        <f t="shared" si="200"/>
        <v>2021</v>
      </c>
      <c r="P4277" s="51">
        <f>VLOOKUP(Table6[[#This Row],[Product]],Table3[],3)</f>
        <v>3.49</v>
      </c>
      <c r="Q4277" s="35">
        <f>VLOOKUP(Table6[[#This Row],[Product]],Table3[],4)</f>
        <v>20</v>
      </c>
      <c r="R4277" s="35">
        <f>Table6[[#This Row],[Quantity]]*Table6[[#This Row],[Case]]</f>
        <v>1500</v>
      </c>
      <c r="S4277" s="35">
        <f>Table6[[#This Row],[Total Sales]]*Table6[[#This Row],[Cost]]</f>
        <v>5235</v>
      </c>
    </row>
    <row r="4278" spans="1:19" x14ac:dyDescent="0.3">
      <c r="A4278" s="54">
        <v>4394</v>
      </c>
      <c r="B4278" s="35" t="s">
        <v>9458</v>
      </c>
      <c r="C4278" s="35" t="s">
        <v>3173</v>
      </c>
      <c r="D4278" s="35" t="s">
        <v>15</v>
      </c>
      <c r="E4278" s="35" t="str">
        <f t="shared" si="198"/>
        <v>F</v>
      </c>
      <c r="F4278" s="35">
        <v>90</v>
      </c>
      <c r="G4278" s="35" t="s">
        <v>9459</v>
      </c>
      <c r="H4278" s="35" t="s">
        <v>4886</v>
      </c>
      <c r="I4278" s="35" t="s">
        <v>32</v>
      </c>
      <c r="J4278" s="48">
        <v>44234</v>
      </c>
      <c r="K4278" s="35">
        <v>33</v>
      </c>
      <c r="L4278" s="49" t="s">
        <v>39</v>
      </c>
      <c r="M4278" s="50" t="str">
        <f>VLOOKUP(Table6[[#This Row],[Product]],Table3[],2)</f>
        <v>Ultrathing V1</v>
      </c>
      <c r="N4278" s="50" t="str">
        <f t="shared" si="199"/>
        <v>Feb</v>
      </c>
      <c r="O4278" s="56">
        <f t="shared" si="200"/>
        <v>2021</v>
      </c>
      <c r="P4278" s="51">
        <f>VLOOKUP(Table6[[#This Row],[Product]],Table3[],3)</f>
        <v>1.79</v>
      </c>
      <c r="Q4278" s="35">
        <f>VLOOKUP(Table6[[#This Row],[Product]],Table3[],4)</f>
        <v>17</v>
      </c>
      <c r="R4278" s="35">
        <f>Table6[[#This Row],[Quantity]]*Table6[[#This Row],[Case]]</f>
        <v>561</v>
      </c>
      <c r="S4278" s="35">
        <f>Table6[[#This Row],[Total Sales]]*Table6[[#This Row],[Cost]]</f>
        <v>1004.19</v>
      </c>
    </row>
    <row r="4279" spans="1:19" x14ac:dyDescent="0.3">
      <c r="A4279" s="54">
        <v>4395</v>
      </c>
      <c r="B4279" s="35" t="s">
        <v>8591</v>
      </c>
      <c r="C4279" s="35" t="s">
        <v>9460</v>
      </c>
      <c r="D4279" s="35" t="s">
        <v>41</v>
      </c>
      <c r="E4279" s="35" t="str">
        <f t="shared" si="198"/>
        <v>F</v>
      </c>
      <c r="F4279" s="35">
        <v>90</v>
      </c>
      <c r="G4279" s="35" t="s">
        <v>9461</v>
      </c>
      <c r="H4279" s="35" t="s">
        <v>868</v>
      </c>
      <c r="I4279" s="35" t="s">
        <v>32</v>
      </c>
      <c r="J4279" s="48">
        <v>44140</v>
      </c>
      <c r="K4279" s="35">
        <v>57</v>
      </c>
      <c r="L4279" s="49" t="s">
        <v>39</v>
      </c>
      <c r="M4279" s="50" t="str">
        <f>VLOOKUP(Table6[[#This Row],[Product]],Table3[],2)</f>
        <v>Ultrathing V1</v>
      </c>
      <c r="N4279" s="50" t="str">
        <f t="shared" si="199"/>
        <v>Nov</v>
      </c>
      <c r="O4279" s="56">
        <f t="shared" si="200"/>
        <v>2020</v>
      </c>
      <c r="P4279" s="51">
        <f>VLOOKUP(Table6[[#This Row],[Product]],Table3[],3)</f>
        <v>1.79</v>
      </c>
      <c r="Q4279" s="35">
        <f>VLOOKUP(Table6[[#This Row],[Product]],Table3[],4)</f>
        <v>17</v>
      </c>
      <c r="R4279" s="35">
        <f>Table6[[#This Row],[Quantity]]*Table6[[#This Row],[Case]]</f>
        <v>969</v>
      </c>
      <c r="S4279" s="35">
        <f>Table6[[#This Row],[Total Sales]]*Table6[[#This Row],[Cost]]</f>
        <v>1734.51</v>
      </c>
    </row>
    <row r="4280" spans="1:19" x14ac:dyDescent="0.3">
      <c r="A4280" s="54">
        <v>4396</v>
      </c>
      <c r="B4280" s="35" t="s">
        <v>2394</v>
      </c>
      <c r="C4280" s="35" t="s">
        <v>9462</v>
      </c>
      <c r="D4280" s="35" t="s">
        <v>41</v>
      </c>
      <c r="E4280" s="35" t="str">
        <f t="shared" si="198"/>
        <v>F</v>
      </c>
      <c r="F4280" s="35">
        <v>90</v>
      </c>
      <c r="G4280" s="35" t="s">
        <v>9463</v>
      </c>
      <c r="H4280" s="35" t="s">
        <v>7806</v>
      </c>
      <c r="I4280" s="35" t="s">
        <v>294</v>
      </c>
      <c r="J4280" s="48" t="s">
        <v>14090</v>
      </c>
      <c r="K4280" s="35">
        <v>32</v>
      </c>
      <c r="L4280" s="49" t="s">
        <v>159</v>
      </c>
      <c r="M4280" s="50" t="str">
        <f>VLOOKUP(Table6[[#This Row],[Product]],Table3[],2)</f>
        <v>Ultrathing V3</v>
      </c>
      <c r="N4280" s="50" t="str">
        <f t="shared" si="199"/>
        <v>Oct</v>
      </c>
      <c r="O4280" s="56">
        <f t="shared" si="200"/>
        <v>2022</v>
      </c>
      <c r="P4280" s="51">
        <f>VLOOKUP(Table6[[#This Row],[Product]],Table3[],3)</f>
        <v>3.39</v>
      </c>
      <c r="Q4280" s="35">
        <f>VLOOKUP(Table6[[#This Row],[Product]],Table3[],4)</f>
        <v>24</v>
      </c>
      <c r="R4280" s="35">
        <f>Table6[[#This Row],[Quantity]]*Table6[[#This Row],[Case]]</f>
        <v>768</v>
      </c>
      <c r="S4280" s="35">
        <f>Table6[[#This Row],[Total Sales]]*Table6[[#This Row],[Cost]]</f>
        <v>2603.52</v>
      </c>
    </row>
    <row r="4281" spans="1:19" x14ac:dyDescent="0.3">
      <c r="A4281" s="54">
        <v>4397</v>
      </c>
      <c r="B4281" s="35" t="s">
        <v>138</v>
      </c>
      <c r="C4281" s="35" t="s">
        <v>72</v>
      </c>
      <c r="D4281" s="35" t="s">
        <v>28</v>
      </c>
      <c r="E4281" s="35" t="str">
        <f t="shared" si="198"/>
        <v>M</v>
      </c>
      <c r="F4281" s="35">
        <v>30</v>
      </c>
      <c r="G4281" s="35" t="s">
        <v>9463</v>
      </c>
      <c r="H4281" s="35" t="s">
        <v>5686</v>
      </c>
      <c r="I4281" s="35" t="s">
        <v>32</v>
      </c>
      <c r="J4281" s="48" t="s">
        <v>13774</v>
      </c>
      <c r="K4281" s="35">
        <v>81</v>
      </c>
      <c r="L4281" s="49" t="s">
        <v>33</v>
      </c>
      <c r="M4281" s="50" t="str">
        <f>VLOOKUP(Table6[[#This Row],[Product]],Table3[],2)</f>
        <v>Megawidget L</v>
      </c>
      <c r="N4281" s="50" t="str">
        <f t="shared" si="199"/>
        <v>Oct</v>
      </c>
      <c r="O4281" s="56">
        <f t="shared" si="200"/>
        <v>2021</v>
      </c>
      <c r="P4281" s="51">
        <f>VLOOKUP(Table6[[#This Row],[Product]],Table3[],3)</f>
        <v>1.79</v>
      </c>
      <c r="Q4281" s="35">
        <f>VLOOKUP(Table6[[#This Row],[Product]],Table3[],4)</f>
        <v>24</v>
      </c>
      <c r="R4281" s="35">
        <f>Table6[[#This Row],[Quantity]]*Table6[[#This Row],[Case]]</f>
        <v>1944</v>
      </c>
      <c r="S4281" s="35">
        <f>Table6[[#This Row],[Total Sales]]*Table6[[#This Row],[Cost]]</f>
        <v>3479.76</v>
      </c>
    </row>
    <row r="4282" spans="1:19" x14ac:dyDescent="0.3">
      <c r="A4282" s="54">
        <v>4398</v>
      </c>
      <c r="B4282" s="35" t="s">
        <v>9464</v>
      </c>
      <c r="C4282" s="35" t="s">
        <v>1172</v>
      </c>
      <c r="D4282" s="35" t="s">
        <v>15</v>
      </c>
      <c r="E4282" s="35" t="str">
        <f t="shared" si="198"/>
        <v>F</v>
      </c>
      <c r="F4282" s="35">
        <v>60</v>
      </c>
      <c r="G4282" s="35" t="s">
        <v>9465</v>
      </c>
      <c r="H4282" s="35" t="s">
        <v>3200</v>
      </c>
      <c r="I4282" s="35" t="s">
        <v>32</v>
      </c>
      <c r="J4282" s="48" t="s">
        <v>14240</v>
      </c>
      <c r="K4282" s="35">
        <v>81</v>
      </c>
      <c r="L4282" s="49" t="s">
        <v>33</v>
      </c>
      <c r="M4282" s="50" t="str">
        <f>VLOOKUP(Table6[[#This Row],[Product]],Table3[],2)</f>
        <v>Megawidget L</v>
      </c>
      <c r="N4282" s="50" t="str">
        <f t="shared" si="199"/>
        <v>Feb</v>
      </c>
      <c r="O4282" s="56">
        <f t="shared" si="200"/>
        <v>2021</v>
      </c>
      <c r="P4282" s="51">
        <f>VLOOKUP(Table6[[#This Row],[Product]],Table3[],3)</f>
        <v>1.79</v>
      </c>
      <c r="Q4282" s="35">
        <f>VLOOKUP(Table6[[#This Row],[Product]],Table3[],4)</f>
        <v>24</v>
      </c>
      <c r="R4282" s="35">
        <f>Table6[[#This Row],[Quantity]]*Table6[[#This Row],[Case]]</f>
        <v>1944</v>
      </c>
      <c r="S4282" s="35">
        <f>Table6[[#This Row],[Total Sales]]*Table6[[#This Row],[Cost]]</f>
        <v>3479.76</v>
      </c>
    </row>
    <row r="4283" spans="1:19" x14ac:dyDescent="0.3">
      <c r="A4283" s="54">
        <v>4399</v>
      </c>
      <c r="B4283" s="35" t="s">
        <v>9466</v>
      </c>
      <c r="C4283" s="35" t="s">
        <v>2154</v>
      </c>
      <c r="D4283" s="35" t="s">
        <v>15</v>
      </c>
      <c r="E4283" s="35" t="str">
        <f t="shared" si="198"/>
        <v>F</v>
      </c>
      <c r="F4283" s="35">
        <v>30</v>
      </c>
      <c r="G4283" s="35" t="s">
        <v>9465</v>
      </c>
      <c r="H4283" s="35" t="s">
        <v>4874</v>
      </c>
      <c r="I4283" s="35" t="s">
        <v>32</v>
      </c>
      <c r="J4283" s="48">
        <v>44291</v>
      </c>
      <c r="K4283" s="35">
        <v>41</v>
      </c>
      <c r="L4283" s="49" t="s">
        <v>45</v>
      </c>
      <c r="M4283" s="50" t="str">
        <f>VLOOKUP(Table6[[#This Row],[Product]],Table3[],2)</f>
        <v>Gigastuff</v>
      </c>
      <c r="N4283" s="50" t="str">
        <f t="shared" si="199"/>
        <v>Apr</v>
      </c>
      <c r="O4283" s="56">
        <f t="shared" si="200"/>
        <v>2021</v>
      </c>
      <c r="P4283" s="51">
        <f>VLOOKUP(Table6[[#This Row],[Product]],Table3[],3)</f>
        <v>1.89</v>
      </c>
      <c r="Q4283" s="35">
        <f>VLOOKUP(Table6[[#This Row],[Product]],Table3[],4)</f>
        <v>18</v>
      </c>
      <c r="R4283" s="35">
        <f>Table6[[#This Row],[Quantity]]*Table6[[#This Row],[Case]]</f>
        <v>738</v>
      </c>
      <c r="S4283" s="35">
        <f>Table6[[#This Row],[Total Sales]]*Table6[[#This Row],[Cost]]</f>
        <v>1394.82</v>
      </c>
    </row>
    <row r="4284" spans="1:19" x14ac:dyDescent="0.3">
      <c r="A4284" s="54">
        <v>4400</v>
      </c>
      <c r="B4284" s="35" t="s">
        <v>9467</v>
      </c>
      <c r="C4284" s="35" t="s">
        <v>5939</v>
      </c>
      <c r="D4284" s="35" t="s">
        <v>15</v>
      </c>
      <c r="E4284" s="35" t="str">
        <f t="shared" si="198"/>
        <v>F</v>
      </c>
      <c r="F4284" s="35">
        <v>60</v>
      </c>
      <c r="G4284" s="35" t="s">
        <v>9468</v>
      </c>
      <c r="H4284" s="35" t="s">
        <v>6659</v>
      </c>
      <c r="I4284" s="35" t="s">
        <v>208</v>
      </c>
      <c r="J4284" s="48" t="s">
        <v>13687</v>
      </c>
      <c r="K4284" s="35">
        <v>40</v>
      </c>
      <c r="L4284" s="49" t="s">
        <v>54</v>
      </c>
      <c r="M4284" s="50" t="str">
        <f>VLOOKUP(Table6[[#This Row],[Product]],Table3[],2)</f>
        <v>Megawidget S</v>
      </c>
      <c r="N4284" s="50" t="str">
        <f t="shared" si="199"/>
        <v>Oct</v>
      </c>
      <c r="O4284" s="56">
        <f t="shared" si="200"/>
        <v>2022</v>
      </c>
      <c r="P4284" s="51">
        <f>VLOOKUP(Table6[[#This Row],[Product]],Table3[],3)</f>
        <v>0.69</v>
      </c>
      <c r="Q4284" s="35">
        <f>VLOOKUP(Table6[[#This Row],[Product]],Table3[],4)</f>
        <v>24</v>
      </c>
      <c r="R4284" s="35">
        <f>Table6[[#This Row],[Quantity]]*Table6[[#This Row],[Case]]</f>
        <v>960</v>
      </c>
      <c r="S4284" s="35">
        <f>Table6[[#This Row],[Total Sales]]*Table6[[#This Row],[Cost]]</f>
        <v>662.4</v>
      </c>
    </row>
    <row r="4285" spans="1:19" x14ac:dyDescent="0.3">
      <c r="A4285" s="54">
        <v>4401</v>
      </c>
      <c r="B4285" s="35" t="s">
        <v>9469</v>
      </c>
      <c r="C4285" s="35" t="s">
        <v>9470</v>
      </c>
      <c r="D4285" s="35" t="s">
        <v>51</v>
      </c>
      <c r="E4285" s="35" t="str">
        <f t="shared" si="198"/>
        <v>F</v>
      </c>
      <c r="F4285" s="35">
        <v>90</v>
      </c>
      <c r="G4285" s="35" t="s">
        <v>9471</v>
      </c>
      <c r="H4285" s="35" t="s">
        <v>3399</v>
      </c>
      <c r="I4285" s="35" t="s">
        <v>124</v>
      </c>
      <c r="J4285" s="48" t="s">
        <v>14177</v>
      </c>
      <c r="K4285" s="35">
        <v>5</v>
      </c>
      <c r="L4285" s="49" t="s">
        <v>159</v>
      </c>
      <c r="M4285" s="50" t="str">
        <f>VLOOKUP(Table6[[#This Row],[Product]],Table3[],2)</f>
        <v>Ultrathing V3</v>
      </c>
      <c r="N4285" s="50" t="str">
        <f t="shared" si="199"/>
        <v>Apr</v>
      </c>
      <c r="O4285" s="56">
        <f t="shared" si="200"/>
        <v>2021</v>
      </c>
      <c r="P4285" s="51">
        <f>VLOOKUP(Table6[[#This Row],[Product]],Table3[],3)</f>
        <v>3.39</v>
      </c>
      <c r="Q4285" s="35">
        <f>VLOOKUP(Table6[[#This Row],[Product]],Table3[],4)</f>
        <v>24</v>
      </c>
      <c r="R4285" s="35">
        <f>Table6[[#This Row],[Quantity]]*Table6[[#This Row],[Case]]</f>
        <v>120</v>
      </c>
      <c r="S4285" s="35">
        <f>Table6[[#This Row],[Total Sales]]*Table6[[#This Row],[Cost]]</f>
        <v>406.8</v>
      </c>
    </row>
    <row r="4286" spans="1:19" x14ac:dyDescent="0.3">
      <c r="A4286" s="54">
        <v>4402</v>
      </c>
      <c r="B4286" s="35" t="s">
        <v>2887</v>
      </c>
      <c r="C4286" s="35" t="s">
        <v>4626</v>
      </c>
      <c r="D4286" s="35" t="s">
        <v>28</v>
      </c>
      <c r="E4286" s="35" t="str">
        <f t="shared" si="198"/>
        <v>M</v>
      </c>
      <c r="F4286" s="35">
        <v>90</v>
      </c>
      <c r="G4286" s="35" t="s">
        <v>9472</v>
      </c>
      <c r="H4286" s="35" t="s">
        <v>1526</v>
      </c>
      <c r="I4286" s="35" t="s">
        <v>173</v>
      </c>
      <c r="J4286" s="48" t="s">
        <v>14233</v>
      </c>
      <c r="K4286" s="35">
        <v>79</v>
      </c>
      <c r="L4286" s="49" t="s">
        <v>159</v>
      </c>
      <c r="M4286" s="50" t="str">
        <f>VLOOKUP(Table6[[#This Row],[Product]],Table3[],2)</f>
        <v>Ultrathing V3</v>
      </c>
      <c r="N4286" s="50" t="str">
        <f t="shared" si="199"/>
        <v>Oct</v>
      </c>
      <c r="O4286" s="56">
        <f t="shared" si="200"/>
        <v>2020</v>
      </c>
      <c r="P4286" s="51">
        <f>VLOOKUP(Table6[[#This Row],[Product]],Table3[],3)</f>
        <v>3.39</v>
      </c>
      <c r="Q4286" s="35">
        <f>VLOOKUP(Table6[[#This Row],[Product]],Table3[],4)</f>
        <v>24</v>
      </c>
      <c r="R4286" s="35">
        <f>Table6[[#This Row],[Quantity]]*Table6[[#This Row],[Case]]</f>
        <v>1896</v>
      </c>
      <c r="S4286" s="35">
        <f>Table6[[#This Row],[Total Sales]]*Table6[[#This Row],[Cost]]</f>
        <v>6427.4400000000005</v>
      </c>
    </row>
    <row r="4287" spans="1:19" x14ac:dyDescent="0.3">
      <c r="A4287" s="54">
        <v>4403</v>
      </c>
      <c r="B4287" s="35" t="s">
        <v>5163</v>
      </c>
      <c r="C4287" s="35" t="s">
        <v>9473</v>
      </c>
      <c r="D4287" s="35" t="s">
        <v>28</v>
      </c>
      <c r="E4287" s="35" t="str">
        <f t="shared" si="198"/>
        <v>M</v>
      </c>
      <c r="F4287" s="35">
        <v>60</v>
      </c>
      <c r="G4287" s="35" t="s">
        <v>9474</v>
      </c>
      <c r="H4287" s="35" t="s">
        <v>3033</v>
      </c>
      <c r="I4287" s="35" t="s">
        <v>32</v>
      </c>
      <c r="J4287" s="48" t="s">
        <v>13734</v>
      </c>
      <c r="K4287" s="35">
        <v>67</v>
      </c>
      <c r="L4287" s="49" t="s">
        <v>101</v>
      </c>
      <c r="M4287" s="50" t="str">
        <f>VLOOKUP(Table6[[#This Row],[Product]],Table3[],2)</f>
        <v>Superwossname</v>
      </c>
      <c r="N4287" s="50" t="str">
        <f t="shared" si="199"/>
        <v>Nov</v>
      </c>
      <c r="O4287" s="56">
        <f t="shared" si="200"/>
        <v>2021</v>
      </c>
      <c r="P4287" s="51">
        <f>VLOOKUP(Table6[[#This Row],[Product]],Table3[],3)</f>
        <v>3.49</v>
      </c>
      <c r="Q4287" s="35">
        <f>VLOOKUP(Table6[[#This Row],[Product]],Table3[],4)</f>
        <v>20</v>
      </c>
      <c r="R4287" s="35">
        <f>Table6[[#This Row],[Quantity]]*Table6[[#This Row],[Case]]</f>
        <v>1340</v>
      </c>
      <c r="S4287" s="35">
        <f>Table6[[#This Row],[Total Sales]]*Table6[[#This Row],[Cost]]</f>
        <v>4676.6000000000004</v>
      </c>
    </row>
    <row r="4288" spans="1:19" x14ac:dyDescent="0.3">
      <c r="A4288" s="54">
        <v>4404</v>
      </c>
      <c r="B4288" s="35" t="s">
        <v>8418</v>
      </c>
      <c r="C4288" s="35" t="s">
        <v>9475</v>
      </c>
      <c r="D4288" s="35" t="s">
        <v>28</v>
      </c>
      <c r="E4288" s="35" t="str">
        <f t="shared" si="198"/>
        <v>M</v>
      </c>
      <c r="F4288" s="35">
        <v>90</v>
      </c>
      <c r="G4288" s="35" t="s">
        <v>9476</v>
      </c>
      <c r="H4288" s="35" t="s">
        <v>2284</v>
      </c>
      <c r="I4288" s="35" t="s">
        <v>32</v>
      </c>
      <c r="J4288" s="48">
        <v>43899</v>
      </c>
      <c r="K4288" s="35">
        <v>43</v>
      </c>
      <c r="L4288" s="49" t="s">
        <v>64</v>
      </c>
      <c r="M4288" s="50" t="str">
        <f>VLOOKUP(Table6[[#This Row],[Product]],Table3[],2)</f>
        <v>Ultrathing V4</v>
      </c>
      <c r="N4288" s="50" t="str">
        <f t="shared" si="199"/>
        <v>Mar</v>
      </c>
      <c r="O4288" s="56">
        <f t="shared" si="200"/>
        <v>2020</v>
      </c>
      <c r="P4288" s="51">
        <f>VLOOKUP(Table6[[#This Row],[Product]],Table3[],3)</f>
        <v>3.99</v>
      </c>
      <c r="Q4288" s="35">
        <f>VLOOKUP(Table6[[#This Row],[Product]],Table3[],4)</f>
        <v>24</v>
      </c>
      <c r="R4288" s="35">
        <f>Table6[[#This Row],[Quantity]]*Table6[[#This Row],[Case]]</f>
        <v>1032</v>
      </c>
      <c r="S4288" s="35">
        <f>Table6[[#This Row],[Total Sales]]*Table6[[#This Row],[Cost]]</f>
        <v>4117.68</v>
      </c>
    </row>
    <row r="4289" spans="1:19" x14ac:dyDescent="0.3">
      <c r="A4289" s="54">
        <v>4406</v>
      </c>
      <c r="B4289" s="35" t="s">
        <v>7418</v>
      </c>
      <c r="C4289" s="35" t="s">
        <v>3357</v>
      </c>
      <c r="D4289" s="35" t="s">
        <v>28</v>
      </c>
      <c r="E4289" s="35" t="str">
        <f t="shared" si="198"/>
        <v>M</v>
      </c>
      <c r="F4289" s="35">
        <v>60</v>
      </c>
      <c r="G4289" s="35" t="s">
        <v>9477</v>
      </c>
      <c r="H4289" s="35" t="s">
        <v>2220</v>
      </c>
      <c r="I4289" s="35" t="s">
        <v>1889</v>
      </c>
      <c r="J4289" s="48">
        <v>44721</v>
      </c>
      <c r="K4289" s="35">
        <v>66</v>
      </c>
      <c r="L4289" s="49" t="s">
        <v>33</v>
      </c>
      <c r="M4289" s="50" t="str">
        <f>VLOOKUP(Table6[[#This Row],[Product]],Table3[],2)</f>
        <v>Megawidget L</v>
      </c>
      <c r="N4289" s="50" t="str">
        <f t="shared" si="199"/>
        <v>Jun</v>
      </c>
      <c r="O4289" s="56">
        <f t="shared" si="200"/>
        <v>2022</v>
      </c>
      <c r="P4289" s="51">
        <f>VLOOKUP(Table6[[#This Row],[Product]],Table3[],3)</f>
        <v>1.79</v>
      </c>
      <c r="Q4289" s="35">
        <f>VLOOKUP(Table6[[#This Row],[Product]],Table3[],4)</f>
        <v>24</v>
      </c>
      <c r="R4289" s="35">
        <f>Table6[[#This Row],[Quantity]]*Table6[[#This Row],[Case]]</f>
        <v>1584</v>
      </c>
      <c r="S4289" s="35">
        <f>Table6[[#This Row],[Total Sales]]*Table6[[#This Row],[Cost]]</f>
        <v>2835.36</v>
      </c>
    </row>
    <row r="4290" spans="1:19" x14ac:dyDescent="0.3">
      <c r="A4290" s="54">
        <v>4407</v>
      </c>
      <c r="B4290" s="35" t="s">
        <v>4167</v>
      </c>
      <c r="C4290" s="35" t="s">
        <v>3892</v>
      </c>
      <c r="D4290" s="35" t="s">
        <v>28</v>
      </c>
      <c r="E4290" s="35" t="str">
        <f t="shared" si="198"/>
        <v>M</v>
      </c>
      <c r="F4290" s="35">
        <v>30</v>
      </c>
      <c r="G4290" s="35" t="s">
        <v>9478</v>
      </c>
      <c r="H4290" s="35" t="s">
        <v>9233</v>
      </c>
      <c r="I4290" s="35" t="s">
        <v>32</v>
      </c>
      <c r="J4290" s="48">
        <v>44573</v>
      </c>
      <c r="K4290" s="35">
        <v>6</v>
      </c>
      <c r="L4290" s="49" t="s">
        <v>20</v>
      </c>
      <c r="M4290" s="50" t="str">
        <f>VLOOKUP(Table6[[#This Row],[Product]],Table3[],2)</f>
        <v>Hyperwotsit</v>
      </c>
      <c r="N4290" s="50" t="str">
        <f t="shared" si="199"/>
        <v>Jan</v>
      </c>
      <c r="O4290" s="56">
        <f t="shared" si="200"/>
        <v>2022</v>
      </c>
      <c r="P4290" s="51">
        <f>VLOOKUP(Table6[[#This Row],[Product]],Table3[],3)</f>
        <v>2.0099999999999998</v>
      </c>
      <c r="Q4290" s="35">
        <f>VLOOKUP(Table6[[#This Row],[Product]],Table3[],4)</f>
        <v>20</v>
      </c>
      <c r="R4290" s="35">
        <f>Table6[[#This Row],[Quantity]]*Table6[[#This Row],[Case]]</f>
        <v>120</v>
      </c>
      <c r="S4290" s="35">
        <f>Table6[[#This Row],[Total Sales]]*Table6[[#This Row],[Cost]]</f>
        <v>241.2</v>
      </c>
    </row>
    <row r="4291" spans="1:19" x14ac:dyDescent="0.3">
      <c r="A4291" s="54">
        <v>4408</v>
      </c>
      <c r="B4291" s="35" t="s">
        <v>5764</v>
      </c>
      <c r="C4291" s="35" t="s">
        <v>5037</v>
      </c>
      <c r="D4291" s="35" t="s">
        <v>28</v>
      </c>
      <c r="E4291" s="35" t="str">
        <f t="shared" ref="E4291:E4354" si="201">IF(OR(D4291="Mrs", D4291="Miss", D4291="Ms"), "F", IF(OR(D4291="Mr"), "M", IF(OR(D4291="Dr", D4291="Prof", D4291="Rev"), "M/F", "")))</f>
        <v>M</v>
      </c>
      <c r="F4291" s="35">
        <v>90</v>
      </c>
      <c r="G4291" s="35" t="s">
        <v>9479</v>
      </c>
      <c r="H4291" s="35" t="s">
        <v>7654</v>
      </c>
      <c r="I4291" s="35" t="s">
        <v>32</v>
      </c>
      <c r="J4291" s="48">
        <v>44412</v>
      </c>
      <c r="K4291" s="35">
        <v>39</v>
      </c>
      <c r="L4291" s="49" t="s">
        <v>70</v>
      </c>
      <c r="M4291" s="50" t="str">
        <f>VLOOKUP(Table6[[#This Row],[Product]],Table3[],2)</f>
        <v>Megawidget M</v>
      </c>
      <c r="N4291" s="50" t="str">
        <f t="shared" ref="N4291:N4354" si="202">TEXT(J4291,"mmm")</f>
        <v>Aug</v>
      </c>
      <c r="O4291" s="56">
        <f t="shared" ref="O4291:O4354" si="203">YEAR(J4291)</f>
        <v>2021</v>
      </c>
      <c r="P4291" s="51">
        <f>VLOOKUP(Table6[[#This Row],[Product]],Table3[],3)</f>
        <v>1.29</v>
      </c>
      <c r="Q4291" s="35">
        <f>VLOOKUP(Table6[[#This Row],[Product]],Table3[],4)</f>
        <v>24</v>
      </c>
      <c r="R4291" s="35">
        <f>Table6[[#This Row],[Quantity]]*Table6[[#This Row],[Case]]</f>
        <v>936</v>
      </c>
      <c r="S4291" s="35">
        <f>Table6[[#This Row],[Total Sales]]*Table6[[#This Row],[Cost]]</f>
        <v>1207.44</v>
      </c>
    </row>
    <row r="4292" spans="1:19" x14ac:dyDescent="0.3">
      <c r="A4292" s="54">
        <v>4409</v>
      </c>
      <c r="B4292" s="35" t="s">
        <v>641</v>
      </c>
      <c r="C4292" s="35" t="s">
        <v>4439</v>
      </c>
      <c r="D4292" s="35" t="s">
        <v>28</v>
      </c>
      <c r="E4292" s="35" t="str">
        <f t="shared" si="201"/>
        <v>M</v>
      </c>
      <c r="F4292" s="35">
        <v>60</v>
      </c>
      <c r="G4292" s="35" t="s">
        <v>9480</v>
      </c>
      <c r="H4292" s="35" t="s">
        <v>326</v>
      </c>
      <c r="I4292" s="35" t="s">
        <v>25</v>
      </c>
      <c r="J4292" s="48" t="s">
        <v>13799</v>
      </c>
      <c r="K4292" s="35">
        <v>73</v>
      </c>
      <c r="L4292" s="49" t="s">
        <v>80</v>
      </c>
      <c r="M4292" s="50" t="str">
        <f>VLOOKUP(Table6[[#This Row],[Product]],Table3[],2)</f>
        <v>Ultrathing V2</v>
      </c>
      <c r="N4292" s="50" t="str">
        <f t="shared" si="202"/>
        <v>Oct</v>
      </c>
      <c r="O4292" s="56">
        <f t="shared" si="203"/>
        <v>2022</v>
      </c>
      <c r="P4292" s="51">
        <f>VLOOKUP(Table6[[#This Row],[Product]],Table3[],3)</f>
        <v>2.95</v>
      </c>
      <c r="Q4292" s="35">
        <f>VLOOKUP(Table6[[#This Row],[Product]],Table3[],4)</f>
        <v>20</v>
      </c>
      <c r="R4292" s="35">
        <f>Table6[[#This Row],[Quantity]]*Table6[[#This Row],[Case]]</f>
        <v>1460</v>
      </c>
      <c r="S4292" s="35">
        <f>Table6[[#This Row],[Total Sales]]*Table6[[#This Row],[Cost]]</f>
        <v>4307</v>
      </c>
    </row>
    <row r="4293" spans="1:19" x14ac:dyDescent="0.3">
      <c r="A4293" s="54">
        <v>4410</v>
      </c>
      <c r="B4293" s="35" t="s">
        <v>8584</v>
      </c>
      <c r="C4293" s="35" t="s">
        <v>6982</v>
      </c>
      <c r="D4293" s="35" t="s">
        <v>15</v>
      </c>
      <c r="E4293" s="35" t="str">
        <f t="shared" si="201"/>
        <v>F</v>
      </c>
      <c r="F4293" s="35">
        <v>90</v>
      </c>
      <c r="G4293" s="35" t="s">
        <v>15253</v>
      </c>
      <c r="H4293" s="35" t="s">
        <v>2753</v>
      </c>
      <c r="I4293" s="35" t="s">
        <v>124</v>
      </c>
      <c r="J4293" s="48">
        <v>44628</v>
      </c>
      <c r="K4293" s="35">
        <v>22</v>
      </c>
      <c r="L4293" s="49" t="s">
        <v>70</v>
      </c>
      <c r="M4293" s="50" t="str">
        <f>VLOOKUP(Table6[[#This Row],[Product]],Table3[],2)</f>
        <v>Megawidget M</v>
      </c>
      <c r="N4293" s="50" t="str">
        <f t="shared" si="202"/>
        <v>Mar</v>
      </c>
      <c r="O4293" s="56">
        <f t="shared" si="203"/>
        <v>2022</v>
      </c>
      <c r="P4293" s="51">
        <f>VLOOKUP(Table6[[#This Row],[Product]],Table3[],3)</f>
        <v>1.29</v>
      </c>
      <c r="Q4293" s="35">
        <f>VLOOKUP(Table6[[#This Row],[Product]],Table3[],4)</f>
        <v>24</v>
      </c>
      <c r="R4293" s="35">
        <f>Table6[[#This Row],[Quantity]]*Table6[[#This Row],[Case]]</f>
        <v>528</v>
      </c>
      <c r="S4293" s="35">
        <f>Table6[[#This Row],[Total Sales]]*Table6[[#This Row],[Cost]]</f>
        <v>681.12</v>
      </c>
    </row>
    <row r="4294" spans="1:19" x14ac:dyDescent="0.3">
      <c r="A4294" s="54">
        <v>4411</v>
      </c>
      <c r="B4294" s="35" t="s">
        <v>4363</v>
      </c>
      <c r="C4294" s="35" t="s">
        <v>9482</v>
      </c>
      <c r="D4294" s="35" t="s">
        <v>28</v>
      </c>
      <c r="E4294" s="35" t="str">
        <f t="shared" si="201"/>
        <v>M</v>
      </c>
      <c r="F4294" s="35">
        <v>90</v>
      </c>
      <c r="G4294" s="35" t="s">
        <v>15253</v>
      </c>
      <c r="H4294" s="35" t="s">
        <v>5167</v>
      </c>
      <c r="I4294" s="35" t="s">
        <v>32</v>
      </c>
      <c r="J4294" s="48" t="s">
        <v>14236</v>
      </c>
      <c r="K4294" s="35">
        <v>30</v>
      </c>
      <c r="L4294" s="49" t="s">
        <v>20</v>
      </c>
      <c r="M4294" s="50" t="str">
        <f>VLOOKUP(Table6[[#This Row],[Product]],Table3[],2)</f>
        <v>Hyperwotsit</v>
      </c>
      <c r="N4294" s="50" t="str">
        <f t="shared" si="202"/>
        <v>Mar</v>
      </c>
      <c r="O4294" s="56">
        <f t="shared" si="203"/>
        <v>2022</v>
      </c>
      <c r="P4294" s="51">
        <f>VLOOKUP(Table6[[#This Row],[Product]],Table3[],3)</f>
        <v>2.0099999999999998</v>
      </c>
      <c r="Q4294" s="35">
        <f>VLOOKUP(Table6[[#This Row],[Product]],Table3[],4)</f>
        <v>20</v>
      </c>
      <c r="R4294" s="35">
        <f>Table6[[#This Row],[Quantity]]*Table6[[#This Row],[Case]]</f>
        <v>600</v>
      </c>
      <c r="S4294" s="35">
        <f>Table6[[#This Row],[Total Sales]]*Table6[[#This Row],[Cost]]</f>
        <v>1205.9999999999998</v>
      </c>
    </row>
    <row r="4295" spans="1:19" x14ac:dyDescent="0.3">
      <c r="A4295" s="54">
        <v>4412</v>
      </c>
      <c r="B4295" s="35" t="s">
        <v>705</v>
      </c>
      <c r="C4295" s="35" t="s">
        <v>6447</v>
      </c>
      <c r="D4295" s="35" t="s">
        <v>28</v>
      </c>
      <c r="E4295" s="35" t="str">
        <f t="shared" si="201"/>
        <v>M</v>
      </c>
      <c r="F4295" s="35">
        <v>90</v>
      </c>
      <c r="G4295" s="35" t="s">
        <v>9483</v>
      </c>
      <c r="H4295" s="35" t="s">
        <v>2325</v>
      </c>
      <c r="I4295" s="35" t="s">
        <v>173</v>
      </c>
      <c r="J4295" s="48">
        <v>44261</v>
      </c>
      <c r="K4295" s="35">
        <v>56</v>
      </c>
      <c r="L4295" s="49" t="s">
        <v>70</v>
      </c>
      <c r="M4295" s="50" t="str">
        <f>VLOOKUP(Table6[[#This Row],[Product]],Table3[],2)</f>
        <v>Megawidget M</v>
      </c>
      <c r="N4295" s="50" t="str">
        <f t="shared" si="202"/>
        <v>Mar</v>
      </c>
      <c r="O4295" s="56">
        <f t="shared" si="203"/>
        <v>2021</v>
      </c>
      <c r="P4295" s="51">
        <f>VLOOKUP(Table6[[#This Row],[Product]],Table3[],3)</f>
        <v>1.29</v>
      </c>
      <c r="Q4295" s="35">
        <f>VLOOKUP(Table6[[#This Row],[Product]],Table3[],4)</f>
        <v>24</v>
      </c>
      <c r="R4295" s="35">
        <f>Table6[[#This Row],[Quantity]]*Table6[[#This Row],[Case]]</f>
        <v>1344</v>
      </c>
      <c r="S4295" s="35">
        <f>Table6[[#This Row],[Total Sales]]*Table6[[#This Row],[Cost]]</f>
        <v>1733.76</v>
      </c>
    </row>
    <row r="4296" spans="1:19" x14ac:dyDescent="0.3">
      <c r="A4296" s="54">
        <v>4413</v>
      </c>
      <c r="B4296" s="35" t="s">
        <v>496</v>
      </c>
      <c r="C4296" s="35" t="s">
        <v>2991</v>
      </c>
      <c r="D4296" s="35" t="s">
        <v>28</v>
      </c>
      <c r="E4296" s="35" t="str">
        <f t="shared" si="201"/>
        <v>M</v>
      </c>
      <c r="F4296" s="35">
        <v>30</v>
      </c>
      <c r="G4296" s="35" t="s">
        <v>9484</v>
      </c>
      <c r="H4296" s="35" t="s">
        <v>5718</v>
      </c>
      <c r="I4296" s="35" t="s">
        <v>294</v>
      </c>
      <c r="J4296" s="48">
        <v>44115</v>
      </c>
      <c r="K4296" s="35">
        <v>80</v>
      </c>
      <c r="L4296" s="49" t="s">
        <v>64</v>
      </c>
      <c r="M4296" s="50" t="str">
        <f>VLOOKUP(Table6[[#This Row],[Product]],Table3[],2)</f>
        <v>Ultrathing V4</v>
      </c>
      <c r="N4296" s="50" t="str">
        <f t="shared" si="202"/>
        <v>Oct</v>
      </c>
      <c r="O4296" s="56">
        <f t="shared" si="203"/>
        <v>2020</v>
      </c>
      <c r="P4296" s="51">
        <f>VLOOKUP(Table6[[#This Row],[Product]],Table3[],3)</f>
        <v>3.99</v>
      </c>
      <c r="Q4296" s="35">
        <f>VLOOKUP(Table6[[#This Row],[Product]],Table3[],4)</f>
        <v>24</v>
      </c>
      <c r="R4296" s="35">
        <f>Table6[[#This Row],[Quantity]]*Table6[[#This Row],[Case]]</f>
        <v>1920</v>
      </c>
      <c r="S4296" s="35">
        <f>Table6[[#This Row],[Total Sales]]*Table6[[#This Row],[Cost]]</f>
        <v>7660.8</v>
      </c>
    </row>
    <row r="4297" spans="1:19" x14ac:dyDescent="0.3">
      <c r="A4297" s="54">
        <v>4414</v>
      </c>
      <c r="B4297" s="35" t="s">
        <v>4064</v>
      </c>
      <c r="C4297" s="35" t="s">
        <v>4998</v>
      </c>
      <c r="D4297" s="35" t="s">
        <v>51</v>
      </c>
      <c r="E4297" s="35" t="str">
        <f t="shared" si="201"/>
        <v>F</v>
      </c>
      <c r="F4297" s="35">
        <v>30</v>
      </c>
      <c r="G4297" s="35" t="s">
        <v>9485</v>
      </c>
      <c r="H4297" s="35" t="s">
        <v>1945</v>
      </c>
      <c r="I4297" s="35" t="s">
        <v>32</v>
      </c>
      <c r="J4297" s="48" t="s">
        <v>14005</v>
      </c>
      <c r="K4297" s="35">
        <v>18</v>
      </c>
      <c r="L4297" s="49" t="s">
        <v>39</v>
      </c>
      <c r="M4297" s="50" t="str">
        <f>VLOOKUP(Table6[[#This Row],[Product]],Table3[],2)</f>
        <v>Ultrathing V1</v>
      </c>
      <c r="N4297" s="50" t="str">
        <f t="shared" si="202"/>
        <v>Aug</v>
      </c>
      <c r="O4297" s="56">
        <f t="shared" si="203"/>
        <v>2020</v>
      </c>
      <c r="P4297" s="51">
        <f>VLOOKUP(Table6[[#This Row],[Product]],Table3[],3)</f>
        <v>1.79</v>
      </c>
      <c r="Q4297" s="35">
        <f>VLOOKUP(Table6[[#This Row],[Product]],Table3[],4)</f>
        <v>17</v>
      </c>
      <c r="R4297" s="35">
        <f>Table6[[#This Row],[Quantity]]*Table6[[#This Row],[Case]]</f>
        <v>306</v>
      </c>
      <c r="S4297" s="35">
        <f>Table6[[#This Row],[Total Sales]]*Table6[[#This Row],[Cost]]</f>
        <v>547.74</v>
      </c>
    </row>
    <row r="4298" spans="1:19" x14ac:dyDescent="0.3">
      <c r="A4298" s="54">
        <v>4416</v>
      </c>
      <c r="B4298" s="35" t="s">
        <v>9486</v>
      </c>
      <c r="C4298" s="35" t="s">
        <v>2367</v>
      </c>
      <c r="D4298" s="35" t="s">
        <v>51</v>
      </c>
      <c r="E4298" s="35" t="str">
        <f t="shared" si="201"/>
        <v>F</v>
      </c>
      <c r="F4298" s="35">
        <v>60</v>
      </c>
      <c r="G4298" s="35" t="s">
        <v>9487</v>
      </c>
      <c r="H4298" s="35" t="s">
        <v>1977</v>
      </c>
      <c r="I4298" s="35" t="s">
        <v>124</v>
      </c>
      <c r="J4298" s="48">
        <v>44682</v>
      </c>
      <c r="K4298" s="35">
        <v>58</v>
      </c>
      <c r="L4298" s="49" t="s">
        <v>80</v>
      </c>
      <c r="M4298" s="50" t="str">
        <f>VLOOKUP(Table6[[#This Row],[Product]],Table3[],2)</f>
        <v>Ultrathing V2</v>
      </c>
      <c r="N4298" s="50" t="str">
        <f t="shared" si="202"/>
        <v>May</v>
      </c>
      <c r="O4298" s="56">
        <f t="shared" si="203"/>
        <v>2022</v>
      </c>
      <c r="P4298" s="51">
        <f>VLOOKUP(Table6[[#This Row],[Product]],Table3[],3)</f>
        <v>2.95</v>
      </c>
      <c r="Q4298" s="35">
        <f>VLOOKUP(Table6[[#This Row],[Product]],Table3[],4)</f>
        <v>20</v>
      </c>
      <c r="R4298" s="35">
        <f>Table6[[#This Row],[Quantity]]*Table6[[#This Row],[Case]]</f>
        <v>1160</v>
      </c>
      <c r="S4298" s="35">
        <f>Table6[[#This Row],[Total Sales]]*Table6[[#This Row],[Cost]]</f>
        <v>3422</v>
      </c>
    </row>
    <row r="4299" spans="1:19" x14ac:dyDescent="0.3">
      <c r="A4299" s="54">
        <v>4417</v>
      </c>
      <c r="B4299" s="35" t="s">
        <v>854</v>
      </c>
      <c r="C4299" s="35" t="s">
        <v>9488</v>
      </c>
      <c r="D4299" s="35" t="s">
        <v>15</v>
      </c>
      <c r="E4299" s="35" t="str">
        <f t="shared" si="201"/>
        <v>F</v>
      </c>
      <c r="F4299" s="35">
        <v>60</v>
      </c>
      <c r="G4299" s="35" t="s">
        <v>9489</v>
      </c>
      <c r="H4299" s="35" t="s">
        <v>5449</v>
      </c>
      <c r="I4299" s="35" t="s">
        <v>32</v>
      </c>
      <c r="J4299" s="48" t="s">
        <v>14054</v>
      </c>
      <c r="K4299" s="35">
        <v>54</v>
      </c>
      <c r="L4299" s="49" t="s">
        <v>101</v>
      </c>
      <c r="M4299" s="50" t="str">
        <f>VLOOKUP(Table6[[#This Row],[Product]],Table3[],2)</f>
        <v>Superwossname</v>
      </c>
      <c r="N4299" s="50" t="str">
        <f t="shared" si="202"/>
        <v>Aug</v>
      </c>
      <c r="O4299" s="56">
        <f t="shared" si="203"/>
        <v>2020</v>
      </c>
      <c r="P4299" s="51">
        <f>VLOOKUP(Table6[[#This Row],[Product]],Table3[],3)</f>
        <v>3.49</v>
      </c>
      <c r="Q4299" s="35">
        <f>VLOOKUP(Table6[[#This Row],[Product]],Table3[],4)</f>
        <v>20</v>
      </c>
      <c r="R4299" s="35">
        <f>Table6[[#This Row],[Quantity]]*Table6[[#This Row],[Case]]</f>
        <v>1080</v>
      </c>
      <c r="S4299" s="35">
        <f>Table6[[#This Row],[Total Sales]]*Table6[[#This Row],[Cost]]</f>
        <v>3769.2000000000003</v>
      </c>
    </row>
    <row r="4300" spans="1:19" x14ac:dyDescent="0.3">
      <c r="A4300" s="54">
        <v>4418</v>
      </c>
      <c r="B4300" s="35" t="s">
        <v>7195</v>
      </c>
      <c r="C4300" s="35" t="s">
        <v>1204</v>
      </c>
      <c r="D4300" s="35" t="s">
        <v>28</v>
      </c>
      <c r="E4300" s="35" t="str">
        <f t="shared" si="201"/>
        <v>M</v>
      </c>
      <c r="F4300" s="35">
        <v>60</v>
      </c>
      <c r="G4300" s="35" t="s">
        <v>9490</v>
      </c>
      <c r="H4300" s="35" t="s">
        <v>9491</v>
      </c>
      <c r="I4300" s="35" t="s">
        <v>32</v>
      </c>
      <c r="J4300" s="48" t="s">
        <v>14138</v>
      </c>
      <c r="K4300" s="35">
        <v>78</v>
      </c>
      <c r="L4300" s="49" t="s">
        <v>64</v>
      </c>
      <c r="M4300" s="50" t="str">
        <f>VLOOKUP(Table6[[#This Row],[Product]],Table3[],2)</f>
        <v>Ultrathing V4</v>
      </c>
      <c r="N4300" s="50" t="str">
        <f t="shared" si="202"/>
        <v>Aug</v>
      </c>
      <c r="O4300" s="56">
        <f t="shared" si="203"/>
        <v>2021</v>
      </c>
      <c r="P4300" s="51">
        <f>VLOOKUP(Table6[[#This Row],[Product]],Table3[],3)</f>
        <v>3.99</v>
      </c>
      <c r="Q4300" s="35">
        <f>VLOOKUP(Table6[[#This Row],[Product]],Table3[],4)</f>
        <v>24</v>
      </c>
      <c r="R4300" s="35">
        <f>Table6[[#This Row],[Quantity]]*Table6[[#This Row],[Case]]</f>
        <v>1872</v>
      </c>
      <c r="S4300" s="35">
        <f>Table6[[#This Row],[Total Sales]]*Table6[[#This Row],[Cost]]</f>
        <v>7469.2800000000007</v>
      </c>
    </row>
    <row r="4301" spans="1:19" x14ac:dyDescent="0.3">
      <c r="A4301" s="54">
        <v>4419</v>
      </c>
      <c r="B4301" s="35" t="s">
        <v>3742</v>
      </c>
      <c r="C4301" s="35" t="s">
        <v>1566</v>
      </c>
      <c r="D4301" s="35" t="s">
        <v>28</v>
      </c>
      <c r="E4301" s="35" t="str">
        <f t="shared" si="201"/>
        <v>M</v>
      </c>
      <c r="F4301" s="35">
        <v>90</v>
      </c>
      <c r="G4301" s="35" t="s">
        <v>9492</v>
      </c>
      <c r="H4301" s="35" t="s">
        <v>1575</v>
      </c>
      <c r="I4301" s="35" t="s">
        <v>1576</v>
      </c>
      <c r="J4301" s="48" t="s">
        <v>13880</v>
      </c>
      <c r="K4301" s="35">
        <v>21</v>
      </c>
      <c r="L4301" s="49" t="s">
        <v>33</v>
      </c>
      <c r="M4301" s="50" t="str">
        <f>VLOOKUP(Table6[[#This Row],[Product]],Table3[],2)</f>
        <v>Megawidget L</v>
      </c>
      <c r="N4301" s="50" t="str">
        <f t="shared" si="202"/>
        <v>Sep</v>
      </c>
      <c r="O4301" s="56">
        <f t="shared" si="203"/>
        <v>2022</v>
      </c>
      <c r="P4301" s="51">
        <f>VLOOKUP(Table6[[#This Row],[Product]],Table3[],3)</f>
        <v>1.79</v>
      </c>
      <c r="Q4301" s="35">
        <f>VLOOKUP(Table6[[#This Row],[Product]],Table3[],4)</f>
        <v>24</v>
      </c>
      <c r="R4301" s="35">
        <f>Table6[[#This Row],[Quantity]]*Table6[[#This Row],[Case]]</f>
        <v>504</v>
      </c>
      <c r="S4301" s="35">
        <f>Table6[[#This Row],[Total Sales]]*Table6[[#This Row],[Cost]]</f>
        <v>902.16</v>
      </c>
    </row>
    <row r="4302" spans="1:19" x14ac:dyDescent="0.3">
      <c r="A4302" s="54">
        <v>4420</v>
      </c>
      <c r="B4302" s="35" t="s">
        <v>55</v>
      </c>
      <c r="C4302" s="35" t="s">
        <v>6355</v>
      </c>
      <c r="D4302" s="35" t="s">
        <v>28</v>
      </c>
      <c r="E4302" s="35" t="str">
        <f t="shared" si="201"/>
        <v>M</v>
      </c>
      <c r="F4302" s="35">
        <v>90</v>
      </c>
      <c r="G4302" s="35" t="s">
        <v>9493</v>
      </c>
      <c r="H4302" s="35" t="s">
        <v>6546</v>
      </c>
      <c r="I4302" s="35" t="s">
        <v>2543</v>
      </c>
      <c r="J4302" s="48" t="s">
        <v>13941</v>
      </c>
      <c r="K4302" s="35">
        <v>60</v>
      </c>
      <c r="L4302" s="49" t="s">
        <v>64</v>
      </c>
      <c r="M4302" s="50" t="str">
        <f>VLOOKUP(Table6[[#This Row],[Product]],Table3[],2)</f>
        <v>Ultrathing V4</v>
      </c>
      <c r="N4302" s="50" t="str">
        <f t="shared" si="202"/>
        <v>Jul</v>
      </c>
      <c r="O4302" s="56">
        <f t="shared" si="203"/>
        <v>2021</v>
      </c>
      <c r="P4302" s="51">
        <f>VLOOKUP(Table6[[#This Row],[Product]],Table3[],3)</f>
        <v>3.99</v>
      </c>
      <c r="Q4302" s="35">
        <f>VLOOKUP(Table6[[#This Row],[Product]],Table3[],4)</f>
        <v>24</v>
      </c>
      <c r="R4302" s="35">
        <f>Table6[[#This Row],[Quantity]]*Table6[[#This Row],[Case]]</f>
        <v>1440</v>
      </c>
      <c r="S4302" s="35">
        <f>Table6[[#This Row],[Total Sales]]*Table6[[#This Row],[Cost]]</f>
        <v>5745.6</v>
      </c>
    </row>
    <row r="4303" spans="1:19" x14ac:dyDescent="0.3">
      <c r="A4303" s="54">
        <v>4421</v>
      </c>
      <c r="B4303" s="35" t="s">
        <v>9422</v>
      </c>
      <c r="C4303" s="35" t="s">
        <v>8575</v>
      </c>
      <c r="D4303" s="35" t="s">
        <v>51</v>
      </c>
      <c r="E4303" s="35" t="str">
        <f t="shared" si="201"/>
        <v>F</v>
      </c>
      <c r="F4303" s="35">
        <v>30</v>
      </c>
      <c r="G4303" s="35" t="s">
        <v>9493</v>
      </c>
      <c r="H4303" s="35" t="s">
        <v>4409</v>
      </c>
      <c r="I4303" s="35" t="s">
        <v>294</v>
      </c>
      <c r="J4303" s="48">
        <v>44259</v>
      </c>
      <c r="K4303" s="35">
        <v>77</v>
      </c>
      <c r="L4303" s="49" t="s">
        <v>39</v>
      </c>
      <c r="M4303" s="50" t="str">
        <f>VLOOKUP(Table6[[#This Row],[Product]],Table3[],2)</f>
        <v>Ultrathing V1</v>
      </c>
      <c r="N4303" s="50" t="str">
        <f t="shared" si="202"/>
        <v>Mar</v>
      </c>
      <c r="O4303" s="56">
        <f t="shared" si="203"/>
        <v>2021</v>
      </c>
      <c r="P4303" s="51">
        <f>VLOOKUP(Table6[[#This Row],[Product]],Table3[],3)</f>
        <v>1.79</v>
      </c>
      <c r="Q4303" s="35">
        <f>VLOOKUP(Table6[[#This Row],[Product]],Table3[],4)</f>
        <v>17</v>
      </c>
      <c r="R4303" s="35">
        <f>Table6[[#This Row],[Quantity]]*Table6[[#This Row],[Case]]</f>
        <v>1309</v>
      </c>
      <c r="S4303" s="35">
        <f>Table6[[#This Row],[Total Sales]]*Table6[[#This Row],[Cost]]</f>
        <v>2343.11</v>
      </c>
    </row>
    <row r="4304" spans="1:19" x14ac:dyDescent="0.3">
      <c r="A4304" s="54">
        <v>4422</v>
      </c>
      <c r="B4304" s="35" t="s">
        <v>9494</v>
      </c>
      <c r="C4304" s="35" t="s">
        <v>7398</v>
      </c>
      <c r="D4304" s="35" t="s">
        <v>51</v>
      </c>
      <c r="E4304" s="35" t="str">
        <f t="shared" si="201"/>
        <v>F</v>
      </c>
      <c r="F4304" s="35">
        <v>90</v>
      </c>
      <c r="G4304" s="35" t="s">
        <v>9495</v>
      </c>
      <c r="H4304" s="35" t="s">
        <v>3449</v>
      </c>
      <c r="I4304" s="35" t="s">
        <v>187</v>
      </c>
      <c r="J4304" s="48" t="s">
        <v>13830</v>
      </c>
      <c r="K4304" s="35">
        <v>24</v>
      </c>
      <c r="L4304" s="49" t="s">
        <v>33</v>
      </c>
      <c r="M4304" s="50" t="str">
        <f>VLOOKUP(Table6[[#This Row],[Product]],Table3[],2)</f>
        <v>Megawidget L</v>
      </c>
      <c r="N4304" s="50" t="str">
        <f t="shared" si="202"/>
        <v>Dec</v>
      </c>
      <c r="O4304" s="56">
        <f t="shared" si="203"/>
        <v>2021</v>
      </c>
      <c r="P4304" s="51">
        <f>VLOOKUP(Table6[[#This Row],[Product]],Table3[],3)</f>
        <v>1.79</v>
      </c>
      <c r="Q4304" s="35">
        <f>VLOOKUP(Table6[[#This Row],[Product]],Table3[],4)</f>
        <v>24</v>
      </c>
      <c r="R4304" s="35">
        <f>Table6[[#This Row],[Quantity]]*Table6[[#This Row],[Case]]</f>
        <v>576</v>
      </c>
      <c r="S4304" s="35">
        <f>Table6[[#This Row],[Total Sales]]*Table6[[#This Row],[Cost]]</f>
        <v>1031.04</v>
      </c>
    </row>
    <row r="4305" spans="1:19" x14ac:dyDescent="0.3">
      <c r="A4305" s="54">
        <v>4423</v>
      </c>
      <c r="B4305" s="35" t="s">
        <v>9496</v>
      </c>
      <c r="C4305" s="35" t="s">
        <v>6562</v>
      </c>
      <c r="D4305" s="35" t="s">
        <v>28</v>
      </c>
      <c r="E4305" s="35" t="str">
        <f t="shared" si="201"/>
        <v>M</v>
      </c>
      <c r="F4305" s="35">
        <v>60</v>
      </c>
      <c r="G4305" s="35" t="s">
        <v>9497</v>
      </c>
      <c r="H4305" s="35" t="s">
        <v>4404</v>
      </c>
      <c r="I4305" s="35" t="s">
        <v>32</v>
      </c>
      <c r="J4305" s="48" t="s">
        <v>13983</v>
      </c>
      <c r="K4305" s="35">
        <v>46</v>
      </c>
      <c r="L4305" s="49" t="s">
        <v>159</v>
      </c>
      <c r="M4305" s="50" t="str">
        <f>VLOOKUP(Table6[[#This Row],[Product]],Table3[],2)</f>
        <v>Ultrathing V3</v>
      </c>
      <c r="N4305" s="50" t="str">
        <f t="shared" si="202"/>
        <v>Apr</v>
      </c>
      <c r="O4305" s="56">
        <f t="shared" si="203"/>
        <v>2022</v>
      </c>
      <c r="P4305" s="51">
        <f>VLOOKUP(Table6[[#This Row],[Product]],Table3[],3)</f>
        <v>3.39</v>
      </c>
      <c r="Q4305" s="35">
        <f>VLOOKUP(Table6[[#This Row],[Product]],Table3[],4)</f>
        <v>24</v>
      </c>
      <c r="R4305" s="35">
        <f>Table6[[#This Row],[Quantity]]*Table6[[#This Row],[Case]]</f>
        <v>1104</v>
      </c>
      <c r="S4305" s="35">
        <f>Table6[[#This Row],[Total Sales]]*Table6[[#This Row],[Cost]]</f>
        <v>3742.56</v>
      </c>
    </row>
    <row r="4306" spans="1:19" x14ac:dyDescent="0.3">
      <c r="A4306" s="54">
        <v>4425</v>
      </c>
      <c r="B4306" s="35" t="s">
        <v>9500</v>
      </c>
      <c r="C4306" s="35" t="s">
        <v>1585</v>
      </c>
      <c r="D4306" s="35" t="s">
        <v>41</v>
      </c>
      <c r="E4306" s="35" t="str">
        <f t="shared" si="201"/>
        <v>F</v>
      </c>
      <c r="F4306" s="35">
        <v>60</v>
      </c>
      <c r="G4306" s="35" t="s">
        <v>9501</v>
      </c>
      <c r="H4306" s="35" t="s">
        <v>412</v>
      </c>
      <c r="I4306" s="35" t="s">
        <v>187</v>
      </c>
      <c r="J4306" s="48">
        <v>44572</v>
      </c>
      <c r="K4306" s="35">
        <v>6</v>
      </c>
      <c r="L4306" s="49" t="s">
        <v>39</v>
      </c>
      <c r="M4306" s="50" t="str">
        <f>VLOOKUP(Table6[[#This Row],[Product]],Table3[],2)</f>
        <v>Ultrathing V1</v>
      </c>
      <c r="N4306" s="50" t="str">
        <f t="shared" si="202"/>
        <v>Jan</v>
      </c>
      <c r="O4306" s="56">
        <f t="shared" si="203"/>
        <v>2022</v>
      </c>
      <c r="P4306" s="51">
        <f>VLOOKUP(Table6[[#This Row],[Product]],Table3[],3)</f>
        <v>1.79</v>
      </c>
      <c r="Q4306" s="35">
        <f>VLOOKUP(Table6[[#This Row],[Product]],Table3[],4)</f>
        <v>17</v>
      </c>
      <c r="R4306" s="35">
        <f>Table6[[#This Row],[Quantity]]*Table6[[#This Row],[Case]]</f>
        <v>102</v>
      </c>
      <c r="S4306" s="35">
        <f>Table6[[#This Row],[Total Sales]]*Table6[[#This Row],[Cost]]</f>
        <v>182.58</v>
      </c>
    </row>
    <row r="4307" spans="1:19" x14ac:dyDescent="0.3">
      <c r="A4307" s="54">
        <v>4426</v>
      </c>
      <c r="B4307" s="35" t="s">
        <v>9502</v>
      </c>
      <c r="C4307" s="35" t="s">
        <v>1145</v>
      </c>
      <c r="D4307" s="35" t="s">
        <v>15</v>
      </c>
      <c r="E4307" s="35" t="str">
        <f t="shared" si="201"/>
        <v>F</v>
      </c>
      <c r="F4307" s="35">
        <v>30</v>
      </c>
      <c r="G4307" s="35" t="s">
        <v>9503</v>
      </c>
      <c r="H4307" s="35" t="s">
        <v>694</v>
      </c>
      <c r="I4307" s="35" t="s">
        <v>32</v>
      </c>
      <c r="J4307" s="48" t="s">
        <v>13792</v>
      </c>
      <c r="K4307" s="35">
        <v>30</v>
      </c>
      <c r="L4307" s="49" t="s">
        <v>54</v>
      </c>
      <c r="M4307" s="50" t="str">
        <f>VLOOKUP(Table6[[#This Row],[Product]],Table3[],2)</f>
        <v>Megawidget S</v>
      </c>
      <c r="N4307" s="50" t="str">
        <f t="shared" si="202"/>
        <v>Aug</v>
      </c>
      <c r="O4307" s="56">
        <f t="shared" si="203"/>
        <v>2022</v>
      </c>
      <c r="P4307" s="51">
        <f>VLOOKUP(Table6[[#This Row],[Product]],Table3[],3)</f>
        <v>0.69</v>
      </c>
      <c r="Q4307" s="35">
        <f>VLOOKUP(Table6[[#This Row],[Product]],Table3[],4)</f>
        <v>24</v>
      </c>
      <c r="R4307" s="35">
        <f>Table6[[#This Row],[Quantity]]*Table6[[#This Row],[Case]]</f>
        <v>720</v>
      </c>
      <c r="S4307" s="35">
        <f>Table6[[#This Row],[Total Sales]]*Table6[[#This Row],[Cost]]</f>
        <v>496.79999999999995</v>
      </c>
    </row>
    <row r="4308" spans="1:19" x14ac:dyDescent="0.3">
      <c r="A4308" s="54">
        <v>4427</v>
      </c>
      <c r="B4308" s="35" t="s">
        <v>9504</v>
      </c>
      <c r="C4308" s="35" t="s">
        <v>406</v>
      </c>
      <c r="D4308" s="35" t="s">
        <v>15</v>
      </c>
      <c r="E4308" s="35" t="str">
        <f t="shared" si="201"/>
        <v>F</v>
      </c>
      <c r="F4308" s="35">
        <v>30</v>
      </c>
      <c r="G4308" s="35" t="s">
        <v>9505</v>
      </c>
      <c r="H4308" s="35" t="s">
        <v>898</v>
      </c>
      <c r="I4308" s="35" t="s">
        <v>32</v>
      </c>
      <c r="J4308" s="48" t="s">
        <v>14075</v>
      </c>
      <c r="K4308" s="35">
        <v>6</v>
      </c>
      <c r="L4308" s="49" t="s">
        <v>70</v>
      </c>
      <c r="M4308" s="50" t="str">
        <f>VLOOKUP(Table6[[#This Row],[Product]],Table3[],2)</f>
        <v>Megawidget M</v>
      </c>
      <c r="N4308" s="50" t="str">
        <f t="shared" si="202"/>
        <v>Jul</v>
      </c>
      <c r="O4308" s="56">
        <f t="shared" si="203"/>
        <v>2021</v>
      </c>
      <c r="P4308" s="51">
        <f>VLOOKUP(Table6[[#This Row],[Product]],Table3[],3)</f>
        <v>1.29</v>
      </c>
      <c r="Q4308" s="35">
        <f>VLOOKUP(Table6[[#This Row],[Product]],Table3[],4)</f>
        <v>24</v>
      </c>
      <c r="R4308" s="35">
        <f>Table6[[#This Row],[Quantity]]*Table6[[#This Row],[Case]]</f>
        <v>144</v>
      </c>
      <c r="S4308" s="35">
        <f>Table6[[#This Row],[Total Sales]]*Table6[[#This Row],[Cost]]</f>
        <v>185.76</v>
      </c>
    </row>
    <row r="4309" spans="1:19" x14ac:dyDescent="0.3">
      <c r="A4309" s="54">
        <v>4428</v>
      </c>
      <c r="B4309" s="35" t="s">
        <v>9506</v>
      </c>
      <c r="C4309" s="35" t="s">
        <v>3071</v>
      </c>
      <c r="D4309" s="35" t="s">
        <v>51</v>
      </c>
      <c r="E4309" s="35" t="str">
        <f t="shared" si="201"/>
        <v>F</v>
      </c>
      <c r="F4309" s="35">
        <v>90</v>
      </c>
      <c r="G4309" s="35" t="s">
        <v>9507</v>
      </c>
      <c r="H4309" s="35" t="s">
        <v>7642</v>
      </c>
      <c r="I4309" s="35" t="s">
        <v>32</v>
      </c>
      <c r="J4309" s="48" t="s">
        <v>13945</v>
      </c>
      <c r="K4309" s="35">
        <v>88</v>
      </c>
      <c r="L4309" s="49" t="s">
        <v>159</v>
      </c>
      <c r="M4309" s="50" t="str">
        <f>VLOOKUP(Table6[[#This Row],[Product]],Table3[],2)</f>
        <v>Ultrathing V3</v>
      </c>
      <c r="N4309" s="50" t="str">
        <f t="shared" si="202"/>
        <v>Dec</v>
      </c>
      <c r="O4309" s="56">
        <f t="shared" si="203"/>
        <v>2021</v>
      </c>
      <c r="P4309" s="51">
        <f>VLOOKUP(Table6[[#This Row],[Product]],Table3[],3)</f>
        <v>3.39</v>
      </c>
      <c r="Q4309" s="35">
        <f>VLOOKUP(Table6[[#This Row],[Product]],Table3[],4)</f>
        <v>24</v>
      </c>
      <c r="R4309" s="35">
        <f>Table6[[#This Row],[Quantity]]*Table6[[#This Row],[Case]]</f>
        <v>2112</v>
      </c>
      <c r="S4309" s="35">
        <f>Table6[[#This Row],[Total Sales]]*Table6[[#This Row],[Cost]]</f>
        <v>7159.68</v>
      </c>
    </row>
    <row r="4310" spans="1:19" x14ac:dyDescent="0.3">
      <c r="A4310" s="54">
        <v>4429</v>
      </c>
      <c r="B4310" s="35" t="s">
        <v>9508</v>
      </c>
      <c r="C4310" s="35" t="s">
        <v>5032</v>
      </c>
      <c r="D4310" s="35" t="s">
        <v>15</v>
      </c>
      <c r="E4310" s="35" t="str">
        <f t="shared" si="201"/>
        <v>F</v>
      </c>
      <c r="F4310" s="35">
        <v>60</v>
      </c>
      <c r="G4310" s="35" t="s">
        <v>9509</v>
      </c>
      <c r="H4310" s="35" t="s">
        <v>1764</v>
      </c>
      <c r="I4310" s="35" t="s">
        <v>124</v>
      </c>
      <c r="J4310" s="48">
        <v>44907</v>
      </c>
      <c r="K4310" s="35">
        <v>33</v>
      </c>
      <c r="L4310" s="49" t="s">
        <v>101</v>
      </c>
      <c r="M4310" s="50" t="str">
        <f>VLOOKUP(Table6[[#This Row],[Product]],Table3[],2)</f>
        <v>Superwossname</v>
      </c>
      <c r="N4310" s="50" t="str">
        <f t="shared" si="202"/>
        <v>Dec</v>
      </c>
      <c r="O4310" s="56">
        <f t="shared" si="203"/>
        <v>2022</v>
      </c>
      <c r="P4310" s="51">
        <f>VLOOKUP(Table6[[#This Row],[Product]],Table3[],3)</f>
        <v>3.49</v>
      </c>
      <c r="Q4310" s="35">
        <f>VLOOKUP(Table6[[#This Row],[Product]],Table3[],4)</f>
        <v>20</v>
      </c>
      <c r="R4310" s="35">
        <f>Table6[[#This Row],[Quantity]]*Table6[[#This Row],[Case]]</f>
        <v>660</v>
      </c>
      <c r="S4310" s="35">
        <f>Table6[[#This Row],[Total Sales]]*Table6[[#This Row],[Cost]]</f>
        <v>2303.4</v>
      </c>
    </row>
    <row r="4311" spans="1:19" x14ac:dyDescent="0.3">
      <c r="A4311" s="54">
        <v>4430</v>
      </c>
      <c r="B4311" s="35" t="s">
        <v>2994</v>
      </c>
      <c r="C4311" s="35" t="s">
        <v>653</v>
      </c>
      <c r="D4311" s="35" t="s">
        <v>28</v>
      </c>
      <c r="E4311" s="35" t="str">
        <f t="shared" si="201"/>
        <v>M</v>
      </c>
      <c r="F4311" s="35">
        <v>30</v>
      </c>
      <c r="G4311" s="35" t="s">
        <v>9510</v>
      </c>
      <c r="H4311" s="35" t="s">
        <v>772</v>
      </c>
      <c r="I4311" s="35" t="s">
        <v>32</v>
      </c>
      <c r="J4311" s="48">
        <v>44604</v>
      </c>
      <c r="K4311" s="35">
        <v>26</v>
      </c>
      <c r="L4311" s="49" t="s">
        <v>39</v>
      </c>
      <c r="M4311" s="50" t="str">
        <f>VLOOKUP(Table6[[#This Row],[Product]],Table3[],2)</f>
        <v>Ultrathing V1</v>
      </c>
      <c r="N4311" s="50" t="str">
        <f t="shared" si="202"/>
        <v>Feb</v>
      </c>
      <c r="O4311" s="56">
        <f t="shared" si="203"/>
        <v>2022</v>
      </c>
      <c r="P4311" s="51">
        <f>VLOOKUP(Table6[[#This Row],[Product]],Table3[],3)</f>
        <v>1.79</v>
      </c>
      <c r="Q4311" s="35">
        <f>VLOOKUP(Table6[[#This Row],[Product]],Table3[],4)</f>
        <v>17</v>
      </c>
      <c r="R4311" s="35">
        <f>Table6[[#This Row],[Quantity]]*Table6[[#This Row],[Case]]</f>
        <v>442</v>
      </c>
      <c r="S4311" s="35">
        <f>Table6[[#This Row],[Total Sales]]*Table6[[#This Row],[Cost]]</f>
        <v>791.18000000000006</v>
      </c>
    </row>
    <row r="4312" spans="1:19" x14ac:dyDescent="0.3">
      <c r="A4312" s="54">
        <v>4431</v>
      </c>
      <c r="B4312" s="35" t="s">
        <v>9511</v>
      </c>
      <c r="C4312" s="35" t="s">
        <v>4803</v>
      </c>
      <c r="D4312" s="35" t="s">
        <v>15</v>
      </c>
      <c r="E4312" s="35" t="str">
        <f t="shared" si="201"/>
        <v>F</v>
      </c>
      <c r="F4312" s="35">
        <v>90</v>
      </c>
      <c r="G4312" s="35" t="s">
        <v>15254</v>
      </c>
      <c r="H4312" s="35" t="s">
        <v>7546</v>
      </c>
      <c r="I4312" s="35" t="s">
        <v>187</v>
      </c>
      <c r="J4312" s="48">
        <v>44448</v>
      </c>
      <c r="K4312" s="35">
        <v>61</v>
      </c>
      <c r="L4312" s="49" t="s">
        <v>45</v>
      </c>
      <c r="M4312" s="50" t="str">
        <f>VLOOKUP(Table6[[#This Row],[Product]],Table3[],2)</f>
        <v>Gigastuff</v>
      </c>
      <c r="N4312" s="50" t="str">
        <f t="shared" si="202"/>
        <v>Sep</v>
      </c>
      <c r="O4312" s="56">
        <f t="shared" si="203"/>
        <v>2021</v>
      </c>
      <c r="P4312" s="51">
        <f>VLOOKUP(Table6[[#This Row],[Product]],Table3[],3)</f>
        <v>1.89</v>
      </c>
      <c r="Q4312" s="35">
        <f>VLOOKUP(Table6[[#This Row],[Product]],Table3[],4)</f>
        <v>18</v>
      </c>
      <c r="R4312" s="35">
        <f>Table6[[#This Row],[Quantity]]*Table6[[#This Row],[Case]]</f>
        <v>1098</v>
      </c>
      <c r="S4312" s="35">
        <f>Table6[[#This Row],[Total Sales]]*Table6[[#This Row],[Cost]]</f>
        <v>2075.2199999999998</v>
      </c>
    </row>
    <row r="4313" spans="1:19" x14ac:dyDescent="0.3">
      <c r="A4313" s="54">
        <v>4432</v>
      </c>
      <c r="B4313" s="35" t="s">
        <v>4815</v>
      </c>
      <c r="C4313" s="35" t="s">
        <v>6730</v>
      </c>
      <c r="D4313" s="35" t="s">
        <v>28</v>
      </c>
      <c r="E4313" s="35" t="str">
        <f t="shared" si="201"/>
        <v>M</v>
      </c>
      <c r="F4313" s="35">
        <v>90</v>
      </c>
      <c r="G4313" s="35" t="s">
        <v>9512</v>
      </c>
      <c r="H4313" s="35" t="s">
        <v>1168</v>
      </c>
      <c r="I4313" s="35" t="s">
        <v>32</v>
      </c>
      <c r="J4313" s="48" t="s">
        <v>13626</v>
      </c>
      <c r="K4313" s="35">
        <v>42</v>
      </c>
      <c r="L4313" s="49" t="s">
        <v>70</v>
      </c>
      <c r="M4313" s="50" t="str">
        <f>VLOOKUP(Table6[[#This Row],[Product]],Table3[],2)</f>
        <v>Megawidget M</v>
      </c>
      <c r="N4313" s="50" t="str">
        <f t="shared" si="202"/>
        <v>Mar</v>
      </c>
      <c r="O4313" s="56">
        <f t="shared" si="203"/>
        <v>2021</v>
      </c>
      <c r="P4313" s="51">
        <f>VLOOKUP(Table6[[#This Row],[Product]],Table3[],3)</f>
        <v>1.29</v>
      </c>
      <c r="Q4313" s="35">
        <f>VLOOKUP(Table6[[#This Row],[Product]],Table3[],4)</f>
        <v>24</v>
      </c>
      <c r="R4313" s="35">
        <f>Table6[[#This Row],[Quantity]]*Table6[[#This Row],[Case]]</f>
        <v>1008</v>
      </c>
      <c r="S4313" s="35">
        <f>Table6[[#This Row],[Total Sales]]*Table6[[#This Row],[Cost]]</f>
        <v>1300.32</v>
      </c>
    </row>
    <row r="4314" spans="1:19" x14ac:dyDescent="0.3">
      <c r="A4314" s="54">
        <v>4433</v>
      </c>
      <c r="B4314" s="35" t="s">
        <v>5730</v>
      </c>
      <c r="C4314" s="35" t="s">
        <v>8490</v>
      </c>
      <c r="D4314" s="35" t="s">
        <v>51</v>
      </c>
      <c r="E4314" s="35" t="str">
        <f t="shared" si="201"/>
        <v>F</v>
      </c>
      <c r="F4314" s="35">
        <v>30</v>
      </c>
      <c r="G4314" s="35" t="s">
        <v>9513</v>
      </c>
      <c r="H4314" s="35" t="s">
        <v>2536</v>
      </c>
      <c r="I4314" s="35" t="s">
        <v>124</v>
      </c>
      <c r="J4314" s="48" t="s">
        <v>13649</v>
      </c>
      <c r="K4314" s="35">
        <v>15</v>
      </c>
      <c r="L4314" s="49" t="s">
        <v>80</v>
      </c>
      <c r="M4314" s="50" t="str">
        <f>VLOOKUP(Table6[[#This Row],[Product]],Table3[],2)</f>
        <v>Ultrathing V2</v>
      </c>
      <c r="N4314" s="50" t="str">
        <f t="shared" si="202"/>
        <v>May</v>
      </c>
      <c r="O4314" s="56">
        <f t="shared" si="203"/>
        <v>2022</v>
      </c>
      <c r="P4314" s="51">
        <f>VLOOKUP(Table6[[#This Row],[Product]],Table3[],3)</f>
        <v>2.95</v>
      </c>
      <c r="Q4314" s="35">
        <f>VLOOKUP(Table6[[#This Row],[Product]],Table3[],4)</f>
        <v>20</v>
      </c>
      <c r="R4314" s="35">
        <f>Table6[[#This Row],[Quantity]]*Table6[[#This Row],[Case]]</f>
        <v>300</v>
      </c>
      <c r="S4314" s="35">
        <f>Table6[[#This Row],[Total Sales]]*Table6[[#This Row],[Cost]]</f>
        <v>885</v>
      </c>
    </row>
    <row r="4315" spans="1:19" x14ac:dyDescent="0.3">
      <c r="A4315" s="54">
        <v>4434</v>
      </c>
      <c r="B4315" s="35" t="s">
        <v>9514</v>
      </c>
      <c r="C4315" s="35" t="s">
        <v>7889</v>
      </c>
      <c r="D4315" s="35" t="s">
        <v>51</v>
      </c>
      <c r="E4315" s="35" t="str">
        <f t="shared" si="201"/>
        <v>F</v>
      </c>
      <c r="F4315" s="35">
        <v>30</v>
      </c>
      <c r="G4315" s="35" t="s">
        <v>9515</v>
      </c>
      <c r="H4315" s="35" t="s">
        <v>5521</v>
      </c>
      <c r="I4315" s="35" t="s">
        <v>25</v>
      </c>
      <c r="J4315" s="48">
        <v>44481</v>
      </c>
      <c r="K4315" s="35">
        <v>13</v>
      </c>
      <c r="L4315" s="49" t="s">
        <v>20</v>
      </c>
      <c r="M4315" s="50" t="str">
        <f>VLOOKUP(Table6[[#This Row],[Product]],Table3[],2)</f>
        <v>Hyperwotsit</v>
      </c>
      <c r="N4315" s="50" t="str">
        <f t="shared" si="202"/>
        <v>Oct</v>
      </c>
      <c r="O4315" s="56">
        <f t="shared" si="203"/>
        <v>2021</v>
      </c>
      <c r="P4315" s="51">
        <f>VLOOKUP(Table6[[#This Row],[Product]],Table3[],3)</f>
        <v>2.0099999999999998</v>
      </c>
      <c r="Q4315" s="35">
        <f>VLOOKUP(Table6[[#This Row],[Product]],Table3[],4)</f>
        <v>20</v>
      </c>
      <c r="R4315" s="35">
        <f>Table6[[#This Row],[Quantity]]*Table6[[#This Row],[Case]]</f>
        <v>260</v>
      </c>
      <c r="S4315" s="35">
        <f>Table6[[#This Row],[Total Sales]]*Table6[[#This Row],[Cost]]</f>
        <v>522.59999999999991</v>
      </c>
    </row>
    <row r="4316" spans="1:19" x14ac:dyDescent="0.3">
      <c r="A4316" s="54">
        <v>4435</v>
      </c>
      <c r="B4316" s="35" t="s">
        <v>9516</v>
      </c>
      <c r="C4316" s="35" t="s">
        <v>2920</v>
      </c>
      <c r="D4316" s="35" t="s">
        <v>28</v>
      </c>
      <c r="E4316" s="35" t="str">
        <f t="shared" si="201"/>
        <v>M</v>
      </c>
      <c r="F4316" s="35">
        <v>30</v>
      </c>
      <c r="G4316" s="35" t="s">
        <v>15255</v>
      </c>
      <c r="H4316" s="35" t="s">
        <v>5271</v>
      </c>
      <c r="I4316" s="35" t="s">
        <v>187</v>
      </c>
      <c r="J4316" s="48">
        <v>44783</v>
      </c>
      <c r="K4316" s="35">
        <v>54</v>
      </c>
      <c r="L4316" s="49" t="s">
        <v>20</v>
      </c>
      <c r="M4316" s="50" t="str">
        <f>VLOOKUP(Table6[[#This Row],[Product]],Table3[],2)</f>
        <v>Hyperwotsit</v>
      </c>
      <c r="N4316" s="50" t="str">
        <f t="shared" si="202"/>
        <v>Aug</v>
      </c>
      <c r="O4316" s="56">
        <f t="shared" si="203"/>
        <v>2022</v>
      </c>
      <c r="P4316" s="51">
        <f>VLOOKUP(Table6[[#This Row],[Product]],Table3[],3)</f>
        <v>2.0099999999999998</v>
      </c>
      <c r="Q4316" s="35">
        <f>VLOOKUP(Table6[[#This Row],[Product]],Table3[],4)</f>
        <v>20</v>
      </c>
      <c r="R4316" s="35">
        <f>Table6[[#This Row],[Quantity]]*Table6[[#This Row],[Case]]</f>
        <v>1080</v>
      </c>
      <c r="S4316" s="35">
        <f>Table6[[#This Row],[Total Sales]]*Table6[[#This Row],[Cost]]</f>
        <v>2170.7999999999997</v>
      </c>
    </row>
    <row r="4317" spans="1:19" x14ac:dyDescent="0.3">
      <c r="A4317" s="54">
        <v>4436</v>
      </c>
      <c r="B4317" s="35" t="s">
        <v>9518</v>
      </c>
      <c r="C4317" s="35" t="s">
        <v>4366</v>
      </c>
      <c r="D4317" s="35" t="s">
        <v>51</v>
      </c>
      <c r="E4317" s="35" t="str">
        <f t="shared" si="201"/>
        <v>F</v>
      </c>
      <c r="F4317" s="35">
        <v>60</v>
      </c>
      <c r="G4317" s="35" t="s">
        <v>9519</v>
      </c>
      <c r="H4317" s="35" t="s">
        <v>4283</v>
      </c>
      <c r="I4317" s="35" t="s">
        <v>178</v>
      </c>
      <c r="J4317" s="48" t="s">
        <v>14175</v>
      </c>
      <c r="K4317" s="35">
        <v>7</v>
      </c>
      <c r="L4317" s="49" t="s">
        <v>20</v>
      </c>
      <c r="M4317" s="50" t="str">
        <f>VLOOKUP(Table6[[#This Row],[Product]],Table3[],2)</f>
        <v>Hyperwotsit</v>
      </c>
      <c r="N4317" s="50" t="str">
        <f t="shared" si="202"/>
        <v>Sep</v>
      </c>
      <c r="O4317" s="56">
        <f t="shared" si="203"/>
        <v>2021</v>
      </c>
      <c r="P4317" s="51">
        <f>VLOOKUP(Table6[[#This Row],[Product]],Table3[],3)</f>
        <v>2.0099999999999998</v>
      </c>
      <c r="Q4317" s="35">
        <f>VLOOKUP(Table6[[#This Row],[Product]],Table3[],4)</f>
        <v>20</v>
      </c>
      <c r="R4317" s="35">
        <f>Table6[[#This Row],[Quantity]]*Table6[[#This Row],[Case]]</f>
        <v>140</v>
      </c>
      <c r="S4317" s="35">
        <f>Table6[[#This Row],[Total Sales]]*Table6[[#This Row],[Cost]]</f>
        <v>281.39999999999998</v>
      </c>
    </row>
    <row r="4318" spans="1:19" x14ac:dyDescent="0.3">
      <c r="A4318" s="54">
        <v>4437</v>
      </c>
      <c r="B4318" s="35" t="s">
        <v>6198</v>
      </c>
      <c r="C4318" s="35" t="s">
        <v>3732</v>
      </c>
      <c r="D4318" s="35" t="s">
        <v>28</v>
      </c>
      <c r="E4318" s="35" t="str">
        <f t="shared" si="201"/>
        <v>M</v>
      </c>
      <c r="F4318" s="35">
        <v>30</v>
      </c>
      <c r="G4318" s="35" t="s">
        <v>9520</v>
      </c>
      <c r="H4318" s="35" t="s">
        <v>99</v>
      </c>
      <c r="I4318" s="35" t="s">
        <v>100</v>
      </c>
      <c r="J4318" s="48" t="s">
        <v>14038</v>
      </c>
      <c r="K4318" s="35">
        <v>15</v>
      </c>
      <c r="L4318" s="49" t="s">
        <v>54</v>
      </c>
      <c r="M4318" s="50" t="str">
        <f>VLOOKUP(Table6[[#This Row],[Product]],Table3[],2)</f>
        <v>Megawidget S</v>
      </c>
      <c r="N4318" s="50" t="str">
        <f t="shared" si="202"/>
        <v>Aug</v>
      </c>
      <c r="O4318" s="56">
        <f t="shared" si="203"/>
        <v>2021</v>
      </c>
      <c r="P4318" s="51">
        <f>VLOOKUP(Table6[[#This Row],[Product]],Table3[],3)</f>
        <v>0.69</v>
      </c>
      <c r="Q4318" s="35">
        <f>VLOOKUP(Table6[[#This Row],[Product]],Table3[],4)</f>
        <v>24</v>
      </c>
      <c r="R4318" s="35">
        <f>Table6[[#This Row],[Quantity]]*Table6[[#This Row],[Case]]</f>
        <v>360</v>
      </c>
      <c r="S4318" s="35">
        <f>Table6[[#This Row],[Total Sales]]*Table6[[#This Row],[Cost]]</f>
        <v>248.39999999999998</v>
      </c>
    </row>
    <row r="4319" spans="1:19" x14ac:dyDescent="0.3">
      <c r="A4319" s="54">
        <v>4438</v>
      </c>
      <c r="B4319" s="35" t="s">
        <v>7686</v>
      </c>
      <c r="C4319" s="35" t="s">
        <v>256</v>
      </c>
      <c r="D4319" s="35" t="s">
        <v>15</v>
      </c>
      <c r="E4319" s="35" t="str">
        <f t="shared" si="201"/>
        <v>F</v>
      </c>
      <c r="F4319" s="35">
        <v>60</v>
      </c>
      <c r="G4319" s="35" t="s">
        <v>9521</v>
      </c>
      <c r="H4319" s="35" t="s">
        <v>455</v>
      </c>
      <c r="I4319" s="35" t="s">
        <v>187</v>
      </c>
      <c r="J4319" s="48" t="s">
        <v>14005</v>
      </c>
      <c r="K4319" s="35">
        <v>56</v>
      </c>
      <c r="L4319" s="49" t="s">
        <v>54</v>
      </c>
      <c r="M4319" s="50" t="str">
        <f>VLOOKUP(Table6[[#This Row],[Product]],Table3[],2)</f>
        <v>Megawidget S</v>
      </c>
      <c r="N4319" s="50" t="str">
        <f t="shared" si="202"/>
        <v>Aug</v>
      </c>
      <c r="O4319" s="56">
        <f t="shared" si="203"/>
        <v>2020</v>
      </c>
      <c r="P4319" s="51">
        <f>VLOOKUP(Table6[[#This Row],[Product]],Table3[],3)</f>
        <v>0.69</v>
      </c>
      <c r="Q4319" s="35">
        <f>VLOOKUP(Table6[[#This Row],[Product]],Table3[],4)</f>
        <v>24</v>
      </c>
      <c r="R4319" s="35">
        <f>Table6[[#This Row],[Quantity]]*Table6[[#This Row],[Case]]</f>
        <v>1344</v>
      </c>
      <c r="S4319" s="35">
        <f>Table6[[#This Row],[Total Sales]]*Table6[[#This Row],[Cost]]</f>
        <v>927.3599999999999</v>
      </c>
    </row>
    <row r="4320" spans="1:19" x14ac:dyDescent="0.3">
      <c r="A4320" s="54">
        <v>4439</v>
      </c>
      <c r="B4320" s="35" t="s">
        <v>9522</v>
      </c>
      <c r="C4320" s="35" t="s">
        <v>4032</v>
      </c>
      <c r="D4320" s="35" t="s">
        <v>51</v>
      </c>
      <c r="E4320" s="35" t="str">
        <f t="shared" si="201"/>
        <v>F</v>
      </c>
      <c r="F4320" s="35">
        <v>60</v>
      </c>
      <c r="G4320" s="35" t="s">
        <v>9523</v>
      </c>
      <c r="H4320" s="35" t="s">
        <v>5631</v>
      </c>
      <c r="I4320" s="35" t="s">
        <v>129</v>
      </c>
      <c r="J4320" s="48" t="s">
        <v>13835</v>
      </c>
      <c r="K4320" s="35">
        <v>103</v>
      </c>
      <c r="L4320" s="49" t="s">
        <v>101</v>
      </c>
      <c r="M4320" s="50" t="str">
        <f>VLOOKUP(Table6[[#This Row],[Product]],Table3[],2)</f>
        <v>Superwossname</v>
      </c>
      <c r="N4320" s="50" t="str">
        <f t="shared" si="202"/>
        <v>Nov</v>
      </c>
      <c r="O4320" s="56">
        <f t="shared" si="203"/>
        <v>2022</v>
      </c>
      <c r="P4320" s="51">
        <f>VLOOKUP(Table6[[#This Row],[Product]],Table3[],3)</f>
        <v>3.49</v>
      </c>
      <c r="Q4320" s="35">
        <f>VLOOKUP(Table6[[#This Row],[Product]],Table3[],4)</f>
        <v>20</v>
      </c>
      <c r="R4320" s="35">
        <f>Table6[[#This Row],[Quantity]]*Table6[[#This Row],[Case]]</f>
        <v>2060</v>
      </c>
      <c r="S4320" s="35">
        <f>Table6[[#This Row],[Total Sales]]*Table6[[#This Row],[Cost]]</f>
        <v>7189.4000000000005</v>
      </c>
    </row>
    <row r="4321" spans="1:19" x14ac:dyDescent="0.3">
      <c r="A4321" s="54">
        <v>4440</v>
      </c>
      <c r="B4321" s="35" t="s">
        <v>2510</v>
      </c>
      <c r="C4321" s="35" t="s">
        <v>3314</v>
      </c>
      <c r="D4321" s="35" t="s">
        <v>51</v>
      </c>
      <c r="E4321" s="35" t="str">
        <f t="shared" si="201"/>
        <v>F</v>
      </c>
      <c r="F4321" s="35">
        <v>30</v>
      </c>
      <c r="G4321" s="35" t="s">
        <v>9524</v>
      </c>
      <c r="H4321" s="35" t="s">
        <v>5915</v>
      </c>
      <c r="I4321" s="35" t="s">
        <v>32</v>
      </c>
      <c r="J4321" s="48">
        <v>44746</v>
      </c>
      <c r="K4321" s="35">
        <v>19</v>
      </c>
      <c r="L4321" s="49" t="s">
        <v>159</v>
      </c>
      <c r="M4321" s="50" t="str">
        <f>VLOOKUP(Table6[[#This Row],[Product]],Table3[],2)</f>
        <v>Ultrathing V3</v>
      </c>
      <c r="N4321" s="50" t="str">
        <f t="shared" si="202"/>
        <v>Jul</v>
      </c>
      <c r="O4321" s="56">
        <f t="shared" si="203"/>
        <v>2022</v>
      </c>
      <c r="P4321" s="51">
        <f>VLOOKUP(Table6[[#This Row],[Product]],Table3[],3)</f>
        <v>3.39</v>
      </c>
      <c r="Q4321" s="35">
        <f>VLOOKUP(Table6[[#This Row],[Product]],Table3[],4)</f>
        <v>24</v>
      </c>
      <c r="R4321" s="35">
        <f>Table6[[#This Row],[Quantity]]*Table6[[#This Row],[Case]]</f>
        <v>456</v>
      </c>
      <c r="S4321" s="35">
        <f>Table6[[#This Row],[Total Sales]]*Table6[[#This Row],[Cost]]</f>
        <v>1545.8400000000001</v>
      </c>
    </row>
    <row r="4322" spans="1:19" x14ac:dyDescent="0.3">
      <c r="A4322" s="54">
        <v>4441</v>
      </c>
      <c r="B4322" s="35" t="s">
        <v>9525</v>
      </c>
      <c r="C4322" s="35" t="s">
        <v>268</v>
      </c>
      <c r="D4322" s="35" t="s">
        <v>15</v>
      </c>
      <c r="E4322" s="35" t="str">
        <f t="shared" si="201"/>
        <v>F</v>
      </c>
      <c r="F4322" s="35">
        <v>60</v>
      </c>
      <c r="G4322" s="35" t="s">
        <v>9526</v>
      </c>
      <c r="H4322" s="35" t="s">
        <v>4085</v>
      </c>
      <c r="I4322" s="35" t="s">
        <v>240</v>
      </c>
      <c r="J4322" s="48">
        <v>43958</v>
      </c>
      <c r="K4322" s="35">
        <v>62</v>
      </c>
      <c r="L4322" s="49" t="s">
        <v>33</v>
      </c>
      <c r="M4322" s="50" t="str">
        <f>VLOOKUP(Table6[[#This Row],[Product]],Table3[],2)</f>
        <v>Megawidget L</v>
      </c>
      <c r="N4322" s="50" t="str">
        <f t="shared" si="202"/>
        <v>May</v>
      </c>
      <c r="O4322" s="56">
        <f t="shared" si="203"/>
        <v>2020</v>
      </c>
      <c r="P4322" s="51">
        <f>VLOOKUP(Table6[[#This Row],[Product]],Table3[],3)</f>
        <v>1.79</v>
      </c>
      <c r="Q4322" s="35">
        <f>VLOOKUP(Table6[[#This Row],[Product]],Table3[],4)</f>
        <v>24</v>
      </c>
      <c r="R4322" s="35">
        <f>Table6[[#This Row],[Quantity]]*Table6[[#This Row],[Case]]</f>
        <v>1488</v>
      </c>
      <c r="S4322" s="35">
        <f>Table6[[#This Row],[Total Sales]]*Table6[[#This Row],[Cost]]</f>
        <v>2663.52</v>
      </c>
    </row>
    <row r="4323" spans="1:19" x14ac:dyDescent="0.3">
      <c r="A4323" s="54">
        <v>4442</v>
      </c>
      <c r="B4323" s="35" t="s">
        <v>4817</v>
      </c>
      <c r="C4323" s="35" t="s">
        <v>2995</v>
      </c>
      <c r="D4323" s="35" t="s">
        <v>41</v>
      </c>
      <c r="E4323" s="35" t="str">
        <f t="shared" si="201"/>
        <v>F</v>
      </c>
      <c r="F4323" s="35">
        <v>30</v>
      </c>
      <c r="G4323" s="35" t="s">
        <v>15043</v>
      </c>
      <c r="H4323" s="35" t="s">
        <v>400</v>
      </c>
      <c r="I4323" s="35" t="s">
        <v>401</v>
      </c>
      <c r="J4323" s="48">
        <v>44013</v>
      </c>
      <c r="K4323" s="35">
        <v>38</v>
      </c>
      <c r="L4323" s="49" t="s">
        <v>80</v>
      </c>
      <c r="M4323" s="50" t="str">
        <f>VLOOKUP(Table6[[#This Row],[Product]],Table3[],2)</f>
        <v>Ultrathing V2</v>
      </c>
      <c r="N4323" s="50" t="str">
        <f t="shared" si="202"/>
        <v>Jul</v>
      </c>
      <c r="O4323" s="56">
        <f t="shared" si="203"/>
        <v>2020</v>
      </c>
      <c r="P4323" s="51">
        <f>VLOOKUP(Table6[[#This Row],[Product]],Table3[],3)</f>
        <v>2.95</v>
      </c>
      <c r="Q4323" s="35">
        <f>VLOOKUP(Table6[[#This Row],[Product]],Table3[],4)</f>
        <v>20</v>
      </c>
      <c r="R4323" s="35">
        <f>Table6[[#This Row],[Quantity]]*Table6[[#This Row],[Case]]</f>
        <v>760</v>
      </c>
      <c r="S4323" s="35">
        <f>Table6[[#This Row],[Total Sales]]*Table6[[#This Row],[Cost]]</f>
        <v>2242</v>
      </c>
    </row>
    <row r="4324" spans="1:19" x14ac:dyDescent="0.3">
      <c r="A4324" s="54">
        <v>4443</v>
      </c>
      <c r="B4324" s="35" t="s">
        <v>9528</v>
      </c>
      <c r="C4324" s="35" t="s">
        <v>832</v>
      </c>
      <c r="D4324" s="35" t="s">
        <v>51</v>
      </c>
      <c r="E4324" s="35" t="str">
        <f t="shared" si="201"/>
        <v>F</v>
      </c>
      <c r="F4324" s="35">
        <v>60</v>
      </c>
      <c r="G4324" s="35" t="s">
        <v>9529</v>
      </c>
      <c r="H4324" s="35" t="s">
        <v>1347</v>
      </c>
      <c r="I4324" s="35" t="s">
        <v>32</v>
      </c>
      <c r="J4324" s="48" t="s">
        <v>14133</v>
      </c>
      <c r="K4324" s="35">
        <v>90</v>
      </c>
      <c r="L4324" s="49" t="s">
        <v>54</v>
      </c>
      <c r="M4324" s="50" t="str">
        <f>VLOOKUP(Table6[[#This Row],[Product]],Table3[],2)</f>
        <v>Megawidget S</v>
      </c>
      <c r="N4324" s="50" t="str">
        <f t="shared" si="202"/>
        <v>Sep</v>
      </c>
      <c r="O4324" s="56">
        <f t="shared" si="203"/>
        <v>2021</v>
      </c>
      <c r="P4324" s="51">
        <f>VLOOKUP(Table6[[#This Row],[Product]],Table3[],3)</f>
        <v>0.69</v>
      </c>
      <c r="Q4324" s="35">
        <f>VLOOKUP(Table6[[#This Row],[Product]],Table3[],4)</f>
        <v>24</v>
      </c>
      <c r="R4324" s="35">
        <f>Table6[[#This Row],[Quantity]]*Table6[[#This Row],[Case]]</f>
        <v>2160</v>
      </c>
      <c r="S4324" s="35">
        <f>Table6[[#This Row],[Total Sales]]*Table6[[#This Row],[Cost]]</f>
        <v>1490.3999999999999</v>
      </c>
    </row>
    <row r="4325" spans="1:19" x14ac:dyDescent="0.3">
      <c r="A4325" s="54">
        <v>4444</v>
      </c>
      <c r="B4325" s="35" t="s">
        <v>8407</v>
      </c>
      <c r="C4325" s="35" t="s">
        <v>3812</v>
      </c>
      <c r="D4325" s="35" t="s">
        <v>28</v>
      </c>
      <c r="E4325" s="35" t="str">
        <f t="shared" si="201"/>
        <v>M</v>
      </c>
      <c r="F4325" s="35">
        <v>60</v>
      </c>
      <c r="G4325" s="35" t="s">
        <v>9530</v>
      </c>
      <c r="H4325" s="35" t="s">
        <v>18</v>
      </c>
      <c r="I4325" s="35" t="s">
        <v>19</v>
      </c>
      <c r="J4325" s="48">
        <v>44693</v>
      </c>
      <c r="K4325" s="35">
        <v>17</v>
      </c>
      <c r="L4325" s="49" t="s">
        <v>64</v>
      </c>
      <c r="M4325" s="50" t="str">
        <f>VLOOKUP(Table6[[#This Row],[Product]],Table3[],2)</f>
        <v>Ultrathing V4</v>
      </c>
      <c r="N4325" s="50" t="str">
        <f t="shared" si="202"/>
        <v>May</v>
      </c>
      <c r="O4325" s="56">
        <f t="shared" si="203"/>
        <v>2022</v>
      </c>
      <c r="P4325" s="51">
        <f>VLOOKUP(Table6[[#This Row],[Product]],Table3[],3)</f>
        <v>3.99</v>
      </c>
      <c r="Q4325" s="35">
        <f>VLOOKUP(Table6[[#This Row],[Product]],Table3[],4)</f>
        <v>24</v>
      </c>
      <c r="R4325" s="35">
        <f>Table6[[#This Row],[Quantity]]*Table6[[#This Row],[Case]]</f>
        <v>408</v>
      </c>
      <c r="S4325" s="35">
        <f>Table6[[#This Row],[Total Sales]]*Table6[[#This Row],[Cost]]</f>
        <v>1627.92</v>
      </c>
    </row>
    <row r="4326" spans="1:19" x14ac:dyDescent="0.3">
      <c r="A4326" s="54">
        <v>4445</v>
      </c>
      <c r="B4326" s="35" t="s">
        <v>9531</v>
      </c>
      <c r="C4326" s="35" t="s">
        <v>2785</v>
      </c>
      <c r="D4326" s="35" t="s">
        <v>15</v>
      </c>
      <c r="E4326" s="35" t="str">
        <f t="shared" si="201"/>
        <v>F</v>
      </c>
      <c r="F4326" s="35">
        <v>90</v>
      </c>
      <c r="G4326" s="35" t="s">
        <v>9532</v>
      </c>
      <c r="H4326" s="35" t="s">
        <v>1249</v>
      </c>
      <c r="I4326" s="35" t="s">
        <v>146</v>
      </c>
      <c r="J4326" s="48" t="s">
        <v>13892</v>
      </c>
      <c r="K4326" s="35">
        <v>8</v>
      </c>
      <c r="L4326" s="49" t="s">
        <v>54</v>
      </c>
      <c r="M4326" s="50" t="str">
        <f>VLOOKUP(Table6[[#This Row],[Product]],Table3[],2)</f>
        <v>Megawidget S</v>
      </c>
      <c r="N4326" s="50" t="str">
        <f t="shared" si="202"/>
        <v>Jul</v>
      </c>
      <c r="O4326" s="56">
        <f t="shared" si="203"/>
        <v>2021</v>
      </c>
      <c r="P4326" s="51">
        <f>VLOOKUP(Table6[[#This Row],[Product]],Table3[],3)</f>
        <v>0.69</v>
      </c>
      <c r="Q4326" s="35">
        <f>VLOOKUP(Table6[[#This Row],[Product]],Table3[],4)</f>
        <v>24</v>
      </c>
      <c r="R4326" s="35">
        <f>Table6[[#This Row],[Quantity]]*Table6[[#This Row],[Case]]</f>
        <v>192</v>
      </c>
      <c r="S4326" s="35">
        <f>Table6[[#This Row],[Total Sales]]*Table6[[#This Row],[Cost]]</f>
        <v>132.47999999999999</v>
      </c>
    </row>
    <row r="4327" spans="1:19" x14ac:dyDescent="0.3">
      <c r="A4327" s="54">
        <v>4446</v>
      </c>
      <c r="B4327" s="35" t="s">
        <v>2259</v>
      </c>
      <c r="C4327" s="35" t="s">
        <v>492</v>
      </c>
      <c r="D4327" s="35" t="s">
        <v>28</v>
      </c>
      <c r="E4327" s="35" t="str">
        <f t="shared" si="201"/>
        <v>M</v>
      </c>
      <c r="F4327" s="35">
        <v>30</v>
      </c>
      <c r="G4327" s="35" t="s">
        <v>9533</v>
      </c>
      <c r="H4327" s="35" t="s">
        <v>1590</v>
      </c>
      <c r="I4327" s="35" t="s">
        <v>32</v>
      </c>
      <c r="J4327" s="48" t="s">
        <v>13671</v>
      </c>
      <c r="K4327" s="35">
        <v>25</v>
      </c>
      <c r="L4327" s="49" t="s">
        <v>101</v>
      </c>
      <c r="M4327" s="50" t="str">
        <f>VLOOKUP(Table6[[#This Row],[Product]],Table3[],2)</f>
        <v>Superwossname</v>
      </c>
      <c r="N4327" s="50" t="str">
        <f t="shared" si="202"/>
        <v>May</v>
      </c>
      <c r="O4327" s="56">
        <f t="shared" si="203"/>
        <v>2022</v>
      </c>
      <c r="P4327" s="51">
        <f>VLOOKUP(Table6[[#This Row],[Product]],Table3[],3)</f>
        <v>3.49</v>
      </c>
      <c r="Q4327" s="35">
        <f>VLOOKUP(Table6[[#This Row],[Product]],Table3[],4)</f>
        <v>20</v>
      </c>
      <c r="R4327" s="35">
        <f>Table6[[#This Row],[Quantity]]*Table6[[#This Row],[Case]]</f>
        <v>500</v>
      </c>
      <c r="S4327" s="35">
        <f>Table6[[#This Row],[Total Sales]]*Table6[[#This Row],[Cost]]</f>
        <v>1745</v>
      </c>
    </row>
    <row r="4328" spans="1:19" x14ac:dyDescent="0.3">
      <c r="A4328" s="54">
        <v>4447</v>
      </c>
      <c r="B4328" s="35" t="s">
        <v>3191</v>
      </c>
      <c r="C4328" s="35" t="s">
        <v>9534</v>
      </c>
      <c r="D4328" s="35" t="s">
        <v>15</v>
      </c>
      <c r="E4328" s="35" t="str">
        <f t="shared" si="201"/>
        <v>F</v>
      </c>
      <c r="F4328" s="35">
        <v>60</v>
      </c>
      <c r="G4328" s="35" t="s">
        <v>9535</v>
      </c>
      <c r="H4328" s="35" t="s">
        <v>9536</v>
      </c>
      <c r="I4328" s="35" t="s">
        <v>32</v>
      </c>
      <c r="J4328" s="48" t="s">
        <v>13691</v>
      </c>
      <c r="K4328" s="35">
        <v>34</v>
      </c>
      <c r="L4328" s="49" t="s">
        <v>64</v>
      </c>
      <c r="M4328" s="50" t="str">
        <f>VLOOKUP(Table6[[#This Row],[Product]],Table3[],2)</f>
        <v>Ultrathing V4</v>
      </c>
      <c r="N4328" s="50" t="str">
        <f t="shared" si="202"/>
        <v>Mar</v>
      </c>
      <c r="O4328" s="56">
        <f t="shared" si="203"/>
        <v>2020</v>
      </c>
      <c r="P4328" s="51">
        <f>VLOOKUP(Table6[[#This Row],[Product]],Table3[],3)</f>
        <v>3.99</v>
      </c>
      <c r="Q4328" s="35">
        <f>VLOOKUP(Table6[[#This Row],[Product]],Table3[],4)</f>
        <v>24</v>
      </c>
      <c r="R4328" s="35">
        <f>Table6[[#This Row],[Quantity]]*Table6[[#This Row],[Case]]</f>
        <v>816</v>
      </c>
      <c r="S4328" s="35">
        <f>Table6[[#This Row],[Total Sales]]*Table6[[#This Row],[Cost]]</f>
        <v>3255.84</v>
      </c>
    </row>
    <row r="4329" spans="1:19" x14ac:dyDescent="0.3">
      <c r="A4329" s="54">
        <v>4448</v>
      </c>
      <c r="B4329" s="35" t="s">
        <v>9537</v>
      </c>
      <c r="C4329" s="35" t="s">
        <v>3226</v>
      </c>
      <c r="D4329" s="35" t="s">
        <v>51</v>
      </c>
      <c r="E4329" s="35" t="str">
        <f t="shared" si="201"/>
        <v>F</v>
      </c>
      <c r="F4329" s="35">
        <v>60</v>
      </c>
      <c r="G4329" s="35" t="s">
        <v>9538</v>
      </c>
      <c r="H4329" s="35" t="s">
        <v>1018</v>
      </c>
      <c r="I4329" s="35" t="s">
        <v>294</v>
      </c>
      <c r="J4329" s="48" t="s">
        <v>14073</v>
      </c>
      <c r="K4329" s="35">
        <v>43</v>
      </c>
      <c r="L4329" s="49" t="s">
        <v>39</v>
      </c>
      <c r="M4329" s="50" t="str">
        <f>VLOOKUP(Table6[[#This Row],[Product]],Table3[],2)</f>
        <v>Ultrathing V1</v>
      </c>
      <c r="N4329" s="50" t="str">
        <f t="shared" si="202"/>
        <v>Jan</v>
      </c>
      <c r="O4329" s="56">
        <f t="shared" si="203"/>
        <v>2022</v>
      </c>
      <c r="P4329" s="51">
        <f>VLOOKUP(Table6[[#This Row],[Product]],Table3[],3)</f>
        <v>1.79</v>
      </c>
      <c r="Q4329" s="35">
        <f>VLOOKUP(Table6[[#This Row],[Product]],Table3[],4)</f>
        <v>17</v>
      </c>
      <c r="R4329" s="35">
        <f>Table6[[#This Row],[Quantity]]*Table6[[#This Row],[Case]]</f>
        <v>731</v>
      </c>
      <c r="S4329" s="35">
        <f>Table6[[#This Row],[Total Sales]]*Table6[[#This Row],[Cost]]</f>
        <v>1308.49</v>
      </c>
    </row>
    <row r="4330" spans="1:19" x14ac:dyDescent="0.3">
      <c r="A4330" s="54">
        <v>4449</v>
      </c>
      <c r="B4330" s="35" t="s">
        <v>4805</v>
      </c>
      <c r="C4330" s="35" t="s">
        <v>1196</v>
      </c>
      <c r="D4330" s="35" t="s">
        <v>15</v>
      </c>
      <c r="E4330" s="35" t="str">
        <f t="shared" si="201"/>
        <v>F</v>
      </c>
      <c r="F4330" s="35">
        <v>30</v>
      </c>
      <c r="G4330" s="35" t="s">
        <v>9538</v>
      </c>
      <c r="H4330" s="35" t="s">
        <v>382</v>
      </c>
      <c r="I4330" s="35" t="s">
        <v>32</v>
      </c>
      <c r="J4330" s="48">
        <v>43992</v>
      </c>
      <c r="K4330" s="35">
        <v>67</v>
      </c>
      <c r="L4330" s="49" t="s">
        <v>70</v>
      </c>
      <c r="M4330" s="50" t="str">
        <f>VLOOKUP(Table6[[#This Row],[Product]],Table3[],2)</f>
        <v>Megawidget M</v>
      </c>
      <c r="N4330" s="50" t="str">
        <f t="shared" si="202"/>
        <v>Jun</v>
      </c>
      <c r="O4330" s="56">
        <f t="shared" si="203"/>
        <v>2020</v>
      </c>
      <c r="P4330" s="51">
        <f>VLOOKUP(Table6[[#This Row],[Product]],Table3[],3)</f>
        <v>1.29</v>
      </c>
      <c r="Q4330" s="35">
        <f>VLOOKUP(Table6[[#This Row],[Product]],Table3[],4)</f>
        <v>24</v>
      </c>
      <c r="R4330" s="35">
        <f>Table6[[#This Row],[Quantity]]*Table6[[#This Row],[Case]]</f>
        <v>1608</v>
      </c>
      <c r="S4330" s="35">
        <f>Table6[[#This Row],[Total Sales]]*Table6[[#This Row],[Cost]]</f>
        <v>2074.3200000000002</v>
      </c>
    </row>
    <row r="4331" spans="1:19" x14ac:dyDescent="0.3">
      <c r="A4331" s="54">
        <v>4450</v>
      </c>
      <c r="B4331" s="35" t="s">
        <v>2388</v>
      </c>
      <c r="C4331" s="35" t="s">
        <v>1783</v>
      </c>
      <c r="D4331" s="35" t="s">
        <v>28</v>
      </c>
      <c r="E4331" s="35" t="str">
        <f t="shared" si="201"/>
        <v>M</v>
      </c>
      <c r="F4331" s="35">
        <v>60</v>
      </c>
      <c r="G4331" s="35" t="s">
        <v>9539</v>
      </c>
      <c r="H4331" s="35" t="s">
        <v>2476</v>
      </c>
      <c r="I4331" s="35" t="s">
        <v>38</v>
      </c>
      <c r="J4331" s="48" t="s">
        <v>13770</v>
      </c>
      <c r="K4331" s="35">
        <v>105</v>
      </c>
      <c r="L4331" s="49" t="s">
        <v>20</v>
      </c>
      <c r="M4331" s="50" t="str">
        <f>VLOOKUP(Table6[[#This Row],[Product]],Table3[],2)</f>
        <v>Hyperwotsit</v>
      </c>
      <c r="N4331" s="50" t="str">
        <f t="shared" si="202"/>
        <v>Jun</v>
      </c>
      <c r="O4331" s="56">
        <f t="shared" si="203"/>
        <v>2022</v>
      </c>
      <c r="P4331" s="51">
        <f>VLOOKUP(Table6[[#This Row],[Product]],Table3[],3)</f>
        <v>2.0099999999999998</v>
      </c>
      <c r="Q4331" s="35">
        <f>VLOOKUP(Table6[[#This Row],[Product]],Table3[],4)</f>
        <v>20</v>
      </c>
      <c r="R4331" s="35">
        <f>Table6[[#This Row],[Quantity]]*Table6[[#This Row],[Case]]</f>
        <v>2100</v>
      </c>
      <c r="S4331" s="35">
        <f>Table6[[#This Row],[Total Sales]]*Table6[[#This Row],[Cost]]</f>
        <v>4221</v>
      </c>
    </row>
    <row r="4332" spans="1:19" x14ac:dyDescent="0.3">
      <c r="A4332" s="54">
        <v>4451</v>
      </c>
      <c r="B4332" s="35" t="s">
        <v>9540</v>
      </c>
      <c r="C4332" s="35" t="s">
        <v>1861</v>
      </c>
      <c r="D4332" s="35" t="s">
        <v>51</v>
      </c>
      <c r="E4332" s="35" t="str">
        <f t="shared" si="201"/>
        <v>F</v>
      </c>
      <c r="F4332" s="35">
        <v>90</v>
      </c>
      <c r="G4332" s="35" t="s">
        <v>9541</v>
      </c>
      <c r="H4332" s="35" t="s">
        <v>1444</v>
      </c>
      <c r="I4332" s="35" t="s">
        <v>1199</v>
      </c>
      <c r="J4332" s="48" t="s">
        <v>14231</v>
      </c>
      <c r="K4332" s="35">
        <v>78</v>
      </c>
      <c r="L4332" s="49" t="s">
        <v>101</v>
      </c>
      <c r="M4332" s="50" t="str">
        <f>VLOOKUP(Table6[[#This Row],[Product]],Table3[],2)</f>
        <v>Superwossname</v>
      </c>
      <c r="N4332" s="50" t="str">
        <f t="shared" si="202"/>
        <v>Jun</v>
      </c>
      <c r="O4332" s="56">
        <f t="shared" si="203"/>
        <v>2020</v>
      </c>
      <c r="P4332" s="51">
        <f>VLOOKUP(Table6[[#This Row],[Product]],Table3[],3)</f>
        <v>3.49</v>
      </c>
      <c r="Q4332" s="35">
        <f>VLOOKUP(Table6[[#This Row],[Product]],Table3[],4)</f>
        <v>20</v>
      </c>
      <c r="R4332" s="35">
        <f>Table6[[#This Row],[Quantity]]*Table6[[#This Row],[Case]]</f>
        <v>1560</v>
      </c>
      <c r="S4332" s="35">
        <f>Table6[[#This Row],[Total Sales]]*Table6[[#This Row],[Cost]]</f>
        <v>5444.4000000000005</v>
      </c>
    </row>
    <row r="4333" spans="1:19" x14ac:dyDescent="0.3">
      <c r="A4333" s="54">
        <v>4452</v>
      </c>
      <c r="B4333" s="35" t="s">
        <v>9542</v>
      </c>
      <c r="C4333" s="35" t="s">
        <v>2409</v>
      </c>
      <c r="D4333" s="35" t="s">
        <v>15</v>
      </c>
      <c r="E4333" s="35" t="str">
        <f t="shared" si="201"/>
        <v>F</v>
      </c>
      <c r="F4333" s="35">
        <v>90</v>
      </c>
      <c r="G4333" s="35" t="s">
        <v>9543</v>
      </c>
      <c r="H4333" s="35" t="s">
        <v>6319</v>
      </c>
      <c r="I4333" s="35" t="s">
        <v>32</v>
      </c>
      <c r="J4333" s="48" t="s">
        <v>14158</v>
      </c>
      <c r="K4333" s="35">
        <v>69</v>
      </c>
      <c r="L4333" s="49" t="s">
        <v>39</v>
      </c>
      <c r="M4333" s="50" t="str">
        <f>VLOOKUP(Table6[[#This Row],[Product]],Table3[],2)</f>
        <v>Ultrathing V1</v>
      </c>
      <c r="N4333" s="50" t="str">
        <f t="shared" si="202"/>
        <v>May</v>
      </c>
      <c r="O4333" s="56">
        <f t="shared" si="203"/>
        <v>2022</v>
      </c>
      <c r="P4333" s="51">
        <f>VLOOKUP(Table6[[#This Row],[Product]],Table3[],3)</f>
        <v>1.79</v>
      </c>
      <c r="Q4333" s="35">
        <f>VLOOKUP(Table6[[#This Row],[Product]],Table3[],4)</f>
        <v>17</v>
      </c>
      <c r="R4333" s="35">
        <f>Table6[[#This Row],[Quantity]]*Table6[[#This Row],[Case]]</f>
        <v>1173</v>
      </c>
      <c r="S4333" s="35">
        <f>Table6[[#This Row],[Total Sales]]*Table6[[#This Row],[Cost]]</f>
        <v>2099.67</v>
      </c>
    </row>
    <row r="4334" spans="1:19" x14ac:dyDescent="0.3">
      <c r="A4334" s="54">
        <v>4453</v>
      </c>
      <c r="B4334" s="35" t="s">
        <v>4392</v>
      </c>
      <c r="C4334" s="35" t="s">
        <v>1172</v>
      </c>
      <c r="D4334" s="35" t="s">
        <v>28</v>
      </c>
      <c r="E4334" s="35" t="str">
        <f t="shared" si="201"/>
        <v>M</v>
      </c>
      <c r="F4334" s="35">
        <v>30</v>
      </c>
      <c r="G4334" s="35" t="s">
        <v>9544</v>
      </c>
      <c r="H4334" s="35" t="s">
        <v>315</v>
      </c>
      <c r="I4334" s="35" t="s">
        <v>32</v>
      </c>
      <c r="J4334" s="48" t="s">
        <v>13970</v>
      </c>
      <c r="K4334" s="35">
        <v>11</v>
      </c>
      <c r="L4334" s="49" t="s">
        <v>20</v>
      </c>
      <c r="M4334" s="50" t="str">
        <f>VLOOKUP(Table6[[#This Row],[Product]],Table3[],2)</f>
        <v>Hyperwotsit</v>
      </c>
      <c r="N4334" s="50" t="str">
        <f t="shared" si="202"/>
        <v>Aug</v>
      </c>
      <c r="O4334" s="56">
        <f t="shared" si="203"/>
        <v>2021</v>
      </c>
      <c r="P4334" s="51">
        <f>VLOOKUP(Table6[[#This Row],[Product]],Table3[],3)</f>
        <v>2.0099999999999998</v>
      </c>
      <c r="Q4334" s="35">
        <f>VLOOKUP(Table6[[#This Row],[Product]],Table3[],4)</f>
        <v>20</v>
      </c>
      <c r="R4334" s="35">
        <f>Table6[[#This Row],[Quantity]]*Table6[[#This Row],[Case]]</f>
        <v>220</v>
      </c>
      <c r="S4334" s="35">
        <f>Table6[[#This Row],[Total Sales]]*Table6[[#This Row],[Cost]]</f>
        <v>442.19999999999993</v>
      </c>
    </row>
    <row r="4335" spans="1:19" x14ac:dyDescent="0.3">
      <c r="A4335" s="54">
        <v>4454</v>
      </c>
      <c r="B4335" s="35" t="s">
        <v>6637</v>
      </c>
      <c r="C4335" s="35" t="s">
        <v>653</v>
      </c>
      <c r="D4335" s="35" t="s">
        <v>51</v>
      </c>
      <c r="E4335" s="35" t="str">
        <f t="shared" si="201"/>
        <v>F</v>
      </c>
      <c r="F4335" s="35">
        <v>60</v>
      </c>
      <c r="G4335" s="35" t="s">
        <v>9545</v>
      </c>
      <c r="H4335" s="35" t="s">
        <v>3324</v>
      </c>
      <c r="I4335" s="35" t="s">
        <v>32</v>
      </c>
      <c r="J4335" s="48" t="s">
        <v>14102</v>
      </c>
      <c r="K4335" s="35">
        <v>65</v>
      </c>
      <c r="L4335" s="49" t="s">
        <v>33</v>
      </c>
      <c r="M4335" s="50" t="str">
        <f>VLOOKUP(Table6[[#This Row],[Product]],Table3[],2)</f>
        <v>Megawidget L</v>
      </c>
      <c r="N4335" s="50" t="str">
        <f t="shared" si="202"/>
        <v>Apr</v>
      </c>
      <c r="O4335" s="56">
        <f t="shared" si="203"/>
        <v>2020</v>
      </c>
      <c r="P4335" s="51">
        <f>VLOOKUP(Table6[[#This Row],[Product]],Table3[],3)</f>
        <v>1.79</v>
      </c>
      <c r="Q4335" s="35">
        <f>VLOOKUP(Table6[[#This Row],[Product]],Table3[],4)</f>
        <v>24</v>
      </c>
      <c r="R4335" s="35">
        <f>Table6[[#This Row],[Quantity]]*Table6[[#This Row],[Case]]</f>
        <v>1560</v>
      </c>
      <c r="S4335" s="35">
        <f>Table6[[#This Row],[Total Sales]]*Table6[[#This Row],[Cost]]</f>
        <v>2792.4</v>
      </c>
    </row>
    <row r="4336" spans="1:19" x14ac:dyDescent="0.3">
      <c r="A4336" s="54">
        <v>4455</v>
      </c>
      <c r="B4336" s="35" t="s">
        <v>9511</v>
      </c>
      <c r="C4336" s="35" t="s">
        <v>2282</v>
      </c>
      <c r="D4336" s="35" t="s">
        <v>51</v>
      </c>
      <c r="E4336" s="35" t="str">
        <f t="shared" si="201"/>
        <v>F</v>
      </c>
      <c r="F4336" s="35">
        <v>60</v>
      </c>
      <c r="G4336" s="35" t="s">
        <v>9546</v>
      </c>
      <c r="H4336" s="35" t="s">
        <v>6343</v>
      </c>
      <c r="I4336" s="35" t="s">
        <v>32</v>
      </c>
      <c r="J4336" s="48">
        <v>44115</v>
      </c>
      <c r="K4336" s="35">
        <v>16</v>
      </c>
      <c r="L4336" s="49" t="s">
        <v>54</v>
      </c>
      <c r="M4336" s="50" t="str">
        <f>VLOOKUP(Table6[[#This Row],[Product]],Table3[],2)</f>
        <v>Megawidget S</v>
      </c>
      <c r="N4336" s="50" t="str">
        <f t="shared" si="202"/>
        <v>Oct</v>
      </c>
      <c r="O4336" s="56">
        <f t="shared" si="203"/>
        <v>2020</v>
      </c>
      <c r="P4336" s="51">
        <f>VLOOKUP(Table6[[#This Row],[Product]],Table3[],3)</f>
        <v>0.69</v>
      </c>
      <c r="Q4336" s="35">
        <f>VLOOKUP(Table6[[#This Row],[Product]],Table3[],4)</f>
        <v>24</v>
      </c>
      <c r="R4336" s="35">
        <f>Table6[[#This Row],[Quantity]]*Table6[[#This Row],[Case]]</f>
        <v>384</v>
      </c>
      <c r="S4336" s="35">
        <f>Table6[[#This Row],[Total Sales]]*Table6[[#This Row],[Cost]]</f>
        <v>264.95999999999998</v>
      </c>
    </row>
    <row r="4337" spans="1:19" x14ac:dyDescent="0.3">
      <c r="A4337" s="54">
        <v>4456</v>
      </c>
      <c r="B4337" s="35" t="s">
        <v>8187</v>
      </c>
      <c r="C4337" s="35" t="s">
        <v>3956</v>
      </c>
      <c r="D4337" s="35" t="s">
        <v>28</v>
      </c>
      <c r="E4337" s="35" t="str">
        <f t="shared" si="201"/>
        <v>M</v>
      </c>
      <c r="F4337" s="35">
        <v>60</v>
      </c>
      <c r="G4337" s="35" t="s">
        <v>9547</v>
      </c>
      <c r="H4337" s="35" t="s">
        <v>1754</v>
      </c>
      <c r="I4337" s="35" t="s">
        <v>25</v>
      </c>
      <c r="J4337" s="48">
        <v>44622</v>
      </c>
      <c r="K4337" s="35">
        <v>4</v>
      </c>
      <c r="L4337" s="49" t="s">
        <v>101</v>
      </c>
      <c r="M4337" s="50" t="str">
        <f>VLOOKUP(Table6[[#This Row],[Product]],Table3[],2)</f>
        <v>Superwossname</v>
      </c>
      <c r="N4337" s="50" t="str">
        <f t="shared" si="202"/>
        <v>Mar</v>
      </c>
      <c r="O4337" s="56">
        <f t="shared" si="203"/>
        <v>2022</v>
      </c>
      <c r="P4337" s="51">
        <f>VLOOKUP(Table6[[#This Row],[Product]],Table3[],3)</f>
        <v>3.49</v>
      </c>
      <c r="Q4337" s="35">
        <f>VLOOKUP(Table6[[#This Row],[Product]],Table3[],4)</f>
        <v>20</v>
      </c>
      <c r="R4337" s="35">
        <f>Table6[[#This Row],[Quantity]]*Table6[[#This Row],[Case]]</f>
        <v>80</v>
      </c>
      <c r="S4337" s="35">
        <f>Table6[[#This Row],[Total Sales]]*Table6[[#This Row],[Cost]]</f>
        <v>279.20000000000005</v>
      </c>
    </row>
    <row r="4338" spans="1:19" x14ac:dyDescent="0.3">
      <c r="A4338" s="54">
        <v>4457</v>
      </c>
      <c r="B4338" s="35" t="s">
        <v>1748</v>
      </c>
      <c r="C4338" s="35" t="s">
        <v>928</v>
      </c>
      <c r="D4338" s="35" t="s">
        <v>28</v>
      </c>
      <c r="E4338" s="35" t="str">
        <f t="shared" si="201"/>
        <v>M</v>
      </c>
      <c r="F4338" s="35">
        <v>30</v>
      </c>
      <c r="G4338" s="35" t="s">
        <v>9548</v>
      </c>
      <c r="H4338" s="35" t="s">
        <v>1408</v>
      </c>
      <c r="I4338" s="35" t="s">
        <v>1083</v>
      </c>
      <c r="J4338" s="48" t="s">
        <v>13688</v>
      </c>
      <c r="K4338" s="35">
        <v>54</v>
      </c>
      <c r="L4338" s="49" t="s">
        <v>64</v>
      </c>
      <c r="M4338" s="50" t="str">
        <f>VLOOKUP(Table6[[#This Row],[Product]],Table3[],2)</f>
        <v>Ultrathing V4</v>
      </c>
      <c r="N4338" s="50" t="str">
        <f t="shared" si="202"/>
        <v>May</v>
      </c>
      <c r="O4338" s="56">
        <f t="shared" si="203"/>
        <v>2020</v>
      </c>
      <c r="P4338" s="51">
        <f>VLOOKUP(Table6[[#This Row],[Product]],Table3[],3)</f>
        <v>3.99</v>
      </c>
      <c r="Q4338" s="35">
        <f>VLOOKUP(Table6[[#This Row],[Product]],Table3[],4)</f>
        <v>24</v>
      </c>
      <c r="R4338" s="35">
        <f>Table6[[#This Row],[Quantity]]*Table6[[#This Row],[Case]]</f>
        <v>1296</v>
      </c>
      <c r="S4338" s="35">
        <f>Table6[[#This Row],[Total Sales]]*Table6[[#This Row],[Cost]]</f>
        <v>5171.04</v>
      </c>
    </row>
    <row r="4339" spans="1:19" x14ac:dyDescent="0.3">
      <c r="A4339" s="54">
        <v>4458</v>
      </c>
      <c r="B4339" s="35" t="s">
        <v>3410</v>
      </c>
      <c r="C4339" s="35" t="s">
        <v>5346</v>
      </c>
      <c r="D4339" s="35" t="s">
        <v>28</v>
      </c>
      <c r="E4339" s="35" t="str">
        <f t="shared" si="201"/>
        <v>M</v>
      </c>
      <c r="F4339" s="35">
        <v>60</v>
      </c>
      <c r="G4339" s="35" t="s">
        <v>9549</v>
      </c>
      <c r="H4339" s="35" t="s">
        <v>2183</v>
      </c>
      <c r="I4339" s="35" t="s">
        <v>124</v>
      </c>
      <c r="J4339" s="48">
        <v>44626</v>
      </c>
      <c r="K4339" s="35">
        <v>23</v>
      </c>
      <c r="L4339" s="49" t="s">
        <v>39</v>
      </c>
      <c r="M4339" s="50" t="str">
        <f>VLOOKUP(Table6[[#This Row],[Product]],Table3[],2)</f>
        <v>Ultrathing V1</v>
      </c>
      <c r="N4339" s="50" t="str">
        <f t="shared" si="202"/>
        <v>Mar</v>
      </c>
      <c r="O4339" s="56">
        <f t="shared" si="203"/>
        <v>2022</v>
      </c>
      <c r="P4339" s="51">
        <f>VLOOKUP(Table6[[#This Row],[Product]],Table3[],3)</f>
        <v>1.79</v>
      </c>
      <c r="Q4339" s="35">
        <f>VLOOKUP(Table6[[#This Row],[Product]],Table3[],4)</f>
        <v>17</v>
      </c>
      <c r="R4339" s="35">
        <f>Table6[[#This Row],[Quantity]]*Table6[[#This Row],[Case]]</f>
        <v>391</v>
      </c>
      <c r="S4339" s="35">
        <f>Table6[[#This Row],[Total Sales]]*Table6[[#This Row],[Cost]]</f>
        <v>699.89</v>
      </c>
    </row>
    <row r="4340" spans="1:19" x14ac:dyDescent="0.3">
      <c r="A4340" s="54">
        <v>4459</v>
      </c>
      <c r="B4340" s="35" t="s">
        <v>2527</v>
      </c>
      <c r="C4340" s="35" t="s">
        <v>7266</v>
      </c>
      <c r="D4340" s="35" t="s">
        <v>28</v>
      </c>
      <c r="E4340" s="35" t="str">
        <f t="shared" si="201"/>
        <v>M</v>
      </c>
      <c r="F4340" s="35">
        <v>60</v>
      </c>
      <c r="G4340" s="35" t="s">
        <v>2512</v>
      </c>
      <c r="H4340" s="35" t="s">
        <v>338</v>
      </c>
      <c r="I4340" s="35" t="s">
        <v>173</v>
      </c>
      <c r="J4340" s="48">
        <v>44356</v>
      </c>
      <c r="K4340" s="35">
        <v>89</v>
      </c>
      <c r="L4340" s="49" t="s">
        <v>54</v>
      </c>
      <c r="M4340" s="50" t="str">
        <f>VLOOKUP(Table6[[#This Row],[Product]],Table3[],2)</f>
        <v>Megawidget S</v>
      </c>
      <c r="N4340" s="50" t="str">
        <f t="shared" si="202"/>
        <v>Jun</v>
      </c>
      <c r="O4340" s="56">
        <f t="shared" si="203"/>
        <v>2021</v>
      </c>
      <c r="P4340" s="51">
        <f>VLOOKUP(Table6[[#This Row],[Product]],Table3[],3)</f>
        <v>0.69</v>
      </c>
      <c r="Q4340" s="35">
        <f>VLOOKUP(Table6[[#This Row],[Product]],Table3[],4)</f>
        <v>24</v>
      </c>
      <c r="R4340" s="35">
        <f>Table6[[#This Row],[Quantity]]*Table6[[#This Row],[Case]]</f>
        <v>2136</v>
      </c>
      <c r="S4340" s="35">
        <f>Table6[[#This Row],[Total Sales]]*Table6[[#This Row],[Cost]]</f>
        <v>1473.84</v>
      </c>
    </row>
    <row r="4341" spans="1:19" x14ac:dyDescent="0.3">
      <c r="A4341" s="54">
        <v>4460</v>
      </c>
      <c r="B4341" s="35" t="s">
        <v>9550</v>
      </c>
      <c r="C4341" s="35" t="s">
        <v>1517</v>
      </c>
      <c r="D4341" s="35" t="s">
        <v>15</v>
      </c>
      <c r="E4341" s="35" t="str">
        <f t="shared" si="201"/>
        <v>F</v>
      </c>
      <c r="F4341" s="35">
        <v>60</v>
      </c>
      <c r="G4341" s="35" t="s">
        <v>9551</v>
      </c>
      <c r="H4341" s="35" t="s">
        <v>1937</v>
      </c>
      <c r="I4341" s="35" t="s">
        <v>25</v>
      </c>
      <c r="J4341" s="48">
        <v>44873</v>
      </c>
      <c r="K4341" s="35">
        <v>41</v>
      </c>
      <c r="L4341" s="49" t="s">
        <v>101</v>
      </c>
      <c r="M4341" s="50" t="str">
        <f>VLOOKUP(Table6[[#This Row],[Product]],Table3[],2)</f>
        <v>Superwossname</v>
      </c>
      <c r="N4341" s="50" t="str">
        <f t="shared" si="202"/>
        <v>Nov</v>
      </c>
      <c r="O4341" s="56">
        <f t="shared" si="203"/>
        <v>2022</v>
      </c>
      <c r="P4341" s="51">
        <f>VLOOKUP(Table6[[#This Row],[Product]],Table3[],3)</f>
        <v>3.49</v>
      </c>
      <c r="Q4341" s="35">
        <f>VLOOKUP(Table6[[#This Row],[Product]],Table3[],4)</f>
        <v>20</v>
      </c>
      <c r="R4341" s="35">
        <f>Table6[[#This Row],[Quantity]]*Table6[[#This Row],[Case]]</f>
        <v>820</v>
      </c>
      <c r="S4341" s="35">
        <f>Table6[[#This Row],[Total Sales]]*Table6[[#This Row],[Cost]]</f>
        <v>2861.8</v>
      </c>
    </row>
    <row r="4342" spans="1:19" x14ac:dyDescent="0.3">
      <c r="A4342" s="54">
        <v>4461</v>
      </c>
      <c r="B4342" s="35" t="s">
        <v>9552</v>
      </c>
      <c r="C4342" s="35" t="s">
        <v>82</v>
      </c>
      <c r="D4342" s="35" t="s">
        <v>28</v>
      </c>
      <c r="E4342" s="35" t="str">
        <f t="shared" si="201"/>
        <v>M</v>
      </c>
      <c r="F4342" s="35">
        <v>90</v>
      </c>
      <c r="G4342" s="35" t="s">
        <v>9553</v>
      </c>
      <c r="H4342" s="35" t="s">
        <v>1823</v>
      </c>
      <c r="I4342" s="35" t="s">
        <v>1824</v>
      </c>
      <c r="J4342" s="48" t="s">
        <v>14202</v>
      </c>
      <c r="K4342" s="35">
        <v>26</v>
      </c>
      <c r="L4342" s="49" t="s">
        <v>64</v>
      </c>
      <c r="M4342" s="50" t="str">
        <f>VLOOKUP(Table6[[#This Row],[Product]],Table3[],2)</f>
        <v>Ultrathing V4</v>
      </c>
      <c r="N4342" s="50" t="str">
        <f t="shared" si="202"/>
        <v>Nov</v>
      </c>
      <c r="O4342" s="56">
        <f t="shared" si="203"/>
        <v>2022</v>
      </c>
      <c r="P4342" s="51">
        <f>VLOOKUP(Table6[[#This Row],[Product]],Table3[],3)</f>
        <v>3.99</v>
      </c>
      <c r="Q4342" s="35">
        <f>VLOOKUP(Table6[[#This Row],[Product]],Table3[],4)</f>
        <v>24</v>
      </c>
      <c r="R4342" s="35">
        <f>Table6[[#This Row],[Quantity]]*Table6[[#This Row],[Case]]</f>
        <v>624</v>
      </c>
      <c r="S4342" s="35">
        <f>Table6[[#This Row],[Total Sales]]*Table6[[#This Row],[Cost]]</f>
        <v>2489.7600000000002</v>
      </c>
    </row>
    <row r="4343" spans="1:19" x14ac:dyDescent="0.3">
      <c r="A4343" s="54">
        <v>4462</v>
      </c>
      <c r="B4343" s="35" t="s">
        <v>9554</v>
      </c>
      <c r="C4343" s="35" t="s">
        <v>1866</v>
      </c>
      <c r="D4343" s="35" t="s">
        <v>15</v>
      </c>
      <c r="E4343" s="35" t="str">
        <f t="shared" si="201"/>
        <v>F</v>
      </c>
      <c r="F4343" s="35">
        <v>30</v>
      </c>
      <c r="G4343" s="35" t="s">
        <v>9555</v>
      </c>
      <c r="H4343" s="35" t="s">
        <v>1186</v>
      </c>
      <c r="I4343" s="35" t="s">
        <v>32</v>
      </c>
      <c r="J4343" s="48" t="s">
        <v>14107</v>
      </c>
      <c r="K4343" s="35">
        <v>68</v>
      </c>
      <c r="L4343" s="49" t="s">
        <v>80</v>
      </c>
      <c r="M4343" s="50" t="str">
        <f>VLOOKUP(Table6[[#This Row],[Product]],Table3[],2)</f>
        <v>Ultrathing V2</v>
      </c>
      <c r="N4343" s="50" t="str">
        <f t="shared" si="202"/>
        <v>May</v>
      </c>
      <c r="O4343" s="56">
        <f t="shared" si="203"/>
        <v>2020</v>
      </c>
      <c r="P4343" s="51">
        <f>VLOOKUP(Table6[[#This Row],[Product]],Table3[],3)</f>
        <v>2.95</v>
      </c>
      <c r="Q4343" s="35">
        <f>VLOOKUP(Table6[[#This Row],[Product]],Table3[],4)</f>
        <v>20</v>
      </c>
      <c r="R4343" s="35">
        <f>Table6[[#This Row],[Quantity]]*Table6[[#This Row],[Case]]</f>
        <v>1360</v>
      </c>
      <c r="S4343" s="35">
        <f>Table6[[#This Row],[Total Sales]]*Table6[[#This Row],[Cost]]</f>
        <v>4012.0000000000005</v>
      </c>
    </row>
    <row r="4344" spans="1:19" x14ac:dyDescent="0.3">
      <c r="A4344" s="54">
        <v>4463</v>
      </c>
      <c r="B4344" s="35" t="s">
        <v>7349</v>
      </c>
      <c r="C4344" s="35" t="s">
        <v>3352</v>
      </c>
      <c r="D4344" s="35" t="s">
        <v>28</v>
      </c>
      <c r="E4344" s="35" t="str">
        <f t="shared" si="201"/>
        <v>M</v>
      </c>
      <c r="F4344" s="35">
        <v>30</v>
      </c>
      <c r="G4344" s="35" t="s">
        <v>9556</v>
      </c>
      <c r="H4344" s="35" t="s">
        <v>6154</v>
      </c>
      <c r="I4344" s="35" t="s">
        <v>38</v>
      </c>
      <c r="J4344" s="48" t="s">
        <v>13801</v>
      </c>
      <c r="K4344" s="35">
        <v>16</v>
      </c>
      <c r="L4344" s="49" t="s">
        <v>64</v>
      </c>
      <c r="M4344" s="50" t="str">
        <f>VLOOKUP(Table6[[#This Row],[Product]],Table3[],2)</f>
        <v>Ultrathing V4</v>
      </c>
      <c r="N4344" s="50" t="str">
        <f t="shared" si="202"/>
        <v>Feb</v>
      </c>
      <c r="O4344" s="56">
        <f t="shared" si="203"/>
        <v>2020</v>
      </c>
      <c r="P4344" s="51">
        <f>VLOOKUP(Table6[[#This Row],[Product]],Table3[],3)</f>
        <v>3.99</v>
      </c>
      <c r="Q4344" s="35">
        <f>VLOOKUP(Table6[[#This Row],[Product]],Table3[],4)</f>
        <v>24</v>
      </c>
      <c r="R4344" s="35">
        <f>Table6[[#This Row],[Quantity]]*Table6[[#This Row],[Case]]</f>
        <v>384</v>
      </c>
      <c r="S4344" s="35">
        <f>Table6[[#This Row],[Total Sales]]*Table6[[#This Row],[Cost]]</f>
        <v>1532.16</v>
      </c>
    </row>
    <row r="4345" spans="1:19" x14ac:dyDescent="0.3">
      <c r="A4345" s="54">
        <v>4464</v>
      </c>
      <c r="B4345" s="35" t="s">
        <v>2300</v>
      </c>
      <c r="C4345" s="35" t="s">
        <v>7448</v>
      </c>
      <c r="D4345" s="35" t="s">
        <v>28</v>
      </c>
      <c r="E4345" s="35" t="str">
        <f t="shared" si="201"/>
        <v>M</v>
      </c>
      <c r="F4345" s="35">
        <v>90</v>
      </c>
      <c r="G4345" s="35" t="s">
        <v>9557</v>
      </c>
      <c r="H4345" s="35" t="s">
        <v>8865</v>
      </c>
      <c r="I4345" s="35" t="s">
        <v>32</v>
      </c>
      <c r="J4345" s="48">
        <v>44652</v>
      </c>
      <c r="K4345" s="35">
        <v>84</v>
      </c>
      <c r="L4345" s="49" t="s">
        <v>33</v>
      </c>
      <c r="M4345" s="50" t="str">
        <f>VLOOKUP(Table6[[#This Row],[Product]],Table3[],2)</f>
        <v>Megawidget L</v>
      </c>
      <c r="N4345" s="50" t="str">
        <f t="shared" si="202"/>
        <v>Apr</v>
      </c>
      <c r="O4345" s="56">
        <f t="shared" si="203"/>
        <v>2022</v>
      </c>
      <c r="P4345" s="51">
        <f>VLOOKUP(Table6[[#This Row],[Product]],Table3[],3)</f>
        <v>1.79</v>
      </c>
      <c r="Q4345" s="35">
        <f>VLOOKUP(Table6[[#This Row],[Product]],Table3[],4)</f>
        <v>24</v>
      </c>
      <c r="R4345" s="35">
        <f>Table6[[#This Row],[Quantity]]*Table6[[#This Row],[Case]]</f>
        <v>2016</v>
      </c>
      <c r="S4345" s="35">
        <f>Table6[[#This Row],[Total Sales]]*Table6[[#This Row],[Cost]]</f>
        <v>3608.64</v>
      </c>
    </row>
    <row r="4346" spans="1:19" x14ac:dyDescent="0.3">
      <c r="A4346" s="54">
        <v>4465</v>
      </c>
      <c r="B4346" s="35" t="s">
        <v>7802</v>
      </c>
      <c r="C4346" s="35" t="s">
        <v>1789</v>
      </c>
      <c r="D4346" s="35" t="s">
        <v>15</v>
      </c>
      <c r="E4346" s="35" t="str">
        <f t="shared" si="201"/>
        <v>F</v>
      </c>
      <c r="F4346" s="35">
        <v>30</v>
      </c>
      <c r="G4346" s="35" t="s">
        <v>9558</v>
      </c>
      <c r="H4346" s="35" t="s">
        <v>933</v>
      </c>
      <c r="I4346" s="35" t="s">
        <v>934</v>
      </c>
      <c r="J4346" s="48" t="s">
        <v>13973</v>
      </c>
      <c r="K4346" s="35">
        <v>78</v>
      </c>
      <c r="L4346" s="49" t="s">
        <v>80</v>
      </c>
      <c r="M4346" s="50" t="str">
        <f>VLOOKUP(Table6[[#This Row],[Product]],Table3[],2)</f>
        <v>Ultrathing V2</v>
      </c>
      <c r="N4346" s="50" t="str">
        <f t="shared" si="202"/>
        <v>Dec</v>
      </c>
      <c r="O4346" s="56">
        <f t="shared" si="203"/>
        <v>2022</v>
      </c>
      <c r="P4346" s="51">
        <f>VLOOKUP(Table6[[#This Row],[Product]],Table3[],3)</f>
        <v>2.95</v>
      </c>
      <c r="Q4346" s="35">
        <f>VLOOKUP(Table6[[#This Row],[Product]],Table3[],4)</f>
        <v>20</v>
      </c>
      <c r="R4346" s="35">
        <f>Table6[[#This Row],[Quantity]]*Table6[[#This Row],[Case]]</f>
        <v>1560</v>
      </c>
      <c r="S4346" s="35">
        <f>Table6[[#This Row],[Total Sales]]*Table6[[#This Row],[Cost]]</f>
        <v>4602</v>
      </c>
    </row>
    <row r="4347" spans="1:19" x14ac:dyDescent="0.3">
      <c r="A4347" s="54">
        <v>4467</v>
      </c>
      <c r="B4347" s="35" t="s">
        <v>7595</v>
      </c>
      <c r="C4347" s="35" t="s">
        <v>9110</v>
      </c>
      <c r="D4347" s="35" t="s">
        <v>28</v>
      </c>
      <c r="E4347" s="35" t="str">
        <f t="shared" si="201"/>
        <v>M</v>
      </c>
      <c r="F4347" s="35">
        <v>90</v>
      </c>
      <c r="G4347" s="35" t="s">
        <v>9559</v>
      </c>
      <c r="H4347" s="35" t="s">
        <v>655</v>
      </c>
      <c r="I4347" s="35" t="s">
        <v>32</v>
      </c>
      <c r="J4347" s="48" t="s">
        <v>13720</v>
      </c>
      <c r="K4347" s="35">
        <v>26</v>
      </c>
      <c r="L4347" s="49" t="s">
        <v>70</v>
      </c>
      <c r="M4347" s="50" t="str">
        <f>VLOOKUP(Table6[[#This Row],[Product]],Table3[],2)</f>
        <v>Megawidget M</v>
      </c>
      <c r="N4347" s="50" t="str">
        <f t="shared" si="202"/>
        <v>Dec</v>
      </c>
      <c r="O4347" s="56">
        <f t="shared" si="203"/>
        <v>2021</v>
      </c>
      <c r="P4347" s="51">
        <f>VLOOKUP(Table6[[#This Row],[Product]],Table3[],3)</f>
        <v>1.29</v>
      </c>
      <c r="Q4347" s="35">
        <f>VLOOKUP(Table6[[#This Row],[Product]],Table3[],4)</f>
        <v>24</v>
      </c>
      <c r="R4347" s="35">
        <f>Table6[[#This Row],[Quantity]]*Table6[[#This Row],[Case]]</f>
        <v>624</v>
      </c>
      <c r="S4347" s="35">
        <f>Table6[[#This Row],[Total Sales]]*Table6[[#This Row],[Cost]]</f>
        <v>804.96</v>
      </c>
    </row>
    <row r="4348" spans="1:19" x14ac:dyDescent="0.3">
      <c r="A4348" s="54">
        <v>4468</v>
      </c>
      <c r="B4348" s="35" t="s">
        <v>4430</v>
      </c>
      <c r="C4348" s="35" t="s">
        <v>5541</v>
      </c>
      <c r="D4348" s="35" t="s">
        <v>28</v>
      </c>
      <c r="E4348" s="35" t="str">
        <f t="shared" si="201"/>
        <v>M</v>
      </c>
      <c r="F4348" s="35">
        <v>90</v>
      </c>
      <c r="G4348" s="35" t="s">
        <v>9560</v>
      </c>
      <c r="H4348" s="35" t="s">
        <v>9561</v>
      </c>
      <c r="I4348" s="35" t="s">
        <v>913</v>
      </c>
      <c r="J4348" s="48" t="s">
        <v>13850</v>
      </c>
      <c r="K4348" s="35">
        <v>42</v>
      </c>
      <c r="L4348" s="49" t="s">
        <v>159</v>
      </c>
      <c r="M4348" s="50" t="str">
        <f>VLOOKUP(Table6[[#This Row],[Product]],Table3[],2)</f>
        <v>Ultrathing V3</v>
      </c>
      <c r="N4348" s="50" t="str">
        <f t="shared" si="202"/>
        <v>Nov</v>
      </c>
      <c r="O4348" s="56">
        <f t="shared" si="203"/>
        <v>2022</v>
      </c>
      <c r="P4348" s="51">
        <f>VLOOKUP(Table6[[#This Row],[Product]],Table3[],3)</f>
        <v>3.39</v>
      </c>
      <c r="Q4348" s="35">
        <f>VLOOKUP(Table6[[#This Row],[Product]],Table3[],4)</f>
        <v>24</v>
      </c>
      <c r="R4348" s="35">
        <f>Table6[[#This Row],[Quantity]]*Table6[[#This Row],[Case]]</f>
        <v>1008</v>
      </c>
      <c r="S4348" s="35">
        <f>Table6[[#This Row],[Total Sales]]*Table6[[#This Row],[Cost]]</f>
        <v>3417.1200000000003</v>
      </c>
    </row>
    <row r="4349" spans="1:19" x14ac:dyDescent="0.3">
      <c r="A4349" s="54">
        <v>4469</v>
      </c>
      <c r="B4349" s="35" t="s">
        <v>1027</v>
      </c>
      <c r="C4349" s="35" t="s">
        <v>2349</v>
      </c>
      <c r="D4349" s="35" t="s">
        <v>28</v>
      </c>
      <c r="E4349" s="35" t="str">
        <f t="shared" si="201"/>
        <v>M</v>
      </c>
      <c r="F4349" s="35">
        <v>90</v>
      </c>
      <c r="G4349" s="35" t="s">
        <v>9562</v>
      </c>
      <c r="H4349" s="35" t="s">
        <v>3387</v>
      </c>
      <c r="I4349" s="35" t="s">
        <v>2878</v>
      </c>
      <c r="J4349" s="48" t="s">
        <v>14044</v>
      </c>
      <c r="K4349" s="35">
        <v>87</v>
      </c>
      <c r="L4349" s="49" t="s">
        <v>54</v>
      </c>
      <c r="M4349" s="50" t="str">
        <f>VLOOKUP(Table6[[#This Row],[Product]],Table3[],2)</f>
        <v>Megawidget S</v>
      </c>
      <c r="N4349" s="50" t="str">
        <f t="shared" si="202"/>
        <v>Feb</v>
      </c>
      <c r="O4349" s="56">
        <f t="shared" si="203"/>
        <v>2021</v>
      </c>
      <c r="P4349" s="51">
        <f>VLOOKUP(Table6[[#This Row],[Product]],Table3[],3)</f>
        <v>0.69</v>
      </c>
      <c r="Q4349" s="35">
        <f>VLOOKUP(Table6[[#This Row],[Product]],Table3[],4)</f>
        <v>24</v>
      </c>
      <c r="R4349" s="35">
        <f>Table6[[#This Row],[Quantity]]*Table6[[#This Row],[Case]]</f>
        <v>2088</v>
      </c>
      <c r="S4349" s="35">
        <f>Table6[[#This Row],[Total Sales]]*Table6[[#This Row],[Cost]]</f>
        <v>1440.7199999999998</v>
      </c>
    </row>
    <row r="4350" spans="1:19" x14ac:dyDescent="0.3">
      <c r="A4350" s="54">
        <v>4470</v>
      </c>
      <c r="B4350" s="35" t="s">
        <v>9563</v>
      </c>
      <c r="C4350" s="35" t="s">
        <v>5199</v>
      </c>
      <c r="D4350" s="35" t="s">
        <v>15</v>
      </c>
      <c r="E4350" s="35" t="str">
        <f t="shared" si="201"/>
        <v>F</v>
      </c>
      <c r="F4350" s="35">
        <v>90</v>
      </c>
      <c r="G4350" s="35" t="s">
        <v>9564</v>
      </c>
      <c r="H4350" s="35" t="s">
        <v>4853</v>
      </c>
      <c r="I4350" s="35" t="s">
        <v>178</v>
      </c>
      <c r="J4350" s="48">
        <v>43989</v>
      </c>
      <c r="K4350" s="35">
        <v>62</v>
      </c>
      <c r="L4350" s="49" t="s">
        <v>45</v>
      </c>
      <c r="M4350" s="50" t="str">
        <f>VLOOKUP(Table6[[#This Row],[Product]],Table3[],2)</f>
        <v>Gigastuff</v>
      </c>
      <c r="N4350" s="50" t="str">
        <f t="shared" si="202"/>
        <v>Jun</v>
      </c>
      <c r="O4350" s="56">
        <f t="shared" si="203"/>
        <v>2020</v>
      </c>
      <c r="P4350" s="51">
        <f>VLOOKUP(Table6[[#This Row],[Product]],Table3[],3)</f>
        <v>1.89</v>
      </c>
      <c r="Q4350" s="35">
        <f>VLOOKUP(Table6[[#This Row],[Product]],Table3[],4)</f>
        <v>18</v>
      </c>
      <c r="R4350" s="35">
        <f>Table6[[#This Row],[Quantity]]*Table6[[#This Row],[Case]]</f>
        <v>1116</v>
      </c>
      <c r="S4350" s="35">
        <f>Table6[[#This Row],[Total Sales]]*Table6[[#This Row],[Cost]]</f>
        <v>2109.2399999999998</v>
      </c>
    </row>
    <row r="4351" spans="1:19" x14ac:dyDescent="0.3">
      <c r="A4351" s="54">
        <v>4471</v>
      </c>
      <c r="B4351" s="35" t="s">
        <v>9565</v>
      </c>
      <c r="C4351" s="35" t="s">
        <v>1101</v>
      </c>
      <c r="D4351" s="35" t="s">
        <v>28</v>
      </c>
      <c r="E4351" s="35" t="str">
        <f t="shared" si="201"/>
        <v>M</v>
      </c>
      <c r="F4351" s="35">
        <v>30</v>
      </c>
      <c r="G4351" s="35" t="s">
        <v>9566</v>
      </c>
      <c r="H4351" s="35" t="s">
        <v>1299</v>
      </c>
      <c r="I4351" s="35" t="s">
        <v>1199</v>
      </c>
      <c r="J4351" s="48" t="s">
        <v>13918</v>
      </c>
      <c r="K4351" s="35">
        <v>13</v>
      </c>
      <c r="L4351" s="49" t="s">
        <v>39</v>
      </c>
      <c r="M4351" s="50" t="str">
        <f>VLOOKUP(Table6[[#This Row],[Product]],Table3[],2)</f>
        <v>Ultrathing V1</v>
      </c>
      <c r="N4351" s="50" t="str">
        <f t="shared" si="202"/>
        <v>Aug</v>
      </c>
      <c r="O4351" s="56">
        <f t="shared" si="203"/>
        <v>2021</v>
      </c>
      <c r="P4351" s="51">
        <f>VLOOKUP(Table6[[#This Row],[Product]],Table3[],3)</f>
        <v>1.79</v>
      </c>
      <c r="Q4351" s="35">
        <f>VLOOKUP(Table6[[#This Row],[Product]],Table3[],4)</f>
        <v>17</v>
      </c>
      <c r="R4351" s="35">
        <f>Table6[[#This Row],[Quantity]]*Table6[[#This Row],[Case]]</f>
        <v>221</v>
      </c>
      <c r="S4351" s="35">
        <f>Table6[[#This Row],[Total Sales]]*Table6[[#This Row],[Cost]]</f>
        <v>395.59000000000003</v>
      </c>
    </row>
    <row r="4352" spans="1:19" x14ac:dyDescent="0.3">
      <c r="A4352" s="54">
        <v>4472</v>
      </c>
      <c r="B4352" s="35" t="s">
        <v>6190</v>
      </c>
      <c r="C4352" s="35" t="s">
        <v>1286</v>
      </c>
      <c r="D4352" s="35" t="s">
        <v>28</v>
      </c>
      <c r="E4352" s="35" t="str">
        <f t="shared" si="201"/>
        <v>M</v>
      </c>
      <c r="F4352" s="35">
        <v>90</v>
      </c>
      <c r="G4352" s="35" t="s">
        <v>9567</v>
      </c>
      <c r="H4352" s="35" t="s">
        <v>3822</v>
      </c>
      <c r="I4352" s="35" t="s">
        <v>1454</v>
      </c>
      <c r="J4352" s="48" t="s">
        <v>14188</v>
      </c>
      <c r="K4352" s="35">
        <v>18</v>
      </c>
      <c r="L4352" s="49" t="s">
        <v>70</v>
      </c>
      <c r="M4352" s="50" t="str">
        <f>VLOOKUP(Table6[[#This Row],[Product]],Table3[],2)</f>
        <v>Megawidget M</v>
      </c>
      <c r="N4352" s="50" t="str">
        <f t="shared" si="202"/>
        <v>Jul</v>
      </c>
      <c r="O4352" s="56">
        <f t="shared" si="203"/>
        <v>2020</v>
      </c>
      <c r="P4352" s="51">
        <f>VLOOKUP(Table6[[#This Row],[Product]],Table3[],3)</f>
        <v>1.29</v>
      </c>
      <c r="Q4352" s="35">
        <f>VLOOKUP(Table6[[#This Row],[Product]],Table3[],4)</f>
        <v>24</v>
      </c>
      <c r="R4352" s="35">
        <f>Table6[[#This Row],[Quantity]]*Table6[[#This Row],[Case]]</f>
        <v>432</v>
      </c>
      <c r="S4352" s="35">
        <f>Table6[[#This Row],[Total Sales]]*Table6[[#This Row],[Cost]]</f>
        <v>557.28</v>
      </c>
    </row>
    <row r="4353" spans="1:19" x14ac:dyDescent="0.3">
      <c r="A4353" s="54">
        <v>4473</v>
      </c>
      <c r="B4353" s="35" t="s">
        <v>1748</v>
      </c>
      <c r="C4353" s="35" t="s">
        <v>1762</v>
      </c>
      <c r="D4353" s="35" t="s">
        <v>28</v>
      </c>
      <c r="E4353" s="35" t="str">
        <f t="shared" si="201"/>
        <v>M</v>
      </c>
      <c r="F4353" s="35">
        <v>60</v>
      </c>
      <c r="G4353" s="35" t="s">
        <v>9568</v>
      </c>
      <c r="H4353" s="35" t="s">
        <v>1417</v>
      </c>
      <c r="I4353" s="35" t="s">
        <v>32</v>
      </c>
      <c r="J4353" s="48">
        <v>44842</v>
      </c>
      <c r="K4353" s="35">
        <v>70</v>
      </c>
      <c r="L4353" s="49" t="s">
        <v>20</v>
      </c>
      <c r="M4353" s="50" t="str">
        <f>VLOOKUP(Table6[[#This Row],[Product]],Table3[],2)</f>
        <v>Hyperwotsit</v>
      </c>
      <c r="N4353" s="50" t="str">
        <f t="shared" si="202"/>
        <v>Oct</v>
      </c>
      <c r="O4353" s="56">
        <f t="shared" si="203"/>
        <v>2022</v>
      </c>
      <c r="P4353" s="51">
        <f>VLOOKUP(Table6[[#This Row],[Product]],Table3[],3)</f>
        <v>2.0099999999999998</v>
      </c>
      <c r="Q4353" s="35">
        <f>VLOOKUP(Table6[[#This Row],[Product]],Table3[],4)</f>
        <v>20</v>
      </c>
      <c r="R4353" s="35">
        <f>Table6[[#This Row],[Quantity]]*Table6[[#This Row],[Case]]</f>
        <v>1400</v>
      </c>
      <c r="S4353" s="35">
        <f>Table6[[#This Row],[Total Sales]]*Table6[[#This Row],[Cost]]</f>
        <v>2813.9999999999995</v>
      </c>
    </row>
    <row r="4354" spans="1:19" x14ac:dyDescent="0.3">
      <c r="A4354" s="54">
        <v>4474</v>
      </c>
      <c r="B4354" s="35" t="s">
        <v>9569</v>
      </c>
      <c r="C4354" s="35" t="s">
        <v>8136</v>
      </c>
      <c r="D4354" s="35" t="s">
        <v>51</v>
      </c>
      <c r="E4354" s="35" t="str">
        <f t="shared" si="201"/>
        <v>F</v>
      </c>
      <c r="F4354" s="35">
        <v>30</v>
      </c>
      <c r="G4354" s="35" t="s">
        <v>9570</v>
      </c>
      <c r="H4354" s="35" t="s">
        <v>3876</v>
      </c>
      <c r="I4354" s="35" t="s">
        <v>32</v>
      </c>
      <c r="J4354" s="48" t="s">
        <v>14202</v>
      </c>
      <c r="K4354" s="35">
        <v>88</v>
      </c>
      <c r="L4354" s="49" t="s">
        <v>70</v>
      </c>
      <c r="M4354" s="50" t="str">
        <f>VLOOKUP(Table6[[#This Row],[Product]],Table3[],2)</f>
        <v>Megawidget M</v>
      </c>
      <c r="N4354" s="50" t="str">
        <f t="shared" si="202"/>
        <v>Nov</v>
      </c>
      <c r="O4354" s="56">
        <f t="shared" si="203"/>
        <v>2022</v>
      </c>
      <c r="P4354" s="51">
        <f>VLOOKUP(Table6[[#This Row],[Product]],Table3[],3)</f>
        <v>1.29</v>
      </c>
      <c r="Q4354" s="35">
        <f>VLOOKUP(Table6[[#This Row],[Product]],Table3[],4)</f>
        <v>24</v>
      </c>
      <c r="R4354" s="35">
        <f>Table6[[#This Row],[Quantity]]*Table6[[#This Row],[Case]]</f>
        <v>2112</v>
      </c>
      <c r="S4354" s="35">
        <f>Table6[[#This Row],[Total Sales]]*Table6[[#This Row],[Cost]]</f>
        <v>2724.48</v>
      </c>
    </row>
    <row r="4355" spans="1:19" x14ac:dyDescent="0.3">
      <c r="A4355" s="54">
        <v>4475</v>
      </c>
      <c r="B4355" s="35" t="s">
        <v>6547</v>
      </c>
      <c r="C4355" s="35" t="s">
        <v>9571</v>
      </c>
      <c r="D4355" s="35" t="s">
        <v>28</v>
      </c>
      <c r="E4355" s="35" t="str">
        <f t="shared" ref="E4355:E4418" si="204">IF(OR(D4355="Mrs", D4355="Miss", D4355="Ms"), "F", IF(OR(D4355="Mr"), "M", IF(OR(D4355="Dr", D4355="Prof", D4355="Rev"), "M/F", "")))</f>
        <v>M</v>
      </c>
      <c r="F4355" s="35">
        <v>60</v>
      </c>
      <c r="G4355" s="35" t="s">
        <v>9572</v>
      </c>
      <c r="H4355" s="35" t="s">
        <v>128</v>
      </c>
      <c r="I4355" s="35" t="s">
        <v>129</v>
      </c>
      <c r="J4355" s="48" t="s">
        <v>13661</v>
      </c>
      <c r="K4355" s="35">
        <v>79</v>
      </c>
      <c r="L4355" s="49" t="s">
        <v>70</v>
      </c>
      <c r="M4355" s="50" t="str">
        <f>VLOOKUP(Table6[[#This Row],[Product]],Table3[],2)</f>
        <v>Megawidget M</v>
      </c>
      <c r="N4355" s="50" t="str">
        <f t="shared" ref="N4355:N4418" si="205">TEXT(J4355,"mmm")</f>
        <v>May</v>
      </c>
      <c r="O4355" s="56">
        <f t="shared" ref="O4355:O4418" si="206">YEAR(J4355)</f>
        <v>2021</v>
      </c>
      <c r="P4355" s="51">
        <f>VLOOKUP(Table6[[#This Row],[Product]],Table3[],3)</f>
        <v>1.29</v>
      </c>
      <c r="Q4355" s="35">
        <f>VLOOKUP(Table6[[#This Row],[Product]],Table3[],4)</f>
        <v>24</v>
      </c>
      <c r="R4355" s="35">
        <f>Table6[[#This Row],[Quantity]]*Table6[[#This Row],[Case]]</f>
        <v>1896</v>
      </c>
      <c r="S4355" s="35">
        <f>Table6[[#This Row],[Total Sales]]*Table6[[#This Row],[Cost]]</f>
        <v>2445.84</v>
      </c>
    </row>
    <row r="4356" spans="1:19" x14ac:dyDescent="0.3">
      <c r="A4356" s="54">
        <v>4476</v>
      </c>
      <c r="B4356" s="35" t="s">
        <v>9573</v>
      </c>
      <c r="C4356" s="35" t="s">
        <v>9170</v>
      </c>
      <c r="D4356" s="35" t="s">
        <v>51</v>
      </c>
      <c r="E4356" s="35" t="str">
        <f t="shared" si="204"/>
        <v>F</v>
      </c>
      <c r="F4356" s="35">
        <v>90</v>
      </c>
      <c r="G4356" s="35" t="s">
        <v>9574</v>
      </c>
      <c r="H4356" s="35" t="s">
        <v>1761</v>
      </c>
      <c r="I4356" s="35" t="s">
        <v>38</v>
      </c>
      <c r="J4356" s="48" t="s">
        <v>13677</v>
      </c>
      <c r="K4356" s="35">
        <v>72</v>
      </c>
      <c r="L4356" s="49" t="s">
        <v>39</v>
      </c>
      <c r="M4356" s="50" t="str">
        <f>VLOOKUP(Table6[[#This Row],[Product]],Table3[],2)</f>
        <v>Ultrathing V1</v>
      </c>
      <c r="N4356" s="50" t="str">
        <f t="shared" si="205"/>
        <v>May</v>
      </c>
      <c r="O4356" s="56">
        <f t="shared" si="206"/>
        <v>2022</v>
      </c>
      <c r="P4356" s="51">
        <f>VLOOKUP(Table6[[#This Row],[Product]],Table3[],3)</f>
        <v>1.79</v>
      </c>
      <c r="Q4356" s="35">
        <f>VLOOKUP(Table6[[#This Row],[Product]],Table3[],4)</f>
        <v>17</v>
      </c>
      <c r="R4356" s="35">
        <f>Table6[[#This Row],[Quantity]]*Table6[[#This Row],[Case]]</f>
        <v>1224</v>
      </c>
      <c r="S4356" s="35">
        <f>Table6[[#This Row],[Total Sales]]*Table6[[#This Row],[Cost]]</f>
        <v>2190.96</v>
      </c>
    </row>
    <row r="4357" spans="1:19" x14ac:dyDescent="0.3">
      <c r="A4357" s="54">
        <v>4477</v>
      </c>
      <c r="B4357" s="35" t="s">
        <v>237</v>
      </c>
      <c r="C4357" s="35" t="s">
        <v>708</v>
      </c>
      <c r="D4357" s="35" t="s">
        <v>28</v>
      </c>
      <c r="E4357" s="35" t="str">
        <f t="shared" si="204"/>
        <v>M</v>
      </c>
      <c r="F4357" s="35">
        <v>60</v>
      </c>
      <c r="G4357" s="35" t="s">
        <v>9575</v>
      </c>
      <c r="H4357" s="35" t="s">
        <v>1785</v>
      </c>
      <c r="I4357" s="35" t="s">
        <v>32</v>
      </c>
      <c r="J4357" s="48">
        <v>44264</v>
      </c>
      <c r="K4357" s="35">
        <v>40</v>
      </c>
      <c r="L4357" s="49" t="s">
        <v>64</v>
      </c>
      <c r="M4357" s="50" t="str">
        <f>VLOOKUP(Table6[[#This Row],[Product]],Table3[],2)</f>
        <v>Ultrathing V4</v>
      </c>
      <c r="N4357" s="50" t="str">
        <f t="shared" si="205"/>
        <v>Mar</v>
      </c>
      <c r="O4357" s="56">
        <f t="shared" si="206"/>
        <v>2021</v>
      </c>
      <c r="P4357" s="51">
        <f>VLOOKUP(Table6[[#This Row],[Product]],Table3[],3)</f>
        <v>3.99</v>
      </c>
      <c r="Q4357" s="35">
        <f>VLOOKUP(Table6[[#This Row],[Product]],Table3[],4)</f>
        <v>24</v>
      </c>
      <c r="R4357" s="35">
        <f>Table6[[#This Row],[Quantity]]*Table6[[#This Row],[Case]]</f>
        <v>960</v>
      </c>
      <c r="S4357" s="35">
        <f>Table6[[#This Row],[Total Sales]]*Table6[[#This Row],[Cost]]</f>
        <v>3830.4</v>
      </c>
    </row>
    <row r="4358" spans="1:19" x14ac:dyDescent="0.3">
      <c r="A4358" s="54">
        <v>4478</v>
      </c>
      <c r="B4358" s="35" t="s">
        <v>6338</v>
      </c>
      <c r="C4358" s="35" t="s">
        <v>1047</v>
      </c>
      <c r="D4358" s="35" t="s">
        <v>51</v>
      </c>
      <c r="E4358" s="35" t="str">
        <f t="shared" si="204"/>
        <v>F</v>
      </c>
      <c r="F4358" s="35">
        <v>30</v>
      </c>
      <c r="G4358" s="35" t="s">
        <v>9575</v>
      </c>
      <c r="H4358" s="35" t="s">
        <v>389</v>
      </c>
      <c r="I4358" s="35" t="s">
        <v>32</v>
      </c>
      <c r="J4358" s="48">
        <v>44873</v>
      </c>
      <c r="K4358" s="35">
        <v>25</v>
      </c>
      <c r="L4358" s="49" t="s">
        <v>33</v>
      </c>
      <c r="M4358" s="50" t="str">
        <f>VLOOKUP(Table6[[#This Row],[Product]],Table3[],2)</f>
        <v>Megawidget L</v>
      </c>
      <c r="N4358" s="50" t="str">
        <f t="shared" si="205"/>
        <v>Nov</v>
      </c>
      <c r="O4358" s="56">
        <f t="shared" si="206"/>
        <v>2022</v>
      </c>
      <c r="P4358" s="51">
        <f>VLOOKUP(Table6[[#This Row],[Product]],Table3[],3)</f>
        <v>1.79</v>
      </c>
      <c r="Q4358" s="35">
        <f>VLOOKUP(Table6[[#This Row],[Product]],Table3[],4)</f>
        <v>24</v>
      </c>
      <c r="R4358" s="35">
        <f>Table6[[#This Row],[Quantity]]*Table6[[#This Row],[Case]]</f>
        <v>600</v>
      </c>
      <c r="S4358" s="35">
        <f>Table6[[#This Row],[Total Sales]]*Table6[[#This Row],[Cost]]</f>
        <v>1074</v>
      </c>
    </row>
    <row r="4359" spans="1:19" x14ac:dyDescent="0.3">
      <c r="A4359" s="54">
        <v>4480</v>
      </c>
      <c r="B4359" s="35" t="s">
        <v>9576</v>
      </c>
      <c r="C4359" s="35" t="s">
        <v>6562</v>
      </c>
      <c r="D4359" s="35" t="s">
        <v>41</v>
      </c>
      <c r="E4359" s="35" t="str">
        <f t="shared" si="204"/>
        <v>F</v>
      </c>
      <c r="F4359" s="35">
        <v>90</v>
      </c>
      <c r="G4359" s="35" t="s">
        <v>9577</v>
      </c>
      <c r="H4359" s="35" t="s">
        <v>3915</v>
      </c>
      <c r="I4359" s="35" t="s">
        <v>173</v>
      </c>
      <c r="J4359" s="48" t="s">
        <v>13867</v>
      </c>
      <c r="K4359" s="35">
        <v>67</v>
      </c>
      <c r="L4359" s="49" t="s">
        <v>39</v>
      </c>
      <c r="M4359" s="50" t="str">
        <f>VLOOKUP(Table6[[#This Row],[Product]],Table3[],2)</f>
        <v>Ultrathing V1</v>
      </c>
      <c r="N4359" s="50" t="str">
        <f t="shared" si="205"/>
        <v>Oct</v>
      </c>
      <c r="O4359" s="56">
        <f t="shared" si="206"/>
        <v>2022</v>
      </c>
      <c r="P4359" s="51">
        <f>VLOOKUP(Table6[[#This Row],[Product]],Table3[],3)</f>
        <v>1.79</v>
      </c>
      <c r="Q4359" s="35">
        <f>VLOOKUP(Table6[[#This Row],[Product]],Table3[],4)</f>
        <v>17</v>
      </c>
      <c r="R4359" s="35">
        <f>Table6[[#This Row],[Quantity]]*Table6[[#This Row],[Case]]</f>
        <v>1139</v>
      </c>
      <c r="S4359" s="35">
        <f>Table6[[#This Row],[Total Sales]]*Table6[[#This Row],[Cost]]</f>
        <v>2038.81</v>
      </c>
    </row>
    <row r="4360" spans="1:19" x14ac:dyDescent="0.3">
      <c r="A4360" s="54">
        <v>4481</v>
      </c>
      <c r="B4360" s="35" t="s">
        <v>433</v>
      </c>
      <c r="C4360" s="35" t="s">
        <v>568</v>
      </c>
      <c r="D4360" s="35" t="s">
        <v>28</v>
      </c>
      <c r="E4360" s="35" t="str">
        <f t="shared" si="204"/>
        <v>M</v>
      </c>
      <c r="F4360" s="35">
        <v>90</v>
      </c>
      <c r="G4360" s="35" t="s">
        <v>9578</v>
      </c>
      <c r="H4360" s="35" t="s">
        <v>3148</v>
      </c>
      <c r="I4360" s="35" t="s">
        <v>146</v>
      </c>
      <c r="J4360" s="48">
        <v>44510</v>
      </c>
      <c r="K4360" s="35">
        <v>81</v>
      </c>
      <c r="L4360" s="49" t="s">
        <v>20</v>
      </c>
      <c r="M4360" s="50" t="str">
        <f>VLOOKUP(Table6[[#This Row],[Product]],Table3[],2)</f>
        <v>Hyperwotsit</v>
      </c>
      <c r="N4360" s="50" t="str">
        <f t="shared" si="205"/>
        <v>Nov</v>
      </c>
      <c r="O4360" s="56">
        <f t="shared" si="206"/>
        <v>2021</v>
      </c>
      <c r="P4360" s="51">
        <f>VLOOKUP(Table6[[#This Row],[Product]],Table3[],3)</f>
        <v>2.0099999999999998</v>
      </c>
      <c r="Q4360" s="35">
        <f>VLOOKUP(Table6[[#This Row],[Product]],Table3[],4)</f>
        <v>20</v>
      </c>
      <c r="R4360" s="35">
        <f>Table6[[#This Row],[Quantity]]*Table6[[#This Row],[Case]]</f>
        <v>1620</v>
      </c>
      <c r="S4360" s="35">
        <f>Table6[[#This Row],[Total Sales]]*Table6[[#This Row],[Cost]]</f>
        <v>3256.2</v>
      </c>
    </row>
    <row r="4361" spans="1:19" x14ac:dyDescent="0.3">
      <c r="A4361" s="54">
        <v>4482</v>
      </c>
      <c r="B4361" s="35" t="s">
        <v>9579</v>
      </c>
      <c r="C4361" s="35" t="s">
        <v>4924</v>
      </c>
      <c r="D4361" s="35" t="s">
        <v>28</v>
      </c>
      <c r="E4361" s="35" t="str">
        <f t="shared" si="204"/>
        <v>M</v>
      </c>
      <c r="F4361" s="35">
        <v>90</v>
      </c>
      <c r="G4361" s="35" t="s">
        <v>9580</v>
      </c>
      <c r="H4361" s="35" t="s">
        <v>7004</v>
      </c>
      <c r="I4361" s="35" t="s">
        <v>208</v>
      </c>
      <c r="J4361" s="48">
        <v>44287</v>
      </c>
      <c r="K4361" s="35">
        <v>91</v>
      </c>
      <c r="L4361" s="49" t="s">
        <v>70</v>
      </c>
      <c r="M4361" s="50" t="str">
        <f>VLOOKUP(Table6[[#This Row],[Product]],Table3[],2)</f>
        <v>Megawidget M</v>
      </c>
      <c r="N4361" s="50" t="str">
        <f t="shared" si="205"/>
        <v>Apr</v>
      </c>
      <c r="O4361" s="56">
        <f t="shared" si="206"/>
        <v>2021</v>
      </c>
      <c r="P4361" s="51">
        <f>VLOOKUP(Table6[[#This Row],[Product]],Table3[],3)</f>
        <v>1.29</v>
      </c>
      <c r="Q4361" s="35">
        <f>VLOOKUP(Table6[[#This Row],[Product]],Table3[],4)</f>
        <v>24</v>
      </c>
      <c r="R4361" s="35">
        <f>Table6[[#This Row],[Quantity]]*Table6[[#This Row],[Case]]</f>
        <v>2184</v>
      </c>
      <c r="S4361" s="35">
        <f>Table6[[#This Row],[Total Sales]]*Table6[[#This Row],[Cost]]</f>
        <v>2817.36</v>
      </c>
    </row>
    <row r="4362" spans="1:19" x14ac:dyDescent="0.3">
      <c r="A4362" s="54">
        <v>4483</v>
      </c>
      <c r="B4362" s="35" t="s">
        <v>5887</v>
      </c>
      <c r="C4362" s="35" t="s">
        <v>9055</v>
      </c>
      <c r="D4362" s="35" t="s">
        <v>28</v>
      </c>
      <c r="E4362" s="35" t="str">
        <f t="shared" si="204"/>
        <v>M</v>
      </c>
      <c r="F4362" s="35">
        <v>30</v>
      </c>
      <c r="G4362" s="35" t="s">
        <v>15044</v>
      </c>
      <c r="H4362" s="35" t="s">
        <v>1541</v>
      </c>
      <c r="I4362" s="35" t="s">
        <v>32</v>
      </c>
      <c r="J4362" s="48">
        <v>44409</v>
      </c>
      <c r="K4362" s="35">
        <v>38</v>
      </c>
      <c r="L4362" s="49" t="s">
        <v>159</v>
      </c>
      <c r="M4362" s="50" t="str">
        <f>VLOOKUP(Table6[[#This Row],[Product]],Table3[],2)</f>
        <v>Ultrathing V3</v>
      </c>
      <c r="N4362" s="50" t="str">
        <f t="shared" si="205"/>
        <v>Aug</v>
      </c>
      <c r="O4362" s="56">
        <f t="shared" si="206"/>
        <v>2021</v>
      </c>
      <c r="P4362" s="51">
        <f>VLOOKUP(Table6[[#This Row],[Product]],Table3[],3)</f>
        <v>3.39</v>
      </c>
      <c r="Q4362" s="35">
        <f>VLOOKUP(Table6[[#This Row],[Product]],Table3[],4)</f>
        <v>24</v>
      </c>
      <c r="R4362" s="35">
        <f>Table6[[#This Row],[Quantity]]*Table6[[#This Row],[Case]]</f>
        <v>912</v>
      </c>
      <c r="S4362" s="35">
        <f>Table6[[#This Row],[Total Sales]]*Table6[[#This Row],[Cost]]</f>
        <v>3091.6800000000003</v>
      </c>
    </row>
    <row r="4363" spans="1:19" x14ac:dyDescent="0.3">
      <c r="A4363" s="54">
        <v>4484</v>
      </c>
      <c r="B4363" s="35" t="s">
        <v>7218</v>
      </c>
      <c r="C4363" s="35" t="s">
        <v>4287</v>
      </c>
      <c r="D4363" s="35" t="s">
        <v>28</v>
      </c>
      <c r="E4363" s="35" t="str">
        <f t="shared" si="204"/>
        <v>M</v>
      </c>
      <c r="F4363" s="35">
        <v>90</v>
      </c>
      <c r="G4363" s="35" t="s">
        <v>9582</v>
      </c>
      <c r="H4363" s="35" t="s">
        <v>4594</v>
      </c>
      <c r="I4363" s="35" t="s">
        <v>38</v>
      </c>
      <c r="J4363" s="48">
        <v>44175</v>
      </c>
      <c r="K4363" s="35">
        <v>47</v>
      </c>
      <c r="L4363" s="49" t="s">
        <v>33</v>
      </c>
      <c r="M4363" s="50" t="str">
        <f>VLOOKUP(Table6[[#This Row],[Product]],Table3[],2)</f>
        <v>Megawidget L</v>
      </c>
      <c r="N4363" s="50" t="str">
        <f t="shared" si="205"/>
        <v>Dec</v>
      </c>
      <c r="O4363" s="56">
        <f t="shared" si="206"/>
        <v>2020</v>
      </c>
      <c r="P4363" s="51">
        <f>VLOOKUP(Table6[[#This Row],[Product]],Table3[],3)</f>
        <v>1.79</v>
      </c>
      <c r="Q4363" s="35">
        <f>VLOOKUP(Table6[[#This Row],[Product]],Table3[],4)</f>
        <v>24</v>
      </c>
      <c r="R4363" s="35">
        <f>Table6[[#This Row],[Quantity]]*Table6[[#This Row],[Case]]</f>
        <v>1128</v>
      </c>
      <c r="S4363" s="35">
        <f>Table6[[#This Row],[Total Sales]]*Table6[[#This Row],[Cost]]</f>
        <v>2019.1200000000001</v>
      </c>
    </row>
    <row r="4364" spans="1:19" x14ac:dyDescent="0.3">
      <c r="A4364" s="54">
        <v>4485</v>
      </c>
      <c r="B4364" s="35" t="s">
        <v>2256</v>
      </c>
      <c r="C4364" s="35" t="s">
        <v>3413</v>
      </c>
      <c r="D4364" s="35" t="s">
        <v>28</v>
      </c>
      <c r="E4364" s="35" t="str">
        <f t="shared" si="204"/>
        <v>M</v>
      </c>
      <c r="F4364" s="35">
        <v>30</v>
      </c>
      <c r="G4364" s="35" t="s">
        <v>9583</v>
      </c>
      <c r="H4364" s="35" t="s">
        <v>2049</v>
      </c>
      <c r="I4364" s="35" t="s">
        <v>32</v>
      </c>
      <c r="J4364" s="48" t="s">
        <v>14203</v>
      </c>
      <c r="K4364" s="35">
        <v>63</v>
      </c>
      <c r="L4364" s="49" t="s">
        <v>39</v>
      </c>
      <c r="M4364" s="50" t="str">
        <f>VLOOKUP(Table6[[#This Row],[Product]],Table3[],2)</f>
        <v>Ultrathing V1</v>
      </c>
      <c r="N4364" s="50" t="str">
        <f t="shared" si="205"/>
        <v>Aug</v>
      </c>
      <c r="O4364" s="56">
        <f t="shared" si="206"/>
        <v>2020</v>
      </c>
      <c r="P4364" s="51">
        <f>VLOOKUP(Table6[[#This Row],[Product]],Table3[],3)</f>
        <v>1.79</v>
      </c>
      <c r="Q4364" s="35">
        <f>VLOOKUP(Table6[[#This Row],[Product]],Table3[],4)</f>
        <v>17</v>
      </c>
      <c r="R4364" s="35">
        <f>Table6[[#This Row],[Quantity]]*Table6[[#This Row],[Case]]</f>
        <v>1071</v>
      </c>
      <c r="S4364" s="35">
        <f>Table6[[#This Row],[Total Sales]]*Table6[[#This Row],[Cost]]</f>
        <v>1917.0900000000001</v>
      </c>
    </row>
    <row r="4365" spans="1:19" x14ac:dyDescent="0.3">
      <c r="A4365" s="54">
        <v>4486</v>
      </c>
      <c r="B4365" s="35" t="s">
        <v>6272</v>
      </c>
      <c r="C4365" s="35" t="s">
        <v>3527</v>
      </c>
      <c r="D4365" s="35" t="s">
        <v>15</v>
      </c>
      <c r="E4365" s="35" t="str">
        <f t="shared" si="204"/>
        <v>F</v>
      </c>
      <c r="F4365" s="35">
        <v>90</v>
      </c>
      <c r="G4365" s="35" t="s">
        <v>9584</v>
      </c>
      <c r="H4365" s="35" t="s">
        <v>3866</v>
      </c>
      <c r="I4365" s="35" t="s">
        <v>32</v>
      </c>
      <c r="J4365" s="48">
        <v>44230</v>
      </c>
      <c r="K4365" s="35">
        <v>61</v>
      </c>
      <c r="L4365" s="49" t="s">
        <v>159</v>
      </c>
      <c r="M4365" s="50" t="str">
        <f>VLOOKUP(Table6[[#This Row],[Product]],Table3[],2)</f>
        <v>Ultrathing V3</v>
      </c>
      <c r="N4365" s="50" t="str">
        <f t="shared" si="205"/>
        <v>Feb</v>
      </c>
      <c r="O4365" s="56">
        <f t="shared" si="206"/>
        <v>2021</v>
      </c>
      <c r="P4365" s="51">
        <f>VLOOKUP(Table6[[#This Row],[Product]],Table3[],3)</f>
        <v>3.39</v>
      </c>
      <c r="Q4365" s="35">
        <f>VLOOKUP(Table6[[#This Row],[Product]],Table3[],4)</f>
        <v>24</v>
      </c>
      <c r="R4365" s="35">
        <f>Table6[[#This Row],[Quantity]]*Table6[[#This Row],[Case]]</f>
        <v>1464</v>
      </c>
      <c r="S4365" s="35">
        <f>Table6[[#This Row],[Total Sales]]*Table6[[#This Row],[Cost]]</f>
        <v>4962.96</v>
      </c>
    </row>
    <row r="4366" spans="1:19" x14ac:dyDescent="0.3">
      <c r="A4366" s="54">
        <v>4487</v>
      </c>
      <c r="B4366" s="35" t="s">
        <v>9227</v>
      </c>
      <c r="C4366" s="35" t="s">
        <v>3210</v>
      </c>
      <c r="D4366" s="35" t="s">
        <v>15</v>
      </c>
      <c r="E4366" s="35" t="str">
        <f t="shared" si="204"/>
        <v>F</v>
      </c>
      <c r="F4366" s="35">
        <v>30</v>
      </c>
      <c r="G4366" s="35" t="s">
        <v>14378</v>
      </c>
      <c r="H4366" s="35" t="s">
        <v>1761</v>
      </c>
      <c r="I4366" s="35" t="s">
        <v>38</v>
      </c>
      <c r="J4366" s="48">
        <v>43866</v>
      </c>
      <c r="K4366" s="35">
        <v>44</v>
      </c>
      <c r="L4366" s="49" t="s">
        <v>159</v>
      </c>
      <c r="M4366" s="50" t="str">
        <f>VLOOKUP(Table6[[#This Row],[Product]],Table3[],2)</f>
        <v>Ultrathing V3</v>
      </c>
      <c r="N4366" s="50" t="str">
        <f t="shared" si="205"/>
        <v>Feb</v>
      </c>
      <c r="O4366" s="56">
        <f t="shared" si="206"/>
        <v>2020</v>
      </c>
      <c r="P4366" s="51">
        <f>VLOOKUP(Table6[[#This Row],[Product]],Table3[],3)</f>
        <v>3.39</v>
      </c>
      <c r="Q4366" s="35">
        <f>VLOOKUP(Table6[[#This Row],[Product]],Table3[],4)</f>
        <v>24</v>
      </c>
      <c r="R4366" s="35">
        <f>Table6[[#This Row],[Quantity]]*Table6[[#This Row],[Case]]</f>
        <v>1056</v>
      </c>
      <c r="S4366" s="35">
        <f>Table6[[#This Row],[Total Sales]]*Table6[[#This Row],[Cost]]</f>
        <v>3579.84</v>
      </c>
    </row>
    <row r="4367" spans="1:19" x14ac:dyDescent="0.3">
      <c r="A4367" s="54">
        <v>4488</v>
      </c>
      <c r="B4367" s="35" t="s">
        <v>9586</v>
      </c>
      <c r="C4367" s="35" t="s">
        <v>7482</v>
      </c>
      <c r="D4367" s="35" t="s">
        <v>15</v>
      </c>
      <c r="E4367" s="35" t="str">
        <f t="shared" si="204"/>
        <v>F</v>
      </c>
      <c r="F4367" s="35">
        <v>30</v>
      </c>
      <c r="G4367" s="35" t="s">
        <v>9587</v>
      </c>
      <c r="H4367" s="35" t="s">
        <v>4484</v>
      </c>
      <c r="I4367" s="35" t="s">
        <v>32</v>
      </c>
      <c r="J4367" s="48" t="s">
        <v>14262</v>
      </c>
      <c r="K4367" s="35">
        <v>57</v>
      </c>
      <c r="L4367" s="49" t="s">
        <v>64</v>
      </c>
      <c r="M4367" s="50" t="str">
        <f>VLOOKUP(Table6[[#This Row],[Product]],Table3[],2)</f>
        <v>Ultrathing V4</v>
      </c>
      <c r="N4367" s="50" t="str">
        <f t="shared" si="205"/>
        <v>Nov</v>
      </c>
      <c r="O4367" s="56">
        <f t="shared" si="206"/>
        <v>2022</v>
      </c>
      <c r="P4367" s="51">
        <f>VLOOKUP(Table6[[#This Row],[Product]],Table3[],3)</f>
        <v>3.99</v>
      </c>
      <c r="Q4367" s="35">
        <f>VLOOKUP(Table6[[#This Row],[Product]],Table3[],4)</f>
        <v>24</v>
      </c>
      <c r="R4367" s="35">
        <f>Table6[[#This Row],[Quantity]]*Table6[[#This Row],[Case]]</f>
        <v>1368</v>
      </c>
      <c r="S4367" s="35">
        <f>Table6[[#This Row],[Total Sales]]*Table6[[#This Row],[Cost]]</f>
        <v>5458.3200000000006</v>
      </c>
    </row>
    <row r="4368" spans="1:19" x14ac:dyDescent="0.3">
      <c r="A4368" s="54">
        <v>4489</v>
      </c>
      <c r="B4368" s="35" t="s">
        <v>2527</v>
      </c>
      <c r="C4368" s="35" t="s">
        <v>808</v>
      </c>
      <c r="D4368" s="35" t="s">
        <v>28</v>
      </c>
      <c r="E4368" s="35" t="str">
        <f t="shared" si="204"/>
        <v>M</v>
      </c>
      <c r="F4368" s="35">
        <v>30</v>
      </c>
      <c r="G4368" s="35" t="s">
        <v>9588</v>
      </c>
      <c r="H4368" s="35" t="s">
        <v>1135</v>
      </c>
      <c r="I4368" s="35" t="s">
        <v>38</v>
      </c>
      <c r="J4368" s="48" t="s">
        <v>14027</v>
      </c>
      <c r="K4368" s="35">
        <v>57</v>
      </c>
      <c r="L4368" s="49" t="s">
        <v>33</v>
      </c>
      <c r="M4368" s="50" t="str">
        <f>VLOOKUP(Table6[[#This Row],[Product]],Table3[],2)</f>
        <v>Megawidget L</v>
      </c>
      <c r="N4368" s="50" t="str">
        <f t="shared" si="205"/>
        <v>Nov</v>
      </c>
      <c r="O4368" s="56">
        <f t="shared" si="206"/>
        <v>2021</v>
      </c>
      <c r="P4368" s="51">
        <f>VLOOKUP(Table6[[#This Row],[Product]],Table3[],3)</f>
        <v>1.79</v>
      </c>
      <c r="Q4368" s="35">
        <f>VLOOKUP(Table6[[#This Row],[Product]],Table3[],4)</f>
        <v>24</v>
      </c>
      <c r="R4368" s="35">
        <f>Table6[[#This Row],[Quantity]]*Table6[[#This Row],[Case]]</f>
        <v>1368</v>
      </c>
      <c r="S4368" s="35">
        <f>Table6[[#This Row],[Total Sales]]*Table6[[#This Row],[Cost]]</f>
        <v>2448.7200000000003</v>
      </c>
    </row>
    <row r="4369" spans="1:19" x14ac:dyDescent="0.3">
      <c r="A4369" s="54">
        <v>4490</v>
      </c>
      <c r="B4369" s="35" t="s">
        <v>2707</v>
      </c>
      <c r="C4369" s="35" t="s">
        <v>1528</v>
      </c>
      <c r="D4369" s="35" t="s">
        <v>41</v>
      </c>
      <c r="E4369" s="35" t="str">
        <f t="shared" si="204"/>
        <v>F</v>
      </c>
      <c r="F4369" s="35">
        <v>90</v>
      </c>
      <c r="G4369" s="35" t="s">
        <v>9589</v>
      </c>
      <c r="H4369" s="35" t="s">
        <v>768</v>
      </c>
      <c r="I4369" s="35" t="s">
        <v>124</v>
      </c>
      <c r="J4369" s="48" t="s">
        <v>13701</v>
      </c>
      <c r="K4369" s="35">
        <v>68</v>
      </c>
      <c r="L4369" s="49" t="s">
        <v>101</v>
      </c>
      <c r="M4369" s="50" t="str">
        <f>VLOOKUP(Table6[[#This Row],[Product]],Table3[],2)</f>
        <v>Superwossname</v>
      </c>
      <c r="N4369" s="50" t="str">
        <f t="shared" si="205"/>
        <v>Apr</v>
      </c>
      <c r="O4369" s="56">
        <f t="shared" si="206"/>
        <v>2020</v>
      </c>
      <c r="P4369" s="51">
        <f>VLOOKUP(Table6[[#This Row],[Product]],Table3[],3)</f>
        <v>3.49</v>
      </c>
      <c r="Q4369" s="35">
        <f>VLOOKUP(Table6[[#This Row],[Product]],Table3[],4)</f>
        <v>20</v>
      </c>
      <c r="R4369" s="35">
        <f>Table6[[#This Row],[Quantity]]*Table6[[#This Row],[Case]]</f>
        <v>1360</v>
      </c>
      <c r="S4369" s="35">
        <f>Table6[[#This Row],[Total Sales]]*Table6[[#This Row],[Cost]]</f>
        <v>4746.4000000000005</v>
      </c>
    </row>
    <row r="4370" spans="1:19" x14ac:dyDescent="0.3">
      <c r="A4370" s="54">
        <v>4491</v>
      </c>
      <c r="B4370" s="35" t="s">
        <v>9590</v>
      </c>
      <c r="C4370" s="35" t="s">
        <v>2485</v>
      </c>
      <c r="D4370" s="35" t="s">
        <v>51</v>
      </c>
      <c r="E4370" s="35" t="str">
        <f t="shared" si="204"/>
        <v>F</v>
      </c>
      <c r="F4370" s="35">
        <v>90</v>
      </c>
      <c r="G4370" s="35" t="s">
        <v>9591</v>
      </c>
      <c r="H4370" s="35" t="s">
        <v>5466</v>
      </c>
      <c r="I4370" s="35" t="s">
        <v>95</v>
      </c>
      <c r="J4370" s="48">
        <v>44603</v>
      </c>
      <c r="K4370" s="35">
        <v>12</v>
      </c>
      <c r="L4370" s="49" t="s">
        <v>64</v>
      </c>
      <c r="M4370" s="50" t="str">
        <f>VLOOKUP(Table6[[#This Row],[Product]],Table3[],2)</f>
        <v>Ultrathing V4</v>
      </c>
      <c r="N4370" s="50" t="str">
        <f t="shared" si="205"/>
        <v>Feb</v>
      </c>
      <c r="O4370" s="56">
        <f t="shared" si="206"/>
        <v>2022</v>
      </c>
      <c r="P4370" s="51">
        <f>VLOOKUP(Table6[[#This Row],[Product]],Table3[],3)</f>
        <v>3.99</v>
      </c>
      <c r="Q4370" s="35">
        <f>VLOOKUP(Table6[[#This Row],[Product]],Table3[],4)</f>
        <v>24</v>
      </c>
      <c r="R4370" s="35">
        <f>Table6[[#This Row],[Quantity]]*Table6[[#This Row],[Case]]</f>
        <v>288</v>
      </c>
      <c r="S4370" s="35">
        <f>Table6[[#This Row],[Total Sales]]*Table6[[#This Row],[Cost]]</f>
        <v>1149.1200000000001</v>
      </c>
    </row>
    <row r="4371" spans="1:19" x14ac:dyDescent="0.3">
      <c r="A4371" s="54">
        <v>4492</v>
      </c>
      <c r="B4371" s="35" t="s">
        <v>4218</v>
      </c>
      <c r="C4371" s="35" t="s">
        <v>1075</v>
      </c>
      <c r="D4371" s="35" t="s">
        <v>28</v>
      </c>
      <c r="E4371" s="35" t="str">
        <f t="shared" si="204"/>
        <v>M</v>
      </c>
      <c r="F4371" s="35">
        <v>90</v>
      </c>
      <c r="G4371" s="35" t="s">
        <v>9592</v>
      </c>
      <c r="H4371" s="35" t="s">
        <v>1757</v>
      </c>
      <c r="I4371" s="35" t="s">
        <v>294</v>
      </c>
      <c r="J4371" s="48">
        <v>44411</v>
      </c>
      <c r="K4371" s="35">
        <v>56</v>
      </c>
      <c r="L4371" s="49" t="s">
        <v>54</v>
      </c>
      <c r="M4371" s="50" t="str">
        <f>VLOOKUP(Table6[[#This Row],[Product]],Table3[],2)</f>
        <v>Megawidget S</v>
      </c>
      <c r="N4371" s="50" t="str">
        <f t="shared" si="205"/>
        <v>Aug</v>
      </c>
      <c r="O4371" s="56">
        <f t="shared" si="206"/>
        <v>2021</v>
      </c>
      <c r="P4371" s="51">
        <f>VLOOKUP(Table6[[#This Row],[Product]],Table3[],3)</f>
        <v>0.69</v>
      </c>
      <c r="Q4371" s="35">
        <f>VLOOKUP(Table6[[#This Row],[Product]],Table3[],4)</f>
        <v>24</v>
      </c>
      <c r="R4371" s="35">
        <f>Table6[[#This Row],[Quantity]]*Table6[[#This Row],[Case]]</f>
        <v>1344</v>
      </c>
      <c r="S4371" s="35">
        <f>Table6[[#This Row],[Total Sales]]*Table6[[#This Row],[Cost]]</f>
        <v>927.3599999999999</v>
      </c>
    </row>
    <row r="4372" spans="1:19" x14ac:dyDescent="0.3">
      <c r="A4372" s="54">
        <v>4493</v>
      </c>
      <c r="B4372" s="35" t="s">
        <v>964</v>
      </c>
      <c r="C4372" s="35" t="s">
        <v>2824</v>
      </c>
      <c r="D4372" s="35" t="s">
        <v>28</v>
      </c>
      <c r="E4372" s="35" t="str">
        <f t="shared" si="204"/>
        <v>M</v>
      </c>
      <c r="F4372" s="35">
        <v>60</v>
      </c>
      <c r="G4372" s="35" t="s">
        <v>9593</v>
      </c>
      <c r="H4372" s="35" t="s">
        <v>534</v>
      </c>
      <c r="I4372" s="35" t="s">
        <v>32</v>
      </c>
      <c r="J4372" s="48" t="s">
        <v>14236</v>
      </c>
      <c r="K4372" s="35">
        <v>56</v>
      </c>
      <c r="L4372" s="49" t="s">
        <v>64</v>
      </c>
      <c r="M4372" s="50" t="str">
        <f>VLOOKUP(Table6[[#This Row],[Product]],Table3[],2)</f>
        <v>Ultrathing V4</v>
      </c>
      <c r="N4372" s="50" t="str">
        <f t="shared" si="205"/>
        <v>Mar</v>
      </c>
      <c r="O4372" s="56">
        <f t="shared" si="206"/>
        <v>2022</v>
      </c>
      <c r="P4372" s="51">
        <f>VLOOKUP(Table6[[#This Row],[Product]],Table3[],3)</f>
        <v>3.99</v>
      </c>
      <c r="Q4372" s="35">
        <f>VLOOKUP(Table6[[#This Row],[Product]],Table3[],4)</f>
        <v>24</v>
      </c>
      <c r="R4372" s="35">
        <f>Table6[[#This Row],[Quantity]]*Table6[[#This Row],[Case]]</f>
        <v>1344</v>
      </c>
      <c r="S4372" s="35">
        <f>Table6[[#This Row],[Total Sales]]*Table6[[#This Row],[Cost]]</f>
        <v>5362.56</v>
      </c>
    </row>
    <row r="4373" spans="1:19" x14ac:dyDescent="0.3">
      <c r="A4373" s="54">
        <v>4494</v>
      </c>
      <c r="B4373" s="35" t="s">
        <v>9594</v>
      </c>
      <c r="C4373" s="35" t="s">
        <v>4307</v>
      </c>
      <c r="D4373" s="35" t="s">
        <v>28</v>
      </c>
      <c r="E4373" s="35" t="str">
        <f t="shared" si="204"/>
        <v>M</v>
      </c>
      <c r="F4373" s="35">
        <v>90</v>
      </c>
      <c r="G4373" s="35" t="s">
        <v>9595</v>
      </c>
      <c r="H4373" s="35" t="s">
        <v>714</v>
      </c>
      <c r="I4373" s="35" t="s">
        <v>38</v>
      </c>
      <c r="J4373" s="48" t="s">
        <v>14261</v>
      </c>
      <c r="K4373" s="35">
        <v>97</v>
      </c>
      <c r="L4373" s="49" t="s">
        <v>159</v>
      </c>
      <c r="M4373" s="50" t="str">
        <f>VLOOKUP(Table6[[#This Row],[Product]],Table3[],2)</f>
        <v>Ultrathing V3</v>
      </c>
      <c r="N4373" s="50" t="str">
        <f t="shared" si="205"/>
        <v>Nov</v>
      </c>
      <c r="O4373" s="56">
        <f t="shared" si="206"/>
        <v>2022</v>
      </c>
      <c r="P4373" s="51">
        <f>VLOOKUP(Table6[[#This Row],[Product]],Table3[],3)</f>
        <v>3.39</v>
      </c>
      <c r="Q4373" s="35">
        <f>VLOOKUP(Table6[[#This Row],[Product]],Table3[],4)</f>
        <v>24</v>
      </c>
      <c r="R4373" s="35">
        <f>Table6[[#This Row],[Quantity]]*Table6[[#This Row],[Case]]</f>
        <v>2328</v>
      </c>
      <c r="S4373" s="35">
        <f>Table6[[#This Row],[Total Sales]]*Table6[[#This Row],[Cost]]</f>
        <v>7891.92</v>
      </c>
    </row>
    <row r="4374" spans="1:19" x14ac:dyDescent="0.3">
      <c r="A4374" s="54">
        <v>4495</v>
      </c>
      <c r="B4374" s="35" t="s">
        <v>8044</v>
      </c>
      <c r="C4374" s="35" t="s">
        <v>5381</v>
      </c>
      <c r="D4374" s="35" t="s">
        <v>41</v>
      </c>
      <c r="E4374" s="35" t="str">
        <f t="shared" si="204"/>
        <v>F</v>
      </c>
      <c r="F4374" s="35">
        <v>60</v>
      </c>
      <c r="G4374" s="35" t="s">
        <v>9596</v>
      </c>
      <c r="H4374" s="35" t="s">
        <v>644</v>
      </c>
      <c r="I4374" s="35" t="s">
        <v>645</v>
      </c>
      <c r="J4374" s="48" t="s">
        <v>14225</v>
      </c>
      <c r="K4374" s="35">
        <v>86</v>
      </c>
      <c r="L4374" s="49" t="s">
        <v>33</v>
      </c>
      <c r="M4374" s="50" t="str">
        <f>VLOOKUP(Table6[[#This Row],[Product]],Table3[],2)</f>
        <v>Megawidget L</v>
      </c>
      <c r="N4374" s="50" t="str">
        <f t="shared" si="205"/>
        <v>Feb</v>
      </c>
      <c r="O4374" s="56">
        <f t="shared" si="206"/>
        <v>2021</v>
      </c>
      <c r="P4374" s="51">
        <f>VLOOKUP(Table6[[#This Row],[Product]],Table3[],3)</f>
        <v>1.79</v>
      </c>
      <c r="Q4374" s="35">
        <f>VLOOKUP(Table6[[#This Row],[Product]],Table3[],4)</f>
        <v>24</v>
      </c>
      <c r="R4374" s="35">
        <f>Table6[[#This Row],[Quantity]]*Table6[[#This Row],[Case]]</f>
        <v>2064</v>
      </c>
      <c r="S4374" s="35">
        <f>Table6[[#This Row],[Total Sales]]*Table6[[#This Row],[Cost]]</f>
        <v>3694.56</v>
      </c>
    </row>
    <row r="4375" spans="1:19" x14ac:dyDescent="0.3">
      <c r="A4375" s="54">
        <v>4497</v>
      </c>
      <c r="B4375" s="35" t="s">
        <v>1229</v>
      </c>
      <c r="C4375" s="35" t="s">
        <v>983</v>
      </c>
      <c r="D4375" s="35" t="s">
        <v>28</v>
      </c>
      <c r="E4375" s="35" t="str">
        <f t="shared" si="204"/>
        <v>M</v>
      </c>
      <c r="F4375" s="35">
        <v>90</v>
      </c>
      <c r="G4375" s="35" t="s">
        <v>9599</v>
      </c>
      <c r="H4375" s="35" t="s">
        <v>6551</v>
      </c>
      <c r="I4375" s="35" t="s">
        <v>178</v>
      </c>
      <c r="J4375" s="48" t="s">
        <v>13781</v>
      </c>
      <c r="K4375" s="35">
        <v>50</v>
      </c>
      <c r="L4375" s="49" t="s">
        <v>64</v>
      </c>
      <c r="M4375" s="50" t="str">
        <f>VLOOKUP(Table6[[#This Row],[Product]],Table3[],2)</f>
        <v>Ultrathing V4</v>
      </c>
      <c r="N4375" s="50" t="str">
        <f t="shared" si="205"/>
        <v>Jun</v>
      </c>
      <c r="O4375" s="56">
        <f t="shared" si="206"/>
        <v>2020</v>
      </c>
      <c r="P4375" s="51">
        <f>VLOOKUP(Table6[[#This Row],[Product]],Table3[],3)</f>
        <v>3.99</v>
      </c>
      <c r="Q4375" s="35">
        <f>VLOOKUP(Table6[[#This Row],[Product]],Table3[],4)</f>
        <v>24</v>
      </c>
      <c r="R4375" s="35">
        <f>Table6[[#This Row],[Quantity]]*Table6[[#This Row],[Case]]</f>
        <v>1200</v>
      </c>
      <c r="S4375" s="35">
        <f>Table6[[#This Row],[Total Sales]]*Table6[[#This Row],[Cost]]</f>
        <v>4788</v>
      </c>
    </row>
    <row r="4376" spans="1:19" x14ac:dyDescent="0.3">
      <c r="A4376" s="54">
        <v>4499</v>
      </c>
      <c r="B4376" s="35" t="s">
        <v>5179</v>
      </c>
      <c r="C4376" s="35" t="s">
        <v>9600</v>
      </c>
      <c r="D4376" s="35" t="s">
        <v>15</v>
      </c>
      <c r="E4376" s="35" t="str">
        <f t="shared" si="204"/>
        <v>F</v>
      </c>
      <c r="F4376" s="35">
        <v>30</v>
      </c>
      <c r="G4376" s="35" t="s">
        <v>9601</v>
      </c>
      <c r="H4376" s="35" t="s">
        <v>3870</v>
      </c>
      <c r="I4376" s="35" t="s">
        <v>124</v>
      </c>
      <c r="J4376" s="48" t="s">
        <v>14127</v>
      </c>
      <c r="K4376" s="35">
        <v>18</v>
      </c>
      <c r="L4376" s="49" t="s">
        <v>20</v>
      </c>
      <c r="M4376" s="50" t="str">
        <f>VLOOKUP(Table6[[#This Row],[Product]],Table3[],2)</f>
        <v>Hyperwotsit</v>
      </c>
      <c r="N4376" s="50" t="str">
        <f t="shared" si="205"/>
        <v>Jan</v>
      </c>
      <c r="O4376" s="56">
        <f t="shared" si="206"/>
        <v>2020</v>
      </c>
      <c r="P4376" s="51">
        <f>VLOOKUP(Table6[[#This Row],[Product]],Table3[],3)</f>
        <v>2.0099999999999998</v>
      </c>
      <c r="Q4376" s="35">
        <f>VLOOKUP(Table6[[#This Row],[Product]],Table3[],4)</f>
        <v>20</v>
      </c>
      <c r="R4376" s="35">
        <f>Table6[[#This Row],[Quantity]]*Table6[[#This Row],[Case]]</f>
        <v>360</v>
      </c>
      <c r="S4376" s="35">
        <f>Table6[[#This Row],[Total Sales]]*Table6[[#This Row],[Cost]]</f>
        <v>723.59999999999991</v>
      </c>
    </row>
    <row r="4377" spans="1:19" x14ac:dyDescent="0.3">
      <c r="A4377" s="54">
        <v>4500</v>
      </c>
      <c r="B4377" s="35" t="s">
        <v>3953</v>
      </c>
      <c r="C4377" s="35" t="s">
        <v>4037</v>
      </c>
      <c r="D4377" s="35" t="s">
        <v>28</v>
      </c>
      <c r="E4377" s="35" t="str">
        <f t="shared" si="204"/>
        <v>M</v>
      </c>
      <c r="F4377" s="35">
        <v>60</v>
      </c>
      <c r="G4377" s="35" t="s">
        <v>9602</v>
      </c>
      <c r="H4377" s="35" t="s">
        <v>9603</v>
      </c>
      <c r="I4377" s="35" t="s">
        <v>32</v>
      </c>
      <c r="J4377" s="48">
        <v>44690</v>
      </c>
      <c r="K4377" s="35">
        <v>63</v>
      </c>
      <c r="L4377" s="49" t="s">
        <v>39</v>
      </c>
      <c r="M4377" s="50" t="str">
        <f>VLOOKUP(Table6[[#This Row],[Product]],Table3[],2)</f>
        <v>Ultrathing V1</v>
      </c>
      <c r="N4377" s="50" t="str">
        <f t="shared" si="205"/>
        <v>May</v>
      </c>
      <c r="O4377" s="56">
        <f t="shared" si="206"/>
        <v>2022</v>
      </c>
      <c r="P4377" s="51">
        <f>VLOOKUP(Table6[[#This Row],[Product]],Table3[],3)</f>
        <v>1.79</v>
      </c>
      <c r="Q4377" s="35">
        <f>VLOOKUP(Table6[[#This Row],[Product]],Table3[],4)</f>
        <v>17</v>
      </c>
      <c r="R4377" s="35">
        <f>Table6[[#This Row],[Quantity]]*Table6[[#This Row],[Case]]</f>
        <v>1071</v>
      </c>
      <c r="S4377" s="35">
        <f>Table6[[#This Row],[Total Sales]]*Table6[[#This Row],[Cost]]</f>
        <v>1917.0900000000001</v>
      </c>
    </row>
    <row r="4378" spans="1:19" x14ac:dyDescent="0.3">
      <c r="A4378" s="54">
        <v>4501</v>
      </c>
      <c r="B4378" s="35" t="s">
        <v>9604</v>
      </c>
      <c r="C4378" s="35" t="s">
        <v>617</v>
      </c>
      <c r="D4378" s="35" t="s">
        <v>15</v>
      </c>
      <c r="E4378" s="35" t="str">
        <f t="shared" si="204"/>
        <v>F</v>
      </c>
      <c r="F4378" s="35">
        <v>90</v>
      </c>
      <c r="G4378" s="35" t="s">
        <v>9605</v>
      </c>
      <c r="H4378" s="35" t="s">
        <v>1884</v>
      </c>
      <c r="I4378" s="35" t="s">
        <v>1885</v>
      </c>
      <c r="J4378" s="48" t="s">
        <v>13926</v>
      </c>
      <c r="K4378" s="35">
        <v>23</v>
      </c>
      <c r="L4378" s="49" t="s">
        <v>20</v>
      </c>
      <c r="M4378" s="50" t="str">
        <f>VLOOKUP(Table6[[#This Row],[Product]],Table3[],2)</f>
        <v>Hyperwotsit</v>
      </c>
      <c r="N4378" s="50" t="str">
        <f t="shared" si="205"/>
        <v>Aug</v>
      </c>
      <c r="O4378" s="56">
        <f t="shared" si="206"/>
        <v>2020</v>
      </c>
      <c r="P4378" s="51">
        <f>VLOOKUP(Table6[[#This Row],[Product]],Table3[],3)</f>
        <v>2.0099999999999998</v>
      </c>
      <c r="Q4378" s="35">
        <f>VLOOKUP(Table6[[#This Row],[Product]],Table3[],4)</f>
        <v>20</v>
      </c>
      <c r="R4378" s="35">
        <f>Table6[[#This Row],[Quantity]]*Table6[[#This Row],[Case]]</f>
        <v>460</v>
      </c>
      <c r="S4378" s="35">
        <f>Table6[[#This Row],[Total Sales]]*Table6[[#This Row],[Cost]]</f>
        <v>924.59999999999991</v>
      </c>
    </row>
    <row r="4379" spans="1:19" x14ac:dyDescent="0.3">
      <c r="A4379" s="54">
        <v>4502</v>
      </c>
      <c r="B4379" s="35" t="s">
        <v>280</v>
      </c>
      <c r="C4379" s="35" t="s">
        <v>4102</v>
      </c>
      <c r="D4379" s="35" t="s">
        <v>41</v>
      </c>
      <c r="E4379" s="35" t="str">
        <f t="shared" si="204"/>
        <v>F</v>
      </c>
      <c r="F4379" s="35">
        <v>90</v>
      </c>
      <c r="G4379" s="35" t="s">
        <v>14398</v>
      </c>
      <c r="H4379" s="35" t="s">
        <v>356</v>
      </c>
      <c r="I4379" s="35" t="s">
        <v>178</v>
      </c>
      <c r="J4379" s="48">
        <v>44236</v>
      </c>
      <c r="K4379" s="35">
        <v>27</v>
      </c>
      <c r="L4379" s="49" t="s">
        <v>39</v>
      </c>
      <c r="M4379" s="50" t="str">
        <f>VLOOKUP(Table6[[#This Row],[Product]],Table3[],2)</f>
        <v>Ultrathing V1</v>
      </c>
      <c r="N4379" s="50" t="str">
        <f t="shared" si="205"/>
        <v>Feb</v>
      </c>
      <c r="O4379" s="56">
        <f t="shared" si="206"/>
        <v>2021</v>
      </c>
      <c r="P4379" s="51">
        <f>VLOOKUP(Table6[[#This Row],[Product]],Table3[],3)</f>
        <v>1.79</v>
      </c>
      <c r="Q4379" s="35">
        <f>VLOOKUP(Table6[[#This Row],[Product]],Table3[],4)</f>
        <v>17</v>
      </c>
      <c r="R4379" s="35">
        <f>Table6[[#This Row],[Quantity]]*Table6[[#This Row],[Case]]</f>
        <v>459</v>
      </c>
      <c r="S4379" s="35">
        <f>Table6[[#This Row],[Total Sales]]*Table6[[#This Row],[Cost]]</f>
        <v>821.61</v>
      </c>
    </row>
    <row r="4380" spans="1:19" x14ac:dyDescent="0.3">
      <c r="A4380" s="54">
        <v>4503</v>
      </c>
      <c r="B4380" s="35" t="s">
        <v>375</v>
      </c>
      <c r="C4380" s="35" t="s">
        <v>540</v>
      </c>
      <c r="D4380" s="35" t="s">
        <v>28</v>
      </c>
      <c r="E4380" s="35" t="str">
        <f t="shared" si="204"/>
        <v>M</v>
      </c>
      <c r="F4380" s="35">
        <v>30</v>
      </c>
      <c r="G4380" s="35" t="s">
        <v>9607</v>
      </c>
      <c r="H4380" s="35" t="s">
        <v>2667</v>
      </c>
      <c r="I4380" s="35" t="s">
        <v>187</v>
      </c>
      <c r="J4380" s="48">
        <v>44238</v>
      </c>
      <c r="K4380" s="35">
        <v>38</v>
      </c>
      <c r="L4380" s="49" t="s">
        <v>80</v>
      </c>
      <c r="M4380" s="50" t="str">
        <f>VLOOKUP(Table6[[#This Row],[Product]],Table3[],2)</f>
        <v>Ultrathing V2</v>
      </c>
      <c r="N4380" s="50" t="str">
        <f t="shared" si="205"/>
        <v>Feb</v>
      </c>
      <c r="O4380" s="56">
        <f t="shared" si="206"/>
        <v>2021</v>
      </c>
      <c r="P4380" s="51">
        <f>VLOOKUP(Table6[[#This Row],[Product]],Table3[],3)</f>
        <v>2.95</v>
      </c>
      <c r="Q4380" s="35">
        <f>VLOOKUP(Table6[[#This Row],[Product]],Table3[],4)</f>
        <v>20</v>
      </c>
      <c r="R4380" s="35">
        <f>Table6[[#This Row],[Quantity]]*Table6[[#This Row],[Case]]</f>
        <v>760</v>
      </c>
      <c r="S4380" s="35">
        <f>Table6[[#This Row],[Total Sales]]*Table6[[#This Row],[Cost]]</f>
        <v>2242</v>
      </c>
    </row>
    <row r="4381" spans="1:19" x14ac:dyDescent="0.3">
      <c r="A4381" s="54">
        <v>4504</v>
      </c>
      <c r="B4381" s="35" t="s">
        <v>4004</v>
      </c>
      <c r="C4381" s="35" t="s">
        <v>1159</v>
      </c>
      <c r="D4381" s="35" t="s">
        <v>28</v>
      </c>
      <c r="E4381" s="35" t="str">
        <f t="shared" si="204"/>
        <v>M</v>
      </c>
      <c r="F4381" s="35">
        <v>90</v>
      </c>
      <c r="G4381" s="35" t="s">
        <v>9608</v>
      </c>
      <c r="H4381" s="35" t="s">
        <v>9609</v>
      </c>
      <c r="I4381" s="35" t="s">
        <v>19</v>
      </c>
      <c r="J4381" s="48">
        <v>44140</v>
      </c>
      <c r="K4381" s="35">
        <v>21</v>
      </c>
      <c r="L4381" s="49" t="s">
        <v>20</v>
      </c>
      <c r="M4381" s="50" t="str">
        <f>VLOOKUP(Table6[[#This Row],[Product]],Table3[],2)</f>
        <v>Hyperwotsit</v>
      </c>
      <c r="N4381" s="50" t="str">
        <f t="shared" si="205"/>
        <v>Nov</v>
      </c>
      <c r="O4381" s="56">
        <f t="shared" si="206"/>
        <v>2020</v>
      </c>
      <c r="P4381" s="51">
        <f>VLOOKUP(Table6[[#This Row],[Product]],Table3[],3)</f>
        <v>2.0099999999999998</v>
      </c>
      <c r="Q4381" s="35">
        <f>VLOOKUP(Table6[[#This Row],[Product]],Table3[],4)</f>
        <v>20</v>
      </c>
      <c r="R4381" s="35">
        <f>Table6[[#This Row],[Quantity]]*Table6[[#This Row],[Case]]</f>
        <v>420</v>
      </c>
      <c r="S4381" s="35">
        <f>Table6[[#This Row],[Total Sales]]*Table6[[#This Row],[Cost]]</f>
        <v>844.19999999999993</v>
      </c>
    </row>
    <row r="4382" spans="1:19" x14ac:dyDescent="0.3">
      <c r="A4382" s="54">
        <v>4505</v>
      </c>
      <c r="B4382" s="35" t="s">
        <v>6915</v>
      </c>
      <c r="C4382" s="35" t="s">
        <v>1786</v>
      </c>
      <c r="D4382" s="35" t="s">
        <v>28</v>
      </c>
      <c r="E4382" s="35" t="str">
        <f t="shared" si="204"/>
        <v>M</v>
      </c>
      <c r="F4382" s="35">
        <v>60</v>
      </c>
      <c r="G4382" s="35" t="s">
        <v>9610</v>
      </c>
      <c r="H4382" s="35" t="s">
        <v>8824</v>
      </c>
      <c r="I4382" s="35" t="s">
        <v>3898</v>
      </c>
      <c r="J4382" s="48" t="s">
        <v>14196</v>
      </c>
      <c r="K4382" s="35">
        <v>2</v>
      </c>
      <c r="L4382" s="49" t="s">
        <v>80</v>
      </c>
      <c r="M4382" s="50" t="str">
        <f>VLOOKUP(Table6[[#This Row],[Product]],Table3[],2)</f>
        <v>Ultrathing V2</v>
      </c>
      <c r="N4382" s="50" t="str">
        <f t="shared" si="205"/>
        <v>Feb</v>
      </c>
      <c r="O4382" s="56">
        <f t="shared" si="206"/>
        <v>2021</v>
      </c>
      <c r="P4382" s="51">
        <f>VLOOKUP(Table6[[#This Row],[Product]],Table3[],3)</f>
        <v>2.95</v>
      </c>
      <c r="Q4382" s="35">
        <f>VLOOKUP(Table6[[#This Row],[Product]],Table3[],4)</f>
        <v>20</v>
      </c>
      <c r="R4382" s="35">
        <f>Table6[[#This Row],[Quantity]]*Table6[[#This Row],[Case]]</f>
        <v>40</v>
      </c>
      <c r="S4382" s="35">
        <f>Table6[[#This Row],[Total Sales]]*Table6[[#This Row],[Cost]]</f>
        <v>118</v>
      </c>
    </row>
    <row r="4383" spans="1:19" x14ac:dyDescent="0.3">
      <c r="A4383" s="54">
        <v>4506</v>
      </c>
      <c r="B4383" s="35" t="s">
        <v>9611</v>
      </c>
      <c r="C4383" s="35" t="s">
        <v>896</v>
      </c>
      <c r="D4383" s="35" t="s">
        <v>15</v>
      </c>
      <c r="E4383" s="35" t="str">
        <f t="shared" si="204"/>
        <v>F</v>
      </c>
      <c r="F4383" s="35">
        <v>90</v>
      </c>
      <c r="G4383" s="35" t="s">
        <v>9612</v>
      </c>
      <c r="H4383" s="35" t="s">
        <v>3208</v>
      </c>
      <c r="I4383" s="35" t="s">
        <v>32</v>
      </c>
      <c r="J4383" s="48">
        <v>44448</v>
      </c>
      <c r="K4383" s="35">
        <v>52</v>
      </c>
      <c r="L4383" s="49" t="s">
        <v>101</v>
      </c>
      <c r="M4383" s="50" t="str">
        <f>VLOOKUP(Table6[[#This Row],[Product]],Table3[],2)</f>
        <v>Superwossname</v>
      </c>
      <c r="N4383" s="50" t="str">
        <f t="shared" si="205"/>
        <v>Sep</v>
      </c>
      <c r="O4383" s="56">
        <f t="shared" si="206"/>
        <v>2021</v>
      </c>
      <c r="P4383" s="51">
        <f>VLOOKUP(Table6[[#This Row],[Product]],Table3[],3)</f>
        <v>3.49</v>
      </c>
      <c r="Q4383" s="35">
        <f>VLOOKUP(Table6[[#This Row],[Product]],Table3[],4)</f>
        <v>20</v>
      </c>
      <c r="R4383" s="35">
        <f>Table6[[#This Row],[Quantity]]*Table6[[#This Row],[Case]]</f>
        <v>1040</v>
      </c>
      <c r="S4383" s="35">
        <f>Table6[[#This Row],[Total Sales]]*Table6[[#This Row],[Cost]]</f>
        <v>3629.6000000000004</v>
      </c>
    </row>
    <row r="4384" spans="1:19" x14ac:dyDescent="0.3">
      <c r="A4384" s="54">
        <v>4507</v>
      </c>
      <c r="B4384" s="35" t="s">
        <v>2951</v>
      </c>
      <c r="C4384" s="35" t="s">
        <v>8565</v>
      </c>
      <c r="D4384" s="35" t="s">
        <v>28</v>
      </c>
      <c r="E4384" s="35" t="str">
        <f t="shared" si="204"/>
        <v>M</v>
      </c>
      <c r="F4384" s="35">
        <v>60</v>
      </c>
      <c r="G4384" s="35" t="s">
        <v>9613</v>
      </c>
      <c r="H4384" s="35" t="s">
        <v>9614</v>
      </c>
      <c r="I4384" s="35" t="s">
        <v>294</v>
      </c>
      <c r="J4384" s="48" t="s">
        <v>13770</v>
      </c>
      <c r="K4384" s="35">
        <v>33</v>
      </c>
      <c r="L4384" s="49" t="s">
        <v>54</v>
      </c>
      <c r="M4384" s="50" t="str">
        <f>VLOOKUP(Table6[[#This Row],[Product]],Table3[],2)</f>
        <v>Megawidget S</v>
      </c>
      <c r="N4384" s="50" t="str">
        <f t="shared" si="205"/>
        <v>Jun</v>
      </c>
      <c r="O4384" s="56">
        <f t="shared" si="206"/>
        <v>2022</v>
      </c>
      <c r="P4384" s="51">
        <f>VLOOKUP(Table6[[#This Row],[Product]],Table3[],3)</f>
        <v>0.69</v>
      </c>
      <c r="Q4384" s="35">
        <f>VLOOKUP(Table6[[#This Row],[Product]],Table3[],4)</f>
        <v>24</v>
      </c>
      <c r="R4384" s="35">
        <f>Table6[[#This Row],[Quantity]]*Table6[[#This Row],[Case]]</f>
        <v>792</v>
      </c>
      <c r="S4384" s="35">
        <f>Table6[[#This Row],[Total Sales]]*Table6[[#This Row],[Cost]]</f>
        <v>546.4799999999999</v>
      </c>
    </row>
    <row r="4385" spans="1:19" x14ac:dyDescent="0.3">
      <c r="A4385" s="54">
        <v>4508</v>
      </c>
      <c r="B4385" s="35" t="s">
        <v>3515</v>
      </c>
      <c r="C4385" s="35" t="s">
        <v>6465</v>
      </c>
      <c r="D4385" s="35" t="s">
        <v>15</v>
      </c>
      <c r="E4385" s="35" t="str">
        <f t="shared" si="204"/>
        <v>F</v>
      </c>
      <c r="F4385" s="35">
        <v>30</v>
      </c>
      <c r="G4385" s="35" t="s">
        <v>9615</v>
      </c>
      <c r="H4385" s="35" t="s">
        <v>2688</v>
      </c>
      <c r="I4385" s="35" t="s">
        <v>1199</v>
      </c>
      <c r="J4385" s="48">
        <v>44907</v>
      </c>
      <c r="K4385" s="35">
        <v>11</v>
      </c>
      <c r="L4385" s="49" t="s">
        <v>101</v>
      </c>
      <c r="M4385" s="50" t="str">
        <f>VLOOKUP(Table6[[#This Row],[Product]],Table3[],2)</f>
        <v>Superwossname</v>
      </c>
      <c r="N4385" s="50" t="str">
        <f t="shared" si="205"/>
        <v>Dec</v>
      </c>
      <c r="O4385" s="56">
        <f t="shared" si="206"/>
        <v>2022</v>
      </c>
      <c r="P4385" s="51">
        <f>VLOOKUP(Table6[[#This Row],[Product]],Table3[],3)</f>
        <v>3.49</v>
      </c>
      <c r="Q4385" s="35">
        <f>VLOOKUP(Table6[[#This Row],[Product]],Table3[],4)</f>
        <v>20</v>
      </c>
      <c r="R4385" s="35">
        <f>Table6[[#This Row],[Quantity]]*Table6[[#This Row],[Case]]</f>
        <v>220</v>
      </c>
      <c r="S4385" s="35">
        <f>Table6[[#This Row],[Total Sales]]*Table6[[#This Row],[Cost]]</f>
        <v>767.80000000000007</v>
      </c>
    </row>
    <row r="4386" spans="1:19" x14ac:dyDescent="0.3">
      <c r="A4386" s="54">
        <v>4509</v>
      </c>
      <c r="B4386" s="35" t="s">
        <v>7218</v>
      </c>
      <c r="C4386" s="35" t="s">
        <v>3496</v>
      </c>
      <c r="D4386" s="35" t="s">
        <v>28</v>
      </c>
      <c r="E4386" s="35" t="str">
        <f t="shared" si="204"/>
        <v>M</v>
      </c>
      <c r="F4386" s="35">
        <v>30</v>
      </c>
      <c r="G4386" s="35" t="s">
        <v>9616</v>
      </c>
      <c r="H4386" s="35" t="s">
        <v>1430</v>
      </c>
      <c r="I4386" s="35" t="s">
        <v>32</v>
      </c>
      <c r="J4386" s="48">
        <v>44535</v>
      </c>
      <c r="K4386" s="35">
        <v>13</v>
      </c>
      <c r="L4386" s="49" t="s">
        <v>45</v>
      </c>
      <c r="M4386" s="50" t="str">
        <f>VLOOKUP(Table6[[#This Row],[Product]],Table3[],2)</f>
        <v>Gigastuff</v>
      </c>
      <c r="N4386" s="50" t="str">
        <f t="shared" si="205"/>
        <v>Dec</v>
      </c>
      <c r="O4386" s="56">
        <f t="shared" si="206"/>
        <v>2021</v>
      </c>
      <c r="P4386" s="51">
        <f>VLOOKUP(Table6[[#This Row],[Product]],Table3[],3)</f>
        <v>1.89</v>
      </c>
      <c r="Q4386" s="35">
        <f>VLOOKUP(Table6[[#This Row],[Product]],Table3[],4)</f>
        <v>18</v>
      </c>
      <c r="R4386" s="35">
        <f>Table6[[#This Row],[Quantity]]*Table6[[#This Row],[Case]]</f>
        <v>234</v>
      </c>
      <c r="S4386" s="35">
        <f>Table6[[#This Row],[Total Sales]]*Table6[[#This Row],[Cost]]</f>
        <v>442.26</v>
      </c>
    </row>
    <row r="4387" spans="1:19" x14ac:dyDescent="0.3">
      <c r="A4387" s="54">
        <v>4510</v>
      </c>
      <c r="B4387" s="35" t="s">
        <v>2246</v>
      </c>
      <c r="C4387" s="35" t="s">
        <v>722</v>
      </c>
      <c r="D4387" s="35" t="s">
        <v>28</v>
      </c>
      <c r="E4387" s="35" t="str">
        <f t="shared" si="204"/>
        <v>M</v>
      </c>
      <c r="F4387" s="35">
        <v>60</v>
      </c>
      <c r="G4387" s="35" t="s">
        <v>9617</v>
      </c>
      <c r="H4387" s="35" t="s">
        <v>4541</v>
      </c>
      <c r="I4387" s="35" t="s">
        <v>89</v>
      </c>
      <c r="J4387" s="48" t="s">
        <v>14273</v>
      </c>
      <c r="K4387" s="35">
        <v>43</v>
      </c>
      <c r="L4387" s="49" t="s">
        <v>101</v>
      </c>
      <c r="M4387" s="50" t="str">
        <f>VLOOKUP(Table6[[#This Row],[Product]],Table3[],2)</f>
        <v>Superwossname</v>
      </c>
      <c r="N4387" s="50" t="str">
        <f t="shared" si="205"/>
        <v>Jul</v>
      </c>
      <c r="O4387" s="56">
        <f t="shared" si="206"/>
        <v>2022</v>
      </c>
      <c r="P4387" s="51">
        <f>VLOOKUP(Table6[[#This Row],[Product]],Table3[],3)</f>
        <v>3.49</v>
      </c>
      <c r="Q4387" s="35">
        <f>VLOOKUP(Table6[[#This Row],[Product]],Table3[],4)</f>
        <v>20</v>
      </c>
      <c r="R4387" s="35">
        <f>Table6[[#This Row],[Quantity]]*Table6[[#This Row],[Case]]</f>
        <v>860</v>
      </c>
      <c r="S4387" s="35">
        <f>Table6[[#This Row],[Total Sales]]*Table6[[#This Row],[Cost]]</f>
        <v>3001.4</v>
      </c>
    </row>
    <row r="4388" spans="1:19" x14ac:dyDescent="0.3">
      <c r="A4388" s="54">
        <v>4511</v>
      </c>
      <c r="B4388" s="35" t="s">
        <v>1765</v>
      </c>
      <c r="C4388" s="35" t="s">
        <v>340</v>
      </c>
      <c r="D4388" s="35" t="s">
        <v>28</v>
      </c>
      <c r="E4388" s="35" t="str">
        <f t="shared" si="204"/>
        <v>M</v>
      </c>
      <c r="F4388" s="35">
        <v>90</v>
      </c>
      <c r="G4388" s="35" t="s">
        <v>9618</v>
      </c>
      <c r="H4388" s="35" t="s">
        <v>207</v>
      </c>
      <c r="I4388" s="35" t="s">
        <v>208</v>
      </c>
      <c r="J4388" s="48" t="s">
        <v>14080</v>
      </c>
      <c r="K4388" s="35">
        <v>46</v>
      </c>
      <c r="L4388" s="49" t="s">
        <v>70</v>
      </c>
      <c r="M4388" s="50" t="str">
        <f>VLOOKUP(Table6[[#This Row],[Product]],Table3[],2)</f>
        <v>Megawidget M</v>
      </c>
      <c r="N4388" s="50" t="str">
        <f t="shared" si="205"/>
        <v>Aug</v>
      </c>
      <c r="O4388" s="56">
        <f t="shared" si="206"/>
        <v>2020</v>
      </c>
      <c r="P4388" s="51">
        <f>VLOOKUP(Table6[[#This Row],[Product]],Table3[],3)</f>
        <v>1.29</v>
      </c>
      <c r="Q4388" s="35">
        <f>VLOOKUP(Table6[[#This Row],[Product]],Table3[],4)</f>
        <v>24</v>
      </c>
      <c r="R4388" s="35">
        <f>Table6[[#This Row],[Quantity]]*Table6[[#This Row],[Case]]</f>
        <v>1104</v>
      </c>
      <c r="S4388" s="35">
        <f>Table6[[#This Row],[Total Sales]]*Table6[[#This Row],[Cost]]</f>
        <v>1424.16</v>
      </c>
    </row>
    <row r="4389" spans="1:19" x14ac:dyDescent="0.3">
      <c r="A4389" s="54">
        <v>4512</v>
      </c>
      <c r="B4389" s="35" t="s">
        <v>4052</v>
      </c>
      <c r="C4389" s="35" t="s">
        <v>9619</v>
      </c>
      <c r="D4389" s="35" t="s">
        <v>28</v>
      </c>
      <c r="E4389" s="35" t="str">
        <f t="shared" si="204"/>
        <v>M</v>
      </c>
      <c r="F4389" s="35">
        <v>30</v>
      </c>
      <c r="G4389" s="35" t="s">
        <v>9620</v>
      </c>
      <c r="H4389" s="35" t="s">
        <v>3799</v>
      </c>
      <c r="I4389" s="35" t="s">
        <v>32</v>
      </c>
      <c r="J4389" s="48">
        <v>44779</v>
      </c>
      <c r="K4389" s="35">
        <v>80</v>
      </c>
      <c r="L4389" s="49" t="s">
        <v>64</v>
      </c>
      <c r="M4389" s="50" t="str">
        <f>VLOOKUP(Table6[[#This Row],[Product]],Table3[],2)</f>
        <v>Ultrathing V4</v>
      </c>
      <c r="N4389" s="50" t="str">
        <f t="shared" si="205"/>
        <v>Aug</v>
      </c>
      <c r="O4389" s="56">
        <f t="shared" si="206"/>
        <v>2022</v>
      </c>
      <c r="P4389" s="51">
        <f>VLOOKUP(Table6[[#This Row],[Product]],Table3[],3)</f>
        <v>3.99</v>
      </c>
      <c r="Q4389" s="35">
        <f>VLOOKUP(Table6[[#This Row],[Product]],Table3[],4)</f>
        <v>24</v>
      </c>
      <c r="R4389" s="35">
        <f>Table6[[#This Row],[Quantity]]*Table6[[#This Row],[Case]]</f>
        <v>1920</v>
      </c>
      <c r="S4389" s="35">
        <f>Table6[[#This Row],[Total Sales]]*Table6[[#This Row],[Cost]]</f>
        <v>7660.8</v>
      </c>
    </row>
    <row r="4390" spans="1:19" x14ac:dyDescent="0.3">
      <c r="A4390" s="54">
        <v>4513</v>
      </c>
      <c r="B4390" s="35" t="s">
        <v>9621</v>
      </c>
      <c r="C4390" s="35" t="s">
        <v>8632</v>
      </c>
      <c r="D4390" s="35" t="s">
        <v>15</v>
      </c>
      <c r="E4390" s="35" t="str">
        <f t="shared" si="204"/>
        <v>F</v>
      </c>
      <c r="F4390" s="35">
        <v>60</v>
      </c>
      <c r="G4390" s="35" t="s">
        <v>9622</v>
      </c>
      <c r="H4390" s="35" t="s">
        <v>2141</v>
      </c>
      <c r="I4390" s="35" t="s">
        <v>1078</v>
      </c>
      <c r="J4390" s="48" t="s">
        <v>14092</v>
      </c>
      <c r="K4390" s="35">
        <v>58</v>
      </c>
      <c r="L4390" s="49" t="s">
        <v>20</v>
      </c>
      <c r="M4390" s="50" t="str">
        <f>VLOOKUP(Table6[[#This Row],[Product]],Table3[],2)</f>
        <v>Hyperwotsit</v>
      </c>
      <c r="N4390" s="50" t="str">
        <f t="shared" si="205"/>
        <v>Mar</v>
      </c>
      <c r="O4390" s="56">
        <f t="shared" si="206"/>
        <v>2021</v>
      </c>
      <c r="P4390" s="51">
        <f>VLOOKUP(Table6[[#This Row],[Product]],Table3[],3)</f>
        <v>2.0099999999999998</v>
      </c>
      <c r="Q4390" s="35">
        <f>VLOOKUP(Table6[[#This Row],[Product]],Table3[],4)</f>
        <v>20</v>
      </c>
      <c r="R4390" s="35">
        <f>Table6[[#This Row],[Quantity]]*Table6[[#This Row],[Case]]</f>
        <v>1160</v>
      </c>
      <c r="S4390" s="35">
        <f>Table6[[#This Row],[Total Sales]]*Table6[[#This Row],[Cost]]</f>
        <v>2331.6</v>
      </c>
    </row>
    <row r="4391" spans="1:19" x14ac:dyDescent="0.3">
      <c r="A4391" s="54">
        <v>4514</v>
      </c>
      <c r="B4391" s="35" t="s">
        <v>9623</v>
      </c>
      <c r="C4391" s="35" t="s">
        <v>9624</v>
      </c>
      <c r="D4391" s="35" t="s">
        <v>15</v>
      </c>
      <c r="E4391" s="35" t="str">
        <f t="shared" si="204"/>
        <v>F</v>
      </c>
      <c r="F4391" s="35">
        <v>90</v>
      </c>
      <c r="G4391" s="35" t="s">
        <v>9622</v>
      </c>
      <c r="H4391" s="35" t="s">
        <v>109</v>
      </c>
      <c r="I4391" s="35" t="s">
        <v>110</v>
      </c>
      <c r="J4391" s="48">
        <v>44476</v>
      </c>
      <c r="K4391" s="35">
        <v>48</v>
      </c>
      <c r="L4391" s="49" t="s">
        <v>64</v>
      </c>
      <c r="M4391" s="50" t="str">
        <f>VLOOKUP(Table6[[#This Row],[Product]],Table3[],2)</f>
        <v>Ultrathing V4</v>
      </c>
      <c r="N4391" s="50" t="str">
        <f t="shared" si="205"/>
        <v>Oct</v>
      </c>
      <c r="O4391" s="56">
        <f t="shared" si="206"/>
        <v>2021</v>
      </c>
      <c r="P4391" s="51">
        <f>VLOOKUP(Table6[[#This Row],[Product]],Table3[],3)</f>
        <v>3.99</v>
      </c>
      <c r="Q4391" s="35">
        <f>VLOOKUP(Table6[[#This Row],[Product]],Table3[],4)</f>
        <v>24</v>
      </c>
      <c r="R4391" s="35">
        <f>Table6[[#This Row],[Quantity]]*Table6[[#This Row],[Case]]</f>
        <v>1152</v>
      </c>
      <c r="S4391" s="35">
        <f>Table6[[#This Row],[Total Sales]]*Table6[[#This Row],[Cost]]</f>
        <v>4596.4800000000005</v>
      </c>
    </row>
    <row r="4392" spans="1:19" x14ac:dyDescent="0.3">
      <c r="A4392" s="54">
        <v>4515</v>
      </c>
      <c r="B4392" s="35" t="s">
        <v>2206</v>
      </c>
      <c r="C4392" s="35" t="s">
        <v>4732</v>
      </c>
      <c r="D4392" s="35" t="s">
        <v>28</v>
      </c>
      <c r="E4392" s="35" t="str">
        <f t="shared" si="204"/>
        <v>M</v>
      </c>
      <c r="F4392" s="35">
        <v>90</v>
      </c>
      <c r="G4392" s="35" t="s">
        <v>9625</v>
      </c>
      <c r="H4392" s="35" t="s">
        <v>2401</v>
      </c>
      <c r="I4392" s="35" t="s">
        <v>178</v>
      </c>
      <c r="J4392" s="48" t="s">
        <v>13632</v>
      </c>
      <c r="K4392" s="35">
        <v>57</v>
      </c>
      <c r="L4392" s="49" t="s">
        <v>39</v>
      </c>
      <c r="M4392" s="50" t="str">
        <f>VLOOKUP(Table6[[#This Row],[Product]],Table3[],2)</f>
        <v>Ultrathing V1</v>
      </c>
      <c r="N4392" s="50" t="str">
        <f t="shared" si="205"/>
        <v>Mar</v>
      </c>
      <c r="O4392" s="56">
        <f t="shared" si="206"/>
        <v>2021</v>
      </c>
      <c r="P4392" s="51">
        <f>VLOOKUP(Table6[[#This Row],[Product]],Table3[],3)</f>
        <v>1.79</v>
      </c>
      <c r="Q4392" s="35">
        <f>VLOOKUP(Table6[[#This Row],[Product]],Table3[],4)</f>
        <v>17</v>
      </c>
      <c r="R4392" s="35">
        <f>Table6[[#This Row],[Quantity]]*Table6[[#This Row],[Case]]</f>
        <v>969</v>
      </c>
      <c r="S4392" s="35">
        <f>Table6[[#This Row],[Total Sales]]*Table6[[#This Row],[Cost]]</f>
        <v>1734.51</v>
      </c>
    </row>
    <row r="4393" spans="1:19" x14ac:dyDescent="0.3">
      <c r="A4393" s="54">
        <v>4516</v>
      </c>
      <c r="B4393" s="35" t="s">
        <v>9626</v>
      </c>
      <c r="C4393" s="35" t="s">
        <v>7973</v>
      </c>
      <c r="D4393" s="35" t="s">
        <v>51</v>
      </c>
      <c r="E4393" s="35" t="str">
        <f t="shared" si="204"/>
        <v>F</v>
      </c>
      <c r="F4393" s="35">
        <v>30</v>
      </c>
      <c r="G4393" s="35" t="s">
        <v>9627</v>
      </c>
      <c r="H4393" s="35" t="s">
        <v>726</v>
      </c>
      <c r="I4393" s="35" t="s">
        <v>32</v>
      </c>
      <c r="J4393" s="48" t="s">
        <v>14048</v>
      </c>
      <c r="K4393" s="35">
        <v>7</v>
      </c>
      <c r="L4393" s="49" t="s">
        <v>54</v>
      </c>
      <c r="M4393" s="50" t="str">
        <f>VLOOKUP(Table6[[#This Row],[Product]],Table3[],2)</f>
        <v>Megawidget S</v>
      </c>
      <c r="N4393" s="50" t="str">
        <f t="shared" si="205"/>
        <v>Dec</v>
      </c>
      <c r="O4393" s="56">
        <f t="shared" si="206"/>
        <v>2020</v>
      </c>
      <c r="P4393" s="51">
        <f>VLOOKUP(Table6[[#This Row],[Product]],Table3[],3)</f>
        <v>0.69</v>
      </c>
      <c r="Q4393" s="35">
        <f>VLOOKUP(Table6[[#This Row],[Product]],Table3[],4)</f>
        <v>24</v>
      </c>
      <c r="R4393" s="35">
        <f>Table6[[#This Row],[Quantity]]*Table6[[#This Row],[Case]]</f>
        <v>168</v>
      </c>
      <c r="S4393" s="35">
        <f>Table6[[#This Row],[Total Sales]]*Table6[[#This Row],[Cost]]</f>
        <v>115.91999999999999</v>
      </c>
    </row>
    <row r="4394" spans="1:19" x14ac:dyDescent="0.3">
      <c r="A4394" s="54">
        <v>4517</v>
      </c>
      <c r="B4394" s="35" t="s">
        <v>8149</v>
      </c>
      <c r="C4394" s="35" t="s">
        <v>6704</v>
      </c>
      <c r="D4394" s="35" t="s">
        <v>92</v>
      </c>
      <c r="E4394" s="35" t="str">
        <f t="shared" si="204"/>
        <v>M/F</v>
      </c>
      <c r="F4394" s="35">
        <v>90</v>
      </c>
      <c r="G4394" s="35" t="s">
        <v>9628</v>
      </c>
      <c r="H4394" s="35" t="s">
        <v>768</v>
      </c>
      <c r="I4394" s="35" t="s">
        <v>124</v>
      </c>
      <c r="J4394" s="48" t="s">
        <v>14123</v>
      </c>
      <c r="K4394" s="35">
        <v>21</v>
      </c>
      <c r="L4394" s="49" t="s">
        <v>101</v>
      </c>
      <c r="M4394" s="50" t="str">
        <f>VLOOKUP(Table6[[#This Row],[Product]],Table3[],2)</f>
        <v>Superwossname</v>
      </c>
      <c r="N4394" s="50" t="str">
        <f t="shared" si="205"/>
        <v>Oct</v>
      </c>
      <c r="O4394" s="56">
        <f t="shared" si="206"/>
        <v>2022</v>
      </c>
      <c r="P4394" s="51">
        <f>VLOOKUP(Table6[[#This Row],[Product]],Table3[],3)</f>
        <v>3.49</v>
      </c>
      <c r="Q4394" s="35">
        <f>VLOOKUP(Table6[[#This Row],[Product]],Table3[],4)</f>
        <v>20</v>
      </c>
      <c r="R4394" s="35">
        <f>Table6[[#This Row],[Quantity]]*Table6[[#This Row],[Case]]</f>
        <v>420</v>
      </c>
      <c r="S4394" s="35">
        <f>Table6[[#This Row],[Total Sales]]*Table6[[#This Row],[Cost]]</f>
        <v>1465.8000000000002</v>
      </c>
    </row>
    <row r="4395" spans="1:19" x14ac:dyDescent="0.3">
      <c r="A4395" s="54">
        <v>4518</v>
      </c>
      <c r="B4395" s="35" t="s">
        <v>6358</v>
      </c>
      <c r="C4395" s="35" t="s">
        <v>949</v>
      </c>
      <c r="D4395" s="35" t="s">
        <v>28</v>
      </c>
      <c r="E4395" s="35" t="str">
        <f t="shared" si="204"/>
        <v>M</v>
      </c>
      <c r="F4395" s="35">
        <v>60</v>
      </c>
      <c r="G4395" s="35" t="s">
        <v>9629</v>
      </c>
      <c r="H4395" s="35" t="s">
        <v>412</v>
      </c>
      <c r="I4395" s="35" t="s">
        <v>187</v>
      </c>
      <c r="J4395" s="48" t="s">
        <v>13885</v>
      </c>
      <c r="K4395" s="35">
        <v>95</v>
      </c>
      <c r="L4395" s="49" t="s">
        <v>54</v>
      </c>
      <c r="M4395" s="50" t="str">
        <f>VLOOKUP(Table6[[#This Row],[Product]],Table3[],2)</f>
        <v>Megawidget S</v>
      </c>
      <c r="N4395" s="50" t="str">
        <f t="shared" si="205"/>
        <v>Mar</v>
      </c>
      <c r="O4395" s="56">
        <f t="shared" si="206"/>
        <v>2021</v>
      </c>
      <c r="P4395" s="51">
        <f>VLOOKUP(Table6[[#This Row],[Product]],Table3[],3)</f>
        <v>0.69</v>
      </c>
      <c r="Q4395" s="35">
        <f>VLOOKUP(Table6[[#This Row],[Product]],Table3[],4)</f>
        <v>24</v>
      </c>
      <c r="R4395" s="35">
        <f>Table6[[#This Row],[Quantity]]*Table6[[#This Row],[Case]]</f>
        <v>2280</v>
      </c>
      <c r="S4395" s="35">
        <f>Table6[[#This Row],[Total Sales]]*Table6[[#This Row],[Cost]]</f>
        <v>1573.1999999999998</v>
      </c>
    </row>
    <row r="4396" spans="1:19" x14ac:dyDescent="0.3">
      <c r="A4396" s="54">
        <v>4519</v>
      </c>
      <c r="B4396" s="35" t="s">
        <v>8664</v>
      </c>
      <c r="C4396" s="35" t="s">
        <v>6255</v>
      </c>
      <c r="D4396" s="35" t="s">
        <v>51</v>
      </c>
      <c r="E4396" s="35" t="str">
        <f t="shared" si="204"/>
        <v>F</v>
      </c>
      <c r="F4396" s="35">
        <v>30</v>
      </c>
      <c r="G4396" s="35" t="s">
        <v>9630</v>
      </c>
      <c r="H4396" s="35" t="s">
        <v>1099</v>
      </c>
      <c r="I4396" s="35" t="s">
        <v>25</v>
      </c>
      <c r="J4396" s="48">
        <v>44691</v>
      </c>
      <c r="K4396" s="35">
        <v>74</v>
      </c>
      <c r="L4396" s="49" t="s">
        <v>159</v>
      </c>
      <c r="M4396" s="50" t="str">
        <f>VLOOKUP(Table6[[#This Row],[Product]],Table3[],2)</f>
        <v>Ultrathing V3</v>
      </c>
      <c r="N4396" s="50" t="str">
        <f t="shared" si="205"/>
        <v>May</v>
      </c>
      <c r="O4396" s="56">
        <f t="shared" si="206"/>
        <v>2022</v>
      </c>
      <c r="P4396" s="51">
        <f>VLOOKUP(Table6[[#This Row],[Product]],Table3[],3)</f>
        <v>3.39</v>
      </c>
      <c r="Q4396" s="35">
        <f>VLOOKUP(Table6[[#This Row],[Product]],Table3[],4)</f>
        <v>24</v>
      </c>
      <c r="R4396" s="35">
        <f>Table6[[#This Row],[Quantity]]*Table6[[#This Row],[Case]]</f>
        <v>1776</v>
      </c>
      <c r="S4396" s="35">
        <f>Table6[[#This Row],[Total Sales]]*Table6[[#This Row],[Cost]]</f>
        <v>6020.64</v>
      </c>
    </row>
    <row r="4397" spans="1:19" x14ac:dyDescent="0.3">
      <c r="A4397" s="54">
        <v>4520</v>
      </c>
      <c r="B4397" s="35" t="s">
        <v>5421</v>
      </c>
      <c r="C4397" s="35" t="s">
        <v>3529</v>
      </c>
      <c r="D4397" s="35" t="s">
        <v>28</v>
      </c>
      <c r="E4397" s="35" t="str">
        <f t="shared" si="204"/>
        <v>M</v>
      </c>
      <c r="F4397" s="35">
        <v>60</v>
      </c>
      <c r="G4397" s="35" t="s">
        <v>9631</v>
      </c>
      <c r="H4397" s="35" t="s">
        <v>1601</v>
      </c>
      <c r="I4397" s="35" t="s">
        <v>32</v>
      </c>
      <c r="J4397" s="48">
        <v>44169</v>
      </c>
      <c r="K4397" s="35">
        <v>5</v>
      </c>
      <c r="L4397" s="49" t="s">
        <v>80</v>
      </c>
      <c r="M4397" s="50" t="str">
        <f>VLOOKUP(Table6[[#This Row],[Product]],Table3[],2)</f>
        <v>Ultrathing V2</v>
      </c>
      <c r="N4397" s="50" t="str">
        <f t="shared" si="205"/>
        <v>Dec</v>
      </c>
      <c r="O4397" s="56">
        <f t="shared" si="206"/>
        <v>2020</v>
      </c>
      <c r="P4397" s="51">
        <f>VLOOKUP(Table6[[#This Row],[Product]],Table3[],3)</f>
        <v>2.95</v>
      </c>
      <c r="Q4397" s="35">
        <f>VLOOKUP(Table6[[#This Row],[Product]],Table3[],4)</f>
        <v>20</v>
      </c>
      <c r="R4397" s="35">
        <f>Table6[[#This Row],[Quantity]]*Table6[[#This Row],[Case]]</f>
        <v>100</v>
      </c>
      <c r="S4397" s="35">
        <f>Table6[[#This Row],[Total Sales]]*Table6[[#This Row],[Cost]]</f>
        <v>295</v>
      </c>
    </row>
    <row r="4398" spans="1:19" x14ac:dyDescent="0.3">
      <c r="A4398" s="54">
        <v>4521</v>
      </c>
      <c r="B4398" s="35" t="s">
        <v>2829</v>
      </c>
      <c r="C4398" s="35" t="s">
        <v>1188</v>
      </c>
      <c r="D4398" s="35" t="s">
        <v>28</v>
      </c>
      <c r="E4398" s="35" t="str">
        <f t="shared" si="204"/>
        <v>M</v>
      </c>
      <c r="F4398" s="35">
        <v>60</v>
      </c>
      <c r="G4398" s="35" t="s">
        <v>9632</v>
      </c>
      <c r="H4398" s="35" t="s">
        <v>1005</v>
      </c>
      <c r="I4398" s="35" t="s">
        <v>178</v>
      </c>
      <c r="J4398" s="48" t="s">
        <v>13858</v>
      </c>
      <c r="K4398" s="35">
        <v>33</v>
      </c>
      <c r="L4398" s="49" t="s">
        <v>33</v>
      </c>
      <c r="M4398" s="50" t="str">
        <f>VLOOKUP(Table6[[#This Row],[Product]],Table3[],2)</f>
        <v>Megawidget L</v>
      </c>
      <c r="N4398" s="50" t="str">
        <f t="shared" si="205"/>
        <v>Dec</v>
      </c>
      <c r="O4398" s="56">
        <f t="shared" si="206"/>
        <v>2022</v>
      </c>
      <c r="P4398" s="51">
        <f>VLOOKUP(Table6[[#This Row],[Product]],Table3[],3)</f>
        <v>1.79</v>
      </c>
      <c r="Q4398" s="35">
        <f>VLOOKUP(Table6[[#This Row],[Product]],Table3[],4)</f>
        <v>24</v>
      </c>
      <c r="R4398" s="35">
        <f>Table6[[#This Row],[Quantity]]*Table6[[#This Row],[Case]]</f>
        <v>792</v>
      </c>
      <c r="S4398" s="35">
        <f>Table6[[#This Row],[Total Sales]]*Table6[[#This Row],[Cost]]</f>
        <v>1417.68</v>
      </c>
    </row>
    <row r="4399" spans="1:19" x14ac:dyDescent="0.3">
      <c r="A4399" s="54">
        <v>4522</v>
      </c>
      <c r="B4399" s="35" t="s">
        <v>504</v>
      </c>
      <c r="C4399" s="35" t="s">
        <v>609</v>
      </c>
      <c r="D4399" s="35" t="s">
        <v>51</v>
      </c>
      <c r="E4399" s="35" t="str">
        <f t="shared" si="204"/>
        <v>F</v>
      </c>
      <c r="F4399" s="35">
        <v>90</v>
      </c>
      <c r="G4399" s="35" t="s">
        <v>9633</v>
      </c>
      <c r="H4399" s="35" t="s">
        <v>2720</v>
      </c>
      <c r="I4399" s="35" t="s">
        <v>32</v>
      </c>
      <c r="J4399" s="48">
        <v>43931</v>
      </c>
      <c r="K4399" s="35">
        <v>45</v>
      </c>
      <c r="L4399" s="49" t="s">
        <v>159</v>
      </c>
      <c r="M4399" s="50" t="str">
        <f>VLOOKUP(Table6[[#This Row],[Product]],Table3[],2)</f>
        <v>Ultrathing V3</v>
      </c>
      <c r="N4399" s="50" t="str">
        <f t="shared" si="205"/>
        <v>Apr</v>
      </c>
      <c r="O4399" s="56">
        <f t="shared" si="206"/>
        <v>2020</v>
      </c>
      <c r="P4399" s="51">
        <f>VLOOKUP(Table6[[#This Row],[Product]],Table3[],3)</f>
        <v>3.39</v>
      </c>
      <c r="Q4399" s="35">
        <f>VLOOKUP(Table6[[#This Row],[Product]],Table3[],4)</f>
        <v>24</v>
      </c>
      <c r="R4399" s="35">
        <f>Table6[[#This Row],[Quantity]]*Table6[[#This Row],[Case]]</f>
        <v>1080</v>
      </c>
      <c r="S4399" s="35">
        <f>Table6[[#This Row],[Total Sales]]*Table6[[#This Row],[Cost]]</f>
        <v>3661.2000000000003</v>
      </c>
    </row>
    <row r="4400" spans="1:19" x14ac:dyDescent="0.3">
      <c r="A4400" s="54">
        <v>4523</v>
      </c>
      <c r="B4400" s="35" t="s">
        <v>8151</v>
      </c>
      <c r="C4400" s="35" t="s">
        <v>2853</v>
      </c>
      <c r="D4400" s="35" t="s">
        <v>28</v>
      </c>
      <c r="E4400" s="35" t="str">
        <f t="shared" si="204"/>
        <v>M</v>
      </c>
      <c r="F4400" s="35">
        <v>60</v>
      </c>
      <c r="G4400" s="35" t="s">
        <v>9634</v>
      </c>
      <c r="H4400" s="35" t="s">
        <v>1306</v>
      </c>
      <c r="I4400" s="35" t="s">
        <v>32</v>
      </c>
      <c r="J4400" s="48" t="s">
        <v>14209</v>
      </c>
      <c r="K4400" s="35">
        <v>61</v>
      </c>
      <c r="L4400" s="49" t="s">
        <v>39</v>
      </c>
      <c r="M4400" s="50" t="str">
        <f>VLOOKUP(Table6[[#This Row],[Product]],Table3[],2)</f>
        <v>Ultrathing V1</v>
      </c>
      <c r="N4400" s="50" t="str">
        <f t="shared" si="205"/>
        <v>Dec</v>
      </c>
      <c r="O4400" s="56">
        <f t="shared" si="206"/>
        <v>2021</v>
      </c>
      <c r="P4400" s="51">
        <f>VLOOKUP(Table6[[#This Row],[Product]],Table3[],3)</f>
        <v>1.79</v>
      </c>
      <c r="Q4400" s="35">
        <f>VLOOKUP(Table6[[#This Row],[Product]],Table3[],4)</f>
        <v>17</v>
      </c>
      <c r="R4400" s="35">
        <f>Table6[[#This Row],[Quantity]]*Table6[[#This Row],[Case]]</f>
        <v>1037</v>
      </c>
      <c r="S4400" s="35">
        <f>Table6[[#This Row],[Total Sales]]*Table6[[#This Row],[Cost]]</f>
        <v>1856.23</v>
      </c>
    </row>
    <row r="4401" spans="1:19" x14ac:dyDescent="0.3">
      <c r="A4401" s="54">
        <v>4524</v>
      </c>
      <c r="B4401" s="35" t="s">
        <v>3496</v>
      </c>
      <c r="C4401" s="35" t="s">
        <v>9635</v>
      </c>
      <c r="D4401" s="35" t="s">
        <v>28</v>
      </c>
      <c r="E4401" s="35" t="str">
        <f t="shared" si="204"/>
        <v>M</v>
      </c>
      <c r="F4401" s="35">
        <v>90</v>
      </c>
      <c r="G4401" s="35" t="s">
        <v>9636</v>
      </c>
      <c r="H4401" s="35" t="s">
        <v>1253</v>
      </c>
      <c r="I4401" s="35" t="s">
        <v>32</v>
      </c>
      <c r="J4401" s="48" t="s">
        <v>13798</v>
      </c>
      <c r="K4401" s="35">
        <v>5</v>
      </c>
      <c r="L4401" s="49" t="s">
        <v>33</v>
      </c>
      <c r="M4401" s="50" t="str">
        <f>VLOOKUP(Table6[[#This Row],[Product]],Table3[],2)</f>
        <v>Megawidget L</v>
      </c>
      <c r="N4401" s="50" t="str">
        <f t="shared" si="205"/>
        <v>Aug</v>
      </c>
      <c r="O4401" s="56">
        <f t="shared" si="206"/>
        <v>2021</v>
      </c>
      <c r="P4401" s="51">
        <f>VLOOKUP(Table6[[#This Row],[Product]],Table3[],3)</f>
        <v>1.79</v>
      </c>
      <c r="Q4401" s="35">
        <f>VLOOKUP(Table6[[#This Row],[Product]],Table3[],4)</f>
        <v>24</v>
      </c>
      <c r="R4401" s="35">
        <f>Table6[[#This Row],[Quantity]]*Table6[[#This Row],[Case]]</f>
        <v>120</v>
      </c>
      <c r="S4401" s="35">
        <f>Table6[[#This Row],[Total Sales]]*Table6[[#This Row],[Cost]]</f>
        <v>214.8</v>
      </c>
    </row>
    <row r="4402" spans="1:19" x14ac:dyDescent="0.3">
      <c r="A4402" s="54">
        <v>4525</v>
      </c>
      <c r="B4402" s="35" t="s">
        <v>9637</v>
      </c>
      <c r="C4402" s="35" t="s">
        <v>3913</v>
      </c>
      <c r="D4402" s="35" t="s">
        <v>15</v>
      </c>
      <c r="E4402" s="35" t="str">
        <f t="shared" si="204"/>
        <v>F</v>
      </c>
      <c r="F4402" s="35">
        <v>90</v>
      </c>
      <c r="G4402" s="35" t="s">
        <v>9638</v>
      </c>
      <c r="H4402" s="35" t="s">
        <v>1138</v>
      </c>
      <c r="I4402" s="35" t="s">
        <v>124</v>
      </c>
      <c r="J4402" s="48" t="s">
        <v>14077</v>
      </c>
      <c r="K4402" s="35">
        <v>50</v>
      </c>
      <c r="L4402" s="49" t="s">
        <v>20</v>
      </c>
      <c r="M4402" s="50" t="str">
        <f>VLOOKUP(Table6[[#This Row],[Product]],Table3[],2)</f>
        <v>Hyperwotsit</v>
      </c>
      <c r="N4402" s="50" t="str">
        <f t="shared" si="205"/>
        <v>Jul</v>
      </c>
      <c r="O4402" s="56">
        <f t="shared" si="206"/>
        <v>2020</v>
      </c>
      <c r="P4402" s="51">
        <f>VLOOKUP(Table6[[#This Row],[Product]],Table3[],3)</f>
        <v>2.0099999999999998</v>
      </c>
      <c r="Q4402" s="35">
        <f>VLOOKUP(Table6[[#This Row],[Product]],Table3[],4)</f>
        <v>20</v>
      </c>
      <c r="R4402" s="35">
        <f>Table6[[#This Row],[Quantity]]*Table6[[#This Row],[Case]]</f>
        <v>1000</v>
      </c>
      <c r="S4402" s="35">
        <f>Table6[[#This Row],[Total Sales]]*Table6[[#This Row],[Cost]]</f>
        <v>2009.9999999999998</v>
      </c>
    </row>
    <row r="4403" spans="1:19" x14ac:dyDescent="0.3">
      <c r="A4403" s="54">
        <v>4526</v>
      </c>
      <c r="B4403" s="35" t="s">
        <v>2962</v>
      </c>
      <c r="C4403" s="35" t="s">
        <v>3454</v>
      </c>
      <c r="D4403" s="35" t="s">
        <v>28</v>
      </c>
      <c r="E4403" s="35" t="str">
        <f t="shared" si="204"/>
        <v>M</v>
      </c>
      <c r="F4403" s="35">
        <v>60</v>
      </c>
      <c r="G4403" s="35" t="s">
        <v>9639</v>
      </c>
      <c r="H4403" s="35" t="s">
        <v>827</v>
      </c>
      <c r="I4403" s="35" t="s">
        <v>124</v>
      </c>
      <c r="J4403" s="48">
        <v>44324</v>
      </c>
      <c r="K4403" s="35">
        <v>47</v>
      </c>
      <c r="L4403" s="49" t="s">
        <v>39</v>
      </c>
      <c r="M4403" s="50" t="str">
        <f>VLOOKUP(Table6[[#This Row],[Product]],Table3[],2)</f>
        <v>Ultrathing V1</v>
      </c>
      <c r="N4403" s="50" t="str">
        <f t="shared" si="205"/>
        <v>May</v>
      </c>
      <c r="O4403" s="56">
        <f t="shared" si="206"/>
        <v>2021</v>
      </c>
      <c r="P4403" s="51">
        <f>VLOOKUP(Table6[[#This Row],[Product]],Table3[],3)</f>
        <v>1.79</v>
      </c>
      <c r="Q4403" s="35">
        <f>VLOOKUP(Table6[[#This Row],[Product]],Table3[],4)</f>
        <v>17</v>
      </c>
      <c r="R4403" s="35">
        <f>Table6[[#This Row],[Quantity]]*Table6[[#This Row],[Case]]</f>
        <v>799</v>
      </c>
      <c r="S4403" s="35">
        <f>Table6[[#This Row],[Total Sales]]*Table6[[#This Row],[Cost]]</f>
        <v>1430.21</v>
      </c>
    </row>
    <row r="4404" spans="1:19" x14ac:dyDescent="0.3">
      <c r="A4404" s="54">
        <v>4527</v>
      </c>
      <c r="B4404" s="35" t="s">
        <v>1464</v>
      </c>
      <c r="C4404" s="35" t="s">
        <v>5853</v>
      </c>
      <c r="D4404" s="35" t="s">
        <v>28</v>
      </c>
      <c r="E4404" s="35" t="str">
        <f t="shared" si="204"/>
        <v>M</v>
      </c>
      <c r="F4404" s="35">
        <v>30</v>
      </c>
      <c r="G4404" s="35" t="s">
        <v>9640</v>
      </c>
      <c r="H4404" s="35" t="s">
        <v>3596</v>
      </c>
      <c r="I4404" s="35" t="s">
        <v>32</v>
      </c>
      <c r="J4404" s="48">
        <v>43985</v>
      </c>
      <c r="K4404" s="35">
        <v>34</v>
      </c>
      <c r="L4404" s="49" t="s">
        <v>45</v>
      </c>
      <c r="M4404" s="50" t="str">
        <f>VLOOKUP(Table6[[#This Row],[Product]],Table3[],2)</f>
        <v>Gigastuff</v>
      </c>
      <c r="N4404" s="50" t="str">
        <f t="shared" si="205"/>
        <v>Jun</v>
      </c>
      <c r="O4404" s="56">
        <f t="shared" si="206"/>
        <v>2020</v>
      </c>
      <c r="P4404" s="51">
        <f>VLOOKUP(Table6[[#This Row],[Product]],Table3[],3)</f>
        <v>1.89</v>
      </c>
      <c r="Q4404" s="35">
        <f>VLOOKUP(Table6[[#This Row],[Product]],Table3[],4)</f>
        <v>18</v>
      </c>
      <c r="R4404" s="35">
        <f>Table6[[#This Row],[Quantity]]*Table6[[#This Row],[Case]]</f>
        <v>612</v>
      </c>
      <c r="S4404" s="35">
        <f>Table6[[#This Row],[Total Sales]]*Table6[[#This Row],[Cost]]</f>
        <v>1156.6799999999998</v>
      </c>
    </row>
    <row r="4405" spans="1:19" x14ac:dyDescent="0.3">
      <c r="A4405" s="54">
        <v>4528</v>
      </c>
      <c r="B4405" s="35" t="s">
        <v>7782</v>
      </c>
      <c r="C4405" s="35" t="s">
        <v>3341</v>
      </c>
      <c r="D4405" s="35" t="s">
        <v>51</v>
      </c>
      <c r="E4405" s="35" t="str">
        <f t="shared" si="204"/>
        <v>F</v>
      </c>
      <c r="F4405" s="35">
        <v>30</v>
      </c>
      <c r="G4405" s="35" t="s">
        <v>9641</v>
      </c>
      <c r="H4405" s="35" t="s">
        <v>1343</v>
      </c>
      <c r="I4405" s="35" t="s">
        <v>294</v>
      </c>
      <c r="J4405" s="48" t="s">
        <v>13680</v>
      </c>
      <c r="K4405" s="35">
        <v>76</v>
      </c>
      <c r="L4405" s="49" t="s">
        <v>80</v>
      </c>
      <c r="M4405" s="50" t="str">
        <f>VLOOKUP(Table6[[#This Row],[Product]],Table3[],2)</f>
        <v>Ultrathing V2</v>
      </c>
      <c r="N4405" s="50" t="str">
        <f t="shared" si="205"/>
        <v>Mar</v>
      </c>
      <c r="O4405" s="56">
        <f t="shared" si="206"/>
        <v>2022</v>
      </c>
      <c r="P4405" s="51">
        <f>VLOOKUP(Table6[[#This Row],[Product]],Table3[],3)</f>
        <v>2.95</v>
      </c>
      <c r="Q4405" s="35">
        <f>VLOOKUP(Table6[[#This Row],[Product]],Table3[],4)</f>
        <v>20</v>
      </c>
      <c r="R4405" s="35">
        <f>Table6[[#This Row],[Quantity]]*Table6[[#This Row],[Case]]</f>
        <v>1520</v>
      </c>
      <c r="S4405" s="35">
        <f>Table6[[#This Row],[Total Sales]]*Table6[[#This Row],[Cost]]</f>
        <v>4484</v>
      </c>
    </row>
    <row r="4406" spans="1:19" x14ac:dyDescent="0.3">
      <c r="A4406" s="54">
        <v>4529</v>
      </c>
      <c r="B4406" s="35" t="s">
        <v>2915</v>
      </c>
      <c r="C4406" s="35" t="s">
        <v>5113</v>
      </c>
      <c r="D4406" s="35" t="s">
        <v>28</v>
      </c>
      <c r="E4406" s="35" t="str">
        <f t="shared" si="204"/>
        <v>M</v>
      </c>
      <c r="F4406" s="35">
        <v>90</v>
      </c>
      <c r="G4406" s="35" t="s">
        <v>9642</v>
      </c>
      <c r="H4406" s="35" t="s">
        <v>6754</v>
      </c>
      <c r="I4406" s="35" t="s">
        <v>32</v>
      </c>
      <c r="J4406" s="48" t="s">
        <v>13867</v>
      </c>
      <c r="K4406" s="35">
        <v>43</v>
      </c>
      <c r="L4406" s="49" t="s">
        <v>80</v>
      </c>
      <c r="M4406" s="50" t="str">
        <f>VLOOKUP(Table6[[#This Row],[Product]],Table3[],2)</f>
        <v>Ultrathing V2</v>
      </c>
      <c r="N4406" s="50" t="str">
        <f t="shared" si="205"/>
        <v>Oct</v>
      </c>
      <c r="O4406" s="56">
        <f t="shared" si="206"/>
        <v>2022</v>
      </c>
      <c r="P4406" s="51">
        <f>VLOOKUP(Table6[[#This Row],[Product]],Table3[],3)</f>
        <v>2.95</v>
      </c>
      <c r="Q4406" s="35">
        <f>VLOOKUP(Table6[[#This Row],[Product]],Table3[],4)</f>
        <v>20</v>
      </c>
      <c r="R4406" s="35">
        <f>Table6[[#This Row],[Quantity]]*Table6[[#This Row],[Case]]</f>
        <v>860</v>
      </c>
      <c r="S4406" s="35">
        <f>Table6[[#This Row],[Total Sales]]*Table6[[#This Row],[Cost]]</f>
        <v>2537</v>
      </c>
    </row>
    <row r="4407" spans="1:19" x14ac:dyDescent="0.3">
      <c r="A4407" s="54">
        <v>4530</v>
      </c>
      <c r="B4407" s="35" t="s">
        <v>9643</v>
      </c>
      <c r="C4407" s="35" t="s">
        <v>3118</v>
      </c>
      <c r="D4407" s="35" t="s">
        <v>117</v>
      </c>
      <c r="E4407" s="35" t="str">
        <f t="shared" si="204"/>
        <v>M/F</v>
      </c>
      <c r="F4407" s="35">
        <v>60</v>
      </c>
      <c r="G4407" s="35" t="s">
        <v>9644</v>
      </c>
      <c r="H4407" s="35" t="s">
        <v>877</v>
      </c>
      <c r="I4407" s="35" t="s">
        <v>32</v>
      </c>
      <c r="J4407" s="48" t="s">
        <v>13699</v>
      </c>
      <c r="K4407" s="35">
        <v>88</v>
      </c>
      <c r="L4407" s="49" t="s">
        <v>64</v>
      </c>
      <c r="M4407" s="50" t="str">
        <f>VLOOKUP(Table6[[#This Row],[Product]],Table3[],2)</f>
        <v>Ultrathing V4</v>
      </c>
      <c r="N4407" s="50" t="str">
        <f t="shared" si="205"/>
        <v>Jan</v>
      </c>
      <c r="O4407" s="56">
        <f t="shared" si="206"/>
        <v>2021</v>
      </c>
      <c r="P4407" s="51">
        <f>VLOOKUP(Table6[[#This Row],[Product]],Table3[],3)</f>
        <v>3.99</v>
      </c>
      <c r="Q4407" s="35">
        <f>VLOOKUP(Table6[[#This Row],[Product]],Table3[],4)</f>
        <v>24</v>
      </c>
      <c r="R4407" s="35">
        <f>Table6[[#This Row],[Quantity]]*Table6[[#This Row],[Case]]</f>
        <v>2112</v>
      </c>
      <c r="S4407" s="35">
        <f>Table6[[#This Row],[Total Sales]]*Table6[[#This Row],[Cost]]</f>
        <v>8426.880000000001</v>
      </c>
    </row>
    <row r="4408" spans="1:19" x14ac:dyDescent="0.3">
      <c r="A4408" s="54">
        <v>4531</v>
      </c>
      <c r="B4408" s="35" t="s">
        <v>7239</v>
      </c>
      <c r="C4408" s="35" t="s">
        <v>9645</v>
      </c>
      <c r="D4408" s="35" t="s">
        <v>28</v>
      </c>
      <c r="E4408" s="35" t="str">
        <f t="shared" si="204"/>
        <v>M</v>
      </c>
      <c r="F4408" s="35">
        <v>30</v>
      </c>
      <c r="G4408" s="35" t="s">
        <v>9646</v>
      </c>
      <c r="H4408" s="35" t="s">
        <v>3713</v>
      </c>
      <c r="I4408" s="35" t="s">
        <v>32</v>
      </c>
      <c r="J4408" s="48">
        <v>44907</v>
      </c>
      <c r="K4408" s="35">
        <v>52</v>
      </c>
      <c r="L4408" s="49" t="s">
        <v>101</v>
      </c>
      <c r="M4408" s="50" t="str">
        <f>VLOOKUP(Table6[[#This Row],[Product]],Table3[],2)</f>
        <v>Superwossname</v>
      </c>
      <c r="N4408" s="50" t="str">
        <f t="shared" si="205"/>
        <v>Dec</v>
      </c>
      <c r="O4408" s="56">
        <f t="shared" si="206"/>
        <v>2022</v>
      </c>
      <c r="P4408" s="51">
        <f>VLOOKUP(Table6[[#This Row],[Product]],Table3[],3)</f>
        <v>3.49</v>
      </c>
      <c r="Q4408" s="35">
        <f>VLOOKUP(Table6[[#This Row],[Product]],Table3[],4)</f>
        <v>20</v>
      </c>
      <c r="R4408" s="35">
        <f>Table6[[#This Row],[Quantity]]*Table6[[#This Row],[Case]]</f>
        <v>1040</v>
      </c>
      <c r="S4408" s="35">
        <f>Table6[[#This Row],[Total Sales]]*Table6[[#This Row],[Cost]]</f>
        <v>3629.6000000000004</v>
      </c>
    </row>
    <row r="4409" spans="1:19" x14ac:dyDescent="0.3">
      <c r="A4409" s="54">
        <v>4532</v>
      </c>
      <c r="B4409" s="35" t="s">
        <v>9647</v>
      </c>
      <c r="C4409" s="35" t="s">
        <v>3750</v>
      </c>
      <c r="D4409" s="35" t="s">
        <v>15</v>
      </c>
      <c r="E4409" s="35" t="str">
        <f t="shared" si="204"/>
        <v>F</v>
      </c>
      <c r="F4409" s="35">
        <v>90</v>
      </c>
      <c r="G4409" s="35" t="s">
        <v>9648</v>
      </c>
      <c r="H4409" s="35" t="s">
        <v>894</v>
      </c>
      <c r="I4409" s="35" t="s">
        <v>38</v>
      </c>
      <c r="J4409" s="48" t="s">
        <v>14274</v>
      </c>
      <c r="K4409" s="35">
        <v>79</v>
      </c>
      <c r="L4409" s="49" t="s">
        <v>159</v>
      </c>
      <c r="M4409" s="50" t="str">
        <f>VLOOKUP(Table6[[#This Row],[Product]],Table3[],2)</f>
        <v>Ultrathing V3</v>
      </c>
      <c r="N4409" s="50" t="str">
        <f t="shared" si="205"/>
        <v>Jul</v>
      </c>
      <c r="O4409" s="56">
        <f t="shared" si="206"/>
        <v>2021</v>
      </c>
      <c r="P4409" s="51">
        <f>VLOOKUP(Table6[[#This Row],[Product]],Table3[],3)</f>
        <v>3.39</v>
      </c>
      <c r="Q4409" s="35">
        <f>VLOOKUP(Table6[[#This Row],[Product]],Table3[],4)</f>
        <v>24</v>
      </c>
      <c r="R4409" s="35">
        <f>Table6[[#This Row],[Quantity]]*Table6[[#This Row],[Case]]</f>
        <v>1896</v>
      </c>
      <c r="S4409" s="35">
        <f>Table6[[#This Row],[Total Sales]]*Table6[[#This Row],[Cost]]</f>
        <v>6427.4400000000005</v>
      </c>
    </row>
    <row r="4410" spans="1:19" x14ac:dyDescent="0.3">
      <c r="A4410" s="54">
        <v>4533</v>
      </c>
      <c r="B4410" s="35" t="s">
        <v>9649</v>
      </c>
      <c r="C4410" s="35" t="s">
        <v>580</v>
      </c>
      <c r="D4410" s="35" t="s">
        <v>28</v>
      </c>
      <c r="E4410" s="35" t="str">
        <f t="shared" si="204"/>
        <v>M</v>
      </c>
      <c r="F4410" s="35">
        <v>90</v>
      </c>
      <c r="G4410" s="35" t="s">
        <v>9650</v>
      </c>
      <c r="H4410" s="35" t="s">
        <v>4631</v>
      </c>
      <c r="I4410" s="35" t="s">
        <v>187</v>
      </c>
      <c r="J4410" s="48" t="s">
        <v>14019</v>
      </c>
      <c r="K4410" s="35">
        <v>73</v>
      </c>
      <c r="L4410" s="49" t="s">
        <v>39</v>
      </c>
      <c r="M4410" s="50" t="str">
        <f>VLOOKUP(Table6[[#This Row],[Product]],Table3[],2)</f>
        <v>Ultrathing V1</v>
      </c>
      <c r="N4410" s="50" t="str">
        <f t="shared" si="205"/>
        <v>Mar</v>
      </c>
      <c r="O4410" s="56">
        <f t="shared" si="206"/>
        <v>2020</v>
      </c>
      <c r="P4410" s="51">
        <f>VLOOKUP(Table6[[#This Row],[Product]],Table3[],3)</f>
        <v>1.79</v>
      </c>
      <c r="Q4410" s="35">
        <f>VLOOKUP(Table6[[#This Row],[Product]],Table3[],4)</f>
        <v>17</v>
      </c>
      <c r="R4410" s="35">
        <f>Table6[[#This Row],[Quantity]]*Table6[[#This Row],[Case]]</f>
        <v>1241</v>
      </c>
      <c r="S4410" s="35">
        <f>Table6[[#This Row],[Total Sales]]*Table6[[#This Row],[Cost]]</f>
        <v>2221.39</v>
      </c>
    </row>
    <row r="4411" spans="1:19" x14ac:dyDescent="0.3">
      <c r="A4411" s="54">
        <v>4535</v>
      </c>
      <c r="B4411" s="35" t="s">
        <v>6322</v>
      </c>
      <c r="C4411" s="35" t="s">
        <v>3286</v>
      </c>
      <c r="D4411" s="35" t="s">
        <v>28</v>
      </c>
      <c r="E4411" s="35" t="str">
        <f t="shared" si="204"/>
        <v>M</v>
      </c>
      <c r="F4411" s="35">
        <v>90</v>
      </c>
      <c r="G4411" s="35" t="s">
        <v>9651</v>
      </c>
      <c r="H4411" s="35" t="s">
        <v>3399</v>
      </c>
      <c r="I4411" s="35" t="s">
        <v>124</v>
      </c>
      <c r="J4411" s="48" t="s">
        <v>13749</v>
      </c>
      <c r="K4411" s="35">
        <v>96</v>
      </c>
      <c r="L4411" s="49" t="s">
        <v>39</v>
      </c>
      <c r="M4411" s="50" t="str">
        <f>VLOOKUP(Table6[[#This Row],[Product]],Table3[],2)</f>
        <v>Ultrathing V1</v>
      </c>
      <c r="N4411" s="50" t="str">
        <f t="shared" si="205"/>
        <v>Feb</v>
      </c>
      <c r="O4411" s="56">
        <f t="shared" si="206"/>
        <v>2022</v>
      </c>
      <c r="P4411" s="51">
        <f>VLOOKUP(Table6[[#This Row],[Product]],Table3[],3)</f>
        <v>1.79</v>
      </c>
      <c r="Q4411" s="35">
        <f>VLOOKUP(Table6[[#This Row],[Product]],Table3[],4)</f>
        <v>17</v>
      </c>
      <c r="R4411" s="35">
        <f>Table6[[#This Row],[Quantity]]*Table6[[#This Row],[Case]]</f>
        <v>1632</v>
      </c>
      <c r="S4411" s="35">
        <f>Table6[[#This Row],[Total Sales]]*Table6[[#This Row],[Cost]]</f>
        <v>2921.28</v>
      </c>
    </row>
    <row r="4412" spans="1:19" x14ac:dyDescent="0.3">
      <c r="A4412" s="54">
        <v>4536</v>
      </c>
      <c r="B4412" s="35" t="s">
        <v>2823</v>
      </c>
      <c r="C4412" s="35" t="s">
        <v>6355</v>
      </c>
      <c r="D4412" s="35" t="s">
        <v>28</v>
      </c>
      <c r="E4412" s="35" t="str">
        <f t="shared" si="204"/>
        <v>M</v>
      </c>
      <c r="F4412" s="35">
        <v>90</v>
      </c>
      <c r="G4412" s="35" t="s">
        <v>9652</v>
      </c>
      <c r="H4412" s="35" t="s">
        <v>4699</v>
      </c>
      <c r="I4412" s="35" t="s">
        <v>32</v>
      </c>
      <c r="J4412" s="48" t="s">
        <v>13966</v>
      </c>
      <c r="K4412" s="35">
        <v>56</v>
      </c>
      <c r="L4412" s="49" t="s">
        <v>80</v>
      </c>
      <c r="M4412" s="50" t="str">
        <f>VLOOKUP(Table6[[#This Row],[Product]],Table3[],2)</f>
        <v>Ultrathing V2</v>
      </c>
      <c r="N4412" s="50" t="str">
        <f t="shared" si="205"/>
        <v>Oct</v>
      </c>
      <c r="O4412" s="56">
        <f t="shared" si="206"/>
        <v>2022</v>
      </c>
      <c r="P4412" s="51">
        <f>VLOOKUP(Table6[[#This Row],[Product]],Table3[],3)</f>
        <v>2.95</v>
      </c>
      <c r="Q4412" s="35">
        <f>VLOOKUP(Table6[[#This Row],[Product]],Table3[],4)</f>
        <v>20</v>
      </c>
      <c r="R4412" s="35">
        <f>Table6[[#This Row],[Quantity]]*Table6[[#This Row],[Case]]</f>
        <v>1120</v>
      </c>
      <c r="S4412" s="35">
        <f>Table6[[#This Row],[Total Sales]]*Table6[[#This Row],[Cost]]</f>
        <v>3304</v>
      </c>
    </row>
    <row r="4413" spans="1:19" x14ac:dyDescent="0.3">
      <c r="A4413" s="54">
        <v>4537</v>
      </c>
      <c r="B4413" s="35" t="s">
        <v>2805</v>
      </c>
      <c r="C4413" s="35" t="s">
        <v>1517</v>
      </c>
      <c r="D4413" s="35" t="s">
        <v>28</v>
      </c>
      <c r="E4413" s="35" t="str">
        <f t="shared" si="204"/>
        <v>M</v>
      </c>
      <c r="F4413" s="35">
        <v>30</v>
      </c>
      <c r="G4413" s="35" t="s">
        <v>9653</v>
      </c>
      <c r="H4413" s="35" t="s">
        <v>1505</v>
      </c>
      <c r="I4413" s="35" t="s">
        <v>32</v>
      </c>
      <c r="J4413" s="48">
        <v>44289</v>
      </c>
      <c r="K4413" s="35">
        <v>93</v>
      </c>
      <c r="L4413" s="49" t="s">
        <v>33</v>
      </c>
      <c r="M4413" s="50" t="str">
        <f>VLOOKUP(Table6[[#This Row],[Product]],Table3[],2)</f>
        <v>Megawidget L</v>
      </c>
      <c r="N4413" s="50" t="str">
        <f t="shared" si="205"/>
        <v>Apr</v>
      </c>
      <c r="O4413" s="56">
        <f t="shared" si="206"/>
        <v>2021</v>
      </c>
      <c r="P4413" s="51">
        <f>VLOOKUP(Table6[[#This Row],[Product]],Table3[],3)</f>
        <v>1.79</v>
      </c>
      <c r="Q4413" s="35">
        <f>VLOOKUP(Table6[[#This Row],[Product]],Table3[],4)</f>
        <v>24</v>
      </c>
      <c r="R4413" s="35">
        <f>Table6[[#This Row],[Quantity]]*Table6[[#This Row],[Case]]</f>
        <v>2232</v>
      </c>
      <c r="S4413" s="35">
        <f>Table6[[#This Row],[Total Sales]]*Table6[[#This Row],[Cost]]</f>
        <v>3995.28</v>
      </c>
    </row>
    <row r="4414" spans="1:19" x14ac:dyDescent="0.3">
      <c r="A4414" s="54">
        <v>4538</v>
      </c>
      <c r="B4414" s="35" t="s">
        <v>9654</v>
      </c>
      <c r="C4414" s="35" t="s">
        <v>5824</v>
      </c>
      <c r="D4414" s="35" t="s">
        <v>51</v>
      </c>
      <c r="E4414" s="35" t="str">
        <f t="shared" si="204"/>
        <v>F</v>
      </c>
      <c r="F4414" s="35">
        <v>90</v>
      </c>
      <c r="G4414" s="35" t="s">
        <v>9655</v>
      </c>
      <c r="H4414" s="35" t="s">
        <v>1333</v>
      </c>
      <c r="I4414" s="35" t="s">
        <v>294</v>
      </c>
      <c r="J4414" s="48" t="s">
        <v>14169</v>
      </c>
      <c r="K4414" s="35">
        <v>72</v>
      </c>
      <c r="L4414" s="49" t="s">
        <v>39</v>
      </c>
      <c r="M4414" s="50" t="str">
        <f>VLOOKUP(Table6[[#This Row],[Product]],Table3[],2)</f>
        <v>Ultrathing V1</v>
      </c>
      <c r="N4414" s="50" t="str">
        <f t="shared" si="205"/>
        <v>May</v>
      </c>
      <c r="O4414" s="56">
        <f t="shared" si="206"/>
        <v>2020</v>
      </c>
      <c r="P4414" s="51">
        <f>VLOOKUP(Table6[[#This Row],[Product]],Table3[],3)</f>
        <v>1.79</v>
      </c>
      <c r="Q4414" s="35">
        <f>VLOOKUP(Table6[[#This Row],[Product]],Table3[],4)</f>
        <v>17</v>
      </c>
      <c r="R4414" s="35">
        <f>Table6[[#This Row],[Quantity]]*Table6[[#This Row],[Case]]</f>
        <v>1224</v>
      </c>
      <c r="S4414" s="35">
        <f>Table6[[#This Row],[Total Sales]]*Table6[[#This Row],[Cost]]</f>
        <v>2190.96</v>
      </c>
    </row>
    <row r="4415" spans="1:19" x14ac:dyDescent="0.3">
      <c r="A4415" s="54">
        <v>4539</v>
      </c>
      <c r="B4415" s="35" t="s">
        <v>9656</v>
      </c>
      <c r="C4415" s="35" t="s">
        <v>6131</v>
      </c>
      <c r="D4415" s="35" t="s">
        <v>41</v>
      </c>
      <c r="E4415" s="35" t="str">
        <f t="shared" si="204"/>
        <v>F</v>
      </c>
      <c r="F4415" s="35">
        <v>60</v>
      </c>
      <c r="G4415" s="35" t="s">
        <v>9657</v>
      </c>
      <c r="H4415" s="35" t="s">
        <v>420</v>
      </c>
      <c r="I4415" s="35" t="s">
        <v>32</v>
      </c>
      <c r="J4415" s="48" t="s">
        <v>14066</v>
      </c>
      <c r="K4415" s="35">
        <v>9</v>
      </c>
      <c r="L4415" s="49" t="s">
        <v>80</v>
      </c>
      <c r="M4415" s="50" t="str">
        <f>VLOOKUP(Table6[[#This Row],[Product]],Table3[],2)</f>
        <v>Ultrathing V2</v>
      </c>
      <c r="N4415" s="50" t="str">
        <f t="shared" si="205"/>
        <v>Jul</v>
      </c>
      <c r="O4415" s="56">
        <f t="shared" si="206"/>
        <v>2020</v>
      </c>
      <c r="P4415" s="51">
        <f>VLOOKUP(Table6[[#This Row],[Product]],Table3[],3)</f>
        <v>2.95</v>
      </c>
      <c r="Q4415" s="35">
        <f>VLOOKUP(Table6[[#This Row],[Product]],Table3[],4)</f>
        <v>20</v>
      </c>
      <c r="R4415" s="35">
        <f>Table6[[#This Row],[Quantity]]*Table6[[#This Row],[Case]]</f>
        <v>180</v>
      </c>
      <c r="S4415" s="35">
        <f>Table6[[#This Row],[Total Sales]]*Table6[[#This Row],[Cost]]</f>
        <v>531</v>
      </c>
    </row>
    <row r="4416" spans="1:19" x14ac:dyDescent="0.3">
      <c r="A4416" s="54">
        <v>4540</v>
      </c>
      <c r="B4416" s="35" t="s">
        <v>7846</v>
      </c>
      <c r="C4416" s="35" t="s">
        <v>1148</v>
      </c>
      <c r="D4416" s="35" t="s">
        <v>51</v>
      </c>
      <c r="E4416" s="35" t="str">
        <f t="shared" si="204"/>
        <v>F</v>
      </c>
      <c r="F4416" s="35">
        <v>90</v>
      </c>
      <c r="G4416" s="35" t="s">
        <v>9659</v>
      </c>
      <c r="H4416" s="35" t="s">
        <v>4517</v>
      </c>
      <c r="I4416" s="35" t="s">
        <v>173</v>
      </c>
      <c r="J4416" s="48" t="s">
        <v>14193</v>
      </c>
      <c r="K4416" s="35">
        <v>46</v>
      </c>
      <c r="L4416" s="49" t="s">
        <v>101</v>
      </c>
      <c r="M4416" s="50" t="str">
        <f>VLOOKUP(Table6[[#This Row],[Product]],Table3[],2)</f>
        <v>Superwossname</v>
      </c>
      <c r="N4416" s="50" t="str">
        <f t="shared" si="205"/>
        <v>Mar</v>
      </c>
      <c r="O4416" s="56">
        <f t="shared" si="206"/>
        <v>2020</v>
      </c>
      <c r="P4416" s="51">
        <f>VLOOKUP(Table6[[#This Row],[Product]],Table3[],3)</f>
        <v>3.49</v>
      </c>
      <c r="Q4416" s="35">
        <f>VLOOKUP(Table6[[#This Row],[Product]],Table3[],4)</f>
        <v>20</v>
      </c>
      <c r="R4416" s="35">
        <f>Table6[[#This Row],[Quantity]]*Table6[[#This Row],[Case]]</f>
        <v>920</v>
      </c>
      <c r="S4416" s="35">
        <f>Table6[[#This Row],[Total Sales]]*Table6[[#This Row],[Cost]]</f>
        <v>3210.8</v>
      </c>
    </row>
    <row r="4417" spans="1:19" x14ac:dyDescent="0.3">
      <c r="A4417" s="54">
        <v>4541</v>
      </c>
      <c r="B4417" s="35" t="s">
        <v>3065</v>
      </c>
      <c r="C4417" s="35" t="s">
        <v>1192</v>
      </c>
      <c r="D4417" s="35" t="s">
        <v>28</v>
      </c>
      <c r="E4417" s="35" t="str">
        <f t="shared" si="204"/>
        <v>M</v>
      </c>
      <c r="F4417" s="35">
        <v>90</v>
      </c>
      <c r="G4417" s="35" t="s">
        <v>9659</v>
      </c>
      <c r="H4417" s="35" t="s">
        <v>2795</v>
      </c>
      <c r="I4417" s="35" t="s">
        <v>38</v>
      </c>
      <c r="J4417" s="48" t="s">
        <v>13708</v>
      </c>
      <c r="K4417" s="35">
        <v>72</v>
      </c>
      <c r="L4417" s="49" t="s">
        <v>45</v>
      </c>
      <c r="M4417" s="50" t="str">
        <f>VLOOKUP(Table6[[#This Row],[Product]],Table3[],2)</f>
        <v>Gigastuff</v>
      </c>
      <c r="N4417" s="50" t="str">
        <f t="shared" si="205"/>
        <v>Nov</v>
      </c>
      <c r="O4417" s="56">
        <f t="shared" si="206"/>
        <v>2022</v>
      </c>
      <c r="P4417" s="51">
        <f>VLOOKUP(Table6[[#This Row],[Product]],Table3[],3)</f>
        <v>1.89</v>
      </c>
      <c r="Q4417" s="35">
        <f>VLOOKUP(Table6[[#This Row],[Product]],Table3[],4)</f>
        <v>18</v>
      </c>
      <c r="R4417" s="35">
        <f>Table6[[#This Row],[Quantity]]*Table6[[#This Row],[Case]]</f>
        <v>1296</v>
      </c>
      <c r="S4417" s="35">
        <f>Table6[[#This Row],[Total Sales]]*Table6[[#This Row],[Cost]]</f>
        <v>2449.44</v>
      </c>
    </row>
    <row r="4418" spans="1:19" x14ac:dyDescent="0.3">
      <c r="A4418" s="54">
        <v>4543</v>
      </c>
      <c r="B4418" s="35" t="s">
        <v>9660</v>
      </c>
      <c r="C4418" s="35" t="s">
        <v>260</v>
      </c>
      <c r="D4418" s="35" t="s">
        <v>15</v>
      </c>
      <c r="E4418" s="35" t="str">
        <f t="shared" si="204"/>
        <v>F</v>
      </c>
      <c r="F4418" s="35">
        <v>60</v>
      </c>
      <c r="G4418" s="35" t="s">
        <v>9661</v>
      </c>
      <c r="H4418" s="35" t="s">
        <v>3870</v>
      </c>
      <c r="I4418" s="35" t="s">
        <v>124</v>
      </c>
      <c r="J4418" s="48" t="s">
        <v>14174</v>
      </c>
      <c r="K4418" s="35">
        <v>84</v>
      </c>
      <c r="L4418" s="49" t="s">
        <v>39</v>
      </c>
      <c r="M4418" s="50" t="str">
        <f>VLOOKUP(Table6[[#This Row],[Product]],Table3[],2)</f>
        <v>Ultrathing V1</v>
      </c>
      <c r="N4418" s="50" t="str">
        <f t="shared" si="205"/>
        <v>Jun</v>
      </c>
      <c r="O4418" s="56">
        <f t="shared" si="206"/>
        <v>2022</v>
      </c>
      <c r="P4418" s="51">
        <f>VLOOKUP(Table6[[#This Row],[Product]],Table3[],3)</f>
        <v>1.79</v>
      </c>
      <c r="Q4418" s="35">
        <f>VLOOKUP(Table6[[#This Row],[Product]],Table3[],4)</f>
        <v>17</v>
      </c>
      <c r="R4418" s="35">
        <f>Table6[[#This Row],[Quantity]]*Table6[[#This Row],[Case]]</f>
        <v>1428</v>
      </c>
      <c r="S4418" s="35">
        <f>Table6[[#This Row],[Total Sales]]*Table6[[#This Row],[Cost]]</f>
        <v>2556.12</v>
      </c>
    </row>
    <row r="4419" spans="1:19" x14ac:dyDescent="0.3">
      <c r="A4419" s="54">
        <v>4544</v>
      </c>
      <c r="B4419" s="35" t="s">
        <v>9662</v>
      </c>
      <c r="C4419" s="35" t="s">
        <v>7251</v>
      </c>
      <c r="D4419" s="35" t="s">
        <v>15</v>
      </c>
      <c r="E4419" s="35" t="str">
        <f t="shared" ref="E4419:E4482" si="207">IF(OR(D4419="Mrs", D4419="Miss", D4419="Ms"), "F", IF(OR(D4419="Mr"), "M", IF(OR(D4419="Dr", D4419="Prof", D4419="Rev"), "M/F", "")))</f>
        <v>F</v>
      </c>
      <c r="F4419" s="35">
        <v>60</v>
      </c>
      <c r="G4419" s="35" t="s">
        <v>9663</v>
      </c>
      <c r="H4419" s="35" t="s">
        <v>595</v>
      </c>
      <c r="I4419" s="35" t="s">
        <v>124</v>
      </c>
      <c r="J4419" s="48">
        <v>44904</v>
      </c>
      <c r="K4419" s="35">
        <v>3</v>
      </c>
      <c r="L4419" s="49" t="s">
        <v>64</v>
      </c>
      <c r="M4419" s="50" t="str">
        <f>VLOOKUP(Table6[[#This Row],[Product]],Table3[],2)</f>
        <v>Ultrathing V4</v>
      </c>
      <c r="N4419" s="50" t="str">
        <f t="shared" ref="N4419:N4482" si="208">TEXT(J4419,"mmm")</f>
        <v>Dec</v>
      </c>
      <c r="O4419" s="56">
        <f t="shared" ref="O4419:O4482" si="209">YEAR(J4419)</f>
        <v>2022</v>
      </c>
      <c r="P4419" s="51">
        <f>VLOOKUP(Table6[[#This Row],[Product]],Table3[],3)</f>
        <v>3.99</v>
      </c>
      <c r="Q4419" s="35">
        <f>VLOOKUP(Table6[[#This Row],[Product]],Table3[],4)</f>
        <v>24</v>
      </c>
      <c r="R4419" s="35">
        <f>Table6[[#This Row],[Quantity]]*Table6[[#This Row],[Case]]</f>
        <v>72</v>
      </c>
      <c r="S4419" s="35">
        <f>Table6[[#This Row],[Total Sales]]*Table6[[#This Row],[Cost]]</f>
        <v>287.28000000000003</v>
      </c>
    </row>
    <row r="4420" spans="1:19" x14ac:dyDescent="0.3">
      <c r="A4420" s="54">
        <v>4545</v>
      </c>
      <c r="B4420" s="35" t="s">
        <v>3065</v>
      </c>
      <c r="C4420" s="35" t="s">
        <v>9664</v>
      </c>
      <c r="D4420" s="35" t="s">
        <v>28</v>
      </c>
      <c r="E4420" s="35" t="str">
        <f t="shared" si="207"/>
        <v>M</v>
      </c>
      <c r="F4420" s="35">
        <v>60</v>
      </c>
      <c r="G4420" s="35" t="s">
        <v>9665</v>
      </c>
      <c r="H4420" s="35" t="s">
        <v>3790</v>
      </c>
      <c r="I4420" s="35" t="s">
        <v>32</v>
      </c>
      <c r="J4420" s="48">
        <v>43929</v>
      </c>
      <c r="K4420" s="35">
        <v>14</v>
      </c>
      <c r="L4420" s="49" t="s">
        <v>64</v>
      </c>
      <c r="M4420" s="50" t="str">
        <f>VLOOKUP(Table6[[#This Row],[Product]],Table3[],2)</f>
        <v>Ultrathing V4</v>
      </c>
      <c r="N4420" s="50" t="str">
        <f t="shared" si="208"/>
        <v>Apr</v>
      </c>
      <c r="O4420" s="56">
        <f t="shared" si="209"/>
        <v>2020</v>
      </c>
      <c r="P4420" s="51">
        <f>VLOOKUP(Table6[[#This Row],[Product]],Table3[],3)</f>
        <v>3.99</v>
      </c>
      <c r="Q4420" s="35">
        <f>VLOOKUP(Table6[[#This Row],[Product]],Table3[],4)</f>
        <v>24</v>
      </c>
      <c r="R4420" s="35">
        <f>Table6[[#This Row],[Quantity]]*Table6[[#This Row],[Case]]</f>
        <v>336</v>
      </c>
      <c r="S4420" s="35">
        <f>Table6[[#This Row],[Total Sales]]*Table6[[#This Row],[Cost]]</f>
        <v>1340.64</v>
      </c>
    </row>
    <row r="4421" spans="1:19" x14ac:dyDescent="0.3">
      <c r="A4421" s="54">
        <v>4546</v>
      </c>
      <c r="B4421" s="35" t="s">
        <v>1637</v>
      </c>
      <c r="C4421" s="35" t="s">
        <v>1671</v>
      </c>
      <c r="D4421" s="35" t="s">
        <v>28</v>
      </c>
      <c r="E4421" s="35" t="str">
        <f t="shared" si="207"/>
        <v>M</v>
      </c>
      <c r="F4421" s="35">
        <v>60</v>
      </c>
      <c r="G4421" s="35" t="s">
        <v>9666</v>
      </c>
      <c r="H4421" s="35" t="s">
        <v>3169</v>
      </c>
      <c r="I4421" s="35" t="s">
        <v>110</v>
      </c>
      <c r="J4421" s="48" t="s">
        <v>13718</v>
      </c>
      <c r="K4421" s="35">
        <v>36</v>
      </c>
      <c r="L4421" s="49" t="s">
        <v>39</v>
      </c>
      <c r="M4421" s="50" t="str">
        <f>VLOOKUP(Table6[[#This Row],[Product]],Table3[],2)</f>
        <v>Ultrathing V1</v>
      </c>
      <c r="N4421" s="50" t="str">
        <f t="shared" si="208"/>
        <v>Feb</v>
      </c>
      <c r="O4421" s="56">
        <f t="shared" si="209"/>
        <v>2020</v>
      </c>
      <c r="P4421" s="51">
        <f>VLOOKUP(Table6[[#This Row],[Product]],Table3[],3)</f>
        <v>1.79</v>
      </c>
      <c r="Q4421" s="35">
        <f>VLOOKUP(Table6[[#This Row],[Product]],Table3[],4)</f>
        <v>17</v>
      </c>
      <c r="R4421" s="35">
        <f>Table6[[#This Row],[Quantity]]*Table6[[#This Row],[Case]]</f>
        <v>612</v>
      </c>
      <c r="S4421" s="35">
        <f>Table6[[#This Row],[Total Sales]]*Table6[[#This Row],[Cost]]</f>
        <v>1095.48</v>
      </c>
    </row>
    <row r="4422" spans="1:19" x14ac:dyDescent="0.3">
      <c r="A4422" s="54">
        <v>4547</v>
      </c>
      <c r="B4422" s="35" t="s">
        <v>3644</v>
      </c>
      <c r="C4422" s="35" t="s">
        <v>340</v>
      </c>
      <c r="D4422" s="35" t="s">
        <v>28</v>
      </c>
      <c r="E4422" s="35" t="str">
        <f t="shared" si="207"/>
        <v>M</v>
      </c>
      <c r="F4422" s="35">
        <v>90</v>
      </c>
      <c r="G4422" s="35" t="s">
        <v>9667</v>
      </c>
      <c r="H4422" s="35" t="s">
        <v>9668</v>
      </c>
      <c r="I4422" s="35" t="s">
        <v>178</v>
      </c>
      <c r="J4422" s="48">
        <v>44048</v>
      </c>
      <c r="K4422" s="35">
        <v>78</v>
      </c>
      <c r="L4422" s="49" t="s">
        <v>159</v>
      </c>
      <c r="M4422" s="50" t="str">
        <f>VLOOKUP(Table6[[#This Row],[Product]],Table3[],2)</f>
        <v>Ultrathing V3</v>
      </c>
      <c r="N4422" s="50" t="str">
        <f t="shared" si="208"/>
        <v>Aug</v>
      </c>
      <c r="O4422" s="56">
        <f t="shared" si="209"/>
        <v>2020</v>
      </c>
      <c r="P4422" s="51">
        <f>VLOOKUP(Table6[[#This Row],[Product]],Table3[],3)</f>
        <v>3.39</v>
      </c>
      <c r="Q4422" s="35">
        <f>VLOOKUP(Table6[[#This Row],[Product]],Table3[],4)</f>
        <v>24</v>
      </c>
      <c r="R4422" s="35">
        <f>Table6[[#This Row],[Quantity]]*Table6[[#This Row],[Case]]</f>
        <v>1872</v>
      </c>
      <c r="S4422" s="35">
        <f>Table6[[#This Row],[Total Sales]]*Table6[[#This Row],[Cost]]</f>
        <v>6346.08</v>
      </c>
    </row>
    <row r="4423" spans="1:19" x14ac:dyDescent="0.3">
      <c r="A4423" s="54">
        <v>4548</v>
      </c>
      <c r="B4423" s="35" t="s">
        <v>3949</v>
      </c>
      <c r="C4423" s="35" t="s">
        <v>5727</v>
      </c>
      <c r="D4423" s="35" t="s">
        <v>51</v>
      </c>
      <c r="E4423" s="35" t="str">
        <f t="shared" si="207"/>
        <v>F</v>
      </c>
      <c r="F4423" s="35">
        <v>90</v>
      </c>
      <c r="G4423" s="35" t="s">
        <v>9669</v>
      </c>
      <c r="H4423" s="35" t="s">
        <v>2190</v>
      </c>
      <c r="I4423" s="35" t="s">
        <v>32</v>
      </c>
      <c r="J4423" s="48" t="s">
        <v>14111</v>
      </c>
      <c r="K4423" s="35">
        <v>9</v>
      </c>
      <c r="L4423" s="49" t="s">
        <v>80</v>
      </c>
      <c r="M4423" s="50" t="str">
        <f>VLOOKUP(Table6[[#This Row],[Product]],Table3[],2)</f>
        <v>Ultrathing V2</v>
      </c>
      <c r="N4423" s="50" t="str">
        <f t="shared" si="208"/>
        <v>Sep</v>
      </c>
      <c r="O4423" s="56">
        <f t="shared" si="209"/>
        <v>2022</v>
      </c>
      <c r="P4423" s="51">
        <f>VLOOKUP(Table6[[#This Row],[Product]],Table3[],3)</f>
        <v>2.95</v>
      </c>
      <c r="Q4423" s="35">
        <f>VLOOKUP(Table6[[#This Row],[Product]],Table3[],4)</f>
        <v>20</v>
      </c>
      <c r="R4423" s="35">
        <f>Table6[[#This Row],[Quantity]]*Table6[[#This Row],[Case]]</f>
        <v>180</v>
      </c>
      <c r="S4423" s="35">
        <f>Table6[[#This Row],[Total Sales]]*Table6[[#This Row],[Cost]]</f>
        <v>531</v>
      </c>
    </row>
    <row r="4424" spans="1:19" x14ac:dyDescent="0.3">
      <c r="A4424" s="54">
        <v>4549</v>
      </c>
      <c r="B4424" s="35" t="s">
        <v>9670</v>
      </c>
      <c r="C4424" s="35" t="s">
        <v>5970</v>
      </c>
      <c r="D4424" s="35" t="s">
        <v>51</v>
      </c>
      <c r="E4424" s="35" t="str">
        <f t="shared" si="207"/>
        <v>F</v>
      </c>
      <c r="F4424" s="35">
        <v>30</v>
      </c>
      <c r="G4424" s="35" t="s">
        <v>14379</v>
      </c>
      <c r="H4424" s="35" t="s">
        <v>4203</v>
      </c>
      <c r="I4424" s="35" t="s">
        <v>208</v>
      </c>
      <c r="J4424" s="48" t="s">
        <v>14173</v>
      </c>
      <c r="K4424" s="35">
        <v>50</v>
      </c>
      <c r="L4424" s="49" t="s">
        <v>33</v>
      </c>
      <c r="M4424" s="50" t="str">
        <f>VLOOKUP(Table6[[#This Row],[Product]],Table3[],2)</f>
        <v>Megawidget L</v>
      </c>
      <c r="N4424" s="50" t="str">
        <f t="shared" si="208"/>
        <v>Mar</v>
      </c>
      <c r="O4424" s="56">
        <f t="shared" si="209"/>
        <v>2021</v>
      </c>
      <c r="P4424" s="51">
        <f>VLOOKUP(Table6[[#This Row],[Product]],Table3[],3)</f>
        <v>1.79</v>
      </c>
      <c r="Q4424" s="35">
        <f>VLOOKUP(Table6[[#This Row],[Product]],Table3[],4)</f>
        <v>24</v>
      </c>
      <c r="R4424" s="35">
        <f>Table6[[#This Row],[Quantity]]*Table6[[#This Row],[Case]]</f>
        <v>1200</v>
      </c>
      <c r="S4424" s="35">
        <f>Table6[[#This Row],[Total Sales]]*Table6[[#This Row],[Cost]]</f>
        <v>2148</v>
      </c>
    </row>
    <row r="4425" spans="1:19" x14ac:dyDescent="0.3">
      <c r="A4425" s="54">
        <v>4550</v>
      </c>
      <c r="B4425" s="35" t="s">
        <v>9672</v>
      </c>
      <c r="C4425" s="35" t="s">
        <v>2862</v>
      </c>
      <c r="D4425" s="35" t="s">
        <v>28</v>
      </c>
      <c r="E4425" s="35" t="str">
        <f t="shared" si="207"/>
        <v>M</v>
      </c>
      <c r="F4425" s="35">
        <v>30</v>
      </c>
      <c r="G4425" s="35" t="s">
        <v>9673</v>
      </c>
      <c r="H4425" s="35" t="s">
        <v>2753</v>
      </c>
      <c r="I4425" s="35" t="s">
        <v>124</v>
      </c>
      <c r="J4425" s="48" t="s">
        <v>14045</v>
      </c>
      <c r="K4425" s="35">
        <v>55</v>
      </c>
      <c r="L4425" s="49" t="s">
        <v>54</v>
      </c>
      <c r="M4425" s="50" t="str">
        <f>VLOOKUP(Table6[[#This Row],[Product]],Table3[],2)</f>
        <v>Megawidget S</v>
      </c>
      <c r="N4425" s="50" t="str">
        <f t="shared" si="208"/>
        <v>Jun</v>
      </c>
      <c r="O4425" s="56">
        <f t="shared" si="209"/>
        <v>2021</v>
      </c>
      <c r="P4425" s="51">
        <f>VLOOKUP(Table6[[#This Row],[Product]],Table3[],3)</f>
        <v>0.69</v>
      </c>
      <c r="Q4425" s="35">
        <f>VLOOKUP(Table6[[#This Row],[Product]],Table3[],4)</f>
        <v>24</v>
      </c>
      <c r="R4425" s="35">
        <f>Table6[[#This Row],[Quantity]]*Table6[[#This Row],[Case]]</f>
        <v>1320</v>
      </c>
      <c r="S4425" s="35">
        <f>Table6[[#This Row],[Total Sales]]*Table6[[#This Row],[Cost]]</f>
        <v>910.8</v>
      </c>
    </row>
    <row r="4426" spans="1:19" x14ac:dyDescent="0.3">
      <c r="A4426" s="54">
        <v>4551</v>
      </c>
      <c r="B4426" s="35" t="s">
        <v>2947</v>
      </c>
      <c r="C4426" s="35" t="s">
        <v>2101</v>
      </c>
      <c r="D4426" s="35" t="s">
        <v>28</v>
      </c>
      <c r="E4426" s="35" t="str">
        <f t="shared" si="207"/>
        <v>M</v>
      </c>
      <c r="F4426" s="35">
        <v>30</v>
      </c>
      <c r="G4426" s="35" t="s">
        <v>9674</v>
      </c>
      <c r="H4426" s="35" t="s">
        <v>6</v>
      </c>
      <c r="I4426" s="35" t="s">
        <v>32</v>
      </c>
      <c r="J4426" s="48" t="s">
        <v>13904</v>
      </c>
      <c r="K4426" s="35">
        <v>33</v>
      </c>
      <c r="L4426" s="49" t="s">
        <v>45</v>
      </c>
      <c r="M4426" s="50" t="str">
        <f>VLOOKUP(Table6[[#This Row],[Product]],Table3[],2)</f>
        <v>Gigastuff</v>
      </c>
      <c r="N4426" s="50" t="str">
        <f t="shared" si="208"/>
        <v>Aug</v>
      </c>
      <c r="O4426" s="56">
        <f t="shared" si="209"/>
        <v>2020</v>
      </c>
      <c r="P4426" s="51">
        <f>VLOOKUP(Table6[[#This Row],[Product]],Table3[],3)</f>
        <v>1.89</v>
      </c>
      <c r="Q4426" s="35">
        <f>VLOOKUP(Table6[[#This Row],[Product]],Table3[],4)</f>
        <v>18</v>
      </c>
      <c r="R4426" s="35">
        <f>Table6[[#This Row],[Quantity]]*Table6[[#This Row],[Case]]</f>
        <v>594</v>
      </c>
      <c r="S4426" s="35">
        <f>Table6[[#This Row],[Total Sales]]*Table6[[#This Row],[Cost]]</f>
        <v>1122.6599999999999</v>
      </c>
    </row>
    <row r="4427" spans="1:19" x14ac:dyDescent="0.3">
      <c r="A4427" s="54">
        <v>4552</v>
      </c>
      <c r="B4427" s="35" t="s">
        <v>9675</v>
      </c>
      <c r="C4427" s="35" t="s">
        <v>6345</v>
      </c>
      <c r="D4427" s="35" t="s">
        <v>51</v>
      </c>
      <c r="E4427" s="35" t="str">
        <f t="shared" si="207"/>
        <v>F</v>
      </c>
      <c r="F4427" s="35">
        <v>30</v>
      </c>
      <c r="G4427" s="35" t="s">
        <v>9676</v>
      </c>
      <c r="H4427" s="35" t="s">
        <v>4979</v>
      </c>
      <c r="I4427" s="35" t="s">
        <v>294</v>
      </c>
      <c r="J4427" s="48" t="s">
        <v>14004</v>
      </c>
      <c r="K4427" s="35">
        <v>18</v>
      </c>
      <c r="L4427" s="49" t="s">
        <v>33</v>
      </c>
      <c r="M4427" s="50" t="str">
        <f>VLOOKUP(Table6[[#This Row],[Product]],Table3[],2)</f>
        <v>Megawidget L</v>
      </c>
      <c r="N4427" s="50" t="str">
        <f t="shared" si="208"/>
        <v>Aug</v>
      </c>
      <c r="O4427" s="56">
        <f t="shared" si="209"/>
        <v>2020</v>
      </c>
      <c r="P4427" s="51">
        <f>VLOOKUP(Table6[[#This Row],[Product]],Table3[],3)</f>
        <v>1.79</v>
      </c>
      <c r="Q4427" s="35">
        <f>VLOOKUP(Table6[[#This Row],[Product]],Table3[],4)</f>
        <v>24</v>
      </c>
      <c r="R4427" s="35">
        <f>Table6[[#This Row],[Quantity]]*Table6[[#This Row],[Case]]</f>
        <v>432</v>
      </c>
      <c r="S4427" s="35">
        <f>Table6[[#This Row],[Total Sales]]*Table6[[#This Row],[Cost]]</f>
        <v>773.28</v>
      </c>
    </row>
    <row r="4428" spans="1:19" x14ac:dyDescent="0.3">
      <c r="A4428" s="54">
        <v>4553</v>
      </c>
      <c r="B4428" s="35" t="s">
        <v>9677</v>
      </c>
      <c r="C4428" s="35" t="s">
        <v>324</v>
      </c>
      <c r="D4428" s="35" t="s">
        <v>51</v>
      </c>
      <c r="E4428" s="35" t="str">
        <f t="shared" si="207"/>
        <v>F</v>
      </c>
      <c r="F4428" s="35">
        <v>60</v>
      </c>
      <c r="G4428" s="35" t="s">
        <v>9678</v>
      </c>
      <c r="H4428" s="35" t="s">
        <v>1173</v>
      </c>
      <c r="I4428" s="35" t="s">
        <v>32</v>
      </c>
      <c r="J4428" s="48">
        <v>44290</v>
      </c>
      <c r="K4428" s="35">
        <v>83</v>
      </c>
      <c r="L4428" s="49" t="s">
        <v>54</v>
      </c>
      <c r="M4428" s="50" t="str">
        <f>VLOOKUP(Table6[[#This Row],[Product]],Table3[],2)</f>
        <v>Megawidget S</v>
      </c>
      <c r="N4428" s="50" t="str">
        <f t="shared" si="208"/>
        <v>Apr</v>
      </c>
      <c r="O4428" s="56">
        <f t="shared" si="209"/>
        <v>2021</v>
      </c>
      <c r="P4428" s="51">
        <f>VLOOKUP(Table6[[#This Row],[Product]],Table3[],3)</f>
        <v>0.69</v>
      </c>
      <c r="Q4428" s="35">
        <f>VLOOKUP(Table6[[#This Row],[Product]],Table3[],4)</f>
        <v>24</v>
      </c>
      <c r="R4428" s="35">
        <f>Table6[[#This Row],[Quantity]]*Table6[[#This Row],[Case]]</f>
        <v>1992</v>
      </c>
      <c r="S4428" s="35">
        <f>Table6[[#This Row],[Total Sales]]*Table6[[#This Row],[Cost]]</f>
        <v>1374.4799999999998</v>
      </c>
    </row>
    <row r="4429" spans="1:19" x14ac:dyDescent="0.3">
      <c r="A4429" s="54">
        <v>4554</v>
      </c>
      <c r="B4429" s="35" t="s">
        <v>9679</v>
      </c>
      <c r="C4429" s="35" t="s">
        <v>1348</v>
      </c>
      <c r="D4429" s="35" t="s">
        <v>15</v>
      </c>
      <c r="E4429" s="35" t="str">
        <f t="shared" si="207"/>
        <v>F</v>
      </c>
      <c r="F4429" s="35">
        <v>60</v>
      </c>
      <c r="G4429" s="35" t="s">
        <v>9680</v>
      </c>
      <c r="H4429" s="35" t="s">
        <v>4074</v>
      </c>
      <c r="I4429" s="35" t="s">
        <v>19</v>
      </c>
      <c r="J4429" s="48">
        <v>43891</v>
      </c>
      <c r="K4429" s="35">
        <v>66</v>
      </c>
      <c r="L4429" s="49" t="s">
        <v>39</v>
      </c>
      <c r="M4429" s="50" t="str">
        <f>VLOOKUP(Table6[[#This Row],[Product]],Table3[],2)</f>
        <v>Ultrathing V1</v>
      </c>
      <c r="N4429" s="50" t="str">
        <f t="shared" si="208"/>
        <v>Mar</v>
      </c>
      <c r="O4429" s="56">
        <f t="shared" si="209"/>
        <v>2020</v>
      </c>
      <c r="P4429" s="51">
        <f>VLOOKUP(Table6[[#This Row],[Product]],Table3[],3)</f>
        <v>1.79</v>
      </c>
      <c r="Q4429" s="35">
        <f>VLOOKUP(Table6[[#This Row],[Product]],Table3[],4)</f>
        <v>17</v>
      </c>
      <c r="R4429" s="35">
        <f>Table6[[#This Row],[Quantity]]*Table6[[#This Row],[Case]]</f>
        <v>1122</v>
      </c>
      <c r="S4429" s="35">
        <f>Table6[[#This Row],[Total Sales]]*Table6[[#This Row],[Cost]]</f>
        <v>2008.38</v>
      </c>
    </row>
    <row r="4430" spans="1:19" x14ac:dyDescent="0.3">
      <c r="A4430" s="54">
        <v>4555</v>
      </c>
      <c r="B4430" s="35" t="s">
        <v>9681</v>
      </c>
      <c r="C4430" s="35" t="s">
        <v>5325</v>
      </c>
      <c r="D4430" s="35" t="s">
        <v>41</v>
      </c>
      <c r="E4430" s="35" t="str">
        <f t="shared" si="207"/>
        <v>F</v>
      </c>
      <c r="F4430" s="35">
        <v>30</v>
      </c>
      <c r="G4430" s="35" t="s">
        <v>9682</v>
      </c>
      <c r="H4430" s="35" t="s">
        <v>3987</v>
      </c>
      <c r="I4430" s="35" t="s">
        <v>554</v>
      </c>
      <c r="J4430" s="48">
        <v>44379</v>
      </c>
      <c r="K4430" s="35">
        <v>8</v>
      </c>
      <c r="L4430" s="49" t="s">
        <v>101</v>
      </c>
      <c r="M4430" s="50" t="str">
        <f>VLOOKUP(Table6[[#This Row],[Product]],Table3[],2)</f>
        <v>Superwossname</v>
      </c>
      <c r="N4430" s="50" t="str">
        <f t="shared" si="208"/>
        <v>Jul</v>
      </c>
      <c r="O4430" s="56">
        <f t="shared" si="209"/>
        <v>2021</v>
      </c>
      <c r="P4430" s="51">
        <f>VLOOKUP(Table6[[#This Row],[Product]],Table3[],3)</f>
        <v>3.49</v>
      </c>
      <c r="Q4430" s="35">
        <f>VLOOKUP(Table6[[#This Row],[Product]],Table3[],4)</f>
        <v>20</v>
      </c>
      <c r="R4430" s="35">
        <f>Table6[[#This Row],[Quantity]]*Table6[[#This Row],[Case]]</f>
        <v>160</v>
      </c>
      <c r="S4430" s="35">
        <f>Table6[[#This Row],[Total Sales]]*Table6[[#This Row],[Cost]]</f>
        <v>558.40000000000009</v>
      </c>
    </row>
    <row r="4431" spans="1:19" x14ac:dyDescent="0.3">
      <c r="A4431" s="54">
        <v>4556</v>
      </c>
      <c r="B4431" s="35" t="s">
        <v>9683</v>
      </c>
      <c r="C4431" s="35" t="s">
        <v>6594</v>
      </c>
      <c r="D4431" s="35" t="s">
        <v>51</v>
      </c>
      <c r="E4431" s="35" t="str">
        <f t="shared" si="207"/>
        <v>F</v>
      </c>
      <c r="F4431" s="35">
        <v>90</v>
      </c>
      <c r="G4431" s="35" t="s">
        <v>9684</v>
      </c>
      <c r="H4431" s="35" t="s">
        <v>5399</v>
      </c>
      <c r="I4431" s="35" t="s">
        <v>32</v>
      </c>
      <c r="J4431" s="48">
        <v>44354</v>
      </c>
      <c r="K4431" s="35">
        <v>30</v>
      </c>
      <c r="L4431" s="49" t="s">
        <v>80</v>
      </c>
      <c r="M4431" s="50" t="str">
        <f>VLOOKUP(Table6[[#This Row],[Product]],Table3[],2)</f>
        <v>Ultrathing V2</v>
      </c>
      <c r="N4431" s="50" t="str">
        <f t="shared" si="208"/>
        <v>Jun</v>
      </c>
      <c r="O4431" s="56">
        <f t="shared" si="209"/>
        <v>2021</v>
      </c>
      <c r="P4431" s="51">
        <f>VLOOKUP(Table6[[#This Row],[Product]],Table3[],3)</f>
        <v>2.95</v>
      </c>
      <c r="Q4431" s="35">
        <f>VLOOKUP(Table6[[#This Row],[Product]],Table3[],4)</f>
        <v>20</v>
      </c>
      <c r="R4431" s="35">
        <f>Table6[[#This Row],[Quantity]]*Table6[[#This Row],[Case]]</f>
        <v>600</v>
      </c>
      <c r="S4431" s="35">
        <f>Table6[[#This Row],[Total Sales]]*Table6[[#This Row],[Cost]]</f>
        <v>1770</v>
      </c>
    </row>
    <row r="4432" spans="1:19" x14ac:dyDescent="0.3">
      <c r="A4432" s="54">
        <v>4557</v>
      </c>
      <c r="B4432" s="35" t="s">
        <v>9685</v>
      </c>
      <c r="C4432" s="35" t="s">
        <v>1866</v>
      </c>
      <c r="D4432" s="35" t="s">
        <v>15</v>
      </c>
      <c r="E4432" s="35" t="str">
        <f t="shared" si="207"/>
        <v>F</v>
      </c>
      <c r="F4432" s="35">
        <v>60</v>
      </c>
      <c r="G4432" s="35" t="s">
        <v>9686</v>
      </c>
      <c r="H4432" s="35" t="s">
        <v>119</v>
      </c>
      <c r="I4432" s="35" t="s">
        <v>32</v>
      </c>
      <c r="J4432" s="48">
        <v>43900</v>
      </c>
      <c r="K4432" s="35">
        <v>38</v>
      </c>
      <c r="L4432" s="49" t="s">
        <v>54</v>
      </c>
      <c r="M4432" s="50" t="str">
        <f>VLOOKUP(Table6[[#This Row],[Product]],Table3[],2)</f>
        <v>Megawidget S</v>
      </c>
      <c r="N4432" s="50" t="str">
        <f t="shared" si="208"/>
        <v>Mar</v>
      </c>
      <c r="O4432" s="56">
        <f t="shared" si="209"/>
        <v>2020</v>
      </c>
      <c r="P4432" s="51">
        <f>VLOOKUP(Table6[[#This Row],[Product]],Table3[],3)</f>
        <v>0.69</v>
      </c>
      <c r="Q4432" s="35">
        <f>VLOOKUP(Table6[[#This Row],[Product]],Table3[],4)</f>
        <v>24</v>
      </c>
      <c r="R4432" s="35">
        <f>Table6[[#This Row],[Quantity]]*Table6[[#This Row],[Case]]</f>
        <v>912</v>
      </c>
      <c r="S4432" s="35">
        <f>Table6[[#This Row],[Total Sales]]*Table6[[#This Row],[Cost]]</f>
        <v>629.28</v>
      </c>
    </row>
    <row r="4433" spans="1:19" x14ac:dyDescent="0.3">
      <c r="A4433" s="54">
        <v>4558</v>
      </c>
      <c r="B4433" s="35" t="s">
        <v>8322</v>
      </c>
      <c r="C4433" s="35" t="s">
        <v>9687</v>
      </c>
      <c r="D4433" s="35" t="s">
        <v>15</v>
      </c>
      <c r="E4433" s="35" t="str">
        <f t="shared" si="207"/>
        <v>F</v>
      </c>
      <c r="F4433" s="35">
        <v>30</v>
      </c>
      <c r="G4433" s="35" t="s">
        <v>9688</v>
      </c>
      <c r="H4433" s="35" t="s">
        <v>8886</v>
      </c>
      <c r="I4433" s="35" t="s">
        <v>1311</v>
      </c>
      <c r="J4433" s="48" t="s">
        <v>14214</v>
      </c>
      <c r="K4433" s="35">
        <v>13</v>
      </c>
      <c r="L4433" s="49" t="s">
        <v>64</v>
      </c>
      <c r="M4433" s="50" t="str">
        <f>VLOOKUP(Table6[[#This Row],[Product]],Table3[],2)</f>
        <v>Ultrathing V4</v>
      </c>
      <c r="N4433" s="50" t="str">
        <f t="shared" si="208"/>
        <v>Dec</v>
      </c>
      <c r="O4433" s="56">
        <f t="shared" si="209"/>
        <v>2021</v>
      </c>
      <c r="P4433" s="51">
        <f>VLOOKUP(Table6[[#This Row],[Product]],Table3[],3)</f>
        <v>3.99</v>
      </c>
      <c r="Q4433" s="35">
        <f>VLOOKUP(Table6[[#This Row],[Product]],Table3[],4)</f>
        <v>24</v>
      </c>
      <c r="R4433" s="35">
        <f>Table6[[#This Row],[Quantity]]*Table6[[#This Row],[Case]]</f>
        <v>312</v>
      </c>
      <c r="S4433" s="35">
        <f>Table6[[#This Row],[Total Sales]]*Table6[[#This Row],[Cost]]</f>
        <v>1244.8800000000001</v>
      </c>
    </row>
    <row r="4434" spans="1:19" x14ac:dyDescent="0.3">
      <c r="A4434" s="54">
        <v>4559</v>
      </c>
      <c r="B4434" s="35" t="s">
        <v>9689</v>
      </c>
      <c r="C4434" s="35" t="s">
        <v>858</v>
      </c>
      <c r="D4434" s="35" t="s">
        <v>51</v>
      </c>
      <c r="E4434" s="35" t="str">
        <f t="shared" si="207"/>
        <v>F</v>
      </c>
      <c r="F4434" s="35">
        <v>90</v>
      </c>
      <c r="G4434" s="35" t="s">
        <v>9690</v>
      </c>
      <c r="H4434" s="35" t="s">
        <v>9691</v>
      </c>
      <c r="I4434" s="35" t="s">
        <v>32</v>
      </c>
      <c r="J4434" s="48" t="s">
        <v>14043</v>
      </c>
      <c r="K4434" s="35">
        <v>50</v>
      </c>
      <c r="L4434" s="49" t="s">
        <v>33</v>
      </c>
      <c r="M4434" s="50" t="str">
        <f>VLOOKUP(Table6[[#This Row],[Product]],Table3[],2)</f>
        <v>Megawidget L</v>
      </c>
      <c r="N4434" s="50" t="str">
        <f t="shared" si="208"/>
        <v>Sep</v>
      </c>
      <c r="O4434" s="56">
        <f t="shared" si="209"/>
        <v>2021</v>
      </c>
      <c r="P4434" s="51">
        <f>VLOOKUP(Table6[[#This Row],[Product]],Table3[],3)</f>
        <v>1.79</v>
      </c>
      <c r="Q4434" s="35">
        <f>VLOOKUP(Table6[[#This Row],[Product]],Table3[],4)</f>
        <v>24</v>
      </c>
      <c r="R4434" s="35">
        <f>Table6[[#This Row],[Quantity]]*Table6[[#This Row],[Case]]</f>
        <v>1200</v>
      </c>
      <c r="S4434" s="35">
        <f>Table6[[#This Row],[Total Sales]]*Table6[[#This Row],[Cost]]</f>
        <v>2148</v>
      </c>
    </row>
    <row r="4435" spans="1:19" x14ac:dyDescent="0.3">
      <c r="A4435" s="54">
        <v>4560</v>
      </c>
      <c r="B4435" s="35" t="s">
        <v>4652</v>
      </c>
      <c r="C4435" s="35" t="s">
        <v>2051</v>
      </c>
      <c r="D4435" s="35" t="s">
        <v>28</v>
      </c>
      <c r="E4435" s="35" t="str">
        <f t="shared" si="207"/>
        <v>M</v>
      </c>
      <c r="F4435" s="35">
        <v>60</v>
      </c>
      <c r="G4435" s="35" t="s">
        <v>9692</v>
      </c>
      <c r="H4435" s="35" t="s">
        <v>1457</v>
      </c>
      <c r="I4435" s="35" t="s">
        <v>187</v>
      </c>
      <c r="J4435" s="48" t="s">
        <v>13747</v>
      </c>
      <c r="K4435" s="35">
        <v>5</v>
      </c>
      <c r="L4435" s="49" t="s">
        <v>70</v>
      </c>
      <c r="M4435" s="50" t="str">
        <f>VLOOKUP(Table6[[#This Row],[Product]],Table3[],2)</f>
        <v>Megawidget M</v>
      </c>
      <c r="N4435" s="50" t="str">
        <f t="shared" si="208"/>
        <v>Nov</v>
      </c>
      <c r="O4435" s="56">
        <f t="shared" si="209"/>
        <v>2021</v>
      </c>
      <c r="P4435" s="51">
        <f>VLOOKUP(Table6[[#This Row],[Product]],Table3[],3)</f>
        <v>1.29</v>
      </c>
      <c r="Q4435" s="35">
        <f>VLOOKUP(Table6[[#This Row],[Product]],Table3[],4)</f>
        <v>24</v>
      </c>
      <c r="R4435" s="35">
        <f>Table6[[#This Row],[Quantity]]*Table6[[#This Row],[Case]]</f>
        <v>120</v>
      </c>
      <c r="S4435" s="35">
        <f>Table6[[#This Row],[Total Sales]]*Table6[[#This Row],[Cost]]</f>
        <v>154.80000000000001</v>
      </c>
    </row>
    <row r="4436" spans="1:19" x14ac:dyDescent="0.3">
      <c r="A4436" s="54">
        <v>4561</v>
      </c>
      <c r="B4436" s="35" t="s">
        <v>9693</v>
      </c>
      <c r="C4436" s="35" t="s">
        <v>6146</v>
      </c>
      <c r="D4436" s="35" t="s">
        <v>15</v>
      </c>
      <c r="E4436" s="35" t="str">
        <f t="shared" si="207"/>
        <v>F</v>
      </c>
      <c r="F4436" s="35">
        <v>30</v>
      </c>
      <c r="G4436" s="35" t="s">
        <v>9694</v>
      </c>
      <c r="H4436" s="35" t="s">
        <v>901</v>
      </c>
      <c r="I4436" s="35" t="s">
        <v>146</v>
      </c>
      <c r="J4436" s="48">
        <v>44259</v>
      </c>
      <c r="K4436" s="35">
        <v>39</v>
      </c>
      <c r="L4436" s="49" t="s">
        <v>20</v>
      </c>
      <c r="M4436" s="50" t="str">
        <f>VLOOKUP(Table6[[#This Row],[Product]],Table3[],2)</f>
        <v>Hyperwotsit</v>
      </c>
      <c r="N4436" s="50" t="str">
        <f t="shared" si="208"/>
        <v>Mar</v>
      </c>
      <c r="O4436" s="56">
        <f t="shared" si="209"/>
        <v>2021</v>
      </c>
      <c r="P4436" s="51">
        <f>VLOOKUP(Table6[[#This Row],[Product]],Table3[],3)</f>
        <v>2.0099999999999998</v>
      </c>
      <c r="Q4436" s="35">
        <f>VLOOKUP(Table6[[#This Row],[Product]],Table3[],4)</f>
        <v>20</v>
      </c>
      <c r="R4436" s="35">
        <f>Table6[[#This Row],[Quantity]]*Table6[[#This Row],[Case]]</f>
        <v>780</v>
      </c>
      <c r="S4436" s="35">
        <f>Table6[[#This Row],[Total Sales]]*Table6[[#This Row],[Cost]]</f>
        <v>1567.7999999999997</v>
      </c>
    </row>
    <row r="4437" spans="1:19" x14ac:dyDescent="0.3">
      <c r="A4437" s="54">
        <v>4562</v>
      </c>
      <c r="B4437" s="35" t="s">
        <v>691</v>
      </c>
      <c r="C4437" s="35" t="s">
        <v>9695</v>
      </c>
      <c r="D4437" s="35" t="s">
        <v>28</v>
      </c>
      <c r="E4437" s="35" t="str">
        <f t="shared" si="207"/>
        <v>M</v>
      </c>
      <c r="F4437" s="35">
        <v>90</v>
      </c>
      <c r="G4437" s="35" t="s">
        <v>9696</v>
      </c>
      <c r="H4437" s="35" t="s">
        <v>1893</v>
      </c>
      <c r="I4437" s="35" t="s">
        <v>294</v>
      </c>
      <c r="J4437" s="48" t="s">
        <v>14025</v>
      </c>
      <c r="K4437" s="35">
        <v>76</v>
      </c>
      <c r="L4437" s="49" t="s">
        <v>54</v>
      </c>
      <c r="M4437" s="50" t="str">
        <f>VLOOKUP(Table6[[#This Row],[Product]],Table3[],2)</f>
        <v>Megawidget S</v>
      </c>
      <c r="N4437" s="50" t="str">
        <f t="shared" si="208"/>
        <v>Sep</v>
      </c>
      <c r="O4437" s="56">
        <f t="shared" si="209"/>
        <v>2021</v>
      </c>
      <c r="P4437" s="51">
        <f>VLOOKUP(Table6[[#This Row],[Product]],Table3[],3)</f>
        <v>0.69</v>
      </c>
      <c r="Q4437" s="35">
        <f>VLOOKUP(Table6[[#This Row],[Product]],Table3[],4)</f>
        <v>24</v>
      </c>
      <c r="R4437" s="35">
        <f>Table6[[#This Row],[Quantity]]*Table6[[#This Row],[Case]]</f>
        <v>1824</v>
      </c>
      <c r="S4437" s="35">
        <f>Table6[[#This Row],[Total Sales]]*Table6[[#This Row],[Cost]]</f>
        <v>1258.56</v>
      </c>
    </row>
    <row r="4438" spans="1:19" x14ac:dyDescent="0.3">
      <c r="A4438" s="54">
        <v>4564</v>
      </c>
      <c r="B4438" s="35" t="s">
        <v>869</v>
      </c>
      <c r="C4438" s="35" t="s">
        <v>2509</v>
      </c>
      <c r="D4438" s="35" t="s">
        <v>28</v>
      </c>
      <c r="E4438" s="35" t="str">
        <f t="shared" si="207"/>
        <v>M</v>
      </c>
      <c r="F4438" s="35">
        <v>90</v>
      </c>
      <c r="G4438" s="35" t="s">
        <v>9697</v>
      </c>
      <c r="H4438" s="35" t="s">
        <v>3365</v>
      </c>
      <c r="I4438" s="35" t="s">
        <v>146</v>
      </c>
      <c r="J4438" s="48">
        <v>44567</v>
      </c>
      <c r="K4438" s="35">
        <v>95</v>
      </c>
      <c r="L4438" s="49" t="s">
        <v>39</v>
      </c>
      <c r="M4438" s="50" t="str">
        <f>VLOOKUP(Table6[[#This Row],[Product]],Table3[],2)</f>
        <v>Ultrathing V1</v>
      </c>
      <c r="N4438" s="50" t="str">
        <f t="shared" si="208"/>
        <v>Jan</v>
      </c>
      <c r="O4438" s="56">
        <f t="shared" si="209"/>
        <v>2022</v>
      </c>
      <c r="P4438" s="51">
        <f>VLOOKUP(Table6[[#This Row],[Product]],Table3[],3)</f>
        <v>1.79</v>
      </c>
      <c r="Q4438" s="35">
        <f>VLOOKUP(Table6[[#This Row],[Product]],Table3[],4)</f>
        <v>17</v>
      </c>
      <c r="R4438" s="35">
        <f>Table6[[#This Row],[Quantity]]*Table6[[#This Row],[Case]]</f>
        <v>1615</v>
      </c>
      <c r="S4438" s="35">
        <f>Table6[[#This Row],[Total Sales]]*Table6[[#This Row],[Cost]]</f>
        <v>2890.85</v>
      </c>
    </row>
    <row r="4439" spans="1:19" x14ac:dyDescent="0.3">
      <c r="A4439" s="54">
        <v>4566</v>
      </c>
      <c r="B4439" s="35" t="s">
        <v>9565</v>
      </c>
      <c r="C4439" s="35" t="s">
        <v>6547</v>
      </c>
      <c r="D4439" s="35" t="s">
        <v>28</v>
      </c>
      <c r="E4439" s="35" t="str">
        <f t="shared" si="207"/>
        <v>M</v>
      </c>
      <c r="F4439" s="35">
        <v>60</v>
      </c>
      <c r="G4439" s="35" t="s">
        <v>9698</v>
      </c>
      <c r="H4439" s="35" t="s">
        <v>3343</v>
      </c>
      <c r="I4439" s="35" t="s">
        <v>1199</v>
      </c>
      <c r="J4439" s="48" t="s">
        <v>14120</v>
      </c>
      <c r="K4439" s="35">
        <v>33</v>
      </c>
      <c r="L4439" s="49" t="s">
        <v>54</v>
      </c>
      <c r="M4439" s="50" t="str">
        <f>VLOOKUP(Table6[[#This Row],[Product]],Table3[],2)</f>
        <v>Megawidget S</v>
      </c>
      <c r="N4439" s="50" t="str">
        <f t="shared" si="208"/>
        <v>May</v>
      </c>
      <c r="O4439" s="56">
        <f t="shared" si="209"/>
        <v>2022</v>
      </c>
      <c r="P4439" s="51">
        <f>VLOOKUP(Table6[[#This Row],[Product]],Table3[],3)</f>
        <v>0.69</v>
      </c>
      <c r="Q4439" s="35">
        <f>VLOOKUP(Table6[[#This Row],[Product]],Table3[],4)</f>
        <v>24</v>
      </c>
      <c r="R4439" s="35">
        <f>Table6[[#This Row],[Quantity]]*Table6[[#This Row],[Case]]</f>
        <v>792</v>
      </c>
      <c r="S4439" s="35">
        <f>Table6[[#This Row],[Total Sales]]*Table6[[#This Row],[Cost]]</f>
        <v>546.4799999999999</v>
      </c>
    </row>
    <row r="4440" spans="1:19" x14ac:dyDescent="0.3">
      <c r="A4440" s="54">
        <v>4567</v>
      </c>
      <c r="B4440" s="35" t="s">
        <v>259</v>
      </c>
      <c r="C4440" s="35" t="s">
        <v>5217</v>
      </c>
      <c r="D4440" s="35" t="s">
        <v>28</v>
      </c>
      <c r="E4440" s="35" t="str">
        <f t="shared" si="207"/>
        <v>M</v>
      </c>
      <c r="F4440" s="35">
        <v>90</v>
      </c>
      <c r="G4440" s="35" t="s">
        <v>9699</v>
      </c>
      <c r="H4440" s="35" t="s">
        <v>1001</v>
      </c>
      <c r="I4440" s="35" t="s">
        <v>32</v>
      </c>
      <c r="J4440" s="48">
        <v>44205</v>
      </c>
      <c r="K4440" s="35">
        <v>61</v>
      </c>
      <c r="L4440" s="49" t="s">
        <v>39</v>
      </c>
      <c r="M4440" s="50" t="str">
        <f>VLOOKUP(Table6[[#This Row],[Product]],Table3[],2)</f>
        <v>Ultrathing V1</v>
      </c>
      <c r="N4440" s="50" t="str">
        <f t="shared" si="208"/>
        <v>Jan</v>
      </c>
      <c r="O4440" s="56">
        <f t="shared" si="209"/>
        <v>2021</v>
      </c>
      <c r="P4440" s="51">
        <f>VLOOKUP(Table6[[#This Row],[Product]],Table3[],3)</f>
        <v>1.79</v>
      </c>
      <c r="Q4440" s="35">
        <f>VLOOKUP(Table6[[#This Row],[Product]],Table3[],4)</f>
        <v>17</v>
      </c>
      <c r="R4440" s="35">
        <f>Table6[[#This Row],[Quantity]]*Table6[[#This Row],[Case]]</f>
        <v>1037</v>
      </c>
      <c r="S4440" s="35">
        <f>Table6[[#This Row],[Total Sales]]*Table6[[#This Row],[Cost]]</f>
        <v>1856.23</v>
      </c>
    </row>
    <row r="4441" spans="1:19" x14ac:dyDescent="0.3">
      <c r="A4441" s="54">
        <v>4568</v>
      </c>
      <c r="B4441" s="35" t="s">
        <v>9700</v>
      </c>
      <c r="C4441" s="35" t="s">
        <v>1492</v>
      </c>
      <c r="D4441" s="35" t="s">
        <v>51</v>
      </c>
      <c r="E4441" s="35" t="str">
        <f t="shared" si="207"/>
        <v>F</v>
      </c>
      <c r="F4441" s="35">
        <v>90</v>
      </c>
      <c r="G4441" s="35" t="s">
        <v>9701</v>
      </c>
      <c r="H4441" s="35" t="s">
        <v>1660</v>
      </c>
      <c r="I4441" s="35" t="s">
        <v>32</v>
      </c>
      <c r="J4441" s="48" t="s">
        <v>13951</v>
      </c>
      <c r="K4441" s="35">
        <v>87</v>
      </c>
      <c r="L4441" s="49" t="s">
        <v>159</v>
      </c>
      <c r="M4441" s="50" t="str">
        <f>VLOOKUP(Table6[[#This Row],[Product]],Table3[],2)</f>
        <v>Ultrathing V3</v>
      </c>
      <c r="N4441" s="50" t="str">
        <f t="shared" si="208"/>
        <v>Mar</v>
      </c>
      <c r="O4441" s="56">
        <f t="shared" si="209"/>
        <v>2022</v>
      </c>
      <c r="P4441" s="51">
        <f>VLOOKUP(Table6[[#This Row],[Product]],Table3[],3)</f>
        <v>3.39</v>
      </c>
      <c r="Q4441" s="35">
        <f>VLOOKUP(Table6[[#This Row],[Product]],Table3[],4)</f>
        <v>24</v>
      </c>
      <c r="R4441" s="35">
        <f>Table6[[#This Row],[Quantity]]*Table6[[#This Row],[Case]]</f>
        <v>2088</v>
      </c>
      <c r="S4441" s="35">
        <f>Table6[[#This Row],[Total Sales]]*Table6[[#This Row],[Cost]]</f>
        <v>7078.3200000000006</v>
      </c>
    </row>
    <row r="4442" spans="1:19" x14ac:dyDescent="0.3">
      <c r="A4442" s="54">
        <v>4569</v>
      </c>
      <c r="B4442" s="35" t="s">
        <v>5485</v>
      </c>
      <c r="C4442" s="35" t="s">
        <v>4324</v>
      </c>
      <c r="D4442" s="35" t="s">
        <v>28</v>
      </c>
      <c r="E4442" s="35" t="str">
        <f t="shared" si="207"/>
        <v>M</v>
      </c>
      <c r="F4442" s="35">
        <v>30</v>
      </c>
      <c r="G4442" s="35" t="s">
        <v>9702</v>
      </c>
      <c r="H4442" s="35" t="s">
        <v>1556</v>
      </c>
      <c r="I4442" s="35" t="s">
        <v>1311</v>
      </c>
      <c r="J4442" s="48">
        <v>43899</v>
      </c>
      <c r="K4442" s="35">
        <v>24</v>
      </c>
      <c r="L4442" s="49" t="s">
        <v>20</v>
      </c>
      <c r="M4442" s="50" t="str">
        <f>VLOOKUP(Table6[[#This Row],[Product]],Table3[],2)</f>
        <v>Hyperwotsit</v>
      </c>
      <c r="N4442" s="50" t="str">
        <f t="shared" si="208"/>
        <v>Mar</v>
      </c>
      <c r="O4442" s="56">
        <f t="shared" si="209"/>
        <v>2020</v>
      </c>
      <c r="P4442" s="51">
        <f>VLOOKUP(Table6[[#This Row],[Product]],Table3[],3)</f>
        <v>2.0099999999999998</v>
      </c>
      <c r="Q4442" s="35">
        <f>VLOOKUP(Table6[[#This Row],[Product]],Table3[],4)</f>
        <v>20</v>
      </c>
      <c r="R4442" s="35">
        <f>Table6[[#This Row],[Quantity]]*Table6[[#This Row],[Case]]</f>
        <v>480</v>
      </c>
      <c r="S4442" s="35">
        <f>Table6[[#This Row],[Total Sales]]*Table6[[#This Row],[Cost]]</f>
        <v>964.8</v>
      </c>
    </row>
    <row r="4443" spans="1:19" x14ac:dyDescent="0.3">
      <c r="A4443" s="54">
        <v>4570</v>
      </c>
      <c r="B4443" s="35" t="s">
        <v>496</v>
      </c>
      <c r="C4443" s="35" t="s">
        <v>1967</v>
      </c>
      <c r="D4443" s="35" t="s">
        <v>28</v>
      </c>
      <c r="E4443" s="35" t="str">
        <f t="shared" si="207"/>
        <v>M</v>
      </c>
      <c r="F4443" s="35">
        <v>60</v>
      </c>
      <c r="G4443" s="35" t="s">
        <v>9703</v>
      </c>
      <c r="H4443" s="35" t="s">
        <v>1022</v>
      </c>
      <c r="I4443" s="35" t="s">
        <v>164</v>
      </c>
      <c r="J4443" s="48">
        <v>43831</v>
      </c>
      <c r="K4443" s="35">
        <v>16</v>
      </c>
      <c r="L4443" s="49" t="s">
        <v>33</v>
      </c>
      <c r="M4443" s="50" t="str">
        <f>VLOOKUP(Table6[[#This Row],[Product]],Table3[],2)</f>
        <v>Megawidget L</v>
      </c>
      <c r="N4443" s="50" t="str">
        <f t="shared" si="208"/>
        <v>Jan</v>
      </c>
      <c r="O4443" s="56">
        <f t="shared" si="209"/>
        <v>2020</v>
      </c>
      <c r="P4443" s="51">
        <f>VLOOKUP(Table6[[#This Row],[Product]],Table3[],3)</f>
        <v>1.79</v>
      </c>
      <c r="Q4443" s="35">
        <f>VLOOKUP(Table6[[#This Row],[Product]],Table3[],4)</f>
        <v>24</v>
      </c>
      <c r="R4443" s="35">
        <f>Table6[[#This Row],[Quantity]]*Table6[[#This Row],[Case]]</f>
        <v>384</v>
      </c>
      <c r="S4443" s="35">
        <f>Table6[[#This Row],[Total Sales]]*Table6[[#This Row],[Cost]]</f>
        <v>687.36</v>
      </c>
    </row>
    <row r="4444" spans="1:19" x14ac:dyDescent="0.3">
      <c r="A4444" s="54">
        <v>4571</v>
      </c>
      <c r="B4444" s="35" t="s">
        <v>5772</v>
      </c>
      <c r="C4444" s="35" t="s">
        <v>536</v>
      </c>
      <c r="D4444" s="35" t="s">
        <v>28</v>
      </c>
      <c r="E4444" s="35" t="str">
        <f t="shared" si="207"/>
        <v>M</v>
      </c>
      <c r="F4444" s="35">
        <v>30</v>
      </c>
      <c r="G4444" s="35" t="s">
        <v>9704</v>
      </c>
      <c r="H4444" s="35" t="s">
        <v>920</v>
      </c>
      <c r="I4444" s="35" t="s">
        <v>178</v>
      </c>
      <c r="J4444" s="48" t="s">
        <v>13962</v>
      </c>
      <c r="K4444" s="35">
        <v>93</v>
      </c>
      <c r="L4444" s="49" t="s">
        <v>159</v>
      </c>
      <c r="M4444" s="50" t="str">
        <f>VLOOKUP(Table6[[#This Row],[Product]],Table3[],2)</f>
        <v>Ultrathing V3</v>
      </c>
      <c r="N4444" s="50" t="str">
        <f t="shared" si="208"/>
        <v>Dec</v>
      </c>
      <c r="O4444" s="56">
        <f t="shared" si="209"/>
        <v>2022</v>
      </c>
      <c r="P4444" s="51">
        <f>VLOOKUP(Table6[[#This Row],[Product]],Table3[],3)</f>
        <v>3.39</v>
      </c>
      <c r="Q4444" s="35">
        <f>VLOOKUP(Table6[[#This Row],[Product]],Table3[],4)</f>
        <v>24</v>
      </c>
      <c r="R4444" s="35">
        <f>Table6[[#This Row],[Quantity]]*Table6[[#This Row],[Case]]</f>
        <v>2232</v>
      </c>
      <c r="S4444" s="35">
        <f>Table6[[#This Row],[Total Sales]]*Table6[[#This Row],[Cost]]</f>
        <v>7566.4800000000005</v>
      </c>
    </row>
    <row r="4445" spans="1:19" x14ac:dyDescent="0.3">
      <c r="A4445" s="54">
        <v>4572</v>
      </c>
      <c r="B4445" s="35" t="s">
        <v>2263</v>
      </c>
      <c r="C4445" s="35" t="s">
        <v>9705</v>
      </c>
      <c r="D4445" s="35" t="s">
        <v>15</v>
      </c>
      <c r="E4445" s="35" t="str">
        <f t="shared" si="207"/>
        <v>F</v>
      </c>
      <c r="F4445" s="35">
        <v>90</v>
      </c>
      <c r="G4445" s="35" t="s">
        <v>9706</v>
      </c>
      <c r="H4445" s="35" t="s">
        <v>2447</v>
      </c>
      <c r="I4445" s="35" t="s">
        <v>1869</v>
      </c>
      <c r="J4445" s="48" t="s">
        <v>13880</v>
      </c>
      <c r="K4445" s="35">
        <v>98</v>
      </c>
      <c r="L4445" s="49" t="s">
        <v>101</v>
      </c>
      <c r="M4445" s="50" t="str">
        <f>VLOOKUP(Table6[[#This Row],[Product]],Table3[],2)</f>
        <v>Superwossname</v>
      </c>
      <c r="N4445" s="50" t="str">
        <f t="shared" si="208"/>
        <v>Sep</v>
      </c>
      <c r="O4445" s="56">
        <f t="shared" si="209"/>
        <v>2022</v>
      </c>
      <c r="P4445" s="51">
        <f>VLOOKUP(Table6[[#This Row],[Product]],Table3[],3)</f>
        <v>3.49</v>
      </c>
      <c r="Q4445" s="35">
        <f>VLOOKUP(Table6[[#This Row],[Product]],Table3[],4)</f>
        <v>20</v>
      </c>
      <c r="R4445" s="35">
        <f>Table6[[#This Row],[Quantity]]*Table6[[#This Row],[Case]]</f>
        <v>1960</v>
      </c>
      <c r="S4445" s="35">
        <f>Table6[[#This Row],[Total Sales]]*Table6[[#This Row],[Cost]]</f>
        <v>6840.4000000000005</v>
      </c>
    </row>
    <row r="4446" spans="1:19" x14ac:dyDescent="0.3">
      <c r="A4446" s="54">
        <v>4573</v>
      </c>
      <c r="B4446" s="35" t="s">
        <v>7245</v>
      </c>
      <c r="C4446" s="35" t="s">
        <v>609</v>
      </c>
      <c r="D4446" s="35" t="s">
        <v>15</v>
      </c>
      <c r="E4446" s="35" t="str">
        <f t="shared" si="207"/>
        <v>F</v>
      </c>
      <c r="F4446" s="35">
        <v>30</v>
      </c>
      <c r="G4446" s="35" t="s">
        <v>9707</v>
      </c>
      <c r="H4446" s="35" t="s">
        <v>2069</v>
      </c>
      <c r="I4446" s="35" t="s">
        <v>1035</v>
      </c>
      <c r="J4446" s="48" t="s">
        <v>14003</v>
      </c>
      <c r="K4446" s="35">
        <v>11</v>
      </c>
      <c r="L4446" s="49" t="s">
        <v>54</v>
      </c>
      <c r="M4446" s="50" t="str">
        <f>VLOOKUP(Table6[[#This Row],[Product]],Table3[],2)</f>
        <v>Megawidget S</v>
      </c>
      <c r="N4446" s="50" t="str">
        <f t="shared" si="208"/>
        <v>Dec</v>
      </c>
      <c r="O4446" s="56">
        <f t="shared" si="209"/>
        <v>2021</v>
      </c>
      <c r="P4446" s="51">
        <f>VLOOKUP(Table6[[#This Row],[Product]],Table3[],3)</f>
        <v>0.69</v>
      </c>
      <c r="Q4446" s="35">
        <f>VLOOKUP(Table6[[#This Row],[Product]],Table3[],4)</f>
        <v>24</v>
      </c>
      <c r="R4446" s="35">
        <f>Table6[[#This Row],[Quantity]]*Table6[[#This Row],[Case]]</f>
        <v>264</v>
      </c>
      <c r="S4446" s="35">
        <f>Table6[[#This Row],[Total Sales]]*Table6[[#This Row],[Cost]]</f>
        <v>182.16</v>
      </c>
    </row>
    <row r="4447" spans="1:19" x14ac:dyDescent="0.3">
      <c r="A4447" s="54">
        <v>4574</v>
      </c>
      <c r="B4447" s="35" t="s">
        <v>5695</v>
      </c>
      <c r="C4447" s="35" t="s">
        <v>6635</v>
      </c>
      <c r="D4447" s="35" t="s">
        <v>28</v>
      </c>
      <c r="E4447" s="35" t="str">
        <f t="shared" si="207"/>
        <v>M</v>
      </c>
      <c r="F4447" s="35">
        <v>90</v>
      </c>
      <c r="G4447" s="35" t="s">
        <v>9708</v>
      </c>
      <c r="H4447" s="35" t="s">
        <v>7175</v>
      </c>
      <c r="I4447" s="35" t="s">
        <v>32</v>
      </c>
      <c r="J4447" s="48" t="s">
        <v>13624</v>
      </c>
      <c r="K4447" s="35">
        <v>43</v>
      </c>
      <c r="L4447" s="49" t="s">
        <v>39</v>
      </c>
      <c r="M4447" s="50" t="str">
        <f>VLOOKUP(Table6[[#This Row],[Product]],Table3[],2)</f>
        <v>Ultrathing V1</v>
      </c>
      <c r="N4447" s="50" t="str">
        <f t="shared" si="208"/>
        <v>Jul</v>
      </c>
      <c r="O4447" s="56">
        <f t="shared" si="209"/>
        <v>2020</v>
      </c>
      <c r="P4447" s="51">
        <f>VLOOKUP(Table6[[#This Row],[Product]],Table3[],3)</f>
        <v>1.79</v>
      </c>
      <c r="Q4447" s="35">
        <f>VLOOKUP(Table6[[#This Row],[Product]],Table3[],4)</f>
        <v>17</v>
      </c>
      <c r="R4447" s="35">
        <f>Table6[[#This Row],[Quantity]]*Table6[[#This Row],[Case]]</f>
        <v>731</v>
      </c>
      <c r="S4447" s="35">
        <f>Table6[[#This Row],[Total Sales]]*Table6[[#This Row],[Cost]]</f>
        <v>1308.49</v>
      </c>
    </row>
    <row r="4448" spans="1:19" x14ac:dyDescent="0.3">
      <c r="A4448" s="54">
        <v>4575</v>
      </c>
      <c r="B4448" s="35" t="s">
        <v>2050</v>
      </c>
      <c r="C4448" s="35" t="s">
        <v>7629</v>
      </c>
      <c r="D4448" s="35" t="s">
        <v>28</v>
      </c>
      <c r="E4448" s="35" t="str">
        <f t="shared" si="207"/>
        <v>M</v>
      </c>
      <c r="F4448" s="35">
        <v>30</v>
      </c>
      <c r="G4448" s="35" t="s">
        <v>9708</v>
      </c>
      <c r="H4448" s="35" t="s">
        <v>255</v>
      </c>
      <c r="I4448" s="35" t="s">
        <v>32</v>
      </c>
      <c r="J4448" s="48" t="s">
        <v>13956</v>
      </c>
      <c r="K4448" s="35">
        <v>66</v>
      </c>
      <c r="L4448" s="49" t="s">
        <v>45</v>
      </c>
      <c r="M4448" s="50" t="str">
        <f>VLOOKUP(Table6[[#This Row],[Product]],Table3[],2)</f>
        <v>Gigastuff</v>
      </c>
      <c r="N4448" s="50" t="str">
        <f t="shared" si="208"/>
        <v>Aug</v>
      </c>
      <c r="O4448" s="56">
        <f t="shared" si="209"/>
        <v>2020</v>
      </c>
      <c r="P4448" s="51">
        <f>VLOOKUP(Table6[[#This Row],[Product]],Table3[],3)</f>
        <v>1.89</v>
      </c>
      <c r="Q4448" s="35">
        <f>VLOOKUP(Table6[[#This Row],[Product]],Table3[],4)</f>
        <v>18</v>
      </c>
      <c r="R4448" s="35">
        <f>Table6[[#This Row],[Quantity]]*Table6[[#This Row],[Case]]</f>
        <v>1188</v>
      </c>
      <c r="S4448" s="35">
        <f>Table6[[#This Row],[Total Sales]]*Table6[[#This Row],[Cost]]</f>
        <v>2245.3199999999997</v>
      </c>
    </row>
    <row r="4449" spans="1:19" x14ac:dyDescent="0.3">
      <c r="A4449" s="54">
        <v>4576</v>
      </c>
      <c r="B4449" s="35" t="s">
        <v>1225</v>
      </c>
      <c r="C4449" s="35" t="s">
        <v>380</v>
      </c>
      <c r="D4449" s="35" t="s">
        <v>28</v>
      </c>
      <c r="E4449" s="35" t="str">
        <f t="shared" si="207"/>
        <v>M</v>
      </c>
      <c r="F4449" s="35">
        <v>30</v>
      </c>
      <c r="G4449" s="35" t="s">
        <v>9709</v>
      </c>
      <c r="H4449" s="35" t="s">
        <v>6507</v>
      </c>
      <c r="I4449" s="35" t="s">
        <v>187</v>
      </c>
      <c r="J4449" s="48" t="s">
        <v>13796</v>
      </c>
      <c r="K4449" s="35">
        <v>74</v>
      </c>
      <c r="L4449" s="49" t="s">
        <v>20</v>
      </c>
      <c r="M4449" s="50" t="str">
        <f>VLOOKUP(Table6[[#This Row],[Product]],Table3[],2)</f>
        <v>Hyperwotsit</v>
      </c>
      <c r="N4449" s="50" t="str">
        <f t="shared" si="208"/>
        <v>Jun</v>
      </c>
      <c r="O4449" s="56">
        <f t="shared" si="209"/>
        <v>2022</v>
      </c>
      <c r="P4449" s="51">
        <f>VLOOKUP(Table6[[#This Row],[Product]],Table3[],3)</f>
        <v>2.0099999999999998</v>
      </c>
      <c r="Q4449" s="35">
        <f>VLOOKUP(Table6[[#This Row],[Product]],Table3[],4)</f>
        <v>20</v>
      </c>
      <c r="R4449" s="35">
        <f>Table6[[#This Row],[Quantity]]*Table6[[#This Row],[Case]]</f>
        <v>1480</v>
      </c>
      <c r="S4449" s="35">
        <f>Table6[[#This Row],[Total Sales]]*Table6[[#This Row],[Cost]]</f>
        <v>2974.7999999999997</v>
      </c>
    </row>
    <row r="4450" spans="1:19" x14ac:dyDescent="0.3">
      <c r="A4450" s="54">
        <v>4577</v>
      </c>
      <c r="B4450" s="35" t="s">
        <v>9710</v>
      </c>
      <c r="C4450" s="35" t="s">
        <v>5575</v>
      </c>
      <c r="D4450" s="35" t="s">
        <v>51</v>
      </c>
      <c r="E4450" s="35" t="str">
        <f t="shared" si="207"/>
        <v>F</v>
      </c>
      <c r="F4450" s="35">
        <v>30</v>
      </c>
      <c r="G4450" s="35" t="s">
        <v>9711</v>
      </c>
      <c r="H4450" s="35" t="s">
        <v>2183</v>
      </c>
      <c r="I4450" s="35" t="s">
        <v>124</v>
      </c>
      <c r="J4450" s="48" t="s">
        <v>14210</v>
      </c>
      <c r="K4450" s="35">
        <v>22</v>
      </c>
      <c r="L4450" s="49" t="s">
        <v>54</v>
      </c>
      <c r="M4450" s="50" t="str">
        <f>VLOOKUP(Table6[[#This Row],[Product]],Table3[],2)</f>
        <v>Megawidget S</v>
      </c>
      <c r="N4450" s="50" t="str">
        <f t="shared" si="208"/>
        <v>Dec</v>
      </c>
      <c r="O4450" s="56">
        <f t="shared" si="209"/>
        <v>2021</v>
      </c>
      <c r="P4450" s="51">
        <f>VLOOKUP(Table6[[#This Row],[Product]],Table3[],3)</f>
        <v>0.69</v>
      </c>
      <c r="Q4450" s="35">
        <f>VLOOKUP(Table6[[#This Row],[Product]],Table3[],4)</f>
        <v>24</v>
      </c>
      <c r="R4450" s="35">
        <f>Table6[[#This Row],[Quantity]]*Table6[[#This Row],[Case]]</f>
        <v>528</v>
      </c>
      <c r="S4450" s="35">
        <f>Table6[[#This Row],[Total Sales]]*Table6[[#This Row],[Cost]]</f>
        <v>364.32</v>
      </c>
    </row>
    <row r="4451" spans="1:19" x14ac:dyDescent="0.3">
      <c r="A4451" s="54">
        <v>4578</v>
      </c>
      <c r="B4451" s="35" t="s">
        <v>9712</v>
      </c>
      <c r="C4451" s="35" t="s">
        <v>3210</v>
      </c>
      <c r="D4451" s="35" t="s">
        <v>15</v>
      </c>
      <c r="E4451" s="35" t="str">
        <f t="shared" si="207"/>
        <v>F</v>
      </c>
      <c r="F4451" s="35">
        <v>30</v>
      </c>
      <c r="G4451" s="35" t="s">
        <v>9713</v>
      </c>
      <c r="H4451" s="35" t="s">
        <v>764</v>
      </c>
      <c r="I4451" s="35" t="s">
        <v>32</v>
      </c>
      <c r="J4451" s="48" t="s">
        <v>13989</v>
      </c>
      <c r="K4451" s="35">
        <v>25</v>
      </c>
      <c r="L4451" s="49" t="s">
        <v>54</v>
      </c>
      <c r="M4451" s="50" t="str">
        <f>VLOOKUP(Table6[[#This Row],[Product]],Table3[],2)</f>
        <v>Megawidget S</v>
      </c>
      <c r="N4451" s="50" t="str">
        <f t="shared" si="208"/>
        <v>Feb</v>
      </c>
      <c r="O4451" s="56">
        <f t="shared" si="209"/>
        <v>2022</v>
      </c>
      <c r="P4451" s="51">
        <f>VLOOKUP(Table6[[#This Row],[Product]],Table3[],3)</f>
        <v>0.69</v>
      </c>
      <c r="Q4451" s="35">
        <f>VLOOKUP(Table6[[#This Row],[Product]],Table3[],4)</f>
        <v>24</v>
      </c>
      <c r="R4451" s="35">
        <f>Table6[[#This Row],[Quantity]]*Table6[[#This Row],[Case]]</f>
        <v>600</v>
      </c>
      <c r="S4451" s="35">
        <f>Table6[[#This Row],[Total Sales]]*Table6[[#This Row],[Cost]]</f>
        <v>413.99999999999994</v>
      </c>
    </row>
    <row r="4452" spans="1:19" x14ac:dyDescent="0.3">
      <c r="A4452" s="54">
        <v>4579</v>
      </c>
      <c r="B4452" s="35" t="s">
        <v>8003</v>
      </c>
      <c r="C4452" s="35" t="s">
        <v>3253</v>
      </c>
      <c r="D4452" s="35" t="s">
        <v>28</v>
      </c>
      <c r="E4452" s="35" t="str">
        <f t="shared" si="207"/>
        <v>M</v>
      </c>
      <c r="F4452" s="35">
        <v>30</v>
      </c>
      <c r="G4452" s="35" t="s">
        <v>9714</v>
      </c>
      <c r="H4452" s="35" t="s">
        <v>7844</v>
      </c>
      <c r="I4452" s="35" t="s">
        <v>124</v>
      </c>
      <c r="J4452" s="48" t="s">
        <v>13842</v>
      </c>
      <c r="K4452" s="35">
        <v>72</v>
      </c>
      <c r="L4452" s="49" t="s">
        <v>39</v>
      </c>
      <c r="M4452" s="50" t="str">
        <f>VLOOKUP(Table6[[#This Row],[Product]],Table3[],2)</f>
        <v>Ultrathing V1</v>
      </c>
      <c r="N4452" s="50" t="str">
        <f t="shared" si="208"/>
        <v>Jul</v>
      </c>
      <c r="O4452" s="56">
        <f t="shared" si="209"/>
        <v>2021</v>
      </c>
      <c r="P4452" s="51">
        <f>VLOOKUP(Table6[[#This Row],[Product]],Table3[],3)</f>
        <v>1.79</v>
      </c>
      <c r="Q4452" s="35">
        <f>VLOOKUP(Table6[[#This Row],[Product]],Table3[],4)</f>
        <v>17</v>
      </c>
      <c r="R4452" s="35">
        <f>Table6[[#This Row],[Quantity]]*Table6[[#This Row],[Case]]</f>
        <v>1224</v>
      </c>
      <c r="S4452" s="35">
        <f>Table6[[#This Row],[Total Sales]]*Table6[[#This Row],[Cost]]</f>
        <v>2190.96</v>
      </c>
    </row>
    <row r="4453" spans="1:19" x14ac:dyDescent="0.3">
      <c r="A4453" s="54">
        <v>4580</v>
      </c>
      <c r="B4453" s="35" t="s">
        <v>4368</v>
      </c>
      <c r="C4453" s="35" t="s">
        <v>3552</v>
      </c>
      <c r="D4453" s="35" t="s">
        <v>28</v>
      </c>
      <c r="E4453" s="35" t="str">
        <f t="shared" si="207"/>
        <v>M</v>
      </c>
      <c r="F4453" s="35">
        <v>60</v>
      </c>
      <c r="G4453" s="35" t="s">
        <v>9714</v>
      </c>
      <c r="H4453" s="35" t="s">
        <v>1214</v>
      </c>
      <c r="I4453" s="35" t="s">
        <v>32</v>
      </c>
      <c r="J4453" s="48">
        <v>43956</v>
      </c>
      <c r="K4453" s="35">
        <v>70</v>
      </c>
      <c r="L4453" s="49" t="s">
        <v>70</v>
      </c>
      <c r="M4453" s="50" t="str">
        <f>VLOOKUP(Table6[[#This Row],[Product]],Table3[],2)</f>
        <v>Megawidget M</v>
      </c>
      <c r="N4453" s="50" t="str">
        <f t="shared" si="208"/>
        <v>May</v>
      </c>
      <c r="O4453" s="56">
        <f t="shared" si="209"/>
        <v>2020</v>
      </c>
      <c r="P4453" s="51">
        <f>VLOOKUP(Table6[[#This Row],[Product]],Table3[],3)</f>
        <v>1.29</v>
      </c>
      <c r="Q4453" s="35">
        <f>VLOOKUP(Table6[[#This Row],[Product]],Table3[],4)</f>
        <v>24</v>
      </c>
      <c r="R4453" s="35">
        <f>Table6[[#This Row],[Quantity]]*Table6[[#This Row],[Case]]</f>
        <v>1680</v>
      </c>
      <c r="S4453" s="35">
        <f>Table6[[#This Row],[Total Sales]]*Table6[[#This Row],[Cost]]</f>
        <v>2167.2000000000003</v>
      </c>
    </row>
    <row r="4454" spans="1:19" x14ac:dyDescent="0.3">
      <c r="A4454" s="54">
        <v>4581</v>
      </c>
      <c r="B4454" s="35" t="s">
        <v>2101</v>
      </c>
      <c r="C4454" s="35" t="s">
        <v>9715</v>
      </c>
      <c r="D4454" s="35" t="s">
        <v>28</v>
      </c>
      <c r="E4454" s="35" t="str">
        <f t="shared" si="207"/>
        <v>M</v>
      </c>
      <c r="F4454" s="35">
        <v>30</v>
      </c>
      <c r="G4454" s="35" t="s">
        <v>9716</v>
      </c>
      <c r="H4454" s="35" t="s">
        <v>186</v>
      </c>
      <c r="I4454" s="35" t="s">
        <v>187</v>
      </c>
      <c r="J4454" s="48" t="s">
        <v>13629</v>
      </c>
      <c r="K4454" s="35">
        <v>57</v>
      </c>
      <c r="L4454" s="49" t="s">
        <v>54</v>
      </c>
      <c r="M4454" s="50" t="str">
        <f>VLOOKUP(Table6[[#This Row],[Product]],Table3[],2)</f>
        <v>Megawidget S</v>
      </c>
      <c r="N4454" s="50" t="str">
        <f t="shared" si="208"/>
        <v>Nov</v>
      </c>
      <c r="O4454" s="56">
        <f t="shared" si="209"/>
        <v>2020</v>
      </c>
      <c r="P4454" s="51">
        <f>VLOOKUP(Table6[[#This Row],[Product]],Table3[],3)</f>
        <v>0.69</v>
      </c>
      <c r="Q4454" s="35">
        <f>VLOOKUP(Table6[[#This Row],[Product]],Table3[],4)</f>
        <v>24</v>
      </c>
      <c r="R4454" s="35">
        <f>Table6[[#This Row],[Quantity]]*Table6[[#This Row],[Case]]</f>
        <v>1368</v>
      </c>
      <c r="S4454" s="35">
        <f>Table6[[#This Row],[Total Sales]]*Table6[[#This Row],[Cost]]</f>
        <v>943.92</v>
      </c>
    </row>
    <row r="4455" spans="1:19" x14ac:dyDescent="0.3">
      <c r="A4455" s="54">
        <v>4582</v>
      </c>
      <c r="B4455" s="35" t="s">
        <v>3532</v>
      </c>
      <c r="C4455" s="35" t="s">
        <v>1214</v>
      </c>
      <c r="D4455" s="35" t="s">
        <v>28</v>
      </c>
      <c r="E4455" s="35" t="str">
        <f t="shared" si="207"/>
        <v>M</v>
      </c>
      <c r="F4455" s="35">
        <v>30</v>
      </c>
      <c r="G4455" s="35" t="s">
        <v>9717</v>
      </c>
      <c r="H4455" s="35" t="s">
        <v>3834</v>
      </c>
      <c r="I4455" s="35" t="s">
        <v>32</v>
      </c>
      <c r="J4455" s="48" t="s">
        <v>14059</v>
      </c>
      <c r="K4455" s="35">
        <v>26</v>
      </c>
      <c r="L4455" s="49" t="s">
        <v>39</v>
      </c>
      <c r="M4455" s="50" t="str">
        <f>VLOOKUP(Table6[[#This Row],[Product]],Table3[],2)</f>
        <v>Ultrathing V1</v>
      </c>
      <c r="N4455" s="50" t="str">
        <f t="shared" si="208"/>
        <v>Jan</v>
      </c>
      <c r="O4455" s="56">
        <f t="shared" si="209"/>
        <v>2022</v>
      </c>
      <c r="P4455" s="51">
        <f>VLOOKUP(Table6[[#This Row],[Product]],Table3[],3)</f>
        <v>1.79</v>
      </c>
      <c r="Q4455" s="35">
        <f>VLOOKUP(Table6[[#This Row],[Product]],Table3[],4)</f>
        <v>17</v>
      </c>
      <c r="R4455" s="35">
        <f>Table6[[#This Row],[Quantity]]*Table6[[#This Row],[Case]]</f>
        <v>442</v>
      </c>
      <c r="S4455" s="35">
        <f>Table6[[#This Row],[Total Sales]]*Table6[[#This Row],[Cost]]</f>
        <v>791.18000000000006</v>
      </c>
    </row>
    <row r="4456" spans="1:19" x14ac:dyDescent="0.3">
      <c r="A4456" s="54">
        <v>4583</v>
      </c>
      <c r="B4456" s="35" t="s">
        <v>2883</v>
      </c>
      <c r="C4456" s="35" t="s">
        <v>9718</v>
      </c>
      <c r="D4456" s="35" t="s">
        <v>51</v>
      </c>
      <c r="E4456" s="35" t="str">
        <f t="shared" si="207"/>
        <v>F</v>
      </c>
      <c r="F4456" s="35">
        <v>90</v>
      </c>
      <c r="G4456" s="35" t="s">
        <v>9719</v>
      </c>
      <c r="H4456" s="35" t="s">
        <v>1039</v>
      </c>
      <c r="I4456" s="35" t="s">
        <v>25</v>
      </c>
      <c r="J4456" s="48">
        <v>44021</v>
      </c>
      <c r="K4456" s="35">
        <v>79</v>
      </c>
      <c r="L4456" s="49" t="s">
        <v>33</v>
      </c>
      <c r="M4456" s="50" t="str">
        <f>VLOOKUP(Table6[[#This Row],[Product]],Table3[],2)</f>
        <v>Megawidget L</v>
      </c>
      <c r="N4456" s="50" t="str">
        <f t="shared" si="208"/>
        <v>Jul</v>
      </c>
      <c r="O4456" s="56">
        <f t="shared" si="209"/>
        <v>2020</v>
      </c>
      <c r="P4456" s="51">
        <f>VLOOKUP(Table6[[#This Row],[Product]],Table3[],3)</f>
        <v>1.79</v>
      </c>
      <c r="Q4456" s="35">
        <f>VLOOKUP(Table6[[#This Row],[Product]],Table3[],4)</f>
        <v>24</v>
      </c>
      <c r="R4456" s="35">
        <f>Table6[[#This Row],[Quantity]]*Table6[[#This Row],[Case]]</f>
        <v>1896</v>
      </c>
      <c r="S4456" s="35">
        <f>Table6[[#This Row],[Total Sales]]*Table6[[#This Row],[Cost]]</f>
        <v>3393.84</v>
      </c>
    </row>
    <row r="4457" spans="1:19" x14ac:dyDescent="0.3">
      <c r="A4457" s="54">
        <v>4584</v>
      </c>
      <c r="B4457" s="35" t="s">
        <v>9720</v>
      </c>
      <c r="C4457" s="35" t="s">
        <v>4766</v>
      </c>
      <c r="D4457" s="35" t="s">
        <v>51</v>
      </c>
      <c r="E4457" s="35" t="str">
        <f t="shared" si="207"/>
        <v>F</v>
      </c>
      <c r="F4457" s="35">
        <v>30</v>
      </c>
      <c r="G4457" s="35" t="s">
        <v>9721</v>
      </c>
      <c r="H4457" s="35" t="s">
        <v>363</v>
      </c>
      <c r="I4457" s="35" t="s">
        <v>110</v>
      </c>
      <c r="J4457" s="48" t="s">
        <v>13900</v>
      </c>
      <c r="K4457" s="35">
        <v>74</v>
      </c>
      <c r="L4457" s="49" t="s">
        <v>20</v>
      </c>
      <c r="M4457" s="50" t="str">
        <f>VLOOKUP(Table6[[#This Row],[Product]],Table3[],2)</f>
        <v>Hyperwotsit</v>
      </c>
      <c r="N4457" s="50" t="str">
        <f t="shared" si="208"/>
        <v>Feb</v>
      </c>
      <c r="O4457" s="56">
        <f t="shared" si="209"/>
        <v>2022</v>
      </c>
      <c r="P4457" s="51">
        <f>VLOOKUP(Table6[[#This Row],[Product]],Table3[],3)</f>
        <v>2.0099999999999998</v>
      </c>
      <c r="Q4457" s="35">
        <f>VLOOKUP(Table6[[#This Row],[Product]],Table3[],4)</f>
        <v>20</v>
      </c>
      <c r="R4457" s="35">
        <f>Table6[[#This Row],[Quantity]]*Table6[[#This Row],[Case]]</f>
        <v>1480</v>
      </c>
      <c r="S4457" s="35">
        <f>Table6[[#This Row],[Total Sales]]*Table6[[#This Row],[Cost]]</f>
        <v>2974.7999999999997</v>
      </c>
    </row>
    <row r="4458" spans="1:19" x14ac:dyDescent="0.3">
      <c r="A4458" s="54">
        <v>4585</v>
      </c>
      <c r="B4458" s="35" t="s">
        <v>9722</v>
      </c>
      <c r="C4458" s="35" t="s">
        <v>9723</v>
      </c>
      <c r="D4458" s="35" t="s">
        <v>15</v>
      </c>
      <c r="E4458" s="35" t="str">
        <f t="shared" si="207"/>
        <v>F</v>
      </c>
      <c r="F4458" s="35">
        <v>60</v>
      </c>
      <c r="G4458" s="35" t="s">
        <v>9724</v>
      </c>
      <c r="H4458" s="35" t="s">
        <v>6000</v>
      </c>
      <c r="I4458" s="35" t="s">
        <v>178</v>
      </c>
      <c r="J4458" s="48">
        <v>43864</v>
      </c>
      <c r="K4458" s="35">
        <v>44</v>
      </c>
      <c r="L4458" s="49" t="s">
        <v>70</v>
      </c>
      <c r="M4458" s="50" t="str">
        <f>VLOOKUP(Table6[[#This Row],[Product]],Table3[],2)</f>
        <v>Megawidget M</v>
      </c>
      <c r="N4458" s="50" t="str">
        <f t="shared" si="208"/>
        <v>Feb</v>
      </c>
      <c r="O4458" s="56">
        <f t="shared" si="209"/>
        <v>2020</v>
      </c>
      <c r="P4458" s="51">
        <f>VLOOKUP(Table6[[#This Row],[Product]],Table3[],3)</f>
        <v>1.29</v>
      </c>
      <c r="Q4458" s="35">
        <f>VLOOKUP(Table6[[#This Row],[Product]],Table3[],4)</f>
        <v>24</v>
      </c>
      <c r="R4458" s="35">
        <f>Table6[[#This Row],[Quantity]]*Table6[[#This Row],[Case]]</f>
        <v>1056</v>
      </c>
      <c r="S4458" s="35">
        <f>Table6[[#This Row],[Total Sales]]*Table6[[#This Row],[Cost]]</f>
        <v>1362.24</v>
      </c>
    </row>
    <row r="4459" spans="1:19" x14ac:dyDescent="0.3">
      <c r="A4459" s="54">
        <v>4587</v>
      </c>
      <c r="B4459" s="35" t="s">
        <v>6203</v>
      </c>
      <c r="C4459" s="35" t="s">
        <v>1749</v>
      </c>
      <c r="D4459" s="35" t="s">
        <v>28</v>
      </c>
      <c r="E4459" s="35" t="str">
        <f t="shared" si="207"/>
        <v>M</v>
      </c>
      <c r="F4459" s="35">
        <v>30</v>
      </c>
      <c r="G4459" s="35" t="s">
        <v>9724</v>
      </c>
      <c r="H4459" s="35" t="s">
        <v>4662</v>
      </c>
      <c r="I4459" s="35" t="s">
        <v>32</v>
      </c>
      <c r="J4459" s="48" t="s">
        <v>13992</v>
      </c>
      <c r="K4459" s="35">
        <v>76</v>
      </c>
      <c r="L4459" s="49" t="s">
        <v>80</v>
      </c>
      <c r="M4459" s="50" t="str">
        <f>VLOOKUP(Table6[[#This Row],[Product]],Table3[],2)</f>
        <v>Ultrathing V2</v>
      </c>
      <c r="N4459" s="50" t="str">
        <f t="shared" si="208"/>
        <v>May</v>
      </c>
      <c r="O4459" s="56">
        <f t="shared" si="209"/>
        <v>2022</v>
      </c>
      <c r="P4459" s="51">
        <f>VLOOKUP(Table6[[#This Row],[Product]],Table3[],3)</f>
        <v>2.95</v>
      </c>
      <c r="Q4459" s="35">
        <f>VLOOKUP(Table6[[#This Row],[Product]],Table3[],4)</f>
        <v>20</v>
      </c>
      <c r="R4459" s="35">
        <f>Table6[[#This Row],[Quantity]]*Table6[[#This Row],[Case]]</f>
        <v>1520</v>
      </c>
      <c r="S4459" s="35">
        <f>Table6[[#This Row],[Total Sales]]*Table6[[#This Row],[Cost]]</f>
        <v>4484</v>
      </c>
    </row>
    <row r="4460" spans="1:19" x14ac:dyDescent="0.3">
      <c r="A4460" s="54">
        <v>4588</v>
      </c>
      <c r="B4460" s="35" t="s">
        <v>5960</v>
      </c>
      <c r="C4460" s="35" t="s">
        <v>135</v>
      </c>
      <c r="D4460" s="35" t="s">
        <v>28</v>
      </c>
      <c r="E4460" s="35" t="str">
        <f t="shared" si="207"/>
        <v>M</v>
      </c>
      <c r="F4460" s="35">
        <v>60</v>
      </c>
      <c r="G4460" s="35" t="s">
        <v>9725</v>
      </c>
      <c r="H4460" s="35" t="s">
        <v>6820</v>
      </c>
      <c r="I4460" s="35" t="s">
        <v>294</v>
      </c>
      <c r="J4460" s="48" t="s">
        <v>14007</v>
      </c>
      <c r="K4460" s="35">
        <v>49</v>
      </c>
      <c r="L4460" s="49" t="s">
        <v>45</v>
      </c>
      <c r="M4460" s="50" t="str">
        <f>VLOOKUP(Table6[[#This Row],[Product]],Table3[],2)</f>
        <v>Gigastuff</v>
      </c>
      <c r="N4460" s="50" t="str">
        <f t="shared" si="208"/>
        <v>May</v>
      </c>
      <c r="O4460" s="56">
        <f t="shared" si="209"/>
        <v>2020</v>
      </c>
      <c r="P4460" s="51">
        <f>VLOOKUP(Table6[[#This Row],[Product]],Table3[],3)</f>
        <v>1.89</v>
      </c>
      <c r="Q4460" s="35">
        <f>VLOOKUP(Table6[[#This Row],[Product]],Table3[],4)</f>
        <v>18</v>
      </c>
      <c r="R4460" s="35">
        <f>Table6[[#This Row],[Quantity]]*Table6[[#This Row],[Case]]</f>
        <v>882</v>
      </c>
      <c r="S4460" s="35">
        <f>Table6[[#This Row],[Total Sales]]*Table6[[#This Row],[Cost]]</f>
        <v>1666.98</v>
      </c>
    </row>
    <row r="4461" spans="1:19" x14ac:dyDescent="0.3">
      <c r="A4461" s="54">
        <v>4589</v>
      </c>
      <c r="B4461" s="35" t="s">
        <v>7886</v>
      </c>
      <c r="C4461" s="35" t="s">
        <v>556</v>
      </c>
      <c r="D4461" s="35" t="s">
        <v>28</v>
      </c>
      <c r="E4461" s="35" t="str">
        <f t="shared" si="207"/>
        <v>M</v>
      </c>
      <c r="F4461" s="35">
        <v>30</v>
      </c>
      <c r="G4461" s="35" t="s">
        <v>9726</v>
      </c>
      <c r="H4461" s="35" t="s">
        <v>9727</v>
      </c>
      <c r="I4461" s="35" t="s">
        <v>32</v>
      </c>
      <c r="J4461" s="48" t="s">
        <v>14092</v>
      </c>
      <c r="K4461" s="35">
        <v>81</v>
      </c>
      <c r="L4461" s="49" t="s">
        <v>64</v>
      </c>
      <c r="M4461" s="50" t="str">
        <f>VLOOKUP(Table6[[#This Row],[Product]],Table3[],2)</f>
        <v>Ultrathing V4</v>
      </c>
      <c r="N4461" s="50" t="str">
        <f t="shared" si="208"/>
        <v>Mar</v>
      </c>
      <c r="O4461" s="56">
        <f t="shared" si="209"/>
        <v>2021</v>
      </c>
      <c r="P4461" s="51">
        <f>VLOOKUP(Table6[[#This Row],[Product]],Table3[],3)</f>
        <v>3.99</v>
      </c>
      <c r="Q4461" s="35">
        <f>VLOOKUP(Table6[[#This Row],[Product]],Table3[],4)</f>
        <v>24</v>
      </c>
      <c r="R4461" s="35">
        <f>Table6[[#This Row],[Quantity]]*Table6[[#This Row],[Case]]</f>
        <v>1944</v>
      </c>
      <c r="S4461" s="35">
        <f>Table6[[#This Row],[Total Sales]]*Table6[[#This Row],[Cost]]</f>
        <v>7756.56</v>
      </c>
    </row>
    <row r="4462" spans="1:19" x14ac:dyDescent="0.3">
      <c r="A4462" s="54">
        <v>4590</v>
      </c>
      <c r="B4462" s="35" t="s">
        <v>5171</v>
      </c>
      <c r="C4462" s="35" t="s">
        <v>5832</v>
      </c>
      <c r="D4462" s="35" t="s">
        <v>51</v>
      </c>
      <c r="E4462" s="35" t="str">
        <f t="shared" si="207"/>
        <v>F</v>
      </c>
      <c r="F4462" s="35">
        <v>30</v>
      </c>
      <c r="G4462" s="35" t="s">
        <v>9728</v>
      </c>
      <c r="H4462" s="35" t="s">
        <v>5132</v>
      </c>
      <c r="I4462" s="35" t="s">
        <v>32</v>
      </c>
      <c r="J4462" s="48" t="s">
        <v>14040</v>
      </c>
      <c r="K4462" s="35">
        <v>69</v>
      </c>
      <c r="L4462" s="49" t="s">
        <v>33</v>
      </c>
      <c r="M4462" s="50" t="str">
        <f>VLOOKUP(Table6[[#This Row],[Product]],Table3[],2)</f>
        <v>Megawidget L</v>
      </c>
      <c r="N4462" s="50" t="str">
        <f t="shared" si="208"/>
        <v>Jan</v>
      </c>
      <c r="O4462" s="56">
        <f t="shared" si="209"/>
        <v>2022</v>
      </c>
      <c r="P4462" s="51">
        <f>VLOOKUP(Table6[[#This Row],[Product]],Table3[],3)</f>
        <v>1.79</v>
      </c>
      <c r="Q4462" s="35">
        <f>VLOOKUP(Table6[[#This Row],[Product]],Table3[],4)</f>
        <v>24</v>
      </c>
      <c r="R4462" s="35">
        <f>Table6[[#This Row],[Quantity]]*Table6[[#This Row],[Case]]</f>
        <v>1656</v>
      </c>
      <c r="S4462" s="35">
        <f>Table6[[#This Row],[Total Sales]]*Table6[[#This Row],[Cost]]</f>
        <v>2964.2400000000002</v>
      </c>
    </row>
    <row r="4463" spans="1:19" x14ac:dyDescent="0.3">
      <c r="A4463" s="54">
        <v>4591</v>
      </c>
      <c r="B4463" s="35" t="s">
        <v>2010</v>
      </c>
      <c r="C4463" s="35" t="s">
        <v>873</v>
      </c>
      <c r="D4463" s="35" t="s">
        <v>28</v>
      </c>
      <c r="E4463" s="35" t="str">
        <f t="shared" si="207"/>
        <v>M</v>
      </c>
      <c r="F4463" s="35">
        <v>30</v>
      </c>
      <c r="G4463" s="35" t="s">
        <v>9729</v>
      </c>
      <c r="H4463" s="35" t="s">
        <v>1315</v>
      </c>
      <c r="I4463" s="35" t="s">
        <v>32</v>
      </c>
      <c r="J4463" s="48">
        <v>44086</v>
      </c>
      <c r="K4463" s="35">
        <v>74</v>
      </c>
      <c r="L4463" s="49" t="s">
        <v>159</v>
      </c>
      <c r="M4463" s="50" t="str">
        <f>VLOOKUP(Table6[[#This Row],[Product]],Table3[],2)</f>
        <v>Ultrathing V3</v>
      </c>
      <c r="N4463" s="50" t="str">
        <f t="shared" si="208"/>
        <v>Sep</v>
      </c>
      <c r="O4463" s="56">
        <f t="shared" si="209"/>
        <v>2020</v>
      </c>
      <c r="P4463" s="51">
        <f>VLOOKUP(Table6[[#This Row],[Product]],Table3[],3)</f>
        <v>3.39</v>
      </c>
      <c r="Q4463" s="35">
        <f>VLOOKUP(Table6[[#This Row],[Product]],Table3[],4)</f>
        <v>24</v>
      </c>
      <c r="R4463" s="35">
        <f>Table6[[#This Row],[Quantity]]*Table6[[#This Row],[Case]]</f>
        <v>1776</v>
      </c>
      <c r="S4463" s="35">
        <f>Table6[[#This Row],[Total Sales]]*Table6[[#This Row],[Cost]]</f>
        <v>6020.64</v>
      </c>
    </row>
    <row r="4464" spans="1:19" x14ac:dyDescent="0.3">
      <c r="A4464" s="54">
        <v>4592</v>
      </c>
      <c r="B4464" s="35" t="s">
        <v>7920</v>
      </c>
      <c r="C4464" s="35" t="s">
        <v>76</v>
      </c>
      <c r="D4464" s="35" t="s">
        <v>15</v>
      </c>
      <c r="E4464" s="35" t="str">
        <f t="shared" si="207"/>
        <v>F</v>
      </c>
      <c r="F4464" s="35">
        <v>60</v>
      </c>
      <c r="G4464" s="35" t="s">
        <v>9730</v>
      </c>
      <c r="H4464" s="35" t="s">
        <v>904</v>
      </c>
      <c r="I4464" s="35" t="s">
        <v>32</v>
      </c>
      <c r="J4464" s="48">
        <v>44013</v>
      </c>
      <c r="K4464" s="35">
        <v>36</v>
      </c>
      <c r="L4464" s="49" t="s">
        <v>39</v>
      </c>
      <c r="M4464" s="50" t="str">
        <f>VLOOKUP(Table6[[#This Row],[Product]],Table3[],2)</f>
        <v>Ultrathing V1</v>
      </c>
      <c r="N4464" s="50" t="str">
        <f t="shared" si="208"/>
        <v>Jul</v>
      </c>
      <c r="O4464" s="56">
        <f t="shared" si="209"/>
        <v>2020</v>
      </c>
      <c r="P4464" s="51">
        <f>VLOOKUP(Table6[[#This Row],[Product]],Table3[],3)</f>
        <v>1.79</v>
      </c>
      <c r="Q4464" s="35">
        <f>VLOOKUP(Table6[[#This Row],[Product]],Table3[],4)</f>
        <v>17</v>
      </c>
      <c r="R4464" s="35">
        <f>Table6[[#This Row],[Quantity]]*Table6[[#This Row],[Case]]</f>
        <v>612</v>
      </c>
      <c r="S4464" s="35">
        <f>Table6[[#This Row],[Total Sales]]*Table6[[#This Row],[Cost]]</f>
        <v>1095.48</v>
      </c>
    </row>
    <row r="4465" spans="1:19" x14ac:dyDescent="0.3">
      <c r="A4465" s="54">
        <v>4593</v>
      </c>
      <c r="B4465" s="35" t="s">
        <v>9398</v>
      </c>
      <c r="C4465" s="35" t="s">
        <v>2266</v>
      </c>
      <c r="D4465" s="35" t="s">
        <v>28</v>
      </c>
      <c r="E4465" s="35" t="str">
        <f t="shared" si="207"/>
        <v>M</v>
      </c>
      <c r="F4465" s="35">
        <v>60</v>
      </c>
      <c r="G4465" s="35" t="s">
        <v>9731</v>
      </c>
      <c r="H4465" s="35" t="s">
        <v>3482</v>
      </c>
      <c r="I4465" s="35" t="s">
        <v>25</v>
      </c>
      <c r="J4465" s="48" t="s">
        <v>14020</v>
      </c>
      <c r="K4465" s="35">
        <v>47</v>
      </c>
      <c r="L4465" s="49" t="s">
        <v>39</v>
      </c>
      <c r="M4465" s="50" t="str">
        <f>VLOOKUP(Table6[[#This Row],[Product]],Table3[],2)</f>
        <v>Ultrathing V1</v>
      </c>
      <c r="N4465" s="50" t="str">
        <f t="shared" si="208"/>
        <v>Oct</v>
      </c>
      <c r="O4465" s="56">
        <f t="shared" si="209"/>
        <v>2020</v>
      </c>
      <c r="P4465" s="51">
        <f>VLOOKUP(Table6[[#This Row],[Product]],Table3[],3)</f>
        <v>1.79</v>
      </c>
      <c r="Q4465" s="35">
        <f>VLOOKUP(Table6[[#This Row],[Product]],Table3[],4)</f>
        <v>17</v>
      </c>
      <c r="R4465" s="35">
        <f>Table6[[#This Row],[Quantity]]*Table6[[#This Row],[Case]]</f>
        <v>799</v>
      </c>
      <c r="S4465" s="35">
        <f>Table6[[#This Row],[Total Sales]]*Table6[[#This Row],[Cost]]</f>
        <v>1430.21</v>
      </c>
    </row>
    <row r="4466" spans="1:19" x14ac:dyDescent="0.3">
      <c r="A4466" s="54">
        <v>4594</v>
      </c>
      <c r="B4466" s="35" t="s">
        <v>9732</v>
      </c>
      <c r="C4466" s="35" t="s">
        <v>3542</v>
      </c>
      <c r="D4466" s="35" t="s">
        <v>51</v>
      </c>
      <c r="E4466" s="35" t="str">
        <f t="shared" si="207"/>
        <v>F</v>
      </c>
      <c r="F4466" s="35">
        <v>60</v>
      </c>
      <c r="G4466" s="35" t="s">
        <v>9733</v>
      </c>
      <c r="H4466" s="35" t="s">
        <v>1401</v>
      </c>
      <c r="I4466" s="35" t="s">
        <v>1402</v>
      </c>
      <c r="J4466" s="48" t="s">
        <v>14239</v>
      </c>
      <c r="K4466" s="35">
        <v>43</v>
      </c>
      <c r="L4466" s="49" t="s">
        <v>20</v>
      </c>
      <c r="M4466" s="50" t="str">
        <f>VLOOKUP(Table6[[#This Row],[Product]],Table3[],2)</f>
        <v>Hyperwotsit</v>
      </c>
      <c r="N4466" s="50" t="str">
        <f t="shared" si="208"/>
        <v>Dec</v>
      </c>
      <c r="O4466" s="56">
        <f t="shared" si="209"/>
        <v>2021</v>
      </c>
      <c r="P4466" s="51">
        <f>VLOOKUP(Table6[[#This Row],[Product]],Table3[],3)</f>
        <v>2.0099999999999998</v>
      </c>
      <c r="Q4466" s="35">
        <f>VLOOKUP(Table6[[#This Row],[Product]],Table3[],4)</f>
        <v>20</v>
      </c>
      <c r="R4466" s="35">
        <f>Table6[[#This Row],[Quantity]]*Table6[[#This Row],[Case]]</f>
        <v>860</v>
      </c>
      <c r="S4466" s="35">
        <f>Table6[[#This Row],[Total Sales]]*Table6[[#This Row],[Cost]]</f>
        <v>1728.6</v>
      </c>
    </row>
    <row r="4467" spans="1:19" x14ac:dyDescent="0.3">
      <c r="A4467" s="54">
        <v>4595</v>
      </c>
      <c r="B4467" s="35" t="s">
        <v>4475</v>
      </c>
      <c r="C4467" s="35" t="s">
        <v>9734</v>
      </c>
      <c r="D4467" s="35" t="s">
        <v>51</v>
      </c>
      <c r="E4467" s="35" t="str">
        <f t="shared" si="207"/>
        <v>F</v>
      </c>
      <c r="F4467" s="35">
        <v>60</v>
      </c>
      <c r="G4467" s="35" t="s">
        <v>9735</v>
      </c>
      <c r="H4467" s="35" t="s">
        <v>849</v>
      </c>
      <c r="I4467" s="35" t="s">
        <v>124</v>
      </c>
      <c r="J4467" s="48" t="s">
        <v>13644</v>
      </c>
      <c r="K4467" s="35">
        <v>23</v>
      </c>
      <c r="L4467" s="49" t="s">
        <v>20</v>
      </c>
      <c r="M4467" s="50" t="str">
        <f>VLOOKUP(Table6[[#This Row],[Product]],Table3[],2)</f>
        <v>Hyperwotsit</v>
      </c>
      <c r="N4467" s="50" t="str">
        <f t="shared" si="208"/>
        <v>Jan</v>
      </c>
      <c r="O4467" s="56">
        <f t="shared" si="209"/>
        <v>2020</v>
      </c>
      <c r="P4467" s="51">
        <f>VLOOKUP(Table6[[#This Row],[Product]],Table3[],3)</f>
        <v>2.0099999999999998</v>
      </c>
      <c r="Q4467" s="35">
        <f>VLOOKUP(Table6[[#This Row],[Product]],Table3[],4)</f>
        <v>20</v>
      </c>
      <c r="R4467" s="35">
        <f>Table6[[#This Row],[Quantity]]*Table6[[#This Row],[Case]]</f>
        <v>460</v>
      </c>
      <c r="S4467" s="35">
        <f>Table6[[#This Row],[Total Sales]]*Table6[[#This Row],[Cost]]</f>
        <v>924.59999999999991</v>
      </c>
    </row>
    <row r="4468" spans="1:19" x14ac:dyDescent="0.3">
      <c r="A4468" s="54">
        <v>4596</v>
      </c>
      <c r="B4468" s="35" t="s">
        <v>7412</v>
      </c>
      <c r="C4468" s="35" t="s">
        <v>5604</v>
      </c>
      <c r="D4468" s="35" t="s">
        <v>51</v>
      </c>
      <c r="E4468" s="35" t="str">
        <f t="shared" si="207"/>
        <v>F</v>
      </c>
      <c r="F4468" s="35">
        <v>30</v>
      </c>
      <c r="G4468" s="35" t="s">
        <v>9736</v>
      </c>
      <c r="H4468" s="35" t="s">
        <v>1548</v>
      </c>
      <c r="I4468" s="35" t="s">
        <v>1549</v>
      </c>
      <c r="J4468" s="48" t="s">
        <v>13751</v>
      </c>
      <c r="K4468" s="35">
        <v>63</v>
      </c>
      <c r="L4468" s="49" t="s">
        <v>159</v>
      </c>
      <c r="M4468" s="50" t="str">
        <f>VLOOKUP(Table6[[#This Row],[Product]],Table3[],2)</f>
        <v>Ultrathing V3</v>
      </c>
      <c r="N4468" s="50" t="str">
        <f t="shared" si="208"/>
        <v>Jan</v>
      </c>
      <c r="O4468" s="56">
        <f t="shared" si="209"/>
        <v>2020</v>
      </c>
      <c r="P4468" s="51">
        <f>VLOOKUP(Table6[[#This Row],[Product]],Table3[],3)</f>
        <v>3.39</v>
      </c>
      <c r="Q4468" s="35">
        <f>VLOOKUP(Table6[[#This Row],[Product]],Table3[],4)</f>
        <v>24</v>
      </c>
      <c r="R4468" s="35">
        <f>Table6[[#This Row],[Quantity]]*Table6[[#This Row],[Case]]</f>
        <v>1512</v>
      </c>
      <c r="S4468" s="35">
        <f>Table6[[#This Row],[Total Sales]]*Table6[[#This Row],[Cost]]</f>
        <v>5125.68</v>
      </c>
    </row>
    <row r="4469" spans="1:19" x14ac:dyDescent="0.3">
      <c r="A4469" s="54">
        <v>4597</v>
      </c>
      <c r="B4469" s="35" t="s">
        <v>8369</v>
      </c>
      <c r="C4469" s="35" t="s">
        <v>9737</v>
      </c>
      <c r="D4469" s="35" t="s">
        <v>51</v>
      </c>
      <c r="E4469" s="35" t="str">
        <f t="shared" si="207"/>
        <v>F</v>
      </c>
      <c r="F4469" s="35">
        <v>60</v>
      </c>
      <c r="G4469" s="35" t="s">
        <v>9738</v>
      </c>
      <c r="H4469" s="35" t="s">
        <v>48</v>
      </c>
      <c r="I4469" s="35" t="s">
        <v>25</v>
      </c>
      <c r="J4469" s="48" t="s">
        <v>13891</v>
      </c>
      <c r="K4469" s="35">
        <v>33</v>
      </c>
      <c r="L4469" s="49" t="s">
        <v>64</v>
      </c>
      <c r="M4469" s="50" t="str">
        <f>VLOOKUP(Table6[[#This Row],[Product]],Table3[],2)</f>
        <v>Ultrathing V4</v>
      </c>
      <c r="N4469" s="50" t="str">
        <f t="shared" si="208"/>
        <v>May</v>
      </c>
      <c r="O4469" s="56">
        <f t="shared" si="209"/>
        <v>2021</v>
      </c>
      <c r="P4469" s="51">
        <f>VLOOKUP(Table6[[#This Row],[Product]],Table3[],3)</f>
        <v>3.99</v>
      </c>
      <c r="Q4469" s="35">
        <f>VLOOKUP(Table6[[#This Row],[Product]],Table3[],4)</f>
        <v>24</v>
      </c>
      <c r="R4469" s="35">
        <f>Table6[[#This Row],[Quantity]]*Table6[[#This Row],[Case]]</f>
        <v>792</v>
      </c>
      <c r="S4469" s="35">
        <f>Table6[[#This Row],[Total Sales]]*Table6[[#This Row],[Cost]]</f>
        <v>3160.0800000000004</v>
      </c>
    </row>
    <row r="4470" spans="1:19" x14ac:dyDescent="0.3">
      <c r="A4470" s="54">
        <v>4598</v>
      </c>
      <c r="B4470" s="35" t="s">
        <v>1234</v>
      </c>
      <c r="C4470" s="35" t="s">
        <v>1340</v>
      </c>
      <c r="D4470" s="35" t="s">
        <v>15</v>
      </c>
      <c r="E4470" s="35" t="str">
        <f t="shared" si="207"/>
        <v>F</v>
      </c>
      <c r="F4470" s="35">
        <v>60</v>
      </c>
      <c r="G4470" s="35" t="s">
        <v>9739</v>
      </c>
      <c r="H4470" s="35" t="s">
        <v>2950</v>
      </c>
      <c r="I4470" s="35" t="s">
        <v>38</v>
      </c>
      <c r="J4470" s="48" t="s">
        <v>13620</v>
      </c>
      <c r="K4470" s="35">
        <v>24</v>
      </c>
      <c r="L4470" s="49" t="s">
        <v>33</v>
      </c>
      <c r="M4470" s="50" t="str">
        <f>VLOOKUP(Table6[[#This Row],[Product]],Table3[],2)</f>
        <v>Megawidget L</v>
      </c>
      <c r="N4470" s="50" t="str">
        <f t="shared" si="208"/>
        <v>Aug</v>
      </c>
      <c r="O4470" s="56">
        <f t="shared" si="209"/>
        <v>2022</v>
      </c>
      <c r="P4470" s="51">
        <f>VLOOKUP(Table6[[#This Row],[Product]],Table3[],3)</f>
        <v>1.79</v>
      </c>
      <c r="Q4470" s="35">
        <f>VLOOKUP(Table6[[#This Row],[Product]],Table3[],4)</f>
        <v>24</v>
      </c>
      <c r="R4470" s="35">
        <f>Table6[[#This Row],[Quantity]]*Table6[[#This Row],[Case]]</f>
        <v>576</v>
      </c>
      <c r="S4470" s="35">
        <f>Table6[[#This Row],[Total Sales]]*Table6[[#This Row],[Cost]]</f>
        <v>1031.04</v>
      </c>
    </row>
    <row r="4471" spans="1:19" x14ac:dyDescent="0.3">
      <c r="A4471" s="54">
        <v>4599</v>
      </c>
      <c r="B4471" s="35" t="s">
        <v>1403</v>
      </c>
      <c r="C4471" s="35" t="s">
        <v>3907</v>
      </c>
      <c r="D4471" s="35" t="s">
        <v>28</v>
      </c>
      <c r="E4471" s="35" t="str">
        <f t="shared" si="207"/>
        <v>M</v>
      </c>
      <c r="F4471" s="35">
        <v>90</v>
      </c>
      <c r="G4471" s="35" t="s">
        <v>9740</v>
      </c>
      <c r="H4471" s="35" t="s">
        <v>2536</v>
      </c>
      <c r="I4471" s="35" t="s">
        <v>124</v>
      </c>
      <c r="J4471" s="48">
        <v>44420</v>
      </c>
      <c r="K4471" s="35">
        <v>67</v>
      </c>
      <c r="L4471" s="49" t="s">
        <v>80</v>
      </c>
      <c r="M4471" s="50" t="str">
        <f>VLOOKUP(Table6[[#This Row],[Product]],Table3[],2)</f>
        <v>Ultrathing V2</v>
      </c>
      <c r="N4471" s="50" t="str">
        <f t="shared" si="208"/>
        <v>Aug</v>
      </c>
      <c r="O4471" s="56">
        <f t="shared" si="209"/>
        <v>2021</v>
      </c>
      <c r="P4471" s="51">
        <f>VLOOKUP(Table6[[#This Row],[Product]],Table3[],3)</f>
        <v>2.95</v>
      </c>
      <c r="Q4471" s="35">
        <f>VLOOKUP(Table6[[#This Row],[Product]],Table3[],4)</f>
        <v>20</v>
      </c>
      <c r="R4471" s="35">
        <f>Table6[[#This Row],[Quantity]]*Table6[[#This Row],[Case]]</f>
        <v>1340</v>
      </c>
      <c r="S4471" s="35">
        <f>Table6[[#This Row],[Total Sales]]*Table6[[#This Row],[Cost]]</f>
        <v>3953.0000000000005</v>
      </c>
    </row>
    <row r="4472" spans="1:19" x14ac:dyDescent="0.3">
      <c r="A4472" s="54">
        <v>4600</v>
      </c>
      <c r="B4472" s="35" t="s">
        <v>9741</v>
      </c>
      <c r="C4472" s="35" t="s">
        <v>4777</v>
      </c>
      <c r="D4472" s="35" t="s">
        <v>51</v>
      </c>
      <c r="E4472" s="35" t="str">
        <f t="shared" si="207"/>
        <v>F</v>
      </c>
      <c r="F4472" s="35">
        <v>30</v>
      </c>
      <c r="G4472" s="35" t="s">
        <v>9742</v>
      </c>
      <c r="H4472" s="35" t="s">
        <v>3922</v>
      </c>
      <c r="I4472" s="35" t="s">
        <v>32</v>
      </c>
      <c r="J4472" s="48" t="s">
        <v>14117</v>
      </c>
      <c r="K4472" s="35">
        <v>61</v>
      </c>
      <c r="L4472" s="49" t="s">
        <v>33</v>
      </c>
      <c r="M4472" s="50" t="str">
        <f>VLOOKUP(Table6[[#This Row],[Product]],Table3[],2)</f>
        <v>Megawidget L</v>
      </c>
      <c r="N4472" s="50" t="str">
        <f t="shared" si="208"/>
        <v>Oct</v>
      </c>
      <c r="O4472" s="56">
        <f t="shared" si="209"/>
        <v>2020</v>
      </c>
      <c r="P4472" s="51">
        <f>VLOOKUP(Table6[[#This Row],[Product]],Table3[],3)</f>
        <v>1.79</v>
      </c>
      <c r="Q4472" s="35">
        <f>VLOOKUP(Table6[[#This Row],[Product]],Table3[],4)</f>
        <v>24</v>
      </c>
      <c r="R4472" s="35">
        <f>Table6[[#This Row],[Quantity]]*Table6[[#This Row],[Case]]</f>
        <v>1464</v>
      </c>
      <c r="S4472" s="35">
        <f>Table6[[#This Row],[Total Sales]]*Table6[[#This Row],[Cost]]</f>
        <v>2620.56</v>
      </c>
    </row>
    <row r="4473" spans="1:19" x14ac:dyDescent="0.3">
      <c r="A4473" s="54">
        <v>4601</v>
      </c>
      <c r="B4473" s="35" t="s">
        <v>516</v>
      </c>
      <c r="C4473" s="35" t="s">
        <v>2606</v>
      </c>
      <c r="D4473" s="35" t="s">
        <v>28</v>
      </c>
      <c r="E4473" s="35" t="str">
        <f t="shared" si="207"/>
        <v>M</v>
      </c>
      <c r="F4473" s="35">
        <v>30</v>
      </c>
      <c r="G4473" s="35" t="s">
        <v>9743</v>
      </c>
      <c r="H4473" s="35" t="s">
        <v>9744</v>
      </c>
      <c r="I4473" s="35" t="s">
        <v>187</v>
      </c>
      <c r="J4473" s="48" t="s">
        <v>14029</v>
      </c>
      <c r="K4473" s="35">
        <v>78</v>
      </c>
      <c r="L4473" s="49" t="s">
        <v>54</v>
      </c>
      <c r="M4473" s="50" t="str">
        <f>VLOOKUP(Table6[[#This Row],[Product]],Table3[],2)</f>
        <v>Megawidget S</v>
      </c>
      <c r="N4473" s="50" t="str">
        <f t="shared" si="208"/>
        <v>Jan</v>
      </c>
      <c r="O4473" s="56">
        <f t="shared" si="209"/>
        <v>2021</v>
      </c>
      <c r="P4473" s="51">
        <f>VLOOKUP(Table6[[#This Row],[Product]],Table3[],3)</f>
        <v>0.69</v>
      </c>
      <c r="Q4473" s="35">
        <f>VLOOKUP(Table6[[#This Row],[Product]],Table3[],4)</f>
        <v>24</v>
      </c>
      <c r="R4473" s="35">
        <f>Table6[[#This Row],[Quantity]]*Table6[[#This Row],[Case]]</f>
        <v>1872</v>
      </c>
      <c r="S4473" s="35">
        <f>Table6[[#This Row],[Total Sales]]*Table6[[#This Row],[Cost]]</f>
        <v>1291.6799999999998</v>
      </c>
    </row>
    <row r="4474" spans="1:19" x14ac:dyDescent="0.3">
      <c r="A4474" s="54">
        <v>4602</v>
      </c>
      <c r="B4474" s="35" t="s">
        <v>9745</v>
      </c>
      <c r="C4474" s="35" t="s">
        <v>344</v>
      </c>
      <c r="D4474" s="35" t="s">
        <v>28</v>
      </c>
      <c r="E4474" s="35" t="str">
        <f t="shared" si="207"/>
        <v>M</v>
      </c>
      <c r="F4474" s="35">
        <v>30</v>
      </c>
      <c r="G4474" s="35" t="s">
        <v>9746</v>
      </c>
      <c r="H4474" s="35" t="s">
        <v>1099</v>
      </c>
      <c r="I4474" s="35" t="s">
        <v>25</v>
      </c>
      <c r="J4474" s="48" t="s">
        <v>13928</v>
      </c>
      <c r="K4474" s="35">
        <v>85</v>
      </c>
      <c r="L4474" s="49" t="s">
        <v>54</v>
      </c>
      <c r="M4474" s="50" t="str">
        <f>VLOOKUP(Table6[[#This Row],[Product]],Table3[],2)</f>
        <v>Megawidget S</v>
      </c>
      <c r="N4474" s="50" t="str">
        <f t="shared" si="208"/>
        <v>Jun</v>
      </c>
      <c r="O4474" s="56">
        <f t="shared" si="209"/>
        <v>2020</v>
      </c>
      <c r="P4474" s="51">
        <f>VLOOKUP(Table6[[#This Row],[Product]],Table3[],3)</f>
        <v>0.69</v>
      </c>
      <c r="Q4474" s="35">
        <f>VLOOKUP(Table6[[#This Row],[Product]],Table3[],4)</f>
        <v>24</v>
      </c>
      <c r="R4474" s="35">
        <f>Table6[[#This Row],[Quantity]]*Table6[[#This Row],[Case]]</f>
        <v>2040</v>
      </c>
      <c r="S4474" s="35">
        <f>Table6[[#This Row],[Total Sales]]*Table6[[#This Row],[Cost]]</f>
        <v>1407.6</v>
      </c>
    </row>
    <row r="4475" spans="1:19" x14ac:dyDescent="0.3">
      <c r="A4475" s="54">
        <v>4603</v>
      </c>
      <c r="B4475" s="35" t="s">
        <v>6752</v>
      </c>
      <c r="C4475" s="35" t="s">
        <v>3171</v>
      </c>
      <c r="D4475" s="35" t="s">
        <v>28</v>
      </c>
      <c r="E4475" s="35" t="str">
        <f t="shared" si="207"/>
        <v>M</v>
      </c>
      <c r="F4475" s="35">
        <v>90</v>
      </c>
      <c r="G4475" s="35" t="s">
        <v>9747</v>
      </c>
      <c r="H4475" s="35" t="s">
        <v>6687</v>
      </c>
      <c r="I4475" s="35" t="s">
        <v>32</v>
      </c>
      <c r="J4475" s="48">
        <v>44594</v>
      </c>
      <c r="K4475" s="35">
        <v>59</v>
      </c>
      <c r="L4475" s="49" t="s">
        <v>45</v>
      </c>
      <c r="M4475" s="50" t="str">
        <f>VLOOKUP(Table6[[#This Row],[Product]],Table3[],2)</f>
        <v>Gigastuff</v>
      </c>
      <c r="N4475" s="50" t="str">
        <f t="shared" si="208"/>
        <v>Feb</v>
      </c>
      <c r="O4475" s="56">
        <f t="shared" si="209"/>
        <v>2022</v>
      </c>
      <c r="P4475" s="51">
        <f>VLOOKUP(Table6[[#This Row],[Product]],Table3[],3)</f>
        <v>1.89</v>
      </c>
      <c r="Q4475" s="35">
        <f>VLOOKUP(Table6[[#This Row],[Product]],Table3[],4)</f>
        <v>18</v>
      </c>
      <c r="R4475" s="35">
        <f>Table6[[#This Row],[Quantity]]*Table6[[#This Row],[Case]]</f>
        <v>1062</v>
      </c>
      <c r="S4475" s="35">
        <f>Table6[[#This Row],[Total Sales]]*Table6[[#This Row],[Cost]]</f>
        <v>2007.1799999999998</v>
      </c>
    </row>
    <row r="4476" spans="1:19" x14ac:dyDescent="0.3">
      <c r="A4476" s="54">
        <v>4604</v>
      </c>
      <c r="B4476" s="35" t="s">
        <v>2335</v>
      </c>
      <c r="C4476" s="35" t="s">
        <v>2014</v>
      </c>
      <c r="D4476" s="35" t="s">
        <v>28</v>
      </c>
      <c r="E4476" s="35" t="str">
        <f t="shared" si="207"/>
        <v>M</v>
      </c>
      <c r="F4476" s="35">
        <v>60</v>
      </c>
      <c r="G4476" s="35" t="s">
        <v>9748</v>
      </c>
      <c r="H4476" s="35" t="s">
        <v>9749</v>
      </c>
      <c r="I4476" s="35" t="s">
        <v>38</v>
      </c>
      <c r="J4476" s="48">
        <v>43897</v>
      </c>
      <c r="K4476" s="35">
        <v>10</v>
      </c>
      <c r="L4476" s="49" t="s">
        <v>45</v>
      </c>
      <c r="M4476" s="50" t="str">
        <f>VLOOKUP(Table6[[#This Row],[Product]],Table3[],2)</f>
        <v>Gigastuff</v>
      </c>
      <c r="N4476" s="50" t="str">
        <f t="shared" si="208"/>
        <v>Mar</v>
      </c>
      <c r="O4476" s="56">
        <f t="shared" si="209"/>
        <v>2020</v>
      </c>
      <c r="P4476" s="51">
        <f>VLOOKUP(Table6[[#This Row],[Product]],Table3[],3)</f>
        <v>1.89</v>
      </c>
      <c r="Q4476" s="35">
        <f>VLOOKUP(Table6[[#This Row],[Product]],Table3[],4)</f>
        <v>18</v>
      </c>
      <c r="R4476" s="35">
        <f>Table6[[#This Row],[Quantity]]*Table6[[#This Row],[Case]]</f>
        <v>180</v>
      </c>
      <c r="S4476" s="35">
        <f>Table6[[#This Row],[Total Sales]]*Table6[[#This Row],[Cost]]</f>
        <v>340.2</v>
      </c>
    </row>
    <row r="4477" spans="1:19" x14ac:dyDescent="0.3">
      <c r="A4477" s="54">
        <v>4605</v>
      </c>
      <c r="B4477" s="35" t="s">
        <v>555</v>
      </c>
      <c r="C4477" s="35" t="s">
        <v>9488</v>
      </c>
      <c r="D4477" s="35" t="s">
        <v>28</v>
      </c>
      <c r="E4477" s="35" t="str">
        <f t="shared" si="207"/>
        <v>M</v>
      </c>
      <c r="F4477" s="35">
        <v>30</v>
      </c>
      <c r="G4477" s="35" t="s">
        <v>9750</v>
      </c>
      <c r="H4477" s="35" t="s">
        <v>1261</v>
      </c>
      <c r="I4477" s="35" t="s">
        <v>32</v>
      </c>
      <c r="J4477" s="48">
        <v>43988</v>
      </c>
      <c r="K4477" s="35">
        <v>42</v>
      </c>
      <c r="L4477" s="49" t="s">
        <v>20</v>
      </c>
      <c r="M4477" s="50" t="str">
        <f>VLOOKUP(Table6[[#This Row],[Product]],Table3[],2)</f>
        <v>Hyperwotsit</v>
      </c>
      <c r="N4477" s="50" t="str">
        <f t="shared" si="208"/>
        <v>Jun</v>
      </c>
      <c r="O4477" s="56">
        <f t="shared" si="209"/>
        <v>2020</v>
      </c>
      <c r="P4477" s="51">
        <f>VLOOKUP(Table6[[#This Row],[Product]],Table3[],3)</f>
        <v>2.0099999999999998</v>
      </c>
      <c r="Q4477" s="35">
        <f>VLOOKUP(Table6[[#This Row],[Product]],Table3[],4)</f>
        <v>20</v>
      </c>
      <c r="R4477" s="35">
        <f>Table6[[#This Row],[Quantity]]*Table6[[#This Row],[Case]]</f>
        <v>840</v>
      </c>
      <c r="S4477" s="35">
        <f>Table6[[#This Row],[Total Sales]]*Table6[[#This Row],[Cost]]</f>
        <v>1688.3999999999999</v>
      </c>
    </row>
    <row r="4478" spans="1:19" x14ac:dyDescent="0.3">
      <c r="A4478" s="54">
        <v>4606</v>
      </c>
      <c r="B4478" s="35" t="s">
        <v>7772</v>
      </c>
      <c r="C4478" s="35" t="s">
        <v>625</v>
      </c>
      <c r="D4478" s="35" t="s">
        <v>92</v>
      </c>
      <c r="E4478" s="35" t="str">
        <f t="shared" si="207"/>
        <v>M/F</v>
      </c>
      <c r="F4478" s="35">
        <v>60</v>
      </c>
      <c r="G4478" s="35" t="s">
        <v>9751</v>
      </c>
      <c r="H4478" s="35" t="s">
        <v>1948</v>
      </c>
      <c r="I4478" s="35" t="s">
        <v>25</v>
      </c>
      <c r="J4478" s="48">
        <v>44657</v>
      </c>
      <c r="K4478" s="35">
        <v>33</v>
      </c>
      <c r="L4478" s="49" t="s">
        <v>45</v>
      </c>
      <c r="M4478" s="50" t="str">
        <f>VLOOKUP(Table6[[#This Row],[Product]],Table3[],2)</f>
        <v>Gigastuff</v>
      </c>
      <c r="N4478" s="50" t="str">
        <f t="shared" si="208"/>
        <v>Apr</v>
      </c>
      <c r="O4478" s="56">
        <f t="shared" si="209"/>
        <v>2022</v>
      </c>
      <c r="P4478" s="51">
        <f>VLOOKUP(Table6[[#This Row],[Product]],Table3[],3)</f>
        <v>1.89</v>
      </c>
      <c r="Q4478" s="35">
        <f>VLOOKUP(Table6[[#This Row],[Product]],Table3[],4)</f>
        <v>18</v>
      </c>
      <c r="R4478" s="35">
        <f>Table6[[#This Row],[Quantity]]*Table6[[#This Row],[Case]]</f>
        <v>594</v>
      </c>
      <c r="S4478" s="35">
        <f>Table6[[#This Row],[Total Sales]]*Table6[[#This Row],[Cost]]</f>
        <v>1122.6599999999999</v>
      </c>
    </row>
    <row r="4479" spans="1:19" x14ac:dyDescent="0.3">
      <c r="A4479" s="54">
        <v>4607</v>
      </c>
      <c r="B4479" s="35" t="s">
        <v>8124</v>
      </c>
      <c r="C4479" s="35" t="s">
        <v>1617</v>
      </c>
      <c r="D4479" s="35" t="s">
        <v>28</v>
      </c>
      <c r="E4479" s="35" t="str">
        <f t="shared" si="207"/>
        <v>M</v>
      </c>
      <c r="F4479" s="35">
        <v>90</v>
      </c>
      <c r="G4479" s="35" t="s">
        <v>9751</v>
      </c>
      <c r="H4479" s="35" t="s">
        <v>2745</v>
      </c>
      <c r="I4479" s="35" t="s">
        <v>32</v>
      </c>
      <c r="J4479" s="48" t="s">
        <v>14088</v>
      </c>
      <c r="K4479" s="35">
        <v>16</v>
      </c>
      <c r="L4479" s="49" t="s">
        <v>39</v>
      </c>
      <c r="M4479" s="50" t="str">
        <f>VLOOKUP(Table6[[#This Row],[Product]],Table3[],2)</f>
        <v>Ultrathing V1</v>
      </c>
      <c r="N4479" s="50" t="str">
        <f t="shared" si="208"/>
        <v>Jan</v>
      </c>
      <c r="O4479" s="56">
        <f t="shared" si="209"/>
        <v>2022</v>
      </c>
      <c r="P4479" s="51">
        <f>VLOOKUP(Table6[[#This Row],[Product]],Table3[],3)</f>
        <v>1.79</v>
      </c>
      <c r="Q4479" s="35">
        <f>VLOOKUP(Table6[[#This Row],[Product]],Table3[],4)</f>
        <v>17</v>
      </c>
      <c r="R4479" s="35">
        <f>Table6[[#This Row],[Quantity]]*Table6[[#This Row],[Case]]</f>
        <v>272</v>
      </c>
      <c r="S4479" s="35">
        <f>Table6[[#This Row],[Total Sales]]*Table6[[#This Row],[Cost]]</f>
        <v>486.88</v>
      </c>
    </row>
    <row r="4480" spans="1:19" x14ac:dyDescent="0.3">
      <c r="A4480" s="54">
        <v>4608</v>
      </c>
      <c r="B4480" s="35" t="s">
        <v>5060</v>
      </c>
      <c r="C4480" s="35" t="s">
        <v>9752</v>
      </c>
      <c r="D4480" s="35" t="s">
        <v>28</v>
      </c>
      <c r="E4480" s="35" t="str">
        <f t="shared" si="207"/>
        <v>M</v>
      </c>
      <c r="F4480" s="35">
        <v>90</v>
      </c>
      <c r="G4480" s="35" t="s">
        <v>9753</v>
      </c>
      <c r="H4480" s="35" t="s">
        <v>6293</v>
      </c>
      <c r="I4480" s="35" t="s">
        <v>32</v>
      </c>
      <c r="J4480" s="48" t="s">
        <v>13652</v>
      </c>
      <c r="K4480" s="35">
        <v>65</v>
      </c>
      <c r="L4480" s="49" t="s">
        <v>80</v>
      </c>
      <c r="M4480" s="50" t="str">
        <f>VLOOKUP(Table6[[#This Row],[Product]],Table3[],2)</f>
        <v>Ultrathing V2</v>
      </c>
      <c r="N4480" s="50" t="str">
        <f t="shared" si="208"/>
        <v>Mar</v>
      </c>
      <c r="O4480" s="56">
        <f t="shared" si="209"/>
        <v>2020</v>
      </c>
      <c r="P4480" s="51">
        <f>VLOOKUP(Table6[[#This Row],[Product]],Table3[],3)</f>
        <v>2.95</v>
      </c>
      <c r="Q4480" s="35">
        <f>VLOOKUP(Table6[[#This Row],[Product]],Table3[],4)</f>
        <v>20</v>
      </c>
      <c r="R4480" s="35">
        <f>Table6[[#This Row],[Quantity]]*Table6[[#This Row],[Case]]</f>
        <v>1300</v>
      </c>
      <c r="S4480" s="35">
        <f>Table6[[#This Row],[Total Sales]]*Table6[[#This Row],[Cost]]</f>
        <v>3835.0000000000005</v>
      </c>
    </row>
    <row r="4481" spans="1:19" x14ac:dyDescent="0.3">
      <c r="A4481" s="54">
        <v>4609</v>
      </c>
      <c r="B4481" s="35" t="s">
        <v>5262</v>
      </c>
      <c r="C4481" s="35" t="s">
        <v>1641</v>
      </c>
      <c r="D4481" s="35" t="s">
        <v>28</v>
      </c>
      <c r="E4481" s="35" t="str">
        <f t="shared" si="207"/>
        <v>M</v>
      </c>
      <c r="F4481" s="35">
        <v>60</v>
      </c>
      <c r="G4481" s="35" t="s">
        <v>9754</v>
      </c>
      <c r="H4481" s="35" t="s">
        <v>3635</v>
      </c>
      <c r="I4481" s="35" t="s">
        <v>1157</v>
      </c>
      <c r="J4481" s="48" t="s">
        <v>14098</v>
      </c>
      <c r="K4481" s="35">
        <v>13</v>
      </c>
      <c r="L4481" s="49" t="s">
        <v>54</v>
      </c>
      <c r="M4481" s="50" t="str">
        <f>VLOOKUP(Table6[[#This Row],[Product]],Table3[],2)</f>
        <v>Megawidget S</v>
      </c>
      <c r="N4481" s="50" t="str">
        <f t="shared" si="208"/>
        <v>Jun</v>
      </c>
      <c r="O4481" s="56">
        <f t="shared" si="209"/>
        <v>2020</v>
      </c>
      <c r="P4481" s="51">
        <f>VLOOKUP(Table6[[#This Row],[Product]],Table3[],3)</f>
        <v>0.69</v>
      </c>
      <c r="Q4481" s="35">
        <f>VLOOKUP(Table6[[#This Row],[Product]],Table3[],4)</f>
        <v>24</v>
      </c>
      <c r="R4481" s="35">
        <f>Table6[[#This Row],[Quantity]]*Table6[[#This Row],[Case]]</f>
        <v>312</v>
      </c>
      <c r="S4481" s="35">
        <f>Table6[[#This Row],[Total Sales]]*Table6[[#This Row],[Cost]]</f>
        <v>215.27999999999997</v>
      </c>
    </row>
    <row r="4482" spans="1:19" x14ac:dyDescent="0.3">
      <c r="A4482" s="54">
        <v>4610</v>
      </c>
      <c r="B4482" s="35" t="s">
        <v>2088</v>
      </c>
      <c r="C4482" s="35" t="s">
        <v>4464</v>
      </c>
      <c r="D4482" s="35" t="s">
        <v>28</v>
      </c>
      <c r="E4482" s="35" t="str">
        <f t="shared" si="207"/>
        <v>M</v>
      </c>
      <c r="F4482" s="35">
        <v>60</v>
      </c>
      <c r="G4482" s="35" t="s">
        <v>9755</v>
      </c>
      <c r="H4482" s="35" t="s">
        <v>3826</v>
      </c>
      <c r="I4482" s="35" t="s">
        <v>20</v>
      </c>
      <c r="J4482" s="48" t="s">
        <v>13960</v>
      </c>
      <c r="K4482" s="35">
        <v>69</v>
      </c>
      <c r="L4482" s="49" t="s">
        <v>39</v>
      </c>
      <c r="M4482" s="50" t="str">
        <f>VLOOKUP(Table6[[#This Row],[Product]],Table3[],2)</f>
        <v>Ultrathing V1</v>
      </c>
      <c r="N4482" s="50" t="str">
        <f t="shared" si="208"/>
        <v>Apr</v>
      </c>
      <c r="O4482" s="56">
        <f t="shared" si="209"/>
        <v>2021</v>
      </c>
      <c r="P4482" s="51">
        <f>VLOOKUP(Table6[[#This Row],[Product]],Table3[],3)</f>
        <v>1.79</v>
      </c>
      <c r="Q4482" s="35">
        <f>VLOOKUP(Table6[[#This Row],[Product]],Table3[],4)</f>
        <v>17</v>
      </c>
      <c r="R4482" s="35">
        <f>Table6[[#This Row],[Quantity]]*Table6[[#This Row],[Case]]</f>
        <v>1173</v>
      </c>
      <c r="S4482" s="35">
        <f>Table6[[#This Row],[Total Sales]]*Table6[[#This Row],[Cost]]</f>
        <v>2099.67</v>
      </c>
    </row>
    <row r="4483" spans="1:19" x14ac:dyDescent="0.3">
      <c r="A4483" s="54">
        <v>4611</v>
      </c>
      <c r="B4483" s="35" t="s">
        <v>9756</v>
      </c>
      <c r="C4483" s="35" t="s">
        <v>5541</v>
      </c>
      <c r="D4483" s="35" t="s">
        <v>15</v>
      </c>
      <c r="E4483" s="35" t="str">
        <f t="shared" ref="E4483:E4546" si="210">IF(OR(D4483="Mrs", D4483="Miss", D4483="Ms"), "F", IF(OR(D4483="Mr"), "M", IF(OR(D4483="Dr", D4483="Prof", D4483="Rev"), "M/F", "")))</f>
        <v>F</v>
      </c>
      <c r="F4483" s="35">
        <v>60</v>
      </c>
      <c r="G4483" s="35" t="s">
        <v>9755</v>
      </c>
      <c r="H4483" s="35" t="s">
        <v>3446</v>
      </c>
      <c r="I4483" s="35" t="s">
        <v>32</v>
      </c>
      <c r="J4483" s="48" t="s">
        <v>14000</v>
      </c>
      <c r="K4483" s="35">
        <v>45</v>
      </c>
      <c r="L4483" s="49" t="s">
        <v>70</v>
      </c>
      <c r="M4483" s="50" t="str">
        <f>VLOOKUP(Table6[[#This Row],[Product]],Table3[],2)</f>
        <v>Megawidget M</v>
      </c>
      <c r="N4483" s="50" t="str">
        <f t="shared" ref="N4483:N4546" si="211">TEXT(J4483,"mmm")</f>
        <v>Apr</v>
      </c>
      <c r="O4483" s="56">
        <f t="shared" ref="O4483:O4546" si="212">YEAR(J4483)</f>
        <v>2021</v>
      </c>
      <c r="P4483" s="51">
        <f>VLOOKUP(Table6[[#This Row],[Product]],Table3[],3)</f>
        <v>1.29</v>
      </c>
      <c r="Q4483" s="35">
        <f>VLOOKUP(Table6[[#This Row],[Product]],Table3[],4)</f>
        <v>24</v>
      </c>
      <c r="R4483" s="35">
        <f>Table6[[#This Row],[Quantity]]*Table6[[#This Row],[Case]]</f>
        <v>1080</v>
      </c>
      <c r="S4483" s="35">
        <f>Table6[[#This Row],[Total Sales]]*Table6[[#This Row],[Cost]]</f>
        <v>1393.2</v>
      </c>
    </row>
    <row r="4484" spans="1:19" x14ac:dyDescent="0.3">
      <c r="A4484" s="54">
        <v>4612</v>
      </c>
      <c r="B4484" s="35" t="s">
        <v>9757</v>
      </c>
      <c r="C4484" s="35" t="s">
        <v>3074</v>
      </c>
      <c r="D4484" s="35" t="s">
        <v>15</v>
      </c>
      <c r="E4484" s="35" t="str">
        <f t="shared" si="210"/>
        <v>F</v>
      </c>
      <c r="F4484" s="35">
        <v>90</v>
      </c>
      <c r="G4484" s="35" t="s">
        <v>9758</v>
      </c>
      <c r="H4484" s="35" t="s">
        <v>603</v>
      </c>
      <c r="I4484" s="35" t="s">
        <v>187</v>
      </c>
      <c r="J4484" s="48" t="s">
        <v>13933</v>
      </c>
      <c r="K4484" s="35">
        <v>66</v>
      </c>
      <c r="L4484" s="49" t="s">
        <v>80</v>
      </c>
      <c r="M4484" s="50" t="str">
        <f>VLOOKUP(Table6[[#This Row],[Product]],Table3[],2)</f>
        <v>Ultrathing V2</v>
      </c>
      <c r="N4484" s="50" t="str">
        <f t="shared" si="211"/>
        <v>Jul</v>
      </c>
      <c r="O4484" s="56">
        <f t="shared" si="212"/>
        <v>2022</v>
      </c>
      <c r="P4484" s="51">
        <f>VLOOKUP(Table6[[#This Row],[Product]],Table3[],3)</f>
        <v>2.95</v>
      </c>
      <c r="Q4484" s="35">
        <f>VLOOKUP(Table6[[#This Row],[Product]],Table3[],4)</f>
        <v>20</v>
      </c>
      <c r="R4484" s="35">
        <f>Table6[[#This Row],[Quantity]]*Table6[[#This Row],[Case]]</f>
        <v>1320</v>
      </c>
      <c r="S4484" s="35">
        <f>Table6[[#This Row],[Total Sales]]*Table6[[#This Row],[Cost]]</f>
        <v>3894.0000000000005</v>
      </c>
    </row>
    <row r="4485" spans="1:19" x14ac:dyDescent="0.3">
      <c r="A4485" s="54">
        <v>4613</v>
      </c>
      <c r="B4485" s="35" t="s">
        <v>2584</v>
      </c>
      <c r="C4485" s="35" t="s">
        <v>6783</v>
      </c>
      <c r="D4485" s="35" t="s">
        <v>28</v>
      </c>
      <c r="E4485" s="35" t="str">
        <f t="shared" si="210"/>
        <v>M</v>
      </c>
      <c r="F4485" s="35">
        <v>60</v>
      </c>
      <c r="G4485" s="35" t="s">
        <v>9759</v>
      </c>
      <c r="H4485" s="35" t="s">
        <v>4739</v>
      </c>
      <c r="I4485" s="35" t="s">
        <v>59</v>
      </c>
      <c r="J4485" s="48" t="s">
        <v>14161</v>
      </c>
      <c r="K4485" s="35">
        <v>55</v>
      </c>
      <c r="L4485" s="49" t="s">
        <v>39</v>
      </c>
      <c r="M4485" s="50" t="str">
        <f>VLOOKUP(Table6[[#This Row],[Product]],Table3[],2)</f>
        <v>Ultrathing V1</v>
      </c>
      <c r="N4485" s="50" t="str">
        <f t="shared" si="211"/>
        <v>Jan</v>
      </c>
      <c r="O4485" s="56">
        <f t="shared" si="212"/>
        <v>2022</v>
      </c>
      <c r="P4485" s="51">
        <f>VLOOKUP(Table6[[#This Row],[Product]],Table3[],3)</f>
        <v>1.79</v>
      </c>
      <c r="Q4485" s="35">
        <f>VLOOKUP(Table6[[#This Row],[Product]],Table3[],4)</f>
        <v>17</v>
      </c>
      <c r="R4485" s="35">
        <f>Table6[[#This Row],[Quantity]]*Table6[[#This Row],[Case]]</f>
        <v>935</v>
      </c>
      <c r="S4485" s="35">
        <f>Table6[[#This Row],[Total Sales]]*Table6[[#This Row],[Cost]]</f>
        <v>1673.65</v>
      </c>
    </row>
    <row r="4486" spans="1:19" x14ac:dyDescent="0.3">
      <c r="A4486" s="54">
        <v>4614</v>
      </c>
      <c r="B4486" s="35" t="s">
        <v>9760</v>
      </c>
      <c r="C4486" s="35" t="s">
        <v>7801</v>
      </c>
      <c r="D4486" s="35" t="s">
        <v>51</v>
      </c>
      <c r="E4486" s="35" t="str">
        <f t="shared" si="210"/>
        <v>F</v>
      </c>
      <c r="F4486" s="35">
        <v>60</v>
      </c>
      <c r="G4486" s="35" t="s">
        <v>9761</v>
      </c>
      <c r="H4486" s="35" t="s">
        <v>2418</v>
      </c>
      <c r="I4486" s="35" t="s">
        <v>32</v>
      </c>
      <c r="J4486" s="48">
        <v>44257</v>
      </c>
      <c r="K4486" s="35">
        <v>45</v>
      </c>
      <c r="L4486" s="49" t="s">
        <v>70</v>
      </c>
      <c r="M4486" s="50" t="str">
        <f>VLOOKUP(Table6[[#This Row],[Product]],Table3[],2)</f>
        <v>Megawidget M</v>
      </c>
      <c r="N4486" s="50" t="str">
        <f t="shared" si="211"/>
        <v>Mar</v>
      </c>
      <c r="O4486" s="56">
        <f t="shared" si="212"/>
        <v>2021</v>
      </c>
      <c r="P4486" s="51">
        <f>VLOOKUP(Table6[[#This Row],[Product]],Table3[],3)</f>
        <v>1.29</v>
      </c>
      <c r="Q4486" s="35">
        <f>VLOOKUP(Table6[[#This Row],[Product]],Table3[],4)</f>
        <v>24</v>
      </c>
      <c r="R4486" s="35">
        <f>Table6[[#This Row],[Quantity]]*Table6[[#This Row],[Case]]</f>
        <v>1080</v>
      </c>
      <c r="S4486" s="35">
        <f>Table6[[#This Row],[Total Sales]]*Table6[[#This Row],[Cost]]</f>
        <v>1393.2</v>
      </c>
    </row>
    <row r="4487" spans="1:19" x14ac:dyDescent="0.3">
      <c r="A4487" s="54">
        <v>4615</v>
      </c>
      <c r="B4487" s="35" t="s">
        <v>3835</v>
      </c>
      <c r="C4487" s="35" t="s">
        <v>4828</v>
      </c>
      <c r="D4487" s="35" t="s">
        <v>28</v>
      </c>
      <c r="E4487" s="35" t="str">
        <f t="shared" si="210"/>
        <v>M</v>
      </c>
      <c r="F4487" s="35">
        <v>90</v>
      </c>
      <c r="G4487" s="35" t="s">
        <v>9762</v>
      </c>
      <c r="H4487" s="35" t="s">
        <v>3433</v>
      </c>
      <c r="I4487" s="35" t="s">
        <v>1199</v>
      </c>
      <c r="J4487" s="48">
        <v>44843</v>
      </c>
      <c r="K4487" s="35">
        <v>92</v>
      </c>
      <c r="L4487" s="49" t="s">
        <v>33</v>
      </c>
      <c r="M4487" s="50" t="str">
        <f>VLOOKUP(Table6[[#This Row],[Product]],Table3[],2)</f>
        <v>Megawidget L</v>
      </c>
      <c r="N4487" s="50" t="str">
        <f t="shared" si="211"/>
        <v>Oct</v>
      </c>
      <c r="O4487" s="56">
        <f t="shared" si="212"/>
        <v>2022</v>
      </c>
      <c r="P4487" s="51">
        <f>VLOOKUP(Table6[[#This Row],[Product]],Table3[],3)</f>
        <v>1.79</v>
      </c>
      <c r="Q4487" s="35">
        <f>VLOOKUP(Table6[[#This Row],[Product]],Table3[],4)</f>
        <v>24</v>
      </c>
      <c r="R4487" s="35">
        <f>Table6[[#This Row],[Quantity]]*Table6[[#This Row],[Case]]</f>
        <v>2208</v>
      </c>
      <c r="S4487" s="35">
        <f>Table6[[#This Row],[Total Sales]]*Table6[[#This Row],[Cost]]</f>
        <v>3952.32</v>
      </c>
    </row>
    <row r="4488" spans="1:19" x14ac:dyDescent="0.3">
      <c r="A4488" s="54">
        <v>4616</v>
      </c>
      <c r="B4488" s="35" t="s">
        <v>1281</v>
      </c>
      <c r="C4488" s="35" t="s">
        <v>4681</v>
      </c>
      <c r="D4488" s="35" t="s">
        <v>28</v>
      </c>
      <c r="E4488" s="35" t="str">
        <f t="shared" si="210"/>
        <v>M</v>
      </c>
      <c r="F4488" s="35">
        <v>60</v>
      </c>
      <c r="G4488" s="35" t="s">
        <v>9763</v>
      </c>
      <c r="H4488" s="35" t="s">
        <v>1292</v>
      </c>
      <c r="I4488" s="35" t="s">
        <v>32</v>
      </c>
      <c r="J4488" s="48" t="s">
        <v>14179</v>
      </c>
      <c r="K4488" s="35">
        <v>68</v>
      </c>
      <c r="L4488" s="49" t="s">
        <v>80</v>
      </c>
      <c r="M4488" s="50" t="str">
        <f>VLOOKUP(Table6[[#This Row],[Product]],Table3[],2)</f>
        <v>Ultrathing V2</v>
      </c>
      <c r="N4488" s="50" t="str">
        <f t="shared" si="211"/>
        <v>Dec</v>
      </c>
      <c r="O4488" s="56">
        <f t="shared" si="212"/>
        <v>2020</v>
      </c>
      <c r="P4488" s="51">
        <f>VLOOKUP(Table6[[#This Row],[Product]],Table3[],3)</f>
        <v>2.95</v>
      </c>
      <c r="Q4488" s="35">
        <f>VLOOKUP(Table6[[#This Row],[Product]],Table3[],4)</f>
        <v>20</v>
      </c>
      <c r="R4488" s="35">
        <f>Table6[[#This Row],[Quantity]]*Table6[[#This Row],[Case]]</f>
        <v>1360</v>
      </c>
      <c r="S4488" s="35">
        <f>Table6[[#This Row],[Total Sales]]*Table6[[#This Row],[Cost]]</f>
        <v>4012.0000000000005</v>
      </c>
    </row>
    <row r="4489" spans="1:19" x14ac:dyDescent="0.3">
      <c r="A4489" s="54">
        <v>4617</v>
      </c>
      <c r="B4489" s="35" t="s">
        <v>8142</v>
      </c>
      <c r="C4489" s="35" t="s">
        <v>6865</v>
      </c>
      <c r="D4489" s="35" t="s">
        <v>15</v>
      </c>
      <c r="E4489" s="35" t="str">
        <f t="shared" si="210"/>
        <v>F</v>
      </c>
      <c r="F4489" s="35">
        <v>30</v>
      </c>
      <c r="G4489" s="35" t="s">
        <v>9764</v>
      </c>
      <c r="H4489" s="35" t="s">
        <v>1537</v>
      </c>
      <c r="I4489" s="35" t="s">
        <v>294</v>
      </c>
      <c r="J4489" s="48" t="s">
        <v>13678</v>
      </c>
      <c r="K4489" s="35">
        <v>28</v>
      </c>
      <c r="L4489" s="49" t="s">
        <v>45</v>
      </c>
      <c r="M4489" s="50" t="str">
        <f>VLOOKUP(Table6[[#This Row],[Product]],Table3[],2)</f>
        <v>Gigastuff</v>
      </c>
      <c r="N4489" s="50" t="str">
        <f t="shared" si="211"/>
        <v>Feb</v>
      </c>
      <c r="O4489" s="56">
        <f t="shared" si="212"/>
        <v>2021</v>
      </c>
      <c r="P4489" s="51">
        <f>VLOOKUP(Table6[[#This Row],[Product]],Table3[],3)</f>
        <v>1.89</v>
      </c>
      <c r="Q4489" s="35">
        <f>VLOOKUP(Table6[[#This Row],[Product]],Table3[],4)</f>
        <v>18</v>
      </c>
      <c r="R4489" s="35">
        <f>Table6[[#This Row],[Quantity]]*Table6[[#This Row],[Case]]</f>
        <v>504</v>
      </c>
      <c r="S4489" s="35">
        <f>Table6[[#This Row],[Total Sales]]*Table6[[#This Row],[Cost]]</f>
        <v>952.56</v>
      </c>
    </row>
    <row r="4490" spans="1:19" x14ac:dyDescent="0.3">
      <c r="A4490" s="54">
        <v>4618</v>
      </c>
      <c r="B4490" s="35" t="s">
        <v>4591</v>
      </c>
      <c r="C4490" s="35" t="s">
        <v>3700</v>
      </c>
      <c r="D4490" s="35" t="s">
        <v>621</v>
      </c>
      <c r="E4490" s="35" t="str">
        <f t="shared" si="210"/>
        <v>M/F</v>
      </c>
      <c r="F4490" s="35">
        <v>60</v>
      </c>
      <c r="G4490" s="35" t="s">
        <v>9765</v>
      </c>
      <c r="H4490" s="35" t="s">
        <v>4517</v>
      </c>
      <c r="I4490" s="35" t="s">
        <v>173</v>
      </c>
      <c r="J4490" s="48" t="s">
        <v>13854</v>
      </c>
      <c r="K4490" s="35">
        <v>12</v>
      </c>
      <c r="L4490" s="49" t="s">
        <v>39</v>
      </c>
      <c r="M4490" s="50" t="str">
        <f>VLOOKUP(Table6[[#This Row],[Product]],Table3[],2)</f>
        <v>Ultrathing V1</v>
      </c>
      <c r="N4490" s="50" t="str">
        <f t="shared" si="211"/>
        <v>Mar</v>
      </c>
      <c r="O4490" s="56">
        <f t="shared" si="212"/>
        <v>2020</v>
      </c>
      <c r="P4490" s="51">
        <f>VLOOKUP(Table6[[#This Row],[Product]],Table3[],3)</f>
        <v>1.79</v>
      </c>
      <c r="Q4490" s="35">
        <f>VLOOKUP(Table6[[#This Row],[Product]],Table3[],4)</f>
        <v>17</v>
      </c>
      <c r="R4490" s="35">
        <f>Table6[[#This Row],[Quantity]]*Table6[[#This Row],[Case]]</f>
        <v>204</v>
      </c>
      <c r="S4490" s="35">
        <f>Table6[[#This Row],[Total Sales]]*Table6[[#This Row],[Cost]]</f>
        <v>365.16</v>
      </c>
    </row>
    <row r="4491" spans="1:19" x14ac:dyDescent="0.3">
      <c r="A4491" s="54">
        <v>4619</v>
      </c>
      <c r="B4491" s="35" t="s">
        <v>6151</v>
      </c>
      <c r="C4491" s="35" t="s">
        <v>968</v>
      </c>
      <c r="D4491" s="35" t="s">
        <v>92</v>
      </c>
      <c r="E4491" s="35" t="str">
        <f t="shared" si="210"/>
        <v>M/F</v>
      </c>
      <c r="F4491" s="35">
        <v>90</v>
      </c>
      <c r="G4491" s="35" t="s">
        <v>9766</v>
      </c>
      <c r="H4491" s="35" t="s">
        <v>4090</v>
      </c>
      <c r="I4491" s="35" t="s">
        <v>32</v>
      </c>
      <c r="J4491" s="48" t="s">
        <v>14135</v>
      </c>
      <c r="K4491" s="35">
        <v>47</v>
      </c>
      <c r="L4491" s="49" t="s">
        <v>45</v>
      </c>
      <c r="M4491" s="50" t="str">
        <f>VLOOKUP(Table6[[#This Row],[Product]],Table3[],2)</f>
        <v>Gigastuff</v>
      </c>
      <c r="N4491" s="50" t="str">
        <f t="shared" si="211"/>
        <v>Feb</v>
      </c>
      <c r="O4491" s="56">
        <f t="shared" si="212"/>
        <v>2020</v>
      </c>
      <c r="P4491" s="51">
        <f>VLOOKUP(Table6[[#This Row],[Product]],Table3[],3)</f>
        <v>1.89</v>
      </c>
      <c r="Q4491" s="35">
        <f>VLOOKUP(Table6[[#This Row],[Product]],Table3[],4)</f>
        <v>18</v>
      </c>
      <c r="R4491" s="35">
        <f>Table6[[#This Row],[Quantity]]*Table6[[#This Row],[Case]]</f>
        <v>846</v>
      </c>
      <c r="S4491" s="35">
        <f>Table6[[#This Row],[Total Sales]]*Table6[[#This Row],[Cost]]</f>
        <v>1598.9399999999998</v>
      </c>
    </row>
    <row r="4492" spans="1:19" x14ac:dyDescent="0.3">
      <c r="A4492" s="54">
        <v>4620</v>
      </c>
      <c r="B4492" s="35" t="s">
        <v>5755</v>
      </c>
      <c r="C4492" s="35" t="s">
        <v>135</v>
      </c>
      <c r="D4492" s="35" t="s">
        <v>28</v>
      </c>
      <c r="E4492" s="35" t="str">
        <f t="shared" si="210"/>
        <v>M</v>
      </c>
      <c r="F4492" s="35">
        <v>30</v>
      </c>
      <c r="G4492" s="35" t="s">
        <v>9767</v>
      </c>
      <c r="H4492" s="35" t="s">
        <v>4947</v>
      </c>
      <c r="I4492" s="35" t="s">
        <v>32</v>
      </c>
      <c r="J4492" s="48">
        <v>44079</v>
      </c>
      <c r="K4492" s="35">
        <v>4</v>
      </c>
      <c r="L4492" s="49" t="s">
        <v>80</v>
      </c>
      <c r="M4492" s="50" t="str">
        <f>VLOOKUP(Table6[[#This Row],[Product]],Table3[],2)</f>
        <v>Ultrathing V2</v>
      </c>
      <c r="N4492" s="50" t="str">
        <f t="shared" si="211"/>
        <v>Sep</v>
      </c>
      <c r="O4492" s="56">
        <f t="shared" si="212"/>
        <v>2020</v>
      </c>
      <c r="P4492" s="51">
        <f>VLOOKUP(Table6[[#This Row],[Product]],Table3[],3)</f>
        <v>2.95</v>
      </c>
      <c r="Q4492" s="35">
        <f>VLOOKUP(Table6[[#This Row],[Product]],Table3[],4)</f>
        <v>20</v>
      </c>
      <c r="R4492" s="35">
        <f>Table6[[#This Row],[Quantity]]*Table6[[#This Row],[Case]]</f>
        <v>80</v>
      </c>
      <c r="S4492" s="35">
        <f>Table6[[#This Row],[Total Sales]]*Table6[[#This Row],[Cost]]</f>
        <v>236</v>
      </c>
    </row>
    <row r="4493" spans="1:19" x14ac:dyDescent="0.3">
      <c r="A4493" s="54">
        <v>4621</v>
      </c>
      <c r="B4493" s="35" t="s">
        <v>9768</v>
      </c>
      <c r="C4493" s="35" t="s">
        <v>9769</v>
      </c>
      <c r="D4493" s="35" t="s">
        <v>15</v>
      </c>
      <c r="E4493" s="35" t="str">
        <f t="shared" si="210"/>
        <v>F</v>
      </c>
      <c r="F4493" s="35">
        <v>30</v>
      </c>
      <c r="G4493" s="35" t="s">
        <v>9770</v>
      </c>
      <c r="H4493" s="35" t="s">
        <v>266</v>
      </c>
      <c r="I4493" s="35" t="s">
        <v>32</v>
      </c>
      <c r="J4493" s="48" t="s">
        <v>14252</v>
      </c>
      <c r="K4493" s="35">
        <v>23</v>
      </c>
      <c r="L4493" s="49" t="s">
        <v>70</v>
      </c>
      <c r="M4493" s="50" t="str">
        <f>VLOOKUP(Table6[[#This Row],[Product]],Table3[],2)</f>
        <v>Megawidget M</v>
      </c>
      <c r="N4493" s="50" t="str">
        <f t="shared" si="211"/>
        <v>Jun</v>
      </c>
      <c r="O4493" s="56">
        <f t="shared" si="212"/>
        <v>2020</v>
      </c>
      <c r="P4493" s="51">
        <f>VLOOKUP(Table6[[#This Row],[Product]],Table3[],3)</f>
        <v>1.29</v>
      </c>
      <c r="Q4493" s="35">
        <f>VLOOKUP(Table6[[#This Row],[Product]],Table3[],4)</f>
        <v>24</v>
      </c>
      <c r="R4493" s="35">
        <f>Table6[[#This Row],[Quantity]]*Table6[[#This Row],[Case]]</f>
        <v>552</v>
      </c>
      <c r="S4493" s="35">
        <f>Table6[[#This Row],[Total Sales]]*Table6[[#This Row],[Cost]]</f>
        <v>712.08</v>
      </c>
    </row>
    <row r="4494" spans="1:19" x14ac:dyDescent="0.3">
      <c r="A4494" s="54">
        <v>4622</v>
      </c>
      <c r="B4494" s="35" t="s">
        <v>1243</v>
      </c>
      <c r="C4494" s="35" t="s">
        <v>9771</v>
      </c>
      <c r="D4494" s="35" t="s">
        <v>28</v>
      </c>
      <c r="E4494" s="35" t="str">
        <f t="shared" si="210"/>
        <v>M</v>
      </c>
      <c r="F4494" s="35">
        <v>90</v>
      </c>
      <c r="G4494" s="35" t="s">
        <v>9772</v>
      </c>
      <c r="H4494" s="35" t="s">
        <v>1973</v>
      </c>
      <c r="I4494" s="35" t="s">
        <v>110</v>
      </c>
      <c r="J4494" s="48">
        <v>44657</v>
      </c>
      <c r="K4494" s="35">
        <v>32</v>
      </c>
      <c r="L4494" s="49" t="s">
        <v>54</v>
      </c>
      <c r="M4494" s="50" t="str">
        <f>VLOOKUP(Table6[[#This Row],[Product]],Table3[],2)</f>
        <v>Megawidget S</v>
      </c>
      <c r="N4494" s="50" t="str">
        <f t="shared" si="211"/>
        <v>Apr</v>
      </c>
      <c r="O4494" s="56">
        <f t="shared" si="212"/>
        <v>2022</v>
      </c>
      <c r="P4494" s="51">
        <f>VLOOKUP(Table6[[#This Row],[Product]],Table3[],3)</f>
        <v>0.69</v>
      </c>
      <c r="Q4494" s="35">
        <f>VLOOKUP(Table6[[#This Row],[Product]],Table3[],4)</f>
        <v>24</v>
      </c>
      <c r="R4494" s="35">
        <f>Table6[[#This Row],[Quantity]]*Table6[[#This Row],[Case]]</f>
        <v>768</v>
      </c>
      <c r="S4494" s="35">
        <f>Table6[[#This Row],[Total Sales]]*Table6[[#This Row],[Cost]]</f>
        <v>529.91999999999996</v>
      </c>
    </row>
    <row r="4495" spans="1:19" x14ac:dyDescent="0.3">
      <c r="A4495" s="54">
        <v>4623</v>
      </c>
      <c r="B4495" s="35" t="s">
        <v>9773</v>
      </c>
      <c r="C4495" s="35" t="s">
        <v>1428</v>
      </c>
      <c r="D4495" s="35" t="s">
        <v>41</v>
      </c>
      <c r="E4495" s="35" t="str">
        <f t="shared" si="210"/>
        <v>F</v>
      </c>
      <c r="F4495" s="35">
        <v>60</v>
      </c>
      <c r="G4495" s="35" t="s">
        <v>9774</v>
      </c>
      <c r="H4495" s="35" t="s">
        <v>1490</v>
      </c>
      <c r="I4495" s="35" t="s">
        <v>294</v>
      </c>
      <c r="J4495" s="48" t="s">
        <v>13903</v>
      </c>
      <c r="K4495" s="35">
        <v>48</v>
      </c>
      <c r="L4495" s="49" t="s">
        <v>159</v>
      </c>
      <c r="M4495" s="50" t="str">
        <f>VLOOKUP(Table6[[#This Row],[Product]],Table3[],2)</f>
        <v>Ultrathing V3</v>
      </c>
      <c r="N4495" s="50" t="str">
        <f t="shared" si="211"/>
        <v>Apr</v>
      </c>
      <c r="O4495" s="56">
        <f t="shared" si="212"/>
        <v>2022</v>
      </c>
      <c r="P4495" s="51">
        <f>VLOOKUP(Table6[[#This Row],[Product]],Table3[],3)</f>
        <v>3.39</v>
      </c>
      <c r="Q4495" s="35">
        <f>VLOOKUP(Table6[[#This Row],[Product]],Table3[],4)</f>
        <v>24</v>
      </c>
      <c r="R4495" s="35">
        <f>Table6[[#This Row],[Quantity]]*Table6[[#This Row],[Case]]</f>
        <v>1152</v>
      </c>
      <c r="S4495" s="35">
        <f>Table6[[#This Row],[Total Sales]]*Table6[[#This Row],[Cost]]</f>
        <v>3905.28</v>
      </c>
    </row>
    <row r="4496" spans="1:19" x14ac:dyDescent="0.3">
      <c r="A4496" s="54">
        <v>4624</v>
      </c>
      <c r="B4496" s="35" t="s">
        <v>9775</v>
      </c>
      <c r="C4496" s="35" t="s">
        <v>855</v>
      </c>
      <c r="D4496" s="35" t="s">
        <v>28</v>
      </c>
      <c r="E4496" s="35" t="str">
        <f t="shared" si="210"/>
        <v>M</v>
      </c>
      <c r="F4496" s="35">
        <v>90</v>
      </c>
      <c r="G4496" s="35" t="s">
        <v>9776</v>
      </c>
      <c r="H4496" s="35" t="s">
        <v>2516</v>
      </c>
      <c r="I4496" s="35" t="s">
        <v>32</v>
      </c>
      <c r="J4496" s="48">
        <v>44107</v>
      </c>
      <c r="K4496" s="35">
        <v>22</v>
      </c>
      <c r="L4496" s="49" t="s">
        <v>39</v>
      </c>
      <c r="M4496" s="50" t="str">
        <f>VLOOKUP(Table6[[#This Row],[Product]],Table3[],2)</f>
        <v>Ultrathing V1</v>
      </c>
      <c r="N4496" s="50" t="str">
        <f t="shared" si="211"/>
        <v>Oct</v>
      </c>
      <c r="O4496" s="56">
        <f t="shared" si="212"/>
        <v>2020</v>
      </c>
      <c r="P4496" s="51">
        <f>VLOOKUP(Table6[[#This Row],[Product]],Table3[],3)</f>
        <v>1.79</v>
      </c>
      <c r="Q4496" s="35">
        <f>VLOOKUP(Table6[[#This Row],[Product]],Table3[],4)</f>
        <v>17</v>
      </c>
      <c r="R4496" s="35">
        <f>Table6[[#This Row],[Quantity]]*Table6[[#This Row],[Case]]</f>
        <v>374</v>
      </c>
      <c r="S4496" s="35">
        <f>Table6[[#This Row],[Total Sales]]*Table6[[#This Row],[Cost]]</f>
        <v>669.46</v>
      </c>
    </row>
    <row r="4497" spans="1:19" x14ac:dyDescent="0.3">
      <c r="A4497" s="54">
        <v>4625</v>
      </c>
      <c r="B4497" s="35" t="s">
        <v>7239</v>
      </c>
      <c r="C4497" s="35" t="s">
        <v>3884</v>
      </c>
      <c r="D4497" s="35" t="s">
        <v>28</v>
      </c>
      <c r="E4497" s="35" t="str">
        <f t="shared" si="210"/>
        <v>M</v>
      </c>
      <c r="F4497" s="35">
        <v>90</v>
      </c>
      <c r="G4497" s="35" t="s">
        <v>9776</v>
      </c>
      <c r="H4497" s="35" t="s">
        <v>1880</v>
      </c>
      <c r="I4497" s="35" t="s">
        <v>32</v>
      </c>
      <c r="J4497" s="48" t="s">
        <v>14114</v>
      </c>
      <c r="K4497" s="35">
        <v>43</v>
      </c>
      <c r="L4497" s="49" t="s">
        <v>64</v>
      </c>
      <c r="M4497" s="50" t="str">
        <f>VLOOKUP(Table6[[#This Row],[Product]],Table3[],2)</f>
        <v>Ultrathing V4</v>
      </c>
      <c r="N4497" s="50" t="str">
        <f t="shared" si="211"/>
        <v>Sep</v>
      </c>
      <c r="O4497" s="56">
        <f t="shared" si="212"/>
        <v>2020</v>
      </c>
      <c r="P4497" s="51">
        <f>VLOOKUP(Table6[[#This Row],[Product]],Table3[],3)</f>
        <v>3.99</v>
      </c>
      <c r="Q4497" s="35">
        <f>VLOOKUP(Table6[[#This Row],[Product]],Table3[],4)</f>
        <v>24</v>
      </c>
      <c r="R4497" s="35">
        <f>Table6[[#This Row],[Quantity]]*Table6[[#This Row],[Case]]</f>
        <v>1032</v>
      </c>
      <c r="S4497" s="35">
        <f>Table6[[#This Row],[Total Sales]]*Table6[[#This Row],[Cost]]</f>
        <v>4117.68</v>
      </c>
    </row>
    <row r="4498" spans="1:19" x14ac:dyDescent="0.3">
      <c r="A4498" s="54">
        <v>4626</v>
      </c>
      <c r="B4498" s="35" t="s">
        <v>9777</v>
      </c>
      <c r="C4498" s="35" t="s">
        <v>5807</v>
      </c>
      <c r="D4498" s="35" t="s">
        <v>28</v>
      </c>
      <c r="E4498" s="35" t="str">
        <f t="shared" si="210"/>
        <v>M</v>
      </c>
      <c r="F4498" s="35">
        <v>30</v>
      </c>
      <c r="G4498" s="35" t="s">
        <v>9778</v>
      </c>
      <c r="H4498" s="35" t="s">
        <v>5751</v>
      </c>
      <c r="I4498" s="35" t="s">
        <v>178</v>
      </c>
      <c r="J4498" s="48" t="s">
        <v>13853</v>
      </c>
      <c r="K4498" s="35">
        <v>71</v>
      </c>
      <c r="L4498" s="49" t="s">
        <v>33</v>
      </c>
      <c r="M4498" s="50" t="str">
        <f>VLOOKUP(Table6[[#This Row],[Product]],Table3[],2)</f>
        <v>Megawidget L</v>
      </c>
      <c r="N4498" s="50" t="str">
        <f t="shared" si="211"/>
        <v>Apr</v>
      </c>
      <c r="O4498" s="56">
        <f t="shared" si="212"/>
        <v>2021</v>
      </c>
      <c r="P4498" s="51">
        <f>VLOOKUP(Table6[[#This Row],[Product]],Table3[],3)</f>
        <v>1.79</v>
      </c>
      <c r="Q4498" s="35">
        <f>VLOOKUP(Table6[[#This Row],[Product]],Table3[],4)</f>
        <v>24</v>
      </c>
      <c r="R4498" s="35">
        <f>Table6[[#This Row],[Quantity]]*Table6[[#This Row],[Case]]</f>
        <v>1704</v>
      </c>
      <c r="S4498" s="35">
        <f>Table6[[#This Row],[Total Sales]]*Table6[[#This Row],[Cost]]</f>
        <v>3050.16</v>
      </c>
    </row>
    <row r="4499" spans="1:19" x14ac:dyDescent="0.3">
      <c r="A4499" s="54">
        <v>4627</v>
      </c>
      <c r="B4499" s="35" t="s">
        <v>1049</v>
      </c>
      <c r="C4499" s="35" t="s">
        <v>9779</v>
      </c>
      <c r="D4499" s="35" t="s">
        <v>28</v>
      </c>
      <c r="E4499" s="35" t="str">
        <f t="shared" si="210"/>
        <v>M</v>
      </c>
      <c r="F4499" s="35">
        <v>90</v>
      </c>
      <c r="G4499" s="35" t="s">
        <v>15256</v>
      </c>
      <c r="H4499" s="35" t="s">
        <v>1388</v>
      </c>
      <c r="I4499" s="35" t="s">
        <v>32</v>
      </c>
      <c r="J4499" s="48">
        <v>44170</v>
      </c>
      <c r="K4499" s="35">
        <v>21</v>
      </c>
      <c r="L4499" s="49" t="s">
        <v>39</v>
      </c>
      <c r="M4499" s="50" t="str">
        <f>VLOOKUP(Table6[[#This Row],[Product]],Table3[],2)</f>
        <v>Ultrathing V1</v>
      </c>
      <c r="N4499" s="50" t="str">
        <f t="shared" si="211"/>
        <v>Dec</v>
      </c>
      <c r="O4499" s="56">
        <f t="shared" si="212"/>
        <v>2020</v>
      </c>
      <c r="P4499" s="51">
        <f>VLOOKUP(Table6[[#This Row],[Product]],Table3[],3)</f>
        <v>1.79</v>
      </c>
      <c r="Q4499" s="35">
        <f>VLOOKUP(Table6[[#This Row],[Product]],Table3[],4)</f>
        <v>17</v>
      </c>
      <c r="R4499" s="35">
        <f>Table6[[#This Row],[Quantity]]*Table6[[#This Row],[Case]]</f>
        <v>357</v>
      </c>
      <c r="S4499" s="35">
        <f>Table6[[#This Row],[Total Sales]]*Table6[[#This Row],[Cost]]</f>
        <v>639.03</v>
      </c>
    </row>
    <row r="4500" spans="1:19" x14ac:dyDescent="0.3">
      <c r="A4500" s="54">
        <v>4628</v>
      </c>
      <c r="B4500" s="35" t="s">
        <v>9781</v>
      </c>
      <c r="C4500" s="35" t="s">
        <v>1954</v>
      </c>
      <c r="D4500" s="35" t="s">
        <v>15</v>
      </c>
      <c r="E4500" s="35" t="str">
        <f t="shared" si="210"/>
        <v>F</v>
      </c>
      <c r="F4500" s="35">
        <v>60</v>
      </c>
      <c r="G4500" s="35" t="s">
        <v>9782</v>
      </c>
      <c r="H4500" s="35" t="s">
        <v>6710</v>
      </c>
      <c r="I4500" s="35" t="s">
        <v>32</v>
      </c>
      <c r="J4500" s="48" t="s">
        <v>14034</v>
      </c>
      <c r="K4500" s="35">
        <v>62</v>
      </c>
      <c r="L4500" s="49" t="s">
        <v>64</v>
      </c>
      <c r="M4500" s="50" t="str">
        <f>VLOOKUP(Table6[[#This Row],[Product]],Table3[],2)</f>
        <v>Ultrathing V4</v>
      </c>
      <c r="N4500" s="50" t="str">
        <f t="shared" si="211"/>
        <v>Jul</v>
      </c>
      <c r="O4500" s="56">
        <f t="shared" si="212"/>
        <v>2020</v>
      </c>
      <c r="P4500" s="51">
        <f>VLOOKUP(Table6[[#This Row],[Product]],Table3[],3)</f>
        <v>3.99</v>
      </c>
      <c r="Q4500" s="35">
        <f>VLOOKUP(Table6[[#This Row],[Product]],Table3[],4)</f>
        <v>24</v>
      </c>
      <c r="R4500" s="35">
        <f>Table6[[#This Row],[Quantity]]*Table6[[#This Row],[Case]]</f>
        <v>1488</v>
      </c>
      <c r="S4500" s="35">
        <f>Table6[[#This Row],[Total Sales]]*Table6[[#This Row],[Cost]]</f>
        <v>5937.12</v>
      </c>
    </row>
    <row r="4501" spans="1:19" x14ac:dyDescent="0.3">
      <c r="A4501" s="54">
        <v>4629</v>
      </c>
      <c r="B4501" s="35" t="s">
        <v>3503</v>
      </c>
      <c r="C4501" s="35" t="s">
        <v>1340</v>
      </c>
      <c r="D4501" s="35" t="s">
        <v>15</v>
      </c>
      <c r="E4501" s="35" t="str">
        <f t="shared" si="210"/>
        <v>F</v>
      </c>
      <c r="F4501" s="35">
        <v>60</v>
      </c>
      <c r="G4501" s="35" t="s">
        <v>9783</v>
      </c>
      <c r="H4501" s="35" t="s">
        <v>7555</v>
      </c>
      <c r="I4501" s="35" t="s">
        <v>129</v>
      </c>
      <c r="J4501" s="48" t="s">
        <v>14131</v>
      </c>
      <c r="K4501" s="35">
        <v>18</v>
      </c>
      <c r="L4501" s="49" t="s">
        <v>64</v>
      </c>
      <c r="M4501" s="50" t="str">
        <f>VLOOKUP(Table6[[#This Row],[Product]],Table3[],2)</f>
        <v>Ultrathing V4</v>
      </c>
      <c r="N4501" s="50" t="str">
        <f t="shared" si="211"/>
        <v>Apr</v>
      </c>
      <c r="O4501" s="56">
        <f t="shared" si="212"/>
        <v>2021</v>
      </c>
      <c r="P4501" s="51">
        <f>VLOOKUP(Table6[[#This Row],[Product]],Table3[],3)</f>
        <v>3.99</v>
      </c>
      <c r="Q4501" s="35">
        <f>VLOOKUP(Table6[[#This Row],[Product]],Table3[],4)</f>
        <v>24</v>
      </c>
      <c r="R4501" s="35">
        <f>Table6[[#This Row],[Quantity]]*Table6[[#This Row],[Case]]</f>
        <v>432</v>
      </c>
      <c r="S4501" s="35">
        <f>Table6[[#This Row],[Total Sales]]*Table6[[#This Row],[Cost]]</f>
        <v>1723.68</v>
      </c>
    </row>
    <row r="4502" spans="1:19" x14ac:dyDescent="0.3">
      <c r="A4502" s="54">
        <v>4630</v>
      </c>
      <c r="B4502" s="35" t="s">
        <v>4418</v>
      </c>
      <c r="C4502" s="35" t="s">
        <v>632</v>
      </c>
      <c r="D4502" s="35" t="s">
        <v>51</v>
      </c>
      <c r="E4502" s="35" t="str">
        <f t="shared" si="210"/>
        <v>F</v>
      </c>
      <c r="F4502" s="35">
        <v>90</v>
      </c>
      <c r="G4502" s="35" t="s">
        <v>9784</v>
      </c>
      <c r="H4502" s="35" t="s">
        <v>7140</v>
      </c>
      <c r="I4502" s="35" t="s">
        <v>294</v>
      </c>
      <c r="J4502" s="48" t="s">
        <v>13736</v>
      </c>
      <c r="K4502" s="35">
        <v>73</v>
      </c>
      <c r="L4502" s="49" t="s">
        <v>159</v>
      </c>
      <c r="M4502" s="50" t="str">
        <f>VLOOKUP(Table6[[#This Row],[Product]],Table3[],2)</f>
        <v>Ultrathing V3</v>
      </c>
      <c r="N4502" s="50" t="str">
        <f t="shared" si="211"/>
        <v>May</v>
      </c>
      <c r="O4502" s="56">
        <f t="shared" si="212"/>
        <v>2021</v>
      </c>
      <c r="P4502" s="51">
        <f>VLOOKUP(Table6[[#This Row],[Product]],Table3[],3)</f>
        <v>3.39</v>
      </c>
      <c r="Q4502" s="35">
        <f>VLOOKUP(Table6[[#This Row],[Product]],Table3[],4)</f>
        <v>24</v>
      </c>
      <c r="R4502" s="35">
        <f>Table6[[#This Row],[Quantity]]*Table6[[#This Row],[Case]]</f>
        <v>1752</v>
      </c>
      <c r="S4502" s="35">
        <f>Table6[[#This Row],[Total Sales]]*Table6[[#This Row],[Cost]]</f>
        <v>5939.2800000000007</v>
      </c>
    </row>
    <row r="4503" spans="1:19" x14ac:dyDescent="0.3">
      <c r="A4503" s="54">
        <v>4631</v>
      </c>
      <c r="B4503" s="35" t="s">
        <v>9785</v>
      </c>
      <c r="C4503" s="35" t="s">
        <v>2024</v>
      </c>
      <c r="D4503" s="35" t="s">
        <v>92</v>
      </c>
      <c r="E4503" s="35" t="str">
        <f t="shared" si="210"/>
        <v>M/F</v>
      </c>
      <c r="F4503" s="35">
        <v>30</v>
      </c>
      <c r="G4503" s="35" t="s">
        <v>9786</v>
      </c>
      <c r="H4503" s="35" t="s">
        <v>8060</v>
      </c>
      <c r="I4503" s="35" t="s">
        <v>32</v>
      </c>
      <c r="J4503" s="48">
        <v>44351</v>
      </c>
      <c r="K4503" s="35">
        <v>60</v>
      </c>
      <c r="L4503" s="49" t="s">
        <v>39</v>
      </c>
      <c r="M4503" s="50" t="str">
        <f>VLOOKUP(Table6[[#This Row],[Product]],Table3[],2)</f>
        <v>Ultrathing V1</v>
      </c>
      <c r="N4503" s="50" t="str">
        <f t="shared" si="211"/>
        <v>Jun</v>
      </c>
      <c r="O4503" s="56">
        <f t="shared" si="212"/>
        <v>2021</v>
      </c>
      <c r="P4503" s="51">
        <f>VLOOKUP(Table6[[#This Row],[Product]],Table3[],3)</f>
        <v>1.79</v>
      </c>
      <c r="Q4503" s="35">
        <f>VLOOKUP(Table6[[#This Row],[Product]],Table3[],4)</f>
        <v>17</v>
      </c>
      <c r="R4503" s="35">
        <f>Table6[[#This Row],[Quantity]]*Table6[[#This Row],[Case]]</f>
        <v>1020</v>
      </c>
      <c r="S4503" s="35">
        <f>Table6[[#This Row],[Total Sales]]*Table6[[#This Row],[Cost]]</f>
        <v>1825.8</v>
      </c>
    </row>
    <row r="4504" spans="1:19" x14ac:dyDescent="0.3">
      <c r="A4504" s="54">
        <v>4632</v>
      </c>
      <c r="B4504" s="35" t="s">
        <v>9787</v>
      </c>
      <c r="C4504" s="35" t="s">
        <v>1891</v>
      </c>
      <c r="D4504" s="35" t="s">
        <v>15</v>
      </c>
      <c r="E4504" s="35" t="str">
        <f t="shared" si="210"/>
        <v>F</v>
      </c>
      <c r="F4504" s="35">
        <v>90</v>
      </c>
      <c r="G4504" s="35" t="s">
        <v>9788</v>
      </c>
      <c r="H4504" s="35" t="s">
        <v>4046</v>
      </c>
      <c r="I4504" s="35" t="s">
        <v>173</v>
      </c>
      <c r="J4504" s="48" t="s">
        <v>14142</v>
      </c>
      <c r="K4504" s="35">
        <v>62</v>
      </c>
      <c r="L4504" s="49" t="s">
        <v>20</v>
      </c>
      <c r="M4504" s="50" t="str">
        <f>VLOOKUP(Table6[[#This Row],[Product]],Table3[],2)</f>
        <v>Hyperwotsit</v>
      </c>
      <c r="N4504" s="50" t="str">
        <f t="shared" si="211"/>
        <v>Mar</v>
      </c>
      <c r="O4504" s="56">
        <f t="shared" si="212"/>
        <v>2021</v>
      </c>
      <c r="P4504" s="51">
        <f>VLOOKUP(Table6[[#This Row],[Product]],Table3[],3)</f>
        <v>2.0099999999999998</v>
      </c>
      <c r="Q4504" s="35">
        <f>VLOOKUP(Table6[[#This Row],[Product]],Table3[],4)</f>
        <v>20</v>
      </c>
      <c r="R4504" s="35">
        <f>Table6[[#This Row],[Quantity]]*Table6[[#This Row],[Case]]</f>
        <v>1240</v>
      </c>
      <c r="S4504" s="35">
        <f>Table6[[#This Row],[Total Sales]]*Table6[[#This Row],[Cost]]</f>
        <v>2492.3999999999996</v>
      </c>
    </row>
    <row r="4505" spans="1:19" x14ac:dyDescent="0.3">
      <c r="A4505" s="54">
        <v>4633</v>
      </c>
      <c r="B4505" s="35" t="s">
        <v>4564</v>
      </c>
      <c r="C4505" s="35" t="s">
        <v>449</v>
      </c>
      <c r="D4505" s="35" t="s">
        <v>15</v>
      </c>
      <c r="E4505" s="35" t="str">
        <f t="shared" si="210"/>
        <v>F</v>
      </c>
      <c r="F4505" s="35">
        <v>60</v>
      </c>
      <c r="G4505" s="35" t="s">
        <v>14367</v>
      </c>
      <c r="H4505" s="35" t="s">
        <v>5134</v>
      </c>
      <c r="I4505" s="35" t="s">
        <v>32</v>
      </c>
      <c r="J4505" s="48" t="s">
        <v>14034</v>
      </c>
      <c r="K4505" s="35">
        <v>47</v>
      </c>
      <c r="L4505" s="49" t="s">
        <v>33</v>
      </c>
      <c r="M4505" s="50" t="str">
        <f>VLOOKUP(Table6[[#This Row],[Product]],Table3[],2)</f>
        <v>Megawidget L</v>
      </c>
      <c r="N4505" s="50" t="str">
        <f t="shared" si="211"/>
        <v>Jul</v>
      </c>
      <c r="O4505" s="56">
        <f t="shared" si="212"/>
        <v>2020</v>
      </c>
      <c r="P4505" s="51">
        <f>VLOOKUP(Table6[[#This Row],[Product]],Table3[],3)</f>
        <v>1.79</v>
      </c>
      <c r="Q4505" s="35">
        <f>VLOOKUP(Table6[[#This Row],[Product]],Table3[],4)</f>
        <v>24</v>
      </c>
      <c r="R4505" s="35">
        <f>Table6[[#This Row],[Quantity]]*Table6[[#This Row],[Case]]</f>
        <v>1128</v>
      </c>
      <c r="S4505" s="35">
        <f>Table6[[#This Row],[Total Sales]]*Table6[[#This Row],[Cost]]</f>
        <v>2019.1200000000001</v>
      </c>
    </row>
    <row r="4506" spans="1:19" x14ac:dyDescent="0.3">
      <c r="A4506" s="54">
        <v>4634</v>
      </c>
      <c r="B4506" s="35" t="s">
        <v>9790</v>
      </c>
      <c r="C4506" s="35" t="s">
        <v>1746</v>
      </c>
      <c r="D4506" s="35" t="s">
        <v>15</v>
      </c>
      <c r="E4506" s="35" t="str">
        <f t="shared" si="210"/>
        <v>F</v>
      </c>
      <c r="F4506" s="35">
        <v>30</v>
      </c>
      <c r="G4506" s="35" t="s">
        <v>9791</v>
      </c>
      <c r="H4506" s="35" t="s">
        <v>1754</v>
      </c>
      <c r="I4506" s="35" t="s">
        <v>25</v>
      </c>
      <c r="J4506" s="48">
        <v>43893</v>
      </c>
      <c r="K4506" s="35">
        <v>14</v>
      </c>
      <c r="L4506" s="49" t="s">
        <v>64</v>
      </c>
      <c r="M4506" s="50" t="str">
        <f>VLOOKUP(Table6[[#This Row],[Product]],Table3[],2)</f>
        <v>Ultrathing V4</v>
      </c>
      <c r="N4506" s="50" t="str">
        <f t="shared" si="211"/>
        <v>Mar</v>
      </c>
      <c r="O4506" s="56">
        <f t="shared" si="212"/>
        <v>2020</v>
      </c>
      <c r="P4506" s="51">
        <f>VLOOKUP(Table6[[#This Row],[Product]],Table3[],3)</f>
        <v>3.99</v>
      </c>
      <c r="Q4506" s="35">
        <f>VLOOKUP(Table6[[#This Row],[Product]],Table3[],4)</f>
        <v>24</v>
      </c>
      <c r="R4506" s="35">
        <f>Table6[[#This Row],[Quantity]]*Table6[[#This Row],[Case]]</f>
        <v>336</v>
      </c>
      <c r="S4506" s="35">
        <f>Table6[[#This Row],[Total Sales]]*Table6[[#This Row],[Cost]]</f>
        <v>1340.64</v>
      </c>
    </row>
    <row r="4507" spans="1:19" x14ac:dyDescent="0.3">
      <c r="A4507" s="54">
        <v>4636</v>
      </c>
      <c r="B4507" s="35" t="s">
        <v>9792</v>
      </c>
      <c r="C4507" s="35" t="s">
        <v>9793</v>
      </c>
      <c r="D4507" s="35" t="s">
        <v>51</v>
      </c>
      <c r="E4507" s="35" t="str">
        <f t="shared" si="210"/>
        <v>F</v>
      </c>
      <c r="F4507" s="35">
        <v>90</v>
      </c>
      <c r="G4507" s="35" t="s">
        <v>9794</v>
      </c>
      <c r="H4507" s="35" t="s">
        <v>3303</v>
      </c>
      <c r="I4507" s="35" t="s">
        <v>294</v>
      </c>
      <c r="J4507" s="48" t="s">
        <v>13849</v>
      </c>
      <c r="K4507" s="35">
        <v>81</v>
      </c>
      <c r="L4507" s="49" t="s">
        <v>39</v>
      </c>
      <c r="M4507" s="50" t="str">
        <f>VLOOKUP(Table6[[#This Row],[Product]],Table3[],2)</f>
        <v>Ultrathing V1</v>
      </c>
      <c r="N4507" s="50" t="str">
        <f t="shared" si="211"/>
        <v>Oct</v>
      </c>
      <c r="O4507" s="56">
        <f t="shared" si="212"/>
        <v>2021</v>
      </c>
      <c r="P4507" s="51">
        <f>VLOOKUP(Table6[[#This Row],[Product]],Table3[],3)</f>
        <v>1.79</v>
      </c>
      <c r="Q4507" s="35">
        <f>VLOOKUP(Table6[[#This Row],[Product]],Table3[],4)</f>
        <v>17</v>
      </c>
      <c r="R4507" s="35">
        <f>Table6[[#This Row],[Quantity]]*Table6[[#This Row],[Case]]</f>
        <v>1377</v>
      </c>
      <c r="S4507" s="35">
        <f>Table6[[#This Row],[Total Sales]]*Table6[[#This Row],[Cost]]</f>
        <v>2464.83</v>
      </c>
    </row>
    <row r="4508" spans="1:19" x14ac:dyDescent="0.3">
      <c r="A4508" s="54">
        <v>4637</v>
      </c>
      <c r="B4508" s="35" t="s">
        <v>214</v>
      </c>
      <c r="C4508" s="35" t="s">
        <v>1714</v>
      </c>
      <c r="D4508" s="35" t="s">
        <v>28</v>
      </c>
      <c r="E4508" s="35" t="str">
        <f t="shared" si="210"/>
        <v>M</v>
      </c>
      <c r="F4508" s="35">
        <v>90</v>
      </c>
      <c r="G4508" s="35" t="s">
        <v>9795</v>
      </c>
      <c r="H4508" s="35" t="s">
        <v>1764</v>
      </c>
      <c r="I4508" s="35" t="s">
        <v>124</v>
      </c>
      <c r="J4508" s="48" t="s">
        <v>13820</v>
      </c>
      <c r="K4508" s="35">
        <v>42</v>
      </c>
      <c r="L4508" s="49" t="s">
        <v>70</v>
      </c>
      <c r="M4508" s="50" t="str">
        <f>VLOOKUP(Table6[[#This Row],[Product]],Table3[],2)</f>
        <v>Megawidget M</v>
      </c>
      <c r="N4508" s="50" t="str">
        <f t="shared" si="211"/>
        <v>Jul</v>
      </c>
      <c r="O4508" s="56">
        <f t="shared" si="212"/>
        <v>2021</v>
      </c>
      <c r="P4508" s="51">
        <f>VLOOKUP(Table6[[#This Row],[Product]],Table3[],3)</f>
        <v>1.29</v>
      </c>
      <c r="Q4508" s="35">
        <f>VLOOKUP(Table6[[#This Row],[Product]],Table3[],4)</f>
        <v>24</v>
      </c>
      <c r="R4508" s="35">
        <f>Table6[[#This Row],[Quantity]]*Table6[[#This Row],[Case]]</f>
        <v>1008</v>
      </c>
      <c r="S4508" s="35">
        <f>Table6[[#This Row],[Total Sales]]*Table6[[#This Row],[Cost]]</f>
        <v>1300.32</v>
      </c>
    </row>
    <row r="4509" spans="1:19" x14ac:dyDescent="0.3">
      <c r="A4509" s="54">
        <v>4638</v>
      </c>
      <c r="B4509" s="35" t="s">
        <v>4864</v>
      </c>
      <c r="C4509" s="35" t="s">
        <v>7144</v>
      </c>
      <c r="D4509" s="35" t="s">
        <v>51</v>
      </c>
      <c r="E4509" s="35" t="str">
        <f t="shared" si="210"/>
        <v>F</v>
      </c>
      <c r="F4509" s="35">
        <v>60</v>
      </c>
      <c r="G4509" s="35" t="s">
        <v>9796</v>
      </c>
      <c r="H4509" s="35" t="s">
        <v>1224</v>
      </c>
      <c r="I4509" s="35" t="s">
        <v>25</v>
      </c>
      <c r="J4509" s="48">
        <v>44626</v>
      </c>
      <c r="K4509" s="35">
        <v>69</v>
      </c>
      <c r="L4509" s="49" t="s">
        <v>64</v>
      </c>
      <c r="M4509" s="50" t="str">
        <f>VLOOKUP(Table6[[#This Row],[Product]],Table3[],2)</f>
        <v>Ultrathing V4</v>
      </c>
      <c r="N4509" s="50" t="str">
        <f t="shared" si="211"/>
        <v>Mar</v>
      </c>
      <c r="O4509" s="56">
        <f t="shared" si="212"/>
        <v>2022</v>
      </c>
      <c r="P4509" s="51">
        <f>VLOOKUP(Table6[[#This Row],[Product]],Table3[],3)</f>
        <v>3.99</v>
      </c>
      <c r="Q4509" s="35">
        <f>VLOOKUP(Table6[[#This Row],[Product]],Table3[],4)</f>
        <v>24</v>
      </c>
      <c r="R4509" s="35">
        <f>Table6[[#This Row],[Quantity]]*Table6[[#This Row],[Case]]</f>
        <v>1656</v>
      </c>
      <c r="S4509" s="35">
        <f>Table6[[#This Row],[Total Sales]]*Table6[[#This Row],[Cost]]</f>
        <v>6607.4400000000005</v>
      </c>
    </row>
    <row r="4510" spans="1:19" x14ac:dyDescent="0.3">
      <c r="A4510" s="54">
        <v>4639</v>
      </c>
      <c r="B4510" s="35" t="s">
        <v>4390</v>
      </c>
      <c r="C4510" s="35" t="s">
        <v>2909</v>
      </c>
      <c r="D4510" s="35" t="s">
        <v>28</v>
      </c>
      <c r="E4510" s="35" t="str">
        <f t="shared" si="210"/>
        <v>M</v>
      </c>
      <c r="F4510" s="35">
        <v>90</v>
      </c>
      <c r="G4510" s="35" t="s">
        <v>9797</v>
      </c>
      <c r="H4510" s="35" t="s">
        <v>7689</v>
      </c>
      <c r="I4510" s="35" t="s">
        <v>38</v>
      </c>
      <c r="J4510" s="48" t="s">
        <v>14187</v>
      </c>
      <c r="K4510" s="35">
        <v>38</v>
      </c>
      <c r="L4510" s="49" t="s">
        <v>80</v>
      </c>
      <c r="M4510" s="50" t="str">
        <f>VLOOKUP(Table6[[#This Row],[Product]],Table3[],2)</f>
        <v>Ultrathing V2</v>
      </c>
      <c r="N4510" s="50" t="str">
        <f t="shared" si="211"/>
        <v>May</v>
      </c>
      <c r="O4510" s="56">
        <f t="shared" si="212"/>
        <v>2021</v>
      </c>
      <c r="P4510" s="51">
        <f>VLOOKUP(Table6[[#This Row],[Product]],Table3[],3)</f>
        <v>2.95</v>
      </c>
      <c r="Q4510" s="35">
        <f>VLOOKUP(Table6[[#This Row],[Product]],Table3[],4)</f>
        <v>20</v>
      </c>
      <c r="R4510" s="35">
        <f>Table6[[#This Row],[Quantity]]*Table6[[#This Row],[Case]]</f>
        <v>760</v>
      </c>
      <c r="S4510" s="35">
        <f>Table6[[#This Row],[Total Sales]]*Table6[[#This Row],[Cost]]</f>
        <v>2242</v>
      </c>
    </row>
    <row r="4511" spans="1:19" x14ac:dyDescent="0.3">
      <c r="A4511" s="54">
        <v>4640</v>
      </c>
      <c r="B4511" s="35" t="s">
        <v>6484</v>
      </c>
      <c r="C4511" s="35" t="s">
        <v>3301</v>
      </c>
      <c r="D4511" s="35" t="s">
        <v>28</v>
      </c>
      <c r="E4511" s="35" t="str">
        <f t="shared" si="210"/>
        <v>M</v>
      </c>
      <c r="F4511" s="35">
        <v>90</v>
      </c>
      <c r="G4511" s="35" t="s">
        <v>9798</v>
      </c>
      <c r="H4511" s="35" t="s">
        <v>1249</v>
      </c>
      <c r="I4511" s="35" t="s">
        <v>146</v>
      </c>
      <c r="J4511" s="48">
        <v>44744</v>
      </c>
      <c r="K4511" s="35">
        <v>38</v>
      </c>
      <c r="L4511" s="49" t="s">
        <v>70</v>
      </c>
      <c r="M4511" s="50" t="str">
        <f>VLOOKUP(Table6[[#This Row],[Product]],Table3[],2)</f>
        <v>Megawidget M</v>
      </c>
      <c r="N4511" s="50" t="str">
        <f t="shared" si="211"/>
        <v>Jul</v>
      </c>
      <c r="O4511" s="56">
        <f t="shared" si="212"/>
        <v>2022</v>
      </c>
      <c r="P4511" s="51">
        <f>VLOOKUP(Table6[[#This Row],[Product]],Table3[],3)</f>
        <v>1.29</v>
      </c>
      <c r="Q4511" s="35">
        <f>VLOOKUP(Table6[[#This Row],[Product]],Table3[],4)</f>
        <v>24</v>
      </c>
      <c r="R4511" s="35">
        <f>Table6[[#This Row],[Quantity]]*Table6[[#This Row],[Case]]</f>
        <v>912</v>
      </c>
      <c r="S4511" s="35">
        <f>Table6[[#This Row],[Total Sales]]*Table6[[#This Row],[Cost]]</f>
        <v>1176.48</v>
      </c>
    </row>
    <row r="4512" spans="1:19" x14ac:dyDescent="0.3">
      <c r="A4512" s="54">
        <v>4641</v>
      </c>
      <c r="B4512" s="35" t="s">
        <v>7325</v>
      </c>
      <c r="C4512" s="35" t="s">
        <v>1870</v>
      </c>
      <c r="D4512" s="35" t="s">
        <v>51</v>
      </c>
      <c r="E4512" s="35" t="str">
        <f t="shared" si="210"/>
        <v>F</v>
      </c>
      <c r="F4512" s="35">
        <v>30</v>
      </c>
      <c r="G4512" s="35" t="s">
        <v>9799</v>
      </c>
      <c r="H4512" s="35" t="s">
        <v>2218</v>
      </c>
      <c r="I4512" s="35" t="s">
        <v>173</v>
      </c>
      <c r="J4512" s="48" t="s">
        <v>14109</v>
      </c>
      <c r="K4512" s="35">
        <v>76</v>
      </c>
      <c r="L4512" s="49" t="s">
        <v>54</v>
      </c>
      <c r="M4512" s="50" t="str">
        <f>VLOOKUP(Table6[[#This Row],[Product]],Table3[],2)</f>
        <v>Megawidget S</v>
      </c>
      <c r="N4512" s="50" t="str">
        <f t="shared" si="211"/>
        <v>Jun</v>
      </c>
      <c r="O4512" s="56">
        <f t="shared" si="212"/>
        <v>2020</v>
      </c>
      <c r="P4512" s="51">
        <f>VLOOKUP(Table6[[#This Row],[Product]],Table3[],3)</f>
        <v>0.69</v>
      </c>
      <c r="Q4512" s="35">
        <f>VLOOKUP(Table6[[#This Row],[Product]],Table3[],4)</f>
        <v>24</v>
      </c>
      <c r="R4512" s="35">
        <f>Table6[[#This Row],[Quantity]]*Table6[[#This Row],[Case]]</f>
        <v>1824</v>
      </c>
      <c r="S4512" s="35">
        <f>Table6[[#This Row],[Total Sales]]*Table6[[#This Row],[Cost]]</f>
        <v>1258.56</v>
      </c>
    </row>
    <row r="4513" spans="1:19" x14ac:dyDescent="0.3">
      <c r="A4513" s="54">
        <v>4642</v>
      </c>
      <c r="B4513" s="35" t="s">
        <v>2634</v>
      </c>
      <c r="C4513" s="35" t="s">
        <v>2856</v>
      </c>
      <c r="D4513" s="35" t="s">
        <v>51</v>
      </c>
      <c r="E4513" s="35" t="str">
        <f t="shared" si="210"/>
        <v>F</v>
      </c>
      <c r="F4513" s="35">
        <v>30</v>
      </c>
      <c r="G4513" s="35" t="s">
        <v>9800</v>
      </c>
      <c r="H4513" s="35" t="s">
        <v>2633</v>
      </c>
      <c r="I4513" s="35" t="s">
        <v>32</v>
      </c>
      <c r="J4513" s="48" t="s">
        <v>14079</v>
      </c>
      <c r="K4513" s="35">
        <v>60</v>
      </c>
      <c r="L4513" s="49" t="s">
        <v>80</v>
      </c>
      <c r="M4513" s="50" t="str">
        <f>VLOOKUP(Table6[[#This Row],[Product]],Table3[],2)</f>
        <v>Ultrathing V2</v>
      </c>
      <c r="N4513" s="50" t="str">
        <f t="shared" si="211"/>
        <v>Aug</v>
      </c>
      <c r="O4513" s="56">
        <f t="shared" si="212"/>
        <v>2020</v>
      </c>
      <c r="P4513" s="51">
        <f>VLOOKUP(Table6[[#This Row],[Product]],Table3[],3)</f>
        <v>2.95</v>
      </c>
      <c r="Q4513" s="35">
        <f>VLOOKUP(Table6[[#This Row],[Product]],Table3[],4)</f>
        <v>20</v>
      </c>
      <c r="R4513" s="35">
        <f>Table6[[#This Row],[Quantity]]*Table6[[#This Row],[Case]]</f>
        <v>1200</v>
      </c>
      <c r="S4513" s="35">
        <f>Table6[[#This Row],[Total Sales]]*Table6[[#This Row],[Cost]]</f>
        <v>3540</v>
      </c>
    </row>
    <row r="4514" spans="1:19" x14ac:dyDescent="0.3">
      <c r="A4514" s="54">
        <v>4643</v>
      </c>
      <c r="B4514" s="35" t="s">
        <v>9801</v>
      </c>
      <c r="C4514" s="35" t="s">
        <v>547</v>
      </c>
      <c r="D4514" s="35" t="s">
        <v>51</v>
      </c>
      <c r="E4514" s="35" t="str">
        <f t="shared" si="210"/>
        <v>F</v>
      </c>
      <c r="F4514" s="35">
        <v>30</v>
      </c>
      <c r="G4514" s="35" t="s">
        <v>9802</v>
      </c>
      <c r="H4514" s="35" t="s">
        <v>6023</v>
      </c>
      <c r="I4514" s="35" t="s">
        <v>32</v>
      </c>
      <c r="J4514" s="48" t="s">
        <v>14162</v>
      </c>
      <c r="K4514" s="35">
        <v>79</v>
      </c>
      <c r="L4514" s="49" t="s">
        <v>45</v>
      </c>
      <c r="M4514" s="50" t="str">
        <f>VLOOKUP(Table6[[#This Row],[Product]],Table3[],2)</f>
        <v>Gigastuff</v>
      </c>
      <c r="N4514" s="50" t="str">
        <f t="shared" si="211"/>
        <v>Mar</v>
      </c>
      <c r="O4514" s="56">
        <f t="shared" si="212"/>
        <v>2022</v>
      </c>
      <c r="P4514" s="51">
        <f>VLOOKUP(Table6[[#This Row],[Product]],Table3[],3)</f>
        <v>1.89</v>
      </c>
      <c r="Q4514" s="35">
        <f>VLOOKUP(Table6[[#This Row],[Product]],Table3[],4)</f>
        <v>18</v>
      </c>
      <c r="R4514" s="35">
        <f>Table6[[#This Row],[Quantity]]*Table6[[#This Row],[Case]]</f>
        <v>1422</v>
      </c>
      <c r="S4514" s="35">
        <f>Table6[[#This Row],[Total Sales]]*Table6[[#This Row],[Cost]]</f>
        <v>2687.58</v>
      </c>
    </row>
    <row r="4515" spans="1:19" x14ac:dyDescent="0.3">
      <c r="A4515" s="54">
        <v>4644</v>
      </c>
      <c r="B4515" s="35" t="s">
        <v>9803</v>
      </c>
      <c r="C4515" s="35" t="s">
        <v>3488</v>
      </c>
      <c r="D4515" s="35" t="s">
        <v>51</v>
      </c>
      <c r="E4515" s="35" t="str">
        <f t="shared" si="210"/>
        <v>F</v>
      </c>
      <c r="F4515" s="35">
        <v>30</v>
      </c>
      <c r="G4515" s="35" t="s">
        <v>9804</v>
      </c>
      <c r="H4515" s="35" t="s">
        <v>7154</v>
      </c>
      <c r="I4515" s="35" t="s">
        <v>32</v>
      </c>
      <c r="J4515" s="48" t="s">
        <v>14175</v>
      </c>
      <c r="K4515" s="35">
        <v>8</v>
      </c>
      <c r="L4515" s="49" t="s">
        <v>33</v>
      </c>
      <c r="M4515" s="50" t="str">
        <f>VLOOKUP(Table6[[#This Row],[Product]],Table3[],2)</f>
        <v>Megawidget L</v>
      </c>
      <c r="N4515" s="50" t="str">
        <f t="shared" si="211"/>
        <v>Sep</v>
      </c>
      <c r="O4515" s="56">
        <f t="shared" si="212"/>
        <v>2021</v>
      </c>
      <c r="P4515" s="51">
        <f>VLOOKUP(Table6[[#This Row],[Product]],Table3[],3)</f>
        <v>1.79</v>
      </c>
      <c r="Q4515" s="35">
        <f>VLOOKUP(Table6[[#This Row],[Product]],Table3[],4)</f>
        <v>24</v>
      </c>
      <c r="R4515" s="35">
        <f>Table6[[#This Row],[Quantity]]*Table6[[#This Row],[Case]]</f>
        <v>192</v>
      </c>
      <c r="S4515" s="35">
        <f>Table6[[#This Row],[Total Sales]]*Table6[[#This Row],[Cost]]</f>
        <v>343.68</v>
      </c>
    </row>
    <row r="4516" spans="1:19" x14ac:dyDescent="0.3">
      <c r="A4516" s="54">
        <v>4645</v>
      </c>
      <c r="B4516" s="35" t="s">
        <v>7537</v>
      </c>
      <c r="C4516" s="35" t="s">
        <v>4237</v>
      </c>
      <c r="D4516" s="35" t="s">
        <v>28</v>
      </c>
      <c r="E4516" s="35" t="str">
        <f t="shared" si="210"/>
        <v>M</v>
      </c>
      <c r="F4516" s="35">
        <v>90</v>
      </c>
      <c r="G4516" s="35" t="s">
        <v>9805</v>
      </c>
      <c r="H4516" s="35" t="s">
        <v>8022</v>
      </c>
      <c r="I4516" s="35" t="s">
        <v>294</v>
      </c>
      <c r="J4516" s="48" t="s">
        <v>13857</v>
      </c>
      <c r="K4516" s="35">
        <v>68</v>
      </c>
      <c r="L4516" s="49" t="s">
        <v>101</v>
      </c>
      <c r="M4516" s="50" t="str">
        <f>VLOOKUP(Table6[[#This Row],[Product]],Table3[],2)</f>
        <v>Superwossname</v>
      </c>
      <c r="N4516" s="50" t="str">
        <f t="shared" si="211"/>
        <v>Jan</v>
      </c>
      <c r="O4516" s="56">
        <f t="shared" si="212"/>
        <v>2021</v>
      </c>
      <c r="P4516" s="51">
        <f>VLOOKUP(Table6[[#This Row],[Product]],Table3[],3)</f>
        <v>3.49</v>
      </c>
      <c r="Q4516" s="35">
        <f>VLOOKUP(Table6[[#This Row],[Product]],Table3[],4)</f>
        <v>20</v>
      </c>
      <c r="R4516" s="35">
        <f>Table6[[#This Row],[Quantity]]*Table6[[#This Row],[Case]]</f>
        <v>1360</v>
      </c>
      <c r="S4516" s="35">
        <f>Table6[[#This Row],[Total Sales]]*Table6[[#This Row],[Cost]]</f>
        <v>4746.4000000000005</v>
      </c>
    </row>
    <row r="4517" spans="1:19" x14ac:dyDescent="0.3">
      <c r="A4517" s="54">
        <v>4646</v>
      </c>
      <c r="B4517" s="35" t="s">
        <v>4649</v>
      </c>
      <c r="C4517" s="35" t="s">
        <v>6420</v>
      </c>
      <c r="D4517" s="35" t="s">
        <v>28</v>
      </c>
      <c r="E4517" s="35" t="str">
        <f t="shared" si="210"/>
        <v>M</v>
      </c>
      <c r="F4517" s="35">
        <v>90</v>
      </c>
      <c r="G4517" s="35" t="s">
        <v>9806</v>
      </c>
      <c r="H4517" s="35" t="s">
        <v>2045</v>
      </c>
      <c r="I4517" s="35" t="s">
        <v>38</v>
      </c>
      <c r="J4517" s="48">
        <v>44379</v>
      </c>
      <c r="K4517" s="35">
        <v>37</v>
      </c>
      <c r="L4517" s="49" t="s">
        <v>54</v>
      </c>
      <c r="M4517" s="50" t="str">
        <f>VLOOKUP(Table6[[#This Row],[Product]],Table3[],2)</f>
        <v>Megawidget S</v>
      </c>
      <c r="N4517" s="50" t="str">
        <f t="shared" si="211"/>
        <v>Jul</v>
      </c>
      <c r="O4517" s="56">
        <f t="shared" si="212"/>
        <v>2021</v>
      </c>
      <c r="P4517" s="51">
        <f>VLOOKUP(Table6[[#This Row],[Product]],Table3[],3)</f>
        <v>0.69</v>
      </c>
      <c r="Q4517" s="35">
        <f>VLOOKUP(Table6[[#This Row],[Product]],Table3[],4)</f>
        <v>24</v>
      </c>
      <c r="R4517" s="35">
        <f>Table6[[#This Row],[Quantity]]*Table6[[#This Row],[Case]]</f>
        <v>888</v>
      </c>
      <c r="S4517" s="35">
        <f>Table6[[#This Row],[Total Sales]]*Table6[[#This Row],[Cost]]</f>
        <v>612.71999999999991</v>
      </c>
    </row>
    <row r="4518" spans="1:19" x14ac:dyDescent="0.3">
      <c r="A4518" s="54">
        <v>4647</v>
      </c>
      <c r="B4518" s="35" t="s">
        <v>9807</v>
      </c>
      <c r="C4518" s="35" t="s">
        <v>4619</v>
      </c>
      <c r="D4518" s="35" t="s">
        <v>51</v>
      </c>
      <c r="E4518" s="35" t="str">
        <f t="shared" si="210"/>
        <v>F</v>
      </c>
      <c r="F4518" s="35">
        <v>90</v>
      </c>
      <c r="G4518" s="35" t="s">
        <v>9808</v>
      </c>
      <c r="H4518" s="35" t="s">
        <v>4587</v>
      </c>
      <c r="I4518" s="35" t="s">
        <v>32</v>
      </c>
      <c r="J4518" s="48" t="s">
        <v>13713</v>
      </c>
      <c r="K4518" s="35">
        <v>68</v>
      </c>
      <c r="L4518" s="49" t="s">
        <v>39</v>
      </c>
      <c r="M4518" s="50" t="str">
        <f>VLOOKUP(Table6[[#This Row],[Product]],Table3[],2)</f>
        <v>Ultrathing V1</v>
      </c>
      <c r="N4518" s="50" t="str">
        <f t="shared" si="211"/>
        <v>Feb</v>
      </c>
      <c r="O4518" s="56">
        <f t="shared" si="212"/>
        <v>2021</v>
      </c>
      <c r="P4518" s="51">
        <f>VLOOKUP(Table6[[#This Row],[Product]],Table3[],3)</f>
        <v>1.79</v>
      </c>
      <c r="Q4518" s="35">
        <f>VLOOKUP(Table6[[#This Row],[Product]],Table3[],4)</f>
        <v>17</v>
      </c>
      <c r="R4518" s="35">
        <f>Table6[[#This Row],[Quantity]]*Table6[[#This Row],[Case]]</f>
        <v>1156</v>
      </c>
      <c r="S4518" s="35">
        <f>Table6[[#This Row],[Total Sales]]*Table6[[#This Row],[Cost]]</f>
        <v>2069.2400000000002</v>
      </c>
    </row>
    <row r="4519" spans="1:19" x14ac:dyDescent="0.3">
      <c r="A4519" s="54">
        <v>4648</v>
      </c>
      <c r="B4519" s="35" t="s">
        <v>5797</v>
      </c>
      <c r="C4519" s="35" t="s">
        <v>7779</v>
      </c>
      <c r="D4519" s="35" t="s">
        <v>28</v>
      </c>
      <c r="E4519" s="35" t="str">
        <f t="shared" si="210"/>
        <v>M</v>
      </c>
      <c r="F4519" s="35">
        <v>30</v>
      </c>
      <c r="G4519" s="35" t="s">
        <v>9809</v>
      </c>
      <c r="H4519" s="35" t="s">
        <v>5748</v>
      </c>
      <c r="I4519" s="35" t="s">
        <v>124</v>
      </c>
      <c r="J4519" s="48" t="s">
        <v>13634</v>
      </c>
      <c r="K4519" s="35">
        <v>55</v>
      </c>
      <c r="L4519" s="49" t="s">
        <v>64</v>
      </c>
      <c r="M4519" s="50" t="str">
        <f>VLOOKUP(Table6[[#This Row],[Product]],Table3[],2)</f>
        <v>Ultrathing V4</v>
      </c>
      <c r="N4519" s="50" t="str">
        <f t="shared" si="211"/>
        <v>Sep</v>
      </c>
      <c r="O4519" s="56">
        <f t="shared" si="212"/>
        <v>2022</v>
      </c>
      <c r="P4519" s="51">
        <f>VLOOKUP(Table6[[#This Row],[Product]],Table3[],3)</f>
        <v>3.99</v>
      </c>
      <c r="Q4519" s="35">
        <f>VLOOKUP(Table6[[#This Row],[Product]],Table3[],4)</f>
        <v>24</v>
      </c>
      <c r="R4519" s="35">
        <f>Table6[[#This Row],[Quantity]]*Table6[[#This Row],[Case]]</f>
        <v>1320</v>
      </c>
      <c r="S4519" s="35">
        <f>Table6[[#This Row],[Total Sales]]*Table6[[#This Row],[Cost]]</f>
        <v>5266.8</v>
      </c>
    </row>
    <row r="4520" spans="1:19" x14ac:dyDescent="0.3">
      <c r="A4520" s="54">
        <v>4649</v>
      </c>
      <c r="B4520" s="35" t="s">
        <v>2966</v>
      </c>
      <c r="C4520" s="35" t="s">
        <v>1044</v>
      </c>
      <c r="D4520" s="35" t="s">
        <v>15</v>
      </c>
      <c r="E4520" s="35" t="str">
        <f t="shared" si="210"/>
        <v>F</v>
      </c>
      <c r="F4520" s="35">
        <v>30</v>
      </c>
      <c r="G4520" s="35" t="s">
        <v>9809</v>
      </c>
      <c r="H4520" s="35" t="s">
        <v>2633</v>
      </c>
      <c r="I4520" s="35" t="s">
        <v>32</v>
      </c>
      <c r="J4520" s="48">
        <v>44750</v>
      </c>
      <c r="K4520" s="35">
        <v>13</v>
      </c>
      <c r="L4520" s="49" t="s">
        <v>70</v>
      </c>
      <c r="M4520" s="50" t="str">
        <f>VLOOKUP(Table6[[#This Row],[Product]],Table3[],2)</f>
        <v>Megawidget M</v>
      </c>
      <c r="N4520" s="50" t="str">
        <f t="shared" si="211"/>
        <v>Jul</v>
      </c>
      <c r="O4520" s="56">
        <f t="shared" si="212"/>
        <v>2022</v>
      </c>
      <c r="P4520" s="51">
        <f>VLOOKUP(Table6[[#This Row],[Product]],Table3[],3)</f>
        <v>1.29</v>
      </c>
      <c r="Q4520" s="35">
        <f>VLOOKUP(Table6[[#This Row],[Product]],Table3[],4)</f>
        <v>24</v>
      </c>
      <c r="R4520" s="35">
        <f>Table6[[#This Row],[Quantity]]*Table6[[#This Row],[Case]]</f>
        <v>312</v>
      </c>
      <c r="S4520" s="35">
        <f>Table6[[#This Row],[Total Sales]]*Table6[[#This Row],[Cost]]</f>
        <v>402.48</v>
      </c>
    </row>
    <row r="4521" spans="1:19" x14ac:dyDescent="0.3">
      <c r="A4521" s="54">
        <v>4650</v>
      </c>
      <c r="B4521" s="35" t="s">
        <v>9810</v>
      </c>
      <c r="C4521" s="35" t="s">
        <v>940</v>
      </c>
      <c r="D4521" s="35" t="s">
        <v>51</v>
      </c>
      <c r="E4521" s="35" t="str">
        <f t="shared" si="210"/>
        <v>F</v>
      </c>
      <c r="F4521" s="35">
        <v>60</v>
      </c>
      <c r="G4521" s="35" t="s">
        <v>9811</v>
      </c>
      <c r="H4521" s="35" t="s">
        <v>2599</v>
      </c>
      <c r="I4521" s="35" t="s">
        <v>25</v>
      </c>
      <c r="J4521" s="48" t="s">
        <v>13961</v>
      </c>
      <c r="K4521" s="35">
        <v>67</v>
      </c>
      <c r="L4521" s="49" t="s">
        <v>33</v>
      </c>
      <c r="M4521" s="50" t="str">
        <f>VLOOKUP(Table6[[#This Row],[Product]],Table3[],2)</f>
        <v>Megawidget L</v>
      </c>
      <c r="N4521" s="50" t="str">
        <f t="shared" si="211"/>
        <v>Apr</v>
      </c>
      <c r="O4521" s="56">
        <f t="shared" si="212"/>
        <v>2022</v>
      </c>
      <c r="P4521" s="51">
        <f>VLOOKUP(Table6[[#This Row],[Product]],Table3[],3)</f>
        <v>1.79</v>
      </c>
      <c r="Q4521" s="35">
        <f>VLOOKUP(Table6[[#This Row],[Product]],Table3[],4)</f>
        <v>24</v>
      </c>
      <c r="R4521" s="35">
        <f>Table6[[#This Row],[Quantity]]*Table6[[#This Row],[Case]]</f>
        <v>1608</v>
      </c>
      <c r="S4521" s="35">
        <f>Table6[[#This Row],[Total Sales]]*Table6[[#This Row],[Cost]]</f>
        <v>2878.32</v>
      </c>
    </row>
    <row r="4522" spans="1:19" x14ac:dyDescent="0.3">
      <c r="A4522" s="54">
        <v>4651</v>
      </c>
      <c r="B4522" s="35" t="s">
        <v>9812</v>
      </c>
      <c r="C4522" s="35" t="s">
        <v>3066</v>
      </c>
      <c r="D4522" s="35" t="s">
        <v>15</v>
      </c>
      <c r="E4522" s="35" t="str">
        <f t="shared" si="210"/>
        <v>F</v>
      </c>
      <c r="F4522" s="35">
        <v>90</v>
      </c>
      <c r="G4522" s="35" t="s">
        <v>9813</v>
      </c>
      <c r="H4522" s="35" t="s">
        <v>2227</v>
      </c>
      <c r="I4522" s="35" t="s">
        <v>38</v>
      </c>
      <c r="J4522" s="48" t="s">
        <v>14127</v>
      </c>
      <c r="K4522" s="35">
        <v>51</v>
      </c>
      <c r="L4522" s="49" t="s">
        <v>101</v>
      </c>
      <c r="M4522" s="50" t="str">
        <f>VLOOKUP(Table6[[#This Row],[Product]],Table3[],2)</f>
        <v>Superwossname</v>
      </c>
      <c r="N4522" s="50" t="str">
        <f t="shared" si="211"/>
        <v>Jan</v>
      </c>
      <c r="O4522" s="56">
        <f t="shared" si="212"/>
        <v>2020</v>
      </c>
      <c r="P4522" s="51">
        <f>VLOOKUP(Table6[[#This Row],[Product]],Table3[],3)</f>
        <v>3.49</v>
      </c>
      <c r="Q4522" s="35">
        <f>VLOOKUP(Table6[[#This Row],[Product]],Table3[],4)</f>
        <v>20</v>
      </c>
      <c r="R4522" s="35">
        <f>Table6[[#This Row],[Quantity]]*Table6[[#This Row],[Case]]</f>
        <v>1020</v>
      </c>
      <c r="S4522" s="35">
        <f>Table6[[#This Row],[Total Sales]]*Table6[[#This Row],[Cost]]</f>
        <v>3559.8</v>
      </c>
    </row>
    <row r="4523" spans="1:19" x14ac:dyDescent="0.3">
      <c r="A4523" s="54">
        <v>4652</v>
      </c>
      <c r="B4523" s="35" t="s">
        <v>8151</v>
      </c>
      <c r="C4523" s="35" t="s">
        <v>2942</v>
      </c>
      <c r="D4523" s="35" t="s">
        <v>15</v>
      </c>
      <c r="E4523" s="35" t="str">
        <f t="shared" si="210"/>
        <v>F</v>
      </c>
      <c r="F4523" s="35">
        <v>90</v>
      </c>
      <c r="G4523" s="35" t="s">
        <v>9814</v>
      </c>
      <c r="H4523" s="35" t="s">
        <v>3673</v>
      </c>
      <c r="I4523" s="35" t="s">
        <v>777</v>
      </c>
      <c r="J4523" s="48" t="s">
        <v>14261</v>
      </c>
      <c r="K4523" s="35">
        <v>4</v>
      </c>
      <c r="L4523" s="49" t="s">
        <v>159</v>
      </c>
      <c r="M4523" s="50" t="str">
        <f>VLOOKUP(Table6[[#This Row],[Product]],Table3[],2)</f>
        <v>Ultrathing V3</v>
      </c>
      <c r="N4523" s="50" t="str">
        <f t="shared" si="211"/>
        <v>Nov</v>
      </c>
      <c r="O4523" s="56">
        <f t="shared" si="212"/>
        <v>2022</v>
      </c>
      <c r="P4523" s="51">
        <f>VLOOKUP(Table6[[#This Row],[Product]],Table3[],3)</f>
        <v>3.39</v>
      </c>
      <c r="Q4523" s="35">
        <f>VLOOKUP(Table6[[#This Row],[Product]],Table3[],4)</f>
        <v>24</v>
      </c>
      <c r="R4523" s="35">
        <f>Table6[[#This Row],[Quantity]]*Table6[[#This Row],[Case]]</f>
        <v>96</v>
      </c>
      <c r="S4523" s="35">
        <f>Table6[[#This Row],[Total Sales]]*Table6[[#This Row],[Cost]]</f>
        <v>325.44</v>
      </c>
    </row>
    <row r="4524" spans="1:19" x14ac:dyDescent="0.3">
      <c r="A4524" s="54">
        <v>4653</v>
      </c>
      <c r="B4524" s="35" t="s">
        <v>9815</v>
      </c>
      <c r="C4524" s="35" t="s">
        <v>7177</v>
      </c>
      <c r="D4524" s="35" t="s">
        <v>51</v>
      </c>
      <c r="E4524" s="35" t="str">
        <f t="shared" si="210"/>
        <v>F</v>
      </c>
      <c r="F4524" s="35">
        <v>60</v>
      </c>
      <c r="G4524" s="35" t="s">
        <v>9816</v>
      </c>
      <c r="H4524" s="35" t="s">
        <v>2351</v>
      </c>
      <c r="I4524" s="35" t="s">
        <v>32</v>
      </c>
      <c r="J4524" s="48" t="s">
        <v>14191</v>
      </c>
      <c r="K4524" s="35">
        <v>19</v>
      </c>
      <c r="L4524" s="49" t="s">
        <v>33</v>
      </c>
      <c r="M4524" s="50" t="str">
        <f>VLOOKUP(Table6[[#This Row],[Product]],Table3[],2)</f>
        <v>Megawidget L</v>
      </c>
      <c r="N4524" s="50" t="str">
        <f t="shared" si="211"/>
        <v>Sep</v>
      </c>
      <c r="O4524" s="56">
        <f t="shared" si="212"/>
        <v>2020</v>
      </c>
      <c r="P4524" s="51">
        <f>VLOOKUP(Table6[[#This Row],[Product]],Table3[],3)</f>
        <v>1.79</v>
      </c>
      <c r="Q4524" s="35">
        <f>VLOOKUP(Table6[[#This Row],[Product]],Table3[],4)</f>
        <v>24</v>
      </c>
      <c r="R4524" s="35">
        <f>Table6[[#This Row],[Quantity]]*Table6[[#This Row],[Case]]</f>
        <v>456</v>
      </c>
      <c r="S4524" s="35">
        <f>Table6[[#This Row],[Total Sales]]*Table6[[#This Row],[Cost]]</f>
        <v>816.24</v>
      </c>
    </row>
    <row r="4525" spans="1:19" x14ac:dyDescent="0.3">
      <c r="A4525" s="54">
        <v>4654</v>
      </c>
      <c r="B4525" s="35" t="s">
        <v>9817</v>
      </c>
      <c r="C4525" s="35" t="s">
        <v>1851</v>
      </c>
      <c r="D4525" s="35" t="s">
        <v>51</v>
      </c>
      <c r="E4525" s="35" t="str">
        <f t="shared" si="210"/>
        <v>F</v>
      </c>
      <c r="F4525" s="35">
        <v>30</v>
      </c>
      <c r="G4525" s="35" t="s">
        <v>9816</v>
      </c>
      <c r="H4525" s="35" t="s">
        <v>2893</v>
      </c>
      <c r="I4525" s="35" t="s">
        <v>32</v>
      </c>
      <c r="J4525" s="48">
        <v>44477</v>
      </c>
      <c r="K4525" s="35">
        <v>48</v>
      </c>
      <c r="L4525" s="49" t="s">
        <v>80</v>
      </c>
      <c r="M4525" s="50" t="str">
        <f>VLOOKUP(Table6[[#This Row],[Product]],Table3[],2)</f>
        <v>Ultrathing V2</v>
      </c>
      <c r="N4525" s="50" t="str">
        <f t="shared" si="211"/>
        <v>Oct</v>
      </c>
      <c r="O4525" s="56">
        <f t="shared" si="212"/>
        <v>2021</v>
      </c>
      <c r="P4525" s="51">
        <f>VLOOKUP(Table6[[#This Row],[Product]],Table3[],3)</f>
        <v>2.95</v>
      </c>
      <c r="Q4525" s="35">
        <f>VLOOKUP(Table6[[#This Row],[Product]],Table3[],4)</f>
        <v>20</v>
      </c>
      <c r="R4525" s="35">
        <f>Table6[[#This Row],[Quantity]]*Table6[[#This Row],[Case]]</f>
        <v>960</v>
      </c>
      <c r="S4525" s="35">
        <f>Table6[[#This Row],[Total Sales]]*Table6[[#This Row],[Cost]]</f>
        <v>2832</v>
      </c>
    </row>
    <row r="4526" spans="1:19" x14ac:dyDescent="0.3">
      <c r="A4526" s="54">
        <v>4655</v>
      </c>
      <c r="B4526" s="35" t="s">
        <v>9818</v>
      </c>
      <c r="C4526" s="35" t="s">
        <v>1468</v>
      </c>
      <c r="D4526" s="35" t="s">
        <v>15</v>
      </c>
      <c r="E4526" s="35" t="str">
        <f t="shared" si="210"/>
        <v>F</v>
      </c>
      <c r="F4526" s="35">
        <v>60</v>
      </c>
      <c r="G4526" s="35" t="s">
        <v>9819</v>
      </c>
      <c r="H4526" s="35" t="s">
        <v>3446</v>
      </c>
      <c r="I4526" s="35" t="s">
        <v>32</v>
      </c>
      <c r="J4526" s="48" t="s">
        <v>13704</v>
      </c>
      <c r="K4526" s="35">
        <v>69</v>
      </c>
      <c r="L4526" s="49" t="s">
        <v>39</v>
      </c>
      <c r="M4526" s="50" t="str">
        <f>VLOOKUP(Table6[[#This Row],[Product]],Table3[],2)</f>
        <v>Ultrathing V1</v>
      </c>
      <c r="N4526" s="50" t="str">
        <f t="shared" si="211"/>
        <v>Oct</v>
      </c>
      <c r="O4526" s="56">
        <f t="shared" si="212"/>
        <v>2021</v>
      </c>
      <c r="P4526" s="51">
        <f>VLOOKUP(Table6[[#This Row],[Product]],Table3[],3)</f>
        <v>1.79</v>
      </c>
      <c r="Q4526" s="35">
        <f>VLOOKUP(Table6[[#This Row],[Product]],Table3[],4)</f>
        <v>17</v>
      </c>
      <c r="R4526" s="35">
        <f>Table6[[#This Row],[Quantity]]*Table6[[#This Row],[Case]]</f>
        <v>1173</v>
      </c>
      <c r="S4526" s="35">
        <f>Table6[[#This Row],[Total Sales]]*Table6[[#This Row],[Cost]]</f>
        <v>2099.67</v>
      </c>
    </row>
    <row r="4527" spans="1:19" x14ac:dyDescent="0.3">
      <c r="A4527" s="54">
        <v>4656</v>
      </c>
      <c r="B4527" s="35" t="s">
        <v>8479</v>
      </c>
      <c r="C4527" s="35" t="s">
        <v>233</v>
      </c>
      <c r="D4527" s="35" t="s">
        <v>92</v>
      </c>
      <c r="E4527" s="35" t="str">
        <f t="shared" si="210"/>
        <v>M/F</v>
      </c>
      <c r="F4527" s="35">
        <v>90</v>
      </c>
      <c r="G4527" s="35" t="s">
        <v>9820</v>
      </c>
      <c r="H4527" s="35" t="s">
        <v>655</v>
      </c>
      <c r="I4527" s="35" t="s">
        <v>32</v>
      </c>
      <c r="J4527" s="48">
        <v>43842</v>
      </c>
      <c r="K4527" s="35">
        <v>57</v>
      </c>
      <c r="L4527" s="49" t="s">
        <v>159</v>
      </c>
      <c r="M4527" s="50" t="str">
        <f>VLOOKUP(Table6[[#This Row],[Product]],Table3[],2)</f>
        <v>Ultrathing V3</v>
      </c>
      <c r="N4527" s="50" t="str">
        <f t="shared" si="211"/>
        <v>Jan</v>
      </c>
      <c r="O4527" s="56">
        <f t="shared" si="212"/>
        <v>2020</v>
      </c>
      <c r="P4527" s="51">
        <f>VLOOKUP(Table6[[#This Row],[Product]],Table3[],3)</f>
        <v>3.39</v>
      </c>
      <c r="Q4527" s="35">
        <f>VLOOKUP(Table6[[#This Row],[Product]],Table3[],4)</f>
        <v>24</v>
      </c>
      <c r="R4527" s="35">
        <f>Table6[[#This Row],[Quantity]]*Table6[[#This Row],[Case]]</f>
        <v>1368</v>
      </c>
      <c r="S4527" s="35">
        <f>Table6[[#This Row],[Total Sales]]*Table6[[#This Row],[Cost]]</f>
        <v>4637.5200000000004</v>
      </c>
    </row>
    <row r="4528" spans="1:19" x14ac:dyDescent="0.3">
      <c r="A4528" s="54">
        <v>4657</v>
      </c>
      <c r="B4528" s="35" t="s">
        <v>4768</v>
      </c>
      <c r="C4528" s="35" t="s">
        <v>2188</v>
      </c>
      <c r="D4528" s="35" t="s">
        <v>28</v>
      </c>
      <c r="E4528" s="35" t="str">
        <f t="shared" si="210"/>
        <v>M</v>
      </c>
      <c r="F4528" s="35">
        <v>90</v>
      </c>
      <c r="G4528" s="35" t="s">
        <v>9821</v>
      </c>
      <c r="H4528" s="35" t="s">
        <v>1796</v>
      </c>
      <c r="I4528" s="35" t="s">
        <v>178</v>
      </c>
      <c r="J4528" s="48">
        <v>44808</v>
      </c>
      <c r="K4528" s="35">
        <v>35</v>
      </c>
      <c r="L4528" s="49" t="s">
        <v>39</v>
      </c>
      <c r="M4528" s="50" t="str">
        <f>VLOOKUP(Table6[[#This Row],[Product]],Table3[],2)</f>
        <v>Ultrathing V1</v>
      </c>
      <c r="N4528" s="50" t="str">
        <f t="shared" si="211"/>
        <v>Sep</v>
      </c>
      <c r="O4528" s="56">
        <f t="shared" si="212"/>
        <v>2022</v>
      </c>
      <c r="P4528" s="51">
        <f>VLOOKUP(Table6[[#This Row],[Product]],Table3[],3)</f>
        <v>1.79</v>
      </c>
      <c r="Q4528" s="35">
        <f>VLOOKUP(Table6[[#This Row],[Product]],Table3[],4)</f>
        <v>17</v>
      </c>
      <c r="R4528" s="35">
        <f>Table6[[#This Row],[Quantity]]*Table6[[#This Row],[Case]]</f>
        <v>595</v>
      </c>
      <c r="S4528" s="35">
        <f>Table6[[#This Row],[Total Sales]]*Table6[[#This Row],[Cost]]</f>
        <v>1065.05</v>
      </c>
    </row>
    <row r="4529" spans="1:19" x14ac:dyDescent="0.3">
      <c r="A4529" s="54">
        <v>4658</v>
      </c>
      <c r="B4529" s="35" t="s">
        <v>8187</v>
      </c>
      <c r="C4529" s="35" t="s">
        <v>9715</v>
      </c>
      <c r="D4529" s="35" t="s">
        <v>28</v>
      </c>
      <c r="E4529" s="35" t="str">
        <f t="shared" si="210"/>
        <v>M</v>
      </c>
      <c r="F4529" s="35">
        <v>30</v>
      </c>
      <c r="G4529" s="35" t="s">
        <v>9822</v>
      </c>
      <c r="H4529" s="35" t="s">
        <v>3402</v>
      </c>
      <c r="I4529" s="35" t="s">
        <v>32</v>
      </c>
      <c r="J4529" s="48">
        <v>44539</v>
      </c>
      <c r="K4529" s="35">
        <v>77</v>
      </c>
      <c r="L4529" s="49" t="s">
        <v>54</v>
      </c>
      <c r="M4529" s="50" t="str">
        <f>VLOOKUP(Table6[[#This Row],[Product]],Table3[],2)</f>
        <v>Megawidget S</v>
      </c>
      <c r="N4529" s="50" t="str">
        <f t="shared" si="211"/>
        <v>Dec</v>
      </c>
      <c r="O4529" s="56">
        <f t="shared" si="212"/>
        <v>2021</v>
      </c>
      <c r="P4529" s="51">
        <f>VLOOKUP(Table6[[#This Row],[Product]],Table3[],3)</f>
        <v>0.69</v>
      </c>
      <c r="Q4529" s="35">
        <f>VLOOKUP(Table6[[#This Row],[Product]],Table3[],4)</f>
        <v>24</v>
      </c>
      <c r="R4529" s="35">
        <f>Table6[[#This Row],[Quantity]]*Table6[[#This Row],[Case]]</f>
        <v>1848</v>
      </c>
      <c r="S4529" s="35">
        <f>Table6[[#This Row],[Total Sales]]*Table6[[#This Row],[Cost]]</f>
        <v>1275.1199999999999</v>
      </c>
    </row>
    <row r="4530" spans="1:19" x14ac:dyDescent="0.3">
      <c r="A4530" s="54">
        <v>4659</v>
      </c>
      <c r="B4530" s="35" t="s">
        <v>3089</v>
      </c>
      <c r="C4530" s="35" t="s">
        <v>6322</v>
      </c>
      <c r="D4530" s="35" t="s">
        <v>28</v>
      </c>
      <c r="E4530" s="35" t="str">
        <f t="shared" si="210"/>
        <v>M</v>
      </c>
      <c r="F4530" s="35">
        <v>90</v>
      </c>
      <c r="G4530" s="35" t="s">
        <v>9823</v>
      </c>
      <c r="H4530" s="35" t="s">
        <v>5643</v>
      </c>
      <c r="I4530" s="35" t="s">
        <v>886</v>
      </c>
      <c r="J4530" s="48" t="s">
        <v>14203</v>
      </c>
      <c r="K4530" s="35">
        <v>74</v>
      </c>
      <c r="L4530" s="49" t="s">
        <v>33</v>
      </c>
      <c r="M4530" s="50" t="str">
        <f>VLOOKUP(Table6[[#This Row],[Product]],Table3[],2)</f>
        <v>Megawidget L</v>
      </c>
      <c r="N4530" s="50" t="str">
        <f t="shared" si="211"/>
        <v>Aug</v>
      </c>
      <c r="O4530" s="56">
        <f t="shared" si="212"/>
        <v>2020</v>
      </c>
      <c r="P4530" s="51">
        <f>VLOOKUP(Table6[[#This Row],[Product]],Table3[],3)</f>
        <v>1.79</v>
      </c>
      <c r="Q4530" s="35">
        <f>VLOOKUP(Table6[[#This Row],[Product]],Table3[],4)</f>
        <v>24</v>
      </c>
      <c r="R4530" s="35">
        <f>Table6[[#This Row],[Quantity]]*Table6[[#This Row],[Case]]</f>
        <v>1776</v>
      </c>
      <c r="S4530" s="35">
        <f>Table6[[#This Row],[Total Sales]]*Table6[[#This Row],[Cost]]</f>
        <v>3179.04</v>
      </c>
    </row>
    <row r="4531" spans="1:19" x14ac:dyDescent="0.3">
      <c r="A4531" s="54">
        <v>4660</v>
      </c>
      <c r="B4531" s="35" t="s">
        <v>8187</v>
      </c>
      <c r="C4531" s="35" t="s">
        <v>1813</v>
      </c>
      <c r="D4531" s="35" t="s">
        <v>28</v>
      </c>
      <c r="E4531" s="35" t="str">
        <f t="shared" si="210"/>
        <v>M</v>
      </c>
      <c r="F4531" s="35">
        <v>60</v>
      </c>
      <c r="G4531" s="35" t="s">
        <v>9823</v>
      </c>
      <c r="H4531" s="35" t="s">
        <v>1382</v>
      </c>
      <c r="I4531" s="35" t="s">
        <v>32</v>
      </c>
      <c r="J4531" s="48">
        <v>43930</v>
      </c>
      <c r="K4531" s="35">
        <v>43</v>
      </c>
      <c r="L4531" s="49" t="s">
        <v>80</v>
      </c>
      <c r="M4531" s="50" t="str">
        <f>VLOOKUP(Table6[[#This Row],[Product]],Table3[],2)</f>
        <v>Ultrathing V2</v>
      </c>
      <c r="N4531" s="50" t="str">
        <f t="shared" si="211"/>
        <v>Apr</v>
      </c>
      <c r="O4531" s="56">
        <f t="shared" si="212"/>
        <v>2020</v>
      </c>
      <c r="P4531" s="51">
        <f>VLOOKUP(Table6[[#This Row],[Product]],Table3[],3)</f>
        <v>2.95</v>
      </c>
      <c r="Q4531" s="35">
        <f>VLOOKUP(Table6[[#This Row],[Product]],Table3[],4)</f>
        <v>20</v>
      </c>
      <c r="R4531" s="35">
        <f>Table6[[#This Row],[Quantity]]*Table6[[#This Row],[Case]]</f>
        <v>860</v>
      </c>
      <c r="S4531" s="35">
        <f>Table6[[#This Row],[Total Sales]]*Table6[[#This Row],[Cost]]</f>
        <v>2537</v>
      </c>
    </row>
    <row r="4532" spans="1:19" x14ac:dyDescent="0.3">
      <c r="A4532" s="54">
        <v>4661</v>
      </c>
      <c r="B4532" s="35" t="s">
        <v>7121</v>
      </c>
      <c r="C4532" s="35" t="s">
        <v>3369</v>
      </c>
      <c r="D4532" s="35" t="s">
        <v>28</v>
      </c>
      <c r="E4532" s="35" t="str">
        <f t="shared" si="210"/>
        <v>M</v>
      </c>
      <c r="F4532" s="35">
        <v>60</v>
      </c>
      <c r="G4532" s="35" t="s">
        <v>9824</v>
      </c>
      <c r="H4532" s="35" t="s">
        <v>3862</v>
      </c>
      <c r="I4532" s="35" t="s">
        <v>2543</v>
      </c>
      <c r="J4532" s="48">
        <v>43873</v>
      </c>
      <c r="K4532" s="35">
        <v>32</v>
      </c>
      <c r="L4532" s="49" t="s">
        <v>80</v>
      </c>
      <c r="M4532" s="50" t="str">
        <f>VLOOKUP(Table6[[#This Row],[Product]],Table3[],2)</f>
        <v>Ultrathing V2</v>
      </c>
      <c r="N4532" s="50" t="str">
        <f t="shared" si="211"/>
        <v>Feb</v>
      </c>
      <c r="O4532" s="56">
        <f t="shared" si="212"/>
        <v>2020</v>
      </c>
      <c r="P4532" s="51">
        <f>VLOOKUP(Table6[[#This Row],[Product]],Table3[],3)</f>
        <v>2.95</v>
      </c>
      <c r="Q4532" s="35">
        <f>VLOOKUP(Table6[[#This Row],[Product]],Table3[],4)</f>
        <v>20</v>
      </c>
      <c r="R4532" s="35">
        <f>Table6[[#This Row],[Quantity]]*Table6[[#This Row],[Case]]</f>
        <v>640</v>
      </c>
      <c r="S4532" s="35">
        <f>Table6[[#This Row],[Total Sales]]*Table6[[#This Row],[Cost]]</f>
        <v>1888</v>
      </c>
    </row>
    <row r="4533" spans="1:19" x14ac:dyDescent="0.3">
      <c r="A4533" s="54">
        <v>4662</v>
      </c>
      <c r="B4533" s="35" t="s">
        <v>922</v>
      </c>
      <c r="C4533" s="35" t="s">
        <v>6307</v>
      </c>
      <c r="D4533" s="35" t="s">
        <v>28</v>
      </c>
      <c r="E4533" s="35" t="str">
        <f t="shared" si="210"/>
        <v>M</v>
      </c>
      <c r="F4533" s="35">
        <v>60</v>
      </c>
      <c r="G4533" s="35" t="s">
        <v>9825</v>
      </c>
      <c r="H4533" s="35" t="s">
        <v>2671</v>
      </c>
      <c r="I4533" s="35" t="s">
        <v>1157</v>
      </c>
      <c r="J4533" s="48">
        <v>43836</v>
      </c>
      <c r="K4533" s="35">
        <v>29</v>
      </c>
      <c r="L4533" s="49" t="s">
        <v>39</v>
      </c>
      <c r="M4533" s="50" t="str">
        <f>VLOOKUP(Table6[[#This Row],[Product]],Table3[],2)</f>
        <v>Ultrathing V1</v>
      </c>
      <c r="N4533" s="50" t="str">
        <f t="shared" si="211"/>
        <v>Jan</v>
      </c>
      <c r="O4533" s="56">
        <f t="shared" si="212"/>
        <v>2020</v>
      </c>
      <c r="P4533" s="51">
        <f>VLOOKUP(Table6[[#This Row],[Product]],Table3[],3)</f>
        <v>1.79</v>
      </c>
      <c r="Q4533" s="35">
        <f>VLOOKUP(Table6[[#This Row],[Product]],Table3[],4)</f>
        <v>17</v>
      </c>
      <c r="R4533" s="35">
        <f>Table6[[#This Row],[Quantity]]*Table6[[#This Row],[Case]]</f>
        <v>493</v>
      </c>
      <c r="S4533" s="35">
        <f>Table6[[#This Row],[Total Sales]]*Table6[[#This Row],[Cost]]</f>
        <v>882.47</v>
      </c>
    </row>
    <row r="4534" spans="1:19" x14ac:dyDescent="0.3">
      <c r="A4534" s="54">
        <v>4663</v>
      </c>
      <c r="B4534" s="35" t="s">
        <v>1031</v>
      </c>
      <c r="C4534" s="35" t="s">
        <v>6890</v>
      </c>
      <c r="D4534" s="35" t="s">
        <v>28</v>
      </c>
      <c r="E4534" s="35" t="str">
        <f t="shared" si="210"/>
        <v>M</v>
      </c>
      <c r="F4534" s="35">
        <v>30</v>
      </c>
      <c r="G4534" s="35" t="s">
        <v>9826</v>
      </c>
      <c r="H4534" s="35" t="s">
        <v>4066</v>
      </c>
      <c r="I4534" s="35" t="s">
        <v>4067</v>
      </c>
      <c r="J4534" s="48" t="s">
        <v>13993</v>
      </c>
      <c r="K4534" s="35">
        <v>92</v>
      </c>
      <c r="L4534" s="49" t="s">
        <v>64</v>
      </c>
      <c r="M4534" s="50" t="str">
        <f>VLOOKUP(Table6[[#This Row],[Product]],Table3[],2)</f>
        <v>Ultrathing V4</v>
      </c>
      <c r="N4534" s="50" t="str">
        <f t="shared" si="211"/>
        <v>May</v>
      </c>
      <c r="O4534" s="56">
        <f t="shared" si="212"/>
        <v>2022</v>
      </c>
      <c r="P4534" s="51">
        <f>VLOOKUP(Table6[[#This Row],[Product]],Table3[],3)</f>
        <v>3.99</v>
      </c>
      <c r="Q4534" s="35">
        <f>VLOOKUP(Table6[[#This Row],[Product]],Table3[],4)</f>
        <v>24</v>
      </c>
      <c r="R4534" s="35">
        <f>Table6[[#This Row],[Quantity]]*Table6[[#This Row],[Case]]</f>
        <v>2208</v>
      </c>
      <c r="S4534" s="35">
        <f>Table6[[#This Row],[Total Sales]]*Table6[[#This Row],[Cost]]</f>
        <v>8809.92</v>
      </c>
    </row>
    <row r="4535" spans="1:19" x14ac:dyDescent="0.3">
      <c r="A4535" s="54">
        <v>4664</v>
      </c>
      <c r="B4535" s="35" t="s">
        <v>6699</v>
      </c>
      <c r="C4535" s="35" t="s">
        <v>3549</v>
      </c>
      <c r="D4535" s="35" t="s">
        <v>28</v>
      </c>
      <c r="E4535" s="35" t="str">
        <f t="shared" si="210"/>
        <v>M</v>
      </c>
      <c r="F4535" s="35">
        <v>60</v>
      </c>
      <c r="G4535" s="35" t="s">
        <v>9827</v>
      </c>
      <c r="H4535" s="35" t="s">
        <v>3793</v>
      </c>
      <c r="I4535" s="35" t="s">
        <v>173</v>
      </c>
      <c r="J4535" s="48" t="s">
        <v>13628</v>
      </c>
      <c r="K4535" s="35">
        <v>93</v>
      </c>
      <c r="L4535" s="49" t="s">
        <v>80</v>
      </c>
      <c r="M4535" s="50" t="str">
        <f>VLOOKUP(Table6[[#This Row],[Product]],Table3[],2)</f>
        <v>Ultrathing V2</v>
      </c>
      <c r="N4535" s="50" t="str">
        <f t="shared" si="211"/>
        <v>Dec</v>
      </c>
      <c r="O4535" s="56">
        <f t="shared" si="212"/>
        <v>2021</v>
      </c>
      <c r="P4535" s="51">
        <f>VLOOKUP(Table6[[#This Row],[Product]],Table3[],3)</f>
        <v>2.95</v>
      </c>
      <c r="Q4535" s="35">
        <f>VLOOKUP(Table6[[#This Row],[Product]],Table3[],4)</f>
        <v>20</v>
      </c>
      <c r="R4535" s="35">
        <f>Table6[[#This Row],[Quantity]]*Table6[[#This Row],[Case]]</f>
        <v>1860</v>
      </c>
      <c r="S4535" s="35">
        <f>Table6[[#This Row],[Total Sales]]*Table6[[#This Row],[Cost]]</f>
        <v>5487</v>
      </c>
    </row>
    <row r="4536" spans="1:19" x14ac:dyDescent="0.3">
      <c r="A4536" s="54">
        <v>4665</v>
      </c>
      <c r="B4536" s="35" t="s">
        <v>990</v>
      </c>
      <c r="C4536" s="35" t="s">
        <v>8563</v>
      </c>
      <c r="D4536" s="35" t="s">
        <v>28</v>
      </c>
      <c r="E4536" s="35" t="str">
        <f t="shared" si="210"/>
        <v>M</v>
      </c>
      <c r="F4536" s="35">
        <v>60</v>
      </c>
      <c r="G4536" s="35" t="s">
        <v>9828</v>
      </c>
      <c r="H4536" s="35" t="s">
        <v>7330</v>
      </c>
      <c r="I4536" s="35" t="s">
        <v>5820</v>
      </c>
      <c r="J4536" s="48">
        <v>44719</v>
      </c>
      <c r="K4536" s="35">
        <v>56</v>
      </c>
      <c r="L4536" s="49" t="s">
        <v>20</v>
      </c>
      <c r="M4536" s="50" t="str">
        <f>VLOOKUP(Table6[[#This Row],[Product]],Table3[],2)</f>
        <v>Hyperwotsit</v>
      </c>
      <c r="N4536" s="50" t="str">
        <f t="shared" si="211"/>
        <v>Jun</v>
      </c>
      <c r="O4536" s="56">
        <f t="shared" si="212"/>
        <v>2022</v>
      </c>
      <c r="P4536" s="51">
        <f>VLOOKUP(Table6[[#This Row],[Product]],Table3[],3)</f>
        <v>2.0099999999999998</v>
      </c>
      <c r="Q4536" s="35">
        <f>VLOOKUP(Table6[[#This Row],[Product]],Table3[],4)</f>
        <v>20</v>
      </c>
      <c r="R4536" s="35">
        <f>Table6[[#This Row],[Quantity]]*Table6[[#This Row],[Case]]</f>
        <v>1120</v>
      </c>
      <c r="S4536" s="35">
        <f>Table6[[#This Row],[Total Sales]]*Table6[[#This Row],[Cost]]</f>
        <v>2251.1999999999998</v>
      </c>
    </row>
    <row r="4537" spans="1:19" x14ac:dyDescent="0.3">
      <c r="A4537" s="54">
        <v>4666</v>
      </c>
      <c r="B4537" s="35" t="s">
        <v>9193</v>
      </c>
      <c r="C4537" s="35" t="s">
        <v>987</v>
      </c>
      <c r="D4537" s="35" t="s">
        <v>621</v>
      </c>
      <c r="E4537" s="35" t="str">
        <f t="shared" si="210"/>
        <v>M/F</v>
      </c>
      <c r="F4537" s="35">
        <v>30</v>
      </c>
      <c r="G4537" s="35" t="s">
        <v>9829</v>
      </c>
      <c r="H4537" s="35" t="s">
        <v>3409</v>
      </c>
      <c r="I4537" s="35" t="s">
        <v>95</v>
      </c>
      <c r="J4537" s="48" t="s">
        <v>13688</v>
      </c>
      <c r="K4537" s="35">
        <v>13</v>
      </c>
      <c r="L4537" s="49" t="s">
        <v>159</v>
      </c>
      <c r="M4537" s="50" t="str">
        <f>VLOOKUP(Table6[[#This Row],[Product]],Table3[],2)</f>
        <v>Ultrathing V3</v>
      </c>
      <c r="N4537" s="50" t="str">
        <f t="shared" si="211"/>
        <v>May</v>
      </c>
      <c r="O4537" s="56">
        <f t="shared" si="212"/>
        <v>2020</v>
      </c>
      <c r="P4537" s="51">
        <f>VLOOKUP(Table6[[#This Row],[Product]],Table3[],3)</f>
        <v>3.39</v>
      </c>
      <c r="Q4537" s="35">
        <f>VLOOKUP(Table6[[#This Row],[Product]],Table3[],4)</f>
        <v>24</v>
      </c>
      <c r="R4537" s="35">
        <f>Table6[[#This Row],[Quantity]]*Table6[[#This Row],[Case]]</f>
        <v>312</v>
      </c>
      <c r="S4537" s="35">
        <f>Table6[[#This Row],[Total Sales]]*Table6[[#This Row],[Cost]]</f>
        <v>1057.68</v>
      </c>
    </row>
    <row r="4538" spans="1:19" x14ac:dyDescent="0.3">
      <c r="A4538" s="54">
        <v>4667</v>
      </c>
      <c r="B4538" s="35" t="s">
        <v>2381</v>
      </c>
      <c r="C4538" s="35" t="s">
        <v>1307</v>
      </c>
      <c r="D4538" s="35" t="s">
        <v>28</v>
      </c>
      <c r="E4538" s="35" t="str">
        <f t="shared" si="210"/>
        <v>M</v>
      </c>
      <c r="F4538" s="35">
        <v>30</v>
      </c>
      <c r="G4538" s="35" t="s">
        <v>9830</v>
      </c>
      <c r="H4538" s="35" t="s">
        <v>3100</v>
      </c>
      <c r="I4538" s="35" t="s">
        <v>32</v>
      </c>
      <c r="J4538" s="48">
        <v>44320</v>
      </c>
      <c r="K4538" s="35">
        <v>46</v>
      </c>
      <c r="L4538" s="49" t="s">
        <v>20</v>
      </c>
      <c r="M4538" s="50" t="str">
        <f>VLOOKUP(Table6[[#This Row],[Product]],Table3[],2)</f>
        <v>Hyperwotsit</v>
      </c>
      <c r="N4538" s="50" t="str">
        <f t="shared" si="211"/>
        <v>May</v>
      </c>
      <c r="O4538" s="56">
        <f t="shared" si="212"/>
        <v>2021</v>
      </c>
      <c r="P4538" s="51">
        <f>VLOOKUP(Table6[[#This Row],[Product]],Table3[],3)</f>
        <v>2.0099999999999998</v>
      </c>
      <c r="Q4538" s="35">
        <f>VLOOKUP(Table6[[#This Row],[Product]],Table3[],4)</f>
        <v>20</v>
      </c>
      <c r="R4538" s="35">
        <f>Table6[[#This Row],[Quantity]]*Table6[[#This Row],[Case]]</f>
        <v>920</v>
      </c>
      <c r="S4538" s="35">
        <f>Table6[[#This Row],[Total Sales]]*Table6[[#This Row],[Cost]]</f>
        <v>1849.1999999999998</v>
      </c>
    </row>
    <row r="4539" spans="1:19" x14ac:dyDescent="0.3">
      <c r="A4539" s="54">
        <v>4668</v>
      </c>
      <c r="B4539" s="35" t="s">
        <v>9831</v>
      </c>
      <c r="C4539" s="35" t="s">
        <v>3382</v>
      </c>
      <c r="D4539" s="35" t="s">
        <v>15</v>
      </c>
      <c r="E4539" s="35" t="str">
        <f t="shared" si="210"/>
        <v>F</v>
      </c>
      <c r="F4539" s="35">
        <v>30</v>
      </c>
      <c r="G4539" s="35" t="s">
        <v>9832</v>
      </c>
      <c r="H4539" s="35" t="s">
        <v>2753</v>
      </c>
      <c r="I4539" s="35" t="s">
        <v>124</v>
      </c>
      <c r="J4539" s="48" t="s">
        <v>13867</v>
      </c>
      <c r="K4539" s="35">
        <v>13</v>
      </c>
      <c r="L4539" s="49" t="s">
        <v>80</v>
      </c>
      <c r="M4539" s="50" t="str">
        <f>VLOOKUP(Table6[[#This Row],[Product]],Table3[],2)</f>
        <v>Ultrathing V2</v>
      </c>
      <c r="N4539" s="50" t="str">
        <f t="shared" si="211"/>
        <v>Oct</v>
      </c>
      <c r="O4539" s="56">
        <f t="shared" si="212"/>
        <v>2022</v>
      </c>
      <c r="P4539" s="51">
        <f>VLOOKUP(Table6[[#This Row],[Product]],Table3[],3)</f>
        <v>2.95</v>
      </c>
      <c r="Q4539" s="35">
        <f>VLOOKUP(Table6[[#This Row],[Product]],Table3[],4)</f>
        <v>20</v>
      </c>
      <c r="R4539" s="35">
        <f>Table6[[#This Row],[Quantity]]*Table6[[#This Row],[Case]]</f>
        <v>260</v>
      </c>
      <c r="S4539" s="35">
        <f>Table6[[#This Row],[Total Sales]]*Table6[[#This Row],[Cost]]</f>
        <v>767</v>
      </c>
    </row>
    <row r="4540" spans="1:19" x14ac:dyDescent="0.3">
      <c r="A4540" s="54">
        <v>4669</v>
      </c>
      <c r="B4540" s="35" t="s">
        <v>6316</v>
      </c>
      <c r="C4540" s="35" t="s">
        <v>9833</v>
      </c>
      <c r="D4540" s="35" t="s">
        <v>15</v>
      </c>
      <c r="E4540" s="35" t="str">
        <f t="shared" si="210"/>
        <v>F</v>
      </c>
      <c r="F4540" s="35">
        <v>30</v>
      </c>
      <c r="G4540" s="35" t="s">
        <v>9834</v>
      </c>
      <c r="H4540" s="35" t="s">
        <v>1791</v>
      </c>
      <c r="I4540" s="35" t="s">
        <v>32</v>
      </c>
      <c r="J4540" s="48" t="s">
        <v>13793</v>
      </c>
      <c r="K4540" s="35">
        <v>63</v>
      </c>
      <c r="L4540" s="49" t="s">
        <v>80</v>
      </c>
      <c r="M4540" s="50" t="str">
        <f>VLOOKUP(Table6[[#This Row],[Product]],Table3[],2)</f>
        <v>Ultrathing V2</v>
      </c>
      <c r="N4540" s="50" t="str">
        <f t="shared" si="211"/>
        <v>Apr</v>
      </c>
      <c r="O4540" s="56">
        <f t="shared" si="212"/>
        <v>2020</v>
      </c>
      <c r="P4540" s="51">
        <f>VLOOKUP(Table6[[#This Row],[Product]],Table3[],3)</f>
        <v>2.95</v>
      </c>
      <c r="Q4540" s="35">
        <f>VLOOKUP(Table6[[#This Row],[Product]],Table3[],4)</f>
        <v>20</v>
      </c>
      <c r="R4540" s="35">
        <f>Table6[[#This Row],[Quantity]]*Table6[[#This Row],[Case]]</f>
        <v>1260</v>
      </c>
      <c r="S4540" s="35">
        <f>Table6[[#This Row],[Total Sales]]*Table6[[#This Row],[Cost]]</f>
        <v>3717</v>
      </c>
    </row>
    <row r="4541" spans="1:19" x14ac:dyDescent="0.3">
      <c r="A4541" s="54">
        <v>4670</v>
      </c>
      <c r="B4541" s="35" t="s">
        <v>6894</v>
      </c>
      <c r="C4541" s="35" t="s">
        <v>2344</v>
      </c>
      <c r="D4541" s="35" t="s">
        <v>15</v>
      </c>
      <c r="E4541" s="35" t="str">
        <f t="shared" si="210"/>
        <v>F</v>
      </c>
      <c r="F4541" s="35">
        <v>90</v>
      </c>
      <c r="G4541" s="35" t="s">
        <v>9835</v>
      </c>
      <c r="H4541" s="35" t="s">
        <v>5047</v>
      </c>
      <c r="I4541" s="35" t="s">
        <v>178</v>
      </c>
      <c r="J4541" s="48">
        <v>44510</v>
      </c>
      <c r="K4541" s="35">
        <v>32</v>
      </c>
      <c r="L4541" s="49" t="s">
        <v>39</v>
      </c>
      <c r="M4541" s="50" t="str">
        <f>VLOOKUP(Table6[[#This Row],[Product]],Table3[],2)</f>
        <v>Ultrathing V1</v>
      </c>
      <c r="N4541" s="50" t="str">
        <f t="shared" si="211"/>
        <v>Nov</v>
      </c>
      <c r="O4541" s="56">
        <f t="shared" si="212"/>
        <v>2021</v>
      </c>
      <c r="P4541" s="51">
        <f>VLOOKUP(Table6[[#This Row],[Product]],Table3[],3)</f>
        <v>1.79</v>
      </c>
      <c r="Q4541" s="35">
        <f>VLOOKUP(Table6[[#This Row],[Product]],Table3[],4)</f>
        <v>17</v>
      </c>
      <c r="R4541" s="35">
        <f>Table6[[#This Row],[Quantity]]*Table6[[#This Row],[Case]]</f>
        <v>544</v>
      </c>
      <c r="S4541" s="35">
        <f>Table6[[#This Row],[Total Sales]]*Table6[[#This Row],[Cost]]</f>
        <v>973.76</v>
      </c>
    </row>
    <row r="4542" spans="1:19" x14ac:dyDescent="0.3">
      <c r="A4542" s="54">
        <v>4671</v>
      </c>
      <c r="B4542" s="35" t="s">
        <v>507</v>
      </c>
      <c r="C4542" s="35" t="s">
        <v>8811</v>
      </c>
      <c r="D4542" s="35" t="s">
        <v>28</v>
      </c>
      <c r="E4542" s="35" t="str">
        <f t="shared" si="210"/>
        <v>M</v>
      </c>
      <c r="F4542" s="35">
        <v>60</v>
      </c>
      <c r="G4542" s="35" t="s">
        <v>9836</v>
      </c>
      <c r="H4542" s="35" t="s">
        <v>360</v>
      </c>
      <c r="I4542" s="35" t="s">
        <v>25</v>
      </c>
      <c r="J4542" s="48">
        <v>44573</v>
      </c>
      <c r="K4542" s="35">
        <v>60</v>
      </c>
      <c r="L4542" s="49" t="s">
        <v>39</v>
      </c>
      <c r="M4542" s="50" t="str">
        <f>VLOOKUP(Table6[[#This Row],[Product]],Table3[],2)</f>
        <v>Ultrathing V1</v>
      </c>
      <c r="N4542" s="50" t="str">
        <f t="shared" si="211"/>
        <v>Jan</v>
      </c>
      <c r="O4542" s="56">
        <f t="shared" si="212"/>
        <v>2022</v>
      </c>
      <c r="P4542" s="51">
        <f>VLOOKUP(Table6[[#This Row],[Product]],Table3[],3)</f>
        <v>1.79</v>
      </c>
      <c r="Q4542" s="35">
        <f>VLOOKUP(Table6[[#This Row],[Product]],Table3[],4)</f>
        <v>17</v>
      </c>
      <c r="R4542" s="35">
        <f>Table6[[#This Row],[Quantity]]*Table6[[#This Row],[Case]]</f>
        <v>1020</v>
      </c>
      <c r="S4542" s="35">
        <f>Table6[[#This Row],[Total Sales]]*Table6[[#This Row],[Cost]]</f>
        <v>1825.8</v>
      </c>
    </row>
    <row r="4543" spans="1:19" x14ac:dyDescent="0.3">
      <c r="A4543" s="54">
        <v>4672</v>
      </c>
      <c r="B4543" s="35" t="s">
        <v>6668</v>
      </c>
      <c r="C4543" s="35" t="s">
        <v>3141</v>
      </c>
      <c r="D4543" s="35" t="s">
        <v>28</v>
      </c>
      <c r="E4543" s="35" t="str">
        <f t="shared" si="210"/>
        <v>M</v>
      </c>
      <c r="F4543" s="35">
        <v>30</v>
      </c>
      <c r="G4543" s="35" t="s">
        <v>9837</v>
      </c>
      <c r="H4543" s="35" t="s">
        <v>7151</v>
      </c>
      <c r="I4543" s="35" t="s">
        <v>38</v>
      </c>
      <c r="J4543" s="48">
        <v>44234</v>
      </c>
      <c r="K4543" s="35">
        <v>33</v>
      </c>
      <c r="L4543" s="49" t="s">
        <v>45</v>
      </c>
      <c r="M4543" s="50" t="str">
        <f>VLOOKUP(Table6[[#This Row],[Product]],Table3[],2)</f>
        <v>Gigastuff</v>
      </c>
      <c r="N4543" s="50" t="str">
        <f t="shared" si="211"/>
        <v>Feb</v>
      </c>
      <c r="O4543" s="56">
        <f t="shared" si="212"/>
        <v>2021</v>
      </c>
      <c r="P4543" s="51">
        <f>VLOOKUP(Table6[[#This Row],[Product]],Table3[],3)</f>
        <v>1.89</v>
      </c>
      <c r="Q4543" s="35">
        <f>VLOOKUP(Table6[[#This Row],[Product]],Table3[],4)</f>
        <v>18</v>
      </c>
      <c r="R4543" s="35">
        <f>Table6[[#This Row],[Quantity]]*Table6[[#This Row],[Case]]</f>
        <v>594</v>
      </c>
      <c r="S4543" s="35">
        <f>Table6[[#This Row],[Total Sales]]*Table6[[#This Row],[Cost]]</f>
        <v>1122.6599999999999</v>
      </c>
    </row>
    <row r="4544" spans="1:19" x14ac:dyDescent="0.3">
      <c r="A4544" s="54">
        <v>4673</v>
      </c>
      <c r="B4544" s="35" t="s">
        <v>807</v>
      </c>
      <c r="C4544" s="35" t="s">
        <v>829</v>
      </c>
      <c r="D4544" s="35" t="s">
        <v>28</v>
      </c>
      <c r="E4544" s="35" t="str">
        <f t="shared" si="210"/>
        <v>M</v>
      </c>
      <c r="F4544" s="35">
        <v>90</v>
      </c>
      <c r="G4544" s="35" t="s">
        <v>9838</v>
      </c>
      <c r="H4544" s="35" t="s">
        <v>2629</v>
      </c>
      <c r="I4544" s="35" t="s">
        <v>95</v>
      </c>
      <c r="J4544" s="48" t="s">
        <v>13841</v>
      </c>
      <c r="K4544" s="35">
        <v>31</v>
      </c>
      <c r="L4544" s="49" t="s">
        <v>64</v>
      </c>
      <c r="M4544" s="50" t="str">
        <f>VLOOKUP(Table6[[#This Row],[Product]],Table3[],2)</f>
        <v>Ultrathing V4</v>
      </c>
      <c r="N4544" s="50" t="str">
        <f t="shared" si="211"/>
        <v>Apr</v>
      </c>
      <c r="O4544" s="56">
        <f t="shared" si="212"/>
        <v>2021</v>
      </c>
      <c r="P4544" s="51">
        <f>VLOOKUP(Table6[[#This Row],[Product]],Table3[],3)</f>
        <v>3.99</v>
      </c>
      <c r="Q4544" s="35">
        <f>VLOOKUP(Table6[[#This Row],[Product]],Table3[],4)</f>
        <v>24</v>
      </c>
      <c r="R4544" s="35">
        <f>Table6[[#This Row],[Quantity]]*Table6[[#This Row],[Case]]</f>
        <v>744</v>
      </c>
      <c r="S4544" s="35">
        <f>Table6[[#This Row],[Total Sales]]*Table6[[#This Row],[Cost]]</f>
        <v>2968.56</v>
      </c>
    </row>
    <row r="4545" spans="1:19" x14ac:dyDescent="0.3">
      <c r="A4545" s="54">
        <v>4674</v>
      </c>
      <c r="B4545" s="35" t="s">
        <v>9839</v>
      </c>
      <c r="C4545" s="35" t="s">
        <v>2113</v>
      </c>
      <c r="D4545" s="35" t="s">
        <v>15</v>
      </c>
      <c r="E4545" s="35" t="str">
        <f t="shared" si="210"/>
        <v>F</v>
      </c>
      <c r="F4545" s="35">
        <v>60</v>
      </c>
      <c r="G4545" s="35" t="s">
        <v>9840</v>
      </c>
      <c r="H4545" s="35" t="s">
        <v>3092</v>
      </c>
      <c r="I4545" s="35" t="s">
        <v>886</v>
      </c>
      <c r="J4545" s="48">
        <v>44906</v>
      </c>
      <c r="K4545" s="35">
        <v>35</v>
      </c>
      <c r="L4545" s="49" t="s">
        <v>45</v>
      </c>
      <c r="M4545" s="50" t="str">
        <f>VLOOKUP(Table6[[#This Row],[Product]],Table3[],2)</f>
        <v>Gigastuff</v>
      </c>
      <c r="N4545" s="50" t="str">
        <f t="shared" si="211"/>
        <v>Dec</v>
      </c>
      <c r="O4545" s="56">
        <f t="shared" si="212"/>
        <v>2022</v>
      </c>
      <c r="P4545" s="51">
        <f>VLOOKUP(Table6[[#This Row],[Product]],Table3[],3)</f>
        <v>1.89</v>
      </c>
      <c r="Q4545" s="35">
        <f>VLOOKUP(Table6[[#This Row],[Product]],Table3[],4)</f>
        <v>18</v>
      </c>
      <c r="R4545" s="35">
        <f>Table6[[#This Row],[Quantity]]*Table6[[#This Row],[Case]]</f>
        <v>630</v>
      </c>
      <c r="S4545" s="35">
        <f>Table6[[#This Row],[Total Sales]]*Table6[[#This Row],[Cost]]</f>
        <v>1190.7</v>
      </c>
    </row>
    <row r="4546" spans="1:19" x14ac:dyDescent="0.3">
      <c r="A4546" s="54">
        <v>4675</v>
      </c>
      <c r="B4546" s="35" t="s">
        <v>9841</v>
      </c>
      <c r="C4546" s="35" t="s">
        <v>1439</v>
      </c>
      <c r="D4546" s="35" t="s">
        <v>15</v>
      </c>
      <c r="E4546" s="35" t="str">
        <f t="shared" si="210"/>
        <v>F</v>
      </c>
      <c r="F4546" s="35">
        <v>60</v>
      </c>
      <c r="G4546" s="35" t="s">
        <v>9842</v>
      </c>
      <c r="H4546" s="35" t="s">
        <v>2479</v>
      </c>
      <c r="I4546" s="35" t="s">
        <v>1233</v>
      </c>
      <c r="J4546" s="48">
        <v>44324</v>
      </c>
      <c r="K4546" s="35">
        <v>89</v>
      </c>
      <c r="L4546" s="49" t="s">
        <v>33</v>
      </c>
      <c r="M4546" s="50" t="str">
        <f>VLOOKUP(Table6[[#This Row],[Product]],Table3[],2)</f>
        <v>Megawidget L</v>
      </c>
      <c r="N4546" s="50" t="str">
        <f t="shared" si="211"/>
        <v>May</v>
      </c>
      <c r="O4546" s="56">
        <f t="shared" si="212"/>
        <v>2021</v>
      </c>
      <c r="P4546" s="51">
        <f>VLOOKUP(Table6[[#This Row],[Product]],Table3[],3)</f>
        <v>1.79</v>
      </c>
      <c r="Q4546" s="35">
        <f>VLOOKUP(Table6[[#This Row],[Product]],Table3[],4)</f>
        <v>24</v>
      </c>
      <c r="R4546" s="35">
        <f>Table6[[#This Row],[Quantity]]*Table6[[#This Row],[Case]]</f>
        <v>2136</v>
      </c>
      <c r="S4546" s="35">
        <f>Table6[[#This Row],[Total Sales]]*Table6[[#This Row],[Cost]]</f>
        <v>3823.44</v>
      </c>
    </row>
    <row r="4547" spans="1:19" x14ac:dyDescent="0.3">
      <c r="A4547" s="54">
        <v>4676</v>
      </c>
      <c r="B4547" s="35" t="s">
        <v>9843</v>
      </c>
      <c r="C4547" s="35" t="s">
        <v>9844</v>
      </c>
      <c r="D4547" s="35" t="s">
        <v>15</v>
      </c>
      <c r="E4547" s="35" t="str">
        <f t="shared" ref="E4547:E4610" si="213">IF(OR(D4547="Mrs", D4547="Miss", D4547="Ms"), "F", IF(OR(D4547="Mr"), "M", IF(OR(D4547="Dr", D4547="Prof", D4547="Rev"), "M/F", "")))</f>
        <v>F</v>
      </c>
      <c r="F4547" s="35">
        <v>90</v>
      </c>
      <c r="G4547" s="35" t="s">
        <v>9845</v>
      </c>
      <c r="H4547" s="35" t="s">
        <v>5682</v>
      </c>
      <c r="I4547" s="35" t="s">
        <v>173</v>
      </c>
      <c r="J4547" s="48" t="s">
        <v>14101</v>
      </c>
      <c r="K4547" s="35">
        <v>22</v>
      </c>
      <c r="L4547" s="49" t="s">
        <v>45</v>
      </c>
      <c r="M4547" s="50" t="str">
        <f>VLOOKUP(Table6[[#This Row],[Product]],Table3[],2)</f>
        <v>Gigastuff</v>
      </c>
      <c r="N4547" s="50" t="str">
        <f t="shared" ref="N4547:N4610" si="214">TEXT(J4547,"mmm")</f>
        <v>Mar</v>
      </c>
      <c r="O4547" s="56">
        <f t="shared" ref="O4547:O4610" si="215">YEAR(J4547)</f>
        <v>2022</v>
      </c>
      <c r="P4547" s="51">
        <f>VLOOKUP(Table6[[#This Row],[Product]],Table3[],3)</f>
        <v>1.89</v>
      </c>
      <c r="Q4547" s="35">
        <f>VLOOKUP(Table6[[#This Row],[Product]],Table3[],4)</f>
        <v>18</v>
      </c>
      <c r="R4547" s="35">
        <f>Table6[[#This Row],[Quantity]]*Table6[[#This Row],[Case]]</f>
        <v>396</v>
      </c>
      <c r="S4547" s="35">
        <f>Table6[[#This Row],[Total Sales]]*Table6[[#This Row],[Cost]]</f>
        <v>748.43999999999994</v>
      </c>
    </row>
    <row r="4548" spans="1:19" x14ac:dyDescent="0.3">
      <c r="A4548" s="54">
        <v>4677</v>
      </c>
      <c r="B4548" s="35" t="s">
        <v>6039</v>
      </c>
      <c r="C4548" s="35" t="s">
        <v>6004</v>
      </c>
      <c r="D4548" s="35" t="s">
        <v>51</v>
      </c>
      <c r="E4548" s="35" t="str">
        <f t="shared" si="213"/>
        <v>F</v>
      </c>
      <c r="F4548" s="35">
        <v>60</v>
      </c>
      <c r="G4548" s="35" t="s">
        <v>9846</v>
      </c>
      <c r="H4548" s="35" t="s">
        <v>1138</v>
      </c>
      <c r="I4548" s="35" t="s">
        <v>124</v>
      </c>
      <c r="J4548" s="48" t="s">
        <v>13697</v>
      </c>
      <c r="K4548" s="35">
        <v>15</v>
      </c>
      <c r="L4548" s="49" t="s">
        <v>45</v>
      </c>
      <c r="M4548" s="50" t="str">
        <f>VLOOKUP(Table6[[#This Row],[Product]],Table3[],2)</f>
        <v>Gigastuff</v>
      </c>
      <c r="N4548" s="50" t="str">
        <f t="shared" si="214"/>
        <v>Apr</v>
      </c>
      <c r="O4548" s="56">
        <f t="shared" si="215"/>
        <v>2022</v>
      </c>
      <c r="P4548" s="51">
        <f>VLOOKUP(Table6[[#This Row],[Product]],Table3[],3)</f>
        <v>1.89</v>
      </c>
      <c r="Q4548" s="35">
        <f>VLOOKUP(Table6[[#This Row],[Product]],Table3[],4)</f>
        <v>18</v>
      </c>
      <c r="R4548" s="35">
        <f>Table6[[#This Row],[Quantity]]*Table6[[#This Row],[Case]]</f>
        <v>270</v>
      </c>
      <c r="S4548" s="35">
        <f>Table6[[#This Row],[Total Sales]]*Table6[[#This Row],[Cost]]</f>
        <v>510.29999999999995</v>
      </c>
    </row>
    <row r="4549" spans="1:19" x14ac:dyDescent="0.3">
      <c r="A4549" s="54">
        <v>4678</v>
      </c>
      <c r="B4549" s="35" t="s">
        <v>2523</v>
      </c>
      <c r="C4549" s="35" t="s">
        <v>6363</v>
      </c>
      <c r="D4549" s="35" t="s">
        <v>28</v>
      </c>
      <c r="E4549" s="35" t="str">
        <f t="shared" si="213"/>
        <v>M</v>
      </c>
      <c r="F4549" s="35">
        <v>90</v>
      </c>
      <c r="G4549" s="35" t="s">
        <v>9847</v>
      </c>
      <c r="H4549" s="35" t="s">
        <v>1680</v>
      </c>
      <c r="I4549" s="35" t="s">
        <v>19</v>
      </c>
      <c r="J4549" s="48" t="s">
        <v>13762</v>
      </c>
      <c r="K4549" s="35">
        <v>102</v>
      </c>
      <c r="L4549" s="49" t="s">
        <v>33</v>
      </c>
      <c r="M4549" s="50" t="str">
        <f>VLOOKUP(Table6[[#This Row],[Product]],Table3[],2)</f>
        <v>Megawidget L</v>
      </c>
      <c r="N4549" s="50" t="str">
        <f t="shared" si="214"/>
        <v>Dec</v>
      </c>
      <c r="O4549" s="56">
        <f t="shared" si="215"/>
        <v>2022</v>
      </c>
      <c r="P4549" s="51">
        <f>VLOOKUP(Table6[[#This Row],[Product]],Table3[],3)</f>
        <v>1.79</v>
      </c>
      <c r="Q4549" s="35">
        <f>VLOOKUP(Table6[[#This Row],[Product]],Table3[],4)</f>
        <v>24</v>
      </c>
      <c r="R4549" s="35">
        <f>Table6[[#This Row],[Quantity]]*Table6[[#This Row],[Case]]</f>
        <v>2448</v>
      </c>
      <c r="S4549" s="35">
        <f>Table6[[#This Row],[Total Sales]]*Table6[[#This Row],[Cost]]</f>
        <v>4381.92</v>
      </c>
    </row>
    <row r="4550" spans="1:19" x14ac:dyDescent="0.3">
      <c r="A4550" s="54">
        <v>4679</v>
      </c>
      <c r="B4550" s="35" t="s">
        <v>9848</v>
      </c>
      <c r="C4550" s="35" t="s">
        <v>6454</v>
      </c>
      <c r="D4550" s="35" t="s">
        <v>15</v>
      </c>
      <c r="E4550" s="35" t="str">
        <f t="shared" si="213"/>
        <v>F</v>
      </c>
      <c r="F4550" s="35">
        <v>90</v>
      </c>
      <c r="G4550" s="35" t="s">
        <v>9849</v>
      </c>
      <c r="H4550" s="35" t="s">
        <v>1781</v>
      </c>
      <c r="I4550" s="35" t="s">
        <v>32</v>
      </c>
      <c r="J4550" s="48" t="s">
        <v>13785</v>
      </c>
      <c r="K4550" s="35">
        <v>63</v>
      </c>
      <c r="L4550" s="49" t="s">
        <v>101</v>
      </c>
      <c r="M4550" s="50" t="str">
        <f>VLOOKUP(Table6[[#This Row],[Product]],Table3[],2)</f>
        <v>Superwossname</v>
      </c>
      <c r="N4550" s="50" t="str">
        <f t="shared" si="214"/>
        <v>Feb</v>
      </c>
      <c r="O4550" s="56">
        <f t="shared" si="215"/>
        <v>2020</v>
      </c>
      <c r="P4550" s="51">
        <f>VLOOKUP(Table6[[#This Row],[Product]],Table3[],3)</f>
        <v>3.49</v>
      </c>
      <c r="Q4550" s="35">
        <f>VLOOKUP(Table6[[#This Row],[Product]],Table3[],4)</f>
        <v>20</v>
      </c>
      <c r="R4550" s="35">
        <f>Table6[[#This Row],[Quantity]]*Table6[[#This Row],[Case]]</f>
        <v>1260</v>
      </c>
      <c r="S4550" s="35">
        <f>Table6[[#This Row],[Total Sales]]*Table6[[#This Row],[Cost]]</f>
        <v>4397.4000000000005</v>
      </c>
    </row>
    <row r="4551" spans="1:19" x14ac:dyDescent="0.3">
      <c r="A4551" s="54">
        <v>4680</v>
      </c>
      <c r="B4551" s="35" t="s">
        <v>9850</v>
      </c>
      <c r="C4551" s="35" t="s">
        <v>2143</v>
      </c>
      <c r="D4551" s="35" t="s">
        <v>51</v>
      </c>
      <c r="E4551" s="35" t="str">
        <f t="shared" si="213"/>
        <v>F</v>
      </c>
      <c r="F4551" s="35">
        <v>60</v>
      </c>
      <c r="G4551" s="35" t="s">
        <v>9851</v>
      </c>
      <c r="H4551" s="35" t="s">
        <v>378</v>
      </c>
      <c r="I4551" s="35" t="s">
        <v>146</v>
      </c>
      <c r="J4551" s="48">
        <v>44321</v>
      </c>
      <c r="K4551" s="35">
        <v>90</v>
      </c>
      <c r="L4551" s="49" t="s">
        <v>70</v>
      </c>
      <c r="M4551" s="50" t="str">
        <f>VLOOKUP(Table6[[#This Row],[Product]],Table3[],2)</f>
        <v>Megawidget M</v>
      </c>
      <c r="N4551" s="50" t="str">
        <f t="shared" si="214"/>
        <v>May</v>
      </c>
      <c r="O4551" s="56">
        <f t="shared" si="215"/>
        <v>2021</v>
      </c>
      <c r="P4551" s="51">
        <f>VLOOKUP(Table6[[#This Row],[Product]],Table3[],3)</f>
        <v>1.29</v>
      </c>
      <c r="Q4551" s="35">
        <f>VLOOKUP(Table6[[#This Row],[Product]],Table3[],4)</f>
        <v>24</v>
      </c>
      <c r="R4551" s="35">
        <f>Table6[[#This Row],[Quantity]]*Table6[[#This Row],[Case]]</f>
        <v>2160</v>
      </c>
      <c r="S4551" s="35">
        <f>Table6[[#This Row],[Total Sales]]*Table6[[#This Row],[Cost]]</f>
        <v>2786.4</v>
      </c>
    </row>
    <row r="4552" spans="1:19" x14ac:dyDescent="0.3">
      <c r="A4552" s="54">
        <v>4681</v>
      </c>
      <c r="B4552" s="35" t="s">
        <v>5309</v>
      </c>
      <c r="C4552" s="35" t="s">
        <v>184</v>
      </c>
      <c r="D4552" s="35" t="s">
        <v>51</v>
      </c>
      <c r="E4552" s="35" t="str">
        <f t="shared" si="213"/>
        <v>F</v>
      </c>
      <c r="F4552" s="35">
        <v>90</v>
      </c>
      <c r="G4552" s="35" t="s">
        <v>9852</v>
      </c>
      <c r="H4552" s="35" t="s">
        <v>3122</v>
      </c>
      <c r="I4552" s="35" t="s">
        <v>1035</v>
      </c>
      <c r="J4552" s="48" t="s">
        <v>13958</v>
      </c>
      <c r="K4552" s="35">
        <v>85</v>
      </c>
      <c r="L4552" s="49" t="s">
        <v>39</v>
      </c>
      <c r="M4552" s="50" t="str">
        <f>VLOOKUP(Table6[[#This Row],[Product]],Table3[],2)</f>
        <v>Ultrathing V1</v>
      </c>
      <c r="N4552" s="50" t="str">
        <f t="shared" si="214"/>
        <v>Nov</v>
      </c>
      <c r="O4552" s="56">
        <f t="shared" si="215"/>
        <v>2020</v>
      </c>
      <c r="P4552" s="51">
        <f>VLOOKUP(Table6[[#This Row],[Product]],Table3[],3)</f>
        <v>1.79</v>
      </c>
      <c r="Q4552" s="35">
        <f>VLOOKUP(Table6[[#This Row],[Product]],Table3[],4)</f>
        <v>17</v>
      </c>
      <c r="R4552" s="35">
        <f>Table6[[#This Row],[Quantity]]*Table6[[#This Row],[Case]]</f>
        <v>1445</v>
      </c>
      <c r="S4552" s="35">
        <f>Table6[[#This Row],[Total Sales]]*Table6[[#This Row],[Cost]]</f>
        <v>2586.5500000000002</v>
      </c>
    </row>
    <row r="4553" spans="1:19" x14ac:dyDescent="0.3">
      <c r="A4553" s="54">
        <v>4682</v>
      </c>
      <c r="B4553" s="35" t="s">
        <v>3604</v>
      </c>
      <c r="C4553" s="35" t="s">
        <v>9853</v>
      </c>
      <c r="D4553" s="35" t="s">
        <v>28</v>
      </c>
      <c r="E4553" s="35" t="str">
        <f t="shared" si="213"/>
        <v>M</v>
      </c>
      <c r="F4553" s="35">
        <v>60</v>
      </c>
      <c r="G4553" s="35" t="s">
        <v>9854</v>
      </c>
      <c r="H4553" s="35" t="s">
        <v>483</v>
      </c>
      <c r="I4553" s="35" t="s">
        <v>32</v>
      </c>
      <c r="J4553" s="48" t="s">
        <v>13806</v>
      </c>
      <c r="K4553" s="35">
        <v>57</v>
      </c>
      <c r="L4553" s="49" t="s">
        <v>33</v>
      </c>
      <c r="M4553" s="50" t="str">
        <f>VLOOKUP(Table6[[#This Row],[Product]],Table3[],2)</f>
        <v>Megawidget L</v>
      </c>
      <c r="N4553" s="50" t="str">
        <f t="shared" si="214"/>
        <v>Dec</v>
      </c>
      <c r="O4553" s="56">
        <f t="shared" si="215"/>
        <v>2021</v>
      </c>
      <c r="P4553" s="51">
        <f>VLOOKUP(Table6[[#This Row],[Product]],Table3[],3)</f>
        <v>1.79</v>
      </c>
      <c r="Q4553" s="35">
        <f>VLOOKUP(Table6[[#This Row],[Product]],Table3[],4)</f>
        <v>24</v>
      </c>
      <c r="R4553" s="35">
        <f>Table6[[#This Row],[Quantity]]*Table6[[#This Row],[Case]]</f>
        <v>1368</v>
      </c>
      <c r="S4553" s="35">
        <f>Table6[[#This Row],[Total Sales]]*Table6[[#This Row],[Cost]]</f>
        <v>2448.7200000000003</v>
      </c>
    </row>
    <row r="4554" spans="1:19" x14ac:dyDescent="0.3">
      <c r="A4554" s="54">
        <v>4683</v>
      </c>
      <c r="B4554" s="35" t="s">
        <v>5537</v>
      </c>
      <c r="C4554" s="35" t="s">
        <v>2257</v>
      </c>
      <c r="D4554" s="35" t="s">
        <v>41</v>
      </c>
      <c r="E4554" s="35" t="str">
        <f t="shared" si="213"/>
        <v>F</v>
      </c>
      <c r="F4554" s="35">
        <v>30</v>
      </c>
      <c r="G4554" s="35" t="s">
        <v>9855</v>
      </c>
      <c r="H4554" s="35" t="s">
        <v>6693</v>
      </c>
      <c r="I4554" s="35" t="s">
        <v>25</v>
      </c>
      <c r="J4554" s="48" t="s">
        <v>14074</v>
      </c>
      <c r="K4554" s="35">
        <v>53</v>
      </c>
      <c r="L4554" s="49" t="s">
        <v>101</v>
      </c>
      <c r="M4554" s="50" t="str">
        <f>VLOOKUP(Table6[[#This Row],[Product]],Table3[],2)</f>
        <v>Superwossname</v>
      </c>
      <c r="N4554" s="50" t="str">
        <f t="shared" si="214"/>
        <v>Jun</v>
      </c>
      <c r="O4554" s="56">
        <f t="shared" si="215"/>
        <v>2020</v>
      </c>
      <c r="P4554" s="51">
        <f>VLOOKUP(Table6[[#This Row],[Product]],Table3[],3)</f>
        <v>3.49</v>
      </c>
      <c r="Q4554" s="35">
        <f>VLOOKUP(Table6[[#This Row],[Product]],Table3[],4)</f>
        <v>20</v>
      </c>
      <c r="R4554" s="35">
        <f>Table6[[#This Row],[Quantity]]*Table6[[#This Row],[Case]]</f>
        <v>1060</v>
      </c>
      <c r="S4554" s="35">
        <f>Table6[[#This Row],[Total Sales]]*Table6[[#This Row],[Cost]]</f>
        <v>3699.4</v>
      </c>
    </row>
    <row r="4555" spans="1:19" x14ac:dyDescent="0.3">
      <c r="A4555" s="54">
        <v>4684</v>
      </c>
      <c r="B4555" s="35" t="s">
        <v>3079</v>
      </c>
      <c r="C4555" s="35" t="s">
        <v>1721</v>
      </c>
      <c r="D4555" s="35" t="s">
        <v>28</v>
      </c>
      <c r="E4555" s="35" t="str">
        <f t="shared" si="213"/>
        <v>M</v>
      </c>
      <c r="F4555" s="35">
        <v>60</v>
      </c>
      <c r="G4555" s="35" t="s">
        <v>9856</v>
      </c>
      <c r="H4555" s="35" t="s">
        <v>4133</v>
      </c>
      <c r="I4555" s="35" t="s">
        <v>32</v>
      </c>
      <c r="J4555" s="48" t="s">
        <v>14144</v>
      </c>
      <c r="K4555" s="35">
        <v>67</v>
      </c>
      <c r="L4555" s="49" t="s">
        <v>20</v>
      </c>
      <c r="M4555" s="50" t="str">
        <f>VLOOKUP(Table6[[#This Row],[Product]],Table3[],2)</f>
        <v>Hyperwotsit</v>
      </c>
      <c r="N4555" s="50" t="str">
        <f t="shared" si="214"/>
        <v>Apr</v>
      </c>
      <c r="O4555" s="56">
        <f t="shared" si="215"/>
        <v>2021</v>
      </c>
      <c r="P4555" s="51">
        <f>VLOOKUP(Table6[[#This Row],[Product]],Table3[],3)</f>
        <v>2.0099999999999998</v>
      </c>
      <c r="Q4555" s="35">
        <f>VLOOKUP(Table6[[#This Row],[Product]],Table3[],4)</f>
        <v>20</v>
      </c>
      <c r="R4555" s="35">
        <f>Table6[[#This Row],[Quantity]]*Table6[[#This Row],[Case]]</f>
        <v>1340</v>
      </c>
      <c r="S4555" s="35">
        <f>Table6[[#This Row],[Total Sales]]*Table6[[#This Row],[Cost]]</f>
        <v>2693.3999999999996</v>
      </c>
    </row>
    <row r="4556" spans="1:19" x14ac:dyDescent="0.3">
      <c r="A4556" s="54">
        <v>4685</v>
      </c>
      <c r="B4556" s="35" t="s">
        <v>9857</v>
      </c>
      <c r="C4556" s="35" t="s">
        <v>7403</v>
      </c>
      <c r="D4556" s="35" t="s">
        <v>51</v>
      </c>
      <c r="E4556" s="35" t="str">
        <f t="shared" si="213"/>
        <v>F</v>
      </c>
      <c r="F4556" s="35">
        <v>90</v>
      </c>
      <c r="G4556" s="35" t="s">
        <v>9858</v>
      </c>
      <c r="H4556" s="35" t="s">
        <v>806</v>
      </c>
      <c r="I4556" s="35" t="s">
        <v>178</v>
      </c>
      <c r="J4556" s="48">
        <v>44440</v>
      </c>
      <c r="K4556" s="35">
        <v>28</v>
      </c>
      <c r="L4556" s="49" t="s">
        <v>39</v>
      </c>
      <c r="M4556" s="50" t="str">
        <f>VLOOKUP(Table6[[#This Row],[Product]],Table3[],2)</f>
        <v>Ultrathing V1</v>
      </c>
      <c r="N4556" s="50" t="str">
        <f t="shared" si="214"/>
        <v>Sep</v>
      </c>
      <c r="O4556" s="56">
        <f t="shared" si="215"/>
        <v>2021</v>
      </c>
      <c r="P4556" s="51">
        <f>VLOOKUP(Table6[[#This Row],[Product]],Table3[],3)</f>
        <v>1.79</v>
      </c>
      <c r="Q4556" s="35">
        <f>VLOOKUP(Table6[[#This Row],[Product]],Table3[],4)</f>
        <v>17</v>
      </c>
      <c r="R4556" s="35">
        <f>Table6[[#This Row],[Quantity]]*Table6[[#This Row],[Case]]</f>
        <v>476</v>
      </c>
      <c r="S4556" s="35">
        <f>Table6[[#This Row],[Total Sales]]*Table6[[#This Row],[Cost]]</f>
        <v>852.04</v>
      </c>
    </row>
    <row r="4557" spans="1:19" x14ac:dyDescent="0.3">
      <c r="A4557" s="54">
        <v>4686</v>
      </c>
      <c r="B4557" s="35" t="s">
        <v>1758</v>
      </c>
      <c r="C4557" s="35" t="s">
        <v>4242</v>
      </c>
      <c r="D4557" s="35" t="s">
        <v>28</v>
      </c>
      <c r="E4557" s="35" t="str">
        <f t="shared" si="213"/>
        <v>M</v>
      </c>
      <c r="F4557" s="35">
        <v>60</v>
      </c>
      <c r="G4557" s="35" t="s">
        <v>9859</v>
      </c>
      <c r="H4557" s="35" t="s">
        <v>9860</v>
      </c>
      <c r="I4557" s="35" t="s">
        <v>38</v>
      </c>
      <c r="J4557" s="48" t="s">
        <v>13788</v>
      </c>
      <c r="K4557" s="35">
        <v>45</v>
      </c>
      <c r="L4557" s="49" t="s">
        <v>64</v>
      </c>
      <c r="M4557" s="50" t="str">
        <f>VLOOKUP(Table6[[#This Row],[Product]],Table3[],2)</f>
        <v>Ultrathing V4</v>
      </c>
      <c r="N4557" s="50" t="str">
        <f t="shared" si="214"/>
        <v>Oct</v>
      </c>
      <c r="O4557" s="56">
        <f t="shared" si="215"/>
        <v>2020</v>
      </c>
      <c r="P4557" s="51">
        <f>VLOOKUP(Table6[[#This Row],[Product]],Table3[],3)</f>
        <v>3.99</v>
      </c>
      <c r="Q4557" s="35">
        <f>VLOOKUP(Table6[[#This Row],[Product]],Table3[],4)</f>
        <v>24</v>
      </c>
      <c r="R4557" s="35">
        <f>Table6[[#This Row],[Quantity]]*Table6[[#This Row],[Case]]</f>
        <v>1080</v>
      </c>
      <c r="S4557" s="35">
        <f>Table6[[#This Row],[Total Sales]]*Table6[[#This Row],[Cost]]</f>
        <v>4309.2</v>
      </c>
    </row>
    <row r="4558" spans="1:19" x14ac:dyDescent="0.3">
      <c r="A4558" s="54">
        <v>4687</v>
      </c>
      <c r="B4558" s="35" t="s">
        <v>9861</v>
      </c>
      <c r="C4558" s="35" t="s">
        <v>6237</v>
      </c>
      <c r="D4558" s="35" t="s">
        <v>15</v>
      </c>
      <c r="E4558" s="35" t="str">
        <f t="shared" si="213"/>
        <v>F</v>
      </c>
      <c r="F4558" s="35">
        <v>60</v>
      </c>
      <c r="G4558" s="35" t="s">
        <v>9862</v>
      </c>
      <c r="H4558" s="35" t="s">
        <v>1601</v>
      </c>
      <c r="I4558" s="35" t="s">
        <v>32</v>
      </c>
      <c r="J4558" s="48" t="s">
        <v>13923</v>
      </c>
      <c r="K4558" s="35">
        <v>12</v>
      </c>
      <c r="L4558" s="49" t="s">
        <v>70</v>
      </c>
      <c r="M4558" s="50" t="str">
        <f>VLOOKUP(Table6[[#This Row],[Product]],Table3[],2)</f>
        <v>Megawidget M</v>
      </c>
      <c r="N4558" s="50" t="str">
        <f t="shared" si="214"/>
        <v>Jun</v>
      </c>
      <c r="O4558" s="56">
        <f t="shared" si="215"/>
        <v>2021</v>
      </c>
      <c r="P4558" s="51">
        <f>VLOOKUP(Table6[[#This Row],[Product]],Table3[],3)</f>
        <v>1.29</v>
      </c>
      <c r="Q4558" s="35">
        <f>VLOOKUP(Table6[[#This Row],[Product]],Table3[],4)</f>
        <v>24</v>
      </c>
      <c r="R4558" s="35">
        <f>Table6[[#This Row],[Quantity]]*Table6[[#This Row],[Case]]</f>
        <v>288</v>
      </c>
      <c r="S4558" s="35">
        <f>Table6[[#This Row],[Total Sales]]*Table6[[#This Row],[Cost]]</f>
        <v>371.52</v>
      </c>
    </row>
    <row r="4559" spans="1:19" x14ac:dyDescent="0.3">
      <c r="A4559" s="54">
        <v>4688</v>
      </c>
      <c r="B4559" s="35" t="s">
        <v>975</v>
      </c>
      <c r="C4559" s="35" t="s">
        <v>4522</v>
      </c>
      <c r="D4559" s="35" t="s">
        <v>28</v>
      </c>
      <c r="E4559" s="35" t="str">
        <f t="shared" si="213"/>
        <v>M</v>
      </c>
      <c r="F4559" s="35">
        <v>90</v>
      </c>
      <c r="G4559" s="35" t="s">
        <v>9863</v>
      </c>
      <c r="H4559" s="35" t="s">
        <v>3303</v>
      </c>
      <c r="I4559" s="35" t="s">
        <v>294</v>
      </c>
      <c r="J4559" s="48">
        <v>44055</v>
      </c>
      <c r="K4559" s="35">
        <v>49</v>
      </c>
      <c r="L4559" s="49" t="s">
        <v>159</v>
      </c>
      <c r="M4559" s="50" t="str">
        <f>VLOOKUP(Table6[[#This Row],[Product]],Table3[],2)</f>
        <v>Ultrathing V3</v>
      </c>
      <c r="N4559" s="50" t="str">
        <f t="shared" si="214"/>
        <v>Aug</v>
      </c>
      <c r="O4559" s="56">
        <f t="shared" si="215"/>
        <v>2020</v>
      </c>
      <c r="P4559" s="51">
        <f>VLOOKUP(Table6[[#This Row],[Product]],Table3[],3)</f>
        <v>3.39</v>
      </c>
      <c r="Q4559" s="35">
        <f>VLOOKUP(Table6[[#This Row],[Product]],Table3[],4)</f>
        <v>24</v>
      </c>
      <c r="R4559" s="35">
        <f>Table6[[#This Row],[Quantity]]*Table6[[#This Row],[Case]]</f>
        <v>1176</v>
      </c>
      <c r="S4559" s="35">
        <f>Table6[[#This Row],[Total Sales]]*Table6[[#This Row],[Cost]]</f>
        <v>3986.6400000000003</v>
      </c>
    </row>
    <row r="4560" spans="1:19" x14ac:dyDescent="0.3">
      <c r="A4560" s="54">
        <v>4689</v>
      </c>
      <c r="B4560" s="35" t="s">
        <v>9843</v>
      </c>
      <c r="C4560" s="35" t="s">
        <v>4994</v>
      </c>
      <c r="D4560" s="35" t="s">
        <v>15</v>
      </c>
      <c r="E4560" s="35" t="str">
        <f t="shared" si="213"/>
        <v>F</v>
      </c>
      <c r="F4560" s="35">
        <v>90</v>
      </c>
      <c r="G4560" s="35" t="s">
        <v>9864</v>
      </c>
      <c r="H4560" s="35" t="s">
        <v>619</v>
      </c>
      <c r="I4560" s="35" t="s">
        <v>187</v>
      </c>
      <c r="J4560" s="48">
        <v>43832</v>
      </c>
      <c r="K4560" s="35">
        <v>32</v>
      </c>
      <c r="L4560" s="49" t="s">
        <v>101</v>
      </c>
      <c r="M4560" s="50" t="str">
        <f>VLOOKUP(Table6[[#This Row],[Product]],Table3[],2)</f>
        <v>Superwossname</v>
      </c>
      <c r="N4560" s="50" t="str">
        <f t="shared" si="214"/>
        <v>Jan</v>
      </c>
      <c r="O4560" s="56">
        <f t="shared" si="215"/>
        <v>2020</v>
      </c>
      <c r="P4560" s="51">
        <f>VLOOKUP(Table6[[#This Row],[Product]],Table3[],3)</f>
        <v>3.49</v>
      </c>
      <c r="Q4560" s="35">
        <f>VLOOKUP(Table6[[#This Row],[Product]],Table3[],4)</f>
        <v>20</v>
      </c>
      <c r="R4560" s="35">
        <f>Table6[[#This Row],[Quantity]]*Table6[[#This Row],[Case]]</f>
        <v>640</v>
      </c>
      <c r="S4560" s="35">
        <f>Table6[[#This Row],[Total Sales]]*Table6[[#This Row],[Cost]]</f>
        <v>2233.6000000000004</v>
      </c>
    </row>
    <row r="4561" spans="1:19" x14ac:dyDescent="0.3">
      <c r="A4561" s="54">
        <v>4690</v>
      </c>
      <c r="B4561" s="35" t="s">
        <v>9865</v>
      </c>
      <c r="C4561" s="35" t="s">
        <v>4205</v>
      </c>
      <c r="D4561" s="35" t="s">
        <v>51</v>
      </c>
      <c r="E4561" s="35" t="str">
        <f t="shared" si="213"/>
        <v>F</v>
      </c>
      <c r="F4561" s="35">
        <v>30</v>
      </c>
      <c r="G4561" s="35" t="s">
        <v>9866</v>
      </c>
      <c r="H4561" s="35" t="s">
        <v>3991</v>
      </c>
      <c r="I4561" s="35" t="s">
        <v>32</v>
      </c>
      <c r="J4561" s="48" t="s">
        <v>13832</v>
      </c>
      <c r="K4561" s="35">
        <v>93</v>
      </c>
      <c r="L4561" s="49" t="s">
        <v>54</v>
      </c>
      <c r="M4561" s="50" t="str">
        <f>VLOOKUP(Table6[[#This Row],[Product]],Table3[],2)</f>
        <v>Megawidget S</v>
      </c>
      <c r="N4561" s="50" t="str">
        <f t="shared" si="214"/>
        <v>Oct</v>
      </c>
      <c r="O4561" s="56">
        <f t="shared" si="215"/>
        <v>2022</v>
      </c>
      <c r="P4561" s="51">
        <f>VLOOKUP(Table6[[#This Row],[Product]],Table3[],3)</f>
        <v>0.69</v>
      </c>
      <c r="Q4561" s="35">
        <f>VLOOKUP(Table6[[#This Row],[Product]],Table3[],4)</f>
        <v>24</v>
      </c>
      <c r="R4561" s="35">
        <f>Table6[[#This Row],[Quantity]]*Table6[[#This Row],[Case]]</f>
        <v>2232</v>
      </c>
      <c r="S4561" s="35">
        <f>Table6[[#This Row],[Total Sales]]*Table6[[#This Row],[Cost]]</f>
        <v>1540.08</v>
      </c>
    </row>
    <row r="4562" spans="1:19" x14ac:dyDescent="0.3">
      <c r="A4562" s="54">
        <v>4691</v>
      </c>
      <c r="B4562" s="35" t="s">
        <v>9867</v>
      </c>
      <c r="C4562" s="35" t="s">
        <v>7443</v>
      </c>
      <c r="D4562" s="35" t="s">
        <v>51</v>
      </c>
      <c r="E4562" s="35" t="str">
        <f t="shared" si="213"/>
        <v>F</v>
      </c>
      <c r="F4562" s="35">
        <v>90</v>
      </c>
      <c r="G4562" s="35" t="s">
        <v>9868</v>
      </c>
      <c r="H4562" s="35" t="s">
        <v>4678</v>
      </c>
      <c r="I4562" s="35" t="s">
        <v>886</v>
      </c>
      <c r="J4562" s="48" t="s">
        <v>14138</v>
      </c>
      <c r="K4562" s="35">
        <v>36</v>
      </c>
      <c r="L4562" s="49" t="s">
        <v>70</v>
      </c>
      <c r="M4562" s="50" t="str">
        <f>VLOOKUP(Table6[[#This Row],[Product]],Table3[],2)</f>
        <v>Megawidget M</v>
      </c>
      <c r="N4562" s="50" t="str">
        <f t="shared" si="214"/>
        <v>Aug</v>
      </c>
      <c r="O4562" s="56">
        <f t="shared" si="215"/>
        <v>2021</v>
      </c>
      <c r="P4562" s="51">
        <f>VLOOKUP(Table6[[#This Row],[Product]],Table3[],3)</f>
        <v>1.29</v>
      </c>
      <c r="Q4562" s="35">
        <f>VLOOKUP(Table6[[#This Row],[Product]],Table3[],4)</f>
        <v>24</v>
      </c>
      <c r="R4562" s="35">
        <f>Table6[[#This Row],[Quantity]]*Table6[[#This Row],[Case]]</f>
        <v>864</v>
      </c>
      <c r="S4562" s="35">
        <f>Table6[[#This Row],[Total Sales]]*Table6[[#This Row],[Cost]]</f>
        <v>1114.56</v>
      </c>
    </row>
    <row r="4563" spans="1:19" x14ac:dyDescent="0.3">
      <c r="A4563" s="54">
        <v>4693</v>
      </c>
      <c r="B4563" s="35" t="s">
        <v>5141</v>
      </c>
      <c r="C4563" s="35" t="s">
        <v>9871</v>
      </c>
      <c r="D4563" s="35" t="s">
        <v>28</v>
      </c>
      <c r="E4563" s="35" t="str">
        <f t="shared" si="213"/>
        <v>M</v>
      </c>
      <c r="F4563" s="35">
        <v>30</v>
      </c>
      <c r="G4563" s="35" t="s">
        <v>9872</v>
      </c>
      <c r="H4563" s="35" t="s">
        <v>3695</v>
      </c>
      <c r="I4563" s="35" t="s">
        <v>173</v>
      </c>
      <c r="J4563" s="48">
        <v>44349</v>
      </c>
      <c r="K4563" s="35">
        <v>25</v>
      </c>
      <c r="L4563" s="49" t="s">
        <v>20</v>
      </c>
      <c r="M4563" s="50" t="str">
        <f>VLOOKUP(Table6[[#This Row],[Product]],Table3[],2)</f>
        <v>Hyperwotsit</v>
      </c>
      <c r="N4563" s="50" t="str">
        <f t="shared" si="214"/>
        <v>Jun</v>
      </c>
      <c r="O4563" s="56">
        <f t="shared" si="215"/>
        <v>2021</v>
      </c>
      <c r="P4563" s="51">
        <f>VLOOKUP(Table6[[#This Row],[Product]],Table3[],3)</f>
        <v>2.0099999999999998</v>
      </c>
      <c r="Q4563" s="35">
        <f>VLOOKUP(Table6[[#This Row],[Product]],Table3[],4)</f>
        <v>20</v>
      </c>
      <c r="R4563" s="35">
        <f>Table6[[#This Row],[Quantity]]*Table6[[#This Row],[Case]]</f>
        <v>500</v>
      </c>
      <c r="S4563" s="35">
        <f>Table6[[#This Row],[Total Sales]]*Table6[[#This Row],[Cost]]</f>
        <v>1004.9999999999999</v>
      </c>
    </row>
    <row r="4564" spans="1:19" x14ac:dyDescent="0.3">
      <c r="A4564" s="54">
        <v>4694</v>
      </c>
      <c r="B4564" s="35" t="s">
        <v>9873</v>
      </c>
      <c r="C4564" s="35" t="s">
        <v>2113</v>
      </c>
      <c r="D4564" s="35" t="s">
        <v>51</v>
      </c>
      <c r="E4564" s="35" t="str">
        <f t="shared" si="213"/>
        <v>F</v>
      </c>
      <c r="F4564" s="35">
        <v>30</v>
      </c>
      <c r="G4564" s="35" t="s">
        <v>9872</v>
      </c>
      <c r="H4564" s="35" t="s">
        <v>3161</v>
      </c>
      <c r="I4564" s="35" t="s">
        <v>32</v>
      </c>
      <c r="J4564" s="48" t="s">
        <v>13926</v>
      </c>
      <c r="K4564" s="35">
        <v>7</v>
      </c>
      <c r="L4564" s="49" t="s">
        <v>20</v>
      </c>
      <c r="M4564" s="50" t="str">
        <f>VLOOKUP(Table6[[#This Row],[Product]],Table3[],2)</f>
        <v>Hyperwotsit</v>
      </c>
      <c r="N4564" s="50" t="str">
        <f t="shared" si="214"/>
        <v>Aug</v>
      </c>
      <c r="O4564" s="56">
        <f t="shared" si="215"/>
        <v>2020</v>
      </c>
      <c r="P4564" s="51">
        <f>VLOOKUP(Table6[[#This Row],[Product]],Table3[],3)</f>
        <v>2.0099999999999998</v>
      </c>
      <c r="Q4564" s="35">
        <f>VLOOKUP(Table6[[#This Row],[Product]],Table3[],4)</f>
        <v>20</v>
      </c>
      <c r="R4564" s="35">
        <f>Table6[[#This Row],[Quantity]]*Table6[[#This Row],[Case]]</f>
        <v>140</v>
      </c>
      <c r="S4564" s="35">
        <f>Table6[[#This Row],[Total Sales]]*Table6[[#This Row],[Cost]]</f>
        <v>281.39999999999998</v>
      </c>
    </row>
    <row r="4565" spans="1:19" x14ac:dyDescent="0.3">
      <c r="A4565" s="54">
        <v>4695</v>
      </c>
      <c r="B4565" s="35" t="s">
        <v>7034</v>
      </c>
      <c r="C4565" s="35" t="s">
        <v>4234</v>
      </c>
      <c r="D4565" s="35" t="s">
        <v>28</v>
      </c>
      <c r="E4565" s="35" t="str">
        <f t="shared" si="213"/>
        <v>M</v>
      </c>
      <c r="F4565" s="35">
        <v>90</v>
      </c>
      <c r="G4565" s="35" t="s">
        <v>9874</v>
      </c>
      <c r="H4565" s="35" t="s">
        <v>7151</v>
      </c>
      <c r="I4565" s="35" t="s">
        <v>38</v>
      </c>
      <c r="J4565" s="48" t="s">
        <v>13954</v>
      </c>
      <c r="K4565" s="35">
        <v>4</v>
      </c>
      <c r="L4565" s="49" t="s">
        <v>64</v>
      </c>
      <c r="M4565" s="50" t="str">
        <f>VLOOKUP(Table6[[#This Row],[Product]],Table3[],2)</f>
        <v>Ultrathing V4</v>
      </c>
      <c r="N4565" s="50" t="str">
        <f t="shared" si="214"/>
        <v>Apr</v>
      </c>
      <c r="O4565" s="56">
        <f t="shared" si="215"/>
        <v>2022</v>
      </c>
      <c r="P4565" s="51">
        <f>VLOOKUP(Table6[[#This Row],[Product]],Table3[],3)</f>
        <v>3.99</v>
      </c>
      <c r="Q4565" s="35">
        <f>VLOOKUP(Table6[[#This Row],[Product]],Table3[],4)</f>
        <v>24</v>
      </c>
      <c r="R4565" s="35">
        <f>Table6[[#This Row],[Quantity]]*Table6[[#This Row],[Case]]</f>
        <v>96</v>
      </c>
      <c r="S4565" s="35">
        <f>Table6[[#This Row],[Total Sales]]*Table6[[#This Row],[Cost]]</f>
        <v>383.04</v>
      </c>
    </row>
    <row r="4566" spans="1:19" x14ac:dyDescent="0.3">
      <c r="A4566" s="54">
        <v>4696</v>
      </c>
      <c r="B4566" s="35" t="s">
        <v>2828</v>
      </c>
      <c r="C4566" s="35" t="s">
        <v>5180</v>
      </c>
      <c r="D4566" s="35" t="s">
        <v>28</v>
      </c>
      <c r="E4566" s="35" t="str">
        <f t="shared" si="213"/>
        <v>M</v>
      </c>
      <c r="F4566" s="35">
        <v>90</v>
      </c>
      <c r="G4566" s="35" t="s">
        <v>9875</v>
      </c>
      <c r="H4566" s="35" t="s">
        <v>6607</v>
      </c>
      <c r="I4566" s="35" t="s">
        <v>32</v>
      </c>
      <c r="J4566" s="48" t="s">
        <v>14111</v>
      </c>
      <c r="K4566" s="35">
        <v>3</v>
      </c>
      <c r="L4566" s="49" t="s">
        <v>33</v>
      </c>
      <c r="M4566" s="50" t="str">
        <f>VLOOKUP(Table6[[#This Row],[Product]],Table3[],2)</f>
        <v>Megawidget L</v>
      </c>
      <c r="N4566" s="50" t="str">
        <f t="shared" si="214"/>
        <v>Sep</v>
      </c>
      <c r="O4566" s="56">
        <f t="shared" si="215"/>
        <v>2022</v>
      </c>
      <c r="P4566" s="51">
        <f>VLOOKUP(Table6[[#This Row],[Product]],Table3[],3)</f>
        <v>1.79</v>
      </c>
      <c r="Q4566" s="35">
        <f>VLOOKUP(Table6[[#This Row],[Product]],Table3[],4)</f>
        <v>24</v>
      </c>
      <c r="R4566" s="35">
        <f>Table6[[#This Row],[Quantity]]*Table6[[#This Row],[Case]]</f>
        <v>72</v>
      </c>
      <c r="S4566" s="35">
        <f>Table6[[#This Row],[Total Sales]]*Table6[[#This Row],[Cost]]</f>
        <v>128.88</v>
      </c>
    </row>
    <row r="4567" spans="1:19" x14ac:dyDescent="0.3">
      <c r="A4567" s="54">
        <v>4697</v>
      </c>
      <c r="B4567" s="35" t="s">
        <v>6476</v>
      </c>
      <c r="C4567" s="35" t="s">
        <v>1208</v>
      </c>
      <c r="D4567" s="35" t="s">
        <v>28</v>
      </c>
      <c r="E4567" s="35" t="str">
        <f t="shared" si="213"/>
        <v>M</v>
      </c>
      <c r="F4567" s="35">
        <v>60</v>
      </c>
      <c r="G4567" s="35" t="s">
        <v>9876</v>
      </c>
      <c r="H4567" s="35" t="s">
        <v>6951</v>
      </c>
      <c r="I4567" s="35" t="s">
        <v>38</v>
      </c>
      <c r="J4567" s="48" t="s">
        <v>14252</v>
      </c>
      <c r="K4567" s="35">
        <v>9</v>
      </c>
      <c r="L4567" s="49" t="s">
        <v>39</v>
      </c>
      <c r="M4567" s="50" t="str">
        <f>VLOOKUP(Table6[[#This Row],[Product]],Table3[],2)</f>
        <v>Ultrathing V1</v>
      </c>
      <c r="N4567" s="50" t="str">
        <f t="shared" si="214"/>
        <v>Jun</v>
      </c>
      <c r="O4567" s="56">
        <f t="shared" si="215"/>
        <v>2020</v>
      </c>
      <c r="P4567" s="51">
        <f>VLOOKUP(Table6[[#This Row],[Product]],Table3[],3)</f>
        <v>1.79</v>
      </c>
      <c r="Q4567" s="35">
        <f>VLOOKUP(Table6[[#This Row],[Product]],Table3[],4)</f>
        <v>17</v>
      </c>
      <c r="R4567" s="35">
        <f>Table6[[#This Row],[Quantity]]*Table6[[#This Row],[Case]]</f>
        <v>153</v>
      </c>
      <c r="S4567" s="35">
        <f>Table6[[#This Row],[Total Sales]]*Table6[[#This Row],[Cost]]</f>
        <v>273.87</v>
      </c>
    </row>
    <row r="4568" spans="1:19" x14ac:dyDescent="0.3">
      <c r="A4568" s="54">
        <v>4698</v>
      </c>
      <c r="B4568" s="35" t="s">
        <v>8273</v>
      </c>
      <c r="C4568" s="35" t="s">
        <v>7627</v>
      </c>
      <c r="D4568" s="35" t="s">
        <v>51</v>
      </c>
      <c r="E4568" s="35" t="str">
        <f t="shared" si="213"/>
        <v>F</v>
      </c>
      <c r="F4568" s="35">
        <v>60</v>
      </c>
      <c r="G4568" s="35" t="s">
        <v>9876</v>
      </c>
      <c r="H4568" s="35" t="s">
        <v>9877</v>
      </c>
      <c r="I4568" s="35" t="s">
        <v>32</v>
      </c>
      <c r="J4568" s="48">
        <v>44412</v>
      </c>
      <c r="K4568" s="35">
        <v>31</v>
      </c>
      <c r="L4568" s="49" t="s">
        <v>64</v>
      </c>
      <c r="M4568" s="50" t="str">
        <f>VLOOKUP(Table6[[#This Row],[Product]],Table3[],2)</f>
        <v>Ultrathing V4</v>
      </c>
      <c r="N4568" s="50" t="str">
        <f t="shared" si="214"/>
        <v>Aug</v>
      </c>
      <c r="O4568" s="56">
        <f t="shared" si="215"/>
        <v>2021</v>
      </c>
      <c r="P4568" s="51">
        <f>VLOOKUP(Table6[[#This Row],[Product]],Table3[],3)</f>
        <v>3.99</v>
      </c>
      <c r="Q4568" s="35">
        <f>VLOOKUP(Table6[[#This Row],[Product]],Table3[],4)</f>
        <v>24</v>
      </c>
      <c r="R4568" s="35">
        <f>Table6[[#This Row],[Quantity]]*Table6[[#This Row],[Case]]</f>
        <v>744</v>
      </c>
      <c r="S4568" s="35">
        <f>Table6[[#This Row],[Total Sales]]*Table6[[#This Row],[Cost]]</f>
        <v>2968.56</v>
      </c>
    </row>
    <row r="4569" spans="1:19" x14ac:dyDescent="0.3">
      <c r="A4569" s="54">
        <v>4699</v>
      </c>
      <c r="B4569" s="35" t="s">
        <v>9878</v>
      </c>
      <c r="C4569" s="35" t="s">
        <v>5939</v>
      </c>
      <c r="D4569" s="35" t="s">
        <v>51</v>
      </c>
      <c r="E4569" s="35" t="str">
        <f t="shared" si="213"/>
        <v>F</v>
      </c>
      <c r="F4569" s="35">
        <v>30</v>
      </c>
      <c r="G4569" s="35" t="s">
        <v>9879</v>
      </c>
      <c r="H4569" s="35" t="s">
        <v>875</v>
      </c>
      <c r="I4569" s="35" t="s">
        <v>187</v>
      </c>
      <c r="J4569" s="48" t="s">
        <v>13744</v>
      </c>
      <c r="K4569" s="35">
        <v>99</v>
      </c>
      <c r="L4569" s="49" t="s">
        <v>54</v>
      </c>
      <c r="M4569" s="50" t="str">
        <f>VLOOKUP(Table6[[#This Row],[Product]],Table3[],2)</f>
        <v>Megawidget S</v>
      </c>
      <c r="N4569" s="50" t="str">
        <f t="shared" si="214"/>
        <v>Jan</v>
      </c>
      <c r="O4569" s="56">
        <f t="shared" si="215"/>
        <v>2022</v>
      </c>
      <c r="P4569" s="51">
        <f>VLOOKUP(Table6[[#This Row],[Product]],Table3[],3)</f>
        <v>0.69</v>
      </c>
      <c r="Q4569" s="35">
        <f>VLOOKUP(Table6[[#This Row],[Product]],Table3[],4)</f>
        <v>24</v>
      </c>
      <c r="R4569" s="35">
        <f>Table6[[#This Row],[Quantity]]*Table6[[#This Row],[Case]]</f>
        <v>2376</v>
      </c>
      <c r="S4569" s="35">
        <f>Table6[[#This Row],[Total Sales]]*Table6[[#This Row],[Cost]]</f>
        <v>1639.4399999999998</v>
      </c>
    </row>
    <row r="4570" spans="1:19" x14ac:dyDescent="0.3">
      <c r="A4570" s="54">
        <v>4700</v>
      </c>
      <c r="B4570" s="35" t="s">
        <v>9880</v>
      </c>
      <c r="C4570" s="35" t="s">
        <v>9881</v>
      </c>
      <c r="D4570" s="35" t="s">
        <v>41</v>
      </c>
      <c r="E4570" s="35" t="str">
        <f t="shared" si="213"/>
        <v>F</v>
      </c>
      <c r="F4570" s="35">
        <v>60</v>
      </c>
      <c r="G4570" s="35" t="s">
        <v>9882</v>
      </c>
      <c r="H4570" s="35" t="s">
        <v>1764</v>
      </c>
      <c r="I4570" s="35" t="s">
        <v>124</v>
      </c>
      <c r="J4570" s="48" t="s">
        <v>14163</v>
      </c>
      <c r="K4570" s="35">
        <v>39</v>
      </c>
      <c r="L4570" s="49" t="s">
        <v>54</v>
      </c>
      <c r="M4570" s="50" t="str">
        <f>VLOOKUP(Table6[[#This Row],[Product]],Table3[],2)</f>
        <v>Megawidget S</v>
      </c>
      <c r="N4570" s="50" t="str">
        <f t="shared" si="214"/>
        <v>Dec</v>
      </c>
      <c r="O4570" s="56">
        <f t="shared" si="215"/>
        <v>2022</v>
      </c>
      <c r="P4570" s="51">
        <f>VLOOKUP(Table6[[#This Row],[Product]],Table3[],3)</f>
        <v>0.69</v>
      </c>
      <c r="Q4570" s="35">
        <f>VLOOKUP(Table6[[#This Row],[Product]],Table3[],4)</f>
        <v>24</v>
      </c>
      <c r="R4570" s="35">
        <f>Table6[[#This Row],[Quantity]]*Table6[[#This Row],[Case]]</f>
        <v>936</v>
      </c>
      <c r="S4570" s="35">
        <f>Table6[[#This Row],[Total Sales]]*Table6[[#This Row],[Cost]]</f>
        <v>645.83999999999992</v>
      </c>
    </row>
    <row r="4571" spans="1:19" x14ac:dyDescent="0.3">
      <c r="A4571" s="54">
        <v>4701</v>
      </c>
      <c r="B4571" s="35" t="s">
        <v>8796</v>
      </c>
      <c r="C4571" s="35" t="s">
        <v>7588</v>
      </c>
      <c r="D4571" s="35" t="s">
        <v>15</v>
      </c>
      <c r="E4571" s="35" t="str">
        <f t="shared" si="213"/>
        <v>F</v>
      </c>
      <c r="F4571" s="35">
        <v>90</v>
      </c>
      <c r="G4571" s="35" t="s">
        <v>9883</v>
      </c>
      <c r="H4571" s="35" t="s">
        <v>8758</v>
      </c>
      <c r="I4571" s="35" t="s">
        <v>178</v>
      </c>
      <c r="J4571" s="48" t="s">
        <v>14142</v>
      </c>
      <c r="K4571" s="35">
        <v>39</v>
      </c>
      <c r="L4571" s="49" t="s">
        <v>70</v>
      </c>
      <c r="M4571" s="50" t="str">
        <f>VLOOKUP(Table6[[#This Row],[Product]],Table3[],2)</f>
        <v>Megawidget M</v>
      </c>
      <c r="N4571" s="50" t="str">
        <f t="shared" si="214"/>
        <v>Mar</v>
      </c>
      <c r="O4571" s="56">
        <f t="shared" si="215"/>
        <v>2021</v>
      </c>
      <c r="P4571" s="51">
        <f>VLOOKUP(Table6[[#This Row],[Product]],Table3[],3)</f>
        <v>1.29</v>
      </c>
      <c r="Q4571" s="35">
        <f>VLOOKUP(Table6[[#This Row],[Product]],Table3[],4)</f>
        <v>24</v>
      </c>
      <c r="R4571" s="35">
        <f>Table6[[#This Row],[Quantity]]*Table6[[#This Row],[Case]]</f>
        <v>936</v>
      </c>
      <c r="S4571" s="35">
        <f>Table6[[#This Row],[Total Sales]]*Table6[[#This Row],[Cost]]</f>
        <v>1207.44</v>
      </c>
    </row>
    <row r="4572" spans="1:19" x14ac:dyDescent="0.3">
      <c r="A4572" s="54">
        <v>4702</v>
      </c>
      <c r="B4572" s="35" t="s">
        <v>9884</v>
      </c>
      <c r="C4572" s="35" t="s">
        <v>1273</v>
      </c>
      <c r="D4572" s="35" t="s">
        <v>41</v>
      </c>
      <c r="E4572" s="35" t="str">
        <f t="shared" si="213"/>
        <v>F</v>
      </c>
      <c r="F4572" s="35">
        <v>60</v>
      </c>
      <c r="G4572" s="35" t="s">
        <v>9885</v>
      </c>
      <c r="H4572" s="35" t="s">
        <v>2681</v>
      </c>
      <c r="I4572" s="35" t="s">
        <v>686</v>
      </c>
      <c r="J4572" s="48" t="s">
        <v>13977</v>
      </c>
      <c r="K4572" s="35">
        <v>19</v>
      </c>
      <c r="L4572" s="49" t="s">
        <v>70</v>
      </c>
      <c r="M4572" s="50" t="str">
        <f>VLOOKUP(Table6[[#This Row],[Product]],Table3[],2)</f>
        <v>Megawidget M</v>
      </c>
      <c r="N4572" s="50" t="str">
        <f t="shared" si="214"/>
        <v>Nov</v>
      </c>
      <c r="O4572" s="56">
        <f t="shared" si="215"/>
        <v>2022</v>
      </c>
      <c r="P4572" s="51">
        <f>VLOOKUP(Table6[[#This Row],[Product]],Table3[],3)</f>
        <v>1.29</v>
      </c>
      <c r="Q4572" s="35">
        <f>VLOOKUP(Table6[[#This Row],[Product]],Table3[],4)</f>
        <v>24</v>
      </c>
      <c r="R4572" s="35">
        <f>Table6[[#This Row],[Quantity]]*Table6[[#This Row],[Case]]</f>
        <v>456</v>
      </c>
      <c r="S4572" s="35">
        <f>Table6[[#This Row],[Total Sales]]*Table6[[#This Row],[Cost]]</f>
        <v>588.24</v>
      </c>
    </row>
    <row r="4573" spans="1:19" x14ac:dyDescent="0.3">
      <c r="A4573" s="54">
        <v>4703</v>
      </c>
      <c r="B4573" s="35" t="s">
        <v>6328</v>
      </c>
      <c r="C4573" s="35" t="s">
        <v>7527</v>
      </c>
      <c r="D4573" s="35" t="s">
        <v>28</v>
      </c>
      <c r="E4573" s="35" t="str">
        <f t="shared" si="213"/>
        <v>M</v>
      </c>
      <c r="F4573" s="35">
        <v>30</v>
      </c>
      <c r="G4573" s="35" t="s">
        <v>9886</v>
      </c>
      <c r="H4573" s="35" t="s">
        <v>2633</v>
      </c>
      <c r="I4573" s="35" t="s">
        <v>32</v>
      </c>
      <c r="J4573" s="48" t="s">
        <v>14157</v>
      </c>
      <c r="K4573" s="35">
        <v>17</v>
      </c>
      <c r="L4573" s="49" t="s">
        <v>54</v>
      </c>
      <c r="M4573" s="50" t="str">
        <f>VLOOKUP(Table6[[#This Row],[Product]],Table3[],2)</f>
        <v>Megawidget S</v>
      </c>
      <c r="N4573" s="50" t="str">
        <f t="shared" si="214"/>
        <v>Mar</v>
      </c>
      <c r="O4573" s="56">
        <f t="shared" si="215"/>
        <v>2020</v>
      </c>
      <c r="P4573" s="51">
        <f>VLOOKUP(Table6[[#This Row],[Product]],Table3[],3)</f>
        <v>0.69</v>
      </c>
      <c r="Q4573" s="35">
        <f>VLOOKUP(Table6[[#This Row],[Product]],Table3[],4)</f>
        <v>24</v>
      </c>
      <c r="R4573" s="35">
        <f>Table6[[#This Row],[Quantity]]*Table6[[#This Row],[Case]]</f>
        <v>408</v>
      </c>
      <c r="S4573" s="35">
        <f>Table6[[#This Row],[Total Sales]]*Table6[[#This Row],[Cost]]</f>
        <v>281.52</v>
      </c>
    </row>
    <row r="4574" spans="1:19" x14ac:dyDescent="0.3">
      <c r="A4574" s="54">
        <v>4704</v>
      </c>
      <c r="B4574" s="35" t="s">
        <v>3345</v>
      </c>
      <c r="C4574" s="35" t="s">
        <v>2920</v>
      </c>
      <c r="D4574" s="35" t="s">
        <v>28</v>
      </c>
      <c r="E4574" s="35" t="str">
        <f t="shared" si="213"/>
        <v>M</v>
      </c>
      <c r="F4574" s="35">
        <v>60</v>
      </c>
      <c r="G4574" s="35" t="s">
        <v>9887</v>
      </c>
      <c r="H4574" s="35" t="s">
        <v>3774</v>
      </c>
      <c r="I4574" s="35" t="s">
        <v>187</v>
      </c>
      <c r="J4574" s="48">
        <v>43898</v>
      </c>
      <c r="K4574" s="35">
        <v>7</v>
      </c>
      <c r="L4574" s="49" t="s">
        <v>33</v>
      </c>
      <c r="M4574" s="50" t="str">
        <f>VLOOKUP(Table6[[#This Row],[Product]],Table3[],2)</f>
        <v>Megawidget L</v>
      </c>
      <c r="N4574" s="50" t="str">
        <f t="shared" si="214"/>
        <v>Mar</v>
      </c>
      <c r="O4574" s="56">
        <f t="shared" si="215"/>
        <v>2020</v>
      </c>
      <c r="P4574" s="51">
        <f>VLOOKUP(Table6[[#This Row],[Product]],Table3[],3)</f>
        <v>1.79</v>
      </c>
      <c r="Q4574" s="35">
        <f>VLOOKUP(Table6[[#This Row],[Product]],Table3[],4)</f>
        <v>24</v>
      </c>
      <c r="R4574" s="35">
        <f>Table6[[#This Row],[Quantity]]*Table6[[#This Row],[Case]]</f>
        <v>168</v>
      </c>
      <c r="S4574" s="35">
        <f>Table6[[#This Row],[Total Sales]]*Table6[[#This Row],[Cost]]</f>
        <v>300.72000000000003</v>
      </c>
    </row>
    <row r="4575" spans="1:19" x14ac:dyDescent="0.3">
      <c r="A4575" s="54">
        <v>4706</v>
      </c>
      <c r="B4575" s="35" t="s">
        <v>1293</v>
      </c>
      <c r="C4575" s="35" t="s">
        <v>4258</v>
      </c>
      <c r="D4575" s="35" t="s">
        <v>51</v>
      </c>
      <c r="E4575" s="35" t="str">
        <f t="shared" si="213"/>
        <v>F</v>
      </c>
      <c r="F4575" s="35">
        <v>30</v>
      </c>
      <c r="G4575" s="35" t="s">
        <v>9890</v>
      </c>
      <c r="H4575" s="35" t="s">
        <v>9891</v>
      </c>
      <c r="I4575" s="35" t="s">
        <v>32</v>
      </c>
      <c r="J4575" s="48" t="s">
        <v>13950</v>
      </c>
      <c r="K4575" s="35">
        <v>4</v>
      </c>
      <c r="L4575" s="49" t="s">
        <v>70</v>
      </c>
      <c r="M4575" s="50" t="str">
        <f>VLOOKUP(Table6[[#This Row],[Product]],Table3[],2)</f>
        <v>Megawidget M</v>
      </c>
      <c r="N4575" s="50" t="str">
        <f t="shared" si="214"/>
        <v>Jan</v>
      </c>
      <c r="O4575" s="56">
        <f t="shared" si="215"/>
        <v>2021</v>
      </c>
      <c r="P4575" s="51">
        <f>VLOOKUP(Table6[[#This Row],[Product]],Table3[],3)</f>
        <v>1.29</v>
      </c>
      <c r="Q4575" s="35">
        <f>VLOOKUP(Table6[[#This Row],[Product]],Table3[],4)</f>
        <v>24</v>
      </c>
      <c r="R4575" s="35">
        <f>Table6[[#This Row],[Quantity]]*Table6[[#This Row],[Case]]</f>
        <v>96</v>
      </c>
      <c r="S4575" s="35">
        <f>Table6[[#This Row],[Total Sales]]*Table6[[#This Row],[Cost]]</f>
        <v>123.84</v>
      </c>
    </row>
    <row r="4576" spans="1:19" x14ac:dyDescent="0.3">
      <c r="A4576" s="54">
        <v>4707</v>
      </c>
      <c r="B4576" s="35" t="s">
        <v>1379</v>
      </c>
      <c r="C4576" s="35" t="s">
        <v>5862</v>
      </c>
      <c r="D4576" s="35" t="s">
        <v>28</v>
      </c>
      <c r="E4576" s="35" t="str">
        <f t="shared" si="213"/>
        <v>M</v>
      </c>
      <c r="F4576" s="35">
        <v>90</v>
      </c>
      <c r="G4576" s="35" t="s">
        <v>9892</v>
      </c>
      <c r="H4576" s="35" t="s">
        <v>2218</v>
      </c>
      <c r="I4576" s="35" t="s">
        <v>173</v>
      </c>
      <c r="J4576" s="48">
        <v>43832</v>
      </c>
      <c r="K4576" s="35">
        <v>41</v>
      </c>
      <c r="L4576" s="49" t="s">
        <v>70</v>
      </c>
      <c r="M4576" s="50" t="str">
        <f>VLOOKUP(Table6[[#This Row],[Product]],Table3[],2)</f>
        <v>Megawidget M</v>
      </c>
      <c r="N4576" s="50" t="str">
        <f t="shared" si="214"/>
        <v>Jan</v>
      </c>
      <c r="O4576" s="56">
        <f t="shared" si="215"/>
        <v>2020</v>
      </c>
      <c r="P4576" s="51">
        <f>VLOOKUP(Table6[[#This Row],[Product]],Table3[],3)</f>
        <v>1.29</v>
      </c>
      <c r="Q4576" s="35">
        <f>VLOOKUP(Table6[[#This Row],[Product]],Table3[],4)</f>
        <v>24</v>
      </c>
      <c r="R4576" s="35">
        <f>Table6[[#This Row],[Quantity]]*Table6[[#This Row],[Case]]</f>
        <v>984</v>
      </c>
      <c r="S4576" s="35">
        <f>Table6[[#This Row],[Total Sales]]*Table6[[#This Row],[Cost]]</f>
        <v>1269.3600000000001</v>
      </c>
    </row>
    <row r="4577" spans="1:19" x14ac:dyDescent="0.3">
      <c r="A4577" s="54">
        <v>4708</v>
      </c>
      <c r="B4577" s="35" t="s">
        <v>1207</v>
      </c>
      <c r="C4577" s="35" t="s">
        <v>5359</v>
      </c>
      <c r="D4577" s="35" t="s">
        <v>28</v>
      </c>
      <c r="E4577" s="35" t="str">
        <f t="shared" si="213"/>
        <v>M</v>
      </c>
      <c r="F4577" s="35">
        <v>30</v>
      </c>
      <c r="G4577" s="35" t="s">
        <v>9893</v>
      </c>
      <c r="H4577" s="35" t="s">
        <v>7829</v>
      </c>
      <c r="I4577" s="35" t="s">
        <v>934</v>
      </c>
      <c r="J4577" s="48" t="s">
        <v>13726</v>
      </c>
      <c r="K4577" s="35">
        <v>26</v>
      </c>
      <c r="L4577" s="49" t="s">
        <v>20</v>
      </c>
      <c r="M4577" s="50" t="str">
        <f>VLOOKUP(Table6[[#This Row],[Product]],Table3[],2)</f>
        <v>Hyperwotsit</v>
      </c>
      <c r="N4577" s="50" t="str">
        <f t="shared" si="214"/>
        <v>Jan</v>
      </c>
      <c r="O4577" s="56">
        <f t="shared" si="215"/>
        <v>2020</v>
      </c>
      <c r="P4577" s="51">
        <f>VLOOKUP(Table6[[#This Row],[Product]],Table3[],3)</f>
        <v>2.0099999999999998</v>
      </c>
      <c r="Q4577" s="35">
        <f>VLOOKUP(Table6[[#This Row],[Product]],Table3[],4)</f>
        <v>20</v>
      </c>
      <c r="R4577" s="35">
        <f>Table6[[#This Row],[Quantity]]*Table6[[#This Row],[Case]]</f>
        <v>520</v>
      </c>
      <c r="S4577" s="35">
        <f>Table6[[#This Row],[Total Sales]]*Table6[[#This Row],[Cost]]</f>
        <v>1045.1999999999998</v>
      </c>
    </row>
    <row r="4578" spans="1:19" x14ac:dyDescent="0.3">
      <c r="A4578" s="54">
        <v>4709</v>
      </c>
      <c r="B4578" s="35" t="s">
        <v>4647</v>
      </c>
      <c r="C4578" s="35" t="s">
        <v>5483</v>
      </c>
      <c r="D4578" s="35" t="s">
        <v>28</v>
      </c>
      <c r="E4578" s="35" t="str">
        <f t="shared" si="213"/>
        <v>M</v>
      </c>
      <c r="F4578" s="35">
        <v>90</v>
      </c>
      <c r="G4578" s="35" t="s">
        <v>9894</v>
      </c>
      <c r="H4578" s="35" t="s">
        <v>4049</v>
      </c>
      <c r="I4578" s="35" t="s">
        <v>32</v>
      </c>
      <c r="J4578" s="48" t="s">
        <v>13765</v>
      </c>
      <c r="K4578" s="35">
        <v>92</v>
      </c>
      <c r="L4578" s="49" t="s">
        <v>20</v>
      </c>
      <c r="M4578" s="50" t="str">
        <f>VLOOKUP(Table6[[#This Row],[Product]],Table3[],2)</f>
        <v>Hyperwotsit</v>
      </c>
      <c r="N4578" s="50" t="str">
        <f t="shared" si="214"/>
        <v>Apr</v>
      </c>
      <c r="O4578" s="56">
        <f t="shared" si="215"/>
        <v>2021</v>
      </c>
      <c r="P4578" s="51">
        <f>VLOOKUP(Table6[[#This Row],[Product]],Table3[],3)</f>
        <v>2.0099999999999998</v>
      </c>
      <c r="Q4578" s="35">
        <f>VLOOKUP(Table6[[#This Row],[Product]],Table3[],4)</f>
        <v>20</v>
      </c>
      <c r="R4578" s="35">
        <f>Table6[[#This Row],[Quantity]]*Table6[[#This Row],[Case]]</f>
        <v>1840</v>
      </c>
      <c r="S4578" s="35">
        <f>Table6[[#This Row],[Total Sales]]*Table6[[#This Row],[Cost]]</f>
        <v>3698.3999999999996</v>
      </c>
    </row>
    <row r="4579" spans="1:19" x14ac:dyDescent="0.3">
      <c r="A4579" s="54">
        <v>4710</v>
      </c>
      <c r="B4579" s="35" t="s">
        <v>8407</v>
      </c>
      <c r="C4579" s="35" t="s">
        <v>9895</v>
      </c>
      <c r="D4579" s="35" t="s">
        <v>28</v>
      </c>
      <c r="E4579" s="35" t="str">
        <f t="shared" si="213"/>
        <v>M</v>
      </c>
      <c r="F4579" s="35">
        <v>60</v>
      </c>
      <c r="G4579" s="35" t="s">
        <v>9896</v>
      </c>
      <c r="H4579" s="35" t="s">
        <v>1764</v>
      </c>
      <c r="I4579" s="35" t="s">
        <v>124</v>
      </c>
      <c r="J4579" s="48">
        <v>44626</v>
      </c>
      <c r="K4579" s="35">
        <v>76</v>
      </c>
      <c r="L4579" s="49" t="s">
        <v>70</v>
      </c>
      <c r="M4579" s="50" t="str">
        <f>VLOOKUP(Table6[[#This Row],[Product]],Table3[],2)</f>
        <v>Megawidget M</v>
      </c>
      <c r="N4579" s="50" t="str">
        <f t="shared" si="214"/>
        <v>Mar</v>
      </c>
      <c r="O4579" s="56">
        <f t="shared" si="215"/>
        <v>2022</v>
      </c>
      <c r="P4579" s="51">
        <f>VLOOKUP(Table6[[#This Row],[Product]],Table3[],3)</f>
        <v>1.29</v>
      </c>
      <c r="Q4579" s="35">
        <f>VLOOKUP(Table6[[#This Row],[Product]],Table3[],4)</f>
        <v>24</v>
      </c>
      <c r="R4579" s="35">
        <f>Table6[[#This Row],[Quantity]]*Table6[[#This Row],[Case]]</f>
        <v>1824</v>
      </c>
      <c r="S4579" s="35">
        <f>Table6[[#This Row],[Total Sales]]*Table6[[#This Row],[Cost]]</f>
        <v>2352.96</v>
      </c>
    </row>
    <row r="4580" spans="1:19" x14ac:dyDescent="0.3">
      <c r="A4580" s="54">
        <v>4711</v>
      </c>
      <c r="B4580" s="35" t="s">
        <v>2891</v>
      </c>
      <c r="C4580" s="35" t="s">
        <v>8046</v>
      </c>
      <c r="D4580" s="35" t="s">
        <v>28</v>
      </c>
      <c r="E4580" s="35" t="str">
        <f t="shared" si="213"/>
        <v>M</v>
      </c>
      <c r="F4580" s="35">
        <v>90</v>
      </c>
      <c r="G4580" s="35" t="s">
        <v>9897</v>
      </c>
      <c r="H4580" s="35" t="s">
        <v>2183</v>
      </c>
      <c r="I4580" s="35" t="s">
        <v>124</v>
      </c>
      <c r="J4580" s="48" t="s">
        <v>13760</v>
      </c>
      <c r="K4580" s="35">
        <v>65</v>
      </c>
      <c r="L4580" s="49" t="s">
        <v>39</v>
      </c>
      <c r="M4580" s="50" t="str">
        <f>VLOOKUP(Table6[[#This Row],[Product]],Table3[],2)</f>
        <v>Ultrathing V1</v>
      </c>
      <c r="N4580" s="50" t="str">
        <f t="shared" si="214"/>
        <v>May</v>
      </c>
      <c r="O4580" s="56">
        <f t="shared" si="215"/>
        <v>2020</v>
      </c>
      <c r="P4580" s="51">
        <f>VLOOKUP(Table6[[#This Row],[Product]],Table3[],3)</f>
        <v>1.79</v>
      </c>
      <c r="Q4580" s="35">
        <f>VLOOKUP(Table6[[#This Row],[Product]],Table3[],4)</f>
        <v>17</v>
      </c>
      <c r="R4580" s="35">
        <f>Table6[[#This Row],[Quantity]]*Table6[[#This Row],[Case]]</f>
        <v>1105</v>
      </c>
      <c r="S4580" s="35">
        <f>Table6[[#This Row],[Total Sales]]*Table6[[#This Row],[Cost]]</f>
        <v>1977.95</v>
      </c>
    </row>
    <row r="4581" spans="1:19" x14ac:dyDescent="0.3">
      <c r="A4581" s="54">
        <v>4712</v>
      </c>
      <c r="B4581" s="35" t="s">
        <v>7143</v>
      </c>
      <c r="C4581" s="35" t="s">
        <v>277</v>
      </c>
      <c r="D4581" s="35" t="s">
        <v>15</v>
      </c>
      <c r="E4581" s="35" t="str">
        <f t="shared" si="213"/>
        <v>F</v>
      </c>
      <c r="F4581" s="35">
        <v>30</v>
      </c>
      <c r="G4581" s="35" t="s">
        <v>9898</v>
      </c>
      <c r="H4581" s="35" t="s">
        <v>4180</v>
      </c>
      <c r="I4581" s="35" t="s">
        <v>187</v>
      </c>
      <c r="J4581" s="48">
        <v>44177</v>
      </c>
      <c r="K4581" s="35">
        <v>22</v>
      </c>
      <c r="L4581" s="49" t="s">
        <v>33</v>
      </c>
      <c r="M4581" s="50" t="str">
        <f>VLOOKUP(Table6[[#This Row],[Product]],Table3[],2)</f>
        <v>Megawidget L</v>
      </c>
      <c r="N4581" s="50" t="str">
        <f t="shared" si="214"/>
        <v>Dec</v>
      </c>
      <c r="O4581" s="56">
        <f t="shared" si="215"/>
        <v>2020</v>
      </c>
      <c r="P4581" s="51">
        <f>VLOOKUP(Table6[[#This Row],[Product]],Table3[],3)</f>
        <v>1.79</v>
      </c>
      <c r="Q4581" s="35">
        <f>VLOOKUP(Table6[[#This Row],[Product]],Table3[],4)</f>
        <v>24</v>
      </c>
      <c r="R4581" s="35">
        <f>Table6[[#This Row],[Quantity]]*Table6[[#This Row],[Case]]</f>
        <v>528</v>
      </c>
      <c r="S4581" s="35">
        <f>Table6[[#This Row],[Total Sales]]*Table6[[#This Row],[Cost]]</f>
        <v>945.12</v>
      </c>
    </row>
    <row r="4582" spans="1:19" x14ac:dyDescent="0.3">
      <c r="A4582" s="54">
        <v>4713</v>
      </c>
      <c r="B4582" s="35" t="s">
        <v>1467</v>
      </c>
      <c r="C4582" s="35" t="s">
        <v>1317</v>
      </c>
      <c r="D4582" s="35" t="s">
        <v>28</v>
      </c>
      <c r="E4582" s="35" t="str">
        <f t="shared" si="213"/>
        <v>M</v>
      </c>
      <c r="F4582" s="35">
        <v>60</v>
      </c>
      <c r="G4582" s="35" t="s">
        <v>9899</v>
      </c>
      <c r="H4582" s="35" t="s">
        <v>2975</v>
      </c>
      <c r="I4582" s="35" t="s">
        <v>146</v>
      </c>
      <c r="J4582" s="48" t="s">
        <v>13745</v>
      </c>
      <c r="K4582" s="35">
        <v>53</v>
      </c>
      <c r="L4582" s="49" t="s">
        <v>80</v>
      </c>
      <c r="M4582" s="50" t="str">
        <f>VLOOKUP(Table6[[#This Row],[Product]],Table3[],2)</f>
        <v>Ultrathing V2</v>
      </c>
      <c r="N4582" s="50" t="str">
        <f t="shared" si="214"/>
        <v>Nov</v>
      </c>
      <c r="O4582" s="56">
        <f t="shared" si="215"/>
        <v>2020</v>
      </c>
      <c r="P4582" s="51">
        <f>VLOOKUP(Table6[[#This Row],[Product]],Table3[],3)</f>
        <v>2.95</v>
      </c>
      <c r="Q4582" s="35">
        <f>VLOOKUP(Table6[[#This Row],[Product]],Table3[],4)</f>
        <v>20</v>
      </c>
      <c r="R4582" s="35">
        <f>Table6[[#This Row],[Quantity]]*Table6[[#This Row],[Case]]</f>
        <v>1060</v>
      </c>
      <c r="S4582" s="35">
        <f>Table6[[#This Row],[Total Sales]]*Table6[[#This Row],[Cost]]</f>
        <v>3127</v>
      </c>
    </row>
    <row r="4583" spans="1:19" x14ac:dyDescent="0.3">
      <c r="A4583" s="54">
        <v>4714</v>
      </c>
      <c r="B4583" s="35" t="s">
        <v>2740</v>
      </c>
      <c r="C4583" s="35" t="s">
        <v>34</v>
      </c>
      <c r="D4583" s="35" t="s">
        <v>28</v>
      </c>
      <c r="E4583" s="35" t="str">
        <f t="shared" si="213"/>
        <v>M</v>
      </c>
      <c r="F4583" s="35">
        <v>30</v>
      </c>
      <c r="G4583" s="35" t="s">
        <v>9900</v>
      </c>
      <c r="H4583" s="35" t="s">
        <v>7584</v>
      </c>
      <c r="I4583" s="35" t="s">
        <v>32</v>
      </c>
      <c r="J4583" s="48">
        <v>44505</v>
      </c>
      <c r="K4583" s="35">
        <v>16</v>
      </c>
      <c r="L4583" s="49" t="s">
        <v>159</v>
      </c>
      <c r="M4583" s="50" t="str">
        <f>VLOOKUP(Table6[[#This Row],[Product]],Table3[],2)</f>
        <v>Ultrathing V3</v>
      </c>
      <c r="N4583" s="50" t="str">
        <f t="shared" si="214"/>
        <v>Nov</v>
      </c>
      <c r="O4583" s="56">
        <f t="shared" si="215"/>
        <v>2021</v>
      </c>
      <c r="P4583" s="51">
        <f>VLOOKUP(Table6[[#This Row],[Product]],Table3[],3)</f>
        <v>3.39</v>
      </c>
      <c r="Q4583" s="35">
        <f>VLOOKUP(Table6[[#This Row],[Product]],Table3[],4)</f>
        <v>24</v>
      </c>
      <c r="R4583" s="35">
        <f>Table6[[#This Row],[Quantity]]*Table6[[#This Row],[Case]]</f>
        <v>384</v>
      </c>
      <c r="S4583" s="35">
        <f>Table6[[#This Row],[Total Sales]]*Table6[[#This Row],[Cost]]</f>
        <v>1301.76</v>
      </c>
    </row>
    <row r="4584" spans="1:19" x14ac:dyDescent="0.3">
      <c r="A4584" s="54">
        <v>4715</v>
      </c>
      <c r="B4584" s="35" t="s">
        <v>6549</v>
      </c>
      <c r="C4584" s="35" t="s">
        <v>3664</v>
      </c>
      <c r="D4584" s="35" t="s">
        <v>15</v>
      </c>
      <c r="E4584" s="35" t="str">
        <f t="shared" si="213"/>
        <v>F</v>
      </c>
      <c r="F4584" s="35">
        <v>30</v>
      </c>
      <c r="G4584" s="35" t="s">
        <v>9901</v>
      </c>
      <c r="H4584" s="35" t="s">
        <v>455</v>
      </c>
      <c r="I4584" s="35" t="s">
        <v>187</v>
      </c>
      <c r="J4584" s="48" t="s">
        <v>13692</v>
      </c>
      <c r="K4584" s="35">
        <v>4</v>
      </c>
      <c r="L4584" s="49" t="s">
        <v>20</v>
      </c>
      <c r="M4584" s="50" t="str">
        <f>VLOOKUP(Table6[[#This Row],[Product]],Table3[],2)</f>
        <v>Hyperwotsit</v>
      </c>
      <c r="N4584" s="50" t="str">
        <f t="shared" si="214"/>
        <v>Nov</v>
      </c>
      <c r="O4584" s="56">
        <f t="shared" si="215"/>
        <v>2022</v>
      </c>
      <c r="P4584" s="51">
        <f>VLOOKUP(Table6[[#This Row],[Product]],Table3[],3)</f>
        <v>2.0099999999999998</v>
      </c>
      <c r="Q4584" s="35">
        <f>VLOOKUP(Table6[[#This Row],[Product]],Table3[],4)</f>
        <v>20</v>
      </c>
      <c r="R4584" s="35">
        <f>Table6[[#This Row],[Quantity]]*Table6[[#This Row],[Case]]</f>
        <v>80</v>
      </c>
      <c r="S4584" s="35">
        <f>Table6[[#This Row],[Total Sales]]*Table6[[#This Row],[Cost]]</f>
        <v>160.79999999999998</v>
      </c>
    </row>
    <row r="4585" spans="1:19" x14ac:dyDescent="0.3">
      <c r="A4585" s="54">
        <v>4716</v>
      </c>
      <c r="B4585" s="35" t="s">
        <v>9902</v>
      </c>
      <c r="C4585" s="35" t="s">
        <v>6997</v>
      </c>
      <c r="D4585" s="35" t="s">
        <v>51</v>
      </c>
      <c r="E4585" s="35" t="str">
        <f t="shared" si="213"/>
        <v>F</v>
      </c>
      <c r="F4585" s="35">
        <v>30</v>
      </c>
      <c r="G4585" s="35" t="s">
        <v>9903</v>
      </c>
      <c r="H4585" s="35" t="s">
        <v>9904</v>
      </c>
      <c r="I4585" s="35" t="s">
        <v>25</v>
      </c>
      <c r="J4585" s="48" t="s">
        <v>13819</v>
      </c>
      <c r="K4585" s="35">
        <v>43</v>
      </c>
      <c r="L4585" s="49" t="s">
        <v>101</v>
      </c>
      <c r="M4585" s="50" t="str">
        <f>VLOOKUP(Table6[[#This Row],[Product]],Table3[],2)</f>
        <v>Superwossname</v>
      </c>
      <c r="N4585" s="50" t="str">
        <f t="shared" si="214"/>
        <v>Apr</v>
      </c>
      <c r="O4585" s="56">
        <f t="shared" si="215"/>
        <v>2020</v>
      </c>
      <c r="P4585" s="51">
        <f>VLOOKUP(Table6[[#This Row],[Product]],Table3[],3)</f>
        <v>3.49</v>
      </c>
      <c r="Q4585" s="35">
        <f>VLOOKUP(Table6[[#This Row],[Product]],Table3[],4)</f>
        <v>20</v>
      </c>
      <c r="R4585" s="35">
        <f>Table6[[#This Row],[Quantity]]*Table6[[#This Row],[Case]]</f>
        <v>860</v>
      </c>
      <c r="S4585" s="35">
        <f>Table6[[#This Row],[Total Sales]]*Table6[[#This Row],[Cost]]</f>
        <v>3001.4</v>
      </c>
    </row>
    <row r="4586" spans="1:19" x14ac:dyDescent="0.3">
      <c r="A4586" s="54">
        <v>4717</v>
      </c>
      <c r="B4586" s="35" t="s">
        <v>9398</v>
      </c>
      <c r="C4586" s="35" t="s">
        <v>3111</v>
      </c>
      <c r="D4586" s="35" t="s">
        <v>28</v>
      </c>
      <c r="E4586" s="35" t="str">
        <f t="shared" si="213"/>
        <v>M</v>
      </c>
      <c r="F4586" s="35">
        <v>30</v>
      </c>
      <c r="G4586" s="35" t="s">
        <v>9905</v>
      </c>
      <c r="H4586" s="35" t="s">
        <v>224</v>
      </c>
      <c r="I4586" s="35" t="s">
        <v>124</v>
      </c>
      <c r="J4586" s="48" t="s">
        <v>13980</v>
      </c>
      <c r="K4586" s="35">
        <v>86</v>
      </c>
      <c r="L4586" s="49" t="s">
        <v>45</v>
      </c>
      <c r="M4586" s="50" t="str">
        <f>VLOOKUP(Table6[[#This Row],[Product]],Table3[],2)</f>
        <v>Gigastuff</v>
      </c>
      <c r="N4586" s="50" t="str">
        <f t="shared" si="214"/>
        <v>Jun</v>
      </c>
      <c r="O4586" s="56">
        <f t="shared" si="215"/>
        <v>2021</v>
      </c>
      <c r="P4586" s="51">
        <f>VLOOKUP(Table6[[#This Row],[Product]],Table3[],3)</f>
        <v>1.89</v>
      </c>
      <c r="Q4586" s="35">
        <f>VLOOKUP(Table6[[#This Row],[Product]],Table3[],4)</f>
        <v>18</v>
      </c>
      <c r="R4586" s="35">
        <f>Table6[[#This Row],[Quantity]]*Table6[[#This Row],[Case]]</f>
        <v>1548</v>
      </c>
      <c r="S4586" s="35">
        <f>Table6[[#This Row],[Total Sales]]*Table6[[#This Row],[Cost]]</f>
        <v>2925.72</v>
      </c>
    </row>
    <row r="4587" spans="1:19" x14ac:dyDescent="0.3">
      <c r="A4587" s="54">
        <v>4718</v>
      </c>
      <c r="B4587" s="35" t="s">
        <v>986</v>
      </c>
      <c r="C4587" s="35" t="s">
        <v>7869</v>
      </c>
      <c r="D4587" s="35" t="s">
        <v>28</v>
      </c>
      <c r="E4587" s="35" t="str">
        <f t="shared" si="213"/>
        <v>M</v>
      </c>
      <c r="F4587" s="35">
        <v>60</v>
      </c>
      <c r="G4587" s="35" t="s">
        <v>9906</v>
      </c>
      <c r="H4587" s="35" t="s">
        <v>4266</v>
      </c>
      <c r="I4587" s="35" t="s">
        <v>25</v>
      </c>
      <c r="J4587" s="48">
        <v>44810</v>
      </c>
      <c r="K4587" s="35">
        <v>70</v>
      </c>
      <c r="L4587" s="49" t="s">
        <v>80</v>
      </c>
      <c r="M4587" s="50" t="str">
        <f>VLOOKUP(Table6[[#This Row],[Product]],Table3[],2)</f>
        <v>Ultrathing V2</v>
      </c>
      <c r="N4587" s="50" t="str">
        <f t="shared" si="214"/>
        <v>Sep</v>
      </c>
      <c r="O4587" s="56">
        <f t="shared" si="215"/>
        <v>2022</v>
      </c>
      <c r="P4587" s="51">
        <f>VLOOKUP(Table6[[#This Row],[Product]],Table3[],3)</f>
        <v>2.95</v>
      </c>
      <c r="Q4587" s="35">
        <f>VLOOKUP(Table6[[#This Row],[Product]],Table3[],4)</f>
        <v>20</v>
      </c>
      <c r="R4587" s="35">
        <f>Table6[[#This Row],[Quantity]]*Table6[[#This Row],[Case]]</f>
        <v>1400</v>
      </c>
      <c r="S4587" s="35">
        <f>Table6[[#This Row],[Total Sales]]*Table6[[#This Row],[Cost]]</f>
        <v>4130</v>
      </c>
    </row>
    <row r="4588" spans="1:19" x14ac:dyDescent="0.3">
      <c r="A4588" s="54">
        <v>4719</v>
      </c>
      <c r="B4588" s="35" t="s">
        <v>7211</v>
      </c>
      <c r="C4588" s="35" t="s">
        <v>641</v>
      </c>
      <c r="D4588" s="35" t="s">
        <v>28</v>
      </c>
      <c r="E4588" s="35" t="str">
        <f t="shared" si="213"/>
        <v>M</v>
      </c>
      <c r="F4588" s="35">
        <v>90</v>
      </c>
      <c r="G4588" s="35" t="s">
        <v>9907</v>
      </c>
      <c r="H4588" s="35" t="s">
        <v>802</v>
      </c>
      <c r="I4588" s="35" t="s">
        <v>294</v>
      </c>
      <c r="J4588" s="48" t="s">
        <v>14201</v>
      </c>
      <c r="K4588" s="35">
        <v>91</v>
      </c>
      <c r="L4588" s="49" t="s">
        <v>64</v>
      </c>
      <c r="M4588" s="50" t="str">
        <f>VLOOKUP(Table6[[#This Row],[Product]],Table3[],2)</f>
        <v>Ultrathing V4</v>
      </c>
      <c r="N4588" s="50" t="str">
        <f t="shared" si="214"/>
        <v>Nov</v>
      </c>
      <c r="O4588" s="56">
        <f t="shared" si="215"/>
        <v>2022</v>
      </c>
      <c r="P4588" s="51">
        <f>VLOOKUP(Table6[[#This Row],[Product]],Table3[],3)</f>
        <v>3.99</v>
      </c>
      <c r="Q4588" s="35">
        <f>VLOOKUP(Table6[[#This Row],[Product]],Table3[],4)</f>
        <v>24</v>
      </c>
      <c r="R4588" s="35">
        <f>Table6[[#This Row],[Quantity]]*Table6[[#This Row],[Case]]</f>
        <v>2184</v>
      </c>
      <c r="S4588" s="35">
        <f>Table6[[#This Row],[Total Sales]]*Table6[[#This Row],[Cost]]</f>
        <v>8714.16</v>
      </c>
    </row>
    <row r="4589" spans="1:19" x14ac:dyDescent="0.3">
      <c r="A4589" s="54">
        <v>4720</v>
      </c>
      <c r="B4589" s="35" t="s">
        <v>7187</v>
      </c>
      <c r="C4589" s="35" t="s">
        <v>121</v>
      </c>
      <c r="D4589" s="35" t="s">
        <v>117</v>
      </c>
      <c r="E4589" s="35" t="str">
        <f t="shared" si="213"/>
        <v>M/F</v>
      </c>
      <c r="F4589" s="35">
        <v>60</v>
      </c>
      <c r="G4589" s="35" t="s">
        <v>9908</v>
      </c>
      <c r="H4589" s="35" t="s">
        <v>8547</v>
      </c>
      <c r="I4589" s="35" t="s">
        <v>32</v>
      </c>
      <c r="J4589" s="48" t="s">
        <v>14209</v>
      </c>
      <c r="K4589" s="35">
        <v>49</v>
      </c>
      <c r="L4589" s="49" t="s">
        <v>101</v>
      </c>
      <c r="M4589" s="50" t="str">
        <f>VLOOKUP(Table6[[#This Row],[Product]],Table3[],2)</f>
        <v>Superwossname</v>
      </c>
      <c r="N4589" s="50" t="str">
        <f t="shared" si="214"/>
        <v>Dec</v>
      </c>
      <c r="O4589" s="56">
        <f t="shared" si="215"/>
        <v>2021</v>
      </c>
      <c r="P4589" s="51">
        <f>VLOOKUP(Table6[[#This Row],[Product]],Table3[],3)</f>
        <v>3.49</v>
      </c>
      <c r="Q4589" s="35">
        <f>VLOOKUP(Table6[[#This Row],[Product]],Table3[],4)</f>
        <v>20</v>
      </c>
      <c r="R4589" s="35">
        <f>Table6[[#This Row],[Quantity]]*Table6[[#This Row],[Case]]</f>
        <v>980</v>
      </c>
      <c r="S4589" s="35">
        <f>Table6[[#This Row],[Total Sales]]*Table6[[#This Row],[Cost]]</f>
        <v>3420.2000000000003</v>
      </c>
    </row>
    <row r="4590" spans="1:19" x14ac:dyDescent="0.3">
      <c r="A4590" s="54">
        <v>4721</v>
      </c>
      <c r="B4590" s="35" t="s">
        <v>9516</v>
      </c>
      <c r="C4590" s="35" t="s">
        <v>242</v>
      </c>
      <c r="D4590" s="35" t="s">
        <v>92</v>
      </c>
      <c r="E4590" s="35" t="str">
        <f t="shared" si="213"/>
        <v>M/F</v>
      </c>
      <c r="F4590" s="35">
        <v>60</v>
      </c>
      <c r="G4590" s="35" t="s">
        <v>9909</v>
      </c>
      <c r="H4590" s="35" t="s">
        <v>1366</v>
      </c>
      <c r="I4590" s="35" t="s">
        <v>1367</v>
      </c>
      <c r="J4590" s="48">
        <v>44805</v>
      </c>
      <c r="K4590" s="35">
        <v>2</v>
      </c>
      <c r="L4590" s="49" t="s">
        <v>101</v>
      </c>
      <c r="M4590" s="50" t="str">
        <f>VLOOKUP(Table6[[#This Row],[Product]],Table3[],2)</f>
        <v>Superwossname</v>
      </c>
      <c r="N4590" s="50" t="str">
        <f t="shared" si="214"/>
        <v>Sep</v>
      </c>
      <c r="O4590" s="56">
        <f t="shared" si="215"/>
        <v>2022</v>
      </c>
      <c r="P4590" s="51">
        <f>VLOOKUP(Table6[[#This Row],[Product]],Table3[],3)</f>
        <v>3.49</v>
      </c>
      <c r="Q4590" s="35">
        <f>VLOOKUP(Table6[[#This Row],[Product]],Table3[],4)</f>
        <v>20</v>
      </c>
      <c r="R4590" s="35">
        <f>Table6[[#This Row],[Quantity]]*Table6[[#This Row],[Case]]</f>
        <v>40</v>
      </c>
      <c r="S4590" s="35">
        <f>Table6[[#This Row],[Total Sales]]*Table6[[#This Row],[Cost]]</f>
        <v>139.60000000000002</v>
      </c>
    </row>
    <row r="4591" spans="1:19" x14ac:dyDescent="0.3">
      <c r="A4591" s="54">
        <v>4722</v>
      </c>
      <c r="B4591" s="35" t="s">
        <v>9910</v>
      </c>
      <c r="C4591" s="35" t="s">
        <v>6261</v>
      </c>
      <c r="D4591" s="35" t="s">
        <v>28</v>
      </c>
      <c r="E4591" s="35" t="str">
        <f t="shared" si="213"/>
        <v>M</v>
      </c>
      <c r="F4591" s="35">
        <v>90</v>
      </c>
      <c r="G4591" s="35" t="s">
        <v>9909</v>
      </c>
      <c r="H4591" s="35" t="s">
        <v>1394</v>
      </c>
      <c r="I4591" s="35" t="s">
        <v>1199</v>
      </c>
      <c r="J4591" s="48">
        <v>44806</v>
      </c>
      <c r="K4591" s="35">
        <v>14</v>
      </c>
      <c r="L4591" s="49" t="s">
        <v>101</v>
      </c>
      <c r="M4591" s="50" t="str">
        <f>VLOOKUP(Table6[[#This Row],[Product]],Table3[],2)</f>
        <v>Superwossname</v>
      </c>
      <c r="N4591" s="50" t="str">
        <f t="shared" si="214"/>
        <v>Sep</v>
      </c>
      <c r="O4591" s="56">
        <f t="shared" si="215"/>
        <v>2022</v>
      </c>
      <c r="P4591" s="51">
        <f>VLOOKUP(Table6[[#This Row],[Product]],Table3[],3)</f>
        <v>3.49</v>
      </c>
      <c r="Q4591" s="35">
        <f>VLOOKUP(Table6[[#This Row],[Product]],Table3[],4)</f>
        <v>20</v>
      </c>
      <c r="R4591" s="35">
        <f>Table6[[#This Row],[Quantity]]*Table6[[#This Row],[Case]]</f>
        <v>280</v>
      </c>
      <c r="S4591" s="35">
        <f>Table6[[#This Row],[Total Sales]]*Table6[[#This Row],[Cost]]</f>
        <v>977.2</v>
      </c>
    </row>
    <row r="4592" spans="1:19" x14ac:dyDescent="0.3">
      <c r="A4592" s="54">
        <v>4723</v>
      </c>
      <c r="B4592" s="35" t="s">
        <v>371</v>
      </c>
      <c r="C4592" s="35" t="s">
        <v>6425</v>
      </c>
      <c r="D4592" s="35" t="s">
        <v>28</v>
      </c>
      <c r="E4592" s="35" t="str">
        <f t="shared" si="213"/>
        <v>M</v>
      </c>
      <c r="F4592" s="35">
        <v>60</v>
      </c>
      <c r="G4592" s="35" t="s">
        <v>9911</v>
      </c>
      <c r="H4592" s="35" t="s">
        <v>2717</v>
      </c>
      <c r="I4592" s="35" t="s">
        <v>1889</v>
      </c>
      <c r="J4592" s="48">
        <v>44504</v>
      </c>
      <c r="K4592" s="35">
        <v>83</v>
      </c>
      <c r="L4592" s="49" t="s">
        <v>101</v>
      </c>
      <c r="M4592" s="50" t="str">
        <f>VLOOKUP(Table6[[#This Row],[Product]],Table3[],2)</f>
        <v>Superwossname</v>
      </c>
      <c r="N4592" s="50" t="str">
        <f t="shared" si="214"/>
        <v>Nov</v>
      </c>
      <c r="O4592" s="56">
        <f t="shared" si="215"/>
        <v>2021</v>
      </c>
      <c r="P4592" s="51">
        <f>VLOOKUP(Table6[[#This Row],[Product]],Table3[],3)</f>
        <v>3.49</v>
      </c>
      <c r="Q4592" s="35">
        <f>VLOOKUP(Table6[[#This Row],[Product]],Table3[],4)</f>
        <v>20</v>
      </c>
      <c r="R4592" s="35">
        <f>Table6[[#This Row],[Quantity]]*Table6[[#This Row],[Case]]</f>
        <v>1660</v>
      </c>
      <c r="S4592" s="35">
        <f>Table6[[#This Row],[Total Sales]]*Table6[[#This Row],[Cost]]</f>
        <v>5793.4000000000005</v>
      </c>
    </row>
    <row r="4593" spans="1:19" x14ac:dyDescent="0.3">
      <c r="A4593" s="54">
        <v>4724</v>
      </c>
      <c r="B4593" s="35" t="s">
        <v>9912</v>
      </c>
      <c r="C4593" s="35" t="s">
        <v>6261</v>
      </c>
      <c r="D4593" s="35" t="s">
        <v>15</v>
      </c>
      <c r="E4593" s="35" t="str">
        <f t="shared" si="213"/>
        <v>F</v>
      </c>
      <c r="F4593" s="35">
        <v>30</v>
      </c>
      <c r="G4593" s="35" t="s">
        <v>9913</v>
      </c>
      <c r="H4593" s="35" t="s">
        <v>2236</v>
      </c>
      <c r="I4593" s="35" t="s">
        <v>2237</v>
      </c>
      <c r="J4593" s="48">
        <v>44510</v>
      </c>
      <c r="K4593" s="35">
        <v>92</v>
      </c>
      <c r="L4593" s="49" t="s">
        <v>54</v>
      </c>
      <c r="M4593" s="50" t="str">
        <f>VLOOKUP(Table6[[#This Row],[Product]],Table3[],2)</f>
        <v>Megawidget S</v>
      </c>
      <c r="N4593" s="50" t="str">
        <f t="shared" si="214"/>
        <v>Nov</v>
      </c>
      <c r="O4593" s="56">
        <f t="shared" si="215"/>
        <v>2021</v>
      </c>
      <c r="P4593" s="51">
        <f>VLOOKUP(Table6[[#This Row],[Product]],Table3[],3)</f>
        <v>0.69</v>
      </c>
      <c r="Q4593" s="35">
        <f>VLOOKUP(Table6[[#This Row],[Product]],Table3[],4)</f>
        <v>24</v>
      </c>
      <c r="R4593" s="35">
        <f>Table6[[#This Row],[Quantity]]*Table6[[#This Row],[Case]]</f>
        <v>2208</v>
      </c>
      <c r="S4593" s="35">
        <f>Table6[[#This Row],[Total Sales]]*Table6[[#This Row],[Cost]]</f>
        <v>1523.52</v>
      </c>
    </row>
    <row r="4594" spans="1:19" x14ac:dyDescent="0.3">
      <c r="A4594" s="54">
        <v>4725</v>
      </c>
      <c r="B4594" s="35" t="s">
        <v>9914</v>
      </c>
      <c r="C4594" s="35" t="s">
        <v>5862</v>
      </c>
      <c r="D4594" s="35" t="s">
        <v>41</v>
      </c>
      <c r="E4594" s="35" t="str">
        <f t="shared" si="213"/>
        <v>F</v>
      </c>
      <c r="F4594" s="35">
        <v>90</v>
      </c>
      <c r="G4594" s="35" t="s">
        <v>9915</v>
      </c>
      <c r="H4594" s="35" t="s">
        <v>374</v>
      </c>
      <c r="I4594" s="35" t="s">
        <v>25</v>
      </c>
      <c r="J4594" s="48">
        <v>44654</v>
      </c>
      <c r="K4594" s="35">
        <v>9</v>
      </c>
      <c r="L4594" s="49" t="s">
        <v>45</v>
      </c>
      <c r="M4594" s="50" t="str">
        <f>VLOOKUP(Table6[[#This Row],[Product]],Table3[],2)</f>
        <v>Gigastuff</v>
      </c>
      <c r="N4594" s="50" t="str">
        <f t="shared" si="214"/>
        <v>Apr</v>
      </c>
      <c r="O4594" s="56">
        <f t="shared" si="215"/>
        <v>2022</v>
      </c>
      <c r="P4594" s="51">
        <f>VLOOKUP(Table6[[#This Row],[Product]],Table3[],3)</f>
        <v>1.89</v>
      </c>
      <c r="Q4594" s="35">
        <f>VLOOKUP(Table6[[#This Row],[Product]],Table3[],4)</f>
        <v>18</v>
      </c>
      <c r="R4594" s="35">
        <f>Table6[[#This Row],[Quantity]]*Table6[[#This Row],[Case]]</f>
        <v>162</v>
      </c>
      <c r="S4594" s="35">
        <f>Table6[[#This Row],[Total Sales]]*Table6[[#This Row],[Cost]]</f>
        <v>306.18</v>
      </c>
    </row>
    <row r="4595" spans="1:19" x14ac:dyDescent="0.3">
      <c r="A4595" s="54">
        <v>4726</v>
      </c>
      <c r="B4595" s="35" t="s">
        <v>9916</v>
      </c>
      <c r="C4595" s="35" t="s">
        <v>9917</v>
      </c>
      <c r="D4595" s="35" t="s">
        <v>41</v>
      </c>
      <c r="E4595" s="35" t="str">
        <f t="shared" si="213"/>
        <v>F</v>
      </c>
      <c r="F4595" s="35">
        <v>60</v>
      </c>
      <c r="G4595" s="35" t="s">
        <v>9918</v>
      </c>
      <c r="H4595" s="35" t="s">
        <v>6778</v>
      </c>
      <c r="I4595" s="35" t="s">
        <v>38</v>
      </c>
      <c r="J4595" s="48" t="s">
        <v>13742</v>
      </c>
      <c r="K4595" s="35">
        <v>87</v>
      </c>
      <c r="L4595" s="49" t="s">
        <v>101</v>
      </c>
      <c r="M4595" s="50" t="str">
        <f>VLOOKUP(Table6[[#This Row],[Product]],Table3[],2)</f>
        <v>Superwossname</v>
      </c>
      <c r="N4595" s="50" t="str">
        <f t="shared" si="214"/>
        <v>Apr</v>
      </c>
      <c r="O4595" s="56">
        <f t="shared" si="215"/>
        <v>2021</v>
      </c>
      <c r="P4595" s="51">
        <f>VLOOKUP(Table6[[#This Row],[Product]],Table3[],3)</f>
        <v>3.49</v>
      </c>
      <c r="Q4595" s="35">
        <f>VLOOKUP(Table6[[#This Row],[Product]],Table3[],4)</f>
        <v>20</v>
      </c>
      <c r="R4595" s="35">
        <f>Table6[[#This Row],[Quantity]]*Table6[[#This Row],[Case]]</f>
        <v>1740</v>
      </c>
      <c r="S4595" s="35">
        <f>Table6[[#This Row],[Total Sales]]*Table6[[#This Row],[Cost]]</f>
        <v>6072.6</v>
      </c>
    </row>
    <row r="4596" spans="1:19" x14ac:dyDescent="0.3">
      <c r="A4596" s="54">
        <v>4727</v>
      </c>
      <c r="B4596" s="35" t="s">
        <v>9919</v>
      </c>
      <c r="C4596" s="35" t="s">
        <v>798</v>
      </c>
      <c r="D4596" s="35" t="s">
        <v>51</v>
      </c>
      <c r="E4596" s="35" t="str">
        <f t="shared" si="213"/>
        <v>F</v>
      </c>
      <c r="F4596" s="35">
        <v>90</v>
      </c>
      <c r="G4596" s="35" t="s">
        <v>9920</v>
      </c>
      <c r="H4596" s="35" t="s">
        <v>182</v>
      </c>
      <c r="I4596" s="35" t="s">
        <v>32</v>
      </c>
      <c r="J4596" s="48">
        <v>44235</v>
      </c>
      <c r="K4596" s="35">
        <v>83</v>
      </c>
      <c r="L4596" s="49" t="s">
        <v>39</v>
      </c>
      <c r="M4596" s="50" t="str">
        <f>VLOOKUP(Table6[[#This Row],[Product]],Table3[],2)</f>
        <v>Ultrathing V1</v>
      </c>
      <c r="N4596" s="50" t="str">
        <f t="shared" si="214"/>
        <v>Feb</v>
      </c>
      <c r="O4596" s="56">
        <f t="shared" si="215"/>
        <v>2021</v>
      </c>
      <c r="P4596" s="51">
        <f>VLOOKUP(Table6[[#This Row],[Product]],Table3[],3)</f>
        <v>1.79</v>
      </c>
      <c r="Q4596" s="35">
        <f>VLOOKUP(Table6[[#This Row],[Product]],Table3[],4)</f>
        <v>17</v>
      </c>
      <c r="R4596" s="35">
        <f>Table6[[#This Row],[Quantity]]*Table6[[#This Row],[Case]]</f>
        <v>1411</v>
      </c>
      <c r="S4596" s="35">
        <f>Table6[[#This Row],[Total Sales]]*Table6[[#This Row],[Cost]]</f>
        <v>2525.69</v>
      </c>
    </row>
    <row r="4597" spans="1:19" x14ac:dyDescent="0.3">
      <c r="A4597" s="54">
        <v>4728</v>
      </c>
      <c r="B4597" s="35" t="s">
        <v>6190</v>
      </c>
      <c r="C4597" s="35" t="s">
        <v>3014</v>
      </c>
      <c r="D4597" s="35" t="s">
        <v>92</v>
      </c>
      <c r="E4597" s="35" t="str">
        <f t="shared" si="213"/>
        <v>M/F</v>
      </c>
      <c r="F4597" s="35">
        <v>60</v>
      </c>
      <c r="G4597" s="35" t="s">
        <v>9920</v>
      </c>
      <c r="H4597" s="35" t="s">
        <v>141</v>
      </c>
      <c r="I4597" s="35" t="s">
        <v>32</v>
      </c>
      <c r="J4597" s="48">
        <v>44263</v>
      </c>
      <c r="K4597" s="35">
        <v>25</v>
      </c>
      <c r="L4597" s="49" t="s">
        <v>101</v>
      </c>
      <c r="M4597" s="50" t="str">
        <f>VLOOKUP(Table6[[#This Row],[Product]],Table3[],2)</f>
        <v>Superwossname</v>
      </c>
      <c r="N4597" s="50" t="str">
        <f t="shared" si="214"/>
        <v>Mar</v>
      </c>
      <c r="O4597" s="56">
        <f t="shared" si="215"/>
        <v>2021</v>
      </c>
      <c r="P4597" s="51">
        <f>VLOOKUP(Table6[[#This Row],[Product]],Table3[],3)</f>
        <v>3.49</v>
      </c>
      <c r="Q4597" s="35">
        <f>VLOOKUP(Table6[[#This Row],[Product]],Table3[],4)</f>
        <v>20</v>
      </c>
      <c r="R4597" s="35">
        <f>Table6[[#This Row],[Quantity]]*Table6[[#This Row],[Case]]</f>
        <v>500</v>
      </c>
      <c r="S4597" s="35">
        <f>Table6[[#This Row],[Total Sales]]*Table6[[#This Row],[Cost]]</f>
        <v>1745</v>
      </c>
    </row>
    <row r="4598" spans="1:19" x14ac:dyDescent="0.3">
      <c r="A4598" s="54">
        <v>4729</v>
      </c>
      <c r="B4598" s="35" t="s">
        <v>4094</v>
      </c>
      <c r="C4598" s="35" t="s">
        <v>9134</v>
      </c>
      <c r="D4598" s="35" t="s">
        <v>28</v>
      </c>
      <c r="E4598" s="35" t="str">
        <f t="shared" si="213"/>
        <v>M</v>
      </c>
      <c r="F4598" s="35">
        <v>30</v>
      </c>
      <c r="G4598" s="35" t="s">
        <v>9921</v>
      </c>
      <c r="H4598" s="35" t="s">
        <v>2130</v>
      </c>
      <c r="I4598" s="35" t="s">
        <v>32</v>
      </c>
      <c r="J4598" s="48">
        <v>43835</v>
      </c>
      <c r="K4598" s="35">
        <v>29</v>
      </c>
      <c r="L4598" s="49" t="s">
        <v>33</v>
      </c>
      <c r="M4598" s="50" t="str">
        <f>VLOOKUP(Table6[[#This Row],[Product]],Table3[],2)</f>
        <v>Megawidget L</v>
      </c>
      <c r="N4598" s="50" t="str">
        <f t="shared" si="214"/>
        <v>Jan</v>
      </c>
      <c r="O4598" s="56">
        <f t="shared" si="215"/>
        <v>2020</v>
      </c>
      <c r="P4598" s="51">
        <f>VLOOKUP(Table6[[#This Row],[Product]],Table3[],3)</f>
        <v>1.79</v>
      </c>
      <c r="Q4598" s="35">
        <f>VLOOKUP(Table6[[#This Row],[Product]],Table3[],4)</f>
        <v>24</v>
      </c>
      <c r="R4598" s="35">
        <f>Table6[[#This Row],[Quantity]]*Table6[[#This Row],[Case]]</f>
        <v>696</v>
      </c>
      <c r="S4598" s="35">
        <f>Table6[[#This Row],[Total Sales]]*Table6[[#This Row],[Cost]]</f>
        <v>1245.8399999999999</v>
      </c>
    </row>
    <row r="4599" spans="1:19" x14ac:dyDescent="0.3">
      <c r="A4599" s="54">
        <v>4730</v>
      </c>
      <c r="B4599" s="35" t="s">
        <v>4029</v>
      </c>
      <c r="C4599" s="35" t="s">
        <v>4018</v>
      </c>
      <c r="D4599" s="35" t="s">
        <v>28</v>
      </c>
      <c r="E4599" s="35" t="str">
        <f t="shared" si="213"/>
        <v>M</v>
      </c>
      <c r="F4599" s="35">
        <v>30</v>
      </c>
      <c r="G4599" s="35" t="s">
        <v>9922</v>
      </c>
      <c r="H4599" s="35" t="s">
        <v>3942</v>
      </c>
      <c r="I4599" s="35" t="s">
        <v>294</v>
      </c>
      <c r="J4599" s="48">
        <v>44780</v>
      </c>
      <c r="K4599" s="35">
        <v>17</v>
      </c>
      <c r="L4599" s="49" t="s">
        <v>33</v>
      </c>
      <c r="M4599" s="50" t="str">
        <f>VLOOKUP(Table6[[#This Row],[Product]],Table3[],2)</f>
        <v>Megawidget L</v>
      </c>
      <c r="N4599" s="50" t="str">
        <f t="shared" si="214"/>
        <v>Aug</v>
      </c>
      <c r="O4599" s="56">
        <f t="shared" si="215"/>
        <v>2022</v>
      </c>
      <c r="P4599" s="51">
        <f>VLOOKUP(Table6[[#This Row],[Product]],Table3[],3)</f>
        <v>1.79</v>
      </c>
      <c r="Q4599" s="35">
        <f>VLOOKUP(Table6[[#This Row],[Product]],Table3[],4)</f>
        <v>24</v>
      </c>
      <c r="R4599" s="35">
        <f>Table6[[#This Row],[Quantity]]*Table6[[#This Row],[Case]]</f>
        <v>408</v>
      </c>
      <c r="S4599" s="35">
        <f>Table6[[#This Row],[Total Sales]]*Table6[[#This Row],[Cost]]</f>
        <v>730.32</v>
      </c>
    </row>
    <row r="4600" spans="1:19" x14ac:dyDescent="0.3">
      <c r="A4600" s="54">
        <v>4731</v>
      </c>
      <c r="B4600" s="35" t="s">
        <v>9923</v>
      </c>
      <c r="C4600" s="35" t="s">
        <v>7248</v>
      </c>
      <c r="D4600" s="35" t="s">
        <v>15</v>
      </c>
      <c r="E4600" s="35" t="str">
        <f t="shared" si="213"/>
        <v>F</v>
      </c>
      <c r="F4600" s="35">
        <v>30</v>
      </c>
      <c r="G4600" s="35" t="s">
        <v>9924</v>
      </c>
      <c r="H4600" s="35" t="s">
        <v>6080</v>
      </c>
      <c r="I4600" s="35" t="s">
        <v>32</v>
      </c>
      <c r="J4600" s="48">
        <v>44288</v>
      </c>
      <c r="K4600" s="35">
        <v>35</v>
      </c>
      <c r="L4600" s="49" t="s">
        <v>159</v>
      </c>
      <c r="M4600" s="50" t="str">
        <f>VLOOKUP(Table6[[#This Row],[Product]],Table3[],2)</f>
        <v>Ultrathing V3</v>
      </c>
      <c r="N4600" s="50" t="str">
        <f t="shared" si="214"/>
        <v>Apr</v>
      </c>
      <c r="O4600" s="56">
        <f t="shared" si="215"/>
        <v>2021</v>
      </c>
      <c r="P4600" s="51">
        <f>VLOOKUP(Table6[[#This Row],[Product]],Table3[],3)</f>
        <v>3.39</v>
      </c>
      <c r="Q4600" s="35">
        <f>VLOOKUP(Table6[[#This Row],[Product]],Table3[],4)</f>
        <v>24</v>
      </c>
      <c r="R4600" s="35">
        <f>Table6[[#This Row],[Quantity]]*Table6[[#This Row],[Case]]</f>
        <v>840</v>
      </c>
      <c r="S4600" s="35">
        <f>Table6[[#This Row],[Total Sales]]*Table6[[#This Row],[Cost]]</f>
        <v>2847.6</v>
      </c>
    </row>
    <row r="4601" spans="1:19" x14ac:dyDescent="0.3">
      <c r="A4601" s="54">
        <v>4732</v>
      </c>
      <c r="B4601" s="35" t="s">
        <v>9925</v>
      </c>
      <c r="C4601" s="35" t="s">
        <v>7674</v>
      </c>
      <c r="D4601" s="35" t="s">
        <v>51</v>
      </c>
      <c r="E4601" s="35" t="str">
        <f t="shared" si="213"/>
        <v>F</v>
      </c>
      <c r="F4601" s="35">
        <v>90</v>
      </c>
      <c r="G4601" s="35" t="s">
        <v>9926</v>
      </c>
      <c r="H4601" s="35" t="s">
        <v>6782</v>
      </c>
      <c r="I4601" s="35" t="s">
        <v>32</v>
      </c>
      <c r="J4601" s="48">
        <v>43991</v>
      </c>
      <c r="K4601" s="35">
        <v>61</v>
      </c>
      <c r="L4601" s="49" t="s">
        <v>64</v>
      </c>
      <c r="M4601" s="50" t="str">
        <f>VLOOKUP(Table6[[#This Row],[Product]],Table3[],2)</f>
        <v>Ultrathing V4</v>
      </c>
      <c r="N4601" s="50" t="str">
        <f t="shared" si="214"/>
        <v>Jun</v>
      </c>
      <c r="O4601" s="56">
        <f t="shared" si="215"/>
        <v>2020</v>
      </c>
      <c r="P4601" s="51">
        <f>VLOOKUP(Table6[[#This Row],[Product]],Table3[],3)</f>
        <v>3.99</v>
      </c>
      <c r="Q4601" s="35">
        <f>VLOOKUP(Table6[[#This Row],[Product]],Table3[],4)</f>
        <v>24</v>
      </c>
      <c r="R4601" s="35">
        <f>Table6[[#This Row],[Quantity]]*Table6[[#This Row],[Case]]</f>
        <v>1464</v>
      </c>
      <c r="S4601" s="35">
        <f>Table6[[#This Row],[Total Sales]]*Table6[[#This Row],[Cost]]</f>
        <v>5841.3600000000006</v>
      </c>
    </row>
    <row r="4602" spans="1:19" x14ac:dyDescent="0.3">
      <c r="A4602" s="54">
        <v>4734</v>
      </c>
      <c r="B4602" s="35" t="s">
        <v>85</v>
      </c>
      <c r="C4602" s="35" t="s">
        <v>9927</v>
      </c>
      <c r="D4602" s="35" t="s">
        <v>117</v>
      </c>
      <c r="E4602" s="35" t="str">
        <f t="shared" si="213"/>
        <v>M/F</v>
      </c>
      <c r="F4602" s="35">
        <v>60</v>
      </c>
      <c r="G4602" s="35" t="s">
        <v>9928</v>
      </c>
      <c r="H4602" s="35" t="s">
        <v>746</v>
      </c>
      <c r="I4602" s="35" t="s">
        <v>32</v>
      </c>
      <c r="J4602" s="48">
        <v>43900</v>
      </c>
      <c r="K4602" s="35">
        <v>24</v>
      </c>
      <c r="L4602" s="49" t="s">
        <v>64</v>
      </c>
      <c r="M4602" s="50" t="str">
        <f>VLOOKUP(Table6[[#This Row],[Product]],Table3[],2)</f>
        <v>Ultrathing V4</v>
      </c>
      <c r="N4602" s="50" t="str">
        <f t="shared" si="214"/>
        <v>Mar</v>
      </c>
      <c r="O4602" s="56">
        <f t="shared" si="215"/>
        <v>2020</v>
      </c>
      <c r="P4602" s="51">
        <f>VLOOKUP(Table6[[#This Row],[Product]],Table3[],3)</f>
        <v>3.99</v>
      </c>
      <c r="Q4602" s="35">
        <f>VLOOKUP(Table6[[#This Row],[Product]],Table3[],4)</f>
        <v>24</v>
      </c>
      <c r="R4602" s="35">
        <f>Table6[[#This Row],[Quantity]]*Table6[[#This Row],[Case]]</f>
        <v>576</v>
      </c>
      <c r="S4602" s="35">
        <f>Table6[[#This Row],[Total Sales]]*Table6[[#This Row],[Cost]]</f>
        <v>2298.2400000000002</v>
      </c>
    </row>
    <row r="4603" spans="1:19" x14ac:dyDescent="0.3">
      <c r="A4603" s="54">
        <v>4735</v>
      </c>
      <c r="B4603" s="35" t="s">
        <v>1554</v>
      </c>
      <c r="C4603" s="35" t="s">
        <v>1117</v>
      </c>
      <c r="D4603" s="35" t="s">
        <v>28</v>
      </c>
      <c r="E4603" s="35" t="str">
        <f t="shared" si="213"/>
        <v>M</v>
      </c>
      <c r="F4603" s="35">
        <v>30</v>
      </c>
      <c r="G4603" s="35" t="s">
        <v>9929</v>
      </c>
      <c r="H4603" s="35" t="s">
        <v>6675</v>
      </c>
      <c r="I4603" s="35" t="s">
        <v>32</v>
      </c>
      <c r="J4603" s="48">
        <v>44512</v>
      </c>
      <c r="K4603" s="35">
        <v>72</v>
      </c>
      <c r="L4603" s="49" t="s">
        <v>45</v>
      </c>
      <c r="M4603" s="50" t="str">
        <f>VLOOKUP(Table6[[#This Row],[Product]],Table3[],2)</f>
        <v>Gigastuff</v>
      </c>
      <c r="N4603" s="50" t="str">
        <f t="shared" si="214"/>
        <v>Nov</v>
      </c>
      <c r="O4603" s="56">
        <f t="shared" si="215"/>
        <v>2021</v>
      </c>
      <c r="P4603" s="51">
        <f>VLOOKUP(Table6[[#This Row],[Product]],Table3[],3)</f>
        <v>1.89</v>
      </c>
      <c r="Q4603" s="35">
        <f>VLOOKUP(Table6[[#This Row],[Product]],Table3[],4)</f>
        <v>18</v>
      </c>
      <c r="R4603" s="35">
        <f>Table6[[#This Row],[Quantity]]*Table6[[#This Row],[Case]]</f>
        <v>1296</v>
      </c>
      <c r="S4603" s="35">
        <f>Table6[[#This Row],[Total Sales]]*Table6[[#This Row],[Cost]]</f>
        <v>2449.44</v>
      </c>
    </row>
    <row r="4604" spans="1:19" x14ac:dyDescent="0.3">
      <c r="A4604" s="54">
        <v>4736</v>
      </c>
      <c r="B4604" s="35" t="s">
        <v>4115</v>
      </c>
      <c r="C4604" s="35" t="s">
        <v>1635</v>
      </c>
      <c r="D4604" s="35" t="s">
        <v>28</v>
      </c>
      <c r="E4604" s="35" t="str">
        <f t="shared" si="213"/>
        <v>M</v>
      </c>
      <c r="F4604" s="35">
        <v>30</v>
      </c>
      <c r="G4604" s="35" t="s">
        <v>9930</v>
      </c>
      <c r="H4604" s="35" t="s">
        <v>1119</v>
      </c>
      <c r="I4604" s="35" t="s">
        <v>240</v>
      </c>
      <c r="J4604" s="48">
        <v>44571</v>
      </c>
      <c r="K4604" s="35">
        <v>22</v>
      </c>
      <c r="L4604" s="49" t="s">
        <v>33</v>
      </c>
      <c r="M4604" s="50" t="str">
        <f>VLOOKUP(Table6[[#This Row],[Product]],Table3[],2)</f>
        <v>Megawidget L</v>
      </c>
      <c r="N4604" s="50" t="str">
        <f t="shared" si="214"/>
        <v>Jan</v>
      </c>
      <c r="O4604" s="56">
        <f t="shared" si="215"/>
        <v>2022</v>
      </c>
      <c r="P4604" s="51">
        <f>VLOOKUP(Table6[[#This Row],[Product]],Table3[],3)</f>
        <v>1.79</v>
      </c>
      <c r="Q4604" s="35">
        <f>VLOOKUP(Table6[[#This Row],[Product]],Table3[],4)</f>
        <v>24</v>
      </c>
      <c r="R4604" s="35">
        <f>Table6[[#This Row],[Quantity]]*Table6[[#This Row],[Case]]</f>
        <v>528</v>
      </c>
      <c r="S4604" s="35">
        <f>Table6[[#This Row],[Total Sales]]*Table6[[#This Row],[Cost]]</f>
        <v>945.12</v>
      </c>
    </row>
    <row r="4605" spans="1:19" x14ac:dyDescent="0.3">
      <c r="A4605" s="54">
        <v>4737</v>
      </c>
      <c r="B4605" s="35" t="s">
        <v>504</v>
      </c>
      <c r="C4605" s="35" t="s">
        <v>6065</v>
      </c>
      <c r="D4605" s="35" t="s">
        <v>28</v>
      </c>
      <c r="E4605" s="35" t="str">
        <f t="shared" si="213"/>
        <v>M</v>
      </c>
      <c r="F4605" s="35">
        <v>60</v>
      </c>
      <c r="G4605" s="35" t="s">
        <v>9931</v>
      </c>
      <c r="H4605" s="35" t="s">
        <v>5643</v>
      </c>
      <c r="I4605" s="35" t="s">
        <v>886</v>
      </c>
      <c r="J4605" s="48" t="s">
        <v>14042</v>
      </c>
      <c r="K4605" s="35">
        <v>41</v>
      </c>
      <c r="L4605" s="49" t="s">
        <v>39</v>
      </c>
      <c r="M4605" s="50" t="str">
        <f>VLOOKUP(Table6[[#This Row],[Product]],Table3[],2)</f>
        <v>Ultrathing V1</v>
      </c>
      <c r="N4605" s="50" t="str">
        <f t="shared" si="214"/>
        <v>Jun</v>
      </c>
      <c r="O4605" s="56">
        <f t="shared" si="215"/>
        <v>2020</v>
      </c>
      <c r="P4605" s="51">
        <f>VLOOKUP(Table6[[#This Row],[Product]],Table3[],3)</f>
        <v>1.79</v>
      </c>
      <c r="Q4605" s="35">
        <f>VLOOKUP(Table6[[#This Row],[Product]],Table3[],4)</f>
        <v>17</v>
      </c>
      <c r="R4605" s="35">
        <f>Table6[[#This Row],[Quantity]]*Table6[[#This Row],[Case]]</f>
        <v>697</v>
      </c>
      <c r="S4605" s="35">
        <f>Table6[[#This Row],[Total Sales]]*Table6[[#This Row],[Cost]]</f>
        <v>1247.6300000000001</v>
      </c>
    </row>
    <row r="4606" spans="1:19" x14ac:dyDescent="0.3">
      <c r="A4606" s="54">
        <v>4738</v>
      </c>
      <c r="B4606" s="35" t="s">
        <v>9932</v>
      </c>
      <c r="C4606" s="35" t="s">
        <v>4706</v>
      </c>
      <c r="D4606" s="35" t="s">
        <v>41</v>
      </c>
      <c r="E4606" s="35" t="str">
        <f t="shared" si="213"/>
        <v>F</v>
      </c>
      <c r="F4606" s="35">
        <v>90</v>
      </c>
      <c r="G4606" s="35" t="s">
        <v>9933</v>
      </c>
      <c r="H4606" s="35" t="s">
        <v>2141</v>
      </c>
      <c r="I4606" s="35" t="s">
        <v>1078</v>
      </c>
      <c r="J4606" s="48" t="s">
        <v>13943</v>
      </c>
      <c r="K4606" s="35">
        <v>14</v>
      </c>
      <c r="L4606" s="49" t="s">
        <v>20</v>
      </c>
      <c r="M4606" s="50" t="str">
        <f>VLOOKUP(Table6[[#This Row],[Product]],Table3[],2)</f>
        <v>Hyperwotsit</v>
      </c>
      <c r="N4606" s="50" t="str">
        <f t="shared" si="214"/>
        <v>Feb</v>
      </c>
      <c r="O4606" s="56">
        <f t="shared" si="215"/>
        <v>2022</v>
      </c>
      <c r="P4606" s="51">
        <f>VLOOKUP(Table6[[#This Row],[Product]],Table3[],3)</f>
        <v>2.0099999999999998</v>
      </c>
      <c r="Q4606" s="35">
        <f>VLOOKUP(Table6[[#This Row],[Product]],Table3[],4)</f>
        <v>20</v>
      </c>
      <c r="R4606" s="35">
        <f>Table6[[#This Row],[Quantity]]*Table6[[#This Row],[Case]]</f>
        <v>280</v>
      </c>
      <c r="S4606" s="35">
        <f>Table6[[#This Row],[Total Sales]]*Table6[[#This Row],[Cost]]</f>
        <v>562.79999999999995</v>
      </c>
    </row>
    <row r="4607" spans="1:19" x14ac:dyDescent="0.3">
      <c r="A4607" s="54">
        <v>4739</v>
      </c>
      <c r="B4607" s="35" t="s">
        <v>9934</v>
      </c>
      <c r="C4607" s="35" t="s">
        <v>1442</v>
      </c>
      <c r="D4607" s="35" t="s">
        <v>51</v>
      </c>
      <c r="E4607" s="35" t="str">
        <f t="shared" si="213"/>
        <v>F</v>
      </c>
      <c r="F4607" s="35">
        <v>90</v>
      </c>
      <c r="G4607" s="35" t="s">
        <v>9935</v>
      </c>
      <c r="H4607" s="35" t="s">
        <v>1761</v>
      </c>
      <c r="I4607" s="35" t="s">
        <v>38</v>
      </c>
      <c r="J4607" s="48">
        <v>44571</v>
      </c>
      <c r="K4607" s="35">
        <v>94</v>
      </c>
      <c r="L4607" s="49" t="s">
        <v>64</v>
      </c>
      <c r="M4607" s="50" t="str">
        <f>VLOOKUP(Table6[[#This Row],[Product]],Table3[],2)</f>
        <v>Ultrathing V4</v>
      </c>
      <c r="N4607" s="50" t="str">
        <f t="shared" si="214"/>
        <v>Jan</v>
      </c>
      <c r="O4607" s="56">
        <f t="shared" si="215"/>
        <v>2022</v>
      </c>
      <c r="P4607" s="51">
        <f>VLOOKUP(Table6[[#This Row],[Product]],Table3[],3)</f>
        <v>3.99</v>
      </c>
      <c r="Q4607" s="35">
        <f>VLOOKUP(Table6[[#This Row],[Product]],Table3[],4)</f>
        <v>24</v>
      </c>
      <c r="R4607" s="35">
        <f>Table6[[#This Row],[Quantity]]*Table6[[#This Row],[Case]]</f>
        <v>2256</v>
      </c>
      <c r="S4607" s="35">
        <f>Table6[[#This Row],[Total Sales]]*Table6[[#This Row],[Cost]]</f>
        <v>9001.44</v>
      </c>
    </row>
    <row r="4608" spans="1:19" x14ac:dyDescent="0.3">
      <c r="A4608" s="54">
        <v>4740</v>
      </c>
      <c r="B4608" s="35" t="s">
        <v>433</v>
      </c>
      <c r="C4608" s="35" t="s">
        <v>5756</v>
      </c>
      <c r="D4608" s="35" t="s">
        <v>15</v>
      </c>
      <c r="E4608" s="35" t="str">
        <f t="shared" si="213"/>
        <v>F</v>
      </c>
      <c r="F4608" s="35">
        <v>30</v>
      </c>
      <c r="G4608" s="35" t="s">
        <v>9936</v>
      </c>
      <c r="H4608" s="35" t="s">
        <v>4409</v>
      </c>
      <c r="I4608" s="35" t="s">
        <v>294</v>
      </c>
      <c r="J4608" s="48">
        <v>44023</v>
      </c>
      <c r="K4608" s="35">
        <v>51</v>
      </c>
      <c r="L4608" s="49" t="s">
        <v>70</v>
      </c>
      <c r="M4608" s="50" t="str">
        <f>VLOOKUP(Table6[[#This Row],[Product]],Table3[],2)</f>
        <v>Megawidget M</v>
      </c>
      <c r="N4608" s="50" t="str">
        <f t="shared" si="214"/>
        <v>Jul</v>
      </c>
      <c r="O4608" s="56">
        <f t="shared" si="215"/>
        <v>2020</v>
      </c>
      <c r="P4608" s="51">
        <f>VLOOKUP(Table6[[#This Row],[Product]],Table3[],3)</f>
        <v>1.29</v>
      </c>
      <c r="Q4608" s="35">
        <f>VLOOKUP(Table6[[#This Row],[Product]],Table3[],4)</f>
        <v>24</v>
      </c>
      <c r="R4608" s="35">
        <f>Table6[[#This Row],[Quantity]]*Table6[[#This Row],[Case]]</f>
        <v>1224</v>
      </c>
      <c r="S4608" s="35">
        <f>Table6[[#This Row],[Total Sales]]*Table6[[#This Row],[Cost]]</f>
        <v>1578.96</v>
      </c>
    </row>
    <row r="4609" spans="1:19" x14ac:dyDescent="0.3">
      <c r="A4609" s="54">
        <v>4741</v>
      </c>
      <c r="B4609" s="35" t="s">
        <v>9937</v>
      </c>
      <c r="C4609" s="35" t="s">
        <v>3588</v>
      </c>
      <c r="D4609" s="35" t="s">
        <v>15</v>
      </c>
      <c r="E4609" s="35" t="str">
        <f t="shared" si="213"/>
        <v>F</v>
      </c>
      <c r="F4609" s="35">
        <v>60</v>
      </c>
      <c r="G4609" s="35" t="s">
        <v>9938</v>
      </c>
      <c r="H4609" s="35" t="s">
        <v>8534</v>
      </c>
      <c r="I4609" s="35" t="s">
        <v>294</v>
      </c>
      <c r="J4609" s="48" t="s">
        <v>13812</v>
      </c>
      <c r="K4609" s="35">
        <v>24</v>
      </c>
      <c r="L4609" s="49" t="s">
        <v>33</v>
      </c>
      <c r="M4609" s="50" t="str">
        <f>VLOOKUP(Table6[[#This Row],[Product]],Table3[],2)</f>
        <v>Megawidget L</v>
      </c>
      <c r="N4609" s="50" t="str">
        <f t="shared" si="214"/>
        <v>Feb</v>
      </c>
      <c r="O4609" s="56">
        <f t="shared" si="215"/>
        <v>2020</v>
      </c>
      <c r="P4609" s="51">
        <f>VLOOKUP(Table6[[#This Row],[Product]],Table3[],3)</f>
        <v>1.79</v>
      </c>
      <c r="Q4609" s="35">
        <f>VLOOKUP(Table6[[#This Row],[Product]],Table3[],4)</f>
        <v>24</v>
      </c>
      <c r="R4609" s="35">
        <f>Table6[[#This Row],[Quantity]]*Table6[[#This Row],[Case]]</f>
        <v>576</v>
      </c>
      <c r="S4609" s="35">
        <f>Table6[[#This Row],[Total Sales]]*Table6[[#This Row],[Cost]]</f>
        <v>1031.04</v>
      </c>
    </row>
    <row r="4610" spans="1:19" x14ac:dyDescent="0.3">
      <c r="A4610" s="54">
        <v>4742</v>
      </c>
      <c r="B4610" s="35" t="s">
        <v>9939</v>
      </c>
      <c r="C4610" s="35" t="s">
        <v>4181</v>
      </c>
      <c r="D4610" s="35" t="s">
        <v>28</v>
      </c>
      <c r="E4610" s="35" t="str">
        <f t="shared" si="213"/>
        <v>M</v>
      </c>
      <c r="F4610" s="35">
        <v>90</v>
      </c>
      <c r="G4610" s="35" t="s">
        <v>9940</v>
      </c>
      <c r="H4610" s="35" t="s">
        <v>3498</v>
      </c>
      <c r="I4610" s="35" t="s">
        <v>32</v>
      </c>
      <c r="J4610" s="48">
        <v>44108</v>
      </c>
      <c r="K4610" s="35">
        <v>76</v>
      </c>
      <c r="L4610" s="49" t="s">
        <v>39</v>
      </c>
      <c r="M4610" s="50" t="str">
        <f>VLOOKUP(Table6[[#This Row],[Product]],Table3[],2)</f>
        <v>Ultrathing V1</v>
      </c>
      <c r="N4610" s="50" t="str">
        <f t="shared" si="214"/>
        <v>Oct</v>
      </c>
      <c r="O4610" s="56">
        <f t="shared" si="215"/>
        <v>2020</v>
      </c>
      <c r="P4610" s="51">
        <f>VLOOKUP(Table6[[#This Row],[Product]],Table3[],3)</f>
        <v>1.79</v>
      </c>
      <c r="Q4610" s="35">
        <f>VLOOKUP(Table6[[#This Row],[Product]],Table3[],4)</f>
        <v>17</v>
      </c>
      <c r="R4610" s="35">
        <f>Table6[[#This Row],[Quantity]]*Table6[[#This Row],[Case]]</f>
        <v>1292</v>
      </c>
      <c r="S4610" s="35">
        <f>Table6[[#This Row],[Total Sales]]*Table6[[#This Row],[Cost]]</f>
        <v>2312.6799999999998</v>
      </c>
    </row>
    <row r="4611" spans="1:19" x14ac:dyDescent="0.3">
      <c r="A4611" s="54">
        <v>4743</v>
      </c>
      <c r="B4611" s="35" t="s">
        <v>9941</v>
      </c>
      <c r="C4611" s="35" t="s">
        <v>8723</v>
      </c>
      <c r="D4611" s="35" t="s">
        <v>41</v>
      </c>
      <c r="E4611" s="35" t="str">
        <f t="shared" ref="E4611:E4674" si="216">IF(OR(D4611="Mrs", D4611="Miss", D4611="Ms"), "F", IF(OR(D4611="Mr"), "M", IF(OR(D4611="Dr", D4611="Prof", D4611="Rev"), "M/F", "")))</f>
        <v>F</v>
      </c>
      <c r="F4611" s="35">
        <v>90</v>
      </c>
      <c r="G4611" s="35" t="s">
        <v>9942</v>
      </c>
      <c r="H4611" s="35" t="s">
        <v>386</v>
      </c>
      <c r="I4611" s="35" t="s">
        <v>294</v>
      </c>
      <c r="J4611" s="48" t="s">
        <v>13800</v>
      </c>
      <c r="K4611" s="35">
        <v>20</v>
      </c>
      <c r="L4611" s="49" t="s">
        <v>20</v>
      </c>
      <c r="M4611" s="50" t="str">
        <f>VLOOKUP(Table6[[#This Row],[Product]],Table3[],2)</f>
        <v>Hyperwotsit</v>
      </c>
      <c r="N4611" s="50" t="str">
        <f t="shared" ref="N4611:N4674" si="217">TEXT(J4611,"mmm")</f>
        <v>Oct</v>
      </c>
      <c r="O4611" s="56">
        <f t="shared" ref="O4611:O4674" si="218">YEAR(J4611)</f>
        <v>2020</v>
      </c>
      <c r="P4611" s="51">
        <f>VLOOKUP(Table6[[#This Row],[Product]],Table3[],3)</f>
        <v>2.0099999999999998</v>
      </c>
      <c r="Q4611" s="35">
        <f>VLOOKUP(Table6[[#This Row],[Product]],Table3[],4)</f>
        <v>20</v>
      </c>
      <c r="R4611" s="35">
        <f>Table6[[#This Row],[Quantity]]*Table6[[#This Row],[Case]]</f>
        <v>400</v>
      </c>
      <c r="S4611" s="35">
        <f>Table6[[#This Row],[Total Sales]]*Table6[[#This Row],[Cost]]</f>
        <v>803.99999999999989</v>
      </c>
    </row>
    <row r="4612" spans="1:19" x14ac:dyDescent="0.3">
      <c r="A4612" s="54">
        <v>4744</v>
      </c>
      <c r="B4612" s="35" t="s">
        <v>9943</v>
      </c>
      <c r="C4612" s="35" t="s">
        <v>5928</v>
      </c>
      <c r="D4612" s="35" t="s">
        <v>15</v>
      </c>
      <c r="E4612" s="35" t="str">
        <f t="shared" si="216"/>
        <v>F</v>
      </c>
      <c r="F4612" s="35">
        <v>90</v>
      </c>
      <c r="G4612" s="35" t="s">
        <v>9944</v>
      </c>
      <c r="H4612" s="35" t="s">
        <v>4889</v>
      </c>
      <c r="I4612" s="35" t="s">
        <v>110</v>
      </c>
      <c r="J4612" s="48" t="s">
        <v>13814</v>
      </c>
      <c r="K4612" s="35">
        <v>28</v>
      </c>
      <c r="L4612" s="49" t="s">
        <v>64</v>
      </c>
      <c r="M4612" s="50" t="str">
        <f>VLOOKUP(Table6[[#This Row],[Product]],Table3[],2)</f>
        <v>Ultrathing V4</v>
      </c>
      <c r="N4612" s="50" t="str">
        <f t="shared" si="217"/>
        <v>Mar</v>
      </c>
      <c r="O4612" s="56">
        <f t="shared" si="218"/>
        <v>2022</v>
      </c>
      <c r="P4612" s="51">
        <f>VLOOKUP(Table6[[#This Row],[Product]],Table3[],3)</f>
        <v>3.99</v>
      </c>
      <c r="Q4612" s="35">
        <f>VLOOKUP(Table6[[#This Row],[Product]],Table3[],4)</f>
        <v>24</v>
      </c>
      <c r="R4612" s="35">
        <f>Table6[[#This Row],[Quantity]]*Table6[[#This Row],[Case]]</f>
        <v>672</v>
      </c>
      <c r="S4612" s="35">
        <f>Table6[[#This Row],[Total Sales]]*Table6[[#This Row],[Cost]]</f>
        <v>2681.28</v>
      </c>
    </row>
    <row r="4613" spans="1:19" x14ac:dyDescent="0.3">
      <c r="A4613" s="54">
        <v>4745</v>
      </c>
      <c r="B4613" s="35" t="s">
        <v>2750</v>
      </c>
      <c r="C4613" s="35" t="s">
        <v>5626</v>
      </c>
      <c r="D4613" s="35" t="s">
        <v>28</v>
      </c>
      <c r="E4613" s="35" t="str">
        <f t="shared" si="216"/>
        <v>M</v>
      </c>
      <c r="F4613" s="35">
        <v>60</v>
      </c>
      <c r="G4613" s="35" t="s">
        <v>9945</v>
      </c>
      <c r="H4613" s="35" t="s">
        <v>6343</v>
      </c>
      <c r="I4613" s="35" t="s">
        <v>32</v>
      </c>
      <c r="J4613" s="48">
        <v>44200</v>
      </c>
      <c r="K4613" s="35">
        <v>44</v>
      </c>
      <c r="L4613" s="49" t="s">
        <v>39</v>
      </c>
      <c r="M4613" s="50" t="str">
        <f>VLOOKUP(Table6[[#This Row],[Product]],Table3[],2)</f>
        <v>Ultrathing V1</v>
      </c>
      <c r="N4613" s="50" t="str">
        <f t="shared" si="217"/>
        <v>Jan</v>
      </c>
      <c r="O4613" s="56">
        <f t="shared" si="218"/>
        <v>2021</v>
      </c>
      <c r="P4613" s="51">
        <f>VLOOKUP(Table6[[#This Row],[Product]],Table3[],3)</f>
        <v>1.79</v>
      </c>
      <c r="Q4613" s="35">
        <f>VLOOKUP(Table6[[#This Row],[Product]],Table3[],4)</f>
        <v>17</v>
      </c>
      <c r="R4613" s="35">
        <f>Table6[[#This Row],[Quantity]]*Table6[[#This Row],[Case]]</f>
        <v>748</v>
      </c>
      <c r="S4613" s="35">
        <f>Table6[[#This Row],[Total Sales]]*Table6[[#This Row],[Cost]]</f>
        <v>1338.92</v>
      </c>
    </row>
    <row r="4614" spans="1:19" x14ac:dyDescent="0.3">
      <c r="A4614" s="54">
        <v>4746</v>
      </c>
      <c r="B4614" s="35" t="s">
        <v>5942</v>
      </c>
      <c r="C4614" s="35" t="s">
        <v>9946</v>
      </c>
      <c r="D4614" s="35" t="s">
        <v>28</v>
      </c>
      <c r="E4614" s="35" t="str">
        <f t="shared" si="216"/>
        <v>M</v>
      </c>
      <c r="F4614" s="35">
        <v>60</v>
      </c>
      <c r="G4614" s="35" t="s">
        <v>9947</v>
      </c>
      <c r="H4614" s="35" t="s">
        <v>1001</v>
      </c>
      <c r="I4614" s="35" t="s">
        <v>32</v>
      </c>
      <c r="J4614" s="48" t="s">
        <v>13876</v>
      </c>
      <c r="K4614" s="35">
        <v>62</v>
      </c>
      <c r="L4614" s="49" t="s">
        <v>70</v>
      </c>
      <c r="M4614" s="50" t="str">
        <f>VLOOKUP(Table6[[#This Row],[Product]],Table3[],2)</f>
        <v>Megawidget M</v>
      </c>
      <c r="N4614" s="50" t="str">
        <f t="shared" si="217"/>
        <v>Jul</v>
      </c>
      <c r="O4614" s="56">
        <f t="shared" si="218"/>
        <v>2022</v>
      </c>
      <c r="P4614" s="51">
        <f>VLOOKUP(Table6[[#This Row],[Product]],Table3[],3)</f>
        <v>1.29</v>
      </c>
      <c r="Q4614" s="35">
        <f>VLOOKUP(Table6[[#This Row],[Product]],Table3[],4)</f>
        <v>24</v>
      </c>
      <c r="R4614" s="35">
        <f>Table6[[#This Row],[Quantity]]*Table6[[#This Row],[Case]]</f>
        <v>1488</v>
      </c>
      <c r="S4614" s="35">
        <f>Table6[[#This Row],[Total Sales]]*Table6[[#This Row],[Cost]]</f>
        <v>1919.52</v>
      </c>
    </row>
    <row r="4615" spans="1:19" x14ac:dyDescent="0.3">
      <c r="A4615" s="54">
        <v>4747</v>
      </c>
      <c r="B4615" s="35" t="s">
        <v>7811</v>
      </c>
      <c r="C4615" s="35" t="s">
        <v>991</v>
      </c>
      <c r="D4615" s="35" t="s">
        <v>15</v>
      </c>
      <c r="E4615" s="35" t="str">
        <f t="shared" si="216"/>
        <v>F</v>
      </c>
      <c r="F4615" s="35">
        <v>90</v>
      </c>
      <c r="G4615" s="35" t="s">
        <v>9948</v>
      </c>
      <c r="H4615" s="35" t="s">
        <v>3495</v>
      </c>
      <c r="I4615" s="35" t="s">
        <v>1083</v>
      </c>
      <c r="J4615" s="48" t="s">
        <v>14236</v>
      </c>
      <c r="K4615" s="35">
        <v>10</v>
      </c>
      <c r="L4615" s="49" t="s">
        <v>70</v>
      </c>
      <c r="M4615" s="50" t="str">
        <f>VLOOKUP(Table6[[#This Row],[Product]],Table3[],2)</f>
        <v>Megawidget M</v>
      </c>
      <c r="N4615" s="50" t="str">
        <f t="shared" si="217"/>
        <v>Mar</v>
      </c>
      <c r="O4615" s="56">
        <f t="shared" si="218"/>
        <v>2022</v>
      </c>
      <c r="P4615" s="51">
        <f>VLOOKUP(Table6[[#This Row],[Product]],Table3[],3)</f>
        <v>1.29</v>
      </c>
      <c r="Q4615" s="35">
        <f>VLOOKUP(Table6[[#This Row],[Product]],Table3[],4)</f>
        <v>24</v>
      </c>
      <c r="R4615" s="35">
        <f>Table6[[#This Row],[Quantity]]*Table6[[#This Row],[Case]]</f>
        <v>240</v>
      </c>
      <c r="S4615" s="35">
        <f>Table6[[#This Row],[Total Sales]]*Table6[[#This Row],[Cost]]</f>
        <v>309.60000000000002</v>
      </c>
    </row>
    <row r="4616" spans="1:19" x14ac:dyDescent="0.3">
      <c r="A4616" s="54">
        <v>4748</v>
      </c>
      <c r="B4616" s="35" t="s">
        <v>4318</v>
      </c>
      <c r="C4616" s="35" t="s">
        <v>9949</v>
      </c>
      <c r="D4616" s="35" t="s">
        <v>28</v>
      </c>
      <c r="E4616" s="35" t="str">
        <f t="shared" si="216"/>
        <v>M</v>
      </c>
      <c r="F4616" s="35">
        <v>90</v>
      </c>
      <c r="G4616" s="35" t="s">
        <v>9950</v>
      </c>
      <c r="H4616" s="35" t="s">
        <v>938</v>
      </c>
      <c r="I4616" s="35" t="s">
        <v>25</v>
      </c>
      <c r="J4616" s="48" t="s">
        <v>13787</v>
      </c>
      <c r="K4616" s="35">
        <v>94</v>
      </c>
      <c r="L4616" s="49" t="s">
        <v>64</v>
      </c>
      <c r="M4616" s="50" t="str">
        <f>VLOOKUP(Table6[[#This Row],[Product]],Table3[],2)</f>
        <v>Ultrathing V4</v>
      </c>
      <c r="N4616" s="50" t="str">
        <f t="shared" si="217"/>
        <v>May</v>
      </c>
      <c r="O4616" s="56">
        <f t="shared" si="218"/>
        <v>2021</v>
      </c>
      <c r="P4616" s="51">
        <f>VLOOKUP(Table6[[#This Row],[Product]],Table3[],3)</f>
        <v>3.99</v>
      </c>
      <c r="Q4616" s="35">
        <f>VLOOKUP(Table6[[#This Row],[Product]],Table3[],4)</f>
        <v>24</v>
      </c>
      <c r="R4616" s="35">
        <f>Table6[[#This Row],[Quantity]]*Table6[[#This Row],[Case]]</f>
        <v>2256</v>
      </c>
      <c r="S4616" s="35">
        <f>Table6[[#This Row],[Total Sales]]*Table6[[#This Row],[Cost]]</f>
        <v>9001.44</v>
      </c>
    </row>
    <row r="4617" spans="1:19" x14ac:dyDescent="0.3">
      <c r="A4617" s="54">
        <v>4749</v>
      </c>
      <c r="B4617" s="35" t="s">
        <v>9951</v>
      </c>
      <c r="C4617" s="35" t="s">
        <v>6513</v>
      </c>
      <c r="D4617" s="35" t="s">
        <v>15</v>
      </c>
      <c r="E4617" s="35" t="str">
        <f t="shared" si="216"/>
        <v>F</v>
      </c>
      <c r="F4617" s="35">
        <v>90</v>
      </c>
      <c r="G4617" s="35" t="s">
        <v>9952</v>
      </c>
      <c r="H4617" s="35" t="s">
        <v>3175</v>
      </c>
      <c r="I4617" s="35" t="s">
        <v>1233</v>
      </c>
      <c r="J4617" s="48">
        <v>44837</v>
      </c>
      <c r="K4617" s="35">
        <v>11</v>
      </c>
      <c r="L4617" s="49" t="s">
        <v>45</v>
      </c>
      <c r="M4617" s="50" t="str">
        <f>VLOOKUP(Table6[[#This Row],[Product]],Table3[],2)</f>
        <v>Gigastuff</v>
      </c>
      <c r="N4617" s="50" t="str">
        <f t="shared" si="217"/>
        <v>Oct</v>
      </c>
      <c r="O4617" s="56">
        <f t="shared" si="218"/>
        <v>2022</v>
      </c>
      <c r="P4617" s="51">
        <f>VLOOKUP(Table6[[#This Row],[Product]],Table3[],3)</f>
        <v>1.89</v>
      </c>
      <c r="Q4617" s="35">
        <f>VLOOKUP(Table6[[#This Row],[Product]],Table3[],4)</f>
        <v>18</v>
      </c>
      <c r="R4617" s="35">
        <f>Table6[[#This Row],[Quantity]]*Table6[[#This Row],[Case]]</f>
        <v>198</v>
      </c>
      <c r="S4617" s="35">
        <f>Table6[[#This Row],[Total Sales]]*Table6[[#This Row],[Cost]]</f>
        <v>374.21999999999997</v>
      </c>
    </row>
    <row r="4618" spans="1:19" x14ac:dyDescent="0.3">
      <c r="A4618" s="54">
        <v>4750</v>
      </c>
      <c r="B4618" s="35" t="s">
        <v>4771</v>
      </c>
      <c r="C4618" s="35" t="s">
        <v>9953</v>
      </c>
      <c r="D4618" s="35" t="s">
        <v>28</v>
      </c>
      <c r="E4618" s="35" t="str">
        <f t="shared" si="216"/>
        <v>M</v>
      </c>
      <c r="F4618" s="35">
        <v>90</v>
      </c>
      <c r="G4618" s="35" t="s">
        <v>9954</v>
      </c>
      <c r="H4618" s="35" t="s">
        <v>4543</v>
      </c>
      <c r="I4618" s="35" t="s">
        <v>173</v>
      </c>
      <c r="J4618" s="48" t="s">
        <v>14064</v>
      </c>
      <c r="K4618" s="35">
        <v>73</v>
      </c>
      <c r="L4618" s="49" t="s">
        <v>159</v>
      </c>
      <c r="M4618" s="50" t="str">
        <f>VLOOKUP(Table6[[#This Row],[Product]],Table3[],2)</f>
        <v>Ultrathing V3</v>
      </c>
      <c r="N4618" s="50" t="str">
        <f t="shared" si="217"/>
        <v>Nov</v>
      </c>
      <c r="O4618" s="56">
        <f t="shared" si="218"/>
        <v>2021</v>
      </c>
      <c r="P4618" s="51">
        <f>VLOOKUP(Table6[[#This Row],[Product]],Table3[],3)</f>
        <v>3.39</v>
      </c>
      <c r="Q4618" s="35">
        <f>VLOOKUP(Table6[[#This Row],[Product]],Table3[],4)</f>
        <v>24</v>
      </c>
      <c r="R4618" s="35">
        <f>Table6[[#This Row],[Quantity]]*Table6[[#This Row],[Case]]</f>
        <v>1752</v>
      </c>
      <c r="S4618" s="35">
        <f>Table6[[#This Row],[Total Sales]]*Table6[[#This Row],[Cost]]</f>
        <v>5939.2800000000007</v>
      </c>
    </row>
    <row r="4619" spans="1:19" x14ac:dyDescent="0.3">
      <c r="A4619" s="54">
        <v>4752</v>
      </c>
      <c r="B4619" s="35" t="s">
        <v>9957</v>
      </c>
      <c r="C4619" s="35" t="s">
        <v>5671</v>
      </c>
      <c r="D4619" s="35" t="s">
        <v>15</v>
      </c>
      <c r="E4619" s="35" t="str">
        <f t="shared" si="216"/>
        <v>F</v>
      </c>
      <c r="F4619" s="35">
        <v>90</v>
      </c>
      <c r="G4619" s="35" t="s">
        <v>9958</v>
      </c>
      <c r="H4619" s="35" t="s">
        <v>5207</v>
      </c>
      <c r="I4619" s="35" t="s">
        <v>38</v>
      </c>
      <c r="J4619" s="48">
        <v>43994</v>
      </c>
      <c r="K4619" s="35">
        <v>7</v>
      </c>
      <c r="L4619" s="49" t="s">
        <v>101</v>
      </c>
      <c r="M4619" s="50" t="str">
        <f>VLOOKUP(Table6[[#This Row],[Product]],Table3[],2)</f>
        <v>Superwossname</v>
      </c>
      <c r="N4619" s="50" t="str">
        <f t="shared" si="217"/>
        <v>Jun</v>
      </c>
      <c r="O4619" s="56">
        <f t="shared" si="218"/>
        <v>2020</v>
      </c>
      <c r="P4619" s="51">
        <f>VLOOKUP(Table6[[#This Row],[Product]],Table3[],3)</f>
        <v>3.49</v>
      </c>
      <c r="Q4619" s="35">
        <f>VLOOKUP(Table6[[#This Row],[Product]],Table3[],4)</f>
        <v>20</v>
      </c>
      <c r="R4619" s="35">
        <f>Table6[[#This Row],[Quantity]]*Table6[[#This Row],[Case]]</f>
        <v>140</v>
      </c>
      <c r="S4619" s="35">
        <f>Table6[[#This Row],[Total Sales]]*Table6[[#This Row],[Cost]]</f>
        <v>488.6</v>
      </c>
    </row>
    <row r="4620" spans="1:19" x14ac:dyDescent="0.3">
      <c r="A4620" s="54">
        <v>4753</v>
      </c>
      <c r="B4620" s="35" t="s">
        <v>3599</v>
      </c>
      <c r="C4620" s="35" t="s">
        <v>2113</v>
      </c>
      <c r="D4620" s="35" t="s">
        <v>28</v>
      </c>
      <c r="E4620" s="35" t="str">
        <f t="shared" si="216"/>
        <v>M</v>
      </c>
      <c r="F4620" s="35">
        <v>30</v>
      </c>
      <c r="G4620" s="35" t="s">
        <v>9959</v>
      </c>
      <c r="H4620" s="35" t="s">
        <v>5069</v>
      </c>
      <c r="I4620" s="35" t="s">
        <v>32</v>
      </c>
      <c r="J4620" s="48" t="s">
        <v>13797</v>
      </c>
      <c r="K4620" s="35">
        <v>104</v>
      </c>
      <c r="L4620" s="49" t="s">
        <v>33</v>
      </c>
      <c r="M4620" s="50" t="str">
        <f>VLOOKUP(Table6[[#This Row],[Product]],Table3[],2)</f>
        <v>Megawidget L</v>
      </c>
      <c r="N4620" s="50" t="str">
        <f t="shared" si="217"/>
        <v>Dec</v>
      </c>
      <c r="O4620" s="56">
        <f t="shared" si="218"/>
        <v>2022</v>
      </c>
      <c r="P4620" s="51">
        <f>VLOOKUP(Table6[[#This Row],[Product]],Table3[],3)</f>
        <v>1.79</v>
      </c>
      <c r="Q4620" s="35">
        <f>VLOOKUP(Table6[[#This Row],[Product]],Table3[],4)</f>
        <v>24</v>
      </c>
      <c r="R4620" s="35">
        <f>Table6[[#This Row],[Quantity]]*Table6[[#This Row],[Case]]</f>
        <v>2496</v>
      </c>
      <c r="S4620" s="35">
        <f>Table6[[#This Row],[Total Sales]]*Table6[[#This Row],[Cost]]</f>
        <v>4467.84</v>
      </c>
    </row>
    <row r="4621" spans="1:19" x14ac:dyDescent="0.3">
      <c r="A4621" s="54">
        <v>4754</v>
      </c>
      <c r="B4621" s="35" t="s">
        <v>9009</v>
      </c>
      <c r="C4621" s="35" t="s">
        <v>2174</v>
      </c>
      <c r="D4621" s="35" t="s">
        <v>51</v>
      </c>
      <c r="E4621" s="35" t="str">
        <f t="shared" si="216"/>
        <v>F</v>
      </c>
      <c r="F4621" s="35">
        <v>90</v>
      </c>
      <c r="G4621" s="35" t="s">
        <v>9960</v>
      </c>
      <c r="H4621" s="35" t="s">
        <v>2661</v>
      </c>
      <c r="I4621" s="35" t="s">
        <v>187</v>
      </c>
      <c r="J4621" s="48">
        <v>44205</v>
      </c>
      <c r="K4621" s="35">
        <v>38</v>
      </c>
      <c r="L4621" s="49" t="s">
        <v>101</v>
      </c>
      <c r="M4621" s="50" t="str">
        <f>VLOOKUP(Table6[[#This Row],[Product]],Table3[],2)</f>
        <v>Superwossname</v>
      </c>
      <c r="N4621" s="50" t="str">
        <f t="shared" si="217"/>
        <v>Jan</v>
      </c>
      <c r="O4621" s="56">
        <f t="shared" si="218"/>
        <v>2021</v>
      </c>
      <c r="P4621" s="51">
        <f>VLOOKUP(Table6[[#This Row],[Product]],Table3[],3)</f>
        <v>3.49</v>
      </c>
      <c r="Q4621" s="35">
        <f>VLOOKUP(Table6[[#This Row],[Product]],Table3[],4)</f>
        <v>20</v>
      </c>
      <c r="R4621" s="35">
        <f>Table6[[#This Row],[Quantity]]*Table6[[#This Row],[Case]]</f>
        <v>760</v>
      </c>
      <c r="S4621" s="35">
        <f>Table6[[#This Row],[Total Sales]]*Table6[[#This Row],[Cost]]</f>
        <v>2652.4</v>
      </c>
    </row>
    <row r="4622" spans="1:19" x14ac:dyDescent="0.3">
      <c r="A4622" s="54">
        <v>4755</v>
      </c>
      <c r="B4622" s="35" t="s">
        <v>9961</v>
      </c>
      <c r="C4622" s="35" t="s">
        <v>1963</v>
      </c>
      <c r="D4622" s="35" t="s">
        <v>15</v>
      </c>
      <c r="E4622" s="35" t="str">
        <f t="shared" si="216"/>
        <v>F</v>
      </c>
      <c r="F4622" s="35">
        <v>90</v>
      </c>
      <c r="G4622" s="35" t="s">
        <v>9962</v>
      </c>
      <c r="H4622" s="35" t="s">
        <v>5781</v>
      </c>
      <c r="I4622" s="35" t="s">
        <v>32</v>
      </c>
      <c r="J4622" s="48" t="s">
        <v>13977</v>
      </c>
      <c r="K4622" s="35">
        <v>55</v>
      </c>
      <c r="L4622" s="49" t="s">
        <v>159</v>
      </c>
      <c r="M4622" s="50" t="str">
        <f>VLOOKUP(Table6[[#This Row],[Product]],Table3[],2)</f>
        <v>Ultrathing V3</v>
      </c>
      <c r="N4622" s="50" t="str">
        <f t="shared" si="217"/>
        <v>Nov</v>
      </c>
      <c r="O4622" s="56">
        <f t="shared" si="218"/>
        <v>2022</v>
      </c>
      <c r="P4622" s="51">
        <f>VLOOKUP(Table6[[#This Row],[Product]],Table3[],3)</f>
        <v>3.39</v>
      </c>
      <c r="Q4622" s="35">
        <f>VLOOKUP(Table6[[#This Row],[Product]],Table3[],4)</f>
        <v>24</v>
      </c>
      <c r="R4622" s="35">
        <f>Table6[[#This Row],[Quantity]]*Table6[[#This Row],[Case]]</f>
        <v>1320</v>
      </c>
      <c r="S4622" s="35">
        <f>Table6[[#This Row],[Total Sales]]*Table6[[#This Row],[Cost]]</f>
        <v>4474.8</v>
      </c>
    </row>
    <row r="4623" spans="1:19" x14ac:dyDescent="0.3">
      <c r="A4623" s="54">
        <v>4756</v>
      </c>
      <c r="B4623" s="35" t="s">
        <v>4296</v>
      </c>
      <c r="C4623" s="35" t="s">
        <v>7251</v>
      </c>
      <c r="D4623" s="35" t="s">
        <v>92</v>
      </c>
      <c r="E4623" s="35" t="str">
        <f t="shared" si="216"/>
        <v>M/F</v>
      </c>
      <c r="F4623" s="35">
        <v>30</v>
      </c>
      <c r="G4623" s="35" t="s">
        <v>9963</v>
      </c>
      <c r="H4623" s="35" t="s">
        <v>3316</v>
      </c>
      <c r="I4623" s="35" t="s">
        <v>32</v>
      </c>
      <c r="J4623" s="48" t="s">
        <v>14275</v>
      </c>
      <c r="K4623" s="35">
        <v>81</v>
      </c>
      <c r="L4623" s="49" t="s">
        <v>45</v>
      </c>
      <c r="M4623" s="50" t="str">
        <f>VLOOKUP(Table6[[#This Row],[Product]],Table3[],2)</f>
        <v>Gigastuff</v>
      </c>
      <c r="N4623" s="50" t="str">
        <f t="shared" si="217"/>
        <v>Mar</v>
      </c>
      <c r="O4623" s="56">
        <f t="shared" si="218"/>
        <v>2022</v>
      </c>
      <c r="P4623" s="51">
        <f>VLOOKUP(Table6[[#This Row],[Product]],Table3[],3)</f>
        <v>1.89</v>
      </c>
      <c r="Q4623" s="35">
        <f>VLOOKUP(Table6[[#This Row],[Product]],Table3[],4)</f>
        <v>18</v>
      </c>
      <c r="R4623" s="35">
        <f>Table6[[#This Row],[Quantity]]*Table6[[#This Row],[Case]]</f>
        <v>1458</v>
      </c>
      <c r="S4623" s="35">
        <f>Table6[[#This Row],[Total Sales]]*Table6[[#This Row],[Cost]]</f>
        <v>2755.62</v>
      </c>
    </row>
    <row r="4624" spans="1:19" x14ac:dyDescent="0.3">
      <c r="A4624" s="54">
        <v>4757</v>
      </c>
      <c r="B4624" s="35" t="s">
        <v>9964</v>
      </c>
      <c r="C4624" s="35" t="s">
        <v>936</v>
      </c>
      <c r="D4624" s="35" t="s">
        <v>41</v>
      </c>
      <c r="E4624" s="35" t="str">
        <f t="shared" si="216"/>
        <v>F</v>
      </c>
      <c r="F4624" s="35">
        <v>30</v>
      </c>
      <c r="G4624" s="35" t="s">
        <v>9965</v>
      </c>
      <c r="H4624" s="35" t="s">
        <v>1605</v>
      </c>
      <c r="I4624" s="35" t="s">
        <v>32</v>
      </c>
      <c r="J4624" s="48" t="s">
        <v>14059</v>
      </c>
      <c r="K4624" s="35">
        <v>37</v>
      </c>
      <c r="L4624" s="49" t="s">
        <v>54</v>
      </c>
      <c r="M4624" s="50" t="str">
        <f>VLOOKUP(Table6[[#This Row],[Product]],Table3[],2)</f>
        <v>Megawidget S</v>
      </c>
      <c r="N4624" s="50" t="str">
        <f t="shared" si="217"/>
        <v>Jan</v>
      </c>
      <c r="O4624" s="56">
        <f t="shared" si="218"/>
        <v>2022</v>
      </c>
      <c r="P4624" s="51">
        <f>VLOOKUP(Table6[[#This Row],[Product]],Table3[],3)</f>
        <v>0.69</v>
      </c>
      <c r="Q4624" s="35">
        <f>VLOOKUP(Table6[[#This Row],[Product]],Table3[],4)</f>
        <v>24</v>
      </c>
      <c r="R4624" s="35">
        <f>Table6[[#This Row],[Quantity]]*Table6[[#This Row],[Case]]</f>
        <v>888</v>
      </c>
      <c r="S4624" s="35">
        <f>Table6[[#This Row],[Total Sales]]*Table6[[#This Row],[Cost]]</f>
        <v>612.71999999999991</v>
      </c>
    </row>
    <row r="4625" spans="1:19" x14ac:dyDescent="0.3">
      <c r="A4625" s="54">
        <v>4758</v>
      </c>
      <c r="B4625" s="35" t="s">
        <v>7643</v>
      </c>
      <c r="C4625" s="35" t="s">
        <v>3416</v>
      </c>
      <c r="D4625" s="35" t="s">
        <v>28</v>
      </c>
      <c r="E4625" s="35" t="str">
        <f t="shared" si="216"/>
        <v>M</v>
      </c>
      <c r="F4625" s="35">
        <v>30</v>
      </c>
      <c r="G4625" s="35" t="s">
        <v>9966</v>
      </c>
      <c r="H4625" s="35" t="s">
        <v>7818</v>
      </c>
      <c r="I4625" s="35" t="s">
        <v>1311</v>
      </c>
      <c r="J4625" s="48" t="s">
        <v>14136</v>
      </c>
      <c r="K4625" s="35">
        <v>26</v>
      </c>
      <c r="L4625" s="49" t="s">
        <v>39</v>
      </c>
      <c r="M4625" s="50" t="str">
        <f>VLOOKUP(Table6[[#This Row],[Product]],Table3[],2)</f>
        <v>Ultrathing V1</v>
      </c>
      <c r="N4625" s="50" t="str">
        <f t="shared" si="217"/>
        <v>Dec</v>
      </c>
      <c r="O4625" s="56">
        <f t="shared" si="218"/>
        <v>2022</v>
      </c>
      <c r="P4625" s="51">
        <f>VLOOKUP(Table6[[#This Row],[Product]],Table3[],3)</f>
        <v>1.79</v>
      </c>
      <c r="Q4625" s="35">
        <f>VLOOKUP(Table6[[#This Row],[Product]],Table3[],4)</f>
        <v>17</v>
      </c>
      <c r="R4625" s="35">
        <f>Table6[[#This Row],[Quantity]]*Table6[[#This Row],[Case]]</f>
        <v>442</v>
      </c>
      <c r="S4625" s="35">
        <f>Table6[[#This Row],[Total Sales]]*Table6[[#This Row],[Cost]]</f>
        <v>791.18000000000006</v>
      </c>
    </row>
    <row r="4626" spans="1:19" x14ac:dyDescent="0.3">
      <c r="A4626" s="54">
        <v>4759</v>
      </c>
      <c r="B4626" s="35" t="s">
        <v>1831</v>
      </c>
      <c r="C4626" s="35" t="s">
        <v>9967</v>
      </c>
      <c r="D4626" s="35" t="s">
        <v>28</v>
      </c>
      <c r="E4626" s="35" t="str">
        <f t="shared" si="216"/>
        <v>M</v>
      </c>
      <c r="F4626" s="35">
        <v>90</v>
      </c>
      <c r="G4626" s="35" t="s">
        <v>9968</v>
      </c>
      <c r="H4626" s="35" t="s">
        <v>5406</v>
      </c>
      <c r="I4626" s="35" t="s">
        <v>32</v>
      </c>
      <c r="J4626" s="48" t="s">
        <v>13658</v>
      </c>
      <c r="K4626" s="35">
        <v>49</v>
      </c>
      <c r="L4626" s="49" t="s">
        <v>39</v>
      </c>
      <c r="M4626" s="50" t="str">
        <f>VLOOKUP(Table6[[#This Row],[Product]],Table3[],2)</f>
        <v>Ultrathing V1</v>
      </c>
      <c r="N4626" s="50" t="str">
        <f t="shared" si="217"/>
        <v>Aug</v>
      </c>
      <c r="O4626" s="56">
        <f t="shared" si="218"/>
        <v>2021</v>
      </c>
      <c r="P4626" s="51">
        <f>VLOOKUP(Table6[[#This Row],[Product]],Table3[],3)</f>
        <v>1.79</v>
      </c>
      <c r="Q4626" s="35">
        <f>VLOOKUP(Table6[[#This Row],[Product]],Table3[],4)</f>
        <v>17</v>
      </c>
      <c r="R4626" s="35">
        <f>Table6[[#This Row],[Quantity]]*Table6[[#This Row],[Case]]</f>
        <v>833</v>
      </c>
      <c r="S4626" s="35">
        <f>Table6[[#This Row],[Total Sales]]*Table6[[#This Row],[Cost]]</f>
        <v>1491.07</v>
      </c>
    </row>
    <row r="4627" spans="1:19" x14ac:dyDescent="0.3">
      <c r="A4627" s="54">
        <v>4760</v>
      </c>
      <c r="B4627" s="35" t="s">
        <v>471</v>
      </c>
      <c r="C4627" s="35" t="s">
        <v>8687</v>
      </c>
      <c r="D4627" s="35" t="s">
        <v>28</v>
      </c>
      <c r="E4627" s="35" t="str">
        <f t="shared" si="216"/>
        <v>M</v>
      </c>
      <c r="F4627" s="35">
        <v>90</v>
      </c>
      <c r="G4627" s="35" t="s">
        <v>9969</v>
      </c>
      <c r="H4627" s="35" t="s">
        <v>3459</v>
      </c>
      <c r="I4627" s="35" t="s">
        <v>178</v>
      </c>
      <c r="J4627" s="48">
        <v>44262</v>
      </c>
      <c r="K4627" s="35">
        <v>18</v>
      </c>
      <c r="L4627" s="49" t="s">
        <v>64</v>
      </c>
      <c r="M4627" s="50" t="str">
        <f>VLOOKUP(Table6[[#This Row],[Product]],Table3[],2)</f>
        <v>Ultrathing V4</v>
      </c>
      <c r="N4627" s="50" t="str">
        <f t="shared" si="217"/>
        <v>Mar</v>
      </c>
      <c r="O4627" s="56">
        <f t="shared" si="218"/>
        <v>2021</v>
      </c>
      <c r="P4627" s="51">
        <f>VLOOKUP(Table6[[#This Row],[Product]],Table3[],3)</f>
        <v>3.99</v>
      </c>
      <c r="Q4627" s="35">
        <f>VLOOKUP(Table6[[#This Row],[Product]],Table3[],4)</f>
        <v>24</v>
      </c>
      <c r="R4627" s="35">
        <f>Table6[[#This Row],[Quantity]]*Table6[[#This Row],[Case]]</f>
        <v>432</v>
      </c>
      <c r="S4627" s="35">
        <f>Table6[[#This Row],[Total Sales]]*Table6[[#This Row],[Cost]]</f>
        <v>1723.68</v>
      </c>
    </row>
    <row r="4628" spans="1:19" x14ac:dyDescent="0.3">
      <c r="A4628" s="54">
        <v>4761</v>
      </c>
      <c r="B4628" s="35" t="s">
        <v>8875</v>
      </c>
      <c r="C4628" s="35" t="s">
        <v>2398</v>
      </c>
      <c r="D4628" s="35" t="s">
        <v>28</v>
      </c>
      <c r="E4628" s="35" t="str">
        <f t="shared" si="216"/>
        <v>M</v>
      </c>
      <c r="F4628" s="35">
        <v>90</v>
      </c>
      <c r="G4628" s="35" t="s">
        <v>9970</v>
      </c>
      <c r="H4628" s="35" t="s">
        <v>5406</v>
      </c>
      <c r="I4628" s="35" t="s">
        <v>32</v>
      </c>
      <c r="J4628" s="48" t="s">
        <v>14138</v>
      </c>
      <c r="K4628" s="35">
        <v>50</v>
      </c>
      <c r="L4628" s="49" t="s">
        <v>20</v>
      </c>
      <c r="M4628" s="50" t="str">
        <f>VLOOKUP(Table6[[#This Row],[Product]],Table3[],2)</f>
        <v>Hyperwotsit</v>
      </c>
      <c r="N4628" s="50" t="str">
        <f t="shared" si="217"/>
        <v>Aug</v>
      </c>
      <c r="O4628" s="56">
        <f t="shared" si="218"/>
        <v>2021</v>
      </c>
      <c r="P4628" s="51">
        <f>VLOOKUP(Table6[[#This Row],[Product]],Table3[],3)</f>
        <v>2.0099999999999998</v>
      </c>
      <c r="Q4628" s="35">
        <f>VLOOKUP(Table6[[#This Row],[Product]],Table3[],4)</f>
        <v>20</v>
      </c>
      <c r="R4628" s="35">
        <f>Table6[[#This Row],[Quantity]]*Table6[[#This Row],[Case]]</f>
        <v>1000</v>
      </c>
      <c r="S4628" s="35">
        <f>Table6[[#This Row],[Total Sales]]*Table6[[#This Row],[Cost]]</f>
        <v>2009.9999999999998</v>
      </c>
    </row>
    <row r="4629" spans="1:19" x14ac:dyDescent="0.3">
      <c r="A4629" s="54">
        <v>4762</v>
      </c>
      <c r="B4629" s="35" t="s">
        <v>9971</v>
      </c>
      <c r="C4629" s="35" t="s">
        <v>295</v>
      </c>
      <c r="D4629" s="35" t="s">
        <v>92</v>
      </c>
      <c r="E4629" s="35" t="str">
        <f t="shared" si="216"/>
        <v>M/F</v>
      </c>
      <c r="F4629" s="35">
        <v>90</v>
      </c>
      <c r="G4629" s="35" t="s">
        <v>9972</v>
      </c>
      <c r="H4629" s="35" t="s">
        <v>1005</v>
      </c>
      <c r="I4629" s="35" t="s">
        <v>178</v>
      </c>
      <c r="J4629" s="48" t="s">
        <v>14247</v>
      </c>
      <c r="K4629" s="35">
        <v>54</v>
      </c>
      <c r="L4629" s="49" t="s">
        <v>20</v>
      </c>
      <c r="M4629" s="50" t="str">
        <f>VLOOKUP(Table6[[#This Row],[Product]],Table3[],2)</f>
        <v>Hyperwotsit</v>
      </c>
      <c r="N4629" s="50" t="str">
        <f t="shared" si="217"/>
        <v>Apr</v>
      </c>
      <c r="O4629" s="56">
        <f t="shared" si="218"/>
        <v>2022</v>
      </c>
      <c r="P4629" s="51">
        <f>VLOOKUP(Table6[[#This Row],[Product]],Table3[],3)</f>
        <v>2.0099999999999998</v>
      </c>
      <c r="Q4629" s="35">
        <f>VLOOKUP(Table6[[#This Row],[Product]],Table3[],4)</f>
        <v>20</v>
      </c>
      <c r="R4629" s="35">
        <f>Table6[[#This Row],[Quantity]]*Table6[[#This Row],[Case]]</f>
        <v>1080</v>
      </c>
      <c r="S4629" s="35">
        <f>Table6[[#This Row],[Total Sales]]*Table6[[#This Row],[Cost]]</f>
        <v>2170.7999999999997</v>
      </c>
    </row>
    <row r="4630" spans="1:19" x14ac:dyDescent="0.3">
      <c r="A4630" s="54">
        <v>4763</v>
      </c>
      <c r="B4630" s="35" t="s">
        <v>9973</v>
      </c>
      <c r="C4630" s="35" t="s">
        <v>1204</v>
      </c>
      <c r="D4630" s="35" t="s">
        <v>51</v>
      </c>
      <c r="E4630" s="35" t="str">
        <f t="shared" si="216"/>
        <v>F</v>
      </c>
      <c r="F4630" s="35">
        <v>90</v>
      </c>
      <c r="G4630" s="35" t="s">
        <v>9974</v>
      </c>
      <c r="H4630" s="35" t="s">
        <v>2194</v>
      </c>
      <c r="I4630" s="35" t="s">
        <v>32</v>
      </c>
      <c r="J4630" s="48">
        <v>44471</v>
      </c>
      <c r="K4630" s="35">
        <v>73</v>
      </c>
      <c r="L4630" s="49" t="s">
        <v>159</v>
      </c>
      <c r="M4630" s="50" t="str">
        <f>VLOOKUP(Table6[[#This Row],[Product]],Table3[],2)</f>
        <v>Ultrathing V3</v>
      </c>
      <c r="N4630" s="50" t="str">
        <f t="shared" si="217"/>
        <v>Oct</v>
      </c>
      <c r="O4630" s="56">
        <f t="shared" si="218"/>
        <v>2021</v>
      </c>
      <c r="P4630" s="51">
        <f>VLOOKUP(Table6[[#This Row],[Product]],Table3[],3)</f>
        <v>3.39</v>
      </c>
      <c r="Q4630" s="35">
        <f>VLOOKUP(Table6[[#This Row],[Product]],Table3[],4)</f>
        <v>24</v>
      </c>
      <c r="R4630" s="35">
        <f>Table6[[#This Row],[Quantity]]*Table6[[#This Row],[Case]]</f>
        <v>1752</v>
      </c>
      <c r="S4630" s="35">
        <f>Table6[[#This Row],[Total Sales]]*Table6[[#This Row],[Cost]]</f>
        <v>5939.2800000000007</v>
      </c>
    </row>
    <row r="4631" spans="1:19" x14ac:dyDescent="0.3">
      <c r="A4631" s="54">
        <v>4764</v>
      </c>
      <c r="B4631" s="35" t="s">
        <v>4370</v>
      </c>
      <c r="C4631" s="35" t="s">
        <v>8869</v>
      </c>
      <c r="D4631" s="35" t="s">
        <v>51</v>
      </c>
      <c r="E4631" s="35" t="str">
        <f t="shared" si="216"/>
        <v>F</v>
      </c>
      <c r="F4631" s="35">
        <v>60</v>
      </c>
      <c r="G4631" s="35" t="s">
        <v>9975</v>
      </c>
      <c r="H4631" s="35" t="s">
        <v>4098</v>
      </c>
      <c r="I4631" s="35" t="s">
        <v>1889</v>
      </c>
      <c r="J4631" s="48" t="s">
        <v>14075</v>
      </c>
      <c r="K4631" s="35">
        <v>46</v>
      </c>
      <c r="L4631" s="49" t="s">
        <v>54</v>
      </c>
      <c r="M4631" s="50" t="str">
        <f>VLOOKUP(Table6[[#This Row],[Product]],Table3[],2)</f>
        <v>Megawidget S</v>
      </c>
      <c r="N4631" s="50" t="str">
        <f t="shared" si="217"/>
        <v>Jul</v>
      </c>
      <c r="O4631" s="56">
        <f t="shared" si="218"/>
        <v>2021</v>
      </c>
      <c r="P4631" s="51">
        <f>VLOOKUP(Table6[[#This Row],[Product]],Table3[],3)</f>
        <v>0.69</v>
      </c>
      <c r="Q4631" s="35">
        <f>VLOOKUP(Table6[[#This Row],[Product]],Table3[],4)</f>
        <v>24</v>
      </c>
      <c r="R4631" s="35">
        <f>Table6[[#This Row],[Quantity]]*Table6[[#This Row],[Case]]</f>
        <v>1104</v>
      </c>
      <c r="S4631" s="35">
        <f>Table6[[#This Row],[Total Sales]]*Table6[[#This Row],[Cost]]</f>
        <v>761.76</v>
      </c>
    </row>
    <row r="4632" spans="1:19" x14ac:dyDescent="0.3">
      <c r="A4632" s="54">
        <v>4765</v>
      </c>
      <c r="B4632" s="35" t="s">
        <v>357</v>
      </c>
      <c r="C4632" s="35" t="s">
        <v>2496</v>
      </c>
      <c r="D4632" s="35" t="s">
        <v>28</v>
      </c>
      <c r="E4632" s="35" t="str">
        <f t="shared" si="216"/>
        <v>M</v>
      </c>
      <c r="F4632" s="35">
        <v>30</v>
      </c>
      <c r="G4632" s="35" t="s">
        <v>9976</v>
      </c>
      <c r="H4632" s="35" t="s">
        <v>1194</v>
      </c>
      <c r="I4632" s="35" t="s">
        <v>38</v>
      </c>
      <c r="J4632" s="48" t="s">
        <v>14020</v>
      </c>
      <c r="K4632" s="35">
        <v>4</v>
      </c>
      <c r="L4632" s="49" t="s">
        <v>54</v>
      </c>
      <c r="M4632" s="50" t="str">
        <f>VLOOKUP(Table6[[#This Row],[Product]],Table3[],2)</f>
        <v>Megawidget S</v>
      </c>
      <c r="N4632" s="50" t="str">
        <f t="shared" si="217"/>
        <v>Oct</v>
      </c>
      <c r="O4632" s="56">
        <f t="shared" si="218"/>
        <v>2020</v>
      </c>
      <c r="P4632" s="51">
        <f>VLOOKUP(Table6[[#This Row],[Product]],Table3[],3)</f>
        <v>0.69</v>
      </c>
      <c r="Q4632" s="35">
        <f>VLOOKUP(Table6[[#This Row],[Product]],Table3[],4)</f>
        <v>24</v>
      </c>
      <c r="R4632" s="35">
        <f>Table6[[#This Row],[Quantity]]*Table6[[#This Row],[Case]]</f>
        <v>96</v>
      </c>
      <c r="S4632" s="35">
        <f>Table6[[#This Row],[Total Sales]]*Table6[[#This Row],[Cost]]</f>
        <v>66.239999999999995</v>
      </c>
    </row>
    <row r="4633" spans="1:19" x14ac:dyDescent="0.3">
      <c r="A4633" s="54">
        <v>4766</v>
      </c>
      <c r="B4633" s="35" t="s">
        <v>4061</v>
      </c>
      <c r="C4633" s="35" t="s">
        <v>9977</v>
      </c>
      <c r="D4633" s="35" t="s">
        <v>15</v>
      </c>
      <c r="E4633" s="35" t="str">
        <f t="shared" si="216"/>
        <v>F</v>
      </c>
      <c r="F4633" s="35">
        <v>60</v>
      </c>
      <c r="G4633" s="35" t="s">
        <v>9978</v>
      </c>
      <c r="H4633" s="35" t="s">
        <v>1060</v>
      </c>
      <c r="I4633" s="35" t="s">
        <v>38</v>
      </c>
      <c r="J4633" s="48" t="s">
        <v>13700</v>
      </c>
      <c r="K4633" s="35">
        <v>82</v>
      </c>
      <c r="L4633" s="49" t="s">
        <v>45</v>
      </c>
      <c r="M4633" s="50" t="str">
        <f>VLOOKUP(Table6[[#This Row],[Product]],Table3[],2)</f>
        <v>Gigastuff</v>
      </c>
      <c r="N4633" s="50" t="str">
        <f t="shared" si="217"/>
        <v>Feb</v>
      </c>
      <c r="O4633" s="56">
        <f t="shared" si="218"/>
        <v>2020</v>
      </c>
      <c r="P4633" s="51">
        <f>VLOOKUP(Table6[[#This Row],[Product]],Table3[],3)</f>
        <v>1.89</v>
      </c>
      <c r="Q4633" s="35">
        <f>VLOOKUP(Table6[[#This Row],[Product]],Table3[],4)</f>
        <v>18</v>
      </c>
      <c r="R4633" s="35">
        <f>Table6[[#This Row],[Quantity]]*Table6[[#This Row],[Case]]</f>
        <v>1476</v>
      </c>
      <c r="S4633" s="35">
        <f>Table6[[#This Row],[Total Sales]]*Table6[[#This Row],[Cost]]</f>
        <v>2789.64</v>
      </c>
    </row>
    <row r="4634" spans="1:19" x14ac:dyDescent="0.3">
      <c r="A4634" s="54">
        <v>4767</v>
      </c>
      <c r="B4634" s="35" t="s">
        <v>699</v>
      </c>
      <c r="C4634" s="35" t="s">
        <v>5792</v>
      </c>
      <c r="D4634" s="35" t="s">
        <v>92</v>
      </c>
      <c r="E4634" s="35" t="str">
        <f t="shared" si="216"/>
        <v>M/F</v>
      </c>
      <c r="F4634" s="35">
        <v>90</v>
      </c>
      <c r="G4634" s="35" t="s">
        <v>9979</v>
      </c>
      <c r="H4634" s="35" t="s">
        <v>4424</v>
      </c>
      <c r="I4634" s="35" t="s">
        <v>25</v>
      </c>
      <c r="J4634" s="48">
        <v>44565</v>
      </c>
      <c r="K4634" s="35">
        <v>80</v>
      </c>
      <c r="L4634" s="49" t="s">
        <v>70</v>
      </c>
      <c r="M4634" s="50" t="str">
        <f>VLOOKUP(Table6[[#This Row],[Product]],Table3[],2)</f>
        <v>Megawidget M</v>
      </c>
      <c r="N4634" s="50" t="str">
        <f t="shared" si="217"/>
        <v>Jan</v>
      </c>
      <c r="O4634" s="56">
        <f t="shared" si="218"/>
        <v>2022</v>
      </c>
      <c r="P4634" s="51">
        <f>VLOOKUP(Table6[[#This Row],[Product]],Table3[],3)</f>
        <v>1.29</v>
      </c>
      <c r="Q4634" s="35">
        <f>VLOOKUP(Table6[[#This Row],[Product]],Table3[],4)</f>
        <v>24</v>
      </c>
      <c r="R4634" s="35">
        <f>Table6[[#This Row],[Quantity]]*Table6[[#This Row],[Case]]</f>
        <v>1920</v>
      </c>
      <c r="S4634" s="35">
        <f>Table6[[#This Row],[Total Sales]]*Table6[[#This Row],[Cost]]</f>
        <v>2476.8000000000002</v>
      </c>
    </row>
    <row r="4635" spans="1:19" x14ac:dyDescent="0.3">
      <c r="A4635" s="54">
        <v>4768</v>
      </c>
      <c r="B4635" s="35" t="s">
        <v>1027</v>
      </c>
      <c r="C4635" s="35" t="s">
        <v>2561</v>
      </c>
      <c r="D4635" s="35" t="s">
        <v>28</v>
      </c>
      <c r="E4635" s="35" t="str">
        <f t="shared" si="216"/>
        <v>M</v>
      </c>
      <c r="F4635" s="35">
        <v>90</v>
      </c>
      <c r="G4635" s="35" t="s">
        <v>15257</v>
      </c>
      <c r="H4635" s="35" t="s">
        <v>5611</v>
      </c>
      <c r="I4635" s="35" t="s">
        <v>32</v>
      </c>
      <c r="J4635" s="48" t="s">
        <v>14118</v>
      </c>
      <c r="K4635" s="35">
        <v>64</v>
      </c>
      <c r="L4635" s="49" t="s">
        <v>101</v>
      </c>
      <c r="M4635" s="50" t="str">
        <f>VLOOKUP(Table6[[#This Row],[Product]],Table3[],2)</f>
        <v>Superwossname</v>
      </c>
      <c r="N4635" s="50" t="str">
        <f t="shared" si="217"/>
        <v>Sep</v>
      </c>
      <c r="O4635" s="56">
        <f t="shared" si="218"/>
        <v>2020</v>
      </c>
      <c r="P4635" s="51">
        <f>VLOOKUP(Table6[[#This Row],[Product]],Table3[],3)</f>
        <v>3.49</v>
      </c>
      <c r="Q4635" s="35">
        <f>VLOOKUP(Table6[[#This Row],[Product]],Table3[],4)</f>
        <v>20</v>
      </c>
      <c r="R4635" s="35">
        <f>Table6[[#This Row],[Quantity]]*Table6[[#This Row],[Case]]</f>
        <v>1280</v>
      </c>
      <c r="S4635" s="35">
        <f>Table6[[#This Row],[Total Sales]]*Table6[[#This Row],[Cost]]</f>
        <v>4467.2000000000007</v>
      </c>
    </row>
    <row r="4636" spans="1:19" x14ac:dyDescent="0.3">
      <c r="A4636" s="54">
        <v>4769</v>
      </c>
      <c r="B4636" s="35" t="s">
        <v>4023</v>
      </c>
      <c r="C4636" s="35" t="s">
        <v>3806</v>
      </c>
      <c r="D4636" s="35" t="s">
        <v>92</v>
      </c>
      <c r="E4636" s="35" t="str">
        <f t="shared" si="216"/>
        <v>M/F</v>
      </c>
      <c r="F4636" s="35">
        <v>90</v>
      </c>
      <c r="G4636" s="35" t="s">
        <v>9981</v>
      </c>
      <c r="H4636" s="35" t="s">
        <v>6319</v>
      </c>
      <c r="I4636" s="35" t="s">
        <v>32</v>
      </c>
      <c r="J4636" s="48">
        <v>43924</v>
      </c>
      <c r="K4636" s="35">
        <v>82</v>
      </c>
      <c r="L4636" s="49" t="s">
        <v>54</v>
      </c>
      <c r="M4636" s="50" t="str">
        <f>VLOOKUP(Table6[[#This Row],[Product]],Table3[],2)</f>
        <v>Megawidget S</v>
      </c>
      <c r="N4636" s="50" t="str">
        <f t="shared" si="217"/>
        <v>Apr</v>
      </c>
      <c r="O4636" s="56">
        <f t="shared" si="218"/>
        <v>2020</v>
      </c>
      <c r="P4636" s="51">
        <f>VLOOKUP(Table6[[#This Row],[Product]],Table3[],3)</f>
        <v>0.69</v>
      </c>
      <c r="Q4636" s="35">
        <f>VLOOKUP(Table6[[#This Row],[Product]],Table3[],4)</f>
        <v>24</v>
      </c>
      <c r="R4636" s="35">
        <f>Table6[[#This Row],[Quantity]]*Table6[[#This Row],[Case]]</f>
        <v>1968</v>
      </c>
      <c r="S4636" s="35">
        <f>Table6[[#This Row],[Total Sales]]*Table6[[#This Row],[Cost]]</f>
        <v>1357.9199999999998</v>
      </c>
    </row>
    <row r="4637" spans="1:19" x14ac:dyDescent="0.3">
      <c r="A4637" s="54">
        <v>4770</v>
      </c>
      <c r="B4637" s="35" t="s">
        <v>6792</v>
      </c>
      <c r="C4637" s="35" t="s">
        <v>4600</v>
      </c>
      <c r="D4637" s="35" t="s">
        <v>15</v>
      </c>
      <c r="E4637" s="35" t="str">
        <f t="shared" si="216"/>
        <v>F</v>
      </c>
      <c r="F4637" s="35">
        <v>30</v>
      </c>
      <c r="G4637" s="35" t="s">
        <v>9982</v>
      </c>
      <c r="H4637" s="35" t="s">
        <v>2834</v>
      </c>
      <c r="I4637" s="35" t="s">
        <v>19</v>
      </c>
      <c r="J4637" s="48" t="s">
        <v>14153</v>
      </c>
      <c r="K4637" s="35">
        <v>42</v>
      </c>
      <c r="L4637" s="49" t="s">
        <v>20</v>
      </c>
      <c r="M4637" s="50" t="str">
        <f>VLOOKUP(Table6[[#This Row],[Product]],Table3[],2)</f>
        <v>Hyperwotsit</v>
      </c>
      <c r="N4637" s="50" t="str">
        <f t="shared" si="217"/>
        <v>Aug</v>
      </c>
      <c r="O4637" s="56">
        <f t="shared" si="218"/>
        <v>2022</v>
      </c>
      <c r="P4637" s="51">
        <f>VLOOKUP(Table6[[#This Row],[Product]],Table3[],3)</f>
        <v>2.0099999999999998</v>
      </c>
      <c r="Q4637" s="35">
        <f>VLOOKUP(Table6[[#This Row],[Product]],Table3[],4)</f>
        <v>20</v>
      </c>
      <c r="R4637" s="35">
        <f>Table6[[#This Row],[Quantity]]*Table6[[#This Row],[Case]]</f>
        <v>840</v>
      </c>
      <c r="S4637" s="35">
        <f>Table6[[#This Row],[Total Sales]]*Table6[[#This Row],[Cost]]</f>
        <v>1688.3999999999999</v>
      </c>
    </row>
    <row r="4638" spans="1:19" x14ac:dyDescent="0.3">
      <c r="A4638" s="54">
        <v>4771</v>
      </c>
      <c r="B4638" s="35" t="s">
        <v>7804</v>
      </c>
      <c r="C4638" s="35" t="s">
        <v>6401</v>
      </c>
      <c r="D4638" s="35" t="s">
        <v>28</v>
      </c>
      <c r="E4638" s="35" t="str">
        <f t="shared" si="216"/>
        <v>M</v>
      </c>
      <c r="F4638" s="35">
        <v>90</v>
      </c>
      <c r="G4638" s="35" t="s">
        <v>9983</v>
      </c>
      <c r="H4638" s="35" t="s">
        <v>4870</v>
      </c>
      <c r="I4638" s="35" t="s">
        <v>146</v>
      </c>
      <c r="J4638" s="48" t="s">
        <v>14276</v>
      </c>
      <c r="K4638" s="35">
        <v>29</v>
      </c>
      <c r="L4638" s="49" t="s">
        <v>33</v>
      </c>
      <c r="M4638" s="50" t="str">
        <f>VLOOKUP(Table6[[#This Row],[Product]],Table3[],2)</f>
        <v>Megawidget L</v>
      </c>
      <c r="N4638" s="50" t="str">
        <f t="shared" si="217"/>
        <v>Jun</v>
      </c>
      <c r="O4638" s="56">
        <f t="shared" si="218"/>
        <v>2022</v>
      </c>
      <c r="P4638" s="51">
        <f>VLOOKUP(Table6[[#This Row],[Product]],Table3[],3)</f>
        <v>1.79</v>
      </c>
      <c r="Q4638" s="35">
        <f>VLOOKUP(Table6[[#This Row],[Product]],Table3[],4)</f>
        <v>24</v>
      </c>
      <c r="R4638" s="35">
        <f>Table6[[#This Row],[Quantity]]*Table6[[#This Row],[Case]]</f>
        <v>696</v>
      </c>
      <c r="S4638" s="35">
        <f>Table6[[#This Row],[Total Sales]]*Table6[[#This Row],[Cost]]</f>
        <v>1245.8399999999999</v>
      </c>
    </row>
    <row r="4639" spans="1:19" x14ac:dyDescent="0.3">
      <c r="A4639" s="54">
        <v>4772</v>
      </c>
      <c r="B4639" s="35" t="s">
        <v>4008</v>
      </c>
      <c r="C4639" s="35" t="s">
        <v>4324</v>
      </c>
      <c r="D4639" s="35" t="s">
        <v>28</v>
      </c>
      <c r="E4639" s="35" t="str">
        <f t="shared" si="216"/>
        <v>M</v>
      </c>
      <c r="F4639" s="35">
        <v>60</v>
      </c>
      <c r="G4639" s="35" t="s">
        <v>9984</v>
      </c>
      <c r="H4639" s="35" t="s">
        <v>1131</v>
      </c>
      <c r="I4639" s="35" t="s">
        <v>32</v>
      </c>
      <c r="J4639" s="48">
        <v>44446</v>
      </c>
      <c r="K4639" s="35">
        <v>15</v>
      </c>
      <c r="L4639" s="49" t="s">
        <v>54</v>
      </c>
      <c r="M4639" s="50" t="str">
        <f>VLOOKUP(Table6[[#This Row],[Product]],Table3[],2)</f>
        <v>Megawidget S</v>
      </c>
      <c r="N4639" s="50" t="str">
        <f t="shared" si="217"/>
        <v>Sep</v>
      </c>
      <c r="O4639" s="56">
        <f t="shared" si="218"/>
        <v>2021</v>
      </c>
      <c r="P4639" s="51">
        <f>VLOOKUP(Table6[[#This Row],[Product]],Table3[],3)</f>
        <v>0.69</v>
      </c>
      <c r="Q4639" s="35">
        <f>VLOOKUP(Table6[[#This Row],[Product]],Table3[],4)</f>
        <v>24</v>
      </c>
      <c r="R4639" s="35">
        <f>Table6[[#This Row],[Quantity]]*Table6[[#This Row],[Case]]</f>
        <v>360</v>
      </c>
      <c r="S4639" s="35">
        <f>Table6[[#This Row],[Total Sales]]*Table6[[#This Row],[Cost]]</f>
        <v>248.39999999999998</v>
      </c>
    </row>
    <row r="4640" spans="1:19" x14ac:dyDescent="0.3">
      <c r="A4640" s="54">
        <v>4773</v>
      </c>
      <c r="B4640" s="35" t="s">
        <v>6401</v>
      </c>
      <c r="C4640" s="35" t="s">
        <v>7253</v>
      </c>
      <c r="D4640" s="35" t="s">
        <v>28</v>
      </c>
      <c r="E4640" s="35" t="str">
        <f t="shared" si="216"/>
        <v>M</v>
      </c>
      <c r="F4640" s="35">
        <v>60</v>
      </c>
      <c r="G4640" s="35" t="s">
        <v>9985</v>
      </c>
      <c r="H4640" s="35" t="s">
        <v>138</v>
      </c>
      <c r="I4640" s="35" t="s">
        <v>294</v>
      </c>
      <c r="J4640" s="48">
        <v>44292</v>
      </c>
      <c r="K4640" s="35">
        <v>63</v>
      </c>
      <c r="L4640" s="49" t="s">
        <v>39</v>
      </c>
      <c r="M4640" s="50" t="str">
        <f>VLOOKUP(Table6[[#This Row],[Product]],Table3[],2)</f>
        <v>Ultrathing V1</v>
      </c>
      <c r="N4640" s="50" t="str">
        <f t="shared" si="217"/>
        <v>Apr</v>
      </c>
      <c r="O4640" s="56">
        <f t="shared" si="218"/>
        <v>2021</v>
      </c>
      <c r="P4640" s="51">
        <f>VLOOKUP(Table6[[#This Row],[Product]],Table3[],3)</f>
        <v>1.79</v>
      </c>
      <c r="Q4640" s="35">
        <f>VLOOKUP(Table6[[#This Row],[Product]],Table3[],4)</f>
        <v>17</v>
      </c>
      <c r="R4640" s="35">
        <f>Table6[[#This Row],[Quantity]]*Table6[[#This Row],[Case]]</f>
        <v>1071</v>
      </c>
      <c r="S4640" s="35">
        <f>Table6[[#This Row],[Total Sales]]*Table6[[#This Row],[Cost]]</f>
        <v>1917.0900000000001</v>
      </c>
    </row>
    <row r="4641" spans="1:19" x14ac:dyDescent="0.3">
      <c r="A4641" s="54">
        <v>4774</v>
      </c>
      <c r="B4641" s="35" t="s">
        <v>3699</v>
      </c>
      <c r="C4641" s="35" t="s">
        <v>9488</v>
      </c>
      <c r="D4641" s="35" t="s">
        <v>28</v>
      </c>
      <c r="E4641" s="35" t="str">
        <f t="shared" si="216"/>
        <v>M</v>
      </c>
      <c r="F4641" s="35">
        <v>60</v>
      </c>
      <c r="G4641" s="35" t="s">
        <v>9986</v>
      </c>
      <c r="H4641" s="35" t="s">
        <v>9987</v>
      </c>
      <c r="I4641" s="35" t="s">
        <v>294</v>
      </c>
      <c r="J4641" s="48" t="s">
        <v>14112</v>
      </c>
      <c r="K4641" s="35">
        <v>18</v>
      </c>
      <c r="L4641" s="49" t="s">
        <v>70</v>
      </c>
      <c r="M4641" s="50" t="str">
        <f>VLOOKUP(Table6[[#This Row],[Product]],Table3[],2)</f>
        <v>Megawidget M</v>
      </c>
      <c r="N4641" s="50" t="str">
        <f t="shared" si="217"/>
        <v>Jun</v>
      </c>
      <c r="O4641" s="56">
        <f t="shared" si="218"/>
        <v>2021</v>
      </c>
      <c r="P4641" s="51">
        <f>VLOOKUP(Table6[[#This Row],[Product]],Table3[],3)</f>
        <v>1.29</v>
      </c>
      <c r="Q4641" s="35">
        <f>VLOOKUP(Table6[[#This Row],[Product]],Table3[],4)</f>
        <v>24</v>
      </c>
      <c r="R4641" s="35">
        <f>Table6[[#This Row],[Quantity]]*Table6[[#This Row],[Case]]</f>
        <v>432</v>
      </c>
      <c r="S4641" s="35">
        <f>Table6[[#This Row],[Total Sales]]*Table6[[#This Row],[Cost]]</f>
        <v>557.28</v>
      </c>
    </row>
    <row r="4642" spans="1:19" x14ac:dyDescent="0.3">
      <c r="A4642" s="54">
        <v>4775</v>
      </c>
      <c r="B4642" s="35" t="s">
        <v>5410</v>
      </c>
      <c r="C4642" s="35" t="s">
        <v>5546</v>
      </c>
      <c r="D4642" s="35" t="s">
        <v>51</v>
      </c>
      <c r="E4642" s="35" t="str">
        <f t="shared" si="216"/>
        <v>F</v>
      </c>
      <c r="F4642" s="35">
        <v>60</v>
      </c>
      <c r="G4642" s="35" t="s">
        <v>9988</v>
      </c>
      <c r="H4642" s="35" t="s">
        <v>7318</v>
      </c>
      <c r="I4642" s="35" t="s">
        <v>32</v>
      </c>
      <c r="J4642" s="48" t="s">
        <v>13878</v>
      </c>
      <c r="K4642" s="35">
        <v>48</v>
      </c>
      <c r="L4642" s="49" t="s">
        <v>70</v>
      </c>
      <c r="M4642" s="50" t="str">
        <f>VLOOKUP(Table6[[#This Row],[Product]],Table3[],2)</f>
        <v>Megawidget M</v>
      </c>
      <c r="N4642" s="50" t="str">
        <f t="shared" si="217"/>
        <v>Apr</v>
      </c>
      <c r="O4642" s="56">
        <f t="shared" si="218"/>
        <v>2020</v>
      </c>
      <c r="P4642" s="51">
        <f>VLOOKUP(Table6[[#This Row],[Product]],Table3[],3)</f>
        <v>1.29</v>
      </c>
      <c r="Q4642" s="35">
        <f>VLOOKUP(Table6[[#This Row],[Product]],Table3[],4)</f>
        <v>24</v>
      </c>
      <c r="R4642" s="35">
        <f>Table6[[#This Row],[Quantity]]*Table6[[#This Row],[Case]]</f>
        <v>1152</v>
      </c>
      <c r="S4642" s="35">
        <f>Table6[[#This Row],[Total Sales]]*Table6[[#This Row],[Cost]]</f>
        <v>1486.08</v>
      </c>
    </row>
    <row r="4643" spans="1:19" x14ac:dyDescent="0.3">
      <c r="A4643" s="54">
        <v>4777</v>
      </c>
      <c r="B4643" s="35" t="s">
        <v>5497</v>
      </c>
      <c r="C4643" s="35" t="s">
        <v>5037</v>
      </c>
      <c r="D4643" s="35" t="s">
        <v>28</v>
      </c>
      <c r="E4643" s="35" t="str">
        <f t="shared" si="216"/>
        <v>M</v>
      </c>
      <c r="F4643" s="35">
        <v>60</v>
      </c>
      <c r="G4643" s="35" t="s">
        <v>9989</v>
      </c>
      <c r="H4643" s="35" t="s">
        <v>1931</v>
      </c>
      <c r="I4643" s="35" t="s">
        <v>32</v>
      </c>
      <c r="J4643" s="48" t="s">
        <v>14125</v>
      </c>
      <c r="K4643" s="35">
        <v>25</v>
      </c>
      <c r="L4643" s="49" t="s">
        <v>20</v>
      </c>
      <c r="M4643" s="50" t="str">
        <f>VLOOKUP(Table6[[#This Row],[Product]],Table3[],2)</f>
        <v>Hyperwotsit</v>
      </c>
      <c r="N4643" s="50" t="str">
        <f t="shared" si="217"/>
        <v>Aug</v>
      </c>
      <c r="O4643" s="56">
        <f t="shared" si="218"/>
        <v>2021</v>
      </c>
      <c r="P4643" s="51">
        <f>VLOOKUP(Table6[[#This Row],[Product]],Table3[],3)</f>
        <v>2.0099999999999998</v>
      </c>
      <c r="Q4643" s="35">
        <f>VLOOKUP(Table6[[#This Row],[Product]],Table3[],4)</f>
        <v>20</v>
      </c>
      <c r="R4643" s="35">
        <f>Table6[[#This Row],[Quantity]]*Table6[[#This Row],[Case]]</f>
        <v>500</v>
      </c>
      <c r="S4643" s="35">
        <f>Table6[[#This Row],[Total Sales]]*Table6[[#This Row],[Cost]]</f>
        <v>1004.9999999999999</v>
      </c>
    </row>
    <row r="4644" spans="1:19" x14ac:dyDescent="0.3">
      <c r="A4644" s="54">
        <v>4778</v>
      </c>
      <c r="B4644" s="35" t="s">
        <v>9990</v>
      </c>
      <c r="C4644" s="35" t="s">
        <v>9991</v>
      </c>
      <c r="D4644" s="35" t="s">
        <v>51</v>
      </c>
      <c r="E4644" s="35" t="str">
        <f t="shared" si="216"/>
        <v>F</v>
      </c>
      <c r="F4644" s="35">
        <v>90</v>
      </c>
      <c r="G4644" s="35" t="s">
        <v>6607</v>
      </c>
      <c r="H4644" s="35" t="s">
        <v>133</v>
      </c>
      <c r="I4644" s="35" t="s">
        <v>124</v>
      </c>
      <c r="J4644" s="48">
        <v>44840</v>
      </c>
      <c r="K4644" s="35">
        <v>51</v>
      </c>
      <c r="L4644" s="49" t="s">
        <v>101</v>
      </c>
      <c r="M4644" s="50" t="str">
        <f>VLOOKUP(Table6[[#This Row],[Product]],Table3[],2)</f>
        <v>Superwossname</v>
      </c>
      <c r="N4644" s="50" t="str">
        <f t="shared" si="217"/>
        <v>Oct</v>
      </c>
      <c r="O4644" s="56">
        <f t="shared" si="218"/>
        <v>2022</v>
      </c>
      <c r="P4644" s="51">
        <f>VLOOKUP(Table6[[#This Row],[Product]],Table3[],3)</f>
        <v>3.49</v>
      </c>
      <c r="Q4644" s="35">
        <f>VLOOKUP(Table6[[#This Row],[Product]],Table3[],4)</f>
        <v>20</v>
      </c>
      <c r="R4644" s="35">
        <f>Table6[[#This Row],[Quantity]]*Table6[[#This Row],[Case]]</f>
        <v>1020</v>
      </c>
      <c r="S4644" s="35">
        <f>Table6[[#This Row],[Total Sales]]*Table6[[#This Row],[Cost]]</f>
        <v>3559.8</v>
      </c>
    </row>
    <row r="4645" spans="1:19" x14ac:dyDescent="0.3">
      <c r="A4645" s="54">
        <v>4779</v>
      </c>
      <c r="B4645" s="35" t="s">
        <v>9992</v>
      </c>
      <c r="C4645" s="35" t="s">
        <v>7687</v>
      </c>
      <c r="D4645" s="35" t="s">
        <v>28</v>
      </c>
      <c r="E4645" s="35" t="str">
        <f t="shared" si="216"/>
        <v>M</v>
      </c>
      <c r="F4645" s="35">
        <v>60</v>
      </c>
      <c r="G4645" s="35" t="s">
        <v>9993</v>
      </c>
      <c r="H4645" s="35" t="s">
        <v>207</v>
      </c>
      <c r="I4645" s="35" t="s">
        <v>208</v>
      </c>
      <c r="J4645" s="48">
        <v>44449</v>
      </c>
      <c r="K4645" s="35">
        <v>44</v>
      </c>
      <c r="L4645" s="49" t="s">
        <v>80</v>
      </c>
      <c r="M4645" s="50" t="str">
        <f>VLOOKUP(Table6[[#This Row],[Product]],Table3[],2)</f>
        <v>Ultrathing V2</v>
      </c>
      <c r="N4645" s="50" t="str">
        <f t="shared" si="217"/>
        <v>Sep</v>
      </c>
      <c r="O4645" s="56">
        <f t="shared" si="218"/>
        <v>2021</v>
      </c>
      <c r="P4645" s="51">
        <f>VLOOKUP(Table6[[#This Row],[Product]],Table3[],3)</f>
        <v>2.95</v>
      </c>
      <c r="Q4645" s="35">
        <f>VLOOKUP(Table6[[#This Row],[Product]],Table3[],4)</f>
        <v>20</v>
      </c>
      <c r="R4645" s="35">
        <f>Table6[[#This Row],[Quantity]]*Table6[[#This Row],[Case]]</f>
        <v>880</v>
      </c>
      <c r="S4645" s="35">
        <f>Table6[[#This Row],[Total Sales]]*Table6[[#This Row],[Cost]]</f>
        <v>2596</v>
      </c>
    </row>
    <row r="4646" spans="1:19" x14ac:dyDescent="0.3">
      <c r="A4646" s="54">
        <v>4780</v>
      </c>
      <c r="B4646" s="35" t="s">
        <v>3463</v>
      </c>
      <c r="C4646" s="35" t="s">
        <v>7520</v>
      </c>
      <c r="D4646" s="35" t="s">
        <v>28</v>
      </c>
      <c r="E4646" s="35" t="str">
        <f t="shared" si="216"/>
        <v>M</v>
      </c>
      <c r="F4646" s="35">
        <v>30</v>
      </c>
      <c r="G4646" s="35" t="s">
        <v>9994</v>
      </c>
      <c r="H4646" s="35" t="s">
        <v>4870</v>
      </c>
      <c r="I4646" s="35" t="s">
        <v>146</v>
      </c>
      <c r="J4646" s="48">
        <v>43898</v>
      </c>
      <c r="K4646" s="35">
        <v>9</v>
      </c>
      <c r="L4646" s="49" t="s">
        <v>39</v>
      </c>
      <c r="M4646" s="50" t="str">
        <f>VLOOKUP(Table6[[#This Row],[Product]],Table3[],2)</f>
        <v>Ultrathing V1</v>
      </c>
      <c r="N4646" s="50" t="str">
        <f t="shared" si="217"/>
        <v>Mar</v>
      </c>
      <c r="O4646" s="56">
        <f t="shared" si="218"/>
        <v>2020</v>
      </c>
      <c r="P4646" s="51">
        <f>VLOOKUP(Table6[[#This Row],[Product]],Table3[],3)</f>
        <v>1.79</v>
      </c>
      <c r="Q4646" s="35">
        <f>VLOOKUP(Table6[[#This Row],[Product]],Table3[],4)</f>
        <v>17</v>
      </c>
      <c r="R4646" s="35">
        <f>Table6[[#This Row],[Quantity]]*Table6[[#This Row],[Case]]</f>
        <v>153</v>
      </c>
      <c r="S4646" s="35">
        <f>Table6[[#This Row],[Total Sales]]*Table6[[#This Row],[Cost]]</f>
        <v>273.87</v>
      </c>
    </row>
    <row r="4647" spans="1:19" x14ac:dyDescent="0.3">
      <c r="A4647" s="54">
        <v>4781</v>
      </c>
      <c r="B4647" s="35" t="s">
        <v>4185</v>
      </c>
      <c r="C4647" s="35" t="s">
        <v>9995</v>
      </c>
      <c r="D4647" s="35" t="s">
        <v>28</v>
      </c>
      <c r="E4647" s="35" t="str">
        <f t="shared" si="216"/>
        <v>M</v>
      </c>
      <c r="F4647" s="35">
        <v>60</v>
      </c>
      <c r="G4647" s="35" t="s">
        <v>9996</v>
      </c>
      <c r="H4647" s="35" t="s">
        <v>6293</v>
      </c>
      <c r="I4647" s="35" t="s">
        <v>32</v>
      </c>
      <c r="J4647" s="48" t="s">
        <v>13660</v>
      </c>
      <c r="K4647" s="35">
        <v>68</v>
      </c>
      <c r="L4647" s="49" t="s">
        <v>33</v>
      </c>
      <c r="M4647" s="50" t="str">
        <f>VLOOKUP(Table6[[#This Row],[Product]],Table3[],2)</f>
        <v>Megawidget L</v>
      </c>
      <c r="N4647" s="50" t="str">
        <f t="shared" si="217"/>
        <v>Sep</v>
      </c>
      <c r="O4647" s="56">
        <f t="shared" si="218"/>
        <v>2021</v>
      </c>
      <c r="P4647" s="51">
        <f>VLOOKUP(Table6[[#This Row],[Product]],Table3[],3)</f>
        <v>1.79</v>
      </c>
      <c r="Q4647" s="35">
        <f>VLOOKUP(Table6[[#This Row],[Product]],Table3[],4)</f>
        <v>24</v>
      </c>
      <c r="R4647" s="35">
        <f>Table6[[#This Row],[Quantity]]*Table6[[#This Row],[Case]]</f>
        <v>1632</v>
      </c>
      <c r="S4647" s="35">
        <f>Table6[[#This Row],[Total Sales]]*Table6[[#This Row],[Cost]]</f>
        <v>2921.28</v>
      </c>
    </row>
    <row r="4648" spans="1:19" x14ac:dyDescent="0.3">
      <c r="A4648" s="54">
        <v>4782</v>
      </c>
      <c r="B4648" s="35" t="s">
        <v>9997</v>
      </c>
      <c r="C4648" s="35" t="s">
        <v>4858</v>
      </c>
      <c r="D4648" s="35" t="s">
        <v>51</v>
      </c>
      <c r="E4648" s="35" t="str">
        <f t="shared" si="216"/>
        <v>F</v>
      </c>
      <c r="F4648" s="35">
        <v>60</v>
      </c>
      <c r="G4648" s="35" t="s">
        <v>9998</v>
      </c>
      <c r="H4648" s="35" t="s">
        <v>7140</v>
      </c>
      <c r="I4648" s="35" t="s">
        <v>294</v>
      </c>
      <c r="J4648" s="48" t="s">
        <v>14012</v>
      </c>
      <c r="K4648" s="35">
        <v>80</v>
      </c>
      <c r="L4648" s="49" t="s">
        <v>33</v>
      </c>
      <c r="M4648" s="50" t="str">
        <f>VLOOKUP(Table6[[#This Row],[Product]],Table3[],2)</f>
        <v>Megawidget L</v>
      </c>
      <c r="N4648" s="50" t="str">
        <f t="shared" si="217"/>
        <v>Nov</v>
      </c>
      <c r="O4648" s="56">
        <f t="shared" si="218"/>
        <v>2021</v>
      </c>
      <c r="P4648" s="51">
        <f>VLOOKUP(Table6[[#This Row],[Product]],Table3[],3)</f>
        <v>1.79</v>
      </c>
      <c r="Q4648" s="35">
        <f>VLOOKUP(Table6[[#This Row],[Product]],Table3[],4)</f>
        <v>24</v>
      </c>
      <c r="R4648" s="35">
        <f>Table6[[#This Row],[Quantity]]*Table6[[#This Row],[Case]]</f>
        <v>1920</v>
      </c>
      <c r="S4648" s="35">
        <f>Table6[[#This Row],[Total Sales]]*Table6[[#This Row],[Cost]]</f>
        <v>3436.8</v>
      </c>
    </row>
    <row r="4649" spans="1:19" x14ac:dyDescent="0.3">
      <c r="A4649" s="54">
        <v>4783</v>
      </c>
      <c r="B4649" s="35" t="s">
        <v>9999</v>
      </c>
      <c r="C4649" s="35" t="s">
        <v>6798</v>
      </c>
      <c r="D4649" s="35" t="s">
        <v>28</v>
      </c>
      <c r="E4649" s="35" t="str">
        <f t="shared" si="216"/>
        <v>M</v>
      </c>
      <c r="F4649" s="35">
        <v>60</v>
      </c>
      <c r="G4649" s="35" t="s">
        <v>10000</v>
      </c>
      <c r="H4649" s="35" t="s">
        <v>1077</v>
      </c>
      <c r="I4649" s="35" t="s">
        <v>1078</v>
      </c>
      <c r="J4649" s="48" t="s">
        <v>13911</v>
      </c>
      <c r="K4649" s="35">
        <v>47</v>
      </c>
      <c r="L4649" s="49" t="s">
        <v>70</v>
      </c>
      <c r="M4649" s="50" t="str">
        <f>VLOOKUP(Table6[[#This Row],[Product]],Table3[],2)</f>
        <v>Megawidget M</v>
      </c>
      <c r="N4649" s="50" t="str">
        <f t="shared" si="217"/>
        <v>Aug</v>
      </c>
      <c r="O4649" s="56">
        <f t="shared" si="218"/>
        <v>2020</v>
      </c>
      <c r="P4649" s="51">
        <f>VLOOKUP(Table6[[#This Row],[Product]],Table3[],3)</f>
        <v>1.29</v>
      </c>
      <c r="Q4649" s="35">
        <f>VLOOKUP(Table6[[#This Row],[Product]],Table3[],4)</f>
        <v>24</v>
      </c>
      <c r="R4649" s="35">
        <f>Table6[[#This Row],[Quantity]]*Table6[[#This Row],[Case]]</f>
        <v>1128</v>
      </c>
      <c r="S4649" s="35">
        <f>Table6[[#This Row],[Total Sales]]*Table6[[#This Row],[Cost]]</f>
        <v>1455.1200000000001</v>
      </c>
    </row>
    <row r="4650" spans="1:19" x14ac:dyDescent="0.3">
      <c r="A4650" s="54">
        <v>4784</v>
      </c>
      <c r="B4650" s="35" t="s">
        <v>10001</v>
      </c>
      <c r="C4650" s="35" t="s">
        <v>9225</v>
      </c>
      <c r="D4650" s="35" t="s">
        <v>41</v>
      </c>
      <c r="E4650" s="35" t="str">
        <f t="shared" si="216"/>
        <v>F</v>
      </c>
      <c r="F4650" s="35">
        <v>30</v>
      </c>
      <c r="G4650" s="35" t="s">
        <v>10002</v>
      </c>
      <c r="H4650" s="35" t="s">
        <v>3284</v>
      </c>
      <c r="I4650" s="35" t="s">
        <v>32</v>
      </c>
      <c r="J4650" s="48" t="s">
        <v>14209</v>
      </c>
      <c r="K4650" s="35">
        <v>8</v>
      </c>
      <c r="L4650" s="49" t="s">
        <v>64</v>
      </c>
      <c r="M4650" s="50" t="str">
        <f>VLOOKUP(Table6[[#This Row],[Product]],Table3[],2)</f>
        <v>Ultrathing V4</v>
      </c>
      <c r="N4650" s="50" t="str">
        <f t="shared" si="217"/>
        <v>Dec</v>
      </c>
      <c r="O4650" s="56">
        <f t="shared" si="218"/>
        <v>2021</v>
      </c>
      <c r="P4650" s="51">
        <f>VLOOKUP(Table6[[#This Row],[Product]],Table3[],3)</f>
        <v>3.99</v>
      </c>
      <c r="Q4650" s="35">
        <f>VLOOKUP(Table6[[#This Row],[Product]],Table3[],4)</f>
        <v>24</v>
      </c>
      <c r="R4650" s="35">
        <f>Table6[[#This Row],[Quantity]]*Table6[[#This Row],[Case]]</f>
        <v>192</v>
      </c>
      <c r="S4650" s="35">
        <f>Table6[[#This Row],[Total Sales]]*Table6[[#This Row],[Cost]]</f>
        <v>766.08</v>
      </c>
    </row>
    <row r="4651" spans="1:19" x14ac:dyDescent="0.3">
      <c r="A4651" s="54">
        <v>4785</v>
      </c>
      <c r="B4651" s="35" t="s">
        <v>3021</v>
      </c>
      <c r="C4651" s="35" t="s">
        <v>7231</v>
      </c>
      <c r="D4651" s="35" t="s">
        <v>28</v>
      </c>
      <c r="E4651" s="35" t="str">
        <f t="shared" si="216"/>
        <v>M</v>
      </c>
      <c r="F4651" s="35">
        <v>30</v>
      </c>
      <c r="G4651" s="35" t="s">
        <v>10003</v>
      </c>
      <c r="H4651" s="35" t="s">
        <v>5399</v>
      </c>
      <c r="I4651" s="35" t="s">
        <v>32</v>
      </c>
      <c r="J4651" s="48" t="s">
        <v>13628</v>
      </c>
      <c r="K4651" s="35">
        <v>95</v>
      </c>
      <c r="L4651" s="49" t="s">
        <v>80</v>
      </c>
      <c r="M4651" s="50" t="str">
        <f>VLOOKUP(Table6[[#This Row],[Product]],Table3[],2)</f>
        <v>Ultrathing V2</v>
      </c>
      <c r="N4651" s="50" t="str">
        <f t="shared" si="217"/>
        <v>Dec</v>
      </c>
      <c r="O4651" s="56">
        <f t="shared" si="218"/>
        <v>2021</v>
      </c>
      <c r="P4651" s="51">
        <f>VLOOKUP(Table6[[#This Row],[Product]],Table3[],3)</f>
        <v>2.95</v>
      </c>
      <c r="Q4651" s="35">
        <f>VLOOKUP(Table6[[#This Row],[Product]],Table3[],4)</f>
        <v>20</v>
      </c>
      <c r="R4651" s="35">
        <f>Table6[[#This Row],[Quantity]]*Table6[[#This Row],[Case]]</f>
        <v>1900</v>
      </c>
      <c r="S4651" s="35">
        <f>Table6[[#This Row],[Total Sales]]*Table6[[#This Row],[Cost]]</f>
        <v>5605</v>
      </c>
    </row>
    <row r="4652" spans="1:19" x14ac:dyDescent="0.3">
      <c r="A4652" s="54">
        <v>4787</v>
      </c>
      <c r="B4652" s="35" t="s">
        <v>380</v>
      </c>
      <c r="C4652" s="35" t="s">
        <v>1075</v>
      </c>
      <c r="D4652" s="35" t="s">
        <v>28</v>
      </c>
      <c r="E4652" s="35" t="str">
        <f t="shared" si="216"/>
        <v>M</v>
      </c>
      <c r="F4652" s="35">
        <v>60</v>
      </c>
      <c r="G4652" s="35" t="s">
        <v>10004</v>
      </c>
      <c r="H4652" s="35" t="s">
        <v>1526</v>
      </c>
      <c r="I4652" s="35" t="s">
        <v>173</v>
      </c>
      <c r="J4652" s="48" t="s">
        <v>13967</v>
      </c>
      <c r="K4652" s="35">
        <v>3</v>
      </c>
      <c r="L4652" s="49" t="s">
        <v>80</v>
      </c>
      <c r="M4652" s="50" t="str">
        <f>VLOOKUP(Table6[[#This Row],[Product]],Table3[],2)</f>
        <v>Ultrathing V2</v>
      </c>
      <c r="N4652" s="50" t="str">
        <f t="shared" si="217"/>
        <v>Dec</v>
      </c>
      <c r="O4652" s="56">
        <f t="shared" si="218"/>
        <v>2020</v>
      </c>
      <c r="P4652" s="51">
        <f>VLOOKUP(Table6[[#This Row],[Product]],Table3[],3)</f>
        <v>2.95</v>
      </c>
      <c r="Q4652" s="35">
        <f>VLOOKUP(Table6[[#This Row],[Product]],Table3[],4)</f>
        <v>20</v>
      </c>
      <c r="R4652" s="35">
        <f>Table6[[#This Row],[Quantity]]*Table6[[#This Row],[Case]]</f>
        <v>60</v>
      </c>
      <c r="S4652" s="35">
        <f>Table6[[#This Row],[Total Sales]]*Table6[[#This Row],[Cost]]</f>
        <v>177</v>
      </c>
    </row>
    <row r="4653" spans="1:19" x14ac:dyDescent="0.3">
      <c r="A4653" s="54">
        <v>4788</v>
      </c>
      <c r="B4653" s="35" t="s">
        <v>10005</v>
      </c>
      <c r="C4653" s="35" t="s">
        <v>3600</v>
      </c>
      <c r="D4653" s="35" t="s">
        <v>51</v>
      </c>
      <c r="E4653" s="35" t="str">
        <f t="shared" si="216"/>
        <v>F</v>
      </c>
      <c r="F4653" s="35">
        <v>30</v>
      </c>
      <c r="G4653" s="35" t="s">
        <v>10006</v>
      </c>
      <c r="H4653" s="35" t="s">
        <v>412</v>
      </c>
      <c r="I4653" s="35" t="s">
        <v>187</v>
      </c>
      <c r="J4653" s="48" t="s">
        <v>13945</v>
      </c>
      <c r="K4653" s="35">
        <v>86</v>
      </c>
      <c r="L4653" s="49" t="s">
        <v>33</v>
      </c>
      <c r="M4653" s="50" t="str">
        <f>VLOOKUP(Table6[[#This Row],[Product]],Table3[],2)</f>
        <v>Megawidget L</v>
      </c>
      <c r="N4653" s="50" t="str">
        <f t="shared" si="217"/>
        <v>Dec</v>
      </c>
      <c r="O4653" s="56">
        <f t="shared" si="218"/>
        <v>2021</v>
      </c>
      <c r="P4653" s="51">
        <f>VLOOKUP(Table6[[#This Row],[Product]],Table3[],3)</f>
        <v>1.79</v>
      </c>
      <c r="Q4653" s="35">
        <f>VLOOKUP(Table6[[#This Row],[Product]],Table3[],4)</f>
        <v>24</v>
      </c>
      <c r="R4653" s="35">
        <f>Table6[[#This Row],[Quantity]]*Table6[[#This Row],[Case]]</f>
        <v>2064</v>
      </c>
      <c r="S4653" s="35">
        <f>Table6[[#This Row],[Total Sales]]*Table6[[#This Row],[Cost]]</f>
        <v>3694.56</v>
      </c>
    </row>
    <row r="4654" spans="1:19" x14ac:dyDescent="0.3">
      <c r="A4654" s="54">
        <v>4789</v>
      </c>
      <c r="B4654" s="35" t="s">
        <v>10007</v>
      </c>
      <c r="C4654" s="35" t="s">
        <v>1749</v>
      </c>
      <c r="D4654" s="35" t="s">
        <v>51</v>
      </c>
      <c r="E4654" s="35" t="str">
        <f t="shared" si="216"/>
        <v>F</v>
      </c>
      <c r="F4654" s="35">
        <v>90</v>
      </c>
      <c r="G4654" s="35" t="s">
        <v>10008</v>
      </c>
      <c r="H4654" s="35" t="s">
        <v>6377</v>
      </c>
      <c r="I4654" s="35" t="s">
        <v>164</v>
      </c>
      <c r="J4654" s="48" t="s">
        <v>14200</v>
      </c>
      <c r="K4654" s="35">
        <v>46</v>
      </c>
      <c r="L4654" s="49" t="s">
        <v>70</v>
      </c>
      <c r="M4654" s="50" t="str">
        <f>VLOOKUP(Table6[[#This Row],[Product]],Table3[],2)</f>
        <v>Megawidget M</v>
      </c>
      <c r="N4654" s="50" t="str">
        <f t="shared" si="217"/>
        <v>May</v>
      </c>
      <c r="O4654" s="56">
        <f t="shared" si="218"/>
        <v>2021</v>
      </c>
      <c r="P4654" s="51">
        <f>VLOOKUP(Table6[[#This Row],[Product]],Table3[],3)</f>
        <v>1.29</v>
      </c>
      <c r="Q4654" s="35">
        <f>VLOOKUP(Table6[[#This Row],[Product]],Table3[],4)</f>
        <v>24</v>
      </c>
      <c r="R4654" s="35">
        <f>Table6[[#This Row],[Quantity]]*Table6[[#This Row],[Case]]</f>
        <v>1104</v>
      </c>
      <c r="S4654" s="35">
        <f>Table6[[#This Row],[Total Sales]]*Table6[[#This Row],[Cost]]</f>
        <v>1424.16</v>
      </c>
    </row>
    <row r="4655" spans="1:19" x14ac:dyDescent="0.3">
      <c r="A4655" s="54">
        <v>4790</v>
      </c>
      <c r="B4655" s="35" t="s">
        <v>10009</v>
      </c>
      <c r="C4655" s="35" t="s">
        <v>3173</v>
      </c>
      <c r="D4655" s="35" t="s">
        <v>15</v>
      </c>
      <c r="E4655" s="35" t="str">
        <f t="shared" si="216"/>
        <v>F</v>
      </c>
      <c r="F4655" s="35">
        <v>30</v>
      </c>
      <c r="G4655" s="35" t="s">
        <v>10010</v>
      </c>
      <c r="H4655" s="35" t="s">
        <v>4299</v>
      </c>
      <c r="I4655" s="35" t="s">
        <v>32</v>
      </c>
      <c r="J4655" s="48">
        <v>44324</v>
      </c>
      <c r="K4655" s="35">
        <v>94</v>
      </c>
      <c r="L4655" s="49" t="s">
        <v>20</v>
      </c>
      <c r="M4655" s="50" t="str">
        <f>VLOOKUP(Table6[[#This Row],[Product]],Table3[],2)</f>
        <v>Hyperwotsit</v>
      </c>
      <c r="N4655" s="50" t="str">
        <f t="shared" si="217"/>
        <v>May</v>
      </c>
      <c r="O4655" s="56">
        <f t="shared" si="218"/>
        <v>2021</v>
      </c>
      <c r="P4655" s="51">
        <f>VLOOKUP(Table6[[#This Row],[Product]],Table3[],3)</f>
        <v>2.0099999999999998</v>
      </c>
      <c r="Q4655" s="35">
        <f>VLOOKUP(Table6[[#This Row],[Product]],Table3[],4)</f>
        <v>20</v>
      </c>
      <c r="R4655" s="35">
        <f>Table6[[#This Row],[Quantity]]*Table6[[#This Row],[Case]]</f>
        <v>1880</v>
      </c>
      <c r="S4655" s="35">
        <f>Table6[[#This Row],[Total Sales]]*Table6[[#This Row],[Cost]]</f>
        <v>3778.7999999999997</v>
      </c>
    </row>
    <row r="4656" spans="1:19" x14ac:dyDescent="0.3">
      <c r="A4656" s="54">
        <v>4792</v>
      </c>
      <c r="B4656" s="35" t="s">
        <v>222</v>
      </c>
      <c r="C4656" s="35" t="s">
        <v>3824</v>
      </c>
      <c r="D4656" s="35" t="s">
        <v>28</v>
      </c>
      <c r="E4656" s="35" t="str">
        <f t="shared" si="216"/>
        <v>M</v>
      </c>
      <c r="F4656" s="35">
        <v>30</v>
      </c>
      <c r="G4656" s="35" t="s">
        <v>10012</v>
      </c>
      <c r="H4656" s="35" t="s">
        <v>48</v>
      </c>
      <c r="I4656" s="35" t="s">
        <v>25</v>
      </c>
      <c r="J4656" s="48" t="s">
        <v>13931</v>
      </c>
      <c r="K4656" s="35">
        <v>51</v>
      </c>
      <c r="L4656" s="49" t="s">
        <v>159</v>
      </c>
      <c r="M4656" s="50" t="str">
        <f>VLOOKUP(Table6[[#This Row],[Product]],Table3[],2)</f>
        <v>Ultrathing V3</v>
      </c>
      <c r="N4656" s="50" t="str">
        <f t="shared" si="217"/>
        <v>Oct</v>
      </c>
      <c r="O4656" s="56">
        <f t="shared" si="218"/>
        <v>2022</v>
      </c>
      <c r="P4656" s="51">
        <f>VLOOKUP(Table6[[#This Row],[Product]],Table3[],3)</f>
        <v>3.39</v>
      </c>
      <c r="Q4656" s="35">
        <f>VLOOKUP(Table6[[#This Row],[Product]],Table3[],4)</f>
        <v>24</v>
      </c>
      <c r="R4656" s="35">
        <f>Table6[[#This Row],[Quantity]]*Table6[[#This Row],[Case]]</f>
        <v>1224</v>
      </c>
      <c r="S4656" s="35">
        <f>Table6[[#This Row],[Total Sales]]*Table6[[#This Row],[Cost]]</f>
        <v>4149.3600000000006</v>
      </c>
    </row>
    <row r="4657" spans="1:19" x14ac:dyDescent="0.3">
      <c r="A4657" s="54">
        <v>4793</v>
      </c>
      <c r="B4657" s="35" t="s">
        <v>2782</v>
      </c>
      <c r="C4657" s="35" t="s">
        <v>2195</v>
      </c>
      <c r="D4657" s="35" t="s">
        <v>51</v>
      </c>
      <c r="E4657" s="35" t="str">
        <f t="shared" si="216"/>
        <v>F</v>
      </c>
      <c r="F4657" s="35">
        <v>60</v>
      </c>
      <c r="G4657" s="35" t="s">
        <v>10013</v>
      </c>
      <c r="H4657" s="35" t="s">
        <v>4085</v>
      </c>
      <c r="I4657" s="35" t="s">
        <v>240</v>
      </c>
      <c r="J4657" s="48" t="s">
        <v>14215</v>
      </c>
      <c r="K4657" s="35">
        <v>79</v>
      </c>
      <c r="L4657" s="49" t="s">
        <v>54</v>
      </c>
      <c r="M4657" s="50" t="str">
        <f>VLOOKUP(Table6[[#This Row],[Product]],Table3[],2)</f>
        <v>Megawidget S</v>
      </c>
      <c r="N4657" s="50" t="str">
        <f t="shared" si="217"/>
        <v>Nov</v>
      </c>
      <c r="O4657" s="56">
        <f t="shared" si="218"/>
        <v>2022</v>
      </c>
      <c r="P4657" s="51">
        <f>VLOOKUP(Table6[[#This Row],[Product]],Table3[],3)</f>
        <v>0.69</v>
      </c>
      <c r="Q4657" s="35">
        <f>VLOOKUP(Table6[[#This Row],[Product]],Table3[],4)</f>
        <v>24</v>
      </c>
      <c r="R4657" s="35">
        <f>Table6[[#This Row],[Quantity]]*Table6[[#This Row],[Case]]</f>
        <v>1896</v>
      </c>
      <c r="S4657" s="35">
        <f>Table6[[#This Row],[Total Sales]]*Table6[[#This Row],[Cost]]</f>
        <v>1308.24</v>
      </c>
    </row>
    <row r="4658" spans="1:19" x14ac:dyDescent="0.3">
      <c r="A4658" s="54">
        <v>4794</v>
      </c>
      <c r="B4658" s="35" t="s">
        <v>9445</v>
      </c>
      <c r="C4658" s="35" t="s">
        <v>72</v>
      </c>
      <c r="D4658" s="35" t="s">
        <v>15</v>
      </c>
      <c r="E4658" s="35" t="str">
        <f t="shared" si="216"/>
        <v>F</v>
      </c>
      <c r="F4658" s="35">
        <v>30</v>
      </c>
      <c r="G4658" s="35" t="s">
        <v>10014</v>
      </c>
      <c r="H4658" s="35" t="s">
        <v>5581</v>
      </c>
      <c r="I4658" s="35" t="s">
        <v>187</v>
      </c>
      <c r="J4658" s="48" t="s">
        <v>13665</v>
      </c>
      <c r="K4658" s="35">
        <v>4</v>
      </c>
      <c r="L4658" s="49" t="s">
        <v>45</v>
      </c>
      <c r="M4658" s="50" t="str">
        <f>VLOOKUP(Table6[[#This Row],[Product]],Table3[],2)</f>
        <v>Gigastuff</v>
      </c>
      <c r="N4658" s="50" t="str">
        <f t="shared" si="217"/>
        <v>Nov</v>
      </c>
      <c r="O4658" s="56">
        <f t="shared" si="218"/>
        <v>2020</v>
      </c>
      <c r="P4658" s="51">
        <f>VLOOKUP(Table6[[#This Row],[Product]],Table3[],3)</f>
        <v>1.89</v>
      </c>
      <c r="Q4658" s="35">
        <f>VLOOKUP(Table6[[#This Row],[Product]],Table3[],4)</f>
        <v>18</v>
      </c>
      <c r="R4658" s="35">
        <f>Table6[[#This Row],[Quantity]]*Table6[[#This Row],[Case]]</f>
        <v>72</v>
      </c>
      <c r="S4658" s="35">
        <f>Table6[[#This Row],[Total Sales]]*Table6[[#This Row],[Cost]]</f>
        <v>136.07999999999998</v>
      </c>
    </row>
    <row r="4659" spans="1:19" x14ac:dyDescent="0.3">
      <c r="A4659" s="54">
        <v>4795</v>
      </c>
      <c r="B4659" s="35" t="s">
        <v>2699</v>
      </c>
      <c r="C4659" s="35" t="s">
        <v>4495</v>
      </c>
      <c r="D4659" s="35" t="s">
        <v>28</v>
      </c>
      <c r="E4659" s="35" t="str">
        <f t="shared" si="216"/>
        <v>M</v>
      </c>
      <c r="F4659" s="35">
        <v>60</v>
      </c>
      <c r="G4659" s="35" t="s">
        <v>10015</v>
      </c>
      <c r="H4659" s="35" t="s">
        <v>1927</v>
      </c>
      <c r="I4659" s="35" t="s">
        <v>100</v>
      </c>
      <c r="J4659" s="48" t="s">
        <v>14030</v>
      </c>
      <c r="K4659" s="35">
        <v>26</v>
      </c>
      <c r="L4659" s="49" t="s">
        <v>80</v>
      </c>
      <c r="M4659" s="50" t="str">
        <f>VLOOKUP(Table6[[#This Row],[Product]],Table3[],2)</f>
        <v>Ultrathing V2</v>
      </c>
      <c r="N4659" s="50" t="str">
        <f t="shared" si="217"/>
        <v>Aug</v>
      </c>
      <c r="O4659" s="56">
        <f t="shared" si="218"/>
        <v>2022</v>
      </c>
      <c r="P4659" s="51">
        <f>VLOOKUP(Table6[[#This Row],[Product]],Table3[],3)</f>
        <v>2.95</v>
      </c>
      <c r="Q4659" s="35">
        <f>VLOOKUP(Table6[[#This Row],[Product]],Table3[],4)</f>
        <v>20</v>
      </c>
      <c r="R4659" s="35">
        <f>Table6[[#This Row],[Quantity]]*Table6[[#This Row],[Case]]</f>
        <v>520</v>
      </c>
      <c r="S4659" s="35">
        <f>Table6[[#This Row],[Total Sales]]*Table6[[#This Row],[Cost]]</f>
        <v>1534</v>
      </c>
    </row>
    <row r="4660" spans="1:19" x14ac:dyDescent="0.3">
      <c r="A4660" s="54">
        <v>4796</v>
      </c>
      <c r="B4660" s="35" t="s">
        <v>1644</v>
      </c>
      <c r="C4660" s="35" t="s">
        <v>418</v>
      </c>
      <c r="D4660" s="35" t="s">
        <v>15</v>
      </c>
      <c r="E4660" s="35" t="str">
        <f t="shared" si="216"/>
        <v>F</v>
      </c>
      <c r="F4660" s="35">
        <v>90</v>
      </c>
      <c r="G4660" s="35" t="s">
        <v>10016</v>
      </c>
      <c r="H4660" s="35" t="s">
        <v>4028</v>
      </c>
      <c r="I4660" s="35" t="s">
        <v>32</v>
      </c>
      <c r="J4660" s="48" t="s">
        <v>14246</v>
      </c>
      <c r="K4660" s="35">
        <v>65</v>
      </c>
      <c r="L4660" s="49" t="s">
        <v>101</v>
      </c>
      <c r="M4660" s="50" t="str">
        <f>VLOOKUP(Table6[[#This Row],[Product]],Table3[],2)</f>
        <v>Superwossname</v>
      </c>
      <c r="N4660" s="50" t="str">
        <f t="shared" si="217"/>
        <v>Sep</v>
      </c>
      <c r="O4660" s="56">
        <f t="shared" si="218"/>
        <v>2020</v>
      </c>
      <c r="P4660" s="51">
        <f>VLOOKUP(Table6[[#This Row],[Product]],Table3[],3)</f>
        <v>3.49</v>
      </c>
      <c r="Q4660" s="35">
        <f>VLOOKUP(Table6[[#This Row],[Product]],Table3[],4)</f>
        <v>20</v>
      </c>
      <c r="R4660" s="35">
        <f>Table6[[#This Row],[Quantity]]*Table6[[#This Row],[Case]]</f>
        <v>1300</v>
      </c>
      <c r="S4660" s="35">
        <f>Table6[[#This Row],[Total Sales]]*Table6[[#This Row],[Cost]]</f>
        <v>4537</v>
      </c>
    </row>
    <row r="4661" spans="1:19" x14ac:dyDescent="0.3">
      <c r="A4661" s="54">
        <v>4797</v>
      </c>
      <c r="B4661" s="35" t="s">
        <v>10017</v>
      </c>
      <c r="C4661" s="35" t="s">
        <v>3612</v>
      </c>
      <c r="D4661" s="35" t="s">
        <v>41</v>
      </c>
      <c r="E4661" s="35" t="str">
        <f t="shared" si="216"/>
        <v>F</v>
      </c>
      <c r="F4661" s="35">
        <v>90</v>
      </c>
      <c r="G4661" s="35" t="s">
        <v>10018</v>
      </c>
      <c r="H4661" s="35" t="s">
        <v>4678</v>
      </c>
      <c r="I4661" s="35" t="s">
        <v>886</v>
      </c>
      <c r="J4661" s="48" t="s">
        <v>13707</v>
      </c>
      <c r="K4661" s="35">
        <v>22</v>
      </c>
      <c r="L4661" s="49" t="s">
        <v>101</v>
      </c>
      <c r="M4661" s="50" t="str">
        <f>VLOOKUP(Table6[[#This Row],[Product]],Table3[],2)</f>
        <v>Superwossname</v>
      </c>
      <c r="N4661" s="50" t="str">
        <f t="shared" si="217"/>
        <v>Feb</v>
      </c>
      <c r="O4661" s="56">
        <f t="shared" si="218"/>
        <v>2022</v>
      </c>
      <c r="P4661" s="51">
        <f>VLOOKUP(Table6[[#This Row],[Product]],Table3[],3)</f>
        <v>3.49</v>
      </c>
      <c r="Q4661" s="35">
        <f>VLOOKUP(Table6[[#This Row],[Product]],Table3[],4)</f>
        <v>20</v>
      </c>
      <c r="R4661" s="35">
        <f>Table6[[#This Row],[Quantity]]*Table6[[#This Row],[Case]]</f>
        <v>440</v>
      </c>
      <c r="S4661" s="35">
        <f>Table6[[#This Row],[Total Sales]]*Table6[[#This Row],[Cost]]</f>
        <v>1535.6000000000001</v>
      </c>
    </row>
    <row r="4662" spans="1:19" x14ac:dyDescent="0.3">
      <c r="A4662" s="54">
        <v>4798</v>
      </c>
      <c r="B4662" s="35" t="s">
        <v>2295</v>
      </c>
      <c r="C4662" s="35" t="s">
        <v>4722</v>
      </c>
      <c r="D4662" s="35" t="s">
        <v>15</v>
      </c>
      <c r="E4662" s="35" t="str">
        <f t="shared" si="216"/>
        <v>F</v>
      </c>
      <c r="F4662" s="35">
        <v>90</v>
      </c>
      <c r="G4662" s="35" t="s">
        <v>10019</v>
      </c>
      <c r="H4662" s="35" t="s">
        <v>7777</v>
      </c>
      <c r="I4662" s="35" t="s">
        <v>32</v>
      </c>
      <c r="J4662" s="48">
        <v>44199</v>
      </c>
      <c r="K4662" s="35">
        <v>63</v>
      </c>
      <c r="L4662" s="49" t="s">
        <v>70</v>
      </c>
      <c r="M4662" s="50" t="str">
        <f>VLOOKUP(Table6[[#This Row],[Product]],Table3[],2)</f>
        <v>Megawidget M</v>
      </c>
      <c r="N4662" s="50" t="str">
        <f t="shared" si="217"/>
        <v>Jan</v>
      </c>
      <c r="O4662" s="56">
        <f t="shared" si="218"/>
        <v>2021</v>
      </c>
      <c r="P4662" s="51">
        <f>VLOOKUP(Table6[[#This Row],[Product]],Table3[],3)</f>
        <v>1.29</v>
      </c>
      <c r="Q4662" s="35">
        <f>VLOOKUP(Table6[[#This Row],[Product]],Table3[],4)</f>
        <v>24</v>
      </c>
      <c r="R4662" s="35">
        <f>Table6[[#This Row],[Quantity]]*Table6[[#This Row],[Case]]</f>
        <v>1512</v>
      </c>
      <c r="S4662" s="35">
        <f>Table6[[#This Row],[Total Sales]]*Table6[[#This Row],[Cost]]</f>
        <v>1950.48</v>
      </c>
    </row>
    <row r="4663" spans="1:19" x14ac:dyDescent="0.3">
      <c r="A4663" s="54">
        <v>4799</v>
      </c>
      <c r="B4663" s="35" t="s">
        <v>4802</v>
      </c>
      <c r="C4663" s="35" t="s">
        <v>2389</v>
      </c>
      <c r="D4663" s="35" t="s">
        <v>15</v>
      </c>
      <c r="E4663" s="35" t="str">
        <f t="shared" si="216"/>
        <v>F</v>
      </c>
      <c r="F4663" s="35">
        <v>30</v>
      </c>
      <c r="G4663" s="35" t="s">
        <v>10020</v>
      </c>
      <c r="H4663" s="35" t="s">
        <v>5167</v>
      </c>
      <c r="I4663" s="35" t="s">
        <v>32</v>
      </c>
      <c r="J4663" s="48" t="s">
        <v>13820</v>
      </c>
      <c r="K4663" s="35">
        <v>66</v>
      </c>
      <c r="L4663" s="49" t="s">
        <v>39</v>
      </c>
      <c r="M4663" s="50" t="str">
        <f>VLOOKUP(Table6[[#This Row],[Product]],Table3[],2)</f>
        <v>Ultrathing V1</v>
      </c>
      <c r="N4663" s="50" t="str">
        <f t="shared" si="217"/>
        <v>Jul</v>
      </c>
      <c r="O4663" s="56">
        <f t="shared" si="218"/>
        <v>2021</v>
      </c>
      <c r="P4663" s="51">
        <f>VLOOKUP(Table6[[#This Row],[Product]],Table3[],3)</f>
        <v>1.79</v>
      </c>
      <c r="Q4663" s="35">
        <f>VLOOKUP(Table6[[#This Row],[Product]],Table3[],4)</f>
        <v>17</v>
      </c>
      <c r="R4663" s="35">
        <f>Table6[[#This Row],[Quantity]]*Table6[[#This Row],[Case]]</f>
        <v>1122</v>
      </c>
      <c r="S4663" s="35">
        <f>Table6[[#This Row],[Total Sales]]*Table6[[#This Row],[Cost]]</f>
        <v>2008.38</v>
      </c>
    </row>
    <row r="4664" spans="1:19" x14ac:dyDescent="0.3">
      <c r="A4664" s="54">
        <v>4800</v>
      </c>
      <c r="B4664" s="35" t="s">
        <v>10021</v>
      </c>
      <c r="C4664" s="35" t="s">
        <v>2941</v>
      </c>
      <c r="D4664" s="35" t="s">
        <v>51</v>
      </c>
      <c r="E4664" s="35" t="str">
        <f t="shared" si="216"/>
        <v>F</v>
      </c>
      <c r="F4664" s="35">
        <v>90</v>
      </c>
      <c r="G4664" s="35" t="s">
        <v>10022</v>
      </c>
      <c r="H4664" s="35" t="s">
        <v>655</v>
      </c>
      <c r="I4664" s="35" t="s">
        <v>32</v>
      </c>
      <c r="J4664" s="48" t="s">
        <v>14155</v>
      </c>
      <c r="K4664" s="35">
        <v>52</v>
      </c>
      <c r="L4664" s="49" t="s">
        <v>45</v>
      </c>
      <c r="M4664" s="50" t="str">
        <f>VLOOKUP(Table6[[#This Row],[Product]],Table3[],2)</f>
        <v>Gigastuff</v>
      </c>
      <c r="N4664" s="50" t="str">
        <f t="shared" si="217"/>
        <v>Feb</v>
      </c>
      <c r="O4664" s="56">
        <f t="shared" si="218"/>
        <v>2020</v>
      </c>
      <c r="P4664" s="51">
        <f>VLOOKUP(Table6[[#This Row],[Product]],Table3[],3)</f>
        <v>1.89</v>
      </c>
      <c r="Q4664" s="35">
        <f>VLOOKUP(Table6[[#This Row],[Product]],Table3[],4)</f>
        <v>18</v>
      </c>
      <c r="R4664" s="35">
        <f>Table6[[#This Row],[Quantity]]*Table6[[#This Row],[Case]]</f>
        <v>936</v>
      </c>
      <c r="S4664" s="35">
        <f>Table6[[#This Row],[Total Sales]]*Table6[[#This Row],[Cost]]</f>
        <v>1769.04</v>
      </c>
    </row>
    <row r="4665" spans="1:19" x14ac:dyDescent="0.3">
      <c r="A4665" s="54">
        <v>4801</v>
      </c>
      <c r="B4665" s="35" t="s">
        <v>10023</v>
      </c>
      <c r="C4665" s="35" t="s">
        <v>705</v>
      </c>
      <c r="D4665" s="35" t="s">
        <v>15</v>
      </c>
      <c r="E4665" s="35" t="str">
        <f t="shared" si="216"/>
        <v>F</v>
      </c>
      <c r="F4665" s="35">
        <v>90</v>
      </c>
      <c r="G4665" s="35" t="s">
        <v>10024</v>
      </c>
      <c r="H4665" s="35" t="s">
        <v>3996</v>
      </c>
      <c r="I4665" s="35" t="s">
        <v>294</v>
      </c>
      <c r="J4665" s="48" t="s">
        <v>13702</v>
      </c>
      <c r="K4665" s="35">
        <v>63</v>
      </c>
      <c r="L4665" s="49" t="s">
        <v>33</v>
      </c>
      <c r="M4665" s="50" t="str">
        <f>VLOOKUP(Table6[[#This Row],[Product]],Table3[],2)</f>
        <v>Megawidget L</v>
      </c>
      <c r="N4665" s="50" t="str">
        <f t="shared" si="217"/>
        <v>Nov</v>
      </c>
      <c r="O4665" s="56">
        <f t="shared" si="218"/>
        <v>2020</v>
      </c>
      <c r="P4665" s="51">
        <f>VLOOKUP(Table6[[#This Row],[Product]],Table3[],3)</f>
        <v>1.79</v>
      </c>
      <c r="Q4665" s="35">
        <f>VLOOKUP(Table6[[#This Row],[Product]],Table3[],4)</f>
        <v>24</v>
      </c>
      <c r="R4665" s="35">
        <f>Table6[[#This Row],[Quantity]]*Table6[[#This Row],[Case]]</f>
        <v>1512</v>
      </c>
      <c r="S4665" s="35">
        <f>Table6[[#This Row],[Total Sales]]*Table6[[#This Row],[Cost]]</f>
        <v>2706.48</v>
      </c>
    </row>
    <row r="4666" spans="1:19" x14ac:dyDescent="0.3">
      <c r="A4666" s="54">
        <v>4802</v>
      </c>
      <c r="B4666" s="35" t="s">
        <v>10025</v>
      </c>
      <c r="C4666" s="35" t="s">
        <v>354</v>
      </c>
      <c r="D4666" s="35" t="s">
        <v>41</v>
      </c>
      <c r="E4666" s="35" t="str">
        <f t="shared" si="216"/>
        <v>F</v>
      </c>
      <c r="F4666" s="35">
        <v>90</v>
      </c>
      <c r="G4666" s="35" t="s">
        <v>10026</v>
      </c>
      <c r="H4666" s="35" t="s">
        <v>3242</v>
      </c>
      <c r="I4666" s="35" t="s">
        <v>32</v>
      </c>
      <c r="J4666" s="48" t="s">
        <v>13626</v>
      </c>
      <c r="K4666" s="35">
        <v>90</v>
      </c>
      <c r="L4666" s="49" t="s">
        <v>39</v>
      </c>
      <c r="M4666" s="50" t="str">
        <f>VLOOKUP(Table6[[#This Row],[Product]],Table3[],2)</f>
        <v>Ultrathing V1</v>
      </c>
      <c r="N4666" s="50" t="str">
        <f t="shared" si="217"/>
        <v>Mar</v>
      </c>
      <c r="O4666" s="56">
        <f t="shared" si="218"/>
        <v>2021</v>
      </c>
      <c r="P4666" s="51">
        <f>VLOOKUP(Table6[[#This Row],[Product]],Table3[],3)</f>
        <v>1.79</v>
      </c>
      <c r="Q4666" s="35">
        <f>VLOOKUP(Table6[[#This Row],[Product]],Table3[],4)</f>
        <v>17</v>
      </c>
      <c r="R4666" s="35">
        <f>Table6[[#This Row],[Quantity]]*Table6[[#This Row],[Case]]</f>
        <v>1530</v>
      </c>
      <c r="S4666" s="35">
        <f>Table6[[#This Row],[Total Sales]]*Table6[[#This Row],[Cost]]</f>
        <v>2738.7000000000003</v>
      </c>
    </row>
    <row r="4667" spans="1:19" x14ac:dyDescent="0.3">
      <c r="A4667" s="54">
        <v>4803</v>
      </c>
      <c r="B4667" s="35" t="s">
        <v>2743</v>
      </c>
      <c r="C4667" s="35" t="s">
        <v>5258</v>
      </c>
      <c r="D4667" s="35" t="s">
        <v>28</v>
      </c>
      <c r="E4667" s="35" t="str">
        <f t="shared" si="216"/>
        <v>M</v>
      </c>
      <c r="F4667" s="35">
        <v>90</v>
      </c>
      <c r="G4667" s="35" t="s">
        <v>10027</v>
      </c>
      <c r="H4667" s="35" t="s">
        <v>5316</v>
      </c>
      <c r="I4667" s="35" t="s">
        <v>25</v>
      </c>
      <c r="J4667" s="48" t="s">
        <v>14064</v>
      </c>
      <c r="K4667" s="35">
        <v>33</v>
      </c>
      <c r="L4667" s="49" t="s">
        <v>20</v>
      </c>
      <c r="M4667" s="50" t="str">
        <f>VLOOKUP(Table6[[#This Row],[Product]],Table3[],2)</f>
        <v>Hyperwotsit</v>
      </c>
      <c r="N4667" s="50" t="str">
        <f t="shared" si="217"/>
        <v>Nov</v>
      </c>
      <c r="O4667" s="56">
        <f t="shared" si="218"/>
        <v>2021</v>
      </c>
      <c r="P4667" s="51">
        <f>VLOOKUP(Table6[[#This Row],[Product]],Table3[],3)</f>
        <v>2.0099999999999998</v>
      </c>
      <c r="Q4667" s="35">
        <f>VLOOKUP(Table6[[#This Row],[Product]],Table3[],4)</f>
        <v>20</v>
      </c>
      <c r="R4667" s="35">
        <f>Table6[[#This Row],[Quantity]]*Table6[[#This Row],[Case]]</f>
        <v>660</v>
      </c>
      <c r="S4667" s="35">
        <f>Table6[[#This Row],[Total Sales]]*Table6[[#This Row],[Cost]]</f>
        <v>1326.6</v>
      </c>
    </row>
    <row r="4668" spans="1:19" x14ac:dyDescent="0.3">
      <c r="A4668" s="54">
        <v>4804</v>
      </c>
      <c r="B4668" s="35" t="s">
        <v>6316</v>
      </c>
      <c r="C4668" s="35" t="s">
        <v>5674</v>
      </c>
      <c r="D4668" s="35" t="s">
        <v>51</v>
      </c>
      <c r="E4668" s="35" t="str">
        <f t="shared" si="216"/>
        <v>F</v>
      </c>
      <c r="F4668" s="35">
        <v>60</v>
      </c>
      <c r="G4668" s="35" t="s">
        <v>10028</v>
      </c>
      <c r="H4668" s="35" t="s">
        <v>1905</v>
      </c>
      <c r="I4668" s="35" t="s">
        <v>187</v>
      </c>
      <c r="J4668" s="48">
        <v>44115</v>
      </c>
      <c r="K4668" s="35">
        <v>23</v>
      </c>
      <c r="L4668" s="49" t="s">
        <v>159</v>
      </c>
      <c r="M4668" s="50" t="str">
        <f>VLOOKUP(Table6[[#This Row],[Product]],Table3[],2)</f>
        <v>Ultrathing V3</v>
      </c>
      <c r="N4668" s="50" t="str">
        <f t="shared" si="217"/>
        <v>Oct</v>
      </c>
      <c r="O4668" s="56">
        <f t="shared" si="218"/>
        <v>2020</v>
      </c>
      <c r="P4668" s="51">
        <f>VLOOKUP(Table6[[#This Row],[Product]],Table3[],3)</f>
        <v>3.39</v>
      </c>
      <c r="Q4668" s="35">
        <f>VLOOKUP(Table6[[#This Row],[Product]],Table3[],4)</f>
        <v>24</v>
      </c>
      <c r="R4668" s="35">
        <f>Table6[[#This Row],[Quantity]]*Table6[[#This Row],[Case]]</f>
        <v>552</v>
      </c>
      <c r="S4668" s="35">
        <f>Table6[[#This Row],[Total Sales]]*Table6[[#This Row],[Cost]]</f>
        <v>1871.28</v>
      </c>
    </row>
    <row r="4669" spans="1:19" x14ac:dyDescent="0.3">
      <c r="A4669" s="54">
        <v>4805</v>
      </c>
      <c r="B4669" s="35" t="s">
        <v>8548</v>
      </c>
      <c r="C4669" s="35" t="s">
        <v>2014</v>
      </c>
      <c r="D4669" s="35" t="s">
        <v>28</v>
      </c>
      <c r="E4669" s="35" t="str">
        <f t="shared" si="216"/>
        <v>M</v>
      </c>
      <c r="F4669" s="35">
        <v>60</v>
      </c>
      <c r="G4669" s="35" t="s">
        <v>10029</v>
      </c>
      <c r="H4669" s="35" t="s">
        <v>9389</v>
      </c>
      <c r="I4669" s="35" t="s">
        <v>32</v>
      </c>
      <c r="J4669" s="48" t="s">
        <v>13910</v>
      </c>
      <c r="K4669" s="35">
        <v>88</v>
      </c>
      <c r="L4669" s="49" t="s">
        <v>64</v>
      </c>
      <c r="M4669" s="50" t="str">
        <f>VLOOKUP(Table6[[#This Row],[Product]],Table3[],2)</f>
        <v>Ultrathing V4</v>
      </c>
      <c r="N4669" s="50" t="str">
        <f t="shared" si="217"/>
        <v>May</v>
      </c>
      <c r="O4669" s="56">
        <f t="shared" si="218"/>
        <v>2021</v>
      </c>
      <c r="P4669" s="51">
        <f>VLOOKUP(Table6[[#This Row],[Product]],Table3[],3)</f>
        <v>3.99</v>
      </c>
      <c r="Q4669" s="35">
        <f>VLOOKUP(Table6[[#This Row],[Product]],Table3[],4)</f>
        <v>24</v>
      </c>
      <c r="R4669" s="35">
        <f>Table6[[#This Row],[Quantity]]*Table6[[#This Row],[Case]]</f>
        <v>2112</v>
      </c>
      <c r="S4669" s="35">
        <f>Table6[[#This Row],[Total Sales]]*Table6[[#This Row],[Cost]]</f>
        <v>8426.880000000001</v>
      </c>
    </row>
    <row r="4670" spans="1:19" x14ac:dyDescent="0.3">
      <c r="A4670" s="54">
        <v>4806</v>
      </c>
      <c r="B4670" s="35" t="s">
        <v>10030</v>
      </c>
      <c r="C4670" s="35" t="s">
        <v>5225</v>
      </c>
      <c r="D4670" s="35" t="s">
        <v>15</v>
      </c>
      <c r="E4670" s="35" t="str">
        <f t="shared" si="216"/>
        <v>F</v>
      </c>
      <c r="F4670" s="35">
        <v>90</v>
      </c>
      <c r="G4670" s="35" t="s">
        <v>10031</v>
      </c>
      <c r="H4670" s="35" t="s">
        <v>4432</v>
      </c>
      <c r="I4670" s="35" t="s">
        <v>32</v>
      </c>
      <c r="J4670" s="48">
        <v>44021</v>
      </c>
      <c r="K4670" s="35">
        <v>4</v>
      </c>
      <c r="L4670" s="49" t="s">
        <v>54</v>
      </c>
      <c r="M4670" s="50" t="str">
        <f>VLOOKUP(Table6[[#This Row],[Product]],Table3[],2)</f>
        <v>Megawidget S</v>
      </c>
      <c r="N4670" s="50" t="str">
        <f t="shared" si="217"/>
        <v>Jul</v>
      </c>
      <c r="O4670" s="56">
        <f t="shared" si="218"/>
        <v>2020</v>
      </c>
      <c r="P4670" s="51">
        <f>VLOOKUP(Table6[[#This Row],[Product]],Table3[],3)</f>
        <v>0.69</v>
      </c>
      <c r="Q4670" s="35">
        <f>VLOOKUP(Table6[[#This Row],[Product]],Table3[],4)</f>
        <v>24</v>
      </c>
      <c r="R4670" s="35">
        <f>Table6[[#This Row],[Quantity]]*Table6[[#This Row],[Case]]</f>
        <v>96</v>
      </c>
      <c r="S4670" s="35">
        <f>Table6[[#This Row],[Total Sales]]*Table6[[#This Row],[Cost]]</f>
        <v>66.239999999999995</v>
      </c>
    </row>
    <row r="4671" spans="1:19" x14ac:dyDescent="0.3">
      <c r="A4671" s="54">
        <v>4807</v>
      </c>
      <c r="B4671" s="35" t="s">
        <v>869</v>
      </c>
      <c r="C4671" s="35" t="s">
        <v>696</v>
      </c>
      <c r="D4671" s="35" t="s">
        <v>28</v>
      </c>
      <c r="E4671" s="35" t="str">
        <f t="shared" si="216"/>
        <v>M</v>
      </c>
      <c r="F4671" s="35">
        <v>90</v>
      </c>
      <c r="G4671" s="35" t="s">
        <v>10032</v>
      </c>
      <c r="H4671" s="35" t="s">
        <v>1523</v>
      </c>
      <c r="I4671" s="35" t="s">
        <v>32</v>
      </c>
      <c r="J4671" s="48" t="s">
        <v>13968</v>
      </c>
      <c r="K4671" s="35">
        <v>21</v>
      </c>
      <c r="L4671" s="49" t="s">
        <v>45</v>
      </c>
      <c r="M4671" s="50" t="str">
        <f>VLOOKUP(Table6[[#This Row],[Product]],Table3[],2)</f>
        <v>Gigastuff</v>
      </c>
      <c r="N4671" s="50" t="str">
        <f t="shared" si="217"/>
        <v>Feb</v>
      </c>
      <c r="O4671" s="56">
        <f t="shared" si="218"/>
        <v>2021</v>
      </c>
      <c r="P4671" s="51">
        <f>VLOOKUP(Table6[[#This Row],[Product]],Table3[],3)</f>
        <v>1.89</v>
      </c>
      <c r="Q4671" s="35">
        <f>VLOOKUP(Table6[[#This Row],[Product]],Table3[],4)</f>
        <v>18</v>
      </c>
      <c r="R4671" s="35">
        <f>Table6[[#This Row],[Quantity]]*Table6[[#This Row],[Case]]</f>
        <v>378</v>
      </c>
      <c r="S4671" s="35">
        <f>Table6[[#This Row],[Total Sales]]*Table6[[#This Row],[Cost]]</f>
        <v>714.42</v>
      </c>
    </row>
    <row r="4672" spans="1:19" x14ac:dyDescent="0.3">
      <c r="A4672" s="54">
        <v>4808</v>
      </c>
      <c r="B4672" s="35" t="s">
        <v>9085</v>
      </c>
      <c r="C4672" s="35" t="s">
        <v>4018</v>
      </c>
      <c r="D4672" s="35" t="s">
        <v>51</v>
      </c>
      <c r="E4672" s="35" t="str">
        <f t="shared" si="216"/>
        <v>F</v>
      </c>
      <c r="F4672" s="35">
        <v>60</v>
      </c>
      <c r="G4672" s="35" t="s">
        <v>10033</v>
      </c>
      <c r="H4672" s="35" t="s">
        <v>5301</v>
      </c>
      <c r="I4672" s="35" t="s">
        <v>173</v>
      </c>
      <c r="J4672" s="48" t="s">
        <v>13696</v>
      </c>
      <c r="K4672" s="35">
        <v>42</v>
      </c>
      <c r="L4672" s="49" t="s">
        <v>33</v>
      </c>
      <c r="M4672" s="50" t="str">
        <f>VLOOKUP(Table6[[#This Row],[Product]],Table3[],2)</f>
        <v>Megawidget L</v>
      </c>
      <c r="N4672" s="50" t="str">
        <f t="shared" si="217"/>
        <v>Jan</v>
      </c>
      <c r="O4672" s="56">
        <f t="shared" si="218"/>
        <v>2020</v>
      </c>
      <c r="P4672" s="51">
        <f>VLOOKUP(Table6[[#This Row],[Product]],Table3[],3)</f>
        <v>1.79</v>
      </c>
      <c r="Q4672" s="35">
        <f>VLOOKUP(Table6[[#This Row],[Product]],Table3[],4)</f>
        <v>24</v>
      </c>
      <c r="R4672" s="35">
        <f>Table6[[#This Row],[Quantity]]*Table6[[#This Row],[Case]]</f>
        <v>1008</v>
      </c>
      <c r="S4672" s="35">
        <f>Table6[[#This Row],[Total Sales]]*Table6[[#This Row],[Cost]]</f>
        <v>1804.32</v>
      </c>
    </row>
    <row r="4673" spans="1:19" x14ac:dyDescent="0.3">
      <c r="A4673" s="54">
        <v>4809</v>
      </c>
      <c r="B4673" s="35" t="s">
        <v>1788</v>
      </c>
      <c r="C4673" s="35" t="s">
        <v>9225</v>
      </c>
      <c r="D4673" s="35" t="s">
        <v>28</v>
      </c>
      <c r="E4673" s="35" t="str">
        <f t="shared" si="216"/>
        <v>M</v>
      </c>
      <c r="F4673" s="35">
        <v>90</v>
      </c>
      <c r="G4673" s="35" t="s">
        <v>10034</v>
      </c>
      <c r="H4673" s="35" t="s">
        <v>2354</v>
      </c>
      <c r="I4673" s="35" t="s">
        <v>178</v>
      </c>
      <c r="J4673" s="48">
        <v>44203</v>
      </c>
      <c r="K4673" s="35">
        <v>12</v>
      </c>
      <c r="L4673" s="49" t="s">
        <v>39</v>
      </c>
      <c r="M4673" s="50" t="str">
        <f>VLOOKUP(Table6[[#This Row],[Product]],Table3[],2)</f>
        <v>Ultrathing V1</v>
      </c>
      <c r="N4673" s="50" t="str">
        <f t="shared" si="217"/>
        <v>Jan</v>
      </c>
      <c r="O4673" s="56">
        <f t="shared" si="218"/>
        <v>2021</v>
      </c>
      <c r="P4673" s="51">
        <f>VLOOKUP(Table6[[#This Row],[Product]],Table3[],3)</f>
        <v>1.79</v>
      </c>
      <c r="Q4673" s="35">
        <f>VLOOKUP(Table6[[#This Row],[Product]],Table3[],4)</f>
        <v>17</v>
      </c>
      <c r="R4673" s="35">
        <f>Table6[[#This Row],[Quantity]]*Table6[[#This Row],[Case]]</f>
        <v>204</v>
      </c>
      <c r="S4673" s="35">
        <f>Table6[[#This Row],[Total Sales]]*Table6[[#This Row],[Cost]]</f>
        <v>365.16</v>
      </c>
    </row>
    <row r="4674" spans="1:19" x14ac:dyDescent="0.3">
      <c r="A4674" s="54">
        <v>4810</v>
      </c>
      <c r="B4674" s="35" t="s">
        <v>765</v>
      </c>
      <c r="C4674" s="35" t="s">
        <v>2434</v>
      </c>
      <c r="D4674" s="35" t="s">
        <v>28</v>
      </c>
      <c r="E4674" s="35" t="str">
        <f t="shared" si="216"/>
        <v>M</v>
      </c>
      <c r="F4674" s="35">
        <v>60</v>
      </c>
      <c r="G4674" s="35" t="s">
        <v>10035</v>
      </c>
      <c r="H4674" s="35" t="s">
        <v>315</v>
      </c>
      <c r="I4674" s="35" t="s">
        <v>32</v>
      </c>
      <c r="J4674" s="48" t="s">
        <v>13903</v>
      </c>
      <c r="K4674" s="35">
        <v>88</v>
      </c>
      <c r="L4674" s="49" t="s">
        <v>54</v>
      </c>
      <c r="M4674" s="50" t="str">
        <f>VLOOKUP(Table6[[#This Row],[Product]],Table3[],2)</f>
        <v>Megawidget S</v>
      </c>
      <c r="N4674" s="50" t="str">
        <f t="shared" si="217"/>
        <v>Apr</v>
      </c>
      <c r="O4674" s="56">
        <f t="shared" si="218"/>
        <v>2022</v>
      </c>
      <c r="P4674" s="51">
        <f>VLOOKUP(Table6[[#This Row],[Product]],Table3[],3)</f>
        <v>0.69</v>
      </c>
      <c r="Q4674" s="35">
        <f>VLOOKUP(Table6[[#This Row],[Product]],Table3[],4)</f>
        <v>24</v>
      </c>
      <c r="R4674" s="35">
        <f>Table6[[#This Row],[Quantity]]*Table6[[#This Row],[Case]]</f>
        <v>2112</v>
      </c>
      <c r="S4674" s="35">
        <f>Table6[[#This Row],[Total Sales]]*Table6[[#This Row],[Cost]]</f>
        <v>1457.28</v>
      </c>
    </row>
    <row r="4675" spans="1:19" x14ac:dyDescent="0.3">
      <c r="A4675" s="54">
        <v>4811</v>
      </c>
      <c r="B4675" s="35" t="s">
        <v>10036</v>
      </c>
      <c r="C4675" s="35" t="s">
        <v>774</v>
      </c>
      <c r="D4675" s="35" t="s">
        <v>28</v>
      </c>
      <c r="E4675" s="35" t="str">
        <f t="shared" ref="E4675:E4738" si="219">IF(OR(D4675="Mrs", D4675="Miss", D4675="Ms"), "F", IF(OR(D4675="Mr"), "M", IF(OR(D4675="Dr", D4675="Prof", D4675="Rev"), "M/F", "")))</f>
        <v>M</v>
      </c>
      <c r="F4675" s="35">
        <v>60</v>
      </c>
      <c r="G4675" s="35" t="s">
        <v>15258</v>
      </c>
      <c r="H4675" s="35" t="s">
        <v>1712</v>
      </c>
      <c r="I4675" s="35" t="s">
        <v>187</v>
      </c>
      <c r="J4675" s="48" t="s">
        <v>13975</v>
      </c>
      <c r="K4675" s="35">
        <v>50</v>
      </c>
      <c r="L4675" s="49" t="s">
        <v>80</v>
      </c>
      <c r="M4675" s="50" t="str">
        <f>VLOOKUP(Table6[[#This Row],[Product]],Table3[],2)</f>
        <v>Ultrathing V2</v>
      </c>
      <c r="N4675" s="50" t="str">
        <f t="shared" ref="N4675:N4738" si="220">TEXT(J4675,"mmm")</f>
        <v>Oct</v>
      </c>
      <c r="O4675" s="56">
        <f t="shared" ref="O4675:O4738" si="221">YEAR(J4675)</f>
        <v>2021</v>
      </c>
      <c r="P4675" s="51">
        <f>VLOOKUP(Table6[[#This Row],[Product]],Table3[],3)</f>
        <v>2.95</v>
      </c>
      <c r="Q4675" s="35">
        <f>VLOOKUP(Table6[[#This Row],[Product]],Table3[],4)</f>
        <v>20</v>
      </c>
      <c r="R4675" s="35">
        <f>Table6[[#This Row],[Quantity]]*Table6[[#This Row],[Case]]</f>
        <v>1000</v>
      </c>
      <c r="S4675" s="35">
        <f>Table6[[#This Row],[Total Sales]]*Table6[[#This Row],[Cost]]</f>
        <v>2950</v>
      </c>
    </row>
    <row r="4676" spans="1:19" x14ac:dyDescent="0.3">
      <c r="A4676" s="54">
        <v>4812</v>
      </c>
      <c r="B4676" s="35" t="s">
        <v>10038</v>
      </c>
      <c r="C4676" s="35" t="s">
        <v>10039</v>
      </c>
      <c r="D4676" s="35" t="s">
        <v>15</v>
      </c>
      <c r="E4676" s="35" t="str">
        <f t="shared" si="219"/>
        <v>F</v>
      </c>
      <c r="F4676" s="35">
        <v>60</v>
      </c>
      <c r="G4676" s="35" t="s">
        <v>15259</v>
      </c>
      <c r="H4676" s="35" t="s">
        <v>139</v>
      </c>
      <c r="I4676" s="35" t="s">
        <v>2593</v>
      </c>
      <c r="J4676" s="48">
        <v>44905</v>
      </c>
      <c r="K4676" s="35">
        <v>45</v>
      </c>
      <c r="L4676" s="49" t="s">
        <v>39</v>
      </c>
      <c r="M4676" s="50" t="str">
        <f>VLOOKUP(Table6[[#This Row],[Product]],Table3[],2)</f>
        <v>Ultrathing V1</v>
      </c>
      <c r="N4676" s="50" t="str">
        <f t="shared" si="220"/>
        <v>Dec</v>
      </c>
      <c r="O4676" s="56">
        <f t="shared" si="221"/>
        <v>2022</v>
      </c>
      <c r="P4676" s="51">
        <f>VLOOKUP(Table6[[#This Row],[Product]],Table3[],3)</f>
        <v>1.79</v>
      </c>
      <c r="Q4676" s="35">
        <f>VLOOKUP(Table6[[#This Row],[Product]],Table3[],4)</f>
        <v>17</v>
      </c>
      <c r="R4676" s="35">
        <f>Table6[[#This Row],[Quantity]]*Table6[[#This Row],[Case]]</f>
        <v>765</v>
      </c>
      <c r="S4676" s="35">
        <f>Table6[[#This Row],[Total Sales]]*Table6[[#This Row],[Cost]]</f>
        <v>1369.3500000000001</v>
      </c>
    </row>
    <row r="4677" spans="1:19" x14ac:dyDescent="0.3">
      <c r="A4677" s="54">
        <v>4813</v>
      </c>
      <c r="B4677" s="35" t="s">
        <v>5644</v>
      </c>
      <c r="C4677" s="35" t="s">
        <v>5807</v>
      </c>
      <c r="D4677" s="35" t="s">
        <v>28</v>
      </c>
      <c r="E4677" s="35" t="str">
        <f t="shared" si="219"/>
        <v>M</v>
      </c>
      <c r="F4677" s="35">
        <v>60</v>
      </c>
      <c r="G4677" s="35" t="s">
        <v>15260</v>
      </c>
      <c r="H4677" s="35" t="s">
        <v>3702</v>
      </c>
      <c r="I4677" s="35" t="s">
        <v>25</v>
      </c>
      <c r="J4677" s="48" t="s">
        <v>13775</v>
      </c>
      <c r="K4677" s="35">
        <v>14</v>
      </c>
      <c r="L4677" s="49" t="s">
        <v>159</v>
      </c>
      <c r="M4677" s="50" t="str">
        <f>VLOOKUP(Table6[[#This Row],[Product]],Table3[],2)</f>
        <v>Ultrathing V3</v>
      </c>
      <c r="N4677" s="50" t="str">
        <f t="shared" si="220"/>
        <v>Oct</v>
      </c>
      <c r="O4677" s="56">
        <f t="shared" si="221"/>
        <v>2022</v>
      </c>
      <c r="P4677" s="51">
        <f>VLOOKUP(Table6[[#This Row],[Product]],Table3[],3)</f>
        <v>3.39</v>
      </c>
      <c r="Q4677" s="35">
        <f>VLOOKUP(Table6[[#This Row],[Product]],Table3[],4)</f>
        <v>24</v>
      </c>
      <c r="R4677" s="35">
        <f>Table6[[#This Row],[Quantity]]*Table6[[#This Row],[Case]]</f>
        <v>336</v>
      </c>
      <c r="S4677" s="35">
        <f>Table6[[#This Row],[Total Sales]]*Table6[[#This Row],[Cost]]</f>
        <v>1139.04</v>
      </c>
    </row>
    <row r="4678" spans="1:19" x14ac:dyDescent="0.3">
      <c r="A4678" s="54">
        <v>4814</v>
      </c>
      <c r="B4678" s="35" t="s">
        <v>4130</v>
      </c>
      <c r="C4678" s="35" t="s">
        <v>9134</v>
      </c>
      <c r="D4678" s="35" t="s">
        <v>15</v>
      </c>
      <c r="E4678" s="35" t="str">
        <f t="shared" si="219"/>
        <v>F</v>
      </c>
      <c r="F4678" s="35">
        <v>60</v>
      </c>
      <c r="G4678" s="35" t="s">
        <v>10042</v>
      </c>
      <c r="H4678" s="35" t="s">
        <v>1834</v>
      </c>
      <c r="I4678" s="35" t="s">
        <v>32</v>
      </c>
      <c r="J4678" s="48" t="s">
        <v>13960</v>
      </c>
      <c r="K4678" s="35">
        <v>16</v>
      </c>
      <c r="L4678" s="49" t="s">
        <v>80</v>
      </c>
      <c r="M4678" s="50" t="str">
        <f>VLOOKUP(Table6[[#This Row],[Product]],Table3[],2)</f>
        <v>Ultrathing V2</v>
      </c>
      <c r="N4678" s="50" t="str">
        <f t="shared" si="220"/>
        <v>Apr</v>
      </c>
      <c r="O4678" s="56">
        <f t="shared" si="221"/>
        <v>2021</v>
      </c>
      <c r="P4678" s="51">
        <f>VLOOKUP(Table6[[#This Row],[Product]],Table3[],3)</f>
        <v>2.95</v>
      </c>
      <c r="Q4678" s="35">
        <f>VLOOKUP(Table6[[#This Row],[Product]],Table3[],4)</f>
        <v>20</v>
      </c>
      <c r="R4678" s="35">
        <f>Table6[[#This Row],[Quantity]]*Table6[[#This Row],[Case]]</f>
        <v>320</v>
      </c>
      <c r="S4678" s="35">
        <f>Table6[[#This Row],[Total Sales]]*Table6[[#This Row],[Cost]]</f>
        <v>944</v>
      </c>
    </row>
    <row r="4679" spans="1:19" x14ac:dyDescent="0.3">
      <c r="A4679" s="54">
        <v>4815</v>
      </c>
      <c r="B4679" s="35" t="s">
        <v>3425</v>
      </c>
      <c r="C4679" s="35" t="s">
        <v>1645</v>
      </c>
      <c r="D4679" s="35" t="s">
        <v>15</v>
      </c>
      <c r="E4679" s="35" t="str">
        <f t="shared" si="219"/>
        <v>F</v>
      </c>
      <c r="F4679" s="35">
        <v>30</v>
      </c>
      <c r="G4679" s="35" t="s">
        <v>10043</v>
      </c>
      <c r="H4679" s="35" t="s">
        <v>5758</v>
      </c>
      <c r="I4679" s="35" t="s">
        <v>32</v>
      </c>
      <c r="J4679" s="48">
        <v>44353</v>
      </c>
      <c r="K4679" s="35">
        <v>20</v>
      </c>
      <c r="L4679" s="49" t="s">
        <v>20</v>
      </c>
      <c r="M4679" s="50" t="str">
        <f>VLOOKUP(Table6[[#This Row],[Product]],Table3[],2)</f>
        <v>Hyperwotsit</v>
      </c>
      <c r="N4679" s="50" t="str">
        <f t="shared" si="220"/>
        <v>Jun</v>
      </c>
      <c r="O4679" s="56">
        <f t="shared" si="221"/>
        <v>2021</v>
      </c>
      <c r="P4679" s="51">
        <f>VLOOKUP(Table6[[#This Row],[Product]],Table3[],3)</f>
        <v>2.0099999999999998</v>
      </c>
      <c r="Q4679" s="35">
        <f>VLOOKUP(Table6[[#This Row],[Product]],Table3[],4)</f>
        <v>20</v>
      </c>
      <c r="R4679" s="35">
        <f>Table6[[#This Row],[Quantity]]*Table6[[#This Row],[Case]]</f>
        <v>400</v>
      </c>
      <c r="S4679" s="35">
        <f>Table6[[#This Row],[Total Sales]]*Table6[[#This Row],[Cost]]</f>
        <v>803.99999999999989</v>
      </c>
    </row>
    <row r="4680" spans="1:19" x14ac:dyDescent="0.3">
      <c r="A4680" s="54">
        <v>4816</v>
      </c>
      <c r="B4680" s="35" t="s">
        <v>6699</v>
      </c>
      <c r="C4680" s="35" t="s">
        <v>5645</v>
      </c>
      <c r="D4680" s="35" t="s">
        <v>28</v>
      </c>
      <c r="E4680" s="35" t="str">
        <f t="shared" si="219"/>
        <v>M</v>
      </c>
      <c r="F4680" s="35">
        <v>90</v>
      </c>
      <c r="G4680" s="35" t="s">
        <v>10044</v>
      </c>
      <c r="H4680" s="35" t="s">
        <v>4409</v>
      </c>
      <c r="I4680" s="35" t="s">
        <v>294</v>
      </c>
      <c r="J4680" s="48" t="s">
        <v>13648</v>
      </c>
      <c r="K4680" s="35">
        <v>60</v>
      </c>
      <c r="L4680" s="49" t="s">
        <v>159</v>
      </c>
      <c r="M4680" s="50" t="str">
        <f>VLOOKUP(Table6[[#This Row],[Product]],Table3[],2)</f>
        <v>Ultrathing V3</v>
      </c>
      <c r="N4680" s="50" t="str">
        <f t="shared" si="220"/>
        <v>Sep</v>
      </c>
      <c r="O4680" s="56">
        <f t="shared" si="221"/>
        <v>2022</v>
      </c>
      <c r="P4680" s="51">
        <f>VLOOKUP(Table6[[#This Row],[Product]],Table3[],3)</f>
        <v>3.39</v>
      </c>
      <c r="Q4680" s="35">
        <f>VLOOKUP(Table6[[#This Row],[Product]],Table3[],4)</f>
        <v>24</v>
      </c>
      <c r="R4680" s="35">
        <f>Table6[[#This Row],[Quantity]]*Table6[[#This Row],[Case]]</f>
        <v>1440</v>
      </c>
      <c r="S4680" s="35">
        <f>Table6[[#This Row],[Total Sales]]*Table6[[#This Row],[Cost]]</f>
        <v>4881.6000000000004</v>
      </c>
    </row>
    <row r="4681" spans="1:19" x14ac:dyDescent="0.3">
      <c r="A4681" s="54">
        <v>4817</v>
      </c>
      <c r="B4681" s="35" t="s">
        <v>390</v>
      </c>
      <c r="C4681" s="35" t="s">
        <v>3019</v>
      </c>
      <c r="D4681" s="35" t="s">
        <v>28</v>
      </c>
      <c r="E4681" s="35" t="str">
        <f t="shared" si="219"/>
        <v>M</v>
      </c>
      <c r="F4681" s="35">
        <v>30</v>
      </c>
      <c r="G4681" s="35" t="s">
        <v>10045</v>
      </c>
      <c r="H4681" s="35" t="s">
        <v>1099</v>
      </c>
      <c r="I4681" s="35" t="s">
        <v>25</v>
      </c>
      <c r="J4681" s="48" t="s">
        <v>13692</v>
      </c>
      <c r="K4681" s="35">
        <v>2</v>
      </c>
      <c r="L4681" s="49" t="s">
        <v>70</v>
      </c>
      <c r="M4681" s="50" t="str">
        <f>VLOOKUP(Table6[[#This Row],[Product]],Table3[],2)</f>
        <v>Megawidget M</v>
      </c>
      <c r="N4681" s="50" t="str">
        <f t="shared" si="220"/>
        <v>Nov</v>
      </c>
      <c r="O4681" s="56">
        <f t="shared" si="221"/>
        <v>2022</v>
      </c>
      <c r="P4681" s="51">
        <f>VLOOKUP(Table6[[#This Row],[Product]],Table3[],3)</f>
        <v>1.29</v>
      </c>
      <c r="Q4681" s="35">
        <f>VLOOKUP(Table6[[#This Row],[Product]],Table3[],4)</f>
        <v>24</v>
      </c>
      <c r="R4681" s="35">
        <f>Table6[[#This Row],[Quantity]]*Table6[[#This Row],[Case]]</f>
        <v>48</v>
      </c>
      <c r="S4681" s="35">
        <f>Table6[[#This Row],[Total Sales]]*Table6[[#This Row],[Cost]]</f>
        <v>61.92</v>
      </c>
    </row>
    <row r="4682" spans="1:19" x14ac:dyDescent="0.3">
      <c r="A4682" s="54">
        <v>4818</v>
      </c>
      <c r="B4682" s="35" t="s">
        <v>5772</v>
      </c>
      <c r="C4682" s="35" t="s">
        <v>4994</v>
      </c>
      <c r="D4682" s="35" t="s">
        <v>28</v>
      </c>
      <c r="E4682" s="35" t="str">
        <f t="shared" si="219"/>
        <v>M</v>
      </c>
      <c r="F4682" s="35">
        <v>60</v>
      </c>
      <c r="G4682" s="35" t="s">
        <v>10046</v>
      </c>
      <c r="H4682" s="35" t="s">
        <v>3793</v>
      </c>
      <c r="I4682" s="35" t="s">
        <v>173</v>
      </c>
      <c r="J4682" s="48">
        <v>44596</v>
      </c>
      <c r="K4682" s="35">
        <v>23</v>
      </c>
      <c r="L4682" s="49" t="s">
        <v>33</v>
      </c>
      <c r="M4682" s="50" t="str">
        <f>VLOOKUP(Table6[[#This Row],[Product]],Table3[],2)</f>
        <v>Megawidget L</v>
      </c>
      <c r="N4682" s="50" t="str">
        <f t="shared" si="220"/>
        <v>Feb</v>
      </c>
      <c r="O4682" s="56">
        <f t="shared" si="221"/>
        <v>2022</v>
      </c>
      <c r="P4682" s="51">
        <f>VLOOKUP(Table6[[#This Row],[Product]],Table3[],3)</f>
        <v>1.79</v>
      </c>
      <c r="Q4682" s="35">
        <f>VLOOKUP(Table6[[#This Row],[Product]],Table3[],4)</f>
        <v>24</v>
      </c>
      <c r="R4682" s="35">
        <f>Table6[[#This Row],[Quantity]]*Table6[[#This Row],[Case]]</f>
        <v>552</v>
      </c>
      <c r="S4682" s="35">
        <f>Table6[[#This Row],[Total Sales]]*Table6[[#This Row],[Cost]]</f>
        <v>988.08</v>
      </c>
    </row>
    <row r="4683" spans="1:19" x14ac:dyDescent="0.3">
      <c r="A4683" s="54">
        <v>4819</v>
      </c>
      <c r="B4683" s="35" t="s">
        <v>196</v>
      </c>
      <c r="C4683" s="35" t="s">
        <v>7073</v>
      </c>
      <c r="D4683" s="35" t="s">
        <v>28</v>
      </c>
      <c r="E4683" s="35" t="str">
        <f t="shared" si="219"/>
        <v>M</v>
      </c>
      <c r="F4683" s="35">
        <v>90</v>
      </c>
      <c r="G4683" s="35" t="s">
        <v>10046</v>
      </c>
      <c r="H4683" s="35" t="s">
        <v>4479</v>
      </c>
      <c r="I4683" s="35" t="s">
        <v>32</v>
      </c>
      <c r="J4683" s="48" t="s">
        <v>13947</v>
      </c>
      <c r="K4683" s="35">
        <v>4</v>
      </c>
      <c r="L4683" s="49" t="s">
        <v>80</v>
      </c>
      <c r="M4683" s="50" t="str">
        <f>VLOOKUP(Table6[[#This Row],[Product]],Table3[],2)</f>
        <v>Ultrathing V2</v>
      </c>
      <c r="N4683" s="50" t="str">
        <f t="shared" si="220"/>
        <v>Aug</v>
      </c>
      <c r="O4683" s="56">
        <f t="shared" si="221"/>
        <v>2022</v>
      </c>
      <c r="P4683" s="51">
        <f>VLOOKUP(Table6[[#This Row],[Product]],Table3[],3)</f>
        <v>2.95</v>
      </c>
      <c r="Q4683" s="35">
        <f>VLOOKUP(Table6[[#This Row],[Product]],Table3[],4)</f>
        <v>20</v>
      </c>
      <c r="R4683" s="35">
        <f>Table6[[#This Row],[Quantity]]*Table6[[#This Row],[Case]]</f>
        <v>80</v>
      </c>
      <c r="S4683" s="35">
        <f>Table6[[#This Row],[Total Sales]]*Table6[[#This Row],[Cost]]</f>
        <v>236</v>
      </c>
    </row>
    <row r="4684" spans="1:19" x14ac:dyDescent="0.3">
      <c r="A4684" s="54">
        <v>4820</v>
      </c>
      <c r="B4684" s="35" t="s">
        <v>10047</v>
      </c>
      <c r="C4684" s="35" t="s">
        <v>4439</v>
      </c>
      <c r="D4684" s="35" t="s">
        <v>51</v>
      </c>
      <c r="E4684" s="35" t="str">
        <f t="shared" si="219"/>
        <v>F</v>
      </c>
      <c r="F4684" s="35">
        <v>90</v>
      </c>
      <c r="G4684" s="35" t="s">
        <v>10048</v>
      </c>
      <c r="H4684" s="35" t="s">
        <v>1660</v>
      </c>
      <c r="I4684" s="35" t="s">
        <v>32</v>
      </c>
      <c r="J4684" s="48" t="s">
        <v>13655</v>
      </c>
      <c r="K4684" s="35">
        <v>5</v>
      </c>
      <c r="L4684" s="49" t="s">
        <v>39</v>
      </c>
      <c r="M4684" s="50" t="str">
        <f>VLOOKUP(Table6[[#This Row],[Product]],Table3[],2)</f>
        <v>Ultrathing V1</v>
      </c>
      <c r="N4684" s="50" t="str">
        <f t="shared" si="220"/>
        <v>Feb</v>
      </c>
      <c r="O4684" s="56">
        <f t="shared" si="221"/>
        <v>2022</v>
      </c>
      <c r="P4684" s="51">
        <f>VLOOKUP(Table6[[#This Row],[Product]],Table3[],3)</f>
        <v>1.79</v>
      </c>
      <c r="Q4684" s="35">
        <f>VLOOKUP(Table6[[#This Row],[Product]],Table3[],4)</f>
        <v>17</v>
      </c>
      <c r="R4684" s="35">
        <f>Table6[[#This Row],[Quantity]]*Table6[[#This Row],[Case]]</f>
        <v>85</v>
      </c>
      <c r="S4684" s="35">
        <f>Table6[[#This Row],[Total Sales]]*Table6[[#This Row],[Cost]]</f>
        <v>152.15</v>
      </c>
    </row>
    <row r="4685" spans="1:19" x14ac:dyDescent="0.3">
      <c r="A4685" s="54">
        <v>4821</v>
      </c>
      <c r="B4685" s="35" t="s">
        <v>6378</v>
      </c>
      <c r="C4685" s="35" t="s">
        <v>3564</v>
      </c>
      <c r="D4685" s="35" t="s">
        <v>28</v>
      </c>
      <c r="E4685" s="35" t="str">
        <f t="shared" si="219"/>
        <v>M</v>
      </c>
      <c r="F4685" s="35">
        <v>60</v>
      </c>
      <c r="G4685" s="35" t="s">
        <v>10049</v>
      </c>
      <c r="H4685" s="35" t="s">
        <v>1064</v>
      </c>
      <c r="I4685" s="35" t="s">
        <v>886</v>
      </c>
      <c r="J4685" s="48" t="s">
        <v>14254</v>
      </c>
      <c r="K4685" s="35">
        <v>29</v>
      </c>
      <c r="L4685" s="49" t="s">
        <v>45</v>
      </c>
      <c r="M4685" s="50" t="str">
        <f>VLOOKUP(Table6[[#This Row],[Product]],Table3[],2)</f>
        <v>Gigastuff</v>
      </c>
      <c r="N4685" s="50" t="str">
        <f t="shared" si="220"/>
        <v>May</v>
      </c>
      <c r="O4685" s="56">
        <f t="shared" si="221"/>
        <v>2021</v>
      </c>
      <c r="P4685" s="51">
        <f>VLOOKUP(Table6[[#This Row],[Product]],Table3[],3)</f>
        <v>1.89</v>
      </c>
      <c r="Q4685" s="35">
        <f>VLOOKUP(Table6[[#This Row],[Product]],Table3[],4)</f>
        <v>18</v>
      </c>
      <c r="R4685" s="35">
        <f>Table6[[#This Row],[Quantity]]*Table6[[#This Row],[Case]]</f>
        <v>522</v>
      </c>
      <c r="S4685" s="35">
        <f>Table6[[#This Row],[Total Sales]]*Table6[[#This Row],[Cost]]</f>
        <v>986.57999999999993</v>
      </c>
    </row>
    <row r="4686" spans="1:19" x14ac:dyDescent="0.3">
      <c r="A4686" s="54">
        <v>4822</v>
      </c>
      <c r="B4686" s="35" t="s">
        <v>7960</v>
      </c>
      <c r="C4686" s="35" t="s">
        <v>1923</v>
      </c>
      <c r="D4686" s="35" t="s">
        <v>51</v>
      </c>
      <c r="E4686" s="35" t="str">
        <f t="shared" si="219"/>
        <v>F</v>
      </c>
      <c r="F4686" s="35">
        <v>30</v>
      </c>
      <c r="G4686" s="35" t="s">
        <v>10050</v>
      </c>
      <c r="H4686" s="35" t="s">
        <v>7008</v>
      </c>
      <c r="I4686" s="35" t="s">
        <v>25</v>
      </c>
      <c r="J4686" s="48" t="s">
        <v>13822</v>
      </c>
      <c r="K4686" s="35">
        <v>61</v>
      </c>
      <c r="L4686" s="49" t="s">
        <v>64</v>
      </c>
      <c r="M4686" s="50" t="str">
        <f>VLOOKUP(Table6[[#This Row],[Product]],Table3[],2)</f>
        <v>Ultrathing V4</v>
      </c>
      <c r="N4686" s="50" t="str">
        <f t="shared" si="220"/>
        <v>May</v>
      </c>
      <c r="O4686" s="56">
        <f t="shared" si="221"/>
        <v>2022</v>
      </c>
      <c r="P4686" s="51">
        <f>VLOOKUP(Table6[[#This Row],[Product]],Table3[],3)</f>
        <v>3.99</v>
      </c>
      <c r="Q4686" s="35">
        <f>VLOOKUP(Table6[[#This Row],[Product]],Table3[],4)</f>
        <v>24</v>
      </c>
      <c r="R4686" s="35">
        <f>Table6[[#This Row],[Quantity]]*Table6[[#This Row],[Case]]</f>
        <v>1464</v>
      </c>
      <c r="S4686" s="35">
        <f>Table6[[#This Row],[Total Sales]]*Table6[[#This Row],[Cost]]</f>
        <v>5841.3600000000006</v>
      </c>
    </row>
    <row r="4687" spans="1:19" x14ac:dyDescent="0.3">
      <c r="A4687" s="54">
        <v>4823</v>
      </c>
      <c r="B4687" s="35" t="s">
        <v>4897</v>
      </c>
      <c r="C4687" s="35" t="s">
        <v>10051</v>
      </c>
      <c r="D4687" s="35" t="s">
        <v>28</v>
      </c>
      <c r="E4687" s="35" t="str">
        <f t="shared" si="219"/>
        <v>M</v>
      </c>
      <c r="F4687" s="35">
        <v>90</v>
      </c>
      <c r="G4687" s="35" t="s">
        <v>10052</v>
      </c>
      <c r="H4687" s="35" t="s">
        <v>487</v>
      </c>
      <c r="I4687" s="35" t="s">
        <v>32</v>
      </c>
      <c r="J4687" s="48">
        <v>44174</v>
      </c>
      <c r="K4687" s="35">
        <v>4</v>
      </c>
      <c r="L4687" s="49" t="s">
        <v>64</v>
      </c>
      <c r="M4687" s="50" t="str">
        <f>VLOOKUP(Table6[[#This Row],[Product]],Table3[],2)</f>
        <v>Ultrathing V4</v>
      </c>
      <c r="N4687" s="50" t="str">
        <f t="shared" si="220"/>
        <v>Dec</v>
      </c>
      <c r="O4687" s="56">
        <f t="shared" si="221"/>
        <v>2020</v>
      </c>
      <c r="P4687" s="51">
        <f>VLOOKUP(Table6[[#This Row],[Product]],Table3[],3)</f>
        <v>3.99</v>
      </c>
      <c r="Q4687" s="35">
        <f>VLOOKUP(Table6[[#This Row],[Product]],Table3[],4)</f>
        <v>24</v>
      </c>
      <c r="R4687" s="35">
        <f>Table6[[#This Row],[Quantity]]*Table6[[#This Row],[Case]]</f>
        <v>96</v>
      </c>
      <c r="S4687" s="35">
        <f>Table6[[#This Row],[Total Sales]]*Table6[[#This Row],[Cost]]</f>
        <v>383.04</v>
      </c>
    </row>
    <row r="4688" spans="1:19" x14ac:dyDescent="0.3">
      <c r="A4688" s="54">
        <v>4824</v>
      </c>
      <c r="B4688" s="35" t="s">
        <v>10053</v>
      </c>
      <c r="C4688" s="35" t="s">
        <v>410</v>
      </c>
      <c r="D4688" s="35" t="s">
        <v>15</v>
      </c>
      <c r="E4688" s="35" t="str">
        <f t="shared" si="219"/>
        <v>F</v>
      </c>
      <c r="F4688" s="35">
        <v>60</v>
      </c>
      <c r="G4688" s="35" t="s">
        <v>10054</v>
      </c>
      <c r="H4688" s="35" t="s">
        <v>1011</v>
      </c>
      <c r="I4688" s="35" t="s">
        <v>32</v>
      </c>
      <c r="J4688" s="48" t="s">
        <v>13949</v>
      </c>
      <c r="K4688" s="35">
        <v>69</v>
      </c>
      <c r="L4688" s="49" t="s">
        <v>20</v>
      </c>
      <c r="M4688" s="50" t="str">
        <f>VLOOKUP(Table6[[#This Row],[Product]],Table3[],2)</f>
        <v>Hyperwotsit</v>
      </c>
      <c r="N4688" s="50" t="str">
        <f t="shared" si="220"/>
        <v>Dec</v>
      </c>
      <c r="O4688" s="56">
        <f t="shared" si="221"/>
        <v>2020</v>
      </c>
      <c r="P4688" s="51">
        <f>VLOOKUP(Table6[[#This Row],[Product]],Table3[],3)</f>
        <v>2.0099999999999998</v>
      </c>
      <c r="Q4688" s="35">
        <f>VLOOKUP(Table6[[#This Row],[Product]],Table3[],4)</f>
        <v>20</v>
      </c>
      <c r="R4688" s="35">
        <f>Table6[[#This Row],[Quantity]]*Table6[[#This Row],[Case]]</f>
        <v>1380</v>
      </c>
      <c r="S4688" s="35">
        <f>Table6[[#This Row],[Total Sales]]*Table6[[#This Row],[Cost]]</f>
        <v>2773.7999999999997</v>
      </c>
    </row>
    <row r="4689" spans="1:19" x14ac:dyDescent="0.3">
      <c r="A4689" s="54">
        <v>4825</v>
      </c>
      <c r="B4689" s="35" t="s">
        <v>3310</v>
      </c>
      <c r="C4689" s="35" t="s">
        <v>1380</v>
      </c>
      <c r="D4689" s="35" t="s">
        <v>28</v>
      </c>
      <c r="E4689" s="35" t="str">
        <f t="shared" si="219"/>
        <v>M</v>
      </c>
      <c r="F4689" s="35">
        <v>60</v>
      </c>
      <c r="G4689" s="35" t="s">
        <v>10055</v>
      </c>
      <c r="H4689" s="35" t="s">
        <v>738</v>
      </c>
      <c r="I4689" s="35" t="s">
        <v>38</v>
      </c>
      <c r="J4689" s="48" t="s">
        <v>13679</v>
      </c>
      <c r="K4689" s="35">
        <v>88</v>
      </c>
      <c r="L4689" s="49" t="s">
        <v>64</v>
      </c>
      <c r="M4689" s="50" t="str">
        <f>VLOOKUP(Table6[[#This Row],[Product]],Table3[],2)</f>
        <v>Ultrathing V4</v>
      </c>
      <c r="N4689" s="50" t="str">
        <f t="shared" si="220"/>
        <v>Jul</v>
      </c>
      <c r="O4689" s="56">
        <f t="shared" si="221"/>
        <v>2022</v>
      </c>
      <c r="P4689" s="51">
        <f>VLOOKUP(Table6[[#This Row],[Product]],Table3[],3)</f>
        <v>3.99</v>
      </c>
      <c r="Q4689" s="35">
        <f>VLOOKUP(Table6[[#This Row],[Product]],Table3[],4)</f>
        <v>24</v>
      </c>
      <c r="R4689" s="35">
        <f>Table6[[#This Row],[Quantity]]*Table6[[#This Row],[Case]]</f>
        <v>2112</v>
      </c>
      <c r="S4689" s="35">
        <f>Table6[[#This Row],[Total Sales]]*Table6[[#This Row],[Cost]]</f>
        <v>8426.880000000001</v>
      </c>
    </row>
    <row r="4690" spans="1:19" x14ac:dyDescent="0.3">
      <c r="A4690" s="54">
        <v>4826</v>
      </c>
      <c r="B4690" s="35" t="s">
        <v>10056</v>
      </c>
      <c r="C4690" s="35" t="s">
        <v>126</v>
      </c>
      <c r="D4690" s="35" t="s">
        <v>28</v>
      </c>
      <c r="E4690" s="35" t="str">
        <f t="shared" si="219"/>
        <v>M</v>
      </c>
      <c r="F4690" s="35">
        <v>60</v>
      </c>
      <c r="G4690" s="35" t="s">
        <v>15261</v>
      </c>
      <c r="H4690" s="35" t="s">
        <v>408</v>
      </c>
      <c r="I4690" s="35" t="s">
        <v>25</v>
      </c>
      <c r="J4690" s="48" t="s">
        <v>13755</v>
      </c>
      <c r="K4690" s="35">
        <v>35</v>
      </c>
      <c r="L4690" s="49" t="s">
        <v>101</v>
      </c>
      <c r="M4690" s="50" t="str">
        <f>VLOOKUP(Table6[[#This Row],[Product]],Table3[],2)</f>
        <v>Superwossname</v>
      </c>
      <c r="N4690" s="50" t="str">
        <f t="shared" si="220"/>
        <v>Jan</v>
      </c>
      <c r="O4690" s="56">
        <f t="shared" si="221"/>
        <v>2020</v>
      </c>
      <c r="P4690" s="51">
        <f>VLOOKUP(Table6[[#This Row],[Product]],Table3[],3)</f>
        <v>3.49</v>
      </c>
      <c r="Q4690" s="35">
        <f>VLOOKUP(Table6[[#This Row],[Product]],Table3[],4)</f>
        <v>20</v>
      </c>
      <c r="R4690" s="35">
        <f>Table6[[#This Row],[Quantity]]*Table6[[#This Row],[Case]]</f>
        <v>700</v>
      </c>
      <c r="S4690" s="35">
        <f>Table6[[#This Row],[Total Sales]]*Table6[[#This Row],[Cost]]</f>
        <v>2443</v>
      </c>
    </row>
    <row r="4691" spans="1:19" x14ac:dyDescent="0.3">
      <c r="A4691" s="54">
        <v>4827</v>
      </c>
      <c r="B4691" s="35" t="s">
        <v>2358</v>
      </c>
      <c r="C4691" s="35" t="s">
        <v>972</v>
      </c>
      <c r="D4691" s="35" t="s">
        <v>51</v>
      </c>
      <c r="E4691" s="35" t="str">
        <f t="shared" si="219"/>
        <v>F</v>
      </c>
      <c r="F4691" s="35">
        <v>30</v>
      </c>
      <c r="G4691" s="35" t="s">
        <v>10059</v>
      </c>
      <c r="H4691" s="35" t="s">
        <v>2509</v>
      </c>
      <c r="I4691" s="35" t="s">
        <v>32</v>
      </c>
      <c r="J4691" s="48">
        <v>44052</v>
      </c>
      <c r="K4691" s="35">
        <v>15</v>
      </c>
      <c r="L4691" s="49" t="s">
        <v>159</v>
      </c>
      <c r="M4691" s="50" t="str">
        <f>VLOOKUP(Table6[[#This Row],[Product]],Table3[],2)</f>
        <v>Ultrathing V3</v>
      </c>
      <c r="N4691" s="50" t="str">
        <f t="shared" si="220"/>
        <v>Aug</v>
      </c>
      <c r="O4691" s="56">
        <f t="shared" si="221"/>
        <v>2020</v>
      </c>
      <c r="P4691" s="51">
        <f>VLOOKUP(Table6[[#This Row],[Product]],Table3[],3)</f>
        <v>3.39</v>
      </c>
      <c r="Q4691" s="35">
        <f>VLOOKUP(Table6[[#This Row],[Product]],Table3[],4)</f>
        <v>24</v>
      </c>
      <c r="R4691" s="35">
        <f>Table6[[#This Row],[Quantity]]*Table6[[#This Row],[Case]]</f>
        <v>360</v>
      </c>
      <c r="S4691" s="35">
        <f>Table6[[#This Row],[Total Sales]]*Table6[[#This Row],[Cost]]</f>
        <v>1220.4000000000001</v>
      </c>
    </row>
    <row r="4692" spans="1:19" x14ac:dyDescent="0.3">
      <c r="A4692" s="54">
        <v>4828</v>
      </c>
      <c r="B4692" s="35" t="s">
        <v>4953</v>
      </c>
      <c r="C4692" s="35" t="s">
        <v>7489</v>
      </c>
      <c r="D4692" s="35" t="s">
        <v>51</v>
      </c>
      <c r="E4692" s="35" t="str">
        <f t="shared" si="219"/>
        <v>F</v>
      </c>
      <c r="F4692" s="35">
        <v>90</v>
      </c>
      <c r="G4692" s="35" t="s">
        <v>10060</v>
      </c>
      <c r="H4692" s="35" t="s">
        <v>4739</v>
      </c>
      <c r="I4692" s="35" t="s">
        <v>59</v>
      </c>
      <c r="J4692" s="48" t="s">
        <v>14269</v>
      </c>
      <c r="K4692" s="35">
        <v>49</v>
      </c>
      <c r="L4692" s="49" t="s">
        <v>64</v>
      </c>
      <c r="M4692" s="50" t="str">
        <f>VLOOKUP(Table6[[#This Row],[Product]],Table3[],2)</f>
        <v>Ultrathing V4</v>
      </c>
      <c r="N4692" s="50" t="str">
        <f t="shared" si="220"/>
        <v>Oct</v>
      </c>
      <c r="O4692" s="56">
        <f t="shared" si="221"/>
        <v>2021</v>
      </c>
      <c r="P4692" s="51">
        <f>VLOOKUP(Table6[[#This Row],[Product]],Table3[],3)</f>
        <v>3.99</v>
      </c>
      <c r="Q4692" s="35">
        <f>VLOOKUP(Table6[[#This Row],[Product]],Table3[],4)</f>
        <v>24</v>
      </c>
      <c r="R4692" s="35">
        <f>Table6[[#This Row],[Quantity]]*Table6[[#This Row],[Case]]</f>
        <v>1176</v>
      </c>
      <c r="S4692" s="35">
        <f>Table6[[#This Row],[Total Sales]]*Table6[[#This Row],[Cost]]</f>
        <v>4692.2400000000007</v>
      </c>
    </row>
    <row r="4693" spans="1:19" x14ac:dyDescent="0.3">
      <c r="A4693" s="54">
        <v>4829</v>
      </c>
      <c r="B4693" s="35" t="s">
        <v>6176</v>
      </c>
      <c r="C4693" s="35" t="s">
        <v>3447</v>
      </c>
      <c r="D4693" s="35" t="s">
        <v>28</v>
      </c>
      <c r="E4693" s="35" t="str">
        <f t="shared" si="219"/>
        <v>M</v>
      </c>
      <c r="F4693" s="35">
        <v>60</v>
      </c>
      <c r="G4693" s="35" t="s">
        <v>10061</v>
      </c>
      <c r="H4693" s="35" t="s">
        <v>1482</v>
      </c>
      <c r="I4693" s="35" t="s">
        <v>1483</v>
      </c>
      <c r="J4693" s="48">
        <v>44352</v>
      </c>
      <c r="K4693" s="35">
        <v>37</v>
      </c>
      <c r="L4693" s="49" t="s">
        <v>54</v>
      </c>
      <c r="M4693" s="50" t="str">
        <f>VLOOKUP(Table6[[#This Row],[Product]],Table3[],2)</f>
        <v>Megawidget S</v>
      </c>
      <c r="N4693" s="50" t="str">
        <f t="shared" si="220"/>
        <v>Jun</v>
      </c>
      <c r="O4693" s="56">
        <f t="shared" si="221"/>
        <v>2021</v>
      </c>
      <c r="P4693" s="51">
        <f>VLOOKUP(Table6[[#This Row],[Product]],Table3[],3)</f>
        <v>0.69</v>
      </c>
      <c r="Q4693" s="35">
        <f>VLOOKUP(Table6[[#This Row],[Product]],Table3[],4)</f>
        <v>24</v>
      </c>
      <c r="R4693" s="35">
        <f>Table6[[#This Row],[Quantity]]*Table6[[#This Row],[Case]]</f>
        <v>888</v>
      </c>
      <c r="S4693" s="35">
        <f>Table6[[#This Row],[Total Sales]]*Table6[[#This Row],[Cost]]</f>
        <v>612.71999999999991</v>
      </c>
    </row>
    <row r="4694" spans="1:19" x14ac:dyDescent="0.3">
      <c r="A4694" s="54">
        <v>4830</v>
      </c>
      <c r="B4694" s="35" t="s">
        <v>10062</v>
      </c>
      <c r="C4694" s="35" t="s">
        <v>639</v>
      </c>
      <c r="D4694" s="35" t="s">
        <v>15</v>
      </c>
      <c r="E4694" s="35" t="str">
        <f t="shared" si="219"/>
        <v>F</v>
      </c>
      <c r="F4694" s="35">
        <v>30</v>
      </c>
      <c r="G4694" s="35" t="s">
        <v>10063</v>
      </c>
      <c r="H4694" s="35" t="s">
        <v>3303</v>
      </c>
      <c r="I4694" s="35" t="s">
        <v>294</v>
      </c>
      <c r="J4694" s="48">
        <v>44714</v>
      </c>
      <c r="K4694" s="35">
        <v>36</v>
      </c>
      <c r="L4694" s="49" t="s">
        <v>39</v>
      </c>
      <c r="M4694" s="50" t="str">
        <f>VLOOKUP(Table6[[#This Row],[Product]],Table3[],2)</f>
        <v>Ultrathing V1</v>
      </c>
      <c r="N4694" s="50" t="str">
        <f t="shared" si="220"/>
        <v>Jun</v>
      </c>
      <c r="O4694" s="56">
        <f t="shared" si="221"/>
        <v>2022</v>
      </c>
      <c r="P4694" s="51">
        <f>VLOOKUP(Table6[[#This Row],[Product]],Table3[],3)</f>
        <v>1.79</v>
      </c>
      <c r="Q4694" s="35">
        <f>VLOOKUP(Table6[[#This Row],[Product]],Table3[],4)</f>
        <v>17</v>
      </c>
      <c r="R4694" s="35">
        <f>Table6[[#This Row],[Quantity]]*Table6[[#This Row],[Case]]</f>
        <v>612</v>
      </c>
      <c r="S4694" s="35">
        <f>Table6[[#This Row],[Total Sales]]*Table6[[#This Row],[Cost]]</f>
        <v>1095.48</v>
      </c>
    </row>
    <row r="4695" spans="1:19" x14ac:dyDescent="0.3">
      <c r="A4695" s="54">
        <v>4831</v>
      </c>
      <c r="B4695" s="35" t="s">
        <v>2073</v>
      </c>
      <c r="C4695" s="35" t="s">
        <v>3927</v>
      </c>
      <c r="D4695" s="35" t="s">
        <v>28</v>
      </c>
      <c r="E4695" s="35" t="str">
        <f t="shared" si="219"/>
        <v>M</v>
      </c>
      <c r="F4695" s="35">
        <v>30</v>
      </c>
      <c r="G4695" s="35" t="s">
        <v>10064</v>
      </c>
      <c r="H4695" s="35" t="s">
        <v>2441</v>
      </c>
      <c r="I4695" s="35" t="s">
        <v>1199</v>
      </c>
      <c r="J4695" s="48">
        <v>44231</v>
      </c>
      <c r="K4695" s="35">
        <v>55</v>
      </c>
      <c r="L4695" s="49" t="s">
        <v>39</v>
      </c>
      <c r="M4695" s="50" t="str">
        <f>VLOOKUP(Table6[[#This Row],[Product]],Table3[],2)</f>
        <v>Ultrathing V1</v>
      </c>
      <c r="N4695" s="50" t="str">
        <f t="shared" si="220"/>
        <v>Feb</v>
      </c>
      <c r="O4695" s="56">
        <f t="shared" si="221"/>
        <v>2021</v>
      </c>
      <c r="P4695" s="51">
        <f>VLOOKUP(Table6[[#This Row],[Product]],Table3[],3)</f>
        <v>1.79</v>
      </c>
      <c r="Q4695" s="35">
        <f>VLOOKUP(Table6[[#This Row],[Product]],Table3[],4)</f>
        <v>17</v>
      </c>
      <c r="R4695" s="35">
        <f>Table6[[#This Row],[Quantity]]*Table6[[#This Row],[Case]]</f>
        <v>935</v>
      </c>
      <c r="S4695" s="35">
        <f>Table6[[#This Row],[Total Sales]]*Table6[[#This Row],[Cost]]</f>
        <v>1673.65</v>
      </c>
    </row>
    <row r="4696" spans="1:19" x14ac:dyDescent="0.3">
      <c r="A4696" s="54">
        <v>4832</v>
      </c>
      <c r="B4696" s="35" t="s">
        <v>10065</v>
      </c>
      <c r="C4696" s="35" t="s">
        <v>4422</v>
      </c>
      <c r="D4696" s="35" t="s">
        <v>28</v>
      </c>
      <c r="E4696" s="35" t="str">
        <f t="shared" si="219"/>
        <v>M</v>
      </c>
      <c r="F4696" s="35">
        <v>90</v>
      </c>
      <c r="G4696" s="35" t="s">
        <v>15262</v>
      </c>
      <c r="H4696" s="35" t="s">
        <v>3351</v>
      </c>
      <c r="I4696" s="35" t="s">
        <v>32</v>
      </c>
      <c r="J4696" s="48">
        <v>44783</v>
      </c>
      <c r="K4696" s="35">
        <v>46</v>
      </c>
      <c r="L4696" s="49" t="s">
        <v>80</v>
      </c>
      <c r="M4696" s="50" t="str">
        <f>VLOOKUP(Table6[[#This Row],[Product]],Table3[],2)</f>
        <v>Ultrathing V2</v>
      </c>
      <c r="N4696" s="50" t="str">
        <f t="shared" si="220"/>
        <v>Aug</v>
      </c>
      <c r="O4696" s="56">
        <f t="shared" si="221"/>
        <v>2022</v>
      </c>
      <c r="P4696" s="51">
        <f>VLOOKUP(Table6[[#This Row],[Product]],Table3[],3)</f>
        <v>2.95</v>
      </c>
      <c r="Q4696" s="35">
        <f>VLOOKUP(Table6[[#This Row],[Product]],Table3[],4)</f>
        <v>20</v>
      </c>
      <c r="R4696" s="35">
        <f>Table6[[#This Row],[Quantity]]*Table6[[#This Row],[Case]]</f>
        <v>920</v>
      </c>
      <c r="S4696" s="35">
        <f>Table6[[#This Row],[Total Sales]]*Table6[[#This Row],[Cost]]</f>
        <v>2714</v>
      </c>
    </row>
    <row r="4697" spans="1:19" x14ac:dyDescent="0.3">
      <c r="A4697" s="54">
        <v>4833</v>
      </c>
      <c r="B4697" s="35" t="s">
        <v>2625</v>
      </c>
      <c r="C4697" s="35" t="s">
        <v>7825</v>
      </c>
      <c r="D4697" s="35" t="s">
        <v>28</v>
      </c>
      <c r="E4697" s="35" t="str">
        <f t="shared" si="219"/>
        <v>M</v>
      </c>
      <c r="F4697" s="35">
        <v>90</v>
      </c>
      <c r="G4697" s="35" t="s">
        <v>10067</v>
      </c>
      <c r="H4697" s="35" t="s">
        <v>4541</v>
      </c>
      <c r="I4697" s="35" t="s">
        <v>89</v>
      </c>
      <c r="J4697" s="48" t="s">
        <v>13952</v>
      </c>
      <c r="K4697" s="35">
        <v>11</v>
      </c>
      <c r="L4697" s="49" t="s">
        <v>159</v>
      </c>
      <c r="M4697" s="50" t="str">
        <f>VLOOKUP(Table6[[#This Row],[Product]],Table3[],2)</f>
        <v>Ultrathing V3</v>
      </c>
      <c r="N4697" s="50" t="str">
        <f t="shared" si="220"/>
        <v>Nov</v>
      </c>
      <c r="O4697" s="56">
        <f t="shared" si="221"/>
        <v>2022</v>
      </c>
      <c r="P4697" s="51">
        <f>VLOOKUP(Table6[[#This Row],[Product]],Table3[],3)</f>
        <v>3.39</v>
      </c>
      <c r="Q4697" s="35">
        <f>VLOOKUP(Table6[[#This Row],[Product]],Table3[],4)</f>
        <v>24</v>
      </c>
      <c r="R4697" s="35">
        <f>Table6[[#This Row],[Quantity]]*Table6[[#This Row],[Case]]</f>
        <v>264</v>
      </c>
      <c r="S4697" s="35">
        <f>Table6[[#This Row],[Total Sales]]*Table6[[#This Row],[Cost]]</f>
        <v>894.96</v>
      </c>
    </row>
    <row r="4698" spans="1:19" x14ac:dyDescent="0.3">
      <c r="A4698" s="54">
        <v>4834</v>
      </c>
      <c r="B4698" s="35" t="s">
        <v>3910</v>
      </c>
      <c r="C4698" s="35" t="s">
        <v>2365</v>
      </c>
      <c r="D4698" s="35" t="s">
        <v>28</v>
      </c>
      <c r="E4698" s="35" t="str">
        <f t="shared" si="219"/>
        <v>M</v>
      </c>
      <c r="F4698" s="35">
        <v>90</v>
      </c>
      <c r="G4698" s="35" t="s">
        <v>10068</v>
      </c>
      <c r="H4698" s="35" t="s">
        <v>10069</v>
      </c>
      <c r="I4698" s="35" t="s">
        <v>32</v>
      </c>
      <c r="J4698" s="48">
        <v>44752</v>
      </c>
      <c r="K4698" s="35">
        <v>79</v>
      </c>
      <c r="L4698" s="49" t="s">
        <v>80</v>
      </c>
      <c r="M4698" s="50" t="str">
        <f>VLOOKUP(Table6[[#This Row],[Product]],Table3[],2)</f>
        <v>Ultrathing V2</v>
      </c>
      <c r="N4698" s="50" t="str">
        <f t="shared" si="220"/>
        <v>Jul</v>
      </c>
      <c r="O4698" s="56">
        <f t="shared" si="221"/>
        <v>2022</v>
      </c>
      <c r="P4698" s="51">
        <f>VLOOKUP(Table6[[#This Row],[Product]],Table3[],3)</f>
        <v>2.95</v>
      </c>
      <c r="Q4698" s="35">
        <f>VLOOKUP(Table6[[#This Row],[Product]],Table3[],4)</f>
        <v>20</v>
      </c>
      <c r="R4698" s="35">
        <f>Table6[[#This Row],[Quantity]]*Table6[[#This Row],[Case]]</f>
        <v>1580</v>
      </c>
      <c r="S4698" s="35">
        <f>Table6[[#This Row],[Total Sales]]*Table6[[#This Row],[Cost]]</f>
        <v>4661</v>
      </c>
    </row>
    <row r="4699" spans="1:19" x14ac:dyDescent="0.3">
      <c r="A4699" s="54">
        <v>4835</v>
      </c>
      <c r="B4699" s="35" t="s">
        <v>7838</v>
      </c>
      <c r="C4699" s="35" t="s">
        <v>2095</v>
      </c>
      <c r="D4699" s="35" t="s">
        <v>28</v>
      </c>
      <c r="E4699" s="35" t="str">
        <f t="shared" si="219"/>
        <v>M</v>
      </c>
      <c r="F4699" s="35">
        <v>90</v>
      </c>
      <c r="G4699" s="35" t="s">
        <v>10070</v>
      </c>
      <c r="H4699" s="35" t="s">
        <v>9561</v>
      </c>
      <c r="I4699" s="35" t="s">
        <v>913</v>
      </c>
      <c r="J4699" s="48" t="s">
        <v>13985</v>
      </c>
      <c r="K4699" s="35">
        <v>77</v>
      </c>
      <c r="L4699" s="49" t="s">
        <v>80</v>
      </c>
      <c r="M4699" s="50" t="str">
        <f>VLOOKUP(Table6[[#This Row],[Product]],Table3[],2)</f>
        <v>Ultrathing V2</v>
      </c>
      <c r="N4699" s="50" t="str">
        <f t="shared" si="220"/>
        <v>Dec</v>
      </c>
      <c r="O4699" s="56">
        <f t="shared" si="221"/>
        <v>2021</v>
      </c>
      <c r="P4699" s="51">
        <f>VLOOKUP(Table6[[#This Row],[Product]],Table3[],3)</f>
        <v>2.95</v>
      </c>
      <c r="Q4699" s="35">
        <f>VLOOKUP(Table6[[#This Row],[Product]],Table3[],4)</f>
        <v>20</v>
      </c>
      <c r="R4699" s="35">
        <f>Table6[[#This Row],[Quantity]]*Table6[[#This Row],[Case]]</f>
        <v>1540</v>
      </c>
      <c r="S4699" s="35">
        <f>Table6[[#This Row],[Total Sales]]*Table6[[#This Row],[Cost]]</f>
        <v>4543</v>
      </c>
    </row>
    <row r="4700" spans="1:19" x14ac:dyDescent="0.3">
      <c r="A4700" s="54">
        <v>4836</v>
      </c>
      <c r="B4700" s="35" t="s">
        <v>10071</v>
      </c>
      <c r="C4700" s="35" t="s">
        <v>6447</v>
      </c>
      <c r="D4700" s="35" t="s">
        <v>51</v>
      </c>
      <c r="E4700" s="35" t="str">
        <f t="shared" si="219"/>
        <v>F</v>
      </c>
      <c r="F4700" s="35">
        <v>90</v>
      </c>
      <c r="G4700" s="35" t="s">
        <v>10072</v>
      </c>
      <c r="H4700" s="35" t="s">
        <v>510</v>
      </c>
      <c r="I4700" s="35" t="s">
        <v>32</v>
      </c>
      <c r="J4700" s="48">
        <v>44808</v>
      </c>
      <c r="K4700" s="35">
        <v>24</v>
      </c>
      <c r="L4700" s="49" t="s">
        <v>45</v>
      </c>
      <c r="M4700" s="50" t="str">
        <f>VLOOKUP(Table6[[#This Row],[Product]],Table3[],2)</f>
        <v>Gigastuff</v>
      </c>
      <c r="N4700" s="50" t="str">
        <f t="shared" si="220"/>
        <v>Sep</v>
      </c>
      <c r="O4700" s="56">
        <f t="shared" si="221"/>
        <v>2022</v>
      </c>
      <c r="P4700" s="51">
        <f>VLOOKUP(Table6[[#This Row],[Product]],Table3[],3)</f>
        <v>1.89</v>
      </c>
      <c r="Q4700" s="35">
        <f>VLOOKUP(Table6[[#This Row],[Product]],Table3[],4)</f>
        <v>18</v>
      </c>
      <c r="R4700" s="35">
        <f>Table6[[#This Row],[Quantity]]*Table6[[#This Row],[Case]]</f>
        <v>432</v>
      </c>
      <c r="S4700" s="35">
        <f>Table6[[#This Row],[Total Sales]]*Table6[[#This Row],[Cost]]</f>
        <v>816.4799999999999</v>
      </c>
    </row>
    <row r="4701" spans="1:19" x14ac:dyDescent="0.3">
      <c r="A4701" s="54">
        <v>4837</v>
      </c>
      <c r="B4701" s="35" t="s">
        <v>6975</v>
      </c>
      <c r="C4701" s="35" t="s">
        <v>210</v>
      </c>
      <c r="D4701" s="35" t="s">
        <v>15</v>
      </c>
      <c r="E4701" s="35" t="str">
        <f t="shared" si="219"/>
        <v>F</v>
      </c>
      <c r="F4701" s="35">
        <v>90</v>
      </c>
      <c r="G4701" s="35" t="s">
        <v>10073</v>
      </c>
      <c r="H4701" s="35" t="s">
        <v>1258</v>
      </c>
      <c r="I4701" s="35" t="s">
        <v>32</v>
      </c>
      <c r="J4701" s="48" t="s">
        <v>14199</v>
      </c>
      <c r="K4701" s="35">
        <v>33</v>
      </c>
      <c r="L4701" s="49" t="s">
        <v>64</v>
      </c>
      <c r="M4701" s="50" t="str">
        <f>VLOOKUP(Table6[[#This Row],[Product]],Table3[],2)</f>
        <v>Ultrathing V4</v>
      </c>
      <c r="N4701" s="50" t="str">
        <f t="shared" si="220"/>
        <v>Sep</v>
      </c>
      <c r="O4701" s="56">
        <f t="shared" si="221"/>
        <v>2022</v>
      </c>
      <c r="P4701" s="51">
        <f>VLOOKUP(Table6[[#This Row],[Product]],Table3[],3)</f>
        <v>3.99</v>
      </c>
      <c r="Q4701" s="35">
        <f>VLOOKUP(Table6[[#This Row],[Product]],Table3[],4)</f>
        <v>24</v>
      </c>
      <c r="R4701" s="35">
        <f>Table6[[#This Row],[Quantity]]*Table6[[#This Row],[Case]]</f>
        <v>792</v>
      </c>
      <c r="S4701" s="35">
        <f>Table6[[#This Row],[Total Sales]]*Table6[[#This Row],[Cost]]</f>
        <v>3160.0800000000004</v>
      </c>
    </row>
    <row r="4702" spans="1:19" x14ac:dyDescent="0.3">
      <c r="A4702" s="54">
        <v>4839</v>
      </c>
      <c r="B4702" s="35" t="s">
        <v>1363</v>
      </c>
      <c r="C4702" s="35" t="s">
        <v>3439</v>
      </c>
      <c r="D4702" s="35" t="s">
        <v>621</v>
      </c>
      <c r="E4702" s="35" t="str">
        <f t="shared" si="219"/>
        <v>M/F</v>
      </c>
      <c r="F4702" s="35">
        <v>90</v>
      </c>
      <c r="G4702" s="35" t="s">
        <v>10074</v>
      </c>
      <c r="H4702" s="35" t="s">
        <v>708</v>
      </c>
      <c r="I4702" s="35" t="s">
        <v>294</v>
      </c>
      <c r="J4702" s="48" t="s">
        <v>13956</v>
      </c>
      <c r="K4702" s="35">
        <v>59</v>
      </c>
      <c r="L4702" s="49" t="s">
        <v>39</v>
      </c>
      <c r="M4702" s="50" t="str">
        <f>VLOOKUP(Table6[[#This Row],[Product]],Table3[],2)</f>
        <v>Ultrathing V1</v>
      </c>
      <c r="N4702" s="50" t="str">
        <f t="shared" si="220"/>
        <v>Aug</v>
      </c>
      <c r="O4702" s="56">
        <f t="shared" si="221"/>
        <v>2020</v>
      </c>
      <c r="P4702" s="51">
        <f>VLOOKUP(Table6[[#This Row],[Product]],Table3[],3)</f>
        <v>1.79</v>
      </c>
      <c r="Q4702" s="35">
        <f>VLOOKUP(Table6[[#This Row],[Product]],Table3[],4)</f>
        <v>17</v>
      </c>
      <c r="R4702" s="35">
        <f>Table6[[#This Row],[Quantity]]*Table6[[#This Row],[Case]]</f>
        <v>1003</v>
      </c>
      <c r="S4702" s="35">
        <f>Table6[[#This Row],[Total Sales]]*Table6[[#This Row],[Cost]]</f>
        <v>1795.3700000000001</v>
      </c>
    </row>
    <row r="4703" spans="1:19" x14ac:dyDescent="0.3">
      <c r="A4703" s="54">
        <v>4840</v>
      </c>
      <c r="B4703" s="35" t="s">
        <v>10075</v>
      </c>
      <c r="C4703" s="35" t="s">
        <v>2438</v>
      </c>
      <c r="D4703" s="35" t="s">
        <v>41</v>
      </c>
      <c r="E4703" s="35" t="str">
        <f t="shared" si="219"/>
        <v>F</v>
      </c>
      <c r="F4703" s="35">
        <v>30</v>
      </c>
      <c r="G4703" s="35" t="s">
        <v>10076</v>
      </c>
      <c r="H4703" s="35" t="s">
        <v>641</v>
      </c>
      <c r="I4703" s="35" t="s">
        <v>294</v>
      </c>
      <c r="J4703" s="48" t="s">
        <v>14088</v>
      </c>
      <c r="K4703" s="35">
        <v>7</v>
      </c>
      <c r="L4703" s="49" t="s">
        <v>54</v>
      </c>
      <c r="M4703" s="50" t="str">
        <f>VLOOKUP(Table6[[#This Row],[Product]],Table3[],2)</f>
        <v>Megawidget S</v>
      </c>
      <c r="N4703" s="50" t="str">
        <f t="shared" si="220"/>
        <v>Jan</v>
      </c>
      <c r="O4703" s="56">
        <f t="shared" si="221"/>
        <v>2022</v>
      </c>
      <c r="P4703" s="51">
        <f>VLOOKUP(Table6[[#This Row],[Product]],Table3[],3)</f>
        <v>0.69</v>
      </c>
      <c r="Q4703" s="35">
        <f>VLOOKUP(Table6[[#This Row],[Product]],Table3[],4)</f>
        <v>24</v>
      </c>
      <c r="R4703" s="35">
        <f>Table6[[#This Row],[Quantity]]*Table6[[#This Row],[Case]]</f>
        <v>168</v>
      </c>
      <c r="S4703" s="35">
        <f>Table6[[#This Row],[Total Sales]]*Table6[[#This Row],[Cost]]</f>
        <v>115.91999999999999</v>
      </c>
    </row>
    <row r="4704" spans="1:19" x14ac:dyDescent="0.3">
      <c r="A4704" s="54">
        <v>4841</v>
      </c>
      <c r="B4704" s="35" t="s">
        <v>10077</v>
      </c>
      <c r="C4704" s="35" t="s">
        <v>1072</v>
      </c>
      <c r="D4704" s="35" t="s">
        <v>51</v>
      </c>
      <c r="E4704" s="35" t="str">
        <f t="shared" si="219"/>
        <v>F</v>
      </c>
      <c r="F4704" s="35">
        <v>60</v>
      </c>
      <c r="G4704" s="35" t="s">
        <v>10078</v>
      </c>
      <c r="H4704" s="35" t="s">
        <v>5399</v>
      </c>
      <c r="I4704" s="35" t="s">
        <v>32</v>
      </c>
      <c r="J4704" s="48">
        <v>44291</v>
      </c>
      <c r="K4704" s="35">
        <v>75</v>
      </c>
      <c r="L4704" s="49" t="s">
        <v>45</v>
      </c>
      <c r="M4704" s="50" t="str">
        <f>VLOOKUP(Table6[[#This Row],[Product]],Table3[],2)</f>
        <v>Gigastuff</v>
      </c>
      <c r="N4704" s="50" t="str">
        <f t="shared" si="220"/>
        <v>Apr</v>
      </c>
      <c r="O4704" s="56">
        <f t="shared" si="221"/>
        <v>2021</v>
      </c>
      <c r="P4704" s="51">
        <f>VLOOKUP(Table6[[#This Row],[Product]],Table3[],3)</f>
        <v>1.89</v>
      </c>
      <c r="Q4704" s="35">
        <f>VLOOKUP(Table6[[#This Row],[Product]],Table3[],4)</f>
        <v>18</v>
      </c>
      <c r="R4704" s="35">
        <f>Table6[[#This Row],[Quantity]]*Table6[[#This Row],[Case]]</f>
        <v>1350</v>
      </c>
      <c r="S4704" s="35">
        <f>Table6[[#This Row],[Total Sales]]*Table6[[#This Row],[Cost]]</f>
        <v>2551.5</v>
      </c>
    </row>
    <row r="4705" spans="1:19" x14ac:dyDescent="0.3">
      <c r="A4705" s="54">
        <v>4842</v>
      </c>
      <c r="B4705" s="35" t="s">
        <v>10079</v>
      </c>
      <c r="C4705" s="35" t="s">
        <v>5590</v>
      </c>
      <c r="D4705" s="35" t="s">
        <v>51</v>
      </c>
      <c r="E4705" s="35" t="str">
        <f t="shared" si="219"/>
        <v>F</v>
      </c>
      <c r="F4705" s="35">
        <v>90</v>
      </c>
      <c r="G4705" s="35" t="s">
        <v>10080</v>
      </c>
      <c r="H4705" s="35" t="s">
        <v>2877</v>
      </c>
      <c r="I4705" s="35" t="s">
        <v>2878</v>
      </c>
      <c r="J4705" s="48">
        <v>44622</v>
      </c>
      <c r="K4705" s="35">
        <v>54</v>
      </c>
      <c r="L4705" s="49" t="s">
        <v>159</v>
      </c>
      <c r="M4705" s="50" t="str">
        <f>VLOOKUP(Table6[[#This Row],[Product]],Table3[],2)</f>
        <v>Ultrathing V3</v>
      </c>
      <c r="N4705" s="50" t="str">
        <f t="shared" si="220"/>
        <v>Mar</v>
      </c>
      <c r="O4705" s="56">
        <f t="shared" si="221"/>
        <v>2022</v>
      </c>
      <c r="P4705" s="51">
        <f>VLOOKUP(Table6[[#This Row],[Product]],Table3[],3)</f>
        <v>3.39</v>
      </c>
      <c r="Q4705" s="35">
        <f>VLOOKUP(Table6[[#This Row],[Product]],Table3[],4)</f>
        <v>24</v>
      </c>
      <c r="R4705" s="35">
        <f>Table6[[#This Row],[Quantity]]*Table6[[#This Row],[Case]]</f>
        <v>1296</v>
      </c>
      <c r="S4705" s="35">
        <f>Table6[[#This Row],[Total Sales]]*Table6[[#This Row],[Cost]]</f>
        <v>4393.4400000000005</v>
      </c>
    </row>
    <row r="4706" spans="1:19" x14ac:dyDescent="0.3">
      <c r="A4706" s="54">
        <v>4843</v>
      </c>
      <c r="B4706" s="35" t="s">
        <v>5702</v>
      </c>
      <c r="C4706" s="35" t="s">
        <v>1783</v>
      </c>
      <c r="D4706" s="35" t="s">
        <v>28</v>
      </c>
      <c r="E4706" s="35" t="str">
        <f t="shared" si="219"/>
        <v>M</v>
      </c>
      <c r="F4706" s="35">
        <v>90</v>
      </c>
      <c r="G4706" s="35" t="s">
        <v>10081</v>
      </c>
      <c r="H4706" s="35" t="s">
        <v>710</v>
      </c>
      <c r="I4706" s="35" t="s">
        <v>187</v>
      </c>
      <c r="J4706" s="48" t="s">
        <v>13677</v>
      </c>
      <c r="K4706" s="35">
        <v>78</v>
      </c>
      <c r="L4706" s="49" t="s">
        <v>80</v>
      </c>
      <c r="M4706" s="50" t="str">
        <f>VLOOKUP(Table6[[#This Row],[Product]],Table3[],2)</f>
        <v>Ultrathing V2</v>
      </c>
      <c r="N4706" s="50" t="str">
        <f t="shared" si="220"/>
        <v>May</v>
      </c>
      <c r="O4706" s="56">
        <f t="shared" si="221"/>
        <v>2022</v>
      </c>
      <c r="P4706" s="51">
        <f>VLOOKUP(Table6[[#This Row],[Product]],Table3[],3)</f>
        <v>2.95</v>
      </c>
      <c r="Q4706" s="35">
        <f>VLOOKUP(Table6[[#This Row],[Product]],Table3[],4)</f>
        <v>20</v>
      </c>
      <c r="R4706" s="35">
        <f>Table6[[#This Row],[Quantity]]*Table6[[#This Row],[Case]]</f>
        <v>1560</v>
      </c>
      <c r="S4706" s="35">
        <f>Table6[[#This Row],[Total Sales]]*Table6[[#This Row],[Cost]]</f>
        <v>4602</v>
      </c>
    </row>
    <row r="4707" spans="1:19" x14ac:dyDescent="0.3">
      <c r="A4707" s="54">
        <v>4844</v>
      </c>
      <c r="B4707" s="35" t="s">
        <v>6598</v>
      </c>
      <c r="C4707" s="35" t="s">
        <v>1835</v>
      </c>
      <c r="D4707" s="35" t="s">
        <v>15</v>
      </c>
      <c r="E4707" s="35" t="str">
        <f t="shared" si="219"/>
        <v>F</v>
      </c>
      <c r="F4707" s="35">
        <v>90</v>
      </c>
      <c r="G4707" s="35" t="s">
        <v>10082</v>
      </c>
      <c r="H4707" s="35" t="s">
        <v>7946</v>
      </c>
      <c r="I4707" s="35" t="s">
        <v>32</v>
      </c>
      <c r="J4707" s="48" t="s">
        <v>13698</v>
      </c>
      <c r="K4707" s="35">
        <v>46</v>
      </c>
      <c r="L4707" s="49" t="s">
        <v>101</v>
      </c>
      <c r="M4707" s="50" t="str">
        <f>VLOOKUP(Table6[[#This Row],[Product]],Table3[],2)</f>
        <v>Superwossname</v>
      </c>
      <c r="N4707" s="50" t="str">
        <f t="shared" si="220"/>
        <v>Jan</v>
      </c>
      <c r="O4707" s="56">
        <f t="shared" si="221"/>
        <v>2022</v>
      </c>
      <c r="P4707" s="51">
        <f>VLOOKUP(Table6[[#This Row],[Product]],Table3[],3)</f>
        <v>3.49</v>
      </c>
      <c r="Q4707" s="35">
        <f>VLOOKUP(Table6[[#This Row],[Product]],Table3[],4)</f>
        <v>20</v>
      </c>
      <c r="R4707" s="35">
        <f>Table6[[#This Row],[Quantity]]*Table6[[#This Row],[Case]]</f>
        <v>920</v>
      </c>
      <c r="S4707" s="35">
        <f>Table6[[#This Row],[Total Sales]]*Table6[[#This Row],[Cost]]</f>
        <v>3210.8</v>
      </c>
    </row>
    <row r="4708" spans="1:19" x14ac:dyDescent="0.3">
      <c r="A4708" s="54">
        <v>4845</v>
      </c>
      <c r="B4708" s="35" t="s">
        <v>5972</v>
      </c>
      <c r="C4708" s="35" t="s">
        <v>3496</v>
      </c>
      <c r="D4708" s="35" t="s">
        <v>92</v>
      </c>
      <c r="E4708" s="35" t="str">
        <f t="shared" si="219"/>
        <v>M/F</v>
      </c>
      <c r="F4708" s="35">
        <v>90</v>
      </c>
      <c r="G4708" s="35" t="s">
        <v>10083</v>
      </c>
      <c r="H4708" s="35" t="s">
        <v>3215</v>
      </c>
      <c r="I4708" s="35" t="s">
        <v>32</v>
      </c>
      <c r="J4708" s="48">
        <v>44354</v>
      </c>
      <c r="K4708" s="35">
        <v>6</v>
      </c>
      <c r="L4708" s="49" t="s">
        <v>64</v>
      </c>
      <c r="M4708" s="50" t="str">
        <f>VLOOKUP(Table6[[#This Row],[Product]],Table3[],2)</f>
        <v>Ultrathing V4</v>
      </c>
      <c r="N4708" s="50" t="str">
        <f t="shared" si="220"/>
        <v>Jun</v>
      </c>
      <c r="O4708" s="56">
        <f t="shared" si="221"/>
        <v>2021</v>
      </c>
      <c r="P4708" s="51">
        <f>VLOOKUP(Table6[[#This Row],[Product]],Table3[],3)</f>
        <v>3.99</v>
      </c>
      <c r="Q4708" s="35">
        <f>VLOOKUP(Table6[[#This Row],[Product]],Table3[],4)</f>
        <v>24</v>
      </c>
      <c r="R4708" s="35">
        <f>Table6[[#This Row],[Quantity]]*Table6[[#This Row],[Case]]</f>
        <v>144</v>
      </c>
      <c r="S4708" s="35">
        <f>Table6[[#This Row],[Total Sales]]*Table6[[#This Row],[Cost]]</f>
        <v>574.56000000000006</v>
      </c>
    </row>
    <row r="4709" spans="1:19" x14ac:dyDescent="0.3">
      <c r="A4709" s="54">
        <v>4846</v>
      </c>
      <c r="B4709" s="35" t="s">
        <v>3910</v>
      </c>
      <c r="C4709" s="35" t="s">
        <v>840</v>
      </c>
      <c r="D4709" s="35" t="s">
        <v>28</v>
      </c>
      <c r="E4709" s="35" t="str">
        <f t="shared" si="219"/>
        <v>M</v>
      </c>
      <c r="F4709" s="35">
        <v>90</v>
      </c>
      <c r="G4709" s="35" t="s">
        <v>10084</v>
      </c>
      <c r="H4709" s="35" t="s">
        <v>1095</v>
      </c>
      <c r="I4709" s="35" t="s">
        <v>178</v>
      </c>
      <c r="J4709" s="48">
        <v>44384</v>
      </c>
      <c r="K4709" s="35">
        <v>53</v>
      </c>
      <c r="L4709" s="49" t="s">
        <v>33</v>
      </c>
      <c r="M4709" s="50" t="str">
        <f>VLOOKUP(Table6[[#This Row],[Product]],Table3[],2)</f>
        <v>Megawidget L</v>
      </c>
      <c r="N4709" s="50" t="str">
        <f t="shared" si="220"/>
        <v>Jul</v>
      </c>
      <c r="O4709" s="56">
        <f t="shared" si="221"/>
        <v>2021</v>
      </c>
      <c r="P4709" s="51">
        <f>VLOOKUP(Table6[[#This Row],[Product]],Table3[],3)</f>
        <v>1.79</v>
      </c>
      <c r="Q4709" s="35">
        <f>VLOOKUP(Table6[[#This Row],[Product]],Table3[],4)</f>
        <v>24</v>
      </c>
      <c r="R4709" s="35">
        <f>Table6[[#This Row],[Quantity]]*Table6[[#This Row],[Case]]</f>
        <v>1272</v>
      </c>
      <c r="S4709" s="35">
        <f>Table6[[#This Row],[Total Sales]]*Table6[[#This Row],[Cost]]</f>
        <v>2276.88</v>
      </c>
    </row>
    <row r="4710" spans="1:19" x14ac:dyDescent="0.3">
      <c r="A4710" s="54">
        <v>4847</v>
      </c>
      <c r="B4710" s="35" t="s">
        <v>1030</v>
      </c>
      <c r="C4710" s="35" t="s">
        <v>8721</v>
      </c>
      <c r="D4710" s="35" t="s">
        <v>28</v>
      </c>
      <c r="E4710" s="35" t="str">
        <f t="shared" si="219"/>
        <v>M</v>
      </c>
      <c r="F4710" s="35">
        <v>60</v>
      </c>
      <c r="G4710" s="35" t="s">
        <v>10085</v>
      </c>
      <c r="H4710" s="35" t="s">
        <v>9418</v>
      </c>
      <c r="I4710" s="35" t="s">
        <v>1889</v>
      </c>
      <c r="J4710" s="48" t="s">
        <v>14103</v>
      </c>
      <c r="K4710" s="35">
        <v>50</v>
      </c>
      <c r="L4710" s="49" t="s">
        <v>80</v>
      </c>
      <c r="M4710" s="50" t="str">
        <f>VLOOKUP(Table6[[#This Row],[Product]],Table3[],2)</f>
        <v>Ultrathing V2</v>
      </c>
      <c r="N4710" s="50" t="str">
        <f t="shared" si="220"/>
        <v>Sep</v>
      </c>
      <c r="O4710" s="56">
        <f t="shared" si="221"/>
        <v>2022</v>
      </c>
      <c r="P4710" s="51">
        <f>VLOOKUP(Table6[[#This Row],[Product]],Table3[],3)</f>
        <v>2.95</v>
      </c>
      <c r="Q4710" s="35">
        <f>VLOOKUP(Table6[[#This Row],[Product]],Table3[],4)</f>
        <v>20</v>
      </c>
      <c r="R4710" s="35">
        <f>Table6[[#This Row],[Quantity]]*Table6[[#This Row],[Case]]</f>
        <v>1000</v>
      </c>
      <c r="S4710" s="35">
        <f>Table6[[#This Row],[Total Sales]]*Table6[[#This Row],[Cost]]</f>
        <v>2950</v>
      </c>
    </row>
    <row r="4711" spans="1:19" x14ac:dyDescent="0.3">
      <c r="A4711" s="54">
        <v>4848</v>
      </c>
      <c r="B4711" s="35" t="s">
        <v>1375</v>
      </c>
      <c r="C4711" s="35" t="s">
        <v>3026</v>
      </c>
      <c r="D4711" s="35" t="s">
        <v>28</v>
      </c>
      <c r="E4711" s="35" t="str">
        <f t="shared" si="219"/>
        <v>M</v>
      </c>
      <c r="F4711" s="35">
        <v>90</v>
      </c>
      <c r="G4711" s="35" t="s">
        <v>10086</v>
      </c>
      <c r="H4711" s="35" t="s">
        <v>1206</v>
      </c>
      <c r="I4711" s="35" t="s">
        <v>294</v>
      </c>
      <c r="J4711" s="48" t="s">
        <v>14115</v>
      </c>
      <c r="K4711" s="35">
        <v>19</v>
      </c>
      <c r="L4711" s="49" t="s">
        <v>80</v>
      </c>
      <c r="M4711" s="50" t="str">
        <f>VLOOKUP(Table6[[#This Row],[Product]],Table3[],2)</f>
        <v>Ultrathing V2</v>
      </c>
      <c r="N4711" s="50" t="str">
        <f t="shared" si="220"/>
        <v>Mar</v>
      </c>
      <c r="O4711" s="56">
        <f t="shared" si="221"/>
        <v>2020</v>
      </c>
      <c r="P4711" s="51">
        <f>VLOOKUP(Table6[[#This Row],[Product]],Table3[],3)</f>
        <v>2.95</v>
      </c>
      <c r="Q4711" s="35">
        <f>VLOOKUP(Table6[[#This Row],[Product]],Table3[],4)</f>
        <v>20</v>
      </c>
      <c r="R4711" s="35">
        <f>Table6[[#This Row],[Quantity]]*Table6[[#This Row],[Case]]</f>
        <v>380</v>
      </c>
      <c r="S4711" s="35">
        <f>Table6[[#This Row],[Total Sales]]*Table6[[#This Row],[Cost]]</f>
        <v>1121</v>
      </c>
    </row>
    <row r="4712" spans="1:19" x14ac:dyDescent="0.3">
      <c r="A4712" s="54">
        <v>4849</v>
      </c>
      <c r="B4712" s="35" t="s">
        <v>5960</v>
      </c>
      <c r="C4712" s="35" t="s">
        <v>560</v>
      </c>
      <c r="D4712" s="35" t="s">
        <v>28</v>
      </c>
      <c r="E4712" s="35" t="str">
        <f t="shared" si="219"/>
        <v>M</v>
      </c>
      <c r="F4712" s="35">
        <v>90</v>
      </c>
      <c r="G4712" s="35" t="s">
        <v>10087</v>
      </c>
      <c r="H4712" s="35" t="s">
        <v>1660</v>
      </c>
      <c r="I4712" s="35" t="s">
        <v>32</v>
      </c>
      <c r="J4712" s="48" t="s">
        <v>13788</v>
      </c>
      <c r="K4712" s="35">
        <v>70</v>
      </c>
      <c r="L4712" s="49" t="s">
        <v>39</v>
      </c>
      <c r="M4712" s="50" t="str">
        <f>VLOOKUP(Table6[[#This Row],[Product]],Table3[],2)</f>
        <v>Ultrathing V1</v>
      </c>
      <c r="N4712" s="50" t="str">
        <f t="shared" si="220"/>
        <v>Oct</v>
      </c>
      <c r="O4712" s="56">
        <f t="shared" si="221"/>
        <v>2020</v>
      </c>
      <c r="P4712" s="51">
        <f>VLOOKUP(Table6[[#This Row],[Product]],Table3[],3)</f>
        <v>1.79</v>
      </c>
      <c r="Q4712" s="35">
        <f>VLOOKUP(Table6[[#This Row],[Product]],Table3[],4)</f>
        <v>17</v>
      </c>
      <c r="R4712" s="35">
        <f>Table6[[#This Row],[Quantity]]*Table6[[#This Row],[Case]]</f>
        <v>1190</v>
      </c>
      <c r="S4712" s="35">
        <f>Table6[[#This Row],[Total Sales]]*Table6[[#This Row],[Cost]]</f>
        <v>2130.1</v>
      </c>
    </row>
    <row r="4713" spans="1:19" x14ac:dyDescent="0.3">
      <c r="A4713" s="54">
        <v>4850</v>
      </c>
      <c r="B4713" s="35" t="s">
        <v>10088</v>
      </c>
      <c r="C4713" s="35" t="s">
        <v>8026</v>
      </c>
      <c r="D4713" s="35" t="s">
        <v>92</v>
      </c>
      <c r="E4713" s="35" t="str">
        <f t="shared" si="219"/>
        <v>M/F</v>
      </c>
      <c r="F4713" s="35">
        <v>60</v>
      </c>
      <c r="G4713" s="35" t="s">
        <v>15263</v>
      </c>
      <c r="H4713" s="35" t="s">
        <v>5781</v>
      </c>
      <c r="I4713" s="35" t="s">
        <v>32</v>
      </c>
      <c r="J4713" s="48" t="s">
        <v>13683</v>
      </c>
      <c r="K4713" s="35">
        <v>2</v>
      </c>
      <c r="L4713" s="49" t="s">
        <v>20</v>
      </c>
      <c r="M4713" s="50" t="str">
        <f>VLOOKUP(Table6[[#This Row],[Product]],Table3[],2)</f>
        <v>Hyperwotsit</v>
      </c>
      <c r="N4713" s="50" t="str">
        <f t="shared" si="220"/>
        <v>Mar</v>
      </c>
      <c r="O4713" s="56">
        <f t="shared" si="221"/>
        <v>2021</v>
      </c>
      <c r="P4713" s="51">
        <f>VLOOKUP(Table6[[#This Row],[Product]],Table3[],3)</f>
        <v>2.0099999999999998</v>
      </c>
      <c r="Q4713" s="35">
        <f>VLOOKUP(Table6[[#This Row],[Product]],Table3[],4)</f>
        <v>20</v>
      </c>
      <c r="R4713" s="35">
        <f>Table6[[#This Row],[Quantity]]*Table6[[#This Row],[Case]]</f>
        <v>40</v>
      </c>
      <c r="S4713" s="35">
        <f>Table6[[#This Row],[Total Sales]]*Table6[[#This Row],[Cost]]</f>
        <v>80.399999999999991</v>
      </c>
    </row>
    <row r="4714" spans="1:19" x14ac:dyDescent="0.3">
      <c r="A4714" s="54">
        <v>4851</v>
      </c>
      <c r="B4714" s="35" t="s">
        <v>10090</v>
      </c>
      <c r="C4714" s="35" t="s">
        <v>10091</v>
      </c>
      <c r="D4714" s="35" t="s">
        <v>15</v>
      </c>
      <c r="E4714" s="35" t="str">
        <f t="shared" si="219"/>
        <v>F</v>
      </c>
      <c r="F4714" s="35">
        <v>90</v>
      </c>
      <c r="G4714" s="35" t="s">
        <v>10092</v>
      </c>
      <c r="H4714" s="35" t="s">
        <v>4441</v>
      </c>
      <c r="I4714" s="35" t="s">
        <v>146</v>
      </c>
      <c r="J4714" s="48">
        <v>44231</v>
      </c>
      <c r="K4714" s="35">
        <v>7</v>
      </c>
      <c r="L4714" s="49" t="s">
        <v>159</v>
      </c>
      <c r="M4714" s="50" t="str">
        <f>VLOOKUP(Table6[[#This Row],[Product]],Table3[],2)</f>
        <v>Ultrathing V3</v>
      </c>
      <c r="N4714" s="50" t="str">
        <f t="shared" si="220"/>
        <v>Feb</v>
      </c>
      <c r="O4714" s="56">
        <f t="shared" si="221"/>
        <v>2021</v>
      </c>
      <c r="P4714" s="51">
        <f>VLOOKUP(Table6[[#This Row],[Product]],Table3[],3)</f>
        <v>3.39</v>
      </c>
      <c r="Q4714" s="35">
        <f>VLOOKUP(Table6[[#This Row],[Product]],Table3[],4)</f>
        <v>24</v>
      </c>
      <c r="R4714" s="35">
        <f>Table6[[#This Row],[Quantity]]*Table6[[#This Row],[Case]]</f>
        <v>168</v>
      </c>
      <c r="S4714" s="35">
        <f>Table6[[#This Row],[Total Sales]]*Table6[[#This Row],[Cost]]</f>
        <v>569.52</v>
      </c>
    </row>
    <row r="4715" spans="1:19" x14ac:dyDescent="0.3">
      <c r="A4715" s="54">
        <v>4852</v>
      </c>
      <c r="B4715" s="35" t="s">
        <v>6858</v>
      </c>
      <c r="C4715" s="35" t="s">
        <v>2033</v>
      </c>
      <c r="D4715" s="35" t="s">
        <v>28</v>
      </c>
      <c r="E4715" s="35" t="str">
        <f t="shared" si="219"/>
        <v>M</v>
      </c>
      <c r="F4715" s="35">
        <v>90</v>
      </c>
      <c r="G4715" s="35" t="s">
        <v>10093</v>
      </c>
      <c r="H4715" s="35" t="s">
        <v>2436</v>
      </c>
      <c r="I4715" s="35" t="s">
        <v>294</v>
      </c>
      <c r="J4715" s="48" t="s">
        <v>14054</v>
      </c>
      <c r="K4715" s="35">
        <v>57</v>
      </c>
      <c r="L4715" s="49" t="s">
        <v>39</v>
      </c>
      <c r="M4715" s="50" t="str">
        <f>VLOOKUP(Table6[[#This Row],[Product]],Table3[],2)</f>
        <v>Ultrathing V1</v>
      </c>
      <c r="N4715" s="50" t="str">
        <f t="shared" si="220"/>
        <v>Aug</v>
      </c>
      <c r="O4715" s="56">
        <f t="shared" si="221"/>
        <v>2020</v>
      </c>
      <c r="P4715" s="51">
        <f>VLOOKUP(Table6[[#This Row],[Product]],Table3[],3)</f>
        <v>1.79</v>
      </c>
      <c r="Q4715" s="35">
        <f>VLOOKUP(Table6[[#This Row],[Product]],Table3[],4)</f>
        <v>17</v>
      </c>
      <c r="R4715" s="35">
        <f>Table6[[#This Row],[Quantity]]*Table6[[#This Row],[Case]]</f>
        <v>969</v>
      </c>
      <c r="S4715" s="35">
        <f>Table6[[#This Row],[Total Sales]]*Table6[[#This Row],[Cost]]</f>
        <v>1734.51</v>
      </c>
    </row>
    <row r="4716" spans="1:19" x14ac:dyDescent="0.3">
      <c r="A4716" s="54">
        <v>4853</v>
      </c>
      <c r="B4716" s="35" t="s">
        <v>127</v>
      </c>
      <c r="C4716" s="35" t="s">
        <v>361</v>
      </c>
      <c r="D4716" s="35" t="s">
        <v>28</v>
      </c>
      <c r="E4716" s="35" t="str">
        <f t="shared" si="219"/>
        <v>M</v>
      </c>
      <c r="F4716" s="35">
        <v>90</v>
      </c>
      <c r="G4716" s="35" t="s">
        <v>10094</v>
      </c>
      <c r="H4716" s="35" t="s">
        <v>4158</v>
      </c>
      <c r="I4716" s="35" t="s">
        <v>32</v>
      </c>
      <c r="J4716" s="48" t="s">
        <v>14096</v>
      </c>
      <c r="K4716" s="35">
        <v>90</v>
      </c>
      <c r="L4716" s="49" t="s">
        <v>33</v>
      </c>
      <c r="M4716" s="50" t="str">
        <f>VLOOKUP(Table6[[#This Row],[Product]],Table3[],2)</f>
        <v>Megawidget L</v>
      </c>
      <c r="N4716" s="50" t="str">
        <f t="shared" si="220"/>
        <v>Aug</v>
      </c>
      <c r="O4716" s="56">
        <f t="shared" si="221"/>
        <v>2022</v>
      </c>
      <c r="P4716" s="51">
        <f>VLOOKUP(Table6[[#This Row],[Product]],Table3[],3)</f>
        <v>1.79</v>
      </c>
      <c r="Q4716" s="35">
        <f>VLOOKUP(Table6[[#This Row],[Product]],Table3[],4)</f>
        <v>24</v>
      </c>
      <c r="R4716" s="35">
        <f>Table6[[#This Row],[Quantity]]*Table6[[#This Row],[Case]]</f>
        <v>2160</v>
      </c>
      <c r="S4716" s="35">
        <f>Table6[[#This Row],[Total Sales]]*Table6[[#This Row],[Cost]]</f>
        <v>3866.4</v>
      </c>
    </row>
    <row r="4717" spans="1:19" x14ac:dyDescent="0.3">
      <c r="A4717" s="54">
        <v>4854</v>
      </c>
      <c r="B4717" s="35" t="s">
        <v>10095</v>
      </c>
      <c r="C4717" s="35" t="s">
        <v>5699</v>
      </c>
      <c r="D4717" s="35" t="s">
        <v>15</v>
      </c>
      <c r="E4717" s="35" t="str">
        <f t="shared" si="219"/>
        <v>F</v>
      </c>
      <c r="F4717" s="35">
        <v>90</v>
      </c>
      <c r="G4717" s="35" t="s">
        <v>10096</v>
      </c>
      <c r="H4717" s="35" t="s">
        <v>4655</v>
      </c>
      <c r="I4717" s="35" t="s">
        <v>32</v>
      </c>
      <c r="J4717" s="48" t="s">
        <v>13968</v>
      </c>
      <c r="K4717" s="35">
        <v>46</v>
      </c>
      <c r="L4717" s="49" t="s">
        <v>101</v>
      </c>
      <c r="M4717" s="50" t="str">
        <f>VLOOKUP(Table6[[#This Row],[Product]],Table3[],2)</f>
        <v>Superwossname</v>
      </c>
      <c r="N4717" s="50" t="str">
        <f t="shared" si="220"/>
        <v>Feb</v>
      </c>
      <c r="O4717" s="56">
        <f t="shared" si="221"/>
        <v>2021</v>
      </c>
      <c r="P4717" s="51">
        <f>VLOOKUP(Table6[[#This Row],[Product]],Table3[],3)</f>
        <v>3.49</v>
      </c>
      <c r="Q4717" s="35">
        <f>VLOOKUP(Table6[[#This Row],[Product]],Table3[],4)</f>
        <v>20</v>
      </c>
      <c r="R4717" s="35">
        <f>Table6[[#This Row],[Quantity]]*Table6[[#This Row],[Case]]</f>
        <v>920</v>
      </c>
      <c r="S4717" s="35">
        <f>Table6[[#This Row],[Total Sales]]*Table6[[#This Row],[Cost]]</f>
        <v>3210.8</v>
      </c>
    </row>
    <row r="4718" spans="1:19" x14ac:dyDescent="0.3">
      <c r="A4718" s="54">
        <v>4855</v>
      </c>
      <c r="B4718" s="35" t="s">
        <v>10097</v>
      </c>
      <c r="C4718" s="35" t="s">
        <v>5837</v>
      </c>
      <c r="D4718" s="35" t="s">
        <v>15</v>
      </c>
      <c r="E4718" s="35" t="str">
        <f t="shared" si="219"/>
        <v>F</v>
      </c>
      <c r="F4718" s="35">
        <v>90</v>
      </c>
      <c r="G4718" s="35" t="s">
        <v>10096</v>
      </c>
      <c r="H4718" s="35" t="s">
        <v>2555</v>
      </c>
      <c r="I4718" s="35" t="s">
        <v>32</v>
      </c>
      <c r="J4718" s="48">
        <v>43840</v>
      </c>
      <c r="K4718" s="35">
        <v>79</v>
      </c>
      <c r="L4718" s="49" t="s">
        <v>70</v>
      </c>
      <c r="M4718" s="50" t="str">
        <f>VLOOKUP(Table6[[#This Row],[Product]],Table3[],2)</f>
        <v>Megawidget M</v>
      </c>
      <c r="N4718" s="50" t="str">
        <f t="shared" si="220"/>
        <v>Jan</v>
      </c>
      <c r="O4718" s="56">
        <f t="shared" si="221"/>
        <v>2020</v>
      </c>
      <c r="P4718" s="51">
        <f>VLOOKUP(Table6[[#This Row],[Product]],Table3[],3)</f>
        <v>1.29</v>
      </c>
      <c r="Q4718" s="35">
        <f>VLOOKUP(Table6[[#This Row],[Product]],Table3[],4)</f>
        <v>24</v>
      </c>
      <c r="R4718" s="35">
        <f>Table6[[#This Row],[Quantity]]*Table6[[#This Row],[Case]]</f>
        <v>1896</v>
      </c>
      <c r="S4718" s="35">
        <f>Table6[[#This Row],[Total Sales]]*Table6[[#This Row],[Cost]]</f>
        <v>2445.84</v>
      </c>
    </row>
    <row r="4719" spans="1:19" x14ac:dyDescent="0.3">
      <c r="A4719" s="54">
        <v>4856</v>
      </c>
      <c r="B4719" s="35" t="s">
        <v>10098</v>
      </c>
      <c r="C4719" s="35" t="s">
        <v>836</v>
      </c>
      <c r="D4719" s="35" t="s">
        <v>15</v>
      </c>
      <c r="E4719" s="35" t="str">
        <f t="shared" si="219"/>
        <v>F</v>
      </c>
      <c r="F4719" s="35">
        <v>60</v>
      </c>
      <c r="G4719" s="35" t="s">
        <v>10099</v>
      </c>
      <c r="H4719" s="35" t="s">
        <v>1605</v>
      </c>
      <c r="I4719" s="35" t="s">
        <v>32</v>
      </c>
      <c r="J4719" s="48" t="s">
        <v>13722</v>
      </c>
      <c r="K4719" s="35">
        <v>73</v>
      </c>
      <c r="L4719" s="49" t="s">
        <v>64</v>
      </c>
      <c r="M4719" s="50" t="str">
        <f>VLOOKUP(Table6[[#This Row],[Product]],Table3[],2)</f>
        <v>Ultrathing V4</v>
      </c>
      <c r="N4719" s="50" t="str">
        <f t="shared" si="220"/>
        <v>May</v>
      </c>
      <c r="O4719" s="56">
        <f t="shared" si="221"/>
        <v>2020</v>
      </c>
      <c r="P4719" s="51">
        <f>VLOOKUP(Table6[[#This Row],[Product]],Table3[],3)</f>
        <v>3.99</v>
      </c>
      <c r="Q4719" s="35">
        <f>VLOOKUP(Table6[[#This Row],[Product]],Table3[],4)</f>
        <v>24</v>
      </c>
      <c r="R4719" s="35">
        <f>Table6[[#This Row],[Quantity]]*Table6[[#This Row],[Case]]</f>
        <v>1752</v>
      </c>
      <c r="S4719" s="35">
        <f>Table6[[#This Row],[Total Sales]]*Table6[[#This Row],[Cost]]</f>
        <v>6990.4800000000005</v>
      </c>
    </row>
    <row r="4720" spans="1:19" x14ac:dyDescent="0.3">
      <c r="A4720" s="54">
        <v>4857</v>
      </c>
      <c r="B4720" s="35" t="s">
        <v>1104</v>
      </c>
      <c r="C4720" s="35" t="s">
        <v>3439</v>
      </c>
      <c r="D4720" s="35" t="s">
        <v>28</v>
      </c>
      <c r="E4720" s="35" t="str">
        <f t="shared" si="219"/>
        <v>M</v>
      </c>
      <c r="F4720" s="35">
        <v>60</v>
      </c>
      <c r="G4720" s="35" t="s">
        <v>10100</v>
      </c>
      <c r="H4720" s="35" t="s">
        <v>2169</v>
      </c>
      <c r="I4720" s="35" t="s">
        <v>32</v>
      </c>
      <c r="J4720" s="48">
        <v>44081</v>
      </c>
      <c r="K4720" s="35">
        <v>81</v>
      </c>
      <c r="L4720" s="49" t="s">
        <v>70</v>
      </c>
      <c r="M4720" s="50" t="str">
        <f>VLOOKUP(Table6[[#This Row],[Product]],Table3[],2)</f>
        <v>Megawidget M</v>
      </c>
      <c r="N4720" s="50" t="str">
        <f t="shared" si="220"/>
        <v>Sep</v>
      </c>
      <c r="O4720" s="56">
        <f t="shared" si="221"/>
        <v>2020</v>
      </c>
      <c r="P4720" s="51">
        <f>VLOOKUP(Table6[[#This Row],[Product]],Table3[],3)</f>
        <v>1.29</v>
      </c>
      <c r="Q4720" s="35">
        <f>VLOOKUP(Table6[[#This Row],[Product]],Table3[],4)</f>
        <v>24</v>
      </c>
      <c r="R4720" s="35">
        <f>Table6[[#This Row],[Quantity]]*Table6[[#This Row],[Case]]</f>
        <v>1944</v>
      </c>
      <c r="S4720" s="35">
        <f>Table6[[#This Row],[Total Sales]]*Table6[[#This Row],[Cost]]</f>
        <v>2507.7600000000002</v>
      </c>
    </row>
    <row r="4721" spans="1:19" x14ac:dyDescent="0.3">
      <c r="A4721" s="54">
        <v>4858</v>
      </c>
      <c r="B4721" s="35" t="s">
        <v>1399</v>
      </c>
      <c r="C4721" s="35" t="s">
        <v>8113</v>
      </c>
      <c r="D4721" s="35" t="s">
        <v>28</v>
      </c>
      <c r="E4721" s="35" t="str">
        <f t="shared" si="219"/>
        <v>M</v>
      </c>
      <c r="F4721" s="35">
        <v>60</v>
      </c>
      <c r="G4721" s="35" t="s">
        <v>10101</v>
      </c>
      <c r="H4721" s="35" t="s">
        <v>207</v>
      </c>
      <c r="I4721" s="35" t="s">
        <v>208</v>
      </c>
      <c r="J4721" s="48" t="s">
        <v>14227</v>
      </c>
      <c r="K4721" s="35">
        <v>43</v>
      </c>
      <c r="L4721" s="49" t="s">
        <v>54</v>
      </c>
      <c r="M4721" s="50" t="str">
        <f>VLOOKUP(Table6[[#This Row],[Product]],Table3[],2)</f>
        <v>Megawidget S</v>
      </c>
      <c r="N4721" s="50" t="str">
        <f t="shared" si="220"/>
        <v>Mar</v>
      </c>
      <c r="O4721" s="56">
        <f t="shared" si="221"/>
        <v>2021</v>
      </c>
      <c r="P4721" s="51">
        <f>VLOOKUP(Table6[[#This Row],[Product]],Table3[],3)</f>
        <v>0.69</v>
      </c>
      <c r="Q4721" s="35">
        <f>VLOOKUP(Table6[[#This Row],[Product]],Table3[],4)</f>
        <v>24</v>
      </c>
      <c r="R4721" s="35">
        <f>Table6[[#This Row],[Quantity]]*Table6[[#This Row],[Case]]</f>
        <v>1032</v>
      </c>
      <c r="S4721" s="35">
        <f>Table6[[#This Row],[Total Sales]]*Table6[[#This Row],[Cost]]</f>
        <v>712.07999999999993</v>
      </c>
    </row>
    <row r="4722" spans="1:19" x14ac:dyDescent="0.3">
      <c r="A4722" s="54">
        <v>4859</v>
      </c>
      <c r="B4722" s="35" t="s">
        <v>4642</v>
      </c>
      <c r="C4722" s="35" t="s">
        <v>1243</v>
      </c>
      <c r="D4722" s="35" t="s">
        <v>41</v>
      </c>
      <c r="E4722" s="35" t="str">
        <f t="shared" si="219"/>
        <v>F</v>
      </c>
      <c r="F4722" s="35">
        <v>30</v>
      </c>
      <c r="G4722" s="35" t="s">
        <v>10102</v>
      </c>
      <c r="H4722" s="35" t="s">
        <v>1333</v>
      </c>
      <c r="I4722" s="35" t="s">
        <v>294</v>
      </c>
      <c r="J4722" s="48" t="s">
        <v>13844</v>
      </c>
      <c r="K4722" s="35">
        <v>93</v>
      </c>
      <c r="L4722" s="49" t="s">
        <v>54</v>
      </c>
      <c r="M4722" s="50" t="str">
        <f>VLOOKUP(Table6[[#This Row],[Product]],Table3[],2)</f>
        <v>Megawidget S</v>
      </c>
      <c r="N4722" s="50" t="str">
        <f t="shared" si="220"/>
        <v>Aug</v>
      </c>
      <c r="O4722" s="56">
        <f t="shared" si="221"/>
        <v>2022</v>
      </c>
      <c r="P4722" s="51">
        <f>VLOOKUP(Table6[[#This Row],[Product]],Table3[],3)</f>
        <v>0.69</v>
      </c>
      <c r="Q4722" s="35">
        <f>VLOOKUP(Table6[[#This Row],[Product]],Table3[],4)</f>
        <v>24</v>
      </c>
      <c r="R4722" s="35">
        <f>Table6[[#This Row],[Quantity]]*Table6[[#This Row],[Case]]</f>
        <v>2232</v>
      </c>
      <c r="S4722" s="35">
        <f>Table6[[#This Row],[Total Sales]]*Table6[[#This Row],[Cost]]</f>
        <v>1540.08</v>
      </c>
    </row>
    <row r="4723" spans="1:19" x14ac:dyDescent="0.3">
      <c r="A4723" s="54">
        <v>4860</v>
      </c>
      <c r="B4723" s="35" t="s">
        <v>1985</v>
      </c>
      <c r="C4723" s="35" t="s">
        <v>7035</v>
      </c>
      <c r="D4723" s="35" t="s">
        <v>28</v>
      </c>
      <c r="E4723" s="35" t="str">
        <f t="shared" si="219"/>
        <v>M</v>
      </c>
      <c r="F4723" s="35">
        <v>30</v>
      </c>
      <c r="G4723" s="35" t="s">
        <v>10103</v>
      </c>
      <c r="H4723" s="35" t="s">
        <v>3387</v>
      </c>
      <c r="I4723" s="35" t="s">
        <v>2878</v>
      </c>
      <c r="J4723" s="48" t="s">
        <v>13758</v>
      </c>
      <c r="K4723" s="35">
        <v>46</v>
      </c>
      <c r="L4723" s="49" t="s">
        <v>70</v>
      </c>
      <c r="M4723" s="50" t="str">
        <f>VLOOKUP(Table6[[#This Row],[Product]],Table3[],2)</f>
        <v>Megawidget M</v>
      </c>
      <c r="N4723" s="50" t="str">
        <f t="shared" si="220"/>
        <v>May</v>
      </c>
      <c r="O4723" s="56">
        <f t="shared" si="221"/>
        <v>2020</v>
      </c>
      <c r="P4723" s="51">
        <f>VLOOKUP(Table6[[#This Row],[Product]],Table3[],3)</f>
        <v>1.29</v>
      </c>
      <c r="Q4723" s="35">
        <f>VLOOKUP(Table6[[#This Row],[Product]],Table3[],4)</f>
        <v>24</v>
      </c>
      <c r="R4723" s="35">
        <f>Table6[[#This Row],[Quantity]]*Table6[[#This Row],[Case]]</f>
        <v>1104</v>
      </c>
      <c r="S4723" s="35">
        <f>Table6[[#This Row],[Total Sales]]*Table6[[#This Row],[Cost]]</f>
        <v>1424.16</v>
      </c>
    </row>
    <row r="4724" spans="1:19" x14ac:dyDescent="0.3">
      <c r="A4724" s="54">
        <v>4861</v>
      </c>
      <c r="B4724" s="35" t="s">
        <v>10104</v>
      </c>
      <c r="C4724" s="35" t="s">
        <v>7962</v>
      </c>
      <c r="D4724" s="35" t="s">
        <v>51</v>
      </c>
      <c r="E4724" s="35" t="str">
        <f t="shared" si="219"/>
        <v>F</v>
      </c>
      <c r="F4724" s="35">
        <v>90</v>
      </c>
      <c r="G4724" s="35" t="s">
        <v>10105</v>
      </c>
      <c r="H4724" s="35" t="s">
        <v>3356</v>
      </c>
      <c r="I4724" s="35" t="s">
        <v>32</v>
      </c>
      <c r="J4724" s="48">
        <v>44745</v>
      </c>
      <c r="K4724" s="35">
        <v>7</v>
      </c>
      <c r="L4724" s="49" t="s">
        <v>20</v>
      </c>
      <c r="M4724" s="50" t="str">
        <f>VLOOKUP(Table6[[#This Row],[Product]],Table3[],2)</f>
        <v>Hyperwotsit</v>
      </c>
      <c r="N4724" s="50" t="str">
        <f t="shared" si="220"/>
        <v>Jul</v>
      </c>
      <c r="O4724" s="56">
        <f t="shared" si="221"/>
        <v>2022</v>
      </c>
      <c r="P4724" s="51">
        <f>VLOOKUP(Table6[[#This Row],[Product]],Table3[],3)</f>
        <v>2.0099999999999998</v>
      </c>
      <c r="Q4724" s="35">
        <f>VLOOKUP(Table6[[#This Row],[Product]],Table3[],4)</f>
        <v>20</v>
      </c>
      <c r="R4724" s="35">
        <f>Table6[[#This Row],[Quantity]]*Table6[[#This Row],[Case]]</f>
        <v>140</v>
      </c>
      <c r="S4724" s="35">
        <f>Table6[[#This Row],[Total Sales]]*Table6[[#This Row],[Cost]]</f>
        <v>281.39999999999998</v>
      </c>
    </row>
    <row r="4725" spans="1:19" x14ac:dyDescent="0.3">
      <c r="A4725" s="54">
        <v>4862</v>
      </c>
      <c r="B4725" s="35" t="s">
        <v>10106</v>
      </c>
      <c r="C4725" s="35" t="s">
        <v>680</v>
      </c>
      <c r="D4725" s="35" t="s">
        <v>15</v>
      </c>
      <c r="E4725" s="35" t="str">
        <f t="shared" si="219"/>
        <v>F</v>
      </c>
      <c r="F4725" s="35">
        <v>30</v>
      </c>
      <c r="G4725" s="35" t="s">
        <v>10107</v>
      </c>
      <c r="H4725" s="35" t="s">
        <v>1332</v>
      </c>
      <c r="I4725" s="35" t="s">
        <v>32</v>
      </c>
      <c r="J4725" s="48" t="s">
        <v>13763</v>
      </c>
      <c r="K4725" s="35">
        <v>91</v>
      </c>
      <c r="L4725" s="49" t="s">
        <v>80</v>
      </c>
      <c r="M4725" s="50" t="str">
        <f>VLOOKUP(Table6[[#This Row],[Product]],Table3[],2)</f>
        <v>Ultrathing V2</v>
      </c>
      <c r="N4725" s="50" t="str">
        <f t="shared" si="220"/>
        <v>Jun</v>
      </c>
      <c r="O4725" s="56">
        <f t="shared" si="221"/>
        <v>2021</v>
      </c>
      <c r="P4725" s="51">
        <f>VLOOKUP(Table6[[#This Row],[Product]],Table3[],3)</f>
        <v>2.95</v>
      </c>
      <c r="Q4725" s="35">
        <f>VLOOKUP(Table6[[#This Row],[Product]],Table3[],4)</f>
        <v>20</v>
      </c>
      <c r="R4725" s="35">
        <f>Table6[[#This Row],[Quantity]]*Table6[[#This Row],[Case]]</f>
        <v>1820</v>
      </c>
      <c r="S4725" s="35">
        <f>Table6[[#This Row],[Total Sales]]*Table6[[#This Row],[Cost]]</f>
        <v>5369</v>
      </c>
    </row>
    <row r="4726" spans="1:19" x14ac:dyDescent="0.3">
      <c r="A4726" s="54">
        <v>4863</v>
      </c>
      <c r="B4726" s="35" t="s">
        <v>10108</v>
      </c>
      <c r="C4726" s="35" t="s">
        <v>5653</v>
      </c>
      <c r="D4726" s="35" t="s">
        <v>15</v>
      </c>
      <c r="E4726" s="35" t="str">
        <f t="shared" si="219"/>
        <v>F</v>
      </c>
      <c r="F4726" s="35">
        <v>90</v>
      </c>
      <c r="G4726" s="35" t="s">
        <v>136</v>
      </c>
      <c r="H4726" s="35" t="s">
        <v>3462</v>
      </c>
      <c r="I4726" s="35" t="s">
        <v>32</v>
      </c>
      <c r="J4726" s="48" t="s">
        <v>13789</v>
      </c>
      <c r="K4726" s="35">
        <v>2</v>
      </c>
      <c r="L4726" s="49" t="s">
        <v>33</v>
      </c>
      <c r="M4726" s="50" t="str">
        <f>VLOOKUP(Table6[[#This Row],[Product]],Table3[],2)</f>
        <v>Megawidget L</v>
      </c>
      <c r="N4726" s="50" t="str">
        <f t="shared" si="220"/>
        <v>Jan</v>
      </c>
      <c r="O4726" s="56">
        <f t="shared" si="221"/>
        <v>2020</v>
      </c>
      <c r="P4726" s="51">
        <f>VLOOKUP(Table6[[#This Row],[Product]],Table3[],3)</f>
        <v>1.79</v>
      </c>
      <c r="Q4726" s="35">
        <f>VLOOKUP(Table6[[#This Row],[Product]],Table3[],4)</f>
        <v>24</v>
      </c>
      <c r="R4726" s="35">
        <f>Table6[[#This Row],[Quantity]]*Table6[[#This Row],[Case]]</f>
        <v>48</v>
      </c>
      <c r="S4726" s="35">
        <f>Table6[[#This Row],[Total Sales]]*Table6[[#This Row],[Cost]]</f>
        <v>85.92</v>
      </c>
    </row>
    <row r="4727" spans="1:19" x14ac:dyDescent="0.3">
      <c r="A4727" s="54">
        <v>4864</v>
      </c>
      <c r="B4727" s="35" t="s">
        <v>2268</v>
      </c>
      <c r="C4727" s="35" t="s">
        <v>5972</v>
      </c>
      <c r="D4727" s="35" t="s">
        <v>15</v>
      </c>
      <c r="E4727" s="35" t="str">
        <f t="shared" si="219"/>
        <v>F</v>
      </c>
      <c r="F4727" s="35">
        <v>90</v>
      </c>
      <c r="G4727" s="35" t="s">
        <v>10109</v>
      </c>
      <c r="H4727" s="35" t="s">
        <v>3161</v>
      </c>
      <c r="I4727" s="35" t="s">
        <v>32</v>
      </c>
      <c r="J4727" s="48">
        <v>44662</v>
      </c>
      <c r="K4727" s="35">
        <v>25</v>
      </c>
      <c r="L4727" s="49" t="s">
        <v>20</v>
      </c>
      <c r="M4727" s="50" t="str">
        <f>VLOOKUP(Table6[[#This Row],[Product]],Table3[],2)</f>
        <v>Hyperwotsit</v>
      </c>
      <c r="N4727" s="50" t="str">
        <f t="shared" si="220"/>
        <v>Apr</v>
      </c>
      <c r="O4727" s="56">
        <f t="shared" si="221"/>
        <v>2022</v>
      </c>
      <c r="P4727" s="51">
        <f>VLOOKUP(Table6[[#This Row],[Product]],Table3[],3)</f>
        <v>2.0099999999999998</v>
      </c>
      <c r="Q4727" s="35">
        <f>VLOOKUP(Table6[[#This Row],[Product]],Table3[],4)</f>
        <v>20</v>
      </c>
      <c r="R4727" s="35">
        <f>Table6[[#This Row],[Quantity]]*Table6[[#This Row],[Case]]</f>
        <v>500</v>
      </c>
      <c r="S4727" s="35">
        <f>Table6[[#This Row],[Total Sales]]*Table6[[#This Row],[Cost]]</f>
        <v>1004.9999999999999</v>
      </c>
    </row>
    <row r="4728" spans="1:19" x14ac:dyDescent="0.3">
      <c r="A4728" s="54">
        <v>4865</v>
      </c>
      <c r="B4728" s="35" t="s">
        <v>1116</v>
      </c>
      <c r="C4728" s="35" t="s">
        <v>2618</v>
      </c>
      <c r="D4728" s="35" t="s">
        <v>28</v>
      </c>
      <c r="E4728" s="35" t="str">
        <f t="shared" si="219"/>
        <v>M</v>
      </c>
      <c r="F4728" s="35">
        <v>30</v>
      </c>
      <c r="G4728" s="35" t="s">
        <v>10110</v>
      </c>
      <c r="H4728" s="35" t="s">
        <v>655</v>
      </c>
      <c r="I4728" s="35" t="s">
        <v>32</v>
      </c>
      <c r="J4728" s="48" t="s">
        <v>13725</v>
      </c>
      <c r="K4728" s="35">
        <v>58</v>
      </c>
      <c r="L4728" s="49" t="s">
        <v>159</v>
      </c>
      <c r="M4728" s="50" t="str">
        <f>VLOOKUP(Table6[[#This Row],[Product]],Table3[],2)</f>
        <v>Ultrathing V3</v>
      </c>
      <c r="N4728" s="50" t="str">
        <f t="shared" si="220"/>
        <v>Nov</v>
      </c>
      <c r="O4728" s="56">
        <f t="shared" si="221"/>
        <v>2021</v>
      </c>
      <c r="P4728" s="51">
        <f>VLOOKUP(Table6[[#This Row],[Product]],Table3[],3)</f>
        <v>3.39</v>
      </c>
      <c r="Q4728" s="35">
        <f>VLOOKUP(Table6[[#This Row],[Product]],Table3[],4)</f>
        <v>24</v>
      </c>
      <c r="R4728" s="35">
        <f>Table6[[#This Row],[Quantity]]*Table6[[#This Row],[Case]]</f>
        <v>1392</v>
      </c>
      <c r="S4728" s="35">
        <f>Table6[[#This Row],[Total Sales]]*Table6[[#This Row],[Cost]]</f>
        <v>4718.88</v>
      </c>
    </row>
    <row r="4729" spans="1:19" x14ac:dyDescent="0.3">
      <c r="A4729" s="54">
        <v>4866</v>
      </c>
      <c r="B4729" s="35" t="s">
        <v>10111</v>
      </c>
      <c r="C4729" s="35" t="s">
        <v>10112</v>
      </c>
      <c r="D4729" s="35" t="s">
        <v>51</v>
      </c>
      <c r="E4729" s="35" t="str">
        <f t="shared" si="219"/>
        <v>F</v>
      </c>
      <c r="F4729" s="35">
        <v>30</v>
      </c>
      <c r="G4729" s="35" t="s">
        <v>10113</v>
      </c>
      <c r="H4729" s="35" t="s">
        <v>3271</v>
      </c>
      <c r="I4729" s="35" t="s">
        <v>173</v>
      </c>
      <c r="J4729" s="48" t="s">
        <v>13967</v>
      </c>
      <c r="K4729" s="35">
        <v>66</v>
      </c>
      <c r="L4729" s="49" t="s">
        <v>101</v>
      </c>
      <c r="M4729" s="50" t="str">
        <f>VLOOKUP(Table6[[#This Row],[Product]],Table3[],2)</f>
        <v>Superwossname</v>
      </c>
      <c r="N4729" s="50" t="str">
        <f t="shared" si="220"/>
        <v>Dec</v>
      </c>
      <c r="O4729" s="56">
        <f t="shared" si="221"/>
        <v>2020</v>
      </c>
      <c r="P4729" s="51">
        <f>VLOOKUP(Table6[[#This Row],[Product]],Table3[],3)</f>
        <v>3.49</v>
      </c>
      <c r="Q4729" s="35">
        <f>VLOOKUP(Table6[[#This Row],[Product]],Table3[],4)</f>
        <v>20</v>
      </c>
      <c r="R4729" s="35">
        <f>Table6[[#This Row],[Quantity]]*Table6[[#This Row],[Case]]</f>
        <v>1320</v>
      </c>
      <c r="S4729" s="35">
        <f>Table6[[#This Row],[Total Sales]]*Table6[[#This Row],[Cost]]</f>
        <v>4606.8</v>
      </c>
    </row>
    <row r="4730" spans="1:19" x14ac:dyDescent="0.3">
      <c r="A4730" s="54">
        <v>4867</v>
      </c>
      <c r="B4730" s="35" t="s">
        <v>5662</v>
      </c>
      <c r="C4730" s="35" t="s">
        <v>5423</v>
      </c>
      <c r="D4730" s="35" t="s">
        <v>28</v>
      </c>
      <c r="E4730" s="35" t="str">
        <f t="shared" si="219"/>
        <v>M</v>
      </c>
      <c r="F4730" s="35">
        <v>30</v>
      </c>
      <c r="G4730" s="35" t="s">
        <v>10114</v>
      </c>
      <c r="H4730" s="35" t="s">
        <v>3754</v>
      </c>
      <c r="I4730" s="35" t="s">
        <v>124</v>
      </c>
      <c r="J4730" s="48" t="s">
        <v>13843</v>
      </c>
      <c r="K4730" s="35">
        <v>97</v>
      </c>
      <c r="L4730" s="49" t="s">
        <v>159</v>
      </c>
      <c r="M4730" s="50" t="str">
        <f>VLOOKUP(Table6[[#This Row],[Product]],Table3[],2)</f>
        <v>Ultrathing V3</v>
      </c>
      <c r="N4730" s="50" t="str">
        <f t="shared" si="220"/>
        <v>Aug</v>
      </c>
      <c r="O4730" s="56">
        <f t="shared" si="221"/>
        <v>2022</v>
      </c>
      <c r="P4730" s="51">
        <f>VLOOKUP(Table6[[#This Row],[Product]],Table3[],3)</f>
        <v>3.39</v>
      </c>
      <c r="Q4730" s="35">
        <f>VLOOKUP(Table6[[#This Row],[Product]],Table3[],4)</f>
        <v>24</v>
      </c>
      <c r="R4730" s="35">
        <f>Table6[[#This Row],[Quantity]]*Table6[[#This Row],[Case]]</f>
        <v>2328</v>
      </c>
      <c r="S4730" s="35">
        <f>Table6[[#This Row],[Total Sales]]*Table6[[#This Row],[Cost]]</f>
        <v>7891.92</v>
      </c>
    </row>
    <row r="4731" spans="1:19" x14ac:dyDescent="0.3">
      <c r="A4731" s="54">
        <v>4868</v>
      </c>
      <c r="B4731" s="35" t="s">
        <v>10115</v>
      </c>
      <c r="C4731" s="35" t="s">
        <v>189</v>
      </c>
      <c r="D4731" s="35" t="s">
        <v>51</v>
      </c>
      <c r="E4731" s="35" t="str">
        <f t="shared" si="219"/>
        <v>F</v>
      </c>
      <c r="F4731" s="35">
        <v>60</v>
      </c>
      <c r="G4731" s="35" t="s">
        <v>10116</v>
      </c>
      <c r="H4731" s="35" t="s">
        <v>3466</v>
      </c>
      <c r="I4731" s="35" t="s">
        <v>32</v>
      </c>
      <c r="J4731" s="48" t="s">
        <v>14192</v>
      </c>
      <c r="K4731" s="35">
        <v>81</v>
      </c>
      <c r="L4731" s="49" t="s">
        <v>54</v>
      </c>
      <c r="M4731" s="50" t="str">
        <f>VLOOKUP(Table6[[#This Row],[Product]],Table3[],2)</f>
        <v>Megawidget S</v>
      </c>
      <c r="N4731" s="50" t="str">
        <f t="shared" si="220"/>
        <v>Jul</v>
      </c>
      <c r="O4731" s="56">
        <f t="shared" si="221"/>
        <v>2020</v>
      </c>
      <c r="P4731" s="51">
        <f>VLOOKUP(Table6[[#This Row],[Product]],Table3[],3)</f>
        <v>0.69</v>
      </c>
      <c r="Q4731" s="35">
        <f>VLOOKUP(Table6[[#This Row],[Product]],Table3[],4)</f>
        <v>24</v>
      </c>
      <c r="R4731" s="35">
        <f>Table6[[#This Row],[Quantity]]*Table6[[#This Row],[Case]]</f>
        <v>1944</v>
      </c>
      <c r="S4731" s="35">
        <f>Table6[[#This Row],[Total Sales]]*Table6[[#This Row],[Cost]]</f>
        <v>1341.36</v>
      </c>
    </row>
    <row r="4732" spans="1:19" x14ac:dyDescent="0.3">
      <c r="A4732" s="54">
        <v>4869</v>
      </c>
      <c r="B4732" s="35" t="s">
        <v>10117</v>
      </c>
      <c r="C4732" s="35" t="s">
        <v>3535</v>
      </c>
      <c r="D4732" s="35" t="s">
        <v>15</v>
      </c>
      <c r="E4732" s="35" t="str">
        <f t="shared" si="219"/>
        <v>F</v>
      </c>
      <c r="F4732" s="35">
        <v>90</v>
      </c>
      <c r="G4732" s="35" t="s">
        <v>10118</v>
      </c>
      <c r="H4732" s="35" t="s">
        <v>764</v>
      </c>
      <c r="I4732" s="35" t="s">
        <v>32</v>
      </c>
      <c r="J4732" s="48" t="s">
        <v>14189</v>
      </c>
      <c r="K4732" s="35">
        <v>6</v>
      </c>
      <c r="L4732" s="49" t="s">
        <v>80</v>
      </c>
      <c r="M4732" s="50" t="str">
        <f>VLOOKUP(Table6[[#This Row],[Product]],Table3[],2)</f>
        <v>Ultrathing V2</v>
      </c>
      <c r="N4732" s="50" t="str">
        <f t="shared" si="220"/>
        <v>Jun</v>
      </c>
      <c r="O4732" s="56">
        <f t="shared" si="221"/>
        <v>2021</v>
      </c>
      <c r="P4732" s="51">
        <f>VLOOKUP(Table6[[#This Row],[Product]],Table3[],3)</f>
        <v>2.95</v>
      </c>
      <c r="Q4732" s="35">
        <f>VLOOKUP(Table6[[#This Row],[Product]],Table3[],4)</f>
        <v>20</v>
      </c>
      <c r="R4732" s="35">
        <f>Table6[[#This Row],[Quantity]]*Table6[[#This Row],[Case]]</f>
        <v>120</v>
      </c>
      <c r="S4732" s="35">
        <f>Table6[[#This Row],[Total Sales]]*Table6[[#This Row],[Cost]]</f>
        <v>354</v>
      </c>
    </row>
    <row r="4733" spans="1:19" x14ac:dyDescent="0.3">
      <c r="A4733" s="54">
        <v>4870</v>
      </c>
      <c r="B4733" s="35" t="s">
        <v>5088</v>
      </c>
      <c r="C4733" s="35" t="s">
        <v>3265</v>
      </c>
      <c r="D4733" s="35" t="s">
        <v>28</v>
      </c>
      <c r="E4733" s="35" t="str">
        <f t="shared" si="219"/>
        <v>M</v>
      </c>
      <c r="F4733" s="35">
        <v>90</v>
      </c>
      <c r="G4733" s="35" t="s">
        <v>10119</v>
      </c>
      <c r="H4733" s="35" t="s">
        <v>2913</v>
      </c>
      <c r="I4733" s="35" t="s">
        <v>1035</v>
      </c>
      <c r="J4733" s="48">
        <v>44170</v>
      </c>
      <c r="K4733" s="35">
        <v>23</v>
      </c>
      <c r="L4733" s="49" t="s">
        <v>33</v>
      </c>
      <c r="M4733" s="50" t="str">
        <f>VLOOKUP(Table6[[#This Row],[Product]],Table3[],2)</f>
        <v>Megawidget L</v>
      </c>
      <c r="N4733" s="50" t="str">
        <f t="shared" si="220"/>
        <v>Dec</v>
      </c>
      <c r="O4733" s="56">
        <f t="shared" si="221"/>
        <v>2020</v>
      </c>
      <c r="P4733" s="51">
        <f>VLOOKUP(Table6[[#This Row],[Product]],Table3[],3)</f>
        <v>1.79</v>
      </c>
      <c r="Q4733" s="35">
        <f>VLOOKUP(Table6[[#This Row],[Product]],Table3[],4)</f>
        <v>24</v>
      </c>
      <c r="R4733" s="35">
        <f>Table6[[#This Row],[Quantity]]*Table6[[#This Row],[Case]]</f>
        <v>552</v>
      </c>
      <c r="S4733" s="35">
        <f>Table6[[#This Row],[Total Sales]]*Table6[[#This Row],[Cost]]</f>
        <v>988.08</v>
      </c>
    </row>
    <row r="4734" spans="1:19" x14ac:dyDescent="0.3">
      <c r="A4734" s="54">
        <v>4871</v>
      </c>
      <c r="B4734" s="35" t="s">
        <v>10120</v>
      </c>
      <c r="C4734" s="35" t="s">
        <v>2663</v>
      </c>
      <c r="D4734" s="35" t="s">
        <v>51</v>
      </c>
      <c r="E4734" s="35" t="str">
        <f t="shared" si="219"/>
        <v>F</v>
      </c>
      <c r="F4734" s="35">
        <v>60</v>
      </c>
      <c r="G4734" s="35" t="s">
        <v>10121</v>
      </c>
      <c r="H4734" s="35" t="s">
        <v>6305</v>
      </c>
      <c r="I4734" s="35" t="s">
        <v>32</v>
      </c>
      <c r="J4734" s="48" t="s">
        <v>14226</v>
      </c>
      <c r="K4734" s="35">
        <v>52</v>
      </c>
      <c r="L4734" s="49" t="s">
        <v>20</v>
      </c>
      <c r="M4734" s="50" t="str">
        <f>VLOOKUP(Table6[[#This Row],[Product]],Table3[],2)</f>
        <v>Hyperwotsit</v>
      </c>
      <c r="N4734" s="50" t="str">
        <f t="shared" si="220"/>
        <v>Jul</v>
      </c>
      <c r="O4734" s="56">
        <f t="shared" si="221"/>
        <v>2021</v>
      </c>
      <c r="P4734" s="51">
        <f>VLOOKUP(Table6[[#This Row],[Product]],Table3[],3)</f>
        <v>2.0099999999999998</v>
      </c>
      <c r="Q4734" s="35">
        <f>VLOOKUP(Table6[[#This Row],[Product]],Table3[],4)</f>
        <v>20</v>
      </c>
      <c r="R4734" s="35">
        <f>Table6[[#This Row],[Quantity]]*Table6[[#This Row],[Case]]</f>
        <v>1040</v>
      </c>
      <c r="S4734" s="35">
        <f>Table6[[#This Row],[Total Sales]]*Table6[[#This Row],[Cost]]</f>
        <v>2090.3999999999996</v>
      </c>
    </row>
    <row r="4735" spans="1:19" x14ac:dyDescent="0.3">
      <c r="A4735" s="54">
        <v>4872</v>
      </c>
      <c r="B4735" s="35" t="s">
        <v>6190</v>
      </c>
      <c r="C4735" s="35" t="s">
        <v>3515</v>
      </c>
      <c r="D4735" s="35" t="s">
        <v>15</v>
      </c>
      <c r="E4735" s="35" t="str">
        <f t="shared" si="219"/>
        <v>F</v>
      </c>
      <c r="F4735" s="35">
        <v>60</v>
      </c>
      <c r="G4735" s="35" t="s">
        <v>10122</v>
      </c>
      <c r="H4735" s="35" t="s">
        <v>8483</v>
      </c>
      <c r="I4735" s="35" t="s">
        <v>32</v>
      </c>
      <c r="J4735" s="48" t="s">
        <v>14267</v>
      </c>
      <c r="K4735" s="35">
        <v>21</v>
      </c>
      <c r="L4735" s="49" t="s">
        <v>39</v>
      </c>
      <c r="M4735" s="50" t="str">
        <f>VLOOKUP(Table6[[#This Row],[Product]],Table3[],2)</f>
        <v>Ultrathing V1</v>
      </c>
      <c r="N4735" s="50" t="str">
        <f t="shared" si="220"/>
        <v>Apr</v>
      </c>
      <c r="O4735" s="56">
        <f t="shared" si="221"/>
        <v>2021</v>
      </c>
      <c r="P4735" s="51">
        <f>VLOOKUP(Table6[[#This Row],[Product]],Table3[],3)</f>
        <v>1.79</v>
      </c>
      <c r="Q4735" s="35">
        <f>VLOOKUP(Table6[[#This Row],[Product]],Table3[],4)</f>
        <v>17</v>
      </c>
      <c r="R4735" s="35">
        <f>Table6[[#This Row],[Quantity]]*Table6[[#This Row],[Case]]</f>
        <v>357</v>
      </c>
      <c r="S4735" s="35">
        <f>Table6[[#This Row],[Total Sales]]*Table6[[#This Row],[Cost]]</f>
        <v>639.03</v>
      </c>
    </row>
    <row r="4736" spans="1:19" x14ac:dyDescent="0.3">
      <c r="A4736" s="54">
        <v>4873</v>
      </c>
      <c r="B4736" s="35" t="s">
        <v>10123</v>
      </c>
      <c r="C4736" s="35" t="s">
        <v>7345</v>
      </c>
      <c r="D4736" s="35" t="s">
        <v>28</v>
      </c>
      <c r="E4736" s="35" t="str">
        <f t="shared" si="219"/>
        <v>M</v>
      </c>
      <c r="F4736" s="35">
        <v>90</v>
      </c>
      <c r="G4736" s="35" t="s">
        <v>10124</v>
      </c>
      <c r="H4736" s="35" t="s">
        <v>2194</v>
      </c>
      <c r="I4736" s="35" t="s">
        <v>32</v>
      </c>
      <c r="J4736" s="48">
        <v>43961</v>
      </c>
      <c r="K4736" s="35">
        <v>27</v>
      </c>
      <c r="L4736" s="49" t="s">
        <v>33</v>
      </c>
      <c r="M4736" s="50" t="str">
        <f>VLOOKUP(Table6[[#This Row],[Product]],Table3[],2)</f>
        <v>Megawidget L</v>
      </c>
      <c r="N4736" s="50" t="str">
        <f t="shared" si="220"/>
        <v>May</v>
      </c>
      <c r="O4736" s="56">
        <f t="shared" si="221"/>
        <v>2020</v>
      </c>
      <c r="P4736" s="51">
        <f>VLOOKUP(Table6[[#This Row],[Product]],Table3[],3)</f>
        <v>1.79</v>
      </c>
      <c r="Q4736" s="35">
        <f>VLOOKUP(Table6[[#This Row],[Product]],Table3[],4)</f>
        <v>24</v>
      </c>
      <c r="R4736" s="35">
        <f>Table6[[#This Row],[Quantity]]*Table6[[#This Row],[Case]]</f>
        <v>648</v>
      </c>
      <c r="S4736" s="35">
        <f>Table6[[#This Row],[Total Sales]]*Table6[[#This Row],[Cost]]</f>
        <v>1159.92</v>
      </c>
    </row>
    <row r="4737" spans="1:19" x14ac:dyDescent="0.3">
      <c r="A4737" s="54">
        <v>4874</v>
      </c>
      <c r="B4737" s="35" t="s">
        <v>6729</v>
      </c>
      <c r="C4737" s="35" t="s">
        <v>3621</v>
      </c>
      <c r="D4737" s="35" t="s">
        <v>51</v>
      </c>
      <c r="E4737" s="35" t="str">
        <f t="shared" si="219"/>
        <v>F</v>
      </c>
      <c r="F4737" s="35">
        <v>60</v>
      </c>
      <c r="G4737" s="35" t="s">
        <v>10125</v>
      </c>
      <c r="H4737" s="35" t="s">
        <v>396</v>
      </c>
      <c r="I4737" s="35" t="s">
        <v>32</v>
      </c>
      <c r="J4737" s="48" t="s">
        <v>13823</v>
      </c>
      <c r="K4737" s="35">
        <v>84</v>
      </c>
      <c r="L4737" s="49" t="s">
        <v>39</v>
      </c>
      <c r="M4737" s="50" t="str">
        <f>VLOOKUP(Table6[[#This Row],[Product]],Table3[],2)</f>
        <v>Ultrathing V1</v>
      </c>
      <c r="N4737" s="50" t="str">
        <f t="shared" si="220"/>
        <v>Sep</v>
      </c>
      <c r="O4737" s="56">
        <f t="shared" si="221"/>
        <v>2021</v>
      </c>
      <c r="P4737" s="51">
        <f>VLOOKUP(Table6[[#This Row],[Product]],Table3[],3)</f>
        <v>1.79</v>
      </c>
      <c r="Q4737" s="35">
        <f>VLOOKUP(Table6[[#This Row],[Product]],Table3[],4)</f>
        <v>17</v>
      </c>
      <c r="R4737" s="35">
        <f>Table6[[#This Row],[Quantity]]*Table6[[#This Row],[Case]]</f>
        <v>1428</v>
      </c>
      <c r="S4737" s="35">
        <f>Table6[[#This Row],[Total Sales]]*Table6[[#This Row],[Cost]]</f>
        <v>2556.12</v>
      </c>
    </row>
    <row r="4738" spans="1:19" x14ac:dyDescent="0.3">
      <c r="A4738" s="54">
        <v>4875</v>
      </c>
      <c r="B4738" s="35" t="s">
        <v>6428</v>
      </c>
      <c r="C4738" s="35" t="s">
        <v>5423</v>
      </c>
      <c r="D4738" s="35" t="s">
        <v>51</v>
      </c>
      <c r="E4738" s="35" t="str">
        <f t="shared" si="219"/>
        <v>F</v>
      </c>
      <c r="F4738" s="35">
        <v>90</v>
      </c>
      <c r="G4738" s="35" t="s">
        <v>10126</v>
      </c>
      <c r="H4738" s="35" t="s">
        <v>946</v>
      </c>
      <c r="I4738" s="35" t="s">
        <v>947</v>
      </c>
      <c r="J4738" s="48" t="s">
        <v>13687</v>
      </c>
      <c r="K4738" s="35">
        <v>95</v>
      </c>
      <c r="L4738" s="49" t="s">
        <v>101</v>
      </c>
      <c r="M4738" s="50" t="str">
        <f>VLOOKUP(Table6[[#This Row],[Product]],Table3[],2)</f>
        <v>Superwossname</v>
      </c>
      <c r="N4738" s="50" t="str">
        <f t="shared" si="220"/>
        <v>Oct</v>
      </c>
      <c r="O4738" s="56">
        <f t="shared" si="221"/>
        <v>2022</v>
      </c>
      <c r="P4738" s="51">
        <f>VLOOKUP(Table6[[#This Row],[Product]],Table3[],3)</f>
        <v>3.49</v>
      </c>
      <c r="Q4738" s="35">
        <f>VLOOKUP(Table6[[#This Row],[Product]],Table3[],4)</f>
        <v>20</v>
      </c>
      <c r="R4738" s="35">
        <f>Table6[[#This Row],[Quantity]]*Table6[[#This Row],[Case]]</f>
        <v>1900</v>
      </c>
      <c r="S4738" s="35">
        <f>Table6[[#This Row],[Total Sales]]*Table6[[#This Row],[Cost]]</f>
        <v>6631</v>
      </c>
    </row>
    <row r="4739" spans="1:19" x14ac:dyDescent="0.3">
      <c r="A4739" s="54">
        <v>4876</v>
      </c>
      <c r="B4739" s="35" t="s">
        <v>1019</v>
      </c>
      <c r="C4739" s="35" t="s">
        <v>9953</v>
      </c>
      <c r="D4739" s="35" t="s">
        <v>117</v>
      </c>
      <c r="E4739" s="35" t="str">
        <f t="shared" ref="E4739:E4802" si="222">IF(OR(D4739="Mrs", D4739="Miss", D4739="Ms"), "F", IF(OR(D4739="Mr"), "M", IF(OR(D4739="Dr", D4739="Prof", D4739="Rev"), "M/F", "")))</f>
        <v>M/F</v>
      </c>
      <c r="F4739" s="35">
        <v>30</v>
      </c>
      <c r="G4739" s="35" t="s">
        <v>1247</v>
      </c>
      <c r="H4739" s="35" t="s">
        <v>4996</v>
      </c>
      <c r="I4739" s="35" t="s">
        <v>32</v>
      </c>
      <c r="J4739" s="48" t="s">
        <v>14123</v>
      </c>
      <c r="K4739" s="35">
        <v>22</v>
      </c>
      <c r="L4739" s="49" t="s">
        <v>39</v>
      </c>
      <c r="M4739" s="50" t="str">
        <f>VLOOKUP(Table6[[#This Row],[Product]],Table3[],2)</f>
        <v>Ultrathing V1</v>
      </c>
      <c r="N4739" s="50" t="str">
        <f t="shared" ref="N4739:N4802" si="223">TEXT(J4739,"mmm")</f>
        <v>Oct</v>
      </c>
      <c r="O4739" s="56">
        <f t="shared" ref="O4739:O4802" si="224">YEAR(J4739)</f>
        <v>2022</v>
      </c>
      <c r="P4739" s="51">
        <f>VLOOKUP(Table6[[#This Row],[Product]],Table3[],3)</f>
        <v>1.79</v>
      </c>
      <c r="Q4739" s="35">
        <f>VLOOKUP(Table6[[#This Row],[Product]],Table3[],4)</f>
        <v>17</v>
      </c>
      <c r="R4739" s="35">
        <f>Table6[[#This Row],[Quantity]]*Table6[[#This Row],[Case]]</f>
        <v>374</v>
      </c>
      <c r="S4739" s="35">
        <f>Table6[[#This Row],[Total Sales]]*Table6[[#This Row],[Cost]]</f>
        <v>669.46</v>
      </c>
    </row>
    <row r="4740" spans="1:19" x14ac:dyDescent="0.3">
      <c r="A4740" s="54">
        <v>4877</v>
      </c>
      <c r="B4740" s="35" t="s">
        <v>1726</v>
      </c>
      <c r="C4740" s="35" t="s">
        <v>6134</v>
      </c>
      <c r="D4740" s="35" t="s">
        <v>51</v>
      </c>
      <c r="E4740" s="35" t="str">
        <f t="shared" si="222"/>
        <v>F</v>
      </c>
      <c r="F4740" s="35">
        <v>30</v>
      </c>
      <c r="G4740" s="35" t="s">
        <v>10127</v>
      </c>
      <c r="H4740" s="35" t="s">
        <v>4404</v>
      </c>
      <c r="I4740" s="35" t="s">
        <v>32</v>
      </c>
      <c r="J4740" s="48" t="s">
        <v>14120</v>
      </c>
      <c r="K4740" s="35">
        <v>33</v>
      </c>
      <c r="L4740" s="49" t="s">
        <v>33</v>
      </c>
      <c r="M4740" s="50" t="str">
        <f>VLOOKUP(Table6[[#This Row],[Product]],Table3[],2)</f>
        <v>Megawidget L</v>
      </c>
      <c r="N4740" s="50" t="str">
        <f t="shared" si="223"/>
        <v>May</v>
      </c>
      <c r="O4740" s="56">
        <f t="shared" si="224"/>
        <v>2022</v>
      </c>
      <c r="P4740" s="51">
        <f>VLOOKUP(Table6[[#This Row],[Product]],Table3[],3)</f>
        <v>1.79</v>
      </c>
      <c r="Q4740" s="35">
        <f>VLOOKUP(Table6[[#This Row],[Product]],Table3[],4)</f>
        <v>24</v>
      </c>
      <c r="R4740" s="35">
        <f>Table6[[#This Row],[Quantity]]*Table6[[#This Row],[Case]]</f>
        <v>792</v>
      </c>
      <c r="S4740" s="35">
        <f>Table6[[#This Row],[Total Sales]]*Table6[[#This Row],[Cost]]</f>
        <v>1417.68</v>
      </c>
    </row>
    <row r="4741" spans="1:19" x14ac:dyDescent="0.3">
      <c r="A4741" s="54">
        <v>4878</v>
      </c>
      <c r="B4741" s="35" t="s">
        <v>10128</v>
      </c>
      <c r="C4741" s="35" t="s">
        <v>4903</v>
      </c>
      <c r="D4741" s="35" t="s">
        <v>15</v>
      </c>
      <c r="E4741" s="35" t="str">
        <f t="shared" si="222"/>
        <v>F</v>
      </c>
      <c r="F4741" s="35">
        <v>60</v>
      </c>
      <c r="G4741" s="35" t="s">
        <v>10129</v>
      </c>
      <c r="H4741" s="35" t="s">
        <v>7353</v>
      </c>
      <c r="I4741" s="35" t="s">
        <v>19</v>
      </c>
      <c r="J4741" s="48" t="s">
        <v>14145</v>
      </c>
      <c r="K4741" s="35">
        <v>53</v>
      </c>
      <c r="L4741" s="49" t="s">
        <v>80</v>
      </c>
      <c r="M4741" s="50" t="str">
        <f>VLOOKUP(Table6[[#This Row],[Product]],Table3[],2)</f>
        <v>Ultrathing V2</v>
      </c>
      <c r="N4741" s="50" t="str">
        <f t="shared" si="223"/>
        <v>May</v>
      </c>
      <c r="O4741" s="56">
        <f t="shared" si="224"/>
        <v>2020</v>
      </c>
      <c r="P4741" s="51">
        <f>VLOOKUP(Table6[[#This Row],[Product]],Table3[],3)</f>
        <v>2.95</v>
      </c>
      <c r="Q4741" s="35">
        <f>VLOOKUP(Table6[[#This Row],[Product]],Table3[],4)</f>
        <v>20</v>
      </c>
      <c r="R4741" s="35">
        <f>Table6[[#This Row],[Quantity]]*Table6[[#This Row],[Case]]</f>
        <v>1060</v>
      </c>
      <c r="S4741" s="35">
        <f>Table6[[#This Row],[Total Sales]]*Table6[[#This Row],[Cost]]</f>
        <v>3127</v>
      </c>
    </row>
    <row r="4742" spans="1:19" x14ac:dyDescent="0.3">
      <c r="A4742" s="54">
        <v>4880</v>
      </c>
      <c r="B4742" s="35" t="s">
        <v>9145</v>
      </c>
      <c r="C4742" s="35" t="s">
        <v>5225</v>
      </c>
      <c r="D4742" s="35" t="s">
        <v>15</v>
      </c>
      <c r="E4742" s="35" t="str">
        <f t="shared" si="222"/>
        <v>F</v>
      </c>
      <c r="F4742" s="35">
        <v>30</v>
      </c>
      <c r="G4742" s="35" t="s">
        <v>10130</v>
      </c>
      <c r="H4742" s="35" t="s">
        <v>1855</v>
      </c>
      <c r="I4742" s="35" t="s">
        <v>25</v>
      </c>
      <c r="J4742" s="48" t="s">
        <v>13636</v>
      </c>
      <c r="K4742" s="35">
        <v>72</v>
      </c>
      <c r="L4742" s="49" t="s">
        <v>101</v>
      </c>
      <c r="M4742" s="50" t="str">
        <f>VLOOKUP(Table6[[#This Row],[Product]],Table3[],2)</f>
        <v>Superwossname</v>
      </c>
      <c r="N4742" s="50" t="str">
        <f t="shared" si="223"/>
        <v>Jun</v>
      </c>
      <c r="O4742" s="56">
        <f t="shared" si="224"/>
        <v>2021</v>
      </c>
      <c r="P4742" s="51">
        <f>VLOOKUP(Table6[[#This Row],[Product]],Table3[],3)</f>
        <v>3.49</v>
      </c>
      <c r="Q4742" s="35">
        <f>VLOOKUP(Table6[[#This Row],[Product]],Table3[],4)</f>
        <v>20</v>
      </c>
      <c r="R4742" s="35">
        <f>Table6[[#This Row],[Quantity]]*Table6[[#This Row],[Case]]</f>
        <v>1440</v>
      </c>
      <c r="S4742" s="35">
        <f>Table6[[#This Row],[Total Sales]]*Table6[[#This Row],[Cost]]</f>
        <v>5025.6000000000004</v>
      </c>
    </row>
    <row r="4743" spans="1:19" x14ac:dyDescent="0.3">
      <c r="A4743" s="54">
        <v>4881</v>
      </c>
      <c r="B4743" s="35" t="s">
        <v>4052</v>
      </c>
      <c r="C4743" s="35" t="s">
        <v>3330</v>
      </c>
      <c r="D4743" s="35" t="s">
        <v>28</v>
      </c>
      <c r="E4743" s="35" t="str">
        <f t="shared" si="222"/>
        <v>M</v>
      </c>
      <c r="F4743" s="35">
        <v>60</v>
      </c>
      <c r="G4743" s="35" t="s">
        <v>10131</v>
      </c>
      <c r="H4743" s="35" t="s">
        <v>10132</v>
      </c>
      <c r="I4743" s="35" t="s">
        <v>294</v>
      </c>
      <c r="J4743" s="48">
        <v>44239</v>
      </c>
      <c r="K4743" s="35">
        <v>78</v>
      </c>
      <c r="L4743" s="49" t="s">
        <v>64</v>
      </c>
      <c r="M4743" s="50" t="str">
        <f>VLOOKUP(Table6[[#This Row],[Product]],Table3[],2)</f>
        <v>Ultrathing V4</v>
      </c>
      <c r="N4743" s="50" t="str">
        <f t="shared" si="223"/>
        <v>Feb</v>
      </c>
      <c r="O4743" s="56">
        <f t="shared" si="224"/>
        <v>2021</v>
      </c>
      <c r="P4743" s="51">
        <f>VLOOKUP(Table6[[#This Row],[Product]],Table3[],3)</f>
        <v>3.99</v>
      </c>
      <c r="Q4743" s="35">
        <f>VLOOKUP(Table6[[#This Row],[Product]],Table3[],4)</f>
        <v>24</v>
      </c>
      <c r="R4743" s="35">
        <f>Table6[[#This Row],[Quantity]]*Table6[[#This Row],[Case]]</f>
        <v>1872</v>
      </c>
      <c r="S4743" s="35">
        <f>Table6[[#This Row],[Total Sales]]*Table6[[#This Row],[Cost]]</f>
        <v>7469.2800000000007</v>
      </c>
    </row>
    <row r="4744" spans="1:19" x14ac:dyDescent="0.3">
      <c r="A4744" s="54">
        <v>4882</v>
      </c>
      <c r="B4744" s="35" t="s">
        <v>8911</v>
      </c>
      <c r="C4744" s="35" t="s">
        <v>7716</v>
      </c>
      <c r="D4744" s="35" t="s">
        <v>28</v>
      </c>
      <c r="E4744" s="35" t="str">
        <f t="shared" si="222"/>
        <v>M</v>
      </c>
      <c r="F4744" s="35">
        <v>90</v>
      </c>
      <c r="G4744" s="35" t="s">
        <v>10133</v>
      </c>
      <c r="H4744" s="35" t="s">
        <v>1590</v>
      </c>
      <c r="I4744" s="35" t="s">
        <v>32</v>
      </c>
      <c r="J4744" s="48" t="s">
        <v>13661</v>
      </c>
      <c r="K4744" s="35">
        <v>2</v>
      </c>
      <c r="L4744" s="49" t="s">
        <v>39</v>
      </c>
      <c r="M4744" s="50" t="str">
        <f>VLOOKUP(Table6[[#This Row],[Product]],Table3[],2)</f>
        <v>Ultrathing V1</v>
      </c>
      <c r="N4744" s="50" t="str">
        <f t="shared" si="223"/>
        <v>May</v>
      </c>
      <c r="O4744" s="56">
        <f t="shared" si="224"/>
        <v>2021</v>
      </c>
      <c r="P4744" s="51">
        <f>VLOOKUP(Table6[[#This Row],[Product]],Table3[],3)</f>
        <v>1.79</v>
      </c>
      <c r="Q4744" s="35">
        <f>VLOOKUP(Table6[[#This Row],[Product]],Table3[],4)</f>
        <v>17</v>
      </c>
      <c r="R4744" s="35">
        <f>Table6[[#This Row],[Quantity]]*Table6[[#This Row],[Case]]</f>
        <v>34</v>
      </c>
      <c r="S4744" s="35">
        <f>Table6[[#This Row],[Total Sales]]*Table6[[#This Row],[Cost]]</f>
        <v>60.86</v>
      </c>
    </row>
    <row r="4745" spans="1:19" x14ac:dyDescent="0.3">
      <c r="A4745" s="54">
        <v>4883</v>
      </c>
      <c r="B4745" s="35" t="s">
        <v>1229</v>
      </c>
      <c r="C4745" s="35" t="s">
        <v>4476</v>
      </c>
      <c r="D4745" s="35" t="s">
        <v>28</v>
      </c>
      <c r="E4745" s="35" t="str">
        <f t="shared" si="222"/>
        <v>M</v>
      </c>
      <c r="F4745" s="35">
        <v>30</v>
      </c>
      <c r="G4745" s="35" t="s">
        <v>10134</v>
      </c>
      <c r="H4745" s="35" t="s">
        <v>6038</v>
      </c>
      <c r="I4745" s="35" t="s">
        <v>19</v>
      </c>
      <c r="J4745" s="48">
        <v>44442</v>
      </c>
      <c r="K4745" s="35">
        <v>25</v>
      </c>
      <c r="L4745" s="49" t="s">
        <v>101</v>
      </c>
      <c r="M4745" s="50" t="str">
        <f>VLOOKUP(Table6[[#This Row],[Product]],Table3[],2)</f>
        <v>Superwossname</v>
      </c>
      <c r="N4745" s="50" t="str">
        <f t="shared" si="223"/>
        <v>Sep</v>
      </c>
      <c r="O4745" s="56">
        <f t="shared" si="224"/>
        <v>2021</v>
      </c>
      <c r="P4745" s="51">
        <f>VLOOKUP(Table6[[#This Row],[Product]],Table3[],3)</f>
        <v>3.49</v>
      </c>
      <c r="Q4745" s="35">
        <f>VLOOKUP(Table6[[#This Row],[Product]],Table3[],4)</f>
        <v>20</v>
      </c>
      <c r="R4745" s="35">
        <f>Table6[[#This Row],[Quantity]]*Table6[[#This Row],[Case]]</f>
        <v>500</v>
      </c>
      <c r="S4745" s="35">
        <f>Table6[[#This Row],[Total Sales]]*Table6[[#This Row],[Cost]]</f>
        <v>1745</v>
      </c>
    </row>
    <row r="4746" spans="1:19" x14ac:dyDescent="0.3">
      <c r="A4746" s="54">
        <v>4884</v>
      </c>
      <c r="B4746" s="35" t="s">
        <v>7303</v>
      </c>
      <c r="C4746" s="35" t="s">
        <v>4461</v>
      </c>
      <c r="D4746" s="35" t="s">
        <v>28</v>
      </c>
      <c r="E4746" s="35" t="str">
        <f t="shared" si="222"/>
        <v>M</v>
      </c>
      <c r="F4746" s="35">
        <v>60</v>
      </c>
      <c r="G4746" s="35" t="s">
        <v>10135</v>
      </c>
      <c r="H4746" s="35" t="s">
        <v>8205</v>
      </c>
      <c r="I4746" s="35" t="s">
        <v>25</v>
      </c>
      <c r="J4746" s="48">
        <v>44325</v>
      </c>
      <c r="K4746" s="35">
        <v>6</v>
      </c>
      <c r="L4746" s="49" t="s">
        <v>39</v>
      </c>
      <c r="M4746" s="50" t="str">
        <f>VLOOKUP(Table6[[#This Row],[Product]],Table3[],2)</f>
        <v>Ultrathing V1</v>
      </c>
      <c r="N4746" s="50" t="str">
        <f t="shared" si="223"/>
        <v>May</v>
      </c>
      <c r="O4746" s="56">
        <f t="shared" si="224"/>
        <v>2021</v>
      </c>
      <c r="P4746" s="51">
        <f>VLOOKUP(Table6[[#This Row],[Product]],Table3[],3)</f>
        <v>1.79</v>
      </c>
      <c r="Q4746" s="35">
        <f>VLOOKUP(Table6[[#This Row],[Product]],Table3[],4)</f>
        <v>17</v>
      </c>
      <c r="R4746" s="35">
        <f>Table6[[#This Row],[Quantity]]*Table6[[#This Row],[Case]]</f>
        <v>102</v>
      </c>
      <c r="S4746" s="35">
        <f>Table6[[#This Row],[Total Sales]]*Table6[[#This Row],[Cost]]</f>
        <v>182.58</v>
      </c>
    </row>
    <row r="4747" spans="1:19" x14ac:dyDescent="0.3">
      <c r="A4747" s="54">
        <v>4885</v>
      </c>
      <c r="B4747" s="35" t="s">
        <v>10136</v>
      </c>
      <c r="C4747" s="35" t="s">
        <v>4242</v>
      </c>
      <c r="D4747" s="35" t="s">
        <v>15</v>
      </c>
      <c r="E4747" s="35" t="str">
        <f t="shared" si="222"/>
        <v>F</v>
      </c>
      <c r="F4747" s="35">
        <v>30</v>
      </c>
      <c r="G4747" s="35" t="s">
        <v>10137</v>
      </c>
      <c r="H4747" s="35" t="s">
        <v>1690</v>
      </c>
      <c r="I4747" s="35" t="s">
        <v>208</v>
      </c>
      <c r="J4747" s="48" t="s">
        <v>13702</v>
      </c>
      <c r="K4747" s="35">
        <v>72</v>
      </c>
      <c r="L4747" s="49" t="s">
        <v>54</v>
      </c>
      <c r="M4747" s="50" t="str">
        <f>VLOOKUP(Table6[[#This Row],[Product]],Table3[],2)</f>
        <v>Megawidget S</v>
      </c>
      <c r="N4747" s="50" t="str">
        <f t="shared" si="223"/>
        <v>Nov</v>
      </c>
      <c r="O4747" s="56">
        <f t="shared" si="224"/>
        <v>2020</v>
      </c>
      <c r="P4747" s="51">
        <f>VLOOKUP(Table6[[#This Row],[Product]],Table3[],3)</f>
        <v>0.69</v>
      </c>
      <c r="Q4747" s="35">
        <f>VLOOKUP(Table6[[#This Row],[Product]],Table3[],4)</f>
        <v>24</v>
      </c>
      <c r="R4747" s="35">
        <f>Table6[[#This Row],[Quantity]]*Table6[[#This Row],[Case]]</f>
        <v>1728</v>
      </c>
      <c r="S4747" s="35">
        <f>Table6[[#This Row],[Total Sales]]*Table6[[#This Row],[Cost]]</f>
        <v>1192.32</v>
      </c>
    </row>
    <row r="4748" spans="1:19" x14ac:dyDescent="0.3">
      <c r="A4748" s="54">
        <v>4886</v>
      </c>
      <c r="B4748" s="35" t="s">
        <v>10138</v>
      </c>
      <c r="C4748" s="35" t="s">
        <v>5106</v>
      </c>
      <c r="D4748" s="35" t="s">
        <v>28</v>
      </c>
      <c r="E4748" s="35" t="str">
        <f t="shared" si="222"/>
        <v>M</v>
      </c>
      <c r="F4748" s="35">
        <v>60</v>
      </c>
      <c r="G4748" s="35" t="s">
        <v>10139</v>
      </c>
      <c r="H4748" s="35" t="s">
        <v>912</v>
      </c>
      <c r="I4748" s="35" t="s">
        <v>913</v>
      </c>
      <c r="J4748" s="48" t="s">
        <v>13726</v>
      </c>
      <c r="K4748" s="35">
        <v>30</v>
      </c>
      <c r="L4748" s="49" t="s">
        <v>54</v>
      </c>
      <c r="M4748" s="50" t="str">
        <f>VLOOKUP(Table6[[#This Row],[Product]],Table3[],2)</f>
        <v>Megawidget S</v>
      </c>
      <c r="N4748" s="50" t="str">
        <f t="shared" si="223"/>
        <v>Jan</v>
      </c>
      <c r="O4748" s="56">
        <f t="shared" si="224"/>
        <v>2020</v>
      </c>
      <c r="P4748" s="51">
        <f>VLOOKUP(Table6[[#This Row],[Product]],Table3[],3)</f>
        <v>0.69</v>
      </c>
      <c r="Q4748" s="35">
        <f>VLOOKUP(Table6[[#This Row],[Product]],Table3[],4)</f>
        <v>24</v>
      </c>
      <c r="R4748" s="35">
        <f>Table6[[#This Row],[Quantity]]*Table6[[#This Row],[Case]]</f>
        <v>720</v>
      </c>
      <c r="S4748" s="35">
        <f>Table6[[#This Row],[Total Sales]]*Table6[[#This Row],[Cost]]</f>
        <v>496.79999999999995</v>
      </c>
    </row>
    <row r="4749" spans="1:19" x14ac:dyDescent="0.3">
      <c r="A4749" s="54">
        <v>4887</v>
      </c>
      <c r="B4749" s="35" t="s">
        <v>8492</v>
      </c>
      <c r="C4749" s="35" t="s">
        <v>10140</v>
      </c>
      <c r="D4749" s="35" t="s">
        <v>41</v>
      </c>
      <c r="E4749" s="35" t="str">
        <f t="shared" si="222"/>
        <v>F</v>
      </c>
      <c r="F4749" s="35">
        <v>30</v>
      </c>
      <c r="G4749" s="35" t="s">
        <v>10141</v>
      </c>
      <c r="H4749" s="35" t="s">
        <v>4899</v>
      </c>
      <c r="I4749" s="35" t="s">
        <v>100</v>
      </c>
      <c r="J4749" s="48" t="s">
        <v>13645</v>
      </c>
      <c r="K4749" s="35">
        <v>62</v>
      </c>
      <c r="L4749" s="49" t="s">
        <v>64</v>
      </c>
      <c r="M4749" s="50" t="str">
        <f>VLOOKUP(Table6[[#This Row],[Product]],Table3[],2)</f>
        <v>Ultrathing V4</v>
      </c>
      <c r="N4749" s="50" t="str">
        <f t="shared" si="223"/>
        <v>Sep</v>
      </c>
      <c r="O4749" s="56">
        <f t="shared" si="224"/>
        <v>2020</v>
      </c>
      <c r="P4749" s="51">
        <f>VLOOKUP(Table6[[#This Row],[Product]],Table3[],3)</f>
        <v>3.99</v>
      </c>
      <c r="Q4749" s="35">
        <f>VLOOKUP(Table6[[#This Row],[Product]],Table3[],4)</f>
        <v>24</v>
      </c>
      <c r="R4749" s="35">
        <f>Table6[[#This Row],[Quantity]]*Table6[[#This Row],[Case]]</f>
        <v>1488</v>
      </c>
      <c r="S4749" s="35">
        <f>Table6[[#This Row],[Total Sales]]*Table6[[#This Row],[Cost]]</f>
        <v>5937.12</v>
      </c>
    </row>
    <row r="4750" spans="1:19" x14ac:dyDescent="0.3">
      <c r="A4750" s="54">
        <v>4888</v>
      </c>
      <c r="B4750" s="35" t="s">
        <v>10142</v>
      </c>
      <c r="C4750" s="35" t="s">
        <v>7482</v>
      </c>
      <c r="D4750" s="35" t="s">
        <v>51</v>
      </c>
      <c r="E4750" s="35" t="str">
        <f t="shared" si="222"/>
        <v>F</v>
      </c>
      <c r="F4750" s="35">
        <v>90</v>
      </c>
      <c r="G4750" s="35" t="s">
        <v>10141</v>
      </c>
      <c r="H4750" s="35" t="s">
        <v>5036</v>
      </c>
      <c r="I4750" s="35" t="s">
        <v>32</v>
      </c>
      <c r="J4750" s="48" t="s">
        <v>13705</v>
      </c>
      <c r="K4750" s="35">
        <v>82</v>
      </c>
      <c r="L4750" s="49" t="s">
        <v>20</v>
      </c>
      <c r="M4750" s="50" t="str">
        <f>VLOOKUP(Table6[[#This Row],[Product]],Table3[],2)</f>
        <v>Hyperwotsit</v>
      </c>
      <c r="N4750" s="50" t="str">
        <f t="shared" si="223"/>
        <v>Dec</v>
      </c>
      <c r="O4750" s="56">
        <f t="shared" si="224"/>
        <v>2020</v>
      </c>
      <c r="P4750" s="51">
        <f>VLOOKUP(Table6[[#This Row],[Product]],Table3[],3)</f>
        <v>2.0099999999999998</v>
      </c>
      <c r="Q4750" s="35">
        <f>VLOOKUP(Table6[[#This Row],[Product]],Table3[],4)</f>
        <v>20</v>
      </c>
      <c r="R4750" s="35">
        <f>Table6[[#This Row],[Quantity]]*Table6[[#This Row],[Case]]</f>
        <v>1640</v>
      </c>
      <c r="S4750" s="35">
        <f>Table6[[#This Row],[Total Sales]]*Table6[[#This Row],[Cost]]</f>
        <v>3296.3999999999996</v>
      </c>
    </row>
    <row r="4751" spans="1:19" x14ac:dyDescent="0.3">
      <c r="A4751" s="54">
        <v>4889</v>
      </c>
      <c r="B4751" s="35" t="s">
        <v>4858</v>
      </c>
      <c r="C4751" s="35" t="s">
        <v>1985</v>
      </c>
      <c r="D4751" s="35" t="s">
        <v>28</v>
      </c>
      <c r="E4751" s="35" t="str">
        <f t="shared" si="222"/>
        <v>M</v>
      </c>
      <c r="F4751" s="35">
        <v>30</v>
      </c>
      <c r="G4751" s="35" t="s">
        <v>10143</v>
      </c>
      <c r="H4751" s="35" t="s">
        <v>109</v>
      </c>
      <c r="I4751" s="35" t="s">
        <v>110</v>
      </c>
      <c r="J4751" s="48" t="s">
        <v>13900</v>
      </c>
      <c r="K4751" s="35">
        <v>82</v>
      </c>
      <c r="L4751" s="49" t="s">
        <v>54</v>
      </c>
      <c r="M4751" s="50" t="str">
        <f>VLOOKUP(Table6[[#This Row],[Product]],Table3[],2)</f>
        <v>Megawidget S</v>
      </c>
      <c r="N4751" s="50" t="str">
        <f t="shared" si="223"/>
        <v>Feb</v>
      </c>
      <c r="O4751" s="56">
        <f t="shared" si="224"/>
        <v>2022</v>
      </c>
      <c r="P4751" s="51">
        <f>VLOOKUP(Table6[[#This Row],[Product]],Table3[],3)</f>
        <v>0.69</v>
      </c>
      <c r="Q4751" s="35">
        <f>VLOOKUP(Table6[[#This Row],[Product]],Table3[],4)</f>
        <v>24</v>
      </c>
      <c r="R4751" s="35">
        <f>Table6[[#This Row],[Quantity]]*Table6[[#This Row],[Case]]</f>
        <v>1968</v>
      </c>
      <c r="S4751" s="35">
        <f>Table6[[#This Row],[Total Sales]]*Table6[[#This Row],[Cost]]</f>
        <v>1357.9199999999998</v>
      </c>
    </row>
    <row r="4752" spans="1:19" x14ac:dyDescent="0.3">
      <c r="A4752" s="54">
        <v>4890</v>
      </c>
      <c r="B4752" s="35" t="s">
        <v>10144</v>
      </c>
      <c r="C4752" s="35" t="s">
        <v>9222</v>
      </c>
      <c r="D4752" s="35" t="s">
        <v>51</v>
      </c>
      <c r="E4752" s="35" t="str">
        <f t="shared" si="222"/>
        <v>F</v>
      </c>
      <c r="F4752" s="35">
        <v>30</v>
      </c>
      <c r="G4752" s="35" t="s">
        <v>10145</v>
      </c>
      <c r="H4752" s="35" t="s">
        <v>2179</v>
      </c>
      <c r="I4752" s="35" t="s">
        <v>294</v>
      </c>
      <c r="J4752" s="48" t="s">
        <v>14215</v>
      </c>
      <c r="K4752" s="35">
        <v>99</v>
      </c>
      <c r="L4752" s="49" t="s">
        <v>70</v>
      </c>
      <c r="M4752" s="50" t="str">
        <f>VLOOKUP(Table6[[#This Row],[Product]],Table3[],2)</f>
        <v>Megawidget M</v>
      </c>
      <c r="N4752" s="50" t="str">
        <f t="shared" si="223"/>
        <v>Nov</v>
      </c>
      <c r="O4752" s="56">
        <f t="shared" si="224"/>
        <v>2022</v>
      </c>
      <c r="P4752" s="51">
        <f>VLOOKUP(Table6[[#This Row],[Product]],Table3[],3)</f>
        <v>1.29</v>
      </c>
      <c r="Q4752" s="35">
        <f>VLOOKUP(Table6[[#This Row],[Product]],Table3[],4)</f>
        <v>24</v>
      </c>
      <c r="R4752" s="35">
        <f>Table6[[#This Row],[Quantity]]*Table6[[#This Row],[Case]]</f>
        <v>2376</v>
      </c>
      <c r="S4752" s="35">
        <f>Table6[[#This Row],[Total Sales]]*Table6[[#This Row],[Cost]]</f>
        <v>3065.04</v>
      </c>
    </row>
    <row r="4753" spans="1:19" x14ac:dyDescent="0.3">
      <c r="A4753" s="54">
        <v>4891</v>
      </c>
      <c r="B4753" s="35" t="s">
        <v>2402</v>
      </c>
      <c r="C4753" s="35" t="s">
        <v>1219</v>
      </c>
      <c r="D4753" s="35" t="s">
        <v>28</v>
      </c>
      <c r="E4753" s="35" t="str">
        <f t="shared" si="222"/>
        <v>M</v>
      </c>
      <c r="F4753" s="35">
        <v>30</v>
      </c>
      <c r="G4753" s="35" t="s">
        <v>10146</v>
      </c>
      <c r="H4753" s="35" t="s">
        <v>5647</v>
      </c>
      <c r="I4753" s="35" t="s">
        <v>38</v>
      </c>
      <c r="J4753" s="48">
        <v>43868</v>
      </c>
      <c r="K4753" s="35">
        <v>2</v>
      </c>
      <c r="L4753" s="49" t="s">
        <v>20</v>
      </c>
      <c r="M4753" s="50" t="str">
        <f>VLOOKUP(Table6[[#This Row],[Product]],Table3[],2)</f>
        <v>Hyperwotsit</v>
      </c>
      <c r="N4753" s="50" t="str">
        <f t="shared" si="223"/>
        <v>Feb</v>
      </c>
      <c r="O4753" s="56">
        <f t="shared" si="224"/>
        <v>2020</v>
      </c>
      <c r="P4753" s="51">
        <f>VLOOKUP(Table6[[#This Row],[Product]],Table3[],3)</f>
        <v>2.0099999999999998</v>
      </c>
      <c r="Q4753" s="35">
        <f>VLOOKUP(Table6[[#This Row],[Product]],Table3[],4)</f>
        <v>20</v>
      </c>
      <c r="R4753" s="35">
        <f>Table6[[#This Row],[Quantity]]*Table6[[#This Row],[Case]]</f>
        <v>40</v>
      </c>
      <c r="S4753" s="35">
        <f>Table6[[#This Row],[Total Sales]]*Table6[[#This Row],[Cost]]</f>
        <v>80.399999999999991</v>
      </c>
    </row>
    <row r="4754" spans="1:19" x14ac:dyDescent="0.3">
      <c r="A4754" s="54">
        <v>4892</v>
      </c>
      <c r="B4754" s="35" t="s">
        <v>4329</v>
      </c>
      <c r="C4754" s="35" t="s">
        <v>3556</v>
      </c>
      <c r="D4754" s="35" t="s">
        <v>28</v>
      </c>
      <c r="E4754" s="35" t="str">
        <f t="shared" si="222"/>
        <v>M</v>
      </c>
      <c r="F4754" s="35">
        <v>90</v>
      </c>
      <c r="G4754" s="35" t="s">
        <v>10147</v>
      </c>
      <c r="H4754" s="35" t="s">
        <v>2533</v>
      </c>
      <c r="I4754" s="35" t="s">
        <v>2534</v>
      </c>
      <c r="J4754" s="48">
        <v>43928</v>
      </c>
      <c r="K4754" s="35">
        <v>45</v>
      </c>
      <c r="L4754" s="49" t="s">
        <v>33</v>
      </c>
      <c r="M4754" s="50" t="str">
        <f>VLOOKUP(Table6[[#This Row],[Product]],Table3[],2)</f>
        <v>Megawidget L</v>
      </c>
      <c r="N4754" s="50" t="str">
        <f t="shared" si="223"/>
        <v>Apr</v>
      </c>
      <c r="O4754" s="56">
        <f t="shared" si="224"/>
        <v>2020</v>
      </c>
      <c r="P4754" s="51">
        <f>VLOOKUP(Table6[[#This Row],[Product]],Table3[],3)</f>
        <v>1.79</v>
      </c>
      <c r="Q4754" s="35">
        <f>VLOOKUP(Table6[[#This Row],[Product]],Table3[],4)</f>
        <v>24</v>
      </c>
      <c r="R4754" s="35">
        <f>Table6[[#This Row],[Quantity]]*Table6[[#This Row],[Case]]</f>
        <v>1080</v>
      </c>
      <c r="S4754" s="35">
        <f>Table6[[#This Row],[Total Sales]]*Table6[[#This Row],[Cost]]</f>
        <v>1933.2</v>
      </c>
    </row>
    <row r="4755" spans="1:19" x14ac:dyDescent="0.3">
      <c r="A4755" s="54">
        <v>4893</v>
      </c>
      <c r="B4755" s="35" t="s">
        <v>8481</v>
      </c>
      <c r="C4755" s="35" t="s">
        <v>1891</v>
      </c>
      <c r="D4755" s="35" t="s">
        <v>51</v>
      </c>
      <c r="E4755" s="35" t="str">
        <f t="shared" si="222"/>
        <v>F</v>
      </c>
      <c r="F4755" s="35">
        <v>30</v>
      </c>
      <c r="G4755" s="35" t="s">
        <v>10148</v>
      </c>
      <c r="H4755" s="35" t="s">
        <v>5957</v>
      </c>
      <c r="I4755" s="35" t="s">
        <v>187</v>
      </c>
      <c r="J4755" s="48" t="s">
        <v>14038</v>
      </c>
      <c r="K4755" s="35">
        <v>14</v>
      </c>
      <c r="L4755" s="49" t="s">
        <v>54</v>
      </c>
      <c r="M4755" s="50" t="str">
        <f>VLOOKUP(Table6[[#This Row],[Product]],Table3[],2)</f>
        <v>Megawidget S</v>
      </c>
      <c r="N4755" s="50" t="str">
        <f t="shared" si="223"/>
        <v>Aug</v>
      </c>
      <c r="O4755" s="56">
        <f t="shared" si="224"/>
        <v>2021</v>
      </c>
      <c r="P4755" s="51">
        <f>VLOOKUP(Table6[[#This Row],[Product]],Table3[],3)</f>
        <v>0.69</v>
      </c>
      <c r="Q4755" s="35">
        <f>VLOOKUP(Table6[[#This Row],[Product]],Table3[],4)</f>
        <v>24</v>
      </c>
      <c r="R4755" s="35">
        <f>Table6[[#This Row],[Quantity]]*Table6[[#This Row],[Case]]</f>
        <v>336</v>
      </c>
      <c r="S4755" s="35">
        <f>Table6[[#This Row],[Total Sales]]*Table6[[#This Row],[Cost]]</f>
        <v>231.83999999999997</v>
      </c>
    </row>
    <row r="4756" spans="1:19" x14ac:dyDescent="0.3">
      <c r="A4756" s="54">
        <v>4894</v>
      </c>
      <c r="B4756" s="35" t="s">
        <v>4875</v>
      </c>
      <c r="C4756" s="35" t="s">
        <v>1700</v>
      </c>
      <c r="D4756" s="35" t="s">
        <v>28</v>
      </c>
      <c r="E4756" s="35" t="str">
        <f t="shared" si="222"/>
        <v>M</v>
      </c>
      <c r="F4756" s="35">
        <v>60</v>
      </c>
      <c r="G4756" s="35" t="s">
        <v>10148</v>
      </c>
      <c r="H4756" s="35" t="s">
        <v>570</v>
      </c>
      <c r="I4756" s="35" t="s">
        <v>187</v>
      </c>
      <c r="J4756" s="48" t="s">
        <v>13834</v>
      </c>
      <c r="K4756" s="35">
        <v>38</v>
      </c>
      <c r="L4756" s="49" t="s">
        <v>45</v>
      </c>
      <c r="M4756" s="50" t="str">
        <f>VLOOKUP(Table6[[#This Row],[Product]],Table3[],2)</f>
        <v>Gigastuff</v>
      </c>
      <c r="N4756" s="50" t="str">
        <f t="shared" si="223"/>
        <v>Apr</v>
      </c>
      <c r="O4756" s="56">
        <f t="shared" si="224"/>
        <v>2020</v>
      </c>
      <c r="P4756" s="51">
        <f>VLOOKUP(Table6[[#This Row],[Product]],Table3[],3)</f>
        <v>1.89</v>
      </c>
      <c r="Q4756" s="35">
        <f>VLOOKUP(Table6[[#This Row],[Product]],Table3[],4)</f>
        <v>18</v>
      </c>
      <c r="R4756" s="35">
        <f>Table6[[#This Row],[Quantity]]*Table6[[#This Row],[Case]]</f>
        <v>684</v>
      </c>
      <c r="S4756" s="35">
        <f>Table6[[#This Row],[Total Sales]]*Table6[[#This Row],[Cost]]</f>
        <v>1292.76</v>
      </c>
    </row>
    <row r="4757" spans="1:19" x14ac:dyDescent="0.3">
      <c r="A4757" s="54">
        <v>4895</v>
      </c>
      <c r="B4757" s="35" t="s">
        <v>4091</v>
      </c>
      <c r="C4757" s="35" t="s">
        <v>3066</v>
      </c>
      <c r="D4757" s="35" t="s">
        <v>28</v>
      </c>
      <c r="E4757" s="35" t="str">
        <f t="shared" si="222"/>
        <v>M</v>
      </c>
      <c r="F4757" s="35">
        <v>30</v>
      </c>
      <c r="G4757" s="35" t="s">
        <v>10149</v>
      </c>
      <c r="H4757" s="35" t="s">
        <v>764</v>
      </c>
      <c r="I4757" s="35" t="s">
        <v>32</v>
      </c>
      <c r="J4757" s="48">
        <v>43897</v>
      </c>
      <c r="K4757" s="35">
        <v>67</v>
      </c>
      <c r="L4757" s="49" t="s">
        <v>64</v>
      </c>
      <c r="M4757" s="50" t="str">
        <f>VLOOKUP(Table6[[#This Row],[Product]],Table3[],2)</f>
        <v>Ultrathing V4</v>
      </c>
      <c r="N4757" s="50" t="str">
        <f t="shared" si="223"/>
        <v>Mar</v>
      </c>
      <c r="O4757" s="56">
        <f t="shared" si="224"/>
        <v>2020</v>
      </c>
      <c r="P4757" s="51">
        <f>VLOOKUP(Table6[[#This Row],[Product]],Table3[],3)</f>
        <v>3.99</v>
      </c>
      <c r="Q4757" s="35">
        <f>VLOOKUP(Table6[[#This Row],[Product]],Table3[],4)</f>
        <v>24</v>
      </c>
      <c r="R4757" s="35">
        <f>Table6[[#This Row],[Quantity]]*Table6[[#This Row],[Case]]</f>
        <v>1608</v>
      </c>
      <c r="S4757" s="35">
        <f>Table6[[#This Row],[Total Sales]]*Table6[[#This Row],[Cost]]</f>
        <v>6415.92</v>
      </c>
    </row>
    <row r="4758" spans="1:19" x14ac:dyDescent="0.3">
      <c r="A4758" s="54">
        <v>4896</v>
      </c>
      <c r="B4758" s="35" t="s">
        <v>10150</v>
      </c>
      <c r="C4758" s="35" t="s">
        <v>10039</v>
      </c>
      <c r="D4758" s="35" t="s">
        <v>15</v>
      </c>
      <c r="E4758" s="35" t="str">
        <f t="shared" si="222"/>
        <v>F</v>
      </c>
      <c r="F4758" s="35">
        <v>90</v>
      </c>
      <c r="G4758" s="35" t="s">
        <v>10151</v>
      </c>
      <c r="H4758" s="35" t="s">
        <v>2351</v>
      </c>
      <c r="I4758" s="35" t="s">
        <v>32</v>
      </c>
      <c r="J4758" s="48" t="s">
        <v>13655</v>
      </c>
      <c r="K4758" s="35">
        <v>102</v>
      </c>
      <c r="L4758" s="49" t="s">
        <v>39</v>
      </c>
      <c r="M4758" s="50" t="str">
        <f>VLOOKUP(Table6[[#This Row],[Product]],Table3[],2)</f>
        <v>Ultrathing V1</v>
      </c>
      <c r="N4758" s="50" t="str">
        <f t="shared" si="223"/>
        <v>Feb</v>
      </c>
      <c r="O4758" s="56">
        <f t="shared" si="224"/>
        <v>2022</v>
      </c>
      <c r="P4758" s="51">
        <f>VLOOKUP(Table6[[#This Row],[Product]],Table3[],3)</f>
        <v>1.79</v>
      </c>
      <c r="Q4758" s="35">
        <f>VLOOKUP(Table6[[#This Row],[Product]],Table3[],4)</f>
        <v>17</v>
      </c>
      <c r="R4758" s="35">
        <f>Table6[[#This Row],[Quantity]]*Table6[[#This Row],[Case]]</f>
        <v>1734</v>
      </c>
      <c r="S4758" s="35">
        <f>Table6[[#This Row],[Total Sales]]*Table6[[#This Row],[Cost]]</f>
        <v>3103.86</v>
      </c>
    </row>
    <row r="4759" spans="1:19" x14ac:dyDescent="0.3">
      <c r="A4759" s="54">
        <v>4897</v>
      </c>
      <c r="B4759" s="35" t="s">
        <v>1445</v>
      </c>
      <c r="C4759" s="35" t="s">
        <v>999</v>
      </c>
      <c r="D4759" s="35" t="s">
        <v>28</v>
      </c>
      <c r="E4759" s="35" t="str">
        <f t="shared" si="222"/>
        <v>M</v>
      </c>
      <c r="F4759" s="35">
        <v>90</v>
      </c>
      <c r="G4759" s="35" t="s">
        <v>14368</v>
      </c>
      <c r="H4759" s="35" t="s">
        <v>2093</v>
      </c>
      <c r="I4759" s="35" t="s">
        <v>32</v>
      </c>
      <c r="J4759" s="48" t="s">
        <v>14236</v>
      </c>
      <c r="K4759" s="35">
        <v>32</v>
      </c>
      <c r="L4759" s="49" t="s">
        <v>20</v>
      </c>
      <c r="M4759" s="50" t="str">
        <f>VLOOKUP(Table6[[#This Row],[Product]],Table3[],2)</f>
        <v>Hyperwotsit</v>
      </c>
      <c r="N4759" s="50" t="str">
        <f t="shared" si="223"/>
        <v>Mar</v>
      </c>
      <c r="O4759" s="56">
        <f t="shared" si="224"/>
        <v>2022</v>
      </c>
      <c r="P4759" s="51">
        <f>VLOOKUP(Table6[[#This Row],[Product]],Table3[],3)</f>
        <v>2.0099999999999998</v>
      </c>
      <c r="Q4759" s="35">
        <f>VLOOKUP(Table6[[#This Row],[Product]],Table3[],4)</f>
        <v>20</v>
      </c>
      <c r="R4759" s="35">
        <f>Table6[[#This Row],[Quantity]]*Table6[[#This Row],[Case]]</f>
        <v>640</v>
      </c>
      <c r="S4759" s="35">
        <f>Table6[[#This Row],[Total Sales]]*Table6[[#This Row],[Cost]]</f>
        <v>1286.3999999999999</v>
      </c>
    </row>
    <row r="4760" spans="1:19" x14ac:dyDescent="0.3">
      <c r="A4760" s="54">
        <v>4898</v>
      </c>
      <c r="B4760" s="35" t="s">
        <v>1240</v>
      </c>
      <c r="C4760" s="35" t="s">
        <v>6922</v>
      </c>
      <c r="D4760" s="35" t="s">
        <v>28</v>
      </c>
      <c r="E4760" s="35" t="str">
        <f t="shared" si="222"/>
        <v>M</v>
      </c>
      <c r="F4760" s="35">
        <v>30</v>
      </c>
      <c r="G4760" s="35" t="s">
        <v>10153</v>
      </c>
      <c r="H4760" s="35" t="s">
        <v>6249</v>
      </c>
      <c r="I4760" s="35" t="s">
        <v>38</v>
      </c>
      <c r="J4760" s="48">
        <v>44687</v>
      </c>
      <c r="K4760" s="35">
        <v>103</v>
      </c>
      <c r="L4760" s="49" t="s">
        <v>70</v>
      </c>
      <c r="M4760" s="50" t="str">
        <f>VLOOKUP(Table6[[#This Row],[Product]],Table3[],2)</f>
        <v>Megawidget M</v>
      </c>
      <c r="N4760" s="50" t="str">
        <f t="shared" si="223"/>
        <v>May</v>
      </c>
      <c r="O4760" s="56">
        <f t="shared" si="224"/>
        <v>2022</v>
      </c>
      <c r="P4760" s="51">
        <f>VLOOKUP(Table6[[#This Row],[Product]],Table3[],3)</f>
        <v>1.29</v>
      </c>
      <c r="Q4760" s="35">
        <f>VLOOKUP(Table6[[#This Row],[Product]],Table3[],4)</f>
        <v>24</v>
      </c>
      <c r="R4760" s="35">
        <f>Table6[[#This Row],[Quantity]]*Table6[[#This Row],[Case]]</f>
        <v>2472</v>
      </c>
      <c r="S4760" s="35">
        <f>Table6[[#This Row],[Total Sales]]*Table6[[#This Row],[Cost]]</f>
        <v>3188.88</v>
      </c>
    </row>
    <row r="4761" spans="1:19" x14ac:dyDescent="0.3">
      <c r="A4761" s="54">
        <v>4899</v>
      </c>
      <c r="B4761" s="35" t="s">
        <v>921</v>
      </c>
      <c r="C4761" s="35" t="s">
        <v>2410</v>
      </c>
      <c r="D4761" s="35" t="s">
        <v>28</v>
      </c>
      <c r="E4761" s="35" t="str">
        <f t="shared" si="222"/>
        <v>M</v>
      </c>
      <c r="F4761" s="35">
        <v>90</v>
      </c>
      <c r="G4761" s="35" t="s">
        <v>10154</v>
      </c>
      <c r="H4761" s="35" t="s">
        <v>1651</v>
      </c>
      <c r="I4761" s="35" t="s">
        <v>1652</v>
      </c>
      <c r="J4761" s="48">
        <v>44806</v>
      </c>
      <c r="K4761" s="35">
        <v>105</v>
      </c>
      <c r="L4761" s="49" t="s">
        <v>70</v>
      </c>
      <c r="M4761" s="50" t="str">
        <f>VLOOKUP(Table6[[#This Row],[Product]],Table3[],2)</f>
        <v>Megawidget M</v>
      </c>
      <c r="N4761" s="50" t="str">
        <f t="shared" si="223"/>
        <v>Sep</v>
      </c>
      <c r="O4761" s="56">
        <f t="shared" si="224"/>
        <v>2022</v>
      </c>
      <c r="P4761" s="51">
        <f>VLOOKUP(Table6[[#This Row],[Product]],Table3[],3)</f>
        <v>1.29</v>
      </c>
      <c r="Q4761" s="35">
        <f>VLOOKUP(Table6[[#This Row],[Product]],Table3[],4)</f>
        <v>24</v>
      </c>
      <c r="R4761" s="35">
        <f>Table6[[#This Row],[Quantity]]*Table6[[#This Row],[Case]]</f>
        <v>2520</v>
      </c>
      <c r="S4761" s="35">
        <f>Table6[[#This Row],[Total Sales]]*Table6[[#This Row],[Cost]]</f>
        <v>3250.8</v>
      </c>
    </row>
    <row r="4762" spans="1:19" x14ac:dyDescent="0.3">
      <c r="A4762" s="54">
        <v>4900</v>
      </c>
      <c r="B4762" s="35" t="s">
        <v>10155</v>
      </c>
      <c r="C4762" s="35" t="s">
        <v>4037</v>
      </c>
      <c r="D4762" s="35" t="s">
        <v>51</v>
      </c>
      <c r="E4762" s="35" t="str">
        <f t="shared" si="222"/>
        <v>F</v>
      </c>
      <c r="F4762" s="35">
        <v>90</v>
      </c>
      <c r="G4762" s="35" t="s">
        <v>10156</v>
      </c>
      <c r="H4762" s="35" t="s">
        <v>315</v>
      </c>
      <c r="I4762" s="35" t="s">
        <v>32</v>
      </c>
      <c r="J4762" s="48" t="s">
        <v>13753</v>
      </c>
      <c r="K4762" s="35">
        <v>17</v>
      </c>
      <c r="L4762" s="49" t="s">
        <v>45</v>
      </c>
      <c r="M4762" s="50" t="str">
        <f>VLOOKUP(Table6[[#This Row],[Product]],Table3[],2)</f>
        <v>Gigastuff</v>
      </c>
      <c r="N4762" s="50" t="str">
        <f t="shared" si="223"/>
        <v>Apr</v>
      </c>
      <c r="O4762" s="56">
        <f t="shared" si="224"/>
        <v>2021</v>
      </c>
      <c r="P4762" s="51">
        <f>VLOOKUP(Table6[[#This Row],[Product]],Table3[],3)</f>
        <v>1.89</v>
      </c>
      <c r="Q4762" s="35">
        <f>VLOOKUP(Table6[[#This Row],[Product]],Table3[],4)</f>
        <v>18</v>
      </c>
      <c r="R4762" s="35">
        <f>Table6[[#This Row],[Quantity]]*Table6[[#This Row],[Case]]</f>
        <v>306</v>
      </c>
      <c r="S4762" s="35">
        <f>Table6[[#This Row],[Total Sales]]*Table6[[#This Row],[Cost]]</f>
        <v>578.33999999999992</v>
      </c>
    </row>
    <row r="4763" spans="1:19" x14ac:dyDescent="0.3">
      <c r="A4763" s="54">
        <v>4901</v>
      </c>
      <c r="B4763" s="35" t="s">
        <v>10157</v>
      </c>
      <c r="C4763" s="35" t="s">
        <v>9475</v>
      </c>
      <c r="D4763" s="35" t="s">
        <v>15</v>
      </c>
      <c r="E4763" s="35" t="str">
        <f t="shared" si="222"/>
        <v>F</v>
      </c>
      <c r="F4763" s="35">
        <v>90</v>
      </c>
      <c r="G4763" s="35" t="s">
        <v>10158</v>
      </c>
      <c r="H4763" s="35" t="s">
        <v>4214</v>
      </c>
      <c r="I4763" s="35" t="s">
        <v>187</v>
      </c>
      <c r="J4763" s="48">
        <v>43837</v>
      </c>
      <c r="K4763" s="35">
        <v>58</v>
      </c>
      <c r="L4763" s="49" t="s">
        <v>159</v>
      </c>
      <c r="M4763" s="50" t="str">
        <f>VLOOKUP(Table6[[#This Row],[Product]],Table3[],2)</f>
        <v>Ultrathing V3</v>
      </c>
      <c r="N4763" s="50" t="str">
        <f t="shared" si="223"/>
        <v>Jan</v>
      </c>
      <c r="O4763" s="56">
        <f t="shared" si="224"/>
        <v>2020</v>
      </c>
      <c r="P4763" s="51">
        <f>VLOOKUP(Table6[[#This Row],[Product]],Table3[],3)</f>
        <v>3.39</v>
      </c>
      <c r="Q4763" s="35">
        <f>VLOOKUP(Table6[[#This Row],[Product]],Table3[],4)</f>
        <v>24</v>
      </c>
      <c r="R4763" s="35">
        <f>Table6[[#This Row],[Quantity]]*Table6[[#This Row],[Case]]</f>
        <v>1392</v>
      </c>
      <c r="S4763" s="35">
        <f>Table6[[#This Row],[Total Sales]]*Table6[[#This Row],[Cost]]</f>
        <v>4718.88</v>
      </c>
    </row>
    <row r="4764" spans="1:19" x14ac:dyDescent="0.3">
      <c r="A4764" s="54">
        <v>4903</v>
      </c>
      <c r="B4764" s="35" t="s">
        <v>10159</v>
      </c>
      <c r="C4764" s="35" t="s">
        <v>10160</v>
      </c>
      <c r="D4764" s="35" t="s">
        <v>51</v>
      </c>
      <c r="E4764" s="35" t="str">
        <f t="shared" si="222"/>
        <v>F</v>
      </c>
      <c r="F4764" s="35">
        <v>90</v>
      </c>
      <c r="G4764" s="35" t="s">
        <v>10161</v>
      </c>
      <c r="H4764" s="35" t="s">
        <v>2325</v>
      </c>
      <c r="I4764" s="35" t="s">
        <v>173</v>
      </c>
      <c r="J4764" s="48" t="s">
        <v>14069</v>
      </c>
      <c r="K4764" s="35">
        <v>20</v>
      </c>
      <c r="L4764" s="49" t="s">
        <v>45</v>
      </c>
      <c r="M4764" s="50" t="str">
        <f>VLOOKUP(Table6[[#This Row],[Product]],Table3[],2)</f>
        <v>Gigastuff</v>
      </c>
      <c r="N4764" s="50" t="str">
        <f t="shared" si="223"/>
        <v>Mar</v>
      </c>
      <c r="O4764" s="56">
        <f t="shared" si="224"/>
        <v>2020</v>
      </c>
      <c r="P4764" s="51">
        <f>VLOOKUP(Table6[[#This Row],[Product]],Table3[],3)</f>
        <v>1.89</v>
      </c>
      <c r="Q4764" s="35">
        <f>VLOOKUP(Table6[[#This Row],[Product]],Table3[],4)</f>
        <v>18</v>
      </c>
      <c r="R4764" s="35">
        <f>Table6[[#This Row],[Quantity]]*Table6[[#This Row],[Case]]</f>
        <v>360</v>
      </c>
      <c r="S4764" s="35">
        <f>Table6[[#This Row],[Total Sales]]*Table6[[#This Row],[Cost]]</f>
        <v>680.4</v>
      </c>
    </row>
    <row r="4765" spans="1:19" x14ac:dyDescent="0.3">
      <c r="A4765" s="54">
        <v>4904</v>
      </c>
      <c r="B4765" s="35" t="s">
        <v>4740</v>
      </c>
      <c r="C4765" s="35" t="s">
        <v>116</v>
      </c>
      <c r="D4765" s="35" t="s">
        <v>15</v>
      </c>
      <c r="E4765" s="35" t="str">
        <f t="shared" si="222"/>
        <v>F</v>
      </c>
      <c r="F4765" s="35">
        <v>30</v>
      </c>
      <c r="G4765" s="35" t="s">
        <v>10162</v>
      </c>
      <c r="H4765" s="35" t="s">
        <v>5619</v>
      </c>
      <c r="I4765" s="35" t="s">
        <v>32</v>
      </c>
      <c r="J4765" s="48">
        <v>44204</v>
      </c>
      <c r="K4765" s="35">
        <v>23</v>
      </c>
      <c r="L4765" s="49" t="s">
        <v>70</v>
      </c>
      <c r="M4765" s="50" t="str">
        <f>VLOOKUP(Table6[[#This Row],[Product]],Table3[],2)</f>
        <v>Megawidget M</v>
      </c>
      <c r="N4765" s="50" t="str">
        <f t="shared" si="223"/>
        <v>Jan</v>
      </c>
      <c r="O4765" s="56">
        <f t="shared" si="224"/>
        <v>2021</v>
      </c>
      <c r="P4765" s="51">
        <f>VLOOKUP(Table6[[#This Row],[Product]],Table3[],3)</f>
        <v>1.29</v>
      </c>
      <c r="Q4765" s="35">
        <f>VLOOKUP(Table6[[#This Row],[Product]],Table3[],4)</f>
        <v>24</v>
      </c>
      <c r="R4765" s="35">
        <f>Table6[[#This Row],[Quantity]]*Table6[[#This Row],[Case]]</f>
        <v>552</v>
      </c>
      <c r="S4765" s="35">
        <f>Table6[[#This Row],[Total Sales]]*Table6[[#This Row],[Cost]]</f>
        <v>712.08</v>
      </c>
    </row>
    <row r="4766" spans="1:19" x14ac:dyDescent="0.3">
      <c r="A4766" s="54">
        <v>4905</v>
      </c>
      <c r="B4766" s="35" t="s">
        <v>7121</v>
      </c>
      <c r="C4766" s="35" t="s">
        <v>804</v>
      </c>
      <c r="D4766" s="35" t="s">
        <v>28</v>
      </c>
      <c r="E4766" s="35" t="str">
        <f t="shared" si="222"/>
        <v>M</v>
      </c>
      <c r="F4766" s="35">
        <v>90</v>
      </c>
      <c r="G4766" s="35" t="s">
        <v>10163</v>
      </c>
      <c r="H4766" s="35" t="s">
        <v>275</v>
      </c>
      <c r="I4766" s="35" t="s">
        <v>32</v>
      </c>
      <c r="J4766" s="48" t="s">
        <v>14228</v>
      </c>
      <c r="K4766" s="35">
        <v>11</v>
      </c>
      <c r="L4766" s="49" t="s">
        <v>101</v>
      </c>
      <c r="M4766" s="50" t="str">
        <f>VLOOKUP(Table6[[#This Row],[Product]],Table3[],2)</f>
        <v>Superwossname</v>
      </c>
      <c r="N4766" s="50" t="str">
        <f t="shared" si="223"/>
        <v>Jul</v>
      </c>
      <c r="O4766" s="56">
        <f t="shared" si="224"/>
        <v>2022</v>
      </c>
      <c r="P4766" s="51">
        <f>VLOOKUP(Table6[[#This Row],[Product]],Table3[],3)</f>
        <v>3.49</v>
      </c>
      <c r="Q4766" s="35">
        <f>VLOOKUP(Table6[[#This Row],[Product]],Table3[],4)</f>
        <v>20</v>
      </c>
      <c r="R4766" s="35">
        <f>Table6[[#This Row],[Quantity]]*Table6[[#This Row],[Case]]</f>
        <v>220</v>
      </c>
      <c r="S4766" s="35">
        <f>Table6[[#This Row],[Total Sales]]*Table6[[#This Row],[Cost]]</f>
        <v>767.80000000000007</v>
      </c>
    </row>
    <row r="4767" spans="1:19" x14ac:dyDescent="0.3">
      <c r="A4767" s="54">
        <v>4906</v>
      </c>
      <c r="B4767" s="35" t="s">
        <v>10164</v>
      </c>
      <c r="C4767" s="35" t="s">
        <v>5084</v>
      </c>
      <c r="D4767" s="35" t="s">
        <v>15</v>
      </c>
      <c r="E4767" s="35" t="str">
        <f t="shared" si="222"/>
        <v>F</v>
      </c>
      <c r="F4767" s="35">
        <v>30</v>
      </c>
      <c r="G4767" s="35" t="s">
        <v>10165</v>
      </c>
      <c r="H4767" s="35" t="s">
        <v>8028</v>
      </c>
      <c r="I4767" s="35" t="s">
        <v>294</v>
      </c>
      <c r="J4767" s="48" t="s">
        <v>13980</v>
      </c>
      <c r="K4767" s="35">
        <v>89</v>
      </c>
      <c r="L4767" s="49" t="s">
        <v>45</v>
      </c>
      <c r="M4767" s="50" t="str">
        <f>VLOOKUP(Table6[[#This Row],[Product]],Table3[],2)</f>
        <v>Gigastuff</v>
      </c>
      <c r="N4767" s="50" t="str">
        <f t="shared" si="223"/>
        <v>Jun</v>
      </c>
      <c r="O4767" s="56">
        <f t="shared" si="224"/>
        <v>2021</v>
      </c>
      <c r="P4767" s="51">
        <f>VLOOKUP(Table6[[#This Row],[Product]],Table3[],3)</f>
        <v>1.89</v>
      </c>
      <c r="Q4767" s="35">
        <f>VLOOKUP(Table6[[#This Row],[Product]],Table3[],4)</f>
        <v>18</v>
      </c>
      <c r="R4767" s="35">
        <f>Table6[[#This Row],[Quantity]]*Table6[[#This Row],[Case]]</f>
        <v>1602</v>
      </c>
      <c r="S4767" s="35">
        <f>Table6[[#This Row],[Total Sales]]*Table6[[#This Row],[Cost]]</f>
        <v>3027.7799999999997</v>
      </c>
    </row>
    <row r="4768" spans="1:19" x14ac:dyDescent="0.3">
      <c r="A4768" s="54">
        <v>4907</v>
      </c>
      <c r="B4768" s="35" t="s">
        <v>5421</v>
      </c>
      <c r="C4768" s="35" t="s">
        <v>2735</v>
      </c>
      <c r="D4768" s="35" t="s">
        <v>28</v>
      </c>
      <c r="E4768" s="35" t="str">
        <f t="shared" si="222"/>
        <v>M</v>
      </c>
      <c r="F4768" s="35">
        <v>90</v>
      </c>
      <c r="G4768" s="35" t="s">
        <v>10166</v>
      </c>
      <c r="H4768" s="35" t="s">
        <v>1884</v>
      </c>
      <c r="I4768" s="35" t="s">
        <v>1885</v>
      </c>
      <c r="J4768" s="48" t="s">
        <v>13861</v>
      </c>
      <c r="K4768" s="35">
        <v>58</v>
      </c>
      <c r="L4768" s="49" t="s">
        <v>159</v>
      </c>
      <c r="M4768" s="50" t="str">
        <f>VLOOKUP(Table6[[#This Row],[Product]],Table3[],2)</f>
        <v>Ultrathing V3</v>
      </c>
      <c r="N4768" s="50" t="str">
        <f t="shared" si="223"/>
        <v>Aug</v>
      </c>
      <c r="O4768" s="56">
        <f t="shared" si="224"/>
        <v>2021</v>
      </c>
      <c r="P4768" s="51">
        <f>VLOOKUP(Table6[[#This Row],[Product]],Table3[],3)</f>
        <v>3.39</v>
      </c>
      <c r="Q4768" s="35">
        <f>VLOOKUP(Table6[[#This Row],[Product]],Table3[],4)</f>
        <v>24</v>
      </c>
      <c r="R4768" s="35">
        <f>Table6[[#This Row],[Quantity]]*Table6[[#This Row],[Case]]</f>
        <v>1392</v>
      </c>
      <c r="S4768" s="35">
        <f>Table6[[#This Row],[Total Sales]]*Table6[[#This Row],[Cost]]</f>
        <v>4718.88</v>
      </c>
    </row>
    <row r="4769" spans="1:19" x14ac:dyDescent="0.3">
      <c r="A4769" s="54">
        <v>4908</v>
      </c>
      <c r="B4769" s="35" t="s">
        <v>3158</v>
      </c>
      <c r="C4769" s="35" t="s">
        <v>10167</v>
      </c>
      <c r="D4769" s="35" t="s">
        <v>28</v>
      </c>
      <c r="E4769" s="35" t="str">
        <f t="shared" si="222"/>
        <v>M</v>
      </c>
      <c r="F4769" s="35">
        <v>90</v>
      </c>
      <c r="G4769" s="35" t="s">
        <v>10166</v>
      </c>
      <c r="H4769" s="35" t="s">
        <v>2053</v>
      </c>
      <c r="I4769" s="35" t="s">
        <v>187</v>
      </c>
      <c r="J4769" s="48" t="s">
        <v>13817</v>
      </c>
      <c r="K4769" s="35">
        <v>50</v>
      </c>
      <c r="L4769" s="49" t="s">
        <v>45</v>
      </c>
      <c r="M4769" s="50" t="str">
        <f>VLOOKUP(Table6[[#This Row],[Product]],Table3[],2)</f>
        <v>Gigastuff</v>
      </c>
      <c r="N4769" s="50" t="str">
        <f t="shared" si="223"/>
        <v>Jan</v>
      </c>
      <c r="O4769" s="56">
        <f t="shared" si="224"/>
        <v>2022</v>
      </c>
      <c r="P4769" s="51">
        <f>VLOOKUP(Table6[[#This Row],[Product]],Table3[],3)</f>
        <v>1.89</v>
      </c>
      <c r="Q4769" s="35">
        <f>VLOOKUP(Table6[[#This Row],[Product]],Table3[],4)</f>
        <v>18</v>
      </c>
      <c r="R4769" s="35">
        <f>Table6[[#This Row],[Quantity]]*Table6[[#This Row],[Case]]</f>
        <v>900</v>
      </c>
      <c r="S4769" s="35">
        <f>Table6[[#This Row],[Total Sales]]*Table6[[#This Row],[Cost]]</f>
        <v>1701</v>
      </c>
    </row>
    <row r="4770" spans="1:19" x14ac:dyDescent="0.3">
      <c r="A4770" s="54">
        <v>4909</v>
      </c>
      <c r="B4770" s="35" t="s">
        <v>774</v>
      </c>
      <c r="C4770" s="35" t="s">
        <v>8046</v>
      </c>
      <c r="D4770" s="35" t="s">
        <v>51</v>
      </c>
      <c r="E4770" s="35" t="str">
        <f t="shared" si="222"/>
        <v>F</v>
      </c>
      <c r="F4770" s="35">
        <v>60</v>
      </c>
      <c r="G4770" s="35" t="s">
        <v>10168</v>
      </c>
      <c r="H4770" s="35" t="s">
        <v>3987</v>
      </c>
      <c r="I4770" s="35" t="s">
        <v>554</v>
      </c>
      <c r="J4770" s="48">
        <v>44143</v>
      </c>
      <c r="K4770" s="35">
        <v>43</v>
      </c>
      <c r="L4770" s="49" t="s">
        <v>54</v>
      </c>
      <c r="M4770" s="50" t="str">
        <f>VLOOKUP(Table6[[#This Row],[Product]],Table3[],2)</f>
        <v>Megawidget S</v>
      </c>
      <c r="N4770" s="50" t="str">
        <f t="shared" si="223"/>
        <v>Nov</v>
      </c>
      <c r="O4770" s="56">
        <f t="shared" si="224"/>
        <v>2020</v>
      </c>
      <c r="P4770" s="51">
        <f>VLOOKUP(Table6[[#This Row],[Product]],Table3[],3)</f>
        <v>0.69</v>
      </c>
      <c r="Q4770" s="35">
        <f>VLOOKUP(Table6[[#This Row],[Product]],Table3[],4)</f>
        <v>24</v>
      </c>
      <c r="R4770" s="35">
        <f>Table6[[#This Row],[Quantity]]*Table6[[#This Row],[Case]]</f>
        <v>1032</v>
      </c>
      <c r="S4770" s="35">
        <f>Table6[[#This Row],[Total Sales]]*Table6[[#This Row],[Cost]]</f>
        <v>712.07999999999993</v>
      </c>
    </row>
    <row r="4771" spans="1:19" x14ac:dyDescent="0.3">
      <c r="A4771" s="54">
        <v>4910</v>
      </c>
      <c r="B4771" s="35" t="s">
        <v>960</v>
      </c>
      <c r="C4771" s="35" t="s">
        <v>1564</v>
      </c>
      <c r="D4771" s="35" t="s">
        <v>28</v>
      </c>
      <c r="E4771" s="35" t="str">
        <f t="shared" si="222"/>
        <v>M</v>
      </c>
      <c r="F4771" s="35">
        <v>60</v>
      </c>
      <c r="G4771" s="35" t="s">
        <v>10169</v>
      </c>
      <c r="H4771" s="35" t="s">
        <v>4203</v>
      </c>
      <c r="I4771" s="35" t="s">
        <v>208</v>
      </c>
      <c r="J4771" s="48" t="s">
        <v>14040</v>
      </c>
      <c r="K4771" s="35">
        <v>50</v>
      </c>
      <c r="L4771" s="49" t="s">
        <v>70</v>
      </c>
      <c r="M4771" s="50" t="str">
        <f>VLOOKUP(Table6[[#This Row],[Product]],Table3[],2)</f>
        <v>Megawidget M</v>
      </c>
      <c r="N4771" s="50" t="str">
        <f t="shared" si="223"/>
        <v>Jan</v>
      </c>
      <c r="O4771" s="56">
        <f t="shared" si="224"/>
        <v>2022</v>
      </c>
      <c r="P4771" s="51">
        <f>VLOOKUP(Table6[[#This Row],[Product]],Table3[],3)</f>
        <v>1.29</v>
      </c>
      <c r="Q4771" s="35">
        <f>VLOOKUP(Table6[[#This Row],[Product]],Table3[],4)</f>
        <v>24</v>
      </c>
      <c r="R4771" s="35">
        <f>Table6[[#This Row],[Quantity]]*Table6[[#This Row],[Case]]</f>
        <v>1200</v>
      </c>
      <c r="S4771" s="35">
        <f>Table6[[#This Row],[Total Sales]]*Table6[[#This Row],[Cost]]</f>
        <v>1548</v>
      </c>
    </row>
    <row r="4772" spans="1:19" x14ac:dyDescent="0.3">
      <c r="A4772" s="54">
        <v>4911</v>
      </c>
      <c r="B4772" s="35" t="s">
        <v>10170</v>
      </c>
      <c r="C4772" s="35" t="s">
        <v>4828</v>
      </c>
      <c r="D4772" s="35" t="s">
        <v>117</v>
      </c>
      <c r="E4772" s="35" t="str">
        <f t="shared" si="222"/>
        <v>M/F</v>
      </c>
      <c r="F4772" s="35">
        <v>30</v>
      </c>
      <c r="G4772" s="35" t="s">
        <v>10171</v>
      </c>
      <c r="H4772" s="35" t="s">
        <v>284</v>
      </c>
      <c r="I4772" s="35" t="s">
        <v>146</v>
      </c>
      <c r="J4772" s="48" t="s">
        <v>13646</v>
      </c>
      <c r="K4772" s="35">
        <v>93</v>
      </c>
      <c r="L4772" s="49" t="s">
        <v>45</v>
      </c>
      <c r="M4772" s="50" t="str">
        <f>VLOOKUP(Table6[[#This Row],[Product]],Table3[],2)</f>
        <v>Gigastuff</v>
      </c>
      <c r="N4772" s="50" t="str">
        <f t="shared" si="223"/>
        <v>May</v>
      </c>
      <c r="O4772" s="56">
        <f t="shared" si="224"/>
        <v>2021</v>
      </c>
      <c r="P4772" s="51">
        <f>VLOOKUP(Table6[[#This Row],[Product]],Table3[],3)</f>
        <v>1.89</v>
      </c>
      <c r="Q4772" s="35">
        <f>VLOOKUP(Table6[[#This Row],[Product]],Table3[],4)</f>
        <v>18</v>
      </c>
      <c r="R4772" s="35">
        <f>Table6[[#This Row],[Quantity]]*Table6[[#This Row],[Case]]</f>
        <v>1674</v>
      </c>
      <c r="S4772" s="35">
        <f>Table6[[#This Row],[Total Sales]]*Table6[[#This Row],[Cost]]</f>
        <v>3163.8599999999997</v>
      </c>
    </row>
    <row r="4773" spans="1:19" x14ac:dyDescent="0.3">
      <c r="A4773" s="54">
        <v>4912</v>
      </c>
      <c r="B4773" s="35" t="s">
        <v>82</v>
      </c>
      <c r="C4773" s="35" t="s">
        <v>305</v>
      </c>
      <c r="D4773" s="35" t="s">
        <v>28</v>
      </c>
      <c r="E4773" s="35" t="str">
        <f t="shared" si="222"/>
        <v>M</v>
      </c>
      <c r="F4773" s="35">
        <v>30</v>
      </c>
      <c r="G4773" s="35" t="s">
        <v>10172</v>
      </c>
      <c r="H4773" s="35" t="s">
        <v>4424</v>
      </c>
      <c r="I4773" s="35" t="s">
        <v>25</v>
      </c>
      <c r="J4773" s="48" t="s">
        <v>14196</v>
      </c>
      <c r="K4773" s="35">
        <v>52</v>
      </c>
      <c r="L4773" s="49" t="s">
        <v>70</v>
      </c>
      <c r="M4773" s="50" t="str">
        <f>VLOOKUP(Table6[[#This Row],[Product]],Table3[],2)</f>
        <v>Megawidget M</v>
      </c>
      <c r="N4773" s="50" t="str">
        <f t="shared" si="223"/>
        <v>Feb</v>
      </c>
      <c r="O4773" s="56">
        <f t="shared" si="224"/>
        <v>2021</v>
      </c>
      <c r="P4773" s="51">
        <f>VLOOKUP(Table6[[#This Row],[Product]],Table3[],3)</f>
        <v>1.29</v>
      </c>
      <c r="Q4773" s="35">
        <f>VLOOKUP(Table6[[#This Row],[Product]],Table3[],4)</f>
        <v>24</v>
      </c>
      <c r="R4773" s="35">
        <f>Table6[[#This Row],[Quantity]]*Table6[[#This Row],[Case]]</f>
        <v>1248</v>
      </c>
      <c r="S4773" s="35">
        <f>Table6[[#This Row],[Total Sales]]*Table6[[#This Row],[Cost]]</f>
        <v>1609.92</v>
      </c>
    </row>
    <row r="4774" spans="1:19" x14ac:dyDescent="0.3">
      <c r="A4774" s="54">
        <v>4913</v>
      </c>
      <c r="B4774" s="35" t="s">
        <v>10173</v>
      </c>
      <c r="C4774" s="35" t="s">
        <v>7270</v>
      </c>
      <c r="D4774" s="35" t="s">
        <v>51</v>
      </c>
      <c r="E4774" s="35" t="str">
        <f t="shared" si="222"/>
        <v>F</v>
      </c>
      <c r="F4774" s="35">
        <v>60</v>
      </c>
      <c r="G4774" s="35" t="s">
        <v>10174</v>
      </c>
      <c r="H4774" s="35" t="s">
        <v>4678</v>
      </c>
      <c r="I4774" s="35" t="s">
        <v>886</v>
      </c>
      <c r="J4774" s="48" t="s">
        <v>14080</v>
      </c>
      <c r="K4774" s="35">
        <v>79</v>
      </c>
      <c r="L4774" s="49" t="s">
        <v>45</v>
      </c>
      <c r="M4774" s="50" t="str">
        <f>VLOOKUP(Table6[[#This Row],[Product]],Table3[],2)</f>
        <v>Gigastuff</v>
      </c>
      <c r="N4774" s="50" t="str">
        <f t="shared" si="223"/>
        <v>Aug</v>
      </c>
      <c r="O4774" s="56">
        <f t="shared" si="224"/>
        <v>2020</v>
      </c>
      <c r="P4774" s="51">
        <f>VLOOKUP(Table6[[#This Row],[Product]],Table3[],3)</f>
        <v>1.89</v>
      </c>
      <c r="Q4774" s="35">
        <f>VLOOKUP(Table6[[#This Row],[Product]],Table3[],4)</f>
        <v>18</v>
      </c>
      <c r="R4774" s="35">
        <f>Table6[[#This Row],[Quantity]]*Table6[[#This Row],[Case]]</f>
        <v>1422</v>
      </c>
      <c r="S4774" s="35">
        <f>Table6[[#This Row],[Total Sales]]*Table6[[#This Row],[Cost]]</f>
        <v>2687.58</v>
      </c>
    </row>
    <row r="4775" spans="1:19" x14ac:dyDescent="0.3">
      <c r="A4775" s="54">
        <v>4914</v>
      </c>
      <c r="B4775" s="35" t="s">
        <v>7134</v>
      </c>
      <c r="C4775" s="35" t="s">
        <v>5928</v>
      </c>
      <c r="D4775" s="35" t="s">
        <v>41</v>
      </c>
      <c r="E4775" s="35" t="str">
        <f t="shared" si="222"/>
        <v>F</v>
      </c>
      <c r="F4775" s="35">
        <v>30</v>
      </c>
      <c r="G4775" s="35" t="s">
        <v>10175</v>
      </c>
      <c r="H4775" s="35" t="s">
        <v>2329</v>
      </c>
      <c r="I4775" s="35" t="s">
        <v>2330</v>
      </c>
      <c r="J4775" s="48">
        <v>44841</v>
      </c>
      <c r="K4775" s="35">
        <v>94</v>
      </c>
      <c r="L4775" s="49" t="s">
        <v>39</v>
      </c>
      <c r="M4775" s="50" t="str">
        <f>VLOOKUP(Table6[[#This Row],[Product]],Table3[],2)</f>
        <v>Ultrathing V1</v>
      </c>
      <c r="N4775" s="50" t="str">
        <f t="shared" si="223"/>
        <v>Oct</v>
      </c>
      <c r="O4775" s="56">
        <f t="shared" si="224"/>
        <v>2022</v>
      </c>
      <c r="P4775" s="51">
        <f>VLOOKUP(Table6[[#This Row],[Product]],Table3[],3)</f>
        <v>1.79</v>
      </c>
      <c r="Q4775" s="35">
        <f>VLOOKUP(Table6[[#This Row],[Product]],Table3[],4)</f>
        <v>17</v>
      </c>
      <c r="R4775" s="35">
        <f>Table6[[#This Row],[Quantity]]*Table6[[#This Row],[Case]]</f>
        <v>1598</v>
      </c>
      <c r="S4775" s="35">
        <f>Table6[[#This Row],[Total Sales]]*Table6[[#This Row],[Cost]]</f>
        <v>2860.42</v>
      </c>
    </row>
    <row r="4776" spans="1:19" x14ac:dyDescent="0.3">
      <c r="A4776" s="54">
        <v>4915</v>
      </c>
      <c r="B4776" s="35" t="s">
        <v>1036</v>
      </c>
      <c r="C4776" s="35" t="s">
        <v>1710</v>
      </c>
      <c r="D4776" s="35" t="s">
        <v>28</v>
      </c>
      <c r="E4776" s="35" t="str">
        <f t="shared" si="222"/>
        <v>M</v>
      </c>
      <c r="F4776" s="35">
        <v>30</v>
      </c>
      <c r="G4776" s="35" t="s">
        <v>10176</v>
      </c>
      <c r="H4776" s="35" t="s">
        <v>1519</v>
      </c>
      <c r="I4776" s="35" t="s">
        <v>32</v>
      </c>
      <c r="J4776" s="48">
        <v>44442</v>
      </c>
      <c r="K4776" s="35">
        <v>10</v>
      </c>
      <c r="L4776" s="49" t="s">
        <v>39</v>
      </c>
      <c r="M4776" s="50" t="str">
        <f>VLOOKUP(Table6[[#This Row],[Product]],Table3[],2)</f>
        <v>Ultrathing V1</v>
      </c>
      <c r="N4776" s="50" t="str">
        <f t="shared" si="223"/>
        <v>Sep</v>
      </c>
      <c r="O4776" s="56">
        <f t="shared" si="224"/>
        <v>2021</v>
      </c>
      <c r="P4776" s="51">
        <f>VLOOKUP(Table6[[#This Row],[Product]],Table3[],3)</f>
        <v>1.79</v>
      </c>
      <c r="Q4776" s="35">
        <f>VLOOKUP(Table6[[#This Row],[Product]],Table3[],4)</f>
        <v>17</v>
      </c>
      <c r="R4776" s="35">
        <f>Table6[[#This Row],[Quantity]]*Table6[[#This Row],[Case]]</f>
        <v>170</v>
      </c>
      <c r="S4776" s="35">
        <f>Table6[[#This Row],[Total Sales]]*Table6[[#This Row],[Cost]]</f>
        <v>304.3</v>
      </c>
    </row>
    <row r="4777" spans="1:19" x14ac:dyDescent="0.3">
      <c r="A4777" s="54">
        <v>4916</v>
      </c>
      <c r="B4777" s="35" t="s">
        <v>10177</v>
      </c>
      <c r="C4777" s="35" t="s">
        <v>5546</v>
      </c>
      <c r="D4777" s="35" t="s">
        <v>28</v>
      </c>
      <c r="E4777" s="35" t="str">
        <f t="shared" si="222"/>
        <v>M</v>
      </c>
      <c r="F4777" s="35">
        <v>30</v>
      </c>
      <c r="G4777" s="35" t="s">
        <v>10178</v>
      </c>
      <c r="H4777" s="35" t="s">
        <v>109</v>
      </c>
      <c r="I4777" s="35" t="s">
        <v>110</v>
      </c>
      <c r="J4777" s="48" t="s">
        <v>13861</v>
      </c>
      <c r="K4777" s="35">
        <v>18</v>
      </c>
      <c r="L4777" s="49" t="s">
        <v>54</v>
      </c>
      <c r="M4777" s="50" t="str">
        <f>VLOOKUP(Table6[[#This Row],[Product]],Table3[],2)</f>
        <v>Megawidget S</v>
      </c>
      <c r="N4777" s="50" t="str">
        <f t="shared" si="223"/>
        <v>Aug</v>
      </c>
      <c r="O4777" s="56">
        <f t="shared" si="224"/>
        <v>2021</v>
      </c>
      <c r="P4777" s="51">
        <f>VLOOKUP(Table6[[#This Row],[Product]],Table3[],3)</f>
        <v>0.69</v>
      </c>
      <c r="Q4777" s="35">
        <f>VLOOKUP(Table6[[#This Row],[Product]],Table3[],4)</f>
        <v>24</v>
      </c>
      <c r="R4777" s="35">
        <f>Table6[[#This Row],[Quantity]]*Table6[[#This Row],[Case]]</f>
        <v>432</v>
      </c>
      <c r="S4777" s="35">
        <f>Table6[[#This Row],[Total Sales]]*Table6[[#This Row],[Cost]]</f>
        <v>298.08</v>
      </c>
    </row>
    <row r="4778" spans="1:19" x14ac:dyDescent="0.3">
      <c r="A4778" s="54">
        <v>4917</v>
      </c>
      <c r="B4778" s="35" t="s">
        <v>10179</v>
      </c>
      <c r="C4778" s="35" t="s">
        <v>215</v>
      </c>
      <c r="D4778" s="35" t="s">
        <v>92</v>
      </c>
      <c r="E4778" s="35" t="str">
        <f t="shared" si="222"/>
        <v>M/F</v>
      </c>
      <c r="F4778" s="35">
        <v>60</v>
      </c>
      <c r="G4778" s="35" t="s">
        <v>10180</v>
      </c>
      <c r="H4778" s="35" t="s">
        <v>4860</v>
      </c>
      <c r="I4778" s="35" t="s">
        <v>32</v>
      </c>
      <c r="J4778" s="48" t="s">
        <v>13844</v>
      </c>
      <c r="K4778" s="35">
        <v>91</v>
      </c>
      <c r="L4778" s="49" t="s">
        <v>80</v>
      </c>
      <c r="M4778" s="50" t="str">
        <f>VLOOKUP(Table6[[#This Row],[Product]],Table3[],2)</f>
        <v>Ultrathing V2</v>
      </c>
      <c r="N4778" s="50" t="str">
        <f t="shared" si="223"/>
        <v>Aug</v>
      </c>
      <c r="O4778" s="56">
        <f t="shared" si="224"/>
        <v>2022</v>
      </c>
      <c r="P4778" s="51">
        <f>VLOOKUP(Table6[[#This Row],[Product]],Table3[],3)</f>
        <v>2.95</v>
      </c>
      <c r="Q4778" s="35">
        <f>VLOOKUP(Table6[[#This Row],[Product]],Table3[],4)</f>
        <v>20</v>
      </c>
      <c r="R4778" s="35">
        <f>Table6[[#This Row],[Quantity]]*Table6[[#This Row],[Case]]</f>
        <v>1820</v>
      </c>
      <c r="S4778" s="35">
        <f>Table6[[#This Row],[Total Sales]]*Table6[[#This Row],[Cost]]</f>
        <v>5369</v>
      </c>
    </row>
    <row r="4779" spans="1:19" x14ac:dyDescent="0.3">
      <c r="A4779" s="54">
        <v>4918</v>
      </c>
      <c r="B4779" s="35" t="s">
        <v>5083</v>
      </c>
      <c r="C4779" s="35" t="s">
        <v>4913</v>
      </c>
      <c r="D4779" s="35" t="s">
        <v>92</v>
      </c>
      <c r="E4779" s="35" t="str">
        <f t="shared" si="222"/>
        <v>M/F</v>
      </c>
      <c r="F4779" s="35">
        <v>90</v>
      </c>
      <c r="G4779" s="35" t="s">
        <v>14369</v>
      </c>
      <c r="H4779" s="35" t="s">
        <v>6343</v>
      </c>
      <c r="I4779" s="35" t="s">
        <v>32</v>
      </c>
      <c r="J4779" s="48">
        <v>43984</v>
      </c>
      <c r="K4779" s="35">
        <v>24</v>
      </c>
      <c r="L4779" s="49" t="s">
        <v>39</v>
      </c>
      <c r="M4779" s="50" t="str">
        <f>VLOOKUP(Table6[[#This Row],[Product]],Table3[],2)</f>
        <v>Ultrathing V1</v>
      </c>
      <c r="N4779" s="50" t="str">
        <f t="shared" si="223"/>
        <v>Jun</v>
      </c>
      <c r="O4779" s="56">
        <f t="shared" si="224"/>
        <v>2020</v>
      </c>
      <c r="P4779" s="51">
        <f>VLOOKUP(Table6[[#This Row],[Product]],Table3[],3)</f>
        <v>1.79</v>
      </c>
      <c r="Q4779" s="35">
        <f>VLOOKUP(Table6[[#This Row],[Product]],Table3[],4)</f>
        <v>17</v>
      </c>
      <c r="R4779" s="35">
        <f>Table6[[#This Row],[Quantity]]*Table6[[#This Row],[Case]]</f>
        <v>408</v>
      </c>
      <c r="S4779" s="35">
        <f>Table6[[#This Row],[Total Sales]]*Table6[[#This Row],[Cost]]</f>
        <v>730.32</v>
      </c>
    </row>
    <row r="4780" spans="1:19" x14ac:dyDescent="0.3">
      <c r="A4780" s="54">
        <v>4919</v>
      </c>
      <c r="B4780" s="35" t="s">
        <v>9466</v>
      </c>
      <c r="C4780" s="35" t="s">
        <v>1211</v>
      </c>
      <c r="D4780" s="35" t="s">
        <v>15</v>
      </c>
      <c r="E4780" s="35" t="str">
        <f t="shared" si="222"/>
        <v>F</v>
      </c>
      <c r="F4780" s="35">
        <v>90</v>
      </c>
      <c r="G4780" s="35" t="s">
        <v>10182</v>
      </c>
      <c r="H4780" s="35" t="s">
        <v>68</v>
      </c>
      <c r="I4780" s="35" t="s">
        <v>69</v>
      </c>
      <c r="J4780" s="48" t="s">
        <v>13630</v>
      </c>
      <c r="K4780" s="35">
        <v>78</v>
      </c>
      <c r="L4780" s="49" t="s">
        <v>33</v>
      </c>
      <c r="M4780" s="50" t="str">
        <f>VLOOKUP(Table6[[#This Row],[Product]],Table3[],2)</f>
        <v>Megawidget L</v>
      </c>
      <c r="N4780" s="50" t="str">
        <f t="shared" si="223"/>
        <v>Mar</v>
      </c>
      <c r="O4780" s="56">
        <f t="shared" si="224"/>
        <v>2021</v>
      </c>
      <c r="P4780" s="51">
        <f>VLOOKUP(Table6[[#This Row],[Product]],Table3[],3)</f>
        <v>1.79</v>
      </c>
      <c r="Q4780" s="35">
        <f>VLOOKUP(Table6[[#This Row],[Product]],Table3[],4)</f>
        <v>24</v>
      </c>
      <c r="R4780" s="35">
        <f>Table6[[#This Row],[Quantity]]*Table6[[#This Row],[Case]]</f>
        <v>1872</v>
      </c>
      <c r="S4780" s="35">
        <f>Table6[[#This Row],[Total Sales]]*Table6[[#This Row],[Cost]]</f>
        <v>3350.88</v>
      </c>
    </row>
    <row r="4781" spans="1:19" x14ac:dyDescent="0.3">
      <c r="A4781" s="54">
        <v>4920</v>
      </c>
      <c r="B4781" s="35" t="s">
        <v>3709</v>
      </c>
      <c r="C4781" s="35" t="s">
        <v>309</v>
      </c>
      <c r="D4781" s="35" t="s">
        <v>51</v>
      </c>
      <c r="E4781" s="35" t="str">
        <f t="shared" si="222"/>
        <v>F</v>
      </c>
      <c r="F4781" s="35">
        <v>60</v>
      </c>
      <c r="G4781" s="35" t="s">
        <v>10183</v>
      </c>
      <c r="H4781" s="35" t="s">
        <v>1893</v>
      </c>
      <c r="I4781" s="35" t="s">
        <v>294</v>
      </c>
      <c r="J4781" s="48" t="s">
        <v>13969</v>
      </c>
      <c r="K4781" s="35">
        <v>20</v>
      </c>
      <c r="L4781" s="49" t="s">
        <v>33</v>
      </c>
      <c r="M4781" s="50" t="str">
        <f>VLOOKUP(Table6[[#This Row],[Product]],Table3[],2)</f>
        <v>Megawidget L</v>
      </c>
      <c r="N4781" s="50" t="str">
        <f t="shared" si="223"/>
        <v>Jan</v>
      </c>
      <c r="O4781" s="56">
        <f t="shared" si="224"/>
        <v>2021</v>
      </c>
      <c r="P4781" s="51">
        <f>VLOOKUP(Table6[[#This Row],[Product]],Table3[],3)</f>
        <v>1.79</v>
      </c>
      <c r="Q4781" s="35">
        <f>VLOOKUP(Table6[[#This Row],[Product]],Table3[],4)</f>
        <v>24</v>
      </c>
      <c r="R4781" s="35">
        <f>Table6[[#This Row],[Quantity]]*Table6[[#This Row],[Case]]</f>
        <v>480</v>
      </c>
      <c r="S4781" s="35">
        <f>Table6[[#This Row],[Total Sales]]*Table6[[#This Row],[Cost]]</f>
        <v>859.2</v>
      </c>
    </row>
    <row r="4782" spans="1:19" x14ac:dyDescent="0.3">
      <c r="A4782" s="54">
        <v>4921</v>
      </c>
      <c r="B4782" s="35" t="s">
        <v>8365</v>
      </c>
      <c r="C4782" s="35" t="s">
        <v>1994</v>
      </c>
      <c r="D4782" s="35" t="s">
        <v>51</v>
      </c>
      <c r="E4782" s="35" t="str">
        <f t="shared" si="222"/>
        <v>F</v>
      </c>
      <c r="F4782" s="35">
        <v>90</v>
      </c>
      <c r="G4782" s="35" t="s">
        <v>10184</v>
      </c>
      <c r="H4782" s="35" t="s">
        <v>6122</v>
      </c>
      <c r="I4782" s="35" t="s">
        <v>25</v>
      </c>
      <c r="J4782" s="48">
        <v>44689</v>
      </c>
      <c r="K4782" s="35">
        <v>11</v>
      </c>
      <c r="L4782" s="49" t="s">
        <v>20</v>
      </c>
      <c r="M4782" s="50" t="str">
        <f>VLOOKUP(Table6[[#This Row],[Product]],Table3[],2)</f>
        <v>Hyperwotsit</v>
      </c>
      <c r="N4782" s="50" t="str">
        <f t="shared" si="223"/>
        <v>May</v>
      </c>
      <c r="O4782" s="56">
        <f t="shared" si="224"/>
        <v>2022</v>
      </c>
      <c r="P4782" s="51">
        <f>VLOOKUP(Table6[[#This Row],[Product]],Table3[],3)</f>
        <v>2.0099999999999998</v>
      </c>
      <c r="Q4782" s="35">
        <f>VLOOKUP(Table6[[#This Row],[Product]],Table3[],4)</f>
        <v>20</v>
      </c>
      <c r="R4782" s="35">
        <f>Table6[[#This Row],[Quantity]]*Table6[[#This Row],[Case]]</f>
        <v>220</v>
      </c>
      <c r="S4782" s="35">
        <f>Table6[[#This Row],[Total Sales]]*Table6[[#This Row],[Cost]]</f>
        <v>442.19999999999993</v>
      </c>
    </row>
    <row r="4783" spans="1:19" x14ac:dyDescent="0.3">
      <c r="A4783" s="54">
        <v>4922</v>
      </c>
      <c r="B4783" s="35" t="s">
        <v>1778</v>
      </c>
      <c r="C4783" s="35" t="s">
        <v>3546</v>
      </c>
      <c r="D4783" s="35" t="s">
        <v>51</v>
      </c>
      <c r="E4783" s="35" t="str">
        <f t="shared" si="222"/>
        <v>F</v>
      </c>
      <c r="F4783" s="35">
        <v>60</v>
      </c>
      <c r="G4783" s="35" t="s">
        <v>10184</v>
      </c>
      <c r="H4783" s="35" t="s">
        <v>4404</v>
      </c>
      <c r="I4783" s="35" t="s">
        <v>32</v>
      </c>
      <c r="J4783" s="48">
        <v>44327</v>
      </c>
      <c r="K4783" s="35">
        <v>9</v>
      </c>
      <c r="L4783" s="49" t="s">
        <v>39</v>
      </c>
      <c r="M4783" s="50" t="str">
        <f>VLOOKUP(Table6[[#This Row],[Product]],Table3[],2)</f>
        <v>Ultrathing V1</v>
      </c>
      <c r="N4783" s="50" t="str">
        <f t="shared" si="223"/>
        <v>May</v>
      </c>
      <c r="O4783" s="56">
        <f t="shared" si="224"/>
        <v>2021</v>
      </c>
      <c r="P4783" s="51">
        <f>VLOOKUP(Table6[[#This Row],[Product]],Table3[],3)</f>
        <v>1.79</v>
      </c>
      <c r="Q4783" s="35">
        <f>VLOOKUP(Table6[[#This Row],[Product]],Table3[],4)</f>
        <v>17</v>
      </c>
      <c r="R4783" s="35">
        <f>Table6[[#This Row],[Quantity]]*Table6[[#This Row],[Case]]</f>
        <v>153</v>
      </c>
      <c r="S4783" s="35">
        <f>Table6[[#This Row],[Total Sales]]*Table6[[#This Row],[Cost]]</f>
        <v>273.87</v>
      </c>
    </row>
    <row r="4784" spans="1:19" x14ac:dyDescent="0.3">
      <c r="A4784" s="54">
        <v>4923</v>
      </c>
      <c r="B4784" s="35" t="s">
        <v>6715</v>
      </c>
      <c r="C4784" s="35" t="s">
        <v>5323</v>
      </c>
      <c r="D4784" s="35" t="s">
        <v>28</v>
      </c>
      <c r="E4784" s="35" t="str">
        <f t="shared" si="222"/>
        <v>M</v>
      </c>
      <c r="F4784" s="35">
        <v>60</v>
      </c>
      <c r="G4784" s="35" t="s">
        <v>10185</v>
      </c>
      <c r="H4784" s="35" t="s">
        <v>802</v>
      </c>
      <c r="I4784" s="35" t="s">
        <v>294</v>
      </c>
      <c r="J4784" s="48">
        <v>44016</v>
      </c>
      <c r="K4784" s="35">
        <v>63</v>
      </c>
      <c r="L4784" s="49" t="s">
        <v>33</v>
      </c>
      <c r="M4784" s="50" t="str">
        <f>VLOOKUP(Table6[[#This Row],[Product]],Table3[],2)</f>
        <v>Megawidget L</v>
      </c>
      <c r="N4784" s="50" t="str">
        <f t="shared" si="223"/>
        <v>Jul</v>
      </c>
      <c r="O4784" s="56">
        <f t="shared" si="224"/>
        <v>2020</v>
      </c>
      <c r="P4784" s="51">
        <f>VLOOKUP(Table6[[#This Row],[Product]],Table3[],3)</f>
        <v>1.79</v>
      </c>
      <c r="Q4784" s="35">
        <f>VLOOKUP(Table6[[#This Row],[Product]],Table3[],4)</f>
        <v>24</v>
      </c>
      <c r="R4784" s="35">
        <f>Table6[[#This Row],[Quantity]]*Table6[[#This Row],[Case]]</f>
        <v>1512</v>
      </c>
      <c r="S4784" s="35">
        <f>Table6[[#This Row],[Total Sales]]*Table6[[#This Row],[Cost]]</f>
        <v>2706.48</v>
      </c>
    </row>
    <row r="4785" spans="1:19" x14ac:dyDescent="0.3">
      <c r="A4785" s="54">
        <v>4924</v>
      </c>
      <c r="B4785" s="35" t="s">
        <v>1900</v>
      </c>
      <c r="C4785" s="35" t="s">
        <v>481</v>
      </c>
      <c r="D4785" s="35" t="s">
        <v>51</v>
      </c>
      <c r="E4785" s="35" t="str">
        <f t="shared" si="222"/>
        <v>F</v>
      </c>
      <c r="F4785" s="35">
        <v>30</v>
      </c>
      <c r="G4785" s="35" t="s">
        <v>10186</v>
      </c>
      <c r="H4785" s="35" t="s">
        <v>4133</v>
      </c>
      <c r="I4785" s="35" t="s">
        <v>32</v>
      </c>
      <c r="J4785" s="48" t="s">
        <v>13749</v>
      </c>
      <c r="K4785" s="35">
        <v>85</v>
      </c>
      <c r="L4785" s="49" t="s">
        <v>101</v>
      </c>
      <c r="M4785" s="50" t="str">
        <f>VLOOKUP(Table6[[#This Row],[Product]],Table3[],2)</f>
        <v>Superwossname</v>
      </c>
      <c r="N4785" s="50" t="str">
        <f t="shared" si="223"/>
        <v>Feb</v>
      </c>
      <c r="O4785" s="56">
        <f t="shared" si="224"/>
        <v>2022</v>
      </c>
      <c r="P4785" s="51">
        <f>VLOOKUP(Table6[[#This Row],[Product]],Table3[],3)</f>
        <v>3.49</v>
      </c>
      <c r="Q4785" s="35">
        <f>VLOOKUP(Table6[[#This Row],[Product]],Table3[],4)</f>
        <v>20</v>
      </c>
      <c r="R4785" s="35">
        <f>Table6[[#This Row],[Quantity]]*Table6[[#This Row],[Case]]</f>
        <v>1700</v>
      </c>
      <c r="S4785" s="35">
        <f>Table6[[#This Row],[Total Sales]]*Table6[[#This Row],[Cost]]</f>
        <v>5933</v>
      </c>
    </row>
    <row r="4786" spans="1:19" x14ac:dyDescent="0.3">
      <c r="A4786" s="54">
        <v>4925</v>
      </c>
      <c r="B4786" s="35" t="s">
        <v>10187</v>
      </c>
      <c r="C4786" s="35" t="s">
        <v>1821</v>
      </c>
      <c r="D4786" s="35" t="s">
        <v>41</v>
      </c>
      <c r="E4786" s="35" t="str">
        <f t="shared" si="222"/>
        <v>F</v>
      </c>
      <c r="F4786" s="35">
        <v>60</v>
      </c>
      <c r="G4786" s="35" t="s">
        <v>15264</v>
      </c>
      <c r="H4786" s="35" t="s">
        <v>195</v>
      </c>
      <c r="I4786" s="35" t="s">
        <v>187</v>
      </c>
      <c r="J4786" s="48">
        <v>44778</v>
      </c>
      <c r="K4786" s="35">
        <v>104</v>
      </c>
      <c r="L4786" s="49" t="s">
        <v>64</v>
      </c>
      <c r="M4786" s="50" t="str">
        <f>VLOOKUP(Table6[[#This Row],[Product]],Table3[],2)</f>
        <v>Ultrathing V4</v>
      </c>
      <c r="N4786" s="50" t="str">
        <f t="shared" si="223"/>
        <v>Aug</v>
      </c>
      <c r="O4786" s="56">
        <f t="shared" si="224"/>
        <v>2022</v>
      </c>
      <c r="P4786" s="51">
        <f>VLOOKUP(Table6[[#This Row],[Product]],Table3[],3)</f>
        <v>3.99</v>
      </c>
      <c r="Q4786" s="35">
        <f>VLOOKUP(Table6[[#This Row],[Product]],Table3[],4)</f>
        <v>24</v>
      </c>
      <c r="R4786" s="35">
        <f>Table6[[#This Row],[Quantity]]*Table6[[#This Row],[Case]]</f>
        <v>2496</v>
      </c>
      <c r="S4786" s="35">
        <f>Table6[[#This Row],[Total Sales]]*Table6[[#This Row],[Cost]]</f>
        <v>9959.0400000000009</v>
      </c>
    </row>
    <row r="4787" spans="1:19" x14ac:dyDescent="0.3">
      <c r="A4787" s="54">
        <v>4926</v>
      </c>
      <c r="B4787" s="35" t="s">
        <v>10189</v>
      </c>
      <c r="C4787" s="35" t="s">
        <v>696</v>
      </c>
      <c r="D4787" s="35" t="s">
        <v>15</v>
      </c>
      <c r="E4787" s="35" t="str">
        <f t="shared" si="222"/>
        <v>F</v>
      </c>
      <c r="F4787" s="35">
        <v>90</v>
      </c>
      <c r="G4787" s="35" t="s">
        <v>10190</v>
      </c>
      <c r="H4787" s="35" t="s">
        <v>641</v>
      </c>
      <c r="I4787" s="35" t="s">
        <v>294</v>
      </c>
      <c r="J4787" s="48">
        <v>44197</v>
      </c>
      <c r="K4787" s="35">
        <v>13</v>
      </c>
      <c r="L4787" s="49" t="s">
        <v>33</v>
      </c>
      <c r="M4787" s="50" t="str">
        <f>VLOOKUP(Table6[[#This Row],[Product]],Table3[],2)</f>
        <v>Megawidget L</v>
      </c>
      <c r="N4787" s="50" t="str">
        <f t="shared" si="223"/>
        <v>Jan</v>
      </c>
      <c r="O4787" s="56">
        <f t="shared" si="224"/>
        <v>2021</v>
      </c>
      <c r="P4787" s="51">
        <f>VLOOKUP(Table6[[#This Row],[Product]],Table3[],3)</f>
        <v>1.79</v>
      </c>
      <c r="Q4787" s="35">
        <f>VLOOKUP(Table6[[#This Row],[Product]],Table3[],4)</f>
        <v>24</v>
      </c>
      <c r="R4787" s="35">
        <f>Table6[[#This Row],[Quantity]]*Table6[[#This Row],[Case]]</f>
        <v>312</v>
      </c>
      <c r="S4787" s="35">
        <f>Table6[[#This Row],[Total Sales]]*Table6[[#This Row],[Cost]]</f>
        <v>558.48</v>
      </c>
    </row>
    <row r="4788" spans="1:19" x14ac:dyDescent="0.3">
      <c r="A4788" s="54">
        <v>4927</v>
      </c>
      <c r="B4788" s="35" t="s">
        <v>10191</v>
      </c>
      <c r="C4788" s="35" t="s">
        <v>10192</v>
      </c>
      <c r="D4788" s="35" t="s">
        <v>51</v>
      </c>
      <c r="E4788" s="35" t="str">
        <f t="shared" si="222"/>
        <v>F</v>
      </c>
      <c r="F4788" s="35">
        <v>60</v>
      </c>
      <c r="G4788" s="35" t="s">
        <v>10193</v>
      </c>
      <c r="H4788" s="35" t="s">
        <v>659</v>
      </c>
      <c r="I4788" s="35" t="s">
        <v>32</v>
      </c>
      <c r="J4788" s="48" t="s">
        <v>14031</v>
      </c>
      <c r="K4788" s="35">
        <v>7</v>
      </c>
      <c r="L4788" s="49" t="s">
        <v>101</v>
      </c>
      <c r="M4788" s="50" t="str">
        <f>VLOOKUP(Table6[[#This Row],[Product]],Table3[],2)</f>
        <v>Superwossname</v>
      </c>
      <c r="N4788" s="50" t="str">
        <f t="shared" si="223"/>
        <v>Dec</v>
      </c>
      <c r="O4788" s="56">
        <f t="shared" si="224"/>
        <v>2021</v>
      </c>
      <c r="P4788" s="51">
        <f>VLOOKUP(Table6[[#This Row],[Product]],Table3[],3)</f>
        <v>3.49</v>
      </c>
      <c r="Q4788" s="35">
        <f>VLOOKUP(Table6[[#This Row],[Product]],Table3[],4)</f>
        <v>20</v>
      </c>
      <c r="R4788" s="35">
        <f>Table6[[#This Row],[Quantity]]*Table6[[#This Row],[Case]]</f>
        <v>140</v>
      </c>
      <c r="S4788" s="35">
        <f>Table6[[#This Row],[Total Sales]]*Table6[[#This Row],[Cost]]</f>
        <v>488.6</v>
      </c>
    </row>
    <row r="4789" spans="1:19" x14ac:dyDescent="0.3">
      <c r="A4789" s="54">
        <v>4928</v>
      </c>
      <c r="B4789" s="35" t="s">
        <v>10194</v>
      </c>
      <c r="C4789" s="35" t="s">
        <v>4679</v>
      </c>
      <c r="D4789" s="35" t="s">
        <v>51</v>
      </c>
      <c r="E4789" s="35" t="str">
        <f t="shared" si="222"/>
        <v>F</v>
      </c>
      <c r="F4789" s="35">
        <v>60</v>
      </c>
      <c r="G4789" s="35" t="s">
        <v>10195</v>
      </c>
      <c r="H4789" s="35" t="s">
        <v>6430</v>
      </c>
      <c r="I4789" s="35" t="s">
        <v>32</v>
      </c>
      <c r="J4789" s="48" t="s">
        <v>14175</v>
      </c>
      <c r="K4789" s="35">
        <v>38</v>
      </c>
      <c r="L4789" s="49" t="s">
        <v>45</v>
      </c>
      <c r="M4789" s="50" t="str">
        <f>VLOOKUP(Table6[[#This Row],[Product]],Table3[],2)</f>
        <v>Gigastuff</v>
      </c>
      <c r="N4789" s="50" t="str">
        <f t="shared" si="223"/>
        <v>Sep</v>
      </c>
      <c r="O4789" s="56">
        <f t="shared" si="224"/>
        <v>2021</v>
      </c>
      <c r="P4789" s="51">
        <f>VLOOKUP(Table6[[#This Row],[Product]],Table3[],3)</f>
        <v>1.89</v>
      </c>
      <c r="Q4789" s="35">
        <f>VLOOKUP(Table6[[#This Row],[Product]],Table3[],4)</f>
        <v>18</v>
      </c>
      <c r="R4789" s="35">
        <f>Table6[[#This Row],[Quantity]]*Table6[[#This Row],[Case]]</f>
        <v>684</v>
      </c>
      <c r="S4789" s="35">
        <f>Table6[[#This Row],[Total Sales]]*Table6[[#This Row],[Cost]]</f>
        <v>1292.76</v>
      </c>
    </row>
    <row r="4790" spans="1:19" x14ac:dyDescent="0.3">
      <c r="A4790" s="54">
        <v>4929</v>
      </c>
      <c r="B4790" s="35" t="s">
        <v>9550</v>
      </c>
      <c r="C4790" s="35" t="s">
        <v>5677</v>
      </c>
      <c r="D4790" s="35" t="s">
        <v>15</v>
      </c>
      <c r="E4790" s="35" t="str">
        <f t="shared" si="222"/>
        <v>F</v>
      </c>
      <c r="F4790" s="35">
        <v>90</v>
      </c>
      <c r="G4790" s="35" t="s">
        <v>10196</v>
      </c>
      <c r="H4790" s="35" t="s">
        <v>455</v>
      </c>
      <c r="I4790" s="35" t="s">
        <v>187</v>
      </c>
      <c r="J4790" s="48">
        <v>43872</v>
      </c>
      <c r="K4790" s="35">
        <v>8</v>
      </c>
      <c r="L4790" s="49" t="s">
        <v>45</v>
      </c>
      <c r="M4790" s="50" t="str">
        <f>VLOOKUP(Table6[[#This Row],[Product]],Table3[],2)</f>
        <v>Gigastuff</v>
      </c>
      <c r="N4790" s="50" t="str">
        <f t="shared" si="223"/>
        <v>Feb</v>
      </c>
      <c r="O4790" s="56">
        <f t="shared" si="224"/>
        <v>2020</v>
      </c>
      <c r="P4790" s="51">
        <f>VLOOKUP(Table6[[#This Row],[Product]],Table3[],3)</f>
        <v>1.89</v>
      </c>
      <c r="Q4790" s="35">
        <f>VLOOKUP(Table6[[#This Row],[Product]],Table3[],4)</f>
        <v>18</v>
      </c>
      <c r="R4790" s="35">
        <f>Table6[[#This Row],[Quantity]]*Table6[[#This Row],[Case]]</f>
        <v>144</v>
      </c>
      <c r="S4790" s="35">
        <f>Table6[[#This Row],[Total Sales]]*Table6[[#This Row],[Cost]]</f>
        <v>272.15999999999997</v>
      </c>
    </row>
    <row r="4791" spans="1:19" x14ac:dyDescent="0.3">
      <c r="A4791" s="54">
        <v>4930</v>
      </c>
      <c r="B4791" s="35" t="s">
        <v>882</v>
      </c>
      <c r="C4791" s="35" t="s">
        <v>4635</v>
      </c>
      <c r="D4791" s="35" t="s">
        <v>28</v>
      </c>
      <c r="E4791" s="35" t="str">
        <f t="shared" si="222"/>
        <v>M</v>
      </c>
      <c r="F4791" s="35">
        <v>90</v>
      </c>
      <c r="G4791" s="35" t="s">
        <v>10196</v>
      </c>
      <c r="H4791" s="35" t="s">
        <v>970</v>
      </c>
      <c r="I4791" s="35" t="s">
        <v>187</v>
      </c>
      <c r="J4791" s="48" t="s">
        <v>14199</v>
      </c>
      <c r="K4791" s="35">
        <v>88</v>
      </c>
      <c r="L4791" s="49" t="s">
        <v>70</v>
      </c>
      <c r="M4791" s="50" t="str">
        <f>VLOOKUP(Table6[[#This Row],[Product]],Table3[],2)</f>
        <v>Megawidget M</v>
      </c>
      <c r="N4791" s="50" t="str">
        <f t="shared" si="223"/>
        <v>Sep</v>
      </c>
      <c r="O4791" s="56">
        <f t="shared" si="224"/>
        <v>2022</v>
      </c>
      <c r="P4791" s="51">
        <f>VLOOKUP(Table6[[#This Row],[Product]],Table3[],3)</f>
        <v>1.29</v>
      </c>
      <c r="Q4791" s="35">
        <f>VLOOKUP(Table6[[#This Row],[Product]],Table3[],4)</f>
        <v>24</v>
      </c>
      <c r="R4791" s="35">
        <f>Table6[[#This Row],[Quantity]]*Table6[[#This Row],[Case]]</f>
        <v>2112</v>
      </c>
      <c r="S4791" s="35">
        <f>Table6[[#This Row],[Total Sales]]*Table6[[#This Row],[Cost]]</f>
        <v>2724.48</v>
      </c>
    </row>
    <row r="4792" spans="1:19" x14ac:dyDescent="0.3">
      <c r="A4792" s="54">
        <v>4931</v>
      </c>
      <c r="B4792" s="35" t="s">
        <v>10197</v>
      </c>
      <c r="C4792" s="35" t="s">
        <v>4790</v>
      </c>
      <c r="D4792" s="35" t="s">
        <v>15</v>
      </c>
      <c r="E4792" s="35" t="str">
        <f t="shared" si="222"/>
        <v>F</v>
      </c>
      <c r="F4792" s="35">
        <v>60</v>
      </c>
      <c r="G4792" s="35" t="s">
        <v>10198</v>
      </c>
      <c r="H4792" s="35" t="s">
        <v>1568</v>
      </c>
      <c r="I4792" s="35" t="s">
        <v>32</v>
      </c>
      <c r="J4792" s="48">
        <v>44015</v>
      </c>
      <c r="K4792" s="35">
        <v>22</v>
      </c>
      <c r="L4792" s="49" t="s">
        <v>33</v>
      </c>
      <c r="M4792" s="50" t="str">
        <f>VLOOKUP(Table6[[#This Row],[Product]],Table3[],2)</f>
        <v>Megawidget L</v>
      </c>
      <c r="N4792" s="50" t="str">
        <f t="shared" si="223"/>
        <v>Jul</v>
      </c>
      <c r="O4792" s="56">
        <f t="shared" si="224"/>
        <v>2020</v>
      </c>
      <c r="P4792" s="51">
        <f>VLOOKUP(Table6[[#This Row],[Product]],Table3[],3)</f>
        <v>1.79</v>
      </c>
      <c r="Q4792" s="35">
        <f>VLOOKUP(Table6[[#This Row],[Product]],Table3[],4)</f>
        <v>24</v>
      </c>
      <c r="R4792" s="35">
        <f>Table6[[#This Row],[Quantity]]*Table6[[#This Row],[Case]]</f>
        <v>528</v>
      </c>
      <c r="S4792" s="35">
        <f>Table6[[#This Row],[Total Sales]]*Table6[[#This Row],[Cost]]</f>
        <v>945.12</v>
      </c>
    </row>
    <row r="4793" spans="1:19" x14ac:dyDescent="0.3">
      <c r="A4793" s="54">
        <v>4932</v>
      </c>
      <c r="B4793" s="35" t="s">
        <v>4936</v>
      </c>
      <c r="C4793" s="35" t="s">
        <v>1528</v>
      </c>
      <c r="D4793" s="35" t="s">
        <v>28</v>
      </c>
      <c r="E4793" s="35" t="str">
        <f t="shared" si="222"/>
        <v>M</v>
      </c>
      <c r="F4793" s="35">
        <v>60</v>
      </c>
      <c r="G4793" s="35" t="s">
        <v>10199</v>
      </c>
      <c r="H4793" s="35" t="s">
        <v>9098</v>
      </c>
      <c r="I4793" s="35" t="s">
        <v>38</v>
      </c>
      <c r="J4793" s="48" t="s">
        <v>13666</v>
      </c>
      <c r="K4793" s="35">
        <v>81</v>
      </c>
      <c r="L4793" s="49" t="s">
        <v>45</v>
      </c>
      <c r="M4793" s="50" t="str">
        <f>VLOOKUP(Table6[[#This Row],[Product]],Table3[],2)</f>
        <v>Gigastuff</v>
      </c>
      <c r="N4793" s="50" t="str">
        <f t="shared" si="223"/>
        <v>Oct</v>
      </c>
      <c r="O4793" s="56">
        <f t="shared" si="224"/>
        <v>2020</v>
      </c>
      <c r="P4793" s="51">
        <f>VLOOKUP(Table6[[#This Row],[Product]],Table3[],3)</f>
        <v>1.89</v>
      </c>
      <c r="Q4793" s="35">
        <f>VLOOKUP(Table6[[#This Row],[Product]],Table3[],4)</f>
        <v>18</v>
      </c>
      <c r="R4793" s="35">
        <f>Table6[[#This Row],[Quantity]]*Table6[[#This Row],[Case]]</f>
        <v>1458</v>
      </c>
      <c r="S4793" s="35">
        <f>Table6[[#This Row],[Total Sales]]*Table6[[#This Row],[Cost]]</f>
        <v>2755.62</v>
      </c>
    </row>
    <row r="4794" spans="1:19" x14ac:dyDescent="0.3">
      <c r="A4794" s="54">
        <v>4933</v>
      </c>
      <c r="B4794" s="35" t="s">
        <v>2840</v>
      </c>
      <c r="C4794" s="35" t="s">
        <v>4218</v>
      </c>
      <c r="D4794" s="35" t="s">
        <v>28</v>
      </c>
      <c r="E4794" s="35" t="str">
        <f t="shared" si="222"/>
        <v>M</v>
      </c>
      <c r="F4794" s="35">
        <v>60</v>
      </c>
      <c r="G4794" s="35" t="s">
        <v>10200</v>
      </c>
      <c r="H4794" s="35" t="s">
        <v>128</v>
      </c>
      <c r="I4794" s="35" t="s">
        <v>129</v>
      </c>
      <c r="J4794" s="48">
        <v>44480</v>
      </c>
      <c r="K4794" s="35">
        <v>69</v>
      </c>
      <c r="L4794" s="49" t="s">
        <v>45</v>
      </c>
      <c r="M4794" s="50" t="str">
        <f>VLOOKUP(Table6[[#This Row],[Product]],Table3[],2)</f>
        <v>Gigastuff</v>
      </c>
      <c r="N4794" s="50" t="str">
        <f t="shared" si="223"/>
        <v>Oct</v>
      </c>
      <c r="O4794" s="56">
        <f t="shared" si="224"/>
        <v>2021</v>
      </c>
      <c r="P4794" s="51">
        <f>VLOOKUP(Table6[[#This Row],[Product]],Table3[],3)</f>
        <v>1.89</v>
      </c>
      <c r="Q4794" s="35">
        <f>VLOOKUP(Table6[[#This Row],[Product]],Table3[],4)</f>
        <v>18</v>
      </c>
      <c r="R4794" s="35">
        <f>Table6[[#This Row],[Quantity]]*Table6[[#This Row],[Case]]</f>
        <v>1242</v>
      </c>
      <c r="S4794" s="35">
        <f>Table6[[#This Row],[Total Sales]]*Table6[[#This Row],[Cost]]</f>
        <v>2347.3799999999997</v>
      </c>
    </row>
    <row r="4795" spans="1:19" x14ac:dyDescent="0.3">
      <c r="A4795" s="54">
        <v>4934</v>
      </c>
      <c r="B4795" s="35" t="s">
        <v>1079</v>
      </c>
      <c r="C4795" s="35" t="s">
        <v>4366</v>
      </c>
      <c r="D4795" s="35" t="s">
        <v>51</v>
      </c>
      <c r="E4795" s="35" t="str">
        <f t="shared" si="222"/>
        <v>F</v>
      </c>
      <c r="F4795" s="35">
        <v>30</v>
      </c>
      <c r="G4795" s="35" t="s">
        <v>13537</v>
      </c>
      <c r="H4795" s="35" t="s">
        <v>7261</v>
      </c>
      <c r="I4795" s="35" t="s">
        <v>32</v>
      </c>
      <c r="J4795" s="48" t="s">
        <v>14158</v>
      </c>
      <c r="K4795" s="35">
        <v>88</v>
      </c>
      <c r="L4795" s="49" t="s">
        <v>70</v>
      </c>
      <c r="M4795" s="50" t="str">
        <f>VLOOKUP(Table6[[#This Row],[Product]],Table3[],2)</f>
        <v>Megawidget M</v>
      </c>
      <c r="N4795" s="50" t="str">
        <f t="shared" si="223"/>
        <v>May</v>
      </c>
      <c r="O4795" s="56">
        <f t="shared" si="224"/>
        <v>2022</v>
      </c>
      <c r="P4795" s="51">
        <f>VLOOKUP(Table6[[#This Row],[Product]],Table3[],3)</f>
        <v>1.29</v>
      </c>
      <c r="Q4795" s="35">
        <f>VLOOKUP(Table6[[#This Row],[Product]],Table3[],4)</f>
        <v>24</v>
      </c>
      <c r="R4795" s="35">
        <f>Table6[[#This Row],[Quantity]]*Table6[[#This Row],[Case]]</f>
        <v>2112</v>
      </c>
      <c r="S4795" s="35">
        <f>Table6[[#This Row],[Total Sales]]*Table6[[#This Row],[Cost]]</f>
        <v>2724.48</v>
      </c>
    </row>
    <row r="4796" spans="1:19" x14ac:dyDescent="0.3">
      <c r="A4796" s="54">
        <v>4935</v>
      </c>
      <c r="B4796" s="35" t="s">
        <v>10202</v>
      </c>
      <c r="C4796" s="35" t="s">
        <v>7187</v>
      </c>
      <c r="D4796" s="35" t="s">
        <v>15</v>
      </c>
      <c r="E4796" s="35" t="str">
        <f t="shared" si="222"/>
        <v>F</v>
      </c>
      <c r="F4796" s="35">
        <v>90</v>
      </c>
      <c r="G4796" s="35" t="s">
        <v>10203</v>
      </c>
      <c r="H4796" s="35" t="s">
        <v>8331</v>
      </c>
      <c r="I4796" s="35" t="s">
        <v>32</v>
      </c>
      <c r="J4796" s="48">
        <v>44717</v>
      </c>
      <c r="K4796" s="35">
        <v>79</v>
      </c>
      <c r="L4796" s="49" t="s">
        <v>64</v>
      </c>
      <c r="M4796" s="50" t="str">
        <f>VLOOKUP(Table6[[#This Row],[Product]],Table3[],2)</f>
        <v>Ultrathing V4</v>
      </c>
      <c r="N4796" s="50" t="str">
        <f t="shared" si="223"/>
        <v>Jun</v>
      </c>
      <c r="O4796" s="56">
        <f t="shared" si="224"/>
        <v>2022</v>
      </c>
      <c r="P4796" s="51">
        <f>VLOOKUP(Table6[[#This Row],[Product]],Table3[],3)</f>
        <v>3.99</v>
      </c>
      <c r="Q4796" s="35">
        <f>VLOOKUP(Table6[[#This Row],[Product]],Table3[],4)</f>
        <v>24</v>
      </c>
      <c r="R4796" s="35">
        <f>Table6[[#This Row],[Quantity]]*Table6[[#This Row],[Case]]</f>
        <v>1896</v>
      </c>
      <c r="S4796" s="35">
        <f>Table6[[#This Row],[Total Sales]]*Table6[[#This Row],[Cost]]</f>
        <v>7565.04</v>
      </c>
    </row>
    <row r="4797" spans="1:19" x14ac:dyDescent="0.3">
      <c r="A4797" s="54">
        <v>4936</v>
      </c>
      <c r="B4797" s="35" t="s">
        <v>10204</v>
      </c>
      <c r="C4797" s="35" t="s">
        <v>4671</v>
      </c>
      <c r="D4797" s="35" t="s">
        <v>15</v>
      </c>
      <c r="E4797" s="35" t="str">
        <f t="shared" si="222"/>
        <v>F</v>
      </c>
      <c r="F4797" s="35">
        <v>30</v>
      </c>
      <c r="G4797" s="35" t="s">
        <v>10205</v>
      </c>
      <c r="H4797" s="35" t="s">
        <v>4915</v>
      </c>
      <c r="I4797" s="35" t="s">
        <v>32</v>
      </c>
      <c r="J4797" s="48">
        <v>44743</v>
      </c>
      <c r="K4797" s="35">
        <v>100</v>
      </c>
      <c r="L4797" s="49" t="s">
        <v>159</v>
      </c>
      <c r="M4797" s="50" t="str">
        <f>VLOOKUP(Table6[[#This Row],[Product]],Table3[],2)</f>
        <v>Ultrathing V3</v>
      </c>
      <c r="N4797" s="50" t="str">
        <f t="shared" si="223"/>
        <v>Jul</v>
      </c>
      <c r="O4797" s="56">
        <f t="shared" si="224"/>
        <v>2022</v>
      </c>
      <c r="P4797" s="51">
        <f>VLOOKUP(Table6[[#This Row],[Product]],Table3[],3)</f>
        <v>3.39</v>
      </c>
      <c r="Q4797" s="35">
        <f>VLOOKUP(Table6[[#This Row],[Product]],Table3[],4)</f>
        <v>24</v>
      </c>
      <c r="R4797" s="35">
        <f>Table6[[#This Row],[Quantity]]*Table6[[#This Row],[Case]]</f>
        <v>2400</v>
      </c>
      <c r="S4797" s="35">
        <f>Table6[[#This Row],[Total Sales]]*Table6[[#This Row],[Cost]]</f>
        <v>8136</v>
      </c>
    </row>
    <row r="4798" spans="1:19" x14ac:dyDescent="0.3">
      <c r="A4798" s="54">
        <v>4937</v>
      </c>
      <c r="B4798" s="35" t="s">
        <v>9096</v>
      </c>
      <c r="C4798" s="35" t="s">
        <v>6971</v>
      </c>
      <c r="D4798" s="35" t="s">
        <v>41</v>
      </c>
      <c r="E4798" s="35" t="str">
        <f t="shared" si="222"/>
        <v>F</v>
      </c>
      <c r="F4798" s="35">
        <v>60</v>
      </c>
      <c r="G4798" s="35" t="s">
        <v>10206</v>
      </c>
      <c r="H4798" s="35" t="s">
        <v>2799</v>
      </c>
      <c r="I4798" s="35" t="s">
        <v>32</v>
      </c>
      <c r="J4798" s="48">
        <v>44835</v>
      </c>
      <c r="K4798" s="35">
        <v>94</v>
      </c>
      <c r="L4798" s="49" t="s">
        <v>159</v>
      </c>
      <c r="M4798" s="50" t="str">
        <f>VLOOKUP(Table6[[#This Row],[Product]],Table3[],2)</f>
        <v>Ultrathing V3</v>
      </c>
      <c r="N4798" s="50" t="str">
        <f t="shared" si="223"/>
        <v>Oct</v>
      </c>
      <c r="O4798" s="56">
        <f t="shared" si="224"/>
        <v>2022</v>
      </c>
      <c r="P4798" s="51">
        <f>VLOOKUP(Table6[[#This Row],[Product]],Table3[],3)</f>
        <v>3.39</v>
      </c>
      <c r="Q4798" s="35">
        <f>VLOOKUP(Table6[[#This Row],[Product]],Table3[],4)</f>
        <v>24</v>
      </c>
      <c r="R4798" s="35">
        <f>Table6[[#This Row],[Quantity]]*Table6[[#This Row],[Case]]</f>
        <v>2256</v>
      </c>
      <c r="S4798" s="35">
        <f>Table6[[#This Row],[Total Sales]]*Table6[[#This Row],[Cost]]</f>
        <v>7647.84</v>
      </c>
    </row>
    <row r="4799" spans="1:19" x14ac:dyDescent="0.3">
      <c r="A4799" s="54">
        <v>4938</v>
      </c>
      <c r="B4799" s="35" t="s">
        <v>8091</v>
      </c>
      <c r="C4799" s="35" t="s">
        <v>5323</v>
      </c>
      <c r="D4799" s="35" t="s">
        <v>15</v>
      </c>
      <c r="E4799" s="35" t="str">
        <f t="shared" si="222"/>
        <v>F</v>
      </c>
      <c r="F4799" s="35">
        <v>30</v>
      </c>
      <c r="G4799" s="35" t="s">
        <v>10207</v>
      </c>
      <c r="H4799" s="35" t="s">
        <v>5108</v>
      </c>
      <c r="I4799" s="35" t="s">
        <v>38</v>
      </c>
      <c r="J4799" s="48">
        <v>43832</v>
      </c>
      <c r="K4799" s="35">
        <v>13</v>
      </c>
      <c r="L4799" s="49" t="s">
        <v>70</v>
      </c>
      <c r="M4799" s="50" t="str">
        <f>VLOOKUP(Table6[[#This Row],[Product]],Table3[],2)</f>
        <v>Megawidget M</v>
      </c>
      <c r="N4799" s="50" t="str">
        <f t="shared" si="223"/>
        <v>Jan</v>
      </c>
      <c r="O4799" s="56">
        <f t="shared" si="224"/>
        <v>2020</v>
      </c>
      <c r="P4799" s="51">
        <f>VLOOKUP(Table6[[#This Row],[Product]],Table3[],3)</f>
        <v>1.29</v>
      </c>
      <c r="Q4799" s="35">
        <f>VLOOKUP(Table6[[#This Row],[Product]],Table3[],4)</f>
        <v>24</v>
      </c>
      <c r="R4799" s="35">
        <f>Table6[[#This Row],[Quantity]]*Table6[[#This Row],[Case]]</f>
        <v>312</v>
      </c>
      <c r="S4799" s="35">
        <f>Table6[[#This Row],[Total Sales]]*Table6[[#This Row],[Cost]]</f>
        <v>402.48</v>
      </c>
    </row>
    <row r="4800" spans="1:19" x14ac:dyDescent="0.3">
      <c r="A4800" s="54">
        <v>4939</v>
      </c>
      <c r="B4800" s="35" t="s">
        <v>10208</v>
      </c>
      <c r="C4800" s="35" t="s">
        <v>61</v>
      </c>
      <c r="D4800" s="35" t="s">
        <v>15</v>
      </c>
      <c r="E4800" s="35" t="str">
        <f t="shared" si="222"/>
        <v>F</v>
      </c>
      <c r="F4800" s="35">
        <v>90</v>
      </c>
      <c r="G4800" s="35" t="s">
        <v>10209</v>
      </c>
      <c r="H4800" s="35" t="s">
        <v>5714</v>
      </c>
      <c r="I4800" s="35" t="s">
        <v>187</v>
      </c>
      <c r="J4800" s="48">
        <v>44629</v>
      </c>
      <c r="K4800" s="35">
        <v>59</v>
      </c>
      <c r="L4800" s="49" t="s">
        <v>159</v>
      </c>
      <c r="M4800" s="50" t="str">
        <f>VLOOKUP(Table6[[#This Row],[Product]],Table3[],2)</f>
        <v>Ultrathing V3</v>
      </c>
      <c r="N4800" s="50" t="str">
        <f t="shared" si="223"/>
        <v>Mar</v>
      </c>
      <c r="O4800" s="56">
        <f t="shared" si="224"/>
        <v>2022</v>
      </c>
      <c r="P4800" s="51">
        <f>VLOOKUP(Table6[[#This Row],[Product]],Table3[],3)</f>
        <v>3.39</v>
      </c>
      <c r="Q4800" s="35">
        <f>VLOOKUP(Table6[[#This Row],[Product]],Table3[],4)</f>
        <v>24</v>
      </c>
      <c r="R4800" s="35">
        <f>Table6[[#This Row],[Quantity]]*Table6[[#This Row],[Case]]</f>
        <v>1416</v>
      </c>
      <c r="S4800" s="35">
        <f>Table6[[#This Row],[Total Sales]]*Table6[[#This Row],[Cost]]</f>
        <v>4800.24</v>
      </c>
    </row>
    <row r="4801" spans="1:19" x14ac:dyDescent="0.3">
      <c r="A4801" s="54">
        <v>4940</v>
      </c>
      <c r="B4801" s="35" t="s">
        <v>6251</v>
      </c>
      <c r="C4801" s="35" t="s">
        <v>2611</v>
      </c>
      <c r="D4801" s="35" t="s">
        <v>15</v>
      </c>
      <c r="E4801" s="35" t="str">
        <f t="shared" si="222"/>
        <v>F</v>
      </c>
      <c r="F4801" s="35">
        <v>30</v>
      </c>
      <c r="G4801" s="35" t="s">
        <v>10210</v>
      </c>
      <c r="H4801" s="35" t="s">
        <v>498</v>
      </c>
      <c r="I4801" s="35" t="s">
        <v>32</v>
      </c>
      <c r="J4801" s="48" t="s">
        <v>14100</v>
      </c>
      <c r="K4801" s="35">
        <v>78</v>
      </c>
      <c r="L4801" s="49" t="s">
        <v>80</v>
      </c>
      <c r="M4801" s="50" t="str">
        <f>VLOOKUP(Table6[[#This Row],[Product]],Table3[],2)</f>
        <v>Ultrathing V2</v>
      </c>
      <c r="N4801" s="50" t="str">
        <f t="shared" si="223"/>
        <v>Jan</v>
      </c>
      <c r="O4801" s="56">
        <f t="shared" si="224"/>
        <v>2020</v>
      </c>
      <c r="P4801" s="51">
        <f>VLOOKUP(Table6[[#This Row],[Product]],Table3[],3)</f>
        <v>2.95</v>
      </c>
      <c r="Q4801" s="35">
        <f>VLOOKUP(Table6[[#This Row],[Product]],Table3[],4)</f>
        <v>20</v>
      </c>
      <c r="R4801" s="35">
        <f>Table6[[#This Row],[Quantity]]*Table6[[#This Row],[Case]]</f>
        <v>1560</v>
      </c>
      <c r="S4801" s="35">
        <f>Table6[[#This Row],[Total Sales]]*Table6[[#This Row],[Cost]]</f>
        <v>4602</v>
      </c>
    </row>
    <row r="4802" spans="1:19" x14ac:dyDescent="0.3">
      <c r="A4802" s="54">
        <v>4941</v>
      </c>
      <c r="B4802" s="35" t="s">
        <v>2580</v>
      </c>
      <c r="C4802" s="35" t="s">
        <v>3454</v>
      </c>
      <c r="D4802" s="35" t="s">
        <v>15</v>
      </c>
      <c r="E4802" s="35" t="str">
        <f t="shared" si="222"/>
        <v>F</v>
      </c>
      <c r="F4802" s="35">
        <v>60</v>
      </c>
      <c r="G4802" s="35" t="s">
        <v>10211</v>
      </c>
      <c r="H4802" s="35" t="s">
        <v>6621</v>
      </c>
      <c r="I4802" s="35" t="s">
        <v>38</v>
      </c>
      <c r="J4802" s="48">
        <v>44572</v>
      </c>
      <c r="K4802" s="35">
        <v>19</v>
      </c>
      <c r="L4802" s="49" t="s">
        <v>64</v>
      </c>
      <c r="M4802" s="50" t="str">
        <f>VLOOKUP(Table6[[#This Row],[Product]],Table3[],2)</f>
        <v>Ultrathing V4</v>
      </c>
      <c r="N4802" s="50" t="str">
        <f t="shared" si="223"/>
        <v>Jan</v>
      </c>
      <c r="O4802" s="56">
        <f t="shared" si="224"/>
        <v>2022</v>
      </c>
      <c r="P4802" s="51">
        <f>VLOOKUP(Table6[[#This Row],[Product]],Table3[],3)</f>
        <v>3.99</v>
      </c>
      <c r="Q4802" s="35">
        <f>VLOOKUP(Table6[[#This Row],[Product]],Table3[],4)</f>
        <v>24</v>
      </c>
      <c r="R4802" s="35">
        <f>Table6[[#This Row],[Quantity]]*Table6[[#This Row],[Case]]</f>
        <v>456</v>
      </c>
      <c r="S4802" s="35">
        <f>Table6[[#This Row],[Total Sales]]*Table6[[#This Row],[Cost]]</f>
        <v>1819.44</v>
      </c>
    </row>
    <row r="4803" spans="1:19" x14ac:dyDescent="0.3">
      <c r="A4803" s="54">
        <v>4942</v>
      </c>
      <c r="B4803" s="35" t="s">
        <v>4159</v>
      </c>
      <c r="C4803" s="35" t="s">
        <v>3301</v>
      </c>
      <c r="D4803" s="35" t="s">
        <v>15</v>
      </c>
      <c r="E4803" s="35" t="str">
        <f t="shared" ref="E4803:E4866" si="225">IF(OR(D4803="Mrs", D4803="Miss", D4803="Ms"), "F", IF(OR(D4803="Mr"), "M", IF(OR(D4803="Dr", D4803="Prof", D4803="Rev"), "M/F", "")))</f>
        <v>F</v>
      </c>
      <c r="F4803" s="35">
        <v>30</v>
      </c>
      <c r="G4803" s="35" t="s">
        <v>10212</v>
      </c>
      <c r="H4803" s="35" t="s">
        <v>1119</v>
      </c>
      <c r="I4803" s="35" t="s">
        <v>240</v>
      </c>
      <c r="J4803" s="48" t="s">
        <v>13644</v>
      </c>
      <c r="K4803" s="35">
        <v>75</v>
      </c>
      <c r="L4803" s="49" t="s">
        <v>45</v>
      </c>
      <c r="M4803" s="50" t="str">
        <f>VLOOKUP(Table6[[#This Row],[Product]],Table3[],2)</f>
        <v>Gigastuff</v>
      </c>
      <c r="N4803" s="50" t="str">
        <f t="shared" ref="N4803:N4866" si="226">TEXT(J4803,"mmm")</f>
        <v>Jan</v>
      </c>
      <c r="O4803" s="56">
        <f t="shared" ref="O4803:O4866" si="227">YEAR(J4803)</f>
        <v>2020</v>
      </c>
      <c r="P4803" s="51">
        <f>VLOOKUP(Table6[[#This Row],[Product]],Table3[],3)</f>
        <v>1.89</v>
      </c>
      <c r="Q4803" s="35">
        <f>VLOOKUP(Table6[[#This Row],[Product]],Table3[],4)</f>
        <v>18</v>
      </c>
      <c r="R4803" s="35">
        <f>Table6[[#This Row],[Quantity]]*Table6[[#This Row],[Case]]</f>
        <v>1350</v>
      </c>
      <c r="S4803" s="35">
        <f>Table6[[#This Row],[Total Sales]]*Table6[[#This Row],[Cost]]</f>
        <v>2551.5</v>
      </c>
    </row>
    <row r="4804" spans="1:19" x14ac:dyDescent="0.3">
      <c r="A4804" s="54">
        <v>4943</v>
      </c>
      <c r="B4804" s="35" t="s">
        <v>10213</v>
      </c>
      <c r="C4804" s="35" t="s">
        <v>107</v>
      </c>
      <c r="D4804" s="35" t="s">
        <v>51</v>
      </c>
      <c r="E4804" s="35" t="str">
        <f t="shared" si="225"/>
        <v>F</v>
      </c>
      <c r="F4804" s="35">
        <v>60</v>
      </c>
      <c r="G4804" s="35" t="s">
        <v>10214</v>
      </c>
      <c r="H4804" s="35" t="s">
        <v>730</v>
      </c>
      <c r="I4804" s="35" t="s">
        <v>187</v>
      </c>
      <c r="J4804" s="48" t="s">
        <v>13877</v>
      </c>
      <c r="K4804" s="35">
        <v>58</v>
      </c>
      <c r="L4804" s="49" t="s">
        <v>101</v>
      </c>
      <c r="M4804" s="50" t="str">
        <f>VLOOKUP(Table6[[#This Row],[Product]],Table3[],2)</f>
        <v>Superwossname</v>
      </c>
      <c r="N4804" s="50" t="str">
        <f t="shared" si="226"/>
        <v>Feb</v>
      </c>
      <c r="O4804" s="56">
        <f t="shared" si="227"/>
        <v>2022</v>
      </c>
      <c r="P4804" s="51">
        <f>VLOOKUP(Table6[[#This Row],[Product]],Table3[],3)</f>
        <v>3.49</v>
      </c>
      <c r="Q4804" s="35">
        <f>VLOOKUP(Table6[[#This Row],[Product]],Table3[],4)</f>
        <v>20</v>
      </c>
      <c r="R4804" s="35">
        <f>Table6[[#This Row],[Quantity]]*Table6[[#This Row],[Case]]</f>
        <v>1160</v>
      </c>
      <c r="S4804" s="35">
        <f>Table6[[#This Row],[Total Sales]]*Table6[[#This Row],[Cost]]</f>
        <v>4048.4</v>
      </c>
    </row>
    <row r="4805" spans="1:19" x14ac:dyDescent="0.3">
      <c r="A4805" s="54">
        <v>4944</v>
      </c>
      <c r="B4805" s="35" t="s">
        <v>2300</v>
      </c>
      <c r="C4805" s="35" t="s">
        <v>10215</v>
      </c>
      <c r="D4805" s="35" t="s">
        <v>51</v>
      </c>
      <c r="E4805" s="35" t="str">
        <f t="shared" si="225"/>
        <v>F</v>
      </c>
      <c r="F4805" s="35">
        <v>60</v>
      </c>
      <c r="G4805" s="35" t="s">
        <v>10216</v>
      </c>
      <c r="H4805" s="35" t="s">
        <v>2587</v>
      </c>
      <c r="I4805" s="35" t="s">
        <v>124</v>
      </c>
      <c r="J4805" s="48" t="s">
        <v>14132</v>
      </c>
      <c r="K4805" s="35">
        <v>87</v>
      </c>
      <c r="L4805" s="49" t="s">
        <v>20</v>
      </c>
      <c r="M4805" s="50" t="str">
        <f>VLOOKUP(Table6[[#This Row],[Product]],Table3[],2)</f>
        <v>Hyperwotsit</v>
      </c>
      <c r="N4805" s="50" t="str">
        <f t="shared" si="226"/>
        <v>Sep</v>
      </c>
      <c r="O4805" s="56">
        <f t="shared" si="227"/>
        <v>2022</v>
      </c>
      <c r="P4805" s="51">
        <f>VLOOKUP(Table6[[#This Row],[Product]],Table3[],3)</f>
        <v>2.0099999999999998</v>
      </c>
      <c r="Q4805" s="35">
        <f>VLOOKUP(Table6[[#This Row],[Product]],Table3[],4)</f>
        <v>20</v>
      </c>
      <c r="R4805" s="35">
        <f>Table6[[#This Row],[Quantity]]*Table6[[#This Row],[Case]]</f>
        <v>1740</v>
      </c>
      <c r="S4805" s="35">
        <f>Table6[[#This Row],[Total Sales]]*Table6[[#This Row],[Cost]]</f>
        <v>3497.3999999999996</v>
      </c>
    </row>
    <row r="4806" spans="1:19" x14ac:dyDescent="0.3">
      <c r="A4806" s="54">
        <v>4945</v>
      </c>
      <c r="B4806" s="35" t="s">
        <v>3117</v>
      </c>
      <c r="C4806" s="35" t="s">
        <v>5084</v>
      </c>
      <c r="D4806" s="35" t="s">
        <v>28</v>
      </c>
      <c r="E4806" s="35" t="str">
        <f t="shared" si="225"/>
        <v>M</v>
      </c>
      <c r="F4806" s="35">
        <v>90</v>
      </c>
      <c r="G4806" s="35" t="s">
        <v>10217</v>
      </c>
      <c r="H4806" s="35" t="s">
        <v>750</v>
      </c>
      <c r="I4806" s="35" t="s">
        <v>25</v>
      </c>
      <c r="J4806" s="48">
        <v>44623</v>
      </c>
      <c r="K4806" s="35">
        <v>18</v>
      </c>
      <c r="L4806" s="49" t="s">
        <v>101</v>
      </c>
      <c r="M4806" s="50" t="str">
        <f>VLOOKUP(Table6[[#This Row],[Product]],Table3[],2)</f>
        <v>Superwossname</v>
      </c>
      <c r="N4806" s="50" t="str">
        <f t="shared" si="226"/>
        <v>Mar</v>
      </c>
      <c r="O4806" s="56">
        <f t="shared" si="227"/>
        <v>2022</v>
      </c>
      <c r="P4806" s="51">
        <f>VLOOKUP(Table6[[#This Row],[Product]],Table3[],3)</f>
        <v>3.49</v>
      </c>
      <c r="Q4806" s="35">
        <f>VLOOKUP(Table6[[#This Row],[Product]],Table3[],4)</f>
        <v>20</v>
      </c>
      <c r="R4806" s="35">
        <f>Table6[[#This Row],[Quantity]]*Table6[[#This Row],[Case]]</f>
        <v>360</v>
      </c>
      <c r="S4806" s="35">
        <f>Table6[[#This Row],[Total Sales]]*Table6[[#This Row],[Cost]]</f>
        <v>1256.4000000000001</v>
      </c>
    </row>
    <row r="4807" spans="1:19" x14ac:dyDescent="0.3">
      <c r="A4807" s="54">
        <v>4946</v>
      </c>
      <c r="B4807" s="35" t="s">
        <v>1849</v>
      </c>
      <c r="C4807" s="35" t="s">
        <v>3965</v>
      </c>
      <c r="D4807" s="35" t="s">
        <v>51</v>
      </c>
      <c r="E4807" s="35" t="str">
        <f t="shared" si="225"/>
        <v>F</v>
      </c>
      <c r="F4807" s="35">
        <v>90</v>
      </c>
      <c r="G4807" s="35" t="s">
        <v>10218</v>
      </c>
      <c r="H4807" s="35" t="s">
        <v>2123</v>
      </c>
      <c r="I4807" s="35" t="s">
        <v>187</v>
      </c>
      <c r="J4807" s="48">
        <v>44621</v>
      </c>
      <c r="K4807" s="35">
        <v>104</v>
      </c>
      <c r="L4807" s="49" t="s">
        <v>39</v>
      </c>
      <c r="M4807" s="50" t="str">
        <f>VLOOKUP(Table6[[#This Row],[Product]],Table3[],2)</f>
        <v>Ultrathing V1</v>
      </c>
      <c r="N4807" s="50" t="str">
        <f t="shared" si="226"/>
        <v>Mar</v>
      </c>
      <c r="O4807" s="56">
        <f t="shared" si="227"/>
        <v>2022</v>
      </c>
      <c r="P4807" s="51">
        <f>VLOOKUP(Table6[[#This Row],[Product]],Table3[],3)</f>
        <v>1.79</v>
      </c>
      <c r="Q4807" s="35">
        <f>VLOOKUP(Table6[[#This Row],[Product]],Table3[],4)</f>
        <v>17</v>
      </c>
      <c r="R4807" s="35">
        <f>Table6[[#This Row],[Quantity]]*Table6[[#This Row],[Case]]</f>
        <v>1768</v>
      </c>
      <c r="S4807" s="35">
        <f>Table6[[#This Row],[Total Sales]]*Table6[[#This Row],[Cost]]</f>
        <v>3164.7200000000003</v>
      </c>
    </row>
    <row r="4808" spans="1:19" x14ac:dyDescent="0.3">
      <c r="A4808" s="54">
        <v>4947</v>
      </c>
      <c r="B4808" s="35" t="s">
        <v>2197</v>
      </c>
      <c r="C4808" s="35" t="s">
        <v>2449</v>
      </c>
      <c r="D4808" s="35" t="s">
        <v>28</v>
      </c>
      <c r="E4808" s="35" t="str">
        <f t="shared" si="225"/>
        <v>M</v>
      </c>
      <c r="F4808" s="35">
        <v>60</v>
      </c>
      <c r="G4808" s="35" t="s">
        <v>10219</v>
      </c>
      <c r="H4808" s="35" t="s">
        <v>6687</v>
      </c>
      <c r="I4808" s="35" t="s">
        <v>32</v>
      </c>
      <c r="J4808" s="48">
        <v>44386</v>
      </c>
      <c r="K4808" s="35">
        <v>79</v>
      </c>
      <c r="L4808" s="49" t="s">
        <v>80</v>
      </c>
      <c r="M4808" s="50" t="str">
        <f>VLOOKUP(Table6[[#This Row],[Product]],Table3[],2)</f>
        <v>Ultrathing V2</v>
      </c>
      <c r="N4808" s="50" t="str">
        <f t="shared" si="226"/>
        <v>Jul</v>
      </c>
      <c r="O4808" s="56">
        <f t="shared" si="227"/>
        <v>2021</v>
      </c>
      <c r="P4808" s="51">
        <f>VLOOKUP(Table6[[#This Row],[Product]],Table3[],3)</f>
        <v>2.95</v>
      </c>
      <c r="Q4808" s="35">
        <f>VLOOKUP(Table6[[#This Row],[Product]],Table3[],4)</f>
        <v>20</v>
      </c>
      <c r="R4808" s="35">
        <f>Table6[[#This Row],[Quantity]]*Table6[[#This Row],[Case]]</f>
        <v>1580</v>
      </c>
      <c r="S4808" s="35">
        <f>Table6[[#This Row],[Total Sales]]*Table6[[#This Row],[Cost]]</f>
        <v>4661</v>
      </c>
    </row>
    <row r="4809" spans="1:19" x14ac:dyDescent="0.3">
      <c r="A4809" s="54">
        <v>4948</v>
      </c>
      <c r="B4809" s="35" t="s">
        <v>10220</v>
      </c>
      <c r="C4809" s="35" t="s">
        <v>348</v>
      </c>
      <c r="D4809" s="35" t="s">
        <v>15</v>
      </c>
      <c r="E4809" s="35" t="str">
        <f t="shared" si="225"/>
        <v>F</v>
      </c>
      <c r="F4809" s="35">
        <v>30</v>
      </c>
      <c r="G4809" s="35" t="s">
        <v>10221</v>
      </c>
      <c r="H4809" s="35" t="s">
        <v>3157</v>
      </c>
      <c r="I4809" s="35" t="s">
        <v>32</v>
      </c>
      <c r="J4809" s="48" t="s">
        <v>14062</v>
      </c>
      <c r="K4809" s="35">
        <v>40</v>
      </c>
      <c r="L4809" s="49" t="s">
        <v>159</v>
      </c>
      <c r="M4809" s="50" t="str">
        <f>VLOOKUP(Table6[[#This Row],[Product]],Table3[],2)</f>
        <v>Ultrathing V3</v>
      </c>
      <c r="N4809" s="50" t="str">
        <f t="shared" si="226"/>
        <v>Jul</v>
      </c>
      <c r="O4809" s="56">
        <f t="shared" si="227"/>
        <v>2021</v>
      </c>
      <c r="P4809" s="51">
        <f>VLOOKUP(Table6[[#This Row],[Product]],Table3[],3)</f>
        <v>3.39</v>
      </c>
      <c r="Q4809" s="35">
        <f>VLOOKUP(Table6[[#This Row],[Product]],Table3[],4)</f>
        <v>24</v>
      </c>
      <c r="R4809" s="35">
        <f>Table6[[#This Row],[Quantity]]*Table6[[#This Row],[Case]]</f>
        <v>960</v>
      </c>
      <c r="S4809" s="35">
        <f>Table6[[#This Row],[Total Sales]]*Table6[[#This Row],[Cost]]</f>
        <v>3254.4</v>
      </c>
    </row>
    <row r="4810" spans="1:19" x14ac:dyDescent="0.3">
      <c r="A4810" s="54">
        <v>4949</v>
      </c>
      <c r="B4810" s="35" t="s">
        <v>9030</v>
      </c>
      <c r="C4810" s="35" t="s">
        <v>672</v>
      </c>
      <c r="D4810" s="35" t="s">
        <v>51</v>
      </c>
      <c r="E4810" s="35" t="str">
        <f t="shared" si="225"/>
        <v>F</v>
      </c>
      <c r="F4810" s="35">
        <v>90</v>
      </c>
      <c r="G4810" s="35" t="s">
        <v>10222</v>
      </c>
      <c r="H4810" s="35" t="s">
        <v>3365</v>
      </c>
      <c r="I4810" s="35" t="s">
        <v>146</v>
      </c>
      <c r="J4810" s="48">
        <v>44290</v>
      </c>
      <c r="K4810" s="35">
        <v>52</v>
      </c>
      <c r="L4810" s="49" t="s">
        <v>39</v>
      </c>
      <c r="M4810" s="50" t="str">
        <f>VLOOKUP(Table6[[#This Row],[Product]],Table3[],2)</f>
        <v>Ultrathing V1</v>
      </c>
      <c r="N4810" s="50" t="str">
        <f t="shared" si="226"/>
        <v>Apr</v>
      </c>
      <c r="O4810" s="56">
        <f t="shared" si="227"/>
        <v>2021</v>
      </c>
      <c r="P4810" s="51">
        <f>VLOOKUP(Table6[[#This Row],[Product]],Table3[],3)</f>
        <v>1.79</v>
      </c>
      <c r="Q4810" s="35">
        <f>VLOOKUP(Table6[[#This Row],[Product]],Table3[],4)</f>
        <v>17</v>
      </c>
      <c r="R4810" s="35">
        <f>Table6[[#This Row],[Quantity]]*Table6[[#This Row],[Case]]</f>
        <v>884</v>
      </c>
      <c r="S4810" s="35">
        <f>Table6[[#This Row],[Total Sales]]*Table6[[#This Row],[Cost]]</f>
        <v>1582.3600000000001</v>
      </c>
    </row>
    <row r="4811" spans="1:19" x14ac:dyDescent="0.3">
      <c r="A4811" s="54">
        <v>4950</v>
      </c>
      <c r="B4811" s="35" t="s">
        <v>10223</v>
      </c>
      <c r="C4811" s="35" t="s">
        <v>10224</v>
      </c>
      <c r="D4811" s="35" t="s">
        <v>51</v>
      </c>
      <c r="E4811" s="35" t="str">
        <f t="shared" si="225"/>
        <v>F</v>
      </c>
      <c r="F4811" s="35">
        <v>30</v>
      </c>
      <c r="G4811" s="35" t="s">
        <v>10225</v>
      </c>
      <c r="H4811" s="35" t="s">
        <v>2084</v>
      </c>
      <c r="I4811" s="35" t="s">
        <v>294</v>
      </c>
      <c r="J4811" s="48">
        <v>44743</v>
      </c>
      <c r="K4811" s="35">
        <v>98</v>
      </c>
      <c r="L4811" s="49" t="s">
        <v>45</v>
      </c>
      <c r="M4811" s="50" t="str">
        <f>VLOOKUP(Table6[[#This Row],[Product]],Table3[],2)</f>
        <v>Gigastuff</v>
      </c>
      <c r="N4811" s="50" t="str">
        <f t="shared" si="226"/>
        <v>Jul</v>
      </c>
      <c r="O4811" s="56">
        <f t="shared" si="227"/>
        <v>2022</v>
      </c>
      <c r="P4811" s="51">
        <f>VLOOKUP(Table6[[#This Row],[Product]],Table3[],3)</f>
        <v>1.89</v>
      </c>
      <c r="Q4811" s="35">
        <f>VLOOKUP(Table6[[#This Row],[Product]],Table3[],4)</f>
        <v>18</v>
      </c>
      <c r="R4811" s="35">
        <f>Table6[[#This Row],[Quantity]]*Table6[[#This Row],[Case]]</f>
        <v>1764</v>
      </c>
      <c r="S4811" s="35">
        <f>Table6[[#This Row],[Total Sales]]*Table6[[#This Row],[Cost]]</f>
        <v>3333.96</v>
      </c>
    </row>
    <row r="4812" spans="1:19" x14ac:dyDescent="0.3">
      <c r="A4812" s="54">
        <v>4951</v>
      </c>
      <c r="B4812" s="35" t="s">
        <v>463</v>
      </c>
      <c r="C4812" s="35" t="s">
        <v>7684</v>
      </c>
      <c r="D4812" s="35" t="s">
        <v>41</v>
      </c>
      <c r="E4812" s="35" t="str">
        <f t="shared" si="225"/>
        <v>F</v>
      </c>
      <c r="F4812" s="35">
        <v>90</v>
      </c>
      <c r="G4812" s="35" t="s">
        <v>14370</v>
      </c>
      <c r="H4812" s="35" t="s">
        <v>2066</v>
      </c>
      <c r="I4812" s="35" t="s">
        <v>294</v>
      </c>
      <c r="J4812" s="48" t="s">
        <v>14212</v>
      </c>
      <c r="K4812" s="35">
        <v>75</v>
      </c>
      <c r="L4812" s="49" t="s">
        <v>159</v>
      </c>
      <c r="M4812" s="50" t="str">
        <f>VLOOKUP(Table6[[#This Row],[Product]],Table3[],2)</f>
        <v>Ultrathing V3</v>
      </c>
      <c r="N4812" s="50" t="str">
        <f t="shared" si="226"/>
        <v>Mar</v>
      </c>
      <c r="O4812" s="56">
        <f t="shared" si="227"/>
        <v>2021</v>
      </c>
      <c r="P4812" s="51">
        <f>VLOOKUP(Table6[[#This Row],[Product]],Table3[],3)</f>
        <v>3.39</v>
      </c>
      <c r="Q4812" s="35">
        <f>VLOOKUP(Table6[[#This Row],[Product]],Table3[],4)</f>
        <v>24</v>
      </c>
      <c r="R4812" s="35">
        <f>Table6[[#This Row],[Quantity]]*Table6[[#This Row],[Case]]</f>
        <v>1800</v>
      </c>
      <c r="S4812" s="35">
        <f>Table6[[#This Row],[Total Sales]]*Table6[[#This Row],[Cost]]</f>
        <v>6102</v>
      </c>
    </row>
    <row r="4813" spans="1:19" x14ac:dyDescent="0.3">
      <c r="A4813" s="54">
        <v>4952</v>
      </c>
      <c r="B4813" s="35" t="s">
        <v>10227</v>
      </c>
      <c r="C4813" s="35" t="s">
        <v>2813</v>
      </c>
      <c r="D4813" s="35" t="s">
        <v>51</v>
      </c>
      <c r="E4813" s="35" t="str">
        <f t="shared" si="225"/>
        <v>F</v>
      </c>
      <c r="F4813" s="35">
        <v>30</v>
      </c>
      <c r="G4813" s="35" t="s">
        <v>10228</v>
      </c>
      <c r="H4813" s="35" t="s">
        <v>3579</v>
      </c>
      <c r="I4813" s="35" t="s">
        <v>1576</v>
      </c>
      <c r="J4813" s="48">
        <v>43868</v>
      </c>
      <c r="K4813" s="35">
        <v>51</v>
      </c>
      <c r="L4813" s="49" t="s">
        <v>101</v>
      </c>
      <c r="M4813" s="50" t="str">
        <f>VLOOKUP(Table6[[#This Row],[Product]],Table3[],2)</f>
        <v>Superwossname</v>
      </c>
      <c r="N4813" s="50" t="str">
        <f t="shared" si="226"/>
        <v>Feb</v>
      </c>
      <c r="O4813" s="56">
        <f t="shared" si="227"/>
        <v>2020</v>
      </c>
      <c r="P4813" s="51">
        <f>VLOOKUP(Table6[[#This Row],[Product]],Table3[],3)</f>
        <v>3.49</v>
      </c>
      <c r="Q4813" s="35">
        <f>VLOOKUP(Table6[[#This Row],[Product]],Table3[],4)</f>
        <v>20</v>
      </c>
      <c r="R4813" s="35">
        <f>Table6[[#This Row],[Quantity]]*Table6[[#This Row],[Case]]</f>
        <v>1020</v>
      </c>
      <c r="S4813" s="35">
        <f>Table6[[#This Row],[Total Sales]]*Table6[[#This Row],[Cost]]</f>
        <v>3559.8</v>
      </c>
    </row>
    <row r="4814" spans="1:19" x14ac:dyDescent="0.3">
      <c r="A4814" s="54">
        <v>4953</v>
      </c>
      <c r="B4814" s="35" t="s">
        <v>7821</v>
      </c>
      <c r="C4814" s="35" t="s">
        <v>4635</v>
      </c>
      <c r="D4814" s="35" t="s">
        <v>15</v>
      </c>
      <c r="E4814" s="35" t="str">
        <f t="shared" si="225"/>
        <v>F</v>
      </c>
      <c r="F4814" s="35">
        <v>60</v>
      </c>
      <c r="G4814" s="35" t="s">
        <v>10229</v>
      </c>
      <c r="H4814" s="35" t="s">
        <v>3724</v>
      </c>
      <c r="I4814" s="35" t="s">
        <v>1078</v>
      </c>
      <c r="J4814" s="48">
        <v>44744</v>
      </c>
      <c r="K4814" s="35">
        <v>40</v>
      </c>
      <c r="L4814" s="49" t="s">
        <v>20</v>
      </c>
      <c r="M4814" s="50" t="str">
        <f>VLOOKUP(Table6[[#This Row],[Product]],Table3[],2)</f>
        <v>Hyperwotsit</v>
      </c>
      <c r="N4814" s="50" t="str">
        <f t="shared" si="226"/>
        <v>Jul</v>
      </c>
      <c r="O4814" s="56">
        <f t="shared" si="227"/>
        <v>2022</v>
      </c>
      <c r="P4814" s="51">
        <f>VLOOKUP(Table6[[#This Row],[Product]],Table3[],3)</f>
        <v>2.0099999999999998</v>
      </c>
      <c r="Q4814" s="35">
        <f>VLOOKUP(Table6[[#This Row],[Product]],Table3[],4)</f>
        <v>20</v>
      </c>
      <c r="R4814" s="35">
        <f>Table6[[#This Row],[Quantity]]*Table6[[#This Row],[Case]]</f>
        <v>800</v>
      </c>
      <c r="S4814" s="35">
        <f>Table6[[#This Row],[Total Sales]]*Table6[[#This Row],[Cost]]</f>
        <v>1607.9999999999998</v>
      </c>
    </row>
    <row r="4815" spans="1:19" x14ac:dyDescent="0.3">
      <c r="A4815" s="54">
        <v>4954</v>
      </c>
      <c r="B4815" s="35" t="s">
        <v>1877</v>
      </c>
      <c r="C4815" s="35" t="s">
        <v>9715</v>
      </c>
      <c r="D4815" s="35" t="s">
        <v>28</v>
      </c>
      <c r="E4815" s="35" t="str">
        <f t="shared" si="225"/>
        <v>M</v>
      </c>
      <c r="F4815" s="35">
        <v>30</v>
      </c>
      <c r="G4815" s="35" t="s">
        <v>10230</v>
      </c>
      <c r="H4815" s="35" t="s">
        <v>9286</v>
      </c>
      <c r="I4815" s="35" t="s">
        <v>178</v>
      </c>
      <c r="J4815" s="48">
        <v>44203</v>
      </c>
      <c r="K4815" s="35">
        <v>63</v>
      </c>
      <c r="L4815" s="49" t="s">
        <v>101</v>
      </c>
      <c r="M4815" s="50" t="str">
        <f>VLOOKUP(Table6[[#This Row],[Product]],Table3[],2)</f>
        <v>Superwossname</v>
      </c>
      <c r="N4815" s="50" t="str">
        <f t="shared" si="226"/>
        <v>Jan</v>
      </c>
      <c r="O4815" s="56">
        <f t="shared" si="227"/>
        <v>2021</v>
      </c>
      <c r="P4815" s="51">
        <f>VLOOKUP(Table6[[#This Row],[Product]],Table3[],3)</f>
        <v>3.49</v>
      </c>
      <c r="Q4815" s="35">
        <f>VLOOKUP(Table6[[#This Row],[Product]],Table3[],4)</f>
        <v>20</v>
      </c>
      <c r="R4815" s="35">
        <f>Table6[[#This Row],[Quantity]]*Table6[[#This Row],[Case]]</f>
        <v>1260</v>
      </c>
      <c r="S4815" s="35">
        <f>Table6[[#This Row],[Total Sales]]*Table6[[#This Row],[Cost]]</f>
        <v>4397.4000000000005</v>
      </c>
    </row>
    <row r="4816" spans="1:19" x14ac:dyDescent="0.3">
      <c r="A4816" s="54">
        <v>4955</v>
      </c>
      <c r="B4816" s="35" t="s">
        <v>10231</v>
      </c>
      <c r="C4816" s="35" t="s">
        <v>1410</v>
      </c>
      <c r="D4816" s="35" t="s">
        <v>41</v>
      </c>
      <c r="E4816" s="35" t="str">
        <f t="shared" si="225"/>
        <v>F</v>
      </c>
      <c r="F4816" s="35">
        <v>90</v>
      </c>
      <c r="G4816" s="35" t="s">
        <v>10232</v>
      </c>
      <c r="H4816" s="35" t="s">
        <v>350</v>
      </c>
      <c r="I4816" s="35" t="s">
        <v>25</v>
      </c>
      <c r="J4816" s="48" t="s">
        <v>14271</v>
      </c>
      <c r="K4816" s="35">
        <v>4</v>
      </c>
      <c r="L4816" s="49" t="s">
        <v>33</v>
      </c>
      <c r="M4816" s="50" t="str">
        <f>VLOOKUP(Table6[[#This Row],[Product]],Table3[],2)</f>
        <v>Megawidget L</v>
      </c>
      <c r="N4816" s="50" t="str">
        <f t="shared" si="226"/>
        <v>Apr</v>
      </c>
      <c r="O4816" s="56">
        <f t="shared" si="227"/>
        <v>2020</v>
      </c>
      <c r="P4816" s="51">
        <f>VLOOKUP(Table6[[#This Row],[Product]],Table3[],3)</f>
        <v>1.79</v>
      </c>
      <c r="Q4816" s="35">
        <f>VLOOKUP(Table6[[#This Row],[Product]],Table3[],4)</f>
        <v>24</v>
      </c>
      <c r="R4816" s="35">
        <f>Table6[[#This Row],[Quantity]]*Table6[[#This Row],[Case]]</f>
        <v>96</v>
      </c>
      <c r="S4816" s="35">
        <f>Table6[[#This Row],[Total Sales]]*Table6[[#This Row],[Cost]]</f>
        <v>171.84</v>
      </c>
    </row>
    <row r="4817" spans="1:19" x14ac:dyDescent="0.3">
      <c r="A4817" s="54">
        <v>4956</v>
      </c>
      <c r="B4817" s="35" t="s">
        <v>10233</v>
      </c>
      <c r="C4817" s="35" t="s">
        <v>816</v>
      </c>
      <c r="D4817" s="35" t="s">
        <v>28</v>
      </c>
      <c r="E4817" s="35" t="str">
        <f t="shared" si="225"/>
        <v>M</v>
      </c>
      <c r="F4817" s="35">
        <v>60</v>
      </c>
      <c r="G4817" s="35" t="s">
        <v>10234</v>
      </c>
      <c r="H4817" s="35" t="s">
        <v>6312</v>
      </c>
      <c r="I4817" s="35" t="s">
        <v>173</v>
      </c>
      <c r="J4817" s="48" t="s">
        <v>13721</v>
      </c>
      <c r="K4817" s="35">
        <v>36</v>
      </c>
      <c r="L4817" s="49" t="s">
        <v>70</v>
      </c>
      <c r="M4817" s="50" t="str">
        <f>VLOOKUP(Table6[[#This Row],[Product]],Table3[],2)</f>
        <v>Megawidget M</v>
      </c>
      <c r="N4817" s="50" t="str">
        <f t="shared" si="226"/>
        <v>Apr</v>
      </c>
      <c r="O4817" s="56">
        <f t="shared" si="227"/>
        <v>2020</v>
      </c>
      <c r="P4817" s="51">
        <f>VLOOKUP(Table6[[#This Row],[Product]],Table3[],3)</f>
        <v>1.29</v>
      </c>
      <c r="Q4817" s="35">
        <f>VLOOKUP(Table6[[#This Row],[Product]],Table3[],4)</f>
        <v>24</v>
      </c>
      <c r="R4817" s="35">
        <f>Table6[[#This Row],[Quantity]]*Table6[[#This Row],[Case]]</f>
        <v>864</v>
      </c>
      <c r="S4817" s="35">
        <f>Table6[[#This Row],[Total Sales]]*Table6[[#This Row],[Cost]]</f>
        <v>1114.56</v>
      </c>
    </row>
    <row r="4818" spans="1:19" x14ac:dyDescent="0.3">
      <c r="A4818" s="54">
        <v>4957</v>
      </c>
      <c r="B4818" s="35" t="s">
        <v>8785</v>
      </c>
      <c r="C4818" s="35" t="s">
        <v>795</v>
      </c>
      <c r="D4818" s="35" t="s">
        <v>51</v>
      </c>
      <c r="E4818" s="35" t="str">
        <f t="shared" si="225"/>
        <v>F</v>
      </c>
      <c r="F4818" s="35">
        <v>90</v>
      </c>
      <c r="G4818" s="35" t="s">
        <v>10235</v>
      </c>
      <c r="H4818" s="35" t="s">
        <v>2311</v>
      </c>
      <c r="I4818" s="35" t="s">
        <v>32</v>
      </c>
      <c r="J4818" s="48">
        <v>43924</v>
      </c>
      <c r="K4818" s="35">
        <v>80</v>
      </c>
      <c r="L4818" s="49" t="s">
        <v>20</v>
      </c>
      <c r="M4818" s="50" t="str">
        <f>VLOOKUP(Table6[[#This Row],[Product]],Table3[],2)</f>
        <v>Hyperwotsit</v>
      </c>
      <c r="N4818" s="50" t="str">
        <f t="shared" si="226"/>
        <v>Apr</v>
      </c>
      <c r="O4818" s="56">
        <f t="shared" si="227"/>
        <v>2020</v>
      </c>
      <c r="P4818" s="51">
        <f>VLOOKUP(Table6[[#This Row],[Product]],Table3[],3)</f>
        <v>2.0099999999999998</v>
      </c>
      <c r="Q4818" s="35">
        <f>VLOOKUP(Table6[[#This Row],[Product]],Table3[],4)</f>
        <v>20</v>
      </c>
      <c r="R4818" s="35">
        <f>Table6[[#This Row],[Quantity]]*Table6[[#This Row],[Case]]</f>
        <v>1600</v>
      </c>
      <c r="S4818" s="35">
        <f>Table6[[#This Row],[Total Sales]]*Table6[[#This Row],[Cost]]</f>
        <v>3215.9999999999995</v>
      </c>
    </row>
    <row r="4819" spans="1:19" x14ac:dyDescent="0.3">
      <c r="A4819" s="54">
        <v>4958</v>
      </c>
      <c r="B4819" s="35" t="s">
        <v>10236</v>
      </c>
      <c r="C4819" s="35" t="s">
        <v>1654</v>
      </c>
      <c r="D4819" s="35" t="s">
        <v>51</v>
      </c>
      <c r="E4819" s="35" t="str">
        <f t="shared" si="225"/>
        <v>F</v>
      </c>
      <c r="F4819" s="35">
        <v>90</v>
      </c>
      <c r="G4819" s="35" t="s">
        <v>10237</v>
      </c>
      <c r="H4819" s="35" t="s">
        <v>1168</v>
      </c>
      <c r="I4819" s="35" t="s">
        <v>32</v>
      </c>
      <c r="J4819" s="48" t="s">
        <v>14057</v>
      </c>
      <c r="K4819" s="35">
        <v>61</v>
      </c>
      <c r="L4819" s="49" t="s">
        <v>64</v>
      </c>
      <c r="M4819" s="50" t="str">
        <f>VLOOKUP(Table6[[#This Row],[Product]],Table3[],2)</f>
        <v>Ultrathing V4</v>
      </c>
      <c r="N4819" s="50" t="str">
        <f t="shared" si="226"/>
        <v>Feb</v>
      </c>
      <c r="O4819" s="56">
        <f t="shared" si="227"/>
        <v>2020</v>
      </c>
      <c r="P4819" s="51">
        <f>VLOOKUP(Table6[[#This Row],[Product]],Table3[],3)</f>
        <v>3.99</v>
      </c>
      <c r="Q4819" s="35">
        <f>VLOOKUP(Table6[[#This Row],[Product]],Table3[],4)</f>
        <v>24</v>
      </c>
      <c r="R4819" s="35">
        <f>Table6[[#This Row],[Quantity]]*Table6[[#This Row],[Case]]</f>
        <v>1464</v>
      </c>
      <c r="S4819" s="35">
        <f>Table6[[#This Row],[Total Sales]]*Table6[[#This Row],[Cost]]</f>
        <v>5841.3600000000006</v>
      </c>
    </row>
    <row r="4820" spans="1:19" x14ac:dyDescent="0.3">
      <c r="A4820" s="54">
        <v>4959</v>
      </c>
      <c r="B4820" s="35" t="s">
        <v>10238</v>
      </c>
      <c r="C4820" s="35" t="s">
        <v>3251</v>
      </c>
      <c r="D4820" s="35" t="s">
        <v>28</v>
      </c>
      <c r="E4820" s="35" t="str">
        <f t="shared" si="225"/>
        <v>M</v>
      </c>
      <c r="F4820" s="35">
        <v>60</v>
      </c>
      <c r="G4820" s="35" t="s">
        <v>10239</v>
      </c>
      <c r="H4820" s="35" t="s">
        <v>5170</v>
      </c>
      <c r="I4820" s="35" t="s">
        <v>294</v>
      </c>
      <c r="J4820" s="48" t="s">
        <v>14026</v>
      </c>
      <c r="K4820" s="35">
        <v>6</v>
      </c>
      <c r="L4820" s="49" t="s">
        <v>70</v>
      </c>
      <c r="M4820" s="50" t="str">
        <f>VLOOKUP(Table6[[#This Row],[Product]],Table3[],2)</f>
        <v>Megawidget M</v>
      </c>
      <c r="N4820" s="50" t="str">
        <f t="shared" si="226"/>
        <v>Jun</v>
      </c>
      <c r="O4820" s="56">
        <f t="shared" si="227"/>
        <v>2020</v>
      </c>
      <c r="P4820" s="51">
        <f>VLOOKUP(Table6[[#This Row],[Product]],Table3[],3)</f>
        <v>1.29</v>
      </c>
      <c r="Q4820" s="35">
        <f>VLOOKUP(Table6[[#This Row],[Product]],Table3[],4)</f>
        <v>24</v>
      </c>
      <c r="R4820" s="35">
        <f>Table6[[#This Row],[Quantity]]*Table6[[#This Row],[Case]]</f>
        <v>144</v>
      </c>
      <c r="S4820" s="35">
        <f>Table6[[#This Row],[Total Sales]]*Table6[[#This Row],[Cost]]</f>
        <v>185.76</v>
      </c>
    </row>
    <row r="4821" spans="1:19" x14ac:dyDescent="0.3">
      <c r="A4821" s="54">
        <v>4961</v>
      </c>
      <c r="B4821" s="35" t="s">
        <v>5695</v>
      </c>
      <c r="C4821" s="35" t="s">
        <v>7398</v>
      </c>
      <c r="D4821" s="35" t="s">
        <v>28</v>
      </c>
      <c r="E4821" s="35" t="str">
        <f t="shared" si="225"/>
        <v>M</v>
      </c>
      <c r="F4821" s="35">
        <v>90</v>
      </c>
      <c r="G4821" s="35" t="s">
        <v>10242</v>
      </c>
      <c r="H4821" s="35" t="s">
        <v>5867</v>
      </c>
      <c r="I4821" s="35" t="s">
        <v>32</v>
      </c>
      <c r="J4821" s="48">
        <v>44508</v>
      </c>
      <c r="K4821" s="35">
        <v>17</v>
      </c>
      <c r="L4821" s="49" t="s">
        <v>45</v>
      </c>
      <c r="M4821" s="50" t="str">
        <f>VLOOKUP(Table6[[#This Row],[Product]],Table3[],2)</f>
        <v>Gigastuff</v>
      </c>
      <c r="N4821" s="50" t="str">
        <f t="shared" si="226"/>
        <v>Nov</v>
      </c>
      <c r="O4821" s="56">
        <f t="shared" si="227"/>
        <v>2021</v>
      </c>
      <c r="P4821" s="51">
        <f>VLOOKUP(Table6[[#This Row],[Product]],Table3[],3)</f>
        <v>1.89</v>
      </c>
      <c r="Q4821" s="35">
        <f>VLOOKUP(Table6[[#This Row],[Product]],Table3[],4)</f>
        <v>18</v>
      </c>
      <c r="R4821" s="35">
        <f>Table6[[#This Row],[Quantity]]*Table6[[#This Row],[Case]]</f>
        <v>306</v>
      </c>
      <c r="S4821" s="35">
        <f>Table6[[#This Row],[Total Sales]]*Table6[[#This Row],[Cost]]</f>
        <v>578.33999999999992</v>
      </c>
    </row>
    <row r="4822" spans="1:19" x14ac:dyDescent="0.3">
      <c r="A4822" s="54">
        <v>4962</v>
      </c>
      <c r="B4822" s="35" t="s">
        <v>5571</v>
      </c>
      <c r="C4822" s="35" t="s">
        <v>6776</v>
      </c>
      <c r="D4822" s="35" t="s">
        <v>15</v>
      </c>
      <c r="E4822" s="35" t="str">
        <f t="shared" si="225"/>
        <v>F</v>
      </c>
      <c r="F4822" s="35">
        <v>90</v>
      </c>
      <c r="G4822" s="35" t="s">
        <v>10243</v>
      </c>
      <c r="H4822" s="35" t="s">
        <v>1601</v>
      </c>
      <c r="I4822" s="35" t="s">
        <v>32</v>
      </c>
      <c r="J4822" s="48" t="s">
        <v>14207</v>
      </c>
      <c r="K4822" s="35">
        <v>43</v>
      </c>
      <c r="L4822" s="49" t="s">
        <v>70</v>
      </c>
      <c r="M4822" s="50" t="str">
        <f>VLOOKUP(Table6[[#This Row],[Product]],Table3[],2)</f>
        <v>Megawidget M</v>
      </c>
      <c r="N4822" s="50" t="str">
        <f t="shared" si="226"/>
        <v>Jun</v>
      </c>
      <c r="O4822" s="56">
        <f t="shared" si="227"/>
        <v>2022</v>
      </c>
      <c r="P4822" s="51">
        <f>VLOOKUP(Table6[[#This Row],[Product]],Table3[],3)</f>
        <v>1.29</v>
      </c>
      <c r="Q4822" s="35">
        <f>VLOOKUP(Table6[[#This Row],[Product]],Table3[],4)</f>
        <v>24</v>
      </c>
      <c r="R4822" s="35">
        <f>Table6[[#This Row],[Quantity]]*Table6[[#This Row],[Case]]</f>
        <v>1032</v>
      </c>
      <c r="S4822" s="35">
        <f>Table6[[#This Row],[Total Sales]]*Table6[[#This Row],[Cost]]</f>
        <v>1331.28</v>
      </c>
    </row>
    <row r="4823" spans="1:19" x14ac:dyDescent="0.3">
      <c r="A4823" s="54">
        <v>4963</v>
      </c>
      <c r="B4823" s="35" t="s">
        <v>10244</v>
      </c>
      <c r="C4823" s="35" t="s">
        <v>348</v>
      </c>
      <c r="D4823" s="35" t="s">
        <v>92</v>
      </c>
      <c r="E4823" s="35" t="str">
        <f t="shared" si="225"/>
        <v>M/F</v>
      </c>
      <c r="F4823" s="35">
        <v>60</v>
      </c>
      <c r="G4823" s="35" t="s">
        <v>10245</v>
      </c>
      <c r="H4823" s="35" t="s">
        <v>5711</v>
      </c>
      <c r="I4823" s="35" t="s">
        <v>25</v>
      </c>
      <c r="J4823" s="48" t="s">
        <v>14020</v>
      </c>
      <c r="K4823" s="35">
        <v>61</v>
      </c>
      <c r="L4823" s="49" t="s">
        <v>159</v>
      </c>
      <c r="M4823" s="50" t="str">
        <f>VLOOKUP(Table6[[#This Row],[Product]],Table3[],2)</f>
        <v>Ultrathing V3</v>
      </c>
      <c r="N4823" s="50" t="str">
        <f t="shared" si="226"/>
        <v>Oct</v>
      </c>
      <c r="O4823" s="56">
        <f t="shared" si="227"/>
        <v>2020</v>
      </c>
      <c r="P4823" s="51">
        <f>VLOOKUP(Table6[[#This Row],[Product]],Table3[],3)</f>
        <v>3.39</v>
      </c>
      <c r="Q4823" s="35">
        <f>VLOOKUP(Table6[[#This Row],[Product]],Table3[],4)</f>
        <v>24</v>
      </c>
      <c r="R4823" s="35">
        <f>Table6[[#This Row],[Quantity]]*Table6[[#This Row],[Case]]</f>
        <v>1464</v>
      </c>
      <c r="S4823" s="35">
        <f>Table6[[#This Row],[Total Sales]]*Table6[[#This Row],[Cost]]</f>
        <v>4962.96</v>
      </c>
    </row>
    <row r="4824" spans="1:19" x14ac:dyDescent="0.3">
      <c r="A4824" s="54">
        <v>4964</v>
      </c>
      <c r="B4824" s="35" t="s">
        <v>4509</v>
      </c>
      <c r="C4824" s="35" t="s">
        <v>86</v>
      </c>
      <c r="D4824" s="35" t="s">
        <v>28</v>
      </c>
      <c r="E4824" s="35" t="str">
        <f t="shared" si="225"/>
        <v>M</v>
      </c>
      <c r="F4824" s="35">
        <v>90</v>
      </c>
      <c r="G4824" s="35" t="s">
        <v>10246</v>
      </c>
      <c r="H4824" s="35" t="s">
        <v>5007</v>
      </c>
      <c r="I4824" s="35" t="s">
        <v>89</v>
      </c>
      <c r="J4824" s="48">
        <v>44662</v>
      </c>
      <c r="K4824" s="35">
        <v>104</v>
      </c>
      <c r="L4824" s="49" t="s">
        <v>45</v>
      </c>
      <c r="M4824" s="50" t="str">
        <f>VLOOKUP(Table6[[#This Row],[Product]],Table3[],2)</f>
        <v>Gigastuff</v>
      </c>
      <c r="N4824" s="50" t="str">
        <f t="shared" si="226"/>
        <v>Apr</v>
      </c>
      <c r="O4824" s="56">
        <f t="shared" si="227"/>
        <v>2022</v>
      </c>
      <c r="P4824" s="51">
        <f>VLOOKUP(Table6[[#This Row],[Product]],Table3[],3)</f>
        <v>1.89</v>
      </c>
      <c r="Q4824" s="35">
        <f>VLOOKUP(Table6[[#This Row],[Product]],Table3[],4)</f>
        <v>18</v>
      </c>
      <c r="R4824" s="35">
        <f>Table6[[#This Row],[Quantity]]*Table6[[#This Row],[Case]]</f>
        <v>1872</v>
      </c>
      <c r="S4824" s="35">
        <f>Table6[[#This Row],[Total Sales]]*Table6[[#This Row],[Cost]]</f>
        <v>3538.08</v>
      </c>
    </row>
    <row r="4825" spans="1:19" x14ac:dyDescent="0.3">
      <c r="A4825" s="54">
        <v>4965</v>
      </c>
      <c r="B4825" s="35" t="s">
        <v>7340</v>
      </c>
      <c r="C4825" s="35" t="s">
        <v>6845</v>
      </c>
      <c r="D4825" s="35" t="s">
        <v>28</v>
      </c>
      <c r="E4825" s="35" t="str">
        <f t="shared" si="225"/>
        <v>M</v>
      </c>
      <c r="F4825" s="35">
        <v>30</v>
      </c>
      <c r="G4825" s="35" t="s">
        <v>10247</v>
      </c>
      <c r="H4825" s="35" t="s">
        <v>9022</v>
      </c>
      <c r="I4825" s="35" t="s">
        <v>187</v>
      </c>
      <c r="J4825" s="48" t="s">
        <v>13803</v>
      </c>
      <c r="K4825" s="35">
        <v>91</v>
      </c>
      <c r="L4825" s="49" t="s">
        <v>54</v>
      </c>
      <c r="M4825" s="50" t="str">
        <f>VLOOKUP(Table6[[#This Row],[Product]],Table3[],2)</f>
        <v>Megawidget S</v>
      </c>
      <c r="N4825" s="50" t="str">
        <f t="shared" si="226"/>
        <v>Mar</v>
      </c>
      <c r="O4825" s="56">
        <f t="shared" si="227"/>
        <v>2022</v>
      </c>
      <c r="P4825" s="51">
        <f>VLOOKUP(Table6[[#This Row],[Product]],Table3[],3)</f>
        <v>0.69</v>
      </c>
      <c r="Q4825" s="35">
        <f>VLOOKUP(Table6[[#This Row],[Product]],Table3[],4)</f>
        <v>24</v>
      </c>
      <c r="R4825" s="35">
        <f>Table6[[#This Row],[Quantity]]*Table6[[#This Row],[Case]]</f>
        <v>2184</v>
      </c>
      <c r="S4825" s="35">
        <f>Table6[[#This Row],[Total Sales]]*Table6[[#This Row],[Cost]]</f>
        <v>1506.9599999999998</v>
      </c>
    </row>
    <row r="4826" spans="1:19" x14ac:dyDescent="0.3">
      <c r="A4826" s="54">
        <v>4966</v>
      </c>
      <c r="B4826" s="35" t="s">
        <v>1058</v>
      </c>
      <c r="C4826" s="35" t="s">
        <v>1307</v>
      </c>
      <c r="D4826" s="35" t="s">
        <v>28</v>
      </c>
      <c r="E4826" s="35" t="str">
        <f t="shared" si="225"/>
        <v>M</v>
      </c>
      <c r="F4826" s="35">
        <v>90</v>
      </c>
      <c r="G4826" s="35" t="s">
        <v>14371</v>
      </c>
      <c r="H4826" s="35" t="s">
        <v>1103</v>
      </c>
      <c r="I4826" s="35" t="s">
        <v>25</v>
      </c>
      <c r="J4826" s="48" t="s">
        <v>13689</v>
      </c>
      <c r="K4826" s="35">
        <v>69</v>
      </c>
      <c r="L4826" s="49" t="s">
        <v>39</v>
      </c>
      <c r="M4826" s="50" t="str">
        <f>VLOOKUP(Table6[[#This Row],[Product]],Table3[],2)</f>
        <v>Ultrathing V1</v>
      </c>
      <c r="N4826" s="50" t="str">
        <f t="shared" si="226"/>
        <v>Dec</v>
      </c>
      <c r="O4826" s="56">
        <f t="shared" si="227"/>
        <v>2022</v>
      </c>
      <c r="P4826" s="51">
        <f>VLOOKUP(Table6[[#This Row],[Product]],Table3[],3)</f>
        <v>1.79</v>
      </c>
      <c r="Q4826" s="35">
        <f>VLOOKUP(Table6[[#This Row],[Product]],Table3[],4)</f>
        <v>17</v>
      </c>
      <c r="R4826" s="35">
        <f>Table6[[#This Row],[Quantity]]*Table6[[#This Row],[Case]]</f>
        <v>1173</v>
      </c>
      <c r="S4826" s="35">
        <f>Table6[[#This Row],[Total Sales]]*Table6[[#This Row],[Cost]]</f>
        <v>2099.67</v>
      </c>
    </row>
    <row r="4827" spans="1:19" x14ac:dyDescent="0.3">
      <c r="A4827" s="54">
        <v>4967</v>
      </c>
      <c r="B4827" s="35" t="s">
        <v>10249</v>
      </c>
      <c r="C4827" s="35" t="s">
        <v>2505</v>
      </c>
      <c r="D4827" s="35" t="s">
        <v>51</v>
      </c>
      <c r="E4827" s="35" t="str">
        <f t="shared" si="225"/>
        <v>F</v>
      </c>
      <c r="F4827" s="35">
        <v>60</v>
      </c>
      <c r="G4827" s="35" t="s">
        <v>14371</v>
      </c>
      <c r="H4827" s="35" t="s">
        <v>924</v>
      </c>
      <c r="I4827" s="35" t="s">
        <v>32</v>
      </c>
      <c r="J4827" s="48">
        <v>43926</v>
      </c>
      <c r="K4827" s="35">
        <v>54</v>
      </c>
      <c r="L4827" s="49" t="s">
        <v>64</v>
      </c>
      <c r="M4827" s="50" t="str">
        <f>VLOOKUP(Table6[[#This Row],[Product]],Table3[],2)</f>
        <v>Ultrathing V4</v>
      </c>
      <c r="N4827" s="50" t="str">
        <f t="shared" si="226"/>
        <v>Apr</v>
      </c>
      <c r="O4827" s="56">
        <f t="shared" si="227"/>
        <v>2020</v>
      </c>
      <c r="P4827" s="51">
        <f>VLOOKUP(Table6[[#This Row],[Product]],Table3[],3)</f>
        <v>3.99</v>
      </c>
      <c r="Q4827" s="35">
        <f>VLOOKUP(Table6[[#This Row],[Product]],Table3[],4)</f>
        <v>24</v>
      </c>
      <c r="R4827" s="35">
        <f>Table6[[#This Row],[Quantity]]*Table6[[#This Row],[Case]]</f>
        <v>1296</v>
      </c>
      <c r="S4827" s="35">
        <f>Table6[[#This Row],[Total Sales]]*Table6[[#This Row],[Cost]]</f>
        <v>5171.04</v>
      </c>
    </row>
    <row r="4828" spans="1:19" x14ac:dyDescent="0.3">
      <c r="A4828" s="54">
        <v>4968</v>
      </c>
      <c r="B4828" s="35" t="s">
        <v>10250</v>
      </c>
      <c r="C4828" s="35" t="s">
        <v>2980</v>
      </c>
      <c r="D4828" s="35" t="s">
        <v>51</v>
      </c>
      <c r="E4828" s="35" t="str">
        <f t="shared" si="225"/>
        <v>F</v>
      </c>
      <c r="F4828" s="35">
        <v>60</v>
      </c>
      <c r="G4828" s="35" t="s">
        <v>10251</v>
      </c>
      <c r="H4828" s="35" t="s">
        <v>1477</v>
      </c>
      <c r="I4828" s="35" t="s">
        <v>1478</v>
      </c>
      <c r="J4828" s="48" t="s">
        <v>14005</v>
      </c>
      <c r="K4828" s="35">
        <v>58</v>
      </c>
      <c r="L4828" s="49" t="s">
        <v>54</v>
      </c>
      <c r="M4828" s="50" t="str">
        <f>VLOOKUP(Table6[[#This Row],[Product]],Table3[],2)</f>
        <v>Megawidget S</v>
      </c>
      <c r="N4828" s="50" t="str">
        <f t="shared" si="226"/>
        <v>Aug</v>
      </c>
      <c r="O4828" s="56">
        <f t="shared" si="227"/>
        <v>2020</v>
      </c>
      <c r="P4828" s="51">
        <f>VLOOKUP(Table6[[#This Row],[Product]],Table3[],3)</f>
        <v>0.69</v>
      </c>
      <c r="Q4828" s="35">
        <f>VLOOKUP(Table6[[#This Row],[Product]],Table3[],4)</f>
        <v>24</v>
      </c>
      <c r="R4828" s="35">
        <f>Table6[[#This Row],[Quantity]]*Table6[[#This Row],[Case]]</f>
        <v>1392</v>
      </c>
      <c r="S4828" s="35">
        <f>Table6[[#This Row],[Total Sales]]*Table6[[#This Row],[Cost]]</f>
        <v>960.4799999999999</v>
      </c>
    </row>
    <row r="4829" spans="1:19" x14ac:dyDescent="0.3">
      <c r="A4829" s="54">
        <v>4969</v>
      </c>
      <c r="B4829" s="35" t="s">
        <v>7418</v>
      </c>
      <c r="C4829" s="35" t="s">
        <v>3265</v>
      </c>
      <c r="D4829" s="35" t="s">
        <v>28</v>
      </c>
      <c r="E4829" s="35" t="str">
        <f t="shared" si="225"/>
        <v>M</v>
      </c>
      <c r="F4829" s="35">
        <v>30</v>
      </c>
      <c r="G4829" s="35" t="s">
        <v>10252</v>
      </c>
      <c r="H4829" s="35" t="s">
        <v>4330</v>
      </c>
      <c r="I4829" s="35" t="s">
        <v>187</v>
      </c>
      <c r="J4829" s="48">
        <v>43958</v>
      </c>
      <c r="K4829" s="35">
        <v>2</v>
      </c>
      <c r="L4829" s="49" t="s">
        <v>33</v>
      </c>
      <c r="M4829" s="50" t="str">
        <f>VLOOKUP(Table6[[#This Row],[Product]],Table3[],2)</f>
        <v>Megawidget L</v>
      </c>
      <c r="N4829" s="50" t="str">
        <f t="shared" si="226"/>
        <v>May</v>
      </c>
      <c r="O4829" s="56">
        <f t="shared" si="227"/>
        <v>2020</v>
      </c>
      <c r="P4829" s="51">
        <f>VLOOKUP(Table6[[#This Row],[Product]],Table3[],3)</f>
        <v>1.79</v>
      </c>
      <c r="Q4829" s="35">
        <f>VLOOKUP(Table6[[#This Row],[Product]],Table3[],4)</f>
        <v>24</v>
      </c>
      <c r="R4829" s="35">
        <f>Table6[[#This Row],[Quantity]]*Table6[[#This Row],[Case]]</f>
        <v>48</v>
      </c>
      <c r="S4829" s="35">
        <f>Table6[[#This Row],[Total Sales]]*Table6[[#This Row],[Cost]]</f>
        <v>85.92</v>
      </c>
    </row>
    <row r="4830" spans="1:19" x14ac:dyDescent="0.3">
      <c r="A4830" s="54">
        <v>4970</v>
      </c>
      <c r="B4830" s="35" t="s">
        <v>2866</v>
      </c>
      <c r="C4830" s="35" t="s">
        <v>1581</v>
      </c>
      <c r="D4830" s="35" t="s">
        <v>28</v>
      </c>
      <c r="E4830" s="35" t="str">
        <f t="shared" si="225"/>
        <v>M</v>
      </c>
      <c r="F4830" s="35">
        <v>90</v>
      </c>
      <c r="G4830" s="35" t="s">
        <v>10253</v>
      </c>
      <c r="H4830" s="35" t="s">
        <v>74</v>
      </c>
      <c r="I4830" s="35" t="s">
        <v>32</v>
      </c>
      <c r="J4830" s="48" t="s">
        <v>14182</v>
      </c>
      <c r="K4830" s="35">
        <v>13</v>
      </c>
      <c r="L4830" s="49" t="s">
        <v>54</v>
      </c>
      <c r="M4830" s="50" t="str">
        <f>VLOOKUP(Table6[[#This Row],[Product]],Table3[],2)</f>
        <v>Megawidget S</v>
      </c>
      <c r="N4830" s="50" t="str">
        <f t="shared" si="226"/>
        <v>May</v>
      </c>
      <c r="O4830" s="56">
        <f t="shared" si="227"/>
        <v>2021</v>
      </c>
      <c r="P4830" s="51">
        <f>VLOOKUP(Table6[[#This Row],[Product]],Table3[],3)</f>
        <v>0.69</v>
      </c>
      <c r="Q4830" s="35">
        <f>VLOOKUP(Table6[[#This Row],[Product]],Table3[],4)</f>
        <v>24</v>
      </c>
      <c r="R4830" s="35">
        <f>Table6[[#This Row],[Quantity]]*Table6[[#This Row],[Case]]</f>
        <v>312</v>
      </c>
      <c r="S4830" s="35">
        <f>Table6[[#This Row],[Total Sales]]*Table6[[#This Row],[Cost]]</f>
        <v>215.27999999999997</v>
      </c>
    </row>
    <row r="4831" spans="1:19" x14ac:dyDescent="0.3">
      <c r="A4831" s="54">
        <v>4971</v>
      </c>
      <c r="B4831" s="35" t="s">
        <v>10254</v>
      </c>
      <c r="C4831" s="35" t="s">
        <v>1853</v>
      </c>
      <c r="D4831" s="35" t="s">
        <v>15</v>
      </c>
      <c r="E4831" s="35" t="str">
        <f t="shared" si="225"/>
        <v>F</v>
      </c>
      <c r="F4831" s="35">
        <v>60</v>
      </c>
      <c r="G4831" s="35" t="s">
        <v>10255</v>
      </c>
      <c r="H4831" s="35" t="s">
        <v>8155</v>
      </c>
      <c r="I4831" s="35" t="s">
        <v>32</v>
      </c>
      <c r="J4831" s="48" t="s">
        <v>14061</v>
      </c>
      <c r="K4831" s="35">
        <v>10</v>
      </c>
      <c r="L4831" s="49" t="s">
        <v>101</v>
      </c>
      <c r="M4831" s="50" t="str">
        <f>VLOOKUP(Table6[[#This Row],[Product]],Table3[],2)</f>
        <v>Superwossname</v>
      </c>
      <c r="N4831" s="50" t="str">
        <f t="shared" si="226"/>
        <v>Feb</v>
      </c>
      <c r="O4831" s="56">
        <f t="shared" si="227"/>
        <v>2022</v>
      </c>
      <c r="P4831" s="51">
        <f>VLOOKUP(Table6[[#This Row],[Product]],Table3[],3)</f>
        <v>3.49</v>
      </c>
      <c r="Q4831" s="35">
        <f>VLOOKUP(Table6[[#This Row],[Product]],Table3[],4)</f>
        <v>20</v>
      </c>
      <c r="R4831" s="35">
        <f>Table6[[#This Row],[Quantity]]*Table6[[#This Row],[Case]]</f>
        <v>200</v>
      </c>
      <c r="S4831" s="35">
        <f>Table6[[#This Row],[Total Sales]]*Table6[[#This Row],[Cost]]</f>
        <v>698</v>
      </c>
    </row>
    <row r="4832" spans="1:19" x14ac:dyDescent="0.3">
      <c r="A4832" s="54">
        <v>4972</v>
      </c>
      <c r="B4832" s="35" t="s">
        <v>5380</v>
      </c>
      <c r="C4832" s="35" t="s">
        <v>9600</v>
      </c>
      <c r="D4832" s="35" t="s">
        <v>51</v>
      </c>
      <c r="E4832" s="35" t="str">
        <f t="shared" si="225"/>
        <v>F</v>
      </c>
      <c r="F4832" s="35">
        <v>90</v>
      </c>
      <c r="G4832" s="35" t="s">
        <v>10256</v>
      </c>
      <c r="H4832" s="35" t="s">
        <v>1977</v>
      </c>
      <c r="I4832" s="35" t="s">
        <v>124</v>
      </c>
      <c r="J4832" s="48">
        <v>44779</v>
      </c>
      <c r="K4832" s="35">
        <v>29</v>
      </c>
      <c r="L4832" s="49" t="s">
        <v>64</v>
      </c>
      <c r="M4832" s="50" t="str">
        <f>VLOOKUP(Table6[[#This Row],[Product]],Table3[],2)</f>
        <v>Ultrathing V4</v>
      </c>
      <c r="N4832" s="50" t="str">
        <f t="shared" si="226"/>
        <v>Aug</v>
      </c>
      <c r="O4832" s="56">
        <f t="shared" si="227"/>
        <v>2022</v>
      </c>
      <c r="P4832" s="51">
        <f>VLOOKUP(Table6[[#This Row],[Product]],Table3[],3)</f>
        <v>3.99</v>
      </c>
      <c r="Q4832" s="35">
        <f>VLOOKUP(Table6[[#This Row],[Product]],Table3[],4)</f>
        <v>24</v>
      </c>
      <c r="R4832" s="35">
        <f>Table6[[#This Row],[Quantity]]*Table6[[#This Row],[Case]]</f>
        <v>696</v>
      </c>
      <c r="S4832" s="35">
        <f>Table6[[#This Row],[Total Sales]]*Table6[[#This Row],[Cost]]</f>
        <v>2777.04</v>
      </c>
    </row>
    <row r="4833" spans="1:19" x14ac:dyDescent="0.3">
      <c r="A4833" s="54">
        <v>4973</v>
      </c>
      <c r="B4833" s="35" t="s">
        <v>683</v>
      </c>
      <c r="C4833" s="35" t="s">
        <v>5037</v>
      </c>
      <c r="D4833" s="35" t="s">
        <v>28</v>
      </c>
      <c r="E4833" s="35" t="str">
        <f t="shared" si="225"/>
        <v>M</v>
      </c>
      <c r="F4833" s="35">
        <v>90</v>
      </c>
      <c r="G4833" s="35" t="s">
        <v>10257</v>
      </c>
      <c r="H4833" s="35" t="s">
        <v>1896</v>
      </c>
      <c r="I4833" s="35" t="s">
        <v>294</v>
      </c>
      <c r="J4833" s="48">
        <v>44539</v>
      </c>
      <c r="K4833" s="35">
        <v>61</v>
      </c>
      <c r="L4833" s="49" t="s">
        <v>64</v>
      </c>
      <c r="M4833" s="50" t="str">
        <f>VLOOKUP(Table6[[#This Row],[Product]],Table3[],2)</f>
        <v>Ultrathing V4</v>
      </c>
      <c r="N4833" s="50" t="str">
        <f t="shared" si="226"/>
        <v>Dec</v>
      </c>
      <c r="O4833" s="56">
        <f t="shared" si="227"/>
        <v>2021</v>
      </c>
      <c r="P4833" s="51">
        <f>VLOOKUP(Table6[[#This Row],[Product]],Table3[],3)</f>
        <v>3.99</v>
      </c>
      <c r="Q4833" s="35">
        <f>VLOOKUP(Table6[[#This Row],[Product]],Table3[],4)</f>
        <v>24</v>
      </c>
      <c r="R4833" s="35">
        <f>Table6[[#This Row],[Quantity]]*Table6[[#This Row],[Case]]</f>
        <v>1464</v>
      </c>
      <c r="S4833" s="35">
        <f>Table6[[#This Row],[Total Sales]]*Table6[[#This Row],[Cost]]</f>
        <v>5841.3600000000006</v>
      </c>
    </row>
    <row r="4834" spans="1:19" x14ac:dyDescent="0.3">
      <c r="A4834" s="54">
        <v>4974</v>
      </c>
      <c r="B4834" s="35" t="s">
        <v>10258</v>
      </c>
      <c r="C4834" s="35" t="s">
        <v>2095</v>
      </c>
      <c r="D4834" s="35" t="s">
        <v>51</v>
      </c>
      <c r="E4834" s="35" t="str">
        <f t="shared" si="225"/>
        <v>F</v>
      </c>
      <c r="F4834" s="35">
        <v>30</v>
      </c>
      <c r="G4834" s="35" t="s">
        <v>10259</v>
      </c>
      <c r="H4834" s="35" t="s">
        <v>1332</v>
      </c>
      <c r="I4834" s="35" t="s">
        <v>32</v>
      </c>
      <c r="J4834" s="48">
        <v>44836</v>
      </c>
      <c r="K4834" s="35">
        <v>51</v>
      </c>
      <c r="L4834" s="49" t="s">
        <v>54</v>
      </c>
      <c r="M4834" s="50" t="str">
        <f>VLOOKUP(Table6[[#This Row],[Product]],Table3[],2)</f>
        <v>Megawidget S</v>
      </c>
      <c r="N4834" s="50" t="str">
        <f t="shared" si="226"/>
        <v>Oct</v>
      </c>
      <c r="O4834" s="56">
        <f t="shared" si="227"/>
        <v>2022</v>
      </c>
      <c r="P4834" s="51">
        <f>VLOOKUP(Table6[[#This Row],[Product]],Table3[],3)</f>
        <v>0.69</v>
      </c>
      <c r="Q4834" s="35">
        <f>VLOOKUP(Table6[[#This Row],[Product]],Table3[],4)</f>
        <v>24</v>
      </c>
      <c r="R4834" s="35">
        <f>Table6[[#This Row],[Quantity]]*Table6[[#This Row],[Case]]</f>
        <v>1224</v>
      </c>
      <c r="S4834" s="35">
        <f>Table6[[#This Row],[Total Sales]]*Table6[[#This Row],[Cost]]</f>
        <v>844.56</v>
      </c>
    </row>
    <row r="4835" spans="1:19" x14ac:dyDescent="0.3">
      <c r="A4835" s="54">
        <v>4975</v>
      </c>
      <c r="B4835" s="35" t="s">
        <v>10260</v>
      </c>
      <c r="C4835" s="35" t="s">
        <v>1468</v>
      </c>
      <c r="D4835" s="35" t="s">
        <v>28</v>
      </c>
      <c r="E4835" s="35" t="str">
        <f t="shared" si="225"/>
        <v>M</v>
      </c>
      <c r="F4835" s="35">
        <v>30</v>
      </c>
      <c r="G4835" s="35" t="s">
        <v>10261</v>
      </c>
      <c r="H4835" s="35" t="s">
        <v>2766</v>
      </c>
      <c r="I4835" s="35" t="s">
        <v>294</v>
      </c>
      <c r="J4835" s="48" t="s">
        <v>14058</v>
      </c>
      <c r="K4835" s="35">
        <v>47</v>
      </c>
      <c r="L4835" s="49" t="s">
        <v>20</v>
      </c>
      <c r="M4835" s="50" t="str">
        <f>VLOOKUP(Table6[[#This Row],[Product]],Table3[],2)</f>
        <v>Hyperwotsit</v>
      </c>
      <c r="N4835" s="50" t="str">
        <f t="shared" si="226"/>
        <v>Jun</v>
      </c>
      <c r="O4835" s="56">
        <f t="shared" si="227"/>
        <v>2020</v>
      </c>
      <c r="P4835" s="51">
        <f>VLOOKUP(Table6[[#This Row],[Product]],Table3[],3)</f>
        <v>2.0099999999999998</v>
      </c>
      <c r="Q4835" s="35">
        <f>VLOOKUP(Table6[[#This Row],[Product]],Table3[],4)</f>
        <v>20</v>
      </c>
      <c r="R4835" s="35">
        <f>Table6[[#This Row],[Quantity]]*Table6[[#This Row],[Case]]</f>
        <v>940</v>
      </c>
      <c r="S4835" s="35">
        <f>Table6[[#This Row],[Total Sales]]*Table6[[#This Row],[Cost]]</f>
        <v>1889.3999999999999</v>
      </c>
    </row>
    <row r="4836" spans="1:19" x14ac:dyDescent="0.3">
      <c r="A4836" s="54">
        <v>4976</v>
      </c>
      <c r="B4836" s="35" t="s">
        <v>8288</v>
      </c>
      <c r="C4836" s="35" t="s">
        <v>6040</v>
      </c>
      <c r="D4836" s="35" t="s">
        <v>28</v>
      </c>
      <c r="E4836" s="35" t="str">
        <f t="shared" si="225"/>
        <v>M</v>
      </c>
      <c r="F4836" s="35">
        <v>30</v>
      </c>
      <c r="G4836" s="35" t="s">
        <v>10262</v>
      </c>
      <c r="H4836" s="35" t="s">
        <v>7383</v>
      </c>
      <c r="I4836" s="35" t="s">
        <v>110</v>
      </c>
      <c r="J4836" s="48" t="s">
        <v>14277</v>
      </c>
      <c r="K4836" s="35">
        <v>2</v>
      </c>
      <c r="L4836" s="49" t="s">
        <v>39</v>
      </c>
      <c r="M4836" s="50" t="str">
        <f>VLOOKUP(Table6[[#This Row],[Product]],Table3[],2)</f>
        <v>Ultrathing V1</v>
      </c>
      <c r="N4836" s="50" t="str">
        <f t="shared" si="226"/>
        <v>Apr</v>
      </c>
      <c r="O4836" s="56">
        <f t="shared" si="227"/>
        <v>2021</v>
      </c>
      <c r="P4836" s="51">
        <f>VLOOKUP(Table6[[#This Row],[Product]],Table3[],3)</f>
        <v>1.79</v>
      </c>
      <c r="Q4836" s="35">
        <f>VLOOKUP(Table6[[#This Row],[Product]],Table3[],4)</f>
        <v>17</v>
      </c>
      <c r="R4836" s="35">
        <f>Table6[[#This Row],[Quantity]]*Table6[[#This Row],[Case]]</f>
        <v>34</v>
      </c>
      <c r="S4836" s="35">
        <f>Table6[[#This Row],[Total Sales]]*Table6[[#This Row],[Cost]]</f>
        <v>60.86</v>
      </c>
    </row>
    <row r="4837" spans="1:19" x14ac:dyDescent="0.3">
      <c r="A4837" s="54">
        <v>4977</v>
      </c>
      <c r="B4837" s="35" t="s">
        <v>3483</v>
      </c>
      <c r="C4837" s="35" t="s">
        <v>6291</v>
      </c>
      <c r="D4837" s="35" t="s">
        <v>28</v>
      </c>
      <c r="E4837" s="35" t="str">
        <f t="shared" si="225"/>
        <v>M</v>
      </c>
      <c r="F4837" s="35">
        <v>60</v>
      </c>
      <c r="G4837" s="35" t="s">
        <v>10262</v>
      </c>
      <c r="H4837" s="35" t="s">
        <v>2931</v>
      </c>
      <c r="I4837" s="35" t="s">
        <v>32</v>
      </c>
      <c r="J4837" s="48">
        <v>44816</v>
      </c>
      <c r="K4837" s="35">
        <v>100</v>
      </c>
      <c r="L4837" s="49" t="s">
        <v>159</v>
      </c>
      <c r="M4837" s="50" t="str">
        <f>VLOOKUP(Table6[[#This Row],[Product]],Table3[],2)</f>
        <v>Ultrathing V3</v>
      </c>
      <c r="N4837" s="50" t="str">
        <f t="shared" si="226"/>
        <v>Sep</v>
      </c>
      <c r="O4837" s="56">
        <f t="shared" si="227"/>
        <v>2022</v>
      </c>
      <c r="P4837" s="51">
        <f>VLOOKUP(Table6[[#This Row],[Product]],Table3[],3)</f>
        <v>3.39</v>
      </c>
      <c r="Q4837" s="35">
        <f>VLOOKUP(Table6[[#This Row],[Product]],Table3[],4)</f>
        <v>24</v>
      </c>
      <c r="R4837" s="35">
        <f>Table6[[#This Row],[Quantity]]*Table6[[#This Row],[Case]]</f>
        <v>2400</v>
      </c>
      <c r="S4837" s="35">
        <f>Table6[[#This Row],[Total Sales]]*Table6[[#This Row],[Cost]]</f>
        <v>8136</v>
      </c>
    </row>
    <row r="4838" spans="1:19" x14ac:dyDescent="0.3">
      <c r="A4838" s="54">
        <v>4978</v>
      </c>
      <c r="B4838" s="35" t="s">
        <v>3073</v>
      </c>
      <c r="C4838" s="35" t="s">
        <v>6062</v>
      </c>
      <c r="D4838" s="35" t="s">
        <v>28</v>
      </c>
      <c r="E4838" s="35" t="str">
        <f t="shared" si="225"/>
        <v>M</v>
      </c>
      <c r="F4838" s="35">
        <v>30</v>
      </c>
      <c r="G4838" s="35" t="s">
        <v>10263</v>
      </c>
      <c r="H4838" s="35" t="s">
        <v>1077</v>
      </c>
      <c r="I4838" s="35" t="s">
        <v>1078</v>
      </c>
      <c r="J4838" s="48" t="s">
        <v>14080</v>
      </c>
      <c r="K4838" s="35">
        <v>34</v>
      </c>
      <c r="L4838" s="49" t="s">
        <v>39</v>
      </c>
      <c r="M4838" s="50" t="str">
        <f>VLOOKUP(Table6[[#This Row],[Product]],Table3[],2)</f>
        <v>Ultrathing V1</v>
      </c>
      <c r="N4838" s="50" t="str">
        <f t="shared" si="226"/>
        <v>Aug</v>
      </c>
      <c r="O4838" s="56">
        <f t="shared" si="227"/>
        <v>2020</v>
      </c>
      <c r="P4838" s="51">
        <f>VLOOKUP(Table6[[#This Row],[Product]],Table3[],3)</f>
        <v>1.79</v>
      </c>
      <c r="Q4838" s="35">
        <f>VLOOKUP(Table6[[#This Row],[Product]],Table3[],4)</f>
        <v>17</v>
      </c>
      <c r="R4838" s="35">
        <f>Table6[[#This Row],[Quantity]]*Table6[[#This Row],[Case]]</f>
        <v>578</v>
      </c>
      <c r="S4838" s="35">
        <f>Table6[[#This Row],[Total Sales]]*Table6[[#This Row],[Cost]]</f>
        <v>1034.6200000000001</v>
      </c>
    </row>
    <row r="4839" spans="1:19" x14ac:dyDescent="0.3">
      <c r="A4839" s="54">
        <v>4979</v>
      </c>
      <c r="B4839" s="35" t="s">
        <v>6804</v>
      </c>
      <c r="C4839" s="35" t="s">
        <v>6044</v>
      </c>
      <c r="D4839" s="35" t="s">
        <v>28</v>
      </c>
      <c r="E4839" s="35" t="str">
        <f t="shared" si="225"/>
        <v>M</v>
      </c>
      <c r="F4839" s="35">
        <v>60</v>
      </c>
      <c r="G4839" s="35" t="s">
        <v>10264</v>
      </c>
      <c r="H4839" s="35" t="s">
        <v>558</v>
      </c>
      <c r="I4839" s="35" t="s">
        <v>32</v>
      </c>
      <c r="J4839" s="48" t="s">
        <v>14147</v>
      </c>
      <c r="K4839" s="35">
        <v>23</v>
      </c>
      <c r="L4839" s="49" t="s">
        <v>45</v>
      </c>
      <c r="M4839" s="50" t="str">
        <f>VLOOKUP(Table6[[#This Row],[Product]],Table3[],2)</f>
        <v>Gigastuff</v>
      </c>
      <c r="N4839" s="50" t="str">
        <f t="shared" si="226"/>
        <v>Apr</v>
      </c>
      <c r="O4839" s="56">
        <f t="shared" si="227"/>
        <v>2022</v>
      </c>
      <c r="P4839" s="51">
        <f>VLOOKUP(Table6[[#This Row],[Product]],Table3[],3)</f>
        <v>1.89</v>
      </c>
      <c r="Q4839" s="35">
        <f>VLOOKUP(Table6[[#This Row],[Product]],Table3[],4)</f>
        <v>18</v>
      </c>
      <c r="R4839" s="35">
        <f>Table6[[#This Row],[Quantity]]*Table6[[#This Row],[Case]]</f>
        <v>414</v>
      </c>
      <c r="S4839" s="35">
        <f>Table6[[#This Row],[Total Sales]]*Table6[[#This Row],[Cost]]</f>
        <v>782.45999999999992</v>
      </c>
    </row>
    <row r="4840" spans="1:19" x14ac:dyDescent="0.3">
      <c r="A4840" s="54">
        <v>4980</v>
      </c>
      <c r="B4840" s="35" t="s">
        <v>10265</v>
      </c>
      <c r="C4840" s="35" t="s">
        <v>906</v>
      </c>
      <c r="D4840" s="35" t="s">
        <v>15</v>
      </c>
      <c r="E4840" s="35" t="str">
        <f t="shared" si="225"/>
        <v>F</v>
      </c>
      <c r="F4840" s="35">
        <v>30</v>
      </c>
      <c r="G4840" s="35" t="s">
        <v>10266</v>
      </c>
      <c r="H4840" s="35" t="s">
        <v>7056</v>
      </c>
      <c r="I4840" s="35" t="s">
        <v>95</v>
      </c>
      <c r="J4840" s="48">
        <v>43957</v>
      </c>
      <c r="K4840" s="35">
        <v>37</v>
      </c>
      <c r="L4840" s="49" t="s">
        <v>54</v>
      </c>
      <c r="M4840" s="50" t="str">
        <f>VLOOKUP(Table6[[#This Row],[Product]],Table3[],2)</f>
        <v>Megawidget S</v>
      </c>
      <c r="N4840" s="50" t="str">
        <f t="shared" si="226"/>
        <v>May</v>
      </c>
      <c r="O4840" s="56">
        <f t="shared" si="227"/>
        <v>2020</v>
      </c>
      <c r="P4840" s="51">
        <f>VLOOKUP(Table6[[#This Row],[Product]],Table3[],3)</f>
        <v>0.69</v>
      </c>
      <c r="Q4840" s="35">
        <f>VLOOKUP(Table6[[#This Row],[Product]],Table3[],4)</f>
        <v>24</v>
      </c>
      <c r="R4840" s="35">
        <f>Table6[[#This Row],[Quantity]]*Table6[[#This Row],[Case]]</f>
        <v>888</v>
      </c>
      <c r="S4840" s="35">
        <f>Table6[[#This Row],[Total Sales]]*Table6[[#This Row],[Cost]]</f>
        <v>612.71999999999991</v>
      </c>
    </row>
    <row r="4841" spans="1:19" x14ac:dyDescent="0.3">
      <c r="A4841" s="54">
        <v>4981</v>
      </c>
      <c r="B4841" s="35" t="s">
        <v>3397</v>
      </c>
      <c r="C4841" s="35" t="s">
        <v>1783</v>
      </c>
      <c r="D4841" s="35" t="s">
        <v>28</v>
      </c>
      <c r="E4841" s="35" t="str">
        <f t="shared" si="225"/>
        <v>M</v>
      </c>
      <c r="F4841" s="35">
        <v>60</v>
      </c>
      <c r="G4841" s="35" t="s">
        <v>10267</v>
      </c>
      <c r="H4841" s="35" t="s">
        <v>2583</v>
      </c>
      <c r="I4841" s="35" t="s">
        <v>32</v>
      </c>
      <c r="J4841" s="48" t="s">
        <v>13922</v>
      </c>
      <c r="K4841" s="35">
        <v>95</v>
      </c>
      <c r="L4841" s="49" t="s">
        <v>45</v>
      </c>
      <c r="M4841" s="50" t="str">
        <f>VLOOKUP(Table6[[#This Row],[Product]],Table3[],2)</f>
        <v>Gigastuff</v>
      </c>
      <c r="N4841" s="50" t="str">
        <f t="shared" si="226"/>
        <v>Mar</v>
      </c>
      <c r="O4841" s="56">
        <f t="shared" si="227"/>
        <v>2022</v>
      </c>
      <c r="P4841" s="51">
        <f>VLOOKUP(Table6[[#This Row],[Product]],Table3[],3)</f>
        <v>1.89</v>
      </c>
      <c r="Q4841" s="35">
        <f>VLOOKUP(Table6[[#This Row],[Product]],Table3[],4)</f>
        <v>18</v>
      </c>
      <c r="R4841" s="35">
        <f>Table6[[#This Row],[Quantity]]*Table6[[#This Row],[Case]]</f>
        <v>1710</v>
      </c>
      <c r="S4841" s="35">
        <f>Table6[[#This Row],[Total Sales]]*Table6[[#This Row],[Cost]]</f>
        <v>3231.8999999999996</v>
      </c>
    </row>
    <row r="4842" spans="1:19" x14ac:dyDescent="0.3">
      <c r="A4842" s="54">
        <v>4982</v>
      </c>
      <c r="B4842" s="35" t="s">
        <v>10268</v>
      </c>
      <c r="C4842" s="35" t="s">
        <v>3262</v>
      </c>
      <c r="D4842" s="35" t="s">
        <v>51</v>
      </c>
      <c r="E4842" s="35" t="str">
        <f t="shared" si="225"/>
        <v>F</v>
      </c>
      <c r="F4842" s="35">
        <v>60</v>
      </c>
      <c r="G4842" s="35" t="s">
        <v>10269</v>
      </c>
      <c r="H4842" s="35" t="s">
        <v>1519</v>
      </c>
      <c r="I4842" s="35" t="s">
        <v>32</v>
      </c>
      <c r="J4842" s="48">
        <v>44166</v>
      </c>
      <c r="K4842" s="35">
        <v>44</v>
      </c>
      <c r="L4842" s="49" t="s">
        <v>101</v>
      </c>
      <c r="M4842" s="50" t="str">
        <f>VLOOKUP(Table6[[#This Row],[Product]],Table3[],2)</f>
        <v>Superwossname</v>
      </c>
      <c r="N4842" s="50" t="str">
        <f t="shared" si="226"/>
        <v>Dec</v>
      </c>
      <c r="O4842" s="56">
        <f t="shared" si="227"/>
        <v>2020</v>
      </c>
      <c r="P4842" s="51">
        <f>VLOOKUP(Table6[[#This Row],[Product]],Table3[],3)</f>
        <v>3.49</v>
      </c>
      <c r="Q4842" s="35">
        <f>VLOOKUP(Table6[[#This Row],[Product]],Table3[],4)</f>
        <v>20</v>
      </c>
      <c r="R4842" s="35">
        <f>Table6[[#This Row],[Quantity]]*Table6[[#This Row],[Case]]</f>
        <v>880</v>
      </c>
      <c r="S4842" s="35">
        <f>Table6[[#This Row],[Total Sales]]*Table6[[#This Row],[Cost]]</f>
        <v>3071.2000000000003</v>
      </c>
    </row>
    <row r="4843" spans="1:19" x14ac:dyDescent="0.3">
      <c r="A4843" s="54">
        <v>4983</v>
      </c>
      <c r="B4843" s="35" t="s">
        <v>10270</v>
      </c>
      <c r="C4843" s="35" t="s">
        <v>1044</v>
      </c>
      <c r="D4843" s="35" t="s">
        <v>51</v>
      </c>
      <c r="E4843" s="35" t="str">
        <f t="shared" si="225"/>
        <v>F</v>
      </c>
      <c r="F4843" s="35">
        <v>30</v>
      </c>
      <c r="G4843" s="35" t="s">
        <v>10271</v>
      </c>
      <c r="H4843" s="35" t="s">
        <v>7777</v>
      </c>
      <c r="I4843" s="35" t="s">
        <v>32</v>
      </c>
      <c r="J4843" s="48" t="s">
        <v>14114</v>
      </c>
      <c r="K4843" s="35">
        <v>43</v>
      </c>
      <c r="L4843" s="49" t="s">
        <v>33</v>
      </c>
      <c r="M4843" s="50" t="str">
        <f>VLOOKUP(Table6[[#This Row],[Product]],Table3[],2)</f>
        <v>Megawidget L</v>
      </c>
      <c r="N4843" s="50" t="str">
        <f t="shared" si="226"/>
        <v>Sep</v>
      </c>
      <c r="O4843" s="56">
        <f t="shared" si="227"/>
        <v>2020</v>
      </c>
      <c r="P4843" s="51">
        <f>VLOOKUP(Table6[[#This Row],[Product]],Table3[],3)</f>
        <v>1.79</v>
      </c>
      <c r="Q4843" s="35">
        <f>VLOOKUP(Table6[[#This Row],[Product]],Table3[],4)</f>
        <v>24</v>
      </c>
      <c r="R4843" s="35">
        <f>Table6[[#This Row],[Quantity]]*Table6[[#This Row],[Case]]</f>
        <v>1032</v>
      </c>
      <c r="S4843" s="35">
        <f>Table6[[#This Row],[Total Sales]]*Table6[[#This Row],[Cost]]</f>
        <v>1847.28</v>
      </c>
    </row>
    <row r="4844" spans="1:19" x14ac:dyDescent="0.3">
      <c r="A4844" s="54">
        <v>4984</v>
      </c>
      <c r="B4844" s="35" t="s">
        <v>10272</v>
      </c>
      <c r="C4844" s="35" t="s">
        <v>1774</v>
      </c>
      <c r="D4844" s="35" t="s">
        <v>621</v>
      </c>
      <c r="E4844" s="35" t="str">
        <f t="shared" si="225"/>
        <v>M/F</v>
      </c>
      <c r="F4844" s="35">
        <v>90</v>
      </c>
      <c r="G4844" s="35" t="s">
        <v>10273</v>
      </c>
      <c r="H4844" s="35" t="s">
        <v>63</v>
      </c>
      <c r="I4844" s="35" t="s">
        <v>32</v>
      </c>
      <c r="J4844" s="48" t="s">
        <v>13776</v>
      </c>
      <c r="K4844" s="35">
        <v>8</v>
      </c>
      <c r="L4844" s="49" t="s">
        <v>20</v>
      </c>
      <c r="M4844" s="50" t="str">
        <f>VLOOKUP(Table6[[#This Row],[Product]],Table3[],2)</f>
        <v>Hyperwotsit</v>
      </c>
      <c r="N4844" s="50" t="str">
        <f t="shared" si="226"/>
        <v>Jul</v>
      </c>
      <c r="O4844" s="56">
        <f t="shared" si="227"/>
        <v>2020</v>
      </c>
      <c r="P4844" s="51">
        <f>VLOOKUP(Table6[[#This Row],[Product]],Table3[],3)</f>
        <v>2.0099999999999998</v>
      </c>
      <c r="Q4844" s="35">
        <f>VLOOKUP(Table6[[#This Row],[Product]],Table3[],4)</f>
        <v>20</v>
      </c>
      <c r="R4844" s="35">
        <f>Table6[[#This Row],[Quantity]]*Table6[[#This Row],[Case]]</f>
        <v>160</v>
      </c>
      <c r="S4844" s="35">
        <f>Table6[[#This Row],[Total Sales]]*Table6[[#This Row],[Cost]]</f>
        <v>321.59999999999997</v>
      </c>
    </row>
    <row r="4845" spans="1:19" x14ac:dyDescent="0.3">
      <c r="A4845" s="54">
        <v>4985</v>
      </c>
      <c r="B4845" s="35" t="s">
        <v>10274</v>
      </c>
      <c r="C4845" s="35" t="s">
        <v>453</v>
      </c>
      <c r="D4845" s="35" t="s">
        <v>15</v>
      </c>
      <c r="E4845" s="35" t="str">
        <f t="shared" si="225"/>
        <v>F</v>
      </c>
      <c r="F4845" s="35">
        <v>90</v>
      </c>
      <c r="G4845" s="35" t="s">
        <v>10275</v>
      </c>
      <c r="H4845" s="35" t="s">
        <v>2105</v>
      </c>
      <c r="I4845" s="35" t="s">
        <v>110</v>
      </c>
      <c r="J4845" s="48" t="s">
        <v>14075</v>
      </c>
      <c r="K4845" s="35">
        <v>80</v>
      </c>
      <c r="L4845" s="49" t="s">
        <v>20</v>
      </c>
      <c r="M4845" s="50" t="str">
        <f>VLOOKUP(Table6[[#This Row],[Product]],Table3[],2)</f>
        <v>Hyperwotsit</v>
      </c>
      <c r="N4845" s="50" t="str">
        <f t="shared" si="226"/>
        <v>Jul</v>
      </c>
      <c r="O4845" s="56">
        <f t="shared" si="227"/>
        <v>2021</v>
      </c>
      <c r="P4845" s="51">
        <f>VLOOKUP(Table6[[#This Row],[Product]],Table3[],3)</f>
        <v>2.0099999999999998</v>
      </c>
      <c r="Q4845" s="35">
        <f>VLOOKUP(Table6[[#This Row],[Product]],Table3[],4)</f>
        <v>20</v>
      </c>
      <c r="R4845" s="35">
        <f>Table6[[#This Row],[Quantity]]*Table6[[#This Row],[Case]]</f>
        <v>1600</v>
      </c>
      <c r="S4845" s="35">
        <f>Table6[[#This Row],[Total Sales]]*Table6[[#This Row],[Cost]]</f>
        <v>3215.9999999999995</v>
      </c>
    </row>
    <row r="4846" spans="1:19" x14ac:dyDescent="0.3">
      <c r="A4846" s="54">
        <v>4986</v>
      </c>
      <c r="B4846" s="35" t="s">
        <v>1158</v>
      </c>
      <c r="C4846" s="35" t="s">
        <v>6812</v>
      </c>
      <c r="D4846" s="35" t="s">
        <v>28</v>
      </c>
      <c r="E4846" s="35" t="str">
        <f t="shared" si="225"/>
        <v>M</v>
      </c>
      <c r="F4846" s="35">
        <v>30</v>
      </c>
      <c r="G4846" s="35" t="s">
        <v>15265</v>
      </c>
      <c r="H4846" s="35" t="s">
        <v>989</v>
      </c>
      <c r="I4846" s="35" t="s">
        <v>124</v>
      </c>
      <c r="J4846" s="48" t="s">
        <v>13939</v>
      </c>
      <c r="K4846" s="35">
        <v>70</v>
      </c>
      <c r="L4846" s="49" t="s">
        <v>70</v>
      </c>
      <c r="M4846" s="50" t="str">
        <f>VLOOKUP(Table6[[#This Row],[Product]],Table3[],2)</f>
        <v>Megawidget M</v>
      </c>
      <c r="N4846" s="50" t="str">
        <f t="shared" si="226"/>
        <v>Apr</v>
      </c>
      <c r="O4846" s="56">
        <f t="shared" si="227"/>
        <v>2020</v>
      </c>
      <c r="P4846" s="51">
        <f>VLOOKUP(Table6[[#This Row],[Product]],Table3[],3)</f>
        <v>1.29</v>
      </c>
      <c r="Q4846" s="35">
        <f>VLOOKUP(Table6[[#This Row],[Product]],Table3[],4)</f>
        <v>24</v>
      </c>
      <c r="R4846" s="35">
        <f>Table6[[#This Row],[Quantity]]*Table6[[#This Row],[Case]]</f>
        <v>1680</v>
      </c>
      <c r="S4846" s="35">
        <f>Table6[[#This Row],[Total Sales]]*Table6[[#This Row],[Cost]]</f>
        <v>2167.2000000000003</v>
      </c>
    </row>
    <row r="4847" spans="1:19" x14ac:dyDescent="0.3">
      <c r="A4847" s="54">
        <v>4987</v>
      </c>
      <c r="B4847" s="35" t="s">
        <v>9683</v>
      </c>
      <c r="C4847" s="35" t="s">
        <v>10277</v>
      </c>
      <c r="D4847" s="35" t="s">
        <v>51</v>
      </c>
      <c r="E4847" s="35" t="str">
        <f t="shared" si="225"/>
        <v>F</v>
      </c>
      <c r="F4847" s="35">
        <v>30</v>
      </c>
      <c r="G4847" s="35" t="s">
        <v>10278</v>
      </c>
      <c r="H4847" s="35" t="s">
        <v>818</v>
      </c>
      <c r="I4847" s="35" t="s">
        <v>819</v>
      </c>
      <c r="J4847" s="48" t="s">
        <v>13987</v>
      </c>
      <c r="K4847" s="35">
        <v>66</v>
      </c>
      <c r="L4847" s="49" t="s">
        <v>54</v>
      </c>
      <c r="M4847" s="50" t="str">
        <f>VLOOKUP(Table6[[#This Row],[Product]],Table3[],2)</f>
        <v>Megawidget S</v>
      </c>
      <c r="N4847" s="50" t="str">
        <f t="shared" si="226"/>
        <v>Sep</v>
      </c>
      <c r="O4847" s="56">
        <f t="shared" si="227"/>
        <v>2020</v>
      </c>
      <c r="P4847" s="51">
        <f>VLOOKUP(Table6[[#This Row],[Product]],Table3[],3)</f>
        <v>0.69</v>
      </c>
      <c r="Q4847" s="35">
        <f>VLOOKUP(Table6[[#This Row],[Product]],Table3[],4)</f>
        <v>24</v>
      </c>
      <c r="R4847" s="35">
        <f>Table6[[#This Row],[Quantity]]*Table6[[#This Row],[Case]]</f>
        <v>1584</v>
      </c>
      <c r="S4847" s="35">
        <f>Table6[[#This Row],[Total Sales]]*Table6[[#This Row],[Cost]]</f>
        <v>1092.9599999999998</v>
      </c>
    </row>
    <row r="4848" spans="1:19" x14ac:dyDescent="0.3">
      <c r="A4848" s="54">
        <v>4988</v>
      </c>
      <c r="B4848" s="35" t="s">
        <v>10279</v>
      </c>
      <c r="C4848" s="35" t="s">
        <v>5583</v>
      </c>
      <c r="D4848" s="35" t="s">
        <v>51</v>
      </c>
      <c r="E4848" s="35" t="str">
        <f t="shared" si="225"/>
        <v>F</v>
      </c>
      <c r="F4848" s="35">
        <v>60</v>
      </c>
      <c r="G4848" s="35" t="s">
        <v>10278</v>
      </c>
      <c r="H4848" s="35" t="s">
        <v>8534</v>
      </c>
      <c r="I4848" s="35" t="s">
        <v>294</v>
      </c>
      <c r="J4848" s="48" t="s">
        <v>13655</v>
      </c>
      <c r="K4848" s="35">
        <v>92</v>
      </c>
      <c r="L4848" s="49" t="s">
        <v>64</v>
      </c>
      <c r="M4848" s="50" t="str">
        <f>VLOOKUP(Table6[[#This Row],[Product]],Table3[],2)</f>
        <v>Ultrathing V4</v>
      </c>
      <c r="N4848" s="50" t="str">
        <f t="shared" si="226"/>
        <v>Feb</v>
      </c>
      <c r="O4848" s="56">
        <f t="shared" si="227"/>
        <v>2022</v>
      </c>
      <c r="P4848" s="51">
        <f>VLOOKUP(Table6[[#This Row],[Product]],Table3[],3)</f>
        <v>3.99</v>
      </c>
      <c r="Q4848" s="35">
        <f>VLOOKUP(Table6[[#This Row],[Product]],Table3[],4)</f>
        <v>24</v>
      </c>
      <c r="R4848" s="35">
        <f>Table6[[#This Row],[Quantity]]*Table6[[#This Row],[Case]]</f>
        <v>2208</v>
      </c>
      <c r="S4848" s="35">
        <f>Table6[[#This Row],[Total Sales]]*Table6[[#This Row],[Cost]]</f>
        <v>8809.92</v>
      </c>
    </row>
    <row r="4849" spans="1:19" x14ac:dyDescent="0.3">
      <c r="A4849" s="54">
        <v>4989</v>
      </c>
      <c r="B4849" s="35" t="s">
        <v>10280</v>
      </c>
      <c r="C4849" s="35" t="s">
        <v>161</v>
      </c>
      <c r="D4849" s="35" t="s">
        <v>51</v>
      </c>
      <c r="E4849" s="35" t="str">
        <f t="shared" si="225"/>
        <v>F</v>
      </c>
      <c r="F4849" s="35">
        <v>30</v>
      </c>
      <c r="G4849" s="35" t="s">
        <v>10281</v>
      </c>
      <c r="H4849" s="35" t="s">
        <v>724</v>
      </c>
      <c r="I4849" s="35" t="s">
        <v>240</v>
      </c>
      <c r="J4849" s="48" t="s">
        <v>14224</v>
      </c>
      <c r="K4849" s="35">
        <v>73</v>
      </c>
      <c r="L4849" s="49" t="s">
        <v>80</v>
      </c>
      <c r="M4849" s="50" t="str">
        <f>VLOOKUP(Table6[[#This Row],[Product]],Table3[],2)</f>
        <v>Ultrathing V2</v>
      </c>
      <c r="N4849" s="50" t="str">
        <f t="shared" si="226"/>
        <v>Jun</v>
      </c>
      <c r="O4849" s="56">
        <f t="shared" si="227"/>
        <v>2021</v>
      </c>
      <c r="P4849" s="51">
        <f>VLOOKUP(Table6[[#This Row],[Product]],Table3[],3)</f>
        <v>2.95</v>
      </c>
      <c r="Q4849" s="35">
        <f>VLOOKUP(Table6[[#This Row],[Product]],Table3[],4)</f>
        <v>20</v>
      </c>
      <c r="R4849" s="35">
        <f>Table6[[#This Row],[Quantity]]*Table6[[#This Row],[Case]]</f>
        <v>1460</v>
      </c>
      <c r="S4849" s="35">
        <f>Table6[[#This Row],[Total Sales]]*Table6[[#This Row],[Cost]]</f>
        <v>4307</v>
      </c>
    </row>
    <row r="4850" spans="1:19" x14ac:dyDescent="0.3">
      <c r="A4850" s="54">
        <v>4990</v>
      </c>
      <c r="B4850" s="35" t="s">
        <v>831</v>
      </c>
      <c r="C4850" s="35" t="s">
        <v>4732</v>
      </c>
      <c r="D4850" s="35" t="s">
        <v>92</v>
      </c>
      <c r="E4850" s="35" t="str">
        <f t="shared" si="225"/>
        <v>M/F</v>
      </c>
      <c r="F4850" s="35">
        <v>60</v>
      </c>
      <c r="G4850" s="35" t="s">
        <v>10282</v>
      </c>
      <c r="H4850" s="35" t="s">
        <v>1018</v>
      </c>
      <c r="I4850" s="35" t="s">
        <v>294</v>
      </c>
      <c r="J4850" s="48" t="s">
        <v>14088</v>
      </c>
      <c r="K4850" s="35">
        <v>12</v>
      </c>
      <c r="L4850" s="49" t="s">
        <v>39</v>
      </c>
      <c r="M4850" s="50" t="str">
        <f>VLOOKUP(Table6[[#This Row],[Product]],Table3[],2)</f>
        <v>Ultrathing V1</v>
      </c>
      <c r="N4850" s="50" t="str">
        <f t="shared" si="226"/>
        <v>Jan</v>
      </c>
      <c r="O4850" s="56">
        <f t="shared" si="227"/>
        <v>2022</v>
      </c>
      <c r="P4850" s="51">
        <f>VLOOKUP(Table6[[#This Row],[Product]],Table3[],3)</f>
        <v>1.79</v>
      </c>
      <c r="Q4850" s="35">
        <f>VLOOKUP(Table6[[#This Row],[Product]],Table3[],4)</f>
        <v>17</v>
      </c>
      <c r="R4850" s="35">
        <f>Table6[[#This Row],[Quantity]]*Table6[[#This Row],[Case]]</f>
        <v>204</v>
      </c>
      <c r="S4850" s="35">
        <f>Table6[[#This Row],[Total Sales]]*Table6[[#This Row],[Cost]]</f>
        <v>365.16</v>
      </c>
    </row>
    <row r="4851" spans="1:19" x14ac:dyDescent="0.3">
      <c r="A4851" s="54">
        <v>4991</v>
      </c>
      <c r="B4851" s="35" t="s">
        <v>1752</v>
      </c>
      <c r="C4851" s="35" t="s">
        <v>481</v>
      </c>
      <c r="D4851" s="35" t="s">
        <v>28</v>
      </c>
      <c r="E4851" s="35" t="str">
        <f t="shared" si="225"/>
        <v>M</v>
      </c>
      <c r="F4851" s="35">
        <v>90</v>
      </c>
      <c r="G4851" s="35" t="s">
        <v>10283</v>
      </c>
      <c r="H4851" s="35" t="s">
        <v>1228</v>
      </c>
      <c r="I4851" s="35" t="s">
        <v>25</v>
      </c>
      <c r="J4851" s="48" t="s">
        <v>13853</v>
      </c>
      <c r="K4851" s="35">
        <v>27</v>
      </c>
      <c r="L4851" s="49" t="s">
        <v>80</v>
      </c>
      <c r="M4851" s="50" t="str">
        <f>VLOOKUP(Table6[[#This Row],[Product]],Table3[],2)</f>
        <v>Ultrathing V2</v>
      </c>
      <c r="N4851" s="50" t="str">
        <f t="shared" si="226"/>
        <v>Apr</v>
      </c>
      <c r="O4851" s="56">
        <f t="shared" si="227"/>
        <v>2021</v>
      </c>
      <c r="P4851" s="51">
        <f>VLOOKUP(Table6[[#This Row],[Product]],Table3[],3)</f>
        <v>2.95</v>
      </c>
      <c r="Q4851" s="35">
        <f>VLOOKUP(Table6[[#This Row],[Product]],Table3[],4)</f>
        <v>20</v>
      </c>
      <c r="R4851" s="35">
        <f>Table6[[#This Row],[Quantity]]*Table6[[#This Row],[Case]]</f>
        <v>540</v>
      </c>
      <c r="S4851" s="35">
        <f>Table6[[#This Row],[Total Sales]]*Table6[[#This Row],[Cost]]</f>
        <v>1593</v>
      </c>
    </row>
    <row r="4852" spans="1:19" x14ac:dyDescent="0.3">
      <c r="A4852" s="54">
        <v>4993</v>
      </c>
      <c r="B4852" s="35" t="s">
        <v>9128</v>
      </c>
      <c r="C4852" s="35" t="s">
        <v>10284</v>
      </c>
      <c r="D4852" s="35" t="s">
        <v>51</v>
      </c>
      <c r="E4852" s="35" t="str">
        <f t="shared" si="225"/>
        <v>F</v>
      </c>
      <c r="F4852" s="35">
        <v>90</v>
      </c>
      <c r="G4852" s="35" t="s">
        <v>10285</v>
      </c>
      <c r="H4852" s="35" t="s">
        <v>1269</v>
      </c>
      <c r="I4852" s="35" t="s">
        <v>187</v>
      </c>
      <c r="J4852" s="48" t="s">
        <v>14232</v>
      </c>
      <c r="K4852" s="35">
        <v>14</v>
      </c>
      <c r="L4852" s="49" t="s">
        <v>101</v>
      </c>
      <c r="M4852" s="50" t="str">
        <f>VLOOKUP(Table6[[#This Row],[Product]],Table3[],2)</f>
        <v>Superwossname</v>
      </c>
      <c r="N4852" s="50" t="str">
        <f t="shared" si="226"/>
        <v>Mar</v>
      </c>
      <c r="O4852" s="56">
        <f t="shared" si="227"/>
        <v>2020</v>
      </c>
      <c r="P4852" s="51">
        <f>VLOOKUP(Table6[[#This Row],[Product]],Table3[],3)</f>
        <v>3.49</v>
      </c>
      <c r="Q4852" s="35">
        <f>VLOOKUP(Table6[[#This Row],[Product]],Table3[],4)</f>
        <v>20</v>
      </c>
      <c r="R4852" s="35">
        <f>Table6[[#This Row],[Quantity]]*Table6[[#This Row],[Case]]</f>
        <v>280</v>
      </c>
      <c r="S4852" s="35">
        <f>Table6[[#This Row],[Total Sales]]*Table6[[#This Row],[Cost]]</f>
        <v>977.2</v>
      </c>
    </row>
    <row r="4853" spans="1:19" x14ac:dyDescent="0.3">
      <c r="A4853" s="54">
        <v>4994</v>
      </c>
      <c r="B4853" s="35" t="s">
        <v>10286</v>
      </c>
      <c r="C4853" s="35" t="s">
        <v>1765</v>
      </c>
      <c r="D4853" s="35" t="s">
        <v>51</v>
      </c>
      <c r="E4853" s="35" t="str">
        <f t="shared" si="225"/>
        <v>F</v>
      </c>
      <c r="F4853" s="35">
        <v>60</v>
      </c>
      <c r="G4853" s="35" t="s">
        <v>10287</v>
      </c>
      <c r="H4853" s="35" t="s">
        <v>4849</v>
      </c>
      <c r="I4853" s="35" t="s">
        <v>294</v>
      </c>
      <c r="J4853" s="48" t="s">
        <v>13996</v>
      </c>
      <c r="K4853" s="35">
        <v>17</v>
      </c>
      <c r="L4853" s="49" t="s">
        <v>45</v>
      </c>
      <c r="M4853" s="50" t="str">
        <f>VLOOKUP(Table6[[#This Row],[Product]],Table3[],2)</f>
        <v>Gigastuff</v>
      </c>
      <c r="N4853" s="50" t="str">
        <f t="shared" si="226"/>
        <v>Mar</v>
      </c>
      <c r="O4853" s="56">
        <f t="shared" si="227"/>
        <v>2020</v>
      </c>
      <c r="P4853" s="51">
        <f>VLOOKUP(Table6[[#This Row],[Product]],Table3[],3)</f>
        <v>1.89</v>
      </c>
      <c r="Q4853" s="35">
        <f>VLOOKUP(Table6[[#This Row],[Product]],Table3[],4)</f>
        <v>18</v>
      </c>
      <c r="R4853" s="35">
        <f>Table6[[#This Row],[Quantity]]*Table6[[#This Row],[Case]]</f>
        <v>306</v>
      </c>
      <c r="S4853" s="35">
        <f>Table6[[#This Row],[Total Sales]]*Table6[[#This Row],[Cost]]</f>
        <v>578.33999999999992</v>
      </c>
    </row>
    <row r="4854" spans="1:19" x14ac:dyDescent="0.3">
      <c r="A4854" s="54">
        <v>4996</v>
      </c>
      <c r="B4854" s="35" t="s">
        <v>10288</v>
      </c>
      <c r="C4854" s="35" t="s">
        <v>7078</v>
      </c>
      <c r="D4854" s="35" t="s">
        <v>51</v>
      </c>
      <c r="E4854" s="35" t="str">
        <f t="shared" si="225"/>
        <v>F</v>
      </c>
      <c r="F4854" s="35">
        <v>90</v>
      </c>
      <c r="G4854" s="35" t="s">
        <v>10289</v>
      </c>
      <c r="H4854" s="35" t="s">
        <v>6105</v>
      </c>
      <c r="I4854" s="35" t="s">
        <v>32</v>
      </c>
      <c r="J4854" s="48" t="s">
        <v>14241</v>
      </c>
      <c r="K4854" s="35">
        <v>46</v>
      </c>
      <c r="L4854" s="49" t="s">
        <v>70</v>
      </c>
      <c r="M4854" s="50" t="str">
        <f>VLOOKUP(Table6[[#This Row],[Product]],Table3[],2)</f>
        <v>Megawidget M</v>
      </c>
      <c r="N4854" s="50" t="str">
        <f t="shared" si="226"/>
        <v>Jun</v>
      </c>
      <c r="O4854" s="56">
        <f t="shared" si="227"/>
        <v>2022</v>
      </c>
      <c r="P4854" s="51">
        <f>VLOOKUP(Table6[[#This Row],[Product]],Table3[],3)</f>
        <v>1.29</v>
      </c>
      <c r="Q4854" s="35">
        <f>VLOOKUP(Table6[[#This Row],[Product]],Table3[],4)</f>
        <v>24</v>
      </c>
      <c r="R4854" s="35">
        <f>Table6[[#This Row],[Quantity]]*Table6[[#This Row],[Case]]</f>
        <v>1104</v>
      </c>
      <c r="S4854" s="35">
        <f>Table6[[#This Row],[Total Sales]]*Table6[[#This Row],[Cost]]</f>
        <v>1424.16</v>
      </c>
    </row>
    <row r="4855" spans="1:19" x14ac:dyDescent="0.3">
      <c r="A4855" s="54">
        <v>4997</v>
      </c>
      <c r="B4855" s="35" t="s">
        <v>10290</v>
      </c>
      <c r="C4855" s="35" t="s">
        <v>2195</v>
      </c>
      <c r="D4855" s="35" t="s">
        <v>28</v>
      </c>
      <c r="E4855" s="35" t="str">
        <f t="shared" si="225"/>
        <v>M</v>
      </c>
      <c r="F4855" s="35">
        <v>60</v>
      </c>
      <c r="G4855" s="35" t="s">
        <v>10291</v>
      </c>
      <c r="H4855" s="35" t="s">
        <v>1568</v>
      </c>
      <c r="I4855" s="35" t="s">
        <v>32</v>
      </c>
      <c r="J4855" s="48" t="s">
        <v>14260</v>
      </c>
      <c r="K4855" s="35">
        <v>60</v>
      </c>
      <c r="L4855" s="49" t="s">
        <v>80</v>
      </c>
      <c r="M4855" s="50" t="str">
        <f>VLOOKUP(Table6[[#This Row],[Product]],Table3[],2)</f>
        <v>Ultrathing V2</v>
      </c>
      <c r="N4855" s="50" t="str">
        <f t="shared" si="226"/>
        <v>Nov</v>
      </c>
      <c r="O4855" s="56">
        <f t="shared" si="227"/>
        <v>2020</v>
      </c>
      <c r="P4855" s="51">
        <f>VLOOKUP(Table6[[#This Row],[Product]],Table3[],3)</f>
        <v>2.95</v>
      </c>
      <c r="Q4855" s="35">
        <f>VLOOKUP(Table6[[#This Row],[Product]],Table3[],4)</f>
        <v>20</v>
      </c>
      <c r="R4855" s="35">
        <f>Table6[[#This Row],[Quantity]]*Table6[[#This Row],[Case]]</f>
        <v>1200</v>
      </c>
      <c r="S4855" s="35">
        <f>Table6[[#This Row],[Total Sales]]*Table6[[#This Row],[Cost]]</f>
        <v>3540</v>
      </c>
    </row>
    <row r="4856" spans="1:19" x14ac:dyDescent="0.3">
      <c r="A4856" s="54">
        <v>4998</v>
      </c>
      <c r="B4856" s="35" t="s">
        <v>492</v>
      </c>
      <c r="C4856" s="35" t="s">
        <v>4254</v>
      </c>
      <c r="D4856" s="35" t="s">
        <v>28</v>
      </c>
      <c r="E4856" s="35" t="str">
        <f t="shared" si="225"/>
        <v>M</v>
      </c>
      <c r="F4856" s="35">
        <v>60</v>
      </c>
      <c r="G4856" s="35" t="s">
        <v>10292</v>
      </c>
      <c r="H4856" s="35" t="s">
        <v>5643</v>
      </c>
      <c r="I4856" s="35" t="s">
        <v>886</v>
      </c>
      <c r="J4856" s="48">
        <v>44417</v>
      </c>
      <c r="K4856" s="35">
        <v>56</v>
      </c>
      <c r="L4856" s="49" t="s">
        <v>33</v>
      </c>
      <c r="M4856" s="50" t="str">
        <f>VLOOKUP(Table6[[#This Row],[Product]],Table3[],2)</f>
        <v>Megawidget L</v>
      </c>
      <c r="N4856" s="50" t="str">
        <f t="shared" si="226"/>
        <v>Aug</v>
      </c>
      <c r="O4856" s="56">
        <f t="shared" si="227"/>
        <v>2021</v>
      </c>
      <c r="P4856" s="51">
        <f>VLOOKUP(Table6[[#This Row],[Product]],Table3[],3)</f>
        <v>1.79</v>
      </c>
      <c r="Q4856" s="35">
        <f>VLOOKUP(Table6[[#This Row],[Product]],Table3[],4)</f>
        <v>24</v>
      </c>
      <c r="R4856" s="35">
        <f>Table6[[#This Row],[Quantity]]*Table6[[#This Row],[Case]]</f>
        <v>1344</v>
      </c>
      <c r="S4856" s="35">
        <f>Table6[[#This Row],[Total Sales]]*Table6[[#This Row],[Cost]]</f>
        <v>2405.7600000000002</v>
      </c>
    </row>
    <row r="4857" spans="1:19" x14ac:dyDescent="0.3">
      <c r="A4857" s="54">
        <v>4999</v>
      </c>
      <c r="B4857" s="35" t="s">
        <v>6359</v>
      </c>
      <c r="C4857" s="35" t="s">
        <v>2977</v>
      </c>
      <c r="D4857" s="35" t="s">
        <v>41</v>
      </c>
      <c r="E4857" s="35" t="str">
        <f t="shared" si="225"/>
        <v>F</v>
      </c>
      <c r="F4857" s="35">
        <v>60</v>
      </c>
      <c r="G4857" s="35" t="s">
        <v>10293</v>
      </c>
      <c r="H4857" s="35" t="s">
        <v>3551</v>
      </c>
      <c r="I4857" s="35" t="s">
        <v>32</v>
      </c>
      <c r="J4857" s="48">
        <v>44473</v>
      </c>
      <c r="K4857" s="35">
        <v>53</v>
      </c>
      <c r="L4857" s="49" t="s">
        <v>159</v>
      </c>
      <c r="M4857" s="50" t="str">
        <f>VLOOKUP(Table6[[#This Row],[Product]],Table3[],2)</f>
        <v>Ultrathing V3</v>
      </c>
      <c r="N4857" s="50" t="str">
        <f t="shared" si="226"/>
        <v>Oct</v>
      </c>
      <c r="O4857" s="56">
        <f t="shared" si="227"/>
        <v>2021</v>
      </c>
      <c r="P4857" s="51">
        <f>VLOOKUP(Table6[[#This Row],[Product]],Table3[],3)</f>
        <v>3.39</v>
      </c>
      <c r="Q4857" s="35">
        <f>VLOOKUP(Table6[[#This Row],[Product]],Table3[],4)</f>
        <v>24</v>
      </c>
      <c r="R4857" s="35">
        <f>Table6[[#This Row],[Quantity]]*Table6[[#This Row],[Case]]</f>
        <v>1272</v>
      </c>
      <c r="S4857" s="35">
        <f>Table6[[#This Row],[Total Sales]]*Table6[[#This Row],[Cost]]</f>
        <v>4312.08</v>
      </c>
    </row>
    <row r="4858" spans="1:19" x14ac:dyDescent="0.3">
      <c r="A4858" s="54">
        <v>5000</v>
      </c>
      <c r="B4858" s="35" t="s">
        <v>6540</v>
      </c>
      <c r="C4858" s="35" t="s">
        <v>5072</v>
      </c>
      <c r="D4858" s="35" t="s">
        <v>28</v>
      </c>
      <c r="E4858" s="35" t="str">
        <f t="shared" si="225"/>
        <v>M</v>
      </c>
      <c r="F4858" s="35">
        <v>90</v>
      </c>
      <c r="G4858" s="35" t="s">
        <v>10294</v>
      </c>
      <c r="H4858" s="35" t="s">
        <v>5714</v>
      </c>
      <c r="I4858" s="35" t="s">
        <v>187</v>
      </c>
      <c r="J4858" s="48">
        <v>44230</v>
      </c>
      <c r="K4858" s="35">
        <v>47</v>
      </c>
      <c r="L4858" s="49" t="s">
        <v>70</v>
      </c>
      <c r="M4858" s="50" t="str">
        <f>VLOOKUP(Table6[[#This Row],[Product]],Table3[],2)</f>
        <v>Megawidget M</v>
      </c>
      <c r="N4858" s="50" t="str">
        <f t="shared" si="226"/>
        <v>Feb</v>
      </c>
      <c r="O4858" s="56">
        <f t="shared" si="227"/>
        <v>2021</v>
      </c>
      <c r="P4858" s="51">
        <f>VLOOKUP(Table6[[#This Row],[Product]],Table3[],3)</f>
        <v>1.29</v>
      </c>
      <c r="Q4858" s="35">
        <f>VLOOKUP(Table6[[#This Row],[Product]],Table3[],4)</f>
        <v>24</v>
      </c>
      <c r="R4858" s="35">
        <f>Table6[[#This Row],[Quantity]]*Table6[[#This Row],[Case]]</f>
        <v>1128</v>
      </c>
      <c r="S4858" s="35">
        <f>Table6[[#This Row],[Total Sales]]*Table6[[#This Row],[Cost]]</f>
        <v>1455.1200000000001</v>
      </c>
    </row>
    <row r="4859" spans="1:19" x14ac:dyDescent="0.3">
      <c r="A4859" s="54">
        <v>5001</v>
      </c>
      <c r="B4859" s="35" t="s">
        <v>10295</v>
      </c>
      <c r="C4859" s="35" t="s">
        <v>4845</v>
      </c>
      <c r="D4859" s="35" t="s">
        <v>51</v>
      </c>
      <c r="E4859" s="35" t="str">
        <f t="shared" si="225"/>
        <v>F</v>
      </c>
      <c r="F4859" s="35">
        <v>90</v>
      </c>
      <c r="G4859" s="35" t="s">
        <v>10294</v>
      </c>
      <c r="H4859" s="35" t="s">
        <v>2156</v>
      </c>
      <c r="I4859" s="35" t="s">
        <v>32</v>
      </c>
      <c r="J4859" s="48" t="s">
        <v>13666</v>
      </c>
      <c r="K4859" s="35">
        <v>34</v>
      </c>
      <c r="L4859" s="49" t="s">
        <v>64</v>
      </c>
      <c r="M4859" s="50" t="str">
        <f>VLOOKUP(Table6[[#This Row],[Product]],Table3[],2)</f>
        <v>Ultrathing V4</v>
      </c>
      <c r="N4859" s="50" t="str">
        <f t="shared" si="226"/>
        <v>Oct</v>
      </c>
      <c r="O4859" s="56">
        <f t="shared" si="227"/>
        <v>2020</v>
      </c>
      <c r="P4859" s="51">
        <f>VLOOKUP(Table6[[#This Row],[Product]],Table3[],3)</f>
        <v>3.99</v>
      </c>
      <c r="Q4859" s="35">
        <f>VLOOKUP(Table6[[#This Row],[Product]],Table3[],4)</f>
        <v>24</v>
      </c>
      <c r="R4859" s="35">
        <f>Table6[[#This Row],[Quantity]]*Table6[[#This Row],[Case]]</f>
        <v>816</v>
      </c>
      <c r="S4859" s="35">
        <f>Table6[[#This Row],[Total Sales]]*Table6[[#This Row],[Cost]]</f>
        <v>3255.84</v>
      </c>
    </row>
    <row r="4860" spans="1:19" x14ac:dyDescent="0.3">
      <c r="A4860" s="54">
        <v>5002</v>
      </c>
      <c r="B4860" s="35" t="s">
        <v>6413</v>
      </c>
      <c r="C4860" s="35" t="s">
        <v>3330</v>
      </c>
      <c r="D4860" s="35" t="s">
        <v>28</v>
      </c>
      <c r="E4860" s="35" t="str">
        <f t="shared" si="225"/>
        <v>M</v>
      </c>
      <c r="F4860" s="35">
        <v>90</v>
      </c>
      <c r="G4860" s="35" t="s">
        <v>10296</v>
      </c>
      <c r="H4860" s="35" t="s">
        <v>1168</v>
      </c>
      <c r="I4860" s="35" t="s">
        <v>32</v>
      </c>
      <c r="J4860" s="48" t="s">
        <v>14139</v>
      </c>
      <c r="K4860" s="35">
        <v>19</v>
      </c>
      <c r="L4860" s="49" t="s">
        <v>20</v>
      </c>
      <c r="M4860" s="50" t="str">
        <f>VLOOKUP(Table6[[#This Row],[Product]],Table3[],2)</f>
        <v>Hyperwotsit</v>
      </c>
      <c r="N4860" s="50" t="str">
        <f t="shared" si="226"/>
        <v>Oct</v>
      </c>
      <c r="O4860" s="56">
        <f t="shared" si="227"/>
        <v>2021</v>
      </c>
      <c r="P4860" s="51">
        <f>VLOOKUP(Table6[[#This Row],[Product]],Table3[],3)</f>
        <v>2.0099999999999998</v>
      </c>
      <c r="Q4860" s="35">
        <f>VLOOKUP(Table6[[#This Row],[Product]],Table3[],4)</f>
        <v>20</v>
      </c>
      <c r="R4860" s="35">
        <f>Table6[[#This Row],[Quantity]]*Table6[[#This Row],[Case]]</f>
        <v>380</v>
      </c>
      <c r="S4860" s="35">
        <f>Table6[[#This Row],[Total Sales]]*Table6[[#This Row],[Cost]]</f>
        <v>763.8</v>
      </c>
    </row>
    <row r="4861" spans="1:19" x14ac:dyDescent="0.3">
      <c r="A4861" s="54">
        <v>5003</v>
      </c>
      <c r="B4861" s="35" t="s">
        <v>8660</v>
      </c>
      <c r="C4861" s="35" t="s">
        <v>3379</v>
      </c>
      <c r="D4861" s="35" t="s">
        <v>51</v>
      </c>
      <c r="E4861" s="35" t="str">
        <f t="shared" si="225"/>
        <v>F</v>
      </c>
      <c r="F4861" s="35">
        <v>30</v>
      </c>
      <c r="G4861" s="35" t="s">
        <v>10296</v>
      </c>
      <c r="H4861" s="35" t="s">
        <v>2703</v>
      </c>
      <c r="I4861" s="35" t="s">
        <v>32</v>
      </c>
      <c r="J4861" s="48">
        <v>44472</v>
      </c>
      <c r="K4861" s="35">
        <v>83</v>
      </c>
      <c r="L4861" s="49" t="s">
        <v>54</v>
      </c>
      <c r="M4861" s="50" t="str">
        <f>VLOOKUP(Table6[[#This Row],[Product]],Table3[],2)</f>
        <v>Megawidget S</v>
      </c>
      <c r="N4861" s="50" t="str">
        <f t="shared" si="226"/>
        <v>Oct</v>
      </c>
      <c r="O4861" s="56">
        <f t="shared" si="227"/>
        <v>2021</v>
      </c>
      <c r="P4861" s="51">
        <f>VLOOKUP(Table6[[#This Row],[Product]],Table3[],3)</f>
        <v>0.69</v>
      </c>
      <c r="Q4861" s="35">
        <f>VLOOKUP(Table6[[#This Row],[Product]],Table3[],4)</f>
        <v>24</v>
      </c>
      <c r="R4861" s="35">
        <f>Table6[[#This Row],[Quantity]]*Table6[[#This Row],[Case]]</f>
        <v>1992</v>
      </c>
      <c r="S4861" s="35">
        <f>Table6[[#This Row],[Total Sales]]*Table6[[#This Row],[Cost]]</f>
        <v>1374.4799999999998</v>
      </c>
    </row>
    <row r="4862" spans="1:19" x14ac:dyDescent="0.3">
      <c r="A4862" s="54">
        <v>5004</v>
      </c>
      <c r="B4862" s="35" t="s">
        <v>312</v>
      </c>
      <c r="C4862" s="35" t="s">
        <v>10297</v>
      </c>
      <c r="D4862" s="35" t="s">
        <v>41</v>
      </c>
      <c r="E4862" s="35" t="str">
        <f t="shared" si="225"/>
        <v>F</v>
      </c>
      <c r="F4862" s="35">
        <v>30</v>
      </c>
      <c r="G4862" s="35" t="s">
        <v>10298</v>
      </c>
      <c r="H4862" s="35" t="s">
        <v>2671</v>
      </c>
      <c r="I4862" s="35" t="s">
        <v>1157</v>
      </c>
      <c r="J4862" s="48" t="s">
        <v>13796</v>
      </c>
      <c r="K4862" s="35">
        <v>62</v>
      </c>
      <c r="L4862" s="49" t="s">
        <v>33</v>
      </c>
      <c r="M4862" s="50" t="str">
        <f>VLOOKUP(Table6[[#This Row],[Product]],Table3[],2)</f>
        <v>Megawidget L</v>
      </c>
      <c r="N4862" s="50" t="str">
        <f t="shared" si="226"/>
        <v>Jun</v>
      </c>
      <c r="O4862" s="56">
        <f t="shared" si="227"/>
        <v>2022</v>
      </c>
      <c r="P4862" s="51">
        <f>VLOOKUP(Table6[[#This Row],[Product]],Table3[],3)</f>
        <v>1.79</v>
      </c>
      <c r="Q4862" s="35">
        <f>VLOOKUP(Table6[[#This Row],[Product]],Table3[],4)</f>
        <v>24</v>
      </c>
      <c r="R4862" s="35">
        <f>Table6[[#This Row],[Quantity]]*Table6[[#This Row],[Case]]</f>
        <v>1488</v>
      </c>
      <c r="S4862" s="35">
        <f>Table6[[#This Row],[Total Sales]]*Table6[[#This Row],[Cost]]</f>
        <v>2663.52</v>
      </c>
    </row>
    <row r="4863" spans="1:19" x14ac:dyDescent="0.3">
      <c r="A4863" s="54">
        <v>5005</v>
      </c>
      <c r="B4863" s="35" t="s">
        <v>4327</v>
      </c>
      <c r="C4863" s="35" t="s">
        <v>3322</v>
      </c>
      <c r="D4863" s="35" t="s">
        <v>51</v>
      </c>
      <c r="E4863" s="35" t="str">
        <f t="shared" si="225"/>
        <v>F</v>
      </c>
      <c r="F4863" s="35">
        <v>30</v>
      </c>
      <c r="G4863" s="35" t="s">
        <v>10299</v>
      </c>
      <c r="H4863" s="35" t="s">
        <v>5631</v>
      </c>
      <c r="I4863" s="35" t="s">
        <v>129</v>
      </c>
      <c r="J4863" s="48" t="s">
        <v>13928</v>
      </c>
      <c r="K4863" s="35">
        <v>60</v>
      </c>
      <c r="L4863" s="49" t="s">
        <v>33</v>
      </c>
      <c r="M4863" s="50" t="str">
        <f>VLOOKUP(Table6[[#This Row],[Product]],Table3[],2)</f>
        <v>Megawidget L</v>
      </c>
      <c r="N4863" s="50" t="str">
        <f t="shared" si="226"/>
        <v>Jun</v>
      </c>
      <c r="O4863" s="56">
        <f t="shared" si="227"/>
        <v>2020</v>
      </c>
      <c r="P4863" s="51">
        <f>VLOOKUP(Table6[[#This Row],[Product]],Table3[],3)</f>
        <v>1.79</v>
      </c>
      <c r="Q4863" s="35">
        <f>VLOOKUP(Table6[[#This Row],[Product]],Table3[],4)</f>
        <v>24</v>
      </c>
      <c r="R4863" s="35">
        <f>Table6[[#This Row],[Quantity]]*Table6[[#This Row],[Case]]</f>
        <v>1440</v>
      </c>
      <c r="S4863" s="35">
        <f>Table6[[#This Row],[Total Sales]]*Table6[[#This Row],[Cost]]</f>
        <v>2577.6</v>
      </c>
    </row>
    <row r="4864" spans="1:19" x14ac:dyDescent="0.3">
      <c r="A4864" s="54">
        <v>5007</v>
      </c>
      <c r="B4864" s="35" t="s">
        <v>3216</v>
      </c>
      <c r="C4864" s="35" t="s">
        <v>9473</v>
      </c>
      <c r="D4864" s="35" t="s">
        <v>92</v>
      </c>
      <c r="E4864" s="35" t="str">
        <f t="shared" si="225"/>
        <v>M/F</v>
      </c>
      <c r="F4864" s="35">
        <v>90</v>
      </c>
      <c r="G4864" s="35" t="s">
        <v>10300</v>
      </c>
      <c r="H4864" s="35" t="s">
        <v>3175</v>
      </c>
      <c r="I4864" s="35" t="s">
        <v>1233</v>
      </c>
      <c r="J4864" s="48">
        <v>43894</v>
      </c>
      <c r="K4864" s="35">
        <v>33</v>
      </c>
      <c r="L4864" s="49" t="s">
        <v>80</v>
      </c>
      <c r="M4864" s="50" t="str">
        <f>VLOOKUP(Table6[[#This Row],[Product]],Table3[],2)</f>
        <v>Ultrathing V2</v>
      </c>
      <c r="N4864" s="50" t="str">
        <f t="shared" si="226"/>
        <v>Mar</v>
      </c>
      <c r="O4864" s="56">
        <f t="shared" si="227"/>
        <v>2020</v>
      </c>
      <c r="P4864" s="51">
        <f>VLOOKUP(Table6[[#This Row],[Product]],Table3[],3)</f>
        <v>2.95</v>
      </c>
      <c r="Q4864" s="35">
        <f>VLOOKUP(Table6[[#This Row],[Product]],Table3[],4)</f>
        <v>20</v>
      </c>
      <c r="R4864" s="35">
        <f>Table6[[#This Row],[Quantity]]*Table6[[#This Row],[Case]]</f>
        <v>660</v>
      </c>
      <c r="S4864" s="35">
        <f>Table6[[#This Row],[Total Sales]]*Table6[[#This Row],[Cost]]</f>
        <v>1947.0000000000002</v>
      </c>
    </row>
    <row r="4865" spans="1:19" x14ac:dyDescent="0.3">
      <c r="A4865" s="54">
        <v>5008</v>
      </c>
      <c r="B4865" s="35" t="s">
        <v>1207</v>
      </c>
      <c r="C4865" s="35" t="s">
        <v>5797</v>
      </c>
      <c r="D4865" s="35" t="s">
        <v>28</v>
      </c>
      <c r="E4865" s="35" t="str">
        <f t="shared" si="225"/>
        <v>M</v>
      </c>
      <c r="F4865" s="35">
        <v>60</v>
      </c>
      <c r="G4865" s="35" t="s">
        <v>10301</v>
      </c>
      <c r="H4865" s="35" t="s">
        <v>2875</v>
      </c>
      <c r="I4865" s="35" t="s">
        <v>32</v>
      </c>
      <c r="J4865" s="48">
        <v>44805</v>
      </c>
      <c r="K4865" s="35">
        <v>81</v>
      </c>
      <c r="L4865" s="49" t="s">
        <v>39</v>
      </c>
      <c r="M4865" s="50" t="str">
        <f>VLOOKUP(Table6[[#This Row],[Product]],Table3[],2)</f>
        <v>Ultrathing V1</v>
      </c>
      <c r="N4865" s="50" t="str">
        <f t="shared" si="226"/>
        <v>Sep</v>
      </c>
      <c r="O4865" s="56">
        <f t="shared" si="227"/>
        <v>2022</v>
      </c>
      <c r="P4865" s="51">
        <f>VLOOKUP(Table6[[#This Row],[Product]],Table3[],3)</f>
        <v>1.79</v>
      </c>
      <c r="Q4865" s="35">
        <f>VLOOKUP(Table6[[#This Row],[Product]],Table3[],4)</f>
        <v>17</v>
      </c>
      <c r="R4865" s="35">
        <f>Table6[[#This Row],[Quantity]]*Table6[[#This Row],[Case]]</f>
        <v>1377</v>
      </c>
      <c r="S4865" s="35">
        <f>Table6[[#This Row],[Total Sales]]*Table6[[#This Row],[Cost]]</f>
        <v>2464.83</v>
      </c>
    </row>
    <row r="4866" spans="1:19" x14ac:dyDescent="0.3">
      <c r="A4866" s="54">
        <v>5009</v>
      </c>
      <c r="B4866" s="35" t="s">
        <v>3985</v>
      </c>
      <c r="C4866" s="35" t="s">
        <v>8377</v>
      </c>
      <c r="D4866" s="35" t="s">
        <v>51</v>
      </c>
      <c r="E4866" s="35" t="str">
        <f t="shared" si="225"/>
        <v>F</v>
      </c>
      <c r="F4866" s="35">
        <v>30</v>
      </c>
      <c r="G4866" s="35" t="s">
        <v>10302</v>
      </c>
      <c r="H4866" s="35" t="s">
        <v>558</v>
      </c>
      <c r="I4866" s="35" t="s">
        <v>32</v>
      </c>
      <c r="J4866" s="48" t="s">
        <v>13872</v>
      </c>
      <c r="K4866" s="35">
        <v>30</v>
      </c>
      <c r="L4866" s="49" t="s">
        <v>101</v>
      </c>
      <c r="M4866" s="50" t="str">
        <f>VLOOKUP(Table6[[#This Row],[Product]],Table3[],2)</f>
        <v>Superwossname</v>
      </c>
      <c r="N4866" s="50" t="str">
        <f t="shared" si="226"/>
        <v>Nov</v>
      </c>
      <c r="O4866" s="56">
        <f t="shared" si="227"/>
        <v>2022</v>
      </c>
      <c r="P4866" s="51">
        <f>VLOOKUP(Table6[[#This Row],[Product]],Table3[],3)</f>
        <v>3.49</v>
      </c>
      <c r="Q4866" s="35">
        <f>VLOOKUP(Table6[[#This Row],[Product]],Table3[],4)</f>
        <v>20</v>
      </c>
      <c r="R4866" s="35">
        <f>Table6[[#This Row],[Quantity]]*Table6[[#This Row],[Case]]</f>
        <v>600</v>
      </c>
      <c r="S4866" s="35">
        <f>Table6[[#This Row],[Total Sales]]*Table6[[#This Row],[Cost]]</f>
        <v>2094</v>
      </c>
    </row>
    <row r="4867" spans="1:19" x14ac:dyDescent="0.3">
      <c r="A4867" s="54">
        <v>5010</v>
      </c>
      <c r="B4867" s="35" t="s">
        <v>1644</v>
      </c>
      <c r="C4867" s="35" t="s">
        <v>1002</v>
      </c>
      <c r="D4867" s="35" t="s">
        <v>51</v>
      </c>
      <c r="E4867" s="35" t="str">
        <f t="shared" ref="E4867:E4930" si="228">IF(OR(D4867="Mrs", D4867="Miss", D4867="Ms"), "F", IF(OR(D4867="Mr"), "M", IF(OR(D4867="Dr", D4867="Prof", D4867="Rev"), "M/F", "")))</f>
        <v>F</v>
      </c>
      <c r="F4867" s="35">
        <v>60</v>
      </c>
      <c r="G4867" s="35" t="s">
        <v>10303</v>
      </c>
      <c r="H4867" s="35" t="s">
        <v>7154</v>
      </c>
      <c r="I4867" s="35" t="s">
        <v>32</v>
      </c>
      <c r="J4867" s="48" t="s">
        <v>13727</v>
      </c>
      <c r="K4867" s="35">
        <v>4</v>
      </c>
      <c r="L4867" s="49" t="s">
        <v>70</v>
      </c>
      <c r="M4867" s="50" t="str">
        <f>VLOOKUP(Table6[[#This Row],[Product]],Table3[],2)</f>
        <v>Megawidget M</v>
      </c>
      <c r="N4867" s="50" t="str">
        <f t="shared" ref="N4867:N4930" si="229">TEXT(J4867,"mmm")</f>
        <v>Jul</v>
      </c>
      <c r="O4867" s="56">
        <f t="shared" ref="O4867:O4930" si="230">YEAR(J4867)</f>
        <v>2022</v>
      </c>
      <c r="P4867" s="51">
        <f>VLOOKUP(Table6[[#This Row],[Product]],Table3[],3)</f>
        <v>1.29</v>
      </c>
      <c r="Q4867" s="35">
        <f>VLOOKUP(Table6[[#This Row],[Product]],Table3[],4)</f>
        <v>24</v>
      </c>
      <c r="R4867" s="35">
        <f>Table6[[#This Row],[Quantity]]*Table6[[#This Row],[Case]]</f>
        <v>96</v>
      </c>
      <c r="S4867" s="35">
        <f>Table6[[#This Row],[Total Sales]]*Table6[[#This Row],[Cost]]</f>
        <v>123.84</v>
      </c>
    </row>
    <row r="4868" spans="1:19" x14ac:dyDescent="0.3">
      <c r="A4868" s="54">
        <v>5011</v>
      </c>
      <c r="B4868" s="35" t="s">
        <v>5772</v>
      </c>
      <c r="C4868" s="35" t="s">
        <v>2815</v>
      </c>
      <c r="D4868" s="35" t="s">
        <v>28</v>
      </c>
      <c r="E4868" s="35" t="str">
        <f t="shared" si="228"/>
        <v>M</v>
      </c>
      <c r="F4868" s="35">
        <v>60</v>
      </c>
      <c r="G4868" s="35" t="s">
        <v>10304</v>
      </c>
      <c r="H4868" s="35" t="s">
        <v>5957</v>
      </c>
      <c r="I4868" s="35" t="s">
        <v>187</v>
      </c>
      <c r="J4868" s="48" t="s">
        <v>13743</v>
      </c>
      <c r="K4868" s="35">
        <v>30</v>
      </c>
      <c r="L4868" s="49" t="s">
        <v>45</v>
      </c>
      <c r="M4868" s="50" t="str">
        <f>VLOOKUP(Table6[[#This Row],[Product]],Table3[],2)</f>
        <v>Gigastuff</v>
      </c>
      <c r="N4868" s="50" t="str">
        <f t="shared" si="229"/>
        <v>Jan</v>
      </c>
      <c r="O4868" s="56">
        <f t="shared" si="230"/>
        <v>2021</v>
      </c>
      <c r="P4868" s="51">
        <f>VLOOKUP(Table6[[#This Row],[Product]],Table3[],3)</f>
        <v>1.89</v>
      </c>
      <c r="Q4868" s="35">
        <f>VLOOKUP(Table6[[#This Row],[Product]],Table3[],4)</f>
        <v>18</v>
      </c>
      <c r="R4868" s="35">
        <f>Table6[[#This Row],[Quantity]]*Table6[[#This Row],[Case]]</f>
        <v>540</v>
      </c>
      <c r="S4868" s="35">
        <f>Table6[[#This Row],[Total Sales]]*Table6[[#This Row],[Cost]]</f>
        <v>1020.5999999999999</v>
      </c>
    </row>
    <row r="4869" spans="1:19" x14ac:dyDescent="0.3">
      <c r="A4869" s="54">
        <v>5012</v>
      </c>
      <c r="B4869" s="35" t="s">
        <v>10305</v>
      </c>
      <c r="C4869" s="35" t="s">
        <v>10091</v>
      </c>
      <c r="D4869" s="35" t="s">
        <v>41</v>
      </c>
      <c r="E4869" s="35" t="str">
        <f t="shared" si="228"/>
        <v>F</v>
      </c>
      <c r="F4869" s="35">
        <v>90</v>
      </c>
      <c r="G4869" s="35" t="s">
        <v>10306</v>
      </c>
      <c r="H4869" s="35" t="s">
        <v>466</v>
      </c>
      <c r="I4869" s="35" t="s">
        <v>187</v>
      </c>
      <c r="J4869" s="48" t="s">
        <v>14242</v>
      </c>
      <c r="K4869" s="35">
        <v>21</v>
      </c>
      <c r="L4869" s="49" t="s">
        <v>64</v>
      </c>
      <c r="M4869" s="50" t="str">
        <f>VLOOKUP(Table6[[#This Row],[Product]],Table3[],2)</f>
        <v>Ultrathing V4</v>
      </c>
      <c r="N4869" s="50" t="str">
        <f t="shared" si="229"/>
        <v>Jan</v>
      </c>
      <c r="O4869" s="56">
        <f t="shared" si="230"/>
        <v>2022</v>
      </c>
      <c r="P4869" s="51">
        <f>VLOOKUP(Table6[[#This Row],[Product]],Table3[],3)</f>
        <v>3.99</v>
      </c>
      <c r="Q4869" s="35">
        <f>VLOOKUP(Table6[[#This Row],[Product]],Table3[],4)</f>
        <v>24</v>
      </c>
      <c r="R4869" s="35">
        <f>Table6[[#This Row],[Quantity]]*Table6[[#This Row],[Case]]</f>
        <v>504</v>
      </c>
      <c r="S4869" s="35">
        <f>Table6[[#This Row],[Total Sales]]*Table6[[#This Row],[Cost]]</f>
        <v>2010.96</v>
      </c>
    </row>
    <row r="4870" spans="1:19" x14ac:dyDescent="0.3">
      <c r="A4870" s="54">
        <v>5013</v>
      </c>
      <c r="B4870" s="35" t="s">
        <v>7463</v>
      </c>
      <c r="C4870" s="35" t="s">
        <v>5764</v>
      </c>
      <c r="D4870" s="35" t="s">
        <v>28</v>
      </c>
      <c r="E4870" s="35" t="str">
        <f t="shared" si="228"/>
        <v>M</v>
      </c>
      <c r="F4870" s="35">
        <v>90</v>
      </c>
      <c r="G4870" s="35" t="s">
        <v>10307</v>
      </c>
      <c r="H4870" s="35" t="s">
        <v>4979</v>
      </c>
      <c r="I4870" s="35" t="s">
        <v>294</v>
      </c>
      <c r="J4870" s="48" t="s">
        <v>14188</v>
      </c>
      <c r="K4870" s="35">
        <v>26</v>
      </c>
      <c r="L4870" s="49" t="s">
        <v>45</v>
      </c>
      <c r="M4870" s="50" t="str">
        <f>VLOOKUP(Table6[[#This Row],[Product]],Table3[],2)</f>
        <v>Gigastuff</v>
      </c>
      <c r="N4870" s="50" t="str">
        <f t="shared" si="229"/>
        <v>Jul</v>
      </c>
      <c r="O4870" s="56">
        <f t="shared" si="230"/>
        <v>2020</v>
      </c>
      <c r="P4870" s="51">
        <f>VLOOKUP(Table6[[#This Row],[Product]],Table3[],3)</f>
        <v>1.89</v>
      </c>
      <c r="Q4870" s="35">
        <f>VLOOKUP(Table6[[#This Row],[Product]],Table3[],4)</f>
        <v>18</v>
      </c>
      <c r="R4870" s="35">
        <f>Table6[[#This Row],[Quantity]]*Table6[[#This Row],[Case]]</f>
        <v>468</v>
      </c>
      <c r="S4870" s="35">
        <f>Table6[[#This Row],[Total Sales]]*Table6[[#This Row],[Cost]]</f>
        <v>884.52</v>
      </c>
    </row>
    <row r="4871" spans="1:19" x14ac:dyDescent="0.3">
      <c r="A4871" s="54">
        <v>5014</v>
      </c>
      <c r="B4871" s="35" t="s">
        <v>592</v>
      </c>
      <c r="C4871" s="35" t="s">
        <v>2832</v>
      </c>
      <c r="D4871" s="35" t="s">
        <v>28</v>
      </c>
      <c r="E4871" s="35" t="str">
        <f t="shared" si="228"/>
        <v>M</v>
      </c>
      <c r="F4871" s="35">
        <v>30</v>
      </c>
      <c r="G4871" s="35" t="s">
        <v>10308</v>
      </c>
      <c r="H4871" s="35" t="s">
        <v>1325</v>
      </c>
      <c r="I4871" s="35" t="s">
        <v>187</v>
      </c>
      <c r="J4871" s="48">
        <v>44627</v>
      </c>
      <c r="K4871" s="35">
        <v>55</v>
      </c>
      <c r="L4871" s="49" t="s">
        <v>39</v>
      </c>
      <c r="M4871" s="50" t="str">
        <f>VLOOKUP(Table6[[#This Row],[Product]],Table3[],2)</f>
        <v>Ultrathing V1</v>
      </c>
      <c r="N4871" s="50" t="str">
        <f t="shared" si="229"/>
        <v>Mar</v>
      </c>
      <c r="O4871" s="56">
        <f t="shared" si="230"/>
        <v>2022</v>
      </c>
      <c r="P4871" s="51">
        <f>VLOOKUP(Table6[[#This Row],[Product]],Table3[],3)</f>
        <v>1.79</v>
      </c>
      <c r="Q4871" s="35">
        <f>VLOOKUP(Table6[[#This Row],[Product]],Table3[],4)</f>
        <v>17</v>
      </c>
      <c r="R4871" s="35">
        <f>Table6[[#This Row],[Quantity]]*Table6[[#This Row],[Case]]</f>
        <v>935</v>
      </c>
      <c r="S4871" s="35">
        <f>Table6[[#This Row],[Total Sales]]*Table6[[#This Row],[Cost]]</f>
        <v>1673.65</v>
      </c>
    </row>
    <row r="4872" spans="1:19" x14ac:dyDescent="0.3">
      <c r="A4872" s="54">
        <v>5015</v>
      </c>
      <c r="B4872" s="35" t="s">
        <v>1805</v>
      </c>
      <c r="C4872" s="35" t="s">
        <v>9351</v>
      </c>
      <c r="D4872" s="35" t="s">
        <v>28</v>
      </c>
      <c r="E4872" s="35" t="str">
        <f t="shared" si="228"/>
        <v>M</v>
      </c>
      <c r="F4872" s="35">
        <v>90</v>
      </c>
      <c r="G4872" s="35" t="s">
        <v>10309</v>
      </c>
      <c r="H4872" s="35" t="s">
        <v>738</v>
      </c>
      <c r="I4872" s="35" t="s">
        <v>38</v>
      </c>
      <c r="J4872" s="48">
        <v>43957</v>
      </c>
      <c r="K4872" s="35">
        <v>29</v>
      </c>
      <c r="L4872" s="49" t="s">
        <v>101</v>
      </c>
      <c r="M4872" s="50" t="str">
        <f>VLOOKUP(Table6[[#This Row],[Product]],Table3[],2)</f>
        <v>Superwossname</v>
      </c>
      <c r="N4872" s="50" t="str">
        <f t="shared" si="229"/>
        <v>May</v>
      </c>
      <c r="O4872" s="56">
        <f t="shared" si="230"/>
        <v>2020</v>
      </c>
      <c r="P4872" s="51">
        <f>VLOOKUP(Table6[[#This Row],[Product]],Table3[],3)</f>
        <v>3.49</v>
      </c>
      <c r="Q4872" s="35">
        <f>VLOOKUP(Table6[[#This Row],[Product]],Table3[],4)</f>
        <v>20</v>
      </c>
      <c r="R4872" s="35">
        <f>Table6[[#This Row],[Quantity]]*Table6[[#This Row],[Case]]</f>
        <v>580</v>
      </c>
      <c r="S4872" s="35">
        <f>Table6[[#This Row],[Total Sales]]*Table6[[#This Row],[Cost]]</f>
        <v>2024.2</v>
      </c>
    </row>
    <row r="4873" spans="1:19" x14ac:dyDescent="0.3">
      <c r="A4873" s="54">
        <v>5016</v>
      </c>
      <c r="B4873" s="35" t="s">
        <v>10310</v>
      </c>
      <c r="C4873" s="35" t="s">
        <v>10311</v>
      </c>
      <c r="D4873" s="35" t="s">
        <v>15</v>
      </c>
      <c r="E4873" s="35" t="str">
        <f t="shared" si="228"/>
        <v>F</v>
      </c>
      <c r="F4873" s="35">
        <v>30</v>
      </c>
      <c r="G4873" s="35" t="s">
        <v>10312</v>
      </c>
      <c r="H4873" s="35" t="s">
        <v>10313</v>
      </c>
      <c r="I4873" s="35" t="s">
        <v>124</v>
      </c>
      <c r="J4873" s="48" t="s">
        <v>14132</v>
      </c>
      <c r="K4873" s="35">
        <v>28</v>
      </c>
      <c r="L4873" s="49" t="s">
        <v>33</v>
      </c>
      <c r="M4873" s="50" t="str">
        <f>VLOOKUP(Table6[[#This Row],[Product]],Table3[],2)</f>
        <v>Megawidget L</v>
      </c>
      <c r="N4873" s="50" t="str">
        <f t="shared" si="229"/>
        <v>Sep</v>
      </c>
      <c r="O4873" s="56">
        <f t="shared" si="230"/>
        <v>2022</v>
      </c>
      <c r="P4873" s="51">
        <f>VLOOKUP(Table6[[#This Row],[Product]],Table3[],3)</f>
        <v>1.79</v>
      </c>
      <c r="Q4873" s="35">
        <f>VLOOKUP(Table6[[#This Row],[Product]],Table3[],4)</f>
        <v>24</v>
      </c>
      <c r="R4873" s="35">
        <f>Table6[[#This Row],[Quantity]]*Table6[[#This Row],[Case]]</f>
        <v>672</v>
      </c>
      <c r="S4873" s="35">
        <f>Table6[[#This Row],[Total Sales]]*Table6[[#This Row],[Cost]]</f>
        <v>1202.8800000000001</v>
      </c>
    </row>
    <row r="4874" spans="1:19" x14ac:dyDescent="0.3">
      <c r="A4874" s="54">
        <v>5017</v>
      </c>
      <c r="B4874" s="35" t="s">
        <v>3616</v>
      </c>
      <c r="C4874" s="35" t="s">
        <v>5370</v>
      </c>
      <c r="D4874" s="35" t="s">
        <v>51</v>
      </c>
      <c r="E4874" s="35" t="str">
        <f t="shared" si="228"/>
        <v>F</v>
      </c>
      <c r="F4874" s="35">
        <v>60</v>
      </c>
      <c r="G4874" s="35" t="s">
        <v>10314</v>
      </c>
      <c r="H4874" s="35" t="s">
        <v>163</v>
      </c>
      <c r="I4874" s="35" t="s">
        <v>164</v>
      </c>
      <c r="J4874" s="48">
        <v>44256</v>
      </c>
      <c r="K4874" s="35">
        <v>94</v>
      </c>
      <c r="L4874" s="49" t="s">
        <v>45</v>
      </c>
      <c r="M4874" s="50" t="str">
        <f>VLOOKUP(Table6[[#This Row],[Product]],Table3[],2)</f>
        <v>Gigastuff</v>
      </c>
      <c r="N4874" s="50" t="str">
        <f t="shared" si="229"/>
        <v>Mar</v>
      </c>
      <c r="O4874" s="56">
        <f t="shared" si="230"/>
        <v>2021</v>
      </c>
      <c r="P4874" s="51">
        <f>VLOOKUP(Table6[[#This Row],[Product]],Table3[],3)</f>
        <v>1.89</v>
      </c>
      <c r="Q4874" s="35">
        <f>VLOOKUP(Table6[[#This Row],[Product]],Table3[],4)</f>
        <v>18</v>
      </c>
      <c r="R4874" s="35">
        <f>Table6[[#This Row],[Quantity]]*Table6[[#This Row],[Case]]</f>
        <v>1692</v>
      </c>
      <c r="S4874" s="35">
        <f>Table6[[#This Row],[Total Sales]]*Table6[[#This Row],[Cost]]</f>
        <v>3197.8799999999997</v>
      </c>
    </row>
    <row r="4875" spans="1:19" x14ac:dyDescent="0.3">
      <c r="A4875" s="54">
        <v>5018</v>
      </c>
      <c r="B4875" s="35" t="s">
        <v>1139</v>
      </c>
      <c r="C4875" s="35" t="s">
        <v>4664</v>
      </c>
      <c r="D4875" s="35" t="s">
        <v>51</v>
      </c>
      <c r="E4875" s="35" t="str">
        <f t="shared" si="228"/>
        <v>F</v>
      </c>
      <c r="F4875" s="35">
        <v>60</v>
      </c>
      <c r="G4875" s="35" t="s">
        <v>10315</v>
      </c>
      <c r="H4875" s="35" t="s">
        <v>522</v>
      </c>
      <c r="I4875" s="35" t="s">
        <v>32</v>
      </c>
      <c r="J4875" s="48" t="s">
        <v>14028</v>
      </c>
      <c r="K4875" s="35">
        <v>40</v>
      </c>
      <c r="L4875" s="49" t="s">
        <v>159</v>
      </c>
      <c r="M4875" s="50" t="str">
        <f>VLOOKUP(Table6[[#This Row],[Product]],Table3[],2)</f>
        <v>Ultrathing V3</v>
      </c>
      <c r="N4875" s="50" t="str">
        <f t="shared" si="229"/>
        <v>Jan</v>
      </c>
      <c r="O4875" s="56">
        <f t="shared" si="230"/>
        <v>2020</v>
      </c>
      <c r="P4875" s="51">
        <f>VLOOKUP(Table6[[#This Row],[Product]],Table3[],3)</f>
        <v>3.39</v>
      </c>
      <c r="Q4875" s="35">
        <f>VLOOKUP(Table6[[#This Row],[Product]],Table3[],4)</f>
        <v>24</v>
      </c>
      <c r="R4875" s="35">
        <f>Table6[[#This Row],[Quantity]]*Table6[[#This Row],[Case]]</f>
        <v>960</v>
      </c>
      <c r="S4875" s="35">
        <f>Table6[[#This Row],[Total Sales]]*Table6[[#This Row],[Cost]]</f>
        <v>3254.4</v>
      </c>
    </row>
    <row r="4876" spans="1:19" x14ac:dyDescent="0.3">
      <c r="A4876" s="54">
        <v>5019</v>
      </c>
      <c r="B4876" s="35" t="s">
        <v>3946</v>
      </c>
      <c r="C4876" s="35" t="s">
        <v>309</v>
      </c>
      <c r="D4876" s="35" t="s">
        <v>28</v>
      </c>
      <c r="E4876" s="35" t="str">
        <f t="shared" si="228"/>
        <v>M</v>
      </c>
      <c r="F4876" s="35">
        <v>90</v>
      </c>
      <c r="G4876" s="35" t="s">
        <v>10316</v>
      </c>
      <c r="H4876" s="35" t="s">
        <v>6101</v>
      </c>
      <c r="I4876" s="35" t="s">
        <v>32</v>
      </c>
      <c r="J4876" s="48">
        <v>43960</v>
      </c>
      <c r="K4876" s="35">
        <v>55</v>
      </c>
      <c r="L4876" s="49" t="s">
        <v>39</v>
      </c>
      <c r="M4876" s="50" t="str">
        <f>VLOOKUP(Table6[[#This Row],[Product]],Table3[],2)</f>
        <v>Ultrathing V1</v>
      </c>
      <c r="N4876" s="50" t="str">
        <f t="shared" si="229"/>
        <v>May</v>
      </c>
      <c r="O4876" s="56">
        <f t="shared" si="230"/>
        <v>2020</v>
      </c>
      <c r="P4876" s="51">
        <f>VLOOKUP(Table6[[#This Row],[Product]],Table3[],3)</f>
        <v>1.79</v>
      </c>
      <c r="Q4876" s="35">
        <f>VLOOKUP(Table6[[#This Row],[Product]],Table3[],4)</f>
        <v>17</v>
      </c>
      <c r="R4876" s="35">
        <f>Table6[[#This Row],[Quantity]]*Table6[[#This Row],[Case]]</f>
        <v>935</v>
      </c>
      <c r="S4876" s="35">
        <f>Table6[[#This Row],[Total Sales]]*Table6[[#This Row],[Cost]]</f>
        <v>1673.65</v>
      </c>
    </row>
    <row r="4877" spans="1:19" x14ac:dyDescent="0.3">
      <c r="A4877" s="54">
        <v>5020</v>
      </c>
      <c r="B4877" s="35" t="s">
        <v>10317</v>
      </c>
      <c r="C4877" s="35" t="s">
        <v>2089</v>
      </c>
      <c r="D4877" s="35" t="s">
        <v>51</v>
      </c>
      <c r="E4877" s="35" t="str">
        <f t="shared" si="228"/>
        <v>F</v>
      </c>
      <c r="F4877" s="35">
        <v>30</v>
      </c>
      <c r="G4877" s="35" t="s">
        <v>10318</v>
      </c>
      <c r="H4877" s="35" t="s">
        <v>10319</v>
      </c>
      <c r="I4877" s="35" t="s">
        <v>2022</v>
      </c>
      <c r="J4877" s="48" t="s">
        <v>13641</v>
      </c>
      <c r="K4877" s="35">
        <v>45</v>
      </c>
      <c r="L4877" s="49" t="s">
        <v>70</v>
      </c>
      <c r="M4877" s="50" t="str">
        <f>VLOOKUP(Table6[[#This Row],[Product]],Table3[],2)</f>
        <v>Megawidget M</v>
      </c>
      <c r="N4877" s="50" t="str">
        <f t="shared" si="229"/>
        <v>Jul</v>
      </c>
      <c r="O4877" s="56">
        <f t="shared" si="230"/>
        <v>2020</v>
      </c>
      <c r="P4877" s="51">
        <f>VLOOKUP(Table6[[#This Row],[Product]],Table3[],3)</f>
        <v>1.29</v>
      </c>
      <c r="Q4877" s="35">
        <f>VLOOKUP(Table6[[#This Row],[Product]],Table3[],4)</f>
        <v>24</v>
      </c>
      <c r="R4877" s="35">
        <f>Table6[[#This Row],[Quantity]]*Table6[[#This Row],[Case]]</f>
        <v>1080</v>
      </c>
      <c r="S4877" s="35">
        <f>Table6[[#This Row],[Total Sales]]*Table6[[#This Row],[Cost]]</f>
        <v>1393.2</v>
      </c>
    </row>
    <row r="4878" spans="1:19" x14ac:dyDescent="0.3">
      <c r="A4878" s="54">
        <v>5021</v>
      </c>
      <c r="B4878" s="35" t="s">
        <v>9700</v>
      </c>
      <c r="C4878" s="35" t="s">
        <v>4795</v>
      </c>
      <c r="D4878" s="35" t="s">
        <v>15</v>
      </c>
      <c r="E4878" s="35" t="str">
        <f t="shared" si="228"/>
        <v>F</v>
      </c>
      <c r="F4878" s="35">
        <v>30</v>
      </c>
      <c r="G4878" s="35" t="s">
        <v>10318</v>
      </c>
      <c r="H4878" s="35" t="s">
        <v>2066</v>
      </c>
      <c r="I4878" s="35" t="s">
        <v>294</v>
      </c>
      <c r="J4878" s="48" t="s">
        <v>14138</v>
      </c>
      <c r="K4878" s="35">
        <v>24</v>
      </c>
      <c r="L4878" s="49" t="s">
        <v>54</v>
      </c>
      <c r="M4878" s="50" t="str">
        <f>VLOOKUP(Table6[[#This Row],[Product]],Table3[],2)</f>
        <v>Megawidget S</v>
      </c>
      <c r="N4878" s="50" t="str">
        <f t="shared" si="229"/>
        <v>Aug</v>
      </c>
      <c r="O4878" s="56">
        <f t="shared" si="230"/>
        <v>2021</v>
      </c>
      <c r="P4878" s="51">
        <f>VLOOKUP(Table6[[#This Row],[Product]],Table3[],3)</f>
        <v>0.69</v>
      </c>
      <c r="Q4878" s="35">
        <f>VLOOKUP(Table6[[#This Row],[Product]],Table3[],4)</f>
        <v>24</v>
      </c>
      <c r="R4878" s="35">
        <f>Table6[[#This Row],[Quantity]]*Table6[[#This Row],[Case]]</f>
        <v>576</v>
      </c>
      <c r="S4878" s="35">
        <f>Table6[[#This Row],[Total Sales]]*Table6[[#This Row],[Cost]]</f>
        <v>397.43999999999994</v>
      </c>
    </row>
    <row r="4879" spans="1:19" x14ac:dyDescent="0.3">
      <c r="A4879" s="54">
        <v>5022</v>
      </c>
      <c r="B4879" s="35" t="s">
        <v>2191</v>
      </c>
      <c r="C4879" s="35" t="s">
        <v>6452</v>
      </c>
      <c r="D4879" s="35" t="s">
        <v>28</v>
      </c>
      <c r="E4879" s="35" t="str">
        <f t="shared" si="228"/>
        <v>M</v>
      </c>
      <c r="F4879" s="35">
        <v>30</v>
      </c>
      <c r="G4879" s="35" t="s">
        <v>10320</v>
      </c>
      <c r="H4879" s="35" t="s">
        <v>993</v>
      </c>
      <c r="I4879" s="35" t="s">
        <v>32</v>
      </c>
      <c r="J4879" s="48" t="s">
        <v>14210</v>
      </c>
      <c r="K4879" s="35">
        <v>40</v>
      </c>
      <c r="L4879" s="49" t="s">
        <v>80</v>
      </c>
      <c r="M4879" s="50" t="str">
        <f>VLOOKUP(Table6[[#This Row],[Product]],Table3[],2)</f>
        <v>Ultrathing V2</v>
      </c>
      <c r="N4879" s="50" t="str">
        <f t="shared" si="229"/>
        <v>Dec</v>
      </c>
      <c r="O4879" s="56">
        <f t="shared" si="230"/>
        <v>2021</v>
      </c>
      <c r="P4879" s="51">
        <f>VLOOKUP(Table6[[#This Row],[Product]],Table3[],3)</f>
        <v>2.95</v>
      </c>
      <c r="Q4879" s="35">
        <f>VLOOKUP(Table6[[#This Row],[Product]],Table3[],4)</f>
        <v>20</v>
      </c>
      <c r="R4879" s="35">
        <f>Table6[[#This Row],[Quantity]]*Table6[[#This Row],[Case]]</f>
        <v>800</v>
      </c>
      <c r="S4879" s="35">
        <f>Table6[[#This Row],[Total Sales]]*Table6[[#This Row],[Cost]]</f>
        <v>2360</v>
      </c>
    </row>
    <row r="4880" spans="1:19" x14ac:dyDescent="0.3">
      <c r="A4880" s="54">
        <v>5023</v>
      </c>
      <c r="B4880" s="35" t="s">
        <v>10321</v>
      </c>
      <c r="C4880" s="35" t="s">
        <v>1923</v>
      </c>
      <c r="D4880" s="35" t="s">
        <v>15</v>
      </c>
      <c r="E4880" s="35" t="str">
        <f t="shared" si="228"/>
        <v>F</v>
      </c>
      <c r="F4880" s="35">
        <v>30</v>
      </c>
      <c r="G4880" s="35" t="s">
        <v>14372</v>
      </c>
      <c r="H4880" s="35" t="s">
        <v>4729</v>
      </c>
      <c r="I4880" s="35" t="s">
        <v>32</v>
      </c>
      <c r="J4880" s="48">
        <v>44906</v>
      </c>
      <c r="K4880" s="35">
        <v>30</v>
      </c>
      <c r="L4880" s="49" t="s">
        <v>45</v>
      </c>
      <c r="M4880" s="50" t="str">
        <f>VLOOKUP(Table6[[#This Row],[Product]],Table3[],2)</f>
        <v>Gigastuff</v>
      </c>
      <c r="N4880" s="50" t="str">
        <f t="shared" si="229"/>
        <v>Dec</v>
      </c>
      <c r="O4880" s="56">
        <f t="shared" si="230"/>
        <v>2022</v>
      </c>
      <c r="P4880" s="51">
        <f>VLOOKUP(Table6[[#This Row],[Product]],Table3[],3)</f>
        <v>1.89</v>
      </c>
      <c r="Q4880" s="35">
        <f>VLOOKUP(Table6[[#This Row],[Product]],Table3[],4)</f>
        <v>18</v>
      </c>
      <c r="R4880" s="35">
        <f>Table6[[#This Row],[Quantity]]*Table6[[#This Row],[Case]]</f>
        <v>540</v>
      </c>
      <c r="S4880" s="35">
        <f>Table6[[#This Row],[Total Sales]]*Table6[[#This Row],[Cost]]</f>
        <v>1020.5999999999999</v>
      </c>
    </row>
    <row r="4881" spans="1:19" x14ac:dyDescent="0.3">
      <c r="A4881" s="54">
        <v>5024</v>
      </c>
      <c r="B4881" s="35" t="s">
        <v>4218</v>
      </c>
      <c r="C4881" s="35" t="s">
        <v>1133</v>
      </c>
      <c r="D4881" s="35" t="s">
        <v>28</v>
      </c>
      <c r="E4881" s="35" t="str">
        <f t="shared" si="228"/>
        <v>M</v>
      </c>
      <c r="F4881" s="35">
        <v>90</v>
      </c>
      <c r="G4881" s="35" t="s">
        <v>10323</v>
      </c>
      <c r="H4881" s="35" t="s">
        <v>4028</v>
      </c>
      <c r="I4881" s="35" t="s">
        <v>32</v>
      </c>
      <c r="J4881" s="48" t="s">
        <v>14052</v>
      </c>
      <c r="K4881" s="35">
        <v>2</v>
      </c>
      <c r="L4881" s="49" t="s">
        <v>39</v>
      </c>
      <c r="M4881" s="50" t="str">
        <f>VLOOKUP(Table6[[#This Row],[Product]],Table3[],2)</f>
        <v>Ultrathing V1</v>
      </c>
      <c r="N4881" s="50" t="str">
        <f t="shared" si="229"/>
        <v>Jul</v>
      </c>
      <c r="O4881" s="56">
        <f t="shared" si="230"/>
        <v>2020</v>
      </c>
      <c r="P4881" s="51">
        <f>VLOOKUP(Table6[[#This Row],[Product]],Table3[],3)</f>
        <v>1.79</v>
      </c>
      <c r="Q4881" s="35">
        <f>VLOOKUP(Table6[[#This Row],[Product]],Table3[],4)</f>
        <v>17</v>
      </c>
      <c r="R4881" s="35">
        <f>Table6[[#This Row],[Quantity]]*Table6[[#This Row],[Case]]</f>
        <v>34</v>
      </c>
      <c r="S4881" s="35">
        <f>Table6[[#This Row],[Total Sales]]*Table6[[#This Row],[Cost]]</f>
        <v>60.86</v>
      </c>
    </row>
    <row r="4882" spans="1:19" x14ac:dyDescent="0.3">
      <c r="A4882" s="54">
        <v>5025</v>
      </c>
      <c r="B4882" s="35" t="s">
        <v>8238</v>
      </c>
      <c r="C4882" s="35" t="s">
        <v>3141</v>
      </c>
      <c r="D4882" s="35" t="s">
        <v>28</v>
      </c>
      <c r="E4882" s="35" t="str">
        <f t="shared" si="228"/>
        <v>M</v>
      </c>
      <c r="F4882" s="35">
        <v>90</v>
      </c>
      <c r="G4882" s="35" t="s">
        <v>10323</v>
      </c>
      <c r="H4882" s="35" t="s">
        <v>1629</v>
      </c>
      <c r="I4882" s="35" t="s">
        <v>32</v>
      </c>
      <c r="J4882" s="48">
        <v>44322</v>
      </c>
      <c r="K4882" s="35">
        <v>7</v>
      </c>
      <c r="L4882" s="49" t="s">
        <v>33</v>
      </c>
      <c r="M4882" s="50" t="str">
        <f>VLOOKUP(Table6[[#This Row],[Product]],Table3[],2)</f>
        <v>Megawidget L</v>
      </c>
      <c r="N4882" s="50" t="str">
        <f t="shared" si="229"/>
        <v>May</v>
      </c>
      <c r="O4882" s="56">
        <f t="shared" si="230"/>
        <v>2021</v>
      </c>
      <c r="P4882" s="51">
        <f>VLOOKUP(Table6[[#This Row],[Product]],Table3[],3)</f>
        <v>1.79</v>
      </c>
      <c r="Q4882" s="35">
        <f>VLOOKUP(Table6[[#This Row],[Product]],Table3[],4)</f>
        <v>24</v>
      </c>
      <c r="R4882" s="35">
        <f>Table6[[#This Row],[Quantity]]*Table6[[#This Row],[Case]]</f>
        <v>168</v>
      </c>
      <c r="S4882" s="35">
        <f>Table6[[#This Row],[Total Sales]]*Table6[[#This Row],[Cost]]</f>
        <v>300.72000000000003</v>
      </c>
    </row>
    <row r="4883" spans="1:19" x14ac:dyDescent="0.3">
      <c r="A4883" s="54">
        <v>5026</v>
      </c>
      <c r="B4883" s="35" t="s">
        <v>2322</v>
      </c>
      <c r="C4883" s="35" t="s">
        <v>2451</v>
      </c>
      <c r="D4883" s="35" t="s">
        <v>51</v>
      </c>
      <c r="E4883" s="35" t="str">
        <f t="shared" si="228"/>
        <v>F</v>
      </c>
      <c r="F4883" s="35">
        <v>90</v>
      </c>
      <c r="G4883" s="35" t="s">
        <v>10324</v>
      </c>
      <c r="H4883" s="35" t="s">
        <v>10069</v>
      </c>
      <c r="I4883" s="35" t="s">
        <v>32</v>
      </c>
      <c r="J4883" s="48" t="s">
        <v>13876</v>
      </c>
      <c r="K4883" s="35">
        <v>60</v>
      </c>
      <c r="L4883" s="49" t="s">
        <v>101</v>
      </c>
      <c r="M4883" s="50" t="str">
        <f>VLOOKUP(Table6[[#This Row],[Product]],Table3[],2)</f>
        <v>Superwossname</v>
      </c>
      <c r="N4883" s="50" t="str">
        <f t="shared" si="229"/>
        <v>Jul</v>
      </c>
      <c r="O4883" s="56">
        <f t="shared" si="230"/>
        <v>2022</v>
      </c>
      <c r="P4883" s="51">
        <f>VLOOKUP(Table6[[#This Row],[Product]],Table3[],3)</f>
        <v>3.49</v>
      </c>
      <c r="Q4883" s="35">
        <f>VLOOKUP(Table6[[#This Row],[Product]],Table3[],4)</f>
        <v>20</v>
      </c>
      <c r="R4883" s="35">
        <f>Table6[[#This Row],[Quantity]]*Table6[[#This Row],[Case]]</f>
        <v>1200</v>
      </c>
      <c r="S4883" s="35">
        <f>Table6[[#This Row],[Total Sales]]*Table6[[#This Row],[Cost]]</f>
        <v>4188</v>
      </c>
    </row>
    <row r="4884" spans="1:19" x14ac:dyDescent="0.3">
      <c r="A4884" s="54">
        <v>5027</v>
      </c>
      <c r="B4884" s="35" t="s">
        <v>4029</v>
      </c>
      <c r="C4884" s="35" t="s">
        <v>4113</v>
      </c>
      <c r="D4884" s="35" t="s">
        <v>28</v>
      </c>
      <c r="E4884" s="35" t="str">
        <f t="shared" si="228"/>
        <v>M</v>
      </c>
      <c r="F4884" s="35">
        <v>60</v>
      </c>
      <c r="G4884" s="35" t="s">
        <v>10324</v>
      </c>
      <c r="H4884" s="35" t="s">
        <v>2902</v>
      </c>
      <c r="I4884" s="35" t="s">
        <v>32</v>
      </c>
      <c r="J4884" s="48">
        <v>44166</v>
      </c>
      <c r="K4884" s="35">
        <v>81</v>
      </c>
      <c r="L4884" s="49" t="s">
        <v>159</v>
      </c>
      <c r="M4884" s="50" t="str">
        <f>VLOOKUP(Table6[[#This Row],[Product]],Table3[],2)</f>
        <v>Ultrathing V3</v>
      </c>
      <c r="N4884" s="50" t="str">
        <f t="shared" si="229"/>
        <v>Dec</v>
      </c>
      <c r="O4884" s="56">
        <f t="shared" si="230"/>
        <v>2020</v>
      </c>
      <c r="P4884" s="51">
        <f>VLOOKUP(Table6[[#This Row],[Product]],Table3[],3)</f>
        <v>3.39</v>
      </c>
      <c r="Q4884" s="35">
        <f>VLOOKUP(Table6[[#This Row],[Product]],Table3[],4)</f>
        <v>24</v>
      </c>
      <c r="R4884" s="35">
        <f>Table6[[#This Row],[Quantity]]*Table6[[#This Row],[Case]]</f>
        <v>1944</v>
      </c>
      <c r="S4884" s="35">
        <f>Table6[[#This Row],[Total Sales]]*Table6[[#This Row],[Cost]]</f>
        <v>6590.16</v>
      </c>
    </row>
    <row r="4885" spans="1:19" x14ac:dyDescent="0.3">
      <c r="A4885" s="54">
        <v>5028</v>
      </c>
      <c r="B4885" s="35" t="s">
        <v>9720</v>
      </c>
      <c r="C4885" s="35" t="s">
        <v>10325</v>
      </c>
      <c r="D4885" s="35" t="s">
        <v>15</v>
      </c>
      <c r="E4885" s="35" t="str">
        <f t="shared" si="228"/>
        <v>F</v>
      </c>
      <c r="F4885" s="35">
        <v>30</v>
      </c>
      <c r="G4885" s="35" t="s">
        <v>10326</v>
      </c>
      <c r="H4885" s="35" t="s">
        <v>5376</v>
      </c>
      <c r="I4885" s="35" t="s">
        <v>32</v>
      </c>
      <c r="J4885" s="48">
        <v>43963</v>
      </c>
      <c r="K4885" s="35">
        <v>36</v>
      </c>
      <c r="L4885" s="49" t="s">
        <v>33</v>
      </c>
      <c r="M4885" s="50" t="str">
        <f>VLOOKUP(Table6[[#This Row],[Product]],Table3[],2)</f>
        <v>Megawidget L</v>
      </c>
      <c r="N4885" s="50" t="str">
        <f t="shared" si="229"/>
        <v>May</v>
      </c>
      <c r="O4885" s="56">
        <f t="shared" si="230"/>
        <v>2020</v>
      </c>
      <c r="P4885" s="51">
        <f>VLOOKUP(Table6[[#This Row],[Product]],Table3[],3)</f>
        <v>1.79</v>
      </c>
      <c r="Q4885" s="35">
        <f>VLOOKUP(Table6[[#This Row],[Product]],Table3[],4)</f>
        <v>24</v>
      </c>
      <c r="R4885" s="35">
        <f>Table6[[#This Row],[Quantity]]*Table6[[#This Row],[Case]]</f>
        <v>864</v>
      </c>
      <c r="S4885" s="35">
        <f>Table6[[#This Row],[Total Sales]]*Table6[[#This Row],[Cost]]</f>
        <v>1546.56</v>
      </c>
    </row>
    <row r="4886" spans="1:19" x14ac:dyDescent="0.3">
      <c r="A4886" s="54">
        <v>5029</v>
      </c>
      <c r="B4886" s="35" t="s">
        <v>1572</v>
      </c>
      <c r="C4886" s="35" t="s">
        <v>2101</v>
      </c>
      <c r="D4886" s="35" t="s">
        <v>28</v>
      </c>
      <c r="E4886" s="35" t="str">
        <f t="shared" si="228"/>
        <v>M</v>
      </c>
      <c r="F4886" s="35">
        <v>60</v>
      </c>
      <c r="G4886" s="35" t="s">
        <v>10327</v>
      </c>
      <c r="H4886" s="35" t="s">
        <v>2622</v>
      </c>
      <c r="I4886" s="35" t="s">
        <v>294</v>
      </c>
      <c r="J4886" s="48" t="s">
        <v>14200</v>
      </c>
      <c r="K4886" s="35">
        <v>65</v>
      </c>
      <c r="L4886" s="49" t="s">
        <v>101</v>
      </c>
      <c r="M4886" s="50" t="str">
        <f>VLOOKUP(Table6[[#This Row],[Product]],Table3[],2)</f>
        <v>Superwossname</v>
      </c>
      <c r="N4886" s="50" t="str">
        <f t="shared" si="229"/>
        <v>May</v>
      </c>
      <c r="O4886" s="56">
        <f t="shared" si="230"/>
        <v>2021</v>
      </c>
      <c r="P4886" s="51">
        <f>VLOOKUP(Table6[[#This Row],[Product]],Table3[],3)</f>
        <v>3.49</v>
      </c>
      <c r="Q4886" s="35">
        <f>VLOOKUP(Table6[[#This Row],[Product]],Table3[],4)</f>
        <v>20</v>
      </c>
      <c r="R4886" s="35">
        <f>Table6[[#This Row],[Quantity]]*Table6[[#This Row],[Case]]</f>
        <v>1300</v>
      </c>
      <c r="S4886" s="35">
        <f>Table6[[#This Row],[Total Sales]]*Table6[[#This Row],[Cost]]</f>
        <v>4537</v>
      </c>
    </row>
    <row r="4887" spans="1:19" x14ac:dyDescent="0.3">
      <c r="A4887" s="54">
        <v>5030</v>
      </c>
      <c r="B4887" s="35" t="s">
        <v>10328</v>
      </c>
      <c r="C4887" s="35" t="s">
        <v>2690</v>
      </c>
      <c r="D4887" s="35" t="s">
        <v>15</v>
      </c>
      <c r="E4887" s="35" t="str">
        <f t="shared" si="228"/>
        <v>F</v>
      </c>
      <c r="F4887" s="35">
        <v>90</v>
      </c>
      <c r="G4887" s="35" t="s">
        <v>10329</v>
      </c>
      <c r="H4887" s="35" t="s">
        <v>68</v>
      </c>
      <c r="I4887" s="35" t="s">
        <v>69</v>
      </c>
      <c r="J4887" s="48">
        <v>44471</v>
      </c>
      <c r="K4887" s="35">
        <v>62</v>
      </c>
      <c r="L4887" s="49" t="s">
        <v>54</v>
      </c>
      <c r="M4887" s="50" t="str">
        <f>VLOOKUP(Table6[[#This Row],[Product]],Table3[],2)</f>
        <v>Megawidget S</v>
      </c>
      <c r="N4887" s="50" t="str">
        <f t="shared" si="229"/>
        <v>Oct</v>
      </c>
      <c r="O4887" s="56">
        <f t="shared" si="230"/>
        <v>2021</v>
      </c>
      <c r="P4887" s="51">
        <f>VLOOKUP(Table6[[#This Row],[Product]],Table3[],3)</f>
        <v>0.69</v>
      </c>
      <c r="Q4887" s="35">
        <f>VLOOKUP(Table6[[#This Row],[Product]],Table3[],4)</f>
        <v>24</v>
      </c>
      <c r="R4887" s="35">
        <f>Table6[[#This Row],[Quantity]]*Table6[[#This Row],[Case]]</f>
        <v>1488</v>
      </c>
      <c r="S4887" s="35">
        <f>Table6[[#This Row],[Total Sales]]*Table6[[#This Row],[Cost]]</f>
        <v>1026.72</v>
      </c>
    </row>
    <row r="4888" spans="1:19" x14ac:dyDescent="0.3">
      <c r="A4888" s="54">
        <v>5031</v>
      </c>
      <c r="B4888" s="35" t="s">
        <v>55</v>
      </c>
      <c r="C4888" s="35" t="s">
        <v>9110</v>
      </c>
      <c r="D4888" s="35" t="s">
        <v>28</v>
      </c>
      <c r="E4888" s="35" t="str">
        <f t="shared" si="228"/>
        <v>M</v>
      </c>
      <c r="F4888" s="35">
        <v>60</v>
      </c>
      <c r="G4888" s="35" t="s">
        <v>10330</v>
      </c>
      <c r="H4888" s="35" t="s">
        <v>5718</v>
      </c>
      <c r="I4888" s="35" t="s">
        <v>294</v>
      </c>
      <c r="J4888" s="48" t="s">
        <v>13926</v>
      </c>
      <c r="K4888" s="35">
        <v>36</v>
      </c>
      <c r="L4888" s="49" t="s">
        <v>80</v>
      </c>
      <c r="M4888" s="50" t="str">
        <f>VLOOKUP(Table6[[#This Row],[Product]],Table3[],2)</f>
        <v>Ultrathing V2</v>
      </c>
      <c r="N4888" s="50" t="str">
        <f t="shared" si="229"/>
        <v>Aug</v>
      </c>
      <c r="O4888" s="56">
        <f t="shared" si="230"/>
        <v>2020</v>
      </c>
      <c r="P4888" s="51">
        <f>VLOOKUP(Table6[[#This Row],[Product]],Table3[],3)</f>
        <v>2.95</v>
      </c>
      <c r="Q4888" s="35">
        <f>VLOOKUP(Table6[[#This Row],[Product]],Table3[],4)</f>
        <v>20</v>
      </c>
      <c r="R4888" s="35">
        <f>Table6[[#This Row],[Quantity]]*Table6[[#This Row],[Case]]</f>
        <v>720</v>
      </c>
      <c r="S4888" s="35">
        <f>Table6[[#This Row],[Total Sales]]*Table6[[#This Row],[Cost]]</f>
        <v>2124</v>
      </c>
    </row>
    <row r="4889" spans="1:19" x14ac:dyDescent="0.3">
      <c r="A4889" s="54">
        <v>5032</v>
      </c>
      <c r="B4889" s="35" t="s">
        <v>7195</v>
      </c>
      <c r="C4889" s="35" t="s">
        <v>2293</v>
      </c>
      <c r="D4889" s="35" t="s">
        <v>117</v>
      </c>
      <c r="E4889" s="35" t="str">
        <f t="shared" si="228"/>
        <v>M/F</v>
      </c>
      <c r="F4889" s="35">
        <v>90</v>
      </c>
      <c r="G4889" s="35" t="s">
        <v>15266</v>
      </c>
      <c r="H4889" s="35" t="s">
        <v>912</v>
      </c>
      <c r="I4889" s="35" t="s">
        <v>913</v>
      </c>
      <c r="J4889" s="48">
        <v>44109</v>
      </c>
      <c r="K4889" s="35">
        <v>34</v>
      </c>
      <c r="L4889" s="49" t="s">
        <v>54</v>
      </c>
      <c r="M4889" s="50" t="str">
        <f>VLOOKUP(Table6[[#This Row],[Product]],Table3[],2)</f>
        <v>Megawidget S</v>
      </c>
      <c r="N4889" s="50" t="str">
        <f t="shared" si="229"/>
        <v>Oct</v>
      </c>
      <c r="O4889" s="56">
        <f t="shared" si="230"/>
        <v>2020</v>
      </c>
      <c r="P4889" s="51">
        <f>VLOOKUP(Table6[[#This Row],[Product]],Table3[],3)</f>
        <v>0.69</v>
      </c>
      <c r="Q4889" s="35">
        <f>VLOOKUP(Table6[[#This Row],[Product]],Table3[],4)</f>
        <v>24</v>
      </c>
      <c r="R4889" s="35">
        <f>Table6[[#This Row],[Quantity]]*Table6[[#This Row],[Case]]</f>
        <v>816</v>
      </c>
      <c r="S4889" s="35">
        <f>Table6[[#This Row],[Total Sales]]*Table6[[#This Row],[Cost]]</f>
        <v>563.04</v>
      </c>
    </row>
    <row r="4890" spans="1:19" x14ac:dyDescent="0.3">
      <c r="A4890" s="54">
        <v>5033</v>
      </c>
      <c r="B4890" s="35" t="s">
        <v>7200</v>
      </c>
      <c r="C4890" s="35" t="s">
        <v>6272</v>
      </c>
      <c r="D4890" s="35" t="s">
        <v>28</v>
      </c>
      <c r="E4890" s="35" t="str">
        <f t="shared" si="228"/>
        <v>M</v>
      </c>
      <c r="F4890" s="35">
        <v>60</v>
      </c>
      <c r="G4890" s="35" t="s">
        <v>10332</v>
      </c>
      <c r="H4890" s="35" t="s">
        <v>3996</v>
      </c>
      <c r="I4890" s="35" t="s">
        <v>294</v>
      </c>
      <c r="J4890" s="48" t="s">
        <v>14087</v>
      </c>
      <c r="K4890" s="35">
        <v>78</v>
      </c>
      <c r="L4890" s="49" t="s">
        <v>45</v>
      </c>
      <c r="M4890" s="50" t="str">
        <f>VLOOKUP(Table6[[#This Row],[Product]],Table3[],2)</f>
        <v>Gigastuff</v>
      </c>
      <c r="N4890" s="50" t="str">
        <f t="shared" si="229"/>
        <v>May</v>
      </c>
      <c r="O4890" s="56">
        <f t="shared" si="230"/>
        <v>2021</v>
      </c>
      <c r="P4890" s="51">
        <f>VLOOKUP(Table6[[#This Row],[Product]],Table3[],3)</f>
        <v>1.89</v>
      </c>
      <c r="Q4890" s="35">
        <f>VLOOKUP(Table6[[#This Row],[Product]],Table3[],4)</f>
        <v>18</v>
      </c>
      <c r="R4890" s="35">
        <f>Table6[[#This Row],[Quantity]]*Table6[[#This Row],[Case]]</f>
        <v>1404</v>
      </c>
      <c r="S4890" s="35">
        <f>Table6[[#This Row],[Total Sales]]*Table6[[#This Row],[Cost]]</f>
        <v>2653.56</v>
      </c>
    </row>
    <row r="4891" spans="1:19" x14ac:dyDescent="0.3">
      <c r="A4891" s="54">
        <v>5034</v>
      </c>
      <c r="B4891" s="35" t="s">
        <v>339</v>
      </c>
      <c r="C4891" s="35" t="s">
        <v>629</v>
      </c>
      <c r="D4891" s="35" t="s">
        <v>51</v>
      </c>
      <c r="E4891" s="35" t="str">
        <f t="shared" si="228"/>
        <v>F</v>
      </c>
      <c r="F4891" s="35">
        <v>30</v>
      </c>
      <c r="G4891" s="35" t="s">
        <v>10333</v>
      </c>
      <c r="H4891" s="35" t="s">
        <v>2341</v>
      </c>
      <c r="I4891" s="35" t="s">
        <v>2342</v>
      </c>
      <c r="J4891" s="48">
        <v>44657</v>
      </c>
      <c r="K4891" s="35">
        <v>42</v>
      </c>
      <c r="L4891" s="49" t="s">
        <v>54</v>
      </c>
      <c r="M4891" s="50" t="str">
        <f>VLOOKUP(Table6[[#This Row],[Product]],Table3[],2)</f>
        <v>Megawidget S</v>
      </c>
      <c r="N4891" s="50" t="str">
        <f t="shared" si="229"/>
        <v>Apr</v>
      </c>
      <c r="O4891" s="56">
        <f t="shared" si="230"/>
        <v>2022</v>
      </c>
      <c r="P4891" s="51">
        <f>VLOOKUP(Table6[[#This Row],[Product]],Table3[],3)</f>
        <v>0.69</v>
      </c>
      <c r="Q4891" s="35">
        <f>VLOOKUP(Table6[[#This Row],[Product]],Table3[],4)</f>
        <v>24</v>
      </c>
      <c r="R4891" s="35">
        <f>Table6[[#This Row],[Quantity]]*Table6[[#This Row],[Case]]</f>
        <v>1008</v>
      </c>
      <c r="S4891" s="35">
        <f>Table6[[#This Row],[Total Sales]]*Table6[[#This Row],[Cost]]</f>
        <v>695.52</v>
      </c>
    </row>
    <row r="4892" spans="1:19" x14ac:dyDescent="0.3">
      <c r="A4892" s="54">
        <v>5035</v>
      </c>
      <c r="B4892" s="35" t="s">
        <v>2906</v>
      </c>
      <c r="C4892" s="35" t="s">
        <v>2647</v>
      </c>
      <c r="D4892" s="35" t="s">
        <v>28</v>
      </c>
      <c r="E4892" s="35" t="str">
        <f t="shared" si="228"/>
        <v>M</v>
      </c>
      <c r="F4892" s="35">
        <v>30</v>
      </c>
      <c r="G4892" s="35" t="s">
        <v>10334</v>
      </c>
      <c r="H4892" s="35" t="s">
        <v>270</v>
      </c>
      <c r="I4892" s="35" t="s">
        <v>187</v>
      </c>
      <c r="J4892" s="48">
        <v>44328</v>
      </c>
      <c r="K4892" s="35">
        <v>13</v>
      </c>
      <c r="L4892" s="49" t="s">
        <v>159</v>
      </c>
      <c r="M4892" s="50" t="str">
        <f>VLOOKUP(Table6[[#This Row],[Product]],Table3[],2)</f>
        <v>Ultrathing V3</v>
      </c>
      <c r="N4892" s="50" t="str">
        <f t="shared" si="229"/>
        <v>May</v>
      </c>
      <c r="O4892" s="56">
        <f t="shared" si="230"/>
        <v>2021</v>
      </c>
      <c r="P4892" s="51">
        <f>VLOOKUP(Table6[[#This Row],[Product]],Table3[],3)</f>
        <v>3.39</v>
      </c>
      <c r="Q4892" s="35">
        <f>VLOOKUP(Table6[[#This Row],[Product]],Table3[],4)</f>
        <v>24</v>
      </c>
      <c r="R4892" s="35">
        <f>Table6[[#This Row],[Quantity]]*Table6[[#This Row],[Case]]</f>
        <v>312</v>
      </c>
      <c r="S4892" s="35">
        <f>Table6[[#This Row],[Total Sales]]*Table6[[#This Row],[Cost]]</f>
        <v>1057.68</v>
      </c>
    </row>
    <row r="4893" spans="1:19" x14ac:dyDescent="0.3">
      <c r="A4893" s="54">
        <v>5036</v>
      </c>
      <c r="B4893" s="35" t="s">
        <v>10335</v>
      </c>
      <c r="C4893" s="35" t="s">
        <v>3589</v>
      </c>
      <c r="D4893" s="35" t="s">
        <v>15</v>
      </c>
      <c r="E4893" s="35" t="str">
        <f t="shared" si="228"/>
        <v>F</v>
      </c>
      <c r="F4893" s="35">
        <v>90</v>
      </c>
      <c r="G4893" s="35" t="s">
        <v>10336</v>
      </c>
      <c r="H4893" s="35" t="s">
        <v>583</v>
      </c>
      <c r="I4893" s="35" t="s">
        <v>32</v>
      </c>
      <c r="J4893" s="48">
        <v>44413</v>
      </c>
      <c r="K4893" s="35">
        <v>80</v>
      </c>
      <c r="L4893" s="49" t="s">
        <v>80</v>
      </c>
      <c r="M4893" s="50" t="str">
        <f>VLOOKUP(Table6[[#This Row],[Product]],Table3[],2)</f>
        <v>Ultrathing V2</v>
      </c>
      <c r="N4893" s="50" t="str">
        <f t="shared" si="229"/>
        <v>Aug</v>
      </c>
      <c r="O4893" s="56">
        <f t="shared" si="230"/>
        <v>2021</v>
      </c>
      <c r="P4893" s="51">
        <f>VLOOKUP(Table6[[#This Row],[Product]],Table3[],3)</f>
        <v>2.95</v>
      </c>
      <c r="Q4893" s="35">
        <f>VLOOKUP(Table6[[#This Row],[Product]],Table3[],4)</f>
        <v>20</v>
      </c>
      <c r="R4893" s="35">
        <f>Table6[[#This Row],[Quantity]]*Table6[[#This Row],[Case]]</f>
        <v>1600</v>
      </c>
      <c r="S4893" s="35">
        <f>Table6[[#This Row],[Total Sales]]*Table6[[#This Row],[Cost]]</f>
        <v>4720</v>
      </c>
    </row>
    <row r="4894" spans="1:19" x14ac:dyDescent="0.3">
      <c r="A4894" s="54">
        <v>5037</v>
      </c>
      <c r="B4894" s="35" t="s">
        <v>259</v>
      </c>
      <c r="C4894" s="35" t="s">
        <v>5354</v>
      </c>
      <c r="D4894" s="35" t="s">
        <v>15</v>
      </c>
      <c r="E4894" s="35" t="str">
        <f t="shared" si="228"/>
        <v>F</v>
      </c>
      <c r="F4894" s="35">
        <v>30</v>
      </c>
      <c r="G4894" s="35" t="s">
        <v>10337</v>
      </c>
      <c r="H4894" s="35" t="s">
        <v>1864</v>
      </c>
      <c r="I4894" s="35" t="s">
        <v>294</v>
      </c>
      <c r="J4894" s="48" t="s">
        <v>14228</v>
      </c>
      <c r="K4894" s="35">
        <v>105</v>
      </c>
      <c r="L4894" s="49" t="s">
        <v>20</v>
      </c>
      <c r="M4894" s="50" t="str">
        <f>VLOOKUP(Table6[[#This Row],[Product]],Table3[],2)</f>
        <v>Hyperwotsit</v>
      </c>
      <c r="N4894" s="50" t="str">
        <f t="shared" si="229"/>
        <v>Jul</v>
      </c>
      <c r="O4894" s="56">
        <f t="shared" si="230"/>
        <v>2022</v>
      </c>
      <c r="P4894" s="51">
        <f>VLOOKUP(Table6[[#This Row],[Product]],Table3[],3)</f>
        <v>2.0099999999999998</v>
      </c>
      <c r="Q4894" s="35">
        <f>VLOOKUP(Table6[[#This Row],[Product]],Table3[],4)</f>
        <v>20</v>
      </c>
      <c r="R4894" s="35">
        <f>Table6[[#This Row],[Quantity]]*Table6[[#This Row],[Case]]</f>
        <v>2100</v>
      </c>
      <c r="S4894" s="35">
        <f>Table6[[#This Row],[Total Sales]]*Table6[[#This Row],[Cost]]</f>
        <v>4221</v>
      </c>
    </row>
    <row r="4895" spans="1:19" x14ac:dyDescent="0.3">
      <c r="A4895" s="54">
        <v>5038</v>
      </c>
      <c r="B4895" s="35" t="s">
        <v>657</v>
      </c>
      <c r="C4895" s="35" t="s">
        <v>4379</v>
      </c>
      <c r="D4895" s="35" t="s">
        <v>28</v>
      </c>
      <c r="E4895" s="35" t="str">
        <f t="shared" si="228"/>
        <v>M</v>
      </c>
      <c r="F4895" s="35">
        <v>30</v>
      </c>
      <c r="G4895" s="35" t="s">
        <v>10338</v>
      </c>
      <c r="H4895" s="35" t="s">
        <v>5823</v>
      </c>
      <c r="I4895" s="35" t="s">
        <v>110</v>
      </c>
      <c r="J4895" s="48">
        <v>44348</v>
      </c>
      <c r="K4895" s="35">
        <v>53</v>
      </c>
      <c r="L4895" s="49" t="s">
        <v>101</v>
      </c>
      <c r="M4895" s="50" t="str">
        <f>VLOOKUP(Table6[[#This Row],[Product]],Table3[],2)</f>
        <v>Superwossname</v>
      </c>
      <c r="N4895" s="50" t="str">
        <f t="shared" si="229"/>
        <v>Jun</v>
      </c>
      <c r="O4895" s="56">
        <f t="shared" si="230"/>
        <v>2021</v>
      </c>
      <c r="P4895" s="51">
        <f>VLOOKUP(Table6[[#This Row],[Product]],Table3[],3)</f>
        <v>3.49</v>
      </c>
      <c r="Q4895" s="35">
        <f>VLOOKUP(Table6[[#This Row],[Product]],Table3[],4)</f>
        <v>20</v>
      </c>
      <c r="R4895" s="35">
        <f>Table6[[#This Row],[Quantity]]*Table6[[#This Row],[Case]]</f>
        <v>1060</v>
      </c>
      <c r="S4895" s="35">
        <f>Table6[[#This Row],[Total Sales]]*Table6[[#This Row],[Cost]]</f>
        <v>3699.4</v>
      </c>
    </row>
    <row r="4896" spans="1:19" x14ac:dyDescent="0.3">
      <c r="A4896" s="54">
        <v>5039</v>
      </c>
      <c r="B4896" s="35" t="s">
        <v>5785</v>
      </c>
      <c r="C4896" s="35" t="s">
        <v>9172</v>
      </c>
      <c r="D4896" s="35" t="s">
        <v>15</v>
      </c>
      <c r="E4896" s="35" t="str">
        <f t="shared" si="228"/>
        <v>F</v>
      </c>
      <c r="F4896" s="35">
        <v>90</v>
      </c>
      <c r="G4896" s="35" t="s">
        <v>10339</v>
      </c>
      <c r="H4896" s="35" t="s">
        <v>6544</v>
      </c>
      <c r="I4896" s="35" t="s">
        <v>32</v>
      </c>
      <c r="J4896" s="48">
        <v>44539</v>
      </c>
      <c r="K4896" s="35">
        <v>91</v>
      </c>
      <c r="L4896" s="49" t="s">
        <v>80</v>
      </c>
      <c r="M4896" s="50" t="str">
        <f>VLOOKUP(Table6[[#This Row],[Product]],Table3[],2)</f>
        <v>Ultrathing V2</v>
      </c>
      <c r="N4896" s="50" t="str">
        <f t="shared" si="229"/>
        <v>Dec</v>
      </c>
      <c r="O4896" s="56">
        <f t="shared" si="230"/>
        <v>2021</v>
      </c>
      <c r="P4896" s="51">
        <f>VLOOKUP(Table6[[#This Row],[Product]],Table3[],3)</f>
        <v>2.95</v>
      </c>
      <c r="Q4896" s="35">
        <f>VLOOKUP(Table6[[#This Row],[Product]],Table3[],4)</f>
        <v>20</v>
      </c>
      <c r="R4896" s="35">
        <f>Table6[[#This Row],[Quantity]]*Table6[[#This Row],[Case]]</f>
        <v>1820</v>
      </c>
      <c r="S4896" s="35">
        <f>Table6[[#This Row],[Total Sales]]*Table6[[#This Row],[Cost]]</f>
        <v>5369</v>
      </c>
    </row>
    <row r="4897" spans="1:19" x14ac:dyDescent="0.3">
      <c r="A4897" s="54">
        <v>5040</v>
      </c>
      <c r="B4897" s="35" t="s">
        <v>305</v>
      </c>
      <c r="C4897" s="35" t="s">
        <v>5891</v>
      </c>
      <c r="D4897" s="35" t="s">
        <v>28</v>
      </c>
      <c r="E4897" s="35" t="str">
        <f t="shared" si="228"/>
        <v>M</v>
      </c>
      <c r="F4897" s="35">
        <v>60</v>
      </c>
      <c r="G4897" s="35" t="s">
        <v>10340</v>
      </c>
      <c r="H4897" s="35" t="s">
        <v>4683</v>
      </c>
      <c r="I4897" s="35" t="s">
        <v>178</v>
      </c>
      <c r="J4897" s="48" t="s">
        <v>14172</v>
      </c>
      <c r="K4897" s="35">
        <v>83</v>
      </c>
      <c r="L4897" s="49" t="s">
        <v>70</v>
      </c>
      <c r="M4897" s="50" t="str">
        <f>VLOOKUP(Table6[[#This Row],[Product]],Table3[],2)</f>
        <v>Megawidget M</v>
      </c>
      <c r="N4897" s="50" t="str">
        <f t="shared" si="229"/>
        <v>Dec</v>
      </c>
      <c r="O4897" s="56">
        <f t="shared" si="230"/>
        <v>2021</v>
      </c>
      <c r="P4897" s="51">
        <f>VLOOKUP(Table6[[#This Row],[Product]],Table3[],3)</f>
        <v>1.29</v>
      </c>
      <c r="Q4897" s="35">
        <f>VLOOKUP(Table6[[#This Row],[Product]],Table3[],4)</f>
        <v>24</v>
      </c>
      <c r="R4897" s="35">
        <f>Table6[[#This Row],[Quantity]]*Table6[[#This Row],[Case]]</f>
        <v>1992</v>
      </c>
      <c r="S4897" s="35">
        <f>Table6[[#This Row],[Total Sales]]*Table6[[#This Row],[Cost]]</f>
        <v>2569.6800000000003</v>
      </c>
    </row>
    <row r="4898" spans="1:19" x14ac:dyDescent="0.3">
      <c r="A4898" s="54">
        <v>5041</v>
      </c>
      <c r="B4898" s="35" t="s">
        <v>6267</v>
      </c>
      <c r="C4898" s="35" t="s">
        <v>1471</v>
      </c>
      <c r="D4898" s="35" t="s">
        <v>28</v>
      </c>
      <c r="E4898" s="35" t="str">
        <f t="shared" si="228"/>
        <v>M</v>
      </c>
      <c r="F4898" s="35">
        <v>90</v>
      </c>
      <c r="G4898" s="35" t="s">
        <v>10341</v>
      </c>
      <c r="H4898" s="35" t="s">
        <v>396</v>
      </c>
      <c r="I4898" s="35" t="s">
        <v>32</v>
      </c>
      <c r="J4898" s="48" t="s">
        <v>14167</v>
      </c>
      <c r="K4898" s="35">
        <v>83</v>
      </c>
      <c r="L4898" s="49" t="s">
        <v>159</v>
      </c>
      <c r="M4898" s="50" t="str">
        <f>VLOOKUP(Table6[[#This Row],[Product]],Table3[],2)</f>
        <v>Ultrathing V3</v>
      </c>
      <c r="N4898" s="50" t="str">
        <f t="shared" si="229"/>
        <v>Jan</v>
      </c>
      <c r="O4898" s="56">
        <f t="shared" si="230"/>
        <v>2020</v>
      </c>
      <c r="P4898" s="51">
        <f>VLOOKUP(Table6[[#This Row],[Product]],Table3[],3)</f>
        <v>3.39</v>
      </c>
      <c r="Q4898" s="35">
        <f>VLOOKUP(Table6[[#This Row],[Product]],Table3[],4)</f>
        <v>24</v>
      </c>
      <c r="R4898" s="35">
        <f>Table6[[#This Row],[Quantity]]*Table6[[#This Row],[Case]]</f>
        <v>1992</v>
      </c>
      <c r="S4898" s="35">
        <f>Table6[[#This Row],[Total Sales]]*Table6[[#This Row],[Cost]]</f>
        <v>6752.88</v>
      </c>
    </row>
    <row r="4899" spans="1:19" x14ac:dyDescent="0.3">
      <c r="A4899" s="54">
        <v>5042</v>
      </c>
      <c r="B4899" s="35" t="s">
        <v>10065</v>
      </c>
      <c r="C4899" s="35" t="s">
        <v>1554</v>
      </c>
      <c r="D4899" s="35" t="s">
        <v>15</v>
      </c>
      <c r="E4899" s="35" t="str">
        <f t="shared" si="228"/>
        <v>F</v>
      </c>
      <c r="F4899" s="35">
        <v>60</v>
      </c>
      <c r="G4899" s="35" t="s">
        <v>10342</v>
      </c>
      <c r="H4899" s="35" t="s">
        <v>8946</v>
      </c>
      <c r="I4899" s="35" t="s">
        <v>95</v>
      </c>
      <c r="J4899" s="48" t="s">
        <v>13633</v>
      </c>
      <c r="K4899" s="35">
        <v>72</v>
      </c>
      <c r="L4899" s="49" t="s">
        <v>33</v>
      </c>
      <c r="M4899" s="50" t="str">
        <f>VLOOKUP(Table6[[#This Row],[Product]],Table3[],2)</f>
        <v>Megawidget L</v>
      </c>
      <c r="N4899" s="50" t="str">
        <f t="shared" si="229"/>
        <v>Apr</v>
      </c>
      <c r="O4899" s="56">
        <f t="shared" si="230"/>
        <v>2020</v>
      </c>
      <c r="P4899" s="51">
        <f>VLOOKUP(Table6[[#This Row],[Product]],Table3[],3)</f>
        <v>1.79</v>
      </c>
      <c r="Q4899" s="35">
        <f>VLOOKUP(Table6[[#This Row],[Product]],Table3[],4)</f>
        <v>24</v>
      </c>
      <c r="R4899" s="35">
        <f>Table6[[#This Row],[Quantity]]*Table6[[#This Row],[Case]]</f>
        <v>1728</v>
      </c>
      <c r="S4899" s="35">
        <f>Table6[[#This Row],[Total Sales]]*Table6[[#This Row],[Cost]]</f>
        <v>3093.12</v>
      </c>
    </row>
    <row r="4900" spans="1:19" x14ac:dyDescent="0.3">
      <c r="A4900" s="54">
        <v>5043</v>
      </c>
      <c r="B4900" s="35" t="s">
        <v>10343</v>
      </c>
      <c r="C4900" s="35" t="s">
        <v>2427</v>
      </c>
      <c r="D4900" s="35" t="s">
        <v>28</v>
      </c>
      <c r="E4900" s="35" t="str">
        <f t="shared" si="228"/>
        <v>M</v>
      </c>
      <c r="F4900" s="35">
        <v>30</v>
      </c>
      <c r="G4900" s="35" t="s">
        <v>14373</v>
      </c>
      <c r="H4900" s="35" t="s">
        <v>574</v>
      </c>
      <c r="I4900" s="35" t="s">
        <v>575</v>
      </c>
      <c r="J4900" s="48" t="s">
        <v>14033</v>
      </c>
      <c r="K4900" s="35">
        <v>66</v>
      </c>
      <c r="L4900" s="49" t="s">
        <v>45</v>
      </c>
      <c r="M4900" s="50" t="str">
        <f>VLOOKUP(Table6[[#This Row],[Product]],Table3[],2)</f>
        <v>Gigastuff</v>
      </c>
      <c r="N4900" s="50" t="str">
        <f t="shared" si="229"/>
        <v>Sep</v>
      </c>
      <c r="O4900" s="56">
        <f t="shared" si="230"/>
        <v>2021</v>
      </c>
      <c r="P4900" s="51">
        <f>VLOOKUP(Table6[[#This Row],[Product]],Table3[],3)</f>
        <v>1.89</v>
      </c>
      <c r="Q4900" s="35">
        <f>VLOOKUP(Table6[[#This Row],[Product]],Table3[],4)</f>
        <v>18</v>
      </c>
      <c r="R4900" s="35">
        <f>Table6[[#This Row],[Quantity]]*Table6[[#This Row],[Case]]</f>
        <v>1188</v>
      </c>
      <c r="S4900" s="35">
        <f>Table6[[#This Row],[Total Sales]]*Table6[[#This Row],[Cost]]</f>
        <v>2245.3199999999997</v>
      </c>
    </row>
    <row r="4901" spans="1:19" x14ac:dyDescent="0.3">
      <c r="A4901" s="54">
        <v>5044</v>
      </c>
      <c r="B4901" s="35" t="s">
        <v>2819</v>
      </c>
      <c r="C4901" s="35" t="s">
        <v>111</v>
      </c>
      <c r="D4901" s="35" t="s">
        <v>28</v>
      </c>
      <c r="E4901" s="35" t="str">
        <f t="shared" si="228"/>
        <v>M</v>
      </c>
      <c r="F4901" s="35">
        <v>90</v>
      </c>
      <c r="G4901" s="35" t="s">
        <v>10345</v>
      </c>
      <c r="H4901" s="35" t="s">
        <v>374</v>
      </c>
      <c r="I4901" s="35" t="s">
        <v>25</v>
      </c>
      <c r="J4901" s="48">
        <v>44261</v>
      </c>
      <c r="K4901" s="35">
        <v>47</v>
      </c>
      <c r="L4901" s="49" t="s">
        <v>45</v>
      </c>
      <c r="M4901" s="50" t="str">
        <f>VLOOKUP(Table6[[#This Row],[Product]],Table3[],2)</f>
        <v>Gigastuff</v>
      </c>
      <c r="N4901" s="50" t="str">
        <f t="shared" si="229"/>
        <v>Mar</v>
      </c>
      <c r="O4901" s="56">
        <f t="shared" si="230"/>
        <v>2021</v>
      </c>
      <c r="P4901" s="51">
        <f>VLOOKUP(Table6[[#This Row],[Product]],Table3[],3)</f>
        <v>1.89</v>
      </c>
      <c r="Q4901" s="35">
        <f>VLOOKUP(Table6[[#This Row],[Product]],Table3[],4)</f>
        <v>18</v>
      </c>
      <c r="R4901" s="35">
        <f>Table6[[#This Row],[Quantity]]*Table6[[#This Row],[Case]]</f>
        <v>846</v>
      </c>
      <c r="S4901" s="35">
        <f>Table6[[#This Row],[Total Sales]]*Table6[[#This Row],[Cost]]</f>
        <v>1598.9399999999998</v>
      </c>
    </row>
    <row r="4902" spans="1:19" x14ac:dyDescent="0.3">
      <c r="A4902" s="54">
        <v>5045</v>
      </c>
      <c r="B4902" s="35" t="s">
        <v>9508</v>
      </c>
      <c r="C4902" s="35" t="s">
        <v>8144</v>
      </c>
      <c r="D4902" s="35" t="s">
        <v>51</v>
      </c>
      <c r="E4902" s="35" t="str">
        <f t="shared" si="228"/>
        <v>F</v>
      </c>
      <c r="F4902" s="35">
        <v>30</v>
      </c>
      <c r="G4902" s="35" t="s">
        <v>10346</v>
      </c>
      <c r="H4902" s="35" t="s">
        <v>3271</v>
      </c>
      <c r="I4902" s="35" t="s">
        <v>173</v>
      </c>
      <c r="J4902" s="48" t="s">
        <v>14011</v>
      </c>
      <c r="K4902" s="35">
        <v>8</v>
      </c>
      <c r="L4902" s="49" t="s">
        <v>54</v>
      </c>
      <c r="M4902" s="50" t="str">
        <f>VLOOKUP(Table6[[#This Row],[Product]],Table3[],2)</f>
        <v>Megawidget S</v>
      </c>
      <c r="N4902" s="50" t="str">
        <f t="shared" si="229"/>
        <v>Nov</v>
      </c>
      <c r="O4902" s="56">
        <f t="shared" si="230"/>
        <v>2021</v>
      </c>
      <c r="P4902" s="51">
        <f>VLOOKUP(Table6[[#This Row],[Product]],Table3[],3)</f>
        <v>0.69</v>
      </c>
      <c r="Q4902" s="35">
        <f>VLOOKUP(Table6[[#This Row],[Product]],Table3[],4)</f>
        <v>24</v>
      </c>
      <c r="R4902" s="35">
        <f>Table6[[#This Row],[Quantity]]*Table6[[#This Row],[Case]]</f>
        <v>192</v>
      </c>
      <c r="S4902" s="35">
        <f>Table6[[#This Row],[Total Sales]]*Table6[[#This Row],[Cost]]</f>
        <v>132.47999999999999</v>
      </c>
    </row>
    <row r="4903" spans="1:19" x14ac:dyDescent="0.3">
      <c r="A4903" s="54">
        <v>5046</v>
      </c>
      <c r="B4903" s="35" t="s">
        <v>7104</v>
      </c>
      <c r="C4903" s="35" t="s">
        <v>4222</v>
      </c>
      <c r="D4903" s="35" t="s">
        <v>28</v>
      </c>
      <c r="E4903" s="35" t="str">
        <f t="shared" si="228"/>
        <v>M</v>
      </c>
      <c r="F4903" s="35">
        <v>60</v>
      </c>
      <c r="G4903" s="35" t="s">
        <v>10347</v>
      </c>
      <c r="H4903" s="35" t="s">
        <v>1880</v>
      </c>
      <c r="I4903" s="35" t="s">
        <v>32</v>
      </c>
      <c r="J4903" s="48">
        <v>44143</v>
      </c>
      <c r="K4903" s="35">
        <v>20</v>
      </c>
      <c r="L4903" s="49" t="s">
        <v>101</v>
      </c>
      <c r="M4903" s="50" t="str">
        <f>VLOOKUP(Table6[[#This Row],[Product]],Table3[],2)</f>
        <v>Superwossname</v>
      </c>
      <c r="N4903" s="50" t="str">
        <f t="shared" si="229"/>
        <v>Nov</v>
      </c>
      <c r="O4903" s="56">
        <f t="shared" si="230"/>
        <v>2020</v>
      </c>
      <c r="P4903" s="51">
        <f>VLOOKUP(Table6[[#This Row],[Product]],Table3[],3)</f>
        <v>3.49</v>
      </c>
      <c r="Q4903" s="35">
        <f>VLOOKUP(Table6[[#This Row],[Product]],Table3[],4)</f>
        <v>20</v>
      </c>
      <c r="R4903" s="35">
        <f>Table6[[#This Row],[Quantity]]*Table6[[#This Row],[Case]]</f>
        <v>400</v>
      </c>
      <c r="S4903" s="35">
        <f>Table6[[#This Row],[Total Sales]]*Table6[[#This Row],[Cost]]</f>
        <v>1396</v>
      </c>
    </row>
    <row r="4904" spans="1:19" x14ac:dyDescent="0.3">
      <c r="A4904" s="54">
        <v>5048</v>
      </c>
      <c r="B4904" s="35" t="s">
        <v>10348</v>
      </c>
      <c r="C4904" s="35" t="s">
        <v>1741</v>
      </c>
      <c r="D4904" s="35" t="s">
        <v>15</v>
      </c>
      <c r="E4904" s="35" t="str">
        <f t="shared" si="228"/>
        <v>F</v>
      </c>
      <c r="F4904" s="35">
        <v>30</v>
      </c>
      <c r="G4904" s="35" t="s">
        <v>10349</v>
      </c>
      <c r="H4904" s="35" t="s">
        <v>1310</v>
      </c>
      <c r="I4904" s="35" t="s">
        <v>1311</v>
      </c>
      <c r="J4904" s="48" t="s">
        <v>13810</v>
      </c>
      <c r="K4904" s="35">
        <v>36</v>
      </c>
      <c r="L4904" s="49" t="s">
        <v>159</v>
      </c>
      <c r="M4904" s="50" t="str">
        <f>VLOOKUP(Table6[[#This Row],[Product]],Table3[],2)</f>
        <v>Ultrathing V3</v>
      </c>
      <c r="N4904" s="50" t="str">
        <f t="shared" si="229"/>
        <v>Feb</v>
      </c>
      <c r="O4904" s="56">
        <f t="shared" si="230"/>
        <v>2020</v>
      </c>
      <c r="P4904" s="51">
        <f>VLOOKUP(Table6[[#This Row],[Product]],Table3[],3)</f>
        <v>3.39</v>
      </c>
      <c r="Q4904" s="35">
        <f>VLOOKUP(Table6[[#This Row],[Product]],Table3[],4)</f>
        <v>24</v>
      </c>
      <c r="R4904" s="35">
        <f>Table6[[#This Row],[Quantity]]*Table6[[#This Row],[Case]]</f>
        <v>864</v>
      </c>
      <c r="S4904" s="35">
        <f>Table6[[#This Row],[Total Sales]]*Table6[[#This Row],[Cost]]</f>
        <v>2928.96</v>
      </c>
    </row>
    <row r="4905" spans="1:19" x14ac:dyDescent="0.3">
      <c r="A4905" s="54">
        <v>5049</v>
      </c>
      <c r="B4905" s="35" t="s">
        <v>4946</v>
      </c>
      <c r="C4905" s="35" t="s">
        <v>9475</v>
      </c>
      <c r="D4905" s="35" t="s">
        <v>28</v>
      </c>
      <c r="E4905" s="35" t="str">
        <f t="shared" si="228"/>
        <v>M</v>
      </c>
      <c r="F4905" s="35">
        <v>90</v>
      </c>
      <c r="G4905" s="35" t="s">
        <v>10350</v>
      </c>
      <c r="H4905" s="35" t="s">
        <v>6778</v>
      </c>
      <c r="I4905" s="35" t="s">
        <v>38</v>
      </c>
      <c r="J4905" s="48" t="s">
        <v>13799</v>
      </c>
      <c r="K4905" s="35">
        <v>50</v>
      </c>
      <c r="L4905" s="49" t="s">
        <v>70</v>
      </c>
      <c r="M4905" s="50" t="str">
        <f>VLOOKUP(Table6[[#This Row],[Product]],Table3[],2)</f>
        <v>Megawidget M</v>
      </c>
      <c r="N4905" s="50" t="str">
        <f t="shared" si="229"/>
        <v>Oct</v>
      </c>
      <c r="O4905" s="56">
        <f t="shared" si="230"/>
        <v>2022</v>
      </c>
      <c r="P4905" s="51">
        <f>VLOOKUP(Table6[[#This Row],[Product]],Table3[],3)</f>
        <v>1.29</v>
      </c>
      <c r="Q4905" s="35">
        <f>VLOOKUP(Table6[[#This Row],[Product]],Table3[],4)</f>
        <v>24</v>
      </c>
      <c r="R4905" s="35">
        <f>Table6[[#This Row],[Quantity]]*Table6[[#This Row],[Case]]</f>
        <v>1200</v>
      </c>
      <c r="S4905" s="35">
        <f>Table6[[#This Row],[Total Sales]]*Table6[[#This Row],[Cost]]</f>
        <v>1548</v>
      </c>
    </row>
    <row r="4906" spans="1:19" x14ac:dyDescent="0.3">
      <c r="A4906" s="54">
        <v>5050</v>
      </c>
      <c r="B4906" s="35" t="s">
        <v>10351</v>
      </c>
      <c r="C4906" s="35" t="s">
        <v>1832</v>
      </c>
      <c r="D4906" s="35" t="s">
        <v>92</v>
      </c>
      <c r="E4906" s="35" t="str">
        <f t="shared" si="228"/>
        <v>M/F</v>
      </c>
      <c r="F4906" s="35">
        <v>60</v>
      </c>
      <c r="G4906" s="35" t="s">
        <v>10352</v>
      </c>
      <c r="H4906" s="35" t="s">
        <v>974</v>
      </c>
      <c r="I4906" s="35" t="s">
        <v>32</v>
      </c>
      <c r="J4906" s="48">
        <v>44562</v>
      </c>
      <c r="K4906" s="35">
        <v>28</v>
      </c>
      <c r="L4906" s="49" t="s">
        <v>64</v>
      </c>
      <c r="M4906" s="50" t="str">
        <f>VLOOKUP(Table6[[#This Row],[Product]],Table3[],2)</f>
        <v>Ultrathing V4</v>
      </c>
      <c r="N4906" s="50" t="str">
        <f t="shared" si="229"/>
        <v>Jan</v>
      </c>
      <c r="O4906" s="56">
        <f t="shared" si="230"/>
        <v>2022</v>
      </c>
      <c r="P4906" s="51">
        <f>VLOOKUP(Table6[[#This Row],[Product]],Table3[],3)</f>
        <v>3.99</v>
      </c>
      <c r="Q4906" s="35">
        <f>VLOOKUP(Table6[[#This Row],[Product]],Table3[],4)</f>
        <v>24</v>
      </c>
      <c r="R4906" s="35">
        <f>Table6[[#This Row],[Quantity]]*Table6[[#This Row],[Case]]</f>
        <v>672</v>
      </c>
      <c r="S4906" s="35">
        <f>Table6[[#This Row],[Total Sales]]*Table6[[#This Row],[Cost]]</f>
        <v>2681.28</v>
      </c>
    </row>
    <row r="4907" spans="1:19" x14ac:dyDescent="0.3">
      <c r="A4907" s="54">
        <v>5051</v>
      </c>
      <c r="B4907" s="35" t="s">
        <v>10353</v>
      </c>
      <c r="C4907" s="35" t="s">
        <v>5926</v>
      </c>
      <c r="D4907" s="35" t="s">
        <v>51</v>
      </c>
      <c r="E4907" s="35" t="str">
        <f t="shared" si="228"/>
        <v>F</v>
      </c>
      <c r="F4907" s="35">
        <v>60</v>
      </c>
      <c r="G4907" s="35" t="s">
        <v>10354</v>
      </c>
      <c r="H4907" s="35" t="s">
        <v>7151</v>
      </c>
      <c r="I4907" s="35" t="s">
        <v>38</v>
      </c>
      <c r="J4907" s="48" t="s">
        <v>13743</v>
      </c>
      <c r="K4907" s="35">
        <v>75</v>
      </c>
      <c r="L4907" s="49" t="s">
        <v>70</v>
      </c>
      <c r="M4907" s="50" t="str">
        <f>VLOOKUP(Table6[[#This Row],[Product]],Table3[],2)</f>
        <v>Megawidget M</v>
      </c>
      <c r="N4907" s="50" t="str">
        <f t="shared" si="229"/>
        <v>Jan</v>
      </c>
      <c r="O4907" s="56">
        <f t="shared" si="230"/>
        <v>2021</v>
      </c>
      <c r="P4907" s="51">
        <f>VLOOKUP(Table6[[#This Row],[Product]],Table3[],3)</f>
        <v>1.29</v>
      </c>
      <c r="Q4907" s="35">
        <f>VLOOKUP(Table6[[#This Row],[Product]],Table3[],4)</f>
        <v>24</v>
      </c>
      <c r="R4907" s="35">
        <f>Table6[[#This Row],[Quantity]]*Table6[[#This Row],[Case]]</f>
        <v>1800</v>
      </c>
      <c r="S4907" s="35">
        <f>Table6[[#This Row],[Total Sales]]*Table6[[#This Row],[Cost]]</f>
        <v>2322</v>
      </c>
    </row>
    <row r="4908" spans="1:19" x14ac:dyDescent="0.3">
      <c r="A4908" s="54">
        <v>5052</v>
      </c>
      <c r="B4908" s="35" t="s">
        <v>824</v>
      </c>
      <c r="C4908" s="35" t="s">
        <v>3301</v>
      </c>
      <c r="D4908" s="35" t="s">
        <v>28</v>
      </c>
      <c r="E4908" s="35" t="str">
        <f t="shared" si="228"/>
        <v>M</v>
      </c>
      <c r="F4908" s="35">
        <v>30</v>
      </c>
      <c r="G4908" s="35" t="s">
        <v>10355</v>
      </c>
      <c r="H4908" s="35" t="s">
        <v>2799</v>
      </c>
      <c r="I4908" s="35" t="s">
        <v>32</v>
      </c>
      <c r="J4908" s="48" t="s">
        <v>13856</v>
      </c>
      <c r="K4908" s="35">
        <v>12</v>
      </c>
      <c r="L4908" s="49" t="s">
        <v>70</v>
      </c>
      <c r="M4908" s="50" t="str">
        <f>VLOOKUP(Table6[[#This Row],[Product]],Table3[],2)</f>
        <v>Megawidget M</v>
      </c>
      <c r="N4908" s="50" t="str">
        <f t="shared" si="229"/>
        <v>Feb</v>
      </c>
      <c r="O4908" s="56">
        <f t="shared" si="230"/>
        <v>2022</v>
      </c>
      <c r="P4908" s="51">
        <f>VLOOKUP(Table6[[#This Row],[Product]],Table3[],3)</f>
        <v>1.29</v>
      </c>
      <c r="Q4908" s="35">
        <f>VLOOKUP(Table6[[#This Row],[Product]],Table3[],4)</f>
        <v>24</v>
      </c>
      <c r="R4908" s="35">
        <f>Table6[[#This Row],[Quantity]]*Table6[[#This Row],[Case]]</f>
        <v>288</v>
      </c>
      <c r="S4908" s="35">
        <f>Table6[[#This Row],[Total Sales]]*Table6[[#This Row],[Cost]]</f>
        <v>371.52</v>
      </c>
    </row>
    <row r="4909" spans="1:19" x14ac:dyDescent="0.3">
      <c r="A4909" s="54">
        <v>5053</v>
      </c>
      <c r="B4909" s="35" t="s">
        <v>2027</v>
      </c>
      <c r="C4909" s="35" t="s">
        <v>10356</v>
      </c>
      <c r="D4909" s="35" t="s">
        <v>51</v>
      </c>
      <c r="E4909" s="35" t="str">
        <f t="shared" si="228"/>
        <v>F</v>
      </c>
      <c r="F4909" s="35">
        <v>90</v>
      </c>
      <c r="G4909" s="35" t="s">
        <v>13599</v>
      </c>
      <c r="H4909" s="35" t="s">
        <v>2021</v>
      </c>
      <c r="I4909" s="35" t="s">
        <v>2022</v>
      </c>
      <c r="J4909" s="48" t="s">
        <v>13699</v>
      </c>
      <c r="K4909" s="35">
        <v>74</v>
      </c>
      <c r="L4909" s="49" t="s">
        <v>33</v>
      </c>
      <c r="M4909" s="50" t="str">
        <f>VLOOKUP(Table6[[#This Row],[Product]],Table3[],2)</f>
        <v>Megawidget L</v>
      </c>
      <c r="N4909" s="50" t="str">
        <f t="shared" si="229"/>
        <v>Jan</v>
      </c>
      <c r="O4909" s="56">
        <f t="shared" si="230"/>
        <v>2021</v>
      </c>
      <c r="P4909" s="51">
        <f>VLOOKUP(Table6[[#This Row],[Product]],Table3[],3)</f>
        <v>1.79</v>
      </c>
      <c r="Q4909" s="35">
        <f>VLOOKUP(Table6[[#This Row],[Product]],Table3[],4)</f>
        <v>24</v>
      </c>
      <c r="R4909" s="35">
        <f>Table6[[#This Row],[Quantity]]*Table6[[#This Row],[Case]]</f>
        <v>1776</v>
      </c>
      <c r="S4909" s="35">
        <f>Table6[[#This Row],[Total Sales]]*Table6[[#This Row],[Cost]]</f>
        <v>3179.04</v>
      </c>
    </row>
    <row r="4910" spans="1:19" x14ac:dyDescent="0.3">
      <c r="A4910" s="54">
        <v>5054</v>
      </c>
      <c r="B4910" s="35" t="s">
        <v>196</v>
      </c>
      <c r="C4910" s="35" t="s">
        <v>4504</v>
      </c>
      <c r="D4910" s="35" t="s">
        <v>28</v>
      </c>
      <c r="E4910" s="35" t="str">
        <f t="shared" si="228"/>
        <v>M</v>
      </c>
      <c r="F4910" s="35">
        <v>60</v>
      </c>
      <c r="G4910" s="35" t="s">
        <v>10358</v>
      </c>
      <c r="H4910" s="35" t="s">
        <v>2376</v>
      </c>
      <c r="I4910" s="35" t="s">
        <v>32</v>
      </c>
      <c r="J4910" s="48">
        <v>44166</v>
      </c>
      <c r="K4910" s="35">
        <v>55</v>
      </c>
      <c r="L4910" s="49" t="s">
        <v>33</v>
      </c>
      <c r="M4910" s="50" t="str">
        <f>VLOOKUP(Table6[[#This Row],[Product]],Table3[],2)</f>
        <v>Megawidget L</v>
      </c>
      <c r="N4910" s="50" t="str">
        <f t="shared" si="229"/>
        <v>Dec</v>
      </c>
      <c r="O4910" s="56">
        <f t="shared" si="230"/>
        <v>2020</v>
      </c>
      <c r="P4910" s="51">
        <f>VLOOKUP(Table6[[#This Row],[Product]],Table3[],3)</f>
        <v>1.79</v>
      </c>
      <c r="Q4910" s="35">
        <f>VLOOKUP(Table6[[#This Row],[Product]],Table3[],4)</f>
        <v>24</v>
      </c>
      <c r="R4910" s="35">
        <f>Table6[[#This Row],[Quantity]]*Table6[[#This Row],[Case]]</f>
        <v>1320</v>
      </c>
      <c r="S4910" s="35">
        <f>Table6[[#This Row],[Total Sales]]*Table6[[#This Row],[Cost]]</f>
        <v>2362.8000000000002</v>
      </c>
    </row>
    <row r="4911" spans="1:19" x14ac:dyDescent="0.3">
      <c r="A4911" s="54">
        <v>5055</v>
      </c>
      <c r="B4911" s="35" t="s">
        <v>10359</v>
      </c>
      <c r="C4911" s="35" t="s">
        <v>2841</v>
      </c>
      <c r="D4911" s="35" t="s">
        <v>15</v>
      </c>
      <c r="E4911" s="35" t="str">
        <f t="shared" si="228"/>
        <v>F</v>
      </c>
      <c r="F4911" s="35">
        <v>90</v>
      </c>
      <c r="G4911" s="35" t="s">
        <v>10360</v>
      </c>
      <c r="H4911" s="35" t="s">
        <v>3764</v>
      </c>
      <c r="I4911" s="35" t="s">
        <v>32</v>
      </c>
      <c r="J4911" s="48">
        <v>44656</v>
      </c>
      <c r="K4911" s="35">
        <v>8</v>
      </c>
      <c r="L4911" s="49" t="s">
        <v>45</v>
      </c>
      <c r="M4911" s="50" t="str">
        <f>VLOOKUP(Table6[[#This Row],[Product]],Table3[],2)</f>
        <v>Gigastuff</v>
      </c>
      <c r="N4911" s="50" t="str">
        <f t="shared" si="229"/>
        <v>Apr</v>
      </c>
      <c r="O4911" s="56">
        <f t="shared" si="230"/>
        <v>2022</v>
      </c>
      <c r="P4911" s="51">
        <f>VLOOKUP(Table6[[#This Row],[Product]],Table3[],3)</f>
        <v>1.89</v>
      </c>
      <c r="Q4911" s="35">
        <f>VLOOKUP(Table6[[#This Row],[Product]],Table3[],4)</f>
        <v>18</v>
      </c>
      <c r="R4911" s="35">
        <f>Table6[[#This Row],[Quantity]]*Table6[[#This Row],[Case]]</f>
        <v>144</v>
      </c>
      <c r="S4911" s="35">
        <f>Table6[[#This Row],[Total Sales]]*Table6[[#This Row],[Cost]]</f>
        <v>272.15999999999997</v>
      </c>
    </row>
    <row r="4912" spans="1:19" x14ac:dyDescent="0.3">
      <c r="A4912" s="54">
        <v>5056</v>
      </c>
      <c r="B4912" s="35" t="s">
        <v>10361</v>
      </c>
      <c r="C4912" s="35" t="s">
        <v>9953</v>
      </c>
      <c r="D4912" s="35" t="s">
        <v>41</v>
      </c>
      <c r="E4912" s="35" t="str">
        <f t="shared" si="228"/>
        <v>F</v>
      </c>
      <c r="F4912" s="35">
        <v>60</v>
      </c>
      <c r="G4912" s="35" t="s">
        <v>14374</v>
      </c>
      <c r="H4912" s="35" t="s">
        <v>7768</v>
      </c>
      <c r="I4912" s="35" t="s">
        <v>19</v>
      </c>
      <c r="J4912" s="48">
        <v>43960</v>
      </c>
      <c r="K4912" s="35">
        <v>36</v>
      </c>
      <c r="L4912" s="49" t="s">
        <v>20</v>
      </c>
      <c r="M4912" s="50" t="str">
        <f>VLOOKUP(Table6[[#This Row],[Product]],Table3[],2)</f>
        <v>Hyperwotsit</v>
      </c>
      <c r="N4912" s="50" t="str">
        <f t="shared" si="229"/>
        <v>May</v>
      </c>
      <c r="O4912" s="56">
        <f t="shared" si="230"/>
        <v>2020</v>
      </c>
      <c r="P4912" s="51">
        <f>VLOOKUP(Table6[[#This Row],[Product]],Table3[],3)</f>
        <v>2.0099999999999998</v>
      </c>
      <c r="Q4912" s="35">
        <f>VLOOKUP(Table6[[#This Row],[Product]],Table3[],4)</f>
        <v>20</v>
      </c>
      <c r="R4912" s="35">
        <f>Table6[[#This Row],[Quantity]]*Table6[[#This Row],[Case]]</f>
        <v>720</v>
      </c>
      <c r="S4912" s="35">
        <f>Table6[[#This Row],[Total Sales]]*Table6[[#This Row],[Cost]]</f>
        <v>1447.1999999999998</v>
      </c>
    </row>
    <row r="4913" spans="1:19" x14ac:dyDescent="0.3">
      <c r="A4913" s="54">
        <v>5057</v>
      </c>
      <c r="B4913" s="35" t="s">
        <v>10363</v>
      </c>
      <c r="C4913" s="35" t="s">
        <v>1439</v>
      </c>
      <c r="D4913" s="35" t="s">
        <v>15</v>
      </c>
      <c r="E4913" s="35" t="str">
        <f t="shared" si="228"/>
        <v>F</v>
      </c>
      <c r="F4913" s="35">
        <v>30</v>
      </c>
      <c r="G4913" s="35" t="s">
        <v>10364</v>
      </c>
      <c r="H4913" s="35" t="s">
        <v>6479</v>
      </c>
      <c r="I4913" s="35" t="s">
        <v>187</v>
      </c>
      <c r="J4913" s="48" t="s">
        <v>14099</v>
      </c>
      <c r="K4913" s="35">
        <v>22</v>
      </c>
      <c r="L4913" s="49" t="s">
        <v>39</v>
      </c>
      <c r="M4913" s="50" t="str">
        <f>VLOOKUP(Table6[[#This Row],[Product]],Table3[],2)</f>
        <v>Ultrathing V1</v>
      </c>
      <c r="N4913" s="50" t="str">
        <f t="shared" si="229"/>
        <v>Feb</v>
      </c>
      <c r="O4913" s="56">
        <f t="shared" si="230"/>
        <v>2022</v>
      </c>
      <c r="P4913" s="51">
        <f>VLOOKUP(Table6[[#This Row],[Product]],Table3[],3)</f>
        <v>1.79</v>
      </c>
      <c r="Q4913" s="35">
        <f>VLOOKUP(Table6[[#This Row],[Product]],Table3[],4)</f>
        <v>17</v>
      </c>
      <c r="R4913" s="35">
        <f>Table6[[#This Row],[Quantity]]*Table6[[#This Row],[Case]]</f>
        <v>374</v>
      </c>
      <c r="S4913" s="35">
        <f>Table6[[#This Row],[Total Sales]]*Table6[[#This Row],[Cost]]</f>
        <v>669.46</v>
      </c>
    </row>
    <row r="4914" spans="1:19" x14ac:dyDescent="0.3">
      <c r="A4914" s="54">
        <v>5058</v>
      </c>
      <c r="B4914" s="35" t="s">
        <v>4372</v>
      </c>
      <c r="C4914" s="35" t="s">
        <v>2402</v>
      </c>
      <c r="D4914" s="35" t="s">
        <v>28</v>
      </c>
      <c r="E4914" s="35" t="str">
        <f t="shared" si="228"/>
        <v>M</v>
      </c>
      <c r="F4914" s="35">
        <v>90</v>
      </c>
      <c r="G4914" s="35" t="s">
        <v>10365</v>
      </c>
      <c r="H4914" s="35" t="s">
        <v>4285</v>
      </c>
      <c r="I4914" s="35" t="s">
        <v>124</v>
      </c>
      <c r="J4914" s="48">
        <v>43898</v>
      </c>
      <c r="K4914" s="35">
        <v>58</v>
      </c>
      <c r="L4914" s="49" t="s">
        <v>20</v>
      </c>
      <c r="M4914" s="50" t="str">
        <f>VLOOKUP(Table6[[#This Row],[Product]],Table3[],2)</f>
        <v>Hyperwotsit</v>
      </c>
      <c r="N4914" s="50" t="str">
        <f t="shared" si="229"/>
        <v>Mar</v>
      </c>
      <c r="O4914" s="56">
        <f t="shared" si="230"/>
        <v>2020</v>
      </c>
      <c r="P4914" s="51">
        <f>VLOOKUP(Table6[[#This Row],[Product]],Table3[],3)</f>
        <v>2.0099999999999998</v>
      </c>
      <c r="Q4914" s="35">
        <f>VLOOKUP(Table6[[#This Row],[Product]],Table3[],4)</f>
        <v>20</v>
      </c>
      <c r="R4914" s="35">
        <f>Table6[[#This Row],[Quantity]]*Table6[[#This Row],[Case]]</f>
        <v>1160</v>
      </c>
      <c r="S4914" s="35">
        <f>Table6[[#This Row],[Total Sales]]*Table6[[#This Row],[Cost]]</f>
        <v>2331.6</v>
      </c>
    </row>
    <row r="4915" spans="1:19" x14ac:dyDescent="0.3">
      <c r="A4915" s="54">
        <v>5059</v>
      </c>
      <c r="B4915" s="35" t="s">
        <v>1229</v>
      </c>
      <c r="C4915" s="35" t="s">
        <v>589</v>
      </c>
      <c r="D4915" s="35" t="s">
        <v>28</v>
      </c>
      <c r="E4915" s="35" t="str">
        <f t="shared" si="228"/>
        <v>M</v>
      </c>
      <c r="F4915" s="35">
        <v>30</v>
      </c>
      <c r="G4915" s="35" t="s">
        <v>10365</v>
      </c>
      <c r="H4915" s="35" t="s">
        <v>3678</v>
      </c>
      <c r="I4915" s="35" t="s">
        <v>32</v>
      </c>
      <c r="J4915" s="48" t="s">
        <v>14081</v>
      </c>
      <c r="K4915" s="35">
        <v>50</v>
      </c>
      <c r="L4915" s="49" t="s">
        <v>70</v>
      </c>
      <c r="M4915" s="50" t="str">
        <f>VLOOKUP(Table6[[#This Row],[Product]],Table3[],2)</f>
        <v>Megawidget M</v>
      </c>
      <c r="N4915" s="50" t="str">
        <f t="shared" si="229"/>
        <v>Feb</v>
      </c>
      <c r="O4915" s="56">
        <f t="shared" si="230"/>
        <v>2022</v>
      </c>
      <c r="P4915" s="51">
        <f>VLOOKUP(Table6[[#This Row],[Product]],Table3[],3)</f>
        <v>1.29</v>
      </c>
      <c r="Q4915" s="35">
        <f>VLOOKUP(Table6[[#This Row],[Product]],Table3[],4)</f>
        <v>24</v>
      </c>
      <c r="R4915" s="35">
        <f>Table6[[#This Row],[Quantity]]*Table6[[#This Row],[Case]]</f>
        <v>1200</v>
      </c>
      <c r="S4915" s="35">
        <f>Table6[[#This Row],[Total Sales]]*Table6[[#This Row],[Cost]]</f>
        <v>1548</v>
      </c>
    </row>
    <row r="4916" spans="1:19" x14ac:dyDescent="0.3">
      <c r="A4916" s="54">
        <v>5060</v>
      </c>
      <c r="B4916" s="35" t="s">
        <v>2398</v>
      </c>
      <c r="C4916" s="35" t="s">
        <v>2653</v>
      </c>
      <c r="D4916" s="35" t="s">
        <v>15</v>
      </c>
      <c r="E4916" s="35" t="str">
        <f t="shared" si="228"/>
        <v>F</v>
      </c>
      <c r="F4916" s="35">
        <v>60</v>
      </c>
      <c r="G4916" s="35" t="s">
        <v>10366</v>
      </c>
      <c r="H4916" s="35" t="s">
        <v>137</v>
      </c>
      <c r="I4916" s="35" t="s">
        <v>32</v>
      </c>
      <c r="J4916" s="48" t="s">
        <v>14175</v>
      </c>
      <c r="K4916" s="35">
        <v>63</v>
      </c>
      <c r="L4916" s="49" t="s">
        <v>39</v>
      </c>
      <c r="M4916" s="50" t="str">
        <f>VLOOKUP(Table6[[#This Row],[Product]],Table3[],2)</f>
        <v>Ultrathing V1</v>
      </c>
      <c r="N4916" s="50" t="str">
        <f t="shared" si="229"/>
        <v>Sep</v>
      </c>
      <c r="O4916" s="56">
        <f t="shared" si="230"/>
        <v>2021</v>
      </c>
      <c r="P4916" s="51">
        <f>VLOOKUP(Table6[[#This Row],[Product]],Table3[],3)</f>
        <v>1.79</v>
      </c>
      <c r="Q4916" s="35">
        <f>VLOOKUP(Table6[[#This Row],[Product]],Table3[],4)</f>
        <v>17</v>
      </c>
      <c r="R4916" s="35">
        <f>Table6[[#This Row],[Quantity]]*Table6[[#This Row],[Case]]</f>
        <v>1071</v>
      </c>
      <c r="S4916" s="35">
        <f>Table6[[#This Row],[Total Sales]]*Table6[[#This Row],[Cost]]</f>
        <v>1917.0900000000001</v>
      </c>
    </row>
    <row r="4917" spans="1:19" x14ac:dyDescent="0.3">
      <c r="A4917" s="54">
        <v>5061</v>
      </c>
      <c r="B4917" s="35" t="s">
        <v>10367</v>
      </c>
      <c r="C4917" s="35" t="s">
        <v>143</v>
      </c>
      <c r="D4917" s="35" t="s">
        <v>15</v>
      </c>
      <c r="E4917" s="35" t="str">
        <f t="shared" si="228"/>
        <v>F</v>
      </c>
      <c r="F4917" s="35">
        <v>30</v>
      </c>
      <c r="G4917" s="35" t="s">
        <v>10368</v>
      </c>
      <c r="H4917" s="35" t="s">
        <v>5634</v>
      </c>
      <c r="I4917" s="35" t="s">
        <v>32</v>
      </c>
      <c r="J4917" s="48">
        <v>44228</v>
      </c>
      <c r="K4917" s="35">
        <v>20</v>
      </c>
      <c r="L4917" s="49" t="s">
        <v>64</v>
      </c>
      <c r="M4917" s="50" t="str">
        <f>VLOOKUP(Table6[[#This Row],[Product]],Table3[],2)</f>
        <v>Ultrathing V4</v>
      </c>
      <c r="N4917" s="50" t="str">
        <f t="shared" si="229"/>
        <v>Feb</v>
      </c>
      <c r="O4917" s="56">
        <f t="shared" si="230"/>
        <v>2021</v>
      </c>
      <c r="P4917" s="51">
        <f>VLOOKUP(Table6[[#This Row],[Product]],Table3[],3)</f>
        <v>3.99</v>
      </c>
      <c r="Q4917" s="35">
        <f>VLOOKUP(Table6[[#This Row],[Product]],Table3[],4)</f>
        <v>24</v>
      </c>
      <c r="R4917" s="35">
        <f>Table6[[#This Row],[Quantity]]*Table6[[#This Row],[Case]]</f>
        <v>480</v>
      </c>
      <c r="S4917" s="35">
        <f>Table6[[#This Row],[Total Sales]]*Table6[[#This Row],[Cost]]</f>
        <v>1915.2</v>
      </c>
    </row>
    <row r="4918" spans="1:19" x14ac:dyDescent="0.3">
      <c r="A4918" s="54">
        <v>5062</v>
      </c>
      <c r="B4918" s="35" t="s">
        <v>7678</v>
      </c>
      <c r="C4918" s="35" t="s">
        <v>1851</v>
      </c>
      <c r="D4918" s="35" t="s">
        <v>28</v>
      </c>
      <c r="E4918" s="35" t="str">
        <f t="shared" si="228"/>
        <v>M</v>
      </c>
      <c r="F4918" s="35">
        <v>60</v>
      </c>
      <c r="G4918" s="35" t="s">
        <v>10369</v>
      </c>
      <c r="H4918" s="35" t="s">
        <v>2673</v>
      </c>
      <c r="I4918" s="35" t="s">
        <v>19</v>
      </c>
      <c r="J4918" s="48" t="s">
        <v>14156</v>
      </c>
      <c r="K4918" s="35">
        <v>51</v>
      </c>
      <c r="L4918" s="49" t="s">
        <v>39</v>
      </c>
      <c r="M4918" s="50" t="str">
        <f>VLOOKUP(Table6[[#This Row],[Product]],Table3[],2)</f>
        <v>Ultrathing V1</v>
      </c>
      <c r="N4918" s="50" t="str">
        <f t="shared" si="229"/>
        <v>Sep</v>
      </c>
      <c r="O4918" s="56">
        <f t="shared" si="230"/>
        <v>2021</v>
      </c>
      <c r="P4918" s="51">
        <f>VLOOKUP(Table6[[#This Row],[Product]],Table3[],3)</f>
        <v>1.79</v>
      </c>
      <c r="Q4918" s="35">
        <f>VLOOKUP(Table6[[#This Row],[Product]],Table3[],4)</f>
        <v>17</v>
      </c>
      <c r="R4918" s="35">
        <f>Table6[[#This Row],[Quantity]]*Table6[[#This Row],[Case]]</f>
        <v>867</v>
      </c>
      <c r="S4918" s="35">
        <f>Table6[[#This Row],[Total Sales]]*Table6[[#This Row],[Cost]]</f>
        <v>1551.93</v>
      </c>
    </row>
    <row r="4919" spans="1:19" x14ac:dyDescent="0.3">
      <c r="A4919" s="54">
        <v>5063</v>
      </c>
      <c r="B4919" s="35" t="s">
        <v>10370</v>
      </c>
      <c r="C4919" s="35" t="s">
        <v>1638</v>
      </c>
      <c r="D4919" s="35" t="s">
        <v>28</v>
      </c>
      <c r="E4919" s="35" t="str">
        <f t="shared" si="228"/>
        <v>M</v>
      </c>
      <c r="F4919" s="35">
        <v>60</v>
      </c>
      <c r="G4919" s="35" t="s">
        <v>14375</v>
      </c>
      <c r="H4919" s="35" t="s">
        <v>1674</v>
      </c>
      <c r="I4919" s="35" t="s">
        <v>25</v>
      </c>
      <c r="J4919" s="48">
        <v>44532</v>
      </c>
      <c r="K4919" s="35">
        <v>86</v>
      </c>
      <c r="L4919" s="49" t="s">
        <v>70</v>
      </c>
      <c r="M4919" s="50" t="str">
        <f>VLOOKUP(Table6[[#This Row],[Product]],Table3[],2)</f>
        <v>Megawidget M</v>
      </c>
      <c r="N4919" s="50" t="str">
        <f t="shared" si="229"/>
        <v>Dec</v>
      </c>
      <c r="O4919" s="56">
        <f t="shared" si="230"/>
        <v>2021</v>
      </c>
      <c r="P4919" s="51">
        <f>VLOOKUP(Table6[[#This Row],[Product]],Table3[],3)</f>
        <v>1.29</v>
      </c>
      <c r="Q4919" s="35">
        <f>VLOOKUP(Table6[[#This Row],[Product]],Table3[],4)</f>
        <v>24</v>
      </c>
      <c r="R4919" s="35">
        <f>Table6[[#This Row],[Quantity]]*Table6[[#This Row],[Case]]</f>
        <v>2064</v>
      </c>
      <c r="S4919" s="35">
        <f>Table6[[#This Row],[Total Sales]]*Table6[[#This Row],[Cost]]</f>
        <v>2662.56</v>
      </c>
    </row>
    <row r="4920" spans="1:19" x14ac:dyDescent="0.3">
      <c r="A4920" s="54">
        <v>5064</v>
      </c>
      <c r="B4920" s="35" t="s">
        <v>2690</v>
      </c>
      <c r="C4920" s="35" t="s">
        <v>7062</v>
      </c>
      <c r="D4920" s="35" t="s">
        <v>28</v>
      </c>
      <c r="E4920" s="35" t="str">
        <f t="shared" si="228"/>
        <v>M</v>
      </c>
      <c r="F4920" s="35">
        <v>90</v>
      </c>
      <c r="G4920" s="35" t="s">
        <v>10372</v>
      </c>
      <c r="H4920" s="35" t="s">
        <v>4451</v>
      </c>
      <c r="I4920" s="35" t="s">
        <v>32</v>
      </c>
      <c r="J4920" s="48" t="s">
        <v>14096</v>
      </c>
      <c r="K4920" s="35">
        <v>39</v>
      </c>
      <c r="L4920" s="49" t="s">
        <v>20</v>
      </c>
      <c r="M4920" s="50" t="str">
        <f>VLOOKUP(Table6[[#This Row],[Product]],Table3[],2)</f>
        <v>Hyperwotsit</v>
      </c>
      <c r="N4920" s="50" t="str">
        <f t="shared" si="229"/>
        <v>Aug</v>
      </c>
      <c r="O4920" s="56">
        <f t="shared" si="230"/>
        <v>2022</v>
      </c>
      <c r="P4920" s="51">
        <f>VLOOKUP(Table6[[#This Row],[Product]],Table3[],3)</f>
        <v>2.0099999999999998</v>
      </c>
      <c r="Q4920" s="35">
        <f>VLOOKUP(Table6[[#This Row],[Product]],Table3[],4)</f>
        <v>20</v>
      </c>
      <c r="R4920" s="35">
        <f>Table6[[#This Row],[Quantity]]*Table6[[#This Row],[Case]]</f>
        <v>780</v>
      </c>
      <c r="S4920" s="35">
        <f>Table6[[#This Row],[Total Sales]]*Table6[[#This Row],[Cost]]</f>
        <v>1567.7999999999997</v>
      </c>
    </row>
    <row r="4921" spans="1:19" x14ac:dyDescent="0.3">
      <c r="A4921" s="54">
        <v>5065</v>
      </c>
      <c r="B4921" s="35" t="s">
        <v>6874</v>
      </c>
      <c r="C4921" s="35" t="s">
        <v>4121</v>
      </c>
      <c r="D4921" s="35" t="s">
        <v>51</v>
      </c>
      <c r="E4921" s="35" t="str">
        <f t="shared" si="228"/>
        <v>F</v>
      </c>
      <c r="F4921" s="35">
        <v>90</v>
      </c>
      <c r="G4921" s="35" t="s">
        <v>10373</v>
      </c>
      <c r="H4921" s="35" t="s">
        <v>1334</v>
      </c>
      <c r="I4921" s="35" t="s">
        <v>38</v>
      </c>
      <c r="J4921" s="48">
        <v>44352</v>
      </c>
      <c r="K4921" s="35">
        <v>86</v>
      </c>
      <c r="L4921" s="49" t="s">
        <v>70</v>
      </c>
      <c r="M4921" s="50" t="str">
        <f>VLOOKUP(Table6[[#This Row],[Product]],Table3[],2)</f>
        <v>Megawidget M</v>
      </c>
      <c r="N4921" s="50" t="str">
        <f t="shared" si="229"/>
        <v>Jun</v>
      </c>
      <c r="O4921" s="56">
        <f t="shared" si="230"/>
        <v>2021</v>
      </c>
      <c r="P4921" s="51">
        <f>VLOOKUP(Table6[[#This Row],[Product]],Table3[],3)</f>
        <v>1.29</v>
      </c>
      <c r="Q4921" s="35">
        <f>VLOOKUP(Table6[[#This Row],[Product]],Table3[],4)</f>
        <v>24</v>
      </c>
      <c r="R4921" s="35">
        <f>Table6[[#This Row],[Quantity]]*Table6[[#This Row],[Case]]</f>
        <v>2064</v>
      </c>
      <c r="S4921" s="35">
        <f>Table6[[#This Row],[Total Sales]]*Table6[[#This Row],[Cost]]</f>
        <v>2662.56</v>
      </c>
    </row>
    <row r="4922" spans="1:19" x14ac:dyDescent="0.3">
      <c r="A4922" s="54">
        <v>5066</v>
      </c>
      <c r="B4922" s="35" t="s">
        <v>10374</v>
      </c>
      <c r="C4922" s="35" t="s">
        <v>4596</v>
      </c>
      <c r="D4922" s="35" t="s">
        <v>51</v>
      </c>
      <c r="E4922" s="35" t="str">
        <f t="shared" si="228"/>
        <v>F</v>
      </c>
      <c r="F4922" s="35">
        <v>30</v>
      </c>
      <c r="G4922" s="35" t="s">
        <v>10373</v>
      </c>
      <c r="H4922" s="35" t="s">
        <v>389</v>
      </c>
      <c r="I4922" s="35" t="s">
        <v>32</v>
      </c>
      <c r="J4922" s="48" t="s">
        <v>14037</v>
      </c>
      <c r="K4922" s="35">
        <v>52</v>
      </c>
      <c r="L4922" s="49" t="s">
        <v>64</v>
      </c>
      <c r="M4922" s="50" t="str">
        <f>VLOOKUP(Table6[[#This Row],[Product]],Table3[],2)</f>
        <v>Ultrathing V4</v>
      </c>
      <c r="N4922" s="50" t="str">
        <f t="shared" si="229"/>
        <v>Jul</v>
      </c>
      <c r="O4922" s="56">
        <f t="shared" si="230"/>
        <v>2022</v>
      </c>
      <c r="P4922" s="51">
        <f>VLOOKUP(Table6[[#This Row],[Product]],Table3[],3)</f>
        <v>3.99</v>
      </c>
      <c r="Q4922" s="35">
        <f>VLOOKUP(Table6[[#This Row],[Product]],Table3[],4)</f>
        <v>24</v>
      </c>
      <c r="R4922" s="35">
        <f>Table6[[#This Row],[Quantity]]*Table6[[#This Row],[Case]]</f>
        <v>1248</v>
      </c>
      <c r="S4922" s="35">
        <f>Table6[[#This Row],[Total Sales]]*Table6[[#This Row],[Cost]]</f>
        <v>4979.5200000000004</v>
      </c>
    </row>
    <row r="4923" spans="1:19" x14ac:dyDescent="0.3">
      <c r="A4923" s="54">
        <v>5067</v>
      </c>
      <c r="B4923" s="35" t="s">
        <v>1602</v>
      </c>
      <c r="C4923" s="35" t="s">
        <v>4681</v>
      </c>
      <c r="D4923" s="35" t="s">
        <v>28</v>
      </c>
      <c r="E4923" s="35" t="str">
        <f t="shared" si="228"/>
        <v>M</v>
      </c>
      <c r="F4923" s="35">
        <v>90</v>
      </c>
      <c r="G4923" s="35" t="s">
        <v>10375</v>
      </c>
      <c r="H4923" s="35" t="s">
        <v>694</v>
      </c>
      <c r="I4923" s="35" t="s">
        <v>32</v>
      </c>
      <c r="J4923" s="48">
        <v>44051</v>
      </c>
      <c r="K4923" s="35">
        <v>39</v>
      </c>
      <c r="L4923" s="49" t="s">
        <v>64</v>
      </c>
      <c r="M4923" s="50" t="str">
        <f>VLOOKUP(Table6[[#This Row],[Product]],Table3[],2)</f>
        <v>Ultrathing V4</v>
      </c>
      <c r="N4923" s="50" t="str">
        <f t="shared" si="229"/>
        <v>Aug</v>
      </c>
      <c r="O4923" s="56">
        <f t="shared" si="230"/>
        <v>2020</v>
      </c>
      <c r="P4923" s="51">
        <f>VLOOKUP(Table6[[#This Row],[Product]],Table3[],3)</f>
        <v>3.99</v>
      </c>
      <c r="Q4923" s="35">
        <f>VLOOKUP(Table6[[#This Row],[Product]],Table3[],4)</f>
        <v>24</v>
      </c>
      <c r="R4923" s="35">
        <f>Table6[[#This Row],[Quantity]]*Table6[[#This Row],[Case]]</f>
        <v>936</v>
      </c>
      <c r="S4923" s="35">
        <f>Table6[[#This Row],[Total Sales]]*Table6[[#This Row],[Cost]]</f>
        <v>3734.6400000000003</v>
      </c>
    </row>
    <row r="4924" spans="1:19" x14ac:dyDescent="0.3">
      <c r="A4924" s="54">
        <v>5068</v>
      </c>
      <c r="B4924" s="35" t="s">
        <v>4977</v>
      </c>
      <c r="C4924" s="35" t="s">
        <v>6226</v>
      </c>
      <c r="D4924" s="35" t="s">
        <v>51</v>
      </c>
      <c r="E4924" s="35" t="str">
        <f t="shared" si="228"/>
        <v>F</v>
      </c>
      <c r="F4924" s="35">
        <v>90</v>
      </c>
      <c r="G4924" s="35" t="s">
        <v>10376</v>
      </c>
      <c r="H4924" s="35" t="s">
        <v>9609</v>
      </c>
      <c r="I4924" s="35" t="s">
        <v>19</v>
      </c>
      <c r="J4924" s="48" t="s">
        <v>13787</v>
      </c>
      <c r="K4924" s="35">
        <v>95</v>
      </c>
      <c r="L4924" s="49" t="s">
        <v>39</v>
      </c>
      <c r="M4924" s="50" t="str">
        <f>VLOOKUP(Table6[[#This Row],[Product]],Table3[],2)</f>
        <v>Ultrathing V1</v>
      </c>
      <c r="N4924" s="50" t="str">
        <f t="shared" si="229"/>
        <v>May</v>
      </c>
      <c r="O4924" s="56">
        <f t="shared" si="230"/>
        <v>2021</v>
      </c>
      <c r="P4924" s="51">
        <f>VLOOKUP(Table6[[#This Row],[Product]],Table3[],3)</f>
        <v>1.79</v>
      </c>
      <c r="Q4924" s="35">
        <f>VLOOKUP(Table6[[#This Row],[Product]],Table3[],4)</f>
        <v>17</v>
      </c>
      <c r="R4924" s="35">
        <f>Table6[[#This Row],[Quantity]]*Table6[[#This Row],[Case]]</f>
        <v>1615</v>
      </c>
      <c r="S4924" s="35">
        <f>Table6[[#This Row],[Total Sales]]*Table6[[#This Row],[Cost]]</f>
        <v>2890.85</v>
      </c>
    </row>
    <row r="4925" spans="1:19" x14ac:dyDescent="0.3">
      <c r="A4925" s="54">
        <v>5069</v>
      </c>
      <c r="B4925" s="35" t="s">
        <v>3225</v>
      </c>
      <c r="C4925" s="35" t="s">
        <v>10377</v>
      </c>
      <c r="D4925" s="35" t="s">
        <v>51</v>
      </c>
      <c r="E4925" s="35" t="str">
        <f t="shared" si="228"/>
        <v>F</v>
      </c>
      <c r="F4925" s="35">
        <v>30</v>
      </c>
      <c r="G4925" s="35" t="s">
        <v>10378</v>
      </c>
      <c r="H4925" s="35" t="s">
        <v>8019</v>
      </c>
      <c r="I4925" s="35" t="s">
        <v>32</v>
      </c>
      <c r="J4925" s="48">
        <v>44628</v>
      </c>
      <c r="K4925" s="35">
        <v>81</v>
      </c>
      <c r="L4925" s="49" t="s">
        <v>159</v>
      </c>
      <c r="M4925" s="50" t="str">
        <f>VLOOKUP(Table6[[#This Row],[Product]],Table3[],2)</f>
        <v>Ultrathing V3</v>
      </c>
      <c r="N4925" s="50" t="str">
        <f t="shared" si="229"/>
        <v>Mar</v>
      </c>
      <c r="O4925" s="56">
        <f t="shared" si="230"/>
        <v>2022</v>
      </c>
      <c r="P4925" s="51">
        <f>VLOOKUP(Table6[[#This Row],[Product]],Table3[],3)</f>
        <v>3.39</v>
      </c>
      <c r="Q4925" s="35">
        <f>VLOOKUP(Table6[[#This Row],[Product]],Table3[],4)</f>
        <v>24</v>
      </c>
      <c r="R4925" s="35">
        <f>Table6[[#This Row],[Quantity]]*Table6[[#This Row],[Case]]</f>
        <v>1944</v>
      </c>
      <c r="S4925" s="35">
        <f>Table6[[#This Row],[Total Sales]]*Table6[[#This Row],[Cost]]</f>
        <v>6590.16</v>
      </c>
    </row>
    <row r="4926" spans="1:19" x14ac:dyDescent="0.3">
      <c r="A4926" s="54">
        <v>5070</v>
      </c>
      <c r="B4926" s="35" t="s">
        <v>1509</v>
      </c>
      <c r="C4926" s="35" t="s">
        <v>6922</v>
      </c>
      <c r="D4926" s="35" t="s">
        <v>28</v>
      </c>
      <c r="E4926" s="35" t="str">
        <f t="shared" si="228"/>
        <v>M</v>
      </c>
      <c r="F4926" s="35">
        <v>60</v>
      </c>
      <c r="G4926" s="35" t="s">
        <v>15267</v>
      </c>
      <c r="H4926" s="35" t="s">
        <v>5974</v>
      </c>
      <c r="I4926" s="35" t="s">
        <v>19</v>
      </c>
      <c r="J4926" s="48" t="s">
        <v>13645</v>
      </c>
      <c r="K4926" s="35">
        <v>64</v>
      </c>
      <c r="L4926" s="49" t="s">
        <v>39</v>
      </c>
      <c r="M4926" s="50" t="str">
        <f>VLOOKUP(Table6[[#This Row],[Product]],Table3[],2)</f>
        <v>Ultrathing V1</v>
      </c>
      <c r="N4926" s="50" t="str">
        <f t="shared" si="229"/>
        <v>Sep</v>
      </c>
      <c r="O4926" s="56">
        <f t="shared" si="230"/>
        <v>2020</v>
      </c>
      <c r="P4926" s="51">
        <f>VLOOKUP(Table6[[#This Row],[Product]],Table3[],3)</f>
        <v>1.79</v>
      </c>
      <c r="Q4926" s="35">
        <f>VLOOKUP(Table6[[#This Row],[Product]],Table3[],4)</f>
        <v>17</v>
      </c>
      <c r="R4926" s="35">
        <f>Table6[[#This Row],[Quantity]]*Table6[[#This Row],[Case]]</f>
        <v>1088</v>
      </c>
      <c r="S4926" s="35">
        <f>Table6[[#This Row],[Total Sales]]*Table6[[#This Row],[Cost]]</f>
        <v>1947.52</v>
      </c>
    </row>
    <row r="4927" spans="1:19" x14ac:dyDescent="0.3">
      <c r="A4927" s="54">
        <v>5071</v>
      </c>
      <c r="B4927" s="35" t="s">
        <v>2206</v>
      </c>
      <c r="C4927" s="35" t="s">
        <v>1672</v>
      </c>
      <c r="D4927" s="35" t="s">
        <v>28</v>
      </c>
      <c r="E4927" s="35" t="str">
        <f t="shared" si="228"/>
        <v>M</v>
      </c>
      <c r="F4927" s="35">
        <v>90</v>
      </c>
      <c r="G4927" s="35" t="s">
        <v>10380</v>
      </c>
      <c r="H4927" s="35" t="s">
        <v>7598</v>
      </c>
      <c r="I4927" s="35" t="s">
        <v>187</v>
      </c>
      <c r="J4927" s="48" t="s">
        <v>13846</v>
      </c>
      <c r="K4927" s="35">
        <v>42</v>
      </c>
      <c r="L4927" s="49" t="s">
        <v>39</v>
      </c>
      <c r="M4927" s="50" t="str">
        <f>VLOOKUP(Table6[[#This Row],[Product]],Table3[],2)</f>
        <v>Ultrathing V1</v>
      </c>
      <c r="N4927" s="50" t="str">
        <f t="shared" si="229"/>
        <v>May</v>
      </c>
      <c r="O4927" s="56">
        <f t="shared" si="230"/>
        <v>2022</v>
      </c>
      <c r="P4927" s="51">
        <f>VLOOKUP(Table6[[#This Row],[Product]],Table3[],3)</f>
        <v>1.79</v>
      </c>
      <c r="Q4927" s="35">
        <f>VLOOKUP(Table6[[#This Row],[Product]],Table3[],4)</f>
        <v>17</v>
      </c>
      <c r="R4927" s="35">
        <f>Table6[[#This Row],[Quantity]]*Table6[[#This Row],[Case]]</f>
        <v>714</v>
      </c>
      <c r="S4927" s="35">
        <f>Table6[[#This Row],[Total Sales]]*Table6[[#This Row],[Cost]]</f>
        <v>1278.06</v>
      </c>
    </row>
    <row r="4928" spans="1:19" x14ac:dyDescent="0.3">
      <c r="A4928" s="54">
        <v>5072</v>
      </c>
      <c r="B4928" s="35" t="s">
        <v>10381</v>
      </c>
      <c r="C4928" s="35" t="s">
        <v>7253</v>
      </c>
      <c r="D4928" s="35" t="s">
        <v>15</v>
      </c>
      <c r="E4928" s="35" t="str">
        <f t="shared" si="228"/>
        <v>F</v>
      </c>
      <c r="F4928" s="35">
        <v>30</v>
      </c>
      <c r="G4928" s="35" t="s">
        <v>15268</v>
      </c>
      <c r="H4928" s="35" t="s">
        <v>5248</v>
      </c>
      <c r="I4928" s="35" t="s">
        <v>32</v>
      </c>
      <c r="J4928" s="48" t="s">
        <v>13681</v>
      </c>
      <c r="K4928" s="35">
        <v>20</v>
      </c>
      <c r="L4928" s="49" t="s">
        <v>45</v>
      </c>
      <c r="M4928" s="50" t="str">
        <f>VLOOKUP(Table6[[#This Row],[Product]],Table3[],2)</f>
        <v>Gigastuff</v>
      </c>
      <c r="N4928" s="50" t="str">
        <f t="shared" si="229"/>
        <v>Nov</v>
      </c>
      <c r="O4928" s="56">
        <f t="shared" si="230"/>
        <v>2020</v>
      </c>
      <c r="P4928" s="51">
        <f>VLOOKUP(Table6[[#This Row],[Product]],Table3[],3)</f>
        <v>1.89</v>
      </c>
      <c r="Q4928" s="35">
        <f>VLOOKUP(Table6[[#This Row],[Product]],Table3[],4)</f>
        <v>18</v>
      </c>
      <c r="R4928" s="35">
        <f>Table6[[#This Row],[Quantity]]*Table6[[#This Row],[Case]]</f>
        <v>360</v>
      </c>
      <c r="S4928" s="35">
        <f>Table6[[#This Row],[Total Sales]]*Table6[[#This Row],[Cost]]</f>
        <v>680.4</v>
      </c>
    </row>
    <row r="4929" spans="1:19" x14ac:dyDescent="0.3">
      <c r="A4929" s="54">
        <v>5074</v>
      </c>
      <c r="B4929" s="35" t="s">
        <v>1703</v>
      </c>
      <c r="C4929" s="35" t="s">
        <v>3439</v>
      </c>
      <c r="D4929" s="35" t="s">
        <v>28</v>
      </c>
      <c r="E4929" s="35" t="str">
        <f t="shared" si="228"/>
        <v>M</v>
      </c>
      <c r="F4929" s="35">
        <v>30</v>
      </c>
      <c r="G4929" s="35" t="s">
        <v>10384</v>
      </c>
      <c r="H4929" s="35" t="s">
        <v>6312</v>
      </c>
      <c r="I4929" s="35" t="s">
        <v>173</v>
      </c>
      <c r="J4929" s="48">
        <v>43872</v>
      </c>
      <c r="K4929" s="35">
        <v>39</v>
      </c>
      <c r="L4929" s="49" t="s">
        <v>64</v>
      </c>
      <c r="M4929" s="50" t="str">
        <f>VLOOKUP(Table6[[#This Row],[Product]],Table3[],2)</f>
        <v>Ultrathing V4</v>
      </c>
      <c r="N4929" s="50" t="str">
        <f t="shared" si="229"/>
        <v>Feb</v>
      </c>
      <c r="O4929" s="56">
        <f t="shared" si="230"/>
        <v>2020</v>
      </c>
      <c r="P4929" s="51">
        <f>VLOOKUP(Table6[[#This Row],[Product]],Table3[],3)</f>
        <v>3.99</v>
      </c>
      <c r="Q4929" s="35">
        <f>VLOOKUP(Table6[[#This Row],[Product]],Table3[],4)</f>
        <v>24</v>
      </c>
      <c r="R4929" s="35">
        <f>Table6[[#This Row],[Quantity]]*Table6[[#This Row],[Case]]</f>
        <v>936</v>
      </c>
      <c r="S4929" s="35">
        <f>Table6[[#This Row],[Total Sales]]*Table6[[#This Row],[Cost]]</f>
        <v>3734.6400000000003</v>
      </c>
    </row>
    <row r="4930" spans="1:19" x14ac:dyDescent="0.3">
      <c r="A4930" s="54">
        <v>5075</v>
      </c>
      <c r="B4930" s="35" t="s">
        <v>9394</v>
      </c>
      <c r="C4930" s="35" t="s">
        <v>5084</v>
      </c>
      <c r="D4930" s="35" t="s">
        <v>117</v>
      </c>
      <c r="E4930" s="35" t="str">
        <f t="shared" si="228"/>
        <v>M/F</v>
      </c>
      <c r="F4930" s="35">
        <v>90</v>
      </c>
      <c r="G4930" s="35" t="s">
        <v>10384</v>
      </c>
      <c r="H4930" s="35" t="s">
        <v>2152</v>
      </c>
      <c r="I4930" s="35" t="s">
        <v>32</v>
      </c>
      <c r="J4930" s="48" t="s">
        <v>13658</v>
      </c>
      <c r="K4930" s="35">
        <v>88</v>
      </c>
      <c r="L4930" s="49" t="s">
        <v>64</v>
      </c>
      <c r="M4930" s="50" t="str">
        <f>VLOOKUP(Table6[[#This Row],[Product]],Table3[],2)</f>
        <v>Ultrathing V4</v>
      </c>
      <c r="N4930" s="50" t="str">
        <f t="shared" si="229"/>
        <v>Aug</v>
      </c>
      <c r="O4930" s="56">
        <f t="shared" si="230"/>
        <v>2021</v>
      </c>
      <c r="P4930" s="51">
        <f>VLOOKUP(Table6[[#This Row],[Product]],Table3[],3)</f>
        <v>3.99</v>
      </c>
      <c r="Q4930" s="35">
        <f>VLOOKUP(Table6[[#This Row],[Product]],Table3[],4)</f>
        <v>24</v>
      </c>
      <c r="R4930" s="35">
        <f>Table6[[#This Row],[Quantity]]*Table6[[#This Row],[Case]]</f>
        <v>2112</v>
      </c>
      <c r="S4930" s="35">
        <f>Table6[[#This Row],[Total Sales]]*Table6[[#This Row],[Cost]]</f>
        <v>8426.880000000001</v>
      </c>
    </row>
    <row r="4931" spans="1:19" x14ac:dyDescent="0.3">
      <c r="A4931" s="54">
        <v>5076</v>
      </c>
      <c r="B4931" s="35" t="s">
        <v>10385</v>
      </c>
      <c r="C4931" s="35" t="s">
        <v>4026</v>
      </c>
      <c r="D4931" s="35" t="s">
        <v>41</v>
      </c>
      <c r="E4931" s="35" t="str">
        <f t="shared" ref="E4931:E4953" si="231">IF(OR(D4931="Mrs", D4931="Miss", D4931="Ms"), "F", IF(OR(D4931="Mr"), "M", IF(OR(D4931="Dr", D4931="Prof", D4931="Rev"), "M/F", "")))</f>
        <v>F</v>
      </c>
      <c r="F4931" s="35">
        <v>30</v>
      </c>
      <c r="G4931" s="35" t="s">
        <v>10386</v>
      </c>
      <c r="H4931" s="35" t="s">
        <v>137</v>
      </c>
      <c r="I4931" s="35" t="s">
        <v>32</v>
      </c>
      <c r="J4931" s="48">
        <v>44016</v>
      </c>
      <c r="K4931" s="35">
        <v>15</v>
      </c>
      <c r="L4931" s="49" t="s">
        <v>80</v>
      </c>
      <c r="M4931" s="50" t="str">
        <f>VLOOKUP(Table6[[#This Row],[Product]],Table3[],2)</f>
        <v>Ultrathing V2</v>
      </c>
      <c r="N4931" s="50" t="str">
        <f t="shared" ref="N4931:N4953" si="232">TEXT(J4931,"mmm")</f>
        <v>Jul</v>
      </c>
      <c r="O4931" s="56">
        <f t="shared" ref="O4931:O4953" si="233">YEAR(J4931)</f>
        <v>2020</v>
      </c>
      <c r="P4931" s="51">
        <f>VLOOKUP(Table6[[#This Row],[Product]],Table3[],3)</f>
        <v>2.95</v>
      </c>
      <c r="Q4931" s="35">
        <f>VLOOKUP(Table6[[#This Row],[Product]],Table3[],4)</f>
        <v>20</v>
      </c>
      <c r="R4931" s="35">
        <f>Table6[[#This Row],[Quantity]]*Table6[[#This Row],[Case]]</f>
        <v>300</v>
      </c>
      <c r="S4931" s="35">
        <f>Table6[[#This Row],[Total Sales]]*Table6[[#This Row],[Cost]]</f>
        <v>885</v>
      </c>
    </row>
    <row r="4932" spans="1:19" x14ac:dyDescent="0.3">
      <c r="A4932" s="54">
        <v>5078</v>
      </c>
      <c r="B4932" s="35" t="s">
        <v>10387</v>
      </c>
      <c r="C4932" s="35" t="s">
        <v>3352</v>
      </c>
      <c r="D4932" s="35" t="s">
        <v>15</v>
      </c>
      <c r="E4932" s="35" t="str">
        <f t="shared" si="231"/>
        <v>F</v>
      </c>
      <c r="F4932" s="35">
        <v>90</v>
      </c>
      <c r="G4932" s="35" t="s">
        <v>10388</v>
      </c>
      <c r="H4932" s="35" t="s">
        <v>4056</v>
      </c>
      <c r="I4932" s="35" t="s">
        <v>124</v>
      </c>
      <c r="J4932" s="48">
        <v>44714</v>
      </c>
      <c r="K4932" s="35">
        <v>98</v>
      </c>
      <c r="L4932" s="49" t="s">
        <v>54</v>
      </c>
      <c r="M4932" s="50" t="str">
        <f>VLOOKUP(Table6[[#This Row],[Product]],Table3[],2)</f>
        <v>Megawidget S</v>
      </c>
      <c r="N4932" s="50" t="str">
        <f t="shared" si="232"/>
        <v>Jun</v>
      </c>
      <c r="O4932" s="56">
        <f t="shared" si="233"/>
        <v>2022</v>
      </c>
      <c r="P4932" s="51">
        <f>VLOOKUP(Table6[[#This Row],[Product]],Table3[],3)</f>
        <v>0.69</v>
      </c>
      <c r="Q4932" s="35">
        <f>VLOOKUP(Table6[[#This Row],[Product]],Table3[],4)</f>
        <v>24</v>
      </c>
      <c r="R4932" s="35">
        <f>Table6[[#This Row],[Quantity]]*Table6[[#This Row],[Case]]</f>
        <v>2352</v>
      </c>
      <c r="S4932" s="35">
        <f>Table6[[#This Row],[Total Sales]]*Table6[[#This Row],[Cost]]</f>
        <v>1622.8799999999999</v>
      </c>
    </row>
    <row r="4933" spans="1:19" x14ac:dyDescent="0.3">
      <c r="A4933" s="54">
        <v>5079</v>
      </c>
      <c r="B4933" s="35" t="s">
        <v>2731</v>
      </c>
      <c r="C4933" s="35" t="s">
        <v>3922</v>
      </c>
      <c r="D4933" s="35" t="s">
        <v>28</v>
      </c>
      <c r="E4933" s="35" t="str">
        <f t="shared" si="231"/>
        <v>M</v>
      </c>
      <c r="F4933" s="35">
        <v>90</v>
      </c>
      <c r="G4933" s="35" t="s">
        <v>10389</v>
      </c>
      <c r="H4933" s="35" t="s">
        <v>2436</v>
      </c>
      <c r="I4933" s="35" t="s">
        <v>294</v>
      </c>
      <c r="J4933" s="48" t="s">
        <v>13668</v>
      </c>
      <c r="K4933" s="35">
        <v>44</v>
      </c>
      <c r="L4933" s="49" t="s">
        <v>101</v>
      </c>
      <c r="M4933" s="50" t="str">
        <f>VLOOKUP(Table6[[#This Row],[Product]],Table3[],2)</f>
        <v>Superwossname</v>
      </c>
      <c r="N4933" s="50" t="str">
        <f t="shared" si="232"/>
        <v>Dec</v>
      </c>
      <c r="O4933" s="56">
        <f t="shared" si="233"/>
        <v>2020</v>
      </c>
      <c r="P4933" s="51">
        <f>VLOOKUP(Table6[[#This Row],[Product]],Table3[],3)</f>
        <v>3.49</v>
      </c>
      <c r="Q4933" s="35">
        <f>VLOOKUP(Table6[[#This Row],[Product]],Table3[],4)</f>
        <v>20</v>
      </c>
      <c r="R4933" s="35">
        <f>Table6[[#This Row],[Quantity]]*Table6[[#This Row],[Case]]</f>
        <v>880</v>
      </c>
      <c r="S4933" s="35">
        <f>Table6[[#This Row],[Total Sales]]*Table6[[#This Row],[Cost]]</f>
        <v>3071.2000000000003</v>
      </c>
    </row>
    <row r="4934" spans="1:19" x14ac:dyDescent="0.3">
      <c r="A4934" s="54">
        <v>5080</v>
      </c>
      <c r="B4934" s="35" t="s">
        <v>10390</v>
      </c>
      <c r="C4934" s="35" t="s">
        <v>4173</v>
      </c>
      <c r="D4934" s="35" t="s">
        <v>51</v>
      </c>
      <c r="E4934" s="35" t="str">
        <f t="shared" si="231"/>
        <v>F</v>
      </c>
      <c r="F4934" s="35">
        <v>60</v>
      </c>
      <c r="G4934" s="35" t="s">
        <v>10391</v>
      </c>
      <c r="H4934" s="35" t="s">
        <v>298</v>
      </c>
      <c r="I4934" s="35" t="s">
        <v>25</v>
      </c>
      <c r="J4934" s="48" t="s">
        <v>13954</v>
      </c>
      <c r="K4934" s="35">
        <v>87</v>
      </c>
      <c r="L4934" s="49" t="s">
        <v>39</v>
      </c>
      <c r="M4934" s="50" t="str">
        <f>VLOOKUP(Table6[[#This Row],[Product]],Table3[],2)</f>
        <v>Ultrathing V1</v>
      </c>
      <c r="N4934" s="50" t="str">
        <f t="shared" si="232"/>
        <v>Apr</v>
      </c>
      <c r="O4934" s="56">
        <f t="shared" si="233"/>
        <v>2022</v>
      </c>
      <c r="P4934" s="51">
        <f>VLOOKUP(Table6[[#This Row],[Product]],Table3[],3)</f>
        <v>1.79</v>
      </c>
      <c r="Q4934" s="35">
        <f>VLOOKUP(Table6[[#This Row],[Product]],Table3[],4)</f>
        <v>17</v>
      </c>
      <c r="R4934" s="35">
        <f>Table6[[#This Row],[Quantity]]*Table6[[#This Row],[Case]]</f>
        <v>1479</v>
      </c>
      <c r="S4934" s="35">
        <f>Table6[[#This Row],[Total Sales]]*Table6[[#This Row],[Cost]]</f>
        <v>2647.41</v>
      </c>
    </row>
    <row r="4935" spans="1:19" x14ac:dyDescent="0.3">
      <c r="A4935" s="54">
        <v>5081</v>
      </c>
      <c r="B4935" s="35" t="s">
        <v>10392</v>
      </c>
      <c r="C4935" s="35" t="s">
        <v>3911</v>
      </c>
      <c r="D4935" s="35" t="s">
        <v>51</v>
      </c>
      <c r="E4935" s="35" t="str">
        <f t="shared" si="231"/>
        <v>F</v>
      </c>
      <c r="F4935" s="35">
        <v>90</v>
      </c>
      <c r="G4935" s="35" t="s">
        <v>10393</v>
      </c>
      <c r="H4935" s="35" t="s">
        <v>522</v>
      </c>
      <c r="I4935" s="35" t="s">
        <v>32</v>
      </c>
      <c r="J4935" s="48" t="s">
        <v>13780</v>
      </c>
      <c r="K4935" s="35">
        <v>76</v>
      </c>
      <c r="L4935" s="49" t="s">
        <v>101</v>
      </c>
      <c r="M4935" s="50" t="str">
        <f>VLOOKUP(Table6[[#This Row],[Product]],Table3[],2)</f>
        <v>Superwossname</v>
      </c>
      <c r="N4935" s="50" t="str">
        <f t="shared" si="232"/>
        <v>Feb</v>
      </c>
      <c r="O4935" s="56">
        <f t="shared" si="233"/>
        <v>2020</v>
      </c>
      <c r="P4935" s="51">
        <f>VLOOKUP(Table6[[#This Row],[Product]],Table3[],3)</f>
        <v>3.49</v>
      </c>
      <c r="Q4935" s="35">
        <f>VLOOKUP(Table6[[#This Row],[Product]],Table3[],4)</f>
        <v>20</v>
      </c>
      <c r="R4935" s="35">
        <f>Table6[[#This Row],[Quantity]]*Table6[[#This Row],[Case]]</f>
        <v>1520</v>
      </c>
      <c r="S4935" s="35">
        <f>Table6[[#This Row],[Total Sales]]*Table6[[#This Row],[Cost]]</f>
        <v>5304.8</v>
      </c>
    </row>
    <row r="4936" spans="1:19" x14ac:dyDescent="0.3">
      <c r="A4936" s="54">
        <v>5082</v>
      </c>
      <c r="B4936" s="35" t="s">
        <v>4307</v>
      </c>
      <c r="C4936" s="35" t="s">
        <v>6638</v>
      </c>
      <c r="D4936" s="35" t="s">
        <v>51</v>
      </c>
      <c r="E4936" s="35" t="str">
        <f t="shared" si="231"/>
        <v>F</v>
      </c>
      <c r="F4936" s="35">
        <v>60</v>
      </c>
      <c r="G4936" s="35" t="s">
        <v>10394</v>
      </c>
      <c r="H4936" s="35" t="s">
        <v>150</v>
      </c>
      <c r="I4936" s="35" t="s">
        <v>110</v>
      </c>
      <c r="J4936" s="48" t="s">
        <v>13820</v>
      </c>
      <c r="K4936" s="35">
        <v>50</v>
      </c>
      <c r="L4936" s="49" t="s">
        <v>20</v>
      </c>
      <c r="M4936" s="50" t="str">
        <f>VLOOKUP(Table6[[#This Row],[Product]],Table3[],2)</f>
        <v>Hyperwotsit</v>
      </c>
      <c r="N4936" s="50" t="str">
        <f t="shared" si="232"/>
        <v>Jul</v>
      </c>
      <c r="O4936" s="56">
        <f t="shared" si="233"/>
        <v>2021</v>
      </c>
      <c r="P4936" s="51">
        <f>VLOOKUP(Table6[[#This Row],[Product]],Table3[],3)</f>
        <v>2.0099999999999998</v>
      </c>
      <c r="Q4936" s="35">
        <f>VLOOKUP(Table6[[#This Row],[Product]],Table3[],4)</f>
        <v>20</v>
      </c>
      <c r="R4936" s="35">
        <f>Table6[[#This Row],[Quantity]]*Table6[[#This Row],[Case]]</f>
        <v>1000</v>
      </c>
      <c r="S4936" s="35">
        <f>Table6[[#This Row],[Total Sales]]*Table6[[#This Row],[Cost]]</f>
        <v>2009.9999999999998</v>
      </c>
    </row>
    <row r="4937" spans="1:19" x14ac:dyDescent="0.3">
      <c r="A4937" s="54">
        <v>5083</v>
      </c>
      <c r="B4937" s="35" t="s">
        <v>5088</v>
      </c>
      <c r="C4937" s="35" t="s">
        <v>7953</v>
      </c>
      <c r="D4937" s="35" t="s">
        <v>28</v>
      </c>
      <c r="E4937" s="35" t="str">
        <f t="shared" si="231"/>
        <v>M</v>
      </c>
      <c r="F4937" s="35">
        <v>90</v>
      </c>
      <c r="G4937" s="35" t="s">
        <v>10394</v>
      </c>
      <c r="H4937" s="35" t="s">
        <v>1791</v>
      </c>
      <c r="I4937" s="35" t="s">
        <v>32</v>
      </c>
      <c r="J4937" s="48" t="s">
        <v>13902</v>
      </c>
      <c r="K4937" s="35">
        <v>87</v>
      </c>
      <c r="L4937" s="49" t="s">
        <v>45</v>
      </c>
      <c r="M4937" s="50" t="str">
        <f>VLOOKUP(Table6[[#This Row],[Product]],Table3[],2)</f>
        <v>Gigastuff</v>
      </c>
      <c r="N4937" s="50" t="str">
        <f t="shared" si="232"/>
        <v>Aug</v>
      </c>
      <c r="O4937" s="56">
        <f t="shared" si="233"/>
        <v>2021</v>
      </c>
      <c r="P4937" s="51">
        <f>VLOOKUP(Table6[[#This Row],[Product]],Table3[],3)</f>
        <v>1.89</v>
      </c>
      <c r="Q4937" s="35">
        <f>VLOOKUP(Table6[[#This Row],[Product]],Table3[],4)</f>
        <v>18</v>
      </c>
      <c r="R4937" s="35">
        <f>Table6[[#This Row],[Quantity]]*Table6[[#This Row],[Case]]</f>
        <v>1566</v>
      </c>
      <c r="S4937" s="35">
        <f>Table6[[#This Row],[Total Sales]]*Table6[[#This Row],[Cost]]</f>
        <v>2959.74</v>
      </c>
    </row>
    <row r="4938" spans="1:19" x14ac:dyDescent="0.3">
      <c r="A4938" s="54">
        <v>5084</v>
      </c>
      <c r="B4938" s="35" t="s">
        <v>3588</v>
      </c>
      <c r="C4938" s="35" t="s">
        <v>10395</v>
      </c>
      <c r="D4938" s="35" t="s">
        <v>28</v>
      </c>
      <c r="E4938" s="35" t="str">
        <f t="shared" si="231"/>
        <v>M</v>
      </c>
      <c r="F4938" s="35">
        <v>30</v>
      </c>
      <c r="G4938" s="35" t="s">
        <v>10396</v>
      </c>
      <c r="H4938" s="35" t="s">
        <v>3882</v>
      </c>
      <c r="I4938" s="35" t="s">
        <v>38</v>
      </c>
      <c r="J4938" s="48">
        <v>43953</v>
      </c>
      <c r="K4938" s="35">
        <v>43</v>
      </c>
      <c r="L4938" s="49" t="s">
        <v>101</v>
      </c>
      <c r="M4938" s="50" t="str">
        <f>VLOOKUP(Table6[[#This Row],[Product]],Table3[],2)</f>
        <v>Superwossname</v>
      </c>
      <c r="N4938" s="50" t="str">
        <f t="shared" si="232"/>
        <v>May</v>
      </c>
      <c r="O4938" s="56">
        <f t="shared" si="233"/>
        <v>2020</v>
      </c>
      <c r="P4938" s="51">
        <f>VLOOKUP(Table6[[#This Row],[Product]],Table3[],3)</f>
        <v>3.49</v>
      </c>
      <c r="Q4938" s="35">
        <f>VLOOKUP(Table6[[#This Row],[Product]],Table3[],4)</f>
        <v>20</v>
      </c>
      <c r="R4938" s="35">
        <f>Table6[[#This Row],[Quantity]]*Table6[[#This Row],[Case]]</f>
        <v>860</v>
      </c>
      <c r="S4938" s="35">
        <f>Table6[[#This Row],[Total Sales]]*Table6[[#This Row],[Cost]]</f>
        <v>3001.4</v>
      </c>
    </row>
    <row r="4939" spans="1:19" x14ac:dyDescent="0.3">
      <c r="A4939" s="54">
        <v>5085</v>
      </c>
      <c r="B4939" s="35" t="s">
        <v>10397</v>
      </c>
      <c r="C4939" s="35" t="s">
        <v>5649</v>
      </c>
      <c r="D4939" s="35" t="s">
        <v>28</v>
      </c>
      <c r="E4939" s="35" t="str">
        <f t="shared" si="231"/>
        <v>M</v>
      </c>
      <c r="F4939" s="35">
        <v>60</v>
      </c>
      <c r="G4939" s="35" t="s">
        <v>10398</v>
      </c>
      <c r="H4939" s="35" t="s">
        <v>4779</v>
      </c>
      <c r="I4939" s="35" t="s">
        <v>686</v>
      </c>
      <c r="J4939" s="48" t="s">
        <v>14187</v>
      </c>
      <c r="K4939" s="35">
        <v>29</v>
      </c>
      <c r="L4939" s="49" t="s">
        <v>33</v>
      </c>
      <c r="M4939" s="50" t="str">
        <f>VLOOKUP(Table6[[#This Row],[Product]],Table3[],2)</f>
        <v>Megawidget L</v>
      </c>
      <c r="N4939" s="50" t="str">
        <f t="shared" si="232"/>
        <v>May</v>
      </c>
      <c r="O4939" s="56">
        <f t="shared" si="233"/>
        <v>2021</v>
      </c>
      <c r="P4939" s="51">
        <f>VLOOKUP(Table6[[#This Row],[Product]],Table3[],3)</f>
        <v>1.79</v>
      </c>
      <c r="Q4939" s="35">
        <f>VLOOKUP(Table6[[#This Row],[Product]],Table3[],4)</f>
        <v>24</v>
      </c>
      <c r="R4939" s="35">
        <f>Table6[[#This Row],[Quantity]]*Table6[[#This Row],[Case]]</f>
        <v>696</v>
      </c>
      <c r="S4939" s="35">
        <f>Table6[[#This Row],[Total Sales]]*Table6[[#This Row],[Cost]]</f>
        <v>1245.8399999999999</v>
      </c>
    </row>
    <row r="4940" spans="1:19" x14ac:dyDescent="0.3">
      <c r="A4940" s="54">
        <v>5086</v>
      </c>
      <c r="B4940" s="35" t="s">
        <v>2399</v>
      </c>
      <c r="C4940" s="35" t="s">
        <v>5164</v>
      </c>
      <c r="D4940" s="35" t="s">
        <v>28</v>
      </c>
      <c r="E4940" s="35" t="str">
        <f t="shared" si="231"/>
        <v>M</v>
      </c>
      <c r="F4940" s="35">
        <v>90</v>
      </c>
      <c r="G4940" s="35" t="s">
        <v>10399</v>
      </c>
      <c r="H4940" s="35" t="s">
        <v>3194</v>
      </c>
      <c r="I4940" s="35" t="s">
        <v>819</v>
      </c>
      <c r="J4940" s="48" t="s">
        <v>14117</v>
      </c>
      <c r="K4940" s="35">
        <v>56</v>
      </c>
      <c r="L4940" s="49" t="s">
        <v>45</v>
      </c>
      <c r="M4940" s="50" t="str">
        <f>VLOOKUP(Table6[[#This Row],[Product]],Table3[],2)</f>
        <v>Gigastuff</v>
      </c>
      <c r="N4940" s="50" t="str">
        <f t="shared" si="232"/>
        <v>Oct</v>
      </c>
      <c r="O4940" s="56">
        <f t="shared" si="233"/>
        <v>2020</v>
      </c>
      <c r="P4940" s="51">
        <f>VLOOKUP(Table6[[#This Row],[Product]],Table3[],3)</f>
        <v>1.89</v>
      </c>
      <c r="Q4940" s="35">
        <f>VLOOKUP(Table6[[#This Row],[Product]],Table3[],4)</f>
        <v>18</v>
      </c>
      <c r="R4940" s="35">
        <f>Table6[[#This Row],[Quantity]]*Table6[[#This Row],[Case]]</f>
        <v>1008</v>
      </c>
      <c r="S4940" s="35">
        <f>Table6[[#This Row],[Total Sales]]*Table6[[#This Row],[Cost]]</f>
        <v>1905.12</v>
      </c>
    </row>
    <row r="4941" spans="1:19" x14ac:dyDescent="0.3">
      <c r="A4941" s="54">
        <v>5087</v>
      </c>
      <c r="B4941" s="35" t="s">
        <v>2027</v>
      </c>
      <c r="C4941" s="35" t="s">
        <v>8347</v>
      </c>
      <c r="D4941" s="35" t="s">
        <v>28</v>
      </c>
      <c r="E4941" s="35" t="str">
        <f t="shared" si="231"/>
        <v>M</v>
      </c>
      <c r="F4941" s="35">
        <v>30</v>
      </c>
      <c r="G4941" s="35" t="s">
        <v>10399</v>
      </c>
      <c r="H4941" s="35" t="s">
        <v>603</v>
      </c>
      <c r="I4941" s="35" t="s">
        <v>187</v>
      </c>
      <c r="J4941" s="48" t="s">
        <v>13652</v>
      </c>
      <c r="K4941" s="35">
        <v>49</v>
      </c>
      <c r="L4941" s="49" t="s">
        <v>70</v>
      </c>
      <c r="M4941" s="50" t="str">
        <f>VLOOKUP(Table6[[#This Row],[Product]],Table3[],2)</f>
        <v>Megawidget M</v>
      </c>
      <c r="N4941" s="50" t="str">
        <f t="shared" si="232"/>
        <v>Mar</v>
      </c>
      <c r="O4941" s="56">
        <f t="shared" si="233"/>
        <v>2020</v>
      </c>
      <c r="P4941" s="51">
        <f>VLOOKUP(Table6[[#This Row],[Product]],Table3[],3)</f>
        <v>1.29</v>
      </c>
      <c r="Q4941" s="35">
        <f>VLOOKUP(Table6[[#This Row],[Product]],Table3[],4)</f>
        <v>24</v>
      </c>
      <c r="R4941" s="35">
        <f>Table6[[#This Row],[Quantity]]*Table6[[#This Row],[Case]]</f>
        <v>1176</v>
      </c>
      <c r="S4941" s="35">
        <f>Table6[[#This Row],[Total Sales]]*Table6[[#This Row],[Cost]]</f>
        <v>1517.04</v>
      </c>
    </row>
    <row r="4942" spans="1:19" x14ac:dyDescent="0.3">
      <c r="A4942" s="54">
        <v>5088</v>
      </c>
      <c r="B4942" s="35" t="s">
        <v>717</v>
      </c>
      <c r="C4942" s="35" t="s">
        <v>1829</v>
      </c>
      <c r="D4942" s="35" t="s">
        <v>51</v>
      </c>
      <c r="E4942" s="35" t="str">
        <f t="shared" si="231"/>
        <v>F</v>
      </c>
      <c r="F4942" s="35">
        <v>60</v>
      </c>
      <c r="G4942" s="35" t="s">
        <v>10399</v>
      </c>
      <c r="H4942" s="35" t="s">
        <v>168</v>
      </c>
      <c r="I4942" s="35" t="s">
        <v>32</v>
      </c>
      <c r="J4942" s="48" t="s">
        <v>14106</v>
      </c>
      <c r="K4942" s="35">
        <v>32</v>
      </c>
      <c r="L4942" s="49" t="s">
        <v>64</v>
      </c>
      <c r="M4942" s="50" t="str">
        <f>VLOOKUP(Table6[[#This Row],[Product]],Table3[],2)</f>
        <v>Ultrathing V4</v>
      </c>
      <c r="N4942" s="50" t="str">
        <f t="shared" si="232"/>
        <v>Nov</v>
      </c>
      <c r="O4942" s="56">
        <f t="shared" si="233"/>
        <v>2020</v>
      </c>
      <c r="P4942" s="51">
        <f>VLOOKUP(Table6[[#This Row],[Product]],Table3[],3)</f>
        <v>3.99</v>
      </c>
      <c r="Q4942" s="35">
        <f>VLOOKUP(Table6[[#This Row],[Product]],Table3[],4)</f>
        <v>24</v>
      </c>
      <c r="R4942" s="35">
        <f>Table6[[#This Row],[Quantity]]*Table6[[#This Row],[Case]]</f>
        <v>768</v>
      </c>
      <c r="S4942" s="35">
        <f>Table6[[#This Row],[Total Sales]]*Table6[[#This Row],[Cost]]</f>
        <v>3064.32</v>
      </c>
    </row>
    <row r="4943" spans="1:19" x14ac:dyDescent="0.3">
      <c r="A4943" s="54">
        <v>5089</v>
      </c>
      <c r="B4943" s="35" t="s">
        <v>10400</v>
      </c>
      <c r="C4943" s="35" t="s">
        <v>5413</v>
      </c>
      <c r="D4943" s="35" t="s">
        <v>41</v>
      </c>
      <c r="E4943" s="35" t="str">
        <f t="shared" si="231"/>
        <v>F</v>
      </c>
      <c r="F4943" s="35">
        <v>60</v>
      </c>
      <c r="G4943" s="35" t="s">
        <v>10401</v>
      </c>
      <c r="H4943" s="35" t="s">
        <v>1845</v>
      </c>
      <c r="I4943" s="35" t="s">
        <v>294</v>
      </c>
      <c r="J4943" s="48" t="s">
        <v>13844</v>
      </c>
      <c r="K4943" s="35">
        <v>88</v>
      </c>
      <c r="L4943" s="49" t="s">
        <v>80</v>
      </c>
      <c r="M4943" s="50" t="str">
        <f>VLOOKUP(Table6[[#This Row],[Product]],Table3[],2)</f>
        <v>Ultrathing V2</v>
      </c>
      <c r="N4943" s="50" t="str">
        <f t="shared" si="232"/>
        <v>Aug</v>
      </c>
      <c r="O4943" s="56">
        <f t="shared" si="233"/>
        <v>2022</v>
      </c>
      <c r="P4943" s="51">
        <f>VLOOKUP(Table6[[#This Row],[Product]],Table3[],3)</f>
        <v>2.95</v>
      </c>
      <c r="Q4943" s="35">
        <f>VLOOKUP(Table6[[#This Row],[Product]],Table3[],4)</f>
        <v>20</v>
      </c>
      <c r="R4943" s="35">
        <f>Table6[[#This Row],[Quantity]]*Table6[[#This Row],[Case]]</f>
        <v>1760</v>
      </c>
      <c r="S4943" s="35">
        <f>Table6[[#This Row],[Total Sales]]*Table6[[#This Row],[Cost]]</f>
        <v>5192</v>
      </c>
    </row>
    <row r="4944" spans="1:19" x14ac:dyDescent="0.3">
      <c r="A4944" s="54">
        <v>5090</v>
      </c>
      <c r="B4944" s="35" t="s">
        <v>8355</v>
      </c>
      <c r="C4944" s="35" t="s">
        <v>10402</v>
      </c>
      <c r="D4944" s="35" t="s">
        <v>51</v>
      </c>
      <c r="E4944" s="35" t="str">
        <f t="shared" si="231"/>
        <v>F</v>
      </c>
      <c r="F4944" s="35">
        <v>90</v>
      </c>
      <c r="G4944" s="35" t="s">
        <v>10403</v>
      </c>
      <c r="H4944" s="35" t="s">
        <v>2179</v>
      </c>
      <c r="I4944" s="35" t="s">
        <v>294</v>
      </c>
      <c r="J4944" s="48" t="s">
        <v>14147</v>
      </c>
      <c r="K4944" s="35">
        <v>76</v>
      </c>
      <c r="L4944" s="49" t="s">
        <v>33</v>
      </c>
      <c r="M4944" s="50" t="str">
        <f>VLOOKUP(Table6[[#This Row],[Product]],Table3[],2)</f>
        <v>Megawidget L</v>
      </c>
      <c r="N4944" s="50" t="str">
        <f t="shared" si="232"/>
        <v>Apr</v>
      </c>
      <c r="O4944" s="56">
        <f t="shared" si="233"/>
        <v>2022</v>
      </c>
      <c r="P4944" s="51">
        <f>VLOOKUP(Table6[[#This Row],[Product]],Table3[],3)</f>
        <v>1.79</v>
      </c>
      <c r="Q4944" s="35">
        <f>VLOOKUP(Table6[[#This Row],[Product]],Table3[],4)</f>
        <v>24</v>
      </c>
      <c r="R4944" s="35">
        <f>Table6[[#This Row],[Quantity]]*Table6[[#This Row],[Case]]</f>
        <v>1824</v>
      </c>
      <c r="S4944" s="35">
        <f>Table6[[#This Row],[Total Sales]]*Table6[[#This Row],[Cost]]</f>
        <v>3264.96</v>
      </c>
    </row>
    <row r="4945" spans="1:19" x14ac:dyDescent="0.3">
      <c r="A4945" s="54">
        <v>5091</v>
      </c>
      <c r="B4945" s="35" t="s">
        <v>3113</v>
      </c>
      <c r="C4945" s="35" t="s">
        <v>336</v>
      </c>
      <c r="D4945" s="35" t="s">
        <v>15</v>
      </c>
      <c r="E4945" s="35" t="str">
        <f t="shared" si="231"/>
        <v>F</v>
      </c>
      <c r="F4945" s="35">
        <v>30</v>
      </c>
      <c r="G4945" s="35" t="s">
        <v>10404</v>
      </c>
      <c r="H4945" s="35" t="s">
        <v>8906</v>
      </c>
      <c r="I4945" s="35" t="s">
        <v>240</v>
      </c>
      <c r="J4945" s="48">
        <v>44257</v>
      </c>
      <c r="K4945" s="35">
        <v>44</v>
      </c>
      <c r="L4945" s="49" t="s">
        <v>20</v>
      </c>
      <c r="M4945" s="50" t="str">
        <f>VLOOKUP(Table6[[#This Row],[Product]],Table3[],2)</f>
        <v>Hyperwotsit</v>
      </c>
      <c r="N4945" s="50" t="str">
        <f t="shared" si="232"/>
        <v>Mar</v>
      </c>
      <c r="O4945" s="56">
        <f t="shared" si="233"/>
        <v>2021</v>
      </c>
      <c r="P4945" s="51">
        <f>VLOOKUP(Table6[[#This Row],[Product]],Table3[],3)</f>
        <v>2.0099999999999998</v>
      </c>
      <c r="Q4945" s="35">
        <f>VLOOKUP(Table6[[#This Row],[Product]],Table3[],4)</f>
        <v>20</v>
      </c>
      <c r="R4945" s="35">
        <f>Table6[[#This Row],[Quantity]]*Table6[[#This Row],[Case]]</f>
        <v>880</v>
      </c>
      <c r="S4945" s="35">
        <f>Table6[[#This Row],[Total Sales]]*Table6[[#This Row],[Cost]]</f>
        <v>1768.7999999999997</v>
      </c>
    </row>
    <row r="4946" spans="1:19" x14ac:dyDescent="0.3">
      <c r="A4946" s="54">
        <v>5092</v>
      </c>
      <c r="B4946" s="35" t="s">
        <v>1623</v>
      </c>
      <c r="C4946" s="35" t="s">
        <v>222</v>
      </c>
      <c r="D4946" s="35" t="s">
        <v>28</v>
      </c>
      <c r="E4946" s="35" t="str">
        <f t="shared" si="231"/>
        <v>M</v>
      </c>
      <c r="F4946" s="35">
        <v>30</v>
      </c>
      <c r="G4946" s="35" t="s">
        <v>10405</v>
      </c>
      <c r="H4946" s="35" t="s">
        <v>3713</v>
      </c>
      <c r="I4946" s="35" t="s">
        <v>32</v>
      </c>
      <c r="J4946" s="48">
        <v>44599</v>
      </c>
      <c r="K4946" s="35">
        <v>58</v>
      </c>
      <c r="L4946" s="49" t="s">
        <v>101</v>
      </c>
      <c r="M4946" s="50" t="str">
        <f>VLOOKUP(Table6[[#This Row],[Product]],Table3[],2)</f>
        <v>Superwossname</v>
      </c>
      <c r="N4946" s="50" t="str">
        <f t="shared" si="232"/>
        <v>Feb</v>
      </c>
      <c r="O4946" s="56">
        <f t="shared" si="233"/>
        <v>2022</v>
      </c>
      <c r="P4946" s="51">
        <f>VLOOKUP(Table6[[#This Row],[Product]],Table3[],3)</f>
        <v>3.49</v>
      </c>
      <c r="Q4946" s="35">
        <f>VLOOKUP(Table6[[#This Row],[Product]],Table3[],4)</f>
        <v>20</v>
      </c>
      <c r="R4946" s="35">
        <f>Table6[[#This Row],[Quantity]]*Table6[[#This Row],[Case]]</f>
        <v>1160</v>
      </c>
      <c r="S4946" s="35">
        <f>Table6[[#This Row],[Total Sales]]*Table6[[#This Row],[Cost]]</f>
        <v>4048.4</v>
      </c>
    </row>
    <row r="4947" spans="1:19" x14ac:dyDescent="0.3">
      <c r="A4947" s="54">
        <v>5093</v>
      </c>
      <c r="B4947" s="35" t="s">
        <v>5607</v>
      </c>
      <c r="C4947" s="35" t="s">
        <v>1237</v>
      </c>
      <c r="D4947" s="35" t="s">
        <v>51</v>
      </c>
      <c r="E4947" s="35" t="str">
        <f t="shared" si="231"/>
        <v>F</v>
      </c>
      <c r="F4947" s="35">
        <v>60</v>
      </c>
      <c r="G4947" s="35" t="s">
        <v>10406</v>
      </c>
      <c r="H4947" s="35" t="s">
        <v>2685</v>
      </c>
      <c r="I4947" s="35" t="s">
        <v>32</v>
      </c>
      <c r="J4947" s="48">
        <v>43924</v>
      </c>
      <c r="K4947" s="35">
        <v>49</v>
      </c>
      <c r="L4947" s="49" t="s">
        <v>45</v>
      </c>
      <c r="M4947" s="50" t="str">
        <f>VLOOKUP(Table6[[#This Row],[Product]],Table3[],2)</f>
        <v>Gigastuff</v>
      </c>
      <c r="N4947" s="50" t="str">
        <f t="shared" si="232"/>
        <v>Apr</v>
      </c>
      <c r="O4947" s="56">
        <f t="shared" si="233"/>
        <v>2020</v>
      </c>
      <c r="P4947" s="51">
        <f>VLOOKUP(Table6[[#This Row],[Product]],Table3[],3)</f>
        <v>1.89</v>
      </c>
      <c r="Q4947" s="35">
        <f>VLOOKUP(Table6[[#This Row],[Product]],Table3[],4)</f>
        <v>18</v>
      </c>
      <c r="R4947" s="35">
        <f>Table6[[#This Row],[Quantity]]*Table6[[#This Row],[Case]]</f>
        <v>882</v>
      </c>
      <c r="S4947" s="35">
        <f>Table6[[#This Row],[Total Sales]]*Table6[[#This Row],[Cost]]</f>
        <v>1666.98</v>
      </c>
    </row>
    <row r="4948" spans="1:19" x14ac:dyDescent="0.3">
      <c r="A4948" s="54">
        <v>5094</v>
      </c>
      <c r="B4948" s="35" t="s">
        <v>4233</v>
      </c>
      <c r="C4948" s="35" t="s">
        <v>6351</v>
      </c>
      <c r="D4948" s="35" t="s">
        <v>28</v>
      </c>
      <c r="E4948" s="35" t="str">
        <f t="shared" si="231"/>
        <v>M</v>
      </c>
      <c r="F4948" s="35">
        <v>60</v>
      </c>
      <c r="G4948" s="35" t="s">
        <v>10407</v>
      </c>
      <c r="H4948" s="35" t="s">
        <v>5427</v>
      </c>
      <c r="I4948" s="35" t="s">
        <v>32</v>
      </c>
      <c r="J4948" s="48">
        <v>44718</v>
      </c>
      <c r="K4948" s="35">
        <v>34</v>
      </c>
      <c r="L4948" s="49" t="s">
        <v>101</v>
      </c>
      <c r="M4948" s="50" t="str">
        <f>VLOOKUP(Table6[[#This Row],[Product]],Table3[],2)</f>
        <v>Superwossname</v>
      </c>
      <c r="N4948" s="50" t="str">
        <f t="shared" si="232"/>
        <v>Jun</v>
      </c>
      <c r="O4948" s="56">
        <f t="shared" si="233"/>
        <v>2022</v>
      </c>
      <c r="P4948" s="51">
        <f>VLOOKUP(Table6[[#This Row],[Product]],Table3[],3)</f>
        <v>3.49</v>
      </c>
      <c r="Q4948" s="35">
        <f>VLOOKUP(Table6[[#This Row],[Product]],Table3[],4)</f>
        <v>20</v>
      </c>
      <c r="R4948" s="35">
        <f>Table6[[#This Row],[Quantity]]*Table6[[#This Row],[Case]]</f>
        <v>680</v>
      </c>
      <c r="S4948" s="35">
        <f>Table6[[#This Row],[Total Sales]]*Table6[[#This Row],[Cost]]</f>
        <v>2373.2000000000003</v>
      </c>
    </row>
    <row r="4949" spans="1:19" x14ac:dyDescent="0.3">
      <c r="A4949" s="54">
        <v>5095</v>
      </c>
      <c r="B4949" s="35" t="s">
        <v>9081</v>
      </c>
      <c r="C4949" s="35" t="s">
        <v>189</v>
      </c>
      <c r="D4949" s="35" t="s">
        <v>28</v>
      </c>
      <c r="E4949" s="35" t="str">
        <f t="shared" si="231"/>
        <v>M</v>
      </c>
      <c r="F4949" s="35">
        <v>60</v>
      </c>
      <c r="G4949" s="35" t="s">
        <v>10408</v>
      </c>
      <c r="H4949" s="35" t="s">
        <v>7965</v>
      </c>
      <c r="I4949" s="35" t="s">
        <v>38</v>
      </c>
      <c r="J4949" s="48" t="s">
        <v>13941</v>
      </c>
      <c r="K4949" s="35">
        <v>26</v>
      </c>
      <c r="L4949" s="49" t="s">
        <v>159</v>
      </c>
      <c r="M4949" s="50" t="str">
        <f>VLOOKUP(Table6[[#This Row],[Product]],Table3[],2)</f>
        <v>Ultrathing V3</v>
      </c>
      <c r="N4949" s="50" t="str">
        <f t="shared" si="232"/>
        <v>Jul</v>
      </c>
      <c r="O4949" s="56">
        <f t="shared" si="233"/>
        <v>2021</v>
      </c>
      <c r="P4949" s="51">
        <f>VLOOKUP(Table6[[#This Row],[Product]],Table3[],3)</f>
        <v>3.39</v>
      </c>
      <c r="Q4949" s="35">
        <f>VLOOKUP(Table6[[#This Row],[Product]],Table3[],4)</f>
        <v>24</v>
      </c>
      <c r="R4949" s="35">
        <f>Table6[[#This Row],[Quantity]]*Table6[[#This Row],[Case]]</f>
        <v>624</v>
      </c>
      <c r="S4949" s="35">
        <f>Table6[[#This Row],[Total Sales]]*Table6[[#This Row],[Cost]]</f>
        <v>2115.36</v>
      </c>
    </row>
    <row r="4950" spans="1:19" x14ac:dyDescent="0.3">
      <c r="A4950" s="54">
        <v>5096</v>
      </c>
      <c r="B4950" s="35" t="s">
        <v>7791</v>
      </c>
      <c r="C4950" s="35" t="s">
        <v>2127</v>
      </c>
      <c r="D4950" s="35" t="s">
        <v>28</v>
      </c>
      <c r="E4950" s="35" t="str">
        <f t="shared" si="231"/>
        <v>M</v>
      </c>
      <c r="F4950" s="35">
        <v>90</v>
      </c>
      <c r="G4950" s="35" t="s">
        <v>10409</v>
      </c>
      <c r="H4950" s="35" t="s">
        <v>5459</v>
      </c>
      <c r="I4950" s="35" t="s">
        <v>1478</v>
      </c>
      <c r="J4950" s="48" t="s">
        <v>13780</v>
      </c>
      <c r="K4950" s="35">
        <v>42</v>
      </c>
      <c r="L4950" s="49" t="s">
        <v>33</v>
      </c>
      <c r="M4950" s="50" t="str">
        <f>VLOOKUP(Table6[[#This Row],[Product]],Table3[],2)</f>
        <v>Megawidget L</v>
      </c>
      <c r="N4950" s="50" t="str">
        <f t="shared" si="232"/>
        <v>Feb</v>
      </c>
      <c r="O4950" s="56">
        <f t="shared" si="233"/>
        <v>2020</v>
      </c>
      <c r="P4950" s="51">
        <f>VLOOKUP(Table6[[#This Row],[Product]],Table3[],3)</f>
        <v>1.79</v>
      </c>
      <c r="Q4950" s="35">
        <f>VLOOKUP(Table6[[#This Row],[Product]],Table3[],4)</f>
        <v>24</v>
      </c>
      <c r="R4950" s="35">
        <f>Table6[[#This Row],[Quantity]]*Table6[[#This Row],[Case]]</f>
        <v>1008</v>
      </c>
      <c r="S4950" s="35">
        <f>Table6[[#This Row],[Total Sales]]*Table6[[#This Row],[Cost]]</f>
        <v>1804.32</v>
      </c>
    </row>
    <row r="4951" spans="1:19" x14ac:dyDescent="0.3">
      <c r="A4951" s="54">
        <v>5097</v>
      </c>
      <c r="B4951" s="35" t="s">
        <v>6126</v>
      </c>
      <c r="C4951" s="35" t="s">
        <v>5797</v>
      </c>
      <c r="D4951" s="35" t="s">
        <v>28</v>
      </c>
      <c r="E4951" s="35" t="str">
        <f t="shared" si="231"/>
        <v>M</v>
      </c>
      <c r="F4951" s="35">
        <v>90</v>
      </c>
      <c r="G4951" s="35" t="s">
        <v>10410</v>
      </c>
      <c r="H4951" s="35" t="s">
        <v>562</v>
      </c>
      <c r="I4951" s="35" t="s">
        <v>187</v>
      </c>
      <c r="J4951" s="48" t="s">
        <v>14266</v>
      </c>
      <c r="K4951" s="35">
        <v>57</v>
      </c>
      <c r="L4951" s="49" t="s">
        <v>33</v>
      </c>
      <c r="M4951" s="50" t="str">
        <f>VLOOKUP(Table6[[#This Row],[Product]],Table3[],2)</f>
        <v>Megawidget L</v>
      </c>
      <c r="N4951" s="50" t="str">
        <f t="shared" si="232"/>
        <v>Mar</v>
      </c>
      <c r="O4951" s="56">
        <f t="shared" si="233"/>
        <v>2020</v>
      </c>
      <c r="P4951" s="51">
        <f>VLOOKUP(Table6[[#This Row],[Product]],Table3[],3)</f>
        <v>1.79</v>
      </c>
      <c r="Q4951" s="35">
        <f>VLOOKUP(Table6[[#This Row],[Product]],Table3[],4)</f>
        <v>24</v>
      </c>
      <c r="R4951" s="35">
        <f>Table6[[#This Row],[Quantity]]*Table6[[#This Row],[Case]]</f>
        <v>1368</v>
      </c>
      <c r="S4951" s="35">
        <f>Table6[[#This Row],[Total Sales]]*Table6[[#This Row],[Cost]]</f>
        <v>2448.7200000000003</v>
      </c>
    </row>
    <row r="4952" spans="1:19" x14ac:dyDescent="0.3">
      <c r="A4952" s="54">
        <v>5098</v>
      </c>
      <c r="B4952" s="35" t="s">
        <v>6434</v>
      </c>
      <c r="C4952" s="35" t="s">
        <v>4880</v>
      </c>
      <c r="D4952" s="35" t="s">
        <v>15</v>
      </c>
      <c r="E4952" s="35" t="str">
        <f t="shared" si="231"/>
        <v>F</v>
      </c>
      <c r="F4952" s="35">
        <v>90</v>
      </c>
      <c r="G4952" s="35" t="s">
        <v>10410</v>
      </c>
      <c r="H4952" s="35" t="s">
        <v>6675</v>
      </c>
      <c r="I4952" s="35" t="s">
        <v>32</v>
      </c>
      <c r="J4952" s="48" t="s">
        <v>14256</v>
      </c>
      <c r="K4952" s="35">
        <v>2</v>
      </c>
      <c r="L4952" s="49" t="s">
        <v>70</v>
      </c>
      <c r="M4952" s="50" t="str">
        <f>VLOOKUP(Table6[[#This Row],[Product]],Table3[],2)</f>
        <v>Megawidget M</v>
      </c>
      <c r="N4952" s="50" t="str">
        <f t="shared" si="232"/>
        <v>Oct</v>
      </c>
      <c r="O4952" s="56">
        <f t="shared" si="233"/>
        <v>2021</v>
      </c>
      <c r="P4952" s="51">
        <f>VLOOKUP(Table6[[#This Row],[Product]],Table3[],3)</f>
        <v>1.29</v>
      </c>
      <c r="Q4952" s="35">
        <f>VLOOKUP(Table6[[#This Row],[Product]],Table3[],4)</f>
        <v>24</v>
      </c>
      <c r="R4952" s="35">
        <f>Table6[[#This Row],[Quantity]]*Table6[[#This Row],[Case]]</f>
        <v>48</v>
      </c>
      <c r="S4952" s="35">
        <f>Table6[[#This Row],[Total Sales]]*Table6[[#This Row],[Cost]]</f>
        <v>61.92</v>
      </c>
    </row>
    <row r="4953" spans="1:19" x14ac:dyDescent="0.3">
      <c r="A4953" s="58">
        <v>5099</v>
      </c>
      <c r="B4953" s="59" t="s">
        <v>4278</v>
      </c>
      <c r="C4953" s="59" t="s">
        <v>5267</v>
      </c>
      <c r="D4953" s="59" t="s">
        <v>28</v>
      </c>
      <c r="E4953" s="59" t="str">
        <f t="shared" si="231"/>
        <v>M</v>
      </c>
      <c r="F4953" s="59">
        <v>60</v>
      </c>
      <c r="G4953" s="59" t="s">
        <v>10411</v>
      </c>
      <c r="H4953" s="59" t="s">
        <v>1992</v>
      </c>
      <c r="I4953" s="59" t="s">
        <v>32</v>
      </c>
      <c r="J4953" s="60">
        <v>44600</v>
      </c>
      <c r="K4953" s="59">
        <v>72</v>
      </c>
      <c r="L4953" s="61" t="s">
        <v>101</v>
      </c>
      <c r="M4953" s="62" t="str">
        <f>VLOOKUP(Table6[[#This Row],[Product]],Table3[],2)</f>
        <v>Superwossname</v>
      </c>
      <c r="N4953" s="62" t="str">
        <f t="shared" si="232"/>
        <v>Feb</v>
      </c>
      <c r="O4953" s="63">
        <f t="shared" si="233"/>
        <v>2022</v>
      </c>
      <c r="P4953" s="51">
        <f>VLOOKUP(Table6[[#This Row],[Product]],Table3[],3)</f>
        <v>3.49</v>
      </c>
      <c r="Q4953" s="59">
        <f>VLOOKUP(Table6[[#This Row],[Product]],Table3[],4)</f>
        <v>20</v>
      </c>
      <c r="R4953" s="59">
        <f>Table6[[#This Row],[Quantity]]*Table6[[#This Row],[Case]]</f>
        <v>1440</v>
      </c>
      <c r="S4953" s="59">
        <f>Table6[[#This Row],[Total Sales]]*Table6[[#This Row],[Cost]]</f>
        <v>5025.6000000000004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1ED6B-9F6F-4FD4-A463-F707D060EC7B}">
  <sheetPr codeName="Sheet4"/>
  <dimension ref="A1:AD1479"/>
  <sheetViews>
    <sheetView topLeftCell="P1" workbookViewId="0">
      <selection activeCell="T2" sqref="T2"/>
    </sheetView>
  </sheetViews>
  <sheetFormatPr defaultRowHeight="14.4" x14ac:dyDescent="0.3"/>
  <cols>
    <col min="2" max="2" width="11.77734375" customWidth="1"/>
    <col min="3" max="3" width="11.6640625" customWidth="1"/>
    <col min="5" max="5" width="9" customWidth="1"/>
    <col min="9" max="9" width="11.88671875" customWidth="1"/>
    <col min="10" max="10" width="17.33203125" style="9" customWidth="1"/>
    <col min="11" max="11" width="5.88671875" customWidth="1"/>
    <col min="12" max="12" width="7.21875" customWidth="1"/>
    <col min="13" max="13" width="10.21875" customWidth="1"/>
    <col min="14" max="14" width="7.109375" style="10" customWidth="1"/>
    <col min="15" max="16" width="10.44140625" customWidth="1"/>
    <col min="17" max="17" width="14.6640625" style="11" customWidth="1"/>
    <col min="18" max="18" width="14.77734375" style="10" customWidth="1"/>
    <col min="19" max="19" width="15.77734375" style="10" customWidth="1"/>
    <col min="20" max="20" width="15.6640625" style="10" customWidth="1"/>
    <col min="21" max="21" width="15.77734375" style="10" customWidth="1"/>
    <col min="22" max="22" width="12.77734375" style="10" customWidth="1"/>
    <col min="23" max="23" width="12.77734375" style="13" customWidth="1"/>
    <col min="24" max="24" width="15.77734375" style="10" customWidth="1"/>
    <col min="25" max="25" width="15.77734375" style="14" customWidth="1"/>
    <col min="26" max="26" width="16.77734375" style="10" customWidth="1"/>
    <col min="27" max="28" width="16.77734375" style="10" hidden="1" customWidth="1"/>
    <col min="29" max="29" width="21.44140625" style="10" customWidth="1"/>
    <col min="30" max="30" width="10.109375" customWidth="1"/>
  </cols>
  <sheetData>
    <row r="1" spans="1:30" x14ac:dyDescent="0.3">
      <c r="A1" t="s">
        <v>14278</v>
      </c>
      <c r="B1" t="s">
        <v>1</v>
      </c>
      <c r="C1" t="s">
        <v>2</v>
      </c>
      <c r="D1" t="s">
        <v>3</v>
      </c>
      <c r="E1" t="s">
        <v>4</v>
      </c>
      <c r="F1" t="s">
        <v>5</v>
      </c>
      <c r="G1" t="s">
        <v>6</v>
      </c>
      <c r="H1" t="s">
        <v>7</v>
      </c>
      <c r="I1" t="s">
        <v>8</v>
      </c>
      <c r="J1" s="7" t="s">
        <v>9</v>
      </c>
      <c r="K1" s="5" t="s">
        <v>14775</v>
      </c>
      <c r="L1" s="5" t="s">
        <v>14776</v>
      </c>
      <c r="M1" t="s">
        <v>10</v>
      </c>
      <c r="N1" s="10" t="s">
        <v>14779</v>
      </c>
      <c r="O1" t="s">
        <v>14780</v>
      </c>
      <c r="P1" t="s">
        <v>14813</v>
      </c>
      <c r="Q1" s="11" t="s">
        <v>14812</v>
      </c>
      <c r="R1" s="10" t="s">
        <v>14811</v>
      </c>
      <c r="S1" s="10" t="s">
        <v>14802</v>
      </c>
      <c r="T1" s="10" t="s">
        <v>14803</v>
      </c>
      <c r="U1" s="10" t="s">
        <v>14801</v>
      </c>
      <c r="V1" s="10" t="s">
        <v>15036</v>
      </c>
      <c r="W1" s="13" t="s">
        <v>15037</v>
      </c>
      <c r="X1" s="10" t="s">
        <v>14814</v>
      </c>
      <c r="Y1" s="14" t="s">
        <v>15039</v>
      </c>
      <c r="Z1" s="10" t="s">
        <v>15038</v>
      </c>
      <c r="AA1" s="10" t="s">
        <v>15077</v>
      </c>
      <c r="AB1" s="10" t="s">
        <v>15086</v>
      </c>
      <c r="AC1" s="10" t="s">
        <v>14778</v>
      </c>
      <c r="AD1" t="s">
        <v>11</v>
      </c>
    </row>
    <row r="2" spans="1:30" x14ac:dyDescent="0.3">
      <c r="A2">
        <v>1</v>
      </c>
      <c r="B2" t="s">
        <v>13</v>
      </c>
      <c r="C2" t="s">
        <v>14</v>
      </c>
      <c r="D2" t="s">
        <v>15</v>
      </c>
      <c r="E2" t="s">
        <v>16</v>
      </c>
      <c r="F2">
        <v>30</v>
      </c>
      <c r="G2" t="s">
        <v>17</v>
      </c>
      <c r="H2" t="s">
        <v>18</v>
      </c>
      <c r="I2" t="s">
        <v>19</v>
      </c>
      <c r="J2" s="8">
        <v>44754</v>
      </c>
      <c r="K2" s="6" t="str">
        <f t="shared" ref="K2:K65" si="0">TEXT(J2, "yyyy")</f>
        <v>2022</v>
      </c>
      <c r="L2" s="6" t="str">
        <f t="shared" ref="L2:L65" si="1">TEXT(J2, "mmm")</f>
        <v>Jul</v>
      </c>
      <c r="M2">
        <v>73</v>
      </c>
      <c r="N2" s="10">
        <f t="shared" ref="N2:N65" si="2">VLOOKUP(AD2,Codes,3)</f>
        <v>2.0099999999999998</v>
      </c>
      <c r="O2">
        <f t="shared" ref="O2:O65" si="3">VLOOKUP(AD2,Codes,4)</f>
        <v>20</v>
      </c>
      <c r="P2">
        <v>0.5</v>
      </c>
      <c r="Q2" s="11">
        <f>Table1[[#This Row],[Quantity]]*Table1[[#This Row],[Case Size]]</f>
        <v>1460</v>
      </c>
      <c r="R2" s="10">
        <f>Table1[[#This Row],[ Sales Volume]]*Table1[[#This Row],[Cost]]</f>
        <v>2934.6</v>
      </c>
      <c r="S2" s="10">
        <f>Table1[[#This Row],[Sales Values]]-(Table1[[#This Row],[Sales Values]]*0.25)</f>
        <v>2200.9499999999998</v>
      </c>
      <c r="T2" s="10">
        <f>Table1[[#This Row],[Manufacturing Cost]]-Table1[[#This Row],[Delivery Cost]]</f>
        <v>2164.4499999999998</v>
      </c>
      <c r="U2" s="10">
        <f>Table1[[#This Row],[Quantity]]*Table1[[#This Row],[Delivery]]</f>
        <v>36.5</v>
      </c>
      <c r="V2" s="10">
        <f>Table1[[#This Row],[Sales Values]]-Table1[[#This Row],[Manufacturing Cost]]</f>
        <v>733.65000000000009</v>
      </c>
      <c r="W2" s="13">
        <f>Table1[[#This Row],[Profit]]/Table1[[#This Row],[Sales Values]]</f>
        <v>0.25000000000000006</v>
      </c>
      <c r="X2" s="10">
        <v>14.95</v>
      </c>
      <c r="Y2" s="14">
        <f>IF(AND(Table1[[#This Row],[Quantity]]&gt;20,Table1[[#This Row],[Quantity]]&lt;=50),3%,IF(AND(Table1[[#This Row],[Quantity]]&gt;50,Table1[[#This Row],[Quantity]]&lt;=100),5%,IF(Table1[[#This Row],[Quantity]]&gt;100,7%,0)))</f>
        <v>0.05</v>
      </c>
      <c r="Z2" s="10">
        <f>Table1[[#This Row],[Sales Values]]*(1-Table1[[#This Row],[Discount]])</f>
        <v>2787.87</v>
      </c>
      <c r="AA2" s="10">
        <f>Table1[[#This Row],[Sales Values]]+(Table1[[#This Row],[Sales Values]]*1.05%)</f>
        <v>2965.4132999999997</v>
      </c>
      <c r="AB2" s="10">
        <f>Table1[[#This Row],[Sales Values]]*1.05</f>
        <v>3081.33</v>
      </c>
      <c r="AC2" s="10" t="str">
        <f t="shared" ref="AC2:AC65" si="4">VLOOKUP(AD2,Codes,2)</f>
        <v>Hyperwotsit</v>
      </c>
      <c r="AD2" t="s">
        <v>20</v>
      </c>
    </row>
    <row r="3" spans="1:30" x14ac:dyDescent="0.3">
      <c r="A3">
        <v>2</v>
      </c>
      <c r="B3" t="s">
        <v>21</v>
      </c>
      <c r="C3" t="s">
        <v>22</v>
      </c>
      <c r="D3" t="s">
        <v>15</v>
      </c>
      <c r="E3" t="s">
        <v>16</v>
      </c>
      <c r="F3">
        <v>60</v>
      </c>
      <c r="G3" t="s">
        <v>23</v>
      </c>
      <c r="H3" t="s">
        <v>24</v>
      </c>
      <c r="I3" t="s">
        <v>25</v>
      </c>
      <c r="J3" s="8">
        <v>44865</v>
      </c>
      <c r="K3" s="6" t="str">
        <f t="shared" si="0"/>
        <v>2022</v>
      </c>
      <c r="L3" s="6" t="str">
        <f t="shared" si="1"/>
        <v>Oct</v>
      </c>
      <c r="M3">
        <v>13</v>
      </c>
      <c r="N3" s="10">
        <f t="shared" si="2"/>
        <v>2.0099999999999998</v>
      </c>
      <c r="O3">
        <f t="shared" si="3"/>
        <v>20</v>
      </c>
      <c r="P3">
        <v>0.5</v>
      </c>
      <c r="Q3" s="11">
        <f>Table1[[#This Row],[Quantity]]*Table1[[#This Row],[Case Size]]</f>
        <v>260</v>
      </c>
      <c r="R3" s="10">
        <f>Table1[[#This Row],[ Sales Volume]]*Table1[[#This Row],[Cost]]</f>
        <v>522.59999999999991</v>
      </c>
      <c r="S3" s="10">
        <f>Table1[[#This Row],[Sales Values]]-(Table1[[#This Row],[Sales Values]]*0.25)</f>
        <v>391.94999999999993</v>
      </c>
      <c r="T3" s="10">
        <f>Table1[[#This Row],[Manufacturing Cost]]-Table1[[#This Row],[Delivery Cost]]</f>
        <v>385.44999999999993</v>
      </c>
      <c r="U3" s="10">
        <f>Table1[[#This Row],[Quantity]]*Table1[[#This Row],[Delivery]]</f>
        <v>6.5</v>
      </c>
      <c r="V3" s="10">
        <f>Table1[[#This Row],[Sales Values]]-Table1[[#This Row],[Manufacturing Cost]]</f>
        <v>130.64999999999998</v>
      </c>
      <c r="W3" s="13">
        <f>Table1[[#This Row],[Profit]]/Table1[[#This Row],[Sales Values]]</f>
        <v>0.25</v>
      </c>
      <c r="X3" s="10">
        <v>14.95</v>
      </c>
      <c r="Y3" s="14">
        <f>IF(AND(Table1[[#This Row],[Quantity]]&gt;20,Table1[[#This Row],[Quantity]]&lt;=50),3%,IF(AND(Table1[[#This Row],[Quantity]]&gt;50,Table1[[#This Row],[Quantity]]&lt;=100),5%,IF(Table1[[#This Row],[Quantity]]&gt;100,7%,0)))</f>
        <v>0</v>
      </c>
      <c r="Z3" s="10">
        <f>Table1[[#This Row],[Sales Values]]*(1-Table1[[#This Row],[Discount]])</f>
        <v>522.59999999999991</v>
      </c>
      <c r="AA3" s="10">
        <f>Table1[[#This Row],[Sales Values]]+(Table1[[#This Row],[Sales Values]]*1.05%)</f>
        <v>528.08729999999991</v>
      </c>
      <c r="AB3" s="10">
        <f>Table1[[#This Row],[Sales Values]]*1.05</f>
        <v>548.7299999999999</v>
      </c>
      <c r="AC3" s="10" t="str">
        <f t="shared" si="4"/>
        <v>Hyperwotsit</v>
      </c>
      <c r="AD3" t="s">
        <v>20</v>
      </c>
    </row>
    <row r="4" spans="1:30" x14ac:dyDescent="0.3">
      <c r="A4">
        <v>8</v>
      </c>
      <c r="B4" t="s">
        <v>55</v>
      </c>
      <c r="C4" t="s">
        <v>56</v>
      </c>
      <c r="D4" t="s">
        <v>28</v>
      </c>
      <c r="E4" t="s">
        <v>29</v>
      </c>
      <c r="F4">
        <v>60</v>
      </c>
      <c r="G4" t="s">
        <v>57</v>
      </c>
      <c r="H4" t="s">
        <v>58</v>
      </c>
      <c r="I4" t="s">
        <v>59</v>
      </c>
      <c r="J4" s="8">
        <v>44651</v>
      </c>
      <c r="K4" s="6" t="str">
        <f t="shared" si="0"/>
        <v>2022</v>
      </c>
      <c r="L4" s="6" t="str">
        <f t="shared" si="1"/>
        <v>Mar</v>
      </c>
      <c r="M4">
        <v>79</v>
      </c>
      <c r="N4" s="10">
        <f t="shared" si="2"/>
        <v>1.89</v>
      </c>
      <c r="O4">
        <f t="shared" si="3"/>
        <v>18</v>
      </c>
      <c r="P4">
        <v>0.5</v>
      </c>
      <c r="Q4" s="12">
        <f>Table1[[#This Row],[Quantity]]*Table1[[#This Row],[Case Size]]</f>
        <v>1422</v>
      </c>
      <c r="R4" s="10">
        <f>Table1[[#This Row],[ Sales Volume]]*Table1[[#This Row],[Cost]]</f>
        <v>2687.58</v>
      </c>
      <c r="S4" s="10">
        <f>Table1[[#This Row],[Sales Values]]-(Table1[[#This Row],[Sales Values]]*0.25)</f>
        <v>2015.6849999999999</v>
      </c>
      <c r="T4" s="10">
        <f>Table1[[#This Row],[Manufacturing Cost]]-Table1[[#This Row],[Delivery Cost]]</f>
        <v>1976.1849999999999</v>
      </c>
      <c r="U4" s="10">
        <f>Table1[[#This Row],[Quantity]]*Table1[[#This Row],[Delivery]]</f>
        <v>39.5</v>
      </c>
      <c r="V4" s="10">
        <f>Table1[[#This Row],[Sales Values]]-Table1[[#This Row],[Manufacturing Cost]]</f>
        <v>671.89499999999998</v>
      </c>
      <c r="W4" s="13">
        <f>Table1[[#This Row],[Profit]]/Table1[[#This Row],[Sales Values]]</f>
        <v>0.25</v>
      </c>
      <c r="X4" s="10">
        <v>14.95</v>
      </c>
      <c r="Y4" s="14">
        <f>IF(AND(Table1[[#This Row],[Quantity]]&gt;20,Table1[[#This Row],[Quantity]]&lt;=50),3%,IF(AND(Table1[[#This Row],[Quantity]]&gt;50,Table1[[#This Row],[Quantity]]&lt;=100),5%,IF(Table1[[#This Row],[Quantity]]&gt;100,7%,0)))</f>
        <v>0.05</v>
      </c>
      <c r="Z4" s="10">
        <f>Table1[[#This Row],[Sales Values]]*(1-Table1[[#This Row],[Discount]])</f>
        <v>2553.201</v>
      </c>
      <c r="AA4" s="10">
        <f>Table1[[#This Row],[Sales Values]]+(Table1[[#This Row],[Sales Values]]*1.05%)</f>
        <v>2715.7995900000001</v>
      </c>
      <c r="AB4" s="10">
        <f>Table1[[#This Row],[Sales Values]]*1.05</f>
        <v>2821.9589999999998</v>
      </c>
      <c r="AC4" s="10" t="str">
        <f t="shared" si="4"/>
        <v>Gigastuff</v>
      </c>
      <c r="AD4" t="s">
        <v>45</v>
      </c>
    </row>
    <row r="5" spans="1:30" x14ac:dyDescent="0.3">
      <c r="A5">
        <v>13</v>
      </c>
      <c r="B5" t="s">
        <v>81</v>
      </c>
      <c r="C5" t="s">
        <v>82</v>
      </c>
      <c r="D5" t="s">
        <v>15</v>
      </c>
      <c r="E5" t="s">
        <v>16</v>
      </c>
      <c r="F5">
        <v>30</v>
      </c>
      <c r="G5" t="s">
        <v>83</v>
      </c>
      <c r="H5" t="s">
        <v>84</v>
      </c>
      <c r="I5" t="s">
        <v>32</v>
      </c>
      <c r="J5" s="8">
        <v>44025</v>
      </c>
      <c r="K5" s="6" t="str">
        <f t="shared" si="0"/>
        <v>2020</v>
      </c>
      <c r="L5" s="6" t="str">
        <f t="shared" si="1"/>
        <v>Jul</v>
      </c>
      <c r="M5">
        <v>5</v>
      </c>
      <c r="N5" s="10">
        <f t="shared" si="2"/>
        <v>1.89</v>
      </c>
      <c r="O5">
        <f t="shared" si="3"/>
        <v>18</v>
      </c>
      <c r="P5">
        <v>0.5</v>
      </c>
      <c r="Q5" s="12">
        <f>Table1[[#This Row],[Quantity]]*Table1[[#This Row],[Case Size]]</f>
        <v>90</v>
      </c>
      <c r="R5" s="10">
        <f>Table1[[#This Row],[ Sales Volume]]*Table1[[#This Row],[Cost]]</f>
        <v>170.1</v>
      </c>
      <c r="S5" s="10">
        <f>Table1[[#This Row],[Sales Values]]-(Table1[[#This Row],[Sales Values]]*0.25)</f>
        <v>127.57499999999999</v>
      </c>
      <c r="T5" s="10">
        <f>Table1[[#This Row],[Manufacturing Cost]]-Table1[[#This Row],[Delivery Cost]]</f>
        <v>125.07499999999999</v>
      </c>
      <c r="U5" s="10">
        <f>Table1[[#This Row],[Quantity]]*Table1[[#This Row],[Delivery]]</f>
        <v>2.5</v>
      </c>
      <c r="V5" s="10">
        <f>Table1[[#This Row],[Sales Values]]-Table1[[#This Row],[Manufacturing Cost]]</f>
        <v>42.525000000000006</v>
      </c>
      <c r="W5" s="13">
        <f>Table1[[#This Row],[Profit]]/Table1[[#This Row],[Sales Values]]</f>
        <v>0.25000000000000006</v>
      </c>
      <c r="X5" s="10">
        <v>14.95</v>
      </c>
      <c r="Y5" s="14">
        <f>IF(AND(Table1[[#This Row],[Quantity]]&gt;20,Table1[[#This Row],[Quantity]]&lt;=50),3%,IF(AND(Table1[[#This Row],[Quantity]]&gt;50,Table1[[#This Row],[Quantity]]&lt;=100),5%,IF(Table1[[#This Row],[Quantity]]&gt;100,7%,0)))</f>
        <v>0</v>
      </c>
      <c r="Z5" s="10">
        <f>Table1[[#This Row],[Sales Values]]*(1-Table1[[#This Row],[Discount]])</f>
        <v>170.1</v>
      </c>
      <c r="AA5" s="10">
        <f>Table1[[#This Row],[Sales Values]]+(Table1[[#This Row],[Sales Values]]*1.05%)</f>
        <v>171.88604999999998</v>
      </c>
      <c r="AB5" s="10">
        <f>Table1[[#This Row],[Sales Values]]*1.05</f>
        <v>178.60499999999999</v>
      </c>
      <c r="AC5" s="10" t="str">
        <f t="shared" si="4"/>
        <v>Gigastuff</v>
      </c>
      <c r="AD5" t="s">
        <v>45</v>
      </c>
    </row>
    <row r="6" spans="1:30" x14ac:dyDescent="0.3">
      <c r="A6">
        <v>15</v>
      </c>
      <c r="B6" t="s">
        <v>90</v>
      </c>
      <c r="C6" t="s">
        <v>91</v>
      </c>
      <c r="D6" t="s">
        <v>92</v>
      </c>
      <c r="E6" t="s">
        <v>29</v>
      </c>
      <c r="F6">
        <v>60</v>
      </c>
      <c r="G6" t="s">
        <v>93</v>
      </c>
      <c r="H6" t="s">
        <v>94</v>
      </c>
      <c r="I6" t="s">
        <v>95</v>
      </c>
      <c r="J6" s="8">
        <v>44773</v>
      </c>
      <c r="K6" s="6" t="str">
        <f t="shared" si="0"/>
        <v>2022</v>
      </c>
      <c r="L6" s="6" t="str">
        <f t="shared" si="1"/>
        <v>Jul</v>
      </c>
      <c r="M6">
        <v>16</v>
      </c>
      <c r="N6" s="10">
        <f t="shared" si="2"/>
        <v>2.0099999999999998</v>
      </c>
      <c r="O6">
        <f t="shared" si="3"/>
        <v>20</v>
      </c>
      <c r="P6">
        <v>0.5</v>
      </c>
      <c r="Q6" s="11">
        <f>Table1[[#This Row],[Quantity]]*Table1[[#This Row],[Case Size]]</f>
        <v>320</v>
      </c>
      <c r="R6" s="10">
        <f>Table1[[#This Row],[ Sales Volume]]*Table1[[#This Row],[Cost]]</f>
        <v>643.19999999999993</v>
      </c>
      <c r="S6" s="10">
        <f>Table1[[#This Row],[Sales Values]]-(Table1[[#This Row],[Sales Values]]*0.25)</f>
        <v>482.4</v>
      </c>
      <c r="T6" s="10">
        <f>Table1[[#This Row],[Manufacturing Cost]]-Table1[[#This Row],[Delivery Cost]]</f>
        <v>474.4</v>
      </c>
      <c r="U6" s="10">
        <f>Table1[[#This Row],[Quantity]]*Table1[[#This Row],[Delivery]]</f>
        <v>8</v>
      </c>
      <c r="V6" s="10">
        <f>Table1[[#This Row],[Sales Values]]-Table1[[#This Row],[Manufacturing Cost]]</f>
        <v>160.79999999999995</v>
      </c>
      <c r="W6" s="13">
        <f>Table1[[#This Row],[Profit]]/Table1[[#This Row],[Sales Values]]</f>
        <v>0.24999999999999994</v>
      </c>
      <c r="X6" s="10">
        <v>14.95</v>
      </c>
      <c r="Y6" s="14">
        <f>IF(AND(Table1[[#This Row],[Quantity]]&gt;20,Table1[[#This Row],[Quantity]]&lt;=50),3%,IF(AND(Table1[[#This Row],[Quantity]]&gt;50,Table1[[#This Row],[Quantity]]&lt;=100),5%,IF(Table1[[#This Row],[Quantity]]&gt;100,7%,0)))</f>
        <v>0</v>
      </c>
      <c r="Z6" s="10">
        <f>Table1[[#This Row],[Sales Values]]*(1-Table1[[#This Row],[Discount]])</f>
        <v>643.19999999999993</v>
      </c>
      <c r="AA6" s="10">
        <f>Table1[[#This Row],[Sales Values]]+(Table1[[#This Row],[Sales Values]]*1.05%)</f>
        <v>649.95359999999994</v>
      </c>
      <c r="AB6" s="10">
        <f>Table1[[#This Row],[Sales Values]]*1.05</f>
        <v>675.36</v>
      </c>
      <c r="AC6" s="10" t="str">
        <f t="shared" si="4"/>
        <v>Hyperwotsit</v>
      </c>
      <c r="AD6" t="s">
        <v>20</v>
      </c>
    </row>
    <row r="7" spans="1:30" x14ac:dyDescent="0.3">
      <c r="A7">
        <v>16</v>
      </c>
      <c r="B7" t="s">
        <v>96</v>
      </c>
      <c r="C7" t="s">
        <v>97</v>
      </c>
      <c r="D7" t="s">
        <v>28</v>
      </c>
      <c r="E7" t="s">
        <v>29</v>
      </c>
      <c r="F7">
        <v>30</v>
      </c>
      <c r="G7" t="s">
        <v>98</v>
      </c>
      <c r="H7" t="s">
        <v>99</v>
      </c>
      <c r="I7" t="s">
        <v>100</v>
      </c>
      <c r="J7" s="8">
        <v>44548</v>
      </c>
      <c r="K7" s="6" t="str">
        <f t="shared" si="0"/>
        <v>2021</v>
      </c>
      <c r="L7" s="6" t="str">
        <f t="shared" si="1"/>
        <v>Dec</v>
      </c>
      <c r="M7">
        <v>49</v>
      </c>
      <c r="N7" s="10">
        <f t="shared" si="2"/>
        <v>3.49</v>
      </c>
      <c r="O7">
        <f t="shared" si="3"/>
        <v>20</v>
      </c>
      <c r="P7">
        <v>0.5</v>
      </c>
      <c r="Q7" s="12">
        <f>Table1[[#This Row],[Quantity]]*Table1[[#This Row],[Case Size]]</f>
        <v>980</v>
      </c>
      <c r="R7" s="10">
        <f>Table1[[#This Row],[ Sales Volume]]*Table1[[#This Row],[Cost]]</f>
        <v>3420.2000000000003</v>
      </c>
      <c r="S7" s="10">
        <f>Table1[[#This Row],[Sales Values]]-(Table1[[#This Row],[Sales Values]]*0.25)</f>
        <v>2565.15</v>
      </c>
      <c r="T7" s="10">
        <f>Table1[[#This Row],[Manufacturing Cost]]-Table1[[#This Row],[Delivery Cost]]</f>
        <v>2540.65</v>
      </c>
      <c r="U7" s="10">
        <f>Table1[[#This Row],[Quantity]]*Table1[[#This Row],[Delivery]]</f>
        <v>24.5</v>
      </c>
      <c r="V7" s="10">
        <f>Table1[[#This Row],[Sales Values]]-Table1[[#This Row],[Manufacturing Cost]]</f>
        <v>855.05000000000018</v>
      </c>
      <c r="W7" s="13">
        <f>Table1[[#This Row],[Profit]]/Table1[[#This Row],[Sales Values]]</f>
        <v>0.25000000000000006</v>
      </c>
      <c r="X7" s="10">
        <v>14.95</v>
      </c>
      <c r="Y7" s="14">
        <f>IF(AND(Table1[[#This Row],[Quantity]]&gt;20,Table1[[#This Row],[Quantity]]&lt;=50),3%,IF(AND(Table1[[#This Row],[Quantity]]&gt;50,Table1[[#This Row],[Quantity]]&lt;=100),5%,IF(Table1[[#This Row],[Quantity]]&gt;100,7%,0)))</f>
        <v>0.03</v>
      </c>
      <c r="Z7" s="10">
        <f>Table1[[#This Row],[Sales Values]]*(1-Table1[[#This Row],[Discount]])</f>
        <v>3317.5940000000001</v>
      </c>
      <c r="AA7" s="10">
        <f>Table1[[#This Row],[Sales Values]]+(Table1[[#This Row],[Sales Values]]*1.05%)</f>
        <v>3456.1121000000003</v>
      </c>
      <c r="AB7" s="10">
        <f>Table1[[#This Row],[Sales Values]]*1.05</f>
        <v>3591.2100000000005</v>
      </c>
      <c r="AC7" s="10" t="str">
        <f t="shared" si="4"/>
        <v>Superwossname</v>
      </c>
      <c r="AD7" t="s">
        <v>101</v>
      </c>
    </row>
    <row r="8" spans="1:30" x14ac:dyDescent="0.3">
      <c r="A8">
        <v>17</v>
      </c>
      <c r="B8" t="s">
        <v>102</v>
      </c>
      <c r="C8" t="s">
        <v>103</v>
      </c>
      <c r="D8" t="s">
        <v>28</v>
      </c>
      <c r="E8" t="s">
        <v>29</v>
      </c>
      <c r="F8">
        <v>90</v>
      </c>
      <c r="G8" t="s">
        <v>104</v>
      </c>
      <c r="H8" t="s">
        <v>105</v>
      </c>
      <c r="I8" t="s">
        <v>32</v>
      </c>
      <c r="J8" s="8">
        <v>44160</v>
      </c>
      <c r="K8" s="6" t="str">
        <f t="shared" si="0"/>
        <v>2020</v>
      </c>
      <c r="L8" s="6" t="str">
        <f t="shared" si="1"/>
        <v>Nov</v>
      </c>
      <c r="M8">
        <v>83</v>
      </c>
      <c r="N8" s="10">
        <f t="shared" si="2"/>
        <v>3.49</v>
      </c>
      <c r="O8">
        <f t="shared" si="3"/>
        <v>20</v>
      </c>
      <c r="P8">
        <v>0.5</v>
      </c>
      <c r="Q8" s="12">
        <f>Table1[[#This Row],[Quantity]]*Table1[[#This Row],[Case Size]]</f>
        <v>1660</v>
      </c>
      <c r="R8" s="10">
        <f>Table1[[#This Row],[ Sales Volume]]*Table1[[#This Row],[Cost]]</f>
        <v>5793.4000000000005</v>
      </c>
      <c r="S8" s="10">
        <f>Table1[[#This Row],[Sales Values]]-(Table1[[#This Row],[Sales Values]]*0.25)</f>
        <v>4345.05</v>
      </c>
      <c r="T8" s="10">
        <f>Table1[[#This Row],[Manufacturing Cost]]-Table1[[#This Row],[Delivery Cost]]</f>
        <v>4303.55</v>
      </c>
      <c r="U8" s="10">
        <f>Table1[[#This Row],[Quantity]]*Table1[[#This Row],[Delivery]]</f>
        <v>41.5</v>
      </c>
      <c r="V8" s="10">
        <f>Table1[[#This Row],[Sales Values]]-Table1[[#This Row],[Manufacturing Cost]]</f>
        <v>1448.3500000000004</v>
      </c>
      <c r="W8" s="13">
        <f>Table1[[#This Row],[Profit]]/Table1[[#This Row],[Sales Values]]</f>
        <v>0.25000000000000006</v>
      </c>
      <c r="X8" s="10">
        <v>14.95</v>
      </c>
      <c r="Y8" s="14">
        <f>IF(AND(Table1[[#This Row],[Quantity]]&gt;20,Table1[[#This Row],[Quantity]]&lt;=50),3%,IF(AND(Table1[[#This Row],[Quantity]]&gt;50,Table1[[#This Row],[Quantity]]&lt;=100),5%,IF(Table1[[#This Row],[Quantity]]&gt;100,7%,0)))</f>
        <v>0.05</v>
      </c>
      <c r="Z8" s="10">
        <f>Table1[[#This Row],[Sales Values]]*(1-Table1[[#This Row],[Discount]])</f>
        <v>5503.7300000000005</v>
      </c>
      <c r="AA8" s="10">
        <f>Table1[[#This Row],[Sales Values]]+(Table1[[#This Row],[Sales Values]]*1.05%)</f>
        <v>5854.230700000001</v>
      </c>
      <c r="AB8" s="10">
        <f>Table1[[#This Row],[Sales Values]]*1.05</f>
        <v>6083.0700000000006</v>
      </c>
      <c r="AC8" s="10" t="str">
        <f t="shared" si="4"/>
        <v>Superwossname</v>
      </c>
      <c r="AD8" t="s">
        <v>101</v>
      </c>
    </row>
    <row r="9" spans="1:30" x14ac:dyDescent="0.3">
      <c r="A9">
        <v>18</v>
      </c>
      <c r="B9" t="s">
        <v>106</v>
      </c>
      <c r="C9" t="s">
        <v>107</v>
      </c>
      <c r="D9" t="s">
        <v>28</v>
      </c>
      <c r="E9" t="s">
        <v>29</v>
      </c>
      <c r="F9">
        <v>90</v>
      </c>
      <c r="G9" t="s">
        <v>108</v>
      </c>
      <c r="H9" t="s">
        <v>109</v>
      </c>
      <c r="I9" t="s">
        <v>110</v>
      </c>
      <c r="J9" s="8">
        <v>44281</v>
      </c>
      <c r="K9" s="6" t="str">
        <f t="shared" si="0"/>
        <v>2021</v>
      </c>
      <c r="L9" s="6" t="str">
        <f t="shared" si="1"/>
        <v>Mar</v>
      </c>
      <c r="M9">
        <v>66</v>
      </c>
      <c r="N9" s="10">
        <f t="shared" si="2"/>
        <v>1.89</v>
      </c>
      <c r="O9">
        <f t="shared" si="3"/>
        <v>18</v>
      </c>
      <c r="P9">
        <v>0.5</v>
      </c>
      <c r="Q9" s="12">
        <f>Table1[[#This Row],[Quantity]]*Table1[[#This Row],[Case Size]]</f>
        <v>1188</v>
      </c>
      <c r="R9" s="10">
        <f>Table1[[#This Row],[ Sales Volume]]*Table1[[#This Row],[Cost]]</f>
        <v>2245.3199999999997</v>
      </c>
      <c r="S9" s="10">
        <f>Table1[[#This Row],[Sales Values]]-(Table1[[#This Row],[Sales Values]]*0.25)</f>
        <v>1683.9899999999998</v>
      </c>
      <c r="T9" s="10">
        <f>Table1[[#This Row],[Manufacturing Cost]]-Table1[[#This Row],[Delivery Cost]]</f>
        <v>1650.9899999999998</v>
      </c>
      <c r="U9" s="10">
        <f>Table1[[#This Row],[Quantity]]*Table1[[#This Row],[Delivery]]</f>
        <v>33</v>
      </c>
      <c r="V9" s="10">
        <f>Table1[[#This Row],[Sales Values]]-Table1[[#This Row],[Manufacturing Cost]]</f>
        <v>561.32999999999993</v>
      </c>
      <c r="W9" s="13">
        <f>Table1[[#This Row],[Profit]]/Table1[[#This Row],[Sales Values]]</f>
        <v>0.25</v>
      </c>
      <c r="X9" s="10">
        <v>14.95</v>
      </c>
      <c r="Y9" s="14">
        <f>IF(AND(Table1[[#This Row],[Quantity]]&gt;20,Table1[[#This Row],[Quantity]]&lt;=50),3%,IF(AND(Table1[[#This Row],[Quantity]]&gt;50,Table1[[#This Row],[Quantity]]&lt;=100),5%,IF(Table1[[#This Row],[Quantity]]&gt;100,7%,0)))</f>
        <v>0.05</v>
      </c>
      <c r="Z9" s="10">
        <f>Table1[[#This Row],[Sales Values]]*(1-Table1[[#This Row],[Discount]])</f>
        <v>2133.0539999999996</v>
      </c>
      <c r="AA9" s="10">
        <f>Table1[[#This Row],[Sales Values]]+(Table1[[#This Row],[Sales Values]]*1.05%)</f>
        <v>2268.8958599999996</v>
      </c>
      <c r="AB9" s="10">
        <f>Table1[[#This Row],[Sales Values]]*1.05</f>
        <v>2357.5859999999998</v>
      </c>
      <c r="AC9" s="10" t="str">
        <f t="shared" si="4"/>
        <v>Gigastuff</v>
      </c>
      <c r="AD9" t="s">
        <v>45</v>
      </c>
    </row>
    <row r="10" spans="1:30" x14ac:dyDescent="0.3">
      <c r="A10">
        <v>19</v>
      </c>
      <c r="B10" t="s">
        <v>111</v>
      </c>
      <c r="C10" t="s">
        <v>112</v>
      </c>
      <c r="D10" t="s">
        <v>28</v>
      </c>
      <c r="E10" t="s">
        <v>29</v>
      </c>
      <c r="F10">
        <v>90</v>
      </c>
      <c r="G10" t="s">
        <v>113</v>
      </c>
      <c r="H10" t="s">
        <v>114</v>
      </c>
      <c r="I10" t="s">
        <v>38</v>
      </c>
      <c r="J10" s="8">
        <v>44455</v>
      </c>
      <c r="K10" s="6" t="str">
        <f t="shared" si="0"/>
        <v>2021</v>
      </c>
      <c r="L10" s="6" t="str">
        <f t="shared" si="1"/>
        <v>Sep</v>
      </c>
      <c r="M10">
        <v>85</v>
      </c>
      <c r="N10" s="10">
        <f t="shared" si="2"/>
        <v>1.89</v>
      </c>
      <c r="O10">
        <f t="shared" si="3"/>
        <v>18</v>
      </c>
      <c r="P10">
        <v>0.5</v>
      </c>
      <c r="Q10" s="12">
        <f>Table1[[#This Row],[Quantity]]*Table1[[#This Row],[Case Size]]</f>
        <v>1530</v>
      </c>
      <c r="R10" s="10">
        <f>Table1[[#This Row],[ Sales Volume]]*Table1[[#This Row],[Cost]]</f>
        <v>2891.7</v>
      </c>
      <c r="S10" s="10">
        <f>Table1[[#This Row],[Sales Values]]-(Table1[[#This Row],[Sales Values]]*0.25)</f>
        <v>2168.7749999999996</v>
      </c>
      <c r="T10" s="10">
        <f>Table1[[#This Row],[Manufacturing Cost]]-Table1[[#This Row],[Delivery Cost]]</f>
        <v>2126.2749999999996</v>
      </c>
      <c r="U10" s="10">
        <f>Table1[[#This Row],[Quantity]]*Table1[[#This Row],[Delivery]]</f>
        <v>42.5</v>
      </c>
      <c r="V10" s="10">
        <f>Table1[[#This Row],[Sales Values]]-Table1[[#This Row],[Manufacturing Cost]]</f>
        <v>722.92500000000018</v>
      </c>
      <c r="W10" s="13">
        <f>Table1[[#This Row],[Profit]]/Table1[[#This Row],[Sales Values]]</f>
        <v>0.25000000000000006</v>
      </c>
      <c r="X10" s="10">
        <v>14.95</v>
      </c>
      <c r="Y10" s="14">
        <f>IF(AND(Table1[[#This Row],[Quantity]]&gt;20,Table1[[#This Row],[Quantity]]&lt;=50),3%,IF(AND(Table1[[#This Row],[Quantity]]&gt;50,Table1[[#This Row],[Quantity]]&lt;=100),5%,IF(Table1[[#This Row],[Quantity]]&gt;100,7%,0)))</f>
        <v>0.05</v>
      </c>
      <c r="Z10" s="10">
        <f>Table1[[#This Row],[Sales Values]]*(1-Table1[[#This Row],[Discount]])</f>
        <v>2747.1149999999998</v>
      </c>
      <c r="AA10" s="10">
        <f>Table1[[#This Row],[Sales Values]]+(Table1[[#This Row],[Sales Values]]*1.05%)</f>
        <v>2922.0628499999998</v>
      </c>
      <c r="AB10" s="10">
        <f>Table1[[#This Row],[Sales Values]]*1.05</f>
        <v>3036.2849999999999</v>
      </c>
      <c r="AC10" s="10" t="str">
        <f t="shared" si="4"/>
        <v>Gigastuff</v>
      </c>
      <c r="AD10" t="s">
        <v>45</v>
      </c>
    </row>
    <row r="11" spans="1:30" x14ac:dyDescent="0.3">
      <c r="A11">
        <v>21</v>
      </c>
      <c r="B11" t="s">
        <v>120</v>
      </c>
      <c r="C11" t="s">
        <v>121</v>
      </c>
      <c r="D11" t="s">
        <v>15</v>
      </c>
      <c r="E11" t="s">
        <v>16</v>
      </c>
      <c r="F11">
        <v>90</v>
      </c>
      <c r="G11" t="s">
        <v>122</v>
      </c>
      <c r="H11" t="s">
        <v>123</v>
      </c>
      <c r="I11" t="s">
        <v>124</v>
      </c>
      <c r="J11" s="8">
        <v>44202</v>
      </c>
      <c r="K11" s="6" t="str">
        <f t="shared" si="0"/>
        <v>2021</v>
      </c>
      <c r="L11" s="6" t="str">
        <f t="shared" si="1"/>
        <v>Jan</v>
      </c>
      <c r="M11">
        <v>18</v>
      </c>
      <c r="N11" s="10">
        <f t="shared" si="2"/>
        <v>2.0099999999999998</v>
      </c>
      <c r="O11">
        <f t="shared" si="3"/>
        <v>20</v>
      </c>
      <c r="P11">
        <v>0.5</v>
      </c>
      <c r="Q11" s="12">
        <f>Table1[[#This Row],[Quantity]]*Table1[[#This Row],[Case Size]]</f>
        <v>360</v>
      </c>
      <c r="R11" s="10">
        <f>Table1[[#This Row],[ Sales Volume]]*Table1[[#This Row],[Cost]]</f>
        <v>723.59999999999991</v>
      </c>
      <c r="S11" s="10">
        <f>Table1[[#This Row],[Sales Values]]-(Table1[[#This Row],[Sales Values]]*0.25)</f>
        <v>542.69999999999993</v>
      </c>
      <c r="T11" s="10">
        <f>Table1[[#This Row],[Manufacturing Cost]]-Table1[[#This Row],[Delivery Cost]]</f>
        <v>533.69999999999993</v>
      </c>
      <c r="U11" s="10">
        <f>Table1[[#This Row],[Quantity]]*Table1[[#This Row],[Delivery]]</f>
        <v>9</v>
      </c>
      <c r="V11" s="10">
        <f>Table1[[#This Row],[Sales Values]]-Table1[[#This Row],[Manufacturing Cost]]</f>
        <v>180.89999999999998</v>
      </c>
      <c r="W11" s="13">
        <f>Table1[[#This Row],[Profit]]/Table1[[#This Row],[Sales Values]]</f>
        <v>0.25</v>
      </c>
      <c r="X11" s="10">
        <v>14.95</v>
      </c>
      <c r="Y11" s="14">
        <f>IF(AND(Table1[[#This Row],[Quantity]]&gt;20,Table1[[#This Row],[Quantity]]&lt;=50),3%,IF(AND(Table1[[#This Row],[Quantity]]&gt;50,Table1[[#This Row],[Quantity]]&lt;=100),5%,IF(Table1[[#This Row],[Quantity]]&gt;100,7%,0)))</f>
        <v>0</v>
      </c>
      <c r="Z11" s="10">
        <f>Table1[[#This Row],[Sales Values]]*(1-Table1[[#This Row],[Discount]])</f>
        <v>723.59999999999991</v>
      </c>
      <c r="AA11" s="10">
        <f>Table1[[#This Row],[Sales Values]]+(Table1[[#This Row],[Sales Values]]*1.05%)</f>
        <v>731.19779999999992</v>
      </c>
      <c r="AB11" s="10">
        <f>Table1[[#This Row],[Sales Values]]*1.05</f>
        <v>759.78</v>
      </c>
      <c r="AC11" s="10" t="str">
        <f t="shared" si="4"/>
        <v>Hyperwotsit</v>
      </c>
      <c r="AD11" t="s">
        <v>20</v>
      </c>
    </row>
    <row r="12" spans="1:30" x14ac:dyDescent="0.3">
      <c r="A12">
        <v>23</v>
      </c>
      <c r="B12" t="s">
        <v>130</v>
      </c>
      <c r="C12" t="s">
        <v>131</v>
      </c>
      <c r="D12" t="s">
        <v>28</v>
      </c>
      <c r="E12" t="s">
        <v>29</v>
      </c>
      <c r="F12">
        <v>60</v>
      </c>
      <c r="G12" t="s">
        <v>132</v>
      </c>
      <c r="H12" t="s">
        <v>133</v>
      </c>
      <c r="I12" t="s">
        <v>124</v>
      </c>
      <c r="J12" s="8">
        <v>43944</v>
      </c>
      <c r="K12" s="6" t="str">
        <f t="shared" si="0"/>
        <v>2020</v>
      </c>
      <c r="L12" s="6" t="str">
        <f t="shared" si="1"/>
        <v>Apr</v>
      </c>
      <c r="M12">
        <v>75</v>
      </c>
      <c r="N12" s="10">
        <f t="shared" si="2"/>
        <v>2.0099999999999998</v>
      </c>
      <c r="O12">
        <f t="shared" si="3"/>
        <v>20</v>
      </c>
      <c r="P12">
        <v>0.5</v>
      </c>
      <c r="Q12" s="12">
        <f>Table1[[#This Row],[Quantity]]*Table1[[#This Row],[Case Size]]</f>
        <v>1500</v>
      </c>
      <c r="R12" s="10">
        <f>Table1[[#This Row],[ Sales Volume]]*Table1[[#This Row],[Cost]]</f>
        <v>3014.9999999999995</v>
      </c>
      <c r="S12" s="10">
        <f>Table1[[#This Row],[Sales Values]]-(Table1[[#This Row],[Sales Values]]*0.25)</f>
        <v>2261.2499999999995</v>
      </c>
      <c r="T12" s="10">
        <f>Table1[[#This Row],[Manufacturing Cost]]-Table1[[#This Row],[Delivery Cost]]</f>
        <v>2223.7499999999995</v>
      </c>
      <c r="U12" s="10">
        <f>Table1[[#This Row],[Quantity]]*Table1[[#This Row],[Delivery]]</f>
        <v>37.5</v>
      </c>
      <c r="V12" s="10">
        <f>Table1[[#This Row],[Sales Values]]-Table1[[#This Row],[Manufacturing Cost]]</f>
        <v>753.75</v>
      </c>
      <c r="W12" s="13">
        <f>Table1[[#This Row],[Profit]]/Table1[[#This Row],[Sales Values]]</f>
        <v>0.25000000000000006</v>
      </c>
      <c r="X12" s="10">
        <v>14.95</v>
      </c>
      <c r="Y12" s="14">
        <f>IF(AND(Table1[[#This Row],[Quantity]]&gt;20,Table1[[#This Row],[Quantity]]&lt;=50),3%,IF(AND(Table1[[#This Row],[Quantity]]&gt;50,Table1[[#This Row],[Quantity]]&lt;=100),5%,IF(Table1[[#This Row],[Quantity]]&gt;100,7%,0)))</f>
        <v>0.05</v>
      </c>
      <c r="Z12" s="10">
        <f>Table1[[#This Row],[Sales Values]]*(1-Table1[[#This Row],[Discount]])</f>
        <v>2864.2499999999995</v>
      </c>
      <c r="AA12" s="10">
        <f>Table1[[#This Row],[Sales Values]]+(Table1[[#This Row],[Sales Values]]*1.05%)</f>
        <v>3046.6574999999993</v>
      </c>
      <c r="AB12" s="10">
        <f>Table1[[#This Row],[Sales Values]]*1.05</f>
        <v>3165.7499999999995</v>
      </c>
      <c r="AC12" s="10" t="str">
        <f t="shared" si="4"/>
        <v>Hyperwotsit</v>
      </c>
      <c r="AD12" t="s">
        <v>20</v>
      </c>
    </row>
    <row r="13" spans="1:30" x14ac:dyDescent="0.3">
      <c r="A13">
        <v>25</v>
      </c>
      <c r="B13" t="s">
        <v>138</v>
      </c>
      <c r="C13" t="s">
        <v>139</v>
      </c>
      <c r="D13" t="s">
        <v>28</v>
      </c>
      <c r="E13" t="s">
        <v>29</v>
      </c>
      <c r="F13">
        <v>30</v>
      </c>
      <c r="G13" t="s">
        <v>140</v>
      </c>
      <c r="H13" t="s">
        <v>141</v>
      </c>
      <c r="I13" t="s">
        <v>32</v>
      </c>
      <c r="J13" s="8">
        <v>44490</v>
      </c>
      <c r="K13" s="6" t="str">
        <f t="shared" si="0"/>
        <v>2021</v>
      </c>
      <c r="L13" s="6" t="str">
        <f t="shared" si="1"/>
        <v>Oct</v>
      </c>
      <c r="M13">
        <v>14</v>
      </c>
      <c r="N13" s="10">
        <f t="shared" si="2"/>
        <v>2.0099999999999998</v>
      </c>
      <c r="O13">
        <f t="shared" si="3"/>
        <v>20</v>
      </c>
      <c r="P13">
        <v>0.5</v>
      </c>
      <c r="Q13" s="12">
        <f>Table1[[#This Row],[Quantity]]*Table1[[#This Row],[Case Size]]</f>
        <v>280</v>
      </c>
      <c r="R13" s="10">
        <f>Table1[[#This Row],[ Sales Volume]]*Table1[[#This Row],[Cost]]</f>
        <v>562.79999999999995</v>
      </c>
      <c r="S13" s="10">
        <f>Table1[[#This Row],[Sales Values]]-(Table1[[#This Row],[Sales Values]]*0.25)</f>
        <v>422.09999999999997</v>
      </c>
      <c r="T13" s="10">
        <f>Table1[[#This Row],[Manufacturing Cost]]-Table1[[#This Row],[Delivery Cost]]</f>
        <v>415.09999999999997</v>
      </c>
      <c r="U13" s="10">
        <f>Table1[[#This Row],[Quantity]]*Table1[[#This Row],[Delivery]]</f>
        <v>7</v>
      </c>
      <c r="V13" s="10">
        <f>Table1[[#This Row],[Sales Values]]-Table1[[#This Row],[Manufacturing Cost]]</f>
        <v>140.69999999999999</v>
      </c>
      <c r="W13" s="13">
        <f>Table1[[#This Row],[Profit]]/Table1[[#This Row],[Sales Values]]</f>
        <v>0.25</v>
      </c>
      <c r="X13" s="10">
        <v>14.95</v>
      </c>
      <c r="Y13" s="14">
        <f>IF(AND(Table1[[#This Row],[Quantity]]&gt;20,Table1[[#This Row],[Quantity]]&lt;=50),3%,IF(AND(Table1[[#This Row],[Quantity]]&gt;50,Table1[[#This Row],[Quantity]]&lt;=100),5%,IF(Table1[[#This Row],[Quantity]]&gt;100,7%,0)))</f>
        <v>0</v>
      </c>
      <c r="Z13" s="10">
        <f>Table1[[#This Row],[Sales Values]]*(1-Table1[[#This Row],[Discount]])</f>
        <v>562.79999999999995</v>
      </c>
      <c r="AA13" s="10">
        <f>Table1[[#This Row],[Sales Values]]+(Table1[[#This Row],[Sales Values]]*1.05%)</f>
        <v>568.70939999999996</v>
      </c>
      <c r="AB13" s="10">
        <f>Table1[[#This Row],[Sales Values]]*1.05</f>
        <v>590.93999999999994</v>
      </c>
      <c r="AC13" s="10" t="str">
        <f t="shared" si="4"/>
        <v>Hyperwotsit</v>
      </c>
      <c r="AD13" t="s">
        <v>20</v>
      </c>
    </row>
    <row r="14" spans="1:30" x14ac:dyDescent="0.3">
      <c r="A14">
        <v>27</v>
      </c>
      <c r="B14" t="s">
        <v>142</v>
      </c>
      <c r="C14" t="s">
        <v>143</v>
      </c>
      <c r="D14" t="s">
        <v>15</v>
      </c>
      <c r="E14" t="s">
        <v>16</v>
      </c>
      <c r="F14">
        <v>90</v>
      </c>
      <c r="G14" t="s">
        <v>144</v>
      </c>
      <c r="H14" t="s">
        <v>145</v>
      </c>
      <c r="I14" t="s">
        <v>146</v>
      </c>
      <c r="J14" s="8">
        <v>44374</v>
      </c>
      <c r="K14" s="6" t="str">
        <f t="shared" si="0"/>
        <v>2021</v>
      </c>
      <c r="L14" s="6" t="str">
        <f t="shared" si="1"/>
        <v>Jun</v>
      </c>
      <c r="M14">
        <v>75</v>
      </c>
      <c r="N14" s="10">
        <f t="shared" si="2"/>
        <v>1.89</v>
      </c>
      <c r="O14">
        <f t="shared" si="3"/>
        <v>18</v>
      </c>
      <c r="P14">
        <v>0.5</v>
      </c>
      <c r="Q14" s="12">
        <f>Table1[[#This Row],[Quantity]]*Table1[[#This Row],[Case Size]]</f>
        <v>1350</v>
      </c>
      <c r="R14" s="10">
        <f>Table1[[#This Row],[ Sales Volume]]*Table1[[#This Row],[Cost]]</f>
        <v>2551.5</v>
      </c>
      <c r="S14" s="10">
        <f>Table1[[#This Row],[Sales Values]]-(Table1[[#This Row],[Sales Values]]*0.25)</f>
        <v>1913.625</v>
      </c>
      <c r="T14" s="10">
        <f>Table1[[#This Row],[Manufacturing Cost]]-Table1[[#This Row],[Delivery Cost]]</f>
        <v>1876.125</v>
      </c>
      <c r="U14" s="10">
        <f>Table1[[#This Row],[Quantity]]*Table1[[#This Row],[Delivery]]</f>
        <v>37.5</v>
      </c>
      <c r="V14" s="10">
        <f>Table1[[#This Row],[Sales Values]]-Table1[[#This Row],[Manufacturing Cost]]</f>
        <v>637.875</v>
      </c>
      <c r="W14" s="13">
        <f>Table1[[#This Row],[Profit]]/Table1[[#This Row],[Sales Values]]</f>
        <v>0.25</v>
      </c>
      <c r="X14" s="10">
        <v>14.95</v>
      </c>
      <c r="Y14" s="14">
        <f>IF(AND(Table1[[#This Row],[Quantity]]&gt;20,Table1[[#This Row],[Quantity]]&lt;=50),3%,IF(AND(Table1[[#This Row],[Quantity]]&gt;50,Table1[[#This Row],[Quantity]]&lt;=100),5%,IF(Table1[[#This Row],[Quantity]]&gt;100,7%,0)))</f>
        <v>0.05</v>
      </c>
      <c r="Z14" s="10">
        <f>Table1[[#This Row],[Sales Values]]*(1-Table1[[#This Row],[Discount]])</f>
        <v>2423.9249999999997</v>
      </c>
      <c r="AA14" s="10">
        <f>Table1[[#This Row],[Sales Values]]+(Table1[[#This Row],[Sales Values]]*1.05%)</f>
        <v>2578.2907500000001</v>
      </c>
      <c r="AB14" s="10">
        <f>Table1[[#This Row],[Sales Values]]*1.05</f>
        <v>2679.0750000000003</v>
      </c>
      <c r="AC14" s="10" t="str">
        <f t="shared" si="4"/>
        <v>Gigastuff</v>
      </c>
      <c r="AD14" t="s">
        <v>45</v>
      </c>
    </row>
    <row r="15" spans="1:30" x14ac:dyDescent="0.3">
      <c r="A15">
        <v>28</v>
      </c>
      <c r="B15" t="s">
        <v>147</v>
      </c>
      <c r="C15" t="s">
        <v>148</v>
      </c>
      <c r="D15" t="s">
        <v>15</v>
      </c>
      <c r="E15" t="s">
        <v>16</v>
      </c>
      <c r="F15">
        <v>30</v>
      </c>
      <c r="G15" t="s">
        <v>149</v>
      </c>
      <c r="H15" t="s">
        <v>150</v>
      </c>
      <c r="I15" t="s">
        <v>110</v>
      </c>
      <c r="J15" s="8">
        <v>44466</v>
      </c>
      <c r="K15" s="6" t="str">
        <f t="shared" si="0"/>
        <v>2021</v>
      </c>
      <c r="L15" s="6" t="str">
        <f t="shared" si="1"/>
        <v>Sep</v>
      </c>
      <c r="M15">
        <v>18</v>
      </c>
      <c r="N15" s="10">
        <f t="shared" si="2"/>
        <v>3.49</v>
      </c>
      <c r="O15">
        <f t="shared" si="3"/>
        <v>20</v>
      </c>
      <c r="P15">
        <v>0.5</v>
      </c>
      <c r="Q15" s="12">
        <f>Table1[[#This Row],[Quantity]]*Table1[[#This Row],[Case Size]]</f>
        <v>360</v>
      </c>
      <c r="R15" s="10">
        <f>Table1[[#This Row],[ Sales Volume]]*Table1[[#This Row],[Cost]]</f>
        <v>1256.4000000000001</v>
      </c>
      <c r="S15" s="10">
        <f>Table1[[#This Row],[Sales Values]]-(Table1[[#This Row],[Sales Values]]*0.25)</f>
        <v>942.30000000000007</v>
      </c>
      <c r="T15" s="10">
        <f>Table1[[#This Row],[Manufacturing Cost]]-Table1[[#This Row],[Delivery Cost]]</f>
        <v>933.30000000000007</v>
      </c>
      <c r="U15" s="10">
        <f>Table1[[#This Row],[Quantity]]*Table1[[#This Row],[Delivery]]</f>
        <v>9</v>
      </c>
      <c r="V15" s="10">
        <f>Table1[[#This Row],[Sales Values]]-Table1[[#This Row],[Manufacturing Cost]]</f>
        <v>314.10000000000002</v>
      </c>
      <c r="W15" s="13">
        <f>Table1[[#This Row],[Profit]]/Table1[[#This Row],[Sales Values]]</f>
        <v>0.25</v>
      </c>
      <c r="X15" s="10">
        <v>14.95</v>
      </c>
      <c r="Y15" s="14">
        <f>IF(AND(Table1[[#This Row],[Quantity]]&gt;20,Table1[[#This Row],[Quantity]]&lt;=50),3%,IF(AND(Table1[[#This Row],[Quantity]]&gt;50,Table1[[#This Row],[Quantity]]&lt;=100),5%,IF(Table1[[#This Row],[Quantity]]&gt;100,7%,0)))</f>
        <v>0</v>
      </c>
      <c r="Z15" s="10">
        <f>Table1[[#This Row],[Sales Values]]*(1-Table1[[#This Row],[Discount]])</f>
        <v>1256.4000000000001</v>
      </c>
      <c r="AA15" s="10">
        <f>Table1[[#This Row],[Sales Values]]+(Table1[[#This Row],[Sales Values]]*1.05%)</f>
        <v>1269.5922</v>
      </c>
      <c r="AB15" s="10">
        <f>Table1[[#This Row],[Sales Values]]*1.05</f>
        <v>1319.2200000000003</v>
      </c>
      <c r="AC15" s="10" t="str">
        <f t="shared" si="4"/>
        <v>Superwossname</v>
      </c>
      <c r="AD15" t="s">
        <v>101</v>
      </c>
    </row>
    <row r="16" spans="1:30" x14ac:dyDescent="0.3">
      <c r="A16">
        <v>32</v>
      </c>
      <c r="B16" t="s">
        <v>165</v>
      </c>
      <c r="C16" t="s">
        <v>166</v>
      </c>
      <c r="D16" t="s">
        <v>15</v>
      </c>
      <c r="E16" t="s">
        <v>16</v>
      </c>
      <c r="F16">
        <v>60</v>
      </c>
      <c r="G16" t="s">
        <v>167</v>
      </c>
      <c r="H16" t="s">
        <v>168</v>
      </c>
      <c r="I16" t="s">
        <v>32</v>
      </c>
      <c r="J16" s="8">
        <v>44266</v>
      </c>
      <c r="K16" s="6" t="str">
        <f t="shared" si="0"/>
        <v>2021</v>
      </c>
      <c r="L16" s="6" t="str">
        <f t="shared" si="1"/>
        <v>Mar</v>
      </c>
      <c r="M16">
        <v>37</v>
      </c>
      <c r="N16" s="10">
        <f t="shared" si="2"/>
        <v>1.89</v>
      </c>
      <c r="O16">
        <f t="shared" si="3"/>
        <v>18</v>
      </c>
      <c r="P16">
        <v>0.5</v>
      </c>
      <c r="Q16" s="12">
        <f>Table1[[#This Row],[Quantity]]*Table1[[#This Row],[Case Size]]</f>
        <v>666</v>
      </c>
      <c r="R16" s="10">
        <f>Table1[[#This Row],[ Sales Volume]]*Table1[[#This Row],[Cost]]</f>
        <v>1258.74</v>
      </c>
      <c r="S16" s="10">
        <f>Table1[[#This Row],[Sales Values]]-(Table1[[#This Row],[Sales Values]]*0.25)</f>
        <v>944.05500000000006</v>
      </c>
      <c r="T16" s="10">
        <f>Table1[[#This Row],[Manufacturing Cost]]-Table1[[#This Row],[Delivery Cost]]</f>
        <v>925.55500000000006</v>
      </c>
      <c r="U16" s="10">
        <f>Table1[[#This Row],[Quantity]]*Table1[[#This Row],[Delivery]]</f>
        <v>18.5</v>
      </c>
      <c r="V16" s="10">
        <f>Table1[[#This Row],[Sales Values]]-Table1[[#This Row],[Manufacturing Cost]]</f>
        <v>314.68499999999995</v>
      </c>
      <c r="W16" s="13">
        <f>Table1[[#This Row],[Profit]]/Table1[[#This Row],[Sales Values]]</f>
        <v>0.24999999999999994</v>
      </c>
      <c r="X16" s="10">
        <v>14.95</v>
      </c>
      <c r="Y16" s="14">
        <f>IF(AND(Table1[[#This Row],[Quantity]]&gt;20,Table1[[#This Row],[Quantity]]&lt;=50),3%,IF(AND(Table1[[#This Row],[Quantity]]&gt;50,Table1[[#This Row],[Quantity]]&lt;=100),5%,IF(Table1[[#This Row],[Quantity]]&gt;100,7%,0)))</f>
        <v>0.03</v>
      </c>
      <c r="Z16" s="10">
        <f>Table1[[#This Row],[Sales Values]]*(1-Table1[[#This Row],[Discount]])</f>
        <v>1220.9777999999999</v>
      </c>
      <c r="AA16" s="10">
        <f>Table1[[#This Row],[Sales Values]]+(Table1[[#This Row],[Sales Values]]*1.05%)</f>
        <v>1271.95677</v>
      </c>
      <c r="AB16" s="10">
        <f>Table1[[#This Row],[Sales Values]]*1.05</f>
        <v>1321.6770000000001</v>
      </c>
      <c r="AC16" s="10" t="str">
        <f t="shared" si="4"/>
        <v>Gigastuff</v>
      </c>
      <c r="AD16" t="s">
        <v>45</v>
      </c>
    </row>
    <row r="17" spans="1:30" x14ac:dyDescent="0.3">
      <c r="A17">
        <v>35</v>
      </c>
      <c r="B17" t="s">
        <v>179</v>
      </c>
      <c r="C17" t="s">
        <v>180</v>
      </c>
      <c r="D17" t="s">
        <v>28</v>
      </c>
      <c r="E17" t="s">
        <v>29</v>
      </c>
      <c r="F17">
        <v>60</v>
      </c>
      <c r="G17" t="s">
        <v>14404</v>
      </c>
      <c r="H17" t="s">
        <v>182</v>
      </c>
      <c r="I17" t="s">
        <v>32</v>
      </c>
      <c r="J17" s="8">
        <v>44577</v>
      </c>
      <c r="K17" s="6" t="str">
        <f t="shared" si="0"/>
        <v>2022</v>
      </c>
      <c r="L17" s="6" t="str">
        <f t="shared" si="1"/>
        <v>Jan</v>
      </c>
      <c r="M17">
        <v>105</v>
      </c>
      <c r="N17" s="10">
        <f t="shared" si="2"/>
        <v>1.89</v>
      </c>
      <c r="O17">
        <f t="shared" si="3"/>
        <v>18</v>
      </c>
      <c r="P17">
        <v>0.5</v>
      </c>
      <c r="Q17" s="12">
        <f>Table1[[#This Row],[Quantity]]*Table1[[#This Row],[Case Size]]</f>
        <v>1890</v>
      </c>
      <c r="R17" s="10">
        <f>Table1[[#This Row],[ Sales Volume]]*Table1[[#This Row],[Cost]]</f>
        <v>3572.1</v>
      </c>
      <c r="S17" s="10">
        <f>Table1[[#This Row],[Sales Values]]-(Table1[[#This Row],[Sales Values]]*0.25)</f>
        <v>2679.0749999999998</v>
      </c>
      <c r="T17" s="10">
        <f>Table1[[#This Row],[Manufacturing Cost]]-Table1[[#This Row],[Delivery Cost]]</f>
        <v>2626.5749999999998</v>
      </c>
      <c r="U17" s="10">
        <f>Table1[[#This Row],[Quantity]]*Table1[[#This Row],[Delivery]]</f>
        <v>52.5</v>
      </c>
      <c r="V17" s="10">
        <f>Table1[[#This Row],[Sales Values]]-Table1[[#This Row],[Manufacturing Cost]]</f>
        <v>893.02500000000009</v>
      </c>
      <c r="W17" s="13">
        <f>Table1[[#This Row],[Profit]]/Table1[[#This Row],[Sales Values]]</f>
        <v>0.25000000000000006</v>
      </c>
      <c r="X17" s="10">
        <v>14.95</v>
      </c>
      <c r="Y17" s="14">
        <f>IF(AND(Table1[[#This Row],[Quantity]]&gt;20,Table1[[#This Row],[Quantity]]&lt;=50),3%,IF(AND(Table1[[#This Row],[Quantity]]&gt;50,Table1[[#This Row],[Quantity]]&lt;=100),5%,IF(Table1[[#This Row],[Quantity]]&gt;100,7%,0)))</f>
        <v>7.0000000000000007E-2</v>
      </c>
      <c r="Z17" s="10">
        <f>Table1[[#This Row],[Sales Values]]*(1-Table1[[#This Row],[Discount]])</f>
        <v>3322.0529999999999</v>
      </c>
      <c r="AA17" s="10">
        <f>Table1[[#This Row],[Sales Values]]+(Table1[[#This Row],[Sales Values]]*1.05%)</f>
        <v>3609.6070500000001</v>
      </c>
      <c r="AB17" s="10">
        <f>Table1[[#This Row],[Sales Values]]*1.05</f>
        <v>3750.7049999999999</v>
      </c>
      <c r="AC17" s="10" t="str">
        <f t="shared" si="4"/>
        <v>Gigastuff</v>
      </c>
      <c r="AD17" t="s">
        <v>45</v>
      </c>
    </row>
    <row r="18" spans="1:30" x14ac:dyDescent="0.3">
      <c r="A18">
        <v>36</v>
      </c>
      <c r="B18" t="s">
        <v>183</v>
      </c>
      <c r="C18" t="s">
        <v>184</v>
      </c>
      <c r="D18" t="s">
        <v>28</v>
      </c>
      <c r="E18" t="s">
        <v>29</v>
      </c>
      <c r="F18">
        <v>30</v>
      </c>
      <c r="G18" t="s">
        <v>14405</v>
      </c>
      <c r="H18" t="s">
        <v>186</v>
      </c>
      <c r="I18" t="s">
        <v>187</v>
      </c>
      <c r="J18" s="8">
        <v>44036</v>
      </c>
      <c r="K18" s="6" t="str">
        <f t="shared" si="0"/>
        <v>2020</v>
      </c>
      <c r="L18" s="6" t="str">
        <f t="shared" si="1"/>
        <v>Jul</v>
      </c>
      <c r="M18">
        <v>30</v>
      </c>
      <c r="N18" s="10">
        <f t="shared" si="2"/>
        <v>3.49</v>
      </c>
      <c r="O18">
        <f t="shared" si="3"/>
        <v>20</v>
      </c>
      <c r="P18">
        <v>0.5</v>
      </c>
      <c r="Q18" s="12">
        <f>Table1[[#This Row],[Quantity]]*Table1[[#This Row],[Case Size]]</f>
        <v>600</v>
      </c>
      <c r="R18" s="10">
        <f>Table1[[#This Row],[ Sales Volume]]*Table1[[#This Row],[Cost]]</f>
        <v>2094</v>
      </c>
      <c r="S18" s="10">
        <f>Table1[[#This Row],[Sales Values]]-(Table1[[#This Row],[Sales Values]]*0.25)</f>
        <v>1570.5</v>
      </c>
      <c r="T18" s="10">
        <f>Table1[[#This Row],[Manufacturing Cost]]-Table1[[#This Row],[Delivery Cost]]</f>
        <v>1555.5</v>
      </c>
      <c r="U18" s="10">
        <f>Table1[[#This Row],[Quantity]]*Table1[[#This Row],[Delivery]]</f>
        <v>15</v>
      </c>
      <c r="V18" s="10">
        <f>Table1[[#This Row],[Sales Values]]-Table1[[#This Row],[Manufacturing Cost]]</f>
        <v>523.5</v>
      </c>
      <c r="W18" s="13">
        <f>Table1[[#This Row],[Profit]]/Table1[[#This Row],[Sales Values]]</f>
        <v>0.25</v>
      </c>
      <c r="X18" s="10">
        <v>14.95</v>
      </c>
      <c r="Y18" s="14">
        <f>IF(AND(Table1[[#This Row],[Quantity]]&gt;20,Table1[[#This Row],[Quantity]]&lt;=50),3%,IF(AND(Table1[[#This Row],[Quantity]]&gt;50,Table1[[#This Row],[Quantity]]&lt;=100),5%,IF(Table1[[#This Row],[Quantity]]&gt;100,7%,0)))</f>
        <v>0.03</v>
      </c>
      <c r="Z18" s="10">
        <f>Table1[[#This Row],[Sales Values]]*(1-Table1[[#This Row],[Discount]])</f>
        <v>2031.1799999999998</v>
      </c>
      <c r="AA18" s="10">
        <f>Table1[[#This Row],[Sales Values]]+(Table1[[#This Row],[Sales Values]]*1.05%)</f>
        <v>2115.9870000000001</v>
      </c>
      <c r="AB18" s="10">
        <f>Table1[[#This Row],[Sales Values]]*1.05</f>
        <v>2198.7000000000003</v>
      </c>
      <c r="AC18" s="10" t="str">
        <f t="shared" si="4"/>
        <v>Superwossname</v>
      </c>
      <c r="AD18" t="s">
        <v>101</v>
      </c>
    </row>
    <row r="19" spans="1:30" x14ac:dyDescent="0.3">
      <c r="A19">
        <v>39</v>
      </c>
      <c r="B19" t="s">
        <v>196</v>
      </c>
      <c r="C19" t="s">
        <v>197</v>
      </c>
      <c r="D19" t="s">
        <v>28</v>
      </c>
      <c r="E19" t="s">
        <v>29</v>
      </c>
      <c r="F19">
        <v>30</v>
      </c>
      <c r="G19" t="s">
        <v>14406</v>
      </c>
      <c r="H19" t="s">
        <v>199</v>
      </c>
      <c r="I19" t="s">
        <v>32</v>
      </c>
      <c r="J19" s="8">
        <v>44190</v>
      </c>
      <c r="K19" s="6" t="str">
        <f t="shared" si="0"/>
        <v>2020</v>
      </c>
      <c r="L19" s="6" t="str">
        <f t="shared" si="1"/>
        <v>Dec</v>
      </c>
      <c r="M19">
        <v>14</v>
      </c>
      <c r="N19" s="10">
        <f t="shared" si="2"/>
        <v>3.49</v>
      </c>
      <c r="O19">
        <f t="shared" si="3"/>
        <v>20</v>
      </c>
      <c r="P19">
        <v>0.5</v>
      </c>
      <c r="Q19" s="12">
        <f>Table1[[#This Row],[Quantity]]*Table1[[#This Row],[Case Size]]</f>
        <v>280</v>
      </c>
      <c r="R19" s="10">
        <f>Table1[[#This Row],[ Sales Volume]]*Table1[[#This Row],[Cost]]</f>
        <v>977.2</v>
      </c>
      <c r="S19" s="10">
        <f>Table1[[#This Row],[Sales Values]]-(Table1[[#This Row],[Sales Values]]*0.25)</f>
        <v>732.90000000000009</v>
      </c>
      <c r="T19" s="10">
        <f>Table1[[#This Row],[Manufacturing Cost]]-Table1[[#This Row],[Delivery Cost]]</f>
        <v>725.90000000000009</v>
      </c>
      <c r="U19" s="10">
        <f>Table1[[#This Row],[Quantity]]*Table1[[#This Row],[Delivery]]</f>
        <v>7</v>
      </c>
      <c r="V19" s="10">
        <f>Table1[[#This Row],[Sales Values]]-Table1[[#This Row],[Manufacturing Cost]]</f>
        <v>244.29999999999995</v>
      </c>
      <c r="W19" s="13">
        <f>Table1[[#This Row],[Profit]]/Table1[[#This Row],[Sales Values]]</f>
        <v>0.24999999999999994</v>
      </c>
      <c r="X19" s="10">
        <v>14.95</v>
      </c>
      <c r="Y19" s="14">
        <f>IF(AND(Table1[[#This Row],[Quantity]]&gt;20,Table1[[#This Row],[Quantity]]&lt;=50),3%,IF(AND(Table1[[#This Row],[Quantity]]&gt;50,Table1[[#This Row],[Quantity]]&lt;=100),5%,IF(Table1[[#This Row],[Quantity]]&gt;100,7%,0)))</f>
        <v>0</v>
      </c>
      <c r="Z19" s="10">
        <f>Table1[[#This Row],[Sales Values]]*(1-Table1[[#This Row],[Discount]])</f>
        <v>977.2</v>
      </c>
      <c r="AA19" s="10">
        <f>Table1[[#This Row],[Sales Values]]+(Table1[[#This Row],[Sales Values]]*1.05%)</f>
        <v>987.4606</v>
      </c>
      <c r="AB19" s="10">
        <f>Table1[[#This Row],[Sales Values]]*1.05</f>
        <v>1026.0600000000002</v>
      </c>
      <c r="AC19" s="10" t="str">
        <f t="shared" si="4"/>
        <v>Superwossname</v>
      </c>
      <c r="AD19" t="s">
        <v>101</v>
      </c>
    </row>
    <row r="20" spans="1:30" x14ac:dyDescent="0.3">
      <c r="A20">
        <v>44</v>
      </c>
      <c r="B20" t="s">
        <v>218</v>
      </c>
      <c r="C20" t="s">
        <v>219</v>
      </c>
      <c r="D20" t="s">
        <v>28</v>
      </c>
      <c r="E20" t="s">
        <v>29</v>
      </c>
      <c r="F20">
        <v>60</v>
      </c>
      <c r="G20" t="s">
        <v>220</v>
      </c>
      <c r="H20" t="s">
        <v>221</v>
      </c>
      <c r="I20" t="s">
        <v>32</v>
      </c>
      <c r="J20" s="8">
        <v>44346</v>
      </c>
      <c r="K20" s="6" t="str">
        <f t="shared" si="0"/>
        <v>2021</v>
      </c>
      <c r="L20" s="6" t="str">
        <f t="shared" si="1"/>
        <v>May</v>
      </c>
      <c r="M20">
        <v>56</v>
      </c>
      <c r="N20" s="10">
        <f t="shared" si="2"/>
        <v>3.49</v>
      </c>
      <c r="O20">
        <f t="shared" si="3"/>
        <v>20</v>
      </c>
      <c r="P20">
        <v>0.5</v>
      </c>
      <c r="Q20" s="12">
        <f>Table1[[#This Row],[Quantity]]*Table1[[#This Row],[Case Size]]</f>
        <v>1120</v>
      </c>
      <c r="R20" s="10">
        <f>Table1[[#This Row],[ Sales Volume]]*Table1[[#This Row],[Cost]]</f>
        <v>3908.8</v>
      </c>
      <c r="S20" s="10">
        <f>Table1[[#This Row],[Sales Values]]-(Table1[[#This Row],[Sales Values]]*0.25)</f>
        <v>2931.6000000000004</v>
      </c>
      <c r="T20" s="10">
        <f>Table1[[#This Row],[Manufacturing Cost]]-Table1[[#This Row],[Delivery Cost]]</f>
        <v>2903.6000000000004</v>
      </c>
      <c r="U20" s="10">
        <f>Table1[[#This Row],[Quantity]]*Table1[[#This Row],[Delivery]]</f>
        <v>28</v>
      </c>
      <c r="V20" s="10">
        <f>Table1[[#This Row],[Sales Values]]-Table1[[#This Row],[Manufacturing Cost]]</f>
        <v>977.19999999999982</v>
      </c>
      <c r="W20" s="13">
        <f>Table1[[#This Row],[Profit]]/Table1[[#This Row],[Sales Values]]</f>
        <v>0.24999999999999994</v>
      </c>
      <c r="X20" s="10">
        <v>14.95</v>
      </c>
      <c r="Y20" s="14">
        <f>IF(AND(Table1[[#This Row],[Quantity]]&gt;20,Table1[[#This Row],[Quantity]]&lt;=50),3%,IF(AND(Table1[[#This Row],[Quantity]]&gt;50,Table1[[#This Row],[Quantity]]&lt;=100),5%,IF(Table1[[#This Row],[Quantity]]&gt;100,7%,0)))</f>
        <v>0.05</v>
      </c>
      <c r="Z20" s="10">
        <f>Table1[[#This Row],[Sales Values]]*(1-Table1[[#This Row],[Discount]])</f>
        <v>3713.36</v>
      </c>
      <c r="AA20" s="10">
        <f>Table1[[#This Row],[Sales Values]]+(Table1[[#This Row],[Sales Values]]*1.05%)</f>
        <v>3949.8424</v>
      </c>
      <c r="AB20" s="10">
        <f>Table1[[#This Row],[Sales Values]]*1.05</f>
        <v>4104.2400000000007</v>
      </c>
      <c r="AC20" s="10" t="str">
        <f t="shared" si="4"/>
        <v>Superwossname</v>
      </c>
      <c r="AD20" t="s">
        <v>101</v>
      </c>
    </row>
    <row r="21" spans="1:30" x14ac:dyDescent="0.3">
      <c r="A21">
        <v>45</v>
      </c>
      <c r="B21" t="s">
        <v>222</v>
      </c>
      <c r="C21" t="s">
        <v>152</v>
      </c>
      <c r="D21" t="s">
        <v>28</v>
      </c>
      <c r="E21" t="s">
        <v>29</v>
      </c>
      <c r="F21">
        <v>60</v>
      </c>
      <c r="G21" t="s">
        <v>223</v>
      </c>
      <c r="H21" t="s">
        <v>224</v>
      </c>
      <c r="I21" t="s">
        <v>124</v>
      </c>
      <c r="J21" s="8">
        <v>44127</v>
      </c>
      <c r="K21" s="6" t="str">
        <f t="shared" si="0"/>
        <v>2020</v>
      </c>
      <c r="L21" s="6" t="str">
        <f t="shared" si="1"/>
        <v>Oct</v>
      </c>
      <c r="M21">
        <v>63</v>
      </c>
      <c r="N21" s="10">
        <f t="shared" si="2"/>
        <v>2.0099999999999998</v>
      </c>
      <c r="O21">
        <f t="shared" si="3"/>
        <v>20</v>
      </c>
      <c r="P21">
        <v>0.5</v>
      </c>
      <c r="Q21" s="12">
        <f>Table1[[#This Row],[Quantity]]*Table1[[#This Row],[Case Size]]</f>
        <v>1260</v>
      </c>
      <c r="R21" s="10">
        <f>Table1[[#This Row],[ Sales Volume]]*Table1[[#This Row],[Cost]]</f>
        <v>2532.6</v>
      </c>
      <c r="S21" s="10">
        <f>Table1[[#This Row],[Sales Values]]-(Table1[[#This Row],[Sales Values]]*0.25)</f>
        <v>1899.4499999999998</v>
      </c>
      <c r="T21" s="10">
        <f>Table1[[#This Row],[Manufacturing Cost]]-Table1[[#This Row],[Delivery Cost]]</f>
        <v>1867.9499999999998</v>
      </c>
      <c r="U21" s="10">
        <f>Table1[[#This Row],[Quantity]]*Table1[[#This Row],[Delivery]]</f>
        <v>31.5</v>
      </c>
      <c r="V21" s="10">
        <f>Table1[[#This Row],[Sales Values]]-Table1[[#This Row],[Manufacturing Cost]]</f>
        <v>633.15000000000009</v>
      </c>
      <c r="W21" s="13">
        <f>Table1[[#This Row],[Profit]]/Table1[[#This Row],[Sales Values]]</f>
        <v>0.25000000000000006</v>
      </c>
      <c r="X21" s="10">
        <v>14.95</v>
      </c>
      <c r="Y21" s="14">
        <f>IF(AND(Table1[[#This Row],[Quantity]]&gt;20,Table1[[#This Row],[Quantity]]&lt;=50),3%,IF(AND(Table1[[#This Row],[Quantity]]&gt;50,Table1[[#This Row],[Quantity]]&lt;=100),5%,IF(Table1[[#This Row],[Quantity]]&gt;100,7%,0)))</f>
        <v>0.05</v>
      </c>
      <c r="Z21" s="10">
        <f>Table1[[#This Row],[Sales Values]]*(1-Table1[[#This Row],[Discount]])</f>
        <v>2405.9699999999998</v>
      </c>
      <c r="AA21" s="10">
        <f>Table1[[#This Row],[Sales Values]]+(Table1[[#This Row],[Sales Values]]*1.05%)</f>
        <v>2559.1922999999997</v>
      </c>
      <c r="AB21" s="10">
        <f>Table1[[#This Row],[Sales Values]]*1.05</f>
        <v>2659.23</v>
      </c>
      <c r="AC21" s="10" t="str">
        <f t="shared" si="4"/>
        <v>Hyperwotsit</v>
      </c>
      <c r="AD21" t="s">
        <v>20</v>
      </c>
    </row>
    <row r="22" spans="1:30" x14ac:dyDescent="0.3">
      <c r="A22">
        <v>46</v>
      </c>
      <c r="B22" t="s">
        <v>142</v>
      </c>
      <c r="C22" t="s">
        <v>225</v>
      </c>
      <c r="D22" t="s">
        <v>41</v>
      </c>
      <c r="E22" t="s">
        <v>16</v>
      </c>
      <c r="F22">
        <v>30</v>
      </c>
      <c r="G22" t="s">
        <v>13538</v>
      </c>
      <c r="H22" t="s">
        <v>227</v>
      </c>
      <c r="I22" t="s">
        <v>178</v>
      </c>
      <c r="J22" s="8">
        <v>44829</v>
      </c>
      <c r="K22" s="6" t="str">
        <f t="shared" si="0"/>
        <v>2022</v>
      </c>
      <c r="L22" s="6" t="str">
        <f t="shared" si="1"/>
        <v>Sep</v>
      </c>
      <c r="M22">
        <v>6</v>
      </c>
      <c r="N22" s="10">
        <f t="shared" si="2"/>
        <v>2.0099999999999998</v>
      </c>
      <c r="O22">
        <f t="shared" si="3"/>
        <v>20</v>
      </c>
      <c r="P22">
        <v>0.5</v>
      </c>
      <c r="Q22" s="11">
        <f>Table1[[#This Row],[Quantity]]*Table1[[#This Row],[Case Size]]</f>
        <v>120</v>
      </c>
      <c r="R22" s="10">
        <f>Table1[[#This Row],[ Sales Volume]]*Table1[[#This Row],[Cost]]</f>
        <v>241.2</v>
      </c>
      <c r="S22" s="10">
        <f>Table1[[#This Row],[Sales Values]]-(Table1[[#This Row],[Sales Values]]*0.25)</f>
        <v>180.89999999999998</v>
      </c>
      <c r="T22" s="10">
        <f>Table1[[#This Row],[Manufacturing Cost]]-Table1[[#This Row],[Delivery Cost]]</f>
        <v>177.89999999999998</v>
      </c>
      <c r="U22" s="10">
        <f>Table1[[#This Row],[Quantity]]*Table1[[#This Row],[Delivery]]</f>
        <v>3</v>
      </c>
      <c r="V22" s="10">
        <f>Table1[[#This Row],[Sales Values]]-Table1[[#This Row],[Manufacturing Cost]]</f>
        <v>60.300000000000011</v>
      </c>
      <c r="W22" s="13">
        <f>Table1[[#This Row],[Profit]]/Table1[[#This Row],[Sales Values]]</f>
        <v>0.25000000000000006</v>
      </c>
      <c r="X22" s="10">
        <v>14.95</v>
      </c>
      <c r="Y22" s="14">
        <f>IF(AND(Table1[[#This Row],[Quantity]]&gt;20,Table1[[#This Row],[Quantity]]&lt;=50),3%,IF(AND(Table1[[#This Row],[Quantity]]&gt;50,Table1[[#This Row],[Quantity]]&lt;=100),5%,IF(Table1[[#This Row],[Quantity]]&gt;100,7%,0)))</f>
        <v>0</v>
      </c>
      <c r="Z22" s="10">
        <f>Table1[[#This Row],[Sales Values]]*(1-Table1[[#This Row],[Discount]])</f>
        <v>241.2</v>
      </c>
      <c r="AA22" s="10">
        <f>Table1[[#This Row],[Sales Values]]+(Table1[[#This Row],[Sales Values]]*1.05%)</f>
        <v>243.73259999999999</v>
      </c>
      <c r="AB22" s="10">
        <f>Table1[[#This Row],[Sales Values]]*1.05</f>
        <v>253.26</v>
      </c>
      <c r="AC22" s="10" t="str">
        <f t="shared" si="4"/>
        <v>Hyperwotsit</v>
      </c>
      <c r="AD22" t="s">
        <v>20</v>
      </c>
    </row>
    <row r="23" spans="1:30" x14ac:dyDescent="0.3">
      <c r="A23">
        <v>48</v>
      </c>
      <c r="B23" t="s">
        <v>232</v>
      </c>
      <c r="C23" t="s">
        <v>233</v>
      </c>
      <c r="D23" t="s">
        <v>51</v>
      </c>
      <c r="E23" t="s">
        <v>16</v>
      </c>
      <c r="F23">
        <v>30</v>
      </c>
      <c r="G23" t="s">
        <v>234</v>
      </c>
      <c r="H23" t="s">
        <v>235</v>
      </c>
      <c r="I23" t="s">
        <v>146</v>
      </c>
      <c r="J23" s="8">
        <v>44706</v>
      </c>
      <c r="K23" s="6" t="str">
        <f t="shared" si="0"/>
        <v>2022</v>
      </c>
      <c r="L23" s="6" t="str">
        <f t="shared" si="1"/>
        <v>May</v>
      </c>
      <c r="M23">
        <v>19</v>
      </c>
      <c r="N23" s="10">
        <f t="shared" si="2"/>
        <v>2.0099999999999998</v>
      </c>
      <c r="O23">
        <f t="shared" si="3"/>
        <v>20</v>
      </c>
      <c r="P23">
        <v>0.5</v>
      </c>
      <c r="Q23" s="11">
        <f>Table1[[#This Row],[Quantity]]*Table1[[#This Row],[Case Size]]</f>
        <v>380</v>
      </c>
      <c r="R23" s="10">
        <f>Table1[[#This Row],[ Sales Volume]]*Table1[[#This Row],[Cost]]</f>
        <v>763.8</v>
      </c>
      <c r="S23" s="10">
        <f>Table1[[#This Row],[Sales Values]]-(Table1[[#This Row],[Sales Values]]*0.25)</f>
        <v>572.84999999999991</v>
      </c>
      <c r="T23" s="10">
        <f>Table1[[#This Row],[Manufacturing Cost]]-Table1[[#This Row],[Delivery Cost]]</f>
        <v>563.34999999999991</v>
      </c>
      <c r="U23" s="10">
        <f>Table1[[#This Row],[Quantity]]*Table1[[#This Row],[Delivery]]</f>
        <v>9.5</v>
      </c>
      <c r="V23" s="10">
        <f>Table1[[#This Row],[Sales Values]]-Table1[[#This Row],[Manufacturing Cost]]</f>
        <v>190.95000000000005</v>
      </c>
      <c r="W23" s="13">
        <f>Table1[[#This Row],[Profit]]/Table1[[#This Row],[Sales Values]]</f>
        <v>0.25000000000000006</v>
      </c>
      <c r="X23" s="10">
        <v>14.95</v>
      </c>
      <c r="Y23" s="14">
        <f>IF(AND(Table1[[#This Row],[Quantity]]&gt;20,Table1[[#This Row],[Quantity]]&lt;=50),3%,IF(AND(Table1[[#This Row],[Quantity]]&gt;50,Table1[[#This Row],[Quantity]]&lt;=100),5%,IF(Table1[[#This Row],[Quantity]]&gt;100,7%,0)))</f>
        <v>0</v>
      </c>
      <c r="Z23" s="10">
        <f>Table1[[#This Row],[Sales Values]]*(1-Table1[[#This Row],[Discount]])</f>
        <v>763.8</v>
      </c>
      <c r="AA23" s="10">
        <f>Table1[[#This Row],[Sales Values]]+(Table1[[#This Row],[Sales Values]]*1.05%)</f>
        <v>771.81989999999996</v>
      </c>
      <c r="AB23" s="10">
        <f>Table1[[#This Row],[Sales Values]]*1.05</f>
        <v>801.99</v>
      </c>
      <c r="AC23" s="10" t="str">
        <f t="shared" si="4"/>
        <v>Hyperwotsit</v>
      </c>
      <c r="AD23" t="s">
        <v>20</v>
      </c>
    </row>
    <row r="24" spans="1:30" x14ac:dyDescent="0.3">
      <c r="A24">
        <v>50</v>
      </c>
      <c r="B24" t="s">
        <v>241</v>
      </c>
      <c r="C24" t="s">
        <v>242</v>
      </c>
      <c r="D24" t="s">
        <v>15</v>
      </c>
      <c r="E24" t="s">
        <v>16</v>
      </c>
      <c r="F24">
        <v>90</v>
      </c>
      <c r="G24" t="s">
        <v>243</v>
      </c>
      <c r="H24" t="s">
        <v>244</v>
      </c>
      <c r="I24" t="s">
        <v>240</v>
      </c>
      <c r="J24" s="8">
        <v>44071</v>
      </c>
      <c r="K24" s="6" t="str">
        <f t="shared" si="0"/>
        <v>2020</v>
      </c>
      <c r="L24" s="6" t="str">
        <f t="shared" si="1"/>
        <v>Aug</v>
      </c>
      <c r="M24">
        <v>5</v>
      </c>
      <c r="N24" s="10">
        <f t="shared" si="2"/>
        <v>1.89</v>
      </c>
      <c r="O24">
        <f t="shared" si="3"/>
        <v>18</v>
      </c>
      <c r="P24">
        <v>0.5</v>
      </c>
      <c r="Q24" s="12">
        <f>Table1[[#This Row],[Quantity]]*Table1[[#This Row],[Case Size]]</f>
        <v>90</v>
      </c>
      <c r="R24" s="10">
        <f>Table1[[#This Row],[ Sales Volume]]*Table1[[#This Row],[Cost]]</f>
        <v>170.1</v>
      </c>
      <c r="S24" s="10">
        <f>Table1[[#This Row],[Sales Values]]-(Table1[[#This Row],[Sales Values]]*0.25)</f>
        <v>127.57499999999999</v>
      </c>
      <c r="T24" s="10">
        <f>Table1[[#This Row],[Manufacturing Cost]]-Table1[[#This Row],[Delivery Cost]]</f>
        <v>125.07499999999999</v>
      </c>
      <c r="U24" s="10">
        <f>Table1[[#This Row],[Quantity]]*Table1[[#This Row],[Delivery]]</f>
        <v>2.5</v>
      </c>
      <c r="V24" s="10">
        <f>Table1[[#This Row],[Sales Values]]-Table1[[#This Row],[Manufacturing Cost]]</f>
        <v>42.525000000000006</v>
      </c>
      <c r="W24" s="13">
        <f>Table1[[#This Row],[Profit]]/Table1[[#This Row],[Sales Values]]</f>
        <v>0.25000000000000006</v>
      </c>
      <c r="X24" s="10">
        <v>14.95</v>
      </c>
      <c r="Y24" s="14">
        <f>IF(AND(Table1[[#This Row],[Quantity]]&gt;20,Table1[[#This Row],[Quantity]]&lt;=50),3%,IF(AND(Table1[[#This Row],[Quantity]]&gt;50,Table1[[#This Row],[Quantity]]&lt;=100),5%,IF(Table1[[#This Row],[Quantity]]&gt;100,7%,0)))</f>
        <v>0</v>
      </c>
      <c r="Z24" s="10">
        <f>Table1[[#This Row],[Sales Values]]*(1-Table1[[#This Row],[Discount]])</f>
        <v>170.1</v>
      </c>
      <c r="AA24" s="10">
        <f>Table1[[#This Row],[Sales Values]]+(Table1[[#This Row],[Sales Values]]*1.05%)</f>
        <v>171.88604999999998</v>
      </c>
      <c r="AB24" s="10">
        <f>Table1[[#This Row],[Sales Values]]*1.05</f>
        <v>178.60499999999999</v>
      </c>
      <c r="AC24" s="10" t="str">
        <f t="shared" si="4"/>
        <v>Gigastuff</v>
      </c>
      <c r="AD24" t="s">
        <v>45</v>
      </c>
    </row>
    <row r="25" spans="1:30" x14ac:dyDescent="0.3">
      <c r="A25">
        <v>51</v>
      </c>
      <c r="B25" t="s">
        <v>245</v>
      </c>
      <c r="C25" t="s">
        <v>246</v>
      </c>
      <c r="D25" t="s">
        <v>28</v>
      </c>
      <c r="E25" t="s">
        <v>29</v>
      </c>
      <c r="F25">
        <v>30</v>
      </c>
      <c r="G25" t="s">
        <v>247</v>
      </c>
      <c r="H25" t="s">
        <v>248</v>
      </c>
      <c r="I25" t="s">
        <v>178</v>
      </c>
      <c r="J25" s="8">
        <v>44374</v>
      </c>
      <c r="K25" s="6" t="str">
        <f t="shared" si="0"/>
        <v>2021</v>
      </c>
      <c r="L25" s="6" t="str">
        <f t="shared" si="1"/>
        <v>Jun</v>
      </c>
      <c r="M25">
        <v>24</v>
      </c>
      <c r="N25" s="10">
        <f t="shared" si="2"/>
        <v>2.0099999999999998</v>
      </c>
      <c r="O25">
        <f t="shared" si="3"/>
        <v>20</v>
      </c>
      <c r="P25">
        <v>0.5</v>
      </c>
      <c r="Q25" s="12">
        <f>Table1[[#This Row],[Quantity]]*Table1[[#This Row],[Case Size]]</f>
        <v>480</v>
      </c>
      <c r="R25" s="10">
        <f>Table1[[#This Row],[ Sales Volume]]*Table1[[#This Row],[Cost]]</f>
        <v>964.8</v>
      </c>
      <c r="S25" s="10">
        <f>Table1[[#This Row],[Sales Values]]-(Table1[[#This Row],[Sales Values]]*0.25)</f>
        <v>723.59999999999991</v>
      </c>
      <c r="T25" s="10">
        <f>Table1[[#This Row],[Manufacturing Cost]]-Table1[[#This Row],[Delivery Cost]]</f>
        <v>711.59999999999991</v>
      </c>
      <c r="U25" s="10">
        <f>Table1[[#This Row],[Quantity]]*Table1[[#This Row],[Delivery]]</f>
        <v>12</v>
      </c>
      <c r="V25" s="10">
        <f>Table1[[#This Row],[Sales Values]]-Table1[[#This Row],[Manufacturing Cost]]</f>
        <v>241.20000000000005</v>
      </c>
      <c r="W25" s="13">
        <f>Table1[[#This Row],[Profit]]/Table1[[#This Row],[Sales Values]]</f>
        <v>0.25000000000000006</v>
      </c>
      <c r="X25" s="10">
        <v>14.95</v>
      </c>
      <c r="Y25" s="14">
        <f>IF(AND(Table1[[#This Row],[Quantity]]&gt;20,Table1[[#This Row],[Quantity]]&lt;=50),3%,IF(AND(Table1[[#This Row],[Quantity]]&gt;50,Table1[[#This Row],[Quantity]]&lt;=100),5%,IF(Table1[[#This Row],[Quantity]]&gt;100,7%,0)))</f>
        <v>0.03</v>
      </c>
      <c r="Z25" s="10">
        <f>Table1[[#This Row],[Sales Values]]*(1-Table1[[#This Row],[Discount]])</f>
        <v>935.85599999999988</v>
      </c>
      <c r="AA25" s="10">
        <f>Table1[[#This Row],[Sales Values]]+(Table1[[#This Row],[Sales Values]]*1.05%)</f>
        <v>974.93039999999996</v>
      </c>
      <c r="AB25" s="10">
        <f>Table1[[#This Row],[Sales Values]]*1.05</f>
        <v>1013.04</v>
      </c>
      <c r="AC25" s="10" t="str">
        <f t="shared" si="4"/>
        <v>Hyperwotsit</v>
      </c>
      <c r="AD25" t="s">
        <v>20</v>
      </c>
    </row>
    <row r="26" spans="1:30" x14ac:dyDescent="0.3">
      <c r="A26">
        <v>52</v>
      </c>
      <c r="B26" t="s">
        <v>249</v>
      </c>
      <c r="C26" t="s">
        <v>66</v>
      </c>
      <c r="D26" t="s">
        <v>28</v>
      </c>
      <c r="E26" t="s">
        <v>29</v>
      </c>
      <c r="F26">
        <v>30</v>
      </c>
      <c r="G26" t="s">
        <v>250</v>
      </c>
      <c r="H26" t="s">
        <v>251</v>
      </c>
      <c r="I26" t="s">
        <v>146</v>
      </c>
      <c r="J26" s="8">
        <v>44084</v>
      </c>
      <c r="K26" s="6" t="str">
        <f t="shared" si="0"/>
        <v>2020</v>
      </c>
      <c r="L26" s="6" t="str">
        <f t="shared" si="1"/>
        <v>Sep</v>
      </c>
      <c r="M26">
        <v>85</v>
      </c>
      <c r="N26" s="10">
        <f t="shared" si="2"/>
        <v>3.49</v>
      </c>
      <c r="O26">
        <f t="shared" si="3"/>
        <v>20</v>
      </c>
      <c r="P26">
        <v>0.5</v>
      </c>
      <c r="Q26" s="12">
        <f>Table1[[#This Row],[Quantity]]*Table1[[#This Row],[Case Size]]</f>
        <v>1700</v>
      </c>
      <c r="R26" s="10">
        <f>Table1[[#This Row],[ Sales Volume]]*Table1[[#This Row],[Cost]]</f>
        <v>5933</v>
      </c>
      <c r="S26" s="10">
        <f>Table1[[#This Row],[Sales Values]]-(Table1[[#This Row],[Sales Values]]*0.25)</f>
        <v>4449.75</v>
      </c>
      <c r="T26" s="10">
        <f>Table1[[#This Row],[Manufacturing Cost]]-Table1[[#This Row],[Delivery Cost]]</f>
        <v>4407.25</v>
      </c>
      <c r="U26" s="10">
        <f>Table1[[#This Row],[Quantity]]*Table1[[#This Row],[Delivery]]</f>
        <v>42.5</v>
      </c>
      <c r="V26" s="10">
        <f>Table1[[#This Row],[Sales Values]]-Table1[[#This Row],[Manufacturing Cost]]</f>
        <v>1483.25</v>
      </c>
      <c r="W26" s="13">
        <f>Table1[[#This Row],[Profit]]/Table1[[#This Row],[Sales Values]]</f>
        <v>0.25</v>
      </c>
      <c r="X26" s="10">
        <v>14.95</v>
      </c>
      <c r="Y26" s="14">
        <f>IF(AND(Table1[[#This Row],[Quantity]]&gt;20,Table1[[#This Row],[Quantity]]&lt;=50),3%,IF(AND(Table1[[#This Row],[Quantity]]&gt;50,Table1[[#This Row],[Quantity]]&lt;=100),5%,IF(Table1[[#This Row],[Quantity]]&gt;100,7%,0)))</f>
        <v>0.05</v>
      </c>
      <c r="Z26" s="10">
        <f>Table1[[#This Row],[Sales Values]]*(1-Table1[[#This Row],[Discount]])</f>
        <v>5636.3499999999995</v>
      </c>
      <c r="AA26" s="10">
        <f>Table1[[#This Row],[Sales Values]]+(Table1[[#This Row],[Sales Values]]*1.05%)</f>
        <v>5995.2965000000004</v>
      </c>
      <c r="AB26" s="10">
        <f>Table1[[#This Row],[Sales Values]]*1.05</f>
        <v>6229.6500000000005</v>
      </c>
      <c r="AC26" s="10" t="str">
        <f t="shared" si="4"/>
        <v>Superwossname</v>
      </c>
      <c r="AD26" t="s">
        <v>101</v>
      </c>
    </row>
    <row r="27" spans="1:30" x14ac:dyDescent="0.3">
      <c r="A27">
        <v>53</v>
      </c>
      <c r="B27" t="s">
        <v>252</v>
      </c>
      <c r="C27" t="s">
        <v>253</v>
      </c>
      <c r="D27" t="s">
        <v>15</v>
      </c>
      <c r="E27" t="s">
        <v>16</v>
      </c>
      <c r="F27">
        <v>30</v>
      </c>
      <c r="G27" t="s">
        <v>254</v>
      </c>
      <c r="H27" t="s">
        <v>255</v>
      </c>
      <c r="I27" t="s">
        <v>32</v>
      </c>
      <c r="J27" s="8">
        <v>43895</v>
      </c>
      <c r="K27" s="6" t="str">
        <f t="shared" si="0"/>
        <v>2020</v>
      </c>
      <c r="L27" s="6" t="str">
        <f t="shared" si="1"/>
        <v>Mar</v>
      </c>
      <c r="M27">
        <v>56</v>
      </c>
      <c r="N27" s="10">
        <f t="shared" si="2"/>
        <v>1.89</v>
      </c>
      <c r="O27">
        <f t="shared" si="3"/>
        <v>18</v>
      </c>
      <c r="P27">
        <v>0.5</v>
      </c>
      <c r="Q27" s="12">
        <f>Table1[[#This Row],[Quantity]]*Table1[[#This Row],[Case Size]]</f>
        <v>1008</v>
      </c>
      <c r="R27" s="10">
        <f>Table1[[#This Row],[ Sales Volume]]*Table1[[#This Row],[Cost]]</f>
        <v>1905.12</v>
      </c>
      <c r="S27" s="10">
        <f>Table1[[#This Row],[Sales Values]]-(Table1[[#This Row],[Sales Values]]*0.25)</f>
        <v>1428.84</v>
      </c>
      <c r="T27" s="10">
        <f>Table1[[#This Row],[Manufacturing Cost]]-Table1[[#This Row],[Delivery Cost]]</f>
        <v>1400.84</v>
      </c>
      <c r="U27" s="10">
        <f>Table1[[#This Row],[Quantity]]*Table1[[#This Row],[Delivery]]</f>
        <v>28</v>
      </c>
      <c r="V27" s="10">
        <f>Table1[[#This Row],[Sales Values]]-Table1[[#This Row],[Manufacturing Cost]]</f>
        <v>476.28</v>
      </c>
      <c r="W27" s="13">
        <f>Table1[[#This Row],[Profit]]/Table1[[#This Row],[Sales Values]]</f>
        <v>0.25</v>
      </c>
      <c r="X27" s="10">
        <v>14.95</v>
      </c>
      <c r="Y27" s="14">
        <f>IF(AND(Table1[[#This Row],[Quantity]]&gt;20,Table1[[#This Row],[Quantity]]&lt;=50),3%,IF(AND(Table1[[#This Row],[Quantity]]&gt;50,Table1[[#This Row],[Quantity]]&lt;=100),5%,IF(Table1[[#This Row],[Quantity]]&gt;100,7%,0)))</f>
        <v>0.05</v>
      </c>
      <c r="Z27" s="10">
        <f>Table1[[#This Row],[Sales Values]]*(1-Table1[[#This Row],[Discount]])</f>
        <v>1809.8639999999998</v>
      </c>
      <c r="AA27" s="10">
        <f>Table1[[#This Row],[Sales Values]]+(Table1[[#This Row],[Sales Values]]*1.05%)</f>
        <v>1925.1237599999999</v>
      </c>
      <c r="AB27" s="10">
        <f>Table1[[#This Row],[Sales Values]]*1.05</f>
        <v>2000.376</v>
      </c>
      <c r="AC27" s="10" t="str">
        <f t="shared" si="4"/>
        <v>Gigastuff</v>
      </c>
      <c r="AD27" t="s">
        <v>45</v>
      </c>
    </row>
    <row r="28" spans="1:30" x14ac:dyDescent="0.3">
      <c r="A28">
        <v>55</v>
      </c>
      <c r="B28" t="s">
        <v>259</v>
      </c>
      <c r="C28" t="s">
        <v>260</v>
      </c>
      <c r="D28" t="s">
        <v>28</v>
      </c>
      <c r="E28" t="s">
        <v>29</v>
      </c>
      <c r="F28">
        <v>60</v>
      </c>
      <c r="G28" t="s">
        <v>261</v>
      </c>
      <c r="H28" t="s">
        <v>262</v>
      </c>
      <c r="I28" t="s">
        <v>110</v>
      </c>
      <c r="J28" s="8">
        <v>44050</v>
      </c>
      <c r="K28" s="6" t="str">
        <f t="shared" si="0"/>
        <v>2020</v>
      </c>
      <c r="L28" s="6" t="str">
        <f t="shared" si="1"/>
        <v>Aug</v>
      </c>
      <c r="M28">
        <v>39</v>
      </c>
      <c r="N28" s="10">
        <f t="shared" si="2"/>
        <v>3.49</v>
      </c>
      <c r="O28">
        <f t="shared" si="3"/>
        <v>20</v>
      </c>
      <c r="P28">
        <v>0.5</v>
      </c>
      <c r="Q28" s="12">
        <f>Table1[[#This Row],[Quantity]]*Table1[[#This Row],[Case Size]]</f>
        <v>780</v>
      </c>
      <c r="R28" s="10">
        <f>Table1[[#This Row],[ Sales Volume]]*Table1[[#This Row],[Cost]]</f>
        <v>2722.2000000000003</v>
      </c>
      <c r="S28" s="10">
        <f>Table1[[#This Row],[Sales Values]]-(Table1[[#This Row],[Sales Values]]*0.25)</f>
        <v>2041.65</v>
      </c>
      <c r="T28" s="10">
        <f>Table1[[#This Row],[Manufacturing Cost]]-Table1[[#This Row],[Delivery Cost]]</f>
        <v>2022.15</v>
      </c>
      <c r="U28" s="10">
        <f>Table1[[#This Row],[Quantity]]*Table1[[#This Row],[Delivery]]</f>
        <v>19.5</v>
      </c>
      <c r="V28" s="10">
        <f>Table1[[#This Row],[Sales Values]]-Table1[[#This Row],[Manufacturing Cost]]</f>
        <v>680.55000000000018</v>
      </c>
      <c r="W28" s="13">
        <f>Table1[[#This Row],[Profit]]/Table1[[#This Row],[Sales Values]]</f>
        <v>0.25000000000000006</v>
      </c>
      <c r="X28" s="10">
        <v>14.95</v>
      </c>
      <c r="Y28" s="14">
        <f>IF(AND(Table1[[#This Row],[Quantity]]&gt;20,Table1[[#This Row],[Quantity]]&lt;=50),3%,IF(AND(Table1[[#This Row],[Quantity]]&gt;50,Table1[[#This Row],[Quantity]]&lt;=100),5%,IF(Table1[[#This Row],[Quantity]]&gt;100,7%,0)))</f>
        <v>0.03</v>
      </c>
      <c r="Z28" s="10">
        <f>Table1[[#This Row],[Sales Values]]*(1-Table1[[#This Row],[Discount]])</f>
        <v>2640.5340000000001</v>
      </c>
      <c r="AA28" s="10">
        <f>Table1[[#This Row],[Sales Values]]+(Table1[[#This Row],[Sales Values]]*1.05%)</f>
        <v>2750.7831000000001</v>
      </c>
      <c r="AB28" s="10">
        <f>Table1[[#This Row],[Sales Values]]*1.05</f>
        <v>2858.3100000000004</v>
      </c>
      <c r="AC28" s="10" t="str">
        <f t="shared" si="4"/>
        <v>Superwossname</v>
      </c>
      <c r="AD28" t="s">
        <v>101</v>
      </c>
    </row>
    <row r="29" spans="1:30" x14ac:dyDescent="0.3">
      <c r="A29">
        <v>66</v>
      </c>
      <c r="B29" t="s">
        <v>308</v>
      </c>
      <c r="C29" t="s">
        <v>309</v>
      </c>
      <c r="D29" t="s">
        <v>51</v>
      </c>
      <c r="E29" t="s">
        <v>16</v>
      </c>
      <c r="F29">
        <v>90</v>
      </c>
      <c r="G29" t="s">
        <v>13539</v>
      </c>
      <c r="H29" t="s">
        <v>311</v>
      </c>
      <c r="I29" t="s">
        <v>32</v>
      </c>
      <c r="J29" s="8">
        <v>44425</v>
      </c>
      <c r="K29" s="6" t="str">
        <f t="shared" si="0"/>
        <v>2021</v>
      </c>
      <c r="L29" s="6" t="str">
        <f t="shared" si="1"/>
        <v>Aug</v>
      </c>
      <c r="M29">
        <v>32</v>
      </c>
      <c r="N29" s="10">
        <f t="shared" si="2"/>
        <v>1.89</v>
      </c>
      <c r="O29">
        <f t="shared" si="3"/>
        <v>18</v>
      </c>
      <c r="P29">
        <v>0.5</v>
      </c>
      <c r="Q29" s="12">
        <f>Table1[[#This Row],[Quantity]]*Table1[[#This Row],[Case Size]]</f>
        <v>576</v>
      </c>
      <c r="R29" s="10">
        <f>Table1[[#This Row],[ Sales Volume]]*Table1[[#This Row],[Cost]]</f>
        <v>1088.6399999999999</v>
      </c>
      <c r="S29" s="10">
        <f>Table1[[#This Row],[Sales Values]]-(Table1[[#This Row],[Sales Values]]*0.25)</f>
        <v>816.4799999999999</v>
      </c>
      <c r="T29" s="10">
        <f>Table1[[#This Row],[Manufacturing Cost]]-Table1[[#This Row],[Delivery Cost]]</f>
        <v>800.4799999999999</v>
      </c>
      <c r="U29" s="10">
        <f>Table1[[#This Row],[Quantity]]*Table1[[#This Row],[Delivery]]</f>
        <v>16</v>
      </c>
      <c r="V29" s="10">
        <f>Table1[[#This Row],[Sales Values]]-Table1[[#This Row],[Manufacturing Cost]]</f>
        <v>272.15999999999997</v>
      </c>
      <c r="W29" s="13">
        <f>Table1[[#This Row],[Profit]]/Table1[[#This Row],[Sales Values]]</f>
        <v>0.25</v>
      </c>
      <c r="X29" s="10">
        <v>14.95</v>
      </c>
      <c r="Y29" s="14">
        <f>IF(AND(Table1[[#This Row],[Quantity]]&gt;20,Table1[[#This Row],[Quantity]]&lt;=50),3%,IF(AND(Table1[[#This Row],[Quantity]]&gt;50,Table1[[#This Row],[Quantity]]&lt;=100),5%,IF(Table1[[#This Row],[Quantity]]&gt;100,7%,0)))</f>
        <v>0.03</v>
      </c>
      <c r="Z29" s="10">
        <f>Table1[[#This Row],[Sales Values]]*(1-Table1[[#This Row],[Discount]])</f>
        <v>1055.9807999999998</v>
      </c>
      <c r="AA29" s="10">
        <f>Table1[[#This Row],[Sales Values]]+(Table1[[#This Row],[Sales Values]]*1.05%)</f>
        <v>1100.0707199999999</v>
      </c>
      <c r="AB29" s="10">
        <f>Table1[[#This Row],[Sales Values]]*1.05</f>
        <v>1143.0719999999999</v>
      </c>
      <c r="AC29" s="10" t="str">
        <f t="shared" si="4"/>
        <v>Gigastuff</v>
      </c>
      <c r="AD29" t="s">
        <v>45</v>
      </c>
    </row>
    <row r="30" spans="1:30" x14ac:dyDescent="0.3">
      <c r="A30">
        <v>71</v>
      </c>
      <c r="B30" t="s">
        <v>327</v>
      </c>
      <c r="C30" t="s">
        <v>328</v>
      </c>
      <c r="D30" t="s">
        <v>51</v>
      </c>
      <c r="E30" t="s">
        <v>16</v>
      </c>
      <c r="F30">
        <v>60</v>
      </c>
      <c r="G30" t="s">
        <v>329</v>
      </c>
      <c r="H30" t="s">
        <v>330</v>
      </c>
      <c r="I30" t="s">
        <v>32</v>
      </c>
      <c r="J30" s="8">
        <v>44465</v>
      </c>
      <c r="K30" s="6" t="str">
        <f t="shared" si="0"/>
        <v>2021</v>
      </c>
      <c r="L30" s="6" t="str">
        <f t="shared" si="1"/>
        <v>Sep</v>
      </c>
      <c r="M30">
        <v>37</v>
      </c>
      <c r="N30" s="10">
        <f t="shared" si="2"/>
        <v>1.89</v>
      </c>
      <c r="O30">
        <f t="shared" si="3"/>
        <v>18</v>
      </c>
      <c r="P30">
        <v>0.5</v>
      </c>
      <c r="Q30" s="12">
        <f>Table1[[#This Row],[Quantity]]*Table1[[#This Row],[Case Size]]</f>
        <v>666</v>
      </c>
      <c r="R30" s="10">
        <f>Table1[[#This Row],[ Sales Volume]]*Table1[[#This Row],[Cost]]</f>
        <v>1258.74</v>
      </c>
      <c r="S30" s="10">
        <f>Table1[[#This Row],[Sales Values]]-(Table1[[#This Row],[Sales Values]]*0.25)</f>
        <v>944.05500000000006</v>
      </c>
      <c r="T30" s="10">
        <f>Table1[[#This Row],[Manufacturing Cost]]-Table1[[#This Row],[Delivery Cost]]</f>
        <v>925.55500000000006</v>
      </c>
      <c r="U30" s="10">
        <f>Table1[[#This Row],[Quantity]]*Table1[[#This Row],[Delivery]]</f>
        <v>18.5</v>
      </c>
      <c r="V30" s="10">
        <f>Table1[[#This Row],[Sales Values]]-Table1[[#This Row],[Manufacturing Cost]]</f>
        <v>314.68499999999995</v>
      </c>
      <c r="W30" s="13">
        <f>Table1[[#This Row],[Profit]]/Table1[[#This Row],[Sales Values]]</f>
        <v>0.24999999999999994</v>
      </c>
      <c r="X30" s="10">
        <v>14.95</v>
      </c>
      <c r="Y30" s="14">
        <f>IF(AND(Table1[[#This Row],[Quantity]]&gt;20,Table1[[#This Row],[Quantity]]&lt;=50),3%,IF(AND(Table1[[#This Row],[Quantity]]&gt;50,Table1[[#This Row],[Quantity]]&lt;=100),5%,IF(Table1[[#This Row],[Quantity]]&gt;100,7%,0)))</f>
        <v>0.03</v>
      </c>
      <c r="Z30" s="10">
        <f>Table1[[#This Row],[Sales Values]]*(1-Table1[[#This Row],[Discount]])</f>
        <v>1220.9777999999999</v>
      </c>
      <c r="AA30" s="10">
        <f>Table1[[#This Row],[Sales Values]]+(Table1[[#This Row],[Sales Values]]*1.05%)</f>
        <v>1271.95677</v>
      </c>
      <c r="AB30" s="10">
        <f>Table1[[#This Row],[Sales Values]]*1.05</f>
        <v>1321.6770000000001</v>
      </c>
      <c r="AC30" s="10" t="str">
        <f t="shared" si="4"/>
        <v>Gigastuff</v>
      </c>
      <c r="AD30" t="s">
        <v>45</v>
      </c>
    </row>
    <row r="31" spans="1:30" x14ac:dyDescent="0.3">
      <c r="A31">
        <v>73</v>
      </c>
      <c r="B31" t="s">
        <v>335</v>
      </c>
      <c r="C31" t="s">
        <v>336</v>
      </c>
      <c r="D31" t="s">
        <v>28</v>
      </c>
      <c r="E31" t="s">
        <v>29</v>
      </c>
      <c r="F31">
        <v>90</v>
      </c>
      <c r="G31" t="s">
        <v>14408</v>
      </c>
      <c r="H31" t="s">
        <v>338</v>
      </c>
      <c r="I31" t="s">
        <v>173</v>
      </c>
      <c r="J31" s="8">
        <v>44347</v>
      </c>
      <c r="K31" s="6" t="str">
        <f t="shared" si="0"/>
        <v>2021</v>
      </c>
      <c r="L31" s="6" t="str">
        <f t="shared" si="1"/>
        <v>May</v>
      </c>
      <c r="M31">
        <v>83</v>
      </c>
      <c r="N31" s="10">
        <f t="shared" si="2"/>
        <v>3.49</v>
      </c>
      <c r="O31">
        <f t="shared" si="3"/>
        <v>20</v>
      </c>
      <c r="P31">
        <v>0.5</v>
      </c>
      <c r="Q31" s="12">
        <f>Table1[[#This Row],[Quantity]]*Table1[[#This Row],[Case Size]]</f>
        <v>1660</v>
      </c>
      <c r="R31" s="10">
        <f>Table1[[#This Row],[ Sales Volume]]*Table1[[#This Row],[Cost]]</f>
        <v>5793.4000000000005</v>
      </c>
      <c r="S31" s="10">
        <f>Table1[[#This Row],[Sales Values]]-(Table1[[#This Row],[Sales Values]]*0.25)</f>
        <v>4345.05</v>
      </c>
      <c r="T31" s="10">
        <f>Table1[[#This Row],[Manufacturing Cost]]-Table1[[#This Row],[Delivery Cost]]</f>
        <v>4303.55</v>
      </c>
      <c r="U31" s="10">
        <f>Table1[[#This Row],[Quantity]]*Table1[[#This Row],[Delivery]]</f>
        <v>41.5</v>
      </c>
      <c r="V31" s="10">
        <f>Table1[[#This Row],[Sales Values]]-Table1[[#This Row],[Manufacturing Cost]]</f>
        <v>1448.3500000000004</v>
      </c>
      <c r="W31" s="13">
        <f>Table1[[#This Row],[Profit]]/Table1[[#This Row],[Sales Values]]</f>
        <v>0.25000000000000006</v>
      </c>
      <c r="X31" s="10">
        <v>14.95</v>
      </c>
      <c r="Y31" s="14">
        <f>IF(AND(Table1[[#This Row],[Quantity]]&gt;20,Table1[[#This Row],[Quantity]]&lt;=50),3%,IF(AND(Table1[[#This Row],[Quantity]]&gt;50,Table1[[#This Row],[Quantity]]&lt;=100),5%,IF(Table1[[#This Row],[Quantity]]&gt;100,7%,0)))</f>
        <v>0.05</v>
      </c>
      <c r="Z31" s="10">
        <f>Table1[[#This Row],[Sales Values]]*(1-Table1[[#This Row],[Discount]])</f>
        <v>5503.7300000000005</v>
      </c>
      <c r="AA31" s="10">
        <f>Table1[[#This Row],[Sales Values]]+(Table1[[#This Row],[Sales Values]]*1.05%)</f>
        <v>5854.230700000001</v>
      </c>
      <c r="AB31" s="10">
        <f>Table1[[#This Row],[Sales Values]]*1.05</f>
        <v>6083.0700000000006</v>
      </c>
      <c r="AC31" s="10" t="str">
        <f t="shared" si="4"/>
        <v>Superwossname</v>
      </c>
      <c r="AD31" t="s">
        <v>101</v>
      </c>
    </row>
    <row r="32" spans="1:30" x14ac:dyDescent="0.3">
      <c r="A32">
        <v>82</v>
      </c>
      <c r="B32" t="s">
        <v>367</v>
      </c>
      <c r="C32" t="s">
        <v>368</v>
      </c>
      <c r="D32" t="s">
        <v>28</v>
      </c>
      <c r="E32" t="s">
        <v>29</v>
      </c>
      <c r="F32">
        <v>90</v>
      </c>
      <c r="G32" t="s">
        <v>369</v>
      </c>
      <c r="H32" t="s">
        <v>370</v>
      </c>
      <c r="I32" t="s">
        <v>32</v>
      </c>
      <c r="J32" s="8">
        <v>44202</v>
      </c>
      <c r="K32" s="6" t="str">
        <f t="shared" si="0"/>
        <v>2021</v>
      </c>
      <c r="L32" s="6" t="str">
        <f t="shared" si="1"/>
        <v>Jan</v>
      </c>
      <c r="M32">
        <v>5</v>
      </c>
      <c r="N32" s="10">
        <f t="shared" si="2"/>
        <v>3.49</v>
      </c>
      <c r="O32">
        <f t="shared" si="3"/>
        <v>20</v>
      </c>
      <c r="P32">
        <v>0.5</v>
      </c>
      <c r="Q32" s="12">
        <f>Table1[[#This Row],[Quantity]]*Table1[[#This Row],[Case Size]]</f>
        <v>100</v>
      </c>
      <c r="R32" s="10">
        <f>Table1[[#This Row],[ Sales Volume]]*Table1[[#This Row],[Cost]]</f>
        <v>349</v>
      </c>
      <c r="S32" s="10">
        <f>Table1[[#This Row],[Sales Values]]-(Table1[[#This Row],[Sales Values]]*0.25)</f>
        <v>261.75</v>
      </c>
      <c r="T32" s="10">
        <f>Table1[[#This Row],[Manufacturing Cost]]-Table1[[#This Row],[Delivery Cost]]</f>
        <v>259.25</v>
      </c>
      <c r="U32" s="10">
        <f>Table1[[#This Row],[Quantity]]*Table1[[#This Row],[Delivery]]</f>
        <v>2.5</v>
      </c>
      <c r="V32" s="10">
        <f>Table1[[#This Row],[Sales Values]]-Table1[[#This Row],[Manufacturing Cost]]</f>
        <v>87.25</v>
      </c>
      <c r="W32" s="13">
        <f>Table1[[#This Row],[Profit]]/Table1[[#This Row],[Sales Values]]</f>
        <v>0.25</v>
      </c>
      <c r="X32" s="10">
        <v>14.95</v>
      </c>
      <c r="Y32" s="14">
        <f>IF(AND(Table1[[#This Row],[Quantity]]&gt;20,Table1[[#This Row],[Quantity]]&lt;=50),3%,IF(AND(Table1[[#This Row],[Quantity]]&gt;50,Table1[[#This Row],[Quantity]]&lt;=100),5%,IF(Table1[[#This Row],[Quantity]]&gt;100,7%,0)))</f>
        <v>0</v>
      </c>
      <c r="Z32" s="10">
        <f>Table1[[#This Row],[Sales Values]]*(1-Table1[[#This Row],[Discount]])</f>
        <v>349</v>
      </c>
      <c r="AA32" s="10">
        <f>Table1[[#This Row],[Sales Values]]+(Table1[[#This Row],[Sales Values]]*1.05%)</f>
        <v>352.66449999999998</v>
      </c>
      <c r="AB32" s="10">
        <f>Table1[[#This Row],[Sales Values]]*1.05</f>
        <v>366.45</v>
      </c>
      <c r="AC32" s="10" t="str">
        <f t="shared" si="4"/>
        <v>Superwossname</v>
      </c>
      <c r="AD32" t="s">
        <v>101</v>
      </c>
    </row>
    <row r="33" spans="1:30" x14ac:dyDescent="0.3">
      <c r="A33">
        <v>86</v>
      </c>
      <c r="B33" t="s">
        <v>383</v>
      </c>
      <c r="C33" t="s">
        <v>384</v>
      </c>
      <c r="D33" t="s">
        <v>51</v>
      </c>
      <c r="E33" t="s">
        <v>16</v>
      </c>
      <c r="F33">
        <v>60</v>
      </c>
      <c r="G33" t="s">
        <v>385</v>
      </c>
      <c r="H33" t="s">
        <v>386</v>
      </c>
      <c r="I33" t="s">
        <v>294</v>
      </c>
      <c r="J33" s="8">
        <v>44141</v>
      </c>
      <c r="K33" s="6" t="str">
        <f t="shared" si="0"/>
        <v>2020</v>
      </c>
      <c r="L33" s="6" t="str">
        <f t="shared" si="1"/>
        <v>Nov</v>
      </c>
      <c r="M33">
        <v>80</v>
      </c>
      <c r="N33" s="10">
        <f t="shared" si="2"/>
        <v>1.89</v>
      </c>
      <c r="O33">
        <f t="shared" si="3"/>
        <v>18</v>
      </c>
      <c r="P33">
        <v>0.5</v>
      </c>
      <c r="Q33" s="12">
        <f>Table1[[#This Row],[Quantity]]*Table1[[#This Row],[Case Size]]</f>
        <v>1440</v>
      </c>
      <c r="R33" s="10">
        <f>Table1[[#This Row],[ Sales Volume]]*Table1[[#This Row],[Cost]]</f>
        <v>2721.6</v>
      </c>
      <c r="S33" s="10">
        <f>Table1[[#This Row],[Sales Values]]-(Table1[[#This Row],[Sales Values]]*0.25)</f>
        <v>2041.1999999999998</v>
      </c>
      <c r="T33" s="10">
        <f>Table1[[#This Row],[Manufacturing Cost]]-Table1[[#This Row],[Delivery Cost]]</f>
        <v>2001.1999999999998</v>
      </c>
      <c r="U33" s="10">
        <f>Table1[[#This Row],[Quantity]]*Table1[[#This Row],[Delivery]]</f>
        <v>40</v>
      </c>
      <c r="V33" s="10">
        <f>Table1[[#This Row],[Sales Values]]-Table1[[#This Row],[Manufacturing Cost]]</f>
        <v>680.40000000000009</v>
      </c>
      <c r="W33" s="13">
        <f>Table1[[#This Row],[Profit]]/Table1[[#This Row],[Sales Values]]</f>
        <v>0.25000000000000006</v>
      </c>
      <c r="X33" s="10">
        <v>14.95</v>
      </c>
      <c r="Y33" s="14">
        <f>IF(AND(Table1[[#This Row],[Quantity]]&gt;20,Table1[[#This Row],[Quantity]]&lt;=50),3%,IF(AND(Table1[[#This Row],[Quantity]]&gt;50,Table1[[#This Row],[Quantity]]&lt;=100),5%,IF(Table1[[#This Row],[Quantity]]&gt;100,7%,0)))</f>
        <v>0.05</v>
      </c>
      <c r="Z33" s="10">
        <f>Table1[[#This Row],[Sales Values]]*(1-Table1[[#This Row],[Discount]])</f>
        <v>2585.52</v>
      </c>
      <c r="AA33" s="10">
        <f>Table1[[#This Row],[Sales Values]]+(Table1[[#This Row],[Sales Values]]*1.05%)</f>
        <v>2750.1767999999997</v>
      </c>
      <c r="AB33" s="10">
        <f>Table1[[#This Row],[Sales Values]]*1.05</f>
        <v>2857.68</v>
      </c>
      <c r="AC33" s="10" t="str">
        <f t="shared" si="4"/>
        <v>Gigastuff</v>
      </c>
      <c r="AD33" t="s">
        <v>45</v>
      </c>
    </row>
    <row r="34" spans="1:30" x14ac:dyDescent="0.3">
      <c r="A34">
        <v>88</v>
      </c>
      <c r="B34" t="s">
        <v>390</v>
      </c>
      <c r="C34" t="s">
        <v>391</v>
      </c>
      <c r="D34" t="s">
        <v>28</v>
      </c>
      <c r="E34" t="s">
        <v>29</v>
      </c>
      <c r="F34">
        <v>30</v>
      </c>
      <c r="G34" t="s">
        <v>392</v>
      </c>
      <c r="H34" t="s">
        <v>393</v>
      </c>
      <c r="I34" t="s">
        <v>32</v>
      </c>
      <c r="J34" s="8">
        <v>44171</v>
      </c>
      <c r="K34" s="6" t="str">
        <f t="shared" si="0"/>
        <v>2020</v>
      </c>
      <c r="L34" s="6" t="str">
        <f t="shared" si="1"/>
        <v>Dec</v>
      </c>
      <c r="M34">
        <v>85</v>
      </c>
      <c r="N34" s="10">
        <f t="shared" si="2"/>
        <v>1.89</v>
      </c>
      <c r="O34">
        <f t="shared" si="3"/>
        <v>18</v>
      </c>
      <c r="P34">
        <v>0.5</v>
      </c>
      <c r="Q34" s="12">
        <f>Table1[[#This Row],[Quantity]]*Table1[[#This Row],[Case Size]]</f>
        <v>1530</v>
      </c>
      <c r="R34" s="10">
        <f>Table1[[#This Row],[ Sales Volume]]*Table1[[#This Row],[Cost]]</f>
        <v>2891.7</v>
      </c>
      <c r="S34" s="10">
        <f>Table1[[#This Row],[Sales Values]]-(Table1[[#This Row],[Sales Values]]*0.25)</f>
        <v>2168.7749999999996</v>
      </c>
      <c r="T34" s="10">
        <f>Table1[[#This Row],[Manufacturing Cost]]-Table1[[#This Row],[Delivery Cost]]</f>
        <v>2126.2749999999996</v>
      </c>
      <c r="U34" s="10">
        <f>Table1[[#This Row],[Quantity]]*Table1[[#This Row],[Delivery]]</f>
        <v>42.5</v>
      </c>
      <c r="V34" s="10">
        <f>Table1[[#This Row],[Sales Values]]-Table1[[#This Row],[Manufacturing Cost]]</f>
        <v>722.92500000000018</v>
      </c>
      <c r="W34" s="13">
        <f>Table1[[#This Row],[Profit]]/Table1[[#This Row],[Sales Values]]</f>
        <v>0.25000000000000006</v>
      </c>
      <c r="X34" s="10">
        <v>14.95</v>
      </c>
      <c r="Y34" s="14">
        <f>IF(AND(Table1[[#This Row],[Quantity]]&gt;20,Table1[[#This Row],[Quantity]]&lt;=50),3%,IF(AND(Table1[[#This Row],[Quantity]]&gt;50,Table1[[#This Row],[Quantity]]&lt;=100),5%,IF(Table1[[#This Row],[Quantity]]&gt;100,7%,0)))</f>
        <v>0.05</v>
      </c>
      <c r="Z34" s="10">
        <f>Table1[[#This Row],[Sales Values]]*(1-Table1[[#This Row],[Discount]])</f>
        <v>2747.1149999999998</v>
      </c>
      <c r="AA34" s="10">
        <f>Table1[[#This Row],[Sales Values]]+(Table1[[#This Row],[Sales Values]]*1.05%)</f>
        <v>2922.0628499999998</v>
      </c>
      <c r="AB34" s="10">
        <f>Table1[[#This Row],[Sales Values]]*1.05</f>
        <v>3036.2849999999999</v>
      </c>
      <c r="AC34" s="10" t="str">
        <f t="shared" si="4"/>
        <v>Gigastuff</v>
      </c>
      <c r="AD34" t="s">
        <v>45</v>
      </c>
    </row>
    <row r="35" spans="1:30" x14ac:dyDescent="0.3">
      <c r="A35">
        <v>90</v>
      </c>
      <c r="B35" t="s">
        <v>397</v>
      </c>
      <c r="C35" t="s">
        <v>398</v>
      </c>
      <c r="D35" t="s">
        <v>51</v>
      </c>
      <c r="E35" t="s">
        <v>16</v>
      </c>
      <c r="F35">
        <v>90</v>
      </c>
      <c r="G35" t="s">
        <v>399</v>
      </c>
      <c r="H35" t="s">
        <v>400</v>
      </c>
      <c r="I35" t="s">
        <v>401</v>
      </c>
      <c r="J35" s="8">
        <v>44084</v>
      </c>
      <c r="K35" s="6" t="str">
        <f t="shared" si="0"/>
        <v>2020</v>
      </c>
      <c r="L35" s="6" t="str">
        <f t="shared" si="1"/>
        <v>Sep</v>
      </c>
      <c r="M35">
        <v>47</v>
      </c>
      <c r="N35" s="10">
        <f t="shared" si="2"/>
        <v>1.89</v>
      </c>
      <c r="O35">
        <f t="shared" si="3"/>
        <v>18</v>
      </c>
      <c r="P35">
        <v>0.5</v>
      </c>
      <c r="Q35" s="12">
        <f>Table1[[#This Row],[Quantity]]*Table1[[#This Row],[Case Size]]</f>
        <v>846</v>
      </c>
      <c r="R35" s="10">
        <f>Table1[[#This Row],[ Sales Volume]]*Table1[[#This Row],[Cost]]</f>
        <v>1598.9399999999998</v>
      </c>
      <c r="S35" s="10">
        <f>Table1[[#This Row],[Sales Values]]-(Table1[[#This Row],[Sales Values]]*0.25)</f>
        <v>1199.2049999999999</v>
      </c>
      <c r="T35" s="10">
        <f>Table1[[#This Row],[Manufacturing Cost]]-Table1[[#This Row],[Delivery Cost]]</f>
        <v>1175.7049999999999</v>
      </c>
      <c r="U35" s="10">
        <f>Table1[[#This Row],[Quantity]]*Table1[[#This Row],[Delivery]]</f>
        <v>23.5</v>
      </c>
      <c r="V35" s="10">
        <f>Table1[[#This Row],[Sales Values]]-Table1[[#This Row],[Manufacturing Cost]]</f>
        <v>399.7349999999999</v>
      </c>
      <c r="W35" s="13">
        <f>Table1[[#This Row],[Profit]]/Table1[[#This Row],[Sales Values]]</f>
        <v>0.24999999999999997</v>
      </c>
      <c r="X35" s="10">
        <v>14.95</v>
      </c>
      <c r="Y35" s="14">
        <f>IF(AND(Table1[[#This Row],[Quantity]]&gt;20,Table1[[#This Row],[Quantity]]&lt;=50),3%,IF(AND(Table1[[#This Row],[Quantity]]&gt;50,Table1[[#This Row],[Quantity]]&lt;=100),5%,IF(Table1[[#This Row],[Quantity]]&gt;100,7%,0)))</f>
        <v>0.03</v>
      </c>
      <c r="Z35" s="10">
        <f>Table1[[#This Row],[Sales Values]]*(1-Table1[[#This Row],[Discount]])</f>
        <v>1550.9717999999998</v>
      </c>
      <c r="AA35" s="10">
        <f>Table1[[#This Row],[Sales Values]]+(Table1[[#This Row],[Sales Values]]*1.05%)</f>
        <v>1615.7288699999999</v>
      </c>
      <c r="AB35" s="10">
        <f>Table1[[#This Row],[Sales Values]]*1.05</f>
        <v>1678.8869999999999</v>
      </c>
      <c r="AC35" s="10" t="str">
        <f t="shared" si="4"/>
        <v>Gigastuff</v>
      </c>
      <c r="AD35" t="s">
        <v>45</v>
      </c>
    </row>
    <row r="36" spans="1:30" x14ac:dyDescent="0.3">
      <c r="A36">
        <v>95</v>
      </c>
      <c r="B36" t="s">
        <v>417</v>
      </c>
      <c r="C36" t="s">
        <v>418</v>
      </c>
      <c r="D36" t="s">
        <v>51</v>
      </c>
      <c r="E36" t="s">
        <v>16</v>
      </c>
      <c r="F36">
        <v>30</v>
      </c>
      <c r="G36" t="s">
        <v>419</v>
      </c>
      <c r="H36" t="s">
        <v>420</v>
      </c>
      <c r="I36" t="s">
        <v>32</v>
      </c>
      <c r="J36" s="8">
        <v>44823</v>
      </c>
      <c r="K36" s="6" t="str">
        <f t="shared" si="0"/>
        <v>2022</v>
      </c>
      <c r="L36" s="6" t="str">
        <f t="shared" si="1"/>
        <v>Sep</v>
      </c>
      <c r="M36">
        <v>81</v>
      </c>
      <c r="N36" s="10">
        <f t="shared" si="2"/>
        <v>3.49</v>
      </c>
      <c r="O36">
        <f t="shared" si="3"/>
        <v>20</v>
      </c>
      <c r="P36">
        <v>0.5</v>
      </c>
      <c r="Q36" s="12">
        <f>Table1[[#This Row],[Quantity]]*Table1[[#This Row],[Case Size]]</f>
        <v>1620</v>
      </c>
      <c r="R36" s="10">
        <f>Table1[[#This Row],[ Sales Volume]]*Table1[[#This Row],[Cost]]</f>
        <v>5653.8</v>
      </c>
      <c r="S36" s="10">
        <f>Table1[[#This Row],[Sales Values]]-(Table1[[#This Row],[Sales Values]]*0.25)</f>
        <v>4240.3500000000004</v>
      </c>
      <c r="T36" s="10">
        <f>Table1[[#This Row],[Manufacturing Cost]]-Table1[[#This Row],[Delivery Cost]]</f>
        <v>4199.8500000000004</v>
      </c>
      <c r="U36" s="10">
        <f>Table1[[#This Row],[Quantity]]*Table1[[#This Row],[Delivery]]</f>
        <v>40.5</v>
      </c>
      <c r="V36" s="10">
        <f>Table1[[#This Row],[Sales Values]]-Table1[[#This Row],[Manufacturing Cost]]</f>
        <v>1413.4499999999998</v>
      </c>
      <c r="W36" s="13">
        <f>Table1[[#This Row],[Profit]]/Table1[[#This Row],[Sales Values]]</f>
        <v>0.24999999999999997</v>
      </c>
      <c r="X36" s="10">
        <v>14.95</v>
      </c>
      <c r="Y36" s="14">
        <f>IF(AND(Table1[[#This Row],[Quantity]]&gt;20,Table1[[#This Row],[Quantity]]&lt;=50),3%,IF(AND(Table1[[#This Row],[Quantity]]&gt;50,Table1[[#This Row],[Quantity]]&lt;=100),5%,IF(Table1[[#This Row],[Quantity]]&gt;100,7%,0)))</f>
        <v>0.05</v>
      </c>
      <c r="Z36" s="10">
        <f>Table1[[#This Row],[Sales Values]]*(1-Table1[[#This Row],[Discount]])</f>
        <v>5371.11</v>
      </c>
      <c r="AA36" s="10">
        <f>Table1[[#This Row],[Sales Values]]+(Table1[[#This Row],[Sales Values]]*1.05%)</f>
        <v>5713.1648999999998</v>
      </c>
      <c r="AB36" s="10">
        <f>Table1[[#This Row],[Sales Values]]*1.05</f>
        <v>5936.4900000000007</v>
      </c>
      <c r="AC36" s="10" t="str">
        <f t="shared" si="4"/>
        <v>Superwossname</v>
      </c>
      <c r="AD36" t="s">
        <v>101</v>
      </c>
    </row>
    <row r="37" spans="1:30" x14ac:dyDescent="0.3">
      <c r="A37">
        <v>97</v>
      </c>
      <c r="B37" t="s">
        <v>426</v>
      </c>
      <c r="C37" t="s">
        <v>427</v>
      </c>
      <c r="D37" t="s">
        <v>15</v>
      </c>
      <c r="E37" t="s">
        <v>16</v>
      </c>
      <c r="F37">
        <v>30</v>
      </c>
      <c r="G37" t="s">
        <v>428</v>
      </c>
      <c r="H37" t="s">
        <v>429</v>
      </c>
      <c r="I37" t="s">
        <v>32</v>
      </c>
      <c r="J37" s="8">
        <v>44218</v>
      </c>
      <c r="K37" s="6" t="str">
        <f t="shared" si="0"/>
        <v>2021</v>
      </c>
      <c r="L37" s="6" t="str">
        <f t="shared" si="1"/>
        <v>Jan</v>
      </c>
      <c r="M37">
        <v>38</v>
      </c>
      <c r="N37" s="10">
        <f t="shared" si="2"/>
        <v>3.49</v>
      </c>
      <c r="O37">
        <f t="shared" si="3"/>
        <v>20</v>
      </c>
      <c r="P37">
        <v>0.5</v>
      </c>
      <c r="Q37" s="12">
        <f>Table1[[#This Row],[Quantity]]*Table1[[#This Row],[Case Size]]</f>
        <v>760</v>
      </c>
      <c r="R37" s="10">
        <f>Table1[[#This Row],[ Sales Volume]]*Table1[[#This Row],[Cost]]</f>
        <v>2652.4</v>
      </c>
      <c r="S37" s="10">
        <f>Table1[[#This Row],[Sales Values]]-(Table1[[#This Row],[Sales Values]]*0.25)</f>
        <v>1989.3000000000002</v>
      </c>
      <c r="T37" s="10">
        <f>Table1[[#This Row],[Manufacturing Cost]]-Table1[[#This Row],[Delivery Cost]]</f>
        <v>1970.3000000000002</v>
      </c>
      <c r="U37" s="10">
        <f>Table1[[#This Row],[Quantity]]*Table1[[#This Row],[Delivery]]</f>
        <v>19</v>
      </c>
      <c r="V37" s="10">
        <f>Table1[[#This Row],[Sales Values]]-Table1[[#This Row],[Manufacturing Cost]]</f>
        <v>663.09999999999991</v>
      </c>
      <c r="W37" s="13">
        <f>Table1[[#This Row],[Profit]]/Table1[[#This Row],[Sales Values]]</f>
        <v>0.24999999999999994</v>
      </c>
      <c r="X37" s="10">
        <v>14.95</v>
      </c>
      <c r="Y37" s="14">
        <f>IF(AND(Table1[[#This Row],[Quantity]]&gt;20,Table1[[#This Row],[Quantity]]&lt;=50),3%,IF(AND(Table1[[#This Row],[Quantity]]&gt;50,Table1[[#This Row],[Quantity]]&lt;=100),5%,IF(Table1[[#This Row],[Quantity]]&gt;100,7%,0)))</f>
        <v>0.03</v>
      </c>
      <c r="Z37" s="10">
        <f>Table1[[#This Row],[Sales Values]]*(1-Table1[[#This Row],[Discount]])</f>
        <v>2572.828</v>
      </c>
      <c r="AA37" s="10">
        <f>Table1[[#This Row],[Sales Values]]+(Table1[[#This Row],[Sales Values]]*1.05%)</f>
        <v>2680.2501999999999</v>
      </c>
      <c r="AB37" s="10">
        <f>Table1[[#This Row],[Sales Values]]*1.05</f>
        <v>2785.0200000000004</v>
      </c>
      <c r="AC37" s="10" t="str">
        <f t="shared" si="4"/>
        <v>Superwossname</v>
      </c>
      <c r="AD37" t="s">
        <v>101</v>
      </c>
    </row>
    <row r="38" spans="1:30" x14ac:dyDescent="0.3">
      <c r="A38">
        <v>98</v>
      </c>
      <c r="B38" t="s">
        <v>430</v>
      </c>
      <c r="C38" t="s">
        <v>232</v>
      </c>
      <c r="D38" t="s">
        <v>28</v>
      </c>
      <c r="E38" t="s">
        <v>29</v>
      </c>
      <c r="F38">
        <v>30</v>
      </c>
      <c r="G38" t="s">
        <v>431</v>
      </c>
      <c r="H38" t="s">
        <v>432</v>
      </c>
      <c r="I38" t="s">
        <v>32</v>
      </c>
      <c r="J38" s="8">
        <v>44616</v>
      </c>
      <c r="K38" s="6" t="str">
        <f t="shared" si="0"/>
        <v>2022</v>
      </c>
      <c r="L38" s="6" t="str">
        <f t="shared" si="1"/>
        <v>Feb</v>
      </c>
      <c r="M38">
        <v>86</v>
      </c>
      <c r="N38" s="10">
        <f t="shared" si="2"/>
        <v>3.49</v>
      </c>
      <c r="O38">
        <f t="shared" si="3"/>
        <v>20</v>
      </c>
      <c r="P38">
        <v>0.5</v>
      </c>
      <c r="Q38" s="12">
        <f>Table1[[#This Row],[Quantity]]*Table1[[#This Row],[Case Size]]</f>
        <v>1720</v>
      </c>
      <c r="R38" s="10">
        <f>Table1[[#This Row],[ Sales Volume]]*Table1[[#This Row],[Cost]]</f>
        <v>6002.8</v>
      </c>
      <c r="S38" s="10">
        <f>Table1[[#This Row],[Sales Values]]-(Table1[[#This Row],[Sales Values]]*0.25)</f>
        <v>4502.1000000000004</v>
      </c>
      <c r="T38" s="10">
        <f>Table1[[#This Row],[Manufacturing Cost]]-Table1[[#This Row],[Delivery Cost]]</f>
        <v>4459.1000000000004</v>
      </c>
      <c r="U38" s="10">
        <f>Table1[[#This Row],[Quantity]]*Table1[[#This Row],[Delivery]]</f>
        <v>43</v>
      </c>
      <c r="V38" s="10">
        <f>Table1[[#This Row],[Sales Values]]-Table1[[#This Row],[Manufacturing Cost]]</f>
        <v>1500.6999999999998</v>
      </c>
      <c r="W38" s="13">
        <f>Table1[[#This Row],[Profit]]/Table1[[#This Row],[Sales Values]]</f>
        <v>0.24999999999999997</v>
      </c>
      <c r="X38" s="10">
        <v>14.95</v>
      </c>
      <c r="Y38" s="14">
        <f>IF(AND(Table1[[#This Row],[Quantity]]&gt;20,Table1[[#This Row],[Quantity]]&lt;=50),3%,IF(AND(Table1[[#This Row],[Quantity]]&gt;50,Table1[[#This Row],[Quantity]]&lt;=100),5%,IF(Table1[[#This Row],[Quantity]]&gt;100,7%,0)))</f>
        <v>0.05</v>
      </c>
      <c r="Z38" s="10">
        <f>Table1[[#This Row],[Sales Values]]*(1-Table1[[#This Row],[Discount]])</f>
        <v>5702.66</v>
      </c>
      <c r="AA38" s="10">
        <f>Table1[[#This Row],[Sales Values]]+(Table1[[#This Row],[Sales Values]]*1.05%)</f>
        <v>6065.8294000000005</v>
      </c>
      <c r="AB38" s="10">
        <f>Table1[[#This Row],[Sales Values]]*1.05</f>
        <v>6302.9400000000005</v>
      </c>
      <c r="AC38" s="10" t="str">
        <f t="shared" si="4"/>
        <v>Superwossname</v>
      </c>
      <c r="AD38" t="s">
        <v>101</v>
      </c>
    </row>
    <row r="39" spans="1:30" x14ac:dyDescent="0.3">
      <c r="A39">
        <v>102</v>
      </c>
      <c r="B39" t="s">
        <v>444</v>
      </c>
      <c r="C39" t="s">
        <v>445</v>
      </c>
      <c r="D39" t="s">
        <v>51</v>
      </c>
      <c r="E39" t="s">
        <v>16</v>
      </c>
      <c r="F39">
        <v>90</v>
      </c>
      <c r="G39" t="s">
        <v>446</v>
      </c>
      <c r="H39" t="s">
        <v>447</v>
      </c>
      <c r="I39" t="s">
        <v>32</v>
      </c>
      <c r="J39" s="8">
        <v>44703</v>
      </c>
      <c r="K39" s="6" t="str">
        <f t="shared" si="0"/>
        <v>2022</v>
      </c>
      <c r="L39" s="6" t="str">
        <f t="shared" si="1"/>
        <v>May</v>
      </c>
      <c r="M39">
        <v>83</v>
      </c>
      <c r="N39" s="10">
        <f t="shared" si="2"/>
        <v>1.89</v>
      </c>
      <c r="O39">
        <f t="shared" si="3"/>
        <v>18</v>
      </c>
      <c r="P39">
        <v>0.5</v>
      </c>
      <c r="Q39" s="12">
        <f>Table1[[#This Row],[Quantity]]*Table1[[#This Row],[Case Size]]</f>
        <v>1494</v>
      </c>
      <c r="R39" s="10">
        <f>Table1[[#This Row],[ Sales Volume]]*Table1[[#This Row],[Cost]]</f>
        <v>2823.66</v>
      </c>
      <c r="S39" s="10">
        <f>Table1[[#This Row],[Sales Values]]-(Table1[[#This Row],[Sales Values]]*0.25)</f>
        <v>2117.7449999999999</v>
      </c>
      <c r="T39" s="10">
        <f>Table1[[#This Row],[Manufacturing Cost]]-Table1[[#This Row],[Delivery Cost]]</f>
        <v>2076.2449999999999</v>
      </c>
      <c r="U39" s="10">
        <f>Table1[[#This Row],[Quantity]]*Table1[[#This Row],[Delivery]]</f>
        <v>41.5</v>
      </c>
      <c r="V39" s="10">
        <f>Table1[[#This Row],[Sales Values]]-Table1[[#This Row],[Manufacturing Cost]]</f>
        <v>705.91499999999996</v>
      </c>
      <c r="W39" s="13">
        <f>Table1[[#This Row],[Profit]]/Table1[[#This Row],[Sales Values]]</f>
        <v>0.25</v>
      </c>
      <c r="X39" s="10">
        <v>14.95</v>
      </c>
      <c r="Y39" s="14">
        <f>IF(AND(Table1[[#This Row],[Quantity]]&gt;20,Table1[[#This Row],[Quantity]]&lt;=50),3%,IF(AND(Table1[[#This Row],[Quantity]]&gt;50,Table1[[#This Row],[Quantity]]&lt;=100),5%,IF(Table1[[#This Row],[Quantity]]&gt;100,7%,0)))</f>
        <v>0.05</v>
      </c>
      <c r="Z39" s="10">
        <f>Table1[[#This Row],[Sales Values]]*(1-Table1[[#This Row],[Discount]])</f>
        <v>2682.4769999999999</v>
      </c>
      <c r="AA39" s="10">
        <f>Table1[[#This Row],[Sales Values]]+(Table1[[#This Row],[Sales Values]]*1.05%)</f>
        <v>2853.30843</v>
      </c>
      <c r="AB39" s="10">
        <f>Table1[[#This Row],[Sales Values]]*1.05</f>
        <v>2964.8429999999998</v>
      </c>
      <c r="AC39" s="10" t="str">
        <f t="shared" si="4"/>
        <v>Gigastuff</v>
      </c>
      <c r="AD39" t="s">
        <v>45</v>
      </c>
    </row>
    <row r="40" spans="1:30" x14ac:dyDescent="0.3">
      <c r="A40">
        <v>108</v>
      </c>
      <c r="B40" t="s">
        <v>467</v>
      </c>
      <c r="C40" t="s">
        <v>468</v>
      </c>
      <c r="D40" t="s">
        <v>51</v>
      </c>
      <c r="E40" t="s">
        <v>16</v>
      </c>
      <c r="F40">
        <v>60</v>
      </c>
      <c r="G40" t="s">
        <v>14410</v>
      </c>
      <c r="H40" t="s">
        <v>470</v>
      </c>
      <c r="I40" t="s">
        <v>32</v>
      </c>
      <c r="J40" s="8">
        <v>44400</v>
      </c>
      <c r="K40" s="6" t="str">
        <f t="shared" si="0"/>
        <v>2021</v>
      </c>
      <c r="L40" s="6" t="str">
        <f t="shared" si="1"/>
        <v>Jul</v>
      </c>
      <c r="M40">
        <v>87</v>
      </c>
      <c r="N40" s="10">
        <f t="shared" si="2"/>
        <v>1.89</v>
      </c>
      <c r="O40">
        <f t="shared" si="3"/>
        <v>18</v>
      </c>
      <c r="P40">
        <v>0.5</v>
      </c>
      <c r="Q40" s="12">
        <f>Table1[[#This Row],[Quantity]]*Table1[[#This Row],[Case Size]]</f>
        <v>1566</v>
      </c>
      <c r="R40" s="10">
        <f>Table1[[#This Row],[ Sales Volume]]*Table1[[#This Row],[Cost]]</f>
        <v>2959.74</v>
      </c>
      <c r="S40" s="10">
        <f>Table1[[#This Row],[Sales Values]]-(Table1[[#This Row],[Sales Values]]*0.25)</f>
        <v>2219.8049999999998</v>
      </c>
      <c r="T40" s="10">
        <f>Table1[[#This Row],[Manufacturing Cost]]-Table1[[#This Row],[Delivery Cost]]</f>
        <v>2176.3049999999998</v>
      </c>
      <c r="U40" s="10">
        <f>Table1[[#This Row],[Quantity]]*Table1[[#This Row],[Delivery]]</f>
        <v>43.5</v>
      </c>
      <c r="V40" s="10">
        <f>Table1[[#This Row],[Sales Values]]-Table1[[#This Row],[Manufacturing Cost]]</f>
        <v>739.93499999999995</v>
      </c>
      <c r="W40" s="13">
        <f>Table1[[#This Row],[Profit]]/Table1[[#This Row],[Sales Values]]</f>
        <v>0.25</v>
      </c>
      <c r="X40" s="10">
        <v>14.95</v>
      </c>
      <c r="Y40" s="14">
        <f>IF(AND(Table1[[#This Row],[Quantity]]&gt;20,Table1[[#This Row],[Quantity]]&lt;=50),3%,IF(AND(Table1[[#This Row],[Quantity]]&gt;50,Table1[[#This Row],[Quantity]]&lt;=100),5%,IF(Table1[[#This Row],[Quantity]]&gt;100,7%,0)))</f>
        <v>0.05</v>
      </c>
      <c r="Z40" s="10">
        <f>Table1[[#This Row],[Sales Values]]*(1-Table1[[#This Row],[Discount]])</f>
        <v>2811.7529999999997</v>
      </c>
      <c r="AA40" s="10">
        <f>Table1[[#This Row],[Sales Values]]+(Table1[[#This Row],[Sales Values]]*1.05%)</f>
        <v>2990.8172699999996</v>
      </c>
      <c r="AB40" s="10">
        <f>Table1[[#This Row],[Sales Values]]*1.05</f>
        <v>3107.7269999999999</v>
      </c>
      <c r="AC40" s="10" t="str">
        <f t="shared" si="4"/>
        <v>Gigastuff</v>
      </c>
      <c r="AD40" t="s">
        <v>45</v>
      </c>
    </row>
    <row r="41" spans="1:30" x14ac:dyDescent="0.3">
      <c r="A41">
        <v>112</v>
      </c>
      <c r="B41" t="s">
        <v>484</v>
      </c>
      <c r="C41" t="s">
        <v>485</v>
      </c>
      <c r="D41" t="s">
        <v>28</v>
      </c>
      <c r="E41" t="s">
        <v>29</v>
      </c>
      <c r="F41">
        <v>30</v>
      </c>
      <c r="G41" t="s">
        <v>486</v>
      </c>
      <c r="H41" t="s">
        <v>487</v>
      </c>
      <c r="I41" t="s">
        <v>32</v>
      </c>
      <c r="J41" s="8">
        <v>43896</v>
      </c>
      <c r="K41" s="6" t="str">
        <f t="shared" si="0"/>
        <v>2020</v>
      </c>
      <c r="L41" s="6" t="str">
        <f t="shared" si="1"/>
        <v>Mar</v>
      </c>
      <c r="M41">
        <v>37</v>
      </c>
      <c r="N41" s="10">
        <f t="shared" si="2"/>
        <v>3.49</v>
      </c>
      <c r="O41">
        <f t="shared" si="3"/>
        <v>20</v>
      </c>
      <c r="P41">
        <v>0.5</v>
      </c>
      <c r="Q41" s="12">
        <f>Table1[[#This Row],[Quantity]]*Table1[[#This Row],[Case Size]]</f>
        <v>740</v>
      </c>
      <c r="R41" s="10">
        <f>Table1[[#This Row],[ Sales Volume]]*Table1[[#This Row],[Cost]]</f>
        <v>2582.6000000000004</v>
      </c>
      <c r="S41" s="10">
        <f>Table1[[#This Row],[Sales Values]]-(Table1[[#This Row],[Sales Values]]*0.25)</f>
        <v>1936.9500000000003</v>
      </c>
      <c r="T41" s="10">
        <f>Table1[[#This Row],[Manufacturing Cost]]-Table1[[#This Row],[Delivery Cost]]</f>
        <v>1918.4500000000003</v>
      </c>
      <c r="U41" s="10">
        <f>Table1[[#This Row],[Quantity]]*Table1[[#This Row],[Delivery]]</f>
        <v>18.5</v>
      </c>
      <c r="V41" s="10">
        <f>Table1[[#This Row],[Sales Values]]-Table1[[#This Row],[Manufacturing Cost]]</f>
        <v>645.65000000000009</v>
      </c>
      <c r="W41" s="13">
        <f>Table1[[#This Row],[Profit]]/Table1[[#This Row],[Sales Values]]</f>
        <v>0.25</v>
      </c>
      <c r="X41" s="10">
        <v>14.95</v>
      </c>
      <c r="Y41" s="14">
        <f>IF(AND(Table1[[#This Row],[Quantity]]&gt;20,Table1[[#This Row],[Quantity]]&lt;=50),3%,IF(AND(Table1[[#This Row],[Quantity]]&gt;50,Table1[[#This Row],[Quantity]]&lt;=100),5%,IF(Table1[[#This Row],[Quantity]]&gt;100,7%,0)))</f>
        <v>0.03</v>
      </c>
      <c r="Z41" s="10">
        <f>Table1[[#This Row],[Sales Values]]*(1-Table1[[#This Row],[Discount]])</f>
        <v>2505.1220000000003</v>
      </c>
      <c r="AA41" s="10">
        <f>Table1[[#This Row],[Sales Values]]+(Table1[[#This Row],[Sales Values]]*1.05%)</f>
        <v>2609.7173000000003</v>
      </c>
      <c r="AB41" s="10">
        <f>Table1[[#This Row],[Sales Values]]*1.05</f>
        <v>2711.7300000000005</v>
      </c>
      <c r="AC41" s="10" t="str">
        <f t="shared" si="4"/>
        <v>Superwossname</v>
      </c>
      <c r="AD41" t="s">
        <v>101</v>
      </c>
    </row>
    <row r="42" spans="1:30" x14ac:dyDescent="0.3">
      <c r="A42">
        <v>123</v>
      </c>
      <c r="B42" t="s">
        <v>523</v>
      </c>
      <c r="C42" t="s">
        <v>524</v>
      </c>
      <c r="D42" t="s">
        <v>15</v>
      </c>
      <c r="E42" t="s">
        <v>16</v>
      </c>
      <c r="F42">
        <v>60</v>
      </c>
      <c r="G42" t="s">
        <v>525</v>
      </c>
      <c r="H42" t="s">
        <v>526</v>
      </c>
      <c r="I42" t="s">
        <v>32</v>
      </c>
      <c r="J42" s="8">
        <v>44084</v>
      </c>
      <c r="K42" s="6" t="str">
        <f t="shared" si="0"/>
        <v>2020</v>
      </c>
      <c r="L42" s="6" t="str">
        <f t="shared" si="1"/>
        <v>Sep</v>
      </c>
      <c r="M42">
        <v>43</v>
      </c>
      <c r="N42" s="10">
        <f t="shared" si="2"/>
        <v>2.0099999999999998</v>
      </c>
      <c r="O42">
        <f t="shared" si="3"/>
        <v>20</v>
      </c>
      <c r="P42">
        <v>0.5</v>
      </c>
      <c r="Q42" s="12">
        <f>Table1[[#This Row],[Quantity]]*Table1[[#This Row],[Case Size]]</f>
        <v>860</v>
      </c>
      <c r="R42" s="10">
        <f>Table1[[#This Row],[ Sales Volume]]*Table1[[#This Row],[Cost]]</f>
        <v>1728.6</v>
      </c>
      <c r="S42" s="10">
        <f>Table1[[#This Row],[Sales Values]]-(Table1[[#This Row],[Sales Values]]*0.25)</f>
        <v>1296.4499999999998</v>
      </c>
      <c r="T42" s="10">
        <f>Table1[[#This Row],[Manufacturing Cost]]-Table1[[#This Row],[Delivery Cost]]</f>
        <v>1274.9499999999998</v>
      </c>
      <c r="U42" s="10">
        <f>Table1[[#This Row],[Quantity]]*Table1[[#This Row],[Delivery]]</f>
        <v>21.5</v>
      </c>
      <c r="V42" s="10">
        <f>Table1[[#This Row],[Sales Values]]-Table1[[#This Row],[Manufacturing Cost]]</f>
        <v>432.15000000000009</v>
      </c>
      <c r="W42" s="13">
        <f>Table1[[#This Row],[Profit]]/Table1[[#This Row],[Sales Values]]</f>
        <v>0.25000000000000006</v>
      </c>
      <c r="X42" s="10">
        <v>14.95</v>
      </c>
      <c r="Y42" s="14">
        <f>IF(AND(Table1[[#This Row],[Quantity]]&gt;20,Table1[[#This Row],[Quantity]]&lt;=50),3%,IF(AND(Table1[[#This Row],[Quantity]]&gt;50,Table1[[#This Row],[Quantity]]&lt;=100),5%,IF(Table1[[#This Row],[Quantity]]&gt;100,7%,0)))</f>
        <v>0.03</v>
      </c>
      <c r="Z42" s="10">
        <f>Table1[[#This Row],[Sales Values]]*(1-Table1[[#This Row],[Discount]])</f>
        <v>1676.742</v>
      </c>
      <c r="AA42" s="10">
        <f>Table1[[#This Row],[Sales Values]]+(Table1[[#This Row],[Sales Values]]*1.05%)</f>
        <v>1746.7502999999999</v>
      </c>
      <c r="AB42" s="10">
        <f>Table1[[#This Row],[Sales Values]]*1.05</f>
        <v>1815.03</v>
      </c>
      <c r="AC42" s="10" t="str">
        <f t="shared" si="4"/>
        <v>Hyperwotsit</v>
      </c>
      <c r="AD42" t="s">
        <v>20</v>
      </c>
    </row>
    <row r="43" spans="1:30" x14ac:dyDescent="0.3">
      <c r="A43">
        <v>125</v>
      </c>
      <c r="B43" t="s">
        <v>531</v>
      </c>
      <c r="C43" t="s">
        <v>532</v>
      </c>
      <c r="D43" t="s">
        <v>51</v>
      </c>
      <c r="E43" t="s">
        <v>16</v>
      </c>
      <c r="F43">
        <v>90</v>
      </c>
      <c r="G43" t="s">
        <v>533</v>
      </c>
      <c r="H43" t="s">
        <v>534</v>
      </c>
      <c r="I43" t="s">
        <v>32</v>
      </c>
      <c r="J43" s="8">
        <v>43905</v>
      </c>
      <c r="K43" s="6" t="str">
        <f t="shared" si="0"/>
        <v>2020</v>
      </c>
      <c r="L43" s="6" t="str">
        <f t="shared" si="1"/>
        <v>Mar</v>
      </c>
      <c r="M43">
        <v>26</v>
      </c>
      <c r="N43" s="10">
        <f t="shared" si="2"/>
        <v>3.49</v>
      </c>
      <c r="O43">
        <f t="shared" si="3"/>
        <v>20</v>
      </c>
      <c r="P43">
        <v>0.5</v>
      </c>
      <c r="Q43" s="12">
        <f>Table1[[#This Row],[Quantity]]*Table1[[#This Row],[Case Size]]</f>
        <v>520</v>
      </c>
      <c r="R43" s="10">
        <f>Table1[[#This Row],[ Sales Volume]]*Table1[[#This Row],[Cost]]</f>
        <v>1814.8000000000002</v>
      </c>
      <c r="S43" s="10">
        <f>Table1[[#This Row],[Sales Values]]-(Table1[[#This Row],[Sales Values]]*0.25)</f>
        <v>1361.1000000000001</v>
      </c>
      <c r="T43" s="10">
        <f>Table1[[#This Row],[Manufacturing Cost]]-Table1[[#This Row],[Delivery Cost]]</f>
        <v>1348.1000000000001</v>
      </c>
      <c r="U43" s="10">
        <f>Table1[[#This Row],[Quantity]]*Table1[[#This Row],[Delivery]]</f>
        <v>13</v>
      </c>
      <c r="V43" s="10">
        <f>Table1[[#This Row],[Sales Values]]-Table1[[#This Row],[Manufacturing Cost]]</f>
        <v>453.70000000000005</v>
      </c>
      <c r="W43" s="13">
        <f>Table1[[#This Row],[Profit]]/Table1[[#This Row],[Sales Values]]</f>
        <v>0.25</v>
      </c>
      <c r="X43" s="10">
        <v>14.95</v>
      </c>
      <c r="Y43" s="14">
        <f>IF(AND(Table1[[#This Row],[Quantity]]&gt;20,Table1[[#This Row],[Quantity]]&lt;=50),3%,IF(AND(Table1[[#This Row],[Quantity]]&gt;50,Table1[[#This Row],[Quantity]]&lt;=100),5%,IF(Table1[[#This Row],[Quantity]]&gt;100,7%,0)))</f>
        <v>0.03</v>
      </c>
      <c r="Z43" s="10">
        <f>Table1[[#This Row],[Sales Values]]*(1-Table1[[#This Row],[Discount]])</f>
        <v>1760.3560000000002</v>
      </c>
      <c r="AA43" s="10">
        <f>Table1[[#This Row],[Sales Values]]+(Table1[[#This Row],[Sales Values]]*1.05%)</f>
        <v>1833.8554000000001</v>
      </c>
      <c r="AB43" s="10">
        <f>Table1[[#This Row],[Sales Values]]*1.05</f>
        <v>1905.5400000000002</v>
      </c>
      <c r="AC43" s="10" t="str">
        <f t="shared" si="4"/>
        <v>Superwossname</v>
      </c>
      <c r="AD43" t="s">
        <v>101</v>
      </c>
    </row>
    <row r="44" spans="1:30" x14ac:dyDescent="0.3">
      <c r="A44">
        <v>130</v>
      </c>
      <c r="B44" t="s">
        <v>550</v>
      </c>
      <c r="C44" t="s">
        <v>551</v>
      </c>
      <c r="D44" t="s">
        <v>28</v>
      </c>
      <c r="E44" t="s">
        <v>29</v>
      </c>
      <c r="F44">
        <v>30</v>
      </c>
      <c r="G44" t="s">
        <v>552</v>
      </c>
      <c r="H44" t="s">
        <v>553</v>
      </c>
      <c r="I44" t="s">
        <v>554</v>
      </c>
      <c r="J44" s="8">
        <v>44813</v>
      </c>
      <c r="K44" s="6" t="str">
        <f t="shared" si="0"/>
        <v>2022</v>
      </c>
      <c r="L44" s="6" t="str">
        <f t="shared" si="1"/>
        <v>Sep</v>
      </c>
      <c r="M44">
        <v>81</v>
      </c>
      <c r="N44" s="10">
        <f t="shared" si="2"/>
        <v>2.0099999999999998</v>
      </c>
      <c r="O44">
        <f t="shared" si="3"/>
        <v>20</v>
      </c>
      <c r="P44">
        <v>0.5</v>
      </c>
      <c r="Q44" s="11">
        <f>Table1[[#This Row],[Quantity]]*Table1[[#This Row],[Case Size]]</f>
        <v>1620</v>
      </c>
      <c r="R44" s="10">
        <f>Table1[[#This Row],[ Sales Volume]]*Table1[[#This Row],[Cost]]</f>
        <v>3256.2</v>
      </c>
      <c r="S44" s="10">
        <f>Table1[[#This Row],[Sales Values]]-(Table1[[#This Row],[Sales Values]]*0.25)</f>
        <v>2442.1499999999996</v>
      </c>
      <c r="T44" s="10">
        <f>Table1[[#This Row],[Manufacturing Cost]]-Table1[[#This Row],[Delivery Cost]]</f>
        <v>2401.6499999999996</v>
      </c>
      <c r="U44" s="10">
        <f>Table1[[#This Row],[Quantity]]*Table1[[#This Row],[Delivery]]</f>
        <v>40.5</v>
      </c>
      <c r="V44" s="10">
        <f>Table1[[#This Row],[Sales Values]]-Table1[[#This Row],[Manufacturing Cost]]</f>
        <v>814.05000000000018</v>
      </c>
      <c r="W44" s="13">
        <f>Table1[[#This Row],[Profit]]/Table1[[#This Row],[Sales Values]]</f>
        <v>0.25000000000000006</v>
      </c>
      <c r="X44" s="10">
        <v>14.95</v>
      </c>
      <c r="Y44" s="14">
        <f>IF(AND(Table1[[#This Row],[Quantity]]&gt;20,Table1[[#This Row],[Quantity]]&lt;=50),3%,IF(AND(Table1[[#This Row],[Quantity]]&gt;50,Table1[[#This Row],[Quantity]]&lt;=100),5%,IF(Table1[[#This Row],[Quantity]]&gt;100,7%,0)))</f>
        <v>0.05</v>
      </c>
      <c r="Z44" s="10">
        <f>Table1[[#This Row],[Sales Values]]*(1-Table1[[#This Row],[Discount]])</f>
        <v>3093.39</v>
      </c>
      <c r="AA44" s="10">
        <f>Table1[[#This Row],[Sales Values]]+(Table1[[#This Row],[Sales Values]]*1.05%)</f>
        <v>3290.3900999999996</v>
      </c>
      <c r="AB44" s="10">
        <f>Table1[[#This Row],[Sales Values]]*1.05</f>
        <v>3419.0099999999998</v>
      </c>
      <c r="AC44" s="10" t="str">
        <f t="shared" si="4"/>
        <v>Hyperwotsit</v>
      </c>
      <c r="AD44" t="s">
        <v>20</v>
      </c>
    </row>
    <row r="45" spans="1:30" x14ac:dyDescent="0.3">
      <c r="A45">
        <v>137</v>
      </c>
      <c r="B45" t="s">
        <v>580</v>
      </c>
      <c r="C45" t="s">
        <v>581</v>
      </c>
      <c r="D45" t="s">
        <v>28</v>
      </c>
      <c r="E45" t="s">
        <v>29</v>
      </c>
      <c r="F45">
        <v>60</v>
      </c>
      <c r="G45" t="s">
        <v>582</v>
      </c>
      <c r="H45" t="s">
        <v>583</v>
      </c>
      <c r="I45" t="s">
        <v>32</v>
      </c>
      <c r="J45" s="8">
        <v>44671</v>
      </c>
      <c r="K45" s="6" t="str">
        <f t="shared" si="0"/>
        <v>2022</v>
      </c>
      <c r="L45" s="6" t="str">
        <f t="shared" si="1"/>
        <v>Apr</v>
      </c>
      <c r="M45">
        <v>97</v>
      </c>
      <c r="N45" s="10">
        <f t="shared" si="2"/>
        <v>2.0099999999999998</v>
      </c>
      <c r="O45">
        <f t="shared" si="3"/>
        <v>20</v>
      </c>
      <c r="P45">
        <v>0.5</v>
      </c>
      <c r="Q45" s="11">
        <f>Table1[[#This Row],[Quantity]]*Table1[[#This Row],[Case Size]]</f>
        <v>1940</v>
      </c>
      <c r="R45" s="10">
        <f>Table1[[#This Row],[ Sales Volume]]*Table1[[#This Row],[Cost]]</f>
        <v>3899.3999999999996</v>
      </c>
      <c r="S45" s="10">
        <f>Table1[[#This Row],[Sales Values]]-(Table1[[#This Row],[Sales Values]]*0.25)</f>
        <v>2924.5499999999997</v>
      </c>
      <c r="T45" s="10">
        <f>Table1[[#This Row],[Manufacturing Cost]]-Table1[[#This Row],[Delivery Cost]]</f>
        <v>2876.0499999999997</v>
      </c>
      <c r="U45" s="10">
        <f>Table1[[#This Row],[Quantity]]*Table1[[#This Row],[Delivery]]</f>
        <v>48.5</v>
      </c>
      <c r="V45" s="10">
        <f>Table1[[#This Row],[Sales Values]]-Table1[[#This Row],[Manufacturing Cost]]</f>
        <v>974.84999999999991</v>
      </c>
      <c r="W45" s="13">
        <f>Table1[[#This Row],[Profit]]/Table1[[#This Row],[Sales Values]]</f>
        <v>0.25</v>
      </c>
      <c r="X45" s="10">
        <v>14.95</v>
      </c>
      <c r="Y45" s="14">
        <f>IF(AND(Table1[[#This Row],[Quantity]]&gt;20,Table1[[#This Row],[Quantity]]&lt;=50),3%,IF(AND(Table1[[#This Row],[Quantity]]&gt;50,Table1[[#This Row],[Quantity]]&lt;=100),5%,IF(Table1[[#This Row],[Quantity]]&gt;100,7%,0)))</f>
        <v>0.05</v>
      </c>
      <c r="Z45" s="10">
        <f>Table1[[#This Row],[Sales Values]]*(1-Table1[[#This Row],[Discount]])</f>
        <v>3704.4299999999994</v>
      </c>
      <c r="AA45" s="10">
        <f>Table1[[#This Row],[Sales Values]]+(Table1[[#This Row],[Sales Values]]*1.05%)</f>
        <v>3940.3436999999994</v>
      </c>
      <c r="AB45" s="10">
        <f>Table1[[#This Row],[Sales Values]]*1.05</f>
        <v>4094.37</v>
      </c>
      <c r="AC45" s="10" t="str">
        <f t="shared" si="4"/>
        <v>Hyperwotsit</v>
      </c>
      <c r="AD45" t="s">
        <v>20</v>
      </c>
    </row>
    <row r="46" spans="1:30" x14ac:dyDescent="0.3">
      <c r="A46">
        <v>138</v>
      </c>
      <c r="B46" t="s">
        <v>584</v>
      </c>
      <c r="C46" t="s">
        <v>585</v>
      </c>
      <c r="D46" t="s">
        <v>15</v>
      </c>
      <c r="E46" t="s">
        <v>16</v>
      </c>
      <c r="F46">
        <v>30</v>
      </c>
      <c r="G46" t="s">
        <v>586</v>
      </c>
      <c r="H46" t="s">
        <v>587</v>
      </c>
      <c r="I46" t="s">
        <v>25</v>
      </c>
      <c r="J46" s="8">
        <v>44581</v>
      </c>
      <c r="K46" s="6" t="str">
        <f t="shared" si="0"/>
        <v>2022</v>
      </c>
      <c r="L46" s="6" t="str">
        <f t="shared" si="1"/>
        <v>Jan</v>
      </c>
      <c r="M46">
        <v>84</v>
      </c>
      <c r="N46" s="10">
        <f t="shared" si="2"/>
        <v>1.89</v>
      </c>
      <c r="O46">
        <f t="shared" si="3"/>
        <v>18</v>
      </c>
      <c r="P46">
        <v>0.5</v>
      </c>
      <c r="Q46" s="12">
        <f>Table1[[#This Row],[Quantity]]*Table1[[#This Row],[Case Size]]</f>
        <v>1512</v>
      </c>
      <c r="R46" s="10">
        <f>Table1[[#This Row],[ Sales Volume]]*Table1[[#This Row],[Cost]]</f>
        <v>2857.68</v>
      </c>
      <c r="S46" s="10">
        <f>Table1[[#This Row],[Sales Values]]-(Table1[[#This Row],[Sales Values]]*0.25)</f>
        <v>2143.2599999999998</v>
      </c>
      <c r="T46" s="10">
        <f>Table1[[#This Row],[Manufacturing Cost]]-Table1[[#This Row],[Delivery Cost]]</f>
        <v>2101.2599999999998</v>
      </c>
      <c r="U46" s="10">
        <f>Table1[[#This Row],[Quantity]]*Table1[[#This Row],[Delivery]]</f>
        <v>42</v>
      </c>
      <c r="V46" s="10">
        <f>Table1[[#This Row],[Sales Values]]-Table1[[#This Row],[Manufacturing Cost]]</f>
        <v>714.42000000000007</v>
      </c>
      <c r="W46" s="13">
        <f>Table1[[#This Row],[Profit]]/Table1[[#This Row],[Sales Values]]</f>
        <v>0.25000000000000006</v>
      </c>
      <c r="X46" s="10">
        <v>14.95</v>
      </c>
      <c r="Y46" s="14">
        <f>IF(AND(Table1[[#This Row],[Quantity]]&gt;20,Table1[[#This Row],[Quantity]]&lt;=50),3%,IF(AND(Table1[[#This Row],[Quantity]]&gt;50,Table1[[#This Row],[Quantity]]&lt;=100),5%,IF(Table1[[#This Row],[Quantity]]&gt;100,7%,0)))</f>
        <v>0.05</v>
      </c>
      <c r="Z46" s="10">
        <f>Table1[[#This Row],[Sales Values]]*(1-Table1[[#This Row],[Discount]])</f>
        <v>2714.7959999999998</v>
      </c>
      <c r="AA46" s="10">
        <f>Table1[[#This Row],[Sales Values]]+(Table1[[#This Row],[Sales Values]]*1.05%)</f>
        <v>2887.6856399999997</v>
      </c>
      <c r="AB46" s="10">
        <f>Table1[[#This Row],[Sales Values]]*1.05</f>
        <v>3000.5639999999999</v>
      </c>
      <c r="AC46" s="10" t="str">
        <f t="shared" si="4"/>
        <v>Gigastuff</v>
      </c>
      <c r="AD46" t="s">
        <v>45</v>
      </c>
    </row>
    <row r="47" spans="1:30" x14ac:dyDescent="0.3">
      <c r="A47">
        <v>142</v>
      </c>
      <c r="B47" t="s">
        <v>600</v>
      </c>
      <c r="C47" t="s">
        <v>601</v>
      </c>
      <c r="D47" t="s">
        <v>15</v>
      </c>
      <c r="E47" t="s">
        <v>16</v>
      </c>
      <c r="F47">
        <v>30</v>
      </c>
      <c r="G47" t="s">
        <v>602</v>
      </c>
      <c r="H47" t="s">
        <v>603</v>
      </c>
      <c r="I47" t="s">
        <v>187</v>
      </c>
      <c r="J47" s="8">
        <v>43949</v>
      </c>
      <c r="K47" s="6" t="str">
        <f t="shared" si="0"/>
        <v>2020</v>
      </c>
      <c r="L47" s="6" t="str">
        <f t="shared" si="1"/>
        <v>Apr</v>
      </c>
      <c r="M47">
        <v>51</v>
      </c>
      <c r="N47" s="10">
        <f t="shared" si="2"/>
        <v>3.49</v>
      </c>
      <c r="O47">
        <f t="shared" si="3"/>
        <v>20</v>
      </c>
      <c r="P47">
        <v>0.5</v>
      </c>
      <c r="Q47" s="12">
        <f>Table1[[#This Row],[Quantity]]*Table1[[#This Row],[Case Size]]</f>
        <v>1020</v>
      </c>
      <c r="R47" s="10">
        <f>Table1[[#This Row],[ Sales Volume]]*Table1[[#This Row],[Cost]]</f>
        <v>3559.8</v>
      </c>
      <c r="S47" s="10">
        <f>Table1[[#This Row],[Sales Values]]-(Table1[[#This Row],[Sales Values]]*0.25)</f>
        <v>2669.8500000000004</v>
      </c>
      <c r="T47" s="10">
        <f>Table1[[#This Row],[Manufacturing Cost]]-Table1[[#This Row],[Delivery Cost]]</f>
        <v>2644.3500000000004</v>
      </c>
      <c r="U47" s="10">
        <f>Table1[[#This Row],[Quantity]]*Table1[[#This Row],[Delivery]]</f>
        <v>25.5</v>
      </c>
      <c r="V47" s="10">
        <f>Table1[[#This Row],[Sales Values]]-Table1[[#This Row],[Manufacturing Cost]]</f>
        <v>889.94999999999982</v>
      </c>
      <c r="W47" s="13">
        <f>Table1[[#This Row],[Profit]]/Table1[[#This Row],[Sales Values]]</f>
        <v>0.24999999999999994</v>
      </c>
      <c r="X47" s="10">
        <v>14.95</v>
      </c>
      <c r="Y47" s="14">
        <f>IF(AND(Table1[[#This Row],[Quantity]]&gt;20,Table1[[#This Row],[Quantity]]&lt;=50),3%,IF(AND(Table1[[#This Row],[Quantity]]&gt;50,Table1[[#This Row],[Quantity]]&lt;=100),5%,IF(Table1[[#This Row],[Quantity]]&gt;100,7%,0)))</f>
        <v>0.05</v>
      </c>
      <c r="Z47" s="10">
        <f>Table1[[#This Row],[Sales Values]]*(1-Table1[[#This Row],[Discount]])</f>
        <v>3381.81</v>
      </c>
      <c r="AA47" s="10">
        <f>Table1[[#This Row],[Sales Values]]+(Table1[[#This Row],[Sales Values]]*1.05%)</f>
        <v>3597.1779000000001</v>
      </c>
      <c r="AB47" s="10">
        <f>Table1[[#This Row],[Sales Values]]*1.05</f>
        <v>3737.7900000000004</v>
      </c>
      <c r="AC47" s="10" t="str">
        <f t="shared" si="4"/>
        <v>Superwossname</v>
      </c>
      <c r="AD47" t="s">
        <v>101</v>
      </c>
    </row>
    <row r="48" spans="1:30" x14ac:dyDescent="0.3">
      <c r="A48">
        <v>148</v>
      </c>
      <c r="B48" t="s">
        <v>624</v>
      </c>
      <c r="C48" t="s">
        <v>625</v>
      </c>
      <c r="D48" t="s">
        <v>28</v>
      </c>
      <c r="E48" t="s">
        <v>29</v>
      </c>
      <c r="F48">
        <v>60</v>
      </c>
      <c r="G48" t="s">
        <v>626</v>
      </c>
      <c r="H48" t="s">
        <v>627</v>
      </c>
      <c r="I48" t="s">
        <v>294</v>
      </c>
      <c r="J48" s="8">
        <v>44499</v>
      </c>
      <c r="K48" s="6" t="str">
        <f t="shared" si="0"/>
        <v>2021</v>
      </c>
      <c r="L48" s="6" t="str">
        <f t="shared" si="1"/>
        <v>Oct</v>
      </c>
      <c r="M48">
        <v>58</v>
      </c>
      <c r="N48" s="10">
        <f t="shared" si="2"/>
        <v>1.89</v>
      </c>
      <c r="O48">
        <f t="shared" si="3"/>
        <v>18</v>
      </c>
      <c r="P48">
        <v>0.5</v>
      </c>
      <c r="Q48" s="12">
        <f>Table1[[#This Row],[Quantity]]*Table1[[#This Row],[Case Size]]</f>
        <v>1044</v>
      </c>
      <c r="R48" s="10">
        <f>Table1[[#This Row],[ Sales Volume]]*Table1[[#This Row],[Cost]]</f>
        <v>1973.1599999999999</v>
      </c>
      <c r="S48" s="10">
        <f>Table1[[#This Row],[Sales Values]]-(Table1[[#This Row],[Sales Values]]*0.25)</f>
        <v>1479.87</v>
      </c>
      <c r="T48" s="10">
        <f>Table1[[#This Row],[Manufacturing Cost]]-Table1[[#This Row],[Delivery Cost]]</f>
        <v>1450.87</v>
      </c>
      <c r="U48" s="10">
        <f>Table1[[#This Row],[Quantity]]*Table1[[#This Row],[Delivery]]</f>
        <v>29</v>
      </c>
      <c r="V48" s="10">
        <f>Table1[[#This Row],[Sales Values]]-Table1[[#This Row],[Manufacturing Cost]]</f>
        <v>493.28999999999996</v>
      </c>
      <c r="W48" s="13">
        <f>Table1[[#This Row],[Profit]]/Table1[[#This Row],[Sales Values]]</f>
        <v>0.25</v>
      </c>
      <c r="X48" s="10">
        <v>14.95</v>
      </c>
      <c r="Y48" s="14">
        <f>IF(AND(Table1[[#This Row],[Quantity]]&gt;20,Table1[[#This Row],[Quantity]]&lt;=50),3%,IF(AND(Table1[[#This Row],[Quantity]]&gt;50,Table1[[#This Row],[Quantity]]&lt;=100),5%,IF(Table1[[#This Row],[Quantity]]&gt;100,7%,0)))</f>
        <v>0.05</v>
      </c>
      <c r="Z48" s="10">
        <f>Table1[[#This Row],[Sales Values]]*(1-Table1[[#This Row],[Discount]])</f>
        <v>1874.5019999999997</v>
      </c>
      <c r="AA48" s="10">
        <f>Table1[[#This Row],[Sales Values]]+(Table1[[#This Row],[Sales Values]]*1.05%)</f>
        <v>1993.8781799999999</v>
      </c>
      <c r="AB48" s="10">
        <f>Table1[[#This Row],[Sales Values]]*1.05</f>
        <v>2071.8179999999998</v>
      </c>
      <c r="AC48" s="10" t="str">
        <f t="shared" si="4"/>
        <v>Gigastuff</v>
      </c>
      <c r="AD48" t="s">
        <v>45</v>
      </c>
    </row>
    <row r="49" spans="1:30" x14ac:dyDescent="0.3">
      <c r="A49">
        <v>149</v>
      </c>
      <c r="B49" t="s">
        <v>628</v>
      </c>
      <c r="C49" t="s">
        <v>629</v>
      </c>
      <c r="D49" t="s">
        <v>15</v>
      </c>
      <c r="E49" t="s">
        <v>16</v>
      </c>
      <c r="F49">
        <v>60</v>
      </c>
      <c r="G49" t="s">
        <v>630</v>
      </c>
      <c r="H49" t="s">
        <v>203</v>
      </c>
      <c r="I49" t="s">
        <v>32</v>
      </c>
      <c r="J49" s="8">
        <v>43928</v>
      </c>
      <c r="K49" s="6" t="str">
        <f t="shared" si="0"/>
        <v>2020</v>
      </c>
      <c r="L49" s="6" t="str">
        <f t="shared" si="1"/>
        <v>Apr</v>
      </c>
      <c r="M49">
        <v>75</v>
      </c>
      <c r="N49" s="10">
        <f t="shared" si="2"/>
        <v>3.49</v>
      </c>
      <c r="O49">
        <f t="shared" si="3"/>
        <v>20</v>
      </c>
      <c r="P49">
        <v>0.5</v>
      </c>
      <c r="Q49" s="12">
        <f>Table1[[#This Row],[Quantity]]*Table1[[#This Row],[Case Size]]</f>
        <v>1500</v>
      </c>
      <c r="R49" s="10">
        <f>Table1[[#This Row],[ Sales Volume]]*Table1[[#This Row],[Cost]]</f>
        <v>5235</v>
      </c>
      <c r="S49" s="10">
        <f>Table1[[#This Row],[Sales Values]]-(Table1[[#This Row],[Sales Values]]*0.25)</f>
        <v>3926.25</v>
      </c>
      <c r="T49" s="10">
        <f>Table1[[#This Row],[Manufacturing Cost]]-Table1[[#This Row],[Delivery Cost]]</f>
        <v>3888.75</v>
      </c>
      <c r="U49" s="10">
        <f>Table1[[#This Row],[Quantity]]*Table1[[#This Row],[Delivery]]</f>
        <v>37.5</v>
      </c>
      <c r="V49" s="10">
        <f>Table1[[#This Row],[Sales Values]]-Table1[[#This Row],[Manufacturing Cost]]</f>
        <v>1308.75</v>
      </c>
      <c r="W49" s="13">
        <f>Table1[[#This Row],[Profit]]/Table1[[#This Row],[Sales Values]]</f>
        <v>0.25</v>
      </c>
      <c r="X49" s="10">
        <v>14.95</v>
      </c>
      <c r="Y49" s="14">
        <f>IF(AND(Table1[[#This Row],[Quantity]]&gt;20,Table1[[#This Row],[Quantity]]&lt;=50),3%,IF(AND(Table1[[#This Row],[Quantity]]&gt;50,Table1[[#This Row],[Quantity]]&lt;=100),5%,IF(Table1[[#This Row],[Quantity]]&gt;100,7%,0)))</f>
        <v>0.05</v>
      </c>
      <c r="Z49" s="10">
        <f>Table1[[#This Row],[Sales Values]]*(1-Table1[[#This Row],[Discount]])</f>
        <v>4973.25</v>
      </c>
      <c r="AA49" s="10">
        <f>Table1[[#This Row],[Sales Values]]+(Table1[[#This Row],[Sales Values]]*1.05%)</f>
        <v>5289.9674999999997</v>
      </c>
      <c r="AB49" s="10">
        <f>Table1[[#This Row],[Sales Values]]*1.05</f>
        <v>5496.75</v>
      </c>
      <c r="AC49" s="10" t="str">
        <f t="shared" si="4"/>
        <v>Superwossname</v>
      </c>
      <c r="AD49" t="s">
        <v>101</v>
      </c>
    </row>
    <row r="50" spans="1:30" x14ac:dyDescent="0.3">
      <c r="A50">
        <v>151</v>
      </c>
      <c r="B50" t="s">
        <v>347</v>
      </c>
      <c r="C50" t="s">
        <v>635</v>
      </c>
      <c r="D50" t="s">
        <v>15</v>
      </c>
      <c r="E50" t="s">
        <v>16</v>
      </c>
      <c r="F50">
        <v>90</v>
      </c>
      <c r="G50" t="s">
        <v>636</v>
      </c>
      <c r="H50" t="s">
        <v>637</v>
      </c>
      <c r="I50" t="s">
        <v>32</v>
      </c>
      <c r="J50" s="8">
        <v>44374</v>
      </c>
      <c r="K50" s="6" t="str">
        <f t="shared" si="0"/>
        <v>2021</v>
      </c>
      <c r="L50" s="6" t="str">
        <f t="shared" si="1"/>
        <v>Jun</v>
      </c>
      <c r="M50">
        <v>35</v>
      </c>
      <c r="N50" s="10">
        <f t="shared" si="2"/>
        <v>1.89</v>
      </c>
      <c r="O50">
        <f t="shared" si="3"/>
        <v>18</v>
      </c>
      <c r="P50">
        <v>0.5</v>
      </c>
      <c r="Q50" s="12">
        <f>Table1[[#This Row],[Quantity]]*Table1[[#This Row],[Case Size]]</f>
        <v>630</v>
      </c>
      <c r="R50" s="10">
        <f>Table1[[#This Row],[ Sales Volume]]*Table1[[#This Row],[Cost]]</f>
        <v>1190.7</v>
      </c>
      <c r="S50" s="10">
        <f>Table1[[#This Row],[Sales Values]]-(Table1[[#This Row],[Sales Values]]*0.25)</f>
        <v>893.02500000000009</v>
      </c>
      <c r="T50" s="10">
        <f>Table1[[#This Row],[Manufacturing Cost]]-Table1[[#This Row],[Delivery Cost]]</f>
        <v>875.52500000000009</v>
      </c>
      <c r="U50" s="10">
        <f>Table1[[#This Row],[Quantity]]*Table1[[#This Row],[Delivery]]</f>
        <v>17.5</v>
      </c>
      <c r="V50" s="10">
        <f>Table1[[#This Row],[Sales Values]]-Table1[[#This Row],[Manufacturing Cost]]</f>
        <v>297.67499999999995</v>
      </c>
      <c r="W50" s="13">
        <f>Table1[[#This Row],[Profit]]/Table1[[#This Row],[Sales Values]]</f>
        <v>0.24999999999999994</v>
      </c>
      <c r="X50" s="10">
        <v>14.95</v>
      </c>
      <c r="Y50" s="14">
        <f>IF(AND(Table1[[#This Row],[Quantity]]&gt;20,Table1[[#This Row],[Quantity]]&lt;=50),3%,IF(AND(Table1[[#This Row],[Quantity]]&gt;50,Table1[[#This Row],[Quantity]]&lt;=100),5%,IF(Table1[[#This Row],[Quantity]]&gt;100,7%,0)))</f>
        <v>0.03</v>
      </c>
      <c r="Z50" s="10">
        <f>Table1[[#This Row],[Sales Values]]*(1-Table1[[#This Row],[Discount]])</f>
        <v>1154.979</v>
      </c>
      <c r="AA50" s="10">
        <f>Table1[[#This Row],[Sales Values]]+(Table1[[#This Row],[Sales Values]]*1.05%)</f>
        <v>1203.20235</v>
      </c>
      <c r="AB50" s="10">
        <f>Table1[[#This Row],[Sales Values]]*1.05</f>
        <v>1250.2350000000001</v>
      </c>
      <c r="AC50" s="10" t="str">
        <f t="shared" si="4"/>
        <v>Gigastuff</v>
      </c>
      <c r="AD50" t="s">
        <v>45</v>
      </c>
    </row>
    <row r="51" spans="1:30" x14ac:dyDescent="0.3">
      <c r="A51">
        <v>152</v>
      </c>
      <c r="B51" t="s">
        <v>638</v>
      </c>
      <c r="C51" t="s">
        <v>639</v>
      </c>
      <c r="D51" t="s">
        <v>51</v>
      </c>
      <c r="E51" t="s">
        <v>16</v>
      </c>
      <c r="F51">
        <v>30</v>
      </c>
      <c r="G51" t="s">
        <v>640</v>
      </c>
      <c r="H51" t="s">
        <v>641</v>
      </c>
      <c r="I51" t="s">
        <v>294</v>
      </c>
      <c r="J51" s="8">
        <v>44136</v>
      </c>
      <c r="K51" s="6" t="str">
        <f t="shared" si="0"/>
        <v>2020</v>
      </c>
      <c r="L51" s="6" t="str">
        <f t="shared" si="1"/>
        <v>Nov</v>
      </c>
      <c r="M51">
        <v>62</v>
      </c>
      <c r="N51" s="10">
        <f t="shared" si="2"/>
        <v>1.89</v>
      </c>
      <c r="O51">
        <f t="shared" si="3"/>
        <v>18</v>
      </c>
      <c r="P51">
        <v>0.5</v>
      </c>
      <c r="Q51" s="12">
        <f>Table1[[#This Row],[Quantity]]*Table1[[#This Row],[Case Size]]</f>
        <v>1116</v>
      </c>
      <c r="R51" s="10">
        <f>Table1[[#This Row],[ Sales Volume]]*Table1[[#This Row],[Cost]]</f>
        <v>2109.2399999999998</v>
      </c>
      <c r="S51" s="10">
        <f>Table1[[#This Row],[Sales Values]]-(Table1[[#This Row],[Sales Values]]*0.25)</f>
        <v>1581.9299999999998</v>
      </c>
      <c r="T51" s="10">
        <f>Table1[[#This Row],[Manufacturing Cost]]-Table1[[#This Row],[Delivery Cost]]</f>
        <v>1550.9299999999998</v>
      </c>
      <c r="U51" s="10">
        <f>Table1[[#This Row],[Quantity]]*Table1[[#This Row],[Delivery]]</f>
        <v>31</v>
      </c>
      <c r="V51" s="10">
        <f>Table1[[#This Row],[Sales Values]]-Table1[[#This Row],[Manufacturing Cost]]</f>
        <v>527.30999999999995</v>
      </c>
      <c r="W51" s="13">
        <f>Table1[[#This Row],[Profit]]/Table1[[#This Row],[Sales Values]]</f>
        <v>0.25</v>
      </c>
      <c r="X51" s="10">
        <v>14.95</v>
      </c>
      <c r="Y51" s="14">
        <f>IF(AND(Table1[[#This Row],[Quantity]]&gt;20,Table1[[#This Row],[Quantity]]&lt;=50),3%,IF(AND(Table1[[#This Row],[Quantity]]&gt;50,Table1[[#This Row],[Quantity]]&lt;=100),5%,IF(Table1[[#This Row],[Quantity]]&gt;100,7%,0)))</f>
        <v>0.05</v>
      </c>
      <c r="Z51" s="10">
        <f>Table1[[#This Row],[Sales Values]]*(1-Table1[[#This Row],[Discount]])</f>
        <v>2003.7779999999998</v>
      </c>
      <c r="AA51" s="10">
        <f>Table1[[#This Row],[Sales Values]]+(Table1[[#This Row],[Sales Values]]*1.05%)</f>
        <v>2131.3870199999997</v>
      </c>
      <c r="AB51" s="10">
        <f>Table1[[#This Row],[Sales Values]]*1.05</f>
        <v>2214.7019999999998</v>
      </c>
      <c r="AC51" s="10" t="str">
        <f t="shared" si="4"/>
        <v>Gigastuff</v>
      </c>
      <c r="AD51" t="s">
        <v>45</v>
      </c>
    </row>
    <row r="52" spans="1:30" x14ac:dyDescent="0.3">
      <c r="A52">
        <v>153</v>
      </c>
      <c r="B52" t="s">
        <v>642</v>
      </c>
      <c r="C52" t="s">
        <v>97</v>
      </c>
      <c r="D52" t="s">
        <v>15</v>
      </c>
      <c r="E52" t="s">
        <v>16</v>
      </c>
      <c r="F52">
        <v>90</v>
      </c>
      <c r="G52" t="s">
        <v>643</v>
      </c>
      <c r="H52" t="s">
        <v>644</v>
      </c>
      <c r="I52" t="s">
        <v>645</v>
      </c>
      <c r="J52" s="8">
        <v>44565</v>
      </c>
      <c r="K52" s="6" t="str">
        <f t="shared" si="0"/>
        <v>2022</v>
      </c>
      <c r="L52" s="6" t="str">
        <f t="shared" si="1"/>
        <v>Jan</v>
      </c>
      <c r="M52">
        <v>95</v>
      </c>
      <c r="N52" s="10">
        <f t="shared" si="2"/>
        <v>2.0099999999999998</v>
      </c>
      <c r="O52">
        <f t="shared" si="3"/>
        <v>20</v>
      </c>
      <c r="P52">
        <v>0.5</v>
      </c>
      <c r="Q52" s="11">
        <f>Table1[[#This Row],[Quantity]]*Table1[[#This Row],[Case Size]]</f>
        <v>1900</v>
      </c>
      <c r="R52" s="10">
        <f>Table1[[#This Row],[ Sales Volume]]*Table1[[#This Row],[Cost]]</f>
        <v>3818.9999999999995</v>
      </c>
      <c r="S52" s="10">
        <f>Table1[[#This Row],[Sales Values]]-(Table1[[#This Row],[Sales Values]]*0.25)</f>
        <v>2864.2499999999995</v>
      </c>
      <c r="T52" s="10">
        <f>Table1[[#This Row],[Manufacturing Cost]]-Table1[[#This Row],[Delivery Cost]]</f>
        <v>2816.7499999999995</v>
      </c>
      <c r="U52" s="10">
        <f>Table1[[#This Row],[Quantity]]*Table1[[#This Row],[Delivery]]</f>
        <v>47.5</v>
      </c>
      <c r="V52" s="10">
        <f>Table1[[#This Row],[Sales Values]]-Table1[[#This Row],[Manufacturing Cost]]</f>
        <v>954.75</v>
      </c>
      <c r="W52" s="13">
        <f>Table1[[#This Row],[Profit]]/Table1[[#This Row],[Sales Values]]</f>
        <v>0.25000000000000006</v>
      </c>
      <c r="X52" s="10">
        <v>14.95</v>
      </c>
      <c r="Y52" s="14">
        <f>IF(AND(Table1[[#This Row],[Quantity]]&gt;20,Table1[[#This Row],[Quantity]]&lt;=50),3%,IF(AND(Table1[[#This Row],[Quantity]]&gt;50,Table1[[#This Row],[Quantity]]&lt;=100),5%,IF(Table1[[#This Row],[Quantity]]&gt;100,7%,0)))</f>
        <v>0.05</v>
      </c>
      <c r="Z52" s="10">
        <f>Table1[[#This Row],[Sales Values]]*(1-Table1[[#This Row],[Discount]])</f>
        <v>3628.0499999999993</v>
      </c>
      <c r="AA52" s="10">
        <f>Table1[[#This Row],[Sales Values]]+(Table1[[#This Row],[Sales Values]]*1.05%)</f>
        <v>3859.0994999999994</v>
      </c>
      <c r="AB52" s="10">
        <f>Table1[[#This Row],[Sales Values]]*1.05</f>
        <v>4009.95</v>
      </c>
      <c r="AC52" s="10" t="str">
        <f t="shared" si="4"/>
        <v>Hyperwotsit</v>
      </c>
      <c r="AD52" t="s">
        <v>20</v>
      </c>
    </row>
    <row r="53" spans="1:30" x14ac:dyDescent="0.3">
      <c r="A53">
        <v>156</v>
      </c>
      <c r="B53" t="s">
        <v>653</v>
      </c>
      <c r="C53" t="s">
        <v>585</v>
      </c>
      <c r="D53" t="s">
        <v>28</v>
      </c>
      <c r="E53" t="s">
        <v>29</v>
      </c>
      <c r="F53">
        <v>60</v>
      </c>
      <c r="G53" t="s">
        <v>654</v>
      </c>
      <c r="H53" t="s">
        <v>655</v>
      </c>
      <c r="I53" t="s">
        <v>32</v>
      </c>
      <c r="J53" s="8">
        <v>43989</v>
      </c>
      <c r="K53" s="6" t="str">
        <f t="shared" si="0"/>
        <v>2020</v>
      </c>
      <c r="L53" s="6" t="str">
        <f t="shared" si="1"/>
        <v>Jun</v>
      </c>
      <c r="M53">
        <v>15</v>
      </c>
      <c r="N53" s="10">
        <f t="shared" si="2"/>
        <v>1.89</v>
      </c>
      <c r="O53">
        <f t="shared" si="3"/>
        <v>18</v>
      </c>
      <c r="P53">
        <v>0.5</v>
      </c>
      <c r="Q53" s="12">
        <f>Table1[[#This Row],[Quantity]]*Table1[[#This Row],[Case Size]]</f>
        <v>270</v>
      </c>
      <c r="R53" s="10">
        <f>Table1[[#This Row],[ Sales Volume]]*Table1[[#This Row],[Cost]]</f>
        <v>510.29999999999995</v>
      </c>
      <c r="S53" s="10">
        <f>Table1[[#This Row],[Sales Values]]-(Table1[[#This Row],[Sales Values]]*0.25)</f>
        <v>382.72499999999997</v>
      </c>
      <c r="T53" s="10">
        <f>Table1[[#This Row],[Manufacturing Cost]]-Table1[[#This Row],[Delivery Cost]]</f>
        <v>375.22499999999997</v>
      </c>
      <c r="U53" s="10">
        <f>Table1[[#This Row],[Quantity]]*Table1[[#This Row],[Delivery]]</f>
        <v>7.5</v>
      </c>
      <c r="V53" s="10">
        <f>Table1[[#This Row],[Sales Values]]-Table1[[#This Row],[Manufacturing Cost]]</f>
        <v>127.57499999999999</v>
      </c>
      <c r="W53" s="13">
        <f>Table1[[#This Row],[Profit]]/Table1[[#This Row],[Sales Values]]</f>
        <v>0.25</v>
      </c>
      <c r="X53" s="10">
        <v>14.95</v>
      </c>
      <c r="Y53" s="14">
        <f>IF(AND(Table1[[#This Row],[Quantity]]&gt;20,Table1[[#This Row],[Quantity]]&lt;=50),3%,IF(AND(Table1[[#This Row],[Quantity]]&gt;50,Table1[[#This Row],[Quantity]]&lt;=100),5%,IF(Table1[[#This Row],[Quantity]]&gt;100,7%,0)))</f>
        <v>0</v>
      </c>
      <c r="Z53" s="10">
        <f>Table1[[#This Row],[Sales Values]]*(1-Table1[[#This Row],[Discount]])</f>
        <v>510.29999999999995</v>
      </c>
      <c r="AA53" s="10">
        <f>Table1[[#This Row],[Sales Values]]+(Table1[[#This Row],[Sales Values]]*1.05%)</f>
        <v>515.65814999999998</v>
      </c>
      <c r="AB53" s="10">
        <f>Table1[[#This Row],[Sales Values]]*1.05</f>
        <v>535.81499999999994</v>
      </c>
      <c r="AC53" s="10" t="str">
        <f t="shared" si="4"/>
        <v>Gigastuff</v>
      </c>
      <c r="AD53" t="s">
        <v>45</v>
      </c>
    </row>
    <row r="54" spans="1:30" x14ac:dyDescent="0.3">
      <c r="A54">
        <v>160</v>
      </c>
      <c r="B54" t="s">
        <v>668</v>
      </c>
      <c r="C54" t="s">
        <v>669</v>
      </c>
      <c r="D54" t="s">
        <v>28</v>
      </c>
      <c r="E54" t="s">
        <v>29</v>
      </c>
      <c r="F54">
        <v>60</v>
      </c>
      <c r="G54" t="s">
        <v>670</v>
      </c>
      <c r="H54" t="s">
        <v>549</v>
      </c>
      <c r="I54" t="s">
        <v>425</v>
      </c>
      <c r="J54" s="8">
        <v>44877</v>
      </c>
      <c r="K54" s="6" t="str">
        <f t="shared" si="0"/>
        <v>2022</v>
      </c>
      <c r="L54" s="6" t="str">
        <f t="shared" si="1"/>
        <v>Nov</v>
      </c>
      <c r="M54">
        <v>43</v>
      </c>
      <c r="N54" s="10">
        <f t="shared" si="2"/>
        <v>2.0099999999999998</v>
      </c>
      <c r="O54">
        <f t="shared" si="3"/>
        <v>20</v>
      </c>
      <c r="P54">
        <v>0.5</v>
      </c>
      <c r="Q54" s="11">
        <f>Table1[[#This Row],[Quantity]]*Table1[[#This Row],[Case Size]]</f>
        <v>860</v>
      </c>
      <c r="R54" s="10">
        <f>Table1[[#This Row],[ Sales Volume]]*Table1[[#This Row],[Cost]]</f>
        <v>1728.6</v>
      </c>
      <c r="S54" s="10">
        <f>Table1[[#This Row],[Sales Values]]-(Table1[[#This Row],[Sales Values]]*0.25)</f>
        <v>1296.4499999999998</v>
      </c>
      <c r="T54" s="10">
        <f>Table1[[#This Row],[Manufacturing Cost]]-Table1[[#This Row],[Delivery Cost]]</f>
        <v>1274.9499999999998</v>
      </c>
      <c r="U54" s="10">
        <f>Table1[[#This Row],[Quantity]]*Table1[[#This Row],[Delivery]]</f>
        <v>21.5</v>
      </c>
      <c r="V54" s="10">
        <f>Table1[[#This Row],[Sales Values]]-Table1[[#This Row],[Manufacturing Cost]]</f>
        <v>432.15000000000009</v>
      </c>
      <c r="W54" s="13">
        <f>Table1[[#This Row],[Profit]]/Table1[[#This Row],[Sales Values]]</f>
        <v>0.25000000000000006</v>
      </c>
      <c r="X54" s="10">
        <v>14.95</v>
      </c>
      <c r="Y54" s="14">
        <f>IF(AND(Table1[[#This Row],[Quantity]]&gt;20,Table1[[#This Row],[Quantity]]&lt;=50),3%,IF(AND(Table1[[#This Row],[Quantity]]&gt;50,Table1[[#This Row],[Quantity]]&lt;=100),5%,IF(Table1[[#This Row],[Quantity]]&gt;100,7%,0)))</f>
        <v>0.03</v>
      </c>
      <c r="Z54" s="10">
        <f>Table1[[#This Row],[Sales Values]]*(1-Table1[[#This Row],[Discount]])</f>
        <v>1676.742</v>
      </c>
      <c r="AA54" s="10">
        <f>Table1[[#This Row],[Sales Values]]+(Table1[[#This Row],[Sales Values]]*1.05%)</f>
        <v>1746.7502999999999</v>
      </c>
      <c r="AB54" s="10">
        <f>Table1[[#This Row],[Sales Values]]*1.05</f>
        <v>1815.03</v>
      </c>
      <c r="AC54" s="10" t="str">
        <f t="shared" si="4"/>
        <v>Hyperwotsit</v>
      </c>
      <c r="AD54" t="s">
        <v>20</v>
      </c>
    </row>
    <row r="55" spans="1:30" x14ac:dyDescent="0.3">
      <c r="A55">
        <v>161</v>
      </c>
      <c r="B55" t="s">
        <v>671</v>
      </c>
      <c r="C55" t="s">
        <v>672</v>
      </c>
      <c r="D55" t="s">
        <v>15</v>
      </c>
      <c r="E55" t="s">
        <v>16</v>
      </c>
      <c r="F55">
        <v>30</v>
      </c>
      <c r="G55" t="s">
        <v>673</v>
      </c>
      <c r="H55" t="s">
        <v>674</v>
      </c>
      <c r="I55" t="s">
        <v>32</v>
      </c>
      <c r="J55" s="8">
        <v>44881</v>
      </c>
      <c r="K55" s="6" t="str">
        <f t="shared" si="0"/>
        <v>2022</v>
      </c>
      <c r="L55" s="6" t="str">
        <f t="shared" si="1"/>
        <v>Nov</v>
      </c>
      <c r="M55">
        <v>67</v>
      </c>
      <c r="N55" s="10">
        <f t="shared" si="2"/>
        <v>2.0099999999999998</v>
      </c>
      <c r="O55">
        <f t="shared" si="3"/>
        <v>20</v>
      </c>
      <c r="P55">
        <v>0.5</v>
      </c>
      <c r="Q55" s="11">
        <f>Table1[[#This Row],[Quantity]]*Table1[[#This Row],[Case Size]]</f>
        <v>1340</v>
      </c>
      <c r="R55" s="10">
        <f>Table1[[#This Row],[ Sales Volume]]*Table1[[#This Row],[Cost]]</f>
        <v>2693.3999999999996</v>
      </c>
      <c r="S55" s="10">
        <f>Table1[[#This Row],[Sales Values]]-(Table1[[#This Row],[Sales Values]]*0.25)</f>
        <v>2020.0499999999997</v>
      </c>
      <c r="T55" s="10">
        <f>Table1[[#This Row],[Manufacturing Cost]]-Table1[[#This Row],[Delivery Cost]]</f>
        <v>1986.5499999999997</v>
      </c>
      <c r="U55" s="10">
        <f>Table1[[#This Row],[Quantity]]*Table1[[#This Row],[Delivery]]</f>
        <v>33.5</v>
      </c>
      <c r="V55" s="10">
        <f>Table1[[#This Row],[Sales Values]]-Table1[[#This Row],[Manufacturing Cost]]</f>
        <v>673.34999999999991</v>
      </c>
      <c r="W55" s="13">
        <f>Table1[[#This Row],[Profit]]/Table1[[#This Row],[Sales Values]]</f>
        <v>0.25</v>
      </c>
      <c r="X55" s="10">
        <v>14.95</v>
      </c>
      <c r="Y55" s="14">
        <f>IF(AND(Table1[[#This Row],[Quantity]]&gt;20,Table1[[#This Row],[Quantity]]&lt;=50),3%,IF(AND(Table1[[#This Row],[Quantity]]&gt;50,Table1[[#This Row],[Quantity]]&lt;=100),5%,IF(Table1[[#This Row],[Quantity]]&gt;100,7%,0)))</f>
        <v>0.05</v>
      </c>
      <c r="Z55" s="10">
        <f>Table1[[#This Row],[Sales Values]]*(1-Table1[[#This Row],[Discount]])</f>
        <v>2558.7299999999996</v>
      </c>
      <c r="AA55" s="10">
        <f>Table1[[#This Row],[Sales Values]]+(Table1[[#This Row],[Sales Values]]*1.05%)</f>
        <v>2721.6806999999994</v>
      </c>
      <c r="AB55" s="10">
        <f>Table1[[#This Row],[Sales Values]]*1.05</f>
        <v>2828.0699999999997</v>
      </c>
      <c r="AC55" s="10" t="str">
        <f t="shared" si="4"/>
        <v>Hyperwotsit</v>
      </c>
      <c r="AD55" t="s">
        <v>20</v>
      </c>
    </row>
    <row r="56" spans="1:30" x14ac:dyDescent="0.3">
      <c r="A56">
        <v>163</v>
      </c>
      <c r="B56" t="s">
        <v>679</v>
      </c>
      <c r="C56" t="s">
        <v>680</v>
      </c>
      <c r="D56" t="s">
        <v>28</v>
      </c>
      <c r="E56" t="s">
        <v>29</v>
      </c>
      <c r="F56">
        <v>90</v>
      </c>
      <c r="G56" t="s">
        <v>681</v>
      </c>
      <c r="H56" t="s">
        <v>682</v>
      </c>
      <c r="I56" t="s">
        <v>32</v>
      </c>
      <c r="J56" s="8">
        <v>44121</v>
      </c>
      <c r="K56" s="6" t="str">
        <f t="shared" si="0"/>
        <v>2020</v>
      </c>
      <c r="L56" s="6" t="str">
        <f t="shared" si="1"/>
        <v>Oct</v>
      </c>
      <c r="M56">
        <v>13</v>
      </c>
      <c r="N56" s="10">
        <f t="shared" si="2"/>
        <v>1.89</v>
      </c>
      <c r="O56">
        <f t="shared" si="3"/>
        <v>18</v>
      </c>
      <c r="P56">
        <v>0.5</v>
      </c>
      <c r="Q56" s="12">
        <f>Table1[[#This Row],[Quantity]]*Table1[[#This Row],[Case Size]]</f>
        <v>234</v>
      </c>
      <c r="R56" s="10">
        <f>Table1[[#This Row],[ Sales Volume]]*Table1[[#This Row],[Cost]]</f>
        <v>442.26</v>
      </c>
      <c r="S56" s="10">
        <f>Table1[[#This Row],[Sales Values]]-(Table1[[#This Row],[Sales Values]]*0.25)</f>
        <v>331.69499999999999</v>
      </c>
      <c r="T56" s="10">
        <f>Table1[[#This Row],[Manufacturing Cost]]-Table1[[#This Row],[Delivery Cost]]</f>
        <v>325.19499999999999</v>
      </c>
      <c r="U56" s="10">
        <f>Table1[[#This Row],[Quantity]]*Table1[[#This Row],[Delivery]]</f>
        <v>6.5</v>
      </c>
      <c r="V56" s="10">
        <f>Table1[[#This Row],[Sales Values]]-Table1[[#This Row],[Manufacturing Cost]]</f>
        <v>110.565</v>
      </c>
      <c r="W56" s="13">
        <f>Table1[[#This Row],[Profit]]/Table1[[#This Row],[Sales Values]]</f>
        <v>0.25</v>
      </c>
      <c r="X56" s="10">
        <v>14.95</v>
      </c>
      <c r="Y56" s="14">
        <f>IF(AND(Table1[[#This Row],[Quantity]]&gt;20,Table1[[#This Row],[Quantity]]&lt;=50),3%,IF(AND(Table1[[#This Row],[Quantity]]&gt;50,Table1[[#This Row],[Quantity]]&lt;=100),5%,IF(Table1[[#This Row],[Quantity]]&gt;100,7%,0)))</f>
        <v>0</v>
      </c>
      <c r="Z56" s="10">
        <f>Table1[[#This Row],[Sales Values]]*(1-Table1[[#This Row],[Discount]])</f>
        <v>442.26</v>
      </c>
      <c r="AA56" s="10">
        <f>Table1[[#This Row],[Sales Values]]+(Table1[[#This Row],[Sales Values]]*1.05%)</f>
        <v>446.90373</v>
      </c>
      <c r="AB56" s="10">
        <f>Table1[[#This Row],[Sales Values]]*1.05</f>
        <v>464.37299999999999</v>
      </c>
      <c r="AC56" s="10" t="str">
        <f t="shared" si="4"/>
        <v>Gigastuff</v>
      </c>
      <c r="AD56" t="s">
        <v>45</v>
      </c>
    </row>
    <row r="57" spans="1:30" x14ac:dyDescent="0.3">
      <c r="A57">
        <v>169</v>
      </c>
      <c r="B57" t="s">
        <v>704</v>
      </c>
      <c r="C57" t="s">
        <v>705</v>
      </c>
      <c r="D57" t="s">
        <v>51</v>
      </c>
      <c r="E57" t="s">
        <v>16</v>
      </c>
      <c r="F57">
        <v>60</v>
      </c>
      <c r="G57" t="s">
        <v>706</v>
      </c>
      <c r="H57" t="s">
        <v>163</v>
      </c>
      <c r="I57" t="s">
        <v>164</v>
      </c>
      <c r="J57" s="8">
        <v>44405</v>
      </c>
      <c r="K57" s="6" t="str">
        <f t="shared" si="0"/>
        <v>2021</v>
      </c>
      <c r="L57" s="6" t="str">
        <f t="shared" si="1"/>
        <v>Jul</v>
      </c>
      <c r="M57">
        <v>64</v>
      </c>
      <c r="N57" s="10">
        <f t="shared" si="2"/>
        <v>3.49</v>
      </c>
      <c r="O57">
        <f t="shared" si="3"/>
        <v>20</v>
      </c>
      <c r="P57">
        <v>0.5</v>
      </c>
      <c r="Q57" s="12">
        <f>Table1[[#This Row],[Quantity]]*Table1[[#This Row],[Case Size]]</f>
        <v>1280</v>
      </c>
      <c r="R57" s="10">
        <f>Table1[[#This Row],[ Sales Volume]]*Table1[[#This Row],[Cost]]</f>
        <v>4467.2000000000007</v>
      </c>
      <c r="S57" s="10">
        <f>Table1[[#This Row],[Sales Values]]-(Table1[[#This Row],[Sales Values]]*0.25)</f>
        <v>3350.4000000000005</v>
      </c>
      <c r="T57" s="10">
        <f>Table1[[#This Row],[Manufacturing Cost]]-Table1[[#This Row],[Delivery Cost]]</f>
        <v>3318.4000000000005</v>
      </c>
      <c r="U57" s="10">
        <f>Table1[[#This Row],[Quantity]]*Table1[[#This Row],[Delivery]]</f>
        <v>32</v>
      </c>
      <c r="V57" s="10">
        <f>Table1[[#This Row],[Sales Values]]-Table1[[#This Row],[Manufacturing Cost]]</f>
        <v>1116.8000000000002</v>
      </c>
      <c r="W57" s="13">
        <f>Table1[[#This Row],[Profit]]/Table1[[#This Row],[Sales Values]]</f>
        <v>0.25</v>
      </c>
      <c r="X57" s="10">
        <v>14.95</v>
      </c>
      <c r="Y57" s="14">
        <f>IF(AND(Table1[[#This Row],[Quantity]]&gt;20,Table1[[#This Row],[Quantity]]&lt;=50),3%,IF(AND(Table1[[#This Row],[Quantity]]&gt;50,Table1[[#This Row],[Quantity]]&lt;=100),5%,IF(Table1[[#This Row],[Quantity]]&gt;100,7%,0)))</f>
        <v>0.05</v>
      </c>
      <c r="Z57" s="10">
        <f>Table1[[#This Row],[Sales Values]]*(1-Table1[[#This Row],[Discount]])</f>
        <v>4243.84</v>
      </c>
      <c r="AA57" s="10">
        <f>Table1[[#This Row],[Sales Values]]+(Table1[[#This Row],[Sales Values]]*1.05%)</f>
        <v>4514.1056000000008</v>
      </c>
      <c r="AB57" s="10">
        <f>Table1[[#This Row],[Sales Values]]*1.05</f>
        <v>4690.5600000000013</v>
      </c>
      <c r="AC57" s="10" t="str">
        <f t="shared" si="4"/>
        <v>Superwossname</v>
      </c>
      <c r="AD57" t="s">
        <v>101</v>
      </c>
    </row>
    <row r="58" spans="1:30" x14ac:dyDescent="0.3">
      <c r="A58">
        <v>170</v>
      </c>
      <c r="B58" t="s">
        <v>707</v>
      </c>
      <c r="C58" t="s">
        <v>708</v>
      </c>
      <c r="D58" t="s">
        <v>28</v>
      </c>
      <c r="E58" t="s">
        <v>29</v>
      </c>
      <c r="F58">
        <v>30</v>
      </c>
      <c r="G58" t="s">
        <v>709</v>
      </c>
      <c r="H58" t="s">
        <v>710</v>
      </c>
      <c r="I58" t="s">
        <v>187</v>
      </c>
      <c r="J58" s="8">
        <v>44495</v>
      </c>
      <c r="K58" s="6" t="str">
        <f t="shared" si="0"/>
        <v>2021</v>
      </c>
      <c r="L58" s="6" t="str">
        <f t="shared" si="1"/>
        <v>Oct</v>
      </c>
      <c r="M58">
        <v>36</v>
      </c>
      <c r="N58" s="10">
        <f t="shared" si="2"/>
        <v>1.89</v>
      </c>
      <c r="O58">
        <f t="shared" si="3"/>
        <v>18</v>
      </c>
      <c r="P58">
        <v>0.5</v>
      </c>
      <c r="Q58" s="12">
        <f>Table1[[#This Row],[Quantity]]*Table1[[#This Row],[Case Size]]</f>
        <v>648</v>
      </c>
      <c r="R58" s="10">
        <f>Table1[[#This Row],[ Sales Volume]]*Table1[[#This Row],[Cost]]</f>
        <v>1224.72</v>
      </c>
      <c r="S58" s="10">
        <f>Table1[[#This Row],[Sales Values]]-(Table1[[#This Row],[Sales Values]]*0.25)</f>
        <v>918.54</v>
      </c>
      <c r="T58" s="10">
        <f>Table1[[#This Row],[Manufacturing Cost]]-Table1[[#This Row],[Delivery Cost]]</f>
        <v>900.54</v>
      </c>
      <c r="U58" s="10">
        <f>Table1[[#This Row],[Quantity]]*Table1[[#This Row],[Delivery]]</f>
        <v>18</v>
      </c>
      <c r="V58" s="10">
        <f>Table1[[#This Row],[Sales Values]]-Table1[[#This Row],[Manufacturing Cost]]</f>
        <v>306.18000000000006</v>
      </c>
      <c r="W58" s="13">
        <f>Table1[[#This Row],[Profit]]/Table1[[#This Row],[Sales Values]]</f>
        <v>0.25000000000000006</v>
      </c>
      <c r="X58" s="10">
        <v>14.95</v>
      </c>
      <c r="Y58" s="14">
        <f>IF(AND(Table1[[#This Row],[Quantity]]&gt;20,Table1[[#This Row],[Quantity]]&lt;=50),3%,IF(AND(Table1[[#This Row],[Quantity]]&gt;50,Table1[[#This Row],[Quantity]]&lt;=100),5%,IF(Table1[[#This Row],[Quantity]]&gt;100,7%,0)))</f>
        <v>0.03</v>
      </c>
      <c r="Z58" s="10">
        <f>Table1[[#This Row],[Sales Values]]*(1-Table1[[#This Row],[Discount]])</f>
        <v>1187.9784</v>
      </c>
      <c r="AA58" s="10">
        <f>Table1[[#This Row],[Sales Values]]+(Table1[[#This Row],[Sales Values]]*1.05%)</f>
        <v>1237.5795600000001</v>
      </c>
      <c r="AB58" s="10">
        <f>Table1[[#This Row],[Sales Values]]*1.05</f>
        <v>1285.9560000000001</v>
      </c>
      <c r="AC58" s="10" t="str">
        <f t="shared" si="4"/>
        <v>Gigastuff</v>
      </c>
      <c r="AD58" t="s">
        <v>45</v>
      </c>
    </row>
    <row r="59" spans="1:30" x14ac:dyDescent="0.3">
      <c r="A59">
        <v>171</v>
      </c>
      <c r="B59" t="s">
        <v>711</v>
      </c>
      <c r="C59" t="s">
        <v>82</v>
      </c>
      <c r="D59" t="s">
        <v>28</v>
      </c>
      <c r="E59" t="s">
        <v>29</v>
      </c>
      <c r="F59">
        <v>30</v>
      </c>
      <c r="G59" t="s">
        <v>712</v>
      </c>
      <c r="H59" t="s">
        <v>713</v>
      </c>
      <c r="I59" t="s">
        <v>146</v>
      </c>
      <c r="J59" s="8">
        <v>44252</v>
      </c>
      <c r="K59" s="6" t="str">
        <f t="shared" si="0"/>
        <v>2021</v>
      </c>
      <c r="L59" s="6" t="str">
        <f t="shared" si="1"/>
        <v>Feb</v>
      </c>
      <c r="M59">
        <v>36</v>
      </c>
      <c r="N59" s="10">
        <f t="shared" si="2"/>
        <v>1.89</v>
      </c>
      <c r="O59">
        <f t="shared" si="3"/>
        <v>18</v>
      </c>
      <c r="P59">
        <v>0.5</v>
      </c>
      <c r="Q59" s="12">
        <f>Table1[[#This Row],[Quantity]]*Table1[[#This Row],[Case Size]]</f>
        <v>648</v>
      </c>
      <c r="R59" s="10">
        <f>Table1[[#This Row],[ Sales Volume]]*Table1[[#This Row],[Cost]]</f>
        <v>1224.72</v>
      </c>
      <c r="S59" s="10">
        <f>Table1[[#This Row],[Sales Values]]-(Table1[[#This Row],[Sales Values]]*0.25)</f>
        <v>918.54</v>
      </c>
      <c r="T59" s="10">
        <f>Table1[[#This Row],[Manufacturing Cost]]-Table1[[#This Row],[Delivery Cost]]</f>
        <v>900.54</v>
      </c>
      <c r="U59" s="10">
        <f>Table1[[#This Row],[Quantity]]*Table1[[#This Row],[Delivery]]</f>
        <v>18</v>
      </c>
      <c r="V59" s="10">
        <f>Table1[[#This Row],[Sales Values]]-Table1[[#This Row],[Manufacturing Cost]]</f>
        <v>306.18000000000006</v>
      </c>
      <c r="W59" s="13">
        <f>Table1[[#This Row],[Profit]]/Table1[[#This Row],[Sales Values]]</f>
        <v>0.25000000000000006</v>
      </c>
      <c r="X59" s="10">
        <v>14.95</v>
      </c>
      <c r="Y59" s="14">
        <f>IF(AND(Table1[[#This Row],[Quantity]]&gt;20,Table1[[#This Row],[Quantity]]&lt;=50),3%,IF(AND(Table1[[#This Row],[Quantity]]&gt;50,Table1[[#This Row],[Quantity]]&lt;=100),5%,IF(Table1[[#This Row],[Quantity]]&gt;100,7%,0)))</f>
        <v>0.03</v>
      </c>
      <c r="Z59" s="10">
        <f>Table1[[#This Row],[Sales Values]]*(1-Table1[[#This Row],[Discount]])</f>
        <v>1187.9784</v>
      </c>
      <c r="AA59" s="10">
        <f>Table1[[#This Row],[Sales Values]]+(Table1[[#This Row],[Sales Values]]*1.05%)</f>
        <v>1237.5795600000001</v>
      </c>
      <c r="AB59" s="10">
        <f>Table1[[#This Row],[Sales Values]]*1.05</f>
        <v>1285.9560000000001</v>
      </c>
      <c r="AC59" s="10" t="str">
        <f t="shared" si="4"/>
        <v>Gigastuff</v>
      </c>
      <c r="AD59" t="s">
        <v>45</v>
      </c>
    </row>
    <row r="60" spans="1:30" x14ac:dyDescent="0.3">
      <c r="A60">
        <v>178</v>
      </c>
      <c r="B60" t="s">
        <v>735</v>
      </c>
      <c r="C60" t="s">
        <v>736</v>
      </c>
      <c r="D60" t="s">
        <v>28</v>
      </c>
      <c r="E60" t="s">
        <v>29</v>
      </c>
      <c r="F60">
        <v>60</v>
      </c>
      <c r="G60" t="s">
        <v>737</v>
      </c>
      <c r="H60" t="s">
        <v>738</v>
      </c>
      <c r="I60" t="s">
        <v>38</v>
      </c>
      <c r="J60" s="8">
        <v>44222</v>
      </c>
      <c r="K60" s="6" t="str">
        <f t="shared" si="0"/>
        <v>2021</v>
      </c>
      <c r="L60" s="6" t="str">
        <f t="shared" si="1"/>
        <v>Jan</v>
      </c>
      <c r="M60">
        <v>2</v>
      </c>
      <c r="N60" s="10">
        <f t="shared" si="2"/>
        <v>2.0099999999999998</v>
      </c>
      <c r="O60">
        <f t="shared" si="3"/>
        <v>20</v>
      </c>
      <c r="P60">
        <v>0.5</v>
      </c>
      <c r="Q60" s="12">
        <f>Table1[[#This Row],[Quantity]]*Table1[[#This Row],[Case Size]]</f>
        <v>40</v>
      </c>
      <c r="R60" s="10">
        <f>Table1[[#This Row],[ Sales Volume]]*Table1[[#This Row],[Cost]]</f>
        <v>80.399999999999991</v>
      </c>
      <c r="S60" s="10">
        <f>Table1[[#This Row],[Sales Values]]-(Table1[[#This Row],[Sales Values]]*0.25)</f>
        <v>60.3</v>
      </c>
      <c r="T60" s="10">
        <f>Table1[[#This Row],[Manufacturing Cost]]-Table1[[#This Row],[Delivery Cost]]</f>
        <v>59.3</v>
      </c>
      <c r="U60" s="10">
        <f>Table1[[#This Row],[Quantity]]*Table1[[#This Row],[Delivery]]</f>
        <v>1</v>
      </c>
      <c r="V60" s="10">
        <f>Table1[[#This Row],[Sales Values]]-Table1[[#This Row],[Manufacturing Cost]]</f>
        <v>20.099999999999994</v>
      </c>
      <c r="W60" s="13">
        <f>Table1[[#This Row],[Profit]]/Table1[[#This Row],[Sales Values]]</f>
        <v>0.24999999999999994</v>
      </c>
      <c r="X60" s="10">
        <v>14.95</v>
      </c>
      <c r="Y60" s="14">
        <f>IF(AND(Table1[[#This Row],[Quantity]]&gt;20,Table1[[#This Row],[Quantity]]&lt;=50),3%,IF(AND(Table1[[#This Row],[Quantity]]&gt;50,Table1[[#This Row],[Quantity]]&lt;=100),5%,IF(Table1[[#This Row],[Quantity]]&gt;100,7%,0)))</f>
        <v>0</v>
      </c>
      <c r="Z60" s="10">
        <f>Table1[[#This Row],[Sales Values]]*(1-Table1[[#This Row],[Discount]])</f>
        <v>80.399999999999991</v>
      </c>
      <c r="AA60" s="10">
        <f>Table1[[#This Row],[Sales Values]]+(Table1[[#This Row],[Sales Values]]*1.05%)</f>
        <v>81.244199999999992</v>
      </c>
      <c r="AB60" s="10">
        <f>Table1[[#This Row],[Sales Values]]*1.05</f>
        <v>84.42</v>
      </c>
      <c r="AC60" s="10" t="str">
        <f t="shared" si="4"/>
        <v>Hyperwotsit</v>
      </c>
      <c r="AD60" t="s">
        <v>20</v>
      </c>
    </row>
    <row r="61" spans="1:30" x14ac:dyDescent="0.3">
      <c r="A61">
        <v>179</v>
      </c>
      <c r="B61" t="s">
        <v>739</v>
      </c>
      <c r="C61" t="s">
        <v>740</v>
      </c>
      <c r="D61" t="s">
        <v>51</v>
      </c>
      <c r="E61" t="s">
        <v>16</v>
      </c>
      <c r="F61">
        <v>30</v>
      </c>
      <c r="G61" t="s">
        <v>741</v>
      </c>
      <c r="H61" t="s">
        <v>742</v>
      </c>
      <c r="I61" t="s">
        <v>124</v>
      </c>
      <c r="J61" s="8">
        <v>44311</v>
      </c>
      <c r="K61" s="6" t="str">
        <f t="shared" si="0"/>
        <v>2021</v>
      </c>
      <c r="L61" s="6" t="str">
        <f t="shared" si="1"/>
        <v>Apr</v>
      </c>
      <c r="M61">
        <v>50</v>
      </c>
      <c r="N61" s="10">
        <f t="shared" si="2"/>
        <v>1.89</v>
      </c>
      <c r="O61">
        <f t="shared" si="3"/>
        <v>18</v>
      </c>
      <c r="P61">
        <v>0.5</v>
      </c>
      <c r="Q61" s="12">
        <f>Table1[[#This Row],[Quantity]]*Table1[[#This Row],[Case Size]]</f>
        <v>900</v>
      </c>
      <c r="R61" s="10">
        <f>Table1[[#This Row],[ Sales Volume]]*Table1[[#This Row],[Cost]]</f>
        <v>1701</v>
      </c>
      <c r="S61" s="10">
        <f>Table1[[#This Row],[Sales Values]]-(Table1[[#This Row],[Sales Values]]*0.25)</f>
        <v>1275.75</v>
      </c>
      <c r="T61" s="10">
        <f>Table1[[#This Row],[Manufacturing Cost]]-Table1[[#This Row],[Delivery Cost]]</f>
        <v>1250.75</v>
      </c>
      <c r="U61" s="10">
        <f>Table1[[#This Row],[Quantity]]*Table1[[#This Row],[Delivery]]</f>
        <v>25</v>
      </c>
      <c r="V61" s="10">
        <f>Table1[[#This Row],[Sales Values]]-Table1[[#This Row],[Manufacturing Cost]]</f>
        <v>425.25</v>
      </c>
      <c r="W61" s="13">
        <f>Table1[[#This Row],[Profit]]/Table1[[#This Row],[Sales Values]]</f>
        <v>0.25</v>
      </c>
      <c r="X61" s="10">
        <v>14.95</v>
      </c>
      <c r="Y61" s="14">
        <f>IF(AND(Table1[[#This Row],[Quantity]]&gt;20,Table1[[#This Row],[Quantity]]&lt;=50),3%,IF(AND(Table1[[#This Row],[Quantity]]&gt;50,Table1[[#This Row],[Quantity]]&lt;=100),5%,IF(Table1[[#This Row],[Quantity]]&gt;100,7%,0)))</f>
        <v>0.03</v>
      </c>
      <c r="Z61" s="10">
        <f>Table1[[#This Row],[Sales Values]]*(1-Table1[[#This Row],[Discount]])</f>
        <v>1649.97</v>
      </c>
      <c r="AA61" s="10">
        <f>Table1[[#This Row],[Sales Values]]+(Table1[[#This Row],[Sales Values]]*1.05%)</f>
        <v>1718.8605</v>
      </c>
      <c r="AB61" s="10">
        <f>Table1[[#This Row],[Sales Values]]*1.05</f>
        <v>1786.0500000000002</v>
      </c>
      <c r="AC61" s="10" t="str">
        <f t="shared" si="4"/>
        <v>Gigastuff</v>
      </c>
      <c r="AD61" t="s">
        <v>45</v>
      </c>
    </row>
    <row r="62" spans="1:30" x14ac:dyDescent="0.3">
      <c r="A62">
        <v>185</v>
      </c>
      <c r="B62" t="s">
        <v>761</v>
      </c>
      <c r="C62" t="s">
        <v>762</v>
      </c>
      <c r="D62" t="s">
        <v>15</v>
      </c>
      <c r="E62" t="s">
        <v>16</v>
      </c>
      <c r="F62">
        <v>60</v>
      </c>
      <c r="G62" t="s">
        <v>14413</v>
      </c>
      <c r="H62" t="s">
        <v>764</v>
      </c>
      <c r="I62" t="s">
        <v>32</v>
      </c>
      <c r="J62" s="8">
        <v>44347</v>
      </c>
      <c r="K62" s="6" t="str">
        <f t="shared" si="0"/>
        <v>2021</v>
      </c>
      <c r="L62" s="6" t="str">
        <f t="shared" si="1"/>
        <v>May</v>
      </c>
      <c r="M62">
        <v>31</v>
      </c>
      <c r="N62" s="10">
        <f t="shared" si="2"/>
        <v>1.89</v>
      </c>
      <c r="O62">
        <f t="shared" si="3"/>
        <v>18</v>
      </c>
      <c r="P62">
        <v>0.5</v>
      </c>
      <c r="Q62" s="12">
        <f>Table1[[#This Row],[Quantity]]*Table1[[#This Row],[Case Size]]</f>
        <v>558</v>
      </c>
      <c r="R62" s="10">
        <f>Table1[[#This Row],[ Sales Volume]]*Table1[[#This Row],[Cost]]</f>
        <v>1054.6199999999999</v>
      </c>
      <c r="S62" s="10">
        <f>Table1[[#This Row],[Sales Values]]-(Table1[[#This Row],[Sales Values]]*0.25)</f>
        <v>790.96499999999992</v>
      </c>
      <c r="T62" s="10">
        <f>Table1[[#This Row],[Manufacturing Cost]]-Table1[[#This Row],[Delivery Cost]]</f>
        <v>775.46499999999992</v>
      </c>
      <c r="U62" s="10">
        <f>Table1[[#This Row],[Quantity]]*Table1[[#This Row],[Delivery]]</f>
        <v>15.5</v>
      </c>
      <c r="V62" s="10">
        <f>Table1[[#This Row],[Sales Values]]-Table1[[#This Row],[Manufacturing Cost]]</f>
        <v>263.65499999999997</v>
      </c>
      <c r="W62" s="13">
        <f>Table1[[#This Row],[Profit]]/Table1[[#This Row],[Sales Values]]</f>
        <v>0.25</v>
      </c>
      <c r="X62" s="10">
        <v>14.95</v>
      </c>
      <c r="Y62" s="14">
        <f>IF(AND(Table1[[#This Row],[Quantity]]&gt;20,Table1[[#This Row],[Quantity]]&lt;=50),3%,IF(AND(Table1[[#This Row],[Quantity]]&gt;50,Table1[[#This Row],[Quantity]]&lt;=100),5%,IF(Table1[[#This Row],[Quantity]]&gt;100,7%,0)))</f>
        <v>0.03</v>
      </c>
      <c r="Z62" s="10">
        <f>Table1[[#This Row],[Sales Values]]*(1-Table1[[#This Row],[Discount]])</f>
        <v>1022.9813999999999</v>
      </c>
      <c r="AA62" s="10">
        <f>Table1[[#This Row],[Sales Values]]+(Table1[[#This Row],[Sales Values]]*1.05%)</f>
        <v>1065.6935099999998</v>
      </c>
      <c r="AB62" s="10">
        <f>Table1[[#This Row],[Sales Values]]*1.05</f>
        <v>1107.3509999999999</v>
      </c>
      <c r="AC62" s="10" t="str">
        <f t="shared" si="4"/>
        <v>Gigastuff</v>
      </c>
      <c r="AD62" t="s">
        <v>45</v>
      </c>
    </row>
    <row r="63" spans="1:30" x14ac:dyDescent="0.3">
      <c r="A63">
        <v>186</v>
      </c>
      <c r="B63" t="s">
        <v>765</v>
      </c>
      <c r="C63" t="s">
        <v>766</v>
      </c>
      <c r="D63" t="s">
        <v>28</v>
      </c>
      <c r="E63" t="s">
        <v>29</v>
      </c>
      <c r="F63">
        <v>60</v>
      </c>
      <c r="G63" t="s">
        <v>767</v>
      </c>
      <c r="H63" t="s">
        <v>768</v>
      </c>
      <c r="I63" t="s">
        <v>124</v>
      </c>
      <c r="J63" s="8">
        <v>44198</v>
      </c>
      <c r="K63" s="6" t="str">
        <f t="shared" si="0"/>
        <v>2021</v>
      </c>
      <c r="L63" s="6" t="str">
        <f t="shared" si="1"/>
        <v>Jan</v>
      </c>
      <c r="M63">
        <v>18</v>
      </c>
      <c r="N63" s="10">
        <f t="shared" si="2"/>
        <v>2.0099999999999998</v>
      </c>
      <c r="O63">
        <f t="shared" si="3"/>
        <v>20</v>
      </c>
      <c r="P63">
        <v>0.5</v>
      </c>
      <c r="Q63" s="12">
        <f>Table1[[#This Row],[Quantity]]*Table1[[#This Row],[Case Size]]</f>
        <v>360</v>
      </c>
      <c r="R63" s="10">
        <f>Table1[[#This Row],[ Sales Volume]]*Table1[[#This Row],[Cost]]</f>
        <v>723.59999999999991</v>
      </c>
      <c r="S63" s="10">
        <f>Table1[[#This Row],[Sales Values]]-(Table1[[#This Row],[Sales Values]]*0.25)</f>
        <v>542.69999999999993</v>
      </c>
      <c r="T63" s="10">
        <f>Table1[[#This Row],[Manufacturing Cost]]-Table1[[#This Row],[Delivery Cost]]</f>
        <v>533.69999999999993</v>
      </c>
      <c r="U63" s="10">
        <f>Table1[[#This Row],[Quantity]]*Table1[[#This Row],[Delivery]]</f>
        <v>9</v>
      </c>
      <c r="V63" s="10">
        <f>Table1[[#This Row],[Sales Values]]-Table1[[#This Row],[Manufacturing Cost]]</f>
        <v>180.89999999999998</v>
      </c>
      <c r="W63" s="13">
        <f>Table1[[#This Row],[Profit]]/Table1[[#This Row],[Sales Values]]</f>
        <v>0.25</v>
      </c>
      <c r="X63" s="10">
        <v>14.95</v>
      </c>
      <c r="Y63" s="14">
        <f>IF(AND(Table1[[#This Row],[Quantity]]&gt;20,Table1[[#This Row],[Quantity]]&lt;=50),3%,IF(AND(Table1[[#This Row],[Quantity]]&gt;50,Table1[[#This Row],[Quantity]]&lt;=100),5%,IF(Table1[[#This Row],[Quantity]]&gt;100,7%,0)))</f>
        <v>0</v>
      </c>
      <c r="Z63" s="10">
        <f>Table1[[#This Row],[Sales Values]]*(1-Table1[[#This Row],[Discount]])</f>
        <v>723.59999999999991</v>
      </c>
      <c r="AA63" s="10">
        <f>Table1[[#This Row],[Sales Values]]+(Table1[[#This Row],[Sales Values]]*1.05%)</f>
        <v>731.19779999999992</v>
      </c>
      <c r="AB63" s="10">
        <f>Table1[[#This Row],[Sales Values]]*1.05</f>
        <v>759.78</v>
      </c>
      <c r="AC63" s="10" t="str">
        <f t="shared" si="4"/>
        <v>Hyperwotsit</v>
      </c>
      <c r="AD63" t="s">
        <v>20</v>
      </c>
    </row>
    <row r="64" spans="1:30" x14ac:dyDescent="0.3">
      <c r="A64">
        <v>189</v>
      </c>
      <c r="B64" t="s">
        <v>778</v>
      </c>
      <c r="C64" t="s">
        <v>779</v>
      </c>
      <c r="D64" t="s">
        <v>28</v>
      </c>
      <c r="E64" t="s">
        <v>29</v>
      </c>
      <c r="F64">
        <v>60</v>
      </c>
      <c r="G64" t="s">
        <v>14414</v>
      </c>
      <c r="H64" t="s">
        <v>781</v>
      </c>
      <c r="I64" t="s">
        <v>294</v>
      </c>
      <c r="J64" s="8">
        <v>44049</v>
      </c>
      <c r="K64" s="6" t="str">
        <f t="shared" si="0"/>
        <v>2020</v>
      </c>
      <c r="L64" s="6" t="str">
        <f t="shared" si="1"/>
        <v>Aug</v>
      </c>
      <c r="M64">
        <v>21</v>
      </c>
      <c r="N64" s="10">
        <f t="shared" si="2"/>
        <v>2.0099999999999998</v>
      </c>
      <c r="O64">
        <f t="shared" si="3"/>
        <v>20</v>
      </c>
      <c r="P64">
        <v>0.5</v>
      </c>
      <c r="Q64" s="12">
        <f>Table1[[#This Row],[Quantity]]*Table1[[#This Row],[Case Size]]</f>
        <v>420</v>
      </c>
      <c r="R64" s="10">
        <f>Table1[[#This Row],[ Sales Volume]]*Table1[[#This Row],[Cost]]</f>
        <v>844.19999999999993</v>
      </c>
      <c r="S64" s="10">
        <f>Table1[[#This Row],[Sales Values]]-(Table1[[#This Row],[Sales Values]]*0.25)</f>
        <v>633.15</v>
      </c>
      <c r="T64" s="10">
        <f>Table1[[#This Row],[Manufacturing Cost]]-Table1[[#This Row],[Delivery Cost]]</f>
        <v>622.65</v>
      </c>
      <c r="U64" s="10">
        <f>Table1[[#This Row],[Quantity]]*Table1[[#This Row],[Delivery]]</f>
        <v>10.5</v>
      </c>
      <c r="V64" s="10">
        <f>Table1[[#This Row],[Sales Values]]-Table1[[#This Row],[Manufacturing Cost]]</f>
        <v>211.04999999999995</v>
      </c>
      <c r="W64" s="13">
        <f>Table1[[#This Row],[Profit]]/Table1[[#This Row],[Sales Values]]</f>
        <v>0.24999999999999997</v>
      </c>
      <c r="X64" s="10">
        <v>14.95</v>
      </c>
      <c r="Y64" s="14">
        <f>IF(AND(Table1[[#This Row],[Quantity]]&gt;20,Table1[[#This Row],[Quantity]]&lt;=50),3%,IF(AND(Table1[[#This Row],[Quantity]]&gt;50,Table1[[#This Row],[Quantity]]&lt;=100),5%,IF(Table1[[#This Row],[Quantity]]&gt;100,7%,0)))</f>
        <v>0.03</v>
      </c>
      <c r="Z64" s="10">
        <f>Table1[[#This Row],[Sales Values]]*(1-Table1[[#This Row],[Discount]])</f>
        <v>818.87399999999991</v>
      </c>
      <c r="AA64" s="10">
        <f>Table1[[#This Row],[Sales Values]]+(Table1[[#This Row],[Sales Values]]*1.05%)</f>
        <v>853.06409999999994</v>
      </c>
      <c r="AB64" s="10">
        <f>Table1[[#This Row],[Sales Values]]*1.05</f>
        <v>886.41</v>
      </c>
      <c r="AC64" s="10" t="str">
        <f t="shared" si="4"/>
        <v>Hyperwotsit</v>
      </c>
      <c r="AD64" t="s">
        <v>20</v>
      </c>
    </row>
    <row r="65" spans="1:30" x14ac:dyDescent="0.3">
      <c r="A65">
        <v>190</v>
      </c>
      <c r="B65" t="s">
        <v>782</v>
      </c>
      <c r="C65" t="s">
        <v>783</v>
      </c>
      <c r="D65" t="s">
        <v>41</v>
      </c>
      <c r="E65" t="s">
        <v>16</v>
      </c>
      <c r="F65">
        <v>90</v>
      </c>
      <c r="G65" t="s">
        <v>784</v>
      </c>
      <c r="H65" t="s">
        <v>443</v>
      </c>
      <c r="I65" t="s">
        <v>294</v>
      </c>
      <c r="J65" s="8">
        <v>44054</v>
      </c>
      <c r="K65" s="6" t="str">
        <f t="shared" si="0"/>
        <v>2020</v>
      </c>
      <c r="L65" s="6" t="str">
        <f t="shared" si="1"/>
        <v>Aug</v>
      </c>
      <c r="M65">
        <v>46</v>
      </c>
      <c r="N65" s="10">
        <f t="shared" si="2"/>
        <v>3.49</v>
      </c>
      <c r="O65">
        <f t="shared" si="3"/>
        <v>20</v>
      </c>
      <c r="P65">
        <v>0.5</v>
      </c>
      <c r="Q65" s="12">
        <f>Table1[[#This Row],[Quantity]]*Table1[[#This Row],[Case Size]]</f>
        <v>920</v>
      </c>
      <c r="R65" s="10">
        <f>Table1[[#This Row],[ Sales Volume]]*Table1[[#This Row],[Cost]]</f>
        <v>3210.8</v>
      </c>
      <c r="S65" s="10">
        <f>Table1[[#This Row],[Sales Values]]-(Table1[[#This Row],[Sales Values]]*0.25)</f>
        <v>2408.1000000000004</v>
      </c>
      <c r="T65" s="10">
        <f>Table1[[#This Row],[Manufacturing Cost]]-Table1[[#This Row],[Delivery Cost]]</f>
        <v>2385.1000000000004</v>
      </c>
      <c r="U65" s="10">
        <f>Table1[[#This Row],[Quantity]]*Table1[[#This Row],[Delivery]]</f>
        <v>23</v>
      </c>
      <c r="V65" s="10">
        <f>Table1[[#This Row],[Sales Values]]-Table1[[#This Row],[Manufacturing Cost]]</f>
        <v>802.69999999999982</v>
      </c>
      <c r="W65" s="13">
        <f>Table1[[#This Row],[Profit]]/Table1[[#This Row],[Sales Values]]</f>
        <v>0.24999999999999992</v>
      </c>
      <c r="X65" s="10">
        <v>14.95</v>
      </c>
      <c r="Y65" s="14">
        <f>IF(AND(Table1[[#This Row],[Quantity]]&gt;20,Table1[[#This Row],[Quantity]]&lt;=50),3%,IF(AND(Table1[[#This Row],[Quantity]]&gt;50,Table1[[#This Row],[Quantity]]&lt;=100),5%,IF(Table1[[#This Row],[Quantity]]&gt;100,7%,0)))</f>
        <v>0.03</v>
      </c>
      <c r="Z65" s="10">
        <f>Table1[[#This Row],[Sales Values]]*(1-Table1[[#This Row],[Discount]])</f>
        <v>3114.4760000000001</v>
      </c>
      <c r="AA65" s="10">
        <f>Table1[[#This Row],[Sales Values]]+(Table1[[#This Row],[Sales Values]]*1.05%)</f>
        <v>3244.5134000000003</v>
      </c>
      <c r="AB65" s="10">
        <f>Table1[[#This Row],[Sales Values]]*1.05</f>
        <v>3371.34</v>
      </c>
      <c r="AC65" s="10" t="str">
        <f t="shared" si="4"/>
        <v>Superwossname</v>
      </c>
      <c r="AD65" t="s">
        <v>101</v>
      </c>
    </row>
    <row r="66" spans="1:30" x14ac:dyDescent="0.3">
      <c r="A66">
        <v>192</v>
      </c>
      <c r="B66" t="s">
        <v>787</v>
      </c>
      <c r="C66" t="s">
        <v>788</v>
      </c>
      <c r="D66" t="s">
        <v>28</v>
      </c>
      <c r="E66" t="s">
        <v>29</v>
      </c>
      <c r="F66">
        <v>30</v>
      </c>
      <c r="G66" t="s">
        <v>789</v>
      </c>
      <c r="H66" t="s">
        <v>378</v>
      </c>
      <c r="I66" t="s">
        <v>146</v>
      </c>
      <c r="J66" s="8">
        <v>44417</v>
      </c>
      <c r="K66" s="6" t="str">
        <f t="shared" ref="K66:K129" si="5">TEXT(J66, "yyyy")</f>
        <v>2021</v>
      </c>
      <c r="L66" s="6" t="str">
        <f t="shared" ref="L66:L129" si="6">TEXT(J66, "mmm")</f>
        <v>Aug</v>
      </c>
      <c r="M66">
        <v>6</v>
      </c>
      <c r="N66" s="10">
        <f t="shared" ref="N66:N129" si="7">VLOOKUP(AD66,Codes,3)</f>
        <v>1.89</v>
      </c>
      <c r="O66">
        <f t="shared" ref="O66:O129" si="8">VLOOKUP(AD66,Codes,4)</f>
        <v>18</v>
      </c>
      <c r="P66">
        <v>0.5</v>
      </c>
      <c r="Q66" s="12">
        <f>Table1[[#This Row],[Quantity]]*Table1[[#This Row],[Case Size]]</f>
        <v>108</v>
      </c>
      <c r="R66" s="10">
        <f>Table1[[#This Row],[ Sales Volume]]*Table1[[#This Row],[Cost]]</f>
        <v>204.11999999999998</v>
      </c>
      <c r="S66" s="10">
        <f>Table1[[#This Row],[Sales Values]]-(Table1[[#This Row],[Sales Values]]*0.25)</f>
        <v>153.08999999999997</v>
      </c>
      <c r="T66" s="10">
        <f>Table1[[#This Row],[Manufacturing Cost]]-Table1[[#This Row],[Delivery Cost]]</f>
        <v>150.08999999999997</v>
      </c>
      <c r="U66" s="10">
        <f>Table1[[#This Row],[Quantity]]*Table1[[#This Row],[Delivery]]</f>
        <v>3</v>
      </c>
      <c r="V66" s="10">
        <f>Table1[[#This Row],[Sales Values]]-Table1[[#This Row],[Manufacturing Cost]]</f>
        <v>51.03</v>
      </c>
      <c r="W66" s="13">
        <f>Table1[[#This Row],[Profit]]/Table1[[#This Row],[Sales Values]]</f>
        <v>0.25000000000000006</v>
      </c>
      <c r="X66" s="10">
        <v>14.95</v>
      </c>
      <c r="Y66" s="14">
        <f>IF(AND(Table1[[#This Row],[Quantity]]&gt;20,Table1[[#This Row],[Quantity]]&lt;=50),3%,IF(AND(Table1[[#This Row],[Quantity]]&gt;50,Table1[[#This Row],[Quantity]]&lt;=100),5%,IF(Table1[[#This Row],[Quantity]]&gt;100,7%,0)))</f>
        <v>0</v>
      </c>
      <c r="Z66" s="10">
        <f>Table1[[#This Row],[Sales Values]]*(1-Table1[[#This Row],[Discount]])</f>
        <v>204.11999999999998</v>
      </c>
      <c r="AA66" s="10">
        <f>Table1[[#This Row],[Sales Values]]+(Table1[[#This Row],[Sales Values]]*1.05%)</f>
        <v>206.26325999999997</v>
      </c>
      <c r="AB66" s="10">
        <f>Table1[[#This Row],[Sales Values]]*1.05</f>
        <v>214.32599999999999</v>
      </c>
      <c r="AC66" s="10" t="str">
        <f t="shared" ref="AC66:AC129" si="9">VLOOKUP(AD66,Codes,2)</f>
        <v>Gigastuff</v>
      </c>
      <c r="AD66" t="s">
        <v>45</v>
      </c>
    </row>
    <row r="67" spans="1:30" x14ac:dyDescent="0.3">
      <c r="A67">
        <v>195</v>
      </c>
      <c r="B67" t="s">
        <v>797</v>
      </c>
      <c r="C67" t="s">
        <v>798</v>
      </c>
      <c r="D67" t="s">
        <v>15</v>
      </c>
      <c r="E67" t="s">
        <v>16</v>
      </c>
      <c r="F67">
        <v>90</v>
      </c>
      <c r="G67" t="s">
        <v>799</v>
      </c>
      <c r="H67" t="s">
        <v>781</v>
      </c>
      <c r="I67" t="s">
        <v>294</v>
      </c>
      <c r="J67" s="8">
        <v>44449</v>
      </c>
      <c r="K67" s="6" t="str">
        <f t="shared" si="5"/>
        <v>2021</v>
      </c>
      <c r="L67" s="6" t="str">
        <f t="shared" si="6"/>
        <v>Sep</v>
      </c>
      <c r="M67">
        <v>88</v>
      </c>
      <c r="N67" s="10">
        <f t="shared" si="7"/>
        <v>2.0099999999999998</v>
      </c>
      <c r="O67">
        <f t="shared" si="8"/>
        <v>20</v>
      </c>
      <c r="P67">
        <v>0.5</v>
      </c>
      <c r="Q67" s="12">
        <f>Table1[[#This Row],[Quantity]]*Table1[[#This Row],[Case Size]]</f>
        <v>1760</v>
      </c>
      <c r="R67" s="10">
        <f>Table1[[#This Row],[ Sales Volume]]*Table1[[#This Row],[Cost]]</f>
        <v>3537.5999999999995</v>
      </c>
      <c r="S67" s="10">
        <f>Table1[[#This Row],[Sales Values]]-(Table1[[#This Row],[Sales Values]]*0.25)</f>
        <v>2653.2</v>
      </c>
      <c r="T67" s="10">
        <f>Table1[[#This Row],[Manufacturing Cost]]-Table1[[#This Row],[Delivery Cost]]</f>
        <v>2609.1999999999998</v>
      </c>
      <c r="U67" s="10">
        <f>Table1[[#This Row],[Quantity]]*Table1[[#This Row],[Delivery]]</f>
        <v>44</v>
      </c>
      <c r="V67" s="10">
        <f>Table1[[#This Row],[Sales Values]]-Table1[[#This Row],[Manufacturing Cost]]</f>
        <v>884.39999999999964</v>
      </c>
      <c r="W67" s="13">
        <f>Table1[[#This Row],[Profit]]/Table1[[#This Row],[Sales Values]]</f>
        <v>0.24999999999999994</v>
      </c>
      <c r="X67" s="10">
        <v>14.95</v>
      </c>
      <c r="Y67" s="14">
        <f>IF(AND(Table1[[#This Row],[Quantity]]&gt;20,Table1[[#This Row],[Quantity]]&lt;=50),3%,IF(AND(Table1[[#This Row],[Quantity]]&gt;50,Table1[[#This Row],[Quantity]]&lt;=100),5%,IF(Table1[[#This Row],[Quantity]]&gt;100,7%,0)))</f>
        <v>0.05</v>
      </c>
      <c r="Z67" s="10">
        <f>Table1[[#This Row],[Sales Values]]*(1-Table1[[#This Row],[Discount]])</f>
        <v>3360.7199999999993</v>
      </c>
      <c r="AA67" s="10">
        <f>Table1[[#This Row],[Sales Values]]+(Table1[[#This Row],[Sales Values]]*1.05%)</f>
        <v>3574.7447999999995</v>
      </c>
      <c r="AB67" s="10">
        <f>Table1[[#This Row],[Sales Values]]*1.05</f>
        <v>3714.4799999999996</v>
      </c>
      <c r="AC67" s="10" t="str">
        <f t="shared" si="9"/>
        <v>Hyperwotsit</v>
      </c>
      <c r="AD67" t="s">
        <v>20</v>
      </c>
    </row>
    <row r="68" spans="1:30" x14ac:dyDescent="0.3">
      <c r="A68">
        <v>204</v>
      </c>
      <c r="B68" t="s">
        <v>831</v>
      </c>
      <c r="C68" t="s">
        <v>832</v>
      </c>
      <c r="D68" t="s">
        <v>28</v>
      </c>
      <c r="E68" t="s">
        <v>29</v>
      </c>
      <c r="F68">
        <v>30</v>
      </c>
      <c r="G68" t="s">
        <v>833</v>
      </c>
      <c r="H68" t="s">
        <v>834</v>
      </c>
      <c r="I68" t="s">
        <v>32</v>
      </c>
      <c r="J68" s="8">
        <v>44823</v>
      </c>
      <c r="K68" s="6" t="str">
        <f t="shared" si="5"/>
        <v>2022</v>
      </c>
      <c r="L68" s="6" t="str">
        <f t="shared" si="6"/>
        <v>Sep</v>
      </c>
      <c r="M68">
        <v>50</v>
      </c>
      <c r="N68" s="10">
        <f t="shared" si="7"/>
        <v>1.89</v>
      </c>
      <c r="O68">
        <f t="shared" si="8"/>
        <v>18</v>
      </c>
      <c r="P68">
        <v>0.5</v>
      </c>
      <c r="Q68" s="12">
        <f>Table1[[#This Row],[Quantity]]*Table1[[#This Row],[Case Size]]</f>
        <v>900</v>
      </c>
      <c r="R68" s="10">
        <f>Table1[[#This Row],[ Sales Volume]]*Table1[[#This Row],[Cost]]</f>
        <v>1701</v>
      </c>
      <c r="S68" s="10">
        <f>Table1[[#This Row],[Sales Values]]-(Table1[[#This Row],[Sales Values]]*0.25)</f>
        <v>1275.75</v>
      </c>
      <c r="T68" s="10">
        <f>Table1[[#This Row],[Manufacturing Cost]]-Table1[[#This Row],[Delivery Cost]]</f>
        <v>1250.75</v>
      </c>
      <c r="U68" s="10">
        <f>Table1[[#This Row],[Quantity]]*Table1[[#This Row],[Delivery]]</f>
        <v>25</v>
      </c>
      <c r="V68" s="10">
        <f>Table1[[#This Row],[Sales Values]]-Table1[[#This Row],[Manufacturing Cost]]</f>
        <v>425.25</v>
      </c>
      <c r="W68" s="13">
        <f>Table1[[#This Row],[Profit]]/Table1[[#This Row],[Sales Values]]</f>
        <v>0.25</v>
      </c>
      <c r="X68" s="10">
        <v>14.95</v>
      </c>
      <c r="Y68" s="14">
        <f>IF(AND(Table1[[#This Row],[Quantity]]&gt;20,Table1[[#This Row],[Quantity]]&lt;=50),3%,IF(AND(Table1[[#This Row],[Quantity]]&gt;50,Table1[[#This Row],[Quantity]]&lt;=100),5%,IF(Table1[[#This Row],[Quantity]]&gt;100,7%,0)))</f>
        <v>0.03</v>
      </c>
      <c r="Z68" s="10">
        <f>Table1[[#This Row],[Sales Values]]*(1-Table1[[#This Row],[Discount]])</f>
        <v>1649.97</v>
      </c>
      <c r="AA68" s="10">
        <f>Table1[[#This Row],[Sales Values]]+(Table1[[#This Row],[Sales Values]]*1.05%)</f>
        <v>1718.8605</v>
      </c>
      <c r="AB68" s="10">
        <f>Table1[[#This Row],[Sales Values]]*1.05</f>
        <v>1786.0500000000002</v>
      </c>
      <c r="AC68" s="10" t="str">
        <f t="shared" si="9"/>
        <v>Gigastuff</v>
      </c>
      <c r="AD68" t="s">
        <v>45</v>
      </c>
    </row>
    <row r="69" spans="1:30" x14ac:dyDescent="0.3">
      <c r="A69">
        <v>205</v>
      </c>
      <c r="B69" t="s">
        <v>835</v>
      </c>
      <c r="C69" t="s">
        <v>836</v>
      </c>
      <c r="D69" t="s">
        <v>51</v>
      </c>
      <c r="E69" t="s">
        <v>16</v>
      </c>
      <c r="F69">
        <v>60</v>
      </c>
      <c r="G69" t="s">
        <v>837</v>
      </c>
      <c r="H69" t="s">
        <v>838</v>
      </c>
      <c r="I69" t="s">
        <v>839</v>
      </c>
      <c r="J69" s="8">
        <v>44065</v>
      </c>
      <c r="K69" s="6" t="str">
        <f t="shared" si="5"/>
        <v>2020</v>
      </c>
      <c r="L69" s="6" t="str">
        <f t="shared" si="6"/>
        <v>Aug</v>
      </c>
      <c r="M69">
        <v>19</v>
      </c>
      <c r="N69" s="10">
        <f t="shared" si="7"/>
        <v>2.0099999999999998</v>
      </c>
      <c r="O69">
        <f t="shared" si="8"/>
        <v>20</v>
      </c>
      <c r="P69">
        <v>0.5</v>
      </c>
      <c r="Q69" s="12">
        <f>Table1[[#This Row],[Quantity]]*Table1[[#This Row],[Case Size]]</f>
        <v>380</v>
      </c>
      <c r="R69" s="10">
        <f>Table1[[#This Row],[ Sales Volume]]*Table1[[#This Row],[Cost]]</f>
        <v>763.8</v>
      </c>
      <c r="S69" s="10">
        <f>Table1[[#This Row],[Sales Values]]-(Table1[[#This Row],[Sales Values]]*0.25)</f>
        <v>572.84999999999991</v>
      </c>
      <c r="T69" s="10">
        <f>Table1[[#This Row],[Manufacturing Cost]]-Table1[[#This Row],[Delivery Cost]]</f>
        <v>563.34999999999991</v>
      </c>
      <c r="U69" s="10">
        <f>Table1[[#This Row],[Quantity]]*Table1[[#This Row],[Delivery]]</f>
        <v>9.5</v>
      </c>
      <c r="V69" s="10">
        <f>Table1[[#This Row],[Sales Values]]-Table1[[#This Row],[Manufacturing Cost]]</f>
        <v>190.95000000000005</v>
      </c>
      <c r="W69" s="13">
        <f>Table1[[#This Row],[Profit]]/Table1[[#This Row],[Sales Values]]</f>
        <v>0.25000000000000006</v>
      </c>
      <c r="X69" s="10">
        <v>14.95</v>
      </c>
      <c r="Y69" s="14">
        <f>IF(AND(Table1[[#This Row],[Quantity]]&gt;20,Table1[[#This Row],[Quantity]]&lt;=50),3%,IF(AND(Table1[[#This Row],[Quantity]]&gt;50,Table1[[#This Row],[Quantity]]&lt;=100),5%,IF(Table1[[#This Row],[Quantity]]&gt;100,7%,0)))</f>
        <v>0</v>
      </c>
      <c r="Z69" s="10">
        <f>Table1[[#This Row],[Sales Values]]*(1-Table1[[#This Row],[Discount]])</f>
        <v>763.8</v>
      </c>
      <c r="AA69" s="10">
        <f>Table1[[#This Row],[Sales Values]]+(Table1[[#This Row],[Sales Values]]*1.05%)</f>
        <v>771.81989999999996</v>
      </c>
      <c r="AB69" s="10">
        <f>Table1[[#This Row],[Sales Values]]*1.05</f>
        <v>801.99</v>
      </c>
      <c r="AC69" s="10" t="str">
        <f t="shared" si="9"/>
        <v>Hyperwotsit</v>
      </c>
      <c r="AD69" t="s">
        <v>20</v>
      </c>
    </row>
    <row r="70" spans="1:30" x14ac:dyDescent="0.3">
      <c r="A70">
        <v>207</v>
      </c>
      <c r="B70" t="s">
        <v>843</v>
      </c>
      <c r="C70" t="s">
        <v>844</v>
      </c>
      <c r="D70" t="s">
        <v>51</v>
      </c>
      <c r="E70" t="s">
        <v>16</v>
      </c>
      <c r="F70">
        <v>90</v>
      </c>
      <c r="G70" t="s">
        <v>845</v>
      </c>
      <c r="H70" t="s">
        <v>447</v>
      </c>
      <c r="I70" t="s">
        <v>32</v>
      </c>
      <c r="J70" s="8">
        <v>44524</v>
      </c>
      <c r="K70" s="6" t="str">
        <f t="shared" si="5"/>
        <v>2021</v>
      </c>
      <c r="L70" s="6" t="str">
        <f t="shared" si="6"/>
        <v>Nov</v>
      </c>
      <c r="M70">
        <v>74</v>
      </c>
      <c r="N70" s="10">
        <f t="shared" si="7"/>
        <v>2.0099999999999998</v>
      </c>
      <c r="O70">
        <f t="shared" si="8"/>
        <v>20</v>
      </c>
      <c r="P70">
        <v>0.5</v>
      </c>
      <c r="Q70" s="12">
        <f>Table1[[#This Row],[Quantity]]*Table1[[#This Row],[Case Size]]</f>
        <v>1480</v>
      </c>
      <c r="R70" s="10">
        <f>Table1[[#This Row],[ Sales Volume]]*Table1[[#This Row],[Cost]]</f>
        <v>2974.7999999999997</v>
      </c>
      <c r="S70" s="10">
        <f>Table1[[#This Row],[Sales Values]]-(Table1[[#This Row],[Sales Values]]*0.25)</f>
        <v>2231.1</v>
      </c>
      <c r="T70" s="10">
        <f>Table1[[#This Row],[Manufacturing Cost]]-Table1[[#This Row],[Delivery Cost]]</f>
        <v>2194.1</v>
      </c>
      <c r="U70" s="10">
        <f>Table1[[#This Row],[Quantity]]*Table1[[#This Row],[Delivery]]</f>
        <v>37</v>
      </c>
      <c r="V70" s="10">
        <f>Table1[[#This Row],[Sales Values]]-Table1[[#This Row],[Manufacturing Cost]]</f>
        <v>743.69999999999982</v>
      </c>
      <c r="W70" s="13">
        <f>Table1[[#This Row],[Profit]]/Table1[[#This Row],[Sales Values]]</f>
        <v>0.24999999999999997</v>
      </c>
      <c r="X70" s="10">
        <v>14.95</v>
      </c>
      <c r="Y70" s="14">
        <f>IF(AND(Table1[[#This Row],[Quantity]]&gt;20,Table1[[#This Row],[Quantity]]&lt;=50),3%,IF(AND(Table1[[#This Row],[Quantity]]&gt;50,Table1[[#This Row],[Quantity]]&lt;=100),5%,IF(Table1[[#This Row],[Quantity]]&gt;100,7%,0)))</f>
        <v>0.05</v>
      </c>
      <c r="Z70" s="10">
        <f>Table1[[#This Row],[Sales Values]]*(1-Table1[[#This Row],[Discount]])</f>
        <v>2826.0599999999995</v>
      </c>
      <c r="AA70" s="10">
        <f>Table1[[#This Row],[Sales Values]]+(Table1[[#This Row],[Sales Values]]*1.05%)</f>
        <v>3006.0353999999998</v>
      </c>
      <c r="AB70" s="10">
        <f>Table1[[#This Row],[Sales Values]]*1.05</f>
        <v>3123.54</v>
      </c>
      <c r="AC70" s="10" t="str">
        <f t="shared" si="9"/>
        <v>Hyperwotsit</v>
      </c>
      <c r="AD70" t="s">
        <v>20</v>
      </c>
    </row>
    <row r="71" spans="1:30" x14ac:dyDescent="0.3">
      <c r="A71">
        <v>213</v>
      </c>
      <c r="B71" t="s">
        <v>865</v>
      </c>
      <c r="C71" t="s">
        <v>866</v>
      </c>
      <c r="D71" t="s">
        <v>28</v>
      </c>
      <c r="E71" t="s">
        <v>29</v>
      </c>
      <c r="F71">
        <v>90</v>
      </c>
      <c r="G71" t="s">
        <v>867</v>
      </c>
      <c r="H71" t="s">
        <v>868</v>
      </c>
      <c r="I71" t="s">
        <v>32</v>
      </c>
      <c r="J71" s="8">
        <v>44462</v>
      </c>
      <c r="K71" s="6" t="str">
        <f t="shared" si="5"/>
        <v>2021</v>
      </c>
      <c r="L71" s="6" t="str">
        <f t="shared" si="6"/>
        <v>Sep</v>
      </c>
      <c r="M71">
        <v>87</v>
      </c>
      <c r="N71" s="10">
        <f t="shared" si="7"/>
        <v>2.0099999999999998</v>
      </c>
      <c r="O71">
        <f t="shared" si="8"/>
        <v>20</v>
      </c>
      <c r="P71">
        <v>0.5</v>
      </c>
      <c r="Q71" s="12">
        <f>Table1[[#This Row],[Quantity]]*Table1[[#This Row],[Case Size]]</f>
        <v>1740</v>
      </c>
      <c r="R71" s="10">
        <f>Table1[[#This Row],[ Sales Volume]]*Table1[[#This Row],[Cost]]</f>
        <v>3497.3999999999996</v>
      </c>
      <c r="S71" s="10">
        <f>Table1[[#This Row],[Sales Values]]-(Table1[[#This Row],[Sales Values]]*0.25)</f>
        <v>2623.0499999999997</v>
      </c>
      <c r="T71" s="10">
        <f>Table1[[#This Row],[Manufacturing Cost]]-Table1[[#This Row],[Delivery Cost]]</f>
        <v>2579.5499999999997</v>
      </c>
      <c r="U71" s="10">
        <f>Table1[[#This Row],[Quantity]]*Table1[[#This Row],[Delivery]]</f>
        <v>43.5</v>
      </c>
      <c r="V71" s="10">
        <f>Table1[[#This Row],[Sales Values]]-Table1[[#This Row],[Manufacturing Cost]]</f>
        <v>874.34999999999991</v>
      </c>
      <c r="W71" s="13">
        <f>Table1[[#This Row],[Profit]]/Table1[[#This Row],[Sales Values]]</f>
        <v>0.25</v>
      </c>
      <c r="X71" s="10">
        <v>14.95</v>
      </c>
      <c r="Y71" s="14">
        <f>IF(AND(Table1[[#This Row],[Quantity]]&gt;20,Table1[[#This Row],[Quantity]]&lt;=50),3%,IF(AND(Table1[[#This Row],[Quantity]]&gt;50,Table1[[#This Row],[Quantity]]&lt;=100),5%,IF(Table1[[#This Row],[Quantity]]&gt;100,7%,0)))</f>
        <v>0.05</v>
      </c>
      <c r="Z71" s="10">
        <f>Table1[[#This Row],[Sales Values]]*(1-Table1[[#This Row],[Discount]])</f>
        <v>3322.5299999999993</v>
      </c>
      <c r="AA71" s="10">
        <f>Table1[[#This Row],[Sales Values]]+(Table1[[#This Row],[Sales Values]]*1.05%)</f>
        <v>3534.1226999999994</v>
      </c>
      <c r="AB71" s="10">
        <f>Table1[[#This Row],[Sales Values]]*1.05</f>
        <v>3672.27</v>
      </c>
      <c r="AC71" s="10" t="str">
        <f t="shared" si="9"/>
        <v>Hyperwotsit</v>
      </c>
      <c r="AD71" t="s">
        <v>20</v>
      </c>
    </row>
    <row r="72" spans="1:30" x14ac:dyDescent="0.3">
      <c r="A72">
        <v>216</v>
      </c>
      <c r="B72" t="s">
        <v>782</v>
      </c>
      <c r="C72" t="s">
        <v>441</v>
      </c>
      <c r="D72" t="s">
        <v>51</v>
      </c>
      <c r="E72" t="s">
        <v>16</v>
      </c>
      <c r="F72">
        <v>60</v>
      </c>
      <c r="G72" t="s">
        <v>876</v>
      </c>
      <c r="H72" t="s">
        <v>877</v>
      </c>
      <c r="I72" t="s">
        <v>32</v>
      </c>
      <c r="J72" s="8">
        <v>44651</v>
      </c>
      <c r="K72" s="6" t="str">
        <f t="shared" si="5"/>
        <v>2022</v>
      </c>
      <c r="L72" s="6" t="str">
        <f t="shared" si="6"/>
        <v>Mar</v>
      </c>
      <c r="M72">
        <v>100</v>
      </c>
      <c r="N72" s="10">
        <f t="shared" si="7"/>
        <v>1.89</v>
      </c>
      <c r="O72">
        <f t="shared" si="8"/>
        <v>18</v>
      </c>
      <c r="P72">
        <v>0.5</v>
      </c>
      <c r="Q72" s="12">
        <f>Table1[[#This Row],[Quantity]]*Table1[[#This Row],[Case Size]]</f>
        <v>1800</v>
      </c>
      <c r="R72" s="10">
        <f>Table1[[#This Row],[ Sales Volume]]*Table1[[#This Row],[Cost]]</f>
        <v>3402</v>
      </c>
      <c r="S72" s="10">
        <f>Table1[[#This Row],[Sales Values]]-(Table1[[#This Row],[Sales Values]]*0.25)</f>
        <v>2551.5</v>
      </c>
      <c r="T72" s="10">
        <f>Table1[[#This Row],[Manufacturing Cost]]-Table1[[#This Row],[Delivery Cost]]</f>
        <v>2501.5</v>
      </c>
      <c r="U72" s="10">
        <f>Table1[[#This Row],[Quantity]]*Table1[[#This Row],[Delivery]]</f>
        <v>50</v>
      </c>
      <c r="V72" s="10">
        <f>Table1[[#This Row],[Sales Values]]-Table1[[#This Row],[Manufacturing Cost]]</f>
        <v>850.5</v>
      </c>
      <c r="W72" s="13">
        <f>Table1[[#This Row],[Profit]]/Table1[[#This Row],[Sales Values]]</f>
        <v>0.25</v>
      </c>
      <c r="X72" s="10">
        <v>14.95</v>
      </c>
      <c r="Y72" s="14">
        <f>IF(AND(Table1[[#This Row],[Quantity]]&gt;20,Table1[[#This Row],[Quantity]]&lt;=50),3%,IF(AND(Table1[[#This Row],[Quantity]]&gt;50,Table1[[#This Row],[Quantity]]&lt;=100),5%,IF(Table1[[#This Row],[Quantity]]&gt;100,7%,0)))</f>
        <v>0.05</v>
      </c>
      <c r="Z72" s="10">
        <f>Table1[[#This Row],[Sales Values]]*(1-Table1[[#This Row],[Discount]])</f>
        <v>3231.8999999999996</v>
      </c>
      <c r="AA72" s="10">
        <f>Table1[[#This Row],[Sales Values]]+(Table1[[#This Row],[Sales Values]]*1.05%)</f>
        <v>3437.721</v>
      </c>
      <c r="AB72" s="10">
        <f>Table1[[#This Row],[Sales Values]]*1.05</f>
        <v>3572.1000000000004</v>
      </c>
      <c r="AC72" s="10" t="str">
        <f t="shared" si="9"/>
        <v>Gigastuff</v>
      </c>
      <c r="AD72" t="s">
        <v>45</v>
      </c>
    </row>
    <row r="73" spans="1:30" x14ac:dyDescent="0.3">
      <c r="A73">
        <v>219</v>
      </c>
      <c r="B73" t="s">
        <v>887</v>
      </c>
      <c r="C73" t="s">
        <v>888</v>
      </c>
      <c r="D73" t="s">
        <v>28</v>
      </c>
      <c r="E73" t="s">
        <v>29</v>
      </c>
      <c r="F73">
        <v>60</v>
      </c>
      <c r="G73" t="s">
        <v>889</v>
      </c>
      <c r="H73" t="s">
        <v>890</v>
      </c>
      <c r="I73" t="s">
        <v>178</v>
      </c>
      <c r="J73" s="8">
        <v>44653</v>
      </c>
      <c r="K73" s="6" t="str">
        <f t="shared" si="5"/>
        <v>2022</v>
      </c>
      <c r="L73" s="6" t="str">
        <f t="shared" si="6"/>
        <v>Apr</v>
      </c>
      <c r="M73">
        <v>100</v>
      </c>
      <c r="N73" s="10">
        <f t="shared" si="7"/>
        <v>1.89</v>
      </c>
      <c r="O73">
        <f t="shared" si="8"/>
        <v>18</v>
      </c>
      <c r="P73">
        <v>0.5</v>
      </c>
      <c r="Q73" s="12">
        <f>Table1[[#This Row],[Quantity]]*Table1[[#This Row],[Case Size]]</f>
        <v>1800</v>
      </c>
      <c r="R73" s="10">
        <f>Table1[[#This Row],[ Sales Volume]]*Table1[[#This Row],[Cost]]</f>
        <v>3402</v>
      </c>
      <c r="S73" s="10">
        <f>Table1[[#This Row],[Sales Values]]-(Table1[[#This Row],[Sales Values]]*0.25)</f>
        <v>2551.5</v>
      </c>
      <c r="T73" s="10">
        <f>Table1[[#This Row],[Manufacturing Cost]]-Table1[[#This Row],[Delivery Cost]]</f>
        <v>2501.5</v>
      </c>
      <c r="U73" s="10">
        <f>Table1[[#This Row],[Quantity]]*Table1[[#This Row],[Delivery]]</f>
        <v>50</v>
      </c>
      <c r="V73" s="10">
        <f>Table1[[#This Row],[Sales Values]]-Table1[[#This Row],[Manufacturing Cost]]</f>
        <v>850.5</v>
      </c>
      <c r="W73" s="13">
        <f>Table1[[#This Row],[Profit]]/Table1[[#This Row],[Sales Values]]</f>
        <v>0.25</v>
      </c>
      <c r="X73" s="10">
        <v>14.95</v>
      </c>
      <c r="Y73" s="14">
        <f>IF(AND(Table1[[#This Row],[Quantity]]&gt;20,Table1[[#This Row],[Quantity]]&lt;=50),3%,IF(AND(Table1[[#This Row],[Quantity]]&gt;50,Table1[[#This Row],[Quantity]]&lt;=100),5%,IF(Table1[[#This Row],[Quantity]]&gt;100,7%,0)))</f>
        <v>0.05</v>
      </c>
      <c r="Z73" s="10">
        <f>Table1[[#This Row],[Sales Values]]*(1-Table1[[#This Row],[Discount]])</f>
        <v>3231.8999999999996</v>
      </c>
      <c r="AA73" s="10">
        <f>Table1[[#This Row],[Sales Values]]+(Table1[[#This Row],[Sales Values]]*1.05%)</f>
        <v>3437.721</v>
      </c>
      <c r="AB73" s="10">
        <f>Table1[[#This Row],[Sales Values]]*1.05</f>
        <v>3572.1000000000004</v>
      </c>
      <c r="AC73" s="10" t="str">
        <f t="shared" si="9"/>
        <v>Gigastuff</v>
      </c>
      <c r="AD73" t="s">
        <v>45</v>
      </c>
    </row>
    <row r="74" spans="1:30" x14ac:dyDescent="0.3">
      <c r="A74">
        <v>221</v>
      </c>
      <c r="B74" t="s">
        <v>895</v>
      </c>
      <c r="C74" t="s">
        <v>896</v>
      </c>
      <c r="D74" t="s">
        <v>51</v>
      </c>
      <c r="E74" t="s">
        <v>16</v>
      </c>
      <c r="F74">
        <v>30</v>
      </c>
      <c r="G74" t="s">
        <v>14422</v>
      </c>
      <c r="H74" t="s">
        <v>898</v>
      </c>
      <c r="I74" t="s">
        <v>32</v>
      </c>
      <c r="J74" s="8">
        <v>44507</v>
      </c>
      <c r="K74" s="6" t="str">
        <f t="shared" si="5"/>
        <v>2021</v>
      </c>
      <c r="L74" s="6" t="str">
        <f t="shared" si="6"/>
        <v>Nov</v>
      </c>
      <c r="M74">
        <v>24</v>
      </c>
      <c r="N74" s="10">
        <f t="shared" si="7"/>
        <v>3.49</v>
      </c>
      <c r="O74">
        <f t="shared" si="8"/>
        <v>20</v>
      </c>
      <c r="P74">
        <v>0.5</v>
      </c>
      <c r="Q74" s="12">
        <f>Table1[[#This Row],[Quantity]]*Table1[[#This Row],[Case Size]]</f>
        <v>480</v>
      </c>
      <c r="R74" s="10">
        <f>Table1[[#This Row],[ Sales Volume]]*Table1[[#This Row],[Cost]]</f>
        <v>1675.2</v>
      </c>
      <c r="S74" s="10">
        <f>Table1[[#This Row],[Sales Values]]-(Table1[[#This Row],[Sales Values]]*0.25)</f>
        <v>1256.4000000000001</v>
      </c>
      <c r="T74" s="10">
        <f>Table1[[#This Row],[Manufacturing Cost]]-Table1[[#This Row],[Delivery Cost]]</f>
        <v>1244.4000000000001</v>
      </c>
      <c r="U74" s="10">
        <f>Table1[[#This Row],[Quantity]]*Table1[[#This Row],[Delivery]]</f>
        <v>12</v>
      </c>
      <c r="V74" s="10">
        <f>Table1[[#This Row],[Sales Values]]-Table1[[#This Row],[Manufacturing Cost]]</f>
        <v>418.79999999999995</v>
      </c>
      <c r="W74" s="13">
        <f>Table1[[#This Row],[Profit]]/Table1[[#This Row],[Sales Values]]</f>
        <v>0.24999999999999997</v>
      </c>
      <c r="X74" s="10">
        <v>14.95</v>
      </c>
      <c r="Y74" s="14">
        <f>IF(AND(Table1[[#This Row],[Quantity]]&gt;20,Table1[[#This Row],[Quantity]]&lt;=50),3%,IF(AND(Table1[[#This Row],[Quantity]]&gt;50,Table1[[#This Row],[Quantity]]&lt;=100),5%,IF(Table1[[#This Row],[Quantity]]&gt;100,7%,0)))</f>
        <v>0.03</v>
      </c>
      <c r="Z74" s="10">
        <f>Table1[[#This Row],[Sales Values]]*(1-Table1[[#This Row],[Discount]])</f>
        <v>1624.944</v>
      </c>
      <c r="AA74" s="10">
        <f>Table1[[#This Row],[Sales Values]]+(Table1[[#This Row],[Sales Values]]*1.05%)</f>
        <v>1692.7896000000001</v>
      </c>
      <c r="AB74" s="10">
        <f>Table1[[#This Row],[Sales Values]]*1.05</f>
        <v>1758.96</v>
      </c>
      <c r="AC74" s="10" t="str">
        <f t="shared" si="9"/>
        <v>Superwossname</v>
      </c>
      <c r="AD74" t="s">
        <v>101</v>
      </c>
    </row>
    <row r="75" spans="1:30" x14ac:dyDescent="0.3">
      <c r="A75">
        <v>227</v>
      </c>
      <c r="B75" t="s">
        <v>918</v>
      </c>
      <c r="C75" t="s">
        <v>189</v>
      </c>
      <c r="D75" t="s">
        <v>15</v>
      </c>
      <c r="E75" t="s">
        <v>16</v>
      </c>
      <c r="F75">
        <v>30</v>
      </c>
      <c r="G75" t="s">
        <v>919</v>
      </c>
      <c r="H75" t="s">
        <v>920</v>
      </c>
      <c r="I75" t="s">
        <v>178</v>
      </c>
      <c r="J75" s="8">
        <v>44544</v>
      </c>
      <c r="K75" s="6" t="str">
        <f t="shared" si="5"/>
        <v>2021</v>
      </c>
      <c r="L75" s="6" t="str">
        <f t="shared" si="6"/>
        <v>Dec</v>
      </c>
      <c r="M75">
        <v>54</v>
      </c>
      <c r="N75" s="10">
        <f t="shared" si="7"/>
        <v>1.89</v>
      </c>
      <c r="O75">
        <f t="shared" si="8"/>
        <v>18</v>
      </c>
      <c r="P75">
        <v>0.5</v>
      </c>
      <c r="Q75" s="12">
        <f>Table1[[#This Row],[Quantity]]*Table1[[#This Row],[Case Size]]</f>
        <v>972</v>
      </c>
      <c r="R75" s="10">
        <f>Table1[[#This Row],[ Sales Volume]]*Table1[[#This Row],[Cost]]</f>
        <v>1837.08</v>
      </c>
      <c r="S75" s="10">
        <f>Table1[[#This Row],[Sales Values]]-(Table1[[#This Row],[Sales Values]]*0.25)</f>
        <v>1377.81</v>
      </c>
      <c r="T75" s="10">
        <f>Table1[[#This Row],[Manufacturing Cost]]-Table1[[#This Row],[Delivery Cost]]</f>
        <v>1350.81</v>
      </c>
      <c r="U75" s="10">
        <f>Table1[[#This Row],[Quantity]]*Table1[[#This Row],[Delivery]]</f>
        <v>27</v>
      </c>
      <c r="V75" s="10">
        <f>Table1[[#This Row],[Sales Values]]-Table1[[#This Row],[Manufacturing Cost]]</f>
        <v>459.27</v>
      </c>
      <c r="W75" s="13">
        <f>Table1[[#This Row],[Profit]]/Table1[[#This Row],[Sales Values]]</f>
        <v>0.25</v>
      </c>
      <c r="X75" s="10">
        <v>14.95</v>
      </c>
      <c r="Y75" s="14">
        <f>IF(AND(Table1[[#This Row],[Quantity]]&gt;20,Table1[[#This Row],[Quantity]]&lt;=50),3%,IF(AND(Table1[[#This Row],[Quantity]]&gt;50,Table1[[#This Row],[Quantity]]&lt;=100),5%,IF(Table1[[#This Row],[Quantity]]&gt;100,7%,0)))</f>
        <v>0.05</v>
      </c>
      <c r="Z75" s="10">
        <f>Table1[[#This Row],[Sales Values]]*(1-Table1[[#This Row],[Discount]])</f>
        <v>1745.2259999999999</v>
      </c>
      <c r="AA75" s="10">
        <f>Table1[[#This Row],[Sales Values]]+(Table1[[#This Row],[Sales Values]]*1.05%)</f>
        <v>1856.36934</v>
      </c>
      <c r="AB75" s="10">
        <f>Table1[[#This Row],[Sales Values]]*1.05</f>
        <v>1928.934</v>
      </c>
      <c r="AC75" s="10" t="str">
        <f t="shared" si="9"/>
        <v>Gigastuff</v>
      </c>
      <c r="AD75" t="s">
        <v>45</v>
      </c>
    </row>
    <row r="76" spans="1:30" x14ac:dyDescent="0.3">
      <c r="A76">
        <v>229</v>
      </c>
      <c r="B76" t="s">
        <v>452</v>
      </c>
      <c r="C76" t="s">
        <v>925</v>
      </c>
      <c r="D76" t="s">
        <v>28</v>
      </c>
      <c r="E76" t="s">
        <v>29</v>
      </c>
      <c r="F76">
        <v>60</v>
      </c>
      <c r="G76" t="s">
        <v>13540</v>
      </c>
      <c r="H76" t="s">
        <v>927</v>
      </c>
      <c r="I76" t="s">
        <v>129</v>
      </c>
      <c r="J76" s="8">
        <v>44158</v>
      </c>
      <c r="K76" s="6" t="str">
        <f t="shared" si="5"/>
        <v>2020</v>
      </c>
      <c r="L76" s="6" t="str">
        <f t="shared" si="6"/>
        <v>Nov</v>
      </c>
      <c r="M76">
        <v>9</v>
      </c>
      <c r="N76" s="10">
        <f t="shared" si="7"/>
        <v>3.49</v>
      </c>
      <c r="O76">
        <f t="shared" si="8"/>
        <v>20</v>
      </c>
      <c r="P76">
        <v>0.5</v>
      </c>
      <c r="Q76" s="12">
        <f>Table1[[#This Row],[Quantity]]*Table1[[#This Row],[Case Size]]</f>
        <v>180</v>
      </c>
      <c r="R76" s="10">
        <f>Table1[[#This Row],[ Sales Volume]]*Table1[[#This Row],[Cost]]</f>
        <v>628.20000000000005</v>
      </c>
      <c r="S76" s="10">
        <f>Table1[[#This Row],[Sales Values]]-(Table1[[#This Row],[Sales Values]]*0.25)</f>
        <v>471.15000000000003</v>
      </c>
      <c r="T76" s="10">
        <f>Table1[[#This Row],[Manufacturing Cost]]-Table1[[#This Row],[Delivery Cost]]</f>
        <v>466.65000000000003</v>
      </c>
      <c r="U76" s="10">
        <f>Table1[[#This Row],[Quantity]]*Table1[[#This Row],[Delivery]]</f>
        <v>4.5</v>
      </c>
      <c r="V76" s="10">
        <f>Table1[[#This Row],[Sales Values]]-Table1[[#This Row],[Manufacturing Cost]]</f>
        <v>157.05000000000001</v>
      </c>
      <c r="W76" s="13">
        <f>Table1[[#This Row],[Profit]]/Table1[[#This Row],[Sales Values]]</f>
        <v>0.25</v>
      </c>
      <c r="X76" s="10">
        <v>14.95</v>
      </c>
      <c r="Y76" s="14">
        <f>IF(AND(Table1[[#This Row],[Quantity]]&gt;20,Table1[[#This Row],[Quantity]]&lt;=50),3%,IF(AND(Table1[[#This Row],[Quantity]]&gt;50,Table1[[#This Row],[Quantity]]&lt;=100),5%,IF(Table1[[#This Row],[Quantity]]&gt;100,7%,0)))</f>
        <v>0</v>
      </c>
      <c r="Z76" s="10">
        <f>Table1[[#This Row],[Sales Values]]*(1-Table1[[#This Row],[Discount]])</f>
        <v>628.20000000000005</v>
      </c>
      <c r="AA76" s="10">
        <f>Table1[[#This Row],[Sales Values]]+(Table1[[#This Row],[Sales Values]]*1.05%)</f>
        <v>634.79610000000002</v>
      </c>
      <c r="AB76" s="10">
        <f>Table1[[#This Row],[Sales Values]]*1.05</f>
        <v>659.61000000000013</v>
      </c>
      <c r="AC76" s="10" t="str">
        <f t="shared" si="9"/>
        <v>Superwossname</v>
      </c>
      <c r="AD76" t="s">
        <v>101</v>
      </c>
    </row>
    <row r="77" spans="1:30" x14ac:dyDescent="0.3">
      <c r="A77">
        <v>231</v>
      </c>
      <c r="B77" t="s">
        <v>492</v>
      </c>
      <c r="C77" t="s">
        <v>931</v>
      </c>
      <c r="D77" t="s">
        <v>28</v>
      </c>
      <c r="E77" t="s">
        <v>29</v>
      </c>
      <c r="F77">
        <v>60</v>
      </c>
      <c r="G77" t="s">
        <v>932</v>
      </c>
      <c r="H77" t="s">
        <v>933</v>
      </c>
      <c r="I77" t="s">
        <v>934</v>
      </c>
      <c r="J77" s="8">
        <v>44214</v>
      </c>
      <c r="K77" s="6" t="str">
        <f t="shared" si="5"/>
        <v>2021</v>
      </c>
      <c r="L77" s="6" t="str">
        <f t="shared" si="6"/>
        <v>Jan</v>
      </c>
      <c r="M77">
        <v>53</v>
      </c>
      <c r="N77" s="10">
        <f t="shared" si="7"/>
        <v>2.0099999999999998</v>
      </c>
      <c r="O77">
        <f t="shared" si="8"/>
        <v>20</v>
      </c>
      <c r="P77">
        <v>0.5</v>
      </c>
      <c r="Q77" s="12">
        <f>Table1[[#This Row],[Quantity]]*Table1[[#This Row],[Case Size]]</f>
        <v>1060</v>
      </c>
      <c r="R77" s="10">
        <f>Table1[[#This Row],[ Sales Volume]]*Table1[[#This Row],[Cost]]</f>
        <v>2130.6</v>
      </c>
      <c r="S77" s="10">
        <f>Table1[[#This Row],[Sales Values]]-(Table1[[#This Row],[Sales Values]]*0.25)</f>
        <v>1597.9499999999998</v>
      </c>
      <c r="T77" s="10">
        <f>Table1[[#This Row],[Manufacturing Cost]]-Table1[[#This Row],[Delivery Cost]]</f>
        <v>1571.4499999999998</v>
      </c>
      <c r="U77" s="10">
        <f>Table1[[#This Row],[Quantity]]*Table1[[#This Row],[Delivery]]</f>
        <v>26.5</v>
      </c>
      <c r="V77" s="10">
        <f>Table1[[#This Row],[Sales Values]]-Table1[[#This Row],[Manufacturing Cost]]</f>
        <v>532.65000000000009</v>
      </c>
      <c r="W77" s="13">
        <f>Table1[[#This Row],[Profit]]/Table1[[#This Row],[Sales Values]]</f>
        <v>0.25000000000000006</v>
      </c>
      <c r="X77" s="10">
        <v>14.95</v>
      </c>
      <c r="Y77" s="14">
        <f>IF(AND(Table1[[#This Row],[Quantity]]&gt;20,Table1[[#This Row],[Quantity]]&lt;=50),3%,IF(AND(Table1[[#This Row],[Quantity]]&gt;50,Table1[[#This Row],[Quantity]]&lt;=100),5%,IF(Table1[[#This Row],[Quantity]]&gt;100,7%,0)))</f>
        <v>0.05</v>
      </c>
      <c r="Z77" s="10">
        <f>Table1[[#This Row],[Sales Values]]*(1-Table1[[#This Row],[Discount]])</f>
        <v>2024.0699999999997</v>
      </c>
      <c r="AA77" s="10">
        <f>Table1[[#This Row],[Sales Values]]+(Table1[[#This Row],[Sales Values]]*1.05%)</f>
        <v>2152.9712999999997</v>
      </c>
      <c r="AB77" s="10">
        <f>Table1[[#This Row],[Sales Values]]*1.05</f>
        <v>2237.13</v>
      </c>
      <c r="AC77" s="10" t="str">
        <f t="shared" si="9"/>
        <v>Hyperwotsit</v>
      </c>
      <c r="AD77" t="s">
        <v>20</v>
      </c>
    </row>
    <row r="78" spans="1:30" x14ac:dyDescent="0.3">
      <c r="A78">
        <v>235</v>
      </c>
      <c r="B78" t="s">
        <v>948</v>
      </c>
      <c r="C78" t="s">
        <v>949</v>
      </c>
      <c r="D78" t="s">
        <v>28</v>
      </c>
      <c r="E78" t="s">
        <v>29</v>
      </c>
      <c r="F78">
        <v>60</v>
      </c>
      <c r="G78" t="s">
        <v>950</v>
      </c>
      <c r="H78" t="s">
        <v>951</v>
      </c>
      <c r="I78" t="s">
        <v>95</v>
      </c>
      <c r="J78" s="8">
        <v>44219</v>
      </c>
      <c r="K78" s="6" t="str">
        <f t="shared" si="5"/>
        <v>2021</v>
      </c>
      <c r="L78" s="6" t="str">
        <f t="shared" si="6"/>
        <v>Jan</v>
      </c>
      <c r="M78">
        <v>70</v>
      </c>
      <c r="N78" s="10">
        <f t="shared" si="7"/>
        <v>1.89</v>
      </c>
      <c r="O78">
        <f t="shared" si="8"/>
        <v>18</v>
      </c>
      <c r="P78">
        <v>0.5</v>
      </c>
      <c r="Q78" s="12">
        <f>Table1[[#This Row],[Quantity]]*Table1[[#This Row],[Case Size]]</f>
        <v>1260</v>
      </c>
      <c r="R78" s="10">
        <f>Table1[[#This Row],[ Sales Volume]]*Table1[[#This Row],[Cost]]</f>
        <v>2381.4</v>
      </c>
      <c r="S78" s="10">
        <f>Table1[[#This Row],[Sales Values]]-(Table1[[#This Row],[Sales Values]]*0.25)</f>
        <v>1786.0500000000002</v>
      </c>
      <c r="T78" s="10">
        <f>Table1[[#This Row],[Manufacturing Cost]]-Table1[[#This Row],[Delivery Cost]]</f>
        <v>1751.0500000000002</v>
      </c>
      <c r="U78" s="10">
        <f>Table1[[#This Row],[Quantity]]*Table1[[#This Row],[Delivery]]</f>
        <v>35</v>
      </c>
      <c r="V78" s="10">
        <f>Table1[[#This Row],[Sales Values]]-Table1[[#This Row],[Manufacturing Cost]]</f>
        <v>595.34999999999991</v>
      </c>
      <c r="W78" s="13">
        <f>Table1[[#This Row],[Profit]]/Table1[[#This Row],[Sales Values]]</f>
        <v>0.24999999999999994</v>
      </c>
      <c r="X78" s="10">
        <v>14.95</v>
      </c>
      <c r="Y78" s="14">
        <f>IF(AND(Table1[[#This Row],[Quantity]]&gt;20,Table1[[#This Row],[Quantity]]&lt;=50),3%,IF(AND(Table1[[#This Row],[Quantity]]&gt;50,Table1[[#This Row],[Quantity]]&lt;=100),5%,IF(Table1[[#This Row],[Quantity]]&gt;100,7%,0)))</f>
        <v>0.05</v>
      </c>
      <c r="Z78" s="10">
        <f>Table1[[#This Row],[Sales Values]]*(1-Table1[[#This Row],[Discount]])</f>
        <v>2262.33</v>
      </c>
      <c r="AA78" s="10">
        <f>Table1[[#This Row],[Sales Values]]+(Table1[[#This Row],[Sales Values]]*1.05%)</f>
        <v>2406.4047</v>
      </c>
      <c r="AB78" s="10">
        <f>Table1[[#This Row],[Sales Values]]*1.05</f>
        <v>2500.4700000000003</v>
      </c>
      <c r="AC78" s="10" t="str">
        <f t="shared" si="9"/>
        <v>Gigastuff</v>
      </c>
      <c r="AD78" t="s">
        <v>45</v>
      </c>
    </row>
    <row r="79" spans="1:30" x14ac:dyDescent="0.3">
      <c r="A79">
        <v>237</v>
      </c>
      <c r="B79" t="s">
        <v>68</v>
      </c>
      <c r="C79" t="s">
        <v>955</v>
      </c>
      <c r="D79" t="s">
        <v>51</v>
      </c>
      <c r="E79" t="s">
        <v>16</v>
      </c>
      <c r="F79">
        <v>90</v>
      </c>
      <c r="G79" t="s">
        <v>956</v>
      </c>
      <c r="H79" t="s">
        <v>957</v>
      </c>
      <c r="I79" t="s">
        <v>95</v>
      </c>
      <c r="J79" s="8">
        <v>44580</v>
      </c>
      <c r="K79" s="6" t="str">
        <f t="shared" si="5"/>
        <v>2022</v>
      </c>
      <c r="L79" s="6" t="str">
        <f t="shared" si="6"/>
        <v>Jan</v>
      </c>
      <c r="M79">
        <v>99</v>
      </c>
      <c r="N79" s="10">
        <f t="shared" si="7"/>
        <v>2.0099999999999998</v>
      </c>
      <c r="O79">
        <f t="shared" si="8"/>
        <v>20</v>
      </c>
      <c r="P79">
        <v>0.5</v>
      </c>
      <c r="Q79" s="11">
        <f>Table1[[#This Row],[Quantity]]*Table1[[#This Row],[Case Size]]</f>
        <v>1980</v>
      </c>
      <c r="R79" s="10">
        <f>Table1[[#This Row],[ Sales Volume]]*Table1[[#This Row],[Cost]]</f>
        <v>3979.7999999999997</v>
      </c>
      <c r="S79" s="10">
        <f>Table1[[#This Row],[Sales Values]]-(Table1[[#This Row],[Sales Values]]*0.25)</f>
        <v>2984.85</v>
      </c>
      <c r="T79" s="10">
        <f>Table1[[#This Row],[Manufacturing Cost]]-Table1[[#This Row],[Delivery Cost]]</f>
        <v>2935.35</v>
      </c>
      <c r="U79" s="10">
        <f>Table1[[#This Row],[Quantity]]*Table1[[#This Row],[Delivery]]</f>
        <v>49.5</v>
      </c>
      <c r="V79" s="10">
        <f>Table1[[#This Row],[Sales Values]]-Table1[[#This Row],[Manufacturing Cost]]</f>
        <v>994.94999999999982</v>
      </c>
      <c r="W79" s="13">
        <f>Table1[[#This Row],[Profit]]/Table1[[#This Row],[Sales Values]]</f>
        <v>0.24999999999999997</v>
      </c>
      <c r="X79" s="10">
        <v>14.95</v>
      </c>
      <c r="Y79" s="14">
        <f>IF(AND(Table1[[#This Row],[Quantity]]&gt;20,Table1[[#This Row],[Quantity]]&lt;=50),3%,IF(AND(Table1[[#This Row],[Quantity]]&gt;50,Table1[[#This Row],[Quantity]]&lt;=100),5%,IF(Table1[[#This Row],[Quantity]]&gt;100,7%,0)))</f>
        <v>0.05</v>
      </c>
      <c r="Z79" s="10">
        <f>Table1[[#This Row],[Sales Values]]*(1-Table1[[#This Row],[Discount]])</f>
        <v>3780.8099999999995</v>
      </c>
      <c r="AA79" s="10">
        <f>Table1[[#This Row],[Sales Values]]+(Table1[[#This Row],[Sales Values]]*1.05%)</f>
        <v>4021.5878999999995</v>
      </c>
      <c r="AB79" s="10">
        <f>Table1[[#This Row],[Sales Values]]*1.05</f>
        <v>4178.79</v>
      </c>
      <c r="AC79" s="10" t="str">
        <f t="shared" si="9"/>
        <v>Hyperwotsit</v>
      </c>
      <c r="AD79" t="s">
        <v>20</v>
      </c>
    </row>
    <row r="80" spans="1:30" x14ac:dyDescent="0.3">
      <c r="A80">
        <v>238</v>
      </c>
      <c r="B80" t="s">
        <v>958</v>
      </c>
      <c r="C80" t="s">
        <v>928</v>
      </c>
      <c r="D80" t="s">
        <v>15</v>
      </c>
      <c r="E80" t="s">
        <v>16</v>
      </c>
      <c r="F80">
        <v>90</v>
      </c>
      <c r="G80" t="s">
        <v>959</v>
      </c>
      <c r="H80" t="s">
        <v>408</v>
      </c>
      <c r="I80" t="s">
        <v>25</v>
      </c>
      <c r="J80" s="8">
        <v>44164</v>
      </c>
      <c r="K80" s="6" t="str">
        <f t="shared" si="5"/>
        <v>2020</v>
      </c>
      <c r="L80" s="6" t="str">
        <f t="shared" si="6"/>
        <v>Nov</v>
      </c>
      <c r="M80">
        <v>30</v>
      </c>
      <c r="N80" s="10">
        <f t="shared" si="7"/>
        <v>3.49</v>
      </c>
      <c r="O80">
        <f t="shared" si="8"/>
        <v>20</v>
      </c>
      <c r="P80">
        <v>0.5</v>
      </c>
      <c r="Q80" s="12">
        <f>Table1[[#This Row],[Quantity]]*Table1[[#This Row],[Case Size]]</f>
        <v>600</v>
      </c>
      <c r="R80" s="10">
        <f>Table1[[#This Row],[ Sales Volume]]*Table1[[#This Row],[Cost]]</f>
        <v>2094</v>
      </c>
      <c r="S80" s="10">
        <f>Table1[[#This Row],[Sales Values]]-(Table1[[#This Row],[Sales Values]]*0.25)</f>
        <v>1570.5</v>
      </c>
      <c r="T80" s="10">
        <f>Table1[[#This Row],[Manufacturing Cost]]-Table1[[#This Row],[Delivery Cost]]</f>
        <v>1555.5</v>
      </c>
      <c r="U80" s="10">
        <f>Table1[[#This Row],[Quantity]]*Table1[[#This Row],[Delivery]]</f>
        <v>15</v>
      </c>
      <c r="V80" s="10">
        <f>Table1[[#This Row],[Sales Values]]-Table1[[#This Row],[Manufacturing Cost]]</f>
        <v>523.5</v>
      </c>
      <c r="W80" s="13">
        <f>Table1[[#This Row],[Profit]]/Table1[[#This Row],[Sales Values]]</f>
        <v>0.25</v>
      </c>
      <c r="X80" s="10">
        <v>14.95</v>
      </c>
      <c r="Y80" s="14">
        <f>IF(AND(Table1[[#This Row],[Quantity]]&gt;20,Table1[[#This Row],[Quantity]]&lt;=50),3%,IF(AND(Table1[[#This Row],[Quantity]]&gt;50,Table1[[#This Row],[Quantity]]&lt;=100),5%,IF(Table1[[#This Row],[Quantity]]&gt;100,7%,0)))</f>
        <v>0.03</v>
      </c>
      <c r="Z80" s="10">
        <f>Table1[[#This Row],[Sales Values]]*(1-Table1[[#This Row],[Discount]])</f>
        <v>2031.1799999999998</v>
      </c>
      <c r="AA80" s="10">
        <f>Table1[[#This Row],[Sales Values]]+(Table1[[#This Row],[Sales Values]]*1.05%)</f>
        <v>2115.9870000000001</v>
      </c>
      <c r="AB80" s="10">
        <f>Table1[[#This Row],[Sales Values]]*1.05</f>
        <v>2198.7000000000003</v>
      </c>
      <c r="AC80" s="10" t="str">
        <f t="shared" si="9"/>
        <v>Superwossname</v>
      </c>
      <c r="AD80" t="s">
        <v>101</v>
      </c>
    </row>
    <row r="81" spans="1:30" x14ac:dyDescent="0.3">
      <c r="A81">
        <v>247</v>
      </c>
      <c r="B81" t="s">
        <v>986</v>
      </c>
      <c r="C81" t="s">
        <v>987</v>
      </c>
      <c r="D81" t="s">
        <v>28</v>
      </c>
      <c r="E81" t="s">
        <v>29</v>
      </c>
      <c r="F81">
        <v>60</v>
      </c>
      <c r="G81" t="s">
        <v>988</v>
      </c>
      <c r="H81" t="s">
        <v>989</v>
      </c>
      <c r="I81" t="s">
        <v>124</v>
      </c>
      <c r="J81" s="8">
        <v>43846</v>
      </c>
      <c r="K81" s="6" t="str">
        <f t="shared" si="5"/>
        <v>2020</v>
      </c>
      <c r="L81" s="6" t="str">
        <f t="shared" si="6"/>
        <v>Jan</v>
      </c>
      <c r="M81">
        <v>71</v>
      </c>
      <c r="N81" s="10">
        <f t="shared" si="7"/>
        <v>2.0099999999999998</v>
      </c>
      <c r="O81">
        <f t="shared" si="8"/>
        <v>20</v>
      </c>
      <c r="P81">
        <v>0.5</v>
      </c>
      <c r="Q81" s="12">
        <f>Table1[[#This Row],[Quantity]]*Table1[[#This Row],[Case Size]]</f>
        <v>1420</v>
      </c>
      <c r="R81" s="10">
        <f>Table1[[#This Row],[ Sales Volume]]*Table1[[#This Row],[Cost]]</f>
        <v>2854.2</v>
      </c>
      <c r="S81" s="10">
        <f>Table1[[#This Row],[Sales Values]]-(Table1[[#This Row],[Sales Values]]*0.25)</f>
        <v>2140.6499999999996</v>
      </c>
      <c r="T81" s="10">
        <f>Table1[[#This Row],[Manufacturing Cost]]-Table1[[#This Row],[Delivery Cost]]</f>
        <v>2105.1499999999996</v>
      </c>
      <c r="U81" s="10">
        <f>Table1[[#This Row],[Quantity]]*Table1[[#This Row],[Delivery]]</f>
        <v>35.5</v>
      </c>
      <c r="V81" s="10">
        <f>Table1[[#This Row],[Sales Values]]-Table1[[#This Row],[Manufacturing Cost]]</f>
        <v>713.55000000000018</v>
      </c>
      <c r="W81" s="13">
        <f>Table1[[#This Row],[Profit]]/Table1[[#This Row],[Sales Values]]</f>
        <v>0.25000000000000006</v>
      </c>
      <c r="X81" s="10">
        <v>14.95</v>
      </c>
      <c r="Y81" s="14">
        <f>IF(AND(Table1[[#This Row],[Quantity]]&gt;20,Table1[[#This Row],[Quantity]]&lt;=50),3%,IF(AND(Table1[[#This Row],[Quantity]]&gt;50,Table1[[#This Row],[Quantity]]&lt;=100),5%,IF(Table1[[#This Row],[Quantity]]&gt;100,7%,0)))</f>
        <v>0.05</v>
      </c>
      <c r="Z81" s="10">
        <f>Table1[[#This Row],[Sales Values]]*(1-Table1[[#This Row],[Discount]])</f>
        <v>2711.49</v>
      </c>
      <c r="AA81" s="10">
        <f>Table1[[#This Row],[Sales Values]]+(Table1[[#This Row],[Sales Values]]*1.05%)</f>
        <v>2884.1690999999996</v>
      </c>
      <c r="AB81" s="10">
        <f>Table1[[#This Row],[Sales Values]]*1.05</f>
        <v>2996.91</v>
      </c>
      <c r="AC81" s="10" t="str">
        <f t="shared" si="9"/>
        <v>Hyperwotsit</v>
      </c>
      <c r="AD81" t="s">
        <v>20</v>
      </c>
    </row>
    <row r="82" spans="1:30" x14ac:dyDescent="0.3">
      <c r="A82">
        <v>248</v>
      </c>
      <c r="B82" t="s">
        <v>990</v>
      </c>
      <c r="C82" t="s">
        <v>991</v>
      </c>
      <c r="D82" t="s">
        <v>28</v>
      </c>
      <c r="E82" t="s">
        <v>29</v>
      </c>
      <c r="F82">
        <v>90</v>
      </c>
      <c r="G82" t="s">
        <v>992</v>
      </c>
      <c r="H82" t="s">
        <v>993</v>
      </c>
      <c r="I82" t="s">
        <v>32</v>
      </c>
      <c r="J82" s="8">
        <v>44272</v>
      </c>
      <c r="K82" s="6" t="str">
        <f t="shared" si="5"/>
        <v>2021</v>
      </c>
      <c r="L82" s="6" t="str">
        <f t="shared" si="6"/>
        <v>Mar</v>
      </c>
      <c r="M82">
        <v>20</v>
      </c>
      <c r="N82" s="10">
        <f t="shared" si="7"/>
        <v>2.0099999999999998</v>
      </c>
      <c r="O82">
        <f t="shared" si="8"/>
        <v>20</v>
      </c>
      <c r="P82">
        <v>0.5</v>
      </c>
      <c r="Q82" s="12">
        <f>Table1[[#This Row],[Quantity]]*Table1[[#This Row],[Case Size]]</f>
        <v>400</v>
      </c>
      <c r="R82" s="10">
        <f>Table1[[#This Row],[ Sales Volume]]*Table1[[#This Row],[Cost]]</f>
        <v>803.99999999999989</v>
      </c>
      <c r="S82" s="10">
        <f>Table1[[#This Row],[Sales Values]]-(Table1[[#This Row],[Sales Values]]*0.25)</f>
        <v>602.99999999999989</v>
      </c>
      <c r="T82" s="10">
        <f>Table1[[#This Row],[Manufacturing Cost]]-Table1[[#This Row],[Delivery Cost]]</f>
        <v>592.99999999999989</v>
      </c>
      <c r="U82" s="10">
        <f>Table1[[#This Row],[Quantity]]*Table1[[#This Row],[Delivery]]</f>
        <v>10</v>
      </c>
      <c r="V82" s="10">
        <f>Table1[[#This Row],[Sales Values]]-Table1[[#This Row],[Manufacturing Cost]]</f>
        <v>201</v>
      </c>
      <c r="W82" s="13">
        <f>Table1[[#This Row],[Profit]]/Table1[[#This Row],[Sales Values]]</f>
        <v>0.25000000000000006</v>
      </c>
      <c r="X82" s="10">
        <v>14.95</v>
      </c>
      <c r="Y82" s="14">
        <f>IF(AND(Table1[[#This Row],[Quantity]]&gt;20,Table1[[#This Row],[Quantity]]&lt;=50),3%,IF(AND(Table1[[#This Row],[Quantity]]&gt;50,Table1[[#This Row],[Quantity]]&lt;=100),5%,IF(Table1[[#This Row],[Quantity]]&gt;100,7%,0)))</f>
        <v>0</v>
      </c>
      <c r="Z82" s="10">
        <f>Table1[[#This Row],[Sales Values]]*(1-Table1[[#This Row],[Discount]])</f>
        <v>803.99999999999989</v>
      </c>
      <c r="AA82" s="10">
        <f>Table1[[#This Row],[Sales Values]]+(Table1[[#This Row],[Sales Values]]*1.05%)</f>
        <v>812.44199999999989</v>
      </c>
      <c r="AB82" s="10">
        <f>Table1[[#This Row],[Sales Values]]*1.05</f>
        <v>844.19999999999993</v>
      </c>
      <c r="AC82" s="10" t="str">
        <f t="shared" si="9"/>
        <v>Hyperwotsit</v>
      </c>
      <c r="AD82" t="s">
        <v>20</v>
      </c>
    </row>
    <row r="83" spans="1:30" x14ac:dyDescent="0.3">
      <c r="A83">
        <v>249</v>
      </c>
      <c r="B83" t="s">
        <v>994</v>
      </c>
      <c r="C83" t="s">
        <v>995</v>
      </c>
      <c r="D83" t="s">
        <v>28</v>
      </c>
      <c r="E83" t="s">
        <v>29</v>
      </c>
      <c r="F83">
        <v>30</v>
      </c>
      <c r="G83" t="s">
        <v>996</v>
      </c>
      <c r="H83" t="s">
        <v>997</v>
      </c>
      <c r="I83" t="s">
        <v>110</v>
      </c>
      <c r="J83" s="8">
        <v>44826</v>
      </c>
      <c r="K83" s="6" t="str">
        <f t="shared" si="5"/>
        <v>2022</v>
      </c>
      <c r="L83" s="6" t="str">
        <f t="shared" si="6"/>
        <v>Sep</v>
      </c>
      <c r="M83">
        <v>8</v>
      </c>
      <c r="N83" s="10">
        <f t="shared" si="7"/>
        <v>2.0099999999999998</v>
      </c>
      <c r="O83">
        <f t="shared" si="8"/>
        <v>20</v>
      </c>
      <c r="P83">
        <v>0.5</v>
      </c>
      <c r="Q83" s="11">
        <f>Table1[[#This Row],[Quantity]]*Table1[[#This Row],[Case Size]]</f>
        <v>160</v>
      </c>
      <c r="R83" s="10">
        <f>Table1[[#This Row],[ Sales Volume]]*Table1[[#This Row],[Cost]]</f>
        <v>321.59999999999997</v>
      </c>
      <c r="S83" s="10">
        <f>Table1[[#This Row],[Sales Values]]-(Table1[[#This Row],[Sales Values]]*0.25)</f>
        <v>241.2</v>
      </c>
      <c r="T83" s="10">
        <f>Table1[[#This Row],[Manufacturing Cost]]-Table1[[#This Row],[Delivery Cost]]</f>
        <v>237.2</v>
      </c>
      <c r="U83" s="10">
        <f>Table1[[#This Row],[Quantity]]*Table1[[#This Row],[Delivery]]</f>
        <v>4</v>
      </c>
      <c r="V83" s="10">
        <f>Table1[[#This Row],[Sales Values]]-Table1[[#This Row],[Manufacturing Cost]]</f>
        <v>80.399999999999977</v>
      </c>
      <c r="W83" s="13">
        <f>Table1[[#This Row],[Profit]]/Table1[[#This Row],[Sales Values]]</f>
        <v>0.24999999999999994</v>
      </c>
      <c r="X83" s="10">
        <v>14.95</v>
      </c>
      <c r="Y83" s="14">
        <f>IF(AND(Table1[[#This Row],[Quantity]]&gt;20,Table1[[#This Row],[Quantity]]&lt;=50),3%,IF(AND(Table1[[#This Row],[Quantity]]&gt;50,Table1[[#This Row],[Quantity]]&lt;=100),5%,IF(Table1[[#This Row],[Quantity]]&gt;100,7%,0)))</f>
        <v>0</v>
      </c>
      <c r="Z83" s="10">
        <f>Table1[[#This Row],[Sales Values]]*(1-Table1[[#This Row],[Discount]])</f>
        <v>321.59999999999997</v>
      </c>
      <c r="AA83" s="10">
        <f>Table1[[#This Row],[Sales Values]]+(Table1[[#This Row],[Sales Values]]*1.05%)</f>
        <v>324.97679999999997</v>
      </c>
      <c r="AB83" s="10">
        <f>Table1[[#This Row],[Sales Values]]*1.05</f>
        <v>337.68</v>
      </c>
      <c r="AC83" s="10" t="str">
        <f t="shared" si="9"/>
        <v>Hyperwotsit</v>
      </c>
      <c r="AD83" t="s">
        <v>20</v>
      </c>
    </row>
    <row r="84" spans="1:30" x14ac:dyDescent="0.3">
      <c r="A84">
        <v>252</v>
      </c>
      <c r="B84" t="s">
        <v>1006</v>
      </c>
      <c r="C84" t="s">
        <v>955</v>
      </c>
      <c r="D84" t="s">
        <v>41</v>
      </c>
      <c r="E84" t="s">
        <v>16</v>
      </c>
      <c r="F84">
        <v>90</v>
      </c>
      <c r="G84" t="s">
        <v>1007</v>
      </c>
      <c r="H84" t="s">
        <v>1008</v>
      </c>
      <c r="I84" t="s">
        <v>32</v>
      </c>
      <c r="J84" s="8">
        <v>44308</v>
      </c>
      <c r="K84" s="6" t="str">
        <f t="shared" si="5"/>
        <v>2021</v>
      </c>
      <c r="L84" s="6" t="str">
        <f t="shared" si="6"/>
        <v>Apr</v>
      </c>
      <c r="M84">
        <v>32</v>
      </c>
      <c r="N84" s="10">
        <f t="shared" si="7"/>
        <v>1.89</v>
      </c>
      <c r="O84">
        <f t="shared" si="8"/>
        <v>18</v>
      </c>
      <c r="P84">
        <v>0.5</v>
      </c>
      <c r="Q84" s="12">
        <f>Table1[[#This Row],[Quantity]]*Table1[[#This Row],[Case Size]]</f>
        <v>576</v>
      </c>
      <c r="R84" s="10">
        <f>Table1[[#This Row],[ Sales Volume]]*Table1[[#This Row],[Cost]]</f>
        <v>1088.6399999999999</v>
      </c>
      <c r="S84" s="10">
        <f>Table1[[#This Row],[Sales Values]]-(Table1[[#This Row],[Sales Values]]*0.25)</f>
        <v>816.4799999999999</v>
      </c>
      <c r="T84" s="10">
        <f>Table1[[#This Row],[Manufacturing Cost]]-Table1[[#This Row],[Delivery Cost]]</f>
        <v>800.4799999999999</v>
      </c>
      <c r="U84" s="10">
        <f>Table1[[#This Row],[Quantity]]*Table1[[#This Row],[Delivery]]</f>
        <v>16</v>
      </c>
      <c r="V84" s="10">
        <f>Table1[[#This Row],[Sales Values]]-Table1[[#This Row],[Manufacturing Cost]]</f>
        <v>272.15999999999997</v>
      </c>
      <c r="W84" s="13">
        <f>Table1[[#This Row],[Profit]]/Table1[[#This Row],[Sales Values]]</f>
        <v>0.25</v>
      </c>
      <c r="X84" s="10">
        <v>14.95</v>
      </c>
      <c r="Y84" s="14">
        <f>IF(AND(Table1[[#This Row],[Quantity]]&gt;20,Table1[[#This Row],[Quantity]]&lt;=50),3%,IF(AND(Table1[[#This Row],[Quantity]]&gt;50,Table1[[#This Row],[Quantity]]&lt;=100),5%,IF(Table1[[#This Row],[Quantity]]&gt;100,7%,0)))</f>
        <v>0.03</v>
      </c>
      <c r="Z84" s="10">
        <f>Table1[[#This Row],[Sales Values]]*(1-Table1[[#This Row],[Discount]])</f>
        <v>1055.9807999999998</v>
      </c>
      <c r="AA84" s="10">
        <f>Table1[[#This Row],[Sales Values]]+(Table1[[#This Row],[Sales Values]]*1.05%)</f>
        <v>1100.0707199999999</v>
      </c>
      <c r="AB84" s="10">
        <f>Table1[[#This Row],[Sales Values]]*1.05</f>
        <v>1143.0719999999999</v>
      </c>
      <c r="AC84" s="10" t="str">
        <f t="shared" si="9"/>
        <v>Gigastuff</v>
      </c>
      <c r="AD84" t="s">
        <v>45</v>
      </c>
    </row>
    <row r="85" spans="1:30" x14ac:dyDescent="0.3">
      <c r="A85">
        <v>258</v>
      </c>
      <c r="B85" t="s">
        <v>1023</v>
      </c>
      <c r="C85" t="s">
        <v>1024</v>
      </c>
      <c r="D85" t="s">
        <v>28</v>
      </c>
      <c r="E85" t="s">
        <v>29</v>
      </c>
      <c r="F85">
        <v>60</v>
      </c>
      <c r="G85" t="s">
        <v>14425</v>
      </c>
      <c r="H85" t="s">
        <v>1026</v>
      </c>
      <c r="I85" t="s">
        <v>32</v>
      </c>
      <c r="J85" s="8">
        <v>43856</v>
      </c>
      <c r="K85" s="6" t="str">
        <f t="shared" si="5"/>
        <v>2020</v>
      </c>
      <c r="L85" s="6" t="str">
        <f t="shared" si="6"/>
        <v>Jan</v>
      </c>
      <c r="M85">
        <v>12</v>
      </c>
      <c r="N85" s="10">
        <f t="shared" si="7"/>
        <v>1.89</v>
      </c>
      <c r="O85">
        <f t="shared" si="8"/>
        <v>18</v>
      </c>
      <c r="P85">
        <v>0.5</v>
      </c>
      <c r="Q85" s="12">
        <f>Table1[[#This Row],[Quantity]]*Table1[[#This Row],[Case Size]]</f>
        <v>216</v>
      </c>
      <c r="R85" s="10">
        <f>Table1[[#This Row],[ Sales Volume]]*Table1[[#This Row],[Cost]]</f>
        <v>408.23999999999995</v>
      </c>
      <c r="S85" s="10">
        <f>Table1[[#This Row],[Sales Values]]-(Table1[[#This Row],[Sales Values]]*0.25)</f>
        <v>306.17999999999995</v>
      </c>
      <c r="T85" s="10">
        <f>Table1[[#This Row],[Manufacturing Cost]]-Table1[[#This Row],[Delivery Cost]]</f>
        <v>300.17999999999995</v>
      </c>
      <c r="U85" s="10">
        <f>Table1[[#This Row],[Quantity]]*Table1[[#This Row],[Delivery]]</f>
        <v>6</v>
      </c>
      <c r="V85" s="10">
        <f>Table1[[#This Row],[Sales Values]]-Table1[[#This Row],[Manufacturing Cost]]</f>
        <v>102.06</v>
      </c>
      <c r="W85" s="13">
        <f>Table1[[#This Row],[Profit]]/Table1[[#This Row],[Sales Values]]</f>
        <v>0.25000000000000006</v>
      </c>
      <c r="X85" s="10">
        <v>14.95</v>
      </c>
      <c r="Y85" s="14">
        <f>IF(AND(Table1[[#This Row],[Quantity]]&gt;20,Table1[[#This Row],[Quantity]]&lt;=50),3%,IF(AND(Table1[[#This Row],[Quantity]]&gt;50,Table1[[#This Row],[Quantity]]&lt;=100),5%,IF(Table1[[#This Row],[Quantity]]&gt;100,7%,0)))</f>
        <v>0</v>
      </c>
      <c r="Z85" s="10">
        <f>Table1[[#This Row],[Sales Values]]*(1-Table1[[#This Row],[Discount]])</f>
        <v>408.23999999999995</v>
      </c>
      <c r="AA85" s="10">
        <f>Table1[[#This Row],[Sales Values]]+(Table1[[#This Row],[Sales Values]]*1.05%)</f>
        <v>412.52651999999995</v>
      </c>
      <c r="AB85" s="10">
        <f>Table1[[#This Row],[Sales Values]]*1.05</f>
        <v>428.65199999999999</v>
      </c>
      <c r="AC85" s="10" t="str">
        <f t="shared" si="9"/>
        <v>Gigastuff</v>
      </c>
      <c r="AD85" t="s">
        <v>45</v>
      </c>
    </row>
    <row r="86" spans="1:30" x14ac:dyDescent="0.3">
      <c r="A86">
        <v>260</v>
      </c>
      <c r="B86" t="s">
        <v>1029</v>
      </c>
      <c r="C86" t="s">
        <v>1030</v>
      </c>
      <c r="D86" t="s">
        <v>15</v>
      </c>
      <c r="E86" t="s">
        <v>16</v>
      </c>
      <c r="F86">
        <v>30</v>
      </c>
      <c r="G86" t="s">
        <v>1028</v>
      </c>
      <c r="H86" t="s">
        <v>393</v>
      </c>
      <c r="I86" t="s">
        <v>32</v>
      </c>
      <c r="J86" s="8">
        <v>44653</v>
      </c>
      <c r="K86" s="6" t="str">
        <f t="shared" si="5"/>
        <v>2022</v>
      </c>
      <c r="L86" s="6" t="str">
        <f t="shared" si="6"/>
        <v>Apr</v>
      </c>
      <c r="M86">
        <v>12</v>
      </c>
      <c r="N86" s="10">
        <f t="shared" si="7"/>
        <v>3.49</v>
      </c>
      <c r="O86">
        <f t="shared" si="8"/>
        <v>20</v>
      </c>
      <c r="P86">
        <v>0.5</v>
      </c>
      <c r="Q86" s="12">
        <f>Table1[[#This Row],[Quantity]]*Table1[[#This Row],[Case Size]]</f>
        <v>240</v>
      </c>
      <c r="R86" s="10">
        <f>Table1[[#This Row],[ Sales Volume]]*Table1[[#This Row],[Cost]]</f>
        <v>837.6</v>
      </c>
      <c r="S86" s="10">
        <f>Table1[[#This Row],[Sales Values]]-(Table1[[#This Row],[Sales Values]]*0.25)</f>
        <v>628.20000000000005</v>
      </c>
      <c r="T86" s="10">
        <f>Table1[[#This Row],[Manufacturing Cost]]-Table1[[#This Row],[Delivery Cost]]</f>
        <v>622.20000000000005</v>
      </c>
      <c r="U86" s="10">
        <f>Table1[[#This Row],[Quantity]]*Table1[[#This Row],[Delivery]]</f>
        <v>6</v>
      </c>
      <c r="V86" s="10">
        <f>Table1[[#This Row],[Sales Values]]-Table1[[#This Row],[Manufacturing Cost]]</f>
        <v>209.39999999999998</v>
      </c>
      <c r="W86" s="13">
        <f>Table1[[#This Row],[Profit]]/Table1[[#This Row],[Sales Values]]</f>
        <v>0.24999999999999997</v>
      </c>
      <c r="X86" s="10">
        <v>14.95</v>
      </c>
      <c r="Y86" s="14">
        <f>IF(AND(Table1[[#This Row],[Quantity]]&gt;20,Table1[[#This Row],[Quantity]]&lt;=50),3%,IF(AND(Table1[[#This Row],[Quantity]]&gt;50,Table1[[#This Row],[Quantity]]&lt;=100),5%,IF(Table1[[#This Row],[Quantity]]&gt;100,7%,0)))</f>
        <v>0</v>
      </c>
      <c r="Z86" s="10">
        <f>Table1[[#This Row],[Sales Values]]*(1-Table1[[#This Row],[Discount]])</f>
        <v>837.6</v>
      </c>
      <c r="AA86" s="10">
        <f>Table1[[#This Row],[Sales Values]]+(Table1[[#This Row],[Sales Values]]*1.05%)</f>
        <v>846.39480000000003</v>
      </c>
      <c r="AB86" s="10">
        <f>Table1[[#This Row],[Sales Values]]*1.05</f>
        <v>879.48</v>
      </c>
      <c r="AC86" s="10" t="str">
        <f t="shared" si="9"/>
        <v>Superwossname</v>
      </c>
      <c r="AD86" t="s">
        <v>101</v>
      </c>
    </row>
    <row r="87" spans="1:30" x14ac:dyDescent="0.3">
      <c r="A87">
        <v>263</v>
      </c>
      <c r="B87" t="s">
        <v>1040</v>
      </c>
      <c r="C87" t="s">
        <v>1041</v>
      </c>
      <c r="D87" t="s">
        <v>15</v>
      </c>
      <c r="E87" t="s">
        <v>16</v>
      </c>
      <c r="F87">
        <v>30</v>
      </c>
      <c r="G87" t="s">
        <v>1038</v>
      </c>
      <c r="H87" t="s">
        <v>1042</v>
      </c>
      <c r="I87" t="s">
        <v>32</v>
      </c>
      <c r="J87" s="8">
        <v>44681</v>
      </c>
      <c r="K87" s="6" t="str">
        <f t="shared" si="5"/>
        <v>2022</v>
      </c>
      <c r="L87" s="6" t="str">
        <f t="shared" si="6"/>
        <v>Apr</v>
      </c>
      <c r="M87">
        <v>46</v>
      </c>
      <c r="N87" s="10">
        <f t="shared" si="7"/>
        <v>1.89</v>
      </c>
      <c r="O87">
        <f t="shared" si="8"/>
        <v>18</v>
      </c>
      <c r="P87">
        <v>0.5</v>
      </c>
      <c r="Q87" s="12">
        <f>Table1[[#This Row],[Quantity]]*Table1[[#This Row],[Case Size]]</f>
        <v>828</v>
      </c>
      <c r="R87" s="10">
        <f>Table1[[#This Row],[ Sales Volume]]*Table1[[#This Row],[Cost]]</f>
        <v>1564.9199999999998</v>
      </c>
      <c r="S87" s="10">
        <f>Table1[[#This Row],[Sales Values]]-(Table1[[#This Row],[Sales Values]]*0.25)</f>
        <v>1173.6899999999998</v>
      </c>
      <c r="T87" s="10">
        <f>Table1[[#This Row],[Manufacturing Cost]]-Table1[[#This Row],[Delivery Cost]]</f>
        <v>1150.6899999999998</v>
      </c>
      <c r="U87" s="10">
        <f>Table1[[#This Row],[Quantity]]*Table1[[#This Row],[Delivery]]</f>
        <v>23</v>
      </c>
      <c r="V87" s="10">
        <f>Table1[[#This Row],[Sales Values]]-Table1[[#This Row],[Manufacturing Cost]]</f>
        <v>391.23</v>
      </c>
      <c r="W87" s="13">
        <f>Table1[[#This Row],[Profit]]/Table1[[#This Row],[Sales Values]]</f>
        <v>0.25000000000000006</v>
      </c>
      <c r="X87" s="10">
        <v>14.95</v>
      </c>
      <c r="Y87" s="14">
        <f>IF(AND(Table1[[#This Row],[Quantity]]&gt;20,Table1[[#This Row],[Quantity]]&lt;=50),3%,IF(AND(Table1[[#This Row],[Quantity]]&gt;50,Table1[[#This Row],[Quantity]]&lt;=100),5%,IF(Table1[[#This Row],[Quantity]]&gt;100,7%,0)))</f>
        <v>0.03</v>
      </c>
      <c r="Z87" s="10">
        <f>Table1[[#This Row],[Sales Values]]*(1-Table1[[#This Row],[Discount]])</f>
        <v>1517.9723999999999</v>
      </c>
      <c r="AA87" s="10">
        <f>Table1[[#This Row],[Sales Values]]+(Table1[[#This Row],[Sales Values]]*1.05%)</f>
        <v>1581.3516599999998</v>
      </c>
      <c r="AB87" s="10">
        <f>Table1[[#This Row],[Sales Values]]*1.05</f>
        <v>1643.1659999999999</v>
      </c>
      <c r="AC87" s="10" t="str">
        <f t="shared" si="9"/>
        <v>Gigastuff</v>
      </c>
      <c r="AD87" t="s">
        <v>45</v>
      </c>
    </row>
    <row r="88" spans="1:30" x14ac:dyDescent="0.3">
      <c r="A88">
        <v>267</v>
      </c>
      <c r="B88" t="s">
        <v>1053</v>
      </c>
      <c r="C88" t="s">
        <v>1054</v>
      </c>
      <c r="D88" t="s">
        <v>51</v>
      </c>
      <c r="E88" t="s">
        <v>16</v>
      </c>
      <c r="F88">
        <v>60</v>
      </c>
      <c r="G88" t="s">
        <v>1055</v>
      </c>
      <c r="H88" t="s">
        <v>1056</v>
      </c>
      <c r="I88" t="s">
        <v>129</v>
      </c>
      <c r="J88" s="8">
        <v>44235</v>
      </c>
      <c r="K88" s="6" t="str">
        <f t="shared" si="5"/>
        <v>2021</v>
      </c>
      <c r="L88" s="6" t="str">
        <f t="shared" si="6"/>
        <v>Feb</v>
      </c>
      <c r="M88">
        <v>11</v>
      </c>
      <c r="N88" s="10">
        <f t="shared" si="7"/>
        <v>1.89</v>
      </c>
      <c r="O88">
        <f t="shared" si="8"/>
        <v>18</v>
      </c>
      <c r="P88">
        <v>0.5</v>
      </c>
      <c r="Q88" s="12">
        <f>Table1[[#This Row],[Quantity]]*Table1[[#This Row],[Case Size]]</f>
        <v>198</v>
      </c>
      <c r="R88" s="10">
        <f>Table1[[#This Row],[ Sales Volume]]*Table1[[#This Row],[Cost]]</f>
        <v>374.21999999999997</v>
      </c>
      <c r="S88" s="10">
        <f>Table1[[#This Row],[Sales Values]]-(Table1[[#This Row],[Sales Values]]*0.25)</f>
        <v>280.66499999999996</v>
      </c>
      <c r="T88" s="10">
        <f>Table1[[#This Row],[Manufacturing Cost]]-Table1[[#This Row],[Delivery Cost]]</f>
        <v>275.16499999999996</v>
      </c>
      <c r="U88" s="10">
        <f>Table1[[#This Row],[Quantity]]*Table1[[#This Row],[Delivery]]</f>
        <v>5.5</v>
      </c>
      <c r="V88" s="10">
        <f>Table1[[#This Row],[Sales Values]]-Table1[[#This Row],[Manufacturing Cost]]</f>
        <v>93.555000000000007</v>
      </c>
      <c r="W88" s="13">
        <f>Table1[[#This Row],[Profit]]/Table1[[#This Row],[Sales Values]]</f>
        <v>0.25000000000000006</v>
      </c>
      <c r="X88" s="10">
        <v>14.95</v>
      </c>
      <c r="Y88" s="14">
        <f>IF(AND(Table1[[#This Row],[Quantity]]&gt;20,Table1[[#This Row],[Quantity]]&lt;=50),3%,IF(AND(Table1[[#This Row],[Quantity]]&gt;50,Table1[[#This Row],[Quantity]]&lt;=100),5%,IF(Table1[[#This Row],[Quantity]]&gt;100,7%,0)))</f>
        <v>0</v>
      </c>
      <c r="Z88" s="10">
        <f>Table1[[#This Row],[Sales Values]]*(1-Table1[[#This Row],[Discount]])</f>
        <v>374.21999999999997</v>
      </c>
      <c r="AA88" s="10">
        <f>Table1[[#This Row],[Sales Values]]+(Table1[[#This Row],[Sales Values]]*1.05%)</f>
        <v>378.14930999999996</v>
      </c>
      <c r="AB88" s="10">
        <f>Table1[[#This Row],[Sales Values]]*1.05</f>
        <v>392.93099999999998</v>
      </c>
      <c r="AC88" s="10" t="str">
        <f t="shared" si="9"/>
        <v>Gigastuff</v>
      </c>
      <c r="AD88" t="s">
        <v>45</v>
      </c>
    </row>
    <row r="89" spans="1:30" x14ac:dyDescent="0.3">
      <c r="A89">
        <v>274</v>
      </c>
      <c r="B89" t="s">
        <v>1079</v>
      </c>
      <c r="C89" t="s">
        <v>1080</v>
      </c>
      <c r="D89" t="s">
        <v>51</v>
      </c>
      <c r="E89" t="s">
        <v>16</v>
      </c>
      <c r="F89">
        <v>60</v>
      </c>
      <c r="G89" t="s">
        <v>1081</v>
      </c>
      <c r="H89" t="s">
        <v>1082</v>
      </c>
      <c r="I89" t="s">
        <v>1083</v>
      </c>
      <c r="J89" s="8">
        <v>44769</v>
      </c>
      <c r="K89" s="6" t="str">
        <f t="shared" si="5"/>
        <v>2022</v>
      </c>
      <c r="L89" s="6" t="str">
        <f t="shared" si="6"/>
        <v>Jul</v>
      </c>
      <c r="M89">
        <v>41</v>
      </c>
      <c r="N89" s="10">
        <f t="shared" si="7"/>
        <v>3.49</v>
      </c>
      <c r="O89">
        <f t="shared" si="8"/>
        <v>20</v>
      </c>
      <c r="P89">
        <v>0.5</v>
      </c>
      <c r="Q89" s="12">
        <f>Table1[[#This Row],[Quantity]]*Table1[[#This Row],[Case Size]]</f>
        <v>820</v>
      </c>
      <c r="R89" s="10">
        <f>Table1[[#This Row],[ Sales Volume]]*Table1[[#This Row],[Cost]]</f>
        <v>2861.8</v>
      </c>
      <c r="S89" s="10">
        <f>Table1[[#This Row],[Sales Values]]-(Table1[[#This Row],[Sales Values]]*0.25)</f>
        <v>2146.3500000000004</v>
      </c>
      <c r="T89" s="10">
        <f>Table1[[#This Row],[Manufacturing Cost]]-Table1[[#This Row],[Delivery Cost]]</f>
        <v>2125.8500000000004</v>
      </c>
      <c r="U89" s="10">
        <f>Table1[[#This Row],[Quantity]]*Table1[[#This Row],[Delivery]]</f>
        <v>20.5</v>
      </c>
      <c r="V89" s="10">
        <f>Table1[[#This Row],[Sales Values]]-Table1[[#This Row],[Manufacturing Cost]]</f>
        <v>715.44999999999982</v>
      </c>
      <c r="W89" s="13">
        <f>Table1[[#This Row],[Profit]]/Table1[[#This Row],[Sales Values]]</f>
        <v>0.24999999999999992</v>
      </c>
      <c r="X89" s="10">
        <v>14.95</v>
      </c>
      <c r="Y89" s="14">
        <f>IF(AND(Table1[[#This Row],[Quantity]]&gt;20,Table1[[#This Row],[Quantity]]&lt;=50),3%,IF(AND(Table1[[#This Row],[Quantity]]&gt;50,Table1[[#This Row],[Quantity]]&lt;=100),5%,IF(Table1[[#This Row],[Quantity]]&gt;100,7%,0)))</f>
        <v>0.03</v>
      </c>
      <c r="Z89" s="10">
        <f>Table1[[#This Row],[Sales Values]]*(1-Table1[[#This Row],[Discount]])</f>
        <v>2775.9459999999999</v>
      </c>
      <c r="AA89" s="10">
        <f>Table1[[#This Row],[Sales Values]]+(Table1[[#This Row],[Sales Values]]*1.05%)</f>
        <v>2891.8489</v>
      </c>
      <c r="AB89" s="10">
        <f>Table1[[#This Row],[Sales Values]]*1.05</f>
        <v>3004.8900000000003</v>
      </c>
      <c r="AC89" s="10" t="str">
        <f t="shared" si="9"/>
        <v>Superwossname</v>
      </c>
      <c r="AD89" t="s">
        <v>101</v>
      </c>
    </row>
    <row r="90" spans="1:30" x14ac:dyDescent="0.3">
      <c r="A90">
        <v>279</v>
      </c>
      <c r="B90" t="s">
        <v>1100</v>
      </c>
      <c r="C90" t="s">
        <v>1101</v>
      </c>
      <c r="D90" t="s">
        <v>51</v>
      </c>
      <c r="E90" t="s">
        <v>16</v>
      </c>
      <c r="F90">
        <v>30</v>
      </c>
      <c r="G90" t="s">
        <v>1102</v>
      </c>
      <c r="H90" t="s">
        <v>1103</v>
      </c>
      <c r="I90" t="s">
        <v>25</v>
      </c>
      <c r="J90" s="8">
        <v>44561</v>
      </c>
      <c r="K90" s="6" t="str">
        <f t="shared" si="5"/>
        <v>2021</v>
      </c>
      <c r="L90" s="6" t="str">
        <f t="shared" si="6"/>
        <v>Dec</v>
      </c>
      <c r="M90">
        <v>43</v>
      </c>
      <c r="N90" s="10">
        <f t="shared" si="7"/>
        <v>3.49</v>
      </c>
      <c r="O90">
        <f t="shared" si="8"/>
        <v>20</v>
      </c>
      <c r="P90">
        <v>0.5</v>
      </c>
      <c r="Q90" s="12">
        <f>Table1[[#This Row],[Quantity]]*Table1[[#This Row],[Case Size]]</f>
        <v>860</v>
      </c>
      <c r="R90" s="10">
        <f>Table1[[#This Row],[ Sales Volume]]*Table1[[#This Row],[Cost]]</f>
        <v>3001.4</v>
      </c>
      <c r="S90" s="10">
        <f>Table1[[#This Row],[Sales Values]]-(Table1[[#This Row],[Sales Values]]*0.25)</f>
        <v>2251.0500000000002</v>
      </c>
      <c r="T90" s="10">
        <f>Table1[[#This Row],[Manufacturing Cost]]-Table1[[#This Row],[Delivery Cost]]</f>
        <v>2229.5500000000002</v>
      </c>
      <c r="U90" s="10">
        <f>Table1[[#This Row],[Quantity]]*Table1[[#This Row],[Delivery]]</f>
        <v>21.5</v>
      </c>
      <c r="V90" s="10">
        <f>Table1[[#This Row],[Sales Values]]-Table1[[#This Row],[Manufacturing Cost]]</f>
        <v>750.34999999999991</v>
      </c>
      <c r="W90" s="13">
        <f>Table1[[#This Row],[Profit]]/Table1[[#This Row],[Sales Values]]</f>
        <v>0.24999999999999997</v>
      </c>
      <c r="X90" s="10">
        <v>14.95</v>
      </c>
      <c r="Y90" s="14">
        <f>IF(AND(Table1[[#This Row],[Quantity]]&gt;20,Table1[[#This Row],[Quantity]]&lt;=50),3%,IF(AND(Table1[[#This Row],[Quantity]]&gt;50,Table1[[#This Row],[Quantity]]&lt;=100),5%,IF(Table1[[#This Row],[Quantity]]&gt;100,7%,0)))</f>
        <v>0.03</v>
      </c>
      <c r="Z90" s="10">
        <f>Table1[[#This Row],[Sales Values]]*(1-Table1[[#This Row],[Discount]])</f>
        <v>2911.3580000000002</v>
      </c>
      <c r="AA90" s="10">
        <f>Table1[[#This Row],[Sales Values]]+(Table1[[#This Row],[Sales Values]]*1.05%)</f>
        <v>3032.9147000000003</v>
      </c>
      <c r="AB90" s="10">
        <f>Table1[[#This Row],[Sales Values]]*1.05</f>
        <v>3151.4700000000003</v>
      </c>
      <c r="AC90" s="10" t="str">
        <f t="shared" si="9"/>
        <v>Superwossname</v>
      </c>
      <c r="AD90" t="s">
        <v>101</v>
      </c>
    </row>
    <row r="91" spans="1:30" x14ac:dyDescent="0.3">
      <c r="A91">
        <v>284</v>
      </c>
      <c r="B91" t="s">
        <v>1120</v>
      </c>
      <c r="C91" t="s">
        <v>1121</v>
      </c>
      <c r="D91" t="s">
        <v>28</v>
      </c>
      <c r="E91" t="s">
        <v>29</v>
      </c>
      <c r="F91">
        <v>60</v>
      </c>
      <c r="G91" t="s">
        <v>14284</v>
      </c>
      <c r="H91" t="s">
        <v>917</v>
      </c>
      <c r="I91" t="s">
        <v>32</v>
      </c>
      <c r="J91" s="8">
        <v>44372</v>
      </c>
      <c r="K91" s="6" t="str">
        <f t="shared" si="5"/>
        <v>2021</v>
      </c>
      <c r="L91" s="6" t="str">
        <f t="shared" si="6"/>
        <v>Jun</v>
      </c>
      <c r="M91">
        <v>40</v>
      </c>
      <c r="N91" s="10">
        <f t="shared" si="7"/>
        <v>2.0099999999999998</v>
      </c>
      <c r="O91">
        <f t="shared" si="8"/>
        <v>20</v>
      </c>
      <c r="P91">
        <v>0.5</v>
      </c>
      <c r="Q91" s="12">
        <f>Table1[[#This Row],[Quantity]]*Table1[[#This Row],[Case Size]]</f>
        <v>800</v>
      </c>
      <c r="R91" s="10">
        <f>Table1[[#This Row],[ Sales Volume]]*Table1[[#This Row],[Cost]]</f>
        <v>1607.9999999999998</v>
      </c>
      <c r="S91" s="10">
        <f>Table1[[#This Row],[Sales Values]]-(Table1[[#This Row],[Sales Values]]*0.25)</f>
        <v>1205.9999999999998</v>
      </c>
      <c r="T91" s="10">
        <f>Table1[[#This Row],[Manufacturing Cost]]-Table1[[#This Row],[Delivery Cost]]</f>
        <v>1185.9999999999998</v>
      </c>
      <c r="U91" s="10">
        <f>Table1[[#This Row],[Quantity]]*Table1[[#This Row],[Delivery]]</f>
        <v>20</v>
      </c>
      <c r="V91" s="10">
        <f>Table1[[#This Row],[Sales Values]]-Table1[[#This Row],[Manufacturing Cost]]</f>
        <v>402</v>
      </c>
      <c r="W91" s="13">
        <f>Table1[[#This Row],[Profit]]/Table1[[#This Row],[Sales Values]]</f>
        <v>0.25000000000000006</v>
      </c>
      <c r="X91" s="10">
        <v>14.95</v>
      </c>
      <c r="Y91" s="14">
        <f>IF(AND(Table1[[#This Row],[Quantity]]&gt;20,Table1[[#This Row],[Quantity]]&lt;=50),3%,IF(AND(Table1[[#This Row],[Quantity]]&gt;50,Table1[[#This Row],[Quantity]]&lt;=100),5%,IF(Table1[[#This Row],[Quantity]]&gt;100,7%,0)))</f>
        <v>0.03</v>
      </c>
      <c r="Z91" s="10">
        <f>Table1[[#This Row],[Sales Values]]*(1-Table1[[#This Row],[Discount]])</f>
        <v>1559.7599999999998</v>
      </c>
      <c r="AA91" s="10">
        <f>Table1[[#This Row],[Sales Values]]+(Table1[[#This Row],[Sales Values]]*1.05%)</f>
        <v>1624.8839999999998</v>
      </c>
      <c r="AB91" s="10">
        <f>Table1[[#This Row],[Sales Values]]*1.05</f>
        <v>1688.3999999999999</v>
      </c>
      <c r="AC91" s="10" t="str">
        <f t="shared" si="9"/>
        <v>Hyperwotsit</v>
      </c>
      <c r="AD91" t="s">
        <v>20</v>
      </c>
    </row>
    <row r="92" spans="1:30" x14ac:dyDescent="0.3">
      <c r="A92">
        <v>286</v>
      </c>
      <c r="B92" t="s">
        <v>437</v>
      </c>
      <c r="C92" t="s">
        <v>770</v>
      </c>
      <c r="D92" t="s">
        <v>15</v>
      </c>
      <c r="E92" t="s">
        <v>16</v>
      </c>
      <c r="F92">
        <v>30</v>
      </c>
      <c r="G92" t="s">
        <v>1127</v>
      </c>
      <c r="H92" t="s">
        <v>1018</v>
      </c>
      <c r="I92" t="s">
        <v>294</v>
      </c>
      <c r="J92" s="8">
        <v>44261</v>
      </c>
      <c r="K92" s="6" t="str">
        <f t="shared" si="5"/>
        <v>2021</v>
      </c>
      <c r="L92" s="6" t="str">
        <f t="shared" si="6"/>
        <v>Mar</v>
      </c>
      <c r="M92">
        <v>66</v>
      </c>
      <c r="N92" s="10">
        <f t="shared" si="7"/>
        <v>3.49</v>
      </c>
      <c r="O92">
        <f t="shared" si="8"/>
        <v>20</v>
      </c>
      <c r="P92">
        <v>0.5</v>
      </c>
      <c r="Q92" s="12">
        <f>Table1[[#This Row],[Quantity]]*Table1[[#This Row],[Case Size]]</f>
        <v>1320</v>
      </c>
      <c r="R92" s="10">
        <f>Table1[[#This Row],[ Sales Volume]]*Table1[[#This Row],[Cost]]</f>
        <v>4606.8</v>
      </c>
      <c r="S92" s="10">
        <f>Table1[[#This Row],[Sales Values]]-(Table1[[#This Row],[Sales Values]]*0.25)</f>
        <v>3455.1000000000004</v>
      </c>
      <c r="T92" s="10">
        <f>Table1[[#This Row],[Manufacturing Cost]]-Table1[[#This Row],[Delivery Cost]]</f>
        <v>3422.1000000000004</v>
      </c>
      <c r="U92" s="10">
        <f>Table1[[#This Row],[Quantity]]*Table1[[#This Row],[Delivery]]</f>
        <v>33</v>
      </c>
      <c r="V92" s="10">
        <f>Table1[[#This Row],[Sales Values]]-Table1[[#This Row],[Manufacturing Cost]]</f>
        <v>1151.6999999999998</v>
      </c>
      <c r="W92" s="13">
        <f>Table1[[#This Row],[Profit]]/Table1[[#This Row],[Sales Values]]</f>
        <v>0.24999999999999994</v>
      </c>
      <c r="X92" s="10">
        <v>14.95</v>
      </c>
      <c r="Y92" s="14">
        <f>IF(AND(Table1[[#This Row],[Quantity]]&gt;20,Table1[[#This Row],[Quantity]]&lt;=50),3%,IF(AND(Table1[[#This Row],[Quantity]]&gt;50,Table1[[#This Row],[Quantity]]&lt;=100),5%,IF(Table1[[#This Row],[Quantity]]&gt;100,7%,0)))</f>
        <v>0.05</v>
      </c>
      <c r="Z92" s="10">
        <f>Table1[[#This Row],[Sales Values]]*(1-Table1[[#This Row],[Discount]])</f>
        <v>4376.46</v>
      </c>
      <c r="AA92" s="10">
        <f>Table1[[#This Row],[Sales Values]]+(Table1[[#This Row],[Sales Values]]*1.05%)</f>
        <v>4655.1714000000002</v>
      </c>
      <c r="AB92" s="10">
        <f>Table1[[#This Row],[Sales Values]]*1.05</f>
        <v>4837.1400000000003</v>
      </c>
      <c r="AC92" s="10" t="str">
        <f t="shared" si="9"/>
        <v>Superwossname</v>
      </c>
      <c r="AD92" t="s">
        <v>101</v>
      </c>
    </row>
    <row r="93" spans="1:30" x14ac:dyDescent="0.3">
      <c r="A93">
        <v>287</v>
      </c>
      <c r="B93" t="s">
        <v>1128</v>
      </c>
      <c r="C93" t="s">
        <v>1129</v>
      </c>
      <c r="D93" t="s">
        <v>28</v>
      </c>
      <c r="E93" t="s">
        <v>29</v>
      </c>
      <c r="F93">
        <v>60</v>
      </c>
      <c r="G93" t="s">
        <v>14430</v>
      </c>
      <c r="H93" t="s">
        <v>1131</v>
      </c>
      <c r="I93" t="s">
        <v>32</v>
      </c>
      <c r="J93" s="8">
        <v>44509</v>
      </c>
      <c r="K93" s="6" t="str">
        <f t="shared" si="5"/>
        <v>2021</v>
      </c>
      <c r="L93" s="6" t="str">
        <f t="shared" si="6"/>
        <v>Nov</v>
      </c>
      <c r="M93">
        <v>41</v>
      </c>
      <c r="N93" s="10">
        <f t="shared" si="7"/>
        <v>3.49</v>
      </c>
      <c r="O93">
        <f t="shared" si="8"/>
        <v>20</v>
      </c>
      <c r="P93">
        <v>0.5</v>
      </c>
      <c r="Q93" s="12">
        <f>Table1[[#This Row],[Quantity]]*Table1[[#This Row],[Case Size]]</f>
        <v>820</v>
      </c>
      <c r="R93" s="10">
        <f>Table1[[#This Row],[ Sales Volume]]*Table1[[#This Row],[Cost]]</f>
        <v>2861.8</v>
      </c>
      <c r="S93" s="10">
        <f>Table1[[#This Row],[Sales Values]]-(Table1[[#This Row],[Sales Values]]*0.25)</f>
        <v>2146.3500000000004</v>
      </c>
      <c r="T93" s="10">
        <f>Table1[[#This Row],[Manufacturing Cost]]-Table1[[#This Row],[Delivery Cost]]</f>
        <v>2125.8500000000004</v>
      </c>
      <c r="U93" s="10">
        <f>Table1[[#This Row],[Quantity]]*Table1[[#This Row],[Delivery]]</f>
        <v>20.5</v>
      </c>
      <c r="V93" s="10">
        <f>Table1[[#This Row],[Sales Values]]-Table1[[#This Row],[Manufacturing Cost]]</f>
        <v>715.44999999999982</v>
      </c>
      <c r="W93" s="13">
        <f>Table1[[#This Row],[Profit]]/Table1[[#This Row],[Sales Values]]</f>
        <v>0.24999999999999992</v>
      </c>
      <c r="X93" s="10">
        <v>14.95</v>
      </c>
      <c r="Y93" s="14">
        <f>IF(AND(Table1[[#This Row],[Quantity]]&gt;20,Table1[[#This Row],[Quantity]]&lt;=50),3%,IF(AND(Table1[[#This Row],[Quantity]]&gt;50,Table1[[#This Row],[Quantity]]&lt;=100),5%,IF(Table1[[#This Row],[Quantity]]&gt;100,7%,0)))</f>
        <v>0.03</v>
      </c>
      <c r="Z93" s="10">
        <f>Table1[[#This Row],[Sales Values]]*(1-Table1[[#This Row],[Discount]])</f>
        <v>2775.9459999999999</v>
      </c>
      <c r="AA93" s="10">
        <f>Table1[[#This Row],[Sales Values]]+(Table1[[#This Row],[Sales Values]]*1.05%)</f>
        <v>2891.8489</v>
      </c>
      <c r="AB93" s="10">
        <f>Table1[[#This Row],[Sales Values]]*1.05</f>
        <v>3004.8900000000003</v>
      </c>
      <c r="AC93" s="10" t="str">
        <f t="shared" si="9"/>
        <v>Superwossname</v>
      </c>
      <c r="AD93" t="s">
        <v>101</v>
      </c>
    </row>
    <row r="94" spans="1:30" x14ac:dyDescent="0.3">
      <c r="A94">
        <v>289</v>
      </c>
      <c r="B94" t="s">
        <v>1136</v>
      </c>
      <c r="C94" t="s">
        <v>1137</v>
      </c>
      <c r="D94" t="s">
        <v>51</v>
      </c>
      <c r="E94" t="s">
        <v>16</v>
      </c>
      <c r="F94">
        <v>90</v>
      </c>
      <c r="G94" t="s">
        <v>1134</v>
      </c>
      <c r="H94" t="s">
        <v>1138</v>
      </c>
      <c r="I94" t="s">
        <v>124</v>
      </c>
      <c r="J94" s="8">
        <v>44805</v>
      </c>
      <c r="K94" s="6" t="str">
        <f t="shared" si="5"/>
        <v>2022</v>
      </c>
      <c r="L94" s="6" t="str">
        <f t="shared" si="6"/>
        <v>Sep</v>
      </c>
      <c r="M94">
        <v>29</v>
      </c>
      <c r="N94" s="10">
        <f t="shared" si="7"/>
        <v>2.0099999999999998</v>
      </c>
      <c r="O94">
        <f t="shared" si="8"/>
        <v>20</v>
      </c>
      <c r="P94">
        <v>0.5</v>
      </c>
      <c r="Q94" s="11">
        <f>Table1[[#This Row],[Quantity]]*Table1[[#This Row],[Case Size]]</f>
        <v>580</v>
      </c>
      <c r="R94" s="10">
        <f>Table1[[#This Row],[ Sales Volume]]*Table1[[#This Row],[Cost]]</f>
        <v>1165.8</v>
      </c>
      <c r="S94" s="10">
        <f>Table1[[#This Row],[Sales Values]]-(Table1[[#This Row],[Sales Values]]*0.25)</f>
        <v>874.34999999999991</v>
      </c>
      <c r="T94" s="10">
        <f>Table1[[#This Row],[Manufacturing Cost]]-Table1[[#This Row],[Delivery Cost]]</f>
        <v>859.84999999999991</v>
      </c>
      <c r="U94" s="10">
        <f>Table1[[#This Row],[Quantity]]*Table1[[#This Row],[Delivery]]</f>
        <v>14.5</v>
      </c>
      <c r="V94" s="10">
        <f>Table1[[#This Row],[Sales Values]]-Table1[[#This Row],[Manufacturing Cost]]</f>
        <v>291.45000000000005</v>
      </c>
      <c r="W94" s="13">
        <f>Table1[[#This Row],[Profit]]/Table1[[#This Row],[Sales Values]]</f>
        <v>0.25000000000000006</v>
      </c>
      <c r="X94" s="10">
        <v>14.95</v>
      </c>
      <c r="Y94" s="14">
        <f>IF(AND(Table1[[#This Row],[Quantity]]&gt;20,Table1[[#This Row],[Quantity]]&lt;=50),3%,IF(AND(Table1[[#This Row],[Quantity]]&gt;50,Table1[[#This Row],[Quantity]]&lt;=100),5%,IF(Table1[[#This Row],[Quantity]]&gt;100,7%,0)))</f>
        <v>0.03</v>
      </c>
      <c r="Z94" s="10">
        <f>Table1[[#This Row],[Sales Values]]*(1-Table1[[#This Row],[Discount]])</f>
        <v>1130.826</v>
      </c>
      <c r="AA94" s="10">
        <f>Table1[[#This Row],[Sales Values]]+(Table1[[#This Row],[Sales Values]]*1.05%)</f>
        <v>1178.0409</v>
      </c>
      <c r="AB94" s="10">
        <f>Table1[[#This Row],[Sales Values]]*1.05</f>
        <v>1224.0899999999999</v>
      </c>
      <c r="AC94" s="10" t="str">
        <f t="shared" si="9"/>
        <v>Hyperwotsit</v>
      </c>
      <c r="AD94" t="s">
        <v>20</v>
      </c>
    </row>
    <row r="95" spans="1:30" x14ac:dyDescent="0.3">
      <c r="A95">
        <v>294</v>
      </c>
      <c r="B95" t="s">
        <v>1147</v>
      </c>
      <c r="C95" t="s">
        <v>1148</v>
      </c>
      <c r="D95" t="s">
        <v>28</v>
      </c>
      <c r="E95" t="s">
        <v>29</v>
      </c>
      <c r="F95">
        <v>30</v>
      </c>
      <c r="G95" t="s">
        <v>1149</v>
      </c>
      <c r="H95" t="s">
        <v>1150</v>
      </c>
      <c r="I95" t="s">
        <v>32</v>
      </c>
      <c r="J95" s="8">
        <v>44023</v>
      </c>
      <c r="K95" s="6" t="str">
        <f t="shared" si="5"/>
        <v>2020</v>
      </c>
      <c r="L95" s="6" t="str">
        <f t="shared" si="6"/>
        <v>Jul</v>
      </c>
      <c r="M95">
        <v>48</v>
      </c>
      <c r="N95" s="10">
        <f t="shared" si="7"/>
        <v>1.89</v>
      </c>
      <c r="O95">
        <f t="shared" si="8"/>
        <v>18</v>
      </c>
      <c r="P95">
        <v>0.5</v>
      </c>
      <c r="Q95" s="12">
        <f>Table1[[#This Row],[Quantity]]*Table1[[#This Row],[Case Size]]</f>
        <v>864</v>
      </c>
      <c r="R95" s="10">
        <f>Table1[[#This Row],[ Sales Volume]]*Table1[[#This Row],[Cost]]</f>
        <v>1632.9599999999998</v>
      </c>
      <c r="S95" s="10">
        <f>Table1[[#This Row],[Sales Values]]-(Table1[[#This Row],[Sales Values]]*0.25)</f>
        <v>1224.7199999999998</v>
      </c>
      <c r="T95" s="10">
        <f>Table1[[#This Row],[Manufacturing Cost]]-Table1[[#This Row],[Delivery Cost]]</f>
        <v>1200.7199999999998</v>
      </c>
      <c r="U95" s="10">
        <f>Table1[[#This Row],[Quantity]]*Table1[[#This Row],[Delivery]]</f>
        <v>24</v>
      </c>
      <c r="V95" s="10">
        <f>Table1[[#This Row],[Sales Values]]-Table1[[#This Row],[Manufacturing Cost]]</f>
        <v>408.24</v>
      </c>
      <c r="W95" s="13">
        <f>Table1[[#This Row],[Profit]]/Table1[[#This Row],[Sales Values]]</f>
        <v>0.25000000000000006</v>
      </c>
      <c r="X95" s="10">
        <v>14.95</v>
      </c>
      <c r="Y95" s="14">
        <f>IF(AND(Table1[[#This Row],[Quantity]]&gt;20,Table1[[#This Row],[Quantity]]&lt;=50),3%,IF(AND(Table1[[#This Row],[Quantity]]&gt;50,Table1[[#This Row],[Quantity]]&lt;=100),5%,IF(Table1[[#This Row],[Quantity]]&gt;100,7%,0)))</f>
        <v>0.03</v>
      </c>
      <c r="Z95" s="10">
        <f>Table1[[#This Row],[Sales Values]]*(1-Table1[[#This Row],[Discount]])</f>
        <v>1583.9711999999997</v>
      </c>
      <c r="AA95" s="10">
        <f>Table1[[#This Row],[Sales Values]]+(Table1[[#This Row],[Sales Values]]*1.05%)</f>
        <v>1650.1060799999998</v>
      </c>
      <c r="AB95" s="10">
        <f>Table1[[#This Row],[Sales Values]]*1.05</f>
        <v>1714.6079999999999</v>
      </c>
      <c r="AC95" s="10" t="str">
        <f t="shared" si="9"/>
        <v>Gigastuff</v>
      </c>
      <c r="AD95" t="s">
        <v>45</v>
      </c>
    </row>
    <row r="96" spans="1:30" x14ac:dyDescent="0.3">
      <c r="A96">
        <v>298</v>
      </c>
      <c r="B96" t="s">
        <v>1161</v>
      </c>
      <c r="C96" t="s">
        <v>1162</v>
      </c>
      <c r="D96" t="s">
        <v>41</v>
      </c>
      <c r="E96" t="s">
        <v>16</v>
      </c>
      <c r="F96">
        <v>30</v>
      </c>
      <c r="G96" t="s">
        <v>1163</v>
      </c>
      <c r="H96" t="s">
        <v>1164</v>
      </c>
      <c r="I96" t="s">
        <v>89</v>
      </c>
      <c r="J96" s="8">
        <v>44701</v>
      </c>
      <c r="K96" s="6" t="str">
        <f t="shared" si="5"/>
        <v>2022</v>
      </c>
      <c r="L96" s="6" t="str">
        <f t="shared" si="6"/>
        <v>May</v>
      </c>
      <c r="M96">
        <v>70</v>
      </c>
      <c r="N96" s="10">
        <f t="shared" si="7"/>
        <v>3.49</v>
      </c>
      <c r="O96">
        <f t="shared" si="8"/>
        <v>20</v>
      </c>
      <c r="P96">
        <v>0.5</v>
      </c>
      <c r="Q96" s="12">
        <f>Table1[[#This Row],[Quantity]]*Table1[[#This Row],[Case Size]]</f>
        <v>1400</v>
      </c>
      <c r="R96" s="10">
        <f>Table1[[#This Row],[ Sales Volume]]*Table1[[#This Row],[Cost]]</f>
        <v>4886</v>
      </c>
      <c r="S96" s="10">
        <f>Table1[[#This Row],[Sales Values]]-(Table1[[#This Row],[Sales Values]]*0.25)</f>
        <v>3664.5</v>
      </c>
      <c r="T96" s="10">
        <f>Table1[[#This Row],[Manufacturing Cost]]-Table1[[#This Row],[Delivery Cost]]</f>
        <v>3629.5</v>
      </c>
      <c r="U96" s="10">
        <f>Table1[[#This Row],[Quantity]]*Table1[[#This Row],[Delivery]]</f>
        <v>35</v>
      </c>
      <c r="V96" s="10">
        <f>Table1[[#This Row],[Sales Values]]-Table1[[#This Row],[Manufacturing Cost]]</f>
        <v>1221.5</v>
      </c>
      <c r="W96" s="13">
        <f>Table1[[#This Row],[Profit]]/Table1[[#This Row],[Sales Values]]</f>
        <v>0.25</v>
      </c>
      <c r="X96" s="10">
        <v>14.95</v>
      </c>
      <c r="Y96" s="14">
        <f>IF(AND(Table1[[#This Row],[Quantity]]&gt;20,Table1[[#This Row],[Quantity]]&lt;=50),3%,IF(AND(Table1[[#This Row],[Quantity]]&gt;50,Table1[[#This Row],[Quantity]]&lt;=100),5%,IF(Table1[[#This Row],[Quantity]]&gt;100,7%,0)))</f>
        <v>0.05</v>
      </c>
      <c r="Z96" s="10">
        <f>Table1[[#This Row],[Sales Values]]*(1-Table1[[#This Row],[Discount]])</f>
        <v>4641.7</v>
      </c>
      <c r="AA96" s="10">
        <f>Table1[[#This Row],[Sales Values]]+(Table1[[#This Row],[Sales Values]]*1.05%)</f>
        <v>4937.3029999999999</v>
      </c>
      <c r="AB96" s="10">
        <f>Table1[[#This Row],[Sales Values]]*1.05</f>
        <v>5130.3</v>
      </c>
      <c r="AC96" s="10" t="str">
        <f t="shared" si="9"/>
        <v>Superwossname</v>
      </c>
      <c r="AD96" t="s">
        <v>101</v>
      </c>
    </row>
    <row r="97" spans="1:30" x14ac:dyDescent="0.3">
      <c r="A97">
        <v>308</v>
      </c>
      <c r="B97" t="s">
        <v>1191</v>
      </c>
      <c r="C97" t="s">
        <v>1192</v>
      </c>
      <c r="D97" t="s">
        <v>28</v>
      </c>
      <c r="E97" t="s">
        <v>29</v>
      </c>
      <c r="F97">
        <v>90</v>
      </c>
      <c r="G97" t="s">
        <v>14432</v>
      </c>
      <c r="H97" t="s">
        <v>1194</v>
      </c>
      <c r="I97" t="s">
        <v>38</v>
      </c>
      <c r="J97" s="8">
        <v>44556</v>
      </c>
      <c r="K97" s="6" t="str">
        <f t="shared" si="5"/>
        <v>2021</v>
      </c>
      <c r="L97" s="6" t="str">
        <f t="shared" si="6"/>
        <v>Dec</v>
      </c>
      <c r="M97">
        <v>22</v>
      </c>
      <c r="N97" s="10">
        <f t="shared" si="7"/>
        <v>3.49</v>
      </c>
      <c r="O97">
        <f t="shared" si="8"/>
        <v>20</v>
      </c>
      <c r="P97">
        <v>0.5</v>
      </c>
      <c r="Q97" s="12">
        <f>Table1[[#This Row],[Quantity]]*Table1[[#This Row],[Case Size]]</f>
        <v>440</v>
      </c>
      <c r="R97" s="10">
        <f>Table1[[#This Row],[ Sales Volume]]*Table1[[#This Row],[Cost]]</f>
        <v>1535.6000000000001</v>
      </c>
      <c r="S97" s="10">
        <f>Table1[[#This Row],[Sales Values]]-(Table1[[#This Row],[Sales Values]]*0.25)</f>
        <v>1151.7</v>
      </c>
      <c r="T97" s="10">
        <f>Table1[[#This Row],[Manufacturing Cost]]-Table1[[#This Row],[Delivery Cost]]</f>
        <v>1140.7</v>
      </c>
      <c r="U97" s="10">
        <f>Table1[[#This Row],[Quantity]]*Table1[[#This Row],[Delivery]]</f>
        <v>11</v>
      </c>
      <c r="V97" s="10">
        <f>Table1[[#This Row],[Sales Values]]-Table1[[#This Row],[Manufacturing Cost]]</f>
        <v>383.90000000000009</v>
      </c>
      <c r="W97" s="13">
        <f>Table1[[#This Row],[Profit]]/Table1[[#This Row],[Sales Values]]</f>
        <v>0.25000000000000006</v>
      </c>
      <c r="X97" s="10">
        <v>14.95</v>
      </c>
      <c r="Y97" s="14">
        <f>IF(AND(Table1[[#This Row],[Quantity]]&gt;20,Table1[[#This Row],[Quantity]]&lt;=50),3%,IF(AND(Table1[[#This Row],[Quantity]]&gt;50,Table1[[#This Row],[Quantity]]&lt;=100),5%,IF(Table1[[#This Row],[Quantity]]&gt;100,7%,0)))</f>
        <v>0.03</v>
      </c>
      <c r="Z97" s="10">
        <f>Table1[[#This Row],[Sales Values]]*(1-Table1[[#This Row],[Discount]])</f>
        <v>1489.5320000000002</v>
      </c>
      <c r="AA97" s="10">
        <f>Table1[[#This Row],[Sales Values]]+(Table1[[#This Row],[Sales Values]]*1.05%)</f>
        <v>1551.7238000000002</v>
      </c>
      <c r="AB97" s="10">
        <f>Table1[[#This Row],[Sales Values]]*1.05</f>
        <v>1612.38</v>
      </c>
      <c r="AC97" s="10" t="str">
        <f t="shared" si="9"/>
        <v>Superwossname</v>
      </c>
      <c r="AD97" t="s">
        <v>101</v>
      </c>
    </row>
    <row r="98" spans="1:30" x14ac:dyDescent="0.3">
      <c r="A98">
        <v>312</v>
      </c>
      <c r="B98" t="s">
        <v>1207</v>
      </c>
      <c r="C98" t="s">
        <v>1208</v>
      </c>
      <c r="D98" t="s">
        <v>28</v>
      </c>
      <c r="E98" t="s">
        <v>29</v>
      </c>
      <c r="F98">
        <v>90</v>
      </c>
      <c r="G98" t="s">
        <v>1209</v>
      </c>
      <c r="H98" t="s">
        <v>1210</v>
      </c>
      <c r="I98" t="s">
        <v>294</v>
      </c>
      <c r="J98" s="8">
        <v>44920</v>
      </c>
      <c r="K98" s="6" t="str">
        <f t="shared" si="5"/>
        <v>2022</v>
      </c>
      <c r="L98" s="6" t="str">
        <f t="shared" si="6"/>
        <v>Dec</v>
      </c>
      <c r="M98">
        <v>104</v>
      </c>
      <c r="N98" s="10">
        <f t="shared" si="7"/>
        <v>1.89</v>
      </c>
      <c r="O98">
        <f t="shared" si="8"/>
        <v>18</v>
      </c>
      <c r="P98">
        <v>0.5</v>
      </c>
      <c r="Q98" s="12">
        <f>Table1[[#This Row],[Quantity]]*Table1[[#This Row],[Case Size]]</f>
        <v>1872</v>
      </c>
      <c r="R98" s="10">
        <f>Table1[[#This Row],[ Sales Volume]]*Table1[[#This Row],[Cost]]</f>
        <v>3538.08</v>
      </c>
      <c r="S98" s="10">
        <f>Table1[[#This Row],[Sales Values]]-(Table1[[#This Row],[Sales Values]]*0.25)</f>
        <v>2653.56</v>
      </c>
      <c r="T98" s="10">
        <f>Table1[[#This Row],[Manufacturing Cost]]-Table1[[#This Row],[Delivery Cost]]</f>
        <v>2601.56</v>
      </c>
      <c r="U98" s="10">
        <f>Table1[[#This Row],[Quantity]]*Table1[[#This Row],[Delivery]]</f>
        <v>52</v>
      </c>
      <c r="V98" s="10">
        <f>Table1[[#This Row],[Sales Values]]-Table1[[#This Row],[Manufacturing Cost]]</f>
        <v>884.52</v>
      </c>
      <c r="W98" s="13">
        <f>Table1[[#This Row],[Profit]]/Table1[[#This Row],[Sales Values]]</f>
        <v>0.25</v>
      </c>
      <c r="X98" s="10">
        <v>14.95</v>
      </c>
      <c r="Y98" s="14">
        <f>IF(AND(Table1[[#This Row],[Quantity]]&gt;20,Table1[[#This Row],[Quantity]]&lt;=50),3%,IF(AND(Table1[[#This Row],[Quantity]]&gt;50,Table1[[#This Row],[Quantity]]&lt;=100),5%,IF(Table1[[#This Row],[Quantity]]&gt;100,7%,0)))</f>
        <v>7.0000000000000007E-2</v>
      </c>
      <c r="Z98" s="10">
        <f>Table1[[#This Row],[Sales Values]]*(1-Table1[[#This Row],[Discount]])</f>
        <v>3290.4143999999997</v>
      </c>
      <c r="AA98" s="10">
        <f>Table1[[#This Row],[Sales Values]]+(Table1[[#This Row],[Sales Values]]*1.05%)</f>
        <v>3575.22984</v>
      </c>
      <c r="AB98" s="10">
        <f>Table1[[#This Row],[Sales Values]]*1.05</f>
        <v>3714.9839999999999</v>
      </c>
      <c r="AC98" s="10" t="str">
        <f t="shared" si="9"/>
        <v>Gigastuff</v>
      </c>
      <c r="AD98" t="s">
        <v>45</v>
      </c>
    </row>
    <row r="99" spans="1:30" x14ac:dyDescent="0.3">
      <c r="A99">
        <v>313</v>
      </c>
      <c r="B99" t="s">
        <v>1211</v>
      </c>
      <c r="C99" t="s">
        <v>1212</v>
      </c>
      <c r="D99" t="s">
        <v>28</v>
      </c>
      <c r="E99" t="s">
        <v>29</v>
      </c>
      <c r="F99">
        <v>30</v>
      </c>
      <c r="G99" t="s">
        <v>1213</v>
      </c>
      <c r="H99" t="s">
        <v>1214</v>
      </c>
      <c r="I99" t="s">
        <v>32</v>
      </c>
      <c r="J99" s="8">
        <v>43953</v>
      </c>
      <c r="K99" s="6" t="str">
        <f t="shared" si="5"/>
        <v>2020</v>
      </c>
      <c r="L99" s="6" t="str">
        <f t="shared" si="6"/>
        <v>May</v>
      </c>
      <c r="M99">
        <v>82</v>
      </c>
      <c r="N99" s="10">
        <f t="shared" si="7"/>
        <v>3.49</v>
      </c>
      <c r="O99">
        <f t="shared" si="8"/>
        <v>20</v>
      </c>
      <c r="P99">
        <v>0.5</v>
      </c>
      <c r="Q99" s="12">
        <f>Table1[[#This Row],[Quantity]]*Table1[[#This Row],[Case Size]]</f>
        <v>1640</v>
      </c>
      <c r="R99" s="10">
        <f>Table1[[#This Row],[ Sales Volume]]*Table1[[#This Row],[Cost]]</f>
        <v>5723.6</v>
      </c>
      <c r="S99" s="10">
        <f>Table1[[#This Row],[Sales Values]]-(Table1[[#This Row],[Sales Values]]*0.25)</f>
        <v>4292.7000000000007</v>
      </c>
      <c r="T99" s="10">
        <f>Table1[[#This Row],[Manufacturing Cost]]-Table1[[#This Row],[Delivery Cost]]</f>
        <v>4251.7000000000007</v>
      </c>
      <c r="U99" s="10">
        <f>Table1[[#This Row],[Quantity]]*Table1[[#This Row],[Delivery]]</f>
        <v>41</v>
      </c>
      <c r="V99" s="10">
        <f>Table1[[#This Row],[Sales Values]]-Table1[[#This Row],[Manufacturing Cost]]</f>
        <v>1430.8999999999996</v>
      </c>
      <c r="W99" s="13">
        <f>Table1[[#This Row],[Profit]]/Table1[[#This Row],[Sales Values]]</f>
        <v>0.24999999999999992</v>
      </c>
      <c r="X99" s="10">
        <v>14.95</v>
      </c>
      <c r="Y99" s="14">
        <f>IF(AND(Table1[[#This Row],[Quantity]]&gt;20,Table1[[#This Row],[Quantity]]&lt;=50),3%,IF(AND(Table1[[#This Row],[Quantity]]&gt;50,Table1[[#This Row],[Quantity]]&lt;=100),5%,IF(Table1[[#This Row],[Quantity]]&gt;100,7%,0)))</f>
        <v>0.05</v>
      </c>
      <c r="Z99" s="10">
        <f>Table1[[#This Row],[Sales Values]]*(1-Table1[[#This Row],[Discount]])</f>
        <v>5437.42</v>
      </c>
      <c r="AA99" s="10">
        <f>Table1[[#This Row],[Sales Values]]+(Table1[[#This Row],[Sales Values]]*1.05%)</f>
        <v>5783.6977999999999</v>
      </c>
      <c r="AB99" s="10">
        <f>Table1[[#This Row],[Sales Values]]*1.05</f>
        <v>6009.7800000000007</v>
      </c>
      <c r="AC99" s="10" t="str">
        <f t="shared" si="9"/>
        <v>Superwossname</v>
      </c>
      <c r="AD99" t="s">
        <v>101</v>
      </c>
    </row>
    <row r="100" spans="1:30" x14ac:dyDescent="0.3">
      <c r="A100">
        <v>314</v>
      </c>
      <c r="B100" t="s">
        <v>1215</v>
      </c>
      <c r="C100" t="s">
        <v>1216</v>
      </c>
      <c r="D100" t="s">
        <v>51</v>
      </c>
      <c r="E100" t="s">
        <v>16</v>
      </c>
      <c r="F100">
        <v>90</v>
      </c>
      <c r="G100" t="s">
        <v>1217</v>
      </c>
      <c r="H100" t="s">
        <v>1218</v>
      </c>
      <c r="I100" t="s">
        <v>294</v>
      </c>
      <c r="J100" s="8">
        <v>44899</v>
      </c>
      <c r="K100" s="6" t="str">
        <f t="shared" si="5"/>
        <v>2022</v>
      </c>
      <c r="L100" s="6" t="str">
        <f t="shared" si="6"/>
        <v>Dec</v>
      </c>
      <c r="M100">
        <v>2</v>
      </c>
      <c r="N100" s="10">
        <f t="shared" si="7"/>
        <v>3.49</v>
      </c>
      <c r="O100">
        <f t="shared" si="8"/>
        <v>20</v>
      </c>
      <c r="P100">
        <v>0.5</v>
      </c>
      <c r="Q100" s="12">
        <f>Table1[[#This Row],[Quantity]]*Table1[[#This Row],[Case Size]]</f>
        <v>40</v>
      </c>
      <c r="R100" s="10">
        <f>Table1[[#This Row],[ Sales Volume]]*Table1[[#This Row],[Cost]]</f>
        <v>139.60000000000002</v>
      </c>
      <c r="S100" s="10">
        <f>Table1[[#This Row],[Sales Values]]-(Table1[[#This Row],[Sales Values]]*0.25)</f>
        <v>104.70000000000002</v>
      </c>
      <c r="T100" s="10">
        <f>Table1[[#This Row],[Manufacturing Cost]]-Table1[[#This Row],[Delivery Cost]]</f>
        <v>103.70000000000002</v>
      </c>
      <c r="U100" s="10">
        <f>Table1[[#This Row],[Quantity]]*Table1[[#This Row],[Delivery]]</f>
        <v>1</v>
      </c>
      <c r="V100" s="10">
        <f>Table1[[#This Row],[Sales Values]]-Table1[[#This Row],[Manufacturing Cost]]</f>
        <v>34.900000000000006</v>
      </c>
      <c r="W100" s="13">
        <f>Table1[[#This Row],[Profit]]/Table1[[#This Row],[Sales Values]]</f>
        <v>0.25</v>
      </c>
      <c r="X100" s="10">
        <v>14.95</v>
      </c>
      <c r="Y100" s="14">
        <f>IF(AND(Table1[[#This Row],[Quantity]]&gt;20,Table1[[#This Row],[Quantity]]&lt;=50),3%,IF(AND(Table1[[#This Row],[Quantity]]&gt;50,Table1[[#This Row],[Quantity]]&lt;=100),5%,IF(Table1[[#This Row],[Quantity]]&gt;100,7%,0)))</f>
        <v>0</v>
      </c>
      <c r="Z100" s="10">
        <f>Table1[[#This Row],[Sales Values]]*(1-Table1[[#This Row],[Discount]])</f>
        <v>139.60000000000002</v>
      </c>
      <c r="AA100" s="10">
        <f>Table1[[#This Row],[Sales Values]]+(Table1[[#This Row],[Sales Values]]*1.05%)</f>
        <v>141.06580000000002</v>
      </c>
      <c r="AB100" s="10">
        <f>Table1[[#This Row],[Sales Values]]*1.05</f>
        <v>146.58000000000004</v>
      </c>
      <c r="AC100" s="10" t="str">
        <f t="shared" si="9"/>
        <v>Superwossname</v>
      </c>
      <c r="AD100" t="s">
        <v>101</v>
      </c>
    </row>
    <row r="101" spans="1:30" x14ac:dyDescent="0.3">
      <c r="A101">
        <v>315</v>
      </c>
      <c r="B101" t="s">
        <v>1129</v>
      </c>
      <c r="C101" t="s">
        <v>1219</v>
      </c>
      <c r="D101" t="s">
        <v>28</v>
      </c>
      <c r="E101" t="s">
        <v>29</v>
      </c>
      <c r="F101">
        <v>90</v>
      </c>
      <c r="G101" t="s">
        <v>1220</v>
      </c>
      <c r="H101" t="s">
        <v>1221</v>
      </c>
      <c r="I101" t="s">
        <v>124</v>
      </c>
      <c r="J101" s="8">
        <v>44249</v>
      </c>
      <c r="K101" s="6" t="str">
        <f t="shared" si="5"/>
        <v>2021</v>
      </c>
      <c r="L101" s="6" t="str">
        <f t="shared" si="6"/>
        <v>Feb</v>
      </c>
      <c r="M101">
        <v>71</v>
      </c>
      <c r="N101" s="10">
        <f t="shared" si="7"/>
        <v>1.89</v>
      </c>
      <c r="O101">
        <f t="shared" si="8"/>
        <v>18</v>
      </c>
      <c r="P101">
        <v>0.5</v>
      </c>
      <c r="Q101" s="12">
        <f>Table1[[#This Row],[Quantity]]*Table1[[#This Row],[Case Size]]</f>
        <v>1278</v>
      </c>
      <c r="R101" s="10">
        <f>Table1[[#This Row],[ Sales Volume]]*Table1[[#This Row],[Cost]]</f>
        <v>2415.42</v>
      </c>
      <c r="S101" s="10">
        <f>Table1[[#This Row],[Sales Values]]-(Table1[[#This Row],[Sales Values]]*0.25)</f>
        <v>1811.5650000000001</v>
      </c>
      <c r="T101" s="10">
        <f>Table1[[#This Row],[Manufacturing Cost]]-Table1[[#This Row],[Delivery Cost]]</f>
        <v>1776.0650000000001</v>
      </c>
      <c r="U101" s="10">
        <f>Table1[[#This Row],[Quantity]]*Table1[[#This Row],[Delivery]]</f>
        <v>35.5</v>
      </c>
      <c r="V101" s="10">
        <f>Table1[[#This Row],[Sales Values]]-Table1[[#This Row],[Manufacturing Cost]]</f>
        <v>603.85500000000002</v>
      </c>
      <c r="W101" s="13">
        <f>Table1[[#This Row],[Profit]]/Table1[[#This Row],[Sales Values]]</f>
        <v>0.25</v>
      </c>
      <c r="X101" s="10">
        <v>14.95</v>
      </c>
      <c r="Y101" s="14">
        <f>IF(AND(Table1[[#This Row],[Quantity]]&gt;20,Table1[[#This Row],[Quantity]]&lt;=50),3%,IF(AND(Table1[[#This Row],[Quantity]]&gt;50,Table1[[#This Row],[Quantity]]&lt;=100),5%,IF(Table1[[#This Row],[Quantity]]&gt;100,7%,0)))</f>
        <v>0.05</v>
      </c>
      <c r="Z101" s="10">
        <f>Table1[[#This Row],[Sales Values]]*(1-Table1[[#This Row],[Discount]])</f>
        <v>2294.6489999999999</v>
      </c>
      <c r="AA101" s="10">
        <f>Table1[[#This Row],[Sales Values]]+(Table1[[#This Row],[Sales Values]]*1.05%)</f>
        <v>2440.7819100000002</v>
      </c>
      <c r="AB101" s="10">
        <f>Table1[[#This Row],[Sales Values]]*1.05</f>
        <v>2536.1910000000003</v>
      </c>
      <c r="AC101" s="10" t="str">
        <f t="shared" si="9"/>
        <v>Gigastuff</v>
      </c>
      <c r="AD101" t="s">
        <v>45</v>
      </c>
    </row>
    <row r="102" spans="1:30" x14ac:dyDescent="0.3">
      <c r="A102">
        <v>320</v>
      </c>
      <c r="B102" t="s">
        <v>1236</v>
      </c>
      <c r="C102" t="s">
        <v>1237</v>
      </c>
      <c r="D102" t="s">
        <v>51</v>
      </c>
      <c r="E102" t="s">
        <v>16</v>
      </c>
      <c r="F102">
        <v>90</v>
      </c>
      <c r="G102" t="s">
        <v>1238</v>
      </c>
      <c r="H102" t="s">
        <v>746</v>
      </c>
      <c r="I102" t="s">
        <v>32</v>
      </c>
      <c r="J102" s="8">
        <v>44358</v>
      </c>
      <c r="K102" s="6" t="str">
        <f t="shared" si="5"/>
        <v>2021</v>
      </c>
      <c r="L102" s="6" t="str">
        <f t="shared" si="6"/>
        <v>Jun</v>
      </c>
      <c r="M102">
        <v>85</v>
      </c>
      <c r="N102" s="10">
        <f t="shared" si="7"/>
        <v>1.89</v>
      </c>
      <c r="O102">
        <f t="shared" si="8"/>
        <v>18</v>
      </c>
      <c r="P102">
        <v>0.5</v>
      </c>
      <c r="Q102" s="12">
        <f>Table1[[#This Row],[Quantity]]*Table1[[#This Row],[Case Size]]</f>
        <v>1530</v>
      </c>
      <c r="R102" s="10">
        <f>Table1[[#This Row],[ Sales Volume]]*Table1[[#This Row],[Cost]]</f>
        <v>2891.7</v>
      </c>
      <c r="S102" s="10">
        <f>Table1[[#This Row],[Sales Values]]-(Table1[[#This Row],[Sales Values]]*0.25)</f>
        <v>2168.7749999999996</v>
      </c>
      <c r="T102" s="10">
        <f>Table1[[#This Row],[Manufacturing Cost]]-Table1[[#This Row],[Delivery Cost]]</f>
        <v>2126.2749999999996</v>
      </c>
      <c r="U102" s="10">
        <f>Table1[[#This Row],[Quantity]]*Table1[[#This Row],[Delivery]]</f>
        <v>42.5</v>
      </c>
      <c r="V102" s="10">
        <f>Table1[[#This Row],[Sales Values]]-Table1[[#This Row],[Manufacturing Cost]]</f>
        <v>722.92500000000018</v>
      </c>
      <c r="W102" s="13">
        <f>Table1[[#This Row],[Profit]]/Table1[[#This Row],[Sales Values]]</f>
        <v>0.25000000000000006</v>
      </c>
      <c r="X102" s="10">
        <v>14.95</v>
      </c>
      <c r="Y102" s="14">
        <f>IF(AND(Table1[[#This Row],[Quantity]]&gt;20,Table1[[#This Row],[Quantity]]&lt;=50),3%,IF(AND(Table1[[#This Row],[Quantity]]&gt;50,Table1[[#This Row],[Quantity]]&lt;=100),5%,IF(Table1[[#This Row],[Quantity]]&gt;100,7%,0)))</f>
        <v>0.05</v>
      </c>
      <c r="Z102" s="10">
        <f>Table1[[#This Row],[Sales Values]]*(1-Table1[[#This Row],[Discount]])</f>
        <v>2747.1149999999998</v>
      </c>
      <c r="AA102" s="10">
        <f>Table1[[#This Row],[Sales Values]]+(Table1[[#This Row],[Sales Values]]*1.05%)</f>
        <v>2922.0628499999998</v>
      </c>
      <c r="AB102" s="10">
        <f>Table1[[#This Row],[Sales Values]]*1.05</f>
        <v>3036.2849999999999</v>
      </c>
      <c r="AC102" s="10" t="str">
        <f t="shared" si="9"/>
        <v>Gigastuff</v>
      </c>
      <c r="AD102" t="s">
        <v>45</v>
      </c>
    </row>
    <row r="103" spans="1:30" x14ac:dyDescent="0.3">
      <c r="A103">
        <v>324</v>
      </c>
      <c r="B103" t="s">
        <v>1250</v>
      </c>
      <c r="C103" t="s">
        <v>1251</v>
      </c>
      <c r="D103" t="s">
        <v>51</v>
      </c>
      <c r="E103" t="s">
        <v>16</v>
      </c>
      <c r="F103">
        <v>30</v>
      </c>
      <c r="G103" t="s">
        <v>1252</v>
      </c>
      <c r="H103" t="s">
        <v>1253</v>
      </c>
      <c r="I103" t="s">
        <v>32</v>
      </c>
      <c r="J103" s="8">
        <v>44573</v>
      </c>
      <c r="K103" s="6" t="str">
        <f t="shared" si="5"/>
        <v>2022</v>
      </c>
      <c r="L103" s="6" t="str">
        <f t="shared" si="6"/>
        <v>Jan</v>
      </c>
      <c r="M103">
        <v>68</v>
      </c>
      <c r="N103" s="10">
        <f t="shared" si="7"/>
        <v>2.0099999999999998</v>
      </c>
      <c r="O103">
        <f t="shared" si="8"/>
        <v>20</v>
      </c>
      <c r="P103">
        <v>0.5</v>
      </c>
      <c r="Q103" s="11">
        <f>Table1[[#This Row],[Quantity]]*Table1[[#This Row],[Case Size]]</f>
        <v>1360</v>
      </c>
      <c r="R103" s="10">
        <f>Table1[[#This Row],[ Sales Volume]]*Table1[[#This Row],[Cost]]</f>
        <v>2733.6</v>
      </c>
      <c r="S103" s="10">
        <f>Table1[[#This Row],[Sales Values]]-(Table1[[#This Row],[Sales Values]]*0.25)</f>
        <v>2050.1999999999998</v>
      </c>
      <c r="T103" s="10">
        <f>Table1[[#This Row],[Manufacturing Cost]]-Table1[[#This Row],[Delivery Cost]]</f>
        <v>2016.1999999999998</v>
      </c>
      <c r="U103" s="10">
        <f>Table1[[#This Row],[Quantity]]*Table1[[#This Row],[Delivery]]</f>
        <v>34</v>
      </c>
      <c r="V103" s="10">
        <f>Table1[[#This Row],[Sales Values]]-Table1[[#This Row],[Manufacturing Cost]]</f>
        <v>683.40000000000009</v>
      </c>
      <c r="W103" s="13">
        <f>Table1[[#This Row],[Profit]]/Table1[[#This Row],[Sales Values]]</f>
        <v>0.25000000000000006</v>
      </c>
      <c r="X103" s="10">
        <v>14.95</v>
      </c>
      <c r="Y103" s="14">
        <f>IF(AND(Table1[[#This Row],[Quantity]]&gt;20,Table1[[#This Row],[Quantity]]&lt;=50),3%,IF(AND(Table1[[#This Row],[Quantity]]&gt;50,Table1[[#This Row],[Quantity]]&lt;=100),5%,IF(Table1[[#This Row],[Quantity]]&gt;100,7%,0)))</f>
        <v>0.05</v>
      </c>
      <c r="Z103" s="10">
        <f>Table1[[#This Row],[Sales Values]]*(1-Table1[[#This Row],[Discount]])</f>
        <v>2596.9199999999996</v>
      </c>
      <c r="AA103" s="10">
        <f>Table1[[#This Row],[Sales Values]]+(Table1[[#This Row],[Sales Values]]*1.05%)</f>
        <v>2762.3027999999999</v>
      </c>
      <c r="AB103" s="10">
        <f>Table1[[#This Row],[Sales Values]]*1.05</f>
        <v>2870.28</v>
      </c>
      <c r="AC103" s="10" t="str">
        <f t="shared" si="9"/>
        <v>Hyperwotsit</v>
      </c>
      <c r="AD103" t="s">
        <v>20</v>
      </c>
    </row>
    <row r="104" spans="1:30" x14ac:dyDescent="0.3">
      <c r="A104">
        <v>327</v>
      </c>
      <c r="B104" t="s">
        <v>752</v>
      </c>
      <c r="C104" t="s">
        <v>394</v>
      </c>
      <c r="D104" t="s">
        <v>28</v>
      </c>
      <c r="E104" t="s">
        <v>29</v>
      </c>
      <c r="F104">
        <v>60</v>
      </c>
      <c r="G104" t="s">
        <v>1257</v>
      </c>
      <c r="H104" t="s">
        <v>1258</v>
      </c>
      <c r="I104" t="s">
        <v>32</v>
      </c>
      <c r="J104" s="8">
        <v>44817</v>
      </c>
      <c r="K104" s="6" t="str">
        <f t="shared" si="5"/>
        <v>2022</v>
      </c>
      <c r="L104" s="6" t="str">
        <f t="shared" si="6"/>
        <v>Sep</v>
      </c>
      <c r="M104">
        <v>42</v>
      </c>
      <c r="N104" s="10">
        <f t="shared" si="7"/>
        <v>2.0099999999999998</v>
      </c>
      <c r="O104">
        <f t="shared" si="8"/>
        <v>20</v>
      </c>
      <c r="P104">
        <v>0.5</v>
      </c>
      <c r="Q104" s="11">
        <f>Table1[[#This Row],[Quantity]]*Table1[[#This Row],[Case Size]]</f>
        <v>840</v>
      </c>
      <c r="R104" s="10">
        <f>Table1[[#This Row],[ Sales Volume]]*Table1[[#This Row],[Cost]]</f>
        <v>1688.3999999999999</v>
      </c>
      <c r="S104" s="10">
        <f>Table1[[#This Row],[Sales Values]]-(Table1[[#This Row],[Sales Values]]*0.25)</f>
        <v>1266.3</v>
      </c>
      <c r="T104" s="10">
        <f>Table1[[#This Row],[Manufacturing Cost]]-Table1[[#This Row],[Delivery Cost]]</f>
        <v>1245.3</v>
      </c>
      <c r="U104" s="10">
        <f>Table1[[#This Row],[Quantity]]*Table1[[#This Row],[Delivery]]</f>
        <v>21</v>
      </c>
      <c r="V104" s="10">
        <f>Table1[[#This Row],[Sales Values]]-Table1[[#This Row],[Manufacturing Cost]]</f>
        <v>422.09999999999991</v>
      </c>
      <c r="W104" s="13">
        <f>Table1[[#This Row],[Profit]]/Table1[[#This Row],[Sales Values]]</f>
        <v>0.24999999999999997</v>
      </c>
      <c r="X104" s="10">
        <v>14.95</v>
      </c>
      <c r="Y104" s="14">
        <f>IF(AND(Table1[[#This Row],[Quantity]]&gt;20,Table1[[#This Row],[Quantity]]&lt;=50),3%,IF(AND(Table1[[#This Row],[Quantity]]&gt;50,Table1[[#This Row],[Quantity]]&lt;=100),5%,IF(Table1[[#This Row],[Quantity]]&gt;100,7%,0)))</f>
        <v>0.03</v>
      </c>
      <c r="Z104" s="10">
        <f>Table1[[#This Row],[Sales Values]]*(1-Table1[[#This Row],[Discount]])</f>
        <v>1637.7479999999998</v>
      </c>
      <c r="AA104" s="10">
        <f>Table1[[#This Row],[Sales Values]]+(Table1[[#This Row],[Sales Values]]*1.05%)</f>
        <v>1706.1281999999999</v>
      </c>
      <c r="AB104" s="10">
        <f>Table1[[#This Row],[Sales Values]]*1.05</f>
        <v>1772.82</v>
      </c>
      <c r="AC104" s="10" t="str">
        <f t="shared" si="9"/>
        <v>Hyperwotsit</v>
      </c>
      <c r="AD104" t="s">
        <v>20</v>
      </c>
    </row>
    <row r="105" spans="1:30" x14ac:dyDescent="0.3">
      <c r="A105">
        <v>328</v>
      </c>
      <c r="B105" t="s">
        <v>351</v>
      </c>
      <c r="C105" t="s">
        <v>1259</v>
      </c>
      <c r="D105" t="s">
        <v>51</v>
      </c>
      <c r="E105" t="s">
        <v>16</v>
      </c>
      <c r="F105">
        <v>30</v>
      </c>
      <c r="G105" t="s">
        <v>1260</v>
      </c>
      <c r="H105" t="s">
        <v>1261</v>
      </c>
      <c r="I105" t="s">
        <v>32</v>
      </c>
      <c r="J105" s="8">
        <v>44820</v>
      </c>
      <c r="K105" s="6" t="str">
        <f t="shared" si="5"/>
        <v>2022</v>
      </c>
      <c r="L105" s="6" t="str">
        <f t="shared" si="6"/>
        <v>Sep</v>
      </c>
      <c r="M105">
        <v>86</v>
      </c>
      <c r="N105" s="10">
        <f t="shared" si="7"/>
        <v>3.49</v>
      </c>
      <c r="O105">
        <f t="shared" si="8"/>
        <v>20</v>
      </c>
      <c r="P105">
        <v>0.5</v>
      </c>
      <c r="Q105" s="12">
        <f>Table1[[#This Row],[Quantity]]*Table1[[#This Row],[Case Size]]</f>
        <v>1720</v>
      </c>
      <c r="R105" s="10">
        <f>Table1[[#This Row],[ Sales Volume]]*Table1[[#This Row],[Cost]]</f>
        <v>6002.8</v>
      </c>
      <c r="S105" s="10">
        <f>Table1[[#This Row],[Sales Values]]-(Table1[[#This Row],[Sales Values]]*0.25)</f>
        <v>4502.1000000000004</v>
      </c>
      <c r="T105" s="10">
        <f>Table1[[#This Row],[Manufacturing Cost]]-Table1[[#This Row],[Delivery Cost]]</f>
        <v>4459.1000000000004</v>
      </c>
      <c r="U105" s="10">
        <f>Table1[[#This Row],[Quantity]]*Table1[[#This Row],[Delivery]]</f>
        <v>43</v>
      </c>
      <c r="V105" s="10">
        <f>Table1[[#This Row],[Sales Values]]-Table1[[#This Row],[Manufacturing Cost]]</f>
        <v>1500.6999999999998</v>
      </c>
      <c r="W105" s="13">
        <f>Table1[[#This Row],[Profit]]/Table1[[#This Row],[Sales Values]]</f>
        <v>0.24999999999999997</v>
      </c>
      <c r="X105" s="10">
        <v>14.95</v>
      </c>
      <c r="Y105" s="14">
        <f>IF(AND(Table1[[#This Row],[Quantity]]&gt;20,Table1[[#This Row],[Quantity]]&lt;=50),3%,IF(AND(Table1[[#This Row],[Quantity]]&gt;50,Table1[[#This Row],[Quantity]]&lt;=100),5%,IF(Table1[[#This Row],[Quantity]]&gt;100,7%,0)))</f>
        <v>0.05</v>
      </c>
      <c r="Z105" s="10">
        <f>Table1[[#This Row],[Sales Values]]*(1-Table1[[#This Row],[Discount]])</f>
        <v>5702.66</v>
      </c>
      <c r="AA105" s="10">
        <f>Table1[[#This Row],[Sales Values]]+(Table1[[#This Row],[Sales Values]]*1.05%)</f>
        <v>6065.8294000000005</v>
      </c>
      <c r="AB105" s="10">
        <f>Table1[[#This Row],[Sales Values]]*1.05</f>
        <v>6302.9400000000005</v>
      </c>
      <c r="AC105" s="10" t="str">
        <f t="shared" si="9"/>
        <v>Superwossname</v>
      </c>
      <c r="AD105" t="s">
        <v>101</v>
      </c>
    </row>
    <row r="106" spans="1:30" x14ac:dyDescent="0.3">
      <c r="A106">
        <v>342</v>
      </c>
      <c r="B106" t="s">
        <v>1307</v>
      </c>
      <c r="C106" t="s">
        <v>1308</v>
      </c>
      <c r="D106" t="s">
        <v>28</v>
      </c>
      <c r="E106" t="s">
        <v>29</v>
      </c>
      <c r="F106">
        <v>30</v>
      </c>
      <c r="G106" t="s">
        <v>1309</v>
      </c>
      <c r="H106" t="s">
        <v>1310</v>
      </c>
      <c r="I106" t="s">
        <v>1311</v>
      </c>
      <c r="J106" s="8">
        <v>43861</v>
      </c>
      <c r="K106" s="6" t="str">
        <f t="shared" si="5"/>
        <v>2020</v>
      </c>
      <c r="L106" s="6" t="str">
        <f t="shared" si="6"/>
        <v>Jan</v>
      </c>
      <c r="M106">
        <v>57</v>
      </c>
      <c r="N106" s="10">
        <f t="shared" si="7"/>
        <v>3.49</v>
      </c>
      <c r="O106">
        <f t="shared" si="8"/>
        <v>20</v>
      </c>
      <c r="P106">
        <v>0.5</v>
      </c>
      <c r="Q106" s="12">
        <f>Table1[[#This Row],[Quantity]]*Table1[[#This Row],[Case Size]]</f>
        <v>1140</v>
      </c>
      <c r="R106" s="10">
        <f>Table1[[#This Row],[ Sales Volume]]*Table1[[#This Row],[Cost]]</f>
        <v>3978.6000000000004</v>
      </c>
      <c r="S106" s="10">
        <f>Table1[[#This Row],[Sales Values]]-(Table1[[#This Row],[Sales Values]]*0.25)</f>
        <v>2983.9500000000003</v>
      </c>
      <c r="T106" s="10">
        <f>Table1[[#This Row],[Manufacturing Cost]]-Table1[[#This Row],[Delivery Cost]]</f>
        <v>2955.4500000000003</v>
      </c>
      <c r="U106" s="10">
        <f>Table1[[#This Row],[Quantity]]*Table1[[#This Row],[Delivery]]</f>
        <v>28.5</v>
      </c>
      <c r="V106" s="10">
        <f>Table1[[#This Row],[Sales Values]]-Table1[[#This Row],[Manufacturing Cost]]</f>
        <v>994.65000000000009</v>
      </c>
      <c r="W106" s="13">
        <f>Table1[[#This Row],[Profit]]/Table1[[#This Row],[Sales Values]]</f>
        <v>0.25</v>
      </c>
      <c r="X106" s="10">
        <v>14.95</v>
      </c>
      <c r="Y106" s="14">
        <f>IF(AND(Table1[[#This Row],[Quantity]]&gt;20,Table1[[#This Row],[Quantity]]&lt;=50),3%,IF(AND(Table1[[#This Row],[Quantity]]&gt;50,Table1[[#This Row],[Quantity]]&lt;=100),5%,IF(Table1[[#This Row],[Quantity]]&gt;100,7%,0)))</f>
        <v>0.05</v>
      </c>
      <c r="Z106" s="10">
        <f>Table1[[#This Row],[Sales Values]]*(1-Table1[[#This Row],[Discount]])</f>
        <v>3779.67</v>
      </c>
      <c r="AA106" s="10">
        <f>Table1[[#This Row],[Sales Values]]+(Table1[[#This Row],[Sales Values]]*1.05%)</f>
        <v>4020.3753000000002</v>
      </c>
      <c r="AB106" s="10">
        <f>Table1[[#This Row],[Sales Values]]*1.05</f>
        <v>4177.5300000000007</v>
      </c>
      <c r="AC106" s="10" t="str">
        <f t="shared" si="9"/>
        <v>Superwossname</v>
      </c>
      <c r="AD106" t="s">
        <v>101</v>
      </c>
    </row>
    <row r="107" spans="1:30" x14ac:dyDescent="0.3">
      <c r="A107">
        <v>345</v>
      </c>
      <c r="B107" t="s">
        <v>1319</v>
      </c>
      <c r="C107" t="s">
        <v>1320</v>
      </c>
      <c r="D107" t="s">
        <v>15</v>
      </c>
      <c r="E107" t="s">
        <v>16</v>
      </c>
      <c r="F107">
        <v>90</v>
      </c>
      <c r="G107" t="s">
        <v>1321</v>
      </c>
      <c r="H107" t="s">
        <v>978</v>
      </c>
      <c r="I107" t="s">
        <v>294</v>
      </c>
      <c r="J107" s="8">
        <v>44258</v>
      </c>
      <c r="K107" s="6" t="str">
        <f t="shared" si="5"/>
        <v>2021</v>
      </c>
      <c r="L107" s="6" t="str">
        <f t="shared" si="6"/>
        <v>Mar</v>
      </c>
      <c r="M107">
        <v>58</v>
      </c>
      <c r="N107" s="10">
        <f t="shared" si="7"/>
        <v>3.49</v>
      </c>
      <c r="O107">
        <f t="shared" si="8"/>
        <v>20</v>
      </c>
      <c r="P107">
        <v>0.5</v>
      </c>
      <c r="Q107" s="12">
        <f>Table1[[#This Row],[Quantity]]*Table1[[#This Row],[Case Size]]</f>
        <v>1160</v>
      </c>
      <c r="R107" s="10">
        <f>Table1[[#This Row],[ Sales Volume]]*Table1[[#This Row],[Cost]]</f>
        <v>4048.4</v>
      </c>
      <c r="S107" s="10">
        <f>Table1[[#This Row],[Sales Values]]-(Table1[[#This Row],[Sales Values]]*0.25)</f>
        <v>3036.3</v>
      </c>
      <c r="T107" s="10">
        <f>Table1[[#This Row],[Manufacturing Cost]]-Table1[[#This Row],[Delivery Cost]]</f>
        <v>3007.3</v>
      </c>
      <c r="U107" s="10">
        <f>Table1[[#This Row],[Quantity]]*Table1[[#This Row],[Delivery]]</f>
        <v>29</v>
      </c>
      <c r="V107" s="10">
        <f>Table1[[#This Row],[Sales Values]]-Table1[[#This Row],[Manufacturing Cost]]</f>
        <v>1012.0999999999999</v>
      </c>
      <c r="W107" s="13">
        <f>Table1[[#This Row],[Profit]]/Table1[[#This Row],[Sales Values]]</f>
        <v>0.24999999999999997</v>
      </c>
      <c r="X107" s="10">
        <v>14.95</v>
      </c>
      <c r="Y107" s="14">
        <f>IF(AND(Table1[[#This Row],[Quantity]]&gt;20,Table1[[#This Row],[Quantity]]&lt;=50),3%,IF(AND(Table1[[#This Row],[Quantity]]&gt;50,Table1[[#This Row],[Quantity]]&lt;=100),5%,IF(Table1[[#This Row],[Quantity]]&gt;100,7%,0)))</f>
        <v>0.05</v>
      </c>
      <c r="Z107" s="10">
        <f>Table1[[#This Row],[Sales Values]]*(1-Table1[[#This Row],[Discount]])</f>
        <v>3845.98</v>
      </c>
      <c r="AA107" s="10">
        <f>Table1[[#This Row],[Sales Values]]+(Table1[[#This Row],[Sales Values]]*1.05%)</f>
        <v>4090.9082000000003</v>
      </c>
      <c r="AB107" s="10">
        <f>Table1[[#This Row],[Sales Values]]*1.05</f>
        <v>4250.8200000000006</v>
      </c>
      <c r="AC107" s="10" t="str">
        <f t="shared" si="9"/>
        <v>Superwossname</v>
      </c>
      <c r="AD107" t="s">
        <v>101</v>
      </c>
    </row>
    <row r="108" spans="1:30" x14ac:dyDescent="0.3">
      <c r="A108">
        <v>347</v>
      </c>
      <c r="B108" t="s">
        <v>1326</v>
      </c>
      <c r="C108" t="s">
        <v>1327</v>
      </c>
      <c r="D108" t="s">
        <v>28</v>
      </c>
      <c r="E108" t="s">
        <v>29</v>
      </c>
      <c r="F108">
        <v>30</v>
      </c>
      <c r="G108" t="s">
        <v>1328</v>
      </c>
      <c r="H108" t="s">
        <v>1329</v>
      </c>
      <c r="I108" t="s">
        <v>95</v>
      </c>
      <c r="J108" s="8">
        <v>43898</v>
      </c>
      <c r="K108" s="6" t="str">
        <f t="shared" si="5"/>
        <v>2020</v>
      </c>
      <c r="L108" s="6" t="str">
        <f t="shared" si="6"/>
        <v>Mar</v>
      </c>
      <c r="M108">
        <v>84</v>
      </c>
      <c r="N108" s="10">
        <f t="shared" si="7"/>
        <v>1.89</v>
      </c>
      <c r="O108">
        <f t="shared" si="8"/>
        <v>18</v>
      </c>
      <c r="P108">
        <v>0.5</v>
      </c>
      <c r="Q108" s="12">
        <f>Table1[[#This Row],[Quantity]]*Table1[[#This Row],[Case Size]]</f>
        <v>1512</v>
      </c>
      <c r="R108" s="10">
        <f>Table1[[#This Row],[ Sales Volume]]*Table1[[#This Row],[Cost]]</f>
        <v>2857.68</v>
      </c>
      <c r="S108" s="10">
        <f>Table1[[#This Row],[Sales Values]]-(Table1[[#This Row],[Sales Values]]*0.25)</f>
        <v>2143.2599999999998</v>
      </c>
      <c r="T108" s="10">
        <f>Table1[[#This Row],[Manufacturing Cost]]-Table1[[#This Row],[Delivery Cost]]</f>
        <v>2101.2599999999998</v>
      </c>
      <c r="U108" s="10">
        <f>Table1[[#This Row],[Quantity]]*Table1[[#This Row],[Delivery]]</f>
        <v>42</v>
      </c>
      <c r="V108" s="10">
        <f>Table1[[#This Row],[Sales Values]]-Table1[[#This Row],[Manufacturing Cost]]</f>
        <v>714.42000000000007</v>
      </c>
      <c r="W108" s="13">
        <f>Table1[[#This Row],[Profit]]/Table1[[#This Row],[Sales Values]]</f>
        <v>0.25000000000000006</v>
      </c>
      <c r="X108" s="10">
        <v>14.95</v>
      </c>
      <c r="Y108" s="14">
        <f>IF(AND(Table1[[#This Row],[Quantity]]&gt;20,Table1[[#This Row],[Quantity]]&lt;=50),3%,IF(AND(Table1[[#This Row],[Quantity]]&gt;50,Table1[[#This Row],[Quantity]]&lt;=100),5%,IF(Table1[[#This Row],[Quantity]]&gt;100,7%,0)))</f>
        <v>0.05</v>
      </c>
      <c r="Z108" s="10">
        <f>Table1[[#This Row],[Sales Values]]*(1-Table1[[#This Row],[Discount]])</f>
        <v>2714.7959999999998</v>
      </c>
      <c r="AA108" s="10">
        <f>Table1[[#This Row],[Sales Values]]+(Table1[[#This Row],[Sales Values]]*1.05%)</f>
        <v>2887.6856399999997</v>
      </c>
      <c r="AB108" s="10">
        <f>Table1[[#This Row],[Sales Values]]*1.05</f>
        <v>3000.5639999999999</v>
      </c>
      <c r="AC108" s="10" t="str">
        <f t="shared" si="9"/>
        <v>Gigastuff</v>
      </c>
      <c r="AD108" t="s">
        <v>45</v>
      </c>
    </row>
    <row r="109" spans="1:30" x14ac:dyDescent="0.3">
      <c r="A109">
        <v>348</v>
      </c>
      <c r="B109" t="s">
        <v>616</v>
      </c>
      <c r="C109" t="s">
        <v>1330</v>
      </c>
      <c r="D109" t="s">
        <v>28</v>
      </c>
      <c r="E109" t="s">
        <v>29</v>
      </c>
      <c r="F109">
        <v>60</v>
      </c>
      <c r="G109" t="s">
        <v>1331</v>
      </c>
      <c r="H109" t="s">
        <v>1332</v>
      </c>
      <c r="I109" t="s">
        <v>32</v>
      </c>
      <c r="J109" s="8">
        <v>43937</v>
      </c>
      <c r="K109" s="6" t="str">
        <f t="shared" si="5"/>
        <v>2020</v>
      </c>
      <c r="L109" s="6" t="str">
        <f t="shared" si="6"/>
        <v>Apr</v>
      </c>
      <c r="M109">
        <v>35</v>
      </c>
      <c r="N109" s="10">
        <f t="shared" si="7"/>
        <v>3.49</v>
      </c>
      <c r="O109">
        <f t="shared" si="8"/>
        <v>20</v>
      </c>
      <c r="P109">
        <v>0.5</v>
      </c>
      <c r="Q109" s="12">
        <f>Table1[[#This Row],[Quantity]]*Table1[[#This Row],[Case Size]]</f>
        <v>700</v>
      </c>
      <c r="R109" s="10">
        <f>Table1[[#This Row],[ Sales Volume]]*Table1[[#This Row],[Cost]]</f>
        <v>2443</v>
      </c>
      <c r="S109" s="10">
        <f>Table1[[#This Row],[Sales Values]]-(Table1[[#This Row],[Sales Values]]*0.25)</f>
        <v>1832.25</v>
      </c>
      <c r="T109" s="10">
        <f>Table1[[#This Row],[Manufacturing Cost]]-Table1[[#This Row],[Delivery Cost]]</f>
        <v>1814.75</v>
      </c>
      <c r="U109" s="10">
        <f>Table1[[#This Row],[Quantity]]*Table1[[#This Row],[Delivery]]</f>
        <v>17.5</v>
      </c>
      <c r="V109" s="10">
        <f>Table1[[#This Row],[Sales Values]]-Table1[[#This Row],[Manufacturing Cost]]</f>
        <v>610.75</v>
      </c>
      <c r="W109" s="13">
        <f>Table1[[#This Row],[Profit]]/Table1[[#This Row],[Sales Values]]</f>
        <v>0.25</v>
      </c>
      <c r="X109" s="10">
        <v>14.95</v>
      </c>
      <c r="Y109" s="14">
        <f>IF(AND(Table1[[#This Row],[Quantity]]&gt;20,Table1[[#This Row],[Quantity]]&lt;=50),3%,IF(AND(Table1[[#This Row],[Quantity]]&gt;50,Table1[[#This Row],[Quantity]]&lt;=100),5%,IF(Table1[[#This Row],[Quantity]]&gt;100,7%,0)))</f>
        <v>0.03</v>
      </c>
      <c r="Z109" s="10">
        <f>Table1[[#This Row],[Sales Values]]*(1-Table1[[#This Row],[Discount]])</f>
        <v>2369.71</v>
      </c>
      <c r="AA109" s="10">
        <f>Table1[[#This Row],[Sales Values]]+(Table1[[#This Row],[Sales Values]]*1.05%)</f>
        <v>2468.6514999999999</v>
      </c>
      <c r="AB109" s="10">
        <f>Table1[[#This Row],[Sales Values]]*1.05</f>
        <v>2565.15</v>
      </c>
      <c r="AC109" s="10" t="str">
        <f t="shared" si="9"/>
        <v>Superwossname</v>
      </c>
      <c r="AD109" t="s">
        <v>101</v>
      </c>
    </row>
    <row r="110" spans="1:30" x14ac:dyDescent="0.3">
      <c r="A110">
        <v>349</v>
      </c>
      <c r="B110" t="s">
        <v>1333</v>
      </c>
      <c r="C110" t="s">
        <v>1334</v>
      </c>
      <c r="D110" t="s">
        <v>28</v>
      </c>
      <c r="E110" t="s">
        <v>29</v>
      </c>
      <c r="F110">
        <v>90</v>
      </c>
      <c r="G110" t="s">
        <v>1335</v>
      </c>
      <c r="H110" t="s">
        <v>1336</v>
      </c>
      <c r="I110" t="s">
        <v>129</v>
      </c>
      <c r="J110" s="8">
        <v>44853</v>
      </c>
      <c r="K110" s="6" t="str">
        <f t="shared" si="5"/>
        <v>2022</v>
      </c>
      <c r="L110" s="6" t="str">
        <f t="shared" si="6"/>
        <v>Oct</v>
      </c>
      <c r="M110">
        <v>42</v>
      </c>
      <c r="N110" s="10">
        <f t="shared" si="7"/>
        <v>3.49</v>
      </c>
      <c r="O110">
        <f t="shared" si="8"/>
        <v>20</v>
      </c>
      <c r="P110">
        <v>0.5</v>
      </c>
      <c r="Q110" s="12">
        <f>Table1[[#This Row],[Quantity]]*Table1[[#This Row],[Case Size]]</f>
        <v>840</v>
      </c>
      <c r="R110" s="10">
        <f>Table1[[#This Row],[ Sales Volume]]*Table1[[#This Row],[Cost]]</f>
        <v>2931.6000000000004</v>
      </c>
      <c r="S110" s="10">
        <f>Table1[[#This Row],[Sales Values]]-(Table1[[#This Row],[Sales Values]]*0.25)</f>
        <v>2198.7000000000003</v>
      </c>
      <c r="T110" s="10">
        <f>Table1[[#This Row],[Manufacturing Cost]]-Table1[[#This Row],[Delivery Cost]]</f>
        <v>2177.7000000000003</v>
      </c>
      <c r="U110" s="10">
        <f>Table1[[#This Row],[Quantity]]*Table1[[#This Row],[Delivery]]</f>
        <v>21</v>
      </c>
      <c r="V110" s="10">
        <f>Table1[[#This Row],[Sales Values]]-Table1[[#This Row],[Manufacturing Cost]]</f>
        <v>732.90000000000009</v>
      </c>
      <c r="W110" s="13">
        <f>Table1[[#This Row],[Profit]]/Table1[[#This Row],[Sales Values]]</f>
        <v>0.25</v>
      </c>
      <c r="X110" s="10">
        <v>14.95</v>
      </c>
      <c r="Y110" s="14">
        <f>IF(AND(Table1[[#This Row],[Quantity]]&gt;20,Table1[[#This Row],[Quantity]]&lt;=50),3%,IF(AND(Table1[[#This Row],[Quantity]]&gt;50,Table1[[#This Row],[Quantity]]&lt;=100),5%,IF(Table1[[#This Row],[Quantity]]&gt;100,7%,0)))</f>
        <v>0.03</v>
      </c>
      <c r="Z110" s="10">
        <f>Table1[[#This Row],[Sales Values]]*(1-Table1[[#This Row],[Discount]])</f>
        <v>2843.6520000000005</v>
      </c>
      <c r="AA110" s="10">
        <f>Table1[[#This Row],[Sales Values]]+(Table1[[#This Row],[Sales Values]]*1.05%)</f>
        <v>2962.3818000000006</v>
      </c>
      <c r="AB110" s="10">
        <f>Table1[[#This Row],[Sales Values]]*1.05</f>
        <v>3078.1800000000003</v>
      </c>
      <c r="AC110" s="10" t="str">
        <f t="shared" si="9"/>
        <v>Superwossname</v>
      </c>
      <c r="AD110" t="s">
        <v>101</v>
      </c>
    </row>
    <row r="111" spans="1:30" x14ac:dyDescent="0.3">
      <c r="A111">
        <v>351</v>
      </c>
      <c r="B111" t="s">
        <v>1340</v>
      </c>
      <c r="C111" t="s">
        <v>1341</v>
      </c>
      <c r="D111" t="s">
        <v>41</v>
      </c>
      <c r="E111" t="s">
        <v>16</v>
      </c>
      <c r="F111">
        <v>30</v>
      </c>
      <c r="G111" t="s">
        <v>1342</v>
      </c>
      <c r="H111" t="s">
        <v>1343</v>
      </c>
      <c r="I111" t="s">
        <v>294</v>
      </c>
      <c r="J111" s="8">
        <v>44451</v>
      </c>
      <c r="K111" s="6" t="str">
        <f t="shared" si="5"/>
        <v>2021</v>
      </c>
      <c r="L111" s="6" t="str">
        <f t="shared" si="6"/>
        <v>Sep</v>
      </c>
      <c r="M111">
        <v>82</v>
      </c>
      <c r="N111" s="10">
        <f t="shared" si="7"/>
        <v>1.89</v>
      </c>
      <c r="O111">
        <f t="shared" si="8"/>
        <v>18</v>
      </c>
      <c r="P111">
        <v>0.5</v>
      </c>
      <c r="Q111" s="12">
        <f>Table1[[#This Row],[Quantity]]*Table1[[#This Row],[Case Size]]</f>
        <v>1476</v>
      </c>
      <c r="R111" s="10">
        <f>Table1[[#This Row],[ Sales Volume]]*Table1[[#This Row],[Cost]]</f>
        <v>2789.64</v>
      </c>
      <c r="S111" s="10">
        <f>Table1[[#This Row],[Sales Values]]-(Table1[[#This Row],[Sales Values]]*0.25)</f>
        <v>2092.23</v>
      </c>
      <c r="T111" s="10">
        <f>Table1[[#This Row],[Manufacturing Cost]]-Table1[[#This Row],[Delivery Cost]]</f>
        <v>2051.23</v>
      </c>
      <c r="U111" s="10">
        <f>Table1[[#This Row],[Quantity]]*Table1[[#This Row],[Delivery]]</f>
        <v>41</v>
      </c>
      <c r="V111" s="10">
        <f>Table1[[#This Row],[Sales Values]]-Table1[[#This Row],[Manufacturing Cost]]</f>
        <v>697.40999999999985</v>
      </c>
      <c r="W111" s="13">
        <f>Table1[[#This Row],[Profit]]/Table1[[#This Row],[Sales Values]]</f>
        <v>0.24999999999999997</v>
      </c>
      <c r="X111" s="10">
        <v>14.95</v>
      </c>
      <c r="Y111" s="14">
        <f>IF(AND(Table1[[#This Row],[Quantity]]&gt;20,Table1[[#This Row],[Quantity]]&lt;=50),3%,IF(AND(Table1[[#This Row],[Quantity]]&gt;50,Table1[[#This Row],[Quantity]]&lt;=100),5%,IF(Table1[[#This Row],[Quantity]]&gt;100,7%,0)))</f>
        <v>0.05</v>
      </c>
      <c r="Z111" s="10">
        <f>Table1[[#This Row],[Sales Values]]*(1-Table1[[#This Row],[Discount]])</f>
        <v>2650.1579999999999</v>
      </c>
      <c r="AA111" s="10">
        <f>Table1[[#This Row],[Sales Values]]+(Table1[[#This Row],[Sales Values]]*1.05%)</f>
        <v>2818.9312199999999</v>
      </c>
      <c r="AB111" s="10">
        <f>Table1[[#This Row],[Sales Values]]*1.05</f>
        <v>2929.1219999999998</v>
      </c>
      <c r="AC111" s="10" t="str">
        <f t="shared" si="9"/>
        <v>Gigastuff</v>
      </c>
      <c r="AD111" t="s">
        <v>45</v>
      </c>
    </row>
    <row r="112" spans="1:30" x14ac:dyDescent="0.3">
      <c r="A112">
        <v>356</v>
      </c>
      <c r="B112" t="s">
        <v>1360</v>
      </c>
      <c r="C112" t="s">
        <v>1361</v>
      </c>
      <c r="D112" t="s">
        <v>51</v>
      </c>
      <c r="E112" t="s">
        <v>16</v>
      </c>
      <c r="F112">
        <v>30</v>
      </c>
      <c r="G112" t="s">
        <v>14435</v>
      </c>
      <c r="H112" t="s">
        <v>1362</v>
      </c>
      <c r="I112" t="s">
        <v>178</v>
      </c>
      <c r="J112" s="8">
        <v>43851</v>
      </c>
      <c r="K112" s="6" t="str">
        <f t="shared" si="5"/>
        <v>2020</v>
      </c>
      <c r="L112" s="6" t="str">
        <f t="shared" si="6"/>
        <v>Jan</v>
      </c>
      <c r="M112">
        <v>29</v>
      </c>
      <c r="N112" s="10">
        <f t="shared" si="7"/>
        <v>3.49</v>
      </c>
      <c r="O112">
        <f t="shared" si="8"/>
        <v>20</v>
      </c>
      <c r="P112">
        <v>0.5</v>
      </c>
      <c r="Q112" s="12">
        <f>Table1[[#This Row],[Quantity]]*Table1[[#This Row],[Case Size]]</f>
        <v>580</v>
      </c>
      <c r="R112" s="10">
        <f>Table1[[#This Row],[ Sales Volume]]*Table1[[#This Row],[Cost]]</f>
        <v>2024.2</v>
      </c>
      <c r="S112" s="10">
        <f>Table1[[#This Row],[Sales Values]]-(Table1[[#This Row],[Sales Values]]*0.25)</f>
        <v>1518.15</v>
      </c>
      <c r="T112" s="10">
        <f>Table1[[#This Row],[Manufacturing Cost]]-Table1[[#This Row],[Delivery Cost]]</f>
        <v>1503.65</v>
      </c>
      <c r="U112" s="10">
        <f>Table1[[#This Row],[Quantity]]*Table1[[#This Row],[Delivery]]</f>
        <v>14.5</v>
      </c>
      <c r="V112" s="10">
        <f>Table1[[#This Row],[Sales Values]]-Table1[[#This Row],[Manufacturing Cost]]</f>
        <v>506.04999999999995</v>
      </c>
      <c r="W112" s="13">
        <f>Table1[[#This Row],[Profit]]/Table1[[#This Row],[Sales Values]]</f>
        <v>0.24999999999999997</v>
      </c>
      <c r="X112" s="10">
        <v>14.95</v>
      </c>
      <c r="Y112" s="14">
        <f>IF(AND(Table1[[#This Row],[Quantity]]&gt;20,Table1[[#This Row],[Quantity]]&lt;=50),3%,IF(AND(Table1[[#This Row],[Quantity]]&gt;50,Table1[[#This Row],[Quantity]]&lt;=100),5%,IF(Table1[[#This Row],[Quantity]]&gt;100,7%,0)))</f>
        <v>0.03</v>
      </c>
      <c r="Z112" s="10">
        <f>Table1[[#This Row],[Sales Values]]*(1-Table1[[#This Row],[Discount]])</f>
        <v>1963.4739999999999</v>
      </c>
      <c r="AA112" s="10">
        <f>Table1[[#This Row],[Sales Values]]+(Table1[[#This Row],[Sales Values]]*1.05%)</f>
        <v>2045.4541000000002</v>
      </c>
      <c r="AB112" s="10">
        <f>Table1[[#This Row],[Sales Values]]*1.05</f>
        <v>2125.4100000000003</v>
      </c>
      <c r="AC112" s="10" t="str">
        <f t="shared" si="9"/>
        <v>Superwossname</v>
      </c>
      <c r="AD112" t="s">
        <v>101</v>
      </c>
    </row>
    <row r="113" spans="1:30" x14ac:dyDescent="0.3">
      <c r="A113">
        <v>357</v>
      </c>
      <c r="B113" t="s">
        <v>1363</v>
      </c>
      <c r="C113" t="s">
        <v>1364</v>
      </c>
      <c r="D113" t="s">
        <v>28</v>
      </c>
      <c r="E113" t="s">
        <v>29</v>
      </c>
      <c r="F113">
        <v>90</v>
      </c>
      <c r="G113" t="s">
        <v>1365</v>
      </c>
      <c r="H113" t="s">
        <v>1366</v>
      </c>
      <c r="I113" t="s">
        <v>1367</v>
      </c>
      <c r="J113" s="8">
        <v>44727</v>
      </c>
      <c r="K113" s="6" t="str">
        <f t="shared" si="5"/>
        <v>2022</v>
      </c>
      <c r="L113" s="6" t="str">
        <f t="shared" si="6"/>
        <v>Jun</v>
      </c>
      <c r="M113">
        <v>71</v>
      </c>
      <c r="N113" s="10">
        <f t="shared" si="7"/>
        <v>1.89</v>
      </c>
      <c r="O113">
        <f t="shared" si="8"/>
        <v>18</v>
      </c>
      <c r="P113">
        <v>0.5</v>
      </c>
      <c r="Q113" s="12">
        <f>Table1[[#This Row],[Quantity]]*Table1[[#This Row],[Case Size]]</f>
        <v>1278</v>
      </c>
      <c r="R113" s="10">
        <f>Table1[[#This Row],[ Sales Volume]]*Table1[[#This Row],[Cost]]</f>
        <v>2415.42</v>
      </c>
      <c r="S113" s="10">
        <f>Table1[[#This Row],[Sales Values]]-(Table1[[#This Row],[Sales Values]]*0.25)</f>
        <v>1811.5650000000001</v>
      </c>
      <c r="T113" s="10">
        <f>Table1[[#This Row],[Manufacturing Cost]]-Table1[[#This Row],[Delivery Cost]]</f>
        <v>1776.0650000000001</v>
      </c>
      <c r="U113" s="10">
        <f>Table1[[#This Row],[Quantity]]*Table1[[#This Row],[Delivery]]</f>
        <v>35.5</v>
      </c>
      <c r="V113" s="10">
        <f>Table1[[#This Row],[Sales Values]]-Table1[[#This Row],[Manufacturing Cost]]</f>
        <v>603.85500000000002</v>
      </c>
      <c r="W113" s="13">
        <f>Table1[[#This Row],[Profit]]/Table1[[#This Row],[Sales Values]]</f>
        <v>0.25</v>
      </c>
      <c r="X113" s="10">
        <v>14.95</v>
      </c>
      <c r="Y113" s="14">
        <f>IF(AND(Table1[[#This Row],[Quantity]]&gt;20,Table1[[#This Row],[Quantity]]&lt;=50),3%,IF(AND(Table1[[#This Row],[Quantity]]&gt;50,Table1[[#This Row],[Quantity]]&lt;=100),5%,IF(Table1[[#This Row],[Quantity]]&gt;100,7%,0)))</f>
        <v>0.05</v>
      </c>
      <c r="Z113" s="10">
        <f>Table1[[#This Row],[Sales Values]]*(1-Table1[[#This Row],[Discount]])</f>
        <v>2294.6489999999999</v>
      </c>
      <c r="AA113" s="10">
        <f>Table1[[#This Row],[Sales Values]]+(Table1[[#This Row],[Sales Values]]*1.05%)</f>
        <v>2440.7819100000002</v>
      </c>
      <c r="AB113" s="10">
        <f>Table1[[#This Row],[Sales Values]]*1.05</f>
        <v>2536.1910000000003</v>
      </c>
      <c r="AC113" s="10" t="str">
        <f t="shared" si="9"/>
        <v>Gigastuff</v>
      </c>
      <c r="AD113" t="s">
        <v>45</v>
      </c>
    </row>
    <row r="114" spans="1:30" x14ac:dyDescent="0.3">
      <c r="A114">
        <v>359</v>
      </c>
      <c r="B114" t="s">
        <v>1371</v>
      </c>
      <c r="C114" t="s">
        <v>1372</v>
      </c>
      <c r="D114" t="s">
        <v>28</v>
      </c>
      <c r="E114" t="s">
        <v>29</v>
      </c>
      <c r="F114">
        <v>90</v>
      </c>
      <c r="G114" t="s">
        <v>1373</v>
      </c>
      <c r="H114" t="s">
        <v>1374</v>
      </c>
      <c r="I114" t="s">
        <v>294</v>
      </c>
      <c r="J114" s="8">
        <v>44430</v>
      </c>
      <c r="K114" s="6" t="str">
        <f t="shared" si="5"/>
        <v>2021</v>
      </c>
      <c r="L114" s="6" t="str">
        <f t="shared" si="6"/>
        <v>Aug</v>
      </c>
      <c r="M114">
        <v>92</v>
      </c>
      <c r="N114" s="10">
        <f t="shared" si="7"/>
        <v>2.0099999999999998</v>
      </c>
      <c r="O114">
        <f t="shared" si="8"/>
        <v>20</v>
      </c>
      <c r="P114">
        <v>0.5</v>
      </c>
      <c r="Q114" s="12">
        <f>Table1[[#This Row],[Quantity]]*Table1[[#This Row],[Case Size]]</f>
        <v>1840</v>
      </c>
      <c r="R114" s="10">
        <f>Table1[[#This Row],[ Sales Volume]]*Table1[[#This Row],[Cost]]</f>
        <v>3698.3999999999996</v>
      </c>
      <c r="S114" s="10">
        <f>Table1[[#This Row],[Sales Values]]-(Table1[[#This Row],[Sales Values]]*0.25)</f>
        <v>2773.7999999999997</v>
      </c>
      <c r="T114" s="10">
        <f>Table1[[#This Row],[Manufacturing Cost]]-Table1[[#This Row],[Delivery Cost]]</f>
        <v>2727.7999999999997</v>
      </c>
      <c r="U114" s="10">
        <f>Table1[[#This Row],[Quantity]]*Table1[[#This Row],[Delivery]]</f>
        <v>46</v>
      </c>
      <c r="V114" s="10">
        <f>Table1[[#This Row],[Sales Values]]-Table1[[#This Row],[Manufacturing Cost]]</f>
        <v>924.59999999999991</v>
      </c>
      <c r="W114" s="13">
        <f>Table1[[#This Row],[Profit]]/Table1[[#This Row],[Sales Values]]</f>
        <v>0.25</v>
      </c>
      <c r="X114" s="10">
        <v>14.95</v>
      </c>
      <c r="Y114" s="14">
        <f>IF(AND(Table1[[#This Row],[Quantity]]&gt;20,Table1[[#This Row],[Quantity]]&lt;=50),3%,IF(AND(Table1[[#This Row],[Quantity]]&gt;50,Table1[[#This Row],[Quantity]]&lt;=100),5%,IF(Table1[[#This Row],[Quantity]]&gt;100,7%,0)))</f>
        <v>0.05</v>
      </c>
      <c r="Z114" s="10">
        <f>Table1[[#This Row],[Sales Values]]*(1-Table1[[#This Row],[Discount]])</f>
        <v>3513.4799999999996</v>
      </c>
      <c r="AA114" s="10">
        <f>Table1[[#This Row],[Sales Values]]+(Table1[[#This Row],[Sales Values]]*1.05%)</f>
        <v>3737.2331999999997</v>
      </c>
      <c r="AB114" s="10">
        <f>Table1[[#This Row],[Sales Values]]*1.05</f>
        <v>3883.3199999999997</v>
      </c>
      <c r="AC114" s="10" t="str">
        <f t="shared" si="9"/>
        <v>Hyperwotsit</v>
      </c>
      <c r="AD114" t="s">
        <v>20</v>
      </c>
    </row>
    <row r="115" spans="1:30" x14ac:dyDescent="0.3">
      <c r="A115">
        <v>360</v>
      </c>
      <c r="B115" t="s">
        <v>1375</v>
      </c>
      <c r="C115" t="s">
        <v>1376</v>
      </c>
      <c r="D115" t="s">
        <v>28</v>
      </c>
      <c r="E115" t="s">
        <v>29</v>
      </c>
      <c r="F115">
        <v>30</v>
      </c>
      <c r="G115" t="s">
        <v>1377</v>
      </c>
      <c r="H115" t="s">
        <v>1378</v>
      </c>
      <c r="I115" t="s">
        <v>32</v>
      </c>
      <c r="J115" s="8">
        <v>44860</v>
      </c>
      <c r="K115" s="6" t="str">
        <f t="shared" si="5"/>
        <v>2022</v>
      </c>
      <c r="L115" s="6" t="str">
        <f t="shared" si="6"/>
        <v>Oct</v>
      </c>
      <c r="M115">
        <v>55</v>
      </c>
      <c r="N115" s="10">
        <f t="shared" si="7"/>
        <v>3.49</v>
      </c>
      <c r="O115">
        <f t="shared" si="8"/>
        <v>20</v>
      </c>
      <c r="P115">
        <v>0.5</v>
      </c>
      <c r="Q115" s="12">
        <f>Table1[[#This Row],[Quantity]]*Table1[[#This Row],[Case Size]]</f>
        <v>1100</v>
      </c>
      <c r="R115" s="10">
        <f>Table1[[#This Row],[ Sales Volume]]*Table1[[#This Row],[Cost]]</f>
        <v>3839.0000000000005</v>
      </c>
      <c r="S115" s="10">
        <f>Table1[[#This Row],[Sales Values]]-(Table1[[#This Row],[Sales Values]]*0.25)</f>
        <v>2879.2500000000005</v>
      </c>
      <c r="T115" s="10">
        <f>Table1[[#This Row],[Manufacturing Cost]]-Table1[[#This Row],[Delivery Cost]]</f>
        <v>2851.7500000000005</v>
      </c>
      <c r="U115" s="10">
        <f>Table1[[#This Row],[Quantity]]*Table1[[#This Row],[Delivery]]</f>
        <v>27.5</v>
      </c>
      <c r="V115" s="10">
        <f>Table1[[#This Row],[Sales Values]]-Table1[[#This Row],[Manufacturing Cost]]</f>
        <v>959.75</v>
      </c>
      <c r="W115" s="13">
        <f>Table1[[#This Row],[Profit]]/Table1[[#This Row],[Sales Values]]</f>
        <v>0.24999999999999997</v>
      </c>
      <c r="X115" s="10">
        <v>14.95</v>
      </c>
      <c r="Y115" s="14">
        <f>IF(AND(Table1[[#This Row],[Quantity]]&gt;20,Table1[[#This Row],[Quantity]]&lt;=50),3%,IF(AND(Table1[[#This Row],[Quantity]]&gt;50,Table1[[#This Row],[Quantity]]&lt;=100),5%,IF(Table1[[#This Row],[Quantity]]&gt;100,7%,0)))</f>
        <v>0.05</v>
      </c>
      <c r="Z115" s="10">
        <f>Table1[[#This Row],[Sales Values]]*(1-Table1[[#This Row],[Discount]])</f>
        <v>3647.05</v>
      </c>
      <c r="AA115" s="10">
        <f>Table1[[#This Row],[Sales Values]]+(Table1[[#This Row],[Sales Values]]*1.05%)</f>
        <v>3879.3095000000003</v>
      </c>
      <c r="AB115" s="10">
        <f>Table1[[#This Row],[Sales Values]]*1.05</f>
        <v>4030.9500000000007</v>
      </c>
      <c r="AC115" s="10" t="str">
        <f t="shared" si="9"/>
        <v>Superwossname</v>
      </c>
      <c r="AD115" t="s">
        <v>101</v>
      </c>
    </row>
    <row r="116" spans="1:30" x14ac:dyDescent="0.3">
      <c r="A116">
        <v>362</v>
      </c>
      <c r="B116" t="s">
        <v>1383</v>
      </c>
      <c r="C116" t="s">
        <v>1384</v>
      </c>
      <c r="D116" t="s">
        <v>28</v>
      </c>
      <c r="E116" t="s">
        <v>29</v>
      </c>
      <c r="F116">
        <v>60</v>
      </c>
      <c r="G116" t="s">
        <v>1385</v>
      </c>
      <c r="H116" t="s">
        <v>957</v>
      </c>
      <c r="I116" t="s">
        <v>95</v>
      </c>
      <c r="J116" s="8">
        <v>44042</v>
      </c>
      <c r="K116" s="6" t="str">
        <f t="shared" si="5"/>
        <v>2020</v>
      </c>
      <c r="L116" s="6" t="str">
        <f t="shared" si="6"/>
        <v>Jul</v>
      </c>
      <c r="M116">
        <v>7</v>
      </c>
      <c r="N116" s="10">
        <f t="shared" si="7"/>
        <v>3.49</v>
      </c>
      <c r="O116">
        <f t="shared" si="8"/>
        <v>20</v>
      </c>
      <c r="P116">
        <v>0.5</v>
      </c>
      <c r="Q116" s="12">
        <f>Table1[[#This Row],[Quantity]]*Table1[[#This Row],[Case Size]]</f>
        <v>140</v>
      </c>
      <c r="R116" s="10">
        <f>Table1[[#This Row],[ Sales Volume]]*Table1[[#This Row],[Cost]]</f>
        <v>488.6</v>
      </c>
      <c r="S116" s="10">
        <f>Table1[[#This Row],[Sales Values]]-(Table1[[#This Row],[Sales Values]]*0.25)</f>
        <v>366.45000000000005</v>
      </c>
      <c r="T116" s="10">
        <f>Table1[[#This Row],[Manufacturing Cost]]-Table1[[#This Row],[Delivery Cost]]</f>
        <v>362.95000000000005</v>
      </c>
      <c r="U116" s="10">
        <f>Table1[[#This Row],[Quantity]]*Table1[[#This Row],[Delivery]]</f>
        <v>3.5</v>
      </c>
      <c r="V116" s="10">
        <f>Table1[[#This Row],[Sales Values]]-Table1[[#This Row],[Manufacturing Cost]]</f>
        <v>122.14999999999998</v>
      </c>
      <c r="W116" s="13">
        <f>Table1[[#This Row],[Profit]]/Table1[[#This Row],[Sales Values]]</f>
        <v>0.24999999999999994</v>
      </c>
      <c r="X116" s="10">
        <v>14.95</v>
      </c>
      <c r="Y116" s="14">
        <f>IF(AND(Table1[[#This Row],[Quantity]]&gt;20,Table1[[#This Row],[Quantity]]&lt;=50),3%,IF(AND(Table1[[#This Row],[Quantity]]&gt;50,Table1[[#This Row],[Quantity]]&lt;=100),5%,IF(Table1[[#This Row],[Quantity]]&gt;100,7%,0)))</f>
        <v>0</v>
      </c>
      <c r="Z116" s="10">
        <f>Table1[[#This Row],[Sales Values]]*(1-Table1[[#This Row],[Discount]])</f>
        <v>488.6</v>
      </c>
      <c r="AA116" s="10">
        <f>Table1[[#This Row],[Sales Values]]+(Table1[[#This Row],[Sales Values]]*1.05%)</f>
        <v>493.7303</v>
      </c>
      <c r="AB116" s="10">
        <f>Table1[[#This Row],[Sales Values]]*1.05</f>
        <v>513.03000000000009</v>
      </c>
      <c r="AC116" s="10" t="str">
        <f t="shared" si="9"/>
        <v>Superwossname</v>
      </c>
      <c r="AD116" t="s">
        <v>101</v>
      </c>
    </row>
    <row r="117" spans="1:30" x14ac:dyDescent="0.3">
      <c r="A117">
        <v>364</v>
      </c>
      <c r="B117" t="s">
        <v>1389</v>
      </c>
      <c r="C117" t="s">
        <v>1390</v>
      </c>
      <c r="D117" t="s">
        <v>41</v>
      </c>
      <c r="E117" t="s">
        <v>16</v>
      </c>
      <c r="F117">
        <v>30</v>
      </c>
      <c r="G117" t="s">
        <v>1387</v>
      </c>
      <c r="H117" t="s">
        <v>1391</v>
      </c>
      <c r="I117" t="s">
        <v>32</v>
      </c>
      <c r="J117" s="8">
        <v>44105</v>
      </c>
      <c r="K117" s="6" t="str">
        <f t="shared" si="5"/>
        <v>2020</v>
      </c>
      <c r="L117" s="6" t="str">
        <f t="shared" si="6"/>
        <v>Oct</v>
      </c>
      <c r="M117">
        <v>27</v>
      </c>
      <c r="N117" s="10">
        <f t="shared" si="7"/>
        <v>3.49</v>
      </c>
      <c r="O117">
        <f t="shared" si="8"/>
        <v>20</v>
      </c>
      <c r="P117">
        <v>0.5</v>
      </c>
      <c r="Q117" s="12">
        <f>Table1[[#This Row],[Quantity]]*Table1[[#This Row],[Case Size]]</f>
        <v>540</v>
      </c>
      <c r="R117" s="10">
        <f>Table1[[#This Row],[ Sales Volume]]*Table1[[#This Row],[Cost]]</f>
        <v>1884.6000000000001</v>
      </c>
      <c r="S117" s="10">
        <f>Table1[[#This Row],[Sales Values]]-(Table1[[#This Row],[Sales Values]]*0.25)</f>
        <v>1413.45</v>
      </c>
      <c r="T117" s="10">
        <f>Table1[[#This Row],[Manufacturing Cost]]-Table1[[#This Row],[Delivery Cost]]</f>
        <v>1399.95</v>
      </c>
      <c r="U117" s="10">
        <f>Table1[[#This Row],[Quantity]]*Table1[[#This Row],[Delivery]]</f>
        <v>13.5</v>
      </c>
      <c r="V117" s="10">
        <f>Table1[[#This Row],[Sales Values]]-Table1[[#This Row],[Manufacturing Cost]]</f>
        <v>471.15000000000009</v>
      </c>
      <c r="W117" s="13">
        <f>Table1[[#This Row],[Profit]]/Table1[[#This Row],[Sales Values]]</f>
        <v>0.25000000000000006</v>
      </c>
      <c r="X117" s="10">
        <v>14.95</v>
      </c>
      <c r="Y117" s="14">
        <f>IF(AND(Table1[[#This Row],[Quantity]]&gt;20,Table1[[#This Row],[Quantity]]&lt;=50),3%,IF(AND(Table1[[#This Row],[Quantity]]&gt;50,Table1[[#This Row],[Quantity]]&lt;=100),5%,IF(Table1[[#This Row],[Quantity]]&gt;100,7%,0)))</f>
        <v>0.03</v>
      </c>
      <c r="Z117" s="10">
        <f>Table1[[#This Row],[Sales Values]]*(1-Table1[[#This Row],[Discount]])</f>
        <v>1828.0620000000001</v>
      </c>
      <c r="AA117" s="10">
        <f>Table1[[#This Row],[Sales Values]]+(Table1[[#This Row],[Sales Values]]*1.05%)</f>
        <v>1904.3883000000001</v>
      </c>
      <c r="AB117" s="10">
        <f>Table1[[#This Row],[Sales Values]]*1.05</f>
        <v>1978.8300000000002</v>
      </c>
      <c r="AC117" s="10" t="str">
        <f t="shared" si="9"/>
        <v>Superwossname</v>
      </c>
      <c r="AD117" t="s">
        <v>101</v>
      </c>
    </row>
    <row r="118" spans="1:30" x14ac:dyDescent="0.3">
      <c r="A118">
        <v>365</v>
      </c>
      <c r="B118" t="s">
        <v>1392</v>
      </c>
      <c r="C118" t="s">
        <v>883</v>
      </c>
      <c r="D118" t="s">
        <v>28</v>
      </c>
      <c r="E118" t="s">
        <v>29</v>
      </c>
      <c r="F118">
        <v>30</v>
      </c>
      <c r="G118" t="s">
        <v>1393</v>
      </c>
      <c r="H118" t="s">
        <v>1394</v>
      </c>
      <c r="I118" t="s">
        <v>1199</v>
      </c>
      <c r="J118" s="8">
        <v>43889</v>
      </c>
      <c r="K118" s="6" t="str">
        <f t="shared" si="5"/>
        <v>2020</v>
      </c>
      <c r="L118" s="6" t="str">
        <f t="shared" si="6"/>
        <v>Feb</v>
      </c>
      <c r="M118">
        <v>55</v>
      </c>
      <c r="N118" s="10">
        <f t="shared" si="7"/>
        <v>3.49</v>
      </c>
      <c r="O118">
        <f t="shared" si="8"/>
        <v>20</v>
      </c>
      <c r="P118">
        <v>0.5</v>
      </c>
      <c r="Q118" s="12">
        <f>Table1[[#This Row],[Quantity]]*Table1[[#This Row],[Case Size]]</f>
        <v>1100</v>
      </c>
      <c r="R118" s="10">
        <f>Table1[[#This Row],[ Sales Volume]]*Table1[[#This Row],[Cost]]</f>
        <v>3839.0000000000005</v>
      </c>
      <c r="S118" s="10">
        <f>Table1[[#This Row],[Sales Values]]-(Table1[[#This Row],[Sales Values]]*0.25)</f>
        <v>2879.2500000000005</v>
      </c>
      <c r="T118" s="10">
        <f>Table1[[#This Row],[Manufacturing Cost]]-Table1[[#This Row],[Delivery Cost]]</f>
        <v>2851.7500000000005</v>
      </c>
      <c r="U118" s="10">
        <f>Table1[[#This Row],[Quantity]]*Table1[[#This Row],[Delivery]]</f>
        <v>27.5</v>
      </c>
      <c r="V118" s="10">
        <f>Table1[[#This Row],[Sales Values]]-Table1[[#This Row],[Manufacturing Cost]]</f>
        <v>959.75</v>
      </c>
      <c r="W118" s="13">
        <f>Table1[[#This Row],[Profit]]/Table1[[#This Row],[Sales Values]]</f>
        <v>0.24999999999999997</v>
      </c>
      <c r="X118" s="10">
        <v>14.95</v>
      </c>
      <c r="Y118" s="14">
        <f>IF(AND(Table1[[#This Row],[Quantity]]&gt;20,Table1[[#This Row],[Quantity]]&lt;=50),3%,IF(AND(Table1[[#This Row],[Quantity]]&gt;50,Table1[[#This Row],[Quantity]]&lt;=100),5%,IF(Table1[[#This Row],[Quantity]]&gt;100,7%,0)))</f>
        <v>0.05</v>
      </c>
      <c r="Z118" s="10">
        <f>Table1[[#This Row],[Sales Values]]*(1-Table1[[#This Row],[Discount]])</f>
        <v>3647.05</v>
      </c>
      <c r="AA118" s="10">
        <f>Table1[[#This Row],[Sales Values]]+(Table1[[#This Row],[Sales Values]]*1.05%)</f>
        <v>3879.3095000000003</v>
      </c>
      <c r="AB118" s="10">
        <f>Table1[[#This Row],[Sales Values]]*1.05</f>
        <v>4030.9500000000007</v>
      </c>
      <c r="AC118" s="10" t="str">
        <f t="shared" si="9"/>
        <v>Superwossname</v>
      </c>
      <c r="AD118" t="s">
        <v>101</v>
      </c>
    </row>
    <row r="119" spans="1:30" x14ac:dyDescent="0.3">
      <c r="A119">
        <v>368</v>
      </c>
      <c r="B119" t="s">
        <v>1403</v>
      </c>
      <c r="C119" t="s">
        <v>281</v>
      </c>
      <c r="D119" t="s">
        <v>28</v>
      </c>
      <c r="E119" t="s">
        <v>29</v>
      </c>
      <c r="F119">
        <v>60</v>
      </c>
      <c r="G119" t="s">
        <v>14437</v>
      </c>
      <c r="H119" t="s">
        <v>458</v>
      </c>
      <c r="I119" t="s">
        <v>294</v>
      </c>
      <c r="J119" s="8">
        <v>43924</v>
      </c>
      <c r="K119" s="6" t="str">
        <f t="shared" si="5"/>
        <v>2020</v>
      </c>
      <c r="L119" s="6" t="str">
        <f t="shared" si="6"/>
        <v>Apr</v>
      </c>
      <c r="M119">
        <v>49</v>
      </c>
      <c r="N119" s="10">
        <f t="shared" si="7"/>
        <v>3.49</v>
      </c>
      <c r="O119">
        <f t="shared" si="8"/>
        <v>20</v>
      </c>
      <c r="P119">
        <v>0.5</v>
      </c>
      <c r="Q119" s="12">
        <f>Table1[[#This Row],[Quantity]]*Table1[[#This Row],[Case Size]]</f>
        <v>980</v>
      </c>
      <c r="R119" s="10">
        <f>Table1[[#This Row],[ Sales Volume]]*Table1[[#This Row],[Cost]]</f>
        <v>3420.2000000000003</v>
      </c>
      <c r="S119" s="10">
        <f>Table1[[#This Row],[Sales Values]]-(Table1[[#This Row],[Sales Values]]*0.25)</f>
        <v>2565.15</v>
      </c>
      <c r="T119" s="10">
        <f>Table1[[#This Row],[Manufacturing Cost]]-Table1[[#This Row],[Delivery Cost]]</f>
        <v>2540.65</v>
      </c>
      <c r="U119" s="10">
        <f>Table1[[#This Row],[Quantity]]*Table1[[#This Row],[Delivery]]</f>
        <v>24.5</v>
      </c>
      <c r="V119" s="10">
        <f>Table1[[#This Row],[Sales Values]]-Table1[[#This Row],[Manufacturing Cost]]</f>
        <v>855.05000000000018</v>
      </c>
      <c r="W119" s="13">
        <f>Table1[[#This Row],[Profit]]/Table1[[#This Row],[Sales Values]]</f>
        <v>0.25000000000000006</v>
      </c>
      <c r="X119" s="10">
        <v>14.95</v>
      </c>
      <c r="Y119" s="14">
        <f>IF(AND(Table1[[#This Row],[Quantity]]&gt;20,Table1[[#This Row],[Quantity]]&lt;=50),3%,IF(AND(Table1[[#This Row],[Quantity]]&gt;50,Table1[[#This Row],[Quantity]]&lt;=100),5%,IF(Table1[[#This Row],[Quantity]]&gt;100,7%,0)))</f>
        <v>0.03</v>
      </c>
      <c r="Z119" s="10">
        <f>Table1[[#This Row],[Sales Values]]*(1-Table1[[#This Row],[Discount]])</f>
        <v>3317.5940000000001</v>
      </c>
      <c r="AA119" s="10">
        <f>Table1[[#This Row],[Sales Values]]+(Table1[[#This Row],[Sales Values]]*1.05%)</f>
        <v>3456.1121000000003</v>
      </c>
      <c r="AB119" s="10">
        <f>Table1[[#This Row],[Sales Values]]*1.05</f>
        <v>3591.2100000000005</v>
      </c>
      <c r="AC119" s="10" t="str">
        <f t="shared" si="9"/>
        <v>Superwossname</v>
      </c>
      <c r="AD119" t="s">
        <v>101</v>
      </c>
    </row>
    <row r="120" spans="1:30" x14ac:dyDescent="0.3">
      <c r="A120">
        <v>369</v>
      </c>
      <c r="B120" t="s">
        <v>1405</v>
      </c>
      <c r="C120" t="s">
        <v>1406</v>
      </c>
      <c r="D120" t="s">
        <v>28</v>
      </c>
      <c r="E120" t="s">
        <v>29</v>
      </c>
      <c r="F120">
        <v>60</v>
      </c>
      <c r="G120" t="s">
        <v>14438</v>
      </c>
      <c r="H120" t="s">
        <v>1408</v>
      </c>
      <c r="I120" t="s">
        <v>1083</v>
      </c>
      <c r="J120" s="8">
        <v>44166</v>
      </c>
      <c r="K120" s="6" t="str">
        <f t="shared" si="5"/>
        <v>2020</v>
      </c>
      <c r="L120" s="6" t="str">
        <f t="shared" si="6"/>
        <v>Dec</v>
      </c>
      <c r="M120">
        <v>18</v>
      </c>
      <c r="N120" s="10">
        <f t="shared" si="7"/>
        <v>1.89</v>
      </c>
      <c r="O120">
        <f t="shared" si="8"/>
        <v>18</v>
      </c>
      <c r="P120">
        <v>0.5</v>
      </c>
      <c r="Q120" s="12">
        <f>Table1[[#This Row],[Quantity]]*Table1[[#This Row],[Case Size]]</f>
        <v>324</v>
      </c>
      <c r="R120" s="10">
        <f>Table1[[#This Row],[ Sales Volume]]*Table1[[#This Row],[Cost]]</f>
        <v>612.36</v>
      </c>
      <c r="S120" s="10">
        <f>Table1[[#This Row],[Sales Values]]-(Table1[[#This Row],[Sales Values]]*0.25)</f>
        <v>459.27</v>
      </c>
      <c r="T120" s="10">
        <f>Table1[[#This Row],[Manufacturing Cost]]-Table1[[#This Row],[Delivery Cost]]</f>
        <v>450.27</v>
      </c>
      <c r="U120" s="10">
        <f>Table1[[#This Row],[Quantity]]*Table1[[#This Row],[Delivery]]</f>
        <v>9</v>
      </c>
      <c r="V120" s="10">
        <f>Table1[[#This Row],[Sales Values]]-Table1[[#This Row],[Manufacturing Cost]]</f>
        <v>153.09000000000003</v>
      </c>
      <c r="W120" s="13">
        <f>Table1[[#This Row],[Profit]]/Table1[[#This Row],[Sales Values]]</f>
        <v>0.25000000000000006</v>
      </c>
      <c r="X120" s="10">
        <v>14.95</v>
      </c>
      <c r="Y120" s="14">
        <f>IF(AND(Table1[[#This Row],[Quantity]]&gt;20,Table1[[#This Row],[Quantity]]&lt;=50),3%,IF(AND(Table1[[#This Row],[Quantity]]&gt;50,Table1[[#This Row],[Quantity]]&lt;=100),5%,IF(Table1[[#This Row],[Quantity]]&gt;100,7%,0)))</f>
        <v>0</v>
      </c>
      <c r="Z120" s="10">
        <f>Table1[[#This Row],[Sales Values]]*(1-Table1[[#This Row],[Discount]])</f>
        <v>612.36</v>
      </c>
      <c r="AA120" s="10">
        <f>Table1[[#This Row],[Sales Values]]+(Table1[[#This Row],[Sales Values]]*1.05%)</f>
        <v>618.78978000000006</v>
      </c>
      <c r="AB120" s="10">
        <f>Table1[[#This Row],[Sales Values]]*1.05</f>
        <v>642.97800000000007</v>
      </c>
      <c r="AC120" s="10" t="str">
        <f t="shared" si="9"/>
        <v>Gigastuff</v>
      </c>
      <c r="AD120" t="s">
        <v>45</v>
      </c>
    </row>
    <row r="121" spans="1:30" x14ac:dyDescent="0.3">
      <c r="A121">
        <v>370</v>
      </c>
      <c r="B121" t="s">
        <v>1409</v>
      </c>
      <c r="C121" t="s">
        <v>1410</v>
      </c>
      <c r="D121" t="s">
        <v>28</v>
      </c>
      <c r="E121" t="s">
        <v>29</v>
      </c>
      <c r="F121">
        <v>30</v>
      </c>
      <c r="G121" t="s">
        <v>1411</v>
      </c>
      <c r="H121" t="s">
        <v>1412</v>
      </c>
      <c r="I121" t="s">
        <v>1413</v>
      </c>
      <c r="J121" s="8">
        <v>44865</v>
      </c>
      <c r="K121" s="6" t="str">
        <f t="shared" si="5"/>
        <v>2022</v>
      </c>
      <c r="L121" s="6" t="str">
        <f t="shared" si="6"/>
        <v>Oct</v>
      </c>
      <c r="M121">
        <v>101</v>
      </c>
      <c r="N121" s="10">
        <f t="shared" si="7"/>
        <v>2.0099999999999998</v>
      </c>
      <c r="O121">
        <f t="shared" si="8"/>
        <v>20</v>
      </c>
      <c r="P121">
        <v>0.5</v>
      </c>
      <c r="Q121" s="11">
        <f>Table1[[#This Row],[Quantity]]*Table1[[#This Row],[Case Size]]</f>
        <v>2020</v>
      </c>
      <c r="R121" s="10">
        <f>Table1[[#This Row],[ Sales Volume]]*Table1[[#This Row],[Cost]]</f>
        <v>4060.1999999999994</v>
      </c>
      <c r="S121" s="10">
        <f>Table1[[#This Row],[Sales Values]]-(Table1[[#This Row],[Sales Values]]*0.25)</f>
        <v>3045.1499999999996</v>
      </c>
      <c r="T121" s="10">
        <f>Table1[[#This Row],[Manufacturing Cost]]-Table1[[#This Row],[Delivery Cost]]</f>
        <v>2994.6499999999996</v>
      </c>
      <c r="U121" s="10">
        <f>Table1[[#This Row],[Quantity]]*Table1[[#This Row],[Delivery]]</f>
        <v>50.5</v>
      </c>
      <c r="V121" s="10">
        <f>Table1[[#This Row],[Sales Values]]-Table1[[#This Row],[Manufacturing Cost]]</f>
        <v>1015.0499999999997</v>
      </c>
      <c r="W121" s="13">
        <f>Table1[[#This Row],[Profit]]/Table1[[#This Row],[Sales Values]]</f>
        <v>0.24999999999999997</v>
      </c>
      <c r="X121" s="10">
        <v>14.95</v>
      </c>
      <c r="Y121" s="14">
        <f>IF(AND(Table1[[#This Row],[Quantity]]&gt;20,Table1[[#This Row],[Quantity]]&lt;=50),3%,IF(AND(Table1[[#This Row],[Quantity]]&gt;50,Table1[[#This Row],[Quantity]]&lt;=100),5%,IF(Table1[[#This Row],[Quantity]]&gt;100,7%,0)))</f>
        <v>7.0000000000000007E-2</v>
      </c>
      <c r="Z121" s="10">
        <f>Table1[[#This Row],[Sales Values]]*(1-Table1[[#This Row],[Discount]])</f>
        <v>3775.985999999999</v>
      </c>
      <c r="AA121" s="10">
        <f>Table1[[#This Row],[Sales Values]]+(Table1[[#This Row],[Sales Values]]*1.05%)</f>
        <v>4102.8320999999996</v>
      </c>
      <c r="AB121" s="10">
        <f>Table1[[#This Row],[Sales Values]]*1.05</f>
        <v>4263.2099999999991</v>
      </c>
      <c r="AC121" s="10" t="str">
        <f t="shared" si="9"/>
        <v>Hyperwotsit</v>
      </c>
      <c r="AD121" t="s">
        <v>20</v>
      </c>
    </row>
    <row r="122" spans="1:30" x14ac:dyDescent="0.3">
      <c r="A122">
        <v>372</v>
      </c>
      <c r="B122" t="s">
        <v>1234</v>
      </c>
      <c r="C122" t="s">
        <v>1418</v>
      </c>
      <c r="D122" t="s">
        <v>28</v>
      </c>
      <c r="E122" t="s">
        <v>29</v>
      </c>
      <c r="F122">
        <v>30</v>
      </c>
      <c r="G122" t="s">
        <v>1419</v>
      </c>
      <c r="H122" t="s">
        <v>105</v>
      </c>
      <c r="I122" t="s">
        <v>32</v>
      </c>
      <c r="J122" s="8">
        <v>44051</v>
      </c>
      <c r="K122" s="6" t="str">
        <f t="shared" si="5"/>
        <v>2020</v>
      </c>
      <c r="L122" s="6" t="str">
        <f t="shared" si="6"/>
        <v>Aug</v>
      </c>
      <c r="M122">
        <v>80</v>
      </c>
      <c r="N122" s="10">
        <f t="shared" si="7"/>
        <v>1.89</v>
      </c>
      <c r="O122">
        <f t="shared" si="8"/>
        <v>18</v>
      </c>
      <c r="P122">
        <v>0.5</v>
      </c>
      <c r="Q122" s="12">
        <f>Table1[[#This Row],[Quantity]]*Table1[[#This Row],[Case Size]]</f>
        <v>1440</v>
      </c>
      <c r="R122" s="10">
        <f>Table1[[#This Row],[ Sales Volume]]*Table1[[#This Row],[Cost]]</f>
        <v>2721.6</v>
      </c>
      <c r="S122" s="10">
        <f>Table1[[#This Row],[Sales Values]]-(Table1[[#This Row],[Sales Values]]*0.25)</f>
        <v>2041.1999999999998</v>
      </c>
      <c r="T122" s="10">
        <f>Table1[[#This Row],[Manufacturing Cost]]-Table1[[#This Row],[Delivery Cost]]</f>
        <v>2001.1999999999998</v>
      </c>
      <c r="U122" s="10">
        <f>Table1[[#This Row],[Quantity]]*Table1[[#This Row],[Delivery]]</f>
        <v>40</v>
      </c>
      <c r="V122" s="10">
        <f>Table1[[#This Row],[Sales Values]]-Table1[[#This Row],[Manufacturing Cost]]</f>
        <v>680.40000000000009</v>
      </c>
      <c r="W122" s="13">
        <f>Table1[[#This Row],[Profit]]/Table1[[#This Row],[Sales Values]]</f>
        <v>0.25000000000000006</v>
      </c>
      <c r="X122" s="10">
        <v>14.95</v>
      </c>
      <c r="Y122" s="14">
        <f>IF(AND(Table1[[#This Row],[Quantity]]&gt;20,Table1[[#This Row],[Quantity]]&lt;=50),3%,IF(AND(Table1[[#This Row],[Quantity]]&gt;50,Table1[[#This Row],[Quantity]]&lt;=100),5%,IF(Table1[[#This Row],[Quantity]]&gt;100,7%,0)))</f>
        <v>0.05</v>
      </c>
      <c r="Z122" s="10">
        <f>Table1[[#This Row],[Sales Values]]*(1-Table1[[#This Row],[Discount]])</f>
        <v>2585.52</v>
      </c>
      <c r="AA122" s="10">
        <f>Table1[[#This Row],[Sales Values]]+(Table1[[#This Row],[Sales Values]]*1.05%)</f>
        <v>2750.1767999999997</v>
      </c>
      <c r="AB122" s="10">
        <f>Table1[[#This Row],[Sales Values]]*1.05</f>
        <v>2857.68</v>
      </c>
      <c r="AC122" s="10" t="str">
        <f t="shared" si="9"/>
        <v>Gigastuff</v>
      </c>
      <c r="AD122" t="s">
        <v>45</v>
      </c>
    </row>
    <row r="123" spans="1:30" x14ac:dyDescent="0.3">
      <c r="A123">
        <v>373</v>
      </c>
      <c r="B123" t="s">
        <v>1420</v>
      </c>
      <c r="C123" t="s">
        <v>870</v>
      </c>
      <c r="D123" t="s">
        <v>15</v>
      </c>
      <c r="E123" t="s">
        <v>16</v>
      </c>
      <c r="F123">
        <v>90</v>
      </c>
      <c r="G123" t="s">
        <v>1421</v>
      </c>
      <c r="H123" t="s">
        <v>1422</v>
      </c>
      <c r="I123" t="s">
        <v>575</v>
      </c>
      <c r="J123" s="8">
        <v>44813</v>
      </c>
      <c r="K123" s="6" t="str">
        <f t="shared" si="5"/>
        <v>2022</v>
      </c>
      <c r="L123" s="6" t="str">
        <f t="shared" si="6"/>
        <v>Sep</v>
      </c>
      <c r="M123">
        <v>27</v>
      </c>
      <c r="N123" s="10">
        <f t="shared" si="7"/>
        <v>1.89</v>
      </c>
      <c r="O123">
        <f t="shared" si="8"/>
        <v>18</v>
      </c>
      <c r="P123">
        <v>0.5</v>
      </c>
      <c r="Q123" s="12">
        <f>Table1[[#This Row],[Quantity]]*Table1[[#This Row],[Case Size]]</f>
        <v>486</v>
      </c>
      <c r="R123" s="10">
        <f>Table1[[#This Row],[ Sales Volume]]*Table1[[#This Row],[Cost]]</f>
        <v>918.54</v>
      </c>
      <c r="S123" s="10">
        <f>Table1[[#This Row],[Sales Values]]-(Table1[[#This Row],[Sales Values]]*0.25)</f>
        <v>688.90499999999997</v>
      </c>
      <c r="T123" s="10">
        <f>Table1[[#This Row],[Manufacturing Cost]]-Table1[[#This Row],[Delivery Cost]]</f>
        <v>675.40499999999997</v>
      </c>
      <c r="U123" s="10">
        <f>Table1[[#This Row],[Quantity]]*Table1[[#This Row],[Delivery]]</f>
        <v>13.5</v>
      </c>
      <c r="V123" s="10">
        <f>Table1[[#This Row],[Sales Values]]-Table1[[#This Row],[Manufacturing Cost]]</f>
        <v>229.63499999999999</v>
      </c>
      <c r="W123" s="13">
        <f>Table1[[#This Row],[Profit]]/Table1[[#This Row],[Sales Values]]</f>
        <v>0.25</v>
      </c>
      <c r="X123" s="10">
        <v>14.95</v>
      </c>
      <c r="Y123" s="14">
        <f>IF(AND(Table1[[#This Row],[Quantity]]&gt;20,Table1[[#This Row],[Quantity]]&lt;=50),3%,IF(AND(Table1[[#This Row],[Quantity]]&gt;50,Table1[[#This Row],[Quantity]]&lt;=100),5%,IF(Table1[[#This Row],[Quantity]]&gt;100,7%,0)))</f>
        <v>0.03</v>
      </c>
      <c r="Z123" s="10">
        <f>Table1[[#This Row],[Sales Values]]*(1-Table1[[#This Row],[Discount]])</f>
        <v>890.98379999999997</v>
      </c>
      <c r="AA123" s="10">
        <f>Table1[[#This Row],[Sales Values]]+(Table1[[#This Row],[Sales Values]]*1.05%)</f>
        <v>928.18466999999998</v>
      </c>
      <c r="AB123" s="10">
        <f>Table1[[#This Row],[Sales Values]]*1.05</f>
        <v>964.46699999999998</v>
      </c>
      <c r="AC123" s="10" t="str">
        <f t="shared" si="9"/>
        <v>Gigastuff</v>
      </c>
      <c r="AD123" t="s">
        <v>45</v>
      </c>
    </row>
    <row r="124" spans="1:30" x14ac:dyDescent="0.3">
      <c r="A124">
        <v>376</v>
      </c>
      <c r="B124" t="s">
        <v>1431</v>
      </c>
      <c r="C124" t="s">
        <v>1432</v>
      </c>
      <c r="D124" t="s">
        <v>51</v>
      </c>
      <c r="E124" t="s">
        <v>16</v>
      </c>
      <c r="F124">
        <v>90</v>
      </c>
      <c r="G124" t="s">
        <v>1433</v>
      </c>
      <c r="H124" t="s">
        <v>1434</v>
      </c>
      <c r="I124" t="s">
        <v>1435</v>
      </c>
      <c r="J124" s="8">
        <v>44698</v>
      </c>
      <c r="K124" s="6" t="str">
        <f t="shared" si="5"/>
        <v>2022</v>
      </c>
      <c r="L124" s="6" t="str">
        <f t="shared" si="6"/>
        <v>May</v>
      </c>
      <c r="M124">
        <v>26</v>
      </c>
      <c r="N124" s="10">
        <f t="shared" si="7"/>
        <v>3.49</v>
      </c>
      <c r="O124">
        <f t="shared" si="8"/>
        <v>20</v>
      </c>
      <c r="P124">
        <v>0.5</v>
      </c>
      <c r="Q124" s="12">
        <f>Table1[[#This Row],[Quantity]]*Table1[[#This Row],[Case Size]]</f>
        <v>520</v>
      </c>
      <c r="R124" s="10">
        <f>Table1[[#This Row],[ Sales Volume]]*Table1[[#This Row],[Cost]]</f>
        <v>1814.8000000000002</v>
      </c>
      <c r="S124" s="10">
        <f>Table1[[#This Row],[Sales Values]]-(Table1[[#This Row],[Sales Values]]*0.25)</f>
        <v>1361.1000000000001</v>
      </c>
      <c r="T124" s="10">
        <f>Table1[[#This Row],[Manufacturing Cost]]-Table1[[#This Row],[Delivery Cost]]</f>
        <v>1348.1000000000001</v>
      </c>
      <c r="U124" s="10">
        <f>Table1[[#This Row],[Quantity]]*Table1[[#This Row],[Delivery]]</f>
        <v>13</v>
      </c>
      <c r="V124" s="10">
        <f>Table1[[#This Row],[Sales Values]]-Table1[[#This Row],[Manufacturing Cost]]</f>
        <v>453.70000000000005</v>
      </c>
      <c r="W124" s="13">
        <f>Table1[[#This Row],[Profit]]/Table1[[#This Row],[Sales Values]]</f>
        <v>0.25</v>
      </c>
      <c r="X124" s="10">
        <v>14.95</v>
      </c>
      <c r="Y124" s="14">
        <f>IF(AND(Table1[[#This Row],[Quantity]]&gt;20,Table1[[#This Row],[Quantity]]&lt;=50),3%,IF(AND(Table1[[#This Row],[Quantity]]&gt;50,Table1[[#This Row],[Quantity]]&lt;=100),5%,IF(Table1[[#This Row],[Quantity]]&gt;100,7%,0)))</f>
        <v>0.03</v>
      </c>
      <c r="Z124" s="10">
        <f>Table1[[#This Row],[Sales Values]]*(1-Table1[[#This Row],[Discount]])</f>
        <v>1760.3560000000002</v>
      </c>
      <c r="AA124" s="10">
        <f>Table1[[#This Row],[Sales Values]]+(Table1[[#This Row],[Sales Values]]*1.05%)</f>
        <v>1833.8554000000001</v>
      </c>
      <c r="AB124" s="10">
        <f>Table1[[#This Row],[Sales Values]]*1.05</f>
        <v>1905.5400000000002</v>
      </c>
      <c r="AC124" s="10" t="str">
        <f t="shared" si="9"/>
        <v>Superwossname</v>
      </c>
      <c r="AD124" t="s">
        <v>101</v>
      </c>
    </row>
    <row r="125" spans="1:30" x14ac:dyDescent="0.3">
      <c r="A125">
        <v>380</v>
      </c>
      <c r="B125" t="s">
        <v>1445</v>
      </c>
      <c r="C125" t="s">
        <v>1446</v>
      </c>
      <c r="D125" t="s">
        <v>28</v>
      </c>
      <c r="E125" t="s">
        <v>29</v>
      </c>
      <c r="F125">
        <v>30</v>
      </c>
      <c r="G125" t="s">
        <v>1447</v>
      </c>
      <c r="H125" t="s">
        <v>1448</v>
      </c>
      <c r="I125" t="s">
        <v>1449</v>
      </c>
      <c r="J125" s="8">
        <v>44546</v>
      </c>
      <c r="K125" s="6" t="str">
        <f t="shared" si="5"/>
        <v>2021</v>
      </c>
      <c r="L125" s="6" t="str">
        <f t="shared" si="6"/>
        <v>Dec</v>
      </c>
      <c r="M125">
        <v>7</v>
      </c>
      <c r="N125" s="10">
        <f t="shared" si="7"/>
        <v>1.89</v>
      </c>
      <c r="O125">
        <f t="shared" si="8"/>
        <v>18</v>
      </c>
      <c r="P125">
        <v>0.5</v>
      </c>
      <c r="Q125" s="12">
        <f>Table1[[#This Row],[Quantity]]*Table1[[#This Row],[Case Size]]</f>
        <v>126</v>
      </c>
      <c r="R125" s="10">
        <f>Table1[[#This Row],[ Sales Volume]]*Table1[[#This Row],[Cost]]</f>
        <v>238.14</v>
      </c>
      <c r="S125" s="10">
        <f>Table1[[#This Row],[Sales Values]]-(Table1[[#This Row],[Sales Values]]*0.25)</f>
        <v>178.60499999999999</v>
      </c>
      <c r="T125" s="10">
        <f>Table1[[#This Row],[Manufacturing Cost]]-Table1[[#This Row],[Delivery Cost]]</f>
        <v>175.10499999999999</v>
      </c>
      <c r="U125" s="10">
        <f>Table1[[#This Row],[Quantity]]*Table1[[#This Row],[Delivery]]</f>
        <v>3.5</v>
      </c>
      <c r="V125" s="10">
        <f>Table1[[#This Row],[Sales Values]]-Table1[[#This Row],[Manufacturing Cost]]</f>
        <v>59.534999999999997</v>
      </c>
      <c r="W125" s="13">
        <f>Table1[[#This Row],[Profit]]/Table1[[#This Row],[Sales Values]]</f>
        <v>0.25</v>
      </c>
      <c r="X125" s="10">
        <v>14.95</v>
      </c>
      <c r="Y125" s="14">
        <f>IF(AND(Table1[[#This Row],[Quantity]]&gt;20,Table1[[#This Row],[Quantity]]&lt;=50),3%,IF(AND(Table1[[#This Row],[Quantity]]&gt;50,Table1[[#This Row],[Quantity]]&lt;=100),5%,IF(Table1[[#This Row],[Quantity]]&gt;100,7%,0)))</f>
        <v>0</v>
      </c>
      <c r="Z125" s="10">
        <f>Table1[[#This Row],[Sales Values]]*(1-Table1[[#This Row],[Discount]])</f>
        <v>238.14</v>
      </c>
      <c r="AA125" s="10">
        <f>Table1[[#This Row],[Sales Values]]+(Table1[[#This Row],[Sales Values]]*1.05%)</f>
        <v>240.64046999999999</v>
      </c>
      <c r="AB125" s="10">
        <f>Table1[[#This Row],[Sales Values]]*1.05</f>
        <v>250.047</v>
      </c>
      <c r="AC125" s="10" t="str">
        <f t="shared" si="9"/>
        <v>Gigastuff</v>
      </c>
      <c r="AD125" t="s">
        <v>45</v>
      </c>
    </row>
    <row r="126" spans="1:30" x14ac:dyDescent="0.3">
      <c r="A126">
        <v>384</v>
      </c>
      <c r="B126" t="s">
        <v>1019</v>
      </c>
      <c r="C126" t="s">
        <v>1461</v>
      </c>
      <c r="D126" t="s">
        <v>28</v>
      </c>
      <c r="E126" t="s">
        <v>29</v>
      </c>
      <c r="F126">
        <v>60</v>
      </c>
      <c r="G126" t="s">
        <v>1462</v>
      </c>
      <c r="H126" t="s">
        <v>1463</v>
      </c>
      <c r="I126" t="s">
        <v>19</v>
      </c>
      <c r="J126" s="8">
        <v>44707</v>
      </c>
      <c r="K126" s="6" t="str">
        <f t="shared" si="5"/>
        <v>2022</v>
      </c>
      <c r="L126" s="6" t="str">
        <f t="shared" si="6"/>
        <v>May</v>
      </c>
      <c r="M126">
        <v>37</v>
      </c>
      <c r="N126" s="10">
        <f t="shared" si="7"/>
        <v>3.49</v>
      </c>
      <c r="O126">
        <f t="shared" si="8"/>
        <v>20</v>
      </c>
      <c r="P126">
        <v>0.5</v>
      </c>
      <c r="Q126" s="12">
        <f>Table1[[#This Row],[Quantity]]*Table1[[#This Row],[Case Size]]</f>
        <v>740</v>
      </c>
      <c r="R126" s="10">
        <f>Table1[[#This Row],[ Sales Volume]]*Table1[[#This Row],[Cost]]</f>
        <v>2582.6000000000004</v>
      </c>
      <c r="S126" s="10">
        <f>Table1[[#This Row],[Sales Values]]-(Table1[[#This Row],[Sales Values]]*0.25)</f>
        <v>1936.9500000000003</v>
      </c>
      <c r="T126" s="10">
        <f>Table1[[#This Row],[Manufacturing Cost]]-Table1[[#This Row],[Delivery Cost]]</f>
        <v>1918.4500000000003</v>
      </c>
      <c r="U126" s="10">
        <f>Table1[[#This Row],[Quantity]]*Table1[[#This Row],[Delivery]]</f>
        <v>18.5</v>
      </c>
      <c r="V126" s="10">
        <f>Table1[[#This Row],[Sales Values]]-Table1[[#This Row],[Manufacturing Cost]]</f>
        <v>645.65000000000009</v>
      </c>
      <c r="W126" s="13">
        <f>Table1[[#This Row],[Profit]]/Table1[[#This Row],[Sales Values]]</f>
        <v>0.25</v>
      </c>
      <c r="X126" s="10">
        <v>14.95</v>
      </c>
      <c r="Y126" s="14">
        <f>IF(AND(Table1[[#This Row],[Quantity]]&gt;20,Table1[[#This Row],[Quantity]]&lt;=50),3%,IF(AND(Table1[[#This Row],[Quantity]]&gt;50,Table1[[#This Row],[Quantity]]&lt;=100),5%,IF(Table1[[#This Row],[Quantity]]&gt;100,7%,0)))</f>
        <v>0.03</v>
      </c>
      <c r="Z126" s="10">
        <f>Table1[[#This Row],[Sales Values]]*(1-Table1[[#This Row],[Discount]])</f>
        <v>2505.1220000000003</v>
      </c>
      <c r="AA126" s="10">
        <f>Table1[[#This Row],[Sales Values]]+(Table1[[#This Row],[Sales Values]]*1.05%)</f>
        <v>2609.7173000000003</v>
      </c>
      <c r="AB126" s="10">
        <f>Table1[[#This Row],[Sales Values]]*1.05</f>
        <v>2711.7300000000005</v>
      </c>
      <c r="AC126" s="10" t="str">
        <f t="shared" si="9"/>
        <v>Superwossname</v>
      </c>
      <c r="AD126" t="s">
        <v>101</v>
      </c>
    </row>
    <row r="127" spans="1:30" x14ac:dyDescent="0.3">
      <c r="A127">
        <v>385</v>
      </c>
      <c r="B127" t="s">
        <v>1464</v>
      </c>
      <c r="C127" t="s">
        <v>1465</v>
      </c>
      <c r="D127" t="s">
        <v>28</v>
      </c>
      <c r="E127" t="s">
        <v>29</v>
      </c>
      <c r="F127">
        <v>90</v>
      </c>
      <c r="G127" t="s">
        <v>1466</v>
      </c>
      <c r="H127" t="s">
        <v>993</v>
      </c>
      <c r="I127" t="s">
        <v>32</v>
      </c>
      <c r="J127" s="8">
        <v>44644</v>
      </c>
      <c r="K127" s="6" t="str">
        <f t="shared" si="5"/>
        <v>2022</v>
      </c>
      <c r="L127" s="6" t="str">
        <f t="shared" si="6"/>
        <v>Mar</v>
      </c>
      <c r="M127">
        <v>32</v>
      </c>
      <c r="N127" s="10">
        <f t="shared" si="7"/>
        <v>2.0099999999999998</v>
      </c>
      <c r="O127">
        <f t="shared" si="8"/>
        <v>20</v>
      </c>
      <c r="P127">
        <v>0.5</v>
      </c>
      <c r="Q127" s="11">
        <f>Table1[[#This Row],[Quantity]]*Table1[[#This Row],[Case Size]]</f>
        <v>640</v>
      </c>
      <c r="R127" s="10">
        <f>Table1[[#This Row],[ Sales Volume]]*Table1[[#This Row],[Cost]]</f>
        <v>1286.3999999999999</v>
      </c>
      <c r="S127" s="10">
        <f>Table1[[#This Row],[Sales Values]]-(Table1[[#This Row],[Sales Values]]*0.25)</f>
        <v>964.8</v>
      </c>
      <c r="T127" s="10">
        <f>Table1[[#This Row],[Manufacturing Cost]]-Table1[[#This Row],[Delivery Cost]]</f>
        <v>948.8</v>
      </c>
      <c r="U127" s="10">
        <f>Table1[[#This Row],[Quantity]]*Table1[[#This Row],[Delivery]]</f>
        <v>16</v>
      </c>
      <c r="V127" s="10">
        <f>Table1[[#This Row],[Sales Values]]-Table1[[#This Row],[Manufacturing Cost]]</f>
        <v>321.59999999999991</v>
      </c>
      <c r="W127" s="13">
        <f>Table1[[#This Row],[Profit]]/Table1[[#This Row],[Sales Values]]</f>
        <v>0.24999999999999994</v>
      </c>
      <c r="X127" s="10">
        <v>14.95</v>
      </c>
      <c r="Y127" s="14">
        <f>IF(AND(Table1[[#This Row],[Quantity]]&gt;20,Table1[[#This Row],[Quantity]]&lt;=50),3%,IF(AND(Table1[[#This Row],[Quantity]]&gt;50,Table1[[#This Row],[Quantity]]&lt;=100),5%,IF(Table1[[#This Row],[Quantity]]&gt;100,7%,0)))</f>
        <v>0.03</v>
      </c>
      <c r="Z127" s="10">
        <f>Table1[[#This Row],[Sales Values]]*(1-Table1[[#This Row],[Discount]])</f>
        <v>1247.8079999999998</v>
      </c>
      <c r="AA127" s="10">
        <f>Table1[[#This Row],[Sales Values]]+(Table1[[#This Row],[Sales Values]]*1.05%)</f>
        <v>1299.9071999999999</v>
      </c>
      <c r="AB127" s="10">
        <f>Table1[[#This Row],[Sales Values]]*1.05</f>
        <v>1350.72</v>
      </c>
      <c r="AC127" s="10" t="str">
        <f t="shared" si="9"/>
        <v>Hyperwotsit</v>
      </c>
      <c r="AD127" t="s">
        <v>20</v>
      </c>
    </row>
    <row r="128" spans="1:30" x14ac:dyDescent="0.3">
      <c r="A128">
        <v>390</v>
      </c>
      <c r="B128" t="s">
        <v>1484</v>
      </c>
      <c r="C128" t="s">
        <v>1485</v>
      </c>
      <c r="D128" t="s">
        <v>15</v>
      </c>
      <c r="E128" t="s">
        <v>16</v>
      </c>
      <c r="F128">
        <v>30</v>
      </c>
      <c r="G128" t="s">
        <v>13541</v>
      </c>
      <c r="H128" t="s">
        <v>1486</v>
      </c>
      <c r="I128" t="s">
        <v>32</v>
      </c>
      <c r="J128" s="8">
        <v>44684</v>
      </c>
      <c r="K128" s="6" t="str">
        <f t="shared" si="5"/>
        <v>2022</v>
      </c>
      <c r="L128" s="6" t="str">
        <f t="shared" si="6"/>
        <v>May</v>
      </c>
      <c r="M128">
        <v>42</v>
      </c>
      <c r="N128" s="10">
        <f t="shared" si="7"/>
        <v>3.49</v>
      </c>
      <c r="O128">
        <f t="shared" si="8"/>
        <v>20</v>
      </c>
      <c r="P128">
        <v>0.5</v>
      </c>
      <c r="Q128" s="12">
        <f>Table1[[#This Row],[Quantity]]*Table1[[#This Row],[Case Size]]</f>
        <v>840</v>
      </c>
      <c r="R128" s="10">
        <f>Table1[[#This Row],[ Sales Volume]]*Table1[[#This Row],[Cost]]</f>
        <v>2931.6000000000004</v>
      </c>
      <c r="S128" s="10">
        <f>Table1[[#This Row],[Sales Values]]-(Table1[[#This Row],[Sales Values]]*0.25)</f>
        <v>2198.7000000000003</v>
      </c>
      <c r="T128" s="10">
        <f>Table1[[#This Row],[Manufacturing Cost]]-Table1[[#This Row],[Delivery Cost]]</f>
        <v>2177.7000000000003</v>
      </c>
      <c r="U128" s="10">
        <f>Table1[[#This Row],[Quantity]]*Table1[[#This Row],[Delivery]]</f>
        <v>21</v>
      </c>
      <c r="V128" s="10">
        <f>Table1[[#This Row],[Sales Values]]-Table1[[#This Row],[Manufacturing Cost]]</f>
        <v>732.90000000000009</v>
      </c>
      <c r="W128" s="13">
        <f>Table1[[#This Row],[Profit]]/Table1[[#This Row],[Sales Values]]</f>
        <v>0.25</v>
      </c>
      <c r="X128" s="10">
        <v>14.95</v>
      </c>
      <c r="Y128" s="14">
        <f>IF(AND(Table1[[#This Row],[Quantity]]&gt;20,Table1[[#This Row],[Quantity]]&lt;=50),3%,IF(AND(Table1[[#This Row],[Quantity]]&gt;50,Table1[[#This Row],[Quantity]]&lt;=100),5%,IF(Table1[[#This Row],[Quantity]]&gt;100,7%,0)))</f>
        <v>0.03</v>
      </c>
      <c r="Z128" s="10">
        <f>Table1[[#This Row],[Sales Values]]*(1-Table1[[#This Row],[Discount]])</f>
        <v>2843.6520000000005</v>
      </c>
      <c r="AA128" s="10">
        <f>Table1[[#This Row],[Sales Values]]+(Table1[[#This Row],[Sales Values]]*1.05%)</f>
        <v>2962.3818000000006</v>
      </c>
      <c r="AB128" s="10">
        <f>Table1[[#This Row],[Sales Values]]*1.05</f>
        <v>3078.1800000000003</v>
      </c>
      <c r="AC128" s="10" t="str">
        <f t="shared" si="9"/>
        <v>Superwossname</v>
      </c>
      <c r="AD128" t="s">
        <v>101</v>
      </c>
    </row>
    <row r="129" spans="1:30" x14ac:dyDescent="0.3">
      <c r="A129">
        <v>393</v>
      </c>
      <c r="B129" t="s">
        <v>1495</v>
      </c>
      <c r="C129" t="s">
        <v>1496</v>
      </c>
      <c r="D129" t="s">
        <v>51</v>
      </c>
      <c r="E129" t="s">
        <v>16</v>
      </c>
      <c r="F129">
        <v>60</v>
      </c>
      <c r="G129" t="s">
        <v>1497</v>
      </c>
      <c r="H129" t="s">
        <v>738</v>
      </c>
      <c r="I129" t="s">
        <v>38</v>
      </c>
      <c r="J129" s="8">
        <v>44011</v>
      </c>
      <c r="K129" s="6" t="str">
        <f t="shared" si="5"/>
        <v>2020</v>
      </c>
      <c r="L129" s="6" t="str">
        <f t="shared" si="6"/>
        <v>Jun</v>
      </c>
      <c r="M129">
        <v>36</v>
      </c>
      <c r="N129" s="10">
        <f t="shared" si="7"/>
        <v>1.89</v>
      </c>
      <c r="O129">
        <f t="shared" si="8"/>
        <v>18</v>
      </c>
      <c r="P129">
        <v>0.5</v>
      </c>
      <c r="Q129" s="12">
        <f>Table1[[#This Row],[Quantity]]*Table1[[#This Row],[Case Size]]</f>
        <v>648</v>
      </c>
      <c r="R129" s="10">
        <f>Table1[[#This Row],[ Sales Volume]]*Table1[[#This Row],[Cost]]</f>
        <v>1224.72</v>
      </c>
      <c r="S129" s="10">
        <f>Table1[[#This Row],[Sales Values]]-(Table1[[#This Row],[Sales Values]]*0.25)</f>
        <v>918.54</v>
      </c>
      <c r="T129" s="10">
        <f>Table1[[#This Row],[Manufacturing Cost]]-Table1[[#This Row],[Delivery Cost]]</f>
        <v>900.54</v>
      </c>
      <c r="U129" s="10">
        <f>Table1[[#This Row],[Quantity]]*Table1[[#This Row],[Delivery]]</f>
        <v>18</v>
      </c>
      <c r="V129" s="10">
        <f>Table1[[#This Row],[Sales Values]]-Table1[[#This Row],[Manufacturing Cost]]</f>
        <v>306.18000000000006</v>
      </c>
      <c r="W129" s="13">
        <f>Table1[[#This Row],[Profit]]/Table1[[#This Row],[Sales Values]]</f>
        <v>0.25000000000000006</v>
      </c>
      <c r="X129" s="10">
        <v>14.95</v>
      </c>
      <c r="Y129" s="14">
        <f>IF(AND(Table1[[#This Row],[Quantity]]&gt;20,Table1[[#This Row],[Quantity]]&lt;=50),3%,IF(AND(Table1[[#This Row],[Quantity]]&gt;50,Table1[[#This Row],[Quantity]]&lt;=100),5%,IF(Table1[[#This Row],[Quantity]]&gt;100,7%,0)))</f>
        <v>0.03</v>
      </c>
      <c r="Z129" s="10">
        <f>Table1[[#This Row],[Sales Values]]*(1-Table1[[#This Row],[Discount]])</f>
        <v>1187.9784</v>
      </c>
      <c r="AA129" s="10">
        <f>Table1[[#This Row],[Sales Values]]+(Table1[[#This Row],[Sales Values]]*1.05%)</f>
        <v>1237.5795600000001</v>
      </c>
      <c r="AB129" s="10">
        <f>Table1[[#This Row],[Sales Values]]*1.05</f>
        <v>1285.9560000000001</v>
      </c>
      <c r="AC129" s="10" t="str">
        <f t="shared" si="9"/>
        <v>Gigastuff</v>
      </c>
      <c r="AD129" t="s">
        <v>45</v>
      </c>
    </row>
    <row r="130" spans="1:30" x14ac:dyDescent="0.3">
      <c r="A130">
        <v>396</v>
      </c>
      <c r="B130" t="s">
        <v>1503</v>
      </c>
      <c r="C130" t="s">
        <v>500</v>
      </c>
      <c r="D130" t="s">
        <v>92</v>
      </c>
      <c r="E130" t="s">
        <v>29</v>
      </c>
      <c r="F130">
        <v>60</v>
      </c>
      <c r="G130" t="s">
        <v>14399</v>
      </c>
      <c r="H130" t="s">
        <v>1505</v>
      </c>
      <c r="I130" t="s">
        <v>32</v>
      </c>
      <c r="J130" s="8">
        <v>44842</v>
      </c>
      <c r="K130" s="6" t="str">
        <f t="shared" ref="K130:K193" si="10">TEXT(J130, "yyyy")</f>
        <v>2022</v>
      </c>
      <c r="L130" s="6" t="str">
        <f t="shared" ref="L130:L193" si="11">TEXT(J130, "mmm")</f>
        <v>Oct</v>
      </c>
      <c r="M130">
        <v>87</v>
      </c>
      <c r="N130" s="10">
        <f t="shared" ref="N130:N193" si="12">VLOOKUP(AD130,Codes,3)</f>
        <v>3.49</v>
      </c>
      <c r="O130">
        <f t="shared" ref="O130:O193" si="13">VLOOKUP(AD130,Codes,4)</f>
        <v>20</v>
      </c>
      <c r="P130">
        <v>0.5</v>
      </c>
      <c r="Q130" s="12">
        <f>Table1[[#This Row],[Quantity]]*Table1[[#This Row],[Case Size]]</f>
        <v>1740</v>
      </c>
      <c r="R130" s="10">
        <f>Table1[[#This Row],[ Sales Volume]]*Table1[[#This Row],[Cost]]</f>
        <v>6072.6</v>
      </c>
      <c r="S130" s="10">
        <f>Table1[[#This Row],[Sales Values]]-(Table1[[#This Row],[Sales Values]]*0.25)</f>
        <v>4554.4500000000007</v>
      </c>
      <c r="T130" s="10">
        <f>Table1[[#This Row],[Manufacturing Cost]]-Table1[[#This Row],[Delivery Cost]]</f>
        <v>4510.9500000000007</v>
      </c>
      <c r="U130" s="10">
        <f>Table1[[#This Row],[Quantity]]*Table1[[#This Row],[Delivery]]</f>
        <v>43.5</v>
      </c>
      <c r="V130" s="10">
        <f>Table1[[#This Row],[Sales Values]]-Table1[[#This Row],[Manufacturing Cost]]</f>
        <v>1518.1499999999996</v>
      </c>
      <c r="W130" s="13">
        <f>Table1[[#This Row],[Profit]]/Table1[[#This Row],[Sales Values]]</f>
        <v>0.24999999999999992</v>
      </c>
      <c r="X130" s="10">
        <v>14.95</v>
      </c>
      <c r="Y130" s="14">
        <f>IF(AND(Table1[[#This Row],[Quantity]]&gt;20,Table1[[#This Row],[Quantity]]&lt;=50),3%,IF(AND(Table1[[#This Row],[Quantity]]&gt;50,Table1[[#This Row],[Quantity]]&lt;=100),5%,IF(Table1[[#This Row],[Quantity]]&gt;100,7%,0)))</f>
        <v>0.05</v>
      </c>
      <c r="Z130" s="10">
        <f>Table1[[#This Row],[Sales Values]]*(1-Table1[[#This Row],[Discount]])</f>
        <v>5768.97</v>
      </c>
      <c r="AA130" s="10">
        <f>Table1[[#This Row],[Sales Values]]+(Table1[[#This Row],[Sales Values]]*1.05%)</f>
        <v>6136.3623000000007</v>
      </c>
      <c r="AB130" s="10">
        <f>Table1[[#This Row],[Sales Values]]*1.05</f>
        <v>6376.2300000000005</v>
      </c>
      <c r="AC130" s="10" t="str">
        <f t="shared" ref="AC130:AC193" si="14">VLOOKUP(AD130,Codes,2)</f>
        <v>Superwossname</v>
      </c>
      <c r="AD130" t="s">
        <v>101</v>
      </c>
    </row>
    <row r="131" spans="1:30" x14ac:dyDescent="0.3">
      <c r="A131">
        <v>397</v>
      </c>
      <c r="B131" t="s">
        <v>1506</v>
      </c>
      <c r="C131" t="s">
        <v>639</v>
      </c>
      <c r="D131" t="s">
        <v>51</v>
      </c>
      <c r="E131" t="s">
        <v>16</v>
      </c>
      <c r="F131">
        <v>60</v>
      </c>
      <c r="G131" t="s">
        <v>14381</v>
      </c>
      <c r="H131" t="s">
        <v>1508</v>
      </c>
      <c r="I131" t="s">
        <v>32</v>
      </c>
      <c r="J131" s="8">
        <v>43983</v>
      </c>
      <c r="K131" s="6" t="str">
        <f t="shared" si="10"/>
        <v>2020</v>
      </c>
      <c r="L131" s="6" t="str">
        <f t="shared" si="11"/>
        <v>Jun</v>
      </c>
      <c r="M131">
        <v>36</v>
      </c>
      <c r="N131" s="10">
        <f t="shared" si="12"/>
        <v>2.0099999999999998</v>
      </c>
      <c r="O131">
        <f t="shared" si="13"/>
        <v>20</v>
      </c>
      <c r="P131">
        <v>0.5</v>
      </c>
      <c r="Q131" s="12">
        <f>Table1[[#This Row],[Quantity]]*Table1[[#This Row],[Case Size]]</f>
        <v>720</v>
      </c>
      <c r="R131" s="10">
        <f>Table1[[#This Row],[ Sales Volume]]*Table1[[#This Row],[Cost]]</f>
        <v>1447.1999999999998</v>
      </c>
      <c r="S131" s="10">
        <f>Table1[[#This Row],[Sales Values]]-(Table1[[#This Row],[Sales Values]]*0.25)</f>
        <v>1085.3999999999999</v>
      </c>
      <c r="T131" s="10">
        <f>Table1[[#This Row],[Manufacturing Cost]]-Table1[[#This Row],[Delivery Cost]]</f>
        <v>1067.3999999999999</v>
      </c>
      <c r="U131" s="10">
        <f>Table1[[#This Row],[Quantity]]*Table1[[#This Row],[Delivery]]</f>
        <v>18</v>
      </c>
      <c r="V131" s="10">
        <f>Table1[[#This Row],[Sales Values]]-Table1[[#This Row],[Manufacturing Cost]]</f>
        <v>361.79999999999995</v>
      </c>
      <c r="W131" s="13">
        <f>Table1[[#This Row],[Profit]]/Table1[[#This Row],[Sales Values]]</f>
        <v>0.25</v>
      </c>
      <c r="X131" s="10">
        <v>14.95</v>
      </c>
      <c r="Y131" s="14">
        <f>IF(AND(Table1[[#This Row],[Quantity]]&gt;20,Table1[[#This Row],[Quantity]]&lt;=50),3%,IF(AND(Table1[[#This Row],[Quantity]]&gt;50,Table1[[#This Row],[Quantity]]&lt;=100),5%,IF(Table1[[#This Row],[Quantity]]&gt;100,7%,0)))</f>
        <v>0.03</v>
      </c>
      <c r="Z131" s="10">
        <f>Table1[[#This Row],[Sales Values]]*(1-Table1[[#This Row],[Discount]])</f>
        <v>1403.7839999999999</v>
      </c>
      <c r="AA131" s="10">
        <f>Table1[[#This Row],[Sales Values]]+(Table1[[#This Row],[Sales Values]]*1.05%)</f>
        <v>1462.3955999999998</v>
      </c>
      <c r="AB131" s="10">
        <f>Table1[[#This Row],[Sales Values]]*1.05</f>
        <v>1519.56</v>
      </c>
      <c r="AC131" s="10" t="str">
        <f t="shared" si="14"/>
        <v>Hyperwotsit</v>
      </c>
      <c r="AD131" t="s">
        <v>20</v>
      </c>
    </row>
    <row r="132" spans="1:30" x14ac:dyDescent="0.3">
      <c r="A132">
        <v>398</v>
      </c>
      <c r="B132" t="s">
        <v>1509</v>
      </c>
      <c r="C132" t="s">
        <v>1510</v>
      </c>
      <c r="D132" t="s">
        <v>28</v>
      </c>
      <c r="E132" t="s">
        <v>29</v>
      </c>
      <c r="F132">
        <v>90</v>
      </c>
      <c r="G132" t="s">
        <v>1511</v>
      </c>
      <c r="H132" t="s">
        <v>1512</v>
      </c>
      <c r="I132" t="s">
        <v>25</v>
      </c>
      <c r="J132" s="8">
        <v>44537</v>
      </c>
      <c r="K132" s="6" t="str">
        <f t="shared" si="10"/>
        <v>2021</v>
      </c>
      <c r="L132" s="6" t="str">
        <f t="shared" si="11"/>
        <v>Dec</v>
      </c>
      <c r="M132">
        <v>79</v>
      </c>
      <c r="N132" s="10">
        <f t="shared" si="12"/>
        <v>3.49</v>
      </c>
      <c r="O132">
        <f t="shared" si="13"/>
        <v>20</v>
      </c>
      <c r="P132">
        <v>0.5</v>
      </c>
      <c r="Q132" s="12">
        <f>Table1[[#This Row],[Quantity]]*Table1[[#This Row],[Case Size]]</f>
        <v>1580</v>
      </c>
      <c r="R132" s="10">
        <f>Table1[[#This Row],[ Sales Volume]]*Table1[[#This Row],[Cost]]</f>
        <v>5514.2000000000007</v>
      </c>
      <c r="S132" s="10">
        <f>Table1[[#This Row],[Sales Values]]-(Table1[[#This Row],[Sales Values]]*0.25)</f>
        <v>4135.6500000000005</v>
      </c>
      <c r="T132" s="10">
        <f>Table1[[#This Row],[Manufacturing Cost]]-Table1[[#This Row],[Delivery Cost]]</f>
        <v>4096.1500000000005</v>
      </c>
      <c r="U132" s="10">
        <f>Table1[[#This Row],[Quantity]]*Table1[[#This Row],[Delivery]]</f>
        <v>39.5</v>
      </c>
      <c r="V132" s="10">
        <f>Table1[[#This Row],[Sales Values]]-Table1[[#This Row],[Manufacturing Cost]]</f>
        <v>1378.5500000000002</v>
      </c>
      <c r="W132" s="13">
        <f>Table1[[#This Row],[Profit]]/Table1[[#This Row],[Sales Values]]</f>
        <v>0.25</v>
      </c>
      <c r="X132" s="10">
        <v>14.95</v>
      </c>
      <c r="Y132" s="14">
        <f>IF(AND(Table1[[#This Row],[Quantity]]&gt;20,Table1[[#This Row],[Quantity]]&lt;=50),3%,IF(AND(Table1[[#This Row],[Quantity]]&gt;50,Table1[[#This Row],[Quantity]]&lt;=100),5%,IF(Table1[[#This Row],[Quantity]]&gt;100,7%,0)))</f>
        <v>0.05</v>
      </c>
      <c r="Z132" s="10">
        <f>Table1[[#This Row],[Sales Values]]*(1-Table1[[#This Row],[Discount]])</f>
        <v>5238.4900000000007</v>
      </c>
      <c r="AA132" s="10">
        <f>Table1[[#This Row],[Sales Values]]+(Table1[[#This Row],[Sales Values]]*1.05%)</f>
        <v>5572.0991000000004</v>
      </c>
      <c r="AB132" s="10">
        <f>Table1[[#This Row],[Sales Values]]*1.05</f>
        <v>5789.9100000000008</v>
      </c>
      <c r="AC132" s="10" t="str">
        <f t="shared" si="14"/>
        <v>Superwossname</v>
      </c>
      <c r="AD132" t="s">
        <v>101</v>
      </c>
    </row>
    <row r="133" spans="1:30" x14ac:dyDescent="0.3">
      <c r="A133">
        <v>399</v>
      </c>
      <c r="B133" t="s">
        <v>1513</v>
      </c>
      <c r="C133" t="s">
        <v>836</v>
      </c>
      <c r="D133" t="s">
        <v>15</v>
      </c>
      <c r="E133" t="s">
        <v>16</v>
      </c>
      <c r="F133">
        <v>60</v>
      </c>
      <c r="G133" t="s">
        <v>1514</v>
      </c>
      <c r="H133" t="s">
        <v>1515</v>
      </c>
      <c r="I133" t="s">
        <v>124</v>
      </c>
      <c r="J133" s="8">
        <v>44019</v>
      </c>
      <c r="K133" s="6" t="str">
        <f t="shared" si="10"/>
        <v>2020</v>
      </c>
      <c r="L133" s="6" t="str">
        <f t="shared" si="11"/>
        <v>Jul</v>
      </c>
      <c r="M133">
        <v>66</v>
      </c>
      <c r="N133" s="10">
        <f t="shared" si="12"/>
        <v>3.49</v>
      </c>
      <c r="O133">
        <f t="shared" si="13"/>
        <v>20</v>
      </c>
      <c r="P133">
        <v>0.5</v>
      </c>
      <c r="Q133" s="12">
        <f>Table1[[#This Row],[Quantity]]*Table1[[#This Row],[Case Size]]</f>
        <v>1320</v>
      </c>
      <c r="R133" s="10">
        <f>Table1[[#This Row],[ Sales Volume]]*Table1[[#This Row],[Cost]]</f>
        <v>4606.8</v>
      </c>
      <c r="S133" s="10">
        <f>Table1[[#This Row],[Sales Values]]-(Table1[[#This Row],[Sales Values]]*0.25)</f>
        <v>3455.1000000000004</v>
      </c>
      <c r="T133" s="10">
        <f>Table1[[#This Row],[Manufacturing Cost]]-Table1[[#This Row],[Delivery Cost]]</f>
        <v>3422.1000000000004</v>
      </c>
      <c r="U133" s="10">
        <f>Table1[[#This Row],[Quantity]]*Table1[[#This Row],[Delivery]]</f>
        <v>33</v>
      </c>
      <c r="V133" s="10">
        <f>Table1[[#This Row],[Sales Values]]-Table1[[#This Row],[Manufacturing Cost]]</f>
        <v>1151.6999999999998</v>
      </c>
      <c r="W133" s="13">
        <f>Table1[[#This Row],[Profit]]/Table1[[#This Row],[Sales Values]]</f>
        <v>0.24999999999999994</v>
      </c>
      <c r="X133" s="10">
        <v>14.95</v>
      </c>
      <c r="Y133" s="14">
        <f>IF(AND(Table1[[#This Row],[Quantity]]&gt;20,Table1[[#This Row],[Quantity]]&lt;=50),3%,IF(AND(Table1[[#This Row],[Quantity]]&gt;50,Table1[[#This Row],[Quantity]]&lt;=100),5%,IF(Table1[[#This Row],[Quantity]]&gt;100,7%,0)))</f>
        <v>0.05</v>
      </c>
      <c r="Z133" s="10">
        <f>Table1[[#This Row],[Sales Values]]*(1-Table1[[#This Row],[Discount]])</f>
        <v>4376.46</v>
      </c>
      <c r="AA133" s="10">
        <f>Table1[[#This Row],[Sales Values]]+(Table1[[#This Row],[Sales Values]]*1.05%)</f>
        <v>4655.1714000000002</v>
      </c>
      <c r="AB133" s="10">
        <f>Table1[[#This Row],[Sales Values]]*1.05</f>
        <v>4837.1400000000003</v>
      </c>
      <c r="AC133" s="10" t="str">
        <f t="shared" si="14"/>
        <v>Superwossname</v>
      </c>
      <c r="AD133" t="s">
        <v>101</v>
      </c>
    </row>
    <row r="134" spans="1:30" x14ac:dyDescent="0.3">
      <c r="A134">
        <v>400</v>
      </c>
      <c r="B134" t="s">
        <v>1516</v>
      </c>
      <c r="C134" t="s">
        <v>1517</v>
      </c>
      <c r="D134" t="s">
        <v>51</v>
      </c>
      <c r="E134" t="s">
        <v>16</v>
      </c>
      <c r="F134">
        <v>30</v>
      </c>
      <c r="G134" t="s">
        <v>1518</v>
      </c>
      <c r="H134" t="s">
        <v>1519</v>
      </c>
      <c r="I134" t="s">
        <v>32</v>
      </c>
      <c r="J134" s="8">
        <v>44024</v>
      </c>
      <c r="K134" s="6" t="str">
        <f t="shared" si="10"/>
        <v>2020</v>
      </c>
      <c r="L134" s="6" t="str">
        <f t="shared" si="11"/>
        <v>Jul</v>
      </c>
      <c r="M134">
        <v>44</v>
      </c>
      <c r="N134" s="10">
        <f t="shared" si="12"/>
        <v>3.49</v>
      </c>
      <c r="O134">
        <f t="shared" si="13"/>
        <v>20</v>
      </c>
      <c r="P134">
        <v>0.5</v>
      </c>
      <c r="Q134" s="12">
        <f>Table1[[#This Row],[Quantity]]*Table1[[#This Row],[Case Size]]</f>
        <v>880</v>
      </c>
      <c r="R134" s="10">
        <f>Table1[[#This Row],[ Sales Volume]]*Table1[[#This Row],[Cost]]</f>
        <v>3071.2000000000003</v>
      </c>
      <c r="S134" s="10">
        <f>Table1[[#This Row],[Sales Values]]-(Table1[[#This Row],[Sales Values]]*0.25)</f>
        <v>2303.4</v>
      </c>
      <c r="T134" s="10">
        <f>Table1[[#This Row],[Manufacturing Cost]]-Table1[[#This Row],[Delivery Cost]]</f>
        <v>2281.4</v>
      </c>
      <c r="U134" s="10">
        <f>Table1[[#This Row],[Quantity]]*Table1[[#This Row],[Delivery]]</f>
        <v>22</v>
      </c>
      <c r="V134" s="10">
        <f>Table1[[#This Row],[Sales Values]]-Table1[[#This Row],[Manufacturing Cost]]</f>
        <v>767.80000000000018</v>
      </c>
      <c r="W134" s="13">
        <f>Table1[[#This Row],[Profit]]/Table1[[#This Row],[Sales Values]]</f>
        <v>0.25000000000000006</v>
      </c>
      <c r="X134" s="10">
        <v>14.95</v>
      </c>
      <c r="Y134" s="14">
        <f>IF(AND(Table1[[#This Row],[Quantity]]&gt;20,Table1[[#This Row],[Quantity]]&lt;=50),3%,IF(AND(Table1[[#This Row],[Quantity]]&gt;50,Table1[[#This Row],[Quantity]]&lt;=100),5%,IF(Table1[[#This Row],[Quantity]]&gt;100,7%,0)))</f>
        <v>0.03</v>
      </c>
      <c r="Z134" s="10">
        <f>Table1[[#This Row],[Sales Values]]*(1-Table1[[#This Row],[Discount]])</f>
        <v>2979.0640000000003</v>
      </c>
      <c r="AA134" s="10">
        <f>Table1[[#This Row],[Sales Values]]+(Table1[[#This Row],[Sales Values]]*1.05%)</f>
        <v>3103.4476000000004</v>
      </c>
      <c r="AB134" s="10">
        <f>Table1[[#This Row],[Sales Values]]*1.05</f>
        <v>3224.76</v>
      </c>
      <c r="AC134" s="10" t="str">
        <f t="shared" si="14"/>
        <v>Superwossname</v>
      </c>
      <c r="AD134" t="s">
        <v>101</v>
      </c>
    </row>
    <row r="135" spans="1:30" x14ac:dyDescent="0.3">
      <c r="A135">
        <v>410</v>
      </c>
      <c r="B135" t="s">
        <v>1553</v>
      </c>
      <c r="C135" t="s">
        <v>1554</v>
      </c>
      <c r="D135" t="s">
        <v>28</v>
      </c>
      <c r="E135" t="s">
        <v>29</v>
      </c>
      <c r="F135">
        <v>90</v>
      </c>
      <c r="G135" t="s">
        <v>1555</v>
      </c>
      <c r="H135" t="s">
        <v>1556</v>
      </c>
      <c r="I135" t="s">
        <v>1311</v>
      </c>
      <c r="J135" s="8">
        <v>44887</v>
      </c>
      <c r="K135" s="6" t="str">
        <f t="shared" si="10"/>
        <v>2022</v>
      </c>
      <c r="L135" s="6" t="str">
        <f t="shared" si="11"/>
        <v>Nov</v>
      </c>
      <c r="M135">
        <v>65</v>
      </c>
      <c r="N135" s="10">
        <f t="shared" si="12"/>
        <v>3.49</v>
      </c>
      <c r="O135">
        <f t="shared" si="13"/>
        <v>20</v>
      </c>
      <c r="P135">
        <v>0.5</v>
      </c>
      <c r="Q135" s="12">
        <f>Table1[[#This Row],[Quantity]]*Table1[[#This Row],[Case Size]]</f>
        <v>1300</v>
      </c>
      <c r="R135" s="10">
        <f>Table1[[#This Row],[ Sales Volume]]*Table1[[#This Row],[Cost]]</f>
        <v>4537</v>
      </c>
      <c r="S135" s="10">
        <f>Table1[[#This Row],[Sales Values]]-(Table1[[#This Row],[Sales Values]]*0.25)</f>
        <v>3402.75</v>
      </c>
      <c r="T135" s="10">
        <f>Table1[[#This Row],[Manufacturing Cost]]-Table1[[#This Row],[Delivery Cost]]</f>
        <v>3370.25</v>
      </c>
      <c r="U135" s="10">
        <f>Table1[[#This Row],[Quantity]]*Table1[[#This Row],[Delivery]]</f>
        <v>32.5</v>
      </c>
      <c r="V135" s="10">
        <f>Table1[[#This Row],[Sales Values]]-Table1[[#This Row],[Manufacturing Cost]]</f>
        <v>1134.25</v>
      </c>
      <c r="W135" s="13">
        <f>Table1[[#This Row],[Profit]]/Table1[[#This Row],[Sales Values]]</f>
        <v>0.25</v>
      </c>
      <c r="X135" s="10">
        <v>14.95</v>
      </c>
      <c r="Y135" s="14">
        <f>IF(AND(Table1[[#This Row],[Quantity]]&gt;20,Table1[[#This Row],[Quantity]]&lt;=50),3%,IF(AND(Table1[[#This Row],[Quantity]]&gt;50,Table1[[#This Row],[Quantity]]&lt;=100),5%,IF(Table1[[#This Row],[Quantity]]&gt;100,7%,0)))</f>
        <v>0.05</v>
      </c>
      <c r="Z135" s="10">
        <f>Table1[[#This Row],[Sales Values]]*(1-Table1[[#This Row],[Discount]])</f>
        <v>4310.1499999999996</v>
      </c>
      <c r="AA135" s="10">
        <f>Table1[[#This Row],[Sales Values]]+(Table1[[#This Row],[Sales Values]]*1.05%)</f>
        <v>4584.6385</v>
      </c>
      <c r="AB135" s="10">
        <f>Table1[[#This Row],[Sales Values]]*1.05</f>
        <v>4763.8500000000004</v>
      </c>
      <c r="AC135" s="10" t="str">
        <f t="shared" si="14"/>
        <v>Superwossname</v>
      </c>
      <c r="AD135" t="s">
        <v>101</v>
      </c>
    </row>
    <row r="136" spans="1:30" x14ac:dyDescent="0.3">
      <c r="A136">
        <v>412</v>
      </c>
      <c r="B136" t="s">
        <v>1560</v>
      </c>
      <c r="C136" t="s">
        <v>1561</v>
      </c>
      <c r="D136" t="s">
        <v>15</v>
      </c>
      <c r="E136" t="s">
        <v>16</v>
      </c>
      <c r="F136">
        <v>30</v>
      </c>
      <c r="G136" t="s">
        <v>1562</v>
      </c>
      <c r="H136" t="s">
        <v>641</v>
      </c>
      <c r="I136" t="s">
        <v>294</v>
      </c>
      <c r="J136" s="8">
        <v>44243</v>
      </c>
      <c r="K136" s="6" t="str">
        <f t="shared" si="10"/>
        <v>2021</v>
      </c>
      <c r="L136" s="6" t="str">
        <f t="shared" si="11"/>
        <v>Feb</v>
      </c>
      <c r="M136">
        <v>27</v>
      </c>
      <c r="N136" s="10">
        <f t="shared" si="12"/>
        <v>2.0099999999999998</v>
      </c>
      <c r="O136">
        <f t="shared" si="13"/>
        <v>20</v>
      </c>
      <c r="P136">
        <v>0.5</v>
      </c>
      <c r="Q136" s="12">
        <f>Table1[[#This Row],[Quantity]]*Table1[[#This Row],[Case Size]]</f>
        <v>540</v>
      </c>
      <c r="R136" s="10">
        <f>Table1[[#This Row],[ Sales Volume]]*Table1[[#This Row],[Cost]]</f>
        <v>1085.3999999999999</v>
      </c>
      <c r="S136" s="10">
        <f>Table1[[#This Row],[Sales Values]]-(Table1[[#This Row],[Sales Values]]*0.25)</f>
        <v>814.05</v>
      </c>
      <c r="T136" s="10">
        <f>Table1[[#This Row],[Manufacturing Cost]]-Table1[[#This Row],[Delivery Cost]]</f>
        <v>800.55</v>
      </c>
      <c r="U136" s="10">
        <f>Table1[[#This Row],[Quantity]]*Table1[[#This Row],[Delivery]]</f>
        <v>13.5</v>
      </c>
      <c r="V136" s="10">
        <f>Table1[[#This Row],[Sales Values]]-Table1[[#This Row],[Manufacturing Cost]]</f>
        <v>271.34999999999991</v>
      </c>
      <c r="W136" s="13">
        <f>Table1[[#This Row],[Profit]]/Table1[[#This Row],[Sales Values]]</f>
        <v>0.24999999999999994</v>
      </c>
      <c r="X136" s="10">
        <v>14.95</v>
      </c>
      <c r="Y136" s="14">
        <f>IF(AND(Table1[[#This Row],[Quantity]]&gt;20,Table1[[#This Row],[Quantity]]&lt;=50),3%,IF(AND(Table1[[#This Row],[Quantity]]&gt;50,Table1[[#This Row],[Quantity]]&lt;=100),5%,IF(Table1[[#This Row],[Quantity]]&gt;100,7%,0)))</f>
        <v>0.03</v>
      </c>
      <c r="Z136" s="10">
        <f>Table1[[#This Row],[Sales Values]]*(1-Table1[[#This Row],[Discount]])</f>
        <v>1052.8379999999997</v>
      </c>
      <c r="AA136" s="10">
        <f>Table1[[#This Row],[Sales Values]]+(Table1[[#This Row],[Sales Values]]*1.05%)</f>
        <v>1096.7966999999999</v>
      </c>
      <c r="AB136" s="10">
        <f>Table1[[#This Row],[Sales Values]]*1.05</f>
        <v>1139.6699999999998</v>
      </c>
      <c r="AC136" s="10" t="str">
        <f t="shared" si="14"/>
        <v>Hyperwotsit</v>
      </c>
      <c r="AD136" t="s">
        <v>20</v>
      </c>
    </row>
    <row r="137" spans="1:30" x14ac:dyDescent="0.3">
      <c r="A137">
        <v>415</v>
      </c>
      <c r="B137" t="s">
        <v>1569</v>
      </c>
      <c r="C137" t="s">
        <v>1251</v>
      </c>
      <c r="D137" t="s">
        <v>15</v>
      </c>
      <c r="E137" t="s">
        <v>16</v>
      </c>
      <c r="F137">
        <v>30</v>
      </c>
      <c r="G137" t="s">
        <v>1570</v>
      </c>
      <c r="H137" t="s">
        <v>1571</v>
      </c>
      <c r="I137" t="s">
        <v>110</v>
      </c>
      <c r="J137" s="8">
        <v>44766</v>
      </c>
      <c r="K137" s="6" t="str">
        <f t="shared" si="10"/>
        <v>2022</v>
      </c>
      <c r="L137" s="6" t="str">
        <f t="shared" si="11"/>
        <v>Jul</v>
      </c>
      <c r="M137">
        <v>41</v>
      </c>
      <c r="N137" s="10">
        <f t="shared" si="12"/>
        <v>1.89</v>
      </c>
      <c r="O137">
        <f t="shared" si="13"/>
        <v>18</v>
      </c>
      <c r="P137">
        <v>0.5</v>
      </c>
      <c r="Q137" s="12">
        <f>Table1[[#This Row],[Quantity]]*Table1[[#This Row],[Case Size]]</f>
        <v>738</v>
      </c>
      <c r="R137" s="10">
        <f>Table1[[#This Row],[ Sales Volume]]*Table1[[#This Row],[Cost]]</f>
        <v>1394.82</v>
      </c>
      <c r="S137" s="10">
        <f>Table1[[#This Row],[Sales Values]]-(Table1[[#This Row],[Sales Values]]*0.25)</f>
        <v>1046.115</v>
      </c>
      <c r="T137" s="10">
        <f>Table1[[#This Row],[Manufacturing Cost]]-Table1[[#This Row],[Delivery Cost]]</f>
        <v>1025.615</v>
      </c>
      <c r="U137" s="10">
        <f>Table1[[#This Row],[Quantity]]*Table1[[#This Row],[Delivery]]</f>
        <v>20.5</v>
      </c>
      <c r="V137" s="10">
        <f>Table1[[#This Row],[Sales Values]]-Table1[[#This Row],[Manufacturing Cost]]</f>
        <v>348.70499999999993</v>
      </c>
      <c r="W137" s="13">
        <f>Table1[[#This Row],[Profit]]/Table1[[#This Row],[Sales Values]]</f>
        <v>0.24999999999999997</v>
      </c>
      <c r="X137" s="10">
        <v>14.95</v>
      </c>
      <c r="Y137" s="14">
        <f>IF(AND(Table1[[#This Row],[Quantity]]&gt;20,Table1[[#This Row],[Quantity]]&lt;=50),3%,IF(AND(Table1[[#This Row],[Quantity]]&gt;50,Table1[[#This Row],[Quantity]]&lt;=100),5%,IF(Table1[[#This Row],[Quantity]]&gt;100,7%,0)))</f>
        <v>0.03</v>
      </c>
      <c r="Z137" s="10">
        <f>Table1[[#This Row],[Sales Values]]*(1-Table1[[#This Row],[Discount]])</f>
        <v>1352.9753999999998</v>
      </c>
      <c r="AA137" s="10">
        <f>Table1[[#This Row],[Sales Values]]+(Table1[[#This Row],[Sales Values]]*1.05%)</f>
        <v>1409.46561</v>
      </c>
      <c r="AB137" s="10">
        <f>Table1[[#This Row],[Sales Values]]*1.05</f>
        <v>1464.5609999999999</v>
      </c>
      <c r="AC137" s="10" t="str">
        <f t="shared" si="14"/>
        <v>Gigastuff</v>
      </c>
      <c r="AD137" t="s">
        <v>45</v>
      </c>
    </row>
    <row r="138" spans="1:30" x14ac:dyDescent="0.3">
      <c r="A138">
        <v>418</v>
      </c>
      <c r="B138" t="s">
        <v>1580</v>
      </c>
      <c r="C138" t="s">
        <v>1581</v>
      </c>
      <c r="D138" t="s">
        <v>41</v>
      </c>
      <c r="E138" t="s">
        <v>16</v>
      </c>
      <c r="F138">
        <v>30</v>
      </c>
      <c r="G138" t="s">
        <v>1582</v>
      </c>
      <c r="H138" t="s">
        <v>1583</v>
      </c>
      <c r="I138" t="s">
        <v>178</v>
      </c>
      <c r="J138" s="8">
        <v>43950</v>
      </c>
      <c r="K138" s="6" t="str">
        <f t="shared" si="10"/>
        <v>2020</v>
      </c>
      <c r="L138" s="6" t="str">
        <f t="shared" si="11"/>
        <v>Apr</v>
      </c>
      <c r="M138">
        <v>5</v>
      </c>
      <c r="N138" s="10">
        <f t="shared" si="12"/>
        <v>3.49</v>
      </c>
      <c r="O138">
        <f t="shared" si="13"/>
        <v>20</v>
      </c>
      <c r="P138">
        <v>0.5</v>
      </c>
      <c r="Q138" s="12">
        <f>Table1[[#This Row],[Quantity]]*Table1[[#This Row],[Case Size]]</f>
        <v>100</v>
      </c>
      <c r="R138" s="10">
        <f>Table1[[#This Row],[ Sales Volume]]*Table1[[#This Row],[Cost]]</f>
        <v>349</v>
      </c>
      <c r="S138" s="10">
        <f>Table1[[#This Row],[Sales Values]]-(Table1[[#This Row],[Sales Values]]*0.25)</f>
        <v>261.75</v>
      </c>
      <c r="T138" s="10">
        <f>Table1[[#This Row],[Manufacturing Cost]]-Table1[[#This Row],[Delivery Cost]]</f>
        <v>259.25</v>
      </c>
      <c r="U138" s="10">
        <f>Table1[[#This Row],[Quantity]]*Table1[[#This Row],[Delivery]]</f>
        <v>2.5</v>
      </c>
      <c r="V138" s="10">
        <f>Table1[[#This Row],[Sales Values]]-Table1[[#This Row],[Manufacturing Cost]]</f>
        <v>87.25</v>
      </c>
      <c r="W138" s="13">
        <f>Table1[[#This Row],[Profit]]/Table1[[#This Row],[Sales Values]]</f>
        <v>0.25</v>
      </c>
      <c r="X138" s="10">
        <v>14.95</v>
      </c>
      <c r="Y138" s="14">
        <f>IF(AND(Table1[[#This Row],[Quantity]]&gt;20,Table1[[#This Row],[Quantity]]&lt;=50),3%,IF(AND(Table1[[#This Row],[Quantity]]&gt;50,Table1[[#This Row],[Quantity]]&lt;=100),5%,IF(Table1[[#This Row],[Quantity]]&gt;100,7%,0)))</f>
        <v>0</v>
      </c>
      <c r="Z138" s="10">
        <f>Table1[[#This Row],[Sales Values]]*(1-Table1[[#This Row],[Discount]])</f>
        <v>349</v>
      </c>
      <c r="AA138" s="10">
        <f>Table1[[#This Row],[Sales Values]]+(Table1[[#This Row],[Sales Values]]*1.05%)</f>
        <v>352.66449999999998</v>
      </c>
      <c r="AB138" s="10">
        <f>Table1[[#This Row],[Sales Values]]*1.05</f>
        <v>366.45</v>
      </c>
      <c r="AC138" s="10" t="str">
        <f t="shared" si="14"/>
        <v>Superwossname</v>
      </c>
      <c r="AD138" t="s">
        <v>101</v>
      </c>
    </row>
    <row r="139" spans="1:30" x14ac:dyDescent="0.3">
      <c r="A139">
        <v>420</v>
      </c>
      <c r="B139" t="s">
        <v>1506</v>
      </c>
      <c r="C139" t="s">
        <v>1588</v>
      </c>
      <c r="D139" t="s">
        <v>15</v>
      </c>
      <c r="E139" t="s">
        <v>16</v>
      </c>
      <c r="F139">
        <v>90</v>
      </c>
      <c r="G139" t="s">
        <v>1589</v>
      </c>
      <c r="H139" t="s">
        <v>1590</v>
      </c>
      <c r="I139" t="s">
        <v>32</v>
      </c>
      <c r="J139" s="8">
        <v>44223</v>
      </c>
      <c r="K139" s="6" t="str">
        <f t="shared" si="10"/>
        <v>2021</v>
      </c>
      <c r="L139" s="6" t="str">
        <f t="shared" si="11"/>
        <v>Jan</v>
      </c>
      <c r="M139">
        <v>66</v>
      </c>
      <c r="N139" s="10">
        <f t="shared" si="12"/>
        <v>2.0099999999999998</v>
      </c>
      <c r="O139">
        <f t="shared" si="13"/>
        <v>20</v>
      </c>
      <c r="P139">
        <v>0.5</v>
      </c>
      <c r="Q139" s="12">
        <f>Table1[[#This Row],[Quantity]]*Table1[[#This Row],[Case Size]]</f>
        <v>1320</v>
      </c>
      <c r="R139" s="10">
        <f>Table1[[#This Row],[ Sales Volume]]*Table1[[#This Row],[Cost]]</f>
        <v>2653.2</v>
      </c>
      <c r="S139" s="10">
        <f>Table1[[#This Row],[Sales Values]]-(Table1[[#This Row],[Sales Values]]*0.25)</f>
        <v>1989.8999999999999</v>
      </c>
      <c r="T139" s="10">
        <f>Table1[[#This Row],[Manufacturing Cost]]-Table1[[#This Row],[Delivery Cost]]</f>
        <v>1956.8999999999999</v>
      </c>
      <c r="U139" s="10">
        <f>Table1[[#This Row],[Quantity]]*Table1[[#This Row],[Delivery]]</f>
        <v>33</v>
      </c>
      <c r="V139" s="10">
        <f>Table1[[#This Row],[Sales Values]]-Table1[[#This Row],[Manufacturing Cost]]</f>
        <v>663.3</v>
      </c>
      <c r="W139" s="13">
        <f>Table1[[#This Row],[Profit]]/Table1[[#This Row],[Sales Values]]</f>
        <v>0.25</v>
      </c>
      <c r="X139" s="10">
        <v>14.95</v>
      </c>
      <c r="Y139" s="14">
        <f>IF(AND(Table1[[#This Row],[Quantity]]&gt;20,Table1[[#This Row],[Quantity]]&lt;=50),3%,IF(AND(Table1[[#This Row],[Quantity]]&gt;50,Table1[[#This Row],[Quantity]]&lt;=100),5%,IF(Table1[[#This Row],[Quantity]]&gt;100,7%,0)))</f>
        <v>0.05</v>
      </c>
      <c r="Z139" s="10">
        <f>Table1[[#This Row],[Sales Values]]*(1-Table1[[#This Row],[Discount]])</f>
        <v>2520.5399999999995</v>
      </c>
      <c r="AA139" s="10">
        <f>Table1[[#This Row],[Sales Values]]+(Table1[[#This Row],[Sales Values]]*1.05%)</f>
        <v>2681.0585999999998</v>
      </c>
      <c r="AB139" s="10">
        <f>Table1[[#This Row],[Sales Values]]*1.05</f>
        <v>2785.86</v>
      </c>
      <c r="AC139" s="10" t="str">
        <f t="shared" si="14"/>
        <v>Hyperwotsit</v>
      </c>
      <c r="AD139" t="s">
        <v>20</v>
      </c>
    </row>
    <row r="140" spans="1:30" x14ac:dyDescent="0.3">
      <c r="A140">
        <v>421</v>
      </c>
      <c r="B140" t="s">
        <v>1591</v>
      </c>
      <c r="C140" t="s">
        <v>1592</v>
      </c>
      <c r="D140" t="s">
        <v>15</v>
      </c>
      <c r="E140" t="s">
        <v>16</v>
      </c>
      <c r="F140">
        <v>90</v>
      </c>
      <c r="G140" t="s">
        <v>1593</v>
      </c>
      <c r="H140" t="s">
        <v>1594</v>
      </c>
      <c r="I140" t="s">
        <v>178</v>
      </c>
      <c r="J140" s="8">
        <v>44403</v>
      </c>
      <c r="K140" s="6" t="str">
        <f t="shared" si="10"/>
        <v>2021</v>
      </c>
      <c r="L140" s="6" t="str">
        <f t="shared" si="11"/>
        <v>Jul</v>
      </c>
      <c r="M140">
        <v>32</v>
      </c>
      <c r="N140" s="10">
        <f t="shared" si="12"/>
        <v>2.0099999999999998</v>
      </c>
      <c r="O140">
        <f t="shared" si="13"/>
        <v>20</v>
      </c>
      <c r="P140">
        <v>0.5</v>
      </c>
      <c r="Q140" s="12">
        <f>Table1[[#This Row],[Quantity]]*Table1[[#This Row],[Case Size]]</f>
        <v>640</v>
      </c>
      <c r="R140" s="10">
        <f>Table1[[#This Row],[ Sales Volume]]*Table1[[#This Row],[Cost]]</f>
        <v>1286.3999999999999</v>
      </c>
      <c r="S140" s="10">
        <f>Table1[[#This Row],[Sales Values]]-(Table1[[#This Row],[Sales Values]]*0.25)</f>
        <v>964.8</v>
      </c>
      <c r="T140" s="10">
        <f>Table1[[#This Row],[Manufacturing Cost]]-Table1[[#This Row],[Delivery Cost]]</f>
        <v>948.8</v>
      </c>
      <c r="U140" s="10">
        <f>Table1[[#This Row],[Quantity]]*Table1[[#This Row],[Delivery]]</f>
        <v>16</v>
      </c>
      <c r="V140" s="10">
        <f>Table1[[#This Row],[Sales Values]]-Table1[[#This Row],[Manufacturing Cost]]</f>
        <v>321.59999999999991</v>
      </c>
      <c r="W140" s="13">
        <f>Table1[[#This Row],[Profit]]/Table1[[#This Row],[Sales Values]]</f>
        <v>0.24999999999999994</v>
      </c>
      <c r="X140" s="10">
        <v>14.95</v>
      </c>
      <c r="Y140" s="14">
        <f>IF(AND(Table1[[#This Row],[Quantity]]&gt;20,Table1[[#This Row],[Quantity]]&lt;=50),3%,IF(AND(Table1[[#This Row],[Quantity]]&gt;50,Table1[[#This Row],[Quantity]]&lt;=100),5%,IF(Table1[[#This Row],[Quantity]]&gt;100,7%,0)))</f>
        <v>0.03</v>
      </c>
      <c r="Z140" s="10">
        <f>Table1[[#This Row],[Sales Values]]*(1-Table1[[#This Row],[Discount]])</f>
        <v>1247.8079999999998</v>
      </c>
      <c r="AA140" s="10">
        <f>Table1[[#This Row],[Sales Values]]+(Table1[[#This Row],[Sales Values]]*1.05%)</f>
        <v>1299.9071999999999</v>
      </c>
      <c r="AB140" s="10">
        <f>Table1[[#This Row],[Sales Values]]*1.05</f>
        <v>1350.72</v>
      </c>
      <c r="AC140" s="10" t="str">
        <f t="shared" si="14"/>
        <v>Hyperwotsit</v>
      </c>
      <c r="AD140" t="s">
        <v>20</v>
      </c>
    </row>
    <row r="141" spans="1:30" x14ac:dyDescent="0.3">
      <c r="A141">
        <v>424</v>
      </c>
      <c r="B141" t="s">
        <v>1602</v>
      </c>
      <c r="C141" t="s">
        <v>1603</v>
      </c>
      <c r="D141" t="s">
        <v>15</v>
      </c>
      <c r="E141" t="s">
        <v>16</v>
      </c>
      <c r="F141">
        <v>90</v>
      </c>
      <c r="G141" t="s">
        <v>1604</v>
      </c>
      <c r="H141" t="s">
        <v>1605</v>
      </c>
      <c r="I141" t="s">
        <v>32</v>
      </c>
      <c r="J141" s="8">
        <v>44864</v>
      </c>
      <c r="K141" s="6" t="str">
        <f t="shared" si="10"/>
        <v>2022</v>
      </c>
      <c r="L141" s="6" t="str">
        <f t="shared" si="11"/>
        <v>Oct</v>
      </c>
      <c r="M141">
        <v>99</v>
      </c>
      <c r="N141" s="10">
        <f t="shared" si="12"/>
        <v>1.89</v>
      </c>
      <c r="O141">
        <f t="shared" si="13"/>
        <v>18</v>
      </c>
      <c r="P141">
        <v>0.5</v>
      </c>
      <c r="Q141" s="12">
        <f>Table1[[#This Row],[Quantity]]*Table1[[#This Row],[Case Size]]</f>
        <v>1782</v>
      </c>
      <c r="R141" s="10">
        <f>Table1[[#This Row],[ Sales Volume]]*Table1[[#This Row],[Cost]]</f>
        <v>3367.98</v>
      </c>
      <c r="S141" s="10">
        <f>Table1[[#This Row],[Sales Values]]-(Table1[[#This Row],[Sales Values]]*0.25)</f>
        <v>2525.9850000000001</v>
      </c>
      <c r="T141" s="10">
        <f>Table1[[#This Row],[Manufacturing Cost]]-Table1[[#This Row],[Delivery Cost]]</f>
        <v>2476.4850000000001</v>
      </c>
      <c r="U141" s="10">
        <f>Table1[[#This Row],[Quantity]]*Table1[[#This Row],[Delivery]]</f>
        <v>49.5</v>
      </c>
      <c r="V141" s="10">
        <f>Table1[[#This Row],[Sales Values]]-Table1[[#This Row],[Manufacturing Cost]]</f>
        <v>841.99499999999989</v>
      </c>
      <c r="W141" s="13">
        <f>Table1[[#This Row],[Profit]]/Table1[[#This Row],[Sales Values]]</f>
        <v>0.24999999999999997</v>
      </c>
      <c r="X141" s="10">
        <v>14.95</v>
      </c>
      <c r="Y141" s="14">
        <f>IF(AND(Table1[[#This Row],[Quantity]]&gt;20,Table1[[#This Row],[Quantity]]&lt;=50),3%,IF(AND(Table1[[#This Row],[Quantity]]&gt;50,Table1[[#This Row],[Quantity]]&lt;=100),5%,IF(Table1[[#This Row],[Quantity]]&gt;100,7%,0)))</f>
        <v>0.05</v>
      </c>
      <c r="Z141" s="10">
        <f>Table1[[#This Row],[Sales Values]]*(1-Table1[[#This Row],[Discount]])</f>
        <v>3199.5809999999997</v>
      </c>
      <c r="AA141" s="10">
        <f>Table1[[#This Row],[Sales Values]]+(Table1[[#This Row],[Sales Values]]*1.05%)</f>
        <v>3403.3437899999999</v>
      </c>
      <c r="AB141" s="10">
        <f>Table1[[#This Row],[Sales Values]]*1.05</f>
        <v>3536.3790000000004</v>
      </c>
      <c r="AC141" s="10" t="str">
        <f t="shared" si="14"/>
        <v>Gigastuff</v>
      </c>
      <c r="AD141" t="s">
        <v>45</v>
      </c>
    </row>
    <row r="142" spans="1:30" x14ac:dyDescent="0.3">
      <c r="A142">
        <v>428</v>
      </c>
      <c r="B142" t="s">
        <v>1616</v>
      </c>
      <c r="C142" t="s">
        <v>1617</v>
      </c>
      <c r="D142" t="s">
        <v>15</v>
      </c>
      <c r="E142" t="s">
        <v>16</v>
      </c>
      <c r="F142">
        <v>60</v>
      </c>
      <c r="G142" t="s">
        <v>1618</v>
      </c>
      <c r="H142" t="s">
        <v>1619</v>
      </c>
      <c r="I142" t="s">
        <v>44</v>
      </c>
      <c r="J142" s="8">
        <v>43950</v>
      </c>
      <c r="K142" s="6" t="str">
        <f t="shared" si="10"/>
        <v>2020</v>
      </c>
      <c r="L142" s="6" t="str">
        <f t="shared" si="11"/>
        <v>Apr</v>
      </c>
      <c r="M142">
        <v>65</v>
      </c>
      <c r="N142" s="10">
        <f t="shared" si="12"/>
        <v>2.0099999999999998</v>
      </c>
      <c r="O142">
        <f t="shared" si="13"/>
        <v>20</v>
      </c>
      <c r="P142">
        <v>0.5</v>
      </c>
      <c r="Q142" s="12">
        <f>Table1[[#This Row],[Quantity]]*Table1[[#This Row],[Case Size]]</f>
        <v>1300</v>
      </c>
      <c r="R142" s="10">
        <f>Table1[[#This Row],[ Sales Volume]]*Table1[[#This Row],[Cost]]</f>
        <v>2612.9999999999995</v>
      </c>
      <c r="S142" s="10">
        <f>Table1[[#This Row],[Sales Values]]-(Table1[[#This Row],[Sales Values]]*0.25)</f>
        <v>1959.7499999999995</v>
      </c>
      <c r="T142" s="10">
        <f>Table1[[#This Row],[Manufacturing Cost]]-Table1[[#This Row],[Delivery Cost]]</f>
        <v>1927.2499999999995</v>
      </c>
      <c r="U142" s="10">
        <f>Table1[[#This Row],[Quantity]]*Table1[[#This Row],[Delivery]]</f>
        <v>32.5</v>
      </c>
      <c r="V142" s="10">
        <f>Table1[[#This Row],[Sales Values]]-Table1[[#This Row],[Manufacturing Cost]]</f>
        <v>653.25</v>
      </c>
      <c r="W142" s="13">
        <f>Table1[[#This Row],[Profit]]/Table1[[#This Row],[Sales Values]]</f>
        <v>0.25000000000000006</v>
      </c>
      <c r="X142" s="10">
        <v>14.95</v>
      </c>
      <c r="Y142" s="14">
        <f>IF(AND(Table1[[#This Row],[Quantity]]&gt;20,Table1[[#This Row],[Quantity]]&lt;=50),3%,IF(AND(Table1[[#This Row],[Quantity]]&gt;50,Table1[[#This Row],[Quantity]]&lt;=100),5%,IF(Table1[[#This Row],[Quantity]]&gt;100,7%,0)))</f>
        <v>0.05</v>
      </c>
      <c r="Z142" s="10">
        <f>Table1[[#This Row],[Sales Values]]*(1-Table1[[#This Row],[Discount]])</f>
        <v>2482.3499999999995</v>
      </c>
      <c r="AA142" s="10">
        <f>Table1[[#This Row],[Sales Values]]+(Table1[[#This Row],[Sales Values]]*1.05%)</f>
        <v>2640.4364999999993</v>
      </c>
      <c r="AB142" s="10">
        <f>Table1[[#This Row],[Sales Values]]*1.05</f>
        <v>2743.6499999999996</v>
      </c>
      <c r="AC142" s="10" t="str">
        <f t="shared" si="14"/>
        <v>Hyperwotsit</v>
      </c>
      <c r="AD142" t="s">
        <v>20</v>
      </c>
    </row>
    <row r="143" spans="1:30" x14ac:dyDescent="0.3">
      <c r="A143">
        <v>429</v>
      </c>
      <c r="B143" t="s">
        <v>371</v>
      </c>
      <c r="C143" t="s">
        <v>1296</v>
      </c>
      <c r="D143" t="s">
        <v>28</v>
      </c>
      <c r="E143" t="s">
        <v>29</v>
      </c>
      <c r="F143">
        <v>90</v>
      </c>
      <c r="G143" t="s">
        <v>14444</v>
      </c>
      <c r="H143" t="s">
        <v>1621</v>
      </c>
      <c r="I143" t="s">
        <v>146</v>
      </c>
      <c r="J143" s="8">
        <v>44535</v>
      </c>
      <c r="K143" s="6" t="str">
        <f t="shared" si="10"/>
        <v>2021</v>
      </c>
      <c r="L143" s="6" t="str">
        <f t="shared" si="11"/>
        <v>Dec</v>
      </c>
      <c r="M143">
        <v>82</v>
      </c>
      <c r="N143" s="10">
        <f t="shared" si="12"/>
        <v>3.49</v>
      </c>
      <c r="O143">
        <f t="shared" si="13"/>
        <v>20</v>
      </c>
      <c r="P143">
        <v>0.5</v>
      </c>
      <c r="Q143" s="12">
        <f>Table1[[#This Row],[Quantity]]*Table1[[#This Row],[Case Size]]</f>
        <v>1640</v>
      </c>
      <c r="R143" s="10">
        <f>Table1[[#This Row],[ Sales Volume]]*Table1[[#This Row],[Cost]]</f>
        <v>5723.6</v>
      </c>
      <c r="S143" s="10">
        <f>Table1[[#This Row],[Sales Values]]-(Table1[[#This Row],[Sales Values]]*0.25)</f>
        <v>4292.7000000000007</v>
      </c>
      <c r="T143" s="10">
        <f>Table1[[#This Row],[Manufacturing Cost]]-Table1[[#This Row],[Delivery Cost]]</f>
        <v>4251.7000000000007</v>
      </c>
      <c r="U143" s="10">
        <f>Table1[[#This Row],[Quantity]]*Table1[[#This Row],[Delivery]]</f>
        <v>41</v>
      </c>
      <c r="V143" s="10">
        <f>Table1[[#This Row],[Sales Values]]-Table1[[#This Row],[Manufacturing Cost]]</f>
        <v>1430.8999999999996</v>
      </c>
      <c r="W143" s="13">
        <f>Table1[[#This Row],[Profit]]/Table1[[#This Row],[Sales Values]]</f>
        <v>0.24999999999999992</v>
      </c>
      <c r="X143" s="10">
        <v>14.95</v>
      </c>
      <c r="Y143" s="14">
        <f>IF(AND(Table1[[#This Row],[Quantity]]&gt;20,Table1[[#This Row],[Quantity]]&lt;=50),3%,IF(AND(Table1[[#This Row],[Quantity]]&gt;50,Table1[[#This Row],[Quantity]]&lt;=100),5%,IF(Table1[[#This Row],[Quantity]]&gt;100,7%,0)))</f>
        <v>0.05</v>
      </c>
      <c r="Z143" s="10">
        <f>Table1[[#This Row],[Sales Values]]*(1-Table1[[#This Row],[Discount]])</f>
        <v>5437.42</v>
      </c>
      <c r="AA143" s="10">
        <f>Table1[[#This Row],[Sales Values]]+(Table1[[#This Row],[Sales Values]]*1.05%)</f>
        <v>5783.6977999999999</v>
      </c>
      <c r="AB143" s="10">
        <f>Table1[[#This Row],[Sales Values]]*1.05</f>
        <v>6009.7800000000007</v>
      </c>
      <c r="AC143" s="10" t="str">
        <f t="shared" si="14"/>
        <v>Superwossname</v>
      </c>
      <c r="AD143" t="s">
        <v>101</v>
      </c>
    </row>
    <row r="144" spans="1:30" x14ac:dyDescent="0.3">
      <c r="A144">
        <v>430</v>
      </c>
      <c r="B144" t="s">
        <v>1622</v>
      </c>
      <c r="C144" t="s">
        <v>1623</v>
      </c>
      <c r="D144" t="s">
        <v>28</v>
      </c>
      <c r="E144" t="s">
        <v>29</v>
      </c>
      <c r="F144">
        <v>60</v>
      </c>
      <c r="G144" t="s">
        <v>1624</v>
      </c>
      <c r="H144" t="s">
        <v>1625</v>
      </c>
      <c r="I144" t="s">
        <v>32</v>
      </c>
      <c r="J144" s="8">
        <v>44622</v>
      </c>
      <c r="K144" s="6" t="str">
        <f t="shared" si="10"/>
        <v>2022</v>
      </c>
      <c r="L144" s="6" t="str">
        <f t="shared" si="11"/>
        <v>Mar</v>
      </c>
      <c r="M144">
        <v>21</v>
      </c>
      <c r="N144" s="10">
        <f t="shared" si="12"/>
        <v>1.89</v>
      </c>
      <c r="O144">
        <f t="shared" si="13"/>
        <v>18</v>
      </c>
      <c r="P144">
        <v>0.5</v>
      </c>
      <c r="Q144" s="12">
        <f>Table1[[#This Row],[Quantity]]*Table1[[#This Row],[Case Size]]</f>
        <v>378</v>
      </c>
      <c r="R144" s="10">
        <f>Table1[[#This Row],[ Sales Volume]]*Table1[[#This Row],[Cost]]</f>
        <v>714.42</v>
      </c>
      <c r="S144" s="10">
        <f>Table1[[#This Row],[Sales Values]]-(Table1[[#This Row],[Sales Values]]*0.25)</f>
        <v>535.81499999999994</v>
      </c>
      <c r="T144" s="10">
        <f>Table1[[#This Row],[Manufacturing Cost]]-Table1[[#This Row],[Delivery Cost]]</f>
        <v>525.31499999999994</v>
      </c>
      <c r="U144" s="10">
        <f>Table1[[#This Row],[Quantity]]*Table1[[#This Row],[Delivery]]</f>
        <v>10.5</v>
      </c>
      <c r="V144" s="10">
        <f>Table1[[#This Row],[Sales Values]]-Table1[[#This Row],[Manufacturing Cost]]</f>
        <v>178.60500000000002</v>
      </c>
      <c r="W144" s="13">
        <f>Table1[[#This Row],[Profit]]/Table1[[#This Row],[Sales Values]]</f>
        <v>0.25000000000000006</v>
      </c>
      <c r="X144" s="10">
        <v>14.95</v>
      </c>
      <c r="Y144" s="14">
        <f>IF(AND(Table1[[#This Row],[Quantity]]&gt;20,Table1[[#This Row],[Quantity]]&lt;=50),3%,IF(AND(Table1[[#This Row],[Quantity]]&gt;50,Table1[[#This Row],[Quantity]]&lt;=100),5%,IF(Table1[[#This Row],[Quantity]]&gt;100,7%,0)))</f>
        <v>0.03</v>
      </c>
      <c r="Z144" s="10">
        <f>Table1[[#This Row],[Sales Values]]*(1-Table1[[#This Row],[Discount]])</f>
        <v>692.98739999999998</v>
      </c>
      <c r="AA144" s="10">
        <f>Table1[[#This Row],[Sales Values]]+(Table1[[#This Row],[Sales Values]]*1.05%)</f>
        <v>721.92140999999992</v>
      </c>
      <c r="AB144" s="10">
        <f>Table1[[#This Row],[Sales Values]]*1.05</f>
        <v>750.14099999999996</v>
      </c>
      <c r="AC144" s="10" t="str">
        <f t="shared" si="14"/>
        <v>Gigastuff</v>
      </c>
      <c r="AD144" t="s">
        <v>45</v>
      </c>
    </row>
    <row r="145" spans="1:30" x14ac:dyDescent="0.3">
      <c r="A145">
        <v>431</v>
      </c>
      <c r="B145" t="s">
        <v>1626</v>
      </c>
      <c r="C145" t="s">
        <v>1627</v>
      </c>
      <c r="D145" t="s">
        <v>51</v>
      </c>
      <c r="E145" t="s">
        <v>16</v>
      </c>
      <c r="F145">
        <v>60</v>
      </c>
      <c r="G145" t="s">
        <v>1628</v>
      </c>
      <c r="H145" t="s">
        <v>1629</v>
      </c>
      <c r="I145" t="s">
        <v>32</v>
      </c>
      <c r="J145" s="8">
        <v>44597</v>
      </c>
      <c r="K145" s="6" t="str">
        <f t="shared" si="10"/>
        <v>2022</v>
      </c>
      <c r="L145" s="6" t="str">
        <f t="shared" si="11"/>
        <v>Feb</v>
      </c>
      <c r="M145">
        <v>19</v>
      </c>
      <c r="N145" s="10">
        <f t="shared" si="12"/>
        <v>2.0099999999999998</v>
      </c>
      <c r="O145">
        <f t="shared" si="13"/>
        <v>20</v>
      </c>
      <c r="P145">
        <v>0.5</v>
      </c>
      <c r="Q145" s="11">
        <f>Table1[[#This Row],[Quantity]]*Table1[[#This Row],[Case Size]]</f>
        <v>380</v>
      </c>
      <c r="R145" s="10">
        <f>Table1[[#This Row],[ Sales Volume]]*Table1[[#This Row],[Cost]]</f>
        <v>763.8</v>
      </c>
      <c r="S145" s="10">
        <f>Table1[[#This Row],[Sales Values]]-(Table1[[#This Row],[Sales Values]]*0.25)</f>
        <v>572.84999999999991</v>
      </c>
      <c r="T145" s="10">
        <f>Table1[[#This Row],[Manufacturing Cost]]-Table1[[#This Row],[Delivery Cost]]</f>
        <v>563.34999999999991</v>
      </c>
      <c r="U145" s="10">
        <f>Table1[[#This Row],[Quantity]]*Table1[[#This Row],[Delivery]]</f>
        <v>9.5</v>
      </c>
      <c r="V145" s="10">
        <f>Table1[[#This Row],[Sales Values]]-Table1[[#This Row],[Manufacturing Cost]]</f>
        <v>190.95000000000005</v>
      </c>
      <c r="W145" s="13">
        <f>Table1[[#This Row],[Profit]]/Table1[[#This Row],[Sales Values]]</f>
        <v>0.25000000000000006</v>
      </c>
      <c r="X145" s="10">
        <v>14.95</v>
      </c>
      <c r="Y145" s="14">
        <f>IF(AND(Table1[[#This Row],[Quantity]]&gt;20,Table1[[#This Row],[Quantity]]&lt;=50),3%,IF(AND(Table1[[#This Row],[Quantity]]&gt;50,Table1[[#This Row],[Quantity]]&lt;=100),5%,IF(Table1[[#This Row],[Quantity]]&gt;100,7%,0)))</f>
        <v>0</v>
      </c>
      <c r="Z145" s="10">
        <f>Table1[[#This Row],[Sales Values]]*(1-Table1[[#This Row],[Discount]])</f>
        <v>763.8</v>
      </c>
      <c r="AA145" s="10">
        <f>Table1[[#This Row],[Sales Values]]+(Table1[[#This Row],[Sales Values]]*1.05%)</f>
        <v>771.81989999999996</v>
      </c>
      <c r="AB145" s="10">
        <f>Table1[[#This Row],[Sales Values]]*1.05</f>
        <v>801.99</v>
      </c>
      <c r="AC145" s="10" t="str">
        <f t="shared" si="14"/>
        <v>Hyperwotsit</v>
      </c>
      <c r="AD145" t="s">
        <v>20</v>
      </c>
    </row>
    <row r="146" spans="1:30" x14ac:dyDescent="0.3">
      <c r="A146">
        <v>438</v>
      </c>
      <c r="B146" t="s">
        <v>1648</v>
      </c>
      <c r="C146" t="s">
        <v>1649</v>
      </c>
      <c r="D146" t="s">
        <v>41</v>
      </c>
      <c r="E146" t="s">
        <v>16</v>
      </c>
      <c r="F146">
        <v>30</v>
      </c>
      <c r="G146" t="s">
        <v>1650</v>
      </c>
      <c r="H146" t="s">
        <v>1651</v>
      </c>
      <c r="I146" t="s">
        <v>1652</v>
      </c>
      <c r="J146" s="8">
        <v>44425</v>
      </c>
      <c r="K146" s="6" t="str">
        <f t="shared" si="10"/>
        <v>2021</v>
      </c>
      <c r="L146" s="6" t="str">
        <f t="shared" si="11"/>
        <v>Aug</v>
      </c>
      <c r="M146">
        <v>79</v>
      </c>
      <c r="N146" s="10">
        <f t="shared" si="12"/>
        <v>3.49</v>
      </c>
      <c r="O146">
        <f t="shared" si="13"/>
        <v>20</v>
      </c>
      <c r="P146">
        <v>0.5</v>
      </c>
      <c r="Q146" s="12">
        <f>Table1[[#This Row],[Quantity]]*Table1[[#This Row],[Case Size]]</f>
        <v>1580</v>
      </c>
      <c r="R146" s="10">
        <f>Table1[[#This Row],[ Sales Volume]]*Table1[[#This Row],[Cost]]</f>
        <v>5514.2000000000007</v>
      </c>
      <c r="S146" s="10">
        <f>Table1[[#This Row],[Sales Values]]-(Table1[[#This Row],[Sales Values]]*0.25)</f>
        <v>4135.6500000000005</v>
      </c>
      <c r="T146" s="10">
        <f>Table1[[#This Row],[Manufacturing Cost]]-Table1[[#This Row],[Delivery Cost]]</f>
        <v>4096.1500000000005</v>
      </c>
      <c r="U146" s="10">
        <f>Table1[[#This Row],[Quantity]]*Table1[[#This Row],[Delivery]]</f>
        <v>39.5</v>
      </c>
      <c r="V146" s="10">
        <f>Table1[[#This Row],[Sales Values]]-Table1[[#This Row],[Manufacturing Cost]]</f>
        <v>1378.5500000000002</v>
      </c>
      <c r="W146" s="13">
        <f>Table1[[#This Row],[Profit]]/Table1[[#This Row],[Sales Values]]</f>
        <v>0.25</v>
      </c>
      <c r="X146" s="10">
        <v>14.95</v>
      </c>
      <c r="Y146" s="14">
        <f>IF(AND(Table1[[#This Row],[Quantity]]&gt;20,Table1[[#This Row],[Quantity]]&lt;=50),3%,IF(AND(Table1[[#This Row],[Quantity]]&gt;50,Table1[[#This Row],[Quantity]]&lt;=100),5%,IF(Table1[[#This Row],[Quantity]]&gt;100,7%,0)))</f>
        <v>0.05</v>
      </c>
      <c r="Z146" s="10">
        <f>Table1[[#This Row],[Sales Values]]*(1-Table1[[#This Row],[Discount]])</f>
        <v>5238.4900000000007</v>
      </c>
      <c r="AA146" s="10">
        <f>Table1[[#This Row],[Sales Values]]+(Table1[[#This Row],[Sales Values]]*1.05%)</f>
        <v>5572.0991000000004</v>
      </c>
      <c r="AB146" s="10">
        <f>Table1[[#This Row],[Sales Values]]*1.05</f>
        <v>5789.9100000000008</v>
      </c>
      <c r="AC146" s="10" t="str">
        <f t="shared" si="14"/>
        <v>Superwossname</v>
      </c>
      <c r="AD146" t="s">
        <v>101</v>
      </c>
    </row>
    <row r="147" spans="1:30" x14ac:dyDescent="0.3">
      <c r="A147">
        <v>445</v>
      </c>
      <c r="B147" t="s">
        <v>1675</v>
      </c>
      <c r="C147" t="s">
        <v>722</v>
      </c>
      <c r="D147" t="s">
        <v>15</v>
      </c>
      <c r="E147" t="s">
        <v>16</v>
      </c>
      <c r="F147">
        <v>90</v>
      </c>
      <c r="G147" t="s">
        <v>1676</v>
      </c>
      <c r="H147" t="s">
        <v>655</v>
      </c>
      <c r="I147" t="s">
        <v>32</v>
      </c>
      <c r="J147" s="8">
        <v>44885</v>
      </c>
      <c r="K147" s="6" t="str">
        <f t="shared" si="10"/>
        <v>2022</v>
      </c>
      <c r="L147" s="6" t="str">
        <f t="shared" si="11"/>
        <v>Nov</v>
      </c>
      <c r="M147">
        <v>49</v>
      </c>
      <c r="N147" s="10">
        <f t="shared" si="12"/>
        <v>2.0099999999999998</v>
      </c>
      <c r="O147">
        <f t="shared" si="13"/>
        <v>20</v>
      </c>
      <c r="P147">
        <v>0.5</v>
      </c>
      <c r="Q147" s="11">
        <f>Table1[[#This Row],[Quantity]]*Table1[[#This Row],[Case Size]]</f>
        <v>980</v>
      </c>
      <c r="R147" s="10">
        <f>Table1[[#This Row],[ Sales Volume]]*Table1[[#This Row],[Cost]]</f>
        <v>1969.7999999999997</v>
      </c>
      <c r="S147" s="10">
        <f>Table1[[#This Row],[Sales Values]]-(Table1[[#This Row],[Sales Values]]*0.25)</f>
        <v>1477.35</v>
      </c>
      <c r="T147" s="10">
        <f>Table1[[#This Row],[Manufacturing Cost]]-Table1[[#This Row],[Delivery Cost]]</f>
        <v>1452.85</v>
      </c>
      <c r="U147" s="10">
        <f>Table1[[#This Row],[Quantity]]*Table1[[#This Row],[Delivery]]</f>
        <v>24.5</v>
      </c>
      <c r="V147" s="10">
        <f>Table1[[#This Row],[Sales Values]]-Table1[[#This Row],[Manufacturing Cost]]</f>
        <v>492.44999999999982</v>
      </c>
      <c r="W147" s="13">
        <f>Table1[[#This Row],[Profit]]/Table1[[#This Row],[Sales Values]]</f>
        <v>0.24999999999999994</v>
      </c>
      <c r="X147" s="10">
        <v>14.95</v>
      </c>
      <c r="Y147" s="14">
        <f>IF(AND(Table1[[#This Row],[Quantity]]&gt;20,Table1[[#This Row],[Quantity]]&lt;=50),3%,IF(AND(Table1[[#This Row],[Quantity]]&gt;50,Table1[[#This Row],[Quantity]]&lt;=100),5%,IF(Table1[[#This Row],[Quantity]]&gt;100,7%,0)))</f>
        <v>0.03</v>
      </c>
      <c r="Z147" s="10">
        <f>Table1[[#This Row],[Sales Values]]*(1-Table1[[#This Row],[Discount]])</f>
        <v>1910.7059999999997</v>
      </c>
      <c r="AA147" s="10">
        <f>Table1[[#This Row],[Sales Values]]+(Table1[[#This Row],[Sales Values]]*1.05%)</f>
        <v>1990.4828999999997</v>
      </c>
      <c r="AB147" s="10">
        <f>Table1[[#This Row],[Sales Values]]*1.05</f>
        <v>2068.29</v>
      </c>
      <c r="AC147" s="10" t="str">
        <f t="shared" si="14"/>
        <v>Hyperwotsit</v>
      </c>
      <c r="AD147" t="s">
        <v>20</v>
      </c>
    </row>
    <row r="148" spans="1:30" x14ac:dyDescent="0.3">
      <c r="A148">
        <v>452</v>
      </c>
      <c r="B148" t="s">
        <v>1657</v>
      </c>
      <c r="C148" t="s">
        <v>1698</v>
      </c>
      <c r="D148" t="s">
        <v>28</v>
      </c>
      <c r="E148" t="s">
        <v>29</v>
      </c>
      <c r="F148">
        <v>30</v>
      </c>
      <c r="G148" t="s">
        <v>1697</v>
      </c>
      <c r="H148" t="s">
        <v>1473</v>
      </c>
      <c r="I148" t="s">
        <v>38</v>
      </c>
      <c r="J148" s="8">
        <v>43887</v>
      </c>
      <c r="K148" s="6" t="str">
        <f t="shared" si="10"/>
        <v>2020</v>
      </c>
      <c r="L148" s="6" t="str">
        <f t="shared" si="11"/>
        <v>Feb</v>
      </c>
      <c r="M148">
        <v>61</v>
      </c>
      <c r="N148" s="10">
        <f t="shared" si="12"/>
        <v>1.89</v>
      </c>
      <c r="O148">
        <f t="shared" si="13"/>
        <v>18</v>
      </c>
      <c r="P148">
        <v>0.5</v>
      </c>
      <c r="Q148" s="12">
        <f>Table1[[#This Row],[Quantity]]*Table1[[#This Row],[Case Size]]</f>
        <v>1098</v>
      </c>
      <c r="R148" s="10">
        <f>Table1[[#This Row],[ Sales Volume]]*Table1[[#This Row],[Cost]]</f>
        <v>2075.2199999999998</v>
      </c>
      <c r="S148" s="10">
        <f>Table1[[#This Row],[Sales Values]]-(Table1[[#This Row],[Sales Values]]*0.25)</f>
        <v>1556.415</v>
      </c>
      <c r="T148" s="10">
        <f>Table1[[#This Row],[Manufacturing Cost]]-Table1[[#This Row],[Delivery Cost]]</f>
        <v>1525.915</v>
      </c>
      <c r="U148" s="10">
        <f>Table1[[#This Row],[Quantity]]*Table1[[#This Row],[Delivery]]</f>
        <v>30.5</v>
      </c>
      <c r="V148" s="10">
        <f>Table1[[#This Row],[Sales Values]]-Table1[[#This Row],[Manufacturing Cost]]</f>
        <v>518.80499999999984</v>
      </c>
      <c r="W148" s="13">
        <f>Table1[[#This Row],[Profit]]/Table1[[#This Row],[Sales Values]]</f>
        <v>0.24999999999999994</v>
      </c>
      <c r="X148" s="10">
        <v>14.95</v>
      </c>
      <c r="Y148" s="14">
        <f>IF(AND(Table1[[#This Row],[Quantity]]&gt;20,Table1[[#This Row],[Quantity]]&lt;=50),3%,IF(AND(Table1[[#This Row],[Quantity]]&gt;50,Table1[[#This Row],[Quantity]]&lt;=100),5%,IF(Table1[[#This Row],[Quantity]]&gt;100,7%,0)))</f>
        <v>0.05</v>
      </c>
      <c r="Z148" s="10">
        <f>Table1[[#This Row],[Sales Values]]*(1-Table1[[#This Row],[Discount]])</f>
        <v>1971.4589999999996</v>
      </c>
      <c r="AA148" s="10">
        <f>Table1[[#This Row],[Sales Values]]+(Table1[[#This Row],[Sales Values]]*1.05%)</f>
        <v>2097.00981</v>
      </c>
      <c r="AB148" s="10">
        <f>Table1[[#This Row],[Sales Values]]*1.05</f>
        <v>2178.9809999999998</v>
      </c>
      <c r="AC148" s="10" t="str">
        <f t="shared" si="14"/>
        <v>Gigastuff</v>
      </c>
      <c r="AD148" t="s">
        <v>45</v>
      </c>
    </row>
    <row r="149" spans="1:30" x14ac:dyDescent="0.3">
      <c r="A149">
        <v>455</v>
      </c>
      <c r="B149" t="s">
        <v>1705</v>
      </c>
      <c r="C149" t="s">
        <v>1706</v>
      </c>
      <c r="D149" t="s">
        <v>15</v>
      </c>
      <c r="E149" t="s">
        <v>16</v>
      </c>
      <c r="F149">
        <v>30</v>
      </c>
      <c r="G149" t="s">
        <v>1707</v>
      </c>
      <c r="H149" t="s">
        <v>1708</v>
      </c>
      <c r="I149" t="s">
        <v>124</v>
      </c>
      <c r="J149" s="8">
        <v>44743</v>
      </c>
      <c r="K149" s="6" t="str">
        <f t="shared" si="10"/>
        <v>2022</v>
      </c>
      <c r="L149" s="6" t="str">
        <f t="shared" si="11"/>
        <v>Jul</v>
      </c>
      <c r="M149">
        <v>94</v>
      </c>
      <c r="N149" s="10">
        <f t="shared" si="12"/>
        <v>2.0099999999999998</v>
      </c>
      <c r="O149">
        <f t="shared" si="13"/>
        <v>20</v>
      </c>
      <c r="P149">
        <v>0.5</v>
      </c>
      <c r="Q149" s="11">
        <f>Table1[[#This Row],[Quantity]]*Table1[[#This Row],[Case Size]]</f>
        <v>1880</v>
      </c>
      <c r="R149" s="10">
        <f>Table1[[#This Row],[ Sales Volume]]*Table1[[#This Row],[Cost]]</f>
        <v>3778.7999999999997</v>
      </c>
      <c r="S149" s="10">
        <f>Table1[[#This Row],[Sales Values]]-(Table1[[#This Row],[Sales Values]]*0.25)</f>
        <v>2834.1</v>
      </c>
      <c r="T149" s="10">
        <f>Table1[[#This Row],[Manufacturing Cost]]-Table1[[#This Row],[Delivery Cost]]</f>
        <v>2787.1</v>
      </c>
      <c r="U149" s="10">
        <f>Table1[[#This Row],[Quantity]]*Table1[[#This Row],[Delivery]]</f>
        <v>47</v>
      </c>
      <c r="V149" s="10">
        <f>Table1[[#This Row],[Sales Values]]-Table1[[#This Row],[Manufacturing Cost]]</f>
        <v>944.69999999999982</v>
      </c>
      <c r="W149" s="13">
        <f>Table1[[#This Row],[Profit]]/Table1[[#This Row],[Sales Values]]</f>
        <v>0.24999999999999997</v>
      </c>
      <c r="X149" s="10">
        <v>14.95</v>
      </c>
      <c r="Y149" s="14">
        <f>IF(AND(Table1[[#This Row],[Quantity]]&gt;20,Table1[[#This Row],[Quantity]]&lt;=50),3%,IF(AND(Table1[[#This Row],[Quantity]]&gt;50,Table1[[#This Row],[Quantity]]&lt;=100),5%,IF(Table1[[#This Row],[Quantity]]&gt;100,7%,0)))</f>
        <v>0.05</v>
      </c>
      <c r="Z149" s="10">
        <f>Table1[[#This Row],[Sales Values]]*(1-Table1[[#This Row],[Discount]])</f>
        <v>3589.8599999999997</v>
      </c>
      <c r="AA149" s="10">
        <f>Table1[[#This Row],[Sales Values]]+(Table1[[#This Row],[Sales Values]]*1.05%)</f>
        <v>3818.4773999999998</v>
      </c>
      <c r="AB149" s="10">
        <f>Table1[[#This Row],[Sales Values]]*1.05</f>
        <v>3967.74</v>
      </c>
      <c r="AC149" s="10" t="str">
        <f t="shared" si="14"/>
        <v>Hyperwotsit</v>
      </c>
      <c r="AD149" t="s">
        <v>20</v>
      </c>
    </row>
    <row r="150" spans="1:30" x14ac:dyDescent="0.3">
      <c r="A150">
        <v>459</v>
      </c>
      <c r="B150" t="s">
        <v>1720</v>
      </c>
      <c r="C150" t="s">
        <v>1721</v>
      </c>
      <c r="D150" t="s">
        <v>15</v>
      </c>
      <c r="E150" t="s">
        <v>16</v>
      </c>
      <c r="F150">
        <v>30</v>
      </c>
      <c r="G150" t="s">
        <v>1722</v>
      </c>
      <c r="H150" t="s">
        <v>1723</v>
      </c>
      <c r="I150" t="s">
        <v>173</v>
      </c>
      <c r="J150" s="8">
        <v>44105</v>
      </c>
      <c r="K150" s="6" t="str">
        <f t="shared" si="10"/>
        <v>2020</v>
      </c>
      <c r="L150" s="6" t="str">
        <f t="shared" si="11"/>
        <v>Oct</v>
      </c>
      <c r="M150">
        <v>3</v>
      </c>
      <c r="N150" s="10">
        <f t="shared" si="12"/>
        <v>1.89</v>
      </c>
      <c r="O150">
        <f t="shared" si="13"/>
        <v>18</v>
      </c>
      <c r="P150">
        <v>0.5</v>
      </c>
      <c r="Q150" s="12">
        <f>Table1[[#This Row],[Quantity]]*Table1[[#This Row],[Case Size]]</f>
        <v>54</v>
      </c>
      <c r="R150" s="10">
        <f>Table1[[#This Row],[ Sales Volume]]*Table1[[#This Row],[Cost]]</f>
        <v>102.05999999999999</v>
      </c>
      <c r="S150" s="10">
        <f>Table1[[#This Row],[Sales Values]]-(Table1[[#This Row],[Sales Values]]*0.25)</f>
        <v>76.544999999999987</v>
      </c>
      <c r="T150" s="10">
        <f>Table1[[#This Row],[Manufacturing Cost]]-Table1[[#This Row],[Delivery Cost]]</f>
        <v>75.044999999999987</v>
      </c>
      <c r="U150" s="10">
        <f>Table1[[#This Row],[Quantity]]*Table1[[#This Row],[Delivery]]</f>
        <v>1.5</v>
      </c>
      <c r="V150" s="10">
        <f>Table1[[#This Row],[Sales Values]]-Table1[[#This Row],[Manufacturing Cost]]</f>
        <v>25.515000000000001</v>
      </c>
      <c r="W150" s="13">
        <f>Table1[[#This Row],[Profit]]/Table1[[#This Row],[Sales Values]]</f>
        <v>0.25000000000000006</v>
      </c>
      <c r="X150" s="10">
        <v>14.95</v>
      </c>
      <c r="Y150" s="14">
        <f>IF(AND(Table1[[#This Row],[Quantity]]&gt;20,Table1[[#This Row],[Quantity]]&lt;=50),3%,IF(AND(Table1[[#This Row],[Quantity]]&gt;50,Table1[[#This Row],[Quantity]]&lt;=100),5%,IF(Table1[[#This Row],[Quantity]]&gt;100,7%,0)))</f>
        <v>0</v>
      </c>
      <c r="Z150" s="10">
        <f>Table1[[#This Row],[Sales Values]]*(1-Table1[[#This Row],[Discount]])</f>
        <v>102.05999999999999</v>
      </c>
      <c r="AA150" s="10">
        <f>Table1[[#This Row],[Sales Values]]+(Table1[[#This Row],[Sales Values]]*1.05%)</f>
        <v>103.13162999999999</v>
      </c>
      <c r="AB150" s="10">
        <f>Table1[[#This Row],[Sales Values]]*1.05</f>
        <v>107.163</v>
      </c>
      <c r="AC150" s="10" t="str">
        <f t="shared" si="14"/>
        <v>Gigastuff</v>
      </c>
      <c r="AD150" t="s">
        <v>45</v>
      </c>
    </row>
    <row r="151" spans="1:30" x14ac:dyDescent="0.3">
      <c r="A151">
        <v>460</v>
      </c>
      <c r="B151" t="s">
        <v>1724</v>
      </c>
      <c r="C151" t="s">
        <v>629</v>
      </c>
      <c r="D151" t="s">
        <v>15</v>
      </c>
      <c r="E151" t="s">
        <v>16</v>
      </c>
      <c r="F151">
        <v>60</v>
      </c>
      <c r="G151" t="s">
        <v>1725</v>
      </c>
      <c r="H151" t="s">
        <v>105</v>
      </c>
      <c r="I151" t="s">
        <v>32</v>
      </c>
      <c r="J151" s="8">
        <v>44013</v>
      </c>
      <c r="K151" s="6" t="str">
        <f t="shared" si="10"/>
        <v>2020</v>
      </c>
      <c r="L151" s="6" t="str">
        <f t="shared" si="11"/>
        <v>Jul</v>
      </c>
      <c r="M151">
        <v>67</v>
      </c>
      <c r="N151" s="10">
        <f t="shared" si="12"/>
        <v>2.0099999999999998</v>
      </c>
      <c r="O151">
        <f t="shared" si="13"/>
        <v>20</v>
      </c>
      <c r="P151">
        <v>0.5</v>
      </c>
      <c r="Q151" s="12">
        <f>Table1[[#This Row],[Quantity]]*Table1[[#This Row],[Case Size]]</f>
        <v>1340</v>
      </c>
      <c r="R151" s="10">
        <f>Table1[[#This Row],[ Sales Volume]]*Table1[[#This Row],[Cost]]</f>
        <v>2693.3999999999996</v>
      </c>
      <c r="S151" s="10">
        <f>Table1[[#This Row],[Sales Values]]-(Table1[[#This Row],[Sales Values]]*0.25)</f>
        <v>2020.0499999999997</v>
      </c>
      <c r="T151" s="10">
        <f>Table1[[#This Row],[Manufacturing Cost]]-Table1[[#This Row],[Delivery Cost]]</f>
        <v>1986.5499999999997</v>
      </c>
      <c r="U151" s="10">
        <f>Table1[[#This Row],[Quantity]]*Table1[[#This Row],[Delivery]]</f>
        <v>33.5</v>
      </c>
      <c r="V151" s="10">
        <f>Table1[[#This Row],[Sales Values]]-Table1[[#This Row],[Manufacturing Cost]]</f>
        <v>673.34999999999991</v>
      </c>
      <c r="W151" s="13">
        <f>Table1[[#This Row],[Profit]]/Table1[[#This Row],[Sales Values]]</f>
        <v>0.25</v>
      </c>
      <c r="X151" s="10">
        <v>14.95</v>
      </c>
      <c r="Y151" s="14">
        <f>IF(AND(Table1[[#This Row],[Quantity]]&gt;20,Table1[[#This Row],[Quantity]]&lt;=50),3%,IF(AND(Table1[[#This Row],[Quantity]]&gt;50,Table1[[#This Row],[Quantity]]&lt;=100),5%,IF(Table1[[#This Row],[Quantity]]&gt;100,7%,0)))</f>
        <v>0.05</v>
      </c>
      <c r="Z151" s="10">
        <f>Table1[[#This Row],[Sales Values]]*(1-Table1[[#This Row],[Discount]])</f>
        <v>2558.7299999999996</v>
      </c>
      <c r="AA151" s="10">
        <f>Table1[[#This Row],[Sales Values]]+(Table1[[#This Row],[Sales Values]]*1.05%)</f>
        <v>2721.6806999999994</v>
      </c>
      <c r="AB151" s="10">
        <f>Table1[[#This Row],[Sales Values]]*1.05</f>
        <v>2828.0699999999997</v>
      </c>
      <c r="AC151" s="10" t="str">
        <f t="shared" si="14"/>
        <v>Hyperwotsit</v>
      </c>
      <c r="AD151" t="s">
        <v>20</v>
      </c>
    </row>
    <row r="152" spans="1:30" x14ac:dyDescent="0.3">
      <c r="A152">
        <v>464</v>
      </c>
      <c r="B152" t="s">
        <v>1736</v>
      </c>
      <c r="C152" t="s">
        <v>1737</v>
      </c>
      <c r="D152" t="s">
        <v>15</v>
      </c>
      <c r="E152" t="s">
        <v>16</v>
      </c>
      <c r="F152">
        <v>30</v>
      </c>
      <c r="G152" t="s">
        <v>1738</v>
      </c>
      <c r="H152" t="s">
        <v>1739</v>
      </c>
      <c r="I152" t="s">
        <v>32</v>
      </c>
      <c r="J152" s="8">
        <v>43935</v>
      </c>
      <c r="K152" s="6" t="str">
        <f t="shared" si="10"/>
        <v>2020</v>
      </c>
      <c r="L152" s="6" t="str">
        <f t="shared" si="11"/>
        <v>Apr</v>
      </c>
      <c r="M152">
        <v>52</v>
      </c>
      <c r="N152" s="10">
        <f t="shared" si="12"/>
        <v>3.49</v>
      </c>
      <c r="O152">
        <f t="shared" si="13"/>
        <v>20</v>
      </c>
      <c r="P152">
        <v>0.5</v>
      </c>
      <c r="Q152" s="12">
        <f>Table1[[#This Row],[Quantity]]*Table1[[#This Row],[Case Size]]</f>
        <v>1040</v>
      </c>
      <c r="R152" s="10">
        <f>Table1[[#This Row],[ Sales Volume]]*Table1[[#This Row],[Cost]]</f>
        <v>3629.6000000000004</v>
      </c>
      <c r="S152" s="10">
        <f>Table1[[#This Row],[Sales Values]]-(Table1[[#This Row],[Sales Values]]*0.25)</f>
        <v>2722.2000000000003</v>
      </c>
      <c r="T152" s="10">
        <f>Table1[[#This Row],[Manufacturing Cost]]-Table1[[#This Row],[Delivery Cost]]</f>
        <v>2696.2000000000003</v>
      </c>
      <c r="U152" s="10">
        <f>Table1[[#This Row],[Quantity]]*Table1[[#This Row],[Delivery]]</f>
        <v>26</v>
      </c>
      <c r="V152" s="10">
        <f>Table1[[#This Row],[Sales Values]]-Table1[[#This Row],[Manufacturing Cost]]</f>
        <v>907.40000000000009</v>
      </c>
      <c r="W152" s="13">
        <f>Table1[[#This Row],[Profit]]/Table1[[#This Row],[Sales Values]]</f>
        <v>0.25</v>
      </c>
      <c r="X152" s="10">
        <v>14.95</v>
      </c>
      <c r="Y152" s="14">
        <f>IF(AND(Table1[[#This Row],[Quantity]]&gt;20,Table1[[#This Row],[Quantity]]&lt;=50),3%,IF(AND(Table1[[#This Row],[Quantity]]&gt;50,Table1[[#This Row],[Quantity]]&lt;=100),5%,IF(Table1[[#This Row],[Quantity]]&gt;100,7%,0)))</f>
        <v>0.05</v>
      </c>
      <c r="Z152" s="10">
        <f>Table1[[#This Row],[Sales Values]]*(1-Table1[[#This Row],[Discount]])</f>
        <v>3448.1200000000003</v>
      </c>
      <c r="AA152" s="10">
        <f>Table1[[#This Row],[Sales Values]]+(Table1[[#This Row],[Sales Values]]*1.05%)</f>
        <v>3667.7108000000003</v>
      </c>
      <c r="AB152" s="10">
        <f>Table1[[#This Row],[Sales Values]]*1.05</f>
        <v>3811.0800000000004</v>
      </c>
      <c r="AC152" s="10" t="str">
        <f t="shared" si="14"/>
        <v>Superwossname</v>
      </c>
      <c r="AD152" t="s">
        <v>101</v>
      </c>
    </row>
    <row r="153" spans="1:30" x14ac:dyDescent="0.3">
      <c r="A153">
        <v>473</v>
      </c>
      <c r="B153" t="s">
        <v>1769</v>
      </c>
      <c r="C153" t="s">
        <v>1770</v>
      </c>
      <c r="D153" t="s">
        <v>28</v>
      </c>
      <c r="E153" t="s">
        <v>29</v>
      </c>
      <c r="F153">
        <v>30</v>
      </c>
      <c r="G153" t="s">
        <v>1771</v>
      </c>
      <c r="H153" t="s">
        <v>1772</v>
      </c>
      <c r="I153" t="s">
        <v>178</v>
      </c>
      <c r="J153" s="8">
        <v>44055</v>
      </c>
      <c r="K153" s="6" t="str">
        <f t="shared" si="10"/>
        <v>2020</v>
      </c>
      <c r="L153" s="6" t="str">
        <f t="shared" si="11"/>
        <v>Aug</v>
      </c>
      <c r="M153">
        <v>60</v>
      </c>
      <c r="N153" s="10">
        <f t="shared" si="12"/>
        <v>2.0099999999999998</v>
      </c>
      <c r="O153">
        <f t="shared" si="13"/>
        <v>20</v>
      </c>
      <c r="P153">
        <v>0.5</v>
      </c>
      <c r="Q153" s="12">
        <f>Table1[[#This Row],[Quantity]]*Table1[[#This Row],[Case Size]]</f>
        <v>1200</v>
      </c>
      <c r="R153" s="10">
        <f>Table1[[#This Row],[ Sales Volume]]*Table1[[#This Row],[Cost]]</f>
        <v>2411.9999999999995</v>
      </c>
      <c r="S153" s="10">
        <f>Table1[[#This Row],[Sales Values]]-(Table1[[#This Row],[Sales Values]]*0.25)</f>
        <v>1808.9999999999995</v>
      </c>
      <c r="T153" s="10">
        <f>Table1[[#This Row],[Manufacturing Cost]]-Table1[[#This Row],[Delivery Cost]]</f>
        <v>1778.9999999999995</v>
      </c>
      <c r="U153" s="10">
        <f>Table1[[#This Row],[Quantity]]*Table1[[#This Row],[Delivery]]</f>
        <v>30</v>
      </c>
      <c r="V153" s="10">
        <f>Table1[[#This Row],[Sales Values]]-Table1[[#This Row],[Manufacturing Cost]]</f>
        <v>603</v>
      </c>
      <c r="W153" s="13">
        <f>Table1[[#This Row],[Profit]]/Table1[[#This Row],[Sales Values]]</f>
        <v>0.25000000000000006</v>
      </c>
      <c r="X153" s="10">
        <v>14.95</v>
      </c>
      <c r="Y153" s="14">
        <f>IF(AND(Table1[[#This Row],[Quantity]]&gt;20,Table1[[#This Row],[Quantity]]&lt;=50),3%,IF(AND(Table1[[#This Row],[Quantity]]&gt;50,Table1[[#This Row],[Quantity]]&lt;=100),5%,IF(Table1[[#This Row],[Quantity]]&gt;100,7%,0)))</f>
        <v>0.05</v>
      </c>
      <c r="Z153" s="10">
        <f>Table1[[#This Row],[Sales Values]]*(1-Table1[[#This Row],[Discount]])</f>
        <v>2291.3999999999996</v>
      </c>
      <c r="AA153" s="10">
        <f>Table1[[#This Row],[Sales Values]]+(Table1[[#This Row],[Sales Values]]*1.05%)</f>
        <v>2437.3259999999996</v>
      </c>
      <c r="AB153" s="10">
        <f>Table1[[#This Row],[Sales Values]]*1.05</f>
        <v>2532.5999999999995</v>
      </c>
      <c r="AC153" s="10" t="str">
        <f t="shared" si="14"/>
        <v>Hyperwotsit</v>
      </c>
      <c r="AD153" t="s">
        <v>20</v>
      </c>
    </row>
    <row r="154" spans="1:30" x14ac:dyDescent="0.3">
      <c r="A154">
        <v>474</v>
      </c>
      <c r="B154" t="s">
        <v>1773</v>
      </c>
      <c r="C154" t="s">
        <v>1774</v>
      </c>
      <c r="D154" t="s">
        <v>15</v>
      </c>
      <c r="E154" t="s">
        <v>16</v>
      </c>
      <c r="F154">
        <v>30</v>
      </c>
      <c r="G154" t="s">
        <v>14287</v>
      </c>
      <c r="H154" t="s">
        <v>99</v>
      </c>
      <c r="I154" t="s">
        <v>100</v>
      </c>
      <c r="J154" s="8">
        <v>43969</v>
      </c>
      <c r="K154" s="6" t="str">
        <f t="shared" si="10"/>
        <v>2020</v>
      </c>
      <c r="L154" s="6" t="str">
        <f t="shared" si="11"/>
        <v>May</v>
      </c>
      <c r="M154">
        <v>37</v>
      </c>
      <c r="N154" s="10">
        <f t="shared" si="12"/>
        <v>3.49</v>
      </c>
      <c r="O154">
        <f t="shared" si="13"/>
        <v>20</v>
      </c>
      <c r="P154">
        <v>0.5</v>
      </c>
      <c r="Q154" s="12">
        <f>Table1[[#This Row],[Quantity]]*Table1[[#This Row],[Case Size]]</f>
        <v>740</v>
      </c>
      <c r="R154" s="10">
        <f>Table1[[#This Row],[ Sales Volume]]*Table1[[#This Row],[Cost]]</f>
        <v>2582.6000000000004</v>
      </c>
      <c r="S154" s="10">
        <f>Table1[[#This Row],[Sales Values]]-(Table1[[#This Row],[Sales Values]]*0.25)</f>
        <v>1936.9500000000003</v>
      </c>
      <c r="T154" s="10">
        <f>Table1[[#This Row],[Manufacturing Cost]]-Table1[[#This Row],[Delivery Cost]]</f>
        <v>1918.4500000000003</v>
      </c>
      <c r="U154" s="10">
        <f>Table1[[#This Row],[Quantity]]*Table1[[#This Row],[Delivery]]</f>
        <v>18.5</v>
      </c>
      <c r="V154" s="10">
        <f>Table1[[#This Row],[Sales Values]]-Table1[[#This Row],[Manufacturing Cost]]</f>
        <v>645.65000000000009</v>
      </c>
      <c r="W154" s="13">
        <f>Table1[[#This Row],[Profit]]/Table1[[#This Row],[Sales Values]]</f>
        <v>0.25</v>
      </c>
      <c r="X154" s="10">
        <v>14.95</v>
      </c>
      <c r="Y154" s="14">
        <f>IF(AND(Table1[[#This Row],[Quantity]]&gt;20,Table1[[#This Row],[Quantity]]&lt;=50),3%,IF(AND(Table1[[#This Row],[Quantity]]&gt;50,Table1[[#This Row],[Quantity]]&lt;=100),5%,IF(Table1[[#This Row],[Quantity]]&gt;100,7%,0)))</f>
        <v>0.03</v>
      </c>
      <c r="Z154" s="10">
        <f>Table1[[#This Row],[Sales Values]]*(1-Table1[[#This Row],[Discount]])</f>
        <v>2505.1220000000003</v>
      </c>
      <c r="AA154" s="10">
        <f>Table1[[#This Row],[Sales Values]]+(Table1[[#This Row],[Sales Values]]*1.05%)</f>
        <v>2609.7173000000003</v>
      </c>
      <c r="AB154" s="10">
        <f>Table1[[#This Row],[Sales Values]]*1.05</f>
        <v>2711.7300000000005</v>
      </c>
      <c r="AC154" s="10" t="str">
        <f t="shared" si="14"/>
        <v>Superwossname</v>
      </c>
      <c r="AD154" t="s">
        <v>101</v>
      </c>
    </row>
    <row r="155" spans="1:30" x14ac:dyDescent="0.3">
      <c r="A155">
        <v>475</v>
      </c>
      <c r="B155" t="s">
        <v>1158</v>
      </c>
      <c r="C155" t="s">
        <v>1776</v>
      </c>
      <c r="D155" t="s">
        <v>28</v>
      </c>
      <c r="E155" t="s">
        <v>29</v>
      </c>
      <c r="F155">
        <v>90</v>
      </c>
      <c r="G155" t="s">
        <v>1777</v>
      </c>
      <c r="H155" t="s">
        <v>1453</v>
      </c>
      <c r="I155" t="s">
        <v>1454</v>
      </c>
      <c r="J155" s="8">
        <v>43907</v>
      </c>
      <c r="K155" s="6" t="str">
        <f t="shared" si="10"/>
        <v>2020</v>
      </c>
      <c r="L155" s="6" t="str">
        <f t="shared" si="11"/>
        <v>Mar</v>
      </c>
      <c r="M155">
        <v>79</v>
      </c>
      <c r="N155" s="10">
        <f t="shared" si="12"/>
        <v>1.89</v>
      </c>
      <c r="O155">
        <f t="shared" si="13"/>
        <v>18</v>
      </c>
      <c r="P155">
        <v>0.5</v>
      </c>
      <c r="Q155" s="12">
        <f>Table1[[#This Row],[Quantity]]*Table1[[#This Row],[Case Size]]</f>
        <v>1422</v>
      </c>
      <c r="R155" s="10">
        <f>Table1[[#This Row],[ Sales Volume]]*Table1[[#This Row],[Cost]]</f>
        <v>2687.58</v>
      </c>
      <c r="S155" s="10">
        <f>Table1[[#This Row],[Sales Values]]-(Table1[[#This Row],[Sales Values]]*0.25)</f>
        <v>2015.6849999999999</v>
      </c>
      <c r="T155" s="10">
        <f>Table1[[#This Row],[Manufacturing Cost]]-Table1[[#This Row],[Delivery Cost]]</f>
        <v>1976.1849999999999</v>
      </c>
      <c r="U155" s="10">
        <f>Table1[[#This Row],[Quantity]]*Table1[[#This Row],[Delivery]]</f>
        <v>39.5</v>
      </c>
      <c r="V155" s="10">
        <f>Table1[[#This Row],[Sales Values]]-Table1[[#This Row],[Manufacturing Cost]]</f>
        <v>671.89499999999998</v>
      </c>
      <c r="W155" s="13">
        <f>Table1[[#This Row],[Profit]]/Table1[[#This Row],[Sales Values]]</f>
        <v>0.25</v>
      </c>
      <c r="X155" s="10">
        <v>14.95</v>
      </c>
      <c r="Y155" s="14">
        <f>IF(AND(Table1[[#This Row],[Quantity]]&gt;20,Table1[[#This Row],[Quantity]]&lt;=50),3%,IF(AND(Table1[[#This Row],[Quantity]]&gt;50,Table1[[#This Row],[Quantity]]&lt;=100),5%,IF(Table1[[#This Row],[Quantity]]&gt;100,7%,0)))</f>
        <v>0.05</v>
      </c>
      <c r="Z155" s="10">
        <f>Table1[[#This Row],[Sales Values]]*(1-Table1[[#This Row],[Discount]])</f>
        <v>2553.201</v>
      </c>
      <c r="AA155" s="10">
        <f>Table1[[#This Row],[Sales Values]]+(Table1[[#This Row],[Sales Values]]*1.05%)</f>
        <v>2715.7995900000001</v>
      </c>
      <c r="AB155" s="10">
        <f>Table1[[#This Row],[Sales Values]]*1.05</f>
        <v>2821.9589999999998</v>
      </c>
      <c r="AC155" s="10" t="str">
        <f t="shared" si="14"/>
        <v>Gigastuff</v>
      </c>
      <c r="AD155" t="s">
        <v>45</v>
      </c>
    </row>
    <row r="156" spans="1:30" x14ac:dyDescent="0.3">
      <c r="A156">
        <v>478</v>
      </c>
      <c r="B156" t="s">
        <v>1741</v>
      </c>
      <c r="C156" t="s">
        <v>1786</v>
      </c>
      <c r="D156" t="s">
        <v>28</v>
      </c>
      <c r="E156" t="s">
        <v>29</v>
      </c>
      <c r="F156">
        <v>60</v>
      </c>
      <c r="G156" t="s">
        <v>1787</v>
      </c>
      <c r="H156" t="s">
        <v>270</v>
      </c>
      <c r="I156" t="s">
        <v>187</v>
      </c>
      <c r="J156" s="8">
        <v>44127</v>
      </c>
      <c r="K156" s="6" t="str">
        <f t="shared" si="10"/>
        <v>2020</v>
      </c>
      <c r="L156" s="6" t="str">
        <f t="shared" si="11"/>
        <v>Oct</v>
      </c>
      <c r="M156">
        <v>83</v>
      </c>
      <c r="N156" s="10">
        <f t="shared" si="12"/>
        <v>3.49</v>
      </c>
      <c r="O156">
        <f t="shared" si="13"/>
        <v>20</v>
      </c>
      <c r="P156">
        <v>0.5</v>
      </c>
      <c r="Q156" s="12">
        <f>Table1[[#This Row],[Quantity]]*Table1[[#This Row],[Case Size]]</f>
        <v>1660</v>
      </c>
      <c r="R156" s="10">
        <f>Table1[[#This Row],[ Sales Volume]]*Table1[[#This Row],[Cost]]</f>
        <v>5793.4000000000005</v>
      </c>
      <c r="S156" s="10">
        <f>Table1[[#This Row],[Sales Values]]-(Table1[[#This Row],[Sales Values]]*0.25)</f>
        <v>4345.05</v>
      </c>
      <c r="T156" s="10">
        <f>Table1[[#This Row],[Manufacturing Cost]]-Table1[[#This Row],[Delivery Cost]]</f>
        <v>4303.55</v>
      </c>
      <c r="U156" s="10">
        <f>Table1[[#This Row],[Quantity]]*Table1[[#This Row],[Delivery]]</f>
        <v>41.5</v>
      </c>
      <c r="V156" s="10">
        <f>Table1[[#This Row],[Sales Values]]-Table1[[#This Row],[Manufacturing Cost]]</f>
        <v>1448.3500000000004</v>
      </c>
      <c r="W156" s="13">
        <f>Table1[[#This Row],[Profit]]/Table1[[#This Row],[Sales Values]]</f>
        <v>0.25000000000000006</v>
      </c>
      <c r="X156" s="10">
        <v>14.95</v>
      </c>
      <c r="Y156" s="14">
        <f>IF(AND(Table1[[#This Row],[Quantity]]&gt;20,Table1[[#This Row],[Quantity]]&lt;=50),3%,IF(AND(Table1[[#This Row],[Quantity]]&gt;50,Table1[[#This Row],[Quantity]]&lt;=100),5%,IF(Table1[[#This Row],[Quantity]]&gt;100,7%,0)))</f>
        <v>0.05</v>
      </c>
      <c r="Z156" s="10">
        <f>Table1[[#This Row],[Sales Values]]*(1-Table1[[#This Row],[Discount]])</f>
        <v>5503.7300000000005</v>
      </c>
      <c r="AA156" s="10">
        <f>Table1[[#This Row],[Sales Values]]+(Table1[[#This Row],[Sales Values]]*1.05%)</f>
        <v>5854.230700000001</v>
      </c>
      <c r="AB156" s="10">
        <f>Table1[[#This Row],[Sales Values]]*1.05</f>
        <v>6083.0700000000006</v>
      </c>
      <c r="AC156" s="10" t="str">
        <f t="shared" si="14"/>
        <v>Superwossname</v>
      </c>
      <c r="AD156" t="s">
        <v>101</v>
      </c>
    </row>
    <row r="157" spans="1:30" x14ac:dyDescent="0.3">
      <c r="A157">
        <v>480</v>
      </c>
      <c r="B157" t="s">
        <v>1792</v>
      </c>
      <c r="C157" t="s">
        <v>1793</v>
      </c>
      <c r="D157" t="s">
        <v>28</v>
      </c>
      <c r="E157" t="s">
        <v>29</v>
      </c>
      <c r="F157">
        <v>90</v>
      </c>
      <c r="G157" t="s">
        <v>1795</v>
      </c>
      <c r="H157" t="s">
        <v>1796</v>
      </c>
      <c r="I157" t="s">
        <v>178</v>
      </c>
      <c r="J157" s="8">
        <v>44733</v>
      </c>
      <c r="K157" s="6" t="str">
        <f t="shared" si="10"/>
        <v>2022</v>
      </c>
      <c r="L157" s="6" t="str">
        <f t="shared" si="11"/>
        <v>Jun</v>
      </c>
      <c r="M157">
        <v>52</v>
      </c>
      <c r="N157" s="10">
        <f t="shared" si="12"/>
        <v>1.89</v>
      </c>
      <c r="O157">
        <f t="shared" si="13"/>
        <v>18</v>
      </c>
      <c r="P157">
        <v>0.5</v>
      </c>
      <c r="Q157" s="12">
        <f>Table1[[#This Row],[Quantity]]*Table1[[#This Row],[Case Size]]</f>
        <v>936</v>
      </c>
      <c r="R157" s="10">
        <f>Table1[[#This Row],[ Sales Volume]]*Table1[[#This Row],[Cost]]</f>
        <v>1769.04</v>
      </c>
      <c r="S157" s="10">
        <f>Table1[[#This Row],[Sales Values]]-(Table1[[#This Row],[Sales Values]]*0.25)</f>
        <v>1326.78</v>
      </c>
      <c r="T157" s="10">
        <f>Table1[[#This Row],[Manufacturing Cost]]-Table1[[#This Row],[Delivery Cost]]</f>
        <v>1300.78</v>
      </c>
      <c r="U157" s="10">
        <f>Table1[[#This Row],[Quantity]]*Table1[[#This Row],[Delivery]]</f>
        <v>26</v>
      </c>
      <c r="V157" s="10">
        <f>Table1[[#This Row],[Sales Values]]-Table1[[#This Row],[Manufacturing Cost]]</f>
        <v>442.26</v>
      </c>
      <c r="W157" s="13">
        <f>Table1[[#This Row],[Profit]]/Table1[[#This Row],[Sales Values]]</f>
        <v>0.25</v>
      </c>
      <c r="X157" s="10">
        <v>14.95</v>
      </c>
      <c r="Y157" s="14">
        <f>IF(AND(Table1[[#This Row],[Quantity]]&gt;20,Table1[[#This Row],[Quantity]]&lt;=50),3%,IF(AND(Table1[[#This Row],[Quantity]]&gt;50,Table1[[#This Row],[Quantity]]&lt;=100),5%,IF(Table1[[#This Row],[Quantity]]&gt;100,7%,0)))</f>
        <v>0.05</v>
      </c>
      <c r="Z157" s="10">
        <f>Table1[[#This Row],[Sales Values]]*(1-Table1[[#This Row],[Discount]])</f>
        <v>1680.588</v>
      </c>
      <c r="AA157" s="10">
        <f>Table1[[#This Row],[Sales Values]]+(Table1[[#This Row],[Sales Values]]*1.05%)</f>
        <v>1787.61492</v>
      </c>
      <c r="AB157" s="10">
        <f>Table1[[#This Row],[Sales Values]]*1.05</f>
        <v>1857.492</v>
      </c>
      <c r="AC157" s="10" t="str">
        <f t="shared" si="14"/>
        <v>Gigastuff</v>
      </c>
      <c r="AD157" t="s">
        <v>45</v>
      </c>
    </row>
    <row r="158" spans="1:30" x14ac:dyDescent="0.3">
      <c r="A158">
        <v>482</v>
      </c>
      <c r="B158" t="s">
        <v>1801</v>
      </c>
      <c r="C158" t="s">
        <v>1802</v>
      </c>
      <c r="D158" t="s">
        <v>51</v>
      </c>
      <c r="E158" t="s">
        <v>16</v>
      </c>
      <c r="F158">
        <v>90</v>
      </c>
      <c r="G158" t="s">
        <v>1803</v>
      </c>
      <c r="H158" t="s">
        <v>1804</v>
      </c>
      <c r="I158" t="s">
        <v>32</v>
      </c>
      <c r="J158" s="8">
        <v>44039</v>
      </c>
      <c r="K158" s="6" t="str">
        <f t="shared" si="10"/>
        <v>2020</v>
      </c>
      <c r="L158" s="6" t="str">
        <f t="shared" si="11"/>
        <v>Jul</v>
      </c>
      <c r="M158">
        <v>14</v>
      </c>
      <c r="N158" s="10">
        <f t="shared" si="12"/>
        <v>3.49</v>
      </c>
      <c r="O158">
        <f t="shared" si="13"/>
        <v>20</v>
      </c>
      <c r="P158">
        <v>0.5</v>
      </c>
      <c r="Q158" s="12">
        <f>Table1[[#This Row],[Quantity]]*Table1[[#This Row],[Case Size]]</f>
        <v>280</v>
      </c>
      <c r="R158" s="10">
        <f>Table1[[#This Row],[ Sales Volume]]*Table1[[#This Row],[Cost]]</f>
        <v>977.2</v>
      </c>
      <c r="S158" s="10">
        <f>Table1[[#This Row],[Sales Values]]-(Table1[[#This Row],[Sales Values]]*0.25)</f>
        <v>732.90000000000009</v>
      </c>
      <c r="T158" s="10">
        <f>Table1[[#This Row],[Manufacturing Cost]]-Table1[[#This Row],[Delivery Cost]]</f>
        <v>725.90000000000009</v>
      </c>
      <c r="U158" s="10">
        <f>Table1[[#This Row],[Quantity]]*Table1[[#This Row],[Delivery]]</f>
        <v>7</v>
      </c>
      <c r="V158" s="10">
        <f>Table1[[#This Row],[Sales Values]]-Table1[[#This Row],[Manufacturing Cost]]</f>
        <v>244.29999999999995</v>
      </c>
      <c r="W158" s="13">
        <f>Table1[[#This Row],[Profit]]/Table1[[#This Row],[Sales Values]]</f>
        <v>0.24999999999999994</v>
      </c>
      <c r="X158" s="10">
        <v>14.95</v>
      </c>
      <c r="Y158" s="14">
        <f>IF(AND(Table1[[#This Row],[Quantity]]&gt;20,Table1[[#This Row],[Quantity]]&lt;=50),3%,IF(AND(Table1[[#This Row],[Quantity]]&gt;50,Table1[[#This Row],[Quantity]]&lt;=100),5%,IF(Table1[[#This Row],[Quantity]]&gt;100,7%,0)))</f>
        <v>0</v>
      </c>
      <c r="Z158" s="10">
        <f>Table1[[#This Row],[Sales Values]]*(1-Table1[[#This Row],[Discount]])</f>
        <v>977.2</v>
      </c>
      <c r="AA158" s="10">
        <f>Table1[[#This Row],[Sales Values]]+(Table1[[#This Row],[Sales Values]]*1.05%)</f>
        <v>987.4606</v>
      </c>
      <c r="AB158" s="10">
        <f>Table1[[#This Row],[Sales Values]]*1.05</f>
        <v>1026.0600000000002</v>
      </c>
      <c r="AC158" s="10" t="str">
        <f t="shared" si="14"/>
        <v>Superwossname</v>
      </c>
      <c r="AD158" t="s">
        <v>101</v>
      </c>
    </row>
    <row r="159" spans="1:30" x14ac:dyDescent="0.3">
      <c r="A159">
        <v>484</v>
      </c>
      <c r="B159" t="s">
        <v>1809</v>
      </c>
      <c r="C159" t="s">
        <v>1810</v>
      </c>
      <c r="D159" t="s">
        <v>28</v>
      </c>
      <c r="E159" t="s">
        <v>29</v>
      </c>
      <c r="F159">
        <v>30</v>
      </c>
      <c r="G159" t="s">
        <v>1811</v>
      </c>
      <c r="H159" t="s">
        <v>1785</v>
      </c>
      <c r="I159" t="s">
        <v>32</v>
      </c>
      <c r="J159" s="8">
        <v>44124</v>
      </c>
      <c r="K159" s="6" t="str">
        <f t="shared" si="10"/>
        <v>2020</v>
      </c>
      <c r="L159" s="6" t="str">
        <f t="shared" si="11"/>
        <v>Oct</v>
      </c>
      <c r="M159">
        <v>16</v>
      </c>
      <c r="N159" s="10">
        <f t="shared" si="12"/>
        <v>2.0099999999999998</v>
      </c>
      <c r="O159">
        <f t="shared" si="13"/>
        <v>20</v>
      </c>
      <c r="P159">
        <v>0.5</v>
      </c>
      <c r="Q159" s="12">
        <f>Table1[[#This Row],[Quantity]]*Table1[[#This Row],[Case Size]]</f>
        <v>320</v>
      </c>
      <c r="R159" s="10">
        <f>Table1[[#This Row],[ Sales Volume]]*Table1[[#This Row],[Cost]]</f>
        <v>643.19999999999993</v>
      </c>
      <c r="S159" s="10">
        <f>Table1[[#This Row],[Sales Values]]-(Table1[[#This Row],[Sales Values]]*0.25)</f>
        <v>482.4</v>
      </c>
      <c r="T159" s="10">
        <f>Table1[[#This Row],[Manufacturing Cost]]-Table1[[#This Row],[Delivery Cost]]</f>
        <v>474.4</v>
      </c>
      <c r="U159" s="10">
        <f>Table1[[#This Row],[Quantity]]*Table1[[#This Row],[Delivery]]</f>
        <v>8</v>
      </c>
      <c r="V159" s="10">
        <f>Table1[[#This Row],[Sales Values]]-Table1[[#This Row],[Manufacturing Cost]]</f>
        <v>160.79999999999995</v>
      </c>
      <c r="W159" s="13">
        <f>Table1[[#This Row],[Profit]]/Table1[[#This Row],[Sales Values]]</f>
        <v>0.24999999999999994</v>
      </c>
      <c r="X159" s="10">
        <v>14.95</v>
      </c>
      <c r="Y159" s="14">
        <f>IF(AND(Table1[[#This Row],[Quantity]]&gt;20,Table1[[#This Row],[Quantity]]&lt;=50),3%,IF(AND(Table1[[#This Row],[Quantity]]&gt;50,Table1[[#This Row],[Quantity]]&lt;=100),5%,IF(Table1[[#This Row],[Quantity]]&gt;100,7%,0)))</f>
        <v>0</v>
      </c>
      <c r="Z159" s="10">
        <f>Table1[[#This Row],[Sales Values]]*(1-Table1[[#This Row],[Discount]])</f>
        <v>643.19999999999993</v>
      </c>
      <c r="AA159" s="10">
        <f>Table1[[#This Row],[Sales Values]]+(Table1[[#This Row],[Sales Values]]*1.05%)</f>
        <v>649.95359999999994</v>
      </c>
      <c r="AB159" s="10">
        <f>Table1[[#This Row],[Sales Values]]*1.05</f>
        <v>675.36</v>
      </c>
      <c r="AC159" s="10" t="str">
        <f t="shared" si="14"/>
        <v>Hyperwotsit</v>
      </c>
      <c r="AD159" t="s">
        <v>20</v>
      </c>
    </row>
    <row r="160" spans="1:30" x14ac:dyDescent="0.3">
      <c r="A160">
        <v>486</v>
      </c>
      <c r="B160" t="s">
        <v>1816</v>
      </c>
      <c r="C160" t="s">
        <v>1817</v>
      </c>
      <c r="D160" t="s">
        <v>15</v>
      </c>
      <c r="E160" t="s">
        <v>16</v>
      </c>
      <c r="F160">
        <v>60</v>
      </c>
      <c r="G160" t="s">
        <v>1818</v>
      </c>
      <c r="H160" t="s">
        <v>1819</v>
      </c>
      <c r="I160" t="s">
        <v>89</v>
      </c>
      <c r="J160" s="8">
        <v>43831</v>
      </c>
      <c r="K160" s="6" t="str">
        <f t="shared" si="10"/>
        <v>2020</v>
      </c>
      <c r="L160" s="6" t="str">
        <f t="shared" si="11"/>
        <v>Jan</v>
      </c>
      <c r="M160">
        <v>60</v>
      </c>
      <c r="N160" s="10">
        <f t="shared" si="12"/>
        <v>3.49</v>
      </c>
      <c r="O160">
        <f t="shared" si="13"/>
        <v>20</v>
      </c>
      <c r="P160">
        <v>0.5</v>
      </c>
      <c r="Q160" s="12">
        <f>Table1[[#This Row],[Quantity]]*Table1[[#This Row],[Case Size]]</f>
        <v>1200</v>
      </c>
      <c r="R160" s="10">
        <f>Table1[[#This Row],[ Sales Volume]]*Table1[[#This Row],[Cost]]</f>
        <v>4188</v>
      </c>
      <c r="S160" s="10">
        <f>Table1[[#This Row],[Sales Values]]-(Table1[[#This Row],[Sales Values]]*0.25)</f>
        <v>3141</v>
      </c>
      <c r="T160" s="10">
        <f>Table1[[#This Row],[Manufacturing Cost]]-Table1[[#This Row],[Delivery Cost]]</f>
        <v>3111</v>
      </c>
      <c r="U160" s="10">
        <f>Table1[[#This Row],[Quantity]]*Table1[[#This Row],[Delivery]]</f>
        <v>30</v>
      </c>
      <c r="V160" s="10">
        <f>Table1[[#This Row],[Sales Values]]-Table1[[#This Row],[Manufacturing Cost]]</f>
        <v>1047</v>
      </c>
      <c r="W160" s="13">
        <f>Table1[[#This Row],[Profit]]/Table1[[#This Row],[Sales Values]]</f>
        <v>0.25</v>
      </c>
      <c r="X160" s="10">
        <v>14.95</v>
      </c>
      <c r="Y160" s="14">
        <f>IF(AND(Table1[[#This Row],[Quantity]]&gt;20,Table1[[#This Row],[Quantity]]&lt;=50),3%,IF(AND(Table1[[#This Row],[Quantity]]&gt;50,Table1[[#This Row],[Quantity]]&lt;=100),5%,IF(Table1[[#This Row],[Quantity]]&gt;100,7%,0)))</f>
        <v>0.05</v>
      </c>
      <c r="Z160" s="10">
        <f>Table1[[#This Row],[Sales Values]]*(1-Table1[[#This Row],[Discount]])</f>
        <v>3978.6</v>
      </c>
      <c r="AA160" s="10">
        <f>Table1[[#This Row],[Sales Values]]+(Table1[[#This Row],[Sales Values]]*1.05%)</f>
        <v>4231.9740000000002</v>
      </c>
      <c r="AB160" s="10">
        <f>Table1[[#This Row],[Sales Values]]*1.05</f>
        <v>4397.4000000000005</v>
      </c>
      <c r="AC160" s="10" t="str">
        <f t="shared" si="14"/>
        <v>Superwossname</v>
      </c>
      <c r="AD160" t="s">
        <v>101</v>
      </c>
    </row>
    <row r="161" spans="1:30" x14ac:dyDescent="0.3">
      <c r="A161">
        <v>493</v>
      </c>
      <c r="B161" t="s">
        <v>1839</v>
      </c>
      <c r="C161" t="s">
        <v>1840</v>
      </c>
      <c r="D161" t="s">
        <v>15</v>
      </c>
      <c r="E161" t="s">
        <v>16</v>
      </c>
      <c r="F161">
        <v>90</v>
      </c>
      <c r="G161" t="s">
        <v>1841</v>
      </c>
      <c r="H161" t="s">
        <v>1660</v>
      </c>
      <c r="I161" t="s">
        <v>32</v>
      </c>
      <c r="J161" s="8">
        <v>44799</v>
      </c>
      <c r="K161" s="6" t="str">
        <f t="shared" si="10"/>
        <v>2022</v>
      </c>
      <c r="L161" s="6" t="str">
        <f t="shared" si="11"/>
        <v>Aug</v>
      </c>
      <c r="M161">
        <v>65</v>
      </c>
      <c r="N161" s="10">
        <f t="shared" si="12"/>
        <v>1.89</v>
      </c>
      <c r="O161">
        <f t="shared" si="13"/>
        <v>18</v>
      </c>
      <c r="P161">
        <v>0.5</v>
      </c>
      <c r="Q161" s="12">
        <f>Table1[[#This Row],[Quantity]]*Table1[[#This Row],[Case Size]]</f>
        <v>1170</v>
      </c>
      <c r="R161" s="10">
        <f>Table1[[#This Row],[ Sales Volume]]*Table1[[#This Row],[Cost]]</f>
        <v>2211.2999999999997</v>
      </c>
      <c r="S161" s="10">
        <f>Table1[[#This Row],[Sales Values]]-(Table1[[#This Row],[Sales Values]]*0.25)</f>
        <v>1658.4749999999999</v>
      </c>
      <c r="T161" s="10">
        <f>Table1[[#This Row],[Manufacturing Cost]]-Table1[[#This Row],[Delivery Cost]]</f>
        <v>1625.9749999999999</v>
      </c>
      <c r="U161" s="10">
        <f>Table1[[#This Row],[Quantity]]*Table1[[#This Row],[Delivery]]</f>
        <v>32.5</v>
      </c>
      <c r="V161" s="10">
        <f>Table1[[#This Row],[Sales Values]]-Table1[[#This Row],[Manufacturing Cost]]</f>
        <v>552.82499999999982</v>
      </c>
      <c r="W161" s="13">
        <f>Table1[[#This Row],[Profit]]/Table1[[#This Row],[Sales Values]]</f>
        <v>0.24999999999999994</v>
      </c>
      <c r="X161" s="10">
        <v>14.95</v>
      </c>
      <c r="Y161" s="14">
        <f>IF(AND(Table1[[#This Row],[Quantity]]&gt;20,Table1[[#This Row],[Quantity]]&lt;=50),3%,IF(AND(Table1[[#This Row],[Quantity]]&gt;50,Table1[[#This Row],[Quantity]]&lt;=100),5%,IF(Table1[[#This Row],[Quantity]]&gt;100,7%,0)))</f>
        <v>0.05</v>
      </c>
      <c r="Z161" s="10">
        <f>Table1[[#This Row],[Sales Values]]*(1-Table1[[#This Row],[Discount]])</f>
        <v>2100.7349999999997</v>
      </c>
      <c r="AA161" s="10">
        <f>Table1[[#This Row],[Sales Values]]+(Table1[[#This Row],[Sales Values]]*1.05%)</f>
        <v>2234.5186499999995</v>
      </c>
      <c r="AB161" s="10">
        <f>Table1[[#This Row],[Sales Values]]*1.05</f>
        <v>2321.8649999999998</v>
      </c>
      <c r="AC161" s="10" t="str">
        <f t="shared" si="14"/>
        <v>Gigastuff</v>
      </c>
      <c r="AD161" t="s">
        <v>45</v>
      </c>
    </row>
    <row r="162" spans="1:30" x14ac:dyDescent="0.3">
      <c r="A162">
        <v>496</v>
      </c>
      <c r="B162" t="s">
        <v>1849</v>
      </c>
      <c r="C162" t="s">
        <v>1637</v>
      </c>
      <c r="D162" t="s">
        <v>28</v>
      </c>
      <c r="E162" t="s">
        <v>29</v>
      </c>
      <c r="F162">
        <v>30</v>
      </c>
      <c r="G162" t="s">
        <v>1847</v>
      </c>
      <c r="H162" t="s">
        <v>1077</v>
      </c>
      <c r="I162" t="s">
        <v>1078</v>
      </c>
      <c r="J162" s="8">
        <v>44132</v>
      </c>
      <c r="K162" s="6" t="str">
        <f t="shared" si="10"/>
        <v>2020</v>
      </c>
      <c r="L162" s="6" t="str">
        <f t="shared" si="11"/>
        <v>Oct</v>
      </c>
      <c r="M162">
        <v>57</v>
      </c>
      <c r="N162" s="10">
        <f t="shared" si="12"/>
        <v>2.0099999999999998</v>
      </c>
      <c r="O162">
        <f t="shared" si="13"/>
        <v>20</v>
      </c>
      <c r="P162">
        <v>0.5</v>
      </c>
      <c r="Q162" s="12">
        <f>Table1[[#This Row],[Quantity]]*Table1[[#This Row],[Case Size]]</f>
        <v>1140</v>
      </c>
      <c r="R162" s="10">
        <f>Table1[[#This Row],[ Sales Volume]]*Table1[[#This Row],[Cost]]</f>
        <v>2291.3999999999996</v>
      </c>
      <c r="S162" s="10">
        <f>Table1[[#This Row],[Sales Values]]-(Table1[[#This Row],[Sales Values]]*0.25)</f>
        <v>1718.5499999999997</v>
      </c>
      <c r="T162" s="10">
        <f>Table1[[#This Row],[Manufacturing Cost]]-Table1[[#This Row],[Delivery Cost]]</f>
        <v>1690.0499999999997</v>
      </c>
      <c r="U162" s="10">
        <f>Table1[[#This Row],[Quantity]]*Table1[[#This Row],[Delivery]]</f>
        <v>28.5</v>
      </c>
      <c r="V162" s="10">
        <f>Table1[[#This Row],[Sales Values]]-Table1[[#This Row],[Manufacturing Cost]]</f>
        <v>572.84999999999991</v>
      </c>
      <c r="W162" s="13">
        <f>Table1[[#This Row],[Profit]]/Table1[[#This Row],[Sales Values]]</f>
        <v>0.25</v>
      </c>
      <c r="X162" s="10">
        <v>14.95</v>
      </c>
      <c r="Y162" s="14">
        <f>IF(AND(Table1[[#This Row],[Quantity]]&gt;20,Table1[[#This Row],[Quantity]]&lt;=50),3%,IF(AND(Table1[[#This Row],[Quantity]]&gt;50,Table1[[#This Row],[Quantity]]&lt;=100),5%,IF(Table1[[#This Row],[Quantity]]&gt;100,7%,0)))</f>
        <v>0.05</v>
      </c>
      <c r="Z162" s="10">
        <f>Table1[[#This Row],[Sales Values]]*(1-Table1[[#This Row],[Discount]])</f>
        <v>2176.8299999999995</v>
      </c>
      <c r="AA162" s="10">
        <f>Table1[[#This Row],[Sales Values]]+(Table1[[#This Row],[Sales Values]]*1.05%)</f>
        <v>2315.4596999999994</v>
      </c>
      <c r="AB162" s="10">
        <f>Table1[[#This Row],[Sales Values]]*1.05</f>
        <v>2405.9699999999998</v>
      </c>
      <c r="AC162" s="10" t="str">
        <f t="shared" si="14"/>
        <v>Hyperwotsit</v>
      </c>
      <c r="AD162" t="s">
        <v>20</v>
      </c>
    </row>
    <row r="163" spans="1:30" x14ac:dyDescent="0.3">
      <c r="A163">
        <v>497</v>
      </c>
      <c r="B163" t="s">
        <v>1850</v>
      </c>
      <c r="C163" t="s">
        <v>1851</v>
      </c>
      <c r="D163" t="s">
        <v>28</v>
      </c>
      <c r="E163" t="s">
        <v>29</v>
      </c>
      <c r="F163">
        <v>60</v>
      </c>
      <c r="G163" t="s">
        <v>1852</v>
      </c>
      <c r="H163" t="s">
        <v>545</v>
      </c>
      <c r="I163" t="s">
        <v>173</v>
      </c>
      <c r="J163" s="8">
        <v>44229</v>
      </c>
      <c r="K163" s="6" t="str">
        <f t="shared" si="10"/>
        <v>2021</v>
      </c>
      <c r="L163" s="6" t="str">
        <f t="shared" si="11"/>
        <v>Feb</v>
      </c>
      <c r="M163">
        <v>62</v>
      </c>
      <c r="N163" s="10">
        <f t="shared" si="12"/>
        <v>3.49</v>
      </c>
      <c r="O163">
        <f t="shared" si="13"/>
        <v>20</v>
      </c>
      <c r="P163">
        <v>0.5</v>
      </c>
      <c r="Q163" s="12">
        <f>Table1[[#This Row],[Quantity]]*Table1[[#This Row],[Case Size]]</f>
        <v>1240</v>
      </c>
      <c r="R163" s="10">
        <f>Table1[[#This Row],[ Sales Volume]]*Table1[[#This Row],[Cost]]</f>
        <v>4327.6000000000004</v>
      </c>
      <c r="S163" s="10">
        <f>Table1[[#This Row],[Sales Values]]-(Table1[[#This Row],[Sales Values]]*0.25)</f>
        <v>3245.7000000000003</v>
      </c>
      <c r="T163" s="10">
        <f>Table1[[#This Row],[Manufacturing Cost]]-Table1[[#This Row],[Delivery Cost]]</f>
        <v>3214.7000000000003</v>
      </c>
      <c r="U163" s="10">
        <f>Table1[[#This Row],[Quantity]]*Table1[[#This Row],[Delivery]]</f>
        <v>31</v>
      </c>
      <c r="V163" s="10">
        <f>Table1[[#This Row],[Sales Values]]-Table1[[#This Row],[Manufacturing Cost]]</f>
        <v>1081.9000000000001</v>
      </c>
      <c r="W163" s="13">
        <f>Table1[[#This Row],[Profit]]/Table1[[#This Row],[Sales Values]]</f>
        <v>0.25</v>
      </c>
      <c r="X163" s="10">
        <v>14.95</v>
      </c>
      <c r="Y163" s="14">
        <f>IF(AND(Table1[[#This Row],[Quantity]]&gt;20,Table1[[#This Row],[Quantity]]&lt;=50),3%,IF(AND(Table1[[#This Row],[Quantity]]&gt;50,Table1[[#This Row],[Quantity]]&lt;=100),5%,IF(Table1[[#This Row],[Quantity]]&gt;100,7%,0)))</f>
        <v>0.05</v>
      </c>
      <c r="Z163" s="10">
        <f>Table1[[#This Row],[Sales Values]]*(1-Table1[[#This Row],[Discount]])</f>
        <v>4111.22</v>
      </c>
      <c r="AA163" s="10">
        <f>Table1[[#This Row],[Sales Values]]+(Table1[[#This Row],[Sales Values]]*1.05%)</f>
        <v>4373.0398000000005</v>
      </c>
      <c r="AB163" s="10">
        <f>Table1[[#This Row],[Sales Values]]*1.05</f>
        <v>4543.9800000000005</v>
      </c>
      <c r="AC163" s="10" t="str">
        <f t="shared" si="14"/>
        <v>Superwossname</v>
      </c>
      <c r="AD163" t="s">
        <v>101</v>
      </c>
    </row>
    <row r="164" spans="1:30" x14ac:dyDescent="0.3">
      <c r="A164">
        <v>500</v>
      </c>
      <c r="B164" t="s">
        <v>1860</v>
      </c>
      <c r="C164" t="s">
        <v>1861</v>
      </c>
      <c r="D164" t="s">
        <v>28</v>
      </c>
      <c r="E164" t="s">
        <v>29</v>
      </c>
      <c r="F164">
        <v>60</v>
      </c>
      <c r="G164" t="s">
        <v>1858</v>
      </c>
      <c r="H164" t="s">
        <v>1862</v>
      </c>
      <c r="I164" t="s">
        <v>187</v>
      </c>
      <c r="J164" s="8">
        <v>44110</v>
      </c>
      <c r="K164" s="6" t="str">
        <f t="shared" si="10"/>
        <v>2020</v>
      </c>
      <c r="L164" s="6" t="str">
        <f t="shared" si="11"/>
        <v>Oct</v>
      </c>
      <c r="M164">
        <v>14</v>
      </c>
      <c r="N164" s="10">
        <f t="shared" si="12"/>
        <v>1.89</v>
      </c>
      <c r="O164">
        <f t="shared" si="13"/>
        <v>18</v>
      </c>
      <c r="P164">
        <v>0.5</v>
      </c>
      <c r="Q164" s="12">
        <f>Table1[[#This Row],[Quantity]]*Table1[[#This Row],[Case Size]]</f>
        <v>252</v>
      </c>
      <c r="R164" s="10">
        <f>Table1[[#This Row],[ Sales Volume]]*Table1[[#This Row],[Cost]]</f>
        <v>476.28</v>
      </c>
      <c r="S164" s="10">
        <f>Table1[[#This Row],[Sales Values]]-(Table1[[#This Row],[Sales Values]]*0.25)</f>
        <v>357.21</v>
      </c>
      <c r="T164" s="10">
        <f>Table1[[#This Row],[Manufacturing Cost]]-Table1[[#This Row],[Delivery Cost]]</f>
        <v>350.21</v>
      </c>
      <c r="U164" s="10">
        <f>Table1[[#This Row],[Quantity]]*Table1[[#This Row],[Delivery]]</f>
        <v>7</v>
      </c>
      <c r="V164" s="10">
        <f>Table1[[#This Row],[Sales Values]]-Table1[[#This Row],[Manufacturing Cost]]</f>
        <v>119.07</v>
      </c>
      <c r="W164" s="13">
        <f>Table1[[#This Row],[Profit]]/Table1[[#This Row],[Sales Values]]</f>
        <v>0.25</v>
      </c>
      <c r="X164" s="10">
        <v>14.95</v>
      </c>
      <c r="Y164" s="14">
        <f>IF(AND(Table1[[#This Row],[Quantity]]&gt;20,Table1[[#This Row],[Quantity]]&lt;=50),3%,IF(AND(Table1[[#This Row],[Quantity]]&gt;50,Table1[[#This Row],[Quantity]]&lt;=100),5%,IF(Table1[[#This Row],[Quantity]]&gt;100,7%,0)))</f>
        <v>0</v>
      </c>
      <c r="Z164" s="10">
        <f>Table1[[#This Row],[Sales Values]]*(1-Table1[[#This Row],[Discount]])</f>
        <v>476.28</v>
      </c>
      <c r="AA164" s="10">
        <f>Table1[[#This Row],[Sales Values]]+(Table1[[#This Row],[Sales Values]]*1.05%)</f>
        <v>481.28093999999999</v>
      </c>
      <c r="AB164" s="10">
        <f>Table1[[#This Row],[Sales Values]]*1.05</f>
        <v>500.09399999999999</v>
      </c>
      <c r="AC164" s="10" t="str">
        <f t="shared" si="14"/>
        <v>Gigastuff</v>
      </c>
      <c r="AD164" t="s">
        <v>45</v>
      </c>
    </row>
    <row r="165" spans="1:30" x14ac:dyDescent="0.3">
      <c r="A165">
        <v>501</v>
      </c>
      <c r="B165" t="s">
        <v>357</v>
      </c>
      <c r="C165" t="s">
        <v>1863</v>
      </c>
      <c r="D165" t="s">
        <v>28</v>
      </c>
      <c r="E165" t="s">
        <v>29</v>
      </c>
      <c r="F165">
        <v>30</v>
      </c>
      <c r="G165" t="s">
        <v>1858</v>
      </c>
      <c r="H165" t="s">
        <v>1864</v>
      </c>
      <c r="I165" t="s">
        <v>294</v>
      </c>
      <c r="J165" s="8">
        <v>43987</v>
      </c>
      <c r="K165" s="6" t="str">
        <f t="shared" si="10"/>
        <v>2020</v>
      </c>
      <c r="L165" s="6" t="str">
        <f t="shared" si="11"/>
        <v>Jun</v>
      </c>
      <c r="M165">
        <v>46</v>
      </c>
      <c r="N165" s="10">
        <f t="shared" si="12"/>
        <v>1.89</v>
      </c>
      <c r="O165">
        <f t="shared" si="13"/>
        <v>18</v>
      </c>
      <c r="P165">
        <v>0.5</v>
      </c>
      <c r="Q165" s="12">
        <f>Table1[[#This Row],[Quantity]]*Table1[[#This Row],[Case Size]]</f>
        <v>828</v>
      </c>
      <c r="R165" s="10">
        <f>Table1[[#This Row],[ Sales Volume]]*Table1[[#This Row],[Cost]]</f>
        <v>1564.9199999999998</v>
      </c>
      <c r="S165" s="10">
        <f>Table1[[#This Row],[Sales Values]]-(Table1[[#This Row],[Sales Values]]*0.25)</f>
        <v>1173.6899999999998</v>
      </c>
      <c r="T165" s="10">
        <f>Table1[[#This Row],[Manufacturing Cost]]-Table1[[#This Row],[Delivery Cost]]</f>
        <v>1150.6899999999998</v>
      </c>
      <c r="U165" s="10">
        <f>Table1[[#This Row],[Quantity]]*Table1[[#This Row],[Delivery]]</f>
        <v>23</v>
      </c>
      <c r="V165" s="10">
        <f>Table1[[#This Row],[Sales Values]]-Table1[[#This Row],[Manufacturing Cost]]</f>
        <v>391.23</v>
      </c>
      <c r="W165" s="13">
        <f>Table1[[#This Row],[Profit]]/Table1[[#This Row],[Sales Values]]</f>
        <v>0.25000000000000006</v>
      </c>
      <c r="X165" s="10">
        <v>14.95</v>
      </c>
      <c r="Y165" s="14">
        <f>IF(AND(Table1[[#This Row],[Quantity]]&gt;20,Table1[[#This Row],[Quantity]]&lt;=50),3%,IF(AND(Table1[[#This Row],[Quantity]]&gt;50,Table1[[#This Row],[Quantity]]&lt;=100),5%,IF(Table1[[#This Row],[Quantity]]&gt;100,7%,0)))</f>
        <v>0.03</v>
      </c>
      <c r="Z165" s="10">
        <f>Table1[[#This Row],[Sales Values]]*(1-Table1[[#This Row],[Discount]])</f>
        <v>1517.9723999999999</v>
      </c>
      <c r="AA165" s="10">
        <f>Table1[[#This Row],[Sales Values]]+(Table1[[#This Row],[Sales Values]]*1.05%)</f>
        <v>1581.3516599999998</v>
      </c>
      <c r="AB165" s="10">
        <f>Table1[[#This Row],[Sales Values]]*1.05</f>
        <v>1643.1659999999999</v>
      </c>
      <c r="AC165" s="10" t="str">
        <f t="shared" si="14"/>
        <v>Gigastuff</v>
      </c>
      <c r="AD165" t="s">
        <v>45</v>
      </c>
    </row>
    <row r="166" spans="1:30" x14ac:dyDescent="0.3">
      <c r="A166">
        <v>502</v>
      </c>
      <c r="B166" t="s">
        <v>1865</v>
      </c>
      <c r="C166" t="s">
        <v>1866</v>
      </c>
      <c r="D166" t="s">
        <v>51</v>
      </c>
      <c r="E166" t="s">
        <v>16</v>
      </c>
      <c r="F166">
        <v>90</v>
      </c>
      <c r="G166" t="s">
        <v>14288</v>
      </c>
      <c r="H166" t="s">
        <v>1868</v>
      </c>
      <c r="I166" t="s">
        <v>1869</v>
      </c>
      <c r="J166" s="8">
        <v>44535</v>
      </c>
      <c r="K166" s="6" t="str">
        <f t="shared" si="10"/>
        <v>2021</v>
      </c>
      <c r="L166" s="6" t="str">
        <f t="shared" si="11"/>
        <v>Dec</v>
      </c>
      <c r="M166">
        <v>34</v>
      </c>
      <c r="N166" s="10">
        <f t="shared" si="12"/>
        <v>2.0099999999999998</v>
      </c>
      <c r="O166">
        <f t="shared" si="13"/>
        <v>20</v>
      </c>
      <c r="P166">
        <v>0.5</v>
      </c>
      <c r="Q166" s="12">
        <f>Table1[[#This Row],[Quantity]]*Table1[[#This Row],[Case Size]]</f>
        <v>680</v>
      </c>
      <c r="R166" s="10">
        <f>Table1[[#This Row],[ Sales Volume]]*Table1[[#This Row],[Cost]]</f>
        <v>1366.8</v>
      </c>
      <c r="S166" s="10">
        <f>Table1[[#This Row],[Sales Values]]-(Table1[[#This Row],[Sales Values]]*0.25)</f>
        <v>1025.0999999999999</v>
      </c>
      <c r="T166" s="10">
        <f>Table1[[#This Row],[Manufacturing Cost]]-Table1[[#This Row],[Delivery Cost]]</f>
        <v>1008.0999999999999</v>
      </c>
      <c r="U166" s="10">
        <f>Table1[[#This Row],[Quantity]]*Table1[[#This Row],[Delivery]]</f>
        <v>17</v>
      </c>
      <c r="V166" s="10">
        <f>Table1[[#This Row],[Sales Values]]-Table1[[#This Row],[Manufacturing Cost]]</f>
        <v>341.70000000000005</v>
      </c>
      <c r="W166" s="13">
        <f>Table1[[#This Row],[Profit]]/Table1[[#This Row],[Sales Values]]</f>
        <v>0.25000000000000006</v>
      </c>
      <c r="X166" s="10">
        <v>14.95</v>
      </c>
      <c r="Y166" s="14">
        <f>IF(AND(Table1[[#This Row],[Quantity]]&gt;20,Table1[[#This Row],[Quantity]]&lt;=50),3%,IF(AND(Table1[[#This Row],[Quantity]]&gt;50,Table1[[#This Row],[Quantity]]&lt;=100),5%,IF(Table1[[#This Row],[Quantity]]&gt;100,7%,0)))</f>
        <v>0.03</v>
      </c>
      <c r="Z166" s="10">
        <f>Table1[[#This Row],[Sales Values]]*(1-Table1[[#This Row],[Discount]])</f>
        <v>1325.7959999999998</v>
      </c>
      <c r="AA166" s="10">
        <f>Table1[[#This Row],[Sales Values]]+(Table1[[#This Row],[Sales Values]]*1.05%)</f>
        <v>1381.1514</v>
      </c>
      <c r="AB166" s="10">
        <f>Table1[[#This Row],[Sales Values]]*1.05</f>
        <v>1435.14</v>
      </c>
      <c r="AC166" s="10" t="str">
        <f t="shared" si="14"/>
        <v>Hyperwotsit</v>
      </c>
      <c r="AD166" t="s">
        <v>20</v>
      </c>
    </row>
    <row r="167" spans="1:30" x14ac:dyDescent="0.3">
      <c r="A167">
        <v>506</v>
      </c>
      <c r="B167" t="s">
        <v>1881</v>
      </c>
      <c r="C167" t="s">
        <v>1882</v>
      </c>
      <c r="D167" t="s">
        <v>28</v>
      </c>
      <c r="E167" t="s">
        <v>29</v>
      </c>
      <c r="F167">
        <v>30</v>
      </c>
      <c r="G167" t="s">
        <v>1883</v>
      </c>
      <c r="H167" t="s">
        <v>1884</v>
      </c>
      <c r="I167" t="s">
        <v>1885</v>
      </c>
      <c r="J167" s="8">
        <v>44483</v>
      </c>
      <c r="K167" s="6" t="str">
        <f t="shared" si="10"/>
        <v>2021</v>
      </c>
      <c r="L167" s="6" t="str">
        <f t="shared" si="11"/>
        <v>Oct</v>
      </c>
      <c r="M167">
        <v>49</v>
      </c>
      <c r="N167" s="10">
        <f t="shared" si="12"/>
        <v>3.49</v>
      </c>
      <c r="O167">
        <f t="shared" si="13"/>
        <v>20</v>
      </c>
      <c r="P167">
        <v>0.5</v>
      </c>
      <c r="Q167" s="12">
        <f>Table1[[#This Row],[Quantity]]*Table1[[#This Row],[Case Size]]</f>
        <v>980</v>
      </c>
      <c r="R167" s="10">
        <f>Table1[[#This Row],[ Sales Volume]]*Table1[[#This Row],[Cost]]</f>
        <v>3420.2000000000003</v>
      </c>
      <c r="S167" s="10">
        <f>Table1[[#This Row],[Sales Values]]-(Table1[[#This Row],[Sales Values]]*0.25)</f>
        <v>2565.15</v>
      </c>
      <c r="T167" s="10">
        <f>Table1[[#This Row],[Manufacturing Cost]]-Table1[[#This Row],[Delivery Cost]]</f>
        <v>2540.65</v>
      </c>
      <c r="U167" s="10">
        <f>Table1[[#This Row],[Quantity]]*Table1[[#This Row],[Delivery]]</f>
        <v>24.5</v>
      </c>
      <c r="V167" s="10">
        <f>Table1[[#This Row],[Sales Values]]-Table1[[#This Row],[Manufacturing Cost]]</f>
        <v>855.05000000000018</v>
      </c>
      <c r="W167" s="13">
        <f>Table1[[#This Row],[Profit]]/Table1[[#This Row],[Sales Values]]</f>
        <v>0.25000000000000006</v>
      </c>
      <c r="X167" s="10">
        <v>14.95</v>
      </c>
      <c r="Y167" s="14">
        <f>IF(AND(Table1[[#This Row],[Quantity]]&gt;20,Table1[[#This Row],[Quantity]]&lt;=50),3%,IF(AND(Table1[[#This Row],[Quantity]]&gt;50,Table1[[#This Row],[Quantity]]&lt;=100),5%,IF(Table1[[#This Row],[Quantity]]&gt;100,7%,0)))</f>
        <v>0.03</v>
      </c>
      <c r="Z167" s="10">
        <f>Table1[[#This Row],[Sales Values]]*(1-Table1[[#This Row],[Discount]])</f>
        <v>3317.5940000000001</v>
      </c>
      <c r="AA167" s="10">
        <f>Table1[[#This Row],[Sales Values]]+(Table1[[#This Row],[Sales Values]]*1.05%)</f>
        <v>3456.1121000000003</v>
      </c>
      <c r="AB167" s="10">
        <f>Table1[[#This Row],[Sales Values]]*1.05</f>
        <v>3591.2100000000005</v>
      </c>
      <c r="AC167" s="10" t="str">
        <f t="shared" si="14"/>
        <v>Superwossname</v>
      </c>
      <c r="AD167" t="s">
        <v>101</v>
      </c>
    </row>
    <row r="168" spans="1:30" x14ac:dyDescent="0.3">
      <c r="A168">
        <v>508</v>
      </c>
      <c r="B168" t="s">
        <v>1890</v>
      </c>
      <c r="C168" t="s">
        <v>1891</v>
      </c>
      <c r="D168" t="s">
        <v>51</v>
      </c>
      <c r="E168" t="s">
        <v>16</v>
      </c>
      <c r="F168">
        <v>60</v>
      </c>
      <c r="G168" t="s">
        <v>1892</v>
      </c>
      <c r="H168" t="s">
        <v>1893</v>
      </c>
      <c r="I168" t="s">
        <v>294</v>
      </c>
      <c r="J168" s="8">
        <v>44572</v>
      </c>
      <c r="K168" s="6" t="str">
        <f t="shared" si="10"/>
        <v>2022</v>
      </c>
      <c r="L168" s="6" t="str">
        <f t="shared" si="11"/>
        <v>Jan</v>
      </c>
      <c r="M168">
        <v>81</v>
      </c>
      <c r="N168" s="10">
        <f t="shared" si="12"/>
        <v>2.0099999999999998</v>
      </c>
      <c r="O168">
        <f t="shared" si="13"/>
        <v>20</v>
      </c>
      <c r="P168">
        <v>0.5</v>
      </c>
      <c r="Q168" s="11">
        <f>Table1[[#This Row],[Quantity]]*Table1[[#This Row],[Case Size]]</f>
        <v>1620</v>
      </c>
      <c r="R168" s="10">
        <f>Table1[[#This Row],[ Sales Volume]]*Table1[[#This Row],[Cost]]</f>
        <v>3256.2</v>
      </c>
      <c r="S168" s="10">
        <f>Table1[[#This Row],[Sales Values]]-(Table1[[#This Row],[Sales Values]]*0.25)</f>
        <v>2442.1499999999996</v>
      </c>
      <c r="T168" s="10">
        <f>Table1[[#This Row],[Manufacturing Cost]]-Table1[[#This Row],[Delivery Cost]]</f>
        <v>2401.6499999999996</v>
      </c>
      <c r="U168" s="10">
        <f>Table1[[#This Row],[Quantity]]*Table1[[#This Row],[Delivery]]</f>
        <v>40.5</v>
      </c>
      <c r="V168" s="10">
        <f>Table1[[#This Row],[Sales Values]]-Table1[[#This Row],[Manufacturing Cost]]</f>
        <v>814.05000000000018</v>
      </c>
      <c r="W168" s="13">
        <f>Table1[[#This Row],[Profit]]/Table1[[#This Row],[Sales Values]]</f>
        <v>0.25000000000000006</v>
      </c>
      <c r="X168" s="10">
        <v>14.95</v>
      </c>
      <c r="Y168" s="14">
        <f>IF(AND(Table1[[#This Row],[Quantity]]&gt;20,Table1[[#This Row],[Quantity]]&lt;=50),3%,IF(AND(Table1[[#This Row],[Quantity]]&gt;50,Table1[[#This Row],[Quantity]]&lt;=100),5%,IF(Table1[[#This Row],[Quantity]]&gt;100,7%,0)))</f>
        <v>0.05</v>
      </c>
      <c r="Z168" s="10">
        <f>Table1[[#This Row],[Sales Values]]*(1-Table1[[#This Row],[Discount]])</f>
        <v>3093.39</v>
      </c>
      <c r="AA168" s="10">
        <f>Table1[[#This Row],[Sales Values]]+(Table1[[#This Row],[Sales Values]]*1.05%)</f>
        <v>3290.3900999999996</v>
      </c>
      <c r="AB168" s="10">
        <f>Table1[[#This Row],[Sales Values]]*1.05</f>
        <v>3419.0099999999998</v>
      </c>
      <c r="AC168" s="10" t="str">
        <f t="shared" si="14"/>
        <v>Hyperwotsit</v>
      </c>
      <c r="AD168" t="s">
        <v>20</v>
      </c>
    </row>
    <row r="169" spans="1:30" x14ac:dyDescent="0.3">
      <c r="A169">
        <v>517</v>
      </c>
      <c r="B169" t="s">
        <v>1917</v>
      </c>
      <c r="C169" t="s">
        <v>1918</v>
      </c>
      <c r="D169" t="s">
        <v>15</v>
      </c>
      <c r="E169" t="s">
        <v>16</v>
      </c>
      <c r="F169">
        <v>60</v>
      </c>
      <c r="G169" t="s">
        <v>1919</v>
      </c>
      <c r="H169" t="s">
        <v>1920</v>
      </c>
      <c r="I169" t="s">
        <v>1921</v>
      </c>
      <c r="J169" s="8">
        <v>43974</v>
      </c>
      <c r="K169" s="6" t="str">
        <f t="shared" si="10"/>
        <v>2020</v>
      </c>
      <c r="L169" s="6" t="str">
        <f t="shared" si="11"/>
        <v>May</v>
      </c>
      <c r="M169">
        <v>75</v>
      </c>
      <c r="N169" s="10">
        <f t="shared" si="12"/>
        <v>2.0099999999999998</v>
      </c>
      <c r="O169">
        <f t="shared" si="13"/>
        <v>20</v>
      </c>
      <c r="P169">
        <v>0.5</v>
      </c>
      <c r="Q169" s="12">
        <f>Table1[[#This Row],[Quantity]]*Table1[[#This Row],[Case Size]]</f>
        <v>1500</v>
      </c>
      <c r="R169" s="10">
        <f>Table1[[#This Row],[ Sales Volume]]*Table1[[#This Row],[Cost]]</f>
        <v>3014.9999999999995</v>
      </c>
      <c r="S169" s="10">
        <f>Table1[[#This Row],[Sales Values]]-(Table1[[#This Row],[Sales Values]]*0.25)</f>
        <v>2261.2499999999995</v>
      </c>
      <c r="T169" s="10">
        <f>Table1[[#This Row],[Manufacturing Cost]]-Table1[[#This Row],[Delivery Cost]]</f>
        <v>2223.7499999999995</v>
      </c>
      <c r="U169" s="10">
        <f>Table1[[#This Row],[Quantity]]*Table1[[#This Row],[Delivery]]</f>
        <v>37.5</v>
      </c>
      <c r="V169" s="10">
        <f>Table1[[#This Row],[Sales Values]]-Table1[[#This Row],[Manufacturing Cost]]</f>
        <v>753.75</v>
      </c>
      <c r="W169" s="13">
        <f>Table1[[#This Row],[Profit]]/Table1[[#This Row],[Sales Values]]</f>
        <v>0.25000000000000006</v>
      </c>
      <c r="X169" s="10">
        <v>14.95</v>
      </c>
      <c r="Y169" s="14">
        <f>IF(AND(Table1[[#This Row],[Quantity]]&gt;20,Table1[[#This Row],[Quantity]]&lt;=50),3%,IF(AND(Table1[[#This Row],[Quantity]]&gt;50,Table1[[#This Row],[Quantity]]&lt;=100),5%,IF(Table1[[#This Row],[Quantity]]&gt;100,7%,0)))</f>
        <v>0.05</v>
      </c>
      <c r="Z169" s="10">
        <f>Table1[[#This Row],[Sales Values]]*(1-Table1[[#This Row],[Discount]])</f>
        <v>2864.2499999999995</v>
      </c>
      <c r="AA169" s="10">
        <f>Table1[[#This Row],[Sales Values]]+(Table1[[#This Row],[Sales Values]]*1.05%)</f>
        <v>3046.6574999999993</v>
      </c>
      <c r="AB169" s="10">
        <f>Table1[[#This Row],[Sales Values]]*1.05</f>
        <v>3165.7499999999995</v>
      </c>
      <c r="AC169" s="10" t="str">
        <f t="shared" si="14"/>
        <v>Hyperwotsit</v>
      </c>
      <c r="AD169" t="s">
        <v>20</v>
      </c>
    </row>
    <row r="170" spans="1:30" x14ac:dyDescent="0.3">
      <c r="A170">
        <v>522</v>
      </c>
      <c r="B170" t="s">
        <v>1934</v>
      </c>
      <c r="C170" t="s">
        <v>1935</v>
      </c>
      <c r="D170" t="s">
        <v>51</v>
      </c>
      <c r="E170" t="s">
        <v>16</v>
      </c>
      <c r="F170">
        <v>60</v>
      </c>
      <c r="G170" t="s">
        <v>1936</v>
      </c>
      <c r="H170" t="s">
        <v>1937</v>
      </c>
      <c r="I170" t="s">
        <v>25</v>
      </c>
      <c r="J170" s="8">
        <v>44917</v>
      </c>
      <c r="K170" s="6" t="str">
        <f t="shared" si="10"/>
        <v>2022</v>
      </c>
      <c r="L170" s="6" t="str">
        <f t="shared" si="11"/>
        <v>Dec</v>
      </c>
      <c r="M170">
        <v>42</v>
      </c>
      <c r="N170" s="10">
        <f t="shared" si="12"/>
        <v>1.89</v>
      </c>
      <c r="O170">
        <f t="shared" si="13"/>
        <v>18</v>
      </c>
      <c r="P170">
        <v>0.5</v>
      </c>
      <c r="Q170" s="12">
        <f>Table1[[#This Row],[Quantity]]*Table1[[#This Row],[Case Size]]</f>
        <v>756</v>
      </c>
      <c r="R170" s="10">
        <f>Table1[[#This Row],[ Sales Volume]]*Table1[[#This Row],[Cost]]</f>
        <v>1428.84</v>
      </c>
      <c r="S170" s="10">
        <f>Table1[[#This Row],[Sales Values]]-(Table1[[#This Row],[Sales Values]]*0.25)</f>
        <v>1071.6299999999999</v>
      </c>
      <c r="T170" s="10">
        <f>Table1[[#This Row],[Manufacturing Cost]]-Table1[[#This Row],[Delivery Cost]]</f>
        <v>1050.6299999999999</v>
      </c>
      <c r="U170" s="10">
        <f>Table1[[#This Row],[Quantity]]*Table1[[#This Row],[Delivery]]</f>
        <v>21</v>
      </c>
      <c r="V170" s="10">
        <f>Table1[[#This Row],[Sales Values]]-Table1[[#This Row],[Manufacturing Cost]]</f>
        <v>357.21000000000004</v>
      </c>
      <c r="W170" s="13">
        <f>Table1[[#This Row],[Profit]]/Table1[[#This Row],[Sales Values]]</f>
        <v>0.25000000000000006</v>
      </c>
      <c r="X170" s="10">
        <v>14.95</v>
      </c>
      <c r="Y170" s="14">
        <f>IF(AND(Table1[[#This Row],[Quantity]]&gt;20,Table1[[#This Row],[Quantity]]&lt;=50),3%,IF(AND(Table1[[#This Row],[Quantity]]&gt;50,Table1[[#This Row],[Quantity]]&lt;=100),5%,IF(Table1[[#This Row],[Quantity]]&gt;100,7%,0)))</f>
        <v>0.03</v>
      </c>
      <c r="Z170" s="10">
        <f>Table1[[#This Row],[Sales Values]]*(1-Table1[[#This Row],[Discount]])</f>
        <v>1385.9748</v>
      </c>
      <c r="AA170" s="10">
        <f>Table1[[#This Row],[Sales Values]]+(Table1[[#This Row],[Sales Values]]*1.05%)</f>
        <v>1443.8428199999998</v>
      </c>
      <c r="AB170" s="10">
        <f>Table1[[#This Row],[Sales Values]]*1.05</f>
        <v>1500.2819999999999</v>
      </c>
      <c r="AC170" s="10" t="str">
        <f t="shared" si="14"/>
        <v>Gigastuff</v>
      </c>
      <c r="AD170" t="s">
        <v>45</v>
      </c>
    </row>
    <row r="171" spans="1:30" x14ac:dyDescent="0.3">
      <c r="A171">
        <v>527</v>
      </c>
      <c r="B171" t="s">
        <v>1949</v>
      </c>
      <c r="C171" t="s">
        <v>1950</v>
      </c>
      <c r="D171" t="s">
        <v>51</v>
      </c>
      <c r="E171" t="s">
        <v>16</v>
      </c>
      <c r="F171">
        <v>30</v>
      </c>
      <c r="G171" t="s">
        <v>1951</v>
      </c>
      <c r="H171" t="s">
        <v>1952</v>
      </c>
      <c r="I171" t="s">
        <v>32</v>
      </c>
      <c r="J171" s="8">
        <v>44131</v>
      </c>
      <c r="K171" s="6" t="str">
        <f t="shared" si="10"/>
        <v>2020</v>
      </c>
      <c r="L171" s="6" t="str">
        <f t="shared" si="11"/>
        <v>Oct</v>
      </c>
      <c r="M171">
        <v>48</v>
      </c>
      <c r="N171" s="10">
        <f t="shared" si="12"/>
        <v>2.0099999999999998</v>
      </c>
      <c r="O171">
        <f t="shared" si="13"/>
        <v>20</v>
      </c>
      <c r="P171">
        <v>0.5</v>
      </c>
      <c r="Q171" s="12">
        <f>Table1[[#This Row],[Quantity]]*Table1[[#This Row],[Case Size]]</f>
        <v>960</v>
      </c>
      <c r="R171" s="10">
        <f>Table1[[#This Row],[ Sales Volume]]*Table1[[#This Row],[Cost]]</f>
        <v>1929.6</v>
      </c>
      <c r="S171" s="10">
        <f>Table1[[#This Row],[Sales Values]]-(Table1[[#This Row],[Sales Values]]*0.25)</f>
        <v>1447.1999999999998</v>
      </c>
      <c r="T171" s="10">
        <f>Table1[[#This Row],[Manufacturing Cost]]-Table1[[#This Row],[Delivery Cost]]</f>
        <v>1423.1999999999998</v>
      </c>
      <c r="U171" s="10">
        <f>Table1[[#This Row],[Quantity]]*Table1[[#This Row],[Delivery]]</f>
        <v>24</v>
      </c>
      <c r="V171" s="10">
        <f>Table1[[#This Row],[Sales Values]]-Table1[[#This Row],[Manufacturing Cost]]</f>
        <v>482.40000000000009</v>
      </c>
      <c r="W171" s="13">
        <f>Table1[[#This Row],[Profit]]/Table1[[#This Row],[Sales Values]]</f>
        <v>0.25000000000000006</v>
      </c>
      <c r="X171" s="10">
        <v>14.95</v>
      </c>
      <c r="Y171" s="14">
        <f>IF(AND(Table1[[#This Row],[Quantity]]&gt;20,Table1[[#This Row],[Quantity]]&lt;=50),3%,IF(AND(Table1[[#This Row],[Quantity]]&gt;50,Table1[[#This Row],[Quantity]]&lt;=100),5%,IF(Table1[[#This Row],[Quantity]]&gt;100,7%,0)))</f>
        <v>0.03</v>
      </c>
      <c r="Z171" s="10">
        <f>Table1[[#This Row],[Sales Values]]*(1-Table1[[#This Row],[Discount]])</f>
        <v>1871.7119999999998</v>
      </c>
      <c r="AA171" s="10">
        <f>Table1[[#This Row],[Sales Values]]+(Table1[[#This Row],[Sales Values]]*1.05%)</f>
        <v>1949.8607999999999</v>
      </c>
      <c r="AB171" s="10">
        <f>Table1[[#This Row],[Sales Values]]*1.05</f>
        <v>2026.08</v>
      </c>
      <c r="AC171" s="10" t="str">
        <f t="shared" si="14"/>
        <v>Hyperwotsit</v>
      </c>
      <c r="AD171" t="s">
        <v>20</v>
      </c>
    </row>
    <row r="172" spans="1:30" x14ac:dyDescent="0.3">
      <c r="A172">
        <v>530</v>
      </c>
      <c r="B172" t="s">
        <v>1678</v>
      </c>
      <c r="C172" t="s">
        <v>1957</v>
      </c>
      <c r="D172" t="s">
        <v>28</v>
      </c>
      <c r="E172" t="s">
        <v>29</v>
      </c>
      <c r="F172">
        <v>90</v>
      </c>
      <c r="G172" t="s">
        <v>1958</v>
      </c>
      <c r="H172" t="s">
        <v>1764</v>
      </c>
      <c r="I172" t="s">
        <v>124</v>
      </c>
      <c r="J172" s="8">
        <v>43930</v>
      </c>
      <c r="K172" s="6" t="str">
        <f t="shared" si="10"/>
        <v>2020</v>
      </c>
      <c r="L172" s="6" t="str">
        <f t="shared" si="11"/>
        <v>Apr</v>
      </c>
      <c r="M172">
        <v>45</v>
      </c>
      <c r="N172" s="10">
        <f t="shared" si="12"/>
        <v>3.49</v>
      </c>
      <c r="O172">
        <f t="shared" si="13"/>
        <v>20</v>
      </c>
      <c r="P172">
        <v>0.5</v>
      </c>
      <c r="Q172" s="12">
        <f>Table1[[#This Row],[Quantity]]*Table1[[#This Row],[Case Size]]</f>
        <v>900</v>
      </c>
      <c r="R172" s="10">
        <f>Table1[[#This Row],[ Sales Volume]]*Table1[[#This Row],[Cost]]</f>
        <v>3141</v>
      </c>
      <c r="S172" s="10">
        <f>Table1[[#This Row],[Sales Values]]-(Table1[[#This Row],[Sales Values]]*0.25)</f>
        <v>2355.75</v>
      </c>
      <c r="T172" s="10">
        <f>Table1[[#This Row],[Manufacturing Cost]]-Table1[[#This Row],[Delivery Cost]]</f>
        <v>2333.25</v>
      </c>
      <c r="U172" s="10">
        <f>Table1[[#This Row],[Quantity]]*Table1[[#This Row],[Delivery]]</f>
        <v>22.5</v>
      </c>
      <c r="V172" s="10">
        <f>Table1[[#This Row],[Sales Values]]-Table1[[#This Row],[Manufacturing Cost]]</f>
        <v>785.25</v>
      </c>
      <c r="W172" s="13">
        <f>Table1[[#This Row],[Profit]]/Table1[[#This Row],[Sales Values]]</f>
        <v>0.25</v>
      </c>
      <c r="X172" s="10">
        <v>14.95</v>
      </c>
      <c r="Y172" s="14">
        <f>IF(AND(Table1[[#This Row],[Quantity]]&gt;20,Table1[[#This Row],[Quantity]]&lt;=50),3%,IF(AND(Table1[[#This Row],[Quantity]]&gt;50,Table1[[#This Row],[Quantity]]&lt;=100),5%,IF(Table1[[#This Row],[Quantity]]&gt;100,7%,0)))</f>
        <v>0.03</v>
      </c>
      <c r="Z172" s="10">
        <f>Table1[[#This Row],[Sales Values]]*(1-Table1[[#This Row],[Discount]])</f>
        <v>3046.77</v>
      </c>
      <c r="AA172" s="10">
        <f>Table1[[#This Row],[Sales Values]]+(Table1[[#This Row],[Sales Values]]*1.05%)</f>
        <v>3173.9805000000001</v>
      </c>
      <c r="AB172" s="10">
        <f>Table1[[#This Row],[Sales Values]]*1.05</f>
        <v>3298.05</v>
      </c>
      <c r="AC172" s="10" t="str">
        <f t="shared" si="14"/>
        <v>Superwossname</v>
      </c>
      <c r="AD172" t="s">
        <v>101</v>
      </c>
    </row>
    <row r="173" spans="1:30" x14ac:dyDescent="0.3">
      <c r="A173">
        <v>533</v>
      </c>
      <c r="B173" t="s">
        <v>1962</v>
      </c>
      <c r="C173" t="s">
        <v>1963</v>
      </c>
      <c r="D173" t="s">
        <v>15</v>
      </c>
      <c r="E173" t="s">
        <v>16</v>
      </c>
      <c r="F173">
        <v>30</v>
      </c>
      <c r="G173" t="s">
        <v>1964</v>
      </c>
      <c r="H173" t="s">
        <v>1965</v>
      </c>
      <c r="I173" t="s">
        <v>32</v>
      </c>
      <c r="J173" s="8">
        <v>44445</v>
      </c>
      <c r="K173" s="6" t="str">
        <f t="shared" si="10"/>
        <v>2021</v>
      </c>
      <c r="L173" s="6" t="str">
        <f t="shared" si="11"/>
        <v>Sep</v>
      </c>
      <c r="M173">
        <v>34</v>
      </c>
      <c r="N173" s="10">
        <f t="shared" si="12"/>
        <v>3.49</v>
      </c>
      <c r="O173">
        <f t="shared" si="13"/>
        <v>20</v>
      </c>
      <c r="P173">
        <v>0.5</v>
      </c>
      <c r="Q173" s="12">
        <f>Table1[[#This Row],[Quantity]]*Table1[[#This Row],[Case Size]]</f>
        <v>680</v>
      </c>
      <c r="R173" s="10">
        <f>Table1[[#This Row],[ Sales Volume]]*Table1[[#This Row],[Cost]]</f>
        <v>2373.2000000000003</v>
      </c>
      <c r="S173" s="10">
        <f>Table1[[#This Row],[Sales Values]]-(Table1[[#This Row],[Sales Values]]*0.25)</f>
        <v>1779.9</v>
      </c>
      <c r="T173" s="10">
        <f>Table1[[#This Row],[Manufacturing Cost]]-Table1[[#This Row],[Delivery Cost]]</f>
        <v>1762.9</v>
      </c>
      <c r="U173" s="10">
        <f>Table1[[#This Row],[Quantity]]*Table1[[#This Row],[Delivery]]</f>
        <v>17</v>
      </c>
      <c r="V173" s="10">
        <f>Table1[[#This Row],[Sales Values]]-Table1[[#This Row],[Manufacturing Cost]]</f>
        <v>593.30000000000018</v>
      </c>
      <c r="W173" s="13">
        <f>Table1[[#This Row],[Profit]]/Table1[[#This Row],[Sales Values]]</f>
        <v>0.25000000000000006</v>
      </c>
      <c r="X173" s="10">
        <v>14.95</v>
      </c>
      <c r="Y173" s="14">
        <f>IF(AND(Table1[[#This Row],[Quantity]]&gt;20,Table1[[#This Row],[Quantity]]&lt;=50),3%,IF(AND(Table1[[#This Row],[Quantity]]&gt;50,Table1[[#This Row],[Quantity]]&lt;=100),5%,IF(Table1[[#This Row],[Quantity]]&gt;100,7%,0)))</f>
        <v>0.03</v>
      </c>
      <c r="Z173" s="10">
        <f>Table1[[#This Row],[Sales Values]]*(1-Table1[[#This Row],[Discount]])</f>
        <v>2302.0040000000004</v>
      </c>
      <c r="AA173" s="10">
        <f>Table1[[#This Row],[Sales Values]]+(Table1[[#This Row],[Sales Values]]*1.05%)</f>
        <v>2398.1186000000002</v>
      </c>
      <c r="AB173" s="10">
        <f>Table1[[#This Row],[Sales Values]]*1.05</f>
        <v>2491.8600000000006</v>
      </c>
      <c r="AC173" s="10" t="str">
        <f t="shared" si="14"/>
        <v>Superwossname</v>
      </c>
      <c r="AD173" t="s">
        <v>101</v>
      </c>
    </row>
    <row r="174" spans="1:30" x14ac:dyDescent="0.3">
      <c r="A174">
        <v>534</v>
      </c>
      <c r="B174" t="s">
        <v>1966</v>
      </c>
      <c r="C174" t="s">
        <v>1967</v>
      </c>
      <c r="D174" t="s">
        <v>15</v>
      </c>
      <c r="E174" t="s">
        <v>16</v>
      </c>
      <c r="F174">
        <v>90</v>
      </c>
      <c r="G174" t="s">
        <v>1968</v>
      </c>
      <c r="H174" t="s">
        <v>1969</v>
      </c>
      <c r="I174" t="s">
        <v>32</v>
      </c>
      <c r="J174" s="8">
        <v>43982</v>
      </c>
      <c r="K174" s="6" t="str">
        <f t="shared" si="10"/>
        <v>2020</v>
      </c>
      <c r="L174" s="6" t="str">
        <f t="shared" si="11"/>
        <v>May</v>
      </c>
      <c r="M174">
        <v>81</v>
      </c>
      <c r="N174" s="10">
        <f t="shared" si="12"/>
        <v>1.89</v>
      </c>
      <c r="O174">
        <f t="shared" si="13"/>
        <v>18</v>
      </c>
      <c r="P174">
        <v>0.5</v>
      </c>
      <c r="Q174" s="12">
        <f>Table1[[#This Row],[Quantity]]*Table1[[#This Row],[Case Size]]</f>
        <v>1458</v>
      </c>
      <c r="R174" s="10">
        <f>Table1[[#This Row],[ Sales Volume]]*Table1[[#This Row],[Cost]]</f>
        <v>2755.62</v>
      </c>
      <c r="S174" s="10">
        <f>Table1[[#This Row],[Sales Values]]-(Table1[[#This Row],[Sales Values]]*0.25)</f>
        <v>2066.7150000000001</v>
      </c>
      <c r="T174" s="10">
        <f>Table1[[#This Row],[Manufacturing Cost]]-Table1[[#This Row],[Delivery Cost]]</f>
        <v>2026.2150000000001</v>
      </c>
      <c r="U174" s="10">
        <f>Table1[[#This Row],[Quantity]]*Table1[[#This Row],[Delivery]]</f>
        <v>40.5</v>
      </c>
      <c r="V174" s="10">
        <f>Table1[[#This Row],[Sales Values]]-Table1[[#This Row],[Manufacturing Cost]]</f>
        <v>688.90499999999975</v>
      </c>
      <c r="W174" s="13">
        <f>Table1[[#This Row],[Profit]]/Table1[[#This Row],[Sales Values]]</f>
        <v>0.24999999999999992</v>
      </c>
      <c r="X174" s="10">
        <v>14.95</v>
      </c>
      <c r="Y174" s="14">
        <f>IF(AND(Table1[[#This Row],[Quantity]]&gt;20,Table1[[#This Row],[Quantity]]&lt;=50),3%,IF(AND(Table1[[#This Row],[Quantity]]&gt;50,Table1[[#This Row],[Quantity]]&lt;=100),5%,IF(Table1[[#This Row],[Quantity]]&gt;100,7%,0)))</f>
        <v>0.05</v>
      </c>
      <c r="Z174" s="10">
        <f>Table1[[#This Row],[Sales Values]]*(1-Table1[[#This Row],[Discount]])</f>
        <v>2617.8389999999999</v>
      </c>
      <c r="AA174" s="10">
        <f>Table1[[#This Row],[Sales Values]]+(Table1[[#This Row],[Sales Values]]*1.05%)</f>
        <v>2784.5540099999998</v>
      </c>
      <c r="AB174" s="10">
        <f>Table1[[#This Row],[Sales Values]]*1.05</f>
        <v>2893.4009999999998</v>
      </c>
      <c r="AC174" s="10" t="str">
        <f t="shared" si="14"/>
        <v>Gigastuff</v>
      </c>
      <c r="AD174" t="s">
        <v>45</v>
      </c>
    </row>
    <row r="175" spans="1:30" x14ac:dyDescent="0.3">
      <c r="A175">
        <v>538</v>
      </c>
      <c r="B175" t="s">
        <v>1978</v>
      </c>
      <c r="C175" t="s">
        <v>1979</v>
      </c>
      <c r="D175" t="s">
        <v>41</v>
      </c>
      <c r="E175" t="s">
        <v>16</v>
      </c>
      <c r="F175">
        <v>90</v>
      </c>
      <c r="G175" t="s">
        <v>1980</v>
      </c>
      <c r="H175" t="s">
        <v>1981</v>
      </c>
      <c r="I175" t="s">
        <v>187</v>
      </c>
      <c r="J175" s="8">
        <v>43869</v>
      </c>
      <c r="K175" s="6" t="str">
        <f t="shared" si="10"/>
        <v>2020</v>
      </c>
      <c r="L175" s="6" t="str">
        <f t="shared" si="11"/>
        <v>Feb</v>
      </c>
      <c r="M175">
        <v>73</v>
      </c>
      <c r="N175" s="10">
        <f t="shared" si="12"/>
        <v>2.0099999999999998</v>
      </c>
      <c r="O175">
        <f t="shared" si="13"/>
        <v>20</v>
      </c>
      <c r="P175">
        <v>0.5</v>
      </c>
      <c r="Q175" s="12">
        <f>Table1[[#This Row],[Quantity]]*Table1[[#This Row],[Case Size]]</f>
        <v>1460</v>
      </c>
      <c r="R175" s="10">
        <f>Table1[[#This Row],[ Sales Volume]]*Table1[[#This Row],[Cost]]</f>
        <v>2934.6</v>
      </c>
      <c r="S175" s="10">
        <f>Table1[[#This Row],[Sales Values]]-(Table1[[#This Row],[Sales Values]]*0.25)</f>
        <v>2200.9499999999998</v>
      </c>
      <c r="T175" s="10">
        <f>Table1[[#This Row],[Manufacturing Cost]]-Table1[[#This Row],[Delivery Cost]]</f>
        <v>2164.4499999999998</v>
      </c>
      <c r="U175" s="10">
        <f>Table1[[#This Row],[Quantity]]*Table1[[#This Row],[Delivery]]</f>
        <v>36.5</v>
      </c>
      <c r="V175" s="10">
        <f>Table1[[#This Row],[Sales Values]]-Table1[[#This Row],[Manufacturing Cost]]</f>
        <v>733.65000000000009</v>
      </c>
      <c r="W175" s="13">
        <f>Table1[[#This Row],[Profit]]/Table1[[#This Row],[Sales Values]]</f>
        <v>0.25000000000000006</v>
      </c>
      <c r="X175" s="10">
        <v>14.95</v>
      </c>
      <c r="Y175" s="14">
        <f>IF(AND(Table1[[#This Row],[Quantity]]&gt;20,Table1[[#This Row],[Quantity]]&lt;=50),3%,IF(AND(Table1[[#This Row],[Quantity]]&gt;50,Table1[[#This Row],[Quantity]]&lt;=100),5%,IF(Table1[[#This Row],[Quantity]]&gt;100,7%,0)))</f>
        <v>0.05</v>
      </c>
      <c r="Z175" s="10">
        <f>Table1[[#This Row],[Sales Values]]*(1-Table1[[#This Row],[Discount]])</f>
        <v>2787.87</v>
      </c>
      <c r="AA175" s="10">
        <f>Table1[[#This Row],[Sales Values]]+(Table1[[#This Row],[Sales Values]]*1.05%)</f>
        <v>2965.4132999999997</v>
      </c>
      <c r="AB175" s="10">
        <f>Table1[[#This Row],[Sales Values]]*1.05</f>
        <v>3081.33</v>
      </c>
      <c r="AC175" s="10" t="str">
        <f t="shared" si="14"/>
        <v>Hyperwotsit</v>
      </c>
      <c r="AD175" t="s">
        <v>20</v>
      </c>
    </row>
    <row r="176" spans="1:30" x14ac:dyDescent="0.3">
      <c r="A176">
        <v>539</v>
      </c>
      <c r="B176" t="s">
        <v>1982</v>
      </c>
      <c r="C176" t="s">
        <v>361</v>
      </c>
      <c r="D176" t="s">
        <v>28</v>
      </c>
      <c r="E176" t="s">
        <v>29</v>
      </c>
      <c r="F176">
        <v>60</v>
      </c>
      <c r="G176" t="s">
        <v>14451</v>
      </c>
      <c r="H176" t="s">
        <v>1473</v>
      </c>
      <c r="I176" t="s">
        <v>38</v>
      </c>
      <c r="J176" s="8">
        <v>44292</v>
      </c>
      <c r="K176" s="6" t="str">
        <f t="shared" si="10"/>
        <v>2021</v>
      </c>
      <c r="L176" s="6" t="str">
        <f t="shared" si="11"/>
        <v>Apr</v>
      </c>
      <c r="M176">
        <v>95</v>
      </c>
      <c r="N176" s="10">
        <f t="shared" si="12"/>
        <v>2.0099999999999998</v>
      </c>
      <c r="O176">
        <f t="shared" si="13"/>
        <v>20</v>
      </c>
      <c r="P176">
        <v>0.5</v>
      </c>
      <c r="Q176" s="12">
        <f>Table1[[#This Row],[Quantity]]*Table1[[#This Row],[Case Size]]</f>
        <v>1900</v>
      </c>
      <c r="R176" s="10">
        <f>Table1[[#This Row],[ Sales Volume]]*Table1[[#This Row],[Cost]]</f>
        <v>3818.9999999999995</v>
      </c>
      <c r="S176" s="10">
        <f>Table1[[#This Row],[Sales Values]]-(Table1[[#This Row],[Sales Values]]*0.25)</f>
        <v>2864.2499999999995</v>
      </c>
      <c r="T176" s="10">
        <f>Table1[[#This Row],[Manufacturing Cost]]-Table1[[#This Row],[Delivery Cost]]</f>
        <v>2816.7499999999995</v>
      </c>
      <c r="U176" s="10">
        <f>Table1[[#This Row],[Quantity]]*Table1[[#This Row],[Delivery]]</f>
        <v>47.5</v>
      </c>
      <c r="V176" s="10">
        <f>Table1[[#This Row],[Sales Values]]-Table1[[#This Row],[Manufacturing Cost]]</f>
        <v>954.75</v>
      </c>
      <c r="W176" s="13">
        <f>Table1[[#This Row],[Profit]]/Table1[[#This Row],[Sales Values]]</f>
        <v>0.25000000000000006</v>
      </c>
      <c r="X176" s="10">
        <v>14.95</v>
      </c>
      <c r="Y176" s="14">
        <f>IF(AND(Table1[[#This Row],[Quantity]]&gt;20,Table1[[#This Row],[Quantity]]&lt;=50),3%,IF(AND(Table1[[#This Row],[Quantity]]&gt;50,Table1[[#This Row],[Quantity]]&lt;=100),5%,IF(Table1[[#This Row],[Quantity]]&gt;100,7%,0)))</f>
        <v>0.05</v>
      </c>
      <c r="Z176" s="10">
        <f>Table1[[#This Row],[Sales Values]]*(1-Table1[[#This Row],[Discount]])</f>
        <v>3628.0499999999993</v>
      </c>
      <c r="AA176" s="10">
        <f>Table1[[#This Row],[Sales Values]]+(Table1[[#This Row],[Sales Values]]*1.05%)</f>
        <v>3859.0994999999994</v>
      </c>
      <c r="AB176" s="10">
        <f>Table1[[#This Row],[Sales Values]]*1.05</f>
        <v>4009.95</v>
      </c>
      <c r="AC176" s="10" t="str">
        <f t="shared" si="14"/>
        <v>Hyperwotsit</v>
      </c>
      <c r="AD176" t="s">
        <v>20</v>
      </c>
    </row>
    <row r="177" spans="1:30" x14ac:dyDescent="0.3">
      <c r="A177">
        <v>543</v>
      </c>
      <c r="B177" t="s">
        <v>1993</v>
      </c>
      <c r="C177" t="s">
        <v>1994</v>
      </c>
      <c r="D177" t="s">
        <v>41</v>
      </c>
      <c r="E177" t="s">
        <v>16</v>
      </c>
      <c r="F177">
        <v>60</v>
      </c>
      <c r="G177" t="s">
        <v>1995</v>
      </c>
      <c r="H177" t="s">
        <v>1996</v>
      </c>
      <c r="I177" t="s">
        <v>208</v>
      </c>
      <c r="J177" s="8">
        <v>44913</v>
      </c>
      <c r="K177" s="6" t="str">
        <f t="shared" si="10"/>
        <v>2022</v>
      </c>
      <c r="L177" s="6" t="str">
        <f t="shared" si="11"/>
        <v>Dec</v>
      </c>
      <c r="M177">
        <v>29</v>
      </c>
      <c r="N177" s="10">
        <f t="shared" si="12"/>
        <v>3.49</v>
      </c>
      <c r="O177">
        <f t="shared" si="13"/>
        <v>20</v>
      </c>
      <c r="P177">
        <v>0.5</v>
      </c>
      <c r="Q177" s="12">
        <f>Table1[[#This Row],[Quantity]]*Table1[[#This Row],[Case Size]]</f>
        <v>580</v>
      </c>
      <c r="R177" s="10">
        <f>Table1[[#This Row],[ Sales Volume]]*Table1[[#This Row],[Cost]]</f>
        <v>2024.2</v>
      </c>
      <c r="S177" s="10">
        <f>Table1[[#This Row],[Sales Values]]-(Table1[[#This Row],[Sales Values]]*0.25)</f>
        <v>1518.15</v>
      </c>
      <c r="T177" s="10">
        <f>Table1[[#This Row],[Manufacturing Cost]]-Table1[[#This Row],[Delivery Cost]]</f>
        <v>1503.65</v>
      </c>
      <c r="U177" s="10">
        <f>Table1[[#This Row],[Quantity]]*Table1[[#This Row],[Delivery]]</f>
        <v>14.5</v>
      </c>
      <c r="V177" s="10">
        <f>Table1[[#This Row],[Sales Values]]-Table1[[#This Row],[Manufacturing Cost]]</f>
        <v>506.04999999999995</v>
      </c>
      <c r="W177" s="13">
        <f>Table1[[#This Row],[Profit]]/Table1[[#This Row],[Sales Values]]</f>
        <v>0.24999999999999997</v>
      </c>
      <c r="X177" s="10">
        <v>14.95</v>
      </c>
      <c r="Y177" s="14">
        <f>IF(AND(Table1[[#This Row],[Quantity]]&gt;20,Table1[[#This Row],[Quantity]]&lt;=50),3%,IF(AND(Table1[[#This Row],[Quantity]]&gt;50,Table1[[#This Row],[Quantity]]&lt;=100),5%,IF(Table1[[#This Row],[Quantity]]&gt;100,7%,0)))</f>
        <v>0.03</v>
      </c>
      <c r="Z177" s="10">
        <f>Table1[[#This Row],[Sales Values]]*(1-Table1[[#This Row],[Discount]])</f>
        <v>1963.4739999999999</v>
      </c>
      <c r="AA177" s="10">
        <f>Table1[[#This Row],[Sales Values]]+(Table1[[#This Row],[Sales Values]]*1.05%)</f>
        <v>2045.4541000000002</v>
      </c>
      <c r="AB177" s="10">
        <f>Table1[[#This Row],[Sales Values]]*1.05</f>
        <v>2125.4100000000003</v>
      </c>
      <c r="AC177" s="10" t="str">
        <f t="shared" si="14"/>
        <v>Superwossname</v>
      </c>
      <c r="AD177" t="s">
        <v>101</v>
      </c>
    </row>
    <row r="178" spans="1:30" x14ac:dyDescent="0.3">
      <c r="A178">
        <v>548</v>
      </c>
      <c r="B178" t="s">
        <v>2005</v>
      </c>
      <c r="C178" t="s">
        <v>2006</v>
      </c>
      <c r="D178" t="s">
        <v>15</v>
      </c>
      <c r="E178" t="s">
        <v>16</v>
      </c>
      <c r="F178">
        <v>60</v>
      </c>
      <c r="G178" t="s">
        <v>14452</v>
      </c>
      <c r="H178" t="s">
        <v>2008</v>
      </c>
      <c r="I178" t="s">
        <v>129</v>
      </c>
      <c r="J178" s="8">
        <v>44421</v>
      </c>
      <c r="K178" s="6" t="str">
        <f t="shared" si="10"/>
        <v>2021</v>
      </c>
      <c r="L178" s="6" t="str">
        <f t="shared" si="11"/>
        <v>Aug</v>
      </c>
      <c r="M178">
        <v>47</v>
      </c>
      <c r="N178" s="10">
        <f t="shared" si="12"/>
        <v>2.0099999999999998</v>
      </c>
      <c r="O178">
        <f t="shared" si="13"/>
        <v>20</v>
      </c>
      <c r="P178">
        <v>0.5</v>
      </c>
      <c r="Q178" s="12">
        <f>Table1[[#This Row],[Quantity]]*Table1[[#This Row],[Case Size]]</f>
        <v>940</v>
      </c>
      <c r="R178" s="10">
        <f>Table1[[#This Row],[ Sales Volume]]*Table1[[#This Row],[Cost]]</f>
        <v>1889.3999999999999</v>
      </c>
      <c r="S178" s="10">
        <f>Table1[[#This Row],[Sales Values]]-(Table1[[#This Row],[Sales Values]]*0.25)</f>
        <v>1417.05</v>
      </c>
      <c r="T178" s="10">
        <f>Table1[[#This Row],[Manufacturing Cost]]-Table1[[#This Row],[Delivery Cost]]</f>
        <v>1393.55</v>
      </c>
      <c r="U178" s="10">
        <f>Table1[[#This Row],[Quantity]]*Table1[[#This Row],[Delivery]]</f>
        <v>23.5</v>
      </c>
      <c r="V178" s="10">
        <f>Table1[[#This Row],[Sales Values]]-Table1[[#This Row],[Manufacturing Cost]]</f>
        <v>472.34999999999991</v>
      </c>
      <c r="W178" s="13">
        <f>Table1[[#This Row],[Profit]]/Table1[[#This Row],[Sales Values]]</f>
        <v>0.24999999999999997</v>
      </c>
      <c r="X178" s="10">
        <v>14.95</v>
      </c>
      <c r="Y178" s="14">
        <f>IF(AND(Table1[[#This Row],[Quantity]]&gt;20,Table1[[#This Row],[Quantity]]&lt;=50),3%,IF(AND(Table1[[#This Row],[Quantity]]&gt;50,Table1[[#This Row],[Quantity]]&lt;=100),5%,IF(Table1[[#This Row],[Quantity]]&gt;100,7%,0)))</f>
        <v>0.03</v>
      </c>
      <c r="Z178" s="10">
        <f>Table1[[#This Row],[Sales Values]]*(1-Table1[[#This Row],[Discount]])</f>
        <v>1832.7179999999998</v>
      </c>
      <c r="AA178" s="10">
        <f>Table1[[#This Row],[Sales Values]]+(Table1[[#This Row],[Sales Values]]*1.05%)</f>
        <v>1909.2386999999999</v>
      </c>
      <c r="AB178" s="10">
        <f>Table1[[#This Row],[Sales Values]]*1.05</f>
        <v>1983.87</v>
      </c>
      <c r="AC178" s="10" t="str">
        <f t="shared" si="14"/>
        <v>Hyperwotsit</v>
      </c>
      <c r="AD178" t="s">
        <v>20</v>
      </c>
    </row>
    <row r="179" spans="1:30" x14ac:dyDescent="0.3">
      <c r="A179">
        <v>552</v>
      </c>
      <c r="B179" t="s">
        <v>2018</v>
      </c>
      <c r="C179" t="s">
        <v>2019</v>
      </c>
      <c r="D179" t="s">
        <v>28</v>
      </c>
      <c r="E179" t="s">
        <v>29</v>
      </c>
      <c r="F179">
        <v>30</v>
      </c>
      <c r="G179" t="s">
        <v>2020</v>
      </c>
      <c r="H179" t="s">
        <v>2021</v>
      </c>
      <c r="I179" t="s">
        <v>2022</v>
      </c>
      <c r="J179" s="8">
        <v>44611</v>
      </c>
      <c r="K179" s="6" t="str">
        <f t="shared" si="10"/>
        <v>2022</v>
      </c>
      <c r="L179" s="6" t="str">
        <f t="shared" si="11"/>
        <v>Feb</v>
      </c>
      <c r="M179">
        <v>56</v>
      </c>
      <c r="N179" s="10">
        <f t="shared" si="12"/>
        <v>3.49</v>
      </c>
      <c r="O179">
        <f t="shared" si="13"/>
        <v>20</v>
      </c>
      <c r="P179">
        <v>0.5</v>
      </c>
      <c r="Q179" s="12">
        <f>Table1[[#This Row],[Quantity]]*Table1[[#This Row],[Case Size]]</f>
        <v>1120</v>
      </c>
      <c r="R179" s="10">
        <f>Table1[[#This Row],[ Sales Volume]]*Table1[[#This Row],[Cost]]</f>
        <v>3908.8</v>
      </c>
      <c r="S179" s="10">
        <f>Table1[[#This Row],[Sales Values]]-(Table1[[#This Row],[Sales Values]]*0.25)</f>
        <v>2931.6000000000004</v>
      </c>
      <c r="T179" s="10">
        <f>Table1[[#This Row],[Manufacturing Cost]]-Table1[[#This Row],[Delivery Cost]]</f>
        <v>2903.6000000000004</v>
      </c>
      <c r="U179" s="10">
        <f>Table1[[#This Row],[Quantity]]*Table1[[#This Row],[Delivery]]</f>
        <v>28</v>
      </c>
      <c r="V179" s="10">
        <f>Table1[[#This Row],[Sales Values]]-Table1[[#This Row],[Manufacturing Cost]]</f>
        <v>977.19999999999982</v>
      </c>
      <c r="W179" s="13">
        <f>Table1[[#This Row],[Profit]]/Table1[[#This Row],[Sales Values]]</f>
        <v>0.24999999999999994</v>
      </c>
      <c r="X179" s="10">
        <v>14.95</v>
      </c>
      <c r="Y179" s="14">
        <f>IF(AND(Table1[[#This Row],[Quantity]]&gt;20,Table1[[#This Row],[Quantity]]&lt;=50),3%,IF(AND(Table1[[#This Row],[Quantity]]&gt;50,Table1[[#This Row],[Quantity]]&lt;=100),5%,IF(Table1[[#This Row],[Quantity]]&gt;100,7%,0)))</f>
        <v>0.05</v>
      </c>
      <c r="Z179" s="10">
        <f>Table1[[#This Row],[Sales Values]]*(1-Table1[[#This Row],[Discount]])</f>
        <v>3713.36</v>
      </c>
      <c r="AA179" s="10">
        <f>Table1[[#This Row],[Sales Values]]+(Table1[[#This Row],[Sales Values]]*1.05%)</f>
        <v>3949.8424</v>
      </c>
      <c r="AB179" s="10">
        <f>Table1[[#This Row],[Sales Values]]*1.05</f>
        <v>4104.2400000000007</v>
      </c>
      <c r="AC179" s="10" t="str">
        <f t="shared" si="14"/>
        <v>Superwossname</v>
      </c>
      <c r="AD179" t="s">
        <v>101</v>
      </c>
    </row>
    <row r="180" spans="1:30" x14ac:dyDescent="0.3">
      <c r="A180">
        <v>556</v>
      </c>
      <c r="B180" t="s">
        <v>1741</v>
      </c>
      <c r="C180" t="s">
        <v>2033</v>
      </c>
      <c r="D180" t="s">
        <v>28</v>
      </c>
      <c r="E180" t="s">
        <v>29</v>
      </c>
      <c r="F180">
        <v>90</v>
      </c>
      <c r="G180" t="s">
        <v>2034</v>
      </c>
      <c r="H180" t="s">
        <v>2035</v>
      </c>
      <c r="I180" t="s">
        <v>32</v>
      </c>
      <c r="J180" s="8">
        <v>44153</v>
      </c>
      <c r="K180" s="6" t="str">
        <f t="shared" si="10"/>
        <v>2020</v>
      </c>
      <c r="L180" s="6" t="str">
        <f t="shared" si="11"/>
        <v>Nov</v>
      </c>
      <c r="M180">
        <v>10</v>
      </c>
      <c r="N180" s="10">
        <f t="shared" si="12"/>
        <v>1.89</v>
      </c>
      <c r="O180">
        <f t="shared" si="13"/>
        <v>18</v>
      </c>
      <c r="P180">
        <v>0.5</v>
      </c>
      <c r="Q180" s="12">
        <f>Table1[[#This Row],[Quantity]]*Table1[[#This Row],[Case Size]]</f>
        <v>180</v>
      </c>
      <c r="R180" s="10">
        <f>Table1[[#This Row],[ Sales Volume]]*Table1[[#This Row],[Cost]]</f>
        <v>340.2</v>
      </c>
      <c r="S180" s="10">
        <f>Table1[[#This Row],[Sales Values]]-(Table1[[#This Row],[Sales Values]]*0.25)</f>
        <v>255.14999999999998</v>
      </c>
      <c r="T180" s="10">
        <f>Table1[[#This Row],[Manufacturing Cost]]-Table1[[#This Row],[Delivery Cost]]</f>
        <v>250.14999999999998</v>
      </c>
      <c r="U180" s="10">
        <f>Table1[[#This Row],[Quantity]]*Table1[[#This Row],[Delivery]]</f>
        <v>5</v>
      </c>
      <c r="V180" s="10">
        <f>Table1[[#This Row],[Sales Values]]-Table1[[#This Row],[Manufacturing Cost]]</f>
        <v>85.050000000000011</v>
      </c>
      <c r="W180" s="13">
        <f>Table1[[#This Row],[Profit]]/Table1[[#This Row],[Sales Values]]</f>
        <v>0.25000000000000006</v>
      </c>
      <c r="X180" s="10">
        <v>14.95</v>
      </c>
      <c r="Y180" s="14">
        <f>IF(AND(Table1[[#This Row],[Quantity]]&gt;20,Table1[[#This Row],[Quantity]]&lt;=50),3%,IF(AND(Table1[[#This Row],[Quantity]]&gt;50,Table1[[#This Row],[Quantity]]&lt;=100),5%,IF(Table1[[#This Row],[Quantity]]&gt;100,7%,0)))</f>
        <v>0</v>
      </c>
      <c r="Z180" s="10">
        <f>Table1[[#This Row],[Sales Values]]*(1-Table1[[#This Row],[Discount]])</f>
        <v>340.2</v>
      </c>
      <c r="AA180" s="10">
        <f>Table1[[#This Row],[Sales Values]]+(Table1[[#This Row],[Sales Values]]*1.05%)</f>
        <v>343.77209999999997</v>
      </c>
      <c r="AB180" s="10">
        <f>Table1[[#This Row],[Sales Values]]*1.05</f>
        <v>357.21</v>
      </c>
      <c r="AC180" s="10" t="str">
        <f t="shared" si="14"/>
        <v>Gigastuff</v>
      </c>
      <c r="AD180" t="s">
        <v>45</v>
      </c>
    </row>
    <row r="181" spans="1:30" x14ac:dyDescent="0.3">
      <c r="A181">
        <v>557</v>
      </c>
      <c r="B181" t="s">
        <v>2036</v>
      </c>
      <c r="C181" t="s">
        <v>2037</v>
      </c>
      <c r="D181" t="s">
        <v>51</v>
      </c>
      <c r="E181" t="s">
        <v>16</v>
      </c>
      <c r="F181">
        <v>90</v>
      </c>
      <c r="G181" t="s">
        <v>2038</v>
      </c>
      <c r="H181" t="s">
        <v>2039</v>
      </c>
      <c r="I181" t="s">
        <v>1199</v>
      </c>
      <c r="J181" s="8">
        <v>44765</v>
      </c>
      <c r="K181" s="6" t="str">
        <f t="shared" si="10"/>
        <v>2022</v>
      </c>
      <c r="L181" s="6" t="str">
        <f t="shared" si="11"/>
        <v>Jul</v>
      </c>
      <c r="M181">
        <v>56</v>
      </c>
      <c r="N181" s="10">
        <f t="shared" si="12"/>
        <v>2.0099999999999998</v>
      </c>
      <c r="O181">
        <f t="shared" si="13"/>
        <v>20</v>
      </c>
      <c r="P181">
        <v>0.5</v>
      </c>
      <c r="Q181" s="11">
        <f>Table1[[#This Row],[Quantity]]*Table1[[#This Row],[Case Size]]</f>
        <v>1120</v>
      </c>
      <c r="R181" s="10">
        <f>Table1[[#This Row],[ Sales Volume]]*Table1[[#This Row],[Cost]]</f>
        <v>2251.1999999999998</v>
      </c>
      <c r="S181" s="10">
        <f>Table1[[#This Row],[Sales Values]]-(Table1[[#This Row],[Sales Values]]*0.25)</f>
        <v>1688.3999999999999</v>
      </c>
      <c r="T181" s="10">
        <f>Table1[[#This Row],[Manufacturing Cost]]-Table1[[#This Row],[Delivery Cost]]</f>
        <v>1660.3999999999999</v>
      </c>
      <c r="U181" s="10">
        <f>Table1[[#This Row],[Quantity]]*Table1[[#This Row],[Delivery]]</f>
        <v>28</v>
      </c>
      <c r="V181" s="10">
        <f>Table1[[#This Row],[Sales Values]]-Table1[[#This Row],[Manufacturing Cost]]</f>
        <v>562.79999999999995</v>
      </c>
      <c r="W181" s="13">
        <f>Table1[[#This Row],[Profit]]/Table1[[#This Row],[Sales Values]]</f>
        <v>0.25</v>
      </c>
      <c r="X181" s="10">
        <v>14.95</v>
      </c>
      <c r="Y181" s="14">
        <f>IF(AND(Table1[[#This Row],[Quantity]]&gt;20,Table1[[#This Row],[Quantity]]&lt;=50),3%,IF(AND(Table1[[#This Row],[Quantity]]&gt;50,Table1[[#This Row],[Quantity]]&lt;=100),5%,IF(Table1[[#This Row],[Quantity]]&gt;100,7%,0)))</f>
        <v>0.05</v>
      </c>
      <c r="Z181" s="10">
        <f>Table1[[#This Row],[Sales Values]]*(1-Table1[[#This Row],[Discount]])</f>
        <v>2138.64</v>
      </c>
      <c r="AA181" s="10">
        <f>Table1[[#This Row],[Sales Values]]+(Table1[[#This Row],[Sales Values]]*1.05%)</f>
        <v>2274.8375999999998</v>
      </c>
      <c r="AB181" s="10">
        <f>Table1[[#This Row],[Sales Values]]*1.05</f>
        <v>2363.7599999999998</v>
      </c>
      <c r="AC181" s="10" t="str">
        <f t="shared" si="14"/>
        <v>Hyperwotsit</v>
      </c>
      <c r="AD181" t="s">
        <v>20</v>
      </c>
    </row>
    <row r="182" spans="1:30" x14ac:dyDescent="0.3">
      <c r="A182">
        <v>560</v>
      </c>
      <c r="B182" t="s">
        <v>2043</v>
      </c>
      <c r="C182" t="s">
        <v>1145</v>
      </c>
      <c r="D182" t="s">
        <v>28</v>
      </c>
      <c r="E182" t="s">
        <v>29</v>
      </c>
      <c r="F182">
        <v>60</v>
      </c>
      <c r="G182" t="s">
        <v>2044</v>
      </c>
      <c r="H182" t="s">
        <v>2045</v>
      </c>
      <c r="I182" t="s">
        <v>38</v>
      </c>
      <c r="J182" s="8">
        <v>44564</v>
      </c>
      <c r="K182" s="6" t="str">
        <f t="shared" si="10"/>
        <v>2022</v>
      </c>
      <c r="L182" s="6" t="str">
        <f t="shared" si="11"/>
        <v>Jan</v>
      </c>
      <c r="M182">
        <v>105</v>
      </c>
      <c r="N182" s="10">
        <f t="shared" si="12"/>
        <v>3.49</v>
      </c>
      <c r="O182">
        <f t="shared" si="13"/>
        <v>20</v>
      </c>
      <c r="P182">
        <v>0.5</v>
      </c>
      <c r="Q182" s="12">
        <f>Table1[[#This Row],[Quantity]]*Table1[[#This Row],[Case Size]]</f>
        <v>2100</v>
      </c>
      <c r="R182" s="10">
        <f>Table1[[#This Row],[ Sales Volume]]*Table1[[#This Row],[Cost]]</f>
        <v>7329</v>
      </c>
      <c r="S182" s="10">
        <f>Table1[[#This Row],[Sales Values]]-(Table1[[#This Row],[Sales Values]]*0.25)</f>
        <v>5496.75</v>
      </c>
      <c r="T182" s="10">
        <f>Table1[[#This Row],[Manufacturing Cost]]-Table1[[#This Row],[Delivery Cost]]</f>
        <v>5444.25</v>
      </c>
      <c r="U182" s="10">
        <f>Table1[[#This Row],[Quantity]]*Table1[[#This Row],[Delivery]]</f>
        <v>52.5</v>
      </c>
      <c r="V182" s="10">
        <f>Table1[[#This Row],[Sales Values]]-Table1[[#This Row],[Manufacturing Cost]]</f>
        <v>1832.25</v>
      </c>
      <c r="W182" s="13">
        <f>Table1[[#This Row],[Profit]]/Table1[[#This Row],[Sales Values]]</f>
        <v>0.25</v>
      </c>
      <c r="X182" s="10">
        <v>14.95</v>
      </c>
      <c r="Y182" s="14">
        <f>IF(AND(Table1[[#This Row],[Quantity]]&gt;20,Table1[[#This Row],[Quantity]]&lt;=50),3%,IF(AND(Table1[[#This Row],[Quantity]]&gt;50,Table1[[#This Row],[Quantity]]&lt;=100),5%,IF(Table1[[#This Row],[Quantity]]&gt;100,7%,0)))</f>
        <v>7.0000000000000007E-2</v>
      </c>
      <c r="Z182" s="10">
        <f>Table1[[#This Row],[Sales Values]]*(1-Table1[[#This Row],[Discount]])</f>
        <v>6815.9699999999993</v>
      </c>
      <c r="AA182" s="10">
        <f>Table1[[#This Row],[Sales Values]]+(Table1[[#This Row],[Sales Values]]*1.05%)</f>
        <v>7405.9544999999998</v>
      </c>
      <c r="AB182" s="10">
        <f>Table1[[#This Row],[Sales Values]]*1.05</f>
        <v>7695.4500000000007</v>
      </c>
      <c r="AC182" s="10" t="str">
        <f t="shared" si="14"/>
        <v>Superwossname</v>
      </c>
      <c r="AD182" t="s">
        <v>101</v>
      </c>
    </row>
    <row r="183" spans="1:30" x14ac:dyDescent="0.3">
      <c r="A183">
        <v>561</v>
      </c>
      <c r="B183" t="s">
        <v>2046</v>
      </c>
      <c r="C183" t="s">
        <v>2047</v>
      </c>
      <c r="D183" t="s">
        <v>28</v>
      </c>
      <c r="E183" t="s">
        <v>29</v>
      </c>
      <c r="F183">
        <v>30</v>
      </c>
      <c r="G183" t="s">
        <v>2048</v>
      </c>
      <c r="H183" t="s">
        <v>2049</v>
      </c>
      <c r="I183" t="s">
        <v>32</v>
      </c>
      <c r="J183" s="8">
        <v>44075</v>
      </c>
      <c r="K183" s="6" t="str">
        <f t="shared" si="10"/>
        <v>2020</v>
      </c>
      <c r="L183" s="6" t="str">
        <f t="shared" si="11"/>
        <v>Sep</v>
      </c>
      <c r="M183">
        <v>81</v>
      </c>
      <c r="N183" s="10">
        <f t="shared" si="12"/>
        <v>2.0099999999999998</v>
      </c>
      <c r="O183">
        <f t="shared" si="13"/>
        <v>20</v>
      </c>
      <c r="P183">
        <v>0.5</v>
      </c>
      <c r="Q183" s="12">
        <f>Table1[[#This Row],[Quantity]]*Table1[[#This Row],[Case Size]]</f>
        <v>1620</v>
      </c>
      <c r="R183" s="10">
        <f>Table1[[#This Row],[ Sales Volume]]*Table1[[#This Row],[Cost]]</f>
        <v>3256.2</v>
      </c>
      <c r="S183" s="10">
        <f>Table1[[#This Row],[Sales Values]]-(Table1[[#This Row],[Sales Values]]*0.25)</f>
        <v>2442.1499999999996</v>
      </c>
      <c r="T183" s="10">
        <f>Table1[[#This Row],[Manufacturing Cost]]-Table1[[#This Row],[Delivery Cost]]</f>
        <v>2401.6499999999996</v>
      </c>
      <c r="U183" s="10">
        <f>Table1[[#This Row],[Quantity]]*Table1[[#This Row],[Delivery]]</f>
        <v>40.5</v>
      </c>
      <c r="V183" s="10">
        <f>Table1[[#This Row],[Sales Values]]-Table1[[#This Row],[Manufacturing Cost]]</f>
        <v>814.05000000000018</v>
      </c>
      <c r="W183" s="13">
        <f>Table1[[#This Row],[Profit]]/Table1[[#This Row],[Sales Values]]</f>
        <v>0.25000000000000006</v>
      </c>
      <c r="X183" s="10">
        <v>14.95</v>
      </c>
      <c r="Y183" s="14">
        <f>IF(AND(Table1[[#This Row],[Quantity]]&gt;20,Table1[[#This Row],[Quantity]]&lt;=50),3%,IF(AND(Table1[[#This Row],[Quantity]]&gt;50,Table1[[#This Row],[Quantity]]&lt;=100),5%,IF(Table1[[#This Row],[Quantity]]&gt;100,7%,0)))</f>
        <v>0.05</v>
      </c>
      <c r="Z183" s="10">
        <f>Table1[[#This Row],[Sales Values]]*(1-Table1[[#This Row],[Discount]])</f>
        <v>3093.39</v>
      </c>
      <c r="AA183" s="10">
        <f>Table1[[#This Row],[Sales Values]]+(Table1[[#This Row],[Sales Values]]*1.05%)</f>
        <v>3290.3900999999996</v>
      </c>
      <c r="AB183" s="10">
        <f>Table1[[#This Row],[Sales Values]]*1.05</f>
        <v>3419.0099999999998</v>
      </c>
      <c r="AC183" s="10" t="str">
        <f t="shared" si="14"/>
        <v>Hyperwotsit</v>
      </c>
      <c r="AD183" t="s">
        <v>20</v>
      </c>
    </row>
    <row r="184" spans="1:30" x14ac:dyDescent="0.3">
      <c r="A184">
        <v>563</v>
      </c>
      <c r="B184" t="s">
        <v>1383</v>
      </c>
      <c r="C184" t="s">
        <v>2054</v>
      </c>
      <c r="D184" t="s">
        <v>28</v>
      </c>
      <c r="E184" t="s">
        <v>29</v>
      </c>
      <c r="F184">
        <v>90</v>
      </c>
      <c r="G184" t="s">
        <v>2055</v>
      </c>
      <c r="H184" t="s">
        <v>2056</v>
      </c>
      <c r="I184" t="s">
        <v>32</v>
      </c>
      <c r="J184" s="8">
        <v>44104</v>
      </c>
      <c r="K184" s="6" t="str">
        <f t="shared" si="10"/>
        <v>2020</v>
      </c>
      <c r="L184" s="6" t="str">
        <f t="shared" si="11"/>
        <v>Sep</v>
      </c>
      <c r="M184">
        <v>55</v>
      </c>
      <c r="N184" s="10">
        <f t="shared" si="12"/>
        <v>2.0099999999999998</v>
      </c>
      <c r="O184">
        <f t="shared" si="13"/>
        <v>20</v>
      </c>
      <c r="P184">
        <v>0.5</v>
      </c>
      <c r="Q184" s="12">
        <f>Table1[[#This Row],[Quantity]]*Table1[[#This Row],[Case Size]]</f>
        <v>1100</v>
      </c>
      <c r="R184" s="10">
        <f>Table1[[#This Row],[ Sales Volume]]*Table1[[#This Row],[Cost]]</f>
        <v>2210.9999999999995</v>
      </c>
      <c r="S184" s="10">
        <f>Table1[[#This Row],[Sales Values]]-(Table1[[#This Row],[Sales Values]]*0.25)</f>
        <v>1658.2499999999995</v>
      </c>
      <c r="T184" s="10">
        <f>Table1[[#This Row],[Manufacturing Cost]]-Table1[[#This Row],[Delivery Cost]]</f>
        <v>1630.7499999999995</v>
      </c>
      <c r="U184" s="10">
        <f>Table1[[#This Row],[Quantity]]*Table1[[#This Row],[Delivery]]</f>
        <v>27.5</v>
      </c>
      <c r="V184" s="10">
        <f>Table1[[#This Row],[Sales Values]]-Table1[[#This Row],[Manufacturing Cost]]</f>
        <v>552.75</v>
      </c>
      <c r="W184" s="13">
        <f>Table1[[#This Row],[Profit]]/Table1[[#This Row],[Sales Values]]</f>
        <v>0.25000000000000006</v>
      </c>
      <c r="X184" s="10">
        <v>14.95</v>
      </c>
      <c r="Y184" s="14">
        <f>IF(AND(Table1[[#This Row],[Quantity]]&gt;20,Table1[[#This Row],[Quantity]]&lt;=50),3%,IF(AND(Table1[[#This Row],[Quantity]]&gt;50,Table1[[#This Row],[Quantity]]&lt;=100),5%,IF(Table1[[#This Row],[Quantity]]&gt;100,7%,0)))</f>
        <v>0.05</v>
      </c>
      <c r="Z184" s="10">
        <f>Table1[[#This Row],[Sales Values]]*(1-Table1[[#This Row],[Discount]])</f>
        <v>2100.4499999999994</v>
      </c>
      <c r="AA184" s="10">
        <f>Table1[[#This Row],[Sales Values]]+(Table1[[#This Row],[Sales Values]]*1.05%)</f>
        <v>2234.2154999999993</v>
      </c>
      <c r="AB184" s="10">
        <f>Table1[[#This Row],[Sales Values]]*1.05</f>
        <v>2321.5499999999997</v>
      </c>
      <c r="AC184" s="10" t="str">
        <f t="shared" si="14"/>
        <v>Hyperwotsit</v>
      </c>
      <c r="AD184" t="s">
        <v>20</v>
      </c>
    </row>
    <row r="185" spans="1:30" x14ac:dyDescent="0.3">
      <c r="A185">
        <v>565</v>
      </c>
      <c r="B185" t="s">
        <v>2060</v>
      </c>
      <c r="C185" t="s">
        <v>161</v>
      </c>
      <c r="D185" t="s">
        <v>15</v>
      </c>
      <c r="E185" t="s">
        <v>16</v>
      </c>
      <c r="F185">
        <v>60</v>
      </c>
      <c r="G185" t="s">
        <v>2061</v>
      </c>
      <c r="H185" t="s">
        <v>2062</v>
      </c>
      <c r="I185" t="s">
        <v>187</v>
      </c>
      <c r="J185" s="8">
        <v>44319</v>
      </c>
      <c r="K185" s="6" t="str">
        <f t="shared" si="10"/>
        <v>2021</v>
      </c>
      <c r="L185" s="6" t="str">
        <f t="shared" si="11"/>
        <v>May</v>
      </c>
      <c r="M185">
        <v>20</v>
      </c>
      <c r="N185" s="10">
        <f t="shared" si="12"/>
        <v>2.0099999999999998</v>
      </c>
      <c r="O185">
        <f t="shared" si="13"/>
        <v>20</v>
      </c>
      <c r="P185">
        <v>0.5</v>
      </c>
      <c r="Q185" s="12">
        <f>Table1[[#This Row],[Quantity]]*Table1[[#This Row],[Case Size]]</f>
        <v>400</v>
      </c>
      <c r="R185" s="10">
        <f>Table1[[#This Row],[ Sales Volume]]*Table1[[#This Row],[Cost]]</f>
        <v>803.99999999999989</v>
      </c>
      <c r="S185" s="10">
        <f>Table1[[#This Row],[Sales Values]]-(Table1[[#This Row],[Sales Values]]*0.25)</f>
        <v>602.99999999999989</v>
      </c>
      <c r="T185" s="10">
        <f>Table1[[#This Row],[Manufacturing Cost]]-Table1[[#This Row],[Delivery Cost]]</f>
        <v>592.99999999999989</v>
      </c>
      <c r="U185" s="10">
        <f>Table1[[#This Row],[Quantity]]*Table1[[#This Row],[Delivery]]</f>
        <v>10</v>
      </c>
      <c r="V185" s="10">
        <f>Table1[[#This Row],[Sales Values]]-Table1[[#This Row],[Manufacturing Cost]]</f>
        <v>201</v>
      </c>
      <c r="W185" s="13">
        <f>Table1[[#This Row],[Profit]]/Table1[[#This Row],[Sales Values]]</f>
        <v>0.25000000000000006</v>
      </c>
      <c r="X185" s="10">
        <v>14.95</v>
      </c>
      <c r="Y185" s="14">
        <f>IF(AND(Table1[[#This Row],[Quantity]]&gt;20,Table1[[#This Row],[Quantity]]&lt;=50),3%,IF(AND(Table1[[#This Row],[Quantity]]&gt;50,Table1[[#This Row],[Quantity]]&lt;=100),5%,IF(Table1[[#This Row],[Quantity]]&gt;100,7%,0)))</f>
        <v>0</v>
      </c>
      <c r="Z185" s="10">
        <f>Table1[[#This Row],[Sales Values]]*(1-Table1[[#This Row],[Discount]])</f>
        <v>803.99999999999989</v>
      </c>
      <c r="AA185" s="10">
        <f>Table1[[#This Row],[Sales Values]]+(Table1[[#This Row],[Sales Values]]*1.05%)</f>
        <v>812.44199999999989</v>
      </c>
      <c r="AB185" s="10">
        <f>Table1[[#This Row],[Sales Values]]*1.05</f>
        <v>844.19999999999993</v>
      </c>
      <c r="AC185" s="10" t="str">
        <f t="shared" si="14"/>
        <v>Hyperwotsit</v>
      </c>
      <c r="AD185" t="s">
        <v>20</v>
      </c>
    </row>
    <row r="186" spans="1:30" x14ac:dyDescent="0.3">
      <c r="A186">
        <v>568</v>
      </c>
      <c r="B186" t="s">
        <v>2070</v>
      </c>
      <c r="C186" t="s">
        <v>2071</v>
      </c>
      <c r="D186" t="s">
        <v>51</v>
      </c>
      <c r="E186" t="s">
        <v>16</v>
      </c>
      <c r="F186">
        <v>60</v>
      </c>
      <c r="G186" t="s">
        <v>2068</v>
      </c>
      <c r="H186" t="s">
        <v>2072</v>
      </c>
      <c r="I186" t="s">
        <v>32</v>
      </c>
      <c r="J186" s="8">
        <v>44085</v>
      </c>
      <c r="K186" s="6" t="str">
        <f t="shared" si="10"/>
        <v>2020</v>
      </c>
      <c r="L186" s="6" t="str">
        <f t="shared" si="11"/>
        <v>Sep</v>
      </c>
      <c r="M186">
        <v>63</v>
      </c>
      <c r="N186" s="10">
        <f t="shared" si="12"/>
        <v>3.49</v>
      </c>
      <c r="O186">
        <f t="shared" si="13"/>
        <v>20</v>
      </c>
      <c r="P186">
        <v>0.5</v>
      </c>
      <c r="Q186" s="12">
        <f>Table1[[#This Row],[Quantity]]*Table1[[#This Row],[Case Size]]</f>
        <v>1260</v>
      </c>
      <c r="R186" s="10">
        <f>Table1[[#This Row],[ Sales Volume]]*Table1[[#This Row],[Cost]]</f>
        <v>4397.4000000000005</v>
      </c>
      <c r="S186" s="10">
        <f>Table1[[#This Row],[Sales Values]]-(Table1[[#This Row],[Sales Values]]*0.25)</f>
        <v>3298.05</v>
      </c>
      <c r="T186" s="10">
        <f>Table1[[#This Row],[Manufacturing Cost]]-Table1[[#This Row],[Delivery Cost]]</f>
        <v>3266.55</v>
      </c>
      <c r="U186" s="10">
        <f>Table1[[#This Row],[Quantity]]*Table1[[#This Row],[Delivery]]</f>
        <v>31.5</v>
      </c>
      <c r="V186" s="10">
        <f>Table1[[#This Row],[Sales Values]]-Table1[[#This Row],[Manufacturing Cost]]</f>
        <v>1099.3500000000004</v>
      </c>
      <c r="W186" s="13">
        <f>Table1[[#This Row],[Profit]]/Table1[[#This Row],[Sales Values]]</f>
        <v>0.25000000000000006</v>
      </c>
      <c r="X186" s="10">
        <v>14.95</v>
      </c>
      <c r="Y186" s="14">
        <f>IF(AND(Table1[[#This Row],[Quantity]]&gt;20,Table1[[#This Row],[Quantity]]&lt;=50),3%,IF(AND(Table1[[#This Row],[Quantity]]&gt;50,Table1[[#This Row],[Quantity]]&lt;=100),5%,IF(Table1[[#This Row],[Quantity]]&gt;100,7%,0)))</f>
        <v>0.05</v>
      </c>
      <c r="Z186" s="10">
        <f>Table1[[#This Row],[Sales Values]]*(1-Table1[[#This Row],[Discount]])</f>
        <v>4177.5300000000007</v>
      </c>
      <c r="AA186" s="10">
        <f>Table1[[#This Row],[Sales Values]]+(Table1[[#This Row],[Sales Values]]*1.05%)</f>
        <v>4443.5727000000006</v>
      </c>
      <c r="AB186" s="10">
        <f>Table1[[#This Row],[Sales Values]]*1.05</f>
        <v>4617.2700000000004</v>
      </c>
      <c r="AC186" s="10" t="str">
        <f t="shared" si="14"/>
        <v>Superwossname</v>
      </c>
      <c r="AD186" t="s">
        <v>101</v>
      </c>
    </row>
    <row r="187" spans="1:30" x14ac:dyDescent="0.3">
      <c r="A187">
        <v>575</v>
      </c>
      <c r="B187" t="s">
        <v>1296</v>
      </c>
      <c r="C187" t="s">
        <v>2091</v>
      </c>
      <c r="D187" t="s">
        <v>28</v>
      </c>
      <c r="E187" t="s">
        <v>29</v>
      </c>
      <c r="F187">
        <v>90</v>
      </c>
      <c r="G187" t="s">
        <v>2092</v>
      </c>
      <c r="H187" t="s">
        <v>2093</v>
      </c>
      <c r="I187" t="s">
        <v>32</v>
      </c>
      <c r="J187" s="8">
        <v>44150</v>
      </c>
      <c r="K187" s="6" t="str">
        <f t="shared" si="10"/>
        <v>2020</v>
      </c>
      <c r="L187" s="6" t="str">
        <f t="shared" si="11"/>
        <v>Nov</v>
      </c>
      <c r="M187">
        <v>32</v>
      </c>
      <c r="N187" s="10">
        <f t="shared" si="12"/>
        <v>3.49</v>
      </c>
      <c r="O187">
        <f t="shared" si="13"/>
        <v>20</v>
      </c>
      <c r="P187">
        <v>0.5</v>
      </c>
      <c r="Q187" s="12">
        <f>Table1[[#This Row],[Quantity]]*Table1[[#This Row],[Case Size]]</f>
        <v>640</v>
      </c>
      <c r="R187" s="10">
        <f>Table1[[#This Row],[ Sales Volume]]*Table1[[#This Row],[Cost]]</f>
        <v>2233.6000000000004</v>
      </c>
      <c r="S187" s="10">
        <f>Table1[[#This Row],[Sales Values]]-(Table1[[#This Row],[Sales Values]]*0.25)</f>
        <v>1675.2000000000003</v>
      </c>
      <c r="T187" s="10">
        <f>Table1[[#This Row],[Manufacturing Cost]]-Table1[[#This Row],[Delivery Cost]]</f>
        <v>1659.2000000000003</v>
      </c>
      <c r="U187" s="10">
        <f>Table1[[#This Row],[Quantity]]*Table1[[#This Row],[Delivery]]</f>
        <v>16</v>
      </c>
      <c r="V187" s="10">
        <f>Table1[[#This Row],[Sales Values]]-Table1[[#This Row],[Manufacturing Cost]]</f>
        <v>558.40000000000009</v>
      </c>
      <c r="W187" s="13">
        <f>Table1[[#This Row],[Profit]]/Table1[[#This Row],[Sales Values]]</f>
        <v>0.25</v>
      </c>
      <c r="X187" s="10">
        <v>14.95</v>
      </c>
      <c r="Y187" s="14">
        <f>IF(AND(Table1[[#This Row],[Quantity]]&gt;20,Table1[[#This Row],[Quantity]]&lt;=50),3%,IF(AND(Table1[[#This Row],[Quantity]]&gt;50,Table1[[#This Row],[Quantity]]&lt;=100),5%,IF(Table1[[#This Row],[Quantity]]&gt;100,7%,0)))</f>
        <v>0.03</v>
      </c>
      <c r="Z187" s="10">
        <f>Table1[[#This Row],[Sales Values]]*(1-Table1[[#This Row],[Discount]])</f>
        <v>2166.5920000000001</v>
      </c>
      <c r="AA187" s="10">
        <f>Table1[[#This Row],[Sales Values]]+(Table1[[#This Row],[Sales Values]]*1.05%)</f>
        <v>2257.0528000000004</v>
      </c>
      <c r="AB187" s="10">
        <f>Table1[[#This Row],[Sales Values]]*1.05</f>
        <v>2345.2800000000007</v>
      </c>
      <c r="AC187" s="10" t="str">
        <f t="shared" si="14"/>
        <v>Superwossname</v>
      </c>
      <c r="AD187" t="s">
        <v>101</v>
      </c>
    </row>
    <row r="188" spans="1:30" x14ac:dyDescent="0.3">
      <c r="A188">
        <v>578</v>
      </c>
      <c r="B188" t="s">
        <v>2101</v>
      </c>
      <c r="C188" t="s">
        <v>705</v>
      </c>
      <c r="D188" t="s">
        <v>28</v>
      </c>
      <c r="E188" t="s">
        <v>29</v>
      </c>
      <c r="F188">
        <v>90</v>
      </c>
      <c r="G188" t="s">
        <v>2102</v>
      </c>
      <c r="H188" t="s">
        <v>498</v>
      </c>
      <c r="I188" t="s">
        <v>32</v>
      </c>
      <c r="J188" s="8">
        <v>44795</v>
      </c>
      <c r="K188" s="6" t="str">
        <f t="shared" si="10"/>
        <v>2022</v>
      </c>
      <c r="L188" s="6" t="str">
        <f t="shared" si="11"/>
        <v>Aug</v>
      </c>
      <c r="M188">
        <v>44</v>
      </c>
      <c r="N188" s="10">
        <f t="shared" si="12"/>
        <v>3.49</v>
      </c>
      <c r="O188">
        <f t="shared" si="13"/>
        <v>20</v>
      </c>
      <c r="P188">
        <v>0.5</v>
      </c>
      <c r="Q188" s="12">
        <f>Table1[[#This Row],[Quantity]]*Table1[[#This Row],[Case Size]]</f>
        <v>880</v>
      </c>
      <c r="R188" s="10">
        <f>Table1[[#This Row],[ Sales Volume]]*Table1[[#This Row],[Cost]]</f>
        <v>3071.2000000000003</v>
      </c>
      <c r="S188" s="10">
        <f>Table1[[#This Row],[Sales Values]]-(Table1[[#This Row],[Sales Values]]*0.25)</f>
        <v>2303.4</v>
      </c>
      <c r="T188" s="10">
        <f>Table1[[#This Row],[Manufacturing Cost]]-Table1[[#This Row],[Delivery Cost]]</f>
        <v>2281.4</v>
      </c>
      <c r="U188" s="10">
        <f>Table1[[#This Row],[Quantity]]*Table1[[#This Row],[Delivery]]</f>
        <v>22</v>
      </c>
      <c r="V188" s="10">
        <f>Table1[[#This Row],[Sales Values]]-Table1[[#This Row],[Manufacturing Cost]]</f>
        <v>767.80000000000018</v>
      </c>
      <c r="W188" s="13">
        <f>Table1[[#This Row],[Profit]]/Table1[[#This Row],[Sales Values]]</f>
        <v>0.25000000000000006</v>
      </c>
      <c r="X188" s="10">
        <v>14.95</v>
      </c>
      <c r="Y188" s="14">
        <f>IF(AND(Table1[[#This Row],[Quantity]]&gt;20,Table1[[#This Row],[Quantity]]&lt;=50),3%,IF(AND(Table1[[#This Row],[Quantity]]&gt;50,Table1[[#This Row],[Quantity]]&lt;=100),5%,IF(Table1[[#This Row],[Quantity]]&gt;100,7%,0)))</f>
        <v>0.03</v>
      </c>
      <c r="Z188" s="10">
        <f>Table1[[#This Row],[Sales Values]]*(1-Table1[[#This Row],[Discount]])</f>
        <v>2979.0640000000003</v>
      </c>
      <c r="AA188" s="10">
        <f>Table1[[#This Row],[Sales Values]]+(Table1[[#This Row],[Sales Values]]*1.05%)</f>
        <v>3103.4476000000004</v>
      </c>
      <c r="AB188" s="10">
        <f>Table1[[#This Row],[Sales Values]]*1.05</f>
        <v>3224.76</v>
      </c>
      <c r="AC188" s="10" t="str">
        <f t="shared" si="14"/>
        <v>Superwossname</v>
      </c>
      <c r="AD188" t="s">
        <v>101</v>
      </c>
    </row>
    <row r="189" spans="1:30" x14ac:dyDescent="0.3">
      <c r="A189">
        <v>580</v>
      </c>
      <c r="B189" t="s">
        <v>2106</v>
      </c>
      <c r="C189" t="s">
        <v>2107</v>
      </c>
      <c r="D189" t="s">
        <v>28</v>
      </c>
      <c r="E189" t="s">
        <v>29</v>
      </c>
      <c r="F189">
        <v>60</v>
      </c>
      <c r="G189" t="s">
        <v>14454</v>
      </c>
      <c r="H189" t="s">
        <v>2109</v>
      </c>
      <c r="I189" t="s">
        <v>32</v>
      </c>
      <c r="J189" s="8">
        <v>44674</v>
      </c>
      <c r="K189" s="6" t="str">
        <f t="shared" si="10"/>
        <v>2022</v>
      </c>
      <c r="L189" s="6" t="str">
        <f t="shared" si="11"/>
        <v>Apr</v>
      </c>
      <c r="M189">
        <v>70</v>
      </c>
      <c r="N189" s="10">
        <f t="shared" si="12"/>
        <v>3.49</v>
      </c>
      <c r="O189">
        <f t="shared" si="13"/>
        <v>20</v>
      </c>
      <c r="P189">
        <v>0.5</v>
      </c>
      <c r="Q189" s="12">
        <f>Table1[[#This Row],[Quantity]]*Table1[[#This Row],[Case Size]]</f>
        <v>1400</v>
      </c>
      <c r="R189" s="10">
        <f>Table1[[#This Row],[ Sales Volume]]*Table1[[#This Row],[Cost]]</f>
        <v>4886</v>
      </c>
      <c r="S189" s="10">
        <f>Table1[[#This Row],[Sales Values]]-(Table1[[#This Row],[Sales Values]]*0.25)</f>
        <v>3664.5</v>
      </c>
      <c r="T189" s="10">
        <f>Table1[[#This Row],[Manufacturing Cost]]-Table1[[#This Row],[Delivery Cost]]</f>
        <v>3629.5</v>
      </c>
      <c r="U189" s="10">
        <f>Table1[[#This Row],[Quantity]]*Table1[[#This Row],[Delivery]]</f>
        <v>35</v>
      </c>
      <c r="V189" s="10">
        <f>Table1[[#This Row],[Sales Values]]-Table1[[#This Row],[Manufacturing Cost]]</f>
        <v>1221.5</v>
      </c>
      <c r="W189" s="13">
        <f>Table1[[#This Row],[Profit]]/Table1[[#This Row],[Sales Values]]</f>
        <v>0.25</v>
      </c>
      <c r="X189" s="10">
        <v>14.95</v>
      </c>
      <c r="Y189" s="14">
        <f>IF(AND(Table1[[#This Row],[Quantity]]&gt;20,Table1[[#This Row],[Quantity]]&lt;=50),3%,IF(AND(Table1[[#This Row],[Quantity]]&gt;50,Table1[[#This Row],[Quantity]]&lt;=100),5%,IF(Table1[[#This Row],[Quantity]]&gt;100,7%,0)))</f>
        <v>0.05</v>
      </c>
      <c r="Z189" s="10">
        <f>Table1[[#This Row],[Sales Values]]*(1-Table1[[#This Row],[Discount]])</f>
        <v>4641.7</v>
      </c>
      <c r="AA189" s="10">
        <f>Table1[[#This Row],[Sales Values]]+(Table1[[#This Row],[Sales Values]]*1.05%)</f>
        <v>4937.3029999999999</v>
      </c>
      <c r="AB189" s="10">
        <f>Table1[[#This Row],[Sales Values]]*1.05</f>
        <v>5130.3</v>
      </c>
      <c r="AC189" s="10" t="str">
        <f t="shared" si="14"/>
        <v>Superwossname</v>
      </c>
      <c r="AD189" t="s">
        <v>101</v>
      </c>
    </row>
    <row r="190" spans="1:30" x14ac:dyDescent="0.3">
      <c r="A190">
        <v>584</v>
      </c>
      <c r="B190" t="s">
        <v>2118</v>
      </c>
      <c r="C190" t="s">
        <v>2119</v>
      </c>
      <c r="D190" t="s">
        <v>28</v>
      </c>
      <c r="E190" t="s">
        <v>29</v>
      </c>
      <c r="F190">
        <v>30</v>
      </c>
      <c r="G190" t="s">
        <v>2120</v>
      </c>
      <c r="H190" t="s">
        <v>2121</v>
      </c>
      <c r="I190" t="s">
        <v>38</v>
      </c>
      <c r="J190" s="8">
        <v>44427</v>
      </c>
      <c r="K190" s="6" t="str">
        <f t="shared" si="10"/>
        <v>2021</v>
      </c>
      <c r="L190" s="6" t="str">
        <f t="shared" si="11"/>
        <v>Aug</v>
      </c>
      <c r="M190">
        <v>7</v>
      </c>
      <c r="N190" s="10">
        <f t="shared" si="12"/>
        <v>1.89</v>
      </c>
      <c r="O190">
        <f t="shared" si="13"/>
        <v>18</v>
      </c>
      <c r="P190">
        <v>0.5</v>
      </c>
      <c r="Q190" s="12">
        <f>Table1[[#This Row],[Quantity]]*Table1[[#This Row],[Case Size]]</f>
        <v>126</v>
      </c>
      <c r="R190" s="10">
        <f>Table1[[#This Row],[ Sales Volume]]*Table1[[#This Row],[Cost]]</f>
        <v>238.14</v>
      </c>
      <c r="S190" s="10">
        <f>Table1[[#This Row],[Sales Values]]-(Table1[[#This Row],[Sales Values]]*0.25)</f>
        <v>178.60499999999999</v>
      </c>
      <c r="T190" s="10">
        <f>Table1[[#This Row],[Manufacturing Cost]]-Table1[[#This Row],[Delivery Cost]]</f>
        <v>175.10499999999999</v>
      </c>
      <c r="U190" s="10">
        <f>Table1[[#This Row],[Quantity]]*Table1[[#This Row],[Delivery]]</f>
        <v>3.5</v>
      </c>
      <c r="V190" s="10">
        <f>Table1[[#This Row],[Sales Values]]-Table1[[#This Row],[Manufacturing Cost]]</f>
        <v>59.534999999999997</v>
      </c>
      <c r="W190" s="13">
        <f>Table1[[#This Row],[Profit]]/Table1[[#This Row],[Sales Values]]</f>
        <v>0.25</v>
      </c>
      <c r="X190" s="10">
        <v>14.95</v>
      </c>
      <c r="Y190" s="14">
        <f>IF(AND(Table1[[#This Row],[Quantity]]&gt;20,Table1[[#This Row],[Quantity]]&lt;=50),3%,IF(AND(Table1[[#This Row],[Quantity]]&gt;50,Table1[[#This Row],[Quantity]]&lt;=100),5%,IF(Table1[[#This Row],[Quantity]]&gt;100,7%,0)))</f>
        <v>0</v>
      </c>
      <c r="Z190" s="10">
        <f>Table1[[#This Row],[Sales Values]]*(1-Table1[[#This Row],[Discount]])</f>
        <v>238.14</v>
      </c>
      <c r="AA190" s="10">
        <f>Table1[[#This Row],[Sales Values]]+(Table1[[#This Row],[Sales Values]]*1.05%)</f>
        <v>240.64046999999999</v>
      </c>
      <c r="AB190" s="10">
        <f>Table1[[#This Row],[Sales Values]]*1.05</f>
        <v>250.047</v>
      </c>
      <c r="AC190" s="10" t="str">
        <f t="shared" si="14"/>
        <v>Gigastuff</v>
      </c>
      <c r="AD190" t="s">
        <v>45</v>
      </c>
    </row>
    <row r="191" spans="1:30" x14ac:dyDescent="0.3">
      <c r="A191">
        <v>585</v>
      </c>
      <c r="B191" t="s">
        <v>1423</v>
      </c>
      <c r="C191" t="s">
        <v>139</v>
      </c>
      <c r="D191" t="s">
        <v>51</v>
      </c>
      <c r="E191" t="s">
        <v>16</v>
      </c>
      <c r="F191">
        <v>90</v>
      </c>
      <c r="G191" t="s">
        <v>2122</v>
      </c>
      <c r="H191" t="s">
        <v>2123</v>
      </c>
      <c r="I191" t="s">
        <v>187</v>
      </c>
      <c r="J191" s="8">
        <v>44463</v>
      </c>
      <c r="K191" s="6" t="str">
        <f t="shared" si="10"/>
        <v>2021</v>
      </c>
      <c r="L191" s="6" t="str">
        <f t="shared" si="11"/>
        <v>Sep</v>
      </c>
      <c r="M191">
        <v>46</v>
      </c>
      <c r="N191" s="10">
        <f t="shared" si="12"/>
        <v>3.49</v>
      </c>
      <c r="O191">
        <f t="shared" si="13"/>
        <v>20</v>
      </c>
      <c r="P191">
        <v>0.5</v>
      </c>
      <c r="Q191" s="12">
        <f>Table1[[#This Row],[Quantity]]*Table1[[#This Row],[Case Size]]</f>
        <v>920</v>
      </c>
      <c r="R191" s="10">
        <f>Table1[[#This Row],[ Sales Volume]]*Table1[[#This Row],[Cost]]</f>
        <v>3210.8</v>
      </c>
      <c r="S191" s="10">
        <f>Table1[[#This Row],[Sales Values]]-(Table1[[#This Row],[Sales Values]]*0.25)</f>
        <v>2408.1000000000004</v>
      </c>
      <c r="T191" s="10">
        <f>Table1[[#This Row],[Manufacturing Cost]]-Table1[[#This Row],[Delivery Cost]]</f>
        <v>2385.1000000000004</v>
      </c>
      <c r="U191" s="10">
        <f>Table1[[#This Row],[Quantity]]*Table1[[#This Row],[Delivery]]</f>
        <v>23</v>
      </c>
      <c r="V191" s="10">
        <f>Table1[[#This Row],[Sales Values]]-Table1[[#This Row],[Manufacturing Cost]]</f>
        <v>802.69999999999982</v>
      </c>
      <c r="W191" s="13">
        <f>Table1[[#This Row],[Profit]]/Table1[[#This Row],[Sales Values]]</f>
        <v>0.24999999999999992</v>
      </c>
      <c r="X191" s="10">
        <v>14.95</v>
      </c>
      <c r="Y191" s="14">
        <f>IF(AND(Table1[[#This Row],[Quantity]]&gt;20,Table1[[#This Row],[Quantity]]&lt;=50),3%,IF(AND(Table1[[#This Row],[Quantity]]&gt;50,Table1[[#This Row],[Quantity]]&lt;=100),5%,IF(Table1[[#This Row],[Quantity]]&gt;100,7%,0)))</f>
        <v>0.03</v>
      </c>
      <c r="Z191" s="10">
        <f>Table1[[#This Row],[Sales Values]]*(1-Table1[[#This Row],[Discount]])</f>
        <v>3114.4760000000001</v>
      </c>
      <c r="AA191" s="10">
        <f>Table1[[#This Row],[Sales Values]]+(Table1[[#This Row],[Sales Values]]*1.05%)</f>
        <v>3244.5134000000003</v>
      </c>
      <c r="AB191" s="10">
        <f>Table1[[#This Row],[Sales Values]]*1.05</f>
        <v>3371.34</v>
      </c>
      <c r="AC191" s="10" t="str">
        <f t="shared" si="14"/>
        <v>Superwossname</v>
      </c>
      <c r="AD191" t="s">
        <v>101</v>
      </c>
    </row>
    <row r="192" spans="1:30" x14ac:dyDescent="0.3">
      <c r="A192">
        <v>589</v>
      </c>
      <c r="B192" t="s">
        <v>2134</v>
      </c>
      <c r="C192" t="s">
        <v>2135</v>
      </c>
      <c r="D192" t="s">
        <v>15</v>
      </c>
      <c r="E192" t="s">
        <v>16</v>
      </c>
      <c r="F192">
        <v>30</v>
      </c>
      <c r="G192" t="s">
        <v>2136</v>
      </c>
      <c r="H192" t="s">
        <v>2137</v>
      </c>
      <c r="I192" t="s">
        <v>187</v>
      </c>
      <c r="J192" s="8">
        <v>44860</v>
      </c>
      <c r="K192" s="6" t="str">
        <f t="shared" si="10"/>
        <v>2022</v>
      </c>
      <c r="L192" s="6" t="str">
        <f t="shared" si="11"/>
        <v>Oct</v>
      </c>
      <c r="M192">
        <v>103</v>
      </c>
      <c r="N192" s="10">
        <f t="shared" si="12"/>
        <v>2.0099999999999998</v>
      </c>
      <c r="O192">
        <f t="shared" si="13"/>
        <v>20</v>
      </c>
      <c r="P192">
        <v>0.5</v>
      </c>
      <c r="Q192" s="11">
        <f>Table1[[#This Row],[Quantity]]*Table1[[#This Row],[Case Size]]</f>
        <v>2060</v>
      </c>
      <c r="R192" s="10">
        <f>Table1[[#This Row],[ Sales Volume]]*Table1[[#This Row],[Cost]]</f>
        <v>4140.5999999999995</v>
      </c>
      <c r="S192" s="10">
        <f>Table1[[#This Row],[Sales Values]]-(Table1[[#This Row],[Sales Values]]*0.25)</f>
        <v>3105.45</v>
      </c>
      <c r="T192" s="10">
        <f>Table1[[#This Row],[Manufacturing Cost]]-Table1[[#This Row],[Delivery Cost]]</f>
        <v>3053.95</v>
      </c>
      <c r="U192" s="10">
        <f>Table1[[#This Row],[Quantity]]*Table1[[#This Row],[Delivery]]</f>
        <v>51.5</v>
      </c>
      <c r="V192" s="10">
        <f>Table1[[#This Row],[Sales Values]]-Table1[[#This Row],[Manufacturing Cost]]</f>
        <v>1035.1499999999996</v>
      </c>
      <c r="W192" s="13">
        <f>Table1[[#This Row],[Profit]]/Table1[[#This Row],[Sales Values]]</f>
        <v>0.24999999999999994</v>
      </c>
      <c r="X192" s="10">
        <v>14.95</v>
      </c>
      <c r="Y192" s="14">
        <f>IF(AND(Table1[[#This Row],[Quantity]]&gt;20,Table1[[#This Row],[Quantity]]&lt;=50),3%,IF(AND(Table1[[#This Row],[Quantity]]&gt;50,Table1[[#This Row],[Quantity]]&lt;=100),5%,IF(Table1[[#This Row],[Quantity]]&gt;100,7%,0)))</f>
        <v>7.0000000000000007E-2</v>
      </c>
      <c r="Z192" s="10">
        <f>Table1[[#This Row],[Sales Values]]*(1-Table1[[#This Row],[Discount]])</f>
        <v>3850.7579999999994</v>
      </c>
      <c r="AA192" s="10">
        <f>Table1[[#This Row],[Sales Values]]+(Table1[[#This Row],[Sales Values]]*1.05%)</f>
        <v>4184.0762999999997</v>
      </c>
      <c r="AB192" s="10">
        <f>Table1[[#This Row],[Sales Values]]*1.05</f>
        <v>4347.6299999999992</v>
      </c>
      <c r="AC192" s="10" t="str">
        <f t="shared" si="14"/>
        <v>Hyperwotsit</v>
      </c>
      <c r="AD192" t="s">
        <v>20</v>
      </c>
    </row>
    <row r="193" spans="1:30" x14ac:dyDescent="0.3">
      <c r="A193">
        <v>591</v>
      </c>
      <c r="B193" t="s">
        <v>2142</v>
      </c>
      <c r="C193" t="s">
        <v>2143</v>
      </c>
      <c r="D193" t="s">
        <v>28</v>
      </c>
      <c r="E193" t="s">
        <v>29</v>
      </c>
      <c r="F193">
        <v>30</v>
      </c>
      <c r="G193" t="s">
        <v>2144</v>
      </c>
      <c r="H193" t="s">
        <v>1077</v>
      </c>
      <c r="I193" t="s">
        <v>1078</v>
      </c>
      <c r="J193" s="8">
        <v>43953</v>
      </c>
      <c r="K193" s="6" t="str">
        <f t="shared" si="10"/>
        <v>2020</v>
      </c>
      <c r="L193" s="6" t="str">
        <f t="shared" si="11"/>
        <v>May</v>
      </c>
      <c r="M193">
        <v>56</v>
      </c>
      <c r="N193" s="10">
        <f t="shared" si="12"/>
        <v>3.49</v>
      </c>
      <c r="O193">
        <f t="shared" si="13"/>
        <v>20</v>
      </c>
      <c r="P193">
        <v>0.5</v>
      </c>
      <c r="Q193" s="12">
        <f>Table1[[#This Row],[Quantity]]*Table1[[#This Row],[Case Size]]</f>
        <v>1120</v>
      </c>
      <c r="R193" s="10">
        <f>Table1[[#This Row],[ Sales Volume]]*Table1[[#This Row],[Cost]]</f>
        <v>3908.8</v>
      </c>
      <c r="S193" s="10">
        <f>Table1[[#This Row],[Sales Values]]-(Table1[[#This Row],[Sales Values]]*0.25)</f>
        <v>2931.6000000000004</v>
      </c>
      <c r="T193" s="10">
        <f>Table1[[#This Row],[Manufacturing Cost]]-Table1[[#This Row],[Delivery Cost]]</f>
        <v>2903.6000000000004</v>
      </c>
      <c r="U193" s="10">
        <f>Table1[[#This Row],[Quantity]]*Table1[[#This Row],[Delivery]]</f>
        <v>28</v>
      </c>
      <c r="V193" s="10">
        <f>Table1[[#This Row],[Sales Values]]-Table1[[#This Row],[Manufacturing Cost]]</f>
        <v>977.19999999999982</v>
      </c>
      <c r="W193" s="13">
        <f>Table1[[#This Row],[Profit]]/Table1[[#This Row],[Sales Values]]</f>
        <v>0.24999999999999994</v>
      </c>
      <c r="X193" s="10">
        <v>14.95</v>
      </c>
      <c r="Y193" s="14">
        <f>IF(AND(Table1[[#This Row],[Quantity]]&gt;20,Table1[[#This Row],[Quantity]]&lt;=50),3%,IF(AND(Table1[[#This Row],[Quantity]]&gt;50,Table1[[#This Row],[Quantity]]&lt;=100),5%,IF(Table1[[#This Row],[Quantity]]&gt;100,7%,0)))</f>
        <v>0.05</v>
      </c>
      <c r="Z193" s="10">
        <f>Table1[[#This Row],[Sales Values]]*(1-Table1[[#This Row],[Discount]])</f>
        <v>3713.36</v>
      </c>
      <c r="AA193" s="10">
        <f>Table1[[#This Row],[Sales Values]]+(Table1[[#This Row],[Sales Values]]*1.05%)</f>
        <v>3949.8424</v>
      </c>
      <c r="AB193" s="10">
        <f>Table1[[#This Row],[Sales Values]]*1.05</f>
        <v>4104.2400000000007</v>
      </c>
      <c r="AC193" s="10" t="str">
        <f t="shared" si="14"/>
        <v>Superwossname</v>
      </c>
      <c r="AD193" t="s">
        <v>101</v>
      </c>
    </row>
    <row r="194" spans="1:30" x14ac:dyDescent="0.3">
      <c r="A194">
        <v>593</v>
      </c>
      <c r="B194" t="s">
        <v>2147</v>
      </c>
      <c r="C194" t="s">
        <v>2148</v>
      </c>
      <c r="D194" t="s">
        <v>28</v>
      </c>
      <c r="E194" t="s">
        <v>29</v>
      </c>
      <c r="F194">
        <v>30</v>
      </c>
      <c r="G194" t="s">
        <v>2149</v>
      </c>
      <c r="H194" t="s">
        <v>1855</v>
      </c>
      <c r="I194" t="s">
        <v>25</v>
      </c>
      <c r="J194" s="8">
        <v>44620</v>
      </c>
      <c r="K194" s="6" t="str">
        <f t="shared" ref="K194:K257" si="15">TEXT(J194, "yyyy")</f>
        <v>2022</v>
      </c>
      <c r="L194" s="6" t="str">
        <f t="shared" ref="L194:L257" si="16">TEXT(J194, "mmm")</f>
        <v>Feb</v>
      </c>
      <c r="M194">
        <v>58</v>
      </c>
      <c r="N194" s="10">
        <f t="shared" ref="N194:N257" si="17">VLOOKUP(AD194,Codes,3)</f>
        <v>1.89</v>
      </c>
      <c r="O194">
        <f t="shared" ref="O194:O257" si="18">VLOOKUP(AD194,Codes,4)</f>
        <v>18</v>
      </c>
      <c r="P194">
        <v>0.5</v>
      </c>
      <c r="Q194" s="12">
        <f>Table1[[#This Row],[Quantity]]*Table1[[#This Row],[Case Size]]</f>
        <v>1044</v>
      </c>
      <c r="R194" s="10">
        <f>Table1[[#This Row],[ Sales Volume]]*Table1[[#This Row],[Cost]]</f>
        <v>1973.1599999999999</v>
      </c>
      <c r="S194" s="10">
        <f>Table1[[#This Row],[Sales Values]]-(Table1[[#This Row],[Sales Values]]*0.25)</f>
        <v>1479.87</v>
      </c>
      <c r="T194" s="10">
        <f>Table1[[#This Row],[Manufacturing Cost]]-Table1[[#This Row],[Delivery Cost]]</f>
        <v>1450.87</v>
      </c>
      <c r="U194" s="10">
        <f>Table1[[#This Row],[Quantity]]*Table1[[#This Row],[Delivery]]</f>
        <v>29</v>
      </c>
      <c r="V194" s="10">
        <f>Table1[[#This Row],[Sales Values]]-Table1[[#This Row],[Manufacturing Cost]]</f>
        <v>493.28999999999996</v>
      </c>
      <c r="W194" s="13">
        <f>Table1[[#This Row],[Profit]]/Table1[[#This Row],[Sales Values]]</f>
        <v>0.25</v>
      </c>
      <c r="X194" s="10">
        <v>14.95</v>
      </c>
      <c r="Y194" s="14">
        <f>IF(AND(Table1[[#This Row],[Quantity]]&gt;20,Table1[[#This Row],[Quantity]]&lt;=50),3%,IF(AND(Table1[[#This Row],[Quantity]]&gt;50,Table1[[#This Row],[Quantity]]&lt;=100),5%,IF(Table1[[#This Row],[Quantity]]&gt;100,7%,0)))</f>
        <v>0.05</v>
      </c>
      <c r="Z194" s="10">
        <f>Table1[[#This Row],[Sales Values]]*(1-Table1[[#This Row],[Discount]])</f>
        <v>1874.5019999999997</v>
      </c>
      <c r="AA194" s="10">
        <f>Table1[[#This Row],[Sales Values]]+(Table1[[#This Row],[Sales Values]]*1.05%)</f>
        <v>1993.8781799999999</v>
      </c>
      <c r="AB194" s="10">
        <f>Table1[[#This Row],[Sales Values]]*1.05</f>
        <v>2071.8179999999998</v>
      </c>
      <c r="AC194" s="10" t="str">
        <f t="shared" ref="AC194:AC257" si="19">VLOOKUP(AD194,Codes,2)</f>
        <v>Gigastuff</v>
      </c>
      <c r="AD194" t="s">
        <v>45</v>
      </c>
    </row>
    <row r="195" spans="1:30" x14ac:dyDescent="0.3">
      <c r="A195">
        <v>595</v>
      </c>
      <c r="B195" t="s">
        <v>2153</v>
      </c>
      <c r="C195" t="s">
        <v>2154</v>
      </c>
      <c r="D195" t="s">
        <v>28</v>
      </c>
      <c r="E195" t="s">
        <v>29</v>
      </c>
      <c r="F195">
        <v>60</v>
      </c>
      <c r="G195" t="s">
        <v>2155</v>
      </c>
      <c r="H195" t="s">
        <v>2156</v>
      </c>
      <c r="I195" t="s">
        <v>32</v>
      </c>
      <c r="J195" s="8">
        <v>44873</v>
      </c>
      <c r="K195" s="6" t="str">
        <f t="shared" si="15"/>
        <v>2022</v>
      </c>
      <c r="L195" s="6" t="str">
        <f t="shared" si="16"/>
        <v>Nov</v>
      </c>
      <c r="M195">
        <v>67</v>
      </c>
      <c r="N195" s="10">
        <f t="shared" si="17"/>
        <v>3.49</v>
      </c>
      <c r="O195">
        <f t="shared" si="18"/>
        <v>20</v>
      </c>
      <c r="P195">
        <v>0.5</v>
      </c>
      <c r="Q195" s="12">
        <f>Table1[[#This Row],[Quantity]]*Table1[[#This Row],[Case Size]]</f>
        <v>1340</v>
      </c>
      <c r="R195" s="10">
        <f>Table1[[#This Row],[ Sales Volume]]*Table1[[#This Row],[Cost]]</f>
        <v>4676.6000000000004</v>
      </c>
      <c r="S195" s="10">
        <f>Table1[[#This Row],[Sales Values]]-(Table1[[#This Row],[Sales Values]]*0.25)</f>
        <v>3507.4500000000003</v>
      </c>
      <c r="T195" s="10">
        <f>Table1[[#This Row],[Manufacturing Cost]]-Table1[[#This Row],[Delivery Cost]]</f>
        <v>3473.9500000000003</v>
      </c>
      <c r="U195" s="10">
        <f>Table1[[#This Row],[Quantity]]*Table1[[#This Row],[Delivery]]</f>
        <v>33.5</v>
      </c>
      <c r="V195" s="10">
        <f>Table1[[#This Row],[Sales Values]]-Table1[[#This Row],[Manufacturing Cost]]</f>
        <v>1169.1500000000001</v>
      </c>
      <c r="W195" s="13">
        <f>Table1[[#This Row],[Profit]]/Table1[[#This Row],[Sales Values]]</f>
        <v>0.25</v>
      </c>
      <c r="X195" s="10">
        <v>14.95</v>
      </c>
      <c r="Y195" s="14">
        <f>IF(AND(Table1[[#This Row],[Quantity]]&gt;20,Table1[[#This Row],[Quantity]]&lt;=50),3%,IF(AND(Table1[[#This Row],[Quantity]]&gt;50,Table1[[#This Row],[Quantity]]&lt;=100),5%,IF(Table1[[#This Row],[Quantity]]&gt;100,7%,0)))</f>
        <v>0.05</v>
      </c>
      <c r="Z195" s="10">
        <f>Table1[[#This Row],[Sales Values]]*(1-Table1[[#This Row],[Discount]])</f>
        <v>4442.7700000000004</v>
      </c>
      <c r="AA195" s="10">
        <f>Table1[[#This Row],[Sales Values]]+(Table1[[#This Row],[Sales Values]]*1.05%)</f>
        <v>4725.7043000000003</v>
      </c>
      <c r="AB195" s="10">
        <f>Table1[[#This Row],[Sales Values]]*1.05</f>
        <v>4910.43</v>
      </c>
      <c r="AC195" s="10" t="str">
        <f t="shared" si="19"/>
        <v>Superwossname</v>
      </c>
      <c r="AD195" t="s">
        <v>101</v>
      </c>
    </row>
    <row r="196" spans="1:30" x14ac:dyDescent="0.3">
      <c r="A196">
        <v>604</v>
      </c>
      <c r="B196" t="s">
        <v>2184</v>
      </c>
      <c r="C196" t="s">
        <v>812</v>
      </c>
      <c r="D196" t="s">
        <v>28</v>
      </c>
      <c r="E196" t="s">
        <v>29</v>
      </c>
      <c r="F196">
        <v>90</v>
      </c>
      <c r="G196" t="s">
        <v>2185</v>
      </c>
      <c r="H196" t="s">
        <v>2186</v>
      </c>
      <c r="I196" t="s">
        <v>187</v>
      </c>
      <c r="J196" s="8">
        <v>44176</v>
      </c>
      <c r="K196" s="6" t="str">
        <f t="shared" si="15"/>
        <v>2020</v>
      </c>
      <c r="L196" s="6" t="str">
        <f t="shared" si="16"/>
        <v>Dec</v>
      </c>
      <c r="M196">
        <v>56</v>
      </c>
      <c r="N196" s="10">
        <f t="shared" si="17"/>
        <v>2.0099999999999998</v>
      </c>
      <c r="O196">
        <f t="shared" si="18"/>
        <v>20</v>
      </c>
      <c r="P196">
        <v>0.5</v>
      </c>
      <c r="Q196" s="12">
        <f>Table1[[#This Row],[Quantity]]*Table1[[#This Row],[Case Size]]</f>
        <v>1120</v>
      </c>
      <c r="R196" s="10">
        <f>Table1[[#This Row],[ Sales Volume]]*Table1[[#This Row],[Cost]]</f>
        <v>2251.1999999999998</v>
      </c>
      <c r="S196" s="10">
        <f>Table1[[#This Row],[Sales Values]]-(Table1[[#This Row],[Sales Values]]*0.25)</f>
        <v>1688.3999999999999</v>
      </c>
      <c r="T196" s="10">
        <f>Table1[[#This Row],[Manufacturing Cost]]-Table1[[#This Row],[Delivery Cost]]</f>
        <v>1660.3999999999999</v>
      </c>
      <c r="U196" s="10">
        <f>Table1[[#This Row],[Quantity]]*Table1[[#This Row],[Delivery]]</f>
        <v>28</v>
      </c>
      <c r="V196" s="10">
        <f>Table1[[#This Row],[Sales Values]]-Table1[[#This Row],[Manufacturing Cost]]</f>
        <v>562.79999999999995</v>
      </c>
      <c r="W196" s="13">
        <f>Table1[[#This Row],[Profit]]/Table1[[#This Row],[Sales Values]]</f>
        <v>0.25</v>
      </c>
      <c r="X196" s="10">
        <v>14.95</v>
      </c>
      <c r="Y196" s="14">
        <f>IF(AND(Table1[[#This Row],[Quantity]]&gt;20,Table1[[#This Row],[Quantity]]&lt;=50),3%,IF(AND(Table1[[#This Row],[Quantity]]&gt;50,Table1[[#This Row],[Quantity]]&lt;=100),5%,IF(Table1[[#This Row],[Quantity]]&gt;100,7%,0)))</f>
        <v>0.05</v>
      </c>
      <c r="Z196" s="10">
        <f>Table1[[#This Row],[Sales Values]]*(1-Table1[[#This Row],[Discount]])</f>
        <v>2138.64</v>
      </c>
      <c r="AA196" s="10">
        <f>Table1[[#This Row],[Sales Values]]+(Table1[[#This Row],[Sales Values]]*1.05%)</f>
        <v>2274.8375999999998</v>
      </c>
      <c r="AB196" s="10">
        <f>Table1[[#This Row],[Sales Values]]*1.05</f>
        <v>2363.7599999999998</v>
      </c>
      <c r="AC196" s="10" t="str">
        <f t="shared" si="19"/>
        <v>Hyperwotsit</v>
      </c>
      <c r="AD196" t="s">
        <v>20</v>
      </c>
    </row>
    <row r="197" spans="1:30" x14ac:dyDescent="0.3">
      <c r="A197">
        <v>610</v>
      </c>
      <c r="B197" t="s">
        <v>85</v>
      </c>
      <c r="C197" t="s">
        <v>2195</v>
      </c>
      <c r="D197" t="s">
        <v>28</v>
      </c>
      <c r="E197" t="s">
        <v>29</v>
      </c>
      <c r="F197">
        <v>90</v>
      </c>
      <c r="G197" t="s">
        <v>2196</v>
      </c>
      <c r="H197" t="s">
        <v>2021</v>
      </c>
      <c r="I197" t="s">
        <v>2022</v>
      </c>
      <c r="J197" s="8">
        <v>44761</v>
      </c>
      <c r="K197" s="6" t="str">
        <f t="shared" si="15"/>
        <v>2022</v>
      </c>
      <c r="L197" s="6" t="str">
        <f t="shared" si="16"/>
        <v>Jul</v>
      </c>
      <c r="M197">
        <v>100</v>
      </c>
      <c r="N197" s="10">
        <f t="shared" si="17"/>
        <v>2.0099999999999998</v>
      </c>
      <c r="O197">
        <f t="shared" si="18"/>
        <v>20</v>
      </c>
      <c r="P197">
        <v>0.5</v>
      </c>
      <c r="Q197" s="11">
        <f>Table1[[#This Row],[Quantity]]*Table1[[#This Row],[Case Size]]</f>
        <v>2000</v>
      </c>
      <c r="R197" s="10">
        <f>Table1[[#This Row],[ Sales Volume]]*Table1[[#This Row],[Cost]]</f>
        <v>4019.9999999999995</v>
      </c>
      <c r="S197" s="10">
        <f>Table1[[#This Row],[Sales Values]]-(Table1[[#This Row],[Sales Values]]*0.25)</f>
        <v>3014.9999999999995</v>
      </c>
      <c r="T197" s="10">
        <f>Table1[[#This Row],[Manufacturing Cost]]-Table1[[#This Row],[Delivery Cost]]</f>
        <v>2964.9999999999995</v>
      </c>
      <c r="U197" s="10">
        <f>Table1[[#This Row],[Quantity]]*Table1[[#This Row],[Delivery]]</f>
        <v>50</v>
      </c>
      <c r="V197" s="10">
        <f>Table1[[#This Row],[Sales Values]]-Table1[[#This Row],[Manufacturing Cost]]</f>
        <v>1005</v>
      </c>
      <c r="W197" s="13">
        <f>Table1[[#This Row],[Profit]]/Table1[[#This Row],[Sales Values]]</f>
        <v>0.25000000000000006</v>
      </c>
      <c r="X197" s="10">
        <v>14.95</v>
      </c>
      <c r="Y197" s="14">
        <f>IF(AND(Table1[[#This Row],[Quantity]]&gt;20,Table1[[#This Row],[Quantity]]&lt;=50),3%,IF(AND(Table1[[#This Row],[Quantity]]&gt;50,Table1[[#This Row],[Quantity]]&lt;=100),5%,IF(Table1[[#This Row],[Quantity]]&gt;100,7%,0)))</f>
        <v>0.05</v>
      </c>
      <c r="Z197" s="10">
        <f>Table1[[#This Row],[Sales Values]]*(1-Table1[[#This Row],[Discount]])</f>
        <v>3818.9999999999995</v>
      </c>
      <c r="AA197" s="10">
        <f>Table1[[#This Row],[Sales Values]]+(Table1[[#This Row],[Sales Values]]*1.05%)</f>
        <v>4062.2099999999996</v>
      </c>
      <c r="AB197" s="10">
        <f>Table1[[#This Row],[Sales Values]]*1.05</f>
        <v>4221</v>
      </c>
      <c r="AC197" s="10" t="str">
        <f t="shared" si="19"/>
        <v>Hyperwotsit</v>
      </c>
      <c r="AD197" t="s">
        <v>20</v>
      </c>
    </row>
    <row r="198" spans="1:30" x14ac:dyDescent="0.3">
      <c r="A198">
        <v>621</v>
      </c>
      <c r="B198" t="s">
        <v>2219</v>
      </c>
      <c r="C198" t="s">
        <v>2220</v>
      </c>
      <c r="D198" t="s">
        <v>15</v>
      </c>
      <c r="E198" t="s">
        <v>16</v>
      </c>
      <c r="F198">
        <v>90</v>
      </c>
      <c r="G198" t="s">
        <v>2221</v>
      </c>
      <c r="H198" t="s">
        <v>1325</v>
      </c>
      <c r="I198" t="s">
        <v>187</v>
      </c>
      <c r="J198" s="8">
        <v>44802</v>
      </c>
      <c r="K198" s="6" t="str">
        <f t="shared" si="15"/>
        <v>2022</v>
      </c>
      <c r="L198" s="6" t="str">
        <f t="shared" si="16"/>
        <v>Aug</v>
      </c>
      <c r="M198">
        <v>46</v>
      </c>
      <c r="N198" s="10">
        <f t="shared" si="17"/>
        <v>3.49</v>
      </c>
      <c r="O198">
        <f t="shared" si="18"/>
        <v>20</v>
      </c>
      <c r="P198">
        <v>0.5</v>
      </c>
      <c r="Q198" s="12">
        <f>Table1[[#This Row],[Quantity]]*Table1[[#This Row],[Case Size]]</f>
        <v>920</v>
      </c>
      <c r="R198" s="10">
        <f>Table1[[#This Row],[ Sales Volume]]*Table1[[#This Row],[Cost]]</f>
        <v>3210.8</v>
      </c>
      <c r="S198" s="10">
        <f>Table1[[#This Row],[Sales Values]]-(Table1[[#This Row],[Sales Values]]*0.25)</f>
        <v>2408.1000000000004</v>
      </c>
      <c r="T198" s="10">
        <f>Table1[[#This Row],[Manufacturing Cost]]-Table1[[#This Row],[Delivery Cost]]</f>
        <v>2385.1000000000004</v>
      </c>
      <c r="U198" s="10">
        <f>Table1[[#This Row],[Quantity]]*Table1[[#This Row],[Delivery]]</f>
        <v>23</v>
      </c>
      <c r="V198" s="10">
        <f>Table1[[#This Row],[Sales Values]]-Table1[[#This Row],[Manufacturing Cost]]</f>
        <v>802.69999999999982</v>
      </c>
      <c r="W198" s="13">
        <f>Table1[[#This Row],[Profit]]/Table1[[#This Row],[Sales Values]]</f>
        <v>0.24999999999999992</v>
      </c>
      <c r="X198" s="10">
        <v>14.95</v>
      </c>
      <c r="Y198" s="14">
        <f>IF(AND(Table1[[#This Row],[Quantity]]&gt;20,Table1[[#This Row],[Quantity]]&lt;=50),3%,IF(AND(Table1[[#This Row],[Quantity]]&gt;50,Table1[[#This Row],[Quantity]]&lt;=100),5%,IF(Table1[[#This Row],[Quantity]]&gt;100,7%,0)))</f>
        <v>0.03</v>
      </c>
      <c r="Z198" s="10">
        <f>Table1[[#This Row],[Sales Values]]*(1-Table1[[#This Row],[Discount]])</f>
        <v>3114.4760000000001</v>
      </c>
      <c r="AA198" s="10">
        <f>Table1[[#This Row],[Sales Values]]+(Table1[[#This Row],[Sales Values]]*1.05%)</f>
        <v>3244.5134000000003</v>
      </c>
      <c r="AB198" s="10">
        <f>Table1[[#This Row],[Sales Values]]*1.05</f>
        <v>3371.34</v>
      </c>
      <c r="AC198" s="10" t="str">
        <f t="shared" si="19"/>
        <v>Superwossname</v>
      </c>
      <c r="AD198" t="s">
        <v>101</v>
      </c>
    </row>
    <row r="199" spans="1:30" x14ac:dyDescent="0.3">
      <c r="A199">
        <v>625</v>
      </c>
      <c r="B199" t="s">
        <v>2231</v>
      </c>
      <c r="C199" t="s">
        <v>804</v>
      </c>
      <c r="D199" t="s">
        <v>28</v>
      </c>
      <c r="E199" t="s">
        <v>29</v>
      </c>
      <c r="F199">
        <v>60</v>
      </c>
      <c r="G199" t="s">
        <v>2232</v>
      </c>
      <c r="H199" t="s">
        <v>2233</v>
      </c>
      <c r="I199" t="s">
        <v>187</v>
      </c>
      <c r="J199" s="8">
        <v>44746</v>
      </c>
      <c r="K199" s="6" t="str">
        <f t="shared" si="15"/>
        <v>2022</v>
      </c>
      <c r="L199" s="6" t="str">
        <f t="shared" si="16"/>
        <v>Jul</v>
      </c>
      <c r="M199">
        <v>33</v>
      </c>
      <c r="N199" s="10">
        <f t="shared" si="17"/>
        <v>1.89</v>
      </c>
      <c r="O199">
        <f t="shared" si="18"/>
        <v>18</v>
      </c>
      <c r="P199">
        <v>0.5</v>
      </c>
      <c r="Q199" s="12">
        <f>Table1[[#This Row],[Quantity]]*Table1[[#This Row],[Case Size]]</f>
        <v>594</v>
      </c>
      <c r="R199" s="10">
        <f>Table1[[#This Row],[ Sales Volume]]*Table1[[#This Row],[Cost]]</f>
        <v>1122.6599999999999</v>
      </c>
      <c r="S199" s="10">
        <f>Table1[[#This Row],[Sales Values]]-(Table1[[#This Row],[Sales Values]]*0.25)</f>
        <v>841.99499999999989</v>
      </c>
      <c r="T199" s="10">
        <f>Table1[[#This Row],[Manufacturing Cost]]-Table1[[#This Row],[Delivery Cost]]</f>
        <v>825.49499999999989</v>
      </c>
      <c r="U199" s="10">
        <f>Table1[[#This Row],[Quantity]]*Table1[[#This Row],[Delivery]]</f>
        <v>16.5</v>
      </c>
      <c r="V199" s="10">
        <f>Table1[[#This Row],[Sales Values]]-Table1[[#This Row],[Manufacturing Cost]]</f>
        <v>280.66499999999996</v>
      </c>
      <c r="W199" s="13">
        <f>Table1[[#This Row],[Profit]]/Table1[[#This Row],[Sales Values]]</f>
        <v>0.25</v>
      </c>
      <c r="X199" s="10">
        <v>14.95</v>
      </c>
      <c r="Y199" s="14">
        <f>IF(AND(Table1[[#This Row],[Quantity]]&gt;20,Table1[[#This Row],[Quantity]]&lt;=50),3%,IF(AND(Table1[[#This Row],[Quantity]]&gt;50,Table1[[#This Row],[Quantity]]&lt;=100),5%,IF(Table1[[#This Row],[Quantity]]&gt;100,7%,0)))</f>
        <v>0.03</v>
      </c>
      <c r="Z199" s="10">
        <f>Table1[[#This Row],[Sales Values]]*(1-Table1[[#This Row],[Discount]])</f>
        <v>1088.9801999999997</v>
      </c>
      <c r="AA199" s="10">
        <f>Table1[[#This Row],[Sales Values]]+(Table1[[#This Row],[Sales Values]]*1.05%)</f>
        <v>1134.4479299999998</v>
      </c>
      <c r="AB199" s="10">
        <f>Table1[[#This Row],[Sales Values]]*1.05</f>
        <v>1178.7929999999999</v>
      </c>
      <c r="AC199" s="10" t="str">
        <f t="shared" si="19"/>
        <v>Gigastuff</v>
      </c>
      <c r="AD199" t="s">
        <v>45</v>
      </c>
    </row>
    <row r="200" spans="1:30" x14ac:dyDescent="0.3">
      <c r="A200">
        <v>626</v>
      </c>
      <c r="B200" t="s">
        <v>2234</v>
      </c>
      <c r="C200" t="s">
        <v>1020</v>
      </c>
      <c r="D200" t="s">
        <v>15</v>
      </c>
      <c r="E200" t="s">
        <v>16</v>
      </c>
      <c r="F200">
        <v>60</v>
      </c>
      <c r="G200" t="s">
        <v>2235</v>
      </c>
      <c r="H200" t="s">
        <v>2236</v>
      </c>
      <c r="I200" t="s">
        <v>2237</v>
      </c>
      <c r="J200" s="8">
        <v>43922</v>
      </c>
      <c r="K200" s="6" t="str">
        <f t="shared" si="15"/>
        <v>2020</v>
      </c>
      <c r="L200" s="6" t="str">
        <f t="shared" si="16"/>
        <v>Apr</v>
      </c>
      <c r="M200">
        <v>38</v>
      </c>
      <c r="N200" s="10">
        <f t="shared" si="17"/>
        <v>2.0099999999999998</v>
      </c>
      <c r="O200">
        <f t="shared" si="18"/>
        <v>20</v>
      </c>
      <c r="P200">
        <v>0.5</v>
      </c>
      <c r="Q200" s="12">
        <f>Table1[[#This Row],[Quantity]]*Table1[[#This Row],[Case Size]]</f>
        <v>760</v>
      </c>
      <c r="R200" s="10">
        <f>Table1[[#This Row],[ Sales Volume]]*Table1[[#This Row],[Cost]]</f>
        <v>1527.6</v>
      </c>
      <c r="S200" s="10">
        <f>Table1[[#This Row],[Sales Values]]-(Table1[[#This Row],[Sales Values]]*0.25)</f>
        <v>1145.6999999999998</v>
      </c>
      <c r="T200" s="10">
        <f>Table1[[#This Row],[Manufacturing Cost]]-Table1[[#This Row],[Delivery Cost]]</f>
        <v>1126.6999999999998</v>
      </c>
      <c r="U200" s="10">
        <f>Table1[[#This Row],[Quantity]]*Table1[[#This Row],[Delivery]]</f>
        <v>19</v>
      </c>
      <c r="V200" s="10">
        <f>Table1[[#This Row],[Sales Values]]-Table1[[#This Row],[Manufacturing Cost]]</f>
        <v>381.90000000000009</v>
      </c>
      <c r="W200" s="13">
        <f>Table1[[#This Row],[Profit]]/Table1[[#This Row],[Sales Values]]</f>
        <v>0.25000000000000006</v>
      </c>
      <c r="X200" s="10">
        <v>14.95</v>
      </c>
      <c r="Y200" s="14">
        <f>IF(AND(Table1[[#This Row],[Quantity]]&gt;20,Table1[[#This Row],[Quantity]]&lt;=50),3%,IF(AND(Table1[[#This Row],[Quantity]]&gt;50,Table1[[#This Row],[Quantity]]&lt;=100),5%,IF(Table1[[#This Row],[Quantity]]&gt;100,7%,0)))</f>
        <v>0.03</v>
      </c>
      <c r="Z200" s="10">
        <f>Table1[[#This Row],[Sales Values]]*(1-Table1[[#This Row],[Discount]])</f>
        <v>1481.7719999999999</v>
      </c>
      <c r="AA200" s="10">
        <f>Table1[[#This Row],[Sales Values]]+(Table1[[#This Row],[Sales Values]]*1.05%)</f>
        <v>1543.6397999999999</v>
      </c>
      <c r="AB200" s="10">
        <f>Table1[[#This Row],[Sales Values]]*1.05</f>
        <v>1603.98</v>
      </c>
      <c r="AC200" s="10" t="str">
        <f t="shared" si="19"/>
        <v>Hyperwotsit</v>
      </c>
      <c r="AD200" t="s">
        <v>20</v>
      </c>
    </row>
    <row r="201" spans="1:30" x14ac:dyDescent="0.3">
      <c r="A201">
        <v>636</v>
      </c>
      <c r="B201" t="s">
        <v>2262</v>
      </c>
      <c r="C201" t="s">
        <v>2263</v>
      </c>
      <c r="D201" t="s">
        <v>15</v>
      </c>
      <c r="E201" t="s">
        <v>16</v>
      </c>
      <c r="F201">
        <v>60</v>
      </c>
      <c r="G201" t="s">
        <v>14457</v>
      </c>
      <c r="H201" t="s">
        <v>2265</v>
      </c>
      <c r="I201" t="s">
        <v>1083</v>
      </c>
      <c r="J201" s="8">
        <v>44844</v>
      </c>
      <c r="K201" s="6" t="str">
        <f t="shared" si="15"/>
        <v>2022</v>
      </c>
      <c r="L201" s="6" t="str">
        <f t="shared" si="16"/>
        <v>Oct</v>
      </c>
      <c r="M201">
        <v>65</v>
      </c>
      <c r="N201" s="10">
        <f t="shared" si="17"/>
        <v>1.89</v>
      </c>
      <c r="O201">
        <f t="shared" si="18"/>
        <v>18</v>
      </c>
      <c r="P201">
        <v>0.5</v>
      </c>
      <c r="Q201" s="12">
        <f>Table1[[#This Row],[Quantity]]*Table1[[#This Row],[Case Size]]</f>
        <v>1170</v>
      </c>
      <c r="R201" s="10">
        <f>Table1[[#This Row],[ Sales Volume]]*Table1[[#This Row],[Cost]]</f>
        <v>2211.2999999999997</v>
      </c>
      <c r="S201" s="10">
        <f>Table1[[#This Row],[Sales Values]]-(Table1[[#This Row],[Sales Values]]*0.25)</f>
        <v>1658.4749999999999</v>
      </c>
      <c r="T201" s="10">
        <f>Table1[[#This Row],[Manufacturing Cost]]-Table1[[#This Row],[Delivery Cost]]</f>
        <v>1625.9749999999999</v>
      </c>
      <c r="U201" s="10">
        <f>Table1[[#This Row],[Quantity]]*Table1[[#This Row],[Delivery]]</f>
        <v>32.5</v>
      </c>
      <c r="V201" s="10">
        <f>Table1[[#This Row],[Sales Values]]-Table1[[#This Row],[Manufacturing Cost]]</f>
        <v>552.82499999999982</v>
      </c>
      <c r="W201" s="13">
        <f>Table1[[#This Row],[Profit]]/Table1[[#This Row],[Sales Values]]</f>
        <v>0.24999999999999994</v>
      </c>
      <c r="X201" s="10">
        <v>14.95</v>
      </c>
      <c r="Y201" s="14">
        <f>IF(AND(Table1[[#This Row],[Quantity]]&gt;20,Table1[[#This Row],[Quantity]]&lt;=50),3%,IF(AND(Table1[[#This Row],[Quantity]]&gt;50,Table1[[#This Row],[Quantity]]&lt;=100),5%,IF(Table1[[#This Row],[Quantity]]&gt;100,7%,0)))</f>
        <v>0.05</v>
      </c>
      <c r="Z201" s="10">
        <f>Table1[[#This Row],[Sales Values]]*(1-Table1[[#This Row],[Discount]])</f>
        <v>2100.7349999999997</v>
      </c>
      <c r="AA201" s="10">
        <f>Table1[[#This Row],[Sales Values]]+(Table1[[#This Row],[Sales Values]]*1.05%)</f>
        <v>2234.5186499999995</v>
      </c>
      <c r="AB201" s="10">
        <f>Table1[[#This Row],[Sales Values]]*1.05</f>
        <v>2321.8649999999998</v>
      </c>
      <c r="AC201" s="10" t="str">
        <f t="shared" si="19"/>
        <v>Gigastuff</v>
      </c>
      <c r="AD201" t="s">
        <v>45</v>
      </c>
    </row>
    <row r="202" spans="1:30" x14ac:dyDescent="0.3">
      <c r="A202">
        <v>638</v>
      </c>
      <c r="B202" t="s">
        <v>2268</v>
      </c>
      <c r="C202" t="s">
        <v>2269</v>
      </c>
      <c r="D202" t="s">
        <v>51</v>
      </c>
      <c r="E202" t="s">
        <v>16</v>
      </c>
      <c r="F202">
        <v>90</v>
      </c>
      <c r="G202" t="s">
        <v>2270</v>
      </c>
      <c r="H202" t="s">
        <v>2271</v>
      </c>
      <c r="I202" t="s">
        <v>208</v>
      </c>
      <c r="J202" s="8">
        <v>43879</v>
      </c>
      <c r="K202" s="6" t="str">
        <f t="shared" si="15"/>
        <v>2020</v>
      </c>
      <c r="L202" s="6" t="str">
        <f t="shared" si="16"/>
        <v>Feb</v>
      </c>
      <c r="M202">
        <v>40</v>
      </c>
      <c r="N202" s="10">
        <f t="shared" si="17"/>
        <v>3.49</v>
      </c>
      <c r="O202">
        <f t="shared" si="18"/>
        <v>20</v>
      </c>
      <c r="P202">
        <v>0.5</v>
      </c>
      <c r="Q202" s="12">
        <f>Table1[[#This Row],[Quantity]]*Table1[[#This Row],[Case Size]]</f>
        <v>800</v>
      </c>
      <c r="R202" s="10">
        <f>Table1[[#This Row],[ Sales Volume]]*Table1[[#This Row],[Cost]]</f>
        <v>2792</v>
      </c>
      <c r="S202" s="10">
        <f>Table1[[#This Row],[Sales Values]]-(Table1[[#This Row],[Sales Values]]*0.25)</f>
        <v>2094</v>
      </c>
      <c r="T202" s="10">
        <f>Table1[[#This Row],[Manufacturing Cost]]-Table1[[#This Row],[Delivery Cost]]</f>
        <v>2074</v>
      </c>
      <c r="U202" s="10">
        <f>Table1[[#This Row],[Quantity]]*Table1[[#This Row],[Delivery]]</f>
        <v>20</v>
      </c>
      <c r="V202" s="10">
        <f>Table1[[#This Row],[Sales Values]]-Table1[[#This Row],[Manufacturing Cost]]</f>
        <v>698</v>
      </c>
      <c r="W202" s="13">
        <f>Table1[[#This Row],[Profit]]/Table1[[#This Row],[Sales Values]]</f>
        <v>0.25</v>
      </c>
      <c r="X202" s="10">
        <v>14.95</v>
      </c>
      <c r="Y202" s="14">
        <f>IF(AND(Table1[[#This Row],[Quantity]]&gt;20,Table1[[#This Row],[Quantity]]&lt;=50),3%,IF(AND(Table1[[#This Row],[Quantity]]&gt;50,Table1[[#This Row],[Quantity]]&lt;=100),5%,IF(Table1[[#This Row],[Quantity]]&gt;100,7%,0)))</f>
        <v>0.03</v>
      </c>
      <c r="Z202" s="10">
        <f>Table1[[#This Row],[Sales Values]]*(1-Table1[[#This Row],[Discount]])</f>
        <v>2708.24</v>
      </c>
      <c r="AA202" s="10">
        <f>Table1[[#This Row],[Sales Values]]+(Table1[[#This Row],[Sales Values]]*1.05%)</f>
        <v>2821.3159999999998</v>
      </c>
      <c r="AB202" s="10">
        <f>Table1[[#This Row],[Sales Values]]*1.05</f>
        <v>2931.6</v>
      </c>
      <c r="AC202" s="10" t="str">
        <f t="shared" si="19"/>
        <v>Superwossname</v>
      </c>
      <c r="AD202" t="s">
        <v>101</v>
      </c>
    </row>
    <row r="203" spans="1:30" x14ac:dyDescent="0.3">
      <c r="A203">
        <v>642</v>
      </c>
      <c r="B203" t="s">
        <v>2281</v>
      </c>
      <c r="C203" t="s">
        <v>2282</v>
      </c>
      <c r="D203" t="s">
        <v>28</v>
      </c>
      <c r="E203" t="s">
        <v>29</v>
      </c>
      <c r="F203">
        <v>30</v>
      </c>
      <c r="G203" t="s">
        <v>2283</v>
      </c>
      <c r="H203" t="s">
        <v>2284</v>
      </c>
      <c r="I203" t="s">
        <v>32</v>
      </c>
      <c r="J203" s="8">
        <v>44428</v>
      </c>
      <c r="K203" s="6" t="str">
        <f t="shared" si="15"/>
        <v>2021</v>
      </c>
      <c r="L203" s="6" t="str">
        <f t="shared" si="16"/>
        <v>Aug</v>
      </c>
      <c r="M203">
        <v>58</v>
      </c>
      <c r="N203" s="10">
        <f t="shared" si="17"/>
        <v>1.89</v>
      </c>
      <c r="O203">
        <f t="shared" si="18"/>
        <v>18</v>
      </c>
      <c r="P203">
        <v>0.5</v>
      </c>
      <c r="Q203" s="12">
        <f>Table1[[#This Row],[Quantity]]*Table1[[#This Row],[Case Size]]</f>
        <v>1044</v>
      </c>
      <c r="R203" s="10">
        <f>Table1[[#This Row],[ Sales Volume]]*Table1[[#This Row],[Cost]]</f>
        <v>1973.1599999999999</v>
      </c>
      <c r="S203" s="10">
        <f>Table1[[#This Row],[Sales Values]]-(Table1[[#This Row],[Sales Values]]*0.25)</f>
        <v>1479.87</v>
      </c>
      <c r="T203" s="10">
        <f>Table1[[#This Row],[Manufacturing Cost]]-Table1[[#This Row],[Delivery Cost]]</f>
        <v>1450.87</v>
      </c>
      <c r="U203" s="10">
        <f>Table1[[#This Row],[Quantity]]*Table1[[#This Row],[Delivery]]</f>
        <v>29</v>
      </c>
      <c r="V203" s="10">
        <f>Table1[[#This Row],[Sales Values]]-Table1[[#This Row],[Manufacturing Cost]]</f>
        <v>493.28999999999996</v>
      </c>
      <c r="W203" s="13">
        <f>Table1[[#This Row],[Profit]]/Table1[[#This Row],[Sales Values]]</f>
        <v>0.25</v>
      </c>
      <c r="X203" s="10">
        <v>14.95</v>
      </c>
      <c r="Y203" s="14">
        <f>IF(AND(Table1[[#This Row],[Quantity]]&gt;20,Table1[[#This Row],[Quantity]]&lt;=50),3%,IF(AND(Table1[[#This Row],[Quantity]]&gt;50,Table1[[#This Row],[Quantity]]&lt;=100),5%,IF(Table1[[#This Row],[Quantity]]&gt;100,7%,0)))</f>
        <v>0.05</v>
      </c>
      <c r="Z203" s="10">
        <f>Table1[[#This Row],[Sales Values]]*(1-Table1[[#This Row],[Discount]])</f>
        <v>1874.5019999999997</v>
      </c>
      <c r="AA203" s="10">
        <f>Table1[[#This Row],[Sales Values]]+(Table1[[#This Row],[Sales Values]]*1.05%)</f>
        <v>1993.8781799999999</v>
      </c>
      <c r="AB203" s="10">
        <f>Table1[[#This Row],[Sales Values]]*1.05</f>
        <v>2071.8179999999998</v>
      </c>
      <c r="AC203" s="10" t="str">
        <f t="shared" si="19"/>
        <v>Gigastuff</v>
      </c>
      <c r="AD203" t="s">
        <v>45</v>
      </c>
    </row>
    <row r="204" spans="1:30" x14ac:dyDescent="0.3">
      <c r="A204">
        <v>644</v>
      </c>
      <c r="B204" t="s">
        <v>2289</v>
      </c>
      <c r="C204" t="s">
        <v>1461</v>
      </c>
      <c r="D204" t="s">
        <v>28</v>
      </c>
      <c r="E204" t="s">
        <v>29</v>
      </c>
      <c r="F204">
        <v>60</v>
      </c>
      <c r="G204" t="s">
        <v>2290</v>
      </c>
      <c r="H204" t="s">
        <v>2291</v>
      </c>
      <c r="I204" t="s">
        <v>25</v>
      </c>
      <c r="J204" s="8">
        <v>44680</v>
      </c>
      <c r="K204" s="6" t="str">
        <f t="shared" si="15"/>
        <v>2022</v>
      </c>
      <c r="L204" s="6" t="str">
        <f t="shared" si="16"/>
        <v>Apr</v>
      </c>
      <c r="M204">
        <v>61</v>
      </c>
      <c r="N204" s="10">
        <f t="shared" si="17"/>
        <v>3.49</v>
      </c>
      <c r="O204">
        <f t="shared" si="18"/>
        <v>20</v>
      </c>
      <c r="P204">
        <v>0.5</v>
      </c>
      <c r="Q204" s="12">
        <f>Table1[[#This Row],[Quantity]]*Table1[[#This Row],[Case Size]]</f>
        <v>1220</v>
      </c>
      <c r="R204" s="10">
        <f>Table1[[#This Row],[ Sales Volume]]*Table1[[#This Row],[Cost]]</f>
        <v>4257.8</v>
      </c>
      <c r="S204" s="10">
        <f>Table1[[#This Row],[Sales Values]]-(Table1[[#This Row],[Sales Values]]*0.25)</f>
        <v>3193.3500000000004</v>
      </c>
      <c r="T204" s="10">
        <f>Table1[[#This Row],[Manufacturing Cost]]-Table1[[#This Row],[Delivery Cost]]</f>
        <v>3162.8500000000004</v>
      </c>
      <c r="U204" s="10">
        <f>Table1[[#This Row],[Quantity]]*Table1[[#This Row],[Delivery]]</f>
        <v>30.5</v>
      </c>
      <c r="V204" s="10">
        <f>Table1[[#This Row],[Sales Values]]-Table1[[#This Row],[Manufacturing Cost]]</f>
        <v>1064.4499999999998</v>
      </c>
      <c r="W204" s="13">
        <f>Table1[[#This Row],[Profit]]/Table1[[#This Row],[Sales Values]]</f>
        <v>0.24999999999999994</v>
      </c>
      <c r="X204" s="10">
        <v>14.95</v>
      </c>
      <c r="Y204" s="14">
        <f>IF(AND(Table1[[#This Row],[Quantity]]&gt;20,Table1[[#This Row],[Quantity]]&lt;=50),3%,IF(AND(Table1[[#This Row],[Quantity]]&gt;50,Table1[[#This Row],[Quantity]]&lt;=100),5%,IF(Table1[[#This Row],[Quantity]]&gt;100,7%,0)))</f>
        <v>0.05</v>
      </c>
      <c r="Z204" s="10">
        <f>Table1[[#This Row],[Sales Values]]*(1-Table1[[#This Row],[Discount]])</f>
        <v>4044.91</v>
      </c>
      <c r="AA204" s="10">
        <f>Table1[[#This Row],[Sales Values]]+(Table1[[#This Row],[Sales Values]]*1.05%)</f>
        <v>4302.5069000000003</v>
      </c>
      <c r="AB204" s="10">
        <f>Table1[[#This Row],[Sales Values]]*1.05</f>
        <v>4470.6900000000005</v>
      </c>
      <c r="AC204" s="10" t="str">
        <f t="shared" si="19"/>
        <v>Superwossname</v>
      </c>
      <c r="AD204" t="s">
        <v>101</v>
      </c>
    </row>
    <row r="205" spans="1:30" x14ac:dyDescent="0.3">
      <c r="A205">
        <v>646</v>
      </c>
      <c r="B205" t="s">
        <v>2295</v>
      </c>
      <c r="C205" t="s">
        <v>2296</v>
      </c>
      <c r="D205" t="s">
        <v>15</v>
      </c>
      <c r="E205" t="s">
        <v>16</v>
      </c>
      <c r="F205">
        <v>90</v>
      </c>
      <c r="G205" t="s">
        <v>2297</v>
      </c>
      <c r="H205" t="s">
        <v>1732</v>
      </c>
      <c r="I205" t="s">
        <v>1733</v>
      </c>
      <c r="J205" s="8">
        <v>44710</v>
      </c>
      <c r="K205" s="6" t="str">
        <f t="shared" si="15"/>
        <v>2022</v>
      </c>
      <c r="L205" s="6" t="str">
        <f t="shared" si="16"/>
        <v>May</v>
      </c>
      <c r="M205">
        <v>67</v>
      </c>
      <c r="N205" s="10">
        <f t="shared" si="17"/>
        <v>3.49</v>
      </c>
      <c r="O205">
        <f t="shared" si="18"/>
        <v>20</v>
      </c>
      <c r="P205">
        <v>0.5</v>
      </c>
      <c r="Q205" s="12">
        <f>Table1[[#This Row],[Quantity]]*Table1[[#This Row],[Case Size]]</f>
        <v>1340</v>
      </c>
      <c r="R205" s="10">
        <f>Table1[[#This Row],[ Sales Volume]]*Table1[[#This Row],[Cost]]</f>
        <v>4676.6000000000004</v>
      </c>
      <c r="S205" s="10">
        <f>Table1[[#This Row],[Sales Values]]-(Table1[[#This Row],[Sales Values]]*0.25)</f>
        <v>3507.4500000000003</v>
      </c>
      <c r="T205" s="10">
        <f>Table1[[#This Row],[Manufacturing Cost]]-Table1[[#This Row],[Delivery Cost]]</f>
        <v>3473.9500000000003</v>
      </c>
      <c r="U205" s="10">
        <f>Table1[[#This Row],[Quantity]]*Table1[[#This Row],[Delivery]]</f>
        <v>33.5</v>
      </c>
      <c r="V205" s="10">
        <f>Table1[[#This Row],[Sales Values]]-Table1[[#This Row],[Manufacturing Cost]]</f>
        <v>1169.1500000000001</v>
      </c>
      <c r="W205" s="13">
        <f>Table1[[#This Row],[Profit]]/Table1[[#This Row],[Sales Values]]</f>
        <v>0.25</v>
      </c>
      <c r="X205" s="10">
        <v>14.95</v>
      </c>
      <c r="Y205" s="14">
        <f>IF(AND(Table1[[#This Row],[Quantity]]&gt;20,Table1[[#This Row],[Quantity]]&lt;=50),3%,IF(AND(Table1[[#This Row],[Quantity]]&gt;50,Table1[[#This Row],[Quantity]]&lt;=100),5%,IF(Table1[[#This Row],[Quantity]]&gt;100,7%,0)))</f>
        <v>0.05</v>
      </c>
      <c r="Z205" s="10">
        <f>Table1[[#This Row],[Sales Values]]*(1-Table1[[#This Row],[Discount]])</f>
        <v>4442.7700000000004</v>
      </c>
      <c r="AA205" s="10">
        <f>Table1[[#This Row],[Sales Values]]+(Table1[[#This Row],[Sales Values]]*1.05%)</f>
        <v>4725.7043000000003</v>
      </c>
      <c r="AB205" s="10">
        <f>Table1[[#This Row],[Sales Values]]*1.05</f>
        <v>4910.43</v>
      </c>
      <c r="AC205" s="10" t="str">
        <f t="shared" si="19"/>
        <v>Superwossname</v>
      </c>
      <c r="AD205" t="s">
        <v>101</v>
      </c>
    </row>
    <row r="206" spans="1:30" x14ac:dyDescent="0.3">
      <c r="A206">
        <v>649</v>
      </c>
      <c r="B206" t="s">
        <v>2303</v>
      </c>
      <c r="C206" t="s">
        <v>556</v>
      </c>
      <c r="D206" t="s">
        <v>28</v>
      </c>
      <c r="E206" t="s">
        <v>29</v>
      </c>
      <c r="F206">
        <v>90</v>
      </c>
      <c r="G206" t="s">
        <v>2304</v>
      </c>
      <c r="H206" t="s">
        <v>2305</v>
      </c>
      <c r="I206" t="s">
        <v>25</v>
      </c>
      <c r="J206" s="8">
        <v>43921</v>
      </c>
      <c r="K206" s="6" t="str">
        <f t="shared" si="15"/>
        <v>2020</v>
      </c>
      <c r="L206" s="6" t="str">
        <f t="shared" si="16"/>
        <v>Mar</v>
      </c>
      <c r="M206">
        <v>23</v>
      </c>
      <c r="N206" s="10">
        <f t="shared" si="17"/>
        <v>3.49</v>
      </c>
      <c r="O206">
        <f t="shared" si="18"/>
        <v>20</v>
      </c>
      <c r="P206">
        <v>0.5</v>
      </c>
      <c r="Q206" s="12">
        <f>Table1[[#This Row],[Quantity]]*Table1[[#This Row],[Case Size]]</f>
        <v>460</v>
      </c>
      <c r="R206" s="10">
        <f>Table1[[#This Row],[ Sales Volume]]*Table1[[#This Row],[Cost]]</f>
        <v>1605.4</v>
      </c>
      <c r="S206" s="10">
        <f>Table1[[#This Row],[Sales Values]]-(Table1[[#This Row],[Sales Values]]*0.25)</f>
        <v>1204.0500000000002</v>
      </c>
      <c r="T206" s="10">
        <f>Table1[[#This Row],[Manufacturing Cost]]-Table1[[#This Row],[Delivery Cost]]</f>
        <v>1192.5500000000002</v>
      </c>
      <c r="U206" s="10">
        <f>Table1[[#This Row],[Quantity]]*Table1[[#This Row],[Delivery]]</f>
        <v>11.5</v>
      </c>
      <c r="V206" s="10">
        <f>Table1[[#This Row],[Sales Values]]-Table1[[#This Row],[Manufacturing Cost]]</f>
        <v>401.34999999999991</v>
      </c>
      <c r="W206" s="13">
        <f>Table1[[#This Row],[Profit]]/Table1[[#This Row],[Sales Values]]</f>
        <v>0.24999999999999992</v>
      </c>
      <c r="X206" s="10">
        <v>14.95</v>
      </c>
      <c r="Y206" s="14">
        <f>IF(AND(Table1[[#This Row],[Quantity]]&gt;20,Table1[[#This Row],[Quantity]]&lt;=50),3%,IF(AND(Table1[[#This Row],[Quantity]]&gt;50,Table1[[#This Row],[Quantity]]&lt;=100),5%,IF(Table1[[#This Row],[Quantity]]&gt;100,7%,0)))</f>
        <v>0.03</v>
      </c>
      <c r="Z206" s="10">
        <f>Table1[[#This Row],[Sales Values]]*(1-Table1[[#This Row],[Discount]])</f>
        <v>1557.2380000000001</v>
      </c>
      <c r="AA206" s="10">
        <f>Table1[[#This Row],[Sales Values]]+(Table1[[#This Row],[Sales Values]]*1.05%)</f>
        <v>1622.2567000000001</v>
      </c>
      <c r="AB206" s="10">
        <f>Table1[[#This Row],[Sales Values]]*1.05</f>
        <v>1685.67</v>
      </c>
      <c r="AC206" s="10" t="str">
        <f t="shared" si="19"/>
        <v>Superwossname</v>
      </c>
      <c r="AD206" t="s">
        <v>101</v>
      </c>
    </row>
    <row r="207" spans="1:30" x14ac:dyDescent="0.3">
      <c r="A207">
        <v>652</v>
      </c>
      <c r="B207" t="s">
        <v>2312</v>
      </c>
      <c r="C207" t="s">
        <v>1585</v>
      </c>
      <c r="D207" t="s">
        <v>28</v>
      </c>
      <c r="E207" t="s">
        <v>29</v>
      </c>
      <c r="F207">
        <v>60</v>
      </c>
      <c r="G207" t="s">
        <v>2313</v>
      </c>
      <c r="H207" t="s">
        <v>634</v>
      </c>
      <c r="I207" t="s">
        <v>32</v>
      </c>
      <c r="J207" s="8">
        <v>44772</v>
      </c>
      <c r="K207" s="6" t="str">
        <f t="shared" si="15"/>
        <v>2022</v>
      </c>
      <c r="L207" s="6" t="str">
        <f t="shared" si="16"/>
        <v>Jul</v>
      </c>
      <c r="M207">
        <v>4</v>
      </c>
      <c r="N207" s="10">
        <f t="shared" si="17"/>
        <v>1.89</v>
      </c>
      <c r="O207">
        <f t="shared" si="18"/>
        <v>18</v>
      </c>
      <c r="P207">
        <v>0.5</v>
      </c>
      <c r="Q207" s="12">
        <f>Table1[[#This Row],[Quantity]]*Table1[[#This Row],[Case Size]]</f>
        <v>72</v>
      </c>
      <c r="R207" s="10">
        <f>Table1[[#This Row],[ Sales Volume]]*Table1[[#This Row],[Cost]]</f>
        <v>136.07999999999998</v>
      </c>
      <c r="S207" s="10">
        <f>Table1[[#This Row],[Sales Values]]-(Table1[[#This Row],[Sales Values]]*0.25)</f>
        <v>102.05999999999999</v>
      </c>
      <c r="T207" s="10">
        <f>Table1[[#This Row],[Manufacturing Cost]]-Table1[[#This Row],[Delivery Cost]]</f>
        <v>100.05999999999999</v>
      </c>
      <c r="U207" s="10">
        <f>Table1[[#This Row],[Quantity]]*Table1[[#This Row],[Delivery]]</f>
        <v>2</v>
      </c>
      <c r="V207" s="10">
        <f>Table1[[#This Row],[Sales Values]]-Table1[[#This Row],[Manufacturing Cost]]</f>
        <v>34.019999999999996</v>
      </c>
      <c r="W207" s="13">
        <f>Table1[[#This Row],[Profit]]/Table1[[#This Row],[Sales Values]]</f>
        <v>0.25</v>
      </c>
      <c r="X207" s="10">
        <v>14.95</v>
      </c>
      <c r="Y207" s="14">
        <f>IF(AND(Table1[[#This Row],[Quantity]]&gt;20,Table1[[#This Row],[Quantity]]&lt;=50),3%,IF(AND(Table1[[#This Row],[Quantity]]&gt;50,Table1[[#This Row],[Quantity]]&lt;=100),5%,IF(Table1[[#This Row],[Quantity]]&gt;100,7%,0)))</f>
        <v>0</v>
      </c>
      <c r="Z207" s="10">
        <f>Table1[[#This Row],[Sales Values]]*(1-Table1[[#This Row],[Discount]])</f>
        <v>136.07999999999998</v>
      </c>
      <c r="AA207" s="10">
        <f>Table1[[#This Row],[Sales Values]]+(Table1[[#This Row],[Sales Values]]*1.05%)</f>
        <v>137.50883999999999</v>
      </c>
      <c r="AB207" s="10">
        <f>Table1[[#This Row],[Sales Values]]*1.05</f>
        <v>142.88399999999999</v>
      </c>
      <c r="AC207" s="10" t="str">
        <f t="shared" si="19"/>
        <v>Gigastuff</v>
      </c>
      <c r="AD207" t="s">
        <v>45</v>
      </c>
    </row>
    <row r="208" spans="1:30" x14ac:dyDescent="0.3">
      <c r="A208">
        <v>657</v>
      </c>
      <c r="B208" t="s">
        <v>2326</v>
      </c>
      <c r="C208" t="s">
        <v>152</v>
      </c>
      <c r="D208" t="s">
        <v>15</v>
      </c>
      <c r="E208" t="s">
        <v>16</v>
      </c>
      <c r="F208">
        <v>60</v>
      </c>
      <c r="G208" t="s">
        <v>2324</v>
      </c>
      <c r="H208" t="s">
        <v>1292</v>
      </c>
      <c r="I208" t="s">
        <v>32</v>
      </c>
      <c r="J208" s="8">
        <v>43836</v>
      </c>
      <c r="K208" s="6" t="str">
        <f t="shared" si="15"/>
        <v>2020</v>
      </c>
      <c r="L208" s="6" t="str">
        <f t="shared" si="16"/>
        <v>Jan</v>
      </c>
      <c r="M208">
        <v>13</v>
      </c>
      <c r="N208" s="10">
        <f t="shared" si="17"/>
        <v>2.0099999999999998</v>
      </c>
      <c r="O208">
        <f t="shared" si="18"/>
        <v>20</v>
      </c>
      <c r="P208">
        <v>0.5</v>
      </c>
      <c r="Q208" s="12">
        <f>Table1[[#This Row],[Quantity]]*Table1[[#This Row],[Case Size]]</f>
        <v>260</v>
      </c>
      <c r="R208" s="10">
        <f>Table1[[#This Row],[ Sales Volume]]*Table1[[#This Row],[Cost]]</f>
        <v>522.59999999999991</v>
      </c>
      <c r="S208" s="10">
        <f>Table1[[#This Row],[Sales Values]]-(Table1[[#This Row],[Sales Values]]*0.25)</f>
        <v>391.94999999999993</v>
      </c>
      <c r="T208" s="10">
        <f>Table1[[#This Row],[Manufacturing Cost]]-Table1[[#This Row],[Delivery Cost]]</f>
        <v>385.44999999999993</v>
      </c>
      <c r="U208" s="10">
        <f>Table1[[#This Row],[Quantity]]*Table1[[#This Row],[Delivery]]</f>
        <v>6.5</v>
      </c>
      <c r="V208" s="10">
        <f>Table1[[#This Row],[Sales Values]]-Table1[[#This Row],[Manufacturing Cost]]</f>
        <v>130.64999999999998</v>
      </c>
      <c r="W208" s="13">
        <f>Table1[[#This Row],[Profit]]/Table1[[#This Row],[Sales Values]]</f>
        <v>0.25</v>
      </c>
      <c r="X208" s="10">
        <v>14.95</v>
      </c>
      <c r="Y208" s="14">
        <f>IF(AND(Table1[[#This Row],[Quantity]]&gt;20,Table1[[#This Row],[Quantity]]&lt;=50),3%,IF(AND(Table1[[#This Row],[Quantity]]&gt;50,Table1[[#This Row],[Quantity]]&lt;=100),5%,IF(Table1[[#This Row],[Quantity]]&gt;100,7%,0)))</f>
        <v>0</v>
      </c>
      <c r="Z208" s="10">
        <f>Table1[[#This Row],[Sales Values]]*(1-Table1[[#This Row],[Discount]])</f>
        <v>522.59999999999991</v>
      </c>
      <c r="AA208" s="10">
        <f>Table1[[#This Row],[Sales Values]]+(Table1[[#This Row],[Sales Values]]*1.05%)</f>
        <v>528.08729999999991</v>
      </c>
      <c r="AB208" s="10">
        <f>Table1[[#This Row],[Sales Values]]*1.05</f>
        <v>548.7299999999999</v>
      </c>
      <c r="AC208" s="10" t="str">
        <f t="shared" si="19"/>
        <v>Hyperwotsit</v>
      </c>
      <c r="AD208" t="s">
        <v>20</v>
      </c>
    </row>
    <row r="209" spans="1:30" x14ac:dyDescent="0.3">
      <c r="A209">
        <v>664</v>
      </c>
      <c r="B209" t="s">
        <v>276</v>
      </c>
      <c r="C209" t="s">
        <v>2349</v>
      </c>
      <c r="D209" t="s">
        <v>15</v>
      </c>
      <c r="E209" t="s">
        <v>16</v>
      </c>
      <c r="F209">
        <v>60</v>
      </c>
      <c r="G209" t="s">
        <v>2350</v>
      </c>
      <c r="H209" t="s">
        <v>2351</v>
      </c>
      <c r="I209" t="s">
        <v>32</v>
      </c>
      <c r="J209" s="8">
        <v>44060</v>
      </c>
      <c r="K209" s="6" t="str">
        <f t="shared" si="15"/>
        <v>2020</v>
      </c>
      <c r="L209" s="6" t="str">
        <f t="shared" si="16"/>
        <v>Aug</v>
      </c>
      <c r="M209">
        <v>84</v>
      </c>
      <c r="N209" s="10">
        <f t="shared" si="17"/>
        <v>1.89</v>
      </c>
      <c r="O209">
        <f t="shared" si="18"/>
        <v>18</v>
      </c>
      <c r="P209">
        <v>0.5</v>
      </c>
      <c r="Q209" s="12">
        <f>Table1[[#This Row],[Quantity]]*Table1[[#This Row],[Case Size]]</f>
        <v>1512</v>
      </c>
      <c r="R209" s="10">
        <f>Table1[[#This Row],[ Sales Volume]]*Table1[[#This Row],[Cost]]</f>
        <v>2857.68</v>
      </c>
      <c r="S209" s="10">
        <f>Table1[[#This Row],[Sales Values]]-(Table1[[#This Row],[Sales Values]]*0.25)</f>
        <v>2143.2599999999998</v>
      </c>
      <c r="T209" s="10">
        <f>Table1[[#This Row],[Manufacturing Cost]]-Table1[[#This Row],[Delivery Cost]]</f>
        <v>2101.2599999999998</v>
      </c>
      <c r="U209" s="10">
        <f>Table1[[#This Row],[Quantity]]*Table1[[#This Row],[Delivery]]</f>
        <v>42</v>
      </c>
      <c r="V209" s="10">
        <f>Table1[[#This Row],[Sales Values]]-Table1[[#This Row],[Manufacturing Cost]]</f>
        <v>714.42000000000007</v>
      </c>
      <c r="W209" s="13">
        <f>Table1[[#This Row],[Profit]]/Table1[[#This Row],[Sales Values]]</f>
        <v>0.25000000000000006</v>
      </c>
      <c r="X209" s="10">
        <v>14.95</v>
      </c>
      <c r="Y209" s="14">
        <f>IF(AND(Table1[[#This Row],[Quantity]]&gt;20,Table1[[#This Row],[Quantity]]&lt;=50),3%,IF(AND(Table1[[#This Row],[Quantity]]&gt;50,Table1[[#This Row],[Quantity]]&lt;=100),5%,IF(Table1[[#This Row],[Quantity]]&gt;100,7%,0)))</f>
        <v>0.05</v>
      </c>
      <c r="Z209" s="10">
        <f>Table1[[#This Row],[Sales Values]]*(1-Table1[[#This Row],[Discount]])</f>
        <v>2714.7959999999998</v>
      </c>
      <c r="AA209" s="10">
        <f>Table1[[#This Row],[Sales Values]]+(Table1[[#This Row],[Sales Values]]*1.05%)</f>
        <v>2887.6856399999997</v>
      </c>
      <c r="AB209" s="10">
        <f>Table1[[#This Row],[Sales Values]]*1.05</f>
        <v>3000.5639999999999</v>
      </c>
      <c r="AC209" s="10" t="str">
        <f t="shared" si="19"/>
        <v>Gigastuff</v>
      </c>
      <c r="AD209" t="s">
        <v>45</v>
      </c>
    </row>
    <row r="210" spans="1:30" x14ac:dyDescent="0.3">
      <c r="A210">
        <v>674</v>
      </c>
      <c r="B210" t="s">
        <v>2381</v>
      </c>
      <c r="C210" t="s">
        <v>2382</v>
      </c>
      <c r="D210" t="s">
        <v>28</v>
      </c>
      <c r="E210" t="s">
        <v>29</v>
      </c>
      <c r="F210">
        <v>30</v>
      </c>
      <c r="G210" t="s">
        <v>2383</v>
      </c>
      <c r="H210" t="s">
        <v>641</v>
      </c>
      <c r="I210" t="s">
        <v>294</v>
      </c>
      <c r="J210" s="8">
        <v>44826</v>
      </c>
      <c r="K210" s="6" t="str">
        <f t="shared" si="15"/>
        <v>2022</v>
      </c>
      <c r="L210" s="6" t="str">
        <f t="shared" si="16"/>
        <v>Sep</v>
      </c>
      <c r="M210">
        <v>7</v>
      </c>
      <c r="N210" s="10">
        <f t="shared" si="17"/>
        <v>1.89</v>
      </c>
      <c r="O210">
        <f t="shared" si="18"/>
        <v>18</v>
      </c>
      <c r="P210">
        <v>0.5</v>
      </c>
      <c r="Q210" s="12">
        <f>Table1[[#This Row],[Quantity]]*Table1[[#This Row],[Case Size]]</f>
        <v>126</v>
      </c>
      <c r="R210" s="10">
        <f>Table1[[#This Row],[ Sales Volume]]*Table1[[#This Row],[Cost]]</f>
        <v>238.14</v>
      </c>
      <c r="S210" s="10">
        <f>Table1[[#This Row],[Sales Values]]-(Table1[[#This Row],[Sales Values]]*0.25)</f>
        <v>178.60499999999999</v>
      </c>
      <c r="T210" s="10">
        <f>Table1[[#This Row],[Manufacturing Cost]]-Table1[[#This Row],[Delivery Cost]]</f>
        <v>175.10499999999999</v>
      </c>
      <c r="U210" s="10">
        <f>Table1[[#This Row],[Quantity]]*Table1[[#This Row],[Delivery]]</f>
        <v>3.5</v>
      </c>
      <c r="V210" s="10">
        <f>Table1[[#This Row],[Sales Values]]-Table1[[#This Row],[Manufacturing Cost]]</f>
        <v>59.534999999999997</v>
      </c>
      <c r="W210" s="13">
        <f>Table1[[#This Row],[Profit]]/Table1[[#This Row],[Sales Values]]</f>
        <v>0.25</v>
      </c>
      <c r="X210" s="10">
        <v>14.95</v>
      </c>
      <c r="Y210" s="14">
        <f>IF(AND(Table1[[#This Row],[Quantity]]&gt;20,Table1[[#This Row],[Quantity]]&lt;=50),3%,IF(AND(Table1[[#This Row],[Quantity]]&gt;50,Table1[[#This Row],[Quantity]]&lt;=100),5%,IF(Table1[[#This Row],[Quantity]]&gt;100,7%,0)))</f>
        <v>0</v>
      </c>
      <c r="Z210" s="10">
        <f>Table1[[#This Row],[Sales Values]]*(1-Table1[[#This Row],[Discount]])</f>
        <v>238.14</v>
      </c>
      <c r="AA210" s="10">
        <f>Table1[[#This Row],[Sales Values]]+(Table1[[#This Row],[Sales Values]]*1.05%)</f>
        <v>240.64046999999999</v>
      </c>
      <c r="AB210" s="10">
        <f>Table1[[#This Row],[Sales Values]]*1.05</f>
        <v>250.047</v>
      </c>
      <c r="AC210" s="10" t="str">
        <f t="shared" si="19"/>
        <v>Gigastuff</v>
      </c>
      <c r="AD210" t="s">
        <v>45</v>
      </c>
    </row>
    <row r="211" spans="1:30" x14ac:dyDescent="0.3">
      <c r="A211">
        <v>676</v>
      </c>
      <c r="B211" t="s">
        <v>2388</v>
      </c>
      <c r="C211" t="s">
        <v>2389</v>
      </c>
      <c r="D211" t="s">
        <v>28</v>
      </c>
      <c r="E211" t="s">
        <v>29</v>
      </c>
      <c r="F211">
        <v>60</v>
      </c>
      <c r="G211" t="s">
        <v>2390</v>
      </c>
      <c r="H211" t="s">
        <v>1619</v>
      </c>
      <c r="I211" t="s">
        <v>44</v>
      </c>
      <c r="J211" s="8">
        <v>44290</v>
      </c>
      <c r="K211" s="6" t="str">
        <f t="shared" si="15"/>
        <v>2021</v>
      </c>
      <c r="L211" s="6" t="str">
        <f t="shared" si="16"/>
        <v>Apr</v>
      </c>
      <c r="M211">
        <v>61</v>
      </c>
      <c r="N211" s="10">
        <f t="shared" si="17"/>
        <v>3.49</v>
      </c>
      <c r="O211">
        <f t="shared" si="18"/>
        <v>20</v>
      </c>
      <c r="P211">
        <v>0.5</v>
      </c>
      <c r="Q211" s="12">
        <f>Table1[[#This Row],[Quantity]]*Table1[[#This Row],[Case Size]]</f>
        <v>1220</v>
      </c>
      <c r="R211" s="10">
        <f>Table1[[#This Row],[ Sales Volume]]*Table1[[#This Row],[Cost]]</f>
        <v>4257.8</v>
      </c>
      <c r="S211" s="10">
        <f>Table1[[#This Row],[Sales Values]]-(Table1[[#This Row],[Sales Values]]*0.25)</f>
        <v>3193.3500000000004</v>
      </c>
      <c r="T211" s="10">
        <f>Table1[[#This Row],[Manufacturing Cost]]-Table1[[#This Row],[Delivery Cost]]</f>
        <v>3162.8500000000004</v>
      </c>
      <c r="U211" s="10">
        <f>Table1[[#This Row],[Quantity]]*Table1[[#This Row],[Delivery]]</f>
        <v>30.5</v>
      </c>
      <c r="V211" s="10">
        <f>Table1[[#This Row],[Sales Values]]-Table1[[#This Row],[Manufacturing Cost]]</f>
        <v>1064.4499999999998</v>
      </c>
      <c r="W211" s="13">
        <f>Table1[[#This Row],[Profit]]/Table1[[#This Row],[Sales Values]]</f>
        <v>0.24999999999999994</v>
      </c>
      <c r="X211" s="10">
        <v>14.95</v>
      </c>
      <c r="Y211" s="14">
        <f>IF(AND(Table1[[#This Row],[Quantity]]&gt;20,Table1[[#This Row],[Quantity]]&lt;=50),3%,IF(AND(Table1[[#This Row],[Quantity]]&gt;50,Table1[[#This Row],[Quantity]]&lt;=100),5%,IF(Table1[[#This Row],[Quantity]]&gt;100,7%,0)))</f>
        <v>0.05</v>
      </c>
      <c r="Z211" s="10">
        <f>Table1[[#This Row],[Sales Values]]*(1-Table1[[#This Row],[Discount]])</f>
        <v>4044.91</v>
      </c>
      <c r="AA211" s="10">
        <f>Table1[[#This Row],[Sales Values]]+(Table1[[#This Row],[Sales Values]]*1.05%)</f>
        <v>4302.5069000000003</v>
      </c>
      <c r="AB211" s="10">
        <f>Table1[[#This Row],[Sales Values]]*1.05</f>
        <v>4470.6900000000005</v>
      </c>
      <c r="AC211" s="10" t="str">
        <f t="shared" si="19"/>
        <v>Superwossname</v>
      </c>
      <c r="AD211" t="s">
        <v>101</v>
      </c>
    </row>
    <row r="212" spans="1:30" x14ac:dyDescent="0.3">
      <c r="A212">
        <v>682</v>
      </c>
      <c r="B212" t="s">
        <v>2409</v>
      </c>
      <c r="C212" t="s">
        <v>2410</v>
      </c>
      <c r="D212" t="s">
        <v>28</v>
      </c>
      <c r="E212" t="s">
        <v>29</v>
      </c>
      <c r="F212">
        <v>90</v>
      </c>
      <c r="G212" t="s">
        <v>14401</v>
      </c>
      <c r="H212" t="s">
        <v>2411</v>
      </c>
      <c r="I212" t="s">
        <v>25</v>
      </c>
      <c r="J212" s="8">
        <v>44535</v>
      </c>
      <c r="K212" s="6" t="str">
        <f t="shared" si="15"/>
        <v>2021</v>
      </c>
      <c r="L212" s="6" t="str">
        <f t="shared" si="16"/>
        <v>Dec</v>
      </c>
      <c r="M212">
        <v>69</v>
      </c>
      <c r="N212" s="10">
        <f t="shared" si="17"/>
        <v>2.0099999999999998</v>
      </c>
      <c r="O212">
        <f t="shared" si="18"/>
        <v>20</v>
      </c>
      <c r="P212">
        <v>0.5</v>
      </c>
      <c r="Q212" s="12">
        <f>Table1[[#This Row],[Quantity]]*Table1[[#This Row],[Case Size]]</f>
        <v>1380</v>
      </c>
      <c r="R212" s="10">
        <f>Table1[[#This Row],[ Sales Volume]]*Table1[[#This Row],[Cost]]</f>
        <v>2773.7999999999997</v>
      </c>
      <c r="S212" s="10">
        <f>Table1[[#This Row],[Sales Values]]-(Table1[[#This Row],[Sales Values]]*0.25)</f>
        <v>2080.35</v>
      </c>
      <c r="T212" s="10">
        <f>Table1[[#This Row],[Manufacturing Cost]]-Table1[[#This Row],[Delivery Cost]]</f>
        <v>2045.85</v>
      </c>
      <c r="U212" s="10">
        <f>Table1[[#This Row],[Quantity]]*Table1[[#This Row],[Delivery]]</f>
        <v>34.5</v>
      </c>
      <c r="V212" s="10">
        <f>Table1[[#This Row],[Sales Values]]-Table1[[#This Row],[Manufacturing Cost]]</f>
        <v>693.44999999999982</v>
      </c>
      <c r="W212" s="13">
        <f>Table1[[#This Row],[Profit]]/Table1[[#This Row],[Sales Values]]</f>
        <v>0.24999999999999997</v>
      </c>
      <c r="X212" s="10">
        <v>14.95</v>
      </c>
      <c r="Y212" s="14">
        <f>IF(AND(Table1[[#This Row],[Quantity]]&gt;20,Table1[[#This Row],[Quantity]]&lt;=50),3%,IF(AND(Table1[[#This Row],[Quantity]]&gt;50,Table1[[#This Row],[Quantity]]&lt;=100),5%,IF(Table1[[#This Row],[Quantity]]&gt;100,7%,0)))</f>
        <v>0.05</v>
      </c>
      <c r="Z212" s="10">
        <f>Table1[[#This Row],[Sales Values]]*(1-Table1[[#This Row],[Discount]])</f>
        <v>2635.1099999999997</v>
      </c>
      <c r="AA212" s="10">
        <f>Table1[[#This Row],[Sales Values]]+(Table1[[#This Row],[Sales Values]]*1.05%)</f>
        <v>2802.9248999999995</v>
      </c>
      <c r="AB212" s="10">
        <f>Table1[[#This Row],[Sales Values]]*1.05</f>
        <v>2912.49</v>
      </c>
      <c r="AC212" s="10" t="str">
        <f t="shared" si="19"/>
        <v>Hyperwotsit</v>
      </c>
      <c r="AD212" t="s">
        <v>20</v>
      </c>
    </row>
    <row r="213" spans="1:30" x14ac:dyDescent="0.3">
      <c r="A213">
        <v>683</v>
      </c>
      <c r="B213" t="s">
        <v>2412</v>
      </c>
      <c r="C213" t="s">
        <v>2413</v>
      </c>
      <c r="D213" t="s">
        <v>28</v>
      </c>
      <c r="E213" t="s">
        <v>29</v>
      </c>
      <c r="F213">
        <v>60</v>
      </c>
      <c r="G213" t="s">
        <v>2414</v>
      </c>
      <c r="H213" t="s">
        <v>451</v>
      </c>
      <c r="I213" t="s">
        <v>294</v>
      </c>
      <c r="J213" s="8">
        <v>44292</v>
      </c>
      <c r="K213" s="6" t="str">
        <f t="shared" si="15"/>
        <v>2021</v>
      </c>
      <c r="L213" s="6" t="str">
        <f t="shared" si="16"/>
        <v>Apr</v>
      </c>
      <c r="M213">
        <v>27</v>
      </c>
      <c r="N213" s="10">
        <f t="shared" si="17"/>
        <v>1.89</v>
      </c>
      <c r="O213">
        <f t="shared" si="18"/>
        <v>18</v>
      </c>
      <c r="P213">
        <v>0.5</v>
      </c>
      <c r="Q213" s="12">
        <f>Table1[[#This Row],[Quantity]]*Table1[[#This Row],[Case Size]]</f>
        <v>486</v>
      </c>
      <c r="R213" s="10">
        <f>Table1[[#This Row],[ Sales Volume]]*Table1[[#This Row],[Cost]]</f>
        <v>918.54</v>
      </c>
      <c r="S213" s="10">
        <f>Table1[[#This Row],[Sales Values]]-(Table1[[#This Row],[Sales Values]]*0.25)</f>
        <v>688.90499999999997</v>
      </c>
      <c r="T213" s="10">
        <f>Table1[[#This Row],[Manufacturing Cost]]-Table1[[#This Row],[Delivery Cost]]</f>
        <v>675.40499999999997</v>
      </c>
      <c r="U213" s="10">
        <f>Table1[[#This Row],[Quantity]]*Table1[[#This Row],[Delivery]]</f>
        <v>13.5</v>
      </c>
      <c r="V213" s="10">
        <f>Table1[[#This Row],[Sales Values]]-Table1[[#This Row],[Manufacturing Cost]]</f>
        <v>229.63499999999999</v>
      </c>
      <c r="W213" s="13">
        <f>Table1[[#This Row],[Profit]]/Table1[[#This Row],[Sales Values]]</f>
        <v>0.25</v>
      </c>
      <c r="X213" s="10">
        <v>14.95</v>
      </c>
      <c r="Y213" s="14">
        <f>IF(AND(Table1[[#This Row],[Quantity]]&gt;20,Table1[[#This Row],[Quantity]]&lt;=50),3%,IF(AND(Table1[[#This Row],[Quantity]]&gt;50,Table1[[#This Row],[Quantity]]&lt;=100),5%,IF(Table1[[#This Row],[Quantity]]&gt;100,7%,0)))</f>
        <v>0.03</v>
      </c>
      <c r="Z213" s="10">
        <f>Table1[[#This Row],[Sales Values]]*(1-Table1[[#This Row],[Discount]])</f>
        <v>890.98379999999997</v>
      </c>
      <c r="AA213" s="10">
        <f>Table1[[#This Row],[Sales Values]]+(Table1[[#This Row],[Sales Values]]*1.05%)</f>
        <v>928.18466999999998</v>
      </c>
      <c r="AB213" s="10">
        <f>Table1[[#This Row],[Sales Values]]*1.05</f>
        <v>964.46699999999998</v>
      </c>
      <c r="AC213" s="10" t="str">
        <f t="shared" si="19"/>
        <v>Gigastuff</v>
      </c>
      <c r="AD213" t="s">
        <v>45</v>
      </c>
    </row>
    <row r="214" spans="1:30" x14ac:dyDescent="0.3">
      <c r="A214">
        <v>684</v>
      </c>
      <c r="B214" t="s">
        <v>2415</v>
      </c>
      <c r="C214" t="s">
        <v>2416</v>
      </c>
      <c r="D214" t="s">
        <v>28</v>
      </c>
      <c r="E214" t="s">
        <v>29</v>
      </c>
      <c r="F214">
        <v>30</v>
      </c>
      <c r="G214" t="s">
        <v>2417</v>
      </c>
      <c r="H214" t="s">
        <v>2418</v>
      </c>
      <c r="I214" t="s">
        <v>32</v>
      </c>
      <c r="J214" s="8">
        <v>44379</v>
      </c>
      <c r="K214" s="6" t="str">
        <f t="shared" si="15"/>
        <v>2021</v>
      </c>
      <c r="L214" s="6" t="str">
        <f t="shared" si="16"/>
        <v>Jul</v>
      </c>
      <c r="M214">
        <v>64</v>
      </c>
      <c r="N214" s="10">
        <f t="shared" si="17"/>
        <v>2.0099999999999998</v>
      </c>
      <c r="O214">
        <f t="shared" si="18"/>
        <v>20</v>
      </c>
      <c r="P214">
        <v>0.5</v>
      </c>
      <c r="Q214" s="12">
        <f>Table1[[#This Row],[Quantity]]*Table1[[#This Row],[Case Size]]</f>
        <v>1280</v>
      </c>
      <c r="R214" s="10">
        <f>Table1[[#This Row],[ Sales Volume]]*Table1[[#This Row],[Cost]]</f>
        <v>2572.7999999999997</v>
      </c>
      <c r="S214" s="10">
        <f>Table1[[#This Row],[Sales Values]]-(Table1[[#This Row],[Sales Values]]*0.25)</f>
        <v>1929.6</v>
      </c>
      <c r="T214" s="10">
        <f>Table1[[#This Row],[Manufacturing Cost]]-Table1[[#This Row],[Delivery Cost]]</f>
        <v>1897.6</v>
      </c>
      <c r="U214" s="10">
        <f>Table1[[#This Row],[Quantity]]*Table1[[#This Row],[Delivery]]</f>
        <v>32</v>
      </c>
      <c r="V214" s="10">
        <f>Table1[[#This Row],[Sales Values]]-Table1[[#This Row],[Manufacturing Cost]]</f>
        <v>643.19999999999982</v>
      </c>
      <c r="W214" s="13">
        <f>Table1[[#This Row],[Profit]]/Table1[[#This Row],[Sales Values]]</f>
        <v>0.24999999999999994</v>
      </c>
      <c r="X214" s="10">
        <v>14.95</v>
      </c>
      <c r="Y214" s="14">
        <f>IF(AND(Table1[[#This Row],[Quantity]]&gt;20,Table1[[#This Row],[Quantity]]&lt;=50),3%,IF(AND(Table1[[#This Row],[Quantity]]&gt;50,Table1[[#This Row],[Quantity]]&lt;=100),5%,IF(Table1[[#This Row],[Quantity]]&gt;100,7%,0)))</f>
        <v>0.05</v>
      </c>
      <c r="Z214" s="10">
        <f>Table1[[#This Row],[Sales Values]]*(1-Table1[[#This Row],[Discount]])</f>
        <v>2444.1599999999994</v>
      </c>
      <c r="AA214" s="10">
        <f>Table1[[#This Row],[Sales Values]]+(Table1[[#This Row],[Sales Values]]*1.05%)</f>
        <v>2599.8143999999998</v>
      </c>
      <c r="AB214" s="10">
        <f>Table1[[#This Row],[Sales Values]]*1.05</f>
        <v>2701.44</v>
      </c>
      <c r="AC214" s="10" t="str">
        <f t="shared" si="19"/>
        <v>Hyperwotsit</v>
      </c>
      <c r="AD214" t="s">
        <v>20</v>
      </c>
    </row>
    <row r="215" spans="1:30" x14ac:dyDescent="0.3">
      <c r="A215">
        <v>688</v>
      </c>
      <c r="B215" t="s">
        <v>2426</v>
      </c>
      <c r="C215" t="s">
        <v>2427</v>
      </c>
      <c r="D215" t="s">
        <v>28</v>
      </c>
      <c r="E215" t="s">
        <v>29</v>
      </c>
      <c r="F215">
        <v>60</v>
      </c>
      <c r="G215" t="s">
        <v>14293</v>
      </c>
      <c r="H215" t="s">
        <v>502</v>
      </c>
      <c r="I215" t="s">
        <v>294</v>
      </c>
      <c r="J215" s="8">
        <v>44662</v>
      </c>
      <c r="K215" s="6" t="str">
        <f t="shared" si="15"/>
        <v>2022</v>
      </c>
      <c r="L215" s="6" t="str">
        <f t="shared" si="16"/>
        <v>Apr</v>
      </c>
      <c r="M215">
        <v>42</v>
      </c>
      <c r="N215" s="10">
        <f t="shared" si="17"/>
        <v>1.89</v>
      </c>
      <c r="O215">
        <f t="shared" si="18"/>
        <v>18</v>
      </c>
      <c r="P215">
        <v>0.5</v>
      </c>
      <c r="Q215" s="12">
        <f>Table1[[#This Row],[Quantity]]*Table1[[#This Row],[Case Size]]</f>
        <v>756</v>
      </c>
      <c r="R215" s="10">
        <f>Table1[[#This Row],[ Sales Volume]]*Table1[[#This Row],[Cost]]</f>
        <v>1428.84</v>
      </c>
      <c r="S215" s="10">
        <f>Table1[[#This Row],[Sales Values]]-(Table1[[#This Row],[Sales Values]]*0.25)</f>
        <v>1071.6299999999999</v>
      </c>
      <c r="T215" s="10">
        <f>Table1[[#This Row],[Manufacturing Cost]]-Table1[[#This Row],[Delivery Cost]]</f>
        <v>1050.6299999999999</v>
      </c>
      <c r="U215" s="10">
        <f>Table1[[#This Row],[Quantity]]*Table1[[#This Row],[Delivery]]</f>
        <v>21</v>
      </c>
      <c r="V215" s="10">
        <f>Table1[[#This Row],[Sales Values]]-Table1[[#This Row],[Manufacturing Cost]]</f>
        <v>357.21000000000004</v>
      </c>
      <c r="W215" s="13">
        <f>Table1[[#This Row],[Profit]]/Table1[[#This Row],[Sales Values]]</f>
        <v>0.25000000000000006</v>
      </c>
      <c r="X215" s="10">
        <v>14.95</v>
      </c>
      <c r="Y215" s="14">
        <f>IF(AND(Table1[[#This Row],[Quantity]]&gt;20,Table1[[#This Row],[Quantity]]&lt;=50),3%,IF(AND(Table1[[#This Row],[Quantity]]&gt;50,Table1[[#This Row],[Quantity]]&lt;=100),5%,IF(Table1[[#This Row],[Quantity]]&gt;100,7%,0)))</f>
        <v>0.03</v>
      </c>
      <c r="Z215" s="10">
        <f>Table1[[#This Row],[Sales Values]]*(1-Table1[[#This Row],[Discount]])</f>
        <v>1385.9748</v>
      </c>
      <c r="AA215" s="10">
        <f>Table1[[#This Row],[Sales Values]]+(Table1[[#This Row],[Sales Values]]*1.05%)</f>
        <v>1443.8428199999998</v>
      </c>
      <c r="AB215" s="10">
        <f>Table1[[#This Row],[Sales Values]]*1.05</f>
        <v>1500.2819999999999</v>
      </c>
      <c r="AC215" s="10" t="str">
        <f t="shared" si="19"/>
        <v>Gigastuff</v>
      </c>
      <c r="AD215" t="s">
        <v>45</v>
      </c>
    </row>
    <row r="216" spans="1:30" x14ac:dyDescent="0.3">
      <c r="A216">
        <v>690</v>
      </c>
      <c r="B216" t="s">
        <v>2430</v>
      </c>
      <c r="C216" t="s">
        <v>2431</v>
      </c>
      <c r="D216" t="s">
        <v>28</v>
      </c>
      <c r="E216" t="s">
        <v>29</v>
      </c>
      <c r="F216">
        <v>30</v>
      </c>
      <c r="G216" t="s">
        <v>2432</v>
      </c>
      <c r="H216" t="s">
        <v>18</v>
      </c>
      <c r="I216" t="s">
        <v>19</v>
      </c>
      <c r="J216" s="8">
        <v>44783</v>
      </c>
      <c r="K216" s="6" t="str">
        <f t="shared" si="15"/>
        <v>2022</v>
      </c>
      <c r="L216" s="6" t="str">
        <f t="shared" si="16"/>
        <v>Aug</v>
      </c>
      <c r="M216">
        <v>82</v>
      </c>
      <c r="N216" s="10">
        <f t="shared" si="17"/>
        <v>1.89</v>
      </c>
      <c r="O216">
        <f t="shared" si="18"/>
        <v>18</v>
      </c>
      <c r="P216">
        <v>0.5</v>
      </c>
      <c r="Q216" s="12">
        <f>Table1[[#This Row],[Quantity]]*Table1[[#This Row],[Case Size]]</f>
        <v>1476</v>
      </c>
      <c r="R216" s="10">
        <f>Table1[[#This Row],[ Sales Volume]]*Table1[[#This Row],[Cost]]</f>
        <v>2789.64</v>
      </c>
      <c r="S216" s="10">
        <f>Table1[[#This Row],[Sales Values]]-(Table1[[#This Row],[Sales Values]]*0.25)</f>
        <v>2092.23</v>
      </c>
      <c r="T216" s="10">
        <f>Table1[[#This Row],[Manufacturing Cost]]-Table1[[#This Row],[Delivery Cost]]</f>
        <v>2051.23</v>
      </c>
      <c r="U216" s="10">
        <f>Table1[[#This Row],[Quantity]]*Table1[[#This Row],[Delivery]]</f>
        <v>41</v>
      </c>
      <c r="V216" s="10">
        <f>Table1[[#This Row],[Sales Values]]-Table1[[#This Row],[Manufacturing Cost]]</f>
        <v>697.40999999999985</v>
      </c>
      <c r="W216" s="13">
        <f>Table1[[#This Row],[Profit]]/Table1[[#This Row],[Sales Values]]</f>
        <v>0.24999999999999997</v>
      </c>
      <c r="X216" s="10">
        <v>14.95</v>
      </c>
      <c r="Y216" s="14">
        <f>IF(AND(Table1[[#This Row],[Quantity]]&gt;20,Table1[[#This Row],[Quantity]]&lt;=50),3%,IF(AND(Table1[[#This Row],[Quantity]]&gt;50,Table1[[#This Row],[Quantity]]&lt;=100),5%,IF(Table1[[#This Row],[Quantity]]&gt;100,7%,0)))</f>
        <v>0.05</v>
      </c>
      <c r="Z216" s="10">
        <f>Table1[[#This Row],[Sales Values]]*(1-Table1[[#This Row],[Discount]])</f>
        <v>2650.1579999999999</v>
      </c>
      <c r="AA216" s="10">
        <f>Table1[[#This Row],[Sales Values]]+(Table1[[#This Row],[Sales Values]]*1.05%)</f>
        <v>2818.9312199999999</v>
      </c>
      <c r="AB216" s="10">
        <f>Table1[[#This Row],[Sales Values]]*1.05</f>
        <v>2929.1219999999998</v>
      </c>
      <c r="AC216" s="10" t="str">
        <f t="shared" si="19"/>
        <v>Gigastuff</v>
      </c>
      <c r="AD216" t="s">
        <v>45</v>
      </c>
    </row>
    <row r="217" spans="1:30" x14ac:dyDescent="0.3">
      <c r="A217">
        <v>692</v>
      </c>
      <c r="B217" t="s">
        <v>2437</v>
      </c>
      <c r="C217" t="s">
        <v>2438</v>
      </c>
      <c r="D217" t="s">
        <v>28</v>
      </c>
      <c r="E217" t="s">
        <v>29</v>
      </c>
      <c r="F217">
        <v>30</v>
      </c>
      <c r="G217" t="s">
        <v>2435</v>
      </c>
      <c r="H217" t="s">
        <v>311</v>
      </c>
      <c r="I217" t="s">
        <v>32</v>
      </c>
      <c r="J217" s="8">
        <v>44117</v>
      </c>
      <c r="K217" s="6" t="str">
        <f t="shared" si="15"/>
        <v>2020</v>
      </c>
      <c r="L217" s="6" t="str">
        <f t="shared" si="16"/>
        <v>Oct</v>
      </c>
      <c r="M217">
        <v>34</v>
      </c>
      <c r="N217" s="10">
        <f t="shared" si="17"/>
        <v>1.89</v>
      </c>
      <c r="O217">
        <f t="shared" si="18"/>
        <v>18</v>
      </c>
      <c r="P217">
        <v>0.5</v>
      </c>
      <c r="Q217" s="12">
        <f>Table1[[#This Row],[Quantity]]*Table1[[#This Row],[Case Size]]</f>
        <v>612</v>
      </c>
      <c r="R217" s="10">
        <f>Table1[[#This Row],[ Sales Volume]]*Table1[[#This Row],[Cost]]</f>
        <v>1156.6799999999998</v>
      </c>
      <c r="S217" s="10">
        <f>Table1[[#This Row],[Sales Values]]-(Table1[[#This Row],[Sales Values]]*0.25)</f>
        <v>867.50999999999988</v>
      </c>
      <c r="T217" s="10">
        <f>Table1[[#This Row],[Manufacturing Cost]]-Table1[[#This Row],[Delivery Cost]]</f>
        <v>850.50999999999988</v>
      </c>
      <c r="U217" s="10">
        <f>Table1[[#This Row],[Quantity]]*Table1[[#This Row],[Delivery]]</f>
        <v>17</v>
      </c>
      <c r="V217" s="10">
        <f>Table1[[#This Row],[Sales Values]]-Table1[[#This Row],[Manufacturing Cost]]</f>
        <v>289.16999999999996</v>
      </c>
      <c r="W217" s="13">
        <f>Table1[[#This Row],[Profit]]/Table1[[#This Row],[Sales Values]]</f>
        <v>0.25</v>
      </c>
      <c r="X217" s="10">
        <v>14.95</v>
      </c>
      <c r="Y217" s="14">
        <f>IF(AND(Table1[[#This Row],[Quantity]]&gt;20,Table1[[#This Row],[Quantity]]&lt;=50),3%,IF(AND(Table1[[#This Row],[Quantity]]&gt;50,Table1[[#This Row],[Quantity]]&lt;=100),5%,IF(Table1[[#This Row],[Quantity]]&gt;100,7%,0)))</f>
        <v>0.03</v>
      </c>
      <c r="Z217" s="10">
        <f>Table1[[#This Row],[Sales Values]]*(1-Table1[[#This Row],[Discount]])</f>
        <v>1121.9795999999999</v>
      </c>
      <c r="AA217" s="10">
        <f>Table1[[#This Row],[Sales Values]]+(Table1[[#This Row],[Sales Values]]*1.05%)</f>
        <v>1168.8251399999999</v>
      </c>
      <c r="AB217" s="10">
        <f>Table1[[#This Row],[Sales Values]]*1.05</f>
        <v>1214.5139999999999</v>
      </c>
      <c r="AC217" s="10" t="str">
        <f t="shared" si="19"/>
        <v>Gigastuff</v>
      </c>
      <c r="AD217" t="s">
        <v>45</v>
      </c>
    </row>
    <row r="218" spans="1:30" x14ac:dyDescent="0.3">
      <c r="A218">
        <v>695</v>
      </c>
      <c r="B218" t="s">
        <v>2445</v>
      </c>
      <c r="C218" t="s">
        <v>1251</v>
      </c>
      <c r="D218" t="s">
        <v>28</v>
      </c>
      <c r="E218" t="s">
        <v>29</v>
      </c>
      <c r="F218">
        <v>90</v>
      </c>
      <c r="G218" t="s">
        <v>2446</v>
      </c>
      <c r="H218" t="s">
        <v>2447</v>
      </c>
      <c r="I218" t="s">
        <v>1869</v>
      </c>
      <c r="J218" s="8">
        <v>44175</v>
      </c>
      <c r="K218" s="6" t="str">
        <f t="shared" si="15"/>
        <v>2020</v>
      </c>
      <c r="L218" s="6" t="str">
        <f t="shared" si="16"/>
        <v>Dec</v>
      </c>
      <c r="M218">
        <v>20</v>
      </c>
      <c r="N218" s="10">
        <f t="shared" si="17"/>
        <v>2.0099999999999998</v>
      </c>
      <c r="O218">
        <f t="shared" si="18"/>
        <v>20</v>
      </c>
      <c r="P218">
        <v>0.5</v>
      </c>
      <c r="Q218" s="12">
        <f>Table1[[#This Row],[Quantity]]*Table1[[#This Row],[Case Size]]</f>
        <v>400</v>
      </c>
      <c r="R218" s="10">
        <f>Table1[[#This Row],[ Sales Volume]]*Table1[[#This Row],[Cost]]</f>
        <v>803.99999999999989</v>
      </c>
      <c r="S218" s="10">
        <f>Table1[[#This Row],[Sales Values]]-(Table1[[#This Row],[Sales Values]]*0.25)</f>
        <v>602.99999999999989</v>
      </c>
      <c r="T218" s="10">
        <f>Table1[[#This Row],[Manufacturing Cost]]-Table1[[#This Row],[Delivery Cost]]</f>
        <v>592.99999999999989</v>
      </c>
      <c r="U218" s="10">
        <f>Table1[[#This Row],[Quantity]]*Table1[[#This Row],[Delivery]]</f>
        <v>10</v>
      </c>
      <c r="V218" s="10">
        <f>Table1[[#This Row],[Sales Values]]-Table1[[#This Row],[Manufacturing Cost]]</f>
        <v>201</v>
      </c>
      <c r="W218" s="13">
        <f>Table1[[#This Row],[Profit]]/Table1[[#This Row],[Sales Values]]</f>
        <v>0.25000000000000006</v>
      </c>
      <c r="X218" s="10">
        <v>14.95</v>
      </c>
      <c r="Y218" s="14">
        <f>IF(AND(Table1[[#This Row],[Quantity]]&gt;20,Table1[[#This Row],[Quantity]]&lt;=50),3%,IF(AND(Table1[[#This Row],[Quantity]]&gt;50,Table1[[#This Row],[Quantity]]&lt;=100),5%,IF(Table1[[#This Row],[Quantity]]&gt;100,7%,0)))</f>
        <v>0</v>
      </c>
      <c r="Z218" s="10">
        <f>Table1[[#This Row],[Sales Values]]*(1-Table1[[#This Row],[Discount]])</f>
        <v>803.99999999999989</v>
      </c>
      <c r="AA218" s="10">
        <f>Table1[[#This Row],[Sales Values]]+(Table1[[#This Row],[Sales Values]]*1.05%)</f>
        <v>812.44199999999989</v>
      </c>
      <c r="AB218" s="10">
        <f>Table1[[#This Row],[Sales Values]]*1.05</f>
        <v>844.19999999999993</v>
      </c>
      <c r="AC218" s="10" t="str">
        <f t="shared" si="19"/>
        <v>Hyperwotsit</v>
      </c>
      <c r="AD218" t="s">
        <v>20</v>
      </c>
    </row>
    <row r="219" spans="1:30" x14ac:dyDescent="0.3">
      <c r="A219">
        <v>696</v>
      </c>
      <c r="B219" t="s">
        <v>2448</v>
      </c>
      <c r="C219" t="s">
        <v>2449</v>
      </c>
      <c r="D219" t="s">
        <v>28</v>
      </c>
      <c r="E219" t="s">
        <v>29</v>
      </c>
      <c r="F219">
        <v>30</v>
      </c>
      <c r="G219" t="s">
        <v>2450</v>
      </c>
      <c r="H219" t="s">
        <v>1845</v>
      </c>
      <c r="I219" t="s">
        <v>294</v>
      </c>
      <c r="J219" s="8">
        <v>44516</v>
      </c>
      <c r="K219" s="6" t="str">
        <f t="shared" si="15"/>
        <v>2021</v>
      </c>
      <c r="L219" s="6" t="str">
        <f t="shared" si="16"/>
        <v>Nov</v>
      </c>
      <c r="M219">
        <v>31</v>
      </c>
      <c r="N219" s="10">
        <f t="shared" si="17"/>
        <v>3.49</v>
      </c>
      <c r="O219">
        <f t="shared" si="18"/>
        <v>20</v>
      </c>
      <c r="P219">
        <v>0.5</v>
      </c>
      <c r="Q219" s="12">
        <f>Table1[[#This Row],[Quantity]]*Table1[[#This Row],[Case Size]]</f>
        <v>620</v>
      </c>
      <c r="R219" s="10">
        <f>Table1[[#This Row],[ Sales Volume]]*Table1[[#This Row],[Cost]]</f>
        <v>2163.8000000000002</v>
      </c>
      <c r="S219" s="10">
        <f>Table1[[#This Row],[Sales Values]]-(Table1[[#This Row],[Sales Values]]*0.25)</f>
        <v>1622.8500000000001</v>
      </c>
      <c r="T219" s="10">
        <f>Table1[[#This Row],[Manufacturing Cost]]-Table1[[#This Row],[Delivery Cost]]</f>
        <v>1607.3500000000001</v>
      </c>
      <c r="U219" s="10">
        <f>Table1[[#This Row],[Quantity]]*Table1[[#This Row],[Delivery]]</f>
        <v>15.5</v>
      </c>
      <c r="V219" s="10">
        <f>Table1[[#This Row],[Sales Values]]-Table1[[#This Row],[Manufacturing Cost]]</f>
        <v>540.95000000000005</v>
      </c>
      <c r="W219" s="13">
        <f>Table1[[#This Row],[Profit]]/Table1[[#This Row],[Sales Values]]</f>
        <v>0.25</v>
      </c>
      <c r="X219" s="10">
        <v>14.95</v>
      </c>
      <c r="Y219" s="14">
        <f>IF(AND(Table1[[#This Row],[Quantity]]&gt;20,Table1[[#This Row],[Quantity]]&lt;=50),3%,IF(AND(Table1[[#This Row],[Quantity]]&gt;50,Table1[[#This Row],[Quantity]]&lt;=100),5%,IF(Table1[[#This Row],[Quantity]]&gt;100,7%,0)))</f>
        <v>0.03</v>
      </c>
      <c r="Z219" s="10">
        <f>Table1[[#This Row],[Sales Values]]*(1-Table1[[#This Row],[Discount]])</f>
        <v>2098.886</v>
      </c>
      <c r="AA219" s="10">
        <f>Table1[[#This Row],[Sales Values]]+(Table1[[#This Row],[Sales Values]]*1.05%)</f>
        <v>2186.5199000000002</v>
      </c>
      <c r="AB219" s="10">
        <f>Table1[[#This Row],[Sales Values]]*1.05</f>
        <v>2271.9900000000002</v>
      </c>
      <c r="AC219" s="10" t="str">
        <f t="shared" si="19"/>
        <v>Superwossname</v>
      </c>
      <c r="AD219" t="s">
        <v>101</v>
      </c>
    </row>
    <row r="220" spans="1:30" x14ac:dyDescent="0.3">
      <c r="A220">
        <v>703</v>
      </c>
      <c r="B220" t="s">
        <v>2465</v>
      </c>
      <c r="C220" t="s">
        <v>653</v>
      </c>
      <c r="D220" t="s">
        <v>51</v>
      </c>
      <c r="E220" t="s">
        <v>16</v>
      </c>
      <c r="F220">
        <v>90</v>
      </c>
      <c r="G220" t="s">
        <v>2466</v>
      </c>
      <c r="H220" t="s">
        <v>641</v>
      </c>
      <c r="I220" t="s">
        <v>294</v>
      </c>
      <c r="J220" s="8">
        <v>43882</v>
      </c>
      <c r="K220" s="6" t="str">
        <f t="shared" si="15"/>
        <v>2020</v>
      </c>
      <c r="L220" s="6" t="str">
        <f t="shared" si="16"/>
        <v>Feb</v>
      </c>
      <c r="M220">
        <v>70</v>
      </c>
      <c r="N220" s="10">
        <f t="shared" si="17"/>
        <v>2.0099999999999998</v>
      </c>
      <c r="O220">
        <f t="shared" si="18"/>
        <v>20</v>
      </c>
      <c r="P220">
        <v>0.5</v>
      </c>
      <c r="Q220" s="12">
        <f>Table1[[#This Row],[Quantity]]*Table1[[#This Row],[Case Size]]</f>
        <v>1400</v>
      </c>
      <c r="R220" s="10">
        <f>Table1[[#This Row],[ Sales Volume]]*Table1[[#This Row],[Cost]]</f>
        <v>2813.9999999999995</v>
      </c>
      <c r="S220" s="10">
        <f>Table1[[#This Row],[Sales Values]]-(Table1[[#This Row],[Sales Values]]*0.25)</f>
        <v>2110.4999999999995</v>
      </c>
      <c r="T220" s="10">
        <f>Table1[[#This Row],[Manufacturing Cost]]-Table1[[#This Row],[Delivery Cost]]</f>
        <v>2075.4999999999995</v>
      </c>
      <c r="U220" s="10">
        <f>Table1[[#This Row],[Quantity]]*Table1[[#This Row],[Delivery]]</f>
        <v>35</v>
      </c>
      <c r="V220" s="10">
        <f>Table1[[#This Row],[Sales Values]]-Table1[[#This Row],[Manufacturing Cost]]</f>
        <v>703.5</v>
      </c>
      <c r="W220" s="13">
        <f>Table1[[#This Row],[Profit]]/Table1[[#This Row],[Sales Values]]</f>
        <v>0.25000000000000006</v>
      </c>
      <c r="X220" s="10">
        <v>14.95</v>
      </c>
      <c r="Y220" s="14">
        <f>IF(AND(Table1[[#This Row],[Quantity]]&gt;20,Table1[[#This Row],[Quantity]]&lt;=50),3%,IF(AND(Table1[[#This Row],[Quantity]]&gt;50,Table1[[#This Row],[Quantity]]&lt;=100),5%,IF(Table1[[#This Row],[Quantity]]&gt;100,7%,0)))</f>
        <v>0.05</v>
      </c>
      <c r="Z220" s="10">
        <f>Table1[[#This Row],[Sales Values]]*(1-Table1[[#This Row],[Discount]])</f>
        <v>2673.2999999999993</v>
      </c>
      <c r="AA220" s="10">
        <f>Table1[[#This Row],[Sales Values]]+(Table1[[#This Row],[Sales Values]]*1.05%)</f>
        <v>2843.5469999999996</v>
      </c>
      <c r="AB220" s="10">
        <f>Table1[[#This Row],[Sales Values]]*1.05</f>
        <v>2954.7</v>
      </c>
      <c r="AC220" s="10" t="str">
        <f t="shared" si="19"/>
        <v>Hyperwotsit</v>
      </c>
      <c r="AD220" t="s">
        <v>20</v>
      </c>
    </row>
    <row r="221" spans="1:30" x14ac:dyDescent="0.3">
      <c r="A221">
        <v>706</v>
      </c>
      <c r="B221" t="s">
        <v>2473</v>
      </c>
      <c r="C221" t="s">
        <v>2474</v>
      </c>
      <c r="D221" t="s">
        <v>51</v>
      </c>
      <c r="E221" t="s">
        <v>16</v>
      </c>
      <c r="F221">
        <v>90</v>
      </c>
      <c r="G221" t="s">
        <v>2475</v>
      </c>
      <c r="H221" t="s">
        <v>2476</v>
      </c>
      <c r="I221" t="s">
        <v>38</v>
      </c>
      <c r="J221" s="8">
        <v>44673</v>
      </c>
      <c r="K221" s="6" t="str">
        <f t="shared" si="15"/>
        <v>2022</v>
      </c>
      <c r="L221" s="6" t="str">
        <f t="shared" si="16"/>
        <v>Apr</v>
      </c>
      <c r="M221">
        <v>87</v>
      </c>
      <c r="N221" s="10">
        <f t="shared" si="17"/>
        <v>2.0099999999999998</v>
      </c>
      <c r="O221">
        <f t="shared" si="18"/>
        <v>20</v>
      </c>
      <c r="P221">
        <v>0.5</v>
      </c>
      <c r="Q221" s="11">
        <f>Table1[[#This Row],[Quantity]]*Table1[[#This Row],[Case Size]]</f>
        <v>1740</v>
      </c>
      <c r="R221" s="10">
        <f>Table1[[#This Row],[ Sales Volume]]*Table1[[#This Row],[Cost]]</f>
        <v>3497.3999999999996</v>
      </c>
      <c r="S221" s="10">
        <f>Table1[[#This Row],[Sales Values]]-(Table1[[#This Row],[Sales Values]]*0.25)</f>
        <v>2623.0499999999997</v>
      </c>
      <c r="T221" s="10">
        <f>Table1[[#This Row],[Manufacturing Cost]]-Table1[[#This Row],[Delivery Cost]]</f>
        <v>2579.5499999999997</v>
      </c>
      <c r="U221" s="10">
        <f>Table1[[#This Row],[Quantity]]*Table1[[#This Row],[Delivery]]</f>
        <v>43.5</v>
      </c>
      <c r="V221" s="10">
        <f>Table1[[#This Row],[Sales Values]]-Table1[[#This Row],[Manufacturing Cost]]</f>
        <v>874.34999999999991</v>
      </c>
      <c r="W221" s="13">
        <f>Table1[[#This Row],[Profit]]/Table1[[#This Row],[Sales Values]]</f>
        <v>0.25</v>
      </c>
      <c r="X221" s="10">
        <v>14.95</v>
      </c>
      <c r="Y221" s="14">
        <f>IF(AND(Table1[[#This Row],[Quantity]]&gt;20,Table1[[#This Row],[Quantity]]&lt;=50),3%,IF(AND(Table1[[#This Row],[Quantity]]&gt;50,Table1[[#This Row],[Quantity]]&lt;=100),5%,IF(Table1[[#This Row],[Quantity]]&gt;100,7%,0)))</f>
        <v>0.05</v>
      </c>
      <c r="Z221" s="10">
        <f>Table1[[#This Row],[Sales Values]]*(1-Table1[[#This Row],[Discount]])</f>
        <v>3322.5299999999993</v>
      </c>
      <c r="AA221" s="10">
        <f>Table1[[#This Row],[Sales Values]]+(Table1[[#This Row],[Sales Values]]*1.05%)</f>
        <v>3534.1226999999994</v>
      </c>
      <c r="AB221" s="10">
        <f>Table1[[#This Row],[Sales Values]]*1.05</f>
        <v>3672.27</v>
      </c>
      <c r="AC221" s="10" t="str">
        <f t="shared" si="19"/>
        <v>Hyperwotsit</v>
      </c>
      <c r="AD221" t="s">
        <v>20</v>
      </c>
    </row>
    <row r="222" spans="1:30" x14ac:dyDescent="0.3">
      <c r="A222">
        <v>713</v>
      </c>
      <c r="B222" t="s">
        <v>2495</v>
      </c>
      <c r="C222" t="s">
        <v>2496</v>
      </c>
      <c r="D222" t="s">
        <v>28</v>
      </c>
      <c r="E222" t="s">
        <v>29</v>
      </c>
      <c r="F222">
        <v>90</v>
      </c>
      <c r="G222" t="s">
        <v>14459</v>
      </c>
      <c r="H222" t="s">
        <v>2498</v>
      </c>
      <c r="I222" t="s">
        <v>913</v>
      </c>
      <c r="J222" s="8">
        <v>44567</v>
      </c>
      <c r="K222" s="6" t="str">
        <f t="shared" si="15"/>
        <v>2022</v>
      </c>
      <c r="L222" s="6" t="str">
        <f t="shared" si="16"/>
        <v>Jan</v>
      </c>
      <c r="M222">
        <v>12</v>
      </c>
      <c r="N222" s="10">
        <f t="shared" si="17"/>
        <v>3.49</v>
      </c>
      <c r="O222">
        <f t="shared" si="18"/>
        <v>20</v>
      </c>
      <c r="P222">
        <v>0.5</v>
      </c>
      <c r="Q222" s="12">
        <f>Table1[[#This Row],[Quantity]]*Table1[[#This Row],[Case Size]]</f>
        <v>240</v>
      </c>
      <c r="R222" s="10">
        <f>Table1[[#This Row],[ Sales Volume]]*Table1[[#This Row],[Cost]]</f>
        <v>837.6</v>
      </c>
      <c r="S222" s="10">
        <f>Table1[[#This Row],[Sales Values]]-(Table1[[#This Row],[Sales Values]]*0.25)</f>
        <v>628.20000000000005</v>
      </c>
      <c r="T222" s="10">
        <f>Table1[[#This Row],[Manufacturing Cost]]-Table1[[#This Row],[Delivery Cost]]</f>
        <v>622.20000000000005</v>
      </c>
      <c r="U222" s="10">
        <f>Table1[[#This Row],[Quantity]]*Table1[[#This Row],[Delivery]]</f>
        <v>6</v>
      </c>
      <c r="V222" s="10">
        <f>Table1[[#This Row],[Sales Values]]-Table1[[#This Row],[Manufacturing Cost]]</f>
        <v>209.39999999999998</v>
      </c>
      <c r="W222" s="13">
        <f>Table1[[#This Row],[Profit]]/Table1[[#This Row],[Sales Values]]</f>
        <v>0.24999999999999997</v>
      </c>
      <c r="X222" s="10">
        <v>14.95</v>
      </c>
      <c r="Y222" s="14">
        <f>IF(AND(Table1[[#This Row],[Quantity]]&gt;20,Table1[[#This Row],[Quantity]]&lt;=50),3%,IF(AND(Table1[[#This Row],[Quantity]]&gt;50,Table1[[#This Row],[Quantity]]&lt;=100),5%,IF(Table1[[#This Row],[Quantity]]&gt;100,7%,0)))</f>
        <v>0</v>
      </c>
      <c r="Z222" s="10">
        <f>Table1[[#This Row],[Sales Values]]*(1-Table1[[#This Row],[Discount]])</f>
        <v>837.6</v>
      </c>
      <c r="AA222" s="10">
        <f>Table1[[#This Row],[Sales Values]]+(Table1[[#This Row],[Sales Values]]*1.05%)</f>
        <v>846.39480000000003</v>
      </c>
      <c r="AB222" s="10">
        <f>Table1[[#This Row],[Sales Values]]*1.05</f>
        <v>879.48</v>
      </c>
      <c r="AC222" s="10" t="str">
        <f t="shared" si="19"/>
        <v>Superwossname</v>
      </c>
      <c r="AD222" t="s">
        <v>101</v>
      </c>
    </row>
    <row r="223" spans="1:30" x14ac:dyDescent="0.3">
      <c r="A223">
        <v>717</v>
      </c>
      <c r="B223" t="s">
        <v>21</v>
      </c>
      <c r="C223" t="s">
        <v>2507</v>
      </c>
      <c r="D223" t="s">
        <v>51</v>
      </c>
      <c r="E223" t="s">
        <v>16</v>
      </c>
      <c r="F223">
        <v>90</v>
      </c>
      <c r="G223" t="s">
        <v>14462</v>
      </c>
      <c r="H223" t="s">
        <v>2509</v>
      </c>
      <c r="I223" t="s">
        <v>32</v>
      </c>
      <c r="J223" s="8">
        <v>44197</v>
      </c>
      <c r="K223" s="6" t="str">
        <f t="shared" si="15"/>
        <v>2021</v>
      </c>
      <c r="L223" s="6" t="str">
        <f t="shared" si="16"/>
        <v>Jan</v>
      </c>
      <c r="M223">
        <v>71</v>
      </c>
      <c r="N223" s="10">
        <f t="shared" si="17"/>
        <v>1.89</v>
      </c>
      <c r="O223">
        <f t="shared" si="18"/>
        <v>18</v>
      </c>
      <c r="P223">
        <v>0.5</v>
      </c>
      <c r="Q223" s="12">
        <f>Table1[[#This Row],[Quantity]]*Table1[[#This Row],[Case Size]]</f>
        <v>1278</v>
      </c>
      <c r="R223" s="10">
        <f>Table1[[#This Row],[ Sales Volume]]*Table1[[#This Row],[Cost]]</f>
        <v>2415.42</v>
      </c>
      <c r="S223" s="10">
        <f>Table1[[#This Row],[Sales Values]]-(Table1[[#This Row],[Sales Values]]*0.25)</f>
        <v>1811.5650000000001</v>
      </c>
      <c r="T223" s="10">
        <f>Table1[[#This Row],[Manufacturing Cost]]-Table1[[#This Row],[Delivery Cost]]</f>
        <v>1776.0650000000001</v>
      </c>
      <c r="U223" s="10">
        <f>Table1[[#This Row],[Quantity]]*Table1[[#This Row],[Delivery]]</f>
        <v>35.5</v>
      </c>
      <c r="V223" s="10">
        <f>Table1[[#This Row],[Sales Values]]-Table1[[#This Row],[Manufacturing Cost]]</f>
        <v>603.85500000000002</v>
      </c>
      <c r="W223" s="13">
        <f>Table1[[#This Row],[Profit]]/Table1[[#This Row],[Sales Values]]</f>
        <v>0.25</v>
      </c>
      <c r="X223" s="10">
        <v>14.95</v>
      </c>
      <c r="Y223" s="14">
        <f>IF(AND(Table1[[#This Row],[Quantity]]&gt;20,Table1[[#This Row],[Quantity]]&lt;=50),3%,IF(AND(Table1[[#This Row],[Quantity]]&gt;50,Table1[[#This Row],[Quantity]]&lt;=100),5%,IF(Table1[[#This Row],[Quantity]]&gt;100,7%,0)))</f>
        <v>0.05</v>
      </c>
      <c r="Z223" s="10">
        <f>Table1[[#This Row],[Sales Values]]*(1-Table1[[#This Row],[Discount]])</f>
        <v>2294.6489999999999</v>
      </c>
      <c r="AA223" s="10">
        <f>Table1[[#This Row],[Sales Values]]+(Table1[[#This Row],[Sales Values]]*1.05%)</f>
        <v>2440.7819100000002</v>
      </c>
      <c r="AB223" s="10">
        <f>Table1[[#This Row],[Sales Values]]*1.05</f>
        <v>2536.1910000000003</v>
      </c>
      <c r="AC223" s="10" t="str">
        <f t="shared" si="19"/>
        <v>Gigastuff</v>
      </c>
      <c r="AD223" t="s">
        <v>45</v>
      </c>
    </row>
    <row r="224" spans="1:30" x14ac:dyDescent="0.3">
      <c r="A224">
        <v>719</v>
      </c>
      <c r="B224" t="s">
        <v>2513</v>
      </c>
      <c r="C224" t="s">
        <v>1662</v>
      </c>
      <c r="D224" t="s">
        <v>51</v>
      </c>
      <c r="E224" t="s">
        <v>16</v>
      </c>
      <c r="F224">
        <v>30</v>
      </c>
      <c r="G224" t="s">
        <v>2514</v>
      </c>
      <c r="H224" t="s">
        <v>698</v>
      </c>
      <c r="I224" t="s">
        <v>213</v>
      </c>
      <c r="J224" s="8">
        <v>44810</v>
      </c>
      <c r="K224" s="6" t="str">
        <f t="shared" si="15"/>
        <v>2022</v>
      </c>
      <c r="L224" s="6" t="str">
        <f t="shared" si="16"/>
        <v>Sep</v>
      </c>
      <c r="M224">
        <v>103</v>
      </c>
      <c r="N224" s="10">
        <f t="shared" si="17"/>
        <v>1.89</v>
      </c>
      <c r="O224">
        <f t="shared" si="18"/>
        <v>18</v>
      </c>
      <c r="P224">
        <v>0.5</v>
      </c>
      <c r="Q224" s="12">
        <f>Table1[[#This Row],[Quantity]]*Table1[[#This Row],[Case Size]]</f>
        <v>1854</v>
      </c>
      <c r="R224" s="10">
        <f>Table1[[#This Row],[ Sales Volume]]*Table1[[#This Row],[Cost]]</f>
        <v>3504.06</v>
      </c>
      <c r="S224" s="10">
        <f>Table1[[#This Row],[Sales Values]]-(Table1[[#This Row],[Sales Values]]*0.25)</f>
        <v>2628.0450000000001</v>
      </c>
      <c r="T224" s="10">
        <f>Table1[[#This Row],[Manufacturing Cost]]-Table1[[#This Row],[Delivery Cost]]</f>
        <v>2576.5450000000001</v>
      </c>
      <c r="U224" s="10">
        <f>Table1[[#This Row],[Quantity]]*Table1[[#This Row],[Delivery]]</f>
        <v>51.5</v>
      </c>
      <c r="V224" s="10">
        <f>Table1[[#This Row],[Sales Values]]-Table1[[#This Row],[Manufacturing Cost]]</f>
        <v>876.01499999999987</v>
      </c>
      <c r="W224" s="13">
        <f>Table1[[#This Row],[Profit]]/Table1[[#This Row],[Sales Values]]</f>
        <v>0.24999999999999997</v>
      </c>
      <c r="X224" s="10">
        <v>14.95</v>
      </c>
      <c r="Y224" s="14">
        <f>IF(AND(Table1[[#This Row],[Quantity]]&gt;20,Table1[[#This Row],[Quantity]]&lt;=50),3%,IF(AND(Table1[[#This Row],[Quantity]]&gt;50,Table1[[#This Row],[Quantity]]&lt;=100),5%,IF(Table1[[#This Row],[Quantity]]&gt;100,7%,0)))</f>
        <v>7.0000000000000007E-2</v>
      </c>
      <c r="Z224" s="10">
        <f>Table1[[#This Row],[Sales Values]]*(1-Table1[[#This Row],[Discount]])</f>
        <v>3258.7757999999999</v>
      </c>
      <c r="AA224" s="10">
        <f>Table1[[#This Row],[Sales Values]]+(Table1[[#This Row],[Sales Values]]*1.05%)</f>
        <v>3540.8526299999999</v>
      </c>
      <c r="AB224" s="10">
        <f>Table1[[#This Row],[Sales Values]]*1.05</f>
        <v>3679.2629999999999</v>
      </c>
      <c r="AC224" s="10" t="str">
        <f t="shared" si="19"/>
        <v>Gigastuff</v>
      </c>
      <c r="AD224" t="s">
        <v>45</v>
      </c>
    </row>
    <row r="225" spans="1:30" x14ac:dyDescent="0.3">
      <c r="A225">
        <v>725</v>
      </c>
      <c r="B225" t="s">
        <v>2531</v>
      </c>
      <c r="C225" t="s">
        <v>647</v>
      </c>
      <c r="D225" t="s">
        <v>41</v>
      </c>
      <c r="E225" t="s">
        <v>16</v>
      </c>
      <c r="F225">
        <v>60</v>
      </c>
      <c r="G225" t="s">
        <v>2532</v>
      </c>
      <c r="H225" t="s">
        <v>2533</v>
      </c>
      <c r="I225" t="s">
        <v>2534</v>
      </c>
      <c r="J225" s="8">
        <v>44361</v>
      </c>
      <c r="K225" s="6" t="str">
        <f t="shared" si="15"/>
        <v>2021</v>
      </c>
      <c r="L225" s="6" t="str">
        <f t="shared" si="16"/>
        <v>Jun</v>
      </c>
      <c r="M225">
        <v>15</v>
      </c>
      <c r="N225" s="10">
        <f t="shared" si="17"/>
        <v>3.49</v>
      </c>
      <c r="O225">
        <f t="shared" si="18"/>
        <v>20</v>
      </c>
      <c r="P225">
        <v>0.5</v>
      </c>
      <c r="Q225" s="12">
        <f>Table1[[#This Row],[Quantity]]*Table1[[#This Row],[Case Size]]</f>
        <v>300</v>
      </c>
      <c r="R225" s="10">
        <f>Table1[[#This Row],[ Sales Volume]]*Table1[[#This Row],[Cost]]</f>
        <v>1047</v>
      </c>
      <c r="S225" s="10">
        <f>Table1[[#This Row],[Sales Values]]-(Table1[[#This Row],[Sales Values]]*0.25)</f>
        <v>785.25</v>
      </c>
      <c r="T225" s="10">
        <f>Table1[[#This Row],[Manufacturing Cost]]-Table1[[#This Row],[Delivery Cost]]</f>
        <v>777.75</v>
      </c>
      <c r="U225" s="10">
        <f>Table1[[#This Row],[Quantity]]*Table1[[#This Row],[Delivery]]</f>
        <v>7.5</v>
      </c>
      <c r="V225" s="10">
        <f>Table1[[#This Row],[Sales Values]]-Table1[[#This Row],[Manufacturing Cost]]</f>
        <v>261.75</v>
      </c>
      <c r="W225" s="13">
        <f>Table1[[#This Row],[Profit]]/Table1[[#This Row],[Sales Values]]</f>
        <v>0.25</v>
      </c>
      <c r="X225" s="10">
        <v>14.95</v>
      </c>
      <c r="Y225" s="14">
        <f>IF(AND(Table1[[#This Row],[Quantity]]&gt;20,Table1[[#This Row],[Quantity]]&lt;=50),3%,IF(AND(Table1[[#This Row],[Quantity]]&gt;50,Table1[[#This Row],[Quantity]]&lt;=100),5%,IF(Table1[[#This Row],[Quantity]]&gt;100,7%,0)))</f>
        <v>0</v>
      </c>
      <c r="Z225" s="10">
        <f>Table1[[#This Row],[Sales Values]]*(1-Table1[[#This Row],[Discount]])</f>
        <v>1047</v>
      </c>
      <c r="AA225" s="10">
        <f>Table1[[#This Row],[Sales Values]]+(Table1[[#This Row],[Sales Values]]*1.05%)</f>
        <v>1057.9935</v>
      </c>
      <c r="AB225" s="10">
        <f>Table1[[#This Row],[Sales Values]]*1.05</f>
        <v>1099.3500000000001</v>
      </c>
      <c r="AC225" s="10" t="str">
        <f t="shared" si="19"/>
        <v>Superwossname</v>
      </c>
      <c r="AD225" t="s">
        <v>101</v>
      </c>
    </row>
    <row r="226" spans="1:30" x14ac:dyDescent="0.3">
      <c r="A226">
        <v>726</v>
      </c>
      <c r="B226" t="s">
        <v>2445</v>
      </c>
      <c r="C226" t="s">
        <v>2344</v>
      </c>
      <c r="D226" t="s">
        <v>28</v>
      </c>
      <c r="E226" t="s">
        <v>29</v>
      </c>
      <c r="F226">
        <v>60</v>
      </c>
      <c r="G226" t="s">
        <v>2535</v>
      </c>
      <c r="H226" t="s">
        <v>2536</v>
      </c>
      <c r="I226" t="s">
        <v>124</v>
      </c>
      <c r="J226" s="8">
        <v>44174</v>
      </c>
      <c r="K226" s="6" t="str">
        <f t="shared" si="15"/>
        <v>2020</v>
      </c>
      <c r="L226" s="6" t="str">
        <f t="shared" si="16"/>
        <v>Dec</v>
      </c>
      <c r="M226">
        <v>58</v>
      </c>
      <c r="N226" s="10">
        <f t="shared" si="17"/>
        <v>1.89</v>
      </c>
      <c r="O226">
        <f t="shared" si="18"/>
        <v>18</v>
      </c>
      <c r="P226">
        <v>0.5</v>
      </c>
      <c r="Q226" s="12">
        <f>Table1[[#This Row],[Quantity]]*Table1[[#This Row],[Case Size]]</f>
        <v>1044</v>
      </c>
      <c r="R226" s="10">
        <f>Table1[[#This Row],[ Sales Volume]]*Table1[[#This Row],[Cost]]</f>
        <v>1973.1599999999999</v>
      </c>
      <c r="S226" s="10">
        <f>Table1[[#This Row],[Sales Values]]-(Table1[[#This Row],[Sales Values]]*0.25)</f>
        <v>1479.87</v>
      </c>
      <c r="T226" s="10">
        <f>Table1[[#This Row],[Manufacturing Cost]]-Table1[[#This Row],[Delivery Cost]]</f>
        <v>1450.87</v>
      </c>
      <c r="U226" s="10">
        <f>Table1[[#This Row],[Quantity]]*Table1[[#This Row],[Delivery]]</f>
        <v>29</v>
      </c>
      <c r="V226" s="10">
        <f>Table1[[#This Row],[Sales Values]]-Table1[[#This Row],[Manufacturing Cost]]</f>
        <v>493.28999999999996</v>
      </c>
      <c r="W226" s="13">
        <f>Table1[[#This Row],[Profit]]/Table1[[#This Row],[Sales Values]]</f>
        <v>0.25</v>
      </c>
      <c r="X226" s="10">
        <v>14.95</v>
      </c>
      <c r="Y226" s="14">
        <f>IF(AND(Table1[[#This Row],[Quantity]]&gt;20,Table1[[#This Row],[Quantity]]&lt;=50),3%,IF(AND(Table1[[#This Row],[Quantity]]&gt;50,Table1[[#This Row],[Quantity]]&lt;=100),5%,IF(Table1[[#This Row],[Quantity]]&gt;100,7%,0)))</f>
        <v>0.05</v>
      </c>
      <c r="Z226" s="10">
        <f>Table1[[#This Row],[Sales Values]]*(1-Table1[[#This Row],[Discount]])</f>
        <v>1874.5019999999997</v>
      </c>
      <c r="AA226" s="10">
        <f>Table1[[#This Row],[Sales Values]]+(Table1[[#This Row],[Sales Values]]*1.05%)</f>
        <v>1993.8781799999999</v>
      </c>
      <c r="AB226" s="10">
        <f>Table1[[#This Row],[Sales Values]]*1.05</f>
        <v>2071.8179999999998</v>
      </c>
      <c r="AC226" s="10" t="str">
        <f t="shared" si="19"/>
        <v>Gigastuff</v>
      </c>
      <c r="AD226" t="s">
        <v>45</v>
      </c>
    </row>
    <row r="227" spans="1:30" x14ac:dyDescent="0.3">
      <c r="A227">
        <v>727</v>
      </c>
      <c r="B227" t="s">
        <v>2537</v>
      </c>
      <c r="C227" t="s">
        <v>1148</v>
      </c>
      <c r="D227" t="s">
        <v>51</v>
      </c>
      <c r="E227" t="s">
        <v>16</v>
      </c>
      <c r="F227">
        <v>30</v>
      </c>
      <c r="G227" t="s">
        <v>2538</v>
      </c>
      <c r="H227" t="s">
        <v>2539</v>
      </c>
      <c r="I227" t="s">
        <v>178</v>
      </c>
      <c r="J227" s="8">
        <v>44702</v>
      </c>
      <c r="K227" s="6" t="str">
        <f t="shared" si="15"/>
        <v>2022</v>
      </c>
      <c r="L227" s="6" t="str">
        <f t="shared" si="16"/>
        <v>May</v>
      </c>
      <c r="M227">
        <v>35</v>
      </c>
      <c r="N227" s="10">
        <f t="shared" si="17"/>
        <v>3.49</v>
      </c>
      <c r="O227">
        <f t="shared" si="18"/>
        <v>20</v>
      </c>
      <c r="P227">
        <v>0.5</v>
      </c>
      <c r="Q227" s="12">
        <f>Table1[[#This Row],[Quantity]]*Table1[[#This Row],[Case Size]]</f>
        <v>700</v>
      </c>
      <c r="R227" s="10">
        <f>Table1[[#This Row],[ Sales Volume]]*Table1[[#This Row],[Cost]]</f>
        <v>2443</v>
      </c>
      <c r="S227" s="10">
        <f>Table1[[#This Row],[Sales Values]]-(Table1[[#This Row],[Sales Values]]*0.25)</f>
        <v>1832.25</v>
      </c>
      <c r="T227" s="10">
        <f>Table1[[#This Row],[Manufacturing Cost]]-Table1[[#This Row],[Delivery Cost]]</f>
        <v>1814.75</v>
      </c>
      <c r="U227" s="10">
        <f>Table1[[#This Row],[Quantity]]*Table1[[#This Row],[Delivery]]</f>
        <v>17.5</v>
      </c>
      <c r="V227" s="10">
        <f>Table1[[#This Row],[Sales Values]]-Table1[[#This Row],[Manufacturing Cost]]</f>
        <v>610.75</v>
      </c>
      <c r="W227" s="13">
        <f>Table1[[#This Row],[Profit]]/Table1[[#This Row],[Sales Values]]</f>
        <v>0.25</v>
      </c>
      <c r="X227" s="10">
        <v>14.95</v>
      </c>
      <c r="Y227" s="14">
        <f>IF(AND(Table1[[#This Row],[Quantity]]&gt;20,Table1[[#This Row],[Quantity]]&lt;=50),3%,IF(AND(Table1[[#This Row],[Quantity]]&gt;50,Table1[[#This Row],[Quantity]]&lt;=100),5%,IF(Table1[[#This Row],[Quantity]]&gt;100,7%,0)))</f>
        <v>0.03</v>
      </c>
      <c r="Z227" s="10">
        <f>Table1[[#This Row],[Sales Values]]*(1-Table1[[#This Row],[Discount]])</f>
        <v>2369.71</v>
      </c>
      <c r="AA227" s="10">
        <f>Table1[[#This Row],[Sales Values]]+(Table1[[#This Row],[Sales Values]]*1.05%)</f>
        <v>2468.6514999999999</v>
      </c>
      <c r="AB227" s="10">
        <f>Table1[[#This Row],[Sales Values]]*1.05</f>
        <v>2565.15</v>
      </c>
      <c r="AC227" s="10" t="str">
        <f t="shared" si="19"/>
        <v>Superwossname</v>
      </c>
      <c r="AD227" t="s">
        <v>101</v>
      </c>
    </row>
    <row r="228" spans="1:30" x14ac:dyDescent="0.3">
      <c r="A228">
        <v>731</v>
      </c>
      <c r="B228" t="s">
        <v>2546</v>
      </c>
      <c r="C228" t="s">
        <v>2547</v>
      </c>
      <c r="D228" t="s">
        <v>15</v>
      </c>
      <c r="E228" t="s">
        <v>16</v>
      </c>
      <c r="F228">
        <v>60</v>
      </c>
      <c r="G228" t="s">
        <v>2548</v>
      </c>
      <c r="H228" t="s">
        <v>1768</v>
      </c>
      <c r="I228" t="s">
        <v>32</v>
      </c>
      <c r="J228" s="8">
        <v>44031</v>
      </c>
      <c r="K228" s="6" t="str">
        <f t="shared" si="15"/>
        <v>2020</v>
      </c>
      <c r="L228" s="6" t="str">
        <f t="shared" si="16"/>
        <v>Jul</v>
      </c>
      <c r="M228">
        <v>73</v>
      </c>
      <c r="N228" s="10">
        <f t="shared" si="17"/>
        <v>1.89</v>
      </c>
      <c r="O228">
        <f t="shared" si="18"/>
        <v>18</v>
      </c>
      <c r="P228">
        <v>0.5</v>
      </c>
      <c r="Q228" s="12">
        <f>Table1[[#This Row],[Quantity]]*Table1[[#This Row],[Case Size]]</f>
        <v>1314</v>
      </c>
      <c r="R228" s="10">
        <f>Table1[[#This Row],[ Sales Volume]]*Table1[[#This Row],[Cost]]</f>
        <v>2483.46</v>
      </c>
      <c r="S228" s="10">
        <f>Table1[[#This Row],[Sales Values]]-(Table1[[#This Row],[Sales Values]]*0.25)</f>
        <v>1862.595</v>
      </c>
      <c r="T228" s="10">
        <f>Table1[[#This Row],[Manufacturing Cost]]-Table1[[#This Row],[Delivery Cost]]</f>
        <v>1826.095</v>
      </c>
      <c r="U228" s="10">
        <f>Table1[[#This Row],[Quantity]]*Table1[[#This Row],[Delivery]]</f>
        <v>36.5</v>
      </c>
      <c r="V228" s="10">
        <f>Table1[[#This Row],[Sales Values]]-Table1[[#This Row],[Manufacturing Cost]]</f>
        <v>620.86500000000001</v>
      </c>
      <c r="W228" s="13">
        <f>Table1[[#This Row],[Profit]]/Table1[[#This Row],[Sales Values]]</f>
        <v>0.25</v>
      </c>
      <c r="X228" s="10">
        <v>14.95</v>
      </c>
      <c r="Y228" s="14">
        <f>IF(AND(Table1[[#This Row],[Quantity]]&gt;20,Table1[[#This Row],[Quantity]]&lt;=50),3%,IF(AND(Table1[[#This Row],[Quantity]]&gt;50,Table1[[#This Row],[Quantity]]&lt;=100),5%,IF(Table1[[#This Row],[Quantity]]&gt;100,7%,0)))</f>
        <v>0.05</v>
      </c>
      <c r="Z228" s="10">
        <f>Table1[[#This Row],[Sales Values]]*(1-Table1[[#This Row],[Discount]])</f>
        <v>2359.2869999999998</v>
      </c>
      <c r="AA228" s="10">
        <f>Table1[[#This Row],[Sales Values]]+(Table1[[#This Row],[Sales Values]]*1.05%)</f>
        <v>2509.5363299999999</v>
      </c>
      <c r="AB228" s="10">
        <f>Table1[[#This Row],[Sales Values]]*1.05</f>
        <v>2607.6330000000003</v>
      </c>
      <c r="AC228" s="10" t="str">
        <f t="shared" si="19"/>
        <v>Gigastuff</v>
      </c>
      <c r="AD228" t="s">
        <v>45</v>
      </c>
    </row>
    <row r="229" spans="1:30" x14ac:dyDescent="0.3">
      <c r="A229">
        <v>733</v>
      </c>
      <c r="B229" t="s">
        <v>683</v>
      </c>
      <c r="C229" t="s">
        <v>2553</v>
      </c>
      <c r="D229" t="s">
        <v>28</v>
      </c>
      <c r="E229" t="s">
        <v>29</v>
      </c>
      <c r="F229">
        <v>30</v>
      </c>
      <c r="G229" t="s">
        <v>2554</v>
      </c>
      <c r="H229" t="s">
        <v>2555</v>
      </c>
      <c r="I229" t="s">
        <v>32</v>
      </c>
      <c r="J229" s="8">
        <v>44681</v>
      </c>
      <c r="K229" s="6" t="str">
        <f t="shared" si="15"/>
        <v>2022</v>
      </c>
      <c r="L229" s="6" t="str">
        <f t="shared" si="16"/>
        <v>Apr</v>
      </c>
      <c r="M229">
        <v>87</v>
      </c>
      <c r="N229" s="10">
        <f t="shared" si="17"/>
        <v>2.0099999999999998</v>
      </c>
      <c r="O229">
        <f t="shared" si="18"/>
        <v>20</v>
      </c>
      <c r="P229">
        <v>0.5</v>
      </c>
      <c r="Q229" s="11">
        <f>Table1[[#This Row],[Quantity]]*Table1[[#This Row],[Case Size]]</f>
        <v>1740</v>
      </c>
      <c r="R229" s="10">
        <f>Table1[[#This Row],[ Sales Volume]]*Table1[[#This Row],[Cost]]</f>
        <v>3497.3999999999996</v>
      </c>
      <c r="S229" s="10">
        <f>Table1[[#This Row],[Sales Values]]-(Table1[[#This Row],[Sales Values]]*0.25)</f>
        <v>2623.0499999999997</v>
      </c>
      <c r="T229" s="10">
        <f>Table1[[#This Row],[Manufacturing Cost]]-Table1[[#This Row],[Delivery Cost]]</f>
        <v>2579.5499999999997</v>
      </c>
      <c r="U229" s="10">
        <f>Table1[[#This Row],[Quantity]]*Table1[[#This Row],[Delivery]]</f>
        <v>43.5</v>
      </c>
      <c r="V229" s="10">
        <f>Table1[[#This Row],[Sales Values]]-Table1[[#This Row],[Manufacturing Cost]]</f>
        <v>874.34999999999991</v>
      </c>
      <c r="W229" s="13">
        <f>Table1[[#This Row],[Profit]]/Table1[[#This Row],[Sales Values]]</f>
        <v>0.25</v>
      </c>
      <c r="X229" s="10">
        <v>14.95</v>
      </c>
      <c r="Y229" s="14">
        <f>IF(AND(Table1[[#This Row],[Quantity]]&gt;20,Table1[[#This Row],[Quantity]]&lt;=50),3%,IF(AND(Table1[[#This Row],[Quantity]]&gt;50,Table1[[#This Row],[Quantity]]&lt;=100),5%,IF(Table1[[#This Row],[Quantity]]&gt;100,7%,0)))</f>
        <v>0.05</v>
      </c>
      <c r="Z229" s="10">
        <f>Table1[[#This Row],[Sales Values]]*(1-Table1[[#This Row],[Discount]])</f>
        <v>3322.5299999999993</v>
      </c>
      <c r="AA229" s="10">
        <f>Table1[[#This Row],[Sales Values]]+(Table1[[#This Row],[Sales Values]]*1.05%)</f>
        <v>3534.1226999999994</v>
      </c>
      <c r="AB229" s="10">
        <f>Table1[[#This Row],[Sales Values]]*1.05</f>
        <v>3672.27</v>
      </c>
      <c r="AC229" s="10" t="str">
        <f t="shared" si="19"/>
        <v>Hyperwotsit</v>
      </c>
      <c r="AD229" t="s">
        <v>20</v>
      </c>
    </row>
    <row r="230" spans="1:30" x14ac:dyDescent="0.3">
      <c r="A230">
        <v>735</v>
      </c>
      <c r="B230" t="s">
        <v>2560</v>
      </c>
      <c r="C230" t="s">
        <v>2561</v>
      </c>
      <c r="D230" t="s">
        <v>15</v>
      </c>
      <c r="E230" t="s">
        <v>16</v>
      </c>
      <c r="F230">
        <v>60</v>
      </c>
      <c r="G230" t="s">
        <v>2558</v>
      </c>
      <c r="H230" t="s">
        <v>1519</v>
      </c>
      <c r="I230" t="s">
        <v>32</v>
      </c>
      <c r="J230" s="8">
        <v>43920</v>
      </c>
      <c r="K230" s="6" t="str">
        <f t="shared" si="15"/>
        <v>2020</v>
      </c>
      <c r="L230" s="6" t="str">
        <f t="shared" si="16"/>
        <v>Mar</v>
      </c>
      <c r="M230">
        <v>50</v>
      </c>
      <c r="N230" s="10">
        <f t="shared" si="17"/>
        <v>1.89</v>
      </c>
      <c r="O230">
        <f t="shared" si="18"/>
        <v>18</v>
      </c>
      <c r="P230">
        <v>0.5</v>
      </c>
      <c r="Q230" s="12">
        <f>Table1[[#This Row],[Quantity]]*Table1[[#This Row],[Case Size]]</f>
        <v>900</v>
      </c>
      <c r="R230" s="10">
        <f>Table1[[#This Row],[ Sales Volume]]*Table1[[#This Row],[Cost]]</f>
        <v>1701</v>
      </c>
      <c r="S230" s="10">
        <f>Table1[[#This Row],[Sales Values]]-(Table1[[#This Row],[Sales Values]]*0.25)</f>
        <v>1275.75</v>
      </c>
      <c r="T230" s="10">
        <f>Table1[[#This Row],[Manufacturing Cost]]-Table1[[#This Row],[Delivery Cost]]</f>
        <v>1250.75</v>
      </c>
      <c r="U230" s="10">
        <f>Table1[[#This Row],[Quantity]]*Table1[[#This Row],[Delivery]]</f>
        <v>25</v>
      </c>
      <c r="V230" s="10">
        <f>Table1[[#This Row],[Sales Values]]-Table1[[#This Row],[Manufacturing Cost]]</f>
        <v>425.25</v>
      </c>
      <c r="W230" s="13">
        <f>Table1[[#This Row],[Profit]]/Table1[[#This Row],[Sales Values]]</f>
        <v>0.25</v>
      </c>
      <c r="X230" s="10">
        <v>14.95</v>
      </c>
      <c r="Y230" s="14">
        <f>IF(AND(Table1[[#This Row],[Quantity]]&gt;20,Table1[[#This Row],[Quantity]]&lt;=50),3%,IF(AND(Table1[[#This Row],[Quantity]]&gt;50,Table1[[#This Row],[Quantity]]&lt;=100),5%,IF(Table1[[#This Row],[Quantity]]&gt;100,7%,0)))</f>
        <v>0.03</v>
      </c>
      <c r="Z230" s="10">
        <f>Table1[[#This Row],[Sales Values]]*(1-Table1[[#This Row],[Discount]])</f>
        <v>1649.97</v>
      </c>
      <c r="AA230" s="10">
        <f>Table1[[#This Row],[Sales Values]]+(Table1[[#This Row],[Sales Values]]*1.05%)</f>
        <v>1718.8605</v>
      </c>
      <c r="AB230" s="10">
        <f>Table1[[#This Row],[Sales Values]]*1.05</f>
        <v>1786.0500000000002</v>
      </c>
      <c r="AC230" s="10" t="str">
        <f t="shared" si="19"/>
        <v>Gigastuff</v>
      </c>
      <c r="AD230" t="s">
        <v>45</v>
      </c>
    </row>
    <row r="231" spans="1:30" x14ac:dyDescent="0.3">
      <c r="A231">
        <v>736</v>
      </c>
      <c r="B231" t="s">
        <v>2562</v>
      </c>
      <c r="C231" t="s">
        <v>2563</v>
      </c>
      <c r="D231" t="s">
        <v>28</v>
      </c>
      <c r="E231" t="s">
        <v>29</v>
      </c>
      <c r="F231">
        <v>90</v>
      </c>
      <c r="G231" t="s">
        <v>2564</v>
      </c>
      <c r="H231" t="s">
        <v>781</v>
      </c>
      <c r="I231" t="s">
        <v>294</v>
      </c>
      <c r="J231" s="8">
        <v>44139</v>
      </c>
      <c r="K231" s="6" t="str">
        <f t="shared" si="15"/>
        <v>2020</v>
      </c>
      <c r="L231" s="6" t="str">
        <f t="shared" si="16"/>
        <v>Nov</v>
      </c>
      <c r="M231">
        <v>32</v>
      </c>
      <c r="N231" s="10">
        <f t="shared" si="17"/>
        <v>3.49</v>
      </c>
      <c r="O231">
        <f t="shared" si="18"/>
        <v>20</v>
      </c>
      <c r="P231">
        <v>0.5</v>
      </c>
      <c r="Q231" s="12">
        <f>Table1[[#This Row],[Quantity]]*Table1[[#This Row],[Case Size]]</f>
        <v>640</v>
      </c>
      <c r="R231" s="10">
        <f>Table1[[#This Row],[ Sales Volume]]*Table1[[#This Row],[Cost]]</f>
        <v>2233.6000000000004</v>
      </c>
      <c r="S231" s="10">
        <f>Table1[[#This Row],[Sales Values]]-(Table1[[#This Row],[Sales Values]]*0.25)</f>
        <v>1675.2000000000003</v>
      </c>
      <c r="T231" s="10">
        <f>Table1[[#This Row],[Manufacturing Cost]]-Table1[[#This Row],[Delivery Cost]]</f>
        <v>1659.2000000000003</v>
      </c>
      <c r="U231" s="10">
        <f>Table1[[#This Row],[Quantity]]*Table1[[#This Row],[Delivery]]</f>
        <v>16</v>
      </c>
      <c r="V231" s="10">
        <f>Table1[[#This Row],[Sales Values]]-Table1[[#This Row],[Manufacturing Cost]]</f>
        <v>558.40000000000009</v>
      </c>
      <c r="W231" s="13">
        <f>Table1[[#This Row],[Profit]]/Table1[[#This Row],[Sales Values]]</f>
        <v>0.25</v>
      </c>
      <c r="X231" s="10">
        <v>14.95</v>
      </c>
      <c r="Y231" s="14">
        <f>IF(AND(Table1[[#This Row],[Quantity]]&gt;20,Table1[[#This Row],[Quantity]]&lt;=50),3%,IF(AND(Table1[[#This Row],[Quantity]]&gt;50,Table1[[#This Row],[Quantity]]&lt;=100),5%,IF(Table1[[#This Row],[Quantity]]&gt;100,7%,0)))</f>
        <v>0.03</v>
      </c>
      <c r="Z231" s="10">
        <f>Table1[[#This Row],[Sales Values]]*(1-Table1[[#This Row],[Discount]])</f>
        <v>2166.5920000000001</v>
      </c>
      <c r="AA231" s="10">
        <f>Table1[[#This Row],[Sales Values]]+(Table1[[#This Row],[Sales Values]]*1.05%)</f>
        <v>2257.0528000000004</v>
      </c>
      <c r="AB231" s="10">
        <f>Table1[[#This Row],[Sales Values]]*1.05</f>
        <v>2345.2800000000007</v>
      </c>
      <c r="AC231" s="10" t="str">
        <f t="shared" si="19"/>
        <v>Superwossname</v>
      </c>
      <c r="AD231" t="s">
        <v>101</v>
      </c>
    </row>
    <row r="232" spans="1:30" x14ac:dyDescent="0.3">
      <c r="A232">
        <v>739</v>
      </c>
      <c r="B232" t="s">
        <v>2571</v>
      </c>
      <c r="C232" t="s">
        <v>2572</v>
      </c>
      <c r="D232" t="s">
        <v>15</v>
      </c>
      <c r="E232" t="s">
        <v>16</v>
      </c>
      <c r="F232">
        <v>30</v>
      </c>
      <c r="G232" t="s">
        <v>2573</v>
      </c>
      <c r="H232" t="s">
        <v>2137</v>
      </c>
      <c r="I232" t="s">
        <v>187</v>
      </c>
      <c r="J232" s="8">
        <v>44136</v>
      </c>
      <c r="K232" s="6" t="str">
        <f t="shared" si="15"/>
        <v>2020</v>
      </c>
      <c r="L232" s="6" t="str">
        <f t="shared" si="16"/>
        <v>Nov</v>
      </c>
      <c r="M232">
        <v>7</v>
      </c>
      <c r="N232" s="10">
        <f t="shared" si="17"/>
        <v>2.0099999999999998</v>
      </c>
      <c r="O232">
        <f t="shared" si="18"/>
        <v>20</v>
      </c>
      <c r="P232">
        <v>0.5</v>
      </c>
      <c r="Q232" s="12">
        <f>Table1[[#This Row],[Quantity]]*Table1[[#This Row],[Case Size]]</f>
        <v>140</v>
      </c>
      <c r="R232" s="10">
        <f>Table1[[#This Row],[ Sales Volume]]*Table1[[#This Row],[Cost]]</f>
        <v>281.39999999999998</v>
      </c>
      <c r="S232" s="10">
        <f>Table1[[#This Row],[Sales Values]]-(Table1[[#This Row],[Sales Values]]*0.25)</f>
        <v>211.04999999999998</v>
      </c>
      <c r="T232" s="10">
        <f>Table1[[#This Row],[Manufacturing Cost]]-Table1[[#This Row],[Delivery Cost]]</f>
        <v>207.54999999999998</v>
      </c>
      <c r="U232" s="10">
        <f>Table1[[#This Row],[Quantity]]*Table1[[#This Row],[Delivery]]</f>
        <v>3.5</v>
      </c>
      <c r="V232" s="10">
        <f>Table1[[#This Row],[Sales Values]]-Table1[[#This Row],[Manufacturing Cost]]</f>
        <v>70.349999999999994</v>
      </c>
      <c r="W232" s="13">
        <f>Table1[[#This Row],[Profit]]/Table1[[#This Row],[Sales Values]]</f>
        <v>0.25</v>
      </c>
      <c r="X232" s="10">
        <v>14.95</v>
      </c>
      <c r="Y232" s="14">
        <f>IF(AND(Table1[[#This Row],[Quantity]]&gt;20,Table1[[#This Row],[Quantity]]&lt;=50),3%,IF(AND(Table1[[#This Row],[Quantity]]&gt;50,Table1[[#This Row],[Quantity]]&lt;=100),5%,IF(Table1[[#This Row],[Quantity]]&gt;100,7%,0)))</f>
        <v>0</v>
      </c>
      <c r="Z232" s="10">
        <f>Table1[[#This Row],[Sales Values]]*(1-Table1[[#This Row],[Discount]])</f>
        <v>281.39999999999998</v>
      </c>
      <c r="AA232" s="10">
        <f>Table1[[#This Row],[Sales Values]]+(Table1[[#This Row],[Sales Values]]*1.05%)</f>
        <v>284.35469999999998</v>
      </c>
      <c r="AB232" s="10">
        <f>Table1[[#This Row],[Sales Values]]*1.05</f>
        <v>295.46999999999997</v>
      </c>
      <c r="AC232" s="10" t="str">
        <f t="shared" si="19"/>
        <v>Hyperwotsit</v>
      </c>
      <c r="AD232" t="s">
        <v>20</v>
      </c>
    </row>
    <row r="233" spans="1:30" x14ac:dyDescent="0.3">
      <c r="A233">
        <v>743</v>
      </c>
      <c r="B233" t="s">
        <v>2584</v>
      </c>
      <c r="C233" t="s">
        <v>2585</v>
      </c>
      <c r="D233" t="s">
        <v>28</v>
      </c>
      <c r="E233" t="s">
        <v>29</v>
      </c>
      <c r="F233">
        <v>60</v>
      </c>
      <c r="G233" t="s">
        <v>2586</v>
      </c>
      <c r="H233" t="s">
        <v>2587</v>
      </c>
      <c r="I233" t="s">
        <v>124</v>
      </c>
      <c r="J233" s="8">
        <v>44747</v>
      </c>
      <c r="K233" s="6" t="str">
        <f t="shared" si="15"/>
        <v>2022</v>
      </c>
      <c r="L233" s="6" t="str">
        <f t="shared" si="16"/>
        <v>Jul</v>
      </c>
      <c r="M233">
        <v>81</v>
      </c>
      <c r="N233" s="10">
        <f t="shared" si="17"/>
        <v>1.89</v>
      </c>
      <c r="O233">
        <f t="shared" si="18"/>
        <v>18</v>
      </c>
      <c r="P233">
        <v>0.5</v>
      </c>
      <c r="Q233" s="12">
        <f>Table1[[#This Row],[Quantity]]*Table1[[#This Row],[Case Size]]</f>
        <v>1458</v>
      </c>
      <c r="R233" s="10">
        <f>Table1[[#This Row],[ Sales Volume]]*Table1[[#This Row],[Cost]]</f>
        <v>2755.62</v>
      </c>
      <c r="S233" s="10">
        <f>Table1[[#This Row],[Sales Values]]-(Table1[[#This Row],[Sales Values]]*0.25)</f>
        <v>2066.7150000000001</v>
      </c>
      <c r="T233" s="10">
        <f>Table1[[#This Row],[Manufacturing Cost]]-Table1[[#This Row],[Delivery Cost]]</f>
        <v>2026.2150000000001</v>
      </c>
      <c r="U233" s="10">
        <f>Table1[[#This Row],[Quantity]]*Table1[[#This Row],[Delivery]]</f>
        <v>40.5</v>
      </c>
      <c r="V233" s="10">
        <f>Table1[[#This Row],[Sales Values]]-Table1[[#This Row],[Manufacturing Cost]]</f>
        <v>688.90499999999975</v>
      </c>
      <c r="W233" s="13">
        <f>Table1[[#This Row],[Profit]]/Table1[[#This Row],[Sales Values]]</f>
        <v>0.24999999999999992</v>
      </c>
      <c r="X233" s="10">
        <v>14.95</v>
      </c>
      <c r="Y233" s="14">
        <f>IF(AND(Table1[[#This Row],[Quantity]]&gt;20,Table1[[#This Row],[Quantity]]&lt;=50),3%,IF(AND(Table1[[#This Row],[Quantity]]&gt;50,Table1[[#This Row],[Quantity]]&lt;=100),5%,IF(Table1[[#This Row],[Quantity]]&gt;100,7%,0)))</f>
        <v>0.05</v>
      </c>
      <c r="Z233" s="10">
        <f>Table1[[#This Row],[Sales Values]]*(1-Table1[[#This Row],[Discount]])</f>
        <v>2617.8389999999999</v>
      </c>
      <c r="AA233" s="10">
        <f>Table1[[#This Row],[Sales Values]]+(Table1[[#This Row],[Sales Values]]*1.05%)</f>
        <v>2784.5540099999998</v>
      </c>
      <c r="AB233" s="10">
        <f>Table1[[#This Row],[Sales Values]]*1.05</f>
        <v>2893.4009999999998</v>
      </c>
      <c r="AC233" s="10" t="str">
        <f t="shared" si="19"/>
        <v>Gigastuff</v>
      </c>
      <c r="AD233" t="s">
        <v>45</v>
      </c>
    </row>
    <row r="234" spans="1:30" x14ac:dyDescent="0.3">
      <c r="A234">
        <v>751</v>
      </c>
      <c r="B234" t="s">
        <v>2200</v>
      </c>
      <c r="C234" t="s">
        <v>76</v>
      </c>
      <c r="D234" t="s">
        <v>28</v>
      </c>
      <c r="E234" t="s">
        <v>29</v>
      </c>
      <c r="F234">
        <v>30</v>
      </c>
      <c r="G234" t="s">
        <v>2610</v>
      </c>
      <c r="H234" t="s">
        <v>530</v>
      </c>
      <c r="I234" t="s">
        <v>124</v>
      </c>
      <c r="J234" s="8">
        <v>44577</v>
      </c>
      <c r="K234" s="6" t="str">
        <f t="shared" si="15"/>
        <v>2022</v>
      </c>
      <c r="L234" s="6" t="str">
        <f t="shared" si="16"/>
        <v>Jan</v>
      </c>
      <c r="M234">
        <v>105</v>
      </c>
      <c r="N234" s="10">
        <f t="shared" si="17"/>
        <v>1.89</v>
      </c>
      <c r="O234">
        <f t="shared" si="18"/>
        <v>18</v>
      </c>
      <c r="P234">
        <v>0.5</v>
      </c>
      <c r="Q234" s="12">
        <f>Table1[[#This Row],[Quantity]]*Table1[[#This Row],[Case Size]]</f>
        <v>1890</v>
      </c>
      <c r="R234" s="10">
        <f>Table1[[#This Row],[ Sales Volume]]*Table1[[#This Row],[Cost]]</f>
        <v>3572.1</v>
      </c>
      <c r="S234" s="10">
        <f>Table1[[#This Row],[Sales Values]]-(Table1[[#This Row],[Sales Values]]*0.25)</f>
        <v>2679.0749999999998</v>
      </c>
      <c r="T234" s="10">
        <f>Table1[[#This Row],[Manufacturing Cost]]-Table1[[#This Row],[Delivery Cost]]</f>
        <v>2626.5749999999998</v>
      </c>
      <c r="U234" s="10">
        <f>Table1[[#This Row],[Quantity]]*Table1[[#This Row],[Delivery]]</f>
        <v>52.5</v>
      </c>
      <c r="V234" s="10">
        <f>Table1[[#This Row],[Sales Values]]-Table1[[#This Row],[Manufacturing Cost]]</f>
        <v>893.02500000000009</v>
      </c>
      <c r="W234" s="13">
        <f>Table1[[#This Row],[Profit]]/Table1[[#This Row],[Sales Values]]</f>
        <v>0.25000000000000006</v>
      </c>
      <c r="X234" s="10">
        <v>14.95</v>
      </c>
      <c r="Y234" s="14">
        <f>IF(AND(Table1[[#This Row],[Quantity]]&gt;20,Table1[[#This Row],[Quantity]]&lt;=50),3%,IF(AND(Table1[[#This Row],[Quantity]]&gt;50,Table1[[#This Row],[Quantity]]&lt;=100),5%,IF(Table1[[#This Row],[Quantity]]&gt;100,7%,0)))</f>
        <v>7.0000000000000007E-2</v>
      </c>
      <c r="Z234" s="10">
        <f>Table1[[#This Row],[Sales Values]]*(1-Table1[[#This Row],[Discount]])</f>
        <v>3322.0529999999999</v>
      </c>
      <c r="AA234" s="10">
        <f>Table1[[#This Row],[Sales Values]]+(Table1[[#This Row],[Sales Values]]*1.05%)</f>
        <v>3609.6070500000001</v>
      </c>
      <c r="AB234" s="10">
        <f>Table1[[#This Row],[Sales Values]]*1.05</f>
        <v>3750.7049999999999</v>
      </c>
      <c r="AC234" s="10" t="str">
        <f t="shared" si="19"/>
        <v>Gigastuff</v>
      </c>
      <c r="AD234" t="s">
        <v>45</v>
      </c>
    </row>
    <row r="235" spans="1:30" x14ac:dyDescent="0.3">
      <c r="A235">
        <v>757</v>
      </c>
      <c r="B235" t="s">
        <v>2623</v>
      </c>
      <c r="C235" t="s">
        <v>2210</v>
      </c>
      <c r="D235" t="s">
        <v>51</v>
      </c>
      <c r="E235" t="s">
        <v>16</v>
      </c>
      <c r="F235">
        <v>60</v>
      </c>
      <c r="G235" t="s">
        <v>2621</v>
      </c>
      <c r="H235" t="s">
        <v>2624</v>
      </c>
      <c r="I235" t="s">
        <v>32</v>
      </c>
      <c r="J235" s="8">
        <v>44129</v>
      </c>
      <c r="K235" s="6" t="str">
        <f t="shared" si="15"/>
        <v>2020</v>
      </c>
      <c r="L235" s="6" t="str">
        <f t="shared" si="16"/>
        <v>Oct</v>
      </c>
      <c r="M235">
        <v>32</v>
      </c>
      <c r="N235" s="10">
        <f t="shared" si="17"/>
        <v>2.0099999999999998</v>
      </c>
      <c r="O235">
        <f t="shared" si="18"/>
        <v>20</v>
      </c>
      <c r="P235">
        <v>0.5</v>
      </c>
      <c r="Q235" s="12">
        <f>Table1[[#This Row],[Quantity]]*Table1[[#This Row],[Case Size]]</f>
        <v>640</v>
      </c>
      <c r="R235" s="10">
        <f>Table1[[#This Row],[ Sales Volume]]*Table1[[#This Row],[Cost]]</f>
        <v>1286.3999999999999</v>
      </c>
      <c r="S235" s="10">
        <f>Table1[[#This Row],[Sales Values]]-(Table1[[#This Row],[Sales Values]]*0.25)</f>
        <v>964.8</v>
      </c>
      <c r="T235" s="10">
        <f>Table1[[#This Row],[Manufacturing Cost]]-Table1[[#This Row],[Delivery Cost]]</f>
        <v>948.8</v>
      </c>
      <c r="U235" s="10">
        <f>Table1[[#This Row],[Quantity]]*Table1[[#This Row],[Delivery]]</f>
        <v>16</v>
      </c>
      <c r="V235" s="10">
        <f>Table1[[#This Row],[Sales Values]]-Table1[[#This Row],[Manufacturing Cost]]</f>
        <v>321.59999999999991</v>
      </c>
      <c r="W235" s="13">
        <f>Table1[[#This Row],[Profit]]/Table1[[#This Row],[Sales Values]]</f>
        <v>0.24999999999999994</v>
      </c>
      <c r="X235" s="10">
        <v>14.95</v>
      </c>
      <c r="Y235" s="14">
        <f>IF(AND(Table1[[#This Row],[Quantity]]&gt;20,Table1[[#This Row],[Quantity]]&lt;=50),3%,IF(AND(Table1[[#This Row],[Quantity]]&gt;50,Table1[[#This Row],[Quantity]]&lt;=100),5%,IF(Table1[[#This Row],[Quantity]]&gt;100,7%,0)))</f>
        <v>0.03</v>
      </c>
      <c r="Z235" s="10">
        <f>Table1[[#This Row],[Sales Values]]*(1-Table1[[#This Row],[Discount]])</f>
        <v>1247.8079999999998</v>
      </c>
      <c r="AA235" s="10">
        <f>Table1[[#This Row],[Sales Values]]+(Table1[[#This Row],[Sales Values]]*1.05%)</f>
        <v>1299.9071999999999</v>
      </c>
      <c r="AB235" s="10">
        <f>Table1[[#This Row],[Sales Values]]*1.05</f>
        <v>1350.72</v>
      </c>
      <c r="AC235" s="10" t="str">
        <f t="shared" si="19"/>
        <v>Hyperwotsit</v>
      </c>
      <c r="AD235" t="s">
        <v>20</v>
      </c>
    </row>
    <row r="236" spans="1:30" x14ac:dyDescent="0.3">
      <c r="A236">
        <v>761</v>
      </c>
      <c r="B236" t="s">
        <v>2634</v>
      </c>
      <c r="C236" t="s">
        <v>2635</v>
      </c>
      <c r="D236" t="s">
        <v>15</v>
      </c>
      <c r="E236" t="s">
        <v>16</v>
      </c>
      <c r="F236">
        <v>90</v>
      </c>
      <c r="G236" t="s">
        <v>13542</v>
      </c>
      <c r="H236" t="s">
        <v>2156</v>
      </c>
      <c r="I236" t="s">
        <v>32</v>
      </c>
      <c r="J236" s="8">
        <v>44775</v>
      </c>
      <c r="K236" s="6" t="str">
        <f t="shared" si="15"/>
        <v>2022</v>
      </c>
      <c r="L236" s="6" t="str">
        <f t="shared" si="16"/>
        <v>Aug</v>
      </c>
      <c r="M236">
        <v>44</v>
      </c>
      <c r="N236" s="10">
        <f t="shared" si="17"/>
        <v>2.0099999999999998</v>
      </c>
      <c r="O236">
        <f t="shared" si="18"/>
        <v>20</v>
      </c>
      <c r="P236">
        <v>0.5</v>
      </c>
      <c r="Q236" s="11">
        <f>Table1[[#This Row],[Quantity]]*Table1[[#This Row],[Case Size]]</f>
        <v>880</v>
      </c>
      <c r="R236" s="10">
        <f>Table1[[#This Row],[ Sales Volume]]*Table1[[#This Row],[Cost]]</f>
        <v>1768.7999999999997</v>
      </c>
      <c r="S236" s="10">
        <f>Table1[[#This Row],[Sales Values]]-(Table1[[#This Row],[Sales Values]]*0.25)</f>
        <v>1326.6</v>
      </c>
      <c r="T236" s="10">
        <f>Table1[[#This Row],[Manufacturing Cost]]-Table1[[#This Row],[Delivery Cost]]</f>
        <v>1304.5999999999999</v>
      </c>
      <c r="U236" s="10">
        <f>Table1[[#This Row],[Quantity]]*Table1[[#This Row],[Delivery]]</f>
        <v>22</v>
      </c>
      <c r="V236" s="10">
        <f>Table1[[#This Row],[Sales Values]]-Table1[[#This Row],[Manufacturing Cost]]</f>
        <v>442.19999999999982</v>
      </c>
      <c r="W236" s="13">
        <f>Table1[[#This Row],[Profit]]/Table1[[#This Row],[Sales Values]]</f>
        <v>0.24999999999999994</v>
      </c>
      <c r="X236" s="10">
        <v>14.95</v>
      </c>
      <c r="Y236" s="14">
        <f>IF(AND(Table1[[#This Row],[Quantity]]&gt;20,Table1[[#This Row],[Quantity]]&lt;=50),3%,IF(AND(Table1[[#This Row],[Quantity]]&gt;50,Table1[[#This Row],[Quantity]]&lt;=100),5%,IF(Table1[[#This Row],[Quantity]]&gt;100,7%,0)))</f>
        <v>0.03</v>
      </c>
      <c r="Z236" s="10">
        <f>Table1[[#This Row],[Sales Values]]*(1-Table1[[#This Row],[Discount]])</f>
        <v>1715.7359999999996</v>
      </c>
      <c r="AA236" s="10">
        <f>Table1[[#This Row],[Sales Values]]+(Table1[[#This Row],[Sales Values]]*1.05%)</f>
        <v>1787.3723999999997</v>
      </c>
      <c r="AB236" s="10">
        <f>Table1[[#This Row],[Sales Values]]*1.05</f>
        <v>1857.2399999999998</v>
      </c>
      <c r="AC236" s="10" t="str">
        <f t="shared" si="19"/>
        <v>Hyperwotsit</v>
      </c>
      <c r="AD236" t="s">
        <v>20</v>
      </c>
    </row>
    <row r="237" spans="1:30" x14ac:dyDescent="0.3">
      <c r="A237">
        <v>766</v>
      </c>
      <c r="B237" t="s">
        <v>2326</v>
      </c>
      <c r="C237" t="s">
        <v>2650</v>
      </c>
      <c r="D237" t="s">
        <v>92</v>
      </c>
      <c r="E237" t="s">
        <v>16</v>
      </c>
      <c r="F237">
        <v>90</v>
      </c>
      <c r="G237" t="s">
        <v>2651</v>
      </c>
      <c r="H237" t="s">
        <v>275</v>
      </c>
      <c r="I237" t="s">
        <v>32</v>
      </c>
      <c r="J237" s="8">
        <v>44696</v>
      </c>
      <c r="K237" s="6" t="str">
        <f t="shared" si="15"/>
        <v>2022</v>
      </c>
      <c r="L237" s="6" t="str">
        <f t="shared" si="16"/>
        <v>May</v>
      </c>
      <c r="M237">
        <v>66</v>
      </c>
      <c r="N237" s="10">
        <f t="shared" si="17"/>
        <v>3.49</v>
      </c>
      <c r="O237">
        <f t="shared" si="18"/>
        <v>20</v>
      </c>
      <c r="P237">
        <v>0.5</v>
      </c>
      <c r="Q237" s="12">
        <f>Table1[[#This Row],[Quantity]]*Table1[[#This Row],[Case Size]]</f>
        <v>1320</v>
      </c>
      <c r="R237" s="10">
        <f>Table1[[#This Row],[ Sales Volume]]*Table1[[#This Row],[Cost]]</f>
        <v>4606.8</v>
      </c>
      <c r="S237" s="10">
        <f>Table1[[#This Row],[Sales Values]]-(Table1[[#This Row],[Sales Values]]*0.25)</f>
        <v>3455.1000000000004</v>
      </c>
      <c r="T237" s="10">
        <f>Table1[[#This Row],[Manufacturing Cost]]-Table1[[#This Row],[Delivery Cost]]</f>
        <v>3422.1000000000004</v>
      </c>
      <c r="U237" s="10">
        <f>Table1[[#This Row],[Quantity]]*Table1[[#This Row],[Delivery]]</f>
        <v>33</v>
      </c>
      <c r="V237" s="10">
        <f>Table1[[#This Row],[Sales Values]]-Table1[[#This Row],[Manufacturing Cost]]</f>
        <v>1151.6999999999998</v>
      </c>
      <c r="W237" s="13">
        <f>Table1[[#This Row],[Profit]]/Table1[[#This Row],[Sales Values]]</f>
        <v>0.24999999999999994</v>
      </c>
      <c r="X237" s="10">
        <v>14.95</v>
      </c>
      <c r="Y237" s="14">
        <f>IF(AND(Table1[[#This Row],[Quantity]]&gt;20,Table1[[#This Row],[Quantity]]&lt;=50),3%,IF(AND(Table1[[#This Row],[Quantity]]&gt;50,Table1[[#This Row],[Quantity]]&lt;=100),5%,IF(Table1[[#This Row],[Quantity]]&gt;100,7%,0)))</f>
        <v>0.05</v>
      </c>
      <c r="Z237" s="10">
        <f>Table1[[#This Row],[Sales Values]]*(1-Table1[[#This Row],[Discount]])</f>
        <v>4376.46</v>
      </c>
      <c r="AA237" s="10">
        <f>Table1[[#This Row],[Sales Values]]+(Table1[[#This Row],[Sales Values]]*1.05%)</f>
        <v>4655.1714000000002</v>
      </c>
      <c r="AB237" s="10">
        <f>Table1[[#This Row],[Sales Values]]*1.05</f>
        <v>4837.1400000000003</v>
      </c>
      <c r="AC237" s="10" t="str">
        <f t="shared" si="19"/>
        <v>Superwossname</v>
      </c>
      <c r="AD237" t="s">
        <v>101</v>
      </c>
    </row>
    <row r="238" spans="1:30" x14ac:dyDescent="0.3">
      <c r="A238">
        <v>768</v>
      </c>
      <c r="B238" t="s">
        <v>2656</v>
      </c>
      <c r="C238" t="s">
        <v>2207</v>
      </c>
      <c r="D238" t="s">
        <v>15</v>
      </c>
      <c r="E238" t="s">
        <v>16</v>
      </c>
      <c r="F238">
        <v>90</v>
      </c>
      <c r="G238" t="s">
        <v>14464</v>
      </c>
      <c r="H238" t="s">
        <v>2658</v>
      </c>
      <c r="I238" t="s">
        <v>173</v>
      </c>
      <c r="J238" s="8">
        <v>44839</v>
      </c>
      <c r="K238" s="6" t="str">
        <f t="shared" si="15"/>
        <v>2022</v>
      </c>
      <c r="L238" s="6" t="str">
        <f t="shared" si="16"/>
        <v>Oct</v>
      </c>
      <c r="M238">
        <v>57</v>
      </c>
      <c r="N238" s="10">
        <f t="shared" si="17"/>
        <v>2.0099999999999998</v>
      </c>
      <c r="O238">
        <f t="shared" si="18"/>
        <v>20</v>
      </c>
      <c r="P238">
        <v>0.5</v>
      </c>
      <c r="Q238" s="11">
        <f>Table1[[#This Row],[Quantity]]*Table1[[#This Row],[Case Size]]</f>
        <v>1140</v>
      </c>
      <c r="R238" s="10">
        <f>Table1[[#This Row],[ Sales Volume]]*Table1[[#This Row],[Cost]]</f>
        <v>2291.3999999999996</v>
      </c>
      <c r="S238" s="10">
        <f>Table1[[#This Row],[Sales Values]]-(Table1[[#This Row],[Sales Values]]*0.25)</f>
        <v>1718.5499999999997</v>
      </c>
      <c r="T238" s="10">
        <f>Table1[[#This Row],[Manufacturing Cost]]-Table1[[#This Row],[Delivery Cost]]</f>
        <v>1690.0499999999997</v>
      </c>
      <c r="U238" s="10">
        <f>Table1[[#This Row],[Quantity]]*Table1[[#This Row],[Delivery]]</f>
        <v>28.5</v>
      </c>
      <c r="V238" s="10">
        <f>Table1[[#This Row],[Sales Values]]-Table1[[#This Row],[Manufacturing Cost]]</f>
        <v>572.84999999999991</v>
      </c>
      <c r="W238" s="13">
        <f>Table1[[#This Row],[Profit]]/Table1[[#This Row],[Sales Values]]</f>
        <v>0.25</v>
      </c>
      <c r="X238" s="10">
        <v>14.95</v>
      </c>
      <c r="Y238" s="14">
        <f>IF(AND(Table1[[#This Row],[Quantity]]&gt;20,Table1[[#This Row],[Quantity]]&lt;=50),3%,IF(AND(Table1[[#This Row],[Quantity]]&gt;50,Table1[[#This Row],[Quantity]]&lt;=100),5%,IF(Table1[[#This Row],[Quantity]]&gt;100,7%,0)))</f>
        <v>0.05</v>
      </c>
      <c r="Z238" s="10">
        <f>Table1[[#This Row],[Sales Values]]*(1-Table1[[#This Row],[Discount]])</f>
        <v>2176.8299999999995</v>
      </c>
      <c r="AA238" s="10">
        <f>Table1[[#This Row],[Sales Values]]+(Table1[[#This Row],[Sales Values]]*1.05%)</f>
        <v>2315.4596999999994</v>
      </c>
      <c r="AB238" s="10">
        <f>Table1[[#This Row],[Sales Values]]*1.05</f>
        <v>2405.9699999999998</v>
      </c>
      <c r="AC238" s="10" t="str">
        <f t="shared" si="19"/>
        <v>Hyperwotsit</v>
      </c>
      <c r="AD238" t="s">
        <v>20</v>
      </c>
    </row>
    <row r="239" spans="1:30" x14ac:dyDescent="0.3">
      <c r="A239">
        <v>773</v>
      </c>
      <c r="B239" t="s">
        <v>2668</v>
      </c>
      <c r="C239" t="s">
        <v>2669</v>
      </c>
      <c r="D239" t="s">
        <v>15</v>
      </c>
      <c r="E239" t="s">
        <v>16</v>
      </c>
      <c r="F239">
        <v>90</v>
      </c>
      <c r="G239" t="s">
        <v>2670</v>
      </c>
      <c r="H239" t="s">
        <v>2671</v>
      </c>
      <c r="I239" t="s">
        <v>1157</v>
      </c>
      <c r="J239" s="8">
        <v>44396</v>
      </c>
      <c r="K239" s="6" t="str">
        <f t="shared" si="15"/>
        <v>2021</v>
      </c>
      <c r="L239" s="6" t="str">
        <f t="shared" si="16"/>
        <v>Jul</v>
      </c>
      <c r="M239">
        <v>61</v>
      </c>
      <c r="N239" s="10">
        <f t="shared" si="17"/>
        <v>1.89</v>
      </c>
      <c r="O239">
        <f t="shared" si="18"/>
        <v>18</v>
      </c>
      <c r="P239">
        <v>0.5</v>
      </c>
      <c r="Q239" s="12">
        <f>Table1[[#This Row],[Quantity]]*Table1[[#This Row],[Case Size]]</f>
        <v>1098</v>
      </c>
      <c r="R239" s="10">
        <f>Table1[[#This Row],[ Sales Volume]]*Table1[[#This Row],[Cost]]</f>
        <v>2075.2199999999998</v>
      </c>
      <c r="S239" s="10">
        <f>Table1[[#This Row],[Sales Values]]-(Table1[[#This Row],[Sales Values]]*0.25)</f>
        <v>1556.415</v>
      </c>
      <c r="T239" s="10">
        <f>Table1[[#This Row],[Manufacturing Cost]]-Table1[[#This Row],[Delivery Cost]]</f>
        <v>1525.915</v>
      </c>
      <c r="U239" s="10">
        <f>Table1[[#This Row],[Quantity]]*Table1[[#This Row],[Delivery]]</f>
        <v>30.5</v>
      </c>
      <c r="V239" s="10">
        <f>Table1[[#This Row],[Sales Values]]-Table1[[#This Row],[Manufacturing Cost]]</f>
        <v>518.80499999999984</v>
      </c>
      <c r="W239" s="13">
        <f>Table1[[#This Row],[Profit]]/Table1[[#This Row],[Sales Values]]</f>
        <v>0.24999999999999994</v>
      </c>
      <c r="X239" s="10">
        <v>14.95</v>
      </c>
      <c r="Y239" s="14">
        <f>IF(AND(Table1[[#This Row],[Quantity]]&gt;20,Table1[[#This Row],[Quantity]]&lt;=50),3%,IF(AND(Table1[[#This Row],[Quantity]]&gt;50,Table1[[#This Row],[Quantity]]&lt;=100),5%,IF(Table1[[#This Row],[Quantity]]&gt;100,7%,0)))</f>
        <v>0.05</v>
      </c>
      <c r="Z239" s="10">
        <f>Table1[[#This Row],[Sales Values]]*(1-Table1[[#This Row],[Discount]])</f>
        <v>1971.4589999999996</v>
      </c>
      <c r="AA239" s="10">
        <f>Table1[[#This Row],[Sales Values]]+(Table1[[#This Row],[Sales Values]]*1.05%)</f>
        <v>2097.00981</v>
      </c>
      <c r="AB239" s="10">
        <f>Table1[[#This Row],[Sales Values]]*1.05</f>
        <v>2178.9809999999998</v>
      </c>
      <c r="AC239" s="10" t="str">
        <f t="shared" si="19"/>
        <v>Gigastuff</v>
      </c>
      <c r="AD239" t="s">
        <v>45</v>
      </c>
    </row>
    <row r="240" spans="1:30" x14ac:dyDescent="0.3">
      <c r="A240">
        <v>775</v>
      </c>
      <c r="B240" t="s">
        <v>2674</v>
      </c>
      <c r="C240" t="s">
        <v>995</v>
      </c>
      <c r="D240" t="s">
        <v>15</v>
      </c>
      <c r="E240" t="s">
        <v>16</v>
      </c>
      <c r="F240">
        <v>60</v>
      </c>
      <c r="G240" t="s">
        <v>2675</v>
      </c>
      <c r="H240" t="s">
        <v>2676</v>
      </c>
      <c r="I240" t="s">
        <v>32</v>
      </c>
      <c r="J240" s="8">
        <v>44458</v>
      </c>
      <c r="K240" s="6" t="str">
        <f t="shared" si="15"/>
        <v>2021</v>
      </c>
      <c r="L240" s="6" t="str">
        <f t="shared" si="16"/>
        <v>Sep</v>
      </c>
      <c r="M240">
        <v>3</v>
      </c>
      <c r="N240" s="10">
        <f t="shared" si="17"/>
        <v>1.89</v>
      </c>
      <c r="O240">
        <f t="shared" si="18"/>
        <v>18</v>
      </c>
      <c r="P240">
        <v>0.5</v>
      </c>
      <c r="Q240" s="12">
        <f>Table1[[#This Row],[Quantity]]*Table1[[#This Row],[Case Size]]</f>
        <v>54</v>
      </c>
      <c r="R240" s="10">
        <f>Table1[[#This Row],[ Sales Volume]]*Table1[[#This Row],[Cost]]</f>
        <v>102.05999999999999</v>
      </c>
      <c r="S240" s="10">
        <f>Table1[[#This Row],[Sales Values]]-(Table1[[#This Row],[Sales Values]]*0.25)</f>
        <v>76.544999999999987</v>
      </c>
      <c r="T240" s="10">
        <f>Table1[[#This Row],[Manufacturing Cost]]-Table1[[#This Row],[Delivery Cost]]</f>
        <v>75.044999999999987</v>
      </c>
      <c r="U240" s="10">
        <f>Table1[[#This Row],[Quantity]]*Table1[[#This Row],[Delivery]]</f>
        <v>1.5</v>
      </c>
      <c r="V240" s="10">
        <f>Table1[[#This Row],[Sales Values]]-Table1[[#This Row],[Manufacturing Cost]]</f>
        <v>25.515000000000001</v>
      </c>
      <c r="W240" s="13">
        <f>Table1[[#This Row],[Profit]]/Table1[[#This Row],[Sales Values]]</f>
        <v>0.25000000000000006</v>
      </c>
      <c r="X240" s="10">
        <v>14.95</v>
      </c>
      <c r="Y240" s="14">
        <f>IF(AND(Table1[[#This Row],[Quantity]]&gt;20,Table1[[#This Row],[Quantity]]&lt;=50),3%,IF(AND(Table1[[#This Row],[Quantity]]&gt;50,Table1[[#This Row],[Quantity]]&lt;=100),5%,IF(Table1[[#This Row],[Quantity]]&gt;100,7%,0)))</f>
        <v>0</v>
      </c>
      <c r="Z240" s="10">
        <f>Table1[[#This Row],[Sales Values]]*(1-Table1[[#This Row],[Discount]])</f>
        <v>102.05999999999999</v>
      </c>
      <c r="AA240" s="10">
        <f>Table1[[#This Row],[Sales Values]]+(Table1[[#This Row],[Sales Values]]*1.05%)</f>
        <v>103.13162999999999</v>
      </c>
      <c r="AB240" s="10">
        <f>Table1[[#This Row],[Sales Values]]*1.05</f>
        <v>107.163</v>
      </c>
      <c r="AC240" s="10" t="str">
        <f t="shared" si="19"/>
        <v>Gigastuff</v>
      </c>
      <c r="AD240" t="s">
        <v>45</v>
      </c>
    </row>
    <row r="241" spans="1:30" x14ac:dyDescent="0.3">
      <c r="A241">
        <v>778</v>
      </c>
      <c r="B241" t="s">
        <v>2682</v>
      </c>
      <c r="C241" t="s">
        <v>2683</v>
      </c>
      <c r="D241" t="s">
        <v>28</v>
      </c>
      <c r="E241" t="s">
        <v>29</v>
      </c>
      <c r="F241">
        <v>30</v>
      </c>
      <c r="G241" t="s">
        <v>2684</v>
      </c>
      <c r="H241" t="s">
        <v>2685</v>
      </c>
      <c r="I241" t="s">
        <v>32</v>
      </c>
      <c r="J241" s="8">
        <v>44826</v>
      </c>
      <c r="K241" s="6" t="str">
        <f t="shared" si="15"/>
        <v>2022</v>
      </c>
      <c r="L241" s="6" t="str">
        <f t="shared" si="16"/>
        <v>Sep</v>
      </c>
      <c r="M241">
        <v>93</v>
      </c>
      <c r="N241" s="10">
        <f t="shared" si="17"/>
        <v>1.89</v>
      </c>
      <c r="O241">
        <f t="shared" si="18"/>
        <v>18</v>
      </c>
      <c r="P241">
        <v>0.5</v>
      </c>
      <c r="Q241" s="12">
        <f>Table1[[#This Row],[Quantity]]*Table1[[#This Row],[Case Size]]</f>
        <v>1674</v>
      </c>
      <c r="R241" s="10">
        <f>Table1[[#This Row],[ Sales Volume]]*Table1[[#This Row],[Cost]]</f>
        <v>3163.8599999999997</v>
      </c>
      <c r="S241" s="10">
        <f>Table1[[#This Row],[Sales Values]]-(Table1[[#This Row],[Sales Values]]*0.25)</f>
        <v>2372.8949999999995</v>
      </c>
      <c r="T241" s="10">
        <f>Table1[[#This Row],[Manufacturing Cost]]-Table1[[#This Row],[Delivery Cost]]</f>
        <v>2326.3949999999995</v>
      </c>
      <c r="U241" s="10">
        <f>Table1[[#This Row],[Quantity]]*Table1[[#This Row],[Delivery]]</f>
        <v>46.5</v>
      </c>
      <c r="V241" s="10">
        <f>Table1[[#This Row],[Sales Values]]-Table1[[#This Row],[Manufacturing Cost]]</f>
        <v>790.96500000000015</v>
      </c>
      <c r="W241" s="13">
        <f>Table1[[#This Row],[Profit]]/Table1[[#This Row],[Sales Values]]</f>
        <v>0.25000000000000006</v>
      </c>
      <c r="X241" s="10">
        <v>14.95</v>
      </c>
      <c r="Y241" s="14">
        <f>IF(AND(Table1[[#This Row],[Quantity]]&gt;20,Table1[[#This Row],[Quantity]]&lt;=50),3%,IF(AND(Table1[[#This Row],[Quantity]]&gt;50,Table1[[#This Row],[Quantity]]&lt;=100),5%,IF(Table1[[#This Row],[Quantity]]&gt;100,7%,0)))</f>
        <v>0.05</v>
      </c>
      <c r="Z241" s="10">
        <f>Table1[[#This Row],[Sales Values]]*(1-Table1[[#This Row],[Discount]])</f>
        <v>3005.6669999999995</v>
      </c>
      <c r="AA241" s="10">
        <f>Table1[[#This Row],[Sales Values]]+(Table1[[#This Row],[Sales Values]]*1.05%)</f>
        <v>3197.0805299999997</v>
      </c>
      <c r="AB241" s="10">
        <f>Table1[[#This Row],[Sales Values]]*1.05</f>
        <v>3322.0529999999999</v>
      </c>
      <c r="AC241" s="10" t="str">
        <f t="shared" si="19"/>
        <v>Gigastuff</v>
      </c>
      <c r="AD241" t="s">
        <v>45</v>
      </c>
    </row>
    <row r="242" spans="1:30" x14ac:dyDescent="0.3">
      <c r="A242">
        <v>783</v>
      </c>
      <c r="B242" t="s">
        <v>914</v>
      </c>
      <c r="C242" t="s">
        <v>2697</v>
      </c>
      <c r="D242" t="s">
        <v>28</v>
      </c>
      <c r="E242" t="s">
        <v>29</v>
      </c>
      <c r="F242">
        <v>90</v>
      </c>
      <c r="G242" t="s">
        <v>2698</v>
      </c>
      <c r="H242" t="s">
        <v>1391</v>
      </c>
      <c r="I242" t="s">
        <v>32</v>
      </c>
      <c r="J242" s="8">
        <v>44343</v>
      </c>
      <c r="K242" s="6" t="str">
        <f t="shared" si="15"/>
        <v>2021</v>
      </c>
      <c r="L242" s="6" t="str">
        <f t="shared" si="16"/>
        <v>May</v>
      </c>
      <c r="M242">
        <v>2</v>
      </c>
      <c r="N242" s="10">
        <f t="shared" si="17"/>
        <v>1.89</v>
      </c>
      <c r="O242">
        <f t="shared" si="18"/>
        <v>18</v>
      </c>
      <c r="P242">
        <v>0.5</v>
      </c>
      <c r="Q242" s="12">
        <f>Table1[[#This Row],[Quantity]]*Table1[[#This Row],[Case Size]]</f>
        <v>36</v>
      </c>
      <c r="R242" s="10">
        <f>Table1[[#This Row],[ Sales Volume]]*Table1[[#This Row],[Cost]]</f>
        <v>68.039999999999992</v>
      </c>
      <c r="S242" s="10">
        <f>Table1[[#This Row],[Sales Values]]-(Table1[[#This Row],[Sales Values]]*0.25)</f>
        <v>51.029999999999994</v>
      </c>
      <c r="T242" s="10">
        <f>Table1[[#This Row],[Manufacturing Cost]]-Table1[[#This Row],[Delivery Cost]]</f>
        <v>50.029999999999994</v>
      </c>
      <c r="U242" s="10">
        <f>Table1[[#This Row],[Quantity]]*Table1[[#This Row],[Delivery]]</f>
        <v>1</v>
      </c>
      <c r="V242" s="10">
        <f>Table1[[#This Row],[Sales Values]]-Table1[[#This Row],[Manufacturing Cost]]</f>
        <v>17.009999999999998</v>
      </c>
      <c r="W242" s="13">
        <f>Table1[[#This Row],[Profit]]/Table1[[#This Row],[Sales Values]]</f>
        <v>0.25</v>
      </c>
      <c r="X242" s="10">
        <v>14.95</v>
      </c>
      <c r="Y242" s="14">
        <f>IF(AND(Table1[[#This Row],[Quantity]]&gt;20,Table1[[#This Row],[Quantity]]&lt;=50),3%,IF(AND(Table1[[#This Row],[Quantity]]&gt;50,Table1[[#This Row],[Quantity]]&lt;=100),5%,IF(Table1[[#This Row],[Quantity]]&gt;100,7%,0)))</f>
        <v>0</v>
      </c>
      <c r="Z242" s="10">
        <f>Table1[[#This Row],[Sales Values]]*(1-Table1[[#This Row],[Discount]])</f>
        <v>68.039999999999992</v>
      </c>
      <c r="AA242" s="10">
        <f>Table1[[#This Row],[Sales Values]]+(Table1[[#This Row],[Sales Values]]*1.05%)</f>
        <v>68.754419999999996</v>
      </c>
      <c r="AB242" s="10">
        <f>Table1[[#This Row],[Sales Values]]*1.05</f>
        <v>71.441999999999993</v>
      </c>
      <c r="AC242" s="10" t="str">
        <f t="shared" si="19"/>
        <v>Gigastuff</v>
      </c>
      <c r="AD242" t="s">
        <v>45</v>
      </c>
    </row>
    <row r="243" spans="1:30" x14ac:dyDescent="0.3">
      <c r="A243">
        <v>786</v>
      </c>
      <c r="B243" t="s">
        <v>2704</v>
      </c>
      <c r="C243" t="s">
        <v>1410</v>
      </c>
      <c r="D243" t="s">
        <v>15</v>
      </c>
      <c r="E243" t="s">
        <v>16</v>
      </c>
      <c r="F243">
        <v>30</v>
      </c>
      <c r="G243" t="s">
        <v>2705</v>
      </c>
      <c r="H243" t="s">
        <v>2706</v>
      </c>
      <c r="I243" t="s">
        <v>294</v>
      </c>
      <c r="J243" s="8">
        <v>44558</v>
      </c>
      <c r="K243" s="6" t="str">
        <f t="shared" si="15"/>
        <v>2021</v>
      </c>
      <c r="L243" s="6" t="str">
        <f t="shared" si="16"/>
        <v>Dec</v>
      </c>
      <c r="M243">
        <v>54</v>
      </c>
      <c r="N243" s="10">
        <f t="shared" si="17"/>
        <v>1.89</v>
      </c>
      <c r="O243">
        <f t="shared" si="18"/>
        <v>18</v>
      </c>
      <c r="P243">
        <v>0.5</v>
      </c>
      <c r="Q243" s="12">
        <f>Table1[[#This Row],[Quantity]]*Table1[[#This Row],[Case Size]]</f>
        <v>972</v>
      </c>
      <c r="R243" s="10">
        <f>Table1[[#This Row],[ Sales Volume]]*Table1[[#This Row],[Cost]]</f>
        <v>1837.08</v>
      </c>
      <c r="S243" s="10">
        <f>Table1[[#This Row],[Sales Values]]-(Table1[[#This Row],[Sales Values]]*0.25)</f>
        <v>1377.81</v>
      </c>
      <c r="T243" s="10">
        <f>Table1[[#This Row],[Manufacturing Cost]]-Table1[[#This Row],[Delivery Cost]]</f>
        <v>1350.81</v>
      </c>
      <c r="U243" s="10">
        <f>Table1[[#This Row],[Quantity]]*Table1[[#This Row],[Delivery]]</f>
        <v>27</v>
      </c>
      <c r="V243" s="10">
        <f>Table1[[#This Row],[Sales Values]]-Table1[[#This Row],[Manufacturing Cost]]</f>
        <v>459.27</v>
      </c>
      <c r="W243" s="13">
        <f>Table1[[#This Row],[Profit]]/Table1[[#This Row],[Sales Values]]</f>
        <v>0.25</v>
      </c>
      <c r="X243" s="10">
        <v>14.95</v>
      </c>
      <c r="Y243" s="14">
        <f>IF(AND(Table1[[#This Row],[Quantity]]&gt;20,Table1[[#This Row],[Quantity]]&lt;=50),3%,IF(AND(Table1[[#This Row],[Quantity]]&gt;50,Table1[[#This Row],[Quantity]]&lt;=100),5%,IF(Table1[[#This Row],[Quantity]]&gt;100,7%,0)))</f>
        <v>0.05</v>
      </c>
      <c r="Z243" s="10">
        <f>Table1[[#This Row],[Sales Values]]*(1-Table1[[#This Row],[Discount]])</f>
        <v>1745.2259999999999</v>
      </c>
      <c r="AA243" s="10">
        <f>Table1[[#This Row],[Sales Values]]+(Table1[[#This Row],[Sales Values]]*1.05%)</f>
        <v>1856.36934</v>
      </c>
      <c r="AB243" s="10">
        <f>Table1[[#This Row],[Sales Values]]*1.05</f>
        <v>1928.934</v>
      </c>
      <c r="AC243" s="10" t="str">
        <f t="shared" si="19"/>
        <v>Gigastuff</v>
      </c>
      <c r="AD243" t="s">
        <v>45</v>
      </c>
    </row>
    <row r="244" spans="1:30" x14ac:dyDescent="0.3">
      <c r="A244">
        <v>788</v>
      </c>
      <c r="B244" t="s">
        <v>2711</v>
      </c>
      <c r="C244" t="s">
        <v>653</v>
      </c>
      <c r="D244" t="s">
        <v>51</v>
      </c>
      <c r="E244" t="s">
        <v>16</v>
      </c>
      <c r="F244">
        <v>60</v>
      </c>
      <c r="G244" t="s">
        <v>2712</v>
      </c>
      <c r="H244" t="s">
        <v>2713</v>
      </c>
      <c r="I244" t="s">
        <v>38</v>
      </c>
      <c r="J244" s="8">
        <v>44595</v>
      </c>
      <c r="K244" s="6" t="str">
        <f t="shared" si="15"/>
        <v>2022</v>
      </c>
      <c r="L244" s="6" t="str">
        <f t="shared" si="16"/>
        <v>Feb</v>
      </c>
      <c r="M244">
        <v>77</v>
      </c>
      <c r="N244" s="10">
        <f t="shared" si="17"/>
        <v>3.49</v>
      </c>
      <c r="O244">
        <f t="shared" si="18"/>
        <v>20</v>
      </c>
      <c r="P244">
        <v>0.5</v>
      </c>
      <c r="Q244" s="12">
        <f>Table1[[#This Row],[Quantity]]*Table1[[#This Row],[Case Size]]</f>
        <v>1540</v>
      </c>
      <c r="R244" s="10">
        <f>Table1[[#This Row],[ Sales Volume]]*Table1[[#This Row],[Cost]]</f>
        <v>5374.6</v>
      </c>
      <c r="S244" s="10">
        <f>Table1[[#This Row],[Sales Values]]-(Table1[[#This Row],[Sales Values]]*0.25)</f>
        <v>4030.9500000000003</v>
      </c>
      <c r="T244" s="10">
        <f>Table1[[#This Row],[Manufacturing Cost]]-Table1[[#This Row],[Delivery Cost]]</f>
        <v>3992.4500000000003</v>
      </c>
      <c r="U244" s="10">
        <f>Table1[[#This Row],[Quantity]]*Table1[[#This Row],[Delivery]]</f>
        <v>38.5</v>
      </c>
      <c r="V244" s="10">
        <f>Table1[[#This Row],[Sales Values]]-Table1[[#This Row],[Manufacturing Cost]]</f>
        <v>1343.65</v>
      </c>
      <c r="W244" s="13">
        <f>Table1[[#This Row],[Profit]]/Table1[[#This Row],[Sales Values]]</f>
        <v>0.25</v>
      </c>
      <c r="X244" s="10">
        <v>14.95</v>
      </c>
      <c r="Y244" s="14">
        <f>IF(AND(Table1[[#This Row],[Quantity]]&gt;20,Table1[[#This Row],[Quantity]]&lt;=50),3%,IF(AND(Table1[[#This Row],[Quantity]]&gt;50,Table1[[#This Row],[Quantity]]&lt;=100),5%,IF(Table1[[#This Row],[Quantity]]&gt;100,7%,0)))</f>
        <v>0.05</v>
      </c>
      <c r="Z244" s="10">
        <f>Table1[[#This Row],[Sales Values]]*(1-Table1[[#This Row],[Discount]])</f>
        <v>5105.87</v>
      </c>
      <c r="AA244" s="10">
        <f>Table1[[#This Row],[Sales Values]]+(Table1[[#This Row],[Sales Values]]*1.05%)</f>
        <v>5431.0333000000001</v>
      </c>
      <c r="AB244" s="10">
        <f>Table1[[#This Row],[Sales Values]]*1.05</f>
        <v>5643.3300000000008</v>
      </c>
      <c r="AC244" s="10" t="str">
        <f t="shared" si="19"/>
        <v>Superwossname</v>
      </c>
      <c r="AD244" t="s">
        <v>101</v>
      </c>
    </row>
    <row r="245" spans="1:30" x14ac:dyDescent="0.3">
      <c r="A245">
        <v>793</v>
      </c>
      <c r="B245" t="s">
        <v>1531</v>
      </c>
      <c r="C245" t="s">
        <v>581</v>
      </c>
      <c r="D245" t="s">
        <v>51</v>
      </c>
      <c r="E245" t="s">
        <v>16</v>
      </c>
      <c r="F245">
        <v>60</v>
      </c>
      <c r="G245" t="s">
        <v>2725</v>
      </c>
      <c r="H245" t="s">
        <v>2494</v>
      </c>
      <c r="I245" t="s">
        <v>25</v>
      </c>
      <c r="J245" s="8">
        <v>44833</v>
      </c>
      <c r="K245" s="6" t="str">
        <f t="shared" si="15"/>
        <v>2022</v>
      </c>
      <c r="L245" s="6" t="str">
        <f t="shared" si="16"/>
        <v>Sep</v>
      </c>
      <c r="M245">
        <v>34</v>
      </c>
      <c r="N245" s="10">
        <f t="shared" si="17"/>
        <v>2.0099999999999998</v>
      </c>
      <c r="O245">
        <f t="shared" si="18"/>
        <v>20</v>
      </c>
      <c r="P245">
        <v>0.5</v>
      </c>
      <c r="Q245" s="11">
        <f>Table1[[#This Row],[Quantity]]*Table1[[#This Row],[Case Size]]</f>
        <v>680</v>
      </c>
      <c r="R245" s="10">
        <f>Table1[[#This Row],[ Sales Volume]]*Table1[[#This Row],[Cost]]</f>
        <v>1366.8</v>
      </c>
      <c r="S245" s="10">
        <f>Table1[[#This Row],[Sales Values]]-(Table1[[#This Row],[Sales Values]]*0.25)</f>
        <v>1025.0999999999999</v>
      </c>
      <c r="T245" s="10">
        <f>Table1[[#This Row],[Manufacturing Cost]]-Table1[[#This Row],[Delivery Cost]]</f>
        <v>1008.0999999999999</v>
      </c>
      <c r="U245" s="10">
        <f>Table1[[#This Row],[Quantity]]*Table1[[#This Row],[Delivery]]</f>
        <v>17</v>
      </c>
      <c r="V245" s="10">
        <f>Table1[[#This Row],[Sales Values]]-Table1[[#This Row],[Manufacturing Cost]]</f>
        <v>341.70000000000005</v>
      </c>
      <c r="W245" s="13">
        <f>Table1[[#This Row],[Profit]]/Table1[[#This Row],[Sales Values]]</f>
        <v>0.25000000000000006</v>
      </c>
      <c r="X245" s="10">
        <v>14.95</v>
      </c>
      <c r="Y245" s="14">
        <f>IF(AND(Table1[[#This Row],[Quantity]]&gt;20,Table1[[#This Row],[Quantity]]&lt;=50),3%,IF(AND(Table1[[#This Row],[Quantity]]&gt;50,Table1[[#This Row],[Quantity]]&lt;=100),5%,IF(Table1[[#This Row],[Quantity]]&gt;100,7%,0)))</f>
        <v>0.03</v>
      </c>
      <c r="Z245" s="10">
        <f>Table1[[#This Row],[Sales Values]]*(1-Table1[[#This Row],[Discount]])</f>
        <v>1325.7959999999998</v>
      </c>
      <c r="AA245" s="10">
        <f>Table1[[#This Row],[Sales Values]]+(Table1[[#This Row],[Sales Values]]*1.05%)</f>
        <v>1381.1514</v>
      </c>
      <c r="AB245" s="10">
        <f>Table1[[#This Row],[Sales Values]]*1.05</f>
        <v>1435.14</v>
      </c>
      <c r="AC245" s="10" t="str">
        <f t="shared" si="19"/>
        <v>Hyperwotsit</v>
      </c>
      <c r="AD245" t="s">
        <v>20</v>
      </c>
    </row>
    <row r="246" spans="1:30" x14ac:dyDescent="0.3">
      <c r="A246">
        <v>797</v>
      </c>
      <c r="B246" t="s">
        <v>2734</v>
      </c>
      <c r="C246" t="s">
        <v>2735</v>
      </c>
      <c r="D246" t="s">
        <v>15</v>
      </c>
      <c r="E246" t="s">
        <v>16</v>
      </c>
      <c r="F246">
        <v>90</v>
      </c>
      <c r="G246" t="s">
        <v>2736</v>
      </c>
      <c r="H246" t="s">
        <v>2737</v>
      </c>
      <c r="I246" t="s">
        <v>32</v>
      </c>
      <c r="J246" s="8">
        <v>44235</v>
      </c>
      <c r="K246" s="6" t="str">
        <f t="shared" si="15"/>
        <v>2021</v>
      </c>
      <c r="L246" s="6" t="str">
        <f t="shared" si="16"/>
        <v>Feb</v>
      </c>
      <c r="M246">
        <v>21</v>
      </c>
      <c r="N246" s="10">
        <f t="shared" si="17"/>
        <v>3.49</v>
      </c>
      <c r="O246">
        <f t="shared" si="18"/>
        <v>20</v>
      </c>
      <c r="P246">
        <v>0.5</v>
      </c>
      <c r="Q246" s="12">
        <f>Table1[[#This Row],[Quantity]]*Table1[[#This Row],[Case Size]]</f>
        <v>420</v>
      </c>
      <c r="R246" s="10">
        <f>Table1[[#This Row],[ Sales Volume]]*Table1[[#This Row],[Cost]]</f>
        <v>1465.8000000000002</v>
      </c>
      <c r="S246" s="10">
        <f>Table1[[#This Row],[Sales Values]]-(Table1[[#This Row],[Sales Values]]*0.25)</f>
        <v>1099.3500000000001</v>
      </c>
      <c r="T246" s="10">
        <f>Table1[[#This Row],[Manufacturing Cost]]-Table1[[#This Row],[Delivery Cost]]</f>
        <v>1088.8500000000001</v>
      </c>
      <c r="U246" s="10">
        <f>Table1[[#This Row],[Quantity]]*Table1[[#This Row],[Delivery]]</f>
        <v>10.5</v>
      </c>
      <c r="V246" s="10">
        <f>Table1[[#This Row],[Sales Values]]-Table1[[#This Row],[Manufacturing Cost]]</f>
        <v>366.45000000000005</v>
      </c>
      <c r="W246" s="13">
        <f>Table1[[#This Row],[Profit]]/Table1[[#This Row],[Sales Values]]</f>
        <v>0.25</v>
      </c>
      <c r="X246" s="10">
        <v>14.95</v>
      </c>
      <c r="Y246" s="14">
        <f>IF(AND(Table1[[#This Row],[Quantity]]&gt;20,Table1[[#This Row],[Quantity]]&lt;=50),3%,IF(AND(Table1[[#This Row],[Quantity]]&gt;50,Table1[[#This Row],[Quantity]]&lt;=100),5%,IF(Table1[[#This Row],[Quantity]]&gt;100,7%,0)))</f>
        <v>0.03</v>
      </c>
      <c r="Z246" s="10">
        <f>Table1[[#This Row],[Sales Values]]*(1-Table1[[#This Row],[Discount]])</f>
        <v>1421.8260000000002</v>
      </c>
      <c r="AA246" s="10">
        <f>Table1[[#This Row],[Sales Values]]+(Table1[[#This Row],[Sales Values]]*1.05%)</f>
        <v>1481.1909000000003</v>
      </c>
      <c r="AB246" s="10">
        <f>Table1[[#This Row],[Sales Values]]*1.05</f>
        <v>1539.0900000000001</v>
      </c>
      <c r="AC246" s="10" t="str">
        <f t="shared" si="19"/>
        <v>Superwossname</v>
      </c>
      <c r="AD246" t="s">
        <v>101</v>
      </c>
    </row>
    <row r="247" spans="1:30" x14ac:dyDescent="0.3">
      <c r="A247">
        <v>800</v>
      </c>
      <c r="B247" t="s">
        <v>2743</v>
      </c>
      <c r="C247" t="s">
        <v>2041</v>
      </c>
      <c r="D247" t="s">
        <v>28</v>
      </c>
      <c r="E247" t="s">
        <v>29</v>
      </c>
      <c r="F247">
        <v>30</v>
      </c>
      <c r="G247" t="s">
        <v>2744</v>
      </c>
      <c r="H247" t="s">
        <v>2745</v>
      </c>
      <c r="I247" t="s">
        <v>32</v>
      </c>
      <c r="J247" s="8">
        <v>44443</v>
      </c>
      <c r="K247" s="6" t="str">
        <f t="shared" si="15"/>
        <v>2021</v>
      </c>
      <c r="L247" s="6" t="str">
        <f t="shared" si="16"/>
        <v>Sep</v>
      </c>
      <c r="M247">
        <v>71</v>
      </c>
      <c r="N247" s="10">
        <f t="shared" si="17"/>
        <v>2.0099999999999998</v>
      </c>
      <c r="O247">
        <f t="shared" si="18"/>
        <v>20</v>
      </c>
      <c r="P247">
        <v>0.5</v>
      </c>
      <c r="Q247" s="12">
        <f>Table1[[#This Row],[Quantity]]*Table1[[#This Row],[Case Size]]</f>
        <v>1420</v>
      </c>
      <c r="R247" s="10">
        <f>Table1[[#This Row],[ Sales Volume]]*Table1[[#This Row],[Cost]]</f>
        <v>2854.2</v>
      </c>
      <c r="S247" s="10">
        <f>Table1[[#This Row],[Sales Values]]-(Table1[[#This Row],[Sales Values]]*0.25)</f>
        <v>2140.6499999999996</v>
      </c>
      <c r="T247" s="10">
        <f>Table1[[#This Row],[Manufacturing Cost]]-Table1[[#This Row],[Delivery Cost]]</f>
        <v>2105.1499999999996</v>
      </c>
      <c r="U247" s="10">
        <f>Table1[[#This Row],[Quantity]]*Table1[[#This Row],[Delivery]]</f>
        <v>35.5</v>
      </c>
      <c r="V247" s="10">
        <f>Table1[[#This Row],[Sales Values]]-Table1[[#This Row],[Manufacturing Cost]]</f>
        <v>713.55000000000018</v>
      </c>
      <c r="W247" s="13">
        <f>Table1[[#This Row],[Profit]]/Table1[[#This Row],[Sales Values]]</f>
        <v>0.25000000000000006</v>
      </c>
      <c r="X247" s="10">
        <v>14.95</v>
      </c>
      <c r="Y247" s="14">
        <f>IF(AND(Table1[[#This Row],[Quantity]]&gt;20,Table1[[#This Row],[Quantity]]&lt;=50),3%,IF(AND(Table1[[#This Row],[Quantity]]&gt;50,Table1[[#This Row],[Quantity]]&lt;=100),5%,IF(Table1[[#This Row],[Quantity]]&gt;100,7%,0)))</f>
        <v>0.05</v>
      </c>
      <c r="Z247" s="10">
        <f>Table1[[#This Row],[Sales Values]]*(1-Table1[[#This Row],[Discount]])</f>
        <v>2711.49</v>
      </c>
      <c r="AA247" s="10">
        <f>Table1[[#This Row],[Sales Values]]+(Table1[[#This Row],[Sales Values]]*1.05%)</f>
        <v>2884.1690999999996</v>
      </c>
      <c r="AB247" s="10">
        <f>Table1[[#This Row],[Sales Values]]*1.05</f>
        <v>2996.91</v>
      </c>
      <c r="AC247" s="10" t="str">
        <f t="shared" si="19"/>
        <v>Hyperwotsit</v>
      </c>
      <c r="AD247" t="s">
        <v>20</v>
      </c>
    </row>
    <row r="248" spans="1:30" x14ac:dyDescent="0.3">
      <c r="A248">
        <v>801</v>
      </c>
      <c r="B248" t="s">
        <v>2746</v>
      </c>
      <c r="C248" t="s">
        <v>2747</v>
      </c>
      <c r="D248" t="s">
        <v>51</v>
      </c>
      <c r="E248" t="s">
        <v>16</v>
      </c>
      <c r="F248">
        <v>30</v>
      </c>
      <c r="G248" t="s">
        <v>14465</v>
      </c>
      <c r="H248" t="s">
        <v>2749</v>
      </c>
      <c r="I248" t="s">
        <v>187</v>
      </c>
      <c r="J248" s="8">
        <v>44381</v>
      </c>
      <c r="K248" s="6" t="str">
        <f t="shared" si="15"/>
        <v>2021</v>
      </c>
      <c r="L248" s="6" t="str">
        <f t="shared" si="16"/>
        <v>Jul</v>
      </c>
      <c r="M248">
        <v>71</v>
      </c>
      <c r="N248" s="10">
        <f t="shared" si="17"/>
        <v>2.0099999999999998</v>
      </c>
      <c r="O248">
        <f t="shared" si="18"/>
        <v>20</v>
      </c>
      <c r="P248">
        <v>0.5</v>
      </c>
      <c r="Q248" s="12">
        <f>Table1[[#This Row],[Quantity]]*Table1[[#This Row],[Case Size]]</f>
        <v>1420</v>
      </c>
      <c r="R248" s="10">
        <f>Table1[[#This Row],[ Sales Volume]]*Table1[[#This Row],[Cost]]</f>
        <v>2854.2</v>
      </c>
      <c r="S248" s="10">
        <f>Table1[[#This Row],[Sales Values]]-(Table1[[#This Row],[Sales Values]]*0.25)</f>
        <v>2140.6499999999996</v>
      </c>
      <c r="T248" s="10">
        <f>Table1[[#This Row],[Manufacturing Cost]]-Table1[[#This Row],[Delivery Cost]]</f>
        <v>2105.1499999999996</v>
      </c>
      <c r="U248" s="10">
        <f>Table1[[#This Row],[Quantity]]*Table1[[#This Row],[Delivery]]</f>
        <v>35.5</v>
      </c>
      <c r="V248" s="10">
        <f>Table1[[#This Row],[Sales Values]]-Table1[[#This Row],[Manufacturing Cost]]</f>
        <v>713.55000000000018</v>
      </c>
      <c r="W248" s="13">
        <f>Table1[[#This Row],[Profit]]/Table1[[#This Row],[Sales Values]]</f>
        <v>0.25000000000000006</v>
      </c>
      <c r="X248" s="10">
        <v>14.95</v>
      </c>
      <c r="Y248" s="14">
        <f>IF(AND(Table1[[#This Row],[Quantity]]&gt;20,Table1[[#This Row],[Quantity]]&lt;=50),3%,IF(AND(Table1[[#This Row],[Quantity]]&gt;50,Table1[[#This Row],[Quantity]]&lt;=100),5%,IF(Table1[[#This Row],[Quantity]]&gt;100,7%,0)))</f>
        <v>0.05</v>
      </c>
      <c r="Z248" s="10">
        <f>Table1[[#This Row],[Sales Values]]*(1-Table1[[#This Row],[Discount]])</f>
        <v>2711.49</v>
      </c>
      <c r="AA248" s="10">
        <f>Table1[[#This Row],[Sales Values]]+(Table1[[#This Row],[Sales Values]]*1.05%)</f>
        <v>2884.1690999999996</v>
      </c>
      <c r="AB248" s="10">
        <f>Table1[[#This Row],[Sales Values]]*1.05</f>
        <v>2996.91</v>
      </c>
      <c r="AC248" s="10" t="str">
        <f t="shared" si="19"/>
        <v>Hyperwotsit</v>
      </c>
      <c r="AD248" t="s">
        <v>20</v>
      </c>
    </row>
    <row r="249" spans="1:30" x14ac:dyDescent="0.3">
      <c r="A249">
        <v>810</v>
      </c>
      <c r="B249" t="s">
        <v>2775</v>
      </c>
      <c r="C249" t="s">
        <v>2776</v>
      </c>
      <c r="D249" t="s">
        <v>51</v>
      </c>
      <c r="E249" t="s">
        <v>16</v>
      </c>
      <c r="F249">
        <v>30</v>
      </c>
      <c r="G249" t="s">
        <v>13543</v>
      </c>
      <c r="H249" t="s">
        <v>1430</v>
      </c>
      <c r="I249" t="s">
        <v>32</v>
      </c>
      <c r="J249" s="8">
        <v>44882</v>
      </c>
      <c r="K249" s="6" t="str">
        <f t="shared" si="15"/>
        <v>2022</v>
      </c>
      <c r="L249" s="6" t="str">
        <f t="shared" si="16"/>
        <v>Nov</v>
      </c>
      <c r="M249">
        <v>24</v>
      </c>
      <c r="N249" s="10">
        <f t="shared" si="17"/>
        <v>2.0099999999999998</v>
      </c>
      <c r="O249">
        <f t="shared" si="18"/>
        <v>20</v>
      </c>
      <c r="P249">
        <v>0.5</v>
      </c>
      <c r="Q249" s="11">
        <f>Table1[[#This Row],[Quantity]]*Table1[[#This Row],[Case Size]]</f>
        <v>480</v>
      </c>
      <c r="R249" s="10">
        <f>Table1[[#This Row],[ Sales Volume]]*Table1[[#This Row],[Cost]]</f>
        <v>964.8</v>
      </c>
      <c r="S249" s="10">
        <f>Table1[[#This Row],[Sales Values]]-(Table1[[#This Row],[Sales Values]]*0.25)</f>
        <v>723.59999999999991</v>
      </c>
      <c r="T249" s="10">
        <f>Table1[[#This Row],[Manufacturing Cost]]-Table1[[#This Row],[Delivery Cost]]</f>
        <v>711.59999999999991</v>
      </c>
      <c r="U249" s="10">
        <f>Table1[[#This Row],[Quantity]]*Table1[[#This Row],[Delivery]]</f>
        <v>12</v>
      </c>
      <c r="V249" s="10">
        <f>Table1[[#This Row],[Sales Values]]-Table1[[#This Row],[Manufacturing Cost]]</f>
        <v>241.20000000000005</v>
      </c>
      <c r="W249" s="13">
        <f>Table1[[#This Row],[Profit]]/Table1[[#This Row],[Sales Values]]</f>
        <v>0.25000000000000006</v>
      </c>
      <c r="X249" s="10">
        <v>14.95</v>
      </c>
      <c r="Y249" s="14">
        <f>IF(AND(Table1[[#This Row],[Quantity]]&gt;20,Table1[[#This Row],[Quantity]]&lt;=50),3%,IF(AND(Table1[[#This Row],[Quantity]]&gt;50,Table1[[#This Row],[Quantity]]&lt;=100),5%,IF(Table1[[#This Row],[Quantity]]&gt;100,7%,0)))</f>
        <v>0.03</v>
      </c>
      <c r="Z249" s="10">
        <f>Table1[[#This Row],[Sales Values]]*(1-Table1[[#This Row],[Discount]])</f>
        <v>935.85599999999988</v>
      </c>
      <c r="AA249" s="10">
        <f>Table1[[#This Row],[Sales Values]]+(Table1[[#This Row],[Sales Values]]*1.05%)</f>
        <v>974.93039999999996</v>
      </c>
      <c r="AB249" s="10">
        <f>Table1[[#This Row],[Sales Values]]*1.05</f>
        <v>1013.04</v>
      </c>
      <c r="AC249" s="10" t="str">
        <f t="shared" si="19"/>
        <v>Hyperwotsit</v>
      </c>
      <c r="AD249" t="s">
        <v>20</v>
      </c>
    </row>
    <row r="250" spans="1:30" x14ac:dyDescent="0.3">
      <c r="A250">
        <v>812</v>
      </c>
      <c r="B250" t="s">
        <v>2779</v>
      </c>
      <c r="C250" t="s">
        <v>481</v>
      </c>
      <c r="D250" t="s">
        <v>28</v>
      </c>
      <c r="E250" t="s">
        <v>29</v>
      </c>
      <c r="F250">
        <v>60</v>
      </c>
      <c r="G250" t="s">
        <v>2780</v>
      </c>
      <c r="H250" t="s">
        <v>2781</v>
      </c>
      <c r="I250" t="s">
        <v>129</v>
      </c>
      <c r="J250" s="8">
        <v>44061</v>
      </c>
      <c r="K250" s="6" t="str">
        <f t="shared" si="15"/>
        <v>2020</v>
      </c>
      <c r="L250" s="6" t="str">
        <f t="shared" si="16"/>
        <v>Aug</v>
      </c>
      <c r="M250">
        <v>51</v>
      </c>
      <c r="N250" s="10">
        <f t="shared" si="17"/>
        <v>1.89</v>
      </c>
      <c r="O250">
        <f t="shared" si="18"/>
        <v>18</v>
      </c>
      <c r="P250">
        <v>0.5</v>
      </c>
      <c r="Q250" s="12">
        <f>Table1[[#This Row],[Quantity]]*Table1[[#This Row],[Case Size]]</f>
        <v>918</v>
      </c>
      <c r="R250" s="10">
        <f>Table1[[#This Row],[ Sales Volume]]*Table1[[#This Row],[Cost]]</f>
        <v>1735.02</v>
      </c>
      <c r="S250" s="10">
        <f>Table1[[#This Row],[Sales Values]]-(Table1[[#This Row],[Sales Values]]*0.25)</f>
        <v>1301.2649999999999</v>
      </c>
      <c r="T250" s="10">
        <f>Table1[[#This Row],[Manufacturing Cost]]-Table1[[#This Row],[Delivery Cost]]</f>
        <v>1275.7649999999999</v>
      </c>
      <c r="U250" s="10">
        <f>Table1[[#This Row],[Quantity]]*Table1[[#This Row],[Delivery]]</f>
        <v>25.5</v>
      </c>
      <c r="V250" s="10">
        <f>Table1[[#This Row],[Sales Values]]-Table1[[#This Row],[Manufacturing Cost]]</f>
        <v>433.75500000000011</v>
      </c>
      <c r="W250" s="13">
        <f>Table1[[#This Row],[Profit]]/Table1[[#This Row],[Sales Values]]</f>
        <v>0.25000000000000006</v>
      </c>
      <c r="X250" s="10">
        <v>14.95</v>
      </c>
      <c r="Y250" s="14">
        <f>IF(AND(Table1[[#This Row],[Quantity]]&gt;20,Table1[[#This Row],[Quantity]]&lt;=50),3%,IF(AND(Table1[[#This Row],[Quantity]]&gt;50,Table1[[#This Row],[Quantity]]&lt;=100),5%,IF(Table1[[#This Row],[Quantity]]&gt;100,7%,0)))</f>
        <v>0.05</v>
      </c>
      <c r="Z250" s="10">
        <f>Table1[[#This Row],[Sales Values]]*(1-Table1[[#This Row],[Discount]])</f>
        <v>1648.269</v>
      </c>
      <c r="AA250" s="10">
        <f>Table1[[#This Row],[Sales Values]]+(Table1[[#This Row],[Sales Values]]*1.05%)</f>
        <v>1753.2377099999999</v>
      </c>
      <c r="AB250" s="10">
        <f>Table1[[#This Row],[Sales Values]]*1.05</f>
        <v>1821.771</v>
      </c>
      <c r="AC250" s="10" t="str">
        <f t="shared" si="19"/>
        <v>Gigastuff</v>
      </c>
      <c r="AD250" t="s">
        <v>45</v>
      </c>
    </row>
    <row r="251" spans="1:30" x14ac:dyDescent="0.3">
      <c r="A251">
        <v>818</v>
      </c>
      <c r="B251" t="s">
        <v>2800</v>
      </c>
      <c r="C251" t="s">
        <v>2203</v>
      </c>
      <c r="D251" t="s">
        <v>92</v>
      </c>
      <c r="E251" t="s">
        <v>16</v>
      </c>
      <c r="F251">
        <v>30</v>
      </c>
      <c r="G251" t="s">
        <v>14383</v>
      </c>
      <c r="H251" t="s">
        <v>1615</v>
      </c>
      <c r="I251" t="s">
        <v>32</v>
      </c>
      <c r="J251" s="8">
        <v>44736</v>
      </c>
      <c r="K251" s="6" t="str">
        <f t="shared" si="15"/>
        <v>2022</v>
      </c>
      <c r="L251" s="6" t="str">
        <f t="shared" si="16"/>
        <v>Jun</v>
      </c>
      <c r="M251">
        <v>11</v>
      </c>
      <c r="N251" s="10">
        <f t="shared" si="17"/>
        <v>1.89</v>
      </c>
      <c r="O251">
        <f t="shared" si="18"/>
        <v>18</v>
      </c>
      <c r="P251">
        <v>0.5</v>
      </c>
      <c r="Q251" s="12">
        <f>Table1[[#This Row],[Quantity]]*Table1[[#This Row],[Case Size]]</f>
        <v>198</v>
      </c>
      <c r="R251" s="10">
        <f>Table1[[#This Row],[ Sales Volume]]*Table1[[#This Row],[Cost]]</f>
        <v>374.21999999999997</v>
      </c>
      <c r="S251" s="10">
        <f>Table1[[#This Row],[Sales Values]]-(Table1[[#This Row],[Sales Values]]*0.25)</f>
        <v>280.66499999999996</v>
      </c>
      <c r="T251" s="10">
        <f>Table1[[#This Row],[Manufacturing Cost]]-Table1[[#This Row],[Delivery Cost]]</f>
        <v>275.16499999999996</v>
      </c>
      <c r="U251" s="10">
        <f>Table1[[#This Row],[Quantity]]*Table1[[#This Row],[Delivery]]</f>
        <v>5.5</v>
      </c>
      <c r="V251" s="10">
        <f>Table1[[#This Row],[Sales Values]]-Table1[[#This Row],[Manufacturing Cost]]</f>
        <v>93.555000000000007</v>
      </c>
      <c r="W251" s="13">
        <f>Table1[[#This Row],[Profit]]/Table1[[#This Row],[Sales Values]]</f>
        <v>0.25000000000000006</v>
      </c>
      <c r="X251" s="10">
        <v>14.95</v>
      </c>
      <c r="Y251" s="14">
        <f>IF(AND(Table1[[#This Row],[Quantity]]&gt;20,Table1[[#This Row],[Quantity]]&lt;=50),3%,IF(AND(Table1[[#This Row],[Quantity]]&gt;50,Table1[[#This Row],[Quantity]]&lt;=100),5%,IF(Table1[[#This Row],[Quantity]]&gt;100,7%,0)))</f>
        <v>0</v>
      </c>
      <c r="Z251" s="10">
        <f>Table1[[#This Row],[Sales Values]]*(1-Table1[[#This Row],[Discount]])</f>
        <v>374.21999999999997</v>
      </c>
      <c r="AA251" s="10">
        <f>Table1[[#This Row],[Sales Values]]+(Table1[[#This Row],[Sales Values]]*1.05%)</f>
        <v>378.14930999999996</v>
      </c>
      <c r="AB251" s="10">
        <f>Table1[[#This Row],[Sales Values]]*1.05</f>
        <v>392.93099999999998</v>
      </c>
      <c r="AC251" s="10" t="str">
        <f t="shared" si="19"/>
        <v>Gigastuff</v>
      </c>
      <c r="AD251" t="s">
        <v>45</v>
      </c>
    </row>
    <row r="252" spans="1:30" x14ac:dyDescent="0.3">
      <c r="A252">
        <v>819</v>
      </c>
      <c r="B252" t="s">
        <v>2802</v>
      </c>
      <c r="C252" t="s">
        <v>983</v>
      </c>
      <c r="D252" t="s">
        <v>51</v>
      </c>
      <c r="E252" t="s">
        <v>16</v>
      </c>
      <c r="F252">
        <v>60</v>
      </c>
      <c r="G252" t="s">
        <v>2803</v>
      </c>
      <c r="H252" t="s">
        <v>2804</v>
      </c>
      <c r="I252" t="s">
        <v>124</v>
      </c>
      <c r="J252" s="8">
        <v>44891</v>
      </c>
      <c r="K252" s="6" t="str">
        <f t="shared" si="15"/>
        <v>2022</v>
      </c>
      <c r="L252" s="6" t="str">
        <f t="shared" si="16"/>
        <v>Nov</v>
      </c>
      <c r="M252">
        <v>36</v>
      </c>
      <c r="N252" s="10">
        <f t="shared" si="17"/>
        <v>2.0099999999999998</v>
      </c>
      <c r="O252">
        <f t="shared" si="18"/>
        <v>20</v>
      </c>
      <c r="P252">
        <v>0.5</v>
      </c>
      <c r="Q252" s="11">
        <f>Table1[[#This Row],[Quantity]]*Table1[[#This Row],[Case Size]]</f>
        <v>720</v>
      </c>
      <c r="R252" s="10">
        <f>Table1[[#This Row],[ Sales Volume]]*Table1[[#This Row],[Cost]]</f>
        <v>1447.1999999999998</v>
      </c>
      <c r="S252" s="10">
        <f>Table1[[#This Row],[Sales Values]]-(Table1[[#This Row],[Sales Values]]*0.25)</f>
        <v>1085.3999999999999</v>
      </c>
      <c r="T252" s="10">
        <f>Table1[[#This Row],[Manufacturing Cost]]-Table1[[#This Row],[Delivery Cost]]</f>
        <v>1067.3999999999999</v>
      </c>
      <c r="U252" s="10">
        <f>Table1[[#This Row],[Quantity]]*Table1[[#This Row],[Delivery]]</f>
        <v>18</v>
      </c>
      <c r="V252" s="10">
        <f>Table1[[#This Row],[Sales Values]]-Table1[[#This Row],[Manufacturing Cost]]</f>
        <v>361.79999999999995</v>
      </c>
      <c r="W252" s="13">
        <f>Table1[[#This Row],[Profit]]/Table1[[#This Row],[Sales Values]]</f>
        <v>0.25</v>
      </c>
      <c r="X252" s="10">
        <v>14.95</v>
      </c>
      <c r="Y252" s="14">
        <f>IF(AND(Table1[[#This Row],[Quantity]]&gt;20,Table1[[#This Row],[Quantity]]&lt;=50),3%,IF(AND(Table1[[#This Row],[Quantity]]&gt;50,Table1[[#This Row],[Quantity]]&lt;=100),5%,IF(Table1[[#This Row],[Quantity]]&gt;100,7%,0)))</f>
        <v>0.03</v>
      </c>
      <c r="Z252" s="10">
        <f>Table1[[#This Row],[Sales Values]]*(1-Table1[[#This Row],[Discount]])</f>
        <v>1403.7839999999999</v>
      </c>
      <c r="AA252" s="10">
        <f>Table1[[#This Row],[Sales Values]]+(Table1[[#This Row],[Sales Values]]*1.05%)</f>
        <v>1462.3955999999998</v>
      </c>
      <c r="AB252" s="10">
        <f>Table1[[#This Row],[Sales Values]]*1.05</f>
        <v>1519.56</v>
      </c>
      <c r="AC252" s="10" t="str">
        <f t="shared" si="19"/>
        <v>Hyperwotsit</v>
      </c>
      <c r="AD252" t="s">
        <v>20</v>
      </c>
    </row>
    <row r="253" spans="1:30" x14ac:dyDescent="0.3">
      <c r="A253">
        <v>820</v>
      </c>
      <c r="B253" t="s">
        <v>2805</v>
      </c>
      <c r="C253" t="s">
        <v>2806</v>
      </c>
      <c r="D253" t="s">
        <v>28</v>
      </c>
      <c r="E253" t="s">
        <v>29</v>
      </c>
      <c r="F253">
        <v>90</v>
      </c>
      <c r="G253" t="s">
        <v>2807</v>
      </c>
      <c r="H253" t="s">
        <v>1568</v>
      </c>
      <c r="I253" t="s">
        <v>32</v>
      </c>
      <c r="J253" s="8">
        <v>44157</v>
      </c>
      <c r="K253" s="6" t="str">
        <f t="shared" si="15"/>
        <v>2020</v>
      </c>
      <c r="L253" s="6" t="str">
        <f t="shared" si="16"/>
        <v>Nov</v>
      </c>
      <c r="M253">
        <v>72</v>
      </c>
      <c r="N253" s="10">
        <f t="shared" si="17"/>
        <v>2.0099999999999998</v>
      </c>
      <c r="O253">
        <f t="shared" si="18"/>
        <v>20</v>
      </c>
      <c r="P253">
        <v>0.5</v>
      </c>
      <c r="Q253" s="12">
        <f>Table1[[#This Row],[Quantity]]*Table1[[#This Row],[Case Size]]</f>
        <v>1440</v>
      </c>
      <c r="R253" s="10">
        <f>Table1[[#This Row],[ Sales Volume]]*Table1[[#This Row],[Cost]]</f>
        <v>2894.3999999999996</v>
      </c>
      <c r="S253" s="10">
        <f>Table1[[#This Row],[Sales Values]]-(Table1[[#This Row],[Sales Values]]*0.25)</f>
        <v>2170.7999999999997</v>
      </c>
      <c r="T253" s="10">
        <f>Table1[[#This Row],[Manufacturing Cost]]-Table1[[#This Row],[Delivery Cost]]</f>
        <v>2134.7999999999997</v>
      </c>
      <c r="U253" s="10">
        <f>Table1[[#This Row],[Quantity]]*Table1[[#This Row],[Delivery]]</f>
        <v>36</v>
      </c>
      <c r="V253" s="10">
        <f>Table1[[#This Row],[Sales Values]]-Table1[[#This Row],[Manufacturing Cost]]</f>
        <v>723.59999999999991</v>
      </c>
      <c r="W253" s="13">
        <f>Table1[[#This Row],[Profit]]/Table1[[#This Row],[Sales Values]]</f>
        <v>0.25</v>
      </c>
      <c r="X253" s="10">
        <v>14.95</v>
      </c>
      <c r="Y253" s="14">
        <f>IF(AND(Table1[[#This Row],[Quantity]]&gt;20,Table1[[#This Row],[Quantity]]&lt;=50),3%,IF(AND(Table1[[#This Row],[Quantity]]&gt;50,Table1[[#This Row],[Quantity]]&lt;=100),5%,IF(Table1[[#This Row],[Quantity]]&gt;100,7%,0)))</f>
        <v>0.05</v>
      </c>
      <c r="Z253" s="10">
        <f>Table1[[#This Row],[Sales Values]]*(1-Table1[[#This Row],[Discount]])</f>
        <v>2749.6799999999994</v>
      </c>
      <c r="AA253" s="10">
        <f>Table1[[#This Row],[Sales Values]]+(Table1[[#This Row],[Sales Values]]*1.05%)</f>
        <v>2924.7911999999997</v>
      </c>
      <c r="AB253" s="10">
        <f>Table1[[#This Row],[Sales Values]]*1.05</f>
        <v>3039.12</v>
      </c>
      <c r="AC253" s="10" t="str">
        <f t="shared" si="19"/>
        <v>Hyperwotsit</v>
      </c>
      <c r="AD253" t="s">
        <v>20</v>
      </c>
    </row>
    <row r="254" spans="1:30" x14ac:dyDescent="0.3">
      <c r="A254">
        <v>822</v>
      </c>
      <c r="B254" t="s">
        <v>2812</v>
      </c>
      <c r="C254" t="s">
        <v>2813</v>
      </c>
      <c r="D254" t="s">
        <v>51</v>
      </c>
      <c r="E254" t="s">
        <v>16</v>
      </c>
      <c r="F254">
        <v>60</v>
      </c>
      <c r="G254" t="s">
        <v>2814</v>
      </c>
      <c r="H254" t="s">
        <v>2667</v>
      </c>
      <c r="I254" t="s">
        <v>187</v>
      </c>
      <c r="J254" s="8">
        <v>44837</v>
      </c>
      <c r="K254" s="6" t="str">
        <f t="shared" si="15"/>
        <v>2022</v>
      </c>
      <c r="L254" s="6" t="str">
        <f t="shared" si="16"/>
        <v>Oct</v>
      </c>
      <c r="M254">
        <v>40</v>
      </c>
      <c r="N254" s="10">
        <f t="shared" si="17"/>
        <v>3.49</v>
      </c>
      <c r="O254">
        <f t="shared" si="18"/>
        <v>20</v>
      </c>
      <c r="P254">
        <v>0.5</v>
      </c>
      <c r="Q254" s="12">
        <f>Table1[[#This Row],[Quantity]]*Table1[[#This Row],[Case Size]]</f>
        <v>800</v>
      </c>
      <c r="R254" s="10">
        <f>Table1[[#This Row],[ Sales Volume]]*Table1[[#This Row],[Cost]]</f>
        <v>2792</v>
      </c>
      <c r="S254" s="10">
        <f>Table1[[#This Row],[Sales Values]]-(Table1[[#This Row],[Sales Values]]*0.25)</f>
        <v>2094</v>
      </c>
      <c r="T254" s="10">
        <f>Table1[[#This Row],[Manufacturing Cost]]-Table1[[#This Row],[Delivery Cost]]</f>
        <v>2074</v>
      </c>
      <c r="U254" s="10">
        <f>Table1[[#This Row],[Quantity]]*Table1[[#This Row],[Delivery]]</f>
        <v>20</v>
      </c>
      <c r="V254" s="10">
        <f>Table1[[#This Row],[Sales Values]]-Table1[[#This Row],[Manufacturing Cost]]</f>
        <v>698</v>
      </c>
      <c r="W254" s="13">
        <f>Table1[[#This Row],[Profit]]/Table1[[#This Row],[Sales Values]]</f>
        <v>0.25</v>
      </c>
      <c r="X254" s="10">
        <v>14.95</v>
      </c>
      <c r="Y254" s="14">
        <f>IF(AND(Table1[[#This Row],[Quantity]]&gt;20,Table1[[#This Row],[Quantity]]&lt;=50),3%,IF(AND(Table1[[#This Row],[Quantity]]&gt;50,Table1[[#This Row],[Quantity]]&lt;=100),5%,IF(Table1[[#This Row],[Quantity]]&gt;100,7%,0)))</f>
        <v>0.03</v>
      </c>
      <c r="Z254" s="10">
        <f>Table1[[#This Row],[Sales Values]]*(1-Table1[[#This Row],[Discount]])</f>
        <v>2708.24</v>
      </c>
      <c r="AA254" s="10">
        <f>Table1[[#This Row],[Sales Values]]+(Table1[[#This Row],[Sales Values]]*1.05%)</f>
        <v>2821.3159999999998</v>
      </c>
      <c r="AB254" s="10">
        <f>Table1[[#This Row],[Sales Values]]*1.05</f>
        <v>2931.6</v>
      </c>
      <c r="AC254" s="10" t="str">
        <f t="shared" si="19"/>
        <v>Superwossname</v>
      </c>
      <c r="AD254" t="s">
        <v>101</v>
      </c>
    </row>
    <row r="255" spans="1:30" x14ac:dyDescent="0.3">
      <c r="A255">
        <v>826</v>
      </c>
      <c r="B255" t="s">
        <v>2308</v>
      </c>
      <c r="C255" t="s">
        <v>2826</v>
      </c>
      <c r="D255" t="s">
        <v>51</v>
      </c>
      <c r="E255" t="s">
        <v>16</v>
      </c>
      <c r="F255">
        <v>30</v>
      </c>
      <c r="G255" t="s">
        <v>2827</v>
      </c>
      <c r="H255" t="s">
        <v>702</v>
      </c>
      <c r="I255" t="s">
        <v>703</v>
      </c>
      <c r="J255" s="8">
        <v>43928</v>
      </c>
      <c r="K255" s="6" t="str">
        <f t="shared" si="15"/>
        <v>2020</v>
      </c>
      <c r="L255" s="6" t="str">
        <f t="shared" si="16"/>
        <v>Apr</v>
      </c>
      <c r="M255">
        <v>64</v>
      </c>
      <c r="N255" s="10">
        <f t="shared" si="17"/>
        <v>3.49</v>
      </c>
      <c r="O255">
        <f t="shared" si="18"/>
        <v>20</v>
      </c>
      <c r="P255">
        <v>0.5</v>
      </c>
      <c r="Q255" s="12">
        <f>Table1[[#This Row],[Quantity]]*Table1[[#This Row],[Case Size]]</f>
        <v>1280</v>
      </c>
      <c r="R255" s="10">
        <f>Table1[[#This Row],[ Sales Volume]]*Table1[[#This Row],[Cost]]</f>
        <v>4467.2000000000007</v>
      </c>
      <c r="S255" s="10">
        <f>Table1[[#This Row],[Sales Values]]-(Table1[[#This Row],[Sales Values]]*0.25)</f>
        <v>3350.4000000000005</v>
      </c>
      <c r="T255" s="10">
        <f>Table1[[#This Row],[Manufacturing Cost]]-Table1[[#This Row],[Delivery Cost]]</f>
        <v>3318.4000000000005</v>
      </c>
      <c r="U255" s="10">
        <f>Table1[[#This Row],[Quantity]]*Table1[[#This Row],[Delivery]]</f>
        <v>32</v>
      </c>
      <c r="V255" s="10">
        <f>Table1[[#This Row],[Sales Values]]-Table1[[#This Row],[Manufacturing Cost]]</f>
        <v>1116.8000000000002</v>
      </c>
      <c r="W255" s="13">
        <f>Table1[[#This Row],[Profit]]/Table1[[#This Row],[Sales Values]]</f>
        <v>0.25</v>
      </c>
      <c r="X255" s="10">
        <v>14.95</v>
      </c>
      <c r="Y255" s="14">
        <f>IF(AND(Table1[[#This Row],[Quantity]]&gt;20,Table1[[#This Row],[Quantity]]&lt;=50),3%,IF(AND(Table1[[#This Row],[Quantity]]&gt;50,Table1[[#This Row],[Quantity]]&lt;=100),5%,IF(Table1[[#This Row],[Quantity]]&gt;100,7%,0)))</f>
        <v>0.05</v>
      </c>
      <c r="Z255" s="10">
        <f>Table1[[#This Row],[Sales Values]]*(1-Table1[[#This Row],[Discount]])</f>
        <v>4243.84</v>
      </c>
      <c r="AA255" s="10">
        <f>Table1[[#This Row],[Sales Values]]+(Table1[[#This Row],[Sales Values]]*1.05%)</f>
        <v>4514.1056000000008</v>
      </c>
      <c r="AB255" s="10">
        <f>Table1[[#This Row],[Sales Values]]*1.05</f>
        <v>4690.5600000000013</v>
      </c>
      <c r="AC255" s="10" t="str">
        <f t="shared" si="19"/>
        <v>Superwossname</v>
      </c>
      <c r="AD255" t="s">
        <v>101</v>
      </c>
    </row>
    <row r="256" spans="1:30" x14ac:dyDescent="0.3">
      <c r="A256">
        <v>827</v>
      </c>
      <c r="B256" t="s">
        <v>2828</v>
      </c>
      <c r="C256" t="s">
        <v>2829</v>
      </c>
      <c r="D256" t="s">
        <v>28</v>
      </c>
      <c r="E256" t="s">
        <v>29</v>
      </c>
      <c r="F256">
        <v>90</v>
      </c>
      <c r="G256" t="s">
        <v>14297</v>
      </c>
      <c r="H256" t="s">
        <v>2831</v>
      </c>
      <c r="I256" t="s">
        <v>32</v>
      </c>
      <c r="J256" s="8">
        <v>44080</v>
      </c>
      <c r="K256" s="6" t="str">
        <f t="shared" si="15"/>
        <v>2020</v>
      </c>
      <c r="L256" s="6" t="str">
        <f t="shared" si="16"/>
        <v>Sep</v>
      </c>
      <c r="M256">
        <v>6</v>
      </c>
      <c r="N256" s="10">
        <f t="shared" si="17"/>
        <v>3.49</v>
      </c>
      <c r="O256">
        <f t="shared" si="18"/>
        <v>20</v>
      </c>
      <c r="P256">
        <v>0.5</v>
      </c>
      <c r="Q256" s="12">
        <f>Table1[[#This Row],[Quantity]]*Table1[[#This Row],[Case Size]]</f>
        <v>120</v>
      </c>
      <c r="R256" s="10">
        <f>Table1[[#This Row],[ Sales Volume]]*Table1[[#This Row],[Cost]]</f>
        <v>418.8</v>
      </c>
      <c r="S256" s="10">
        <f>Table1[[#This Row],[Sales Values]]-(Table1[[#This Row],[Sales Values]]*0.25)</f>
        <v>314.10000000000002</v>
      </c>
      <c r="T256" s="10">
        <f>Table1[[#This Row],[Manufacturing Cost]]-Table1[[#This Row],[Delivery Cost]]</f>
        <v>311.10000000000002</v>
      </c>
      <c r="U256" s="10">
        <f>Table1[[#This Row],[Quantity]]*Table1[[#This Row],[Delivery]]</f>
        <v>3</v>
      </c>
      <c r="V256" s="10">
        <f>Table1[[#This Row],[Sales Values]]-Table1[[#This Row],[Manufacturing Cost]]</f>
        <v>104.69999999999999</v>
      </c>
      <c r="W256" s="13">
        <f>Table1[[#This Row],[Profit]]/Table1[[#This Row],[Sales Values]]</f>
        <v>0.24999999999999997</v>
      </c>
      <c r="X256" s="10">
        <v>14.95</v>
      </c>
      <c r="Y256" s="14">
        <f>IF(AND(Table1[[#This Row],[Quantity]]&gt;20,Table1[[#This Row],[Quantity]]&lt;=50),3%,IF(AND(Table1[[#This Row],[Quantity]]&gt;50,Table1[[#This Row],[Quantity]]&lt;=100),5%,IF(Table1[[#This Row],[Quantity]]&gt;100,7%,0)))</f>
        <v>0</v>
      </c>
      <c r="Z256" s="10">
        <f>Table1[[#This Row],[Sales Values]]*(1-Table1[[#This Row],[Discount]])</f>
        <v>418.8</v>
      </c>
      <c r="AA256" s="10">
        <f>Table1[[#This Row],[Sales Values]]+(Table1[[#This Row],[Sales Values]]*1.05%)</f>
        <v>423.19740000000002</v>
      </c>
      <c r="AB256" s="10">
        <f>Table1[[#This Row],[Sales Values]]*1.05</f>
        <v>439.74</v>
      </c>
      <c r="AC256" s="10" t="str">
        <f t="shared" si="19"/>
        <v>Superwossname</v>
      </c>
      <c r="AD256" t="s">
        <v>101</v>
      </c>
    </row>
    <row r="257" spans="1:30" x14ac:dyDescent="0.3">
      <c r="A257">
        <v>831</v>
      </c>
      <c r="B257" t="s">
        <v>2840</v>
      </c>
      <c r="C257" t="s">
        <v>2841</v>
      </c>
      <c r="D257" t="s">
        <v>28</v>
      </c>
      <c r="E257" t="s">
        <v>29</v>
      </c>
      <c r="F257">
        <v>30</v>
      </c>
      <c r="G257" t="s">
        <v>2842</v>
      </c>
      <c r="H257" t="s">
        <v>1142</v>
      </c>
      <c r="I257" t="s">
        <v>38</v>
      </c>
      <c r="J257" s="8">
        <v>44444</v>
      </c>
      <c r="K257" s="6" t="str">
        <f t="shared" si="15"/>
        <v>2021</v>
      </c>
      <c r="L257" s="6" t="str">
        <f t="shared" si="16"/>
        <v>Sep</v>
      </c>
      <c r="M257">
        <v>73</v>
      </c>
      <c r="N257" s="10">
        <f t="shared" si="17"/>
        <v>2.0099999999999998</v>
      </c>
      <c r="O257">
        <f t="shared" si="18"/>
        <v>20</v>
      </c>
      <c r="P257">
        <v>0.5</v>
      </c>
      <c r="Q257" s="12">
        <f>Table1[[#This Row],[Quantity]]*Table1[[#This Row],[Case Size]]</f>
        <v>1460</v>
      </c>
      <c r="R257" s="10">
        <f>Table1[[#This Row],[ Sales Volume]]*Table1[[#This Row],[Cost]]</f>
        <v>2934.6</v>
      </c>
      <c r="S257" s="10">
        <f>Table1[[#This Row],[Sales Values]]-(Table1[[#This Row],[Sales Values]]*0.25)</f>
        <v>2200.9499999999998</v>
      </c>
      <c r="T257" s="10">
        <f>Table1[[#This Row],[Manufacturing Cost]]-Table1[[#This Row],[Delivery Cost]]</f>
        <v>2164.4499999999998</v>
      </c>
      <c r="U257" s="10">
        <f>Table1[[#This Row],[Quantity]]*Table1[[#This Row],[Delivery]]</f>
        <v>36.5</v>
      </c>
      <c r="V257" s="10">
        <f>Table1[[#This Row],[Sales Values]]-Table1[[#This Row],[Manufacturing Cost]]</f>
        <v>733.65000000000009</v>
      </c>
      <c r="W257" s="13">
        <f>Table1[[#This Row],[Profit]]/Table1[[#This Row],[Sales Values]]</f>
        <v>0.25000000000000006</v>
      </c>
      <c r="X257" s="10">
        <v>14.95</v>
      </c>
      <c r="Y257" s="14">
        <f>IF(AND(Table1[[#This Row],[Quantity]]&gt;20,Table1[[#This Row],[Quantity]]&lt;=50),3%,IF(AND(Table1[[#This Row],[Quantity]]&gt;50,Table1[[#This Row],[Quantity]]&lt;=100),5%,IF(Table1[[#This Row],[Quantity]]&gt;100,7%,0)))</f>
        <v>0.05</v>
      </c>
      <c r="Z257" s="10">
        <f>Table1[[#This Row],[Sales Values]]*(1-Table1[[#This Row],[Discount]])</f>
        <v>2787.87</v>
      </c>
      <c r="AA257" s="10">
        <f>Table1[[#This Row],[Sales Values]]+(Table1[[#This Row],[Sales Values]]*1.05%)</f>
        <v>2965.4132999999997</v>
      </c>
      <c r="AB257" s="10">
        <f>Table1[[#This Row],[Sales Values]]*1.05</f>
        <v>3081.33</v>
      </c>
      <c r="AC257" s="10" t="str">
        <f t="shared" si="19"/>
        <v>Hyperwotsit</v>
      </c>
      <c r="AD257" t="s">
        <v>20</v>
      </c>
    </row>
    <row r="258" spans="1:30" x14ac:dyDescent="0.3">
      <c r="A258">
        <v>833</v>
      </c>
      <c r="B258" t="s">
        <v>2665</v>
      </c>
      <c r="C258" t="s">
        <v>143</v>
      </c>
      <c r="D258" t="s">
        <v>28</v>
      </c>
      <c r="E258" t="s">
        <v>29</v>
      </c>
      <c r="F258">
        <v>30</v>
      </c>
      <c r="G258" t="s">
        <v>13544</v>
      </c>
      <c r="H258" t="s">
        <v>2848</v>
      </c>
      <c r="I258" t="s">
        <v>129</v>
      </c>
      <c r="J258" s="8">
        <v>43901</v>
      </c>
      <c r="K258" s="6" t="str">
        <f t="shared" ref="K258:K321" si="20">TEXT(J258, "yyyy")</f>
        <v>2020</v>
      </c>
      <c r="L258" s="6" t="str">
        <f t="shared" ref="L258:L321" si="21">TEXT(J258, "mmm")</f>
        <v>Mar</v>
      </c>
      <c r="M258">
        <v>17</v>
      </c>
      <c r="N258" s="10">
        <f t="shared" ref="N258:N321" si="22">VLOOKUP(AD258,Codes,3)</f>
        <v>1.89</v>
      </c>
      <c r="O258">
        <f t="shared" ref="O258:O321" si="23">VLOOKUP(AD258,Codes,4)</f>
        <v>18</v>
      </c>
      <c r="P258">
        <v>0.5</v>
      </c>
      <c r="Q258" s="12">
        <f>Table1[[#This Row],[Quantity]]*Table1[[#This Row],[Case Size]]</f>
        <v>306</v>
      </c>
      <c r="R258" s="10">
        <f>Table1[[#This Row],[ Sales Volume]]*Table1[[#This Row],[Cost]]</f>
        <v>578.33999999999992</v>
      </c>
      <c r="S258" s="10">
        <f>Table1[[#This Row],[Sales Values]]-(Table1[[#This Row],[Sales Values]]*0.25)</f>
        <v>433.75499999999994</v>
      </c>
      <c r="T258" s="10">
        <f>Table1[[#This Row],[Manufacturing Cost]]-Table1[[#This Row],[Delivery Cost]]</f>
        <v>425.25499999999994</v>
      </c>
      <c r="U258" s="10">
        <f>Table1[[#This Row],[Quantity]]*Table1[[#This Row],[Delivery]]</f>
        <v>8.5</v>
      </c>
      <c r="V258" s="10">
        <f>Table1[[#This Row],[Sales Values]]-Table1[[#This Row],[Manufacturing Cost]]</f>
        <v>144.58499999999998</v>
      </c>
      <c r="W258" s="13">
        <f>Table1[[#This Row],[Profit]]/Table1[[#This Row],[Sales Values]]</f>
        <v>0.25</v>
      </c>
      <c r="X258" s="10">
        <v>14.95</v>
      </c>
      <c r="Y258" s="14">
        <f>IF(AND(Table1[[#This Row],[Quantity]]&gt;20,Table1[[#This Row],[Quantity]]&lt;=50),3%,IF(AND(Table1[[#This Row],[Quantity]]&gt;50,Table1[[#This Row],[Quantity]]&lt;=100),5%,IF(Table1[[#This Row],[Quantity]]&gt;100,7%,0)))</f>
        <v>0</v>
      </c>
      <c r="Z258" s="10">
        <f>Table1[[#This Row],[Sales Values]]*(1-Table1[[#This Row],[Discount]])</f>
        <v>578.33999999999992</v>
      </c>
      <c r="AA258" s="10">
        <f>Table1[[#This Row],[Sales Values]]+(Table1[[#This Row],[Sales Values]]*1.05%)</f>
        <v>584.41256999999996</v>
      </c>
      <c r="AB258" s="10">
        <f>Table1[[#This Row],[Sales Values]]*1.05</f>
        <v>607.25699999999995</v>
      </c>
      <c r="AC258" s="10" t="str">
        <f t="shared" ref="AC258:AC321" si="24">VLOOKUP(AD258,Codes,2)</f>
        <v>Gigastuff</v>
      </c>
      <c r="AD258" t="s">
        <v>45</v>
      </c>
    </row>
    <row r="259" spans="1:30" x14ac:dyDescent="0.3">
      <c r="A259">
        <v>835</v>
      </c>
      <c r="B259" t="s">
        <v>2852</v>
      </c>
      <c r="C259" t="s">
        <v>2853</v>
      </c>
      <c r="D259" t="s">
        <v>15</v>
      </c>
      <c r="E259" t="s">
        <v>16</v>
      </c>
      <c r="F259">
        <v>90</v>
      </c>
      <c r="G259" t="s">
        <v>2854</v>
      </c>
      <c r="H259" t="s">
        <v>2855</v>
      </c>
      <c r="I259" t="s">
        <v>110</v>
      </c>
      <c r="J259" s="8">
        <v>44701</v>
      </c>
      <c r="K259" s="6" t="str">
        <f t="shared" si="20"/>
        <v>2022</v>
      </c>
      <c r="L259" s="6" t="str">
        <f t="shared" si="21"/>
        <v>May</v>
      </c>
      <c r="M259">
        <v>5</v>
      </c>
      <c r="N259" s="10">
        <f t="shared" si="22"/>
        <v>3.49</v>
      </c>
      <c r="O259">
        <f t="shared" si="23"/>
        <v>20</v>
      </c>
      <c r="P259">
        <v>0.5</v>
      </c>
      <c r="Q259" s="12">
        <f>Table1[[#This Row],[Quantity]]*Table1[[#This Row],[Case Size]]</f>
        <v>100</v>
      </c>
      <c r="R259" s="10">
        <f>Table1[[#This Row],[ Sales Volume]]*Table1[[#This Row],[Cost]]</f>
        <v>349</v>
      </c>
      <c r="S259" s="10">
        <f>Table1[[#This Row],[Sales Values]]-(Table1[[#This Row],[Sales Values]]*0.25)</f>
        <v>261.75</v>
      </c>
      <c r="T259" s="10">
        <f>Table1[[#This Row],[Manufacturing Cost]]-Table1[[#This Row],[Delivery Cost]]</f>
        <v>259.25</v>
      </c>
      <c r="U259" s="10">
        <f>Table1[[#This Row],[Quantity]]*Table1[[#This Row],[Delivery]]</f>
        <v>2.5</v>
      </c>
      <c r="V259" s="10">
        <f>Table1[[#This Row],[Sales Values]]-Table1[[#This Row],[Manufacturing Cost]]</f>
        <v>87.25</v>
      </c>
      <c r="W259" s="13">
        <f>Table1[[#This Row],[Profit]]/Table1[[#This Row],[Sales Values]]</f>
        <v>0.25</v>
      </c>
      <c r="X259" s="10">
        <v>14.95</v>
      </c>
      <c r="Y259" s="14">
        <f>IF(AND(Table1[[#This Row],[Quantity]]&gt;20,Table1[[#This Row],[Quantity]]&lt;=50),3%,IF(AND(Table1[[#This Row],[Quantity]]&gt;50,Table1[[#This Row],[Quantity]]&lt;=100),5%,IF(Table1[[#This Row],[Quantity]]&gt;100,7%,0)))</f>
        <v>0</v>
      </c>
      <c r="Z259" s="10">
        <f>Table1[[#This Row],[Sales Values]]*(1-Table1[[#This Row],[Discount]])</f>
        <v>349</v>
      </c>
      <c r="AA259" s="10">
        <f>Table1[[#This Row],[Sales Values]]+(Table1[[#This Row],[Sales Values]]*1.05%)</f>
        <v>352.66449999999998</v>
      </c>
      <c r="AB259" s="10">
        <f>Table1[[#This Row],[Sales Values]]*1.05</f>
        <v>366.45</v>
      </c>
      <c r="AC259" s="10" t="str">
        <f t="shared" si="24"/>
        <v>Superwossname</v>
      </c>
      <c r="AD259" t="s">
        <v>101</v>
      </c>
    </row>
    <row r="260" spans="1:30" x14ac:dyDescent="0.3">
      <c r="A260">
        <v>838</v>
      </c>
      <c r="B260" t="s">
        <v>2861</v>
      </c>
      <c r="C260" t="s">
        <v>2862</v>
      </c>
      <c r="D260" t="s">
        <v>51</v>
      </c>
      <c r="E260" t="s">
        <v>16</v>
      </c>
      <c r="F260">
        <v>90</v>
      </c>
      <c r="G260" t="s">
        <v>2863</v>
      </c>
      <c r="H260" t="s">
        <v>2864</v>
      </c>
      <c r="I260" t="s">
        <v>187</v>
      </c>
      <c r="J260" s="8">
        <v>44113</v>
      </c>
      <c r="K260" s="6" t="str">
        <f t="shared" si="20"/>
        <v>2020</v>
      </c>
      <c r="L260" s="6" t="str">
        <f t="shared" si="21"/>
        <v>Oct</v>
      </c>
      <c r="M260">
        <v>18</v>
      </c>
      <c r="N260" s="10">
        <f t="shared" si="22"/>
        <v>2.0099999999999998</v>
      </c>
      <c r="O260">
        <f t="shared" si="23"/>
        <v>20</v>
      </c>
      <c r="P260">
        <v>0.5</v>
      </c>
      <c r="Q260" s="12">
        <f>Table1[[#This Row],[Quantity]]*Table1[[#This Row],[Case Size]]</f>
        <v>360</v>
      </c>
      <c r="R260" s="10">
        <f>Table1[[#This Row],[ Sales Volume]]*Table1[[#This Row],[Cost]]</f>
        <v>723.59999999999991</v>
      </c>
      <c r="S260" s="10">
        <f>Table1[[#This Row],[Sales Values]]-(Table1[[#This Row],[Sales Values]]*0.25)</f>
        <v>542.69999999999993</v>
      </c>
      <c r="T260" s="10">
        <f>Table1[[#This Row],[Manufacturing Cost]]-Table1[[#This Row],[Delivery Cost]]</f>
        <v>533.69999999999993</v>
      </c>
      <c r="U260" s="10">
        <f>Table1[[#This Row],[Quantity]]*Table1[[#This Row],[Delivery]]</f>
        <v>9</v>
      </c>
      <c r="V260" s="10">
        <f>Table1[[#This Row],[Sales Values]]-Table1[[#This Row],[Manufacturing Cost]]</f>
        <v>180.89999999999998</v>
      </c>
      <c r="W260" s="13">
        <f>Table1[[#This Row],[Profit]]/Table1[[#This Row],[Sales Values]]</f>
        <v>0.25</v>
      </c>
      <c r="X260" s="10">
        <v>14.95</v>
      </c>
      <c r="Y260" s="14">
        <f>IF(AND(Table1[[#This Row],[Quantity]]&gt;20,Table1[[#This Row],[Quantity]]&lt;=50),3%,IF(AND(Table1[[#This Row],[Quantity]]&gt;50,Table1[[#This Row],[Quantity]]&lt;=100),5%,IF(Table1[[#This Row],[Quantity]]&gt;100,7%,0)))</f>
        <v>0</v>
      </c>
      <c r="Z260" s="10">
        <f>Table1[[#This Row],[Sales Values]]*(1-Table1[[#This Row],[Discount]])</f>
        <v>723.59999999999991</v>
      </c>
      <c r="AA260" s="10">
        <f>Table1[[#This Row],[Sales Values]]+(Table1[[#This Row],[Sales Values]]*1.05%)</f>
        <v>731.19779999999992</v>
      </c>
      <c r="AB260" s="10">
        <f>Table1[[#This Row],[Sales Values]]*1.05</f>
        <v>759.78</v>
      </c>
      <c r="AC260" s="10" t="str">
        <f t="shared" si="24"/>
        <v>Hyperwotsit</v>
      </c>
      <c r="AD260" t="s">
        <v>20</v>
      </c>
    </row>
    <row r="261" spans="1:30" x14ac:dyDescent="0.3">
      <c r="A261">
        <v>844</v>
      </c>
      <c r="B261" t="s">
        <v>2879</v>
      </c>
      <c r="C261" t="s">
        <v>2880</v>
      </c>
      <c r="D261" t="s">
        <v>15</v>
      </c>
      <c r="E261" t="s">
        <v>16</v>
      </c>
      <c r="F261">
        <v>30</v>
      </c>
      <c r="G261" t="s">
        <v>2881</v>
      </c>
      <c r="H261" t="s">
        <v>978</v>
      </c>
      <c r="I261" t="s">
        <v>294</v>
      </c>
      <c r="J261" s="8">
        <v>44608</v>
      </c>
      <c r="K261" s="6" t="str">
        <f t="shared" si="20"/>
        <v>2022</v>
      </c>
      <c r="L261" s="6" t="str">
        <f t="shared" si="21"/>
        <v>Feb</v>
      </c>
      <c r="M261">
        <v>99</v>
      </c>
      <c r="N261" s="10">
        <f t="shared" si="22"/>
        <v>2.0099999999999998</v>
      </c>
      <c r="O261">
        <f t="shared" si="23"/>
        <v>20</v>
      </c>
      <c r="P261">
        <v>0.5</v>
      </c>
      <c r="Q261" s="11">
        <f>Table1[[#This Row],[Quantity]]*Table1[[#This Row],[Case Size]]</f>
        <v>1980</v>
      </c>
      <c r="R261" s="10">
        <f>Table1[[#This Row],[ Sales Volume]]*Table1[[#This Row],[Cost]]</f>
        <v>3979.7999999999997</v>
      </c>
      <c r="S261" s="10">
        <f>Table1[[#This Row],[Sales Values]]-(Table1[[#This Row],[Sales Values]]*0.25)</f>
        <v>2984.85</v>
      </c>
      <c r="T261" s="10">
        <f>Table1[[#This Row],[Manufacturing Cost]]-Table1[[#This Row],[Delivery Cost]]</f>
        <v>2935.35</v>
      </c>
      <c r="U261" s="10">
        <f>Table1[[#This Row],[Quantity]]*Table1[[#This Row],[Delivery]]</f>
        <v>49.5</v>
      </c>
      <c r="V261" s="10">
        <f>Table1[[#This Row],[Sales Values]]-Table1[[#This Row],[Manufacturing Cost]]</f>
        <v>994.94999999999982</v>
      </c>
      <c r="W261" s="13">
        <f>Table1[[#This Row],[Profit]]/Table1[[#This Row],[Sales Values]]</f>
        <v>0.24999999999999997</v>
      </c>
      <c r="X261" s="10">
        <v>14.95</v>
      </c>
      <c r="Y261" s="14">
        <f>IF(AND(Table1[[#This Row],[Quantity]]&gt;20,Table1[[#This Row],[Quantity]]&lt;=50),3%,IF(AND(Table1[[#This Row],[Quantity]]&gt;50,Table1[[#This Row],[Quantity]]&lt;=100),5%,IF(Table1[[#This Row],[Quantity]]&gt;100,7%,0)))</f>
        <v>0.05</v>
      </c>
      <c r="Z261" s="10">
        <f>Table1[[#This Row],[Sales Values]]*(1-Table1[[#This Row],[Discount]])</f>
        <v>3780.8099999999995</v>
      </c>
      <c r="AA261" s="10">
        <f>Table1[[#This Row],[Sales Values]]+(Table1[[#This Row],[Sales Values]]*1.05%)</f>
        <v>4021.5878999999995</v>
      </c>
      <c r="AB261" s="10">
        <f>Table1[[#This Row],[Sales Values]]*1.05</f>
        <v>4178.79</v>
      </c>
      <c r="AC261" s="10" t="str">
        <f t="shared" si="24"/>
        <v>Hyperwotsit</v>
      </c>
      <c r="AD261" t="s">
        <v>20</v>
      </c>
    </row>
    <row r="262" spans="1:30" x14ac:dyDescent="0.3">
      <c r="A262">
        <v>852</v>
      </c>
      <c r="B262" t="s">
        <v>2900</v>
      </c>
      <c r="C262" t="s">
        <v>620</v>
      </c>
      <c r="D262" t="s">
        <v>51</v>
      </c>
      <c r="E262" t="s">
        <v>16</v>
      </c>
      <c r="F262">
        <v>30</v>
      </c>
      <c r="G262" t="s">
        <v>2901</v>
      </c>
      <c r="H262" t="s">
        <v>2902</v>
      </c>
      <c r="I262" t="s">
        <v>32</v>
      </c>
      <c r="J262" s="8">
        <v>44710</v>
      </c>
      <c r="K262" s="6" t="str">
        <f t="shared" si="20"/>
        <v>2022</v>
      </c>
      <c r="L262" s="6" t="str">
        <f t="shared" si="21"/>
        <v>May</v>
      </c>
      <c r="M262">
        <v>64</v>
      </c>
      <c r="N262" s="10">
        <f t="shared" si="22"/>
        <v>2.0099999999999998</v>
      </c>
      <c r="O262">
        <f t="shared" si="23"/>
        <v>20</v>
      </c>
      <c r="P262">
        <v>0.5</v>
      </c>
      <c r="Q262" s="11">
        <f>Table1[[#This Row],[Quantity]]*Table1[[#This Row],[Case Size]]</f>
        <v>1280</v>
      </c>
      <c r="R262" s="10">
        <f>Table1[[#This Row],[ Sales Volume]]*Table1[[#This Row],[Cost]]</f>
        <v>2572.7999999999997</v>
      </c>
      <c r="S262" s="10">
        <f>Table1[[#This Row],[Sales Values]]-(Table1[[#This Row],[Sales Values]]*0.25)</f>
        <v>1929.6</v>
      </c>
      <c r="T262" s="10">
        <f>Table1[[#This Row],[Manufacturing Cost]]-Table1[[#This Row],[Delivery Cost]]</f>
        <v>1897.6</v>
      </c>
      <c r="U262" s="10">
        <f>Table1[[#This Row],[Quantity]]*Table1[[#This Row],[Delivery]]</f>
        <v>32</v>
      </c>
      <c r="V262" s="10">
        <f>Table1[[#This Row],[Sales Values]]-Table1[[#This Row],[Manufacturing Cost]]</f>
        <v>643.19999999999982</v>
      </c>
      <c r="W262" s="13">
        <f>Table1[[#This Row],[Profit]]/Table1[[#This Row],[Sales Values]]</f>
        <v>0.24999999999999994</v>
      </c>
      <c r="X262" s="10">
        <v>14.95</v>
      </c>
      <c r="Y262" s="14">
        <f>IF(AND(Table1[[#This Row],[Quantity]]&gt;20,Table1[[#This Row],[Quantity]]&lt;=50),3%,IF(AND(Table1[[#This Row],[Quantity]]&gt;50,Table1[[#This Row],[Quantity]]&lt;=100),5%,IF(Table1[[#This Row],[Quantity]]&gt;100,7%,0)))</f>
        <v>0.05</v>
      </c>
      <c r="Z262" s="10">
        <f>Table1[[#This Row],[Sales Values]]*(1-Table1[[#This Row],[Discount]])</f>
        <v>2444.1599999999994</v>
      </c>
      <c r="AA262" s="10">
        <f>Table1[[#This Row],[Sales Values]]+(Table1[[#This Row],[Sales Values]]*1.05%)</f>
        <v>2599.8143999999998</v>
      </c>
      <c r="AB262" s="10">
        <f>Table1[[#This Row],[Sales Values]]*1.05</f>
        <v>2701.44</v>
      </c>
      <c r="AC262" s="10" t="str">
        <f t="shared" si="24"/>
        <v>Hyperwotsit</v>
      </c>
      <c r="AD262" t="s">
        <v>20</v>
      </c>
    </row>
    <row r="263" spans="1:30" x14ac:dyDescent="0.3">
      <c r="A263">
        <v>855</v>
      </c>
      <c r="B263" t="s">
        <v>2906</v>
      </c>
      <c r="C263" t="s">
        <v>1044</v>
      </c>
      <c r="D263" t="s">
        <v>28</v>
      </c>
      <c r="E263" t="s">
        <v>29</v>
      </c>
      <c r="F263">
        <v>60</v>
      </c>
      <c r="G263" t="s">
        <v>2907</v>
      </c>
      <c r="H263" t="s">
        <v>2908</v>
      </c>
      <c r="I263" t="s">
        <v>25</v>
      </c>
      <c r="J263" s="8">
        <v>44502</v>
      </c>
      <c r="K263" s="6" t="str">
        <f t="shared" si="20"/>
        <v>2021</v>
      </c>
      <c r="L263" s="6" t="str">
        <f t="shared" si="21"/>
        <v>Nov</v>
      </c>
      <c r="M263">
        <v>44</v>
      </c>
      <c r="N263" s="10">
        <f t="shared" si="22"/>
        <v>3.49</v>
      </c>
      <c r="O263">
        <f t="shared" si="23"/>
        <v>20</v>
      </c>
      <c r="P263">
        <v>0.5</v>
      </c>
      <c r="Q263" s="12">
        <f>Table1[[#This Row],[Quantity]]*Table1[[#This Row],[Case Size]]</f>
        <v>880</v>
      </c>
      <c r="R263" s="10">
        <f>Table1[[#This Row],[ Sales Volume]]*Table1[[#This Row],[Cost]]</f>
        <v>3071.2000000000003</v>
      </c>
      <c r="S263" s="10">
        <f>Table1[[#This Row],[Sales Values]]-(Table1[[#This Row],[Sales Values]]*0.25)</f>
        <v>2303.4</v>
      </c>
      <c r="T263" s="10">
        <f>Table1[[#This Row],[Manufacturing Cost]]-Table1[[#This Row],[Delivery Cost]]</f>
        <v>2281.4</v>
      </c>
      <c r="U263" s="10">
        <f>Table1[[#This Row],[Quantity]]*Table1[[#This Row],[Delivery]]</f>
        <v>22</v>
      </c>
      <c r="V263" s="10">
        <f>Table1[[#This Row],[Sales Values]]-Table1[[#This Row],[Manufacturing Cost]]</f>
        <v>767.80000000000018</v>
      </c>
      <c r="W263" s="13">
        <f>Table1[[#This Row],[Profit]]/Table1[[#This Row],[Sales Values]]</f>
        <v>0.25000000000000006</v>
      </c>
      <c r="X263" s="10">
        <v>14.95</v>
      </c>
      <c r="Y263" s="14">
        <f>IF(AND(Table1[[#This Row],[Quantity]]&gt;20,Table1[[#This Row],[Quantity]]&lt;=50),3%,IF(AND(Table1[[#This Row],[Quantity]]&gt;50,Table1[[#This Row],[Quantity]]&lt;=100),5%,IF(Table1[[#This Row],[Quantity]]&gt;100,7%,0)))</f>
        <v>0.03</v>
      </c>
      <c r="Z263" s="10">
        <f>Table1[[#This Row],[Sales Values]]*(1-Table1[[#This Row],[Discount]])</f>
        <v>2979.0640000000003</v>
      </c>
      <c r="AA263" s="10">
        <f>Table1[[#This Row],[Sales Values]]+(Table1[[#This Row],[Sales Values]]*1.05%)</f>
        <v>3103.4476000000004</v>
      </c>
      <c r="AB263" s="10">
        <f>Table1[[#This Row],[Sales Values]]*1.05</f>
        <v>3224.76</v>
      </c>
      <c r="AC263" s="10" t="str">
        <f t="shared" si="24"/>
        <v>Superwossname</v>
      </c>
      <c r="AD263" t="s">
        <v>101</v>
      </c>
    </row>
    <row r="264" spans="1:30" x14ac:dyDescent="0.3">
      <c r="A264">
        <v>856</v>
      </c>
      <c r="B264" t="s">
        <v>1140</v>
      </c>
      <c r="C264" t="s">
        <v>2909</v>
      </c>
      <c r="D264" t="s">
        <v>28</v>
      </c>
      <c r="E264" t="s">
        <v>29</v>
      </c>
      <c r="F264">
        <v>30</v>
      </c>
      <c r="G264" t="s">
        <v>2910</v>
      </c>
      <c r="H264" t="s">
        <v>2447</v>
      </c>
      <c r="I264" t="s">
        <v>1869</v>
      </c>
      <c r="J264" s="8">
        <v>44254</v>
      </c>
      <c r="K264" s="6" t="str">
        <f t="shared" si="20"/>
        <v>2021</v>
      </c>
      <c r="L264" s="6" t="str">
        <f t="shared" si="21"/>
        <v>Feb</v>
      </c>
      <c r="M264">
        <v>64</v>
      </c>
      <c r="N264" s="10">
        <f t="shared" si="22"/>
        <v>2.0099999999999998</v>
      </c>
      <c r="O264">
        <f t="shared" si="23"/>
        <v>20</v>
      </c>
      <c r="P264">
        <v>0.5</v>
      </c>
      <c r="Q264" s="12">
        <f>Table1[[#This Row],[Quantity]]*Table1[[#This Row],[Case Size]]</f>
        <v>1280</v>
      </c>
      <c r="R264" s="10">
        <f>Table1[[#This Row],[ Sales Volume]]*Table1[[#This Row],[Cost]]</f>
        <v>2572.7999999999997</v>
      </c>
      <c r="S264" s="10">
        <f>Table1[[#This Row],[Sales Values]]-(Table1[[#This Row],[Sales Values]]*0.25)</f>
        <v>1929.6</v>
      </c>
      <c r="T264" s="10">
        <f>Table1[[#This Row],[Manufacturing Cost]]-Table1[[#This Row],[Delivery Cost]]</f>
        <v>1897.6</v>
      </c>
      <c r="U264" s="10">
        <f>Table1[[#This Row],[Quantity]]*Table1[[#This Row],[Delivery]]</f>
        <v>32</v>
      </c>
      <c r="V264" s="10">
        <f>Table1[[#This Row],[Sales Values]]-Table1[[#This Row],[Manufacturing Cost]]</f>
        <v>643.19999999999982</v>
      </c>
      <c r="W264" s="13">
        <f>Table1[[#This Row],[Profit]]/Table1[[#This Row],[Sales Values]]</f>
        <v>0.24999999999999994</v>
      </c>
      <c r="X264" s="10">
        <v>14.95</v>
      </c>
      <c r="Y264" s="14">
        <f>IF(AND(Table1[[#This Row],[Quantity]]&gt;20,Table1[[#This Row],[Quantity]]&lt;=50),3%,IF(AND(Table1[[#This Row],[Quantity]]&gt;50,Table1[[#This Row],[Quantity]]&lt;=100),5%,IF(Table1[[#This Row],[Quantity]]&gt;100,7%,0)))</f>
        <v>0.05</v>
      </c>
      <c r="Z264" s="10">
        <f>Table1[[#This Row],[Sales Values]]*(1-Table1[[#This Row],[Discount]])</f>
        <v>2444.1599999999994</v>
      </c>
      <c r="AA264" s="10">
        <f>Table1[[#This Row],[Sales Values]]+(Table1[[#This Row],[Sales Values]]*1.05%)</f>
        <v>2599.8143999999998</v>
      </c>
      <c r="AB264" s="10">
        <f>Table1[[#This Row],[Sales Values]]*1.05</f>
        <v>2701.44</v>
      </c>
      <c r="AC264" s="10" t="str">
        <f t="shared" si="24"/>
        <v>Hyperwotsit</v>
      </c>
      <c r="AD264" t="s">
        <v>20</v>
      </c>
    </row>
    <row r="265" spans="1:30" x14ac:dyDescent="0.3">
      <c r="A265">
        <v>860</v>
      </c>
      <c r="B265" t="s">
        <v>2919</v>
      </c>
      <c r="C265" t="s">
        <v>2920</v>
      </c>
      <c r="D265" t="s">
        <v>28</v>
      </c>
      <c r="E265" t="s">
        <v>29</v>
      </c>
      <c r="F265">
        <v>60</v>
      </c>
      <c r="G265" t="s">
        <v>2921</v>
      </c>
      <c r="H265" t="s">
        <v>698</v>
      </c>
      <c r="I265" t="s">
        <v>213</v>
      </c>
      <c r="J265" s="8">
        <v>44781</v>
      </c>
      <c r="K265" s="6" t="str">
        <f t="shared" si="20"/>
        <v>2022</v>
      </c>
      <c r="L265" s="6" t="str">
        <f t="shared" si="21"/>
        <v>Aug</v>
      </c>
      <c r="M265">
        <v>42</v>
      </c>
      <c r="N265" s="10">
        <f t="shared" si="22"/>
        <v>3.49</v>
      </c>
      <c r="O265">
        <f t="shared" si="23"/>
        <v>20</v>
      </c>
      <c r="P265">
        <v>0.5</v>
      </c>
      <c r="Q265" s="12">
        <f>Table1[[#This Row],[Quantity]]*Table1[[#This Row],[Case Size]]</f>
        <v>840</v>
      </c>
      <c r="R265" s="10">
        <f>Table1[[#This Row],[ Sales Volume]]*Table1[[#This Row],[Cost]]</f>
        <v>2931.6000000000004</v>
      </c>
      <c r="S265" s="10">
        <f>Table1[[#This Row],[Sales Values]]-(Table1[[#This Row],[Sales Values]]*0.25)</f>
        <v>2198.7000000000003</v>
      </c>
      <c r="T265" s="10">
        <f>Table1[[#This Row],[Manufacturing Cost]]-Table1[[#This Row],[Delivery Cost]]</f>
        <v>2177.7000000000003</v>
      </c>
      <c r="U265" s="10">
        <f>Table1[[#This Row],[Quantity]]*Table1[[#This Row],[Delivery]]</f>
        <v>21</v>
      </c>
      <c r="V265" s="10">
        <f>Table1[[#This Row],[Sales Values]]-Table1[[#This Row],[Manufacturing Cost]]</f>
        <v>732.90000000000009</v>
      </c>
      <c r="W265" s="13">
        <f>Table1[[#This Row],[Profit]]/Table1[[#This Row],[Sales Values]]</f>
        <v>0.25</v>
      </c>
      <c r="X265" s="10">
        <v>14.95</v>
      </c>
      <c r="Y265" s="14">
        <f>IF(AND(Table1[[#This Row],[Quantity]]&gt;20,Table1[[#This Row],[Quantity]]&lt;=50),3%,IF(AND(Table1[[#This Row],[Quantity]]&gt;50,Table1[[#This Row],[Quantity]]&lt;=100),5%,IF(Table1[[#This Row],[Quantity]]&gt;100,7%,0)))</f>
        <v>0.03</v>
      </c>
      <c r="Z265" s="10">
        <f>Table1[[#This Row],[Sales Values]]*(1-Table1[[#This Row],[Discount]])</f>
        <v>2843.6520000000005</v>
      </c>
      <c r="AA265" s="10">
        <f>Table1[[#This Row],[Sales Values]]+(Table1[[#This Row],[Sales Values]]*1.05%)</f>
        <v>2962.3818000000006</v>
      </c>
      <c r="AB265" s="10">
        <f>Table1[[#This Row],[Sales Values]]*1.05</f>
        <v>3078.1800000000003</v>
      </c>
      <c r="AC265" s="10" t="str">
        <f t="shared" si="24"/>
        <v>Superwossname</v>
      </c>
      <c r="AD265" t="s">
        <v>101</v>
      </c>
    </row>
    <row r="266" spans="1:30" x14ac:dyDescent="0.3">
      <c r="A266">
        <v>863</v>
      </c>
      <c r="B266" t="s">
        <v>725</v>
      </c>
      <c r="C266" t="s">
        <v>2928</v>
      </c>
      <c r="D266" t="s">
        <v>28</v>
      </c>
      <c r="E266" t="s">
        <v>29</v>
      </c>
      <c r="F266">
        <v>30</v>
      </c>
      <c r="G266" t="s">
        <v>2929</v>
      </c>
      <c r="H266" t="s">
        <v>1537</v>
      </c>
      <c r="I266" t="s">
        <v>294</v>
      </c>
      <c r="J266" s="8">
        <v>44694</v>
      </c>
      <c r="K266" s="6" t="str">
        <f t="shared" si="20"/>
        <v>2022</v>
      </c>
      <c r="L266" s="6" t="str">
        <f t="shared" si="21"/>
        <v>May</v>
      </c>
      <c r="M266">
        <v>87</v>
      </c>
      <c r="N266" s="10">
        <f t="shared" si="22"/>
        <v>3.49</v>
      </c>
      <c r="O266">
        <f t="shared" si="23"/>
        <v>20</v>
      </c>
      <c r="P266">
        <v>0.5</v>
      </c>
      <c r="Q266" s="12">
        <f>Table1[[#This Row],[Quantity]]*Table1[[#This Row],[Case Size]]</f>
        <v>1740</v>
      </c>
      <c r="R266" s="10">
        <f>Table1[[#This Row],[ Sales Volume]]*Table1[[#This Row],[Cost]]</f>
        <v>6072.6</v>
      </c>
      <c r="S266" s="10">
        <f>Table1[[#This Row],[Sales Values]]-(Table1[[#This Row],[Sales Values]]*0.25)</f>
        <v>4554.4500000000007</v>
      </c>
      <c r="T266" s="10">
        <f>Table1[[#This Row],[Manufacturing Cost]]-Table1[[#This Row],[Delivery Cost]]</f>
        <v>4510.9500000000007</v>
      </c>
      <c r="U266" s="10">
        <f>Table1[[#This Row],[Quantity]]*Table1[[#This Row],[Delivery]]</f>
        <v>43.5</v>
      </c>
      <c r="V266" s="10">
        <f>Table1[[#This Row],[Sales Values]]-Table1[[#This Row],[Manufacturing Cost]]</f>
        <v>1518.1499999999996</v>
      </c>
      <c r="W266" s="13">
        <f>Table1[[#This Row],[Profit]]/Table1[[#This Row],[Sales Values]]</f>
        <v>0.24999999999999992</v>
      </c>
      <c r="X266" s="10">
        <v>14.95</v>
      </c>
      <c r="Y266" s="14">
        <f>IF(AND(Table1[[#This Row],[Quantity]]&gt;20,Table1[[#This Row],[Quantity]]&lt;=50),3%,IF(AND(Table1[[#This Row],[Quantity]]&gt;50,Table1[[#This Row],[Quantity]]&lt;=100),5%,IF(Table1[[#This Row],[Quantity]]&gt;100,7%,0)))</f>
        <v>0.05</v>
      </c>
      <c r="Z266" s="10">
        <f>Table1[[#This Row],[Sales Values]]*(1-Table1[[#This Row],[Discount]])</f>
        <v>5768.97</v>
      </c>
      <c r="AA266" s="10">
        <f>Table1[[#This Row],[Sales Values]]+(Table1[[#This Row],[Sales Values]]*1.05%)</f>
        <v>6136.3623000000007</v>
      </c>
      <c r="AB266" s="10">
        <f>Table1[[#This Row],[Sales Values]]*1.05</f>
        <v>6376.2300000000005</v>
      </c>
      <c r="AC266" s="10" t="str">
        <f t="shared" si="24"/>
        <v>Superwossname</v>
      </c>
      <c r="AD266" t="s">
        <v>101</v>
      </c>
    </row>
    <row r="267" spans="1:30" x14ac:dyDescent="0.3">
      <c r="A267">
        <v>864</v>
      </c>
      <c r="B267" t="s">
        <v>441</v>
      </c>
      <c r="C267" t="s">
        <v>2467</v>
      </c>
      <c r="D267" t="s">
        <v>28</v>
      </c>
      <c r="E267" t="s">
        <v>29</v>
      </c>
      <c r="F267">
        <v>30</v>
      </c>
      <c r="G267" t="s">
        <v>2930</v>
      </c>
      <c r="H267" t="s">
        <v>2931</v>
      </c>
      <c r="I267" t="s">
        <v>32</v>
      </c>
      <c r="J267" s="8">
        <v>44267</v>
      </c>
      <c r="K267" s="6" t="str">
        <f t="shared" si="20"/>
        <v>2021</v>
      </c>
      <c r="L267" s="6" t="str">
        <f t="shared" si="21"/>
        <v>Mar</v>
      </c>
      <c r="M267">
        <v>20</v>
      </c>
      <c r="N267" s="10">
        <f t="shared" si="22"/>
        <v>3.49</v>
      </c>
      <c r="O267">
        <f t="shared" si="23"/>
        <v>20</v>
      </c>
      <c r="P267">
        <v>0.5</v>
      </c>
      <c r="Q267" s="12">
        <f>Table1[[#This Row],[Quantity]]*Table1[[#This Row],[Case Size]]</f>
        <v>400</v>
      </c>
      <c r="R267" s="10">
        <f>Table1[[#This Row],[ Sales Volume]]*Table1[[#This Row],[Cost]]</f>
        <v>1396</v>
      </c>
      <c r="S267" s="10">
        <f>Table1[[#This Row],[Sales Values]]-(Table1[[#This Row],[Sales Values]]*0.25)</f>
        <v>1047</v>
      </c>
      <c r="T267" s="10">
        <f>Table1[[#This Row],[Manufacturing Cost]]-Table1[[#This Row],[Delivery Cost]]</f>
        <v>1037</v>
      </c>
      <c r="U267" s="10">
        <f>Table1[[#This Row],[Quantity]]*Table1[[#This Row],[Delivery]]</f>
        <v>10</v>
      </c>
      <c r="V267" s="10">
        <f>Table1[[#This Row],[Sales Values]]-Table1[[#This Row],[Manufacturing Cost]]</f>
        <v>349</v>
      </c>
      <c r="W267" s="13">
        <f>Table1[[#This Row],[Profit]]/Table1[[#This Row],[Sales Values]]</f>
        <v>0.25</v>
      </c>
      <c r="X267" s="10">
        <v>14.95</v>
      </c>
      <c r="Y267" s="14">
        <f>IF(AND(Table1[[#This Row],[Quantity]]&gt;20,Table1[[#This Row],[Quantity]]&lt;=50),3%,IF(AND(Table1[[#This Row],[Quantity]]&gt;50,Table1[[#This Row],[Quantity]]&lt;=100),5%,IF(Table1[[#This Row],[Quantity]]&gt;100,7%,0)))</f>
        <v>0</v>
      </c>
      <c r="Z267" s="10">
        <f>Table1[[#This Row],[Sales Values]]*(1-Table1[[#This Row],[Discount]])</f>
        <v>1396</v>
      </c>
      <c r="AA267" s="10">
        <f>Table1[[#This Row],[Sales Values]]+(Table1[[#This Row],[Sales Values]]*1.05%)</f>
        <v>1410.6579999999999</v>
      </c>
      <c r="AB267" s="10">
        <f>Table1[[#This Row],[Sales Values]]*1.05</f>
        <v>1465.8</v>
      </c>
      <c r="AC267" s="10" t="str">
        <f t="shared" si="24"/>
        <v>Superwossname</v>
      </c>
      <c r="AD267" t="s">
        <v>101</v>
      </c>
    </row>
    <row r="268" spans="1:30" x14ac:dyDescent="0.3">
      <c r="A268">
        <v>868</v>
      </c>
      <c r="B268" t="s">
        <v>2941</v>
      </c>
      <c r="C268" t="s">
        <v>2942</v>
      </c>
      <c r="D268" t="s">
        <v>28</v>
      </c>
      <c r="E268" t="s">
        <v>29</v>
      </c>
      <c r="F268">
        <v>60</v>
      </c>
      <c r="G268" t="s">
        <v>2943</v>
      </c>
      <c r="H268" t="s">
        <v>912</v>
      </c>
      <c r="I268" t="s">
        <v>913</v>
      </c>
      <c r="J268" s="8">
        <v>44910</v>
      </c>
      <c r="K268" s="6" t="str">
        <f t="shared" si="20"/>
        <v>2022</v>
      </c>
      <c r="L268" s="6" t="str">
        <f t="shared" si="21"/>
        <v>Dec</v>
      </c>
      <c r="M268">
        <v>93</v>
      </c>
      <c r="N268" s="10">
        <f t="shared" si="22"/>
        <v>3.49</v>
      </c>
      <c r="O268">
        <f t="shared" si="23"/>
        <v>20</v>
      </c>
      <c r="P268">
        <v>0.5</v>
      </c>
      <c r="Q268" s="12">
        <f>Table1[[#This Row],[Quantity]]*Table1[[#This Row],[Case Size]]</f>
        <v>1860</v>
      </c>
      <c r="R268" s="10">
        <f>Table1[[#This Row],[ Sales Volume]]*Table1[[#This Row],[Cost]]</f>
        <v>6491.4000000000005</v>
      </c>
      <c r="S268" s="10">
        <f>Table1[[#This Row],[Sales Values]]-(Table1[[#This Row],[Sales Values]]*0.25)</f>
        <v>4868.55</v>
      </c>
      <c r="T268" s="10">
        <f>Table1[[#This Row],[Manufacturing Cost]]-Table1[[#This Row],[Delivery Cost]]</f>
        <v>4822.05</v>
      </c>
      <c r="U268" s="10">
        <f>Table1[[#This Row],[Quantity]]*Table1[[#This Row],[Delivery]]</f>
        <v>46.5</v>
      </c>
      <c r="V268" s="10">
        <f>Table1[[#This Row],[Sales Values]]-Table1[[#This Row],[Manufacturing Cost]]</f>
        <v>1622.8500000000004</v>
      </c>
      <c r="W268" s="13">
        <f>Table1[[#This Row],[Profit]]/Table1[[#This Row],[Sales Values]]</f>
        <v>0.25000000000000006</v>
      </c>
      <c r="X268" s="10">
        <v>14.95</v>
      </c>
      <c r="Y268" s="14">
        <f>IF(AND(Table1[[#This Row],[Quantity]]&gt;20,Table1[[#This Row],[Quantity]]&lt;=50),3%,IF(AND(Table1[[#This Row],[Quantity]]&gt;50,Table1[[#This Row],[Quantity]]&lt;=100),5%,IF(Table1[[#This Row],[Quantity]]&gt;100,7%,0)))</f>
        <v>0.05</v>
      </c>
      <c r="Z268" s="10">
        <f>Table1[[#This Row],[Sales Values]]*(1-Table1[[#This Row],[Discount]])</f>
        <v>6166.83</v>
      </c>
      <c r="AA268" s="10">
        <f>Table1[[#This Row],[Sales Values]]+(Table1[[#This Row],[Sales Values]]*1.05%)</f>
        <v>6559.5597000000007</v>
      </c>
      <c r="AB268" s="10">
        <f>Table1[[#This Row],[Sales Values]]*1.05</f>
        <v>6815.9700000000012</v>
      </c>
      <c r="AC268" s="10" t="str">
        <f t="shared" si="24"/>
        <v>Superwossname</v>
      </c>
      <c r="AD268" t="s">
        <v>101</v>
      </c>
    </row>
    <row r="269" spans="1:30" x14ac:dyDescent="0.3">
      <c r="A269">
        <v>869</v>
      </c>
      <c r="B269" t="s">
        <v>2944</v>
      </c>
      <c r="C269" t="s">
        <v>2945</v>
      </c>
      <c r="D269" t="s">
        <v>15</v>
      </c>
      <c r="E269" t="s">
        <v>16</v>
      </c>
      <c r="F269">
        <v>90</v>
      </c>
      <c r="G269" t="s">
        <v>2946</v>
      </c>
      <c r="H269" t="s">
        <v>641</v>
      </c>
      <c r="I269" t="s">
        <v>294</v>
      </c>
      <c r="J269" s="8">
        <v>44908</v>
      </c>
      <c r="K269" s="6" t="str">
        <f t="shared" si="20"/>
        <v>2022</v>
      </c>
      <c r="L269" s="6" t="str">
        <f t="shared" si="21"/>
        <v>Dec</v>
      </c>
      <c r="M269">
        <v>48</v>
      </c>
      <c r="N269" s="10">
        <f t="shared" si="22"/>
        <v>2.0099999999999998</v>
      </c>
      <c r="O269">
        <f t="shared" si="23"/>
        <v>20</v>
      </c>
      <c r="P269">
        <v>0.5</v>
      </c>
      <c r="Q269" s="11">
        <f>Table1[[#This Row],[Quantity]]*Table1[[#This Row],[Case Size]]</f>
        <v>960</v>
      </c>
      <c r="R269" s="10">
        <f>Table1[[#This Row],[ Sales Volume]]*Table1[[#This Row],[Cost]]</f>
        <v>1929.6</v>
      </c>
      <c r="S269" s="10">
        <f>Table1[[#This Row],[Sales Values]]-(Table1[[#This Row],[Sales Values]]*0.25)</f>
        <v>1447.1999999999998</v>
      </c>
      <c r="T269" s="10">
        <f>Table1[[#This Row],[Manufacturing Cost]]-Table1[[#This Row],[Delivery Cost]]</f>
        <v>1423.1999999999998</v>
      </c>
      <c r="U269" s="10">
        <f>Table1[[#This Row],[Quantity]]*Table1[[#This Row],[Delivery]]</f>
        <v>24</v>
      </c>
      <c r="V269" s="10">
        <f>Table1[[#This Row],[Sales Values]]-Table1[[#This Row],[Manufacturing Cost]]</f>
        <v>482.40000000000009</v>
      </c>
      <c r="W269" s="13">
        <f>Table1[[#This Row],[Profit]]/Table1[[#This Row],[Sales Values]]</f>
        <v>0.25000000000000006</v>
      </c>
      <c r="X269" s="10">
        <v>14.95</v>
      </c>
      <c r="Y269" s="14">
        <f>IF(AND(Table1[[#This Row],[Quantity]]&gt;20,Table1[[#This Row],[Quantity]]&lt;=50),3%,IF(AND(Table1[[#This Row],[Quantity]]&gt;50,Table1[[#This Row],[Quantity]]&lt;=100),5%,IF(Table1[[#This Row],[Quantity]]&gt;100,7%,0)))</f>
        <v>0.03</v>
      </c>
      <c r="Z269" s="10">
        <f>Table1[[#This Row],[Sales Values]]*(1-Table1[[#This Row],[Discount]])</f>
        <v>1871.7119999999998</v>
      </c>
      <c r="AA269" s="10">
        <f>Table1[[#This Row],[Sales Values]]+(Table1[[#This Row],[Sales Values]]*1.05%)</f>
        <v>1949.8607999999999</v>
      </c>
      <c r="AB269" s="10">
        <f>Table1[[#This Row],[Sales Values]]*1.05</f>
        <v>2026.08</v>
      </c>
      <c r="AC269" s="10" t="str">
        <f t="shared" si="24"/>
        <v>Hyperwotsit</v>
      </c>
      <c r="AD269" t="s">
        <v>20</v>
      </c>
    </row>
    <row r="270" spans="1:30" x14ac:dyDescent="0.3">
      <c r="A270">
        <v>875</v>
      </c>
      <c r="B270" t="s">
        <v>2960</v>
      </c>
      <c r="C270" t="s">
        <v>2385</v>
      </c>
      <c r="D270" t="s">
        <v>28</v>
      </c>
      <c r="E270" t="s">
        <v>29</v>
      </c>
      <c r="F270">
        <v>60</v>
      </c>
      <c r="G270" t="s">
        <v>2961</v>
      </c>
      <c r="H270" t="s">
        <v>2294</v>
      </c>
      <c r="I270" t="s">
        <v>32</v>
      </c>
      <c r="J270" s="8">
        <v>44887</v>
      </c>
      <c r="K270" s="6" t="str">
        <f t="shared" si="20"/>
        <v>2022</v>
      </c>
      <c r="L270" s="6" t="str">
        <f t="shared" si="21"/>
        <v>Nov</v>
      </c>
      <c r="M270">
        <v>21</v>
      </c>
      <c r="N270" s="10">
        <f t="shared" si="22"/>
        <v>1.89</v>
      </c>
      <c r="O270">
        <f t="shared" si="23"/>
        <v>18</v>
      </c>
      <c r="P270">
        <v>0.5</v>
      </c>
      <c r="Q270" s="12">
        <f>Table1[[#This Row],[Quantity]]*Table1[[#This Row],[Case Size]]</f>
        <v>378</v>
      </c>
      <c r="R270" s="10">
        <f>Table1[[#This Row],[ Sales Volume]]*Table1[[#This Row],[Cost]]</f>
        <v>714.42</v>
      </c>
      <c r="S270" s="10">
        <f>Table1[[#This Row],[Sales Values]]-(Table1[[#This Row],[Sales Values]]*0.25)</f>
        <v>535.81499999999994</v>
      </c>
      <c r="T270" s="10">
        <f>Table1[[#This Row],[Manufacturing Cost]]-Table1[[#This Row],[Delivery Cost]]</f>
        <v>525.31499999999994</v>
      </c>
      <c r="U270" s="10">
        <f>Table1[[#This Row],[Quantity]]*Table1[[#This Row],[Delivery]]</f>
        <v>10.5</v>
      </c>
      <c r="V270" s="10">
        <f>Table1[[#This Row],[Sales Values]]-Table1[[#This Row],[Manufacturing Cost]]</f>
        <v>178.60500000000002</v>
      </c>
      <c r="W270" s="13">
        <f>Table1[[#This Row],[Profit]]/Table1[[#This Row],[Sales Values]]</f>
        <v>0.25000000000000006</v>
      </c>
      <c r="X270" s="10">
        <v>14.95</v>
      </c>
      <c r="Y270" s="14">
        <f>IF(AND(Table1[[#This Row],[Quantity]]&gt;20,Table1[[#This Row],[Quantity]]&lt;=50),3%,IF(AND(Table1[[#This Row],[Quantity]]&gt;50,Table1[[#This Row],[Quantity]]&lt;=100),5%,IF(Table1[[#This Row],[Quantity]]&gt;100,7%,0)))</f>
        <v>0.03</v>
      </c>
      <c r="Z270" s="10">
        <f>Table1[[#This Row],[Sales Values]]*(1-Table1[[#This Row],[Discount]])</f>
        <v>692.98739999999998</v>
      </c>
      <c r="AA270" s="10">
        <f>Table1[[#This Row],[Sales Values]]+(Table1[[#This Row],[Sales Values]]*1.05%)</f>
        <v>721.92140999999992</v>
      </c>
      <c r="AB270" s="10">
        <f>Table1[[#This Row],[Sales Values]]*1.05</f>
        <v>750.14099999999996</v>
      </c>
      <c r="AC270" s="10" t="str">
        <f t="shared" si="24"/>
        <v>Gigastuff</v>
      </c>
      <c r="AD270" t="s">
        <v>45</v>
      </c>
    </row>
    <row r="271" spans="1:30" x14ac:dyDescent="0.3">
      <c r="A271">
        <v>883</v>
      </c>
      <c r="B271" t="s">
        <v>2984</v>
      </c>
      <c r="C271" t="s">
        <v>2985</v>
      </c>
      <c r="D271" t="s">
        <v>28</v>
      </c>
      <c r="E271" t="s">
        <v>29</v>
      </c>
      <c r="F271">
        <v>30</v>
      </c>
      <c r="G271" t="s">
        <v>2986</v>
      </c>
      <c r="H271" t="s">
        <v>2987</v>
      </c>
      <c r="I271" t="s">
        <v>32</v>
      </c>
      <c r="J271" s="8">
        <v>44650</v>
      </c>
      <c r="K271" s="6" t="str">
        <f t="shared" si="20"/>
        <v>2022</v>
      </c>
      <c r="L271" s="6" t="str">
        <f t="shared" si="21"/>
        <v>Mar</v>
      </c>
      <c r="M271">
        <v>20</v>
      </c>
      <c r="N271" s="10">
        <f t="shared" si="22"/>
        <v>3.49</v>
      </c>
      <c r="O271">
        <f t="shared" si="23"/>
        <v>20</v>
      </c>
      <c r="P271">
        <v>0.5</v>
      </c>
      <c r="Q271" s="12">
        <f>Table1[[#This Row],[Quantity]]*Table1[[#This Row],[Case Size]]</f>
        <v>400</v>
      </c>
      <c r="R271" s="10">
        <f>Table1[[#This Row],[ Sales Volume]]*Table1[[#This Row],[Cost]]</f>
        <v>1396</v>
      </c>
      <c r="S271" s="10">
        <f>Table1[[#This Row],[Sales Values]]-(Table1[[#This Row],[Sales Values]]*0.25)</f>
        <v>1047</v>
      </c>
      <c r="T271" s="10">
        <f>Table1[[#This Row],[Manufacturing Cost]]-Table1[[#This Row],[Delivery Cost]]</f>
        <v>1037</v>
      </c>
      <c r="U271" s="10">
        <f>Table1[[#This Row],[Quantity]]*Table1[[#This Row],[Delivery]]</f>
        <v>10</v>
      </c>
      <c r="V271" s="10">
        <f>Table1[[#This Row],[Sales Values]]-Table1[[#This Row],[Manufacturing Cost]]</f>
        <v>349</v>
      </c>
      <c r="W271" s="13">
        <f>Table1[[#This Row],[Profit]]/Table1[[#This Row],[Sales Values]]</f>
        <v>0.25</v>
      </c>
      <c r="X271" s="10">
        <v>14.95</v>
      </c>
      <c r="Y271" s="14">
        <f>IF(AND(Table1[[#This Row],[Quantity]]&gt;20,Table1[[#This Row],[Quantity]]&lt;=50),3%,IF(AND(Table1[[#This Row],[Quantity]]&gt;50,Table1[[#This Row],[Quantity]]&lt;=100),5%,IF(Table1[[#This Row],[Quantity]]&gt;100,7%,0)))</f>
        <v>0</v>
      </c>
      <c r="Z271" s="10">
        <f>Table1[[#This Row],[Sales Values]]*(1-Table1[[#This Row],[Discount]])</f>
        <v>1396</v>
      </c>
      <c r="AA271" s="10">
        <f>Table1[[#This Row],[Sales Values]]+(Table1[[#This Row],[Sales Values]]*1.05%)</f>
        <v>1410.6579999999999</v>
      </c>
      <c r="AB271" s="10">
        <f>Table1[[#This Row],[Sales Values]]*1.05</f>
        <v>1465.8</v>
      </c>
      <c r="AC271" s="10" t="str">
        <f t="shared" si="24"/>
        <v>Superwossname</v>
      </c>
      <c r="AD271" t="s">
        <v>101</v>
      </c>
    </row>
    <row r="272" spans="1:30" x14ac:dyDescent="0.3">
      <c r="A272">
        <v>885</v>
      </c>
      <c r="B272" t="s">
        <v>82</v>
      </c>
      <c r="C272" t="s">
        <v>2991</v>
      </c>
      <c r="D272" t="s">
        <v>28</v>
      </c>
      <c r="E272" t="s">
        <v>29</v>
      </c>
      <c r="F272">
        <v>30</v>
      </c>
      <c r="G272" t="s">
        <v>14471</v>
      </c>
      <c r="H272" t="s">
        <v>2993</v>
      </c>
      <c r="I272" t="s">
        <v>32</v>
      </c>
      <c r="J272" s="8">
        <v>44769</v>
      </c>
      <c r="K272" s="6" t="str">
        <f t="shared" si="20"/>
        <v>2022</v>
      </c>
      <c r="L272" s="6" t="str">
        <f t="shared" si="21"/>
        <v>Jul</v>
      </c>
      <c r="M272">
        <v>99</v>
      </c>
      <c r="N272" s="10">
        <f t="shared" si="22"/>
        <v>1.89</v>
      </c>
      <c r="O272">
        <f t="shared" si="23"/>
        <v>18</v>
      </c>
      <c r="P272">
        <v>0.5</v>
      </c>
      <c r="Q272" s="12">
        <f>Table1[[#This Row],[Quantity]]*Table1[[#This Row],[Case Size]]</f>
        <v>1782</v>
      </c>
      <c r="R272" s="10">
        <f>Table1[[#This Row],[ Sales Volume]]*Table1[[#This Row],[Cost]]</f>
        <v>3367.98</v>
      </c>
      <c r="S272" s="10">
        <f>Table1[[#This Row],[Sales Values]]-(Table1[[#This Row],[Sales Values]]*0.25)</f>
        <v>2525.9850000000001</v>
      </c>
      <c r="T272" s="10">
        <f>Table1[[#This Row],[Manufacturing Cost]]-Table1[[#This Row],[Delivery Cost]]</f>
        <v>2476.4850000000001</v>
      </c>
      <c r="U272" s="10">
        <f>Table1[[#This Row],[Quantity]]*Table1[[#This Row],[Delivery]]</f>
        <v>49.5</v>
      </c>
      <c r="V272" s="10">
        <f>Table1[[#This Row],[Sales Values]]-Table1[[#This Row],[Manufacturing Cost]]</f>
        <v>841.99499999999989</v>
      </c>
      <c r="W272" s="13">
        <f>Table1[[#This Row],[Profit]]/Table1[[#This Row],[Sales Values]]</f>
        <v>0.24999999999999997</v>
      </c>
      <c r="X272" s="10">
        <v>14.95</v>
      </c>
      <c r="Y272" s="14">
        <f>IF(AND(Table1[[#This Row],[Quantity]]&gt;20,Table1[[#This Row],[Quantity]]&lt;=50),3%,IF(AND(Table1[[#This Row],[Quantity]]&gt;50,Table1[[#This Row],[Quantity]]&lt;=100),5%,IF(Table1[[#This Row],[Quantity]]&gt;100,7%,0)))</f>
        <v>0.05</v>
      </c>
      <c r="Z272" s="10">
        <f>Table1[[#This Row],[Sales Values]]*(1-Table1[[#This Row],[Discount]])</f>
        <v>3199.5809999999997</v>
      </c>
      <c r="AA272" s="10">
        <f>Table1[[#This Row],[Sales Values]]+(Table1[[#This Row],[Sales Values]]*1.05%)</f>
        <v>3403.3437899999999</v>
      </c>
      <c r="AB272" s="10">
        <f>Table1[[#This Row],[Sales Values]]*1.05</f>
        <v>3536.3790000000004</v>
      </c>
      <c r="AC272" s="10" t="str">
        <f t="shared" si="24"/>
        <v>Gigastuff</v>
      </c>
      <c r="AD272" t="s">
        <v>45</v>
      </c>
    </row>
    <row r="273" spans="1:30" x14ac:dyDescent="0.3">
      <c r="A273">
        <v>886</v>
      </c>
      <c r="B273" t="s">
        <v>2994</v>
      </c>
      <c r="C273" t="s">
        <v>2995</v>
      </c>
      <c r="D273" t="s">
        <v>28</v>
      </c>
      <c r="E273" t="s">
        <v>29</v>
      </c>
      <c r="F273">
        <v>60</v>
      </c>
      <c r="G273" t="s">
        <v>2996</v>
      </c>
      <c r="H273" t="s">
        <v>2997</v>
      </c>
      <c r="I273" t="s">
        <v>32</v>
      </c>
      <c r="J273" s="8">
        <v>44222</v>
      </c>
      <c r="K273" s="6" t="str">
        <f t="shared" si="20"/>
        <v>2021</v>
      </c>
      <c r="L273" s="6" t="str">
        <f t="shared" si="21"/>
        <v>Jan</v>
      </c>
      <c r="M273">
        <v>13</v>
      </c>
      <c r="N273" s="10">
        <f t="shared" si="22"/>
        <v>2.0099999999999998</v>
      </c>
      <c r="O273">
        <f t="shared" si="23"/>
        <v>20</v>
      </c>
      <c r="P273">
        <v>0.5</v>
      </c>
      <c r="Q273" s="12">
        <f>Table1[[#This Row],[Quantity]]*Table1[[#This Row],[Case Size]]</f>
        <v>260</v>
      </c>
      <c r="R273" s="10">
        <f>Table1[[#This Row],[ Sales Volume]]*Table1[[#This Row],[Cost]]</f>
        <v>522.59999999999991</v>
      </c>
      <c r="S273" s="10">
        <f>Table1[[#This Row],[Sales Values]]-(Table1[[#This Row],[Sales Values]]*0.25)</f>
        <v>391.94999999999993</v>
      </c>
      <c r="T273" s="10">
        <f>Table1[[#This Row],[Manufacturing Cost]]-Table1[[#This Row],[Delivery Cost]]</f>
        <v>385.44999999999993</v>
      </c>
      <c r="U273" s="10">
        <f>Table1[[#This Row],[Quantity]]*Table1[[#This Row],[Delivery]]</f>
        <v>6.5</v>
      </c>
      <c r="V273" s="10">
        <f>Table1[[#This Row],[Sales Values]]-Table1[[#This Row],[Manufacturing Cost]]</f>
        <v>130.64999999999998</v>
      </c>
      <c r="W273" s="13">
        <f>Table1[[#This Row],[Profit]]/Table1[[#This Row],[Sales Values]]</f>
        <v>0.25</v>
      </c>
      <c r="X273" s="10">
        <v>14.95</v>
      </c>
      <c r="Y273" s="14">
        <f>IF(AND(Table1[[#This Row],[Quantity]]&gt;20,Table1[[#This Row],[Quantity]]&lt;=50),3%,IF(AND(Table1[[#This Row],[Quantity]]&gt;50,Table1[[#This Row],[Quantity]]&lt;=100),5%,IF(Table1[[#This Row],[Quantity]]&gt;100,7%,0)))</f>
        <v>0</v>
      </c>
      <c r="Z273" s="10">
        <f>Table1[[#This Row],[Sales Values]]*(1-Table1[[#This Row],[Discount]])</f>
        <v>522.59999999999991</v>
      </c>
      <c r="AA273" s="10">
        <f>Table1[[#This Row],[Sales Values]]+(Table1[[#This Row],[Sales Values]]*1.05%)</f>
        <v>528.08729999999991</v>
      </c>
      <c r="AB273" s="10">
        <f>Table1[[#This Row],[Sales Values]]*1.05</f>
        <v>548.7299999999999</v>
      </c>
      <c r="AC273" s="10" t="str">
        <f t="shared" si="24"/>
        <v>Hyperwotsit</v>
      </c>
      <c r="AD273" t="s">
        <v>20</v>
      </c>
    </row>
    <row r="274" spans="1:30" x14ac:dyDescent="0.3">
      <c r="A274">
        <v>902</v>
      </c>
      <c r="B274" t="s">
        <v>3039</v>
      </c>
      <c r="C274" t="s">
        <v>700</v>
      </c>
      <c r="D274" t="s">
        <v>15</v>
      </c>
      <c r="E274" t="s">
        <v>16</v>
      </c>
      <c r="F274">
        <v>90</v>
      </c>
      <c r="G274" t="s">
        <v>13545</v>
      </c>
      <c r="H274" t="s">
        <v>3041</v>
      </c>
      <c r="I274" t="s">
        <v>124</v>
      </c>
      <c r="J274" s="8">
        <v>44215</v>
      </c>
      <c r="K274" s="6" t="str">
        <f t="shared" si="20"/>
        <v>2021</v>
      </c>
      <c r="L274" s="6" t="str">
        <f t="shared" si="21"/>
        <v>Jan</v>
      </c>
      <c r="M274">
        <v>32</v>
      </c>
      <c r="N274" s="10">
        <f t="shared" si="22"/>
        <v>3.49</v>
      </c>
      <c r="O274">
        <f t="shared" si="23"/>
        <v>20</v>
      </c>
      <c r="P274">
        <v>0.5</v>
      </c>
      <c r="Q274" s="12">
        <f>Table1[[#This Row],[Quantity]]*Table1[[#This Row],[Case Size]]</f>
        <v>640</v>
      </c>
      <c r="R274" s="10">
        <f>Table1[[#This Row],[ Sales Volume]]*Table1[[#This Row],[Cost]]</f>
        <v>2233.6000000000004</v>
      </c>
      <c r="S274" s="10">
        <f>Table1[[#This Row],[Sales Values]]-(Table1[[#This Row],[Sales Values]]*0.25)</f>
        <v>1675.2000000000003</v>
      </c>
      <c r="T274" s="10">
        <f>Table1[[#This Row],[Manufacturing Cost]]-Table1[[#This Row],[Delivery Cost]]</f>
        <v>1659.2000000000003</v>
      </c>
      <c r="U274" s="10">
        <f>Table1[[#This Row],[Quantity]]*Table1[[#This Row],[Delivery]]</f>
        <v>16</v>
      </c>
      <c r="V274" s="10">
        <f>Table1[[#This Row],[Sales Values]]-Table1[[#This Row],[Manufacturing Cost]]</f>
        <v>558.40000000000009</v>
      </c>
      <c r="W274" s="13">
        <f>Table1[[#This Row],[Profit]]/Table1[[#This Row],[Sales Values]]</f>
        <v>0.25</v>
      </c>
      <c r="X274" s="10">
        <v>14.95</v>
      </c>
      <c r="Y274" s="14">
        <f>IF(AND(Table1[[#This Row],[Quantity]]&gt;20,Table1[[#This Row],[Quantity]]&lt;=50),3%,IF(AND(Table1[[#This Row],[Quantity]]&gt;50,Table1[[#This Row],[Quantity]]&lt;=100),5%,IF(Table1[[#This Row],[Quantity]]&gt;100,7%,0)))</f>
        <v>0.03</v>
      </c>
      <c r="Z274" s="10">
        <f>Table1[[#This Row],[Sales Values]]*(1-Table1[[#This Row],[Discount]])</f>
        <v>2166.5920000000001</v>
      </c>
      <c r="AA274" s="10">
        <f>Table1[[#This Row],[Sales Values]]+(Table1[[#This Row],[Sales Values]]*1.05%)</f>
        <v>2257.0528000000004</v>
      </c>
      <c r="AB274" s="10">
        <f>Table1[[#This Row],[Sales Values]]*1.05</f>
        <v>2345.2800000000007</v>
      </c>
      <c r="AC274" s="10" t="str">
        <f t="shared" si="24"/>
        <v>Superwossname</v>
      </c>
      <c r="AD274" t="s">
        <v>101</v>
      </c>
    </row>
    <row r="275" spans="1:30" x14ac:dyDescent="0.3">
      <c r="A275">
        <v>904</v>
      </c>
      <c r="B275" t="s">
        <v>3045</v>
      </c>
      <c r="C275" t="s">
        <v>3046</v>
      </c>
      <c r="D275" t="s">
        <v>51</v>
      </c>
      <c r="E275" t="s">
        <v>16</v>
      </c>
      <c r="F275">
        <v>90</v>
      </c>
      <c r="G275" t="s">
        <v>3047</v>
      </c>
      <c r="H275" t="s">
        <v>248</v>
      </c>
      <c r="I275" t="s">
        <v>178</v>
      </c>
      <c r="J275" s="8">
        <v>44697</v>
      </c>
      <c r="K275" s="6" t="str">
        <f t="shared" si="20"/>
        <v>2022</v>
      </c>
      <c r="L275" s="6" t="str">
        <f t="shared" si="21"/>
        <v>May</v>
      </c>
      <c r="M275">
        <v>90</v>
      </c>
      <c r="N275" s="10">
        <f t="shared" si="22"/>
        <v>1.89</v>
      </c>
      <c r="O275">
        <f t="shared" si="23"/>
        <v>18</v>
      </c>
      <c r="P275">
        <v>0.5</v>
      </c>
      <c r="Q275" s="12">
        <f>Table1[[#This Row],[Quantity]]*Table1[[#This Row],[Case Size]]</f>
        <v>1620</v>
      </c>
      <c r="R275" s="10">
        <f>Table1[[#This Row],[ Sales Volume]]*Table1[[#This Row],[Cost]]</f>
        <v>3061.7999999999997</v>
      </c>
      <c r="S275" s="10">
        <f>Table1[[#This Row],[Sales Values]]-(Table1[[#This Row],[Sales Values]]*0.25)</f>
        <v>2296.35</v>
      </c>
      <c r="T275" s="10">
        <f>Table1[[#This Row],[Manufacturing Cost]]-Table1[[#This Row],[Delivery Cost]]</f>
        <v>2251.35</v>
      </c>
      <c r="U275" s="10">
        <f>Table1[[#This Row],[Quantity]]*Table1[[#This Row],[Delivery]]</f>
        <v>45</v>
      </c>
      <c r="V275" s="10">
        <f>Table1[[#This Row],[Sales Values]]-Table1[[#This Row],[Manufacturing Cost]]</f>
        <v>765.44999999999982</v>
      </c>
      <c r="W275" s="13">
        <f>Table1[[#This Row],[Profit]]/Table1[[#This Row],[Sales Values]]</f>
        <v>0.24999999999999997</v>
      </c>
      <c r="X275" s="10">
        <v>14.95</v>
      </c>
      <c r="Y275" s="14">
        <f>IF(AND(Table1[[#This Row],[Quantity]]&gt;20,Table1[[#This Row],[Quantity]]&lt;=50),3%,IF(AND(Table1[[#This Row],[Quantity]]&gt;50,Table1[[#This Row],[Quantity]]&lt;=100),5%,IF(Table1[[#This Row],[Quantity]]&gt;100,7%,0)))</f>
        <v>0.05</v>
      </c>
      <c r="Z275" s="10">
        <f>Table1[[#This Row],[Sales Values]]*(1-Table1[[#This Row],[Discount]])</f>
        <v>2908.7099999999996</v>
      </c>
      <c r="AA275" s="10">
        <f>Table1[[#This Row],[Sales Values]]+(Table1[[#This Row],[Sales Values]]*1.05%)</f>
        <v>3093.9488999999999</v>
      </c>
      <c r="AB275" s="10">
        <f>Table1[[#This Row],[Sales Values]]*1.05</f>
        <v>3214.89</v>
      </c>
      <c r="AC275" s="10" t="str">
        <f t="shared" si="24"/>
        <v>Gigastuff</v>
      </c>
      <c r="AD275" t="s">
        <v>45</v>
      </c>
    </row>
    <row r="276" spans="1:30" x14ac:dyDescent="0.3">
      <c r="A276">
        <v>911</v>
      </c>
      <c r="B276" t="s">
        <v>3062</v>
      </c>
      <c r="C276" t="s">
        <v>1414</v>
      </c>
      <c r="D276" t="s">
        <v>28</v>
      </c>
      <c r="E276" t="s">
        <v>29</v>
      </c>
      <c r="F276">
        <v>30</v>
      </c>
      <c r="G276" t="s">
        <v>3063</v>
      </c>
      <c r="H276" t="s">
        <v>3064</v>
      </c>
      <c r="I276" t="s">
        <v>32</v>
      </c>
      <c r="J276" s="8">
        <v>44122</v>
      </c>
      <c r="K276" s="6" t="str">
        <f t="shared" si="20"/>
        <v>2020</v>
      </c>
      <c r="L276" s="6" t="str">
        <f t="shared" si="21"/>
        <v>Oct</v>
      </c>
      <c r="M276">
        <v>20</v>
      </c>
      <c r="N276" s="10">
        <f t="shared" si="22"/>
        <v>2.0099999999999998</v>
      </c>
      <c r="O276">
        <f t="shared" si="23"/>
        <v>20</v>
      </c>
      <c r="P276">
        <v>0.5</v>
      </c>
      <c r="Q276" s="12">
        <f>Table1[[#This Row],[Quantity]]*Table1[[#This Row],[Case Size]]</f>
        <v>400</v>
      </c>
      <c r="R276" s="10">
        <f>Table1[[#This Row],[ Sales Volume]]*Table1[[#This Row],[Cost]]</f>
        <v>803.99999999999989</v>
      </c>
      <c r="S276" s="10">
        <f>Table1[[#This Row],[Sales Values]]-(Table1[[#This Row],[Sales Values]]*0.25)</f>
        <v>602.99999999999989</v>
      </c>
      <c r="T276" s="10">
        <f>Table1[[#This Row],[Manufacturing Cost]]-Table1[[#This Row],[Delivery Cost]]</f>
        <v>592.99999999999989</v>
      </c>
      <c r="U276" s="10">
        <f>Table1[[#This Row],[Quantity]]*Table1[[#This Row],[Delivery]]</f>
        <v>10</v>
      </c>
      <c r="V276" s="10">
        <f>Table1[[#This Row],[Sales Values]]-Table1[[#This Row],[Manufacturing Cost]]</f>
        <v>201</v>
      </c>
      <c r="W276" s="13">
        <f>Table1[[#This Row],[Profit]]/Table1[[#This Row],[Sales Values]]</f>
        <v>0.25000000000000006</v>
      </c>
      <c r="X276" s="10">
        <v>14.95</v>
      </c>
      <c r="Y276" s="14">
        <f>IF(AND(Table1[[#This Row],[Quantity]]&gt;20,Table1[[#This Row],[Quantity]]&lt;=50),3%,IF(AND(Table1[[#This Row],[Quantity]]&gt;50,Table1[[#This Row],[Quantity]]&lt;=100),5%,IF(Table1[[#This Row],[Quantity]]&gt;100,7%,0)))</f>
        <v>0</v>
      </c>
      <c r="Z276" s="10">
        <f>Table1[[#This Row],[Sales Values]]*(1-Table1[[#This Row],[Discount]])</f>
        <v>803.99999999999989</v>
      </c>
      <c r="AA276" s="10">
        <f>Table1[[#This Row],[Sales Values]]+(Table1[[#This Row],[Sales Values]]*1.05%)</f>
        <v>812.44199999999989</v>
      </c>
      <c r="AB276" s="10">
        <f>Table1[[#This Row],[Sales Values]]*1.05</f>
        <v>844.19999999999993</v>
      </c>
      <c r="AC276" s="10" t="str">
        <f t="shared" si="24"/>
        <v>Hyperwotsit</v>
      </c>
      <c r="AD276" t="s">
        <v>20</v>
      </c>
    </row>
    <row r="277" spans="1:30" x14ac:dyDescent="0.3">
      <c r="A277">
        <v>914</v>
      </c>
      <c r="B277" t="s">
        <v>1169</v>
      </c>
      <c r="C277" t="s">
        <v>3071</v>
      </c>
      <c r="D277" t="s">
        <v>28</v>
      </c>
      <c r="E277" t="s">
        <v>29</v>
      </c>
      <c r="F277">
        <v>60</v>
      </c>
      <c r="G277" t="s">
        <v>3072</v>
      </c>
      <c r="H277" t="s">
        <v>1011</v>
      </c>
      <c r="I277" t="s">
        <v>32</v>
      </c>
      <c r="J277" s="8">
        <v>43897</v>
      </c>
      <c r="K277" s="6" t="str">
        <f t="shared" si="20"/>
        <v>2020</v>
      </c>
      <c r="L277" s="6" t="str">
        <f t="shared" si="21"/>
        <v>Mar</v>
      </c>
      <c r="M277">
        <v>64</v>
      </c>
      <c r="N277" s="10">
        <f t="shared" si="22"/>
        <v>3.49</v>
      </c>
      <c r="O277">
        <f t="shared" si="23"/>
        <v>20</v>
      </c>
      <c r="P277">
        <v>0.5</v>
      </c>
      <c r="Q277" s="12">
        <f>Table1[[#This Row],[Quantity]]*Table1[[#This Row],[Case Size]]</f>
        <v>1280</v>
      </c>
      <c r="R277" s="10">
        <f>Table1[[#This Row],[ Sales Volume]]*Table1[[#This Row],[Cost]]</f>
        <v>4467.2000000000007</v>
      </c>
      <c r="S277" s="10">
        <f>Table1[[#This Row],[Sales Values]]-(Table1[[#This Row],[Sales Values]]*0.25)</f>
        <v>3350.4000000000005</v>
      </c>
      <c r="T277" s="10">
        <f>Table1[[#This Row],[Manufacturing Cost]]-Table1[[#This Row],[Delivery Cost]]</f>
        <v>3318.4000000000005</v>
      </c>
      <c r="U277" s="10">
        <f>Table1[[#This Row],[Quantity]]*Table1[[#This Row],[Delivery]]</f>
        <v>32</v>
      </c>
      <c r="V277" s="10">
        <f>Table1[[#This Row],[Sales Values]]-Table1[[#This Row],[Manufacturing Cost]]</f>
        <v>1116.8000000000002</v>
      </c>
      <c r="W277" s="13">
        <f>Table1[[#This Row],[Profit]]/Table1[[#This Row],[Sales Values]]</f>
        <v>0.25</v>
      </c>
      <c r="X277" s="10">
        <v>14.95</v>
      </c>
      <c r="Y277" s="14">
        <f>IF(AND(Table1[[#This Row],[Quantity]]&gt;20,Table1[[#This Row],[Quantity]]&lt;=50),3%,IF(AND(Table1[[#This Row],[Quantity]]&gt;50,Table1[[#This Row],[Quantity]]&lt;=100),5%,IF(Table1[[#This Row],[Quantity]]&gt;100,7%,0)))</f>
        <v>0.05</v>
      </c>
      <c r="Z277" s="10">
        <f>Table1[[#This Row],[Sales Values]]*(1-Table1[[#This Row],[Discount]])</f>
        <v>4243.84</v>
      </c>
      <c r="AA277" s="10">
        <f>Table1[[#This Row],[Sales Values]]+(Table1[[#This Row],[Sales Values]]*1.05%)</f>
        <v>4514.1056000000008</v>
      </c>
      <c r="AB277" s="10">
        <f>Table1[[#This Row],[Sales Values]]*1.05</f>
        <v>4690.5600000000013</v>
      </c>
      <c r="AC277" s="10" t="str">
        <f t="shared" si="24"/>
        <v>Superwossname</v>
      </c>
      <c r="AD277" t="s">
        <v>101</v>
      </c>
    </row>
    <row r="278" spans="1:30" x14ac:dyDescent="0.3">
      <c r="A278">
        <v>916</v>
      </c>
      <c r="B278" t="s">
        <v>3076</v>
      </c>
      <c r="C278" t="s">
        <v>3077</v>
      </c>
      <c r="D278" t="s">
        <v>51</v>
      </c>
      <c r="E278" t="s">
        <v>16</v>
      </c>
      <c r="F278">
        <v>90</v>
      </c>
      <c r="G278" t="s">
        <v>13546</v>
      </c>
      <c r="H278" t="s">
        <v>518</v>
      </c>
      <c r="I278" t="s">
        <v>32</v>
      </c>
      <c r="J278" s="8">
        <v>44113</v>
      </c>
      <c r="K278" s="6" t="str">
        <f t="shared" si="20"/>
        <v>2020</v>
      </c>
      <c r="L278" s="6" t="str">
        <f t="shared" si="21"/>
        <v>Oct</v>
      </c>
      <c r="M278">
        <v>69</v>
      </c>
      <c r="N278" s="10">
        <f t="shared" si="22"/>
        <v>3.49</v>
      </c>
      <c r="O278">
        <f t="shared" si="23"/>
        <v>20</v>
      </c>
      <c r="P278">
        <v>0.5</v>
      </c>
      <c r="Q278" s="12">
        <f>Table1[[#This Row],[Quantity]]*Table1[[#This Row],[Case Size]]</f>
        <v>1380</v>
      </c>
      <c r="R278" s="10">
        <f>Table1[[#This Row],[ Sales Volume]]*Table1[[#This Row],[Cost]]</f>
        <v>4816.2000000000007</v>
      </c>
      <c r="S278" s="10">
        <f>Table1[[#This Row],[Sales Values]]-(Table1[[#This Row],[Sales Values]]*0.25)</f>
        <v>3612.1500000000005</v>
      </c>
      <c r="T278" s="10">
        <f>Table1[[#This Row],[Manufacturing Cost]]-Table1[[#This Row],[Delivery Cost]]</f>
        <v>3577.6500000000005</v>
      </c>
      <c r="U278" s="10">
        <f>Table1[[#This Row],[Quantity]]*Table1[[#This Row],[Delivery]]</f>
        <v>34.5</v>
      </c>
      <c r="V278" s="10">
        <f>Table1[[#This Row],[Sales Values]]-Table1[[#This Row],[Manufacturing Cost]]</f>
        <v>1204.0500000000002</v>
      </c>
      <c r="W278" s="13">
        <f>Table1[[#This Row],[Profit]]/Table1[[#This Row],[Sales Values]]</f>
        <v>0.25</v>
      </c>
      <c r="X278" s="10">
        <v>14.95</v>
      </c>
      <c r="Y278" s="14">
        <f>IF(AND(Table1[[#This Row],[Quantity]]&gt;20,Table1[[#This Row],[Quantity]]&lt;=50),3%,IF(AND(Table1[[#This Row],[Quantity]]&gt;50,Table1[[#This Row],[Quantity]]&lt;=100),5%,IF(Table1[[#This Row],[Quantity]]&gt;100,7%,0)))</f>
        <v>0.05</v>
      </c>
      <c r="Z278" s="10">
        <f>Table1[[#This Row],[Sales Values]]*(1-Table1[[#This Row],[Discount]])</f>
        <v>4575.3900000000003</v>
      </c>
      <c r="AA278" s="10">
        <f>Table1[[#This Row],[Sales Values]]+(Table1[[#This Row],[Sales Values]]*1.05%)</f>
        <v>4866.7701000000006</v>
      </c>
      <c r="AB278" s="10">
        <f>Table1[[#This Row],[Sales Values]]*1.05</f>
        <v>5057.0100000000011</v>
      </c>
      <c r="AC278" s="10" t="str">
        <f t="shared" si="24"/>
        <v>Superwossname</v>
      </c>
      <c r="AD278" t="s">
        <v>101</v>
      </c>
    </row>
    <row r="279" spans="1:30" x14ac:dyDescent="0.3">
      <c r="A279">
        <v>917</v>
      </c>
      <c r="B279" t="s">
        <v>3079</v>
      </c>
      <c r="C279" t="s">
        <v>783</v>
      </c>
      <c r="D279" t="s">
        <v>15</v>
      </c>
      <c r="E279" t="s">
        <v>16</v>
      </c>
      <c r="F279">
        <v>60</v>
      </c>
      <c r="G279" t="s">
        <v>3080</v>
      </c>
      <c r="H279" t="s">
        <v>350</v>
      </c>
      <c r="I279" t="s">
        <v>25</v>
      </c>
      <c r="J279" s="8">
        <v>44751</v>
      </c>
      <c r="K279" s="6" t="str">
        <f t="shared" si="20"/>
        <v>2022</v>
      </c>
      <c r="L279" s="6" t="str">
        <f t="shared" si="21"/>
        <v>Jul</v>
      </c>
      <c r="M279">
        <v>79</v>
      </c>
      <c r="N279" s="10">
        <f t="shared" si="22"/>
        <v>1.89</v>
      </c>
      <c r="O279">
        <f t="shared" si="23"/>
        <v>18</v>
      </c>
      <c r="P279">
        <v>0.5</v>
      </c>
      <c r="Q279" s="12">
        <f>Table1[[#This Row],[Quantity]]*Table1[[#This Row],[Case Size]]</f>
        <v>1422</v>
      </c>
      <c r="R279" s="10">
        <f>Table1[[#This Row],[ Sales Volume]]*Table1[[#This Row],[Cost]]</f>
        <v>2687.58</v>
      </c>
      <c r="S279" s="10">
        <f>Table1[[#This Row],[Sales Values]]-(Table1[[#This Row],[Sales Values]]*0.25)</f>
        <v>2015.6849999999999</v>
      </c>
      <c r="T279" s="10">
        <f>Table1[[#This Row],[Manufacturing Cost]]-Table1[[#This Row],[Delivery Cost]]</f>
        <v>1976.1849999999999</v>
      </c>
      <c r="U279" s="10">
        <f>Table1[[#This Row],[Quantity]]*Table1[[#This Row],[Delivery]]</f>
        <v>39.5</v>
      </c>
      <c r="V279" s="10">
        <f>Table1[[#This Row],[Sales Values]]-Table1[[#This Row],[Manufacturing Cost]]</f>
        <v>671.89499999999998</v>
      </c>
      <c r="W279" s="13">
        <f>Table1[[#This Row],[Profit]]/Table1[[#This Row],[Sales Values]]</f>
        <v>0.25</v>
      </c>
      <c r="X279" s="10">
        <v>14.95</v>
      </c>
      <c r="Y279" s="14">
        <f>IF(AND(Table1[[#This Row],[Quantity]]&gt;20,Table1[[#This Row],[Quantity]]&lt;=50),3%,IF(AND(Table1[[#This Row],[Quantity]]&gt;50,Table1[[#This Row],[Quantity]]&lt;=100),5%,IF(Table1[[#This Row],[Quantity]]&gt;100,7%,0)))</f>
        <v>0.05</v>
      </c>
      <c r="Z279" s="10">
        <f>Table1[[#This Row],[Sales Values]]*(1-Table1[[#This Row],[Discount]])</f>
        <v>2553.201</v>
      </c>
      <c r="AA279" s="10">
        <f>Table1[[#This Row],[Sales Values]]+(Table1[[#This Row],[Sales Values]]*1.05%)</f>
        <v>2715.7995900000001</v>
      </c>
      <c r="AB279" s="10">
        <f>Table1[[#This Row],[Sales Values]]*1.05</f>
        <v>2821.9589999999998</v>
      </c>
      <c r="AC279" s="10" t="str">
        <f t="shared" si="24"/>
        <v>Gigastuff</v>
      </c>
      <c r="AD279" t="s">
        <v>45</v>
      </c>
    </row>
    <row r="280" spans="1:30" x14ac:dyDescent="0.3">
      <c r="A280">
        <v>920</v>
      </c>
      <c r="B280" t="s">
        <v>1678</v>
      </c>
      <c r="C280" t="s">
        <v>3087</v>
      </c>
      <c r="D280" t="s">
        <v>28</v>
      </c>
      <c r="E280" t="s">
        <v>29</v>
      </c>
      <c r="F280">
        <v>30</v>
      </c>
      <c r="G280" t="s">
        <v>14473</v>
      </c>
      <c r="H280" t="s">
        <v>154</v>
      </c>
      <c r="I280" t="s">
        <v>25</v>
      </c>
      <c r="J280" s="8">
        <v>44543</v>
      </c>
      <c r="K280" s="6" t="str">
        <f t="shared" si="20"/>
        <v>2021</v>
      </c>
      <c r="L280" s="6" t="str">
        <f t="shared" si="21"/>
        <v>Dec</v>
      </c>
      <c r="M280">
        <v>53</v>
      </c>
      <c r="N280" s="10">
        <f t="shared" si="22"/>
        <v>3.49</v>
      </c>
      <c r="O280">
        <f t="shared" si="23"/>
        <v>20</v>
      </c>
      <c r="P280">
        <v>0.5</v>
      </c>
      <c r="Q280" s="12">
        <f>Table1[[#This Row],[Quantity]]*Table1[[#This Row],[Case Size]]</f>
        <v>1060</v>
      </c>
      <c r="R280" s="10">
        <f>Table1[[#This Row],[ Sales Volume]]*Table1[[#This Row],[Cost]]</f>
        <v>3699.4</v>
      </c>
      <c r="S280" s="10">
        <f>Table1[[#This Row],[Sales Values]]-(Table1[[#This Row],[Sales Values]]*0.25)</f>
        <v>2774.55</v>
      </c>
      <c r="T280" s="10">
        <f>Table1[[#This Row],[Manufacturing Cost]]-Table1[[#This Row],[Delivery Cost]]</f>
        <v>2748.05</v>
      </c>
      <c r="U280" s="10">
        <f>Table1[[#This Row],[Quantity]]*Table1[[#This Row],[Delivery]]</f>
        <v>26.5</v>
      </c>
      <c r="V280" s="10">
        <f>Table1[[#This Row],[Sales Values]]-Table1[[#This Row],[Manufacturing Cost]]</f>
        <v>924.84999999999991</v>
      </c>
      <c r="W280" s="13">
        <f>Table1[[#This Row],[Profit]]/Table1[[#This Row],[Sales Values]]</f>
        <v>0.24999999999999997</v>
      </c>
      <c r="X280" s="10">
        <v>14.95</v>
      </c>
      <c r="Y280" s="14">
        <f>IF(AND(Table1[[#This Row],[Quantity]]&gt;20,Table1[[#This Row],[Quantity]]&lt;=50),3%,IF(AND(Table1[[#This Row],[Quantity]]&gt;50,Table1[[#This Row],[Quantity]]&lt;=100),5%,IF(Table1[[#This Row],[Quantity]]&gt;100,7%,0)))</f>
        <v>0.05</v>
      </c>
      <c r="Z280" s="10">
        <f>Table1[[#This Row],[Sales Values]]*(1-Table1[[#This Row],[Discount]])</f>
        <v>3514.43</v>
      </c>
      <c r="AA280" s="10">
        <f>Table1[[#This Row],[Sales Values]]+(Table1[[#This Row],[Sales Values]]*1.05%)</f>
        <v>3738.2437</v>
      </c>
      <c r="AB280" s="10">
        <f>Table1[[#This Row],[Sales Values]]*1.05</f>
        <v>3884.3700000000003</v>
      </c>
      <c r="AC280" s="10" t="str">
        <f t="shared" si="24"/>
        <v>Superwossname</v>
      </c>
      <c r="AD280" t="s">
        <v>101</v>
      </c>
    </row>
    <row r="281" spans="1:30" x14ac:dyDescent="0.3">
      <c r="A281">
        <v>926</v>
      </c>
      <c r="B281" t="s">
        <v>3103</v>
      </c>
      <c r="C281" t="s">
        <v>878</v>
      </c>
      <c r="D281" t="s">
        <v>15</v>
      </c>
      <c r="E281" t="s">
        <v>16</v>
      </c>
      <c r="F281">
        <v>30</v>
      </c>
      <c r="G281" t="s">
        <v>3104</v>
      </c>
      <c r="H281" t="s">
        <v>191</v>
      </c>
      <c r="I281" t="s">
        <v>89</v>
      </c>
      <c r="J281" s="8">
        <v>44087</v>
      </c>
      <c r="K281" s="6" t="str">
        <f t="shared" si="20"/>
        <v>2020</v>
      </c>
      <c r="L281" s="6" t="str">
        <f t="shared" si="21"/>
        <v>Sep</v>
      </c>
      <c r="M281">
        <v>22</v>
      </c>
      <c r="N281" s="10">
        <f t="shared" si="22"/>
        <v>1.89</v>
      </c>
      <c r="O281">
        <f t="shared" si="23"/>
        <v>18</v>
      </c>
      <c r="P281">
        <v>0.5</v>
      </c>
      <c r="Q281" s="12">
        <f>Table1[[#This Row],[Quantity]]*Table1[[#This Row],[Case Size]]</f>
        <v>396</v>
      </c>
      <c r="R281" s="10">
        <f>Table1[[#This Row],[ Sales Volume]]*Table1[[#This Row],[Cost]]</f>
        <v>748.43999999999994</v>
      </c>
      <c r="S281" s="10">
        <f>Table1[[#This Row],[Sales Values]]-(Table1[[#This Row],[Sales Values]]*0.25)</f>
        <v>561.32999999999993</v>
      </c>
      <c r="T281" s="10">
        <f>Table1[[#This Row],[Manufacturing Cost]]-Table1[[#This Row],[Delivery Cost]]</f>
        <v>550.32999999999993</v>
      </c>
      <c r="U281" s="10">
        <f>Table1[[#This Row],[Quantity]]*Table1[[#This Row],[Delivery]]</f>
        <v>11</v>
      </c>
      <c r="V281" s="10">
        <f>Table1[[#This Row],[Sales Values]]-Table1[[#This Row],[Manufacturing Cost]]</f>
        <v>187.11</v>
      </c>
      <c r="W281" s="13">
        <f>Table1[[#This Row],[Profit]]/Table1[[#This Row],[Sales Values]]</f>
        <v>0.25000000000000006</v>
      </c>
      <c r="X281" s="10">
        <v>14.95</v>
      </c>
      <c r="Y281" s="14">
        <f>IF(AND(Table1[[#This Row],[Quantity]]&gt;20,Table1[[#This Row],[Quantity]]&lt;=50),3%,IF(AND(Table1[[#This Row],[Quantity]]&gt;50,Table1[[#This Row],[Quantity]]&lt;=100),5%,IF(Table1[[#This Row],[Quantity]]&gt;100,7%,0)))</f>
        <v>0.03</v>
      </c>
      <c r="Z281" s="10">
        <f>Table1[[#This Row],[Sales Values]]*(1-Table1[[#This Row],[Discount]])</f>
        <v>725.9867999999999</v>
      </c>
      <c r="AA281" s="10">
        <f>Table1[[#This Row],[Sales Values]]+(Table1[[#This Row],[Sales Values]]*1.05%)</f>
        <v>756.29861999999991</v>
      </c>
      <c r="AB281" s="10">
        <f>Table1[[#This Row],[Sales Values]]*1.05</f>
        <v>785.86199999999997</v>
      </c>
      <c r="AC281" s="10" t="str">
        <f t="shared" si="24"/>
        <v>Gigastuff</v>
      </c>
      <c r="AD281" t="s">
        <v>45</v>
      </c>
    </row>
    <row r="282" spans="1:30" x14ac:dyDescent="0.3">
      <c r="A282">
        <v>936</v>
      </c>
      <c r="B282" t="s">
        <v>3129</v>
      </c>
      <c r="C282" t="s">
        <v>3130</v>
      </c>
      <c r="D282" t="s">
        <v>51</v>
      </c>
      <c r="E282" t="s">
        <v>16</v>
      </c>
      <c r="F282">
        <v>30</v>
      </c>
      <c r="G282" t="s">
        <v>3131</v>
      </c>
      <c r="H282" t="s">
        <v>2348</v>
      </c>
      <c r="I282" t="s">
        <v>32</v>
      </c>
      <c r="J282" s="8">
        <v>44775</v>
      </c>
      <c r="K282" s="6" t="str">
        <f t="shared" si="20"/>
        <v>2022</v>
      </c>
      <c r="L282" s="6" t="str">
        <f t="shared" si="21"/>
        <v>Aug</v>
      </c>
      <c r="M282">
        <v>74</v>
      </c>
      <c r="N282" s="10">
        <f t="shared" si="22"/>
        <v>3.49</v>
      </c>
      <c r="O282">
        <f t="shared" si="23"/>
        <v>20</v>
      </c>
      <c r="P282">
        <v>0.5</v>
      </c>
      <c r="Q282" s="12">
        <f>Table1[[#This Row],[Quantity]]*Table1[[#This Row],[Case Size]]</f>
        <v>1480</v>
      </c>
      <c r="R282" s="10">
        <f>Table1[[#This Row],[ Sales Volume]]*Table1[[#This Row],[Cost]]</f>
        <v>5165.2000000000007</v>
      </c>
      <c r="S282" s="10">
        <f>Table1[[#This Row],[Sales Values]]-(Table1[[#This Row],[Sales Values]]*0.25)</f>
        <v>3873.9000000000005</v>
      </c>
      <c r="T282" s="10">
        <f>Table1[[#This Row],[Manufacturing Cost]]-Table1[[#This Row],[Delivery Cost]]</f>
        <v>3836.9000000000005</v>
      </c>
      <c r="U282" s="10">
        <f>Table1[[#This Row],[Quantity]]*Table1[[#This Row],[Delivery]]</f>
        <v>37</v>
      </c>
      <c r="V282" s="10">
        <f>Table1[[#This Row],[Sales Values]]-Table1[[#This Row],[Manufacturing Cost]]</f>
        <v>1291.3000000000002</v>
      </c>
      <c r="W282" s="13">
        <f>Table1[[#This Row],[Profit]]/Table1[[#This Row],[Sales Values]]</f>
        <v>0.25</v>
      </c>
      <c r="X282" s="10">
        <v>14.95</v>
      </c>
      <c r="Y282" s="14">
        <f>IF(AND(Table1[[#This Row],[Quantity]]&gt;20,Table1[[#This Row],[Quantity]]&lt;=50),3%,IF(AND(Table1[[#This Row],[Quantity]]&gt;50,Table1[[#This Row],[Quantity]]&lt;=100),5%,IF(Table1[[#This Row],[Quantity]]&gt;100,7%,0)))</f>
        <v>0.05</v>
      </c>
      <c r="Z282" s="10">
        <f>Table1[[#This Row],[Sales Values]]*(1-Table1[[#This Row],[Discount]])</f>
        <v>4906.9400000000005</v>
      </c>
      <c r="AA282" s="10">
        <f>Table1[[#This Row],[Sales Values]]+(Table1[[#This Row],[Sales Values]]*1.05%)</f>
        <v>5219.4346000000005</v>
      </c>
      <c r="AB282" s="10">
        <f>Table1[[#This Row],[Sales Values]]*1.05</f>
        <v>5423.4600000000009</v>
      </c>
      <c r="AC282" s="10" t="str">
        <f t="shared" si="24"/>
        <v>Superwossname</v>
      </c>
      <c r="AD282" t="s">
        <v>101</v>
      </c>
    </row>
    <row r="283" spans="1:30" x14ac:dyDescent="0.3">
      <c r="A283">
        <v>940</v>
      </c>
      <c r="B283" t="s">
        <v>1312</v>
      </c>
      <c r="C283" t="s">
        <v>1989</v>
      </c>
      <c r="D283" t="s">
        <v>28</v>
      </c>
      <c r="E283" t="s">
        <v>29</v>
      </c>
      <c r="F283">
        <v>30</v>
      </c>
      <c r="G283" t="s">
        <v>3139</v>
      </c>
      <c r="H283" t="s">
        <v>2418</v>
      </c>
      <c r="I283" t="s">
        <v>32</v>
      </c>
      <c r="J283" s="8">
        <v>43984</v>
      </c>
      <c r="K283" s="6" t="str">
        <f t="shared" si="20"/>
        <v>2020</v>
      </c>
      <c r="L283" s="6" t="str">
        <f t="shared" si="21"/>
        <v>Jun</v>
      </c>
      <c r="M283">
        <v>40</v>
      </c>
      <c r="N283" s="10">
        <f t="shared" si="22"/>
        <v>3.49</v>
      </c>
      <c r="O283">
        <f t="shared" si="23"/>
        <v>20</v>
      </c>
      <c r="P283">
        <v>0.5</v>
      </c>
      <c r="Q283" s="12">
        <f>Table1[[#This Row],[Quantity]]*Table1[[#This Row],[Case Size]]</f>
        <v>800</v>
      </c>
      <c r="R283" s="10">
        <f>Table1[[#This Row],[ Sales Volume]]*Table1[[#This Row],[Cost]]</f>
        <v>2792</v>
      </c>
      <c r="S283" s="10">
        <f>Table1[[#This Row],[Sales Values]]-(Table1[[#This Row],[Sales Values]]*0.25)</f>
        <v>2094</v>
      </c>
      <c r="T283" s="10">
        <f>Table1[[#This Row],[Manufacturing Cost]]-Table1[[#This Row],[Delivery Cost]]</f>
        <v>2074</v>
      </c>
      <c r="U283" s="10">
        <f>Table1[[#This Row],[Quantity]]*Table1[[#This Row],[Delivery]]</f>
        <v>20</v>
      </c>
      <c r="V283" s="10">
        <f>Table1[[#This Row],[Sales Values]]-Table1[[#This Row],[Manufacturing Cost]]</f>
        <v>698</v>
      </c>
      <c r="W283" s="13">
        <f>Table1[[#This Row],[Profit]]/Table1[[#This Row],[Sales Values]]</f>
        <v>0.25</v>
      </c>
      <c r="X283" s="10">
        <v>14.95</v>
      </c>
      <c r="Y283" s="14">
        <f>IF(AND(Table1[[#This Row],[Quantity]]&gt;20,Table1[[#This Row],[Quantity]]&lt;=50),3%,IF(AND(Table1[[#This Row],[Quantity]]&gt;50,Table1[[#This Row],[Quantity]]&lt;=100),5%,IF(Table1[[#This Row],[Quantity]]&gt;100,7%,0)))</f>
        <v>0.03</v>
      </c>
      <c r="Z283" s="10">
        <f>Table1[[#This Row],[Sales Values]]*(1-Table1[[#This Row],[Discount]])</f>
        <v>2708.24</v>
      </c>
      <c r="AA283" s="10">
        <f>Table1[[#This Row],[Sales Values]]+(Table1[[#This Row],[Sales Values]]*1.05%)</f>
        <v>2821.3159999999998</v>
      </c>
      <c r="AB283" s="10">
        <f>Table1[[#This Row],[Sales Values]]*1.05</f>
        <v>2931.6</v>
      </c>
      <c r="AC283" s="10" t="str">
        <f t="shared" si="24"/>
        <v>Superwossname</v>
      </c>
      <c r="AD283" t="s">
        <v>101</v>
      </c>
    </row>
    <row r="284" spans="1:30" x14ac:dyDescent="0.3">
      <c r="A284">
        <v>943</v>
      </c>
      <c r="B284" t="s">
        <v>3145</v>
      </c>
      <c r="C284" t="s">
        <v>3146</v>
      </c>
      <c r="D284" t="s">
        <v>15</v>
      </c>
      <c r="E284" t="s">
        <v>16</v>
      </c>
      <c r="F284">
        <v>90</v>
      </c>
      <c r="G284" t="s">
        <v>3147</v>
      </c>
      <c r="H284" t="s">
        <v>3148</v>
      </c>
      <c r="I284" t="s">
        <v>146</v>
      </c>
      <c r="J284" s="8">
        <v>43986</v>
      </c>
      <c r="K284" s="6" t="str">
        <f t="shared" si="20"/>
        <v>2020</v>
      </c>
      <c r="L284" s="6" t="str">
        <f t="shared" si="21"/>
        <v>Jun</v>
      </c>
      <c r="M284">
        <v>19</v>
      </c>
      <c r="N284" s="10">
        <f t="shared" si="22"/>
        <v>3.49</v>
      </c>
      <c r="O284">
        <f t="shared" si="23"/>
        <v>20</v>
      </c>
      <c r="P284">
        <v>0.5</v>
      </c>
      <c r="Q284" s="12">
        <f>Table1[[#This Row],[Quantity]]*Table1[[#This Row],[Case Size]]</f>
        <v>380</v>
      </c>
      <c r="R284" s="10">
        <f>Table1[[#This Row],[ Sales Volume]]*Table1[[#This Row],[Cost]]</f>
        <v>1326.2</v>
      </c>
      <c r="S284" s="10">
        <f>Table1[[#This Row],[Sales Values]]-(Table1[[#This Row],[Sales Values]]*0.25)</f>
        <v>994.65000000000009</v>
      </c>
      <c r="T284" s="10">
        <f>Table1[[#This Row],[Manufacturing Cost]]-Table1[[#This Row],[Delivery Cost]]</f>
        <v>985.15000000000009</v>
      </c>
      <c r="U284" s="10">
        <f>Table1[[#This Row],[Quantity]]*Table1[[#This Row],[Delivery]]</f>
        <v>9.5</v>
      </c>
      <c r="V284" s="10">
        <f>Table1[[#This Row],[Sales Values]]-Table1[[#This Row],[Manufacturing Cost]]</f>
        <v>331.54999999999995</v>
      </c>
      <c r="W284" s="13">
        <f>Table1[[#This Row],[Profit]]/Table1[[#This Row],[Sales Values]]</f>
        <v>0.24999999999999994</v>
      </c>
      <c r="X284" s="10">
        <v>14.95</v>
      </c>
      <c r="Y284" s="14">
        <f>IF(AND(Table1[[#This Row],[Quantity]]&gt;20,Table1[[#This Row],[Quantity]]&lt;=50),3%,IF(AND(Table1[[#This Row],[Quantity]]&gt;50,Table1[[#This Row],[Quantity]]&lt;=100),5%,IF(Table1[[#This Row],[Quantity]]&gt;100,7%,0)))</f>
        <v>0</v>
      </c>
      <c r="Z284" s="10">
        <f>Table1[[#This Row],[Sales Values]]*(1-Table1[[#This Row],[Discount]])</f>
        <v>1326.2</v>
      </c>
      <c r="AA284" s="10">
        <f>Table1[[#This Row],[Sales Values]]+(Table1[[#This Row],[Sales Values]]*1.05%)</f>
        <v>1340.1251</v>
      </c>
      <c r="AB284" s="10">
        <f>Table1[[#This Row],[Sales Values]]*1.05</f>
        <v>1392.5100000000002</v>
      </c>
      <c r="AC284" s="10" t="str">
        <f t="shared" si="24"/>
        <v>Superwossname</v>
      </c>
      <c r="AD284" t="s">
        <v>101</v>
      </c>
    </row>
    <row r="285" spans="1:30" x14ac:dyDescent="0.3">
      <c r="A285">
        <v>944</v>
      </c>
      <c r="B285" t="s">
        <v>3149</v>
      </c>
      <c r="C285" t="s">
        <v>688</v>
      </c>
      <c r="D285" t="s">
        <v>28</v>
      </c>
      <c r="E285" t="s">
        <v>29</v>
      </c>
      <c r="F285">
        <v>90</v>
      </c>
      <c r="G285" t="s">
        <v>3150</v>
      </c>
      <c r="H285" t="s">
        <v>3151</v>
      </c>
      <c r="I285" t="s">
        <v>32</v>
      </c>
      <c r="J285" s="8">
        <v>44194</v>
      </c>
      <c r="K285" s="6" t="str">
        <f t="shared" si="20"/>
        <v>2020</v>
      </c>
      <c r="L285" s="6" t="str">
        <f t="shared" si="21"/>
        <v>Dec</v>
      </c>
      <c r="M285">
        <v>26</v>
      </c>
      <c r="N285" s="10">
        <f t="shared" si="22"/>
        <v>1.89</v>
      </c>
      <c r="O285">
        <f t="shared" si="23"/>
        <v>18</v>
      </c>
      <c r="P285">
        <v>0.5</v>
      </c>
      <c r="Q285" s="12">
        <f>Table1[[#This Row],[Quantity]]*Table1[[#This Row],[Case Size]]</f>
        <v>468</v>
      </c>
      <c r="R285" s="10">
        <f>Table1[[#This Row],[ Sales Volume]]*Table1[[#This Row],[Cost]]</f>
        <v>884.52</v>
      </c>
      <c r="S285" s="10">
        <f>Table1[[#This Row],[Sales Values]]-(Table1[[#This Row],[Sales Values]]*0.25)</f>
        <v>663.39</v>
      </c>
      <c r="T285" s="10">
        <f>Table1[[#This Row],[Manufacturing Cost]]-Table1[[#This Row],[Delivery Cost]]</f>
        <v>650.39</v>
      </c>
      <c r="U285" s="10">
        <f>Table1[[#This Row],[Quantity]]*Table1[[#This Row],[Delivery]]</f>
        <v>13</v>
      </c>
      <c r="V285" s="10">
        <f>Table1[[#This Row],[Sales Values]]-Table1[[#This Row],[Manufacturing Cost]]</f>
        <v>221.13</v>
      </c>
      <c r="W285" s="13">
        <f>Table1[[#This Row],[Profit]]/Table1[[#This Row],[Sales Values]]</f>
        <v>0.25</v>
      </c>
      <c r="X285" s="10">
        <v>14.95</v>
      </c>
      <c r="Y285" s="14">
        <f>IF(AND(Table1[[#This Row],[Quantity]]&gt;20,Table1[[#This Row],[Quantity]]&lt;=50),3%,IF(AND(Table1[[#This Row],[Quantity]]&gt;50,Table1[[#This Row],[Quantity]]&lt;=100),5%,IF(Table1[[#This Row],[Quantity]]&gt;100,7%,0)))</f>
        <v>0.03</v>
      </c>
      <c r="Z285" s="10">
        <f>Table1[[#This Row],[Sales Values]]*(1-Table1[[#This Row],[Discount]])</f>
        <v>857.98439999999994</v>
      </c>
      <c r="AA285" s="10">
        <f>Table1[[#This Row],[Sales Values]]+(Table1[[#This Row],[Sales Values]]*1.05%)</f>
        <v>893.80745999999999</v>
      </c>
      <c r="AB285" s="10">
        <f>Table1[[#This Row],[Sales Values]]*1.05</f>
        <v>928.74599999999998</v>
      </c>
      <c r="AC285" s="10" t="str">
        <f t="shared" si="24"/>
        <v>Gigastuff</v>
      </c>
      <c r="AD285" t="s">
        <v>45</v>
      </c>
    </row>
    <row r="286" spans="1:30" x14ac:dyDescent="0.3">
      <c r="A286">
        <v>945</v>
      </c>
      <c r="B286" t="s">
        <v>3152</v>
      </c>
      <c r="C286" t="s">
        <v>210</v>
      </c>
      <c r="D286" t="s">
        <v>51</v>
      </c>
      <c r="E286" t="s">
        <v>16</v>
      </c>
      <c r="F286">
        <v>60</v>
      </c>
      <c r="G286" t="s">
        <v>3153</v>
      </c>
      <c r="H286" t="s">
        <v>1391</v>
      </c>
      <c r="I286" t="s">
        <v>32</v>
      </c>
      <c r="J286" s="8">
        <v>44712</v>
      </c>
      <c r="K286" s="6" t="str">
        <f t="shared" si="20"/>
        <v>2022</v>
      </c>
      <c r="L286" s="6" t="str">
        <f t="shared" si="21"/>
        <v>May</v>
      </c>
      <c r="M286">
        <v>13</v>
      </c>
      <c r="N286" s="10">
        <f t="shared" si="22"/>
        <v>1.89</v>
      </c>
      <c r="O286">
        <f t="shared" si="23"/>
        <v>18</v>
      </c>
      <c r="P286">
        <v>0.5</v>
      </c>
      <c r="Q286" s="12">
        <f>Table1[[#This Row],[Quantity]]*Table1[[#This Row],[Case Size]]</f>
        <v>234</v>
      </c>
      <c r="R286" s="10">
        <f>Table1[[#This Row],[ Sales Volume]]*Table1[[#This Row],[Cost]]</f>
        <v>442.26</v>
      </c>
      <c r="S286" s="10">
        <f>Table1[[#This Row],[Sales Values]]-(Table1[[#This Row],[Sales Values]]*0.25)</f>
        <v>331.69499999999999</v>
      </c>
      <c r="T286" s="10">
        <f>Table1[[#This Row],[Manufacturing Cost]]-Table1[[#This Row],[Delivery Cost]]</f>
        <v>325.19499999999999</v>
      </c>
      <c r="U286" s="10">
        <f>Table1[[#This Row],[Quantity]]*Table1[[#This Row],[Delivery]]</f>
        <v>6.5</v>
      </c>
      <c r="V286" s="10">
        <f>Table1[[#This Row],[Sales Values]]-Table1[[#This Row],[Manufacturing Cost]]</f>
        <v>110.565</v>
      </c>
      <c r="W286" s="13">
        <f>Table1[[#This Row],[Profit]]/Table1[[#This Row],[Sales Values]]</f>
        <v>0.25</v>
      </c>
      <c r="X286" s="10">
        <v>14.95</v>
      </c>
      <c r="Y286" s="14">
        <f>IF(AND(Table1[[#This Row],[Quantity]]&gt;20,Table1[[#This Row],[Quantity]]&lt;=50),3%,IF(AND(Table1[[#This Row],[Quantity]]&gt;50,Table1[[#This Row],[Quantity]]&lt;=100),5%,IF(Table1[[#This Row],[Quantity]]&gt;100,7%,0)))</f>
        <v>0</v>
      </c>
      <c r="Z286" s="10">
        <f>Table1[[#This Row],[Sales Values]]*(1-Table1[[#This Row],[Discount]])</f>
        <v>442.26</v>
      </c>
      <c r="AA286" s="10">
        <f>Table1[[#This Row],[Sales Values]]+(Table1[[#This Row],[Sales Values]]*1.05%)</f>
        <v>446.90373</v>
      </c>
      <c r="AB286" s="10">
        <f>Table1[[#This Row],[Sales Values]]*1.05</f>
        <v>464.37299999999999</v>
      </c>
      <c r="AC286" s="10" t="str">
        <f t="shared" si="24"/>
        <v>Gigastuff</v>
      </c>
      <c r="AD286" t="s">
        <v>45</v>
      </c>
    </row>
    <row r="287" spans="1:30" x14ac:dyDescent="0.3">
      <c r="A287">
        <v>947</v>
      </c>
      <c r="B287" t="s">
        <v>3158</v>
      </c>
      <c r="C287" t="s">
        <v>3159</v>
      </c>
      <c r="D287" t="s">
        <v>28</v>
      </c>
      <c r="E287" t="s">
        <v>29</v>
      </c>
      <c r="F287">
        <v>90</v>
      </c>
      <c r="G287" t="s">
        <v>3160</v>
      </c>
      <c r="H287" t="s">
        <v>3161</v>
      </c>
      <c r="I287" t="s">
        <v>32</v>
      </c>
      <c r="J287" s="8">
        <v>44412</v>
      </c>
      <c r="K287" s="6" t="str">
        <f t="shared" si="20"/>
        <v>2021</v>
      </c>
      <c r="L287" s="6" t="str">
        <f t="shared" si="21"/>
        <v>Aug</v>
      </c>
      <c r="M287">
        <v>92</v>
      </c>
      <c r="N287" s="10">
        <f t="shared" si="22"/>
        <v>1.89</v>
      </c>
      <c r="O287">
        <f t="shared" si="23"/>
        <v>18</v>
      </c>
      <c r="P287">
        <v>0.5</v>
      </c>
      <c r="Q287" s="12">
        <f>Table1[[#This Row],[Quantity]]*Table1[[#This Row],[Case Size]]</f>
        <v>1656</v>
      </c>
      <c r="R287" s="10">
        <f>Table1[[#This Row],[ Sales Volume]]*Table1[[#This Row],[Cost]]</f>
        <v>3129.8399999999997</v>
      </c>
      <c r="S287" s="10">
        <f>Table1[[#This Row],[Sales Values]]-(Table1[[#This Row],[Sales Values]]*0.25)</f>
        <v>2347.3799999999997</v>
      </c>
      <c r="T287" s="10">
        <f>Table1[[#This Row],[Manufacturing Cost]]-Table1[[#This Row],[Delivery Cost]]</f>
        <v>2301.3799999999997</v>
      </c>
      <c r="U287" s="10">
        <f>Table1[[#This Row],[Quantity]]*Table1[[#This Row],[Delivery]]</f>
        <v>46</v>
      </c>
      <c r="V287" s="10">
        <f>Table1[[#This Row],[Sales Values]]-Table1[[#This Row],[Manufacturing Cost]]</f>
        <v>782.46</v>
      </c>
      <c r="W287" s="13">
        <f>Table1[[#This Row],[Profit]]/Table1[[#This Row],[Sales Values]]</f>
        <v>0.25000000000000006</v>
      </c>
      <c r="X287" s="10">
        <v>14.95</v>
      </c>
      <c r="Y287" s="14">
        <f>IF(AND(Table1[[#This Row],[Quantity]]&gt;20,Table1[[#This Row],[Quantity]]&lt;=50),3%,IF(AND(Table1[[#This Row],[Quantity]]&gt;50,Table1[[#This Row],[Quantity]]&lt;=100),5%,IF(Table1[[#This Row],[Quantity]]&gt;100,7%,0)))</f>
        <v>0.05</v>
      </c>
      <c r="Z287" s="10">
        <f>Table1[[#This Row],[Sales Values]]*(1-Table1[[#This Row],[Discount]])</f>
        <v>2973.3479999999995</v>
      </c>
      <c r="AA287" s="10">
        <f>Table1[[#This Row],[Sales Values]]+(Table1[[#This Row],[Sales Values]]*1.05%)</f>
        <v>3162.7033199999996</v>
      </c>
      <c r="AB287" s="10">
        <f>Table1[[#This Row],[Sales Values]]*1.05</f>
        <v>3286.3319999999999</v>
      </c>
      <c r="AC287" s="10" t="str">
        <f t="shared" si="24"/>
        <v>Gigastuff</v>
      </c>
      <c r="AD287" t="s">
        <v>45</v>
      </c>
    </row>
    <row r="288" spans="1:30" x14ac:dyDescent="0.3">
      <c r="A288">
        <v>955</v>
      </c>
      <c r="B288" t="s">
        <v>3180</v>
      </c>
      <c r="C288" t="s">
        <v>3181</v>
      </c>
      <c r="D288" t="s">
        <v>28</v>
      </c>
      <c r="E288" t="s">
        <v>29</v>
      </c>
      <c r="F288">
        <v>90</v>
      </c>
      <c r="G288" t="s">
        <v>14476</v>
      </c>
      <c r="H288" t="s">
        <v>3183</v>
      </c>
      <c r="I288" t="s">
        <v>32</v>
      </c>
      <c r="J288" s="8">
        <v>43932</v>
      </c>
      <c r="K288" s="6" t="str">
        <f t="shared" si="20"/>
        <v>2020</v>
      </c>
      <c r="L288" s="6" t="str">
        <f t="shared" si="21"/>
        <v>Apr</v>
      </c>
      <c r="M288">
        <v>8</v>
      </c>
      <c r="N288" s="10">
        <f t="shared" si="22"/>
        <v>3.49</v>
      </c>
      <c r="O288">
        <f t="shared" si="23"/>
        <v>20</v>
      </c>
      <c r="P288">
        <v>0.5</v>
      </c>
      <c r="Q288" s="12">
        <f>Table1[[#This Row],[Quantity]]*Table1[[#This Row],[Case Size]]</f>
        <v>160</v>
      </c>
      <c r="R288" s="10">
        <f>Table1[[#This Row],[ Sales Volume]]*Table1[[#This Row],[Cost]]</f>
        <v>558.40000000000009</v>
      </c>
      <c r="S288" s="10">
        <f>Table1[[#This Row],[Sales Values]]-(Table1[[#This Row],[Sales Values]]*0.25)</f>
        <v>418.80000000000007</v>
      </c>
      <c r="T288" s="10">
        <f>Table1[[#This Row],[Manufacturing Cost]]-Table1[[#This Row],[Delivery Cost]]</f>
        <v>414.80000000000007</v>
      </c>
      <c r="U288" s="10">
        <f>Table1[[#This Row],[Quantity]]*Table1[[#This Row],[Delivery]]</f>
        <v>4</v>
      </c>
      <c r="V288" s="10">
        <f>Table1[[#This Row],[Sales Values]]-Table1[[#This Row],[Manufacturing Cost]]</f>
        <v>139.60000000000002</v>
      </c>
      <c r="W288" s="13">
        <f>Table1[[#This Row],[Profit]]/Table1[[#This Row],[Sales Values]]</f>
        <v>0.25</v>
      </c>
      <c r="X288" s="10">
        <v>14.95</v>
      </c>
      <c r="Y288" s="14">
        <f>IF(AND(Table1[[#This Row],[Quantity]]&gt;20,Table1[[#This Row],[Quantity]]&lt;=50),3%,IF(AND(Table1[[#This Row],[Quantity]]&gt;50,Table1[[#This Row],[Quantity]]&lt;=100),5%,IF(Table1[[#This Row],[Quantity]]&gt;100,7%,0)))</f>
        <v>0</v>
      </c>
      <c r="Z288" s="10">
        <f>Table1[[#This Row],[Sales Values]]*(1-Table1[[#This Row],[Discount]])</f>
        <v>558.40000000000009</v>
      </c>
      <c r="AA288" s="10">
        <f>Table1[[#This Row],[Sales Values]]+(Table1[[#This Row],[Sales Values]]*1.05%)</f>
        <v>564.2632000000001</v>
      </c>
      <c r="AB288" s="10">
        <f>Table1[[#This Row],[Sales Values]]*1.05</f>
        <v>586.32000000000016</v>
      </c>
      <c r="AC288" s="10" t="str">
        <f t="shared" si="24"/>
        <v>Superwossname</v>
      </c>
      <c r="AD288" t="s">
        <v>101</v>
      </c>
    </row>
    <row r="289" spans="1:30" x14ac:dyDescent="0.3">
      <c r="A289">
        <v>956</v>
      </c>
      <c r="B289" t="s">
        <v>165</v>
      </c>
      <c r="C289" t="s">
        <v>1338</v>
      </c>
      <c r="D289" t="s">
        <v>51</v>
      </c>
      <c r="E289" t="s">
        <v>16</v>
      </c>
      <c r="F289">
        <v>90</v>
      </c>
      <c r="G289" t="s">
        <v>14477</v>
      </c>
      <c r="H289" t="s">
        <v>412</v>
      </c>
      <c r="I289" t="s">
        <v>187</v>
      </c>
      <c r="J289" s="8">
        <v>44357</v>
      </c>
      <c r="K289" s="6" t="str">
        <f t="shared" si="20"/>
        <v>2021</v>
      </c>
      <c r="L289" s="6" t="str">
        <f t="shared" si="21"/>
        <v>Jun</v>
      </c>
      <c r="M289">
        <v>33</v>
      </c>
      <c r="N289" s="10">
        <f t="shared" si="22"/>
        <v>1.89</v>
      </c>
      <c r="O289">
        <f t="shared" si="23"/>
        <v>18</v>
      </c>
      <c r="P289">
        <v>0.5</v>
      </c>
      <c r="Q289" s="12">
        <f>Table1[[#This Row],[Quantity]]*Table1[[#This Row],[Case Size]]</f>
        <v>594</v>
      </c>
      <c r="R289" s="10">
        <f>Table1[[#This Row],[ Sales Volume]]*Table1[[#This Row],[Cost]]</f>
        <v>1122.6599999999999</v>
      </c>
      <c r="S289" s="10">
        <f>Table1[[#This Row],[Sales Values]]-(Table1[[#This Row],[Sales Values]]*0.25)</f>
        <v>841.99499999999989</v>
      </c>
      <c r="T289" s="10">
        <f>Table1[[#This Row],[Manufacturing Cost]]-Table1[[#This Row],[Delivery Cost]]</f>
        <v>825.49499999999989</v>
      </c>
      <c r="U289" s="10">
        <f>Table1[[#This Row],[Quantity]]*Table1[[#This Row],[Delivery]]</f>
        <v>16.5</v>
      </c>
      <c r="V289" s="10">
        <f>Table1[[#This Row],[Sales Values]]-Table1[[#This Row],[Manufacturing Cost]]</f>
        <v>280.66499999999996</v>
      </c>
      <c r="W289" s="13">
        <f>Table1[[#This Row],[Profit]]/Table1[[#This Row],[Sales Values]]</f>
        <v>0.25</v>
      </c>
      <c r="X289" s="10">
        <v>14.95</v>
      </c>
      <c r="Y289" s="14">
        <f>IF(AND(Table1[[#This Row],[Quantity]]&gt;20,Table1[[#This Row],[Quantity]]&lt;=50),3%,IF(AND(Table1[[#This Row],[Quantity]]&gt;50,Table1[[#This Row],[Quantity]]&lt;=100),5%,IF(Table1[[#This Row],[Quantity]]&gt;100,7%,0)))</f>
        <v>0.03</v>
      </c>
      <c r="Z289" s="10">
        <f>Table1[[#This Row],[Sales Values]]*(1-Table1[[#This Row],[Discount]])</f>
        <v>1088.9801999999997</v>
      </c>
      <c r="AA289" s="10">
        <f>Table1[[#This Row],[Sales Values]]+(Table1[[#This Row],[Sales Values]]*1.05%)</f>
        <v>1134.4479299999998</v>
      </c>
      <c r="AB289" s="10">
        <f>Table1[[#This Row],[Sales Values]]*1.05</f>
        <v>1178.7929999999999</v>
      </c>
      <c r="AC289" s="10" t="str">
        <f t="shared" si="24"/>
        <v>Gigastuff</v>
      </c>
      <c r="AD289" t="s">
        <v>45</v>
      </c>
    </row>
    <row r="290" spans="1:30" x14ac:dyDescent="0.3">
      <c r="A290">
        <v>957</v>
      </c>
      <c r="B290" t="s">
        <v>3185</v>
      </c>
      <c r="C290" t="s">
        <v>3186</v>
      </c>
      <c r="D290" t="s">
        <v>51</v>
      </c>
      <c r="E290" t="s">
        <v>16</v>
      </c>
      <c r="F290">
        <v>90</v>
      </c>
      <c r="G290" t="s">
        <v>3187</v>
      </c>
      <c r="H290" t="s">
        <v>1632</v>
      </c>
      <c r="I290" t="s">
        <v>32</v>
      </c>
      <c r="J290" s="8">
        <v>44749</v>
      </c>
      <c r="K290" s="6" t="str">
        <f t="shared" si="20"/>
        <v>2022</v>
      </c>
      <c r="L290" s="6" t="str">
        <f t="shared" si="21"/>
        <v>Jul</v>
      </c>
      <c r="M290">
        <v>44</v>
      </c>
      <c r="N290" s="10">
        <f t="shared" si="22"/>
        <v>1.89</v>
      </c>
      <c r="O290">
        <f t="shared" si="23"/>
        <v>18</v>
      </c>
      <c r="P290">
        <v>0.5</v>
      </c>
      <c r="Q290" s="12">
        <f>Table1[[#This Row],[Quantity]]*Table1[[#This Row],[Case Size]]</f>
        <v>792</v>
      </c>
      <c r="R290" s="10">
        <f>Table1[[#This Row],[ Sales Volume]]*Table1[[#This Row],[Cost]]</f>
        <v>1496.8799999999999</v>
      </c>
      <c r="S290" s="10">
        <f>Table1[[#This Row],[Sales Values]]-(Table1[[#This Row],[Sales Values]]*0.25)</f>
        <v>1122.6599999999999</v>
      </c>
      <c r="T290" s="10">
        <f>Table1[[#This Row],[Manufacturing Cost]]-Table1[[#This Row],[Delivery Cost]]</f>
        <v>1100.6599999999999</v>
      </c>
      <c r="U290" s="10">
        <f>Table1[[#This Row],[Quantity]]*Table1[[#This Row],[Delivery]]</f>
        <v>22</v>
      </c>
      <c r="V290" s="10">
        <f>Table1[[#This Row],[Sales Values]]-Table1[[#This Row],[Manufacturing Cost]]</f>
        <v>374.22</v>
      </c>
      <c r="W290" s="13">
        <f>Table1[[#This Row],[Profit]]/Table1[[#This Row],[Sales Values]]</f>
        <v>0.25000000000000006</v>
      </c>
      <c r="X290" s="10">
        <v>14.95</v>
      </c>
      <c r="Y290" s="14">
        <f>IF(AND(Table1[[#This Row],[Quantity]]&gt;20,Table1[[#This Row],[Quantity]]&lt;=50),3%,IF(AND(Table1[[#This Row],[Quantity]]&gt;50,Table1[[#This Row],[Quantity]]&lt;=100),5%,IF(Table1[[#This Row],[Quantity]]&gt;100,7%,0)))</f>
        <v>0.03</v>
      </c>
      <c r="Z290" s="10">
        <f>Table1[[#This Row],[Sales Values]]*(1-Table1[[#This Row],[Discount]])</f>
        <v>1451.9735999999998</v>
      </c>
      <c r="AA290" s="10">
        <f>Table1[[#This Row],[Sales Values]]+(Table1[[#This Row],[Sales Values]]*1.05%)</f>
        <v>1512.5972399999998</v>
      </c>
      <c r="AB290" s="10">
        <f>Table1[[#This Row],[Sales Values]]*1.05</f>
        <v>1571.7239999999999</v>
      </c>
      <c r="AC290" s="10" t="str">
        <f t="shared" si="24"/>
        <v>Gigastuff</v>
      </c>
      <c r="AD290" t="s">
        <v>45</v>
      </c>
    </row>
    <row r="291" spans="1:30" x14ac:dyDescent="0.3">
      <c r="A291">
        <v>959</v>
      </c>
      <c r="B291" t="s">
        <v>3191</v>
      </c>
      <c r="C291" t="s">
        <v>3192</v>
      </c>
      <c r="D291" t="s">
        <v>41</v>
      </c>
      <c r="E291" t="s">
        <v>16</v>
      </c>
      <c r="F291">
        <v>30</v>
      </c>
      <c r="G291" t="s">
        <v>3193</v>
      </c>
      <c r="H291" t="s">
        <v>3194</v>
      </c>
      <c r="I291" t="s">
        <v>819</v>
      </c>
      <c r="J291" s="8">
        <v>44417</v>
      </c>
      <c r="K291" s="6" t="str">
        <f t="shared" si="20"/>
        <v>2021</v>
      </c>
      <c r="L291" s="6" t="str">
        <f t="shared" si="21"/>
        <v>Aug</v>
      </c>
      <c r="M291">
        <v>10</v>
      </c>
      <c r="N291" s="10">
        <f t="shared" si="22"/>
        <v>1.89</v>
      </c>
      <c r="O291">
        <f t="shared" si="23"/>
        <v>18</v>
      </c>
      <c r="P291">
        <v>0.5</v>
      </c>
      <c r="Q291" s="12">
        <f>Table1[[#This Row],[Quantity]]*Table1[[#This Row],[Case Size]]</f>
        <v>180</v>
      </c>
      <c r="R291" s="10">
        <f>Table1[[#This Row],[ Sales Volume]]*Table1[[#This Row],[Cost]]</f>
        <v>340.2</v>
      </c>
      <c r="S291" s="10">
        <f>Table1[[#This Row],[Sales Values]]-(Table1[[#This Row],[Sales Values]]*0.25)</f>
        <v>255.14999999999998</v>
      </c>
      <c r="T291" s="10">
        <f>Table1[[#This Row],[Manufacturing Cost]]-Table1[[#This Row],[Delivery Cost]]</f>
        <v>250.14999999999998</v>
      </c>
      <c r="U291" s="10">
        <f>Table1[[#This Row],[Quantity]]*Table1[[#This Row],[Delivery]]</f>
        <v>5</v>
      </c>
      <c r="V291" s="10">
        <f>Table1[[#This Row],[Sales Values]]-Table1[[#This Row],[Manufacturing Cost]]</f>
        <v>85.050000000000011</v>
      </c>
      <c r="W291" s="13">
        <f>Table1[[#This Row],[Profit]]/Table1[[#This Row],[Sales Values]]</f>
        <v>0.25000000000000006</v>
      </c>
      <c r="X291" s="10">
        <v>14.95</v>
      </c>
      <c r="Y291" s="14">
        <f>IF(AND(Table1[[#This Row],[Quantity]]&gt;20,Table1[[#This Row],[Quantity]]&lt;=50),3%,IF(AND(Table1[[#This Row],[Quantity]]&gt;50,Table1[[#This Row],[Quantity]]&lt;=100),5%,IF(Table1[[#This Row],[Quantity]]&gt;100,7%,0)))</f>
        <v>0</v>
      </c>
      <c r="Z291" s="10">
        <f>Table1[[#This Row],[Sales Values]]*(1-Table1[[#This Row],[Discount]])</f>
        <v>340.2</v>
      </c>
      <c r="AA291" s="10">
        <f>Table1[[#This Row],[Sales Values]]+(Table1[[#This Row],[Sales Values]]*1.05%)</f>
        <v>343.77209999999997</v>
      </c>
      <c r="AB291" s="10">
        <f>Table1[[#This Row],[Sales Values]]*1.05</f>
        <v>357.21</v>
      </c>
      <c r="AC291" s="10" t="str">
        <f t="shared" si="24"/>
        <v>Gigastuff</v>
      </c>
      <c r="AD291" t="s">
        <v>45</v>
      </c>
    </row>
    <row r="292" spans="1:30" x14ac:dyDescent="0.3">
      <c r="A292">
        <v>964</v>
      </c>
      <c r="B292" t="s">
        <v>1909</v>
      </c>
      <c r="C292" t="s">
        <v>2866</v>
      </c>
      <c r="D292" t="s">
        <v>28</v>
      </c>
      <c r="E292" t="s">
        <v>29</v>
      </c>
      <c r="F292">
        <v>90</v>
      </c>
      <c r="G292" t="s">
        <v>3207</v>
      </c>
      <c r="H292" t="s">
        <v>3208</v>
      </c>
      <c r="I292" t="s">
        <v>32</v>
      </c>
      <c r="J292" s="8">
        <v>44907</v>
      </c>
      <c r="K292" s="6" t="str">
        <f t="shared" si="20"/>
        <v>2022</v>
      </c>
      <c r="L292" s="6" t="str">
        <f t="shared" si="21"/>
        <v>Dec</v>
      </c>
      <c r="M292">
        <v>95</v>
      </c>
      <c r="N292" s="10">
        <f t="shared" si="22"/>
        <v>2.0099999999999998</v>
      </c>
      <c r="O292">
        <f t="shared" si="23"/>
        <v>20</v>
      </c>
      <c r="P292">
        <v>0.5</v>
      </c>
      <c r="Q292" s="11">
        <f>Table1[[#This Row],[Quantity]]*Table1[[#This Row],[Case Size]]</f>
        <v>1900</v>
      </c>
      <c r="R292" s="10">
        <f>Table1[[#This Row],[ Sales Volume]]*Table1[[#This Row],[Cost]]</f>
        <v>3818.9999999999995</v>
      </c>
      <c r="S292" s="10">
        <f>Table1[[#This Row],[Sales Values]]-(Table1[[#This Row],[Sales Values]]*0.25)</f>
        <v>2864.2499999999995</v>
      </c>
      <c r="T292" s="10">
        <f>Table1[[#This Row],[Manufacturing Cost]]-Table1[[#This Row],[Delivery Cost]]</f>
        <v>2816.7499999999995</v>
      </c>
      <c r="U292" s="10">
        <f>Table1[[#This Row],[Quantity]]*Table1[[#This Row],[Delivery]]</f>
        <v>47.5</v>
      </c>
      <c r="V292" s="10">
        <f>Table1[[#This Row],[Sales Values]]-Table1[[#This Row],[Manufacturing Cost]]</f>
        <v>954.75</v>
      </c>
      <c r="W292" s="13">
        <f>Table1[[#This Row],[Profit]]/Table1[[#This Row],[Sales Values]]</f>
        <v>0.25000000000000006</v>
      </c>
      <c r="X292" s="10">
        <v>14.95</v>
      </c>
      <c r="Y292" s="14">
        <f>IF(AND(Table1[[#This Row],[Quantity]]&gt;20,Table1[[#This Row],[Quantity]]&lt;=50),3%,IF(AND(Table1[[#This Row],[Quantity]]&gt;50,Table1[[#This Row],[Quantity]]&lt;=100),5%,IF(Table1[[#This Row],[Quantity]]&gt;100,7%,0)))</f>
        <v>0.05</v>
      </c>
      <c r="Z292" s="10">
        <f>Table1[[#This Row],[Sales Values]]*(1-Table1[[#This Row],[Discount]])</f>
        <v>3628.0499999999993</v>
      </c>
      <c r="AA292" s="10">
        <f>Table1[[#This Row],[Sales Values]]+(Table1[[#This Row],[Sales Values]]*1.05%)</f>
        <v>3859.0994999999994</v>
      </c>
      <c r="AB292" s="10">
        <f>Table1[[#This Row],[Sales Values]]*1.05</f>
        <v>4009.95</v>
      </c>
      <c r="AC292" s="10" t="str">
        <f t="shared" si="24"/>
        <v>Hyperwotsit</v>
      </c>
      <c r="AD292" t="s">
        <v>20</v>
      </c>
    </row>
    <row r="293" spans="1:30" x14ac:dyDescent="0.3">
      <c r="A293">
        <v>970</v>
      </c>
      <c r="B293" t="s">
        <v>3225</v>
      </c>
      <c r="C293" t="s">
        <v>3226</v>
      </c>
      <c r="D293" t="s">
        <v>15</v>
      </c>
      <c r="E293" t="s">
        <v>16</v>
      </c>
      <c r="F293">
        <v>90</v>
      </c>
      <c r="G293" t="s">
        <v>3227</v>
      </c>
      <c r="H293" t="s">
        <v>3228</v>
      </c>
      <c r="I293" t="s">
        <v>294</v>
      </c>
      <c r="J293" s="8">
        <v>44821</v>
      </c>
      <c r="K293" s="6" t="str">
        <f t="shared" si="20"/>
        <v>2022</v>
      </c>
      <c r="L293" s="6" t="str">
        <f t="shared" si="21"/>
        <v>Sep</v>
      </c>
      <c r="M293">
        <v>94</v>
      </c>
      <c r="N293" s="10">
        <f t="shared" si="22"/>
        <v>1.89</v>
      </c>
      <c r="O293">
        <f t="shared" si="23"/>
        <v>18</v>
      </c>
      <c r="P293">
        <v>0.5</v>
      </c>
      <c r="Q293" s="12">
        <f>Table1[[#This Row],[Quantity]]*Table1[[#This Row],[Case Size]]</f>
        <v>1692</v>
      </c>
      <c r="R293" s="10">
        <f>Table1[[#This Row],[ Sales Volume]]*Table1[[#This Row],[Cost]]</f>
        <v>3197.8799999999997</v>
      </c>
      <c r="S293" s="10">
        <f>Table1[[#This Row],[Sales Values]]-(Table1[[#This Row],[Sales Values]]*0.25)</f>
        <v>2398.41</v>
      </c>
      <c r="T293" s="10">
        <f>Table1[[#This Row],[Manufacturing Cost]]-Table1[[#This Row],[Delivery Cost]]</f>
        <v>2351.41</v>
      </c>
      <c r="U293" s="10">
        <f>Table1[[#This Row],[Quantity]]*Table1[[#This Row],[Delivery]]</f>
        <v>47</v>
      </c>
      <c r="V293" s="10">
        <f>Table1[[#This Row],[Sales Values]]-Table1[[#This Row],[Manufacturing Cost]]</f>
        <v>799.4699999999998</v>
      </c>
      <c r="W293" s="13">
        <f>Table1[[#This Row],[Profit]]/Table1[[#This Row],[Sales Values]]</f>
        <v>0.24999999999999997</v>
      </c>
      <c r="X293" s="10">
        <v>14.95</v>
      </c>
      <c r="Y293" s="14">
        <f>IF(AND(Table1[[#This Row],[Quantity]]&gt;20,Table1[[#This Row],[Quantity]]&lt;=50),3%,IF(AND(Table1[[#This Row],[Quantity]]&gt;50,Table1[[#This Row],[Quantity]]&lt;=100),5%,IF(Table1[[#This Row],[Quantity]]&gt;100,7%,0)))</f>
        <v>0.05</v>
      </c>
      <c r="Z293" s="10">
        <f>Table1[[#This Row],[Sales Values]]*(1-Table1[[#This Row],[Discount]])</f>
        <v>3037.9859999999994</v>
      </c>
      <c r="AA293" s="10">
        <f>Table1[[#This Row],[Sales Values]]+(Table1[[#This Row],[Sales Values]]*1.05%)</f>
        <v>3231.4577399999998</v>
      </c>
      <c r="AB293" s="10">
        <f>Table1[[#This Row],[Sales Values]]*1.05</f>
        <v>3357.7739999999999</v>
      </c>
      <c r="AC293" s="10" t="str">
        <f t="shared" si="24"/>
        <v>Gigastuff</v>
      </c>
      <c r="AD293" t="s">
        <v>45</v>
      </c>
    </row>
    <row r="294" spans="1:30" x14ac:dyDescent="0.3">
      <c r="A294">
        <v>977</v>
      </c>
      <c r="B294" t="s">
        <v>209</v>
      </c>
      <c r="C294" t="s">
        <v>605</v>
      </c>
      <c r="D294" t="s">
        <v>28</v>
      </c>
      <c r="E294" t="s">
        <v>29</v>
      </c>
      <c r="F294">
        <v>60</v>
      </c>
      <c r="G294" t="s">
        <v>3241</v>
      </c>
      <c r="H294" t="s">
        <v>3242</v>
      </c>
      <c r="I294" t="s">
        <v>32</v>
      </c>
      <c r="J294" s="8">
        <v>44371</v>
      </c>
      <c r="K294" s="6" t="str">
        <f t="shared" si="20"/>
        <v>2021</v>
      </c>
      <c r="L294" s="6" t="str">
        <f t="shared" si="21"/>
        <v>Jun</v>
      </c>
      <c r="M294">
        <v>32</v>
      </c>
      <c r="N294" s="10">
        <f t="shared" si="22"/>
        <v>1.89</v>
      </c>
      <c r="O294">
        <f t="shared" si="23"/>
        <v>18</v>
      </c>
      <c r="P294">
        <v>0.5</v>
      </c>
      <c r="Q294" s="12">
        <f>Table1[[#This Row],[Quantity]]*Table1[[#This Row],[Case Size]]</f>
        <v>576</v>
      </c>
      <c r="R294" s="10">
        <f>Table1[[#This Row],[ Sales Volume]]*Table1[[#This Row],[Cost]]</f>
        <v>1088.6399999999999</v>
      </c>
      <c r="S294" s="10">
        <f>Table1[[#This Row],[Sales Values]]-(Table1[[#This Row],[Sales Values]]*0.25)</f>
        <v>816.4799999999999</v>
      </c>
      <c r="T294" s="10">
        <f>Table1[[#This Row],[Manufacturing Cost]]-Table1[[#This Row],[Delivery Cost]]</f>
        <v>800.4799999999999</v>
      </c>
      <c r="U294" s="10">
        <f>Table1[[#This Row],[Quantity]]*Table1[[#This Row],[Delivery]]</f>
        <v>16</v>
      </c>
      <c r="V294" s="10">
        <f>Table1[[#This Row],[Sales Values]]-Table1[[#This Row],[Manufacturing Cost]]</f>
        <v>272.15999999999997</v>
      </c>
      <c r="W294" s="13">
        <f>Table1[[#This Row],[Profit]]/Table1[[#This Row],[Sales Values]]</f>
        <v>0.25</v>
      </c>
      <c r="X294" s="10">
        <v>14.95</v>
      </c>
      <c r="Y294" s="14">
        <f>IF(AND(Table1[[#This Row],[Quantity]]&gt;20,Table1[[#This Row],[Quantity]]&lt;=50),3%,IF(AND(Table1[[#This Row],[Quantity]]&gt;50,Table1[[#This Row],[Quantity]]&lt;=100),5%,IF(Table1[[#This Row],[Quantity]]&gt;100,7%,0)))</f>
        <v>0.03</v>
      </c>
      <c r="Z294" s="10">
        <f>Table1[[#This Row],[Sales Values]]*(1-Table1[[#This Row],[Discount]])</f>
        <v>1055.9807999999998</v>
      </c>
      <c r="AA294" s="10">
        <f>Table1[[#This Row],[Sales Values]]+(Table1[[#This Row],[Sales Values]]*1.05%)</f>
        <v>1100.0707199999999</v>
      </c>
      <c r="AB294" s="10">
        <f>Table1[[#This Row],[Sales Values]]*1.05</f>
        <v>1143.0719999999999</v>
      </c>
      <c r="AC294" s="10" t="str">
        <f t="shared" si="24"/>
        <v>Gigastuff</v>
      </c>
      <c r="AD294" t="s">
        <v>45</v>
      </c>
    </row>
    <row r="295" spans="1:30" x14ac:dyDescent="0.3">
      <c r="A295">
        <v>981</v>
      </c>
      <c r="B295" t="s">
        <v>375</v>
      </c>
      <c r="C295" t="s">
        <v>3251</v>
      </c>
      <c r="D295" t="s">
        <v>28</v>
      </c>
      <c r="E295" t="s">
        <v>29</v>
      </c>
      <c r="F295">
        <v>90</v>
      </c>
      <c r="G295" t="s">
        <v>3252</v>
      </c>
      <c r="H295" t="s">
        <v>1751</v>
      </c>
      <c r="I295" t="s">
        <v>32</v>
      </c>
      <c r="J295" s="8">
        <v>44502</v>
      </c>
      <c r="K295" s="6" t="str">
        <f t="shared" si="20"/>
        <v>2021</v>
      </c>
      <c r="L295" s="6" t="str">
        <f t="shared" si="21"/>
        <v>Nov</v>
      </c>
      <c r="M295">
        <v>77</v>
      </c>
      <c r="N295" s="10">
        <f t="shared" si="22"/>
        <v>1.89</v>
      </c>
      <c r="O295">
        <f t="shared" si="23"/>
        <v>18</v>
      </c>
      <c r="P295">
        <v>0.5</v>
      </c>
      <c r="Q295" s="12">
        <f>Table1[[#This Row],[Quantity]]*Table1[[#This Row],[Case Size]]</f>
        <v>1386</v>
      </c>
      <c r="R295" s="10">
        <f>Table1[[#This Row],[ Sales Volume]]*Table1[[#This Row],[Cost]]</f>
        <v>2619.54</v>
      </c>
      <c r="S295" s="10">
        <f>Table1[[#This Row],[Sales Values]]-(Table1[[#This Row],[Sales Values]]*0.25)</f>
        <v>1964.655</v>
      </c>
      <c r="T295" s="10">
        <f>Table1[[#This Row],[Manufacturing Cost]]-Table1[[#This Row],[Delivery Cost]]</f>
        <v>1926.155</v>
      </c>
      <c r="U295" s="10">
        <f>Table1[[#This Row],[Quantity]]*Table1[[#This Row],[Delivery]]</f>
        <v>38.5</v>
      </c>
      <c r="V295" s="10">
        <f>Table1[[#This Row],[Sales Values]]-Table1[[#This Row],[Manufacturing Cost]]</f>
        <v>654.88499999999999</v>
      </c>
      <c r="W295" s="13">
        <f>Table1[[#This Row],[Profit]]/Table1[[#This Row],[Sales Values]]</f>
        <v>0.25</v>
      </c>
      <c r="X295" s="10">
        <v>14.95</v>
      </c>
      <c r="Y295" s="14">
        <f>IF(AND(Table1[[#This Row],[Quantity]]&gt;20,Table1[[#This Row],[Quantity]]&lt;=50),3%,IF(AND(Table1[[#This Row],[Quantity]]&gt;50,Table1[[#This Row],[Quantity]]&lt;=100),5%,IF(Table1[[#This Row],[Quantity]]&gt;100,7%,0)))</f>
        <v>0.05</v>
      </c>
      <c r="Z295" s="10">
        <f>Table1[[#This Row],[Sales Values]]*(1-Table1[[#This Row],[Discount]])</f>
        <v>2488.5629999999996</v>
      </c>
      <c r="AA295" s="10">
        <f>Table1[[#This Row],[Sales Values]]+(Table1[[#This Row],[Sales Values]]*1.05%)</f>
        <v>2647.0451699999999</v>
      </c>
      <c r="AB295" s="10">
        <f>Table1[[#This Row],[Sales Values]]*1.05</f>
        <v>2750.5170000000003</v>
      </c>
      <c r="AC295" s="10" t="str">
        <f t="shared" si="24"/>
        <v>Gigastuff</v>
      </c>
      <c r="AD295" t="s">
        <v>45</v>
      </c>
    </row>
    <row r="296" spans="1:30" x14ac:dyDescent="0.3">
      <c r="A296">
        <v>995</v>
      </c>
      <c r="B296" t="s">
        <v>3289</v>
      </c>
      <c r="C296" t="s">
        <v>2795</v>
      </c>
      <c r="D296" t="s">
        <v>28</v>
      </c>
      <c r="E296" t="s">
        <v>29</v>
      </c>
      <c r="F296">
        <v>90</v>
      </c>
      <c r="G296" t="s">
        <v>3290</v>
      </c>
      <c r="H296" t="s">
        <v>3291</v>
      </c>
      <c r="I296" t="s">
        <v>124</v>
      </c>
      <c r="J296" s="8">
        <v>44119</v>
      </c>
      <c r="K296" s="6" t="str">
        <f t="shared" si="20"/>
        <v>2020</v>
      </c>
      <c r="L296" s="6" t="str">
        <f t="shared" si="21"/>
        <v>Oct</v>
      </c>
      <c r="M296">
        <v>35</v>
      </c>
      <c r="N296" s="10">
        <f t="shared" si="22"/>
        <v>2.0099999999999998</v>
      </c>
      <c r="O296">
        <f t="shared" si="23"/>
        <v>20</v>
      </c>
      <c r="P296">
        <v>0.5</v>
      </c>
      <c r="Q296" s="12">
        <f>Table1[[#This Row],[Quantity]]*Table1[[#This Row],[Case Size]]</f>
        <v>700</v>
      </c>
      <c r="R296" s="10">
        <f>Table1[[#This Row],[ Sales Volume]]*Table1[[#This Row],[Cost]]</f>
        <v>1406.9999999999998</v>
      </c>
      <c r="S296" s="10">
        <f>Table1[[#This Row],[Sales Values]]-(Table1[[#This Row],[Sales Values]]*0.25)</f>
        <v>1055.2499999999998</v>
      </c>
      <c r="T296" s="10">
        <f>Table1[[#This Row],[Manufacturing Cost]]-Table1[[#This Row],[Delivery Cost]]</f>
        <v>1037.7499999999998</v>
      </c>
      <c r="U296" s="10">
        <f>Table1[[#This Row],[Quantity]]*Table1[[#This Row],[Delivery]]</f>
        <v>17.5</v>
      </c>
      <c r="V296" s="10">
        <f>Table1[[#This Row],[Sales Values]]-Table1[[#This Row],[Manufacturing Cost]]</f>
        <v>351.75</v>
      </c>
      <c r="W296" s="13">
        <f>Table1[[#This Row],[Profit]]/Table1[[#This Row],[Sales Values]]</f>
        <v>0.25000000000000006</v>
      </c>
      <c r="X296" s="10">
        <v>14.95</v>
      </c>
      <c r="Y296" s="14">
        <f>IF(AND(Table1[[#This Row],[Quantity]]&gt;20,Table1[[#This Row],[Quantity]]&lt;=50),3%,IF(AND(Table1[[#This Row],[Quantity]]&gt;50,Table1[[#This Row],[Quantity]]&lt;=100),5%,IF(Table1[[#This Row],[Quantity]]&gt;100,7%,0)))</f>
        <v>0.03</v>
      </c>
      <c r="Z296" s="10">
        <f>Table1[[#This Row],[Sales Values]]*(1-Table1[[#This Row],[Discount]])</f>
        <v>1364.7899999999997</v>
      </c>
      <c r="AA296" s="10">
        <f>Table1[[#This Row],[Sales Values]]+(Table1[[#This Row],[Sales Values]]*1.05%)</f>
        <v>1421.7734999999998</v>
      </c>
      <c r="AB296" s="10">
        <f>Table1[[#This Row],[Sales Values]]*1.05</f>
        <v>1477.35</v>
      </c>
      <c r="AC296" s="10" t="str">
        <f t="shared" si="24"/>
        <v>Hyperwotsit</v>
      </c>
      <c r="AD296" t="s">
        <v>20</v>
      </c>
    </row>
    <row r="297" spans="1:30" x14ac:dyDescent="0.3">
      <c r="A297">
        <v>1001</v>
      </c>
      <c r="B297" t="s">
        <v>357</v>
      </c>
      <c r="C297" t="s">
        <v>156</v>
      </c>
      <c r="D297" t="s">
        <v>41</v>
      </c>
      <c r="E297" t="s">
        <v>16</v>
      </c>
      <c r="F297">
        <v>90</v>
      </c>
      <c r="G297" t="s">
        <v>14479</v>
      </c>
      <c r="H297" t="s">
        <v>3307</v>
      </c>
      <c r="I297" t="s">
        <v>32</v>
      </c>
      <c r="J297" s="8">
        <v>44551</v>
      </c>
      <c r="K297" s="6" t="str">
        <f t="shared" si="20"/>
        <v>2021</v>
      </c>
      <c r="L297" s="6" t="str">
        <f t="shared" si="21"/>
        <v>Dec</v>
      </c>
      <c r="M297">
        <v>92</v>
      </c>
      <c r="N297" s="10">
        <f t="shared" si="22"/>
        <v>3.49</v>
      </c>
      <c r="O297">
        <f t="shared" si="23"/>
        <v>20</v>
      </c>
      <c r="P297">
        <v>0.5</v>
      </c>
      <c r="Q297" s="12">
        <f>Table1[[#This Row],[Quantity]]*Table1[[#This Row],[Case Size]]</f>
        <v>1840</v>
      </c>
      <c r="R297" s="10">
        <f>Table1[[#This Row],[ Sales Volume]]*Table1[[#This Row],[Cost]]</f>
        <v>6421.6</v>
      </c>
      <c r="S297" s="10">
        <f>Table1[[#This Row],[Sales Values]]-(Table1[[#This Row],[Sales Values]]*0.25)</f>
        <v>4816.2000000000007</v>
      </c>
      <c r="T297" s="10">
        <f>Table1[[#This Row],[Manufacturing Cost]]-Table1[[#This Row],[Delivery Cost]]</f>
        <v>4770.2000000000007</v>
      </c>
      <c r="U297" s="10">
        <f>Table1[[#This Row],[Quantity]]*Table1[[#This Row],[Delivery]]</f>
        <v>46</v>
      </c>
      <c r="V297" s="10">
        <f>Table1[[#This Row],[Sales Values]]-Table1[[#This Row],[Manufacturing Cost]]</f>
        <v>1605.3999999999996</v>
      </c>
      <c r="W297" s="13">
        <f>Table1[[#This Row],[Profit]]/Table1[[#This Row],[Sales Values]]</f>
        <v>0.24999999999999992</v>
      </c>
      <c r="X297" s="10">
        <v>14.95</v>
      </c>
      <c r="Y297" s="14">
        <f>IF(AND(Table1[[#This Row],[Quantity]]&gt;20,Table1[[#This Row],[Quantity]]&lt;=50),3%,IF(AND(Table1[[#This Row],[Quantity]]&gt;50,Table1[[#This Row],[Quantity]]&lt;=100),5%,IF(Table1[[#This Row],[Quantity]]&gt;100,7%,0)))</f>
        <v>0.05</v>
      </c>
      <c r="Z297" s="10">
        <f>Table1[[#This Row],[Sales Values]]*(1-Table1[[#This Row],[Discount]])</f>
        <v>6100.52</v>
      </c>
      <c r="AA297" s="10">
        <f>Table1[[#This Row],[Sales Values]]+(Table1[[#This Row],[Sales Values]]*1.05%)</f>
        <v>6489.0268000000005</v>
      </c>
      <c r="AB297" s="10">
        <f>Table1[[#This Row],[Sales Values]]*1.05</f>
        <v>6742.68</v>
      </c>
      <c r="AC297" s="10" t="str">
        <f t="shared" si="24"/>
        <v>Superwossname</v>
      </c>
      <c r="AD297" t="s">
        <v>101</v>
      </c>
    </row>
    <row r="298" spans="1:30" x14ac:dyDescent="0.3">
      <c r="A298">
        <v>1007</v>
      </c>
      <c r="B298" t="s">
        <v>3321</v>
      </c>
      <c r="C298" t="s">
        <v>3322</v>
      </c>
      <c r="D298" t="s">
        <v>15</v>
      </c>
      <c r="E298" t="s">
        <v>16</v>
      </c>
      <c r="F298">
        <v>30</v>
      </c>
      <c r="G298" t="s">
        <v>13601</v>
      </c>
      <c r="H298" t="s">
        <v>3324</v>
      </c>
      <c r="I298" t="s">
        <v>32</v>
      </c>
      <c r="J298" s="8">
        <v>44773</v>
      </c>
      <c r="K298" s="6" t="str">
        <f t="shared" si="20"/>
        <v>2022</v>
      </c>
      <c r="L298" s="6" t="str">
        <f t="shared" si="21"/>
        <v>Jul</v>
      </c>
      <c r="M298">
        <v>62</v>
      </c>
      <c r="N298" s="10">
        <f t="shared" si="22"/>
        <v>2.0099999999999998</v>
      </c>
      <c r="O298">
        <f t="shared" si="23"/>
        <v>20</v>
      </c>
      <c r="P298">
        <v>0.5</v>
      </c>
      <c r="Q298" s="11">
        <f>Table1[[#This Row],[Quantity]]*Table1[[#This Row],[Case Size]]</f>
        <v>1240</v>
      </c>
      <c r="R298" s="10">
        <f>Table1[[#This Row],[ Sales Volume]]*Table1[[#This Row],[Cost]]</f>
        <v>2492.3999999999996</v>
      </c>
      <c r="S298" s="10">
        <f>Table1[[#This Row],[Sales Values]]-(Table1[[#This Row],[Sales Values]]*0.25)</f>
        <v>1869.2999999999997</v>
      </c>
      <c r="T298" s="10">
        <f>Table1[[#This Row],[Manufacturing Cost]]-Table1[[#This Row],[Delivery Cost]]</f>
        <v>1838.2999999999997</v>
      </c>
      <c r="U298" s="10">
        <f>Table1[[#This Row],[Quantity]]*Table1[[#This Row],[Delivery]]</f>
        <v>31</v>
      </c>
      <c r="V298" s="10">
        <f>Table1[[#This Row],[Sales Values]]-Table1[[#This Row],[Manufacturing Cost]]</f>
        <v>623.09999999999991</v>
      </c>
      <c r="W298" s="13">
        <f>Table1[[#This Row],[Profit]]/Table1[[#This Row],[Sales Values]]</f>
        <v>0.25</v>
      </c>
      <c r="X298" s="10">
        <v>14.95</v>
      </c>
      <c r="Y298" s="14">
        <f>IF(AND(Table1[[#This Row],[Quantity]]&gt;20,Table1[[#This Row],[Quantity]]&lt;=50),3%,IF(AND(Table1[[#This Row],[Quantity]]&gt;50,Table1[[#This Row],[Quantity]]&lt;=100),5%,IF(Table1[[#This Row],[Quantity]]&gt;100,7%,0)))</f>
        <v>0.05</v>
      </c>
      <c r="Z298" s="10">
        <f>Table1[[#This Row],[Sales Values]]*(1-Table1[[#This Row],[Discount]])</f>
        <v>2367.7799999999997</v>
      </c>
      <c r="AA298" s="10">
        <f>Table1[[#This Row],[Sales Values]]+(Table1[[#This Row],[Sales Values]]*1.05%)</f>
        <v>2518.5701999999997</v>
      </c>
      <c r="AB298" s="10">
        <f>Table1[[#This Row],[Sales Values]]*1.05</f>
        <v>2617.0199999999995</v>
      </c>
      <c r="AC298" s="10" t="str">
        <f t="shared" si="24"/>
        <v>Hyperwotsit</v>
      </c>
      <c r="AD298" t="s">
        <v>20</v>
      </c>
    </row>
    <row r="299" spans="1:30" x14ac:dyDescent="0.3">
      <c r="A299">
        <v>1011</v>
      </c>
      <c r="B299" t="s">
        <v>3332</v>
      </c>
      <c r="C299" t="s">
        <v>2888</v>
      </c>
      <c r="D299" t="s">
        <v>15</v>
      </c>
      <c r="E299" t="s">
        <v>16</v>
      </c>
      <c r="F299">
        <v>60</v>
      </c>
      <c r="G299" t="s">
        <v>3333</v>
      </c>
      <c r="H299" t="s">
        <v>3334</v>
      </c>
      <c r="I299" t="s">
        <v>32</v>
      </c>
      <c r="J299" s="8">
        <v>44718</v>
      </c>
      <c r="K299" s="6" t="str">
        <f t="shared" si="20"/>
        <v>2022</v>
      </c>
      <c r="L299" s="6" t="str">
        <f t="shared" si="21"/>
        <v>Jun</v>
      </c>
      <c r="M299">
        <v>21</v>
      </c>
      <c r="N299" s="10">
        <f t="shared" si="22"/>
        <v>2.0099999999999998</v>
      </c>
      <c r="O299">
        <f t="shared" si="23"/>
        <v>20</v>
      </c>
      <c r="P299">
        <v>0.5</v>
      </c>
      <c r="Q299" s="11">
        <f>Table1[[#This Row],[Quantity]]*Table1[[#This Row],[Case Size]]</f>
        <v>420</v>
      </c>
      <c r="R299" s="10">
        <f>Table1[[#This Row],[ Sales Volume]]*Table1[[#This Row],[Cost]]</f>
        <v>844.19999999999993</v>
      </c>
      <c r="S299" s="10">
        <f>Table1[[#This Row],[Sales Values]]-(Table1[[#This Row],[Sales Values]]*0.25)</f>
        <v>633.15</v>
      </c>
      <c r="T299" s="10">
        <f>Table1[[#This Row],[Manufacturing Cost]]-Table1[[#This Row],[Delivery Cost]]</f>
        <v>622.65</v>
      </c>
      <c r="U299" s="10">
        <f>Table1[[#This Row],[Quantity]]*Table1[[#This Row],[Delivery]]</f>
        <v>10.5</v>
      </c>
      <c r="V299" s="10">
        <f>Table1[[#This Row],[Sales Values]]-Table1[[#This Row],[Manufacturing Cost]]</f>
        <v>211.04999999999995</v>
      </c>
      <c r="W299" s="13">
        <f>Table1[[#This Row],[Profit]]/Table1[[#This Row],[Sales Values]]</f>
        <v>0.24999999999999997</v>
      </c>
      <c r="X299" s="10">
        <v>14.95</v>
      </c>
      <c r="Y299" s="14">
        <f>IF(AND(Table1[[#This Row],[Quantity]]&gt;20,Table1[[#This Row],[Quantity]]&lt;=50),3%,IF(AND(Table1[[#This Row],[Quantity]]&gt;50,Table1[[#This Row],[Quantity]]&lt;=100),5%,IF(Table1[[#This Row],[Quantity]]&gt;100,7%,0)))</f>
        <v>0.03</v>
      </c>
      <c r="Z299" s="10">
        <f>Table1[[#This Row],[Sales Values]]*(1-Table1[[#This Row],[Discount]])</f>
        <v>818.87399999999991</v>
      </c>
      <c r="AA299" s="10">
        <f>Table1[[#This Row],[Sales Values]]+(Table1[[#This Row],[Sales Values]]*1.05%)</f>
        <v>853.06409999999994</v>
      </c>
      <c r="AB299" s="10">
        <f>Table1[[#This Row],[Sales Values]]*1.05</f>
        <v>886.41</v>
      </c>
      <c r="AC299" s="10" t="str">
        <f t="shared" si="24"/>
        <v>Hyperwotsit</v>
      </c>
      <c r="AD299" t="s">
        <v>20</v>
      </c>
    </row>
    <row r="300" spans="1:30" x14ac:dyDescent="0.3">
      <c r="A300">
        <v>1019</v>
      </c>
      <c r="B300" t="s">
        <v>2398</v>
      </c>
      <c r="C300" t="s">
        <v>3348</v>
      </c>
      <c r="D300" t="s">
        <v>28</v>
      </c>
      <c r="E300" t="s">
        <v>29</v>
      </c>
      <c r="F300">
        <v>30</v>
      </c>
      <c r="G300" t="s">
        <v>3349</v>
      </c>
      <c r="H300" t="s">
        <v>1512</v>
      </c>
      <c r="I300" t="s">
        <v>25</v>
      </c>
      <c r="J300" s="8">
        <v>44120</v>
      </c>
      <c r="K300" s="6" t="str">
        <f t="shared" si="20"/>
        <v>2020</v>
      </c>
      <c r="L300" s="6" t="str">
        <f t="shared" si="21"/>
        <v>Oct</v>
      </c>
      <c r="M300">
        <v>74</v>
      </c>
      <c r="N300" s="10">
        <f t="shared" si="22"/>
        <v>3.49</v>
      </c>
      <c r="O300">
        <f t="shared" si="23"/>
        <v>20</v>
      </c>
      <c r="P300">
        <v>0.5</v>
      </c>
      <c r="Q300" s="12">
        <f>Table1[[#This Row],[Quantity]]*Table1[[#This Row],[Case Size]]</f>
        <v>1480</v>
      </c>
      <c r="R300" s="10">
        <f>Table1[[#This Row],[ Sales Volume]]*Table1[[#This Row],[Cost]]</f>
        <v>5165.2000000000007</v>
      </c>
      <c r="S300" s="10">
        <f>Table1[[#This Row],[Sales Values]]-(Table1[[#This Row],[Sales Values]]*0.25)</f>
        <v>3873.9000000000005</v>
      </c>
      <c r="T300" s="10">
        <f>Table1[[#This Row],[Manufacturing Cost]]-Table1[[#This Row],[Delivery Cost]]</f>
        <v>3836.9000000000005</v>
      </c>
      <c r="U300" s="10">
        <f>Table1[[#This Row],[Quantity]]*Table1[[#This Row],[Delivery]]</f>
        <v>37</v>
      </c>
      <c r="V300" s="10">
        <f>Table1[[#This Row],[Sales Values]]-Table1[[#This Row],[Manufacturing Cost]]</f>
        <v>1291.3000000000002</v>
      </c>
      <c r="W300" s="13">
        <f>Table1[[#This Row],[Profit]]/Table1[[#This Row],[Sales Values]]</f>
        <v>0.25</v>
      </c>
      <c r="X300" s="10">
        <v>14.95</v>
      </c>
      <c r="Y300" s="14">
        <f>IF(AND(Table1[[#This Row],[Quantity]]&gt;20,Table1[[#This Row],[Quantity]]&lt;=50),3%,IF(AND(Table1[[#This Row],[Quantity]]&gt;50,Table1[[#This Row],[Quantity]]&lt;=100),5%,IF(Table1[[#This Row],[Quantity]]&gt;100,7%,0)))</f>
        <v>0.05</v>
      </c>
      <c r="Z300" s="10">
        <f>Table1[[#This Row],[Sales Values]]*(1-Table1[[#This Row],[Discount]])</f>
        <v>4906.9400000000005</v>
      </c>
      <c r="AA300" s="10">
        <f>Table1[[#This Row],[Sales Values]]+(Table1[[#This Row],[Sales Values]]*1.05%)</f>
        <v>5219.4346000000005</v>
      </c>
      <c r="AB300" s="10">
        <f>Table1[[#This Row],[Sales Values]]*1.05</f>
        <v>5423.4600000000009</v>
      </c>
      <c r="AC300" s="10" t="str">
        <f t="shared" si="24"/>
        <v>Superwossname</v>
      </c>
      <c r="AD300" t="s">
        <v>101</v>
      </c>
    </row>
    <row r="301" spans="1:30" x14ac:dyDescent="0.3">
      <c r="A301">
        <v>1020</v>
      </c>
      <c r="B301" t="s">
        <v>2840</v>
      </c>
      <c r="C301" t="s">
        <v>3350</v>
      </c>
      <c r="D301" t="s">
        <v>28</v>
      </c>
      <c r="E301" t="s">
        <v>29</v>
      </c>
      <c r="F301">
        <v>90</v>
      </c>
      <c r="G301" t="s">
        <v>3349</v>
      </c>
      <c r="H301" t="s">
        <v>3351</v>
      </c>
      <c r="I301" t="s">
        <v>32</v>
      </c>
      <c r="J301" s="8">
        <v>44174</v>
      </c>
      <c r="K301" s="6" t="str">
        <f t="shared" si="20"/>
        <v>2020</v>
      </c>
      <c r="L301" s="6" t="str">
        <f t="shared" si="21"/>
        <v>Dec</v>
      </c>
      <c r="M301">
        <v>44</v>
      </c>
      <c r="N301" s="10">
        <f t="shared" si="22"/>
        <v>1.89</v>
      </c>
      <c r="O301">
        <f t="shared" si="23"/>
        <v>18</v>
      </c>
      <c r="P301">
        <v>0.5</v>
      </c>
      <c r="Q301" s="12">
        <f>Table1[[#This Row],[Quantity]]*Table1[[#This Row],[Case Size]]</f>
        <v>792</v>
      </c>
      <c r="R301" s="10">
        <f>Table1[[#This Row],[ Sales Volume]]*Table1[[#This Row],[Cost]]</f>
        <v>1496.8799999999999</v>
      </c>
      <c r="S301" s="10">
        <f>Table1[[#This Row],[Sales Values]]-(Table1[[#This Row],[Sales Values]]*0.25)</f>
        <v>1122.6599999999999</v>
      </c>
      <c r="T301" s="10">
        <f>Table1[[#This Row],[Manufacturing Cost]]-Table1[[#This Row],[Delivery Cost]]</f>
        <v>1100.6599999999999</v>
      </c>
      <c r="U301" s="10">
        <f>Table1[[#This Row],[Quantity]]*Table1[[#This Row],[Delivery]]</f>
        <v>22</v>
      </c>
      <c r="V301" s="10">
        <f>Table1[[#This Row],[Sales Values]]-Table1[[#This Row],[Manufacturing Cost]]</f>
        <v>374.22</v>
      </c>
      <c r="W301" s="13">
        <f>Table1[[#This Row],[Profit]]/Table1[[#This Row],[Sales Values]]</f>
        <v>0.25000000000000006</v>
      </c>
      <c r="X301" s="10">
        <v>14.95</v>
      </c>
      <c r="Y301" s="14">
        <f>IF(AND(Table1[[#This Row],[Quantity]]&gt;20,Table1[[#This Row],[Quantity]]&lt;=50),3%,IF(AND(Table1[[#This Row],[Quantity]]&gt;50,Table1[[#This Row],[Quantity]]&lt;=100),5%,IF(Table1[[#This Row],[Quantity]]&gt;100,7%,0)))</f>
        <v>0.03</v>
      </c>
      <c r="Z301" s="10">
        <f>Table1[[#This Row],[Sales Values]]*(1-Table1[[#This Row],[Discount]])</f>
        <v>1451.9735999999998</v>
      </c>
      <c r="AA301" s="10">
        <f>Table1[[#This Row],[Sales Values]]+(Table1[[#This Row],[Sales Values]]*1.05%)</f>
        <v>1512.5972399999998</v>
      </c>
      <c r="AB301" s="10">
        <f>Table1[[#This Row],[Sales Values]]*1.05</f>
        <v>1571.7239999999999</v>
      </c>
      <c r="AC301" s="10" t="str">
        <f t="shared" si="24"/>
        <v>Gigastuff</v>
      </c>
      <c r="AD301" t="s">
        <v>45</v>
      </c>
    </row>
    <row r="302" spans="1:30" x14ac:dyDescent="0.3">
      <c r="A302">
        <v>1021</v>
      </c>
      <c r="B302" t="s">
        <v>1225</v>
      </c>
      <c r="C302" t="s">
        <v>3352</v>
      </c>
      <c r="D302" t="s">
        <v>28</v>
      </c>
      <c r="E302" t="s">
        <v>29</v>
      </c>
      <c r="F302">
        <v>30</v>
      </c>
      <c r="G302" t="s">
        <v>3353</v>
      </c>
      <c r="H302" t="s">
        <v>3161</v>
      </c>
      <c r="I302" t="s">
        <v>32</v>
      </c>
      <c r="J302" s="8">
        <v>44817</v>
      </c>
      <c r="K302" s="6" t="str">
        <f t="shared" si="20"/>
        <v>2022</v>
      </c>
      <c r="L302" s="6" t="str">
        <f t="shared" si="21"/>
        <v>Sep</v>
      </c>
      <c r="M302">
        <v>28</v>
      </c>
      <c r="N302" s="10">
        <f t="shared" si="22"/>
        <v>2.0099999999999998</v>
      </c>
      <c r="O302">
        <f t="shared" si="23"/>
        <v>20</v>
      </c>
      <c r="P302">
        <v>0.5</v>
      </c>
      <c r="Q302" s="11">
        <f>Table1[[#This Row],[Quantity]]*Table1[[#This Row],[Case Size]]</f>
        <v>560</v>
      </c>
      <c r="R302" s="10">
        <f>Table1[[#This Row],[ Sales Volume]]*Table1[[#This Row],[Cost]]</f>
        <v>1125.5999999999999</v>
      </c>
      <c r="S302" s="10">
        <f>Table1[[#This Row],[Sales Values]]-(Table1[[#This Row],[Sales Values]]*0.25)</f>
        <v>844.19999999999993</v>
      </c>
      <c r="T302" s="10">
        <f>Table1[[#This Row],[Manufacturing Cost]]-Table1[[#This Row],[Delivery Cost]]</f>
        <v>830.19999999999993</v>
      </c>
      <c r="U302" s="10">
        <f>Table1[[#This Row],[Quantity]]*Table1[[#This Row],[Delivery]]</f>
        <v>14</v>
      </c>
      <c r="V302" s="10">
        <f>Table1[[#This Row],[Sales Values]]-Table1[[#This Row],[Manufacturing Cost]]</f>
        <v>281.39999999999998</v>
      </c>
      <c r="W302" s="13">
        <f>Table1[[#This Row],[Profit]]/Table1[[#This Row],[Sales Values]]</f>
        <v>0.25</v>
      </c>
      <c r="X302" s="10">
        <v>14.95</v>
      </c>
      <c r="Y302" s="14">
        <f>IF(AND(Table1[[#This Row],[Quantity]]&gt;20,Table1[[#This Row],[Quantity]]&lt;=50),3%,IF(AND(Table1[[#This Row],[Quantity]]&gt;50,Table1[[#This Row],[Quantity]]&lt;=100),5%,IF(Table1[[#This Row],[Quantity]]&gt;100,7%,0)))</f>
        <v>0.03</v>
      </c>
      <c r="Z302" s="10">
        <f>Table1[[#This Row],[Sales Values]]*(1-Table1[[#This Row],[Discount]])</f>
        <v>1091.8319999999999</v>
      </c>
      <c r="AA302" s="10">
        <f>Table1[[#This Row],[Sales Values]]+(Table1[[#This Row],[Sales Values]]*1.05%)</f>
        <v>1137.4187999999999</v>
      </c>
      <c r="AB302" s="10">
        <f>Table1[[#This Row],[Sales Values]]*1.05</f>
        <v>1181.8799999999999</v>
      </c>
      <c r="AC302" s="10" t="str">
        <f t="shared" si="24"/>
        <v>Hyperwotsit</v>
      </c>
      <c r="AD302" t="s">
        <v>20</v>
      </c>
    </row>
    <row r="303" spans="1:30" x14ac:dyDescent="0.3">
      <c r="A303">
        <v>1026</v>
      </c>
      <c r="B303" t="s">
        <v>3366</v>
      </c>
      <c r="C303" t="s">
        <v>783</v>
      </c>
      <c r="D303" t="s">
        <v>621</v>
      </c>
      <c r="E303" t="s">
        <v>29</v>
      </c>
      <c r="F303">
        <v>30</v>
      </c>
      <c r="G303" t="s">
        <v>3367</v>
      </c>
      <c r="H303" t="s">
        <v>139</v>
      </c>
      <c r="I303" t="s">
        <v>2593</v>
      </c>
      <c r="J303" s="8">
        <v>44513</v>
      </c>
      <c r="K303" s="6" t="str">
        <f t="shared" si="20"/>
        <v>2021</v>
      </c>
      <c r="L303" s="6" t="str">
        <f t="shared" si="21"/>
        <v>Nov</v>
      </c>
      <c r="M303">
        <v>55</v>
      </c>
      <c r="N303" s="10">
        <f t="shared" si="22"/>
        <v>1.89</v>
      </c>
      <c r="O303">
        <f t="shared" si="23"/>
        <v>18</v>
      </c>
      <c r="P303">
        <v>0.5</v>
      </c>
      <c r="Q303" s="12">
        <f>Table1[[#This Row],[Quantity]]*Table1[[#This Row],[Case Size]]</f>
        <v>990</v>
      </c>
      <c r="R303" s="10">
        <f>Table1[[#This Row],[ Sales Volume]]*Table1[[#This Row],[Cost]]</f>
        <v>1871.1</v>
      </c>
      <c r="S303" s="10">
        <f>Table1[[#This Row],[Sales Values]]-(Table1[[#This Row],[Sales Values]]*0.25)</f>
        <v>1403.3249999999998</v>
      </c>
      <c r="T303" s="10">
        <f>Table1[[#This Row],[Manufacturing Cost]]-Table1[[#This Row],[Delivery Cost]]</f>
        <v>1375.8249999999998</v>
      </c>
      <c r="U303" s="10">
        <f>Table1[[#This Row],[Quantity]]*Table1[[#This Row],[Delivery]]</f>
        <v>27.5</v>
      </c>
      <c r="V303" s="10">
        <f>Table1[[#This Row],[Sales Values]]-Table1[[#This Row],[Manufacturing Cost]]</f>
        <v>467.77500000000009</v>
      </c>
      <c r="W303" s="13">
        <f>Table1[[#This Row],[Profit]]/Table1[[#This Row],[Sales Values]]</f>
        <v>0.25000000000000006</v>
      </c>
      <c r="X303" s="10">
        <v>14.95</v>
      </c>
      <c r="Y303" s="14">
        <f>IF(AND(Table1[[#This Row],[Quantity]]&gt;20,Table1[[#This Row],[Quantity]]&lt;=50),3%,IF(AND(Table1[[#This Row],[Quantity]]&gt;50,Table1[[#This Row],[Quantity]]&lt;=100),5%,IF(Table1[[#This Row],[Quantity]]&gt;100,7%,0)))</f>
        <v>0.05</v>
      </c>
      <c r="Z303" s="10">
        <f>Table1[[#This Row],[Sales Values]]*(1-Table1[[#This Row],[Discount]])</f>
        <v>1777.5449999999998</v>
      </c>
      <c r="AA303" s="10">
        <f>Table1[[#This Row],[Sales Values]]+(Table1[[#This Row],[Sales Values]]*1.05%)</f>
        <v>1890.7465499999998</v>
      </c>
      <c r="AB303" s="10">
        <f>Table1[[#This Row],[Sales Values]]*1.05</f>
        <v>1964.655</v>
      </c>
      <c r="AC303" s="10" t="str">
        <f t="shared" si="24"/>
        <v>Gigastuff</v>
      </c>
      <c r="AD303" t="s">
        <v>45</v>
      </c>
    </row>
    <row r="304" spans="1:30" x14ac:dyDescent="0.3">
      <c r="A304">
        <v>1029</v>
      </c>
      <c r="B304" t="s">
        <v>3374</v>
      </c>
      <c r="C304" t="s">
        <v>3375</v>
      </c>
      <c r="D304" t="s">
        <v>15</v>
      </c>
      <c r="E304" t="s">
        <v>16</v>
      </c>
      <c r="F304">
        <v>60</v>
      </c>
      <c r="G304" t="s">
        <v>3376</v>
      </c>
      <c r="H304" t="s">
        <v>3377</v>
      </c>
      <c r="I304" t="s">
        <v>32</v>
      </c>
      <c r="J304" s="8">
        <v>44703</v>
      </c>
      <c r="K304" s="6" t="str">
        <f t="shared" si="20"/>
        <v>2022</v>
      </c>
      <c r="L304" s="6" t="str">
        <f t="shared" si="21"/>
        <v>May</v>
      </c>
      <c r="M304">
        <v>58</v>
      </c>
      <c r="N304" s="10">
        <f t="shared" si="22"/>
        <v>1.89</v>
      </c>
      <c r="O304">
        <f t="shared" si="23"/>
        <v>18</v>
      </c>
      <c r="P304">
        <v>0.5</v>
      </c>
      <c r="Q304" s="12">
        <f>Table1[[#This Row],[Quantity]]*Table1[[#This Row],[Case Size]]</f>
        <v>1044</v>
      </c>
      <c r="R304" s="10">
        <f>Table1[[#This Row],[ Sales Volume]]*Table1[[#This Row],[Cost]]</f>
        <v>1973.1599999999999</v>
      </c>
      <c r="S304" s="10">
        <f>Table1[[#This Row],[Sales Values]]-(Table1[[#This Row],[Sales Values]]*0.25)</f>
        <v>1479.87</v>
      </c>
      <c r="T304" s="10">
        <f>Table1[[#This Row],[Manufacturing Cost]]-Table1[[#This Row],[Delivery Cost]]</f>
        <v>1450.87</v>
      </c>
      <c r="U304" s="10">
        <f>Table1[[#This Row],[Quantity]]*Table1[[#This Row],[Delivery]]</f>
        <v>29</v>
      </c>
      <c r="V304" s="10">
        <f>Table1[[#This Row],[Sales Values]]-Table1[[#This Row],[Manufacturing Cost]]</f>
        <v>493.28999999999996</v>
      </c>
      <c r="W304" s="13">
        <f>Table1[[#This Row],[Profit]]/Table1[[#This Row],[Sales Values]]</f>
        <v>0.25</v>
      </c>
      <c r="X304" s="10">
        <v>14.95</v>
      </c>
      <c r="Y304" s="14">
        <f>IF(AND(Table1[[#This Row],[Quantity]]&gt;20,Table1[[#This Row],[Quantity]]&lt;=50),3%,IF(AND(Table1[[#This Row],[Quantity]]&gt;50,Table1[[#This Row],[Quantity]]&lt;=100),5%,IF(Table1[[#This Row],[Quantity]]&gt;100,7%,0)))</f>
        <v>0.05</v>
      </c>
      <c r="Z304" s="10">
        <f>Table1[[#This Row],[Sales Values]]*(1-Table1[[#This Row],[Discount]])</f>
        <v>1874.5019999999997</v>
      </c>
      <c r="AA304" s="10">
        <f>Table1[[#This Row],[Sales Values]]+(Table1[[#This Row],[Sales Values]]*1.05%)</f>
        <v>1993.8781799999999</v>
      </c>
      <c r="AB304" s="10">
        <f>Table1[[#This Row],[Sales Values]]*1.05</f>
        <v>2071.8179999999998</v>
      </c>
      <c r="AC304" s="10" t="str">
        <f t="shared" si="24"/>
        <v>Gigastuff</v>
      </c>
      <c r="AD304" t="s">
        <v>45</v>
      </c>
    </row>
    <row r="305" spans="1:30" x14ac:dyDescent="0.3">
      <c r="A305">
        <v>1031</v>
      </c>
      <c r="B305" t="s">
        <v>3381</v>
      </c>
      <c r="C305" t="s">
        <v>3382</v>
      </c>
      <c r="D305" t="s">
        <v>51</v>
      </c>
      <c r="E305" t="s">
        <v>16</v>
      </c>
      <c r="F305">
        <v>90</v>
      </c>
      <c r="G305" t="s">
        <v>3383</v>
      </c>
      <c r="H305" t="s">
        <v>3384</v>
      </c>
      <c r="I305" t="s">
        <v>32</v>
      </c>
      <c r="J305" s="8">
        <v>44549</v>
      </c>
      <c r="K305" s="6" t="str">
        <f t="shared" si="20"/>
        <v>2021</v>
      </c>
      <c r="L305" s="6" t="str">
        <f t="shared" si="21"/>
        <v>Dec</v>
      </c>
      <c r="M305">
        <v>31</v>
      </c>
      <c r="N305" s="10">
        <f t="shared" si="22"/>
        <v>2.0099999999999998</v>
      </c>
      <c r="O305">
        <f t="shared" si="23"/>
        <v>20</v>
      </c>
      <c r="P305">
        <v>0.5</v>
      </c>
      <c r="Q305" s="12">
        <f>Table1[[#This Row],[Quantity]]*Table1[[#This Row],[Case Size]]</f>
        <v>620</v>
      </c>
      <c r="R305" s="10">
        <f>Table1[[#This Row],[ Sales Volume]]*Table1[[#This Row],[Cost]]</f>
        <v>1246.1999999999998</v>
      </c>
      <c r="S305" s="10">
        <f>Table1[[#This Row],[Sales Values]]-(Table1[[#This Row],[Sales Values]]*0.25)</f>
        <v>934.64999999999986</v>
      </c>
      <c r="T305" s="10">
        <f>Table1[[#This Row],[Manufacturing Cost]]-Table1[[#This Row],[Delivery Cost]]</f>
        <v>919.14999999999986</v>
      </c>
      <c r="U305" s="10">
        <f>Table1[[#This Row],[Quantity]]*Table1[[#This Row],[Delivery]]</f>
        <v>15.5</v>
      </c>
      <c r="V305" s="10">
        <f>Table1[[#This Row],[Sales Values]]-Table1[[#This Row],[Manufacturing Cost]]</f>
        <v>311.54999999999995</v>
      </c>
      <c r="W305" s="13">
        <f>Table1[[#This Row],[Profit]]/Table1[[#This Row],[Sales Values]]</f>
        <v>0.25</v>
      </c>
      <c r="X305" s="10">
        <v>14.95</v>
      </c>
      <c r="Y305" s="14">
        <f>IF(AND(Table1[[#This Row],[Quantity]]&gt;20,Table1[[#This Row],[Quantity]]&lt;=50),3%,IF(AND(Table1[[#This Row],[Quantity]]&gt;50,Table1[[#This Row],[Quantity]]&lt;=100),5%,IF(Table1[[#This Row],[Quantity]]&gt;100,7%,0)))</f>
        <v>0.03</v>
      </c>
      <c r="Z305" s="10">
        <f>Table1[[#This Row],[Sales Values]]*(1-Table1[[#This Row],[Discount]])</f>
        <v>1208.8139999999999</v>
      </c>
      <c r="AA305" s="10">
        <f>Table1[[#This Row],[Sales Values]]+(Table1[[#This Row],[Sales Values]]*1.05%)</f>
        <v>1259.2850999999998</v>
      </c>
      <c r="AB305" s="10">
        <f>Table1[[#This Row],[Sales Values]]*1.05</f>
        <v>1308.5099999999998</v>
      </c>
      <c r="AC305" s="10" t="str">
        <f t="shared" si="24"/>
        <v>Hyperwotsit</v>
      </c>
      <c r="AD305" t="s">
        <v>20</v>
      </c>
    </row>
    <row r="306" spans="1:30" x14ac:dyDescent="0.3">
      <c r="A306">
        <v>1037</v>
      </c>
      <c r="B306" t="s">
        <v>3403</v>
      </c>
      <c r="C306" t="s">
        <v>3014</v>
      </c>
      <c r="D306" t="s">
        <v>51</v>
      </c>
      <c r="E306" t="s">
        <v>16</v>
      </c>
      <c r="F306">
        <v>60</v>
      </c>
      <c r="G306" t="s">
        <v>14484</v>
      </c>
      <c r="H306" t="s">
        <v>3405</v>
      </c>
      <c r="I306" t="s">
        <v>32</v>
      </c>
      <c r="J306" s="8">
        <v>44221</v>
      </c>
      <c r="K306" s="6" t="str">
        <f t="shared" si="20"/>
        <v>2021</v>
      </c>
      <c r="L306" s="6" t="str">
        <f t="shared" si="21"/>
        <v>Jan</v>
      </c>
      <c r="M306">
        <v>59</v>
      </c>
      <c r="N306" s="10">
        <f t="shared" si="22"/>
        <v>2.0099999999999998</v>
      </c>
      <c r="O306">
        <f t="shared" si="23"/>
        <v>20</v>
      </c>
      <c r="P306">
        <v>0.5</v>
      </c>
      <c r="Q306" s="12">
        <f>Table1[[#This Row],[Quantity]]*Table1[[#This Row],[Case Size]]</f>
        <v>1180</v>
      </c>
      <c r="R306" s="10">
        <f>Table1[[#This Row],[ Sales Volume]]*Table1[[#This Row],[Cost]]</f>
        <v>2371.7999999999997</v>
      </c>
      <c r="S306" s="10">
        <f>Table1[[#This Row],[Sales Values]]-(Table1[[#This Row],[Sales Values]]*0.25)</f>
        <v>1778.85</v>
      </c>
      <c r="T306" s="10">
        <f>Table1[[#This Row],[Manufacturing Cost]]-Table1[[#This Row],[Delivery Cost]]</f>
        <v>1749.35</v>
      </c>
      <c r="U306" s="10">
        <f>Table1[[#This Row],[Quantity]]*Table1[[#This Row],[Delivery]]</f>
        <v>29.5</v>
      </c>
      <c r="V306" s="10">
        <f>Table1[[#This Row],[Sales Values]]-Table1[[#This Row],[Manufacturing Cost]]</f>
        <v>592.94999999999982</v>
      </c>
      <c r="W306" s="13">
        <f>Table1[[#This Row],[Profit]]/Table1[[#This Row],[Sales Values]]</f>
        <v>0.24999999999999994</v>
      </c>
      <c r="X306" s="10">
        <v>14.95</v>
      </c>
      <c r="Y306" s="14">
        <f>IF(AND(Table1[[#This Row],[Quantity]]&gt;20,Table1[[#This Row],[Quantity]]&lt;=50),3%,IF(AND(Table1[[#This Row],[Quantity]]&gt;50,Table1[[#This Row],[Quantity]]&lt;=100),5%,IF(Table1[[#This Row],[Quantity]]&gt;100,7%,0)))</f>
        <v>0.05</v>
      </c>
      <c r="Z306" s="10">
        <f>Table1[[#This Row],[Sales Values]]*(1-Table1[[#This Row],[Discount]])</f>
        <v>2253.2099999999996</v>
      </c>
      <c r="AA306" s="10">
        <f>Table1[[#This Row],[Sales Values]]+(Table1[[#This Row],[Sales Values]]*1.05%)</f>
        <v>2396.7038999999995</v>
      </c>
      <c r="AB306" s="10">
        <f>Table1[[#This Row],[Sales Values]]*1.05</f>
        <v>2490.39</v>
      </c>
      <c r="AC306" s="10" t="str">
        <f t="shared" si="24"/>
        <v>Hyperwotsit</v>
      </c>
      <c r="AD306" t="s">
        <v>20</v>
      </c>
    </row>
    <row r="307" spans="1:30" x14ac:dyDescent="0.3">
      <c r="A307">
        <v>1039</v>
      </c>
      <c r="B307" t="s">
        <v>3410</v>
      </c>
      <c r="C307" t="s">
        <v>2751</v>
      </c>
      <c r="D307" t="s">
        <v>28</v>
      </c>
      <c r="E307" t="s">
        <v>29</v>
      </c>
      <c r="F307">
        <v>30</v>
      </c>
      <c r="G307" t="s">
        <v>3408</v>
      </c>
      <c r="H307" t="s">
        <v>412</v>
      </c>
      <c r="I307" t="s">
        <v>187</v>
      </c>
      <c r="J307" s="8">
        <v>44498</v>
      </c>
      <c r="K307" s="6" t="str">
        <f t="shared" si="20"/>
        <v>2021</v>
      </c>
      <c r="L307" s="6" t="str">
        <f t="shared" si="21"/>
        <v>Oct</v>
      </c>
      <c r="M307">
        <v>11</v>
      </c>
      <c r="N307" s="10">
        <f t="shared" si="22"/>
        <v>1.89</v>
      </c>
      <c r="O307">
        <f t="shared" si="23"/>
        <v>18</v>
      </c>
      <c r="P307">
        <v>0.5</v>
      </c>
      <c r="Q307" s="12">
        <f>Table1[[#This Row],[Quantity]]*Table1[[#This Row],[Case Size]]</f>
        <v>198</v>
      </c>
      <c r="R307" s="10">
        <f>Table1[[#This Row],[ Sales Volume]]*Table1[[#This Row],[Cost]]</f>
        <v>374.21999999999997</v>
      </c>
      <c r="S307" s="10">
        <f>Table1[[#This Row],[Sales Values]]-(Table1[[#This Row],[Sales Values]]*0.25)</f>
        <v>280.66499999999996</v>
      </c>
      <c r="T307" s="10">
        <f>Table1[[#This Row],[Manufacturing Cost]]-Table1[[#This Row],[Delivery Cost]]</f>
        <v>275.16499999999996</v>
      </c>
      <c r="U307" s="10">
        <f>Table1[[#This Row],[Quantity]]*Table1[[#This Row],[Delivery]]</f>
        <v>5.5</v>
      </c>
      <c r="V307" s="10">
        <f>Table1[[#This Row],[Sales Values]]-Table1[[#This Row],[Manufacturing Cost]]</f>
        <v>93.555000000000007</v>
      </c>
      <c r="W307" s="13">
        <f>Table1[[#This Row],[Profit]]/Table1[[#This Row],[Sales Values]]</f>
        <v>0.25000000000000006</v>
      </c>
      <c r="X307" s="10">
        <v>14.95</v>
      </c>
      <c r="Y307" s="14">
        <f>IF(AND(Table1[[#This Row],[Quantity]]&gt;20,Table1[[#This Row],[Quantity]]&lt;=50),3%,IF(AND(Table1[[#This Row],[Quantity]]&gt;50,Table1[[#This Row],[Quantity]]&lt;=100),5%,IF(Table1[[#This Row],[Quantity]]&gt;100,7%,0)))</f>
        <v>0</v>
      </c>
      <c r="Z307" s="10">
        <f>Table1[[#This Row],[Sales Values]]*(1-Table1[[#This Row],[Discount]])</f>
        <v>374.21999999999997</v>
      </c>
      <c r="AA307" s="10">
        <f>Table1[[#This Row],[Sales Values]]+(Table1[[#This Row],[Sales Values]]*1.05%)</f>
        <v>378.14930999999996</v>
      </c>
      <c r="AB307" s="10">
        <f>Table1[[#This Row],[Sales Values]]*1.05</f>
        <v>392.93099999999998</v>
      </c>
      <c r="AC307" s="10" t="str">
        <f t="shared" si="24"/>
        <v>Gigastuff</v>
      </c>
      <c r="AD307" t="s">
        <v>45</v>
      </c>
    </row>
    <row r="308" spans="1:30" x14ac:dyDescent="0.3">
      <c r="A308">
        <v>1043</v>
      </c>
      <c r="B308" t="s">
        <v>2424</v>
      </c>
      <c r="C308" t="s">
        <v>3419</v>
      </c>
      <c r="D308" t="s">
        <v>28</v>
      </c>
      <c r="E308" t="s">
        <v>29</v>
      </c>
      <c r="F308">
        <v>30</v>
      </c>
      <c r="G308" t="s">
        <v>3420</v>
      </c>
      <c r="H308" t="s">
        <v>3421</v>
      </c>
      <c r="I308" t="s">
        <v>25</v>
      </c>
      <c r="J308" s="8">
        <v>44835</v>
      </c>
      <c r="K308" s="6" t="str">
        <f t="shared" si="20"/>
        <v>2022</v>
      </c>
      <c r="L308" s="6" t="str">
        <f t="shared" si="21"/>
        <v>Oct</v>
      </c>
      <c r="M308">
        <v>78</v>
      </c>
      <c r="N308" s="10">
        <f t="shared" si="22"/>
        <v>2.0099999999999998</v>
      </c>
      <c r="O308">
        <f t="shared" si="23"/>
        <v>20</v>
      </c>
      <c r="P308">
        <v>0.5</v>
      </c>
      <c r="Q308" s="11">
        <f>Table1[[#This Row],[Quantity]]*Table1[[#This Row],[Case Size]]</f>
        <v>1560</v>
      </c>
      <c r="R308" s="10">
        <f>Table1[[#This Row],[ Sales Volume]]*Table1[[#This Row],[Cost]]</f>
        <v>3135.5999999999995</v>
      </c>
      <c r="S308" s="10">
        <f>Table1[[#This Row],[Sales Values]]-(Table1[[#This Row],[Sales Values]]*0.25)</f>
        <v>2351.6999999999998</v>
      </c>
      <c r="T308" s="10">
        <f>Table1[[#This Row],[Manufacturing Cost]]-Table1[[#This Row],[Delivery Cost]]</f>
        <v>2312.6999999999998</v>
      </c>
      <c r="U308" s="10">
        <f>Table1[[#This Row],[Quantity]]*Table1[[#This Row],[Delivery]]</f>
        <v>39</v>
      </c>
      <c r="V308" s="10">
        <f>Table1[[#This Row],[Sales Values]]-Table1[[#This Row],[Manufacturing Cost]]</f>
        <v>783.89999999999964</v>
      </c>
      <c r="W308" s="13">
        <f>Table1[[#This Row],[Profit]]/Table1[[#This Row],[Sales Values]]</f>
        <v>0.24999999999999992</v>
      </c>
      <c r="X308" s="10">
        <v>14.95</v>
      </c>
      <c r="Y308" s="14">
        <f>IF(AND(Table1[[#This Row],[Quantity]]&gt;20,Table1[[#This Row],[Quantity]]&lt;=50),3%,IF(AND(Table1[[#This Row],[Quantity]]&gt;50,Table1[[#This Row],[Quantity]]&lt;=100),5%,IF(Table1[[#This Row],[Quantity]]&gt;100,7%,0)))</f>
        <v>0.05</v>
      </c>
      <c r="Z308" s="10">
        <f>Table1[[#This Row],[Sales Values]]*(1-Table1[[#This Row],[Discount]])</f>
        <v>2978.8199999999993</v>
      </c>
      <c r="AA308" s="10">
        <f>Table1[[#This Row],[Sales Values]]+(Table1[[#This Row],[Sales Values]]*1.05%)</f>
        <v>3168.5237999999995</v>
      </c>
      <c r="AB308" s="10">
        <f>Table1[[#This Row],[Sales Values]]*1.05</f>
        <v>3292.3799999999997</v>
      </c>
      <c r="AC308" s="10" t="str">
        <f t="shared" si="24"/>
        <v>Hyperwotsit</v>
      </c>
      <c r="AD308" t="s">
        <v>20</v>
      </c>
    </row>
    <row r="309" spans="1:30" x14ac:dyDescent="0.3">
      <c r="A309">
        <v>1046</v>
      </c>
      <c r="B309" t="s">
        <v>3429</v>
      </c>
      <c r="C309" t="s">
        <v>3430</v>
      </c>
      <c r="D309" t="s">
        <v>28</v>
      </c>
      <c r="E309" t="s">
        <v>29</v>
      </c>
      <c r="F309">
        <v>30</v>
      </c>
      <c r="G309" t="s">
        <v>3431</v>
      </c>
      <c r="H309" t="s">
        <v>2681</v>
      </c>
      <c r="I309" t="s">
        <v>686</v>
      </c>
      <c r="J309" s="8">
        <v>43955</v>
      </c>
      <c r="K309" s="6" t="str">
        <f t="shared" si="20"/>
        <v>2020</v>
      </c>
      <c r="L309" s="6" t="str">
        <f t="shared" si="21"/>
        <v>May</v>
      </c>
      <c r="M309">
        <v>5</v>
      </c>
      <c r="N309" s="10">
        <f t="shared" si="22"/>
        <v>2.0099999999999998</v>
      </c>
      <c r="O309">
        <f t="shared" si="23"/>
        <v>20</v>
      </c>
      <c r="P309">
        <v>0.5</v>
      </c>
      <c r="Q309" s="12">
        <f>Table1[[#This Row],[Quantity]]*Table1[[#This Row],[Case Size]]</f>
        <v>100</v>
      </c>
      <c r="R309" s="10">
        <f>Table1[[#This Row],[ Sales Volume]]*Table1[[#This Row],[Cost]]</f>
        <v>200.99999999999997</v>
      </c>
      <c r="S309" s="10">
        <f>Table1[[#This Row],[Sales Values]]-(Table1[[#This Row],[Sales Values]]*0.25)</f>
        <v>150.74999999999997</v>
      </c>
      <c r="T309" s="10">
        <f>Table1[[#This Row],[Manufacturing Cost]]-Table1[[#This Row],[Delivery Cost]]</f>
        <v>148.24999999999997</v>
      </c>
      <c r="U309" s="10">
        <f>Table1[[#This Row],[Quantity]]*Table1[[#This Row],[Delivery]]</f>
        <v>2.5</v>
      </c>
      <c r="V309" s="10">
        <f>Table1[[#This Row],[Sales Values]]-Table1[[#This Row],[Manufacturing Cost]]</f>
        <v>50.25</v>
      </c>
      <c r="W309" s="13">
        <f>Table1[[#This Row],[Profit]]/Table1[[#This Row],[Sales Values]]</f>
        <v>0.25000000000000006</v>
      </c>
      <c r="X309" s="10">
        <v>14.95</v>
      </c>
      <c r="Y309" s="14">
        <f>IF(AND(Table1[[#This Row],[Quantity]]&gt;20,Table1[[#This Row],[Quantity]]&lt;=50),3%,IF(AND(Table1[[#This Row],[Quantity]]&gt;50,Table1[[#This Row],[Quantity]]&lt;=100),5%,IF(Table1[[#This Row],[Quantity]]&gt;100,7%,0)))</f>
        <v>0</v>
      </c>
      <c r="Z309" s="10">
        <f>Table1[[#This Row],[Sales Values]]*(1-Table1[[#This Row],[Discount]])</f>
        <v>200.99999999999997</v>
      </c>
      <c r="AA309" s="10">
        <f>Table1[[#This Row],[Sales Values]]+(Table1[[#This Row],[Sales Values]]*1.05%)</f>
        <v>203.11049999999997</v>
      </c>
      <c r="AB309" s="10">
        <f>Table1[[#This Row],[Sales Values]]*1.05</f>
        <v>211.04999999999998</v>
      </c>
      <c r="AC309" s="10" t="str">
        <f t="shared" si="24"/>
        <v>Hyperwotsit</v>
      </c>
      <c r="AD309" t="s">
        <v>20</v>
      </c>
    </row>
    <row r="310" spans="1:30" x14ac:dyDescent="0.3">
      <c r="A310">
        <v>1050</v>
      </c>
      <c r="B310" t="s">
        <v>3441</v>
      </c>
      <c r="C310" t="s">
        <v>2174</v>
      </c>
      <c r="D310" t="s">
        <v>28</v>
      </c>
      <c r="E310" t="s">
        <v>29</v>
      </c>
      <c r="F310">
        <v>30</v>
      </c>
      <c r="G310" t="s">
        <v>3442</v>
      </c>
      <c r="H310" t="s">
        <v>2218</v>
      </c>
      <c r="I310" t="s">
        <v>173</v>
      </c>
      <c r="J310" s="8">
        <v>44139</v>
      </c>
      <c r="K310" s="6" t="str">
        <f t="shared" si="20"/>
        <v>2020</v>
      </c>
      <c r="L310" s="6" t="str">
        <f t="shared" si="21"/>
        <v>Nov</v>
      </c>
      <c r="M310">
        <v>15</v>
      </c>
      <c r="N310" s="10">
        <f t="shared" si="22"/>
        <v>2.0099999999999998</v>
      </c>
      <c r="O310">
        <f t="shared" si="23"/>
        <v>20</v>
      </c>
      <c r="P310">
        <v>0.5</v>
      </c>
      <c r="Q310" s="12">
        <f>Table1[[#This Row],[Quantity]]*Table1[[#This Row],[Case Size]]</f>
        <v>300</v>
      </c>
      <c r="R310" s="10">
        <f>Table1[[#This Row],[ Sales Volume]]*Table1[[#This Row],[Cost]]</f>
        <v>602.99999999999989</v>
      </c>
      <c r="S310" s="10">
        <f>Table1[[#This Row],[Sales Values]]-(Table1[[#This Row],[Sales Values]]*0.25)</f>
        <v>452.24999999999989</v>
      </c>
      <c r="T310" s="10">
        <f>Table1[[#This Row],[Manufacturing Cost]]-Table1[[#This Row],[Delivery Cost]]</f>
        <v>444.74999999999989</v>
      </c>
      <c r="U310" s="10">
        <f>Table1[[#This Row],[Quantity]]*Table1[[#This Row],[Delivery]]</f>
        <v>7.5</v>
      </c>
      <c r="V310" s="10">
        <f>Table1[[#This Row],[Sales Values]]-Table1[[#This Row],[Manufacturing Cost]]</f>
        <v>150.75</v>
      </c>
      <c r="W310" s="13">
        <f>Table1[[#This Row],[Profit]]/Table1[[#This Row],[Sales Values]]</f>
        <v>0.25000000000000006</v>
      </c>
      <c r="X310" s="10">
        <v>14.95</v>
      </c>
      <c r="Y310" s="14">
        <f>IF(AND(Table1[[#This Row],[Quantity]]&gt;20,Table1[[#This Row],[Quantity]]&lt;=50),3%,IF(AND(Table1[[#This Row],[Quantity]]&gt;50,Table1[[#This Row],[Quantity]]&lt;=100),5%,IF(Table1[[#This Row],[Quantity]]&gt;100,7%,0)))</f>
        <v>0</v>
      </c>
      <c r="Z310" s="10">
        <f>Table1[[#This Row],[Sales Values]]*(1-Table1[[#This Row],[Discount]])</f>
        <v>602.99999999999989</v>
      </c>
      <c r="AA310" s="10">
        <f>Table1[[#This Row],[Sales Values]]+(Table1[[#This Row],[Sales Values]]*1.05%)</f>
        <v>609.33149999999989</v>
      </c>
      <c r="AB310" s="10">
        <f>Table1[[#This Row],[Sales Values]]*1.05</f>
        <v>633.14999999999986</v>
      </c>
      <c r="AC310" s="10" t="str">
        <f t="shared" si="24"/>
        <v>Hyperwotsit</v>
      </c>
      <c r="AD310" t="s">
        <v>20</v>
      </c>
    </row>
    <row r="311" spans="1:30" x14ac:dyDescent="0.3">
      <c r="A311">
        <v>1053</v>
      </c>
      <c r="B311" t="s">
        <v>3450</v>
      </c>
      <c r="C311" t="s">
        <v>2254</v>
      </c>
      <c r="D311" t="s">
        <v>51</v>
      </c>
      <c r="E311" t="s">
        <v>16</v>
      </c>
      <c r="F311">
        <v>60</v>
      </c>
      <c r="G311" t="s">
        <v>3448</v>
      </c>
      <c r="H311" t="s">
        <v>3134</v>
      </c>
      <c r="I311" t="s">
        <v>294</v>
      </c>
      <c r="J311" s="8">
        <v>44536</v>
      </c>
      <c r="K311" s="6" t="str">
        <f t="shared" si="20"/>
        <v>2021</v>
      </c>
      <c r="L311" s="6" t="str">
        <f t="shared" si="21"/>
        <v>Dec</v>
      </c>
      <c r="M311">
        <v>5</v>
      </c>
      <c r="N311" s="10">
        <f t="shared" si="22"/>
        <v>1.89</v>
      </c>
      <c r="O311">
        <f t="shared" si="23"/>
        <v>18</v>
      </c>
      <c r="P311">
        <v>0.5</v>
      </c>
      <c r="Q311" s="12">
        <f>Table1[[#This Row],[Quantity]]*Table1[[#This Row],[Case Size]]</f>
        <v>90</v>
      </c>
      <c r="R311" s="10">
        <f>Table1[[#This Row],[ Sales Volume]]*Table1[[#This Row],[Cost]]</f>
        <v>170.1</v>
      </c>
      <c r="S311" s="10">
        <f>Table1[[#This Row],[Sales Values]]-(Table1[[#This Row],[Sales Values]]*0.25)</f>
        <v>127.57499999999999</v>
      </c>
      <c r="T311" s="10">
        <f>Table1[[#This Row],[Manufacturing Cost]]-Table1[[#This Row],[Delivery Cost]]</f>
        <v>125.07499999999999</v>
      </c>
      <c r="U311" s="10">
        <f>Table1[[#This Row],[Quantity]]*Table1[[#This Row],[Delivery]]</f>
        <v>2.5</v>
      </c>
      <c r="V311" s="10">
        <f>Table1[[#This Row],[Sales Values]]-Table1[[#This Row],[Manufacturing Cost]]</f>
        <v>42.525000000000006</v>
      </c>
      <c r="W311" s="13">
        <f>Table1[[#This Row],[Profit]]/Table1[[#This Row],[Sales Values]]</f>
        <v>0.25000000000000006</v>
      </c>
      <c r="X311" s="10">
        <v>14.95</v>
      </c>
      <c r="Y311" s="14">
        <f>IF(AND(Table1[[#This Row],[Quantity]]&gt;20,Table1[[#This Row],[Quantity]]&lt;=50),3%,IF(AND(Table1[[#This Row],[Quantity]]&gt;50,Table1[[#This Row],[Quantity]]&lt;=100),5%,IF(Table1[[#This Row],[Quantity]]&gt;100,7%,0)))</f>
        <v>0</v>
      </c>
      <c r="Z311" s="10">
        <f>Table1[[#This Row],[Sales Values]]*(1-Table1[[#This Row],[Discount]])</f>
        <v>170.1</v>
      </c>
      <c r="AA311" s="10">
        <f>Table1[[#This Row],[Sales Values]]+(Table1[[#This Row],[Sales Values]]*1.05%)</f>
        <v>171.88604999999998</v>
      </c>
      <c r="AB311" s="10">
        <f>Table1[[#This Row],[Sales Values]]*1.05</f>
        <v>178.60499999999999</v>
      </c>
      <c r="AC311" s="10" t="str">
        <f t="shared" si="24"/>
        <v>Gigastuff</v>
      </c>
      <c r="AD311" t="s">
        <v>45</v>
      </c>
    </row>
    <row r="312" spans="1:30" x14ac:dyDescent="0.3">
      <c r="A312">
        <v>1055</v>
      </c>
      <c r="B312" t="s">
        <v>3453</v>
      </c>
      <c r="C312" t="s">
        <v>3454</v>
      </c>
      <c r="D312" t="s">
        <v>15</v>
      </c>
      <c r="E312" t="s">
        <v>16</v>
      </c>
      <c r="F312">
        <v>90</v>
      </c>
      <c r="G312" t="s">
        <v>3455</v>
      </c>
      <c r="H312" t="s">
        <v>1660</v>
      </c>
      <c r="I312" t="s">
        <v>32</v>
      </c>
      <c r="J312" s="8">
        <v>44233</v>
      </c>
      <c r="K312" s="6" t="str">
        <f t="shared" si="20"/>
        <v>2021</v>
      </c>
      <c r="L312" s="6" t="str">
        <f t="shared" si="21"/>
        <v>Feb</v>
      </c>
      <c r="M312">
        <v>22</v>
      </c>
      <c r="N312" s="10">
        <f t="shared" si="22"/>
        <v>2.0099999999999998</v>
      </c>
      <c r="O312">
        <f t="shared" si="23"/>
        <v>20</v>
      </c>
      <c r="P312">
        <v>0.5</v>
      </c>
      <c r="Q312" s="12">
        <f>Table1[[#This Row],[Quantity]]*Table1[[#This Row],[Case Size]]</f>
        <v>440</v>
      </c>
      <c r="R312" s="10">
        <f>Table1[[#This Row],[ Sales Volume]]*Table1[[#This Row],[Cost]]</f>
        <v>884.39999999999986</v>
      </c>
      <c r="S312" s="10">
        <f>Table1[[#This Row],[Sales Values]]-(Table1[[#This Row],[Sales Values]]*0.25)</f>
        <v>663.3</v>
      </c>
      <c r="T312" s="10">
        <f>Table1[[#This Row],[Manufacturing Cost]]-Table1[[#This Row],[Delivery Cost]]</f>
        <v>652.29999999999995</v>
      </c>
      <c r="U312" s="10">
        <f>Table1[[#This Row],[Quantity]]*Table1[[#This Row],[Delivery]]</f>
        <v>11</v>
      </c>
      <c r="V312" s="10">
        <f>Table1[[#This Row],[Sales Values]]-Table1[[#This Row],[Manufacturing Cost]]</f>
        <v>221.09999999999991</v>
      </c>
      <c r="W312" s="13">
        <f>Table1[[#This Row],[Profit]]/Table1[[#This Row],[Sales Values]]</f>
        <v>0.24999999999999994</v>
      </c>
      <c r="X312" s="10">
        <v>14.95</v>
      </c>
      <c r="Y312" s="14">
        <f>IF(AND(Table1[[#This Row],[Quantity]]&gt;20,Table1[[#This Row],[Quantity]]&lt;=50),3%,IF(AND(Table1[[#This Row],[Quantity]]&gt;50,Table1[[#This Row],[Quantity]]&lt;=100),5%,IF(Table1[[#This Row],[Quantity]]&gt;100,7%,0)))</f>
        <v>0.03</v>
      </c>
      <c r="Z312" s="10">
        <f>Table1[[#This Row],[Sales Values]]*(1-Table1[[#This Row],[Discount]])</f>
        <v>857.86799999999982</v>
      </c>
      <c r="AA312" s="10">
        <f>Table1[[#This Row],[Sales Values]]+(Table1[[#This Row],[Sales Values]]*1.05%)</f>
        <v>893.68619999999987</v>
      </c>
      <c r="AB312" s="10">
        <f>Table1[[#This Row],[Sales Values]]*1.05</f>
        <v>928.61999999999989</v>
      </c>
      <c r="AC312" s="10" t="str">
        <f t="shared" si="24"/>
        <v>Hyperwotsit</v>
      </c>
      <c r="AD312" t="s">
        <v>20</v>
      </c>
    </row>
    <row r="313" spans="1:30" x14ac:dyDescent="0.3">
      <c r="A313">
        <v>1057</v>
      </c>
      <c r="B313" t="s">
        <v>3460</v>
      </c>
      <c r="C313" t="s">
        <v>1685</v>
      </c>
      <c r="D313" t="s">
        <v>28</v>
      </c>
      <c r="E313" t="s">
        <v>29</v>
      </c>
      <c r="F313">
        <v>30</v>
      </c>
      <c r="G313" t="s">
        <v>3461</v>
      </c>
      <c r="H313" t="s">
        <v>3462</v>
      </c>
      <c r="I313" t="s">
        <v>32</v>
      </c>
      <c r="J313" s="8">
        <v>44782</v>
      </c>
      <c r="K313" s="6" t="str">
        <f t="shared" si="20"/>
        <v>2022</v>
      </c>
      <c r="L313" s="6" t="str">
        <f t="shared" si="21"/>
        <v>Aug</v>
      </c>
      <c r="M313">
        <v>63</v>
      </c>
      <c r="N313" s="10">
        <f t="shared" si="22"/>
        <v>2.0099999999999998</v>
      </c>
      <c r="O313">
        <f t="shared" si="23"/>
        <v>20</v>
      </c>
      <c r="P313">
        <v>0.5</v>
      </c>
      <c r="Q313" s="11">
        <f>Table1[[#This Row],[Quantity]]*Table1[[#This Row],[Case Size]]</f>
        <v>1260</v>
      </c>
      <c r="R313" s="10">
        <f>Table1[[#This Row],[ Sales Volume]]*Table1[[#This Row],[Cost]]</f>
        <v>2532.6</v>
      </c>
      <c r="S313" s="10">
        <f>Table1[[#This Row],[Sales Values]]-(Table1[[#This Row],[Sales Values]]*0.25)</f>
        <v>1899.4499999999998</v>
      </c>
      <c r="T313" s="10">
        <f>Table1[[#This Row],[Manufacturing Cost]]-Table1[[#This Row],[Delivery Cost]]</f>
        <v>1867.9499999999998</v>
      </c>
      <c r="U313" s="10">
        <f>Table1[[#This Row],[Quantity]]*Table1[[#This Row],[Delivery]]</f>
        <v>31.5</v>
      </c>
      <c r="V313" s="10">
        <f>Table1[[#This Row],[Sales Values]]-Table1[[#This Row],[Manufacturing Cost]]</f>
        <v>633.15000000000009</v>
      </c>
      <c r="W313" s="13">
        <f>Table1[[#This Row],[Profit]]/Table1[[#This Row],[Sales Values]]</f>
        <v>0.25000000000000006</v>
      </c>
      <c r="X313" s="10">
        <v>14.95</v>
      </c>
      <c r="Y313" s="14">
        <f>IF(AND(Table1[[#This Row],[Quantity]]&gt;20,Table1[[#This Row],[Quantity]]&lt;=50),3%,IF(AND(Table1[[#This Row],[Quantity]]&gt;50,Table1[[#This Row],[Quantity]]&lt;=100),5%,IF(Table1[[#This Row],[Quantity]]&gt;100,7%,0)))</f>
        <v>0.05</v>
      </c>
      <c r="Z313" s="10">
        <f>Table1[[#This Row],[Sales Values]]*(1-Table1[[#This Row],[Discount]])</f>
        <v>2405.9699999999998</v>
      </c>
      <c r="AA313" s="10">
        <f>Table1[[#This Row],[Sales Values]]+(Table1[[#This Row],[Sales Values]]*1.05%)</f>
        <v>2559.1922999999997</v>
      </c>
      <c r="AB313" s="10">
        <f>Table1[[#This Row],[Sales Values]]*1.05</f>
        <v>2659.23</v>
      </c>
      <c r="AC313" s="10" t="str">
        <f t="shared" si="24"/>
        <v>Hyperwotsit</v>
      </c>
      <c r="AD313" t="s">
        <v>20</v>
      </c>
    </row>
    <row r="314" spans="1:30" x14ac:dyDescent="0.3">
      <c r="A314">
        <v>1058</v>
      </c>
      <c r="B314" t="s">
        <v>3463</v>
      </c>
      <c r="C314" t="s">
        <v>3464</v>
      </c>
      <c r="D314" t="s">
        <v>28</v>
      </c>
      <c r="E314" t="s">
        <v>29</v>
      </c>
      <c r="F314">
        <v>30</v>
      </c>
      <c r="G314" t="s">
        <v>3465</v>
      </c>
      <c r="H314" t="s">
        <v>3466</v>
      </c>
      <c r="I314" t="s">
        <v>32</v>
      </c>
      <c r="J314" s="8">
        <v>44550</v>
      </c>
      <c r="K314" s="6" t="str">
        <f t="shared" si="20"/>
        <v>2021</v>
      </c>
      <c r="L314" s="6" t="str">
        <f t="shared" si="21"/>
        <v>Dec</v>
      </c>
      <c r="M314">
        <v>83</v>
      </c>
      <c r="N314" s="10">
        <f t="shared" si="22"/>
        <v>3.49</v>
      </c>
      <c r="O314">
        <f t="shared" si="23"/>
        <v>20</v>
      </c>
      <c r="P314">
        <v>0.5</v>
      </c>
      <c r="Q314" s="12">
        <f>Table1[[#This Row],[Quantity]]*Table1[[#This Row],[Case Size]]</f>
        <v>1660</v>
      </c>
      <c r="R314" s="10">
        <f>Table1[[#This Row],[ Sales Volume]]*Table1[[#This Row],[Cost]]</f>
        <v>5793.4000000000005</v>
      </c>
      <c r="S314" s="10">
        <f>Table1[[#This Row],[Sales Values]]-(Table1[[#This Row],[Sales Values]]*0.25)</f>
        <v>4345.05</v>
      </c>
      <c r="T314" s="10">
        <f>Table1[[#This Row],[Manufacturing Cost]]-Table1[[#This Row],[Delivery Cost]]</f>
        <v>4303.55</v>
      </c>
      <c r="U314" s="10">
        <f>Table1[[#This Row],[Quantity]]*Table1[[#This Row],[Delivery]]</f>
        <v>41.5</v>
      </c>
      <c r="V314" s="10">
        <f>Table1[[#This Row],[Sales Values]]-Table1[[#This Row],[Manufacturing Cost]]</f>
        <v>1448.3500000000004</v>
      </c>
      <c r="W314" s="13">
        <f>Table1[[#This Row],[Profit]]/Table1[[#This Row],[Sales Values]]</f>
        <v>0.25000000000000006</v>
      </c>
      <c r="X314" s="10">
        <v>14.95</v>
      </c>
      <c r="Y314" s="14">
        <f>IF(AND(Table1[[#This Row],[Quantity]]&gt;20,Table1[[#This Row],[Quantity]]&lt;=50),3%,IF(AND(Table1[[#This Row],[Quantity]]&gt;50,Table1[[#This Row],[Quantity]]&lt;=100),5%,IF(Table1[[#This Row],[Quantity]]&gt;100,7%,0)))</f>
        <v>0.05</v>
      </c>
      <c r="Z314" s="10">
        <f>Table1[[#This Row],[Sales Values]]*(1-Table1[[#This Row],[Discount]])</f>
        <v>5503.7300000000005</v>
      </c>
      <c r="AA314" s="10">
        <f>Table1[[#This Row],[Sales Values]]+(Table1[[#This Row],[Sales Values]]*1.05%)</f>
        <v>5854.230700000001</v>
      </c>
      <c r="AB314" s="10">
        <f>Table1[[#This Row],[Sales Values]]*1.05</f>
        <v>6083.0700000000006</v>
      </c>
      <c r="AC314" s="10" t="str">
        <f t="shared" si="24"/>
        <v>Superwossname</v>
      </c>
      <c r="AD314" t="s">
        <v>101</v>
      </c>
    </row>
    <row r="315" spans="1:30" x14ac:dyDescent="0.3">
      <c r="A315">
        <v>1075</v>
      </c>
      <c r="B315" t="s">
        <v>3503</v>
      </c>
      <c r="C315" t="s">
        <v>3504</v>
      </c>
      <c r="D315" t="s">
        <v>15</v>
      </c>
      <c r="E315" t="s">
        <v>16</v>
      </c>
      <c r="F315">
        <v>90</v>
      </c>
      <c r="G315" t="s">
        <v>3505</v>
      </c>
      <c r="H315" t="s">
        <v>3506</v>
      </c>
      <c r="I315" t="s">
        <v>124</v>
      </c>
      <c r="J315" s="8">
        <v>44677</v>
      </c>
      <c r="K315" s="6" t="str">
        <f t="shared" si="20"/>
        <v>2022</v>
      </c>
      <c r="L315" s="6" t="str">
        <f t="shared" si="21"/>
        <v>Apr</v>
      </c>
      <c r="M315">
        <v>105</v>
      </c>
      <c r="N315" s="10">
        <f t="shared" si="22"/>
        <v>1.89</v>
      </c>
      <c r="O315">
        <f t="shared" si="23"/>
        <v>18</v>
      </c>
      <c r="P315">
        <v>0.5</v>
      </c>
      <c r="Q315" s="12">
        <f>Table1[[#This Row],[Quantity]]*Table1[[#This Row],[Case Size]]</f>
        <v>1890</v>
      </c>
      <c r="R315" s="10">
        <f>Table1[[#This Row],[ Sales Volume]]*Table1[[#This Row],[Cost]]</f>
        <v>3572.1</v>
      </c>
      <c r="S315" s="10">
        <f>Table1[[#This Row],[Sales Values]]-(Table1[[#This Row],[Sales Values]]*0.25)</f>
        <v>2679.0749999999998</v>
      </c>
      <c r="T315" s="10">
        <f>Table1[[#This Row],[Manufacturing Cost]]-Table1[[#This Row],[Delivery Cost]]</f>
        <v>2626.5749999999998</v>
      </c>
      <c r="U315" s="10">
        <f>Table1[[#This Row],[Quantity]]*Table1[[#This Row],[Delivery]]</f>
        <v>52.5</v>
      </c>
      <c r="V315" s="10">
        <f>Table1[[#This Row],[Sales Values]]-Table1[[#This Row],[Manufacturing Cost]]</f>
        <v>893.02500000000009</v>
      </c>
      <c r="W315" s="13">
        <f>Table1[[#This Row],[Profit]]/Table1[[#This Row],[Sales Values]]</f>
        <v>0.25000000000000006</v>
      </c>
      <c r="X315" s="10">
        <v>14.95</v>
      </c>
      <c r="Y315" s="14">
        <f>IF(AND(Table1[[#This Row],[Quantity]]&gt;20,Table1[[#This Row],[Quantity]]&lt;=50),3%,IF(AND(Table1[[#This Row],[Quantity]]&gt;50,Table1[[#This Row],[Quantity]]&lt;=100),5%,IF(Table1[[#This Row],[Quantity]]&gt;100,7%,0)))</f>
        <v>7.0000000000000007E-2</v>
      </c>
      <c r="Z315" s="10">
        <f>Table1[[#This Row],[Sales Values]]*(1-Table1[[#This Row],[Discount]])</f>
        <v>3322.0529999999999</v>
      </c>
      <c r="AA315" s="10">
        <f>Table1[[#This Row],[Sales Values]]+(Table1[[#This Row],[Sales Values]]*1.05%)</f>
        <v>3609.6070500000001</v>
      </c>
      <c r="AB315" s="10">
        <f>Table1[[#This Row],[Sales Values]]*1.05</f>
        <v>3750.7049999999999</v>
      </c>
      <c r="AC315" s="10" t="str">
        <f t="shared" si="24"/>
        <v>Gigastuff</v>
      </c>
      <c r="AD315" t="s">
        <v>45</v>
      </c>
    </row>
    <row r="316" spans="1:30" x14ac:dyDescent="0.3">
      <c r="A316">
        <v>1079</v>
      </c>
      <c r="B316" t="s">
        <v>3515</v>
      </c>
      <c r="C316" t="s">
        <v>1384</v>
      </c>
      <c r="D316" t="s">
        <v>28</v>
      </c>
      <c r="E316" t="s">
        <v>29</v>
      </c>
      <c r="F316">
        <v>60</v>
      </c>
      <c r="G316" t="s">
        <v>14485</v>
      </c>
      <c r="H316" t="s">
        <v>3517</v>
      </c>
      <c r="I316" t="s">
        <v>2543</v>
      </c>
      <c r="J316" s="8">
        <v>44864</v>
      </c>
      <c r="K316" s="6" t="str">
        <f t="shared" si="20"/>
        <v>2022</v>
      </c>
      <c r="L316" s="6" t="str">
        <f t="shared" si="21"/>
        <v>Oct</v>
      </c>
      <c r="M316">
        <v>7</v>
      </c>
      <c r="N316" s="10">
        <f t="shared" si="22"/>
        <v>2.0099999999999998</v>
      </c>
      <c r="O316">
        <f t="shared" si="23"/>
        <v>20</v>
      </c>
      <c r="P316">
        <v>0.5</v>
      </c>
      <c r="Q316" s="11">
        <f>Table1[[#This Row],[Quantity]]*Table1[[#This Row],[Case Size]]</f>
        <v>140</v>
      </c>
      <c r="R316" s="10">
        <f>Table1[[#This Row],[ Sales Volume]]*Table1[[#This Row],[Cost]]</f>
        <v>281.39999999999998</v>
      </c>
      <c r="S316" s="10">
        <f>Table1[[#This Row],[Sales Values]]-(Table1[[#This Row],[Sales Values]]*0.25)</f>
        <v>211.04999999999998</v>
      </c>
      <c r="T316" s="10">
        <f>Table1[[#This Row],[Manufacturing Cost]]-Table1[[#This Row],[Delivery Cost]]</f>
        <v>207.54999999999998</v>
      </c>
      <c r="U316" s="10">
        <f>Table1[[#This Row],[Quantity]]*Table1[[#This Row],[Delivery]]</f>
        <v>3.5</v>
      </c>
      <c r="V316" s="10">
        <f>Table1[[#This Row],[Sales Values]]-Table1[[#This Row],[Manufacturing Cost]]</f>
        <v>70.349999999999994</v>
      </c>
      <c r="W316" s="13">
        <f>Table1[[#This Row],[Profit]]/Table1[[#This Row],[Sales Values]]</f>
        <v>0.25</v>
      </c>
      <c r="X316" s="10">
        <v>14.95</v>
      </c>
      <c r="Y316" s="14">
        <f>IF(AND(Table1[[#This Row],[Quantity]]&gt;20,Table1[[#This Row],[Quantity]]&lt;=50),3%,IF(AND(Table1[[#This Row],[Quantity]]&gt;50,Table1[[#This Row],[Quantity]]&lt;=100),5%,IF(Table1[[#This Row],[Quantity]]&gt;100,7%,0)))</f>
        <v>0</v>
      </c>
      <c r="Z316" s="10">
        <f>Table1[[#This Row],[Sales Values]]*(1-Table1[[#This Row],[Discount]])</f>
        <v>281.39999999999998</v>
      </c>
      <c r="AA316" s="10">
        <f>Table1[[#This Row],[Sales Values]]+(Table1[[#This Row],[Sales Values]]*1.05%)</f>
        <v>284.35469999999998</v>
      </c>
      <c r="AB316" s="10">
        <f>Table1[[#This Row],[Sales Values]]*1.05</f>
        <v>295.46999999999997</v>
      </c>
      <c r="AC316" s="10" t="str">
        <f t="shared" si="24"/>
        <v>Hyperwotsit</v>
      </c>
      <c r="AD316" t="s">
        <v>20</v>
      </c>
    </row>
    <row r="317" spans="1:30" x14ac:dyDescent="0.3">
      <c r="A317">
        <v>1080</v>
      </c>
      <c r="B317" t="s">
        <v>3518</v>
      </c>
      <c r="C317" t="s">
        <v>3519</v>
      </c>
      <c r="D317" t="s">
        <v>41</v>
      </c>
      <c r="E317" t="s">
        <v>16</v>
      </c>
      <c r="F317">
        <v>60</v>
      </c>
      <c r="G317" t="s">
        <v>3520</v>
      </c>
      <c r="H317" t="s">
        <v>933</v>
      </c>
      <c r="I317" t="s">
        <v>934</v>
      </c>
      <c r="J317" s="8">
        <v>44133</v>
      </c>
      <c r="K317" s="6" t="str">
        <f t="shared" si="20"/>
        <v>2020</v>
      </c>
      <c r="L317" s="6" t="str">
        <f t="shared" si="21"/>
        <v>Oct</v>
      </c>
      <c r="M317">
        <v>43</v>
      </c>
      <c r="N317" s="10">
        <f t="shared" si="22"/>
        <v>1.89</v>
      </c>
      <c r="O317">
        <f t="shared" si="23"/>
        <v>18</v>
      </c>
      <c r="P317">
        <v>0.5</v>
      </c>
      <c r="Q317" s="12">
        <f>Table1[[#This Row],[Quantity]]*Table1[[#This Row],[Case Size]]</f>
        <v>774</v>
      </c>
      <c r="R317" s="10">
        <f>Table1[[#This Row],[ Sales Volume]]*Table1[[#This Row],[Cost]]</f>
        <v>1462.86</v>
      </c>
      <c r="S317" s="10">
        <f>Table1[[#This Row],[Sales Values]]-(Table1[[#This Row],[Sales Values]]*0.25)</f>
        <v>1097.145</v>
      </c>
      <c r="T317" s="10">
        <f>Table1[[#This Row],[Manufacturing Cost]]-Table1[[#This Row],[Delivery Cost]]</f>
        <v>1075.645</v>
      </c>
      <c r="U317" s="10">
        <f>Table1[[#This Row],[Quantity]]*Table1[[#This Row],[Delivery]]</f>
        <v>21.5</v>
      </c>
      <c r="V317" s="10">
        <f>Table1[[#This Row],[Sales Values]]-Table1[[#This Row],[Manufacturing Cost]]</f>
        <v>365.71499999999992</v>
      </c>
      <c r="W317" s="13">
        <f>Table1[[#This Row],[Profit]]/Table1[[#This Row],[Sales Values]]</f>
        <v>0.24999999999999997</v>
      </c>
      <c r="X317" s="10">
        <v>14.95</v>
      </c>
      <c r="Y317" s="14">
        <f>IF(AND(Table1[[#This Row],[Quantity]]&gt;20,Table1[[#This Row],[Quantity]]&lt;=50),3%,IF(AND(Table1[[#This Row],[Quantity]]&gt;50,Table1[[#This Row],[Quantity]]&lt;=100),5%,IF(Table1[[#This Row],[Quantity]]&gt;100,7%,0)))</f>
        <v>0.03</v>
      </c>
      <c r="Z317" s="10">
        <f>Table1[[#This Row],[Sales Values]]*(1-Table1[[#This Row],[Discount]])</f>
        <v>1418.9741999999999</v>
      </c>
      <c r="AA317" s="10">
        <f>Table1[[#This Row],[Sales Values]]+(Table1[[#This Row],[Sales Values]]*1.05%)</f>
        <v>1478.22003</v>
      </c>
      <c r="AB317" s="10">
        <f>Table1[[#This Row],[Sales Values]]*1.05</f>
        <v>1536.0029999999999</v>
      </c>
      <c r="AC317" s="10" t="str">
        <f t="shared" si="24"/>
        <v>Gigastuff</v>
      </c>
      <c r="AD317" t="s">
        <v>45</v>
      </c>
    </row>
    <row r="318" spans="1:30" x14ac:dyDescent="0.3">
      <c r="A318">
        <v>1083</v>
      </c>
      <c r="B318" t="s">
        <v>3525</v>
      </c>
      <c r="C318" t="s">
        <v>1131</v>
      </c>
      <c r="D318" t="s">
        <v>51</v>
      </c>
      <c r="E318" t="s">
        <v>16</v>
      </c>
      <c r="F318">
        <v>30</v>
      </c>
      <c r="G318" t="s">
        <v>3528</v>
      </c>
      <c r="H318" t="s">
        <v>2848</v>
      </c>
      <c r="I318" t="s">
        <v>129</v>
      </c>
      <c r="J318" s="8">
        <v>43834</v>
      </c>
      <c r="K318" s="6" t="str">
        <f t="shared" si="20"/>
        <v>2020</v>
      </c>
      <c r="L318" s="6" t="str">
        <f t="shared" si="21"/>
        <v>Jan</v>
      </c>
      <c r="M318">
        <v>38</v>
      </c>
      <c r="N318" s="10">
        <f t="shared" si="22"/>
        <v>2.0099999999999998</v>
      </c>
      <c r="O318">
        <f t="shared" si="23"/>
        <v>20</v>
      </c>
      <c r="P318">
        <v>0.5</v>
      </c>
      <c r="Q318" s="12">
        <f>Table1[[#This Row],[Quantity]]*Table1[[#This Row],[Case Size]]</f>
        <v>760</v>
      </c>
      <c r="R318" s="10">
        <f>Table1[[#This Row],[ Sales Volume]]*Table1[[#This Row],[Cost]]</f>
        <v>1527.6</v>
      </c>
      <c r="S318" s="10">
        <f>Table1[[#This Row],[Sales Values]]-(Table1[[#This Row],[Sales Values]]*0.25)</f>
        <v>1145.6999999999998</v>
      </c>
      <c r="T318" s="10">
        <f>Table1[[#This Row],[Manufacturing Cost]]-Table1[[#This Row],[Delivery Cost]]</f>
        <v>1126.6999999999998</v>
      </c>
      <c r="U318" s="10">
        <f>Table1[[#This Row],[Quantity]]*Table1[[#This Row],[Delivery]]</f>
        <v>19</v>
      </c>
      <c r="V318" s="10">
        <f>Table1[[#This Row],[Sales Values]]-Table1[[#This Row],[Manufacturing Cost]]</f>
        <v>381.90000000000009</v>
      </c>
      <c r="W318" s="13">
        <f>Table1[[#This Row],[Profit]]/Table1[[#This Row],[Sales Values]]</f>
        <v>0.25000000000000006</v>
      </c>
      <c r="X318" s="10">
        <v>14.95</v>
      </c>
      <c r="Y318" s="14">
        <f>IF(AND(Table1[[#This Row],[Quantity]]&gt;20,Table1[[#This Row],[Quantity]]&lt;=50),3%,IF(AND(Table1[[#This Row],[Quantity]]&gt;50,Table1[[#This Row],[Quantity]]&lt;=100),5%,IF(Table1[[#This Row],[Quantity]]&gt;100,7%,0)))</f>
        <v>0.03</v>
      </c>
      <c r="Z318" s="10">
        <f>Table1[[#This Row],[Sales Values]]*(1-Table1[[#This Row],[Discount]])</f>
        <v>1481.7719999999999</v>
      </c>
      <c r="AA318" s="10">
        <f>Table1[[#This Row],[Sales Values]]+(Table1[[#This Row],[Sales Values]]*1.05%)</f>
        <v>1543.6397999999999</v>
      </c>
      <c r="AB318" s="10">
        <f>Table1[[#This Row],[Sales Values]]*1.05</f>
        <v>1603.98</v>
      </c>
      <c r="AC318" s="10" t="str">
        <f t="shared" si="24"/>
        <v>Hyperwotsit</v>
      </c>
      <c r="AD318" t="s">
        <v>20</v>
      </c>
    </row>
    <row r="319" spans="1:30" x14ac:dyDescent="0.3">
      <c r="A319">
        <v>1085</v>
      </c>
      <c r="B319" t="s">
        <v>2837</v>
      </c>
      <c r="C319" t="s">
        <v>3527</v>
      </c>
      <c r="D319" t="s">
        <v>28</v>
      </c>
      <c r="E319" t="s">
        <v>29</v>
      </c>
      <c r="F319">
        <v>60</v>
      </c>
      <c r="G319" t="s">
        <v>3528</v>
      </c>
      <c r="H319" t="s">
        <v>3506</v>
      </c>
      <c r="I319" t="s">
        <v>124</v>
      </c>
      <c r="J319" s="8">
        <v>43833</v>
      </c>
      <c r="K319" s="6" t="str">
        <f t="shared" si="20"/>
        <v>2020</v>
      </c>
      <c r="L319" s="6" t="str">
        <f t="shared" si="21"/>
        <v>Jan</v>
      </c>
      <c r="M319">
        <v>75</v>
      </c>
      <c r="N319" s="10">
        <f t="shared" si="22"/>
        <v>1.89</v>
      </c>
      <c r="O319">
        <f t="shared" si="23"/>
        <v>18</v>
      </c>
      <c r="P319">
        <v>0.5</v>
      </c>
      <c r="Q319" s="12">
        <f>Table1[[#This Row],[Quantity]]*Table1[[#This Row],[Case Size]]</f>
        <v>1350</v>
      </c>
      <c r="R319" s="10">
        <f>Table1[[#This Row],[ Sales Volume]]*Table1[[#This Row],[Cost]]</f>
        <v>2551.5</v>
      </c>
      <c r="S319" s="10">
        <f>Table1[[#This Row],[Sales Values]]-(Table1[[#This Row],[Sales Values]]*0.25)</f>
        <v>1913.625</v>
      </c>
      <c r="T319" s="10">
        <f>Table1[[#This Row],[Manufacturing Cost]]-Table1[[#This Row],[Delivery Cost]]</f>
        <v>1876.125</v>
      </c>
      <c r="U319" s="10">
        <f>Table1[[#This Row],[Quantity]]*Table1[[#This Row],[Delivery]]</f>
        <v>37.5</v>
      </c>
      <c r="V319" s="10">
        <f>Table1[[#This Row],[Sales Values]]-Table1[[#This Row],[Manufacturing Cost]]</f>
        <v>637.875</v>
      </c>
      <c r="W319" s="13">
        <f>Table1[[#This Row],[Profit]]/Table1[[#This Row],[Sales Values]]</f>
        <v>0.25</v>
      </c>
      <c r="X319" s="10">
        <v>14.95</v>
      </c>
      <c r="Y319" s="14">
        <f>IF(AND(Table1[[#This Row],[Quantity]]&gt;20,Table1[[#This Row],[Quantity]]&lt;=50),3%,IF(AND(Table1[[#This Row],[Quantity]]&gt;50,Table1[[#This Row],[Quantity]]&lt;=100),5%,IF(Table1[[#This Row],[Quantity]]&gt;100,7%,0)))</f>
        <v>0.05</v>
      </c>
      <c r="Z319" s="10">
        <f>Table1[[#This Row],[Sales Values]]*(1-Table1[[#This Row],[Discount]])</f>
        <v>2423.9249999999997</v>
      </c>
      <c r="AA319" s="10">
        <f>Table1[[#This Row],[Sales Values]]+(Table1[[#This Row],[Sales Values]]*1.05%)</f>
        <v>2578.2907500000001</v>
      </c>
      <c r="AB319" s="10">
        <f>Table1[[#This Row],[Sales Values]]*1.05</f>
        <v>2679.0750000000003</v>
      </c>
      <c r="AC319" s="10" t="str">
        <f t="shared" si="24"/>
        <v>Gigastuff</v>
      </c>
      <c r="AD319" t="s">
        <v>45</v>
      </c>
    </row>
    <row r="320" spans="1:30" x14ac:dyDescent="0.3">
      <c r="A320">
        <v>1086</v>
      </c>
      <c r="B320" t="s">
        <v>237</v>
      </c>
      <c r="C320" t="s">
        <v>3529</v>
      </c>
      <c r="D320" t="s">
        <v>28</v>
      </c>
      <c r="E320" t="s">
        <v>29</v>
      </c>
      <c r="F320">
        <v>90</v>
      </c>
      <c r="G320" t="s">
        <v>3530</v>
      </c>
      <c r="H320" t="s">
        <v>3531</v>
      </c>
      <c r="I320" t="s">
        <v>32</v>
      </c>
      <c r="J320" s="8">
        <v>44848</v>
      </c>
      <c r="K320" s="6" t="str">
        <f t="shared" si="20"/>
        <v>2022</v>
      </c>
      <c r="L320" s="6" t="str">
        <f t="shared" si="21"/>
        <v>Oct</v>
      </c>
      <c r="M320">
        <v>42</v>
      </c>
      <c r="N320" s="10">
        <f t="shared" si="22"/>
        <v>3.49</v>
      </c>
      <c r="O320">
        <f t="shared" si="23"/>
        <v>20</v>
      </c>
      <c r="P320">
        <v>0.5</v>
      </c>
      <c r="Q320" s="12">
        <f>Table1[[#This Row],[Quantity]]*Table1[[#This Row],[Case Size]]</f>
        <v>840</v>
      </c>
      <c r="R320" s="10">
        <f>Table1[[#This Row],[ Sales Volume]]*Table1[[#This Row],[Cost]]</f>
        <v>2931.6000000000004</v>
      </c>
      <c r="S320" s="10">
        <f>Table1[[#This Row],[Sales Values]]-(Table1[[#This Row],[Sales Values]]*0.25)</f>
        <v>2198.7000000000003</v>
      </c>
      <c r="T320" s="10">
        <f>Table1[[#This Row],[Manufacturing Cost]]-Table1[[#This Row],[Delivery Cost]]</f>
        <v>2177.7000000000003</v>
      </c>
      <c r="U320" s="10">
        <f>Table1[[#This Row],[Quantity]]*Table1[[#This Row],[Delivery]]</f>
        <v>21</v>
      </c>
      <c r="V320" s="10">
        <f>Table1[[#This Row],[Sales Values]]-Table1[[#This Row],[Manufacturing Cost]]</f>
        <v>732.90000000000009</v>
      </c>
      <c r="W320" s="13">
        <f>Table1[[#This Row],[Profit]]/Table1[[#This Row],[Sales Values]]</f>
        <v>0.25</v>
      </c>
      <c r="X320" s="10">
        <v>14.95</v>
      </c>
      <c r="Y320" s="14">
        <f>IF(AND(Table1[[#This Row],[Quantity]]&gt;20,Table1[[#This Row],[Quantity]]&lt;=50),3%,IF(AND(Table1[[#This Row],[Quantity]]&gt;50,Table1[[#This Row],[Quantity]]&lt;=100),5%,IF(Table1[[#This Row],[Quantity]]&gt;100,7%,0)))</f>
        <v>0.03</v>
      </c>
      <c r="Z320" s="10">
        <f>Table1[[#This Row],[Sales Values]]*(1-Table1[[#This Row],[Discount]])</f>
        <v>2843.6520000000005</v>
      </c>
      <c r="AA320" s="10">
        <f>Table1[[#This Row],[Sales Values]]+(Table1[[#This Row],[Sales Values]]*1.05%)</f>
        <v>2962.3818000000006</v>
      </c>
      <c r="AB320" s="10">
        <f>Table1[[#This Row],[Sales Values]]*1.05</f>
        <v>3078.1800000000003</v>
      </c>
      <c r="AC320" s="10" t="str">
        <f t="shared" si="24"/>
        <v>Superwossname</v>
      </c>
      <c r="AD320" t="s">
        <v>101</v>
      </c>
    </row>
    <row r="321" spans="1:30" x14ac:dyDescent="0.3">
      <c r="A321">
        <v>1091</v>
      </c>
      <c r="B321" t="s">
        <v>1383</v>
      </c>
      <c r="C321" t="s">
        <v>3542</v>
      </c>
      <c r="D321" t="s">
        <v>28</v>
      </c>
      <c r="E321" t="s">
        <v>29</v>
      </c>
      <c r="F321">
        <v>30</v>
      </c>
      <c r="G321" t="s">
        <v>3543</v>
      </c>
      <c r="H321" t="s">
        <v>412</v>
      </c>
      <c r="I321" t="s">
        <v>187</v>
      </c>
      <c r="J321" s="8">
        <v>44415</v>
      </c>
      <c r="K321" s="6" t="str">
        <f t="shared" si="20"/>
        <v>2021</v>
      </c>
      <c r="L321" s="6" t="str">
        <f t="shared" si="21"/>
        <v>Aug</v>
      </c>
      <c r="M321">
        <v>94</v>
      </c>
      <c r="N321" s="10">
        <f t="shared" si="22"/>
        <v>2.0099999999999998</v>
      </c>
      <c r="O321">
        <f t="shared" si="23"/>
        <v>20</v>
      </c>
      <c r="P321">
        <v>0.5</v>
      </c>
      <c r="Q321" s="12">
        <f>Table1[[#This Row],[Quantity]]*Table1[[#This Row],[Case Size]]</f>
        <v>1880</v>
      </c>
      <c r="R321" s="10">
        <f>Table1[[#This Row],[ Sales Volume]]*Table1[[#This Row],[Cost]]</f>
        <v>3778.7999999999997</v>
      </c>
      <c r="S321" s="10">
        <f>Table1[[#This Row],[Sales Values]]-(Table1[[#This Row],[Sales Values]]*0.25)</f>
        <v>2834.1</v>
      </c>
      <c r="T321" s="10">
        <f>Table1[[#This Row],[Manufacturing Cost]]-Table1[[#This Row],[Delivery Cost]]</f>
        <v>2787.1</v>
      </c>
      <c r="U321" s="10">
        <f>Table1[[#This Row],[Quantity]]*Table1[[#This Row],[Delivery]]</f>
        <v>47</v>
      </c>
      <c r="V321" s="10">
        <f>Table1[[#This Row],[Sales Values]]-Table1[[#This Row],[Manufacturing Cost]]</f>
        <v>944.69999999999982</v>
      </c>
      <c r="W321" s="13">
        <f>Table1[[#This Row],[Profit]]/Table1[[#This Row],[Sales Values]]</f>
        <v>0.24999999999999997</v>
      </c>
      <c r="X321" s="10">
        <v>14.95</v>
      </c>
      <c r="Y321" s="14">
        <f>IF(AND(Table1[[#This Row],[Quantity]]&gt;20,Table1[[#This Row],[Quantity]]&lt;=50),3%,IF(AND(Table1[[#This Row],[Quantity]]&gt;50,Table1[[#This Row],[Quantity]]&lt;=100),5%,IF(Table1[[#This Row],[Quantity]]&gt;100,7%,0)))</f>
        <v>0.05</v>
      </c>
      <c r="Z321" s="10">
        <f>Table1[[#This Row],[Sales Values]]*(1-Table1[[#This Row],[Discount]])</f>
        <v>3589.8599999999997</v>
      </c>
      <c r="AA321" s="10">
        <f>Table1[[#This Row],[Sales Values]]+(Table1[[#This Row],[Sales Values]]*1.05%)</f>
        <v>3818.4773999999998</v>
      </c>
      <c r="AB321" s="10">
        <f>Table1[[#This Row],[Sales Values]]*1.05</f>
        <v>3967.74</v>
      </c>
      <c r="AC321" s="10" t="str">
        <f t="shared" si="24"/>
        <v>Hyperwotsit</v>
      </c>
      <c r="AD321" t="s">
        <v>20</v>
      </c>
    </row>
    <row r="322" spans="1:30" x14ac:dyDescent="0.3">
      <c r="A322">
        <v>1101</v>
      </c>
      <c r="B322" t="s">
        <v>2078</v>
      </c>
      <c r="C322" t="s">
        <v>3569</v>
      </c>
      <c r="D322" t="s">
        <v>28</v>
      </c>
      <c r="E322" t="s">
        <v>29</v>
      </c>
      <c r="F322">
        <v>60</v>
      </c>
      <c r="G322" t="s">
        <v>3570</v>
      </c>
      <c r="H322" t="s">
        <v>3571</v>
      </c>
      <c r="I322" t="s">
        <v>32</v>
      </c>
      <c r="J322" s="8">
        <v>44729</v>
      </c>
      <c r="K322" s="6" t="str">
        <f t="shared" ref="K322:K385" si="25">TEXT(J322, "yyyy")</f>
        <v>2022</v>
      </c>
      <c r="L322" s="6" t="str">
        <f t="shared" ref="L322:L385" si="26">TEXT(J322, "mmm")</f>
        <v>Jun</v>
      </c>
      <c r="M322">
        <v>76</v>
      </c>
      <c r="N322" s="10">
        <f t="shared" ref="N322:N385" si="27">VLOOKUP(AD322,Codes,3)</f>
        <v>2.0099999999999998</v>
      </c>
      <c r="O322">
        <f t="shared" ref="O322:O385" si="28">VLOOKUP(AD322,Codes,4)</f>
        <v>20</v>
      </c>
      <c r="P322">
        <v>0.5</v>
      </c>
      <c r="Q322" s="11">
        <f>Table1[[#This Row],[Quantity]]*Table1[[#This Row],[Case Size]]</f>
        <v>1520</v>
      </c>
      <c r="R322" s="10">
        <f>Table1[[#This Row],[ Sales Volume]]*Table1[[#This Row],[Cost]]</f>
        <v>3055.2</v>
      </c>
      <c r="S322" s="10">
        <f>Table1[[#This Row],[Sales Values]]-(Table1[[#This Row],[Sales Values]]*0.25)</f>
        <v>2291.3999999999996</v>
      </c>
      <c r="T322" s="10">
        <f>Table1[[#This Row],[Manufacturing Cost]]-Table1[[#This Row],[Delivery Cost]]</f>
        <v>2253.3999999999996</v>
      </c>
      <c r="U322" s="10">
        <f>Table1[[#This Row],[Quantity]]*Table1[[#This Row],[Delivery]]</f>
        <v>38</v>
      </c>
      <c r="V322" s="10">
        <f>Table1[[#This Row],[Sales Values]]-Table1[[#This Row],[Manufacturing Cost]]</f>
        <v>763.80000000000018</v>
      </c>
      <c r="W322" s="13">
        <f>Table1[[#This Row],[Profit]]/Table1[[#This Row],[Sales Values]]</f>
        <v>0.25000000000000006</v>
      </c>
      <c r="X322" s="10">
        <v>14.95</v>
      </c>
      <c r="Y322" s="14">
        <f>IF(AND(Table1[[#This Row],[Quantity]]&gt;20,Table1[[#This Row],[Quantity]]&lt;=50),3%,IF(AND(Table1[[#This Row],[Quantity]]&gt;50,Table1[[#This Row],[Quantity]]&lt;=100),5%,IF(Table1[[#This Row],[Quantity]]&gt;100,7%,0)))</f>
        <v>0.05</v>
      </c>
      <c r="Z322" s="10">
        <f>Table1[[#This Row],[Sales Values]]*(1-Table1[[#This Row],[Discount]])</f>
        <v>2902.4399999999996</v>
      </c>
      <c r="AA322" s="10">
        <f>Table1[[#This Row],[Sales Values]]+(Table1[[#This Row],[Sales Values]]*1.05%)</f>
        <v>3087.2795999999998</v>
      </c>
      <c r="AB322" s="10">
        <f>Table1[[#This Row],[Sales Values]]*1.05</f>
        <v>3207.96</v>
      </c>
      <c r="AC322" s="10" t="str">
        <f t="shared" ref="AC322:AC385" si="29">VLOOKUP(AD322,Codes,2)</f>
        <v>Hyperwotsit</v>
      </c>
      <c r="AD322" t="s">
        <v>20</v>
      </c>
    </row>
    <row r="323" spans="1:30" x14ac:dyDescent="0.3">
      <c r="A323">
        <v>1105</v>
      </c>
      <c r="B323" t="s">
        <v>3580</v>
      </c>
      <c r="C323" t="s">
        <v>3581</v>
      </c>
      <c r="D323" t="s">
        <v>51</v>
      </c>
      <c r="E323" t="s">
        <v>16</v>
      </c>
      <c r="F323">
        <v>60</v>
      </c>
      <c r="G323" t="s">
        <v>14487</v>
      </c>
      <c r="H323" t="s">
        <v>2512</v>
      </c>
      <c r="I323" t="s">
        <v>32</v>
      </c>
      <c r="J323" s="8">
        <v>44454</v>
      </c>
      <c r="K323" s="6" t="str">
        <f t="shared" si="25"/>
        <v>2021</v>
      </c>
      <c r="L323" s="6" t="str">
        <f t="shared" si="26"/>
        <v>Sep</v>
      </c>
      <c r="M323">
        <v>29</v>
      </c>
      <c r="N323" s="10">
        <f t="shared" si="27"/>
        <v>2.0099999999999998</v>
      </c>
      <c r="O323">
        <f t="shared" si="28"/>
        <v>20</v>
      </c>
      <c r="P323">
        <v>0.5</v>
      </c>
      <c r="Q323" s="12">
        <f>Table1[[#This Row],[Quantity]]*Table1[[#This Row],[Case Size]]</f>
        <v>580</v>
      </c>
      <c r="R323" s="10">
        <f>Table1[[#This Row],[ Sales Volume]]*Table1[[#This Row],[Cost]]</f>
        <v>1165.8</v>
      </c>
      <c r="S323" s="10">
        <f>Table1[[#This Row],[Sales Values]]-(Table1[[#This Row],[Sales Values]]*0.25)</f>
        <v>874.34999999999991</v>
      </c>
      <c r="T323" s="10">
        <f>Table1[[#This Row],[Manufacturing Cost]]-Table1[[#This Row],[Delivery Cost]]</f>
        <v>859.84999999999991</v>
      </c>
      <c r="U323" s="10">
        <f>Table1[[#This Row],[Quantity]]*Table1[[#This Row],[Delivery]]</f>
        <v>14.5</v>
      </c>
      <c r="V323" s="10">
        <f>Table1[[#This Row],[Sales Values]]-Table1[[#This Row],[Manufacturing Cost]]</f>
        <v>291.45000000000005</v>
      </c>
      <c r="W323" s="13">
        <f>Table1[[#This Row],[Profit]]/Table1[[#This Row],[Sales Values]]</f>
        <v>0.25000000000000006</v>
      </c>
      <c r="X323" s="10">
        <v>14.95</v>
      </c>
      <c r="Y323" s="14">
        <f>IF(AND(Table1[[#This Row],[Quantity]]&gt;20,Table1[[#This Row],[Quantity]]&lt;=50),3%,IF(AND(Table1[[#This Row],[Quantity]]&gt;50,Table1[[#This Row],[Quantity]]&lt;=100),5%,IF(Table1[[#This Row],[Quantity]]&gt;100,7%,0)))</f>
        <v>0.03</v>
      </c>
      <c r="Z323" s="10">
        <f>Table1[[#This Row],[Sales Values]]*(1-Table1[[#This Row],[Discount]])</f>
        <v>1130.826</v>
      </c>
      <c r="AA323" s="10">
        <f>Table1[[#This Row],[Sales Values]]+(Table1[[#This Row],[Sales Values]]*1.05%)</f>
        <v>1178.0409</v>
      </c>
      <c r="AB323" s="10">
        <f>Table1[[#This Row],[Sales Values]]*1.05</f>
        <v>1224.0899999999999</v>
      </c>
      <c r="AC323" s="10" t="str">
        <f t="shared" si="29"/>
        <v>Hyperwotsit</v>
      </c>
      <c r="AD323" t="s">
        <v>20</v>
      </c>
    </row>
    <row r="324" spans="1:30" x14ac:dyDescent="0.3">
      <c r="A324">
        <v>1109</v>
      </c>
      <c r="B324" t="s">
        <v>2837</v>
      </c>
      <c r="C324" t="s">
        <v>3591</v>
      </c>
      <c r="D324" t="s">
        <v>28</v>
      </c>
      <c r="E324" t="s">
        <v>29</v>
      </c>
      <c r="F324">
        <v>30</v>
      </c>
      <c r="G324" t="s">
        <v>13547</v>
      </c>
      <c r="H324" t="s">
        <v>3593</v>
      </c>
      <c r="I324" t="s">
        <v>124</v>
      </c>
      <c r="J324" s="8">
        <v>44004</v>
      </c>
      <c r="K324" s="6" t="str">
        <f t="shared" si="25"/>
        <v>2020</v>
      </c>
      <c r="L324" s="6" t="str">
        <f t="shared" si="26"/>
        <v>Jun</v>
      </c>
      <c r="M324">
        <v>35</v>
      </c>
      <c r="N324" s="10">
        <f t="shared" si="27"/>
        <v>1.89</v>
      </c>
      <c r="O324">
        <f t="shared" si="28"/>
        <v>18</v>
      </c>
      <c r="P324">
        <v>0.5</v>
      </c>
      <c r="Q324" s="12">
        <f>Table1[[#This Row],[Quantity]]*Table1[[#This Row],[Case Size]]</f>
        <v>630</v>
      </c>
      <c r="R324" s="10">
        <f>Table1[[#This Row],[ Sales Volume]]*Table1[[#This Row],[Cost]]</f>
        <v>1190.7</v>
      </c>
      <c r="S324" s="10">
        <f>Table1[[#This Row],[Sales Values]]-(Table1[[#This Row],[Sales Values]]*0.25)</f>
        <v>893.02500000000009</v>
      </c>
      <c r="T324" s="10">
        <f>Table1[[#This Row],[Manufacturing Cost]]-Table1[[#This Row],[Delivery Cost]]</f>
        <v>875.52500000000009</v>
      </c>
      <c r="U324" s="10">
        <f>Table1[[#This Row],[Quantity]]*Table1[[#This Row],[Delivery]]</f>
        <v>17.5</v>
      </c>
      <c r="V324" s="10">
        <f>Table1[[#This Row],[Sales Values]]-Table1[[#This Row],[Manufacturing Cost]]</f>
        <v>297.67499999999995</v>
      </c>
      <c r="W324" s="13">
        <f>Table1[[#This Row],[Profit]]/Table1[[#This Row],[Sales Values]]</f>
        <v>0.24999999999999994</v>
      </c>
      <c r="X324" s="10">
        <v>14.95</v>
      </c>
      <c r="Y324" s="14">
        <f>IF(AND(Table1[[#This Row],[Quantity]]&gt;20,Table1[[#This Row],[Quantity]]&lt;=50),3%,IF(AND(Table1[[#This Row],[Quantity]]&gt;50,Table1[[#This Row],[Quantity]]&lt;=100),5%,IF(Table1[[#This Row],[Quantity]]&gt;100,7%,0)))</f>
        <v>0.03</v>
      </c>
      <c r="Z324" s="10">
        <f>Table1[[#This Row],[Sales Values]]*(1-Table1[[#This Row],[Discount]])</f>
        <v>1154.979</v>
      </c>
      <c r="AA324" s="10">
        <f>Table1[[#This Row],[Sales Values]]+(Table1[[#This Row],[Sales Values]]*1.05%)</f>
        <v>1203.20235</v>
      </c>
      <c r="AB324" s="10">
        <f>Table1[[#This Row],[Sales Values]]*1.05</f>
        <v>1250.2350000000001</v>
      </c>
      <c r="AC324" s="10" t="str">
        <f t="shared" si="29"/>
        <v>Gigastuff</v>
      </c>
      <c r="AD324" t="s">
        <v>45</v>
      </c>
    </row>
    <row r="325" spans="1:30" x14ac:dyDescent="0.3">
      <c r="A325">
        <v>1117</v>
      </c>
      <c r="B325" t="s">
        <v>714</v>
      </c>
      <c r="C325" t="s">
        <v>3614</v>
      </c>
      <c r="D325" t="s">
        <v>28</v>
      </c>
      <c r="E325" t="s">
        <v>29</v>
      </c>
      <c r="F325">
        <v>90</v>
      </c>
      <c r="G325" t="s">
        <v>3615</v>
      </c>
      <c r="H325" t="s">
        <v>396</v>
      </c>
      <c r="I325" t="s">
        <v>32</v>
      </c>
      <c r="J325" s="8">
        <v>43925</v>
      </c>
      <c r="K325" s="6" t="str">
        <f t="shared" si="25"/>
        <v>2020</v>
      </c>
      <c r="L325" s="6" t="str">
        <f t="shared" si="26"/>
        <v>Apr</v>
      </c>
      <c r="M325">
        <v>17</v>
      </c>
      <c r="N325" s="10">
        <f t="shared" si="27"/>
        <v>3.49</v>
      </c>
      <c r="O325">
        <f t="shared" si="28"/>
        <v>20</v>
      </c>
      <c r="P325">
        <v>0.5</v>
      </c>
      <c r="Q325" s="12">
        <f>Table1[[#This Row],[Quantity]]*Table1[[#This Row],[Case Size]]</f>
        <v>340</v>
      </c>
      <c r="R325" s="10">
        <f>Table1[[#This Row],[ Sales Volume]]*Table1[[#This Row],[Cost]]</f>
        <v>1186.6000000000001</v>
      </c>
      <c r="S325" s="10">
        <f>Table1[[#This Row],[Sales Values]]-(Table1[[#This Row],[Sales Values]]*0.25)</f>
        <v>889.95</v>
      </c>
      <c r="T325" s="10">
        <f>Table1[[#This Row],[Manufacturing Cost]]-Table1[[#This Row],[Delivery Cost]]</f>
        <v>881.45</v>
      </c>
      <c r="U325" s="10">
        <f>Table1[[#This Row],[Quantity]]*Table1[[#This Row],[Delivery]]</f>
        <v>8.5</v>
      </c>
      <c r="V325" s="10">
        <f>Table1[[#This Row],[Sales Values]]-Table1[[#This Row],[Manufacturing Cost]]</f>
        <v>296.65000000000009</v>
      </c>
      <c r="W325" s="13">
        <f>Table1[[#This Row],[Profit]]/Table1[[#This Row],[Sales Values]]</f>
        <v>0.25000000000000006</v>
      </c>
      <c r="X325" s="10">
        <v>14.95</v>
      </c>
      <c r="Y325" s="14">
        <f>IF(AND(Table1[[#This Row],[Quantity]]&gt;20,Table1[[#This Row],[Quantity]]&lt;=50),3%,IF(AND(Table1[[#This Row],[Quantity]]&gt;50,Table1[[#This Row],[Quantity]]&lt;=100),5%,IF(Table1[[#This Row],[Quantity]]&gt;100,7%,0)))</f>
        <v>0</v>
      </c>
      <c r="Z325" s="10">
        <f>Table1[[#This Row],[Sales Values]]*(1-Table1[[#This Row],[Discount]])</f>
        <v>1186.6000000000001</v>
      </c>
      <c r="AA325" s="10">
        <f>Table1[[#This Row],[Sales Values]]+(Table1[[#This Row],[Sales Values]]*1.05%)</f>
        <v>1199.0593000000001</v>
      </c>
      <c r="AB325" s="10">
        <f>Table1[[#This Row],[Sales Values]]*1.05</f>
        <v>1245.9300000000003</v>
      </c>
      <c r="AC325" s="10" t="str">
        <f t="shared" si="29"/>
        <v>Superwossname</v>
      </c>
      <c r="AD325" t="s">
        <v>101</v>
      </c>
    </row>
    <row r="326" spans="1:30" x14ac:dyDescent="0.3">
      <c r="A326">
        <v>1119</v>
      </c>
      <c r="B326" t="s">
        <v>3620</v>
      </c>
      <c r="C326" t="s">
        <v>3621</v>
      </c>
      <c r="D326" t="s">
        <v>15</v>
      </c>
      <c r="E326" t="s">
        <v>16</v>
      </c>
      <c r="F326">
        <v>60</v>
      </c>
      <c r="G326" t="s">
        <v>3622</v>
      </c>
      <c r="H326" t="s">
        <v>772</v>
      </c>
      <c r="I326" t="s">
        <v>32</v>
      </c>
      <c r="J326" s="8">
        <v>43834</v>
      </c>
      <c r="K326" s="6" t="str">
        <f t="shared" si="25"/>
        <v>2020</v>
      </c>
      <c r="L326" s="6" t="str">
        <f t="shared" si="26"/>
        <v>Jan</v>
      </c>
      <c r="M326">
        <v>50</v>
      </c>
      <c r="N326" s="10">
        <f t="shared" si="27"/>
        <v>2.0099999999999998</v>
      </c>
      <c r="O326">
        <f t="shared" si="28"/>
        <v>20</v>
      </c>
      <c r="P326">
        <v>0.5</v>
      </c>
      <c r="Q326" s="12">
        <f>Table1[[#This Row],[Quantity]]*Table1[[#This Row],[Case Size]]</f>
        <v>1000</v>
      </c>
      <c r="R326" s="10">
        <f>Table1[[#This Row],[ Sales Volume]]*Table1[[#This Row],[Cost]]</f>
        <v>2009.9999999999998</v>
      </c>
      <c r="S326" s="10">
        <f>Table1[[#This Row],[Sales Values]]-(Table1[[#This Row],[Sales Values]]*0.25)</f>
        <v>1507.4999999999998</v>
      </c>
      <c r="T326" s="10">
        <f>Table1[[#This Row],[Manufacturing Cost]]-Table1[[#This Row],[Delivery Cost]]</f>
        <v>1482.4999999999998</v>
      </c>
      <c r="U326" s="10">
        <f>Table1[[#This Row],[Quantity]]*Table1[[#This Row],[Delivery]]</f>
        <v>25</v>
      </c>
      <c r="V326" s="10">
        <f>Table1[[#This Row],[Sales Values]]-Table1[[#This Row],[Manufacturing Cost]]</f>
        <v>502.5</v>
      </c>
      <c r="W326" s="13">
        <f>Table1[[#This Row],[Profit]]/Table1[[#This Row],[Sales Values]]</f>
        <v>0.25000000000000006</v>
      </c>
      <c r="X326" s="10">
        <v>14.95</v>
      </c>
      <c r="Y326" s="14">
        <f>IF(AND(Table1[[#This Row],[Quantity]]&gt;20,Table1[[#This Row],[Quantity]]&lt;=50),3%,IF(AND(Table1[[#This Row],[Quantity]]&gt;50,Table1[[#This Row],[Quantity]]&lt;=100),5%,IF(Table1[[#This Row],[Quantity]]&gt;100,7%,0)))</f>
        <v>0.03</v>
      </c>
      <c r="Z326" s="10">
        <f>Table1[[#This Row],[Sales Values]]*(1-Table1[[#This Row],[Discount]])</f>
        <v>1949.6999999999998</v>
      </c>
      <c r="AA326" s="10">
        <f>Table1[[#This Row],[Sales Values]]+(Table1[[#This Row],[Sales Values]]*1.05%)</f>
        <v>2031.1049999999998</v>
      </c>
      <c r="AB326" s="10">
        <f>Table1[[#This Row],[Sales Values]]*1.05</f>
        <v>2110.5</v>
      </c>
      <c r="AC326" s="10" t="str">
        <f t="shared" si="29"/>
        <v>Hyperwotsit</v>
      </c>
      <c r="AD326" t="s">
        <v>20</v>
      </c>
    </row>
    <row r="327" spans="1:30" x14ac:dyDescent="0.3">
      <c r="A327">
        <v>1122</v>
      </c>
      <c r="B327" t="s">
        <v>3629</v>
      </c>
      <c r="C327" t="s">
        <v>3630</v>
      </c>
      <c r="D327" t="s">
        <v>51</v>
      </c>
      <c r="E327" t="s">
        <v>16</v>
      </c>
      <c r="F327">
        <v>60</v>
      </c>
      <c r="G327" t="s">
        <v>3631</v>
      </c>
      <c r="H327" t="s">
        <v>3632</v>
      </c>
      <c r="I327" t="s">
        <v>32</v>
      </c>
      <c r="J327" s="8">
        <v>44814</v>
      </c>
      <c r="K327" s="6" t="str">
        <f t="shared" si="25"/>
        <v>2022</v>
      </c>
      <c r="L327" s="6" t="str">
        <f t="shared" si="26"/>
        <v>Sep</v>
      </c>
      <c r="M327">
        <v>60</v>
      </c>
      <c r="N327" s="10">
        <f t="shared" si="27"/>
        <v>2.0099999999999998</v>
      </c>
      <c r="O327">
        <f t="shared" si="28"/>
        <v>20</v>
      </c>
      <c r="P327">
        <v>0.5</v>
      </c>
      <c r="Q327" s="11">
        <f>Table1[[#This Row],[Quantity]]*Table1[[#This Row],[Case Size]]</f>
        <v>1200</v>
      </c>
      <c r="R327" s="10">
        <f>Table1[[#This Row],[ Sales Volume]]*Table1[[#This Row],[Cost]]</f>
        <v>2411.9999999999995</v>
      </c>
      <c r="S327" s="10">
        <f>Table1[[#This Row],[Sales Values]]-(Table1[[#This Row],[Sales Values]]*0.25)</f>
        <v>1808.9999999999995</v>
      </c>
      <c r="T327" s="10">
        <f>Table1[[#This Row],[Manufacturing Cost]]-Table1[[#This Row],[Delivery Cost]]</f>
        <v>1778.9999999999995</v>
      </c>
      <c r="U327" s="10">
        <f>Table1[[#This Row],[Quantity]]*Table1[[#This Row],[Delivery]]</f>
        <v>30</v>
      </c>
      <c r="V327" s="10">
        <f>Table1[[#This Row],[Sales Values]]-Table1[[#This Row],[Manufacturing Cost]]</f>
        <v>603</v>
      </c>
      <c r="W327" s="13">
        <f>Table1[[#This Row],[Profit]]/Table1[[#This Row],[Sales Values]]</f>
        <v>0.25000000000000006</v>
      </c>
      <c r="X327" s="10">
        <v>14.95</v>
      </c>
      <c r="Y327" s="14">
        <f>IF(AND(Table1[[#This Row],[Quantity]]&gt;20,Table1[[#This Row],[Quantity]]&lt;=50),3%,IF(AND(Table1[[#This Row],[Quantity]]&gt;50,Table1[[#This Row],[Quantity]]&lt;=100),5%,IF(Table1[[#This Row],[Quantity]]&gt;100,7%,0)))</f>
        <v>0.05</v>
      </c>
      <c r="Z327" s="10">
        <f>Table1[[#This Row],[Sales Values]]*(1-Table1[[#This Row],[Discount]])</f>
        <v>2291.3999999999996</v>
      </c>
      <c r="AA327" s="10">
        <f>Table1[[#This Row],[Sales Values]]+(Table1[[#This Row],[Sales Values]]*1.05%)</f>
        <v>2437.3259999999996</v>
      </c>
      <c r="AB327" s="10">
        <f>Table1[[#This Row],[Sales Values]]*1.05</f>
        <v>2532.5999999999995</v>
      </c>
      <c r="AC327" s="10" t="str">
        <f t="shared" si="29"/>
        <v>Hyperwotsit</v>
      </c>
      <c r="AD327" t="s">
        <v>20</v>
      </c>
    </row>
    <row r="328" spans="1:30" x14ac:dyDescent="0.3">
      <c r="A328">
        <v>1123</v>
      </c>
      <c r="B328" t="s">
        <v>3633</v>
      </c>
      <c r="C328" t="s">
        <v>836</v>
      </c>
      <c r="D328" t="s">
        <v>117</v>
      </c>
      <c r="E328" t="s">
        <v>16</v>
      </c>
      <c r="F328">
        <v>90</v>
      </c>
      <c r="G328" t="s">
        <v>3634</v>
      </c>
      <c r="H328" t="s">
        <v>3635</v>
      </c>
      <c r="I328" t="s">
        <v>1157</v>
      </c>
      <c r="J328" s="8">
        <v>44205</v>
      </c>
      <c r="K328" s="6" t="str">
        <f t="shared" si="25"/>
        <v>2021</v>
      </c>
      <c r="L328" s="6" t="str">
        <f t="shared" si="26"/>
        <v>Jan</v>
      </c>
      <c r="M328">
        <v>26</v>
      </c>
      <c r="N328" s="10">
        <f t="shared" si="27"/>
        <v>1.89</v>
      </c>
      <c r="O328">
        <f t="shared" si="28"/>
        <v>18</v>
      </c>
      <c r="P328">
        <v>0.5</v>
      </c>
      <c r="Q328" s="12">
        <f>Table1[[#This Row],[Quantity]]*Table1[[#This Row],[Case Size]]</f>
        <v>468</v>
      </c>
      <c r="R328" s="10">
        <f>Table1[[#This Row],[ Sales Volume]]*Table1[[#This Row],[Cost]]</f>
        <v>884.52</v>
      </c>
      <c r="S328" s="10">
        <f>Table1[[#This Row],[Sales Values]]-(Table1[[#This Row],[Sales Values]]*0.25)</f>
        <v>663.39</v>
      </c>
      <c r="T328" s="10">
        <f>Table1[[#This Row],[Manufacturing Cost]]-Table1[[#This Row],[Delivery Cost]]</f>
        <v>650.39</v>
      </c>
      <c r="U328" s="10">
        <f>Table1[[#This Row],[Quantity]]*Table1[[#This Row],[Delivery]]</f>
        <v>13</v>
      </c>
      <c r="V328" s="10">
        <f>Table1[[#This Row],[Sales Values]]-Table1[[#This Row],[Manufacturing Cost]]</f>
        <v>221.13</v>
      </c>
      <c r="W328" s="13">
        <f>Table1[[#This Row],[Profit]]/Table1[[#This Row],[Sales Values]]</f>
        <v>0.25</v>
      </c>
      <c r="X328" s="10">
        <v>14.95</v>
      </c>
      <c r="Y328" s="14">
        <f>IF(AND(Table1[[#This Row],[Quantity]]&gt;20,Table1[[#This Row],[Quantity]]&lt;=50),3%,IF(AND(Table1[[#This Row],[Quantity]]&gt;50,Table1[[#This Row],[Quantity]]&lt;=100),5%,IF(Table1[[#This Row],[Quantity]]&gt;100,7%,0)))</f>
        <v>0.03</v>
      </c>
      <c r="Z328" s="10">
        <f>Table1[[#This Row],[Sales Values]]*(1-Table1[[#This Row],[Discount]])</f>
        <v>857.98439999999994</v>
      </c>
      <c r="AA328" s="10">
        <f>Table1[[#This Row],[Sales Values]]+(Table1[[#This Row],[Sales Values]]*1.05%)</f>
        <v>893.80745999999999</v>
      </c>
      <c r="AB328" s="10">
        <f>Table1[[#This Row],[Sales Values]]*1.05</f>
        <v>928.74599999999998</v>
      </c>
      <c r="AC328" s="10" t="str">
        <f t="shared" si="29"/>
        <v>Gigastuff</v>
      </c>
      <c r="AD328" t="s">
        <v>45</v>
      </c>
    </row>
    <row r="329" spans="1:30" x14ac:dyDescent="0.3">
      <c r="A329">
        <v>1124</v>
      </c>
      <c r="B329" t="s">
        <v>1427</v>
      </c>
      <c r="C329" t="s">
        <v>2826</v>
      </c>
      <c r="D329" t="s">
        <v>28</v>
      </c>
      <c r="E329" t="s">
        <v>29</v>
      </c>
      <c r="F329">
        <v>90</v>
      </c>
      <c r="G329" t="s">
        <v>13525</v>
      </c>
      <c r="H329" t="s">
        <v>3637</v>
      </c>
      <c r="I329" t="s">
        <v>38</v>
      </c>
      <c r="J329" s="8">
        <v>43934</v>
      </c>
      <c r="K329" s="6" t="str">
        <f t="shared" si="25"/>
        <v>2020</v>
      </c>
      <c r="L329" s="6" t="str">
        <f t="shared" si="26"/>
        <v>Apr</v>
      </c>
      <c r="M329">
        <v>70</v>
      </c>
      <c r="N329" s="10">
        <f t="shared" si="27"/>
        <v>1.89</v>
      </c>
      <c r="O329">
        <f t="shared" si="28"/>
        <v>18</v>
      </c>
      <c r="P329">
        <v>0.5</v>
      </c>
      <c r="Q329" s="12">
        <f>Table1[[#This Row],[Quantity]]*Table1[[#This Row],[Case Size]]</f>
        <v>1260</v>
      </c>
      <c r="R329" s="10">
        <f>Table1[[#This Row],[ Sales Volume]]*Table1[[#This Row],[Cost]]</f>
        <v>2381.4</v>
      </c>
      <c r="S329" s="10">
        <f>Table1[[#This Row],[Sales Values]]-(Table1[[#This Row],[Sales Values]]*0.25)</f>
        <v>1786.0500000000002</v>
      </c>
      <c r="T329" s="10">
        <f>Table1[[#This Row],[Manufacturing Cost]]-Table1[[#This Row],[Delivery Cost]]</f>
        <v>1751.0500000000002</v>
      </c>
      <c r="U329" s="10">
        <f>Table1[[#This Row],[Quantity]]*Table1[[#This Row],[Delivery]]</f>
        <v>35</v>
      </c>
      <c r="V329" s="10">
        <f>Table1[[#This Row],[Sales Values]]-Table1[[#This Row],[Manufacturing Cost]]</f>
        <v>595.34999999999991</v>
      </c>
      <c r="W329" s="13">
        <f>Table1[[#This Row],[Profit]]/Table1[[#This Row],[Sales Values]]</f>
        <v>0.24999999999999994</v>
      </c>
      <c r="X329" s="10">
        <v>14.95</v>
      </c>
      <c r="Y329" s="14">
        <f>IF(AND(Table1[[#This Row],[Quantity]]&gt;20,Table1[[#This Row],[Quantity]]&lt;=50),3%,IF(AND(Table1[[#This Row],[Quantity]]&gt;50,Table1[[#This Row],[Quantity]]&lt;=100),5%,IF(Table1[[#This Row],[Quantity]]&gt;100,7%,0)))</f>
        <v>0.05</v>
      </c>
      <c r="Z329" s="10">
        <f>Table1[[#This Row],[Sales Values]]*(1-Table1[[#This Row],[Discount]])</f>
        <v>2262.33</v>
      </c>
      <c r="AA329" s="10">
        <f>Table1[[#This Row],[Sales Values]]+(Table1[[#This Row],[Sales Values]]*1.05%)</f>
        <v>2406.4047</v>
      </c>
      <c r="AB329" s="10">
        <f>Table1[[#This Row],[Sales Values]]*1.05</f>
        <v>2500.4700000000003</v>
      </c>
      <c r="AC329" s="10" t="str">
        <f t="shared" si="29"/>
        <v>Gigastuff</v>
      </c>
      <c r="AD329" t="s">
        <v>45</v>
      </c>
    </row>
    <row r="330" spans="1:30" x14ac:dyDescent="0.3">
      <c r="A330">
        <v>1126</v>
      </c>
      <c r="B330" t="s">
        <v>3641</v>
      </c>
      <c r="C330" t="s">
        <v>1471</v>
      </c>
      <c r="D330" t="s">
        <v>15</v>
      </c>
      <c r="E330" t="s">
        <v>16</v>
      </c>
      <c r="F330">
        <v>90</v>
      </c>
      <c r="G330" t="s">
        <v>13548</v>
      </c>
      <c r="H330" t="s">
        <v>458</v>
      </c>
      <c r="I330" t="s">
        <v>294</v>
      </c>
      <c r="J330" s="8">
        <v>44209</v>
      </c>
      <c r="K330" s="6" t="str">
        <f t="shared" si="25"/>
        <v>2021</v>
      </c>
      <c r="L330" s="6" t="str">
        <f t="shared" si="26"/>
        <v>Jan</v>
      </c>
      <c r="M330">
        <v>13</v>
      </c>
      <c r="N330" s="10">
        <f t="shared" si="27"/>
        <v>1.89</v>
      </c>
      <c r="O330">
        <f t="shared" si="28"/>
        <v>18</v>
      </c>
      <c r="P330">
        <v>0.5</v>
      </c>
      <c r="Q330" s="12">
        <f>Table1[[#This Row],[Quantity]]*Table1[[#This Row],[Case Size]]</f>
        <v>234</v>
      </c>
      <c r="R330" s="10">
        <f>Table1[[#This Row],[ Sales Volume]]*Table1[[#This Row],[Cost]]</f>
        <v>442.26</v>
      </c>
      <c r="S330" s="10">
        <f>Table1[[#This Row],[Sales Values]]-(Table1[[#This Row],[Sales Values]]*0.25)</f>
        <v>331.69499999999999</v>
      </c>
      <c r="T330" s="10">
        <f>Table1[[#This Row],[Manufacturing Cost]]-Table1[[#This Row],[Delivery Cost]]</f>
        <v>325.19499999999999</v>
      </c>
      <c r="U330" s="10">
        <f>Table1[[#This Row],[Quantity]]*Table1[[#This Row],[Delivery]]</f>
        <v>6.5</v>
      </c>
      <c r="V330" s="10">
        <f>Table1[[#This Row],[Sales Values]]-Table1[[#This Row],[Manufacturing Cost]]</f>
        <v>110.565</v>
      </c>
      <c r="W330" s="13">
        <f>Table1[[#This Row],[Profit]]/Table1[[#This Row],[Sales Values]]</f>
        <v>0.25</v>
      </c>
      <c r="X330" s="10">
        <v>14.95</v>
      </c>
      <c r="Y330" s="14">
        <f>IF(AND(Table1[[#This Row],[Quantity]]&gt;20,Table1[[#This Row],[Quantity]]&lt;=50),3%,IF(AND(Table1[[#This Row],[Quantity]]&gt;50,Table1[[#This Row],[Quantity]]&lt;=100),5%,IF(Table1[[#This Row],[Quantity]]&gt;100,7%,0)))</f>
        <v>0</v>
      </c>
      <c r="Z330" s="10">
        <f>Table1[[#This Row],[Sales Values]]*(1-Table1[[#This Row],[Discount]])</f>
        <v>442.26</v>
      </c>
      <c r="AA330" s="10">
        <f>Table1[[#This Row],[Sales Values]]+(Table1[[#This Row],[Sales Values]]*1.05%)</f>
        <v>446.90373</v>
      </c>
      <c r="AB330" s="10">
        <f>Table1[[#This Row],[Sales Values]]*1.05</f>
        <v>464.37299999999999</v>
      </c>
      <c r="AC330" s="10" t="str">
        <f t="shared" si="29"/>
        <v>Gigastuff</v>
      </c>
      <c r="AD330" t="s">
        <v>45</v>
      </c>
    </row>
    <row r="331" spans="1:30" x14ac:dyDescent="0.3">
      <c r="A331">
        <v>1127</v>
      </c>
      <c r="B331" t="s">
        <v>1010</v>
      </c>
      <c r="C331" t="s">
        <v>821</v>
      </c>
      <c r="D331" t="s">
        <v>28</v>
      </c>
      <c r="E331" t="s">
        <v>29</v>
      </c>
      <c r="F331">
        <v>60</v>
      </c>
      <c r="G331" t="s">
        <v>14488</v>
      </c>
      <c r="H331" t="s">
        <v>806</v>
      </c>
      <c r="I331" t="s">
        <v>178</v>
      </c>
      <c r="J331" s="8">
        <v>44424</v>
      </c>
      <c r="K331" s="6" t="str">
        <f t="shared" si="25"/>
        <v>2021</v>
      </c>
      <c r="L331" s="6" t="str">
        <f t="shared" si="26"/>
        <v>Aug</v>
      </c>
      <c r="M331">
        <v>13</v>
      </c>
      <c r="N331" s="10">
        <f t="shared" si="27"/>
        <v>2.0099999999999998</v>
      </c>
      <c r="O331">
        <f t="shared" si="28"/>
        <v>20</v>
      </c>
      <c r="P331">
        <v>0.5</v>
      </c>
      <c r="Q331" s="12">
        <f>Table1[[#This Row],[Quantity]]*Table1[[#This Row],[Case Size]]</f>
        <v>260</v>
      </c>
      <c r="R331" s="10">
        <f>Table1[[#This Row],[ Sales Volume]]*Table1[[#This Row],[Cost]]</f>
        <v>522.59999999999991</v>
      </c>
      <c r="S331" s="10">
        <f>Table1[[#This Row],[Sales Values]]-(Table1[[#This Row],[Sales Values]]*0.25)</f>
        <v>391.94999999999993</v>
      </c>
      <c r="T331" s="10">
        <f>Table1[[#This Row],[Manufacturing Cost]]-Table1[[#This Row],[Delivery Cost]]</f>
        <v>385.44999999999993</v>
      </c>
      <c r="U331" s="10">
        <f>Table1[[#This Row],[Quantity]]*Table1[[#This Row],[Delivery]]</f>
        <v>6.5</v>
      </c>
      <c r="V331" s="10">
        <f>Table1[[#This Row],[Sales Values]]-Table1[[#This Row],[Manufacturing Cost]]</f>
        <v>130.64999999999998</v>
      </c>
      <c r="W331" s="13">
        <f>Table1[[#This Row],[Profit]]/Table1[[#This Row],[Sales Values]]</f>
        <v>0.25</v>
      </c>
      <c r="X331" s="10">
        <v>14.95</v>
      </c>
      <c r="Y331" s="14">
        <f>IF(AND(Table1[[#This Row],[Quantity]]&gt;20,Table1[[#This Row],[Quantity]]&lt;=50),3%,IF(AND(Table1[[#This Row],[Quantity]]&gt;50,Table1[[#This Row],[Quantity]]&lt;=100),5%,IF(Table1[[#This Row],[Quantity]]&gt;100,7%,0)))</f>
        <v>0</v>
      </c>
      <c r="Z331" s="10">
        <f>Table1[[#This Row],[Sales Values]]*(1-Table1[[#This Row],[Discount]])</f>
        <v>522.59999999999991</v>
      </c>
      <c r="AA331" s="10">
        <f>Table1[[#This Row],[Sales Values]]+(Table1[[#This Row],[Sales Values]]*1.05%)</f>
        <v>528.08729999999991</v>
      </c>
      <c r="AB331" s="10">
        <f>Table1[[#This Row],[Sales Values]]*1.05</f>
        <v>548.7299999999999</v>
      </c>
      <c r="AC331" s="10" t="str">
        <f t="shared" si="29"/>
        <v>Hyperwotsit</v>
      </c>
      <c r="AD331" t="s">
        <v>20</v>
      </c>
    </row>
    <row r="332" spans="1:30" x14ac:dyDescent="0.3">
      <c r="A332">
        <v>1135</v>
      </c>
      <c r="B332" t="s">
        <v>3441</v>
      </c>
      <c r="C332" t="s">
        <v>1345</v>
      </c>
      <c r="D332" t="s">
        <v>28</v>
      </c>
      <c r="E332" t="s">
        <v>29</v>
      </c>
      <c r="F332">
        <v>60</v>
      </c>
      <c r="G332" t="s">
        <v>3658</v>
      </c>
      <c r="H332" t="s">
        <v>3659</v>
      </c>
      <c r="I332" t="s">
        <v>3660</v>
      </c>
      <c r="J332" s="8">
        <v>44494</v>
      </c>
      <c r="K332" s="6" t="str">
        <f t="shared" si="25"/>
        <v>2021</v>
      </c>
      <c r="L332" s="6" t="str">
        <f t="shared" si="26"/>
        <v>Oct</v>
      </c>
      <c r="M332">
        <v>29</v>
      </c>
      <c r="N332" s="10">
        <f t="shared" si="27"/>
        <v>1.89</v>
      </c>
      <c r="O332">
        <f t="shared" si="28"/>
        <v>18</v>
      </c>
      <c r="P332">
        <v>0.5</v>
      </c>
      <c r="Q332" s="12">
        <f>Table1[[#This Row],[Quantity]]*Table1[[#This Row],[Case Size]]</f>
        <v>522</v>
      </c>
      <c r="R332" s="10">
        <f>Table1[[#This Row],[ Sales Volume]]*Table1[[#This Row],[Cost]]</f>
        <v>986.57999999999993</v>
      </c>
      <c r="S332" s="10">
        <f>Table1[[#This Row],[Sales Values]]-(Table1[[#This Row],[Sales Values]]*0.25)</f>
        <v>739.93499999999995</v>
      </c>
      <c r="T332" s="10">
        <f>Table1[[#This Row],[Manufacturing Cost]]-Table1[[#This Row],[Delivery Cost]]</f>
        <v>725.43499999999995</v>
      </c>
      <c r="U332" s="10">
        <f>Table1[[#This Row],[Quantity]]*Table1[[#This Row],[Delivery]]</f>
        <v>14.5</v>
      </c>
      <c r="V332" s="10">
        <f>Table1[[#This Row],[Sales Values]]-Table1[[#This Row],[Manufacturing Cost]]</f>
        <v>246.64499999999998</v>
      </c>
      <c r="W332" s="13">
        <f>Table1[[#This Row],[Profit]]/Table1[[#This Row],[Sales Values]]</f>
        <v>0.25</v>
      </c>
      <c r="X332" s="10">
        <v>14.95</v>
      </c>
      <c r="Y332" s="14">
        <f>IF(AND(Table1[[#This Row],[Quantity]]&gt;20,Table1[[#This Row],[Quantity]]&lt;=50),3%,IF(AND(Table1[[#This Row],[Quantity]]&gt;50,Table1[[#This Row],[Quantity]]&lt;=100),5%,IF(Table1[[#This Row],[Quantity]]&gt;100,7%,0)))</f>
        <v>0.03</v>
      </c>
      <c r="Z332" s="10">
        <f>Table1[[#This Row],[Sales Values]]*(1-Table1[[#This Row],[Discount]])</f>
        <v>956.98259999999993</v>
      </c>
      <c r="AA332" s="10">
        <f>Table1[[#This Row],[Sales Values]]+(Table1[[#This Row],[Sales Values]]*1.05%)</f>
        <v>996.93908999999996</v>
      </c>
      <c r="AB332" s="10">
        <f>Table1[[#This Row],[Sales Values]]*1.05</f>
        <v>1035.9089999999999</v>
      </c>
      <c r="AC332" s="10" t="str">
        <f t="shared" si="29"/>
        <v>Gigastuff</v>
      </c>
      <c r="AD332" t="s">
        <v>45</v>
      </c>
    </row>
    <row r="333" spans="1:30" x14ac:dyDescent="0.3">
      <c r="A333">
        <v>1137</v>
      </c>
      <c r="B333" t="s">
        <v>1569</v>
      </c>
      <c r="C333" t="s">
        <v>3662</v>
      </c>
      <c r="D333" t="s">
        <v>51</v>
      </c>
      <c r="E333" t="s">
        <v>16</v>
      </c>
      <c r="F333">
        <v>60</v>
      </c>
      <c r="G333" t="s">
        <v>3663</v>
      </c>
      <c r="H333" t="s">
        <v>2218</v>
      </c>
      <c r="I333" t="s">
        <v>173</v>
      </c>
      <c r="J333" s="8">
        <v>44801</v>
      </c>
      <c r="K333" s="6" t="str">
        <f t="shared" si="25"/>
        <v>2022</v>
      </c>
      <c r="L333" s="6" t="str">
        <f t="shared" si="26"/>
        <v>Aug</v>
      </c>
      <c r="M333">
        <v>32</v>
      </c>
      <c r="N333" s="10">
        <f t="shared" si="27"/>
        <v>1.89</v>
      </c>
      <c r="O333">
        <f t="shared" si="28"/>
        <v>18</v>
      </c>
      <c r="P333">
        <v>0.5</v>
      </c>
      <c r="Q333" s="12">
        <f>Table1[[#This Row],[Quantity]]*Table1[[#This Row],[Case Size]]</f>
        <v>576</v>
      </c>
      <c r="R333" s="10">
        <f>Table1[[#This Row],[ Sales Volume]]*Table1[[#This Row],[Cost]]</f>
        <v>1088.6399999999999</v>
      </c>
      <c r="S333" s="10">
        <f>Table1[[#This Row],[Sales Values]]-(Table1[[#This Row],[Sales Values]]*0.25)</f>
        <v>816.4799999999999</v>
      </c>
      <c r="T333" s="10">
        <f>Table1[[#This Row],[Manufacturing Cost]]-Table1[[#This Row],[Delivery Cost]]</f>
        <v>800.4799999999999</v>
      </c>
      <c r="U333" s="10">
        <f>Table1[[#This Row],[Quantity]]*Table1[[#This Row],[Delivery]]</f>
        <v>16</v>
      </c>
      <c r="V333" s="10">
        <f>Table1[[#This Row],[Sales Values]]-Table1[[#This Row],[Manufacturing Cost]]</f>
        <v>272.15999999999997</v>
      </c>
      <c r="W333" s="13">
        <f>Table1[[#This Row],[Profit]]/Table1[[#This Row],[Sales Values]]</f>
        <v>0.25</v>
      </c>
      <c r="X333" s="10">
        <v>14.95</v>
      </c>
      <c r="Y333" s="14">
        <f>IF(AND(Table1[[#This Row],[Quantity]]&gt;20,Table1[[#This Row],[Quantity]]&lt;=50),3%,IF(AND(Table1[[#This Row],[Quantity]]&gt;50,Table1[[#This Row],[Quantity]]&lt;=100),5%,IF(Table1[[#This Row],[Quantity]]&gt;100,7%,0)))</f>
        <v>0.03</v>
      </c>
      <c r="Z333" s="10">
        <f>Table1[[#This Row],[Sales Values]]*(1-Table1[[#This Row],[Discount]])</f>
        <v>1055.9807999999998</v>
      </c>
      <c r="AA333" s="10">
        <f>Table1[[#This Row],[Sales Values]]+(Table1[[#This Row],[Sales Values]]*1.05%)</f>
        <v>1100.0707199999999</v>
      </c>
      <c r="AB333" s="10">
        <f>Table1[[#This Row],[Sales Values]]*1.05</f>
        <v>1143.0719999999999</v>
      </c>
      <c r="AC333" s="10" t="str">
        <f t="shared" si="29"/>
        <v>Gigastuff</v>
      </c>
      <c r="AD333" t="s">
        <v>45</v>
      </c>
    </row>
    <row r="334" spans="1:30" x14ac:dyDescent="0.3">
      <c r="A334">
        <v>1139</v>
      </c>
      <c r="B334" t="s">
        <v>3667</v>
      </c>
      <c r="C334" t="s">
        <v>3668</v>
      </c>
      <c r="D334" t="s">
        <v>28</v>
      </c>
      <c r="E334" t="s">
        <v>29</v>
      </c>
      <c r="F334">
        <v>90</v>
      </c>
      <c r="G334" t="s">
        <v>3669</v>
      </c>
      <c r="H334" t="s">
        <v>3670</v>
      </c>
      <c r="I334" t="s">
        <v>3671</v>
      </c>
      <c r="J334" s="8">
        <v>44017</v>
      </c>
      <c r="K334" s="6" t="str">
        <f t="shared" si="25"/>
        <v>2020</v>
      </c>
      <c r="L334" s="6" t="str">
        <f t="shared" si="26"/>
        <v>Jul</v>
      </c>
      <c r="M334">
        <v>34</v>
      </c>
      <c r="N334" s="10">
        <f t="shared" si="27"/>
        <v>3.49</v>
      </c>
      <c r="O334">
        <f t="shared" si="28"/>
        <v>20</v>
      </c>
      <c r="P334">
        <v>0.5</v>
      </c>
      <c r="Q334" s="12">
        <f>Table1[[#This Row],[Quantity]]*Table1[[#This Row],[Case Size]]</f>
        <v>680</v>
      </c>
      <c r="R334" s="10">
        <f>Table1[[#This Row],[ Sales Volume]]*Table1[[#This Row],[Cost]]</f>
        <v>2373.2000000000003</v>
      </c>
      <c r="S334" s="10">
        <f>Table1[[#This Row],[Sales Values]]-(Table1[[#This Row],[Sales Values]]*0.25)</f>
        <v>1779.9</v>
      </c>
      <c r="T334" s="10">
        <f>Table1[[#This Row],[Manufacturing Cost]]-Table1[[#This Row],[Delivery Cost]]</f>
        <v>1762.9</v>
      </c>
      <c r="U334" s="10">
        <f>Table1[[#This Row],[Quantity]]*Table1[[#This Row],[Delivery]]</f>
        <v>17</v>
      </c>
      <c r="V334" s="10">
        <f>Table1[[#This Row],[Sales Values]]-Table1[[#This Row],[Manufacturing Cost]]</f>
        <v>593.30000000000018</v>
      </c>
      <c r="W334" s="13">
        <f>Table1[[#This Row],[Profit]]/Table1[[#This Row],[Sales Values]]</f>
        <v>0.25000000000000006</v>
      </c>
      <c r="X334" s="10">
        <v>14.95</v>
      </c>
      <c r="Y334" s="14">
        <f>IF(AND(Table1[[#This Row],[Quantity]]&gt;20,Table1[[#This Row],[Quantity]]&lt;=50),3%,IF(AND(Table1[[#This Row],[Quantity]]&gt;50,Table1[[#This Row],[Quantity]]&lt;=100),5%,IF(Table1[[#This Row],[Quantity]]&gt;100,7%,0)))</f>
        <v>0.03</v>
      </c>
      <c r="Z334" s="10">
        <f>Table1[[#This Row],[Sales Values]]*(1-Table1[[#This Row],[Discount]])</f>
        <v>2302.0040000000004</v>
      </c>
      <c r="AA334" s="10">
        <f>Table1[[#This Row],[Sales Values]]+(Table1[[#This Row],[Sales Values]]*1.05%)</f>
        <v>2398.1186000000002</v>
      </c>
      <c r="AB334" s="10">
        <f>Table1[[#This Row],[Sales Values]]*1.05</f>
        <v>2491.8600000000006</v>
      </c>
      <c r="AC334" s="10" t="str">
        <f t="shared" si="29"/>
        <v>Superwossname</v>
      </c>
      <c r="AD334" t="s">
        <v>101</v>
      </c>
    </row>
    <row r="335" spans="1:30" x14ac:dyDescent="0.3">
      <c r="A335">
        <v>1153</v>
      </c>
      <c r="B335" t="s">
        <v>3626</v>
      </c>
      <c r="C335" t="s">
        <v>3029</v>
      </c>
      <c r="D335" t="s">
        <v>51</v>
      </c>
      <c r="E335" t="s">
        <v>16</v>
      </c>
      <c r="F335">
        <v>90</v>
      </c>
      <c r="G335" t="s">
        <v>3703</v>
      </c>
      <c r="H335" t="s">
        <v>3506</v>
      </c>
      <c r="I335" t="s">
        <v>124</v>
      </c>
      <c r="J335" s="8">
        <v>44386</v>
      </c>
      <c r="K335" s="6" t="str">
        <f t="shared" si="25"/>
        <v>2021</v>
      </c>
      <c r="L335" s="6" t="str">
        <f t="shared" si="26"/>
        <v>Jul</v>
      </c>
      <c r="M335">
        <v>92</v>
      </c>
      <c r="N335" s="10">
        <f t="shared" si="27"/>
        <v>2.0099999999999998</v>
      </c>
      <c r="O335">
        <f t="shared" si="28"/>
        <v>20</v>
      </c>
      <c r="P335">
        <v>0.5</v>
      </c>
      <c r="Q335" s="12">
        <f>Table1[[#This Row],[Quantity]]*Table1[[#This Row],[Case Size]]</f>
        <v>1840</v>
      </c>
      <c r="R335" s="10">
        <f>Table1[[#This Row],[ Sales Volume]]*Table1[[#This Row],[Cost]]</f>
        <v>3698.3999999999996</v>
      </c>
      <c r="S335" s="10">
        <f>Table1[[#This Row],[Sales Values]]-(Table1[[#This Row],[Sales Values]]*0.25)</f>
        <v>2773.7999999999997</v>
      </c>
      <c r="T335" s="10">
        <f>Table1[[#This Row],[Manufacturing Cost]]-Table1[[#This Row],[Delivery Cost]]</f>
        <v>2727.7999999999997</v>
      </c>
      <c r="U335" s="10">
        <f>Table1[[#This Row],[Quantity]]*Table1[[#This Row],[Delivery]]</f>
        <v>46</v>
      </c>
      <c r="V335" s="10">
        <f>Table1[[#This Row],[Sales Values]]-Table1[[#This Row],[Manufacturing Cost]]</f>
        <v>924.59999999999991</v>
      </c>
      <c r="W335" s="13">
        <f>Table1[[#This Row],[Profit]]/Table1[[#This Row],[Sales Values]]</f>
        <v>0.25</v>
      </c>
      <c r="X335" s="10">
        <v>14.95</v>
      </c>
      <c r="Y335" s="14">
        <f>IF(AND(Table1[[#This Row],[Quantity]]&gt;20,Table1[[#This Row],[Quantity]]&lt;=50),3%,IF(AND(Table1[[#This Row],[Quantity]]&gt;50,Table1[[#This Row],[Quantity]]&lt;=100),5%,IF(Table1[[#This Row],[Quantity]]&gt;100,7%,0)))</f>
        <v>0.05</v>
      </c>
      <c r="Z335" s="10">
        <f>Table1[[#This Row],[Sales Values]]*(1-Table1[[#This Row],[Discount]])</f>
        <v>3513.4799999999996</v>
      </c>
      <c r="AA335" s="10">
        <f>Table1[[#This Row],[Sales Values]]+(Table1[[#This Row],[Sales Values]]*1.05%)</f>
        <v>3737.2331999999997</v>
      </c>
      <c r="AB335" s="10">
        <f>Table1[[#This Row],[Sales Values]]*1.05</f>
        <v>3883.3199999999997</v>
      </c>
      <c r="AC335" s="10" t="str">
        <f t="shared" si="29"/>
        <v>Hyperwotsit</v>
      </c>
      <c r="AD335" t="s">
        <v>20</v>
      </c>
    </row>
    <row r="336" spans="1:30" x14ac:dyDescent="0.3">
      <c r="A336">
        <v>1156</v>
      </c>
      <c r="B336" t="s">
        <v>3709</v>
      </c>
      <c r="C336" t="s">
        <v>1877</v>
      </c>
      <c r="D336" t="s">
        <v>51</v>
      </c>
      <c r="E336" t="s">
        <v>16</v>
      </c>
      <c r="F336">
        <v>60</v>
      </c>
      <c r="G336" t="s">
        <v>3710</v>
      </c>
      <c r="H336" t="s">
        <v>370</v>
      </c>
      <c r="I336" t="s">
        <v>32</v>
      </c>
      <c r="J336" s="8">
        <v>44792</v>
      </c>
      <c r="K336" s="6" t="str">
        <f t="shared" si="25"/>
        <v>2022</v>
      </c>
      <c r="L336" s="6" t="str">
        <f t="shared" si="26"/>
        <v>Aug</v>
      </c>
      <c r="M336">
        <v>34</v>
      </c>
      <c r="N336" s="10">
        <f t="shared" si="27"/>
        <v>3.49</v>
      </c>
      <c r="O336">
        <f t="shared" si="28"/>
        <v>20</v>
      </c>
      <c r="P336">
        <v>0.5</v>
      </c>
      <c r="Q336" s="12">
        <f>Table1[[#This Row],[Quantity]]*Table1[[#This Row],[Case Size]]</f>
        <v>680</v>
      </c>
      <c r="R336" s="10">
        <f>Table1[[#This Row],[ Sales Volume]]*Table1[[#This Row],[Cost]]</f>
        <v>2373.2000000000003</v>
      </c>
      <c r="S336" s="10">
        <f>Table1[[#This Row],[Sales Values]]-(Table1[[#This Row],[Sales Values]]*0.25)</f>
        <v>1779.9</v>
      </c>
      <c r="T336" s="10">
        <f>Table1[[#This Row],[Manufacturing Cost]]-Table1[[#This Row],[Delivery Cost]]</f>
        <v>1762.9</v>
      </c>
      <c r="U336" s="10">
        <f>Table1[[#This Row],[Quantity]]*Table1[[#This Row],[Delivery]]</f>
        <v>17</v>
      </c>
      <c r="V336" s="10">
        <f>Table1[[#This Row],[Sales Values]]-Table1[[#This Row],[Manufacturing Cost]]</f>
        <v>593.30000000000018</v>
      </c>
      <c r="W336" s="13">
        <f>Table1[[#This Row],[Profit]]/Table1[[#This Row],[Sales Values]]</f>
        <v>0.25000000000000006</v>
      </c>
      <c r="X336" s="10">
        <v>14.95</v>
      </c>
      <c r="Y336" s="14">
        <f>IF(AND(Table1[[#This Row],[Quantity]]&gt;20,Table1[[#This Row],[Quantity]]&lt;=50),3%,IF(AND(Table1[[#This Row],[Quantity]]&gt;50,Table1[[#This Row],[Quantity]]&lt;=100),5%,IF(Table1[[#This Row],[Quantity]]&gt;100,7%,0)))</f>
        <v>0.03</v>
      </c>
      <c r="Z336" s="10">
        <f>Table1[[#This Row],[Sales Values]]*(1-Table1[[#This Row],[Discount]])</f>
        <v>2302.0040000000004</v>
      </c>
      <c r="AA336" s="10">
        <f>Table1[[#This Row],[Sales Values]]+(Table1[[#This Row],[Sales Values]]*1.05%)</f>
        <v>2398.1186000000002</v>
      </c>
      <c r="AB336" s="10">
        <f>Table1[[#This Row],[Sales Values]]*1.05</f>
        <v>2491.8600000000006</v>
      </c>
      <c r="AC336" s="10" t="str">
        <f t="shared" si="29"/>
        <v>Superwossname</v>
      </c>
      <c r="AD336" t="s">
        <v>101</v>
      </c>
    </row>
    <row r="337" spans="1:30" x14ac:dyDescent="0.3">
      <c r="A337">
        <v>1157</v>
      </c>
      <c r="B337" t="s">
        <v>3711</v>
      </c>
      <c r="C337" t="s">
        <v>3712</v>
      </c>
      <c r="D337" t="s">
        <v>28</v>
      </c>
      <c r="E337" t="s">
        <v>29</v>
      </c>
      <c r="F337">
        <v>30</v>
      </c>
      <c r="G337" t="s">
        <v>3710</v>
      </c>
      <c r="H337" t="s">
        <v>3713</v>
      </c>
      <c r="I337" t="s">
        <v>32</v>
      </c>
      <c r="J337" s="8">
        <v>44238</v>
      </c>
      <c r="K337" s="6" t="str">
        <f t="shared" si="25"/>
        <v>2021</v>
      </c>
      <c r="L337" s="6" t="str">
        <f t="shared" si="26"/>
        <v>Feb</v>
      </c>
      <c r="M337">
        <v>27</v>
      </c>
      <c r="N337" s="10">
        <f t="shared" si="27"/>
        <v>2.0099999999999998</v>
      </c>
      <c r="O337">
        <f t="shared" si="28"/>
        <v>20</v>
      </c>
      <c r="P337">
        <v>0.5</v>
      </c>
      <c r="Q337" s="12">
        <f>Table1[[#This Row],[Quantity]]*Table1[[#This Row],[Case Size]]</f>
        <v>540</v>
      </c>
      <c r="R337" s="10">
        <f>Table1[[#This Row],[ Sales Volume]]*Table1[[#This Row],[Cost]]</f>
        <v>1085.3999999999999</v>
      </c>
      <c r="S337" s="10">
        <f>Table1[[#This Row],[Sales Values]]-(Table1[[#This Row],[Sales Values]]*0.25)</f>
        <v>814.05</v>
      </c>
      <c r="T337" s="10">
        <f>Table1[[#This Row],[Manufacturing Cost]]-Table1[[#This Row],[Delivery Cost]]</f>
        <v>800.55</v>
      </c>
      <c r="U337" s="10">
        <f>Table1[[#This Row],[Quantity]]*Table1[[#This Row],[Delivery]]</f>
        <v>13.5</v>
      </c>
      <c r="V337" s="10">
        <f>Table1[[#This Row],[Sales Values]]-Table1[[#This Row],[Manufacturing Cost]]</f>
        <v>271.34999999999991</v>
      </c>
      <c r="W337" s="13">
        <f>Table1[[#This Row],[Profit]]/Table1[[#This Row],[Sales Values]]</f>
        <v>0.24999999999999994</v>
      </c>
      <c r="X337" s="10">
        <v>14.95</v>
      </c>
      <c r="Y337" s="14">
        <f>IF(AND(Table1[[#This Row],[Quantity]]&gt;20,Table1[[#This Row],[Quantity]]&lt;=50),3%,IF(AND(Table1[[#This Row],[Quantity]]&gt;50,Table1[[#This Row],[Quantity]]&lt;=100),5%,IF(Table1[[#This Row],[Quantity]]&gt;100,7%,0)))</f>
        <v>0.03</v>
      </c>
      <c r="Z337" s="10">
        <f>Table1[[#This Row],[Sales Values]]*(1-Table1[[#This Row],[Discount]])</f>
        <v>1052.8379999999997</v>
      </c>
      <c r="AA337" s="10">
        <f>Table1[[#This Row],[Sales Values]]+(Table1[[#This Row],[Sales Values]]*1.05%)</f>
        <v>1096.7966999999999</v>
      </c>
      <c r="AB337" s="10">
        <f>Table1[[#This Row],[Sales Values]]*1.05</f>
        <v>1139.6699999999998</v>
      </c>
      <c r="AC337" s="10" t="str">
        <f t="shared" si="29"/>
        <v>Hyperwotsit</v>
      </c>
      <c r="AD337" t="s">
        <v>20</v>
      </c>
    </row>
    <row r="338" spans="1:30" x14ac:dyDescent="0.3">
      <c r="A338">
        <v>1158</v>
      </c>
      <c r="B338" t="s">
        <v>3714</v>
      </c>
      <c r="C338" t="s">
        <v>2844</v>
      </c>
      <c r="D338" t="s">
        <v>28</v>
      </c>
      <c r="E338" t="s">
        <v>29</v>
      </c>
      <c r="F338">
        <v>90</v>
      </c>
      <c r="G338" t="s">
        <v>3715</v>
      </c>
      <c r="H338" t="s">
        <v>330</v>
      </c>
      <c r="I338" t="s">
        <v>32</v>
      </c>
      <c r="J338" s="8">
        <v>44213</v>
      </c>
      <c r="K338" s="6" t="str">
        <f t="shared" si="25"/>
        <v>2021</v>
      </c>
      <c r="L338" s="6" t="str">
        <f t="shared" si="26"/>
        <v>Jan</v>
      </c>
      <c r="M338">
        <v>49</v>
      </c>
      <c r="N338" s="10">
        <f t="shared" si="27"/>
        <v>1.89</v>
      </c>
      <c r="O338">
        <f t="shared" si="28"/>
        <v>18</v>
      </c>
      <c r="P338">
        <v>0.5</v>
      </c>
      <c r="Q338" s="12">
        <f>Table1[[#This Row],[Quantity]]*Table1[[#This Row],[Case Size]]</f>
        <v>882</v>
      </c>
      <c r="R338" s="10">
        <f>Table1[[#This Row],[ Sales Volume]]*Table1[[#This Row],[Cost]]</f>
        <v>1666.98</v>
      </c>
      <c r="S338" s="10">
        <f>Table1[[#This Row],[Sales Values]]-(Table1[[#This Row],[Sales Values]]*0.25)</f>
        <v>1250.2350000000001</v>
      </c>
      <c r="T338" s="10">
        <f>Table1[[#This Row],[Manufacturing Cost]]-Table1[[#This Row],[Delivery Cost]]</f>
        <v>1225.7350000000001</v>
      </c>
      <c r="U338" s="10">
        <f>Table1[[#This Row],[Quantity]]*Table1[[#This Row],[Delivery]]</f>
        <v>24.5</v>
      </c>
      <c r="V338" s="10">
        <f>Table1[[#This Row],[Sales Values]]-Table1[[#This Row],[Manufacturing Cost]]</f>
        <v>416.74499999999989</v>
      </c>
      <c r="W338" s="13">
        <f>Table1[[#This Row],[Profit]]/Table1[[#This Row],[Sales Values]]</f>
        <v>0.24999999999999994</v>
      </c>
      <c r="X338" s="10">
        <v>14.95</v>
      </c>
      <c r="Y338" s="14">
        <f>IF(AND(Table1[[#This Row],[Quantity]]&gt;20,Table1[[#This Row],[Quantity]]&lt;=50),3%,IF(AND(Table1[[#This Row],[Quantity]]&gt;50,Table1[[#This Row],[Quantity]]&lt;=100),5%,IF(Table1[[#This Row],[Quantity]]&gt;100,7%,0)))</f>
        <v>0.03</v>
      </c>
      <c r="Z338" s="10">
        <f>Table1[[#This Row],[Sales Values]]*(1-Table1[[#This Row],[Discount]])</f>
        <v>1616.9705999999999</v>
      </c>
      <c r="AA338" s="10">
        <f>Table1[[#This Row],[Sales Values]]+(Table1[[#This Row],[Sales Values]]*1.05%)</f>
        <v>1684.4832900000001</v>
      </c>
      <c r="AB338" s="10">
        <f>Table1[[#This Row],[Sales Values]]*1.05</f>
        <v>1750.3290000000002</v>
      </c>
      <c r="AC338" s="10" t="str">
        <f t="shared" si="29"/>
        <v>Gigastuff</v>
      </c>
      <c r="AD338" t="s">
        <v>45</v>
      </c>
    </row>
    <row r="339" spans="1:30" x14ac:dyDescent="0.3">
      <c r="A339">
        <v>1163</v>
      </c>
      <c r="B339" t="s">
        <v>3726</v>
      </c>
      <c r="C339" t="s">
        <v>3727</v>
      </c>
      <c r="D339" t="s">
        <v>15</v>
      </c>
      <c r="E339" t="s">
        <v>16</v>
      </c>
      <c r="F339">
        <v>90</v>
      </c>
      <c r="G339" t="s">
        <v>3728</v>
      </c>
      <c r="H339" t="s">
        <v>746</v>
      </c>
      <c r="I339" t="s">
        <v>32</v>
      </c>
      <c r="J339" s="8">
        <v>44609</v>
      </c>
      <c r="K339" s="6" t="str">
        <f t="shared" si="25"/>
        <v>2022</v>
      </c>
      <c r="L339" s="6" t="str">
        <f t="shared" si="26"/>
        <v>Feb</v>
      </c>
      <c r="M339">
        <v>29</v>
      </c>
      <c r="N339" s="10">
        <f t="shared" si="27"/>
        <v>2.0099999999999998</v>
      </c>
      <c r="O339">
        <f t="shared" si="28"/>
        <v>20</v>
      </c>
      <c r="P339">
        <v>0.5</v>
      </c>
      <c r="Q339" s="11">
        <f>Table1[[#This Row],[Quantity]]*Table1[[#This Row],[Case Size]]</f>
        <v>580</v>
      </c>
      <c r="R339" s="10">
        <f>Table1[[#This Row],[ Sales Volume]]*Table1[[#This Row],[Cost]]</f>
        <v>1165.8</v>
      </c>
      <c r="S339" s="10">
        <f>Table1[[#This Row],[Sales Values]]-(Table1[[#This Row],[Sales Values]]*0.25)</f>
        <v>874.34999999999991</v>
      </c>
      <c r="T339" s="10">
        <f>Table1[[#This Row],[Manufacturing Cost]]-Table1[[#This Row],[Delivery Cost]]</f>
        <v>859.84999999999991</v>
      </c>
      <c r="U339" s="10">
        <f>Table1[[#This Row],[Quantity]]*Table1[[#This Row],[Delivery]]</f>
        <v>14.5</v>
      </c>
      <c r="V339" s="10">
        <f>Table1[[#This Row],[Sales Values]]-Table1[[#This Row],[Manufacturing Cost]]</f>
        <v>291.45000000000005</v>
      </c>
      <c r="W339" s="13">
        <f>Table1[[#This Row],[Profit]]/Table1[[#This Row],[Sales Values]]</f>
        <v>0.25000000000000006</v>
      </c>
      <c r="X339" s="10">
        <v>14.95</v>
      </c>
      <c r="Y339" s="14">
        <f>IF(AND(Table1[[#This Row],[Quantity]]&gt;20,Table1[[#This Row],[Quantity]]&lt;=50),3%,IF(AND(Table1[[#This Row],[Quantity]]&gt;50,Table1[[#This Row],[Quantity]]&lt;=100),5%,IF(Table1[[#This Row],[Quantity]]&gt;100,7%,0)))</f>
        <v>0.03</v>
      </c>
      <c r="Z339" s="10">
        <f>Table1[[#This Row],[Sales Values]]*(1-Table1[[#This Row],[Discount]])</f>
        <v>1130.826</v>
      </c>
      <c r="AA339" s="10">
        <f>Table1[[#This Row],[Sales Values]]+(Table1[[#This Row],[Sales Values]]*1.05%)</f>
        <v>1178.0409</v>
      </c>
      <c r="AB339" s="10">
        <f>Table1[[#This Row],[Sales Values]]*1.05</f>
        <v>1224.0899999999999</v>
      </c>
      <c r="AC339" s="10" t="str">
        <f t="shared" si="29"/>
        <v>Hyperwotsit</v>
      </c>
      <c r="AD339" t="s">
        <v>20</v>
      </c>
    </row>
    <row r="340" spans="1:30" x14ac:dyDescent="0.3">
      <c r="A340">
        <v>1164</v>
      </c>
      <c r="B340" t="s">
        <v>504</v>
      </c>
      <c r="C340" t="s">
        <v>1415</v>
      </c>
      <c r="D340" t="s">
        <v>28</v>
      </c>
      <c r="E340" t="s">
        <v>29</v>
      </c>
      <c r="F340">
        <v>60</v>
      </c>
      <c r="G340" t="s">
        <v>3729</v>
      </c>
      <c r="H340" t="s">
        <v>3730</v>
      </c>
      <c r="I340" t="s">
        <v>32</v>
      </c>
      <c r="J340" s="8">
        <v>44432</v>
      </c>
      <c r="K340" s="6" t="str">
        <f t="shared" si="25"/>
        <v>2021</v>
      </c>
      <c r="L340" s="6" t="str">
        <f t="shared" si="26"/>
        <v>Aug</v>
      </c>
      <c r="M340">
        <v>18</v>
      </c>
      <c r="N340" s="10">
        <f t="shared" si="27"/>
        <v>3.49</v>
      </c>
      <c r="O340">
        <f t="shared" si="28"/>
        <v>20</v>
      </c>
      <c r="P340">
        <v>0.5</v>
      </c>
      <c r="Q340" s="12">
        <f>Table1[[#This Row],[Quantity]]*Table1[[#This Row],[Case Size]]</f>
        <v>360</v>
      </c>
      <c r="R340" s="10">
        <f>Table1[[#This Row],[ Sales Volume]]*Table1[[#This Row],[Cost]]</f>
        <v>1256.4000000000001</v>
      </c>
      <c r="S340" s="10">
        <f>Table1[[#This Row],[Sales Values]]-(Table1[[#This Row],[Sales Values]]*0.25)</f>
        <v>942.30000000000007</v>
      </c>
      <c r="T340" s="10">
        <f>Table1[[#This Row],[Manufacturing Cost]]-Table1[[#This Row],[Delivery Cost]]</f>
        <v>933.30000000000007</v>
      </c>
      <c r="U340" s="10">
        <f>Table1[[#This Row],[Quantity]]*Table1[[#This Row],[Delivery]]</f>
        <v>9</v>
      </c>
      <c r="V340" s="10">
        <f>Table1[[#This Row],[Sales Values]]-Table1[[#This Row],[Manufacturing Cost]]</f>
        <v>314.10000000000002</v>
      </c>
      <c r="W340" s="13">
        <f>Table1[[#This Row],[Profit]]/Table1[[#This Row],[Sales Values]]</f>
        <v>0.25</v>
      </c>
      <c r="X340" s="10">
        <v>14.95</v>
      </c>
      <c r="Y340" s="14">
        <f>IF(AND(Table1[[#This Row],[Quantity]]&gt;20,Table1[[#This Row],[Quantity]]&lt;=50),3%,IF(AND(Table1[[#This Row],[Quantity]]&gt;50,Table1[[#This Row],[Quantity]]&lt;=100),5%,IF(Table1[[#This Row],[Quantity]]&gt;100,7%,0)))</f>
        <v>0</v>
      </c>
      <c r="Z340" s="10">
        <f>Table1[[#This Row],[Sales Values]]*(1-Table1[[#This Row],[Discount]])</f>
        <v>1256.4000000000001</v>
      </c>
      <c r="AA340" s="10">
        <f>Table1[[#This Row],[Sales Values]]+(Table1[[#This Row],[Sales Values]]*1.05%)</f>
        <v>1269.5922</v>
      </c>
      <c r="AB340" s="10">
        <f>Table1[[#This Row],[Sales Values]]*1.05</f>
        <v>1319.2200000000003</v>
      </c>
      <c r="AC340" s="10" t="str">
        <f t="shared" si="29"/>
        <v>Superwossname</v>
      </c>
      <c r="AD340" t="s">
        <v>101</v>
      </c>
    </row>
    <row r="341" spans="1:30" x14ac:dyDescent="0.3">
      <c r="A341">
        <v>1166</v>
      </c>
      <c r="B341" t="s">
        <v>994</v>
      </c>
      <c r="C341" t="s">
        <v>2269</v>
      </c>
      <c r="D341" t="s">
        <v>28</v>
      </c>
      <c r="E341" t="s">
        <v>29</v>
      </c>
      <c r="F341">
        <v>60</v>
      </c>
      <c r="G341" t="s">
        <v>14491</v>
      </c>
      <c r="H341" t="s">
        <v>1156</v>
      </c>
      <c r="I341" t="s">
        <v>1157</v>
      </c>
      <c r="J341" s="8">
        <v>44094</v>
      </c>
      <c r="K341" s="6" t="str">
        <f t="shared" si="25"/>
        <v>2020</v>
      </c>
      <c r="L341" s="6" t="str">
        <f t="shared" si="26"/>
        <v>Sep</v>
      </c>
      <c r="M341">
        <v>23</v>
      </c>
      <c r="N341" s="10">
        <f t="shared" si="27"/>
        <v>1.89</v>
      </c>
      <c r="O341">
        <f t="shared" si="28"/>
        <v>18</v>
      </c>
      <c r="P341">
        <v>0.5</v>
      </c>
      <c r="Q341" s="12">
        <f>Table1[[#This Row],[Quantity]]*Table1[[#This Row],[Case Size]]</f>
        <v>414</v>
      </c>
      <c r="R341" s="10">
        <f>Table1[[#This Row],[ Sales Volume]]*Table1[[#This Row],[Cost]]</f>
        <v>782.45999999999992</v>
      </c>
      <c r="S341" s="10">
        <f>Table1[[#This Row],[Sales Values]]-(Table1[[#This Row],[Sales Values]]*0.25)</f>
        <v>586.84499999999991</v>
      </c>
      <c r="T341" s="10">
        <f>Table1[[#This Row],[Manufacturing Cost]]-Table1[[#This Row],[Delivery Cost]]</f>
        <v>575.34499999999991</v>
      </c>
      <c r="U341" s="10">
        <f>Table1[[#This Row],[Quantity]]*Table1[[#This Row],[Delivery]]</f>
        <v>11.5</v>
      </c>
      <c r="V341" s="10">
        <f>Table1[[#This Row],[Sales Values]]-Table1[[#This Row],[Manufacturing Cost]]</f>
        <v>195.61500000000001</v>
      </c>
      <c r="W341" s="13">
        <f>Table1[[#This Row],[Profit]]/Table1[[#This Row],[Sales Values]]</f>
        <v>0.25000000000000006</v>
      </c>
      <c r="X341" s="10">
        <v>14.95</v>
      </c>
      <c r="Y341" s="14">
        <f>IF(AND(Table1[[#This Row],[Quantity]]&gt;20,Table1[[#This Row],[Quantity]]&lt;=50),3%,IF(AND(Table1[[#This Row],[Quantity]]&gt;50,Table1[[#This Row],[Quantity]]&lt;=100),5%,IF(Table1[[#This Row],[Quantity]]&gt;100,7%,0)))</f>
        <v>0.03</v>
      </c>
      <c r="Z341" s="10">
        <f>Table1[[#This Row],[Sales Values]]*(1-Table1[[#This Row],[Discount]])</f>
        <v>758.98619999999994</v>
      </c>
      <c r="AA341" s="10">
        <f>Table1[[#This Row],[Sales Values]]+(Table1[[#This Row],[Sales Values]]*1.05%)</f>
        <v>790.67582999999991</v>
      </c>
      <c r="AB341" s="10">
        <f>Table1[[#This Row],[Sales Values]]*1.05</f>
        <v>821.58299999999997</v>
      </c>
      <c r="AC341" s="10" t="str">
        <f t="shared" si="29"/>
        <v>Gigastuff</v>
      </c>
      <c r="AD341" t="s">
        <v>45</v>
      </c>
    </row>
    <row r="342" spans="1:30" x14ac:dyDescent="0.3">
      <c r="A342">
        <v>1167</v>
      </c>
      <c r="B342" t="s">
        <v>1970</v>
      </c>
      <c r="C342" t="s">
        <v>3735</v>
      </c>
      <c r="D342" t="s">
        <v>51</v>
      </c>
      <c r="E342" t="s">
        <v>16</v>
      </c>
      <c r="F342">
        <v>30</v>
      </c>
      <c r="G342" t="s">
        <v>3736</v>
      </c>
      <c r="H342" t="s">
        <v>2678</v>
      </c>
      <c r="I342" t="s">
        <v>32</v>
      </c>
      <c r="J342" s="8">
        <v>44792</v>
      </c>
      <c r="K342" s="6" t="str">
        <f t="shared" si="25"/>
        <v>2022</v>
      </c>
      <c r="L342" s="6" t="str">
        <f t="shared" si="26"/>
        <v>Aug</v>
      </c>
      <c r="M342">
        <v>3</v>
      </c>
      <c r="N342" s="10">
        <f t="shared" si="27"/>
        <v>2.0099999999999998</v>
      </c>
      <c r="O342">
        <f t="shared" si="28"/>
        <v>20</v>
      </c>
      <c r="P342">
        <v>0.5</v>
      </c>
      <c r="Q342" s="11">
        <f>Table1[[#This Row],[Quantity]]*Table1[[#This Row],[Case Size]]</f>
        <v>60</v>
      </c>
      <c r="R342" s="10">
        <f>Table1[[#This Row],[ Sales Volume]]*Table1[[#This Row],[Cost]]</f>
        <v>120.6</v>
      </c>
      <c r="S342" s="10">
        <f>Table1[[#This Row],[Sales Values]]-(Table1[[#This Row],[Sales Values]]*0.25)</f>
        <v>90.449999999999989</v>
      </c>
      <c r="T342" s="10">
        <f>Table1[[#This Row],[Manufacturing Cost]]-Table1[[#This Row],[Delivery Cost]]</f>
        <v>88.949999999999989</v>
      </c>
      <c r="U342" s="10">
        <f>Table1[[#This Row],[Quantity]]*Table1[[#This Row],[Delivery]]</f>
        <v>1.5</v>
      </c>
      <c r="V342" s="10">
        <f>Table1[[#This Row],[Sales Values]]-Table1[[#This Row],[Manufacturing Cost]]</f>
        <v>30.150000000000006</v>
      </c>
      <c r="W342" s="13">
        <f>Table1[[#This Row],[Profit]]/Table1[[#This Row],[Sales Values]]</f>
        <v>0.25000000000000006</v>
      </c>
      <c r="X342" s="10">
        <v>14.95</v>
      </c>
      <c r="Y342" s="14">
        <f>IF(AND(Table1[[#This Row],[Quantity]]&gt;20,Table1[[#This Row],[Quantity]]&lt;=50),3%,IF(AND(Table1[[#This Row],[Quantity]]&gt;50,Table1[[#This Row],[Quantity]]&lt;=100),5%,IF(Table1[[#This Row],[Quantity]]&gt;100,7%,0)))</f>
        <v>0</v>
      </c>
      <c r="Z342" s="10">
        <f>Table1[[#This Row],[Sales Values]]*(1-Table1[[#This Row],[Discount]])</f>
        <v>120.6</v>
      </c>
      <c r="AA342" s="10">
        <f>Table1[[#This Row],[Sales Values]]+(Table1[[#This Row],[Sales Values]]*1.05%)</f>
        <v>121.8663</v>
      </c>
      <c r="AB342" s="10">
        <f>Table1[[#This Row],[Sales Values]]*1.05</f>
        <v>126.63</v>
      </c>
      <c r="AC342" s="10" t="str">
        <f t="shared" si="29"/>
        <v>Hyperwotsit</v>
      </c>
      <c r="AD342" t="s">
        <v>20</v>
      </c>
    </row>
    <row r="343" spans="1:30" x14ac:dyDescent="0.3">
      <c r="A343">
        <v>1174</v>
      </c>
      <c r="B343" t="s">
        <v>3749</v>
      </c>
      <c r="C343" t="s">
        <v>3750</v>
      </c>
      <c r="D343" t="s">
        <v>15</v>
      </c>
      <c r="E343" t="s">
        <v>16</v>
      </c>
      <c r="F343">
        <v>90</v>
      </c>
      <c r="G343" t="s">
        <v>3751</v>
      </c>
      <c r="H343" t="s">
        <v>1804</v>
      </c>
      <c r="I343" t="s">
        <v>32</v>
      </c>
      <c r="J343" s="8">
        <v>44612</v>
      </c>
      <c r="K343" s="6" t="str">
        <f t="shared" si="25"/>
        <v>2022</v>
      </c>
      <c r="L343" s="6" t="str">
        <f t="shared" si="26"/>
        <v>Feb</v>
      </c>
      <c r="M343">
        <v>81</v>
      </c>
      <c r="N343" s="10">
        <f t="shared" si="27"/>
        <v>2.0099999999999998</v>
      </c>
      <c r="O343">
        <f t="shared" si="28"/>
        <v>20</v>
      </c>
      <c r="P343">
        <v>0.5</v>
      </c>
      <c r="Q343" s="11">
        <f>Table1[[#This Row],[Quantity]]*Table1[[#This Row],[Case Size]]</f>
        <v>1620</v>
      </c>
      <c r="R343" s="10">
        <f>Table1[[#This Row],[ Sales Volume]]*Table1[[#This Row],[Cost]]</f>
        <v>3256.2</v>
      </c>
      <c r="S343" s="10">
        <f>Table1[[#This Row],[Sales Values]]-(Table1[[#This Row],[Sales Values]]*0.25)</f>
        <v>2442.1499999999996</v>
      </c>
      <c r="T343" s="10">
        <f>Table1[[#This Row],[Manufacturing Cost]]-Table1[[#This Row],[Delivery Cost]]</f>
        <v>2401.6499999999996</v>
      </c>
      <c r="U343" s="10">
        <f>Table1[[#This Row],[Quantity]]*Table1[[#This Row],[Delivery]]</f>
        <v>40.5</v>
      </c>
      <c r="V343" s="10">
        <f>Table1[[#This Row],[Sales Values]]-Table1[[#This Row],[Manufacturing Cost]]</f>
        <v>814.05000000000018</v>
      </c>
      <c r="W343" s="13">
        <f>Table1[[#This Row],[Profit]]/Table1[[#This Row],[Sales Values]]</f>
        <v>0.25000000000000006</v>
      </c>
      <c r="X343" s="10">
        <v>14.95</v>
      </c>
      <c r="Y343" s="14">
        <f>IF(AND(Table1[[#This Row],[Quantity]]&gt;20,Table1[[#This Row],[Quantity]]&lt;=50),3%,IF(AND(Table1[[#This Row],[Quantity]]&gt;50,Table1[[#This Row],[Quantity]]&lt;=100),5%,IF(Table1[[#This Row],[Quantity]]&gt;100,7%,0)))</f>
        <v>0.05</v>
      </c>
      <c r="Z343" s="10">
        <f>Table1[[#This Row],[Sales Values]]*(1-Table1[[#This Row],[Discount]])</f>
        <v>3093.39</v>
      </c>
      <c r="AA343" s="10">
        <f>Table1[[#This Row],[Sales Values]]+(Table1[[#This Row],[Sales Values]]*1.05%)</f>
        <v>3290.3900999999996</v>
      </c>
      <c r="AB343" s="10">
        <f>Table1[[#This Row],[Sales Values]]*1.05</f>
        <v>3419.0099999999998</v>
      </c>
      <c r="AC343" s="10" t="str">
        <f t="shared" si="29"/>
        <v>Hyperwotsit</v>
      </c>
      <c r="AD343" t="s">
        <v>20</v>
      </c>
    </row>
    <row r="344" spans="1:30" x14ac:dyDescent="0.3">
      <c r="A344">
        <v>1179</v>
      </c>
      <c r="B344" t="s">
        <v>3761</v>
      </c>
      <c r="C344" t="s">
        <v>3314</v>
      </c>
      <c r="D344" t="s">
        <v>15</v>
      </c>
      <c r="E344" t="s">
        <v>16</v>
      </c>
      <c r="F344">
        <v>90</v>
      </c>
      <c r="G344" t="s">
        <v>3762</v>
      </c>
      <c r="H344" t="s">
        <v>985</v>
      </c>
      <c r="I344" t="s">
        <v>38</v>
      </c>
      <c r="J344" s="8">
        <v>44709</v>
      </c>
      <c r="K344" s="6" t="str">
        <f t="shared" si="25"/>
        <v>2022</v>
      </c>
      <c r="L344" s="6" t="str">
        <f t="shared" si="26"/>
        <v>May</v>
      </c>
      <c r="M344">
        <v>99</v>
      </c>
      <c r="N344" s="10">
        <f t="shared" si="27"/>
        <v>2.0099999999999998</v>
      </c>
      <c r="O344">
        <f t="shared" si="28"/>
        <v>20</v>
      </c>
      <c r="P344">
        <v>0.5</v>
      </c>
      <c r="Q344" s="11">
        <f>Table1[[#This Row],[Quantity]]*Table1[[#This Row],[Case Size]]</f>
        <v>1980</v>
      </c>
      <c r="R344" s="10">
        <f>Table1[[#This Row],[ Sales Volume]]*Table1[[#This Row],[Cost]]</f>
        <v>3979.7999999999997</v>
      </c>
      <c r="S344" s="10">
        <f>Table1[[#This Row],[Sales Values]]-(Table1[[#This Row],[Sales Values]]*0.25)</f>
        <v>2984.85</v>
      </c>
      <c r="T344" s="10">
        <f>Table1[[#This Row],[Manufacturing Cost]]-Table1[[#This Row],[Delivery Cost]]</f>
        <v>2935.35</v>
      </c>
      <c r="U344" s="10">
        <f>Table1[[#This Row],[Quantity]]*Table1[[#This Row],[Delivery]]</f>
        <v>49.5</v>
      </c>
      <c r="V344" s="10">
        <f>Table1[[#This Row],[Sales Values]]-Table1[[#This Row],[Manufacturing Cost]]</f>
        <v>994.94999999999982</v>
      </c>
      <c r="W344" s="13">
        <f>Table1[[#This Row],[Profit]]/Table1[[#This Row],[Sales Values]]</f>
        <v>0.24999999999999997</v>
      </c>
      <c r="X344" s="10">
        <v>14.95</v>
      </c>
      <c r="Y344" s="14">
        <f>IF(AND(Table1[[#This Row],[Quantity]]&gt;20,Table1[[#This Row],[Quantity]]&lt;=50),3%,IF(AND(Table1[[#This Row],[Quantity]]&gt;50,Table1[[#This Row],[Quantity]]&lt;=100),5%,IF(Table1[[#This Row],[Quantity]]&gt;100,7%,0)))</f>
        <v>0.05</v>
      </c>
      <c r="Z344" s="10">
        <f>Table1[[#This Row],[Sales Values]]*(1-Table1[[#This Row],[Discount]])</f>
        <v>3780.8099999999995</v>
      </c>
      <c r="AA344" s="10">
        <f>Table1[[#This Row],[Sales Values]]+(Table1[[#This Row],[Sales Values]]*1.05%)</f>
        <v>4021.5878999999995</v>
      </c>
      <c r="AB344" s="10">
        <f>Table1[[#This Row],[Sales Values]]*1.05</f>
        <v>4178.79</v>
      </c>
      <c r="AC344" s="10" t="str">
        <f t="shared" si="29"/>
        <v>Hyperwotsit</v>
      </c>
      <c r="AD344" t="s">
        <v>20</v>
      </c>
    </row>
    <row r="345" spans="1:30" x14ac:dyDescent="0.3">
      <c r="A345">
        <v>1180</v>
      </c>
      <c r="B345" t="s">
        <v>592</v>
      </c>
      <c r="C345" t="s">
        <v>3763</v>
      </c>
      <c r="D345" t="s">
        <v>28</v>
      </c>
      <c r="E345" t="s">
        <v>29</v>
      </c>
      <c r="F345">
        <v>60</v>
      </c>
      <c r="G345" t="s">
        <v>3762</v>
      </c>
      <c r="H345" t="s">
        <v>3764</v>
      </c>
      <c r="I345" t="s">
        <v>32</v>
      </c>
      <c r="J345" s="8">
        <v>44222</v>
      </c>
      <c r="K345" s="6" t="str">
        <f t="shared" si="25"/>
        <v>2021</v>
      </c>
      <c r="L345" s="6" t="str">
        <f t="shared" si="26"/>
        <v>Jan</v>
      </c>
      <c r="M345">
        <v>19</v>
      </c>
      <c r="N345" s="10">
        <f t="shared" si="27"/>
        <v>2.0099999999999998</v>
      </c>
      <c r="O345">
        <f t="shared" si="28"/>
        <v>20</v>
      </c>
      <c r="P345">
        <v>0.5</v>
      </c>
      <c r="Q345" s="12">
        <f>Table1[[#This Row],[Quantity]]*Table1[[#This Row],[Case Size]]</f>
        <v>380</v>
      </c>
      <c r="R345" s="10">
        <f>Table1[[#This Row],[ Sales Volume]]*Table1[[#This Row],[Cost]]</f>
        <v>763.8</v>
      </c>
      <c r="S345" s="10">
        <f>Table1[[#This Row],[Sales Values]]-(Table1[[#This Row],[Sales Values]]*0.25)</f>
        <v>572.84999999999991</v>
      </c>
      <c r="T345" s="10">
        <f>Table1[[#This Row],[Manufacturing Cost]]-Table1[[#This Row],[Delivery Cost]]</f>
        <v>563.34999999999991</v>
      </c>
      <c r="U345" s="10">
        <f>Table1[[#This Row],[Quantity]]*Table1[[#This Row],[Delivery]]</f>
        <v>9.5</v>
      </c>
      <c r="V345" s="10">
        <f>Table1[[#This Row],[Sales Values]]-Table1[[#This Row],[Manufacturing Cost]]</f>
        <v>190.95000000000005</v>
      </c>
      <c r="W345" s="13">
        <f>Table1[[#This Row],[Profit]]/Table1[[#This Row],[Sales Values]]</f>
        <v>0.25000000000000006</v>
      </c>
      <c r="X345" s="10">
        <v>14.95</v>
      </c>
      <c r="Y345" s="14">
        <f>IF(AND(Table1[[#This Row],[Quantity]]&gt;20,Table1[[#This Row],[Quantity]]&lt;=50),3%,IF(AND(Table1[[#This Row],[Quantity]]&gt;50,Table1[[#This Row],[Quantity]]&lt;=100),5%,IF(Table1[[#This Row],[Quantity]]&gt;100,7%,0)))</f>
        <v>0</v>
      </c>
      <c r="Z345" s="10">
        <f>Table1[[#This Row],[Sales Values]]*(1-Table1[[#This Row],[Discount]])</f>
        <v>763.8</v>
      </c>
      <c r="AA345" s="10">
        <f>Table1[[#This Row],[Sales Values]]+(Table1[[#This Row],[Sales Values]]*1.05%)</f>
        <v>771.81989999999996</v>
      </c>
      <c r="AB345" s="10">
        <f>Table1[[#This Row],[Sales Values]]*1.05</f>
        <v>801.99</v>
      </c>
      <c r="AC345" s="10" t="str">
        <f t="shared" si="29"/>
        <v>Hyperwotsit</v>
      </c>
      <c r="AD345" t="s">
        <v>20</v>
      </c>
    </row>
    <row r="346" spans="1:30" x14ac:dyDescent="0.3">
      <c r="A346">
        <v>1187</v>
      </c>
      <c r="B346" t="s">
        <v>3778</v>
      </c>
      <c r="C346" t="s">
        <v>3779</v>
      </c>
      <c r="D346" t="s">
        <v>15</v>
      </c>
      <c r="E346" t="s">
        <v>16</v>
      </c>
      <c r="F346">
        <v>60</v>
      </c>
      <c r="G346" t="s">
        <v>3780</v>
      </c>
      <c r="H346" t="s">
        <v>1508</v>
      </c>
      <c r="I346" t="s">
        <v>32</v>
      </c>
      <c r="J346" s="8">
        <v>44377</v>
      </c>
      <c r="K346" s="6" t="str">
        <f t="shared" si="25"/>
        <v>2021</v>
      </c>
      <c r="L346" s="6" t="str">
        <f t="shared" si="26"/>
        <v>Jun</v>
      </c>
      <c r="M346">
        <v>2</v>
      </c>
      <c r="N346" s="10">
        <f t="shared" si="27"/>
        <v>2.0099999999999998</v>
      </c>
      <c r="O346">
        <f t="shared" si="28"/>
        <v>20</v>
      </c>
      <c r="P346">
        <v>0.5</v>
      </c>
      <c r="Q346" s="12">
        <f>Table1[[#This Row],[Quantity]]*Table1[[#This Row],[Case Size]]</f>
        <v>40</v>
      </c>
      <c r="R346" s="10">
        <f>Table1[[#This Row],[ Sales Volume]]*Table1[[#This Row],[Cost]]</f>
        <v>80.399999999999991</v>
      </c>
      <c r="S346" s="10">
        <f>Table1[[#This Row],[Sales Values]]-(Table1[[#This Row],[Sales Values]]*0.25)</f>
        <v>60.3</v>
      </c>
      <c r="T346" s="10">
        <f>Table1[[#This Row],[Manufacturing Cost]]-Table1[[#This Row],[Delivery Cost]]</f>
        <v>59.3</v>
      </c>
      <c r="U346" s="10">
        <f>Table1[[#This Row],[Quantity]]*Table1[[#This Row],[Delivery]]</f>
        <v>1</v>
      </c>
      <c r="V346" s="10">
        <f>Table1[[#This Row],[Sales Values]]-Table1[[#This Row],[Manufacturing Cost]]</f>
        <v>20.099999999999994</v>
      </c>
      <c r="W346" s="13">
        <f>Table1[[#This Row],[Profit]]/Table1[[#This Row],[Sales Values]]</f>
        <v>0.24999999999999994</v>
      </c>
      <c r="X346" s="10">
        <v>14.95</v>
      </c>
      <c r="Y346" s="14">
        <f>IF(AND(Table1[[#This Row],[Quantity]]&gt;20,Table1[[#This Row],[Quantity]]&lt;=50),3%,IF(AND(Table1[[#This Row],[Quantity]]&gt;50,Table1[[#This Row],[Quantity]]&lt;=100),5%,IF(Table1[[#This Row],[Quantity]]&gt;100,7%,0)))</f>
        <v>0</v>
      </c>
      <c r="Z346" s="10">
        <f>Table1[[#This Row],[Sales Values]]*(1-Table1[[#This Row],[Discount]])</f>
        <v>80.399999999999991</v>
      </c>
      <c r="AA346" s="10">
        <f>Table1[[#This Row],[Sales Values]]+(Table1[[#This Row],[Sales Values]]*1.05%)</f>
        <v>81.244199999999992</v>
      </c>
      <c r="AB346" s="10">
        <f>Table1[[#This Row],[Sales Values]]*1.05</f>
        <v>84.42</v>
      </c>
      <c r="AC346" s="10" t="str">
        <f t="shared" si="29"/>
        <v>Hyperwotsit</v>
      </c>
      <c r="AD346" t="s">
        <v>20</v>
      </c>
    </row>
    <row r="347" spans="1:30" x14ac:dyDescent="0.3">
      <c r="A347">
        <v>1188</v>
      </c>
      <c r="B347" t="s">
        <v>3781</v>
      </c>
      <c r="C347" t="s">
        <v>2643</v>
      </c>
      <c r="D347" t="s">
        <v>41</v>
      </c>
      <c r="E347" t="s">
        <v>16</v>
      </c>
      <c r="F347">
        <v>60</v>
      </c>
      <c r="G347" t="s">
        <v>3782</v>
      </c>
      <c r="H347" t="s">
        <v>3783</v>
      </c>
      <c r="I347" t="s">
        <v>124</v>
      </c>
      <c r="J347" s="8">
        <v>44813</v>
      </c>
      <c r="K347" s="6" t="str">
        <f t="shared" si="25"/>
        <v>2022</v>
      </c>
      <c r="L347" s="6" t="str">
        <f t="shared" si="26"/>
        <v>Sep</v>
      </c>
      <c r="M347">
        <v>4</v>
      </c>
      <c r="N347" s="10">
        <f t="shared" si="27"/>
        <v>3.49</v>
      </c>
      <c r="O347">
        <f t="shared" si="28"/>
        <v>20</v>
      </c>
      <c r="P347">
        <v>0.5</v>
      </c>
      <c r="Q347" s="12">
        <f>Table1[[#This Row],[Quantity]]*Table1[[#This Row],[Case Size]]</f>
        <v>80</v>
      </c>
      <c r="R347" s="10">
        <f>Table1[[#This Row],[ Sales Volume]]*Table1[[#This Row],[Cost]]</f>
        <v>279.20000000000005</v>
      </c>
      <c r="S347" s="10">
        <f>Table1[[#This Row],[Sales Values]]-(Table1[[#This Row],[Sales Values]]*0.25)</f>
        <v>209.40000000000003</v>
      </c>
      <c r="T347" s="10">
        <f>Table1[[#This Row],[Manufacturing Cost]]-Table1[[#This Row],[Delivery Cost]]</f>
        <v>207.40000000000003</v>
      </c>
      <c r="U347" s="10">
        <f>Table1[[#This Row],[Quantity]]*Table1[[#This Row],[Delivery]]</f>
        <v>2</v>
      </c>
      <c r="V347" s="10">
        <f>Table1[[#This Row],[Sales Values]]-Table1[[#This Row],[Manufacturing Cost]]</f>
        <v>69.800000000000011</v>
      </c>
      <c r="W347" s="13">
        <f>Table1[[#This Row],[Profit]]/Table1[[#This Row],[Sales Values]]</f>
        <v>0.25</v>
      </c>
      <c r="X347" s="10">
        <v>14.95</v>
      </c>
      <c r="Y347" s="14">
        <f>IF(AND(Table1[[#This Row],[Quantity]]&gt;20,Table1[[#This Row],[Quantity]]&lt;=50),3%,IF(AND(Table1[[#This Row],[Quantity]]&gt;50,Table1[[#This Row],[Quantity]]&lt;=100),5%,IF(Table1[[#This Row],[Quantity]]&gt;100,7%,0)))</f>
        <v>0</v>
      </c>
      <c r="Z347" s="10">
        <f>Table1[[#This Row],[Sales Values]]*(1-Table1[[#This Row],[Discount]])</f>
        <v>279.20000000000005</v>
      </c>
      <c r="AA347" s="10">
        <f>Table1[[#This Row],[Sales Values]]+(Table1[[#This Row],[Sales Values]]*1.05%)</f>
        <v>282.13160000000005</v>
      </c>
      <c r="AB347" s="10">
        <f>Table1[[#This Row],[Sales Values]]*1.05</f>
        <v>293.16000000000008</v>
      </c>
      <c r="AC347" s="10" t="str">
        <f t="shared" si="29"/>
        <v>Superwossname</v>
      </c>
      <c r="AD347" t="s">
        <v>101</v>
      </c>
    </row>
    <row r="348" spans="1:30" x14ac:dyDescent="0.3">
      <c r="A348">
        <v>1189</v>
      </c>
      <c r="B348" t="s">
        <v>3784</v>
      </c>
      <c r="C348" t="s">
        <v>3785</v>
      </c>
      <c r="D348" t="s">
        <v>51</v>
      </c>
      <c r="E348" t="s">
        <v>16</v>
      </c>
      <c r="F348">
        <v>60</v>
      </c>
      <c r="G348" t="s">
        <v>3786</v>
      </c>
      <c r="H348" t="s">
        <v>2447</v>
      </c>
      <c r="I348" t="s">
        <v>1869</v>
      </c>
      <c r="J348" s="8">
        <v>44594</v>
      </c>
      <c r="K348" s="6" t="str">
        <f t="shared" si="25"/>
        <v>2022</v>
      </c>
      <c r="L348" s="6" t="str">
        <f t="shared" si="26"/>
        <v>Feb</v>
      </c>
      <c r="M348">
        <v>20</v>
      </c>
      <c r="N348" s="10">
        <f t="shared" si="27"/>
        <v>2.0099999999999998</v>
      </c>
      <c r="O348">
        <f t="shared" si="28"/>
        <v>20</v>
      </c>
      <c r="P348">
        <v>0.5</v>
      </c>
      <c r="Q348" s="11">
        <f>Table1[[#This Row],[Quantity]]*Table1[[#This Row],[Case Size]]</f>
        <v>400</v>
      </c>
      <c r="R348" s="10">
        <f>Table1[[#This Row],[ Sales Volume]]*Table1[[#This Row],[Cost]]</f>
        <v>803.99999999999989</v>
      </c>
      <c r="S348" s="10">
        <f>Table1[[#This Row],[Sales Values]]-(Table1[[#This Row],[Sales Values]]*0.25)</f>
        <v>602.99999999999989</v>
      </c>
      <c r="T348" s="10">
        <f>Table1[[#This Row],[Manufacturing Cost]]-Table1[[#This Row],[Delivery Cost]]</f>
        <v>592.99999999999989</v>
      </c>
      <c r="U348" s="10">
        <f>Table1[[#This Row],[Quantity]]*Table1[[#This Row],[Delivery]]</f>
        <v>10</v>
      </c>
      <c r="V348" s="10">
        <f>Table1[[#This Row],[Sales Values]]-Table1[[#This Row],[Manufacturing Cost]]</f>
        <v>201</v>
      </c>
      <c r="W348" s="13">
        <f>Table1[[#This Row],[Profit]]/Table1[[#This Row],[Sales Values]]</f>
        <v>0.25000000000000006</v>
      </c>
      <c r="X348" s="10">
        <v>14.95</v>
      </c>
      <c r="Y348" s="14">
        <f>IF(AND(Table1[[#This Row],[Quantity]]&gt;20,Table1[[#This Row],[Quantity]]&lt;=50),3%,IF(AND(Table1[[#This Row],[Quantity]]&gt;50,Table1[[#This Row],[Quantity]]&lt;=100),5%,IF(Table1[[#This Row],[Quantity]]&gt;100,7%,0)))</f>
        <v>0</v>
      </c>
      <c r="Z348" s="10">
        <f>Table1[[#This Row],[Sales Values]]*(1-Table1[[#This Row],[Discount]])</f>
        <v>803.99999999999989</v>
      </c>
      <c r="AA348" s="10">
        <f>Table1[[#This Row],[Sales Values]]+(Table1[[#This Row],[Sales Values]]*1.05%)</f>
        <v>812.44199999999989</v>
      </c>
      <c r="AB348" s="10">
        <f>Table1[[#This Row],[Sales Values]]*1.05</f>
        <v>844.19999999999993</v>
      </c>
      <c r="AC348" s="10" t="str">
        <f t="shared" si="29"/>
        <v>Hyperwotsit</v>
      </c>
      <c r="AD348" t="s">
        <v>20</v>
      </c>
    </row>
    <row r="349" spans="1:30" x14ac:dyDescent="0.3">
      <c r="A349">
        <v>1191</v>
      </c>
      <c r="B349" t="s">
        <v>2721</v>
      </c>
      <c r="C349" t="s">
        <v>1607</v>
      </c>
      <c r="D349" t="s">
        <v>621</v>
      </c>
      <c r="E349" t="s">
        <v>29</v>
      </c>
      <c r="F349">
        <v>60</v>
      </c>
      <c r="G349" t="s">
        <v>3789</v>
      </c>
      <c r="H349" t="s">
        <v>3790</v>
      </c>
      <c r="I349" t="s">
        <v>32</v>
      </c>
      <c r="J349" s="8">
        <v>43922</v>
      </c>
      <c r="K349" s="6" t="str">
        <f t="shared" si="25"/>
        <v>2020</v>
      </c>
      <c r="L349" s="6" t="str">
        <f t="shared" si="26"/>
        <v>Apr</v>
      </c>
      <c r="M349">
        <v>38</v>
      </c>
      <c r="N349" s="10">
        <f t="shared" si="27"/>
        <v>2.0099999999999998</v>
      </c>
      <c r="O349">
        <f t="shared" si="28"/>
        <v>20</v>
      </c>
      <c r="P349">
        <v>0.5</v>
      </c>
      <c r="Q349" s="12">
        <f>Table1[[#This Row],[Quantity]]*Table1[[#This Row],[Case Size]]</f>
        <v>760</v>
      </c>
      <c r="R349" s="10">
        <f>Table1[[#This Row],[ Sales Volume]]*Table1[[#This Row],[Cost]]</f>
        <v>1527.6</v>
      </c>
      <c r="S349" s="10">
        <f>Table1[[#This Row],[Sales Values]]-(Table1[[#This Row],[Sales Values]]*0.25)</f>
        <v>1145.6999999999998</v>
      </c>
      <c r="T349" s="10">
        <f>Table1[[#This Row],[Manufacturing Cost]]-Table1[[#This Row],[Delivery Cost]]</f>
        <v>1126.6999999999998</v>
      </c>
      <c r="U349" s="10">
        <f>Table1[[#This Row],[Quantity]]*Table1[[#This Row],[Delivery]]</f>
        <v>19</v>
      </c>
      <c r="V349" s="10">
        <f>Table1[[#This Row],[Sales Values]]-Table1[[#This Row],[Manufacturing Cost]]</f>
        <v>381.90000000000009</v>
      </c>
      <c r="W349" s="13">
        <f>Table1[[#This Row],[Profit]]/Table1[[#This Row],[Sales Values]]</f>
        <v>0.25000000000000006</v>
      </c>
      <c r="X349" s="10">
        <v>14.95</v>
      </c>
      <c r="Y349" s="14">
        <f>IF(AND(Table1[[#This Row],[Quantity]]&gt;20,Table1[[#This Row],[Quantity]]&lt;=50),3%,IF(AND(Table1[[#This Row],[Quantity]]&gt;50,Table1[[#This Row],[Quantity]]&lt;=100),5%,IF(Table1[[#This Row],[Quantity]]&gt;100,7%,0)))</f>
        <v>0.03</v>
      </c>
      <c r="Z349" s="10">
        <f>Table1[[#This Row],[Sales Values]]*(1-Table1[[#This Row],[Discount]])</f>
        <v>1481.7719999999999</v>
      </c>
      <c r="AA349" s="10">
        <f>Table1[[#This Row],[Sales Values]]+(Table1[[#This Row],[Sales Values]]*1.05%)</f>
        <v>1543.6397999999999</v>
      </c>
      <c r="AB349" s="10">
        <f>Table1[[#This Row],[Sales Values]]*1.05</f>
        <v>1603.98</v>
      </c>
      <c r="AC349" s="10" t="str">
        <f t="shared" si="29"/>
        <v>Hyperwotsit</v>
      </c>
      <c r="AD349" t="s">
        <v>20</v>
      </c>
    </row>
    <row r="350" spans="1:30" x14ac:dyDescent="0.3">
      <c r="A350">
        <v>1192</v>
      </c>
      <c r="B350" t="s">
        <v>3791</v>
      </c>
      <c r="C350" t="s">
        <v>727</v>
      </c>
      <c r="D350" t="s">
        <v>28</v>
      </c>
      <c r="E350" t="s">
        <v>29</v>
      </c>
      <c r="F350">
        <v>90</v>
      </c>
      <c r="G350" t="s">
        <v>3792</v>
      </c>
      <c r="H350" t="s">
        <v>3793</v>
      </c>
      <c r="I350" t="s">
        <v>173</v>
      </c>
      <c r="J350" s="8">
        <v>44901</v>
      </c>
      <c r="K350" s="6" t="str">
        <f t="shared" si="25"/>
        <v>2022</v>
      </c>
      <c r="L350" s="6" t="str">
        <f t="shared" si="26"/>
        <v>Dec</v>
      </c>
      <c r="M350">
        <v>97</v>
      </c>
      <c r="N350" s="10">
        <f t="shared" si="27"/>
        <v>2.0099999999999998</v>
      </c>
      <c r="O350">
        <f t="shared" si="28"/>
        <v>20</v>
      </c>
      <c r="P350">
        <v>0.5</v>
      </c>
      <c r="Q350" s="11">
        <f>Table1[[#This Row],[Quantity]]*Table1[[#This Row],[Case Size]]</f>
        <v>1940</v>
      </c>
      <c r="R350" s="10">
        <f>Table1[[#This Row],[ Sales Volume]]*Table1[[#This Row],[Cost]]</f>
        <v>3899.3999999999996</v>
      </c>
      <c r="S350" s="10">
        <f>Table1[[#This Row],[Sales Values]]-(Table1[[#This Row],[Sales Values]]*0.25)</f>
        <v>2924.5499999999997</v>
      </c>
      <c r="T350" s="10">
        <f>Table1[[#This Row],[Manufacturing Cost]]-Table1[[#This Row],[Delivery Cost]]</f>
        <v>2876.0499999999997</v>
      </c>
      <c r="U350" s="10">
        <f>Table1[[#This Row],[Quantity]]*Table1[[#This Row],[Delivery]]</f>
        <v>48.5</v>
      </c>
      <c r="V350" s="10">
        <f>Table1[[#This Row],[Sales Values]]-Table1[[#This Row],[Manufacturing Cost]]</f>
        <v>974.84999999999991</v>
      </c>
      <c r="W350" s="13">
        <f>Table1[[#This Row],[Profit]]/Table1[[#This Row],[Sales Values]]</f>
        <v>0.25</v>
      </c>
      <c r="X350" s="10">
        <v>14.95</v>
      </c>
      <c r="Y350" s="14">
        <f>IF(AND(Table1[[#This Row],[Quantity]]&gt;20,Table1[[#This Row],[Quantity]]&lt;=50),3%,IF(AND(Table1[[#This Row],[Quantity]]&gt;50,Table1[[#This Row],[Quantity]]&lt;=100),5%,IF(Table1[[#This Row],[Quantity]]&gt;100,7%,0)))</f>
        <v>0.05</v>
      </c>
      <c r="Z350" s="10">
        <f>Table1[[#This Row],[Sales Values]]*(1-Table1[[#This Row],[Discount]])</f>
        <v>3704.4299999999994</v>
      </c>
      <c r="AA350" s="10">
        <f>Table1[[#This Row],[Sales Values]]+(Table1[[#This Row],[Sales Values]]*1.05%)</f>
        <v>3940.3436999999994</v>
      </c>
      <c r="AB350" s="10">
        <f>Table1[[#This Row],[Sales Values]]*1.05</f>
        <v>4094.37</v>
      </c>
      <c r="AC350" s="10" t="str">
        <f t="shared" si="29"/>
        <v>Hyperwotsit</v>
      </c>
      <c r="AD350" t="s">
        <v>20</v>
      </c>
    </row>
    <row r="351" spans="1:30" x14ac:dyDescent="0.3">
      <c r="A351">
        <v>1198</v>
      </c>
      <c r="B351" t="s">
        <v>2184</v>
      </c>
      <c r="C351" t="s">
        <v>3808</v>
      </c>
      <c r="D351" t="s">
        <v>28</v>
      </c>
      <c r="E351" t="s">
        <v>29</v>
      </c>
      <c r="F351">
        <v>30</v>
      </c>
      <c r="G351" t="s">
        <v>3809</v>
      </c>
      <c r="H351" t="s">
        <v>3810</v>
      </c>
      <c r="I351" t="s">
        <v>32</v>
      </c>
      <c r="J351" s="8">
        <v>44594</v>
      </c>
      <c r="K351" s="6" t="str">
        <f t="shared" si="25"/>
        <v>2022</v>
      </c>
      <c r="L351" s="6" t="str">
        <f t="shared" si="26"/>
        <v>Feb</v>
      </c>
      <c r="M351">
        <v>60</v>
      </c>
      <c r="N351" s="10">
        <f t="shared" si="27"/>
        <v>2.0099999999999998</v>
      </c>
      <c r="O351">
        <f t="shared" si="28"/>
        <v>20</v>
      </c>
      <c r="P351">
        <v>0.5</v>
      </c>
      <c r="Q351" s="11">
        <f>Table1[[#This Row],[Quantity]]*Table1[[#This Row],[Case Size]]</f>
        <v>1200</v>
      </c>
      <c r="R351" s="10">
        <f>Table1[[#This Row],[ Sales Volume]]*Table1[[#This Row],[Cost]]</f>
        <v>2411.9999999999995</v>
      </c>
      <c r="S351" s="10">
        <f>Table1[[#This Row],[Sales Values]]-(Table1[[#This Row],[Sales Values]]*0.25)</f>
        <v>1808.9999999999995</v>
      </c>
      <c r="T351" s="10">
        <f>Table1[[#This Row],[Manufacturing Cost]]-Table1[[#This Row],[Delivery Cost]]</f>
        <v>1778.9999999999995</v>
      </c>
      <c r="U351" s="10">
        <f>Table1[[#This Row],[Quantity]]*Table1[[#This Row],[Delivery]]</f>
        <v>30</v>
      </c>
      <c r="V351" s="10">
        <f>Table1[[#This Row],[Sales Values]]-Table1[[#This Row],[Manufacturing Cost]]</f>
        <v>603</v>
      </c>
      <c r="W351" s="13">
        <f>Table1[[#This Row],[Profit]]/Table1[[#This Row],[Sales Values]]</f>
        <v>0.25000000000000006</v>
      </c>
      <c r="X351" s="10">
        <v>14.95</v>
      </c>
      <c r="Y351" s="14">
        <f>IF(AND(Table1[[#This Row],[Quantity]]&gt;20,Table1[[#This Row],[Quantity]]&lt;=50),3%,IF(AND(Table1[[#This Row],[Quantity]]&gt;50,Table1[[#This Row],[Quantity]]&lt;=100),5%,IF(Table1[[#This Row],[Quantity]]&gt;100,7%,0)))</f>
        <v>0.05</v>
      </c>
      <c r="Z351" s="10">
        <f>Table1[[#This Row],[Sales Values]]*(1-Table1[[#This Row],[Discount]])</f>
        <v>2291.3999999999996</v>
      </c>
      <c r="AA351" s="10">
        <f>Table1[[#This Row],[Sales Values]]+(Table1[[#This Row],[Sales Values]]*1.05%)</f>
        <v>2437.3259999999996</v>
      </c>
      <c r="AB351" s="10">
        <f>Table1[[#This Row],[Sales Values]]*1.05</f>
        <v>2532.5999999999995</v>
      </c>
      <c r="AC351" s="10" t="str">
        <f t="shared" si="29"/>
        <v>Hyperwotsit</v>
      </c>
      <c r="AD351" t="s">
        <v>20</v>
      </c>
    </row>
    <row r="352" spans="1:30" x14ac:dyDescent="0.3">
      <c r="A352">
        <v>1199</v>
      </c>
      <c r="B352" t="s">
        <v>3811</v>
      </c>
      <c r="C352" t="s">
        <v>3812</v>
      </c>
      <c r="D352" t="s">
        <v>28</v>
      </c>
      <c r="E352" t="s">
        <v>29</v>
      </c>
      <c r="F352">
        <v>90</v>
      </c>
      <c r="G352" t="s">
        <v>14493</v>
      </c>
      <c r="H352" t="s">
        <v>3814</v>
      </c>
      <c r="I352" t="s">
        <v>32</v>
      </c>
      <c r="J352" s="8">
        <v>44425</v>
      </c>
      <c r="K352" s="6" t="str">
        <f t="shared" si="25"/>
        <v>2021</v>
      </c>
      <c r="L352" s="6" t="str">
        <f t="shared" si="26"/>
        <v>Aug</v>
      </c>
      <c r="M352">
        <v>20</v>
      </c>
      <c r="N352" s="10">
        <f t="shared" si="27"/>
        <v>3.49</v>
      </c>
      <c r="O352">
        <f t="shared" si="28"/>
        <v>20</v>
      </c>
      <c r="P352">
        <v>0.5</v>
      </c>
      <c r="Q352" s="12">
        <f>Table1[[#This Row],[Quantity]]*Table1[[#This Row],[Case Size]]</f>
        <v>400</v>
      </c>
      <c r="R352" s="10">
        <f>Table1[[#This Row],[ Sales Volume]]*Table1[[#This Row],[Cost]]</f>
        <v>1396</v>
      </c>
      <c r="S352" s="10">
        <f>Table1[[#This Row],[Sales Values]]-(Table1[[#This Row],[Sales Values]]*0.25)</f>
        <v>1047</v>
      </c>
      <c r="T352" s="10">
        <f>Table1[[#This Row],[Manufacturing Cost]]-Table1[[#This Row],[Delivery Cost]]</f>
        <v>1037</v>
      </c>
      <c r="U352" s="10">
        <f>Table1[[#This Row],[Quantity]]*Table1[[#This Row],[Delivery]]</f>
        <v>10</v>
      </c>
      <c r="V352" s="10">
        <f>Table1[[#This Row],[Sales Values]]-Table1[[#This Row],[Manufacturing Cost]]</f>
        <v>349</v>
      </c>
      <c r="W352" s="13">
        <f>Table1[[#This Row],[Profit]]/Table1[[#This Row],[Sales Values]]</f>
        <v>0.25</v>
      </c>
      <c r="X352" s="10">
        <v>14.95</v>
      </c>
      <c r="Y352" s="14">
        <f>IF(AND(Table1[[#This Row],[Quantity]]&gt;20,Table1[[#This Row],[Quantity]]&lt;=50),3%,IF(AND(Table1[[#This Row],[Quantity]]&gt;50,Table1[[#This Row],[Quantity]]&lt;=100),5%,IF(Table1[[#This Row],[Quantity]]&gt;100,7%,0)))</f>
        <v>0</v>
      </c>
      <c r="Z352" s="10">
        <f>Table1[[#This Row],[Sales Values]]*(1-Table1[[#This Row],[Discount]])</f>
        <v>1396</v>
      </c>
      <c r="AA352" s="10">
        <f>Table1[[#This Row],[Sales Values]]+(Table1[[#This Row],[Sales Values]]*1.05%)</f>
        <v>1410.6579999999999</v>
      </c>
      <c r="AB352" s="10">
        <f>Table1[[#This Row],[Sales Values]]*1.05</f>
        <v>1465.8</v>
      </c>
      <c r="AC352" s="10" t="str">
        <f t="shared" si="29"/>
        <v>Superwossname</v>
      </c>
      <c r="AD352" t="s">
        <v>101</v>
      </c>
    </row>
    <row r="353" spans="1:30" x14ac:dyDescent="0.3">
      <c r="A353">
        <v>1203</v>
      </c>
      <c r="B353" t="s">
        <v>3823</v>
      </c>
      <c r="C353" t="s">
        <v>3824</v>
      </c>
      <c r="D353" t="s">
        <v>51</v>
      </c>
      <c r="E353" t="s">
        <v>16</v>
      </c>
      <c r="F353">
        <v>60</v>
      </c>
      <c r="G353" t="s">
        <v>14301</v>
      </c>
      <c r="H353" t="s">
        <v>3826</v>
      </c>
      <c r="I353" t="s">
        <v>20</v>
      </c>
      <c r="J353" s="8">
        <v>43966</v>
      </c>
      <c r="K353" s="6" t="str">
        <f t="shared" si="25"/>
        <v>2020</v>
      </c>
      <c r="L353" s="6" t="str">
        <f t="shared" si="26"/>
        <v>May</v>
      </c>
      <c r="M353">
        <v>78</v>
      </c>
      <c r="N353" s="10">
        <f t="shared" si="27"/>
        <v>1.89</v>
      </c>
      <c r="O353">
        <f t="shared" si="28"/>
        <v>18</v>
      </c>
      <c r="P353">
        <v>0.5</v>
      </c>
      <c r="Q353" s="12">
        <f>Table1[[#This Row],[Quantity]]*Table1[[#This Row],[Case Size]]</f>
        <v>1404</v>
      </c>
      <c r="R353" s="10">
        <f>Table1[[#This Row],[ Sales Volume]]*Table1[[#This Row],[Cost]]</f>
        <v>2653.56</v>
      </c>
      <c r="S353" s="10">
        <f>Table1[[#This Row],[Sales Values]]-(Table1[[#This Row],[Sales Values]]*0.25)</f>
        <v>1990.17</v>
      </c>
      <c r="T353" s="10">
        <f>Table1[[#This Row],[Manufacturing Cost]]-Table1[[#This Row],[Delivery Cost]]</f>
        <v>1951.17</v>
      </c>
      <c r="U353" s="10">
        <f>Table1[[#This Row],[Quantity]]*Table1[[#This Row],[Delivery]]</f>
        <v>39</v>
      </c>
      <c r="V353" s="10">
        <f>Table1[[#This Row],[Sales Values]]-Table1[[#This Row],[Manufacturing Cost]]</f>
        <v>663.38999999999987</v>
      </c>
      <c r="W353" s="13">
        <f>Table1[[#This Row],[Profit]]/Table1[[#This Row],[Sales Values]]</f>
        <v>0.24999999999999994</v>
      </c>
      <c r="X353" s="10">
        <v>14.95</v>
      </c>
      <c r="Y353" s="14">
        <f>IF(AND(Table1[[#This Row],[Quantity]]&gt;20,Table1[[#This Row],[Quantity]]&lt;=50),3%,IF(AND(Table1[[#This Row],[Quantity]]&gt;50,Table1[[#This Row],[Quantity]]&lt;=100),5%,IF(Table1[[#This Row],[Quantity]]&gt;100,7%,0)))</f>
        <v>0.05</v>
      </c>
      <c r="Z353" s="10">
        <f>Table1[[#This Row],[Sales Values]]*(1-Table1[[#This Row],[Discount]])</f>
        <v>2520.8819999999996</v>
      </c>
      <c r="AA353" s="10">
        <f>Table1[[#This Row],[Sales Values]]+(Table1[[#This Row],[Sales Values]]*1.05%)</f>
        <v>2681.42238</v>
      </c>
      <c r="AB353" s="10">
        <f>Table1[[#This Row],[Sales Values]]*1.05</f>
        <v>2786.2380000000003</v>
      </c>
      <c r="AC353" s="10" t="str">
        <f t="shared" si="29"/>
        <v>Gigastuff</v>
      </c>
      <c r="AD353" t="s">
        <v>45</v>
      </c>
    </row>
    <row r="354" spans="1:30" x14ac:dyDescent="0.3">
      <c r="A354">
        <v>1204</v>
      </c>
      <c r="B354" t="s">
        <v>3827</v>
      </c>
      <c r="C354" t="s">
        <v>669</v>
      </c>
      <c r="D354" t="s">
        <v>51</v>
      </c>
      <c r="E354" t="s">
        <v>16</v>
      </c>
      <c r="F354">
        <v>30</v>
      </c>
      <c r="G354" t="s">
        <v>3828</v>
      </c>
      <c r="H354" t="s">
        <v>2380</v>
      </c>
      <c r="I354" t="s">
        <v>173</v>
      </c>
      <c r="J354" s="8">
        <v>44422</v>
      </c>
      <c r="K354" s="6" t="str">
        <f t="shared" si="25"/>
        <v>2021</v>
      </c>
      <c r="L354" s="6" t="str">
        <f t="shared" si="26"/>
        <v>Aug</v>
      </c>
      <c r="M354">
        <v>23</v>
      </c>
      <c r="N354" s="10">
        <f t="shared" si="27"/>
        <v>1.89</v>
      </c>
      <c r="O354">
        <f t="shared" si="28"/>
        <v>18</v>
      </c>
      <c r="P354">
        <v>0.5</v>
      </c>
      <c r="Q354" s="12">
        <f>Table1[[#This Row],[Quantity]]*Table1[[#This Row],[Case Size]]</f>
        <v>414</v>
      </c>
      <c r="R354" s="10">
        <f>Table1[[#This Row],[ Sales Volume]]*Table1[[#This Row],[Cost]]</f>
        <v>782.45999999999992</v>
      </c>
      <c r="S354" s="10">
        <f>Table1[[#This Row],[Sales Values]]-(Table1[[#This Row],[Sales Values]]*0.25)</f>
        <v>586.84499999999991</v>
      </c>
      <c r="T354" s="10">
        <f>Table1[[#This Row],[Manufacturing Cost]]-Table1[[#This Row],[Delivery Cost]]</f>
        <v>575.34499999999991</v>
      </c>
      <c r="U354" s="10">
        <f>Table1[[#This Row],[Quantity]]*Table1[[#This Row],[Delivery]]</f>
        <v>11.5</v>
      </c>
      <c r="V354" s="10">
        <f>Table1[[#This Row],[Sales Values]]-Table1[[#This Row],[Manufacturing Cost]]</f>
        <v>195.61500000000001</v>
      </c>
      <c r="W354" s="13">
        <f>Table1[[#This Row],[Profit]]/Table1[[#This Row],[Sales Values]]</f>
        <v>0.25000000000000006</v>
      </c>
      <c r="X354" s="10">
        <v>14.95</v>
      </c>
      <c r="Y354" s="14">
        <f>IF(AND(Table1[[#This Row],[Quantity]]&gt;20,Table1[[#This Row],[Quantity]]&lt;=50),3%,IF(AND(Table1[[#This Row],[Quantity]]&gt;50,Table1[[#This Row],[Quantity]]&lt;=100),5%,IF(Table1[[#This Row],[Quantity]]&gt;100,7%,0)))</f>
        <v>0.03</v>
      </c>
      <c r="Z354" s="10">
        <f>Table1[[#This Row],[Sales Values]]*(1-Table1[[#This Row],[Discount]])</f>
        <v>758.98619999999994</v>
      </c>
      <c r="AA354" s="10">
        <f>Table1[[#This Row],[Sales Values]]+(Table1[[#This Row],[Sales Values]]*1.05%)</f>
        <v>790.67582999999991</v>
      </c>
      <c r="AB354" s="10">
        <f>Table1[[#This Row],[Sales Values]]*1.05</f>
        <v>821.58299999999997</v>
      </c>
      <c r="AC354" s="10" t="str">
        <f t="shared" si="29"/>
        <v>Gigastuff</v>
      </c>
      <c r="AD354" t="s">
        <v>45</v>
      </c>
    </row>
    <row r="355" spans="1:30" x14ac:dyDescent="0.3">
      <c r="A355">
        <v>1207</v>
      </c>
      <c r="B355" t="s">
        <v>3832</v>
      </c>
      <c r="C355" t="s">
        <v>1688</v>
      </c>
      <c r="D355" t="s">
        <v>51</v>
      </c>
      <c r="E355" t="s">
        <v>16</v>
      </c>
      <c r="F355">
        <v>30</v>
      </c>
      <c r="G355" t="s">
        <v>3833</v>
      </c>
      <c r="H355" t="s">
        <v>3834</v>
      </c>
      <c r="I355" t="s">
        <v>32</v>
      </c>
      <c r="J355" s="8">
        <v>44062</v>
      </c>
      <c r="K355" s="6" t="str">
        <f t="shared" si="25"/>
        <v>2020</v>
      </c>
      <c r="L355" s="6" t="str">
        <f t="shared" si="26"/>
        <v>Aug</v>
      </c>
      <c r="M355">
        <v>72</v>
      </c>
      <c r="N355" s="10">
        <f t="shared" si="27"/>
        <v>1.89</v>
      </c>
      <c r="O355">
        <f t="shared" si="28"/>
        <v>18</v>
      </c>
      <c r="P355">
        <v>0.5</v>
      </c>
      <c r="Q355" s="12">
        <f>Table1[[#This Row],[Quantity]]*Table1[[#This Row],[Case Size]]</f>
        <v>1296</v>
      </c>
      <c r="R355" s="10">
        <f>Table1[[#This Row],[ Sales Volume]]*Table1[[#This Row],[Cost]]</f>
        <v>2449.44</v>
      </c>
      <c r="S355" s="10">
        <f>Table1[[#This Row],[Sales Values]]-(Table1[[#This Row],[Sales Values]]*0.25)</f>
        <v>1837.08</v>
      </c>
      <c r="T355" s="10">
        <f>Table1[[#This Row],[Manufacturing Cost]]-Table1[[#This Row],[Delivery Cost]]</f>
        <v>1801.08</v>
      </c>
      <c r="U355" s="10">
        <f>Table1[[#This Row],[Quantity]]*Table1[[#This Row],[Delivery]]</f>
        <v>36</v>
      </c>
      <c r="V355" s="10">
        <f>Table1[[#This Row],[Sales Values]]-Table1[[#This Row],[Manufacturing Cost]]</f>
        <v>612.36000000000013</v>
      </c>
      <c r="W355" s="13">
        <f>Table1[[#This Row],[Profit]]/Table1[[#This Row],[Sales Values]]</f>
        <v>0.25000000000000006</v>
      </c>
      <c r="X355" s="10">
        <v>14.95</v>
      </c>
      <c r="Y355" s="14">
        <f>IF(AND(Table1[[#This Row],[Quantity]]&gt;20,Table1[[#This Row],[Quantity]]&lt;=50),3%,IF(AND(Table1[[#This Row],[Quantity]]&gt;50,Table1[[#This Row],[Quantity]]&lt;=100),5%,IF(Table1[[#This Row],[Quantity]]&gt;100,7%,0)))</f>
        <v>0.05</v>
      </c>
      <c r="Z355" s="10">
        <f>Table1[[#This Row],[Sales Values]]*(1-Table1[[#This Row],[Discount]])</f>
        <v>2326.9679999999998</v>
      </c>
      <c r="AA355" s="10">
        <f>Table1[[#This Row],[Sales Values]]+(Table1[[#This Row],[Sales Values]]*1.05%)</f>
        <v>2475.1591200000003</v>
      </c>
      <c r="AB355" s="10">
        <f>Table1[[#This Row],[Sales Values]]*1.05</f>
        <v>2571.9120000000003</v>
      </c>
      <c r="AC355" s="10" t="str">
        <f t="shared" si="29"/>
        <v>Gigastuff</v>
      </c>
      <c r="AD355" t="s">
        <v>45</v>
      </c>
    </row>
    <row r="356" spans="1:30" x14ac:dyDescent="0.3">
      <c r="A356">
        <v>1214</v>
      </c>
      <c r="B356" t="s">
        <v>1337</v>
      </c>
      <c r="C356" t="s">
        <v>3474</v>
      </c>
      <c r="D356" t="s">
        <v>28</v>
      </c>
      <c r="E356" t="s">
        <v>29</v>
      </c>
      <c r="F356">
        <v>90</v>
      </c>
      <c r="G356" t="s">
        <v>14495</v>
      </c>
      <c r="H356" t="s">
        <v>3851</v>
      </c>
      <c r="I356" t="s">
        <v>32</v>
      </c>
      <c r="J356" s="8">
        <v>44582</v>
      </c>
      <c r="K356" s="6" t="str">
        <f t="shared" si="25"/>
        <v>2022</v>
      </c>
      <c r="L356" s="6" t="str">
        <f t="shared" si="26"/>
        <v>Jan</v>
      </c>
      <c r="M356">
        <v>31</v>
      </c>
      <c r="N356" s="10">
        <f t="shared" si="27"/>
        <v>1.89</v>
      </c>
      <c r="O356">
        <f t="shared" si="28"/>
        <v>18</v>
      </c>
      <c r="P356">
        <v>0.5</v>
      </c>
      <c r="Q356" s="12">
        <f>Table1[[#This Row],[Quantity]]*Table1[[#This Row],[Case Size]]</f>
        <v>558</v>
      </c>
      <c r="R356" s="10">
        <f>Table1[[#This Row],[ Sales Volume]]*Table1[[#This Row],[Cost]]</f>
        <v>1054.6199999999999</v>
      </c>
      <c r="S356" s="10">
        <f>Table1[[#This Row],[Sales Values]]-(Table1[[#This Row],[Sales Values]]*0.25)</f>
        <v>790.96499999999992</v>
      </c>
      <c r="T356" s="10">
        <f>Table1[[#This Row],[Manufacturing Cost]]-Table1[[#This Row],[Delivery Cost]]</f>
        <v>775.46499999999992</v>
      </c>
      <c r="U356" s="10">
        <f>Table1[[#This Row],[Quantity]]*Table1[[#This Row],[Delivery]]</f>
        <v>15.5</v>
      </c>
      <c r="V356" s="10">
        <f>Table1[[#This Row],[Sales Values]]-Table1[[#This Row],[Manufacturing Cost]]</f>
        <v>263.65499999999997</v>
      </c>
      <c r="W356" s="13">
        <f>Table1[[#This Row],[Profit]]/Table1[[#This Row],[Sales Values]]</f>
        <v>0.25</v>
      </c>
      <c r="X356" s="10">
        <v>14.95</v>
      </c>
      <c r="Y356" s="14">
        <f>IF(AND(Table1[[#This Row],[Quantity]]&gt;20,Table1[[#This Row],[Quantity]]&lt;=50),3%,IF(AND(Table1[[#This Row],[Quantity]]&gt;50,Table1[[#This Row],[Quantity]]&lt;=100),5%,IF(Table1[[#This Row],[Quantity]]&gt;100,7%,0)))</f>
        <v>0.03</v>
      </c>
      <c r="Z356" s="10">
        <f>Table1[[#This Row],[Sales Values]]*(1-Table1[[#This Row],[Discount]])</f>
        <v>1022.9813999999999</v>
      </c>
      <c r="AA356" s="10">
        <f>Table1[[#This Row],[Sales Values]]+(Table1[[#This Row],[Sales Values]]*1.05%)</f>
        <v>1065.6935099999998</v>
      </c>
      <c r="AB356" s="10">
        <f>Table1[[#This Row],[Sales Values]]*1.05</f>
        <v>1107.3509999999999</v>
      </c>
      <c r="AC356" s="10" t="str">
        <f t="shared" si="29"/>
        <v>Gigastuff</v>
      </c>
      <c r="AD356" t="s">
        <v>45</v>
      </c>
    </row>
    <row r="357" spans="1:30" x14ac:dyDescent="0.3">
      <c r="A357">
        <v>1219</v>
      </c>
      <c r="B357" t="s">
        <v>3863</v>
      </c>
      <c r="C357" t="s">
        <v>3864</v>
      </c>
      <c r="D357" t="s">
        <v>92</v>
      </c>
      <c r="E357" t="s">
        <v>16</v>
      </c>
      <c r="F357">
        <v>30</v>
      </c>
      <c r="G357" t="s">
        <v>3865</v>
      </c>
      <c r="H357" t="s">
        <v>3866</v>
      </c>
      <c r="I357" t="s">
        <v>32</v>
      </c>
      <c r="J357" s="8">
        <v>44048</v>
      </c>
      <c r="K357" s="6" t="str">
        <f t="shared" si="25"/>
        <v>2020</v>
      </c>
      <c r="L357" s="6" t="str">
        <f t="shared" si="26"/>
        <v>Aug</v>
      </c>
      <c r="M357">
        <v>75</v>
      </c>
      <c r="N357" s="10">
        <f t="shared" si="27"/>
        <v>3.49</v>
      </c>
      <c r="O357">
        <f t="shared" si="28"/>
        <v>20</v>
      </c>
      <c r="P357">
        <v>0.5</v>
      </c>
      <c r="Q357" s="12">
        <f>Table1[[#This Row],[Quantity]]*Table1[[#This Row],[Case Size]]</f>
        <v>1500</v>
      </c>
      <c r="R357" s="10">
        <f>Table1[[#This Row],[ Sales Volume]]*Table1[[#This Row],[Cost]]</f>
        <v>5235</v>
      </c>
      <c r="S357" s="10">
        <f>Table1[[#This Row],[Sales Values]]-(Table1[[#This Row],[Sales Values]]*0.25)</f>
        <v>3926.25</v>
      </c>
      <c r="T357" s="10">
        <f>Table1[[#This Row],[Manufacturing Cost]]-Table1[[#This Row],[Delivery Cost]]</f>
        <v>3888.75</v>
      </c>
      <c r="U357" s="10">
        <f>Table1[[#This Row],[Quantity]]*Table1[[#This Row],[Delivery]]</f>
        <v>37.5</v>
      </c>
      <c r="V357" s="10">
        <f>Table1[[#This Row],[Sales Values]]-Table1[[#This Row],[Manufacturing Cost]]</f>
        <v>1308.75</v>
      </c>
      <c r="W357" s="13">
        <f>Table1[[#This Row],[Profit]]/Table1[[#This Row],[Sales Values]]</f>
        <v>0.25</v>
      </c>
      <c r="X357" s="10">
        <v>14.95</v>
      </c>
      <c r="Y357" s="14">
        <f>IF(AND(Table1[[#This Row],[Quantity]]&gt;20,Table1[[#This Row],[Quantity]]&lt;=50),3%,IF(AND(Table1[[#This Row],[Quantity]]&gt;50,Table1[[#This Row],[Quantity]]&lt;=100),5%,IF(Table1[[#This Row],[Quantity]]&gt;100,7%,0)))</f>
        <v>0.05</v>
      </c>
      <c r="Z357" s="10">
        <f>Table1[[#This Row],[Sales Values]]*(1-Table1[[#This Row],[Discount]])</f>
        <v>4973.25</v>
      </c>
      <c r="AA357" s="10">
        <f>Table1[[#This Row],[Sales Values]]+(Table1[[#This Row],[Sales Values]]*1.05%)</f>
        <v>5289.9674999999997</v>
      </c>
      <c r="AB357" s="10">
        <f>Table1[[#This Row],[Sales Values]]*1.05</f>
        <v>5496.75</v>
      </c>
      <c r="AC357" s="10" t="str">
        <f t="shared" si="29"/>
        <v>Superwossname</v>
      </c>
      <c r="AD357" t="s">
        <v>101</v>
      </c>
    </row>
    <row r="358" spans="1:30" x14ac:dyDescent="0.3">
      <c r="A358">
        <v>1220</v>
      </c>
      <c r="B358" t="s">
        <v>3867</v>
      </c>
      <c r="C358" t="s">
        <v>3222</v>
      </c>
      <c r="D358" t="s">
        <v>28</v>
      </c>
      <c r="E358" t="s">
        <v>29</v>
      </c>
      <c r="F358">
        <v>60</v>
      </c>
      <c r="G358" t="s">
        <v>3868</v>
      </c>
      <c r="H358" t="s">
        <v>424</v>
      </c>
      <c r="I358" t="s">
        <v>425</v>
      </c>
      <c r="J358" s="8">
        <v>44713</v>
      </c>
      <c r="K358" s="6" t="str">
        <f t="shared" si="25"/>
        <v>2022</v>
      </c>
      <c r="L358" s="6" t="str">
        <f t="shared" si="26"/>
        <v>Jun</v>
      </c>
      <c r="M358">
        <v>68</v>
      </c>
      <c r="N358" s="10">
        <f t="shared" si="27"/>
        <v>1.89</v>
      </c>
      <c r="O358">
        <f t="shared" si="28"/>
        <v>18</v>
      </c>
      <c r="P358">
        <v>0.5</v>
      </c>
      <c r="Q358" s="12">
        <f>Table1[[#This Row],[Quantity]]*Table1[[#This Row],[Case Size]]</f>
        <v>1224</v>
      </c>
      <c r="R358" s="10">
        <f>Table1[[#This Row],[ Sales Volume]]*Table1[[#This Row],[Cost]]</f>
        <v>2313.3599999999997</v>
      </c>
      <c r="S358" s="10">
        <f>Table1[[#This Row],[Sales Values]]-(Table1[[#This Row],[Sales Values]]*0.25)</f>
        <v>1735.0199999999998</v>
      </c>
      <c r="T358" s="10">
        <f>Table1[[#This Row],[Manufacturing Cost]]-Table1[[#This Row],[Delivery Cost]]</f>
        <v>1701.0199999999998</v>
      </c>
      <c r="U358" s="10">
        <f>Table1[[#This Row],[Quantity]]*Table1[[#This Row],[Delivery]]</f>
        <v>34</v>
      </c>
      <c r="V358" s="10">
        <f>Table1[[#This Row],[Sales Values]]-Table1[[#This Row],[Manufacturing Cost]]</f>
        <v>578.33999999999992</v>
      </c>
      <c r="W358" s="13">
        <f>Table1[[#This Row],[Profit]]/Table1[[#This Row],[Sales Values]]</f>
        <v>0.25</v>
      </c>
      <c r="X358" s="10">
        <v>14.95</v>
      </c>
      <c r="Y358" s="14">
        <f>IF(AND(Table1[[#This Row],[Quantity]]&gt;20,Table1[[#This Row],[Quantity]]&lt;=50),3%,IF(AND(Table1[[#This Row],[Quantity]]&gt;50,Table1[[#This Row],[Quantity]]&lt;=100),5%,IF(Table1[[#This Row],[Quantity]]&gt;100,7%,0)))</f>
        <v>0.05</v>
      </c>
      <c r="Z358" s="10">
        <f>Table1[[#This Row],[Sales Values]]*(1-Table1[[#This Row],[Discount]])</f>
        <v>2197.6919999999996</v>
      </c>
      <c r="AA358" s="10">
        <f>Table1[[#This Row],[Sales Values]]+(Table1[[#This Row],[Sales Values]]*1.05%)</f>
        <v>2337.6502799999998</v>
      </c>
      <c r="AB358" s="10">
        <f>Table1[[#This Row],[Sales Values]]*1.05</f>
        <v>2429.0279999999998</v>
      </c>
      <c r="AC358" s="10" t="str">
        <f t="shared" si="29"/>
        <v>Gigastuff</v>
      </c>
      <c r="AD358" t="s">
        <v>45</v>
      </c>
    </row>
    <row r="359" spans="1:30" x14ac:dyDescent="0.3">
      <c r="A359">
        <v>1222</v>
      </c>
      <c r="B359" t="s">
        <v>3871</v>
      </c>
      <c r="C359" t="s">
        <v>3872</v>
      </c>
      <c r="D359" t="s">
        <v>28</v>
      </c>
      <c r="E359" t="s">
        <v>29</v>
      </c>
      <c r="F359">
        <v>90</v>
      </c>
      <c r="G359" t="s">
        <v>14497</v>
      </c>
      <c r="H359" t="s">
        <v>1764</v>
      </c>
      <c r="I359" t="s">
        <v>124</v>
      </c>
      <c r="J359" s="8">
        <v>44503</v>
      </c>
      <c r="K359" s="6" t="str">
        <f t="shared" si="25"/>
        <v>2021</v>
      </c>
      <c r="L359" s="6" t="str">
        <f t="shared" si="26"/>
        <v>Nov</v>
      </c>
      <c r="M359">
        <v>14</v>
      </c>
      <c r="N359" s="10">
        <f t="shared" si="27"/>
        <v>2.0099999999999998</v>
      </c>
      <c r="O359">
        <f t="shared" si="28"/>
        <v>20</v>
      </c>
      <c r="P359">
        <v>0.5</v>
      </c>
      <c r="Q359" s="12">
        <f>Table1[[#This Row],[Quantity]]*Table1[[#This Row],[Case Size]]</f>
        <v>280</v>
      </c>
      <c r="R359" s="10">
        <f>Table1[[#This Row],[ Sales Volume]]*Table1[[#This Row],[Cost]]</f>
        <v>562.79999999999995</v>
      </c>
      <c r="S359" s="10">
        <f>Table1[[#This Row],[Sales Values]]-(Table1[[#This Row],[Sales Values]]*0.25)</f>
        <v>422.09999999999997</v>
      </c>
      <c r="T359" s="10">
        <f>Table1[[#This Row],[Manufacturing Cost]]-Table1[[#This Row],[Delivery Cost]]</f>
        <v>415.09999999999997</v>
      </c>
      <c r="U359" s="10">
        <f>Table1[[#This Row],[Quantity]]*Table1[[#This Row],[Delivery]]</f>
        <v>7</v>
      </c>
      <c r="V359" s="10">
        <f>Table1[[#This Row],[Sales Values]]-Table1[[#This Row],[Manufacturing Cost]]</f>
        <v>140.69999999999999</v>
      </c>
      <c r="W359" s="13">
        <f>Table1[[#This Row],[Profit]]/Table1[[#This Row],[Sales Values]]</f>
        <v>0.25</v>
      </c>
      <c r="X359" s="10">
        <v>14.95</v>
      </c>
      <c r="Y359" s="14">
        <f>IF(AND(Table1[[#This Row],[Quantity]]&gt;20,Table1[[#This Row],[Quantity]]&lt;=50),3%,IF(AND(Table1[[#This Row],[Quantity]]&gt;50,Table1[[#This Row],[Quantity]]&lt;=100),5%,IF(Table1[[#This Row],[Quantity]]&gt;100,7%,0)))</f>
        <v>0</v>
      </c>
      <c r="Z359" s="10">
        <f>Table1[[#This Row],[Sales Values]]*(1-Table1[[#This Row],[Discount]])</f>
        <v>562.79999999999995</v>
      </c>
      <c r="AA359" s="10">
        <f>Table1[[#This Row],[Sales Values]]+(Table1[[#This Row],[Sales Values]]*1.05%)</f>
        <v>568.70939999999996</v>
      </c>
      <c r="AB359" s="10">
        <f>Table1[[#This Row],[Sales Values]]*1.05</f>
        <v>590.93999999999994</v>
      </c>
      <c r="AC359" s="10" t="str">
        <f t="shared" si="29"/>
        <v>Hyperwotsit</v>
      </c>
      <c r="AD359" t="s">
        <v>20</v>
      </c>
    </row>
    <row r="360" spans="1:30" x14ac:dyDescent="0.3">
      <c r="A360">
        <v>1230</v>
      </c>
      <c r="B360" t="s">
        <v>3889</v>
      </c>
      <c r="C360" t="s">
        <v>3588</v>
      </c>
      <c r="D360" t="s">
        <v>51</v>
      </c>
      <c r="E360" t="s">
        <v>16</v>
      </c>
      <c r="F360">
        <v>60</v>
      </c>
      <c r="G360" t="s">
        <v>3890</v>
      </c>
      <c r="H360" t="s">
        <v>3891</v>
      </c>
      <c r="I360" t="s">
        <v>124</v>
      </c>
      <c r="J360" s="8">
        <v>44004</v>
      </c>
      <c r="K360" s="6" t="str">
        <f t="shared" si="25"/>
        <v>2020</v>
      </c>
      <c r="L360" s="6" t="str">
        <f t="shared" si="26"/>
        <v>Jun</v>
      </c>
      <c r="M360">
        <v>30</v>
      </c>
      <c r="N360" s="10">
        <f t="shared" si="27"/>
        <v>3.49</v>
      </c>
      <c r="O360">
        <f t="shared" si="28"/>
        <v>20</v>
      </c>
      <c r="P360">
        <v>0.5</v>
      </c>
      <c r="Q360" s="12">
        <f>Table1[[#This Row],[Quantity]]*Table1[[#This Row],[Case Size]]</f>
        <v>600</v>
      </c>
      <c r="R360" s="10">
        <f>Table1[[#This Row],[ Sales Volume]]*Table1[[#This Row],[Cost]]</f>
        <v>2094</v>
      </c>
      <c r="S360" s="10">
        <f>Table1[[#This Row],[Sales Values]]-(Table1[[#This Row],[Sales Values]]*0.25)</f>
        <v>1570.5</v>
      </c>
      <c r="T360" s="10">
        <f>Table1[[#This Row],[Manufacturing Cost]]-Table1[[#This Row],[Delivery Cost]]</f>
        <v>1555.5</v>
      </c>
      <c r="U360" s="10">
        <f>Table1[[#This Row],[Quantity]]*Table1[[#This Row],[Delivery]]</f>
        <v>15</v>
      </c>
      <c r="V360" s="10">
        <f>Table1[[#This Row],[Sales Values]]-Table1[[#This Row],[Manufacturing Cost]]</f>
        <v>523.5</v>
      </c>
      <c r="W360" s="13">
        <f>Table1[[#This Row],[Profit]]/Table1[[#This Row],[Sales Values]]</f>
        <v>0.25</v>
      </c>
      <c r="X360" s="10">
        <v>14.95</v>
      </c>
      <c r="Y360" s="14">
        <f>IF(AND(Table1[[#This Row],[Quantity]]&gt;20,Table1[[#This Row],[Quantity]]&lt;=50),3%,IF(AND(Table1[[#This Row],[Quantity]]&gt;50,Table1[[#This Row],[Quantity]]&lt;=100),5%,IF(Table1[[#This Row],[Quantity]]&gt;100,7%,0)))</f>
        <v>0.03</v>
      </c>
      <c r="Z360" s="10">
        <f>Table1[[#This Row],[Sales Values]]*(1-Table1[[#This Row],[Discount]])</f>
        <v>2031.1799999999998</v>
      </c>
      <c r="AA360" s="10">
        <f>Table1[[#This Row],[Sales Values]]+(Table1[[#This Row],[Sales Values]]*1.05%)</f>
        <v>2115.9870000000001</v>
      </c>
      <c r="AB360" s="10">
        <f>Table1[[#This Row],[Sales Values]]*1.05</f>
        <v>2198.7000000000003</v>
      </c>
      <c r="AC360" s="10" t="str">
        <f t="shared" si="29"/>
        <v>Superwossname</v>
      </c>
      <c r="AD360" t="s">
        <v>101</v>
      </c>
    </row>
    <row r="361" spans="1:30" x14ac:dyDescent="0.3">
      <c r="A361">
        <v>1232</v>
      </c>
      <c r="B361" t="s">
        <v>3140</v>
      </c>
      <c r="C361" t="s">
        <v>3892</v>
      </c>
      <c r="D361" t="s">
        <v>28</v>
      </c>
      <c r="E361" t="s">
        <v>29</v>
      </c>
      <c r="F361">
        <v>90</v>
      </c>
      <c r="G361" t="s">
        <v>3893</v>
      </c>
      <c r="H361" t="s">
        <v>3894</v>
      </c>
      <c r="I361" t="s">
        <v>110</v>
      </c>
      <c r="J361" s="8">
        <v>44575</v>
      </c>
      <c r="K361" s="6" t="str">
        <f t="shared" si="25"/>
        <v>2022</v>
      </c>
      <c r="L361" s="6" t="str">
        <f t="shared" si="26"/>
        <v>Jan</v>
      </c>
      <c r="M361">
        <v>105</v>
      </c>
      <c r="N361" s="10">
        <f t="shared" si="27"/>
        <v>2.0099999999999998</v>
      </c>
      <c r="O361">
        <f t="shared" si="28"/>
        <v>20</v>
      </c>
      <c r="P361">
        <v>0.5</v>
      </c>
      <c r="Q361" s="11">
        <f>Table1[[#This Row],[Quantity]]*Table1[[#This Row],[Case Size]]</f>
        <v>2100</v>
      </c>
      <c r="R361" s="10">
        <f>Table1[[#This Row],[ Sales Volume]]*Table1[[#This Row],[Cost]]</f>
        <v>4221</v>
      </c>
      <c r="S361" s="10">
        <f>Table1[[#This Row],[Sales Values]]-(Table1[[#This Row],[Sales Values]]*0.25)</f>
        <v>3165.75</v>
      </c>
      <c r="T361" s="10">
        <f>Table1[[#This Row],[Manufacturing Cost]]-Table1[[#This Row],[Delivery Cost]]</f>
        <v>3113.25</v>
      </c>
      <c r="U361" s="10">
        <f>Table1[[#This Row],[Quantity]]*Table1[[#This Row],[Delivery]]</f>
        <v>52.5</v>
      </c>
      <c r="V361" s="10">
        <f>Table1[[#This Row],[Sales Values]]-Table1[[#This Row],[Manufacturing Cost]]</f>
        <v>1055.25</v>
      </c>
      <c r="W361" s="13">
        <f>Table1[[#This Row],[Profit]]/Table1[[#This Row],[Sales Values]]</f>
        <v>0.25</v>
      </c>
      <c r="X361" s="10">
        <v>14.95</v>
      </c>
      <c r="Y361" s="14">
        <f>IF(AND(Table1[[#This Row],[Quantity]]&gt;20,Table1[[#This Row],[Quantity]]&lt;=50),3%,IF(AND(Table1[[#This Row],[Quantity]]&gt;50,Table1[[#This Row],[Quantity]]&lt;=100),5%,IF(Table1[[#This Row],[Quantity]]&gt;100,7%,0)))</f>
        <v>7.0000000000000007E-2</v>
      </c>
      <c r="Z361" s="10">
        <f>Table1[[#This Row],[Sales Values]]*(1-Table1[[#This Row],[Discount]])</f>
        <v>3925.5299999999997</v>
      </c>
      <c r="AA361" s="10">
        <f>Table1[[#This Row],[Sales Values]]+(Table1[[#This Row],[Sales Values]]*1.05%)</f>
        <v>4265.3204999999998</v>
      </c>
      <c r="AB361" s="10">
        <f>Table1[[#This Row],[Sales Values]]*1.05</f>
        <v>4432.05</v>
      </c>
      <c r="AC361" s="10" t="str">
        <f t="shared" si="29"/>
        <v>Hyperwotsit</v>
      </c>
      <c r="AD361" t="s">
        <v>20</v>
      </c>
    </row>
    <row r="362" spans="1:30" x14ac:dyDescent="0.3">
      <c r="A362">
        <v>1235</v>
      </c>
      <c r="B362" t="s">
        <v>3902</v>
      </c>
      <c r="C362" t="s">
        <v>976</v>
      </c>
      <c r="D362" t="s">
        <v>28</v>
      </c>
      <c r="E362" t="s">
        <v>29</v>
      </c>
      <c r="F362">
        <v>90</v>
      </c>
      <c r="G362" t="s">
        <v>3903</v>
      </c>
      <c r="H362" t="s">
        <v>3041</v>
      </c>
      <c r="I362" t="s">
        <v>124</v>
      </c>
      <c r="J362" s="8">
        <v>44555</v>
      </c>
      <c r="K362" s="6" t="str">
        <f t="shared" si="25"/>
        <v>2021</v>
      </c>
      <c r="L362" s="6" t="str">
        <f t="shared" si="26"/>
        <v>Dec</v>
      </c>
      <c r="M362">
        <v>80</v>
      </c>
      <c r="N362" s="10">
        <f t="shared" si="27"/>
        <v>3.49</v>
      </c>
      <c r="O362">
        <f t="shared" si="28"/>
        <v>20</v>
      </c>
      <c r="P362">
        <v>0.5</v>
      </c>
      <c r="Q362" s="12">
        <f>Table1[[#This Row],[Quantity]]*Table1[[#This Row],[Case Size]]</f>
        <v>1600</v>
      </c>
      <c r="R362" s="10">
        <f>Table1[[#This Row],[ Sales Volume]]*Table1[[#This Row],[Cost]]</f>
        <v>5584</v>
      </c>
      <c r="S362" s="10">
        <f>Table1[[#This Row],[Sales Values]]-(Table1[[#This Row],[Sales Values]]*0.25)</f>
        <v>4188</v>
      </c>
      <c r="T362" s="10">
        <f>Table1[[#This Row],[Manufacturing Cost]]-Table1[[#This Row],[Delivery Cost]]</f>
        <v>4148</v>
      </c>
      <c r="U362" s="10">
        <f>Table1[[#This Row],[Quantity]]*Table1[[#This Row],[Delivery]]</f>
        <v>40</v>
      </c>
      <c r="V362" s="10">
        <f>Table1[[#This Row],[Sales Values]]-Table1[[#This Row],[Manufacturing Cost]]</f>
        <v>1396</v>
      </c>
      <c r="W362" s="13">
        <f>Table1[[#This Row],[Profit]]/Table1[[#This Row],[Sales Values]]</f>
        <v>0.25</v>
      </c>
      <c r="X362" s="10">
        <v>14.95</v>
      </c>
      <c r="Y362" s="14">
        <f>IF(AND(Table1[[#This Row],[Quantity]]&gt;20,Table1[[#This Row],[Quantity]]&lt;=50),3%,IF(AND(Table1[[#This Row],[Quantity]]&gt;50,Table1[[#This Row],[Quantity]]&lt;=100),5%,IF(Table1[[#This Row],[Quantity]]&gt;100,7%,0)))</f>
        <v>0.05</v>
      </c>
      <c r="Z362" s="10">
        <f>Table1[[#This Row],[Sales Values]]*(1-Table1[[#This Row],[Discount]])</f>
        <v>5304.8</v>
      </c>
      <c r="AA362" s="10">
        <f>Table1[[#This Row],[Sales Values]]+(Table1[[#This Row],[Sales Values]]*1.05%)</f>
        <v>5642.6319999999996</v>
      </c>
      <c r="AB362" s="10">
        <f>Table1[[#This Row],[Sales Values]]*1.05</f>
        <v>5863.2</v>
      </c>
      <c r="AC362" s="10" t="str">
        <f t="shared" si="29"/>
        <v>Superwossname</v>
      </c>
      <c r="AD362" t="s">
        <v>101</v>
      </c>
    </row>
    <row r="363" spans="1:30" x14ac:dyDescent="0.3">
      <c r="A363">
        <v>1236</v>
      </c>
      <c r="B363" t="s">
        <v>3904</v>
      </c>
      <c r="C363" t="s">
        <v>3905</v>
      </c>
      <c r="D363" t="s">
        <v>92</v>
      </c>
      <c r="E363" t="s">
        <v>16</v>
      </c>
      <c r="F363">
        <v>30</v>
      </c>
      <c r="G363" t="s">
        <v>3906</v>
      </c>
      <c r="H363" t="s">
        <v>2172</v>
      </c>
      <c r="I363" t="s">
        <v>32</v>
      </c>
      <c r="J363" s="8">
        <v>43888</v>
      </c>
      <c r="K363" s="6" t="str">
        <f t="shared" si="25"/>
        <v>2020</v>
      </c>
      <c r="L363" s="6" t="str">
        <f t="shared" si="26"/>
        <v>Feb</v>
      </c>
      <c r="M363">
        <v>8</v>
      </c>
      <c r="N363" s="10">
        <f t="shared" si="27"/>
        <v>3.49</v>
      </c>
      <c r="O363">
        <f t="shared" si="28"/>
        <v>20</v>
      </c>
      <c r="P363">
        <v>0.5</v>
      </c>
      <c r="Q363" s="12">
        <f>Table1[[#This Row],[Quantity]]*Table1[[#This Row],[Case Size]]</f>
        <v>160</v>
      </c>
      <c r="R363" s="10">
        <f>Table1[[#This Row],[ Sales Volume]]*Table1[[#This Row],[Cost]]</f>
        <v>558.40000000000009</v>
      </c>
      <c r="S363" s="10">
        <f>Table1[[#This Row],[Sales Values]]-(Table1[[#This Row],[Sales Values]]*0.25)</f>
        <v>418.80000000000007</v>
      </c>
      <c r="T363" s="10">
        <f>Table1[[#This Row],[Manufacturing Cost]]-Table1[[#This Row],[Delivery Cost]]</f>
        <v>414.80000000000007</v>
      </c>
      <c r="U363" s="10">
        <f>Table1[[#This Row],[Quantity]]*Table1[[#This Row],[Delivery]]</f>
        <v>4</v>
      </c>
      <c r="V363" s="10">
        <f>Table1[[#This Row],[Sales Values]]-Table1[[#This Row],[Manufacturing Cost]]</f>
        <v>139.60000000000002</v>
      </c>
      <c r="W363" s="13">
        <f>Table1[[#This Row],[Profit]]/Table1[[#This Row],[Sales Values]]</f>
        <v>0.25</v>
      </c>
      <c r="X363" s="10">
        <v>14.95</v>
      </c>
      <c r="Y363" s="14">
        <f>IF(AND(Table1[[#This Row],[Quantity]]&gt;20,Table1[[#This Row],[Quantity]]&lt;=50),3%,IF(AND(Table1[[#This Row],[Quantity]]&gt;50,Table1[[#This Row],[Quantity]]&lt;=100),5%,IF(Table1[[#This Row],[Quantity]]&gt;100,7%,0)))</f>
        <v>0</v>
      </c>
      <c r="Z363" s="10">
        <f>Table1[[#This Row],[Sales Values]]*(1-Table1[[#This Row],[Discount]])</f>
        <v>558.40000000000009</v>
      </c>
      <c r="AA363" s="10">
        <f>Table1[[#This Row],[Sales Values]]+(Table1[[#This Row],[Sales Values]]*1.05%)</f>
        <v>564.2632000000001</v>
      </c>
      <c r="AB363" s="10">
        <f>Table1[[#This Row],[Sales Values]]*1.05</f>
        <v>586.32000000000016</v>
      </c>
      <c r="AC363" s="10" t="str">
        <f t="shared" si="29"/>
        <v>Superwossname</v>
      </c>
      <c r="AD363" t="s">
        <v>101</v>
      </c>
    </row>
    <row r="364" spans="1:30" x14ac:dyDescent="0.3">
      <c r="A364">
        <v>1249</v>
      </c>
      <c r="B364" t="s">
        <v>2412</v>
      </c>
      <c r="C364" t="s">
        <v>3935</v>
      </c>
      <c r="D364" t="s">
        <v>28</v>
      </c>
      <c r="E364" t="s">
        <v>29</v>
      </c>
      <c r="F364">
        <v>30</v>
      </c>
      <c r="G364" t="s">
        <v>3936</v>
      </c>
      <c r="H364" t="s">
        <v>1940</v>
      </c>
      <c r="I364" t="s">
        <v>294</v>
      </c>
      <c r="J364" s="8">
        <v>44115</v>
      </c>
      <c r="K364" s="6" t="str">
        <f t="shared" si="25"/>
        <v>2020</v>
      </c>
      <c r="L364" s="6" t="str">
        <f t="shared" si="26"/>
        <v>Oct</v>
      </c>
      <c r="M364">
        <v>75</v>
      </c>
      <c r="N364" s="10">
        <f t="shared" si="27"/>
        <v>3.49</v>
      </c>
      <c r="O364">
        <f t="shared" si="28"/>
        <v>20</v>
      </c>
      <c r="P364">
        <v>0.5</v>
      </c>
      <c r="Q364" s="12">
        <f>Table1[[#This Row],[Quantity]]*Table1[[#This Row],[Case Size]]</f>
        <v>1500</v>
      </c>
      <c r="R364" s="10">
        <f>Table1[[#This Row],[ Sales Volume]]*Table1[[#This Row],[Cost]]</f>
        <v>5235</v>
      </c>
      <c r="S364" s="10">
        <f>Table1[[#This Row],[Sales Values]]-(Table1[[#This Row],[Sales Values]]*0.25)</f>
        <v>3926.25</v>
      </c>
      <c r="T364" s="10">
        <f>Table1[[#This Row],[Manufacturing Cost]]-Table1[[#This Row],[Delivery Cost]]</f>
        <v>3888.75</v>
      </c>
      <c r="U364" s="10">
        <f>Table1[[#This Row],[Quantity]]*Table1[[#This Row],[Delivery]]</f>
        <v>37.5</v>
      </c>
      <c r="V364" s="10">
        <f>Table1[[#This Row],[Sales Values]]-Table1[[#This Row],[Manufacturing Cost]]</f>
        <v>1308.75</v>
      </c>
      <c r="W364" s="13">
        <f>Table1[[#This Row],[Profit]]/Table1[[#This Row],[Sales Values]]</f>
        <v>0.25</v>
      </c>
      <c r="X364" s="10">
        <v>14.95</v>
      </c>
      <c r="Y364" s="14">
        <f>IF(AND(Table1[[#This Row],[Quantity]]&gt;20,Table1[[#This Row],[Quantity]]&lt;=50),3%,IF(AND(Table1[[#This Row],[Quantity]]&gt;50,Table1[[#This Row],[Quantity]]&lt;=100),5%,IF(Table1[[#This Row],[Quantity]]&gt;100,7%,0)))</f>
        <v>0.05</v>
      </c>
      <c r="Z364" s="10">
        <f>Table1[[#This Row],[Sales Values]]*(1-Table1[[#This Row],[Discount]])</f>
        <v>4973.25</v>
      </c>
      <c r="AA364" s="10">
        <f>Table1[[#This Row],[Sales Values]]+(Table1[[#This Row],[Sales Values]]*1.05%)</f>
        <v>5289.9674999999997</v>
      </c>
      <c r="AB364" s="10">
        <f>Table1[[#This Row],[Sales Values]]*1.05</f>
        <v>5496.75</v>
      </c>
      <c r="AC364" s="10" t="str">
        <f t="shared" si="29"/>
        <v>Superwossname</v>
      </c>
      <c r="AD364" t="s">
        <v>101</v>
      </c>
    </row>
    <row r="365" spans="1:30" x14ac:dyDescent="0.3">
      <c r="A365">
        <v>1257</v>
      </c>
      <c r="B365" t="s">
        <v>3955</v>
      </c>
      <c r="C365" t="s">
        <v>3956</v>
      </c>
      <c r="D365" t="s">
        <v>41</v>
      </c>
      <c r="E365" t="s">
        <v>16</v>
      </c>
      <c r="F365">
        <v>90</v>
      </c>
      <c r="G365" t="s">
        <v>3957</v>
      </c>
      <c r="H365" t="s">
        <v>3958</v>
      </c>
      <c r="I365" t="s">
        <v>32</v>
      </c>
      <c r="J365" s="8">
        <v>44694</v>
      </c>
      <c r="K365" s="6" t="str">
        <f t="shared" si="25"/>
        <v>2022</v>
      </c>
      <c r="L365" s="6" t="str">
        <f t="shared" si="26"/>
        <v>May</v>
      </c>
      <c r="M365">
        <v>36</v>
      </c>
      <c r="N365" s="10">
        <f t="shared" si="27"/>
        <v>1.89</v>
      </c>
      <c r="O365">
        <f t="shared" si="28"/>
        <v>18</v>
      </c>
      <c r="P365">
        <v>0.5</v>
      </c>
      <c r="Q365" s="12">
        <f>Table1[[#This Row],[Quantity]]*Table1[[#This Row],[Case Size]]</f>
        <v>648</v>
      </c>
      <c r="R365" s="10">
        <f>Table1[[#This Row],[ Sales Volume]]*Table1[[#This Row],[Cost]]</f>
        <v>1224.72</v>
      </c>
      <c r="S365" s="10">
        <f>Table1[[#This Row],[Sales Values]]-(Table1[[#This Row],[Sales Values]]*0.25)</f>
        <v>918.54</v>
      </c>
      <c r="T365" s="10">
        <f>Table1[[#This Row],[Manufacturing Cost]]-Table1[[#This Row],[Delivery Cost]]</f>
        <v>900.54</v>
      </c>
      <c r="U365" s="10">
        <f>Table1[[#This Row],[Quantity]]*Table1[[#This Row],[Delivery]]</f>
        <v>18</v>
      </c>
      <c r="V365" s="10">
        <f>Table1[[#This Row],[Sales Values]]-Table1[[#This Row],[Manufacturing Cost]]</f>
        <v>306.18000000000006</v>
      </c>
      <c r="W365" s="13">
        <f>Table1[[#This Row],[Profit]]/Table1[[#This Row],[Sales Values]]</f>
        <v>0.25000000000000006</v>
      </c>
      <c r="X365" s="10">
        <v>14.95</v>
      </c>
      <c r="Y365" s="14">
        <f>IF(AND(Table1[[#This Row],[Quantity]]&gt;20,Table1[[#This Row],[Quantity]]&lt;=50),3%,IF(AND(Table1[[#This Row],[Quantity]]&gt;50,Table1[[#This Row],[Quantity]]&lt;=100),5%,IF(Table1[[#This Row],[Quantity]]&gt;100,7%,0)))</f>
        <v>0.03</v>
      </c>
      <c r="Z365" s="10">
        <f>Table1[[#This Row],[Sales Values]]*(1-Table1[[#This Row],[Discount]])</f>
        <v>1187.9784</v>
      </c>
      <c r="AA365" s="10">
        <f>Table1[[#This Row],[Sales Values]]+(Table1[[#This Row],[Sales Values]]*1.05%)</f>
        <v>1237.5795600000001</v>
      </c>
      <c r="AB365" s="10">
        <f>Table1[[#This Row],[Sales Values]]*1.05</f>
        <v>1285.9560000000001</v>
      </c>
      <c r="AC365" s="10" t="str">
        <f t="shared" si="29"/>
        <v>Gigastuff</v>
      </c>
      <c r="AD365" t="s">
        <v>45</v>
      </c>
    </row>
    <row r="366" spans="1:30" x14ac:dyDescent="0.3">
      <c r="A366">
        <v>1258</v>
      </c>
      <c r="B366" t="s">
        <v>3959</v>
      </c>
      <c r="C366" t="s">
        <v>422</v>
      </c>
      <c r="D366" t="s">
        <v>28</v>
      </c>
      <c r="E366" t="s">
        <v>29</v>
      </c>
      <c r="F366">
        <v>90</v>
      </c>
      <c r="G366" t="s">
        <v>3960</v>
      </c>
      <c r="H366" t="s">
        <v>2893</v>
      </c>
      <c r="I366" t="s">
        <v>32</v>
      </c>
      <c r="J366" s="8">
        <v>44395</v>
      </c>
      <c r="K366" s="6" t="str">
        <f t="shared" si="25"/>
        <v>2021</v>
      </c>
      <c r="L366" s="6" t="str">
        <f t="shared" si="26"/>
        <v>Jul</v>
      </c>
      <c r="M366">
        <v>54</v>
      </c>
      <c r="N366" s="10">
        <f t="shared" si="27"/>
        <v>3.49</v>
      </c>
      <c r="O366">
        <f t="shared" si="28"/>
        <v>20</v>
      </c>
      <c r="P366">
        <v>0.5</v>
      </c>
      <c r="Q366" s="12">
        <f>Table1[[#This Row],[Quantity]]*Table1[[#This Row],[Case Size]]</f>
        <v>1080</v>
      </c>
      <c r="R366" s="10">
        <f>Table1[[#This Row],[ Sales Volume]]*Table1[[#This Row],[Cost]]</f>
        <v>3769.2000000000003</v>
      </c>
      <c r="S366" s="10">
        <f>Table1[[#This Row],[Sales Values]]-(Table1[[#This Row],[Sales Values]]*0.25)</f>
        <v>2826.9</v>
      </c>
      <c r="T366" s="10">
        <f>Table1[[#This Row],[Manufacturing Cost]]-Table1[[#This Row],[Delivery Cost]]</f>
        <v>2799.9</v>
      </c>
      <c r="U366" s="10">
        <f>Table1[[#This Row],[Quantity]]*Table1[[#This Row],[Delivery]]</f>
        <v>27</v>
      </c>
      <c r="V366" s="10">
        <f>Table1[[#This Row],[Sales Values]]-Table1[[#This Row],[Manufacturing Cost]]</f>
        <v>942.30000000000018</v>
      </c>
      <c r="W366" s="13">
        <f>Table1[[#This Row],[Profit]]/Table1[[#This Row],[Sales Values]]</f>
        <v>0.25000000000000006</v>
      </c>
      <c r="X366" s="10">
        <v>14.95</v>
      </c>
      <c r="Y366" s="14">
        <f>IF(AND(Table1[[#This Row],[Quantity]]&gt;20,Table1[[#This Row],[Quantity]]&lt;=50),3%,IF(AND(Table1[[#This Row],[Quantity]]&gt;50,Table1[[#This Row],[Quantity]]&lt;=100),5%,IF(Table1[[#This Row],[Quantity]]&gt;100,7%,0)))</f>
        <v>0.05</v>
      </c>
      <c r="Z366" s="10">
        <f>Table1[[#This Row],[Sales Values]]*(1-Table1[[#This Row],[Discount]])</f>
        <v>3580.7400000000002</v>
      </c>
      <c r="AA366" s="10">
        <f>Table1[[#This Row],[Sales Values]]+(Table1[[#This Row],[Sales Values]]*1.05%)</f>
        <v>3808.7766000000001</v>
      </c>
      <c r="AB366" s="10">
        <f>Table1[[#This Row],[Sales Values]]*1.05</f>
        <v>3957.6600000000003</v>
      </c>
      <c r="AC366" s="10" t="str">
        <f t="shared" si="29"/>
        <v>Superwossname</v>
      </c>
      <c r="AD366" t="s">
        <v>101</v>
      </c>
    </row>
    <row r="367" spans="1:30" x14ac:dyDescent="0.3">
      <c r="A367">
        <v>1259</v>
      </c>
      <c r="B367" t="s">
        <v>179</v>
      </c>
      <c r="C367" t="s">
        <v>1179</v>
      </c>
      <c r="D367" t="s">
        <v>28</v>
      </c>
      <c r="E367" t="s">
        <v>29</v>
      </c>
      <c r="F367">
        <v>30</v>
      </c>
      <c r="G367" t="s">
        <v>3961</v>
      </c>
      <c r="H367" t="s">
        <v>1374</v>
      </c>
      <c r="I367" t="s">
        <v>294</v>
      </c>
      <c r="J367" s="8">
        <v>43910</v>
      </c>
      <c r="K367" s="6" t="str">
        <f t="shared" si="25"/>
        <v>2020</v>
      </c>
      <c r="L367" s="6" t="str">
        <f t="shared" si="26"/>
        <v>Mar</v>
      </c>
      <c r="M367">
        <v>38</v>
      </c>
      <c r="N367" s="10">
        <f t="shared" si="27"/>
        <v>3.49</v>
      </c>
      <c r="O367">
        <f t="shared" si="28"/>
        <v>20</v>
      </c>
      <c r="P367">
        <v>0.5</v>
      </c>
      <c r="Q367" s="12">
        <f>Table1[[#This Row],[Quantity]]*Table1[[#This Row],[Case Size]]</f>
        <v>760</v>
      </c>
      <c r="R367" s="10">
        <f>Table1[[#This Row],[ Sales Volume]]*Table1[[#This Row],[Cost]]</f>
        <v>2652.4</v>
      </c>
      <c r="S367" s="10">
        <f>Table1[[#This Row],[Sales Values]]-(Table1[[#This Row],[Sales Values]]*0.25)</f>
        <v>1989.3000000000002</v>
      </c>
      <c r="T367" s="10">
        <f>Table1[[#This Row],[Manufacturing Cost]]-Table1[[#This Row],[Delivery Cost]]</f>
        <v>1970.3000000000002</v>
      </c>
      <c r="U367" s="10">
        <f>Table1[[#This Row],[Quantity]]*Table1[[#This Row],[Delivery]]</f>
        <v>19</v>
      </c>
      <c r="V367" s="10">
        <f>Table1[[#This Row],[Sales Values]]-Table1[[#This Row],[Manufacturing Cost]]</f>
        <v>663.09999999999991</v>
      </c>
      <c r="W367" s="13">
        <f>Table1[[#This Row],[Profit]]/Table1[[#This Row],[Sales Values]]</f>
        <v>0.24999999999999994</v>
      </c>
      <c r="X367" s="10">
        <v>14.95</v>
      </c>
      <c r="Y367" s="14">
        <f>IF(AND(Table1[[#This Row],[Quantity]]&gt;20,Table1[[#This Row],[Quantity]]&lt;=50),3%,IF(AND(Table1[[#This Row],[Quantity]]&gt;50,Table1[[#This Row],[Quantity]]&lt;=100),5%,IF(Table1[[#This Row],[Quantity]]&gt;100,7%,0)))</f>
        <v>0.03</v>
      </c>
      <c r="Z367" s="10">
        <f>Table1[[#This Row],[Sales Values]]*(1-Table1[[#This Row],[Discount]])</f>
        <v>2572.828</v>
      </c>
      <c r="AA367" s="10">
        <f>Table1[[#This Row],[Sales Values]]+(Table1[[#This Row],[Sales Values]]*1.05%)</f>
        <v>2680.2501999999999</v>
      </c>
      <c r="AB367" s="10">
        <f>Table1[[#This Row],[Sales Values]]*1.05</f>
        <v>2785.0200000000004</v>
      </c>
      <c r="AC367" s="10" t="str">
        <f t="shared" si="29"/>
        <v>Superwossname</v>
      </c>
      <c r="AD367" t="s">
        <v>101</v>
      </c>
    </row>
    <row r="368" spans="1:30" x14ac:dyDescent="0.3">
      <c r="A368">
        <v>1265</v>
      </c>
      <c r="B368" t="s">
        <v>3973</v>
      </c>
      <c r="C368" t="s">
        <v>3009</v>
      </c>
      <c r="D368" t="s">
        <v>28</v>
      </c>
      <c r="E368" t="s">
        <v>29</v>
      </c>
      <c r="F368">
        <v>90</v>
      </c>
      <c r="G368" t="s">
        <v>3974</v>
      </c>
      <c r="H368" t="s">
        <v>1218</v>
      </c>
      <c r="I368" t="s">
        <v>294</v>
      </c>
      <c r="J368" s="8">
        <v>44676</v>
      </c>
      <c r="K368" s="6" t="str">
        <f t="shared" si="25"/>
        <v>2022</v>
      </c>
      <c r="L368" s="6" t="str">
        <f t="shared" si="26"/>
        <v>Apr</v>
      </c>
      <c r="M368">
        <v>77</v>
      </c>
      <c r="N368" s="10">
        <f t="shared" si="27"/>
        <v>3.49</v>
      </c>
      <c r="O368">
        <f t="shared" si="28"/>
        <v>20</v>
      </c>
      <c r="P368">
        <v>0.5</v>
      </c>
      <c r="Q368" s="12">
        <f>Table1[[#This Row],[Quantity]]*Table1[[#This Row],[Case Size]]</f>
        <v>1540</v>
      </c>
      <c r="R368" s="10">
        <f>Table1[[#This Row],[ Sales Volume]]*Table1[[#This Row],[Cost]]</f>
        <v>5374.6</v>
      </c>
      <c r="S368" s="10">
        <f>Table1[[#This Row],[Sales Values]]-(Table1[[#This Row],[Sales Values]]*0.25)</f>
        <v>4030.9500000000003</v>
      </c>
      <c r="T368" s="10">
        <f>Table1[[#This Row],[Manufacturing Cost]]-Table1[[#This Row],[Delivery Cost]]</f>
        <v>3992.4500000000003</v>
      </c>
      <c r="U368" s="10">
        <f>Table1[[#This Row],[Quantity]]*Table1[[#This Row],[Delivery]]</f>
        <v>38.5</v>
      </c>
      <c r="V368" s="10">
        <f>Table1[[#This Row],[Sales Values]]-Table1[[#This Row],[Manufacturing Cost]]</f>
        <v>1343.65</v>
      </c>
      <c r="W368" s="13">
        <f>Table1[[#This Row],[Profit]]/Table1[[#This Row],[Sales Values]]</f>
        <v>0.25</v>
      </c>
      <c r="X368" s="10">
        <v>14.95</v>
      </c>
      <c r="Y368" s="14">
        <f>IF(AND(Table1[[#This Row],[Quantity]]&gt;20,Table1[[#This Row],[Quantity]]&lt;=50),3%,IF(AND(Table1[[#This Row],[Quantity]]&gt;50,Table1[[#This Row],[Quantity]]&lt;=100),5%,IF(Table1[[#This Row],[Quantity]]&gt;100,7%,0)))</f>
        <v>0.05</v>
      </c>
      <c r="Z368" s="10">
        <f>Table1[[#This Row],[Sales Values]]*(1-Table1[[#This Row],[Discount]])</f>
        <v>5105.87</v>
      </c>
      <c r="AA368" s="10">
        <f>Table1[[#This Row],[Sales Values]]+(Table1[[#This Row],[Sales Values]]*1.05%)</f>
        <v>5431.0333000000001</v>
      </c>
      <c r="AB368" s="10">
        <f>Table1[[#This Row],[Sales Values]]*1.05</f>
        <v>5643.3300000000008</v>
      </c>
      <c r="AC368" s="10" t="str">
        <f t="shared" si="29"/>
        <v>Superwossname</v>
      </c>
      <c r="AD368" t="s">
        <v>101</v>
      </c>
    </row>
    <row r="369" spans="1:30" x14ac:dyDescent="0.3">
      <c r="A369">
        <v>1269</v>
      </c>
      <c r="B369" t="s">
        <v>3981</v>
      </c>
      <c r="C369" t="s">
        <v>3111</v>
      </c>
      <c r="D369" t="s">
        <v>51</v>
      </c>
      <c r="E369" t="s">
        <v>16</v>
      </c>
      <c r="F369">
        <v>30</v>
      </c>
      <c r="G369" t="s">
        <v>3982</v>
      </c>
      <c r="H369" t="s">
        <v>288</v>
      </c>
      <c r="I369" t="s">
        <v>32</v>
      </c>
      <c r="J369" s="8">
        <v>44550</v>
      </c>
      <c r="K369" s="6" t="str">
        <f t="shared" si="25"/>
        <v>2021</v>
      </c>
      <c r="L369" s="6" t="str">
        <f t="shared" si="26"/>
        <v>Dec</v>
      </c>
      <c r="M369">
        <v>91</v>
      </c>
      <c r="N369" s="10">
        <f t="shared" si="27"/>
        <v>2.0099999999999998</v>
      </c>
      <c r="O369">
        <f t="shared" si="28"/>
        <v>20</v>
      </c>
      <c r="P369">
        <v>0.5</v>
      </c>
      <c r="Q369" s="12">
        <f>Table1[[#This Row],[Quantity]]*Table1[[#This Row],[Case Size]]</f>
        <v>1820</v>
      </c>
      <c r="R369" s="10">
        <f>Table1[[#This Row],[ Sales Volume]]*Table1[[#This Row],[Cost]]</f>
        <v>3658.2</v>
      </c>
      <c r="S369" s="10">
        <f>Table1[[#This Row],[Sales Values]]-(Table1[[#This Row],[Sales Values]]*0.25)</f>
        <v>2743.6499999999996</v>
      </c>
      <c r="T369" s="10">
        <f>Table1[[#This Row],[Manufacturing Cost]]-Table1[[#This Row],[Delivery Cost]]</f>
        <v>2698.1499999999996</v>
      </c>
      <c r="U369" s="10">
        <f>Table1[[#This Row],[Quantity]]*Table1[[#This Row],[Delivery]]</f>
        <v>45.5</v>
      </c>
      <c r="V369" s="10">
        <f>Table1[[#This Row],[Sales Values]]-Table1[[#This Row],[Manufacturing Cost]]</f>
        <v>914.55000000000018</v>
      </c>
      <c r="W369" s="13">
        <f>Table1[[#This Row],[Profit]]/Table1[[#This Row],[Sales Values]]</f>
        <v>0.25000000000000006</v>
      </c>
      <c r="X369" s="10">
        <v>14.95</v>
      </c>
      <c r="Y369" s="14">
        <f>IF(AND(Table1[[#This Row],[Quantity]]&gt;20,Table1[[#This Row],[Quantity]]&lt;=50),3%,IF(AND(Table1[[#This Row],[Quantity]]&gt;50,Table1[[#This Row],[Quantity]]&lt;=100),5%,IF(Table1[[#This Row],[Quantity]]&gt;100,7%,0)))</f>
        <v>0.05</v>
      </c>
      <c r="Z369" s="10">
        <f>Table1[[#This Row],[Sales Values]]*(1-Table1[[#This Row],[Discount]])</f>
        <v>3475.2899999999995</v>
      </c>
      <c r="AA369" s="10">
        <f>Table1[[#This Row],[Sales Values]]+(Table1[[#This Row],[Sales Values]]*1.05%)</f>
        <v>3696.6110999999996</v>
      </c>
      <c r="AB369" s="10">
        <f>Table1[[#This Row],[Sales Values]]*1.05</f>
        <v>3841.11</v>
      </c>
      <c r="AC369" s="10" t="str">
        <f t="shared" si="29"/>
        <v>Hyperwotsit</v>
      </c>
      <c r="AD369" t="s">
        <v>20</v>
      </c>
    </row>
    <row r="370" spans="1:30" x14ac:dyDescent="0.3">
      <c r="A370">
        <v>1273</v>
      </c>
      <c r="B370" t="s">
        <v>3992</v>
      </c>
      <c r="C370" t="s">
        <v>313</v>
      </c>
      <c r="D370" t="s">
        <v>28</v>
      </c>
      <c r="E370" t="s">
        <v>29</v>
      </c>
      <c r="F370">
        <v>30</v>
      </c>
      <c r="G370" t="s">
        <v>3993</v>
      </c>
      <c r="H370" t="s">
        <v>2603</v>
      </c>
      <c r="I370" t="s">
        <v>2604</v>
      </c>
      <c r="J370" s="8">
        <v>44408</v>
      </c>
      <c r="K370" s="6" t="str">
        <f t="shared" si="25"/>
        <v>2021</v>
      </c>
      <c r="L370" s="6" t="str">
        <f t="shared" si="26"/>
        <v>Jul</v>
      </c>
      <c r="M370">
        <v>18</v>
      </c>
      <c r="N370" s="10">
        <f t="shared" si="27"/>
        <v>3.49</v>
      </c>
      <c r="O370">
        <f t="shared" si="28"/>
        <v>20</v>
      </c>
      <c r="P370">
        <v>0.5</v>
      </c>
      <c r="Q370" s="12">
        <f>Table1[[#This Row],[Quantity]]*Table1[[#This Row],[Case Size]]</f>
        <v>360</v>
      </c>
      <c r="R370" s="10">
        <f>Table1[[#This Row],[ Sales Volume]]*Table1[[#This Row],[Cost]]</f>
        <v>1256.4000000000001</v>
      </c>
      <c r="S370" s="10">
        <f>Table1[[#This Row],[Sales Values]]-(Table1[[#This Row],[Sales Values]]*0.25)</f>
        <v>942.30000000000007</v>
      </c>
      <c r="T370" s="10">
        <f>Table1[[#This Row],[Manufacturing Cost]]-Table1[[#This Row],[Delivery Cost]]</f>
        <v>933.30000000000007</v>
      </c>
      <c r="U370" s="10">
        <f>Table1[[#This Row],[Quantity]]*Table1[[#This Row],[Delivery]]</f>
        <v>9</v>
      </c>
      <c r="V370" s="10">
        <f>Table1[[#This Row],[Sales Values]]-Table1[[#This Row],[Manufacturing Cost]]</f>
        <v>314.10000000000002</v>
      </c>
      <c r="W370" s="13">
        <f>Table1[[#This Row],[Profit]]/Table1[[#This Row],[Sales Values]]</f>
        <v>0.25</v>
      </c>
      <c r="X370" s="10">
        <v>14.95</v>
      </c>
      <c r="Y370" s="14">
        <f>IF(AND(Table1[[#This Row],[Quantity]]&gt;20,Table1[[#This Row],[Quantity]]&lt;=50),3%,IF(AND(Table1[[#This Row],[Quantity]]&gt;50,Table1[[#This Row],[Quantity]]&lt;=100),5%,IF(Table1[[#This Row],[Quantity]]&gt;100,7%,0)))</f>
        <v>0</v>
      </c>
      <c r="Z370" s="10">
        <f>Table1[[#This Row],[Sales Values]]*(1-Table1[[#This Row],[Discount]])</f>
        <v>1256.4000000000001</v>
      </c>
      <c r="AA370" s="10">
        <f>Table1[[#This Row],[Sales Values]]+(Table1[[#This Row],[Sales Values]]*1.05%)</f>
        <v>1269.5922</v>
      </c>
      <c r="AB370" s="10">
        <f>Table1[[#This Row],[Sales Values]]*1.05</f>
        <v>1319.2200000000003</v>
      </c>
      <c r="AC370" s="10" t="str">
        <f t="shared" si="29"/>
        <v>Superwossname</v>
      </c>
      <c r="AD370" t="s">
        <v>101</v>
      </c>
    </row>
    <row r="371" spans="1:30" x14ac:dyDescent="0.3">
      <c r="A371">
        <v>1278</v>
      </c>
      <c r="B371" t="s">
        <v>4004</v>
      </c>
      <c r="C371" t="s">
        <v>4005</v>
      </c>
      <c r="D371" t="s">
        <v>28</v>
      </c>
      <c r="E371" t="s">
        <v>29</v>
      </c>
      <c r="F371">
        <v>30</v>
      </c>
      <c r="G371" t="s">
        <v>4006</v>
      </c>
      <c r="H371" t="s">
        <v>4007</v>
      </c>
      <c r="I371" t="s">
        <v>294</v>
      </c>
      <c r="J371" s="8">
        <v>44387</v>
      </c>
      <c r="K371" s="6" t="str">
        <f t="shared" si="25"/>
        <v>2021</v>
      </c>
      <c r="L371" s="6" t="str">
        <f t="shared" si="26"/>
        <v>Jul</v>
      </c>
      <c r="M371">
        <v>22</v>
      </c>
      <c r="N371" s="10">
        <f t="shared" si="27"/>
        <v>3.49</v>
      </c>
      <c r="O371">
        <f t="shared" si="28"/>
        <v>20</v>
      </c>
      <c r="P371">
        <v>0.5</v>
      </c>
      <c r="Q371" s="12">
        <f>Table1[[#This Row],[Quantity]]*Table1[[#This Row],[Case Size]]</f>
        <v>440</v>
      </c>
      <c r="R371" s="10">
        <f>Table1[[#This Row],[ Sales Volume]]*Table1[[#This Row],[Cost]]</f>
        <v>1535.6000000000001</v>
      </c>
      <c r="S371" s="10">
        <f>Table1[[#This Row],[Sales Values]]-(Table1[[#This Row],[Sales Values]]*0.25)</f>
        <v>1151.7</v>
      </c>
      <c r="T371" s="10">
        <f>Table1[[#This Row],[Manufacturing Cost]]-Table1[[#This Row],[Delivery Cost]]</f>
        <v>1140.7</v>
      </c>
      <c r="U371" s="10">
        <f>Table1[[#This Row],[Quantity]]*Table1[[#This Row],[Delivery]]</f>
        <v>11</v>
      </c>
      <c r="V371" s="10">
        <f>Table1[[#This Row],[Sales Values]]-Table1[[#This Row],[Manufacturing Cost]]</f>
        <v>383.90000000000009</v>
      </c>
      <c r="W371" s="13">
        <f>Table1[[#This Row],[Profit]]/Table1[[#This Row],[Sales Values]]</f>
        <v>0.25000000000000006</v>
      </c>
      <c r="X371" s="10">
        <v>14.95</v>
      </c>
      <c r="Y371" s="14">
        <f>IF(AND(Table1[[#This Row],[Quantity]]&gt;20,Table1[[#This Row],[Quantity]]&lt;=50),3%,IF(AND(Table1[[#This Row],[Quantity]]&gt;50,Table1[[#This Row],[Quantity]]&lt;=100),5%,IF(Table1[[#This Row],[Quantity]]&gt;100,7%,0)))</f>
        <v>0.03</v>
      </c>
      <c r="Z371" s="10">
        <f>Table1[[#This Row],[Sales Values]]*(1-Table1[[#This Row],[Discount]])</f>
        <v>1489.5320000000002</v>
      </c>
      <c r="AA371" s="10">
        <f>Table1[[#This Row],[Sales Values]]+(Table1[[#This Row],[Sales Values]]*1.05%)</f>
        <v>1551.7238000000002</v>
      </c>
      <c r="AB371" s="10">
        <f>Table1[[#This Row],[Sales Values]]*1.05</f>
        <v>1612.38</v>
      </c>
      <c r="AC371" s="10" t="str">
        <f t="shared" si="29"/>
        <v>Superwossname</v>
      </c>
      <c r="AD371" t="s">
        <v>101</v>
      </c>
    </row>
    <row r="372" spans="1:30" x14ac:dyDescent="0.3">
      <c r="A372">
        <v>1279</v>
      </c>
      <c r="B372" t="s">
        <v>4008</v>
      </c>
      <c r="C372" t="s">
        <v>4009</v>
      </c>
      <c r="D372" t="s">
        <v>28</v>
      </c>
      <c r="E372" t="s">
        <v>29</v>
      </c>
      <c r="F372">
        <v>30</v>
      </c>
      <c r="G372" t="s">
        <v>4010</v>
      </c>
      <c r="H372" t="s">
        <v>4011</v>
      </c>
      <c r="I372" t="s">
        <v>32</v>
      </c>
      <c r="J372" s="8">
        <v>43925</v>
      </c>
      <c r="K372" s="6" t="str">
        <f t="shared" si="25"/>
        <v>2020</v>
      </c>
      <c r="L372" s="6" t="str">
        <f t="shared" si="26"/>
        <v>Apr</v>
      </c>
      <c r="M372">
        <v>79</v>
      </c>
      <c r="N372" s="10">
        <f t="shared" si="27"/>
        <v>1.89</v>
      </c>
      <c r="O372">
        <f t="shared" si="28"/>
        <v>18</v>
      </c>
      <c r="P372">
        <v>0.5</v>
      </c>
      <c r="Q372" s="12">
        <f>Table1[[#This Row],[Quantity]]*Table1[[#This Row],[Case Size]]</f>
        <v>1422</v>
      </c>
      <c r="R372" s="10">
        <f>Table1[[#This Row],[ Sales Volume]]*Table1[[#This Row],[Cost]]</f>
        <v>2687.58</v>
      </c>
      <c r="S372" s="10">
        <f>Table1[[#This Row],[Sales Values]]-(Table1[[#This Row],[Sales Values]]*0.25)</f>
        <v>2015.6849999999999</v>
      </c>
      <c r="T372" s="10">
        <f>Table1[[#This Row],[Manufacturing Cost]]-Table1[[#This Row],[Delivery Cost]]</f>
        <v>1976.1849999999999</v>
      </c>
      <c r="U372" s="10">
        <f>Table1[[#This Row],[Quantity]]*Table1[[#This Row],[Delivery]]</f>
        <v>39.5</v>
      </c>
      <c r="V372" s="10">
        <f>Table1[[#This Row],[Sales Values]]-Table1[[#This Row],[Manufacturing Cost]]</f>
        <v>671.89499999999998</v>
      </c>
      <c r="W372" s="13">
        <f>Table1[[#This Row],[Profit]]/Table1[[#This Row],[Sales Values]]</f>
        <v>0.25</v>
      </c>
      <c r="X372" s="10">
        <v>14.95</v>
      </c>
      <c r="Y372" s="14">
        <f>IF(AND(Table1[[#This Row],[Quantity]]&gt;20,Table1[[#This Row],[Quantity]]&lt;=50),3%,IF(AND(Table1[[#This Row],[Quantity]]&gt;50,Table1[[#This Row],[Quantity]]&lt;=100),5%,IF(Table1[[#This Row],[Quantity]]&gt;100,7%,0)))</f>
        <v>0.05</v>
      </c>
      <c r="Z372" s="10">
        <f>Table1[[#This Row],[Sales Values]]*(1-Table1[[#This Row],[Discount]])</f>
        <v>2553.201</v>
      </c>
      <c r="AA372" s="10">
        <f>Table1[[#This Row],[Sales Values]]+(Table1[[#This Row],[Sales Values]]*1.05%)</f>
        <v>2715.7995900000001</v>
      </c>
      <c r="AB372" s="10">
        <f>Table1[[#This Row],[Sales Values]]*1.05</f>
        <v>2821.9589999999998</v>
      </c>
      <c r="AC372" s="10" t="str">
        <f t="shared" si="29"/>
        <v>Gigastuff</v>
      </c>
      <c r="AD372" t="s">
        <v>45</v>
      </c>
    </row>
    <row r="373" spans="1:30" x14ac:dyDescent="0.3">
      <c r="A373">
        <v>1282</v>
      </c>
      <c r="B373" t="s">
        <v>4016</v>
      </c>
      <c r="C373" t="s">
        <v>1826</v>
      </c>
      <c r="D373" t="s">
        <v>28</v>
      </c>
      <c r="E373" t="s">
        <v>29</v>
      </c>
      <c r="F373">
        <v>60</v>
      </c>
      <c r="G373" t="s">
        <v>4017</v>
      </c>
      <c r="H373" t="s">
        <v>3384</v>
      </c>
      <c r="I373" t="s">
        <v>32</v>
      </c>
      <c r="J373" s="8">
        <v>44086</v>
      </c>
      <c r="K373" s="6" t="str">
        <f t="shared" si="25"/>
        <v>2020</v>
      </c>
      <c r="L373" s="6" t="str">
        <f t="shared" si="26"/>
        <v>Sep</v>
      </c>
      <c r="M373">
        <v>72</v>
      </c>
      <c r="N373" s="10">
        <f t="shared" si="27"/>
        <v>3.49</v>
      </c>
      <c r="O373">
        <f t="shared" si="28"/>
        <v>20</v>
      </c>
      <c r="P373">
        <v>0.5</v>
      </c>
      <c r="Q373" s="12">
        <f>Table1[[#This Row],[Quantity]]*Table1[[#This Row],[Case Size]]</f>
        <v>1440</v>
      </c>
      <c r="R373" s="10">
        <f>Table1[[#This Row],[ Sales Volume]]*Table1[[#This Row],[Cost]]</f>
        <v>5025.6000000000004</v>
      </c>
      <c r="S373" s="10">
        <f>Table1[[#This Row],[Sales Values]]-(Table1[[#This Row],[Sales Values]]*0.25)</f>
        <v>3769.2000000000003</v>
      </c>
      <c r="T373" s="10">
        <f>Table1[[#This Row],[Manufacturing Cost]]-Table1[[#This Row],[Delivery Cost]]</f>
        <v>3733.2000000000003</v>
      </c>
      <c r="U373" s="10">
        <f>Table1[[#This Row],[Quantity]]*Table1[[#This Row],[Delivery]]</f>
        <v>36</v>
      </c>
      <c r="V373" s="10">
        <f>Table1[[#This Row],[Sales Values]]-Table1[[#This Row],[Manufacturing Cost]]</f>
        <v>1256.4000000000001</v>
      </c>
      <c r="W373" s="13">
        <f>Table1[[#This Row],[Profit]]/Table1[[#This Row],[Sales Values]]</f>
        <v>0.25</v>
      </c>
      <c r="X373" s="10">
        <v>14.95</v>
      </c>
      <c r="Y373" s="14">
        <f>IF(AND(Table1[[#This Row],[Quantity]]&gt;20,Table1[[#This Row],[Quantity]]&lt;=50),3%,IF(AND(Table1[[#This Row],[Quantity]]&gt;50,Table1[[#This Row],[Quantity]]&lt;=100),5%,IF(Table1[[#This Row],[Quantity]]&gt;100,7%,0)))</f>
        <v>0.05</v>
      </c>
      <c r="Z373" s="10">
        <f>Table1[[#This Row],[Sales Values]]*(1-Table1[[#This Row],[Discount]])</f>
        <v>4774.32</v>
      </c>
      <c r="AA373" s="10">
        <f>Table1[[#This Row],[Sales Values]]+(Table1[[#This Row],[Sales Values]]*1.05%)</f>
        <v>5078.3688000000002</v>
      </c>
      <c r="AB373" s="10">
        <f>Table1[[#This Row],[Sales Values]]*1.05</f>
        <v>5276.880000000001</v>
      </c>
      <c r="AC373" s="10" t="str">
        <f t="shared" si="29"/>
        <v>Superwossname</v>
      </c>
      <c r="AD373" t="s">
        <v>101</v>
      </c>
    </row>
    <row r="374" spans="1:30" x14ac:dyDescent="0.3">
      <c r="A374">
        <v>1283</v>
      </c>
      <c r="B374" t="s">
        <v>4018</v>
      </c>
      <c r="C374" t="s">
        <v>2980</v>
      </c>
      <c r="D374" t="s">
        <v>28</v>
      </c>
      <c r="E374" t="s">
        <v>29</v>
      </c>
      <c r="F374">
        <v>60</v>
      </c>
      <c r="G374" t="s">
        <v>4019</v>
      </c>
      <c r="H374" t="s">
        <v>4020</v>
      </c>
      <c r="I374" t="s">
        <v>173</v>
      </c>
      <c r="J374" s="8">
        <v>44354</v>
      </c>
      <c r="K374" s="6" t="str">
        <f t="shared" si="25"/>
        <v>2021</v>
      </c>
      <c r="L374" s="6" t="str">
        <f t="shared" si="26"/>
        <v>Jun</v>
      </c>
      <c r="M374">
        <v>71</v>
      </c>
      <c r="N374" s="10">
        <f t="shared" si="27"/>
        <v>2.0099999999999998</v>
      </c>
      <c r="O374">
        <f t="shared" si="28"/>
        <v>20</v>
      </c>
      <c r="P374">
        <v>0.5</v>
      </c>
      <c r="Q374" s="12">
        <f>Table1[[#This Row],[Quantity]]*Table1[[#This Row],[Case Size]]</f>
        <v>1420</v>
      </c>
      <c r="R374" s="10">
        <f>Table1[[#This Row],[ Sales Volume]]*Table1[[#This Row],[Cost]]</f>
        <v>2854.2</v>
      </c>
      <c r="S374" s="10">
        <f>Table1[[#This Row],[Sales Values]]-(Table1[[#This Row],[Sales Values]]*0.25)</f>
        <v>2140.6499999999996</v>
      </c>
      <c r="T374" s="10">
        <f>Table1[[#This Row],[Manufacturing Cost]]-Table1[[#This Row],[Delivery Cost]]</f>
        <v>2105.1499999999996</v>
      </c>
      <c r="U374" s="10">
        <f>Table1[[#This Row],[Quantity]]*Table1[[#This Row],[Delivery]]</f>
        <v>35.5</v>
      </c>
      <c r="V374" s="10">
        <f>Table1[[#This Row],[Sales Values]]-Table1[[#This Row],[Manufacturing Cost]]</f>
        <v>713.55000000000018</v>
      </c>
      <c r="W374" s="13">
        <f>Table1[[#This Row],[Profit]]/Table1[[#This Row],[Sales Values]]</f>
        <v>0.25000000000000006</v>
      </c>
      <c r="X374" s="10">
        <v>14.95</v>
      </c>
      <c r="Y374" s="14">
        <f>IF(AND(Table1[[#This Row],[Quantity]]&gt;20,Table1[[#This Row],[Quantity]]&lt;=50),3%,IF(AND(Table1[[#This Row],[Quantity]]&gt;50,Table1[[#This Row],[Quantity]]&lt;=100),5%,IF(Table1[[#This Row],[Quantity]]&gt;100,7%,0)))</f>
        <v>0.05</v>
      </c>
      <c r="Z374" s="10">
        <f>Table1[[#This Row],[Sales Values]]*(1-Table1[[#This Row],[Discount]])</f>
        <v>2711.49</v>
      </c>
      <c r="AA374" s="10">
        <f>Table1[[#This Row],[Sales Values]]+(Table1[[#This Row],[Sales Values]]*1.05%)</f>
        <v>2884.1690999999996</v>
      </c>
      <c r="AB374" s="10">
        <f>Table1[[#This Row],[Sales Values]]*1.05</f>
        <v>2996.91</v>
      </c>
      <c r="AC374" s="10" t="str">
        <f t="shared" si="29"/>
        <v>Hyperwotsit</v>
      </c>
      <c r="AD374" t="s">
        <v>20</v>
      </c>
    </row>
    <row r="375" spans="1:30" x14ac:dyDescent="0.3">
      <c r="A375">
        <v>1286</v>
      </c>
      <c r="B375" t="s">
        <v>4025</v>
      </c>
      <c r="C375" t="s">
        <v>4026</v>
      </c>
      <c r="D375" t="s">
        <v>51</v>
      </c>
      <c r="E375" t="s">
        <v>16</v>
      </c>
      <c r="F375">
        <v>30</v>
      </c>
      <c r="G375" t="s">
        <v>4027</v>
      </c>
      <c r="H375" t="s">
        <v>4028</v>
      </c>
      <c r="I375" t="s">
        <v>32</v>
      </c>
      <c r="J375" s="8">
        <v>44700</v>
      </c>
      <c r="K375" s="6" t="str">
        <f t="shared" si="25"/>
        <v>2022</v>
      </c>
      <c r="L375" s="6" t="str">
        <f t="shared" si="26"/>
        <v>May</v>
      </c>
      <c r="M375">
        <v>36</v>
      </c>
      <c r="N375" s="10">
        <f t="shared" si="27"/>
        <v>3.49</v>
      </c>
      <c r="O375">
        <f t="shared" si="28"/>
        <v>20</v>
      </c>
      <c r="P375">
        <v>0.5</v>
      </c>
      <c r="Q375" s="12">
        <f>Table1[[#This Row],[Quantity]]*Table1[[#This Row],[Case Size]]</f>
        <v>720</v>
      </c>
      <c r="R375" s="10">
        <f>Table1[[#This Row],[ Sales Volume]]*Table1[[#This Row],[Cost]]</f>
        <v>2512.8000000000002</v>
      </c>
      <c r="S375" s="10">
        <f>Table1[[#This Row],[Sales Values]]-(Table1[[#This Row],[Sales Values]]*0.25)</f>
        <v>1884.6000000000001</v>
      </c>
      <c r="T375" s="10">
        <f>Table1[[#This Row],[Manufacturing Cost]]-Table1[[#This Row],[Delivery Cost]]</f>
        <v>1866.6000000000001</v>
      </c>
      <c r="U375" s="10">
        <f>Table1[[#This Row],[Quantity]]*Table1[[#This Row],[Delivery]]</f>
        <v>18</v>
      </c>
      <c r="V375" s="10">
        <f>Table1[[#This Row],[Sales Values]]-Table1[[#This Row],[Manufacturing Cost]]</f>
        <v>628.20000000000005</v>
      </c>
      <c r="W375" s="13">
        <f>Table1[[#This Row],[Profit]]/Table1[[#This Row],[Sales Values]]</f>
        <v>0.25</v>
      </c>
      <c r="X375" s="10">
        <v>14.95</v>
      </c>
      <c r="Y375" s="14">
        <f>IF(AND(Table1[[#This Row],[Quantity]]&gt;20,Table1[[#This Row],[Quantity]]&lt;=50),3%,IF(AND(Table1[[#This Row],[Quantity]]&gt;50,Table1[[#This Row],[Quantity]]&lt;=100),5%,IF(Table1[[#This Row],[Quantity]]&gt;100,7%,0)))</f>
        <v>0.03</v>
      </c>
      <c r="Z375" s="10">
        <f>Table1[[#This Row],[Sales Values]]*(1-Table1[[#This Row],[Discount]])</f>
        <v>2437.4160000000002</v>
      </c>
      <c r="AA375" s="10">
        <f>Table1[[#This Row],[Sales Values]]+(Table1[[#This Row],[Sales Values]]*1.05%)</f>
        <v>2539.1844000000001</v>
      </c>
      <c r="AB375" s="10">
        <f>Table1[[#This Row],[Sales Values]]*1.05</f>
        <v>2638.4400000000005</v>
      </c>
      <c r="AC375" s="10" t="str">
        <f t="shared" si="29"/>
        <v>Superwossname</v>
      </c>
      <c r="AD375" t="s">
        <v>101</v>
      </c>
    </row>
    <row r="376" spans="1:30" x14ac:dyDescent="0.3">
      <c r="A376">
        <v>1289</v>
      </c>
      <c r="B376" t="s">
        <v>1886</v>
      </c>
      <c r="C376" t="s">
        <v>4035</v>
      </c>
      <c r="D376" t="s">
        <v>15</v>
      </c>
      <c r="E376" t="s">
        <v>16</v>
      </c>
      <c r="F376">
        <v>30</v>
      </c>
      <c r="G376" t="s">
        <v>4036</v>
      </c>
      <c r="H376" t="s">
        <v>221</v>
      </c>
      <c r="I376" t="s">
        <v>32</v>
      </c>
      <c r="J376" s="8">
        <v>44609</v>
      </c>
      <c r="K376" s="6" t="str">
        <f t="shared" si="25"/>
        <v>2022</v>
      </c>
      <c r="L376" s="6" t="str">
        <f t="shared" si="26"/>
        <v>Feb</v>
      </c>
      <c r="M376">
        <v>68</v>
      </c>
      <c r="N376" s="10">
        <f t="shared" si="27"/>
        <v>3.49</v>
      </c>
      <c r="O376">
        <f t="shared" si="28"/>
        <v>20</v>
      </c>
      <c r="P376">
        <v>0.5</v>
      </c>
      <c r="Q376" s="12">
        <f>Table1[[#This Row],[Quantity]]*Table1[[#This Row],[Case Size]]</f>
        <v>1360</v>
      </c>
      <c r="R376" s="10">
        <f>Table1[[#This Row],[ Sales Volume]]*Table1[[#This Row],[Cost]]</f>
        <v>4746.4000000000005</v>
      </c>
      <c r="S376" s="10">
        <f>Table1[[#This Row],[Sales Values]]-(Table1[[#This Row],[Sales Values]]*0.25)</f>
        <v>3559.8</v>
      </c>
      <c r="T376" s="10">
        <f>Table1[[#This Row],[Manufacturing Cost]]-Table1[[#This Row],[Delivery Cost]]</f>
        <v>3525.8</v>
      </c>
      <c r="U376" s="10">
        <f>Table1[[#This Row],[Quantity]]*Table1[[#This Row],[Delivery]]</f>
        <v>34</v>
      </c>
      <c r="V376" s="10">
        <f>Table1[[#This Row],[Sales Values]]-Table1[[#This Row],[Manufacturing Cost]]</f>
        <v>1186.6000000000004</v>
      </c>
      <c r="W376" s="13">
        <f>Table1[[#This Row],[Profit]]/Table1[[#This Row],[Sales Values]]</f>
        <v>0.25000000000000006</v>
      </c>
      <c r="X376" s="10">
        <v>14.95</v>
      </c>
      <c r="Y376" s="14">
        <f>IF(AND(Table1[[#This Row],[Quantity]]&gt;20,Table1[[#This Row],[Quantity]]&lt;=50),3%,IF(AND(Table1[[#This Row],[Quantity]]&gt;50,Table1[[#This Row],[Quantity]]&lt;=100),5%,IF(Table1[[#This Row],[Quantity]]&gt;100,7%,0)))</f>
        <v>0.05</v>
      </c>
      <c r="Z376" s="10">
        <f>Table1[[#This Row],[Sales Values]]*(1-Table1[[#This Row],[Discount]])</f>
        <v>4509.08</v>
      </c>
      <c r="AA376" s="10">
        <f>Table1[[#This Row],[Sales Values]]+(Table1[[#This Row],[Sales Values]]*1.05%)</f>
        <v>4796.2372000000005</v>
      </c>
      <c r="AB376" s="10">
        <f>Table1[[#This Row],[Sales Values]]*1.05</f>
        <v>4983.7200000000012</v>
      </c>
      <c r="AC376" s="10" t="str">
        <f t="shared" si="29"/>
        <v>Superwossname</v>
      </c>
      <c r="AD376" t="s">
        <v>101</v>
      </c>
    </row>
    <row r="377" spans="1:30" x14ac:dyDescent="0.3">
      <c r="A377">
        <v>1296</v>
      </c>
      <c r="B377" t="s">
        <v>4052</v>
      </c>
      <c r="C377" t="s">
        <v>2154</v>
      </c>
      <c r="D377" t="s">
        <v>28</v>
      </c>
      <c r="E377" t="s">
        <v>29</v>
      </c>
      <c r="F377">
        <v>90</v>
      </c>
      <c r="G377" t="s">
        <v>4053</v>
      </c>
      <c r="H377" t="s">
        <v>491</v>
      </c>
      <c r="I377" t="s">
        <v>32</v>
      </c>
      <c r="J377" s="8">
        <v>43915</v>
      </c>
      <c r="K377" s="6" t="str">
        <f t="shared" si="25"/>
        <v>2020</v>
      </c>
      <c r="L377" s="6" t="str">
        <f t="shared" si="26"/>
        <v>Mar</v>
      </c>
      <c r="M377">
        <v>60</v>
      </c>
      <c r="N377" s="10">
        <f t="shared" si="27"/>
        <v>3.49</v>
      </c>
      <c r="O377">
        <f t="shared" si="28"/>
        <v>20</v>
      </c>
      <c r="P377">
        <v>0.5</v>
      </c>
      <c r="Q377" s="12">
        <f>Table1[[#This Row],[Quantity]]*Table1[[#This Row],[Case Size]]</f>
        <v>1200</v>
      </c>
      <c r="R377" s="10">
        <f>Table1[[#This Row],[ Sales Volume]]*Table1[[#This Row],[Cost]]</f>
        <v>4188</v>
      </c>
      <c r="S377" s="10">
        <f>Table1[[#This Row],[Sales Values]]-(Table1[[#This Row],[Sales Values]]*0.25)</f>
        <v>3141</v>
      </c>
      <c r="T377" s="10">
        <f>Table1[[#This Row],[Manufacturing Cost]]-Table1[[#This Row],[Delivery Cost]]</f>
        <v>3111</v>
      </c>
      <c r="U377" s="10">
        <f>Table1[[#This Row],[Quantity]]*Table1[[#This Row],[Delivery]]</f>
        <v>30</v>
      </c>
      <c r="V377" s="10">
        <f>Table1[[#This Row],[Sales Values]]-Table1[[#This Row],[Manufacturing Cost]]</f>
        <v>1047</v>
      </c>
      <c r="W377" s="13">
        <f>Table1[[#This Row],[Profit]]/Table1[[#This Row],[Sales Values]]</f>
        <v>0.25</v>
      </c>
      <c r="X377" s="10">
        <v>14.95</v>
      </c>
      <c r="Y377" s="14">
        <f>IF(AND(Table1[[#This Row],[Quantity]]&gt;20,Table1[[#This Row],[Quantity]]&lt;=50),3%,IF(AND(Table1[[#This Row],[Quantity]]&gt;50,Table1[[#This Row],[Quantity]]&lt;=100),5%,IF(Table1[[#This Row],[Quantity]]&gt;100,7%,0)))</f>
        <v>0.05</v>
      </c>
      <c r="Z377" s="10">
        <f>Table1[[#This Row],[Sales Values]]*(1-Table1[[#This Row],[Discount]])</f>
        <v>3978.6</v>
      </c>
      <c r="AA377" s="10">
        <f>Table1[[#This Row],[Sales Values]]+(Table1[[#This Row],[Sales Values]]*1.05%)</f>
        <v>4231.9740000000002</v>
      </c>
      <c r="AB377" s="10">
        <f>Table1[[#This Row],[Sales Values]]*1.05</f>
        <v>4397.4000000000005</v>
      </c>
      <c r="AC377" s="10" t="str">
        <f t="shared" si="29"/>
        <v>Superwossname</v>
      </c>
      <c r="AD377" t="s">
        <v>101</v>
      </c>
    </row>
    <row r="378" spans="1:30" x14ac:dyDescent="0.3">
      <c r="A378">
        <v>1297</v>
      </c>
      <c r="B378" t="s">
        <v>4054</v>
      </c>
      <c r="C378" t="s">
        <v>86</v>
      </c>
      <c r="D378" t="s">
        <v>51</v>
      </c>
      <c r="E378" t="s">
        <v>16</v>
      </c>
      <c r="F378">
        <v>30</v>
      </c>
      <c r="G378" t="s">
        <v>4055</v>
      </c>
      <c r="H378" t="s">
        <v>4056</v>
      </c>
      <c r="I378" t="s">
        <v>124</v>
      </c>
      <c r="J378" s="8">
        <v>44213</v>
      </c>
      <c r="K378" s="6" t="str">
        <f t="shared" si="25"/>
        <v>2021</v>
      </c>
      <c r="L378" s="6" t="str">
        <f t="shared" si="26"/>
        <v>Jan</v>
      </c>
      <c r="M378">
        <v>5</v>
      </c>
      <c r="N378" s="10">
        <f t="shared" si="27"/>
        <v>2.0099999999999998</v>
      </c>
      <c r="O378">
        <f t="shared" si="28"/>
        <v>20</v>
      </c>
      <c r="P378">
        <v>0.5</v>
      </c>
      <c r="Q378" s="12">
        <f>Table1[[#This Row],[Quantity]]*Table1[[#This Row],[Case Size]]</f>
        <v>100</v>
      </c>
      <c r="R378" s="10">
        <f>Table1[[#This Row],[ Sales Volume]]*Table1[[#This Row],[Cost]]</f>
        <v>200.99999999999997</v>
      </c>
      <c r="S378" s="10">
        <f>Table1[[#This Row],[Sales Values]]-(Table1[[#This Row],[Sales Values]]*0.25)</f>
        <v>150.74999999999997</v>
      </c>
      <c r="T378" s="10">
        <f>Table1[[#This Row],[Manufacturing Cost]]-Table1[[#This Row],[Delivery Cost]]</f>
        <v>148.24999999999997</v>
      </c>
      <c r="U378" s="10">
        <f>Table1[[#This Row],[Quantity]]*Table1[[#This Row],[Delivery]]</f>
        <v>2.5</v>
      </c>
      <c r="V378" s="10">
        <f>Table1[[#This Row],[Sales Values]]-Table1[[#This Row],[Manufacturing Cost]]</f>
        <v>50.25</v>
      </c>
      <c r="W378" s="13">
        <f>Table1[[#This Row],[Profit]]/Table1[[#This Row],[Sales Values]]</f>
        <v>0.25000000000000006</v>
      </c>
      <c r="X378" s="10">
        <v>14.95</v>
      </c>
      <c r="Y378" s="14">
        <f>IF(AND(Table1[[#This Row],[Quantity]]&gt;20,Table1[[#This Row],[Quantity]]&lt;=50),3%,IF(AND(Table1[[#This Row],[Quantity]]&gt;50,Table1[[#This Row],[Quantity]]&lt;=100),5%,IF(Table1[[#This Row],[Quantity]]&gt;100,7%,0)))</f>
        <v>0</v>
      </c>
      <c r="Z378" s="10">
        <f>Table1[[#This Row],[Sales Values]]*(1-Table1[[#This Row],[Discount]])</f>
        <v>200.99999999999997</v>
      </c>
      <c r="AA378" s="10">
        <f>Table1[[#This Row],[Sales Values]]+(Table1[[#This Row],[Sales Values]]*1.05%)</f>
        <v>203.11049999999997</v>
      </c>
      <c r="AB378" s="10">
        <f>Table1[[#This Row],[Sales Values]]*1.05</f>
        <v>211.04999999999998</v>
      </c>
      <c r="AC378" s="10" t="str">
        <f t="shared" si="29"/>
        <v>Hyperwotsit</v>
      </c>
      <c r="AD378" t="s">
        <v>20</v>
      </c>
    </row>
    <row r="379" spans="1:30" x14ac:dyDescent="0.3">
      <c r="A379">
        <v>1300</v>
      </c>
      <c r="B379" t="s">
        <v>4061</v>
      </c>
      <c r="C379" t="s">
        <v>1765</v>
      </c>
      <c r="D379" t="s">
        <v>51</v>
      </c>
      <c r="E379" t="s">
        <v>16</v>
      </c>
      <c r="F379">
        <v>30</v>
      </c>
      <c r="G379" t="s">
        <v>4060</v>
      </c>
      <c r="H379" t="s">
        <v>1261</v>
      </c>
      <c r="I379" t="s">
        <v>32</v>
      </c>
      <c r="J379" s="8">
        <v>44276</v>
      </c>
      <c r="K379" s="6" t="str">
        <f t="shared" si="25"/>
        <v>2021</v>
      </c>
      <c r="L379" s="6" t="str">
        <f t="shared" si="26"/>
        <v>Mar</v>
      </c>
      <c r="M379">
        <v>5</v>
      </c>
      <c r="N379" s="10">
        <f t="shared" si="27"/>
        <v>2.0099999999999998</v>
      </c>
      <c r="O379">
        <f t="shared" si="28"/>
        <v>20</v>
      </c>
      <c r="P379">
        <v>0.5</v>
      </c>
      <c r="Q379" s="12">
        <f>Table1[[#This Row],[Quantity]]*Table1[[#This Row],[Case Size]]</f>
        <v>100</v>
      </c>
      <c r="R379" s="10">
        <f>Table1[[#This Row],[ Sales Volume]]*Table1[[#This Row],[Cost]]</f>
        <v>200.99999999999997</v>
      </c>
      <c r="S379" s="10">
        <f>Table1[[#This Row],[Sales Values]]-(Table1[[#This Row],[Sales Values]]*0.25)</f>
        <v>150.74999999999997</v>
      </c>
      <c r="T379" s="10">
        <f>Table1[[#This Row],[Manufacturing Cost]]-Table1[[#This Row],[Delivery Cost]]</f>
        <v>148.24999999999997</v>
      </c>
      <c r="U379" s="10">
        <f>Table1[[#This Row],[Quantity]]*Table1[[#This Row],[Delivery]]</f>
        <v>2.5</v>
      </c>
      <c r="V379" s="10">
        <f>Table1[[#This Row],[Sales Values]]-Table1[[#This Row],[Manufacturing Cost]]</f>
        <v>50.25</v>
      </c>
      <c r="W379" s="13">
        <f>Table1[[#This Row],[Profit]]/Table1[[#This Row],[Sales Values]]</f>
        <v>0.25000000000000006</v>
      </c>
      <c r="X379" s="10">
        <v>14.95</v>
      </c>
      <c r="Y379" s="14">
        <f>IF(AND(Table1[[#This Row],[Quantity]]&gt;20,Table1[[#This Row],[Quantity]]&lt;=50),3%,IF(AND(Table1[[#This Row],[Quantity]]&gt;50,Table1[[#This Row],[Quantity]]&lt;=100),5%,IF(Table1[[#This Row],[Quantity]]&gt;100,7%,0)))</f>
        <v>0</v>
      </c>
      <c r="Z379" s="10">
        <f>Table1[[#This Row],[Sales Values]]*(1-Table1[[#This Row],[Discount]])</f>
        <v>200.99999999999997</v>
      </c>
      <c r="AA379" s="10">
        <f>Table1[[#This Row],[Sales Values]]+(Table1[[#This Row],[Sales Values]]*1.05%)</f>
        <v>203.11049999999997</v>
      </c>
      <c r="AB379" s="10">
        <f>Table1[[#This Row],[Sales Values]]*1.05</f>
        <v>211.04999999999998</v>
      </c>
      <c r="AC379" s="10" t="str">
        <f t="shared" si="29"/>
        <v>Hyperwotsit</v>
      </c>
      <c r="AD379" t="s">
        <v>20</v>
      </c>
    </row>
    <row r="380" spans="1:30" x14ac:dyDescent="0.3">
      <c r="A380">
        <v>1303</v>
      </c>
      <c r="B380" t="s">
        <v>4068</v>
      </c>
      <c r="C380" t="s">
        <v>4069</v>
      </c>
      <c r="D380" t="s">
        <v>28</v>
      </c>
      <c r="E380" t="s">
        <v>29</v>
      </c>
      <c r="F380">
        <v>90</v>
      </c>
      <c r="G380" t="s">
        <v>4070</v>
      </c>
      <c r="H380" t="s">
        <v>4071</v>
      </c>
      <c r="I380" t="s">
        <v>886</v>
      </c>
      <c r="J380" s="8">
        <v>44404</v>
      </c>
      <c r="K380" s="6" t="str">
        <f t="shared" si="25"/>
        <v>2021</v>
      </c>
      <c r="L380" s="6" t="str">
        <f t="shared" si="26"/>
        <v>Jul</v>
      </c>
      <c r="M380">
        <v>56</v>
      </c>
      <c r="N380" s="10">
        <f t="shared" si="27"/>
        <v>1.89</v>
      </c>
      <c r="O380">
        <f t="shared" si="28"/>
        <v>18</v>
      </c>
      <c r="P380">
        <v>0.5</v>
      </c>
      <c r="Q380" s="12">
        <f>Table1[[#This Row],[Quantity]]*Table1[[#This Row],[Case Size]]</f>
        <v>1008</v>
      </c>
      <c r="R380" s="10">
        <f>Table1[[#This Row],[ Sales Volume]]*Table1[[#This Row],[Cost]]</f>
        <v>1905.12</v>
      </c>
      <c r="S380" s="10">
        <f>Table1[[#This Row],[Sales Values]]-(Table1[[#This Row],[Sales Values]]*0.25)</f>
        <v>1428.84</v>
      </c>
      <c r="T380" s="10">
        <f>Table1[[#This Row],[Manufacturing Cost]]-Table1[[#This Row],[Delivery Cost]]</f>
        <v>1400.84</v>
      </c>
      <c r="U380" s="10">
        <f>Table1[[#This Row],[Quantity]]*Table1[[#This Row],[Delivery]]</f>
        <v>28</v>
      </c>
      <c r="V380" s="10">
        <f>Table1[[#This Row],[Sales Values]]-Table1[[#This Row],[Manufacturing Cost]]</f>
        <v>476.28</v>
      </c>
      <c r="W380" s="13">
        <f>Table1[[#This Row],[Profit]]/Table1[[#This Row],[Sales Values]]</f>
        <v>0.25</v>
      </c>
      <c r="X380" s="10">
        <v>14.95</v>
      </c>
      <c r="Y380" s="14">
        <f>IF(AND(Table1[[#This Row],[Quantity]]&gt;20,Table1[[#This Row],[Quantity]]&lt;=50),3%,IF(AND(Table1[[#This Row],[Quantity]]&gt;50,Table1[[#This Row],[Quantity]]&lt;=100),5%,IF(Table1[[#This Row],[Quantity]]&gt;100,7%,0)))</f>
        <v>0.05</v>
      </c>
      <c r="Z380" s="10">
        <f>Table1[[#This Row],[Sales Values]]*(1-Table1[[#This Row],[Discount]])</f>
        <v>1809.8639999999998</v>
      </c>
      <c r="AA380" s="10">
        <f>Table1[[#This Row],[Sales Values]]+(Table1[[#This Row],[Sales Values]]*1.05%)</f>
        <v>1925.1237599999999</v>
      </c>
      <c r="AB380" s="10">
        <f>Table1[[#This Row],[Sales Values]]*1.05</f>
        <v>2000.376</v>
      </c>
      <c r="AC380" s="10" t="str">
        <f t="shared" si="29"/>
        <v>Gigastuff</v>
      </c>
      <c r="AD380" t="s">
        <v>45</v>
      </c>
    </row>
    <row r="381" spans="1:30" x14ac:dyDescent="0.3">
      <c r="A381">
        <v>1305</v>
      </c>
      <c r="B381" t="s">
        <v>2840</v>
      </c>
      <c r="C381" t="s">
        <v>4075</v>
      </c>
      <c r="D381" t="s">
        <v>28</v>
      </c>
      <c r="E381" t="s">
        <v>29</v>
      </c>
      <c r="F381">
        <v>60</v>
      </c>
      <c r="G381" t="s">
        <v>4076</v>
      </c>
      <c r="H381" t="s">
        <v>4077</v>
      </c>
      <c r="I381" t="s">
        <v>554</v>
      </c>
      <c r="J381" s="8">
        <v>44247</v>
      </c>
      <c r="K381" s="6" t="str">
        <f t="shared" si="25"/>
        <v>2021</v>
      </c>
      <c r="L381" s="6" t="str">
        <f t="shared" si="26"/>
        <v>Feb</v>
      </c>
      <c r="M381">
        <v>93</v>
      </c>
      <c r="N381" s="10">
        <f t="shared" si="27"/>
        <v>2.0099999999999998</v>
      </c>
      <c r="O381">
        <f t="shared" si="28"/>
        <v>20</v>
      </c>
      <c r="P381">
        <v>0.5</v>
      </c>
      <c r="Q381" s="12">
        <f>Table1[[#This Row],[Quantity]]*Table1[[#This Row],[Case Size]]</f>
        <v>1860</v>
      </c>
      <c r="R381" s="10">
        <f>Table1[[#This Row],[ Sales Volume]]*Table1[[#This Row],[Cost]]</f>
        <v>3738.5999999999995</v>
      </c>
      <c r="S381" s="10">
        <f>Table1[[#This Row],[Sales Values]]-(Table1[[#This Row],[Sales Values]]*0.25)</f>
        <v>2803.95</v>
      </c>
      <c r="T381" s="10">
        <f>Table1[[#This Row],[Manufacturing Cost]]-Table1[[#This Row],[Delivery Cost]]</f>
        <v>2757.45</v>
      </c>
      <c r="U381" s="10">
        <f>Table1[[#This Row],[Quantity]]*Table1[[#This Row],[Delivery]]</f>
        <v>46.5</v>
      </c>
      <c r="V381" s="10">
        <f>Table1[[#This Row],[Sales Values]]-Table1[[#This Row],[Manufacturing Cost]]</f>
        <v>934.64999999999964</v>
      </c>
      <c r="W381" s="13">
        <f>Table1[[#This Row],[Profit]]/Table1[[#This Row],[Sales Values]]</f>
        <v>0.24999999999999994</v>
      </c>
      <c r="X381" s="10">
        <v>14.95</v>
      </c>
      <c r="Y381" s="14">
        <f>IF(AND(Table1[[#This Row],[Quantity]]&gt;20,Table1[[#This Row],[Quantity]]&lt;=50),3%,IF(AND(Table1[[#This Row],[Quantity]]&gt;50,Table1[[#This Row],[Quantity]]&lt;=100),5%,IF(Table1[[#This Row],[Quantity]]&gt;100,7%,0)))</f>
        <v>0.05</v>
      </c>
      <c r="Z381" s="10">
        <f>Table1[[#This Row],[Sales Values]]*(1-Table1[[#This Row],[Discount]])</f>
        <v>3551.6699999999992</v>
      </c>
      <c r="AA381" s="10">
        <f>Table1[[#This Row],[Sales Values]]+(Table1[[#This Row],[Sales Values]]*1.05%)</f>
        <v>3777.8552999999993</v>
      </c>
      <c r="AB381" s="10">
        <f>Table1[[#This Row],[Sales Values]]*1.05</f>
        <v>3925.5299999999997</v>
      </c>
      <c r="AC381" s="10" t="str">
        <f t="shared" si="29"/>
        <v>Hyperwotsit</v>
      </c>
      <c r="AD381" t="s">
        <v>20</v>
      </c>
    </row>
    <row r="382" spans="1:30" x14ac:dyDescent="0.3">
      <c r="A382">
        <v>1311</v>
      </c>
      <c r="B382" t="s">
        <v>4094</v>
      </c>
      <c r="C382" t="s">
        <v>4095</v>
      </c>
      <c r="D382" t="s">
        <v>28</v>
      </c>
      <c r="E382" t="s">
        <v>29</v>
      </c>
      <c r="F382">
        <v>90</v>
      </c>
      <c r="G382" t="s">
        <v>4096</v>
      </c>
      <c r="H382" t="s">
        <v>3261</v>
      </c>
      <c r="I382" t="s">
        <v>124</v>
      </c>
      <c r="J382" s="8">
        <v>43929</v>
      </c>
      <c r="K382" s="6" t="str">
        <f t="shared" si="25"/>
        <v>2020</v>
      </c>
      <c r="L382" s="6" t="str">
        <f t="shared" si="26"/>
        <v>Apr</v>
      </c>
      <c r="M382">
        <v>16</v>
      </c>
      <c r="N382" s="10">
        <f t="shared" si="27"/>
        <v>3.49</v>
      </c>
      <c r="O382">
        <f t="shared" si="28"/>
        <v>20</v>
      </c>
      <c r="P382">
        <v>0.5</v>
      </c>
      <c r="Q382" s="12">
        <f>Table1[[#This Row],[Quantity]]*Table1[[#This Row],[Case Size]]</f>
        <v>320</v>
      </c>
      <c r="R382" s="10">
        <f>Table1[[#This Row],[ Sales Volume]]*Table1[[#This Row],[Cost]]</f>
        <v>1116.8000000000002</v>
      </c>
      <c r="S382" s="10">
        <f>Table1[[#This Row],[Sales Values]]-(Table1[[#This Row],[Sales Values]]*0.25)</f>
        <v>837.60000000000014</v>
      </c>
      <c r="T382" s="10">
        <f>Table1[[#This Row],[Manufacturing Cost]]-Table1[[#This Row],[Delivery Cost]]</f>
        <v>829.60000000000014</v>
      </c>
      <c r="U382" s="10">
        <f>Table1[[#This Row],[Quantity]]*Table1[[#This Row],[Delivery]]</f>
        <v>8</v>
      </c>
      <c r="V382" s="10">
        <f>Table1[[#This Row],[Sales Values]]-Table1[[#This Row],[Manufacturing Cost]]</f>
        <v>279.20000000000005</v>
      </c>
      <c r="W382" s="13">
        <f>Table1[[#This Row],[Profit]]/Table1[[#This Row],[Sales Values]]</f>
        <v>0.25</v>
      </c>
      <c r="X382" s="10">
        <v>14.95</v>
      </c>
      <c r="Y382" s="14">
        <f>IF(AND(Table1[[#This Row],[Quantity]]&gt;20,Table1[[#This Row],[Quantity]]&lt;=50),3%,IF(AND(Table1[[#This Row],[Quantity]]&gt;50,Table1[[#This Row],[Quantity]]&lt;=100),5%,IF(Table1[[#This Row],[Quantity]]&gt;100,7%,0)))</f>
        <v>0</v>
      </c>
      <c r="Z382" s="10">
        <f>Table1[[#This Row],[Sales Values]]*(1-Table1[[#This Row],[Discount]])</f>
        <v>1116.8000000000002</v>
      </c>
      <c r="AA382" s="10">
        <f>Table1[[#This Row],[Sales Values]]+(Table1[[#This Row],[Sales Values]]*1.05%)</f>
        <v>1128.5264000000002</v>
      </c>
      <c r="AB382" s="10">
        <f>Table1[[#This Row],[Sales Values]]*1.05</f>
        <v>1172.6400000000003</v>
      </c>
      <c r="AC382" s="10" t="str">
        <f t="shared" si="29"/>
        <v>Superwossname</v>
      </c>
      <c r="AD382" t="s">
        <v>101</v>
      </c>
    </row>
    <row r="383" spans="1:30" x14ac:dyDescent="0.3">
      <c r="A383">
        <v>1312</v>
      </c>
      <c r="B383" t="s">
        <v>2285</v>
      </c>
      <c r="C383" t="s">
        <v>4035</v>
      </c>
      <c r="D383" t="s">
        <v>15</v>
      </c>
      <c r="E383" t="s">
        <v>16</v>
      </c>
      <c r="F383">
        <v>60</v>
      </c>
      <c r="G383" t="s">
        <v>4097</v>
      </c>
      <c r="H383" t="s">
        <v>4098</v>
      </c>
      <c r="I383" t="s">
        <v>1889</v>
      </c>
      <c r="J383" s="8">
        <v>44352</v>
      </c>
      <c r="K383" s="6" t="str">
        <f t="shared" si="25"/>
        <v>2021</v>
      </c>
      <c r="L383" s="6" t="str">
        <f t="shared" si="26"/>
        <v>Jun</v>
      </c>
      <c r="M383">
        <v>14</v>
      </c>
      <c r="N383" s="10">
        <f t="shared" si="27"/>
        <v>2.0099999999999998</v>
      </c>
      <c r="O383">
        <f t="shared" si="28"/>
        <v>20</v>
      </c>
      <c r="P383">
        <v>0.5</v>
      </c>
      <c r="Q383" s="12">
        <f>Table1[[#This Row],[Quantity]]*Table1[[#This Row],[Case Size]]</f>
        <v>280</v>
      </c>
      <c r="R383" s="10">
        <f>Table1[[#This Row],[ Sales Volume]]*Table1[[#This Row],[Cost]]</f>
        <v>562.79999999999995</v>
      </c>
      <c r="S383" s="10">
        <f>Table1[[#This Row],[Sales Values]]-(Table1[[#This Row],[Sales Values]]*0.25)</f>
        <v>422.09999999999997</v>
      </c>
      <c r="T383" s="10">
        <f>Table1[[#This Row],[Manufacturing Cost]]-Table1[[#This Row],[Delivery Cost]]</f>
        <v>415.09999999999997</v>
      </c>
      <c r="U383" s="10">
        <f>Table1[[#This Row],[Quantity]]*Table1[[#This Row],[Delivery]]</f>
        <v>7</v>
      </c>
      <c r="V383" s="10">
        <f>Table1[[#This Row],[Sales Values]]-Table1[[#This Row],[Manufacturing Cost]]</f>
        <v>140.69999999999999</v>
      </c>
      <c r="W383" s="13">
        <f>Table1[[#This Row],[Profit]]/Table1[[#This Row],[Sales Values]]</f>
        <v>0.25</v>
      </c>
      <c r="X383" s="10">
        <v>14.95</v>
      </c>
      <c r="Y383" s="14">
        <f>IF(AND(Table1[[#This Row],[Quantity]]&gt;20,Table1[[#This Row],[Quantity]]&lt;=50),3%,IF(AND(Table1[[#This Row],[Quantity]]&gt;50,Table1[[#This Row],[Quantity]]&lt;=100),5%,IF(Table1[[#This Row],[Quantity]]&gt;100,7%,0)))</f>
        <v>0</v>
      </c>
      <c r="Z383" s="10">
        <f>Table1[[#This Row],[Sales Values]]*(1-Table1[[#This Row],[Discount]])</f>
        <v>562.79999999999995</v>
      </c>
      <c r="AA383" s="10">
        <f>Table1[[#This Row],[Sales Values]]+(Table1[[#This Row],[Sales Values]]*1.05%)</f>
        <v>568.70939999999996</v>
      </c>
      <c r="AB383" s="10">
        <f>Table1[[#This Row],[Sales Values]]*1.05</f>
        <v>590.93999999999994</v>
      </c>
      <c r="AC383" s="10" t="str">
        <f t="shared" si="29"/>
        <v>Hyperwotsit</v>
      </c>
      <c r="AD383" t="s">
        <v>20</v>
      </c>
    </row>
    <row r="384" spans="1:30" x14ac:dyDescent="0.3">
      <c r="A384">
        <v>1322</v>
      </c>
      <c r="B384" t="s">
        <v>4120</v>
      </c>
      <c r="C384" t="s">
        <v>4121</v>
      </c>
      <c r="D384" t="s">
        <v>51</v>
      </c>
      <c r="E384" t="s">
        <v>16</v>
      </c>
      <c r="F384">
        <v>90</v>
      </c>
      <c r="G384" t="s">
        <v>4122</v>
      </c>
      <c r="H384" t="s">
        <v>4123</v>
      </c>
      <c r="I384" t="s">
        <v>187</v>
      </c>
      <c r="J384" s="8">
        <v>44722</v>
      </c>
      <c r="K384" s="6" t="str">
        <f t="shared" si="25"/>
        <v>2022</v>
      </c>
      <c r="L384" s="6" t="str">
        <f t="shared" si="26"/>
        <v>Jun</v>
      </c>
      <c r="M384">
        <v>74</v>
      </c>
      <c r="N384" s="10">
        <f t="shared" si="27"/>
        <v>1.89</v>
      </c>
      <c r="O384">
        <f t="shared" si="28"/>
        <v>18</v>
      </c>
      <c r="P384">
        <v>0.5</v>
      </c>
      <c r="Q384" s="12">
        <f>Table1[[#This Row],[Quantity]]*Table1[[#This Row],[Case Size]]</f>
        <v>1332</v>
      </c>
      <c r="R384" s="10">
        <f>Table1[[#This Row],[ Sales Volume]]*Table1[[#This Row],[Cost]]</f>
        <v>2517.48</v>
      </c>
      <c r="S384" s="10">
        <f>Table1[[#This Row],[Sales Values]]-(Table1[[#This Row],[Sales Values]]*0.25)</f>
        <v>1888.1100000000001</v>
      </c>
      <c r="T384" s="10">
        <f>Table1[[#This Row],[Manufacturing Cost]]-Table1[[#This Row],[Delivery Cost]]</f>
        <v>1851.1100000000001</v>
      </c>
      <c r="U384" s="10">
        <f>Table1[[#This Row],[Quantity]]*Table1[[#This Row],[Delivery]]</f>
        <v>37</v>
      </c>
      <c r="V384" s="10">
        <f>Table1[[#This Row],[Sales Values]]-Table1[[#This Row],[Manufacturing Cost]]</f>
        <v>629.36999999999989</v>
      </c>
      <c r="W384" s="13">
        <f>Table1[[#This Row],[Profit]]/Table1[[#This Row],[Sales Values]]</f>
        <v>0.24999999999999994</v>
      </c>
      <c r="X384" s="10">
        <v>14.95</v>
      </c>
      <c r="Y384" s="14">
        <f>IF(AND(Table1[[#This Row],[Quantity]]&gt;20,Table1[[#This Row],[Quantity]]&lt;=50),3%,IF(AND(Table1[[#This Row],[Quantity]]&gt;50,Table1[[#This Row],[Quantity]]&lt;=100),5%,IF(Table1[[#This Row],[Quantity]]&gt;100,7%,0)))</f>
        <v>0.05</v>
      </c>
      <c r="Z384" s="10">
        <f>Table1[[#This Row],[Sales Values]]*(1-Table1[[#This Row],[Discount]])</f>
        <v>2391.6059999999998</v>
      </c>
      <c r="AA384" s="10">
        <f>Table1[[#This Row],[Sales Values]]+(Table1[[#This Row],[Sales Values]]*1.05%)</f>
        <v>2543.91354</v>
      </c>
      <c r="AB384" s="10">
        <f>Table1[[#This Row],[Sales Values]]*1.05</f>
        <v>2643.3540000000003</v>
      </c>
      <c r="AC384" s="10" t="str">
        <f t="shared" si="29"/>
        <v>Gigastuff</v>
      </c>
      <c r="AD384" t="s">
        <v>45</v>
      </c>
    </row>
    <row r="385" spans="1:30" x14ac:dyDescent="0.3">
      <c r="A385">
        <v>1325</v>
      </c>
      <c r="B385" t="s">
        <v>4128</v>
      </c>
      <c r="C385" t="s">
        <v>143</v>
      </c>
      <c r="D385" t="s">
        <v>15</v>
      </c>
      <c r="E385" t="s">
        <v>16</v>
      </c>
      <c r="F385">
        <v>30</v>
      </c>
      <c r="G385" t="s">
        <v>4129</v>
      </c>
      <c r="H385" t="s">
        <v>2066</v>
      </c>
      <c r="I385" t="s">
        <v>294</v>
      </c>
      <c r="J385" s="8">
        <v>44040</v>
      </c>
      <c r="K385" s="6" t="str">
        <f t="shared" si="25"/>
        <v>2020</v>
      </c>
      <c r="L385" s="6" t="str">
        <f t="shared" si="26"/>
        <v>Jul</v>
      </c>
      <c r="M385">
        <v>82</v>
      </c>
      <c r="N385" s="10">
        <f t="shared" si="27"/>
        <v>3.49</v>
      </c>
      <c r="O385">
        <f t="shared" si="28"/>
        <v>20</v>
      </c>
      <c r="P385">
        <v>0.5</v>
      </c>
      <c r="Q385" s="12">
        <f>Table1[[#This Row],[Quantity]]*Table1[[#This Row],[Case Size]]</f>
        <v>1640</v>
      </c>
      <c r="R385" s="10">
        <f>Table1[[#This Row],[ Sales Volume]]*Table1[[#This Row],[Cost]]</f>
        <v>5723.6</v>
      </c>
      <c r="S385" s="10">
        <f>Table1[[#This Row],[Sales Values]]-(Table1[[#This Row],[Sales Values]]*0.25)</f>
        <v>4292.7000000000007</v>
      </c>
      <c r="T385" s="10">
        <f>Table1[[#This Row],[Manufacturing Cost]]-Table1[[#This Row],[Delivery Cost]]</f>
        <v>4251.7000000000007</v>
      </c>
      <c r="U385" s="10">
        <f>Table1[[#This Row],[Quantity]]*Table1[[#This Row],[Delivery]]</f>
        <v>41</v>
      </c>
      <c r="V385" s="10">
        <f>Table1[[#This Row],[Sales Values]]-Table1[[#This Row],[Manufacturing Cost]]</f>
        <v>1430.8999999999996</v>
      </c>
      <c r="W385" s="13">
        <f>Table1[[#This Row],[Profit]]/Table1[[#This Row],[Sales Values]]</f>
        <v>0.24999999999999992</v>
      </c>
      <c r="X385" s="10">
        <v>14.95</v>
      </c>
      <c r="Y385" s="14">
        <f>IF(AND(Table1[[#This Row],[Quantity]]&gt;20,Table1[[#This Row],[Quantity]]&lt;=50),3%,IF(AND(Table1[[#This Row],[Quantity]]&gt;50,Table1[[#This Row],[Quantity]]&lt;=100),5%,IF(Table1[[#This Row],[Quantity]]&gt;100,7%,0)))</f>
        <v>0.05</v>
      </c>
      <c r="Z385" s="10">
        <f>Table1[[#This Row],[Sales Values]]*(1-Table1[[#This Row],[Discount]])</f>
        <v>5437.42</v>
      </c>
      <c r="AA385" s="10">
        <f>Table1[[#This Row],[Sales Values]]+(Table1[[#This Row],[Sales Values]]*1.05%)</f>
        <v>5783.6977999999999</v>
      </c>
      <c r="AB385" s="10">
        <f>Table1[[#This Row],[Sales Values]]*1.05</f>
        <v>6009.7800000000007</v>
      </c>
      <c r="AC385" s="10" t="str">
        <f t="shared" si="29"/>
        <v>Superwossname</v>
      </c>
      <c r="AD385" t="s">
        <v>101</v>
      </c>
    </row>
    <row r="386" spans="1:30" x14ac:dyDescent="0.3">
      <c r="A386">
        <v>1328</v>
      </c>
      <c r="B386" t="s">
        <v>4134</v>
      </c>
      <c r="C386" t="s">
        <v>4135</v>
      </c>
      <c r="D386" t="s">
        <v>28</v>
      </c>
      <c r="E386" t="s">
        <v>29</v>
      </c>
      <c r="F386">
        <v>60</v>
      </c>
      <c r="G386" t="s">
        <v>4136</v>
      </c>
      <c r="H386" t="s">
        <v>3610</v>
      </c>
      <c r="I386" t="s">
        <v>32</v>
      </c>
      <c r="J386" s="8">
        <v>44709</v>
      </c>
      <c r="K386" s="6" t="str">
        <f t="shared" ref="K386:K449" si="30">TEXT(J386, "yyyy")</f>
        <v>2022</v>
      </c>
      <c r="L386" s="6" t="str">
        <f t="shared" ref="L386:L449" si="31">TEXT(J386, "mmm")</f>
        <v>May</v>
      </c>
      <c r="M386">
        <v>50</v>
      </c>
      <c r="N386" s="10">
        <f t="shared" ref="N386:N449" si="32">VLOOKUP(AD386,Codes,3)</f>
        <v>3.49</v>
      </c>
      <c r="O386">
        <f t="shared" ref="O386:O449" si="33">VLOOKUP(AD386,Codes,4)</f>
        <v>20</v>
      </c>
      <c r="P386">
        <v>0.5</v>
      </c>
      <c r="Q386" s="12">
        <f>Table1[[#This Row],[Quantity]]*Table1[[#This Row],[Case Size]]</f>
        <v>1000</v>
      </c>
      <c r="R386" s="10">
        <f>Table1[[#This Row],[ Sales Volume]]*Table1[[#This Row],[Cost]]</f>
        <v>3490</v>
      </c>
      <c r="S386" s="10">
        <f>Table1[[#This Row],[Sales Values]]-(Table1[[#This Row],[Sales Values]]*0.25)</f>
        <v>2617.5</v>
      </c>
      <c r="T386" s="10">
        <f>Table1[[#This Row],[Manufacturing Cost]]-Table1[[#This Row],[Delivery Cost]]</f>
        <v>2592.5</v>
      </c>
      <c r="U386" s="10">
        <f>Table1[[#This Row],[Quantity]]*Table1[[#This Row],[Delivery]]</f>
        <v>25</v>
      </c>
      <c r="V386" s="10">
        <f>Table1[[#This Row],[Sales Values]]-Table1[[#This Row],[Manufacturing Cost]]</f>
        <v>872.5</v>
      </c>
      <c r="W386" s="13">
        <f>Table1[[#This Row],[Profit]]/Table1[[#This Row],[Sales Values]]</f>
        <v>0.25</v>
      </c>
      <c r="X386" s="10">
        <v>14.95</v>
      </c>
      <c r="Y386" s="14">
        <f>IF(AND(Table1[[#This Row],[Quantity]]&gt;20,Table1[[#This Row],[Quantity]]&lt;=50),3%,IF(AND(Table1[[#This Row],[Quantity]]&gt;50,Table1[[#This Row],[Quantity]]&lt;=100),5%,IF(Table1[[#This Row],[Quantity]]&gt;100,7%,0)))</f>
        <v>0.03</v>
      </c>
      <c r="Z386" s="10">
        <f>Table1[[#This Row],[Sales Values]]*(1-Table1[[#This Row],[Discount]])</f>
        <v>3385.2999999999997</v>
      </c>
      <c r="AA386" s="10">
        <f>Table1[[#This Row],[Sales Values]]+(Table1[[#This Row],[Sales Values]]*1.05%)</f>
        <v>3526.645</v>
      </c>
      <c r="AB386" s="10">
        <f>Table1[[#This Row],[Sales Values]]*1.05</f>
        <v>3664.5</v>
      </c>
      <c r="AC386" s="10" t="str">
        <f t="shared" ref="AC386:AC449" si="34">VLOOKUP(AD386,Codes,2)</f>
        <v>Superwossname</v>
      </c>
      <c r="AD386" t="s">
        <v>101</v>
      </c>
    </row>
    <row r="387" spans="1:30" x14ac:dyDescent="0.3">
      <c r="A387">
        <v>1333</v>
      </c>
      <c r="B387" t="s">
        <v>4142</v>
      </c>
      <c r="C387" t="s">
        <v>4143</v>
      </c>
      <c r="D387" t="s">
        <v>15</v>
      </c>
      <c r="E387" t="s">
        <v>16</v>
      </c>
      <c r="F387">
        <v>60</v>
      </c>
      <c r="G387" t="s">
        <v>4144</v>
      </c>
      <c r="H387" t="s">
        <v>4145</v>
      </c>
      <c r="I387" t="s">
        <v>32</v>
      </c>
      <c r="J387" s="8">
        <v>44069</v>
      </c>
      <c r="K387" s="6" t="str">
        <f t="shared" si="30"/>
        <v>2020</v>
      </c>
      <c r="L387" s="6" t="str">
        <f t="shared" si="31"/>
        <v>Aug</v>
      </c>
      <c r="M387">
        <v>46</v>
      </c>
      <c r="N387" s="10">
        <f t="shared" si="32"/>
        <v>1.89</v>
      </c>
      <c r="O387">
        <f t="shared" si="33"/>
        <v>18</v>
      </c>
      <c r="P387">
        <v>0.5</v>
      </c>
      <c r="Q387" s="12">
        <f>Table1[[#This Row],[Quantity]]*Table1[[#This Row],[Case Size]]</f>
        <v>828</v>
      </c>
      <c r="R387" s="10">
        <f>Table1[[#This Row],[ Sales Volume]]*Table1[[#This Row],[Cost]]</f>
        <v>1564.9199999999998</v>
      </c>
      <c r="S387" s="10">
        <f>Table1[[#This Row],[Sales Values]]-(Table1[[#This Row],[Sales Values]]*0.25)</f>
        <v>1173.6899999999998</v>
      </c>
      <c r="T387" s="10">
        <f>Table1[[#This Row],[Manufacturing Cost]]-Table1[[#This Row],[Delivery Cost]]</f>
        <v>1150.6899999999998</v>
      </c>
      <c r="U387" s="10">
        <f>Table1[[#This Row],[Quantity]]*Table1[[#This Row],[Delivery]]</f>
        <v>23</v>
      </c>
      <c r="V387" s="10">
        <f>Table1[[#This Row],[Sales Values]]-Table1[[#This Row],[Manufacturing Cost]]</f>
        <v>391.23</v>
      </c>
      <c r="W387" s="13">
        <f>Table1[[#This Row],[Profit]]/Table1[[#This Row],[Sales Values]]</f>
        <v>0.25000000000000006</v>
      </c>
      <c r="X387" s="10">
        <v>14.95</v>
      </c>
      <c r="Y387" s="14">
        <f>IF(AND(Table1[[#This Row],[Quantity]]&gt;20,Table1[[#This Row],[Quantity]]&lt;=50),3%,IF(AND(Table1[[#This Row],[Quantity]]&gt;50,Table1[[#This Row],[Quantity]]&lt;=100),5%,IF(Table1[[#This Row],[Quantity]]&gt;100,7%,0)))</f>
        <v>0.03</v>
      </c>
      <c r="Z387" s="10">
        <f>Table1[[#This Row],[Sales Values]]*(1-Table1[[#This Row],[Discount]])</f>
        <v>1517.9723999999999</v>
      </c>
      <c r="AA387" s="10">
        <f>Table1[[#This Row],[Sales Values]]+(Table1[[#This Row],[Sales Values]]*1.05%)</f>
        <v>1581.3516599999998</v>
      </c>
      <c r="AB387" s="10">
        <f>Table1[[#This Row],[Sales Values]]*1.05</f>
        <v>1643.1659999999999</v>
      </c>
      <c r="AC387" s="10" t="str">
        <f t="shared" si="34"/>
        <v>Gigastuff</v>
      </c>
      <c r="AD387" t="s">
        <v>45</v>
      </c>
    </row>
    <row r="388" spans="1:30" x14ac:dyDescent="0.3">
      <c r="A388">
        <v>1338</v>
      </c>
      <c r="B388" t="s">
        <v>1703</v>
      </c>
      <c r="C388" t="s">
        <v>4153</v>
      </c>
      <c r="D388" t="s">
        <v>92</v>
      </c>
      <c r="E388" t="s">
        <v>29</v>
      </c>
      <c r="F388">
        <v>90</v>
      </c>
      <c r="G388" t="s">
        <v>14502</v>
      </c>
      <c r="H388" t="s">
        <v>2026</v>
      </c>
      <c r="I388" t="s">
        <v>1078</v>
      </c>
      <c r="J388" s="8">
        <v>44618</v>
      </c>
      <c r="K388" s="6" t="str">
        <f t="shared" si="30"/>
        <v>2022</v>
      </c>
      <c r="L388" s="6" t="str">
        <f t="shared" si="31"/>
        <v>Feb</v>
      </c>
      <c r="M388">
        <v>96</v>
      </c>
      <c r="N388" s="10">
        <f t="shared" si="32"/>
        <v>1.89</v>
      </c>
      <c r="O388">
        <f t="shared" si="33"/>
        <v>18</v>
      </c>
      <c r="P388">
        <v>0.5</v>
      </c>
      <c r="Q388" s="12">
        <f>Table1[[#This Row],[Quantity]]*Table1[[#This Row],[Case Size]]</f>
        <v>1728</v>
      </c>
      <c r="R388" s="10">
        <f>Table1[[#This Row],[ Sales Volume]]*Table1[[#This Row],[Cost]]</f>
        <v>3265.9199999999996</v>
      </c>
      <c r="S388" s="10">
        <f>Table1[[#This Row],[Sales Values]]-(Table1[[#This Row],[Sales Values]]*0.25)</f>
        <v>2449.4399999999996</v>
      </c>
      <c r="T388" s="10">
        <f>Table1[[#This Row],[Manufacturing Cost]]-Table1[[#This Row],[Delivery Cost]]</f>
        <v>2401.4399999999996</v>
      </c>
      <c r="U388" s="10">
        <f>Table1[[#This Row],[Quantity]]*Table1[[#This Row],[Delivery]]</f>
        <v>48</v>
      </c>
      <c r="V388" s="10">
        <f>Table1[[#This Row],[Sales Values]]-Table1[[#This Row],[Manufacturing Cost]]</f>
        <v>816.48</v>
      </c>
      <c r="W388" s="13">
        <f>Table1[[#This Row],[Profit]]/Table1[[#This Row],[Sales Values]]</f>
        <v>0.25000000000000006</v>
      </c>
      <c r="X388" s="10">
        <v>14.95</v>
      </c>
      <c r="Y388" s="14">
        <f>IF(AND(Table1[[#This Row],[Quantity]]&gt;20,Table1[[#This Row],[Quantity]]&lt;=50),3%,IF(AND(Table1[[#This Row],[Quantity]]&gt;50,Table1[[#This Row],[Quantity]]&lt;=100),5%,IF(Table1[[#This Row],[Quantity]]&gt;100,7%,0)))</f>
        <v>0.05</v>
      </c>
      <c r="Z388" s="10">
        <f>Table1[[#This Row],[Sales Values]]*(1-Table1[[#This Row],[Discount]])</f>
        <v>3102.6239999999993</v>
      </c>
      <c r="AA388" s="10">
        <f>Table1[[#This Row],[Sales Values]]+(Table1[[#This Row],[Sales Values]]*1.05%)</f>
        <v>3300.2121599999996</v>
      </c>
      <c r="AB388" s="10">
        <f>Table1[[#This Row],[Sales Values]]*1.05</f>
        <v>3429.2159999999999</v>
      </c>
      <c r="AC388" s="10" t="str">
        <f t="shared" si="34"/>
        <v>Gigastuff</v>
      </c>
      <c r="AD388" t="s">
        <v>45</v>
      </c>
    </row>
    <row r="389" spans="1:30" x14ac:dyDescent="0.3">
      <c r="A389">
        <v>1340</v>
      </c>
      <c r="B389" t="s">
        <v>4159</v>
      </c>
      <c r="C389" t="s">
        <v>1485</v>
      </c>
      <c r="D389" t="s">
        <v>15</v>
      </c>
      <c r="E389" t="s">
        <v>16</v>
      </c>
      <c r="F389">
        <v>60</v>
      </c>
      <c r="G389" t="s">
        <v>4160</v>
      </c>
      <c r="H389" t="s">
        <v>4161</v>
      </c>
      <c r="I389" t="s">
        <v>32</v>
      </c>
      <c r="J389" s="8">
        <v>44431</v>
      </c>
      <c r="K389" s="6" t="str">
        <f t="shared" si="30"/>
        <v>2021</v>
      </c>
      <c r="L389" s="6" t="str">
        <f t="shared" si="31"/>
        <v>Aug</v>
      </c>
      <c r="M389">
        <v>95</v>
      </c>
      <c r="N389" s="10">
        <f t="shared" si="32"/>
        <v>2.0099999999999998</v>
      </c>
      <c r="O389">
        <f t="shared" si="33"/>
        <v>20</v>
      </c>
      <c r="P389">
        <v>0.5</v>
      </c>
      <c r="Q389" s="12">
        <f>Table1[[#This Row],[Quantity]]*Table1[[#This Row],[Case Size]]</f>
        <v>1900</v>
      </c>
      <c r="R389" s="10">
        <f>Table1[[#This Row],[ Sales Volume]]*Table1[[#This Row],[Cost]]</f>
        <v>3818.9999999999995</v>
      </c>
      <c r="S389" s="10">
        <f>Table1[[#This Row],[Sales Values]]-(Table1[[#This Row],[Sales Values]]*0.25)</f>
        <v>2864.2499999999995</v>
      </c>
      <c r="T389" s="10">
        <f>Table1[[#This Row],[Manufacturing Cost]]-Table1[[#This Row],[Delivery Cost]]</f>
        <v>2816.7499999999995</v>
      </c>
      <c r="U389" s="10">
        <f>Table1[[#This Row],[Quantity]]*Table1[[#This Row],[Delivery]]</f>
        <v>47.5</v>
      </c>
      <c r="V389" s="10">
        <f>Table1[[#This Row],[Sales Values]]-Table1[[#This Row],[Manufacturing Cost]]</f>
        <v>954.75</v>
      </c>
      <c r="W389" s="13">
        <f>Table1[[#This Row],[Profit]]/Table1[[#This Row],[Sales Values]]</f>
        <v>0.25000000000000006</v>
      </c>
      <c r="X389" s="10">
        <v>14.95</v>
      </c>
      <c r="Y389" s="14">
        <f>IF(AND(Table1[[#This Row],[Quantity]]&gt;20,Table1[[#This Row],[Quantity]]&lt;=50),3%,IF(AND(Table1[[#This Row],[Quantity]]&gt;50,Table1[[#This Row],[Quantity]]&lt;=100),5%,IF(Table1[[#This Row],[Quantity]]&gt;100,7%,0)))</f>
        <v>0.05</v>
      </c>
      <c r="Z389" s="10">
        <f>Table1[[#This Row],[Sales Values]]*(1-Table1[[#This Row],[Discount]])</f>
        <v>3628.0499999999993</v>
      </c>
      <c r="AA389" s="10">
        <f>Table1[[#This Row],[Sales Values]]+(Table1[[#This Row],[Sales Values]]*1.05%)</f>
        <v>3859.0994999999994</v>
      </c>
      <c r="AB389" s="10">
        <f>Table1[[#This Row],[Sales Values]]*1.05</f>
        <v>4009.95</v>
      </c>
      <c r="AC389" s="10" t="str">
        <f t="shared" si="34"/>
        <v>Hyperwotsit</v>
      </c>
      <c r="AD389" t="s">
        <v>20</v>
      </c>
    </row>
    <row r="390" spans="1:30" x14ac:dyDescent="0.3">
      <c r="A390">
        <v>1341</v>
      </c>
      <c r="B390" t="s">
        <v>3992</v>
      </c>
      <c r="C390" t="s">
        <v>1635</v>
      </c>
      <c r="D390" t="s">
        <v>28</v>
      </c>
      <c r="E390" t="s">
        <v>29</v>
      </c>
      <c r="F390">
        <v>90</v>
      </c>
      <c r="G390" t="s">
        <v>4162</v>
      </c>
      <c r="H390" t="s">
        <v>2154</v>
      </c>
      <c r="I390" t="s">
        <v>124</v>
      </c>
      <c r="J390" s="8">
        <v>44683</v>
      </c>
      <c r="K390" s="6" t="str">
        <f t="shared" si="30"/>
        <v>2022</v>
      </c>
      <c r="L390" s="6" t="str">
        <f t="shared" si="31"/>
        <v>May</v>
      </c>
      <c r="M390">
        <v>82</v>
      </c>
      <c r="N390" s="10">
        <f t="shared" si="32"/>
        <v>3.49</v>
      </c>
      <c r="O390">
        <f t="shared" si="33"/>
        <v>20</v>
      </c>
      <c r="P390">
        <v>0.5</v>
      </c>
      <c r="Q390" s="12">
        <f>Table1[[#This Row],[Quantity]]*Table1[[#This Row],[Case Size]]</f>
        <v>1640</v>
      </c>
      <c r="R390" s="10">
        <f>Table1[[#This Row],[ Sales Volume]]*Table1[[#This Row],[Cost]]</f>
        <v>5723.6</v>
      </c>
      <c r="S390" s="10">
        <f>Table1[[#This Row],[Sales Values]]-(Table1[[#This Row],[Sales Values]]*0.25)</f>
        <v>4292.7000000000007</v>
      </c>
      <c r="T390" s="10">
        <f>Table1[[#This Row],[Manufacturing Cost]]-Table1[[#This Row],[Delivery Cost]]</f>
        <v>4251.7000000000007</v>
      </c>
      <c r="U390" s="10">
        <f>Table1[[#This Row],[Quantity]]*Table1[[#This Row],[Delivery]]</f>
        <v>41</v>
      </c>
      <c r="V390" s="10">
        <f>Table1[[#This Row],[Sales Values]]-Table1[[#This Row],[Manufacturing Cost]]</f>
        <v>1430.8999999999996</v>
      </c>
      <c r="W390" s="13">
        <f>Table1[[#This Row],[Profit]]/Table1[[#This Row],[Sales Values]]</f>
        <v>0.24999999999999992</v>
      </c>
      <c r="X390" s="10">
        <v>14.95</v>
      </c>
      <c r="Y390" s="14">
        <f>IF(AND(Table1[[#This Row],[Quantity]]&gt;20,Table1[[#This Row],[Quantity]]&lt;=50),3%,IF(AND(Table1[[#This Row],[Quantity]]&gt;50,Table1[[#This Row],[Quantity]]&lt;=100),5%,IF(Table1[[#This Row],[Quantity]]&gt;100,7%,0)))</f>
        <v>0.05</v>
      </c>
      <c r="Z390" s="10">
        <f>Table1[[#This Row],[Sales Values]]*(1-Table1[[#This Row],[Discount]])</f>
        <v>5437.42</v>
      </c>
      <c r="AA390" s="10">
        <f>Table1[[#This Row],[Sales Values]]+(Table1[[#This Row],[Sales Values]]*1.05%)</f>
        <v>5783.6977999999999</v>
      </c>
      <c r="AB390" s="10">
        <f>Table1[[#This Row],[Sales Values]]*1.05</f>
        <v>6009.7800000000007</v>
      </c>
      <c r="AC390" s="10" t="str">
        <f t="shared" si="34"/>
        <v>Superwossname</v>
      </c>
      <c r="AD390" t="s">
        <v>101</v>
      </c>
    </row>
    <row r="391" spans="1:30" x14ac:dyDescent="0.3">
      <c r="A391">
        <v>1342</v>
      </c>
      <c r="B391" t="s">
        <v>4163</v>
      </c>
      <c r="C391" t="s">
        <v>1727</v>
      </c>
      <c r="D391" t="s">
        <v>15</v>
      </c>
      <c r="E391" t="s">
        <v>16</v>
      </c>
      <c r="F391">
        <v>30</v>
      </c>
      <c r="G391" t="s">
        <v>4164</v>
      </c>
      <c r="H391" t="s">
        <v>84</v>
      </c>
      <c r="I391" t="s">
        <v>32</v>
      </c>
      <c r="J391" s="8">
        <v>44712</v>
      </c>
      <c r="K391" s="6" t="str">
        <f t="shared" si="30"/>
        <v>2022</v>
      </c>
      <c r="L391" s="6" t="str">
        <f t="shared" si="31"/>
        <v>May</v>
      </c>
      <c r="M391">
        <v>70</v>
      </c>
      <c r="N391" s="10">
        <f t="shared" si="32"/>
        <v>2.0099999999999998</v>
      </c>
      <c r="O391">
        <f t="shared" si="33"/>
        <v>20</v>
      </c>
      <c r="P391">
        <v>0.5</v>
      </c>
      <c r="Q391" s="11">
        <f>Table1[[#This Row],[Quantity]]*Table1[[#This Row],[Case Size]]</f>
        <v>1400</v>
      </c>
      <c r="R391" s="10">
        <f>Table1[[#This Row],[ Sales Volume]]*Table1[[#This Row],[Cost]]</f>
        <v>2813.9999999999995</v>
      </c>
      <c r="S391" s="10">
        <f>Table1[[#This Row],[Sales Values]]-(Table1[[#This Row],[Sales Values]]*0.25)</f>
        <v>2110.4999999999995</v>
      </c>
      <c r="T391" s="10">
        <f>Table1[[#This Row],[Manufacturing Cost]]-Table1[[#This Row],[Delivery Cost]]</f>
        <v>2075.4999999999995</v>
      </c>
      <c r="U391" s="10">
        <f>Table1[[#This Row],[Quantity]]*Table1[[#This Row],[Delivery]]</f>
        <v>35</v>
      </c>
      <c r="V391" s="10">
        <f>Table1[[#This Row],[Sales Values]]-Table1[[#This Row],[Manufacturing Cost]]</f>
        <v>703.5</v>
      </c>
      <c r="W391" s="13">
        <f>Table1[[#This Row],[Profit]]/Table1[[#This Row],[Sales Values]]</f>
        <v>0.25000000000000006</v>
      </c>
      <c r="X391" s="10">
        <v>14.95</v>
      </c>
      <c r="Y391" s="14">
        <f>IF(AND(Table1[[#This Row],[Quantity]]&gt;20,Table1[[#This Row],[Quantity]]&lt;=50),3%,IF(AND(Table1[[#This Row],[Quantity]]&gt;50,Table1[[#This Row],[Quantity]]&lt;=100),5%,IF(Table1[[#This Row],[Quantity]]&gt;100,7%,0)))</f>
        <v>0.05</v>
      </c>
      <c r="Z391" s="10">
        <f>Table1[[#This Row],[Sales Values]]*(1-Table1[[#This Row],[Discount]])</f>
        <v>2673.2999999999993</v>
      </c>
      <c r="AA391" s="10">
        <f>Table1[[#This Row],[Sales Values]]+(Table1[[#This Row],[Sales Values]]*1.05%)</f>
        <v>2843.5469999999996</v>
      </c>
      <c r="AB391" s="10">
        <f>Table1[[#This Row],[Sales Values]]*1.05</f>
        <v>2954.7</v>
      </c>
      <c r="AC391" s="10" t="str">
        <f t="shared" si="34"/>
        <v>Hyperwotsit</v>
      </c>
      <c r="AD391" t="s">
        <v>20</v>
      </c>
    </row>
    <row r="392" spans="1:30" x14ac:dyDescent="0.3">
      <c r="A392">
        <v>1343</v>
      </c>
      <c r="B392" t="s">
        <v>2331</v>
      </c>
      <c r="C392" t="s">
        <v>4165</v>
      </c>
      <c r="D392" t="s">
        <v>15</v>
      </c>
      <c r="E392" t="s">
        <v>16</v>
      </c>
      <c r="F392">
        <v>90</v>
      </c>
      <c r="G392" t="s">
        <v>14305</v>
      </c>
      <c r="H392" t="s">
        <v>3511</v>
      </c>
      <c r="I392" t="s">
        <v>32</v>
      </c>
      <c r="J392" s="8">
        <v>43856</v>
      </c>
      <c r="K392" s="6" t="str">
        <f t="shared" si="30"/>
        <v>2020</v>
      </c>
      <c r="L392" s="6" t="str">
        <f t="shared" si="31"/>
        <v>Jan</v>
      </c>
      <c r="M392">
        <v>5</v>
      </c>
      <c r="N392" s="10">
        <f t="shared" si="32"/>
        <v>2.0099999999999998</v>
      </c>
      <c r="O392">
        <f t="shared" si="33"/>
        <v>20</v>
      </c>
      <c r="P392">
        <v>0.5</v>
      </c>
      <c r="Q392" s="12">
        <f>Table1[[#This Row],[Quantity]]*Table1[[#This Row],[Case Size]]</f>
        <v>100</v>
      </c>
      <c r="R392" s="10">
        <f>Table1[[#This Row],[ Sales Volume]]*Table1[[#This Row],[Cost]]</f>
        <v>200.99999999999997</v>
      </c>
      <c r="S392" s="10">
        <f>Table1[[#This Row],[Sales Values]]-(Table1[[#This Row],[Sales Values]]*0.25)</f>
        <v>150.74999999999997</v>
      </c>
      <c r="T392" s="10">
        <f>Table1[[#This Row],[Manufacturing Cost]]-Table1[[#This Row],[Delivery Cost]]</f>
        <v>148.24999999999997</v>
      </c>
      <c r="U392" s="10">
        <f>Table1[[#This Row],[Quantity]]*Table1[[#This Row],[Delivery]]</f>
        <v>2.5</v>
      </c>
      <c r="V392" s="10">
        <f>Table1[[#This Row],[Sales Values]]-Table1[[#This Row],[Manufacturing Cost]]</f>
        <v>50.25</v>
      </c>
      <c r="W392" s="13">
        <f>Table1[[#This Row],[Profit]]/Table1[[#This Row],[Sales Values]]</f>
        <v>0.25000000000000006</v>
      </c>
      <c r="X392" s="10">
        <v>14.95</v>
      </c>
      <c r="Y392" s="14">
        <f>IF(AND(Table1[[#This Row],[Quantity]]&gt;20,Table1[[#This Row],[Quantity]]&lt;=50),3%,IF(AND(Table1[[#This Row],[Quantity]]&gt;50,Table1[[#This Row],[Quantity]]&lt;=100),5%,IF(Table1[[#This Row],[Quantity]]&gt;100,7%,0)))</f>
        <v>0</v>
      </c>
      <c r="Z392" s="10">
        <f>Table1[[#This Row],[Sales Values]]*(1-Table1[[#This Row],[Discount]])</f>
        <v>200.99999999999997</v>
      </c>
      <c r="AA392" s="10">
        <f>Table1[[#This Row],[Sales Values]]+(Table1[[#This Row],[Sales Values]]*1.05%)</f>
        <v>203.11049999999997</v>
      </c>
      <c r="AB392" s="10">
        <f>Table1[[#This Row],[Sales Values]]*1.05</f>
        <v>211.04999999999998</v>
      </c>
      <c r="AC392" s="10" t="str">
        <f t="shared" si="34"/>
        <v>Hyperwotsit</v>
      </c>
      <c r="AD392" t="s">
        <v>20</v>
      </c>
    </row>
    <row r="393" spans="1:30" x14ac:dyDescent="0.3">
      <c r="A393">
        <v>1352</v>
      </c>
      <c r="B393" t="s">
        <v>4188</v>
      </c>
      <c r="C393" t="s">
        <v>427</v>
      </c>
      <c r="D393" t="s">
        <v>51</v>
      </c>
      <c r="E393" t="s">
        <v>16</v>
      </c>
      <c r="F393">
        <v>60</v>
      </c>
      <c r="G393" t="s">
        <v>4189</v>
      </c>
      <c r="H393" t="s">
        <v>1505</v>
      </c>
      <c r="I393" t="s">
        <v>32</v>
      </c>
      <c r="J393" s="8">
        <v>44511</v>
      </c>
      <c r="K393" s="6" t="str">
        <f t="shared" si="30"/>
        <v>2021</v>
      </c>
      <c r="L393" s="6" t="str">
        <f t="shared" si="31"/>
        <v>Nov</v>
      </c>
      <c r="M393">
        <v>49</v>
      </c>
      <c r="N393" s="10">
        <f t="shared" si="32"/>
        <v>3.49</v>
      </c>
      <c r="O393">
        <f t="shared" si="33"/>
        <v>20</v>
      </c>
      <c r="P393">
        <v>0.5</v>
      </c>
      <c r="Q393" s="12">
        <f>Table1[[#This Row],[Quantity]]*Table1[[#This Row],[Case Size]]</f>
        <v>980</v>
      </c>
      <c r="R393" s="10">
        <f>Table1[[#This Row],[ Sales Volume]]*Table1[[#This Row],[Cost]]</f>
        <v>3420.2000000000003</v>
      </c>
      <c r="S393" s="10">
        <f>Table1[[#This Row],[Sales Values]]-(Table1[[#This Row],[Sales Values]]*0.25)</f>
        <v>2565.15</v>
      </c>
      <c r="T393" s="10">
        <f>Table1[[#This Row],[Manufacturing Cost]]-Table1[[#This Row],[Delivery Cost]]</f>
        <v>2540.65</v>
      </c>
      <c r="U393" s="10">
        <f>Table1[[#This Row],[Quantity]]*Table1[[#This Row],[Delivery]]</f>
        <v>24.5</v>
      </c>
      <c r="V393" s="10">
        <f>Table1[[#This Row],[Sales Values]]-Table1[[#This Row],[Manufacturing Cost]]</f>
        <v>855.05000000000018</v>
      </c>
      <c r="W393" s="13">
        <f>Table1[[#This Row],[Profit]]/Table1[[#This Row],[Sales Values]]</f>
        <v>0.25000000000000006</v>
      </c>
      <c r="X393" s="10">
        <v>14.95</v>
      </c>
      <c r="Y393" s="14">
        <f>IF(AND(Table1[[#This Row],[Quantity]]&gt;20,Table1[[#This Row],[Quantity]]&lt;=50),3%,IF(AND(Table1[[#This Row],[Quantity]]&gt;50,Table1[[#This Row],[Quantity]]&lt;=100),5%,IF(Table1[[#This Row],[Quantity]]&gt;100,7%,0)))</f>
        <v>0.03</v>
      </c>
      <c r="Z393" s="10">
        <f>Table1[[#This Row],[Sales Values]]*(1-Table1[[#This Row],[Discount]])</f>
        <v>3317.5940000000001</v>
      </c>
      <c r="AA393" s="10">
        <f>Table1[[#This Row],[Sales Values]]+(Table1[[#This Row],[Sales Values]]*1.05%)</f>
        <v>3456.1121000000003</v>
      </c>
      <c r="AB393" s="10">
        <f>Table1[[#This Row],[Sales Values]]*1.05</f>
        <v>3591.2100000000005</v>
      </c>
      <c r="AC393" s="10" t="str">
        <f t="shared" si="34"/>
        <v>Superwossname</v>
      </c>
      <c r="AD393" t="s">
        <v>101</v>
      </c>
    </row>
    <row r="394" spans="1:30" x14ac:dyDescent="0.3">
      <c r="A394">
        <v>1357</v>
      </c>
      <c r="B394" t="s">
        <v>4200</v>
      </c>
      <c r="C394" t="s">
        <v>2095</v>
      </c>
      <c r="D394" t="s">
        <v>15</v>
      </c>
      <c r="E394" t="s">
        <v>16</v>
      </c>
      <c r="F394">
        <v>30</v>
      </c>
      <c r="G394" t="s">
        <v>4201</v>
      </c>
      <c r="H394" t="s">
        <v>2727</v>
      </c>
      <c r="I394" t="s">
        <v>2330</v>
      </c>
      <c r="J394" s="8">
        <v>43964</v>
      </c>
      <c r="K394" s="6" t="str">
        <f t="shared" si="30"/>
        <v>2020</v>
      </c>
      <c r="L394" s="6" t="str">
        <f t="shared" si="31"/>
        <v>May</v>
      </c>
      <c r="M394">
        <v>55</v>
      </c>
      <c r="N394" s="10">
        <f t="shared" si="32"/>
        <v>3.49</v>
      </c>
      <c r="O394">
        <f t="shared" si="33"/>
        <v>20</v>
      </c>
      <c r="P394">
        <v>0.5</v>
      </c>
      <c r="Q394" s="12">
        <f>Table1[[#This Row],[Quantity]]*Table1[[#This Row],[Case Size]]</f>
        <v>1100</v>
      </c>
      <c r="R394" s="10">
        <f>Table1[[#This Row],[ Sales Volume]]*Table1[[#This Row],[Cost]]</f>
        <v>3839.0000000000005</v>
      </c>
      <c r="S394" s="10">
        <f>Table1[[#This Row],[Sales Values]]-(Table1[[#This Row],[Sales Values]]*0.25)</f>
        <v>2879.2500000000005</v>
      </c>
      <c r="T394" s="10">
        <f>Table1[[#This Row],[Manufacturing Cost]]-Table1[[#This Row],[Delivery Cost]]</f>
        <v>2851.7500000000005</v>
      </c>
      <c r="U394" s="10">
        <f>Table1[[#This Row],[Quantity]]*Table1[[#This Row],[Delivery]]</f>
        <v>27.5</v>
      </c>
      <c r="V394" s="10">
        <f>Table1[[#This Row],[Sales Values]]-Table1[[#This Row],[Manufacturing Cost]]</f>
        <v>959.75</v>
      </c>
      <c r="W394" s="13">
        <f>Table1[[#This Row],[Profit]]/Table1[[#This Row],[Sales Values]]</f>
        <v>0.24999999999999997</v>
      </c>
      <c r="X394" s="10">
        <v>14.95</v>
      </c>
      <c r="Y394" s="14">
        <f>IF(AND(Table1[[#This Row],[Quantity]]&gt;20,Table1[[#This Row],[Quantity]]&lt;=50),3%,IF(AND(Table1[[#This Row],[Quantity]]&gt;50,Table1[[#This Row],[Quantity]]&lt;=100),5%,IF(Table1[[#This Row],[Quantity]]&gt;100,7%,0)))</f>
        <v>0.05</v>
      </c>
      <c r="Z394" s="10">
        <f>Table1[[#This Row],[Sales Values]]*(1-Table1[[#This Row],[Discount]])</f>
        <v>3647.05</v>
      </c>
      <c r="AA394" s="10">
        <f>Table1[[#This Row],[Sales Values]]+(Table1[[#This Row],[Sales Values]]*1.05%)</f>
        <v>3879.3095000000003</v>
      </c>
      <c r="AB394" s="10">
        <f>Table1[[#This Row],[Sales Values]]*1.05</f>
        <v>4030.9500000000007</v>
      </c>
      <c r="AC394" s="10" t="str">
        <f t="shared" si="34"/>
        <v>Superwossname</v>
      </c>
      <c r="AD394" t="s">
        <v>101</v>
      </c>
    </row>
    <row r="395" spans="1:30" x14ac:dyDescent="0.3">
      <c r="A395">
        <v>1359</v>
      </c>
      <c r="B395" t="s">
        <v>130</v>
      </c>
      <c r="C395" t="s">
        <v>3362</v>
      </c>
      <c r="D395" t="s">
        <v>28</v>
      </c>
      <c r="E395" t="s">
        <v>29</v>
      </c>
      <c r="F395">
        <v>30</v>
      </c>
      <c r="G395" t="s">
        <v>4204</v>
      </c>
      <c r="H395" t="s">
        <v>2220</v>
      </c>
      <c r="I395" t="s">
        <v>1889</v>
      </c>
      <c r="J395" s="8">
        <v>44694</v>
      </c>
      <c r="K395" s="6" t="str">
        <f t="shared" si="30"/>
        <v>2022</v>
      </c>
      <c r="L395" s="6" t="str">
        <f t="shared" si="31"/>
        <v>May</v>
      </c>
      <c r="M395">
        <v>55</v>
      </c>
      <c r="N395" s="10">
        <f t="shared" si="32"/>
        <v>1.89</v>
      </c>
      <c r="O395">
        <f t="shared" si="33"/>
        <v>18</v>
      </c>
      <c r="P395">
        <v>0.5</v>
      </c>
      <c r="Q395" s="12">
        <f>Table1[[#This Row],[Quantity]]*Table1[[#This Row],[Case Size]]</f>
        <v>990</v>
      </c>
      <c r="R395" s="10">
        <f>Table1[[#This Row],[ Sales Volume]]*Table1[[#This Row],[Cost]]</f>
        <v>1871.1</v>
      </c>
      <c r="S395" s="10">
        <f>Table1[[#This Row],[Sales Values]]-(Table1[[#This Row],[Sales Values]]*0.25)</f>
        <v>1403.3249999999998</v>
      </c>
      <c r="T395" s="10">
        <f>Table1[[#This Row],[Manufacturing Cost]]-Table1[[#This Row],[Delivery Cost]]</f>
        <v>1375.8249999999998</v>
      </c>
      <c r="U395" s="10">
        <f>Table1[[#This Row],[Quantity]]*Table1[[#This Row],[Delivery]]</f>
        <v>27.5</v>
      </c>
      <c r="V395" s="10">
        <f>Table1[[#This Row],[Sales Values]]-Table1[[#This Row],[Manufacturing Cost]]</f>
        <v>467.77500000000009</v>
      </c>
      <c r="W395" s="13">
        <f>Table1[[#This Row],[Profit]]/Table1[[#This Row],[Sales Values]]</f>
        <v>0.25000000000000006</v>
      </c>
      <c r="X395" s="10">
        <v>14.95</v>
      </c>
      <c r="Y395" s="14">
        <f>IF(AND(Table1[[#This Row],[Quantity]]&gt;20,Table1[[#This Row],[Quantity]]&lt;=50),3%,IF(AND(Table1[[#This Row],[Quantity]]&gt;50,Table1[[#This Row],[Quantity]]&lt;=100),5%,IF(Table1[[#This Row],[Quantity]]&gt;100,7%,0)))</f>
        <v>0.05</v>
      </c>
      <c r="Z395" s="10">
        <f>Table1[[#This Row],[Sales Values]]*(1-Table1[[#This Row],[Discount]])</f>
        <v>1777.5449999999998</v>
      </c>
      <c r="AA395" s="10">
        <f>Table1[[#This Row],[Sales Values]]+(Table1[[#This Row],[Sales Values]]*1.05%)</f>
        <v>1890.7465499999998</v>
      </c>
      <c r="AB395" s="10">
        <f>Table1[[#This Row],[Sales Values]]*1.05</f>
        <v>1964.655</v>
      </c>
      <c r="AC395" s="10" t="str">
        <f t="shared" si="34"/>
        <v>Gigastuff</v>
      </c>
      <c r="AD395" t="s">
        <v>45</v>
      </c>
    </row>
    <row r="396" spans="1:30" x14ac:dyDescent="0.3">
      <c r="A396">
        <v>1362</v>
      </c>
      <c r="B396" t="s">
        <v>3711</v>
      </c>
      <c r="C396" t="s">
        <v>2135</v>
      </c>
      <c r="D396" t="s">
        <v>28</v>
      </c>
      <c r="E396" t="s">
        <v>29</v>
      </c>
      <c r="F396">
        <v>30</v>
      </c>
      <c r="G396" t="s">
        <v>4209</v>
      </c>
      <c r="H396" t="s">
        <v>3059</v>
      </c>
      <c r="I396" t="s">
        <v>187</v>
      </c>
      <c r="J396" s="8">
        <v>44876</v>
      </c>
      <c r="K396" s="6" t="str">
        <f t="shared" si="30"/>
        <v>2022</v>
      </c>
      <c r="L396" s="6" t="str">
        <f t="shared" si="31"/>
        <v>Nov</v>
      </c>
      <c r="M396">
        <v>50</v>
      </c>
      <c r="N396" s="10">
        <f t="shared" si="32"/>
        <v>2.0099999999999998</v>
      </c>
      <c r="O396">
        <f t="shared" si="33"/>
        <v>20</v>
      </c>
      <c r="P396">
        <v>0.5</v>
      </c>
      <c r="Q396" s="11">
        <f>Table1[[#This Row],[Quantity]]*Table1[[#This Row],[Case Size]]</f>
        <v>1000</v>
      </c>
      <c r="R396" s="10">
        <f>Table1[[#This Row],[ Sales Volume]]*Table1[[#This Row],[Cost]]</f>
        <v>2009.9999999999998</v>
      </c>
      <c r="S396" s="10">
        <f>Table1[[#This Row],[Sales Values]]-(Table1[[#This Row],[Sales Values]]*0.25)</f>
        <v>1507.4999999999998</v>
      </c>
      <c r="T396" s="10">
        <f>Table1[[#This Row],[Manufacturing Cost]]-Table1[[#This Row],[Delivery Cost]]</f>
        <v>1482.4999999999998</v>
      </c>
      <c r="U396" s="10">
        <f>Table1[[#This Row],[Quantity]]*Table1[[#This Row],[Delivery]]</f>
        <v>25</v>
      </c>
      <c r="V396" s="10">
        <f>Table1[[#This Row],[Sales Values]]-Table1[[#This Row],[Manufacturing Cost]]</f>
        <v>502.5</v>
      </c>
      <c r="W396" s="13">
        <f>Table1[[#This Row],[Profit]]/Table1[[#This Row],[Sales Values]]</f>
        <v>0.25000000000000006</v>
      </c>
      <c r="X396" s="10">
        <v>14.95</v>
      </c>
      <c r="Y396" s="14">
        <f>IF(AND(Table1[[#This Row],[Quantity]]&gt;20,Table1[[#This Row],[Quantity]]&lt;=50),3%,IF(AND(Table1[[#This Row],[Quantity]]&gt;50,Table1[[#This Row],[Quantity]]&lt;=100),5%,IF(Table1[[#This Row],[Quantity]]&gt;100,7%,0)))</f>
        <v>0.03</v>
      </c>
      <c r="Z396" s="10">
        <f>Table1[[#This Row],[Sales Values]]*(1-Table1[[#This Row],[Discount]])</f>
        <v>1949.6999999999998</v>
      </c>
      <c r="AA396" s="10">
        <f>Table1[[#This Row],[Sales Values]]+(Table1[[#This Row],[Sales Values]]*1.05%)</f>
        <v>2031.1049999999998</v>
      </c>
      <c r="AB396" s="10">
        <f>Table1[[#This Row],[Sales Values]]*1.05</f>
        <v>2110.5</v>
      </c>
      <c r="AC396" s="10" t="str">
        <f t="shared" si="34"/>
        <v>Hyperwotsit</v>
      </c>
      <c r="AD396" t="s">
        <v>20</v>
      </c>
    </row>
    <row r="397" spans="1:30" x14ac:dyDescent="0.3">
      <c r="A397">
        <v>1363</v>
      </c>
      <c r="B397" t="s">
        <v>4210</v>
      </c>
      <c r="C397" t="s">
        <v>2635</v>
      </c>
      <c r="D397" t="s">
        <v>51</v>
      </c>
      <c r="E397" t="s">
        <v>16</v>
      </c>
      <c r="F397">
        <v>30</v>
      </c>
      <c r="G397" t="s">
        <v>4211</v>
      </c>
      <c r="H397" t="s">
        <v>3212</v>
      </c>
      <c r="I397" t="s">
        <v>25</v>
      </c>
      <c r="J397" s="8">
        <v>44302</v>
      </c>
      <c r="K397" s="6" t="str">
        <f t="shared" si="30"/>
        <v>2021</v>
      </c>
      <c r="L397" s="6" t="str">
        <f t="shared" si="31"/>
        <v>Apr</v>
      </c>
      <c r="M397">
        <v>8</v>
      </c>
      <c r="N397" s="10">
        <f t="shared" si="32"/>
        <v>1.89</v>
      </c>
      <c r="O397">
        <f t="shared" si="33"/>
        <v>18</v>
      </c>
      <c r="P397">
        <v>0.5</v>
      </c>
      <c r="Q397" s="12">
        <f>Table1[[#This Row],[Quantity]]*Table1[[#This Row],[Case Size]]</f>
        <v>144</v>
      </c>
      <c r="R397" s="10">
        <f>Table1[[#This Row],[ Sales Volume]]*Table1[[#This Row],[Cost]]</f>
        <v>272.15999999999997</v>
      </c>
      <c r="S397" s="10">
        <f>Table1[[#This Row],[Sales Values]]-(Table1[[#This Row],[Sales Values]]*0.25)</f>
        <v>204.11999999999998</v>
      </c>
      <c r="T397" s="10">
        <f>Table1[[#This Row],[Manufacturing Cost]]-Table1[[#This Row],[Delivery Cost]]</f>
        <v>200.11999999999998</v>
      </c>
      <c r="U397" s="10">
        <f>Table1[[#This Row],[Quantity]]*Table1[[#This Row],[Delivery]]</f>
        <v>4</v>
      </c>
      <c r="V397" s="10">
        <f>Table1[[#This Row],[Sales Values]]-Table1[[#This Row],[Manufacturing Cost]]</f>
        <v>68.039999999999992</v>
      </c>
      <c r="W397" s="13">
        <f>Table1[[#This Row],[Profit]]/Table1[[#This Row],[Sales Values]]</f>
        <v>0.25</v>
      </c>
      <c r="X397" s="10">
        <v>14.95</v>
      </c>
      <c r="Y397" s="14">
        <f>IF(AND(Table1[[#This Row],[Quantity]]&gt;20,Table1[[#This Row],[Quantity]]&lt;=50),3%,IF(AND(Table1[[#This Row],[Quantity]]&gt;50,Table1[[#This Row],[Quantity]]&lt;=100),5%,IF(Table1[[#This Row],[Quantity]]&gt;100,7%,0)))</f>
        <v>0</v>
      </c>
      <c r="Z397" s="10">
        <f>Table1[[#This Row],[Sales Values]]*(1-Table1[[#This Row],[Discount]])</f>
        <v>272.15999999999997</v>
      </c>
      <c r="AA397" s="10">
        <f>Table1[[#This Row],[Sales Values]]+(Table1[[#This Row],[Sales Values]]*1.05%)</f>
        <v>275.01767999999998</v>
      </c>
      <c r="AB397" s="10">
        <f>Table1[[#This Row],[Sales Values]]*1.05</f>
        <v>285.76799999999997</v>
      </c>
      <c r="AC397" s="10" t="str">
        <f t="shared" si="34"/>
        <v>Gigastuff</v>
      </c>
      <c r="AD397" t="s">
        <v>45</v>
      </c>
    </row>
    <row r="398" spans="1:30" x14ac:dyDescent="0.3">
      <c r="A398">
        <v>1366</v>
      </c>
      <c r="B398" t="s">
        <v>4215</v>
      </c>
      <c r="C398" t="s">
        <v>4216</v>
      </c>
      <c r="D398" t="s">
        <v>51</v>
      </c>
      <c r="E398" t="s">
        <v>16</v>
      </c>
      <c r="F398">
        <v>30</v>
      </c>
      <c r="G398" t="s">
        <v>4217</v>
      </c>
      <c r="H398" t="s">
        <v>326</v>
      </c>
      <c r="I398" t="s">
        <v>25</v>
      </c>
      <c r="J398" s="8">
        <v>44279</v>
      </c>
      <c r="K398" s="6" t="str">
        <f t="shared" si="30"/>
        <v>2021</v>
      </c>
      <c r="L398" s="6" t="str">
        <f t="shared" si="31"/>
        <v>Mar</v>
      </c>
      <c r="M398">
        <v>12</v>
      </c>
      <c r="N398" s="10">
        <f t="shared" si="32"/>
        <v>3.49</v>
      </c>
      <c r="O398">
        <f t="shared" si="33"/>
        <v>20</v>
      </c>
      <c r="P398">
        <v>0.5</v>
      </c>
      <c r="Q398" s="12">
        <f>Table1[[#This Row],[Quantity]]*Table1[[#This Row],[Case Size]]</f>
        <v>240</v>
      </c>
      <c r="R398" s="10">
        <f>Table1[[#This Row],[ Sales Volume]]*Table1[[#This Row],[Cost]]</f>
        <v>837.6</v>
      </c>
      <c r="S398" s="10">
        <f>Table1[[#This Row],[Sales Values]]-(Table1[[#This Row],[Sales Values]]*0.25)</f>
        <v>628.20000000000005</v>
      </c>
      <c r="T398" s="10">
        <f>Table1[[#This Row],[Manufacturing Cost]]-Table1[[#This Row],[Delivery Cost]]</f>
        <v>622.20000000000005</v>
      </c>
      <c r="U398" s="10">
        <f>Table1[[#This Row],[Quantity]]*Table1[[#This Row],[Delivery]]</f>
        <v>6</v>
      </c>
      <c r="V398" s="10">
        <f>Table1[[#This Row],[Sales Values]]-Table1[[#This Row],[Manufacturing Cost]]</f>
        <v>209.39999999999998</v>
      </c>
      <c r="W398" s="13">
        <f>Table1[[#This Row],[Profit]]/Table1[[#This Row],[Sales Values]]</f>
        <v>0.24999999999999997</v>
      </c>
      <c r="X398" s="10">
        <v>14.95</v>
      </c>
      <c r="Y398" s="14">
        <f>IF(AND(Table1[[#This Row],[Quantity]]&gt;20,Table1[[#This Row],[Quantity]]&lt;=50),3%,IF(AND(Table1[[#This Row],[Quantity]]&gt;50,Table1[[#This Row],[Quantity]]&lt;=100),5%,IF(Table1[[#This Row],[Quantity]]&gt;100,7%,0)))</f>
        <v>0</v>
      </c>
      <c r="Z398" s="10">
        <f>Table1[[#This Row],[Sales Values]]*(1-Table1[[#This Row],[Discount]])</f>
        <v>837.6</v>
      </c>
      <c r="AA398" s="10">
        <f>Table1[[#This Row],[Sales Values]]+(Table1[[#This Row],[Sales Values]]*1.05%)</f>
        <v>846.39480000000003</v>
      </c>
      <c r="AB398" s="10">
        <f>Table1[[#This Row],[Sales Values]]*1.05</f>
        <v>879.48</v>
      </c>
      <c r="AC398" s="10" t="str">
        <f t="shared" si="34"/>
        <v>Superwossname</v>
      </c>
      <c r="AD398" t="s">
        <v>101</v>
      </c>
    </row>
    <row r="399" spans="1:30" x14ac:dyDescent="0.3">
      <c r="A399">
        <v>1368</v>
      </c>
      <c r="B399" t="s">
        <v>4221</v>
      </c>
      <c r="C399" t="s">
        <v>4222</v>
      </c>
      <c r="D399" t="s">
        <v>41</v>
      </c>
      <c r="E399" t="s">
        <v>16</v>
      </c>
      <c r="F399">
        <v>30</v>
      </c>
      <c r="G399" t="s">
        <v>4223</v>
      </c>
      <c r="H399" t="s">
        <v>2494</v>
      </c>
      <c r="I399" t="s">
        <v>25</v>
      </c>
      <c r="J399" s="8">
        <v>44304</v>
      </c>
      <c r="K399" s="6" t="str">
        <f t="shared" si="30"/>
        <v>2021</v>
      </c>
      <c r="L399" s="6" t="str">
        <f t="shared" si="31"/>
        <v>Apr</v>
      </c>
      <c r="M399">
        <v>68</v>
      </c>
      <c r="N399" s="10">
        <f t="shared" si="32"/>
        <v>1.89</v>
      </c>
      <c r="O399">
        <f t="shared" si="33"/>
        <v>18</v>
      </c>
      <c r="P399">
        <v>0.5</v>
      </c>
      <c r="Q399" s="12">
        <f>Table1[[#This Row],[Quantity]]*Table1[[#This Row],[Case Size]]</f>
        <v>1224</v>
      </c>
      <c r="R399" s="10">
        <f>Table1[[#This Row],[ Sales Volume]]*Table1[[#This Row],[Cost]]</f>
        <v>2313.3599999999997</v>
      </c>
      <c r="S399" s="10">
        <f>Table1[[#This Row],[Sales Values]]-(Table1[[#This Row],[Sales Values]]*0.25)</f>
        <v>1735.0199999999998</v>
      </c>
      <c r="T399" s="10">
        <f>Table1[[#This Row],[Manufacturing Cost]]-Table1[[#This Row],[Delivery Cost]]</f>
        <v>1701.0199999999998</v>
      </c>
      <c r="U399" s="10">
        <f>Table1[[#This Row],[Quantity]]*Table1[[#This Row],[Delivery]]</f>
        <v>34</v>
      </c>
      <c r="V399" s="10">
        <f>Table1[[#This Row],[Sales Values]]-Table1[[#This Row],[Manufacturing Cost]]</f>
        <v>578.33999999999992</v>
      </c>
      <c r="W399" s="13">
        <f>Table1[[#This Row],[Profit]]/Table1[[#This Row],[Sales Values]]</f>
        <v>0.25</v>
      </c>
      <c r="X399" s="10">
        <v>14.95</v>
      </c>
      <c r="Y399" s="14">
        <f>IF(AND(Table1[[#This Row],[Quantity]]&gt;20,Table1[[#This Row],[Quantity]]&lt;=50),3%,IF(AND(Table1[[#This Row],[Quantity]]&gt;50,Table1[[#This Row],[Quantity]]&lt;=100),5%,IF(Table1[[#This Row],[Quantity]]&gt;100,7%,0)))</f>
        <v>0.05</v>
      </c>
      <c r="Z399" s="10">
        <f>Table1[[#This Row],[Sales Values]]*(1-Table1[[#This Row],[Discount]])</f>
        <v>2197.6919999999996</v>
      </c>
      <c r="AA399" s="10">
        <f>Table1[[#This Row],[Sales Values]]+(Table1[[#This Row],[Sales Values]]*1.05%)</f>
        <v>2337.6502799999998</v>
      </c>
      <c r="AB399" s="10">
        <f>Table1[[#This Row],[Sales Values]]*1.05</f>
        <v>2429.0279999999998</v>
      </c>
      <c r="AC399" s="10" t="str">
        <f t="shared" si="34"/>
        <v>Gigastuff</v>
      </c>
      <c r="AD399" t="s">
        <v>45</v>
      </c>
    </row>
    <row r="400" spans="1:30" x14ac:dyDescent="0.3">
      <c r="A400">
        <v>1372</v>
      </c>
      <c r="B400" t="s">
        <v>3180</v>
      </c>
      <c r="C400" t="s">
        <v>3845</v>
      </c>
      <c r="D400" t="s">
        <v>28</v>
      </c>
      <c r="E400" t="s">
        <v>29</v>
      </c>
      <c r="F400">
        <v>30</v>
      </c>
      <c r="G400" t="s">
        <v>14506</v>
      </c>
      <c r="H400" t="s">
        <v>1206</v>
      </c>
      <c r="I400" t="s">
        <v>294</v>
      </c>
      <c r="J400" s="8">
        <v>44214</v>
      </c>
      <c r="K400" s="6" t="str">
        <f t="shared" si="30"/>
        <v>2021</v>
      </c>
      <c r="L400" s="6" t="str">
        <f t="shared" si="31"/>
        <v>Jan</v>
      </c>
      <c r="M400">
        <v>56</v>
      </c>
      <c r="N400" s="10">
        <f t="shared" si="32"/>
        <v>2.0099999999999998</v>
      </c>
      <c r="O400">
        <f t="shared" si="33"/>
        <v>20</v>
      </c>
      <c r="P400">
        <v>0.5</v>
      </c>
      <c r="Q400" s="12">
        <f>Table1[[#This Row],[Quantity]]*Table1[[#This Row],[Case Size]]</f>
        <v>1120</v>
      </c>
      <c r="R400" s="10">
        <f>Table1[[#This Row],[ Sales Volume]]*Table1[[#This Row],[Cost]]</f>
        <v>2251.1999999999998</v>
      </c>
      <c r="S400" s="10">
        <f>Table1[[#This Row],[Sales Values]]-(Table1[[#This Row],[Sales Values]]*0.25)</f>
        <v>1688.3999999999999</v>
      </c>
      <c r="T400" s="10">
        <f>Table1[[#This Row],[Manufacturing Cost]]-Table1[[#This Row],[Delivery Cost]]</f>
        <v>1660.3999999999999</v>
      </c>
      <c r="U400" s="10">
        <f>Table1[[#This Row],[Quantity]]*Table1[[#This Row],[Delivery]]</f>
        <v>28</v>
      </c>
      <c r="V400" s="10">
        <f>Table1[[#This Row],[Sales Values]]-Table1[[#This Row],[Manufacturing Cost]]</f>
        <v>562.79999999999995</v>
      </c>
      <c r="W400" s="13">
        <f>Table1[[#This Row],[Profit]]/Table1[[#This Row],[Sales Values]]</f>
        <v>0.25</v>
      </c>
      <c r="X400" s="10">
        <v>14.95</v>
      </c>
      <c r="Y400" s="14">
        <f>IF(AND(Table1[[#This Row],[Quantity]]&gt;20,Table1[[#This Row],[Quantity]]&lt;=50),3%,IF(AND(Table1[[#This Row],[Quantity]]&gt;50,Table1[[#This Row],[Quantity]]&lt;=100),5%,IF(Table1[[#This Row],[Quantity]]&gt;100,7%,0)))</f>
        <v>0.05</v>
      </c>
      <c r="Z400" s="10">
        <f>Table1[[#This Row],[Sales Values]]*(1-Table1[[#This Row],[Discount]])</f>
        <v>2138.64</v>
      </c>
      <c r="AA400" s="10">
        <f>Table1[[#This Row],[Sales Values]]+(Table1[[#This Row],[Sales Values]]*1.05%)</f>
        <v>2274.8375999999998</v>
      </c>
      <c r="AB400" s="10">
        <f>Table1[[#This Row],[Sales Values]]*1.05</f>
        <v>2363.7599999999998</v>
      </c>
      <c r="AC400" s="10" t="str">
        <f t="shared" si="34"/>
        <v>Hyperwotsit</v>
      </c>
      <c r="AD400" t="s">
        <v>20</v>
      </c>
    </row>
    <row r="401" spans="1:30" x14ac:dyDescent="0.3">
      <c r="A401">
        <v>1375</v>
      </c>
      <c r="B401" t="s">
        <v>4233</v>
      </c>
      <c r="C401" t="s">
        <v>4234</v>
      </c>
      <c r="D401" t="s">
        <v>28</v>
      </c>
      <c r="E401" t="s">
        <v>29</v>
      </c>
      <c r="F401">
        <v>30</v>
      </c>
      <c r="G401" t="s">
        <v>4235</v>
      </c>
      <c r="H401" t="s">
        <v>2127</v>
      </c>
      <c r="I401" t="s">
        <v>32</v>
      </c>
      <c r="J401" s="8">
        <v>44558</v>
      </c>
      <c r="K401" s="6" t="str">
        <f t="shared" si="30"/>
        <v>2021</v>
      </c>
      <c r="L401" s="6" t="str">
        <f t="shared" si="31"/>
        <v>Dec</v>
      </c>
      <c r="M401">
        <v>6</v>
      </c>
      <c r="N401" s="10">
        <f t="shared" si="32"/>
        <v>3.49</v>
      </c>
      <c r="O401">
        <f t="shared" si="33"/>
        <v>20</v>
      </c>
      <c r="P401">
        <v>0.5</v>
      </c>
      <c r="Q401" s="12">
        <f>Table1[[#This Row],[Quantity]]*Table1[[#This Row],[Case Size]]</f>
        <v>120</v>
      </c>
      <c r="R401" s="10">
        <f>Table1[[#This Row],[ Sales Volume]]*Table1[[#This Row],[Cost]]</f>
        <v>418.8</v>
      </c>
      <c r="S401" s="10">
        <f>Table1[[#This Row],[Sales Values]]-(Table1[[#This Row],[Sales Values]]*0.25)</f>
        <v>314.10000000000002</v>
      </c>
      <c r="T401" s="10">
        <f>Table1[[#This Row],[Manufacturing Cost]]-Table1[[#This Row],[Delivery Cost]]</f>
        <v>311.10000000000002</v>
      </c>
      <c r="U401" s="10">
        <f>Table1[[#This Row],[Quantity]]*Table1[[#This Row],[Delivery]]</f>
        <v>3</v>
      </c>
      <c r="V401" s="10">
        <f>Table1[[#This Row],[Sales Values]]-Table1[[#This Row],[Manufacturing Cost]]</f>
        <v>104.69999999999999</v>
      </c>
      <c r="W401" s="13">
        <f>Table1[[#This Row],[Profit]]/Table1[[#This Row],[Sales Values]]</f>
        <v>0.24999999999999997</v>
      </c>
      <c r="X401" s="10">
        <v>14.95</v>
      </c>
      <c r="Y401" s="14">
        <f>IF(AND(Table1[[#This Row],[Quantity]]&gt;20,Table1[[#This Row],[Quantity]]&lt;=50),3%,IF(AND(Table1[[#This Row],[Quantity]]&gt;50,Table1[[#This Row],[Quantity]]&lt;=100),5%,IF(Table1[[#This Row],[Quantity]]&gt;100,7%,0)))</f>
        <v>0</v>
      </c>
      <c r="Z401" s="10">
        <f>Table1[[#This Row],[Sales Values]]*(1-Table1[[#This Row],[Discount]])</f>
        <v>418.8</v>
      </c>
      <c r="AA401" s="10">
        <f>Table1[[#This Row],[Sales Values]]+(Table1[[#This Row],[Sales Values]]*1.05%)</f>
        <v>423.19740000000002</v>
      </c>
      <c r="AB401" s="10">
        <f>Table1[[#This Row],[Sales Values]]*1.05</f>
        <v>439.74</v>
      </c>
      <c r="AC401" s="10" t="str">
        <f t="shared" si="34"/>
        <v>Superwossname</v>
      </c>
      <c r="AD401" t="s">
        <v>101</v>
      </c>
    </row>
    <row r="402" spans="1:30" x14ac:dyDescent="0.3">
      <c r="A402">
        <v>1379</v>
      </c>
      <c r="B402" t="s">
        <v>4241</v>
      </c>
      <c r="C402" t="s">
        <v>4242</v>
      </c>
      <c r="D402" t="s">
        <v>51</v>
      </c>
      <c r="E402" t="s">
        <v>16</v>
      </c>
      <c r="F402">
        <v>90</v>
      </c>
      <c r="G402" t="s">
        <v>4243</v>
      </c>
      <c r="H402" t="s">
        <v>1336</v>
      </c>
      <c r="I402" t="s">
        <v>129</v>
      </c>
      <c r="J402" s="8">
        <v>43975</v>
      </c>
      <c r="K402" s="6" t="str">
        <f t="shared" si="30"/>
        <v>2020</v>
      </c>
      <c r="L402" s="6" t="str">
        <f t="shared" si="31"/>
        <v>May</v>
      </c>
      <c r="M402">
        <v>18</v>
      </c>
      <c r="N402" s="10">
        <f t="shared" si="32"/>
        <v>2.0099999999999998</v>
      </c>
      <c r="O402">
        <f t="shared" si="33"/>
        <v>20</v>
      </c>
      <c r="P402">
        <v>0.5</v>
      </c>
      <c r="Q402" s="12">
        <f>Table1[[#This Row],[Quantity]]*Table1[[#This Row],[Case Size]]</f>
        <v>360</v>
      </c>
      <c r="R402" s="10">
        <f>Table1[[#This Row],[ Sales Volume]]*Table1[[#This Row],[Cost]]</f>
        <v>723.59999999999991</v>
      </c>
      <c r="S402" s="10">
        <f>Table1[[#This Row],[Sales Values]]-(Table1[[#This Row],[Sales Values]]*0.25)</f>
        <v>542.69999999999993</v>
      </c>
      <c r="T402" s="10">
        <f>Table1[[#This Row],[Manufacturing Cost]]-Table1[[#This Row],[Delivery Cost]]</f>
        <v>533.69999999999993</v>
      </c>
      <c r="U402" s="10">
        <f>Table1[[#This Row],[Quantity]]*Table1[[#This Row],[Delivery]]</f>
        <v>9</v>
      </c>
      <c r="V402" s="10">
        <f>Table1[[#This Row],[Sales Values]]-Table1[[#This Row],[Manufacturing Cost]]</f>
        <v>180.89999999999998</v>
      </c>
      <c r="W402" s="13">
        <f>Table1[[#This Row],[Profit]]/Table1[[#This Row],[Sales Values]]</f>
        <v>0.25</v>
      </c>
      <c r="X402" s="10">
        <v>14.95</v>
      </c>
      <c r="Y402" s="14">
        <f>IF(AND(Table1[[#This Row],[Quantity]]&gt;20,Table1[[#This Row],[Quantity]]&lt;=50),3%,IF(AND(Table1[[#This Row],[Quantity]]&gt;50,Table1[[#This Row],[Quantity]]&lt;=100),5%,IF(Table1[[#This Row],[Quantity]]&gt;100,7%,0)))</f>
        <v>0</v>
      </c>
      <c r="Z402" s="10">
        <f>Table1[[#This Row],[Sales Values]]*(1-Table1[[#This Row],[Discount]])</f>
        <v>723.59999999999991</v>
      </c>
      <c r="AA402" s="10">
        <f>Table1[[#This Row],[Sales Values]]+(Table1[[#This Row],[Sales Values]]*1.05%)</f>
        <v>731.19779999999992</v>
      </c>
      <c r="AB402" s="10">
        <f>Table1[[#This Row],[Sales Values]]*1.05</f>
        <v>759.78</v>
      </c>
      <c r="AC402" s="10" t="str">
        <f t="shared" si="34"/>
        <v>Hyperwotsit</v>
      </c>
      <c r="AD402" t="s">
        <v>20</v>
      </c>
    </row>
    <row r="403" spans="1:30" x14ac:dyDescent="0.3">
      <c r="A403">
        <v>1384</v>
      </c>
      <c r="B403" t="s">
        <v>4250</v>
      </c>
      <c r="C403" t="s">
        <v>4251</v>
      </c>
      <c r="D403" t="s">
        <v>28</v>
      </c>
      <c r="E403" t="s">
        <v>29</v>
      </c>
      <c r="F403">
        <v>90</v>
      </c>
      <c r="G403" t="s">
        <v>4252</v>
      </c>
      <c r="H403" t="s">
        <v>526</v>
      </c>
      <c r="I403" t="s">
        <v>32</v>
      </c>
      <c r="J403" s="8">
        <v>44895</v>
      </c>
      <c r="K403" s="6" t="str">
        <f t="shared" si="30"/>
        <v>2022</v>
      </c>
      <c r="L403" s="6" t="str">
        <f t="shared" si="31"/>
        <v>Nov</v>
      </c>
      <c r="M403">
        <v>8</v>
      </c>
      <c r="N403" s="10">
        <f t="shared" si="32"/>
        <v>2.0099999999999998</v>
      </c>
      <c r="O403">
        <f t="shared" si="33"/>
        <v>20</v>
      </c>
      <c r="P403">
        <v>0.5</v>
      </c>
      <c r="Q403" s="11">
        <f>Table1[[#This Row],[Quantity]]*Table1[[#This Row],[Case Size]]</f>
        <v>160</v>
      </c>
      <c r="R403" s="10">
        <f>Table1[[#This Row],[ Sales Volume]]*Table1[[#This Row],[Cost]]</f>
        <v>321.59999999999997</v>
      </c>
      <c r="S403" s="10">
        <f>Table1[[#This Row],[Sales Values]]-(Table1[[#This Row],[Sales Values]]*0.25)</f>
        <v>241.2</v>
      </c>
      <c r="T403" s="10">
        <f>Table1[[#This Row],[Manufacturing Cost]]-Table1[[#This Row],[Delivery Cost]]</f>
        <v>237.2</v>
      </c>
      <c r="U403" s="10">
        <f>Table1[[#This Row],[Quantity]]*Table1[[#This Row],[Delivery]]</f>
        <v>4</v>
      </c>
      <c r="V403" s="10">
        <f>Table1[[#This Row],[Sales Values]]-Table1[[#This Row],[Manufacturing Cost]]</f>
        <v>80.399999999999977</v>
      </c>
      <c r="W403" s="13">
        <f>Table1[[#This Row],[Profit]]/Table1[[#This Row],[Sales Values]]</f>
        <v>0.24999999999999994</v>
      </c>
      <c r="X403" s="10">
        <v>14.95</v>
      </c>
      <c r="Y403" s="14">
        <f>IF(AND(Table1[[#This Row],[Quantity]]&gt;20,Table1[[#This Row],[Quantity]]&lt;=50),3%,IF(AND(Table1[[#This Row],[Quantity]]&gt;50,Table1[[#This Row],[Quantity]]&lt;=100),5%,IF(Table1[[#This Row],[Quantity]]&gt;100,7%,0)))</f>
        <v>0</v>
      </c>
      <c r="Z403" s="10">
        <f>Table1[[#This Row],[Sales Values]]*(1-Table1[[#This Row],[Discount]])</f>
        <v>321.59999999999997</v>
      </c>
      <c r="AA403" s="10">
        <f>Table1[[#This Row],[Sales Values]]+(Table1[[#This Row],[Sales Values]]*1.05%)</f>
        <v>324.97679999999997</v>
      </c>
      <c r="AB403" s="10">
        <f>Table1[[#This Row],[Sales Values]]*1.05</f>
        <v>337.68</v>
      </c>
      <c r="AC403" s="10" t="str">
        <f t="shared" si="34"/>
        <v>Hyperwotsit</v>
      </c>
      <c r="AD403" t="s">
        <v>20</v>
      </c>
    </row>
    <row r="404" spans="1:30" x14ac:dyDescent="0.3">
      <c r="A404">
        <v>1385</v>
      </c>
      <c r="B404" t="s">
        <v>4253</v>
      </c>
      <c r="C404" t="s">
        <v>4254</v>
      </c>
      <c r="D404" t="s">
        <v>51</v>
      </c>
      <c r="E404" t="s">
        <v>16</v>
      </c>
      <c r="F404">
        <v>90</v>
      </c>
      <c r="G404" t="s">
        <v>4255</v>
      </c>
      <c r="H404" t="s">
        <v>4256</v>
      </c>
      <c r="I404" t="s">
        <v>1454</v>
      </c>
      <c r="J404" s="8">
        <v>43951</v>
      </c>
      <c r="K404" s="6" t="str">
        <f t="shared" si="30"/>
        <v>2020</v>
      </c>
      <c r="L404" s="6" t="str">
        <f t="shared" si="31"/>
        <v>Apr</v>
      </c>
      <c r="M404">
        <v>33</v>
      </c>
      <c r="N404" s="10">
        <f t="shared" si="32"/>
        <v>2.0099999999999998</v>
      </c>
      <c r="O404">
        <f t="shared" si="33"/>
        <v>20</v>
      </c>
      <c r="P404">
        <v>0.5</v>
      </c>
      <c r="Q404" s="12">
        <f>Table1[[#This Row],[Quantity]]*Table1[[#This Row],[Case Size]]</f>
        <v>660</v>
      </c>
      <c r="R404" s="10">
        <f>Table1[[#This Row],[ Sales Volume]]*Table1[[#This Row],[Cost]]</f>
        <v>1326.6</v>
      </c>
      <c r="S404" s="10">
        <f>Table1[[#This Row],[Sales Values]]-(Table1[[#This Row],[Sales Values]]*0.25)</f>
        <v>994.94999999999993</v>
      </c>
      <c r="T404" s="10">
        <f>Table1[[#This Row],[Manufacturing Cost]]-Table1[[#This Row],[Delivery Cost]]</f>
        <v>978.44999999999993</v>
      </c>
      <c r="U404" s="10">
        <f>Table1[[#This Row],[Quantity]]*Table1[[#This Row],[Delivery]]</f>
        <v>16.5</v>
      </c>
      <c r="V404" s="10">
        <f>Table1[[#This Row],[Sales Values]]-Table1[[#This Row],[Manufacturing Cost]]</f>
        <v>331.65</v>
      </c>
      <c r="W404" s="13">
        <f>Table1[[#This Row],[Profit]]/Table1[[#This Row],[Sales Values]]</f>
        <v>0.25</v>
      </c>
      <c r="X404" s="10">
        <v>14.95</v>
      </c>
      <c r="Y404" s="14">
        <f>IF(AND(Table1[[#This Row],[Quantity]]&gt;20,Table1[[#This Row],[Quantity]]&lt;=50),3%,IF(AND(Table1[[#This Row],[Quantity]]&gt;50,Table1[[#This Row],[Quantity]]&lt;=100),5%,IF(Table1[[#This Row],[Quantity]]&gt;100,7%,0)))</f>
        <v>0.03</v>
      </c>
      <c r="Z404" s="10">
        <f>Table1[[#This Row],[Sales Values]]*(1-Table1[[#This Row],[Discount]])</f>
        <v>1286.8019999999999</v>
      </c>
      <c r="AA404" s="10">
        <f>Table1[[#This Row],[Sales Values]]+(Table1[[#This Row],[Sales Values]]*1.05%)</f>
        <v>1340.5292999999999</v>
      </c>
      <c r="AB404" s="10">
        <f>Table1[[#This Row],[Sales Values]]*1.05</f>
        <v>1392.93</v>
      </c>
      <c r="AC404" s="10" t="str">
        <f t="shared" si="34"/>
        <v>Hyperwotsit</v>
      </c>
      <c r="AD404" t="s">
        <v>20</v>
      </c>
    </row>
    <row r="405" spans="1:30" x14ac:dyDescent="0.3">
      <c r="A405">
        <v>1386</v>
      </c>
      <c r="B405" t="s">
        <v>4257</v>
      </c>
      <c r="C405" t="s">
        <v>4258</v>
      </c>
      <c r="D405" t="s">
        <v>28</v>
      </c>
      <c r="E405" t="s">
        <v>29</v>
      </c>
      <c r="F405">
        <v>90</v>
      </c>
      <c r="G405" t="s">
        <v>4259</v>
      </c>
      <c r="H405" t="s">
        <v>1482</v>
      </c>
      <c r="I405" t="s">
        <v>1483</v>
      </c>
      <c r="J405" s="8">
        <v>44045</v>
      </c>
      <c r="K405" s="6" t="str">
        <f t="shared" si="30"/>
        <v>2020</v>
      </c>
      <c r="L405" s="6" t="str">
        <f t="shared" si="31"/>
        <v>Aug</v>
      </c>
      <c r="M405">
        <v>17</v>
      </c>
      <c r="N405" s="10">
        <f t="shared" si="32"/>
        <v>2.0099999999999998</v>
      </c>
      <c r="O405">
        <f t="shared" si="33"/>
        <v>20</v>
      </c>
      <c r="P405">
        <v>0.5</v>
      </c>
      <c r="Q405" s="12">
        <f>Table1[[#This Row],[Quantity]]*Table1[[#This Row],[Case Size]]</f>
        <v>340</v>
      </c>
      <c r="R405" s="10">
        <f>Table1[[#This Row],[ Sales Volume]]*Table1[[#This Row],[Cost]]</f>
        <v>683.4</v>
      </c>
      <c r="S405" s="10">
        <f>Table1[[#This Row],[Sales Values]]-(Table1[[#This Row],[Sales Values]]*0.25)</f>
        <v>512.54999999999995</v>
      </c>
      <c r="T405" s="10">
        <f>Table1[[#This Row],[Manufacturing Cost]]-Table1[[#This Row],[Delivery Cost]]</f>
        <v>504.04999999999995</v>
      </c>
      <c r="U405" s="10">
        <f>Table1[[#This Row],[Quantity]]*Table1[[#This Row],[Delivery]]</f>
        <v>8.5</v>
      </c>
      <c r="V405" s="10">
        <f>Table1[[#This Row],[Sales Values]]-Table1[[#This Row],[Manufacturing Cost]]</f>
        <v>170.85000000000002</v>
      </c>
      <c r="W405" s="13">
        <f>Table1[[#This Row],[Profit]]/Table1[[#This Row],[Sales Values]]</f>
        <v>0.25000000000000006</v>
      </c>
      <c r="X405" s="10">
        <v>14.95</v>
      </c>
      <c r="Y405" s="14">
        <f>IF(AND(Table1[[#This Row],[Quantity]]&gt;20,Table1[[#This Row],[Quantity]]&lt;=50),3%,IF(AND(Table1[[#This Row],[Quantity]]&gt;50,Table1[[#This Row],[Quantity]]&lt;=100),5%,IF(Table1[[#This Row],[Quantity]]&gt;100,7%,0)))</f>
        <v>0</v>
      </c>
      <c r="Z405" s="10">
        <f>Table1[[#This Row],[Sales Values]]*(1-Table1[[#This Row],[Discount]])</f>
        <v>683.4</v>
      </c>
      <c r="AA405" s="10">
        <f>Table1[[#This Row],[Sales Values]]+(Table1[[#This Row],[Sales Values]]*1.05%)</f>
        <v>690.57569999999998</v>
      </c>
      <c r="AB405" s="10">
        <f>Table1[[#This Row],[Sales Values]]*1.05</f>
        <v>717.57</v>
      </c>
      <c r="AC405" s="10" t="str">
        <f t="shared" si="34"/>
        <v>Hyperwotsit</v>
      </c>
      <c r="AD405" t="s">
        <v>20</v>
      </c>
    </row>
    <row r="406" spans="1:30" x14ac:dyDescent="0.3">
      <c r="A406">
        <v>1390</v>
      </c>
      <c r="B406" t="s">
        <v>4268</v>
      </c>
      <c r="C406" t="s">
        <v>4269</v>
      </c>
      <c r="D406" t="s">
        <v>51</v>
      </c>
      <c r="E406" t="s">
        <v>16</v>
      </c>
      <c r="F406">
        <v>60</v>
      </c>
      <c r="G406" t="s">
        <v>14508</v>
      </c>
      <c r="H406" t="s">
        <v>724</v>
      </c>
      <c r="I406" t="s">
        <v>240</v>
      </c>
      <c r="J406" s="8">
        <v>44782</v>
      </c>
      <c r="K406" s="6" t="str">
        <f t="shared" si="30"/>
        <v>2022</v>
      </c>
      <c r="L406" s="6" t="str">
        <f t="shared" si="31"/>
        <v>Aug</v>
      </c>
      <c r="M406">
        <v>51</v>
      </c>
      <c r="N406" s="10">
        <f t="shared" si="32"/>
        <v>1.89</v>
      </c>
      <c r="O406">
        <f t="shared" si="33"/>
        <v>18</v>
      </c>
      <c r="P406">
        <v>0.5</v>
      </c>
      <c r="Q406" s="12">
        <f>Table1[[#This Row],[Quantity]]*Table1[[#This Row],[Case Size]]</f>
        <v>918</v>
      </c>
      <c r="R406" s="10">
        <f>Table1[[#This Row],[ Sales Volume]]*Table1[[#This Row],[Cost]]</f>
        <v>1735.02</v>
      </c>
      <c r="S406" s="10">
        <f>Table1[[#This Row],[Sales Values]]-(Table1[[#This Row],[Sales Values]]*0.25)</f>
        <v>1301.2649999999999</v>
      </c>
      <c r="T406" s="10">
        <f>Table1[[#This Row],[Manufacturing Cost]]-Table1[[#This Row],[Delivery Cost]]</f>
        <v>1275.7649999999999</v>
      </c>
      <c r="U406" s="10">
        <f>Table1[[#This Row],[Quantity]]*Table1[[#This Row],[Delivery]]</f>
        <v>25.5</v>
      </c>
      <c r="V406" s="10">
        <f>Table1[[#This Row],[Sales Values]]-Table1[[#This Row],[Manufacturing Cost]]</f>
        <v>433.75500000000011</v>
      </c>
      <c r="W406" s="13">
        <f>Table1[[#This Row],[Profit]]/Table1[[#This Row],[Sales Values]]</f>
        <v>0.25000000000000006</v>
      </c>
      <c r="X406" s="10">
        <v>14.95</v>
      </c>
      <c r="Y406" s="14">
        <f>IF(AND(Table1[[#This Row],[Quantity]]&gt;20,Table1[[#This Row],[Quantity]]&lt;=50),3%,IF(AND(Table1[[#This Row],[Quantity]]&gt;50,Table1[[#This Row],[Quantity]]&lt;=100),5%,IF(Table1[[#This Row],[Quantity]]&gt;100,7%,0)))</f>
        <v>0.05</v>
      </c>
      <c r="Z406" s="10">
        <f>Table1[[#This Row],[Sales Values]]*(1-Table1[[#This Row],[Discount]])</f>
        <v>1648.269</v>
      </c>
      <c r="AA406" s="10">
        <f>Table1[[#This Row],[Sales Values]]+(Table1[[#This Row],[Sales Values]]*1.05%)</f>
        <v>1753.2377099999999</v>
      </c>
      <c r="AB406" s="10">
        <f>Table1[[#This Row],[Sales Values]]*1.05</f>
        <v>1821.771</v>
      </c>
      <c r="AC406" s="10" t="str">
        <f t="shared" si="34"/>
        <v>Gigastuff</v>
      </c>
      <c r="AD406" t="s">
        <v>45</v>
      </c>
    </row>
    <row r="407" spans="1:30" x14ac:dyDescent="0.3">
      <c r="A407">
        <v>1396</v>
      </c>
      <c r="B407" t="s">
        <v>2256</v>
      </c>
      <c r="C407" t="s">
        <v>2282</v>
      </c>
      <c r="D407" t="s">
        <v>92</v>
      </c>
      <c r="E407" t="s">
        <v>29</v>
      </c>
      <c r="F407">
        <v>30</v>
      </c>
      <c r="G407" t="s">
        <v>13549</v>
      </c>
      <c r="H407" t="s">
        <v>4285</v>
      </c>
      <c r="I407" t="s">
        <v>124</v>
      </c>
      <c r="J407" s="8">
        <v>44024</v>
      </c>
      <c r="K407" s="6" t="str">
        <f t="shared" si="30"/>
        <v>2020</v>
      </c>
      <c r="L407" s="6" t="str">
        <f t="shared" si="31"/>
        <v>Jul</v>
      </c>
      <c r="M407">
        <v>11</v>
      </c>
      <c r="N407" s="10">
        <f t="shared" si="32"/>
        <v>2.0099999999999998</v>
      </c>
      <c r="O407">
        <f t="shared" si="33"/>
        <v>20</v>
      </c>
      <c r="P407">
        <v>0.5</v>
      </c>
      <c r="Q407" s="12">
        <f>Table1[[#This Row],[Quantity]]*Table1[[#This Row],[Case Size]]</f>
        <v>220</v>
      </c>
      <c r="R407" s="10">
        <f>Table1[[#This Row],[ Sales Volume]]*Table1[[#This Row],[Cost]]</f>
        <v>442.19999999999993</v>
      </c>
      <c r="S407" s="10">
        <f>Table1[[#This Row],[Sales Values]]-(Table1[[#This Row],[Sales Values]]*0.25)</f>
        <v>331.65</v>
      </c>
      <c r="T407" s="10">
        <f>Table1[[#This Row],[Manufacturing Cost]]-Table1[[#This Row],[Delivery Cost]]</f>
        <v>326.14999999999998</v>
      </c>
      <c r="U407" s="10">
        <f>Table1[[#This Row],[Quantity]]*Table1[[#This Row],[Delivery]]</f>
        <v>5.5</v>
      </c>
      <c r="V407" s="10">
        <f>Table1[[#This Row],[Sales Values]]-Table1[[#This Row],[Manufacturing Cost]]</f>
        <v>110.54999999999995</v>
      </c>
      <c r="W407" s="13">
        <f>Table1[[#This Row],[Profit]]/Table1[[#This Row],[Sales Values]]</f>
        <v>0.24999999999999994</v>
      </c>
      <c r="X407" s="10">
        <v>14.95</v>
      </c>
      <c r="Y407" s="14">
        <f>IF(AND(Table1[[#This Row],[Quantity]]&gt;20,Table1[[#This Row],[Quantity]]&lt;=50),3%,IF(AND(Table1[[#This Row],[Quantity]]&gt;50,Table1[[#This Row],[Quantity]]&lt;=100),5%,IF(Table1[[#This Row],[Quantity]]&gt;100,7%,0)))</f>
        <v>0</v>
      </c>
      <c r="Z407" s="10">
        <f>Table1[[#This Row],[Sales Values]]*(1-Table1[[#This Row],[Discount]])</f>
        <v>442.19999999999993</v>
      </c>
      <c r="AA407" s="10">
        <f>Table1[[#This Row],[Sales Values]]+(Table1[[#This Row],[Sales Values]]*1.05%)</f>
        <v>446.84309999999994</v>
      </c>
      <c r="AB407" s="10">
        <f>Table1[[#This Row],[Sales Values]]*1.05</f>
        <v>464.30999999999995</v>
      </c>
      <c r="AC407" s="10" t="str">
        <f t="shared" si="34"/>
        <v>Hyperwotsit</v>
      </c>
      <c r="AD407" t="s">
        <v>20</v>
      </c>
    </row>
    <row r="408" spans="1:30" x14ac:dyDescent="0.3">
      <c r="A408">
        <v>1399</v>
      </c>
      <c r="B408" t="s">
        <v>4294</v>
      </c>
      <c r="C408" t="s">
        <v>1700</v>
      </c>
      <c r="D408" t="s">
        <v>51</v>
      </c>
      <c r="E408" t="s">
        <v>16</v>
      </c>
      <c r="F408">
        <v>90</v>
      </c>
      <c r="G408" t="s">
        <v>14509</v>
      </c>
      <c r="H408" t="s">
        <v>363</v>
      </c>
      <c r="I408" t="s">
        <v>110</v>
      </c>
      <c r="J408" s="8">
        <v>44419</v>
      </c>
      <c r="K408" s="6" t="str">
        <f t="shared" si="30"/>
        <v>2021</v>
      </c>
      <c r="L408" s="6" t="str">
        <f t="shared" si="31"/>
        <v>Aug</v>
      </c>
      <c r="M408">
        <v>59</v>
      </c>
      <c r="N408" s="10">
        <f t="shared" si="32"/>
        <v>1.89</v>
      </c>
      <c r="O408">
        <f t="shared" si="33"/>
        <v>18</v>
      </c>
      <c r="P408">
        <v>0.5</v>
      </c>
      <c r="Q408" s="12">
        <f>Table1[[#This Row],[Quantity]]*Table1[[#This Row],[Case Size]]</f>
        <v>1062</v>
      </c>
      <c r="R408" s="10">
        <f>Table1[[#This Row],[ Sales Volume]]*Table1[[#This Row],[Cost]]</f>
        <v>2007.1799999999998</v>
      </c>
      <c r="S408" s="10">
        <f>Table1[[#This Row],[Sales Values]]-(Table1[[#This Row],[Sales Values]]*0.25)</f>
        <v>1505.3849999999998</v>
      </c>
      <c r="T408" s="10">
        <f>Table1[[#This Row],[Manufacturing Cost]]-Table1[[#This Row],[Delivery Cost]]</f>
        <v>1475.8849999999998</v>
      </c>
      <c r="U408" s="10">
        <f>Table1[[#This Row],[Quantity]]*Table1[[#This Row],[Delivery]]</f>
        <v>29.5</v>
      </c>
      <c r="V408" s="10">
        <f>Table1[[#This Row],[Sales Values]]-Table1[[#This Row],[Manufacturing Cost]]</f>
        <v>501.79500000000007</v>
      </c>
      <c r="W408" s="13">
        <f>Table1[[#This Row],[Profit]]/Table1[[#This Row],[Sales Values]]</f>
        <v>0.25000000000000006</v>
      </c>
      <c r="X408" s="10">
        <v>14.95</v>
      </c>
      <c r="Y408" s="14">
        <f>IF(AND(Table1[[#This Row],[Quantity]]&gt;20,Table1[[#This Row],[Quantity]]&lt;=50),3%,IF(AND(Table1[[#This Row],[Quantity]]&gt;50,Table1[[#This Row],[Quantity]]&lt;=100),5%,IF(Table1[[#This Row],[Quantity]]&gt;100,7%,0)))</f>
        <v>0.05</v>
      </c>
      <c r="Z408" s="10">
        <f>Table1[[#This Row],[Sales Values]]*(1-Table1[[#This Row],[Discount]])</f>
        <v>1906.8209999999997</v>
      </c>
      <c r="AA408" s="10">
        <f>Table1[[#This Row],[Sales Values]]+(Table1[[#This Row],[Sales Values]]*1.05%)</f>
        <v>2028.2553899999998</v>
      </c>
      <c r="AB408" s="10">
        <f>Table1[[#This Row],[Sales Values]]*1.05</f>
        <v>2107.5389999999998</v>
      </c>
      <c r="AC408" s="10" t="str">
        <f t="shared" si="34"/>
        <v>Gigastuff</v>
      </c>
      <c r="AD408" t="s">
        <v>45</v>
      </c>
    </row>
    <row r="409" spans="1:30" x14ac:dyDescent="0.3">
      <c r="A409">
        <v>1402</v>
      </c>
      <c r="B409" t="s">
        <v>4301</v>
      </c>
      <c r="C409" t="s">
        <v>605</v>
      </c>
      <c r="D409" t="s">
        <v>28</v>
      </c>
      <c r="E409" t="s">
        <v>29</v>
      </c>
      <c r="F409">
        <v>60</v>
      </c>
      <c r="G409" t="s">
        <v>4302</v>
      </c>
      <c r="H409" t="s">
        <v>2953</v>
      </c>
      <c r="I409" t="s">
        <v>124</v>
      </c>
      <c r="J409" s="8">
        <v>44854</v>
      </c>
      <c r="K409" s="6" t="str">
        <f t="shared" si="30"/>
        <v>2022</v>
      </c>
      <c r="L409" s="6" t="str">
        <f t="shared" si="31"/>
        <v>Oct</v>
      </c>
      <c r="M409">
        <v>69</v>
      </c>
      <c r="N409" s="10">
        <f t="shared" si="32"/>
        <v>2.0099999999999998</v>
      </c>
      <c r="O409">
        <f t="shared" si="33"/>
        <v>20</v>
      </c>
      <c r="P409">
        <v>0.5</v>
      </c>
      <c r="Q409" s="11">
        <f>Table1[[#This Row],[Quantity]]*Table1[[#This Row],[Case Size]]</f>
        <v>1380</v>
      </c>
      <c r="R409" s="10">
        <f>Table1[[#This Row],[ Sales Volume]]*Table1[[#This Row],[Cost]]</f>
        <v>2773.7999999999997</v>
      </c>
      <c r="S409" s="10">
        <f>Table1[[#This Row],[Sales Values]]-(Table1[[#This Row],[Sales Values]]*0.25)</f>
        <v>2080.35</v>
      </c>
      <c r="T409" s="10">
        <f>Table1[[#This Row],[Manufacturing Cost]]-Table1[[#This Row],[Delivery Cost]]</f>
        <v>2045.85</v>
      </c>
      <c r="U409" s="10">
        <f>Table1[[#This Row],[Quantity]]*Table1[[#This Row],[Delivery]]</f>
        <v>34.5</v>
      </c>
      <c r="V409" s="10">
        <f>Table1[[#This Row],[Sales Values]]-Table1[[#This Row],[Manufacturing Cost]]</f>
        <v>693.44999999999982</v>
      </c>
      <c r="W409" s="13">
        <f>Table1[[#This Row],[Profit]]/Table1[[#This Row],[Sales Values]]</f>
        <v>0.24999999999999997</v>
      </c>
      <c r="X409" s="10">
        <v>14.95</v>
      </c>
      <c r="Y409" s="14">
        <f>IF(AND(Table1[[#This Row],[Quantity]]&gt;20,Table1[[#This Row],[Quantity]]&lt;=50),3%,IF(AND(Table1[[#This Row],[Quantity]]&gt;50,Table1[[#This Row],[Quantity]]&lt;=100),5%,IF(Table1[[#This Row],[Quantity]]&gt;100,7%,0)))</f>
        <v>0.05</v>
      </c>
      <c r="Z409" s="10">
        <f>Table1[[#This Row],[Sales Values]]*(1-Table1[[#This Row],[Discount]])</f>
        <v>2635.1099999999997</v>
      </c>
      <c r="AA409" s="10">
        <f>Table1[[#This Row],[Sales Values]]+(Table1[[#This Row],[Sales Values]]*1.05%)</f>
        <v>2802.9248999999995</v>
      </c>
      <c r="AB409" s="10">
        <f>Table1[[#This Row],[Sales Values]]*1.05</f>
        <v>2912.49</v>
      </c>
      <c r="AC409" s="10" t="str">
        <f t="shared" si="34"/>
        <v>Hyperwotsit</v>
      </c>
      <c r="AD409" t="s">
        <v>20</v>
      </c>
    </row>
    <row r="410" spans="1:30" x14ac:dyDescent="0.3">
      <c r="A410">
        <v>1404</v>
      </c>
      <c r="B410" t="s">
        <v>657</v>
      </c>
      <c r="C410" t="s">
        <v>879</v>
      </c>
      <c r="D410" t="s">
        <v>28</v>
      </c>
      <c r="E410" t="s">
        <v>29</v>
      </c>
      <c r="F410">
        <v>90</v>
      </c>
      <c r="G410" t="s">
        <v>4305</v>
      </c>
      <c r="H410" t="s">
        <v>4098</v>
      </c>
      <c r="I410" t="s">
        <v>1889</v>
      </c>
      <c r="J410" s="8">
        <v>44611</v>
      </c>
      <c r="K410" s="6" t="str">
        <f t="shared" si="30"/>
        <v>2022</v>
      </c>
      <c r="L410" s="6" t="str">
        <f t="shared" si="31"/>
        <v>Feb</v>
      </c>
      <c r="M410">
        <v>63</v>
      </c>
      <c r="N410" s="10">
        <f t="shared" si="32"/>
        <v>1.89</v>
      </c>
      <c r="O410">
        <f t="shared" si="33"/>
        <v>18</v>
      </c>
      <c r="P410">
        <v>0.5</v>
      </c>
      <c r="Q410" s="12">
        <f>Table1[[#This Row],[Quantity]]*Table1[[#This Row],[Case Size]]</f>
        <v>1134</v>
      </c>
      <c r="R410" s="10">
        <f>Table1[[#This Row],[ Sales Volume]]*Table1[[#This Row],[Cost]]</f>
        <v>2143.2599999999998</v>
      </c>
      <c r="S410" s="10">
        <f>Table1[[#This Row],[Sales Values]]-(Table1[[#This Row],[Sales Values]]*0.25)</f>
        <v>1607.4449999999997</v>
      </c>
      <c r="T410" s="10">
        <f>Table1[[#This Row],[Manufacturing Cost]]-Table1[[#This Row],[Delivery Cost]]</f>
        <v>1575.9449999999997</v>
      </c>
      <c r="U410" s="10">
        <f>Table1[[#This Row],[Quantity]]*Table1[[#This Row],[Delivery]]</f>
        <v>31.5</v>
      </c>
      <c r="V410" s="10">
        <f>Table1[[#This Row],[Sales Values]]-Table1[[#This Row],[Manufacturing Cost]]</f>
        <v>535.81500000000005</v>
      </c>
      <c r="W410" s="13">
        <f>Table1[[#This Row],[Profit]]/Table1[[#This Row],[Sales Values]]</f>
        <v>0.25000000000000006</v>
      </c>
      <c r="X410" s="10">
        <v>14.95</v>
      </c>
      <c r="Y410" s="14">
        <f>IF(AND(Table1[[#This Row],[Quantity]]&gt;20,Table1[[#This Row],[Quantity]]&lt;=50),3%,IF(AND(Table1[[#This Row],[Quantity]]&gt;50,Table1[[#This Row],[Quantity]]&lt;=100),5%,IF(Table1[[#This Row],[Quantity]]&gt;100,7%,0)))</f>
        <v>0.05</v>
      </c>
      <c r="Z410" s="10">
        <f>Table1[[#This Row],[Sales Values]]*(1-Table1[[#This Row],[Discount]])</f>
        <v>2036.0969999999998</v>
      </c>
      <c r="AA410" s="10">
        <f>Table1[[#This Row],[Sales Values]]+(Table1[[#This Row],[Sales Values]]*1.05%)</f>
        <v>2165.7642299999998</v>
      </c>
      <c r="AB410" s="10">
        <f>Table1[[#This Row],[Sales Values]]*1.05</f>
        <v>2250.4229999999998</v>
      </c>
      <c r="AC410" s="10" t="str">
        <f t="shared" si="34"/>
        <v>Gigastuff</v>
      </c>
      <c r="AD410" t="s">
        <v>45</v>
      </c>
    </row>
    <row r="411" spans="1:30" x14ac:dyDescent="0.3">
      <c r="A411">
        <v>1406</v>
      </c>
      <c r="B411" t="s">
        <v>4309</v>
      </c>
      <c r="C411" t="s">
        <v>3071</v>
      </c>
      <c r="D411" t="s">
        <v>41</v>
      </c>
      <c r="E411" t="s">
        <v>16</v>
      </c>
      <c r="F411">
        <v>60</v>
      </c>
      <c r="G411" t="s">
        <v>4310</v>
      </c>
      <c r="H411" t="s">
        <v>4311</v>
      </c>
      <c r="I411" t="s">
        <v>32</v>
      </c>
      <c r="J411" s="8">
        <v>44408</v>
      </c>
      <c r="K411" s="6" t="str">
        <f t="shared" si="30"/>
        <v>2021</v>
      </c>
      <c r="L411" s="6" t="str">
        <f t="shared" si="31"/>
        <v>Jul</v>
      </c>
      <c r="M411">
        <v>72</v>
      </c>
      <c r="N411" s="10">
        <f t="shared" si="32"/>
        <v>3.49</v>
      </c>
      <c r="O411">
        <f t="shared" si="33"/>
        <v>20</v>
      </c>
      <c r="P411">
        <v>0.5</v>
      </c>
      <c r="Q411" s="12">
        <f>Table1[[#This Row],[Quantity]]*Table1[[#This Row],[Case Size]]</f>
        <v>1440</v>
      </c>
      <c r="R411" s="10">
        <f>Table1[[#This Row],[ Sales Volume]]*Table1[[#This Row],[Cost]]</f>
        <v>5025.6000000000004</v>
      </c>
      <c r="S411" s="10">
        <f>Table1[[#This Row],[Sales Values]]-(Table1[[#This Row],[Sales Values]]*0.25)</f>
        <v>3769.2000000000003</v>
      </c>
      <c r="T411" s="10">
        <f>Table1[[#This Row],[Manufacturing Cost]]-Table1[[#This Row],[Delivery Cost]]</f>
        <v>3733.2000000000003</v>
      </c>
      <c r="U411" s="10">
        <f>Table1[[#This Row],[Quantity]]*Table1[[#This Row],[Delivery]]</f>
        <v>36</v>
      </c>
      <c r="V411" s="10">
        <f>Table1[[#This Row],[Sales Values]]-Table1[[#This Row],[Manufacturing Cost]]</f>
        <v>1256.4000000000001</v>
      </c>
      <c r="W411" s="13">
        <f>Table1[[#This Row],[Profit]]/Table1[[#This Row],[Sales Values]]</f>
        <v>0.25</v>
      </c>
      <c r="X411" s="10">
        <v>14.95</v>
      </c>
      <c r="Y411" s="14">
        <f>IF(AND(Table1[[#This Row],[Quantity]]&gt;20,Table1[[#This Row],[Quantity]]&lt;=50),3%,IF(AND(Table1[[#This Row],[Quantity]]&gt;50,Table1[[#This Row],[Quantity]]&lt;=100),5%,IF(Table1[[#This Row],[Quantity]]&gt;100,7%,0)))</f>
        <v>0.05</v>
      </c>
      <c r="Z411" s="10">
        <f>Table1[[#This Row],[Sales Values]]*(1-Table1[[#This Row],[Discount]])</f>
        <v>4774.32</v>
      </c>
      <c r="AA411" s="10">
        <f>Table1[[#This Row],[Sales Values]]+(Table1[[#This Row],[Sales Values]]*1.05%)</f>
        <v>5078.3688000000002</v>
      </c>
      <c r="AB411" s="10">
        <f>Table1[[#This Row],[Sales Values]]*1.05</f>
        <v>5276.880000000001</v>
      </c>
      <c r="AC411" s="10" t="str">
        <f t="shared" si="34"/>
        <v>Superwossname</v>
      </c>
      <c r="AD411" t="s">
        <v>101</v>
      </c>
    </row>
    <row r="412" spans="1:30" x14ac:dyDescent="0.3">
      <c r="A412">
        <v>1413</v>
      </c>
      <c r="B412" t="s">
        <v>1300</v>
      </c>
      <c r="C412" t="s">
        <v>4324</v>
      </c>
      <c r="D412" t="s">
        <v>28</v>
      </c>
      <c r="E412" t="s">
        <v>29</v>
      </c>
      <c r="F412">
        <v>60</v>
      </c>
      <c r="G412" t="s">
        <v>4325</v>
      </c>
      <c r="H412" t="s">
        <v>4326</v>
      </c>
      <c r="I412" t="s">
        <v>1078</v>
      </c>
      <c r="J412" s="8">
        <v>44006</v>
      </c>
      <c r="K412" s="6" t="str">
        <f t="shared" si="30"/>
        <v>2020</v>
      </c>
      <c r="L412" s="6" t="str">
        <f t="shared" si="31"/>
        <v>Jun</v>
      </c>
      <c r="M412">
        <v>78</v>
      </c>
      <c r="N412" s="10">
        <f t="shared" si="32"/>
        <v>2.0099999999999998</v>
      </c>
      <c r="O412">
        <f t="shared" si="33"/>
        <v>20</v>
      </c>
      <c r="P412">
        <v>0.5</v>
      </c>
      <c r="Q412" s="12">
        <f>Table1[[#This Row],[Quantity]]*Table1[[#This Row],[Case Size]]</f>
        <v>1560</v>
      </c>
      <c r="R412" s="10">
        <f>Table1[[#This Row],[ Sales Volume]]*Table1[[#This Row],[Cost]]</f>
        <v>3135.5999999999995</v>
      </c>
      <c r="S412" s="10">
        <f>Table1[[#This Row],[Sales Values]]-(Table1[[#This Row],[Sales Values]]*0.25)</f>
        <v>2351.6999999999998</v>
      </c>
      <c r="T412" s="10">
        <f>Table1[[#This Row],[Manufacturing Cost]]-Table1[[#This Row],[Delivery Cost]]</f>
        <v>2312.6999999999998</v>
      </c>
      <c r="U412" s="10">
        <f>Table1[[#This Row],[Quantity]]*Table1[[#This Row],[Delivery]]</f>
        <v>39</v>
      </c>
      <c r="V412" s="10">
        <f>Table1[[#This Row],[Sales Values]]-Table1[[#This Row],[Manufacturing Cost]]</f>
        <v>783.89999999999964</v>
      </c>
      <c r="W412" s="13">
        <f>Table1[[#This Row],[Profit]]/Table1[[#This Row],[Sales Values]]</f>
        <v>0.24999999999999992</v>
      </c>
      <c r="X412" s="10">
        <v>14.95</v>
      </c>
      <c r="Y412" s="14">
        <f>IF(AND(Table1[[#This Row],[Quantity]]&gt;20,Table1[[#This Row],[Quantity]]&lt;=50),3%,IF(AND(Table1[[#This Row],[Quantity]]&gt;50,Table1[[#This Row],[Quantity]]&lt;=100),5%,IF(Table1[[#This Row],[Quantity]]&gt;100,7%,0)))</f>
        <v>0.05</v>
      </c>
      <c r="Z412" s="10">
        <f>Table1[[#This Row],[Sales Values]]*(1-Table1[[#This Row],[Discount]])</f>
        <v>2978.8199999999993</v>
      </c>
      <c r="AA412" s="10">
        <f>Table1[[#This Row],[Sales Values]]+(Table1[[#This Row],[Sales Values]]*1.05%)</f>
        <v>3168.5237999999995</v>
      </c>
      <c r="AB412" s="10">
        <f>Table1[[#This Row],[Sales Values]]*1.05</f>
        <v>3292.3799999999997</v>
      </c>
      <c r="AC412" s="10" t="str">
        <f t="shared" si="34"/>
        <v>Hyperwotsit</v>
      </c>
      <c r="AD412" t="s">
        <v>20</v>
      </c>
    </row>
    <row r="413" spans="1:30" x14ac:dyDescent="0.3">
      <c r="A413">
        <v>1418</v>
      </c>
      <c r="B413" t="s">
        <v>2549</v>
      </c>
      <c r="C413" t="s">
        <v>1058</v>
      </c>
      <c r="D413" t="s">
        <v>41</v>
      </c>
      <c r="E413" t="s">
        <v>16</v>
      </c>
      <c r="F413">
        <v>30</v>
      </c>
      <c r="G413" t="s">
        <v>4333</v>
      </c>
      <c r="H413" t="s">
        <v>4334</v>
      </c>
      <c r="I413" t="s">
        <v>1199</v>
      </c>
      <c r="J413" s="8">
        <v>44527</v>
      </c>
      <c r="K413" s="6" t="str">
        <f t="shared" si="30"/>
        <v>2021</v>
      </c>
      <c r="L413" s="6" t="str">
        <f t="shared" si="31"/>
        <v>Nov</v>
      </c>
      <c r="M413">
        <v>10</v>
      </c>
      <c r="N413" s="10">
        <f t="shared" si="32"/>
        <v>2.0099999999999998</v>
      </c>
      <c r="O413">
        <f t="shared" si="33"/>
        <v>20</v>
      </c>
      <c r="P413">
        <v>0.5</v>
      </c>
      <c r="Q413" s="12">
        <f>Table1[[#This Row],[Quantity]]*Table1[[#This Row],[Case Size]]</f>
        <v>200</v>
      </c>
      <c r="R413" s="10">
        <f>Table1[[#This Row],[ Sales Volume]]*Table1[[#This Row],[Cost]]</f>
        <v>401.99999999999994</v>
      </c>
      <c r="S413" s="10">
        <f>Table1[[#This Row],[Sales Values]]-(Table1[[#This Row],[Sales Values]]*0.25)</f>
        <v>301.49999999999994</v>
      </c>
      <c r="T413" s="10">
        <f>Table1[[#This Row],[Manufacturing Cost]]-Table1[[#This Row],[Delivery Cost]]</f>
        <v>296.49999999999994</v>
      </c>
      <c r="U413" s="10">
        <f>Table1[[#This Row],[Quantity]]*Table1[[#This Row],[Delivery]]</f>
        <v>5</v>
      </c>
      <c r="V413" s="10">
        <f>Table1[[#This Row],[Sales Values]]-Table1[[#This Row],[Manufacturing Cost]]</f>
        <v>100.5</v>
      </c>
      <c r="W413" s="13">
        <f>Table1[[#This Row],[Profit]]/Table1[[#This Row],[Sales Values]]</f>
        <v>0.25000000000000006</v>
      </c>
      <c r="X413" s="10">
        <v>14.95</v>
      </c>
      <c r="Y413" s="14">
        <f>IF(AND(Table1[[#This Row],[Quantity]]&gt;20,Table1[[#This Row],[Quantity]]&lt;=50),3%,IF(AND(Table1[[#This Row],[Quantity]]&gt;50,Table1[[#This Row],[Quantity]]&lt;=100),5%,IF(Table1[[#This Row],[Quantity]]&gt;100,7%,0)))</f>
        <v>0</v>
      </c>
      <c r="Z413" s="10">
        <f>Table1[[#This Row],[Sales Values]]*(1-Table1[[#This Row],[Discount]])</f>
        <v>401.99999999999994</v>
      </c>
      <c r="AA413" s="10">
        <f>Table1[[#This Row],[Sales Values]]+(Table1[[#This Row],[Sales Values]]*1.05%)</f>
        <v>406.22099999999995</v>
      </c>
      <c r="AB413" s="10">
        <f>Table1[[#This Row],[Sales Values]]*1.05</f>
        <v>422.09999999999997</v>
      </c>
      <c r="AC413" s="10" t="str">
        <f t="shared" si="34"/>
        <v>Hyperwotsit</v>
      </c>
      <c r="AD413" t="s">
        <v>20</v>
      </c>
    </row>
    <row r="414" spans="1:30" x14ac:dyDescent="0.3">
      <c r="A414">
        <v>1420</v>
      </c>
      <c r="B414" t="s">
        <v>3335</v>
      </c>
      <c r="C414" t="s">
        <v>1656</v>
      </c>
      <c r="D414" t="s">
        <v>28</v>
      </c>
      <c r="E414" t="s">
        <v>29</v>
      </c>
      <c r="F414">
        <v>30</v>
      </c>
      <c r="G414" t="s">
        <v>4338</v>
      </c>
      <c r="H414" t="s">
        <v>217</v>
      </c>
      <c r="I414" t="s">
        <v>124</v>
      </c>
      <c r="J414" s="8">
        <v>44625</v>
      </c>
      <c r="K414" s="6" t="str">
        <f t="shared" si="30"/>
        <v>2022</v>
      </c>
      <c r="L414" s="6" t="str">
        <f t="shared" si="31"/>
        <v>Mar</v>
      </c>
      <c r="M414">
        <v>99</v>
      </c>
      <c r="N414" s="10">
        <f t="shared" si="32"/>
        <v>3.49</v>
      </c>
      <c r="O414">
        <f t="shared" si="33"/>
        <v>20</v>
      </c>
      <c r="P414">
        <v>0.5</v>
      </c>
      <c r="Q414" s="12">
        <f>Table1[[#This Row],[Quantity]]*Table1[[#This Row],[Case Size]]</f>
        <v>1980</v>
      </c>
      <c r="R414" s="10">
        <f>Table1[[#This Row],[ Sales Volume]]*Table1[[#This Row],[Cost]]</f>
        <v>6910.2000000000007</v>
      </c>
      <c r="S414" s="10">
        <f>Table1[[#This Row],[Sales Values]]-(Table1[[#This Row],[Sales Values]]*0.25)</f>
        <v>5182.6500000000005</v>
      </c>
      <c r="T414" s="10">
        <f>Table1[[#This Row],[Manufacturing Cost]]-Table1[[#This Row],[Delivery Cost]]</f>
        <v>5133.1500000000005</v>
      </c>
      <c r="U414" s="10">
        <f>Table1[[#This Row],[Quantity]]*Table1[[#This Row],[Delivery]]</f>
        <v>49.5</v>
      </c>
      <c r="V414" s="10">
        <f>Table1[[#This Row],[Sales Values]]-Table1[[#This Row],[Manufacturing Cost]]</f>
        <v>1727.5500000000002</v>
      </c>
      <c r="W414" s="13">
        <f>Table1[[#This Row],[Profit]]/Table1[[#This Row],[Sales Values]]</f>
        <v>0.25</v>
      </c>
      <c r="X414" s="10">
        <v>14.95</v>
      </c>
      <c r="Y414" s="14">
        <f>IF(AND(Table1[[#This Row],[Quantity]]&gt;20,Table1[[#This Row],[Quantity]]&lt;=50),3%,IF(AND(Table1[[#This Row],[Quantity]]&gt;50,Table1[[#This Row],[Quantity]]&lt;=100),5%,IF(Table1[[#This Row],[Quantity]]&gt;100,7%,0)))</f>
        <v>0.05</v>
      </c>
      <c r="Z414" s="10">
        <f>Table1[[#This Row],[Sales Values]]*(1-Table1[[#This Row],[Discount]])</f>
        <v>6564.6900000000005</v>
      </c>
      <c r="AA414" s="10">
        <f>Table1[[#This Row],[Sales Values]]+(Table1[[#This Row],[Sales Values]]*1.05%)</f>
        <v>6982.7571000000007</v>
      </c>
      <c r="AB414" s="10">
        <f>Table1[[#This Row],[Sales Values]]*1.05</f>
        <v>7255.7100000000009</v>
      </c>
      <c r="AC414" s="10" t="str">
        <f t="shared" si="34"/>
        <v>Superwossname</v>
      </c>
      <c r="AD414" t="s">
        <v>101</v>
      </c>
    </row>
    <row r="415" spans="1:30" x14ac:dyDescent="0.3">
      <c r="A415">
        <v>1421</v>
      </c>
      <c r="B415" t="s">
        <v>4339</v>
      </c>
      <c r="C415" t="s">
        <v>4340</v>
      </c>
      <c r="D415" t="s">
        <v>15</v>
      </c>
      <c r="E415" t="s">
        <v>16</v>
      </c>
      <c r="F415">
        <v>30</v>
      </c>
      <c r="G415" t="s">
        <v>4341</v>
      </c>
      <c r="H415" t="s">
        <v>2498</v>
      </c>
      <c r="I415" t="s">
        <v>913</v>
      </c>
      <c r="J415" s="8">
        <v>44047</v>
      </c>
      <c r="K415" s="6" t="str">
        <f t="shared" si="30"/>
        <v>2020</v>
      </c>
      <c r="L415" s="6" t="str">
        <f t="shared" si="31"/>
        <v>Aug</v>
      </c>
      <c r="M415">
        <v>60</v>
      </c>
      <c r="N415" s="10">
        <f t="shared" si="32"/>
        <v>2.0099999999999998</v>
      </c>
      <c r="O415">
        <f t="shared" si="33"/>
        <v>20</v>
      </c>
      <c r="P415">
        <v>0.5</v>
      </c>
      <c r="Q415" s="12">
        <f>Table1[[#This Row],[Quantity]]*Table1[[#This Row],[Case Size]]</f>
        <v>1200</v>
      </c>
      <c r="R415" s="10">
        <f>Table1[[#This Row],[ Sales Volume]]*Table1[[#This Row],[Cost]]</f>
        <v>2411.9999999999995</v>
      </c>
      <c r="S415" s="10">
        <f>Table1[[#This Row],[Sales Values]]-(Table1[[#This Row],[Sales Values]]*0.25)</f>
        <v>1808.9999999999995</v>
      </c>
      <c r="T415" s="10">
        <f>Table1[[#This Row],[Manufacturing Cost]]-Table1[[#This Row],[Delivery Cost]]</f>
        <v>1778.9999999999995</v>
      </c>
      <c r="U415" s="10">
        <f>Table1[[#This Row],[Quantity]]*Table1[[#This Row],[Delivery]]</f>
        <v>30</v>
      </c>
      <c r="V415" s="10">
        <f>Table1[[#This Row],[Sales Values]]-Table1[[#This Row],[Manufacturing Cost]]</f>
        <v>603</v>
      </c>
      <c r="W415" s="13">
        <f>Table1[[#This Row],[Profit]]/Table1[[#This Row],[Sales Values]]</f>
        <v>0.25000000000000006</v>
      </c>
      <c r="X415" s="10">
        <v>14.95</v>
      </c>
      <c r="Y415" s="14">
        <f>IF(AND(Table1[[#This Row],[Quantity]]&gt;20,Table1[[#This Row],[Quantity]]&lt;=50),3%,IF(AND(Table1[[#This Row],[Quantity]]&gt;50,Table1[[#This Row],[Quantity]]&lt;=100),5%,IF(Table1[[#This Row],[Quantity]]&gt;100,7%,0)))</f>
        <v>0.05</v>
      </c>
      <c r="Z415" s="10">
        <f>Table1[[#This Row],[Sales Values]]*(1-Table1[[#This Row],[Discount]])</f>
        <v>2291.3999999999996</v>
      </c>
      <c r="AA415" s="10">
        <f>Table1[[#This Row],[Sales Values]]+(Table1[[#This Row],[Sales Values]]*1.05%)</f>
        <v>2437.3259999999996</v>
      </c>
      <c r="AB415" s="10">
        <f>Table1[[#This Row],[Sales Values]]*1.05</f>
        <v>2532.5999999999995</v>
      </c>
      <c r="AC415" s="10" t="str">
        <f t="shared" si="34"/>
        <v>Hyperwotsit</v>
      </c>
      <c r="AD415" t="s">
        <v>20</v>
      </c>
    </row>
    <row r="416" spans="1:30" x14ac:dyDescent="0.3">
      <c r="A416">
        <v>1422</v>
      </c>
      <c r="B416" t="s">
        <v>1946</v>
      </c>
      <c r="C416" t="s">
        <v>4342</v>
      </c>
      <c r="D416" t="s">
        <v>28</v>
      </c>
      <c r="E416" t="s">
        <v>29</v>
      </c>
      <c r="F416">
        <v>30</v>
      </c>
      <c r="G416" t="s">
        <v>4343</v>
      </c>
      <c r="H416" t="s">
        <v>570</v>
      </c>
      <c r="I416" t="s">
        <v>187</v>
      </c>
      <c r="J416" s="8">
        <v>44137</v>
      </c>
      <c r="K416" s="6" t="str">
        <f t="shared" si="30"/>
        <v>2020</v>
      </c>
      <c r="L416" s="6" t="str">
        <f t="shared" si="31"/>
        <v>Nov</v>
      </c>
      <c r="M416">
        <v>28</v>
      </c>
      <c r="N416" s="10">
        <f t="shared" si="32"/>
        <v>1.89</v>
      </c>
      <c r="O416">
        <f t="shared" si="33"/>
        <v>18</v>
      </c>
      <c r="P416">
        <v>0.5</v>
      </c>
      <c r="Q416" s="12">
        <f>Table1[[#This Row],[Quantity]]*Table1[[#This Row],[Case Size]]</f>
        <v>504</v>
      </c>
      <c r="R416" s="10">
        <f>Table1[[#This Row],[ Sales Volume]]*Table1[[#This Row],[Cost]]</f>
        <v>952.56</v>
      </c>
      <c r="S416" s="10">
        <f>Table1[[#This Row],[Sales Values]]-(Table1[[#This Row],[Sales Values]]*0.25)</f>
        <v>714.42</v>
      </c>
      <c r="T416" s="10">
        <f>Table1[[#This Row],[Manufacturing Cost]]-Table1[[#This Row],[Delivery Cost]]</f>
        <v>700.42</v>
      </c>
      <c r="U416" s="10">
        <f>Table1[[#This Row],[Quantity]]*Table1[[#This Row],[Delivery]]</f>
        <v>14</v>
      </c>
      <c r="V416" s="10">
        <f>Table1[[#This Row],[Sales Values]]-Table1[[#This Row],[Manufacturing Cost]]</f>
        <v>238.14</v>
      </c>
      <c r="W416" s="13">
        <f>Table1[[#This Row],[Profit]]/Table1[[#This Row],[Sales Values]]</f>
        <v>0.25</v>
      </c>
      <c r="X416" s="10">
        <v>14.95</v>
      </c>
      <c r="Y416" s="14">
        <f>IF(AND(Table1[[#This Row],[Quantity]]&gt;20,Table1[[#This Row],[Quantity]]&lt;=50),3%,IF(AND(Table1[[#This Row],[Quantity]]&gt;50,Table1[[#This Row],[Quantity]]&lt;=100),5%,IF(Table1[[#This Row],[Quantity]]&gt;100,7%,0)))</f>
        <v>0.03</v>
      </c>
      <c r="Z416" s="10">
        <f>Table1[[#This Row],[Sales Values]]*(1-Table1[[#This Row],[Discount]])</f>
        <v>923.9831999999999</v>
      </c>
      <c r="AA416" s="10">
        <f>Table1[[#This Row],[Sales Values]]+(Table1[[#This Row],[Sales Values]]*1.05%)</f>
        <v>962.56187999999997</v>
      </c>
      <c r="AB416" s="10">
        <f>Table1[[#This Row],[Sales Values]]*1.05</f>
        <v>1000.188</v>
      </c>
      <c r="AC416" s="10" t="str">
        <f t="shared" si="34"/>
        <v>Gigastuff</v>
      </c>
      <c r="AD416" t="s">
        <v>45</v>
      </c>
    </row>
    <row r="417" spans="1:30" x14ac:dyDescent="0.3">
      <c r="A417">
        <v>1431</v>
      </c>
      <c r="B417" t="s">
        <v>4363</v>
      </c>
      <c r="C417" t="s">
        <v>2188</v>
      </c>
      <c r="D417" t="s">
        <v>28</v>
      </c>
      <c r="E417" t="s">
        <v>29</v>
      </c>
      <c r="F417">
        <v>60</v>
      </c>
      <c r="G417" t="s">
        <v>4364</v>
      </c>
      <c r="H417" t="s">
        <v>2875</v>
      </c>
      <c r="I417" t="s">
        <v>32</v>
      </c>
      <c r="J417" s="8">
        <v>44787</v>
      </c>
      <c r="K417" s="6" t="str">
        <f t="shared" si="30"/>
        <v>2022</v>
      </c>
      <c r="L417" s="6" t="str">
        <f t="shared" si="31"/>
        <v>Aug</v>
      </c>
      <c r="M417">
        <v>105</v>
      </c>
      <c r="N417" s="10">
        <f t="shared" si="32"/>
        <v>1.89</v>
      </c>
      <c r="O417">
        <f t="shared" si="33"/>
        <v>18</v>
      </c>
      <c r="P417">
        <v>0.5</v>
      </c>
      <c r="Q417" s="12">
        <f>Table1[[#This Row],[Quantity]]*Table1[[#This Row],[Case Size]]</f>
        <v>1890</v>
      </c>
      <c r="R417" s="10">
        <f>Table1[[#This Row],[ Sales Volume]]*Table1[[#This Row],[Cost]]</f>
        <v>3572.1</v>
      </c>
      <c r="S417" s="10">
        <f>Table1[[#This Row],[Sales Values]]-(Table1[[#This Row],[Sales Values]]*0.25)</f>
        <v>2679.0749999999998</v>
      </c>
      <c r="T417" s="10">
        <f>Table1[[#This Row],[Manufacturing Cost]]-Table1[[#This Row],[Delivery Cost]]</f>
        <v>2626.5749999999998</v>
      </c>
      <c r="U417" s="10">
        <f>Table1[[#This Row],[Quantity]]*Table1[[#This Row],[Delivery]]</f>
        <v>52.5</v>
      </c>
      <c r="V417" s="10">
        <f>Table1[[#This Row],[Sales Values]]-Table1[[#This Row],[Manufacturing Cost]]</f>
        <v>893.02500000000009</v>
      </c>
      <c r="W417" s="13">
        <f>Table1[[#This Row],[Profit]]/Table1[[#This Row],[Sales Values]]</f>
        <v>0.25000000000000006</v>
      </c>
      <c r="X417" s="10">
        <v>14.95</v>
      </c>
      <c r="Y417" s="14">
        <f>IF(AND(Table1[[#This Row],[Quantity]]&gt;20,Table1[[#This Row],[Quantity]]&lt;=50),3%,IF(AND(Table1[[#This Row],[Quantity]]&gt;50,Table1[[#This Row],[Quantity]]&lt;=100),5%,IF(Table1[[#This Row],[Quantity]]&gt;100,7%,0)))</f>
        <v>7.0000000000000007E-2</v>
      </c>
      <c r="Z417" s="10">
        <f>Table1[[#This Row],[Sales Values]]*(1-Table1[[#This Row],[Discount]])</f>
        <v>3322.0529999999999</v>
      </c>
      <c r="AA417" s="10">
        <f>Table1[[#This Row],[Sales Values]]+(Table1[[#This Row],[Sales Values]]*1.05%)</f>
        <v>3609.6070500000001</v>
      </c>
      <c r="AB417" s="10">
        <f>Table1[[#This Row],[Sales Values]]*1.05</f>
        <v>3750.7049999999999</v>
      </c>
      <c r="AC417" s="10" t="str">
        <f t="shared" si="34"/>
        <v>Gigastuff</v>
      </c>
      <c r="AD417" t="s">
        <v>45</v>
      </c>
    </row>
    <row r="418" spans="1:30" x14ac:dyDescent="0.3">
      <c r="A418">
        <v>1437</v>
      </c>
      <c r="B418" t="s">
        <v>4378</v>
      </c>
      <c r="C418" t="s">
        <v>4379</v>
      </c>
      <c r="D418" t="s">
        <v>28</v>
      </c>
      <c r="E418" t="s">
        <v>29</v>
      </c>
      <c r="F418">
        <v>30</v>
      </c>
      <c r="G418" t="s">
        <v>14385</v>
      </c>
      <c r="H418" t="s">
        <v>4381</v>
      </c>
      <c r="I418" t="s">
        <v>886</v>
      </c>
      <c r="J418" s="8">
        <v>44520</v>
      </c>
      <c r="K418" s="6" t="str">
        <f t="shared" si="30"/>
        <v>2021</v>
      </c>
      <c r="L418" s="6" t="str">
        <f t="shared" si="31"/>
        <v>Nov</v>
      </c>
      <c r="M418">
        <v>71</v>
      </c>
      <c r="N418" s="10">
        <f t="shared" si="32"/>
        <v>2.0099999999999998</v>
      </c>
      <c r="O418">
        <f t="shared" si="33"/>
        <v>20</v>
      </c>
      <c r="P418">
        <v>0.5</v>
      </c>
      <c r="Q418" s="12">
        <f>Table1[[#This Row],[Quantity]]*Table1[[#This Row],[Case Size]]</f>
        <v>1420</v>
      </c>
      <c r="R418" s="10">
        <f>Table1[[#This Row],[ Sales Volume]]*Table1[[#This Row],[Cost]]</f>
        <v>2854.2</v>
      </c>
      <c r="S418" s="10">
        <f>Table1[[#This Row],[Sales Values]]-(Table1[[#This Row],[Sales Values]]*0.25)</f>
        <v>2140.6499999999996</v>
      </c>
      <c r="T418" s="10">
        <f>Table1[[#This Row],[Manufacturing Cost]]-Table1[[#This Row],[Delivery Cost]]</f>
        <v>2105.1499999999996</v>
      </c>
      <c r="U418" s="10">
        <f>Table1[[#This Row],[Quantity]]*Table1[[#This Row],[Delivery]]</f>
        <v>35.5</v>
      </c>
      <c r="V418" s="10">
        <f>Table1[[#This Row],[Sales Values]]-Table1[[#This Row],[Manufacturing Cost]]</f>
        <v>713.55000000000018</v>
      </c>
      <c r="W418" s="13">
        <f>Table1[[#This Row],[Profit]]/Table1[[#This Row],[Sales Values]]</f>
        <v>0.25000000000000006</v>
      </c>
      <c r="X418" s="10">
        <v>14.95</v>
      </c>
      <c r="Y418" s="14">
        <f>IF(AND(Table1[[#This Row],[Quantity]]&gt;20,Table1[[#This Row],[Quantity]]&lt;=50),3%,IF(AND(Table1[[#This Row],[Quantity]]&gt;50,Table1[[#This Row],[Quantity]]&lt;=100),5%,IF(Table1[[#This Row],[Quantity]]&gt;100,7%,0)))</f>
        <v>0.05</v>
      </c>
      <c r="Z418" s="10">
        <f>Table1[[#This Row],[Sales Values]]*(1-Table1[[#This Row],[Discount]])</f>
        <v>2711.49</v>
      </c>
      <c r="AA418" s="10">
        <f>Table1[[#This Row],[Sales Values]]+(Table1[[#This Row],[Sales Values]]*1.05%)</f>
        <v>2884.1690999999996</v>
      </c>
      <c r="AB418" s="10">
        <f>Table1[[#This Row],[Sales Values]]*1.05</f>
        <v>2996.91</v>
      </c>
      <c r="AC418" s="10" t="str">
        <f t="shared" si="34"/>
        <v>Hyperwotsit</v>
      </c>
      <c r="AD418" t="s">
        <v>20</v>
      </c>
    </row>
    <row r="419" spans="1:30" x14ac:dyDescent="0.3">
      <c r="A419">
        <v>1438</v>
      </c>
      <c r="B419" t="s">
        <v>4382</v>
      </c>
      <c r="C419" t="s">
        <v>1665</v>
      </c>
      <c r="D419" t="s">
        <v>51</v>
      </c>
      <c r="E419" t="s">
        <v>16</v>
      </c>
      <c r="F419">
        <v>30</v>
      </c>
      <c r="G419" t="s">
        <v>4383</v>
      </c>
      <c r="H419" t="s">
        <v>154</v>
      </c>
      <c r="I419" t="s">
        <v>25</v>
      </c>
      <c r="J419" s="8">
        <v>44009</v>
      </c>
      <c r="K419" s="6" t="str">
        <f t="shared" si="30"/>
        <v>2020</v>
      </c>
      <c r="L419" s="6" t="str">
        <f t="shared" si="31"/>
        <v>Jun</v>
      </c>
      <c r="M419">
        <v>30</v>
      </c>
      <c r="N419" s="10">
        <f t="shared" si="32"/>
        <v>3.49</v>
      </c>
      <c r="O419">
        <f t="shared" si="33"/>
        <v>20</v>
      </c>
      <c r="P419">
        <v>0.5</v>
      </c>
      <c r="Q419" s="12">
        <f>Table1[[#This Row],[Quantity]]*Table1[[#This Row],[Case Size]]</f>
        <v>600</v>
      </c>
      <c r="R419" s="10">
        <f>Table1[[#This Row],[ Sales Volume]]*Table1[[#This Row],[Cost]]</f>
        <v>2094</v>
      </c>
      <c r="S419" s="10">
        <f>Table1[[#This Row],[Sales Values]]-(Table1[[#This Row],[Sales Values]]*0.25)</f>
        <v>1570.5</v>
      </c>
      <c r="T419" s="10">
        <f>Table1[[#This Row],[Manufacturing Cost]]-Table1[[#This Row],[Delivery Cost]]</f>
        <v>1555.5</v>
      </c>
      <c r="U419" s="10">
        <f>Table1[[#This Row],[Quantity]]*Table1[[#This Row],[Delivery]]</f>
        <v>15</v>
      </c>
      <c r="V419" s="10">
        <f>Table1[[#This Row],[Sales Values]]-Table1[[#This Row],[Manufacturing Cost]]</f>
        <v>523.5</v>
      </c>
      <c r="W419" s="13">
        <f>Table1[[#This Row],[Profit]]/Table1[[#This Row],[Sales Values]]</f>
        <v>0.25</v>
      </c>
      <c r="X419" s="10">
        <v>14.95</v>
      </c>
      <c r="Y419" s="14">
        <f>IF(AND(Table1[[#This Row],[Quantity]]&gt;20,Table1[[#This Row],[Quantity]]&lt;=50),3%,IF(AND(Table1[[#This Row],[Quantity]]&gt;50,Table1[[#This Row],[Quantity]]&lt;=100),5%,IF(Table1[[#This Row],[Quantity]]&gt;100,7%,0)))</f>
        <v>0.03</v>
      </c>
      <c r="Z419" s="10">
        <f>Table1[[#This Row],[Sales Values]]*(1-Table1[[#This Row],[Discount]])</f>
        <v>2031.1799999999998</v>
      </c>
      <c r="AA419" s="10">
        <f>Table1[[#This Row],[Sales Values]]+(Table1[[#This Row],[Sales Values]]*1.05%)</f>
        <v>2115.9870000000001</v>
      </c>
      <c r="AB419" s="10">
        <f>Table1[[#This Row],[Sales Values]]*1.05</f>
        <v>2198.7000000000003</v>
      </c>
      <c r="AC419" s="10" t="str">
        <f t="shared" si="34"/>
        <v>Superwossname</v>
      </c>
      <c r="AD419" t="s">
        <v>101</v>
      </c>
    </row>
    <row r="420" spans="1:30" x14ac:dyDescent="0.3">
      <c r="A420">
        <v>1442</v>
      </c>
      <c r="B420" t="s">
        <v>4392</v>
      </c>
      <c r="C420" t="s">
        <v>4393</v>
      </c>
      <c r="D420" t="s">
        <v>117</v>
      </c>
      <c r="E420" t="s">
        <v>29</v>
      </c>
      <c r="F420">
        <v>90</v>
      </c>
      <c r="G420" t="s">
        <v>4394</v>
      </c>
      <c r="H420" t="s">
        <v>2890</v>
      </c>
      <c r="I420" t="s">
        <v>32</v>
      </c>
      <c r="J420" s="8">
        <v>44892</v>
      </c>
      <c r="K420" s="6" t="str">
        <f t="shared" si="30"/>
        <v>2022</v>
      </c>
      <c r="L420" s="6" t="str">
        <f t="shared" si="31"/>
        <v>Nov</v>
      </c>
      <c r="M420">
        <v>32</v>
      </c>
      <c r="N420" s="10">
        <f t="shared" si="32"/>
        <v>1.89</v>
      </c>
      <c r="O420">
        <f t="shared" si="33"/>
        <v>18</v>
      </c>
      <c r="P420">
        <v>0.5</v>
      </c>
      <c r="Q420" s="12">
        <f>Table1[[#This Row],[Quantity]]*Table1[[#This Row],[Case Size]]</f>
        <v>576</v>
      </c>
      <c r="R420" s="10">
        <f>Table1[[#This Row],[ Sales Volume]]*Table1[[#This Row],[Cost]]</f>
        <v>1088.6399999999999</v>
      </c>
      <c r="S420" s="10">
        <f>Table1[[#This Row],[Sales Values]]-(Table1[[#This Row],[Sales Values]]*0.25)</f>
        <v>816.4799999999999</v>
      </c>
      <c r="T420" s="10">
        <f>Table1[[#This Row],[Manufacturing Cost]]-Table1[[#This Row],[Delivery Cost]]</f>
        <v>800.4799999999999</v>
      </c>
      <c r="U420" s="10">
        <f>Table1[[#This Row],[Quantity]]*Table1[[#This Row],[Delivery]]</f>
        <v>16</v>
      </c>
      <c r="V420" s="10">
        <f>Table1[[#This Row],[Sales Values]]-Table1[[#This Row],[Manufacturing Cost]]</f>
        <v>272.15999999999997</v>
      </c>
      <c r="W420" s="13">
        <f>Table1[[#This Row],[Profit]]/Table1[[#This Row],[Sales Values]]</f>
        <v>0.25</v>
      </c>
      <c r="X420" s="10">
        <v>14.95</v>
      </c>
      <c r="Y420" s="14">
        <f>IF(AND(Table1[[#This Row],[Quantity]]&gt;20,Table1[[#This Row],[Quantity]]&lt;=50),3%,IF(AND(Table1[[#This Row],[Quantity]]&gt;50,Table1[[#This Row],[Quantity]]&lt;=100),5%,IF(Table1[[#This Row],[Quantity]]&gt;100,7%,0)))</f>
        <v>0.03</v>
      </c>
      <c r="Z420" s="10">
        <f>Table1[[#This Row],[Sales Values]]*(1-Table1[[#This Row],[Discount]])</f>
        <v>1055.9807999999998</v>
      </c>
      <c r="AA420" s="10">
        <f>Table1[[#This Row],[Sales Values]]+(Table1[[#This Row],[Sales Values]]*1.05%)</f>
        <v>1100.0707199999999</v>
      </c>
      <c r="AB420" s="10">
        <f>Table1[[#This Row],[Sales Values]]*1.05</f>
        <v>1143.0719999999999</v>
      </c>
      <c r="AC420" s="10" t="str">
        <f t="shared" si="34"/>
        <v>Gigastuff</v>
      </c>
      <c r="AD420" t="s">
        <v>45</v>
      </c>
    </row>
    <row r="421" spans="1:30" x14ac:dyDescent="0.3">
      <c r="A421">
        <v>1448</v>
      </c>
      <c r="B421" t="s">
        <v>4407</v>
      </c>
      <c r="C421" t="s">
        <v>2298</v>
      </c>
      <c r="D421" t="s">
        <v>41</v>
      </c>
      <c r="E421" t="s">
        <v>16</v>
      </c>
      <c r="F421">
        <v>30</v>
      </c>
      <c r="G421" t="s">
        <v>4408</v>
      </c>
      <c r="H421" t="s">
        <v>4409</v>
      </c>
      <c r="I421" t="s">
        <v>294</v>
      </c>
      <c r="J421" s="8">
        <v>44229</v>
      </c>
      <c r="K421" s="6" t="str">
        <f t="shared" si="30"/>
        <v>2021</v>
      </c>
      <c r="L421" s="6" t="str">
        <f t="shared" si="31"/>
        <v>Feb</v>
      </c>
      <c r="M421">
        <v>34</v>
      </c>
      <c r="N421" s="10">
        <f t="shared" si="32"/>
        <v>2.0099999999999998</v>
      </c>
      <c r="O421">
        <f t="shared" si="33"/>
        <v>20</v>
      </c>
      <c r="P421">
        <v>0.5</v>
      </c>
      <c r="Q421" s="12">
        <f>Table1[[#This Row],[Quantity]]*Table1[[#This Row],[Case Size]]</f>
        <v>680</v>
      </c>
      <c r="R421" s="10">
        <f>Table1[[#This Row],[ Sales Volume]]*Table1[[#This Row],[Cost]]</f>
        <v>1366.8</v>
      </c>
      <c r="S421" s="10">
        <f>Table1[[#This Row],[Sales Values]]-(Table1[[#This Row],[Sales Values]]*0.25)</f>
        <v>1025.0999999999999</v>
      </c>
      <c r="T421" s="10">
        <f>Table1[[#This Row],[Manufacturing Cost]]-Table1[[#This Row],[Delivery Cost]]</f>
        <v>1008.0999999999999</v>
      </c>
      <c r="U421" s="10">
        <f>Table1[[#This Row],[Quantity]]*Table1[[#This Row],[Delivery]]</f>
        <v>17</v>
      </c>
      <c r="V421" s="10">
        <f>Table1[[#This Row],[Sales Values]]-Table1[[#This Row],[Manufacturing Cost]]</f>
        <v>341.70000000000005</v>
      </c>
      <c r="W421" s="13">
        <f>Table1[[#This Row],[Profit]]/Table1[[#This Row],[Sales Values]]</f>
        <v>0.25000000000000006</v>
      </c>
      <c r="X421" s="10">
        <v>14.95</v>
      </c>
      <c r="Y421" s="14">
        <f>IF(AND(Table1[[#This Row],[Quantity]]&gt;20,Table1[[#This Row],[Quantity]]&lt;=50),3%,IF(AND(Table1[[#This Row],[Quantity]]&gt;50,Table1[[#This Row],[Quantity]]&lt;=100),5%,IF(Table1[[#This Row],[Quantity]]&gt;100,7%,0)))</f>
        <v>0.03</v>
      </c>
      <c r="Z421" s="10">
        <f>Table1[[#This Row],[Sales Values]]*(1-Table1[[#This Row],[Discount]])</f>
        <v>1325.7959999999998</v>
      </c>
      <c r="AA421" s="10">
        <f>Table1[[#This Row],[Sales Values]]+(Table1[[#This Row],[Sales Values]]*1.05%)</f>
        <v>1381.1514</v>
      </c>
      <c r="AB421" s="10">
        <f>Table1[[#This Row],[Sales Values]]*1.05</f>
        <v>1435.14</v>
      </c>
      <c r="AC421" s="10" t="str">
        <f t="shared" si="34"/>
        <v>Hyperwotsit</v>
      </c>
      <c r="AD421" t="s">
        <v>20</v>
      </c>
    </row>
    <row r="422" spans="1:30" x14ac:dyDescent="0.3">
      <c r="A422">
        <v>1450</v>
      </c>
      <c r="B422" t="s">
        <v>4411</v>
      </c>
      <c r="C422" t="s">
        <v>1330</v>
      </c>
      <c r="D422" t="s">
        <v>28</v>
      </c>
      <c r="E422" t="s">
        <v>29</v>
      </c>
      <c r="F422">
        <v>30</v>
      </c>
      <c r="G422" t="s">
        <v>4412</v>
      </c>
      <c r="H422" t="s">
        <v>4413</v>
      </c>
      <c r="I422" t="s">
        <v>32</v>
      </c>
      <c r="J422" s="8">
        <v>44081</v>
      </c>
      <c r="K422" s="6" t="str">
        <f t="shared" si="30"/>
        <v>2020</v>
      </c>
      <c r="L422" s="6" t="str">
        <f t="shared" si="31"/>
        <v>Sep</v>
      </c>
      <c r="M422">
        <v>45</v>
      </c>
      <c r="N422" s="10">
        <f t="shared" si="32"/>
        <v>2.0099999999999998</v>
      </c>
      <c r="O422">
        <f t="shared" si="33"/>
        <v>20</v>
      </c>
      <c r="P422">
        <v>0.5</v>
      </c>
      <c r="Q422" s="12">
        <f>Table1[[#This Row],[Quantity]]*Table1[[#This Row],[Case Size]]</f>
        <v>900</v>
      </c>
      <c r="R422" s="10">
        <f>Table1[[#This Row],[ Sales Volume]]*Table1[[#This Row],[Cost]]</f>
        <v>1808.9999999999998</v>
      </c>
      <c r="S422" s="10">
        <f>Table1[[#This Row],[Sales Values]]-(Table1[[#This Row],[Sales Values]]*0.25)</f>
        <v>1356.7499999999998</v>
      </c>
      <c r="T422" s="10">
        <f>Table1[[#This Row],[Manufacturing Cost]]-Table1[[#This Row],[Delivery Cost]]</f>
        <v>1334.2499999999998</v>
      </c>
      <c r="U422" s="10">
        <f>Table1[[#This Row],[Quantity]]*Table1[[#This Row],[Delivery]]</f>
        <v>22.5</v>
      </c>
      <c r="V422" s="10">
        <f>Table1[[#This Row],[Sales Values]]-Table1[[#This Row],[Manufacturing Cost]]</f>
        <v>452.25</v>
      </c>
      <c r="W422" s="13">
        <f>Table1[[#This Row],[Profit]]/Table1[[#This Row],[Sales Values]]</f>
        <v>0.25000000000000006</v>
      </c>
      <c r="X422" s="10">
        <v>14.95</v>
      </c>
      <c r="Y422" s="14">
        <f>IF(AND(Table1[[#This Row],[Quantity]]&gt;20,Table1[[#This Row],[Quantity]]&lt;=50),3%,IF(AND(Table1[[#This Row],[Quantity]]&gt;50,Table1[[#This Row],[Quantity]]&lt;=100),5%,IF(Table1[[#This Row],[Quantity]]&gt;100,7%,0)))</f>
        <v>0.03</v>
      </c>
      <c r="Z422" s="10">
        <f>Table1[[#This Row],[Sales Values]]*(1-Table1[[#This Row],[Discount]])</f>
        <v>1754.7299999999998</v>
      </c>
      <c r="AA422" s="10">
        <f>Table1[[#This Row],[Sales Values]]+(Table1[[#This Row],[Sales Values]]*1.05%)</f>
        <v>1827.9944999999998</v>
      </c>
      <c r="AB422" s="10">
        <f>Table1[[#This Row],[Sales Values]]*1.05</f>
        <v>1899.4499999999998</v>
      </c>
      <c r="AC422" s="10" t="str">
        <f t="shared" si="34"/>
        <v>Hyperwotsit</v>
      </c>
      <c r="AD422" t="s">
        <v>20</v>
      </c>
    </row>
    <row r="423" spans="1:30" x14ac:dyDescent="0.3">
      <c r="A423">
        <v>1452</v>
      </c>
      <c r="B423" t="s">
        <v>1187</v>
      </c>
      <c r="C423" t="s">
        <v>4416</v>
      </c>
      <c r="D423" t="s">
        <v>28</v>
      </c>
      <c r="E423" t="s">
        <v>29</v>
      </c>
      <c r="F423">
        <v>60</v>
      </c>
      <c r="G423" t="s">
        <v>4417</v>
      </c>
      <c r="H423" t="s">
        <v>734</v>
      </c>
      <c r="I423" t="s">
        <v>32</v>
      </c>
      <c r="J423" s="8">
        <v>44871</v>
      </c>
      <c r="K423" s="6" t="str">
        <f t="shared" si="30"/>
        <v>2022</v>
      </c>
      <c r="L423" s="6" t="str">
        <f t="shared" si="31"/>
        <v>Nov</v>
      </c>
      <c r="M423">
        <v>4</v>
      </c>
      <c r="N423" s="10">
        <f t="shared" si="32"/>
        <v>2.0099999999999998</v>
      </c>
      <c r="O423">
        <f t="shared" si="33"/>
        <v>20</v>
      </c>
      <c r="P423">
        <v>0.5</v>
      </c>
      <c r="Q423" s="11">
        <f>Table1[[#This Row],[Quantity]]*Table1[[#This Row],[Case Size]]</f>
        <v>80</v>
      </c>
      <c r="R423" s="10">
        <f>Table1[[#This Row],[ Sales Volume]]*Table1[[#This Row],[Cost]]</f>
        <v>160.79999999999998</v>
      </c>
      <c r="S423" s="10">
        <f>Table1[[#This Row],[Sales Values]]-(Table1[[#This Row],[Sales Values]]*0.25)</f>
        <v>120.6</v>
      </c>
      <c r="T423" s="10">
        <f>Table1[[#This Row],[Manufacturing Cost]]-Table1[[#This Row],[Delivery Cost]]</f>
        <v>118.6</v>
      </c>
      <c r="U423" s="10">
        <f>Table1[[#This Row],[Quantity]]*Table1[[#This Row],[Delivery]]</f>
        <v>2</v>
      </c>
      <c r="V423" s="10">
        <f>Table1[[#This Row],[Sales Values]]-Table1[[#This Row],[Manufacturing Cost]]</f>
        <v>40.199999999999989</v>
      </c>
      <c r="W423" s="13">
        <f>Table1[[#This Row],[Profit]]/Table1[[#This Row],[Sales Values]]</f>
        <v>0.24999999999999994</v>
      </c>
      <c r="X423" s="10">
        <v>14.95</v>
      </c>
      <c r="Y423" s="14">
        <f>IF(AND(Table1[[#This Row],[Quantity]]&gt;20,Table1[[#This Row],[Quantity]]&lt;=50),3%,IF(AND(Table1[[#This Row],[Quantity]]&gt;50,Table1[[#This Row],[Quantity]]&lt;=100),5%,IF(Table1[[#This Row],[Quantity]]&gt;100,7%,0)))</f>
        <v>0</v>
      </c>
      <c r="Z423" s="10">
        <f>Table1[[#This Row],[Sales Values]]*(1-Table1[[#This Row],[Discount]])</f>
        <v>160.79999999999998</v>
      </c>
      <c r="AA423" s="10">
        <f>Table1[[#This Row],[Sales Values]]+(Table1[[#This Row],[Sales Values]]*1.05%)</f>
        <v>162.48839999999998</v>
      </c>
      <c r="AB423" s="10">
        <f>Table1[[#This Row],[Sales Values]]*1.05</f>
        <v>168.84</v>
      </c>
      <c r="AC423" s="10" t="str">
        <f t="shared" si="34"/>
        <v>Hyperwotsit</v>
      </c>
      <c r="AD423" t="s">
        <v>20</v>
      </c>
    </row>
    <row r="424" spans="1:30" x14ac:dyDescent="0.3">
      <c r="A424">
        <v>1453</v>
      </c>
      <c r="B424" t="s">
        <v>4418</v>
      </c>
      <c r="C424" t="s">
        <v>2561</v>
      </c>
      <c r="D424" t="s">
        <v>15</v>
      </c>
      <c r="E424" t="s">
        <v>16</v>
      </c>
      <c r="F424">
        <v>60</v>
      </c>
      <c r="G424" t="s">
        <v>4417</v>
      </c>
      <c r="H424" t="s">
        <v>2987</v>
      </c>
      <c r="I424" t="s">
        <v>32</v>
      </c>
      <c r="J424" s="8">
        <v>44413</v>
      </c>
      <c r="K424" s="6" t="str">
        <f t="shared" si="30"/>
        <v>2021</v>
      </c>
      <c r="L424" s="6" t="str">
        <f t="shared" si="31"/>
        <v>Aug</v>
      </c>
      <c r="M424">
        <v>22</v>
      </c>
      <c r="N424" s="10">
        <f t="shared" si="32"/>
        <v>2.0099999999999998</v>
      </c>
      <c r="O424">
        <f t="shared" si="33"/>
        <v>20</v>
      </c>
      <c r="P424">
        <v>0.5</v>
      </c>
      <c r="Q424" s="12">
        <f>Table1[[#This Row],[Quantity]]*Table1[[#This Row],[Case Size]]</f>
        <v>440</v>
      </c>
      <c r="R424" s="10">
        <f>Table1[[#This Row],[ Sales Volume]]*Table1[[#This Row],[Cost]]</f>
        <v>884.39999999999986</v>
      </c>
      <c r="S424" s="10">
        <f>Table1[[#This Row],[Sales Values]]-(Table1[[#This Row],[Sales Values]]*0.25)</f>
        <v>663.3</v>
      </c>
      <c r="T424" s="10">
        <f>Table1[[#This Row],[Manufacturing Cost]]-Table1[[#This Row],[Delivery Cost]]</f>
        <v>652.29999999999995</v>
      </c>
      <c r="U424" s="10">
        <f>Table1[[#This Row],[Quantity]]*Table1[[#This Row],[Delivery]]</f>
        <v>11</v>
      </c>
      <c r="V424" s="10">
        <f>Table1[[#This Row],[Sales Values]]-Table1[[#This Row],[Manufacturing Cost]]</f>
        <v>221.09999999999991</v>
      </c>
      <c r="W424" s="13">
        <f>Table1[[#This Row],[Profit]]/Table1[[#This Row],[Sales Values]]</f>
        <v>0.24999999999999994</v>
      </c>
      <c r="X424" s="10">
        <v>14.95</v>
      </c>
      <c r="Y424" s="14">
        <f>IF(AND(Table1[[#This Row],[Quantity]]&gt;20,Table1[[#This Row],[Quantity]]&lt;=50),3%,IF(AND(Table1[[#This Row],[Quantity]]&gt;50,Table1[[#This Row],[Quantity]]&lt;=100),5%,IF(Table1[[#This Row],[Quantity]]&gt;100,7%,0)))</f>
        <v>0.03</v>
      </c>
      <c r="Z424" s="10">
        <f>Table1[[#This Row],[Sales Values]]*(1-Table1[[#This Row],[Discount]])</f>
        <v>857.86799999999982</v>
      </c>
      <c r="AA424" s="10">
        <f>Table1[[#This Row],[Sales Values]]+(Table1[[#This Row],[Sales Values]]*1.05%)</f>
        <v>893.68619999999987</v>
      </c>
      <c r="AB424" s="10">
        <f>Table1[[#This Row],[Sales Values]]*1.05</f>
        <v>928.61999999999989</v>
      </c>
      <c r="AC424" s="10" t="str">
        <f t="shared" si="34"/>
        <v>Hyperwotsit</v>
      </c>
      <c r="AD424" t="s">
        <v>20</v>
      </c>
    </row>
    <row r="425" spans="1:30" x14ac:dyDescent="0.3">
      <c r="A425">
        <v>1457</v>
      </c>
      <c r="B425" t="s">
        <v>4427</v>
      </c>
      <c r="C425" t="s">
        <v>2912</v>
      </c>
      <c r="D425" t="s">
        <v>15</v>
      </c>
      <c r="E425" t="s">
        <v>16</v>
      </c>
      <c r="F425">
        <v>60</v>
      </c>
      <c r="G425" t="s">
        <v>14513</v>
      </c>
      <c r="H425" t="s">
        <v>587</v>
      </c>
      <c r="I425" t="s">
        <v>25</v>
      </c>
      <c r="J425" s="8">
        <v>44448</v>
      </c>
      <c r="K425" s="6" t="str">
        <f t="shared" si="30"/>
        <v>2021</v>
      </c>
      <c r="L425" s="6" t="str">
        <f t="shared" si="31"/>
        <v>Sep</v>
      </c>
      <c r="M425">
        <v>74</v>
      </c>
      <c r="N425" s="10">
        <f t="shared" si="32"/>
        <v>2.0099999999999998</v>
      </c>
      <c r="O425">
        <f t="shared" si="33"/>
        <v>20</v>
      </c>
      <c r="P425">
        <v>0.5</v>
      </c>
      <c r="Q425" s="12">
        <f>Table1[[#This Row],[Quantity]]*Table1[[#This Row],[Case Size]]</f>
        <v>1480</v>
      </c>
      <c r="R425" s="10">
        <f>Table1[[#This Row],[ Sales Volume]]*Table1[[#This Row],[Cost]]</f>
        <v>2974.7999999999997</v>
      </c>
      <c r="S425" s="10">
        <f>Table1[[#This Row],[Sales Values]]-(Table1[[#This Row],[Sales Values]]*0.25)</f>
        <v>2231.1</v>
      </c>
      <c r="T425" s="10">
        <f>Table1[[#This Row],[Manufacturing Cost]]-Table1[[#This Row],[Delivery Cost]]</f>
        <v>2194.1</v>
      </c>
      <c r="U425" s="10">
        <f>Table1[[#This Row],[Quantity]]*Table1[[#This Row],[Delivery]]</f>
        <v>37</v>
      </c>
      <c r="V425" s="10">
        <f>Table1[[#This Row],[Sales Values]]-Table1[[#This Row],[Manufacturing Cost]]</f>
        <v>743.69999999999982</v>
      </c>
      <c r="W425" s="13">
        <f>Table1[[#This Row],[Profit]]/Table1[[#This Row],[Sales Values]]</f>
        <v>0.24999999999999997</v>
      </c>
      <c r="X425" s="10">
        <v>14.95</v>
      </c>
      <c r="Y425" s="14">
        <f>IF(AND(Table1[[#This Row],[Quantity]]&gt;20,Table1[[#This Row],[Quantity]]&lt;=50),3%,IF(AND(Table1[[#This Row],[Quantity]]&gt;50,Table1[[#This Row],[Quantity]]&lt;=100),5%,IF(Table1[[#This Row],[Quantity]]&gt;100,7%,0)))</f>
        <v>0.05</v>
      </c>
      <c r="Z425" s="10">
        <f>Table1[[#This Row],[Sales Values]]*(1-Table1[[#This Row],[Discount]])</f>
        <v>2826.0599999999995</v>
      </c>
      <c r="AA425" s="10">
        <f>Table1[[#This Row],[Sales Values]]+(Table1[[#This Row],[Sales Values]]*1.05%)</f>
        <v>3006.0353999999998</v>
      </c>
      <c r="AB425" s="10">
        <f>Table1[[#This Row],[Sales Values]]*1.05</f>
        <v>3123.54</v>
      </c>
      <c r="AC425" s="10" t="str">
        <f t="shared" si="34"/>
        <v>Hyperwotsit</v>
      </c>
      <c r="AD425" t="s">
        <v>20</v>
      </c>
    </row>
    <row r="426" spans="1:30" x14ac:dyDescent="0.3">
      <c r="A426">
        <v>1458</v>
      </c>
      <c r="B426" t="s">
        <v>2837</v>
      </c>
      <c r="C426" t="s">
        <v>3314</v>
      </c>
      <c r="D426" t="s">
        <v>28</v>
      </c>
      <c r="E426" t="s">
        <v>29</v>
      </c>
      <c r="F426">
        <v>90</v>
      </c>
      <c r="G426" t="s">
        <v>4429</v>
      </c>
      <c r="H426" t="s">
        <v>2265</v>
      </c>
      <c r="I426" t="s">
        <v>1083</v>
      </c>
      <c r="J426" s="8">
        <v>44363</v>
      </c>
      <c r="K426" s="6" t="str">
        <f t="shared" si="30"/>
        <v>2021</v>
      </c>
      <c r="L426" s="6" t="str">
        <f t="shared" si="31"/>
        <v>Jun</v>
      </c>
      <c r="M426">
        <v>25</v>
      </c>
      <c r="N426" s="10">
        <f t="shared" si="32"/>
        <v>3.49</v>
      </c>
      <c r="O426">
        <f t="shared" si="33"/>
        <v>20</v>
      </c>
      <c r="P426">
        <v>0.5</v>
      </c>
      <c r="Q426" s="12">
        <f>Table1[[#This Row],[Quantity]]*Table1[[#This Row],[Case Size]]</f>
        <v>500</v>
      </c>
      <c r="R426" s="10">
        <f>Table1[[#This Row],[ Sales Volume]]*Table1[[#This Row],[Cost]]</f>
        <v>1745</v>
      </c>
      <c r="S426" s="10">
        <f>Table1[[#This Row],[Sales Values]]-(Table1[[#This Row],[Sales Values]]*0.25)</f>
        <v>1308.75</v>
      </c>
      <c r="T426" s="10">
        <f>Table1[[#This Row],[Manufacturing Cost]]-Table1[[#This Row],[Delivery Cost]]</f>
        <v>1296.25</v>
      </c>
      <c r="U426" s="10">
        <f>Table1[[#This Row],[Quantity]]*Table1[[#This Row],[Delivery]]</f>
        <v>12.5</v>
      </c>
      <c r="V426" s="10">
        <f>Table1[[#This Row],[Sales Values]]-Table1[[#This Row],[Manufacturing Cost]]</f>
        <v>436.25</v>
      </c>
      <c r="W426" s="13">
        <f>Table1[[#This Row],[Profit]]/Table1[[#This Row],[Sales Values]]</f>
        <v>0.25</v>
      </c>
      <c r="X426" s="10">
        <v>14.95</v>
      </c>
      <c r="Y426" s="14">
        <f>IF(AND(Table1[[#This Row],[Quantity]]&gt;20,Table1[[#This Row],[Quantity]]&lt;=50),3%,IF(AND(Table1[[#This Row],[Quantity]]&gt;50,Table1[[#This Row],[Quantity]]&lt;=100),5%,IF(Table1[[#This Row],[Quantity]]&gt;100,7%,0)))</f>
        <v>0.03</v>
      </c>
      <c r="Z426" s="10">
        <f>Table1[[#This Row],[Sales Values]]*(1-Table1[[#This Row],[Discount]])</f>
        <v>1692.6499999999999</v>
      </c>
      <c r="AA426" s="10">
        <f>Table1[[#This Row],[Sales Values]]+(Table1[[#This Row],[Sales Values]]*1.05%)</f>
        <v>1763.3225</v>
      </c>
      <c r="AB426" s="10">
        <f>Table1[[#This Row],[Sales Values]]*1.05</f>
        <v>1832.25</v>
      </c>
      <c r="AC426" s="10" t="str">
        <f t="shared" si="34"/>
        <v>Superwossname</v>
      </c>
      <c r="AD426" t="s">
        <v>101</v>
      </c>
    </row>
    <row r="427" spans="1:30" x14ac:dyDescent="0.3">
      <c r="A427">
        <v>1459</v>
      </c>
      <c r="B427" t="s">
        <v>4430</v>
      </c>
      <c r="C427" t="s">
        <v>2575</v>
      </c>
      <c r="D427" t="s">
        <v>28</v>
      </c>
      <c r="E427" t="s">
        <v>29</v>
      </c>
      <c r="F427">
        <v>30</v>
      </c>
      <c r="G427" t="s">
        <v>4431</v>
      </c>
      <c r="H427" t="s">
        <v>4432</v>
      </c>
      <c r="I427" t="s">
        <v>32</v>
      </c>
      <c r="J427" s="8">
        <v>43933</v>
      </c>
      <c r="K427" s="6" t="str">
        <f t="shared" si="30"/>
        <v>2020</v>
      </c>
      <c r="L427" s="6" t="str">
        <f t="shared" si="31"/>
        <v>Apr</v>
      </c>
      <c r="M427">
        <v>45</v>
      </c>
      <c r="N427" s="10">
        <f t="shared" si="32"/>
        <v>1.89</v>
      </c>
      <c r="O427">
        <f t="shared" si="33"/>
        <v>18</v>
      </c>
      <c r="P427">
        <v>0.5</v>
      </c>
      <c r="Q427" s="12">
        <f>Table1[[#This Row],[Quantity]]*Table1[[#This Row],[Case Size]]</f>
        <v>810</v>
      </c>
      <c r="R427" s="10">
        <f>Table1[[#This Row],[ Sales Volume]]*Table1[[#This Row],[Cost]]</f>
        <v>1530.8999999999999</v>
      </c>
      <c r="S427" s="10">
        <f>Table1[[#This Row],[Sales Values]]-(Table1[[#This Row],[Sales Values]]*0.25)</f>
        <v>1148.175</v>
      </c>
      <c r="T427" s="10">
        <f>Table1[[#This Row],[Manufacturing Cost]]-Table1[[#This Row],[Delivery Cost]]</f>
        <v>1125.675</v>
      </c>
      <c r="U427" s="10">
        <f>Table1[[#This Row],[Quantity]]*Table1[[#This Row],[Delivery]]</f>
        <v>22.5</v>
      </c>
      <c r="V427" s="10">
        <f>Table1[[#This Row],[Sales Values]]-Table1[[#This Row],[Manufacturing Cost]]</f>
        <v>382.72499999999991</v>
      </c>
      <c r="W427" s="13">
        <f>Table1[[#This Row],[Profit]]/Table1[[#This Row],[Sales Values]]</f>
        <v>0.24999999999999997</v>
      </c>
      <c r="X427" s="10">
        <v>14.95</v>
      </c>
      <c r="Y427" s="14">
        <f>IF(AND(Table1[[#This Row],[Quantity]]&gt;20,Table1[[#This Row],[Quantity]]&lt;=50),3%,IF(AND(Table1[[#This Row],[Quantity]]&gt;50,Table1[[#This Row],[Quantity]]&lt;=100),5%,IF(Table1[[#This Row],[Quantity]]&gt;100,7%,0)))</f>
        <v>0.03</v>
      </c>
      <c r="Z427" s="10">
        <f>Table1[[#This Row],[Sales Values]]*(1-Table1[[#This Row],[Discount]])</f>
        <v>1484.9729999999997</v>
      </c>
      <c r="AA427" s="10">
        <f>Table1[[#This Row],[Sales Values]]+(Table1[[#This Row],[Sales Values]]*1.05%)</f>
        <v>1546.9744499999999</v>
      </c>
      <c r="AB427" s="10">
        <f>Table1[[#This Row],[Sales Values]]*1.05</f>
        <v>1607.4449999999999</v>
      </c>
      <c r="AC427" s="10" t="str">
        <f t="shared" si="34"/>
        <v>Gigastuff</v>
      </c>
      <c r="AD427" t="s">
        <v>45</v>
      </c>
    </row>
    <row r="428" spans="1:30" x14ac:dyDescent="0.3">
      <c r="A428">
        <v>1460</v>
      </c>
      <c r="B428" t="s">
        <v>2746</v>
      </c>
      <c r="C428" t="s">
        <v>1789</v>
      </c>
      <c r="D428" t="s">
        <v>51</v>
      </c>
      <c r="E428" t="s">
        <v>16</v>
      </c>
      <c r="F428">
        <v>30</v>
      </c>
      <c r="G428" t="s">
        <v>4433</v>
      </c>
      <c r="H428" t="s">
        <v>2559</v>
      </c>
      <c r="I428" t="s">
        <v>124</v>
      </c>
      <c r="J428" s="8">
        <v>44208</v>
      </c>
      <c r="K428" s="6" t="str">
        <f t="shared" si="30"/>
        <v>2021</v>
      </c>
      <c r="L428" s="6" t="str">
        <f t="shared" si="31"/>
        <v>Jan</v>
      </c>
      <c r="M428">
        <v>80</v>
      </c>
      <c r="N428" s="10">
        <f t="shared" si="32"/>
        <v>1.89</v>
      </c>
      <c r="O428">
        <f t="shared" si="33"/>
        <v>18</v>
      </c>
      <c r="P428">
        <v>0.5</v>
      </c>
      <c r="Q428" s="12">
        <f>Table1[[#This Row],[Quantity]]*Table1[[#This Row],[Case Size]]</f>
        <v>1440</v>
      </c>
      <c r="R428" s="10">
        <f>Table1[[#This Row],[ Sales Volume]]*Table1[[#This Row],[Cost]]</f>
        <v>2721.6</v>
      </c>
      <c r="S428" s="10">
        <f>Table1[[#This Row],[Sales Values]]-(Table1[[#This Row],[Sales Values]]*0.25)</f>
        <v>2041.1999999999998</v>
      </c>
      <c r="T428" s="10">
        <f>Table1[[#This Row],[Manufacturing Cost]]-Table1[[#This Row],[Delivery Cost]]</f>
        <v>2001.1999999999998</v>
      </c>
      <c r="U428" s="10">
        <f>Table1[[#This Row],[Quantity]]*Table1[[#This Row],[Delivery]]</f>
        <v>40</v>
      </c>
      <c r="V428" s="10">
        <f>Table1[[#This Row],[Sales Values]]-Table1[[#This Row],[Manufacturing Cost]]</f>
        <v>680.40000000000009</v>
      </c>
      <c r="W428" s="13">
        <f>Table1[[#This Row],[Profit]]/Table1[[#This Row],[Sales Values]]</f>
        <v>0.25000000000000006</v>
      </c>
      <c r="X428" s="10">
        <v>14.95</v>
      </c>
      <c r="Y428" s="14">
        <f>IF(AND(Table1[[#This Row],[Quantity]]&gt;20,Table1[[#This Row],[Quantity]]&lt;=50),3%,IF(AND(Table1[[#This Row],[Quantity]]&gt;50,Table1[[#This Row],[Quantity]]&lt;=100),5%,IF(Table1[[#This Row],[Quantity]]&gt;100,7%,0)))</f>
        <v>0.05</v>
      </c>
      <c r="Z428" s="10">
        <f>Table1[[#This Row],[Sales Values]]*(1-Table1[[#This Row],[Discount]])</f>
        <v>2585.52</v>
      </c>
      <c r="AA428" s="10">
        <f>Table1[[#This Row],[Sales Values]]+(Table1[[#This Row],[Sales Values]]*1.05%)</f>
        <v>2750.1767999999997</v>
      </c>
      <c r="AB428" s="10">
        <f>Table1[[#This Row],[Sales Values]]*1.05</f>
        <v>2857.68</v>
      </c>
      <c r="AC428" s="10" t="str">
        <f t="shared" si="34"/>
        <v>Gigastuff</v>
      </c>
      <c r="AD428" t="s">
        <v>45</v>
      </c>
    </row>
    <row r="429" spans="1:30" x14ac:dyDescent="0.3">
      <c r="A429">
        <v>1462</v>
      </c>
      <c r="B429" t="s">
        <v>4436</v>
      </c>
      <c r="C429" t="s">
        <v>489</v>
      </c>
      <c r="D429" t="s">
        <v>15</v>
      </c>
      <c r="E429" t="s">
        <v>16</v>
      </c>
      <c r="F429">
        <v>30</v>
      </c>
      <c r="G429" t="s">
        <v>4437</v>
      </c>
      <c r="H429" t="s">
        <v>1401</v>
      </c>
      <c r="I429" t="s">
        <v>1402</v>
      </c>
      <c r="J429" s="8">
        <v>44663</v>
      </c>
      <c r="K429" s="6" t="str">
        <f t="shared" si="30"/>
        <v>2022</v>
      </c>
      <c r="L429" s="6" t="str">
        <f t="shared" si="31"/>
        <v>Apr</v>
      </c>
      <c r="M429">
        <v>63</v>
      </c>
      <c r="N429" s="10">
        <f t="shared" si="32"/>
        <v>2.0099999999999998</v>
      </c>
      <c r="O429">
        <f t="shared" si="33"/>
        <v>20</v>
      </c>
      <c r="P429">
        <v>0.5</v>
      </c>
      <c r="Q429" s="11">
        <f>Table1[[#This Row],[Quantity]]*Table1[[#This Row],[Case Size]]</f>
        <v>1260</v>
      </c>
      <c r="R429" s="10">
        <f>Table1[[#This Row],[ Sales Volume]]*Table1[[#This Row],[Cost]]</f>
        <v>2532.6</v>
      </c>
      <c r="S429" s="10">
        <f>Table1[[#This Row],[Sales Values]]-(Table1[[#This Row],[Sales Values]]*0.25)</f>
        <v>1899.4499999999998</v>
      </c>
      <c r="T429" s="10">
        <f>Table1[[#This Row],[Manufacturing Cost]]-Table1[[#This Row],[Delivery Cost]]</f>
        <v>1867.9499999999998</v>
      </c>
      <c r="U429" s="10">
        <f>Table1[[#This Row],[Quantity]]*Table1[[#This Row],[Delivery]]</f>
        <v>31.5</v>
      </c>
      <c r="V429" s="10">
        <f>Table1[[#This Row],[Sales Values]]-Table1[[#This Row],[Manufacturing Cost]]</f>
        <v>633.15000000000009</v>
      </c>
      <c r="W429" s="13">
        <f>Table1[[#This Row],[Profit]]/Table1[[#This Row],[Sales Values]]</f>
        <v>0.25000000000000006</v>
      </c>
      <c r="X429" s="10">
        <v>14.95</v>
      </c>
      <c r="Y429" s="14">
        <f>IF(AND(Table1[[#This Row],[Quantity]]&gt;20,Table1[[#This Row],[Quantity]]&lt;=50),3%,IF(AND(Table1[[#This Row],[Quantity]]&gt;50,Table1[[#This Row],[Quantity]]&lt;=100),5%,IF(Table1[[#This Row],[Quantity]]&gt;100,7%,0)))</f>
        <v>0.05</v>
      </c>
      <c r="Z429" s="10">
        <f>Table1[[#This Row],[Sales Values]]*(1-Table1[[#This Row],[Discount]])</f>
        <v>2405.9699999999998</v>
      </c>
      <c r="AA429" s="10">
        <f>Table1[[#This Row],[Sales Values]]+(Table1[[#This Row],[Sales Values]]*1.05%)</f>
        <v>2559.1922999999997</v>
      </c>
      <c r="AB429" s="10">
        <f>Table1[[#This Row],[Sales Values]]*1.05</f>
        <v>2659.23</v>
      </c>
      <c r="AC429" s="10" t="str">
        <f t="shared" si="34"/>
        <v>Hyperwotsit</v>
      </c>
      <c r="AD429" t="s">
        <v>20</v>
      </c>
    </row>
    <row r="430" spans="1:30" x14ac:dyDescent="0.3">
      <c r="A430">
        <v>1472</v>
      </c>
      <c r="B430" t="s">
        <v>2312</v>
      </c>
      <c r="C430" t="s">
        <v>434</v>
      </c>
      <c r="D430" t="s">
        <v>28</v>
      </c>
      <c r="E430" t="s">
        <v>29</v>
      </c>
      <c r="F430">
        <v>30</v>
      </c>
      <c r="G430" t="s">
        <v>4454</v>
      </c>
      <c r="H430" t="s">
        <v>2768</v>
      </c>
      <c r="I430" t="s">
        <v>554</v>
      </c>
      <c r="J430" s="8">
        <v>43942</v>
      </c>
      <c r="K430" s="6" t="str">
        <f t="shared" si="30"/>
        <v>2020</v>
      </c>
      <c r="L430" s="6" t="str">
        <f t="shared" si="31"/>
        <v>Apr</v>
      </c>
      <c r="M430">
        <v>18</v>
      </c>
      <c r="N430" s="10">
        <f t="shared" si="32"/>
        <v>2.0099999999999998</v>
      </c>
      <c r="O430">
        <f t="shared" si="33"/>
        <v>20</v>
      </c>
      <c r="P430">
        <v>0.5</v>
      </c>
      <c r="Q430" s="12">
        <f>Table1[[#This Row],[Quantity]]*Table1[[#This Row],[Case Size]]</f>
        <v>360</v>
      </c>
      <c r="R430" s="10">
        <f>Table1[[#This Row],[ Sales Volume]]*Table1[[#This Row],[Cost]]</f>
        <v>723.59999999999991</v>
      </c>
      <c r="S430" s="10">
        <f>Table1[[#This Row],[Sales Values]]-(Table1[[#This Row],[Sales Values]]*0.25)</f>
        <v>542.69999999999993</v>
      </c>
      <c r="T430" s="10">
        <f>Table1[[#This Row],[Manufacturing Cost]]-Table1[[#This Row],[Delivery Cost]]</f>
        <v>533.69999999999993</v>
      </c>
      <c r="U430" s="10">
        <f>Table1[[#This Row],[Quantity]]*Table1[[#This Row],[Delivery]]</f>
        <v>9</v>
      </c>
      <c r="V430" s="10">
        <f>Table1[[#This Row],[Sales Values]]-Table1[[#This Row],[Manufacturing Cost]]</f>
        <v>180.89999999999998</v>
      </c>
      <c r="W430" s="13">
        <f>Table1[[#This Row],[Profit]]/Table1[[#This Row],[Sales Values]]</f>
        <v>0.25</v>
      </c>
      <c r="X430" s="10">
        <v>14.95</v>
      </c>
      <c r="Y430" s="14">
        <f>IF(AND(Table1[[#This Row],[Quantity]]&gt;20,Table1[[#This Row],[Quantity]]&lt;=50),3%,IF(AND(Table1[[#This Row],[Quantity]]&gt;50,Table1[[#This Row],[Quantity]]&lt;=100),5%,IF(Table1[[#This Row],[Quantity]]&gt;100,7%,0)))</f>
        <v>0</v>
      </c>
      <c r="Z430" s="10">
        <f>Table1[[#This Row],[Sales Values]]*(1-Table1[[#This Row],[Discount]])</f>
        <v>723.59999999999991</v>
      </c>
      <c r="AA430" s="10">
        <f>Table1[[#This Row],[Sales Values]]+(Table1[[#This Row],[Sales Values]]*1.05%)</f>
        <v>731.19779999999992</v>
      </c>
      <c r="AB430" s="10">
        <f>Table1[[#This Row],[Sales Values]]*1.05</f>
        <v>759.78</v>
      </c>
      <c r="AC430" s="10" t="str">
        <f t="shared" si="34"/>
        <v>Hyperwotsit</v>
      </c>
      <c r="AD430" t="s">
        <v>20</v>
      </c>
    </row>
    <row r="431" spans="1:30" x14ac:dyDescent="0.3">
      <c r="A431">
        <v>1475</v>
      </c>
      <c r="B431" t="s">
        <v>4460</v>
      </c>
      <c r="C431" t="s">
        <v>4461</v>
      </c>
      <c r="D431" t="s">
        <v>28</v>
      </c>
      <c r="E431" t="s">
        <v>29</v>
      </c>
      <c r="F431">
        <v>30</v>
      </c>
      <c r="G431" t="s">
        <v>4462</v>
      </c>
      <c r="H431" t="s">
        <v>4463</v>
      </c>
      <c r="I431" t="s">
        <v>32</v>
      </c>
      <c r="J431" s="8">
        <v>44830</v>
      </c>
      <c r="K431" s="6" t="str">
        <f t="shared" si="30"/>
        <v>2022</v>
      </c>
      <c r="L431" s="6" t="str">
        <f t="shared" si="31"/>
        <v>Sep</v>
      </c>
      <c r="M431">
        <v>79</v>
      </c>
      <c r="N431" s="10">
        <f t="shared" si="32"/>
        <v>2.0099999999999998</v>
      </c>
      <c r="O431">
        <f t="shared" si="33"/>
        <v>20</v>
      </c>
      <c r="P431">
        <v>0.5</v>
      </c>
      <c r="Q431" s="11">
        <f>Table1[[#This Row],[Quantity]]*Table1[[#This Row],[Case Size]]</f>
        <v>1580</v>
      </c>
      <c r="R431" s="10">
        <f>Table1[[#This Row],[ Sales Volume]]*Table1[[#This Row],[Cost]]</f>
        <v>3175.7999999999997</v>
      </c>
      <c r="S431" s="10">
        <f>Table1[[#This Row],[Sales Values]]-(Table1[[#This Row],[Sales Values]]*0.25)</f>
        <v>2381.85</v>
      </c>
      <c r="T431" s="10">
        <f>Table1[[#This Row],[Manufacturing Cost]]-Table1[[#This Row],[Delivery Cost]]</f>
        <v>2342.35</v>
      </c>
      <c r="U431" s="10">
        <f>Table1[[#This Row],[Quantity]]*Table1[[#This Row],[Delivery]]</f>
        <v>39.5</v>
      </c>
      <c r="V431" s="10">
        <f>Table1[[#This Row],[Sales Values]]-Table1[[#This Row],[Manufacturing Cost]]</f>
        <v>793.94999999999982</v>
      </c>
      <c r="W431" s="13">
        <f>Table1[[#This Row],[Profit]]/Table1[[#This Row],[Sales Values]]</f>
        <v>0.24999999999999997</v>
      </c>
      <c r="X431" s="10">
        <v>14.95</v>
      </c>
      <c r="Y431" s="14">
        <f>IF(AND(Table1[[#This Row],[Quantity]]&gt;20,Table1[[#This Row],[Quantity]]&lt;=50),3%,IF(AND(Table1[[#This Row],[Quantity]]&gt;50,Table1[[#This Row],[Quantity]]&lt;=100),5%,IF(Table1[[#This Row],[Quantity]]&gt;100,7%,0)))</f>
        <v>0.05</v>
      </c>
      <c r="Z431" s="10">
        <f>Table1[[#This Row],[Sales Values]]*(1-Table1[[#This Row],[Discount]])</f>
        <v>3017.0099999999998</v>
      </c>
      <c r="AA431" s="10">
        <f>Table1[[#This Row],[Sales Values]]+(Table1[[#This Row],[Sales Values]]*1.05%)</f>
        <v>3209.1458999999995</v>
      </c>
      <c r="AB431" s="10">
        <f>Table1[[#This Row],[Sales Values]]*1.05</f>
        <v>3334.5899999999997</v>
      </c>
      <c r="AC431" s="10" t="str">
        <f t="shared" si="34"/>
        <v>Hyperwotsit</v>
      </c>
      <c r="AD431" t="s">
        <v>20</v>
      </c>
    </row>
    <row r="432" spans="1:30" x14ac:dyDescent="0.3">
      <c r="A432">
        <v>1476</v>
      </c>
      <c r="B432" t="s">
        <v>3013</v>
      </c>
      <c r="C432" t="s">
        <v>4464</v>
      </c>
      <c r="D432" t="s">
        <v>51</v>
      </c>
      <c r="E432" t="s">
        <v>16</v>
      </c>
      <c r="F432">
        <v>60</v>
      </c>
      <c r="G432" t="s">
        <v>4465</v>
      </c>
      <c r="H432" t="s">
        <v>334</v>
      </c>
      <c r="I432" t="s">
        <v>124</v>
      </c>
      <c r="J432" s="8">
        <v>44748</v>
      </c>
      <c r="K432" s="6" t="str">
        <f t="shared" si="30"/>
        <v>2022</v>
      </c>
      <c r="L432" s="6" t="str">
        <f t="shared" si="31"/>
        <v>Jul</v>
      </c>
      <c r="M432">
        <v>11</v>
      </c>
      <c r="N432" s="10">
        <f t="shared" si="32"/>
        <v>3.49</v>
      </c>
      <c r="O432">
        <f t="shared" si="33"/>
        <v>20</v>
      </c>
      <c r="P432">
        <v>0.5</v>
      </c>
      <c r="Q432" s="12">
        <f>Table1[[#This Row],[Quantity]]*Table1[[#This Row],[Case Size]]</f>
        <v>220</v>
      </c>
      <c r="R432" s="10">
        <f>Table1[[#This Row],[ Sales Volume]]*Table1[[#This Row],[Cost]]</f>
        <v>767.80000000000007</v>
      </c>
      <c r="S432" s="10">
        <f>Table1[[#This Row],[Sales Values]]-(Table1[[#This Row],[Sales Values]]*0.25)</f>
        <v>575.85</v>
      </c>
      <c r="T432" s="10">
        <f>Table1[[#This Row],[Manufacturing Cost]]-Table1[[#This Row],[Delivery Cost]]</f>
        <v>570.35</v>
      </c>
      <c r="U432" s="10">
        <f>Table1[[#This Row],[Quantity]]*Table1[[#This Row],[Delivery]]</f>
        <v>5.5</v>
      </c>
      <c r="V432" s="10">
        <f>Table1[[#This Row],[Sales Values]]-Table1[[#This Row],[Manufacturing Cost]]</f>
        <v>191.95000000000005</v>
      </c>
      <c r="W432" s="13">
        <f>Table1[[#This Row],[Profit]]/Table1[[#This Row],[Sales Values]]</f>
        <v>0.25000000000000006</v>
      </c>
      <c r="X432" s="10">
        <v>14.95</v>
      </c>
      <c r="Y432" s="14">
        <f>IF(AND(Table1[[#This Row],[Quantity]]&gt;20,Table1[[#This Row],[Quantity]]&lt;=50),3%,IF(AND(Table1[[#This Row],[Quantity]]&gt;50,Table1[[#This Row],[Quantity]]&lt;=100),5%,IF(Table1[[#This Row],[Quantity]]&gt;100,7%,0)))</f>
        <v>0</v>
      </c>
      <c r="Z432" s="10">
        <f>Table1[[#This Row],[Sales Values]]*(1-Table1[[#This Row],[Discount]])</f>
        <v>767.80000000000007</v>
      </c>
      <c r="AA432" s="10">
        <f>Table1[[#This Row],[Sales Values]]+(Table1[[#This Row],[Sales Values]]*1.05%)</f>
        <v>775.86190000000011</v>
      </c>
      <c r="AB432" s="10">
        <f>Table1[[#This Row],[Sales Values]]*1.05</f>
        <v>806.19</v>
      </c>
      <c r="AC432" s="10" t="str">
        <f t="shared" si="34"/>
        <v>Superwossname</v>
      </c>
      <c r="AD432" t="s">
        <v>101</v>
      </c>
    </row>
    <row r="433" spans="1:30" x14ac:dyDescent="0.3">
      <c r="A433">
        <v>1478</v>
      </c>
      <c r="B433" t="s">
        <v>960</v>
      </c>
      <c r="C433" t="s">
        <v>225</v>
      </c>
      <c r="D433" t="s">
        <v>28</v>
      </c>
      <c r="E433" t="s">
        <v>29</v>
      </c>
      <c r="F433">
        <v>90</v>
      </c>
      <c r="G433" t="s">
        <v>4468</v>
      </c>
      <c r="H433" t="s">
        <v>346</v>
      </c>
      <c r="I433" t="s">
        <v>32</v>
      </c>
      <c r="J433" s="8">
        <v>44009</v>
      </c>
      <c r="K433" s="6" t="str">
        <f t="shared" si="30"/>
        <v>2020</v>
      </c>
      <c r="L433" s="6" t="str">
        <f t="shared" si="31"/>
        <v>Jun</v>
      </c>
      <c r="M433">
        <v>23</v>
      </c>
      <c r="N433" s="10">
        <f t="shared" si="32"/>
        <v>1.89</v>
      </c>
      <c r="O433">
        <f t="shared" si="33"/>
        <v>18</v>
      </c>
      <c r="P433">
        <v>0.5</v>
      </c>
      <c r="Q433" s="12">
        <f>Table1[[#This Row],[Quantity]]*Table1[[#This Row],[Case Size]]</f>
        <v>414</v>
      </c>
      <c r="R433" s="10">
        <f>Table1[[#This Row],[ Sales Volume]]*Table1[[#This Row],[Cost]]</f>
        <v>782.45999999999992</v>
      </c>
      <c r="S433" s="10">
        <f>Table1[[#This Row],[Sales Values]]-(Table1[[#This Row],[Sales Values]]*0.25)</f>
        <v>586.84499999999991</v>
      </c>
      <c r="T433" s="10">
        <f>Table1[[#This Row],[Manufacturing Cost]]-Table1[[#This Row],[Delivery Cost]]</f>
        <v>575.34499999999991</v>
      </c>
      <c r="U433" s="10">
        <f>Table1[[#This Row],[Quantity]]*Table1[[#This Row],[Delivery]]</f>
        <v>11.5</v>
      </c>
      <c r="V433" s="10">
        <f>Table1[[#This Row],[Sales Values]]-Table1[[#This Row],[Manufacturing Cost]]</f>
        <v>195.61500000000001</v>
      </c>
      <c r="W433" s="13">
        <f>Table1[[#This Row],[Profit]]/Table1[[#This Row],[Sales Values]]</f>
        <v>0.25000000000000006</v>
      </c>
      <c r="X433" s="10">
        <v>14.95</v>
      </c>
      <c r="Y433" s="14">
        <f>IF(AND(Table1[[#This Row],[Quantity]]&gt;20,Table1[[#This Row],[Quantity]]&lt;=50),3%,IF(AND(Table1[[#This Row],[Quantity]]&gt;50,Table1[[#This Row],[Quantity]]&lt;=100),5%,IF(Table1[[#This Row],[Quantity]]&gt;100,7%,0)))</f>
        <v>0.03</v>
      </c>
      <c r="Z433" s="10">
        <f>Table1[[#This Row],[Sales Values]]*(1-Table1[[#This Row],[Discount]])</f>
        <v>758.98619999999994</v>
      </c>
      <c r="AA433" s="10">
        <f>Table1[[#This Row],[Sales Values]]+(Table1[[#This Row],[Sales Values]]*1.05%)</f>
        <v>790.67582999999991</v>
      </c>
      <c r="AB433" s="10">
        <f>Table1[[#This Row],[Sales Values]]*1.05</f>
        <v>821.58299999999997</v>
      </c>
      <c r="AC433" s="10" t="str">
        <f t="shared" si="34"/>
        <v>Gigastuff</v>
      </c>
      <c r="AD433" t="s">
        <v>45</v>
      </c>
    </row>
    <row r="434" spans="1:30" x14ac:dyDescent="0.3">
      <c r="A434">
        <v>1481</v>
      </c>
      <c r="B434" t="s">
        <v>289</v>
      </c>
      <c r="C434" t="s">
        <v>4473</v>
      </c>
      <c r="D434" t="s">
        <v>15</v>
      </c>
      <c r="E434" t="s">
        <v>16</v>
      </c>
      <c r="F434">
        <v>60</v>
      </c>
      <c r="G434" t="s">
        <v>4474</v>
      </c>
      <c r="H434" t="s">
        <v>3951</v>
      </c>
      <c r="I434" t="s">
        <v>1576</v>
      </c>
      <c r="J434" s="8">
        <v>43891</v>
      </c>
      <c r="K434" s="6" t="str">
        <f t="shared" si="30"/>
        <v>2020</v>
      </c>
      <c r="L434" s="6" t="str">
        <f t="shared" si="31"/>
        <v>Mar</v>
      </c>
      <c r="M434">
        <v>70</v>
      </c>
      <c r="N434" s="10">
        <f t="shared" si="32"/>
        <v>2.0099999999999998</v>
      </c>
      <c r="O434">
        <f t="shared" si="33"/>
        <v>20</v>
      </c>
      <c r="P434">
        <v>0.5</v>
      </c>
      <c r="Q434" s="12">
        <f>Table1[[#This Row],[Quantity]]*Table1[[#This Row],[Case Size]]</f>
        <v>1400</v>
      </c>
      <c r="R434" s="10">
        <f>Table1[[#This Row],[ Sales Volume]]*Table1[[#This Row],[Cost]]</f>
        <v>2813.9999999999995</v>
      </c>
      <c r="S434" s="10">
        <f>Table1[[#This Row],[Sales Values]]-(Table1[[#This Row],[Sales Values]]*0.25)</f>
        <v>2110.4999999999995</v>
      </c>
      <c r="T434" s="10">
        <f>Table1[[#This Row],[Manufacturing Cost]]-Table1[[#This Row],[Delivery Cost]]</f>
        <v>2075.4999999999995</v>
      </c>
      <c r="U434" s="10">
        <f>Table1[[#This Row],[Quantity]]*Table1[[#This Row],[Delivery]]</f>
        <v>35</v>
      </c>
      <c r="V434" s="10">
        <f>Table1[[#This Row],[Sales Values]]-Table1[[#This Row],[Manufacturing Cost]]</f>
        <v>703.5</v>
      </c>
      <c r="W434" s="13">
        <f>Table1[[#This Row],[Profit]]/Table1[[#This Row],[Sales Values]]</f>
        <v>0.25000000000000006</v>
      </c>
      <c r="X434" s="10">
        <v>14.95</v>
      </c>
      <c r="Y434" s="14">
        <f>IF(AND(Table1[[#This Row],[Quantity]]&gt;20,Table1[[#This Row],[Quantity]]&lt;=50),3%,IF(AND(Table1[[#This Row],[Quantity]]&gt;50,Table1[[#This Row],[Quantity]]&lt;=100),5%,IF(Table1[[#This Row],[Quantity]]&gt;100,7%,0)))</f>
        <v>0.05</v>
      </c>
      <c r="Z434" s="10">
        <f>Table1[[#This Row],[Sales Values]]*(1-Table1[[#This Row],[Discount]])</f>
        <v>2673.2999999999993</v>
      </c>
      <c r="AA434" s="10">
        <f>Table1[[#This Row],[Sales Values]]+(Table1[[#This Row],[Sales Values]]*1.05%)</f>
        <v>2843.5469999999996</v>
      </c>
      <c r="AB434" s="10">
        <f>Table1[[#This Row],[Sales Values]]*1.05</f>
        <v>2954.7</v>
      </c>
      <c r="AC434" s="10" t="str">
        <f t="shared" si="34"/>
        <v>Hyperwotsit</v>
      </c>
      <c r="AD434" t="s">
        <v>20</v>
      </c>
    </row>
    <row r="435" spans="1:30" x14ac:dyDescent="0.3">
      <c r="A435">
        <v>1493</v>
      </c>
      <c r="B435" t="s">
        <v>4497</v>
      </c>
      <c r="C435" t="s">
        <v>888</v>
      </c>
      <c r="D435" t="s">
        <v>41</v>
      </c>
      <c r="E435" t="s">
        <v>16</v>
      </c>
      <c r="F435">
        <v>30</v>
      </c>
      <c r="G435" t="s">
        <v>14514</v>
      </c>
      <c r="H435" t="s">
        <v>2045</v>
      </c>
      <c r="I435" t="s">
        <v>38</v>
      </c>
      <c r="J435" s="8">
        <v>44268</v>
      </c>
      <c r="K435" s="6" t="str">
        <f t="shared" si="30"/>
        <v>2021</v>
      </c>
      <c r="L435" s="6" t="str">
        <f t="shared" si="31"/>
        <v>Mar</v>
      </c>
      <c r="M435">
        <v>47</v>
      </c>
      <c r="N435" s="10">
        <f t="shared" si="32"/>
        <v>1.89</v>
      </c>
      <c r="O435">
        <f t="shared" si="33"/>
        <v>18</v>
      </c>
      <c r="P435">
        <v>0.5</v>
      </c>
      <c r="Q435" s="12">
        <f>Table1[[#This Row],[Quantity]]*Table1[[#This Row],[Case Size]]</f>
        <v>846</v>
      </c>
      <c r="R435" s="10">
        <f>Table1[[#This Row],[ Sales Volume]]*Table1[[#This Row],[Cost]]</f>
        <v>1598.9399999999998</v>
      </c>
      <c r="S435" s="10">
        <f>Table1[[#This Row],[Sales Values]]-(Table1[[#This Row],[Sales Values]]*0.25)</f>
        <v>1199.2049999999999</v>
      </c>
      <c r="T435" s="10">
        <f>Table1[[#This Row],[Manufacturing Cost]]-Table1[[#This Row],[Delivery Cost]]</f>
        <v>1175.7049999999999</v>
      </c>
      <c r="U435" s="10">
        <f>Table1[[#This Row],[Quantity]]*Table1[[#This Row],[Delivery]]</f>
        <v>23.5</v>
      </c>
      <c r="V435" s="10">
        <f>Table1[[#This Row],[Sales Values]]-Table1[[#This Row],[Manufacturing Cost]]</f>
        <v>399.7349999999999</v>
      </c>
      <c r="W435" s="13">
        <f>Table1[[#This Row],[Profit]]/Table1[[#This Row],[Sales Values]]</f>
        <v>0.24999999999999997</v>
      </c>
      <c r="X435" s="10">
        <v>14.95</v>
      </c>
      <c r="Y435" s="14">
        <f>IF(AND(Table1[[#This Row],[Quantity]]&gt;20,Table1[[#This Row],[Quantity]]&lt;=50),3%,IF(AND(Table1[[#This Row],[Quantity]]&gt;50,Table1[[#This Row],[Quantity]]&lt;=100),5%,IF(Table1[[#This Row],[Quantity]]&gt;100,7%,0)))</f>
        <v>0.03</v>
      </c>
      <c r="Z435" s="10">
        <f>Table1[[#This Row],[Sales Values]]*(1-Table1[[#This Row],[Discount]])</f>
        <v>1550.9717999999998</v>
      </c>
      <c r="AA435" s="10">
        <f>Table1[[#This Row],[Sales Values]]+(Table1[[#This Row],[Sales Values]]*1.05%)</f>
        <v>1615.7288699999999</v>
      </c>
      <c r="AB435" s="10">
        <f>Table1[[#This Row],[Sales Values]]*1.05</f>
        <v>1678.8869999999999</v>
      </c>
      <c r="AC435" s="10" t="str">
        <f t="shared" si="34"/>
        <v>Gigastuff</v>
      </c>
      <c r="AD435" t="s">
        <v>45</v>
      </c>
    </row>
    <row r="436" spans="1:30" x14ac:dyDescent="0.3">
      <c r="A436">
        <v>1495</v>
      </c>
      <c r="B436" t="s">
        <v>683</v>
      </c>
      <c r="C436" t="s">
        <v>4501</v>
      </c>
      <c r="D436" t="s">
        <v>28</v>
      </c>
      <c r="E436" t="s">
        <v>29</v>
      </c>
      <c r="F436">
        <v>30</v>
      </c>
      <c r="G436" t="s">
        <v>4502</v>
      </c>
      <c r="H436" t="s">
        <v>4503</v>
      </c>
      <c r="I436" t="s">
        <v>425</v>
      </c>
      <c r="J436" s="8">
        <v>44301</v>
      </c>
      <c r="K436" s="6" t="str">
        <f t="shared" si="30"/>
        <v>2021</v>
      </c>
      <c r="L436" s="6" t="str">
        <f t="shared" si="31"/>
        <v>Apr</v>
      </c>
      <c r="M436">
        <v>35</v>
      </c>
      <c r="N436" s="10">
        <f t="shared" si="32"/>
        <v>2.0099999999999998</v>
      </c>
      <c r="O436">
        <f t="shared" si="33"/>
        <v>20</v>
      </c>
      <c r="P436">
        <v>0.5</v>
      </c>
      <c r="Q436" s="12">
        <f>Table1[[#This Row],[Quantity]]*Table1[[#This Row],[Case Size]]</f>
        <v>700</v>
      </c>
      <c r="R436" s="10">
        <f>Table1[[#This Row],[ Sales Volume]]*Table1[[#This Row],[Cost]]</f>
        <v>1406.9999999999998</v>
      </c>
      <c r="S436" s="10">
        <f>Table1[[#This Row],[Sales Values]]-(Table1[[#This Row],[Sales Values]]*0.25)</f>
        <v>1055.2499999999998</v>
      </c>
      <c r="T436" s="10">
        <f>Table1[[#This Row],[Manufacturing Cost]]-Table1[[#This Row],[Delivery Cost]]</f>
        <v>1037.7499999999998</v>
      </c>
      <c r="U436" s="10">
        <f>Table1[[#This Row],[Quantity]]*Table1[[#This Row],[Delivery]]</f>
        <v>17.5</v>
      </c>
      <c r="V436" s="10">
        <f>Table1[[#This Row],[Sales Values]]-Table1[[#This Row],[Manufacturing Cost]]</f>
        <v>351.75</v>
      </c>
      <c r="W436" s="13">
        <f>Table1[[#This Row],[Profit]]/Table1[[#This Row],[Sales Values]]</f>
        <v>0.25000000000000006</v>
      </c>
      <c r="X436" s="10">
        <v>14.95</v>
      </c>
      <c r="Y436" s="14">
        <f>IF(AND(Table1[[#This Row],[Quantity]]&gt;20,Table1[[#This Row],[Quantity]]&lt;=50),3%,IF(AND(Table1[[#This Row],[Quantity]]&gt;50,Table1[[#This Row],[Quantity]]&lt;=100),5%,IF(Table1[[#This Row],[Quantity]]&gt;100,7%,0)))</f>
        <v>0.03</v>
      </c>
      <c r="Z436" s="10">
        <f>Table1[[#This Row],[Sales Values]]*(1-Table1[[#This Row],[Discount]])</f>
        <v>1364.7899999999997</v>
      </c>
      <c r="AA436" s="10">
        <f>Table1[[#This Row],[Sales Values]]+(Table1[[#This Row],[Sales Values]]*1.05%)</f>
        <v>1421.7734999999998</v>
      </c>
      <c r="AB436" s="10">
        <f>Table1[[#This Row],[Sales Values]]*1.05</f>
        <v>1477.35</v>
      </c>
      <c r="AC436" s="10" t="str">
        <f t="shared" si="34"/>
        <v>Hyperwotsit</v>
      </c>
      <c r="AD436" t="s">
        <v>20</v>
      </c>
    </row>
    <row r="437" spans="1:30" x14ac:dyDescent="0.3">
      <c r="A437">
        <v>1498</v>
      </c>
      <c r="B437" t="s">
        <v>4509</v>
      </c>
      <c r="C437" t="s">
        <v>1627</v>
      </c>
      <c r="D437" t="s">
        <v>28</v>
      </c>
      <c r="E437" t="s">
        <v>29</v>
      </c>
      <c r="F437">
        <v>30</v>
      </c>
      <c r="G437" t="s">
        <v>4510</v>
      </c>
      <c r="H437" t="s">
        <v>1206</v>
      </c>
      <c r="I437" t="s">
        <v>294</v>
      </c>
      <c r="J437" s="8">
        <v>44798</v>
      </c>
      <c r="K437" s="6" t="str">
        <f t="shared" si="30"/>
        <v>2022</v>
      </c>
      <c r="L437" s="6" t="str">
        <f t="shared" si="31"/>
        <v>Aug</v>
      </c>
      <c r="M437">
        <v>16</v>
      </c>
      <c r="N437" s="10">
        <f t="shared" si="32"/>
        <v>3.49</v>
      </c>
      <c r="O437">
        <f t="shared" si="33"/>
        <v>20</v>
      </c>
      <c r="P437">
        <v>0.5</v>
      </c>
      <c r="Q437" s="12">
        <f>Table1[[#This Row],[Quantity]]*Table1[[#This Row],[Case Size]]</f>
        <v>320</v>
      </c>
      <c r="R437" s="10">
        <f>Table1[[#This Row],[ Sales Volume]]*Table1[[#This Row],[Cost]]</f>
        <v>1116.8000000000002</v>
      </c>
      <c r="S437" s="10">
        <f>Table1[[#This Row],[Sales Values]]-(Table1[[#This Row],[Sales Values]]*0.25)</f>
        <v>837.60000000000014</v>
      </c>
      <c r="T437" s="10">
        <f>Table1[[#This Row],[Manufacturing Cost]]-Table1[[#This Row],[Delivery Cost]]</f>
        <v>829.60000000000014</v>
      </c>
      <c r="U437" s="10">
        <f>Table1[[#This Row],[Quantity]]*Table1[[#This Row],[Delivery]]</f>
        <v>8</v>
      </c>
      <c r="V437" s="10">
        <f>Table1[[#This Row],[Sales Values]]-Table1[[#This Row],[Manufacturing Cost]]</f>
        <v>279.20000000000005</v>
      </c>
      <c r="W437" s="13">
        <f>Table1[[#This Row],[Profit]]/Table1[[#This Row],[Sales Values]]</f>
        <v>0.25</v>
      </c>
      <c r="X437" s="10">
        <v>14.95</v>
      </c>
      <c r="Y437" s="14">
        <f>IF(AND(Table1[[#This Row],[Quantity]]&gt;20,Table1[[#This Row],[Quantity]]&lt;=50),3%,IF(AND(Table1[[#This Row],[Quantity]]&gt;50,Table1[[#This Row],[Quantity]]&lt;=100),5%,IF(Table1[[#This Row],[Quantity]]&gt;100,7%,0)))</f>
        <v>0</v>
      </c>
      <c r="Z437" s="10">
        <f>Table1[[#This Row],[Sales Values]]*(1-Table1[[#This Row],[Discount]])</f>
        <v>1116.8000000000002</v>
      </c>
      <c r="AA437" s="10">
        <f>Table1[[#This Row],[Sales Values]]+(Table1[[#This Row],[Sales Values]]*1.05%)</f>
        <v>1128.5264000000002</v>
      </c>
      <c r="AB437" s="10">
        <f>Table1[[#This Row],[Sales Values]]*1.05</f>
        <v>1172.6400000000003</v>
      </c>
      <c r="AC437" s="10" t="str">
        <f t="shared" si="34"/>
        <v>Superwossname</v>
      </c>
      <c r="AD437" t="s">
        <v>101</v>
      </c>
    </row>
    <row r="438" spans="1:30" x14ac:dyDescent="0.3">
      <c r="A438">
        <v>1502</v>
      </c>
      <c r="B438" t="s">
        <v>2815</v>
      </c>
      <c r="C438" t="s">
        <v>543</v>
      </c>
      <c r="D438" t="s">
        <v>28</v>
      </c>
      <c r="E438" t="s">
        <v>29</v>
      </c>
      <c r="F438">
        <v>90</v>
      </c>
      <c r="G438" t="s">
        <v>4515</v>
      </c>
      <c r="H438" t="s">
        <v>2795</v>
      </c>
      <c r="I438" t="s">
        <v>38</v>
      </c>
      <c r="J438" s="8">
        <v>44007</v>
      </c>
      <c r="K438" s="6" t="str">
        <f t="shared" si="30"/>
        <v>2020</v>
      </c>
      <c r="L438" s="6" t="str">
        <f t="shared" si="31"/>
        <v>Jun</v>
      </c>
      <c r="M438">
        <v>40</v>
      </c>
      <c r="N438" s="10">
        <f t="shared" si="32"/>
        <v>2.0099999999999998</v>
      </c>
      <c r="O438">
        <f t="shared" si="33"/>
        <v>20</v>
      </c>
      <c r="P438">
        <v>0.5</v>
      </c>
      <c r="Q438" s="12">
        <f>Table1[[#This Row],[Quantity]]*Table1[[#This Row],[Case Size]]</f>
        <v>800</v>
      </c>
      <c r="R438" s="10">
        <f>Table1[[#This Row],[ Sales Volume]]*Table1[[#This Row],[Cost]]</f>
        <v>1607.9999999999998</v>
      </c>
      <c r="S438" s="10">
        <f>Table1[[#This Row],[Sales Values]]-(Table1[[#This Row],[Sales Values]]*0.25)</f>
        <v>1205.9999999999998</v>
      </c>
      <c r="T438" s="10">
        <f>Table1[[#This Row],[Manufacturing Cost]]-Table1[[#This Row],[Delivery Cost]]</f>
        <v>1185.9999999999998</v>
      </c>
      <c r="U438" s="10">
        <f>Table1[[#This Row],[Quantity]]*Table1[[#This Row],[Delivery]]</f>
        <v>20</v>
      </c>
      <c r="V438" s="10">
        <f>Table1[[#This Row],[Sales Values]]-Table1[[#This Row],[Manufacturing Cost]]</f>
        <v>402</v>
      </c>
      <c r="W438" s="13">
        <f>Table1[[#This Row],[Profit]]/Table1[[#This Row],[Sales Values]]</f>
        <v>0.25000000000000006</v>
      </c>
      <c r="X438" s="10">
        <v>14.95</v>
      </c>
      <c r="Y438" s="14">
        <f>IF(AND(Table1[[#This Row],[Quantity]]&gt;20,Table1[[#This Row],[Quantity]]&lt;=50),3%,IF(AND(Table1[[#This Row],[Quantity]]&gt;50,Table1[[#This Row],[Quantity]]&lt;=100),5%,IF(Table1[[#This Row],[Quantity]]&gt;100,7%,0)))</f>
        <v>0.03</v>
      </c>
      <c r="Z438" s="10">
        <f>Table1[[#This Row],[Sales Values]]*(1-Table1[[#This Row],[Discount]])</f>
        <v>1559.7599999999998</v>
      </c>
      <c r="AA438" s="10">
        <f>Table1[[#This Row],[Sales Values]]+(Table1[[#This Row],[Sales Values]]*1.05%)</f>
        <v>1624.8839999999998</v>
      </c>
      <c r="AB438" s="10">
        <f>Table1[[#This Row],[Sales Values]]*1.05</f>
        <v>1688.3999999999999</v>
      </c>
      <c r="AC438" s="10" t="str">
        <f t="shared" si="34"/>
        <v>Hyperwotsit</v>
      </c>
      <c r="AD438" t="s">
        <v>20</v>
      </c>
    </row>
    <row r="439" spans="1:30" x14ac:dyDescent="0.3">
      <c r="A439">
        <v>1504</v>
      </c>
      <c r="B439" t="s">
        <v>800</v>
      </c>
      <c r="C439" t="s">
        <v>4518</v>
      </c>
      <c r="D439" t="s">
        <v>28</v>
      </c>
      <c r="E439" t="s">
        <v>29</v>
      </c>
      <c r="F439">
        <v>30</v>
      </c>
      <c r="G439" t="s">
        <v>13550</v>
      </c>
      <c r="H439" t="s">
        <v>4520</v>
      </c>
      <c r="I439" t="s">
        <v>32</v>
      </c>
      <c r="J439" s="8">
        <v>44247</v>
      </c>
      <c r="K439" s="6" t="str">
        <f t="shared" si="30"/>
        <v>2021</v>
      </c>
      <c r="L439" s="6" t="str">
        <f t="shared" si="31"/>
        <v>Feb</v>
      </c>
      <c r="M439">
        <v>17</v>
      </c>
      <c r="N439" s="10">
        <f t="shared" si="32"/>
        <v>1.89</v>
      </c>
      <c r="O439">
        <f t="shared" si="33"/>
        <v>18</v>
      </c>
      <c r="P439">
        <v>0.5</v>
      </c>
      <c r="Q439" s="12">
        <f>Table1[[#This Row],[Quantity]]*Table1[[#This Row],[Case Size]]</f>
        <v>306</v>
      </c>
      <c r="R439" s="10">
        <f>Table1[[#This Row],[ Sales Volume]]*Table1[[#This Row],[Cost]]</f>
        <v>578.33999999999992</v>
      </c>
      <c r="S439" s="10">
        <f>Table1[[#This Row],[Sales Values]]-(Table1[[#This Row],[Sales Values]]*0.25)</f>
        <v>433.75499999999994</v>
      </c>
      <c r="T439" s="10">
        <f>Table1[[#This Row],[Manufacturing Cost]]-Table1[[#This Row],[Delivery Cost]]</f>
        <v>425.25499999999994</v>
      </c>
      <c r="U439" s="10">
        <f>Table1[[#This Row],[Quantity]]*Table1[[#This Row],[Delivery]]</f>
        <v>8.5</v>
      </c>
      <c r="V439" s="10">
        <f>Table1[[#This Row],[Sales Values]]-Table1[[#This Row],[Manufacturing Cost]]</f>
        <v>144.58499999999998</v>
      </c>
      <c r="W439" s="13">
        <f>Table1[[#This Row],[Profit]]/Table1[[#This Row],[Sales Values]]</f>
        <v>0.25</v>
      </c>
      <c r="X439" s="10">
        <v>14.95</v>
      </c>
      <c r="Y439" s="14">
        <f>IF(AND(Table1[[#This Row],[Quantity]]&gt;20,Table1[[#This Row],[Quantity]]&lt;=50),3%,IF(AND(Table1[[#This Row],[Quantity]]&gt;50,Table1[[#This Row],[Quantity]]&lt;=100),5%,IF(Table1[[#This Row],[Quantity]]&gt;100,7%,0)))</f>
        <v>0</v>
      </c>
      <c r="Z439" s="10">
        <f>Table1[[#This Row],[Sales Values]]*(1-Table1[[#This Row],[Discount]])</f>
        <v>578.33999999999992</v>
      </c>
      <c r="AA439" s="10">
        <f>Table1[[#This Row],[Sales Values]]+(Table1[[#This Row],[Sales Values]]*1.05%)</f>
        <v>584.41256999999996</v>
      </c>
      <c r="AB439" s="10">
        <f>Table1[[#This Row],[Sales Values]]*1.05</f>
        <v>607.25699999999995</v>
      </c>
      <c r="AC439" s="10" t="str">
        <f t="shared" si="34"/>
        <v>Gigastuff</v>
      </c>
      <c r="AD439" t="s">
        <v>45</v>
      </c>
    </row>
    <row r="440" spans="1:30" x14ac:dyDescent="0.3">
      <c r="A440">
        <v>1509</v>
      </c>
      <c r="B440" t="s">
        <v>3503</v>
      </c>
      <c r="C440" t="s">
        <v>4528</v>
      </c>
      <c r="D440" t="s">
        <v>51</v>
      </c>
      <c r="E440" t="s">
        <v>16</v>
      </c>
      <c r="F440">
        <v>90</v>
      </c>
      <c r="G440" t="s">
        <v>4529</v>
      </c>
      <c r="H440" t="s">
        <v>2154</v>
      </c>
      <c r="I440" t="s">
        <v>124</v>
      </c>
      <c r="J440" s="8">
        <v>44651</v>
      </c>
      <c r="K440" s="6" t="str">
        <f t="shared" si="30"/>
        <v>2022</v>
      </c>
      <c r="L440" s="6" t="str">
        <f t="shared" si="31"/>
        <v>Mar</v>
      </c>
      <c r="M440">
        <v>22</v>
      </c>
      <c r="N440" s="10">
        <f t="shared" si="32"/>
        <v>1.89</v>
      </c>
      <c r="O440">
        <f t="shared" si="33"/>
        <v>18</v>
      </c>
      <c r="P440">
        <v>0.5</v>
      </c>
      <c r="Q440" s="12">
        <f>Table1[[#This Row],[Quantity]]*Table1[[#This Row],[Case Size]]</f>
        <v>396</v>
      </c>
      <c r="R440" s="10">
        <f>Table1[[#This Row],[ Sales Volume]]*Table1[[#This Row],[Cost]]</f>
        <v>748.43999999999994</v>
      </c>
      <c r="S440" s="10">
        <f>Table1[[#This Row],[Sales Values]]-(Table1[[#This Row],[Sales Values]]*0.25)</f>
        <v>561.32999999999993</v>
      </c>
      <c r="T440" s="10">
        <f>Table1[[#This Row],[Manufacturing Cost]]-Table1[[#This Row],[Delivery Cost]]</f>
        <v>550.32999999999993</v>
      </c>
      <c r="U440" s="10">
        <f>Table1[[#This Row],[Quantity]]*Table1[[#This Row],[Delivery]]</f>
        <v>11</v>
      </c>
      <c r="V440" s="10">
        <f>Table1[[#This Row],[Sales Values]]-Table1[[#This Row],[Manufacturing Cost]]</f>
        <v>187.11</v>
      </c>
      <c r="W440" s="13">
        <f>Table1[[#This Row],[Profit]]/Table1[[#This Row],[Sales Values]]</f>
        <v>0.25000000000000006</v>
      </c>
      <c r="X440" s="10">
        <v>14.95</v>
      </c>
      <c r="Y440" s="14">
        <f>IF(AND(Table1[[#This Row],[Quantity]]&gt;20,Table1[[#This Row],[Quantity]]&lt;=50),3%,IF(AND(Table1[[#This Row],[Quantity]]&gt;50,Table1[[#This Row],[Quantity]]&lt;=100),5%,IF(Table1[[#This Row],[Quantity]]&gt;100,7%,0)))</f>
        <v>0.03</v>
      </c>
      <c r="Z440" s="10">
        <f>Table1[[#This Row],[Sales Values]]*(1-Table1[[#This Row],[Discount]])</f>
        <v>725.9867999999999</v>
      </c>
      <c r="AA440" s="10">
        <f>Table1[[#This Row],[Sales Values]]+(Table1[[#This Row],[Sales Values]]*1.05%)</f>
        <v>756.29861999999991</v>
      </c>
      <c r="AB440" s="10">
        <f>Table1[[#This Row],[Sales Values]]*1.05</f>
        <v>785.86199999999997</v>
      </c>
      <c r="AC440" s="10" t="str">
        <f t="shared" si="34"/>
        <v>Gigastuff</v>
      </c>
      <c r="AD440" t="s">
        <v>45</v>
      </c>
    </row>
    <row r="441" spans="1:30" x14ac:dyDescent="0.3">
      <c r="A441">
        <v>1517</v>
      </c>
      <c r="B441" t="s">
        <v>4545</v>
      </c>
      <c r="C441" t="s">
        <v>3173</v>
      </c>
      <c r="D441" t="s">
        <v>15</v>
      </c>
      <c r="E441" t="s">
        <v>16</v>
      </c>
      <c r="F441">
        <v>60</v>
      </c>
      <c r="G441" t="s">
        <v>4546</v>
      </c>
      <c r="H441" t="s">
        <v>4520</v>
      </c>
      <c r="I441" t="s">
        <v>32</v>
      </c>
      <c r="J441" s="8">
        <v>44360</v>
      </c>
      <c r="K441" s="6" t="str">
        <f t="shared" si="30"/>
        <v>2021</v>
      </c>
      <c r="L441" s="6" t="str">
        <f t="shared" si="31"/>
        <v>Jun</v>
      </c>
      <c r="M441">
        <v>17</v>
      </c>
      <c r="N441" s="10">
        <f t="shared" si="32"/>
        <v>3.49</v>
      </c>
      <c r="O441">
        <f t="shared" si="33"/>
        <v>20</v>
      </c>
      <c r="P441">
        <v>0.5</v>
      </c>
      <c r="Q441" s="12">
        <f>Table1[[#This Row],[Quantity]]*Table1[[#This Row],[Case Size]]</f>
        <v>340</v>
      </c>
      <c r="R441" s="10">
        <f>Table1[[#This Row],[ Sales Volume]]*Table1[[#This Row],[Cost]]</f>
        <v>1186.6000000000001</v>
      </c>
      <c r="S441" s="10">
        <f>Table1[[#This Row],[Sales Values]]-(Table1[[#This Row],[Sales Values]]*0.25)</f>
        <v>889.95</v>
      </c>
      <c r="T441" s="10">
        <f>Table1[[#This Row],[Manufacturing Cost]]-Table1[[#This Row],[Delivery Cost]]</f>
        <v>881.45</v>
      </c>
      <c r="U441" s="10">
        <f>Table1[[#This Row],[Quantity]]*Table1[[#This Row],[Delivery]]</f>
        <v>8.5</v>
      </c>
      <c r="V441" s="10">
        <f>Table1[[#This Row],[Sales Values]]-Table1[[#This Row],[Manufacturing Cost]]</f>
        <v>296.65000000000009</v>
      </c>
      <c r="W441" s="13">
        <f>Table1[[#This Row],[Profit]]/Table1[[#This Row],[Sales Values]]</f>
        <v>0.25000000000000006</v>
      </c>
      <c r="X441" s="10">
        <v>14.95</v>
      </c>
      <c r="Y441" s="14">
        <f>IF(AND(Table1[[#This Row],[Quantity]]&gt;20,Table1[[#This Row],[Quantity]]&lt;=50),3%,IF(AND(Table1[[#This Row],[Quantity]]&gt;50,Table1[[#This Row],[Quantity]]&lt;=100),5%,IF(Table1[[#This Row],[Quantity]]&gt;100,7%,0)))</f>
        <v>0</v>
      </c>
      <c r="Z441" s="10">
        <f>Table1[[#This Row],[Sales Values]]*(1-Table1[[#This Row],[Discount]])</f>
        <v>1186.6000000000001</v>
      </c>
      <c r="AA441" s="10">
        <f>Table1[[#This Row],[Sales Values]]+(Table1[[#This Row],[Sales Values]]*1.05%)</f>
        <v>1199.0593000000001</v>
      </c>
      <c r="AB441" s="10">
        <f>Table1[[#This Row],[Sales Values]]*1.05</f>
        <v>1245.9300000000003</v>
      </c>
      <c r="AC441" s="10" t="str">
        <f t="shared" si="34"/>
        <v>Superwossname</v>
      </c>
      <c r="AD441" t="s">
        <v>101</v>
      </c>
    </row>
    <row r="442" spans="1:30" x14ac:dyDescent="0.3">
      <c r="A442">
        <v>1520</v>
      </c>
      <c r="B442" t="s">
        <v>263</v>
      </c>
      <c r="C442" t="s">
        <v>4512</v>
      </c>
      <c r="D442" t="s">
        <v>51</v>
      </c>
      <c r="E442" t="s">
        <v>16</v>
      </c>
      <c r="F442">
        <v>60</v>
      </c>
      <c r="G442" t="s">
        <v>4553</v>
      </c>
      <c r="H442" t="s">
        <v>2069</v>
      </c>
      <c r="I442" t="s">
        <v>1035</v>
      </c>
      <c r="J442" s="8">
        <v>44114</v>
      </c>
      <c r="K442" s="6" t="str">
        <f t="shared" si="30"/>
        <v>2020</v>
      </c>
      <c r="L442" s="6" t="str">
        <f t="shared" si="31"/>
        <v>Oct</v>
      </c>
      <c r="M442">
        <v>33</v>
      </c>
      <c r="N442" s="10">
        <f t="shared" si="32"/>
        <v>2.0099999999999998</v>
      </c>
      <c r="O442">
        <f t="shared" si="33"/>
        <v>20</v>
      </c>
      <c r="P442">
        <v>0.5</v>
      </c>
      <c r="Q442" s="12">
        <f>Table1[[#This Row],[Quantity]]*Table1[[#This Row],[Case Size]]</f>
        <v>660</v>
      </c>
      <c r="R442" s="10">
        <f>Table1[[#This Row],[ Sales Volume]]*Table1[[#This Row],[Cost]]</f>
        <v>1326.6</v>
      </c>
      <c r="S442" s="10">
        <f>Table1[[#This Row],[Sales Values]]-(Table1[[#This Row],[Sales Values]]*0.25)</f>
        <v>994.94999999999993</v>
      </c>
      <c r="T442" s="10">
        <f>Table1[[#This Row],[Manufacturing Cost]]-Table1[[#This Row],[Delivery Cost]]</f>
        <v>978.44999999999993</v>
      </c>
      <c r="U442" s="10">
        <f>Table1[[#This Row],[Quantity]]*Table1[[#This Row],[Delivery]]</f>
        <v>16.5</v>
      </c>
      <c r="V442" s="10">
        <f>Table1[[#This Row],[Sales Values]]-Table1[[#This Row],[Manufacturing Cost]]</f>
        <v>331.65</v>
      </c>
      <c r="W442" s="13">
        <f>Table1[[#This Row],[Profit]]/Table1[[#This Row],[Sales Values]]</f>
        <v>0.25</v>
      </c>
      <c r="X442" s="10">
        <v>14.95</v>
      </c>
      <c r="Y442" s="14">
        <f>IF(AND(Table1[[#This Row],[Quantity]]&gt;20,Table1[[#This Row],[Quantity]]&lt;=50),3%,IF(AND(Table1[[#This Row],[Quantity]]&gt;50,Table1[[#This Row],[Quantity]]&lt;=100),5%,IF(Table1[[#This Row],[Quantity]]&gt;100,7%,0)))</f>
        <v>0.03</v>
      </c>
      <c r="Z442" s="10">
        <f>Table1[[#This Row],[Sales Values]]*(1-Table1[[#This Row],[Discount]])</f>
        <v>1286.8019999999999</v>
      </c>
      <c r="AA442" s="10">
        <f>Table1[[#This Row],[Sales Values]]+(Table1[[#This Row],[Sales Values]]*1.05%)</f>
        <v>1340.5292999999999</v>
      </c>
      <c r="AB442" s="10">
        <f>Table1[[#This Row],[Sales Values]]*1.05</f>
        <v>1392.93</v>
      </c>
      <c r="AC442" s="10" t="str">
        <f t="shared" si="34"/>
        <v>Hyperwotsit</v>
      </c>
      <c r="AD442" t="s">
        <v>20</v>
      </c>
    </row>
    <row r="443" spans="1:30" x14ac:dyDescent="0.3">
      <c r="A443">
        <v>1522</v>
      </c>
      <c r="B443" t="s">
        <v>4556</v>
      </c>
      <c r="C443" t="s">
        <v>3366</v>
      </c>
      <c r="D443" t="s">
        <v>15</v>
      </c>
      <c r="E443" t="s">
        <v>16</v>
      </c>
      <c r="F443">
        <v>60</v>
      </c>
      <c r="G443" t="s">
        <v>4557</v>
      </c>
      <c r="H443" t="s">
        <v>1781</v>
      </c>
      <c r="I443" t="s">
        <v>32</v>
      </c>
      <c r="J443" s="8">
        <v>44362</v>
      </c>
      <c r="K443" s="6" t="str">
        <f t="shared" si="30"/>
        <v>2021</v>
      </c>
      <c r="L443" s="6" t="str">
        <f t="shared" si="31"/>
        <v>Jun</v>
      </c>
      <c r="M443">
        <v>48</v>
      </c>
      <c r="N443" s="10">
        <f t="shared" si="32"/>
        <v>2.0099999999999998</v>
      </c>
      <c r="O443">
        <f t="shared" si="33"/>
        <v>20</v>
      </c>
      <c r="P443">
        <v>0.5</v>
      </c>
      <c r="Q443" s="12">
        <f>Table1[[#This Row],[Quantity]]*Table1[[#This Row],[Case Size]]</f>
        <v>960</v>
      </c>
      <c r="R443" s="10">
        <f>Table1[[#This Row],[ Sales Volume]]*Table1[[#This Row],[Cost]]</f>
        <v>1929.6</v>
      </c>
      <c r="S443" s="10">
        <f>Table1[[#This Row],[Sales Values]]-(Table1[[#This Row],[Sales Values]]*0.25)</f>
        <v>1447.1999999999998</v>
      </c>
      <c r="T443" s="10">
        <f>Table1[[#This Row],[Manufacturing Cost]]-Table1[[#This Row],[Delivery Cost]]</f>
        <v>1423.1999999999998</v>
      </c>
      <c r="U443" s="10">
        <f>Table1[[#This Row],[Quantity]]*Table1[[#This Row],[Delivery]]</f>
        <v>24</v>
      </c>
      <c r="V443" s="10">
        <f>Table1[[#This Row],[Sales Values]]-Table1[[#This Row],[Manufacturing Cost]]</f>
        <v>482.40000000000009</v>
      </c>
      <c r="W443" s="13">
        <f>Table1[[#This Row],[Profit]]/Table1[[#This Row],[Sales Values]]</f>
        <v>0.25000000000000006</v>
      </c>
      <c r="X443" s="10">
        <v>14.95</v>
      </c>
      <c r="Y443" s="14">
        <f>IF(AND(Table1[[#This Row],[Quantity]]&gt;20,Table1[[#This Row],[Quantity]]&lt;=50),3%,IF(AND(Table1[[#This Row],[Quantity]]&gt;50,Table1[[#This Row],[Quantity]]&lt;=100),5%,IF(Table1[[#This Row],[Quantity]]&gt;100,7%,0)))</f>
        <v>0.03</v>
      </c>
      <c r="Z443" s="10">
        <f>Table1[[#This Row],[Sales Values]]*(1-Table1[[#This Row],[Discount]])</f>
        <v>1871.7119999999998</v>
      </c>
      <c r="AA443" s="10">
        <f>Table1[[#This Row],[Sales Values]]+(Table1[[#This Row],[Sales Values]]*1.05%)</f>
        <v>1949.8607999999999</v>
      </c>
      <c r="AB443" s="10">
        <f>Table1[[#This Row],[Sales Values]]*1.05</f>
        <v>2026.08</v>
      </c>
      <c r="AC443" s="10" t="str">
        <f t="shared" si="34"/>
        <v>Hyperwotsit</v>
      </c>
      <c r="AD443" t="s">
        <v>20</v>
      </c>
    </row>
    <row r="444" spans="1:30" x14ac:dyDescent="0.3">
      <c r="A444">
        <v>1523</v>
      </c>
      <c r="B444" t="s">
        <v>1313</v>
      </c>
      <c r="C444" t="s">
        <v>4558</v>
      </c>
      <c r="D444" t="s">
        <v>28</v>
      </c>
      <c r="E444" t="s">
        <v>29</v>
      </c>
      <c r="F444">
        <v>30</v>
      </c>
      <c r="G444" t="s">
        <v>4559</v>
      </c>
      <c r="H444" t="s">
        <v>3730</v>
      </c>
      <c r="I444" t="s">
        <v>32</v>
      </c>
      <c r="J444" s="8">
        <v>44184</v>
      </c>
      <c r="K444" s="6" t="str">
        <f t="shared" si="30"/>
        <v>2020</v>
      </c>
      <c r="L444" s="6" t="str">
        <f t="shared" si="31"/>
        <v>Dec</v>
      </c>
      <c r="M444">
        <v>36</v>
      </c>
      <c r="N444" s="10">
        <f t="shared" si="32"/>
        <v>3.49</v>
      </c>
      <c r="O444">
        <f t="shared" si="33"/>
        <v>20</v>
      </c>
      <c r="P444">
        <v>0.5</v>
      </c>
      <c r="Q444" s="12">
        <f>Table1[[#This Row],[Quantity]]*Table1[[#This Row],[Case Size]]</f>
        <v>720</v>
      </c>
      <c r="R444" s="10">
        <f>Table1[[#This Row],[ Sales Volume]]*Table1[[#This Row],[Cost]]</f>
        <v>2512.8000000000002</v>
      </c>
      <c r="S444" s="10">
        <f>Table1[[#This Row],[Sales Values]]-(Table1[[#This Row],[Sales Values]]*0.25)</f>
        <v>1884.6000000000001</v>
      </c>
      <c r="T444" s="10">
        <f>Table1[[#This Row],[Manufacturing Cost]]-Table1[[#This Row],[Delivery Cost]]</f>
        <v>1866.6000000000001</v>
      </c>
      <c r="U444" s="10">
        <f>Table1[[#This Row],[Quantity]]*Table1[[#This Row],[Delivery]]</f>
        <v>18</v>
      </c>
      <c r="V444" s="10">
        <f>Table1[[#This Row],[Sales Values]]-Table1[[#This Row],[Manufacturing Cost]]</f>
        <v>628.20000000000005</v>
      </c>
      <c r="W444" s="13">
        <f>Table1[[#This Row],[Profit]]/Table1[[#This Row],[Sales Values]]</f>
        <v>0.25</v>
      </c>
      <c r="X444" s="10">
        <v>14.95</v>
      </c>
      <c r="Y444" s="14">
        <f>IF(AND(Table1[[#This Row],[Quantity]]&gt;20,Table1[[#This Row],[Quantity]]&lt;=50),3%,IF(AND(Table1[[#This Row],[Quantity]]&gt;50,Table1[[#This Row],[Quantity]]&lt;=100),5%,IF(Table1[[#This Row],[Quantity]]&gt;100,7%,0)))</f>
        <v>0.03</v>
      </c>
      <c r="Z444" s="10">
        <f>Table1[[#This Row],[Sales Values]]*(1-Table1[[#This Row],[Discount]])</f>
        <v>2437.4160000000002</v>
      </c>
      <c r="AA444" s="10">
        <f>Table1[[#This Row],[Sales Values]]+(Table1[[#This Row],[Sales Values]]*1.05%)</f>
        <v>2539.1844000000001</v>
      </c>
      <c r="AB444" s="10">
        <f>Table1[[#This Row],[Sales Values]]*1.05</f>
        <v>2638.4400000000005</v>
      </c>
      <c r="AC444" s="10" t="str">
        <f t="shared" si="34"/>
        <v>Superwossname</v>
      </c>
      <c r="AD444" t="s">
        <v>101</v>
      </c>
    </row>
    <row r="445" spans="1:30" x14ac:dyDescent="0.3">
      <c r="A445">
        <v>1525</v>
      </c>
      <c r="B445" t="s">
        <v>4564</v>
      </c>
      <c r="C445" t="s">
        <v>1211</v>
      </c>
      <c r="D445" t="s">
        <v>51</v>
      </c>
      <c r="E445" t="s">
        <v>16</v>
      </c>
      <c r="F445">
        <v>60</v>
      </c>
      <c r="G445" t="s">
        <v>4565</v>
      </c>
      <c r="H445" t="s">
        <v>2008</v>
      </c>
      <c r="I445" t="s">
        <v>129</v>
      </c>
      <c r="J445" s="8">
        <v>44856</v>
      </c>
      <c r="K445" s="6" t="str">
        <f t="shared" si="30"/>
        <v>2022</v>
      </c>
      <c r="L445" s="6" t="str">
        <f t="shared" si="31"/>
        <v>Oct</v>
      </c>
      <c r="M445">
        <v>77</v>
      </c>
      <c r="N445" s="10">
        <f t="shared" si="32"/>
        <v>2.0099999999999998</v>
      </c>
      <c r="O445">
        <f t="shared" si="33"/>
        <v>20</v>
      </c>
      <c r="P445">
        <v>0.5</v>
      </c>
      <c r="Q445" s="11">
        <f>Table1[[#This Row],[Quantity]]*Table1[[#This Row],[Case Size]]</f>
        <v>1540</v>
      </c>
      <c r="R445" s="10">
        <f>Table1[[#This Row],[ Sales Volume]]*Table1[[#This Row],[Cost]]</f>
        <v>3095.3999999999996</v>
      </c>
      <c r="S445" s="10">
        <f>Table1[[#This Row],[Sales Values]]-(Table1[[#This Row],[Sales Values]]*0.25)</f>
        <v>2321.5499999999997</v>
      </c>
      <c r="T445" s="10">
        <f>Table1[[#This Row],[Manufacturing Cost]]-Table1[[#This Row],[Delivery Cost]]</f>
        <v>2283.0499999999997</v>
      </c>
      <c r="U445" s="10">
        <f>Table1[[#This Row],[Quantity]]*Table1[[#This Row],[Delivery]]</f>
        <v>38.5</v>
      </c>
      <c r="V445" s="10">
        <f>Table1[[#This Row],[Sales Values]]-Table1[[#This Row],[Manufacturing Cost]]</f>
        <v>773.84999999999991</v>
      </c>
      <c r="W445" s="13">
        <f>Table1[[#This Row],[Profit]]/Table1[[#This Row],[Sales Values]]</f>
        <v>0.25</v>
      </c>
      <c r="X445" s="10">
        <v>14.95</v>
      </c>
      <c r="Y445" s="14">
        <f>IF(AND(Table1[[#This Row],[Quantity]]&gt;20,Table1[[#This Row],[Quantity]]&lt;=50),3%,IF(AND(Table1[[#This Row],[Quantity]]&gt;50,Table1[[#This Row],[Quantity]]&lt;=100),5%,IF(Table1[[#This Row],[Quantity]]&gt;100,7%,0)))</f>
        <v>0.05</v>
      </c>
      <c r="Z445" s="10">
        <f>Table1[[#This Row],[Sales Values]]*(1-Table1[[#This Row],[Discount]])</f>
        <v>2940.6299999999997</v>
      </c>
      <c r="AA445" s="10">
        <f>Table1[[#This Row],[Sales Values]]+(Table1[[#This Row],[Sales Values]]*1.05%)</f>
        <v>3127.9016999999994</v>
      </c>
      <c r="AB445" s="10">
        <f>Table1[[#This Row],[Sales Values]]*1.05</f>
        <v>3250.1699999999996</v>
      </c>
      <c r="AC445" s="10" t="str">
        <f t="shared" si="34"/>
        <v>Hyperwotsit</v>
      </c>
      <c r="AD445" t="s">
        <v>20</v>
      </c>
    </row>
    <row r="446" spans="1:30" x14ac:dyDescent="0.3">
      <c r="A446">
        <v>1530</v>
      </c>
      <c r="B446" t="s">
        <v>3787</v>
      </c>
      <c r="C446" t="s">
        <v>4574</v>
      </c>
      <c r="D446" t="s">
        <v>28</v>
      </c>
      <c r="E446" t="s">
        <v>29</v>
      </c>
      <c r="F446">
        <v>30</v>
      </c>
      <c r="G446" t="s">
        <v>4575</v>
      </c>
      <c r="H446" t="s">
        <v>1206</v>
      </c>
      <c r="I446" t="s">
        <v>294</v>
      </c>
      <c r="J446" s="8">
        <v>43887</v>
      </c>
      <c r="K446" s="6" t="str">
        <f t="shared" si="30"/>
        <v>2020</v>
      </c>
      <c r="L446" s="6" t="str">
        <f t="shared" si="31"/>
        <v>Feb</v>
      </c>
      <c r="M446">
        <v>26</v>
      </c>
      <c r="N446" s="10">
        <f t="shared" si="32"/>
        <v>1.89</v>
      </c>
      <c r="O446">
        <f t="shared" si="33"/>
        <v>18</v>
      </c>
      <c r="P446">
        <v>0.5</v>
      </c>
      <c r="Q446" s="12">
        <f>Table1[[#This Row],[Quantity]]*Table1[[#This Row],[Case Size]]</f>
        <v>468</v>
      </c>
      <c r="R446" s="10">
        <f>Table1[[#This Row],[ Sales Volume]]*Table1[[#This Row],[Cost]]</f>
        <v>884.52</v>
      </c>
      <c r="S446" s="10">
        <f>Table1[[#This Row],[Sales Values]]-(Table1[[#This Row],[Sales Values]]*0.25)</f>
        <v>663.39</v>
      </c>
      <c r="T446" s="10">
        <f>Table1[[#This Row],[Manufacturing Cost]]-Table1[[#This Row],[Delivery Cost]]</f>
        <v>650.39</v>
      </c>
      <c r="U446" s="10">
        <f>Table1[[#This Row],[Quantity]]*Table1[[#This Row],[Delivery]]</f>
        <v>13</v>
      </c>
      <c r="V446" s="10">
        <f>Table1[[#This Row],[Sales Values]]-Table1[[#This Row],[Manufacturing Cost]]</f>
        <v>221.13</v>
      </c>
      <c r="W446" s="13">
        <f>Table1[[#This Row],[Profit]]/Table1[[#This Row],[Sales Values]]</f>
        <v>0.25</v>
      </c>
      <c r="X446" s="10">
        <v>14.95</v>
      </c>
      <c r="Y446" s="14">
        <f>IF(AND(Table1[[#This Row],[Quantity]]&gt;20,Table1[[#This Row],[Quantity]]&lt;=50),3%,IF(AND(Table1[[#This Row],[Quantity]]&gt;50,Table1[[#This Row],[Quantity]]&lt;=100),5%,IF(Table1[[#This Row],[Quantity]]&gt;100,7%,0)))</f>
        <v>0.03</v>
      </c>
      <c r="Z446" s="10">
        <f>Table1[[#This Row],[Sales Values]]*(1-Table1[[#This Row],[Discount]])</f>
        <v>857.98439999999994</v>
      </c>
      <c r="AA446" s="10">
        <f>Table1[[#This Row],[Sales Values]]+(Table1[[#This Row],[Sales Values]]*1.05%)</f>
        <v>893.80745999999999</v>
      </c>
      <c r="AB446" s="10">
        <f>Table1[[#This Row],[Sales Values]]*1.05</f>
        <v>928.74599999999998</v>
      </c>
      <c r="AC446" s="10" t="str">
        <f t="shared" si="34"/>
        <v>Gigastuff</v>
      </c>
      <c r="AD446" t="s">
        <v>45</v>
      </c>
    </row>
    <row r="447" spans="1:30" x14ac:dyDescent="0.3">
      <c r="A447">
        <v>1534</v>
      </c>
      <c r="B447" t="s">
        <v>3170</v>
      </c>
      <c r="C447" t="s">
        <v>4583</v>
      </c>
      <c r="D447" t="s">
        <v>51</v>
      </c>
      <c r="E447" t="s">
        <v>16</v>
      </c>
      <c r="F447">
        <v>90</v>
      </c>
      <c r="G447" t="s">
        <v>4584</v>
      </c>
      <c r="H447" t="s">
        <v>4585</v>
      </c>
      <c r="I447" t="s">
        <v>25</v>
      </c>
      <c r="J447" s="8">
        <v>44136</v>
      </c>
      <c r="K447" s="6" t="str">
        <f t="shared" si="30"/>
        <v>2020</v>
      </c>
      <c r="L447" s="6" t="str">
        <f t="shared" si="31"/>
        <v>Nov</v>
      </c>
      <c r="M447">
        <v>83</v>
      </c>
      <c r="N447" s="10">
        <f t="shared" si="32"/>
        <v>2.0099999999999998</v>
      </c>
      <c r="O447">
        <f t="shared" si="33"/>
        <v>20</v>
      </c>
      <c r="P447">
        <v>0.5</v>
      </c>
      <c r="Q447" s="12">
        <f>Table1[[#This Row],[Quantity]]*Table1[[#This Row],[Case Size]]</f>
        <v>1660</v>
      </c>
      <c r="R447" s="10">
        <f>Table1[[#This Row],[ Sales Volume]]*Table1[[#This Row],[Cost]]</f>
        <v>3336.5999999999995</v>
      </c>
      <c r="S447" s="10">
        <f>Table1[[#This Row],[Sales Values]]-(Table1[[#This Row],[Sales Values]]*0.25)</f>
        <v>2502.4499999999998</v>
      </c>
      <c r="T447" s="10">
        <f>Table1[[#This Row],[Manufacturing Cost]]-Table1[[#This Row],[Delivery Cost]]</f>
        <v>2460.9499999999998</v>
      </c>
      <c r="U447" s="10">
        <f>Table1[[#This Row],[Quantity]]*Table1[[#This Row],[Delivery]]</f>
        <v>41.5</v>
      </c>
      <c r="V447" s="10">
        <f>Table1[[#This Row],[Sales Values]]-Table1[[#This Row],[Manufacturing Cost]]</f>
        <v>834.14999999999964</v>
      </c>
      <c r="W447" s="13">
        <f>Table1[[#This Row],[Profit]]/Table1[[#This Row],[Sales Values]]</f>
        <v>0.24999999999999994</v>
      </c>
      <c r="X447" s="10">
        <v>14.95</v>
      </c>
      <c r="Y447" s="14">
        <f>IF(AND(Table1[[#This Row],[Quantity]]&gt;20,Table1[[#This Row],[Quantity]]&lt;=50),3%,IF(AND(Table1[[#This Row],[Quantity]]&gt;50,Table1[[#This Row],[Quantity]]&lt;=100),5%,IF(Table1[[#This Row],[Quantity]]&gt;100,7%,0)))</f>
        <v>0.05</v>
      </c>
      <c r="Z447" s="10">
        <f>Table1[[#This Row],[Sales Values]]*(1-Table1[[#This Row],[Discount]])</f>
        <v>3169.7699999999995</v>
      </c>
      <c r="AA447" s="10">
        <f>Table1[[#This Row],[Sales Values]]+(Table1[[#This Row],[Sales Values]]*1.05%)</f>
        <v>3371.6342999999993</v>
      </c>
      <c r="AB447" s="10">
        <f>Table1[[#This Row],[Sales Values]]*1.05</f>
        <v>3503.4299999999994</v>
      </c>
      <c r="AC447" s="10" t="str">
        <f t="shared" si="34"/>
        <v>Hyperwotsit</v>
      </c>
      <c r="AD447" t="s">
        <v>20</v>
      </c>
    </row>
    <row r="448" spans="1:30" x14ac:dyDescent="0.3">
      <c r="A448">
        <v>1536</v>
      </c>
      <c r="B448" t="s">
        <v>4588</v>
      </c>
      <c r="C448" t="s">
        <v>2349</v>
      </c>
      <c r="D448" t="s">
        <v>15</v>
      </c>
      <c r="E448" t="s">
        <v>16</v>
      </c>
      <c r="F448">
        <v>60</v>
      </c>
      <c r="G448" t="s">
        <v>4589</v>
      </c>
      <c r="H448" t="s">
        <v>818</v>
      </c>
      <c r="I448" t="s">
        <v>819</v>
      </c>
      <c r="J448" s="8">
        <v>44876</v>
      </c>
      <c r="K448" s="6" t="str">
        <f t="shared" si="30"/>
        <v>2022</v>
      </c>
      <c r="L448" s="6" t="str">
        <f t="shared" si="31"/>
        <v>Nov</v>
      </c>
      <c r="M448">
        <v>62</v>
      </c>
      <c r="N448" s="10">
        <f t="shared" si="32"/>
        <v>2.0099999999999998</v>
      </c>
      <c r="O448">
        <f t="shared" si="33"/>
        <v>20</v>
      </c>
      <c r="P448">
        <v>0.5</v>
      </c>
      <c r="Q448" s="11">
        <f>Table1[[#This Row],[Quantity]]*Table1[[#This Row],[Case Size]]</f>
        <v>1240</v>
      </c>
      <c r="R448" s="10">
        <f>Table1[[#This Row],[ Sales Volume]]*Table1[[#This Row],[Cost]]</f>
        <v>2492.3999999999996</v>
      </c>
      <c r="S448" s="10">
        <f>Table1[[#This Row],[Sales Values]]-(Table1[[#This Row],[Sales Values]]*0.25)</f>
        <v>1869.2999999999997</v>
      </c>
      <c r="T448" s="10">
        <f>Table1[[#This Row],[Manufacturing Cost]]-Table1[[#This Row],[Delivery Cost]]</f>
        <v>1838.2999999999997</v>
      </c>
      <c r="U448" s="10">
        <f>Table1[[#This Row],[Quantity]]*Table1[[#This Row],[Delivery]]</f>
        <v>31</v>
      </c>
      <c r="V448" s="10">
        <f>Table1[[#This Row],[Sales Values]]-Table1[[#This Row],[Manufacturing Cost]]</f>
        <v>623.09999999999991</v>
      </c>
      <c r="W448" s="13">
        <f>Table1[[#This Row],[Profit]]/Table1[[#This Row],[Sales Values]]</f>
        <v>0.25</v>
      </c>
      <c r="X448" s="10">
        <v>14.95</v>
      </c>
      <c r="Y448" s="14">
        <f>IF(AND(Table1[[#This Row],[Quantity]]&gt;20,Table1[[#This Row],[Quantity]]&lt;=50),3%,IF(AND(Table1[[#This Row],[Quantity]]&gt;50,Table1[[#This Row],[Quantity]]&lt;=100),5%,IF(Table1[[#This Row],[Quantity]]&gt;100,7%,0)))</f>
        <v>0.05</v>
      </c>
      <c r="Z448" s="10">
        <f>Table1[[#This Row],[Sales Values]]*(1-Table1[[#This Row],[Discount]])</f>
        <v>2367.7799999999997</v>
      </c>
      <c r="AA448" s="10">
        <f>Table1[[#This Row],[Sales Values]]+(Table1[[#This Row],[Sales Values]]*1.05%)</f>
        <v>2518.5701999999997</v>
      </c>
      <c r="AB448" s="10">
        <f>Table1[[#This Row],[Sales Values]]*1.05</f>
        <v>2617.0199999999995</v>
      </c>
      <c r="AC448" s="10" t="str">
        <f t="shared" si="34"/>
        <v>Hyperwotsit</v>
      </c>
      <c r="AD448" t="s">
        <v>20</v>
      </c>
    </row>
    <row r="449" spans="1:30" x14ac:dyDescent="0.3">
      <c r="A449">
        <v>1538</v>
      </c>
      <c r="B449" t="s">
        <v>1909</v>
      </c>
      <c r="C449" t="s">
        <v>2127</v>
      </c>
      <c r="D449" t="s">
        <v>28</v>
      </c>
      <c r="E449" t="s">
        <v>29</v>
      </c>
      <c r="F449">
        <v>90</v>
      </c>
      <c r="G449" t="s">
        <v>4593</v>
      </c>
      <c r="H449" t="s">
        <v>4594</v>
      </c>
      <c r="I449" t="s">
        <v>38</v>
      </c>
      <c r="J449" s="8">
        <v>44873</v>
      </c>
      <c r="K449" s="6" t="str">
        <f t="shared" si="30"/>
        <v>2022</v>
      </c>
      <c r="L449" s="6" t="str">
        <f t="shared" si="31"/>
        <v>Nov</v>
      </c>
      <c r="M449">
        <v>89</v>
      </c>
      <c r="N449" s="10">
        <f t="shared" si="32"/>
        <v>2.0099999999999998</v>
      </c>
      <c r="O449">
        <f t="shared" si="33"/>
        <v>20</v>
      </c>
      <c r="P449">
        <v>0.5</v>
      </c>
      <c r="Q449" s="11">
        <f>Table1[[#This Row],[Quantity]]*Table1[[#This Row],[Case Size]]</f>
        <v>1780</v>
      </c>
      <c r="R449" s="10">
        <f>Table1[[#This Row],[ Sales Volume]]*Table1[[#This Row],[Cost]]</f>
        <v>3577.7999999999997</v>
      </c>
      <c r="S449" s="10">
        <f>Table1[[#This Row],[Sales Values]]-(Table1[[#This Row],[Sales Values]]*0.25)</f>
        <v>2683.35</v>
      </c>
      <c r="T449" s="10">
        <f>Table1[[#This Row],[Manufacturing Cost]]-Table1[[#This Row],[Delivery Cost]]</f>
        <v>2638.85</v>
      </c>
      <c r="U449" s="10">
        <f>Table1[[#This Row],[Quantity]]*Table1[[#This Row],[Delivery]]</f>
        <v>44.5</v>
      </c>
      <c r="V449" s="10">
        <f>Table1[[#This Row],[Sales Values]]-Table1[[#This Row],[Manufacturing Cost]]</f>
        <v>894.44999999999982</v>
      </c>
      <c r="W449" s="13">
        <f>Table1[[#This Row],[Profit]]/Table1[[#This Row],[Sales Values]]</f>
        <v>0.24999999999999997</v>
      </c>
      <c r="X449" s="10">
        <v>14.95</v>
      </c>
      <c r="Y449" s="14">
        <f>IF(AND(Table1[[#This Row],[Quantity]]&gt;20,Table1[[#This Row],[Quantity]]&lt;=50),3%,IF(AND(Table1[[#This Row],[Quantity]]&gt;50,Table1[[#This Row],[Quantity]]&lt;=100),5%,IF(Table1[[#This Row],[Quantity]]&gt;100,7%,0)))</f>
        <v>0.05</v>
      </c>
      <c r="Z449" s="10">
        <f>Table1[[#This Row],[Sales Values]]*(1-Table1[[#This Row],[Discount]])</f>
        <v>3398.9099999999994</v>
      </c>
      <c r="AA449" s="10">
        <f>Table1[[#This Row],[Sales Values]]+(Table1[[#This Row],[Sales Values]]*1.05%)</f>
        <v>3615.3668999999995</v>
      </c>
      <c r="AB449" s="10">
        <f>Table1[[#This Row],[Sales Values]]*1.05</f>
        <v>3756.69</v>
      </c>
      <c r="AC449" s="10" t="str">
        <f t="shared" si="34"/>
        <v>Hyperwotsit</v>
      </c>
      <c r="AD449" t="s">
        <v>20</v>
      </c>
    </row>
    <row r="450" spans="1:30" x14ac:dyDescent="0.3">
      <c r="A450">
        <v>1540</v>
      </c>
      <c r="B450" t="s">
        <v>4596</v>
      </c>
      <c r="C450" t="s">
        <v>4079</v>
      </c>
      <c r="D450" t="s">
        <v>28</v>
      </c>
      <c r="E450" t="s">
        <v>29</v>
      </c>
      <c r="F450">
        <v>90</v>
      </c>
      <c r="G450" t="s">
        <v>4597</v>
      </c>
      <c r="H450" t="s">
        <v>4598</v>
      </c>
      <c r="I450" t="s">
        <v>187</v>
      </c>
      <c r="J450" s="8">
        <v>43963</v>
      </c>
      <c r="K450" s="6" t="str">
        <f t="shared" ref="K450:K513" si="35">TEXT(J450, "yyyy")</f>
        <v>2020</v>
      </c>
      <c r="L450" s="6" t="str">
        <f t="shared" ref="L450:L513" si="36">TEXT(J450, "mmm")</f>
        <v>May</v>
      </c>
      <c r="M450">
        <v>72</v>
      </c>
      <c r="N450" s="10">
        <f t="shared" ref="N450:N513" si="37">VLOOKUP(AD450,Codes,3)</f>
        <v>2.0099999999999998</v>
      </c>
      <c r="O450">
        <f t="shared" ref="O450:O513" si="38">VLOOKUP(AD450,Codes,4)</f>
        <v>20</v>
      </c>
      <c r="P450">
        <v>0.5</v>
      </c>
      <c r="Q450" s="12">
        <f>Table1[[#This Row],[Quantity]]*Table1[[#This Row],[Case Size]]</f>
        <v>1440</v>
      </c>
      <c r="R450" s="10">
        <f>Table1[[#This Row],[ Sales Volume]]*Table1[[#This Row],[Cost]]</f>
        <v>2894.3999999999996</v>
      </c>
      <c r="S450" s="10">
        <f>Table1[[#This Row],[Sales Values]]-(Table1[[#This Row],[Sales Values]]*0.25)</f>
        <v>2170.7999999999997</v>
      </c>
      <c r="T450" s="10">
        <f>Table1[[#This Row],[Manufacturing Cost]]-Table1[[#This Row],[Delivery Cost]]</f>
        <v>2134.7999999999997</v>
      </c>
      <c r="U450" s="10">
        <f>Table1[[#This Row],[Quantity]]*Table1[[#This Row],[Delivery]]</f>
        <v>36</v>
      </c>
      <c r="V450" s="10">
        <f>Table1[[#This Row],[Sales Values]]-Table1[[#This Row],[Manufacturing Cost]]</f>
        <v>723.59999999999991</v>
      </c>
      <c r="W450" s="13">
        <f>Table1[[#This Row],[Profit]]/Table1[[#This Row],[Sales Values]]</f>
        <v>0.25</v>
      </c>
      <c r="X450" s="10">
        <v>14.95</v>
      </c>
      <c r="Y450" s="14">
        <f>IF(AND(Table1[[#This Row],[Quantity]]&gt;20,Table1[[#This Row],[Quantity]]&lt;=50),3%,IF(AND(Table1[[#This Row],[Quantity]]&gt;50,Table1[[#This Row],[Quantity]]&lt;=100),5%,IF(Table1[[#This Row],[Quantity]]&gt;100,7%,0)))</f>
        <v>0.05</v>
      </c>
      <c r="Z450" s="10">
        <f>Table1[[#This Row],[Sales Values]]*(1-Table1[[#This Row],[Discount]])</f>
        <v>2749.6799999999994</v>
      </c>
      <c r="AA450" s="10">
        <f>Table1[[#This Row],[Sales Values]]+(Table1[[#This Row],[Sales Values]]*1.05%)</f>
        <v>2924.7911999999997</v>
      </c>
      <c r="AB450" s="10">
        <f>Table1[[#This Row],[Sales Values]]*1.05</f>
        <v>3039.12</v>
      </c>
      <c r="AC450" s="10" t="str">
        <f t="shared" ref="AC450:AC513" si="39">VLOOKUP(AD450,Codes,2)</f>
        <v>Hyperwotsit</v>
      </c>
      <c r="AD450" t="s">
        <v>20</v>
      </c>
    </row>
    <row r="451" spans="1:30" x14ac:dyDescent="0.3">
      <c r="A451">
        <v>1543</v>
      </c>
      <c r="B451" t="s">
        <v>4602</v>
      </c>
      <c r="C451" t="s">
        <v>4603</v>
      </c>
      <c r="D451" t="s">
        <v>15</v>
      </c>
      <c r="E451" t="s">
        <v>16</v>
      </c>
      <c r="F451">
        <v>30</v>
      </c>
      <c r="G451" t="s">
        <v>4604</v>
      </c>
      <c r="H451" t="s">
        <v>849</v>
      </c>
      <c r="I451" t="s">
        <v>124</v>
      </c>
      <c r="J451" s="8">
        <v>44331</v>
      </c>
      <c r="K451" s="6" t="str">
        <f t="shared" si="35"/>
        <v>2021</v>
      </c>
      <c r="L451" s="6" t="str">
        <f t="shared" si="36"/>
        <v>May</v>
      </c>
      <c r="M451">
        <v>86</v>
      </c>
      <c r="N451" s="10">
        <f t="shared" si="37"/>
        <v>1.89</v>
      </c>
      <c r="O451">
        <f t="shared" si="38"/>
        <v>18</v>
      </c>
      <c r="P451">
        <v>0.5</v>
      </c>
      <c r="Q451" s="12">
        <f>Table1[[#This Row],[Quantity]]*Table1[[#This Row],[Case Size]]</f>
        <v>1548</v>
      </c>
      <c r="R451" s="10">
        <f>Table1[[#This Row],[ Sales Volume]]*Table1[[#This Row],[Cost]]</f>
        <v>2925.72</v>
      </c>
      <c r="S451" s="10">
        <f>Table1[[#This Row],[Sales Values]]-(Table1[[#This Row],[Sales Values]]*0.25)</f>
        <v>2194.29</v>
      </c>
      <c r="T451" s="10">
        <f>Table1[[#This Row],[Manufacturing Cost]]-Table1[[#This Row],[Delivery Cost]]</f>
        <v>2151.29</v>
      </c>
      <c r="U451" s="10">
        <f>Table1[[#This Row],[Quantity]]*Table1[[#This Row],[Delivery]]</f>
        <v>43</v>
      </c>
      <c r="V451" s="10">
        <f>Table1[[#This Row],[Sales Values]]-Table1[[#This Row],[Manufacturing Cost]]</f>
        <v>731.42999999999984</v>
      </c>
      <c r="W451" s="13">
        <f>Table1[[#This Row],[Profit]]/Table1[[#This Row],[Sales Values]]</f>
        <v>0.24999999999999997</v>
      </c>
      <c r="X451" s="10">
        <v>14.95</v>
      </c>
      <c r="Y451" s="14">
        <f>IF(AND(Table1[[#This Row],[Quantity]]&gt;20,Table1[[#This Row],[Quantity]]&lt;=50),3%,IF(AND(Table1[[#This Row],[Quantity]]&gt;50,Table1[[#This Row],[Quantity]]&lt;=100),5%,IF(Table1[[#This Row],[Quantity]]&gt;100,7%,0)))</f>
        <v>0.05</v>
      </c>
      <c r="Z451" s="10">
        <f>Table1[[#This Row],[Sales Values]]*(1-Table1[[#This Row],[Discount]])</f>
        <v>2779.4339999999997</v>
      </c>
      <c r="AA451" s="10">
        <f>Table1[[#This Row],[Sales Values]]+(Table1[[#This Row],[Sales Values]]*1.05%)</f>
        <v>2956.4400599999999</v>
      </c>
      <c r="AB451" s="10">
        <f>Table1[[#This Row],[Sales Values]]*1.05</f>
        <v>3072.0059999999999</v>
      </c>
      <c r="AC451" s="10" t="str">
        <f t="shared" si="39"/>
        <v>Gigastuff</v>
      </c>
      <c r="AD451" t="s">
        <v>45</v>
      </c>
    </row>
    <row r="452" spans="1:30" x14ac:dyDescent="0.3">
      <c r="A452">
        <v>1550</v>
      </c>
      <c r="B452" t="s">
        <v>4622</v>
      </c>
      <c r="C452" t="s">
        <v>4623</v>
      </c>
      <c r="D452" t="s">
        <v>15</v>
      </c>
      <c r="E452" t="s">
        <v>16</v>
      </c>
      <c r="F452">
        <v>30</v>
      </c>
      <c r="G452" t="s">
        <v>4624</v>
      </c>
      <c r="H452" t="s">
        <v>4214</v>
      </c>
      <c r="I452" t="s">
        <v>187</v>
      </c>
      <c r="J452" s="8">
        <v>44734</v>
      </c>
      <c r="K452" s="6" t="str">
        <f t="shared" si="35"/>
        <v>2022</v>
      </c>
      <c r="L452" s="6" t="str">
        <f t="shared" si="36"/>
        <v>Jun</v>
      </c>
      <c r="M452">
        <v>16</v>
      </c>
      <c r="N452" s="10">
        <f t="shared" si="37"/>
        <v>2.0099999999999998</v>
      </c>
      <c r="O452">
        <f t="shared" si="38"/>
        <v>20</v>
      </c>
      <c r="P452">
        <v>0.5</v>
      </c>
      <c r="Q452" s="11">
        <f>Table1[[#This Row],[Quantity]]*Table1[[#This Row],[Case Size]]</f>
        <v>320</v>
      </c>
      <c r="R452" s="10">
        <f>Table1[[#This Row],[ Sales Volume]]*Table1[[#This Row],[Cost]]</f>
        <v>643.19999999999993</v>
      </c>
      <c r="S452" s="10">
        <f>Table1[[#This Row],[Sales Values]]-(Table1[[#This Row],[Sales Values]]*0.25)</f>
        <v>482.4</v>
      </c>
      <c r="T452" s="10">
        <f>Table1[[#This Row],[Manufacturing Cost]]-Table1[[#This Row],[Delivery Cost]]</f>
        <v>474.4</v>
      </c>
      <c r="U452" s="10">
        <f>Table1[[#This Row],[Quantity]]*Table1[[#This Row],[Delivery]]</f>
        <v>8</v>
      </c>
      <c r="V452" s="10">
        <f>Table1[[#This Row],[Sales Values]]-Table1[[#This Row],[Manufacturing Cost]]</f>
        <v>160.79999999999995</v>
      </c>
      <c r="W452" s="13">
        <f>Table1[[#This Row],[Profit]]/Table1[[#This Row],[Sales Values]]</f>
        <v>0.24999999999999994</v>
      </c>
      <c r="X452" s="10">
        <v>14.95</v>
      </c>
      <c r="Y452" s="14">
        <f>IF(AND(Table1[[#This Row],[Quantity]]&gt;20,Table1[[#This Row],[Quantity]]&lt;=50),3%,IF(AND(Table1[[#This Row],[Quantity]]&gt;50,Table1[[#This Row],[Quantity]]&lt;=100),5%,IF(Table1[[#This Row],[Quantity]]&gt;100,7%,0)))</f>
        <v>0</v>
      </c>
      <c r="Z452" s="10">
        <f>Table1[[#This Row],[Sales Values]]*(1-Table1[[#This Row],[Discount]])</f>
        <v>643.19999999999993</v>
      </c>
      <c r="AA452" s="10">
        <f>Table1[[#This Row],[Sales Values]]+(Table1[[#This Row],[Sales Values]]*1.05%)</f>
        <v>649.95359999999994</v>
      </c>
      <c r="AB452" s="10">
        <f>Table1[[#This Row],[Sales Values]]*1.05</f>
        <v>675.36</v>
      </c>
      <c r="AC452" s="10" t="str">
        <f t="shared" si="39"/>
        <v>Hyperwotsit</v>
      </c>
      <c r="AD452" t="s">
        <v>20</v>
      </c>
    </row>
    <row r="453" spans="1:30" x14ac:dyDescent="0.3">
      <c r="A453">
        <v>1551</v>
      </c>
      <c r="B453" t="s">
        <v>4625</v>
      </c>
      <c r="C453" t="s">
        <v>4626</v>
      </c>
      <c r="D453" t="s">
        <v>41</v>
      </c>
      <c r="E453" t="s">
        <v>16</v>
      </c>
      <c r="F453">
        <v>30</v>
      </c>
      <c r="G453" t="s">
        <v>14517</v>
      </c>
      <c r="H453" t="s">
        <v>2325</v>
      </c>
      <c r="I453" t="s">
        <v>173</v>
      </c>
      <c r="J453" s="8">
        <v>43983</v>
      </c>
      <c r="K453" s="6" t="str">
        <f t="shared" si="35"/>
        <v>2020</v>
      </c>
      <c r="L453" s="6" t="str">
        <f t="shared" si="36"/>
        <v>Jun</v>
      </c>
      <c r="M453">
        <v>42</v>
      </c>
      <c r="N453" s="10">
        <f t="shared" si="37"/>
        <v>3.49</v>
      </c>
      <c r="O453">
        <f t="shared" si="38"/>
        <v>20</v>
      </c>
      <c r="P453">
        <v>0.5</v>
      </c>
      <c r="Q453" s="12">
        <f>Table1[[#This Row],[Quantity]]*Table1[[#This Row],[Case Size]]</f>
        <v>840</v>
      </c>
      <c r="R453" s="10">
        <f>Table1[[#This Row],[ Sales Volume]]*Table1[[#This Row],[Cost]]</f>
        <v>2931.6000000000004</v>
      </c>
      <c r="S453" s="10">
        <f>Table1[[#This Row],[Sales Values]]-(Table1[[#This Row],[Sales Values]]*0.25)</f>
        <v>2198.7000000000003</v>
      </c>
      <c r="T453" s="10">
        <f>Table1[[#This Row],[Manufacturing Cost]]-Table1[[#This Row],[Delivery Cost]]</f>
        <v>2177.7000000000003</v>
      </c>
      <c r="U453" s="10">
        <f>Table1[[#This Row],[Quantity]]*Table1[[#This Row],[Delivery]]</f>
        <v>21</v>
      </c>
      <c r="V453" s="10">
        <f>Table1[[#This Row],[Sales Values]]-Table1[[#This Row],[Manufacturing Cost]]</f>
        <v>732.90000000000009</v>
      </c>
      <c r="W453" s="13">
        <f>Table1[[#This Row],[Profit]]/Table1[[#This Row],[Sales Values]]</f>
        <v>0.25</v>
      </c>
      <c r="X453" s="10">
        <v>14.95</v>
      </c>
      <c r="Y453" s="14">
        <f>IF(AND(Table1[[#This Row],[Quantity]]&gt;20,Table1[[#This Row],[Quantity]]&lt;=50),3%,IF(AND(Table1[[#This Row],[Quantity]]&gt;50,Table1[[#This Row],[Quantity]]&lt;=100),5%,IF(Table1[[#This Row],[Quantity]]&gt;100,7%,0)))</f>
        <v>0.03</v>
      </c>
      <c r="Z453" s="10">
        <f>Table1[[#This Row],[Sales Values]]*(1-Table1[[#This Row],[Discount]])</f>
        <v>2843.6520000000005</v>
      </c>
      <c r="AA453" s="10">
        <f>Table1[[#This Row],[Sales Values]]+(Table1[[#This Row],[Sales Values]]*1.05%)</f>
        <v>2962.3818000000006</v>
      </c>
      <c r="AB453" s="10">
        <f>Table1[[#This Row],[Sales Values]]*1.05</f>
        <v>3078.1800000000003</v>
      </c>
      <c r="AC453" s="10" t="str">
        <f t="shared" si="39"/>
        <v>Superwossname</v>
      </c>
      <c r="AD453" t="s">
        <v>101</v>
      </c>
    </row>
    <row r="454" spans="1:30" x14ac:dyDescent="0.3">
      <c r="A454">
        <v>1564</v>
      </c>
      <c r="B454" t="s">
        <v>4658</v>
      </c>
      <c r="C454" t="s">
        <v>788</v>
      </c>
      <c r="D454" t="s">
        <v>15</v>
      </c>
      <c r="E454" t="s">
        <v>16</v>
      </c>
      <c r="F454">
        <v>30</v>
      </c>
      <c r="G454" t="s">
        <v>4659</v>
      </c>
      <c r="H454" t="s">
        <v>429</v>
      </c>
      <c r="I454" t="s">
        <v>32</v>
      </c>
      <c r="J454" s="8">
        <v>44051</v>
      </c>
      <c r="K454" s="6" t="str">
        <f t="shared" si="35"/>
        <v>2020</v>
      </c>
      <c r="L454" s="6" t="str">
        <f t="shared" si="36"/>
        <v>Aug</v>
      </c>
      <c r="M454">
        <v>69</v>
      </c>
      <c r="N454" s="10">
        <f t="shared" si="37"/>
        <v>2.0099999999999998</v>
      </c>
      <c r="O454">
        <f t="shared" si="38"/>
        <v>20</v>
      </c>
      <c r="P454">
        <v>0.5</v>
      </c>
      <c r="Q454" s="12">
        <f>Table1[[#This Row],[Quantity]]*Table1[[#This Row],[Case Size]]</f>
        <v>1380</v>
      </c>
      <c r="R454" s="10">
        <f>Table1[[#This Row],[ Sales Volume]]*Table1[[#This Row],[Cost]]</f>
        <v>2773.7999999999997</v>
      </c>
      <c r="S454" s="10">
        <f>Table1[[#This Row],[Sales Values]]-(Table1[[#This Row],[Sales Values]]*0.25)</f>
        <v>2080.35</v>
      </c>
      <c r="T454" s="10">
        <f>Table1[[#This Row],[Manufacturing Cost]]-Table1[[#This Row],[Delivery Cost]]</f>
        <v>2045.85</v>
      </c>
      <c r="U454" s="10">
        <f>Table1[[#This Row],[Quantity]]*Table1[[#This Row],[Delivery]]</f>
        <v>34.5</v>
      </c>
      <c r="V454" s="10">
        <f>Table1[[#This Row],[Sales Values]]-Table1[[#This Row],[Manufacturing Cost]]</f>
        <v>693.44999999999982</v>
      </c>
      <c r="W454" s="13">
        <f>Table1[[#This Row],[Profit]]/Table1[[#This Row],[Sales Values]]</f>
        <v>0.24999999999999997</v>
      </c>
      <c r="X454" s="10">
        <v>14.95</v>
      </c>
      <c r="Y454" s="14">
        <f>IF(AND(Table1[[#This Row],[Quantity]]&gt;20,Table1[[#This Row],[Quantity]]&lt;=50),3%,IF(AND(Table1[[#This Row],[Quantity]]&gt;50,Table1[[#This Row],[Quantity]]&lt;=100),5%,IF(Table1[[#This Row],[Quantity]]&gt;100,7%,0)))</f>
        <v>0.05</v>
      </c>
      <c r="Z454" s="10">
        <f>Table1[[#This Row],[Sales Values]]*(1-Table1[[#This Row],[Discount]])</f>
        <v>2635.1099999999997</v>
      </c>
      <c r="AA454" s="10">
        <f>Table1[[#This Row],[Sales Values]]+(Table1[[#This Row],[Sales Values]]*1.05%)</f>
        <v>2802.9248999999995</v>
      </c>
      <c r="AB454" s="10">
        <f>Table1[[#This Row],[Sales Values]]*1.05</f>
        <v>2912.49</v>
      </c>
      <c r="AC454" s="10" t="str">
        <f t="shared" si="39"/>
        <v>Hyperwotsit</v>
      </c>
      <c r="AD454" t="s">
        <v>20</v>
      </c>
    </row>
    <row r="455" spans="1:30" x14ac:dyDescent="0.3">
      <c r="A455">
        <v>1566</v>
      </c>
      <c r="B455" t="s">
        <v>4663</v>
      </c>
      <c r="C455" t="s">
        <v>4664</v>
      </c>
      <c r="D455" t="s">
        <v>28</v>
      </c>
      <c r="E455" t="s">
        <v>29</v>
      </c>
      <c r="F455">
        <v>90</v>
      </c>
      <c r="G455" t="s">
        <v>4665</v>
      </c>
      <c r="H455" t="s">
        <v>4074</v>
      </c>
      <c r="I455" t="s">
        <v>19</v>
      </c>
      <c r="J455" s="8">
        <v>44116</v>
      </c>
      <c r="K455" s="6" t="str">
        <f t="shared" si="35"/>
        <v>2020</v>
      </c>
      <c r="L455" s="6" t="str">
        <f t="shared" si="36"/>
        <v>Oct</v>
      </c>
      <c r="M455">
        <v>15</v>
      </c>
      <c r="N455" s="10">
        <f t="shared" si="37"/>
        <v>2.0099999999999998</v>
      </c>
      <c r="O455">
        <f t="shared" si="38"/>
        <v>20</v>
      </c>
      <c r="P455">
        <v>0.5</v>
      </c>
      <c r="Q455" s="12">
        <f>Table1[[#This Row],[Quantity]]*Table1[[#This Row],[Case Size]]</f>
        <v>300</v>
      </c>
      <c r="R455" s="10">
        <f>Table1[[#This Row],[ Sales Volume]]*Table1[[#This Row],[Cost]]</f>
        <v>602.99999999999989</v>
      </c>
      <c r="S455" s="10">
        <f>Table1[[#This Row],[Sales Values]]-(Table1[[#This Row],[Sales Values]]*0.25)</f>
        <v>452.24999999999989</v>
      </c>
      <c r="T455" s="10">
        <f>Table1[[#This Row],[Manufacturing Cost]]-Table1[[#This Row],[Delivery Cost]]</f>
        <v>444.74999999999989</v>
      </c>
      <c r="U455" s="10">
        <f>Table1[[#This Row],[Quantity]]*Table1[[#This Row],[Delivery]]</f>
        <v>7.5</v>
      </c>
      <c r="V455" s="10">
        <f>Table1[[#This Row],[Sales Values]]-Table1[[#This Row],[Manufacturing Cost]]</f>
        <v>150.75</v>
      </c>
      <c r="W455" s="13">
        <f>Table1[[#This Row],[Profit]]/Table1[[#This Row],[Sales Values]]</f>
        <v>0.25000000000000006</v>
      </c>
      <c r="X455" s="10">
        <v>14.95</v>
      </c>
      <c r="Y455" s="14">
        <f>IF(AND(Table1[[#This Row],[Quantity]]&gt;20,Table1[[#This Row],[Quantity]]&lt;=50),3%,IF(AND(Table1[[#This Row],[Quantity]]&gt;50,Table1[[#This Row],[Quantity]]&lt;=100),5%,IF(Table1[[#This Row],[Quantity]]&gt;100,7%,0)))</f>
        <v>0</v>
      </c>
      <c r="Z455" s="10">
        <f>Table1[[#This Row],[Sales Values]]*(1-Table1[[#This Row],[Discount]])</f>
        <v>602.99999999999989</v>
      </c>
      <c r="AA455" s="10">
        <f>Table1[[#This Row],[Sales Values]]+(Table1[[#This Row],[Sales Values]]*1.05%)</f>
        <v>609.33149999999989</v>
      </c>
      <c r="AB455" s="10">
        <f>Table1[[#This Row],[Sales Values]]*1.05</f>
        <v>633.14999999999986</v>
      </c>
      <c r="AC455" s="10" t="str">
        <f t="shared" si="39"/>
        <v>Hyperwotsit</v>
      </c>
      <c r="AD455" t="s">
        <v>20</v>
      </c>
    </row>
    <row r="456" spans="1:30" x14ac:dyDescent="0.3">
      <c r="A456">
        <v>1569</v>
      </c>
      <c r="B456" t="s">
        <v>4670</v>
      </c>
      <c r="C456" t="s">
        <v>4671</v>
      </c>
      <c r="D456" t="s">
        <v>28</v>
      </c>
      <c r="E456" t="s">
        <v>29</v>
      </c>
      <c r="F456">
        <v>90</v>
      </c>
      <c r="G456" t="s">
        <v>4672</v>
      </c>
      <c r="H456" t="s">
        <v>4673</v>
      </c>
      <c r="I456" t="s">
        <v>294</v>
      </c>
      <c r="J456" s="8">
        <v>44454</v>
      </c>
      <c r="K456" s="6" t="str">
        <f t="shared" si="35"/>
        <v>2021</v>
      </c>
      <c r="L456" s="6" t="str">
        <f t="shared" si="36"/>
        <v>Sep</v>
      </c>
      <c r="M456">
        <v>58</v>
      </c>
      <c r="N456" s="10">
        <f t="shared" si="37"/>
        <v>2.0099999999999998</v>
      </c>
      <c r="O456">
        <f t="shared" si="38"/>
        <v>20</v>
      </c>
      <c r="P456">
        <v>0.5</v>
      </c>
      <c r="Q456" s="12">
        <f>Table1[[#This Row],[Quantity]]*Table1[[#This Row],[Case Size]]</f>
        <v>1160</v>
      </c>
      <c r="R456" s="10">
        <f>Table1[[#This Row],[ Sales Volume]]*Table1[[#This Row],[Cost]]</f>
        <v>2331.6</v>
      </c>
      <c r="S456" s="10">
        <f>Table1[[#This Row],[Sales Values]]-(Table1[[#This Row],[Sales Values]]*0.25)</f>
        <v>1748.6999999999998</v>
      </c>
      <c r="T456" s="10">
        <f>Table1[[#This Row],[Manufacturing Cost]]-Table1[[#This Row],[Delivery Cost]]</f>
        <v>1719.6999999999998</v>
      </c>
      <c r="U456" s="10">
        <f>Table1[[#This Row],[Quantity]]*Table1[[#This Row],[Delivery]]</f>
        <v>29</v>
      </c>
      <c r="V456" s="10">
        <f>Table1[[#This Row],[Sales Values]]-Table1[[#This Row],[Manufacturing Cost]]</f>
        <v>582.90000000000009</v>
      </c>
      <c r="W456" s="13">
        <f>Table1[[#This Row],[Profit]]/Table1[[#This Row],[Sales Values]]</f>
        <v>0.25000000000000006</v>
      </c>
      <c r="X456" s="10">
        <v>14.95</v>
      </c>
      <c r="Y456" s="14">
        <f>IF(AND(Table1[[#This Row],[Quantity]]&gt;20,Table1[[#This Row],[Quantity]]&lt;=50),3%,IF(AND(Table1[[#This Row],[Quantity]]&gt;50,Table1[[#This Row],[Quantity]]&lt;=100),5%,IF(Table1[[#This Row],[Quantity]]&gt;100,7%,0)))</f>
        <v>0.05</v>
      </c>
      <c r="Z456" s="10">
        <f>Table1[[#This Row],[Sales Values]]*(1-Table1[[#This Row],[Discount]])</f>
        <v>2215.02</v>
      </c>
      <c r="AA456" s="10">
        <f>Table1[[#This Row],[Sales Values]]+(Table1[[#This Row],[Sales Values]]*1.05%)</f>
        <v>2356.0817999999999</v>
      </c>
      <c r="AB456" s="10">
        <f>Table1[[#This Row],[Sales Values]]*1.05</f>
        <v>2448.1799999999998</v>
      </c>
      <c r="AC456" s="10" t="str">
        <f t="shared" si="39"/>
        <v>Hyperwotsit</v>
      </c>
      <c r="AD456" t="s">
        <v>20</v>
      </c>
    </row>
    <row r="457" spans="1:30" x14ac:dyDescent="0.3">
      <c r="A457">
        <v>1574</v>
      </c>
      <c r="B457" t="s">
        <v>397</v>
      </c>
      <c r="C457" t="s">
        <v>4684</v>
      </c>
      <c r="D457" t="s">
        <v>41</v>
      </c>
      <c r="E457" t="s">
        <v>16</v>
      </c>
      <c r="F457">
        <v>90</v>
      </c>
      <c r="G457" t="s">
        <v>13527</v>
      </c>
      <c r="H457" t="s">
        <v>3666</v>
      </c>
      <c r="I457" t="s">
        <v>1483</v>
      </c>
      <c r="J457" s="8">
        <v>44096</v>
      </c>
      <c r="K457" s="6" t="str">
        <f t="shared" si="35"/>
        <v>2020</v>
      </c>
      <c r="L457" s="6" t="str">
        <f t="shared" si="36"/>
        <v>Sep</v>
      </c>
      <c r="M457">
        <v>4</v>
      </c>
      <c r="N457" s="10">
        <f t="shared" si="37"/>
        <v>1.89</v>
      </c>
      <c r="O457">
        <f t="shared" si="38"/>
        <v>18</v>
      </c>
      <c r="P457">
        <v>0.5</v>
      </c>
      <c r="Q457" s="12">
        <f>Table1[[#This Row],[Quantity]]*Table1[[#This Row],[Case Size]]</f>
        <v>72</v>
      </c>
      <c r="R457" s="10">
        <f>Table1[[#This Row],[ Sales Volume]]*Table1[[#This Row],[Cost]]</f>
        <v>136.07999999999998</v>
      </c>
      <c r="S457" s="10">
        <f>Table1[[#This Row],[Sales Values]]-(Table1[[#This Row],[Sales Values]]*0.25)</f>
        <v>102.05999999999999</v>
      </c>
      <c r="T457" s="10">
        <f>Table1[[#This Row],[Manufacturing Cost]]-Table1[[#This Row],[Delivery Cost]]</f>
        <v>100.05999999999999</v>
      </c>
      <c r="U457" s="10">
        <f>Table1[[#This Row],[Quantity]]*Table1[[#This Row],[Delivery]]</f>
        <v>2</v>
      </c>
      <c r="V457" s="10">
        <f>Table1[[#This Row],[Sales Values]]-Table1[[#This Row],[Manufacturing Cost]]</f>
        <v>34.019999999999996</v>
      </c>
      <c r="W457" s="13">
        <f>Table1[[#This Row],[Profit]]/Table1[[#This Row],[Sales Values]]</f>
        <v>0.25</v>
      </c>
      <c r="X457" s="10">
        <v>14.95</v>
      </c>
      <c r="Y457" s="14">
        <f>IF(AND(Table1[[#This Row],[Quantity]]&gt;20,Table1[[#This Row],[Quantity]]&lt;=50),3%,IF(AND(Table1[[#This Row],[Quantity]]&gt;50,Table1[[#This Row],[Quantity]]&lt;=100),5%,IF(Table1[[#This Row],[Quantity]]&gt;100,7%,0)))</f>
        <v>0</v>
      </c>
      <c r="Z457" s="10">
        <f>Table1[[#This Row],[Sales Values]]*(1-Table1[[#This Row],[Discount]])</f>
        <v>136.07999999999998</v>
      </c>
      <c r="AA457" s="10">
        <f>Table1[[#This Row],[Sales Values]]+(Table1[[#This Row],[Sales Values]]*1.05%)</f>
        <v>137.50883999999999</v>
      </c>
      <c r="AB457" s="10">
        <f>Table1[[#This Row],[Sales Values]]*1.05</f>
        <v>142.88399999999999</v>
      </c>
      <c r="AC457" s="10" t="str">
        <f t="shared" si="39"/>
        <v>Gigastuff</v>
      </c>
      <c r="AD457" t="s">
        <v>45</v>
      </c>
    </row>
    <row r="458" spans="1:30" x14ac:dyDescent="0.3">
      <c r="A458">
        <v>1575</v>
      </c>
      <c r="B458" t="s">
        <v>4686</v>
      </c>
      <c r="C458" t="s">
        <v>1857</v>
      </c>
      <c r="D458" t="s">
        <v>51</v>
      </c>
      <c r="E458" t="s">
        <v>16</v>
      </c>
      <c r="F458">
        <v>90</v>
      </c>
      <c r="G458" t="s">
        <v>4687</v>
      </c>
      <c r="H458" t="s">
        <v>2008</v>
      </c>
      <c r="I458" t="s">
        <v>129</v>
      </c>
      <c r="J458" s="8">
        <v>44311</v>
      </c>
      <c r="K458" s="6" t="str">
        <f t="shared" si="35"/>
        <v>2021</v>
      </c>
      <c r="L458" s="6" t="str">
        <f t="shared" si="36"/>
        <v>Apr</v>
      </c>
      <c r="M458">
        <v>80</v>
      </c>
      <c r="N458" s="10">
        <f t="shared" si="37"/>
        <v>1.89</v>
      </c>
      <c r="O458">
        <f t="shared" si="38"/>
        <v>18</v>
      </c>
      <c r="P458">
        <v>0.5</v>
      </c>
      <c r="Q458" s="12">
        <f>Table1[[#This Row],[Quantity]]*Table1[[#This Row],[Case Size]]</f>
        <v>1440</v>
      </c>
      <c r="R458" s="10">
        <f>Table1[[#This Row],[ Sales Volume]]*Table1[[#This Row],[Cost]]</f>
        <v>2721.6</v>
      </c>
      <c r="S458" s="10">
        <f>Table1[[#This Row],[Sales Values]]-(Table1[[#This Row],[Sales Values]]*0.25)</f>
        <v>2041.1999999999998</v>
      </c>
      <c r="T458" s="10">
        <f>Table1[[#This Row],[Manufacturing Cost]]-Table1[[#This Row],[Delivery Cost]]</f>
        <v>2001.1999999999998</v>
      </c>
      <c r="U458" s="10">
        <f>Table1[[#This Row],[Quantity]]*Table1[[#This Row],[Delivery]]</f>
        <v>40</v>
      </c>
      <c r="V458" s="10">
        <f>Table1[[#This Row],[Sales Values]]-Table1[[#This Row],[Manufacturing Cost]]</f>
        <v>680.40000000000009</v>
      </c>
      <c r="W458" s="13">
        <f>Table1[[#This Row],[Profit]]/Table1[[#This Row],[Sales Values]]</f>
        <v>0.25000000000000006</v>
      </c>
      <c r="X458" s="10">
        <v>14.95</v>
      </c>
      <c r="Y458" s="14">
        <f>IF(AND(Table1[[#This Row],[Quantity]]&gt;20,Table1[[#This Row],[Quantity]]&lt;=50),3%,IF(AND(Table1[[#This Row],[Quantity]]&gt;50,Table1[[#This Row],[Quantity]]&lt;=100),5%,IF(Table1[[#This Row],[Quantity]]&gt;100,7%,0)))</f>
        <v>0.05</v>
      </c>
      <c r="Z458" s="10">
        <f>Table1[[#This Row],[Sales Values]]*(1-Table1[[#This Row],[Discount]])</f>
        <v>2585.52</v>
      </c>
      <c r="AA458" s="10">
        <f>Table1[[#This Row],[Sales Values]]+(Table1[[#This Row],[Sales Values]]*1.05%)</f>
        <v>2750.1767999999997</v>
      </c>
      <c r="AB458" s="10">
        <f>Table1[[#This Row],[Sales Values]]*1.05</f>
        <v>2857.68</v>
      </c>
      <c r="AC458" s="10" t="str">
        <f t="shared" si="39"/>
        <v>Gigastuff</v>
      </c>
      <c r="AD458" t="s">
        <v>45</v>
      </c>
    </row>
    <row r="459" spans="1:30" x14ac:dyDescent="0.3">
      <c r="A459">
        <v>1576</v>
      </c>
      <c r="B459" t="s">
        <v>4688</v>
      </c>
      <c r="C459" t="s">
        <v>368</v>
      </c>
      <c r="D459" t="s">
        <v>15</v>
      </c>
      <c r="E459" t="s">
        <v>16</v>
      </c>
      <c r="F459">
        <v>60</v>
      </c>
      <c r="G459" t="s">
        <v>4689</v>
      </c>
      <c r="H459" t="s">
        <v>3288</v>
      </c>
      <c r="I459" t="s">
        <v>32</v>
      </c>
      <c r="J459" s="8">
        <v>44799</v>
      </c>
      <c r="K459" s="6" t="str">
        <f t="shared" si="35"/>
        <v>2022</v>
      </c>
      <c r="L459" s="6" t="str">
        <f t="shared" si="36"/>
        <v>Aug</v>
      </c>
      <c r="M459">
        <v>17</v>
      </c>
      <c r="N459" s="10">
        <f t="shared" si="37"/>
        <v>2.0099999999999998</v>
      </c>
      <c r="O459">
        <f t="shared" si="38"/>
        <v>20</v>
      </c>
      <c r="P459">
        <v>0.5</v>
      </c>
      <c r="Q459" s="11">
        <f>Table1[[#This Row],[Quantity]]*Table1[[#This Row],[Case Size]]</f>
        <v>340</v>
      </c>
      <c r="R459" s="10">
        <f>Table1[[#This Row],[ Sales Volume]]*Table1[[#This Row],[Cost]]</f>
        <v>683.4</v>
      </c>
      <c r="S459" s="10">
        <f>Table1[[#This Row],[Sales Values]]-(Table1[[#This Row],[Sales Values]]*0.25)</f>
        <v>512.54999999999995</v>
      </c>
      <c r="T459" s="10">
        <f>Table1[[#This Row],[Manufacturing Cost]]-Table1[[#This Row],[Delivery Cost]]</f>
        <v>504.04999999999995</v>
      </c>
      <c r="U459" s="10">
        <f>Table1[[#This Row],[Quantity]]*Table1[[#This Row],[Delivery]]</f>
        <v>8.5</v>
      </c>
      <c r="V459" s="10">
        <f>Table1[[#This Row],[Sales Values]]-Table1[[#This Row],[Manufacturing Cost]]</f>
        <v>170.85000000000002</v>
      </c>
      <c r="W459" s="13">
        <f>Table1[[#This Row],[Profit]]/Table1[[#This Row],[Sales Values]]</f>
        <v>0.25000000000000006</v>
      </c>
      <c r="X459" s="10">
        <v>14.95</v>
      </c>
      <c r="Y459" s="14">
        <f>IF(AND(Table1[[#This Row],[Quantity]]&gt;20,Table1[[#This Row],[Quantity]]&lt;=50),3%,IF(AND(Table1[[#This Row],[Quantity]]&gt;50,Table1[[#This Row],[Quantity]]&lt;=100),5%,IF(Table1[[#This Row],[Quantity]]&gt;100,7%,0)))</f>
        <v>0</v>
      </c>
      <c r="Z459" s="10">
        <f>Table1[[#This Row],[Sales Values]]*(1-Table1[[#This Row],[Discount]])</f>
        <v>683.4</v>
      </c>
      <c r="AA459" s="10">
        <f>Table1[[#This Row],[Sales Values]]+(Table1[[#This Row],[Sales Values]]*1.05%)</f>
        <v>690.57569999999998</v>
      </c>
      <c r="AB459" s="10">
        <f>Table1[[#This Row],[Sales Values]]*1.05</f>
        <v>717.57</v>
      </c>
      <c r="AC459" s="10" t="str">
        <f t="shared" si="39"/>
        <v>Hyperwotsit</v>
      </c>
      <c r="AD459" t="s">
        <v>20</v>
      </c>
    </row>
    <row r="460" spans="1:30" x14ac:dyDescent="0.3">
      <c r="A460">
        <v>1581</v>
      </c>
      <c r="B460" t="s">
        <v>4697</v>
      </c>
      <c r="C460" t="s">
        <v>1698</v>
      </c>
      <c r="D460" t="s">
        <v>28</v>
      </c>
      <c r="E460" t="s">
        <v>29</v>
      </c>
      <c r="F460">
        <v>60</v>
      </c>
      <c r="G460" t="s">
        <v>4698</v>
      </c>
      <c r="H460" t="s">
        <v>4699</v>
      </c>
      <c r="I460" t="s">
        <v>32</v>
      </c>
      <c r="J460" s="8">
        <v>43917</v>
      </c>
      <c r="K460" s="6" t="str">
        <f t="shared" si="35"/>
        <v>2020</v>
      </c>
      <c r="L460" s="6" t="str">
        <f t="shared" si="36"/>
        <v>Mar</v>
      </c>
      <c r="M460">
        <v>25</v>
      </c>
      <c r="N460" s="10">
        <f t="shared" si="37"/>
        <v>1.89</v>
      </c>
      <c r="O460">
        <f t="shared" si="38"/>
        <v>18</v>
      </c>
      <c r="P460">
        <v>0.5</v>
      </c>
      <c r="Q460" s="12">
        <f>Table1[[#This Row],[Quantity]]*Table1[[#This Row],[Case Size]]</f>
        <v>450</v>
      </c>
      <c r="R460" s="10">
        <f>Table1[[#This Row],[ Sales Volume]]*Table1[[#This Row],[Cost]]</f>
        <v>850.5</v>
      </c>
      <c r="S460" s="10">
        <f>Table1[[#This Row],[Sales Values]]-(Table1[[#This Row],[Sales Values]]*0.25)</f>
        <v>637.875</v>
      </c>
      <c r="T460" s="10">
        <f>Table1[[#This Row],[Manufacturing Cost]]-Table1[[#This Row],[Delivery Cost]]</f>
        <v>625.375</v>
      </c>
      <c r="U460" s="10">
        <f>Table1[[#This Row],[Quantity]]*Table1[[#This Row],[Delivery]]</f>
        <v>12.5</v>
      </c>
      <c r="V460" s="10">
        <f>Table1[[#This Row],[Sales Values]]-Table1[[#This Row],[Manufacturing Cost]]</f>
        <v>212.625</v>
      </c>
      <c r="W460" s="13">
        <f>Table1[[#This Row],[Profit]]/Table1[[#This Row],[Sales Values]]</f>
        <v>0.25</v>
      </c>
      <c r="X460" s="10">
        <v>14.95</v>
      </c>
      <c r="Y460" s="14">
        <f>IF(AND(Table1[[#This Row],[Quantity]]&gt;20,Table1[[#This Row],[Quantity]]&lt;=50),3%,IF(AND(Table1[[#This Row],[Quantity]]&gt;50,Table1[[#This Row],[Quantity]]&lt;=100),5%,IF(Table1[[#This Row],[Quantity]]&gt;100,7%,0)))</f>
        <v>0.03</v>
      </c>
      <c r="Z460" s="10">
        <f>Table1[[#This Row],[Sales Values]]*(1-Table1[[#This Row],[Discount]])</f>
        <v>824.98500000000001</v>
      </c>
      <c r="AA460" s="10">
        <f>Table1[[#This Row],[Sales Values]]+(Table1[[#This Row],[Sales Values]]*1.05%)</f>
        <v>859.43025</v>
      </c>
      <c r="AB460" s="10">
        <f>Table1[[#This Row],[Sales Values]]*1.05</f>
        <v>893.02500000000009</v>
      </c>
      <c r="AC460" s="10" t="str">
        <f t="shared" si="39"/>
        <v>Gigastuff</v>
      </c>
      <c r="AD460" t="s">
        <v>45</v>
      </c>
    </row>
    <row r="461" spans="1:30" x14ac:dyDescent="0.3">
      <c r="A461">
        <v>1586</v>
      </c>
      <c r="B461" t="s">
        <v>4625</v>
      </c>
      <c r="C461" t="s">
        <v>2382</v>
      </c>
      <c r="D461" t="s">
        <v>92</v>
      </c>
      <c r="E461" t="s">
        <v>29</v>
      </c>
      <c r="F461">
        <v>60</v>
      </c>
      <c r="G461" t="s">
        <v>14391</v>
      </c>
      <c r="H461" t="s">
        <v>2603</v>
      </c>
      <c r="I461" t="s">
        <v>2604</v>
      </c>
      <c r="J461" s="8">
        <v>44197</v>
      </c>
      <c r="K461" s="6" t="str">
        <f t="shared" si="35"/>
        <v>2021</v>
      </c>
      <c r="L461" s="6" t="str">
        <f t="shared" si="36"/>
        <v>Jan</v>
      </c>
      <c r="M461">
        <v>21</v>
      </c>
      <c r="N461" s="10">
        <f t="shared" si="37"/>
        <v>1.89</v>
      </c>
      <c r="O461">
        <f t="shared" si="38"/>
        <v>18</v>
      </c>
      <c r="P461">
        <v>0.5</v>
      </c>
      <c r="Q461" s="12">
        <f>Table1[[#This Row],[Quantity]]*Table1[[#This Row],[Case Size]]</f>
        <v>378</v>
      </c>
      <c r="R461" s="10">
        <f>Table1[[#This Row],[ Sales Volume]]*Table1[[#This Row],[Cost]]</f>
        <v>714.42</v>
      </c>
      <c r="S461" s="10">
        <f>Table1[[#This Row],[Sales Values]]-(Table1[[#This Row],[Sales Values]]*0.25)</f>
        <v>535.81499999999994</v>
      </c>
      <c r="T461" s="10">
        <f>Table1[[#This Row],[Manufacturing Cost]]-Table1[[#This Row],[Delivery Cost]]</f>
        <v>525.31499999999994</v>
      </c>
      <c r="U461" s="10">
        <f>Table1[[#This Row],[Quantity]]*Table1[[#This Row],[Delivery]]</f>
        <v>10.5</v>
      </c>
      <c r="V461" s="10">
        <f>Table1[[#This Row],[Sales Values]]-Table1[[#This Row],[Manufacturing Cost]]</f>
        <v>178.60500000000002</v>
      </c>
      <c r="W461" s="13">
        <f>Table1[[#This Row],[Profit]]/Table1[[#This Row],[Sales Values]]</f>
        <v>0.25000000000000006</v>
      </c>
      <c r="X461" s="10">
        <v>14.95</v>
      </c>
      <c r="Y461" s="14">
        <f>IF(AND(Table1[[#This Row],[Quantity]]&gt;20,Table1[[#This Row],[Quantity]]&lt;=50),3%,IF(AND(Table1[[#This Row],[Quantity]]&gt;50,Table1[[#This Row],[Quantity]]&lt;=100),5%,IF(Table1[[#This Row],[Quantity]]&gt;100,7%,0)))</f>
        <v>0.03</v>
      </c>
      <c r="Z461" s="10">
        <f>Table1[[#This Row],[Sales Values]]*(1-Table1[[#This Row],[Discount]])</f>
        <v>692.98739999999998</v>
      </c>
      <c r="AA461" s="10">
        <f>Table1[[#This Row],[Sales Values]]+(Table1[[#This Row],[Sales Values]]*1.05%)</f>
        <v>721.92140999999992</v>
      </c>
      <c r="AB461" s="10">
        <f>Table1[[#This Row],[Sales Values]]*1.05</f>
        <v>750.14099999999996</v>
      </c>
      <c r="AC461" s="10" t="str">
        <f t="shared" si="39"/>
        <v>Gigastuff</v>
      </c>
      <c r="AD461" t="s">
        <v>45</v>
      </c>
    </row>
    <row r="462" spans="1:30" x14ac:dyDescent="0.3">
      <c r="A462">
        <v>1594</v>
      </c>
      <c r="B462" t="s">
        <v>4724</v>
      </c>
      <c r="C462" t="s">
        <v>4725</v>
      </c>
      <c r="D462" t="s">
        <v>28</v>
      </c>
      <c r="E462" t="s">
        <v>29</v>
      </c>
      <c r="F462">
        <v>30</v>
      </c>
      <c r="G462" t="s">
        <v>4723</v>
      </c>
      <c r="H462" t="s">
        <v>1647</v>
      </c>
      <c r="I462" t="s">
        <v>554</v>
      </c>
      <c r="J462" s="8">
        <v>44236</v>
      </c>
      <c r="K462" s="6" t="str">
        <f t="shared" si="35"/>
        <v>2021</v>
      </c>
      <c r="L462" s="6" t="str">
        <f t="shared" si="36"/>
        <v>Feb</v>
      </c>
      <c r="M462">
        <v>61</v>
      </c>
      <c r="N462" s="10">
        <f t="shared" si="37"/>
        <v>1.89</v>
      </c>
      <c r="O462">
        <f t="shared" si="38"/>
        <v>18</v>
      </c>
      <c r="P462">
        <v>0.5</v>
      </c>
      <c r="Q462" s="12">
        <f>Table1[[#This Row],[Quantity]]*Table1[[#This Row],[Case Size]]</f>
        <v>1098</v>
      </c>
      <c r="R462" s="10">
        <f>Table1[[#This Row],[ Sales Volume]]*Table1[[#This Row],[Cost]]</f>
        <v>2075.2199999999998</v>
      </c>
      <c r="S462" s="10">
        <f>Table1[[#This Row],[Sales Values]]-(Table1[[#This Row],[Sales Values]]*0.25)</f>
        <v>1556.415</v>
      </c>
      <c r="T462" s="10">
        <f>Table1[[#This Row],[Manufacturing Cost]]-Table1[[#This Row],[Delivery Cost]]</f>
        <v>1525.915</v>
      </c>
      <c r="U462" s="10">
        <f>Table1[[#This Row],[Quantity]]*Table1[[#This Row],[Delivery]]</f>
        <v>30.5</v>
      </c>
      <c r="V462" s="10">
        <f>Table1[[#This Row],[Sales Values]]-Table1[[#This Row],[Manufacturing Cost]]</f>
        <v>518.80499999999984</v>
      </c>
      <c r="W462" s="13">
        <f>Table1[[#This Row],[Profit]]/Table1[[#This Row],[Sales Values]]</f>
        <v>0.24999999999999994</v>
      </c>
      <c r="X462" s="10">
        <v>14.95</v>
      </c>
      <c r="Y462" s="14">
        <f>IF(AND(Table1[[#This Row],[Quantity]]&gt;20,Table1[[#This Row],[Quantity]]&lt;=50),3%,IF(AND(Table1[[#This Row],[Quantity]]&gt;50,Table1[[#This Row],[Quantity]]&lt;=100),5%,IF(Table1[[#This Row],[Quantity]]&gt;100,7%,0)))</f>
        <v>0.05</v>
      </c>
      <c r="Z462" s="10">
        <f>Table1[[#This Row],[Sales Values]]*(1-Table1[[#This Row],[Discount]])</f>
        <v>1971.4589999999996</v>
      </c>
      <c r="AA462" s="10">
        <f>Table1[[#This Row],[Sales Values]]+(Table1[[#This Row],[Sales Values]]*1.05%)</f>
        <v>2097.00981</v>
      </c>
      <c r="AB462" s="10">
        <f>Table1[[#This Row],[Sales Values]]*1.05</f>
        <v>2178.9809999999998</v>
      </c>
      <c r="AC462" s="10" t="str">
        <f t="shared" si="39"/>
        <v>Gigastuff</v>
      </c>
      <c r="AD462" t="s">
        <v>45</v>
      </c>
    </row>
    <row r="463" spans="1:30" x14ac:dyDescent="0.3">
      <c r="A463">
        <v>1596</v>
      </c>
      <c r="B463" t="s">
        <v>4730</v>
      </c>
      <c r="C463" t="s">
        <v>4490</v>
      </c>
      <c r="D463" t="s">
        <v>41</v>
      </c>
      <c r="E463" t="s">
        <v>16</v>
      </c>
      <c r="F463">
        <v>90</v>
      </c>
      <c r="G463" t="s">
        <v>4731</v>
      </c>
      <c r="H463" t="s">
        <v>2753</v>
      </c>
      <c r="I463" t="s">
        <v>124</v>
      </c>
      <c r="J463" s="8">
        <v>44123</v>
      </c>
      <c r="K463" s="6" t="str">
        <f t="shared" si="35"/>
        <v>2020</v>
      </c>
      <c r="L463" s="6" t="str">
        <f t="shared" si="36"/>
        <v>Oct</v>
      </c>
      <c r="M463">
        <v>62</v>
      </c>
      <c r="N463" s="10">
        <f t="shared" si="37"/>
        <v>3.49</v>
      </c>
      <c r="O463">
        <f t="shared" si="38"/>
        <v>20</v>
      </c>
      <c r="P463">
        <v>0.5</v>
      </c>
      <c r="Q463" s="12">
        <f>Table1[[#This Row],[Quantity]]*Table1[[#This Row],[Case Size]]</f>
        <v>1240</v>
      </c>
      <c r="R463" s="10">
        <f>Table1[[#This Row],[ Sales Volume]]*Table1[[#This Row],[Cost]]</f>
        <v>4327.6000000000004</v>
      </c>
      <c r="S463" s="10">
        <f>Table1[[#This Row],[Sales Values]]-(Table1[[#This Row],[Sales Values]]*0.25)</f>
        <v>3245.7000000000003</v>
      </c>
      <c r="T463" s="10">
        <f>Table1[[#This Row],[Manufacturing Cost]]-Table1[[#This Row],[Delivery Cost]]</f>
        <v>3214.7000000000003</v>
      </c>
      <c r="U463" s="10">
        <f>Table1[[#This Row],[Quantity]]*Table1[[#This Row],[Delivery]]</f>
        <v>31</v>
      </c>
      <c r="V463" s="10">
        <f>Table1[[#This Row],[Sales Values]]-Table1[[#This Row],[Manufacturing Cost]]</f>
        <v>1081.9000000000001</v>
      </c>
      <c r="W463" s="13">
        <f>Table1[[#This Row],[Profit]]/Table1[[#This Row],[Sales Values]]</f>
        <v>0.25</v>
      </c>
      <c r="X463" s="10">
        <v>14.95</v>
      </c>
      <c r="Y463" s="14">
        <f>IF(AND(Table1[[#This Row],[Quantity]]&gt;20,Table1[[#This Row],[Quantity]]&lt;=50),3%,IF(AND(Table1[[#This Row],[Quantity]]&gt;50,Table1[[#This Row],[Quantity]]&lt;=100),5%,IF(Table1[[#This Row],[Quantity]]&gt;100,7%,0)))</f>
        <v>0.05</v>
      </c>
      <c r="Z463" s="10">
        <f>Table1[[#This Row],[Sales Values]]*(1-Table1[[#This Row],[Discount]])</f>
        <v>4111.22</v>
      </c>
      <c r="AA463" s="10">
        <f>Table1[[#This Row],[Sales Values]]+(Table1[[#This Row],[Sales Values]]*1.05%)</f>
        <v>4373.0398000000005</v>
      </c>
      <c r="AB463" s="10">
        <f>Table1[[#This Row],[Sales Values]]*1.05</f>
        <v>4543.9800000000005</v>
      </c>
      <c r="AC463" s="10" t="str">
        <f t="shared" si="39"/>
        <v>Superwossname</v>
      </c>
      <c r="AD463" t="s">
        <v>101</v>
      </c>
    </row>
    <row r="464" spans="1:30" x14ac:dyDescent="0.3">
      <c r="A464">
        <v>1601</v>
      </c>
      <c r="B464" t="s">
        <v>4737</v>
      </c>
      <c r="C464" t="s">
        <v>3022</v>
      </c>
      <c r="D464" t="s">
        <v>28</v>
      </c>
      <c r="E464" t="s">
        <v>29</v>
      </c>
      <c r="F464">
        <v>30</v>
      </c>
      <c r="G464" t="s">
        <v>4738</v>
      </c>
      <c r="H464" t="s">
        <v>4739</v>
      </c>
      <c r="I464" t="s">
        <v>59</v>
      </c>
      <c r="J464" s="8">
        <v>44002</v>
      </c>
      <c r="K464" s="6" t="str">
        <f t="shared" si="35"/>
        <v>2020</v>
      </c>
      <c r="L464" s="6" t="str">
        <f t="shared" si="36"/>
        <v>Jun</v>
      </c>
      <c r="M464">
        <v>47</v>
      </c>
      <c r="N464" s="10">
        <f t="shared" si="37"/>
        <v>2.0099999999999998</v>
      </c>
      <c r="O464">
        <f t="shared" si="38"/>
        <v>20</v>
      </c>
      <c r="P464">
        <v>0.5</v>
      </c>
      <c r="Q464" s="12">
        <f>Table1[[#This Row],[Quantity]]*Table1[[#This Row],[Case Size]]</f>
        <v>940</v>
      </c>
      <c r="R464" s="10">
        <f>Table1[[#This Row],[ Sales Volume]]*Table1[[#This Row],[Cost]]</f>
        <v>1889.3999999999999</v>
      </c>
      <c r="S464" s="10">
        <f>Table1[[#This Row],[Sales Values]]-(Table1[[#This Row],[Sales Values]]*0.25)</f>
        <v>1417.05</v>
      </c>
      <c r="T464" s="10">
        <f>Table1[[#This Row],[Manufacturing Cost]]-Table1[[#This Row],[Delivery Cost]]</f>
        <v>1393.55</v>
      </c>
      <c r="U464" s="10">
        <f>Table1[[#This Row],[Quantity]]*Table1[[#This Row],[Delivery]]</f>
        <v>23.5</v>
      </c>
      <c r="V464" s="10">
        <f>Table1[[#This Row],[Sales Values]]-Table1[[#This Row],[Manufacturing Cost]]</f>
        <v>472.34999999999991</v>
      </c>
      <c r="W464" s="13">
        <f>Table1[[#This Row],[Profit]]/Table1[[#This Row],[Sales Values]]</f>
        <v>0.24999999999999997</v>
      </c>
      <c r="X464" s="10">
        <v>14.95</v>
      </c>
      <c r="Y464" s="14">
        <f>IF(AND(Table1[[#This Row],[Quantity]]&gt;20,Table1[[#This Row],[Quantity]]&lt;=50),3%,IF(AND(Table1[[#This Row],[Quantity]]&gt;50,Table1[[#This Row],[Quantity]]&lt;=100),5%,IF(Table1[[#This Row],[Quantity]]&gt;100,7%,0)))</f>
        <v>0.03</v>
      </c>
      <c r="Z464" s="10">
        <f>Table1[[#This Row],[Sales Values]]*(1-Table1[[#This Row],[Discount]])</f>
        <v>1832.7179999999998</v>
      </c>
      <c r="AA464" s="10">
        <f>Table1[[#This Row],[Sales Values]]+(Table1[[#This Row],[Sales Values]]*1.05%)</f>
        <v>1909.2386999999999</v>
      </c>
      <c r="AB464" s="10">
        <f>Table1[[#This Row],[Sales Values]]*1.05</f>
        <v>1983.87</v>
      </c>
      <c r="AC464" s="10" t="str">
        <f t="shared" si="39"/>
        <v>Hyperwotsit</v>
      </c>
      <c r="AD464" t="s">
        <v>20</v>
      </c>
    </row>
    <row r="465" spans="1:30" x14ac:dyDescent="0.3">
      <c r="A465">
        <v>1609</v>
      </c>
      <c r="B465" t="s">
        <v>4499</v>
      </c>
      <c r="C465" t="s">
        <v>4755</v>
      </c>
      <c r="D465" t="s">
        <v>28</v>
      </c>
      <c r="E465" t="s">
        <v>29</v>
      </c>
      <c r="F465">
        <v>30</v>
      </c>
      <c r="G465" t="s">
        <v>4756</v>
      </c>
      <c r="H465" t="s">
        <v>2341</v>
      </c>
      <c r="I465" t="s">
        <v>2342</v>
      </c>
      <c r="J465" s="8">
        <v>44859</v>
      </c>
      <c r="K465" s="6" t="str">
        <f t="shared" si="35"/>
        <v>2022</v>
      </c>
      <c r="L465" s="6" t="str">
        <f t="shared" si="36"/>
        <v>Oct</v>
      </c>
      <c r="M465">
        <v>97</v>
      </c>
      <c r="N465" s="10">
        <f t="shared" si="37"/>
        <v>2.0099999999999998</v>
      </c>
      <c r="O465">
        <f t="shared" si="38"/>
        <v>20</v>
      </c>
      <c r="P465">
        <v>0.5</v>
      </c>
      <c r="Q465" s="11">
        <f>Table1[[#This Row],[Quantity]]*Table1[[#This Row],[Case Size]]</f>
        <v>1940</v>
      </c>
      <c r="R465" s="10">
        <f>Table1[[#This Row],[ Sales Volume]]*Table1[[#This Row],[Cost]]</f>
        <v>3899.3999999999996</v>
      </c>
      <c r="S465" s="10">
        <f>Table1[[#This Row],[Sales Values]]-(Table1[[#This Row],[Sales Values]]*0.25)</f>
        <v>2924.5499999999997</v>
      </c>
      <c r="T465" s="10">
        <f>Table1[[#This Row],[Manufacturing Cost]]-Table1[[#This Row],[Delivery Cost]]</f>
        <v>2876.0499999999997</v>
      </c>
      <c r="U465" s="10">
        <f>Table1[[#This Row],[Quantity]]*Table1[[#This Row],[Delivery]]</f>
        <v>48.5</v>
      </c>
      <c r="V465" s="10">
        <f>Table1[[#This Row],[Sales Values]]-Table1[[#This Row],[Manufacturing Cost]]</f>
        <v>974.84999999999991</v>
      </c>
      <c r="W465" s="13">
        <f>Table1[[#This Row],[Profit]]/Table1[[#This Row],[Sales Values]]</f>
        <v>0.25</v>
      </c>
      <c r="X465" s="10">
        <v>14.95</v>
      </c>
      <c r="Y465" s="14">
        <f>IF(AND(Table1[[#This Row],[Quantity]]&gt;20,Table1[[#This Row],[Quantity]]&lt;=50),3%,IF(AND(Table1[[#This Row],[Quantity]]&gt;50,Table1[[#This Row],[Quantity]]&lt;=100),5%,IF(Table1[[#This Row],[Quantity]]&gt;100,7%,0)))</f>
        <v>0.05</v>
      </c>
      <c r="Z465" s="10">
        <f>Table1[[#This Row],[Sales Values]]*(1-Table1[[#This Row],[Discount]])</f>
        <v>3704.4299999999994</v>
      </c>
      <c r="AA465" s="10">
        <f>Table1[[#This Row],[Sales Values]]+(Table1[[#This Row],[Sales Values]]*1.05%)</f>
        <v>3940.3436999999994</v>
      </c>
      <c r="AB465" s="10">
        <f>Table1[[#This Row],[Sales Values]]*1.05</f>
        <v>4094.37</v>
      </c>
      <c r="AC465" s="10" t="str">
        <f t="shared" si="39"/>
        <v>Hyperwotsit</v>
      </c>
      <c r="AD465" t="s">
        <v>20</v>
      </c>
    </row>
    <row r="466" spans="1:30" x14ac:dyDescent="0.3">
      <c r="A466">
        <v>1613</v>
      </c>
      <c r="B466" t="s">
        <v>304</v>
      </c>
      <c r="C466" t="s">
        <v>1175</v>
      </c>
      <c r="D466" t="s">
        <v>15</v>
      </c>
      <c r="E466" t="s">
        <v>16</v>
      </c>
      <c r="F466">
        <v>90</v>
      </c>
      <c r="G466" t="s">
        <v>4764</v>
      </c>
      <c r="H466" t="s">
        <v>3466</v>
      </c>
      <c r="I466" t="s">
        <v>32</v>
      </c>
      <c r="J466" s="8">
        <v>44860</v>
      </c>
      <c r="K466" s="6" t="str">
        <f t="shared" si="35"/>
        <v>2022</v>
      </c>
      <c r="L466" s="6" t="str">
        <f t="shared" si="36"/>
        <v>Oct</v>
      </c>
      <c r="M466">
        <v>45</v>
      </c>
      <c r="N466" s="10">
        <f t="shared" si="37"/>
        <v>2.0099999999999998</v>
      </c>
      <c r="O466">
        <f t="shared" si="38"/>
        <v>20</v>
      </c>
      <c r="P466">
        <v>0.5</v>
      </c>
      <c r="Q466" s="11">
        <f>Table1[[#This Row],[Quantity]]*Table1[[#This Row],[Case Size]]</f>
        <v>900</v>
      </c>
      <c r="R466" s="10">
        <f>Table1[[#This Row],[ Sales Volume]]*Table1[[#This Row],[Cost]]</f>
        <v>1808.9999999999998</v>
      </c>
      <c r="S466" s="10">
        <f>Table1[[#This Row],[Sales Values]]-(Table1[[#This Row],[Sales Values]]*0.25)</f>
        <v>1356.7499999999998</v>
      </c>
      <c r="T466" s="10">
        <f>Table1[[#This Row],[Manufacturing Cost]]-Table1[[#This Row],[Delivery Cost]]</f>
        <v>1334.2499999999998</v>
      </c>
      <c r="U466" s="10">
        <f>Table1[[#This Row],[Quantity]]*Table1[[#This Row],[Delivery]]</f>
        <v>22.5</v>
      </c>
      <c r="V466" s="10">
        <f>Table1[[#This Row],[Sales Values]]-Table1[[#This Row],[Manufacturing Cost]]</f>
        <v>452.25</v>
      </c>
      <c r="W466" s="13">
        <f>Table1[[#This Row],[Profit]]/Table1[[#This Row],[Sales Values]]</f>
        <v>0.25000000000000006</v>
      </c>
      <c r="X466" s="10">
        <v>14.95</v>
      </c>
      <c r="Y466" s="14">
        <f>IF(AND(Table1[[#This Row],[Quantity]]&gt;20,Table1[[#This Row],[Quantity]]&lt;=50),3%,IF(AND(Table1[[#This Row],[Quantity]]&gt;50,Table1[[#This Row],[Quantity]]&lt;=100),5%,IF(Table1[[#This Row],[Quantity]]&gt;100,7%,0)))</f>
        <v>0.03</v>
      </c>
      <c r="Z466" s="10">
        <f>Table1[[#This Row],[Sales Values]]*(1-Table1[[#This Row],[Discount]])</f>
        <v>1754.7299999999998</v>
      </c>
      <c r="AA466" s="10">
        <f>Table1[[#This Row],[Sales Values]]+(Table1[[#This Row],[Sales Values]]*1.05%)</f>
        <v>1827.9944999999998</v>
      </c>
      <c r="AB466" s="10">
        <f>Table1[[#This Row],[Sales Values]]*1.05</f>
        <v>1899.4499999999998</v>
      </c>
      <c r="AC466" s="10" t="str">
        <f t="shared" si="39"/>
        <v>Hyperwotsit</v>
      </c>
      <c r="AD466" t="s">
        <v>20</v>
      </c>
    </row>
    <row r="467" spans="1:30" x14ac:dyDescent="0.3">
      <c r="A467">
        <v>1634</v>
      </c>
      <c r="B467" t="s">
        <v>4805</v>
      </c>
      <c r="C467" t="s">
        <v>1786</v>
      </c>
      <c r="D467" t="s">
        <v>28</v>
      </c>
      <c r="E467" t="s">
        <v>29</v>
      </c>
      <c r="F467">
        <v>30</v>
      </c>
      <c r="G467" t="s">
        <v>4806</v>
      </c>
      <c r="H467" t="s">
        <v>4807</v>
      </c>
      <c r="I467" t="s">
        <v>32</v>
      </c>
      <c r="J467" s="8">
        <v>44793</v>
      </c>
      <c r="K467" s="6" t="str">
        <f t="shared" si="35"/>
        <v>2022</v>
      </c>
      <c r="L467" s="6" t="str">
        <f t="shared" si="36"/>
        <v>Aug</v>
      </c>
      <c r="M467">
        <v>14</v>
      </c>
      <c r="N467" s="10">
        <f t="shared" si="37"/>
        <v>3.49</v>
      </c>
      <c r="O467">
        <f t="shared" si="38"/>
        <v>20</v>
      </c>
      <c r="P467">
        <v>0.5</v>
      </c>
      <c r="Q467" s="12">
        <f>Table1[[#This Row],[Quantity]]*Table1[[#This Row],[Case Size]]</f>
        <v>280</v>
      </c>
      <c r="R467" s="10">
        <f>Table1[[#This Row],[ Sales Volume]]*Table1[[#This Row],[Cost]]</f>
        <v>977.2</v>
      </c>
      <c r="S467" s="10">
        <f>Table1[[#This Row],[Sales Values]]-(Table1[[#This Row],[Sales Values]]*0.25)</f>
        <v>732.90000000000009</v>
      </c>
      <c r="T467" s="10">
        <f>Table1[[#This Row],[Manufacturing Cost]]-Table1[[#This Row],[Delivery Cost]]</f>
        <v>725.90000000000009</v>
      </c>
      <c r="U467" s="10">
        <f>Table1[[#This Row],[Quantity]]*Table1[[#This Row],[Delivery]]</f>
        <v>7</v>
      </c>
      <c r="V467" s="10">
        <f>Table1[[#This Row],[Sales Values]]-Table1[[#This Row],[Manufacturing Cost]]</f>
        <v>244.29999999999995</v>
      </c>
      <c r="W467" s="13">
        <f>Table1[[#This Row],[Profit]]/Table1[[#This Row],[Sales Values]]</f>
        <v>0.24999999999999994</v>
      </c>
      <c r="X467" s="10">
        <v>14.95</v>
      </c>
      <c r="Y467" s="14">
        <f>IF(AND(Table1[[#This Row],[Quantity]]&gt;20,Table1[[#This Row],[Quantity]]&lt;=50),3%,IF(AND(Table1[[#This Row],[Quantity]]&gt;50,Table1[[#This Row],[Quantity]]&lt;=100),5%,IF(Table1[[#This Row],[Quantity]]&gt;100,7%,0)))</f>
        <v>0</v>
      </c>
      <c r="Z467" s="10">
        <f>Table1[[#This Row],[Sales Values]]*(1-Table1[[#This Row],[Discount]])</f>
        <v>977.2</v>
      </c>
      <c r="AA467" s="10">
        <f>Table1[[#This Row],[Sales Values]]+(Table1[[#This Row],[Sales Values]]*1.05%)</f>
        <v>987.4606</v>
      </c>
      <c r="AB467" s="10">
        <f>Table1[[#This Row],[Sales Values]]*1.05</f>
        <v>1026.0600000000002</v>
      </c>
      <c r="AC467" s="10" t="str">
        <f t="shared" si="39"/>
        <v>Superwossname</v>
      </c>
      <c r="AD467" t="s">
        <v>101</v>
      </c>
    </row>
    <row r="468" spans="1:30" x14ac:dyDescent="0.3">
      <c r="A468">
        <v>1635</v>
      </c>
      <c r="B468" t="s">
        <v>4808</v>
      </c>
      <c r="C468" t="s">
        <v>4005</v>
      </c>
      <c r="D468" t="s">
        <v>15</v>
      </c>
      <c r="E468" t="s">
        <v>16</v>
      </c>
      <c r="F468">
        <v>90</v>
      </c>
      <c r="G468" t="s">
        <v>4806</v>
      </c>
      <c r="H468" t="s">
        <v>487</v>
      </c>
      <c r="I468" t="s">
        <v>32</v>
      </c>
      <c r="J468" s="8">
        <v>44028</v>
      </c>
      <c r="K468" s="6" t="str">
        <f t="shared" si="35"/>
        <v>2020</v>
      </c>
      <c r="L468" s="6" t="str">
        <f t="shared" si="36"/>
        <v>Jul</v>
      </c>
      <c r="M468">
        <v>8</v>
      </c>
      <c r="N468" s="10">
        <f t="shared" si="37"/>
        <v>1.89</v>
      </c>
      <c r="O468">
        <f t="shared" si="38"/>
        <v>18</v>
      </c>
      <c r="P468">
        <v>0.5</v>
      </c>
      <c r="Q468" s="12">
        <f>Table1[[#This Row],[Quantity]]*Table1[[#This Row],[Case Size]]</f>
        <v>144</v>
      </c>
      <c r="R468" s="10">
        <f>Table1[[#This Row],[ Sales Volume]]*Table1[[#This Row],[Cost]]</f>
        <v>272.15999999999997</v>
      </c>
      <c r="S468" s="10">
        <f>Table1[[#This Row],[Sales Values]]-(Table1[[#This Row],[Sales Values]]*0.25)</f>
        <v>204.11999999999998</v>
      </c>
      <c r="T468" s="10">
        <f>Table1[[#This Row],[Manufacturing Cost]]-Table1[[#This Row],[Delivery Cost]]</f>
        <v>200.11999999999998</v>
      </c>
      <c r="U468" s="10">
        <f>Table1[[#This Row],[Quantity]]*Table1[[#This Row],[Delivery]]</f>
        <v>4</v>
      </c>
      <c r="V468" s="10">
        <f>Table1[[#This Row],[Sales Values]]-Table1[[#This Row],[Manufacturing Cost]]</f>
        <v>68.039999999999992</v>
      </c>
      <c r="W468" s="13">
        <f>Table1[[#This Row],[Profit]]/Table1[[#This Row],[Sales Values]]</f>
        <v>0.25</v>
      </c>
      <c r="X468" s="10">
        <v>14.95</v>
      </c>
      <c r="Y468" s="14">
        <f>IF(AND(Table1[[#This Row],[Quantity]]&gt;20,Table1[[#This Row],[Quantity]]&lt;=50),3%,IF(AND(Table1[[#This Row],[Quantity]]&gt;50,Table1[[#This Row],[Quantity]]&lt;=100),5%,IF(Table1[[#This Row],[Quantity]]&gt;100,7%,0)))</f>
        <v>0</v>
      </c>
      <c r="Z468" s="10">
        <f>Table1[[#This Row],[Sales Values]]*(1-Table1[[#This Row],[Discount]])</f>
        <v>272.15999999999997</v>
      </c>
      <c r="AA468" s="10">
        <f>Table1[[#This Row],[Sales Values]]+(Table1[[#This Row],[Sales Values]]*1.05%)</f>
        <v>275.01767999999998</v>
      </c>
      <c r="AB468" s="10">
        <f>Table1[[#This Row],[Sales Values]]*1.05</f>
        <v>285.76799999999997</v>
      </c>
      <c r="AC468" s="10" t="str">
        <f t="shared" si="39"/>
        <v>Gigastuff</v>
      </c>
      <c r="AD468" t="s">
        <v>45</v>
      </c>
    </row>
    <row r="469" spans="1:30" x14ac:dyDescent="0.3">
      <c r="A469">
        <v>1640</v>
      </c>
      <c r="B469" t="s">
        <v>527</v>
      </c>
      <c r="C469" t="s">
        <v>4291</v>
      </c>
      <c r="D469" t="s">
        <v>28</v>
      </c>
      <c r="E469" t="s">
        <v>29</v>
      </c>
      <c r="F469">
        <v>60</v>
      </c>
      <c r="G469" t="s">
        <v>4816</v>
      </c>
      <c r="H469" t="s">
        <v>4326</v>
      </c>
      <c r="I469" t="s">
        <v>1078</v>
      </c>
      <c r="J469" s="8">
        <v>44346</v>
      </c>
      <c r="K469" s="6" t="str">
        <f t="shared" si="35"/>
        <v>2021</v>
      </c>
      <c r="L469" s="6" t="str">
        <f t="shared" si="36"/>
        <v>May</v>
      </c>
      <c r="M469">
        <v>76</v>
      </c>
      <c r="N469" s="10">
        <f t="shared" si="37"/>
        <v>3.49</v>
      </c>
      <c r="O469">
        <f t="shared" si="38"/>
        <v>20</v>
      </c>
      <c r="P469">
        <v>0.5</v>
      </c>
      <c r="Q469" s="12">
        <f>Table1[[#This Row],[Quantity]]*Table1[[#This Row],[Case Size]]</f>
        <v>1520</v>
      </c>
      <c r="R469" s="10">
        <f>Table1[[#This Row],[ Sales Volume]]*Table1[[#This Row],[Cost]]</f>
        <v>5304.8</v>
      </c>
      <c r="S469" s="10">
        <f>Table1[[#This Row],[Sales Values]]-(Table1[[#This Row],[Sales Values]]*0.25)</f>
        <v>3978.6000000000004</v>
      </c>
      <c r="T469" s="10">
        <f>Table1[[#This Row],[Manufacturing Cost]]-Table1[[#This Row],[Delivery Cost]]</f>
        <v>3940.6000000000004</v>
      </c>
      <c r="U469" s="10">
        <f>Table1[[#This Row],[Quantity]]*Table1[[#This Row],[Delivery]]</f>
        <v>38</v>
      </c>
      <c r="V469" s="10">
        <f>Table1[[#This Row],[Sales Values]]-Table1[[#This Row],[Manufacturing Cost]]</f>
        <v>1326.1999999999998</v>
      </c>
      <c r="W469" s="13">
        <f>Table1[[#This Row],[Profit]]/Table1[[#This Row],[Sales Values]]</f>
        <v>0.24999999999999994</v>
      </c>
      <c r="X469" s="10">
        <v>14.95</v>
      </c>
      <c r="Y469" s="14">
        <f>IF(AND(Table1[[#This Row],[Quantity]]&gt;20,Table1[[#This Row],[Quantity]]&lt;=50),3%,IF(AND(Table1[[#This Row],[Quantity]]&gt;50,Table1[[#This Row],[Quantity]]&lt;=100),5%,IF(Table1[[#This Row],[Quantity]]&gt;100,7%,0)))</f>
        <v>0.05</v>
      </c>
      <c r="Z469" s="10">
        <f>Table1[[#This Row],[Sales Values]]*(1-Table1[[#This Row],[Discount]])</f>
        <v>5039.5599999999995</v>
      </c>
      <c r="AA469" s="10">
        <f>Table1[[#This Row],[Sales Values]]+(Table1[[#This Row],[Sales Values]]*1.05%)</f>
        <v>5360.5003999999999</v>
      </c>
      <c r="AB469" s="10">
        <f>Table1[[#This Row],[Sales Values]]*1.05</f>
        <v>5570.0400000000009</v>
      </c>
      <c r="AC469" s="10" t="str">
        <f t="shared" si="39"/>
        <v>Superwossname</v>
      </c>
      <c r="AD469" t="s">
        <v>101</v>
      </c>
    </row>
    <row r="470" spans="1:30" x14ac:dyDescent="0.3">
      <c r="A470">
        <v>1642</v>
      </c>
      <c r="B470" t="s">
        <v>3089</v>
      </c>
      <c r="C470" t="s">
        <v>4819</v>
      </c>
      <c r="D470" t="s">
        <v>28</v>
      </c>
      <c r="E470" t="s">
        <v>29</v>
      </c>
      <c r="F470">
        <v>60</v>
      </c>
      <c r="G470" t="s">
        <v>4820</v>
      </c>
      <c r="H470" t="s">
        <v>1210</v>
      </c>
      <c r="I470" t="s">
        <v>294</v>
      </c>
      <c r="J470" s="8">
        <v>43945</v>
      </c>
      <c r="K470" s="6" t="str">
        <f t="shared" si="35"/>
        <v>2020</v>
      </c>
      <c r="L470" s="6" t="str">
        <f t="shared" si="36"/>
        <v>Apr</v>
      </c>
      <c r="M470">
        <v>70</v>
      </c>
      <c r="N470" s="10">
        <f t="shared" si="37"/>
        <v>2.0099999999999998</v>
      </c>
      <c r="O470">
        <f t="shared" si="38"/>
        <v>20</v>
      </c>
      <c r="P470">
        <v>0.5</v>
      </c>
      <c r="Q470" s="12">
        <f>Table1[[#This Row],[Quantity]]*Table1[[#This Row],[Case Size]]</f>
        <v>1400</v>
      </c>
      <c r="R470" s="10">
        <f>Table1[[#This Row],[ Sales Volume]]*Table1[[#This Row],[Cost]]</f>
        <v>2813.9999999999995</v>
      </c>
      <c r="S470" s="10">
        <f>Table1[[#This Row],[Sales Values]]-(Table1[[#This Row],[Sales Values]]*0.25)</f>
        <v>2110.4999999999995</v>
      </c>
      <c r="T470" s="10">
        <f>Table1[[#This Row],[Manufacturing Cost]]-Table1[[#This Row],[Delivery Cost]]</f>
        <v>2075.4999999999995</v>
      </c>
      <c r="U470" s="10">
        <f>Table1[[#This Row],[Quantity]]*Table1[[#This Row],[Delivery]]</f>
        <v>35</v>
      </c>
      <c r="V470" s="10">
        <f>Table1[[#This Row],[Sales Values]]-Table1[[#This Row],[Manufacturing Cost]]</f>
        <v>703.5</v>
      </c>
      <c r="W470" s="13">
        <f>Table1[[#This Row],[Profit]]/Table1[[#This Row],[Sales Values]]</f>
        <v>0.25000000000000006</v>
      </c>
      <c r="X470" s="10">
        <v>14.95</v>
      </c>
      <c r="Y470" s="14">
        <f>IF(AND(Table1[[#This Row],[Quantity]]&gt;20,Table1[[#This Row],[Quantity]]&lt;=50),3%,IF(AND(Table1[[#This Row],[Quantity]]&gt;50,Table1[[#This Row],[Quantity]]&lt;=100),5%,IF(Table1[[#This Row],[Quantity]]&gt;100,7%,0)))</f>
        <v>0.05</v>
      </c>
      <c r="Z470" s="10">
        <f>Table1[[#This Row],[Sales Values]]*(1-Table1[[#This Row],[Discount]])</f>
        <v>2673.2999999999993</v>
      </c>
      <c r="AA470" s="10">
        <f>Table1[[#This Row],[Sales Values]]+(Table1[[#This Row],[Sales Values]]*1.05%)</f>
        <v>2843.5469999999996</v>
      </c>
      <c r="AB470" s="10">
        <f>Table1[[#This Row],[Sales Values]]*1.05</f>
        <v>2954.7</v>
      </c>
      <c r="AC470" s="10" t="str">
        <f t="shared" si="39"/>
        <v>Hyperwotsit</v>
      </c>
      <c r="AD470" t="s">
        <v>20</v>
      </c>
    </row>
    <row r="471" spans="1:30" x14ac:dyDescent="0.3">
      <c r="A471">
        <v>1644</v>
      </c>
      <c r="B471" t="s">
        <v>4823</v>
      </c>
      <c r="C471" t="s">
        <v>1041</v>
      </c>
      <c r="D471" t="s">
        <v>15</v>
      </c>
      <c r="E471" t="s">
        <v>16</v>
      </c>
      <c r="F471">
        <v>60</v>
      </c>
      <c r="G471" t="s">
        <v>4824</v>
      </c>
      <c r="H471" t="s">
        <v>4825</v>
      </c>
      <c r="I471" t="s">
        <v>32</v>
      </c>
      <c r="J471" s="8">
        <v>44463</v>
      </c>
      <c r="K471" s="6" t="str">
        <f t="shared" si="35"/>
        <v>2021</v>
      </c>
      <c r="L471" s="6" t="str">
        <f t="shared" si="36"/>
        <v>Sep</v>
      </c>
      <c r="M471">
        <v>55</v>
      </c>
      <c r="N471" s="10">
        <f t="shared" si="37"/>
        <v>1.89</v>
      </c>
      <c r="O471">
        <f t="shared" si="38"/>
        <v>18</v>
      </c>
      <c r="P471">
        <v>0.5</v>
      </c>
      <c r="Q471" s="12">
        <f>Table1[[#This Row],[Quantity]]*Table1[[#This Row],[Case Size]]</f>
        <v>990</v>
      </c>
      <c r="R471" s="10">
        <f>Table1[[#This Row],[ Sales Volume]]*Table1[[#This Row],[Cost]]</f>
        <v>1871.1</v>
      </c>
      <c r="S471" s="10">
        <f>Table1[[#This Row],[Sales Values]]-(Table1[[#This Row],[Sales Values]]*0.25)</f>
        <v>1403.3249999999998</v>
      </c>
      <c r="T471" s="10">
        <f>Table1[[#This Row],[Manufacturing Cost]]-Table1[[#This Row],[Delivery Cost]]</f>
        <v>1375.8249999999998</v>
      </c>
      <c r="U471" s="10">
        <f>Table1[[#This Row],[Quantity]]*Table1[[#This Row],[Delivery]]</f>
        <v>27.5</v>
      </c>
      <c r="V471" s="10">
        <f>Table1[[#This Row],[Sales Values]]-Table1[[#This Row],[Manufacturing Cost]]</f>
        <v>467.77500000000009</v>
      </c>
      <c r="W471" s="13">
        <f>Table1[[#This Row],[Profit]]/Table1[[#This Row],[Sales Values]]</f>
        <v>0.25000000000000006</v>
      </c>
      <c r="X471" s="10">
        <v>14.95</v>
      </c>
      <c r="Y471" s="14">
        <f>IF(AND(Table1[[#This Row],[Quantity]]&gt;20,Table1[[#This Row],[Quantity]]&lt;=50),3%,IF(AND(Table1[[#This Row],[Quantity]]&gt;50,Table1[[#This Row],[Quantity]]&lt;=100),5%,IF(Table1[[#This Row],[Quantity]]&gt;100,7%,0)))</f>
        <v>0.05</v>
      </c>
      <c r="Z471" s="10">
        <f>Table1[[#This Row],[Sales Values]]*(1-Table1[[#This Row],[Discount]])</f>
        <v>1777.5449999999998</v>
      </c>
      <c r="AA471" s="10">
        <f>Table1[[#This Row],[Sales Values]]+(Table1[[#This Row],[Sales Values]]*1.05%)</f>
        <v>1890.7465499999998</v>
      </c>
      <c r="AB471" s="10">
        <f>Table1[[#This Row],[Sales Values]]*1.05</f>
        <v>1964.655</v>
      </c>
      <c r="AC471" s="10" t="str">
        <f t="shared" si="39"/>
        <v>Gigastuff</v>
      </c>
      <c r="AD471" t="s">
        <v>45</v>
      </c>
    </row>
    <row r="472" spans="1:30" x14ac:dyDescent="0.3">
      <c r="A472">
        <v>1654</v>
      </c>
      <c r="B472" t="s">
        <v>3476</v>
      </c>
      <c r="C472" t="s">
        <v>4842</v>
      </c>
      <c r="D472" t="s">
        <v>51</v>
      </c>
      <c r="E472" t="s">
        <v>16</v>
      </c>
      <c r="F472">
        <v>60</v>
      </c>
      <c r="G472" t="s">
        <v>14524</v>
      </c>
      <c r="H472" t="s">
        <v>2896</v>
      </c>
      <c r="I472" t="s">
        <v>110</v>
      </c>
      <c r="J472" s="8">
        <v>44412</v>
      </c>
      <c r="K472" s="6" t="str">
        <f t="shared" si="35"/>
        <v>2021</v>
      </c>
      <c r="L472" s="6" t="str">
        <f t="shared" si="36"/>
        <v>Aug</v>
      </c>
      <c r="M472">
        <v>88</v>
      </c>
      <c r="N472" s="10">
        <f t="shared" si="37"/>
        <v>1.89</v>
      </c>
      <c r="O472">
        <f t="shared" si="38"/>
        <v>18</v>
      </c>
      <c r="P472">
        <v>0.5</v>
      </c>
      <c r="Q472" s="12">
        <f>Table1[[#This Row],[Quantity]]*Table1[[#This Row],[Case Size]]</f>
        <v>1584</v>
      </c>
      <c r="R472" s="10">
        <f>Table1[[#This Row],[ Sales Volume]]*Table1[[#This Row],[Cost]]</f>
        <v>2993.7599999999998</v>
      </c>
      <c r="S472" s="10">
        <f>Table1[[#This Row],[Sales Values]]-(Table1[[#This Row],[Sales Values]]*0.25)</f>
        <v>2245.3199999999997</v>
      </c>
      <c r="T472" s="10">
        <f>Table1[[#This Row],[Manufacturing Cost]]-Table1[[#This Row],[Delivery Cost]]</f>
        <v>2201.3199999999997</v>
      </c>
      <c r="U472" s="10">
        <f>Table1[[#This Row],[Quantity]]*Table1[[#This Row],[Delivery]]</f>
        <v>44</v>
      </c>
      <c r="V472" s="10">
        <f>Table1[[#This Row],[Sales Values]]-Table1[[#This Row],[Manufacturing Cost]]</f>
        <v>748.44</v>
      </c>
      <c r="W472" s="13">
        <f>Table1[[#This Row],[Profit]]/Table1[[#This Row],[Sales Values]]</f>
        <v>0.25000000000000006</v>
      </c>
      <c r="X472" s="10">
        <v>14.95</v>
      </c>
      <c r="Y472" s="14">
        <f>IF(AND(Table1[[#This Row],[Quantity]]&gt;20,Table1[[#This Row],[Quantity]]&lt;=50),3%,IF(AND(Table1[[#This Row],[Quantity]]&gt;50,Table1[[#This Row],[Quantity]]&lt;=100),5%,IF(Table1[[#This Row],[Quantity]]&gt;100,7%,0)))</f>
        <v>0.05</v>
      </c>
      <c r="Z472" s="10">
        <f>Table1[[#This Row],[Sales Values]]*(1-Table1[[#This Row],[Discount]])</f>
        <v>2844.0719999999997</v>
      </c>
      <c r="AA472" s="10">
        <f>Table1[[#This Row],[Sales Values]]+(Table1[[#This Row],[Sales Values]]*1.05%)</f>
        <v>3025.1944799999997</v>
      </c>
      <c r="AB472" s="10">
        <f>Table1[[#This Row],[Sales Values]]*1.05</f>
        <v>3143.4479999999999</v>
      </c>
      <c r="AC472" s="10" t="str">
        <f t="shared" si="39"/>
        <v>Gigastuff</v>
      </c>
      <c r="AD472" t="s">
        <v>45</v>
      </c>
    </row>
    <row r="473" spans="1:30" x14ac:dyDescent="0.3">
      <c r="A473">
        <v>1655</v>
      </c>
      <c r="B473" t="s">
        <v>4844</v>
      </c>
      <c r="C473" t="s">
        <v>4845</v>
      </c>
      <c r="D473" t="s">
        <v>28</v>
      </c>
      <c r="E473" t="s">
        <v>29</v>
      </c>
      <c r="F473">
        <v>60</v>
      </c>
      <c r="G473" t="s">
        <v>13551</v>
      </c>
      <c r="H473" t="s">
        <v>487</v>
      </c>
      <c r="I473" t="s">
        <v>32</v>
      </c>
      <c r="J473" s="8">
        <v>44539</v>
      </c>
      <c r="K473" s="6" t="str">
        <f t="shared" si="35"/>
        <v>2021</v>
      </c>
      <c r="L473" s="6" t="str">
        <f t="shared" si="36"/>
        <v>Dec</v>
      </c>
      <c r="M473">
        <v>74</v>
      </c>
      <c r="N473" s="10">
        <f t="shared" si="37"/>
        <v>3.49</v>
      </c>
      <c r="O473">
        <f t="shared" si="38"/>
        <v>20</v>
      </c>
      <c r="P473">
        <v>0.5</v>
      </c>
      <c r="Q473" s="12">
        <f>Table1[[#This Row],[Quantity]]*Table1[[#This Row],[Case Size]]</f>
        <v>1480</v>
      </c>
      <c r="R473" s="10">
        <f>Table1[[#This Row],[ Sales Volume]]*Table1[[#This Row],[Cost]]</f>
        <v>5165.2000000000007</v>
      </c>
      <c r="S473" s="10">
        <f>Table1[[#This Row],[Sales Values]]-(Table1[[#This Row],[Sales Values]]*0.25)</f>
        <v>3873.9000000000005</v>
      </c>
      <c r="T473" s="10">
        <f>Table1[[#This Row],[Manufacturing Cost]]-Table1[[#This Row],[Delivery Cost]]</f>
        <v>3836.9000000000005</v>
      </c>
      <c r="U473" s="10">
        <f>Table1[[#This Row],[Quantity]]*Table1[[#This Row],[Delivery]]</f>
        <v>37</v>
      </c>
      <c r="V473" s="10">
        <f>Table1[[#This Row],[Sales Values]]-Table1[[#This Row],[Manufacturing Cost]]</f>
        <v>1291.3000000000002</v>
      </c>
      <c r="W473" s="13">
        <f>Table1[[#This Row],[Profit]]/Table1[[#This Row],[Sales Values]]</f>
        <v>0.25</v>
      </c>
      <c r="X473" s="10">
        <v>14.95</v>
      </c>
      <c r="Y473" s="14">
        <f>IF(AND(Table1[[#This Row],[Quantity]]&gt;20,Table1[[#This Row],[Quantity]]&lt;=50),3%,IF(AND(Table1[[#This Row],[Quantity]]&gt;50,Table1[[#This Row],[Quantity]]&lt;=100),5%,IF(Table1[[#This Row],[Quantity]]&gt;100,7%,0)))</f>
        <v>0.05</v>
      </c>
      <c r="Z473" s="10">
        <f>Table1[[#This Row],[Sales Values]]*(1-Table1[[#This Row],[Discount]])</f>
        <v>4906.9400000000005</v>
      </c>
      <c r="AA473" s="10">
        <f>Table1[[#This Row],[Sales Values]]+(Table1[[#This Row],[Sales Values]]*1.05%)</f>
        <v>5219.4346000000005</v>
      </c>
      <c r="AB473" s="10">
        <f>Table1[[#This Row],[Sales Values]]*1.05</f>
        <v>5423.4600000000009</v>
      </c>
      <c r="AC473" s="10" t="str">
        <f t="shared" si="39"/>
        <v>Superwossname</v>
      </c>
      <c r="AD473" t="s">
        <v>101</v>
      </c>
    </row>
    <row r="474" spans="1:30" x14ac:dyDescent="0.3">
      <c r="A474">
        <v>1656</v>
      </c>
      <c r="B474" t="s">
        <v>3105</v>
      </c>
      <c r="C474" t="s">
        <v>4847</v>
      </c>
      <c r="D474" t="s">
        <v>51</v>
      </c>
      <c r="E474" t="s">
        <v>16</v>
      </c>
      <c r="F474">
        <v>60</v>
      </c>
      <c r="G474" t="s">
        <v>4848</v>
      </c>
      <c r="H474" t="s">
        <v>4849</v>
      </c>
      <c r="I474" t="s">
        <v>294</v>
      </c>
      <c r="J474" s="8">
        <v>44078</v>
      </c>
      <c r="K474" s="6" t="str">
        <f t="shared" si="35"/>
        <v>2020</v>
      </c>
      <c r="L474" s="6" t="str">
        <f t="shared" si="36"/>
        <v>Sep</v>
      </c>
      <c r="M474">
        <v>42</v>
      </c>
      <c r="N474" s="10">
        <f t="shared" si="37"/>
        <v>1.89</v>
      </c>
      <c r="O474">
        <f t="shared" si="38"/>
        <v>18</v>
      </c>
      <c r="P474">
        <v>0.5</v>
      </c>
      <c r="Q474" s="12">
        <f>Table1[[#This Row],[Quantity]]*Table1[[#This Row],[Case Size]]</f>
        <v>756</v>
      </c>
      <c r="R474" s="10">
        <f>Table1[[#This Row],[ Sales Volume]]*Table1[[#This Row],[Cost]]</f>
        <v>1428.84</v>
      </c>
      <c r="S474" s="10">
        <f>Table1[[#This Row],[Sales Values]]-(Table1[[#This Row],[Sales Values]]*0.25)</f>
        <v>1071.6299999999999</v>
      </c>
      <c r="T474" s="10">
        <f>Table1[[#This Row],[Manufacturing Cost]]-Table1[[#This Row],[Delivery Cost]]</f>
        <v>1050.6299999999999</v>
      </c>
      <c r="U474" s="10">
        <f>Table1[[#This Row],[Quantity]]*Table1[[#This Row],[Delivery]]</f>
        <v>21</v>
      </c>
      <c r="V474" s="10">
        <f>Table1[[#This Row],[Sales Values]]-Table1[[#This Row],[Manufacturing Cost]]</f>
        <v>357.21000000000004</v>
      </c>
      <c r="W474" s="13">
        <f>Table1[[#This Row],[Profit]]/Table1[[#This Row],[Sales Values]]</f>
        <v>0.25000000000000006</v>
      </c>
      <c r="X474" s="10">
        <v>14.95</v>
      </c>
      <c r="Y474" s="14">
        <f>IF(AND(Table1[[#This Row],[Quantity]]&gt;20,Table1[[#This Row],[Quantity]]&lt;=50),3%,IF(AND(Table1[[#This Row],[Quantity]]&gt;50,Table1[[#This Row],[Quantity]]&lt;=100),5%,IF(Table1[[#This Row],[Quantity]]&gt;100,7%,0)))</f>
        <v>0.03</v>
      </c>
      <c r="Z474" s="10">
        <f>Table1[[#This Row],[Sales Values]]*(1-Table1[[#This Row],[Discount]])</f>
        <v>1385.9748</v>
      </c>
      <c r="AA474" s="10">
        <f>Table1[[#This Row],[Sales Values]]+(Table1[[#This Row],[Sales Values]]*1.05%)</f>
        <v>1443.8428199999998</v>
      </c>
      <c r="AB474" s="10">
        <f>Table1[[#This Row],[Sales Values]]*1.05</f>
        <v>1500.2819999999999</v>
      </c>
      <c r="AC474" s="10" t="str">
        <f t="shared" si="39"/>
        <v>Gigastuff</v>
      </c>
      <c r="AD474" t="s">
        <v>45</v>
      </c>
    </row>
    <row r="475" spans="1:30" x14ac:dyDescent="0.3">
      <c r="A475">
        <v>1657</v>
      </c>
      <c r="B475" t="s">
        <v>2231</v>
      </c>
      <c r="C475" t="s">
        <v>2722</v>
      </c>
      <c r="D475" t="s">
        <v>28</v>
      </c>
      <c r="E475" t="s">
        <v>29</v>
      </c>
      <c r="F475">
        <v>60</v>
      </c>
      <c r="G475" t="s">
        <v>4850</v>
      </c>
      <c r="H475" t="s">
        <v>4851</v>
      </c>
      <c r="I475" t="s">
        <v>2543</v>
      </c>
      <c r="J475" s="8">
        <v>44899</v>
      </c>
      <c r="K475" s="6" t="str">
        <f t="shared" si="35"/>
        <v>2022</v>
      </c>
      <c r="L475" s="6" t="str">
        <f t="shared" si="36"/>
        <v>Dec</v>
      </c>
      <c r="M475">
        <v>91</v>
      </c>
      <c r="N475" s="10">
        <f t="shared" si="37"/>
        <v>2.0099999999999998</v>
      </c>
      <c r="O475">
        <f t="shared" si="38"/>
        <v>20</v>
      </c>
      <c r="P475">
        <v>0.5</v>
      </c>
      <c r="Q475" s="11">
        <f>Table1[[#This Row],[Quantity]]*Table1[[#This Row],[Case Size]]</f>
        <v>1820</v>
      </c>
      <c r="R475" s="10">
        <f>Table1[[#This Row],[ Sales Volume]]*Table1[[#This Row],[Cost]]</f>
        <v>3658.2</v>
      </c>
      <c r="S475" s="10">
        <f>Table1[[#This Row],[Sales Values]]-(Table1[[#This Row],[Sales Values]]*0.25)</f>
        <v>2743.6499999999996</v>
      </c>
      <c r="T475" s="10">
        <f>Table1[[#This Row],[Manufacturing Cost]]-Table1[[#This Row],[Delivery Cost]]</f>
        <v>2698.1499999999996</v>
      </c>
      <c r="U475" s="10">
        <f>Table1[[#This Row],[Quantity]]*Table1[[#This Row],[Delivery]]</f>
        <v>45.5</v>
      </c>
      <c r="V475" s="10">
        <f>Table1[[#This Row],[Sales Values]]-Table1[[#This Row],[Manufacturing Cost]]</f>
        <v>914.55000000000018</v>
      </c>
      <c r="W475" s="13">
        <f>Table1[[#This Row],[Profit]]/Table1[[#This Row],[Sales Values]]</f>
        <v>0.25000000000000006</v>
      </c>
      <c r="X475" s="10">
        <v>14.95</v>
      </c>
      <c r="Y475" s="14">
        <f>IF(AND(Table1[[#This Row],[Quantity]]&gt;20,Table1[[#This Row],[Quantity]]&lt;=50),3%,IF(AND(Table1[[#This Row],[Quantity]]&gt;50,Table1[[#This Row],[Quantity]]&lt;=100),5%,IF(Table1[[#This Row],[Quantity]]&gt;100,7%,0)))</f>
        <v>0.05</v>
      </c>
      <c r="Z475" s="10">
        <f>Table1[[#This Row],[Sales Values]]*(1-Table1[[#This Row],[Discount]])</f>
        <v>3475.2899999999995</v>
      </c>
      <c r="AA475" s="10">
        <f>Table1[[#This Row],[Sales Values]]+(Table1[[#This Row],[Sales Values]]*1.05%)</f>
        <v>3696.6110999999996</v>
      </c>
      <c r="AB475" s="10">
        <f>Table1[[#This Row],[Sales Values]]*1.05</f>
        <v>3841.11</v>
      </c>
      <c r="AC475" s="10" t="str">
        <f t="shared" si="39"/>
        <v>Hyperwotsit</v>
      </c>
      <c r="AD475" t="s">
        <v>20</v>
      </c>
    </row>
    <row r="476" spans="1:30" x14ac:dyDescent="0.3">
      <c r="A476">
        <v>1662</v>
      </c>
      <c r="B476" t="s">
        <v>179</v>
      </c>
      <c r="C476" t="s">
        <v>4861</v>
      </c>
      <c r="D476" t="s">
        <v>28</v>
      </c>
      <c r="E476" t="s">
        <v>29</v>
      </c>
      <c r="F476">
        <v>60</v>
      </c>
      <c r="G476" t="s">
        <v>4862</v>
      </c>
      <c r="H476" t="s">
        <v>4863</v>
      </c>
      <c r="I476" t="s">
        <v>32</v>
      </c>
      <c r="J476" s="8">
        <v>44573</v>
      </c>
      <c r="K476" s="6" t="str">
        <f t="shared" si="35"/>
        <v>2022</v>
      </c>
      <c r="L476" s="6" t="str">
        <f t="shared" si="36"/>
        <v>Jan</v>
      </c>
      <c r="M476">
        <v>11</v>
      </c>
      <c r="N476" s="10">
        <f t="shared" si="37"/>
        <v>3.49</v>
      </c>
      <c r="O476">
        <f t="shared" si="38"/>
        <v>20</v>
      </c>
      <c r="P476">
        <v>0.5</v>
      </c>
      <c r="Q476" s="12">
        <f>Table1[[#This Row],[Quantity]]*Table1[[#This Row],[Case Size]]</f>
        <v>220</v>
      </c>
      <c r="R476" s="10">
        <f>Table1[[#This Row],[ Sales Volume]]*Table1[[#This Row],[Cost]]</f>
        <v>767.80000000000007</v>
      </c>
      <c r="S476" s="10">
        <f>Table1[[#This Row],[Sales Values]]-(Table1[[#This Row],[Sales Values]]*0.25)</f>
        <v>575.85</v>
      </c>
      <c r="T476" s="10">
        <f>Table1[[#This Row],[Manufacturing Cost]]-Table1[[#This Row],[Delivery Cost]]</f>
        <v>570.35</v>
      </c>
      <c r="U476" s="10">
        <f>Table1[[#This Row],[Quantity]]*Table1[[#This Row],[Delivery]]</f>
        <v>5.5</v>
      </c>
      <c r="V476" s="10">
        <f>Table1[[#This Row],[Sales Values]]-Table1[[#This Row],[Manufacturing Cost]]</f>
        <v>191.95000000000005</v>
      </c>
      <c r="W476" s="13">
        <f>Table1[[#This Row],[Profit]]/Table1[[#This Row],[Sales Values]]</f>
        <v>0.25000000000000006</v>
      </c>
      <c r="X476" s="10">
        <v>14.95</v>
      </c>
      <c r="Y476" s="14">
        <f>IF(AND(Table1[[#This Row],[Quantity]]&gt;20,Table1[[#This Row],[Quantity]]&lt;=50),3%,IF(AND(Table1[[#This Row],[Quantity]]&gt;50,Table1[[#This Row],[Quantity]]&lt;=100),5%,IF(Table1[[#This Row],[Quantity]]&gt;100,7%,0)))</f>
        <v>0</v>
      </c>
      <c r="Z476" s="10">
        <f>Table1[[#This Row],[Sales Values]]*(1-Table1[[#This Row],[Discount]])</f>
        <v>767.80000000000007</v>
      </c>
      <c r="AA476" s="10">
        <f>Table1[[#This Row],[Sales Values]]+(Table1[[#This Row],[Sales Values]]*1.05%)</f>
        <v>775.86190000000011</v>
      </c>
      <c r="AB476" s="10">
        <f>Table1[[#This Row],[Sales Values]]*1.05</f>
        <v>806.19</v>
      </c>
      <c r="AC476" s="10" t="str">
        <f t="shared" si="39"/>
        <v>Superwossname</v>
      </c>
      <c r="AD476" t="s">
        <v>101</v>
      </c>
    </row>
    <row r="477" spans="1:30" x14ac:dyDescent="0.3">
      <c r="A477">
        <v>1666</v>
      </c>
      <c r="B477" t="s">
        <v>4554</v>
      </c>
      <c r="C477" t="s">
        <v>816</v>
      </c>
      <c r="D477" t="s">
        <v>15</v>
      </c>
      <c r="E477" t="s">
        <v>16</v>
      </c>
      <c r="F477">
        <v>90</v>
      </c>
      <c r="G477" t="s">
        <v>14525</v>
      </c>
      <c r="H477" t="s">
        <v>4874</v>
      </c>
      <c r="I477" t="s">
        <v>32</v>
      </c>
      <c r="J477" s="8">
        <v>44453</v>
      </c>
      <c r="K477" s="6" t="str">
        <f t="shared" si="35"/>
        <v>2021</v>
      </c>
      <c r="L477" s="6" t="str">
        <f t="shared" si="36"/>
        <v>Sep</v>
      </c>
      <c r="M477">
        <v>5</v>
      </c>
      <c r="N477" s="10">
        <f t="shared" si="37"/>
        <v>2.0099999999999998</v>
      </c>
      <c r="O477">
        <f t="shared" si="38"/>
        <v>20</v>
      </c>
      <c r="P477">
        <v>0.5</v>
      </c>
      <c r="Q477" s="12">
        <f>Table1[[#This Row],[Quantity]]*Table1[[#This Row],[Case Size]]</f>
        <v>100</v>
      </c>
      <c r="R477" s="10">
        <f>Table1[[#This Row],[ Sales Volume]]*Table1[[#This Row],[Cost]]</f>
        <v>200.99999999999997</v>
      </c>
      <c r="S477" s="10">
        <f>Table1[[#This Row],[Sales Values]]-(Table1[[#This Row],[Sales Values]]*0.25)</f>
        <v>150.74999999999997</v>
      </c>
      <c r="T477" s="10">
        <f>Table1[[#This Row],[Manufacturing Cost]]-Table1[[#This Row],[Delivery Cost]]</f>
        <v>148.24999999999997</v>
      </c>
      <c r="U477" s="10">
        <f>Table1[[#This Row],[Quantity]]*Table1[[#This Row],[Delivery]]</f>
        <v>2.5</v>
      </c>
      <c r="V477" s="10">
        <f>Table1[[#This Row],[Sales Values]]-Table1[[#This Row],[Manufacturing Cost]]</f>
        <v>50.25</v>
      </c>
      <c r="W477" s="13">
        <f>Table1[[#This Row],[Profit]]/Table1[[#This Row],[Sales Values]]</f>
        <v>0.25000000000000006</v>
      </c>
      <c r="X477" s="10">
        <v>14.95</v>
      </c>
      <c r="Y477" s="14">
        <f>IF(AND(Table1[[#This Row],[Quantity]]&gt;20,Table1[[#This Row],[Quantity]]&lt;=50),3%,IF(AND(Table1[[#This Row],[Quantity]]&gt;50,Table1[[#This Row],[Quantity]]&lt;=100),5%,IF(Table1[[#This Row],[Quantity]]&gt;100,7%,0)))</f>
        <v>0</v>
      </c>
      <c r="Z477" s="10">
        <f>Table1[[#This Row],[Sales Values]]*(1-Table1[[#This Row],[Discount]])</f>
        <v>200.99999999999997</v>
      </c>
      <c r="AA477" s="10">
        <f>Table1[[#This Row],[Sales Values]]+(Table1[[#This Row],[Sales Values]]*1.05%)</f>
        <v>203.11049999999997</v>
      </c>
      <c r="AB477" s="10">
        <f>Table1[[#This Row],[Sales Values]]*1.05</f>
        <v>211.04999999999998</v>
      </c>
      <c r="AC477" s="10" t="str">
        <f t="shared" si="39"/>
        <v>Hyperwotsit</v>
      </c>
      <c r="AD477" t="s">
        <v>20</v>
      </c>
    </row>
    <row r="478" spans="1:30" x14ac:dyDescent="0.3">
      <c r="A478">
        <v>1667</v>
      </c>
      <c r="B478" t="s">
        <v>4875</v>
      </c>
      <c r="C478" t="s">
        <v>4876</v>
      </c>
      <c r="D478" t="s">
        <v>28</v>
      </c>
      <c r="E478" t="s">
        <v>29</v>
      </c>
      <c r="F478">
        <v>90</v>
      </c>
      <c r="G478" t="s">
        <v>4877</v>
      </c>
      <c r="H478" t="s">
        <v>4878</v>
      </c>
      <c r="I478" t="s">
        <v>187</v>
      </c>
      <c r="J478" s="8">
        <v>44825</v>
      </c>
      <c r="K478" s="6" t="str">
        <f t="shared" si="35"/>
        <v>2022</v>
      </c>
      <c r="L478" s="6" t="str">
        <f t="shared" si="36"/>
        <v>Sep</v>
      </c>
      <c r="M478">
        <v>22</v>
      </c>
      <c r="N478" s="10">
        <f t="shared" si="37"/>
        <v>3.49</v>
      </c>
      <c r="O478">
        <f t="shared" si="38"/>
        <v>20</v>
      </c>
      <c r="P478">
        <v>0.5</v>
      </c>
      <c r="Q478" s="12">
        <f>Table1[[#This Row],[Quantity]]*Table1[[#This Row],[Case Size]]</f>
        <v>440</v>
      </c>
      <c r="R478" s="10">
        <f>Table1[[#This Row],[ Sales Volume]]*Table1[[#This Row],[Cost]]</f>
        <v>1535.6000000000001</v>
      </c>
      <c r="S478" s="10">
        <f>Table1[[#This Row],[Sales Values]]-(Table1[[#This Row],[Sales Values]]*0.25)</f>
        <v>1151.7</v>
      </c>
      <c r="T478" s="10">
        <f>Table1[[#This Row],[Manufacturing Cost]]-Table1[[#This Row],[Delivery Cost]]</f>
        <v>1140.7</v>
      </c>
      <c r="U478" s="10">
        <f>Table1[[#This Row],[Quantity]]*Table1[[#This Row],[Delivery]]</f>
        <v>11</v>
      </c>
      <c r="V478" s="10">
        <f>Table1[[#This Row],[Sales Values]]-Table1[[#This Row],[Manufacturing Cost]]</f>
        <v>383.90000000000009</v>
      </c>
      <c r="W478" s="13">
        <f>Table1[[#This Row],[Profit]]/Table1[[#This Row],[Sales Values]]</f>
        <v>0.25000000000000006</v>
      </c>
      <c r="X478" s="10">
        <v>14.95</v>
      </c>
      <c r="Y478" s="14">
        <f>IF(AND(Table1[[#This Row],[Quantity]]&gt;20,Table1[[#This Row],[Quantity]]&lt;=50),3%,IF(AND(Table1[[#This Row],[Quantity]]&gt;50,Table1[[#This Row],[Quantity]]&lt;=100),5%,IF(Table1[[#This Row],[Quantity]]&gt;100,7%,0)))</f>
        <v>0.03</v>
      </c>
      <c r="Z478" s="10">
        <f>Table1[[#This Row],[Sales Values]]*(1-Table1[[#This Row],[Discount]])</f>
        <v>1489.5320000000002</v>
      </c>
      <c r="AA478" s="10">
        <f>Table1[[#This Row],[Sales Values]]+(Table1[[#This Row],[Sales Values]]*1.05%)</f>
        <v>1551.7238000000002</v>
      </c>
      <c r="AB478" s="10">
        <f>Table1[[#This Row],[Sales Values]]*1.05</f>
        <v>1612.38</v>
      </c>
      <c r="AC478" s="10" t="str">
        <f t="shared" si="39"/>
        <v>Superwossname</v>
      </c>
      <c r="AD478" t="s">
        <v>101</v>
      </c>
    </row>
    <row r="479" spans="1:30" x14ac:dyDescent="0.3">
      <c r="A479">
        <v>1671</v>
      </c>
      <c r="B479" t="s">
        <v>1922</v>
      </c>
      <c r="C479" t="s">
        <v>4261</v>
      </c>
      <c r="D479" t="s">
        <v>51</v>
      </c>
      <c r="E479" t="s">
        <v>16</v>
      </c>
      <c r="F479">
        <v>90</v>
      </c>
      <c r="G479" t="s">
        <v>4887</v>
      </c>
      <c r="H479" t="s">
        <v>3365</v>
      </c>
      <c r="I479" t="s">
        <v>146</v>
      </c>
      <c r="J479" s="8">
        <v>44468</v>
      </c>
      <c r="K479" s="6" t="str">
        <f t="shared" si="35"/>
        <v>2021</v>
      </c>
      <c r="L479" s="6" t="str">
        <f t="shared" si="36"/>
        <v>Sep</v>
      </c>
      <c r="M479">
        <v>42</v>
      </c>
      <c r="N479" s="10">
        <f t="shared" si="37"/>
        <v>3.49</v>
      </c>
      <c r="O479">
        <f t="shared" si="38"/>
        <v>20</v>
      </c>
      <c r="P479">
        <v>0.5</v>
      </c>
      <c r="Q479" s="12">
        <f>Table1[[#This Row],[Quantity]]*Table1[[#This Row],[Case Size]]</f>
        <v>840</v>
      </c>
      <c r="R479" s="10">
        <f>Table1[[#This Row],[ Sales Volume]]*Table1[[#This Row],[Cost]]</f>
        <v>2931.6000000000004</v>
      </c>
      <c r="S479" s="10">
        <f>Table1[[#This Row],[Sales Values]]-(Table1[[#This Row],[Sales Values]]*0.25)</f>
        <v>2198.7000000000003</v>
      </c>
      <c r="T479" s="10">
        <f>Table1[[#This Row],[Manufacturing Cost]]-Table1[[#This Row],[Delivery Cost]]</f>
        <v>2177.7000000000003</v>
      </c>
      <c r="U479" s="10">
        <f>Table1[[#This Row],[Quantity]]*Table1[[#This Row],[Delivery]]</f>
        <v>21</v>
      </c>
      <c r="V479" s="10">
        <f>Table1[[#This Row],[Sales Values]]-Table1[[#This Row],[Manufacturing Cost]]</f>
        <v>732.90000000000009</v>
      </c>
      <c r="W479" s="13">
        <f>Table1[[#This Row],[Profit]]/Table1[[#This Row],[Sales Values]]</f>
        <v>0.25</v>
      </c>
      <c r="X479" s="10">
        <v>14.95</v>
      </c>
      <c r="Y479" s="14">
        <f>IF(AND(Table1[[#This Row],[Quantity]]&gt;20,Table1[[#This Row],[Quantity]]&lt;=50),3%,IF(AND(Table1[[#This Row],[Quantity]]&gt;50,Table1[[#This Row],[Quantity]]&lt;=100),5%,IF(Table1[[#This Row],[Quantity]]&gt;100,7%,0)))</f>
        <v>0.03</v>
      </c>
      <c r="Z479" s="10">
        <f>Table1[[#This Row],[Sales Values]]*(1-Table1[[#This Row],[Discount]])</f>
        <v>2843.6520000000005</v>
      </c>
      <c r="AA479" s="10">
        <f>Table1[[#This Row],[Sales Values]]+(Table1[[#This Row],[Sales Values]]*1.05%)</f>
        <v>2962.3818000000006</v>
      </c>
      <c r="AB479" s="10">
        <f>Table1[[#This Row],[Sales Values]]*1.05</f>
        <v>3078.1800000000003</v>
      </c>
      <c r="AC479" s="10" t="str">
        <f t="shared" si="39"/>
        <v>Superwossname</v>
      </c>
      <c r="AD479" t="s">
        <v>101</v>
      </c>
    </row>
    <row r="480" spans="1:30" x14ac:dyDescent="0.3">
      <c r="A480">
        <v>1672</v>
      </c>
      <c r="B480" t="s">
        <v>1234</v>
      </c>
      <c r="C480" t="s">
        <v>2823</v>
      </c>
      <c r="D480" t="s">
        <v>28</v>
      </c>
      <c r="E480" t="s">
        <v>29</v>
      </c>
      <c r="F480">
        <v>30</v>
      </c>
      <c r="G480" t="s">
        <v>4888</v>
      </c>
      <c r="H480" t="s">
        <v>4889</v>
      </c>
      <c r="I480" t="s">
        <v>110</v>
      </c>
      <c r="J480" s="8">
        <v>44126</v>
      </c>
      <c r="K480" s="6" t="str">
        <f t="shared" si="35"/>
        <v>2020</v>
      </c>
      <c r="L480" s="6" t="str">
        <f t="shared" si="36"/>
        <v>Oct</v>
      </c>
      <c r="M480">
        <v>62</v>
      </c>
      <c r="N480" s="10">
        <f t="shared" si="37"/>
        <v>2.0099999999999998</v>
      </c>
      <c r="O480">
        <f t="shared" si="38"/>
        <v>20</v>
      </c>
      <c r="P480">
        <v>0.5</v>
      </c>
      <c r="Q480" s="12">
        <f>Table1[[#This Row],[Quantity]]*Table1[[#This Row],[Case Size]]</f>
        <v>1240</v>
      </c>
      <c r="R480" s="10">
        <f>Table1[[#This Row],[ Sales Volume]]*Table1[[#This Row],[Cost]]</f>
        <v>2492.3999999999996</v>
      </c>
      <c r="S480" s="10">
        <f>Table1[[#This Row],[Sales Values]]-(Table1[[#This Row],[Sales Values]]*0.25)</f>
        <v>1869.2999999999997</v>
      </c>
      <c r="T480" s="10">
        <f>Table1[[#This Row],[Manufacturing Cost]]-Table1[[#This Row],[Delivery Cost]]</f>
        <v>1838.2999999999997</v>
      </c>
      <c r="U480" s="10">
        <f>Table1[[#This Row],[Quantity]]*Table1[[#This Row],[Delivery]]</f>
        <v>31</v>
      </c>
      <c r="V480" s="10">
        <f>Table1[[#This Row],[Sales Values]]-Table1[[#This Row],[Manufacturing Cost]]</f>
        <v>623.09999999999991</v>
      </c>
      <c r="W480" s="13">
        <f>Table1[[#This Row],[Profit]]/Table1[[#This Row],[Sales Values]]</f>
        <v>0.25</v>
      </c>
      <c r="X480" s="10">
        <v>14.95</v>
      </c>
      <c r="Y480" s="14">
        <f>IF(AND(Table1[[#This Row],[Quantity]]&gt;20,Table1[[#This Row],[Quantity]]&lt;=50),3%,IF(AND(Table1[[#This Row],[Quantity]]&gt;50,Table1[[#This Row],[Quantity]]&lt;=100),5%,IF(Table1[[#This Row],[Quantity]]&gt;100,7%,0)))</f>
        <v>0.05</v>
      </c>
      <c r="Z480" s="10">
        <f>Table1[[#This Row],[Sales Values]]*(1-Table1[[#This Row],[Discount]])</f>
        <v>2367.7799999999997</v>
      </c>
      <c r="AA480" s="10">
        <f>Table1[[#This Row],[Sales Values]]+(Table1[[#This Row],[Sales Values]]*1.05%)</f>
        <v>2518.5701999999997</v>
      </c>
      <c r="AB480" s="10">
        <f>Table1[[#This Row],[Sales Values]]*1.05</f>
        <v>2617.0199999999995</v>
      </c>
      <c r="AC480" s="10" t="str">
        <f t="shared" si="39"/>
        <v>Hyperwotsit</v>
      </c>
      <c r="AD480" t="s">
        <v>20</v>
      </c>
    </row>
    <row r="481" spans="1:30" x14ac:dyDescent="0.3">
      <c r="A481">
        <v>1679</v>
      </c>
      <c r="B481" t="s">
        <v>731</v>
      </c>
      <c r="C481" t="s">
        <v>3676</v>
      </c>
      <c r="D481" t="s">
        <v>28</v>
      </c>
      <c r="E481" t="s">
        <v>29</v>
      </c>
      <c r="F481">
        <v>30</v>
      </c>
      <c r="G481" t="s">
        <v>14528</v>
      </c>
      <c r="H481" t="s">
        <v>4901</v>
      </c>
      <c r="I481" t="s">
        <v>32</v>
      </c>
      <c r="J481" s="8">
        <v>43896</v>
      </c>
      <c r="K481" s="6" t="str">
        <f t="shared" si="35"/>
        <v>2020</v>
      </c>
      <c r="L481" s="6" t="str">
        <f t="shared" si="36"/>
        <v>Mar</v>
      </c>
      <c r="M481">
        <v>84</v>
      </c>
      <c r="N481" s="10">
        <f t="shared" si="37"/>
        <v>3.49</v>
      </c>
      <c r="O481">
        <f t="shared" si="38"/>
        <v>20</v>
      </c>
      <c r="P481">
        <v>0.5</v>
      </c>
      <c r="Q481" s="12">
        <f>Table1[[#This Row],[Quantity]]*Table1[[#This Row],[Case Size]]</f>
        <v>1680</v>
      </c>
      <c r="R481" s="10">
        <f>Table1[[#This Row],[ Sales Volume]]*Table1[[#This Row],[Cost]]</f>
        <v>5863.2000000000007</v>
      </c>
      <c r="S481" s="10">
        <f>Table1[[#This Row],[Sales Values]]-(Table1[[#This Row],[Sales Values]]*0.25)</f>
        <v>4397.4000000000005</v>
      </c>
      <c r="T481" s="10">
        <f>Table1[[#This Row],[Manufacturing Cost]]-Table1[[#This Row],[Delivery Cost]]</f>
        <v>4355.4000000000005</v>
      </c>
      <c r="U481" s="10">
        <f>Table1[[#This Row],[Quantity]]*Table1[[#This Row],[Delivery]]</f>
        <v>42</v>
      </c>
      <c r="V481" s="10">
        <f>Table1[[#This Row],[Sales Values]]-Table1[[#This Row],[Manufacturing Cost]]</f>
        <v>1465.8000000000002</v>
      </c>
      <c r="W481" s="13">
        <f>Table1[[#This Row],[Profit]]/Table1[[#This Row],[Sales Values]]</f>
        <v>0.25</v>
      </c>
      <c r="X481" s="10">
        <v>14.95</v>
      </c>
      <c r="Y481" s="14">
        <f>IF(AND(Table1[[#This Row],[Quantity]]&gt;20,Table1[[#This Row],[Quantity]]&lt;=50),3%,IF(AND(Table1[[#This Row],[Quantity]]&gt;50,Table1[[#This Row],[Quantity]]&lt;=100),5%,IF(Table1[[#This Row],[Quantity]]&gt;100,7%,0)))</f>
        <v>0.05</v>
      </c>
      <c r="Z481" s="10">
        <f>Table1[[#This Row],[Sales Values]]*(1-Table1[[#This Row],[Discount]])</f>
        <v>5570.0400000000009</v>
      </c>
      <c r="AA481" s="10">
        <f>Table1[[#This Row],[Sales Values]]+(Table1[[#This Row],[Sales Values]]*1.05%)</f>
        <v>5924.7636000000011</v>
      </c>
      <c r="AB481" s="10">
        <f>Table1[[#This Row],[Sales Values]]*1.05</f>
        <v>6156.3600000000006</v>
      </c>
      <c r="AC481" s="10" t="str">
        <f t="shared" si="39"/>
        <v>Superwossname</v>
      </c>
      <c r="AD481" t="s">
        <v>101</v>
      </c>
    </row>
    <row r="482" spans="1:30" x14ac:dyDescent="0.3">
      <c r="A482">
        <v>1686</v>
      </c>
      <c r="B482" t="s">
        <v>4912</v>
      </c>
      <c r="C482" t="s">
        <v>4913</v>
      </c>
      <c r="D482" t="s">
        <v>15</v>
      </c>
      <c r="E482" t="s">
        <v>16</v>
      </c>
      <c r="F482">
        <v>30</v>
      </c>
      <c r="G482" t="s">
        <v>4914</v>
      </c>
      <c r="H482" t="s">
        <v>4915</v>
      </c>
      <c r="I482" t="s">
        <v>32</v>
      </c>
      <c r="J482" s="8">
        <v>44192</v>
      </c>
      <c r="K482" s="6" t="str">
        <f t="shared" si="35"/>
        <v>2020</v>
      </c>
      <c r="L482" s="6" t="str">
        <f t="shared" si="36"/>
        <v>Dec</v>
      </c>
      <c r="M482">
        <v>61</v>
      </c>
      <c r="N482" s="10">
        <f t="shared" si="37"/>
        <v>2.0099999999999998</v>
      </c>
      <c r="O482">
        <f t="shared" si="38"/>
        <v>20</v>
      </c>
      <c r="P482">
        <v>0.5</v>
      </c>
      <c r="Q482" s="12">
        <f>Table1[[#This Row],[Quantity]]*Table1[[#This Row],[Case Size]]</f>
        <v>1220</v>
      </c>
      <c r="R482" s="10">
        <f>Table1[[#This Row],[ Sales Volume]]*Table1[[#This Row],[Cost]]</f>
        <v>2452.1999999999998</v>
      </c>
      <c r="S482" s="10">
        <f>Table1[[#This Row],[Sales Values]]-(Table1[[#This Row],[Sales Values]]*0.25)</f>
        <v>1839.1499999999999</v>
      </c>
      <c r="T482" s="10">
        <f>Table1[[#This Row],[Manufacturing Cost]]-Table1[[#This Row],[Delivery Cost]]</f>
        <v>1808.6499999999999</v>
      </c>
      <c r="U482" s="10">
        <f>Table1[[#This Row],[Quantity]]*Table1[[#This Row],[Delivery]]</f>
        <v>30.5</v>
      </c>
      <c r="V482" s="10">
        <f>Table1[[#This Row],[Sales Values]]-Table1[[#This Row],[Manufacturing Cost]]</f>
        <v>613.04999999999995</v>
      </c>
      <c r="W482" s="13">
        <f>Table1[[#This Row],[Profit]]/Table1[[#This Row],[Sales Values]]</f>
        <v>0.25</v>
      </c>
      <c r="X482" s="10">
        <v>14.95</v>
      </c>
      <c r="Y482" s="14">
        <f>IF(AND(Table1[[#This Row],[Quantity]]&gt;20,Table1[[#This Row],[Quantity]]&lt;=50),3%,IF(AND(Table1[[#This Row],[Quantity]]&gt;50,Table1[[#This Row],[Quantity]]&lt;=100),5%,IF(Table1[[#This Row],[Quantity]]&gt;100,7%,0)))</f>
        <v>0.05</v>
      </c>
      <c r="Z482" s="10">
        <f>Table1[[#This Row],[Sales Values]]*(1-Table1[[#This Row],[Discount]])</f>
        <v>2329.5899999999997</v>
      </c>
      <c r="AA482" s="10">
        <f>Table1[[#This Row],[Sales Values]]+(Table1[[#This Row],[Sales Values]]*1.05%)</f>
        <v>2477.9480999999996</v>
      </c>
      <c r="AB482" s="10">
        <f>Table1[[#This Row],[Sales Values]]*1.05</f>
        <v>2574.81</v>
      </c>
      <c r="AC482" s="10" t="str">
        <f t="shared" si="39"/>
        <v>Hyperwotsit</v>
      </c>
      <c r="AD482" t="s">
        <v>20</v>
      </c>
    </row>
    <row r="483" spans="1:30" x14ac:dyDescent="0.3">
      <c r="A483">
        <v>1687</v>
      </c>
      <c r="B483" t="s">
        <v>4916</v>
      </c>
      <c r="C483" t="s">
        <v>4917</v>
      </c>
      <c r="D483" t="s">
        <v>28</v>
      </c>
      <c r="E483" t="s">
        <v>29</v>
      </c>
      <c r="F483">
        <v>90</v>
      </c>
      <c r="G483" t="s">
        <v>4918</v>
      </c>
      <c r="H483" t="s">
        <v>4919</v>
      </c>
      <c r="I483" t="s">
        <v>303</v>
      </c>
      <c r="J483" s="8">
        <v>44021</v>
      </c>
      <c r="K483" s="6" t="str">
        <f t="shared" si="35"/>
        <v>2020</v>
      </c>
      <c r="L483" s="6" t="str">
        <f t="shared" si="36"/>
        <v>Jul</v>
      </c>
      <c r="M483">
        <v>31</v>
      </c>
      <c r="N483" s="10">
        <f t="shared" si="37"/>
        <v>3.49</v>
      </c>
      <c r="O483">
        <f t="shared" si="38"/>
        <v>20</v>
      </c>
      <c r="P483">
        <v>0.5</v>
      </c>
      <c r="Q483" s="12">
        <f>Table1[[#This Row],[Quantity]]*Table1[[#This Row],[Case Size]]</f>
        <v>620</v>
      </c>
      <c r="R483" s="10">
        <f>Table1[[#This Row],[ Sales Volume]]*Table1[[#This Row],[Cost]]</f>
        <v>2163.8000000000002</v>
      </c>
      <c r="S483" s="10">
        <f>Table1[[#This Row],[Sales Values]]-(Table1[[#This Row],[Sales Values]]*0.25)</f>
        <v>1622.8500000000001</v>
      </c>
      <c r="T483" s="10">
        <f>Table1[[#This Row],[Manufacturing Cost]]-Table1[[#This Row],[Delivery Cost]]</f>
        <v>1607.3500000000001</v>
      </c>
      <c r="U483" s="10">
        <f>Table1[[#This Row],[Quantity]]*Table1[[#This Row],[Delivery]]</f>
        <v>15.5</v>
      </c>
      <c r="V483" s="10">
        <f>Table1[[#This Row],[Sales Values]]-Table1[[#This Row],[Manufacturing Cost]]</f>
        <v>540.95000000000005</v>
      </c>
      <c r="W483" s="13">
        <f>Table1[[#This Row],[Profit]]/Table1[[#This Row],[Sales Values]]</f>
        <v>0.25</v>
      </c>
      <c r="X483" s="10">
        <v>14.95</v>
      </c>
      <c r="Y483" s="14">
        <f>IF(AND(Table1[[#This Row],[Quantity]]&gt;20,Table1[[#This Row],[Quantity]]&lt;=50),3%,IF(AND(Table1[[#This Row],[Quantity]]&gt;50,Table1[[#This Row],[Quantity]]&lt;=100),5%,IF(Table1[[#This Row],[Quantity]]&gt;100,7%,0)))</f>
        <v>0.03</v>
      </c>
      <c r="Z483" s="10">
        <f>Table1[[#This Row],[Sales Values]]*(1-Table1[[#This Row],[Discount]])</f>
        <v>2098.886</v>
      </c>
      <c r="AA483" s="10">
        <f>Table1[[#This Row],[Sales Values]]+(Table1[[#This Row],[Sales Values]]*1.05%)</f>
        <v>2186.5199000000002</v>
      </c>
      <c r="AB483" s="10">
        <f>Table1[[#This Row],[Sales Values]]*1.05</f>
        <v>2271.9900000000002</v>
      </c>
      <c r="AC483" s="10" t="str">
        <f t="shared" si="39"/>
        <v>Superwossname</v>
      </c>
      <c r="AD483" t="s">
        <v>101</v>
      </c>
    </row>
    <row r="484" spans="1:30" x14ac:dyDescent="0.3">
      <c r="A484">
        <v>1693</v>
      </c>
      <c r="B484" t="s">
        <v>2292</v>
      </c>
      <c r="C484" t="s">
        <v>2977</v>
      </c>
      <c r="D484" t="s">
        <v>117</v>
      </c>
      <c r="E484" t="s">
        <v>29</v>
      </c>
      <c r="F484">
        <v>90</v>
      </c>
      <c r="G484" t="s">
        <v>4931</v>
      </c>
      <c r="H484" t="s">
        <v>4932</v>
      </c>
      <c r="I484" t="s">
        <v>38</v>
      </c>
      <c r="J484" s="8">
        <v>44623</v>
      </c>
      <c r="K484" s="6" t="str">
        <f t="shared" si="35"/>
        <v>2022</v>
      </c>
      <c r="L484" s="6" t="str">
        <f t="shared" si="36"/>
        <v>Mar</v>
      </c>
      <c r="M484">
        <v>55</v>
      </c>
      <c r="N484" s="10">
        <f t="shared" si="37"/>
        <v>1.89</v>
      </c>
      <c r="O484">
        <f t="shared" si="38"/>
        <v>18</v>
      </c>
      <c r="P484">
        <v>0.5</v>
      </c>
      <c r="Q484" s="12">
        <f>Table1[[#This Row],[Quantity]]*Table1[[#This Row],[Case Size]]</f>
        <v>990</v>
      </c>
      <c r="R484" s="10">
        <f>Table1[[#This Row],[ Sales Volume]]*Table1[[#This Row],[Cost]]</f>
        <v>1871.1</v>
      </c>
      <c r="S484" s="10">
        <f>Table1[[#This Row],[Sales Values]]-(Table1[[#This Row],[Sales Values]]*0.25)</f>
        <v>1403.3249999999998</v>
      </c>
      <c r="T484" s="10">
        <f>Table1[[#This Row],[Manufacturing Cost]]-Table1[[#This Row],[Delivery Cost]]</f>
        <v>1375.8249999999998</v>
      </c>
      <c r="U484" s="10">
        <f>Table1[[#This Row],[Quantity]]*Table1[[#This Row],[Delivery]]</f>
        <v>27.5</v>
      </c>
      <c r="V484" s="10">
        <f>Table1[[#This Row],[Sales Values]]-Table1[[#This Row],[Manufacturing Cost]]</f>
        <v>467.77500000000009</v>
      </c>
      <c r="W484" s="13">
        <f>Table1[[#This Row],[Profit]]/Table1[[#This Row],[Sales Values]]</f>
        <v>0.25000000000000006</v>
      </c>
      <c r="X484" s="10">
        <v>14.95</v>
      </c>
      <c r="Y484" s="14">
        <f>IF(AND(Table1[[#This Row],[Quantity]]&gt;20,Table1[[#This Row],[Quantity]]&lt;=50),3%,IF(AND(Table1[[#This Row],[Quantity]]&gt;50,Table1[[#This Row],[Quantity]]&lt;=100),5%,IF(Table1[[#This Row],[Quantity]]&gt;100,7%,0)))</f>
        <v>0.05</v>
      </c>
      <c r="Z484" s="10">
        <f>Table1[[#This Row],[Sales Values]]*(1-Table1[[#This Row],[Discount]])</f>
        <v>1777.5449999999998</v>
      </c>
      <c r="AA484" s="10">
        <f>Table1[[#This Row],[Sales Values]]+(Table1[[#This Row],[Sales Values]]*1.05%)</f>
        <v>1890.7465499999998</v>
      </c>
      <c r="AB484" s="10">
        <f>Table1[[#This Row],[Sales Values]]*1.05</f>
        <v>1964.655</v>
      </c>
      <c r="AC484" s="10" t="str">
        <f t="shared" si="39"/>
        <v>Gigastuff</v>
      </c>
      <c r="AD484" t="s">
        <v>45</v>
      </c>
    </row>
    <row r="485" spans="1:30" x14ac:dyDescent="0.3">
      <c r="A485">
        <v>1697</v>
      </c>
      <c r="B485" t="s">
        <v>4942</v>
      </c>
      <c r="C485" t="s">
        <v>1406</v>
      </c>
      <c r="D485" t="s">
        <v>41</v>
      </c>
      <c r="E485" t="s">
        <v>16</v>
      </c>
      <c r="F485">
        <v>60</v>
      </c>
      <c r="G485" t="s">
        <v>4943</v>
      </c>
      <c r="H485" t="s">
        <v>4944</v>
      </c>
      <c r="I485" t="s">
        <v>839</v>
      </c>
      <c r="J485" s="8">
        <v>44691</v>
      </c>
      <c r="K485" s="6" t="str">
        <f t="shared" si="35"/>
        <v>2022</v>
      </c>
      <c r="L485" s="6" t="str">
        <f t="shared" si="36"/>
        <v>May</v>
      </c>
      <c r="M485">
        <v>99</v>
      </c>
      <c r="N485" s="10">
        <f t="shared" si="37"/>
        <v>2.0099999999999998</v>
      </c>
      <c r="O485">
        <f t="shared" si="38"/>
        <v>20</v>
      </c>
      <c r="P485">
        <v>0.5</v>
      </c>
      <c r="Q485" s="11">
        <f>Table1[[#This Row],[Quantity]]*Table1[[#This Row],[Case Size]]</f>
        <v>1980</v>
      </c>
      <c r="R485" s="10">
        <f>Table1[[#This Row],[ Sales Volume]]*Table1[[#This Row],[Cost]]</f>
        <v>3979.7999999999997</v>
      </c>
      <c r="S485" s="10">
        <f>Table1[[#This Row],[Sales Values]]-(Table1[[#This Row],[Sales Values]]*0.25)</f>
        <v>2984.85</v>
      </c>
      <c r="T485" s="10">
        <f>Table1[[#This Row],[Manufacturing Cost]]-Table1[[#This Row],[Delivery Cost]]</f>
        <v>2935.35</v>
      </c>
      <c r="U485" s="10">
        <f>Table1[[#This Row],[Quantity]]*Table1[[#This Row],[Delivery]]</f>
        <v>49.5</v>
      </c>
      <c r="V485" s="10">
        <f>Table1[[#This Row],[Sales Values]]-Table1[[#This Row],[Manufacturing Cost]]</f>
        <v>994.94999999999982</v>
      </c>
      <c r="W485" s="13">
        <f>Table1[[#This Row],[Profit]]/Table1[[#This Row],[Sales Values]]</f>
        <v>0.24999999999999997</v>
      </c>
      <c r="X485" s="10">
        <v>14.95</v>
      </c>
      <c r="Y485" s="14">
        <f>IF(AND(Table1[[#This Row],[Quantity]]&gt;20,Table1[[#This Row],[Quantity]]&lt;=50),3%,IF(AND(Table1[[#This Row],[Quantity]]&gt;50,Table1[[#This Row],[Quantity]]&lt;=100),5%,IF(Table1[[#This Row],[Quantity]]&gt;100,7%,0)))</f>
        <v>0.05</v>
      </c>
      <c r="Z485" s="10">
        <f>Table1[[#This Row],[Sales Values]]*(1-Table1[[#This Row],[Discount]])</f>
        <v>3780.8099999999995</v>
      </c>
      <c r="AA485" s="10">
        <f>Table1[[#This Row],[Sales Values]]+(Table1[[#This Row],[Sales Values]]*1.05%)</f>
        <v>4021.5878999999995</v>
      </c>
      <c r="AB485" s="10">
        <f>Table1[[#This Row],[Sales Values]]*1.05</f>
        <v>4178.79</v>
      </c>
      <c r="AC485" s="10" t="str">
        <f t="shared" si="39"/>
        <v>Hyperwotsit</v>
      </c>
      <c r="AD485" t="s">
        <v>20</v>
      </c>
    </row>
    <row r="486" spans="1:30" x14ac:dyDescent="0.3">
      <c r="A486">
        <v>1698</v>
      </c>
      <c r="B486" t="s">
        <v>1672</v>
      </c>
      <c r="C486" t="s">
        <v>499</v>
      </c>
      <c r="D486" t="s">
        <v>28</v>
      </c>
      <c r="E486" t="s">
        <v>29</v>
      </c>
      <c r="F486">
        <v>90</v>
      </c>
      <c r="G486" t="s">
        <v>4945</v>
      </c>
      <c r="H486" t="s">
        <v>720</v>
      </c>
      <c r="I486" t="s">
        <v>686</v>
      </c>
      <c r="J486" s="8">
        <v>44444</v>
      </c>
      <c r="K486" s="6" t="str">
        <f t="shared" si="35"/>
        <v>2021</v>
      </c>
      <c r="L486" s="6" t="str">
        <f t="shared" si="36"/>
        <v>Sep</v>
      </c>
      <c r="M486">
        <v>68</v>
      </c>
      <c r="N486" s="10">
        <f t="shared" si="37"/>
        <v>2.0099999999999998</v>
      </c>
      <c r="O486">
        <f t="shared" si="38"/>
        <v>20</v>
      </c>
      <c r="P486">
        <v>0.5</v>
      </c>
      <c r="Q486" s="12">
        <f>Table1[[#This Row],[Quantity]]*Table1[[#This Row],[Case Size]]</f>
        <v>1360</v>
      </c>
      <c r="R486" s="10">
        <f>Table1[[#This Row],[ Sales Volume]]*Table1[[#This Row],[Cost]]</f>
        <v>2733.6</v>
      </c>
      <c r="S486" s="10">
        <f>Table1[[#This Row],[Sales Values]]-(Table1[[#This Row],[Sales Values]]*0.25)</f>
        <v>2050.1999999999998</v>
      </c>
      <c r="T486" s="10">
        <f>Table1[[#This Row],[Manufacturing Cost]]-Table1[[#This Row],[Delivery Cost]]</f>
        <v>2016.1999999999998</v>
      </c>
      <c r="U486" s="10">
        <f>Table1[[#This Row],[Quantity]]*Table1[[#This Row],[Delivery]]</f>
        <v>34</v>
      </c>
      <c r="V486" s="10">
        <f>Table1[[#This Row],[Sales Values]]-Table1[[#This Row],[Manufacturing Cost]]</f>
        <v>683.40000000000009</v>
      </c>
      <c r="W486" s="13">
        <f>Table1[[#This Row],[Profit]]/Table1[[#This Row],[Sales Values]]</f>
        <v>0.25000000000000006</v>
      </c>
      <c r="X486" s="10">
        <v>14.95</v>
      </c>
      <c r="Y486" s="14">
        <f>IF(AND(Table1[[#This Row],[Quantity]]&gt;20,Table1[[#This Row],[Quantity]]&lt;=50),3%,IF(AND(Table1[[#This Row],[Quantity]]&gt;50,Table1[[#This Row],[Quantity]]&lt;=100),5%,IF(Table1[[#This Row],[Quantity]]&gt;100,7%,0)))</f>
        <v>0.05</v>
      </c>
      <c r="Z486" s="10">
        <f>Table1[[#This Row],[Sales Values]]*(1-Table1[[#This Row],[Discount]])</f>
        <v>2596.9199999999996</v>
      </c>
      <c r="AA486" s="10">
        <f>Table1[[#This Row],[Sales Values]]+(Table1[[#This Row],[Sales Values]]*1.05%)</f>
        <v>2762.3027999999999</v>
      </c>
      <c r="AB486" s="10">
        <f>Table1[[#This Row],[Sales Values]]*1.05</f>
        <v>2870.28</v>
      </c>
      <c r="AC486" s="10" t="str">
        <f t="shared" si="39"/>
        <v>Hyperwotsit</v>
      </c>
      <c r="AD486" t="s">
        <v>20</v>
      </c>
    </row>
    <row r="487" spans="1:30" x14ac:dyDescent="0.3">
      <c r="A487">
        <v>1701</v>
      </c>
      <c r="B487" t="s">
        <v>4951</v>
      </c>
      <c r="C487" t="s">
        <v>26</v>
      </c>
      <c r="D487" t="s">
        <v>15</v>
      </c>
      <c r="E487" t="s">
        <v>16</v>
      </c>
      <c r="F487">
        <v>90</v>
      </c>
      <c r="G487" t="s">
        <v>4952</v>
      </c>
      <c r="H487" t="s">
        <v>806</v>
      </c>
      <c r="I487" t="s">
        <v>178</v>
      </c>
      <c r="J487" s="8">
        <v>44847</v>
      </c>
      <c r="K487" s="6" t="str">
        <f t="shared" si="35"/>
        <v>2022</v>
      </c>
      <c r="L487" s="6" t="str">
        <f t="shared" si="36"/>
        <v>Oct</v>
      </c>
      <c r="M487">
        <v>72</v>
      </c>
      <c r="N487" s="10">
        <f t="shared" si="37"/>
        <v>1.89</v>
      </c>
      <c r="O487">
        <f t="shared" si="38"/>
        <v>18</v>
      </c>
      <c r="P487">
        <v>0.5</v>
      </c>
      <c r="Q487" s="12">
        <f>Table1[[#This Row],[Quantity]]*Table1[[#This Row],[Case Size]]</f>
        <v>1296</v>
      </c>
      <c r="R487" s="10">
        <f>Table1[[#This Row],[ Sales Volume]]*Table1[[#This Row],[Cost]]</f>
        <v>2449.44</v>
      </c>
      <c r="S487" s="10">
        <f>Table1[[#This Row],[Sales Values]]-(Table1[[#This Row],[Sales Values]]*0.25)</f>
        <v>1837.08</v>
      </c>
      <c r="T487" s="10">
        <f>Table1[[#This Row],[Manufacturing Cost]]-Table1[[#This Row],[Delivery Cost]]</f>
        <v>1801.08</v>
      </c>
      <c r="U487" s="10">
        <f>Table1[[#This Row],[Quantity]]*Table1[[#This Row],[Delivery]]</f>
        <v>36</v>
      </c>
      <c r="V487" s="10">
        <f>Table1[[#This Row],[Sales Values]]-Table1[[#This Row],[Manufacturing Cost]]</f>
        <v>612.36000000000013</v>
      </c>
      <c r="W487" s="13">
        <f>Table1[[#This Row],[Profit]]/Table1[[#This Row],[Sales Values]]</f>
        <v>0.25000000000000006</v>
      </c>
      <c r="X487" s="10">
        <v>14.95</v>
      </c>
      <c r="Y487" s="14">
        <f>IF(AND(Table1[[#This Row],[Quantity]]&gt;20,Table1[[#This Row],[Quantity]]&lt;=50),3%,IF(AND(Table1[[#This Row],[Quantity]]&gt;50,Table1[[#This Row],[Quantity]]&lt;=100),5%,IF(Table1[[#This Row],[Quantity]]&gt;100,7%,0)))</f>
        <v>0.05</v>
      </c>
      <c r="Z487" s="10">
        <f>Table1[[#This Row],[Sales Values]]*(1-Table1[[#This Row],[Discount]])</f>
        <v>2326.9679999999998</v>
      </c>
      <c r="AA487" s="10">
        <f>Table1[[#This Row],[Sales Values]]+(Table1[[#This Row],[Sales Values]]*1.05%)</f>
        <v>2475.1591200000003</v>
      </c>
      <c r="AB487" s="10">
        <f>Table1[[#This Row],[Sales Values]]*1.05</f>
        <v>2571.9120000000003</v>
      </c>
      <c r="AC487" s="10" t="str">
        <f t="shared" si="39"/>
        <v>Gigastuff</v>
      </c>
      <c r="AD487" t="s">
        <v>45</v>
      </c>
    </row>
    <row r="488" spans="1:30" x14ac:dyDescent="0.3">
      <c r="A488">
        <v>1710</v>
      </c>
      <c r="B488" t="s">
        <v>752</v>
      </c>
      <c r="C488" t="s">
        <v>2359</v>
      </c>
      <c r="D488" t="s">
        <v>28</v>
      </c>
      <c r="E488" t="s">
        <v>29</v>
      </c>
      <c r="F488">
        <v>30</v>
      </c>
      <c r="G488" t="s">
        <v>4969</v>
      </c>
      <c r="H488" t="s">
        <v>4915</v>
      </c>
      <c r="I488" t="s">
        <v>32</v>
      </c>
      <c r="J488" s="8">
        <v>44847</v>
      </c>
      <c r="K488" s="6" t="str">
        <f t="shared" si="35"/>
        <v>2022</v>
      </c>
      <c r="L488" s="6" t="str">
        <f t="shared" si="36"/>
        <v>Oct</v>
      </c>
      <c r="M488">
        <v>28</v>
      </c>
      <c r="N488" s="10">
        <f t="shared" si="37"/>
        <v>2.0099999999999998</v>
      </c>
      <c r="O488">
        <f t="shared" si="38"/>
        <v>20</v>
      </c>
      <c r="P488">
        <v>0.5</v>
      </c>
      <c r="Q488" s="11">
        <f>Table1[[#This Row],[Quantity]]*Table1[[#This Row],[Case Size]]</f>
        <v>560</v>
      </c>
      <c r="R488" s="10">
        <f>Table1[[#This Row],[ Sales Volume]]*Table1[[#This Row],[Cost]]</f>
        <v>1125.5999999999999</v>
      </c>
      <c r="S488" s="10">
        <f>Table1[[#This Row],[Sales Values]]-(Table1[[#This Row],[Sales Values]]*0.25)</f>
        <v>844.19999999999993</v>
      </c>
      <c r="T488" s="10">
        <f>Table1[[#This Row],[Manufacturing Cost]]-Table1[[#This Row],[Delivery Cost]]</f>
        <v>830.19999999999993</v>
      </c>
      <c r="U488" s="10">
        <f>Table1[[#This Row],[Quantity]]*Table1[[#This Row],[Delivery]]</f>
        <v>14</v>
      </c>
      <c r="V488" s="10">
        <f>Table1[[#This Row],[Sales Values]]-Table1[[#This Row],[Manufacturing Cost]]</f>
        <v>281.39999999999998</v>
      </c>
      <c r="W488" s="13">
        <f>Table1[[#This Row],[Profit]]/Table1[[#This Row],[Sales Values]]</f>
        <v>0.25</v>
      </c>
      <c r="X488" s="10">
        <v>14.95</v>
      </c>
      <c r="Y488" s="14">
        <f>IF(AND(Table1[[#This Row],[Quantity]]&gt;20,Table1[[#This Row],[Quantity]]&lt;=50),3%,IF(AND(Table1[[#This Row],[Quantity]]&gt;50,Table1[[#This Row],[Quantity]]&lt;=100),5%,IF(Table1[[#This Row],[Quantity]]&gt;100,7%,0)))</f>
        <v>0.03</v>
      </c>
      <c r="Z488" s="10">
        <f>Table1[[#This Row],[Sales Values]]*(1-Table1[[#This Row],[Discount]])</f>
        <v>1091.8319999999999</v>
      </c>
      <c r="AA488" s="10">
        <f>Table1[[#This Row],[Sales Values]]+(Table1[[#This Row],[Sales Values]]*1.05%)</f>
        <v>1137.4187999999999</v>
      </c>
      <c r="AB488" s="10">
        <f>Table1[[#This Row],[Sales Values]]*1.05</f>
        <v>1181.8799999999999</v>
      </c>
      <c r="AC488" s="10" t="str">
        <f t="shared" si="39"/>
        <v>Hyperwotsit</v>
      </c>
      <c r="AD488" t="s">
        <v>20</v>
      </c>
    </row>
    <row r="489" spans="1:30" x14ac:dyDescent="0.3">
      <c r="A489">
        <v>1714</v>
      </c>
      <c r="B489" t="s">
        <v>4977</v>
      </c>
      <c r="C489" t="s">
        <v>983</v>
      </c>
      <c r="D489" t="s">
        <v>15</v>
      </c>
      <c r="E489" t="s">
        <v>16</v>
      </c>
      <c r="F489">
        <v>30</v>
      </c>
      <c r="G489" t="s">
        <v>4978</v>
      </c>
      <c r="H489" t="s">
        <v>4979</v>
      </c>
      <c r="I489" t="s">
        <v>294</v>
      </c>
      <c r="J489" s="8">
        <v>44834</v>
      </c>
      <c r="K489" s="6" t="str">
        <f t="shared" si="35"/>
        <v>2022</v>
      </c>
      <c r="L489" s="6" t="str">
        <f t="shared" si="36"/>
        <v>Sep</v>
      </c>
      <c r="M489">
        <v>36</v>
      </c>
      <c r="N489" s="10">
        <f t="shared" si="37"/>
        <v>3.49</v>
      </c>
      <c r="O489">
        <f t="shared" si="38"/>
        <v>20</v>
      </c>
      <c r="P489">
        <v>0.5</v>
      </c>
      <c r="Q489" s="12">
        <f>Table1[[#This Row],[Quantity]]*Table1[[#This Row],[Case Size]]</f>
        <v>720</v>
      </c>
      <c r="R489" s="10">
        <f>Table1[[#This Row],[ Sales Volume]]*Table1[[#This Row],[Cost]]</f>
        <v>2512.8000000000002</v>
      </c>
      <c r="S489" s="10">
        <f>Table1[[#This Row],[Sales Values]]-(Table1[[#This Row],[Sales Values]]*0.25)</f>
        <v>1884.6000000000001</v>
      </c>
      <c r="T489" s="10">
        <f>Table1[[#This Row],[Manufacturing Cost]]-Table1[[#This Row],[Delivery Cost]]</f>
        <v>1866.6000000000001</v>
      </c>
      <c r="U489" s="10">
        <f>Table1[[#This Row],[Quantity]]*Table1[[#This Row],[Delivery]]</f>
        <v>18</v>
      </c>
      <c r="V489" s="10">
        <f>Table1[[#This Row],[Sales Values]]-Table1[[#This Row],[Manufacturing Cost]]</f>
        <v>628.20000000000005</v>
      </c>
      <c r="W489" s="13">
        <f>Table1[[#This Row],[Profit]]/Table1[[#This Row],[Sales Values]]</f>
        <v>0.25</v>
      </c>
      <c r="X489" s="10">
        <v>14.95</v>
      </c>
      <c r="Y489" s="14">
        <f>IF(AND(Table1[[#This Row],[Quantity]]&gt;20,Table1[[#This Row],[Quantity]]&lt;=50),3%,IF(AND(Table1[[#This Row],[Quantity]]&gt;50,Table1[[#This Row],[Quantity]]&lt;=100),5%,IF(Table1[[#This Row],[Quantity]]&gt;100,7%,0)))</f>
        <v>0.03</v>
      </c>
      <c r="Z489" s="10">
        <f>Table1[[#This Row],[Sales Values]]*(1-Table1[[#This Row],[Discount]])</f>
        <v>2437.4160000000002</v>
      </c>
      <c r="AA489" s="10">
        <f>Table1[[#This Row],[Sales Values]]+(Table1[[#This Row],[Sales Values]]*1.05%)</f>
        <v>2539.1844000000001</v>
      </c>
      <c r="AB489" s="10">
        <f>Table1[[#This Row],[Sales Values]]*1.05</f>
        <v>2638.4400000000005</v>
      </c>
      <c r="AC489" s="10" t="str">
        <f t="shared" si="39"/>
        <v>Superwossname</v>
      </c>
      <c r="AD489" t="s">
        <v>101</v>
      </c>
    </row>
    <row r="490" spans="1:30" x14ac:dyDescent="0.3">
      <c r="A490">
        <v>1720</v>
      </c>
      <c r="B490" t="s">
        <v>3794</v>
      </c>
      <c r="C490" t="s">
        <v>4991</v>
      </c>
      <c r="D490" t="s">
        <v>28</v>
      </c>
      <c r="E490" t="s">
        <v>29</v>
      </c>
      <c r="F490">
        <v>90</v>
      </c>
      <c r="G490" t="s">
        <v>4990</v>
      </c>
      <c r="H490" t="s">
        <v>4992</v>
      </c>
      <c r="I490" t="s">
        <v>294</v>
      </c>
      <c r="J490" s="8">
        <v>44714</v>
      </c>
      <c r="K490" s="6" t="str">
        <f t="shared" si="35"/>
        <v>2022</v>
      </c>
      <c r="L490" s="6" t="str">
        <f t="shared" si="36"/>
        <v>Jun</v>
      </c>
      <c r="M490">
        <v>76</v>
      </c>
      <c r="N490" s="10">
        <f t="shared" si="37"/>
        <v>3.49</v>
      </c>
      <c r="O490">
        <f t="shared" si="38"/>
        <v>20</v>
      </c>
      <c r="P490">
        <v>0.5</v>
      </c>
      <c r="Q490" s="12">
        <f>Table1[[#This Row],[Quantity]]*Table1[[#This Row],[Case Size]]</f>
        <v>1520</v>
      </c>
      <c r="R490" s="10">
        <f>Table1[[#This Row],[ Sales Volume]]*Table1[[#This Row],[Cost]]</f>
        <v>5304.8</v>
      </c>
      <c r="S490" s="10">
        <f>Table1[[#This Row],[Sales Values]]-(Table1[[#This Row],[Sales Values]]*0.25)</f>
        <v>3978.6000000000004</v>
      </c>
      <c r="T490" s="10">
        <f>Table1[[#This Row],[Manufacturing Cost]]-Table1[[#This Row],[Delivery Cost]]</f>
        <v>3940.6000000000004</v>
      </c>
      <c r="U490" s="10">
        <f>Table1[[#This Row],[Quantity]]*Table1[[#This Row],[Delivery]]</f>
        <v>38</v>
      </c>
      <c r="V490" s="10">
        <f>Table1[[#This Row],[Sales Values]]-Table1[[#This Row],[Manufacturing Cost]]</f>
        <v>1326.1999999999998</v>
      </c>
      <c r="W490" s="13">
        <f>Table1[[#This Row],[Profit]]/Table1[[#This Row],[Sales Values]]</f>
        <v>0.24999999999999994</v>
      </c>
      <c r="X490" s="10">
        <v>14.95</v>
      </c>
      <c r="Y490" s="14">
        <f>IF(AND(Table1[[#This Row],[Quantity]]&gt;20,Table1[[#This Row],[Quantity]]&lt;=50),3%,IF(AND(Table1[[#This Row],[Quantity]]&gt;50,Table1[[#This Row],[Quantity]]&lt;=100),5%,IF(Table1[[#This Row],[Quantity]]&gt;100,7%,0)))</f>
        <v>0.05</v>
      </c>
      <c r="Z490" s="10">
        <f>Table1[[#This Row],[Sales Values]]*(1-Table1[[#This Row],[Discount]])</f>
        <v>5039.5599999999995</v>
      </c>
      <c r="AA490" s="10">
        <f>Table1[[#This Row],[Sales Values]]+(Table1[[#This Row],[Sales Values]]*1.05%)</f>
        <v>5360.5003999999999</v>
      </c>
      <c r="AB490" s="10">
        <f>Table1[[#This Row],[Sales Values]]*1.05</f>
        <v>5570.0400000000009</v>
      </c>
      <c r="AC490" s="10" t="str">
        <f t="shared" si="39"/>
        <v>Superwossname</v>
      </c>
      <c r="AD490" t="s">
        <v>101</v>
      </c>
    </row>
    <row r="491" spans="1:30" x14ac:dyDescent="0.3">
      <c r="A491">
        <v>1721</v>
      </c>
      <c r="B491" t="s">
        <v>4993</v>
      </c>
      <c r="C491" t="s">
        <v>3118</v>
      </c>
      <c r="D491" t="s">
        <v>15</v>
      </c>
      <c r="E491" t="s">
        <v>16</v>
      </c>
      <c r="F491">
        <v>90</v>
      </c>
      <c r="G491" t="s">
        <v>4990</v>
      </c>
      <c r="H491" t="s">
        <v>3754</v>
      </c>
      <c r="I491" t="s">
        <v>124</v>
      </c>
      <c r="J491" s="8">
        <v>43922</v>
      </c>
      <c r="K491" s="6" t="str">
        <f t="shared" si="35"/>
        <v>2020</v>
      </c>
      <c r="L491" s="6" t="str">
        <f t="shared" si="36"/>
        <v>Apr</v>
      </c>
      <c r="M491">
        <v>72</v>
      </c>
      <c r="N491" s="10">
        <f t="shared" si="37"/>
        <v>3.49</v>
      </c>
      <c r="O491">
        <f t="shared" si="38"/>
        <v>20</v>
      </c>
      <c r="P491">
        <v>0.5</v>
      </c>
      <c r="Q491" s="12">
        <f>Table1[[#This Row],[Quantity]]*Table1[[#This Row],[Case Size]]</f>
        <v>1440</v>
      </c>
      <c r="R491" s="10">
        <f>Table1[[#This Row],[ Sales Volume]]*Table1[[#This Row],[Cost]]</f>
        <v>5025.6000000000004</v>
      </c>
      <c r="S491" s="10">
        <f>Table1[[#This Row],[Sales Values]]-(Table1[[#This Row],[Sales Values]]*0.25)</f>
        <v>3769.2000000000003</v>
      </c>
      <c r="T491" s="10">
        <f>Table1[[#This Row],[Manufacturing Cost]]-Table1[[#This Row],[Delivery Cost]]</f>
        <v>3733.2000000000003</v>
      </c>
      <c r="U491" s="10">
        <f>Table1[[#This Row],[Quantity]]*Table1[[#This Row],[Delivery]]</f>
        <v>36</v>
      </c>
      <c r="V491" s="10">
        <f>Table1[[#This Row],[Sales Values]]-Table1[[#This Row],[Manufacturing Cost]]</f>
        <v>1256.4000000000001</v>
      </c>
      <c r="W491" s="13">
        <f>Table1[[#This Row],[Profit]]/Table1[[#This Row],[Sales Values]]</f>
        <v>0.25</v>
      </c>
      <c r="X491" s="10">
        <v>14.95</v>
      </c>
      <c r="Y491" s="14">
        <f>IF(AND(Table1[[#This Row],[Quantity]]&gt;20,Table1[[#This Row],[Quantity]]&lt;=50),3%,IF(AND(Table1[[#This Row],[Quantity]]&gt;50,Table1[[#This Row],[Quantity]]&lt;=100),5%,IF(Table1[[#This Row],[Quantity]]&gt;100,7%,0)))</f>
        <v>0.05</v>
      </c>
      <c r="Z491" s="10">
        <f>Table1[[#This Row],[Sales Values]]*(1-Table1[[#This Row],[Discount]])</f>
        <v>4774.32</v>
      </c>
      <c r="AA491" s="10">
        <f>Table1[[#This Row],[Sales Values]]+(Table1[[#This Row],[Sales Values]]*1.05%)</f>
        <v>5078.3688000000002</v>
      </c>
      <c r="AB491" s="10">
        <f>Table1[[#This Row],[Sales Values]]*1.05</f>
        <v>5276.880000000001</v>
      </c>
      <c r="AC491" s="10" t="str">
        <f t="shared" si="39"/>
        <v>Superwossname</v>
      </c>
      <c r="AD491" t="s">
        <v>101</v>
      </c>
    </row>
    <row r="492" spans="1:30" x14ac:dyDescent="0.3">
      <c r="A492">
        <v>1723</v>
      </c>
      <c r="B492" t="s">
        <v>4997</v>
      </c>
      <c r="C492" t="s">
        <v>4998</v>
      </c>
      <c r="D492" t="s">
        <v>28</v>
      </c>
      <c r="E492" t="s">
        <v>29</v>
      </c>
      <c r="F492">
        <v>90</v>
      </c>
      <c r="G492" t="s">
        <v>4999</v>
      </c>
      <c r="H492" t="s">
        <v>2710</v>
      </c>
      <c r="I492" t="s">
        <v>294</v>
      </c>
      <c r="J492" s="8">
        <v>44713</v>
      </c>
      <c r="K492" s="6" t="str">
        <f t="shared" si="35"/>
        <v>2022</v>
      </c>
      <c r="L492" s="6" t="str">
        <f t="shared" si="36"/>
        <v>Jun</v>
      </c>
      <c r="M492">
        <v>96</v>
      </c>
      <c r="N492" s="10">
        <f t="shared" si="37"/>
        <v>2.0099999999999998</v>
      </c>
      <c r="O492">
        <f t="shared" si="38"/>
        <v>20</v>
      </c>
      <c r="P492">
        <v>0.5</v>
      </c>
      <c r="Q492" s="11">
        <f>Table1[[#This Row],[Quantity]]*Table1[[#This Row],[Case Size]]</f>
        <v>1920</v>
      </c>
      <c r="R492" s="10">
        <f>Table1[[#This Row],[ Sales Volume]]*Table1[[#This Row],[Cost]]</f>
        <v>3859.2</v>
      </c>
      <c r="S492" s="10">
        <f>Table1[[#This Row],[Sales Values]]-(Table1[[#This Row],[Sales Values]]*0.25)</f>
        <v>2894.3999999999996</v>
      </c>
      <c r="T492" s="10">
        <f>Table1[[#This Row],[Manufacturing Cost]]-Table1[[#This Row],[Delivery Cost]]</f>
        <v>2846.3999999999996</v>
      </c>
      <c r="U492" s="10">
        <f>Table1[[#This Row],[Quantity]]*Table1[[#This Row],[Delivery]]</f>
        <v>48</v>
      </c>
      <c r="V492" s="10">
        <f>Table1[[#This Row],[Sales Values]]-Table1[[#This Row],[Manufacturing Cost]]</f>
        <v>964.80000000000018</v>
      </c>
      <c r="W492" s="13">
        <f>Table1[[#This Row],[Profit]]/Table1[[#This Row],[Sales Values]]</f>
        <v>0.25000000000000006</v>
      </c>
      <c r="X492" s="10">
        <v>14.95</v>
      </c>
      <c r="Y492" s="14">
        <f>IF(AND(Table1[[#This Row],[Quantity]]&gt;20,Table1[[#This Row],[Quantity]]&lt;=50),3%,IF(AND(Table1[[#This Row],[Quantity]]&gt;50,Table1[[#This Row],[Quantity]]&lt;=100),5%,IF(Table1[[#This Row],[Quantity]]&gt;100,7%,0)))</f>
        <v>0.05</v>
      </c>
      <c r="Z492" s="10">
        <f>Table1[[#This Row],[Sales Values]]*(1-Table1[[#This Row],[Discount]])</f>
        <v>3666.24</v>
      </c>
      <c r="AA492" s="10">
        <f>Table1[[#This Row],[Sales Values]]+(Table1[[#This Row],[Sales Values]]*1.05%)</f>
        <v>3899.7215999999999</v>
      </c>
      <c r="AB492" s="10">
        <f>Table1[[#This Row],[Sales Values]]*1.05</f>
        <v>4052.16</v>
      </c>
      <c r="AC492" s="10" t="str">
        <f t="shared" si="39"/>
        <v>Hyperwotsit</v>
      </c>
      <c r="AD492" t="s">
        <v>20</v>
      </c>
    </row>
    <row r="493" spans="1:30" x14ac:dyDescent="0.3">
      <c r="A493">
        <v>1725</v>
      </c>
      <c r="B493" t="s">
        <v>5001</v>
      </c>
      <c r="C493" t="s">
        <v>5002</v>
      </c>
      <c r="D493" t="s">
        <v>28</v>
      </c>
      <c r="E493" t="s">
        <v>29</v>
      </c>
      <c r="F493">
        <v>30</v>
      </c>
      <c r="G493" t="s">
        <v>5003</v>
      </c>
      <c r="H493" t="s">
        <v>1453</v>
      </c>
      <c r="I493" t="s">
        <v>1454</v>
      </c>
      <c r="J493" s="8">
        <v>44102</v>
      </c>
      <c r="K493" s="6" t="str">
        <f t="shared" si="35"/>
        <v>2020</v>
      </c>
      <c r="L493" s="6" t="str">
        <f t="shared" si="36"/>
        <v>Sep</v>
      </c>
      <c r="M493">
        <v>63</v>
      </c>
      <c r="N493" s="10">
        <f t="shared" si="37"/>
        <v>1.89</v>
      </c>
      <c r="O493">
        <f t="shared" si="38"/>
        <v>18</v>
      </c>
      <c r="P493">
        <v>0.5</v>
      </c>
      <c r="Q493" s="12">
        <f>Table1[[#This Row],[Quantity]]*Table1[[#This Row],[Case Size]]</f>
        <v>1134</v>
      </c>
      <c r="R493" s="10">
        <f>Table1[[#This Row],[ Sales Volume]]*Table1[[#This Row],[Cost]]</f>
        <v>2143.2599999999998</v>
      </c>
      <c r="S493" s="10">
        <f>Table1[[#This Row],[Sales Values]]-(Table1[[#This Row],[Sales Values]]*0.25)</f>
        <v>1607.4449999999997</v>
      </c>
      <c r="T493" s="10">
        <f>Table1[[#This Row],[Manufacturing Cost]]-Table1[[#This Row],[Delivery Cost]]</f>
        <v>1575.9449999999997</v>
      </c>
      <c r="U493" s="10">
        <f>Table1[[#This Row],[Quantity]]*Table1[[#This Row],[Delivery]]</f>
        <v>31.5</v>
      </c>
      <c r="V493" s="10">
        <f>Table1[[#This Row],[Sales Values]]-Table1[[#This Row],[Manufacturing Cost]]</f>
        <v>535.81500000000005</v>
      </c>
      <c r="W493" s="13">
        <f>Table1[[#This Row],[Profit]]/Table1[[#This Row],[Sales Values]]</f>
        <v>0.25000000000000006</v>
      </c>
      <c r="X493" s="10">
        <v>14.95</v>
      </c>
      <c r="Y493" s="14">
        <f>IF(AND(Table1[[#This Row],[Quantity]]&gt;20,Table1[[#This Row],[Quantity]]&lt;=50),3%,IF(AND(Table1[[#This Row],[Quantity]]&gt;50,Table1[[#This Row],[Quantity]]&lt;=100),5%,IF(Table1[[#This Row],[Quantity]]&gt;100,7%,0)))</f>
        <v>0.05</v>
      </c>
      <c r="Z493" s="10">
        <f>Table1[[#This Row],[Sales Values]]*(1-Table1[[#This Row],[Discount]])</f>
        <v>2036.0969999999998</v>
      </c>
      <c r="AA493" s="10">
        <f>Table1[[#This Row],[Sales Values]]+(Table1[[#This Row],[Sales Values]]*1.05%)</f>
        <v>2165.7642299999998</v>
      </c>
      <c r="AB493" s="10">
        <f>Table1[[#This Row],[Sales Values]]*1.05</f>
        <v>2250.4229999999998</v>
      </c>
      <c r="AC493" s="10" t="str">
        <f t="shared" si="39"/>
        <v>Gigastuff</v>
      </c>
      <c r="AD493" t="s">
        <v>45</v>
      </c>
    </row>
    <row r="494" spans="1:30" x14ac:dyDescent="0.3">
      <c r="A494">
        <v>1730</v>
      </c>
      <c r="B494" t="s">
        <v>3544</v>
      </c>
      <c r="C494" t="s">
        <v>3171</v>
      </c>
      <c r="D494" t="s">
        <v>28</v>
      </c>
      <c r="E494" t="s">
        <v>29</v>
      </c>
      <c r="F494">
        <v>90</v>
      </c>
      <c r="G494" t="s">
        <v>5013</v>
      </c>
      <c r="H494" t="s">
        <v>1482</v>
      </c>
      <c r="I494" t="s">
        <v>1483</v>
      </c>
      <c r="J494" s="8">
        <v>44199</v>
      </c>
      <c r="K494" s="6" t="str">
        <f t="shared" si="35"/>
        <v>2021</v>
      </c>
      <c r="L494" s="6" t="str">
        <f t="shared" si="36"/>
        <v>Jan</v>
      </c>
      <c r="M494">
        <v>10</v>
      </c>
      <c r="N494" s="10">
        <f t="shared" si="37"/>
        <v>2.0099999999999998</v>
      </c>
      <c r="O494">
        <f t="shared" si="38"/>
        <v>20</v>
      </c>
      <c r="P494">
        <v>0.5</v>
      </c>
      <c r="Q494" s="12">
        <f>Table1[[#This Row],[Quantity]]*Table1[[#This Row],[Case Size]]</f>
        <v>200</v>
      </c>
      <c r="R494" s="10">
        <f>Table1[[#This Row],[ Sales Volume]]*Table1[[#This Row],[Cost]]</f>
        <v>401.99999999999994</v>
      </c>
      <c r="S494" s="10">
        <f>Table1[[#This Row],[Sales Values]]-(Table1[[#This Row],[Sales Values]]*0.25)</f>
        <v>301.49999999999994</v>
      </c>
      <c r="T494" s="10">
        <f>Table1[[#This Row],[Manufacturing Cost]]-Table1[[#This Row],[Delivery Cost]]</f>
        <v>296.49999999999994</v>
      </c>
      <c r="U494" s="10">
        <f>Table1[[#This Row],[Quantity]]*Table1[[#This Row],[Delivery]]</f>
        <v>5</v>
      </c>
      <c r="V494" s="10">
        <f>Table1[[#This Row],[Sales Values]]-Table1[[#This Row],[Manufacturing Cost]]</f>
        <v>100.5</v>
      </c>
      <c r="W494" s="13">
        <f>Table1[[#This Row],[Profit]]/Table1[[#This Row],[Sales Values]]</f>
        <v>0.25000000000000006</v>
      </c>
      <c r="X494" s="10">
        <v>14.95</v>
      </c>
      <c r="Y494" s="14">
        <f>IF(AND(Table1[[#This Row],[Quantity]]&gt;20,Table1[[#This Row],[Quantity]]&lt;=50),3%,IF(AND(Table1[[#This Row],[Quantity]]&gt;50,Table1[[#This Row],[Quantity]]&lt;=100),5%,IF(Table1[[#This Row],[Quantity]]&gt;100,7%,0)))</f>
        <v>0</v>
      </c>
      <c r="Z494" s="10">
        <f>Table1[[#This Row],[Sales Values]]*(1-Table1[[#This Row],[Discount]])</f>
        <v>401.99999999999994</v>
      </c>
      <c r="AA494" s="10">
        <f>Table1[[#This Row],[Sales Values]]+(Table1[[#This Row],[Sales Values]]*1.05%)</f>
        <v>406.22099999999995</v>
      </c>
      <c r="AB494" s="10">
        <f>Table1[[#This Row],[Sales Values]]*1.05</f>
        <v>422.09999999999997</v>
      </c>
      <c r="AC494" s="10" t="str">
        <f t="shared" si="39"/>
        <v>Hyperwotsit</v>
      </c>
      <c r="AD494" t="s">
        <v>20</v>
      </c>
    </row>
    <row r="495" spans="1:30" x14ac:dyDescent="0.3">
      <c r="A495">
        <v>1731</v>
      </c>
      <c r="B495" t="s">
        <v>5014</v>
      </c>
      <c r="C495" t="s">
        <v>5015</v>
      </c>
      <c r="D495" t="s">
        <v>41</v>
      </c>
      <c r="E495" t="s">
        <v>16</v>
      </c>
      <c r="F495">
        <v>90</v>
      </c>
      <c r="G495" t="s">
        <v>5016</v>
      </c>
      <c r="H495" t="s">
        <v>3554</v>
      </c>
      <c r="I495" t="s">
        <v>32</v>
      </c>
      <c r="J495" s="8">
        <v>44323</v>
      </c>
      <c r="K495" s="6" t="str">
        <f t="shared" si="35"/>
        <v>2021</v>
      </c>
      <c r="L495" s="6" t="str">
        <f t="shared" si="36"/>
        <v>May</v>
      </c>
      <c r="M495">
        <v>45</v>
      </c>
      <c r="N495" s="10">
        <f t="shared" si="37"/>
        <v>2.0099999999999998</v>
      </c>
      <c r="O495">
        <f t="shared" si="38"/>
        <v>20</v>
      </c>
      <c r="P495">
        <v>0.5</v>
      </c>
      <c r="Q495" s="12">
        <f>Table1[[#This Row],[Quantity]]*Table1[[#This Row],[Case Size]]</f>
        <v>900</v>
      </c>
      <c r="R495" s="10">
        <f>Table1[[#This Row],[ Sales Volume]]*Table1[[#This Row],[Cost]]</f>
        <v>1808.9999999999998</v>
      </c>
      <c r="S495" s="10">
        <f>Table1[[#This Row],[Sales Values]]-(Table1[[#This Row],[Sales Values]]*0.25)</f>
        <v>1356.7499999999998</v>
      </c>
      <c r="T495" s="10">
        <f>Table1[[#This Row],[Manufacturing Cost]]-Table1[[#This Row],[Delivery Cost]]</f>
        <v>1334.2499999999998</v>
      </c>
      <c r="U495" s="10">
        <f>Table1[[#This Row],[Quantity]]*Table1[[#This Row],[Delivery]]</f>
        <v>22.5</v>
      </c>
      <c r="V495" s="10">
        <f>Table1[[#This Row],[Sales Values]]-Table1[[#This Row],[Manufacturing Cost]]</f>
        <v>452.25</v>
      </c>
      <c r="W495" s="13">
        <f>Table1[[#This Row],[Profit]]/Table1[[#This Row],[Sales Values]]</f>
        <v>0.25000000000000006</v>
      </c>
      <c r="X495" s="10">
        <v>14.95</v>
      </c>
      <c r="Y495" s="14">
        <f>IF(AND(Table1[[#This Row],[Quantity]]&gt;20,Table1[[#This Row],[Quantity]]&lt;=50),3%,IF(AND(Table1[[#This Row],[Quantity]]&gt;50,Table1[[#This Row],[Quantity]]&lt;=100),5%,IF(Table1[[#This Row],[Quantity]]&gt;100,7%,0)))</f>
        <v>0.03</v>
      </c>
      <c r="Z495" s="10">
        <f>Table1[[#This Row],[Sales Values]]*(1-Table1[[#This Row],[Discount]])</f>
        <v>1754.7299999999998</v>
      </c>
      <c r="AA495" s="10">
        <f>Table1[[#This Row],[Sales Values]]+(Table1[[#This Row],[Sales Values]]*1.05%)</f>
        <v>1827.9944999999998</v>
      </c>
      <c r="AB495" s="10">
        <f>Table1[[#This Row],[Sales Values]]*1.05</f>
        <v>1899.4499999999998</v>
      </c>
      <c r="AC495" s="10" t="str">
        <f t="shared" si="39"/>
        <v>Hyperwotsit</v>
      </c>
      <c r="AD495" t="s">
        <v>20</v>
      </c>
    </row>
    <row r="496" spans="1:30" x14ac:dyDescent="0.3">
      <c r="A496">
        <v>1735</v>
      </c>
      <c r="B496" t="s">
        <v>5020</v>
      </c>
      <c r="C496" t="s">
        <v>5021</v>
      </c>
      <c r="D496" t="s">
        <v>51</v>
      </c>
      <c r="E496" t="s">
        <v>16</v>
      </c>
      <c r="F496">
        <v>60</v>
      </c>
      <c r="G496" t="s">
        <v>5022</v>
      </c>
      <c r="H496" t="s">
        <v>2338</v>
      </c>
      <c r="I496" t="s">
        <v>240</v>
      </c>
      <c r="J496" s="8">
        <v>44386</v>
      </c>
      <c r="K496" s="6" t="str">
        <f t="shared" si="35"/>
        <v>2021</v>
      </c>
      <c r="L496" s="6" t="str">
        <f t="shared" si="36"/>
        <v>Jul</v>
      </c>
      <c r="M496">
        <v>28</v>
      </c>
      <c r="N496" s="10">
        <f t="shared" si="37"/>
        <v>1.89</v>
      </c>
      <c r="O496">
        <f t="shared" si="38"/>
        <v>18</v>
      </c>
      <c r="P496">
        <v>0.5</v>
      </c>
      <c r="Q496" s="12">
        <f>Table1[[#This Row],[Quantity]]*Table1[[#This Row],[Case Size]]</f>
        <v>504</v>
      </c>
      <c r="R496" s="10">
        <f>Table1[[#This Row],[ Sales Volume]]*Table1[[#This Row],[Cost]]</f>
        <v>952.56</v>
      </c>
      <c r="S496" s="10">
        <f>Table1[[#This Row],[Sales Values]]-(Table1[[#This Row],[Sales Values]]*0.25)</f>
        <v>714.42</v>
      </c>
      <c r="T496" s="10">
        <f>Table1[[#This Row],[Manufacturing Cost]]-Table1[[#This Row],[Delivery Cost]]</f>
        <v>700.42</v>
      </c>
      <c r="U496" s="10">
        <f>Table1[[#This Row],[Quantity]]*Table1[[#This Row],[Delivery]]</f>
        <v>14</v>
      </c>
      <c r="V496" s="10">
        <f>Table1[[#This Row],[Sales Values]]-Table1[[#This Row],[Manufacturing Cost]]</f>
        <v>238.14</v>
      </c>
      <c r="W496" s="13">
        <f>Table1[[#This Row],[Profit]]/Table1[[#This Row],[Sales Values]]</f>
        <v>0.25</v>
      </c>
      <c r="X496" s="10">
        <v>14.95</v>
      </c>
      <c r="Y496" s="14">
        <f>IF(AND(Table1[[#This Row],[Quantity]]&gt;20,Table1[[#This Row],[Quantity]]&lt;=50),3%,IF(AND(Table1[[#This Row],[Quantity]]&gt;50,Table1[[#This Row],[Quantity]]&lt;=100),5%,IF(Table1[[#This Row],[Quantity]]&gt;100,7%,0)))</f>
        <v>0.03</v>
      </c>
      <c r="Z496" s="10">
        <f>Table1[[#This Row],[Sales Values]]*(1-Table1[[#This Row],[Discount]])</f>
        <v>923.9831999999999</v>
      </c>
      <c r="AA496" s="10">
        <f>Table1[[#This Row],[Sales Values]]+(Table1[[#This Row],[Sales Values]]*1.05%)</f>
        <v>962.56187999999997</v>
      </c>
      <c r="AB496" s="10">
        <f>Table1[[#This Row],[Sales Values]]*1.05</f>
        <v>1000.188</v>
      </c>
      <c r="AC496" s="10" t="str">
        <f t="shared" si="39"/>
        <v>Gigastuff</v>
      </c>
      <c r="AD496" t="s">
        <v>45</v>
      </c>
    </row>
    <row r="497" spans="1:30" x14ac:dyDescent="0.3">
      <c r="A497">
        <v>1737</v>
      </c>
      <c r="B497" t="s">
        <v>245</v>
      </c>
      <c r="C497" t="s">
        <v>657</v>
      </c>
      <c r="D497" t="s">
        <v>28</v>
      </c>
      <c r="E497" t="s">
        <v>29</v>
      </c>
      <c r="F497">
        <v>30</v>
      </c>
      <c r="G497" t="s">
        <v>5026</v>
      </c>
      <c r="H497" t="s">
        <v>3506</v>
      </c>
      <c r="I497" t="s">
        <v>124</v>
      </c>
      <c r="J497" s="8">
        <v>44112</v>
      </c>
      <c r="K497" s="6" t="str">
        <f t="shared" si="35"/>
        <v>2020</v>
      </c>
      <c r="L497" s="6" t="str">
        <f t="shared" si="36"/>
        <v>Oct</v>
      </c>
      <c r="M497">
        <v>20</v>
      </c>
      <c r="N497" s="10">
        <f t="shared" si="37"/>
        <v>1.89</v>
      </c>
      <c r="O497">
        <f t="shared" si="38"/>
        <v>18</v>
      </c>
      <c r="P497">
        <v>0.5</v>
      </c>
      <c r="Q497" s="12">
        <f>Table1[[#This Row],[Quantity]]*Table1[[#This Row],[Case Size]]</f>
        <v>360</v>
      </c>
      <c r="R497" s="10">
        <f>Table1[[#This Row],[ Sales Volume]]*Table1[[#This Row],[Cost]]</f>
        <v>680.4</v>
      </c>
      <c r="S497" s="10">
        <f>Table1[[#This Row],[Sales Values]]-(Table1[[#This Row],[Sales Values]]*0.25)</f>
        <v>510.29999999999995</v>
      </c>
      <c r="T497" s="10">
        <f>Table1[[#This Row],[Manufacturing Cost]]-Table1[[#This Row],[Delivery Cost]]</f>
        <v>500.29999999999995</v>
      </c>
      <c r="U497" s="10">
        <f>Table1[[#This Row],[Quantity]]*Table1[[#This Row],[Delivery]]</f>
        <v>10</v>
      </c>
      <c r="V497" s="10">
        <f>Table1[[#This Row],[Sales Values]]-Table1[[#This Row],[Manufacturing Cost]]</f>
        <v>170.10000000000002</v>
      </c>
      <c r="W497" s="13">
        <f>Table1[[#This Row],[Profit]]/Table1[[#This Row],[Sales Values]]</f>
        <v>0.25000000000000006</v>
      </c>
      <c r="X497" s="10">
        <v>14.95</v>
      </c>
      <c r="Y497" s="14">
        <f>IF(AND(Table1[[#This Row],[Quantity]]&gt;20,Table1[[#This Row],[Quantity]]&lt;=50),3%,IF(AND(Table1[[#This Row],[Quantity]]&gt;50,Table1[[#This Row],[Quantity]]&lt;=100),5%,IF(Table1[[#This Row],[Quantity]]&gt;100,7%,0)))</f>
        <v>0</v>
      </c>
      <c r="Z497" s="10">
        <f>Table1[[#This Row],[Sales Values]]*(1-Table1[[#This Row],[Discount]])</f>
        <v>680.4</v>
      </c>
      <c r="AA497" s="10">
        <f>Table1[[#This Row],[Sales Values]]+(Table1[[#This Row],[Sales Values]]*1.05%)</f>
        <v>687.54419999999993</v>
      </c>
      <c r="AB497" s="10">
        <f>Table1[[#This Row],[Sales Values]]*1.05</f>
        <v>714.42</v>
      </c>
      <c r="AC497" s="10" t="str">
        <f t="shared" si="39"/>
        <v>Gigastuff</v>
      </c>
      <c r="AD497" t="s">
        <v>45</v>
      </c>
    </row>
    <row r="498" spans="1:30" x14ac:dyDescent="0.3">
      <c r="A498">
        <v>1738</v>
      </c>
      <c r="B498" t="s">
        <v>1961</v>
      </c>
      <c r="C498" t="s">
        <v>403</v>
      </c>
      <c r="D498" t="s">
        <v>117</v>
      </c>
      <c r="E498" t="s">
        <v>16</v>
      </c>
      <c r="F498">
        <v>90</v>
      </c>
      <c r="G498" t="s">
        <v>5027</v>
      </c>
      <c r="H498" t="s">
        <v>526</v>
      </c>
      <c r="I498" t="s">
        <v>32</v>
      </c>
      <c r="J498" s="8">
        <v>44058</v>
      </c>
      <c r="K498" s="6" t="str">
        <f t="shared" si="35"/>
        <v>2020</v>
      </c>
      <c r="L498" s="6" t="str">
        <f t="shared" si="36"/>
        <v>Aug</v>
      </c>
      <c r="M498">
        <v>28</v>
      </c>
      <c r="N498" s="10">
        <f t="shared" si="37"/>
        <v>3.49</v>
      </c>
      <c r="O498">
        <f t="shared" si="38"/>
        <v>20</v>
      </c>
      <c r="P498">
        <v>0.5</v>
      </c>
      <c r="Q498" s="12">
        <f>Table1[[#This Row],[Quantity]]*Table1[[#This Row],[Case Size]]</f>
        <v>560</v>
      </c>
      <c r="R498" s="10">
        <f>Table1[[#This Row],[ Sales Volume]]*Table1[[#This Row],[Cost]]</f>
        <v>1954.4</v>
      </c>
      <c r="S498" s="10">
        <f>Table1[[#This Row],[Sales Values]]-(Table1[[#This Row],[Sales Values]]*0.25)</f>
        <v>1465.8000000000002</v>
      </c>
      <c r="T498" s="10">
        <f>Table1[[#This Row],[Manufacturing Cost]]-Table1[[#This Row],[Delivery Cost]]</f>
        <v>1451.8000000000002</v>
      </c>
      <c r="U498" s="10">
        <f>Table1[[#This Row],[Quantity]]*Table1[[#This Row],[Delivery]]</f>
        <v>14</v>
      </c>
      <c r="V498" s="10">
        <f>Table1[[#This Row],[Sales Values]]-Table1[[#This Row],[Manufacturing Cost]]</f>
        <v>488.59999999999991</v>
      </c>
      <c r="W498" s="13">
        <f>Table1[[#This Row],[Profit]]/Table1[[#This Row],[Sales Values]]</f>
        <v>0.24999999999999994</v>
      </c>
      <c r="X498" s="10">
        <v>14.95</v>
      </c>
      <c r="Y498" s="14">
        <f>IF(AND(Table1[[#This Row],[Quantity]]&gt;20,Table1[[#This Row],[Quantity]]&lt;=50),3%,IF(AND(Table1[[#This Row],[Quantity]]&gt;50,Table1[[#This Row],[Quantity]]&lt;=100),5%,IF(Table1[[#This Row],[Quantity]]&gt;100,7%,0)))</f>
        <v>0.03</v>
      </c>
      <c r="Z498" s="10">
        <f>Table1[[#This Row],[Sales Values]]*(1-Table1[[#This Row],[Discount]])</f>
        <v>1895.768</v>
      </c>
      <c r="AA498" s="10">
        <f>Table1[[#This Row],[Sales Values]]+(Table1[[#This Row],[Sales Values]]*1.05%)</f>
        <v>1974.9212</v>
      </c>
      <c r="AB498" s="10">
        <f>Table1[[#This Row],[Sales Values]]*1.05</f>
        <v>2052.1200000000003</v>
      </c>
      <c r="AC498" s="10" t="str">
        <f t="shared" si="39"/>
        <v>Superwossname</v>
      </c>
      <c r="AD498" t="s">
        <v>101</v>
      </c>
    </row>
    <row r="499" spans="1:30" x14ac:dyDescent="0.3">
      <c r="A499">
        <v>1740</v>
      </c>
      <c r="B499" t="s">
        <v>5031</v>
      </c>
      <c r="C499" t="s">
        <v>5032</v>
      </c>
      <c r="D499" t="s">
        <v>28</v>
      </c>
      <c r="E499" t="s">
        <v>29</v>
      </c>
      <c r="F499">
        <v>60</v>
      </c>
      <c r="G499" t="s">
        <v>5030</v>
      </c>
      <c r="H499" t="s">
        <v>5033</v>
      </c>
      <c r="I499" t="s">
        <v>2543</v>
      </c>
      <c r="J499" s="8">
        <v>44361</v>
      </c>
      <c r="K499" s="6" t="str">
        <f t="shared" si="35"/>
        <v>2021</v>
      </c>
      <c r="L499" s="6" t="str">
        <f t="shared" si="36"/>
        <v>Jun</v>
      </c>
      <c r="M499">
        <v>3</v>
      </c>
      <c r="N499" s="10">
        <f t="shared" si="37"/>
        <v>2.0099999999999998</v>
      </c>
      <c r="O499">
        <f t="shared" si="38"/>
        <v>20</v>
      </c>
      <c r="P499">
        <v>0.5</v>
      </c>
      <c r="Q499" s="12">
        <f>Table1[[#This Row],[Quantity]]*Table1[[#This Row],[Case Size]]</f>
        <v>60</v>
      </c>
      <c r="R499" s="10">
        <f>Table1[[#This Row],[ Sales Volume]]*Table1[[#This Row],[Cost]]</f>
        <v>120.6</v>
      </c>
      <c r="S499" s="10">
        <f>Table1[[#This Row],[Sales Values]]-(Table1[[#This Row],[Sales Values]]*0.25)</f>
        <v>90.449999999999989</v>
      </c>
      <c r="T499" s="10">
        <f>Table1[[#This Row],[Manufacturing Cost]]-Table1[[#This Row],[Delivery Cost]]</f>
        <v>88.949999999999989</v>
      </c>
      <c r="U499" s="10">
        <f>Table1[[#This Row],[Quantity]]*Table1[[#This Row],[Delivery]]</f>
        <v>1.5</v>
      </c>
      <c r="V499" s="10">
        <f>Table1[[#This Row],[Sales Values]]-Table1[[#This Row],[Manufacturing Cost]]</f>
        <v>30.150000000000006</v>
      </c>
      <c r="W499" s="13">
        <f>Table1[[#This Row],[Profit]]/Table1[[#This Row],[Sales Values]]</f>
        <v>0.25000000000000006</v>
      </c>
      <c r="X499" s="10">
        <v>14.95</v>
      </c>
      <c r="Y499" s="14">
        <f>IF(AND(Table1[[#This Row],[Quantity]]&gt;20,Table1[[#This Row],[Quantity]]&lt;=50),3%,IF(AND(Table1[[#This Row],[Quantity]]&gt;50,Table1[[#This Row],[Quantity]]&lt;=100),5%,IF(Table1[[#This Row],[Quantity]]&gt;100,7%,0)))</f>
        <v>0</v>
      </c>
      <c r="Z499" s="10">
        <f>Table1[[#This Row],[Sales Values]]*(1-Table1[[#This Row],[Discount]])</f>
        <v>120.6</v>
      </c>
      <c r="AA499" s="10">
        <f>Table1[[#This Row],[Sales Values]]+(Table1[[#This Row],[Sales Values]]*1.05%)</f>
        <v>121.8663</v>
      </c>
      <c r="AB499" s="10">
        <f>Table1[[#This Row],[Sales Values]]*1.05</f>
        <v>126.63</v>
      </c>
      <c r="AC499" s="10" t="str">
        <f t="shared" si="39"/>
        <v>Hyperwotsit</v>
      </c>
      <c r="AD499" t="s">
        <v>20</v>
      </c>
    </row>
    <row r="500" spans="1:30" x14ac:dyDescent="0.3">
      <c r="A500">
        <v>1743</v>
      </c>
      <c r="B500" t="s">
        <v>5040</v>
      </c>
      <c r="C500" t="s">
        <v>3162</v>
      </c>
      <c r="D500" t="s">
        <v>15</v>
      </c>
      <c r="E500" t="s">
        <v>16</v>
      </c>
      <c r="F500">
        <v>30</v>
      </c>
      <c r="G500" t="s">
        <v>5041</v>
      </c>
      <c r="H500" t="s">
        <v>579</v>
      </c>
      <c r="I500" t="s">
        <v>32</v>
      </c>
      <c r="J500" s="8">
        <v>44488</v>
      </c>
      <c r="K500" s="6" t="str">
        <f t="shared" si="35"/>
        <v>2021</v>
      </c>
      <c r="L500" s="6" t="str">
        <f t="shared" si="36"/>
        <v>Oct</v>
      </c>
      <c r="M500">
        <v>7</v>
      </c>
      <c r="N500" s="10">
        <f t="shared" si="37"/>
        <v>3.49</v>
      </c>
      <c r="O500">
        <f t="shared" si="38"/>
        <v>20</v>
      </c>
      <c r="P500">
        <v>0.5</v>
      </c>
      <c r="Q500" s="12">
        <f>Table1[[#This Row],[Quantity]]*Table1[[#This Row],[Case Size]]</f>
        <v>140</v>
      </c>
      <c r="R500" s="10">
        <f>Table1[[#This Row],[ Sales Volume]]*Table1[[#This Row],[Cost]]</f>
        <v>488.6</v>
      </c>
      <c r="S500" s="10">
        <f>Table1[[#This Row],[Sales Values]]-(Table1[[#This Row],[Sales Values]]*0.25)</f>
        <v>366.45000000000005</v>
      </c>
      <c r="T500" s="10">
        <f>Table1[[#This Row],[Manufacturing Cost]]-Table1[[#This Row],[Delivery Cost]]</f>
        <v>362.95000000000005</v>
      </c>
      <c r="U500" s="10">
        <f>Table1[[#This Row],[Quantity]]*Table1[[#This Row],[Delivery]]</f>
        <v>3.5</v>
      </c>
      <c r="V500" s="10">
        <f>Table1[[#This Row],[Sales Values]]-Table1[[#This Row],[Manufacturing Cost]]</f>
        <v>122.14999999999998</v>
      </c>
      <c r="W500" s="13">
        <f>Table1[[#This Row],[Profit]]/Table1[[#This Row],[Sales Values]]</f>
        <v>0.24999999999999994</v>
      </c>
      <c r="X500" s="10">
        <v>14.95</v>
      </c>
      <c r="Y500" s="14">
        <f>IF(AND(Table1[[#This Row],[Quantity]]&gt;20,Table1[[#This Row],[Quantity]]&lt;=50),3%,IF(AND(Table1[[#This Row],[Quantity]]&gt;50,Table1[[#This Row],[Quantity]]&lt;=100),5%,IF(Table1[[#This Row],[Quantity]]&gt;100,7%,0)))</f>
        <v>0</v>
      </c>
      <c r="Z500" s="10">
        <f>Table1[[#This Row],[Sales Values]]*(1-Table1[[#This Row],[Discount]])</f>
        <v>488.6</v>
      </c>
      <c r="AA500" s="10">
        <f>Table1[[#This Row],[Sales Values]]+(Table1[[#This Row],[Sales Values]]*1.05%)</f>
        <v>493.7303</v>
      </c>
      <c r="AB500" s="10">
        <f>Table1[[#This Row],[Sales Values]]*1.05</f>
        <v>513.03000000000009</v>
      </c>
      <c r="AC500" s="10" t="str">
        <f t="shared" si="39"/>
        <v>Superwossname</v>
      </c>
      <c r="AD500" t="s">
        <v>101</v>
      </c>
    </row>
    <row r="501" spans="1:30" x14ac:dyDescent="0.3">
      <c r="A501">
        <v>1747</v>
      </c>
      <c r="B501" t="s">
        <v>5051</v>
      </c>
      <c r="C501" t="s">
        <v>5052</v>
      </c>
      <c r="D501" t="s">
        <v>15</v>
      </c>
      <c r="E501" t="s">
        <v>16</v>
      </c>
      <c r="F501">
        <v>30</v>
      </c>
      <c r="G501" t="s">
        <v>5053</v>
      </c>
      <c r="H501" t="s">
        <v>2763</v>
      </c>
      <c r="I501" t="s">
        <v>294</v>
      </c>
      <c r="J501" s="8">
        <v>44547</v>
      </c>
      <c r="K501" s="6" t="str">
        <f t="shared" si="35"/>
        <v>2021</v>
      </c>
      <c r="L501" s="6" t="str">
        <f t="shared" si="36"/>
        <v>Dec</v>
      </c>
      <c r="M501">
        <v>67</v>
      </c>
      <c r="N501" s="10">
        <f t="shared" si="37"/>
        <v>1.89</v>
      </c>
      <c r="O501">
        <f t="shared" si="38"/>
        <v>18</v>
      </c>
      <c r="P501">
        <v>0.5</v>
      </c>
      <c r="Q501" s="12">
        <f>Table1[[#This Row],[Quantity]]*Table1[[#This Row],[Case Size]]</f>
        <v>1206</v>
      </c>
      <c r="R501" s="10">
        <f>Table1[[#This Row],[ Sales Volume]]*Table1[[#This Row],[Cost]]</f>
        <v>2279.3399999999997</v>
      </c>
      <c r="S501" s="10">
        <f>Table1[[#This Row],[Sales Values]]-(Table1[[#This Row],[Sales Values]]*0.25)</f>
        <v>1709.5049999999997</v>
      </c>
      <c r="T501" s="10">
        <f>Table1[[#This Row],[Manufacturing Cost]]-Table1[[#This Row],[Delivery Cost]]</f>
        <v>1676.0049999999997</v>
      </c>
      <c r="U501" s="10">
        <f>Table1[[#This Row],[Quantity]]*Table1[[#This Row],[Delivery]]</f>
        <v>33.5</v>
      </c>
      <c r="V501" s="10">
        <f>Table1[[#This Row],[Sales Values]]-Table1[[#This Row],[Manufacturing Cost]]</f>
        <v>569.83500000000004</v>
      </c>
      <c r="W501" s="13">
        <f>Table1[[#This Row],[Profit]]/Table1[[#This Row],[Sales Values]]</f>
        <v>0.25000000000000006</v>
      </c>
      <c r="X501" s="10">
        <v>14.95</v>
      </c>
      <c r="Y501" s="14">
        <f>IF(AND(Table1[[#This Row],[Quantity]]&gt;20,Table1[[#This Row],[Quantity]]&lt;=50),3%,IF(AND(Table1[[#This Row],[Quantity]]&gt;50,Table1[[#This Row],[Quantity]]&lt;=100),5%,IF(Table1[[#This Row],[Quantity]]&gt;100,7%,0)))</f>
        <v>0.05</v>
      </c>
      <c r="Z501" s="10">
        <f>Table1[[#This Row],[Sales Values]]*(1-Table1[[#This Row],[Discount]])</f>
        <v>2165.3729999999996</v>
      </c>
      <c r="AA501" s="10">
        <f>Table1[[#This Row],[Sales Values]]+(Table1[[#This Row],[Sales Values]]*1.05%)</f>
        <v>2303.2730699999997</v>
      </c>
      <c r="AB501" s="10">
        <f>Table1[[#This Row],[Sales Values]]*1.05</f>
        <v>2393.3069999999998</v>
      </c>
      <c r="AC501" s="10" t="str">
        <f t="shared" si="39"/>
        <v>Gigastuff</v>
      </c>
      <c r="AD501" t="s">
        <v>45</v>
      </c>
    </row>
    <row r="502" spans="1:30" x14ac:dyDescent="0.3">
      <c r="A502">
        <v>1752</v>
      </c>
      <c r="B502" t="s">
        <v>5062</v>
      </c>
      <c r="C502" t="s">
        <v>1607</v>
      </c>
      <c r="D502" t="s">
        <v>621</v>
      </c>
      <c r="E502" t="s">
        <v>29</v>
      </c>
      <c r="F502">
        <v>90</v>
      </c>
      <c r="G502" t="s">
        <v>5063</v>
      </c>
      <c r="H502" t="s">
        <v>154</v>
      </c>
      <c r="I502" t="s">
        <v>25</v>
      </c>
      <c r="J502" s="8">
        <v>43946</v>
      </c>
      <c r="K502" s="6" t="str">
        <f t="shared" si="35"/>
        <v>2020</v>
      </c>
      <c r="L502" s="6" t="str">
        <f t="shared" si="36"/>
        <v>Apr</v>
      </c>
      <c r="M502">
        <v>18</v>
      </c>
      <c r="N502" s="10">
        <f t="shared" si="37"/>
        <v>1.89</v>
      </c>
      <c r="O502">
        <f t="shared" si="38"/>
        <v>18</v>
      </c>
      <c r="P502">
        <v>0.5</v>
      </c>
      <c r="Q502" s="12">
        <f>Table1[[#This Row],[Quantity]]*Table1[[#This Row],[Case Size]]</f>
        <v>324</v>
      </c>
      <c r="R502" s="10">
        <f>Table1[[#This Row],[ Sales Volume]]*Table1[[#This Row],[Cost]]</f>
        <v>612.36</v>
      </c>
      <c r="S502" s="10">
        <f>Table1[[#This Row],[Sales Values]]-(Table1[[#This Row],[Sales Values]]*0.25)</f>
        <v>459.27</v>
      </c>
      <c r="T502" s="10">
        <f>Table1[[#This Row],[Manufacturing Cost]]-Table1[[#This Row],[Delivery Cost]]</f>
        <v>450.27</v>
      </c>
      <c r="U502" s="10">
        <f>Table1[[#This Row],[Quantity]]*Table1[[#This Row],[Delivery]]</f>
        <v>9</v>
      </c>
      <c r="V502" s="10">
        <f>Table1[[#This Row],[Sales Values]]-Table1[[#This Row],[Manufacturing Cost]]</f>
        <v>153.09000000000003</v>
      </c>
      <c r="W502" s="13">
        <f>Table1[[#This Row],[Profit]]/Table1[[#This Row],[Sales Values]]</f>
        <v>0.25000000000000006</v>
      </c>
      <c r="X502" s="10">
        <v>14.95</v>
      </c>
      <c r="Y502" s="14">
        <f>IF(AND(Table1[[#This Row],[Quantity]]&gt;20,Table1[[#This Row],[Quantity]]&lt;=50),3%,IF(AND(Table1[[#This Row],[Quantity]]&gt;50,Table1[[#This Row],[Quantity]]&lt;=100),5%,IF(Table1[[#This Row],[Quantity]]&gt;100,7%,0)))</f>
        <v>0</v>
      </c>
      <c r="Z502" s="10">
        <f>Table1[[#This Row],[Sales Values]]*(1-Table1[[#This Row],[Discount]])</f>
        <v>612.36</v>
      </c>
      <c r="AA502" s="10">
        <f>Table1[[#This Row],[Sales Values]]+(Table1[[#This Row],[Sales Values]]*1.05%)</f>
        <v>618.78978000000006</v>
      </c>
      <c r="AB502" s="10">
        <f>Table1[[#This Row],[Sales Values]]*1.05</f>
        <v>642.97800000000007</v>
      </c>
      <c r="AC502" s="10" t="str">
        <f t="shared" si="39"/>
        <v>Gigastuff</v>
      </c>
      <c r="AD502" t="s">
        <v>45</v>
      </c>
    </row>
    <row r="503" spans="1:30" x14ac:dyDescent="0.3">
      <c r="A503">
        <v>1758</v>
      </c>
      <c r="B503" t="s">
        <v>5074</v>
      </c>
      <c r="C503" t="s">
        <v>1627</v>
      </c>
      <c r="D503" t="s">
        <v>15</v>
      </c>
      <c r="E503" t="s">
        <v>16</v>
      </c>
      <c r="F503">
        <v>30</v>
      </c>
      <c r="G503" t="s">
        <v>5075</v>
      </c>
      <c r="H503" t="s">
        <v>1242</v>
      </c>
      <c r="I503" t="s">
        <v>38</v>
      </c>
      <c r="J503" s="8">
        <v>44572</v>
      </c>
      <c r="K503" s="6" t="str">
        <f t="shared" si="35"/>
        <v>2022</v>
      </c>
      <c r="L503" s="6" t="str">
        <f t="shared" si="36"/>
        <v>Jan</v>
      </c>
      <c r="M503">
        <v>82</v>
      </c>
      <c r="N503" s="10">
        <f t="shared" si="37"/>
        <v>3.49</v>
      </c>
      <c r="O503">
        <f t="shared" si="38"/>
        <v>20</v>
      </c>
      <c r="P503">
        <v>0.5</v>
      </c>
      <c r="Q503" s="12">
        <f>Table1[[#This Row],[Quantity]]*Table1[[#This Row],[Case Size]]</f>
        <v>1640</v>
      </c>
      <c r="R503" s="10">
        <f>Table1[[#This Row],[ Sales Volume]]*Table1[[#This Row],[Cost]]</f>
        <v>5723.6</v>
      </c>
      <c r="S503" s="10">
        <f>Table1[[#This Row],[Sales Values]]-(Table1[[#This Row],[Sales Values]]*0.25)</f>
        <v>4292.7000000000007</v>
      </c>
      <c r="T503" s="10">
        <f>Table1[[#This Row],[Manufacturing Cost]]-Table1[[#This Row],[Delivery Cost]]</f>
        <v>4251.7000000000007</v>
      </c>
      <c r="U503" s="10">
        <f>Table1[[#This Row],[Quantity]]*Table1[[#This Row],[Delivery]]</f>
        <v>41</v>
      </c>
      <c r="V503" s="10">
        <f>Table1[[#This Row],[Sales Values]]-Table1[[#This Row],[Manufacturing Cost]]</f>
        <v>1430.8999999999996</v>
      </c>
      <c r="W503" s="13">
        <f>Table1[[#This Row],[Profit]]/Table1[[#This Row],[Sales Values]]</f>
        <v>0.24999999999999992</v>
      </c>
      <c r="X503" s="10">
        <v>14.95</v>
      </c>
      <c r="Y503" s="14">
        <f>IF(AND(Table1[[#This Row],[Quantity]]&gt;20,Table1[[#This Row],[Quantity]]&lt;=50),3%,IF(AND(Table1[[#This Row],[Quantity]]&gt;50,Table1[[#This Row],[Quantity]]&lt;=100),5%,IF(Table1[[#This Row],[Quantity]]&gt;100,7%,0)))</f>
        <v>0.05</v>
      </c>
      <c r="Z503" s="10">
        <f>Table1[[#This Row],[Sales Values]]*(1-Table1[[#This Row],[Discount]])</f>
        <v>5437.42</v>
      </c>
      <c r="AA503" s="10">
        <f>Table1[[#This Row],[Sales Values]]+(Table1[[#This Row],[Sales Values]]*1.05%)</f>
        <v>5783.6977999999999</v>
      </c>
      <c r="AB503" s="10">
        <f>Table1[[#This Row],[Sales Values]]*1.05</f>
        <v>6009.7800000000007</v>
      </c>
      <c r="AC503" s="10" t="str">
        <f t="shared" si="39"/>
        <v>Superwossname</v>
      </c>
      <c r="AD503" t="s">
        <v>101</v>
      </c>
    </row>
    <row r="504" spans="1:30" x14ac:dyDescent="0.3">
      <c r="A504">
        <v>1759</v>
      </c>
      <c r="B504" t="s">
        <v>5076</v>
      </c>
      <c r="C504" t="s">
        <v>5077</v>
      </c>
      <c r="D504" t="s">
        <v>15</v>
      </c>
      <c r="E504" t="s">
        <v>16</v>
      </c>
      <c r="F504">
        <v>60</v>
      </c>
      <c r="G504" t="s">
        <v>5078</v>
      </c>
      <c r="H504" t="s">
        <v>5079</v>
      </c>
      <c r="I504" t="s">
        <v>294</v>
      </c>
      <c r="J504" s="8">
        <v>44844</v>
      </c>
      <c r="K504" s="6" t="str">
        <f t="shared" si="35"/>
        <v>2022</v>
      </c>
      <c r="L504" s="6" t="str">
        <f t="shared" si="36"/>
        <v>Oct</v>
      </c>
      <c r="M504">
        <v>50</v>
      </c>
      <c r="N504" s="10">
        <f t="shared" si="37"/>
        <v>3.49</v>
      </c>
      <c r="O504">
        <f t="shared" si="38"/>
        <v>20</v>
      </c>
      <c r="P504">
        <v>0.5</v>
      </c>
      <c r="Q504" s="12">
        <f>Table1[[#This Row],[Quantity]]*Table1[[#This Row],[Case Size]]</f>
        <v>1000</v>
      </c>
      <c r="R504" s="10">
        <f>Table1[[#This Row],[ Sales Volume]]*Table1[[#This Row],[Cost]]</f>
        <v>3490</v>
      </c>
      <c r="S504" s="10">
        <f>Table1[[#This Row],[Sales Values]]-(Table1[[#This Row],[Sales Values]]*0.25)</f>
        <v>2617.5</v>
      </c>
      <c r="T504" s="10">
        <f>Table1[[#This Row],[Manufacturing Cost]]-Table1[[#This Row],[Delivery Cost]]</f>
        <v>2592.5</v>
      </c>
      <c r="U504" s="10">
        <f>Table1[[#This Row],[Quantity]]*Table1[[#This Row],[Delivery]]</f>
        <v>25</v>
      </c>
      <c r="V504" s="10">
        <f>Table1[[#This Row],[Sales Values]]-Table1[[#This Row],[Manufacturing Cost]]</f>
        <v>872.5</v>
      </c>
      <c r="W504" s="13">
        <f>Table1[[#This Row],[Profit]]/Table1[[#This Row],[Sales Values]]</f>
        <v>0.25</v>
      </c>
      <c r="X504" s="10">
        <v>14.95</v>
      </c>
      <c r="Y504" s="14">
        <f>IF(AND(Table1[[#This Row],[Quantity]]&gt;20,Table1[[#This Row],[Quantity]]&lt;=50),3%,IF(AND(Table1[[#This Row],[Quantity]]&gt;50,Table1[[#This Row],[Quantity]]&lt;=100),5%,IF(Table1[[#This Row],[Quantity]]&gt;100,7%,0)))</f>
        <v>0.03</v>
      </c>
      <c r="Z504" s="10">
        <f>Table1[[#This Row],[Sales Values]]*(1-Table1[[#This Row],[Discount]])</f>
        <v>3385.2999999999997</v>
      </c>
      <c r="AA504" s="10">
        <f>Table1[[#This Row],[Sales Values]]+(Table1[[#This Row],[Sales Values]]*1.05%)</f>
        <v>3526.645</v>
      </c>
      <c r="AB504" s="10">
        <f>Table1[[#This Row],[Sales Values]]*1.05</f>
        <v>3664.5</v>
      </c>
      <c r="AC504" s="10" t="str">
        <f t="shared" si="39"/>
        <v>Superwossname</v>
      </c>
      <c r="AD504" t="s">
        <v>101</v>
      </c>
    </row>
    <row r="505" spans="1:30" x14ac:dyDescent="0.3">
      <c r="A505">
        <v>1761</v>
      </c>
      <c r="B505" t="s">
        <v>3329</v>
      </c>
      <c r="C505" t="s">
        <v>5081</v>
      </c>
      <c r="D505" t="s">
        <v>28</v>
      </c>
      <c r="E505" t="s">
        <v>29</v>
      </c>
      <c r="F505">
        <v>60</v>
      </c>
      <c r="G505" t="s">
        <v>5082</v>
      </c>
      <c r="H505" t="s">
        <v>3324</v>
      </c>
      <c r="I505" t="s">
        <v>32</v>
      </c>
      <c r="J505" s="8">
        <v>44870</v>
      </c>
      <c r="K505" s="6" t="str">
        <f t="shared" si="35"/>
        <v>2022</v>
      </c>
      <c r="L505" s="6" t="str">
        <f t="shared" si="36"/>
        <v>Nov</v>
      </c>
      <c r="M505">
        <v>98</v>
      </c>
      <c r="N505" s="10">
        <f t="shared" si="37"/>
        <v>1.89</v>
      </c>
      <c r="O505">
        <f t="shared" si="38"/>
        <v>18</v>
      </c>
      <c r="P505">
        <v>0.5</v>
      </c>
      <c r="Q505" s="12">
        <f>Table1[[#This Row],[Quantity]]*Table1[[#This Row],[Case Size]]</f>
        <v>1764</v>
      </c>
      <c r="R505" s="10">
        <f>Table1[[#This Row],[ Sales Volume]]*Table1[[#This Row],[Cost]]</f>
        <v>3333.96</v>
      </c>
      <c r="S505" s="10">
        <f>Table1[[#This Row],[Sales Values]]-(Table1[[#This Row],[Sales Values]]*0.25)</f>
        <v>2500.4700000000003</v>
      </c>
      <c r="T505" s="10">
        <f>Table1[[#This Row],[Manufacturing Cost]]-Table1[[#This Row],[Delivery Cost]]</f>
        <v>2451.4700000000003</v>
      </c>
      <c r="U505" s="10">
        <f>Table1[[#This Row],[Quantity]]*Table1[[#This Row],[Delivery]]</f>
        <v>49</v>
      </c>
      <c r="V505" s="10">
        <f>Table1[[#This Row],[Sales Values]]-Table1[[#This Row],[Manufacturing Cost]]</f>
        <v>833.48999999999978</v>
      </c>
      <c r="W505" s="13">
        <f>Table1[[#This Row],[Profit]]/Table1[[#This Row],[Sales Values]]</f>
        <v>0.24999999999999994</v>
      </c>
      <c r="X505" s="10">
        <v>14.95</v>
      </c>
      <c r="Y505" s="14">
        <f>IF(AND(Table1[[#This Row],[Quantity]]&gt;20,Table1[[#This Row],[Quantity]]&lt;=50),3%,IF(AND(Table1[[#This Row],[Quantity]]&gt;50,Table1[[#This Row],[Quantity]]&lt;=100),5%,IF(Table1[[#This Row],[Quantity]]&gt;100,7%,0)))</f>
        <v>0.05</v>
      </c>
      <c r="Z505" s="10">
        <f>Table1[[#This Row],[Sales Values]]*(1-Table1[[#This Row],[Discount]])</f>
        <v>3167.2619999999997</v>
      </c>
      <c r="AA505" s="10">
        <f>Table1[[#This Row],[Sales Values]]+(Table1[[#This Row],[Sales Values]]*1.05%)</f>
        <v>3368.9665800000002</v>
      </c>
      <c r="AB505" s="10">
        <f>Table1[[#This Row],[Sales Values]]*1.05</f>
        <v>3500.6580000000004</v>
      </c>
      <c r="AC505" s="10" t="str">
        <f t="shared" si="39"/>
        <v>Gigastuff</v>
      </c>
      <c r="AD505" t="s">
        <v>45</v>
      </c>
    </row>
    <row r="506" spans="1:30" x14ac:dyDescent="0.3">
      <c r="A506">
        <v>1762</v>
      </c>
      <c r="B506" t="s">
        <v>5083</v>
      </c>
      <c r="C506" t="s">
        <v>5084</v>
      </c>
      <c r="D506" t="s">
        <v>28</v>
      </c>
      <c r="E506" t="s">
        <v>29</v>
      </c>
      <c r="F506">
        <v>30</v>
      </c>
      <c r="G506" t="s">
        <v>5085</v>
      </c>
      <c r="H506" t="s">
        <v>3756</v>
      </c>
      <c r="I506" t="s">
        <v>178</v>
      </c>
      <c r="J506" s="8">
        <v>43844</v>
      </c>
      <c r="K506" s="6" t="str">
        <f t="shared" si="35"/>
        <v>2020</v>
      </c>
      <c r="L506" s="6" t="str">
        <f t="shared" si="36"/>
        <v>Jan</v>
      </c>
      <c r="M506">
        <v>34</v>
      </c>
      <c r="N506" s="10">
        <f t="shared" si="37"/>
        <v>3.49</v>
      </c>
      <c r="O506">
        <f t="shared" si="38"/>
        <v>20</v>
      </c>
      <c r="P506">
        <v>0.5</v>
      </c>
      <c r="Q506" s="12">
        <f>Table1[[#This Row],[Quantity]]*Table1[[#This Row],[Case Size]]</f>
        <v>680</v>
      </c>
      <c r="R506" s="10">
        <f>Table1[[#This Row],[ Sales Volume]]*Table1[[#This Row],[Cost]]</f>
        <v>2373.2000000000003</v>
      </c>
      <c r="S506" s="10">
        <f>Table1[[#This Row],[Sales Values]]-(Table1[[#This Row],[Sales Values]]*0.25)</f>
        <v>1779.9</v>
      </c>
      <c r="T506" s="10">
        <f>Table1[[#This Row],[Manufacturing Cost]]-Table1[[#This Row],[Delivery Cost]]</f>
        <v>1762.9</v>
      </c>
      <c r="U506" s="10">
        <f>Table1[[#This Row],[Quantity]]*Table1[[#This Row],[Delivery]]</f>
        <v>17</v>
      </c>
      <c r="V506" s="10">
        <f>Table1[[#This Row],[Sales Values]]-Table1[[#This Row],[Manufacturing Cost]]</f>
        <v>593.30000000000018</v>
      </c>
      <c r="W506" s="13">
        <f>Table1[[#This Row],[Profit]]/Table1[[#This Row],[Sales Values]]</f>
        <v>0.25000000000000006</v>
      </c>
      <c r="X506" s="10">
        <v>14.95</v>
      </c>
      <c r="Y506" s="14">
        <f>IF(AND(Table1[[#This Row],[Quantity]]&gt;20,Table1[[#This Row],[Quantity]]&lt;=50),3%,IF(AND(Table1[[#This Row],[Quantity]]&gt;50,Table1[[#This Row],[Quantity]]&lt;=100),5%,IF(Table1[[#This Row],[Quantity]]&gt;100,7%,0)))</f>
        <v>0.03</v>
      </c>
      <c r="Z506" s="10">
        <f>Table1[[#This Row],[Sales Values]]*(1-Table1[[#This Row],[Discount]])</f>
        <v>2302.0040000000004</v>
      </c>
      <c r="AA506" s="10">
        <f>Table1[[#This Row],[Sales Values]]+(Table1[[#This Row],[Sales Values]]*1.05%)</f>
        <v>2398.1186000000002</v>
      </c>
      <c r="AB506" s="10">
        <f>Table1[[#This Row],[Sales Values]]*1.05</f>
        <v>2491.8600000000006</v>
      </c>
      <c r="AC506" s="10" t="str">
        <f t="shared" si="39"/>
        <v>Superwossname</v>
      </c>
      <c r="AD506" t="s">
        <v>101</v>
      </c>
    </row>
    <row r="507" spans="1:30" x14ac:dyDescent="0.3">
      <c r="A507">
        <v>1765</v>
      </c>
      <c r="B507" t="s">
        <v>1405</v>
      </c>
      <c r="C507" t="s">
        <v>5090</v>
      </c>
      <c r="D507" t="s">
        <v>28</v>
      </c>
      <c r="E507" t="s">
        <v>29</v>
      </c>
      <c r="F507">
        <v>90</v>
      </c>
      <c r="G507" t="s">
        <v>5091</v>
      </c>
      <c r="H507" t="s">
        <v>1781</v>
      </c>
      <c r="I507" t="s">
        <v>32</v>
      </c>
      <c r="J507" s="8">
        <v>44844</v>
      </c>
      <c r="K507" s="6" t="str">
        <f t="shared" si="35"/>
        <v>2022</v>
      </c>
      <c r="L507" s="6" t="str">
        <f t="shared" si="36"/>
        <v>Oct</v>
      </c>
      <c r="M507">
        <v>26</v>
      </c>
      <c r="N507" s="10">
        <f t="shared" si="37"/>
        <v>1.89</v>
      </c>
      <c r="O507">
        <f t="shared" si="38"/>
        <v>18</v>
      </c>
      <c r="P507">
        <v>0.5</v>
      </c>
      <c r="Q507" s="12">
        <f>Table1[[#This Row],[Quantity]]*Table1[[#This Row],[Case Size]]</f>
        <v>468</v>
      </c>
      <c r="R507" s="10">
        <f>Table1[[#This Row],[ Sales Volume]]*Table1[[#This Row],[Cost]]</f>
        <v>884.52</v>
      </c>
      <c r="S507" s="10">
        <f>Table1[[#This Row],[Sales Values]]-(Table1[[#This Row],[Sales Values]]*0.25)</f>
        <v>663.39</v>
      </c>
      <c r="T507" s="10">
        <f>Table1[[#This Row],[Manufacturing Cost]]-Table1[[#This Row],[Delivery Cost]]</f>
        <v>650.39</v>
      </c>
      <c r="U507" s="10">
        <f>Table1[[#This Row],[Quantity]]*Table1[[#This Row],[Delivery]]</f>
        <v>13</v>
      </c>
      <c r="V507" s="10">
        <f>Table1[[#This Row],[Sales Values]]-Table1[[#This Row],[Manufacturing Cost]]</f>
        <v>221.13</v>
      </c>
      <c r="W507" s="13">
        <f>Table1[[#This Row],[Profit]]/Table1[[#This Row],[Sales Values]]</f>
        <v>0.25</v>
      </c>
      <c r="X507" s="10">
        <v>14.95</v>
      </c>
      <c r="Y507" s="14">
        <f>IF(AND(Table1[[#This Row],[Quantity]]&gt;20,Table1[[#This Row],[Quantity]]&lt;=50),3%,IF(AND(Table1[[#This Row],[Quantity]]&gt;50,Table1[[#This Row],[Quantity]]&lt;=100),5%,IF(Table1[[#This Row],[Quantity]]&gt;100,7%,0)))</f>
        <v>0.03</v>
      </c>
      <c r="Z507" s="10">
        <f>Table1[[#This Row],[Sales Values]]*(1-Table1[[#This Row],[Discount]])</f>
        <v>857.98439999999994</v>
      </c>
      <c r="AA507" s="10">
        <f>Table1[[#This Row],[Sales Values]]+(Table1[[#This Row],[Sales Values]]*1.05%)</f>
        <v>893.80745999999999</v>
      </c>
      <c r="AB507" s="10">
        <f>Table1[[#This Row],[Sales Values]]*1.05</f>
        <v>928.74599999999998</v>
      </c>
      <c r="AC507" s="10" t="str">
        <f t="shared" si="39"/>
        <v>Gigastuff</v>
      </c>
      <c r="AD507" t="s">
        <v>45</v>
      </c>
    </row>
    <row r="508" spans="1:30" x14ac:dyDescent="0.3">
      <c r="A508">
        <v>1769</v>
      </c>
      <c r="B508" t="s">
        <v>2600</v>
      </c>
      <c r="C508" t="s">
        <v>1148</v>
      </c>
      <c r="D508" t="s">
        <v>51</v>
      </c>
      <c r="E508" t="s">
        <v>16</v>
      </c>
      <c r="F508">
        <v>90</v>
      </c>
      <c r="G508" t="s">
        <v>5098</v>
      </c>
      <c r="H508" t="s">
        <v>5099</v>
      </c>
      <c r="I508" t="s">
        <v>32</v>
      </c>
      <c r="J508" s="8">
        <v>44211</v>
      </c>
      <c r="K508" s="6" t="str">
        <f t="shared" si="35"/>
        <v>2021</v>
      </c>
      <c r="L508" s="6" t="str">
        <f t="shared" si="36"/>
        <v>Jan</v>
      </c>
      <c r="M508">
        <v>51</v>
      </c>
      <c r="N508" s="10">
        <f t="shared" si="37"/>
        <v>3.49</v>
      </c>
      <c r="O508">
        <f t="shared" si="38"/>
        <v>20</v>
      </c>
      <c r="P508">
        <v>0.5</v>
      </c>
      <c r="Q508" s="12">
        <f>Table1[[#This Row],[Quantity]]*Table1[[#This Row],[Case Size]]</f>
        <v>1020</v>
      </c>
      <c r="R508" s="10">
        <f>Table1[[#This Row],[ Sales Volume]]*Table1[[#This Row],[Cost]]</f>
        <v>3559.8</v>
      </c>
      <c r="S508" s="10">
        <f>Table1[[#This Row],[Sales Values]]-(Table1[[#This Row],[Sales Values]]*0.25)</f>
        <v>2669.8500000000004</v>
      </c>
      <c r="T508" s="10">
        <f>Table1[[#This Row],[Manufacturing Cost]]-Table1[[#This Row],[Delivery Cost]]</f>
        <v>2644.3500000000004</v>
      </c>
      <c r="U508" s="10">
        <f>Table1[[#This Row],[Quantity]]*Table1[[#This Row],[Delivery]]</f>
        <v>25.5</v>
      </c>
      <c r="V508" s="10">
        <f>Table1[[#This Row],[Sales Values]]-Table1[[#This Row],[Manufacturing Cost]]</f>
        <v>889.94999999999982</v>
      </c>
      <c r="W508" s="13">
        <f>Table1[[#This Row],[Profit]]/Table1[[#This Row],[Sales Values]]</f>
        <v>0.24999999999999994</v>
      </c>
      <c r="X508" s="10">
        <v>14.95</v>
      </c>
      <c r="Y508" s="14">
        <f>IF(AND(Table1[[#This Row],[Quantity]]&gt;20,Table1[[#This Row],[Quantity]]&lt;=50),3%,IF(AND(Table1[[#This Row],[Quantity]]&gt;50,Table1[[#This Row],[Quantity]]&lt;=100),5%,IF(Table1[[#This Row],[Quantity]]&gt;100,7%,0)))</f>
        <v>0.05</v>
      </c>
      <c r="Z508" s="10">
        <f>Table1[[#This Row],[Sales Values]]*(1-Table1[[#This Row],[Discount]])</f>
        <v>3381.81</v>
      </c>
      <c r="AA508" s="10">
        <f>Table1[[#This Row],[Sales Values]]+(Table1[[#This Row],[Sales Values]]*1.05%)</f>
        <v>3597.1779000000001</v>
      </c>
      <c r="AB508" s="10">
        <f>Table1[[#This Row],[Sales Values]]*1.05</f>
        <v>3737.7900000000004</v>
      </c>
      <c r="AC508" s="10" t="str">
        <f t="shared" si="39"/>
        <v>Superwossname</v>
      </c>
      <c r="AD508" t="s">
        <v>101</v>
      </c>
    </row>
    <row r="509" spans="1:30" x14ac:dyDescent="0.3">
      <c r="A509">
        <v>1773</v>
      </c>
      <c r="B509" t="s">
        <v>5105</v>
      </c>
      <c r="C509" t="s">
        <v>5106</v>
      </c>
      <c r="D509" t="s">
        <v>51</v>
      </c>
      <c r="E509" t="s">
        <v>16</v>
      </c>
      <c r="F509">
        <v>30</v>
      </c>
      <c r="G509" t="s">
        <v>14530</v>
      </c>
      <c r="H509" t="s">
        <v>5108</v>
      </c>
      <c r="I509" t="s">
        <v>38</v>
      </c>
      <c r="J509" s="8">
        <v>44636</v>
      </c>
      <c r="K509" s="6" t="str">
        <f t="shared" si="35"/>
        <v>2022</v>
      </c>
      <c r="L509" s="6" t="str">
        <f t="shared" si="36"/>
        <v>Mar</v>
      </c>
      <c r="M509">
        <v>39</v>
      </c>
      <c r="N509" s="10">
        <f t="shared" si="37"/>
        <v>2.0099999999999998</v>
      </c>
      <c r="O509">
        <f t="shared" si="38"/>
        <v>20</v>
      </c>
      <c r="P509">
        <v>0.5</v>
      </c>
      <c r="Q509" s="11">
        <f>Table1[[#This Row],[Quantity]]*Table1[[#This Row],[Case Size]]</f>
        <v>780</v>
      </c>
      <c r="R509" s="10">
        <f>Table1[[#This Row],[ Sales Volume]]*Table1[[#This Row],[Cost]]</f>
        <v>1567.7999999999997</v>
      </c>
      <c r="S509" s="10">
        <f>Table1[[#This Row],[Sales Values]]-(Table1[[#This Row],[Sales Values]]*0.25)</f>
        <v>1175.8499999999999</v>
      </c>
      <c r="T509" s="10">
        <f>Table1[[#This Row],[Manufacturing Cost]]-Table1[[#This Row],[Delivery Cost]]</f>
        <v>1156.3499999999999</v>
      </c>
      <c r="U509" s="10">
        <f>Table1[[#This Row],[Quantity]]*Table1[[#This Row],[Delivery]]</f>
        <v>19.5</v>
      </c>
      <c r="V509" s="10">
        <f>Table1[[#This Row],[Sales Values]]-Table1[[#This Row],[Manufacturing Cost]]</f>
        <v>391.94999999999982</v>
      </c>
      <c r="W509" s="13">
        <f>Table1[[#This Row],[Profit]]/Table1[[#This Row],[Sales Values]]</f>
        <v>0.24999999999999992</v>
      </c>
      <c r="X509" s="10">
        <v>14.95</v>
      </c>
      <c r="Y509" s="14">
        <f>IF(AND(Table1[[#This Row],[Quantity]]&gt;20,Table1[[#This Row],[Quantity]]&lt;=50),3%,IF(AND(Table1[[#This Row],[Quantity]]&gt;50,Table1[[#This Row],[Quantity]]&lt;=100),5%,IF(Table1[[#This Row],[Quantity]]&gt;100,7%,0)))</f>
        <v>0.03</v>
      </c>
      <c r="Z509" s="10">
        <f>Table1[[#This Row],[Sales Values]]*(1-Table1[[#This Row],[Discount]])</f>
        <v>1520.7659999999996</v>
      </c>
      <c r="AA509" s="10">
        <f>Table1[[#This Row],[Sales Values]]+(Table1[[#This Row],[Sales Values]]*1.05%)</f>
        <v>1584.2618999999997</v>
      </c>
      <c r="AB509" s="10">
        <f>Table1[[#This Row],[Sales Values]]*1.05</f>
        <v>1646.1899999999998</v>
      </c>
      <c r="AC509" s="10" t="str">
        <f t="shared" si="39"/>
        <v>Hyperwotsit</v>
      </c>
      <c r="AD509" t="s">
        <v>20</v>
      </c>
    </row>
    <row r="510" spans="1:30" x14ac:dyDescent="0.3">
      <c r="A510">
        <v>1774</v>
      </c>
      <c r="B510" t="s">
        <v>111</v>
      </c>
      <c r="C510" t="s">
        <v>647</v>
      </c>
      <c r="D510" t="s">
        <v>28</v>
      </c>
      <c r="E510" t="s">
        <v>29</v>
      </c>
      <c r="F510">
        <v>60</v>
      </c>
      <c r="G510" t="s">
        <v>5109</v>
      </c>
      <c r="H510" t="s">
        <v>4020</v>
      </c>
      <c r="I510" t="s">
        <v>173</v>
      </c>
      <c r="J510" s="8">
        <v>44519</v>
      </c>
      <c r="K510" s="6" t="str">
        <f t="shared" si="35"/>
        <v>2021</v>
      </c>
      <c r="L510" s="6" t="str">
        <f t="shared" si="36"/>
        <v>Nov</v>
      </c>
      <c r="M510">
        <v>81</v>
      </c>
      <c r="N510" s="10">
        <f t="shared" si="37"/>
        <v>2.0099999999999998</v>
      </c>
      <c r="O510">
        <f t="shared" si="38"/>
        <v>20</v>
      </c>
      <c r="P510">
        <v>0.5</v>
      </c>
      <c r="Q510" s="12">
        <f>Table1[[#This Row],[Quantity]]*Table1[[#This Row],[Case Size]]</f>
        <v>1620</v>
      </c>
      <c r="R510" s="10">
        <f>Table1[[#This Row],[ Sales Volume]]*Table1[[#This Row],[Cost]]</f>
        <v>3256.2</v>
      </c>
      <c r="S510" s="10">
        <f>Table1[[#This Row],[Sales Values]]-(Table1[[#This Row],[Sales Values]]*0.25)</f>
        <v>2442.1499999999996</v>
      </c>
      <c r="T510" s="10">
        <f>Table1[[#This Row],[Manufacturing Cost]]-Table1[[#This Row],[Delivery Cost]]</f>
        <v>2401.6499999999996</v>
      </c>
      <c r="U510" s="10">
        <f>Table1[[#This Row],[Quantity]]*Table1[[#This Row],[Delivery]]</f>
        <v>40.5</v>
      </c>
      <c r="V510" s="10">
        <f>Table1[[#This Row],[Sales Values]]-Table1[[#This Row],[Manufacturing Cost]]</f>
        <v>814.05000000000018</v>
      </c>
      <c r="W510" s="13">
        <f>Table1[[#This Row],[Profit]]/Table1[[#This Row],[Sales Values]]</f>
        <v>0.25000000000000006</v>
      </c>
      <c r="X510" s="10">
        <v>14.95</v>
      </c>
      <c r="Y510" s="14">
        <f>IF(AND(Table1[[#This Row],[Quantity]]&gt;20,Table1[[#This Row],[Quantity]]&lt;=50),3%,IF(AND(Table1[[#This Row],[Quantity]]&gt;50,Table1[[#This Row],[Quantity]]&lt;=100),5%,IF(Table1[[#This Row],[Quantity]]&gt;100,7%,0)))</f>
        <v>0.05</v>
      </c>
      <c r="Z510" s="10">
        <f>Table1[[#This Row],[Sales Values]]*(1-Table1[[#This Row],[Discount]])</f>
        <v>3093.39</v>
      </c>
      <c r="AA510" s="10">
        <f>Table1[[#This Row],[Sales Values]]+(Table1[[#This Row],[Sales Values]]*1.05%)</f>
        <v>3290.3900999999996</v>
      </c>
      <c r="AB510" s="10">
        <f>Table1[[#This Row],[Sales Values]]*1.05</f>
        <v>3419.0099999999998</v>
      </c>
      <c r="AC510" s="10" t="str">
        <f t="shared" si="39"/>
        <v>Hyperwotsit</v>
      </c>
      <c r="AD510" t="s">
        <v>20</v>
      </c>
    </row>
    <row r="511" spans="1:30" x14ac:dyDescent="0.3">
      <c r="A511">
        <v>1779</v>
      </c>
      <c r="B511" t="s">
        <v>4697</v>
      </c>
      <c r="C511" t="s">
        <v>3605</v>
      </c>
      <c r="D511" t="s">
        <v>28</v>
      </c>
      <c r="E511" t="s">
        <v>29</v>
      </c>
      <c r="F511">
        <v>30</v>
      </c>
      <c r="G511" t="s">
        <v>5117</v>
      </c>
      <c r="H511" t="s">
        <v>716</v>
      </c>
      <c r="I511" t="s">
        <v>32</v>
      </c>
      <c r="J511" s="8">
        <v>44425</v>
      </c>
      <c r="K511" s="6" t="str">
        <f t="shared" si="35"/>
        <v>2021</v>
      </c>
      <c r="L511" s="6" t="str">
        <f t="shared" si="36"/>
        <v>Aug</v>
      </c>
      <c r="M511">
        <v>23</v>
      </c>
      <c r="N511" s="10">
        <f t="shared" si="37"/>
        <v>1.89</v>
      </c>
      <c r="O511">
        <f t="shared" si="38"/>
        <v>18</v>
      </c>
      <c r="P511">
        <v>0.5</v>
      </c>
      <c r="Q511" s="12">
        <f>Table1[[#This Row],[Quantity]]*Table1[[#This Row],[Case Size]]</f>
        <v>414</v>
      </c>
      <c r="R511" s="10">
        <f>Table1[[#This Row],[ Sales Volume]]*Table1[[#This Row],[Cost]]</f>
        <v>782.45999999999992</v>
      </c>
      <c r="S511" s="10">
        <f>Table1[[#This Row],[Sales Values]]-(Table1[[#This Row],[Sales Values]]*0.25)</f>
        <v>586.84499999999991</v>
      </c>
      <c r="T511" s="10">
        <f>Table1[[#This Row],[Manufacturing Cost]]-Table1[[#This Row],[Delivery Cost]]</f>
        <v>575.34499999999991</v>
      </c>
      <c r="U511" s="10">
        <f>Table1[[#This Row],[Quantity]]*Table1[[#This Row],[Delivery]]</f>
        <v>11.5</v>
      </c>
      <c r="V511" s="10">
        <f>Table1[[#This Row],[Sales Values]]-Table1[[#This Row],[Manufacturing Cost]]</f>
        <v>195.61500000000001</v>
      </c>
      <c r="W511" s="13">
        <f>Table1[[#This Row],[Profit]]/Table1[[#This Row],[Sales Values]]</f>
        <v>0.25000000000000006</v>
      </c>
      <c r="X511" s="10">
        <v>14.95</v>
      </c>
      <c r="Y511" s="14">
        <f>IF(AND(Table1[[#This Row],[Quantity]]&gt;20,Table1[[#This Row],[Quantity]]&lt;=50),3%,IF(AND(Table1[[#This Row],[Quantity]]&gt;50,Table1[[#This Row],[Quantity]]&lt;=100),5%,IF(Table1[[#This Row],[Quantity]]&gt;100,7%,0)))</f>
        <v>0.03</v>
      </c>
      <c r="Z511" s="10">
        <f>Table1[[#This Row],[Sales Values]]*(1-Table1[[#This Row],[Discount]])</f>
        <v>758.98619999999994</v>
      </c>
      <c r="AA511" s="10">
        <f>Table1[[#This Row],[Sales Values]]+(Table1[[#This Row],[Sales Values]]*1.05%)</f>
        <v>790.67582999999991</v>
      </c>
      <c r="AB511" s="10">
        <f>Table1[[#This Row],[Sales Values]]*1.05</f>
        <v>821.58299999999997</v>
      </c>
      <c r="AC511" s="10" t="str">
        <f t="shared" si="39"/>
        <v>Gigastuff</v>
      </c>
      <c r="AD511" t="s">
        <v>45</v>
      </c>
    </row>
    <row r="512" spans="1:30" x14ac:dyDescent="0.3">
      <c r="A512">
        <v>1782</v>
      </c>
      <c r="B512" t="s">
        <v>5120</v>
      </c>
      <c r="C512" t="s">
        <v>2547</v>
      </c>
      <c r="D512" t="s">
        <v>51</v>
      </c>
      <c r="E512" t="s">
        <v>16</v>
      </c>
      <c r="F512">
        <v>90</v>
      </c>
      <c r="G512" t="s">
        <v>5121</v>
      </c>
      <c r="H512" t="s">
        <v>5122</v>
      </c>
      <c r="I512" t="s">
        <v>25</v>
      </c>
      <c r="J512" s="8">
        <v>44036</v>
      </c>
      <c r="K512" s="6" t="str">
        <f t="shared" si="35"/>
        <v>2020</v>
      </c>
      <c r="L512" s="6" t="str">
        <f t="shared" si="36"/>
        <v>Jul</v>
      </c>
      <c r="M512">
        <v>19</v>
      </c>
      <c r="N512" s="10">
        <f t="shared" si="37"/>
        <v>2.0099999999999998</v>
      </c>
      <c r="O512">
        <f t="shared" si="38"/>
        <v>20</v>
      </c>
      <c r="P512">
        <v>0.5</v>
      </c>
      <c r="Q512" s="12">
        <f>Table1[[#This Row],[Quantity]]*Table1[[#This Row],[Case Size]]</f>
        <v>380</v>
      </c>
      <c r="R512" s="10">
        <f>Table1[[#This Row],[ Sales Volume]]*Table1[[#This Row],[Cost]]</f>
        <v>763.8</v>
      </c>
      <c r="S512" s="10">
        <f>Table1[[#This Row],[Sales Values]]-(Table1[[#This Row],[Sales Values]]*0.25)</f>
        <v>572.84999999999991</v>
      </c>
      <c r="T512" s="10">
        <f>Table1[[#This Row],[Manufacturing Cost]]-Table1[[#This Row],[Delivery Cost]]</f>
        <v>563.34999999999991</v>
      </c>
      <c r="U512" s="10">
        <f>Table1[[#This Row],[Quantity]]*Table1[[#This Row],[Delivery]]</f>
        <v>9.5</v>
      </c>
      <c r="V512" s="10">
        <f>Table1[[#This Row],[Sales Values]]-Table1[[#This Row],[Manufacturing Cost]]</f>
        <v>190.95000000000005</v>
      </c>
      <c r="W512" s="13">
        <f>Table1[[#This Row],[Profit]]/Table1[[#This Row],[Sales Values]]</f>
        <v>0.25000000000000006</v>
      </c>
      <c r="X512" s="10">
        <v>14.95</v>
      </c>
      <c r="Y512" s="14">
        <f>IF(AND(Table1[[#This Row],[Quantity]]&gt;20,Table1[[#This Row],[Quantity]]&lt;=50),3%,IF(AND(Table1[[#This Row],[Quantity]]&gt;50,Table1[[#This Row],[Quantity]]&lt;=100),5%,IF(Table1[[#This Row],[Quantity]]&gt;100,7%,0)))</f>
        <v>0</v>
      </c>
      <c r="Z512" s="10">
        <f>Table1[[#This Row],[Sales Values]]*(1-Table1[[#This Row],[Discount]])</f>
        <v>763.8</v>
      </c>
      <c r="AA512" s="10">
        <f>Table1[[#This Row],[Sales Values]]+(Table1[[#This Row],[Sales Values]]*1.05%)</f>
        <v>771.81989999999996</v>
      </c>
      <c r="AB512" s="10">
        <f>Table1[[#This Row],[Sales Values]]*1.05</f>
        <v>801.99</v>
      </c>
      <c r="AC512" s="10" t="str">
        <f t="shared" si="39"/>
        <v>Hyperwotsit</v>
      </c>
      <c r="AD512" t="s">
        <v>20</v>
      </c>
    </row>
    <row r="513" spans="1:30" x14ac:dyDescent="0.3">
      <c r="A513">
        <v>1783</v>
      </c>
      <c r="B513" t="s">
        <v>5123</v>
      </c>
      <c r="C513" t="s">
        <v>1093</v>
      </c>
      <c r="D513" t="s">
        <v>15</v>
      </c>
      <c r="E513" t="s">
        <v>16</v>
      </c>
      <c r="F513">
        <v>60</v>
      </c>
      <c r="G513" t="s">
        <v>5124</v>
      </c>
      <c r="H513" t="s">
        <v>2284</v>
      </c>
      <c r="I513" t="s">
        <v>32</v>
      </c>
      <c r="J513" s="8">
        <v>44285</v>
      </c>
      <c r="K513" s="6" t="str">
        <f t="shared" si="35"/>
        <v>2021</v>
      </c>
      <c r="L513" s="6" t="str">
        <f t="shared" si="36"/>
        <v>Mar</v>
      </c>
      <c r="M513">
        <v>73</v>
      </c>
      <c r="N513" s="10">
        <f t="shared" si="37"/>
        <v>3.49</v>
      </c>
      <c r="O513">
        <f t="shared" si="38"/>
        <v>20</v>
      </c>
      <c r="P513">
        <v>0.5</v>
      </c>
      <c r="Q513" s="12">
        <f>Table1[[#This Row],[Quantity]]*Table1[[#This Row],[Case Size]]</f>
        <v>1460</v>
      </c>
      <c r="R513" s="10">
        <f>Table1[[#This Row],[ Sales Volume]]*Table1[[#This Row],[Cost]]</f>
        <v>5095.4000000000005</v>
      </c>
      <c r="S513" s="10">
        <f>Table1[[#This Row],[Sales Values]]-(Table1[[#This Row],[Sales Values]]*0.25)</f>
        <v>3821.55</v>
      </c>
      <c r="T513" s="10">
        <f>Table1[[#This Row],[Manufacturing Cost]]-Table1[[#This Row],[Delivery Cost]]</f>
        <v>3785.05</v>
      </c>
      <c r="U513" s="10">
        <f>Table1[[#This Row],[Quantity]]*Table1[[#This Row],[Delivery]]</f>
        <v>36.5</v>
      </c>
      <c r="V513" s="10">
        <f>Table1[[#This Row],[Sales Values]]-Table1[[#This Row],[Manufacturing Cost]]</f>
        <v>1273.8500000000004</v>
      </c>
      <c r="W513" s="13">
        <f>Table1[[#This Row],[Profit]]/Table1[[#This Row],[Sales Values]]</f>
        <v>0.25000000000000006</v>
      </c>
      <c r="X513" s="10">
        <v>14.95</v>
      </c>
      <c r="Y513" s="14">
        <f>IF(AND(Table1[[#This Row],[Quantity]]&gt;20,Table1[[#This Row],[Quantity]]&lt;=50),3%,IF(AND(Table1[[#This Row],[Quantity]]&gt;50,Table1[[#This Row],[Quantity]]&lt;=100),5%,IF(Table1[[#This Row],[Quantity]]&gt;100,7%,0)))</f>
        <v>0.05</v>
      </c>
      <c r="Z513" s="10">
        <f>Table1[[#This Row],[Sales Values]]*(1-Table1[[#This Row],[Discount]])</f>
        <v>4840.63</v>
      </c>
      <c r="AA513" s="10">
        <f>Table1[[#This Row],[Sales Values]]+(Table1[[#This Row],[Sales Values]]*1.05%)</f>
        <v>5148.9017000000003</v>
      </c>
      <c r="AB513" s="10">
        <f>Table1[[#This Row],[Sales Values]]*1.05</f>
        <v>5350.170000000001</v>
      </c>
      <c r="AC513" s="10" t="str">
        <f t="shared" si="39"/>
        <v>Superwossname</v>
      </c>
      <c r="AD513" t="s">
        <v>101</v>
      </c>
    </row>
    <row r="514" spans="1:30" x14ac:dyDescent="0.3">
      <c r="A514">
        <v>1787</v>
      </c>
      <c r="B514" t="s">
        <v>1068</v>
      </c>
      <c r="C514" t="s">
        <v>5130</v>
      </c>
      <c r="D514" t="s">
        <v>15</v>
      </c>
      <c r="E514" t="s">
        <v>16</v>
      </c>
      <c r="F514">
        <v>60</v>
      </c>
      <c r="G514" t="s">
        <v>13529</v>
      </c>
      <c r="H514" t="s">
        <v>5132</v>
      </c>
      <c r="I514" t="s">
        <v>32</v>
      </c>
      <c r="J514" s="8">
        <v>44587</v>
      </c>
      <c r="K514" s="6" t="str">
        <f t="shared" ref="K514:K577" si="40">TEXT(J514, "yyyy")</f>
        <v>2022</v>
      </c>
      <c r="L514" s="6" t="str">
        <f t="shared" ref="L514:L577" si="41">TEXT(J514, "mmm")</f>
        <v>Jan</v>
      </c>
      <c r="M514">
        <v>89</v>
      </c>
      <c r="N514" s="10">
        <f t="shared" ref="N514:N577" si="42">VLOOKUP(AD514,Codes,3)</f>
        <v>2.0099999999999998</v>
      </c>
      <c r="O514">
        <f t="shared" ref="O514:O577" si="43">VLOOKUP(AD514,Codes,4)</f>
        <v>20</v>
      </c>
      <c r="P514">
        <v>0.5</v>
      </c>
      <c r="Q514" s="11">
        <f>Table1[[#This Row],[Quantity]]*Table1[[#This Row],[Case Size]]</f>
        <v>1780</v>
      </c>
      <c r="R514" s="10">
        <f>Table1[[#This Row],[ Sales Volume]]*Table1[[#This Row],[Cost]]</f>
        <v>3577.7999999999997</v>
      </c>
      <c r="S514" s="10">
        <f>Table1[[#This Row],[Sales Values]]-(Table1[[#This Row],[Sales Values]]*0.25)</f>
        <v>2683.35</v>
      </c>
      <c r="T514" s="10">
        <f>Table1[[#This Row],[Manufacturing Cost]]-Table1[[#This Row],[Delivery Cost]]</f>
        <v>2638.85</v>
      </c>
      <c r="U514" s="10">
        <f>Table1[[#This Row],[Quantity]]*Table1[[#This Row],[Delivery]]</f>
        <v>44.5</v>
      </c>
      <c r="V514" s="10">
        <f>Table1[[#This Row],[Sales Values]]-Table1[[#This Row],[Manufacturing Cost]]</f>
        <v>894.44999999999982</v>
      </c>
      <c r="W514" s="13">
        <f>Table1[[#This Row],[Profit]]/Table1[[#This Row],[Sales Values]]</f>
        <v>0.24999999999999997</v>
      </c>
      <c r="X514" s="10">
        <v>14.95</v>
      </c>
      <c r="Y514" s="14">
        <f>IF(AND(Table1[[#This Row],[Quantity]]&gt;20,Table1[[#This Row],[Quantity]]&lt;=50),3%,IF(AND(Table1[[#This Row],[Quantity]]&gt;50,Table1[[#This Row],[Quantity]]&lt;=100),5%,IF(Table1[[#This Row],[Quantity]]&gt;100,7%,0)))</f>
        <v>0.05</v>
      </c>
      <c r="Z514" s="10">
        <f>Table1[[#This Row],[Sales Values]]*(1-Table1[[#This Row],[Discount]])</f>
        <v>3398.9099999999994</v>
      </c>
      <c r="AA514" s="10">
        <f>Table1[[#This Row],[Sales Values]]+(Table1[[#This Row],[Sales Values]]*1.05%)</f>
        <v>3615.3668999999995</v>
      </c>
      <c r="AB514" s="10">
        <f>Table1[[#This Row],[Sales Values]]*1.05</f>
        <v>3756.69</v>
      </c>
      <c r="AC514" s="10" t="str">
        <f t="shared" ref="AC514:AC577" si="44">VLOOKUP(AD514,Codes,2)</f>
        <v>Hyperwotsit</v>
      </c>
      <c r="AD514" t="s">
        <v>20</v>
      </c>
    </row>
    <row r="515" spans="1:30" x14ac:dyDescent="0.3">
      <c r="A515">
        <v>1788</v>
      </c>
      <c r="B515" t="s">
        <v>692</v>
      </c>
      <c r="C515" t="s">
        <v>516</v>
      </c>
      <c r="D515" t="s">
        <v>28</v>
      </c>
      <c r="E515" t="s">
        <v>29</v>
      </c>
      <c r="F515">
        <v>60</v>
      </c>
      <c r="G515" t="s">
        <v>5133</v>
      </c>
      <c r="H515" t="s">
        <v>5134</v>
      </c>
      <c r="I515" t="s">
        <v>32</v>
      </c>
      <c r="J515" s="8">
        <v>43866</v>
      </c>
      <c r="K515" s="6" t="str">
        <f t="shared" si="40"/>
        <v>2020</v>
      </c>
      <c r="L515" s="6" t="str">
        <f t="shared" si="41"/>
        <v>Feb</v>
      </c>
      <c r="M515">
        <v>43</v>
      </c>
      <c r="N515" s="10">
        <f t="shared" si="42"/>
        <v>3.49</v>
      </c>
      <c r="O515">
        <f t="shared" si="43"/>
        <v>20</v>
      </c>
      <c r="P515">
        <v>0.5</v>
      </c>
      <c r="Q515" s="12">
        <f>Table1[[#This Row],[Quantity]]*Table1[[#This Row],[Case Size]]</f>
        <v>860</v>
      </c>
      <c r="R515" s="10">
        <f>Table1[[#This Row],[ Sales Volume]]*Table1[[#This Row],[Cost]]</f>
        <v>3001.4</v>
      </c>
      <c r="S515" s="10">
        <f>Table1[[#This Row],[Sales Values]]-(Table1[[#This Row],[Sales Values]]*0.25)</f>
        <v>2251.0500000000002</v>
      </c>
      <c r="T515" s="10">
        <f>Table1[[#This Row],[Manufacturing Cost]]-Table1[[#This Row],[Delivery Cost]]</f>
        <v>2229.5500000000002</v>
      </c>
      <c r="U515" s="10">
        <f>Table1[[#This Row],[Quantity]]*Table1[[#This Row],[Delivery]]</f>
        <v>21.5</v>
      </c>
      <c r="V515" s="10">
        <f>Table1[[#This Row],[Sales Values]]-Table1[[#This Row],[Manufacturing Cost]]</f>
        <v>750.34999999999991</v>
      </c>
      <c r="W515" s="13">
        <f>Table1[[#This Row],[Profit]]/Table1[[#This Row],[Sales Values]]</f>
        <v>0.24999999999999997</v>
      </c>
      <c r="X515" s="10">
        <v>14.95</v>
      </c>
      <c r="Y515" s="14">
        <f>IF(AND(Table1[[#This Row],[Quantity]]&gt;20,Table1[[#This Row],[Quantity]]&lt;=50),3%,IF(AND(Table1[[#This Row],[Quantity]]&gt;50,Table1[[#This Row],[Quantity]]&lt;=100),5%,IF(Table1[[#This Row],[Quantity]]&gt;100,7%,0)))</f>
        <v>0.03</v>
      </c>
      <c r="Z515" s="10">
        <f>Table1[[#This Row],[Sales Values]]*(1-Table1[[#This Row],[Discount]])</f>
        <v>2911.3580000000002</v>
      </c>
      <c r="AA515" s="10">
        <f>Table1[[#This Row],[Sales Values]]+(Table1[[#This Row],[Sales Values]]*1.05%)</f>
        <v>3032.9147000000003</v>
      </c>
      <c r="AB515" s="10">
        <f>Table1[[#This Row],[Sales Values]]*1.05</f>
        <v>3151.4700000000003</v>
      </c>
      <c r="AC515" s="10" t="str">
        <f t="shared" si="44"/>
        <v>Superwossname</v>
      </c>
      <c r="AD515" t="s">
        <v>101</v>
      </c>
    </row>
    <row r="516" spans="1:30" x14ac:dyDescent="0.3">
      <c r="A516">
        <v>1789</v>
      </c>
      <c r="B516" t="s">
        <v>2812</v>
      </c>
      <c r="C516" t="s">
        <v>414</v>
      </c>
      <c r="D516" t="s">
        <v>15</v>
      </c>
      <c r="E516" t="s">
        <v>16</v>
      </c>
      <c r="F516">
        <v>30</v>
      </c>
      <c r="G516" t="s">
        <v>5135</v>
      </c>
      <c r="H516" t="s">
        <v>1880</v>
      </c>
      <c r="I516" t="s">
        <v>32</v>
      </c>
      <c r="J516" s="8">
        <v>44318</v>
      </c>
      <c r="K516" s="6" t="str">
        <f t="shared" si="40"/>
        <v>2021</v>
      </c>
      <c r="L516" s="6" t="str">
        <f t="shared" si="41"/>
        <v>May</v>
      </c>
      <c r="M516">
        <v>14</v>
      </c>
      <c r="N516" s="10">
        <f t="shared" si="42"/>
        <v>2.0099999999999998</v>
      </c>
      <c r="O516">
        <f t="shared" si="43"/>
        <v>20</v>
      </c>
      <c r="P516">
        <v>0.5</v>
      </c>
      <c r="Q516" s="12">
        <f>Table1[[#This Row],[Quantity]]*Table1[[#This Row],[Case Size]]</f>
        <v>280</v>
      </c>
      <c r="R516" s="10">
        <f>Table1[[#This Row],[ Sales Volume]]*Table1[[#This Row],[Cost]]</f>
        <v>562.79999999999995</v>
      </c>
      <c r="S516" s="10">
        <f>Table1[[#This Row],[Sales Values]]-(Table1[[#This Row],[Sales Values]]*0.25)</f>
        <v>422.09999999999997</v>
      </c>
      <c r="T516" s="10">
        <f>Table1[[#This Row],[Manufacturing Cost]]-Table1[[#This Row],[Delivery Cost]]</f>
        <v>415.09999999999997</v>
      </c>
      <c r="U516" s="10">
        <f>Table1[[#This Row],[Quantity]]*Table1[[#This Row],[Delivery]]</f>
        <v>7</v>
      </c>
      <c r="V516" s="10">
        <f>Table1[[#This Row],[Sales Values]]-Table1[[#This Row],[Manufacturing Cost]]</f>
        <v>140.69999999999999</v>
      </c>
      <c r="W516" s="13">
        <f>Table1[[#This Row],[Profit]]/Table1[[#This Row],[Sales Values]]</f>
        <v>0.25</v>
      </c>
      <c r="X516" s="10">
        <v>14.95</v>
      </c>
      <c r="Y516" s="14">
        <f>IF(AND(Table1[[#This Row],[Quantity]]&gt;20,Table1[[#This Row],[Quantity]]&lt;=50),3%,IF(AND(Table1[[#This Row],[Quantity]]&gt;50,Table1[[#This Row],[Quantity]]&lt;=100),5%,IF(Table1[[#This Row],[Quantity]]&gt;100,7%,0)))</f>
        <v>0</v>
      </c>
      <c r="Z516" s="10">
        <f>Table1[[#This Row],[Sales Values]]*(1-Table1[[#This Row],[Discount]])</f>
        <v>562.79999999999995</v>
      </c>
      <c r="AA516" s="10">
        <f>Table1[[#This Row],[Sales Values]]+(Table1[[#This Row],[Sales Values]]*1.05%)</f>
        <v>568.70939999999996</v>
      </c>
      <c r="AB516" s="10">
        <f>Table1[[#This Row],[Sales Values]]*1.05</f>
        <v>590.93999999999994</v>
      </c>
      <c r="AC516" s="10" t="str">
        <f t="shared" si="44"/>
        <v>Hyperwotsit</v>
      </c>
      <c r="AD516" t="s">
        <v>20</v>
      </c>
    </row>
    <row r="517" spans="1:30" x14ac:dyDescent="0.3">
      <c r="A517">
        <v>1790</v>
      </c>
      <c r="B517" t="s">
        <v>1506</v>
      </c>
      <c r="C517" t="s">
        <v>4725</v>
      </c>
      <c r="D517" t="s">
        <v>15</v>
      </c>
      <c r="E517" t="s">
        <v>16</v>
      </c>
      <c r="F517">
        <v>90</v>
      </c>
      <c r="G517" t="s">
        <v>5136</v>
      </c>
      <c r="H517" t="s">
        <v>1590</v>
      </c>
      <c r="I517" t="s">
        <v>32</v>
      </c>
      <c r="J517" s="8">
        <v>44198</v>
      </c>
      <c r="K517" s="6" t="str">
        <f t="shared" si="40"/>
        <v>2021</v>
      </c>
      <c r="L517" s="6" t="str">
        <f t="shared" si="41"/>
        <v>Jan</v>
      </c>
      <c r="M517">
        <v>66</v>
      </c>
      <c r="N517" s="10">
        <f t="shared" si="42"/>
        <v>1.89</v>
      </c>
      <c r="O517">
        <f t="shared" si="43"/>
        <v>18</v>
      </c>
      <c r="P517">
        <v>0.5</v>
      </c>
      <c r="Q517" s="12">
        <f>Table1[[#This Row],[Quantity]]*Table1[[#This Row],[Case Size]]</f>
        <v>1188</v>
      </c>
      <c r="R517" s="10">
        <f>Table1[[#This Row],[ Sales Volume]]*Table1[[#This Row],[Cost]]</f>
        <v>2245.3199999999997</v>
      </c>
      <c r="S517" s="10">
        <f>Table1[[#This Row],[Sales Values]]-(Table1[[#This Row],[Sales Values]]*0.25)</f>
        <v>1683.9899999999998</v>
      </c>
      <c r="T517" s="10">
        <f>Table1[[#This Row],[Manufacturing Cost]]-Table1[[#This Row],[Delivery Cost]]</f>
        <v>1650.9899999999998</v>
      </c>
      <c r="U517" s="10">
        <f>Table1[[#This Row],[Quantity]]*Table1[[#This Row],[Delivery]]</f>
        <v>33</v>
      </c>
      <c r="V517" s="10">
        <f>Table1[[#This Row],[Sales Values]]-Table1[[#This Row],[Manufacturing Cost]]</f>
        <v>561.32999999999993</v>
      </c>
      <c r="W517" s="13">
        <f>Table1[[#This Row],[Profit]]/Table1[[#This Row],[Sales Values]]</f>
        <v>0.25</v>
      </c>
      <c r="X517" s="10">
        <v>14.95</v>
      </c>
      <c r="Y517" s="14">
        <f>IF(AND(Table1[[#This Row],[Quantity]]&gt;20,Table1[[#This Row],[Quantity]]&lt;=50),3%,IF(AND(Table1[[#This Row],[Quantity]]&gt;50,Table1[[#This Row],[Quantity]]&lt;=100),5%,IF(Table1[[#This Row],[Quantity]]&gt;100,7%,0)))</f>
        <v>0.05</v>
      </c>
      <c r="Z517" s="10">
        <f>Table1[[#This Row],[Sales Values]]*(1-Table1[[#This Row],[Discount]])</f>
        <v>2133.0539999999996</v>
      </c>
      <c r="AA517" s="10">
        <f>Table1[[#This Row],[Sales Values]]+(Table1[[#This Row],[Sales Values]]*1.05%)</f>
        <v>2268.8958599999996</v>
      </c>
      <c r="AB517" s="10">
        <f>Table1[[#This Row],[Sales Values]]*1.05</f>
        <v>2357.5859999999998</v>
      </c>
      <c r="AC517" s="10" t="str">
        <f t="shared" si="44"/>
        <v>Gigastuff</v>
      </c>
      <c r="AD517" t="s">
        <v>45</v>
      </c>
    </row>
    <row r="518" spans="1:30" x14ac:dyDescent="0.3">
      <c r="A518">
        <v>1792</v>
      </c>
      <c r="B518" t="s">
        <v>2690</v>
      </c>
      <c r="C518" t="s">
        <v>4695</v>
      </c>
      <c r="D518" t="s">
        <v>28</v>
      </c>
      <c r="E518" t="s">
        <v>29</v>
      </c>
      <c r="F518">
        <v>90</v>
      </c>
      <c r="G518" t="s">
        <v>5140</v>
      </c>
      <c r="H518" t="s">
        <v>3070</v>
      </c>
      <c r="I518" t="s">
        <v>575</v>
      </c>
      <c r="J518" s="8">
        <v>44105</v>
      </c>
      <c r="K518" s="6" t="str">
        <f t="shared" si="40"/>
        <v>2020</v>
      </c>
      <c r="L518" s="6" t="str">
        <f t="shared" si="41"/>
        <v>Oct</v>
      </c>
      <c r="M518">
        <v>29</v>
      </c>
      <c r="N518" s="10">
        <f t="shared" si="42"/>
        <v>2.0099999999999998</v>
      </c>
      <c r="O518">
        <f t="shared" si="43"/>
        <v>20</v>
      </c>
      <c r="P518">
        <v>0.5</v>
      </c>
      <c r="Q518" s="12">
        <f>Table1[[#This Row],[Quantity]]*Table1[[#This Row],[Case Size]]</f>
        <v>580</v>
      </c>
      <c r="R518" s="10">
        <f>Table1[[#This Row],[ Sales Volume]]*Table1[[#This Row],[Cost]]</f>
        <v>1165.8</v>
      </c>
      <c r="S518" s="10">
        <f>Table1[[#This Row],[Sales Values]]-(Table1[[#This Row],[Sales Values]]*0.25)</f>
        <v>874.34999999999991</v>
      </c>
      <c r="T518" s="10">
        <f>Table1[[#This Row],[Manufacturing Cost]]-Table1[[#This Row],[Delivery Cost]]</f>
        <v>859.84999999999991</v>
      </c>
      <c r="U518" s="10">
        <f>Table1[[#This Row],[Quantity]]*Table1[[#This Row],[Delivery]]</f>
        <v>14.5</v>
      </c>
      <c r="V518" s="10">
        <f>Table1[[#This Row],[Sales Values]]-Table1[[#This Row],[Manufacturing Cost]]</f>
        <v>291.45000000000005</v>
      </c>
      <c r="W518" s="13">
        <f>Table1[[#This Row],[Profit]]/Table1[[#This Row],[Sales Values]]</f>
        <v>0.25000000000000006</v>
      </c>
      <c r="X518" s="10">
        <v>14.95</v>
      </c>
      <c r="Y518" s="14">
        <f>IF(AND(Table1[[#This Row],[Quantity]]&gt;20,Table1[[#This Row],[Quantity]]&lt;=50),3%,IF(AND(Table1[[#This Row],[Quantity]]&gt;50,Table1[[#This Row],[Quantity]]&lt;=100),5%,IF(Table1[[#This Row],[Quantity]]&gt;100,7%,0)))</f>
        <v>0.03</v>
      </c>
      <c r="Z518" s="10">
        <f>Table1[[#This Row],[Sales Values]]*(1-Table1[[#This Row],[Discount]])</f>
        <v>1130.826</v>
      </c>
      <c r="AA518" s="10">
        <f>Table1[[#This Row],[Sales Values]]+(Table1[[#This Row],[Sales Values]]*1.05%)</f>
        <v>1178.0409</v>
      </c>
      <c r="AB518" s="10">
        <f>Table1[[#This Row],[Sales Values]]*1.05</f>
        <v>1224.0899999999999</v>
      </c>
      <c r="AC518" s="10" t="str">
        <f t="shared" si="44"/>
        <v>Hyperwotsit</v>
      </c>
      <c r="AD518" t="s">
        <v>20</v>
      </c>
    </row>
    <row r="519" spans="1:30" x14ac:dyDescent="0.3">
      <c r="A519">
        <v>1794</v>
      </c>
      <c r="B519" t="s">
        <v>5141</v>
      </c>
      <c r="C519" t="s">
        <v>5142</v>
      </c>
      <c r="D519" t="s">
        <v>28</v>
      </c>
      <c r="E519" t="s">
        <v>29</v>
      </c>
      <c r="F519">
        <v>30</v>
      </c>
      <c r="G519" t="s">
        <v>5143</v>
      </c>
      <c r="H519" t="s">
        <v>74</v>
      </c>
      <c r="I519" t="s">
        <v>32</v>
      </c>
      <c r="J519" s="8">
        <v>44623</v>
      </c>
      <c r="K519" s="6" t="str">
        <f t="shared" si="40"/>
        <v>2022</v>
      </c>
      <c r="L519" s="6" t="str">
        <f t="shared" si="41"/>
        <v>Mar</v>
      </c>
      <c r="M519">
        <v>74</v>
      </c>
      <c r="N519" s="10">
        <f t="shared" si="42"/>
        <v>1.89</v>
      </c>
      <c r="O519">
        <f t="shared" si="43"/>
        <v>18</v>
      </c>
      <c r="P519">
        <v>0.5</v>
      </c>
      <c r="Q519" s="12">
        <f>Table1[[#This Row],[Quantity]]*Table1[[#This Row],[Case Size]]</f>
        <v>1332</v>
      </c>
      <c r="R519" s="10">
        <f>Table1[[#This Row],[ Sales Volume]]*Table1[[#This Row],[Cost]]</f>
        <v>2517.48</v>
      </c>
      <c r="S519" s="10">
        <f>Table1[[#This Row],[Sales Values]]-(Table1[[#This Row],[Sales Values]]*0.25)</f>
        <v>1888.1100000000001</v>
      </c>
      <c r="T519" s="10">
        <f>Table1[[#This Row],[Manufacturing Cost]]-Table1[[#This Row],[Delivery Cost]]</f>
        <v>1851.1100000000001</v>
      </c>
      <c r="U519" s="10">
        <f>Table1[[#This Row],[Quantity]]*Table1[[#This Row],[Delivery]]</f>
        <v>37</v>
      </c>
      <c r="V519" s="10">
        <f>Table1[[#This Row],[Sales Values]]-Table1[[#This Row],[Manufacturing Cost]]</f>
        <v>629.36999999999989</v>
      </c>
      <c r="W519" s="13">
        <f>Table1[[#This Row],[Profit]]/Table1[[#This Row],[Sales Values]]</f>
        <v>0.24999999999999994</v>
      </c>
      <c r="X519" s="10">
        <v>14.95</v>
      </c>
      <c r="Y519" s="14">
        <f>IF(AND(Table1[[#This Row],[Quantity]]&gt;20,Table1[[#This Row],[Quantity]]&lt;=50),3%,IF(AND(Table1[[#This Row],[Quantity]]&gt;50,Table1[[#This Row],[Quantity]]&lt;=100),5%,IF(Table1[[#This Row],[Quantity]]&gt;100,7%,0)))</f>
        <v>0.05</v>
      </c>
      <c r="Z519" s="10">
        <f>Table1[[#This Row],[Sales Values]]*(1-Table1[[#This Row],[Discount]])</f>
        <v>2391.6059999999998</v>
      </c>
      <c r="AA519" s="10">
        <f>Table1[[#This Row],[Sales Values]]+(Table1[[#This Row],[Sales Values]]*1.05%)</f>
        <v>2543.91354</v>
      </c>
      <c r="AB519" s="10">
        <f>Table1[[#This Row],[Sales Values]]*1.05</f>
        <v>2643.3540000000003</v>
      </c>
      <c r="AC519" s="10" t="str">
        <f t="shared" si="44"/>
        <v>Gigastuff</v>
      </c>
      <c r="AD519" t="s">
        <v>45</v>
      </c>
    </row>
    <row r="520" spans="1:30" x14ac:dyDescent="0.3">
      <c r="A520">
        <v>1796</v>
      </c>
      <c r="B520" t="s">
        <v>5147</v>
      </c>
      <c r="C520" t="s">
        <v>3812</v>
      </c>
      <c r="D520" t="s">
        <v>28</v>
      </c>
      <c r="E520" t="s">
        <v>29</v>
      </c>
      <c r="F520">
        <v>90</v>
      </c>
      <c r="G520" t="s">
        <v>5146</v>
      </c>
      <c r="H520" t="s">
        <v>5148</v>
      </c>
      <c r="I520" t="s">
        <v>32</v>
      </c>
      <c r="J520" s="8">
        <v>44255</v>
      </c>
      <c r="K520" s="6" t="str">
        <f t="shared" si="40"/>
        <v>2021</v>
      </c>
      <c r="L520" s="6" t="str">
        <f t="shared" si="41"/>
        <v>Feb</v>
      </c>
      <c r="M520">
        <v>92</v>
      </c>
      <c r="N520" s="10">
        <f t="shared" si="42"/>
        <v>1.89</v>
      </c>
      <c r="O520">
        <f t="shared" si="43"/>
        <v>18</v>
      </c>
      <c r="P520">
        <v>0.5</v>
      </c>
      <c r="Q520" s="12">
        <f>Table1[[#This Row],[Quantity]]*Table1[[#This Row],[Case Size]]</f>
        <v>1656</v>
      </c>
      <c r="R520" s="10">
        <f>Table1[[#This Row],[ Sales Volume]]*Table1[[#This Row],[Cost]]</f>
        <v>3129.8399999999997</v>
      </c>
      <c r="S520" s="10">
        <f>Table1[[#This Row],[Sales Values]]-(Table1[[#This Row],[Sales Values]]*0.25)</f>
        <v>2347.3799999999997</v>
      </c>
      <c r="T520" s="10">
        <f>Table1[[#This Row],[Manufacturing Cost]]-Table1[[#This Row],[Delivery Cost]]</f>
        <v>2301.3799999999997</v>
      </c>
      <c r="U520" s="10">
        <f>Table1[[#This Row],[Quantity]]*Table1[[#This Row],[Delivery]]</f>
        <v>46</v>
      </c>
      <c r="V520" s="10">
        <f>Table1[[#This Row],[Sales Values]]-Table1[[#This Row],[Manufacturing Cost]]</f>
        <v>782.46</v>
      </c>
      <c r="W520" s="13">
        <f>Table1[[#This Row],[Profit]]/Table1[[#This Row],[Sales Values]]</f>
        <v>0.25000000000000006</v>
      </c>
      <c r="X520" s="10">
        <v>14.95</v>
      </c>
      <c r="Y520" s="14">
        <f>IF(AND(Table1[[#This Row],[Quantity]]&gt;20,Table1[[#This Row],[Quantity]]&lt;=50),3%,IF(AND(Table1[[#This Row],[Quantity]]&gt;50,Table1[[#This Row],[Quantity]]&lt;=100),5%,IF(Table1[[#This Row],[Quantity]]&gt;100,7%,0)))</f>
        <v>0.05</v>
      </c>
      <c r="Z520" s="10">
        <f>Table1[[#This Row],[Sales Values]]*(1-Table1[[#This Row],[Discount]])</f>
        <v>2973.3479999999995</v>
      </c>
      <c r="AA520" s="10">
        <f>Table1[[#This Row],[Sales Values]]+(Table1[[#This Row],[Sales Values]]*1.05%)</f>
        <v>3162.7033199999996</v>
      </c>
      <c r="AB520" s="10">
        <f>Table1[[#This Row],[Sales Values]]*1.05</f>
        <v>3286.3319999999999</v>
      </c>
      <c r="AC520" s="10" t="str">
        <f t="shared" si="44"/>
        <v>Gigastuff</v>
      </c>
      <c r="AD520" t="s">
        <v>45</v>
      </c>
    </row>
    <row r="521" spans="1:30" x14ac:dyDescent="0.3">
      <c r="A521">
        <v>1800</v>
      </c>
      <c r="B521" t="s">
        <v>1304</v>
      </c>
      <c r="C521" t="s">
        <v>2043</v>
      </c>
      <c r="D521" t="s">
        <v>28</v>
      </c>
      <c r="E521" t="s">
        <v>29</v>
      </c>
      <c r="F521">
        <v>60</v>
      </c>
      <c r="G521" t="s">
        <v>5155</v>
      </c>
      <c r="H521" t="s">
        <v>389</v>
      </c>
      <c r="I521" t="s">
        <v>32</v>
      </c>
      <c r="J521" s="8">
        <v>44809</v>
      </c>
      <c r="K521" s="6" t="str">
        <f t="shared" si="40"/>
        <v>2022</v>
      </c>
      <c r="L521" s="6" t="str">
        <f t="shared" si="41"/>
        <v>Sep</v>
      </c>
      <c r="M521">
        <v>68</v>
      </c>
      <c r="N521" s="10">
        <f t="shared" si="42"/>
        <v>2.0099999999999998</v>
      </c>
      <c r="O521">
        <f t="shared" si="43"/>
        <v>20</v>
      </c>
      <c r="P521">
        <v>0.5</v>
      </c>
      <c r="Q521" s="11">
        <f>Table1[[#This Row],[Quantity]]*Table1[[#This Row],[Case Size]]</f>
        <v>1360</v>
      </c>
      <c r="R521" s="10">
        <f>Table1[[#This Row],[ Sales Volume]]*Table1[[#This Row],[Cost]]</f>
        <v>2733.6</v>
      </c>
      <c r="S521" s="10">
        <f>Table1[[#This Row],[Sales Values]]-(Table1[[#This Row],[Sales Values]]*0.25)</f>
        <v>2050.1999999999998</v>
      </c>
      <c r="T521" s="10">
        <f>Table1[[#This Row],[Manufacturing Cost]]-Table1[[#This Row],[Delivery Cost]]</f>
        <v>2016.1999999999998</v>
      </c>
      <c r="U521" s="10">
        <f>Table1[[#This Row],[Quantity]]*Table1[[#This Row],[Delivery]]</f>
        <v>34</v>
      </c>
      <c r="V521" s="10">
        <f>Table1[[#This Row],[Sales Values]]-Table1[[#This Row],[Manufacturing Cost]]</f>
        <v>683.40000000000009</v>
      </c>
      <c r="W521" s="13">
        <f>Table1[[#This Row],[Profit]]/Table1[[#This Row],[Sales Values]]</f>
        <v>0.25000000000000006</v>
      </c>
      <c r="X521" s="10">
        <v>14.95</v>
      </c>
      <c r="Y521" s="14">
        <f>IF(AND(Table1[[#This Row],[Quantity]]&gt;20,Table1[[#This Row],[Quantity]]&lt;=50),3%,IF(AND(Table1[[#This Row],[Quantity]]&gt;50,Table1[[#This Row],[Quantity]]&lt;=100),5%,IF(Table1[[#This Row],[Quantity]]&gt;100,7%,0)))</f>
        <v>0.05</v>
      </c>
      <c r="Z521" s="10">
        <f>Table1[[#This Row],[Sales Values]]*(1-Table1[[#This Row],[Discount]])</f>
        <v>2596.9199999999996</v>
      </c>
      <c r="AA521" s="10">
        <f>Table1[[#This Row],[Sales Values]]+(Table1[[#This Row],[Sales Values]]*1.05%)</f>
        <v>2762.3027999999999</v>
      </c>
      <c r="AB521" s="10">
        <f>Table1[[#This Row],[Sales Values]]*1.05</f>
        <v>2870.28</v>
      </c>
      <c r="AC521" s="10" t="str">
        <f t="shared" si="44"/>
        <v>Hyperwotsit</v>
      </c>
      <c r="AD521" t="s">
        <v>20</v>
      </c>
    </row>
    <row r="522" spans="1:30" x14ac:dyDescent="0.3">
      <c r="A522">
        <v>1802</v>
      </c>
      <c r="B522" t="s">
        <v>5160</v>
      </c>
      <c r="C522" t="s">
        <v>5161</v>
      </c>
      <c r="D522" t="s">
        <v>15</v>
      </c>
      <c r="E522" t="s">
        <v>16</v>
      </c>
      <c r="F522">
        <v>90</v>
      </c>
      <c r="G522" t="s">
        <v>13552</v>
      </c>
      <c r="H522" t="s">
        <v>2768</v>
      </c>
      <c r="I522" t="s">
        <v>554</v>
      </c>
      <c r="J522" s="8">
        <v>43990</v>
      </c>
      <c r="K522" s="6" t="str">
        <f t="shared" si="40"/>
        <v>2020</v>
      </c>
      <c r="L522" s="6" t="str">
        <f t="shared" si="41"/>
        <v>Jun</v>
      </c>
      <c r="M522">
        <v>7</v>
      </c>
      <c r="N522" s="10">
        <f t="shared" si="42"/>
        <v>2.0099999999999998</v>
      </c>
      <c r="O522">
        <f t="shared" si="43"/>
        <v>20</v>
      </c>
      <c r="P522">
        <v>0.5</v>
      </c>
      <c r="Q522" s="12">
        <f>Table1[[#This Row],[Quantity]]*Table1[[#This Row],[Case Size]]</f>
        <v>140</v>
      </c>
      <c r="R522" s="10">
        <f>Table1[[#This Row],[ Sales Volume]]*Table1[[#This Row],[Cost]]</f>
        <v>281.39999999999998</v>
      </c>
      <c r="S522" s="10">
        <f>Table1[[#This Row],[Sales Values]]-(Table1[[#This Row],[Sales Values]]*0.25)</f>
        <v>211.04999999999998</v>
      </c>
      <c r="T522" s="10">
        <f>Table1[[#This Row],[Manufacturing Cost]]-Table1[[#This Row],[Delivery Cost]]</f>
        <v>207.54999999999998</v>
      </c>
      <c r="U522" s="10">
        <f>Table1[[#This Row],[Quantity]]*Table1[[#This Row],[Delivery]]</f>
        <v>3.5</v>
      </c>
      <c r="V522" s="10">
        <f>Table1[[#This Row],[Sales Values]]-Table1[[#This Row],[Manufacturing Cost]]</f>
        <v>70.349999999999994</v>
      </c>
      <c r="W522" s="13">
        <f>Table1[[#This Row],[Profit]]/Table1[[#This Row],[Sales Values]]</f>
        <v>0.25</v>
      </c>
      <c r="X522" s="10">
        <v>14.95</v>
      </c>
      <c r="Y522" s="14">
        <f>IF(AND(Table1[[#This Row],[Quantity]]&gt;20,Table1[[#This Row],[Quantity]]&lt;=50),3%,IF(AND(Table1[[#This Row],[Quantity]]&gt;50,Table1[[#This Row],[Quantity]]&lt;=100),5%,IF(Table1[[#This Row],[Quantity]]&gt;100,7%,0)))</f>
        <v>0</v>
      </c>
      <c r="Z522" s="10">
        <f>Table1[[#This Row],[Sales Values]]*(1-Table1[[#This Row],[Discount]])</f>
        <v>281.39999999999998</v>
      </c>
      <c r="AA522" s="10">
        <f>Table1[[#This Row],[Sales Values]]+(Table1[[#This Row],[Sales Values]]*1.05%)</f>
        <v>284.35469999999998</v>
      </c>
      <c r="AB522" s="10">
        <f>Table1[[#This Row],[Sales Values]]*1.05</f>
        <v>295.46999999999997</v>
      </c>
      <c r="AC522" s="10" t="str">
        <f t="shared" si="44"/>
        <v>Hyperwotsit</v>
      </c>
      <c r="AD522" t="s">
        <v>20</v>
      </c>
    </row>
    <row r="523" spans="1:30" x14ac:dyDescent="0.3">
      <c r="A523">
        <v>1803</v>
      </c>
      <c r="B523" t="s">
        <v>5163</v>
      </c>
      <c r="C523" t="s">
        <v>5164</v>
      </c>
      <c r="D523" t="s">
        <v>28</v>
      </c>
      <c r="E523" t="s">
        <v>29</v>
      </c>
      <c r="F523">
        <v>30</v>
      </c>
      <c r="G523" t="s">
        <v>5165</v>
      </c>
      <c r="H523" t="s">
        <v>248</v>
      </c>
      <c r="I523" t="s">
        <v>178</v>
      </c>
      <c r="J523" s="8">
        <v>44510</v>
      </c>
      <c r="K523" s="6" t="str">
        <f t="shared" si="40"/>
        <v>2021</v>
      </c>
      <c r="L523" s="6" t="str">
        <f t="shared" si="41"/>
        <v>Nov</v>
      </c>
      <c r="M523">
        <v>72</v>
      </c>
      <c r="N523" s="10">
        <f t="shared" si="42"/>
        <v>2.0099999999999998</v>
      </c>
      <c r="O523">
        <f t="shared" si="43"/>
        <v>20</v>
      </c>
      <c r="P523">
        <v>0.5</v>
      </c>
      <c r="Q523" s="12">
        <f>Table1[[#This Row],[Quantity]]*Table1[[#This Row],[Case Size]]</f>
        <v>1440</v>
      </c>
      <c r="R523" s="10">
        <f>Table1[[#This Row],[ Sales Volume]]*Table1[[#This Row],[Cost]]</f>
        <v>2894.3999999999996</v>
      </c>
      <c r="S523" s="10">
        <f>Table1[[#This Row],[Sales Values]]-(Table1[[#This Row],[Sales Values]]*0.25)</f>
        <v>2170.7999999999997</v>
      </c>
      <c r="T523" s="10">
        <f>Table1[[#This Row],[Manufacturing Cost]]-Table1[[#This Row],[Delivery Cost]]</f>
        <v>2134.7999999999997</v>
      </c>
      <c r="U523" s="10">
        <f>Table1[[#This Row],[Quantity]]*Table1[[#This Row],[Delivery]]</f>
        <v>36</v>
      </c>
      <c r="V523" s="10">
        <f>Table1[[#This Row],[Sales Values]]-Table1[[#This Row],[Manufacturing Cost]]</f>
        <v>723.59999999999991</v>
      </c>
      <c r="W523" s="13">
        <f>Table1[[#This Row],[Profit]]/Table1[[#This Row],[Sales Values]]</f>
        <v>0.25</v>
      </c>
      <c r="X523" s="10">
        <v>14.95</v>
      </c>
      <c r="Y523" s="14">
        <f>IF(AND(Table1[[#This Row],[Quantity]]&gt;20,Table1[[#This Row],[Quantity]]&lt;=50),3%,IF(AND(Table1[[#This Row],[Quantity]]&gt;50,Table1[[#This Row],[Quantity]]&lt;=100),5%,IF(Table1[[#This Row],[Quantity]]&gt;100,7%,0)))</f>
        <v>0.05</v>
      </c>
      <c r="Z523" s="10">
        <f>Table1[[#This Row],[Sales Values]]*(1-Table1[[#This Row],[Discount]])</f>
        <v>2749.6799999999994</v>
      </c>
      <c r="AA523" s="10">
        <f>Table1[[#This Row],[Sales Values]]+(Table1[[#This Row],[Sales Values]]*1.05%)</f>
        <v>2924.7911999999997</v>
      </c>
      <c r="AB523" s="10">
        <f>Table1[[#This Row],[Sales Values]]*1.05</f>
        <v>3039.12</v>
      </c>
      <c r="AC523" s="10" t="str">
        <f t="shared" si="44"/>
        <v>Hyperwotsit</v>
      </c>
      <c r="AD523" t="s">
        <v>20</v>
      </c>
    </row>
    <row r="524" spans="1:30" x14ac:dyDescent="0.3">
      <c r="A524">
        <v>1812</v>
      </c>
      <c r="B524" t="s">
        <v>5184</v>
      </c>
      <c r="C524" t="s">
        <v>4042</v>
      </c>
      <c r="D524" t="s">
        <v>28</v>
      </c>
      <c r="E524" t="s">
        <v>29</v>
      </c>
      <c r="F524">
        <v>60</v>
      </c>
      <c r="G524" t="s">
        <v>5185</v>
      </c>
      <c r="H524" t="s">
        <v>1052</v>
      </c>
      <c r="I524" t="s">
        <v>32</v>
      </c>
      <c r="J524" s="8">
        <v>44153</v>
      </c>
      <c r="K524" s="6" t="str">
        <f t="shared" si="40"/>
        <v>2020</v>
      </c>
      <c r="L524" s="6" t="str">
        <f t="shared" si="41"/>
        <v>Nov</v>
      </c>
      <c r="M524">
        <v>63</v>
      </c>
      <c r="N524" s="10">
        <f t="shared" si="42"/>
        <v>2.0099999999999998</v>
      </c>
      <c r="O524">
        <f t="shared" si="43"/>
        <v>20</v>
      </c>
      <c r="P524">
        <v>0.5</v>
      </c>
      <c r="Q524" s="12">
        <f>Table1[[#This Row],[Quantity]]*Table1[[#This Row],[Case Size]]</f>
        <v>1260</v>
      </c>
      <c r="R524" s="10">
        <f>Table1[[#This Row],[ Sales Volume]]*Table1[[#This Row],[Cost]]</f>
        <v>2532.6</v>
      </c>
      <c r="S524" s="10">
        <f>Table1[[#This Row],[Sales Values]]-(Table1[[#This Row],[Sales Values]]*0.25)</f>
        <v>1899.4499999999998</v>
      </c>
      <c r="T524" s="10">
        <f>Table1[[#This Row],[Manufacturing Cost]]-Table1[[#This Row],[Delivery Cost]]</f>
        <v>1867.9499999999998</v>
      </c>
      <c r="U524" s="10">
        <f>Table1[[#This Row],[Quantity]]*Table1[[#This Row],[Delivery]]</f>
        <v>31.5</v>
      </c>
      <c r="V524" s="10">
        <f>Table1[[#This Row],[Sales Values]]-Table1[[#This Row],[Manufacturing Cost]]</f>
        <v>633.15000000000009</v>
      </c>
      <c r="W524" s="13">
        <f>Table1[[#This Row],[Profit]]/Table1[[#This Row],[Sales Values]]</f>
        <v>0.25000000000000006</v>
      </c>
      <c r="X524" s="10">
        <v>14.95</v>
      </c>
      <c r="Y524" s="14">
        <f>IF(AND(Table1[[#This Row],[Quantity]]&gt;20,Table1[[#This Row],[Quantity]]&lt;=50),3%,IF(AND(Table1[[#This Row],[Quantity]]&gt;50,Table1[[#This Row],[Quantity]]&lt;=100),5%,IF(Table1[[#This Row],[Quantity]]&gt;100,7%,0)))</f>
        <v>0.05</v>
      </c>
      <c r="Z524" s="10">
        <f>Table1[[#This Row],[Sales Values]]*(1-Table1[[#This Row],[Discount]])</f>
        <v>2405.9699999999998</v>
      </c>
      <c r="AA524" s="10">
        <f>Table1[[#This Row],[Sales Values]]+(Table1[[#This Row],[Sales Values]]*1.05%)</f>
        <v>2559.1922999999997</v>
      </c>
      <c r="AB524" s="10">
        <f>Table1[[#This Row],[Sales Values]]*1.05</f>
        <v>2659.23</v>
      </c>
      <c r="AC524" s="10" t="str">
        <f t="shared" si="44"/>
        <v>Hyperwotsit</v>
      </c>
      <c r="AD524" t="s">
        <v>20</v>
      </c>
    </row>
    <row r="525" spans="1:30" x14ac:dyDescent="0.3">
      <c r="A525">
        <v>1826</v>
      </c>
      <c r="B525" t="s">
        <v>5213</v>
      </c>
      <c r="C525" t="s">
        <v>5214</v>
      </c>
      <c r="D525" t="s">
        <v>51</v>
      </c>
      <c r="E525" t="s">
        <v>16</v>
      </c>
      <c r="F525">
        <v>30</v>
      </c>
      <c r="G525" t="s">
        <v>5212</v>
      </c>
      <c r="H525" t="s">
        <v>4825</v>
      </c>
      <c r="I525" t="s">
        <v>32</v>
      </c>
      <c r="J525" s="8">
        <v>44287</v>
      </c>
      <c r="K525" s="6" t="str">
        <f t="shared" si="40"/>
        <v>2021</v>
      </c>
      <c r="L525" s="6" t="str">
        <f t="shared" si="41"/>
        <v>Apr</v>
      </c>
      <c r="M525">
        <v>16</v>
      </c>
      <c r="N525" s="10">
        <f t="shared" si="42"/>
        <v>1.89</v>
      </c>
      <c r="O525">
        <f t="shared" si="43"/>
        <v>18</v>
      </c>
      <c r="P525">
        <v>0.5</v>
      </c>
      <c r="Q525" s="12">
        <f>Table1[[#This Row],[Quantity]]*Table1[[#This Row],[Case Size]]</f>
        <v>288</v>
      </c>
      <c r="R525" s="10">
        <f>Table1[[#This Row],[ Sales Volume]]*Table1[[#This Row],[Cost]]</f>
        <v>544.31999999999994</v>
      </c>
      <c r="S525" s="10">
        <f>Table1[[#This Row],[Sales Values]]-(Table1[[#This Row],[Sales Values]]*0.25)</f>
        <v>408.23999999999995</v>
      </c>
      <c r="T525" s="10">
        <f>Table1[[#This Row],[Manufacturing Cost]]-Table1[[#This Row],[Delivery Cost]]</f>
        <v>400.23999999999995</v>
      </c>
      <c r="U525" s="10">
        <f>Table1[[#This Row],[Quantity]]*Table1[[#This Row],[Delivery]]</f>
        <v>8</v>
      </c>
      <c r="V525" s="10">
        <f>Table1[[#This Row],[Sales Values]]-Table1[[#This Row],[Manufacturing Cost]]</f>
        <v>136.07999999999998</v>
      </c>
      <c r="W525" s="13">
        <f>Table1[[#This Row],[Profit]]/Table1[[#This Row],[Sales Values]]</f>
        <v>0.25</v>
      </c>
      <c r="X525" s="10">
        <v>14.95</v>
      </c>
      <c r="Y525" s="14">
        <f>IF(AND(Table1[[#This Row],[Quantity]]&gt;20,Table1[[#This Row],[Quantity]]&lt;=50),3%,IF(AND(Table1[[#This Row],[Quantity]]&gt;50,Table1[[#This Row],[Quantity]]&lt;=100),5%,IF(Table1[[#This Row],[Quantity]]&gt;100,7%,0)))</f>
        <v>0</v>
      </c>
      <c r="Z525" s="10">
        <f>Table1[[#This Row],[Sales Values]]*(1-Table1[[#This Row],[Discount]])</f>
        <v>544.31999999999994</v>
      </c>
      <c r="AA525" s="10">
        <f>Table1[[#This Row],[Sales Values]]+(Table1[[#This Row],[Sales Values]]*1.05%)</f>
        <v>550.03535999999997</v>
      </c>
      <c r="AB525" s="10">
        <f>Table1[[#This Row],[Sales Values]]*1.05</f>
        <v>571.53599999999994</v>
      </c>
      <c r="AC525" s="10" t="str">
        <f t="shared" si="44"/>
        <v>Gigastuff</v>
      </c>
      <c r="AD525" t="s">
        <v>45</v>
      </c>
    </row>
    <row r="526" spans="1:30" x14ac:dyDescent="0.3">
      <c r="A526">
        <v>1827</v>
      </c>
      <c r="B526" t="s">
        <v>1657</v>
      </c>
      <c r="C526" t="s">
        <v>5215</v>
      </c>
      <c r="D526" t="s">
        <v>28</v>
      </c>
      <c r="E526" t="s">
        <v>29</v>
      </c>
      <c r="F526">
        <v>30</v>
      </c>
      <c r="G526" t="s">
        <v>5216</v>
      </c>
      <c r="H526" t="s">
        <v>3909</v>
      </c>
      <c r="I526" t="s">
        <v>32</v>
      </c>
      <c r="J526" s="8">
        <v>44193</v>
      </c>
      <c r="K526" s="6" t="str">
        <f t="shared" si="40"/>
        <v>2020</v>
      </c>
      <c r="L526" s="6" t="str">
        <f t="shared" si="41"/>
        <v>Dec</v>
      </c>
      <c r="M526">
        <v>42</v>
      </c>
      <c r="N526" s="10">
        <f t="shared" si="42"/>
        <v>1.89</v>
      </c>
      <c r="O526">
        <f t="shared" si="43"/>
        <v>18</v>
      </c>
      <c r="P526">
        <v>0.5</v>
      </c>
      <c r="Q526" s="12">
        <f>Table1[[#This Row],[Quantity]]*Table1[[#This Row],[Case Size]]</f>
        <v>756</v>
      </c>
      <c r="R526" s="10">
        <f>Table1[[#This Row],[ Sales Volume]]*Table1[[#This Row],[Cost]]</f>
        <v>1428.84</v>
      </c>
      <c r="S526" s="10">
        <f>Table1[[#This Row],[Sales Values]]-(Table1[[#This Row],[Sales Values]]*0.25)</f>
        <v>1071.6299999999999</v>
      </c>
      <c r="T526" s="10">
        <f>Table1[[#This Row],[Manufacturing Cost]]-Table1[[#This Row],[Delivery Cost]]</f>
        <v>1050.6299999999999</v>
      </c>
      <c r="U526" s="10">
        <f>Table1[[#This Row],[Quantity]]*Table1[[#This Row],[Delivery]]</f>
        <v>21</v>
      </c>
      <c r="V526" s="10">
        <f>Table1[[#This Row],[Sales Values]]-Table1[[#This Row],[Manufacturing Cost]]</f>
        <v>357.21000000000004</v>
      </c>
      <c r="W526" s="13">
        <f>Table1[[#This Row],[Profit]]/Table1[[#This Row],[Sales Values]]</f>
        <v>0.25000000000000006</v>
      </c>
      <c r="X526" s="10">
        <v>14.95</v>
      </c>
      <c r="Y526" s="14">
        <f>IF(AND(Table1[[#This Row],[Quantity]]&gt;20,Table1[[#This Row],[Quantity]]&lt;=50),3%,IF(AND(Table1[[#This Row],[Quantity]]&gt;50,Table1[[#This Row],[Quantity]]&lt;=100),5%,IF(Table1[[#This Row],[Quantity]]&gt;100,7%,0)))</f>
        <v>0.03</v>
      </c>
      <c r="Z526" s="10">
        <f>Table1[[#This Row],[Sales Values]]*(1-Table1[[#This Row],[Discount]])</f>
        <v>1385.9748</v>
      </c>
      <c r="AA526" s="10">
        <f>Table1[[#This Row],[Sales Values]]+(Table1[[#This Row],[Sales Values]]*1.05%)</f>
        <v>1443.8428199999998</v>
      </c>
      <c r="AB526" s="10">
        <f>Table1[[#This Row],[Sales Values]]*1.05</f>
        <v>1500.2819999999999</v>
      </c>
      <c r="AC526" s="10" t="str">
        <f t="shared" si="44"/>
        <v>Gigastuff</v>
      </c>
      <c r="AD526" t="s">
        <v>45</v>
      </c>
    </row>
    <row r="527" spans="1:30" x14ac:dyDescent="0.3">
      <c r="A527">
        <v>1831</v>
      </c>
      <c r="B527" t="s">
        <v>5223</v>
      </c>
      <c r="C527" t="s">
        <v>632</v>
      </c>
      <c r="D527" t="s">
        <v>51</v>
      </c>
      <c r="E527" t="s">
        <v>16</v>
      </c>
      <c r="F527">
        <v>30</v>
      </c>
      <c r="G527" t="s">
        <v>14531</v>
      </c>
      <c r="H527" t="s">
        <v>2265</v>
      </c>
      <c r="I527" t="s">
        <v>1083</v>
      </c>
      <c r="J527" s="8">
        <v>44048</v>
      </c>
      <c r="K527" s="6" t="str">
        <f t="shared" si="40"/>
        <v>2020</v>
      </c>
      <c r="L527" s="6" t="str">
        <f t="shared" si="41"/>
        <v>Aug</v>
      </c>
      <c r="M527">
        <v>73</v>
      </c>
      <c r="N527" s="10">
        <f t="shared" si="42"/>
        <v>2.0099999999999998</v>
      </c>
      <c r="O527">
        <f t="shared" si="43"/>
        <v>20</v>
      </c>
      <c r="P527">
        <v>0.5</v>
      </c>
      <c r="Q527" s="12">
        <f>Table1[[#This Row],[Quantity]]*Table1[[#This Row],[Case Size]]</f>
        <v>1460</v>
      </c>
      <c r="R527" s="10">
        <f>Table1[[#This Row],[ Sales Volume]]*Table1[[#This Row],[Cost]]</f>
        <v>2934.6</v>
      </c>
      <c r="S527" s="10">
        <f>Table1[[#This Row],[Sales Values]]-(Table1[[#This Row],[Sales Values]]*0.25)</f>
        <v>2200.9499999999998</v>
      </c>
      <c r="T527" s="10">
        <f>Table1[[#This Row],[Manufacturing Cost]]-Table1[[#This Row],[Delivery Cost]]</f>
        <v>2164.4499999999998</v>
      </c>
      <c r="U527" s="10">
        <f>Table1[[#This Row],[Quantity]]*Table1[[#This Row],[Delivery]]</f>
        <v>36.5</v>
      </c>
      <c r="V527" s="10">
        <f>Table1[[#This Row],[Sales Values]]-Table1[[#This Row],[Manufacturing Cost]]</f>
        <v>733.65000000000009</v>
      </c>
      <c r="W527" s="13">
        <f>Table1[[#This Row],[Profit]]/Table1[[#This Row],[Sales Values]]</f>
        <v>0.25000000000000006</v>
      </c>
      <c r="X527" s="10">
        <v>14.95</v>
      </c>
      <c r="Y527" s="14">
        <f>IF(AND(Table1[[#This Row],[Quantity]]&gt;20,Table1[[#This Row],[Quantity]]&lt;=50),3%,IF(AND(Table1[[#This Row],[Quantity]]&gt;50,Table1[[#This Row],[Quantity]]&lt;=100),5%,IF(Table1[[#This Row],[Quantity]]&gt;100,7%,0)))</f>
        <v>0.05</v>
      </c>
      <c r="Z527" s="10">
        <f>Table1[[#This Row],[Sales Values]]*(1-Table1[[#This Row],[Discount]])</f>
        <v>2787.87</v>
      </c>
      <c r="AA527" s="10">
        <f>Table1[[#This Row],[Sales Values]]+(Table1[[#This Row],[Sales Values]]*1.05%)</f>
        <v>2965.4132999999997</v>
      </c>
      <c r="AB527" s="10">
        <f>Table1[[#This Row],[Sales Values]]*1.05</f>
        <v>3081.33</v>
      </c>
      <c r="AC527" s="10" t="str">
        <f t="shared" si="44"/>
        <v>Hyperwotsit</v>
      </c>
      <c r="AD527" t="s">
        <v>20</v>
      </c>
    </row>
    <row r="528" spans="1:30" x14ac:dyDescent="0.3">
      <c r="A528">
        <v>1846</v>
      </c>
      <c r="B528" t="s">
        <v>5253</v>
      </c>
      <c r="C528" t="s">
        <v>5254</v>
      </c>
      <c r="D528" t="s">
        <v>51</v>
      </c>
      <c r="E528" t="s">
        <v>16</v>
      </c>
      <c r="F528">
        <v>60</v>
      </c>
      <c r="G528" t="s">
        <v>5255</v>
      </c>
      <c r="H528" t="s">
        <v>1931</v>
      </c>
      <c r="I528" t="s">
        <v>32</v>
      </c>
      <c r="J528" s="8">
        <v>44366</v>
      </c>
      <c r="K528" s="6" t="str">
        <f t="shared" si="40"/>
        <v>2021</v>
      </c>
      <c r="L528" s="6" t="str">
        <f t="shared" si="41"/>
        <v>Jun</v>
      </c>
      <c r="M528">
        <v>38</v>
      </c>
      <c r="N528" s="10">
        <f t="shared" si="42"/>
        <v>1.89</v>
      </c>
      <c r="O528">
        <f t="shared" si="43"/>
        <v>18</v>
      </c>
      <c r="P528">
        <v>0.5</v>
      </c>
      <c r="Q528" s="12">
        <f>Table1[[#This Row],[Quantity]]*Table1[[#This Row],[Case Size]]</f>
        <v>684</v>
      </c>
      <c r="R528" s="10">
        <f>Table1[[#This Row],[ Sales Volume]]*Table1[[#This Row],[Cost]]</f>
        <v>1292.76</v>
      </c>
      <c r="S528" s="10">
        <f>Table1[[#This Row],[Sales Values]]-(Table1[[#This Row],[Sales Values]]*0.25)</f>
        <v>969.56999999999994</v>
      </c>
      <c r="T528" s="10">
        <f>Table1[[#This Row],[Manufacturing Cost]]-Table1[[#This Row],[Delivery Cost]]</f>
        <v>950.56999999999994</v>
      </c>
      <c r="U528" s="10">
        <f>Table1[[#This Row],[Quantity]]*Table1[[#This Row],[Delivery]]</f>
        <v>19</v>
      </c>
      <c r="V528" s="10">
        <f>Table1[[#This Row],[Sales Values]]-Table1[[#This Row],[Manufacturing Cost]]</f>
        <v>323.19000000000005</v>
      </c>
      <c r="W528" s="13">
        <f>Table1[[#This Row],[Profit]]/Table1[[#This Row],[Sales Values]]</f>
        <v>0.25000000000000006</v>
      </c>
      <c r="X528" s="10">
        <v>14.95</v>
      </c>
      <c r="Y528" s="14">
        <f>IF(AND(Table1[[#This Row],[Quantity]]&gt;20,Table1[[#This Row],[Quantity]]&lt;=50),3%,IF(AND(Table1[[#This Row],[Quantity]]&gt;50,Table1[[#This Row],[Quantity]]&lt;=100),5%,IF(Table1[[#This Row],[Quantity]]&gt;100,7%,0)))</f>
        <v>0.03</v>
      </c>
      <c r="Z528" s="10">
        <f>Table1[[#This Row],[Sales Values]]*(1-Table1[[#This Row],[Discount]])</f>
        <v>1253.9772</v>
      </c>
      <c r="AA528" s="10">
        <f>Table1[[#This Row],[Sales Values]]+(Table1[[#This Row],[Sales Values]]*1.05%)</f>
        <v>1306.3339799999999</v>
      </c>
      <c r="AB528" s="10">
        <f>Table1[[#This Row],[Sales Values]]*1.05</f>
        <v>1357.3980000000001</v>
      </c>
      <c r="AC528" s="10" t="str">
        <f t="shared" si="44"/>
        <v>Gigastuff</v>
      </c>
      <c r="AD528" t="s">
        <v>45</v>
      </c>
    </row>
    <row r="529" spans="1:30" x14ac:dyDescent="0.3">
      <c r="A529">
        <v>1856</v>
      </c>
      <c r="B529" t="s">
        <v>5272</v>
      </c>
      <c r="C529" t="s">
        <v>5273</v>
      </c>
      <c r="D529" t="s">
        <v>28</v>
      </c>
      <c r="E529" t="s">
        <v>29</v>
      </c>
      <c r="F529">
        <v>60</v>
      </c>
      <c r="G529" t="s">
        <v>5274</v>
      </c>
      <c r="H529" t="s">
        <v>1008</v>
      </c>
      <c r="I529" t="s">
        <v>32</v>
      </c>
      <c r="J529" s="8">
        <v>44475</v>
      </c>
      <c r="K529" s="6" t="str">
        <f t="shared" si="40"/>
        <v>2021</v>
      </c>
      <c r="L529" s="6" t="str">
        <f t="shared" si="41"/>
        <v>Oct</v>
      </c>
      <c r="M529">
        <v>40</v>
      </c>
      <c r="N529" s="10">
        <f t="shared" si="42"/>
        <v>3.49</v>
      </c>
      <c r="O529">
        <f t="shared" si="43"/>
        <v>20</v>
      </c>
      <c r="P529">
        <v>0.5</v>
      </c>
      <c r="Q529" s="12">
        <f>Table1[[#This Row],[Quantity]]*Table1[[#This Row],[Case Size]]</f>
        <v>800</v>
      </c>
      <c r="R529" s="10">
        <f>Table1[[#This Row],[ Sales Volume]]*Table1[[#This Row],[Cost]]</f>
        <v>2792</v>
      </c>
      <c r="S529" s="10">
        <f>Table1[[#This Row],[Sales Values]]-(Table1[[#This Row],[Sales Values]]*0.25)</f>
        <v>2094</v>
      </c>
      <c r="T529" s="10">
        <f>Table1[[#This Row],[Manufacturing Cost]]-Table1[[#This Row],[Delivery Cost]]</f>
        <v>2074</v>
      </c>
      <c r="U529" s="10">
        <f>Table1[[#This Row],[Quantity]]*Table1[[#This Row],[Delivery]]</f>
        <v>20</v>
      </c>
      <c r="V529" s="10">
        <f>Table1[[#This Row],[Sales Values]]-Table1[[#This Row],[Manufacturing Cost]]</f>
        <v>698</v>
      </c>
      <c r="W529" s="13">
        <f>Table1[[#This Row],[Profit]]/Table1[[#This Row],[Sales Values]]</f>
        <v>0.25</v>
      </c>
      <c r="X529" s="10">
        <v>14.95</v>
      </c>
      <c r="Y529" s="14">
        <f>IF(AND(Table1[[#This Row],[Quantity]]&gt;20,Table1[[#This Row],[Quantity]]&lt;=50),3%,IF(AND(Table1[[#This Row],[Quantity]]&gt;50,Table1[[#This Row],[Quantity]]&lt;=100),5%,IF(Table1[[#This Row],[Quantity]]&gt;100,7%,0)))</f>
        <v>0.03</v>
      </c>
      <c r="Z529" s="10">
        <f>Table1[[#This Row],[Sales Values]]*(1-Table1[[#This Row],[Discount]])</f>
        <v>2708.24</v>
      </c>
      <c r="AA529" s="10">
        <f>Table1[[#This Row],[Sales Values]]+(Table1[[#This Row],[Sales Values]]*1.05%)</f>
        <v>2821.3159999999998</v>
      </c>
      <c r="AB529" s="10">
        <f>Table1[[#This Row],[Sales Values]]*1.05</f>
        <v>2931.6</v>
      </c>
      <c r="AC529" s="10" t="str">
        <f t="shared" si="44"/>
        <v>Superwossname</v>
      </c>
      <c r="AD529" t="s">
        <v>101</v>
      </c>
    </row>
    <row r="530" spans="1:30" x14ac:dyDescent="0.3">
      <c r="A530">
        <v>1863</v>
      </c>
      <c r="B530" t="s">
        <v>5289</v>
      </c>
      <c r="C530" t="s">
        <v>5290</v>
      </c>
      <c r="D530" t="s">
        <v>51</v>
      </c>
      <c r="E530" t="s">
        <v>16</v>
      </c>
      <c r="F530">
        <v>60</v>
      </c>
      <c r="G530" t="s">
        <v>5291</v>
      </c>
      <c r="H530" t="s">
        <v>4066</v>
      </c>
      <c r="I530" t="s">
        <v>4067</v>
      </c>
      <c r="J530" s="8">
        <v>44722</v>
      </c>
      <c r="K530" s="6" t="str">
        <f t="shared" si="40"/>
        <v>2022</v>
      </c>
      <c r="L530" s="6" t="str">
        <f t="shared" si="41"/>
        <v>Jun</v>
      </c>
      <c r="M530">
        <v>6</v>
      </c>
      <c r="N530" s="10">
        <f t="shared" si="42"/>
        <v>1.89</v>
      </c>
      <c r="O530">
        <f t="shared" si="43"/>
        <v>18</v>
      </c>
      <c r="P530">
        <v>0.5</v>
      </c>
      <c r="Q530" s="12">
        <f>Table1[[#This Row],[Quantity]]*Table1[[#This Row],[Case Size]]</f>
        <v>108</v>
      </c>
      <c r="R530" s="10">
        <f>Table1[[#This Row],[ Sales Volume]]*Table1[[#This Row],[Cost]]</f>
        <v>204.11999999999998</v>
      </c>
      <c r="S530" s="10">
        <f>Table1[[#This Row],[Sales Values]]-(Table1[[#This Row],[Sales Values]]*0.25)</f>
        <v>153.08999999999997</v>
      </c>
      <c r="T530" s="10">
        <f>Table1[[#This Row],[Manufacturing Cost]]-Table1[[#This Row],[Delivery Cost]]</f>
        <v>150.08999999999997</v>
      </c>
      <c r="U530" s="10">
        <f>Table1[[#This Row],[Quantity]]*Table1[[#This Row],[Delivery]]</f>
        <v>3</v>
      </c>
      <c r="V530" s="10">
        <f>Table1[[#This Row],[Sales Values]]-Table1[[#This Row],[Manufacturing Cost]]</f>
        <v>51.03</v>
      </c>
      <c r="W530" s="13">
        <f>Table1[[#This Row],[Profit]]/Table1[[#This Row],[Sales Values]]</f>
        <v>0.25000000000000006</v>
      </c>
      <c r="X530" s="10">
        <v>14.95</v>
      </c>
      <c r="Y530" s="14">
        <f>IF(AND(Table1[[#This Row],[Quantity]]&gt;20,Table1[[#This Row],[Quantity]]&lt;=50),3%,IF(AND(Table1[[#This Row],[Quantity]]&gt;50,Table1[[#This Row],[Quantity]]&lt;=100),5%,IF(Table1[[#This Row],[Quantity]]&gt;100,7%,0)))</f>
        <v>0</v>
      </c>
      <c r="Z530" s="10">
        <f>Table1[[#This Row],[Sales Values]]*(1-Table1[[#This Row],[Discount]])</f>
        <v>204.11999999999998</v>
      </c>
      <c r="AA530" s="10">
        <f>Table1[[#This Row],[Sales Values]]+(Table1[[#This Row],[Sales Values]]*1.05%)</f>
        <v>206.26325999999997</v>
      </c>
      <c r="AB530" s="10">
        <f>Table1[[#This Row],[Sales Values]]*1.05</f>
        <v>214.32599999999999</v>
      </c>
      <c r="AC530" s="10" t="str">
        <f t="shared" si="44"/>
        <v>Gigastuff</v>
      </c>
      <c r="AD530" t="s">
        <v>45</v>
      </c>
    </row>
    <row r="531" spans="1:30" x14ac:dyDescent="0.3">
      <c r="A531">
        <v>1866</v>
      </c>
      <c r="B531" t="s">
        <v>371</v>
      </c>
      <c r="C531" t="s">
        <v>4792</v>
      </c>
      <c r="D531" t="s">
        <v>28</v>
      </c>
      <c r="E531" t="s">
        <v>29</v>
      </c>
      <c r="F531">
        <v>90</v>
      </c>
      <c r="G531" t="s">
        <v>5298</v>
      </c>
      <c r="H531" t="s">
        <v>1206</v>
      </c>
      <c r="I531" t="s">
        <v>294</v>
      </c>
      <c r="J531" s="8">
        <v>44817</v>
      </c>
      <c r="K531" s="6" t="str">
        <f t="shared" si="40"/>
        <v>2022</v>
      </c>
      <c r="L531" s="6" t="str">
        <f t="shared" si="41"/>
        <v>Sep</v>
      </c>
      <c r="M531">
        <v>32</v>
      </c>
      <c r="N531" s="10">
        <f t="shared" si="42"/>
        <v>2.0099999999999998</v>
      </c>
      <c r="O531">
        <f t="shared" si="43"/>
        <v>20</v>
      </c>
      <c r="P531">
        <v>0.5</v>
      </c>
      <c r="Q531" s="11">
        <f>Table1[[#This Row],[Quantity]]*Table1[[#This Row],[Case Size]]</f>
        <v>640</v>
      </c>
      <c r="R531" s="10">
        <f>Table1[[#This Row],[ Sales Volume]]*Table1[[#This Row],[Cost]]</f>
        <v>1286.3999999999999</v>
      </c>
      <c r="S531" s="10">
        <f>Table1[[#This Row],[Sales Values]]-(Table1[[#This Row],[Sales Values]]*0.25)</f>
        <v>964.8</v>
      </c>
      <c r="T531" s="10">
        <f>Table1[[#This Row],[Manufacturing Cost]]-Table1[[#This Row],[Delivery Cost]]</f>
        <v>948.8</v>
      </c>
      <c r="U531" s="10">
        <f>Table1[[#This Row],[Quantity]]*Table1[[#This Row],[Delivery]]</f>
        <v>16</v>
      </c>
      <c r="V531" s="10">
        <f>Table1[[#This Row],[Sales Values]]-Table1[[#This Row],[Manufacturing Cost]]</f>
        <v>321.59999999999991</v>
      </c>
      <c r="W531" s="13">
        <f>Table1[[#This Row],[Profit]]/Table1[[#This Row],[Sales Values]]</f>
        <v>0.24999999999999994</v>
      </c>
      <c r="X531" s="10">
        <v>14.95</v>
      </c>
      <c r="Y531" s="14">
        <f>IF(AND(Table1[[#This Row],[Quantity]]&gt;20,Table1[[#This Row],[Quantity]]&lt;=50),3%,IF(AND(Table1[[#This Row],[Quantity]]&gt;50,Table1[[#This Row],[Quantity]]&lt;=100),5%,IF(Table1[[#This Row],[Quantity]]&gt;100,7%,0)))</f>
        <v>0.03</v>
      </c>
      <c r="Z531" s="10">
        <f>Table1[[#This Row],[Sales Values]]*(1-Table1[[#This Row],[Discount]])</f>
        <v>1247.8079999999998</v>
      </c>
      <c r="AA531" s="10">
        <f>Table1[[#This Row],[Sales Values]]+(Table1[[#This Row],[Sales Values]]*1.05%)</f>
        <v>1299.9071999999999</v>
      </c>
      <c r="AB531" s="10">
        <f>Table1[[#This Row],[Sales Values]]*1.05</f>
        <v>1350.72</v>
      </c>
      <c r="AC531" s="10" t="str">
        <f t="shared" si="44"/>
        <v>Hyperwotsit</v>
      </c>
      <c r="AD531" t="s">
        <v>20</v>
      </c>
    </row>
    <row r="532" spans="1:30" x14ac:dyDescent="0.3">
      <c r="A532">
        <v>1867</v>
      </c>
      <c r="B532" t="s">
        <v>4233</v>
      </c>
      <c r="C532" t="s">
        <v>5299</v>
      </c>
      <c r="D532" t="s">
        <v>28</v>
      </c>
      <c r="E532" t="s">
        <v>29</v>
      </c>
      <c r="F532">
        <v>90</v>
      </c>
      <c r="G532" t="s">
        <v>5300</v>
      </c>
      <c r="H532" t="s">
        <v>5301</v>
      </c>
      <c r="I532" t="s">
        <v>173</v>
      </c>
      <c r="J532" s="8">
        <v>44334</v>
      </c>
      <c r="K532" s="6" t="str">
        <f t="shared" si="40"/>
        <v>2021</v>
      </c>
      <c r="L532" s="6" t="str">
        <f t="shared" si="41"/>
        <v>May</v>
      </c>
      <c r="M532">
        <v>10</v>
      </c>
      <c r="N532" s="10">
        <f t="shared" si="42"/>
        <v>1.89</v>
      </c>
      <c r="O532">
        <f t="shared" si="43"/>
        <v>18</v>
      </c>
      <c r="P532">
        <v>0.5</v>
      </c>
      <c r="Q532" s="12">
        <f>Table1[[#This Row],[Quantity]]*Table1[[#This Row],[Case Size]]</f>
        <v>180</v>
      </c>
      <c r="R532" s="10">
        <f>Table1[[#This Row],[ Sales Volume]]*Table1[[#This Row],[Cost]]</f>
        <v>340.2</v>
      </c>
      <c r="S532" s="10">
        <f>Table1[[#This Row],[Sales Values]]-(Table1[[#This Row],[Sales Values]]*0.25)</f>
        <v>255.14999999999998</v>
      </c>
      <c r="T532" s="10">
        <f>Table1[[#This Row],[Manufacturing Cost]]-Table1[[#This Row],[Delivery Cost]]</f>
        <v>250.14999999999998</v>
      </c>
      <c r="U532" s="10">
        <f>Table1[[#This Row],[Quantity]]*Table1[[#This Row],[Delivery]]</f>
        <v>5</v>
      </c>
      <c r="V532" s="10">
        <f>Table1[[#This Row],[Sales Values]]-Table1[[#This Row],[Manufacturing Cost]]</f>
        <v>85.050000000000011</v>
      </c>
      <c r="W532" s="13">
        <f>Table1[[#This Row],[Profit]]/Table1[[#This Row],[Sales Values]]</f>
        <v>0.25000000000000006</v>
      </c>
      <c r="X532" s="10">
        <v>14.95</v>
      </c>
      <c r="Y532" s="14">
        <f>IF(AND(Table1[[#This Row],[Quantity]]&gt;20,Table1[[#This Row],[Quantity]]&lt;=50),3%,IF(AND(Table1[[#This Row],[Quantity]]&gt;50,Table1[[#This Row],[Quantity]]&lt;=100),5%,IF(Table1[[#This Row],[Quantity]]&gt;100,7%,0)))</f>
        <v>0</v>
      </c>
      <c r="Z532" s="10">
        <f>Table1[[#This Row],[Sales Values]]*(1-Table1[[#This Row],[Discount]])</f>
        <v>340.2</v>
      </c>
      <c r="AA532" s="10">
        <f>Table1[[#This Row],[Sales Values]]+(Table1[[#This Row],[Sales Values]]*1.05%)</f>
        <v>343.77209999999997</v>
      </c>
      <c r="AB532" s="10">
        <f>Table1[[#This Row],[Sales Values]]*1.05</f>
        <v>357.21</v>
      </c>
      <c r="AC532" s="10" t="str">
        <f t="shared" si="44"/>
        <v>Gigastuff</v>
      </c>
      <c r="AD532" t="s">
        <v>45</v>
      </c>
    </row>
    <row r="533" spans="1:30" x14ac:dyDescent="0.3">
      <c r="A533">
        <v>1872</v>
      </c>
      <c r="B533" t="s">
        <v>5309</v>
      </c>
      <c r="C533" t="s">
        <v>5310</v>
      </c>
      <c r="D533" t="s">
        <v>15</v>
      </c>
      <c r="E533" t="s">
        <v>16</v>
      </c>
      <c r="F533">
        <v>90</v>
      </c>
      <c r="G533" t="s">
        <v>5311</v>
      </c>
      <c r="H533" t="s">
        <v>195</v>
      </c>
      <c r="I533" t="s">
        <v>187</v>
      </c>
      <c r="J533" s="8">
        <v>44153</v>
      </c>
      <c r="K533" s="6" t="str">
        <f t="shared" si="40"/>
        <v>2020</v>
      </c>
      <c r="L533" s="6" t="str">
        <f t="shared" si="41"/>
        <v>Nov</v>
      </c>
      <c r="M533">
        <v>36</v>
      </c>
      <c r="N533" s="10">
        <f t="shared" si="42"/>
        <v>2.0099999999999998</v>
      </c>
      <c r="O533">
        <f t="shared" si="43"/>
        <v>20</v>
      </c>
      <c r="P533">
        <v>0.5</v>
      </c>
      <c r="Q533" s="12">
        <f>Table1[[#This Row],[Quantity]]*Table1[[#This Row],[Case Size]]</f>
        <v>720</v>
      </c>
      <c r="R533" s="10">
        <f>Table1[[#This Row],[ Sales Volume]]*Table1[[#This Row],[Cost]]</f>
        <v>1447.1999999999998</v>
      </c>
      <c r="S533" s="10">
        <f>Table1[[#This Row],[Sales Values]]-(Table1[[#This Row],[Sales Values]]*0.25)</f>
        <v>1085.3999999999999</v>
      </c>
      <c r="T533" s="10">
        <f>Table1[[#This Row],[Manufacturing Cost]]-Table1[[#This Row],[Delivery Cost]]</f>
        <v>1067.3999999999999</v>
      </c>
      <c r="U533" s="10">
        <f>Table1[[#This Row],[Quantity]]*Table1[[#This Row],[Delivery]]</f>
        <v>18</v>
      </c>
      <c r="V533" s="10">
        <f>Table1[[#This Row],[Sales Values]]-Table1[[#This Row],[Manufacturing Cost]]</f>
        <v>361.79999999999995</v>
      </c>
      <c r="W533" s="13">
        <f>Table1[[#This Row],[Profit]]/Table1[[#This Row],[Sales Values]]</f>
        <v>0.25</v>
      </c>
      <c r="X533" s="10">
        <v>14.95</v>
      </c>
      <c r="Y533" s="14">
        <f>IF(AND(Table1[[#This Row],[Quantity]]&gt;20,Table1[[#This Row],[Quantity]]&lt;=50),3%,IF(AND(Table1[[#This Row],[Quantity]]&gt;50,Table1[[#This Row],[Quantity]]&lt;=100),5%,IF(Table1[[#This Row],[Quantity]]&gt;100,7%,0)))</f>
        <v>0.03</v>
      </c>
      <c r="Z533" s="10">
        <f>Table1[[#This Row],[Sales Values]]*(1-Table1[[#This Row],[Discount]])</f>
        <v>1403.7839999999999</v>
      </c>
      <c r="AA533" s="10">
        <f>Table1[[#This Row],[Sales Values]]+(Table1[[#This Row],[Sales Values]]*1.05%)</f>
        <v>1462.3955999999998</v>
      </c>
      <c r="AB533" s="10">
        <f>Table1[[#This Row],[Sales Values]]*1.05</f>
        <v>1519.56</v>
      </c>
      <c r="AC533" s="10" t="str">
        <f t="shared" si="44"/>
        <v>Hyperwotsit</v>
      </c>
      <c r="AD533" t="s">
        <v>20</v>
      </c>
    </row>
    <row r="534" spans="1:30" x14ac:dyDescent="0.3">
      <c r="A534">
        <v>1873</v>
      </c>
      <c r="B534" t="s">
        <v>5312</v>
      </c>
      <c r="C534" t="s">
        <v>358</v>
      </c>
      <c r="D534" t="s">
        <v>51</v>
      </c>
      <c r="E534" t="s">
        <v>16</v>
      </c>
      <c r="F534">
        <v>30</v>
      </c>
      <c r="G534" t="s">
        <v>5313</v>
      </c>
      <c r="H534" t="s">
        <v>2749</v>
      </c>
      <c r="I534" t="s">
        <v>187</v>
      </c>
      <c r="J534" s="8">
        <v>43981</v>
      </c>
      <c r="K534" s="6" t="str">
        <f t="shared" si="40"/>
        <v>2020</v>
      </c>
      <c r="L534" s="6" t="str">
        <f t="shared" si="41"/>
        <v>May</v>
      </c>
      <c r="M534">
        <v>38</v>
      </c>
      <c r="N534" s="10">
        <f t="shared" si="42"/>
        <v>3.49</v>
      </c>
      <c r="O534">
        <f t="shared" si="43"/>
        <v>20</v>
      </c>
      <c r="P534">
        <v>0.5</v>
      </c>
      <c r="Q534" s="12">
        <f>Table1[[#This Row],[Quantity]]*Table1[[#This Row],[Case Size]]</f>
        <v>760</v>
      </c>
      <c r="R534" s="10">
        <f>Table1[[#This Row],[ Sales Volume]]*Table1[[#This Row],[Cost]]</f>
        <v>2652.4</v>
      </c>
      <c r="S534" s="10">
        <f>Table1[[#This Row],[Sales Values]]-(Table1[[#This Row],[Sales Values]]*0.25)</f>
        <v>1989.3000000000002</v>
      </c>
      <c r="T534" s="10">
        <f>Table1[[#This Row],[Manufacturing Cost]]-Table1[[#This Row],[Delivery Cost]]</f>
        <v>1970.3000000000002</v>
      </c>
      <c r="U534" s="10">
        <f>Table1[[#This Row],[Quantity]]*Table1[[#This Row],[Delivery]]</f>
        <v>19</v>
      </c>
      <c r="V534" s="10">
        <f>Table1[[#This Row],[Sales Values]]-Table1[[#This Row],[Manufacturing Cost]]</f>
        <v>663.09999999999991</v>
      </c>
      <c r="W534" s="13">
        <f>Table1[[#This Row],[Profit]]/Table1[[#This Row],[Sales Values]]</f>
        <v>0.24999999999999994</v>
      </c>
      <c r="X534" s="10">
        <v>14.95</v>
      </c>
      <c r="Y534" s="14">
        <f>IF(AND(Table1[[#This Row],[Quantity]]&gt;20,Table1[[#This Row],[Quantity]]&lt;=50),3%,IF(AND(Table1[[#This Row],[Quantity]]&gt;50,Table1[[#This Row],[Quantity]]&lt;=100),5%,IF(Table1[[#This Row],[Quantity]]&gt;100,7%,0)))</f>
        <v>0.03</v>
      </c>
      <c r="Z534" s="10">
        <f>Table1[[#This Row],[Sales Values]]*(1-Table1[[#This Row],[Discount]])</f>
        <v>2572.828</v>
      </c>
      <c r="AA534" s="10">
        <f>Table1[[#This Row],[Sales Values]]+(Table1[[#This Row],[Sales Values]]*1.05%)</f>
        <v>2680.2501999999999</v>
      </c>
      <c r="AB534" s="10">
        <f>Table1[[#This Row],[Sales Values]]*1.05</f>
        <v>2785.0200000000004</v>
      </c>
      <c r="AC534" s="10" t="str">
        <f t="shared" si="44"/>
        <v>Superwossname</v>
      </c>
      <c r="AD534" t="s">
        <v>101</v>
      </c>
    </row>
    <row r="535" spans="1:30" x14ac:dyDescent="0.3">
      <c r="A535">
        <v>1874</v>
      </c>
      <c r="B535" t="s">
        <v>5314</v>
      </c>
      <c r="C535" t="s">
        <v>5315</v>
      </c>
      <c r="D535" t="s">
        <v>28</v>
      </c>
      <c r="E535" t="s">
        <v>29</v>
      </c>
      <c r="F535">
        <v>60</v>
      </c>
      <c r="G535" t="s">
        <v>5313</v>
      </c>
      <c r="H535" t="s">
        <v>5316</v>
      </c>
      <c r="I535" t="s">
        <v>25</v>
      </c>
      <c r="J535" s="8">
        <v>44160</v>
      </c>
      <c r="K535" s="6" t="str">
        <f t="shared" si="40"/>
        <v>2020</v>
      </c>
      <c r="L535" s="6" t="str">
        <f t="shared" si="41"/>
        <v>Nov</v>
      </c>
      <c r="M535">
        <v>71</v>
      </c>
      <c r="N535" s="10">
        <f t="shared" si="42"/>
        <v>3.49</v>
      </c>
      <c r="O535">
        <f t="shared" si="43"/>
        <v>20</v>
      </c>
      <c r="P535">
        <v>0.5</v>
      </c>
      <c r="Q535" s="12">
        <f>Table1[[#This Row],[Quantity]]*Table1[[#This Row],[Case Size]]</f>
        <v>1420</v>
      </c>
      <c r="R535" s="10">
        <f>Table1[[#This Row],[ Sales Volume]]*Table1[[#This Row],[Cost]]</f>
        <v>4955.8</v>
      </c>
      <c r="S535" s="10">
        <f>Table1[[#This Row],[Sales Values]]-(Table1[[#This Row],[Sales Values]]*0.25)</f>
        <v>3716.8500000000004</v>
      </c>
      <c r="T535" s="10">
        <f>Table1[[#This Row],[Manufacturing Cost]]-Table1[[#This Row],[Delivery Cost]]</f>
        <v>3681.3500000000004</v>
      </c>
      <c r="U535" s="10">
        <f>Table1[[#This Row],[Quantity]]*Table1[[#This Row],[Delivery]]</f>
        <v>35.5</v>
      </c>
      <c r="V535" s="10">
        <f>Table1[[#This Row],[Sales Values]]-Table1[[#This Row],[Manufacturing Cost]]</f>
        <v>1238.9499999999998</v>
      </c>
      <c r="W535" s="13">
        <f>Table1[[#This Row],[Profit]]/Table1[[#This Row],[Sales Values]]</f>
        <v>0.24999999999999994</v>
      </c>
      <c r="X535" s="10">
        <v>14.95</v>
      </c>
      <c r="Y535" s="14">
        <f>IF(AND(Table1[[#This Row],[Quantity]]&gt;20,Table1[[#This Row],[Quantity]]&lt;=50),3%,IF(AND(Table1[[#This Row],[Quantity]]&gt;50,Table1[[#This Row],[Quantity]]&lt;=100),5%,IF(Table1[[#This Row],[Quantity]]&gt;100,7%,0)))</f>
        <v>0.05</v>
      </c>
      <c r="Z535" s="10">
        <f>Table1[[#This Row],[Sales Values]]*(1-Table1[[#This Row],[Discount]])</f>
        <v>4708.01</v>
      </c>
      <c r="AA535" s="10">
        <f>Table1[[#This Row],[Sales Values]]+(Table1[[#This Row],[Sales Values]]*1.05%)</f>
        <v>5007.8359</v>
      </c>
      <c r="AB535" s="10">
        <f>Table1[[#This Row],[Sales Values]]*1.05</f>
        <v>5203.59</v>
      </c>
      <c r="AC535" s="10" t="str">
        <f t="shared" si="44"/>
        <v>Superwossname</v>
      </c>
      <c r="AD535" t="s">
        <v>101</v>
      </c>
    </row>
    <row r="536" spans="1:30" x14ac:dyDescent="0.3">
      <c r="A536">
        <v>1877</v>
      </c>
      <c r="B536" t="s">
        <v>1758</v>
      </c>
      <c r="C536" t="s">
        <v>5323</v>
      </c>
      <c r="D536" t="s">
        <v>28</v>
      </c>
      <c r="E536" t="s">
        <v>29</v>
      </c>
      <c r="F536">
        <v>30</v>
      </c>
      <c r="G536" t="s">
        <v>5324</v>
      </c>
      <c r="H536" t="s">
        <v>5025</v>
      </c>
      <c r="I536" t="s">
        <v>32</v>
      </c>
      <c r="J536" s="8">
        <v>44864</v>
      </c>
      <c r="K536" s="6" t="str">
        <f t="shared" si="40"/>
        <v>2022</v>
      </c>
      <c r="L536" s="6" t="str">
        <f t="shared" si="41"/>
        <v>Oct</v>
      </c>
      <c r="M536">
        <v>67</v>
      </c>
      <c r="N536" s="10">
        <f t="shared" si="42"/>
        <v>3.49</v>
      </c>
      <c r="O536">
        <f t="shared" si="43"/>
        <v>20</v>
      </c>
      <c r="P536">
        <v>0.5</v>
      </c>
      <c r="Q536" s="12">
        <f>Table1[[#This Row],[Quantity]]*Table1[[#This Row],[Case Size]]</f>
        <v>1340</v>
      </c>
      <c r="R536" s="10">
        <f>Table1[[#This Row],[ Sales Volume]]*Table1[[#This Row],[Cost]]</f>
        <v>4676.6000000000004</v>
      </c>
      <c r="S536" s="10">
        <f>Table1[[#This Row],[Sales Values]]-(Table1[[#This Row],[Sales Values]]*0.25)</f>
        <v>3507.4500000000003</v>
      </c>
      <c r="T536" s="10">
        <f>Table1[[#This Row],[Manufacturing Cost]]-Table1[[#This Row],[Delivery Cost]]</f>
        <v>3473.9500000000003</v>
      </c>
      <c r="U536" s="10">
        <f>Table1[[#This Row],[Quantity]]*Table1[[#This Row],[Delivery]]</f>
        <v>33.5</v>
      </c>
      <c r="V536" s="10">
        <f>Table1[[#This Row],[Sales Values]]-Table1[[#This Row],[Manufacturing Cost]]</f>
        <v>1169.1500000000001</v>
      </c>
      <c r="W536" s="13">
        <f>Table1[[#This Row],[Profit]]/Table1[[#This Row],[Sales Values]]</f>
        <v>0.25</v>
      </c>
      <c r="X536" s="10">
        <v>14.95</v>
      </c>
      <c r="Y536" s="14">
        <f>IF(AND(Table1[[#This Row],[Quantity]]&gt;20,Table1[[#This Row],[Quantity]]&lt;=50),3%,IF(AND(Table1[[#This Row],[Quantity]]&gt;50,Table1[[#This Row],[Quantity]]&lt;=100),5%,IF(Table1[[#This Row],[Quantity]]&gt;100,7%,0)))</f>
        <v>0.05</v>
      </c>
      <c r="Z536" s="10">
        <f>Table1[[#This Row],[Sales Values]]*(1-Table1[[#This Row],[Discount]])</f>
        <v>4442.7700000000004</v>
      </c>
      <c r="AA536" s="10">
        <f>Table1[[#This Row],[Sales Values]]+(Table1[[#This Row],[Sales Values]]*1.05%)</f>
        <v>4725.7043000000003</v>
      </c>
      <c r="AB536" s="10">
        <f>Table1[[#This Row],[Sales Values]]*1.05</f>
        <v>4910.43</v>
      </c>
      <c r="AC536" s="10" t="str">
        <f t="shared" si="44"/>
        <v>Superwossname</v>
      </c>
      <c r="AD536" t="s">
        <v>101</v>
      </c>
    </row>
    <row r="537" spans="1:30" x14ac:dyDescent="0.3">
      <c r="A537">
        <v>1883</v>
      </c>
      <c r="B537" t="s">
        <v>5334</v>
      </c>
      <c r="C537" t="s">
        <v>2480</v>
      </c>
      <c r="D537" t="s">
        <v>28</v>
      </c>
      <c r="E537" t="s">
        <v>29</v>
      </c>
      <c r="F537">
        <v>90</v>
      </c>
      <c r="G537" t="s">
        <v>5335</v>
      </c>
      <c r="H537" t="s">
        <v>5336</v>
      </c>
      <c r="I537" t="s">
        <v>32</v>
      </c>
      <c r="J537" s="8">
        <v>44412</v>
      </c>
      <c r="K537" s="6" t="str">
        <f t="shared" si="40"/>
        <v>2021</v>
      </c>
      <c r="L537" s="6" t="str">
        <f t="shared" si="41"/>
        <v>Aug</v>
      </c>
      <c r="M537">
        <v>42</v>
      </c>
      <c r="N537" s="10">
        <f t="shared" si="42"/>
        <v>3.49</v>
      </c>
      <c r="O537">
        <f t="shared" si="43"/>
        <v>20</v>
      </c>
      <c r="P537">
        <v>0.5</v>
      </c>
      <c r="Q537" s="12">
        <f>Table1[[#This Row],[Quantity]]*Table1[[#This Row],[Case Size]]</f>
        <v>840</v>
      </c>
      <c r="R537" s="10">
        <f>Table1[[#This Row],[ Sales Volume]]*Table1[[#This Row],[Cost]]</f>
        <v>2931.6000000000004</v>
      </c>
      <c r="S537" s="10">
        <f>Table1[[#This Row],[Sales Values]]-(Table1[[#This Row],[Sales Values]]*0.25)</f>
        <v>2198.7000000000003</v>
      </c>
      <c r="T537" s="10">
        <f>Table1[[#This Row],[Manufacturing Cost]]-Table1[[#This Row],[Delivery Cost]]</f>
        <v>2177.7000000000003</v>
      </c>
      <c r="U537" s="10">
        <f>Table1[[#This Row],[Quantity]]*Table1[[#This Row],[Delivery]]</f>
        <v>21</v>
      </c>
      <c r="V537" s="10">
        <f>Table1[[#This Row],[Sales Values]]-Table1[[#This Row],[Manufacturing Cost]]</f>
        <v>732.90000000000009</v>
      </c>
      <c r="W537" s="13">
        <f>Table1[[#This Row],[Profit]]/Table1[[#This Row],[Sales Values]]</f>
        <v>0.25</v>
      </c>
      <c r="X537" s="10">
        <v>14.95</v>
      </c>
      <c r="Y537" s="14">
        <f>IF(AND(Table1[[#This Row],[Quantity]]&gt;20,Table1[[#This Row],[Quantity]]&lt;=50),3%,IF(AND(Table1[[#This Row],[Quantity]]&gt;50,Table1[[#This Row],[Quantity]]&lt;=100),5%,IF(Table1[[#This Row],[Quantity]]&gt;100,7%,0)))</f>
        <v>0.03</v>
      </c>
      <c r="Z537" s="10">
        <f>Table1[[#This Row],[Sales Values]]*(1-Table1[[#This Row],[Discount]])</f>
        <v>2843.6520000000005</v>
      </c>
      <c r="AA537" s="10">
        <f>Table1[[#This Row],[Sales Values]]+(Table1[[#This Row],[Sales Values]]*1.05%)</f>
        <v>2962.3818000000006</v>
      </c>
      <c r="AB537" s="10">
        <f>Table1[[#This Row],[Sales Values]]*1.05</f>
        <v>3078.1800000000003</v>
      </c>
      <c r="AC537" s="10" t="str">
        <f t="shared" si="44"/>
        <v>Superwossname</v>
      </c>
      <c r="AD537" t="s">
        <v>101</v>
      </c>
    </row>
    <row r="538" spans="1:30" x14ac:dyDescent="0.3">
      <c r="A538">
        <v>1887</v>
      </c>
      <c r="B538" t="s">
        <v>5345</v>
      </c>
      <c r="C538" t="s">
        <v>5346</v>
      </c>
      <c r="D538" t="s">
        <v>51</v>
      </c>
      <c r="E538" t="s">
        <v>16</v>
      </c>
      <c r="F538">
        <v>30</v>
      </c>
      <c r="G538" t="s">
        <v>14316</v>
      </c>
      <c r="H538" t="s">
        <v>549</v>
      </c>
      <c r="I538" t="s">
        <v>425</v>
      </c>
      <c r="J538" s="8">
        <v>44101</v>
      </c>
      <c r="K538" s="6" t="str">
        <f t="shared" si="40"/>
        <v>2020</v>
      </c>
      <c r="L538" s="6" t="str">
        <f t="shared" si="41"/>
        <v>Sep</v>
      </c>
      <c r="M538">
        <v>45</v>
      </c>
      <c r="N538" s="10">
        <f t="shared" si="42"/>
        <v>2.0099999999999998</v>
      </c>
      <c r="O538">
        <f t="shared" si="43"/>
        <v>20</v>
      </c>
      <c r="P538">
        <v>0.5</v>
      </c>
      <c r="Q538" s="12">
        <f>Table1[[#This Row],[Quantity]]*Table1[[#This Row],[Case Size]]</f>
        <v>900</v>
      </c>
      <c r="R538" s="10">
        <f>Table1[[#This Row],[ Sales Volume]]*Table1[[#This Row],[Cost]]</f>
        <v>1808.9999999999998</v>
      </c>
      <c r="S538" s="10">
        <f>Table1[[#This Row],[Sales Values]]-(Table1[[#This Row],[Sales Values]]*0.25)</f>
        <v>1356.7499999999998</v>
      </c>
      <c r="T538" s="10">
        <f>Table1[[#This Row],[Manufacturing Cost]]-Table1[[#This Row],[Delivery Cost]]</f>
        <v>1334.2499999999998</v>
      </c>
      <c r="U538" s="10">
        <f>Table1[[#This Row],[Quantity]]*Table1[[#This Row],[Delivery]]</f>
        <v>22.5</v>
      </c>
      <c r="V538" s="10">
        <f>Table1[[#This Row],[Sales Values]]-Table1[[#This Row],[Manufacturing Cost]]</f>
        <v>452.25</v>
      </c>
      <c r="W538" s="13">
        <f>Table1[[#This Row],[Profit]]/Table1[[#This Row],[Sales Values]]</f>
        <v>0.25000000000000006</v>
      </c>
      <c r="X538" s="10">
        <v>14.95</v>
      </c>
      <c r="Y538" s="14">
        <f>IF(AND(Table1[[#This Row],[Quantity]]&gt;20,Table1[[#This Row],[Quantity]]&lt;=50),3%,IF(AND(Table1[[#This Row],[Quantity]]&gt;50,Table1[[#This Row],[Quantity]]&lt;=100),5%,IF(Table1[[#This Row],[Quantity]]&gt;100,7%,0)))</f>
        <v>0.03</v>
      </c>
      <c r="Z538" s="10">
        <f>Table1[[#This Row],[Sales Values]]*(1-Table1[[#This Row],[Discount]])</f>
        <v>1754.7299999999998</v>
      </c>
      <c r="AA538" s="10">
        <f>Table1[[#This Row],[Sales Values]]+(Table1[[#This Row],[Sales Values]]*1.05%)</f>
        <v>1827.9944999999998</v>
      </c>
      <c r="AB538" s="10">
        <f>Table1[[#This Row],[Sales Values]]*1.05</f>
        <v>1899.4499999999998</v>
      </c>
      <c r="AC538" s="10" t="str">
        <f t="shared" si="44"/>
        <v>Hyperwotsit</v>
      </c>
      <c r="AD538" t="s">
        <v>20</v>
      </c>
    </row>
    <row r="539" spans="1:30" x14ac:dyDescent="0.3">
      <c r="A539">
        <v>1891</v>
      </c>
      <c r="B539" t="s">
        <v>4075</v>
      </c>
      <c r="C539" t="s">
        <v>4725</v>
      </c>
      <c r="D539" t="s">
        <v>28</v>
      </c>
      <c r="E539" t="s">
        <v>29</v>
      </c>
      <c r="F539">
        <v>90</v>
      </c>
      <c r="G539" t="s">
        <v>5352</v>
      </c>
      <c r="H539" t="s">
        <v>920</v>
      </c>
      <c r="I539" t="s">
        <v>178</v>
      </c>
      <c r="J539" s="8">
        <v>44017</v>
      </c>
      <c r="K539" s="6" t="str">
        <f t="shared" si="40"/>
        <v>2020</v>
      </c>
      <c r="L539" s="6" t="str">
        <f t="shared" si="41"/>
        <v>Jul</v>
      </c>
      <c r="M539">
        <v>81</v>
      </c>
      <c r="N539" s="10">
        <f t="shared" si="42"/>
        <v>2.0099999999999998</v>
      </c>
      <c r="O539">
        <f t="shared" si="43"/>
        <v>20</v>
      </c>
      <c r="P539">
        <v>0.5</v>
      </c>
      <c r="Q539" s="12">
        <f>Table1[[#This Row],[Quantity]]*Table1[[#This Row],[Case Size]]</f>
        <v>1620</v>
      </c>
      <c r="R539" s="10">
        <f>Table1[[#This Row],[ Sales Volume]]*Table1[[#This Row],[Cost]]</f>
        <v>3256.2</v>
      </c>
      <c r="S539" s="10">
        <f>Table1[[#This Row],[Sales Values]]-(Table1[[#This Row],[Sales Values]]*0.25)</f>
        <v>2442.1499999999996</v>
      </c>
      <c r="T539" s="10">
        <f>Table1[[#This Row],[Manufacturing Cost]]-Table1[[#This Row],[Delivery Cost]]</f>
        <v>2401.6499999999996</v>
      </c>
      <c r="U539" s="10">
        <f>Table1[[#This Row],[Quantity]]*Table1[[#This Row],[Delivery]]</f>
        <v>40.5</v>
      </c>
      <c r="V539" s="10">
        <f>Table1[[#This Row],[Sales Values]]-Table1[[#This Row],[Manufacturing Cost]]</f>
        <v>814.05000000000018</v>
      </c>
      <c r="W539" s="13">
        <f>Table1[[#This Row],[Profit]]/Table1[[#This Row],[Sales Values]]</f>
        <v>0.25000000000000006</v>
      </c>
      <c r="X539" s="10">
        <v>14.95</v>
      </c>
      <c r="Y539" s="14">
        <f>IF(AND(Table1[[#This Row],[Quantity]]&gt;20,Table1[[#This Row],[Quantity]]&lt;=50),3%,IF(AND(Table1[[#This Row],[Quantity]]&gt;50,Table1[[#This Row],[Quantity]]&lt;=100),5%,IF(Table1[[#This Row],[Quantity]]&gt;100,7%,0)))</f>
        <v>0.05</v>
      </c>
      <c r="Z539" s="10">
        <f>Table1[[#This Row],[Sales Values]]*(1-Table1[[#This Row],[Discount]])</f>
        <v>3093.39</v>
      </c>
      <c r="AA539" s="10">
        <f>Table1[[#This Row],[Sales Values]]+(Table1[[#This Row],[Sales Values]]*1.05%)</f>
        <v>3290.3900999999996</v>
      </c>
      <c r="AB539" s="10">
        <f>Table1[[#This Row],[Sales Values]]*1.05</f>
        <v>3419.0099999999998</v>
      </c>
      <c r="AC539" s="10" t="str">
        <f t="shared" si="44"/>
        <v>Hyperwotsit</v>
      </c>
      <c r="AD539" t="s">
        <v>20</v>
      </c>
    </row>
    <row r="540" spans="1:30" x14ac:dyDescent="0.3">
      <c r="A540">
        <v>1895</v>
      </c>
      <c r="B540" t="s">
        <v>5361</v>
      </c>
      <c r="C540" t="s">
        <v>5362</v>
      </c>
      <c r="D540" t="s">
        <v>15</v>
      </c>
      <c r="E540" t="s">
        <v>16</v>
      </c>
      <c r="F540">
        <v>30</v>
      </c>
      <c r="G540" t="s">
        <v>5363</v>
      </c>
      <c r="H540" t="s">
        <v>5122</v>
      </c>
      <c r="I540" t="s">
        <v>25</v>
      </c>
      <c r="J540" s="8">
        <v>44514</v>
      </c>
      <c r="K540" s="6" t="str">
        <f t="shared" si="40"/>
        <v>2021</v>
      </c>
      <c r="L540" s="6" t="str">
        <f t="shared" si="41"/>
        <v>Nov</v>
      </c>
      <c r="M540">
        <v>70</v>
      </c>
      <c r="N540" s="10">
        <f t="shared" si="42"/>
        <v>3.49</v>
      </c>
      <c r="O540">
        <f t="shared" si="43"/>
        <v>20</v>
      </c>
      <c r="P540">
        <v>0.5</v>
      </c>
      <c r="Q540" s="12">
        <f>Table1[[#This Row],[Quantity]]*Table1[[#This Row],[Case Size]]</f>
        <v>1400</v>
      </c>
      <c r="R540" s="10">
        <f>Table1[[#This Row],[ Sales Volume]]*Table1[[#This Row],[Cost]]</f>
        <v>4886</v>
      </c>
      <c r="S540" s="10">
        <f>Table1[[#This Row],[Sales Values]]-(Table1[[#This Row],[Sales Values]]*0.25)</f>
        <v>3664.5</v>
      </c>
      <c r="T540" s="10">
        <f>Table1[[#This Row],[Manufacturing Cost]]-Table1[[#This Row],[Delivery Cost]]</f>
        <v>3629.5</v>
      </c>
      <c r="U540" s="10">
        <f>Table1[[#This Row],[Quantity]]*Table1[[#This Row],[Delivery]]</f>
        <v>35</v>
      </c>
      <c r="V540" s="10">
        <f>Table1[[#This Row],[Sales Values]]-Table1[[#This Row],[Manufacturing Cost]]</f>
        <v>1221.5</v>
      </c>
      <c r="W540" s="13">
        <f>Table1[[#This Row],[Profit]]/Table1[[#This Row],[Sales Values]]</f>
        <v>0.25</v>
      </c>
      <c r="X540" s="10">
        <v>14.95</v>
      </c>
      <c r="Y540" s="14">
        <f>IF(AND(Table1[[#This Row],[Quantity]]&gt;20,Table1[[#This Row],[Quantity]]&lt;=50),3%,IF(AND(Table1[[#This Row],[Quantity]]&gt;50,Table1[[#This Row],[Quantity]]&lt;=100),5%,IF(Table1[[#This Row],[Quantity]]&gt;100,7%,0)))</f>
        <v>0.05</v>
      </c>
      <c r="Z540" s="10">
        <f>Table1[[#This Row],[Sales Values]]*(1-Table1[[#This Row],[Discount]])</f>
        <v>4641.7</v>
      </c>
      <c r="AA540" s="10">
        <f>Table1[[#This Row],[Sales Values]]+(Table1[[#This Row],[Sales Values]]*1.05%)</f>
        <v>4937.3029999999999</v>
      </c>
      <c r="AB540" s="10">
        <f>Table1[[#This Row],[Sales Values]]*1.05</f>
        <v>5130.3</v>
      </c>
      <c r="AC540" s="10" t="str">
        <f t="shared" si="44"/>
        <v>Superwossname</v>
      </c>
      <c r="AD540" t="s">
        <v>101</v>
      </c>
    </row>
    <row r="541" spans="1:30" x14ac:dyDescent="0.3">
      <c r="A541">
        <v>1897</v>
      </c>
      <c r="B541" t="s">
        <v>4233</v>
      </c>
      <c r="C541" t="s">
        <v>5366</v>
      </c>
      <c r="D541" t="s">
        <v>28</v>
      </c>
      <c r="E541" t="s">
        <v>29</v>
      </c>
      <c r="F541">
        <v>90</v>
      </c>
      <c r="G541" t="s">
        <v>5367</v>
      </c>
      <c r="H541" t="s">
        <v>2804</v>
      </c>
      <c r="I541" t="s">
        <v>124</v>
      </c>
      <c r="J541" s="8">
        <v>44632</v>
      </c>
      <c r="K541" s="6" t="str">
        <f t="shared" si="40"/>
        <v>2022</v>
      </c>
      <c r="L541" s="6" t="str">
        <f t="shared" si="41"/>
        <v>Mar</v>
      </c>
      <c r="M541">
        <v>92</v>
      </c>
      <c r="N541" s="10">
        <f t="shared" si="42"/>
        <v>1.89</v>
      </c>
      <c r="O541">
        <f t="shared" si="43"/>
        <v>18</v>
      </c>
      <c r="P541">
        <v>0.5</v>
      </c>
      <c r="Q541" s="12">
        <f>Table1[[#This Row],[Quantity]]*Table1[[#This Row],[Case Size]]</f>
        <v>1656</v>
      </c>
      <c r="R541" s="10">
        <f>Table1[[#This Row],[ Sales Volume]]*Table1[[#This Row],[Cost]]</f>
        <v>3129.8399999999997</v>
      </c>
      <c r="S541" s="10">
        <f>Table1[[#This Row],[Sales Values]]-(Table1[[#This Row],[Sales Values]]*0.25)</f>
        <v>2347.3799999999997</v>
      </c>
      <c r="T541" s="10">
        <f>Table1[[#This Row],[Manufacturing Cost]]-Table1[[#This Row],[Delivery Cost]]</f>
        <v>2301.3799999999997</v>
      </c>
      <c r="U541" s="10">
        <f>Table1[[#This Row],[Quantity]]*Table1[[#This Row],[Delivery]]</f>
        <v>46</v>
      </c>
      <c r="V541" s="10">
        <f>Table1[[#This Row],[Sales Values]]-Table1[[#This Row],[Manufacturing Cost]]</f>
        <v>782.46</v>
      </c>
      <c r="W541" s="13">
        <f>Table1[[#This Row],[Profit]]/Table1[[#This Row],[Sales Values]]</f>
        <v>0.25000000000000006</v>
      </c>
      <c r="X541" s="10">
        <v>14.95</v>
      </c>
      <c r="Y541" s="14">
        <f>IF(AND(Table1[[#This Row],[Quantity]]&gt;20,Table1[[#This Row],[Quantity]]&lt;=50),3%,IF(AND(Table1[[#This Row],[Quantity]]&gt;50,Table1[[#This Row],[Quantity]]&lt;=100),5%,IF(Table1[[#This Row],[Quantity]]&gt;100,7%,0)))</f>
        <v>0.05</v>
      </c>
      <c r="Z541" s="10">
        <f>Table1[[#This Row],[Sales Values]]*(1-Table1[[#This Row],[Discount]])</f>
        <v>2973.3479999999995</v>
      </c>
      <c r="AA541" s="10">
        <f>Table1[[#This Row],[Sales Values]]+(Table1[[#This Row],[Sales Values]]*1.05%)</f>
        <v>3162.7033199999996</v>
      </c>
      <c r="AB541" s="10">
        <f>Table1[[#This Row],[Sales Values]]*1.05</f>
        <v>3286.3319999999999</v>
      </c>
      <c r="AC541" s="10" t="str">
        <f t="shared" si="44"/>
        <v>Gigastuff</v>
      </c>
      <c r="AD541" t="s">
        <v>45</v>
      </c>
    </row>
    <row r="542" spans="1:30" x14ac:dyDescent="0.3">
      <c r="A542">
        <v>1898</v>
      </c>
      <c r="B542" t="s">
        <v>5368</v>
      </c>
      <c r="C542" t="s">
        <v>3887</v>
      </c>
      <c r="D542" t="s">
        <v>15</v>
      </c>
      <c r="E542" t="s">
        <v>16</v>
      </c>
      <c r="F542">
        <v>90</v>
      </c>
      <c r="G542" t="s">
        <v>5369</v>
      </c>
      <c r="H542" t="s">
        <v>714</v>
      </c>
      <c r="I542" t="s">
        <v>38</v>
      </c>
      <c r="J542" s="8">
        <v>44236</v>
      </c>
      <c r="K542" s="6" t="str">
        <f t="shared" si="40"/>
        <v>2021</v>
      </c>
      <c r="L542" s="6" t="str">
        <f t="shared" si="41"/>
        <v>Feb</v>
      </c>
      <c r="M542">
        <v>43</v>
      </c>
      <c r="N542" s="10">
        <f t="shared" si="42"/>
        <v>1.89</v>
      </c>
      <c r="O542">
        <f t="shared" si="43"/>
        <v>18</v>
      </c>
      <c r="P542">
        <v>0.5</v>
      </c>
      <c r="Q542" s="12">
        <f>Table1[[#This Row],[Quantity]]*Table1[[#This Row],[Case Size]]</f>
        <v>774</v>
      </c>
      <c r="R542" s="10">
        <f>Table1[[#This Row],[ Sales Volume]]*Table1[[#This Row],[Cost]]</f>
        <v>1462.86</v>
      </c>
      <c r="S542" s="10">
        <f>Table1[[#This Row],[Sales Values]]-(Table1[[#This Row],[Sales Values]]*0.25)</f>
        <v>1097.145</v>
      </c>
      <c r="T542" s="10">
        <f>Table1[[#This Row],[Manufacturing Cost]]-Table1[[#This Row],[Delivery Cost]]</f>
        <v>1075.645</v>
      </c>
      <c r="U542" s="10">
        <f>Table1[[#This Row],[Quantity]]*Table1[[#This Row],[Delivery]]</f>
        <v>21.5</v>
      </c>
      <c r="V542" s="10">
        <f>Table1[[#This Row],[Sales Values]]-Table1[[#This Row],[Manufacturing Cost]]</f>
        <v>365.71499999999992</v>
      </c>
      <c r="W542" s="13">
        <f>Table1[[#This Row],[Profit]]/Table1[[#This Row],[Sales Values]]</f>
        <v>0.24999999999999997</v>
      </c>
      <c r="X542" s="10">
        <v>14.95</v>
      </c>
      <c r="Y542" s="14">
        <f>IF(AND(Table1[[#This Row],[Quantity]]&gt;20,Table1[[#This Row],[Quantity]]&lt;=50),3%,IF(AND(Table1[[#This Row],[Quantity]]&gt;50,Table1[[#This Row],[Quantity]]&lt;=100),5%,IF(Table1[[#This Row],[Quantity]]&gt;100,7%,0)))</f>
        <v>0.03</v>
      </c>
      <c r="Z542" s="10">
        <f>Table1[[#This Row],[Sales Values]]*(1-Table1[[#This Row],[Discount]])</f>
        <v>1418.9741999999999</v>
      </c>
      <c r="AA542" s="10">
        <f>Table1[[#This Row],[Sales Values]]+(Table1[[#This Row],[Sales Values]]*1.05%)</f>
        <v>1478.22003</v>
      </c>
      <c r="AB542" s="10">
        <f>Table1[[#This Row],[Sales Values]]*1.05</f>
        <v>1536.0029999999999</v>
      </c>
      <c r="AC542" s="10" t="str">
        <f t="shared" si="44"/>
        <v>Gigastuff</v>
      </c>
      <c r="AD542" t="s">
        <v>45</v>
      </c>
    </row>
    <row r="543" spans="1:30" x14ac:dyDescent="0.3">
      <c r="A543">
        <v>1907</v>
      </c>
      <c r="B543" t="s">
        <v>5387</v>
      </c>
      <c r="C543" t="s">
        <v>4314</v>
      </c>
      <c r="D543" t="s">
        <v>15</v>
      </c>
      <c r="E543" t="s">
        <v>16</v>
      </c>
      <c r="F543">
        <v>60</v>
      </c>
      <c r="G543" t="s">
        <v>14542</v>
      </c>
      <c r="H543" t="s">
        <v>3628</v>
      </c>
      <c r="I543" t="s">
        <v>32</v>
      </c>
      <c r="J543" s="8">
        <v>44431</v>
      </c>
      <c r="K543" s="6" t="str">
        <f t="shared" si="40"/>
        <v>2021</v>
      </c>
      <c r="L543" s="6" t="str">
        <f t="shared" si="41"/>
        <v>Aug</v>
      </c>
      <c r="M543">
        <v>76</v>
      </c>
      <c r="N543" s="10">
        <f t="shared" si="42"/>
        <v>1.89</v>
      </c>
      <c r="O543">
        <f t="shared" si="43"/>
        <v>18</v>
      </c>
      <c r="P543">
        <v>0.5</v>
      </c>
      <c r="Q543" s="12">
        <f>Table1[[#This Row],[Quantity]]*Table1[[#This Row],[Case Size]]</f>
        <v>1368</v>
      </c>
      <c r="R543" s="10">
        <f>Table1[[#This Row],[ Sales Volume]]*Table1[[#This Row],[Cost]]</f>
        <v>2585.52</v>
      </c>
      <c r="S543" s="10">
        <f>Table1[[#This Row],[Sales Values]]-(Table1[[#This Row],[Sales Values]]*0.25)</f>
        <v>1939.1399999999999</v>
      </c>
      <c r="T543" s="10">
        <f>Table1[[#This Row],[Manufacturing Cost]]-Table1[[#This Row],[Delivery Cost]]</f>
        <v>1901.1399999999999</v>
      </c>
      <c r="U543" s="10">
        <f>Table1[[#This Row],[Quantity]]*Table1[[#This Row],[Delivery]]</f>
        <v>38</v>
      </c>
      <c r="V543" s="10">
        <f>Table1[[#This Row],[Sales Values]]-Table1[[#This Row],[Manufacturing Cost]]</f>
        <v>646.38000000000011</v>
      </c>
      <c r="W543" s="13">
        <f>Table1[[#This Row],[Profit]]/Table1[[#This Row],[Sales Values]]</f>
        <v>0.25000000000000006</v>
      </c>
      <c r="X543" s="10">
        <v>14.95</v>
      </c>
      <c r="Y543" s="14">
        <f>IF(AND(Table1[[#This Row],[Quantity]]&gt;20,Table1[[#This Row],[Quantity]]&lt;=50),3%,IF(AND(Table1[[#This Row],[Quantity]]&gt;50,Table1[[#This Row],[Quantity]]&lt;=100),5%,IF(Table1[[#This Row],[Quantity]]&gt;100,7%,0)))</f>
        <v>0.05</v>
      </c>
      <c r="Z543" s="10">
        <f>Table1[[#This Row],[Sales Values]]*(1-Table1[[#This Row],[Discount]])</f>
        <v>2456.2439999999997</v>
      </c>
      <c r="AA543" s="10">
        <f>Table1[[#This Row],[Sales Values]]+(Table1[[#This Row],[Sales Values]]*1.05%)</f>
        <v>2612.6679599999998</v>
      </c>
      <c r="AB543" s="10">
        <f>Table1[[#This Row],[Sales Values]]*1.05</f>
        <v>2714.7960000000003</v>
      </c>
      <c r="AC543" s="10" t="str">
        <f t="shared" si="44"/>
        <v>Gigastuff</v>
      </c>
      <c r="AD543" t="s">
        <v>45</v>
      </c>
    </row>
    <row r="544" spans="1:30" x14ac:dyDescent="0.3">
      <c r="A544">
        <v>1908</v>
      </c>
      <c r="B544" t="s">
        <v>4697</v>
      </c>
      <c r="C544" t="s">
        <v>5389</v>
      </c>
      <c r="D544" t="s">
        <v>28</v>
      </c>
      <c r="E544" t="s">
        <v>29</v>
      </c>
      <c r="F544">
        <v>60</v>
      </c>
      <c r="G544" t="s">
        <v>5390</v>
      </c>
      <c r="H544" t="s">
        <v>1107</v>
      </c>
      <c r="I544" t="s">
        <v>32</v>
      </c>
      <c r="J544" s="8">
        <v>44031</v>
      </c>
      <c r="K544" s="6" t="str">
        <f t="shared" si="40"/>
        <v>2020</v>
      </c>
      <c r="L544" s="6" t="str">
        <f t="shared" si="41"/>
        <v>Jul</v>
      </c>
      <c r="M544">
        <v>85</v>
      </c>
      <c r="N544" s="10">
        <f t="shared" si="42"/>
        <v>1.89</v>
      </c>
      <c r="O544">
        <f t="shared" si="43"/>
        <v>18</v>
      </c>
      <c r="P544">
        <v>0.5</v>
      </c>
      <c r="Q544" s="12">
        <f>Table1[[#This Row],[Quantity]]*Table1[[#This Row],[Case Size]]</f>
        <v>1530</v>
      </c>
      <c r="R544" s="10">
        <f>Table1[[#This Row],[ Sales Volume]]*Table1[[#This Row],[Cost]]</f>
        <v>2891.7</v>
      </c>
      <c r="S544" s="10">
        <f>Table1[[#This Row],[Sales Values]]-(Table1[[#This Row],[Sales Values]]*0.25)</f>
        <v>2168.7749999999996</v>
      </c>
      <c r="T544" s="10">
        <f>Table1[[#This Row],[Manufacturing Cost]]-Table1[[#This Row],[Delivery Cost]]</f>
        <v>2126.2749999999996</v>
      </c>
      <c r="U544" s="10">
        <f>Table1[[#This Row],[Quantity]]*Table1[[#This Row],[Delivery]]</f>
        <v>42.5</v>
      </c>
      <c r="V544" s="10">
        <f>Table1[[#This Row],[Sales Values]]-Table1[[#This Row],[Manufacturing Cost]]</f>
        <v>722.92500000000018</v>
      </c>
      <c r="W544" s="13">
        <f>Table1[[#This Row],[Profit]]/Table1[[#This Row],[Sales Values]]</f>
        <v>0.25000000000000006</v>
      </c>
      <c r="X544" s="10">
        <v>14.95</v>
      </c>
      <c r="Y544" s="14">
        <f>IF(AND(Table1[[#This Row],[Quantity]]&gt;20,Table1[[#This Row],[Quantity]]&lt;=50),3%,IF(AND(Table1[[#This Row],[Quantity]]&gt;50,Table1[[#This Row],[Quantity]]&lt;=100),5%,IF(Table1[[#This Row],[Quantity]]&gt;100,7%,0)))</f>
        <v>0.05</v>
      </c>
      <c r="Z544" s="10">
        <f>Table1[[#This Row],[Sales Values]]*(1-Table1[[#This Row],[Discount]])</f>
        <v>2747.1149999999998</v>
      </c>
      <c r="AA544" s="10">
        <f>Table1[[#This Row],[Sales Values]]+(Table1[[#This Row],[Sales Values]]*1.05%)</f>
        <v>2922.0628499999998</v>
      </c>
      <c r="AB544" s="10">
        <f>Table1[[#This Row],[Sales Values]]*1.05</f>
        <v>3036.2849999999999</v>
      </c>
      <c r="AC544" s="10" t="str">
        <f t="shared" si="44"/>
        <v>Gigastuff</v>
      </c>
      <c r="AD544" t="s">
        <v>45</v>
      </c>
    </row>
    <row r="545" spans="1:30" x14ac:dyDescent="0.3">
      <c r="A545">
        <v>1910</v>
      </c>
      <c r="B545" t="s">
        <v>5393</v>
      </c>
      <c r="C545" t="s">
        <v>5217</v>
      </c>
      <c r="D545" t="s">
        <v>15</v>
      </c>
      <c r="E545" t="s">
        <v>16</v>
      </c>
      <c r="F545">
        <v>30</v>
      </c>
      <c r="G545" t="s">
        <v>5394</v>
      </c>
      <c r="H545" t="s">
        <v>3291</v>
      </c>
      <c r="I545" t="s">
        <v>124</v>
      </c>
      <c r="J545" s="8">
        <v>44588</v>
      </c>
      <c r="K545" s="6" t="str">
        <f t="shared" si="40"/>
        <v>2022</v>
      </c>
      <c r="L545" s="6" t="str">
        <f t="shared" si="41"/>
        <v>Jan</v>
      </c>
      <c r="M545">
        <v>89</v>
      </c>
      <c r="N545" s="10">
        <f t="shared" si="42"/>
        <v>3.49</v>
      </c>
      <c r="O545">
        <f t="shared" si="43"/>
        <v>20</v>
      </c>
      <c r="P545">
        <v>0.5</v>
      </c>
      <c r="Q545" s="12">
        <f>Table1[[#This Row],[Quantity]]*Table1[[#This Row],[Case Size]]</f>
        <v>1780</v>
      </c>
      <c r="R545" s="10">
        <f>Table1[[#This Row],[ Sales Volume]]*Table1[[#This Row],[Cost]]</f>
        <v>6212.2000000000007</v>
      </c>
      <c r="S545" s="10">
        <f>Table1[[#This Row],[Sales Values]]-(Table1[[#This Row],[Sales Values]]*0.25)</f>
        <v>4659.1500000000005</v>
      </c>
      <c r="T545" s="10">
        <f>Table1[[#This Row],[Manufacturing Cost]]-Table1[[#This Row],[Delivery Cost]]</f>
        <v>4614.6500000000005</v>
      </c>
      <c r="U545" s="10">
        <f>Table1[[#This Row],[Quantity]]*Table1[[#This Row],[Delivery]]</f>
        <v>44.5</v>
      </c>
      <c r="V545" s="10">
        <f>Table1[[#This Row],[Sales Values]]-Table1[[#This Row],[Manufacturing Cost]]</f>
        <v>1553.0500000000002</v>
      </c>
      <c r="W545" s="13">
        <f>Table1[[#This Row],[Profit]]/Table1[[#This Row],[Sales Values]]</f>
        <v>0.25</v>
      </c>
      <c r="X545" s="10">
        <v>14.95</v>
      </c>
      <c r="Y545" s="14">
        <f>IF(AND(Table1[[#This Row],[Quantity]]&gt;20,Table1[[#This Row],[Quantity]]&lt;=50),3%,IF(AND(Table1[[#This Row],[Quantity]]&gt;50,Table1[[#This Row],[Quantity]]&lt;=100),5%,IF(Table1[[#This Row],[Quantity]]&gt;100,7%,0)))</f>
        <v>0.05</v>
      </c>
      <c r="Z545" s="10">
        <f>Table1[[#This Row],[Sales Values]]*(1-Table1[[#This Row],[Discount]])</f>
        <v>5901.59</v>
      </c>
      <c r="AA545" s="10">
        <f>Table1[[#This Row],[Sales Values]]+(Table1[[#This Row],[Sales Values]]*1.05%)</f>
        <v>6277.428100000001</v>
      </c>
      <c r="AB545" s="10">
        <f>Table1[[#This Row],[Sales Values]]*1.05</f>
        <v>6522.8100000000013</v>
      </c>
      <c r="AC545" s="10" t="str">
        <f t="shared" si="44"/>
        <v>Superwossname</v>
      </c>
      <c r="AD545" t="s">
        <v>101</v>
      </c>
    </row>
    <row r="546" spans="1:30" x14ac:dyDescent="0.3">
      <c r="A546">
        <v>1920</v>
      </c>
      <c r="B546" t="s">
        <v>5415</v>
      </c>
      <c r="C546" t="s">
        <v>1907</v>
      </c>
      <c r="D546" t="s">
        <v>51</v>
      </c>
      <c r="E546" t="s">
        <v>16</v>
      </c>
      <c r="F546">
        <v>30</v>
      </c>
      <c r="G546" t="s">
        <v>5416</v>
      </c>
      <c r="H546" t="s">
        <v>4161</v>
      </c>
      <c r="I546" t="s">
        <v>32</v>
      </c>
      <c r="J546" s="8">
        <v>44011</v>
      </c>
      <c r="K546" s="6" t="str">
        <f t="shared" si="40"/>
        <v>2020</v>
      </c>
      <c r="L546" s="6" t="str">
        <f t="shared" si="41"/>
        <v>Jun</v>
      </c>
      <c r="M546">
        <v>37</v>
      </c>
      <c r="N546" s="10">
        <f t="shared" si="42"/>
        <v>1.89</v>
      </c>
      <c r="O546">
        <f t="shared" si="43"/>
        <v>18</v>
      </c>
      <c r="P546">
        <v>0.5</v>
      </c>
      <c r="Q546" s="12">
        <f>Table1[[#This Row],[Quantity]]*Table1[[#This Row],[Case Size]]</f>
        <v>666</v>
      </c>
      <c r="R546" s="10">
        <f>Table1[[#This Row],[ Sales Volume]]*Table1[[#This Row],[Cost]]</f>
        <v>1258.74</v>
      </c>
      <c r="S546" s="10">
        <f>Table1[[#This Row],[Sales Values]]-(Table1[[#This Row],[Sales Values]]*0.25)</f>
        <v>944.05500000000006</v>
      </c>
      <c r="T546" s="10">
        <f>Table1[[#This Row],[Manufacturing Cost]]-Table1[[#This Row],[Delivery Cost]]</f>
        <v>925.55500000000006</v>
      </c>
      <c r="U546" s="10">
        <f>Table1[[#This Row],[Quantity]]*Table1[[#This Row],[Delivery]]</f>
        <v>18.5</v>
      </c>
      <c r="V546" s="10">
        <f>Table1[[#This Row],[Sales Values]]-Table1[[#This Row],[Manufacturing Cost]]</f>
        <v>314.68499999999995</v>
      </c>
      <c r="W546" s="13">
        <f>Table1[[#This Row],[Profit]]/Table1[[#This Row],[Sales Values]]</f>
        <v>0.24999999999999994</v>
      </c>
      <c r="X546" s="10">
        <v>14.95</v>
      </c>
      <c r="Y546" s="14">
        <f>IF(AND(Table1[[#This Row],[Quantity]]&gt;20,Table1[[#This Row],[Quantity]]&lt;=50),3%,IF(AND(Table1[[#This Row],[Quantity]]&gt;50,Table1[[#This Row],[Quantity]]&lt;=100),5%,IF(Table1[[#This Row],[Quantity]]&gt;100,7%,0)))</f>
        <v>0.03</v>
      </c>
      <c r="Z546" s="10">
        <f>Table1[[#This Row],[Sales Values]]*(1-Table1[[#This Row],[Discount]])</f>
        <v>1220.9777999999999</v>
      </c>
      <c r="AA546" s="10">
        <f>Table1[[#This Row],[Sales Values]]+(Table1[[#This Row],[Sales Values]]*1.05%)</f>
        <v>1271.95677</v>
      </c>
      <c r="AB546" s="10">
        <f>Table1[[#This Row],[Sales Values]]*1.05</f>
        <v>1321.6770000000001</v>
      </c>
      <c r="AC546" s="10" t="str">
        <f t="shared" si="44"/>
        <v>Gigastuff</v>
      </c>
      <c r="AD546" t="s">
        <v>45</v>
      </c>
    </row>
    <row r="547" spans="1:30" x14ac:dyDescent="0.3">
      <c r="A547">
        <v>1925</v>
      </c>
      <c r="B547" t="s">
        <v>5425</v>
      </c>
      <c r="C547" t="s">
        <v>1627</v>
      </c>
      <c r="D547" t="s">
        <v>15</v>
      </c>
      <c r="E547" t="s">
        <v>16</v>
      </c>
      <c r="F547">
        <v>90</v>
      </c>
      <c r="G547" t="s">
        <v>5426</v>
      </c>
      <c r="H547" t="s">
        <v>5427</v>
      </c>
      <c r="I547" t="s">
        <v>32</v>
      </c>
      <c r="J547" s="8">
        <v>44565</v>
      </c>
      <c r="K547" s="6" t="str">
        <f t="shared" si="40"/>
        <v>2022</v>
      </c>
      <c r="L547" s="6" t="str">
        <f t="shared" si="41"/>
        <v>Jan</v>
      </c>
      <c r="M547">
        <v>43</v>
      </c>
      <c r="N547" s="10">
        <f t="shared" si="42"/>
        <v>1.89</v>
      </c>
      <c r="O547">
        <f t="shared" si="43"/>
        <v>18</v>
      </c>
      <c r="P547">
        <v>0.5</v>
      </c>
      <c r="Q547" s="12">
        <f>Table1[[#This Row],[Quantity]]*Table1[[#This Row],[Case Size]]</f>
        <v>774</v>
      </c>
      <c r="R547" s="10">
        <f>Table1[[#This Row],[ Sales Volume]]*Table1[[#This Row],[Cost]]</f>
        <v>1462.86</v>
      </c>
      <c r="S547" s="10">
        <f>Table1[[#This Row],[Sales Values]]-(Table1[[#This Row],[Sales Values]]*0.25)</f>
        <v>1097.145</v>
      </c>
      <c r="T547" s="10">
        <f>Table1[[#This Row],[Manufacturing Cost]]-Table1[[#This Row],[Delivery Cost]]</f>
        <v>1075.645</v>
      </c>
      <c r="U547" s="10">
        <f>Table1[[#This Row],[Quantity]]*Table1[[#This Row],[Delivery]]</f>
        <v>21.5</v>
      </c>
      <c r="V547" s="10">
        <f>Table1[[#This Row],[Sales Values]]-Table1[[#This Row],[Manufacturing Cost]]</f>
        <v>365.71499999999992</v>
      </c>
      <c r="W547" s="13">
        <f>Table1[[#This Row],[Profit]]/Table1[[#This Row],[Sales Values]]</f>
        <v>0.24999999999999997</v>
      </c>
      <c r="X547" s="10">
        <v>14.95</v>
      </c>
      <c r="Y547" s="14">
        <f>IF(AND(Table1[[#This Row],[Quantity]]&gt;20,Table1[[#This Row],[Quantity]]&lt;=50),3%,IF(AND(Table1[[#This Row],[Quantity]]&gt;50,Table1[[#This Row],[Quantity]]&lt;=100),5%,IF(Table1[[#This Row],[Quantity]]&gt;100,7%,0)))</f>
        <v>0.03</v>
      </c>
      <c r="Z547" s="10">
        <f>Table1[[#This Row],[Sales Values]]*(1-Table1[[#This Row],[Discount]])</f>
        <v>1418.9741999999999</v>
      </c>
      <c r="AA547" s="10">
        <f>Table1[[#This Row],[Sales Values]]+(Table1[[#This Row],[Sales Values]]*1.05%)</f>
        <v>1478.22003</v>
      </c>
      <c r="AB547" s="10">
        <f>Table1[[#This Row],[Sales Values]]*1.05</f>
        <v>1536.0029999999999</v>
      </c>
      <c r="AC547" s="10" t="str">
        <f t="shared" si="44"/>
        <v>Gigastuff</v>
      </c>
      <c r="AD547" t="s">
        <v>45</v>
      </c>
    </row>
    <row r="548" spans="1:30" x14ac:dyDescent="0.3">
      <c r="A548">
        <v>1926</v>
      </c>
      <c r="B548" t="s">
        <v>1428</v>
      </c>
      <c r="C548" t="s">
        <v>5428</v>
      </c>
      <c r="D548" t="s">
        <v>51</v>
      </c>
      <c r="E548" t="s">
        <v>16</v>
      </c>
      <c r="F548">
        <v>90</v>
      </c>
      <c r="G548" t="s">
        <v>5429</v>
      </c>
      <c r="H548" t="s">
        <v>1164</v>
      </c>
      <c r="I548" t="s">
        <v>89</v>
      </c>
      <c r="J548" s="8">
        <v>44288</v>
      </c>
      <c r="K548" s="6" t="str">
        <f t="shared" si="40"/>
        <v>2021</v>
      </c>
      <c r="L548" s="6" t="str">
        <f t="shared" si="41"/>
        <v>Apr</v>
      </c>
      <c r="M548">
        <v>40</v>
      </c>
      <c r="N548" s="10">
        <f t="shared" si="42"/>
        <v>2.0099999999999998</v>
      </c>
      <c r="O548">
        <f t="shared" si="43"/>
        <v>20</v>
      </c>
      <c r="P548">
        <v>0.5</v>
      </c>
      <c r="Q548" s="12">
        <f>Table1[[#This Row],[Quantity]]*Table1[[#This Row],[Case Size]]</f>
        <v>800</v>
      </c>
      <c r="R548" s="10">
        <f>Table1[[#This Row],[ Sales Volume]]*Table1[[#This Row],[Cost]]</f>
        <v>1607.9999999999998</v>
      </c>
      <c r="S548" s="10">
        <f>Table1[[#This Row],[Sales Values]]-(Table1[[#This Row],[Sales Values]]*0.25)</f>
        <v>1205.9999999999998</v>
      </c>
      <c r="T548" s="10">
        <f>Table1[[#This Row],[Manufacturing Cost]]-Table1[[#This Row],[Delivery Cost]]</f>
        <v>1185.9999999999998</v>
      </c>
      <c r="U548" s="10">
        <f>Table1[[#This Row],[Quantity]]*Table1[[#This Row],[Delivery]]</f>
        <v>20</v>
      </c>
      <c r="V548" s="10">
        <f>Table1[[#This Row],[Sales Values]]-Table1[[#This Row],[Manufacturing Cost]]</f>
        <v>402</v>
      </c>
      <c r="W548" s="13">
        <f>Table1[[#This Row],[Profit]]/Table1[[#This Row],[Sales Values]]</f>
        <v>0.25000000000000006</v>
      </c>
      <c r="X548" s="10">
        <v>14.95</v>
      </c>
      <c r="Y548" s="14">
        <f>IF(AND(Table1[[#This Row],[Quantity]]&gt;20,Table1[[#This Row],[Quantity]]&lt;=50),3%,IF(AND(Table1[[#This Row],[Quantity]]&gt;50,Table1[[#This Row],[Quantity]]&lt;=100),5%,IF(Table1[[#This Row],[Quantity]]&gt;100,7%,0)))</f>
        <v>0.03</v>
      </c>
      <c r="Z548" s="10">
        <f>Table1[[#This Row],[Sales Values]]*(1-Table1[[#This Row],[Discount]])</f>
        <v>1559.7599999999998</v>
      </c>
      <c r="AA548" s="10">
        <f>Table1[[#This Row],[Sales Values]]+(Table1[[#This Row],[Sales Values]]*1.05%)</f>
        <v>1624.8839999999998</v>
      </c>
      <c r="AB548" s="10">
        <f>Table1[[#This Row],[Sales Values]]*1.05</f>
        <v>1688.3999999999999</v>
      </c>
      <c r="AC548" s="10" t="str">
        <f t="shared" si="44"/>
        <v>Hyperwotsit</v>
      </c>
      <c r="AD548" t="s">
        <v>20</v>
      </c>
    </row>
    <row r="549" spans="1:30" x14ac:dyDescent="0.3">
      <c r="A549">
        <v>1932</v>
      </c>
      <c r="B549" t="s">
        <v>2891</v>
      </c>
      <c r="C549" t="s">
        <v>5442</v>
      </c>
      <c r="D549" t="s">
        <v>28</v>
      </c>
      <c r="E549" t="s">
        <v>29</v>
      </c>
      <c r="F549">
        <v>60</v>
      </c>
      <c r="G549" t="s">
        <v>5443</v>
      </c>
      <c r="H549" t="s">
        <v>1168</v>
      </c>
      <c r="I549" t="s">
        <v>32</v>
      </c>
      <c r="J549" s="8">
        <v>43901</v>
      </c>
      <c r="K549" s="6" t="str">
        <f t="shared" si="40"/>
        <v>2020</v>
      </c>
      <c r="L549" s="6" t="str">
        <f t="shared" si="41"/>
        <v>Mar</v>
      </c>
      <c r="M549">
        <v>35</v>
      </c>
      <c r="N549" s="10">
        <f t="shared" si="42"/>
        <v>1.89</v>
      </c>
      <c r="O549">
        <f t="shared" si="43"/>
        <v>18</v>
      </c>
      <c r="P549">
        <v>0.5</v>
      </c>
      <c r="Q549" s="12">
        <f>Table1[[#This Row],[Quantity]]*Table1[[#This Row],[Case Size]]</f>
        <v>630</v>
      </c>
      <c r="R549" s="10">
        <f>Table1[[#This Row],[ Sales Volume]]*Table1[[#This Row],[Cost]]</f>
        <v>1190.7</v>
      </c>
      <c r="S549" s="10">
        <f>Table1[[#This Row],[Sales Values]]-(Table1[[#This Row],[Sales Values]]*0.25)</f>
        <v>893.02500000000009</v>
      </c>
      <c r="T549" s="10">
        <f>Table1[[#This Row],[Manufacturing Cost]]-Table1[[#This Row],[Delivery Cost]]</f>
        <v>875.52500000000009</v>
      </c>
      <c r="U549" s="10">
        <f>Table1[[#This Row],[Quantity]]*Table1[[#This Row],[Delivery]]</f>
        <v>17.5</v>
      </c>
      <c r="V549" s="10">
        <f>Table1[[#This Row],[Sales Values]]-Table1[[#This Row],[Manufacturing Cost]]</f>
        <v>297.67499999999995</v>
      </c>
      <c r="W549" s="13">
        <f>Table1[[#This Row],[Profit]]/Table1[[#This Row],[Sales Values]]</f>
        <v>0.24999999999999994</v>
      </c>
      <c r="X549" s="10">
        <v>14.95</v>
      </c>
      <c r="Y549" s="14">
        <f>IF(AND(Table1[[#This Row],[Quantity]]&gt;20,Table1[[#This Row],[Quantity]]&lt;=50),3%,IF(AND(Table1[[#This Row],[Quantity]]&gt;50,Table1[[#This Row],[Quantity]]&lt;=100),5%,IF(Table1[[#This Row],[Quantity]]&gt;100,7%,0)))</f>
        <v>0.03</v>
      </c>
      <c r="Z549" s="10">
        <f>Table1[[#This Row],[Sales Values]]*(1-Table1[[#This Row],[Discount]])</f>
        <v>1154.979</v>
      </c>
      <c r="AA549" s="10">
        <f>Table1[[#This Row],[Sales Values]]+(Table1[[#This Row],[Sales Values]]*1.05%)</f>
        <v>1203.20235</v>
      </c>
      <c r="AB549" s="10">
        <f>Table1[[#This Row],[Sales Values]]*1.05</f>
        <v>1250.2350000000001</v>
      </c>
      <c r="AC549" s="10" t="str">
        <f t="shared" si="44"/>
        <v>Gigastuff</v>
      </c>
      <c r="AD549" t="s">
        <v>45</v>
      </c>
    </row>
    <row r="550" spans="1:30" x14ac:dyDescent="0.3">
      <c r="A550">
        <v>1934</v>
      </c>
      <c r="B550" t="s">
        <v>5447</v>
      </c>
      <c r="C550" t="s">
        <v>2323</v>
      </c>
      <c r="D550" t="s">
        <v>41</v>
      </c>
      <c r="E550" t="s">
        <v>16</v>
      </c>
      <c r="F550">
        <v>60</v>
      </c>
      <c r="G550" t="s">
        <v>5448</v>
      </c>
      <c r="H550" t="s">
        <v>5449</v>
      </c>
      <c r="I550" t="s">
        <v>32</v>
      </c>
      <c r="J550" s="8">
        <v>43914</v>
      </c>
      <c r="K550" s="6" t="str">
        <f t="shared" si="40"/>
        <v>2020</v>
      </c>
      <c r="L550" s="6" t="str">
        <f t="shared" si="41"/>
        <v>Mar</v>
      </c>
      <c r="M550">
        <v>53</v>
      </c>
      <c r="N550" s="10">
        <f t="shared" si="42"/>
        <v>3.49</v>
      </c>
      <c r="O550">
        <f t="shared" si="43"/>
        <v>20</v>
      </c>
      <c r="P550">
        <v>0.5</v>
      </c>
      <c r="Q550" s="12">
        <f>Table1[[#This Row],[Quantity]]*Table1[[#This Row],[Case Size]]</f>
        <v>1060</v>
      </c>
      <c r="R550" s="10">
        <f>Table1[[#This Row],[ Sales Volume]]*Table1[[#This Row],[Cost]]</f>
        <v>3699.4</v>
      </c>
      <c r="S550" s="10">
        <f>Table1[[#This Row],[Sales Values]]-(Table1[[#This Row],[Sales Values]]*0.25)</f>
        <v>2774.55</v>
      </c>
      <c r="T550" s="10">
        <f>Table1[[#This Row],[Manufacturing Cost]]-Table1[[#This Row],[Delivery Cost]]</f>
        <v>2748.05</v>
      </c>
      <c r="U550" s="10">
        <f>Table1[[#This Row],[Quantity]]*Table1[[#This Row],[Delivery]]</f>
        <v>26.5</v>
      </c>
      <c r="V550" s="10">
        <f>Table1[[#This Row],[Sales Values]]-Table1[[#This Row],[Manufacturing Cost]]</f>
        <v>924.84999999999991</v>
      </c>
      <c r="W550" s="13">
        <f>Table1[[#This Row],[Profit]]/Table1[[#This Row],[Sales Values]]</f>
        <v>0.24999999999999997</v>
      </c>
      <c r="X550" s="10">
        <v>14.95</v>
      </c>
      <c r="Y550" s="14">
        <f>IF(AND(Table1[[#This Row],[Quantity]]&gt;20,Table1[[#This Row],[Quantity]]&lt;=50),3%,IF(AND(Table1[[#This Row],[Quantity]]&gt;50,Table1[[#This Row],[Quantity]]&lt;=100),5%,IF(Table1[[#This Row],[Quantity]]&gt;100,7%,0)))</f>
        <v>0.05</v>
      </c>
      <c r="Z550" s="10">
        <f>Table1[[#This Row],[Sales Values]]*(1-Table1[[#This Row],[Discount]])</f>
        <v>3514.43</v>
      </c>
      <c r="AA550" s="10">
        <f>Table1[[#This Row],[Sales Values]]+(Table1[[#This Row],[Sales Values]]*1.05%)</f>
        <v>3738.2437</v>
      </c>
      <c r="AB550" s="10">
        <f>Table1[[#This Row],[Sales Values]]*1.05</f>
        <v>3884.3700000000003</v>
      </c>
      <c r="AC550" s="10" t="str">
        <f t="shared" si="44"/>
        <v>Superwossname</v>
      </c>
      <c r="AD550" t="s">
        <v>101</v>
      </c>
    </row>
    <row r="551" spans="1:30" x14ac:dyDescent="0.3">
      <c r="A551">
        <v>1936</v>
      </c>
      <c r="B551" t="s">
        <v>4815</v>
      </c>
      <c r="C551" t="s">
        <v>5452</v>
      </c>
      <c r="D551" t="s">
        <v>28</v>
      </c>
      <c r="E551" t="s">
        <v>29</v>
      </c>
      <c r="F551">
        <v>90</v>
      </c>
      <c r="G551" t="s">
        <v>5453</v>
      </c>
      <c r="H551" t="s">
        <v>2965</v>
      </c>
      <c r="I551" t="s">
        <v>25</v>
      </c>
      <c r="J551" s="8">
        <v>43974</v>
      </c>
      <c r="K551" s="6" t="str">
        <f t="shared" si="40"/>
        <v>2020</v>
      </c>
      <c r="L551" s="6" t="str">
        <f t="shared" si="41"/>
        <v>May</v>
      </c>
      <c r="M551">
        <v>32</v>
      </c>
      <c r="N551" s="10">
        <f t="shared" si="42"/>
        <v>3.49</v>
      </c>
      <c r="O551">
        <f t="shared" si="43"/>
        <v>20</v>
      </c>
      <c r="P551">
        <v>0.5</v>
      </c>
      <c r="Q551" s="12">
        <f>Table1[[#This Row],[Quantity]]*Table1[[#This Row],[Case Size]]</f>
        <v>640</v>
      </c>
      <c r="R551" s="10">
        <f>Table1[[#This Row],[ Sales Volume]]*Table1[[#This Row],[Cost]]</f>
        <v>2233.6000000000004</v>
      </c>
      <c r="S551" s="10">
        <f>Table1[[#This Row],[Sales Values]]-(Table1[[#This Row],[Sales Values]]*0.25)</f>
        <v>1675.2000000000003</v>
      </c>
      <c r="T551" s="10">
        <f>Table1[[#This Row],[Manufacturing Cost]]-Table1[[#This Row],[Delivery Cost]]</f>
        <v>1659.2000000000003</v>
      </c>
      <c r="U551" s="10">
        <f>Table1[[#This Row],[Quantity]]*Table1[[#This Row],[Delivery]]</f>
        <v>16</v>
      </c>
      <c r="V551" s="10">
        <f>Table1[[#This Row],[Sales Values]]-Table1[[#This Row],[Manufacturing Cost]]</f>
        <v>558.40000000000009</v>
      </c>
      <c r="W551" s="13">
        <f>Table1[[#This Row],[Profit]]/Table1[[#This Row],[Sales Values]]</f>
        <v>0.25</v>
      </c>
      <c r="X551" s="10">
        <v>14.95</v>
      </c>
      <c r="Y551" s="14">
        <f>IF(AND(Table1[[#This Row],[Quantity]]&gt;20,Table1[[#This Row],[Quantity]]&lt;=50),3%,IF(AND(Table1[[#This Row],[Quantity]]&gt;50,Table1[[#This Row],[Quantity]]&lt;=100),5%,IF(Table1[[#This Row],[Quantity]]&gt;100,7%,0)))</f>
        <v>0.03</v>
      </c>
      <c r="Z551" s="10">
        <f>Table1[[#This Row],[Sales Values]]*(1-Table1[[#This Row],[Discount]])</f>
        <v>2166.5920000000001</v>
      </c>
      <c r="AA551" s="10">
        <f>Table1[[#This Row],[Sales Values]]+(Table1[[#This Row],[Sales Values]]*1.05%)</f>
        <v>2257.0528000000004</v>
      </c>
      <c r="AB551" s="10">
        <f>Table1[[#This Row],[Sales Values]]*1.05</f>
        <v>2345.2800000000007</v>
      </c>
      <c r="AC551" s="10" t="str">
        <f t="shared" si="44"/>
        <v>Superwossname</v>
      </c>
      <c r="AD551" t="s">
        <v>101</v>
      </c>
    </row>
    <row r="552" spans="1:30" x14ac:dyDescent="0.3">
      <c r="A552">
        <v>1941</v>
      </c>
      <c r="B552" t="s">
        <v>4392</v>
      </c>
      <c r="C552" t="s">
        <v>4743</v>
      </c>
      <c r="D552" t="s">
        <v>28</v>
      </c>
      <c r="E552" t="s">
        <v>29</v>
      </c>
      <c r="F552">
        <v>60</v>
      </c>
      <c r="G552" t="s">
        <v>5463</v>
      </c>
      <c r="H552" t="s">
        <v>5464</v>
      </c>
      <c r="I552" t="s">
        <v>124</v>
      </c>
      <c r="J552" s="8">
        <v>44247</v>
      </c>
      <c r="K552" s="6" t="str">
        <f t="shared" si="40"/>
        <v>2021</v>
      </c>
      <c r="L552" s="6" t="str">
        <f t="shared" si="41"/>
        <v>Feb</v>
      </c>
      <c r="M552">
        <v>20</v>
      </c>
      <c r="N552" s="10">
        <f t="shared" si="42"/>
        <v>1.89</v>
      </c>
      <c r="O552">
        <f t="shared" si="43"/>
        <v>18</v>
      </c>
      <c r="P552">
        <v>0.5</v>
      </c>
      <c r="Q552" s="12">
        <f>Table1[[#This Row],[Quantity]]*Table1[[#This Row],[Case Size]]</f>
        <v>360</v>
      </c>
      <c r="R552" s="10">
        <f>Table1[[#This Row],[ Sales Volume]]*Table1[[#This Row],[Cost]]</f>
        <v>680.4</v>
      </c>
      <c r="S552" s="10">
        <f>Table1[[#This Row],[Sales Values]]-(Table1[[#This Row],[Sales Values]]*0.25)</f>
        <v>510.29999999999995</v>
      </c>
      <c r="T552" s="10">
        <f>Table1[[#This Row],[Manufacturing Cost]]-Table1[[#This Row],[Delivery Cost]]</f>
        <v>500.29999999999995</v>
      </c>
      <c r="U552" s="10">
        <f>Table1[[#This Row],[Quantity]]*Table1[[#This Row],[Delivery]]</f>
        <v>10</v>
      </c>
      <c r="V552" s="10">
        <f>Table1[[#This Row],[Sales Values]]-Table1[[#This Row],[Manufacturing Cost]]</f>
        <v>170.10000000000002</v>
      </c>
      <c r="W552" s="13">
        <f>Table1[[#This Row],[Profit]]/Table1[[#This Row],[Sales Values]]</f>
        <v>0.25000000000000006</v>
      </c>
      <c r="X552" s="10">
        <v>14.95</v>
      </c>
      <c r="Y552" s="14">
        <f>IF(AND(Table1[[#This Row],[Quantity]]&gt;20,Table1[[#This Row],[Quantity]]&lt;=50),3%,IF(AND(Table1[[#This Row],[Quantity]]&gt;50,Table1[[#This Row],[Quantity]]&lt;=100),5%,IF(Table1[[#This Row],[Quantity]]&gt;100,7%,0)))</f>
        <v>0</v>
      </c>
      <c r="Z552" s="10">
        <f>Table1[[#This Row],[Sales Values]]*(1-Table1[[#This Row],[Discount]])</f>
        <v>680.4</v>
      </c>
      <c r="AA552" s="10">
        <f>Table1[[#This Row],[Sales Values]]+(Table1[[#This Row],[Sales Values]]*1.05%)</f>
        <v>687.54419999999993</v>
      </c>
      <c r="AB552" s="10">
        <f>Table1[[#This Row],[Sales Values]]*1.05</f>
        <v>714.42</v>
      </c>
      <c r="AC552" s="10" t="str">
        <f t="shared" si="44"/>
        <v>Gigastuff</v>
      </c>
      <c r="AD552" t="s">
        <v>45</v>
      </c>
    </row>
    <row r="553" spans="1:30" x14ac:dyDescent="0.3">
      <c r="A553">
        <v>1942</v>
      </c>
      <c r="B553" t="s">
        <v>5168</v>
      </c>
      <c r="C553" t="s">
        <v>3673</v>
      </c>
      <c r="D553" t="s">
        <v>28</v>
      </c>
      <c r="E553" t="s">
        <v>29</v>
      </c>
      <c r="F553">
        <v>30</v>
      </c>
      <c r="G553" t="s">
        <v>5465</v>
      </c>
      <c r="H553" t="s">
        <v>5466</v>
      </c>
      <c r="I553" t="s">
        <v>95</v>
      </c>
      <c r="J553" s="8">
        <v>44551</v>
      </c>
      <c r="K553" s="6" t="str">
        <f t="shared" si="40"/>
        <v>2021</v>
      </c>
      <c r="L553" s="6" t="str">
        <f t="shared" si="41"/>
        <v>Dec</v>
      </c>
      <c r="M553">
        <v>50</v>
      </c>
      <c r="N553" s="10">
        <f t="shared" si="42"/>
        <v>2.0099999999999998</v>
      </c>
      <c r="O553">
        <f t="shared" si="43"/>
        <v>20</v>
      </c>
      <c r="P553">
        <v>0.5</v>
      </c>
      <c r="Q553" s="12">
        <f>Table1[[#This Row],[Quantity]]*Table1[[#This Row],[Case Size]]</f>
        <v>1000</v>
      </c>
      <c r="R553" s="10">
        <f>Table1[[#This Row],[ Sales Volume]]*Table1[[#This Row],[Cost]]</f>
        <v>2009.9999999999998</v>
      </c>
      <c r="S553" s="10">
        <f>Table1[[#This Row],[Sales Values]]-(Table1[[#This Row],[Sales Values]]*0.25)</f>
        <v>1507.4999999999998</v>
      </c>
      <c r="T553" s="10">
        <f>Table1[[#This Row],[Manufacturing Cost]]-Table1[[#This Row],[Delivery Cost]]</f>
        <v>1482.4999999999998</v>
      </c>
      <c r="U553" s="10">
        <f>Table1[[#This Row],[Quantity]]*Table1[[#This Row],[Delivery]]</f>
        <v>25</v>
      </c>
      <c r="V553" s="10">
        <f>Table1[[#This Row],[Sales Values]]-Table1[[#This Row],[Manufacturing Cost]]</f>
        <v>502.5</v>
      </c>
      <c r="W553" s="13">
        <f>Table1[[#This Row],[Profit]]/Table1[[#This Row],[Sales Values]]</f>
        <v>0.25000000000000006</v>
      </c>
      <c r="X553" s="10">
        <v>14.95</v>
      </c>
      <c r="Y553" s="14">
        <f>IF(AND(Table1[[#This Row],[Quantity]]&gt;20,Table1[[#This Row],[Quantity]]&lt;=50),3%,IF(AND(Table1[[#This Row],[Quantity]]&gt;50,Table1[[#This Row],[Quantity]]&lt;=100),5%,IF(Table1[[#This Row],[Quantity]]&gt;100,7%,0)))</f>
        <v>0.03</v>
      </c>
      <c r="Z553" s="10">
        <f>Table1[[#This Row],[Sales Values]]*(1-Table1[[#This Row],[Discount]])</f>
        <v>1949.6999999999998</v>
      </c>
      <c r="AA553" s="10">
        <f>Table1[[#This Row],[Sales Values]]+(Table1[[#This Row],[Sales Values]]*1.05%)</f>
        <v>2031.1049999999998</v>
      </c>
      <c r="AB553" s="10">
        <f>Table1[[#This Row],[Sales Values]]*1.05</f>
        <v>2110.5</v>
      </c>
      <c r="AC553" s="10" t="str">
        <f t="shared" si="44"/>
        <v>Hyperwotsit</v>
      </c>
      <c r="AD553" t="s">
        <v>20</v>
      </c>
    </row>
    <row r="554" spans="1:30" x14ac:dyDescent="0.3">
      <c r="A554">
        <v>1943</v>
      </c>
      <c r="B554" t="s">
        <v>1246</v>
      </c>
      <c r="C554" t="s">
        <v>896</v>
      </c>
      <c r="D554" t="s">
        <v>28</v>
      </c>
      <c r="E554" t="s">
        <v>29</v>
      </c>
      <c r="F554">
        <v>60</v>
      </c>
      <c r="G554" t="s">
        <v>5467</v>
      </c>
      <c r="H554" t="s">
        <v>2137</v>
      </c>
      <c r="I554" t="s">
        <v>187</v>
      </c>
      <c r="J554" s="8">
        <v>44433</v>
      </c>
      <c r="K554" s="6" t="str">
        <f t="shared" si="40"/>
        <v>2021</v>
      </c>
      <c r="L554" s="6" t="str">
        <f t="shared" si="41"/>
        <v>Aug</v>
      </c>
      <c r="M554">
        <v>32</v>
      </c>
      <c r="N554" s="10">
        <f t="shared" si="42"/>
        <v>1.89</v>
      </c>
      <c r="O554">
        <f t="shared" si="43"/>
        <v>18</v>
      </c>
      <c r="P554">
        <v>0.5</v>
      </c>
      <c r="Q554" s="12">
        <f>Table1[[#This Row],[Quantity]]*Table1[[#This Row],[Case Size]]</f>
        <v>576</v>
      </c>
      <c r="R554" s="10">
        <f>Table1[[#This Row],[ Sales Volume]]*Table1[[#This Row],[Cost]]</f>
        <v>1088.6399999999999</v>
      </c>
      <c r="S554" s="10">
        <f>Table1[[#This Row],[Sales Values]]-(Table1[[#This Row],[Sales Values]]*0.25)</f>
        <v>816.4799999999999</v>
      </c>
      <c r="T554" s="10">
        <f>Table1[[#This Row],[Manufacturing Cost]]-Table1[[#This Row],[Delivery Cost]]</f>
        <v>800.4799999999999</v>
      </c>
      <c r="U554" s="10">
        <f>Table1[[#This Row],[Quantity]]*Table1[[#This Row],[Delivery]]</f>
        <v>16</v>
      </c>
      <c r="V554" s="10">
        <f>Table1[[#This Row],[Sales Values]]-Table1[[#This Row],[Manufacturing Cost]]</f>
        <v>272.15999999999997</v>
      </c>
      <c r="W554" s="13">
        <f>Table1[[#This Row],[Profit]]/Table1[[#This Row],[Sales Values]]</f>
        <v>0.25</v>
      </c>
      <c r="X554" s="10">
        <v>14.95</v>
      </c>
      <c r="Y554" s="14">
        <f>IF(AND(Table1[[#This Row],[Quantity]]&gt;20,Table1[[#This Row],[Quantity]]&lt;=50),3%,IF(AND(Table1[[#This Row],[Quantity]]&gt;50,Table1[[#This Row],[Quantity]]&lt;=100),5%,IF(Table1[[#This Row],[Quantity]]&gt;100,7%,0)))</f>
        <v>0.03</v>
      </c>
      <c r="Z554" s="10">
        <f>Table1[[#This Row],[Sales Values]]*(1-Table1[[#This Row],[Discount]])</f>
        <v>1055.9807999999998</v>
      </c>
      <c r="AA554" s="10">
        <f>Table1[[#This Row],[Sales Values]]+(Table1[[#This Row],[Sales Values]]*1.05%)</f>
        <v>1100.0707199999999</v>
      </c>
      <c r="AB554" s="10">
        <f>Table1[[#This Row],[Sales Values]]*1.05</f>
        <v>1143.0719999999999</v>
      </c>
      <c r="AC554" s="10" t="str">
        <f t="shared" si="44"/>
        <v>Gigastuff</v>
      </c>
      <c r="AD554" t="s">
        <v>45</v>
      </c>
    </row>
    <row r="555" spans="1:30" x14ac:dyDescent="0.3">
      <c r="A555">
        <v>1946</v>
      </c>
      <c r="B555" t="s">
        <v>55</v>
      </c>
      <c r="C555" t="s">
        <v>1340</v>
      </c>
      <c r="D555" t="s">
        <v>28</v>
      </c>
      <c r="E555" t="s">
        <v>29</v>
      </c>
      <c r="F555">
        <v>30</v>
      </c>
      <c r="G555" t="s">
        <v>14546</v>
      </c>
      <c r="H555" t="s">
        <v>5473</v>
      </c>
      <c r="I555" t="s">
        <v>240</v>
      </c>
      <c r="J555" s="8">
        <v>44378</v>
      </c>
      <c r="K555" s="6" t="str">
        <f t="shared" si="40"/>
        <v>2021</v>
      </c>
      <c r="L555" s="6" t="str">
        <f t="shared" si="41"/>
        <v>Jul</v>
      </c>
      <c r="M555">
        <v>6</v>
      </c>
      <c r="N555" s="10">
        <f t="shared" si="42"/>
        <v>1.89</v>
      </c>
      <c r="O555">
        <f t="shared" si="43"/>
        <v>18</v>
      </c>
      <c r="P555">
        <v>0.5</v>
      </c>
      <c r="Q555" s="12">
        <f>Table1[[#This Row],[Quantity]]*Table1[[#This Row],[Case Size]]</f>
        <v>108</v>
      </c>
      <c r="R555" s="10">
        <f>Table1[[#This Row],[ Sales Volume]]*Table1[[#This Row],[Cost]]</f>
        <v>204.11999999999998</v>
      </c>
      <c r="S555" s="10">
        <f>Table1[[#This Row],[Sales Values]]-(Table1[[#This Row],[Sales Values]]*0.25)</f>
        <v>153.08999999999997</v>
      </c>
      <c r="T555" s="10">
        <f>Table1[[#This Row],[Manufacturing Cost]]-Table1[[#This Row],[Delivery Cost]]</f>
        <v>150.08999999999997</v>
      </c>
      <c r="U555" s="10">
        <f>Table1[[#This Row],[Quantity]]*Table1[[#This Row],[Delivery]]</f>
        <v>3</v>
      </c>
      <c r="V555" s="10">
        <f>Table1[[#This Row],[Sales Values]]-Table1[[#This Row],[Manufacturing Cost]]</f>
        <v>51.03</v>
      </c>
      <c r="W555" s="13">
        <f>Table1[[#This Row],[Profit]]/Table1[[#This Row],[Sales Values]]</f>
        <v>0.25000000000000006</v>
      </c>
      <c r="X555" s="10">
        <v>14.95</v>
      </c>
      <c r="Y555" s="14">
        <f>IF(AND(Table1[[#This Row],[Quantity]]&gt;20,Table1[[#This Row],[Quantity]]&lt;=50),3%,IF(AND(Table1[[#This Row],[Quantity]]&gt;50,Table1[[#This Row],[Quantity]]&lt;=100),5%,IF(Table1[[#This Row],[Quantity]]&gt;100,7%,0)))</f>
        <v>0</v>
      </c>
      <c r="Z555" s="10">
        <f>Table1[[#This Row],[Sales Values]]*(1-Table1[[#This Row],[Discount]])</f>
        <v>204.11999999999998</v>
      </c>
      <c r="AA555" s="10">
        <f>Table1[[#This Row],[Sales Values]]+(Table1[[#This Row],[Sales Values]]*1.05%)</f>
        <v>206.26325999999997</v>
      </c>
      <c r="AB555" s="10">
        <f>Table1[[#This Row],[Sales Values]]*1.05</f>
        <v>214.32599999999999</v>
      </c>
      <c r="AC555" s="10" t="str">
        <f t="shared" si="44"/>
        <v>Gigastuff</v>
      </c>
      <c r="AD555" t="s">
        <v>45</v>
      </c>
    </row>
    <row r="556" spans="1:30" x14ac:dyDescent="0.3">
      <c r="A556">
        <v>1949</v>
      </c>
      <c r="B556" t="s">
        <v>5479</v>
      </c>
      <c r="C556" t="s">
        <v>5480</v>
      </c>
      <c r="D556" t="s">
        <v>28</v>
      </c>
      <c r="E556" t="s">
        <v>29</v>
      </c>
      <c r="F556">
        <v>30</v>
      </c>
      <c r="G556" t="s">
        <v>5481</v>
      </c>
      <c r="H556" t="s">
        <v>382</v>
      </c>
      <c r="I556" t="s">
        <v>32</v>
      </c>
      <c r="J556" s="8">
        <v>44416</v>
      </c>
      <c r="K556" s="6" t="str">
        <f t="shared" si="40"/>
        <v>2021</v>
      </c>
      <c r="L556" s="6" t="str">
        <f t="shared" si="41"/>
        <v>Aug</v>
      </c>
      <c r="M556">
        <v>10</v>
      </c>
      <c r="N556" s="10">
        <f t="shared" si="42"/>
        <v>3.49</v>
      </c>
      <c r="O556">
        <f t="shared" si="43"/>
        <v>20</v>
      </c>
      <c r="P556">
        <v>0.5</v>
      </c>
      <c r="Q556" s="12">
        <f>Table1[[#This Row],[Quantity]]*Table1[[#This Row],[Case Size]]</f>
        <v>200</v>
      </c>
      <c r="R556" s="10">
        <f>Table1[[#This Row],[ Sales Volume]]*Table1[[#This Row],[Cost]]</f>
        <v>698</v>
      </c>
      <c r="S556" s="10">
        <f>Table1[[#This Row],[Sales Values]]-(Table1[[#This Row],[Sales Values]]*0.25)</f>
        <v>523.5</v>
      </c>
      <c r="T556" s="10">
        <f>Table1[[#This Row],[Manufacturing Cost]]-Table1[[#This Row],[Delivery Cost]]</f>
        <v>518.5</v>
      </c>
      <c r="U556" s="10">
        <f>Table1[[#This Row],[Quantity]]*Table1[[#This Row],[Delivery]]</f>
        <v>5</v>
      </c>
      <c r="V556" s="10">
        <f>Table1[[#This Row],[Sales Values]]-Table1[[#This Row],[Manufacturing Cost]]</f>
        <v>174.5</v>
      </c>
      <c r="W556" s="13">
        <f>Table1[[#This Row],[Profit]]/Table1[[#This Row],[Sales Values]]</f>
        <v>0.25</v>
      </c>
      <c r="X556" s="10">
        <v>14.95</v>
      </c>
      <c r="Y556" s="14">
        <f>IF(AND(Table1[[#This Row],[Quantity]]&gt;20,Table1[[#This Row],[Quantity]]&lt;=50),3%,IF(AND(Table1[[#This Row],[Quantity]]&gt;50,Table1[[#This Row],[Quantity]]&lt;=100),5%,IF(Table1[[#This Row],[Quantity]]&gt;100,7%,0)))</f>
        <v>0</v>
      </c>
      <c r="Z556" s="10">
        <f>Table1[[#This Row],[Sales Values]]*(1-Table1[[#This Row],[Discount]])</f>
        <v>698</v>
      </c>
      <c r="AA556" s="10">
        <f>Table1[[#This Row],[Sales Values]]+(Table1[[#This Row],[Sales Values]]*1.05%)</f>
        <v>705.32899999999995</v>
      </c>
      <c r="AB556" s="10">
        <f>Table1[[#This Row],[Sales Values]]*1.05</f>
        <v>732.9</v>
      </c>
      <c r="AC556" s="10" t="str">
        <f t="shared" si="44"/>
        <v>Superwossname</v>
      </c>
      <c r="AD556" t="s">
        <v>101</v>
      </c>
    </row>
    <row r="557" spans="1:30" x14ac:dyDescent="0.3">
      <c r="A557">
        <v>1950</v>
      </c>
      <c r="B557" t="s">
        <v>5482</v>
      </c>
      <c r="C557" t="s">
        <v>5483</v>
      </c>
      <c r="D557" t="s">
        <v>15</v>
      </c>
      <c r="E557" t="s">
        <v>16</v>
      </c>
      <c r="F557">
        <v>60</v>
      </c>
      <c r="G557" t="s">
        <v>5484</v>
      </c>
      <c r="H557" t="s">
        <v>3637</v>
      </c>
      <c r="I557" t="s">
        <v>38</v>
      </c>
      <c r="J557" s="8">
        <v>44295</v>
      </c>
      <c r="K557" s="6" t="str">
        <f t="shared" si="40"/>
        <v>2021</v>
      </c>
      <c r="L557" s="6" t="str">
        <f t="shared" si="41"/>
        <v>Apr</v>
      </c>
      <c r="M557">
        <v>57</v>
      </c>
      <c r="N557" s="10">
        <f t="shared" si="42"/>
        <v>3.49</v>
      </c>
      <c r="O557">
        <f t="shared" si="43"/>
        <v>20</v>
      </c>
      <c r="P557">
        <v>0.5</v>
      </c>
      <c r="Q557" s="12">
        <f>Table1[[#This Row],[Quantity]]*Table1[[#This Row],[Case Size]]</f>
        <v>1140</v>
      </c>
      <c r="R557" s="10">
        <f>Table1[[#This Row],[ Sales Volume]]*Table1[[#This Row],[Cost]]</f>
        <v>3978.6000000000004</v>
      </c>
      <c r="S557" s="10">
        <f>Table1[[#This Row],[Sales Values]]-(Table1[[#This Row],[Sales Values]]*0.25)</f>
        <v>2983.9500000000003</v>
      </c>
      <c r="T557" s="10">
        <f>Table1[[#This Row],[Manufacturing Cost]]-Table1[[#This Row],[Delivery Cost]]</f>
        <v>2955.4500000000003</v>
      </c>
      <c r="U557" s="10">
        <f>Table1[[#This Row],[Quantity]]*Table1[[#This Row],[Delivery]]</f>
        <v>28.5</v>
      </c>
      <c r="V557" s="10">
        <f>Table1[[#This Row],[Sales Values]]-Table1[[#This Row],[Manufacturing Cost]]</f>
        <v>994.65000000000009</v>
      </c>
      <c r="W557" s="13">
        <f>Table1[[#This Row],[Profit]]/Table1[[#This Row],[Sales Values]]</f>
        <v>0.25</v>
      </c>
      <c r="X557" s="10">
        <v>14.95</v>
      </c>
      <c r="Y557" s="14">
        <f>IF(AND(Table1[[#This Row],[Quantity]]&gt;20,Table1[[#This Row],[Quantity]]&lt;=50),3%,IF(AND(Table1[[#This Row],[Quantity]]&gt;50,Table1[[#This Row],[Quantity]]&lt;=100),5%,IF(Table1[[#This Row],[Quantity]]&gt;100,7%,0)))</f>
        <v>0.05</v>
      </c>
      <c r="Z557" s="10">
        <f>Table1[[#This Row],[Sales Values]]*(1-Table1[[#This Row],[Discount]])</f>
        <v>3779.67</v>
      </c>
      <c r="AA557" s="10">
        <f>Table1[[#This Row],[Sales Values]]+(Table1[[#This Row],[Sales Values]]*1.05%)</f>
        <v>4020.3753000000002</v>
      </c>
      <c r="AB557" s="10">
        <f>Table1[[#This Row],[Sales Values]]*1.05</f>
        <v>4177.5300000000007</v>
      </c>
      <c r="AC557" s="10" t="str">
        <f t="shared" si="44"/>
        <v>Superwossname</v>
      </c>
      <c r="AD557" t="s">
        <v>101</v>
      </c>
    </row>
    <row r="558" spans="1:30" x14ac:dyDescent="0.3">
      <c r="A558">
        <v>1955</v>
      </c>
      <c r="B558" t="s">
        <v>3835</v>
      </c>
      <c r="C558" t="s">
        <v>2938</v>
      </c>
      <c r="D558" t="s">
        <v>15</v>
      </c>
      <c r="E558" t="s">
        <v>16</v>
      </c>
      <c r="F558">
        <v>90</v>
      </c>
      <c r="G558" t="s">
        <v>14320</v>
      </c>
      <c r="H558" t="s">
        <v>802</v>
      </c>
      <c r="I558" t="s">
        <v>294</v>
      </c>
      <c r="J558" s="8">
        <v>44197</v>
      </c>
      <c r="K558" s="6" t="str">
        <f t="shared" si="40"/>
        <v>2021</v>
      </c>
      <c r="L558" s="6" t="str">
        <f t="shared" si="41"/>
        <v>Jan</v>
      </c>
      <c r="M558">
        <v>13</v>
      </c>
      <c r="N558" s="10">
        <f t="shared" si="42"/>
        <v>2.0099999999999998</v>
      </c>
      <c r="O558">
        <f t="shared" si="43"/>
        <v>20</v>
      </c>
      <c r="P558">
        <v>0.5</v>
      </c>
      <c r="Q558" s="12">
        <f>Table1[[#This Row],[Quantity]]*Table1[[#This Row],[Case Size]]</f>
        <v>260</v>
      </c>
      <c r="R558" s="10">
        <f>Table1[[#This Row],[ Sales Volume]]*Table1[[#This Row],[Cost]]</f>
        <v>522.59999999999991</v>
      </c>
      <c r="S558" s="10">
        <f>Table1[[#This Row],[Sales Values]]-(Table1[[#This Row],[Sales Values]]*0.25)</f>
        <v>391.94999999999993</v>
      </c>
      <c r="T558" s="10">
        <f>Table1[[#This Row],[Manufacturing Cost]]-Table1[[#This Row],[Delivery Cost]]</f>
        <v>385.44999999999993</v>
      </c>
      <c r="U558" s="10">
        <f>Table1[[#This Row],[Quantity]]*Table1[[#This Row],[Delivery]]</f>
        <v>6.5</v>
      </c>
      <c r="V558" s="10">
        <f>Table1[[#This Row],[Sales Values]]-Table1[[#This Row],[Manufacturing Cost]]</f>
        <v>130.64999999999998</v>
      </c>
      <c r="W558" s="13">
        <f>Table1[[#This Row],[Profit]]/Table1[[#This Row],[Sales Values]]</f>
        <v>0.25</v>
      </c>
      <c r="X558" s="10">
        <v>14.95</v>
      </c>
      <c r="Y558" s="14">
        <f>IF(AND(Table1[[#This Row],[Quantity]]&gt;20,Table1[[#This Row],[Quantity]]&lt;=50),3%,IF(AND(Table1[[#This Row],[Quantity]]&gt;50,Table1[[#This Row],[Quantity]]&lt;=100),5%,IF(Table1[[#This Row],[Quantity]]&gt;100,7%,0)))</f>
        <v>0</v>
      </c>
      <c r="Z558" s="10">
        <f>Table1[[#This Row],[Sales Values]]*(1-Table1[[#This Row],[Discount]])</f>
        <v>522.59999999999991</v>
      </c>
      <c r="AA558" s="10">
        <f>Table1[[#This Row],[Sales Values]]+(Table1[[#This Row],[Sales Values]]*1.05%)</f>
        <v>528.08729999999991</v>
      </c>
      <c r="AB558" s="10">
        <f>Table1[[#This Row],[Sales Values]]*1.05</f>
        <v>548.7299999999999</v>
      </c>
      <c r="AC558" s="10" t="str">
        <f t="shared" si="44"/>
        <v>Hyperwotsit</v>
      </c>
      <c r="AD558" t="s">
        <v>20</v>
      </c>
    </row>
    <row r="559" spans="1:30" x14ac:dyDescent="0.3">
      <c r="A559">
        <v>1957</v>
      </c>
      <c r="B559" t="s">
        <v>5495</v>
      </c>
      <c r="C559" t="s">
        <v>4813</v>
      </c>
      <c r="D559" t="s">
        <v>15</v>
      </c>
      <c r="E559" t="s">
        <v>16</v>
      </c>
      <c r="F559">
        <v>90</v>
      </c>
      <c r="G559" t="s">
        <v>5496</v>
      </c>
      <c r="H559" t="s">
        <v>2542</v>
      </c>
      <c r="I559" t="s">
        <v>2543</v>
      </c>
      <c r="J559" s="8">
        <v>44169</v>
      </c>
      <c r="K559" s="6" t="str">
        <f t="shared" si="40"/>
        <v>2020</v>
      </c>
      <c r="L559" s="6" t="str">
        <f t="shared" si="41"/>
        <v>Dec</v>
      </c>
      <c r="M559">
        <v>58</v>
      </c>
      <c r="N559" s="10">
        <f t="shared" si="42"/>
        <v>2.0099999999999998</v>
      </c>
      <c r="O559">
        <f t="shared" si="43"/>
        <v>20</v>
      </c>
      <c r="P559">
        <v>0.5</v>
      </c>
      <c r="Q559" s="12">
        <f>Table1[[#This Row],[Quantity]]*Table1[[#This Row],[Case Size]]</f>
        <v>1160</v>
      </c>
      <c r="R559" s="10">
        <f>Table1[[#This Row],[ Sales Volume]]*Table1[[#This Row],[Cost]]</f>
        <v>2331.6</v>
      </c>
      <c r="S559" s="10">
        <f>Table1[[#This Row],[Sales Values]]-(Table1[[#This Row],[Sales Values]]*0.25)</f>
        <v>1748.6999999999998</v>
      </c>
      <c r="T559" s="10">
        <f>Table1[[#This Row],[Manufacturing Cost]]-Table1[[#This Row],[Delivery Cost]]</f>
        <v>1719.6999999999998</v>
      </c>
      <c r="U559" s="10">
        <f>Table1[[#This Row],[Quantity]]*Table1[[#This Row],[Delivery]]</f>
        <v>29</v>
      </c>
      <c r="V559" s="10">
        <f>Table1[[#This Row],[Sales Values]]-Table1[[#This Row],[Manufacturing Cost]]</f>
        <v>582.90000000000009</v>
      </c>
      <c r="W559" s="13">
        <f>Table1[[#This Row],[Profit]]/Table1[[#This Row],[Sales Values]]</f>
        <v>0.25000000000000006</v>
      </c>
      <c r="X559" s="10">
        <v>14.95</v>
      </c>
      <c r="Y559" s="14">
        <f>IF(AND(Table1[[#This Row],[Quantity]]&gt;20,Table1[[#This Row],[Quantity]]&lt;=50),3%,IF(AND(Table1[[#This Row],[Quantity]]&gt;50,Table1[[#This Row],[Quantity]]&lt;=100),5%,IF(Table1[[#This Row],[Quantity]]&gt;100,7%,0)))</f>
        <v>0.05</v>
      </c>
      <c r="Z559" s="10">
        <f>Table1[[#This Row],[Sales Values]]*(1-Table1[[#This Row],[Discount]])</f>
        <v>2215.02</v>
      </c>
      <c r="AA559" s="10">
        <f>Table1[[#This Row],[Sales Values]]+(Table1[[#This Row],[Sales Values]]*1.05%)</f>
        <v>2356.0817999999999</v>
      </c>
      <c r="AB559" s="10">
        <f>Table1[[#This Row],[Sales Values]]*1.05</f>
        <v>2448.1799999999998</v>
      </c>
      <c r="AC559" s="10" t="str">
        <f t="shared" si="44"/>
        <v>Hyperwotsit</v>
      </c>
      <c r="AD559" t="s">
        <v>20</v>
      </c>
    </row>
    <row r="560" spans="1:30" x14ac:dyDescent="0.3">
      <c r="A560">
        <v>1958</v>
      </c>
      <c r="B560" t="s">
        <v>5497</v>
      </c>
      <c r="C560" t="s">
        <v>1853</v>
      </c>
      <c r="D560" t="s">
        <v>28</v>
      </c>
      <c r="E560" t="s">
        <v>29</v>
      </c>
      <c r="F560">
        <v>60</v>
      </c>
      <c r="G560" t="s">
        <v>5498</v>
      </c>
      <c r="H560" t="s">
        <v>5499</v>
      </c>
      <c r="I560" t="s">
        <v>32</v>
      </c>
      <c r="J560" s="8">
        <v>44381</v>
      </c>
      <c r="K560" s="6" t="str">
        <f t="shared" si="40"/>
        <v>2021</v>
      </c>
      <c r="L560" s="6" t="str">
        <f t="shared" si="41"/>
        <v>Jul</v>
      </c>
      <c r="M560">
        <v>95</v>
      </c>
      <c r="N560" s="10">
        <f t="shared" si="42"/>
        <v>2.0099999999999998</v>
      </c>
      <c r="O560">
        <f t="shared" si="43"/>
        <v>20</v>
      </c>
      <c r="P560">
        <v>0.5</v>
      </c>
      <c r="Q560" s="12">
        <f>Table1[[#This Row],[Quantity]]*Table1[[#This Row],[Case Size]]</f>
        <v>1900</v>
      </c>
      <c r="R560" s="10">
        <f>Table1[[#This Row],[ Sales Volume]]*Table1[[#This Row],[Cost]]</f>
        <v>3818.9999999999995</v>
      </c>
      <c r="S560" s="10">
        <f>Table1[[#This Row],[Sales Values]]-(Table1[[#This Row],[Sales Values]]*0.25)</f>
        <v>2864.2499999999995</v>
      </c>
      <c r="T560" s="10">
        <f>Table1[[#This Row],[Manufacturing Cost]]-Table1[[#This Row],[Delivery Cost]]</f>
        <v>2816.7499999999995</v>
      </c>
      <c r="U560" s="10">
        <f>Table1[[#This Row],[Quantity]]*Table1[[#This Row],[Delivery]]</f>
        <v>47.5</v>
      </c>
      <c r="V560" s="10">
        <f>Table1[[#This Row],[Sales Values]]-Table1[[#This Row],[Manufacturing Cost]]</f>
        <v>954.75</v>
      </c>
      <c r="W560" s="13">
        <f>Table1[[#This Row],[Profit]]/Table1[[#This Row],[Sales Values]]</f>
        <v>0.25000000000000006</v>
      </c>
      <c r="X560" s="10">
        <v>14.95</v>
      </c>
      <c r="Y560" s="14">
        <f>IF(AND(Table1[[#This Row],[Quantity]]&gt;20,Table1[[#This Row],[Quantity]]&lt;=50),3%,IF(AND(Table1[[#This Row],[Quantity]]&gt;50,Table1[[#This Row],[Quantity]]&lt;=100),5%,IF(Table1[[#This Row],[Quantity]]&gt;100,7%,0)))</f>
        <v>0.05</v>
      </c>
      <c r="Z560" s="10">
        <f>Table1[[#This Row],[Sales Values]]*(1-Table1[[#This Row],[Discount]])</f>
        <v>3628.0499999999993</v>
      </c>
      <c r="AA560" s="10">
        <f>Table1[[#This Row],[Sales Values]]+(Table1[[#This Row],[Sales Values]]*1.05%)</f>
        <v>3859.0994999999994</v>
      </c>
      <c r="AB560" s="10">
        <f>Table1[[#This Row],[Sales Values]]*1.05</f>
        <v>4009.95</v>
      </c>
      <c r="AC560" s="10" t="str">
        <f t="shared" si="44"/>
        <v>Hyperwotsit</v>
      </c>
      <c r="AD560" t="s">
        <v>20</v>
      </c>
    </row>
    <row r="561" spans="1:30" x14ac:dyDescent="0.3">
      <c r="A561">
        <v>1965</v>
      </c>
      <c r="B561" t="s">
        <v>5513</v>
      </c>
      <c r="C561" t="s">
        <v>3515</v>
      </c>
      <c r="D561" t="s">
        <v>51</v>
      </c>
      <c r="E561" t="s">
        <v>16</v>
      </c>
      <c r="F561">
        <v>90</v>
      </c>
      <c r="G561" t="s">
        <v>5514</v>
      </c>
      <c r="H561" t="s">
        <v>2804</v>
      </c>
      <c r="I561" t="s">
        <v>124</v>
      </c>
      <c r="J561" s="8">
        <v>44233</v>
      </c>
      <c r="K561" s="6" t="str">
        <f t="shared" si="40"/>
        <v>2021</v>
      </c>
      <c r="L561" s="6" t="str">
        <f t="shared" si="41"/>
        <v>Feb</v>
      </c>
      <c r="M561">
        <v>77</v>
      </c>
      <c r="N561" s="10">
        <f t="shared" si="42"/>
        <v>2.0099999999999998</v>
      </c>
      <c r="O561">
        <f t="shared" si="43"/>
        <v>20</v>
      </c>
      <c r="P561">
        <v>0.5</v>
      </c>
      <c r="Q561" s="12">
        <f>Table1[[#This Row],[Quantity]]*Table1[[#This Row],[Case Size]]</f>
        <v>1540</v>
      </c>
      <c r="R561" s="10">
        <f>Table1[[#This Row],[ Sales Volume]]*Table1[[#This Row],[Cost]]</f>
        <v>3095.3999999999996</v>
      </c>
      <c r="S561" s="10">
        <f>Table1[[#This Row],[Sales Values]]-(Table1[[#This Row],[Sales Values]]*0.25)</f>
        <v>2321.5499999999997</v>
      </c>
      <c r="T561" s="10">
        <f>Table1[[#This Row],[Manufacturing Cost]]-Table1[[#This Row],[Delivery Cost]]</f>
        <v>2283.0499999999997</v>
      </c>
      <c r="U561" s="10">
        <f>Table1[[#This Row],[Quantity]]*Table1[[#This Row],[Delivery]]</f>
        <v>38.5</v>
      </c>
      <c r="V561" s="10">
        <f>Table1[[#This Row],[Sales Values]]-Table1[[#This Row],[Manufacturing Cost]]</f>
        <v>773.84999999999991</v>
      </c>
      <c r="W561" s="13">
        <f>Table1[[#This Row],[Profit]]/Table1[[#This Row],[Sales Values]]</f>
        <v>0.25</v>
      </c>
      <c r="X561" s="10">
        <v>14.95</v>
      </c>
      <c r="Y561" s="14">
        <f>IF(AND(Table1[[#This Row],[Quantity]]&gt;20,Table1[[#This Row],[Quantity]]&lt;=50),3%,IF(AND(Table1[[#This Row],[Quantity]]&gt;50,Table1[[#This Row],[Quantity]]&lt;=100),5%,IF(Table1[[#This Row],[Quantity]]&gt;100,7%,0)))</f>
        <v>0.05</v>
      </c>
      <c r="Z561" s="10">
        <f>Table1[[#This Row],[Sales Values]]*(1-Table1[[#This Row],[Discount]])</f>
        <v>2940.6299999999997</v>
      </c>
      <c r="AA561" s="10">
        <f>Table1[[#This Row],[Sales Values]]+(Table1[[#This Row],[Sales Values]]*1.05%)</f>
        <v>3127.9016999999994</v>
      </c>
      <c r="AB561" s="10">
        <f>Table1[[#This Row],[Sales Values]]*1.05</f>
        <v>3250.1699999999996</v>
      </c>
      <c r="AC561" s="10" t="str">
        <f t="shared" si="44"/>
        <v>Hyperwotsit</v>
      </c>
      <c r="AD561" t="s">
        <v>20</v>
      </c>
    </row>
    <row r="562" spans="1:30" x14ac:dyDescent="0.3">
      <c r="A562">
        <v>1966</v>
      </c>
      <c r="B562" t="s">
        <v>1363</v>
      </c>
      <c r="C562" t="s">
        <v>581</v>
      </c>
      <c r="D562" t="s">
        <v>28</v>
      </c>
      <c r="E562" t="s">
        <v>29</v>
      </c>
      <c r="F562">
        <v>60</v>
      </c>
      <c r="G562" t="s">
        <v>5514</v>
      </c>
      <c r="H562" t="s">
        <v>924</v>
      </c>
      <c r="I562" t="s">
        <v>32</v>
      </c>
      <c r="J562" s="8">
        <v>44152</v>
      </c>
      <c r="K562" s="6" t="str">
        <f t="shared" si="40"/>
        <v>2020</v>
      </c>
      <c r="L562" s="6" t="str">
        <f t="shared" si="41"/>
        <v>Nov</v>
      </c>
      <c r="M562">
        <v>66</v>
      </c>
      <c r="N562" s="10">
        <f t="shared" si="42"/>
        <v>3.49</v>
      </c>
      <c r="O562">
        <f t="shared" si="43"/>
        <v>20</v>
      </c>
      <c r="P562">
        <v>0.5</v>
      </c>
      <c r="Q562" s="12">
        <f>Table1[[#This Row],[Quantity]]*Table1[[#This Row],[Case Size]]</f>
        <v>1320</v>
      </c>
      <c r="R562" s="10">
        <f>Table1[[#This Row],[ Sales Volume]]*Table1[[#This Row],[Cost]]</f>
        <v>4606.8</v>
      </c>
      <c r="S562" s="10">
        <f>Table1[[#This Row],[Sales Values]]-(Table1[[#This Row],[Sales Values]]*0.25)</f>
        <v>3455.1000000000004</v>
      </c>
      <c r="T562" s="10">
        <f>Table1[[#This Row],[Manufacturing Cost]]-Table1[[#This Row],[Delivery Cost]]</f>
        <v>3422.1000000000004</v>
      </c>
      <c r="U562" s="10">
        <f>Table1[[#This Row],[Quantity]]*Table1[[#This Row],[Delivery]]</f>
        <v>33</v>
      </c>
      <c r="V562" s="10">
        <f>Table1[[#This Row],[Sales Values]]-Table1[[#This Row],[Manufacturing Cost]]</f>
        <v>1151.6999999999998</v>
      </c>
      <c r="W562" s="13">
        <f>Table1[[#This Row],[Profit]]/Table1[[#This Row],[Sales Values]]</f>
        <v>0.24999999999999994</v>
      </c>
      <c r="X562" s="10">
        <v>14.95</v>
      </c>
      <c r="Y562" s="14">
        <f>IF(AND(Table1[[#This Row],[Quantity]]&gt;20,Table1[[#This Row],[Quantity]]&lt;=50),3%,IF(AND(Table1[[#This Row],[Quantity]]&gt;50,Table1[[#This Row],[Quantity]]&lt;=100),5%,IF(Table1[[#This Row],[Quantity]]&gt;100,7%,0)))</f>
        <v>0.05</v>
      </c>
      <c r="Z562" s="10">
        <f>Table1[[#This Row],[Sales Values]]*(1-Table1[[#This Row],[Discount]])</f>
        <v>4376.46</v>
      </c>
      <c r="AA562" s="10">
        <f>Table1[[#This Row],[Sales Values]]+(Table1[[#This Row],[Sales Values]]*1.05%)</f>
        <v>4655.1714000000002</v>
      </c>
      <c r="AB562" s="10">
        <f>Table1[[#This Row],[Sales Values]]*1.05</f>
        <v>4837.1400000000003</v>
      </c>
      <c r="AC562" s="10" t="str">
        <f t="shared" si="44"/>
        <v>Superwossname</v>
      </c>
      <c r="AD562" t="s">
        <v>101</v>
      </c>
    </row>
    <row r="563" spans="1:30" x14ac:dyDescent="0.3">
      <c r="A563">
        <v>1968</v>
      </c>
      <c r="B563" t="s">
        <v>5515</v>
      </c>
      <c r="C563" t="s">
        <v>2010</v>
      </c>
      <c r="D563" t="s">
        <v>28</v>
      </c>
      <c r="E563" t="s">
        <v>29</v>
      </c>
      <c r="F563">
        <v>60</v>
      </c>
      <c r="G563" t="s">
        <v>5516</v>
      </c>
      <c r="H563" t="s">
        <v>1232</v>
      </c>
      <c r="I563" t="s">
        <v>1233</v>
      </c>
      <c r="J563" s="8">
        <v>43873</v>
      </c>
      <c r="K563" s="6" t="str">
        <f t="shared" si="40"/>
        <v>2020</v>
      </c>
      <c r="L563" s="6" t="str">
        <f t="shared" si="41"/>
        <v>Feb</v>
      </c>
      <c r="M563">
        <v>10</v>
      </c>
      <c r="N563" s="10">
        <f t="shared" si="42"/>
        <v>1.89</v>
      </c>
      <c r="O563">
        <f t="shared" si="43"/>
        <v>18</v>
      </c>
      <c r="P563">
        <v>0.5</v>
      </c>
      <c r="Q563" s="12">
        <f>Table1[[#This Row],[Quantity]]*Table1[[#This Row],[Case Size]]</f>
        <v>180</v>
      </c>
      <c r="R563" s="10">
        <f>Table1[[#This Row],[ Sales Volume]]*Table1[[#This Row],[Cost]]</f>
        <v>340.2</v>
      </c>
      <c r="S563" s="10">
        <f>Table1[[#This Row],[Sales Values]]-(Table1[[#This Row],[Sales Values]]*0.25)</f>
        <v>255.14999999999998</v>
      </c>
      <c r="T563" s="10">
        <f>Table1[[#This Row],[Manufacturing Cost]]-Table1[[#This Row],[Delivery Cost]]</f>
        <v>250.14999999999998</v>
      </c>
      <c r="U563" s="10">
        <f>Table1[[#This Row],[Quantity]]*Table1[[#This Row],[Delivery]]</f>
        <v>5</v>
      </c>
      <c r="V563" s="10">
        <f>Table1[[#This Row],[Sales Values]]-Table1[[#This Row],[Manufacturing Cost]]</f>
        <v>85.050000000000011</v>
      </c>
      <c r="W563" s="13">
        <f>Table1[[#This Row],[Profit]]/Table1[[#This Row],[Sales Values]]</f>
        <v>0.25000000000000006</v>
      </c>
      <c r="X563" s="10">
        <v>14.95</v>
      </c>
      <c r="Y563" s="14">
        <f>IF(AND(Table1[[#This Row],[Quantity]]&gt;20,Table1[[#This Row],[Quantity]]&lt;=50),3%,IF(AND(Table1[[#This Row],[Quantity]]&gt;50,Table1[[#This Row],[Quantity]]&lt;=100),5%,IF(Table1[[#This Row],[Quantity]]&gt;100,7%,0)))</f>
        <v>0</v>
      </c>
      <c r="Z563" s="10">
        <f>Table1[[#This Row],[Sales Values]]*(1-Table1[[#This Row],[Discount]])</f>
        <v>340.2</v>
      </c>
      <c r="AA563" s="10">
        <f>Table1[[#This Row],[Sales Values]]+(Table1[[#This Row],[Sales Values]]*1.05%)</f>
        <v>343.77209999999997</v>
      </c>
      <c r="AB563" s="10">
        <f>Table1[[#This Row],[Sales Values]]*1.05</f>
        <v>357.21</v>
      </c>
      <c r="AC563" s="10" t="str">
        <f t="shared" si="44"/>
        <v>Gigastuff</v>
      </c>
      <c r="AD563" t="s">
        <v>45</v>
      </c>
    </row>
    <row r="564" spans="1:30" x14ac:dyDescent="0.3">
      <c r="A564">
        <v>1969</v>
      </c>
      <c r="B564" t="s">
        <v>2253</v>
      </c>
      <c r="C564" t="s">
        <v>3362</v>
      </c>
      <c r="D564" t="s">
        <v>28</v>
      </c>
      <c r="E564" t="s">
        <v>29</v>
      </c>
      <c r="F564">
        <v>30</v>
      </c>
      <c r="G564" t="s">
        <v>5517</v>
      </c>
      <c r="H564" t="s">
        <v>2975</v>
      </c>
      <c r="I564" t="s">
        <v>146</v>
      </c>
      <c r="J564" s="8">
        <v>44544</v>
      </c>
      <c r="K564" s="6" t="str">
        <f t="shared" si="40"/>
        <v>2021</v>
      </c>
      <c r="L564" s="6" t="str">
        <f t="shared" si="41"/>
        <v>Dec</v>
      </c>
      <c r="M564">
        <v>5</v>
      </c>
      <c r="N564" s="10">
        <f t="shared" si="42"/>
        <v>2.0099999999999998</v>
      </c>
      <c r="O564">
        <f t="shared" si="43"/>
        <v>20</v>
      </c>
      <c r="P564">
        <v>0.5</v>
      </c>
      <c r="Q564" s="12">
        <f>Table1[[#This Row],[Quantity]]*Table1[[#This Row],[Case Size]]</f>
        <v>100</v>
      </c>
      <c r="R564" s="10">
        <f>Table1[[#This Row],[ Sales Volume]]*Table1[[#This Row],[Cost]]</f>
        <v>200.99999999999997</v>
      </c>
      <c r="S564" s="10">
        <f>Table1[[#This Row],[Sales Values]]-(Table1[[#This Row],[Sales Values]]*0.25)</f>
        <v>150.74999999999997</v>
      </c>
      <c r="T564" s="10">
        <f>Table1[[#This Row],[Manufacturing Cost]]-Table1[[#This Row],[Delivery Cost]]</f>
        <v>148.24999999999997</v>
      </c>
      <c r="U564" s="10">
        <f>Table1[[#This Row],[Quantity]]*Table1[[#This Row],[Delivery]]</f>
        <v>2.5</v>
      </c>
      <c r="V564" s="10">
        <f>Table1[[#This Row],[Sales Values]]-Table1[[#This Row],[Manufacturing Cost]]</f>
        <v>50.25</v>
      </c>
      <c r="W564" s="13">
        <f>Table1[[#This Row],[Profit]]/Table1[[#This Row],[Sales Values]]</f>
        <v>0.25000000000000006</v>
      </c>
      <c r="X564" s="10">
        <v>14.95</v>
      </c>
      <c r="Y564" s="14">
        <f>IF(AND(Table1[[#This Row],[Quantity]]&gt;20,Table1[[#This Row],[Quantity]]&lt;=50),3%,IF(AND(Table1[[#This Row],[Quantity]]&gt;50,Table1[[#This Row],[Quantity]]&lt;=100),5%,IF(Table1[[#This Row],[Quantity]]&gt;100,7%,0)))</f>
        <v>0</v>
      </c>
      <c r="Z564" s="10">
        <f>Table1[[#This Row],[Sales Values]]*(1-Table1[[#This Row],[Discount]])</f>
        <v>200.99999999999997</v>
      </c>
      <c r="AA564" s="10">
        <f>Table1[[#This Row],[Sales Values]]+(Table1[[#This Row],[Sales Values]]*1.05%)</f>
        <v>203.11049999999997</v>
      </c>
      <c r="AB564" s="10">
        <f>Table1[[#This Row],[Sales Values]]*1.05</f>
        <v>211.04999999999998</v>
      </c>
      <c r="AC564" s="10" t="str">
        <f t="shared" si="44"/>
        <v>Hyperwotsit</v>
      </c>
      <c r="AD564" t="s">
        <v>20</v>
      </c>
    </row>
    <row r="565" spans="1:30" x14ac:dyDescent="0.3">
      <c r="A565">
        <v>1970</v>
      </c>
      <c r="B565" t="s">
        <v>5518</v>
      </c>
      <c r="C565" t="s">
        <v>5519</v>
      </c>
      <c r="D565" t="s">
        <v>28</v>
      </c>
      <c r="E565" t="s">
        <v>29</v>
      </c>
      <c r="F565">
        <v>90</v>
      </c>
      <c r="G565" t="s">
        <v>5520</v>
      </c>
      <c r="H565" t="s">
        <v>5521</v>
      </c>
      <c r="I565" t="s">
        <v>25</v>
      </c>
      <c r="J565" s="8">
        <v>44175</v>
      </c>
      <c r="K565" s="6" t="str">
        <f t="shared" si="40"/>
        <v>2020</v>
      </c>
      <c r="L565" s="6" t="str">
        <f t="shared" si="41"/>
        <v>Dec</v>
      </c>
      <c r="M565">
        <v>26</v>
      </c>
      <c r="N565" s="10">
        <f t="shared" si="42"/>
        <v>2.0099999999999998</v>
      </c>
      <c r="O565">
        <f t="shared" si="43"/>
        <v>20</v>
      </c>
      <c r="P565">
        <v>0.5</v>
      </c>
      <c r="Q565" s="12">
        <f>Table1[[#This Row],[Quantity]]*Table1[[#This Row],[Case Size]]</f>
        <v>520</v>
      </c>
      <c r="R565" s="10">
        <f>Table1[[#This Row],[ Sales Volume]]*Table1[[#This Row],[Cost]]</f>
        <v>1045.1999999999998</v>
      </c>
      <c r="S565" s="10">
        <f>Table1[[#This Row],[Sales Values]]-(Table1[[#This Row],[Sales Values]]*0.25)</f>
        <v>783.89999999999986</v>
      </c>
      <c r="T565" s="10">
        <f>Table1[[#This Row],[Manufacturing Cost]]-Table1[[#This Row],[Delivery Cost]]</f>
        <v>770.89999999999986</v>
      </c>
      <c r="U565" s="10">
        <f>Table1[[#This Row],[Quantity]]*Table1[[#This Row],[Delivery]]</f>
        <v>13</v>
      </c>
      <c r="V565" s="10">
        <f>Table1[[#This Row],[Sales Values]]-Table1[[#This Row],[Manufacturing Cost]]</f>
        <v>261.29999999999995</v>
      </c>
      <c r="W565" s="13">
        <f>Table1[[#This Row],[Profit]]/Table1[[#This Row],[Sales Values]]</f>
        <v>0.25</v>
      </c>
      <c r="X565" s="10">
        <v>14.95</v>
      </c>
      <c r="Y565" s="14">
        <f>IF(AND(Table1[[#This Row],[Quantity]]&gt;20,Table1[[#This Row],[Quantity]]&lt;=50),3%,IF(AND(Table1[[#This Row],[Quantity]]&gt;50,Table1[[#This Row],[Quantity]]&lt;=100),5%,IF(Table1[[#This Row],[Quantity]]&gt;100,7%,0)))</f>
        <v>0.03</v>
      </c>
      <c r="Z565" s="10">
        <f>Table1[[#This Row],[Sales Values]]*(1-Table1[[#This Row],[Discount]])</f>
        <v>1013.8439999999998</v>
      </c>
      <c r="AA565" s="10">
        <f>Table1[[#This Row],[Sales Values]]+(Table1[[#This Row],[Sales Values]]*1.05%)</f>
        <v>1056.1745999999998</v>
      </c>
      <c r="AB565" s="10">
        <f>Table1[[#This Row],[Sales Values]]*1.05</f>
        <v>1097.4599999999998</v>
      </c>
      <c r="AC565" s="10" t="str">
        <f t="shared" si="44"/>
        <v>Hyperwotsit</v>
      </c>
      <c r="AD565" t="s">
        <v>20</v>
      </c>
    </row>
    <row r="566" spans="1:30" x14ac:dyDescent="0.3">
      <c r="A566">
        <v>1973</v>
      </c>
      <c r="B566" t="s">
        <v>5525</v>
      </c>
      <c r="C566" t="s">
        <v>5526</v>
      </c>
      <c r="D566" t="s">
        <v>15</v>
      </c>
      <c r="E566" t="s">
        <v>16</v>
      </c>
      <c r="F566">
        <v>90</v>
      </c>
      <c r="G566" t="s">
        <v>5527</v>
      </c>
      <c r="H566" t="s">
        <v>1052</v>
      </c>
      <c r="I566" t="s">
        <v>32</v>
      </c>
      <c r="J566" s="8">
        <v>44267</v>
      </c>
      <c r="K566" s="6" t="str">
        <f t="shared" si="40"/>
        <v>2021</v>
      </c>
      <c r="L566" s="6" t="str">
        <f t="shared" si="41"/>
        <v>Mar</v>
      </c>
      <c r="M566">
        <v>94</v>
      </c>
      <c r="N566" s="10">
        <f t="shared" si="42"/>
        <v>2.0099999999999998</v>
      </c>
      <c r="O566">
        <f t="shared" si="43"/>
        <v>20</v>
      </c>
      <c r="P566">
        <v>0.5</v>
      </c>
      <c r="Q566" s="12">
        <f>Table1[[#This Row],[Quantity]]*Table1[[#This Row],[Case Size]]</f>
        <v>1880</v>
      </c>
      <c r="R566" s="10">
        <f>Table1[[#This Row],[ Sales Volume]]*Table1[[#This Row],[Cost]]</f>
        <v>3778.7999999999997</v>
      </c>
      <c r="S566" s="10">
        <f>Table1[[#This Row],[Sales Values]]-(Table1[[#This Row],[Sales Values]]*0.25)</f>
        <v>2834.1</v>
      </c>
      <c r="T566" s="10">
        <f>Table1[[#This Row],[Manufacturing Cost]]-Table1[[#This Row],[Delivery Cost]]</f>
        <v>2787.1</v>
      </c>
      <c r="U566" s="10">
        <f>Table1[[#This Row],[Quantity]]*Table1[[#This Row],[Delivery]]</f>
        <v>47</v>
      </c>
      <c r="V566" s="10">
        <f>Table1[[#This Row],[Sales Values]]-Table1[[#This Row],[Manufacturing Cost]]</f>
        <v>944.69999999999982</v>
      </c>
      <c r="W566" s="13">
        <f>Table1[[#This Row],[Profit]]/Table1[[#This Row],[Sales Values]]</f>
        <v>0.24999999999999997</v>
      </c>
      <c r="X566" s="10">
        <v>14.95</v>
      </c>
      <c r="Y566" s="14">
        <f>IF(AND(Table1[[#This Row],[Quantity]]&gt;20,Table1[[#This Row],[Quantity]]&lt;=50),3%,IF(AND(Table1[[#This Row],[Quantity]]&gt;50,Table1[[#This Row],[Quantity]]&lt;=100),5%,IF(Table1[[#This Row],[Quantity]]&gt;100,7%,0)))</f>
        <v>0.05</v>
      </c>
      <c r="Z566" s="10">
        <f>Table1[[#This Row],[Sales Values]]*(1-Table1[[#This Row],[Discount]])</f>
        <v>3589.8599999999997</v>
      </c>
      <c r="AA566" s="10">
        <f>Table1[[#This Row],[Sales Values]]+(Table1[[#This Row],[Sales Values]]*1.05%)</f>
        <v>3818.4773999999998</v>
      </c>
      <c r="AB566" s="10">
        <f>Table1[[#This Row],[Sales Values]]*1.05</f>
        <v>3967.74</v>
      </c>
      <c r="AC566" s="10" t="str">
        <f t="shared" si="44"/>
        <v>Hyperwotsit</v>
      </c>
      <c r="AD566" t="s">
        <v>20</v>
      </c>
    </row>
    <row r="567" spans="1:30" x14ac:dyDescent="0.3">
      <c r="A567">
        <v>1976</v>
      </c>
      <c r="B567" t="s">
        <v>5530</v>
      </c>
      <c r="C567" t="s">
        <v>131</v>
      </c>
      <c r="D567" t="s">
        <v>51</v>
      </c>
      <c r="E567" t="s">
        <v>16</v>
      </c>
      <c r="F567">
        <v>90</v>
      </c>
      <c r="G567" t="s">
        <v>5531</v>
      </c>
      <c r="H567" t="s">
        <v>2097</v>
      </c>
      <c r="I567" t="s">
        <v>178</v>
      </c>
      <c r="J567" s="8">
        <v>44061</v>
      </c>
      <c r="K567" s="6" t="str">
        <f t="shared" si="40"/>
        <v>2020</v>
      </c>
      <c r="L567" s="6" t="str">
        <f t="shared" si="41"/>
        <v>Aug</v>
      </c>
      <c r="M567">
        <v>61</v>
      </c>
      <c r="N567" s="10">
        <f t="shared" si="42"/>
        <v>3.49</v>
      </c>
      <c r="O567">
        <f t="shared" si="43"/>
        <v>20</v>
      </c>
      <c r="P567">
        <v>0.5</v>
      </c>
      <c r="Q567" s="12">
        <f>Table1[[#This Row],[Quantity]]*Table1[[#This Row],[Case Size]]</f>
        <v>1220</v>
      </c>
      <c r="R567" s="10">
        <f>Table1[[#This Row],[ Sales Volume]]*Table1[[#This Row],[Cost]]</f>
        <v>4257.8</v>
      </c>
      <c r="S567" s="10">
        <f>Table1[[#This Row],[Sales Values]]-(Table1[[#This Row],[Sales Values]]*0.25)</f>
        <v>3193.3500000000004</v>
      </c>
      <c r="T567" s="10">
        <f>Table1[[#This Row],[Manufacturing Cost]]-Table1[[#This Row],[Delivery Cost]]</f>
        <v>3162.8500000000004</v>
      </c>
      <c r="U567" s="10">
        <f>Table1[[#This Row],[Quantity]]*Table1[[#This Row],[Delivery]]</f>
        <v>30.5</v>
      </c>
      <c r="V567" s="10">
        <f>Table1[[#This Row],[Sales Values]]-Table1[[#This Row],[Manufacturing Cost]]</f>
        <v>1064.4499999999998</v>
      </c>
      <c r="W567" s="13">
        <f>Table1[[#This Row],[Profit]]/Table1[[#This Row],[Sales Values]]</f>
        <v>0.24999999999999994</v>
      </c>
      <c r="X567" s="10">
        <v>14.95</v>
      </c>
      <c r="Y567" s="14">
        <f>IF(AND(Table1[[#This Row],[Quantity]]&gt;20,Table1[[#This Row],[Quantity]]&lt;=50),3%,IF(AND(Table1[[#This Row],[Quantity]]&gt;50,Table1[[#This Row],[Quantity]]&lt;=100),5%,IF(Table1[[#This Row],[Quantity]]&gt;100,7%,0)))</f>
        <v>0.05</v>
      </c>
      <c r="Z567" s="10">
        <f>Table1[[#This Row],[Sales Values]]*(1-Table1[[#This Row],[Discount]])</f>
        <v>4044.91</v>
      </c>
      <c r="AA567" s="10">
        <f>Table1[[#This Row],[Sales Values]]+(Table1[[#This Row],[Sales Values]]*1.05%)</f>
        <v>4302.5069000000003</v>
      </c>
      <c r="AB567" s="10">
        <f>Table1[[#This Row],[Sales Values]]*1.05</f>
        <v>4470.6900000000005</v>
      </c>
      <c r="AC567" s="10" t="str">
        <f t="shared" si="44"/>
        <v>Superwossname</v>
      </c>
      <c r="AD567" t="s">
        <v>101</v>
      </c>
    </row>
    <row r="568" spans="1:30" x14ac:dyDescent="0.3">
      <c r="A568">
        <v>1977</v>
      </c>
      <c r="B568" t="s">
        <v>5317</v>
      </c>
      <c r="C568" t="s">
        <v>5442</v>
      </c>
      <c r="D568" t="s">
        <v>41</v>
      </c>
      <c r="E568" t="s">
        <v>16</v>
      </c>
      <c r="F568">
        <v>60</v>
      </c>
      <c r="G568" t="s">
        <v>5532</v>
      </c>
      <c r="H568" t="s">
        <v>678</v>
      </c>
      <c r="I568" t="s">
        <v>32</v>
      </c>
      <c r="J568" s="8">
        <v>44521</v>
      </c>
      <c r="K568" s="6" t="str">
        <f t="shared" si="40"/>
        <v>2021</v>
      </c>
      <c r="L568" s="6" t="str">
        <f t="shared" si="41"/>
        <v>Nov</v>
      </c>
      <c r="M568">
        <v>3</v>
      </c>
      <c r="N568" s="10">
        <f t="shared" si="42"/>
        <v>3.49</v>
      </c>
      <c r="O568">
        <f t="shared" si="43"/>
        <v>20</v>
      </c>
      <c r="P568">
        <v>0.5</v>
      </c>
      <c r="Q568" s="12">
        <f>Table1[[#This Row],[Quantity]]*Table1[[#This Row],[Case Size]]</f>
        <v>60</v>
      </c>
      <c r="R568" s="10">
        <f>Table1[[#This Row],[ Sales Volume]]*Table1[[#This Row],[Cost]]</f>
        <v>209.4</v>
      </c>
      <c r="S568" s="10">
        <f>Table1[[#This Row],[Sales Values]]-(Table1[[#This Row],[Sales Values]]*0.25)</f>
        <v>157.05000000000001</v>
      </c>
      <c r="T568" s="10">
        <f>Table1[[#This Row],[Manufacturing Cost]]-Table1[[#This Row],[Delivery Cost]]</f>
        <v>155.55000000000001</v>
      </c>
      <c r="U568" s="10">
        <f>Table1[[#This Row],[Quantity]]*Table1[[#This Row],[Delivery]]</f>
        <v>1.5</v>
      </c>
      <c r="V568" s="10">
        <f>Table1[[#This Row],[Sales Values]]-Table1[[#This Row],[Manufacturing Cost]]</f>
        <v>52.349999999999994</v>
      </c>
      <c r="W568" s="13">
        <f>Table1[[#This Row],[Profit]]/Table1[[#This Row],[Sales Values]]</f>
        <v>0.24999999999999997</v>
      </c>
      <c r="X568" s="10">
        <v>14.95</v>
      </c>
      <c r="Y568" s="14">
        <f>IF(AND(Table1[[#This Row],[Quantity]]&gt;20,Table1[[#This Row],[Quantity]]&lt;=50),3%,IF(AND(Table1[[#This Row],[Quantity]]&gt;50,Table1[[#This Row],[Quantity]]&lt;=100),5%,IF(Table1[[#This Row],[Quantity]]&gt;100,7%,0)))</f>
        <v>0</v>
      </c>
      <c r="Z568" s="10">
        <f>Table1[[#This Row],[Sales Values]]*(1-Table1[[#This Row],[Discount]])</f>
        <v>209.4</v>
      </c>
      <c r="AA568" s="10">
        <f>Table1[[#This Row],[Sales Values]]+(Table1[[#This Row],[Sales Values]]*1.05%)</f>
        <v>211.59870000000001</v>
      </c>
      <c r="AB568" s="10">
        <f>Table1[[#This Row],[Sales Values]]*1.05</f>
        <v>219.87</v>
      </c>
      <c r="AC568" s="10" t="str">
        <f t="shared" si="44"/>
        <v>Superwossname</v>
      </c>
      <c r="AD568" t="s">
        <v>101</v>
      </c>
    </row>
    <row r="569" spans="1:30" x14ac:dyDescent="0.3">
      <c r="A569">
        <v>1979</v>
      </c>
      <c r="B569" t="s">
        <v>3963</v>
      </c>
      <c r="C569" t="s">
        <v>5534</v>
      </c>
      <c r="D569" t="s">
        <v>41</v>
      </c>
      <c r="E569" t="s">
        <v>16</v>
      </c>
      <c r="F569">
        <v>60</v>
      </c>
      <c r="G569" t="s">
        <v>5535</v>
      </c>
      <c r="H569" t="s">
        <v>5536</v>
      </c>
      <c r="I569" t="s">
        <v>886</v>
      </c>
      <c r="J569" s="8">
        <v>43855</v>
      </c>
      <c r="K569" s="6" t="str">
        <f t="shared" si="40"/>
        <v>2020</v>
      </c>
      <c r="L569" s="6" t="str">
        <f t="shared" si="41"/>
        <v>Jan</v>
      </c>
      <c r="M569">
        <v>54</v>
      </c>
      <c r="N569" s="10">
        <f t="shared" si="42"/>
        <v>3.49</v>
      </c>
      <c r="O569">
        <f t="shared" si="43"/>
        <v>20</v>
      </c>
      <c r="P569">
        <v>0.5</v>
      </c>
      <c r="Q569" s="12">
        <f>Table1[[#This Row],[Quantity]]*Table1[[#This Row],[Case Size]]</f>
        <v>1080</v>
      </c>
      <c r="R569" s="10">
        <f>Table1[[#This Row],[ Sales Volume]]*Table1[[#This Row],[Cost]]</f>
        <v>3769.2000000000003</v>
      </c>
      <c r="S569" s="10">
        <f>Table1[[#This Row],[Sales Values]]-(Table1[[#This Row],[Sales Values]]*0.25)</f>
        <v>2826.9</v>
      </c>
      <c r="T569" s="10">
        <f>Table1[[#This Row],[Manufacturing Cost]]-Table1[[#This Row],[Delivery Cost]]</f>
        <v>2799.9</v>
      </c>
      <c r="U569" s="10">
        <f>Table1[[#This Row],[Quantity]]*Table1[[#This Row],[Delivery]]</f>
        <v>27</v>
      </c>
      <c r="V569" s="10">
        <f>Table1[[#This Row],[Sales Values]]-Table1[[#This Row],[Manufacturing Cost]]</f>
        <v>942.30000000000018</v>
      </c>
      <c r="W569" s="13">
        <f>Table1[[#This Row],[Profit]]/Table1[[#This Row],[Sales Values]]</f>
        <v>0.25000000000000006</v>
      </c>
      <c r="X569" s="10">
        <v>14.95</v>
      </c>
      <c r="Y569" s="14">
        <f>IF(AND(Table1[[#This Row],[Quantity]]&gt;20,Table1[[#This Row],[Quantity]]&lt;=50),3%,IF(AND(Table1[[#This Row],[Quantity]]&gt;50,Table1[[#This Row],[Quantity]]&lt;=100),5%,IF(Table1[[#This Row],[Quantity]]&gt;100,7%,0)))</f>
        <v>0.05</v>
      </c>
      <c r="Z569" s="10">
        <f>Table1[[#This Row],[Sales Values]]*(1-Table1[[#This Row],[Discount]])</f>
        <v>3580.7400000000002</v>
      </c>
      <c r="AA569" s="10">
        <f>Table1[[#This Row],[Sales Values]]+(Table1[[#This Row],[Sales Values]]*1.05%)</f>
        <v>3808.7766000000001</v>
      </c>
      <c r="AB569" s="10">
        <f>Table1[[#This Row],[Sales Values]]*1.05</f>
        <v>3957.6600000000003</v>
      </c>
      <c r="AC569" s="10" t="str">
        <f t="shared" si="44"/>
        <v>Superwossname</v>
      </c>
      <c r="AD569" t="s">
        <v>101</v>
      </c>
    </row>
    <row r="570" spans="1:30" x14ac:dyDescent="0.3">
      <c r="A570">
        <v>1981</v>
      </c>
      <c r="B570" t="s">
        <v>5539</v>
      </c>
      <c r="C570" t="s">
        <v>825</v>
      </c>
      <c r="D570" t="s">
        <v>15</v>
      </c>
      <c r="E570" t="s">
        <v>16</v>
      </c>
      <c r="F570">
        <v>30</v>
      </c>
      <c r="G570" t="s">
        <v>14321</v>
      </c>
      <c r="H570" t="s">
        <v>1888</v>
      </c>
      <c r="I570" t="s">
        <v>1889</v>
      </c>
      <c r="J570" s="8">
        <v>44639</v>
      </c>
      <c r="K570" s="6" t="str">
        <f t="shared" si="40"/>
        <v>2022</v>
      </c>
      <c r="L570" s="6" t="str">
        <f t="shared" si="41"/>
        <v>Mar</v>
      </c>
      <c r="M570">
        <v>25</v>
      </c>
      <c r="N570" s="10">
        <f t="shared" si="42"/>
        <v>2.0099999999999998</v>
      </c>
      <c r="O570">
        <f t="shared" si="43"/>
        <v>20</v>
      </c>
      <c r="P570">
        <v>0.5</v>
      </c>
      <c r="Q570" s="11">
        <f>Table1[[#This Row],[Quantity]]*Table1[[#This Row],[Case Size]]</f>
        <v>500</v>
      </c>
      <c r="R570" s="10">
        <f>Table1[[#This Row],[ Sales Volume]]*Table1[[#This Row],[Cost]]</f>
        <v>1004.9999999999999</v>
      </c>
      <c r="S570" s="10">
        <f>Table1[[#This Row],[Sales Values]]-(Table1[[#This Row],[Sales Values]]*0.25)</f>
        <v>753.74999999999989</v>
      </c>
      <c r="T570" s="10">
        <f>Table1[[#This Row],[Manufacturing Cost]]-Table1[[#This Row],[Delivery Cost]]</f>
        <v>741.24999999999989</v>
      </c>
      <c r="U570" s="10">
        <f>Table1[[#This Row],[Quantity]]*Table1[[#This Row],[Delivery]]</f>
        <v>12.5</v>
      </c>
      <c r="V570" s="10">
        <f>Table1[[#This Row],[Sales Values]]-Table1[[#This Row],[Manufacturing Cost]]</f>
        <v>251.25</v>
      </c>
      <c r="W570" s="13">
        <f>Table1[[#This Row],[Profit]]/Table1[[#This Row],[Sales Values]]</f>
        <v>0.25000000000000006</v>
      </c>
      <c r="X570" s="10">
        <v>14.95</v>
      </c>
      <c r="Y570" s="14">
        <f>IF(AND(Table1[[#This Row],[Quantity]]&gt;20,Table1[[#This Row],[Quantity]]&lt;=50),3%,IF(AND(Table1[[#This Row],[Quantity]]&gt;50,Table1[[#This Row],[Quantity]]&lt;=100),5%,IF(Table1[[#This Row],[Quantity]]&gt;100,7%,0)))</f>
        <v>0.03</v>
      </c>
      <c r="Z570" s="10">
        <f>Table1[[#This Row],[Sales Values]]*(1-Table1[[#This Row],[Discount]])</f>
        <v>974.84999999999991</v>
      </c>
      <c r="AA570" s="10">
        <f>Table1[[#This Row],[Sales Values]]+(Table1[[#This Row],[Sales Values]]*1.05%)</f>
        <v>1015.5524999999999</v>
      </c>
      <c r="AB570" s="10">
        <f>Table1[[#This Row],[Sales Values]]*1.05</f>
        <v>1055.25</v>
      </c>
      <c r="AC570" s="10" t="str">
        <f t="shared" si="44"/>
        <v>Hyperwotsit</v>
      </c>
      <c r="AD570" t="s">
        <v>20</v>
      </c>
    </row>
    <row r="571" spans="1:30" x14ac:dyDescent="0.3">
      <c r="A571">
        <v>1988</v>
      </c>
      <c r="B571" t="s">
        <v>5553</v>
      </c>
      <c r="C571" t="s">
        <v>5554</v>
      </c>
      <c r="D571" t="s">
        <v>15</v>
      </c>
      <c r="E571" t="s">
        <v>16</v>
      </c>
      <c r="F571">
        <v>60</v>
      </c>
      <c r="G571" t="s">
        <v>14547</v>
      </c>
      <c r="H571" t="s">
        <v>4598</v>
      </c>
      <c r="I571" t="s">
        <v>187</v>
      </c>
      <c r="J571" s="8">
        <v>44524</v>
      </c>
      <c r="K571" s="6" t="str">
        <f t="shared" si="40"/>
        <v>2021</v>
      </c>
      <c r="L571" s="6" t="str">
        <f t="shared" si="41"/>
        <v>Nov</v>
      </c>
      <c r="M571">
        <v>3</v>
      </c>
      <c r="N571" s="10">
        <f t="shared" si="42"/>
        <v>1.89</v>
      </c>
      <c r="O571">
        <f t="shared" si="43"/>
        <v>18</v>
      </c>
      <c r="P571">
        <v>0.5</v>
      </c>
      <c r="Q571" s="12">
        <f>Table1[[#This Row],[Quantity]]*Table1[[#This Row],[Case Size]]</f>
        <v>54</v>
      </c>
      <c r="R571" s="10">
        <f>Table1[[#This Row],[ Sales Volume]]*Table1[[#This Row],[Cost]]</f>
        <v>102.05999999999999</v>
      </c>
      <c r="S571" s="10">
        <f>Table1[[#This Row],[Sales Values]]-(Table1[[#This Row],[Sales Values]]*0.25)</f>
        <v>76.544999999999987</v>
      </c>
      <c r="T571" s="10">
        <f>Table1[[#This Row],[Manufacturing Cost]]-Table1[[#This Row],[Delivery Cost]]</f>
        <v>75.044999999999987</v>
      </c>
      <c r="U571" s="10">
        <f>Table1[[#This Row],[Quantity]]*Table1[[#This Row],[Delivery]]</f>
        <v>1.5</v>
      </c>
      <c r="V571" s="10">
        <f>Table1[[#This Row],[Sales Values]]-Table1[[#This Row],[Manufacturing Cost]]</f>
        <v>25.515000000000001</v>
      </c>
      <c r="W571" s="13">
        <f>Table1[[#This Row],[Profit]]/Table1[[#This Row],[Sales Values]]</f>
        <v>0.25000000000000006</v>
      </c>
      <c r="X571" s="10">
        <v>14.95</v>
      </c>
      <c r="Y571" s="14">
        <f>IF(AND(Table1[[#This Row],[Quantity]]&gt;20,Table1[[#This Row],[Quantity]]&lt;=50),3%,IF(AND(Table1[[#This Row],[Quantity]]&gt;50,Table1[[#This Row],[Quantity]]&lt;=100),5%,IF(Table1[[#This Row],[Quantity]]&gt;100,7%,0)))</f>
        <v>0</v>
      </c>
      <c r="Z571" s="10">
        <f>Table1[[#This Row],[Sales Values]]*(1-Table1[[#This Row],[Discount]])</f>
        <v>102.05999999999999</v>
      </c>
      <c r="AA571" s="10">
        <f>Table1[[#This Row],[Sales Values]]+(Table1[[#This Row],[Sales Values]]*1.05%)</f>
        <v>103.13162999999999</v>
      </c>
      <c r="AB571" s="10">
        <f>Table1[[#This Row],[Sales Values]]*1.05</f>
        <v>107.163</v>
      </c>
      <c r="AC571" s="10" t="str">
        <f t="shared" si="44"/>
        <v>Gigastuff</v>
      </c>
      <c r="AD571" t="s">
        <v>45</v>
      </c>
    </row>
    <row r="572" spans="1:30" x14ac:dyDescent="0.3">
      <c r="A572">
        <v>1994</v>
      </c>
      <c r="B572" t="s">
        <v>5564</v>
      </c>
      <c r="C572" t="s">
        <v>5565</v>
      </c>
      <c r="D572" t="s">
        <v>15</v>
      </c>
      <c r="E572" t="s">
        <v>16</v>
      </c>
      <c r="F572">
        <v>60</v>
      </c>
      <c r="G572" t="s">
        <v>14550</v>
      </c>
      <c r="H572" t="s">
        <v>195</v>
      </c>
      <c r="I572" t="s">
        <v>187</v>
      </c>
      <c r="J572" s="8">
        <v>44228</v>
      </c>
      <c r="K572" s="6" t="str">
        <f t="shared" si="40"/>
        <v>2021</v>
      </c>
      <c r="L572" s="6" t="str">
        <f t="shared" si="41"/>
        <v>Feb</v>
      </c>
      <c r="M572">
        <v>25</v>
      </c>
      <c r="N572" s="10">
        <f t="shared" si="42"/>
        <v>3.49</v>
      </c>
      <c r="O572">
        <f t="shared" si="43"/>
        <v>20</v>
      </c>
      <c r="P572">
        <v>0.5</v>
      </c>
      <c r="Q572" s="12">
        <f>Table1[[#This Row],[Quantity]]*Table1[[#This Row],[Case Size]]</f>
        <v>500</v>
      </c>
      <c r="R572" s="10">
        <f>Table1[[#This Row],[ Sales Volume]]*Table1[[#This Row],[Cost]]</f>
        <v>1745</v>
      </c>
      <c r="S572" s="10">
        <f>Table1[[#This Row],[Sales Values]]-(Table1[[#This Row],[Sales Values]]*0.25)</f>
        <v>1308.75</v>
      </c>
      <c r="T572" s="10">
        <f>Table1[[#This Row],[Manufacturing Cost]]-Table1[[#This Row],[Delivery Cost]]</f>
        <v>1296.25</v>
      </c>
      <c r="U572" s="10">
        <f>Table1[[#This Row],[Quantity]]*Table1[[#This Row],[Delivery]]</f>
        <v>12.5</v>
      </c>
      <c r="V572" s="10">
        <f>Table1[[#This Row],[Sales Values]]-Table1[[#This Row],[Manufacturing Cost]]</f>
        <v>436.25</v>
      </c>
      <c r="W572" s="13">
        <f>Table1[[#This Row],[Profit]]/Table1[[#This Row],[Sales Values]]</f>
        <v>0.25</v>
      </c>
      <c r="X572" s="10">
        <v>14.95</v>
      </c>
      <c r="Y572" s="14">
        <f>IF(AND(Table1[[#This Row],[Quantity]]&gt;20,Table1[[#This Row],[Quantity]]&lt;=50),3%,IF(AND(Table1[[#This Row],[Quantity]]&gt;50,Table1[[#This Row],[Quantity]]&lt;=100),5%,IF(Table1[[#This Row],[Quantity]]&gt;100,7%,0)))</f>
        <v>0.03</v>
      </c>
      <c r="Z572" s="10">
        <f>Table1[[#This Row],[Sales Values]]*(1-Table1[[#This Row],[Discount]])</f>
        <v>1692.6499999999999</v>
      </c>
      <c r="AA572" s="10">
        <f>Table1[[#This Row],[Sales Values]]+(Table1[[#This Row],[Sales Values]]*1.05%)</f>
        <v>1763.3225</v>
      </c>
      <c r="AB572" s="10">
        <f>Table1[[#This Row],[Sales Values]]*1.05</f>
        <v>1832.25</v>
      </c>
      <c r="AC572" s="10" t="str">
        <f t="shared" si="44"/>
        <v>Superwossname</v>
      </c>
      <c r="AD572" t="s">
        <v>101</v>
      </c>
    </row>
    <row r="573" spans="1:30" x14ac:dyDescent="0.3">
      <c r="A573">
        <v>1998</v>
      </c>
      <c r="B573" t="s">
        <v>5573</v>
      </c>
      <c r="C573" t="s">
        <v>2998</v>
      </c>
      <c r="D573" t="s">
        <v>51</v>
      </c>
      <c r="E573" t="s">
        <v>16</v>
      </c>
      <c r="F573">
        <v>60</v>
      </c>
      <c r="G573" t="s">
        <v>5574</v>
      </c>
      <c r="H573" t="s">
        <v>2243</v>
      </c>
      <c r="I573" t="s">
        <v>32</v>
      </c>
      <c r="J573" s="8">
        <v>44019</v>
      </c>
      <c r="K573" s="6" t="str">
        <f t="shared" si="40"/>
        <v>2020</v>
      </c>
      <c r="L573" s="6" t="str">
        <f t="shared" si="41"/>
        <v>Jul</v>
      </c>
      <c r="M573">
        <v>12</v>
      </c>
      <c r="N573" s="10">
        <f t="shared" si="42"/>
        <v>2.0099999999999998</v>
      </c>
      <c r="O573">
        <f t="shared" si="43"/>
        <v>20</v>
      </c>
      <c r="P573">
        <v>0.5</v>
      </c>
      <c r="Q573" s="12">
        <f>Table1[[#This Row],[Quantity]]*Table1[[#This Row],[Case Size]]</f>
        <v>240</v>
      </c>
      <c r="R573" s="10">
        <f>Table1[[#This Row],[ Sales Volume]]*Table1[[#This Row],[Cost]]</f>
        <v>482.4</v>
      </c>
      <c r="S573" s="10">
        <f>Table1[[#This Row],[Sales Values]]-(Table1[[#This Row],[Sales Values]]*0.25)</f>
        <v>361.79999999999995</v>
      </c>
      <c r="T573" s="10">
        <f>Table1[[#This Row],[Manufacturing Cost]]-Table1[[#This Row],[Delivery Cost]]</f>
        <v>355.79999999999995</v>
      </c>
      <c r="U573" s="10">
        <f>Table1[[#This Row],[Quantity]]*Table1[[#This Row],[Delivery]]</f>
        <v>6</v>
      </c>
      <c r="V573" s="10">
        <f>Table1[[#This Row],[Sales Values]]-Table1[[#This Row],[Manufacturing Cost]]</f>
        <v>120.60000000000002</v>
      </c>
      <c r="W573" s="13">
        <f>Table1[[#This Row],[Profit]]/Table1[[#This Row],[Sales Values]]</f>
        <v>0.25000000000000006</v>
      </c>
      <c r="X573" s="10">
        <v>14.95</v>
      </c>
      <c r="Y573" s="14">
        <f>IF(AND(Table1[[#This Row],[Quantity]]&gt;20,Table1[[#This Row],[Quantity]]&lt;=50),3%,IF(AND(Table1[[#This Row],[Quantity]]&gt;50,Table1[[#This Row],[Quantity]]&lt;=100),5%,IF(Table1[[#This Row],[Quantity]]&gt;100,7%,0)))</f>
        <v>0</v>
      </c>
      <c r="Z573" s="10">
        <f>Table1[[#This Row],[Sales Values]]*(1-Table1[[#This Row],[Discount]])</f>
        <v>482.4</v>
      </c>
      <c r="AA573" s="10">
        <f>Table1[[#This Row],[Sales Values]]+(Table1[[#This Row],[Sales Values]]*1.05%)</f>
        <v>487.46519999999998</v>
      </c>
      <c r="AB573" s="10">
        <f>Table1[[#This Row],[Sales Values]]*1.05</f>
        <v>506.52</v>
      </c>
      <c r="AC573" s="10" t="str">
        <f t="shared" si="44"/>
        <v>Hyperwotsit</v>
      </c>
      <c r="AD573" t="s">
        <v>20</v>
      </c>
    </row>
    <row r="574" spans="1:30" x14ac:dyDescent="0.3">
      <c r="A574">
        <v>2001</v>
      </c>
      <c r="B574" t="s">
        <v>1200</v>
      </c>
      <c r="C574" t="s">
        <v>5579</v>
      </c>
      <c r="D574" t="s">
        <v>117</v>
      </c>
      <c r="E574" t="s">
        <v>29</v>
      </c>
      <c r="F574">
        <v>60</v>
      </c>
      <c r="G574" t="s">
        <v>5580</v>
      </c>
      <c r="H574" t="s">
        <v>5581</v>
      </c>
      <c r="I574" t="s">
        <v>187</v>
      </c>
      <c r="J574" s="8">
        <v>44383</v>
      </c>
      <c r="K574" s="6" t="str">
        <f t="shared" si="40"/>
        <v>2021</v>
      </c>
      <c r="L574" s="6" t="str">
        <f t="shared" si="41"/>
        <v>Jul</v>
      </c>
      <c r="M574">
        <v>2</v>
      </c>
      <c r="N574" s="10">
        <f t="shared" si="42"/>
        <v>2.0099999999999998</v>
      </c>
      <c r="O574">
        <f t="shared" si="43"/>
        <v>20</v>
      </c>
      <c r="P574">
        <v>0.5</v>
      </c>
      <c r="Q574" s="12">
        <f>Table1[[#This Row],[Quantity]]*Table1[[#This Row],[Case Size]]</f>
        <v>40</v>
      </c>
      <c r="R574" s="10">
        <f>Table1[[#This Row],[ Sales Volume]]*Table1[[#This Row],[Cost]]</f>
        <v>80.399999999999991</v>
      </c>
      <c r="S574" s="10">
        <f>Table1[[#This Row],[Sales Values]]-(Table1[[#This Row],[Sales Values]]*0.25)</f>
        <v>60.3</v>
      </c>
      <c r="T574" s="10">
        <f>Table1[[#This Row],[Manufacturing Cost]]-Table1[[#This Row],[Delivery Cost]]</f>
        <v>59.3</v>
      </c>
      <c r="U574" s="10">
        <f>Table1[[#This Row],[Quantity]]*Table1[[#This Row],[Delivery]]</f>
        <v>1</v>
      </c>
      <c r="V574" s="10">
        <f>Table1[[#This Row],[Sales Values]]-Table1[[#This Row],[Manufacturing Cost]]</f>
        <v>20.099999999999994</v>
      </c>
      <c r="W574" s="13">
        <f>Table1[[#This Row],[Profit]]/Table1[[#This Row],[Sales Values]]</f>
        <v>0.24999999999999994</v>
      </c>
      <c r="X574" s="10">
        <v>14.95</v>
      </c>
      <c r="Y574" s="14">
        <f>IF(AND(Table1[[#This Row],[Quantity]]&gt;20,Table1[[#This Row],[Quantity]]&lt;=50),3%,IF(AND(Table1[[#This Row],[Quantity]]&gt;50,Table1[[#This Row],[Quantity]]&lt;=100),5%,IF(Table1[[#This Row],[Quantity]]&gt;100,7%,0)))</f>
        <v>0</v>
      </c>
      <c r="Z574" s="10">
        <f>Table1[[#This Row],[Sales Values]]*(1-Table1[[#This Row],[Discount]])</f>
        <v>80.399999999999991</v>
      </c>
      <c r="AA574" s="10">
        <f>Table1[[#This Row],[Sales Values]]+(Table1[[#This Row],[Sales Values]]*1.05%)</f>
        <v>81.244199999999992</v>
      </c>
      <c r="AB574" s="10">
        <f>Table1[[#This Row],[Sales Values]]*1.05</f>
        <v>84.42</v>
      </c>
      <c r="AC574" s="10" t="str">
        <f t="shared" si="44"/>
        <v>Hyperwotsit</v>
      </c>
      <c r="AD574" t="s">
        <v>20</v>
      </c>
    </row>
    <row r="575" spans="1:30" x14ac:dyDescent="0.3">
      <c r="A575">
        <v>2002</v>
      </c>
      <c r="B575" t="s">
        <v>5582</v>
      </c>
      <c r="C575" t="s">
        <v>5583</v>
      </c>
      <c r="D575" t="s">
        <v>51</v>
      </c>
      <c r="E575" t="s">
        <v>16</v>
      </c>
      <c r="F575">
        <v>90</v>
      </c>
      <c r="G575" t="s">
        <v>13553</v>
      </c>
      <c r="H575" t="s">
        <v>2436</v>
      </c>
      <c r="I575" t="s">
        <v>294</v>
      </c>
      <c r="J575" s="8">
        <v>44844</v>
      </c>
      <c r="K575" s="6" t="str">
        <f t="shared" si="40"/>
        <v>2022</v>
      </c>
      <c r="L575" s="6" t="str">
        <f t="shared" si="41"/>
        <v>Oct</v>
      </c>
      <c r="M575">
        <v>60</v>
      </c>
      <c r="N575" s="10">
        <f t="shared" si="42"/>
        <v>2.0099999999999998</v>
      </c>
      <c r="O575">
        <f t="shared" si="43"/>
        <v>20</v>
      </c>
      <c r="P575">
        <v>0.5</v>
      </c>
      <c r="Q575" s="11">
        <f>Table1[[#This Row],[Quantity]]*Table1[[#This Row],[Case Size]]</f>
        <v>1200</v>
      </c>
      <c r="R575" s="10">
        <f>Table1[[#This Row],[ Sales Volume]]*Table1[[#This Row],[Cost]]</f>
        <v>2411.9999999999995</v>
      </c>
      <c r="S575" s="10">
        <f>Table1[[#This Row],[Sales Values]]-(Table1[[#This Row],[Sales Values]]*0.25)</f>
        <v>1808.9999999999995</v>
      </c>
      <c r="T575" s="10">
        <f>Table1[[#This Row],[Manufacturing Cost]]-Table1[[#This Row],[Delivery Cost]]</f>
        <v>1778.9999999999995</v>
      </c>
      <c r="U575" s="10">
        <f>Table1[[#This Row],[Quantity]]*Table1[[#This Row],[Delivery]]</f>
        <v>30</v>
      </c>
      <c r="V575" s="10">
        <f>Table1[[#This Row],[Sales Values]]-Table1[[#This Row],[Manufacturing Cost]]</f>
        <v>603</v>
      </c>
      <c r="W575" s="13">
        <f>Table1[[#This Row],[Profit]]/Table1[[#This Row],[Sales Values]]</f>
        <v>0.25000000000000006</v>
      </c>
      <c r="X575" s="10">
        <v>14.95</v>
      </c>
      <c r="Y575" s="14">
        <f>IF(AND(Table1[[#This Row],[Quantity]]&gt;20,Table1[[#This Row],[Quantity]]&lt;=50),3%,IF(AND(Table1[[#This Row],[Quantity]]&gt;50,Table1[[#This Row],[Quantity]]&lt;=100),5%,IF(Table1[[#This Row],[Quantity]]&gt;100,7%,0)))</f>
        <v>0.05</v>
      </c>
      <c r="Z575" s="10">
        <f>Table1[[#This Row],[Sales Values]]*(1-Table1[[#This Row],[Discount]])</f>
        <v>2291.3999999999996</v>
      </c>
      <c r="AA575" s="10">
        <f>Table1[[#This Row],[Sales Values]]+(Table1[[#This Row],[Sales Values]]*1.05%)</f>
        <v>2437.3259999999996</v>
      </c>
      <c r="AB575" s="10">
        <f>Table1[[#This Row],[Sales Values]]*1.05</f>
        <v>2532.5999999999995</v>
      </c>
      <c r="AC575" s="10" t="str">
        <f t="shared" si="44"/>
        <v>Hyperwotsit</v>
      </c>
      <c r="AD575" t="s">
        <v>20</v>
      </c>
    </row>
    <row r="576" spans="1:30" x14ac:dyDescent="0.3">
      <c r="A576">
        <v>2005</v>
      </c>
      <c r="B576" t="s">
        <v>2098</v>
      </c>
      <c r="C576" t="s">
        <v>5590</v>
      </c>
      <c r="D576" t="s">
        <v>28</v>
      </c>
      <c r="E576" t="s">
        <v>29</v>
      </c>
      <c r="F576">
        <v>90</v>
      </c>
      <c r="G576" t="s">
        <v>13554</v>
      </c>
      <c r="H576" t="s">
        <v>487</v>
      </c>
      <c r="I576" t="s">
        <v>32</v>
      </c>
      <c r="J576" s="8">
        <v>44328</v>
      </c>
      <c r="K576" s="6" t="str">
        <f t="shared" si="40"/>
        <v>2021</v>
      </c>
      <c r="L576" s="6" t="str">
        <f t="shared" si="41"/>
        <v>May</v>
      </c>
      <c r="M576">
        <v>78</v>
      </c>
      <c r="N576" s="10">
        <f t="shared" si="42"/>
        <v>1.89</v>
      </c>
      <c r="O576">
        <f t="shared" si="43"/>
        <v>18</v>
      </c>
      <c r="P576">
        <v>0.5</v>
      </c>
      <c r="Q576" s="12">
        <f>Table1[[#This Row],[Quantity]]*Table1[[#This Row],[Case Size]]</f>
        <v>1404</v>
      </c>
      <c r="R576" s="10">
        <f>Table1[[#This Row],[ Sales Volume]]*Table1[[#This Row],[Cost]]</f>
        <v>2653.56</v>
      </c>
      <c r="S576" s="10">
        <f>Table1[[#This Row],[Sales Values]]-(Table1[[#This Row],[Sales Values]]*0.25)</f>
        <v>1990.17</v>
      </c>
      <c r="T576" s="10">
        <f>Table1[[#This Row],[Manufacturing Cost]]-Table1[[#This Row],[Delivery Cost]]</f>
        <v>1951.17</v>
      </c>
      <c r="U576" s="10">
        <f>Table1[[#This Row],[Quantity]]*Table1[[#This Row],[Delivery]]</f>
        <v>39</v>
      </c>
      <c r="V576" s="10">
        <f>Table1[[#This Row],[Sales Values]]-Table1[[#This Row],[Manufacturing Cost]]</f>
        <v>663.38999999999987</v>
      </c>
      <c r="W576" s="13">
        <f>Table1[[#This Row],[Profit]]/Table1[[#This Row],[Sales Values]]</f>
        <v>0.24999999999999994</v>
      </c>
      <c r="X576" s="10">
        <v>14.95</v>
      </c>
      <c r="Y576" s="14">
        <f>IF(AND(Table1[[#This Row],[Quantity]]&gt;20,Table1[[#This Row],[Quantity]]&lt;=50),3%,IF(AND(Table1[[#This Row],[Quantity]]&gt;50,Table1[[#This Row],[Quantity]]&lt;=100),5%,IF(Table1[[#This Row],[Quantity]]&gt;100,7%,0)))</f>
        <v>0.05</v>
      </c>
      <c r="Z576" s="10">
        <f>Table1[[#This Row],[Sales Values]]*(1-Table1[[#This Row],[Discount]])</f>
        <v>2520.8819999999996</v>
      </c>
      <c r="AA576" s="10">
        <f>Table1[[#This Row],[Sales Values]]+(Table1[[#This Row],[Sales Values]]*1.05%)</f>
        <v>2681.42238</v>
      </c>
      <c r="AB576" s="10">
        <f>Table1[[#This Row],[Sales Values]]*1.05</f>
        <v>2786.2380000000003</v>
      </c>
      <c r="AC576" s="10" t="str">
        <f t="shared" si="44"/>
        <v>Gigastuff</v>
      </c>
      <c r="AD576" t="s">
        <v>45</v>
      </c>
    </row>
    <row r="577" spans="1:30" x14ac:dyDescent="0.3">
      <c r="A577">
        <v>2007</v>
      </c>
      <c r="B577" t="s">
        <v>5594</v>
      </c>
      <c r="C577" t="s">
        <v>744</v>
      </c>
      <c r="D577" t="s">
        <v>51</v>
      </c>
      <c r="E577" t="s">
        <v>16</v>
      </c>
      <c r="F577">
        <v>90</v>
      </c>
      <c r="G577" t="s">
        <v>13555</v>
      </c>
      <c r="H577" t="s">
        <v>5596</v>
      </c>
      <c r="I577" t="s">
        <v>32</v>
      </c>
      <c r="J577" s="8">
        <v>44457</v>
      </c>
      <c r="K577" s="6" t="str">
        <f t="shared" si="40"/>
        <v>2021</v>
      </c>
      <c r="L577" s="6" t="str">
        <f t="shared" si="41"/>
        <v>Sep</v>
      </c>
      <c r="M577">
        <v>17</v>
      </c>
      <c r="N577" s="10">
        <f t="shared" si="42"/>
        <v>3.49</v>
      </c>
      <c r="O577">
        <f t="shared" si="43"/>
        <v>20</v>
      </c>
      <c r="P577">
        <v>0.5</v>
      </c>
      <c r="Q577" s="12">
        <f>Table1[[#This Row],[Quantity]]*Table1[[#This Row],[Case Size]]</f>
        <v>340</v>
      </c>
      <c r="R577" s="10">
        <f>Table1[[#This Row],[ Sales Volume]]*Table1[[#This Row],[Cost]]</f>
        <v>1186.6000000000001</v>
      </c>
      <c r="S577" s="10">
        <f>Table1[[#This Row],[Sales Values]]-(Table1[[#This Row],[Sales Values]]*0.25)</f>
        <v>889.95</v>
      </c>
      <c r="T577" s="10">
        <f>Table1[[#This Row],[Manufacturing Cost]]-Table1[[#This Row],[Delivery Cost]]</f>
        <v>881.45</v>
      </c>
      <c r="U577" s="10">
        <f>Table1[[#This Row],[Quantity]]*Table1[[#This Row],[Delivery]]</f>
        <v>8.5</v>
      </c>
      <c r="V577" s="10">
        <f>Table1[[#This Row],[Sales Values]]-Table1[[#This Row],[Manufacturing Cost]]</f>
        <v>296.65000000000009</v>
      </c>
      <c r="W577" s="13">
        <f>Table1[[#This Row],[Profit]]/Table1[[#This Row],[Sales Values]]</f>
        <v>0.25000000000000006</v>
      </c>
      <c r="X577" s="10">
        <v>14.95</v>
      </c>
      <c r="Y577" s="14">
        <f>IF(AND(Table1[[#This Row],[Quantity]]&gt;20,Table1[[#This Row],[Quantity]]&lt;=50),3%,IF(AND(Table1[[#This Row],[Quantity]]&gt;50,Table1[[#This Row],[Quantity]]&lt;=100),5%,IF(Table1[[#This Row],[Quantity]]&gt;100,7%,0)))</f>
        <v>0</v>
      </c>
      <c r="Z577" s="10">
        <f>Table1[[#This Row],[Sales Values]]*(1-Table1[[#This Row],[Discount]])</f>
        <v>1186.6000000000001</v>
      </c>
      <c r="AA577" s="10">
        <f>Table1[[#This Row],[Sales Values]]+(Table1[[#This Row],[Sales Values]]*1.05%)</f>
        <v>1199.0593000000001</v>
      </c>
      <c r="AB577" s="10">
        <f>Table1[[#This Row],[Sales Values]]*1.05</f>
        <v>1245.9300000000003</v>
      </c>
      <c r="AC577" s="10" t="str">
        <f t="shared" si="44"/>
        <v>Superwossname</v>
      </c>
      <c r="AD577" t="s">
        <v>101</v>
      </c>
    </row>
    <row r="578" spans="1:30" x14ac:dyDescent="0.3">
      <c r="A578">
        <v>2009</v>
      </c>
      <c r="B578" t="s">
        <v>800</v>
      </c>
      <c r="C578" t="s">
        <v>5598</v>
      </c>
      <c r="D578" t="s">
        <v>28</v>
      </c>
      <c r="E578" t="s">
        <v>29</v>
      </c>
      <c r="F578">
        <v>60</v>
      </c>
      <c r="G578" t="s">
        <v>13556</v>
      </c>
      <c r="H578" t="s">
        <v>1876</v>
      </c>
      <c r="I578" t="s">
        <v>32</v>
      </c>
      <c r="J578" s="8">
        <v>44152</v>
      </c>
      <c r="K578" s="6" t="str">
        <f t="shared" ref="K578:K641" si="45">TEXT(J578, "yyyy")</f>
        <v>2020</v>
      </c>
      <c r="L578" s="6" t="str">
        <f t="shared" ref="L578:L641" si="46">TEXT(J578, "mmm")</f>
        <v>Nov</v>
      </c>
      <c r="M578">
        <v>21</v>
      </c>
      <c r="N578" s="10">
        <f t="shared" ref="N578:N641" si="47">VLOOKUP(AD578,Codes,3)</f>
        <v>2.0099999999999998</v>
      </c>
      <c r="O578">
        <f t="shared" ref="O578:O641" si="48">VLOOKUP(AD578,Codes,4)</f>
        <v>20</v>
      </c>
      <c r="P578">
        <v>0.5</v>
      </c>
      <c r="Q578" s="12">
        <f>Table1[[#This Row],[Quantity]]*Table1[[#This Row],[Case Size]]</f>
        <v>420</v>
      </c>
      <c r="R578" s="10">
        <f>Table1[[#This Row],[ Sales Volume]]*Table1[[#This Row],[Cost]]</f>
        <v>844.19999999999993</v>
      </c>
      <c r="S578" s="10">
        <f>Table1[[#This Row],[Sales Values]]-(Table1[[#This Row],[Sales Values]]*0.25)</f>
        <v>633.15</v>
      </c>
      <c r="T578" s="10">
        <f>Table1[[#This Row],[Manufacturing Cost]]-Table1[[#This Row],[Delivery Cost]]</f>
        <v>622.65</v>
      </c>
      <c r="U578" s="10">
        <f>Table1[[#This Row],[Quantity]]*Table1[[#This Row],[Delivery]]</f>
        <v>10.5</v>
      </c>
      <c r="V578" s="10">
        <f>Table1[[#This Row],[Sales Values]]-Table1[[#This Row],[Manufacturing Cost]]</f>
        <v>211.04999999999995</v>
      </c>
      <c r="W578" s="13">
        <f>Table1[[#This Row],[Profit]]/Table1[[#This Row],[Sales Values]]</f>
        <v>0.24999999999999997</v>
      </c>
      <c r="X578" s="10">
        <v>14.95</v>
      </c>
      <c r="Y578" s="14">
        <f>IF(AND(Table1[[#This Row],[Quantity]]&gt;20,Table1[[#This Row],[Quantity]]&lt;=50),3%,IF(AND(Table1[[#This Row],[Quantity]]&gt;50,Table1[[#This Row],[Quantity]]&lt;=100),5%,IF(Table1[[#This Row],[Quantity]]&gt;100,7%,0)))</f>
        <v>0.03</v>
      </c>
      <c r="Z578" s="10">
        <f>Table1[[#This Row],[Sales Values]]*(1-Table1[[#This Row],[Discount]])</f>
        <v>818.87399999999991</v>
      </c>
      <c r="AA578" s="10">
        <f>Table1[[#This Row],[Sales Values]]+(Table1[[#This Row],[Sales Values]]*1.05%)</f>
        <v>853.06409999999994</v>
      </c>
      <c r="AB578" s="10">
        <f>Table1[[#This Row],[Sales Values]]*1.05</f>
        <v>886.41</v>
      </c>
      <c r="AC578" s="10" t="str">
        <f t="shared" ref="AC578:AC641" si="49">VLOOKUP(AD578,Codes,2)</f>
        <v>Hyperwotsit</v>
      </c>
      <c r="AD578" t="s">
        <v>20</v>
      </c>
    </row>
    <row r="579" spans="1:30" x14ac:dyDescent="0.3">
      <c r="A579">
        <v>2010</v>
      </c>
      <c r="B579" t="s">
        <v>4092</v>
      </c>
      <c r="C579" t="s">
        <v>3021</v>
      </c>
      <c r="D579" t="s">
        <v>28</v>
      </c>
      <c r="E579" t="s">
        <v>29</v>
      </c>
      <c r="F579">
        <v>90</v>
      </c>
      <c r="G579" t="s">
        <v>13557</v>
      </c>
      <c r="H579" t="s">
        <v>2447</v>
      </c>
      <c r="I579" t="s">
        <v>1869</v>
      </c>
      <c r="J579" s="8">
        <v>44549</v>
      </c>
      <c r="K579" s="6" t="str">
        <f t="shared" si="45"/>
        <v>2021</v>
      </c>
      <c r="L579" s="6" t="str">
        <f t="shared" si="46"/>
        <v>Dec</v>
      </c>
      <c r="M579">
        <v>29</v>
      </c>
      <c r="N579" s="10">
        <f t="shared" si="47"/>
        <v>2.0099999999999998</v>
      </c>
      <c r="O579">
        <f t="shared" si="48"/>
        <v>20</v>
      </c>
      <c r="P579">
        <v>0.5</v>
      </c>
      <c r="Q579" s="12">
        <f>Table1[[#This Row],[Quantity]]*Table1[[#This Row],[Case Size]]</f>
        <v>580</v>
      </c>
      <c r="R579" s="10">
        <f>Table1[[#This Row],[ Sales Volume]]*Table1[[#This Row],[Cost]]</f>
        <v>1165.8</v>
      </c>
      <c r="S579" s="10">
        <f>Table1[[#This Row],[Sales Values]]-(Table1[[#This Row],[Sales Values]]*0.25)</f>
        <v>874.34999999999991</v>
      </c>
      <c r="T579" s="10">
        <f>Table1[[#This Row],[Manufacturing Cost]]-Table1[[#This Row],[Delivery Cost]]</f>
        <v>859.84999999999991</v>
      </c>
      <c r="U579" s="10">
        <f>Table1[[#This Row],[Quantity]]*Table1[[#This Row],[Delivery]]</f>
        <v>14.5</v>
      </c>
      <c r="V579" s="10">
        <f>Table1[[#This Row],[Sales Values]]-Table1[[#This Row],[Manufacturing Cost]]</f>
        <v>291.45000000000005</v>
      </c>
      <c r="W579" s="13">
        <f>Table1[[#This Row],[Profit]]/Table1[[#This Row],[Sales Values]]</f>
        <v>0.25000000000000006</v>
      </c>
      <c r="X579" s="10">
        <v>14.95</v>
      </c>
      <c r="Y579" s="14">
        <f>IF(AND(Table1[[#This Row],[Quantity]]&gt;20,Table1[[#This Row],[Quantity]]&lt;=50),3%,IF(AND(Table1[[#This Row],[Quantity]]&gt;50,Table1[[#This Row],[Quantity]]&lt;=100),5%,IF(Table1[[#This Row],[Quantity]]&gt;100,7%,0)))</f>
        <v>0.03</v>
      </c>
      <c r="Z579" s="10">
        <f>Table1[[#This Row],[Sales Values]]*(1-Table1[[#This Row],[Discount]])</f>
        <v>1130.826</v>
      </c>
      <c r="AA579" s="10">
        <f>Table1[[#This Row],[Sales Values]]+(Table1[[#This Row],[Sales Values]]*1.05%)</f>
        <v>1178.0409</v>
      </c>
      <c r="AB579" s="10">
        <f>Table1[[#This Row],[Sales Values]]*1.05</f>
        <v>1224.0899999999999</v>
      </c>
      <c r="AC579" s="10" t="str">
        <f t="shared" si="49"/>
        <v>Hyperwotsit</v>
      </c>
      <c r="AD579" t="s">
        <v>20</v>
      </c>
    </row>
    <row r="580" spans="1:30" x14ac:dyDescent="0.3">
      <c r="A580">
        <v>2011</v>
      </c>
      <c r="B580" t="s">
        <v>5601</v>
      </c>
      <c r="C580" t="s">
        <v>1159</v>
      </c>
      <c r="D580" t="s">
        <v>28</v>
      </c>
      <c r="E580" t="s">
        <v>29</v>
      </c>
      <c r="F580">
        <v>30</v>
      </c>
      <c r="G580" t="s">
        <v>13558</v>
      </c>
      <c r="H580" t="s">
        <v>5603</v>
      </c>
      <c r="I580" t="s">
        <v>32</v>
      </c>
      <c r="J580" s="8">
        <v>44698</v>
      </c>
      <c r="K580" s="6" t="str">
        <f t="shared" si="45"/>
        <v>2022</v>
      </c>
      <c r="L580" s="6" t="str">
        <f t="shared" si="46"/>
        <v>May</v>
      </c>
      <c r="M580">
        <v>40</v>
      </c>
      <c r="N580" s="10">
        <f t="shared" si="47"/>
        <v>2.0099999999999998</v>
      </c>
      <c r="O580">
        <f t="shared" si="48"/>
        <v>20</v>
      </c>
      <c r="P580">
        <v>0.5</v>
      </c>
      <c r="Q580" s="11">
        <f>Table1[[#This Row],[Quantity]]*Table1[[#This Row],[Case Size]]</f>
        <v>800</v>
      </c>
      <c r="R580" s="10">
        <f>Table1[[#This Row],[ Sales Volume]]*Table1[[#This Row],[Cost]]</f>
        <v>1607.9999999999998</v>
      </c>
      <c r="S580" s="10">
        <f>Table1[[#This Row],[Sales Values]]-(Table1[[#This Row],[Sales Values]]*0.25)</f>
        <v>1205.9999999999998</v>
      </c>
      <c r="T580" s="10">
        <f>Table1[[#This Row],[Manufacturing Cost]]-Table1[[#This Row],[Delivery Cost]]</f>
        <v>1185.9999999999998</v>
      </c>
      <c r="U580" s="10">
        <f>Table1[[#This Row],[Quantity]]*Table1[[#This Row],[Delivery]]</f>
        <v>20</v>
      </c>
      <c r="V580" s="10">
        <f>Table1[[#This Row],[Sales Values]]-Table1[[#This Row],[Manufacturing Cost]]</f>
        <v>402</v>
      </c>
      <c r="W580" s="13">
        <f>Table1[[#This Row],[Profit]]/Table1[[#This Row],[Sales Values]]</f>
        <v>0.25000000000000006</v>
      </c>
      <c r="X580" s="10">
        <v>14.95</v>
      </c>
      <c r="Y580" s="14">
        <f>IF(AND(Table1[[#This Row],[Quantity]]&gt;20,Table1[[#This Row],[Quantity]]&lt;=50),3%,IF(AND(Table1[[#This Row],[Quantity]]&gt;50,Table1[[#This Row],[Quantity]]&lt;=100),5%,IF(Table1[[#This Row],[Quantity]]&gt;100,7%,0)))</f>
        <v>0.03</v>
      </c>
      <c r="Z580" s="10">
        <f>Table1[[#This Row],[Sales Values]]*(1-Table1[[#This Row],[Discount]])</f>
        <v>1559.7599999999998</v>
      </c>
      <c r="AA580" s="10">
        <f>Table1[[#This Row],[Sales Values]]+(Table1[[#This Row],[Sales Values]]*1.05%)</f>
        <v>1624.8839999999998</v>
      </c>
      <c r="AB580" s="10">
        <f>Table1[[#This Row],[Sales Values]]*1.05</f>
        <v>1688.3999999999999</v>
      </c>
      <c r="AC580" s="10" t="str">
        <f t="shared" si="49"/>
        <v>Hyperwotsit</v>
      </c>
      <c r="AD580" t="s">
        <v>20</v>
      </c>
    </row>
    <row r="581" spans="1:30" x14ac:dyDescent="0.3">
      <c r="A581">
        <v>2012</v>
      </c>
      <c r="B581" t="s">
        <v>5604</v>
      </c>
      <c r="C581" t="s">
        <v>106</v>
      </c>
      <c r="D581" t="s">
        <v>28</v>
      </c>
      <c r="E581" t="s">
        <v>29</v>
      </c>
      <c r="F581">
        <v>60</v>
      </c>
      <c r="G581" t="s">
        <v>13559</v>
      </c>
      <c r="H581" t="s">
        <v>4413</v>
      </c>
      <c r="I581" t="s">
        <v>32</v>
      </c>
      <c r="J581" s="8">
        <v>44799</v>
      </c>
      <c r="K581" s="6" t="str">
        <f t="shared" si="45"/>
        <v>2022</v>
      </c>
      <c r="L581" s="6" t="str">
        <f t="shared" si="46"/>
        <v>Aug</v>
      </c>
      <c r="M581">
        <v>75</v>
      </c>
      <c r="N581" s="10">
        <f t="shared" si="47"/>
        <v>3.49</v>
      </c>
      <c r="O581">
        <f t="shared" si="48"/>
        <v>20</v>
      </c>
      <c r="P581">
        <v>0.5</v>
      </c>
      <c r="Q581" s="12">
        <f>Table1[[#This Row],[Quantity]]*Table1[[#This Row],[Case Size]]</f>
        <v>1500</v>
      </c>
      <c r="R581" s="10">
        <f>Table1[[#This Row],[ Sales Volume]]*Table1[[#This Row],[Cost]]</f>
        <v>5235</v>
      </c>
      <c r="S581" s="10">
        <f>Table1[[#This Row],[Sales Values]]-(Table1[[#This Row],[Sales Values]]*0.25)</f>
        <v>3926.25</v>
      </c>
      <c r="T581" s="10">
        <f>Table1[[#This Row],[Manufacturing Cost]]-Table1[[#This Row],[Delivery Cost]]</f>
        <v>3888.75</v>
      </c>
      <c r="U581" s="10">
        <f>Table1[[#This Row],[Quantity]]*Table1[[#This Row],[Delivery]]</f>
        <v>37.5</v>
      </c>
      <c r="V581" s="10">
        <f>Table1[[#This Row],[Sales Values]]-Table1[[#This Row],[Manufacturing Cost]]</f>
        <v>1308.75</v>
      </c>
      <c r="W581" s="13">
        <f>Table1[[#This Row],[Profit]]/Table1[[#This Row],[Sales Values]]</f>
        <v>0.25</v>
      </c>
      <c r="X581" s="10">
        <v>14.95</v>
      </c>
      <c r="Y581" s="14">
        <f>IF(AND(Table1[[#This Row],[Quantity]]&gt;20,Table1[[#This Row],[Quantity]]&lt;=50),3%,IF(AND(Table1[[#This Row],[Quantity]]&gt;50,Table1[[#This Row],[Quantity]]&lt;=100),5%,IF(Table1[[#This Row],[Quantity]]&gt;100,7%,0)))</f>
        <v>0.05</v>
      </c>
      <c r="Z581" s="10">
        <f>Table1[[#This Row],[Sales Values]]*(1-Table1[[#This Row],[Discount]])</f>
        <v>4973.25</v>
      </c>
      <c r="AA581" s="10">
        <f>Table1[[#This Row],[Sales Values]]+(Table1[[#This Row],[Sales Values]]*1.05%)</f>
        <v>5289.9674999999997</v>
      </c>
      <c r="AB581" s="10">
        <f>Table1[[#This Row],[Sales Values]]*1.05</f>
        <v>5496.75</v>
      </c>
      <c r="AC581" s="10" t="str">
        <f t="shared" si="49"/>
        <v>Superwossname</v>
      </c>
      <c r="AD581" t="s">
        <v>101</v>
      </c>
    </row>
    <row r="582" spans="1:30" x14ac:dyDescent="0.3">
      <c r="A582">
        <v>2016</v>
      </c>
      <c r="B582" t="s">
        <v>5607</v>
      </c>
      <c r="C582" t="s">
        <v>430</v>
      </c>
      <c r="D582" t="s">
        <v>51</v>
      </c>
      <c r="E582" t="s">
        <v>16</v>
      </c>
      <c r="F582">
        <v>90</v>
      </c>
      <c r="G582" t="s">
        <v>13560</v>
      </c>
      <c r="H582" t="s">
        <v>5609</v>
      </c>
      <c r="I582" t="s">
        <v>19</v>
      </c>
      <c r="J582" s="8">
        <v>44855</v>
      </c>
      <c r="K582" s="6" t="str">
        <f t="shared" si="45"/>
        <v>2022</v>
      </c>
      <c r="L582" s="6" t="str">
        <f t="shared" si="46"/>
        <v>Oct</v>
      </c>
      <c r="M582">
        <v>45</v>
      </c>
      <c r="N582" s="10">
        <f t="shared" si="47"/>
        <v>2.0099999999999998</v>
      </c>
      <c r="O582">
        <f t="shared" si="48"/>
        <v>20</v>
      </c>
      <c r="P582">
        <v>0.5</v>
      </c>
      <c r="Q582" s="11">
        <f>Table1[[#This Row],[Quantity]]*Table1[[#This Row],[Case Size]]</f>
        <v>900</v>
      </c>
      <c r="R582" s="10">
        <f>Table1[[#This Row],[ Sales Volume]]*Table1[[#This Row],[Cost]]</f>
        <v>1808.9999999999998</v>
      </c>
      <c r="S582" s="10">
        <f>Table1[[#This Row],[Sales Values]]-(Table1[[#This Row],[Sales Values]]*0.25)</f>
        <v>1356.7499999999998</v>
      </c>
      <c r="T582" s="10">
        <f>Table1[[#This Row],[Manufacturing Cost]]-Table1[[#This Row],[Delivery Cost]]</f>
        <v>1334.2499999999998</v>
      </c>
      <c r="U582" s="10">
        <f>Table1[[#This Row],[Quantity]]*Table1[[#This Row],[Delivery]]</f>
        <v>22.5</v>
      </c>
      <c r="V582" s="10">
        <f>Table1[[#This Row],[Sales Values]]-Table1[[#This Row],[Manufacturing Cost]]</f>
        <v>452.25</v>
      </c>
      <c r="W582" s="13">
        <f>Table1[[#This Row],[Profit]]/Table1[[#This Row],[Sales Values]]</f>
        <v>0.25000000000000006</v>
      </c>
      <c r="X582" s="10">
        <v>14.95</v>
      </c>
      <c r="Y582" s="14">
        <f>IF(AND(Table1[[#This Row],[Quantity]]&gt;20,Table1[[#This Row],[Quantity]]&lt;=50),3%,IF(AND(Table1[[#This Row],[Quantity]]&gt;50,Table1[[#This Row],[Quantity]]&lt;=100),5%,IF(Table1[[#This Row],[Quantity]]&gt;100,7%,0)))</f>
        <v>0.03</v>
      </c>
      <c r="Z582" s="10">
        <f>Table1[[#This Row],[Sales Values]]*(1-Table1[[#This Row],[Discount]])</f>
        <v>1754.7299999999998</v>
      </c>
      <c r="AA582" s="10">
        <f>Table1[[#This Row],[Sales Values]]+(Table1[[#This Row],[Sales Values]]*1.05%)</f>
        <v>1827.9944999999998</v>
      </c>
      <c r="AB582" s="10">
        <f>Table1[[#This Row],[Sales Values]]*1.05</f>
        <v>1899.4499999999998</v>
      </c>
      <c r="AC582" s="10" t="str">
        <f t="shared" si="49"/>
        <v>Hyperwotsit</v>
      </c>
      <c r="AD582" t="s">
        <v>20</v>
      </c>
    </row>
    <row r="583" spans="1:30" x14ac:dyDescent="0.3">
      <c r="A583">
        <v>2020</v>
      </c>
      <c r="B583" t="s">
        <v>4018</v>
      </c>
      <c r="C583" t="s">
        <v>1727</v>
      </c>
      <c r="D583" t="s">
        <v>28</v>
      </c>
      <c r="E583" t="s">
        <v>29</v>
      </c>
      <c r="F583">
        <v>90</v>
      </c>
      <c r="G583" t="s">
        <v>13561</v>
      </c>
      <c r="H583" t="s">
        <v>4699</v>
      </c>
      <c r="I583" t="s">
        <v>32</v>
      </c>
      <c r="J583" s="8">
        <v>44919</v>
      </c>
      <c r="K583" s="6" t="str">
        <f t="shared" si="45"/>
        <v>2022</v>
      </c>
      <c r="L583" s="6" t="str">
        <f t="shared" si="46"/>
        <v>Dec</v>
      </c>
      <c r="M583">
        <v>97</v>
      </c>
      <c r="N583" s="10">
        <f t="shared" si="47"/>
        <v>2.0099999999999998</v>
      </c>
      <c r="O583">
        <f t="shared" si="48"/>
        <v>20</v>
      </c>
      <c r="P583">
        <v>0.5</v>
      </c>
      <c r="Q583" s="11">
        <f>Table1[[#This Row],[Quantity]]*Table1[[#This Row],[Case Size]]</f>
        <v>1940</v>
      </c>
      <c r="R583" s="10">
        <f>Table1[[#This Row],[ Sales Volume]]*Table1[[#This Row],[Cost]]</f>
        <v>3899.3999999999996</v>
      </c>
      <c r="S583" s="10">
        <f>Table1[[#This Row],[Sales Values]]-(Table1[[#This Row],[Sales Values]]*0.25)</f>
        <v>2924.5499999999997</v>
      </c>
      <c r="T583" s="10">
        <f>Table1[[#This Row],[Manufacturing Cost]]-Table1[[#This Row],[Delivery Cost]]</f>
        <v>2876.0499999999997</v>
      </c>
      <c r="U583" s="10">
        <f>Table1[[#This Row],[Quantity]]*Table1[[#This Row],[Delivery]]</f>
        <v>48.5</v>
      </c>
      <c r="V583" s="10">
        <f>Table1[[#This Row],[Sales Values]]-Table1[[#This Row],[Manufacturing Cost]]</f>
        <v>974.84999999999991</v>
      </c>
      <c r="W583" s="13">
        <f>Table1[[#This Row],[Profit]]/Table1[[#This Row],[Sales Values]]</f>
        <v>0.25</v>
      </c>
      <c r="X583" s="10">
        <v>14.95</v>
      </c>
      <c r="Y583" s="14">
        <f>IF(AND(Table1[[#This Row],[Quantity]]&gt;20,Table1[[#This Row],[Quantity]]&lt;=50),3%,IF(AND(Table1[[#This Row],[Quantity]]&gt;50,Table1[[#This Row],[Quantity]]&lt;=100),5%,IF(Table1[[#This Row],[Quantity]]&gt;100,7%,0)))</f>
        <v>0.05</v>
      </c>
      <c r="Z583" s="10">
        <f>Table1[[#This Row],[Sales Values]]*(1-Table1[[#This Row],[Discount]])</f>
        <v>3704.4299999999994</v>
      </c>
      <c r="AA583" s="10">
        <f>Table1[[#This Row],[Sales Values]]+(Table1[[#This Row],[Sales Values]]*1.05%)</f>
        <v>3940.3436999999994</v>
      </c>
      <c r="AB583" s="10">
        <f>Table1[[#This Row],[Sales Values]]*1.05</f>
        <v>4094.37</v>
      </c>
      <c r="AC583" s="10" t="str">
        <f t="shared" si="49"/>
        <v>Hyperwotsit</v>
      </c>
      <c r="AD583" t="s">
        <v>20</v>
      </c>
    </row>
    <row r="584" spans="1:30" x14ac:dyDescent="0.3">
      <c r="A584">
        <v>2022</v>
      </c>
      <c r="B584" t="s">
        <v>1405</v>
      </c>
      <c r="C584" t="s">
        <v>4242</v>
      </c>
      <c r="D584" t="s">
        <v>28</v>
      </c>
      <c r="E584" t="s">
        <v>29</v>
      </c>
      <c r="F584">
        <v>30</v>
      </c>
      <c r="G584" t="s">
        <v>13603</v>
      </c>
      <c r="H584" t="s">
        <v>652</v>
      </c>
      <c r="I584" t="s">
        <v>32</v>
      </c>
      <c r="J584" s="8">
        <v>44407</v>
      </c>
      <c r="K584" s="6" t="str">
        <f t="shared" si="45"/>
        <v>2021</v>
      </c>
      <c r="L584" s="6" t="str">
        <f t="shared" si="46"/>
        <v>Jul</v>
      </c>
      <c r="M584">
        <v>16</v>
      </c>
      <c r="N584" s="10">
        <f t="shared" si="47"/>
        <v>3.49</v>
      </c>
      <c r="O584">
        <f t="shared" si="48"/>
        <v>20</v>
      </c>
      <c r="P584">
        <v>0.5</v>
      </c>
      <c r="Q584" s="12">
        <f>Table1[[#This Row],[Quantity]]*Table1[[#This Row],[Case Size]]</f>
        <v>320</v>
      </c>
      <c r="R584" s="10">
        <f>Table1[[#This Row],[ Sales Volume]]*Table1[[#This Row],[Cost]]</f>
        <v>1116.8000000000002</v>
      </c>
      <c r="S584" s="10">
        <f>Table1[[#This Row],[Sales Values]]-(Table1[[#This Row],[Sales Values]]*0.25)</f>
        <v>837.60000000000014</v>
      </c>
      <c r="T584" s="10">
        <f>Table1[[#This Row],[Manufacturing Cost]]-Table1[[#This Row],[Delivery Cost]]</f>
        <v>829.60000000000014</v>
      </c>
      <c r="U584" s="10">
        <f>Table1[[#This Row],[Quantity]]*Table1[[#This Row],[Delivery]]</f>
        <v>8</v>
      </c>
      <c r="V584" s="10">
        <f>Table1[[#This Row],[Sales Values]]-Table1[[#This Row],[Manufacturing Cost]]</f>
        <v>279.20000000000005</v>
      </c>
      <c r="W584" s="13">
        <f>Table1[[#This Row],[Profit]]/Table1[[#This Row],[Sales Values]]</f>
        <v>0.25</v>
      </c>
      <c r="X584" s="10">
        <v>14.95</v>
      </c>
      <c r="Y584" s="14">
        <f>IF(AND(Table1[[#This Row],[Quantity]]&gt;20,Table1[[#This Row],[Quantity]]&lt;=50),3%,IF(AND(Table1[[#This Row],[Quantity]]&gt;50,Table1[[#This Row],[Quantity]]&lt;=100),5%,IF(Table1[[#This Row],[Quantity]]&gt;100,7%,0)))</f>
        <v>0</v>
      </c>
      <c r="Z584" s="10">
        <f>Table1[[#This Row],[Sales Values]]*(1-Table1[[#This Row],[Discount]])</f>
        <v>1116.8000000000002</v>
      </c>
      <c r="AA584" s="10">
        <f>Table1[[#This Row],[Sales Values]]+(Table1[[#This Row],[Sales Values]]*1.05%)</f>
        <v>1128.5264000000002</v>
      </c>
      <c r="AB584" s="10">
        <f>Table1[[#This Row],[Sales Values]]*1.05</f>
        <v>1172.6400000000003</v>
      </c>
      <c r="AC584" s="10" t="str">
        <f t="shared" si="49"/>
        <v>Superwossname</v>
      </c>
      <c r="AD584" t="s">
        <v>101</v>
      </c>
    </row>
    <row r="585" spans="1:30" x14ac:dyDescent="0.3">
      <c r="A585">
        <v>2026</v>
      </c>
      <c r="B585" t="s">
        <v>5629</v>
      </c>
      <c r="C585" t="s">
        <v>3884</v>
      </c>
      <c r="D585" t="s">
        <v>15</v>
      </c>
      <c r="E585" t="s">
        <v>16</v>
      </c>
      <c r="F585">
        <v>90</v>
      </c>
      <c r="G585" t="s">
        <v>13562</v>
      </c>
      <c r="H585" t="s">
        <v>5631</v>
      </c>
      <c r="I585" t="s">
        <v>129</v>
      </c>
      <c r="J585" s="8">
        <v>44219</v>
      </c>
      <c r="K585" s="6" t="str">
        <f t="shared" si="45"/>
        <v>2021</v>
      </c>
      <c r="L585" s="6" t="str">
        <f t="shared" si="46"/>
        <v>Jan</v>
      </c>
      <c r="M585">
        <v>83</v>
      </c>
      <c r="N585" s="10">
        <f t="shared" si="47"/>
        <v>2.0099999999999998</v>
      </c>
      <c r="O585">
        <f t="shared" si="48"/>
        <v>20</v>
      </c>
      <c r="P585">
        <v>0.5</v>
      </c>
      <c r="Q585" s="12">
        <f>Table1[[#This Row],[Quantity]]*Table1[[#This Row],[Case Size]]</f>
        <v>1660</v>
      </c>
      <c r="R585" s="10">
        <f>Table1[[#This Row],[ Sales Volume]]*Table1[[#This Row],[Cost]]</f>
        <v>3336.5999999999995</v>
      </c>
      <c r="S585" s="10">
        <f>Table1[[#This Row],[Sales Values]]-(Table1[[#This Row],[Sales Values]]*0.25)</f>
        <v>2502.4499999999998</v>
      </c>
      <c r="T585" s="10">
        <f>Table1[[#This Row],[Manufacturing Cost]]-Table1[[#This Row],[Delivery Cost]]</f>
        <v>2460.9499999999998</v>
      </c>
      <c r="U585" s="10">
        <f>Table1[[#This Row],[Quantity]]*Table1[[#This Row],[Delivery]]</f>
        <v>41.5</v>
      </c>
      <c r="V585" s="10">
        <f>Table1[[#This Row],[Sales Values]]-Table1[[#This Row],[Manufacturing Cost]]</f>
        <v>834.14999999999964</v>
      </c>
      <c r="W585" s="13">
        <f>Table1[[#This Row],[Profit]]/Table1[[#This Row],[Sales Values]]</f>
        <v>0.24999999999999994</v>
      </c>
      <c r="X585" s="10">
        <v>14.95</v>
      </c>
      <c r="Y585" s="14">
        <f>IF(AND(Table1[[#This Row],[Quantity]]&gt;20,Table1[[#This Row],[Quantity]]&lt;=50),3%,IF(AND(Table1[[#This Row],[Quantity]]&gt;50,Table1[[#This Row],[Quantity]]&lt;=100),5%,IF(Table1[[#This Row],[Quantity]]&gt;100,7%,0)))</f>
        <v>0.05</v>
      </c>
      <c r="Z585" s="10">
        <f>Table1[[#This Row],[Sales Values]]*(1-Table1[[#This Row],[Discount]])</f>
        <v>3169.7699999999995</v>
      </c>
      <c r="AA585" s="10">
        <f>Table1[[#This Row],[Sales Values]]+(Table1[[#This Row],[Sales Values]]*1.05%)</f>
        <v>3371.6342999999993</v>
      </c>
      <c r="AB585" s="10">
        <f>Table1[[#This Row],[Sales Values]]*1.05</f>
        <v>3503.4299999999994</v>
      </c>
      <c r="AC585" s="10" t="str">
        <f t="shared" si="49"/>
        <v>Hyperwotsit</v>
      </c>
      <c r="AD585" t="s">
        <v>20</v>
      </c>
    </row>
    <row r="586" spans="1:30" x14ac:dyDescent="0.3">
      <c r="A586">
        <v>2027</v>
      </c>
      <c r="B586" t="s">
        <v>5632</v>
      </c>
      <c r="C586" t="s">
        <v>3210</v>
      </c>
      <c r="D586" t="s">
        <v>15</v>
      </c>
      <c r="E586" t="s">
        <v>16</v>
      </c>
      <c r="F586">
        <v>60</v>
      </c>
      <c r="G586" t="s">
        <v>13563</v>
      </c>
      <c r="H586" t="s">
        <v>5634</v>
      </c>
      <c r="I586" t="s">
        <v>32</v>
      </c>
      <c r="J586" s="8">
        <v>43860</v>
      </c>
      <c r="K586" s="6" t="str">
        <f t="shared" si="45"/>
        <v>2020</v>
      </c>
      <c r="L586" s="6" t="str">
        <f t="shared" si="46"/>
        <v>Jan</v>
      </c>
      <c r="M586">
        <v>41</v>
      </c>
      <c r="N586" s="10">
        <f t="shared" si="47"/>
        <v>2.0099999999999998</v>
      </c>
      <c r="O586">
        <f t="shared" si="48"/>
        <v>20</v>
      </c>
      <c r="P586">
        <v>0.5</v>
      </c>
      <c r="Q586" s="12">
        <f>Table1[[#This Row],[Quantity]]*Table1[[#This Row],[Case Size]]</f>
        <v>820</v>
      </c>
      <c r="R586" s="10">
        <f>Table1[[#This Row],[ Sales Volume]]*Table1[[#This Row],[Cost]]</f>
        <v>1648.1999999999998</v>
      </c>
      <c r="S586" s="10">
        <f>Table1[[#This Row],[Sales Values]]-(Table1[[#This Row],[Sales Values]]*0.25)</f>
        <v>1236.1499999999999</v>
      </c>
      <c r="T586" s="10">
        <f>Table1[[#This Row],[Manufacturing Cost]]-Table1[[#This Row],[Delivery Cost]]</f>
        <v>1215.6499999999999</v>
      </c>
      <c r="U586" s="10">
        <f>Table1[[#This Row],[Quantity]]*Table1[[#This Row],[Delivery]]</f>
        <v>20.5</v>
      </c>
      <c r="V586" s="10">
        <f>Table1[[#This Row],[Sales Values]]-Table1[[#This Row],[Manufacturing Cost]]</f>
        <v>412.04999999999995</v>
      </c>
      <c r="W586" s="13">
        <f>Table1[[#This Row],[Profit]]/Table1[[#This Row],[Sales Values]]</f>
        <v>0.25</v>
      </c>
      <c r="X586" s="10">
        <v>14.95</v>
      </c>
      <c r="Y586" s="14">
        <f>IF(AND(Table1[[#This Row],[Quantity]]&gt;20,Table1[[#This Row],[Quantity]]&lt;=50),3%,IF(AND(Table1[[#This Row],[Quantity]]&gt;50,Table1[[#This Row],[Quantity]]&lt;=100),5%,IF(Table1[[#This Row],[Quantity]]&gt;100,7%,0)))</f>
        <v>0.03</v>
      </c>
      <c r="Z586" s="10">
        <f>Table1[[#This Row],[Sales Values]]*(1-Table1[[#This Row],[Discount]])</f>
        <v>1598.7539999999997</v>
      </c>
      <c r="AA586" s="10">
        <f>Table1[[#This Row],[Sales Values]]+(Table1[[#This Row],[Sales Values]]*1.05%)</f>
        <v>1665.5060999999998</v>
      </c>
      <c r="AB586" s="10">
        <f>Table1[[#This Row],[Sales Values]]*1.05</f>
        <v>1730.61</v>
      </c>
      <c r="AC586" s="10" t="str">
        <f t="shared" si="49"/>
        <v>Hyperwotsit</v>
      </c>
      <c r="AD586" t="s">
        <v>20</v>
      </c>
    </row>
    <row r="587" spans="1:30" x14ac:dyDescent="0.3">
      <c r="A587">
        <v>2030</v>
      </c>
      <c r="B587" t="s">
        <v>4430</v>
      </c>
      <c r="C587" t="s">
        <v>5568</v>
      </c>
      <c r="D587" t="s">
        <v>28</v>
      </c>
      <c r="E587" t="s">
        <v>29</v>
      </c>
      <c r="F587">
        <v>30</v>
      </c>
      <c r="G587" t="s">
        <v>13564</v>
      </c>
      <c r="H587" t="s">
        <v>534</v>
      </c>
      <c r="I587" t="s">
        <v>32</v>
      </c>
      <c r="J587" s="8">
        <v>44046</v>
      </c>
      <c r="K587" s="6" t="str">
        <f t="shared" si="45"/>
        <v>2020</v>
      </c>
      <c r="L587" s="6" t="str">
        <f t="shared" si="46"/>
        <v>Aug</v>
      </c>
      <c r="M587">
        <v>3</v>
      </c>
      <c r="N587" s="10">
        <f t="shared" si="47"/>
        <v>3.49</v>
      </c>
      <c r="O587">
        <f t="shared" si="48"/>
        <v>20</v>
      </c>
      <c r="P587">
        <v>0.5</v>
      </c>
      <c r="Q587" s="12">
        <f>Table1[[#This Row],[Quantity]]*Table1[[#This Row],[Case Size]]</f>
        <v>60</v>
      </c>
      <c r="R587" s="10">
        <f>Table1[[#This Row],[ Sales Volume]]*Table1[[#This Row],[Cost]]</f>
        <v>209.4</v>
      </c>
      <c r="S587" s="10">
        <f>Table1[[#This Row],[Sales Values]]-(Table1[[#This Row],[Sales Values]]*0.25)</f>
        <v>157.05000000000001</v>
      </c>
      <c r="T587" s="10">
        <f>Table1[[#This Row],[Manufacturing Cost]]-Table1[[#This Row],[Delivery Cost]]</f>
        <v>155.55000000000001</v>
      </c>
      <c r="U587" s="10">
        <f>Table1[[#This Row],[Quantity]]*Table1[[#This Row],[Delivery]]</f>
        <v>1.5</v>
      </c>
      <c r="V587" s="10">
        <f>Table1[[#This Row],[Sales Values]]-Table1[[#This Row],[Manufacturing Cost]]</f>
        <v>52.349999999999994</v>
      </c>
      <c r="W587" s="13">
        <f>Table1[[#This Row],[Profit]]/Table1[[#This Row],[Sales Values]]</f>
        <v>0.24999999999999997</v>
      </c>
      <c r="X587" s="10">
        <v>14.95</v>
      </c>
      <c r="Y587" s="14">
        <f>IF(AND(Table1[[#This Row],[Quantity]]&gt;20,Table1[[#This Row],[Quantity]]&lt;=50),3%,IF(AND(Table1[[#This Row],[Quantity]]&gt;50,Table1[[#This Row],[Quantity]]&lt;=100),5%,IF(Table1[[#This Row],[Quantity]]&gt;100,7%,0)))</f>
        <v>0</v>
      </c>
      <c r="Z587" s="10">
        <f>Table1[[#This Row],[Sales Values]]*(1-Table1[[#This Row],[Discount]])</f>
        <v>209.4</v>
      </c>
      <c r="AA587" s="10">
        <f>Table1[[#This Row],[Sales Values]]+(Table1[[#This Row],[Sales Values]]*1.05%)</f>
        <v>211.59870000000001</v>
      </c>
      <c r="AB587" s="10">
        <f>Table1[[#This Row],[Sales Values]]*1.05</f>
        <v>219.87</v>
      </c>
      <c r="AC587" s="10" t="str">
        <f t="shared" si="49"/>
        <v>Superwossname</v>
      </c>
      <c r="AD587" t="s">
        <v>101</v>
      </c>
    </row>
    <row r="588" spans="1:30" x14ac:dyDescent="0.3">
      <c r="A588">
        <v>2031</v>
      </c>
      <c r="B588" t="s">
        <v>5641</v>
      </c>
      <c r="C588" t="s">
        <v>2286</v>
      </c>
      <c r="D588" t="s">
        <v>51</v>
      </c>
      <c r="E588" t="s">
        <v>16</v>
      </c>
      <c r="F588">
        <v>30</v>
      </c>
      <c r="G588" t="s">
        <v>13565</v>
      </c>
      <c r="H588" t="s">
        <v>5643</v>
      </c>
      <c r="I588" t="s">
        <v>886</v>
      </c>
      <c r="J588" s="8">
        <v>44197</v>
      </c>
      <c r="K588" s="6" t="str">
        <f t="shared" si="45"/>
        <v>2021</v>
      </c>
      <c r="L588" s="6" t="str">
        <f t="shared" si="46"/>
        <v>Jan</v>
      </c>
      <c r="M588">
        <v>29</v>
      </c>
      <c r="N588" s="10">
        <f t="shared" si="47"/>
        <v>2.0099999999999998</v>
      </c>
      <c r="O588">
        <f t="shared" si="48"/>
        <v>20</v>
      </c>
      <c r="P588">
        <v>0.5</v>
      </c>
      <c r="Q588" s="12">
        <f>Table1[[#This Row],[Quantity]]*Table1[[#This Row],[Case Size]]</f>
        <v>580</v>
      </c>
      <c r="R588" s="10">
        <f>Table1[[#This Row],[ Sales Volume]]*Table1[[#This Row],[Cost]]</f>
        <v>1165.8</v>
      </c>
      <c r="S588" s="10">
        <f>Table1[[#This Row],[Sales Values]]-(Table1[[#This Row],[Sales Values]]*0.25)</f>
        <v>874.34999999999991</v>
      </c>
      <c r="T588" s="10">
        <f>Table1[[#This Row],[Manufacturing Cost]]-Table1[[#This Row],[Delivery Cost]]</f>
        <v>859.84999999999991</v>
      </c>
      <c r="U588" s="10">
        <f>Table1[[#This Row],[Quantity]]*Table1[[#This Row],[Delivery]]</f>
        <v>14.5</v>
      </c>
      <c r="V588" s="10">
        <f>Table1[[#This Row],[Sales Values]]-Table1[[#This Row],[Manufacturing Cost]]</f>
        <v>291.45000000000005</v>
      </c>
      <c r="W588" s="13">
        <f>Table1[[#This Row],[Profit]]/Table1[[#This Row],[Sales Values]]</f>
        <v>0.25000000000000006</v>
      </c>
      <c r="X588" s="10">
        <v>14.95</v>
      </c>
      <c r="Y588" s="14">
        <f>IF(AND(Table1[[#This Row],[Quantity]]&gt;20,Table1[[#This Row],[Quantity]]&lt;=50),3%,IF(AND(Table1[[#This Row],[Quantity]]&gt;50,Table1[[#This Row],[Quantity]]&lt;=100),5%,IF(Table1[[#This Row],[Quantity]]&gt;100,7%,0)))</f>
        <v>0.03</v>
      </c>
      <c r="Z588" s="10">
        <f>Table1[[#This Row],[Sales Values]]*(1-Table1[[#This Row],[Discount]])</f>
        <v>1130.826</v>
      </c>
      <c r="AA588" s="10">
        <f>Table1[[#This Row],[Sales Values]]+(Table1[[#This Row],[Sales Values]]*1.05%)</f>
        <v>1178.0409</v>
      </c>
      <c r="AB588" s="10">
        <f>Table1[[#This Row],[Sales Values]]*1.05</f>
        <v>1224.0899999999999</v>
      </c>
      <c r="AC588" s="10" t="str">
        <f t="shared" si="49"/>
        <v>Hyperwotsit</v>
      </c>
      <c r="AD588" t="s">
        <v>20</v>
      </c>
    </row>
    <row r="589" spans="1:30" x14ac:dyDescent="0.3">
      <c r="A589">
        <v>2034</v>
      </c>
      <c r="B589" t="s">
        <v>2051</v>
      </c>
      <c r="C589" t="s">
        <v>1154</v>
      </c>
      <c r="D589" t="s">
        <v>28</v>
      </c>
      <c r="E589" t="s">
        <v>29</v>
      </c>
      <c r="F589">
        <v>30</v>
      </c>
      <c r="G589" t="s">
        <v>13566</v>
      </c>
      <c r="H589" t="s">
        <v>5652</v>
      </c>
      <c r="I589" t="s">
        <v>32</v>
      </c>
      <c r="J589" s="8">
        <v>44657</v>
      </c>
      <c r="K589" s="6" t="str">
        <f t="shared" si="45"/>
        <v>2022</v>
      </c>
      <c r="L589" s="6" t="str">
        <f t="shared" si="46"/>
        <v>Apr</v>
      </c>
      <c r="M589">
        <v>96</v>
      </c>
      <c r="N589" s="10">
        <f t="shared" si="47"/>
        <v>1.89</v>
      </c>
      <c r="O589">
        <f t="shared" si="48"/>
        <v>18</v>
      </c>
      <c r="P589">
        <v>0.5</v>
      </c>
      <c r="Q589" s="12">
        <f>Table1[[#This Row],[Quantity]]*Table1[[#This Row],[Case Size]]</f>
        <v>1728</v>
      </c>
      <c r="R589" s="10">
        <f>Table1[[#This Row],[ Sales Volume]]*Table1[[#This Row],[Cost]]</f>
        <v>3265.9199999999996</v>
      </c>
      <c r="S589" s="10">
        <f>Table1[[#This Row],[Sales Values]]-(Table1[[#This Row],[Sales Values]]*0.25)</f>
        <v>2449.4399999999996</v>
      </c>
      <c r="T589" s="10">
        <f>Table1[[#This Row],[Manufacturing Cost]]-Table1[[#This Row],[Delivery Cost]]</f>
        <v>2401.4399999999996</v>
      </c>
      <c r="U589" s="10">
        <f>Table1[[#This Row],[Quantity]]*Table1[[#This Row],[Delivery]]</f>
        <v>48</v>
      </c>
      <c r="V589" s="10">
        <f>Table1[[#This Row],[Sales Values]]-Table1[[#This Row],[Manufacturing Cost]]</f>
        <v>816.48</v>
      </c>
      <c r="W589" s="13">
        <f>Table1[[#This Row],[Profit]]/Table1[[#This Row],[Sales Values]]</f>
        <v>0.25000000000000006</v>
      </c>
      <c r="X589" s="10">
        <v>14.95</v>
      </c>
      <c r="Y589" s="14">
        <f>IF(AND(Table1[[#This Row],[Quantity]]&gt;20,Table1[[#This Row],[Quantity]]&lt;=50),3%,IF(AND(Table1[[#This Row],[Quantity]]&gt;50,Table1[[#This Row],[Quantity]]&lt;=100),5%,IF(Table1[[#This Row],[Quantity]]&gt;100,7%,0)))</f>
        <v>0.05</v>
      </c>
      <c r="Z589" s="10">
        <f>Table1[[#This Row],[Sales Values]]*(1-Table1[[#This Row],[Discount]])</f>
        <v>3102.6239999999993</v>
      </c>
      <c r="AA589" s="10">
        <f>Table1[[#This Row],[Sales Values]]+(Table1[[#This Row],[Sales Values]]*1.05%)</f>
        <v>3300.2121599999996</v>
      </c>
      <c r="AB589" s="10">
        <f>Table1[[#This Row],[Sales Values]]*1.05</f>
        <v>3429.2159999999999</v>
      </c>
      <c r="AC589" s="10" t="str">
        <f t="shared" si="49"/>
        <v>Gigastuff</v>
      </c>
      <c r="AD589" t="s">
        <v>45</v>
      </c>
    </row>
    <row r="590" spans="1:30" x14ac:dyDescent="0.3">
      <c r="A590">
        <v>2054</v>
      </c>
      <c r="B590" t="s">
        <v>5205</v>
      </c>
      <c r="C590" t="s">
        <v>3513</v>
      </c>
      <c r="D590" t="s">
        <v>15</v>
      </c>
      <c r="E590" t="s">
        <v>16</v>
      </c>
      <c r="F590">
        <v>60</v>
      </c>
      <c r="G590" t="s">
        <v>14551</v>
      </c>
      <c r="H590" t="s">
        <v>436</v>
      </c>
      <c r="I590" t="s">
        <v>32</v>
      </c>
      <c r="J590" s="8">
        <v>44375</v>
      </c>
      <c r="K590" s="6" t="str">
        <f t="shared" si="45"/>
        <v>2021</v>
      </c>
      <c r="L590" s="6" t="str">
        <f t="shared" si="46"/>
        <v>Jun</v>
      </c>
      <c r="M590">
        <v>59</v>
      </c>
      <c r="N590" s="10">
        <f t="shared" si="47"/>
        <v>3.49</v>
      </c>
      <c r="O590">
        <f t="shared" si="48"/>
        <v>20</v>
      </c>
      <c r="P590">
        <v>0.5</v>
      </c>
      <c r="Q590" s="12">
        <f>Table1[[#This Row],[Quantity]]*Table1[[#This Row],[Case Size]]</f>
        <v>1180</v>
      </c>
      <c r="R590" s="10">
        <f>Table1[[#This Row],[ Sales Volume]]*Table1[[#This Row],[Cost]]</f>
        <v>4118.2</v>
      </c>
      <c r="S590" s="10">
        <f>Table1[[#This Row],[Sales Values]]-(Table1[[#This Row],[Sales Values]]*0.25)</f>
        <v>3088.6499999999996</v>
      </c>
      <c r="T590" s="10">
        <f>Table1[[#This Row],[Manufacturing Cost]]-Table1[[#This Row],[Delivery Cost]]</f>
        <v>3059.1499999999996</v>
      </c>
      <c r="U590" s="10">
        <f>Table1[[#This Row],[Quantity]]*Table1[[#This Row],[Delivery]]</f>
        <v>29.5</v>
      </c>
      <c r="V590" s="10">
        <f>Table1[[#This Row],[Sales Values]]-Table1[[#This Row],[Manufacturing Cost]]</f>
        <v>1029.5500000000002</v>
      </c>
      <c r="W590" s="13">
        <f>Table1[[#This Row],[Profit]]/Table1[[#This Row],[Sales Values]]</f>
        <v>0.25000000000000006</v>
      </c>
      <c r="X590" s="10">
        <v>14.95</v>
      </c>
      <c r="Y590" s="14">
        <f>IF(AND(Table1[[#This Row],[Quantity]]&gt;20,Table1[[#This Row],[Quantity]]&lt;=50),3%,IF(AND(Table1[[#This Row],[Quantity]]&gt;50,Table1[[#This Row],[Quantity]]&lt;=100),5%,IF(Table1[[#This Row],[Quantity]]&gt;100,7%,0)))</f>
        <v>0.05</v>
      </c>
      <c r="Z590" s="10">
        <f>Table1[[#This Row],[Sales Values]]*(1-Table1[[#This Row],[Discount]])</f>
        <v>3912.2899999999995</v>
      </c>
      <c r="AA590" s="10">
        <f>Table1[[#This Row],[Sales Values]]+(Table1[[#This Row],[Sales Values]]*1.05%)</f>
        <v>4161.4411</v>
      </c>
      <c r="AB590" s="10">
        <f>Table1[[#This Row],[Sales Values]]*1.05</f>
        <v>4324.1099999999997</v>
      </c>
      <c r="AC590" s="10" t="str">
        <f t="shared" si="49"/>
        <v>Superwossname</v>
      </c>
      <c r="AD590" t="s">
        <v>101</v>
      </c>
    </row>
    <row r="591" spans="1:30" x14ac:dyDescent="0.3">
      <c r="A591">
        <v>2060</v>
      </c>
      <c r="B591" t="s">
        <v>5702</v>
      </c>
      <c r="C591" t="s">
        <v>5703</v>
      </c>
      <c r="D591" t="s">
        <v>28</v>
      </c>
      <c r="E591" t="s">
        <v>29</v>
      </c>
      <c r="F591">
        <v>60</v>
      </c>
      <c r="G591" t="s">
        <v>13567</v>
      </c>
      <c r="H591" t="s">
        <v>2236</v>
      </c>
      <c r="I591" t="s">
        <v>2237</v>
      </c>
      <c r="J591" s="8">
        <v>44743</v>
      </c>
      <c r="K591" s="6" t="str">
        <f t="shared" si="45"/>
        <v>2022</v>
      </c>
      <c r="L591" s="6" t="str">
        <f t="shared" si="46"/>
        <v>Jul</v>
      </c>
      <c r="M591">
        <v>21</v>
      </c>
      <c r="N591" s="10">
        <f t="shared" si="47"/>
        <v>2.0099999999999998</v>
      </c>
      <c r="O591">
        <f t="shared" si="48"/>
        <v>20</v>
      </c>
      <c r="P591">
        <v>0.5</v>
      </c>
      <c r="Q591" s="11">
        <f>Table1[[#This Row],[Quantity]]*Table1[[#This Row],[Case Size]]</f>
        <v>420</v>
      </c>
      <c r="R591" s="10">
        <f>Table1[[#This Row],[ Sales Volume]]*Table1[[#This Row],[Cost]]</f>
        <v>844.19999999999993</v>
      </c>
      <c r="S591" s="10">
        <f>Table1[[#This Row],[Sales Values]]-(Table1[[#This Row],[Sales Values]]*0.25)</f>
        <v>633.15</v>
      </c>
      <c r="T591" s="10">
        <f>Table1[[#This Row],[Manufacturing Cost]]-Table1[[#This Row],[Delivery Cost]]</f>
        <v>622.65</v>
      </c>
      <c r="U591" s="10">
        <f>Table1[[#This Row],[Quantity]]*Table1[[#This Row],[Delivery]]</f>
        <v>10.5</v>
      </c>
      <c r="V591" s="10">
        <f>Table1[[#This Row],[Sales Values]]-Table1[[#This Row],[Manufacturing Cost]]</f>
        <v>211.04999999999995</v>
      </c>
      <c r="W591" s="13">
        <f>Table1[[#This Row],[Profit]]/Table1[[#This Row],[Sales Values]]</f>
        <v>0.24999999999999997</v>
      </c>
      <c r="X591" s="10">
        <v>14.95</v>
      </c>
      <c r="Y591" s="14">
        <f>IF(AND(Table1[[#This Row],[Quantity]]&gt;20,Table1[[#This Row],[Quantity]]&lt;=50),3%,IF(AND(Table1[[#This Row],[Quantity]]&gt;50,Table1[[#This Row],[Quantity]]&lt;=100),5%,IF(Table1[[#This Row],[Quantity]]&gt;100,7%,0)))</f>
        <v>0.03</v>
      </c>
      <c r="Z591" s="10">
        <f>Table1[[#This Row],[Sales Values]]*(1-Table1[[#This Row],[Discount]])</f>
        <v>818.87399999999991</v>
      </c>
      <c r="AA591" s="10">
        <f>Table1[[#This Row],[Sales Values]]+(Table1[[#This Row],[Sales Values]]*1.05%)</f>
        <v>853.06409999999994</v>
      </c>
      <c r="AB591" s="10">
        <f>Table1[[#This Row],[Sales Values]]*1.05</f>
        <v>886.41</v>
      </c>
      <c r="AC591" s="10" t="str">
        <f t="shared" si="49"/>
        <v>Hyperwotsit</v>
      </c>
      <c r="AD591" t="s">
        <v>20</v>
      </c>
    </row>
    <row r="592" spans="1:30" x14ac:dyDescent="0.3">
      <c r="A592">
        <v>2065</v>
      </c>
      <c r="B592" t="s">
        <v>4686</v>
      </c>
      <c r="C592" t="s">
        <v>5712</v>
      </c>
      <c r="D592" t="s">
        <v>15</v>
      </c>
      <c r="E592" t="s">
        <v>16</v>
      </c>
      <c r="F592">
        <v>60</v>
      </c>
      <c r="G592" t="s">
        <v>13568</v>
      </c>
      <c r="H592" t="s">
        <v>5714</v>
      </c>
      <c r="I592" t="s">
        <v>187</v>
      </c>
      <c r="J592" s="8">
        <v>44229</v>
      </c>
      <c r="K592" s="6" t="str">
        <f t="shared" si="45"/>
        <v>2021</v>
      </c>
      <c r="L592" s="6" t="str">
        <f t="shared" si="46"/>
        <v>Feb</v>
      </c>
      <c r="M592">
        <v>25</v>
      </c>
      <c r="N592" s="10">
        <f t="shared" si="47"/>
        <v>2.0099999999999998</v>
      </c>
      <c r="O592">
        <f t="shared" si="48"/>
        <v>20</v>
      </c>
      <c r="P592">
        <v>0.5</v>
      </c>
      <c r="Q592" s="12">
        <f>Table1[[#This Row],[Quantity]]*Table1[[#This Row],[Case Size]]</f>
        <v>500</v>
      </c>
      <c r="R592" s="10">
        <f>Table1[[#This Row],[ Sales Volume]]*Table1[[#This Row],[Cost]]</f>
        <v>1004.9999999999999</v>
      </c>
      <c r="S592" s="10">
        <f>Table1[[#This Row],[Sales Values]]-(Table1[[#This Row],[Sales Values]]*0.25)</f>
        <v>753.74999999999989</v>
      </c>
      <c r="T592" s="10">
        <f>Table1[[#This Row],[Manufacturing Cost]]-Table1[[#This Row],[Delivery Cost]]</f>
        <v>741.24999999999989</v>
      </c>
      <c r="U592" s="10">
        <f>Table1[[#This Row],[Quantity]]*Table1[[#This Row],[Delivery]]</f>
        <v>12.5</v>
      </c>
      <c r="V592" s="10">
        <f>Table1[[#This Row],[Sales Values]]-Table1[[#This Row],[Manufacturing Cost]]</f>
        <v>251.25</v>
      </c>
      <c r="W592" s="13">
        <f>Table1[[#This Row],[Profit]]/Table1[[#This Row],[Sales Values]]</f>
        <v>0.25000000000000006</v>
      </c>
      <c r="X592" s="10">
        <v>14.95</v>
      </c>
      <c r="Y592" s="14">
        <f>IF(AND(Table1[[#This Row],[Quantity]]&gt;20,Table1[[#This Row],[Quantity]]&lt;=50),3%,IF(AND(Table1[[#This Row],[Quantity]]&gt;50,Table1[[#This Row],[Quantity]]&lt;=100),5%,IF(Table1[[#This Row],[Quantity]]&gt;100,7%,0)))</f>
        <v>0.03</v>
      </c>
      <c r="Z592" s="10">
        <f>Table1[[#This Row],[Sales Values]]*(1-Table1[[#This Row],[Discount]])</f>
        <v>974.84999999999991</v>
      </c>
      <c r="AA592" s="10">
        <f>Table1[[#This Row],[Sales Values]]+(Table1[[#This Row],[Sales Values]]*1.05%)</f>
        <v>1015.5524999999999</v>
      </c>
      <c r="AB592" s="10">
        <f>Table1[[#This Row],[Sales Values]]*1.05</f>
        <v>1055.25</v>
      </c>
      <c r="AC592" s="10" t="str">
        <f t="shared" si="49"/>
        <v>Hyperwotsit</v>
      </c>
      <c r="AD592" t="s">
        <v>20</v>
      </c>
    </row>
    <row r="593" spans="1:30" x14ac:dyDescent="0.3">
      <c r="A593">
        <v>2067</v>
      </c>
      <c r="B593" t="s">
        <v>5719</v>
      </c>
      <c r="C593" t="s">
        <v>1116</v>
      </c>
      <c r="D593" t="s">
        <v>51</v>
      </c>
      <c r="E593" t="s">
        <v>16</v>
      </c>
      <c r="F593">
        <v>60</v>
      </c>
      <c r="G593" t="s">
        <v>13569</v>
      </c>
      <c r="H593" t="s">
        <v>2021</v>
      </c>
      <c r="I593" t="s">
        <v>2022</v>
      </c>
      <c r="J593" s="8">
        <v>44446</v>
      </c>
      <c r="K593" s="6" t="str">
        <f t="shared" si="45"/>
        <v>2021</v>
      </c>
      <c r="L593" s="6" t="str">
        <f t="shared" si="46"/>
        <v>Sep</v>
      </c>
      <c r="M593">
        <v>88</v>
      </c>
      <c r="N593" s="10">
        <f t="shared" si="47"/>
        <v>2.0099999999999998</v>
      </c>
      <c r="O593">
        <f t="shared" si="48"/>
        <v>20</v>
      </c>
      <c r="P593">
        <v>0.5</v>
      </c>
      <c r="Q593" s="12">
        <f>Table1[[#This Row],[Quantity]]*Table1[[#This Row],[Case Size]]</f>
        <v>1760</v>
      </c>
      <c r="R593" s="10">
        <f>Table1[[#This Row],[ Sales Volume]]*Table1[[#This Row],[Cost]]</f>
        <v>3537.5999999999995</v>
      </c>
      <c r="S593" s="10">
        <f>Table1[[#This Row],[Sales Values]]-(Table1[[#This Row],[Sales Values]]*0.25)</f>
        <v>2653.2</v>
      </c>
      <c r="T593" s="10">
        <f>Table1[[#This Row],[Manufacturing Cost]]-Table1[[#This Row],[Delivery Cost]]</f>
        <v>2609.1999999999998</v>
      </c>
      <c r="U593" s="10">
        <f>Table1[[#This Row],[Quantity]]*Table1[[#This Row],[Delivery]]</f>
        <v>44</v>
      </c>
      <c r="V593" s="10">
        <f>Table1[[#This Row],[Sales Values]]-Table1[[#This Row],[Manufacturing Cost]]</f>
        <v>884.39999999999964</v>
      </c>
      <c r="W593" s="13">
        <f>Table1[[#This Row],[Profit]]/Table1[[#This Row],[Sales Values]]</f>
        <v>0.24999999999999994</v>
      </c>
      <c r="X593" s="10">
        <v>14.95</v>
      </c>
      <c r="Y593" s="14">
        <f>IF(AND(Table1[[#This Row],[Quantity]]&gt;20,Table1[[#This Row],[Quantity]]&lt;=50),3%,IF(AND(Table1[[#This Row],[Quantity]]&gt;50,Table1[[#This Row],[Quantity]]&lt;=100),5%,IF(Table1[[#This Row],[Quantity]]&gt;100,7%,0)))</f>
        <v>0.05</v>
      </c>
      <c r="Z593" s="10">
        <f>Table1[[#This Row],[Sales Values]]*(1-Table1[[#This Row],[Discount]])</f>
        <v>3360.7199999999993</v>
      </c>
      <c r="AA593" s="10">
        <f>Table1[[#This Row],[Sales Values]]+(Table1[[#This Row],[Sales Values]]*1.05%)</f>
        <v>3574.7447999999995</v>
      </c>
      <c r="AB593" s="10">
        <f>Table1[[#This Row],[Sales Values]]*1.05</f>
        <v>3714.4799999999996</v>
      </c>
      <c r="AC593" s="10" t="str">
        <f t="shared" si="49"/>
        <v>Hyperwotsit</v>
      </c>
      <c r="AD593" t="s">
        <v>20</v>
      </c>
    </row>
    <row r="594" spans="1:30" x14ac:dyDescent="0.3">
      <c r="A594">
        <v>2080</v>
      </c>
      <c r="B594" t="s">
        <v>232</v>
      </c>
      <c r="C594" t="s">
        <v>2135</v>
      </c>
      <c r="D594" t="s">
        <v>28</v>
      </c>
      <c r="E594" t="s">
        <v>29</v>
      </c>
      <c r="F594">
        <v>30</v>
      </c>
      <c r="G594" t="s">
        <v>13570</v>
      </c>
      <c r="H594" t="s">
        <v>2577</v>
      </c>
      <c r="I594" t="s">
        <v>645</v>
      </c>
      <c r="J594" s="8">
        <v>44257</v>
      </c>
      <c r="K594" s="6" t="str">
        <f t="shared" si="45"/>
        <v>2021</v>
      </c>
      <c r="L594" s="6" t="str">
        <f t="shared" si="46"/>
        <v>Mar</v>
      </c>
      <c r="M594">
        <v>24</v>
      </c>
      <c r="N594" s="10">
        <f t="shared" si="47"/>
        <v>3.49</v>
      </c>
      <c r="O594">
        <f t="shared" si="48"/>
        <v>20</v>
      </c>
      <c r="P594">
        <v>0.5</v>
      </c>
      <c r="Q594" s="12">
        <f>Table1[[#This Row],[Quantity]]*Table1[[#This Row],[Case Size]]</f>
        <v>480</v>
      </c>
      <c r="R594" s="10">
        <f>Table1[[#This Row],[ Sales Volume]]*Table1[[#This Row],[Cost]]</f>
        <v>1675.2</v>
      </c>
      <c r="S594" s="10">
        <f>Table1[[#This Row],[Sales Values]]-(Table1[[#This Row],[Sales Values]]*0.25)</f>
        <v>1256.4000000000001</v>
      </c>
      <c r="T594" s="10">
        <f>Table1[[#This Row],[Manufacturing Cost]]-Table1[[#This Row],[Delivery Cost]]</f>
        <v>1244.4000000000001</v>
      </c>
      <c r="U594" s="10">
        <f>Table1[[#This Row],[Quantity]]*Table1[[#This Row],[Delivery]]</f>
        <v>12</v>
      </c>
      <c r="V594" s="10">
        <f>Table1[[#This Row],[Sales Values]]-Table1[[#This Row],[Manufacturing Cost]]</f>
        <v>418.79999999999995</v>
      </c>
      <c r="W594" s="13">
        <f>Table1[[#This Row],[Profit]]/Table1[[#This Row],[Sales Values]]</f>
        <v>0.24999999999999997</v>
      </c>
      <c r="X594" s="10">
        <v>14.95</v>
      </c>
      <c r="Y594" s="14">
        <f>IF(AND(Table1[[#This Row],[Quantity]]&gt;20,Table1[[#This Row],[Quantity]]&lt;=50),3%,IF(AND(Table1[[#This Row],[Quantity]]&gt;50,Table1[[#This Row],[Quantity]]&lt;=100),5%,IF(Table1[[#This Row],[Quantity]]&gt;100,7%,0)))</f>
        <v>0.03</v>
      </c>
      <c r="Z594" s="10">
        <f>Table1[[#This Row],[Sales Values]]*(1-Table1[[#This Row],[Discount]])</f>
        <v>1624.944</v>
      </c>
      <c r="AA594" s="10">
        <f>Table1[[#This Row],[Sales Values]]+(Table1[[#This Row],[Sales Values]]*1.05%)</f>
        <v>1692.7896000000001</v>
      </c>
      <c r="AB594" s="10">
        <f>Table1[[#This Row],[Sales Values]]*1.05</f>
        <v>1758.96</v>
      </c>
      <c r="AC594" s="10" t="str">
        <f t="shared" si="49"/>
        <v>Superwossname</v>
      </c>
      <c r="AD594" t="s">
        <v>101</v>
      </c>
    </row>
    <row r="595" spans="1:30" x14ac:dyDescent="0.3">
      <c r="A595">
        <v>2082</v>
      </c>
      <c r="B595" t="s">
        <v>5749</v>
      </c>
      <c r="C595" t="s">
        <v>1503</v>
      </c>
      <c r="D595" t="s">
        <v>28</v>
      </c>
      <c r="E595" t="s">
        <v>29</v>
      </c>
      <c r="F595">
        <v>90</v>
      </c>
      <c r="G595" t="s">
        <v>13571</v>
      </c>
      <c r="H595" t="s">
        <v>5751</v>
      </c>
      <c r="I595" t="s">
        <v>178</v>
      </c>
      <c r="J595" s="8">
        <v>44260</v>
      </c>
      <c r="K595" s="6" t="str">
        <f t="shared" si="45"/>
        <v>2021</v>
      </c>
      <c r="L595" s="6" t="str">
        <f t="shared" si="46"/>
        <v>Mar</v>
      </c>
      <c r="M595">
        <v>12</v>
      </c>
      <c r="N595" s="10">
        <f t="shared" si="47"/>
        <v>3.49</v>
      </c>
      <c r="O595">
        <f t="shared" si="48"/>
        <v>20</v>
      </c>
      <c r="P595">
        <v>0.5</v>
      </c>
      <c r="Q595" s="12">
        <f>Table1[[#This Row],[Quantity]]*Table1[[#This Row],[Case Size]]</f>
        <v>240</v>
      </c>
      <c r="R595" s="10">
        <f>Table1[[#This Row],[ Sales Volume]]*Table1[[#This Row],[Cost]]</f>
        <v>837.6</v>
      </c>
      <c r="S595" s="10">
        <f>Table1[[#This Row],[Sales Values]]-(Table1[[#This Row],[Sales Values]]*0.25)</f>
        <v>628.20000000000005</v>
      </c>
      <c r="T595" s="10">
        <f>Table1[[#This Row],[Manufacturing Cost]]-Table1[[#This Row],[Delivery Cost]]</f>
        <v>622.20000000000005</v>
      </c>
      <c r="U595" s="10">
        <f>Table1[[#This Row],[Quantity]]*Table1[[#This Row],[Delivery]]</f>
        <v>6</v>
      </c>
      <c r="V595" s="10">
        <f>Table1[[#This Row],[Sales Values]]-Table1[[#This Row],[Manufacturing Cost]]</f>
        <v>209.39999999999998</v>
      </c>
      <c r="W595" s="13">
        <f>Table1[[#This Row],[Profit]]/Table1[[#This Row],[Sales Values]]</f>
        <v>0.24999999999999997</v>
      </c>
      <c r="X595" s="10">
        <v>14.95</v>
      </c>
      <c r="Y595" s="14">
        <f>IF(AND(Table1[[#This Row],[Quantity]]&gt;20,Table1[[#This Row],[Quantity]]&lt;=50),3%,IF(AND(Table1[[#This Row],[Quantity]]&gt;50,Table1[[#This Row],[Quantity]]&lt;=100),5%,IF(Table1[[#This Row],[Quantity]]&gt;100,7%,0)))</f>
        <v>0</v>
      </c>
      <c r="Z595" s="10">
        <f>Table1[[#This Row],[Sales Values]]*(1-Table1[[#This Row],[Discount]])</f>
        <v>837.6</v>
      </c>
      <c r="AA595" s="10">
        <f>Table1[[#This Row],[Sales Values]]+(Table1[[#This Row],[Sales Values]]*1.05%)</f>
        <v>846.39480000000003</v>
      </c>
      <c r="AB595" s="10">
        <f>Table1[[#This Row],[Sales Values]]*1.05</f>
        <v>879.48</v>
      </c>
      <c r="AC595" s="10" t="str">
        <f t="shared" si="49"/>
        <v>Superwossname</v>
      </c>
      <c r="AD595" t="s">
        <v>101</v>
      </c>
    </row>
    <row r="596" spans="1:30" x14ac:dyDescent="0.3">
      <c r="A596">
        <v>2083</v>
      </c>
      <c r="B596" t="s">
        <v>5752</v>
      </c>
      <c r="C596" t="s">
        <v>2797</v>
      </c>
      <c r="D596" t="s">
        <v>15</v>
      </c>
      <c r="E596" t="s">
        <v>16</v>
      </c>
      <c r="F596">
        <v>30</v>
      </c>
      <c r="G596" t="s">
        <v>13572</v>
      </c>
      <c r="H596" t="s">
        <v>814</v>
      </c>
      <c r="I596" t="s">
        <v>124</v>
      </c>
      <c r="J596" s="8">
        <v>43832</v>
      </c>
      <c r="K596" s="6" t="str">
        <f t="shared" si="45"/>
        <v>2020</v>
      </c>
      <c r="L596" s="6" t="str">
        <f t="shared" si="46"/>
        <v>Jan</v>
      </c>
      <c r="M596">
        <v>12</v>
      </c>
      <c r="N596" s="10">
        <f t="shared" si="47"/>
        <v>3.49</v>
      </c>
      <c r="O596">
        <f t="shared" si="48"/>
        <v>20</v>
      </c>
      <c r="P596">
        <v>0.5</v>
      </c>
      <c r="Q596" s="12">
        <f>Table1[[#This Row],[Quantity]]*Table1[[#This Row],[Case Size]]</f>
        <v>240</v>
      </c>
      <c r="R596" s="10">
        <f>Table1[[#This Row],[ Sales Volume]]*Table1[[#This Row],[Cost]]</f>
        <v>837.6</v>
      </c>
      <c r="S596" s="10">
        <f>Table1[[#This Row],[Sales Values]]-(Table1[[#This Row],[Sales Values]]*0.25)</f>
        <v>628.20000000000005</v>
      </c>
      <c r="T596" s="10">
        <f>Table1[[#This Row],[Manufacturing Cost]]-Table1[[#This Row],[Delivery Cost]]</f>
        <v>622.20000000000005</v>
      </c>
      <c r="U596" s="10">
        <f>Table1[[#This Row],[Quantity]]*Table1[[#This Row],[Delivery]]</f>
        <v>6</v>
      </c>
      <c r="V596" s="10">
        <f>Table1[[#This Row],[Sales Values]]-Table1[[#This Row],[Manufacturing Cost]]</f>
        <v>209.39999999999998</v>
      </c>
      <c r="W596" s="13">
        <f>Table1[[#This Row],[Profit]]/Table1[[#This Row],[Sales Values]]</f>
        <v>0.24999999999999997</v>
      </c>
      <c r="X596" s="10">
        <v>14.95</v>
      </c>
      <c r="Y596" s="14">
        <f>IF(AND(Table1[[#This Row],[Quantity]]&gt;20,Table1[[#This Row],[Quantity]]&lt;=50),3%,IF(AND(Table1[[#This Row],[Quantity]]&gt;50,Table1[[#This Row],[Quantity]]&lt;=100),5%,IF(Table1[[#This Row],[Quantity]]&gt;100,7%,0)))</f>
        <v>0</v>
      </c>
      <c r="Z596" s="10">
        <f>Table1[[#This Row],[Sales Values]]*(1-Table1[[#This Row],[Discount]])</f>
        <v>837.6</v>
      </c>
      <c r="AA596" s="10">
        <f>Table1[[#This Row],[Sales Values]]+(Table1[[#This Row],[Sales Values]]*1.05%)</f>
        <v>846.39480000000003</v>
      </c>
      <c r="AB596" s="10">
        <f>Table1[[#This Row],[Sales Values]]*1.05</f>
        <v>879.48</v>
      </c>
      <c r="AC596" s="10" t="str">
        <f t="shared" si="49"/>
        <v>Superwossname</v>
      </c>
      <c r="AD596" t="s">
        <v>101</v>
      </c>
    </row>
    <row r="597" spans="1:30" x14ac:dyDescent="0.3">
      <c r="A597">
        <v>2088</v>
      </c>
      <c r="B597" t="s">
        <v>5762</v>
      </c>
      <c r="C597" t="s">
        <v>2575</v>
      </c>
      <c r="D597" t="s">
        <v>41</v>
      </c>
      <c r="E597" t="s">
        <v>16</v>
      </c>
      <c r="F597">
        <v>30</v>
      </c>
      <c r="G597" t="s">
        <v>13612</v>
      </c>
      <c r="H597" t="s">
        <v>1284</v>
      </c>
      <c r="I597" t="s">
        <v>32</v>
      </c>
      <c r="J597" s="8">
        <v>44710</v>
      </c>
      <c r="K597" s="6" t="str">
        <f t="shared" si="45"/>
        <v>2022</v>
      </c>
      <c r="L597" s="6" t="str">
        <f t="shared" si="46"/>
        <v>May</v>
      </c>
      <c r="M597">
        <v>50</v>
      </c>
      <c r="N597" s="10">
        <f t="shared" si="47"/>
        <v>1.89</v>
      </c>
      <c r="O597">
        <f t="shared" si="48"/>
        <v>18</v>
      </c>
      <c r="P597">
        <v>0.5</v>
      </c>
      <c r="Q597" s="12">
        <f>Table1[[#This Row],[Quantity]]*Table1[[#This Row],[Case Size]]</f>
        <v>900</v>
      </c>
      <c r="R597" s="10">
        <f>Table1[[#This Row],[ Sales Volume]]*Table1[[#This Row],[Cost]]</f>
        <v>1701</v>
      </c>
      <c r="S597" s="10">
        <f>Table1[[#This Row],[Sales Values]]-(Table1[[#This Row],[Sales Values]]*0.25)</f>
        <v>1275.75</v>
      </c>
      <c r="T597" s="10">
        <f>Table1[[#This Row],[Manufacturing Cost]]-Table1[[#This Row],[Delivery Cost]]</f>
        <v>1250.75</v>
      </c>
      <c r="U597" s="10">
        <f>Table1[[#This Row],[Quantity]]*Table1[[#This Row],[Delivery]]</f>
        <v>25</v>
      </c>
      <c r="V597" s="10">
        <f>Table1[[#This Row],[Sales Values]]-Table1[[#This Row],[Manufacturing Cost]]</f>
        <v>425.25</v>
      </c>
      <c r="W597" s="13">
        <f>Table1[[#This Row],[Profit]]/Table1[[#This Row],[Sales Values]]</f>
        <v>0.25</v>
      </c>
      <c r="X597" s="10">
        <v>14.95</v>
      </c>
      <c r="Y597" s="14">
        <f>IF(AND(Table1[[#This Row],[Quantity]]&gt;20,Table1[[#This Row],[Quantity]]&lt;=50),3%,IF(AND(Table1[[#This Row],[Quantity]]&gt;50,Table1[[#This Row],[Quantity]]&lt;=100),5%,IF(Table1[[#This Row],[Quantity]]&gt;100,7%,0)))</f>
        <v>0.03</v>
      </c>
      <c r="Z597" s="10">
        <f>Table1[[#This Row],[Sales Values]]*(1-Table1[[#This Row],[Discount]])</f>
        <v>1649.97</v>
      </c>
      <c r="AA597" s="10">
        <f>Table1[[#This Row],[Sales Values]]+(Table1[[#This Row],[Sales Values]]*1.05%)</f>
        <v>1718.8605</v>
      </c>
      <c r="AB597" s="10">
        <f>Table1[[#This Row],[Sales Values]]*1.05</f>
        <v>1786.0500000000002</v>
      </c>
      <c r="AC597" s="10" t="str">
        <f t="shared" si="49"/>
        <v>Gigastuff</v>
      </c>
      <c r="AD597" t="s">
        <v>45</v>
      </c>
    </row>
    <row r="598" spans="1:30" x14ac:dyDescent="0.3">
      <c r="A598">
        <v>2089</v>
      </c>
      <c r="B598" t="s">
        <v>488</v>
      </c>
      <c r="C598" t="s">
        <v>5764</v>
      </c>
      <c r="D598" t="s">
        <v>51</v>
      </c>
      <c r="E598" t="s">
        <v>16</v>
      </c>
      <c r="F598">
        <v>60</v>
      </c>
      <c r="G598" t="s">
        <v>13573</v>
      </c>
      <c r="H598" t="s">
        <v>619</v>
      </c>
      <c r="I598" t="s">
        <v>187</v>
      </c>
      <c r="J598" s="8">
        <v>43954</v>
      </c>
      <c r="K598" s="6" t="str">
        <f t="shared" si="45"/>
        <v>2020</v>
      </c>
      <c r="L598" s="6" t="str">
        <f t="shared" si="46"/>
        <v>May</v>
      </c>
      <c r="M598">
        <v>18</v>
      </c>
      <c r="N598" s="10">
        <f t="shared" si="47"/>
        <v>2.0099999999999998</v>
      </c>
      <c r="O598">
        <f t="shared" si="48"/>
        <v>20</v>
      </c>
      <c r="P598">
        <v>0.5</v>
      </c>
      <c r="Q598" s="12">
        <f>Table1[[#This Row],[Quantity]]*Table1[[#This Row],[Case Size]]</f>
        <v>360</v>
      </c>
      <c r="R598" s="10">
        <f>Table1[[#This Row],[ Sales Volume]]*Table1[[#This Row],[Cost]]</f>
        <v>723.59999999999991</v>
      </c>
      <c r="S598" s="10">
        <f>Table1[[#This Row],[Sales Values]]-(Table1[[#This Row],[Sales Values]]*0.25)</f>
        <v>542.69999999999993</v>
      </c>
      <c r="T598" s="10">
        <f>Table1[[#This Row],[Manufacturing Cost]]-Table1[[#This Row],[Delivery Cost]]</f>
        <v>533.69999999999993</v>
      </c>
      <c r="U598" s="10">
        <f>Table1[[#This Row],[Quantity]]*Table1[[#This Row],[Delivery]]</f>
        <v>9</v>
      </c>
      <c r="V598" s="10">
        <f>Table1[[#This Row],[Sales Values]]-Table1[[#This Row],[Manufacturing Cost]]</f>
        <v>180.89999999999998</v>
      </c>
      <c r="W598" s="13">
        <f>Table1[[#This Row],[Profit]]/Table1[[#This Row],[Sales Values]]</f>
        <v>0.25</v>
      </c>
      <c r="X598" s="10">
        <v>14.95</v>
      </c>
      <c r="Y598" s="14">
        <f>IF(AND(Table1[[#This Row],[Quantity]]&gt;20,Table1[[#This Row],[Quantity]]&lt;=50),3%,IF(AND(Table1[[#This Row],[Quantity]]&gt;50,Table1[[#This Row],[Quantity]]&lt;=100),5%,IF(Table1[[#This Row],[Quantity]]&gt;100,7%,0)))</f>
        <v>0</v>
      </c>
      <c r="Z598" s="10">
        <f>Table1[[#This Row],[Sales Values]]*(1-Table1[[#This Row],[Discount]])</f>
        <v>723.59999999999991</v>
      </c>
      <c r="AA598" s="10">
        <f>Table1[[#This Row],[Sales Values]]+(Table1[[#This Row],[Sales Values]]*1.05%)</f>
        <v>731.19779999999992</v>
      </c>
      <c r="AB598" s="10">
        <f>Table1[[#This Row],[Sales Values]]*1.05</f>
        <v>759.78</v>
      </c>
      <c r="AC598" s="10" t="str">
        <f t="shared" si="49"/>
        <v>Hyperwotsit</v>
      </c>
      <c r="AD598" t="s">
        <v>20</v>
      </c>
    </row>
    <row r="599" spans="1:30" x14ac:dyDescent="0.3">
      <c r="A599">
        <v>2100</v>
      </c>
      <c r="B599" t="s">
        <v>5612</v>
      </c>
      <c r="C599" t="s">
        <v>1286</v>
      </c>
      <c r="D599" t="s">
        <v>15</v>
      </c>
      <c r="E599" t="s">
        <v>16</v>
      </c>
      <c r="F599">
        <v>60</v>
      </c>
      <c r="G599" t="s">
        <v>5779</v>
      </c>
      <c r="H599" t="s">
        <v>1060</v>
      </c>
      <c r="I599" t="s">
        <v>38</v>
      </c>
      <c r="J599" s="8">
        <v>44143</v>
      </c>
      <c r="K599" s="6" t="str">
        <f t="shared" si="45"/>
        <v>2020</v>
      </c>
      <c r="L599" s="6" t="str">
        <f t="shared" si="46"/>
        <v>Nov</v>
      </c>
      <c r="M599">
        <v>2</v>
      </c>
      <c r="N599" s="10">
        <f t="shared" si="47"/>
        <v>1.89</v>
      </c>
      <c r="O599">
        <f t="shared" si="48"/>
        <v>18</v>
      </c>
      <c r="P599">
        <v>0.5</v>
      </c>
      <c r="Q599" s="12">
        <f>Table1[[#This Row],[Quantity]]*Table1[[#This Row],[Case Size]]</f>
        <v>36</v>
      </c>
      <c r="R599" s="10">
        <f>Table1[[#This Row],[ Sales Volume]]*Table1[[#This Row],[Cost]]</f>
        <v>68.039999999999992</v>
      </c>
      <c r="S599" s="10">
        <f>Table1[[#This Row],[Sales Values]]-(Table1[[#This Row],[Sales Values]]*0.25)</f>
        <v>51.029999999999994</v>
      </c>
      <c r="T599" s="10">
        <f>Table1[[#This Row],[Manufacturing Cost]]-Table1[[#This Row],[Delivery Cost]]</f>
        <v>50.029999999999994</v>
      </c>
      <c r="U599" s="10">
        <f>Table1[[#This Row],[Quantity]]*Table1[[#This Row],[Delivery]]</f>
        <v>1</v>
      </c>
      <c r="V599" s="10">
        <f>Table1[[#This Row],[Sales Values]]-Table1[[#This Row],[Manufacturing Cost]]</f>
        <v>17.009999999999998</v>
      </c>
      <c r="W599" s="13">
        <f>Table1[[#This Row],[Profit]]/Table1[[#This Row],[Sales Values]]</f>
        <v>0.25</v>
      </c>
      <c r="X599" s="10">
        <v>14.95</v>
      </c>
      <c r="Y599" s="14">
        <f>IF(AND(Table1[[#This Row],[Quantity]]&gt;20,Table1[[#This Row],[Quantity]]&lt;=50),3%,IF(AND(Table1[[#This Row],[Quantity]]&gt;50,Table1[[#This Row],[Quantity]]&lt;=100),5%,IF(Table1[[#This Row],[Quantity]]&gt;100,7%,0)))</f>
        <v>0</v>
      </c>
      <c r="Z599" s="10">
        <f>Table1[[#This Row],[Sales Values]]*(1-Table1[[#This Row],[Discount]])</f>
        <v>68.039999999999992</v>
      </c>
      <c r="AA599" s="10">
        <f>Table1[[#This Row],[Sales Values]]+(Table1[[#This Row],[Sales Values]]*1.05%)</f>
        <v>68.754419999999996</v>
      </c>
      <c r="AB599" s="10">
        <f>Table1[[#This Row],[Sales Values]]*1.05</f>
        <v>71.441999999999993</v>
      </c>
      <c r="AC599" s="10" t="str">
        <f t="shared" si="49"/>
        <v>Gigastuff</v>
      </c>
      <c r="AD599" t="s">
        <v>45</v>
      </c>
    </row>
    <row r="600" spans="1:30" x14ac:dyDescent="0.3">
      <c r="A600">
        <v>2105</v>
      </c>
      <c r="B600" t="s">
        <v>4452</v>
      </c>
      <c r="C600" t="s">
        <v>5788</v>
      </c>
      <c r="D600" t="s">
        <v>28</v>
      </c>
      <c r="E600" t="s">
        <v>29</v>
      </c>
      <c r="F600">
        <v>30</v>
      </c>
      <c r="G600" t="s">
        <v>5787</v>
      </c>
      <c r="H600" t="s">
        <v>2056</v>
      </c>
      <c r="I600" t="s">
        <v>32</v>
      </c>
      <c r="J600" s="8">
        <v>44307</v>
      </c>
      <c r="K600" s="6" t="str">
        <f t="shared" si="45"/>
        <v>2021</v>
      </c>
      <c r="L600" s="6" t="str">
        <f t="shared" si="46"/>
        <v>Apr</v>
      </c>
      <c r="M600">
        <v>87</v>
      </c>
      <c r="N600" s="10">
        <f t="shared" si="47"/>
        <v>3.49</v>
      </c>
      <c r="O600">
        <f t="shared" si="48"/>
        <v>20</v>
      </c>
      <c r="P600">
        <v>0.5</v>
      </c>
      <c r="Q600" s="12">
        <f>Table1[[#This Row],[Quantity]]*Table1[[#This Row],[Case Size]]</f>
        <v>1740</v>
      </c>
      <c r="R600" s="10">
        <f>Table1[[#This Row],[ Sales Volume]]*Table1[[#This Row],[Cost]]</f>
        <v>6072.6</v>
      </c>
      <c r="S600" s="10">
        <f>Table1[[#This Row],[Sales Values]]-(Table1[[#This Row],[Sales Values]]*0.25)</f>
        <v>4554.4500000000007</v>
      </c>
      <c r="T600" s="10">
        <f>Table1[[#This Row],[Manufacturing Cost]]-Table1[[#This Row],[Delivery Cost]]</f>
        <v>4510.9500000000007</v>
      </c>
      <c r="U600" s="10">
        <f>Table1[[#This Row],[Quantity]]*Table1[[#This Row],[Delivery]]</f>
        <v>43.5</v>
      </c>
      <c r="V600" s="10">
        <f>Table1[[#This Row],[Sales Values]]-Table1[[#This Row],[Manufacturing Cost]]</f>
        <v>1518.1499999999996</v>
      </c>
      <c r="W600" s="13">
        <f>Table1[[#This Row],[Profit]]/Table1[[#This Row],[Sales Values]]</f>
        <v>0.24999999999999992</v>
      </c>
      <c r="X600" s="10">
        <v>14.95</v>
      </c>
      <c r="Y600" s="14">
        <f>IF(AND(Table1[[#This Row],[Quantity]]&gt;20,Table1[[#This Row],[Quantity]]&lt;=50),3%,IF(AND(Table1[[#This Row],[Quantity]]&gt;50,Table1[[#This Row],[Quantity]]&lt;=100),5%,IF(Table1[[#This Row],[Quantity]]&gt;100,7%,0)))</f>
        <v>0.05</v>
      </c>
      <c r="Z600" s="10">
        <f>Table1[[#This Row],[Sales Values]]*(1-Table1[[#This Row],[Discount]])</f>
        <v>5768.97</v>
      </c>
      <c r="AA600" s="10">
        <f>Table1[[#This Row],[Sales Values]]+(Table1[[#This Row],[Sales Values]]*1.05%)</f>
        <v>6136.3623000000007</v>
      </c>
      <c r="AB600" s="10">
        <f>Table1[[#This Row],[Sales Values]]*1.05</f>
        <v>6376.2300000000005</v>
      </c>
      <c r="AC600" s="10" t="str">
        <f t="shared" si="49"/>
        <v>Superwossname</v>
      </c>
      <c r="AD600" t="s">
        <v>101</v>
      </c>
    </row>
    <row r="601" spans="1:30" x14ac:dyDescent="0.3">
      <c r="A601">
        <v>2107</v>
      </c>
      <c r="B601" t="s">
        <v>5789</v>
      </c>
      <c r="C601" t="s">
        <v>4059</v>
      </c>
      <c r="D601" t="s">
        <v>28</v>
      </c>
      <c r="E601" t="s">
        <v>29</v>
      </c>
      <c r="F601">
        <v>30</v>
      </c>
      <c r="G601" t="s">
        <v>5790</v>
      </c>
      <c r="H601" t="s">
        <v>4056</v>
      </c>
      <c r="I601" t="s">
        <v>124</v>
      </c>
      <c r="J601" s="8">
        <v>44755</v>
      </c>
      <c r="K601" s="6" t="str">
        <f t="shared" si="45"/>
        <v>2022</v>
      </c>
      <c r="L601" s="6" t="str">
        <f t="shared" si="46"/>
        <v>Jul</v>
      </c>
      <c r="M601">
        <v>48</v>
      </c>
      <c r="N601" s="10">
        <f t="shared" si="47"/>
        <v>2.0099999999999998</v>
      </c>
      <c r="O601">
        <f t="shared" si="48"/>
        <v>20</v>
      </c>
      <c r="P601">
        <v>0.5</v>
      </c>
      <c r="Q601" s="11">
        <f>Table1[[#This Row],[Quantity]]*Table1[[#This Row],[Case Size]]</f>
        <v>960</v>
      </c>
      <c r="R601" s="10">
        <f>Table1[[#This Row],[ Sales Volume]]*Table1[[#This Row],[Cost]]</f>
        <v>1929.6</v>
      </c>
      <c r="S601" s="10">
        <f>Table1[[#This Row],[Sales Values]]-(Table1[[#This Row],[Sales Values]]*0.25)</f>
        <v>1447.1999999999998</v>
      </c>
      <c r="T601" s="10">
        <f>Table1[[#This Row],[Manufacturing Cost]]-Table1[[#This Row],[Delivery Cost]]</f>
        <v>1423.1999999999998</v>
      </c>
      <c r="U601" s="10">
        <f>Table1[[#This Row],[Quantity]]*Table1[[#This Row],[Delivery]]</f>
        <v>24</v>
      </c>
      <c r="V601" s="10">
        <f>Table1[[#This Row],[Sales Values]]-Table1[[#This Row],[Manufacturing Cost]]</f>
        <v>482.40000000000009</v>
      </c>
      <c r="W601" s="13">
        <f>Table1[[#This Row],[Profit]]/Table1[[#This Row],[Sales Values]]</f>
        <v>0.25000000000000006</v>
      </c>
      <c r="X601" s="10">
        <v>14.95</v>
      </c>
      <c r="Y601" s="14">
        <f>IF(AND(Table1[[#This Row],[Quantity]]&gt;20,Table1[[#This Row],[Quantity]]&lt;=50),3%,IF(AND(Table1[[#This Row],[Quantity]]&gt;50,Table1[[#This Row],[Quantity]]&lt;=100),5%,IF(Table1[[#This Row],[Quantity]]&gt;100,7%,0)))</f>
        <v>0.03</v>
      </c>
      <c r="Z601" s="10">
        <f>Table1[[#This Row],[Sales Values]]*(1-Table1[[#This Row],[Discount]])</f>
        <v>1871.7119999999998</v>
      </c>
      <c r="AA601" s="10">
        <f>Table1[[#This Row],[Sales Values]]+(Table1[[#This Row],[Sales Values]]*1.05%)</f>
        <v>1949.8607999999999</v>
      </c>
      <c r="AB601" s="10">
        <f>Table1[[#This Row],[Sales Values]]*1.05</f>
        <v>2026.08</v>
      </c>
      <c r="AC601" s="10" t="str">
        <f t="shared" si="49"/>
        <v>Hyperwotsit</v>
      </c>
      <c r="AD601" t="s">
        <v>20</v>
      </c>
    </row>
    <row r="602" spans="1:30" x14ac:dyDescent="0.3">
      <c r="A602">
        <v>2111</v>
      </c>
      <c r="B602" t="s">
        <v>3684</v>
      </c>
      <c r="C602" t="s">
        <v>5792</v>
      </c>
      <c r="D602" t="s">
        <v>51</v>
      </c>
      <c r="E602" t="s">
        <v>16</v>
      </c>
      <c r="F602">
        <v>30</v>
      </c>
      <c r="G602" t="s">
        <v>5793</v>
      </c>
      <c r="H602" t="s">
        <v>5794</v>
      </c>
      <c r="I602" t="s">
        <v>294</v>
      </c>
      <c r="J602" s="8">
        <v>44087</v>
      </c>
      <c r="K602" s="6" t="str">
        <f t="shared" si="45"/>
        <v>2020</v>
      </c>
      <c r="L602" s="6" t="str">
        <f t="shared" si="46"/>
        <v>Sep</v>
      </c>
      <c r="M602">
        <v>33</v>
      </c>
      <c r="N602" s="10">
        <f t="shared" si="47"/>
        <v>1.89</v>
      </c>
      <c r="O602">
        <f t="shared" si="48"/>
        <v>18</v>
      </c>
      <c r="P602">
        <v>0.5</v>
      </c>
      <c r="Q602" s="12">
        <f>Table1[[#This Row],[Quantity]]*Table1[[#This Row],[Case Size]]</f>
        <v>594</v>
      </c>
      <c r="R602" s="10">
        <f>Table1[[#This Row],[ Sales Volume]]*Table1[[#This Row],[Cost]]</f>
        <v>1122.6599999999999</v>
      </c>
      <c r="S602" s="10">
        <f>Table1[[#This Row],[Sales Values]]-(Table1[[#This Row],[Sales Values]]*0.25)</f>
        <v>841.99499999999989</v>
      </c>
      <c r="T602" s="10">
        <f>Table1[[#This Row],[Manufacturing Cost]]-Table1[[#This Row],[Delivery Cost]]</f>
        <v>825.49499999999989</v>
      </c>
      <c r="U602" s="10">
        <f>Table1[[#This Row],[Quantity]]*Table1[[#This Row],[Delivery]]</f>
        <v>16.5</v>
      </c>
      <c r="V602" s="10">
        <f>Table1[[#This Row],[Sales Values]]-Table1[[#This Row],[Manufacturing Cost]]</f>
        <v>280.66499999999996</v>
      </c>
      <c r="W602" s="13">
        <f>Table1[[#This Row],[Profit]]/Table1[[#This Row],[Sales Values]]</f>
        <v>0.25</v>
      </c>
      <c r="X602" s="10">
        <v>14.95</v>
      </c>
      <c r="Y602" s="14">
        <f>IF(AND(Table1[[#This Row],[Quantity]]&gt;20,Table1[[#This Row],[Quantity]]&lt;=50),3%,IF(AND(Table1[[#This Row],[Quantity]]&gt;50,Table1[[#This Row],[Quantity]]&lt;=100),5%,IF(Table1[[#This Row],[Quantity]]&gt;100,7%,0)))</f>
        <v>0.03</v>
      </c>
      <c r="Z602" s="10">
        <f>Table1[[#This Row],[Sales Values]]*(1-Table1[[#This Row],[Discount]])</f>
        <v>1088.9801999999997</v>
      </c>
      <c r="AA602" s="10">
        <f>Table1[[#This Row],[Sales Values]]+(Table1[[#This Row],[Sales Values]]*1.05%)</f>
        <v>1134.4479299999998</v>
      </c>
      <c r="AB602" s="10">
        <f>Table1[[#This Row],[Sales Values]]*1.05</f>
        <v>1178.7929999999999</v>
      </c>
      <c r="AC602" s="10" t="str">
        <f t="shared" si="49"/>
        <v>Gigastuff</v>
      </c>
      <c r="AD602" t="s">
        <v>45</v>
      </c>
    </row>
    <row r="603" spans="1:30" x14ac:dyDescent="0.3">
      <c r="A603">
        <v>2114</v>
      </c>
      <c r="B603" t="s">
        <v>5799</v>
      </c>
      <c r="C603" t="s">
        <v>3556</v>
      </c>
      <c r="D603" t="s">
        <v>15</v>
      </c>
      <c r="E603" t="s">
        <v>16</v>
      </c>
      <c r="F603">
        <v>60</v>
      </c>
      <c r="G603" t="s">
        <v>5800</v>
      </c>
      <c r="H603" t="s">
        <v>4669</v>
      </c>
      <c r="I603" t="s">
        <v>187</v>
      </c>
      <c r="J603" s="8">
        <v>44001</v>
      </c>
      <c r="K603" s="6" t="str">
        <f t="shared" si="45"/>
        <v>2020</v>
      </c>
      <c r="L603" s="6" t="str">
        <f t="shared" si="46"/>
        <v>Jun</v>
      </c>
      <c r="M603">
        <v>17</v>
      </c>
      <c r="N603" s="10">
        <f t="shared" si="47"/>
        <v>1.89</v>
      </c>
      <c r="O603">
        <f t="shared" si="48"/>
        <v>18</v>
      </c>
      <c r="P603">
        <v>0.5</v>
      </c>
      <c r="Q603" s="12">
        <f>Table1[[#This Row],[Quantity]]*Table1[[#This Row],[Case Size]]</f>
        <v>306</v>
      </c>
      <c r="R603" s="10">
        <f>Table1[[#This Row],[ Sales Volume]]*Table1[[#This Row],[Cost]]</f>
        <v>578.33999999999992</v>
      </c>
      <c r="S603" s="10">
        <f>Table1[[#This Row],[Sales Values]]-(Table1[[#This Row],[Sales Values]]*0.25)</f>
        <v>433.75499999999994</v>
      </c>
      <c r="T603" s="10">
        <f>Table1[[#This Row],[Manufacturing Cost]]-Table1[[#This Row],[Delivery Cost]]</f>
        <v>425.25499999999994</v>
      </c>
      <c r="U603" s="10">
        <f>Table1[[#This Row],[Quantity]]*Table1[[#This Row],[Delivery]]</f>
        <v>8.5</v>
      </c>
      <c r="V603" s="10">
        <f>Table1[[#This Row],[Sales Values]]-Table1[[#This Row],[Manufacturing Cost]]</f>
        <v>144.58499999999998</v>
      </c>
      <c r="W603" s="13">
        <f>Table1[[#This Row],[Profit]]/Table1[[#This Row],[Sales Values]]</f>
        <v>0.25</v>
      </c>
      <c r="X603" s="10">
        <v>14.95</v>
      </c>
      <c r="Y603" s="14">
        <f>IF(AND(Table1[[#This Row],[Quantity]]&gt;20,Table1[[#This Row],[Quantity]]&lt;=50),3%,IF(AND(Table1[[#This Row],[Quantity]]&gt;50,Table1[[#This Row],[Quantity]]&lt;=100),5%,IF(Table1[[#This Row],[Quantity]]&gt;100,7%,0)))</f>
        <v>0</v>
      </c>
      <c r="Z603" s="10">
        <f>Table1[[#This Row],[Sales Values]]*(1-Table1[[#This Row],[Discount]])</f>
        <v>578.33999999999992</v>
      </c>
      <c r="AA603" s="10">
        <f>Table1[[#This Row],[Sales Values]]+(Table1[[#This Row],[Sales Values]]*1.05%)</f>
        <v>584.41256999999996</v>
      </c>
      <c r="AB603" s="10">
        <f>Table1[[#This Row],[Sales Values]]*1.05</f>
        <v>607.25699999999995</v>
      </c>
      <c r="AC603" s="10" t="str">
        <f t="shared" si="49"/>
        <v>Gigastuff</v>
      </c>
      <c r="AD603" t="s">
        <v>45</v>
      </c>
    </row>
    <row r="604" spans="1:30" x14ac:dyDescent="0.3">
      <c r="A604">
        <v>2117</v>
      </c>
      <c r="B604" t="s">
        <v>1376</v>
      </c>
      <c r="C604" t="s">
        <v>2581</v>
      </c>
      <c r="D604" t="s">
        <v>92</v>
      </c>
      <c r="E604" t="s">
        <v>29</v>
      </c>
      <c r="F604">
        <v>60</v>
      </c>
      <c r="G604" t="s">
        <v>5806</v>
      </c>
      <c r="H604" t="s">
        <v>4552</v>
      </c>
      <c r="I604" t="s">
        <v>38</v>
      </c>
      <c r="J604" s="8">
        <v>44548</v>
      </c>
      <c r="K604" s="6" t="str">
        <f t="shared" si="45"/>
        <v>2021</v>
      </c>
      <c r="L604" s="6" t="str">
        <f t="shared" si="46"/>
        <v>Dec</v>
      </c>
      <c r="M604">
        <v>43</v>
      </c>
      <c r="N604" s="10">
        <f t="shared" si="47"/>
        <v>1.89</v>
      </c>
      <c r="O604">
        <f t="shared" si="48"/>
        <v>18</v>
      </c>
      <c r="P604">
        <v>0.5</v>
      </c>
      <c r="Q604" s="12">
        <f>Table1[[#This Row],[Quantity]]*Table1[[#This Row],[Case Size]]</f>
        <v>774</v>
      </c>
      <c r="R604" s="10">
        <f>Table1[[#This Row],[ Sales Volume]]*Table1[[#This Row],[Cost]]</f>
        <v>1462.86</v>
      </c>
      <c r="S604" s="10">
        <f>Table1[[#This Row],[Sales Values]]-(Table1[[#This Row],[Sales Values]]*0.25)</f>
        <v>1097.145</v>
      </c>
      <c r="T604" s="10">
        <f>Table1[[#This Row],[Manufacturing Cost]]-Table1[[#This Row],[Delivery Cost]]</f>
        <v>1075.645</v>
      </c>
      <c r="U604" s="10">
        <f>Table1[[#This Row],[Quantity]]*Table1[[#This Row],[Delivery]]</f>
        <v>21.5</v>
      </c>
      <c r="V604" s="10">
        <f>Table1[[#This Row],[Sales Values]]-Table1[[#This Row],[Manufacturing Cost]]</f>
        <v>365.71499999999992</v>
      </c>
      <c r="W604" s="13">
        <f>Table1[[#This Row],[Profit]]/Table1[[#This Row],[Sales Values]]</f>
        <v>0.24999999999999997</v>
      </c>
      <c r="X604" s="10">
        <v>14.95</v>
      </c>
      <c r="Y604" s="14">
        <f>IF(AND(Table1[[#This Row],[Quantity]]&gt;20,Table1[[#This Row],[Quantity]]&lt;=50),3%,IF(AND(Table1[[#This Row],[Quantity]]&gt;50,Table1[[#This Row],[Quantity]]&lt;=100),5%,IF(Table1[[#This Row],[Quantity]]&gt;100,7%,0)))</f>
        <v>0.03</v>
      </c>
      <c r="Z604" s="10">
        <f>Table1[[#This Row],[Sales Values]]*(1-Table1[[#This Row],[Discount]])</f>
        <v>1418.9741999999999</v>
      </c>
      <c r="AA604" s="10">
        <f>Table1[[#This Row],[Sales Values]]+(Table1[[#This Row],[Sales Values]]*1.05%)</f>
        <v>1478.22003</v>
      </c>
      <c r="AB604" s="10">
        <f>Table1[[#This Row],[Sales Values]]*1.05</f>
        <v>1536.0029999999999</v>
      </c>
      <c r="AC604" s="10" t="str">
        <f t="shared" si="49"/>
        <v>Gigastuff</v>
      </c>
      <c r="AD604" t="s">
        <v>45</v>
      </c>
    </row>
    <row r="605" spans="1:30" x14ac:dyDescent="0.3">
      <c r="A605">
        <v>2123</v>
      </c>
      <c r="B605" t="s">
        <v>2808</v>
      </c>
      <c r="C605" t="s">
        <v>3413</v>
      </c>
      <c r="D605" t="s">
        <v>15</v>
      </c>
      <c r="E605" t="s">
        <v>16</v>
      </c>
      <c r="F605">
        <v>30</v>
      </c>
      <c r="G605" t="s">
        <v>5818</v>
      </c>
      <c r="H605" t="s">
        <v>5819</v>
      </c>
      <c r="I605" t="s">
        <v>5820</v>
      </c>
      <c r="J605" s="8">
        <v>43834</v>
      </c>
      <c r="K605" s="6" t="str">
        <f t="shared" si="45"/>
        <v>2020</v>
      </c>
      <c r="L605" s="6" t="str">
        <f t="shared" si="46"/>
        <v>Jan</v>
      </c>
      <c r="M605">
        <v>13</v>
      </c>
      <c r="N605" s="10">
        <f t="shared" si="47"/>
        <v>3.49</v>
      </c>
      <c r="O605">
        <f t="shared" si="48"/>
        <v>20</v>
      </c>
      <c r="P605">
        <v>0.5</v>
      </c>
      <c r="Q605" s="12">
        <f>Table1[[#This Row],[Quantity]]*Table1[[#This Row],[Case Size]]</f>
        <v>260</v>
      </c>
      <c r="R605" s="10">
        <f>Table1[[#This Row],[ Sales Volume]]*Table1[[#This Row],[Cost]]</f>
        <v>907.40000000000009</v>
      </c>
      <c r="S605" s="10">
        <f>Table1[[#This Row],[Sales Values]]-(Table1[[#This Row],[Sales Values]]*0.25)</f>
        <v>680.55000000000007</v>
      </c>
      <c r="T605" s="10">
        <f>Table1[[#This Row],[Manufacturing Cost]]-Table1[[#This Row],[Delivery Cost]]</f>
        <v>674.05000000000007</v>
      </c>
      <c r="U605" s="10">
        <f>Table1[[#This Row],[Quantity]]*Table1[[#This Row],[Delivery]]</f>
        <v>6.5</v>
      </c>
      <c r="V605" s="10">
        <f>Table1[[#This Row],[Sales Values]]-Table1[[#This Row],[Manufacturing Cost]]</f>
        <v>226.85000000000002</v>
      </c>
      <c r="W605" s="13">
        <f>Table1[[#This Row],[Profit]]/Table1[[#This Row],[Sales Values]]</f>
        <v>0.25</v>
      </c>
      <c r="X605" s="10">
        <v>14.95</v>
      </c>
      <c r="Y605" s="14">
        <f>IF(AND(Table1[[#This Row],[Quantity]]&gt;20,Table1[[#This Row],[Quantity]]&lt;=50),3%,IF(AND(Table1[[#This Row],[Quantity]]&gt;50,Table1[[#This Row],[Quantity]]&lt;=100),5%,IF(Table1[[#This Row],[Quantity]]&gt;100,7%,0)))</f>
        <v>0</v>
      </c>
      <c r="Z605" s="10">
        <f>Table1[[#This Row],[Sales Values]]*(1-Table1[[#This Row],[Discount]])</f>
        <v>907.40000000000009</v>
      </c>
      <c r="AA605" s="10">
        <f>Table1[[#This Row],[Sales Values]]+(Table1[[#This Row],[Sales Values]]*1.05%)</f>
        <v>916.92770000000007</v>
      </c>
      <c r="AB605" s="10">
        <f>Table1[[#This Row],[Sales Values]]*1.05</f>
        <v>952.7700000000001</v>
      </c>
      <c r="AC605" s="10" t="str">
        <f t="shared" si="49"/>
        <v>Superwossname</v>
      </c>
      <c r="AD605" t="s">
        <v>101</v>
      </c>
    </row>
    <row r="606" spans="1:30" x14ac:dyDescent="0.3">
      <c r="A606">
        <v>2125</v>
      </c>
      <c r="B606" t="s">
        <v>4218</v>
      </c>
      <c r="C606" t="s">
        <v>5824</v>
      </c>
      <c r="D606" t="s">
        <v>28</v>
      </c>
      <c r="E606" t="s">
        <v>29</v>
      </c>
      <c r="F606">
        <v>90</v>
      </c>
      <c r="G606" t="s">
        <v>5825</v>
      </c>
      <c r="H606" t="s">
        <v>5826</v>
      </c>
      <c r="I606" t="s">
        <v>32</v>
      </c>
      <c r="J606" s="8">
        <v>44801</v>
      </c>
      <c r="K606" s="6" t="str">
        <f t="shared" si="45"/>
        <v>2022</v>
      </c>
      <c r="L606" s="6" t="str">
        <f t="shared" si="46"/>
        <v>Aug</v>
      </c>
      <c r="M606">
        <v>38</v>
      </c>
      <c r="N606" s="10">
        <f t="shared" si="47"/>
        <v>2.0099999999999998</v>
      </c>
      <c r="O606">
        <f t="shared" si="48"/>
        <v>20</v>
      </c>
      <c r="P606">
        <v>0.5</v>
      </c>
      <c r="Q606" s="11">
        <f>Table1[[#This Row],[Quantity]]*Table1[[#This Row],[Case Size]]</f>
        <v>760</v>
      </c>
      <c r="R606" s="10">
        <f>Table1[[#This Row],[ Sales Volume]]*Table1[[#This Row],[Cost]]</f>
        <v>1527.6</v>
      </c>
      <c r="S606" s="10">
        <f>Table1[[#This Row],[Sales Values]]-(Table1[[#This Row],[Sales Values]]*0.25)</f>
        <v>1145.6999999999998</v>
      </c>
      <c r="T606" s="10">
        <f>Table1[[#This Row],[Manufacturing Cost]]-Table1[[#This Row],[Delivery Cost]]</f>
        <v>1126.6999999999998</v>
      </c>
      <c r="U606" s="10">
        <f>Table1[[#This Row],[Quantity]]*Table1[[#This Row],[Delivery]]</f>
        <v>19</v>
      </c>
      <c r="V606" s="10">
        <f>Table1[[#This Row],[Sales Values]]-Table1[[#This Row],[Manufacturing Cost]]</f>
        <v>381.90000000000009</v>
      </c>
      <c r="W606" s="13">
        <f>Table1[[#This Row],[Profit]]/Table1[[#This Row],[Sales Values]]</f>
        <v>0.25000000000000006</v>
      </c>
      <c r="X606" s="10">
        <v>14.95</v>
      </c>
      <c r="Y606" s="14">
        <f>IF(AND(Table1[[#This Row],[Quantity]]&gt;20,Table1[[#This Row],[Quantity]]&lt;=50),3%,IF(AND(Table1[[#This Row],[Quantity]]&gt;50,Table1[[#This Row],[Quantity]]&lt;=100),5%,IF(Table1[[#This Row],[Quantity]]&gt;100,7%,0)))</f>
        <v>0.03</v>
      </c>
      <c r="Z606" s="10">
        <f>Table1[[#This Row],[Sales Values]]*(1-Table1[[#This Row],[Discount]])</f>
        <v>1481.7719999999999</v>
      </c>
      <c r="AA606" s="10">
        <f>Table1[[#This Row],[Sales Values]]+(Table1[[#This Row],[Sales Values]]*1.05%)</f>
        <v>1543.6397999999999</v>
      </c>
      <c r="AB606" s="10">
        <f>Table1[[#This Row],[Sales Values]]*1.05</f>
        <v>1603.98</v>
      </c>
      <c r="AC606" s="10" t="str">
        <f t="shared" si="49"/>
        <v>Hyperwotsit</v>
      </c>
      <c r="AD606" t="s">
        <v>20</v>
      </c>
    </row>
    <row r="607" spans="1:30" x14ac:dyDescent="0.3">
      <c r="A607">
        <v>2136</v>
      </c>
      <c r="B607" t="s">
        <v>2477</v>
      </c>
      <c r="C607" t="s">
        <v>4373</v>
      </c>
      <c r="D607" t="s">
        <v>28</v>
      </c>
      <c r="E607" t="s">
        <v>29</v>
      </c>
      <c r="F607">
        <v>60</v>
      </c>
      <c r="G607" t="s">
        <v>5846</v>
      </c>
      <c r="H607" t="s">
        <v>2218</v>
      </c>
      <c r="I607" t="s">
        <v>173</v>
      </c>
      <c r="J607" s="8">
        <v>44175</v>
      </c>
      <c r="K607" s="6" t="str">
        <f t="shared" si="45"/>
        <v>2020</v>
      </c>
      <c r="L607" s="6" t="str">
        <f t="shared" si="46"/>
        <v>Dec</v>
      </c>
      <c r="M607">
        <v>30</v>
      </c>
      <c r="N607" s="10">
        <f t="shared" si="47"/>
        <v>1.89</v>
      </c>
      <c r="O607">
        <f t="shared" si="48"/>
        <v>18</v>
      </c>
      <c r="P607">
        <v>0.5</v>
      </c>
      <c r="Q607" s="12">
        <f>Table1[[#This Row],[Quantity]]*Table1[[#This Row],[Case Size]]</f>
        <v>540</v>
      </c>
      <c r="R607" s="10">
        <f>Table1[[#This Row],[ Sales Volume]]*Table1[[#This Row],[Cost]]</f>
        <v>1020.5999999999999</v>
      </c>
      <c r="S607" s="10">
        <f>Table1[[#This Row],[Sales Values]]-(Table1[[#This Row],[Sales Values]]*0.25)</f>
        <v>765.44999999999993</v>
      </c>
      <c r="T607" s="10">
        <f>Table1[[#This Row],[Manufacturing Cost]]-Table1[[#This Row],[Delivery Cost]]</f>
        <v>750.44999999999993</v>
      </c>
      <c r="U607" s="10">
        <f>Table1[[#This Row],[Quantity]]*Table1[[#This Row],[Delivery]]</f>
        <v>15</v>
      </c>
      <c r="V607" s="10">
        <f>Table1[[#This Row],[Sales Values]]-Table1[[#This Row],[Manufacturing Cost]]</f>
        <v>255.14999999999998</v>
      </c>
      <c r="W607" s="13">
        <f>Table1[[#This Row],[Profit]]/Table1[[#This Row],[Sales Values]]</f>
        <v>0.25</v>
      </c>
      <c r="X607" s="10">
        <v>14.95</v>
      </c>
      <c r="Y607" s="14">
        <f>IF(AND(Table1[[#This Row],[Quantity]]&gt;20,Table1[[#This Row],[Quantity]]&lt;=50),3%,IF(AND(Table1[[#This Row],[Quantity]]&gt;50,Table1[[#This Row],[Quantity]]&lt;=100),5%,IF(Table1[[#This Row],[Quantity]]&gt;100,7%,0)))</f>
        <v>0.03</v>
      </c>
      <c r="Z607" s="10">
        <f>Table1[[#This Row],[Sales Values]]*(1-Table1[[#This Row],[Discount]])</f>
        <v>989.98199999999986</v>
      </c>
      <c r="AA607" s="10">
        <f>Table1[[#This Row],[Sales Values]]+(Table1[[#This Row],[Sales Values]]*1.05%)</f>
        <v>1031.3163</v>
      </c>
      <c r="AB607" s="10">
        <f>Table1[[#This Row],[Sales Values]]*1.05</f>
        <v>1071.6299999999999</v>
      </c>
      <c r="AC607" s="10" t="str">
        <f t="shared" si="49"/>
        <v>Gigastuff</v>
      </c>
      <c r="AD607" t="s">
        <v>45</v>
      </c>
    </row>
    <row r="608" spans="1:30" x14ac:dyDescent="0.3">
      <c r="A608">
        <v>2137</v>
      </c>
      <c r="B608" t="s">
        <v>5847</v>
      </c>
      <c r="C608" t="s">
        <v>1226</v>
      </c>
      <c r="D608" t="s">
        <v>15</v>
      </c>
      <c r="E608" t="s">
        <v>16</v>
      </c>
      <c r="F608">
        <v>90</v>
      </c>
      <c r="G608" t="s">
        <v>5848</v>
      </c>
      <c r="H608" t="s">
        <v>2997</v>
      </c>
      <c r="I608" t="s">
        <v>32</v>
      </c>
      <c r="J608" s="8">
        <v>44886</v>
      </c>
      <c r="K608" s="6" t="str">
        <f t="shared" si="45"/>
        <v>2022</v>
      </c>
      <c r="L608" s="6" t="str">
        <f t="shared" si="46"/>
        <v>Nov</v>
      </c>
      <c r="M608">
        <v>26</v>
      </c>
      <c r="N608" s="10">
        <f t="shared" si="47"/>
        <v>3.49</v>
      </c>
      <c r="O608">
        <f t="shared" si="48"/>
        <v>20</v>
      </c>
      <c r="P608">
        <v>0.5</v>
      </c>
      <c r="Q608" s="12">
        <f>Table1[[#This Row],[Quantity]]*Table1[[#This Row],[Case Size]]</f>
        <v>520</v>
      </c>
      <c r="R608" s="10">
        <f>Table1[[#This Row],[ Sales Volume]]*Table1[[#This Row],[Cost]]</f>
        <v>1814.8000000000002</v>
      </c>
      <c r="S608" s="10">
        <f>Table1[[#This Row],[Sales Values]]-(Table1[[#This Row],[Sales Values]]*0.25)</f>
        <v>1361.1000000000001</v>
      </c>
      <c r="T608" s="10">
        <f>Table1[[#This Row],[Manufacturing Cost]]-Table1[[#This Row],[Delivery Cost]]</f>
        <v>1348.1000000000001</v>
      </c>
      <c r="U608" s="10">
        <f>Table1[[#This Row],[Quantity]]*Table1[[#This Row],[Delivery]]</f>
        <v>13</v>
      </c>
      <c r="V608" s="10">
        <f>Table1[[#This Row],[Sales Values]]-Table1[[#This Row],[Manufacturing Cost]]</f>
        <v>453.70000000000005</v>
      </c>
      <c r="W608" s="13">
        <f>Table1[[#This Row],[Profit]]/Table1[[#This Row],[Sales Values]]</f>
        <v>0.25</v>
      </c>
      <c r="X608" s="10">
        <v>14.95</v>
      </c>
      <c r="Y608" s="14">
        <f>IF(AND(Table1[[#This Row],[Quantity]]&gt;20,Table1[[#This Row],[Quantity]]&lt;=50),3%,IF(AND(Table1[[#This Row],[Quantity]]&gt;50,Table1[[#This Row],[Quantity]]&lt;=100),5%,IF(Table1[[#This Row],[Quantity]]&gt;100,7%,0)))</f>
        <v>0.03</v>
      </c>
      <c r="Z608" s="10">
        <f>Table1[[#This Row],[Sales Values]]*(1-Table1[[#This Row],[Discount]])</f>
        <v>1760.3560000000002</v>
      </c>
      <c r="AA608" s="10">
        <f>Table1[[#This Row],[Sales Values]]+(Table1[[#This Row],[Sales Values]]*1.05%)</f>
        <v>1833.8554000000001</v>
      </c>
      <c r="AB608" s="10">
        <f>Table1[[#This Row],[Sales Values]]*1.05</f>
        <v>1905.5400000000002</v>
      </c>
      <c r="AC608" s="10" t="str">
        <f t="shared" si="49"/>
        <v>Superwossname</v>
      </c>
      <c r="AD608" t="s">
        <v>101</v>
      </c>
    </row>
    <row r="609" spans="1:30" x14ac:dyDescent="0.3">
      <c r="A609">
        <v>2139</v>
      </c>
      <c r="B609" t="s">
        <v>5852</v>
      </c>
      <c r="C609" t="s">
        <v>5853</v>
      </c>
      <c r="D609" t="s">
        <v>51</v>
      </c>
      <c r="E609" t="s">
        <v>16</v>
      </c>
      <c r="F609">
        <v>90</v>
      </c>
      <c r="G609" t="s">
        <v>14555</v>
      </c>
      <c r="H609" t="s">
        <v>4158</v>
      </c>
      <c r="I609" t="s">
        <v>32</v>
      </c>
      <c r="J609" s="8">
        <v>44615</v>
      </c>
      <c r="K609" s="6" t="str">
        <f t="shared" si="45"/>
        <v>2022</v>
      </c>
      <c r="L609" s="6" t="str">
        <f t="shared" si="46"/>
        <v>Feb</v>
      </c>
      <c r="M609">
        <v>84</v>
      </c>
      <c r="N609" s="10">
        <f t="shared" si="47"/>
        <v>3.49</v>
      </c>
      <c r="O609">
        <f t="shared" si="48"/>
        <v>20</v>
      </c>
      <c r="P609">
        <v>0.5</v>
      </c>
      <c r="Q609" s="12">
        <f>Table1[[#This Row],[Quantity]]*Table1[[#This Row],[Case Size]]</f>
        <v>1680</v>
      </c>
      <c r="R609" s="10">
        <f>Table1[[#This Row],[ Sales Volume]]*Table1[[#This Row],[Cost]]</f>
        <v>5863.2000000000007</v>
      </c>
      <c r="S609" s="10">
        <f>Table1[[#This Row],[Sales Values]]-(Table1[[#This Row],[Sales Values]]*0.25)</f>
        <v>4397.4000000000005</v>
      </c>
      <c r="T609" s="10">
        <f>Table1[[#This Row],[Manufacturing Cost]]-Table1[[#This Row],[Delivery Cost]]</f>
        <v>4355.4000000000005</v>
      </c>
      <c r="U609" s="10">
        <f>Table1[[#This Row],[Quantity]]*Table1[[#This Row],[Delivery]]</f>
        <v>42</v>
      </c>
      <c r="V609" s="10">
        <f>Table1[[#This Row],[Sales Values]]-Table1[[#This Row],[Manufacturing Cost]]</f>
        <v>1465.8000000000002</v>
      </c>
      <c r="W609" s="13">
        <f>Table1[[#This Row],[Profit]]/Table1[[#This Row],[Sales Values]]</f>
        <v>0.25</v>
      </c>
      <c r="X609" s="10">
        <v>14.95</v>
      </c>
      <c r="Y609" s="14">
        <f>IF(AND(Table1[[#This Row],[Quantity]]&gt;20,Table1[[#This Row],[Quantity]]&lt;=50),3%,IF(AND(Table1[[#This Row],[Quantity]]&gt;50,Table1[[#This Row],[Quantity]]&lt;=100),5%,IF(Table1[[#This Row],[Quantity]]&gt;100,7%,0)))</f>
        <v>0.05</v>
      </c>
      <c r="Z609" s="10">
        <f>Table1[[#This Row],[Sales Values]]*(1-Table1[[#This Row],[Discount]])</f>
        <v>5570.0400000000009</v>
      </c>
      <c r="AA609" s="10">
        <f>Table1[[#This Row],[Sales Values]]+(Table1[[#This Row],[Sales Values]]*1.05%)</f>
        <v>5924.7636000000011</v>
      </c>
      <c r="AB609" s="10">
        <f>Table1[[#This Row],[Sales Values]]*1.05</f>
        <v>6156.3600000000006</v>
      </c>
      <c r="AC609" s="10" t="str">
        <f t="shared" si="49"/>
        <v>Superwossname</v>
      </c>
      <c r="AD609" t="s">
        <v>101</v>
      </c>
    </row>
    <row r="610" spans="1:30" x14ac:dyDescent="0.3">
      <c r="A610">
        <v>2142</v>
      </c>
      <c r="B610" t="s">
        <v>4399</v>
      </c>
      <c r="C610" t="s">
        <v>5858</v>
      </c>
      <c r="D610" t="s">
        <v>15</v>
      </c>
      <c r="E610" t="s">
        <v>16</v>
      </c>
      <c r="F610">
        <v>90</v>
      </c>
      <c r="G610" t="s">
        <v>14556</v>
      </c>
      <c r="H610" t="s">
        <v>338</v>
      </c>
      <c r="I610" t="s">
        <v>173</v>
      </c>
      <c r="J610" s="8">
        <v>43908</v>
      </c>
      <c r="K610" s="6" t="str">
        <f t="shared" si="45"/>
        <v>2020</v>
      </c>
      <c r="L610" s="6" t="str">
        <f t="shared" si="46"/>
        <v>Mar</v>
      </c>
      <c r="M610">
        <v>45</v>
      </c>
      <c r="N610" s="10">
        <f t="shared" si="47"/>
        <v>1.89</v>
      </c>
      <c r="O610">
        <f t="shared" si="48"/>
        <v>18</v>
      </c>
      <c r="P610">
        <v>0.5</v>
      </c>
      <c r="Q610" s="12">
        <f>Table1[[#This Row],[Quantity]]*Table1[[#This Row],[Case Size]]</f>
        <v>810</v>
      </c>
      <c r="R610" s="10">
        <f>Table1[[#This Row],[ Sales Volume]]*Table1[[#This Row],[Cost]]</f>
        <v>1530.8999999999999</v>
      </c>
      <c r="S610" s="10">
        <f>Table1[[#This Row],[Sales Values]]-(Table1[[#This Row],[Sales Values]]*0.25)</f>
        <v>1148.175</v>
      </c>
      <c r="T610" s="10">
        <f>Table1[[#This Row],[Manufacturing Cost]]-Table1[[#This Row],[Delivery Cost]]</f>
        <v>1125.675</v>
      </c>
      <c r="U610" s="10">
        <f>Table1[[#This Row],[Quantity]]*Table1[[#This Row],[Delivery]]</f>
        <v>22.5</v>
      </c>
      <c r="V610" s="10">
        <f>Table1[[#This Row],[Sales Values]]-Table1[[#This Row],[Manufacturing Cost]]</f>
        <v>382.72499999999991</v>
      </c>
      <c r="W610" s="13">
        <f>Table1[[#This Row],[Profit]]/Table1[[#This Row],[Sales Values]]</f>
        <v>0.24999999999999997</v>
      </c>
      <c r="X610" s="10">
        <v>14.95</v>
      </c>
      <c r="Y610" s="14">
        <f>IF(AND(Table1[[#This Row],[Quantity]]&gt;20,Table1[[#This Row],[Quantity]]&lt;=50),3%,IF(AND(Table1[[#This Row],[Quantity]]&gt;50,Table1[[#This Row],[Quantity]]&lt;=100),5%,IF(Table1[[#This Row],[Quantity]]&gt;100,7%,0)))</f>
        <v>0.03</v>
      </c>
      <c r="Z610" s="10">
        <f>Table1[[#This Row],[Sales Values]]*(1-Table1[[#This Row],[Discount]])</f>
        <v>1484.9729999999997</v>
      </c>
      <c r="AA610" s="10">
        <f>Table1[[#This Row],[Sales Values]]+(Table1[[#This Row],[Sales Values]]*1.05%)</f>
        <v>1546.9744499999999</v>
      </c>
      <c r="AB610" s="10">
        <f>Table1[[#This Row],[Sales Values]]*1.05</f>
        <v>1607.4449999999999</v>
      </c>
      <c r="AC610" s="10" t="str">
        <f t="shared" si="49"/>
        <v>Gigastuff</v>
      </c>
      <c r="AD610" t="s">
        <v>45</v>
      </c>
    </row>
    <row r="611" spans="1:30" x14ac:dyDescent="0.3">
      <c r="A611">
        <v>2144</v>
      </c>
      <c r="B611" t="s">
        <v>5861</v>
      </c>
      <c r="C611" t="s">
        <v>5862</v>
      </c>
      <c r="D611" t="s">
        <v>51</v>
      </c>
      <c r="E611" t="s">
        <v>16</v>
      </c>
      <c r="F611">
        <v>30</v>
      </c>
      <c r="G611" t="s">
        <v>5863</v>
      </c>
      <c r="H611" t="s">
        <v>4389</v>
      </c>
      <c r="I611" t="s">
        <v>32</v>
      </c>
      <c r="J611" s="8">
        <v>43976</v>
      </c>
      <c r="K611" s="6" t="str">
        <f t="shared" si="45"/>
        <v>2020</v>
      </c>
      <c r="L611" s="6" t="str">
        <f t="shared" si="46"/>
        <v>May</v>
      </c>
      <c r="M611">
        <v>11</v>
      </c>
      <c r="N611" s="10">
        <f t="shared" si="47"/>
        <v>3.49</v>
      </c>
      <c r="O611">
        <f t="shared" si="48"/>
        <v>20</v>
      </c>
      <c r="P611">
        <v>0.5</v>
      </c>
      <c r="Q611" s="12">
        <f>Table1[[#This Row],[Quantity]]*Table1[[#This Row],[Case Size]]</f>
        <v>220</v>
      </c>
      <c r="R611" s="10">
        <f>Table1[[#This Row],[ Sales Volume]]*Table1[[#This Row],[Cost]]</f>
        <v>767.80000000000007</v>
      </c>
      <c r="S611" s="10">
        <f>Table1[[#This Row],[Sales Values]]-(Table1[[#This Row],[Sales Values]]*0.25)</f>
        <v>575.85</v>
      </c>
      <c r="T611" s="10">
        <f>Table1[[#This Row],[Manufacturing Cost]]-Table1[[#This Row],[Delivery Cost]]</f>
        <v>570.35</v>
      </c>
      <c r="U611" s="10">
        <f>Table1[[#This Row],[Quantity]]*Table1[[#This Row],[Delivery]]</f>
        <v>5.5</v>
      </c>
      <c r="V611" s="10">
        <f>Table1[[#This Row],[Sales Values]]-Table1[[#This Row],[Manufacturing Cost]]</f>
        <v>191.95000000000005</v>
      </c>
      <c r="W611" s="13">
        <f>Table1[[#This Row],[Profit]]/Table1[[#This Row],[Sales Values]]</f>
        <v>0.25000000000000006</v>
      </c>
      <c r="X611" s="10">
        <v>14.95</v>
      </c>
      <c r="Y611" s="14">
        <f>IF(AND(Table1[[#This Row],[Quantity]]&gt;20,Table1[[#This Row],[Quantity]]&lt;=50),3%,IF(AND(Table1[[#This Row],[Quantity]]&gt;50,Table1[[#This Row],[Quantity]]&lt;=100),5%,IF(Table1[[#This Row],[Quantity]]&gt;100,7%,0)))</f>
        <v>0</v>
      </c>
      <c r="Z611" s="10">
        <f>Table1[[#This Row],[Sales Values]]*(1-Table1[[#This Row],[Discount]])</f>
        <v>767.80000000000007</v>
      </c>
      <c r="AA611" s="10">
        <f>Table1[[#This Row],[Sales Values]]+(Table1[[#This Row],[Sales Values]]*1.05%)</f>
        <v>775.86190000000011</v>
      </c>
      <c r="AB611" s="10">
        <f>Table1[[#This Row],[Sales Values]]*1.05</f>
        <v>806.19</v>
      </c>
      <c r="AC611" s="10" t="str">
        <f t="shared" si="49"/>
        <v>Superwossname</v>
      </c>
      <c r="AD611" t="s">
        <v>101</v>
      </c>
    </row>
    <row r="612" spans="1:30" x14ac:dyDescent="0.3">
      <c r="A612">
        <v>2151</v>
      </c>
      <c r="B612" t="s">
        <v>5875</v>
      </c>
      <c r="C612" t="s">
        <v>5876</v>
      </c>
      <c r="D612" t="s">
        <v>51</v>
      </c>
      <c r="E612" t="s">
        <v>16</v>
      </c>
      <c r="F612">
        <v>60</v>
      </c>
      <c r="G612" t="s">
        <v>5877</v>
      </c>
      <c r="H612" t="s">
        <v>4508</v>
      </c>
      <c r="I612" t="s">
        <v>32</v>
      </c>
      <c r="J612" s="8">
        <v>44046</v>
      </c>
      <c r="K612" s="6" t="str">
        <f t="shared" si="45"/>
        <v>2020</v>
      </c>
      <c r="L612" s="6" t="str">
        <f t="shared" si="46"/>
        <v>Aug</v>
      </c>
      <c r="M612">
        <v>37</v>
      </c>
      <c r="N612" s="10">
        <f t="shared" si="47"/>
        <v>2.0099999999999998</v>
      </c>
      <c r="O612">
        <f t="shared" si="48"/>
        <v>20</v>
      </c>
      <c r="P612">
        <v>0.5</v>
      </c>
      <c r="Q612" s="12">
        <f>Table1[[#This Row],[Quantity]]*Table1[[#This Row],[Case Size]]</f>
        <v>740</v>
      </c>
      <c r="R612" s="10">
        <f>Table1[[#This Row],[ Sales Volume]]*Table1[[#This Row],[Cost]]</f>
        <v>1487.3999999999999</v>
      </c>
      <c r="S612" s="10">
        <f>Table1[[#This Row],[Sales Values]]-(Table1[[#This Row],[Sales Values]]*0.25)</f>
        <v>1115.55</v>
      </c>
      <c r="T612" s="10">
        <f>Table1[[#This Row],[Manufacturing Cost]]-Table1[[#This Row],[Delivery Cost]]</f>
        <v>1097.05</v>
      </c>
      <c r="U612" s="10">
        <f>Table1[[#This Row],[Quantity]]*Table1[[#This Row],[Delivery]]</f>
        <v>18.5</v>
      </c>
      <c r="V612" s="10">
        <f>Table1[[#This Row],[Sales Values]]-Table1[[#This Row],[Manufacturing Cost]]</f>
        <v>371.84999999999991</v>
      </c>
      <c r="W612" s="13">
        <f>Table1[[#This Row],[Profit]]/Table1[[#This Row],[Sales Values]]</f>
        <v>0.24999999999999997</v>
      </c>
      <c r="X612" s="10">
        <v>14.95</v>
      </c>
      <c r="Y612" s="14">
        <f>IF(AND(Table1[[#This Row],[Quantity]]&gt;20,Table1[[#This Row],[Quantity]]&lt;=50),3%,IF(AND(Table1[[#This Row],[Quantity]]&gt;50,Table1[[#This Row],[Quantity]]&lt;=100),5%,IF(Table1[[#This Row],[Quantity]]&gt;100,7%,0)))</f>
        <v>0.03</v>
      </c>
      <c r="Z612" s="10">
        <f>Table1[[#This Row],[Sales Values]]*(1-Table1[[#This Row],[Discount]])</f>
        <v>1442.7779999999998</v>
      </c>
      <c r="AA612" s="10">
        <f>Table1[[#This Row],[Sales Values]]+(Table1[[#This Row],[Sales Values]]*1.05%)</f>
        <v>1503.0176999999999</v>
      </c>
      <c r="AB612" s="10">
        <f>Table1[[#This Row],[Sales Values]]*1.05</f>
        <v>1561.77</v>
      </c>
      <c r="AC612" s="10" t="str">
        <f t="shared" si="49"/>
        <v>Hyperwotsit</v>
      </c>
      <c r="AD612" t="s">
        <v>20</v>
      </c>
    </row>
    <row r="613" spans="1:30" x14ac:dyDescent="0.3">
      <c r="A613">
        <v>2152</v>
      </c>
      <c r="B613" t="s">
        <v>5878</v>
      </c>
      <c r="C613" t="s">
        <v>2071</v>
      </c>
      <c r="D613" t="s">
        <v>28</v>
      </c>
      <c r="E613" t="s">
        <v>29</v>
      </c>
      <c r="F613">
        <v>90</v>
      </c>
      <c r="G613" t="s">
        <v>5879</v>
      </c>
      <c r="H613" t="s">
        <v>1845</v>
      </c>
      <c r="I613" t="s">
        <v>294</v>
      </c>
      <c r="J613" s="8">
        <v>44752</v>
      </c>
      <c r="K613" s="6" t="str">
        <f t="shared" si="45"/>
        <v>2022</v>
      </c>
      <c r="L613" s="6" t="str">
        <f t="shared" si="46"/>
        <v>Jul</v>
      </c>
      <c r="M613">
        <v>82</v>
      </c>
      <c r="N613" s="10">
        <f t="shared" si="47"/>
        <v>3.49</v>
      </c>
      <c r="O613">
        <f t="shared" si="48"/>
        <v>20</v>
      </c>
      <c r="P613">
        <v>0.5</v>
      </c>
      <c r="Q613" s="12">
        <f>Table1[[#This Row],[Quantity]]*Table1[[#This Row],[Case Size]]</f>
        <v>1640</v>
      </c>
      <c r="R613" s="10">
        <f>Table1[[#This Row],[ Sales Volume]]*Table1[[#This Row],[Cost]]</f>
        <v>5723.6</v>
      </c>
      <c r="S613" s="10">
        <f>Table1[[#This Row],[Sales Values]]-(Table1[[#This Row],[Sales Values]]*0.25)</f>
        <v>4292.7000000000007</v>
      </c>
      <c r="T613" s="10">
        <f>Table1[[#This Row],[Manufacturing Cost]]-Table1[[#This Row],[Delivery Cost]]</f>
        <v>4251.7000000000007</v>
      </c>
      <c r="U613" s="10">
        <f>Table1[[#This Row],[Quantity]]*Table1[[#This Row],[Delivery]]</f>
        <v>41</v>
      </c>
      <c r="V613" s="10">
        <f>Table1[[#This Row],[Sales Values]]-Table1[[#This Row],[Manufacturing Cost]]</f>
        <v>1430.8999999999996</v>
      </c>
      <c r="W613" s="13">
        <f>Table1[[#This Row],[Profit]]/Table1[[#This Row],[Sales Values]]</f>
        <v>0.24999999999999992</v>
      </c>
      <c r="X613" s="10">
        <v>14.95</v>
      </c>
      <c r="Y613" s="14">
        <f>IF(AND(Table1[[#This Row],[Quantity]]&gt;20,Table1[[#This Row],[Quantity]]&lt;=50),3%,IF(AND(Table1[[#This Row],[Quantity]]&gt;50,Table1[[#This Row],[Quantity]]&lt;=100),5%,IF(Table1[[#This Row],[Quantity]]&gt;100,7%,0)))</f>
        <v>0.05</v>
      </c>
      <c r="Z613" s="10">
        <f>Table1[[#This Row],[Sales Values]]*(1-Table1[[#This Row],[Discount]])</f>
        <v>5437.42</v>
      </c>
      <c r="AA613" s="10">
        <f>Table1[[#This Row],[Sales Values]]+(Table1[[#This Row],[Sales Values]]*1.05%)</f>
        <v>5783.6977999999999</v>
      </c>
      <c r="AB613" s="10">
        <f>Table1[[#This Row],[Sales Values]]*1.05</f>
        <v>6009.7800000000007</v>
      </c>
      <c r="AC613" s="10" t="str">
        <f t="shared" si="49"/>
        <v>Superwossname</v>
      </c>
      <c r="AD613" t="s">
        <v>101</v>
      </c>
    </row>
    <row r="614" spans="1:30" x14ac:dyDescent="0.3">
      <c r="A614">
        <v>2156</v>
      </c>
      <c r="B614" t="s">
        <v>778</v>
      </c>
      <c r="C614" t="s">
        <v>1607</v>
      </c>
      <c r="D614" t="s">
        <v>28</v>
      </c>
      <c r="E614" t="s">
        <v>29</v>
      </c>
      <c r="F614">
        <v>90</v>
      </c>
      <c r="G614" t="s">
        <v>5885</v>
      </c>
      <c r="H614" t="s">
        <v>5886</v>
      </c>
      <c r="I614" t="s">
        <v>187</v>
      </c>
      <c r="J614" s="8">
        <v>44837</v>
      </c>
      <c r="K614" s="6" t="str">
        <f t="shared" si="45"/>
        <v>2022</v>
      </c>
      <c r="L614" s="6" t="str">
        <f t="shared" si="46"/>
        <v>Oct</v>
      </c>
      <c r="M614">
        <v>92</v>
      </c>
      <c r="N614" s="10">
        <f t="shared" si="47"/>
        <v>1.89</v>
      </c>
      <c r="O614">
        <f t="shared" si="48"/>
        <v>18</v>
      </c>
      <c r="P614">
        <v>0.5</v>
      </c>
      <c r="Q614" s="12">
        <f>Table1[[#This Row],[Quantity]]*Table1[[#This Row],[Case Size]]</f>
        <v>1656</v>
      </c>
      <c r="R614" s="10">
        <f>Table1[[#This Row],[ Sales Volume]]*Table1[[#This Row],[Cost]]</f>
        <v>3129.8399999999997</v>
      </c>
      <c r="S614" s="10">
        <f>Table1[[#This Row],[Sales Values]]-(Table1[[#This Row],[Sales Values]]*0.25)</f>
        <v>2347.3799999999997</v>
      </c>
      <c r="T614" s="10">
        <f>Table1[[#This Row],[Manufacturing Cost]]-Table1[[#This Row],[Delivery Cost]]</f>
        <v>2301.3799999999997</v>
      </c>
      <c r="U614" s="10">
        <f>Table1[[#This Row],[Quantity]]*Table1[[#This Row],[Delivery]]</f>
        <v>46</v>
      </c>
      <c r="V614" s="10">
        <f>Table1[[#This Row],[Sales Values]]-Table1[[#This Row],[Manufacturing Cost]]</f>
        <v>782.46</v>
      </c>
      <c r="W614" s="13">
        <f>Table1[[#This Row],[Profit]]/Table1[[#This Row],[Sales Values]]</f>
        <v>0.25000000000000006</v>
      </c>
      <c r="X614" s="10">
        <v>14.95</v>
      </c>
      <c r="Y614" s="14">
        <f>IF(AND(Table1[[#This Row],[Quantity]]&gt;20,Table1[[#This Row],[Quantity]]&lt;=50),3%,IF(AND(Table1[[#This Row],[Quantity]]&gt;50,Table1[[#This Row],[Quantity]]&lt;=100),5%,IF(Table1[[#This Row],[Quantity]]&gt;100,7%,0)))</f>
        <v>0.05</v>
      </c>
      <c r="Z614" s="10">
        <f>Table1[[#This Row],[Sales Values]]*(1-Table1[[#This Row],[Discount]])</f>
        <v>2973.3479999999995</v>
      </c>
      <c r="AA614" s="10">
        <f>Table1[[#This Row],[Sales Values]]+(Table1[[#This Row],[Sales Values]]*1.05%)</f>
        <v>3162.7033199999996</v>
      </c>
      <c r="AB614" s="10">
        <f>Table1[[#This Row],[Sales Values]]*1.05</f>
        <v>3286.3319999999999</v>
      </c>
      <c r="AC614" s="10" t="str">
        <f t="shared" si="49"/>
        <v>Gigastuff</v>
      </c>
      <c r="AD614" t="s">
        <v>45</v>
      </c>
    </row>
    <row r="615" spans="1:30" x14ac:dyDescent="0.3">
      <c r="A615">
        <v>2160</v>
      </c>
      <c r="B615" t="s">
        <v>5890</v>
      </c>
      <c r="C615" t="s">
        <v>5891</v>
      </c>
      <c r="D615" t="s">
        <v>15</v>
      </c>
      <c r="E615" t="s">
        <v>16</v>
      </c>
      <c r="F615">
        <v>60</v>
      </c>
      <c r="G615" t="s">
        <v>5892</v>
      </c>
      <c r="H615" t="s">
        <v>322</v>
      </c>
      <c r="I615" t="s">
        <v>32</v>
      </c>
      <c r="J615" s="8">
        <v>44724</v>
      </c>
      <c r="K615" s="6" t="str">
        <f t="shared" si="45"/>
        <v>2022</v>
      </c>
      <c r="L615" s="6" t="str">
        <f t="shared" si="46"/>
        <v>Jun</v>
      </c>
      <c r="M615">
        <v>31</v>
      </c>
      <c r="N615" s="10">
        <f t="shared" si="47"/>
        <v>2.0099999999999998</v>
      </c>
      <c r="O615">
        <f t="shared" si="48"/>
        <v>20</v>
      </c>
      <c r="P615">
        <v>0.5</v>
      </c>
      <c r="Q615" s="11">
        <f>Table1[[#This Row],[Quantity]]*Table1[[#This Row],[Case Size]]</f>
        <v>620</v>
      </c>
      <c r="R615" s="10">
        <f>Table1[[#This Row],[ Sales Volume]]*Table1[[#This Row],[Cost]]</f>
        <v>1246.1999999999998</v>
      </c>
      <c r="S615" s="10">
        <f>Table1[[#This Row],[Sales Values]]-(Table1[[#This Row],[Sales Values]]*0.25)</f>
        <v>934.64999999999986</v>
      </c>
      <c r="T615" s="10">
        <f>Table1[[#This Row],[Manufacturing Cost]]-Table1[[#This Row],[Delivery Cost]]</f>
        <v>919.14999999999986</v>
      </c>
      <c r="U615" s="10">
        <f>Table1[[#This Row],[Quantity]]*Table1[[#This Row],[Delivery]]</f>
        <v>15.5</v>
      </c>
      <c r="V615" s="10">
        <f>Table1[[#This Row],[Sales Values]]-Table1[[#This Row],[Manufacturing Cost]]</f>
        <v>311.54999999999995</v>
      </c>
      <c r="W615" s="13">
        <f>Table1[[#This Row],[Profit]]/Table1[[#This Row],[Sales Values]]</f>
        <v>0.25</v>
      </c>
      <c r="X615" s="10">
        <v>14.95</v>
      </c>
      <c r="Y615" s="14">
        <f>IF(AND(Table1[[#This Row],[Quantity]]&gt;20,Table1[[#This Row],[Quantity]]&lt;=50),3%,IF(AND(Table1[[#This Row],[Quantity]]&gt;50,Table1[[#This Row],[Quantity]]&lt;=100),5%,IF(Table1[[#This Row],[Quantity]]&gt;100,7%,0)))</f>
        <v>0.03</v>
      </c>
      <c r="Z615" s="10">
        <f>Table1[[#This Row],[Sales Values]]*(1-Table1[[#This Row],[Discount]])</f>
        <v>1208.8139999999999</v>
      </c>
      <c r="AA615" s="10">
        <f>Table1[[#This Row],[Sales Values]]+(Table1[[#This Row],[Sales Values]]*1.05%)</f>
        <v>1259.2850999999998</v>
      </c>
      <c r="AB615" s="10">
        <f>Table1[[#This Row],[Sales Values]]*1.05</f>
        <v>1308.5099999999998</v>
      </c>
      <c r="AC615" s="10" t="str">
        <f t="shared" si="49"/>
        <v>Hyperwotsit</v>
      </c>
      <c r="AD615" t="s">
        <v>20</v>
      </c>
    </row>
    <row r="616" spans="1:30" x14ac:dyDescent="0.3">
      <c r="A616">
        <v>2164</v>
      </c>
      <c r="B616" t="s">
        <v>1058</v>
      </c>
      <c r="C616" t="s">
        <v>4792</v>
      </c>
      <c r="D616" t="s">
        <v>28</v>
      </c>
      <c r="E616" t="s">
        <v>29</v>
      </c>
      <c r="F616">
        <v>90</v>
      </c>
      <c r="G616" t="s">
        <v>14557</v>
      </c>
      <c r="H616" t="s">
        <v>1276</v>
      </c>
      <c r="I616" t="s">
        <v>32</v>
      </c>
      <c r="J616" s="8">
        <v>44461</v>
      </c>
      <c r="K616" s="6" t="str">
        <f t="shared" si="45"/>
        <v>2021</v>
      </c>
      <c r="L616" s="6" t="str">
        <f t="shared" si="46"/>
        <v>Sep</v>
      </c>
      <c r="M616">
        <v>2</v>
      </c>
      <c r="N616" s="10">
        <f t="shared" si="47"/>
        <v>3.49</v>
      </c>
      <c r="O616">
        <f t="shared" si="48"/>
        <v>20</v>
      </c>
      <c r="P616">
        <v>0.5</v>
      </c>
      <c r="Q616" s="12">
        <f>Table1[[#This Row],[Quantity]]*Table1[[#This Row],[Case Size]]</f>
        <v>40</v>
      </c>
      <c r="R616" s="10">
        <f>Table1[[#This Row],[ Sales Volume]]*Table1[[#This Row],[Cost]]</f>
        <v>139.60000000000002</v>
      </c>
      <c r="S616" s="10">
        <f>Table1[[#This Row],[Sales Values]]-(Table1[[#This Row],[Sales Values]]*0.25)</f>
        <v>104.70000000000002</v>
      </c>
      <c r="T616" s="10">
        <f>Table1[[#This Row],[Manufacturing Cost]]-Table1[[#This Row],[Delivery Cost]]</f>
        <v>103.70000000000002</v>
      </c>
      <c r="U616" s="10">
        <f>Table1[[#This Row],[Quantity]]*Table1[[#This Row],[Delivery]]</f>
        <v>1</v>
      </c>
      <c r="V616" s="10">
        <f>Table1[[#This Row],[Sales Values]]-Table1[[#This Row],[Manufacturing Cost]]</f>
        <v>34.900000000000006</v>
      </c>
      <c r="W616" s="13">
        <f>Table1[[#This Row],[Profit]]/Table1[[#This Row],[Sales Values]]</f>
        <v>0.25</v>
      </c>
      <c r="X616" s="10">
        <v>14.95</v>
      </c>
      <c r="Y616" s="14">
        <f>IF(AND(Table1[[#This Row],[Quantity]]&gt;20,Table1[[#This Row],[Quantity]]&lt;=50),3%,IF(AND(Table1[[#This Row],[Quantity]]&gt;50,Table1[[#This Row],[Quantity]]&lt;=100),5%,IF(Table1[[#This Row],[Quantity]]&gt;100,7%,0)))</f>
        <v>0</v>
      </c>
      <c r="Z616" s="10">
        <f>Table1[[#This Row],[Sales Values]]*(1-Table1[[#This Row],[Discount]])</f>
        <v>139.60000000000002</v>
      </c>
      <c r="AA616" s="10">
        <f>Table1[[#This Row],[Sales Values]]+(Table1[[#This Row],[Sales Values]]*1.05%)</f>
        <v>141.06580000000002</v>
      </c>
      <c r="AB616" s="10">
        <f>Table1[[#This Row],[Sales Values]]*1.05</f>
        <v>146.58000000000004</v>
      </c>
      <c r="AC616" s="10" t="str">
        <f t="shared" si="49"/>
        <v>Superwossname</v>
      </c>
      <c r="AD616" t="s">
        <v>101</v>
      </c>
    </row>
    <row r="617" spans="1:30" x14ac:dyDescent="0.3">
      <c r="A617">
        <v>2172</v>
      </c>
      <c r="B617" t="s">
        <v>646</v>
      </c>
      <c r="C617" t="s">
        <v>256</v>
      </c>
      <c r="D617" t="s">
        <v>28</v>
      </c>
      <c r="E617" t="s">
        <v>29</v>
      </c>
      <c r="F617">
        <v>30</v>
      </c>
      <c r="G617" t="s">
        <v>14562</v>
      </c>
      <c r="H617" t="s">
        <v>2579</v>
      </c>
      <c r="I617" t="s">
        <v>425</v>
      </c>
      <c r="J617" s="8">
        <v>44618</v>
      </c>
      <c r="K617" s="6" t="str">
        <f t="shared" si="45"/>
        <v>2022</v>
      </c>
      <c r="L617" s="6" t="str">
        <f t="shared" si="46"/>
        <v>Feb</v>
      </c>
      <c r="M617">
        <v>9</v>
      </c>
      <c r="N617" s="10">
        <f t="shared" si="47"/>
        <v>3.49</v>
      </c>
      <c r="O617">
        <f t="shared" si="48"/>
        <v>20</v>
      </c>
      <c r="P617">
        <v>0.5</v>
      </c>
      <c r="Q617" s="12">
        <f>Table1[[#This Row],[Quantity]]*Table1[[#This Row],[Case Size]]</f>
        <v>180</v>
      </c>
      <c r="R617" s="10">
        <f>Table1[[#This Row],[ Sales Volume]]*Table1[[#This Row],[Cost]]</f>
        <v>628.20000000000005</v>
      </c>
      <c r="S617" s="10">
        <f>Table1[[#This Row],[Sales Values]]-(Table1[[#This Row],[Sales Values]]*0.25)</f>
        <v>471.15000000000003</v>
      </c>
      <c r="T617" s="10">
        <f>Table1[[#This Row],[Manufacturing Cost]]-Table1[[#This Row],[Delivery Cost]]</f>
        <v>466.65000000000003</v>
      </c>
      <c r="U617" s="10">
        <f>Table1[[#This Row],[Quantity]]*Table1[[#This Row],[Delivery]]</f>
        <v>4.5</v>
      </c>
      <c r="V617" s="10">
        <f>Table1[[#This Row],[Sales Values]]-Table1[[#This Row],[Manufacturing Cost]]</f>
        <v>157.05000000000001</v>
      </c>
      <c r="W617" s="13">
        <f>Table1[[#This Row],[Profit]]/Table1[[#This Row],[Sales Values]]</f>
        <v>0.25</v>
      </c>
      <c r="X617" s="10">
        <v>14.95</v>
      </c>
      <c r="Y617" s="14">
        <f>IF(AND(Table1[[#This Row],[Quantity]]&gt;20,Table1[[#This Row],[Quantity]]&lt;=50),3%,IF(AND(Table1[[#This Row],[Quantity]]&gt;50,Table1[[#This Row],[Quantity]]&lt;=100),5%,IF(Table1[[#This Row],[Quantity]]&gt;100,7%,0)))</f>
        <v>0</v>
      </c>
      <c r="Z617" s="10">
        <f>Table1[[#This Row],[Sales Values]]*(1-Table1[[#This Row],[Discount]])</f>
        <v>628.20000000000005</v>
      </c>
      <c r="AA617" s="10">
        <f>Table1[[#This Row],[Sales Values]]+(Table1[[#This Row],[Sales Values]]*1.05%)</f>
        <v>634.79610000000002</v>
      </c>
      <c r="AB617" s="10">
        <f>Table1[[#This Row],[Sales Values]]*1.05</f>
        <v>659.61000000000013</v>
      </c>
      <c r="AC617" s="10" t="str">
        <f t="shared" si="49"/>
        <v>Superwossname</v>
      </c>
      <c r="AD617" t="s">
        <v>101</v>
      </c>
    </row>
    <row r="618" spans="1:30" x14ac:dyDescent="0.3">
      <c r="A618">
        <v>2175</v>
      </c>
      <c r="B618" t="s">
        <v>4489</v>
      </c>
      <c r="C618" t="s">
        <v>5913</v>
      </c>
      <c r="D618" t="s">
        <v>28</v>
      </c>
      <c r="E618" t="s">
        <v>29</v>
      </c>
      <c r="F618">
        <v>90</v>
      </c>
      <c r="G618" t="s">
        <v>5914</v>
      </c>
      <c r="H618" t="s">
        <v>5915</v>
      </c>
      <c r="I618" t="s">
        <v>32</v>
      </c>
      <c r="J618" s="8">
        <v>44597</v>
      </c>
      <c r="K618" s="6" t="str">
        <f t="shared" si="45"/>
        <v>2022</v>
      </c>
      <c r="L618" s="6" t="str">
        <f t="shared" si="46"/>
        <v>Feb</v>
      </c>
      <c r="M618">
        <v>104</v>
      </c>
      <c r="N618" s="10">
        <f t="shared" si="47"/>
        <v>3.49</v>
      </c>
      <c r="O618">
        <f t="shared" si="48"/>
        <v>20</v>
      </c>
      <c r="P618">
        <v>0.5</v>
      </c>
      <c r="Q618" s="12">
        <f>Table1[[#This Row],[Quantity]]*Table1[[#This Row],[Case Size]]</f>
        <v>2080</v>
      </c>
      <c r="R618" s="10">
        <f>Table1[[#This Row],[ Sales Volume]]*Table1[[#This Row],[Cost]]</f>
        <v>7259.2000000000007</v>
      </c>
      <c r="S618" s="10">
        <f>Table1[[#This Row],[Sales Values]]-(Table1[[#This Row],[Sales Values]]*0.25)</f>
        <v>5444.4000000000005</v>
      </c>
      <c r="T618" s="10">
        <f>Table1[[#This Row],[Manufacturing Cost]]-Table1[[#This Row],[Delivery Cost]]</f>
        <v>5392.4000000000005</v>
      </c>
      <c r="U618" s="10">
        <f>Table1[[#This Row],[Quantity]]*Table1[[#This Row],[Delivery]]</f>
        <v>52</v>
      </c>
      <c r="V618" s="10">
        <f>Table1[[#This Row],[Sales Values]]-Table1[[#This Row],[Manufacturing Cost]]</f>
        <v>1814.8000000000002</v>
      </c>
      <c r="W618" s="13">
        <f>Table1[[#This Row],[Profit]]/Table1[[#This Row],[Sales Values]]</f>
        <v>0.25</v>
      </c>
      <c r="X618" s="10">
        <v>14.95</v>
      </c>
      <c r="Y618" s="14">
        <f>IF(AND(Table1[[#This Row],[Quantity]]&gt;20,Table1[[#This Row],[Quantity]]&lt;=50),3%,IF(AND(Table1[[#This Row],[Quantity]]&gt;50,Table1[[#This Row],[Quantity]]&lt;=100),5%,IF(Table1[[#This Row],[Quantity]]&gt;100,7%,0)))</f>
        <v>7.0000000000000007E-2</v>
      </c>
      <c r="Z618" s="10">
        <f>Table1[[#This Row],[Sales Values]]*(1-Table1[[#This Row],[Discount]])</f>
        <v>6751.0560000000005</v>
      </c>
      <c r="AA618" s="10">
        <f>Table1[[#This Row],[Sales Values]]+(Table1[[#This Row],[Sales Values]]*1.05%)</f>
        <v>7335.4216000000006</v>
      </c>
      <c r="AB618" s="10">
        <f>Table1[[#This Row],[Sales Values]]*1.05</f>
        <v>7622.1600000000008</v>
      </c>
      <c r="AC618" s="10" t="str">
        <f t="shared" si="49"/>
        <v>Superwossname</v>
      </c>
      <c r="AD618" t="s">
        <v>101</v>
      </c>
    </row>
    <row r="619" spans="1:30" x14ac:dyDescent="0.3">
      <c r="A619">
        <v>2176</v>
      </c>
      <c r="B619" t="s">
        <v>5916</v>
      </c>
      <c r="C619" t="s">
        <v>3845</v>
      </c>
      <c r="D619" t="s">
        <v>28</v>
      </c>
      <c r="E619" t="s">
        <v>29</v>
      </c>
      <c r="F619">
        <v>60</v>
      </c>
      <c r="G619" t="s">
        <v>14323</v>
      </c>
      <c r="H619" t="s">
        <v>793</v>
      </c>
      <c r="I619" t="s">
        <v>178</v>
      </c>
      <c r="J619" s="8">
        <v>44169</v>
      </c>
      <c r="K619" s="6" t="str">
        <f t="shared" si="45"/>
        <v>2020</v>
      </c>
      <c r="L619" s="6" t="str">
        <f t="shared" si="46"/>
        <v>Dec</v>
      </c>
      <c r="M619">
        <v>22</v>
      </c>
      <c r="N619" s="10">
        <f t="shared" si="47"/>
        <v>3.49</v>
      </c>
      <c r="O619">
        <f t="shared" si="48"/>
        <v>20</v>
      </c>
      <c r="P619">
        <v>0.5</v>
      </c>
      <c r="Q619" s="12">
        <f>Table1[[#This Row],[Quantity]]*Table1[[#This Row],[Case Size]]</f>
        <v>440</v>
      </c>
      <c r="R619" s="10">
        <f>Table1[[#This Row],[ Sales Volume]]*Table1[[#This Row],[Cost]]</f>
        <v>1535.6000000000001</v>
      </c>
      <c r="S619" s="10">
        <f>Table1[[#This Row],[Sales Values]]-(Table1[[#This Row],[Sales Values]]*0.25)</f>
        <v>1151.7</v>
      </c>
      <c r="T619" s="10">
        <f>Table1[[#This Row],[Manufacturing Cost]]-Table1[[#This Row],[Delivery Cost]]</f>
        <v>1140.7</v>
      </c>
      <c r="U619" s="10">
        <f>Table1[[#This Row],[Quantity]]*Table1[[#This Row],[Delivery]]</f>
        <v>11</v>
      </c>
      <c r="V619" s="10">
        <f>Table1[[#This Row],[Sales Values]]-Table1[[#This Row],[Manufacturing Cost]]</f>
        <v>383.90000000000009</v>
      </c>
      <c r="W619" s="13">
        <f>Table1[[#This Row],[Profit]]/Table1[[#This Row],[Sales Values]]</f>
        <v>0.25000000000000006</v>
      </c>
      <c r="X619" s="10">
        <v>14.95</v>
      </c>
      <c r="Y619" s="14">
        <f>IF(AND(Table1[[#This Row],[Quantity]]&gt;20,Table1[[#This Row],[Quantity]]&lt;=50),3%,IF(AND(Table1[[#This Row],[Quantity]]&gt;50,Table1[[#This Row],[Quantity]]&lt;=100),5%,IF(Table1[[#This Row],[Quantity]]&gt;100,7%,0)))</f>
        <v>0.03</v>
      </c>
      <c r="Z619" s="10">
        <f>Table1[[#This Row],[Sales Values]]*(1-Table1[[#This Row],[Discount]])</f>
        <v>1489.5320000000002</v>
      </c>
      <c r="AA619" s="10">
        <f>Table1[[#This Row],[Sales Values]]+(Table1[[#This Row],[Sales Values]]*1.05%)</f>
        <v>1551.7238000000002</v>
      </c>
      <c r="AB619" s="10">
        <f>Table1[[#This Row],[Sales Values]]*1.05</f>
        <v>1612.38</v>
      </c>
      <c r="AC619" s="10" t="str">
        <f t="shared" si="49"/>
        <v>Superwossname</v>
      </c>
      <c r="AD619" t="s">
        <v>101</v>
      </c>
    </row>
    <row r="620" spans="1:30" x14ac:dyDescent="0.3">
      <c r="A620">
        <v>2181</v>
      </c>
      <c r="B620" t="s">
        <v>5925</v>
      </c>
      <c r="C620" t="s">
        <v>5926</v>
      </c>
      <c r="D620" t="s">
        <v>15</v>
      </c>
      <c r="E620" t="s">
        <v>16</v>
      </c>
      <c r="F620">
        <v>30</v>
      </c>
      <c r="G620" t="s">
        <v>5927</v>
      </c>
      <c r="H620" t="s">
        <v>378</v>
      </c>
      <c r="I620" t="s">
        <v>146</v>
      </c>
      <c r="J620" s="8">
        <v>44230</v>
      </c>
      <c r="K620" s="6" t="str">
        <f t="shared" si="45"/>
        <v>2021</v>
      </c>
      <c r="L620" s="6" t="str">
        <f t="shared" si="46"/>
        <v>Feb</v>
      </c>
      <c r="M620">
        <v>90</v>
      </c>
      <c r="N620" s="10">
        <f t="shared" si="47"/>
        <v>2.0099999999999998</v>
      </c>
      <c r="O620">
        <f t="shared" si="48"/>
        <v>20</v>
      </c>
      <c r="P620">
        <v>0.5</v>
      </c>
      <c r="Q620" s="12">
        <f>Table1[[#This Row],[Quantity]]*Table1[[#This Row],[Case Size]]</f>
        <v>1800</v>
      </c>
      <c r="R620" s="10">
        <f>Table1[[#This Row],[ Sales Volume]]*Table1[[#This Row],[Cost]]</f>
        <v>3617.9999999999995</v>
      </c>
      <c r="S620" s="10">
        <f>Table1[[#This Row],[Sales Values]]-(Table1[[#This Row],[Sales Values]]*0.25)</f>
        <v>2713.4999999999995</v>
      </c>
      <c r="T620" s="10">
        <f>Table1[[#This Row],[Manufacturing Cost]]-Table1[[#This Row],[Delivery Cost]]</f>
        <v>2668.4999999999995</v>
      </c>
      <c r="U620" s="10">
        <f>Table1[[#This Row],[Quantity]]*Table1[[#This Row],[Delivery]]</f>
        <v>45</v>
      </c>
      <c r="V620" s="10">
        <f>Table1[[#This Row],[Sales Values]]-Table1[[#This Row],[Manufacturing Cost]]</f>
        <v>904.5</v>
      </c>
      <c r="W620" s="13">
        <f>Table1[[#This Row],[Profit]]/Table1[[#This Row],[Sales Values]]</f>
        <v>0.25000000000000006</v>
      </c>
      <c r="X620" s="10">
        <v>14.95</v>
      </c>
      <c r="Y620" s="14">
        <f>IF(AND(Table1[[#This Row],[Quantity]]&gt;20,Table1[[#This Row],[Quantity]]&lt;=50),3%,IF(AND(Table1[[#This Row],[Quantity]]&gt;50,Table1[[#This Row],[Quantity]]&lt;=100),5%,IF(Table1[[#This Row],[Quantity]]&gt;100,7%,0)))</f>
        <v>0.05</v>
      </c>
      <c r="Z620" s="10">
        <f>Table1[[#This Row],[Sales Values]]*(1-Table1[[#This Row],[Discount]])</f>
        <v>3437.0999999999995</v>
      </c>
      <c r="AA620" s="10">
        <f>Table1[[#This Row],[Sales Values]]+(Table1[[#This Row],[Sales Values]]*1.05%)</f>
        <v>3655.9889999999996</v>
      </c>
      <c r="AB620" s="10">
        <f>Table1[[#This Row],[Sales Values]]*1.05</f>
        <v>3798.8999999999996</v>
      </c>
      <c r="AC620" s="10" t="str">
        <f t="shared" si="49"/>
        <v>Hyperwotsit</v>
      </c>
      <c r="AD620" t="s">
        <v>20</v>
      </c>
    </row>
    <row r="621" spans="1:30" x14ac:dyDescent="0.3">
      <c r="A621">
        <v>2182</v>
      </c>
      <c r="B621" t="s">
        <v>5928</v>
      </c>
      <c r="C621" t="s">
        <v>2125</v>
      </c>
      <c r="D621" t="s">
        <v>28</v>
      </c>
      <c r="E621" t="s">
        <v>29</v>
      </c>
      <c r="F621">
        <v>60</v>
      </c>
      <c r="G621" t="s">
        <v>5929</v>
      </c>
      <c r="H621" t="s">
        <v>3632</v>
      </c>
      <c r="I621" t="s">
        <v>32</v>
      </c>
      <c r="J621" s="8">
        <v>44598</v>
      </c>
      <c r="K621" s="6" t="str">
        <f t="shared" si="45"/>
        <v>2022</v>
      </c>
      <c r="L621" s="6" t="str">
        <f t="shared" si="46"/>
        <v>Feb</v>
      </c>
      <c r="M621">
        <v>92</v>
      </c>
      <c r="N621" s="10">
        <f t="shared" si="47"/>
        <v>3.49</v>
      </c>
      <c r="O621">
        <f t="shared" si="48"/>
        <v>20</v>
      </c>
      <c r="P621">
        <v>0.5</v>
      </c>
      <c r="Q621" s="12">
        <f>Table1[[#This Row],[Quantity]]*Table1[[#This Row],[Case Size]]</f>
        <v>1840</v>
      </c>
      <c r="R621" s="10">
        <f>Table1[[#This Row],[ Sales Volume]]*Table1[[#This Row],[Cost]]</f>
        <v>6421.6</v>
      </c>
      <c r="S621" s="10">
        <f>Table1[[#This Row],[Sales Values]]-(Table1[[#This Row],[Sales Values]]*0.25)</f>
        <v>4816.2000000000007</v>
      </c>
      <c r="T621" s="10">
        <f>Table1[[#This Row],[Manufacturing Cost]]-Table1[[#This Row],[Delivery Cost]]</f>
        <v>4770.2000000000007</v>
      </c>
      <c r="U621" s="10">
        <f>Table1[[#This Row],[Quantity]]*Table1[[#This Row],[Delivery]]</f>
        <v>46</v>
      </c>
      <c r="V621" s="10">
        <f>Table1[[#This Row],[Sales Values]]-Table1[[#This Row],[Manufacturing Cost]]</f>
        <v>1605.3999999999996</v>
      </c>
      <c r="W621" s="13">
        <f>Table1[[#This Row],[Profit]]/Table1[[#This Row],[Sales Values]]</f>
        <v>0.24999999999999992</v>
      </c>
      <c r="X621" s="10">
        <v>14.95</v>
      </c>
      <c r="Y621" s="14">
        <f>IF(AND(Table1[[#This Row],[Quantity]]&gt;20,Table1[[#This Row],[Quantity]]&lt;=50),3%,IF(AND(Table1[[#This Row],[Quantity]]&gt;50,Table1[[#This Row],[Quantity]]&lt;=100),5%,IF(Table1[[#This Row],[Quantity]]&gt;100,7%,0)))</f>
        <v>0.05</v>
      </c>
      <c r="Z621" s="10">
        <f>Table1[[#This Row],[Sales Values]]*(1-Table1[[#This Row],[Discount]])</f>
        <v>6100.52</v>
      </c>
      <c r="AA621" s="10">
        <f>Table1[[#This Row],[Sales Values]]+(Table1[[#This Row],[Sales Values]]*1.05%)</f>
        <v>6489.0268000000005</v>
      </c>
      <c r="AB621" s="10">
        <f>Table1[[#This Row],[Sales Values]]*1.05</f>
        <v>6742.68</v>
      </c>
      <c r="AC621" s="10" t="str">
        <f t="shared" si="49"/>
        <v>Superwossname</v>
      </c>
      <c r="AD621" t="s">
        <v>101</v>
      </c>
    </row>
    <row r="622" spans="1:30" x14ac:dyDescent="0.3">
      <c r="A622">
        <v>2183</v>
      </c>
      <c r="B622" t="s">
        <v>567</v>
      </c>
      <c r="C622" t="s">
        <v>5930</v>
      </c>
      <c r="D622" t="s">
        <v>28</v>
      </c>
      <c r="E622" t="s">
        <v>29</v>
      </c>
      <c r="F622">
        <v>30</v>
      </c>
      <c r="G622" t="s">
        <v>5931</v>
      </c>
      <c r="H622" t="s">
        <v>1896</v>
      </c>
      <c r="I622" t="s">
        <v>294</v>
      </c>
      <c r="J622" s="8">
        <v>43959</v>
      </c>
      <c r="K622" s="6" t="str">
        <f t="shared" si="45"/>
        <v>2020</v>
      </c>
      <c r="L622" s="6" t="str">
        <f t="shared" si="46"/>
        <v>May</v>
      </c>
      <c r="M622">
        <v>27</v>
      </c>
      <c r="N622" s="10">
        <f t="shared" si="47"/>
        <v>3.49</v>
      </c>
      <c r="O622">
        <f t="shared" si="48"/>
        <v>20</v>
      </c>
      <c r="P622">
        <v>0.5</v>
      </c>
      <c r="Q622" s="12">
        <f>Table1[[#This Row],[Quantity]]*Table1[[#This Row],[Case Size]]</f>
        <v>540</v>
      </c>
      <c r="R622" s="10">
        <f>Table1[[#This Row],[ Sales Volume]]*Table1[[#This Row],[Cost]]</f>
        <v>1884.6000000000001</v>
      </c>
      <c r="S622" s="10">
        <f>Table1[[#This Row],[Sales Values]]-(Table1[[#This Row],[Sales Values]]*0.25)</f>
        <v>1413.45</v>
      </c>
      <c r="T622" s="10">
        <f>Table1[[#This Row],[Manufacturing Cost]]-Table1[[#This Row],[Delivery Cost]]</f>
        <v>1399.95</v>
      </c>
      <c r="U622" s="10">
        <f>Table1[[#This Row],[Quantity]]*Table1[[#This Row],[Delivery]]</f>
        <v>13.5</v>
      </c>
      <c r="V622" s="10">
        <f>Table1[[#This Row],[Sales Values]]-Table1[[#This Row],[Manufacturing Cost]]</f>
        <v>471.15000000000009</v>
      </c>
      <c r="W622" s="13">
        <f>Table1[[#This Row],[Profit]]/Table1[[#This Row],[Sales Values]]</f>
        <v>0.25000000000000006</v>
      </c>
      <c r="X622" s="10">
        <v>14.95</v>
      </c>
      <c r="Y622" s="14">
        <f>IF(AND(Table1[[#This Row],[Quantity]]&gt;20,Table1[[#This Row],[Quantity]]&lt;=50),3%,IF(AND(Table1[[#This Row],[Quantity]]&gt;50,Table1[[#This Row],[Quantity]]&lt;=100),5%,IF(Table1[[#This Row],[Quantity]]&gt;100,7%,0)))</f>
        <v>0.03</v>
      </c>
      <c r="Z622" s="10">
        <f>Table1[[#This Row],[Sales Values]]*(1-Table1[[#This Row],[Discount]])</f>
        <v>1828.0620000000001</v>
      </c>
      <c r="AA622" s="10">
        <f>Table1[[#This Row],[Sales Values]]+(Table1[[#This Row],[Sales Values]]*1.05%)</f>
        <v>1904.3883000000001</v>
      </c>
      <c r="AB622" s="10">
        <f>Table1[[#This Row],[Sales Values]]*1.05</f>
        <v>1978.8300000000002</v>
      </c>
      <c r="AC622" s="10" t="str">
        <f t="shared" si="49"/>
        <v>Superwossname</v>
      </c>
      <c r="AD622" t="s">
        <v>101</v>
      </c>
    </row>
    <row r="623" spans="1:30" x14ac:dyDescent="0.3">
      <c r="A623">
        <v>2189</v>
      </c>
      <c r="B623" t="s">
        <v>5942</v>
      </c>
      <c r="C623" t="s">
        <v>5203</v>
      </c>
      <c r="D623" t="s">
        <v>28</v>
      </c>
      <c r="E623" t="s">
        <v>29</v>
      </c>
      <c r="F623">
        <v>60</v>
      </c>
      <c r="G623" t="s">
        <v>5941</v>
      </c>
      <c r="H623" t="s">
        <v>1457</v>
      </c>
      <c r="I623" t="s">
        <v>187</v>
      </c>
      <c r="J623" s="8">
        <v>44694</v>
      </c>
      <c r="K623" s="6" t="str">
        <f t="shared" si="45"/>
        <v>2022</v>
      </c>
      <c r="L623" s="6" t="str">
        <f t="shared" si="46"/>
        <v>May</v>
      </c>
      <c r="M623">
        <v>72</v>
      </c>
      <c r="N623" s="10">
        <f t="shared" si="47"/>
        <v>3.49</v>
      </c>
      <c r="O623">
        <f t="shared" si="48"/>
        <v>20</v>
      </c>
      <c r="P623">
        <v>0.5</v>
      </c>
      <c r="Q623" s="12">
        <f>Table1[[#This Row],[Quantity]]*Table1[[#This Row],[Case Size]]</f>
        <v>1440</v>
      </c>
      <c r="R623" s="10">
        <f>Table1[[#This Row],[ Sales Volume]]*Table1[[#This Row],[Cost]]</f>
        <v>5025.6000000000004</v>
      </c>
      <c r="S623" s="10">
        <f>Table1[[#This Row],[Sales Values]]-(Table1[[#This Row],[Sales Values]]*0.25)</f>
        <v>3769.2000000000003</v>
      </c>
      <c r="T623" s="10">
        <f>Table1[[#This Row],[Manufacturing Cost]]-Table1[[#This Row],[Delivery Cost]]</f>
        <v>3733.2000000000003</v>
      </c>
      <c r="U623" s="10">
        <f>Table1[[#This Row],[Quantity]]*Table1[[#This Row],[Delivery]]</f>
        <v>36</v>
      </c>
      <c r="V623" s="10">
        <f>Table1[[#This Row],[Sales Values]]-Table1[[#This Row],[Manufacturing Cost]]</f>
        <v>1256.4000000000001</v>
      </c>
      <c r="W623" s="13">
        <f>Table1[[#This Row],[Profit]]/Table1[[#This Row],[Sales Values]]</f>
        <v>0.25</v>
      </c>
      <c r="X623" s="10">
        <v>14.95</v>
      </c>
      <c r="Y623" s="14">
        <f>IF(AND(Table1[[#This Row],[Quantity]]&gt;20,Table1[[#This Row],[Quantity]]&lt;=50),3%,IF(AND(Table1[[#This Row],[Quantity]]&gt;50,Table1[[#This Row],[Quantity]]&lt;=100),5%,IF(Table1[[#This Row],[Quantity]]&gt;100,7%,0)))</f>
        <v>0.05</v>
      </c>
      <c r="Z623" s="10">
        <f>Table1[[#This Row],[Sales Values]]*(1-Table1[[#This Row],[Discount]])</f>
        <v>4774.32</v>
      </c>
      <c r="AA623" s="10">
        <f>Table1[[#This Row],[Sales Values]]+(Table1[[#This Row],[Sales Values]]*1.05%)</f>
        <v>5078.3688000000002</v>
      </c>
      <c r="AB623" s="10">
        <f>Table1[[#This Row],[Sales Values]]*1.05</f>
        <v>5276.880000000001</v>
      </c>
      <c r="AC623" s="10" t="str">
        <f t="shared" si="49"/>
        <v>Superwossname</v>
      </c>
      <c r="AD623" t="s">
        <v>101</v>
      </c>
    </row>
    <row r="624" spans="1:30" x14ac:dyDescent="0.3">
      <c r="A624">
        <v>2190</v>
      </c>
      <c r="B624" t="s">
        <v>5943</v>
      </c>
      <c r="C624" t="s">
        <v>5944</v>
      </c>
      <c r="D624" t="s">
        <v>51</v>
      </c>
      <c r="E624" t="s">
        <v>16</v>
      </c>
      <c r="F624">
        <v>60</v>
      </c>
      <c r="G624" t="s">
        <v>5945</v>
      </c>
      <c r="H624" t="s">
        <v>2733</v>
      </c>
      <c r="I624" t="s">
        <v>25</v>
      </c>
      <c r="J624" s="8">
        <v>44782</v>
      </c>
      <c r="K624" s="6" t="str">
        <f t="shared" si="45"/>
        <v>2022</v>
      </c>
      <c r="L624" s="6" t="str">
        <f t="shared" si="46"/>
        <v>Aug</v>
      </c>
      <c r="M624">
        <v>67</v>
      </c>
      <c r="N624" s="10">
        <f t="shared" si="47"/>
        <v>1.89</v>
      </c>
      <c r="O624">
        <f t="shared" si="48"/>
        <v>18</v>
      </c>
      <c r="P624">
        <v>0.5</v>
      </c>
      <c r="Q624" s="12">
        <f>Table1[[#This Row],[Quantity]]*Table1[[#This Row],[Case Size]]</f>
        <v>1206</v>
      </c>
      <c r="R624" s="10">
        <f>Table1[[#This Row],[ Sales Volume]]*Table1[[#This Row],[Cost]]</f>
        <v>2279.3399999999997</v>
      </c>
      <c r="S624" s="10">
        <f>Table1[[#This Row],[Sales Values]]-(Table1[[#This Row],[Sales Values]]*0.25)</f>
        <v>1709.5049999999997</v>
      </c>
      <c r="T624" s="10">
        <f>Table1[[#This Row],[Manufacturing Cost]]-Table1[[#This Row],[Delivery Cost]]</f>
        <v>1676.0049999999997</v>
      </c>
      <c r="U624" s="10">
        <f>Table1[[#This Row],[Quantity]]*Table1[[#This Row],[Delivery]]</f>
        <v>33.5</v>
      </c>
      <c r="V624" s="10">
        <f>Table1[[#This Row],[Sales Values]]-Table1[[#This Row],[Manufacturing Cost]]</f>
        <v>569.83500000000004</v>
      </c>
      <c r="W624" s="13">
        <f>Table1[[#This Row],[Profit]]/Table1[[#This Row],[Sales Values]]</f>
        <v>0.25000000000000006</v>
      </c>
      <c r="X624" s="10">
        <v>14.95</v>
      </c>
      <c r="Y624" s="14">
        <f>IF(AND(Table1[[#This Row],[Quantity]]&gt;20,Table1[[#This Row],[Quantity]]&lt;=50),3%,IF(AND(Table1[[#This Row],[Quantity]]&gt;50,Table1[[#This Row],[Quantity]]&lt;=100),5%,IF(Table1[[#This Row],[Quantity]]&gt;100,7%,0)))</f>
        <v>0.05</v>
      </c>
      <c r="Z624" s="10">
        <f>Table1[[#This Row],[Sales Values]]*(1-Table1[[#This Row],[Discount]])</f>
        <v>2165.3729999999996</v>
      </c>
      <c r="AA624" s="10">
        <f>Table1[[#This Row],[Sales Values]]+(Table1[[#This Row],[Sales Values]]*1.05%)</f>
        <v>2303.2730699999997</v>
      </c>
      <c r="AB624" s="10">
        <f>Table1[[#This Row],[Sales Values]]*1.05</f>
        <v>2393.3069999999998</v>
      </c>
      <c r="AC624" s="10" t="str">
        <f t="shared" si="49"/>
        <v>Gigastuff</v>
      </c>
      <c r="AD624" t="s">
        <v>45</v>
      </c>
    </row>
    <row r="625" spans="1:30" x14ac:dyDescent="0.3">
      <c r="A625">
        <v>2193</v>
      </c>
      <c r="B625" t="s">
        <v>5950</v>
      </c>
      <c r="C625" t="s">
        <v>4402</v>
      </c>
      <c r="D625" t="s">
        <v>15</v>
      </c>
      <c r="E625" t="s">
        <v>16</v>
      </c>
      <c r="F625">
        <v>90</v>
      </c>
      <c r="G625" t="s">
        <v>5951</v>
      </c>
      <c r="H625" t="s">
        <v>5952</v>
      </c>
      <c r="I625" t="s">
        <v>32</v>
      </c>
      <c r="J625" s="8">
        <v>44417</v>
      </c>
      <c r="K625" s="6" t="str">
        <f t="shared" si="45"/>
        <v>2021</v>
      </c>
      <c r="L625" s="6" t="str">
        <f t="shared" si="46"/>
        <v>Aug</v>
      </c>
      <c r="M625">
        <v>79</v>
      </c>
      <c r="N625" s="10">
        <f t="shared" si="47"/>
        <v>2.0099999999999998</v>
      </c>
      <c r="O625">
        <f t="shared" si="48"/>
        <v>20</v>
      </c>
      <c r="P625">
        <v>0.5</v>
      </c>
      <c r="Q625" s="12">
        <f>Table1[[#This Row],[Quantity]]*Table1[[#This Row],[Case Size]]</f>
        <v>1580</v>
      </c>
      <c r="R625" s="10">
        <f>Table1[[#This Row],[ Sales Volume]]*Table1[[#This Row],[Cost]]</f>
        <v>3175.7999999999997</v>
      </c>
      <c r="S625" s="10">
        <f>Table1[[#This Row],[Sales Values]]-(Table1[[#This Row],[Sales Values]]*0.25)</f>
        <v>2381.85</v>
      </c>
      <c r="T625" s="10">
        <f>Table1[[#This Row],[Manufacturing Cost]]-Table1[[#This Row],[Delivery Cost]]</f>
        <v>2342.35</v>
      </c>
      <c r="U625" s="10">
        <f>Table1[[#This Row],[Quantity]]*Table1[[#This Row],[Delivery]]</f>
        <v>39.5</v>
      </c>
      <c r="V625" s="10">
        <f>Table1[[#This Row],[Sales Values]]-Table1[[#This Row],[Manufacturing Cost]]</f>
        <v>793.94999999999982</v>
      </c>
      <c r="W625" s="13">
        <f>Table1[[#This Row],[Profit]]/Table1[[#This Row],[Sales Values]]</f>
        <v>0.24999999999999997</v>
      </c>
      <c r="X625" s="10">
        <v>14.95</v>
      </c>
      <c r="Y625" s="14">
        <f>IF(AND(Table1[[#This Row],[Quantity]]&gt;20,Table1[[#This Row],[Quantity]]&lt;=50),3%,IF(AND(Table1[[#This Row],[Quantity]]&gt;50,Table1[[#This Row],[Quantity]]&lt;=100),5%,IF(Table1[[#This Row],[Quantity]]&gt;100,7%,0)))</f>
        <v>0.05</v>
      </c>
      <c r="Z625" s="10">
        <f>Table1[[#This Row],[Sales Values]]*(1-Table1[[#This Row],[Discount]])</f>
        <v>3017.0099999999998</v>
      </c>
      <c r="AA625" s="10">
        <f>Table1[[#This Row],[Sales Values]]+(Table1[[#This Row],[Sales Values]]*1.05%)</f>
        <v>3209.1458999999995</v>
      </c>
      <c r="AB625" s="10">
        <f>Table1[[#This Row],[Sales Values]]*1.05</f>
        <v>3334.5899999999997</v>
      </c>
      <c r="AC625" s="10" t="str">
        <f t="shared" si="49"/>
        <v>Hyperwotsit</v>
      </c>
      <c r="AD625" t="s">
        <v>20</v>
      </c>
    </row>
    <row r="626" spans="1:30" x14ac:dyDescent="0.3">
      <c r="A626">
        <v>2196</v>
      </c>
      <c r="B626" t="s">
        <v>5958</v>
      </c>
      <c r="C626" t="s">
        <v>2719</v>
      </c>
      <c r="D626" t="s">
        <v>28</v>
      </c>
      <c r="E626" t="s">
        <v>29</v>
      </c>
      <c r="F626">
        <v>90</v>
      </c>
      <c r="G626" t="s">
        <v>5959</v>
      </c>
      <c r="H626" t="s">
        <v>1956</v>
      </c>
      <c r="I626" t="s">
        <v>32</v>
      </c>
      <c r="J626" s="8">
        <v>44063</v>
      </c>
      <c r="K626" s="6" t="str">
        <f t="shared" si="45"/>
        <v>2020</v>
      </c>
      <c r="L626" s="6" t="str">
        <f t="shared" si="46"/>
        <v>Aug</v>
      </c>
      <c r="M626">
        <v>20</v>
      </c>
      <c r="N626" s="10">
        <f t="shared" si="47"/>
        <v>3.49</v>
      </c>
      <c r="O626">
        <f t="shared" si="48"/>
        <v>20</v>
      </c>
      <c r="P626">
        <v>0.5</v>
      </c>
      <c r="Q626" s="12">
        <f>Table1[[#This Row],[Quantity]]*Table1[[#This Row],[Case Size]]</f>
        <v>400</v>
      </c>
      <c r="R626" s="10">
        <f>Table1[[#This Row],[ Sales Volume]]*Table1[[#This Row],[Cost]]</f>
        <v>1396</v>
      </c>
      <c r="S626" s="10">
        <f>Table1[[#This Row],[Sales Values]]-(Table1[[#This Row],[Sales Values]]*0.25)</f>
        <v>1047</v>
      </c>
      <c r="T626" s="10">
        <f>Table1[[#This Row],[Manufacturing Cost]]-Table1[[#This Row],[Delivery Cost]]</f>
        <v>1037</v>
      </c>
      <c r="U626" s="10">
        <f>Table1[[#This Row],[Quantity]]*Table1[[#This Row],[Delivery]]</f>
        <v>10</v>
      </c>
      <c r="V626" s="10">
        <f>Table1[[#This Row],[Sales Values]]-Table1[[#This Row],[Manufacturing Cost]]</f>
        <v>349</v>
      </c>
      <c r="W626" s="13">
        <f>Table1[[#This Row],[Profit]]/Table1[[#This Row],[Sales Values]]</f>
        <v>0.25</v>
      </c>
      <c r="X626" s="10">
        <v>14.95</v>
      </c>
      <c r="Y626" s="14">
        <f>IF(AND(Table1[[#This Row],[Quantity]]&gt;20,Table1[[#This Row],[Quantity]]&lt;=50),3%,IF(AND(Table1[[#This Row],[Quantity]]&gt;50,Table1[[#This Row],[Quantity]]&lt;=100),5%,IF(Table1[[#This Row],[Quantity]]&gt;100,7%,0)))</f>
        <v>0</v>
      </c>
      <c r="Z626" s="10">
        <f>Table1[[#This Row],[Sales Values]]*(1-Table1[[#This Row],[Discount]])</f>
        <v>1396</v>
      </c>
      <c r="AA626" s="10">
        <f>Table1[[#This Row],[Sales Values]]+(Table1[[#This Row],[Sales Values]]*1.05%)</f>
        <v>1410.6579999999999</v>
      </c>
      <c r="AB626" s="10">
        <f>Table1[[#This Row],[Sales Values]]*1.05</f>
        <v>1465.8</v>
      </c>
      <c r="AC626" s="10" t="str">
        <f t="shared" si="49"/>
        <v>Superwossname</v>
      </c>
      <c r="AD626" t="s">
        <v>101</v>
      </c>
    </row>
    <row r="627" spans="1:30" x14ac:dyDescent="0.3">
      <c r="A627">
        <v>2202</v>
      </c>
      <c r="B627" t="s">
        <v>192</v>
      </c>
      <c r="C627" t="s">
        <v>5970</v>
      </c>
      <c r="D627" t="s">
        <v>51</v>
      </c>
      <c r="E627" t="s">
        <v>16</v>
      </c>
      <c r="F627">
        <v>90</v>
      </c>
      <c r="G627" t="s">
        <v>5971</v>
      </c>
      <c r="H627" t="s">
        <v>1334</v>
      </c>
      <c r="I627" t="s">
        <v>38</v>
      </c>
      <c r="J627" s="8">
        <v>44066</v>
      </c>
      <c r="K627" s="6" t="str">
        <f t="shared" si="45"/>
        <v>2020</v>
      </c>
      <c r="L627" s="6" t="str">
        <f t="shared" si="46"/>
        <v>Aug</v>
      </c>
      <c r="M627">
        <v>51</v>
      </c>
      <c r="N627" s="10">
        <f t="shared" si="47"/>
        <v>3.49</v>
      </c>
      <c r="O627">
        <f t="shared" si="48"/>
        <v>20</v>
      </c>
      <c r="P627">
        <v>0.5</v>
      </c>
      <c r="Q627" s="12">
        <f>Table1[[#This Row],[Quantity]]*Table1[[#This Row],[Case Size]]</f>
        <v>1020</v>
      </c>
      <c r="R627" s="10">
        <f>Table1[[#This Row],[ Sales Volume]]*Table1[[#This Row],[Cost]]</f>
        <v>3559.8</v>
      </c>
      <c r="S627" s="10">
        <f>Table1[[#This Row],[Sales Values]]-(Table1[[#This Row],[Sales Values]]*0.25)</f>
        <v>2669.8500000000004</v>
      </c>
      <c r="T627" s="10">
        <f>Table1[[#This Row],[Manufacturing Cost]]-Table1[[#This Row],[Delivery Cost]]</f>
        <v>2644.3500000000004</v>
      </c>
      <c r="U627" s="10">
        <f>Table1[[#This Row],[Quantity]]*Table1[[#This Row],[Delivery]]</f>
        <v>25.5</v>
      </c>
      <c r="V627" s="10">
        <f>Table1[[#This Row],[Sales Values]]-Table1[[#This Row],[Manufacturing Cost]]</f>
        <v>889.94999999999982</v>
      </c>
      <c r="W627" s="13">
        <f>Table1[[#This Row],[Profit]]/Table1[[#This Row],[Sales Values]]</f>
        <v>0.24999999999999994</v>
      </c>
      <c r="X627" s="10">
        <v>14.95</v>
      </c>
      <c r="Y627" s="14">
        <f>IF(AND(Table1[[#This Row],[Quantity]]&gt;20,Table1[[#This Row],[Quantity]]&lt;=50),3%,IF(AND(Table1[[#This Row],[Quantity]]&gt;50,Table1[[#This Row],[Quantity]]&lt;=100),5%,IF(Table1[[#This Row],[Quantity]]&gt;100,7%,0)))</f>
        <v>0.05</v>
      </c>
      <c r="Z627" s="10">
        <f>Table1[[#This Row],[Sales Values]]*(1-Table1[[#This Row],[Discount]])</f>
        <v>3381.81</v>
      </c>
      <c r="AA627" s="10">
        <f>Table1[[#This Row],[Sales Values]]+(Table1[[#This Row],[Sales Values]]*1.05%)</f>
        <v>3597.1779000000001</v>
      </c>
      <c r="AB627" s="10">
        <f>Table1[[#This Row],[Sales Values]]*1.05</f>
        <v>3737.7900000000004</v>
      </c>
      <c r="AC627" s="10" t="str">
        <f t="shared" si="49"/>
        <v>Superwossname</v>
      </c>
      <c r="AD627" t="s">
        <v>101</v>
      </c>
    </row>
    <row r="628" spans="1:30" x14ac:dyDescent="0.3">
      <c r="A628">
        <v>2203</v>
      </c>
      <c r="B628" t="s">
        <v>2731</v>
      </c>
      <c r="C628" t="s">
        <v>5955</v>
      </c>
      <c r="D628" t="s">
        <v>15</v>
      </c>
      <c r="E628" t="s">
        <v>16</v>
      </c>
      <c r="F628">
        <v>90</v>
      </c>
      <c r="G628" t="s">
        <v>5971</v>
      </c>
      <c r="H628" t="s">
        <v>2156</v>
      </c>
      <c r="I628" t="s">
        <v>32</v>
      </c>
      <c r="J628" s="8">
        <v>44675</v>
      </c>
      <c r="K628" s="6" t="str">
        <f t="shared" si="45"/>
        <v>2022</v>
      </c>
      <c r="L628" s="6" t="str">
        <f t="shared" si="46"/>
        <v>Apr</v>
      </c>
      <c r="M628">
        <v>89</v>
      </c>
      <c r="N628" s="10">
        <f t="shared" si="47"/>
        <v>3.49</v>
      </c>
      <c r="O628">
        <f t="shared" si="48"/>
        <v>20</v>
      </c>
      <c r="P628">
        <v>0.5</v>
      </c>
      <c r="Q628" s="12">
        <f>Table1[[#This Row],[Quantity]]*Table1[[#This Row],[Case Size]]</f>
        <v>1780</v>
      </c>
      <c r="R628" s="10">
        <f>Table1[[#This Row],[ Sales Volume]]*Table1[[#This Row],[Cost]]</f>
        <v>6212.2000000000007</v>
      </c>
      <c r="S628" s="10">
        <f>Table1[[#This Row],[Sales Values]]-(Table1[[#This Row],[Sales Values]]*0.25)</f>
        <v>4659.1500000000005</v>
      </c>
      <c r="T628" s="10">
        <f>Table1[[#This Row],[Manufacturing Cost]]-Table1[[#This Row],[Delivery Cost]]</f>
        <v>4614.6500000000005</v>
      </c>
      <c r="U628" s="10">
        <f>Table1[[#This Row],[Quantity]]*Table1[[#This Row],[Delivery]]</f>
        <v>44.5</v>
      </c>
      <c r="V628" s="10">
        <f>Table1[[#This Row],[Sales Values]]-Table1[[#This Row],[Manufacturing Cost]]</f>
        <v>1553.0500000000002</v>
      </c>
      <c r="W628" s="13">
        <f>Table1[[#This Row],[Profit]]/Table1[[#This Row],[Sales Values]]</f>
        <v>0.25</v>
      </c>
      <c r="X628" s="10">
        <v>14.95</v>
      </c>
      <c r="Y628" s="14">
        <f>IF(AND(Table1[[#This Row],[Quantity]]&gt;20,Table1[[#This Row],[Quantity]]&lt;=50),3%,IF(AND(Table1[[#This Row],[Quantity]]&gt;50,Table1[[#This Row],[Quantity]]&lt;=100),5%,IF(Table1[[#This Row],[Quantity]]&gt;100,7%,0)))</f>
        <v>0.05</v>
      </c>
      <c r="Z628" s="10">
        <f>Table1[[#This Row],[Sales Values]]*(1-Table1[[#This Row],[Discount]])</f>
        <v>5901.59</v>
      </c>
      <c r="AA628" s="10">
        <f>Table1[[#This Row],[Sales Values]]+(Table1[[#This Row],[Sales Values]]*1.05%)</f>
        <v>6277.428100000001</v>
      </c>
      <c r="AB628" s="10">
        <f>Table1[[#This Row],[Sales Values]]*1.05</f>
        <v>6522.8100000000013</v>
      </c>
      <c r="AC628" s="10" t="str">
        <f t="shared" si="49"/>
        <v>Superwossname</v>
      </c>
      <c r="AD628" t="s">
        <v>101</v>
      </c>
    </row>
    <row r="629" spans="1:30" x14ac:dyDescent="0.3">
      <c r="A629">
        <v>2209</v>
      </c>
      <c r="B629" t="s">
        <v>1788</v>
      </c>
      <c r="C629" t="s">
        <v>2813</v>
      </c>
      <c r="D629" t="s">
        <v>28</v>
      </c>
      <c r="E629" t="s">
        <v>29</v>
      </c>
      <c r="F629">
        <v>90</v>
      </c>
      <c r="G629" t="s">
        <v>14324</v>
      </c>
      <c r="H629" t="s">
        <v>2336</v>
      </c>
      <c r="I629" t="s">
        <v>32</v>
      </c>
      <c r="J629" s="8">
        <v>44637</v>
      </c>
      <c r="K629" s="6" t="str">
        <f t="shared" si="45"/>
        <v>2022</v>
      </c>
      <c r="L629" s="6" t="str">
        <f t="shared" si="46"/>
        <v>Mar</v>
      </c>
      <c r="M629">
        <v>13</v>
      </c>
      <c r="N629" s="10">
        <f t="shared" si="47"/>
        <v>2.0099999999999998</v>
      </c>
      <c r="O629">
        <f t="shared" si="48"/>
        <v>20</v>
      </c>
      <c r="P629">
        <v>0.5</v>
      </c>
      <c r="Q629" s="11">
        <f>Table1[[#This Row],[Quantity]]*Table1[[#This Row],[Case Size]]</f>
        <v>260</v>
      </c>
      <c r="R629" s="10">
        <f>Table1[[#This Row],[ Sales Volume]]*Table1[[#This Row],[Cost]]</f>
        <v>522.59999999999991</v>
      </c>
      <c r="S629" s="10">
        <f>Table1[[#This Row],[Sales Values]]-(Table1[[#This Row],[Sales Values]]*0.25)</f>
        <v>391.94999999999993</v>
      </c>
      <c r="T629" s="10">
        <f>Table1[[#This Row],[Manufacturing Cost]]-Table1[[#This Row],[Delivery Cost]]</f>
        <v>385.44999999999993</v>
      </c>
      <c r="U629" s="10">
        <f>Table1[[#This Row],[Quantity]]*Table1[[#This Row],[Delivery]]</f>
        <v>6.5</v>
      </c>
      <c r="V629" s="10">
        <f>Table1[[#This Row],[Sales Values]]-Table1[[#This Row],[Manufacturing Cost]]</f>
        <v>130.64999999999998</v>
      </c>
      <c r="W629" s="13">
        <f>Table1[[#This Row],[Profit]]/Table1[[#This Row],[Sales Values]]</f>
        <v>0.25</v>
      </c>
      <c r="X629" s="10">
        <v>14.95</v>
      </c>
      <c r="Y629" s="14">
        <f>IF(AND(Table1[[#This Row],[Quantity]]&gt;20,Table1[[#This Row],[Quantity]]&lt;=50),3%,IF(AND(Table1[[#This Row],[Quantity]]&gt;50,Table1[[#This Row],[Quantity]]&lt;=100),5%,IF(Table1[[#This Row],[Quantity]]&gt;100,7%,0)))</f>
        <v>0</v>
      </c>
      <c r="Z629" s="10">
        <f>Table1[[#This Row],[Sales Values]]*(1-Table1[[#This Row],[Discount]])</f>
        <v>522.59999999999991</v>
      </c>
      <c r="AA629" s="10">
        <f>Table1[[#This Row],[Sales Values]]+(Table1[[#This Row],[Sales Values]]*1.05%)</f>
        <v>528.08729999999991</v>
      </c>
      <c r="AB629" s="10">
        <f>Table1[[#This Row],[Sales Values]]*1.05</f>
        <v>548.7299999999999</v>
      </c>
      <c r="AC629" s="10" t="str">
        <f t="shared" si="49"/>
        <v>Hyperwotsit</v>
      </c>
      <c r="AD629" t="s">
        <v>20</v>
      </c>
    </row>
    <row r="630" spans="1:30" x14ac:dyDescent="0.3">
      <c r="A630">
        <v>2212</v>
      </c>
      <c r="B630" t="s">
        <v>5984</v>
      </c>
      <c r="C630" t="s">
        <v>4153</v>
      </c>
      <c r="D630" t="s">
        <v>51</v>
      </c>
      <c r="E630" t="s">
        <v>16</v>
      </c>
      <c r="F630">
        <v>30</v>
      </c>
      <c r="G630" t="s">
        <v>13574</v>
      </c>
      <c r="H630" t="s">
        <v>1318</v>
      </c>
      <c r="I630" t="s">
        <v>32</v>
      </c>
      <c r="J630" s="8">
        <v>44669</v>
      </c>
      <c r="K630" s="6" t="str">
        <f t="shared" si="45"/>
        <v>2022</v>
      </c>
      <c r="L630" s="6" t="str">
        <f t="shared" si="46"/>
        <v>Apr</v>
      </c>
      <c r="M630">
        <v>8</v>
      </c>
      <c r="N630" s="10">
        <f t="shared" si="47"/>
        <v>2.0099999999999998</v>
      </c>
      <c r="O630">
        <f t="shared" si="48"/>
        <v>20</v>
      </c>
      <c r="P630">
        <v>0.5</v>
      </c>
      <c r="Q630" s="11">
        <f>Table1[[#This Row],[Quantity]]*Table1[[#This Row],[Case Size]]</f>
        <v>160</v>
      </c>
      <c r="R630" s="10">
        <f>Table1[[#This Row],[ Sales Volume]]*Table1[[#This Row],[Cost]]</f>
        <v>321.59999999999997</v>
      </c>
      <c r="S630" s="10">
        <f>Table1[[#This Row],[Sales Values]]-(Table1[[#This Row],[Sales Values]]*0.25)</f>
        <v>241.2</v>
      </c>
      <c r="T630" s="10">
        <f>Table1[[#This Row],[Manufacturing Cost]]-Table1[[#This Row],[Delivery Cost]]</f>
        <v>237.2</v>
      </c>
      <c r="U630" s="10">
        <f>Table1[[#This Row],[Quantity]]*Table1[[#This Row],[Delivery]]</f>
        <v>4</v>
      </c>
      <c r="V630" s="10">
        <f>Table1[[#This Row],[Sales Values]]-Table1[[#This Row],[Manufacturing Cost]]</f>
        <v>80.399999999999977</v>
      </c>
      <c r="W630" s="13">
        <f>Table1[[#This Row],[Profit]]/Table1[[#This Row],[Sales Values]]</f>
        <v>0.24999999999999994</v>
      </c>
      <c r="X630" s="10">
        <v>14.95</v>
      </c>
      <c r="Y630" s="14">
        <f>IF(AND(Table1[[#This Row],[Quantity]]&gt;20,Table1[[#This Row],[Quantity]]&lt;=50),3%,IF(AND(Table1[[#This Row],[Quantity]]&gt;50,Table1[[#This Row],[Quantity]]&lt;=100),5%,IF(Table1[[#This Row],[Quantity]]&gt;100,7%,0)))</f>
        <v>0</v>
      </c>
      <c r="Z630" s="10">
        <f>Table1[[#This Row],[Sales Values]]*(1-Table1[[#This Row],[Discount]])</f>
        <v>321.59999999999997</v>
      </c>
      <c r="AA630" s="10">
        <f>Table1[[#This Row],[Sales Values]]+(Table1[[#This Row],[Sales Values]]*1.05%)</f>
        <v>324.97679999999997</v>
      </c>
      <c r="AB630" s="10">
        <f>Table1[[#This Row],[Sales Values]]*1.05</f>
        <v>337.68</v>
      </c>
      <c r="AC630" s="10" t="str">
        <f t="shared" si="49"/>
        <v>Hyperwotsit</v>
      </c>
      <c r="AD630" t="s">
        <v>20</v>
      </c>
    </row>
    <row r="631" spans="1:30" x14ac:dyDescent="0.3">
      <c r="A631">
        <v>2219</v>
      </c>
      <c r="B631" t="s">
        <v>1009</v>
      </c>
      <c r="C631" t="s">
        <v>5996</v>
      </c>
      <c r="D631" t="s">
        <v>28</v>
      </c>
      <c r="E631" t="s">
        <v>29</v>
      </c>
      <c r="F631">
        <v>30</v>
      </c>
      <c r="G631" t="s">
        <v>5997</v>
      </c>
      <c r="H631" t="s">
        <v>412</v>
      </c>
      <c r="I631" t="s">
        <v>187</v>
      </c>
      <c r="J631" s="8">
        <v>44347</v>
      </c>
      <c r="K631" s="6" t="str">
        <f t="shared" si="45"/>
        <v>2021</v>
      </c>
      <c r="L631" s="6" t="str">
        <f t="shared" si="46"/>
        <v>May</v>
      </c>
      <c r="M631">
        <v>27</v>
      </c>
      <c r="N631" s="10">
        <f t="shared" si="47"/>
        <v>3.49</v>
      </c>
      <c r="O631">
        <f t="shared" si="48"/>
        <v>20</v>
      </c>
      <c r="P631">
        <v>0.5</v>
      </c>
      <c r="Q631" s="12">
        <f>Table1[[#This Row],[Quantity]]*Table1[[#This Row],[Case Size]]</f>
        <v>540</v>
      </c>
      <c r="R631" s="10">
        <f>Table1[[#This Row],[ Sales Volume]]*Table1[[#This Row],[Cost]]</f>
        <v>1884.6000000000001</v>
      </c>
      <c r="S631" s="10">
        <f>Table1[[#This Row],[Sales Values]]-(Table1[[#This Row],[Sales Values]]*0.25)</f>
        <v>1413.45</v>
      </c>
      <c r="T631" s="10">
        <f>Table1[[#This Row],[Manufacturing Cost]]-Table1[[#This Row],[Delivery Cost]]</f>
        <v>1399.95</v>
      </c>
      <c r="U631" s="10">
        <f>Table1[[#This Row],[Quantity]]*Table1[[#This Row],[Delivery]]</f>
        <v>13.5</v>
      </c>
      <c r="V631" s="10">
        <f>Table1[[#This Row],[Sales Values]]-Table1[[#This Row],[Manufacturing Cost]]</f>
        <v>471.15000000000009</v>
      </c>
      <c r="W631" s="13">
        <f>Table1[[#This Row],[Profit]]/Table1[[#This Row],[Sales Values]]</f>
        <v>0.25000000000000006</v>
      </c>
      <c r="X631" s="10">
        <v>14.95</v>
      </c>
      <c r="Y631" s="14">
        <f>IF(AND(Table1[[#This Row],[Quantity]]&gt;20,Table1[[#This Row],[Quantity]]&lt;=50),3%,IF(AND(Table1[[#This Row],[Quantity]]&gt;50,Table1[[#This Row],[Quantity]]&lt;=100),5%,IF(Table1[[#This Row],[Quantity]]&gt;100,7%,0)))</f>
        <v>0.03</v>
      </c>
      <c r="Z631" s="10">
        <f>Table1[[#This Row],[Sales Values]]*(1-Table1[[#This Row],[Discount]])</f>
        <v>1828.0620000000001</v>
      </c>
      <c r="AA631" s="10">
        <f>Table1[[#This Row],[Sales Values]]+(Table1[[#This Row],[Sales Values]]*1.05%)</f>
        <v>1904.3883000000001</v>
      </c>
      <c r="AB631" s="10">
        <f>Table1[[#This Row],[Sales Values]]*1.05</f>
        <v>1978.8300000000002</v>
      </c>
      <c r="AC631" s="10" t="str">
        <f t="shared" si="49"/>
        <v>Superwossname</v>
      </c>
      <c r="AD631" t="s">
        <v>101</v>
      </c>
    </row>
    <row r="632" spans="1:30" x14ac:dyDescent="0.3">
      <c r="A632">
        <v>2223</v>
      </c>
      <c r="B632" t="s">
        <v>6003</v>
      </c>
      <c r="C632" t="s">
        <v>6004</v>
      </c>
      <c r="D632" t="s">
        <v>28</v>
      </c>
      <c r="E632" t="s">
        <v>29</v>
      </c>
      <c r="F632">
        <v>60</v>
      </c>
      <c r="G632" t="s">
        <v>6005</v>
      </c>
      <c r="H632" t="s">
        <v>942</v>
      </c>
      <c r="I632" t="s">
        <v>32</v>
      </c>
      <c r="J632" s="8">
        <v>44343</v>
      </c>
      <c r="K632" s="6" t="str">
        <f t="shared" si="45"/>
        <v>2021</v>
      </c>
      <c r="L632" s="6" t="str">
        <f t="shared" si="46"/>
        <v>May</v>
      </c>
      <c r="M632">
        <v>36</v>
      </c>
      <c r="N632" s="10">
        <f t="shared" si="47"/>
        <v>2.0099999999999998</v>
      </c>
      <c r="O632">
        <f t="shared" si="48"/>
        <v>20</v>
      </c>
      <c r="P632">
        <v>0.5</v>
      </c>
      <c r="Q632" s="12">
        <f>Table1[[#This Row],[Quantity]]*Table1[[#This Row],[Case Size]]</f>
        <v>720</v>
      </c>
      <c r="R632" s="10">
        <f>Table1[[#This Row],[ Sales Volume]]*Table1[[#This Row],[Cost]]</f>
        <v>1447.1999999999998</v>
      </c>
      <c r="S632" s="10">
        <f>Table1[[#This Row],[Sales Values]]-(Table1[[#This Row],[Sales Values]]*0.25)</f>
        <v>1085.3999999999999</v>
      </c>
      <c r="T632" s="10">
        <f>Table1[[#This Row],[Manufacturing Cost]]-Table1[[#This Row],[Delivery Cost]]</f>
        <v>1067.3999999999999</v>
      </c>
      <c r="U632" s="10">
        <f>Table1[[#This Row],[Quantity]]*Table1[[#This Row],[Delivery]]</f>
        <v>18</v>
      </c>
      <c r="V632" s="10">
        <f>Table1[[#This Row],[Sales Values]]-Table1[[#This Row],[Manufacturing Cost]]</f>
        <v>361.79999999999995</v>
      </c>
      <c r="W632" s="13">
        <f>Table1[[#This Row],[Profit]]/Table1[[#This Row],[Sales Values]]</f>
        <v>0.25</v>
      </c>
      <c r="X632" s="10">
        <v>14.95</v>
      </c>
      <c r="Y632" s="14">
        <f>IF(AND(Table1[[#This Row],[Quantity]]&gt;20,Table1[[#This Row],[Quantity]]&lt;=50),3%,IF(AND(Table1[[#This Row],[Quantity]]&gt;50,Table1[[#This Row],[Quantity]]&lt;=100),5%,IF(Table1[[#This Row],[Quantity]]&gt;100,7%,0)))</f>
        <v>0.03</v>
      </c>
      <c r="Z632" s="10">
        <f>Table1[[#This Row],[Sales Values]]*(1-Table1[[#This Row],[Discount]])</f>
        <v>1403.7839999999999</v>
      </c>
      <c r="AA632" s="10">
        <f>Table1[[#This Row],[Sales Values]]+(Table1[[#This Row],[Sales Values]]*1.05%)</f>
        <v>1462.3955999999998</v>
      </c>
      <c r="AB632" s="10">
        <f>Table1[[#This Row],[Sales Values]]*1.05</f>
        <v>1519.56</v>
      </c>
      <c r="AC632" s="10" t="str">
        <f t="shared" si="49"/>
        <v>Hyperwotsit</v>
      </c>
      <c r="AD632" t="s">
        <v>20</v>
      </c>
    </row>
    <row r="633" spans="1:30" x14ac:dyDescent="0.3">
      <c r="A633">
        <v>2228</v>
      </c>
      <c r="B633" t="s">
        <v>6009</v>
      </c>
      <c r="C633" t="s">
        <v>3843</v>
      </c>
      <c r="D633" t="s">
        <v>51</v>
      </c>
      <c r="E633" t="s">
        <v>16</v>
      </c>
      <c r="F633">
        <v>30</v>
      </c>
      <c r="G633" t="s">
        <v>6010</v>
      </c>
      <c r="H633" t="s">
        <v>2516</v>
      </c>
      <c r="I633" t="s">
        <v>32</v>
      </c>
      <c r="J633" s="8">
        <v>44899</v>
      </c>
      <c r="K633" s="6" t="str">
        <f t="shared" si="45"/>
        <v>2022</v>
      </c>
      <c r="L633" s="6" t="str">
        <f t="shared" si="46"/>
        <v>Dec</v>
      </c>
      <c r="M633">
        <v>5</v>
      </c>
      <c r="N633" s="10">
        <f t="shared" si="47"/>
        <v>1.89</v>
      </c>
      <c r="O633">
        <f t="shared" si="48"/>
        <v>18</v>
      </c>
      <c r="P633">
        <v>0.5</v>
      </c>
      <c r="Q633" s="12">
        <f>Table1[[#This Row],[Quantity]]*Table1[[#This Row],[Case Size]]</f>
        <v>90</v>
      </c>
      <c r="R633" s="10">
        <f>Table1[[#This Row],[ Sales Volume]]*Table1[[#This Row],[Cost]]</f>
        <v>170.1</v>
      </c>
      <c r="S633" s="10">
        <f>Table1[[#This Row],[Sales Values]]-(Table1[[#This Row],[Sales Values]]*0.25)</f>
        <v>127.57499999999999</v>
      </c>
      <c r="T633" s="10">
        <f>Table1[[#This Row],[Manufacturing Cost]]-Table1[[#This Row],[Delivery Cost]]</f>
        <v>125.07499999999999</v>
      </c>
      <c r="U633" s="10">
        <f>Table1[[#This Row],[Quantity]]*Table1[[#This Row],[Delivery]]</f>
        <v>2.5</v>
      </c>
      <c r="V633" s="10">
        <f>Table1[[#This Row],[Sales Values]]-Table1[[#This Row],[Manufacturing Cost]]</f>
        <v>42.525000000000006</v>
      </c>
      <c r="W633" s="13">
        <f>Table1[[#This Row],[Profit]]/Table1[[#This Row],[Sales Values]]</f>
        <v>0.25000000000000006</v>
      </c>
      <c r="X633" s="10">
        <v>14.95</v>
      </c>
      <c r="Y633" s="14">
        <f>IF(AND(Table1[[#This Row],[Quantity]]&gt;20,Table1[[#This Row],[Quantity]]&lt;=50),3%,IF(AND(Table1[[#This Row],[Quantity]]&gt;50,Table1[[#This Row],[Quantity]]&lt;=100),5%,IF(Table1[[#This Row],[Quantity]]&gt;100,7%,0)))</f>
        <v>0</v>
      </c>
      <c r="Z633" s="10">
        <f>Table1[[#This Row],[Sales Values]]*(1-Table1[[#This Row],[Discount]])</f>
        <v>170.1</v>
      </c>
      <c r="AA633" s="10">
        <f>Table1[[#This Row],[Sales Values]]+(Table1[[#This Row],[Sales Values]]*1.05%)</f>
        <v>171.88604999999998</v>
      </c>
      <c r="AB633" s="10">
        <f>Table1[[#This Row],[Sales Values]]*1.05</f>
        <v>178.60499999999999</v>
      </c>
      <c r="AC633" s="10" t="str">
        <f t="shared" si="49"/>
        <v>Gigastuff</v>
      </c>
      <c r="AD633" t="s">
        <v>45</v>
      </c>
    </row>
    <row r="634" spans="1:30" x14ac:dyDescent="0.3">
      <c r="A634">
        <v>2229</v>
      </c>
      <c r="B634" t="s">
        <v>4378</v>
      </c>
      <c r="C634" t="s">
        <v>3014</v>
      </c>
      <c r="D634" t="s">
        <v>28</v>
      </c>
      <c r="E634" t="s">
        <v>29</v>
      </c>
      <c r="F634">
        <v>30</v>
      </c>
      <c r="G634" t="s">
        <v>14568</v>
      </c>
      <c r="H634" t="s">
        <v>2441</v>
      </c>
      <c r="I634" t="s">
        <v>1199</v>
      </c>
      <c r="J634" s="8">
        <v>44393</v>
      </c>
      <c r="K634" s="6" t="str">
        <f t="shared" si="45"/>
        <v>2021</v>
      </c>
      <c r="L634" s="6" t="str">
        <f t="shared" si="46"/>
        <v>Jul</v>
      </c>
      <c r="M634">
        <v>18</v>
      </c>
      <c r="N634" s="10">
        <f t="shared" si="47"/>
        <v>3.49</v>
      </c>
      <c r="O634">
        <f t="shared" si="48"/>
        <v>20</v>
      </c>
      <c r="P634">
        <v>0.5</v>
      </c>
      <c r="Q634" s="12">
        <f>Table1[[#This Row],[Quantity]]*Table1[[#This Row],[Case Size]]</f>
        <v>360</v>
      </c>
      <c r="R634" s="10">
        <f>Table1[[#This Row],[ Sales Volume]]*Table1[[#This Row],[Cost]]</f>
        <v>1256.4000000000001</v>
      </c>
      <c r="S634" s="10">
        <f>Table1[[#This Row],[Sales Values]]-(Table1[[#This Row],[Sales Values]]*0.25)</f>
        <v>942.30000000000007</v>
      </c>
      <c r="T634" s="10">
        <f>Table1[[#This Row],[Manufacturing Cost]]-Table1[[#This Row],[Delivery Cost]]</f>
        <v>933.30000000000007</v>
      </c>
      <c r="U634" s="10">
        <f>Table1[[#This Row],[Quantity]]*Table1[[#This Row],[Delivery]]</f>
        <v>9</v>
      </c>
      <c r="V634" s="10">
        <f>Table1[[#This Row],[Sales Values]]-Table1[[#This Row],[Manufacturing Cost]]</f>
        <v>314.10000000000002</v>
      </c>
      <c r="W634" s="13">
        <f>Table1[[#This Row],[Profit]]/Table1[[#This Row],[Sales Values]]</f>
        <v>0.25</v>
      </c>
      <c r="X634" s="10">
        <v>14.95</v>
      </c>
      <c r="Y634" s="14">
        <f>IF(AND(Table1[[#This Row],[Quantity]]&gt;20,Table1[[#This Row],[Quantity]]&lt;=50),3%,IF(AND(Table1[[#This Row],[Quantity]]&gt;50,Table1[[#This Row],[Quantity]]&lt;=100),5%,IF(Table1[[#This Row],[Quantity]]&gt;100,7%,0)))</f>
        <v>0</v>
      </c>
      <c r="Z634" s="10">
        <f>Table1[[#This Row],[Sales Values]]*(1-Table1[[#This Row],[Discount]])</f>
        <v>1256.4000000000001</v>
      </c>
      <c r="AA634" s="10">
        <f>Table1[[#This Row],[Sales Values]]+(Table1[[#This Row],[Sales Values]]*1.05%)</f>
        <v>1269.5922</v>
      </c>
      <c r="AB634" s="10">
        <f>Table1[[#This Row],[Sales Values]]*1.05</f>
        <v>1319.2200000000003</v>
      </c>
      <c r="AC634" s="10" t="str">
        <f t="shared" si="49"/>
        <v>Superwossname</v>
      </c>
      <c r="AD634" t="s">
        <v>101</v>
      </c>
    </row>
    <row r="635" spans="1:30" x14ac:dyDescent="0.3">
      <c r="A635">
        <v>2230</v>
      </c>
      <c r="B635" t="s">
        <v>6013</v>
      </c>
      <c r="C635" t="s">
        <v>219</v>
      </c>
      <c r="D635" t="s">
        <v>41</v>
      </c>
      <c r="E635" t="s">
        <v>16</v>
      </c>
      <c r="F635">
        <v>30</v>
      </c>
      <c r="G635" t="s">
        <v>6014</v>
      </c>
      <c r="H635" t="s">
        <v>3405</v>
      </c>
      <c r="I635" t="s">
        <v>32</v>
      </c>
      <c r="J635" s="8">
        <v>44478</v>
      </c>
      <c r="K635" s="6" t="str">
        <f t="shared" si="45"/>
        <v>2021</v>
      </c>
      <c r="L635" s="6" t="str">
        <f t="shared" si="46"/>
        <v>Oct</v>
      </c>
      <c r="M635">
        <v>44</v>
      </c>
      <c r="N635" s="10">
        <f t="shared" si="47"/>
        <v>2.0099999999999998</v>
      </c>
      <c r="O635">
        <f t="shared" si="48"/>
        <v>20</v>
      </c>
      <c r="P635">
        <v>0.5</v>
      </c>
      <c r="Q635" s="12">
        <f>Table1[[#This Row],[Quantity]]*Table1[[#This Row],[Case Size]]</f>
        <v>880</v>
      </c>
      <c r="R635" s="10">
        <f>Table1[[#This Row],[ Sales Volume]]*Table1[[#This Row],[Cost]]</f>
        <v>1768.7999999999997</v>
      </c>
      <c r="S635" s="10">
        <f>Table1[[#This Row],[Sales Values]]-(Table1[[#This Row],[Sales Values]]*0.25)</f>
        <v>1326.6</v>
      </c>
      <c r="T635" s="10">
        <f>Table1[[#This Row],[Manufacturing Cost]]-Table1[[#This Row],[Delivery Cost]]</f>
        <v>1304.5999999999999</v>
      </c>
      <c r="U635" s="10">
        <f>Table1[[#This Row],[Quantity]]*Table1[[#This Row],[Delivery]]</f>
        <v>22</v>
      </c>
      <c r="V635" s="10">
        <f>Table1[[#This Row],[Sales Values]]-Table1[[#This Row],[Manufacturing Cost]]</f>
        <v>442.19999999999982</v>
      </c>
      <c r="W635" s="13">
        <f>Table1[[#This Row],[Profit]]/Table1[[#This Row],[Sales Values]]</f>
        <v>0.24999999999999994</v>
      </c>
      <c r="X635" s="10">
        <v>14.95</v>
      </c>
      <c r="Y635" s="14">
        <f>IF(AND(Table1[[#This Row],[Quantity]]&gt;20,Table1[[#This Row],[Quantity]]&lt;=50),3%,IF(AND(Table1[[#This Row],[Quantity]]&gt;50,Table1[[#This Row],[Quantity]]&lt;=100),5%,IF(Table1[[#This Row],[Quantity]]&gt;100,7%,0)))</f>
        <v>0.03</v>
      </c>
      <c r="Z635" s="10">
        <f>Table1[[#This Row],[Sales Values]]*(1-Table1[[#This Row],[Discount]])</f>
        <v>1715.7359999999996</v>
      </c>
      <c r="AA635" s="10">
        <f>Table1[[#This Row],[Sales Values]]+(Table1[[#This Row],[Sales Values]]*1.05%)</f>
        <v>1787.3723999999997</v>
      </c>
      <c r="AB635" s="10">
        <f>Table1[[#This Row],[Sales Values]]*1.05</f>
        <v>1857.2399999999998</v>
      </c>
      <c r="AC635" s="10" t="str">
        <f t="shared" si="49"/>
        <v>Hyperwotsit</v>
      </c>
      <c r="AD635" t="s">
        <v>20</v>
      </c>
    </row>
    <row r="636" spans="1:30" x14ac:dyDescent="0.3">
      <c r="A636">
        <v>2238</v>
      </c>
      <c r="B636" t="s">
        <v>5266</v>
      </c>
      <c r="C636" t="s">
        <v>766</v>
      </c>
      <c r="D636" t="s">
        <v>28</v>
      </c>
      <c r="E636" t="s">
        <v>29</v>
      </c>
      <c r="F636">
        <v>30</v>
      </c>
      <c r="G636" t="s">
        <v>6029</v>
      </c>
      <c r="H636" t="s">
        <v>462</v>
      </c>
      <c r="I636" t="s">
        <v>32</v>
      </c>
      <c r="J636" s="8">
        <v>44085</v>
      </c>
      <c r="K636" s="6" t="str">
        <f t="shared" si="45"/>
        <v>2020</v>
      </c>
      <c r="L636" s="6" t="str">
        <f t="shared" si="46"/>
        <v>Sep</v>
      </c>
      <c r="M636">
        <v>14</v>
      </c>
      <c r="N636" s="10">
        <f t="shared" si="47"/>
        <v>2.0099999999999998</v>
      </c>
      <c r="O636">
        <f t="shared" si="48"/>
        <v>20</v>
      </c>
      <c r="P636">
        <v>0.5</v>
      </c>
      <c r="Q636" s="12">
        <f>Table1[[#This Row],[Quantity]]*Table1[[#This Row],[Case Size]]</f>
        <v>280</v>
      </c>
      <c r="R636" s="10">
        <f>Table1[[#This Row],[ Sales Volume]]*Table1[[#This Row],[Cost]]</f>
        <v>562.79999999999995</v>
      </c>
      <c r="S636" s="10">
        <f>Table1[[#This Row],[Sales Values]]-(Table1[[#This Row],[Sales Values]]*0.25)</f>
        <v>422.09999999999997</v>
      </c>
      <c r="T636" s="10">
        <f>Table1[[#This Row],[Manufacturing Cost]]-Table1[[#This Row],[Delivery Cost]]</f>
        <v>415.09999999999997</v>
      </c>
      <c r="U636" s="10">
        <f>Table1[[#This Row],[Quantity]]*Table1[[#This Row],[Delivery]]</f>
        <v>7</v>
      </c>
      <c r="V636" s="10">
        <f>Table1[[#This Row],[Sales Values]]-Table1[[#This Row],[Manufacturing Cost]]</f>
        <v>140.69999999999999</v>
      </c>
      <c r="W636" s="13">
        <f>Table1[[#This Row],[Profit]]/Table1[[#This Row],[Sales Values]]</f>
        <v>0.25</v>
      </c>
      <c r="X636" s="10">
        <v>14.95</v>
      </c>
      <c r="Y636" s="14">
        <f>IF(AND(Table1[[#This Row],[Quantity]]&gt;20,Table1[[#This Row],[Quantity]]&lt;=50),3%,IF(AND(Table1[[#This Row],[Quantity]]&gt;50,Table1[[#This Row],[Quantity]]&lt;=100),5%,IF(Table1[[#This Row],[Quantity]]&gt;100,7%,0)))</f>
        <v>0</v>
      </c>
      <c r="Z636" s="10">
        <f>Table1[[#This Row],[Sales Values]]*(1-Table1[[#This Row],[Discount]])</f>
        <v>562.79999999999995</v>
      </c>
      <c r="AA636" s="10">
        <f>Table1[[#This Row],[Sales Values]]+(Table1[[#This Row],[Sales Values]]*1.05%)</f>
        <v>568.70939999999996</v>
      </c>
      <c r="AB636" s="10">
        <f>Table1[[#This Row],[Sales Values]]*1.05</f>
        <v>590.93999999999994</v>
      </c>
      <c r="AC636" s="10" t="str">
        <f t="shared" si="49"/>
        <v>Hyperwotsit</v>
      </c>
      <c r="AD636" t="s">
        <v>20</v>
      </c>
    </row>
    <row r="637" spans="1:30" x14ac:dyDescent="0.3">
      <c r="A637">
        <v>2239</v>
      </c>
      <c r="B637" t="s">
        <v>6030</v>
      </c>
      <c r="C637" t="s">
        <v>6031</v>
      </c>
      <c r="D637" t="s">
        <v>51</v>
      </c>
      <c r="E637" t="s">
        <v>16</v>
      </c>
      <c r="F637">
        <v>90</v>
      </c>
      <c r="G637" t="s">
        <v>6032</v>
      </c>
      <c r="H637" t="s">
        <v>6033</v>
      </c>
      <c r="I637" t="s">
        <v>32</v>
      </c>
      <c r="J637" s="8">
        <v>43963</v>
      </c>
      <c r="K637" s="6" t="str">
        <f t="shared" si="45"/>
        <v>2020</v>
      </c>
      <c r="L637" s="6" t="str">
        <f t="shared" si="46"/>
        <v>May</v>
      </c>
      <c r="M637">
        <v>9</v>
      </c>
      <c r="N637" s="10">
        <f t="shared" si="47"/>
        <v>1.89</v>
      </c>
      <c r="O637">
        <f t="shared" si="48"/>
        <v>18</v>
      </c>
      <c r="P637">
        <v>0.5</v>
      </c>
      <c r="Q637" s="12">
        <f>Table1[[#This Row],[Quantity]]*Table1[[#This Row],[Case Size]]</f>
        <v>162</v>
      </c>
      <c r="R637" s="10">
        <f>Table1[[#This Row],[ Sales Volume]]*Table1[[#This Row],[Cost]]</f>
        <v>306.18</v>
      </c>
      <c r="S637" s="10">
        <f>Table1[[#This Row],[Sales Values]]-(Table1[[#This Row],[Sales Values]]*0.25)</f>
        <v>229.63499999999999</v>
      </c>
      <c r="T637" s="10">
        <f>Table1[[#This Row],[Manufacturing Cost]]-Table1[[#This Row],[Delivery Cost]]</f>
        <v>225.13499999999999</v>
      </c>
      <c r="U637" s="10">
        <f>Table1[[#This Row],[Quantity]]*Table1[[#This Row],[Delivery]]</f>
        <v>4.5</v>
      </c>
      <c r="V637" s="10">
        <f>Table1[[#This Row],[Sales Values]]-Table1[[#This Row],[Manufacturing Cost]]</f>
        <v>76.545000000000016</v>
      </c>
      <c r="W637" s="13">
        <f>Table1[[#This Row],[Profit]]/Table1[[#This Row],[Sales Values]]</f>
        <v>0.25000000000000006</v>
      </c>
      <c r="X637" s="10">
        <v>14.95</v>
      </c>
      <c r="Y637" s="14">
        <f>IF(AND(Table1[[#This Row],[Quantity]]&gt;20,Table1[[#This Row],[Quantity]]&lt;=50),3%,IF(AND(Table1[[#This Row],[Quantity]]&gt;50,Table1[[#This Row],[Quantity]]&lt;=100),5%,IF(Table1[[#This Row],[Quantity]]&gt;100,7%,0)))</f>
        <v>0</v>
      </c>
      <c r="Z637" s="10">
        <f>Table1[[#This Row],[Sales Values]]*(1-Table1[[#This Row],[Discount]])</f>
        <v>306.18</v>
      </c>
      <c r="AA637" s="10">
        <f>Table1[[#This Row],[Sales Values]]+(Table1[[#This Row],[Sales Values]]*1.05%)</f>
        <v>309.39489000000003</v>
      </c>
      <c r="AB637" s="10">
        <f>Table1[[#This Row],[Sales Values]]*1.05</f>
        <v>321.48900000000003</v>
      </c>
      <c r="AC637" s="10" t="str">
        <f t="shared" si="49"/>
        <v>Gigastuff</v>
      </c>
      <c r="AD637" t="s">
        <v>45</v>
      </c>
    </row>
    <row r="638" spans="1:30" x14ac:dyDescent="0.3">
      <c r="A638">
        <v>2241</v>
      </c>
      <c r="B638" t="s">
        <v>4727</v>
      </c>
      <c r="C638" t="s">
        <v>1710</v>
      </c>
      <c r="D638" t="s">
        <v>28</v>
      </c>
      <c r="E638" t="s">
        <v>29</v>
      </c>
      <c r="F638">
        <v>90</v>
      </c>
      <c r="G638" t="s">
        <v>14571</v>
      </c>
      <c r="H638" t="s">
        <v>6038</v>
      </c>
      <c r="I638" t="s">
        <v>19</v>
      </c>
      <c r="J638" s="8">
        <v>44854</v>
      </c>
      <c r="K638" s="6" t="str">
        <f t="shared" si="45"/>
        <v>2022</v>
      </c>
      <c r="L638" s="6" t="str">
        <f t="shared" si="46"/>
        <v>Oct</v>
      </c>
      <c r="M638">
        <v>14</v>
      </c>
      <c r="N638" s="10">
        <f t="shared" si="47"/>
        <v>3.49</v>
      </c>
      <c r="O638">
        <f t="shared" si="48"/>
        <v>20</v>
      </c>
      <c r="P638">
        <v>0.5</v>
      </c>
      <c r="Q638" s="12">
        <f>Table1[[#This Row],[Quantity]]*Table1[[#This Row],[Case Size]]</f>
        <v>280</v>
      </c>
      <c r="R638" s="10">
        <f>Table1[[#This Row],[ Sales Volume]]*Table1[[#This Row],[Cost]]</f>
        <v>977.2</v>
      </c>
      <c r="S638" s="10">
        <f>Table1[[#This Row],[Sales Values]]-(Table1[[#This Row],[Sales Values]]*0.25)</f>
        <v>732.90000000000009</v>
      </c>
      <c r="T638" s="10">
        <f>Table1[[#This Row],[Manufacturing Cost]]-Table1[[#This Row],[Delivery Cost]]</f>
        <v>725.90000000000009</v>
      </c>
      <c r="U638" s="10">
        <f>Table1[[#This Row],[Quantity]]*Table1[[#This Row],[Delivery]]</f>
        <v>7</v>
      </c>
      <c r="V638" s="10">
        <f>Table1[[#This Row],[Sales Values]]-Table1[[#This Row],[Manufacturing Cost]]</f>
        <v>244.29999999999995</v>
      </c>
      <c r="W638" s="13">
        <f>Table1[[#This Row],[Profit]]/Table1[[#This Row],[Sales Values]]</f>
        <v>0.24999999999999994</v>
      </c>
      <c r="X638" s="10">
        <v>14.95</v>
      </c>
      <c r="Y638" s="14">
        <f>IF(AND(Table1[[#This Row],[Quantity]]&gt;20,Table1[[#This Row],[Quantity]]&lt;=50),3%,IF(AND(Table1[[#This Row],[Quantity]]&gt;50,Table1[[#This Row],[Quantity]]&lt;=100),5%,IF(Table1[[#This Row],[Quantity]]&gt;100,7%,0)))</f>
        <v>0</v>
      </c>
      <c r="Z638" s="10">
        <f>Table1[[#This Row],[Sales Values]]*(1-Table1[[#This Row],[Discount]])</f>
        <v>977.2</v>
      </c>
      <c r="AA638" s="10">
        <f>Table1[[#This Row],[Sales Values]]+(Table1[[#This Row],[Sales Values]]*1.05%)</f>
        <v>987.4606</v>
      </c>
      <c r="AB638" s="10">
        <f>Table1[[#This Row],[Sales Values]]*1.05</f>
        <v>1026.0600000000002</v>
      </c>
      <c r="AC638" s="10" t="str">
        <f t="shared" si="49"/>
        <v>Superwossname</v>
      </c>
      <c r="AD638" t="s">
        <v>101</v>
      </c>
    </row>
    <row r="639" spans="1:30" x14ac:dyDescent="0.3">
      <c r="A639">
        <v>2242</v>
      </c>
      <c r="B639" t="s">
        <v>6039</v>
      </c>
      <c r="C639" t="s">
        <v>6040</v>
      </c>
      <c r="D639" t="s">
        <v>15</v>
      </c>
      <c r="E639" t="s">
        <v>16</v>
      </c>
      <c r="F639">
        <v>90</v>
      </c>
      <c r="G639" t="s">
        <v>6041</v>
      </c>
      <c r="H639" t="s">
        <v>4508</v>
      </c>
      <c r="I639" t="s">
        <v>32</v>
      </c>
      <c r="J639" s="8">
        <v>44304</v>
      </c>
      <c r="K639" s="6" t="str">
        <f t="shared" si="45"/>
        <v>2021</v>
      </c>
      <c r="L639" s="6" t="str">
        <f t="shared" si="46"/>
        <v>Apr</v>
      </c>
      <c r="M639">
        <v>84</v>
      </c>
      <c r="N639" s="10">
        <f t="shared" si="47"/>
        <v>3.49</v>
      </c>
      <c r="O639">
        <f t="shared" si="48"/>
        <v>20</v>
      </c>
      <c r="P639">
        <v>0.5</v>
      </c>
      <c r="Q639" s="12">
        <f>Table1[[#This Row],[Quantity]]*Table1[[#This Row],[Case Size]]</f>
        <v>1680</v>
      </c>
      <c r="R639" s="10">
        <f>Table1[[#This Row],[ Sales Volume]]*Table1[[#This Row],[Cost]]</f>
        <v>5863.2000000000007</v>
      </c>
      <c r="S639" s="10">
        <f>Table1[[#This Row],[Sales Values]]-(Table1[[#This Row],[Sales Values]]*0.25)</f>
        <v>4397.4000000000005</v>
      </c>
      <c r="T639" s="10">
        <f>Table1[[#This Row],[Manufacturing Cost]]-Table1[[#This Row],[Delivery Cost]]</f>
        <v>4355.4000000000005</v>
      </c>
      <c r="U639" s="10">
        <f>Table1[[#This Row],[Quantity]]*Table1[[#This Row],[Delivery]]</f>
        <v>42</v>
      </c>
      <c r="V639" s="10">
        <f>Table1[[#This Row],[Sales Values]]-Table1[[#This Row],[Manufacturing Cost]]</f>
        <v>1465.8000000000002</v>
      </c>
      <c r="W639" s="13">
        <f>Table1[[#This Row],[Profit]]/Table1[[#This Row],[Sales Values]]</f>
        <v>0.25</v>
      </c>
      <c r="X639" s="10">
        <v>14.95</v>
      </c>
      <c r="Y639" s="14">
        <f>IF(AND(Table1[[#This Row],[Quantity]]&gt;20,Table1[[#This Row],[Quantity]]&lt;=50),3%,IF(AND(Table1[[#This Row],[Quantity]]&gt;50,Table1[[#This Row],[Quantity]]&lt;=100),5%,IF(Table1[[#This Row],[Quantity]]&gt;100,7%,0)))</f>
        <v>0.05</v>
      </c>
      <c r="Z639" s="10">
        <f>Table1[[#This Row],[Sales Values]]*(1-Table1[[#This Row],[Discount]])</f>
        <v>5570.0400000000009</v>
      </c>
      <c r="AA639" s="10">
        <f>Table1[[#This Row],[Sales Values]]+(Table1[[#This Row],[Sales Values]]*1.05%)</f>
        <v>5924.7636000000011</v>
      </c>
      <c r="AB639" s="10">
        <f>Table1[[#This Row],[Sales Values]]*1.05</f>
        <v>6156.3600000000006</v>
      </c>
      <c r="AC639" s="10" t="str">
        <f t="shared" si="49"/>
        <v>Superwossname</v>
      </c>
      <c r="AD639" t="s">
        <v>101</v>
      </c>
    </row>
    <row r="640" spans="1:30" x14ac:dyDescent="0.3">
      <c r="A640">
        <v>2243</v>
      </c>
      <c r="B640" t="s">
        <v>3706</v>
      </c>
      <c r="C640" t="s">
        <v>6042</v>
      </c>
      <c r="D640" t="s">
        <v>28</v>
      </c>
      <c r="E640" t="s">
        <v>29</v>
      </c>
      <c r="F640">
        <v>60</v>
      </c>
      <c r="G640" t="s">
        <v>6043</v>
      </c>
      <c r="H640" t="s">
        <v>3245</v>
      </c>
      <c r="I640" t="s">
        <v>32</v>
      </c>
      <c r="J640" s="8">
        <v>44067</v>
      </c>
      <c r="K640" s="6" t="str">
        <f t="shared" si="45"/>
        <v>2020</v>
      </c>
      <c r="L640" s="6" t="str">
        <f t="shared" si="46"/>
        <v>Aug</v>
      </c>
      <c r="M640">
        <v>84</v>
      </c>
      <c r="N640" s="10">
        <f t="shared" si="47"/>
        <v>3.49</v>
      </c>
      <c r="O640">
        <f t="shared" si="48"/>
        <v>20</v>
      </c>
      <c r="P640">
        <v>0.5</v>
      </c>
      <c r="Q640" s="12">
        <f>Table1[[#This Row],[Quantity]]*Table1[[#This Row],[Case Size]]</f>
        <v>1680</v>
      </c>
      <c r="R640" s="10">
        <f>Table1[[#This Row],[ Sales Volume]]*Table1[[#This Row],[Cost]]</f>
        <v>5863.2000000000007</v>
      </c>
      <c r="S640" s="10">
        <f>Table1[[#This Row],[Sales Values]]-(Table1[[#This Row],[Sales Values]]*0.25)</f>
        <v>4397.4000000000005</v>
      </c>
      <c r="T640" s="10">
        <f>Table1[[#This Row],[Manufacturing Cost]]-Table1[[#This Row],[Delivery Cost]]</f>
        <v>4355.4000000000005</v>
      </c>
      <c r="U640" s="10">
        <f>Table1[[#This Row],[Quantity]]*Table1[[#This Row],[Delivery]]</f>
        <v>42</v>
      </c>
      <c r="V640" s="10">
        <f>Table1[[#This Row],[Sales Values]]-Table1[[#This Row],[Manufacturing Cost]]</f>
        <v>1465.8000000000002</v>
      </c>
      <c r="W640" s="13">
        <f>Table1[[#This Row],[Profit]]/Table1[[#This Row],[Sales Values]]</f>
        <v>0.25</v>
      </c>
      <c r="X640" s="10">
        <v>14.95</v>
      </c>
      <c r="Y640" s="14">
        <f>IF(AND(Table1[[#This Row],[Quantity]]&gt;20,Table1[[#This Row],[Quantity]]&lt;=50),3%,IF(AND(Table1[[#This Row],[Quantity]]&gt;50,Table1[[#This Row],[Quantity]]&lt;=100),5%,IF(Table1[[#This Row],[Quantity]]&gt;100,7%,0)))</f>
        <v>0.05</v>
      </c>
      <c r="Z640" s="10">
        <f>Table1[[#This Row],[Sales Values]]*(1-Table1[[#This Row],[Discount]])</f>
        <v>5570.0400000000009</v>
      </c>
      <c r="AA640" s="10">
        <f>Table1[[#This Row],[Sales Values]]+(Table1[[#This Row],[Sales Values]]*1.05%)</f>
        <v>5924.7636000000011</v>
      </c>
      <c r="AB640" s="10">
        <f>Table1[[#This Row],[Sales Values]]*1.05</f>
        <v>6156.3600000000006</v>
      </c>
      <c r="AC640" s="10" t="str">
        <f t="shared" si="49"/>
        <v>Superwossname</v>
      </c>
      <c r="AD640" t="s">
        <v>101</v>
      </c>
    </row>
    <row r="641" spans="1:30" x14ac:dyDescent="0.3">
      <c r="A641">
        <v>2244</v>
      </c>
      <c r="B641" t="s">
        <v>6044</v>
      </c>
      <c r="C641" t="s">
        <v>1727</v>
      </c>
      <c r="D641" t="s">
        <v>28</v>
      </c>
      <c r="E641" t="s">
        <v>29</v>
      </c>
      <c r="F641">
        <v>60</v>
      </c>
      <c r="G641" t="s">
        <v>6045</v>
      </c>
      <c r="H641" t="s">
        <v>2163</v>
      </c>
      <c r="I641" t="s">
        <v>1824</v>
      </c>
      <c r="J641" s="8">
        <v>44791</v>
      </c>
      <c r="K641" s="6" t="str">
        <f t="shared" si="45"/>
        <v>2022</v>
      </c>
      <c r="L641" s="6" t="str">
        <f t="shared" si="46"/>
        <v>Aug</v>
      </c>
      <c r="M641">
        <v>3</v>
      </c>
      <c r="N641" s="10">
        <f t="shared" si="47"/>
        <v>1.89</v>
      </c>
      <c r="O641">
        <f t="shared" si="48"/>
        <v>18</v>
      </c>
      <c r="P641">
        <v>0.5</v>
      </c>
      <c r="Q641" s="12">
        <f>Table1[[#This Row],[Quantity]]*Table1[[#This Row],[Case Size]]</f>
        <v>54</v>
      </c>
      <c r="R641" s="10">
        <f>Table1[[#This Row],[ Sales Volume]]*Table1[[#This Row],[Cost]]</f>
        <v>102.05999999999999</v>
      </c>
      <c r="S641" s="10">
        <f>Table1[[#This Row],[Sales Values]]-(Table1[[#This Row],[Sales Values]]*0.25)</f>
        <v>76.544999999999987</v>
      </c>
      <c r="T641" s="10">
        <f>Table1[[#This Row],[Manufacturing Cost]]-Table1[[#This Row],[Delivery Cost]]</f>
        <v>75.044999999999987</v>
      </c>
      <c r="U641" s="10">
        <f>Table1[[#This Row],[Quantity]]*Table1[[#This Row],[Delivery]]</f>
        <v>1.5</v>
      </c>
      <c r="V641" s="10">
        <f>Table1[[#This Row],[Sales Values]]-Table1[[#This Row],[Manufacturing Cost]]</f>
        <v>25.515000000000001</v>
      </c>
      <c r="W641" s="13">
        <f>Table1[[#This Row],[Profit]]/Table1[[#This Row],[Sales Values]]</f>
        <v>0.25000000000000006</v>
      </c>
      <c r="X641" s="10">
        <v>14.95</v>
      </c>
      <c r="Y641" s="14">
        <f>IF(AND(Table1[[#This Row],[Quantity]]&gt;20,Table1[[#This Row],[Quantity]]&lt;=50),3%,IF(AND(Table1[[#This Row],[Quantity]]&gt;50,Table1[[#This Row],[Quantity]]&lt;=100),5%,IF(Table1[[#This Row],[Quantity]]&gt;100,7%,0)))</f>
        <v>0</v>
      </c>
      <c r="Z641" s="10">
        <f>Table1[[#This Row],[Sales Values]]*(1-Table1[[#This Row],[Discount]])</f>
        <v>102.05999999999999</v>
      </c>
      <c r="AA641" s="10">
        <f>Table1[[#This Row],[Sales Values]]+(Table1[[#This Row],[Sales Values]]*1.05%)</f>
        <v>103.13162999999999</v>
      </c>
      <c r="AB641" s="10">
        <f>Table1[[#This Row],[Sales Values]]*1.05</f>
        <v>107.163</v>
      </c>
      <c r="AC641" s="10" t="str">
        <f t="shared" si="49"/>
        <v>Gigastuff</v>
      </c>
      <c r="AD641" t="s">
        <v>45</v>
      </c>
    </row>
    <row r="642" spans="1:30" x14ac:dyDescent="0.3">
      <c r="A642">
        <v>2257</v>
      </c>
      <c r="B642" t="s">
        <v>6070</v>
      </c>
      <c r="C642" t="s">
        <v>4444</v>
      </c>
      <c r="D642" t="s">
        <v>15</v>
      </c>
      <c r="E642" t="s">
        <v>16</v>
      </c>
      <c r="F642">
        <v>60</v>
      </c>
      <c r="G642" t="s">
        <v>6071</v>
      </c>
      <c r="H642" t="s">
        <v>2864</v>
      </c>
      <c r="I642" t="s">
        <v>187</v>
      </c>
      <c r="J642" s="8">
        <v>44749</v>
      </c>
      <c r="K642" s="6" t="str">
        <f t="shared" ref="K642:K705" si="50">TEXT(J642, "yyyy")</f>
        <v>2022</v>
      </c>
      <c r="L642" s="6" t="str">
        <f t="shared" ref="L642:L705" si="51">TEXT(J642, "mmm")</f>
        <v>Jul</v>
      </c>
      <c r="M642">
        <v>76</v>
      </c>
      <c r="N642" s="10">
        <f t="shared" ref="N642:N705" si="52">VLOOKUP(AD642,Codes,3)</f>
        <v>3.49</v>
      </c>
      <c r="O642">
        <f t="shared" ref="O642:O705" si="53">VLOOKUP(AD642,Codes,4)</f>
        <v>20</v>
      </c>
      <c r="P642">
        <v>0.5</v>
      </c>
      <c r="Q642" s="12">
        <f>Table1[[#This Row],[Quantity]]*Table1[[#This Row],[Case Size]]</f>
        <v>1520</v>
      </c>
      <c r="R642" s="10">
        <f>Table1[[#This Row],[ Sales Volume]]*Table1[[#This Row],[Cost]]</f>
        <v>5304.8</v>
      </c>
      <c r="S642" s="10">
        <f>Table1[[#This Row],[Sales Values]]-(Table1[[#This Row],[Sales Values]]*0.25)</f>
        <v>3978.6000000000004</v>
      </c>
      <c r="T642" s="10">
        <f>Table1[[#This Row],[Manufacturing Cost]]-Table1[[#This Row],[Delivery Cost]]</f>
        <v>3940.6000000000004</v>
      </c>
      <c r="U642" s="10">
        <f>Table1[[#This Row],[Quantity]]*Table1[[#This Row],[Delivery]]</f>
        <v>38</v>
      </c>
      <c r="V642" s="10">
        <f>Table1[[#This Row],[Sales Values]]-Table1[[#This Row],[Manufacturing Cost]]</f>
        <v>1326.1999999999998</v>
      </c>
      <c r="W642" s="13">
        <f>Table1[[#This Row],[Profit]]/Table1[[#This Row],[Sales Values]]</f>
        <v>0.24999999999999994</v>
      </c>
      <c r="X642" s="10">
        <v>14.95</v>
      </c>
      <c r="Y642" s="14">
        <f>IF(AND(Table1[[#This Row],[Quantity]]&gt;20,Table1[[#This Row],[Quantity]]&lt;=50),3%,IF(AND(Table1[[#This Row],[Quantity]]&gt;50,Table1[[#This Row],[Quantity]]&lt;=100),5%,IF(Table1[[#This Row],[Quantity]]&gt;100,7%,0)))</f>
        <v>0.05</v>
      </c>
      <c r="Z642" s="10">
        <f>Table1[[#This Row],[Sales Values]]*(1-Table1[[#This Row],[Discount]])</f>
        <v>5039.5599999999995</v>
      </c>
      <c r="AA642" s="10">
        <f>Table1[[#This Row],[Sales Values]]+(Table1[[#This Row],[Sales Values]]*1.05%)</f>
        <v>5360.5003999999999</v>
      </c>
      <c r="AB642" s="10">
        <f>Table1[[#This Row],[Sales Values]]*1.05</f>
        <v>5570.0400000000009</v>
      </c>
      <c r="AC642" s="10" t="str">
        <f t="shared" ref="AC642:AC705" si="54">VLOOKUP(AD642,Codes,2)</f>
        <v>Superwossname</v>
      </c>
      <c r="AD642" t="s">
        <v>101</v>
      </c>
    </row>
    <row r="643" spans="1:30" x14ac:dyDescent="0.3">
      <c r="A643">
        <v>2259</v>
      </c>
      <c r="B643" t="s">
        <v>6075</v>
      </c>
      <c r="C643" t="s">
        <v>6076</v>
      </c>
      <c r="D643" t="s">
        <v>28</v>
      </c>
      <c r="E643" t="s">
        <v>29</v>
      </c>
      <c r="F643">
        <v>90</v>
      </c>
      <c r="G643" t="s">
        <v>14573</v>
      </c>
      <c r="H643" t="s">
        <v>1111</v>
      </c>
      <c r="I643" t="s">
        <v>32</v>
      </c>
      <c r="J643" s="8">
        <v>44532</v>
      </c>
      <c r="K643" s="6" t="str">
        <f t="shared" si="50"/>
        <v>2021</v>
      </c>
      <c r="L643" s="6" t="str">
        <f t="shared" si="51"/>
        <v>Dec</v>
      </c>
      <c r="M643">
        <v>47</v>
      </c>
      <c r="N643" s="10">
        <f t="shared" si="52"/>
        <v>2.0099999999999998</v>
      </c>
      <c r="O643">
        <f t="shared" si="53"/>
        <v>20</v>
      </c>
      <c r="P643">
        <v>0.5</v>
      </c>
      <c r="Q643" s="12">
        <f>Table1[[#This Row],[Quantity]]*Table1[[#This Row],[Case Size]]</f>
        <v>940</v>
      </c>
      <c r="R643" s="10">
        <f>Table1[[#This Row],[ Sales Volume]]*Table1[[#This Row],[Cost]]</f>
        <v>1889.3999999999999</v>
      </c>
      <c r="S643" s="10">
        <f>Table1[[#This Row],[Sales Values]]-(Table1[[#This Row],[Sales Values]]*0.25)</f>
        <v>1417.05</v>
      </c>
      <c r="T643" s="10">
        <f>Table1[[#This Row],[Manufacturing Cost]]-Table1[[#This Row],[Delivery Cost]]</f>
        <v>1393.55</v>
      </c>
      <c r="U643" s="10">
        <f>Table1[[#This Row],[Quantity]]*Table1[[#This Row],[Delivery]]</f>
        <v>23.5</v>
      </c>
      <c r="V643" s="10">
        <f>Table1[[#This Row],[Sales Values]]-Table1[[#This Row],[Manufacturing Cost]]</f>
        <v>472.34999999999991</v>
      </c>
      <c r="W643" s="13">
        <f>Table1[[#This Row],[Profit]]/Table1[[#This Row],[Sales Values]]</f>
        <v>0.24999999999999997</v>
      </c>
      <c r="X643" s="10">
        <v>14.95</v>
      </c>
      <c r="Y643" s="14">
        <f>IF(AND(Table1[[#This Row],[Quantity]]&gt;20,Table1[[#This Row],[Quantity]]&lt;=50),3%,IF(AND(Table1[[#This Row],[Quantity]]&gt;50,Table1[[#This Row],[Quantity]]&lt;=100),5%,IF(Table1[[#This Row],[Quantity]]&gt;100,7%,0)))</f>
        <v>0.03</v>
      </c>
      <c r="Z643" s="10">
        <f>Table1[[#This Row],[Sales Values]]*(1-Table1[[#This Row],[Discount]])</f>
        <v>1832.7179999999998</v>
      </c>
      <c r="AA643" s="10">
        <f>Table1[[#This Row],[Sales Values]]+(Table1[[#This Row],[Sales Values]]*1.05%)</f>
        <v>1909.2386999999999</v>
      </c>
      <c r="AB643" s="10">
        <f>Table1[[#This Row],[Sales Values]]*1.05</f>
        <v>1983.87</v>
      </c>
      <c r="AC643" s="10" t="str">
        <f t="shared" si="54"/>
        <v>Hyperwotsit</v>
      </c>
      <c r="AD643" t="s">
        <v>20</v>
      </c>
    </row>
    <row r="644" spans="1:30" x14ac:dyDescent="0.3">
      <c r="A644">
        <v>2260</v>
      </c>
      <c r="B644" t="s">
        <v>4590</v>
      </c>
      <c r="C644" t="s">
        <v>6078</v>
      </c>
      <c r="D644" t="s">
        <v>51</v>
      </c>
      <c r="E644" t="s">
        <v>16</v>
      </c>
      <c r="F644">
        <v>90</v>
      </c>
      <c r="G644" t="s">
        <v>6079</v>
      </c>
      <c r="H644" t="s">
        <v>6080</v>
      </c>
      <c r="I644" t="s">
        <v>32</v>
      </c>
      <c r="J644" s="8">
        <v>44195</v>
      </c>
      <c r="K644" s="6" t="str">
        <f t="shared" si="50"/>
        <v>2020</v>
      </c>
      <c r="L644" s="6" t="str">
        <f t="shared" si="51"/>
        <v>Dec</v>
      </c>
      <c r="M644">
        <v>33</v>
      </c>
      <c r="N644" s="10">
        <f t="shared" si="52"/>
        <v>1.89</v>
      </c>
      <c r="O644">
        <f t="shared" si="53"/>
        <v>18</v>
      </c>
      <c r="P644">
        <v>0.5</v>
      </c>
      <c r="Q644" s="12">
        <f>Table1[[#This Row],[Quantity]]*Table1[[#This Row],[Case Size]]</f>
        <v>594</v>
      </c>
      <c r="R644" s="10">
        <f>Table1[[#This Row],[ Sales Volume]]*Table1[[#This Row],[Cost]]</f>
        <v>1122.6599999999999</v>
      </c>
      <c r="S644" s="10">
        <f>Table1[[#This Row],[Sales Values]]-(Table1[[#This Row],[Sales Values]]*0.25)</f>
        <v>841.99499999999989</v>
      </c>
      <c r="T644" s="10">
        <f>Table1[[#This Row],[Manufacturing Cost]]-Table1[[#This Row],[Delivery Cost]]</f>
        <v>825.49499999999989</v>
      </c>
      <c r="U644" s="10">
        <f>Table1[[#This Row],[Quantity]]*Table1[[#This Row],[Delivery]]</f>
        <v>16.5</v>
      </c>
      <c r="V644" s="10">
        <f>Table1[[#This Row],[Sales Values]]-Table1[[#This Row],[Manufacturing Cost]]</f>
        <v>280.66499999999996</v>
      </c>
      <c r="W644" s="13">
        <f>Table1[[#This Row],[Profit]]/Table1[[#This Row],[Sales Values]]</f>
        <v>0.25</v>
      </c>
      <c r="X644" s="10">
        <v>14.95</v>
      </c>
      <c r="Y644" s="14">
        <f>IF(AND(Table1[[#This Row],[Quantity]]&gt;20,Table1[[#This Row],[Quantity]]&lt;=50),3%,IF(AND(Table1[[#This Row],[Quantity]]&gt;50,Table1[[#This Row],[Quantity]]&lt;=100),5%,IF(Table1[[#This Row],[Quantity]]&gt;100,7%,0)))</f>
        <v>0.03</v>
      </c>
      <c r="Z644" s="10">
        <f>Table1[[#This Row],[Sales Values]]*(1-Table1[[#This Row],[Discount]])</f>
        <v>1088.9801999999997</v>
      </c>
      <c r="AA644" s="10">
        <f>Table1[[#This Row],[Sales Values]]+(Table1[[#This Row],[Sales Values]]*1.05%)</f>
        <v>1134.4479299999998</v>
      </c>
      <c r="AB644" s="10">
        <f>Table1[[#This Row],[Sales Values]]*1.05</f>
        <v>1178.7929999999999</v>
      </c>
      <c r="AC644" s="10" t="str">
        <f t="shared" si="54"/>
        <v>Gigastuff</v>
      </c>
      <c r="AD644" t="s">
        <v>45</v>
      </c>
    </row>
    <row r="645" spans="1:30" x14ac:dyDescent="0.3">
      <c r="A645">
        <v>2270</v>
      </c>
      <c r="B645" t="s">
        <v>484</v>
      </c>
      <c r="C645" t="s">
        <v>6099</v>
      </c>
      <c r="D645" t="s">
        <v>15</v>
      </c>
      <c r="E645" t="s">
        <v>16</v>
      </c>
      <c r="F645">
        <v>60</v>
      </c>
      <c r="G645" t="s">
        <v>6100</v>
      </c>
      <c r="H645" t="s">
        <v>6101</v>
      </c>
      <c r="I645" t="s">
        <v>32</v>
      </c>
      <c r="J645" s="8">
        <v>44153</v>
      </c>
      <c r="K645" s="6" t="str">
        <f t="shared" si="50"/>
        <v>2020</v>
      </c>
      <c r="L645" s="6" t="str">
        <f t="shared" si="51"/>
        <v>Nov</v>
      </c>
      <c r="M645">
        <v>71</v>
      </c>
      <c r="N645" s="10">
        <f t="shared" si="52"/>
        <v>3.49</v>
      </c>
      <c r="O645">
        <f t="shared" si="53"/>
        <v>20</v>
      </c>
      <c r="P645">
        <v>0.5</v>
      </c>
      <c r="Q645" s="12">
        <f>Table1[[#This Row],[Quantity]]*Table1[[#This Row],[Case Size]]</f>
        <v>1420</v>
      </c>
      <c r="R645" s="10">
        <f>Table1[[#This Row],[ Sales Volume]]*Table1[[#This Row],[Cost]]</f>
        <v>4955.8</v>
      </c>
      <c r="S645" s="10">
        <f>Table1[[#This Row],[Sales Values]]-(Table1[[#This Row],[Sales Values]]*0.25)</f>
        <v>3716.8500000000004</v>
      </c>
      <c r="T645" s="10">
        <f>Table1[[#This Row],[Manufacturing Cost]]-Table1[[#This Row],[Delivery Cost]]</f>
        <v>3681.3500000000004</v>
      </c>
      <c r="U645" s="10">
        <f>Table1[[#This Row],[Quantity]]*Table1[[#This Row],[Delivery]]</f>
        <v>35.5</v>
      </c>
      <c r="V645" s="10">
        <f>Table1[[#This Row],[Sales Values]]-Table1[[#This Row],[Manufacturing Cost]]</f>
        <v>1238.9499999999998</v>
      </c>
      <c r="W645" s="13">
        <f>Table1[[#This Row],[Profit]]/Table1[[#This Row],[Sales Values]]</f>
        <v>0.24999999999999994</v>
      </c>
      <c r="X645" s="10">
        <v>14.95</v>
      </c>
      <c r="Y645" s="14">
        <f>IF(AND(Table1[[#This Row],[Quantity]]&gt;20,Table1[[#This Row],[Quantity]]&lt;=50),3%,IF(AND(Table1[[#This Row],[Quantity]]&gt;50,Table1[[#This Row],[Quantity]]&lt;=100),5%,IF(Table1[[#This Row],[Quantity]]&gt;100,7%,0)))</f>
        <v>0.05</v>
      </c>
      <c r="Z645" s="10">
        <f>Table1[[#This Row],[Sales Values]]*(1-Table1[[#This Row],[Discount]])</f>
        <v>4708.01</v>
      </c>
      <c r="AA645" s="10">
        <f>Table1[[#This Row],[Sales Values]]+(Table1[[#This Row],[Sales Values]]*1.05%)</f>
        <v>5007.8359</v>
      </c>
      <c r="AB645" s="10">
        <f>Table1[[#This Row],[Sales Values]]*1.05</f>
        <v>5203.59</v>
      </c>
      <c r="AC645" s="10" t="str">
        <f t="shared" si="54"/>
        <v>Superwossname</v>
      </c>
      <c r="AD645" t="s">
        <v>101</v>
      </c>
    </row>
    <row r="646" spans="1:30" x14ac:dyDescent="0.3">
      <c r="A646">
        <v>2271</v>
      </c>
      <c r="B646" t="s">
        <v>1427</v>
      </c>
      <c r="C646" t="s">
        <v>1410</v>
      </c>
      <c r="D646" t="s">
        <v>28</v>
      </c>
      <c r="E646" t="s">
        <v>29</v>
      </c>
      <c r="F646">
        <v>90</v>
      </c>
      <c r="G646" t="s">
        <v>6102</v>
      </c>
      <c r="H646" t="s">
        <v>5189</v>
      </c>
      <c r="I646" t="s">
        <v>32</v>
      </c>
      <c r="J646" s="8">
        <v>44305</v>
      </c>
      <c r="K646" s="6" t="str">
        <f t="shared" si="50"/>
        <v>2021</v>
      </c>
      <c r="L646" s="6" t="str">
        <f t="shared" si="51"/>
        <v>Apr</v>
      </c>
      <c r="M646">
        <v>69</v>
      </c>
      <c r="N646" s="10">
        <f t="shared" si="52"/>
        <v>2.0099999999999998</v>
      </c>
      <c r="O646">
        <f t="shared" si="53"/>
        <v>20</v>
      </c>
      <c r="P646">
        <v>0.5</v>
      </c>
      <c r="Q646" s="12">
        <f>Table1[[#This Row],[Quantity]]*Table1[[#This Row],[Case Size]]</f>
        <v>1380</v>
      </c>
      <c r="R646" s="10">
        <f>Table1[[#This Row],[ Sales Volume]]*Table1[[#This Row],[Cost]]</f>
        <v>2773.7999999999997</v>
      </c>
      <c r="S646" s="10">
        <f>Table1[[#This Row],[Sales Values]]-(Table1[[#This Row],[Sales Values]]*0.25)</f>
        <v>2080.35</v>
      </c>
      <c r="T646" s="10">
        <f>Table1[[#This Row],[Manufacturing Cost]]-Table1[[#This Row],[Delivery Cost]]</f>
        <v>2045.85</v>
      </c>
      <c r="U646" s="10">
        <f>Table1[[#This Row],[Quantity]]*Table1[[#This Row],[Delivery]]</f>
        <v>34.5</v>
      </c>
      <c r="V646" s="10">
        <f>Table1[[#This Row],[Sales Values]]-Table1[[#This Row],[Manufacturing Cost]]</f>
        <v>693.44999999999982</v>
      </c>
      <c r="W646" s="13">
        <f>Table1[[#This Row],[Profit]]/Table1[[#This Row],[Sales Values]]</f>
        <v>0.24999999999999997</v>
      </c>
      <c r="X646" s="10">
        <v>14.95</v>
      </c>
      <c r="Y646" s="14">
        <f>IF(AND(Table1[[#This Row],[Quantity]]&gt;20,Table1[[#This Row],[Quantity]]&lt;=50),3%,IF(AND(Table1[[#This Row],[Quantity]]&gt;50,Table1[[#This Row],[Quantity]]&lt;=100),5%,IF(Table1[[#This Row],[Quantity]]&gt;100,7%,0)))</f>
        <v>0.05</v>
      </c>
      <c r="Z646" s="10">
        <f>Table1[[#This Row],[Sales Values]]*(1-Table1[[#This Row],[Discount]])</f>
        <v>2635.1099999999997</v>
      </c>
      <c r="AA646" s="10">
        <f>Table1[[#This Row],[Sales Values]]+(Table1[[#This Row],[Sales Values]]*1.05%)</f>
        <v>2802.9248999999995</v>
      </c>
      <c r="AB646" s="10">
        <f>Table1[[#This Row],[Sales Values]]*1.05</f>
        <v>2912.49</v>
      </c>
      <c r="AC646" s="10" t="str">
        <f t="shared" si="54"/>
        <v>Hyperwotsit</v>
      </c>
      <c r="AD646" t="s">
        <v>20</v>
      </c>
    </row>
    <row r="647" spans="1:30" x14ac:dyDescent="0.3">
      <c r="A647">
        <v>2272</v>
      </c>
      <c r="B647" t="s">
        <v>6103</v>
      </c>
      <c r="C647" t="s">
        <v>4603</v>
      </c>
      <c r="D647" t="s">
        <v>51</v>
      </c>
      <c r="E647" t="s">
        <v>16</v>
      </c>
      <c r="F647">
        <v>30</v>
      </c>
      <c r="G647" t="s">
        <v>14574</v>
      </c>
      <c r="H647" t="s">
        <v>6105</v>
      </c>
      <c r="I647" t="s">
        <v>32</v>
      </c>
      <c r="J647" s="8">
        <v>44610</v>
      </c>
      <c r="K647" s="6" t="str">
        <f t="shared" si="50"/>
        <v>2022</v>
      </c>
      <c r="L647" s="6" t="str">
        <f t="shared" si="51"/>
        <v>Feb</v>
      </c>
      <c r="M647">
        <v>17</v>
      </c>
      <c r="N647" s="10">
        <f t="shared" si="52"/>
        <v>1.89</v>
      </c>
      <c r="O647">
        <f t="shared" si="53"/>
        <v>18</v>
      </c>
      <c r="P647">
        <v>0.5</v>
      </c>
      <c r="Q647" s="12">
        <f>Table1[[#This Row],[Quantity]]*Table1[[#This Row],[Case Size]]</f>
        <v>306</v>
      </c>
      <c r="R647" s="10">
        <f>Table1[[#This Row],[ Sales Volume]]*Table1[[#This Row],[Cost]]</f>
        <v>578.33999999999992</v>
      </c>
      <c r="S647" s="10">
        <f>Table1[[#This Row],[Sales Values]]-(Table1[[#This Row],[Sales Values]]*0.25)</f>
        <v>433.75499999999994</v>
      </c>
      <c r="T647" s="10">
        <f>Table1[[#This Row],[Manufacturing Cost]]-Table1[[#This Row],[Delivery Cost]]</f>
        <v>425.25499999999994</v>
      </c>
      <c r="U647" s="10">
        <f>Table1[[#This Row],[Quantity]]*Table1[[#This Row],[Delivery]]</f>
        <v>8.5</v>
      </c>
      <c r="V647" s="10">
        <f>Table1[[#This Row],[Sales Values]]-Table1[[#This Row],[Manufacturing Cost]]</f>
        <v>144.58499999999998</v>
      </c>
      <c r="W647" s="13">
        <f>Table1[[#This Row],[Profit]]/Table1[[#This Row],[Sales Values]]</f>
        <v>0.25</v>
      </c>
      <c r="X647" s="10">
        <v>14.95</v>
      </c>
      <c r="Y647" s="14">
        <f>IF(AND(Table1[[#This Row],[Quantity]]&gt;20,Table1[[#This Row],[Quantity]]&lt;=50),3%,IF(AND(Table1[[#This Row],[Quantity]]&gt;50,Table1[[#This Row],[Quantity]]&lt;=100),5%,IF(Table1[[#This Row],[Quantity]]&gt;100,7%,0)))</f>
        <v>0</v>
      </c>
      <c r="Z647" s="10">
        <f>Table1[[#This Row],[Sales Values]]*(1-Table1[[#This Row],[Discount]])</f>
        <v>578.33999999999992</v>
      </c>
      <c r="AA647" s="10">
        <f>Table1[[#This Row],[Sales Values]]+(Table1[[#This Row],[Sales Values]]*1.05%)</f>
        <v>584.41256999999996</v>
      </c>
      <c r="AB647" s="10">
        <f>Table1[[#This Row],[Sales Values]]*1.05</f>
        <v>607.25699999999995</v>
      </c>
      <c r="AC647" s="10" t="str">
        <f t="shared" si="54"/>
        <v>Gigastuff</v>
      </c>
      <c r="AD647" t="s">
        <v>45</v>
      </c>
    </row>
    <row r="648" spans="1:30" x14ac:dyDescent="0.3">
      <c r="A648">
        <v>2275</v>
      </c>
      <c r="B648" t="s">
        <v>5156</v>
      </c>
      <c r="C648" t="s">
        <v>3662</v>
      </c>
      <c r="D648" t="s">
        <v>15</v>
      </c>
      <c r="E648" t="s">
        <v>16</v>
      </c>
      <c r="F648">
        <v>60</v>
      </c>
      <c r="G648" t="s">
        <v>6108</v>
      </c>
      <c r="H648" t="s">
        <v>455</v>
      </c>
      <c r="I648" t="s">
        <v>187</v>
      </c>
      <c r="J648" s="8">
        <v>44433</v>
      </c>
      <c r="K648" s="6" t="str">
        <f t="shared" si="50"/>
        <v>2021</v>
      </c>
      <c r="L648" s="6" t="str">
        <f t="shared" si="51"/>
        <v>Aug</v>
      </c>
      <c r="M648">
        <v>73</v>
      </c>
      <c r="N648" s="10">
        <f t="shared" si="52"/>
        <v>3.49</v>
      </c>
      <c r="O648">
        <f t="shared" si="53"/>
        <v>20</v>
      </c>
      <c r="P648">
        <v>0.5</v>
      </c>
      <c r="Q648" s="12">
        <f>Table1[[#This Row],[Quantity]]*Table1[[#This Row],[Case Size]]</f>
        <v>1460</v>
      </c>
      <c r="R648" s="10">
        <f>Table1[[#This Row],[ Sales Volume]]*Table1[[#This Row],[Cost]]</f>
        <v>5095.4000000000005</v>
      </c>
      <c r="S648" s="10">
        <f>Table1[[#This Row],[Sales Values]]-(Table1[[#This Row],[Sales Values]]*0.25)</f>
        <v>3821.55</v>
      </c>
      <c r="T648" s="10">
        <f>Table1[[#This Row],[Manufacturing Cost]]-Table1[[#This Row],[Delivery Cost]]</f>
        <v>3785.05</v>
      </c>
      <c r="U648" s="10">
        <f>Table1[[#This Row],[Quantity]]*Table1[[#This Row],[Delivery]]</f>
        <v>36.5</v>
      </c>
      <c r="V648" s="10">
        <f>Table1[[#This Row],[Sales Values]]-Table1[[#This Row],[Manufacturing Cost]]</f>
        <v>1273.8500000000004</v>
      </c>
      <c r="W648" s="13">
        <f>Table1[[#This Row],[Profit]]/Table1[[#This Row],[Sales Values]]</f>
        <v>0.25000000000000006</v>
      </c>
      <c r="X648" s="10">
        <v>14.95</v>
      </c>
      <c r="Y648" s="14">
        <f>IF(AND(Table1[[#This Row],[Quantity]]&gt;20,Table1[[#This Row],[Quantity]]&lt;=50),3%,IF(AND(Table1[[#This Row],[Quantity]]&gt;50,Table1[[#This Row],[Quantity]]&lt;=100),5%,IF(Table1[[#This Row],[Quantity]]&gt;100,7%,0)))</f>
        <v>0.05</v>
      </c>
      <c r="Z648" s="10">
        <f>Table1[[#This Row],[Sales Values]]*(1-Table1[[#This Row],[Discount]])</f>
        <v>4840.63</v>
      </c>
      <c r="AA648" s="10">
        <f>Table1[[#This Row],[Sales Values]]+(Table1[[#This Row],[Sales Values]]*1.05%)</f>
        <v>5148.9017000000003</v>
      </c>
      <c r="AB648" s="10">
        <f>Table1[[#This Row],[Sales Values]]*1.05</f>
        <v>5350.170000000001</v>
      </c>
      <c r="AC648" s="10" t="str">
        <f t="shared" si="54"/>
        <v>Superwossname</v>
      </c>
      <c r="AD648" t="s">
        <v>101</v>
      </c>
    </row>
    <row r="649" spans="1:30" x14ac:dyDescent="0.3">
      <c r="A649">
        <v>2280</v>
      </c>
      <c r="B649" t="s">
        <v>6116</v>
      </c>
      <c r="C649" t="s">
        <v>1341</v>
      </c>
      <c r="D649" t="s">
        <v>51</v>
      </c>
      <c r="E649" t="s">
        <v>16</v>
      </c>
      <c r="F649">
        <v>30</v>
      </c>
      <c r="G649" t="s">
        <v>6117</v>
      </c>
      <c r="H649" t="s">
        <v>4085</v>
      </c>
      <c r="I649" t="s">
        <v>240</v>
      </c>
      <c r="J649" s="8">
        <v>44319</v>
      </c>
      <c r="K649" s="6" t="str">
        <f t="shared" si="50"/>
        <v>2021</v>
      </c>
      <c r="L649" s="6" t="str">
        <f t="shared" si="51"/>
        <v>May</v>
      </c>
      <c r="M649">
        <v>83</v>
      </c>
      <c r="N649" s="10">
        <f t="shared" si="52"/>
        <v>3.49</v>
      </c>
      <c r="O649">
        <f t="shared" si="53"/>
        <v>20</v>
      </c>
      <c r="P649">
        <v>0.5</v>
      </c>
      <c r="Q649" s="12">
        <f>Table1[[#This Row],[Quantity]]*Table1[[#This Row],[Case Size]]</f>
        <v>1660</v>
      </c>
      <c r="R649" s="10">
        <f>Table1[[#This Row],[ Sales Volume]]*Table1[[#This Row],[Cost]]</f>
        <v>5793.4000000000005</v>
      </c>
      <c r="S649" s="10">
        <f>Table1[[#This Row],[Sales Values]]-(Table1[[#This Row],[Sales Values]]*0.25)</f>
        <v>4345.05</v>
      </c>
      <c r="T649" s="10">
        <f>Table1[[#This Row],[Manufacturing Cost]]-Table1[[#This Row],[Delivery Cost]]</f>
        <v>4303.55</v>
      </c>
      <c r="U649" s="10">
        <f>Table1[[#This Row],[Quantity]]*Table1[[#This Row],[Delivery]]</f>
        <v>41.5</v>
      </c>
      <c r="V649" s="10">
        <f>Table1[[#This Row],[Sales Values]]-Table1[[#This Row],[Manufacturing Cost]]</f>
        <v>1448.3500000000004</v>
      </c>
      <c r="W649" s="13">
        <f>Table1[[#This Row],[Profit]]/Table1[[#This Row],[Sales Values]]</f>
        <v>0.25000000000000006</v>
      </c>
      <c r="X649" s="10">
        <v>14.95</v>
      </c>
      <c r="Y649" s="14">
        <f>IF(AND(Table1[[#This Row],[Quantity]]&gt;20,Table1[[#This Row],[Quantity]]&lt;=50),3%,IF(AND(Table1[[#This Row],[Quantity]]&gt;50,Table1[[#This Row],[Quantity]]&lt;=100),5%,IF(Table1[[#This Row],[Quantity]]&gt;100,7%,0)))</f>
        <v>0.05</v>
      </c>
      <c r="Z649" s="10">
        <f>Table1[[#This Row],[Sales Values]]*(1-Table1[[#This Row],[Discount]])</f>
        <v>5503.7300000000005</v>
      </c>
      <c r="AA649" s="10">
        <f>Table1[[#This Row],[Sales Values]]+(Table1[[#This Row],[Sales Values]]*1.05%)</f>
        <v>5854.230700000001</v>
      </c>
      <c r="AB649" s="10">
        <f>Table1[[#This Row],[Sales Values]]*1.05</f>
        <v>6083.0700000000006</v>
      </c>
      <c r="AC649" s="10" t="str">
        <f t="shared" si="54"/>
        <v>Superwossname</v>
      </c>
      <c r="AD649" t="s">
        <v>101</v>
      </c>
    </row>
    <row r="650" spans="1:30" x14ac:dyDescent="0.3">
      <c r="A650">
        <v>2283</v>
      </c>
      <c r="B650" t="s">
        <v>4430</v>
      </c>
      <c r="C650" t="s">
        <v>3905</v>
      </c>
      <c r="D650" t="s">
        <v>28</v>
      </c>
      <c r="E650" t="s">
        <v>29</v>
      </c>
      <c r="F650">
        <v>90</v>
      </c>
      <c r="G650" t="s">
        <v>6120</v>
      </c>
      <c r="H650" t="s">
        <v>1391</v>
      </c>
      <c r="I650" t="s">
        <v>32</v>
      </c>
      <c r="J650" s="8">
        <v>44685</v>
      </c>
      <c r="K650" s="6" t="str">
        <f t="shared" si="50"/>
        <v>2022</v>
      </c>
      <c r="L650" s="6" t="str">
        <f t="shared" si="51"/>
        <v>May</v>
      </c>
      <c r="M650">
        <v>54</v>
      </c>
      <c r="N650" s="10">
        <f t="shared" si="52"/>
        <v>3.49</v>
      </c>
      <c r="O650">
        <f t="shared" si="53"/>
        <v>20</v>
      </c>
      <c r="P650">
        <v>0.5</v>
      </c>
      <c r="Q650" s="12">
        <f>Table1[[#This Row],[Quantity]]*Table1[[#This Row],[Case Size]]</f>
        <v>1080</v>
      </c>
      <c r="R650" s="10">
        <f>Table1[[#This Row],[ Sales Volume]]*Table1[[#This Row],[Cost]]</f>
        <v>3769.2000000000003</v>
      </c>
      <c r="S650" s="10">
        <f>Table1[[#This Row],[Sales Values]]-(Table1[[#This Row],[Sales Values]]*0.25)</f>
        <v>2826.9</v>
      </c>
      <c r="T650" s="10">
        <f>Table1[[#This Row],[Manufacturing Cost]]-Table1[[#This Row],[Delivery Cost]]</f>
        <v>2799.9</v>
      </c>
      <c r="U650" s="10">
        <f>Table1[[#This Row],[Quantity]]*Table1[[#This Row],[Delivery]]</f>
        <v>27</v>
      </c>
      <c r="V650" s="10">
        <f>Table1[[#This Row],[Sales Values]]-Table1[[#This Row],[Manufacturing Cost]]</f>
        <v>942.30000000000018</v>
      </c>
      <c r="W650" s="13">
        <f>Table1[[#This Row],[Profit]]/Table1[[#This Row],[Sales Values]]</f>
        <v>0.25000000000000006</v>
      </c>
      <c r="X650" s="10">
        <v>14.95</v>
      </c>
      <c r="Y650" s="14">
        <f>IF(AND(Table1[[#This Row],[Quantity]]&gt;20,Table1[[#This Row],[Quantity]]&lt;=50),3%,IF(AND(Table1[[#This Row],[Quantity]]&gt;50,Table1[[#This Row],[Quantity]]&lt;=100),5%,IF(Table1[[#This Row],[Quantity]]&gt;100,7%,0)))</f>
        <v>0.05</v>
      </c>
      <c r="Z650" s="10">
        <f>Table1[[#This Row],[Sales Values]]*(1-Table1[[#This Row],[Discount]])</f>
        <v>3580.7400000000002</v>
      </c>
      <c r="AA650" s="10">
        <f>Table1[[#This Row],[Sales Values]]+(Table1[[#This Row],[Sales Values]]*1.05%)</f>
        <v>3808.7766000000001</v>
      </c>
      <c r="AB650" s="10">
        <f>Table1[[#This Row],[Sales Values]]*1.05</f>
        <v>3957.6600000000003</v>
      </c>
      <c r="AC650" s="10" t="str">
        <f t="shared" si="54"/>
        <v>Superwossname</v>
      </c>
      <c r="AD650" t="s">
        <v>101</v>
      </c>
    </row>
    <row r="651" spans="1:30" x14ac:dyDescent="0.3">
      <c r="A651">
        <v>2288</v>
      </c>
      <c r="B651" t="s">
        <v>6126</v>
      </c>
      <c r="C651" t="s">
        <v>1714</v>
      </c>
      <c r="D651" t="s">
        <v>28</v>
      </c>
      <c r="E651" t="s">
        <v>29</v>
      </c>
      <c r="F651">
        <v>60</v>
      </c>
      <c r="G651" t="s">
        <v>6125</v>
      </c>
      <c r="H651" t="s">
        <v>412</v>
      </c>
      <c r="I651" t="s">
        <v>187</v>
      </c>
      <c r="J651" s="8">
        <v>43956</v>
      </c>
      <c r="K651" s="6" t="str">
        <f t="shared" si="50"/>
        <v>2020</v>
      </c>
      <c r="L651" s="6" t="str">
        <f t="shared" si="51"/>
        <v>May</v>
      </c>
      <c r="M651">
        <v>18</v>
      </c>
      <c r="N651" s="10">
        <f t="shared" si="52"/>
        <v>2.0099999999999998</v>
      </c>
      <c r="O651">
        <f t="shared" si="53"/>
        <v>20</v>
      </c>
      <c r="P651">
        <v>0.5</v>
      </c>
      <c r="Q651" s="12">
        <f>Table1[[#This Row],[Quantity]]*Table1[[#This Row],[Case Size]]</f>
        <v>360</v>
      </c>
      <c r="R651" s="10">
        <f>Table1[[#This Row],[ Sales Volume]]*Table1[[#This Row],[Cost]]</f>
        <v>723.59999999999991</v>
      </c>
      <c r="S651" s="10">
        <f>Table1[[#This Row],[Sales Values]]-(Table1[[#This Row],[Sales Values]]*0.25)</f>
        <v>542.69999999999993</v>
      </c>
      <c r="T651" s="10">
        <f>Table1[[#This Row],[Manufacturing Cost]]-Table1[[#This Row],[Delivery Cost]]</f>
        <v>533.69999999999993</v>
      </c>
      <c r="U651" s="10">
        <f>Table1[[#This Row],[Quantity]]*Table1[[#This Row],[Delivery]]</f>
        <v>9</v>
      </c>
      <c r="V651" s="10">
        <f>Table1[[#This Row],[Sales Values]]-Table1[[#This Row],[Manufacturing Cost]]</f>
        <v>180.89999999999998</v>
      </c>
      <c r="W651" s="13">
        <f>Table1[[#This Row],[Profit]]/Table1[[#This Row],[Sales Values]]</f>
        <v>0.25</v>
      </c>
      <c r="X651" s="10">
        <v>14.95</v>
      </c>
      <c r="Y651" s="14">
        <f>IF(AND(Table1[[#This Row],[Quantity]]&gt;20,Table1[[#This Row],[Quantity]]&lt;=50),3%,IF(AND(Table1[[#This Row],[Quantity]]&gt;50,Table1[[#This Row],[Quantity]]&lt;=100),5%,IF(Table1[[#This Row],[Quantity]]&gt;100,7%,0)))</f>
        <v>0</v>
      </c>
      <c r="Z651" s="10">
        <f>Table1[[#This Row],[Sales Values]]*(1-Table1[[#This Row],[Discount]])</f>
        <v>723.59999999999991</v>
      </c>
      <c r="AA651" s="10">
        <f>Table1[[#This Row],[Sales Values]]+(Table1[[#This Row],[Sales Values]]*1.05%)</f>
        <v>731.19779999999992</v>
      </c>
      <c r="AB651" s="10">
        <f>Table1[[#This Row],[Sales Values]]*1.05</f>
        <v>759.78</v>
      </c>
      <c r="AC651" s="10" t="str">
        <f t="shared" si="54"/>
        <v>Hyperwotsit</v>
      </c>
      <c r="AD651" t="s">
        <v>20</v>
      </c>
    </row>
    <row r="652" spans="1:30" x14ac:dyDescent="0.3">
      <c r="A652">
        <v>2310</v>
      </c>
      <c r="B652" t="s">
        <v>1065</v>
      </c>
      <c r="C652" t="s">
        <v>6169</v>
      </c>
      <c r="D652" t="s">
        <v>28</v>
      </c>
      <c r="E652" t="s">
        <v>29</v>
      </c>
      <c r="F652">
        <v>90</v>
      </c>
      <c r="G652" t="s">
        <v>13576</v>
      </c>
      <c r="H652" t="s">
        <v>5069</v>
      </c>
      <c r="I652" t="s">
        <v>32</v>
      </c>
      <c r="J652" s="8">
        <v>44769</v>
      </c>
      <c r="K652" s="6" t="str">
        <f t="shared" si="50"/>
        <v>2022</v>
      </c>
      <c r="L652" s="6" t="str">
        <f t="shared" si="51"/>
        <v>Jul</v>
      </c>
      <c r="M652">
        <v>37</v>
      </c>
      <c r="N652" s="10">
        <f t="shared" si="52"/>
        <v>3.49</v>
      </c>
      <c r="O652">
        <f t="shared" si="53"/>
        <v>20</v>
      </c>
      <c r="P652">
        <v>0.5</v>
      </c>
      <c r="Q652" s="12">
        <f>Table1[[#This Row],[Quantity]]*Table1[[#This Row],[Case Size]]</f>
        <v>740</v>
      </c>
      <c r="R652" s="10">
        <f>Table1[[#This Row],[ Sales Volume]]*Table1[[#This Row],[Cost]]</f>
        <v>2582.6000000000004</v>
      </c>
      <c r="S652" s="10">
        <f>Table1[[#This Row],[Sales Values]]-(Table1[[#This Row],[Sales Values]]*0.25)</f>
        <v>1936.9500000000003</v>
      </c>
      <c r="T652" s="10">
        <f>Table1[[#This Row],[Manufacturing Cost]]-Table1[[#This Row],[Delivery Cost]]</f>
        <v>1918.4500000000003</v>
      </c>
      <c r="U652" s="10">
        <f>Table1[[#This Row],[Quantity]]*Table1[[#This Row],[Delivery]]</f>
        <v>18.5</v>
      </c>
      <c r="V652" s="10">
        <f>Table1[[#This Row],[Sales Values]]-Table1[[#This Row],[Manufacturing Cost]]</f>
        <v>645.65000000000009</v>
      </c>
      <c r="W652" s="13">
        <f>Table1[[#This Row],[Profit]]/Table1[[#This Row],[Sales Values]]</f>
        <v>0.25</v>
      </c>
      <c r="X652" s="10">
        <v>14.95</v>
      </c>
      <c r="Y652" s="14">
        <f>IF(AND(Table1[[#This Row],[Quantity]]&gt;20,Table1[[#This Row],[Quantity]]&lt;=50),3%,IF(AND(Table1[[#This Row],[Quantity]]&gt;50,Table1[[#This Row],[Quantity]]&lt;=100),5%,IF(Table1[[#This Row],[Quantity]]&gt;100,7%,0)))</f>
        <v>0.03</v>
      </c>
      <c r="Z652" s="10">
        <f>Table1[[#This Row],[Sales Values]]*(1-Table1[[#This Row],[Discount]])</f>
        <v>2505.1220000000003</v>
      </c>
      <c r="AA652" s="10">
        <f>Table1[[#This Row],[Sales Values]]+(Table1[[#This Row],[Sales Values]]*1.05%)</f>
        <v>2609.7173000000003</v>
      </c>
      <c r="AB652" s="10">
        <f>Table1[[#This Row],[Sales Values]]*1.05</f>
        <v>2711.7300000000005</v>
      </c>
      <c r="AC652" s="10" t="str">
        <f t="shared" si="54"/>
        <v>Superwossname</v>
      </c>
      <c r="AD652" t="s">
        <v>101</v>
      </c>
    </row>
    <row r="653" spans="1:30" x14ac:dyDescent="0.3">
      <c r="A653">
        <v>2315</v>
      </c>
      <c r="B653" t="s">
        <v>6176</v>
      </c>
      <c r="C653" t="s">
        <v>4766</v>
      </c>
      <c r="D653" t="s">
        <v>28</v>
      </c>
      <c r="E653" t="s">
        <v>29</v>
      </c>
      <c r="F653">
        <v>90</v>
      </c>
      <c r="G653" t="s">
        <v>6177</v>
      </c>
      <c r="H653" t="s">
        <v>2069</v>
      </c>
      <c r="I653" t="s">
        <v>1035</v>
      </c>
      <c r="J653" s="8">
        <v>44255</v>
      </c>
      <c r="K653" s="6" t="str">
        <f t="shared" si="50"/>
        <v>2021</v>
      </c>
      <c r="L653" s="6" t="str">
        <f t="shared" si="51"/>
        <v>Feb</v>
      </c>
      <c r="M653">
        <v>10</v>
      </c>
      <c r="N653" s="10">
        <f t="shared" si="52"/>
        <v>2.0099999999999998</v>
      </c>
      <c r="O653">
        <f t="shared" si="53"/>
        <v>20</v>
      </c>
      <c r="P653">
        <v>0.5</v>
      </c>
      <c r="Q653" s="12">
        <f>Table1[[#This Row],[Quantity]]*Table1[[#This Row],[Case Size]]</f>
        <v>200</v>
      </c>
      <c r="R653" s="10">
        <f>Table1[[#This Row],[ Sales Volume]]*Table1[[#This Row],[Cost]]</f>
        <v>401.99999999999994</v>
      </c>
      <c r="S653" s="10">
        <f>Table1[[#This Row],[Sales Values]]-(Table1[[#This Row],[Sales Values]]*0.25)</f>
        <v>301.49999999999994</v>
      </c>
      <c r="T653" s="10">
        <f>Table1[[#This Row],[Manufacturing Cost]]-Table1[[#This Row],[Delivery Cost]]</f>
        <v>296.49999999999994</v>
      </c>
      <c r="U653" s="10">
        <f>Table1[[#This Row],[Quantity]]*Table1[[#This Row],[Delivery]]</f>
        <v>5</v>
      </c>
      <c r="V653" s="10">
        <f>Table1[[#This Row],[Sales Values]]-Table1[[#This Row],[Manufacturing Cost]]</f>
        <v>100.5</v>
      </c>
      <c r="W653" s="13">
        <f>Table1[[#This Row],[Profit]]/Table1[[#This Row],[Sales Values]]</f>
        <v>0.25000000000000006</v>
      </c>
      <c r="X653" s="10">
        <v>14.95</v>
      </c>
      <c r="Y653" s="14">
        <f>IF(AND(Table1[[#This Row],[Quantity]]&gt;20,Table1[[#This Row],[Quantity]]&lt;=50),3%,IF(AND(Table1[[#This Row],[Quantity]]&gt;50,Table1[[#This Row],[Quantity]]&lt;=100),5%,IF(Table1[[#This Row],[Quantity]]&gt;100,7%,0)))</f>
        <v>0</v>
      </c>
      <c r="Z653" s="10">
        <f>Table1[[#This Row],[Sales Values]]*(1-Table1[[#This Row],[Discount]])</f>
        <v>401.99999999999994</v>
      </c>
      <c r="AA653" s="10">
        <f>Table1[[#This Row],[Sales Values]]+(Table1[[#This Row],[Sales Values]]*1.05%)</f>
        <v>406.22099999999995</v>
      </c>
      <c r="AB653" s="10">
        <f>Table1[[#This Row],[Sales Values]]*1.05</f>
        <v>422.09999999999997</v>
      </c>
      <c r="AC653" s="10" t="str">
        <f t="shared" si="54"/>
        <v>Hyperwotsit</v>
      </c>
      <c r="AD653" t="s">
        <v>20</v>
      </c>
    </row>
    <row r="654" spans="1:30" x14ac:dyDescent="0.3">
      <c r="A654">
        <v>2318</v>
      </c>
      <c r="B654" t="s">
        <v>4018</v>
      </c>
      <c r="C654" t="s">
        <v>4322</v>
      </c>
      <c r="D654" t="s">
        <v>28</v>
      </c>
      <c r="E654" t="s">
        <v>29</v>
      </c>
      <c r="F654">
        <v>90</v>
      </c>
      <c r="G654" t="s">
        <v>6180</v>
      </c>
      <c r="H654" t="s">
        <v>6181</v>
      </c>
      <c r="I654" t="s">
        <v>32</v>
      </c>
      <c r="J654" s="8">
        <v>44803</v>
      </c>
      <c r="K654" s="6" t="str">
        <f t="shared" si="50"/>
        <v>2022</v>
      </c>
      <c r="L654" s="6" t="str">
        <f t="shared" si="51"/>
        <v>Aug</v>
      </c>
      <c r="M654">
        <v>18</v>
      </c>
      <c r="N654" s="10">
        <f t="shared" si="52"/>
        <v>1.89</v>
      </c>
      <c r="O654">
        <f t="shared" si="53"/>
        <v>18</v>
      </c>
      <c r="P654">
        <v>0.5</v>
      </c>
      <c r="Q654" s="12">
        <f>Table1[[#This Row],[Quantity]]*Table1[[#This Row],[Case Size]]</f>
        <v>324</v>
      </c>
      <c r="R654" s="10">
        <f>Table1[[#This Row],[ Sales Volume]]*Table1[[#This Row],[Cost]]</f>
        <v>612.36</v>
      </c>
      <c r="S654" s="10">
        <f>Table1[[#This Row],[Sales Values]]-(Table1[[#This Row],[Sales Values]]*0.25)</f>
        <v>459.27</v>
      </c>
      <c r="T654" s="10">
        <f>Table1[[#This Row],[Manufacturing Cost]]-Table1[[#This Row],[Delivery Cost]]</f>
        <v>450.27</v>
      </c>
      <c r="U654" s="10">
        <f>Table1[[#This Row],[Quantity]]*Table1[[#This Row],[Delivery]]</f>
        <v>9</v>
      </c>
      <c r="V654" s="10">
        <f>Table1[[#This Row],[Sales Values]]-Table1[[#This Row],[Manufacturing Cost]]</f>
        <v>153.09000000000003</v>
      </c>
      <c r="W654" s="13">
        <f>Table1[[#This Row],[Profit]]/Table1[[#This Row],[Sales Values]]</f>
        <v>0.25000000000000006</v>
      </c>
      <c r="X654" s="10">
        <v>14.95</v>
      </c>
      <c r="Y654" s="14">
        <f>IF(AND(Table1[[#This Row],[Quantity]]&gt;20,Table1[[#This Row],[Quantity]]&lt;=50),3%,IF(AND(Table1[[#This Row],[Quantity]]&gt;50,Table1[[#This Row],[Quantity]]&lt;=100),5%,IF(Table1[[#This Row],[Quantity]]&gt;100,7%,0)))</f>
        <v>0</v>
      </c>
      <c r="Z654" s="10">
        <f>Table1[[#This Row],[Sales Values]]*(1-Table1[[#This Row],[Discount]])</f>
        <v>612.36</v>
      </c>
      <c r="AA654" s="10">
        <f>Table1[[#This Row],[Sales Values]]+(Table1[[#This Row],[Sales Values]]*1.05%)</f>
        <v>618.78978000000006</v>
      </c>
      <c r="AB654" s="10">
        <f>Table1[[#This Row],[Sales Values]]*1.05</f>
        <v>642.97800000000007</v>
      </c>
      <c r="AC654" s="10" t="str">
        <f t="shared" si="54"/>
        <v>Gigastuff</v>
      </c>
      <c r="AD654" t="s">
        <v>45</v>
      </c>
    </row>
    <row r="655" spans="1:30" x14ac:dyDescent="0.3">
      <c r="A655">
        <v>2323</v>
      </c>
      <c r="B655" t="s">
        <v>6188</v>
      </c>
      <c r="C655" t="s">
        <v>5554</v>
      </c>
      <c r="D655" t="s">
        <v>51</v>
      </c>
      <c r="E655" t="s">
        <v>16</v>
      </c>
      <c r="F655">
        <v>90</v>
      </c>
      <c r="G655" t="s">
        <v>6189</v>
      </c>
      <c r="H655" t="s">
        <v>4598</v>
      </c>
      <c r="I655" t="s">
        <v>187</v>
      </c>
      <c r="J655" s="8">
        <v>44718</v>
      </c>
      <c r="K655" s="6" t="str">
        <f t="shared" si="50"/>
        <v>2022</v>
      </c>
      <c r="L655" s="6" t="str">
        <f t="shared" si="51"/>
        <v>Jun</v>
      </c>
      <c r="M655">
        <v>75</v>
      </c>
      <c r="N655" s="10">
        <f t="shared" si="52"/>
        <v>3.49</v>
      </c>
      <c r="O655">
        <f t="shared" si="53"/>
        <v>20</v>
      </c>
      <c r="P655">
        <v>0.5</v>
      </c>
      <c r="Q655" s="12">
        <f>Table1[[#This Row],[Quantity]]*Table1[[#This Row],[Case Size]]</f>
        <v>1500</v>
      </c>
      <c r="R655" s="10">
        <f>Table1[[#This Row],[ Sales Volume]]*Table1[[#This Row],[Cost]]</f>
        <v>5235</v>
      </c>
      <c r="S655" s="10">
        <f>Table1[[#This Row],[Sales Values]]-(Table1[[#This Row],[Sales Values]]*0.25)</f>
        <v>3926.25</v>
      </c>
      <c r="T655" s="10">
        <f>Table1[[#This Row],[Manufacturing Cost]]-Table1[[#This Row],[Delivery Cost]]</f>
        <v>3888.75</v>
      </c>
      <c r="U655" s="10">
        <f>Table1[[#This Row],[Quantity]]*Table1[[#This Row],[Delivery]]</f>
        <v>37.5</v>
      </c>
      <c r="V655" s="10">
        <f>Table1[[#This Row],[Sales Values]]-Table1[[#This Row],[Manufacturing Cost]]</f>
        <v>1308.75</v>
      </c>
      <c r="W655" s="13">
        <f>Table1[[#This Row],[Profit]]/Table1[[#This Row],[Sales Values]]</f>
        <v>0.25</v>
      </c>
      <c r="X655" s="10">
        <v>14.95</v>
      </c>
      <c r="Y655" s="14">
        <f>IF(AND(Table1[[#This Row],[Quantity]]&gt;20,Table1[[#This Row],[Quantity]]&lt;=50),3%,IF(AND(Table1[[#This Row],[Quantity]]&gt;50,Table1[[#This Row],[Quantity]]&lt;=100),5%,IF(Table1[[#This Row],[Quantity]]&gt;100,7%,0)))</f>
        <v>0.05</v>
      </c>
      <c r="Z655" s="10">
        <f>Table1[[#This Row],[Sales Values]]*(1-Table1[[#This Row],[Discount]])</f>
        <v>4973.25</v>
      </c>
      <c r="AA655" s="10">
        <f>Table1[[#This Row],[Sales Values]]+(Table1[[#This Row],[Sales Values]]*1.05%)</f>
        <v>5289.9674999999997</v>
      </c>
      <c r="AB655" s="10">
        <f>Table1[[#This Row],[Sales Values]]*1.05</f>
        <v>5496.75</v>
      </c>
      <c r="AC655" s="10" t="str">
        <f t="shared" si="54"/>
        <v>Superwossname</v>
      </c>
      <c r="AD655" t="s">
        <v>101</v>
      </c>
    </row>
    <row r="656" spans="1:30" x14ac:dyDescent="0.3">
      <c r="A656">
        <v>2324</v>
      </c>
      <c r="B656" t="s">
        <v>751</v>
      </c>
      <c r="C656" t="s">
        <v>6190</v>
      </c>
      <c r="D656" t="s">
        <v>28</v>
      </c>
      <c r="E656" t="s">
        <v>29</v>
      </c>
      <c r="F656">
        <v>60</v>
      </c>
      <c r="G656" t="s">
        <v>14580</v>
      </c>
      <c r="H656" t="s">
        <v>5667</v>
      </c>
      <c r="I656" t="s">
        <v>32</v>
      </c>
      <c r="J656" s="8">
        <v>44625</v>
      </c>
      <c r="K656" s="6" t="str">
        <f t="shared" si="50"/>
        <v>2022</v>
      </c>
      <c r="L656" s="6" t="str">
        <f t="shared" si="51"/>
        <v>Mar</v>
      </c>
      <c r="M656">
        <v>96</v>
      </c>
      <c r="N656" s="10">
        <f t="shared" si="52"/>
        <v>1.89</v>
      </c>
      <c r="O656">
        <f t="shared" si="53"/>
        <v>18</v>
      </c>
      <c r="P656">
        <v>0.5</v>
      </c>
      <c r="Q656" s="12">
        <f>Table1[[#This Row],[Quantity]]*Table1[[#This Row],[Case Size]]</f>
        <v>1728</v>
      </c>
      <c r="R656" s="10">
        <f>Table1[[#This Row],[ Sales Volume]]*Table1[[#This Row],[Cost]]</f>
        <v>3265.9199999999996</v>
      </c>
      <c r="S656" s="10">
        <f>Table1[[#This Row],[Sales Values]]-(Table1[[#This Row],[Sales Values]]*0.25)</f>
        <v>2449.4399999999996</v>
      </c>
      <c r="T656" s="10">
        <f>Table1[[#This Row],[Manufacturing Cost]]-Table1[[#This Row],[Delivery Cost]]</f>
        <v>2401.4399999999996</v>
      </c>
      <c r="U656" s="10">
        <f>Table1[[#This Row],[Quantity]]*Table1[[#This Row],[Delivery]]</f>
        <v>48</v>
      </c>
      <c r="V656" s="10">
        <f>Table1[[#This Row],[Sales Values]]-Table1[[#This Row],[Manufacturing Cost]]</f>
        <v>816.48</v>
      </c>
      <c r="W656" s="13">
        <f>Table1[[#This Row],[Profit]]/Table1[[#This Row],[Sales Values]]</f>
        <v>0.25000000000000006</v>
      </c>
      <c r="X656" s="10">
        <v>14.95</v>
      </c>
      <c r="Y656" s="14">
        <f>IF(AND(Table1[[#This Row],[Quantity]]&gt;20,Table1[[#This Row],[Quantity]]&lt;=50),3%,IF(AND(Table1[[#This Row],[Quantity]]&gt;50,Table1[[#This Row],[Quantity]]&lt;=100),5%,IF(Table1[[#This Row],[Quantity]]&gt;100,7%,0)))</f>
        <v>0.05</v>
      </c>
      <c r="Z656" s="10">
        <f>Table1[[#This Row],[Sales Values]]*(1-Table1[[#This Row],[Discount]])</f>
        <v>3102.6239999999993</v>
      </c>
      <c r="AA656" s="10">
        <f>Table1[[#This Row],[Sales Values]]+(Table1[[#This Row],[Sales Values]]*1.05%)</f>
        <v>3300.2121599999996</v>
      </c>
      <c r="AB656" s="10">
        <f>Table1[[#This Row],[Sales Values]]*1.05</f>
        <v>3429.2159999999999</v>
      </c>
      <c r="AC656" s="10" t="str">
        <f t="shared" si="54"/>
        <v>Gigastuff</v>
      </c>
      <c r="AD656" t="s">
        <v>45</v>
      </c>
    </row>
    <row r="657" spans="1:30" x14ac:dyDescent="0.3">
      <c r="A657">
        <v>2326</v>
      </c>
      <c r="B657" t="s">
        <v>6194</v>
      </c>
      <c r="C657" t="s">
        <v>3341</v>
      </c>
      <c r="D657" t="s">
        <v>51</v>
      </c>
      <c r="E657" t="s">
        <v>16</v>
      </c>
      <c r="F657">
        <v>30</v>
      </c>
      <c r="G657" t="s">
        <v>6195</v>
      </c>
      <c r="H657" t="s">
        <v>168</v>
      </c>
      <c r="I657" t="s">
        <v>32</v>
      </c>
      <c r="J657" s="8">
        <v>44351</v>
      </c>
      <c r="K657" s="6" t="str">
        <f t="shared" si="50"/>
        <v>2021</v>
      </c>
      <c r="L657" s="6" t="str">
        <f t="shared" si="51"/>
        <v>Jun</v>
      </c>
      <c r="M657">
        <v>52</v>
      </c>
      <c r="N657" s="10">
        <f t="shared" si="52"/>
        <v>2.0099999999999998</v>
      </c>
      <c r="O657">
        <f t="shared" si="53"/>
        <v>20</v>
      </c>
      <c r="P657">
        <v>0.5</v>
      </c>
      <c r="Q657" s="12">
        <f>Table1[[#This Row],[Quantity]]*Table1[[#This Row],[Case Size]]</f>
        <v>1040</v>
      </c>
      <c r="R657" s="10">
        <f>Table1[[#This Row],[ Sales Volume]]*Table1[[#This Row],[Cost]]</f>
        <v>2090.3999999999996</v>
      </c>
      <c r="S657" s="10">
        <f>Table1[[#This Row],[Sales Values]]-(Table1[[#This Row],[Sales Values]]*0.25)</f>
        <v>1567.7999999999997</v>
      </c>
      <c r="T657" s="10">
        <f>Table1[[#This Row],[Manufacturing Cost]]-Table1[[#This Row],[Delivery Cost]]</f>
        <v>1541.7999999999997</v>
      </c>
      <c r="U657" s="10">
        <f>Table1[[#This Row],[Quantity]]*Table1[[#This Row],[Delivery]]</f>
        <v>26</v>
      </c>
      <c r="V657" s="10">
        <f>Table1[[#This Row],[Sales Values]]-Table1[[#This Row],[Manufacturing Cost]]</f>
        <v>522.59999999999991</v>
      </c>
      <c r="W657" s="13">
        <f>Table1[[#This Row],[Profit]]/Table1[[#This Row],[Sales Values]]</f>
        <v>0.25</v>
      </c>
      <c r="X657" s="10">
        <v>14.95</v>
      </c>
      <c r="Y657" s="14">
        <f>IF(AND(Table1[[#This Row],[Quantity]]&gt;20,Table1[[#This Row],[Quantity]]&lt;=50),3%,IF(AND(Table1[[#This Row],[Quantity]]&gt;50,Table1[[#This Row],[Quantity]]&lt;=100),5%,IF(Table1[[#This Row],[Quantity]]&gt;100,7%,0)))</f>
        <v>0.05</v>
      </c>
      <c r="Z657" s="10">
        <f>Table1[[#This Row],[Sales Values]]*(1-Table1[[#This Row],[Discount]])</f>
        <v>1985.8799999999997</v>
      </c>
      <c r="AA657" s="10">
        <f>Table1[[#This Row],[Sales Values]]+(Table1[[#This Row],[Sales Values]]*1.05%)</f>
        <v>2112.3491999999997</v>
      </c>
      <c r="AB657" s="10">
        <f>Table1[[#This Row],[Sales Values]]*1.05</f>
        <v>2194.9199999999996</v>
      </c>
      <c r="AC657" s="10" t="str">
        <f t="shared" si="54"/>
        <v>Hyperwotsit</v>
      </c>
      <c r="AD657" t="s">
        <v>20</v>
      </c>
    </row>
    <row r="658" spans="1:30" x14ac:dyDescent="0.3">
      <c r="A658">
        <v>2328</v>
      </c>
      <c r="B658" t="s">
        <v>6198</v>
      </c>
      <c r="C658" t="s">
        <v>3011</v>
      </c>
      <c r="D658" t="s">
        <v>28</v>
      </c>
      <c r="E658" t="s">
        <v>29</v>
      </c>
      <c r="F658">
        <v>60</v>
      </c>
      <c r="G658" t="s">
        <v>14581</v>
      </c>
      <c r="H658" t="s">
        <v>5711</v>
      </c>
      <c r="I658" t="s">
        <v>25</v>
      </c>
      <c r="J658" s="8">
        <v>44656</v>
      </c>
      <c r="K658" s="6" t="str">
        <f t="shared" si="50"/>
        <v>2022</v>
      </c>
      <c r="L658" s="6" t="str">
        <f t="shared" si="51"/>
        <v>Apr</v>
      </c>
      <c r="M658">
        <v>64</v>
      </c>
      <c r="N658" s="10">
        <f t="shared" si="52"/>
        <v>1.89</v>
      </c>
      <c r="O658">
        <f t="shared" si="53"/>
        <v>18</v>
      </c>
      <c r="P658">
        <v>0.5</v>
      </c>
      <c r="Q658" s="12">
        <f>Table1[[#This Row],[Quantity]]*Table1[[#This Row],[Case Size]]</f>
        <v>1152</v>
      </c>
      <c r="R658" s="10">
        <f>Table1[[#This Row],[ Sales Volume]]*Table1[[#This Row],[Cost]]</f>
        <v>2177.2799999999997</v>
      </c>
      <c r="S658" s="10">
        <f>Table1[[#This Row],[Sales Values]]-(Table1[[#This Row],[Sales Values]]*0.25)</f>
        <v>1632.9599999999998</v>
      </c>
      <c r="T658" s="10">
        <f>Table1[[#This Row],[Manufacturing Cost]]-Table1[[#This Row],[Delivery Cost]]</f>
        <v>1600.9599999999998</v>
      </c>
      <c r="U658" s="10">
        <f>Table1[[#This Row],[Quantity]]*Table1[[#This Row],[Delivery]]</f>
        <v>32</v>
      </c>
      <c r="V658" s="10">
        <f>Table1[[#This Row],[Sales Values]]-Table1[[#This Row],[Manufacturing Cost]]</f>
        <v>544.31999999999994</v>
      </c>
      <c r="W658" s="13">
        <f>Table1[[#This Row],[Profit]]/Table1[[#This Row],[Sales Values]]</f>
        <v>0.25</v>
      </c>
      <c r="X658" s="10">
        <v>14.95</v>
      </c>
      <c r="Y658" s="14">
        <f>IF(AND(Table1[[#This Row],[Quantity]]&gt;20,Table1[[#This Row],[Quantity]]&lt;=50),3%,IF(AND(Table1[[#This Row],[Quantity]]&gt;50,Table1[[#This Row],[Quantity]]&lt;=100),5%,IF(Table1[[#This Row],[Quantity]]&gt;100,7%,0)))</f>
        <v>0.05</v>
      </c>
      <c r="Z658" s="10">
        <f>Table1[[#This Row],[Sales Values]]*(1-Table1[[#This Row],[Discount]])</f>
        <v>2068.4159999999997</v>
      </c>
      <c r="AA658" s="10">
        <f>Table1[[#This Row],[Sales Values]]+(Table1[[#This Row],[Sales Values]]*1.05%)</f>
        <v>2200.1414399999999</v>
      </c>
      <c r="AB658" s="10">
        <f>Table1[[#This Row],[Sales Values]]*1.05</f>
        <v>2286.1439999999998</v>
      </c>
      <c r="AC658" s="10" t="str">
        <f t="shared" si="54"/>
        <v>Gigastuff</v>
      </c>
      <c r="AD658" t="s">
        <v>45</v>
      </c>
    </row>
    <row r="659" spans="1:30" x14ac:dyDescent="0.3">
      <c r="A659">
        <v>2337</v>
      </c>
      <c r="B659" t="s">
        <v>6218</v>
      </c>
      <c r="C659" t="s">
        <v>5838</v>
      </c>
      <c r="D659" t="s">
        <v>41</v>
      </c>
      <c r="E659" t="s">
        <v>16</v>
      </c>
      <c r="F659">
        <v>90</v>
      </c>
      <c r="G659" t="s">
        <v>6219</v>
      </c>
      <c r="H659" t="s">
        <v>978</v>
      </c>
      <c r="I659" t="s">
        <v>294</v>
      </c>
      <c r="J659" s="8">
        <v>44550</v>
      </c>
      <c r="K659" s="6" t="str">
        <f t="shared" si="50"/>
        <v>2021</v>
      </c>
      <c r="L659" s="6" t="str">
        <f t="shared" si="51"/>
        <v>Dec</v>
      </c>
      <c r="M659">
        <v>72</v>
      </c>
      <c r="N659" s="10">
        <f t="shared" si="52"/>
        <v>2.0099999999999998</v>
      </c>
      <c r="O659">
        <f t="shared" si="53"/>
        <v>20</v>
      </c>
      <c r="P659">
        <v>0.5</v>
      </c>
      <c r="Q659" s="12">
        <f>Table1[[#This Row],[Quantity]]*Table1[[#This Row],[Case Size]]</f>
        <v>1440</v>
      </c>
      <c r="R659" s="10">
        <f>Table1[[#This Row],[ Sales Volume]]*Table1[[#This Row],[Cost]]</f>
        <v>2894.3999999999996</v>
      </c>
      <c r="S659" s="10">
        <f>Table1[[#This Row],[Sales Values]]-(Table1[[#This Row],[Sales Values]]*0.25)</f>
        <v>2170.7999999999997</v>
      </c>
      <c r="T659" s="10">
        <f>Table1[[#This Row],[Manufacturing Cost]]-Table1[[#This Row],[Delivery Cost]]</f>
        <v>2134.7999999999997</v>
      </c>
      <c r="U659" s="10">
        <f>Table1[[#This Row],[Quantity]]*Table1[[#This Row],[Delivery]]</f>
        <v>36</v>
      </c>
      <c r="V659" s="10">
        <f>Table1[[#This Row],[Sales Values]]-Table1[[#This Row],[Manufacturing Cost]]</f>
        <v>723.59999999999991</v>
      </c>
      <c r="W659" s="13">
        <f>Table1[[#This Row],[Profit]]/Table1[[#This Row],[Sales Values]]</f>
        <v>0.25</v>
      </c>
      <c r="X659" s="10">
        <v>14.95</v>
      </c>
      <c r="Y659" s="14">
        <f>IF(AND(Table1[[#This Row],[Quantity]]&gt;20,Table1[[#This Row],[Quantity]]&lt;=50),3%,IF(AND(Table1[[#This Row],[Quantity]]&gt;50,Table1[[#This Row],[Quantity]]&lt;=100),5%,IF(Table1[[#This Row],[Quantity]]&gt;100,7%,0)))</f>
        <v>0.05</v>
      </c>
      <c r="Z659" s="10">
        <f>Table1[[#This Row],[Sales Values]]*(1-Table1[[#This Row],[Discount]])</f>
        <v>2749.6799999999994</v>
      </c>
      <c r="AA659" s="10">
        <f>Table1[[#This Row],[Sales Values]]+(Table1[[#This Row],[Sales Values]]*1.05%)</f>
        <v>2924.7911999999997</v>
      </c>
      <c r="AB659" s="10">
        <f>Table1[[#This Row],[Sales Values]]*1.05</f>
        <v>3039.12</v>
      </c>
      <c r="AC659" s="10" t="str">
        <f t="shared" si="54"/>
        <v>Hyperwotsit</v>
      </c>
      <c r="AD659" t="s">
        <v>20</v>
      </c>
    </row>
    <row r="660" spans="1:30" x14ac:dyDescent="0.3">
      <c r="A660">
        <v>2340</v>
      </c>
      <c r="B660" t="s">
        <v>671</v>
      </c>
      <c r="C660" t="s">
        <v>1853</v>
      </c>
      <c r="D660" t="s">
        <v>15</v>
      </c>
      <c r="E660" t="s">
        <v>16</v>
      </c>
      <c r="F660">
        <v>30</v>
      </c>
      <c r="G660" t="s">
        <v>6225</v>
      </c>
      <c r="H660" t="s">
        <v>3056</v>
      </c>
      <c r="I660" t="s">
        <v>187</v>
      </c>
      <c r="J660" s="8">
        <v>44340</v>
      </c>
      <c r="K660" s="6" t="str">
        <f t="shared" si="50"/>
        <v>2021</v>
      </c>
      <c r="L660" s="6" t="str">
        <f t="shared" si="51"/>
        <v>May</v>
      </c>
      <c r="M660">
        <v>24</v>
      </c>
      <c r="N660" s="10">
        <f t="shared" si="52"/>
        <v>3.49</v>
      </c>
      <c r="O660">
        <f t="shared" si="53"/>
        <v>20</v>
      </c>
      <c r="P660">
        <v>0.5</v>
      </c>
      <c r="Q660" s="12">
        <f>Table1[[#This Row],[Quantity]]*Table1[[#This Row],[Case Size]]</f>
        <v>480</v>
      </c>
      <c r="R660" s="10">
        <f>Table1[[#This Row],[ Sales Volume]]*Table1[[#This Row],[Cost]]</f>
        <v>1675.2</v>
      </c>
      <c r="S660" s="10">
        <f>Table1[[#This Row],[Sales Values]]-(Table1[[#This Row],[Sales Values]]*0.25)</f>
        <v>1256.4000000000001</v>
      </c>
      <c r="T660" s="10">
        <f>Table1[[#This Row],[Manufacturing Cost]]-Table1[[#This Row],[Delivery Cost]]</f>
        <v>1244.4000000000001</v>
      </c>
      <c r="U660" s="10">
        <f>Table1[[#This Row],[Quantity]]*Table1[[#This Row],[Delivery]]</f>
        <v>12</v>
      </c>
      <c r="V660" s="10">
        <f>Table1[[#This Row],[Sales Values]]-Table1[[#This Row],[Manufacturing Cost]]</f>
        <v>418.79999999999995</v>
      </c>
      <c r="W660" s="13">
        <f>Table1[[#This Row],[Profit]]/Table1[[#This Row],[Sales Values]]</f>
        <v>0.24999999999999997</v>
      </c>
      <c r="X660" s="10">
        <v>14.95</v>
      </c>
      <c r="Y660" s="14">
        <f>IF(AND(Table1[[#This Row],[Quantity]]&gt;20,Table1[[#This Row],[Quantity]]&lt;=50),3%,IF(AND(Table1[[#This Row],[Quantity]]&gt;50,Table1[[#This Row],[Quantity]]&lt;=100),5%,IF(Table1[[#This Row],[Quantity]]&gt;100,7%,0)))</f>
        <v>0.03</v>
      </c>
      <c r="Z660" s="10">
        <f>Table1[[#This Row],[Sales Values]]*(1-Table1[[#This Row],[Discount]])</f>
        <v>1624.944</v>
      </c>
      <c r="AA660" s="10">
        <f>Table1[[#This Row],[Sales Values]]+(Table1[[#This Row],[Sales Values]]*1.05%)</f>
        <v>1692.7896000000001</v>
      </c>
      <c r="AB660" s="10">
        <f>Table1[[#This Row],[Sales Values]]*1.05</f>
        <v>1758.96</v>
      </c>
      <c r="AC660" s="10" t="str">
        <f t="shared" si="54"/>
        <v>Superwossname</v>
      </c>
      <c r="AD660" t="s">
        <v>101</v>
      </c>
    </row>
    <row r="661" spans="1:30" x14ac:dyDescent="0.3">
      <c r="A661">
        <v>2345</v>
      </c>
      <c r="B661" t="s">
        <v>1009</v>
      </c>
      <c r="C661" t="s">
        <v>6237</v>
      </c>
      <c r="D661" t="s">
        <v>51</v>
      </c>
      <c r="E661" t="s">
        <v>16</v>
      </c>
      <c r="F661">
        <v>60</v>
      </c>
      <c r="G661" t="s">
        <v>6238</v>
      </c>
      <c r="H661" t="s">
        <v>2727</v>
      </c>
      <c r="I661" t="s">
        <v>2330</v>
      </c>
      <c r="J661" s="8">
        <v>44437</v>
      </c>
      <c r="K661" s="6" t="str">
        <f t="shared" si="50"/>
        <v>2021</v>
      </c>
      <c r="L661" s="6" t="str">
        <f t="shared" si="51"/>
        <v>Aug</v>
      </c>
      <c r="M661">
        <v>64</v>
      </c>
      <c r="N661" s="10">
        <f t="shared" si="52"/>
        <v>3.49</v>
      </c>
      <c r="O661">
        <f t="shared" si="53"/>
        <v>20</v>
      </c>
      <c r="P661">
        <v>0.5</v>
      </c>
      <c r="Q661" s="12">
        <f>Table1[[#This Row],[Quantity]]*Table1[[#This Row],[Case Size]]</f>
        <v>1280</v>
      </c>
      <c r="R661" s="10">
        <f>Table1[[#This Row],[ Sales Volume]]*Table1[[#This Row],[Cost]]</f>
        <v>4467.2000000000007</v>
      </c>
      <c r="S661" s="10">
        <f>Table1[[#This Row],[Sales Values]]-(Table1[[#This Row],[Sales Values]]*0.25)</f>
        <v>3350.4000000000005</v>
      </c>
      <c r="T661" s="10">
        <f>Table1[[#This Row],[Manufacturing Cost]]-Table1[[#This Row],[Delivery Cost]]</f>
        <v>3318.4000000000005</v>
      </c>
      <c r="U661" s="10">
        <f>Table1[[#This Row],[Quantity]]*Table1[[#This Row],[Delivery]]</f>
        <v>32</v>
      </c>
      <c r="V661" s="10">
        <f>Table1[[#This Row],[Sales Values]]-Table1[[#This Row],[Manufacturing Cost]]</f>
        <v>1116.8000000000002</v>
      </c>
      <c r="W661" s="13">
        <f>Table1[[#This Row],[Profit]]/Table1[[#This Row],[Sales Values]]</f>
        <v>0.25</v>
      </c>
      <c r="X661" s="10">
        <v>14.95</v>
      </c>
      <c r="Y661" s="14">
        <f>IF(AND(Table1[[#This Row],[Quantity]]&gt;20,Table1[[#This Row],[Quantity]]&lt;=50),3%,IF(AND(Table1[[#This Row],[Quantity]]&gt;50,Table1[[#This Row],[Quantity]]&lt;=100),5%,IF(Table1[[#This Row],[Quantity]]&gt;100,7%,0)))</f>
        <v>0.05</v>
      </c>
      <c r="Z661" s="10">
        <f>Table1[[#This Row],[Sales Values]]*(1-Table1[[#This Row],[Discount]])</f>
        <v>4243.84</v>
      </c>
      <c r="AA661" s="10">
        <f>Table1[[#This Row],[Sales Values]]+(Table1[[#This Row],[Sales Values]]*1.05%)</f>
        <v>4514.1056000000008</v>
      </c>
      <c r="AB661" s="10">
        <f>Table1[[#This Row],[Sales Values]]*1.05</f>
        <v>4690.5600000000013</v>
      </c>
      <c r="AC661" s="10" t="str">
        <f t="shared" si="54"/>
        <v>Superwossname</v>
      </c>
      <c r="AD661" t="s">
        <v>101</v>
      </c>
    </row>
    <row r="662" spans="1:30" x14ac:dyDescent="0.3">
      <c r="A662">
        <v>2351</v>
      </c>
      <c r="B662" t="s">
        <v>5695</v>
      </c>
      <c r="C662" t="s">
        <v>6247</v>
      </c>
      <c r="D662" t="s">
        <v>28</v>
      </c>
      <c r="E662" t="s">
        <v>29</v>
      </c>
      <c r="F662">
        <v>90</v>
      </c>
      <c r="G662" t="s">
        <v>6248</v>
      </c>
      <c r="H662" t="s">
        <v>1168</v>
      </c>
      <c r="I662" t="s">
        <v>32</v>
      </c>
      <c r="J662" s="8">
        <v>44646</v>
      </c>
      <c r="K662" s="6" t="str">
        <f t="shared" si="50"/>
        <v>2022</v>
      </c>
      <c r="L662" s="6" t="str">
        <f t="shared" si="51"/>
        <v>Mar</v>
      </c>
      <c r="M662">
        <v>22</v>
      </c>
      <c r="N662" s="10">
        <f t="shared" si="52"/>
        <v>2.0099999999999998</v>
      </c>
      <c r="O662">
        <f t="shared" si="53"/>
        <v>20</v>
      </c>
      <c r="P662">
        <v>0.5</v>
      </c>
      <c r="Q662" s="11">
        <f>Table1[[#This Row],[Quantity]]*Table1[[#This Row],[Case Size]]</f>
        <v>440</v>
      </c>
      <c r="R662" s="10">
        <f>Table1[[#This Row],[ Sales Volume]]*Table1[[#This Row],[Cost]]</f>
        <v>884.39999999999986</v>
      </c>
      <c r="S662" s="10">
        <f>Table1[[#This Row],[Sales Values]]-(Table1[[#This Row],[Sales Values]]*0.25)</f>
        <v>663.3</v>
      </c>
      <c r="T662" s="10">
        <f>Table1[[#This Row],[Manufacturing Cost]]-Table1[[#This Row],[Delivery Cost]]</f>
        <v>652.29999999999995</v>
      </c>
      <c r="U662" s="10">
        <f>Table1[[#This Row],[Quantity]]*Table1[[#This Row],[Delivery]]</f>
        <v>11</v>
      </c>
      <c r="V662" s="10">
        <f>Table1[[#This Row],[Sales Values]]-Table1[[#This Row],[Manufacturing Cost]]</f>
        <v>221.09999999999991</v>
      </c>
      <c r="W662" s="13">
        <f>Table1[[#This Row],[Profit]]/Table1[[#This Row],[Sales Values]]</f>
        <v>0.24999999999999994</v>
      </c>
      <c r="X662" s="10">
        <v>14.95</v>
      </c>
      <c r="Y662" s="14">
        <f>IF(AND(Table1[[#This Row],[Quantity]]&gt;20,Table1[[#This Row],[Quantity]]&lt;=50),3%,IF(AND(Table1[[#This Row],[Quantity]]&gt;50,Table1[[#This Row],[Quantity]]&lt;=100),5%,IF(Table1[[#This Row],[Quantity]]&gt;100,7%,0)))</f>
        <v>0.03</v>
      </c>
      <c r="Z662" s="10">
        <f>Table1[[#This Row],[Sales Values]]*(1-Table1[[#This Row],[Discount]])</f>
        <v>857.86799999999982</v>
      </c>
      <c r="AA662" s="10">
        <f>Table1[[#This Row],[Sales Values]]+(Table1[[#This Row],[Sales Values]]*1.05%)</f>
        <v>893.68619999999987</v>
      </c>
      <c r="AB662" s="10">
        <f>Table1[[#This Row],[Sales Values]]*1.05</f>
        <v>928.61999999999989</v>
      </c>
      <c r="AC662" s="10" t="str">
        <f t="shared" si="54"/>
        <v>Hyperwotsit</v>
      </c>
      <c r="AD662" t="s">
        <v>20</v>
      </c>
    </row>
    <row r="663" spans="1:30" x14ac:dyDescent="0.3">
      <c r="A663">
        <v>2356</v>
      </c>
      <c r="B663" t="s">
        <v>4596</v>
      </c>
      <c r="C663" t="s">
        <v>5891</v>
      </c>
      <c r="D663" t="s">
        <v>28</v>
      </c>
      <c r="E663" t="s">
        <v>29</v>
      </c>
      <c r="F663">
        <v>30</v>
      </c>
      <c r="G663" t="s">
        <v>13577</v>
      </c>
      <c r="H663" t="s">
        <v>4541</v>
      </c>
      <c r="I663" t="s">
        <v>89</v>
      </c>
      <c r="J663" s="8">
        <v>44133</v>
      </c>
      <c r="K663" s="6" t="str">
        <f t="shared" si="50"/>
        <v>2020</v>
      </c>
      <c r="L663" s="6" t="str">
        <f t="shared" si="51"/>
        <v>Oct</v>
      </c>
      <c r="M663">
        <v>49</v>
      </c>
      <c r="N663" s="10">
        <f t="shared" si="52"/>
        <v>1.89</v>
      </c>
      <c r="O663">
        <f t="shared" si="53"/>
        <v>18</v>
      </c>
      <c r="P663">
        <v>0.5</v>
      </c>
      <c r="Q663" s="12">
        <f>Table1[[#This Row],[Quantity]]*Table1[[#This Row],[Case Size]]</f>
        <v>882</v>
      </c>
      <c r="R663" s="10">
        <f>Table1[[#This Row],[ Sales Volume]]*Table1[[#This Row],[Cost]]</f>
        <v>1666.98</v>
      </c>
      <c r="S663" s="10">
        <f>Table1[[#This Row],[Sales Values]]-(Table1[[#This Row],[Sales Values]]*0.25)</f>
        <v>1250.2350000000001</v>
      </c>
      <c r="T663" s="10">
        <f>Table1[[#This Row],[Manufacturing Cost]]-Table1[[#This Row],[Delivery Cost]]</f>
        <v>1225.7350000000001</v>
      </c>
      <c r="U663" s="10">
        <f>Table1[[#This Row],[Quantity]]*Table1[[#This Row],[Delivery]]</f>
        <v>24.5</v>
      </c>
      <c r="V663" s="10">
        <f>Table1[[#This Row],[Sales Values]]-Table1[[#This Row],[Manufacturing Cost]]</f>
        <v>416.74499999999989</v>
      </c>
      <c r="W663" s="13">
        <f>Table1[[#This Row],[Profit]]/Table1[[#This Row],[Sales Values]]</f>
        <v>0.24999999999999994</v>
      </c>
      <c r="X663" s="10">
        <v>14.95</v>
      </c>
      <c r="Y663" s="14">
        <f>IF(AND(Table1[[#This Row],[Quantity]]&gt;20,Table1[[#This Row],[Quantity]]&lt;=50),3%,IF(AND(Table1[[#This Row],[Quantity]]&gt;50,Table1[[#This Row],[Quantity]]&lt;=100),5%,IF(Table1[[#This Row],[Quantity]]&gt;100,7%,0)))</f>
        <v>0.03</v>
      </c>
      <c r="Z663" s="10">
        <f>Table1[[#This Row],[Sales Values]]*(1-Table1[[#This Row],[Discount]])</f>
        <v>1616.9705999999999</v>
      </c>
      <c r="AA663" s="10">
        <f>Table1[[#This Row],[Sales Values]]+(Table1[[#This Row],[Sales Values]]*1.05%)</f>
        <v>1684.4832900000001</v>
      </c>
      <c r="AB663" s="10">
        <f>Table1[[#This Row],[Sales Values]]*1.05</f>
        <v>1750.3290000000002</v>
      </c>
      <c r="AC663" s="10" t="str">
        <f t="shared" si="54"/>
        <v>Gigastuff</v>
      </c>
      <c r="AD663" t="s">
        <v>45</v>
      </c>
    </row>
    <row r="664" spans="1:30" x14ac:dyDescent="0.3">
      <c r="A664">
        <v>2361</v>
      </c>
      <c r="B664" t="s">
        <v>3811</v>
      </c>
      <c r="C664" t="s">
        <v>4626</v>
      </c>
      <c r="D664" t="s">
        <v>28</v>
      </c>
      <c r="E664" t="s">
        <v>29</v>
      </c>
      <c r="F664">
        <v>90</v>
      </c>
      <c r="G664" t="s">
        <v>6266</v>
      </c>
      <c r="H664" t="s">
        <v>2154</v>
      </c>
      <c r="I664" t="s">
        <v>124</v>
      </c>
      <c r="J664" s="8">
        <v>43873</v>
      </c>
      <c r="K664" s="6" t="str">
        <f t="shared" si="50"/>
        <v>2020</v>
      </c>
      <c r="L664" s="6" t="str">
        <f t="shared" si="51"/>
        <v>Feb</v>
      </c>
      <c r="M664">
        <v>19</v>
      </c>
      <c r="N664" s="10">
        <f t="shared" si="52"/>
        <v>3.49</v>
      </c>
      <c r="O664">
        <f t="shared" si="53"/>
        <v>20</v>
      </c>
      <c r="P664">
        <v>0.5</v>
      </c>
      <c r="Q664" s="12">
        <f>Table1[[#This Row],[Quantity]]*Table1[[#This Row],[Case Size]]</f>
        <v>380</v>
      </c>
      <c r="R664" s="10">
        <f>Table1[[#This Row],[ Sales Volume]]*Table1[[#This Row],[Cost]]</f>
        <v>1326.2</v>
      </c>
      <c r="S664" s="10">
        <f>Table1[[#This Row],[Sales Values]]-(Table1[[#This Row],[Sales Values]]*0.25)</f>
        <v>994.65000000000009</v>
      </c>
      <c r="T664" s="10">
        <f>Table1[[#This Row],[Manufacturing Cost]]-Table1[[#This Row],[Delivery Cost]]</f>
        <v>985.15000000000009</v>
      </c>
      <c r="U664" s="10">
        <f>Table1[[#This Row],[Quantity]]*Table1[[#This Row],[Delivery]]</f>
        <v>9.5</v>
      </c>
      <c r="V664" s="10">
        <f>Table1[[#This Row],[Sales Values]]-Table1[[#This Row],[Manufacturing Cost]]</f>
        <v>331.54999999999995</v>
      </c>
      <c r="W664" s="13">
        <f>Table1[[#This Row],[Profit]]/Table1[[#This Row],[Sales Values]]</f>
        <v>0.24999999999999994</v>
      </c>
      <c r="X664" s="10">
        <v>14.95</v>
      </c>
      <c r="Y664" s="14">
        <f>IF(AND(Table1[[#This Row],[Quantity]]&gt;20,Table1[[#This Row],[Quantity]]&lt;=50),3%,IF(AND(Table1[[#This Row],[Quantity]]&gt;50,Table1[[#This Row],[Quantity]]&lt;=100),5%,IF(Table1[[#This Row],[Quantity]]&gt;100,7%,0)))</f>
        <v>0</v>
      </c>
      <c r="Z664" s="10">
        <f>Table1[[#This Row],[Sales Values]]*(1-Table1[[#This Row],[Discount]])</f>
        <v>1326.2</v>
      </c>
      <c r="AA664" s="10">
        <f>Table1[[#This Row],[Sales Values]]+(Table1[[#This Row],[Sales Values]]*1.05%)</f>
        <v>1340.1251</v>
      </c>
      <c r="AB664" s="10">
        <f>Table1[[#This Row],[Sales Values]]*1.05</f>
        <v>1392.5100000000002</v>
      </c>
      <c r="AC664" s="10" t="str">
        <f t="shared" si="54"/>
        <v>Superwossname</v>
      </c>
      <c r="AD664" t="s">
        <v>101</v>
      </c>
    </row>
    <row r="665" spans="1:30" x14ac:dyDescent="0.3">
      <c r="A665">
        <v>2363</v>
      </c>
      <c r="B665" t="s">
        <v>2682</v>
      </c>
      <c r="C665" t="s">
        <v>2856</v>
      </c>
      <c r="D665" t="s">
        <v>28</v>
      </c>
      <c r="E665" t="s">
        <v>29</v>
      </c>
      <c r="F665">
        <v>60</v>
      </c>
      <c r="G665" t="s">
        <v>6269</v>
      </c>
      <c r="H665" t="s">
        <v>1747</v>
      </c>
      <c r="I665" t="s">
        <v>294</v>
      </c>
      <c r="J665" s="8">
        <v>44520</v>
      </c>
      <c r="K665" s="6" t="str">
        <f t="shared" si="50"/>
        <v>2021</v>
      </c>
      <c r="L665" s="6" t="str">
        <f t="shared" si="51"/>
        <v>Nov</v>
      </c>
      <c r="M665">
        <v>50</v>
      </c>
      <c r="N665" s="10">
        <f t="shared" si="52"/>
        <v>3.49</v>
      </c>
      <c r="O665">
        <f t="shared" si="53"/>
        <v>20</v>
      </c>
      <c r="P665">
        <v>0.5</v>
      </c>
      <c r="Q665" s="12">
        <f>Table1[[#This Row],[Quantity]]*Table1[[#This Row],[Case Size]]</f>
        <v>1000</v>
      </c>
      <c r="R665" s="10">
        <f>Table1[[#This Row],[ Sales Volume]]*Table1[[#This Row],[Cost]]</f>
        <v>3490</v>
      </c>
      <c r="S665" s="10">
        <f>Table1[[#This Row],[Sales Values]]-(Table1[[#This Row],[Sales Values]]*0.25)</f>
        <v>2617.5</v>
      </c>
      <c r="T665" s="10">
        <f>Table1[[#This Row],[Manufacturing Cost]]-Table1[[#This Row],[Delivery Cost]]</f>
        <v>2592.5</v>
      </c>
      <c r="U665" s="10">
        <f>Table1[[#This Row],[Quantity]]*Table1[[#This Row],[Delivery]]</f>
        <v>25</v>
      </c>
      <c r="V665" s="10">
        <f>Table1[[#This Row],[Sales Values]]-Table1[[#This Row],[Manufacturing Cost]]</f>
        <v>872.5</v>
      </c>
      <c r="W665" s="13">
        <f>Table1[[#This Row],[Profit]]/Table1[[#This Row],[Sales Values]]</f>
        <v>0.25</v>
      </c>
      <c r="X665" s="10">
        <v>14.95</v>
      </c>
      <c r="Y665" s="14">
        <f>IF(AND(Table1[[#This Row],[Quantity]]&gt;20,Table1[[#This Row],[Quantity]]&lt;=50),3%,IF(AND(Table1[[#This Row],[Quantity]]&gt;50,Table1[[#This Row],[Quantity]]&lt;=100),5%,IF(Table1[[#This Row],[Quantity]]&gt;100,7%,0)))</f>
        <v>0.03</v>
      </c>
      <c r="Z665" s="10">
        <f>Table1[[#This Row],[Sales Values]]*(1-Table1[[#This Row],[Discount]])</f>
        <v>3385.2999999999997</v>
      </c>
      <c r="AA665" s="10">
        <f>Table1[[#This Row],[Sales Values]]+(Table1[[#This Row],[Sales Values]]*1.05%)</f>
        <v>3526.645</v>
      </c>
      <c r="AB665" s="10">
        <f>Table1[[#This Row],[Sales Values]]*1.05</f>
        <v>3664.5</v>
      </c>
      <c r="AC665" s="10" t="str">
        <f t="shared" si="54"/>
        <v>Superwossname</v>
      </c>
      <c r="AD665" t="s">
        <v>101</v>
      </c>
    </row>
    <row r="666" spans="1:30" x14ac:dyDescent="0.3">
      <c r="A666">
        <v>2368</v>
      </c>
      <c r="B666" t="s">
        <v>679</v>
      </c>
      <c r="C666" t="s">
        <v>2139</v>
      </c>
      <c r="D666" t="s">
        <v>15</v>
      </c>
      <c r="E666" t="s">
        <v>16</v>
      </c>
      <c r="F666">
        <v>60</v>
      </c>
      <c r="G666" t="s">
        <v>6278</v>
      </c>
      <c r="H666" t="s">
        <v>3263</v>
      </c>
      <c r="I666" t="s">
        <v>32</v>
      </c>
      <c r="J666" s="8">
        <v>44367</v>
      </c>
      <c r="K666" s="6" t="str">
        <f t="shared" si="50"/>
        <v>2021</v>
      </c>
      <c r="L666" s="6" t="str">
        <f t="shared" si="51"/>
        <v>Jun</v>
      </c>
      <c r="M666">
        <v>4</v>
      </c>
      <c r="N666" s="10">
        <f t="shared" si="52"/>
        <v>2.0099999999999998</v>
      </c>
      <c r="O666">
        <f t="shared" si="53"/>
        <v>20</v>
      </c>
      <c r="P666">
        <v>0.5</v>
      </c>
      <c r="Q666" s="12">
        <f>Table1[[#This Row],[Quantity]]*Table1[[#This Row],[Case Size]]</f>
        <v>80</v>
      </c>
      <c r="R666" s="10">
        <f>Table1[[#This Row],[ Sales Volume]]*Table1[[#This Row],[Cost]]</f>
        <v>160.79999999999998</v>
      </c>
      <c r="S666" s="10">
        <f>Table1[[#This Row],[Sales Values]]-(Table1[[#This Row],[Sales Values]]*0.25)</f>
        <v>120.6</v>
      </c>
      <c r="T666" s="10">
        <f>Table1[[#This Row],[Manufacturing Cost]]-Table1[[#This Row],[Delivery Cost]]</f>
        <v>118.6</v>
      </c>
      <c r="U666" s="10">
        <f>Table1[[#This Row],[Quantity]]*Table1[[#This Row],[Delivery]]</f>
        <v>2</v>
      </c>
      <c r="V666" s="10">
        <f>Table1[[#This Row],[Sales Values]]-Table1[[#This Row],[Manufacturing Cost]]</f>
        <v>40.199999999999989</v>
      </c>
      <c r="W666" s="13">
        <f>Table1[[#This Row],[Profit]]/Table1[[#This Row],[Sales Values]]</f>
        <v>0.24999999999999994</v>
      </c>
      <c r="X666" s="10">
        <v>14.95</v>
      </c>
      <c r="Y666" s="14">
        <f>IF(AND(Table1[[#This Row],[Quantity]]&gt;20,Table1[[#This Row],[Quantity]]&lt;=50),3%,IF(AND(Table1[[#This Row],[Quantity]]&gt;50,Table1[[#This Row],[Quantity]]&lt;=100),5%,IF(Table1[[#This Row],[Quantity]]&gt;100,7%,0)))</f>
        <v>0</v>
      </c>
      <c r="Z666" s="10">
        <f>Table1[[#This Row],[Sales Values]]*(1-Table1[[#This Row],[Discount]])</f>
        <v>160.79999999999998</v>
      </c>
      <c r="AA666" s="10">
        <f>Table1[[#This Row],[Sales Values]]+(Table1[[#This Row],[Sales Values]]*1.05%)</f>
        <v>162.48839999999998</v>
      </c>
      <c r="AB666" s="10">
        <f>Table1[[#This Row],[Sales Values]]*1.05</f>
        <v>168.84</v>
      </c>
      <c r="AC666" s="10" t="str">
        <f t="shared" si="54"/>
        <v>Hyperwotsit</v>
      </c>
      <c r="AD666" t="s">
        <v>20</v>
      </c>
    </row>
    <row r="667" spans="1:30" x14ac:dyDescent="0.3">
      <c r="A667">
        <v>2374</v>
      </c>
      <c r="B667" t="s">
        <v>6288</v>
      </c>
      <c r="C667" t="s">
        <v>2448</v>
      </c>
      <c r="D667" t="s">
        <v>51</v>
      </c>
      <c r="E667" t="s">
        <v>16</v>
      </c>
      <c r="F667">
        <v>30</v>
      </c>
      <c r="G667" t="s">
        <v>6289</v>
      </c>
      <c r="H667" t="s">
        <v>1206</v>
      </c>
      <c r="I667" t="s">
        <v>294</v>
      </c>
      <c r="J667" s="8">
        <v>44795</v>
      </c>
      <c r="K667" s="6" t="str">
        <f t="shared" si="50"/>
        <v>2022</v>
      </c>
      <c r="L667" s="6" t="str">
        <f t="shared" si="51"/>
        <v>Aug</v>
      </c>
      <c r="M667">
        <v>69</v>
      </c>
      <c r="N667" s="10">
        <f t="shared" si="52"/>
        <v>2.0099999999999998</v>
      </c>
      <c r="O667">
        <f t="shared" si="53"/>
        <v>20</v>
      </c>
      <c r="P667">
        <v>0.5</v>
      </c>
      <c r="Q667" s="11">
        <f>Table1[[#This Row],[Quantity]]*Table1[[#This Row],[Case Size]]</f>
        <v>1380</v>
      </c>
      <c r="R667" s="10">
        <f>Table1[[#This Row],[ Sales Volume]]*Table1[[#This Row],[Cost]]</f>
        <v>2773.7999999999997</v>
      </c>
      <c r="S667" s="10">
        <f>Table1[[#This Row],[Sales Values]]-(Table1[[#This Row],[Sales Values]]*0.25)</f>
        <v>2080.35</v>
      </c>
      <c r="T667" s="10">
        <f>Table1[[#This Row],[Manufacturing Cost]]-Table1[[#This Row],[Delivery Cost]]</f>
        <v>2045.85</v>
      </c>
      <c r="U667" s="10">
        <f>Table1[[#This Row],[Quantity]]*Table1[[#This Row],[Delivery]]</f>
        <v>34.5</v>
      </c>
      <c r="V667" s="10">
        <f>Table1[[#This Row],[Sales Values]]-Table1[[#This Row],[Manufacturing Cost]]</f>
        <v>693.44999999999982</v>
      </c>
      <c r="W667" s="13">
        <f>Table1[[#This Row],[Profit]]/Table1[[#This Row],[Sales Values]]</f>
        <v>0.24999999999999997</v>
      </c>
      <c r="X667" s="10">
        <v>14.95</v>
      </c>
      <c r="Y667" s="14">
        <f>IF(AND(Table1[[#This Row],[Quantity]]&gt;20,Table1[[#This Row],[Quantity]]&lt;=50),3%,IF(AND(Table1[[#This Row],[Quantity]]&gt;50,Table1[[#This Row],[Quantity]]&lt;=100),5%,IF(Table1[[#This Row],[Quantity]]&gt;100,7%,0)))</f>
        <v>0.05</v>
      </c>
      <c r="Z667" s="10">
        <f>Table1[[#This Row],[Sales Values]]*(1-Table1[[#This Row],[Discount]])</f>
        <v>2635.1099999999997</v>
      </c>
      <c r="AA667" s="10">
        <f>Table1[[#This Row],[Sales Values]]+(Table1[[#This Row],[Sales Values]]*1.05%)</f>
        <v>2802.9248999999995</v>
      </c>
      <c r="AB667" s="10">
        <f>Table1[[#This Row],[Sales Values]]*1.05</f>
        <v>2912.49</v>
      </c>
      <c r="AC667" s="10" t="str">
        <f t="shared" si="54"/>
        <v>Hyperwotsit</v>
      </c>
      <c r="AD667" t="s">
        <v>20</v>
      </c>
    </row>
    <row r="668" spans="1:30" x14ac:dyDescent="0.3">
      <c r="A668">
        <v>2380</v>
      </c>
      <c r="B668" t="s">
        <v>3959</v>
      </c>
      <c r="C668" t="s">
        <v>2779</v>
      </c>
      <c r="D668" t="s">
        <v>28</v>
      </c>
      <c r="E668" t="s">
        <v>29</v>
      </c>
      <c r="F668">
        <v>90</v>
      </c>
      <c r="G668" t="s">
        <v>6302</v>
      </c>
      <c r="H668" t="s">
        <v>5451</v>
      </c>
      <c r="I668" t="s">
        <v>32</v>
      </c>
      <c r="J668" s="8">
        <v>44440</v>
      </c>
      <c r="K668" s="6" t="str">
        <f t="shared" si="50"/>
        <v>2021</v>
      </c>
      <c r="L668" s="6" t="str">
        <f t="shared" si="51"/>
        <v>Sep</v>
      </c>
      <c r="M668">
        <v>78</v>
      </c>
      <c r="N668" s="10">
        <f t="shared" si="52"/>
        <v>3.49</v>
      </c>
      <c r="O668">
        <f t="shared" si="53"/>
        <v>20</v>
      </c>
      <c r="P668">
        <v>0.5</v>
      </c>
      <c r="Q668" s="12">
        <f>Table1[[#This Row],[Quantity]]*Table1[[#This Row],[Case Size]]</f>
        <v>1560</v>
      </c>
      <c r="R668" s="10">
        <f>Table1[[#This Row],[ Sales Volume]]*Table1[[#This Row],[Cost]]</f>
        <v>5444.4000000000005</v>
      </c>
      <c r="S668" s="10">
        <f>Table1[[#This Row],[Sales Values]]-(Table1[[#This Row],[Sales Values]]*0.25)</f>
        <v>4083.3</v>
      </c>
      <c r="T668" s="10">
        <f>Table1[[#This Row],[Manufacturing Cost]]-Table1[[#This Row],[Delivery Cost]]</f>
        <v>4044.3</v>
      </c>
      <c r="U668" s="10">
        <f>Table1[[#This Row],[Quantity]]*Table1[[#This Row],[Delivery]]</f>
        <v>39</v>
      </c>
      <c r="V668" s="10">
        <f>Table1[[#This Row],[Sales Values]]-Table1[[#This Row],[Manufacturing Cost]]</f>
        <v>1361.1000000000004</v>
      </c>
      <c r="W668" s="13">
        <f>Table1[[#This Row],[Profit]]/Table1[[#This Row],[Sales Values]]</f>
        <v>0.25000000000000006</v>
      </c>
      <c r="X668" s="10">
        <v>14.95</v>
      </c>
      <c r="Y668" s="14">
        <f>IF(AND(Table1[[#This Row],[Quantity]]&gt;20,Table1[[#This Row],[Quantity]]&lt;=50),3%,IF(AND(Table1[[#This Row],[Quantity]]&gt;50,Table1[[#This Row],[Quantity]]&lt;=100),5%,IF(Table1[[#This Row],[Quantity]]&gt;100,7%,0)))</f>
        <v>0.05</v>
      </c>
      <c r="Z668" s="10">
        <f>Table1[[#This Row],[Sales Values]]*(1-Table1[[#This Row],[Discount]])</f>
        <v>5172.18</v>
      </c>
      <c r="AA668" s="10">
        <f>Table1[[#This Row],[Sales Values]]+(Table1[[#This Row],[Sales Values]]*1.05%)</f>
        <v>5501.5662000000002</v>
      </c>
      <c r="AB668" s="10">
        <f>Table1[[#This Row],[Sales Values]]*1.05</f>
        <v>5716.6200000000008</v>
      </c>
      <c r="AC668" s="10" t="str">
        <f t="shared" si="54"/>
        <v>Superwossname</v>
      </c>
      <c r="AD668" t="s">
        <v>101</v>
      </c>
    </row>
    <row r="669" spans="1:30" x14ac:dyDescent="0.3">
      <c r="A669">
        <v>2385</v>
      </c>
      <c r="B669" t="s">
        <v>2517</v>
      </c>
      <c r="C669" t="s">
        <v>3089</v>
      </c>
      <c r="D669" t="s">
        <v>41</v>
      </c>
      <c r="E669" t="s">
        <v>16</v>
      </c>
      <c r="F669">
        <v>30</v>
      </c>
      <c r="G669" t="s">
        <v>6309</v>
      </c>
      <c r="H669" t="s">
        <v>1888</v>
      </c>
      <c r="I669" t="s">
        <v>1889</v>
      </c>
      <c r="J669" s="8">
        <v>44837</v>
      </c>
      <c r="K669" s="6" t="str">
        <f t="shared" si="50"/>
        <v>2022</v>
      </c>
      <c r="L669" s="6" t="str">
        <f t="shared" si="51"/>
        <v>Oct</v>
      </c>
      <c r="M669">
        <v>55</v>
      </c>
      <c r="N669" s="10">
        <f t="shared" si="52"/>
        <v>1.89</v>
      </c>
      <c r="O669">
        <f t="shared" si="53"/>
        <v>18</v>
      </c>
      <c r="P669">
        <v>0.5</v>
      </c>
      <c r="Q669" s="12">
        <f>Table1[[#This Row],[Quantity]]*Table1[[#This Row],[Case Size]]</f>
        <v>990</v>
      </c>
      <c r="R669" s="10">
        <f>Table1[[#This Row],[ Sales Volume]]*Table1[[#This Row],[Cost]]</f>
        <v>1871.1</v>
      </c>
      <c r="S669" s="10">
        <f>Table1[[#This Row],[Sales Values]]-(Table1[[#This Row],[Sales Values]]*0.25)</f>
        <v>1403.3249999999998</v>
      </c>
      <c r="T669" s="10">
        <f>Table1[[#This Row],[Manufacturing Cost]]-Table1[[#This Row],[Delivery Cost]]</f>
        <v>1375.8249999999998</v>
      </c>
      <c r="U669" s="10">
        <f>Table1[[#This Row],[Quantity]]*Table1[[#This Row],[Delivery]]</f>
        <v>27.5</v>
      </c>
      <c r="V669" s="10">
        <f>Table1[[#This Row],[Sales Values]]-Table1[[#This Row],[Manufacturing Cost]]</f>
        <v>467.77500000000009</v>
      </c>
      <c r="W669" s="13">
        <f>Table1[[#This Row],[Profit]]/Table1[[#This Row],[Sales Values]]</f>
        <v>0.25000000000000006</v>
      </c>
      <c r="X669" s="10">
        <v>14.95</v>
      </c>
      <c r="Y669" s="14">
        <f>IF(AND(Table1[[#This Row],[Quantity]]&gt;20,Table1[[#This Row],[Quantity]]&lt;=50),3%,IF(AND(Table1[[#This Row],[Quantity]]&gt;50,Table1[[#This Row],[Quantity]]&lt;=100),5%,IF(Table1[[#This Row],[Quantity]]&gt;100,7%,0)))</f>
        <v>0.05</v>
      </c>
      <c r="Z669" s="10">
        <f>Table1[[#This Row],[Sales Values]]*(1-Table1[[#This Row],[Discount]])</f>
        <v>1777.5449999999998</v>
      </c>
      <c r="AA669" s="10">
        <f>Table1[[#This Row],[Sales Values]]+(Table1[[#This Row],[Sales Values]]*1.05%)</f>
        <v>1890.7465499999998</v>
      </c>
      <c r="AB669" s="10">
        <f>Table1[[#This Row],[Sales Values]]*1.05</f>
        <v>1964.655</v>
      </c>
      <c r="AC669" s="10" t="str">
        <f t="shared" si="54"/>
        <v>Gigastuff</v>
      </c>
      <c r="AD669" t="s">
        <v>45</v>
      </c>
    </row>
    <row r="670" spans="1:30" x14ac:dyDescent="0.3">
      <c r="A670">
        <v>2388</v>
      </c>
      <c r="B670" t="s">
        <v>1801</v>
      </c>
      <c r="C670" t="s">
        <v>6314</v>
      </c>
      <c r="D670" t="s">
        <v>15</v>
      </c>
      <c r="E670" t="s">
        <v>16</v>
      </c>
      <c r="F670">
        <v>60</v>
      </c>
      <c r="G670" t="s">
        <v>6315</v>
      </c>
      <c r="H670" t="s">
        <v>412</v>
      </c>
      <c r="I670" t="s">
        <v>187</v>
      </c>
      <c r="J670" s="8">
        <v>44323</v>
      </c>
      <c r="K670" s="6" t="str">
        <f t="shared" si="50"/>
        <v>2021</v>
      </c>
      <c r="L670" s="6" t="str">
        <f t="shared" si="51"/>
        <v>May</v>
      </c>
      <c r="M670">
        <v>66</v>
      </c>
      <c r="N670" s="10">
        <f t="shared" si="52"/>
        <v>3.49</v>
      </c>
      <c r="O670">
        <f t="shared" si="53"/>
        <v>20</v>
      </c>
      <c r="P670">
        <v>0.5</v>
      </c>
      <c r="Q670" s="12">
        <f>Table1[[#This Row],[Quantity]]*Table1[[#This Row],[Case Size]]</f>
        <v>1320</v>
      </c>
      <c r="R670" s="10">
        <f>Table1[[#This Row],[ Sales Volume]]*Table1[[#This Row],[Cost]]</f>
        <v>4606.8</v>
      </c>
      <c r="S670" s="10">
        <f>Table1[[#This Row],[Sales Values]]-(Table1[[#This Row],[Sales Values]]*0.25)</f>
        <v>3455.1000000000004</v>
      </c>
      <c r="T670" s="10">
        <f>Table1[[#This Row],[Manufacturing Cost]]-Table1[[#This Row],[Delivery Cost]]</f>
        <v>3422.1000000000004</v>
      </c>
      <c r="U670" s="10">
        <f>Table1[[#This Row],[Quantity]]*Table1[[#This Row],[Delivery]]</f>
        <v>33</v>
      </c>
      <c r="V670" s="10">
        <f>Table1[[#This Row],[Sales Values]]-Table1[[#This Row],[Manufacturing Cost]]</f>
        <v>1151.6999999999998</v>
      </c>
      <c r="W670" s="13">
        <f>Table1[[#This Row],[Profit]]/Table1[[#This Row],[Sales Values]]</f>
        <v>0.24999999999999994</v>
      </c>
      <c r="X670" s="10">
        <v>14.95</v>
      </c>
      <c r="Y670" s="14">
        <f>IF(AND(Table1[[#This Row],[Quantity]]&gt;20,Table1[[#This Row],[Quantity]]&lt;=50),3%,IF(AND(Table1[[#This Row],[Quantity]]&gt;50,Table1[[#This Row],[Quantity]]&lt;=100),5%,IF(Table1[[#This Row],[Quantity]]&gt;100,7%,0)))</f>
        <v>0.05</v>
      </c>
      <c r="Z670" s="10">
        <f>Table1[[#This Row],[Sales Values]]*(1-Table1[[#This Row],[Discount]])</f>
        <v>4376.46</v>
      </c>
      <c r="AA670" s="10">
        <f>Table1[[#This Row],[Sales Values]]+(Table1[[#This Row],[Sales Values]]*1.05%)</f>
        <v>4655.1714000000002</v>
      </c>
      <c r="AB670" s="10">
        <f>Table1[[#This Row],[Sales Values]]*1.05</f>
        <v>4837.1400000000003</v>
      </c>
      <c r="AC670" s="10" t="str">
        <f t="shared" si="54"/>
        <v>Superwossname</v>
      </c>
      <c r="AD670" t="s">
        <v>101</v>
      </c>
    </row>
    <row r="671" spans="1:30" x14ac:dyDescent="0.3">
      <c r="A671">
        <v>2389</v>
      </c>
      <c r="B671" t="s">
        <v>6316</v>
      </c>
      <c r="C671" t="s">
        <v>3084</v>
      </c>
      <c r="D671" t="s">
        <v>15</v>
      </c>
      <c r="E671" t="s">
        <v>16</v>
      </c>
      <c r="F671">
        <v>30</v>
      </c>
      <c r="G671" t="s">
        <v>6315</v>
      </c>
      <c r="H671" t="s">
        <v>772</v>
      </c>
      <c r="I671" t="s">
        <v>32</v>
      </c>
      <c r="J671" s="8">
        <v>44753</v>
      </c>
      <c r="K671" s="6" t="str">
        <f t="shared" si="50"/>
        <v>2022</v>
      </c>
      <c r="L671" s="6" t="str">
        <f t="shared" si="51"/>
        <v>Jul</v>
      </c>
      <c r="M671">
        <v>58</v>
      </c>
      <c r="N671" s="10">
        <f t="shared" si="52"/>
        <v>3.49</v>
      </c>
      <c r="O671">
        <f t="shared" si="53"/>
        <v>20</v>
      </c>
      <c r="P671">
        <v>0.5</v>
      </c>
      <c r="Q671" s="12">
        <f>Table1[[#This Row],[Quantity]]*Table1[[#This Row],[Case Size]]</f>
        <v>1160</v>
      </c>
      <c r="R671" s="10">
        <f>Table1[[#This Row],[ Sales Volume]]*Table1[[#This Row],[Cost]]</f>
        <v>4048.4</v>
      </c>
      <c r="S671" s="10">
        <f>Table1[[#This Row],[Sales Values]]-(Table1[[#This Row],[Sales Values]]*0.25)</f>
        <v>3036.3</v>
      </c>
      <c r="T671" s="10">
        <f>Table1[[#This Row],[Manufacturing Cost]]-Table1[[#This Row],[Delivery Cost]]</f>
        <v>3007.3</v>
      </c>
      <c r="U671" s="10">
        <f>Table1[[#This Row],[Quantity]]*Table1[[#This Row],[Delivery]]</f>
        <v>29</v>
      </c>
      <c r="V671" s="10">
        <f>Table1[[#This Row],[Sales Values]]-Table1[[#This Row],[Manufacturing Cost]]</f>
        <v>1012.0999999999999</v>
      </c>
      <c r="W671" s="13">
        <f>Table1[[#This Row],[Profit]]/Table1[[#This Row],[Sales Values]]</f>
        <v>0.24999999999999997</v>
      </c>
      <c r="X671" s="10">
        <v>14.95</v>
      </c>
      <c r="Y671" s="14">
        <f>IF(AND(Table1[[#This Row],[Quantity]]&gt;20,Table1[[#This Row],[Quantity]]&lt;=50),3%,IF(AND(Table1[[#This Row],[Quantity]]&gt;50,Table1[[#This Row],[Quantity]]&lt;=100),5%,IF(Table1[[#This Row],[Quantity]]&gt;100,7%,0)))</f>
        <v>0.05</v>
      </c>
      <c r="Z671" s="10">
        <f>Table1[[#This Row],[Sales Values]]*(1-Table1[[#This Row],[Discount]])</f>
        <v>3845.98</v>
      </c>
      <c r="AA671" s="10">
        <f>Table1[[#This Row],[Sales Values]]+(Table1[[#This Row],[Sales Values]]*1.05%)</f>
        <v>4090.9082000000003</v>
      </c>
      <c r="AB671" s="10">
        <f>Table1[[#This Row],[Sales Values]]*1.05</f>
        <v>4250.8200000000006</v>
      </c>
      <c r="AC671" s="10" t="str">
        <f t="shared" si="54"/>
        <v>Superwossname</v>
      </c>
      <c r="AD671" t="s">
        <v>101</v>
      </c>
    </row>
    <row r="672" spans="1:30" x14ac:dyDescent="0.3">
      <c r="A672">
        <v>2390</v>
      </c>
      <c r="B672" t="s">
        <v>6317</v>
      </c>
      <c r="C672" t="s">
        <v>5541</v>
      </c>
      <c r="D672" t="s">
        <v>15</v>
      </c>
      <c r="E672" t="s">
        <v>16</v>
      </c>
      <c r="F672">
        <v>60</v>
      </c>
      <c r="G672" t="s">
        <v>14583</v>
      </c>
      <c r="H672" t="s">
        <v>6319</v>
      </c>
      <c r="I672" t="s">
        <v>32</v>
      </c>
      <c r="J672" s="8">
        <v>44205</v>
      </c>
      <c r="K672" s="6" t="str">
        <f t="shared" si="50"/>
        <v>2021</v>
      </c>
      <c r="L672" s="6" t="str">
        <f t="shared" si="51"/>
        <v>Jan</v>
      </c>
      <c r="M672">
        <v>41</v>
      </c>
      <c r="N672" s="10">
        <f t="shared" si="52"/>
        <v>3.49</v>
      </c>
      <c r="O672">
        <f t="shared" si="53"/>
        <v>20</v>
      </c>
      <c r="P672">
        <v>0.5</v>
      </c>
      <c r="Q672" s="12">
        <f>Table1[[#This Row],[Quantity]]*Table1[[#This Row],[Case Size]]</f>
        <v>820</v>
      </c>
      <c r="R672" s="10">
        <f>Table1[[#This Row],[ Sales Volume]]*Table1[[#This Row],[Cost]]</f>
        <v>2861.8</v>
      </c>
      <c r="S672" s="10">
        <f>Table1[[#This Row],[Sales Values]]-(Table1[[#This Row],[Sales Values]]*0.25)</f>
        <v>2146.3500000000004</v>
      </c>
      <c r="T672" s="10">
        <f>Table1[[#This Row],[Manufacturing Cost]]-Table1[[#This Row],[Delivery Cost]]</f>
        <v>2125.8500000000004</v>
      </c>
      <c r="U672" s="10">
        <f>Table1[[#This Row],[Quantity]]*Table1[[#This Row],[Delivery]]</f>
        <v>20.5</v>
      </c>
      <c r="V672" s="10">
        <f>Table1[[#This Row],[Sales Values]]-Table1[[#This Row],[Manufacturing Cost]]</f>
        <v>715.44999999999982</v>
      </c>
      <c r="W672" s="13">
        <f>Table1[[#This Row],[Profit]]/Table1[[#This Row],[Sales Values]]</f>
        <v>0.24999999999999992</v>
      </c>
      <c r="X672" s="10">
        <v>14.95</v>
      </c>
      <c r="Y672" s="14">
        <f>IF(AND(Table1[[#This Row],[Quantity]]&gt;20,Table1[[#This Row],[Quantity]]&lt;=50),3%,IF(AND(Table1[[#This Row],[Quantity]]&gt;50,Table1[[#This Row],[Quantity]]&lt;=100),5%,IF(Table1[[#This Row],[Quantity]]&gt;100,7%,0)))</f>
        <v>0.03</v>
      </c>
      <c r="Z672" s="10">
        <f>Table1[[#This Row],[Sales Values]]*(1-Table1[[#This Row],[Discount]])</f>
        <v>2775.9459999999999</v>
      </c>
      <c r="AA672" s="10">
        <f>Table1[[#This Row],[Sales Values]]+(Table1[[#This Row],[Sales Values]]*1.05%)</f>
        <v>2891.8489</v>
      </c>
      <c r="AB672" s="10">
        <f>Table1[[#This Row],[Sales Values]]*1.05</f>
        <v>3004.8900000000003</v>
      </c>
      <c r="AC672" s="10" t="str">
        <f t="shared" si="54"/>
        <v>Superwossname</v>
      </c>
      <c r="AD672" t="s">
        <v>101</v>
      </c>
    </row>
    <row r="673" spans="1:30" x14ac:dyDescent="0.3">
      <c r="A673">
        <v>2391</v>
      </c>
      <c r="B673" t="s">
        <v>3232</v>
      </c>
      <c r="C673" t="s">
        <v>5215</v>
      </c>
      <c r="D673" t="s">
        <v>28</v>
      </c>
      <c r="E673" t="s">
        <v>29</v>
      </c>
      <c r="F673">
        <v>30</v>
      </c>
      <c r="G673" t="s">
        <v>6320</v>
      </c>
      <c r="H673" t="s">
        <v>2993</v>
      </c>
      <c r="I673" t="s">
        <v>32</v>
      </c>
      <c r="J673" s="8">
        <v>44418</v>
      </c>
      <c r="K673" s="6" t="str">
        <f t="shared" si="50"/>
        <v>2021</v>
      </c>
      <c r="L673" s="6" t="str">
        <f t="shared" si="51"/>
        <v>Aug</v>
      </c>
      <c r="M673">
        <v>12</v>
      </c>
      <c r="N673" s="10">
        <f t="shared" si="52"/>
        <v>3.49</v>
      </c>
      <c r="O673">
        <f t="shared" si="53"/>
        <v>20</v>
      </c>
      <c r="P673">
        <v>0.5</v>
      </c>
      <c r="Q673" s="12">
        <f>Table1[[#This Row],[Quantity]]*Table1[[#This Row],[Case Size]]</f>
        <v>240</v>
      </c>
      <c r="R673" s="10">
        <f>Table1[[#This Row],[ Sales Volume]]*Table1[[#This Row],[Cost]]</f>
        <v>837.6</v>
      </c>
      <c r="S673" s="10">
        <f>Table1[[#This Row],[Sales Values]]-(Table1[[#This Row],[Sales Values]]*0.25)</f>
        <v>628.20000000000005</v>
      </c>
      <c r="T673" s="10">
        <f>Table1[[#This Row],[Manufacturing Cost]]-Table1[[#This Row],[Delivery Cost]]</f>
        <v>622.20000000000005</v>
      </c>
      <c r="U673" s="10">
        <f>Table1[[#This Row],[Quantity]]*Table1[[#This Row],[Delivery]]</f>
        <v>6</v>
      </c>
      <c r="V673" s="10">
        <f>Table1[[#This Row],[Sales Values]]-Table1[[#This Row],[Manufacturing Cost]]</f>
        <v>209.39999999999998</v>
      </c>
      <c r="W673" s="13">
        <f>Table1[[#This Row],[Profit]]/Table1[[#This Row],[Sales Values]]</f>
        <v>0.24999999999999997</v>
      </c>
      <c r="X673" s="10">
        <v>14.95</v>
      </c>
      <c r="Y673" s="14">
        <f>IF(AND(Table1[[#This Row],[Quantity]]&gt;20,Table1[[#This Row],[Quantity]]&lt;=50),3%,IF(AND(Table1[[#This Row],[Quantity]]&gt;50,Table1[[#This Row],[Quantity]]&lt;=100),5%,IF(Table1[[#This Row],[Quantity]]&gt;100,7%,0)))</f>
        <v>0</v>
      </c>
      <c r="Z673" s="10">
        <f>Table1[[#This Row],[Sales Values]]*(1-Table1[[#This Row],[Discount]])</f>
        <v>837.6</v>
      </c>
      <c r="AA673" s="10">
        <f>Table1[[#This Row],[Sales Values]]+(Table1[[#This Row],[Sales Values]]*1.05%)</f>
        <v>846.39480000000003</v>
      </c>
      <c r="AB673" s="10">
        <f>Table1[[#This Row],[Sales Values]]*1.05</f>
        <v>879.48</v>
      </c>
      <c r="AC673" s="10" t="str">
        <f t="shared" si="54"/>
        <v>Superwossname</v>
      </c>
      <c r="AD673" t="s">
        <v>101</v>
      </c>
    </row>
    <row r="674" spans="1:30" x14ac:dyDescent="0.3">
      <c r="A674">
        <v>2393</v>
      </c>
      <c r="B674" t="s">
        <v>580</v>
      </c>
      <c r="C674" t="s">
        <v>6322</v>
      </c>
      <c r="D674" t="s">
        <v>28</v>
      </c>
      <c r="E674" t="s">
        <v>29</v>
      </c>
      <c r="F674">
        <v>90</v>
      </c>
      <c r="G674" t="s">
        <v>6323</v>
      </c>
      <c r="H674" t="s">
        <v>3854</v>
      </c>
      <c r="I674" t="s">
        <v>38</v>
      </c>
      <c r="J674" s="8">
        <v>44687</v>
      </c>
      <c r="K674" s="6" t="str">
        <f t="shared" si="50"/>
        <v>2022</v>
      </c>
      <c r="L674" s="6" t="str">
        <f t="shared" si="51"/>
        <v>May</v>
      </c>
      <c r="M674">
        <v>29</v>
      </c>
      <c r="N674" s="10">
        <f t="shared" si="52"/>
        <v>2.0099999999999998</v>
      </c>
      <c r="O674">
        <f t="shared" si="53"/>
        <v>20</v>
      </c>
      <c r="P674">
        <v>0.5</v>
      </c>
      <c r="Q674" s="11">
        <f>Table1[[#This Row],[Quantity]]*Table1[[#This Row],[Case Size]]</f>
        <v>580</v>
      </c>
      <c r="R674" s="10">
        <f>Table1[[#This Row],[ Sales Volume]]*Table1[[#This Row],[Cost]]</f>
        <v>1165.8</v>
      </c>
      <c r="S674" s="10">
        <f>Table1[[#This Row],[Sales Values]]-(Table1[[#This Row],[Sales Values]]*0.25)</f>
        <v>874.34999999999991</v>
      </c>
      <c r="T674" s="10">
        <f>Table1[[#This Row],[Manufacturing Cost]]-Table1[[#This Row],[Delivery Cost]]</f>
        <v>859.84999999999991</v>
      </c>
      <c r="U674" s="10">
        <f>Table1[[#This Row],[Quantity]]*Table1[[#This Row],[Delivery]]</f>
        <v>14.5</v>
      </c>
      <c r="V674" s="10">
        <f>Table1[[#This Row],[Sales Values]]-Table1[[#This Row],[Manufacturing Cost]]</f>
        <v>291.45000000000005</v>
      </c>
      <c r="W674" s="13">
        <f>Table1[[#This Row],[Profit]]/Table1[[#This Row],[Sales Values]]</f>
        <v>0.25000000000000006</v>
      </c>
      <c r="X674" s="10">
        <v>14.95</v>
      </c>
      <c r="Y674" s="14">
        <f>IF(AND(Table1[[#This Row],[Quantity]]&gt;20,Table1[[#This Row],[Quantity]]&lt;=50),3%,IF(AND(Table1[[#This Row],[Quantity]]&gt;50,Table1[[#This Row],[Quantity]]&lt;=100),5%,IF(Table1[[#This Row],[Quantity]]&gt;100,7%,0)))</f>
        <v>0.03</v>
      </c>
      <c r="Z674" s="10">
        <f>Table1[[#This Row],[Sales Values]]*(1-Table1[[#This Row],[Discount]])</f>
        <v>1130.826</v>
      </c>
      <c r="AA674" s="10">
        <f>Table1[[#This Row],[Sales Values]]+(Table1[[#This Row],[Sales Values]]*1.05%)</f>
        <v>1178.0409</v>
      </c>
      <c r="AB674" s="10">
        <f>Table1[[#This Row],[Sales Values]]*1.05</f>
        <v>1224.0899999999999</v>
      </c>
      <c r="AC674" s="10" t="str">
        <f t="shared" si="54"/>
        <v>Hyperwotsit</v>
      </c>
      <c r="AD674" t="s">
        <v>20</v>
      </c>
    </row>
    <row r="675" spans="1:30" x14ac:dyDescent="0.3">
      <c r="A675">
        <v>2396</v>
      </c>
      <c r="B675" t="s">
        <v>6328</v>
      </c>
      <c r="C675" t="s">
        <v>2922</v>
      </c>
      <c r="D675" t="s">
        <v>28</v>
      </c>
      <c r="E675" t="s">
        <v>29</v>
      </c>
      <c r="F675">
        <v>60</v>
      </c>
      <c r="G675" t="s">
        <v>6329</v>
      </c>
      <c r="H675" t="s">
        <v>1583</v>
      </c>
      <c r="I675" t="s">
        <v>178</v>
      </c>
      <c r="J675" s="8">
        <v>44856</v>
      </c>
      <c r="K675" s="6" t="str">
        <f t="shared" si="50"/>
        <v>2022</v>
      </c>
      <c r="L675" s="6" t="str">
        <f t="shared" si="51"/>
        <v>Oct</v>
      </c>
      <c r="M675">
        <v>37</v>
      </c>
      <c r="N675" s="10">
        <f t="shared" si="52"/>
        <v>3.49</v>
      </c>
      <c r="O675">
        <f t="shared" si="53"/>
        <v>20</v>
      </c>
      <c r="P675">
        <v>0.5</v>
      </c>
      <c r="Q675" s="12">
        <f>Table1[[#This Row],[Quantity]]*Table1[[#This Row],[Case Size]]</f>
        <v>740</v>
      </c>
      <c r="R675" s="10">
        <f>Table1[[#This Row],[ Sales Volume]]*Table1[[#This Row],[Cost]]</f>
        <v>2582.6000000000004</v>
      </c>
      <c r="S675" s="10">
        <f>Table1[[#This Row],[Sales Values]]-(Table1[[#This Row],[Sales Values]]*0.25)</f>
        <v>1936.9500000000003</v>
      </c>
      <c r="T675" s="10">
        <f>Table1[[#This Row],[Manufacturing Cost]]-Table1[[#This Row],[Delivery Cost]]</f>
        <v>1918.4500000000003</v>
      </c>
      <c r="U675" s="10">
        <f>Table1[[#This Row],[Quantity]]*Table1[[#This Row],[Delivery]]</f>
        <v>18.5</v>
      </c>
      <c r="V675" s="10">
        <f>Table1[[#This Row],[Sales Values]]-Table1[[#This Row],[Manufacturing Cost]]</f>
        <v>645.65000000000009</v>
      </c>
      <c r="W675" s="13">
        <f>Table1[[#This Row],[Profit]]/Table1[[#This Row],[Sales Values]]</f>
        <v>0.25</v>
      </c>
      <c r="X675" s="10">
        <v>14.95</v>
      </c>
      <c r="Y675" s="14">
        <f>IF(AND(Table1[[#This Row],[Quantity]]&gt;20,Table1[[#This Row],[Quantity]]&lt;=50),3%,IF(AND(Table1[[#This Row],[Quantity]]&gt;50,Table1[[#This Row],[Quantity]]&lt;=100),5%,IF(Table1[[#This Row],[Quantity]]&gt;100,7%,0)))</f>
        <v>0.03</v>
      </c>
      <c r="Z675" s="10">
        <f>Table1[[#This Row],[Sales Values]]*(1-Table1[[#This Row],[Discount]])</f>
        <v>2505.1220000000003</v>
      </c>
      <c r="AA675" s="10">
        <f>Table1[[#This Row],[Sales Values]]+(Table1[[#This Row],[Sales Values]]*1.05%)</f>
        <v>2609.7173000000003</v>
      </c>
      <c r="AB675" s="10">
        <f>Table1[[#This Row],[Sales Values]]*1.05</f>
        <v>2711.7300000000005</v>
      </c>
      <c r="AC675" s="10" t="str">
        <f t="shared" si="54"/>
        <v>Superwossname</v>
      </c>
      <c r="AD675" t="s">
        <v>101</v>
      </c>
    </row>
    <row r="676" spans="1:30" x14ac:dyDescent="0.3">
      <c r="A676">
        <v>2397</v>
      </c>
      <c r="B676" t="s">
        <v>6330</v>
      </c>
      <c r="C676" t="s">
        <v>6331</v>
      </c>
      <c r="D676" t="s">
        <v>28</v>
      </c>
      <c r="E676" t="s">
        <v>29</v>
      </c>
      <c r="F676">
        <v>60</v>
      </c>
      <c r="G676" t="s">
        <v>6332</v>
      </c>
      <c r="H676" t="s">
        <v>412</v>
      </c>
      <c r="I676" t="s">
        <v>187</v>
      </c>
      <c r="J676" s="8">
        <v>44426</v>
      </c>
      <c r="K676" s="6" t="str">
        <f t="shared" si="50"/>
        <v>2021</v>
      </c>
      <c r="L676" s="6" t="str">
        <f t="shared" si="51"/>
        <v>Aug</v>
      </c>
      <c r="M676">
        <v>18</v>
      </c>
      <c r="N676" s="10">
        <f t="shared" si="52"/>
        <v>2.0099999999999998</v>
      </c>
      <c r="O676">
        <f t="shared" si="53"/>
        <v>20</v>
      </c>
      <c r="P676">
        <v>0.5</v>
      </c>
      <c r="Q676" s="12">
        <f>Table1[[#This Row],[Quantity]]*Table1[[#This Row],[Case Size]]</f>
        <v>360</v>
      </c>
      <c r="R676" s="10">
        <f>Table1[[#This Row],[ Sales Volume]]*Table1[[#This Row],[Cost]]</f>
        <v>723.59999999999991</v>
      </c>
      <c r="S676" s="10">
        <f>Table1[[#This Row],[Sales Values]]-(Table1[[#This Row],[Sales Values]]*0.25)</f>
        <v>542.69999999999993</v>
      </c>
      <c r="T676" s="10">
        <f>Table1[[#This Row],[Manufacturing Cost]]-Table1[[#This Row],[Delivery Cost]]</f>
        <v>533.69999999999993</v>
      </c>
      <c r="U676" s="10">
        <f>Table1[[#This Row],[Quantity]]*Table1[[#This Row],[Delivery]]</f>
        <v>9</v>
      </c>
      <c r="V676" s="10">
        <f>Table1[[#This Row],[Sales Values]]-Table1[[#This Row],[Manufacturing Cost]]</f>
        <v>180.89999999999998</v>
      </c>
      <c r="W676" s="13">
        <f>Table1[[#This Row],[Profit]]/Table1[[#This Row],[Sales Values]]</f>
        <v>0.25</v>
      </c>
      <c r="X676" s="10">
        <v>14.95</v>
      </c>
      <c r="Y676" s="14">
        <f>IF(AND(Table1[[#This Row],[Quantity]]&gt;20,Table1[[#This Row],[Quantity]]&lt;=50),3%,IF(AND(Table1[[#This Row],[Quantity]]&gt;50,Table1[[#This Row],[Quantity]]&lt;=100),5%,IF(Table1[[#This Row],[Quantity]]&gt;100,7%,0)))</f>
        <v>0</v>
      </c>
      <c r="Z676" s="10">
        <f>Table1[[#This Row],[Sales Values]]*(1-Table1[[#This Row],[Discount]])</f>
        <v>723.59999999999991</v>
      </c>
      <c r="AA676" s="10">
        <f>Table1[[#This Row],[Sales Values]]+(Table1[[#This Row],[Sales Values]]*1.05%)</f>
        <v>731.19779999999992</v>
      </c>
      <c r="AB676" s="10">
        <f>Table1[[#This Row],[Sales Values]]*1.05</f>
        <v>759.78</v>
      </c>
      <c r="AC676" s="10" t="str">
        <f t="shared" si="54"/>
        <v>Hyperwotsit</v>
      </c>
      <c r="AD676" t="s">
        <v>20</v>
      </c>
    </row>
    <row r="677" spans="1:30" x14ac:dyDescent="0.3">
      <c r="A677">
        <v>2399</v>
      </c>
      <c r="B677" t="s">
        <v>2495</v>
      </c>
      <c r="C677" t="s">
        <v>5998</v>
      </c>
      <c r="D677" t="s">
        <v>28</v>
      </c>
      <c r="E677" t="s">
        <v>29</v>
      </c>
      <c r="F677">
        <v>60</v>
      </c>
      <c r="G677" t="s">
        <v>6335</v>
      </c>
      <c r="H677" t="s">
        <v>4039</v>
      </c>
      <c r="I677" t="s">
        <v>32</v>
      </c>
      <c r="J677" s="8">
        <v>44829</v>
      </c>
      <c r="K677" s="6" t="str">
        <f t="shared" si="50"/>
        <v>2022</v>
      </c>
      <c r="L677" s="6" t="str">
        <f t="shared" si="51"/>
        <v>Sep</v>
      </c>
      <c r="M677">
        <v>17</v>
      </c>
      <c r="N677" s="10">
        <f t="shared" si="52"/>
        <v>3.49</v>
      </c>
      <c r="O677">
        <f t="shared" si="53"/>
        <v>20</v>
      </c>
      <c r="P677">
        <v>0.5</v>
      </c>
      <c r="Q677" s="12">
        <f>Table1[[#This Row],[Quantity]]*Table1[[#This Row],[Case Size]]</f>
        <v>340</v>
      </c>
      <c r="R677" s="10">
        <f>Table1[[#This Row],[ Sales Volume]]*Table1[[#This Row],[Cost]]</f>
        <v>1186.6000000000001</v>
      </c>
      <c r="S677" s="10">
        <f>Table1[[#This Row],[Sales Values]]-(Table1[[#This Row],[Sales Values]]*0.25)</f>
        <v>889.95</v>
      </c>
      <c r="T677" s="10">
        <f>Table1[[#This Row],[Manufacturing Cost]]-Table1[[#This Row],[Delivery Cost]]</f>
        <v>881.45</v>
      </c>
      <c r="U677" s="10">
        <f>Table1[[#This Row],[Quantity]]*Table1[[#This Row],[Delivery]]</f>
        <v>8.5</v>
      </c>
      <c r="V677" s="10">
        <f>Table1[[#This Row],[Sales Values]]-Table1[[#This Row],[Manufacturing Cost]]</f>
        <v>296.65000000000009</v>
      </c>
      <c r="W677" s="13">
        <f>Table1[[#This Row],[Profit]]/Table1[[#This Row],[Sales Values]]</f>
        <v>0.25000000000000006</v>
      </c>
      <c r="X677" s="10">
        <v>14.95</v>
      </c>
      <c r="Y677" s="14">
        <f>IF(AND(Table1[[#This Row],[Quantity]]&gt;20,Table1[[#This Row],[Quantity]]&lt;=50),3%,IF(AND(Table1[[#This Row],[Quantity]]&gt;50,Table1[[#This Row],[Quantity]]&lt;=100),5%,IF(Table1[[#This Row],[Quantity]]&gt;100,7%,0)))</f>
        <v>0</v>
      </c>
      <c r="Z677" s="10">
        <f>Table1[[#This Row],[Sales Values]]*(1-Table1[[#This Row],[Discount]])</f>
        <v>1186.6000000000001</v>
      </c>
      <c r="AA677" s="10">
        <f>Table1[[#This Row],[Sales Values]]+(Table1[[#This Row],[Sales Values]]*1.05%)</f>
        <v>1199.0593000000001</v>
      </c>
      <c r="AB677" s="10">
        <f>Table1[[#This Row],[Sales Values]]*1.05</f>
        <v>1245.9300000000003</v>
      </c>
      <c r="AC677" s="10" t="str">
        <f t="shared" si="54"/>
        <v>Superwossname</v>
      </c>
      <c r="AD677" t="s">
        <v>101</v>
      </c>
    </row>
    <row r="678" spans="1:30" x14ac:dyDescent="0.3">
      <c r="A678">
        <v>2403</v>
      </c>
      <c r="B678" t="s">
        <v>711</v>
      </c>
      <c r="C678" t="s">
        <v>536</v>
      </c>
      <c r="D678" t="s">
        <v>28</v>
      </c>
      <c r="E678" t="s">
        <v>29</v>
      </c>
      <c r="F678">
        <v>90</v>
      </c>
      <c r="G678" t="s">
        <v>6341</v>
      </c>
      <c r="H678" t="s">
        <v>1142</v>
      </c>
      <c r="I678" t="s">
        <v>38</v>
      </c>
      <c r="J678" s="8">
        <v>44098</v>
      </c>
      <c r="K678" s="6" t="str">
        <f t="shared" si="50"/>
        <v>2020</v>
      </c>
      <c r="L678" s="6" t="str">
        <f t="shared" si="51"/>
        <v>Sep</v>
      </c>
      <c r="M678">
        <v>46</v>
      </c>
      <c r="N678" s="10">
        <f t="shared" si="52"/>
        <v>3.49</v>
      </c>
      <c r="O678">
        <f t="shared" si="53"/>
        <v>20</v>
      </c>
      <c r="P678">
        <v>0.5</v>
      </c>
      <c r="Q678" s="12">
        <f>Table1[[#This Row],[Quantity]]*Table1[[#This Row],[Case Size]]</f>
        <v>920</v>
      </c>
      <c r="R678" s="10">
        <f>Table1[[#This Row],[ Sales Volume]]*Table1[[#This Row],[Cost]]</f>
        <v>3210.8</v>
      </c>
      <c r="S678" s="10">
        <f>Table1[[#This Row],[Sales Values]]-(Table1[[#This Row],[Sales Values]]*0.25)</f>
        <v>2408.1000000000004</v>
      </c>
      <c r="T678" s="10">
        <f>Table1[[#This Row],[Manufacturing Cost]]-Table1[[#This Row],[Delivery Cost]]</f>
        <v>2385.1000000000004</v>
      </c>
      <c r="U678" s="10">
        <f>Table1[[#This Row],[Quantity]]*Table1[[#This Row],[Delivery]]</f>
        <v>23</v>
      </c>
      <c r="V678" s="10">
        <f>Table1[[#This Row],[Sales Values]]-Table1[[#This Row],[Manufacturing Cost]]</f>
        <v>802.69999999999982</v>
      </c>
      <c r="W678" s="13">
        <f>Table1[[#This Row],[Profit]]/Table1[[#This Row],[Sales Values]]</f>
        <v>0.24999999999999992</v>
      </c>
      <c r="X678" s="10">
        <v>14.95</v>
      </c>
      <c r="Y678" s="14">
        <f>IF(AND(Table1[[#This Row],[Quantity]]&gt;20,Table1[[#This Row],[Quantity]]&lt;=50),3%,IF(AND(Table1[[#This Row],[Quantity]]&gt;50,Table1[[#This Row],[Quantity]]&lt;=100),5%,IF(Table1[[#This Row],[Quantity]]&gt;100,7%,0)))</f>
        <v>0.03</v>
      </c>
      <c r="Z678" s="10">
        <f>Table1[[#This Row],[Sales Values]]*(1-Table1[[#This Row],[Discount]])</f>
        <v>3114.4760000000001</v>
      </c>
      <c r="AA678" s="10">
        <f>Table1[[#This Row],[Sales Values]]+(Table1[[#This Row],[Sales Values]]*1.05%)</f>
        <v>3244.5134000000003</v>
      </c>
      <c r="AB678" s="10">
        <f>Table1[[#This Row],[Sales Values]]*1.05</f>
        <v>3371.34</v>
      </c>
      <c r="AC678" s="10" t="str">
        <f t="shared" si="54"/>
        <v>Superwossname</v>
      </c>
      <c r="AD678" t="s">
        <v>101</v>
      </c>
    </row>
    <row r="679" spans="1:30" x14ac:dyDescent="0.3">
      <c r="A679">
        <v>2406</v>
      </c>
      <c r="B679" t="s">
        <v>1553</v>
      </c>
      <c r="C679" t="s">
        <v>3426</v>
      </c>
      <c r="D679" t="s">
        <v>28</v>
      </c>
      <c r="E679" t="s">
        <v>29</v>
      </c>
      <c r="F679">
        <v>60</v>
      </c>
      <c r="G679" t="s">
        <v>13578</v>
      </c>
      <c r="H679" t="s">
        <v>6348</v>
      </c>
      <c r="I679" t="s">
        <v>32</v>
      </c>
      <c r="J679" s="8">
        <v>44681</v>
      </c>
      <c r="K679" s="6" t="str">
        <f t="shared" si="50"/>
        <v>2022</v>
      </c>
      <c r="L679" s="6" t="str">
        <f t="shared" si="51"/>
        <v>Apr</v>
      </c>
      <c r="M679">
        <v>23</v>
      </c>
      <c r="N679" s="10">
        <f t="shared" si="52"/>
        <v>3.49</v>
      </c>
      <c r="O679">
        <f t="shared" si="53"/>
        <v>20</v>
      </c>
      <c r="P679">
        <v>0.5</v>
      </c>
      <c r="Q679" s="12">
        <f>Table1[[#This Row],[Quantity]]*Table1[[#This Row],[Case Size]]</f>
        <v>460</v>
      </c>
      <c r="R679" s="10">
        <f>Table1[[#This Row],[ Sales Volume]]*Table1[[#This Row],[Cost]]</f>
        <v>1605.4</v>
      </c>
      <c r="S679" s="10">
        <f>Table1[[#This Row],[Sales Values]]-(Table1[[#This Row],[Sales Values]]*0.25)</f>
        <v>1204.0500000000002</v>
      </c>
      <c r="T679" s="10">
        <f>Table1[[#This Row],[Manufacturing Cost]]-Table1[[#This Row],[Delivery Cost]]</f>
        <v>1192.5500000000002</v>
      </c>
      <c r="U679" s="10">
        <f>Table1[[#This Row],[Quantity]]*Table1[[#This Row],[Delivery]]</f>
        <v>11.5</v>
      </c>
      <c r="V679" s="10">
        <f>Table1[[#This Row],[Sales Values]]-Table1[[#This Row],[Manufacturing Cost]]</f>
        <v>401.34999999999991</v>
      </c>
      <c r="W679" s="13">
        <f>Table1[[#This Row],[Profit]]/Table1[[#This Row],[Sales Values]]</f>
        <v>0.24999999999999992</v>
      </c>
      <c r="X679" s="10">
        <v>14.95</v>
      </c>
      <c r="Y679" s="14">
        <f>IF(AND(Table1[[#This Row],[Quantity]]&gt;20,Table1[[#This Row],[Quantity]]&lt;=50),3%,IF(AND(Table1[[#This Row],[Quantity]]&gt;50,Table1[[#This Row],[Quantity]]&lt;=100),5%,IF(Table1[[#This Row],[Quantity]]&gt;100,7%,0)))</f>
        <v>0.03</v>
      </c>
      <c r="Z679" s="10">
        <f>Table1[[#This Row],[Sales Values]]*(1-Table1[[#This Row],[Discount]])</f>
        <v>1557.2380000000001</v>
      </c>
      <c r="AA679" s="10">
        <f>Table1[[#This Row],[Sales Values]]+(Table1[[#This Row],[Sales Values]]*1.05%)</f>
        <v>1622.2567000000001</v>
      </c>
      <c r="AB679" s="10">
        <f>Table1[[#This Row],[Sales Values]]*1.05</f>
        <v>1685.67</v>
      </c>
      <c r="AC679" s="10" t="str">
        <f t="shared" si="54"/>
        <v>Superwossname</v>
      </c>
      <c r="AD679" t="s">
        <v>101</v>
      </c>
    </row>
    <row r="680" spans="1:30" x14ac:dyDescent="0.3">
      <c r="A680">
        <v>2409</v>
      </c>
      <c r="B680" t="s">
        <v>1058</v>
      </c>
      <c r="C680" t="s">
        <v>384</v>
      </c>
      <c r="D680" t="s">
        <v>28</v>
      </c>
      <c r="E680" t="s">
        <v>29</v>
      </c>
      <c r="F680">
        <v>30</v>
      </c>
      <c r="G680" t="s">
        <v>14330</v>
      </c>
      <c r="H680" t="s">
        <v>2516</v>
      </c>
      <c r="I680" t="s">
        <v>32</v>
      </c>
      <c r="J680" s="8">
        <v>44829</v>
      </c>
      <c r="K680" s="6" t="str">
        <f t="shared" si="50"/>
        <v>2022</v>
      </c>
      <c r="L680" s="6" t="str">
        <f t="shared" si="51"/>
        <v>Sep</v>
      </c>
      <c r="M680">
        <v>71</v>
      </c>
      <c r="N680" s="10">
        <f t="shared" si="52"/>
        <v>1.89</v>
      </c>
      <c r="O680">
        <f t="shared" si="53"/>
        <v>18</v>
      </c>
      <c r="P680">
        <v>0.5</v>
      </c>
      <c r="Q680" s="12">
        <f>Table1[[#This Row],[Quantity]]*Table1[[#This Row],[Case Size]]</f>
        <v>1278</v>
      </c>
      <c r="R680" s="10">
        <f>Table1[[#This Row],[ Sales Volume]]*Table1[[#This Row],[Cost]]</f>
        <v>2415.42</v>
      </c>
      <c r="S680" s="10">
        <f>Table1[[#This Row],[Sales Values]]-(Table1[[#This Row],[Sales Values]]*0.25)</f>
        <v>1811.5650000000001</v>
      </c>
      <c r="T680" s="10">
        <f>Table1[[#This Row],[Manufacturing Cost]]-Table1[[#This Row],[Delivery Cost]]</f>
        <v>1776.0650000000001</v>
      </c>
      <c r="U680" s="10">
        <f>Table1[[#This Row],[Quantity]]*Table1[[#This Row],[Delivery]]</f>
        <v>35.5</v>
      </c>
      <c r="V680" s="10">
        <f>Table1[[#This Row],[Sales Values]]-Table1[[#This Row],[Manufacturing Cost]]</f>
        <v>603.85500000000002</v>
      </c>
      <c r="W680" s="13">
        <f>Table1[[#This Row],[Profit]]/Table1[[#This Row],[Sales Values]]</f>
        <v>0.25</v>
      </c>
      <c r="X680" s="10">
        <v>14.95</v>
      </c>
      <c r="Y680" s="14">
        <f>IF(AND(Table1[[#This Row],[Quantity]]&gt;20,Table1[[#This Row],[Quantity]]&lt;=50),3%,IF(AND(Table1[[#This Row],[Quantity]]&gt;50,Table1[[#This Row],[Quantity]]&lt;=100),5%,IF(Table1[[#This Row],[Quantity]]&gt;100,7%,0)))</f>
        <v>0.05</v>
      </c>
      <c r="Z680" s="10">
        <f>Table1[[#This Row],[Sales Values]]*(1-Table1[[#This Row],[Discount]])</f>
        <v>2294.6489999999999</v>
      </c>
      <c r="AA680" s="10">
        <f>Table1[[#This Row],[Sales Values]]+(Table1[[#This Row],[Sales Values]]*1.05%)</f>
        <v>2440.7819100000002</v>
      </c>
      <c r="AB680" s="10">
        <f>Table1[[#This Row],[Sales Values]]*1.05</f>
        <v>2536.1910000000003</v>
      </c>
      <c r="AC680" s="10" t="str">
        <f t="shared" si="54"/>
        <v>Gigastuff</v>
      </c>
      <c r="AD680" t="s">
        <v>45</v>
      </c>
    </row>
    <row r="681" spans="1:30" x14ac:dyDescent="0.3">
      <c r="A681">
        <v>2410</v>
      </c>
      <c r="B681" t="s">
        <v>183</v>
      </c>
      <c r="C681" t="s">
        <v>6355</v>
      </c>
      <c r="D681" t="s">
        <v>28</v>
      </c>
      <c r="E681" t="s">
        <v>29</v>
      </c>
      <c r="F681">
        <v>90</v>
      </c>
      <c r="G681" t="s">
        <v>6356</v>
      </c>
      <c r="H681" t="s">
        <v>2972</v>
      </c>
      <c r="I681" t="s">
        <v>32</v>
      </c>
      <c r="J681" s="8">
        <v>44252</v>
      </c>
      <c r="K681" s="6" t="str">
        <f t="shared" si="50"/>
        <v>2021</v>
      </c>
      <c r="L681" s="6" t="str">
        <f t="shared" si="51"/>
        <v>Feb</v>
      </c>
      <c r="M681">
        <v>94</v>
      </c>
      <c r="N681" s="10">
        <f t="shared" si="52"/>
        <v>1.89</v>
      </c>
      <c r="O681">
        <f t="shared" si="53"/>
        <v>18</v>
      </c>
      <c r="P681">
        <v>0.5</v>
      </c>
      <c r="Q681" s="12">
        <f>Table1[[#This Row],[Quantity]]*Table1[[#This Row],[Case Size]]</f>
        <v>1692</v>
      </c>
      <c r="R681" s="10">
        <f>Table1[[#This Row],[ Sales Volume]]*Table1[[#This Row],[Cost]]</f>
        <v>3197.8799999999997</v>
      </c>
      <c r="S681" s="10">
        <f>Table1[[#This Row],[Sales Values]]-(Table1[[#This Row],[Sales Values]]*0.25)</f>
        <v>2398.41</v>
      </c>
      <c r="T681" s="10">
        <f>Table1[[#This Row],[Manufacturing Cost]]-Table1[[#This Row],[Delivery Cost]]</f>
        <v>2351.41</v>
      </c>
      <c r="U681" s="10">
        <f>Table1[[#This Row],[Quantity]]*Table1[[#This Row],[Delivery]]</f>
        <v>47</v>
      </c>
      <c r="V681" s="10">
        <f>Table1[[#This Row],[Sales Values]]-Table1[[#This Row],[Manufacturing Cost]]</f>
        <v>799.4699999999998</v>
      </c>
      <c r="W681" s="13">
        <f>Table1[[#This Row],[Profit]]/Table1[[#This Row],[Sales Values]]</f>
        <v>0.24999999999999997</v>
      </c>
      <c r="X681" s="10">
        <v>14.95</v>
      </c>
      <c r="Y681" s="14">
        <f>IF(AND(Table1[[#This Row],[Quantity]]&gt;20,Table1[[#This Row],[Quantity]]&lt;=50),3%,IF(AND(Table1[[#This Row],[Quantity]]&gt;50,Table1[[#This Row],[Quantity]]&lt;=100),5%,IF(Table1[[#This Row],[Quantity]]&gt;100,7%,0)))</f>
        <v>0.05</v>
      </c>
      <c r="Z681" s="10">
        <f>Table1[[#This Row],[Sales Values]]*(1-Table1[[#This Row],[Discount]])</f>
        <v>3037.9859999999994</v>
      </c>
      <c r="AA681" s="10">
        <f>Table1[[#This Row],[Sales Values]]+(Table1[[#This Row],[Sales Values]]*1.05%)</f>
        <v>3231.4577399999998</v>
      </c>
      <c r="AB681" s="10">
        <f>Table1[[#This Row],[Sales Values]]*1.05</f>
        <v>3357.7739999999999</v>
      </c>
      <c r="AC681" s="10" t="str">
        <f t="shared" si="54"/>
        <v>Gigastuff</v>
      </c>
      <c r="AD681" t="s">
        <v>45</v>
      </c>
    </row>
    <row r="682" spans="1:30" x14ac:dyDescent="0.3">
      <c r="A682">
        <v>2415</v>
      </c>
      <c r="B682" t="s">
        <v>2682</v>
      </c>
      <c r="C682" t="s">
        <v>6363</v>
      </c>
      <c r="D682" t="s">
        <v>28</v>
      </c>
      <c r="E682" t="s">
        <v>29</v>
      </c>
      <c r="F682">
        <v>30</v>
      </c>
      <c r="G682" t="s">
        <v>6364</v>
      </c>
      <c r="H682" t="s">
        <v>474</v>
      </c>
      <c r="I682" t="s">
        <v>475</v>
      </c>
      <c r="J682" s="8">
        <v>44009</v>
      </c>
      <c r="K682" s="6" t="str">
        <f t="shared" si="50"/>
        <v>2020</v>
      </c>
      <c r="L682" s="6" t="str">
        <f t="shared" si="51"/>
        <v>Jun</v>
      </c>
      <c r="M682">
        <v>42</v>
      </c>
      <c r="N682" s="10">
        <f t="shared" si="52"/>
        <v>1.89</v>
      </c>
      <c r="O682">
        <f t="shared" si="53"/>
        <v>18</v>
      </c>
      <c r="P682">
        <v>0.5</v>
      </c>
      <c r="Q682" s="12">
        <f>Table1[[#This Row],[Quantity]]*Table1[[#This Row],[Case Size]]</f>
        <v>756</v>
      </c>
      <c r="R682" s="10">
        <f>Table1[[#This Row],[ Sales Volume]]*Table1[[#This Row],[Cost]]</f>
        <v>1428.84</v>
      </c>
      <c r="S682" s="10">
        <f>Table1[[#This Row],[Sales Values]]-(Table1[[#This Row],[Sales Values]]*0.25)</f>
        <v>1071.6299999999999</v>
      </c>
      <c r="T682" s="10">
        <f>Table1[[#This Row],[Manufacturing Cost]]-Table1[[#This Row],[Delivery Cost]]</f>
        <v>1050.6299999999999</v>
      </c>
      <c r="U682" s="10">
        <f>Table1[[#This Row],[Quantity]]*Table1[[#This Row],[Delivery]]</f>
        <v>21</v>
      </c>
      <c r="V682" s="10">
        <f>Table1[[#This Row],[Sales Values]]-Table1[[#This Row],[Manufacturing Cost]]</f>
        <v>357.21000000000004</v>
      </c>
      <c r="W682" s="13">
        <f>Table1[[#This Row],[Profit]]/Table1[[#This Row],[Sales Values]]</f>
        <v>0.25000000000000006</v>
      </c>
      <c r="X682" s="10">
        <v>14.95</v>
      </c>
      <c r="Y682" s="14">
        <f>IF(AND(Table1[[#This Row],[Quantity]]&gt;20,Table1[[#This Row],[Quantity]]&lt;=50),3%,IF(AND(Table1[[#This Row],[Quantity]]&gt;50,Table1[[#This Row],[Quantity]]&lt;=100),5%,IF(Table1[[#This Row],[Quantity]]&gt;100,7%,0)))</f>
        <v>0.03</v>
      </c>
      <c r="Z682" s="10">
        <f>Table1[[#This Row],[Sales Values]]*(1-Table1[[#This Row],[Discount]])</f>
        <v>1385.9748</v>
      </c>
      <c r="AA682" s="10">
        <f>Table1[[#This Row],[Sales Values]]+(Table1[[#This Row],[Sales Values]]*1.05%)</f>
        <v>1443.8428199999998</v>
      </c>
      <c r="AB682" s="10">
        <f>Table1[[#This Row],[Sales Values]]*1.05</f>
        <v>1500.2819999999999</v>
      </c>
      <c r="AC682" s="10" t="str">
        <f t="shared" si="54"/>
        <v>Gigastuff</v>
      </c>
      <c r="AD682" t="s">
        <v>45</v>
      </c>
    </row>
    <row r="683" spans="1:30" x14ac:dyDescent="0.3">
      <c r="A683">
        <v>2428</v>
      </c>
      <c r="B683" t="s">
        <v>1610</v>
      </c>
      <c r="C683" t="s">
        <v>5164</v>
      </c>
      <c r="D683" t="s">
        <v>28</v>
      </c>
      <c r="E683" t="s">
        <v>29</v>
      </c>
      <c r="F683">
        <v>30</v>
      </c>
      <c r="G683" t="s">
        <v>6382</v>
      </c>
      <c r="H683" t="s">
        <v>4889</v>
      </c>
      <c r="I683" t="s">
        <v>110</v>
      </c>
      <c r="J683" s="8">
        <v>44119</v>
      </c>
      <c r="K683" s="6" t="str">
        <f t="shared" si="50"/>
        <v>2020</v>
      </c>
      <c r="L683" s="6" t="str">
        <f t="shared" si="51"/>
        <v>Oct</v>
      </c>
      <c r="M683">
        <v>85</v>
      </c>
      <c r="N683" s="10">
        <f t="shared" si="52"/>
        <v>3.49</v>
      </c>
      <c r="O683">
        <f t="shared" si="53"/>
        <v>20</v>
      </c>
      <c r="P683">
        <v>0.5</v>
      </c>
      <c r="Q683" s="12">
        <f>Table1[[#This Row],[Quantity]]*Table1[[#This Row],[Case Size]]</f>
        <v>1700</v>
      </c>
      <c r="R683" s="10">
        <f>Table1[[#This Row],[ Sales Volume]]*Table1[[#This Row],[Cost]]</f>
        <v>5933</v>
      </c>
      <c r="S683" s="10">
        <f>Table1[[#This Row],[Sales Values]]-(Table1[[#This Row],[Sales Values]]*0.25)</f>
        <v>4449.75</v>
      </c>
      <c r="T683" s="10">
        <f>Table1[[#This Row],[Manufacturing Cost]]-Table1[[#This Row],[Delivery Cost]]</f>
        <v>4407.25</v>
      </c>
      <c r="U683" s="10">
        <f>Table1[[#This Row],[Quantity]]*Table1[[#This Row],[Delivery]]</f>
        <v>42.5</v>
      </c>
      <c r="V683" s="10">
        <f>Table1[[#This Row],[Sales Values]]-Table1[[#This Row],[Manufacturing Cost]]</f>
        <v>1483.25</v>
      </c>
      <c r="W683" s="13">
        <f>Table1[[#This Row],[Profit]]/Table1[[#This Row],[Sales Values]]</f>
        <v>0.25</v>
      </c>
      <c r="X683" s="10">
        <v>14.95</v>
      </c>
      <c r="Y683" s="14">
        <f>IF(AND(Table1[[#This Row],[Quantity]]&gt;20,Table1[[#This Row],[Quantity]]&lt;=50),3%,IF(AND(Table1[[#This Row],[Quantity]]&gt;50,Table1[[#This Row],[Quantity]]&lt;=100),5%,IF(Table1[[#This Row],[Quantity]]&gt;100,7%,0)))</f>
        <v>0.05</v>
      </c>
      <c r="Z683" s="10">
        <f>Table1[[#This Row],[Sales Values]]*(1-Table1[[#This Row],[Discount]])</f>
        <v>5636.3499999999995</v>
      </c>
      <c r="AA683" s="10">
        <f>Table1[[#This Row],[Sales Values]]+(Table1[[#This Row],[Sales Values]]*1.05%)</f>
        <v>5995.2965000000004</v>
      </c>
      <c r="AB683" s="10">
        <f>Table1[[#This Row],[Sales Values]]*1.05</f>
        <v>6229.6500000000005</v>
      </c>
      <c r="AC683" s="10" t="str">
        <f t="shared" si="54"/>
        <v>Superwossname</v>
      </c>
      <c r="AD683" t="s">
        <v>101</v>
      </c>
    </row>
    <row r="684" spans="1:30" x14ac:dyDescent="0.3">
      <c r="A684">
        <v>2441</v>
      </c>
      <c r="B684" t="s">
        <v>3410</v>
      </c>
      <c r="C684" t="s">
        <v>4600</v>
      </c>
      <c r="D684" t="s">
        <v>28</v>
      </c>
      <c r="E684" t="s">
        <v>29</v>
      </c>
      <c r="F684">
        <v>30</v>
      </c>
      <c r="G684" t="s">
        <v>6399</v>
      </c>
      <c r="H684" t="s">
        <v>4678</v>
      </c>
      <c r="I684" t="s">
        <v>886</v>
      </c>
      <c r="J684" s="8">
        <v>43906</v>
      </c>
      <c r="K684" s="6" t="str">
        <f t="shared" si="50"/>
        <v>2020</v>
      </c>
      <c r="L684" s="6" t="str">
        <f t="shared" si="51"/>
        <v>Mar</v>
      </c>
      <c r="M684">
        <v>60</v>
      </c>
      <c r="N684" s="10">
        <f t="shared" si="52"/>
        <v>1.89</v>
      </c>
      <c r="O684">
        <f t="shared" si="53"/>
        <v>18</v>
      </c>
      <c r="P684">
        <v>0.5</v>
      </c>
      <c r="Q684" s="12">
        <f>Table1[[#This Row],[Quantity]]*Table1[[#This Row],[Case Size]]</f>
        <v>1080</v>
      </c>
      <c r="R684" s="10">
        <f>Table1[[#This Row],[ Sales Volume]]*Table1[[#This Row],[Cost]]</f>
        <v>2041.1999999999998</v>
      </c>
      <c r="S684" s="10">
        <f>Table1[[#This Row],[Sales Values]]-(Table1[[#This Row],[Sales Values]]*0.25)</f>
        <v>1530.8999999999999</v>
      </c>
      <c r="T684" s="10">
        <f>Table1[[#This Row],[Manufacturing Cost]]-Table1[[#This Row],[Delivery Cost]]</f>
        <v>1500.8999999999999</v>
      </c>
      <c r="U684" s="10">
        <f>Table1[[#This Row],[Quantity]]*Table1[[#This Row],[Delivery]]</f>
        <v>30</v>
      </c>
      <c r="V684" s="10">
        <f>Table1[[#This Row],[Sales Values]]-Table1[[#This Row],[Manufacturing Cost]]</f>
        <v>510.29999999999995</v>
      </c>
      <c r="W684" s="13">
        <f>Table1[[#This Row],[Profit]]/Table1[[#This Row],[Sales Values]]</f>
        <v>0.25</v>
      </c>
      <c r="X684" s="10">
        <v>14.95</v>
      </c>
      <c r="Y684" s="14">
        <f>IF(AND(Table1[[#This Row],[Quantity]]&gt;20,Table1[[#This Row],[Quantity]]&lt;=50),3%,IF(AND(Table1[[#This Row],[Quantity]]&gt;50,Table1[[#This Row],[Quantity]]&lt;=100),5%,IF(Table1[[#This Row],[Quantity]]&gt;100,7%,0)))</f>
        <v>0.05</v>
      </c>
      <c r="Z684" s="10">
        <f>Table1[[#This Row],[Sales Values]]*(1-Table1[[#This Row],[Discount]])</f>
        <v>1939.1399999999996</v>
      </c>
      <c r="AA684" s="10">
        <f>Table1[[#This Row],[Sales Values]]+(Table1[[#This Row],[Sales Values]]*1.05%)</f>
        <v>2062.6325999999999</v>
      </c>
      <c r="AB684" s="10">
        <f>Table1[[#This Row],[Sales Values]]*1.05</f>
        <v>2143.2599999999998</v>
      </c>
      <c r="AC684" s="10" t="str">
        <f t="shared" si="54"/>
        <v>Gigastuff</v>
      </c>
      <c r="AD684" t="s">
        <v>45</v>
      </c>
    </row>
    <row r="685" spans="1:30" x14ac:dyDescent="0.3">
      <c r="A685">
        <v>2443</v>
      </c>
      <c r="B685" t="s">
        <v>1226</v>
      </c>
      <c r="C685" t="s">
        <v>6401</v>
      </c>
      <c r="D685" t="s">
        <v>28</v>
      </c>
      <c r="E685" t="s">
        <v>29</v>
      </c>
      <c r="F685">
        <v>60</v>
      </c>
      <c r="G685" t="s">
        <v>6402</v>
      </c>
      <c r="H685" t="s">
        <v>6069</v>
      </c>
      <c r="I685" t="s">
        <v>294</v>
      </c>
      <c r="J685" s="8">
        <v>43848</v>
      </c>
      <c r="K685" s="6" t="str">
        <f t="shared" si="50"/>
        <v>2020</v>
      </c>
      <c r="L685" s="6" t="str">
        <f t="shared" si="51"/>
        <v>Jan</v>
      </c>
      <c r="M685">
        <v>13</v>
      </c>
      <c r="N685" s="10">
        <f t="shared" si="52"/>
        <v>2.0099999999999998</v>
      </c>
      <c r="O685">
        <f t="shared" si="53"/>
        <v>20</v>
      </c>
      <c r="P685">
        <v>0.5</v>
      </c>
      <c r="Q685" s="12">
        <f>Table1[[#This Row],[Quantity]]*Table1[[#This Row],[Case Size]]</f>
        <v>260</v>
      </c>
      <c r="R685" s="10">
        <f>Table1[[#This Row],[ Sales Volume]]*Table1[[#This Row],[Cost]]</f>
        <v>522.59999999999991</v>
      </c>
      <c r="S685" s="10">
        <f>Table1[[#This Row],[Sales Values]]-(Table1[[#This Row],[Sales Values]]*0.25)</f>
        <v>391.94999999999993</v>
      </c>
      <c r="T685" s="10">
        <f>Table1[[#This Row],[Manufacturing Cost]]-Table1[[#This Row],[Delivery Cost]]</f>
        <v>385.44999999999993</v>
      </c>
      <c r="U685" s="10">
        <f>Table1[[#This Row],[Quantity]]*Table1[[#This Row],[Delivery]]</f>
        <v>6.5</v>
      </c>
      <c r="V685" s="10">
        <f>Table1[[#This Row],[Sales Values]]-Table1[[#This Row],[Manufacturing Cost]]</f>
        <v>130.64999999999998</v>
      </c>
      <c r="W685" s="13">
        <f>Table1[[#This Row],[Profit]]/Table1[[#This Row],[Sales Values]]</f>
        <v>0.25</v>
      </c>
      <c r="X685" s="10">
        <v>14.95</v>
      </c>
      <c r="Y685" s="14">
        <f>IF(AND(Table1[[#This Row],[Quantity]]&gt;20,Table1[[#This Row],[Quantity]]&lt;=50),3%,IF(AND(Table1[[#This Row],[Quantity]]&gt;50,Table1[[#This Row],[Quantity]]&lt;=100),5%,IF(Table1[[#This Row],[Quantity]]&gt;100,7%,0)))</f>
        <v>0</v>
      </c>
      <c r="Z685" s="10">
        <f>Table1[[#This Row],[Sales Values]]*(1-Table1[[#This Row],[Discount]])</f>
        <v>522.59999999999991</v>
      </c>
      <c r="AA685" s="10">
        <f>Table1[[#This Row],[Sales Values]]+(Table1[[#This Row],[Sales Values]]*1.05%)</f>
        <v>528.08729999999991</v>
      </c>
      <c r="AB685" s="10">
        <f>Table1[[#This Row],[Sales Values]]*1.05</f>
        <v>548.7299999999999</v>
      </c>
      <c r="AC685" s="10" t="str">
        <f t="shared" si="54"/>
        <v>Hyperwotsit</v>
      </c>
      <c r="AD685" t="s">
        <v>20</v>
      </c>
    </row>
    <row r="686" spans="1:30" x14ac:dyDescent="0.3">
      <c r="A686">
        <v>2449</v>
      </c>
      <c r="B686" t="s">
        <v>5768</v>
      </c>
      <c r="C686" t="s">
        <v>1326</v>
      </c>
      <c r="D686" t="s">
        <v>51</v>
      </c>
      <c r="E686" t="s">
        <v>16</v>
      </c>
      <c r="F686">
        <v>30</v>
      </c>
      <c r="G686" t="s">
        <v>14393</v>
      </c>
      <c r="H686" t="s">
        <v>6410</v>
      </c>
      <c r="I686" t="s">
        <v>32</v>
      </c>
      <c r="J686" s="8">
        <v>43977</v>
      </c>
      <c r="K686" s="6" t="str">
        <f t="shared" si="50"/>
        <v>2020</v>
      </c>
      <c r="L686" s="6" t="str">
        <f t="shared" si="51"/>
        <v>May</v>
      </c>
      <c r="M686">
        <v>33</v>
      </c>
      <c r="N686" s="10">
        <f t="shared" si="52"/>
        <v>2.0099999999999998</v>
      </c>
      <c r="O686">
        <f t="shared" si="53"/>
        <v>20</v>
      </c>
      <c r="P686">
        <v>0.5</v>
      </c>
      <c r="Q686" s="12">
        <f>Table1[[#This Row],[Quantity]]*Table1[[#This Row],[Case Size]]</f>
        <v>660</v>
      </c>
      <c r="R686" s="10">
        <f>Table1[[#This Row],[ Sales Volume]]*Table1[[#This Row],[Cost]]</f>
        <v>1326.6</v>
      </c>
      <c r="S686" s="10">
        <f>Table1[[#This Row],[Sales Values]]-(Table1[[#This Row],[Sales Values]]*0.25)</f>
        <v>994.94999999999993</v>
      </c>
      <c r="T686" s="10">
        <f>Table1[[#This Row],[Manufacturing Cost]]-Table1[[#This Row],[Delivery Cost]]</f>
        <v>978.44999999999993</v>
      </c>
      <c r="U686" s="10">
        <f>Table1[[#This Row],[Quantity]]*Table1[[#This Row],[Delivery]]</f>
        <v>16.5</v>
      </c>
      <c r="V686" s="10">
        <f>Table1[[#This Row],[Sales Values]]-Table1[[#This Row],[Manufacturing Cost]]</f>
        <v>331.65</v>
      </c>
      <c r="W686" s="13">
        <f>Table1[[#This Row],[Profit]]/Table1[[#This Row],[Sales Values]]</f>
        <v>0.25</v>
      </c>
      <c r="X686" s="10">
        <v>14.95</v>
      </c>
      <c r="Y686" s="14">
        <f>IF(AND(Table1[[#This Row],[Quantity]]&gt;20,Table1[[#This Row],[Quantity]]&lt;=50),3%,IF(AND(Table1[[#This Row],[Quantity]]&gt;50,Table1[[#This Row],[Quantity]]&lt;=100),5%,IF(Table1[[#This Row],[Quantity]]&gt;100,7%,0)))</f>
        <v>0.03</v>
      </c>
      <c r="Z686" s="10">
        <f>Table1[[#This Row],[Sales Values]]*(1-Table1[[#This Row],[Discount]])</f>
        <v>1286.8019999999999</v>
      </c>
      <c r="AA686" s="10">
        <f>Table1[[#This Row],[Sales Values]]+(Table1[[#This Row],[Sales Values]]*1.05%)</f>
        <v>1340.5292999999999</v>
      </c>
      <c r="AB686" s="10">
        <f>Table1[[#This Row],[Sales Values]]*1.05</f>
        <v>1392.93</v>
      </c>
      <c r="AC686" s="10" t="str">
        <f t="shared" si="54"/>
        <v>Hyperwotsit</v>
      </c>
      <c r="AD686" t="s">
        <v>20</v>
      </c>
    </row>
    <row r="687" spans="1:30" x14ac:dyDescent="0.3">
      <c r="A687">
        <v>2451</v>
      </c>
      <c r="B687" t="s">
        <v>6413</v>
      </c>
      <c r="C687" t="s">
        <v>1832</v>
      </c>
      <c r="D687" t="s">
        <v>28</v>
      </c>
      <c r="E687" t="s">
        <v>29</v>
      </c>
      <c r="F687">
        <v>90</v>
      </c>
      <c r="G687" t="s">
        <v>6414</v>
      </c>
      <c r="H687" t="s">
        <v>2336</v>
      </c>
      <c r="I687" t="s">
        <v>32</v>
      </c>
      <c r="J687" s="8">
        <v>44464</v>
      </c>
      <c r="K687" s="6" t="str">
        <f t="shared" si="50"/>
        <v>2021</v>
      </c>
      <c r="L687" s="6" t="str">
        <f t="shared" si="51"/>
        <v>Sep</v>
      </c>
      <c r="M687">
        <v>31</v>
      </c>
      <c r="N687" s="10">
        <f t="shared" si="52"/>
        <v>1.89</v>
      </c>
      <c r="O687">
        <f t="shared" si="53"/>
        <v>18</v>
      </c>
      <c r="P687">
        <v>0.5</v>
      </c>
      <c r="Q687" s="12">
        <f>Table1[[#This Row],[Quantity]]*Table1[[#This Row],[Case Size]]</f>
        <v>558</v>
      </c>
      <c r="R687" s="10">
        <f>Table1[[#This Row],[ Sales Volume]]*Table1[[#This Row],[Cost]]</f>
        <v>1054.6199999999999</v>
      </c>
      <c r="S687" s="10">
        <f>Table1[[#This Row],[Sales Values]]-(Table1[[#This Row],[Sales Values]]*0.25)</f>
        <v>790.96499999999992</v>
      </c>
      <c r="T687" s="10">
        <f>Table1[[#This Row],[Manufacturing Cost]]-Table1[[#This Row],[Delivery Cost]]</f>
        <v>775.46499999999992</v>
      </c>
      <c r="U687" s="10">
        <f>Table1[[#This Row],[Quantity]]*Table1[[#This Row],[Delivery]]</f>
        <v>15.5</v>
      </c>
      <c r="V687" s="10">
        <f>Table1[[#This Row],[Sales Values]]-Table1[[#This Row],[Manufacturing Cost]]</f>
        <v>263.65499999999997</v>
      </c>
      <c r="W687" s="13">
        <f>Table1[[#This Row],[Profit]]/Table1[[#This Row],[Sales Values]]</f>
        <v>0.25</v>
      </c>
      <c r="X687" s="10">
        <v>14.95</v>
      </c>
      <c r="Y687" s="14">
        <f>IF(AND(Table1[[#This Row],[Quantity]]&gt;20,Table1[[#This Row],[Quantity]]&lt;=50),3%,IF(AND(Table1[[#This Row],[Quantity]]&gt;50,Table1[[#This Row],[Quantity]]&lt;=100),5%,IF(Table1[[#This Row],[Quantity]]&gt;100,7%,0)))</f>
        <v>0.03</v>
      </c>
      <c r="Z687" s="10">
        <f>Table1[[#This Row],[Sales Values]]*(1-Table1[[#This Row],[Discount]])</f>
        <v>1022.9813999999999</v>
      </c>
      <c r="AA687" s="10">
        <f>Table1[[#This Row],[Sales Values]]+(Table1[[#This Row],[Sales Values]]*1.05%)</f>
        <v>1065.6935099999998</v>
      </c>
      <c r="AB687" s="10">
        <f>Table1[[#This Row],[Sales Values]]*1.05</f>
        <v>1107.3509999999999</v>
      </c>
      <c r="AC687" s="10" t="str">
        <f t="shared" si="54"/>
        <v>Gigastuff</v>
      </c>
      <c r="AD687" t="s">
        <v>45</v>
      </c>
    </row>
    <row r="688" spans="1:30" x14ac:dyDescent="0.3">
      <c r="A688">
        <v>2452</v>
      </c>
      <c r="B688" t="s">
        <v>6415</v>
      </c>
      <c r="C688" t="s">
        <v>6416</v>
      </c>
      <c r="D688" t="s">
        <v>51</v>
      </c>
      <c r="E688" t="s">
        <v>16</v>
      </c>
      <c r="F688">
        <v>90</v>
      </c>
      <c r="G688" t="s">
        <v>6417</v>
      </c>
      <c r="H688" t="s">
        <v>6418</v>
      </c>
      <c r="I688" t="s">
        <v>240</v>
      </c>
      <c r="J688" s="8">
        <v>44525</v>
      </c>
      <c r="K688" s="6" t="str">
        <f t="shared" si="50"/>
        <v>2021</v>
      </c>
      <c r="L688" s="6" t="str">
        <f t="shared" si="51"/>
        <v>Nov</v>
      </c>
      <c r="M688">
        <v>14</v>
      </c>
      <c r="N688" s="10">
        <f t="shared" si="52"/>
        <v>2.0099999999999998</v>
      </c>
      <c r="O688">
        <f t="shared" si="53"/>
        <v>20</v>
      </c>
      <c r="P688">
        <v>0.5</v>
      </c>
      <c r="Q688" s="12">
        <f>Table1[[#This Row],[Quantity]]*Table1[[#This Row],[Case Size]]</f>
        <v>280</v>
      </c>
      <c r="R688" s="10">
        <f>Table1[[#This Row],[ Sales Volume]]*Table1[[#This Row],[Cost]]</f>
        <v>562.79999999999995</v>
      </c>
      <c r="S688" s="10">
        <f>Table1[[#This Row],[Sales Values]]-(Table1[[#This Row],[Sales Values]]*0.25)</f>
        <v>422.09999999999997</v>
      </c>
      <c r="T688" s="10">
        <f>Table1[[#This Row],[Manufacturing Cost]]-Table1[[#This Row],[Delivery Cost]]</f>
        <v>415.09999999999997</v>
      </c>
      <c r="U688" s="10">
        <f>Table1[[#This Row],[Quantity]]*Table1[[#This Row],[Delivery]]</f>
        <v>7</v>
      </c>
      <c r="V688" s="10">
        <f>Table1[[#This Row],[Sales Values]]-Table1[[#This Row],[Manufacturing Cost]]</f>
        <v>140.69999999999999</v>
      </c>
      <c r="W688" s="13">
        <f>Table1[[#This Row],[Profit]]/Table1[[#This Row],[Sales Values]]</f>
        <v>0.25</v>
      </c>
      <c r="X688" s="10">
        <v>14.95</v>
      </c>
      <c r="Y688" s="14">
        <f>IF(AND(Table1[[#This Row],[Quantity]]&gt;20,Table1[[#This Row],[Quantity]]&lt;=50),3%,IF(AND(Table1[[#This Row],[Quantity]]&gt;50,Table1[[#This Row],[Quantity]]&lt;=100),5%,IF(Table1[[#This Row],[Quantity]]&gt;100,7%,0)))</f>
        <v>0</v>
      </c>
      <c r="Z688" s="10">
        <f>Table1[[#This Row],[Sales Values]]*(1-Table1[[#This Row],[Discount]])</f>
        <v>562.79999999999995</v>
      </c>
      <c r="AA688" s="10">
        <f>Table1[[#This Row],[Sales Values]]+(Table1[[#This Row],[Sales Values]]*1.05%)</f>
        <v>568.70939999999996</v>
      </c>
      <c r="AB688" s="10">
        <f>Table1[[#This Row],[Sales Values]]*1.05</f>
        <v>590.93999999999994</v>
      </c>
      <c r="AC688" s="10" t="str">
        <f t="shared" si="54"/>
        <v>Hyperwotsit</v>
      </c>
      <c r="AD688" t="s">
        <v>20</v>
      </c>
    </row>
    <row r="689" spans="1:30" x14ac:dyDescent="0.3">
      <c r="A689">
        <v>2453</v>
      </c>
      <c r="B689" t="s">
        <v>6419</v>
      </c>
      <c r="C689" t="s">
        <v>6420</v>
      </c>
      <c r="D689" t="s">
        <v>28</v>
      </c>
      <c r="E689" t="s">
        <v>29</v>
      </c>
      <c r="F689">
        <v>30</v>
      </c>
      <c r="G689" t="s">
        <v>6421</v>
      </c>
      <c r="H689" t="s">
        <v>1729</v>
      </c>
      <c r="I689" t="s">
        <v>32</v>
      </c>
      <c r="J689" s="8">
        <v>44496</v>
      </c>
      <c r="K689" s="6" t="str">
        <f t="shared" si="50"/>
        <v>2021</v>
      </c>
      <c r="L689" s="6" t="str">
        <f t="shared" si="51"/>
        <v>Oct</v>
      </c>
      <c r="M689">
        <v>13</v>
      </c>
      <c r="N689" s="10">
        <f t="shared" si="52"/>
        <v>1.89</v>
      </c>
      <c r="O689">
        <f t="shared" si="53"/>
        <v>18</v>
      </c>
      <c r="P689">
        <v>0.5</v>
      </c>
      <c r="Q689" s="12">
        <f>Table1[[#This Row],[Quantity]]*Table1[[#This Row],[Case Size]]</f>
        <v>234</v>
      </c>
      <c r="R689" s="10">
        <f>Table1[[#This Row],[ Sales Volume]]*Table1[[#This Row],[Cost]]</f>
        <v>442.26</v>
      </c>
      <c r="S689" s="10">
        <f>Table1[[#This Row],[Sales Values]]-(Table1[[#This Row],[Sales Values]]*0.25)</f>
        <v>331.69499999999999</v>
      </c>
      <c r="T689" s="10">
        <f>Table1[[#This Row],[Manufacturing Cost]]-Table1[[#This Row],[Delivery Cost]]</f>
        <v>325.19499999999999</v>
      </c>
      <c r="U689" s="10">
        <f>Table1[[#This Row],[Quantity]]*Table1[[#This Row],[Delivery]]</f>
        <v>6.5</v>
      </c>
      <c r="V689" s="10">
        <f>Table1[[#This Row],[Sales Values]]-Table1[[#This Row],[Manufacturing Cost]]</f>
        <v>110.565</v>
      </c>
      <c r="W689" s="13">
        <f>Table1[[#This Row],[Profit]]/Table1[[#This Row],[Sales Values]]</f>
        <v>0.25</v>
      </c>
      <c r="X689" s="10">
        <v>14.95</v>
      </c>
      <c r="Y689" s="14">
        <f>IF(AND(Table1[[#This Row],[Quantity]]&gt;20,Table1[[#This Row],[Quantity]]&lt;=50),3%,IF(AND(Table1[[#This Row],[Quantity]]&gt;50,Table1[[#This Row],[Quantity]]&lt;=100),5%,IF(Table1[[#This Row],[Quantity]]&gt;100,7%,0)))</f>
        <v>0</v>
      </c>
      <c r="Z689" s="10">
        <f>Table1[[#This Row],[Sales Values]]*(1-Table1[[#This Row],[Discount]])</f>
        <v>442.26</v>
      </c>
      <c r="AA689" s="10">
        <f>Table1[[#This Row],[Sales Values]]+(Table1[[#This Row],[Sales Values]]*1.05%)</f>
        <v>446.90373</v>
      </c>
      <c r="AB689" s="10">
        <f>Table1[[#This Row],[Sales Values]]*1.05</f>
        <v>464.37299999999999</v>
      </c>
      <c r="AC689" s="10" t="str">
        <f t="shared" si="54"/>
        <v>Gigastuff</v>
      </c>
      <c r="AD689" t="s">
        <v>45</v>
      </c>
    </row>
    <row r="690" spans="1:30" x14ac:dyDescent="0.3">
      <c r="A690">
        <v>2454</v>
      </c>
      <c r="B690" t="s">
        <v>683</v>
      </c>
      <c r="C690" t="s">
        <v>1802</v>
      </c>
      <c r="D690" t="s">
        <v>28</v>
      </c>
      <c r="E690" t="s">
        <v>29</v>
      </c>
      <c r="F690">
        <v>30</v>
      </c>
      <c r="G690" t="s">
        <v>6422</v>
      </c>
      <c r="H690" t="s">
        <v>1350</v>
      </c>
      <c r="I690" t="s">
        <v>32</v>
      </c>
      <c r="J690" s="8">
        <v>44591</v>
      </c>
      <c r="K690" s="6" t="str">
        <f t="shared" si="50"/>
        <v>2022</v>
      </c>
      <c r="L690" s="6" t="str">
        <f t="shared" si="51"/>
        <v>Jan</v>
      </c>
      <c r="M690">
        <v>79</v>
      </c>
      <c r="N690" s="10">
        <f t="shared" si="52"/>
        <v>2.0099999999999998</v>
      </c>
      <c r="O690">
        <f t="shared" si="53"/>
        <v>20</v>
      </c>
      <c r="P690">
        <v>0.5</v>
      </c>
      <c r="Q690" s="11">
        <f>Table1[[#This Row],[Quantity]]*Table1[[#This Row],[Case Size]]</f>
        <v>1580</v>
      </c>
      <c r="R690" s="10">
        <f>Table1[[#This Row],[ Sales Volume]]*Table1[[#This Row],[Cost]]</f>
        <v>3175.7999999999997</v>
      </c>
      <c r="S690" s="10">
        <f>Table1[[#This Row],[Sales Values]]-(Table1[[#This Row],[Sales Values]]*0.25)</f>
        <v>2381.85</v>
      </c>
      <c r="T690" s="10">
        <f>Table1[[#This Row],[Manufacturing Cost]]-Table1[[#This Row],[Delivery Cost]]</f>
        <v>2342.35</v>
      </c>
      <c r="U690" s="10">
        <f>Table1[[#This Row],[Quantity]]*Table1[[#This Row],[Delivery]]</f>
        <v>39.5</v>
      </c>
      <c r="V690" s="10">
        <f>Table1[[#This Row],[Sales Values]]-Table1[[#This Row],[Manufacturing Cost]]</f>
        <v>793.94999999999982</v>
      </c>
      <c r="W690" s="13">
        <f>Table1[[#This Row],[Profit]]/Table1[[#This Row],[Sales Values]]</f>
        <v>0.24999999999999997</v>
      </c>
      <c r="X690" s="10">
        <v>14.95</v>
      </c>
      <c r="Y690" s="14">
        <f>IF(AND(Table1[[#This Row],[Quantity]]&gt;20,Table1[[#This Row],[Quantity]]&lt;=50),3%,IF(AND(Table1[[#This Row],[Quantity]]&gt;50,Table1[[#This Row],[Quantity]]&lt;=100),5%,IF(Table1[[#This Row],[Quantity]]&gt;100,7%,0)))</f>
        <v>0.05</v>
      </c>
      <c r="Z690" s="10">
        <f>Table1[[#This Row],[Sales Values]]*(1-Table1[[#This Row],[Discount]])</f>
        <v>3017.0099999999998</v>
      </c>
      <c r="AA690" s="10">
        <f>Table1[[#This Row],[Sales Values]]+(Table1[[#This Row],[Sales Values]]*1.05%)</f>
        <v>3209.1458999999995</v>
      </c>
      <c r="AB690" s="10">
        <f>Table1[[#This Row],[Sales Values]]*1.05</f>
        <v>3334.5899999999997</v>
      </c>
      <c r="AC690" s="10" t="str">
        <f t="shared" si="54"/>
        <v>Hyperwotsit</v>
      </c>
      <c r="AD690" t="s">
        <v>20</v>
      </c>
    </row>
    <row r="691" spans="1:30" x14ac:dyDescent="0.3">
      <c r="A691">
        <v>2456</v>
      </c>
      <c r="B691" t="s">
        <v>4414</v>
      </c>
      <c r="C691" t="s">
        <v>6425</v>
      </c>
      <c r="D691" t="s">
        <v>28</v>
      </c>
      <c r="E691" t="s">
        <v>29</v>
      </c>
      <c r="F691">
        <v>90</v>
      </c>
      <c r="G691" t="s">
        <v>6426</v>
      </c>
      <c r="H691" t="s">
        <v>1605</v>
      </c>
      <c r="I691" t="s">
        <v>32</v>
      </c>
      <c r="J691" s="8">
        <v>44864</v>
      </c>
      <c r="K691" s="6" t="str">
        <f t="shared" si="50"/>
        <v>2022</v>
      </c>
      <c r="L691" s="6" t="str">
        <f t="shared" si="51"/>
        <v>Oct</v>
      </c>
      <c r="M691">
        <v>47</v>
      </c>
      <c r="N691" s="10">
        <f t="shared" si="52"/>
        <v>2.0099999999999998</v>
      </c>
      <c r="O691">
        <f t="shared" si="53"/>
        <v>20</v>
      </c>
      <c r="P691">
        <v>0.5</v>
      </c>
      <c r="Q691" s="11">
        <f>Table1[[#This Row],[Quantity]]*Table1[[#This Row],[Case Size]]</f>
        <v>940</v>
      </c>
      <c r="R691" s="10">
        <f>Table1[[#This Row],[ Sales Volume]]*Table1[[#This Row],[Cost]]</f>
        <v>1889.3999999999999</v>
      </c>
      <c r="S691" s="10">
        <f>Table1[[#This Row],[Sales Values]]-(Table1[[#This Row],[Sales Values]]*0.25)</f>
        <v>1417.05</v>
      </c>
      <c r="T691" s="10">
        <f>Table1[[#This Row],[Manufacturing Cost]]-Table1[[#This Row],[Delivery Cost]]</f>
        <v>1393.55</v>
      </c>
      <c r="U691" s="10">
        <f>Table1[[#This Row],[Quantity]]*Table1[[#This Row],[Delivery]]</f>
        <v>23.5</v>
      </c>
      <c r="V691" s="10">
        <f>Table1[[#This Row],[Sales Values]]-Table1[[#This Row],[Manufacturing Cost]]</f>
        <v>472.34999999999991</v>
      </c>
      <c r="W691" s="13">
        <f>Table1[[#This Row],[Profit]]/Table1[[#This Row],[Sales Values]]</f>
        <v>0.24999999999999997</v>
      </c>
      <c r="X691" s="10">
        <v>14.95</v>
      </c>
      <c r="Y691" s="14">
        <f>IF(AND(Table1[[#This Row],[Quantity]]&gt;20,Table1[[#This Row],[Quantity]]&lt;=50),3%,IF(AND(Table1[[#This Row],[Quantity]]&gt;50,Table1[[#This Row],[Quantity]]&lt;=100),5%,IF(Table1[[#This Row],[Quantity]]&gt;100,7%,0)))</f>
        <v>0.03</v>
      </c>
      <c r="Z691" s="10">
        <f>Table1[[#This Row],[Sales Values]]*(1-Table1[[#This Row],[Discount]])</f>
        <v>1832.7179999999998</v>
      </c>
      <c r="AA691" s="10">
        <f>Table1[[#This Row],[Sales Values]]+(Table1[[#This Row],[Sales Values]]*1.05%)</f>
        <v>1909.2386999999999</v>
      </c>
      <c r="AB691" s="10">
        <f>Table1[[#This Row],[Sales Values]]*1.05</f>
        <v>1983.87</v>
      </c>
      <c r="AC691" s="10" t="str">
        <f t="shared" si="54"/>
        <v>Hyperwotsit</v>
      </c>
      <c r="AD691" t="s">
        <v>20</v>
      </c>
    </row>
    <row r="692" spans="1:30" x14ac:dyDescent="0.3">
      <c r="A692">
        <v>2460</v>
      </c>
      <c r="B692" t="s">
        <v>6432</v>
      </c>
      <c r="C692" t="s">
        <v>2051</v>
      </c>
      <c r="D692" t="s">
        <v>15</v>
      </c>
      <c r="E692" t="s">
        <v>16</v>
      </c>
      <c r="F692">
        <v>60</v>
      </c>
      <c r="G692" t="s">
        <v>6433</v>
      </c>
      <c r="H692" t="s">
        <v>2130</v>
      </c>
      <c r="I692" t="s">
        <v>32</v>
      </c>
      <c r="J692" s="8">
        <v>44045</v>
      </c>
      <c r="K692" s="6" t="str">
        <f t="shared" si="50"/>
        <v>2020</v>
      </c>
      <c r="L692" s="6" t="str">
        <f t="shared" si="51"/>
        <v>Aug</v>
      </c>
      <c r="M692">
        <v>69</v>
      </c>
      <c r="N692" s="10">
        <f t="shared" si="52"/>
        <v>1.89</v>
      </c>
      <c r="O692">
        <f t="shared" si="53"/>
        <v>18</v>
      </c>
      <c r="P692">
        <v>0.5</v>
      </c>
      <c r="Q692" s="12">
        <f>Table1[[#This Row],[Quantity]]*Table1[[#This Row],[Case Size]]</f>
        <v>1242</v>
      </c>
      <c r="R692" s="10">
        <f>Table1[[#This Row],[ Sales Volume]]*Table1[[#This Row],[Cost]]</f>
        <v>2347.3799999999997</v>
      </c>
      <c r="S692" s="10">
        <f>Table1[[#This Row],[Sales Values]]-(Table1[[#This Row],[Sales Values]]*0.25)</f>
        <v>1760.5349999999999</v>
      </c>
      <c r="T692" s="10">
        <f>Table1[[#This Row],[Manufacturing Cost]]-Table1[[#This Row],[Delivery Cost]]</f>
        <v>1726.0349999999999</v>
      </c>
      <c r="U692" s="10">
        <f>Table1[[#This Row],[Quantity]]*Table1[[#This Row],[Delivery]]</f>
        <v>34.5</v>
      </c>
      <c r="V692" s="10">
        <f>Table1[[#This Row],[Sales Values]]-Table1[[#This Row],[Manufacturing Cost]]</f>
        <v>586.8449999999998</v>
      </c>
      <c r="W692" s="13">
        <f>Table1[[#This Row],[Profit]]/Table1[[#This Row],[Sales Values]]</f>
        <v>0.24999999999999994</v>
      </c>
      <c r="X692" s="10">
        <v>14.95</v>
      </c>
      <c r="Y692" s="14">
        <f>IF(AND(Table1[[#This Row],[Quantity]]&gt;20,Table1[[#This Row],[Quantity]]&lt;=50),3%,IF(AND(Table1[[#This Row],[Quantity]]&gt;50,Table1[[#This Row],[Quantity]]&lt;=100),5%,IF(Table1[[#This Row],[Quantity]]&gt;100,7%,0)))</f>
        <v>0.05</v>
      </c>
      <c r="Z692" s="10">
        <f>Table1[[#This Row],[Sales Values]]*(1-Table1[[#This Row],[Discount]])</f>
        <v>2230.0109999999995</v>
      </c>
      <c r="AA692" s="10">
        <f>Table1[[#This Row],[Sales Values]]+(Table1[[#This Row],[Sales Values]]*1.05%)</f>
        <v>2372.0274899999995</v>
      </c>
      <c r="AB692" s="10">
        <f>Table1[[#This Row],[Sales Values]]*1.05</f>
        <v>2464.7489999999998</v>
      </c>
      <c r="AC692" s="10" t="str">
        <f t="shared" si="54"/>
        <v>Gigastuff</v>
      </c>
      <c r="AD692" t="s">
        <v>45</v>
      </c>
    </row>
    <row r="693" spans="1:30" x14ac:dyDescent="0.3">
      <c r="A693">
        <v>2461</v>
      </c>
      <c r="B693" t="s">
        <v>6434</v>
      </c>
      <c r="C693" t="s">
        <v>1539</v>
      </c>
      <c r="D693" t="s">
        <v>51</v>
      </c>
      <c r="E693" t="s">
        <v>16</v>
      </c>
      <c r="F693">
        <v>30</v>
      </c>
      <c r="G693" t="s">
        <v>6435</v>
      </c>
      <c r="H693" t="s">
        <v>2097</v>
      </c>
      <c r="I693" t="s">
        <v>178</v>
      </c>
      <c r="J693" s="8">
        <v>44813</v>
      </c>
      <c r="K693" s="6" t="str">
        <f t="shared" si="50"/>
        <v>2022</v>
      </c>
      <c r="L693" s="6" t="str">
        <f t="shared" si="51"/>
        <v>Sep</v>
      </c>
      <c r="M693">
        <v>11</v>
      </c>
      <c r="N693" s="10">
        <f t="shared" si="52"/>
        <v>3.49</v>
      </c>
      <c r="O693">
        <f t="shared" si="53"/>
        <v>20</v>
      </c>
      <c r="P693">
        <v>0.5</v>
      </c>
      <c r="Q693" s="12">
        <f>Table1[[#This Row],[Quantity]]*Table1[[#This Row],[Case Size]]</f>
        <v>220</v>
      </c>
      <c r="R693" s="10">
        <f>Table1[[#This Row],[ Sales Volume]]*Table1[[#This Row],[Cost]]</f>
        <v>767.80000000000007</v>
      </c>
      <c r="S693" s="10">
        <f>Table1[[#This Row],[Sales Values]]-(Table1[[#This Row],[Sales Values]]*0.25)</f>
        <v>575.85</v>
      </c>
      <c r="T693" s="10">
        <f>Table1[[#This Row],[Manufacturing Cost]]-Table1[[#This Row],[Delivery Cost]]</f>
        <v>570.35</v>
      </c>
      <c r="U693" s="10">
        <f>Table1[[#This Row],[Quantity]]*Table1[[#This Row],[Delivery]]</f>
        <v>5.5</v>
      </c>
      <c r="V693" s="10">
        <f>Table1[[#This Row],[Sales Values]]-Table1[[#This Row],[Manufacturing Cost]]</f>
        <v>191.95000000000005</v>
      </c>
      <c r="W693" s="13">
        <f>Table1[[#This Row],[Profit]]/Table1[[#This Row],[Sales Values]]</f>
        <v>0.25000000000000006</v>
      </c>
      <c r="X693" s="10">
        <v>14.95</v>
      </c>
      <c r="Y693" s="14">
        <f>IF(AND(Table1[[#This Row],[Quantity]]&gt;20,Table1[[#This Row],[Quantity]]&lt;=50),3%,IF(AND(Table1[[#This Row],[Quantity]]&gt;50,Table1[[#This Row],[Quantity]]&lt;=100),5%,IF(Table1[[#This Row],[Quantity]]&gt;100,7%,0)))</f>
        <v>0</v>
      </c>
      <c r="Z693" s="10">
        <f>Table1[[#This Row],[Sales Values]]*(1-Table1[[#This Row],[Discount]])</f>
        <v>767.80000000000007</v>
      </c>
      <c r="AA693" s="10">
        <f>Table1[[#This Row],[Sales Values]]+(Table1[[#This Row],[Sales Values]]*1.05%)</f>
        <v>775.86190000000011</v>
      </c>
      <c r="AB693" s="10">
        <f>Table1[[#This Row],[Sales Values]]*1.05</f>
        <v>806.19</v>
      </c>
      <c r="AC693" s="10" t="str">
        <f t="shared" si="54"/>
        <v>Superwossname</v>
      </c>
      <c r="AD693" t="s">
        <v>101</v>
      </c>
    </row>
    <row r="694" spans="1:30" x14ac:dyDescent="0.3">
      <c r="A694">
        <v>2462</v>
      </c>
      <c r="B694" t="s">
        <v>4693</v>
      </c>
      <c r="C694" t="s">
        <v>783</v>
      </c>
      <c r="D694" t="s">
        <v>51</v>
      </c>
      <c r="E694" t="s">
        <v>16</v>
      </c>
      <c r="F694">
        <v>60</v>
      </c>
      <c r="G694" t="s">
        <v>6435</v>
      </c>
      <c r="H694" t="s">
        <v>412</v>
      </c>
      <c r="I694" t="s">
        <v>187</v>
      </c>
      <c r="J694" s="8">
        <v>43896</v>
      </c>
      <c r="K694" s="6" t="str">
        <f t="shared" si="50"/>
        <v>2020</v>
      </c>
      <c r="L694" s="6" t="str">
        <f t="shared" si="51"/>
        <v>Mar</v>
      </c>
      <c r="M694">
        <v>42</v>
      </c>
      <c r="N694" s="10">
        <f t="shared" si="52"/>
        <v>1.89</v>
      </c>
      <c r="O694">
        <f t="shared" si="53"/>
        <v>18</v>
      </c>
      <c r="P694">
        <v>0.5</v>
      </c>
      <c r="Q694" s="12">
        <f>Table1[[#This Row],[Quantity]]*Table1[[#This Row],[Case Size]]</f>
        <v>756</v>
      </c>
      <c r="R694" s="10">
        <f>Table1[[#This Row],[ Sales Volume]]*Table1[[#This Row],[Cost]]</f>
        <v>1428.84</v>
      </c>
      <c r="S694" s="10">
        <f>Table1[[#This Row],[Sales Values]]-(Table1[[#This Row],[Sales Values]]*0.25)</f>
        <v>1071.6299999999999</v>
      </c>
      <c r="T694" s="10">
        <f>Table1[[#This Row],[Manufacturing Cost]]-Table1[[#This Row],[Delivery Cost]]</f>
        <v>1050.6299999999999</v>
      </c>
      <c r="U694" s="10">
        <f>Table1[[#This Row],[Quantity]]*Table1[[#This Row],[Delivery]]</f>
        <v>21</v>
      </c>
      <c r="V694" s="10">
        <f>Table1[[#This Row],[Sales Values]]-Table1[[#This Row],[Manufacturing Cost]]</f>
        <v>357.21000000000004</v>
      </c>
      <c r="W694" s="13">
        <f>Table1[[#This Row],[Profit]]/Table1[[#This Row],[Sales Values]]</f>
        <v>0.25000000000000006</v>
      </c>
      <c r="X694" s="10">
        <v>14.95</v>
      </c>
      <c r="Y694" s="14">
        <f>IF(AND(Table1[[#This Row],[Quantity]]&gt;20,Table1[[#This Row],[Quantity]]&lt;=50),3%,IF(AND(Table1[[#This Row],[Quantity]]&gt;50,Table1[[#This Row],[Quantity]]&lt;=100),5%,IF(Table1[[#This Row],[Quantity]]&gt;100,7%,0)))</f>
        <v>0.03</v>
      </c>
      <c r="Z694" s="10">
        <f>Table1[[#This Row],[Sales Values]]*(1-Table1[[#This Row],[Discount]])</f>
        <v>1385.9748</v>
      </c>
      <c r="AA694" s="10">
        <f>Table1[[#This Row],[Sales Values]]+(Table1[[#This Row],[Sales Values]]*1.05%)</f>
        <v>1443.8428199999998</v>
      </c>
      <c r="AB694" s="10">
        <f>Table1[[#This Row],[Sales Values]]*1.05</f>
        <v>1500.2819999999999</v>
      </c>
      <c r="AC694" s="10" t="str">
        <f t="shared" si="54"/>
        <v>Gigastuff</v>
      </c>
      <c r="AD694" t="s">
        <v>45</v>
      </c>
    </row>
    <row r="695" spans="1:30" x14ac:dyDescent="0.3">
      <c r="A695">
        <v>2463</v>
      </c>
      <c r="B695" t="s">
        <v>773</v>
      </c>
      <c r="C695" t="s">
        <v>6436</v>
      </c>
      <c r="D695" t="s">
        <v>28</v>
      </c>
      <c r="E695" t="s">
        <v>29</v>
      </c>
      <c r="F695">
        <v>60</v>
      </c>
      <c r="G695" t="s">
        <v>6437</v>
      </c>
      <c r="H695" t="s">
        <v>5316</v>
      </c>
      <c r="I695" t="s">
        <v>25</v>
      </c>
      <c r="J695" s="8">
        <v>44471</v>
      </c>
      <c r="K695" s="6" t="str">
        <f t="shared" si="50"/>
        <v>2021</v>
      </c>
      <c r="L695" s="6" t="str">
        <f t="shared" si="51"/>
        <v>Oct</v>
      </c>
      <c r="M695">
        <v>37</v>
      </c>
      <c r="N695" s="10">
        <f t="shared" si="52"/>
        <v>2.0099999999999998</v>
      </c>
      <c r="O695">
        <f t="shared" si="53"/>
        <v>20</v>
      </c>
      <c r="P695">
        <v>0.5</v>
      </c>
      <c r="Q695" s="12">
        <f>Table1[[#This Row],[Quantity]]*Table1[[#This Row],[Case Size]]</f>
        <v>740</v>
      </c>
      <c r="R695" s="10">
        <f>Table1[[#This Row],[ Sales Volume]]*Table1[[#This Row],[Cost]]</f>
        <v>1487.3999999999999</v>
      </c>
      <c r="S695" s="10">
        <f>Table1[[#This Row],[Sales Values]]-(Table1[[#This Row],[Sales Values]]*0.25)</f>
        <v>1115.55</v>
      </c>
      <c r="T695" s="10">
        <f>Table1[[#This Row],[Manufacturing Cost]]-Table1[[#This Row],[Delivery Cost]]</f>
        <v>1097.05</v>
      </c>
      <c r="U695" s="10">
        <f>Table1[[#This Row],[Quantity]]*Table1[[#This Row],[Delivery]]</f>
        <v>18.5</v>
      </c>
      <c r="V695" s="10">
        <f>Table1[[#This Row],[Sales Values]]-Table1[[#This Row],[Manufacturing Cost]]</f>
        <v>371.84999999999991</v>
      </c>
      <c r="W695" s="13">
        <f>Table1[[#This Row],[Profit]]/Table1[[#This Row],[Sales Values]]</f>
        <v>0.24999999999999997</v>
      </c>
      <c r="X695" s="10">
        <v>14.95</v>
      </c>
      <c r="Y695" s="14">
        <f>IF(AND(Table1[[#This Row],[Quantity]]&gt;20,Table1[[#This Row],[Quantity]]&lt;=50),3%,IF(AND(Table1[[#This Row],[Quantity]]&gt;50,Table1[[#This Row],[Quantity]]&lt;=100),5%,IF(Table1[[#This Row],[Quantity]]&gt;100,7%,0)))</f>
        <v>0.03</v>
      </c>
      <c r="Z695" s="10">
        <f>Table1[[#This Row],[Sales Values]]*(1-Table1[[#This Row],[Discount]])</f>
        <v>1442.7779999999998</v>
      </c>
      <c r="AA695" s="10">
        <f>Table1[[#This Row],[Sales Values]]+(Table1[[#This Row],[Sales Values]]*1.05%)</f>
        <v>1503.0176999999999</v>
      </c>
      <c r="AB695" s="10">
        <f>Table1[[#This Row],[Sales Values]]*1.05</f>
        <v>1561.77</v>
      </c>
      <c r="AC695" s="10" t="str">
        <f t="shared" si="54"/>
        <v>Hyperwotsit</v>
      </c>
      <c r="AD695" t="s">
        <v>20</v>
      </c>
    </row>
    <row r="696" spans="1:30" x14ac:dyDescent="0.3">
      <c r="A696">
        <v>2464</v>
      </c>
      <c r="B696" t="s">
        <v>6438</v>
      </c>
      <c r="C696" t="s">
        <v>6439</v>
      </c>
      <c r="D696" t="s">
        <v>15</v>
      </c>
      <c r="E696" t="s">
        <v>16</v>
      </c>
      <c r="F696">
        <v>90</v>
      </c>
      <c r="G696" t="s">
        <v>6440</v>
      </c>
      <c r="H696" t="s">
        <v>3169</v>
      </c>
      <c r="I696" t="s">
        <v>110</v>
      </c>
      <c r="J696" s="8">
        <v>44504</v>
      </c>
      <c r="K696" s="6" t="str">
        <f t="shared" si="50"/>
        <v>2021</v>
      </c>
      <c r="L696" s="6" t="str">
        <f t="shared" si="51"/>
        <v>Nov</v>
      </c>
      <c r="M696">
        <v>95</v>
      </c>
      <c r="N696" s="10">
        <f t="shared" si="52"/>
        <v>1.89</v>
      </c>
      <c r="O696">
        <f t="shared" si="53"/>
        <v>18</v>
      </c>
      <c r="P696">
        <v>0.5</v>
      </c>
      <c r="Q696" s="12">
        <f>Table1[[#This Row],[Quantity]]*Table1[[#This Row],[Case Size]]</f>
        <v>1710</v>
      </c>
      <c r="R696" s="10">
        <f>Table1[[#This Row],[ Sales Volume]]*Table1[[#This Row],[Cost]]</f>
        <v>3231.8999999999996</v>
      </c>
      <c r="S696" s="10">
        <f>Table1[[#This Row],[Sales Values]]-(Table1[[#This Row],[Sales Values]]*0.25)</f>
        <v>2423.9249999999997</v>
      </c>
      <c r="T696" s="10">
        <f>Table1[[#This Row],[Manufacturing Cost]]-Table1[[#This Row],[Delivery Cost]]</f>
        <v>2376.4249999999997</v>
      </c>
      <c r="U696" s="10">
        <f>Table1[[#This Row],[Quantity]]*Table1[[#This Row],[Delivery]]</f>
        <v>47.5</v>
      </c>
      <c r="V696" s="10">
        <f>Table1[[#This Row],[Sales Values]]-Table1[[#This Row],[Manufacturing Cost]]</f>
        <v>807.97499999999991</v>
      </c>
      <c r="W696" s="13">
        <f>Table1[[#This Row],[Profit]]/Table1[[#This Row],[Sales Values]]</f>
        <v>0.25</v>
      </c>
      <c r="X696" s="10">
        <v>14.95</v>
      </c>
      <c r="Y696" s="14">
        <f>IF(AND(Table1[[#This Row],[Quantity]]&gt;20,Table1[[#This Row],[Quantity]]&lt;=50),3%,IF(AND(Table1[[#This Row],[Quantity]]&gt;50,Table1[[#This Row],[Quantity]]&lt;=100),5%,IF(Table1[[#This Row],[Quantity]]&gt;100,7%,0)))</f>
        <v>0.05</v>
      </c>
      <c r="Z696" s="10">
        <f>Table1[[#This Row],[Sales Values]]*(1-Table1[[#This Row],[Discount]])</f>
        <v>3070.3049999999994</v>
      </c>
      <c r="AA696" s="10">
        <f>Table1[[#This Row],[Sales Values]]+(Table1[[#This Row],[Sales Values]]*1.05%)</f>
        <v>3265.8349499999995</v>
      </c>
      <c r="AB696" s="10">
        <f>Table1[[#This Row],[Sales Values]]*1.05</f>
        <v>3393.4949999999999</v>
      </c>
      <c r="AC696" s="10" t="str">
        <f t="shared" si="54"/>
        <v>Gigastuff</v>
      </c>
      <c r="AD696" t="s">
        <v>45</v>
      </c>
    </row>
    <row r="697" spans="1:30" x14ac:dyDescent="0.3">
      <c r="A697">
        <v>2469</v>
      </c>
      <c r="B697" t="s">
        <v>4489</v>
      </c>
      <c r="C697" t="s">
        <v>6449</v>
      </c>
      <c r="D697" t="s">
        <v>28</v>
      </c>
      <c r="E697" t="s">
        <v>29</v>
      </c>
      <c r="F697">
        <v>60</v>
      </c>
      <c r="G697" t="s">
        <v>6450</v>
      </c>
      <c r="H697" t="s">
        <v>3637</v>
      </c>
      <c r="I697" t="s">
        <v>38</v>
      </c>
      <c r="J697" s="8">
        <v>43908</v>
      </c>
      <c r="K697" s="6" t="str">
        <f t="shared" si="50"/>
        <v>2020</v>
      </c>
      <c r="L697" s="6" t="str">
        <f t="shared" si="51"/>
        <v>Mar</v>
      </c>
      <c r="M697">
        <v>19</v>
      </c>
      <c r="N697" s="10">
        <f t="shared" si="52"/>
        <v>3.49</v>
      </c>
      <c r="O697">
        <f t="shared" si="53"/>
        <v>20</v>
      </c>
      <c r="P697">
        <v>0.5</v>
      </c>
      <c r="Q697" s="12">
        <f>Table1[[#This Row],[Quantity]]*Table1[[#This Row],[Case Size]]</f>
        <v>380</v>
      </c>
      <c r="R697" s="10">
        <f>Table1[[#This Row],[ Sales Volume]]*Table1[[#This Row],[Cost]]</f>
        <v>1326.2</v>
      </c>
      <c r="S697" s="10">
        <f>Table1[[#This Row],[Sales Values]]-(Table1[[#This Row],[Sales Values]]*0.25)</f>
        <v>994.65000000000009</v>
      </c>
      <c r="T697" s="10">
        <f>Table1[[#This Row],[Manufacturing Cost]]-Table1[[#This Row],[Delivery Cost]]</f>
        <v>985.15000000000009</v>
      </c>
      <c r="U697" s="10">
        <f>Table1[[#This Row],[Quantity]]*Table1[[#This Row],[Delivery]]</f>
        <v>9.5</v>
      </c>
      <c r="V697" s="10">
        <f>Table1[[#This Row],[Sales Values]]-Table1[[#This Row],[Manufacturing Cost]]</f>
        <v>331.54999999999995</v>
      </c>
      <c r="W697" s="13">
        <f>Table1[[#This Row],[Profit]]/Table1[[#This Row],[Sales Values]]</f>
        <v>0.24999999999999994</v>
      </c>
      <c r="X697" s="10">
        <v>14.95</v>
      </c>
      <c r="Y697" s="14">
        <f>IF(AND(Table1[[#This Row],[Quantity]]&gt;20,Table1[[#This Row],[Quantity]]&lt;=50),3%,IF(AND(Table1[[#This Row],[Quantity]]&gt;50,Table1[[#This Row],[Quantity]]&lt;=100),5%,IF(Table1[[#This Row],[Quantity]]&gt;100,7%,0)))</f>
        <v>0</v>
      </c>
      <c r="Z697" s="10">
        <f>Table1[[#This Row],[Sales Values]]*(1-Table1[[#This Row],[Discount]])</f>
        <v>1326.2</v>
      </c>
      <c r="AA697" s="10">
        <f>Table1[[#This Row],[Sales Values]]+(Table1[[#This Row],[Sales Values]]*1.05%)</f>
        <v>1340.1251</v>
      </c>
      <c r="AB697" s="10">
        <f>Table1[[#This Row],[Sales Values]]*1.05</f>
        <v>1392.5100000000002</v>
      </c>
      <c r="AC697" s="10" t="str">
        <f t="shared" si="54"/>
        <v>Superwossname</v>
      </c>
      <c r="AD697" t="s">
        <v>101</v>
      </c>
    </row>
    <row r="698" spans="1:30" x14ac:dyDescent="0.3">
      <c r="A698">
        <v>2470</v>
      </c>
      <c r="B698" t="s">
        <v>6451</v>
      </c>
      <c r="C698" t="s">
        <v>6452</v>
      </c>
      <c r="D698" t="s">
        <v>15</v>
      </c>
      <c r="E698" t="s">
        <v>16</v>
      </c>
      <c r="F698">
        <v>90</v>
      </c>
      <c r="G698" t="s">
        <v>6453</v>
      </c>
      <c r="H698" t="s">
        <v>1087</v>
      </c>
      <c r="I698" t="s">
        <v>554</v>
      </c>
      <c r="J698" s="8">
        <v>44145</v>
      </c>
      <c r="K698" s="6" t="str">
        <f t="shared" si="50"/>
        <v>2020</v>
      </c>
      <c r="L698" s="6" t="str">
        <f t="shared" si="51"/>
        <v>Nov</v>
      </c>
      <c r="M698">
        <v>5</v>
      </c>
      <c r="N698" s="10">
        <f t="shared" si="52"/>
        <v>2.0099999999999998</v>
      </c>
      <c r="O698">
        <f t="shared" si="53"/>
        <v>20</v>
      </c>
      <c r="P698">
        <v>0.5</v>
      </c>
      <c r="Q698" s="12">
        <f>Table1[[#This Row],[Quantity]]*Table1[[#This Row],[Case Size]]</f>
        <v>100</v>
      </c>
      <c r="R698" s="10">
        <f>Table1[[#This Row],[ Sales Volume]]*Table1[[#This Row],[Cost]]</f>
        <v>200.99999999999997</v>
      </c>
      <c r="S698" s="10">
        <f>Table1[[#This Row],[Sales Values]]-(Table1[[#This Row],[Sales Values]]*0.25)</f>
        <v>150.74999999999997</v>
      </c>
      <c r="T698" s="10">
        <f>Table1[[#This Row],[Manufacturing Cost]]-Table1[[#This Row],[Delivery Cost]]</f>
        <v>148.24999999999997</v>
      </c>
      <c r="U698" s="10">
        <f>Table1[[#This Row],[Quantity]]*Table1[[#This Row],[Delivery]]</f>
        <v>2.5</v>
      </c>
      <c r="V698" s="10">
        <f>Table1[[#This Row],[Sales Values]]-Table1[[#This Row],[Manufacturing Cost]]</f>
        <v>50.25</v>
      </c>
      <c r="W698" s="13">
        <f>Table1[[#This Row],[Profit]]/Table1[[#This Row],[Sales Values]]</f>
        <v>0.25000000000000006</v>
      </c>
      <c r="X698" s="10">
        <v>14.95</v>
      </c>
      <c r="Y698" s="14">
        <f>IF(AND(Table1[[#This Row],[Quantity]]&gt;20,Table1[[#This Row],[Quantity]]&lt;=50),3%,IF(AND(Table1[[#This Row],[Quantity]]&gt;50,Table1[[#This Row],[Quantity]]&lt;=100),5%,IF(Table1[[#This Row],[Quantity]]&gt;100,7%,0)))</f>
        <v>0</v>
      </c>
      <c r="Z698" s="10">
        <f>Table1[[#This Row],[Sales Values]]*(1-Table1[[#This Row],[Discount]])</f>
        <v>200.99999999999997</v>
      </c>
      <c r="AA698" s="10">
        <f>Table1[[#This Row],[Sales Values]]+(Table1[[#This Row],[Sales Values]]*1.05%)</f>
        <v>203.11049999999997</v>
      </c>
      <c r="AB698" s="10">
        <f>Table1[[#This Row],[Sales Values]]*1.05</f>
        <v>211.04999999999998</v>
      </c>
      <c r="AC698" s="10" t="str">
        <f t="shared" si="54"/>
        <v>Hyperwotsit</v>
      </c>
      <c r="AD698" t="s">
        <v>20</v>
      </c>
    </row>
    <row r="699" spans="1:30" x14ac:dyDescent="0.3">
      <c r="A699">
        <v>2477</v>
      </c>
      <c r="B699" t="s">
        <v>695</v>
      </c>
      <c r="C699" t="s">
        <v>2920</v>
      </c>
      <c r="D699" t="s">
        <v>15</v>
      </c>
      <c r="E699" t="s">
        <v>16</v>
      </c>
      <c r="F699">
        <v>30</v>
      </c>
      <c r="G699" t="s">
        <v>6463</v>
      </c>
      <c r="H699" t="s">
        <v>1333</v>
      </c>
      <c r="I699" t="s">
        <v>294</v>
      </c>
      <c r="J699" s="8">
        <v>44558</v>
      </c>
      <c r="K699" s="6" t="str">
        <f t="shared" si="50"/>
        <v>2021</v>
      </c>
      <c r="L699" s="6" t="str">
        <f t="shared" si="51"/>
        <v>Dec</v>
      </c>
      <c r="M699">
        <v>61</v>
      </c>
      <c r="N699" s="10">
        <f t="shared" si="52"/>
        <v>3.49</v>
      </c>
      <c r="O699">
        <f t="shared" si="53"/>
        <v>20</v>
      </c>
      <c r="P699">
        <v>0.5</v>
      </c>
      <c r="Q699" s="12">
        <f>Table1[[#This Row],[Quantity]]*Table1[[#This Row],[Case Size]]</f>
        <v>1220</v>
      </c>
      <c r="R699" s="10">
        <f>Table1[[#This Row],[ Sales Volume]]*Table1[[#This Row],[Cost]]</f>
        <v>4257.8</v>
      </c>
      <c r="S699" s="10">
        <f>Table1[[#This Row],[Sales Values]]-(Table1[[#This Row],[Sales Values]]*0.25)</f>
        <v>3193.3500000000004</v>
      </c>
      <c r="T699" s="10">
        <f>Table1[[#This Row],[Manufacturing Cost]]-Table1[[#This Row],[Delivery Cost]]</f>
        <v>3162.8500000000004</v>
      </c>
      <c r="U699" s="10">
        <f>Table1[[#This Row],[Quantity]]*Table1[[#This Row],[Delivery]]</f>
        <v>30.5</v>
      </c>
      <c r="V699" s="10">
        <f>Table1[[#This Row],[Sales Values]]-Table1[[#This Row],[Manufacturing Cost]]</f>
        <v>1064.4499999999998</v>
      </c>
      <c r="W699" s="13">
        <f>Table1[[#This Row],[Profit]]/Table1[[#This Row],[Sales Values]]</f>
        <v>0.24999999999999994</v>
      </c>
      <c r="X699" s="10">
        <v>14.95</v>
      </c>
      <c r="Y699" s="14">
        <f>IF(AND(Table1[[#This Row],[Quantity]]&gt;20,Table1[[#This Row],[Quantity]]&lt;=50),3%,IF(AND(Table1[[#This Row],[Quantity]]&gt;50,Table1[[#This Row],[Quantity]]&lt;=100),5%,IF(Table1[[#This Row],[Quantity]]&gt;100,7%,0)))</f>
        <v>0.05</v>
      </c>
      <c r="Z699" s="10">
        <f>Table1[[#This Row],[Sales Values]]*(1-Table1[[#This Row],[Discount]])</f>
        <v>4044.91</v>
      </c>
      <c r="AA699" s="10">
        <f>Table1[[#This Row],[Sales Values]]+(Table1[[#This Row],[Sales Values]]*1.05%)</f>
        <v>4302.5069000000003</v>
      </c>
      <c r="AB699" s="10">
        <f>Table1[[#This Row],[Sales Values]]*1.05</f>
        <v>4470.6900000000005</v>
      </c>
      <c r="AC699" s="10" t="str">
        <f t="shared" si="54"/>
        <v>Superwossname</v>
      </c>
      <c r="AD699" t="s">
        <v>101</v>
      </c>
    </row>
    <row r="700" spans="1:30" x14ac:dyDescent="0.3">
      <c r="A700">
        <v>2482</v>
      </c>
      <c r="B700" t="s">
        <v>4602</v>
      </c>
      <c r="C700" t="s">
        <v>2359</v>
      </c>
      <c r="D700" t="s">
        <v>51</v>
      </c>
      <c r="E700" t="s">
        <v>16</v>
      </c>
      <c r="F700">
        <v>30</v>
      </c>
      <c r="G700" t="s">
        <v>6471</v>
      </c>
      <c r="H700" t="s">
        <v>2483</v>
      </c>
      <c r="I700" t="s">
        <v>1199</v>
      </c>
      <c r="J700" s="8">
        <v>44225</v>
      </c>
      <c r="K700" s="6" t="str">
        <f t="shared" si="50"/>
        <v>2021</v>
      </c>
      <c r="L700" s="6" t="str">
        <f t="shared" si="51"/>
        <v>Jan</v>
      </c>
      <c r="M700">
        <v>79</v>
      </c>
      <c r="N700" s="10">
        <f t="shared" si="52"/>
        <v>1.89</v>
      </c>
      <c r="O700">
        <f t="shared" si="53"/>
        <v>18</v>
      </c>
      <c r="P700">
        <v>0.5</v>
      </c>
      <c r="Q700" s="12">
        <f>Table1[[#This Row],[Quantity]]*Table1[[#This Row],[Case Size]]</f>
        <v>1422</v>
      </c>
      <c r="R700" s="10">
        <f>Table1[[#This Row],[ Sales Volume]]*Table1[[#This Row],[Cost]]</f>
        <v>2687.58</v>
      </c>
      <c r="S700" s="10">
        <f>Table1[[#This Row],[Sales Values]]-(Table1[[#This Row],[Sales Values]]*0.25)</f>
        <v>2015.6849999999999</v>
      </c>
      <c r="T700" s="10">
        <f>Table1[[#This Row],[Manufacturing Cost]]-Table1[[#This Row],[Delivery Cost]]</f>
        <v>1976.1849999999999</v>
      </c>
      <c r="U700" s="10">
        <f>Table1[[#This Row],[Quantity]]*Table1[[#This Row],[Delivery]]</f>
        <v>39.5</v>
      </c>
      <c r="V700" s="10">
        <f>Table1[[#This Row],[Sales Values]]-Table1[[#This Row],[Manufacturing Cost]]</f>
        <v>671.89499999999998</v>
      </c>
      <c r="W700" s="13">
        <f>Table1[[#This Row],[Profit]]/Table1[[#This Row],[Sales Values]]</f>
        <v>0.25</v>
      </c>
      <c r="X700" s="10">
        <v>14.95</v>
      </c>
      <c r="Y700" s="14">
        <f>IF(AND(Table1[[#This Row],[Quantity]]&gt;20,Table1[[#This Row],[Quantity]]&lt;=50),3%,IF(AND(Table1[[#This Row],[Quantity]]&gt;50,Table1[[#This Row],[Quantity]]&lt;=100),5%,IF(Table1[[#This Row],[Quantity]]&gt;100,7%,0)))</f>
        <v>0.05</v>
      </c>
      <c r="Z700" s="10">
        <f>Table1[[#This Row],[Sales Values]]*(1-Table1[[#This Row],[Discount]])</f>
        <v>2553.201</v>
      </c>
      <c r="AA700" s="10">
        <f>Table1[[#This Row],[Sales Values]]+(Table1[[#This Row],[Sales Values]]*1.05%)</f>
        <v>2715.7995900000001</v>
      </c>
      <c r="AB700" s="10">
        <f>Table1[[#This Row],[Sales Values]]*1.05</f>
        <v>2821.9589999999998</v>
      </c>
      <c r="AC700" s="10" t="str">
        <f t="shared" si="54"/>
        <v>Gigastuff</v>
      </c>
      <c r="AD700" t="s">
        <v>45</v>
      </c>
    </row>
    <row r="701" spans="1:30" x14ac:dyDescent="0.3">
      <c r="A701">
        <v>2488</v>
      </c>
      <c r="B701" t="s">
        <v>4438</v>
      </c>
      <c r="C701" t="s">
        <v>4356</v>
      </c>
      <c r="D701" t="s">
        <v>28</v>
      </c>
      <c r="E701" t="s">
        <v>29</v>
      </c>
      <c r="F701">
        <v>60</v>
      </c>
      <c r="G701" t="s">
        <v>6482</v>
      </c>
      <c r="H701" t="s">
        <v>1996</v>
      </c>
      <c r="I701" t="s">
        <v>208</v>
      </c>
      <c r="J701" s="8">
        <v>43956</v>
      </c>
      <c r="K701" s="6" t="str">
        <f t="shared" si="50"/>
        <v>2020</v>
      </c>
      <c r="L701" s="6" t="str">
        <f t="shared" si="51"/>
        <v>May</v>
      </c>
      <c r="M701">
        <v>2</v>
      </c>
      <c r="N701" s="10">
        <f t="shared" si="52"/>
        <v>3.49</v>
      </c>
      <c r="O701">
        <f t="shared" si="53"/>
        <v>20</v>
      </c>
      <c r="P701">
        <v>0.5</v>
      </c>
      <c r="Q701" s="12">
        <f>Table1[[#This Row],[Quantity]]*Table1[[#This Row],[Case Size]]</f>
        <v>40</v>
      </c>
      <c r="R701" s="10">
        <f>Table1[[#This Row],[ Sales Volume]]*Table1[[#This Row],[Cost]]</f>
        <v>139.60000000000002</v>
      </c>
      <c r="S701" s="10">
        <f>Table1[[#This Row],[Sales Values]]-(Table1[[#This Row],[Sales Values]]*0.25)</f>
        <v>104.70000000000002</v>
      </c>
      <c r="T701" s="10">
        <f>Table1[[#This Row],[Manufacturing Cost]]-Table1[[#This Row],[Delivery Cost]]</f>
        <v>103.70000000000002</v>
      </c>
      <c r="U701" s="10">
        <f>Table1[[#This Row],[Quantity]]*Table1[[#This Row],[Delivery]]</f>
        <v>1</v>
      </c>
      <c r="V701" s="10">
        <f>Table1[[#This Row],[Sales Values]]-Table1[[#This Row],[Manufacturing Cost]]</f>
        <v>34.900000000000006</v>
      </c>
      <c r="W701" s="13">
        <f>Table1[[#This Row],[Profit]]/Table1[[#This Row],[Sales Values]]</f>
        <v>0.25</v>
      </c>
      <c r="X701" s="10">
        <v>14.95</v>
      </c>
      <c r="Y701" s="14">
        <f>IF(AND(Table1[[#This Row],[Quantity]]&gt;20,Table1[[#This Row],[Quantity]]&lt;=50),3%,IF(AND(Table1[[#This Row],[Quantity]]&gt;50,Table1[[#This Row],[Quantity]]&lt;=100),5%,IF(Table1[[#This Row],[Quantity]]&gt;100,7%,0)))</f>
        <v>0</v>
      </c>
      <c r="Z701" s="10">
        <f>Table1[[#This Row],[Sales Values]]*(1-Table1[[#This Row],[Discount]])</f>
        <v>139.60000000000002</v>
      </c>
      <c r="AA701" s="10">
        <f>Table1[[#This Row],[Sales Values]]+(Table1[[#This Row],[Sales Values]]*1.05%)</f>
        <v>141.06580000000002</v>
      </c>
      <c r="AB701" s="10">
        <f>Table1[[#This Row],[Sales Values]]*1.05</f>
        <v>146.58000000000004</v>
      </c>
      <c r="AC701" s="10" t="str">
        <f t="shared" si="54"/>
        <v>Superwossname</v>
      </c>
      <c r="AD701" t="s">
        <v>101</v>
      </c>
    </row>
    <row r="702" spans="1:30" x14ac:dyDescent="0.3">
      <c r="A702">
        <v>2490</v>
      </c>
      <c r="B702" t="s">
        <v>6484</v>
      </c>
      <c r="C702" t="s">
        <v>3464</v>
      </c>
      <c r="D702" t="s">
        <v>28</v>
      </c>
      <c r="E702" t="s">
        <v>29</v>
      </c>
      <c r="F702">
        <v>30</v>
      </c>
      <c r="G702" t="s">
        <v>6485</v>
      </c>
      <c r="H702" t="s">
        <v>6486</v>
      </c>
      <c r="I702" t="s">
        <v>173</v>
      </c>
      <c r="J702" s="8">
        <v>44111</v>
      </c>
      <c r="K702" s="6" t="str">
        <f t="shared" si="50"/>
        <v>2020</v>
      </c>
      <c r="L702" s="6" t="str">
        <f t="shared" si="51"/>
        <v>Oct</v>
      </c>
      <c r="M702">
        <v>7</v>
      </c>
      <c r="N702" s="10">
        <f t="shared" si="52"/>
        <v>1.89</v>
      </c>
      <c r="O702">
        <f t="shared" si="53"/>
        <v>18</v>
      </c>
      <c r="P702">
        <v>0.5</v>
      </c>
      <c r="Q702" s="12">
        <f>Table1[[#This Row],[Quantity]]*Table1[[#This Row],[Case Size]]</f>
        <v>126</v>
      </c>
      <c r="R702" s="10">
        <f>Table1[[#This Row],[ Sales Volume]]*Table1[[#This Row],[Cost]]</f>
        <v>238.14</v>
      </c>
      <c r="S702" s="10">
        <f>Table1[[#This Row],[Sales Values]]-(Table1[[#This Row],[Sales Values]]*0.25)</f>
        <v>178.60499999999999</v>
      </c>
      <c r="T702" s="10">
        <f>Table1[[#This Row],[Manufacturing Cost]]-Table1[[#This Row],[Delivery Cost]]</f>
        <v>175.10499999999999</v>
      </c>
      <c r="U702" s="10">
        <f>Table1[[#This Row],[Quantity]]*Table1[[#This Row],[Delivery]]</f>
        <v>3.5</v>
      </c>
      <c r="V702" s="10">
        <f>Table1[[#This Row],[Sales Values]]-Table1[[#This Row],[Manufacturing Cost]]</f>
        <v>59.534999999999997</v>
      </c>
      <c r="W702" s="13">
        <f>Table1[[#This Row],[Profit]]/Table1[[#This Row],[Sales Values]]</f>
        <v>0.25</v>
      </c>
      <c r="X702" s="10">
        <v>14.95</v>
      </c>
      <c r="Y702" s="14">
        <f>IF(AND(Table1[[#This Row],[Quantity]]&gt;20,Table1[[#This Row],[Quantity]]&lt;=50),3%,IF(AND(Table1[[#This Row],[Quantity]]&gt;50,Table1[[#This Row],[Quantity]]&lt;=100),5%,IF(Table1[[#This Row],[Quantity]]&gt;100,7%,0)))</f>
        <v>0</v>
      </c>
      <c r="Z702" s="10">
        <f>Table1[[#This Row],[Sales Values]]*(1-Table1[[#This Row],[Discount]])</f>
        <v>238.14</v>
      </c>
      <c r="AA702" s="10">
        <f>Table1[[#This Row],[Sales Values]]+(Table1[[#This Row],[Sales Values]]*1.05%)</f>
        <v>240.64046999999999</v>
      </c>
      <c r="AB702" s="10">
        <f>Table1[[#This Row],[Sales Values]]*1.05</f>
        <v>250.047</v>
      </c>
      <c r="AC702" s="10" t="str">
        <f t="shared" si="54"/>
        <v>Gigastuff</v>
      </c>
      <c r="AD702" t="s">
        <v>45</v>
      </c>
    </row>
    <row r="703" spans="1:30" x14ac:dyDescent="0.3">
      <c r="A703">
        <v>2493</v>
      </c>
      <c r="B703" t="s">
        <v>4727</v>
      </c>
      <c r="C703" t="s">
        <v>4143</v>
      </c>
      <c r="D703" t="s">
        <v>28</v>
      </c>
      <c r="E703" t="s">
        <v>29</v>
      </c>
      <c r="F703">
        <v>90</v>
      </c>
      <c r="G703" t="s">
        <v>6491</v>
      </c>
      <c r="H703" t="s">
        <v>4049</v>
      </c>
      <c r="I703" t="s">
        <v>32</v>
      </c>
      <c r="J703" s="8">
        <v>44262</v>
      </c>
      <c r="K703" s="6" t="str">
        <f t="shared" si="50"/>
        <v>2021</v>
      </c>
      <c r="L703" s="6" t="str">
        <f t="shared" si="51"/>
        <v>Mar</v>
      </c>
      <c r="M703">
        <v>20</v>
      </c>
      <c r="N703" s="10">
        <f t="shared" si="52"/>
        <v>2.0099999999999998</v>
      </c>
      <c r="O703">
        <f t="shared" si="53"/>
        <v>20</v>
      </c>
      <c r="P703">
        <v>0.5</v>
      </c>
      <c r="Q703" s="12">
        <f>Table1[[#This Row],[Quantity]]*Table1[[#This Row],[Case Size]]</f>
        <v>400</v>
      </c>
      <c r="R703" s="10">
        <f>Table1[[#This Row],[ Sales Volume]]*Table1[[#This Row],[Cost]]</f>
        <v>803.99999999999989</v>
      </c>
      <c r="S703" s="10">
        <f>Table1[[#This Row],[Sales Values]]-(Table1[[#This Row],[Sales Values]]*0.25)</f>
        <v>602.99999999999989</v>
      </c>
      <c r="T703" s="10">
        <f>Table1[[#This Row],[Manufacturing Cost]]-Table1[[#This Row],[Delivery Cost]]</f>
        <v>592.99999999999989</v>
      </c>
      <c r="U703" s="10">
        <f>Table1[[#This Row],[Quantity]]*Table1[[#This Row],[Delivery]]</f>
        <v>10</v>
      </c>
      <c r="V703" s="10">
        <f>Table1[[#This Row],[Sales Values]]-Table1[[#This Row],[Manufacturing Cost]]</f>
        <v>201</v>
      </c>
      <c r="W703" s="13">
        <f>Table1[[#This Row],[Profit]]/Table1[[#This Row],[Sales Values]]</f>
        <v>0.25000000000000006</v>
      </c>
      <c r="X703" s="10">
        <v>14.95</v>
      </c>
      <c r="Y703" s="14">
        <f>IF(AND(Table1[[#This Row],[Quantity]]&gt;20,Table1[[#This Row],[Quantity]]&lt;=50),3%,IF(AND(Table1[[#This Row],[Quantity]]&gt;50,Table1[[#This Row],[Quantity]]&lt;=100),5%,IF(Table1[[#This Row],[Quantity]]&gt;100,7%,0)))</f>
        <v>0</v>
      </c>
      <c r="Z703" s="10">
        <f>Table1[[#This Row],[Sales Values]]*(1-Table1[[#This Row],[Discount]])</f>
        <v>803.99999999999989</v>
      </c>
      <c r="AA703" s="10">
        <f>Table1[[#This Row],[Sales Values]]+(Table1[[#This Row],[Sales Values]]*1.05%)</f>
        <v>812.44199999999989</v>
      </c>
      <c r="AB703" s="10">
        <f>Table1[[#This Row],[Sales Values]]*1.05</f>
        <v>844.19999999999993</v>
      </c>
      <c r="AC703" s="10" t="str">
        <f t="shared" si="54"/>
        <v>Hyperwotsit</v>
      </c>
      <c r="AD703" t="s">
        <v>20</v>
      </c>
    </row>
    <row r="704" spans="1:30" x14ac:dyDescent="0.3">
      <c r="A704">
        <v>2494</v>
      </c>
      <c r="B704" t="s">
        <v>6492</v>
      </c>
      <c r="C704" t="s">
        <v>2145</v>
      </c>
      <c r="D704" t="s">
        <v>28</v>
      </c>
      <c r="E704" t="s">
        <v>29</v>
      </c>
      <c r="F704">
        <v>60</v>
      </c>
      <c r="G704" t="s">
        <v>6493</v>
      </c>
      <c r="H704" t="s">
        <v>405</v>
      </c>
      <c r="I704" t="s">
        <v>32</v>
      </c>
      <c r="J704" s="8">
        <v>44445</v>
      </c>
      <c r="K704" s="6" t="str">
        <f t="shared" si="50"/>
        <v>2021</v>
      </c>
      <c r="L704" s="6" t="str">
        <f t="shared" si="51"/>
        <v>Sep</v>
      </c>
      <c r="M704">
        <v>56</v>
      </c>
      <c r="N704" s="10">
        <f t="shared" si="52"/>
        <v>2.0099999999999998</v>
      </c>
      <c r="O704">
        <f t="shared" si="53"/>
        <v>20</v>
      </c>
      <c r="P704">
        <v>0.5</v>
      </c>
      <c r="Q704" s="12">
        <f>Table1[[#This Row],[Quantity]]*Table1[[#This Row],[Case Size]]</f>
        <v>1120</v>
      </c>
      <c r="R704" s="10">
        <f>Table1[[#This Row],[ Sales Volume]]*Table1[[#This Row],[Cost]]</f>
        <v>2251.1999999999998</v>
      </c>
      <c r="S704" s="10">
        <f>Table1[[#This Row],[Sales Values]]-(Table1[[#This Row],[Sales Values]]*0.25)</f>
        <v>1688.3999999999999</v>
      </c>
      <c r="T704" s="10">
        <f>Table1[[#This Row],[Manufacturing Cost]]-Table1[[#This Row],[Delivery Cost]]</f>
        <v>1660.3999999999999</v>
      </c>
      <c r="U704" s="10">
        <f>Table1[[#This Row],[Quantity]]*Table1[[#This Row],[Delivery]]</f>
        <v>28</v>
      </c>
      <c r="V704" s="10">
        <f>Table1[[#This Row],[Sales Values]]-Table1[[#This Row],[Manufacturing Cost]]</f>
        <v>562.79999999999995</v>
      </c>
      <c r="W704" s="13">
        <f>Table1[[#This Row],[Profit]]/Table1[[#This Row],[Sales Values]]</f>
        <v>0.25</v>
      </c>
      <c r="X704" s="10">
        <v>14.95</v>
      </c>
      <c r="Y704" s="14">
        <f>IF(AND(Table1[[#This Row],[Quantity]]&gt;20,Table1[[#This Row],[Quantity]]&lt;=50),3%,IF(AND(Table1[[#This Row],[Quantity]]&gt;50,Table1[[#This Row],[Quantity]]&lt;=100),5%,IF(Table1[[#This Row],[Quantity]]&gt;100,7%,0)))</f>
        <v>0.05</v>
      </c>
      <c r="Z704" s="10">
        <f>Table1[[#This Row],[Sales Values]]*(1-Table1[[#This Row],[Discount]])</f>
        <v>2138.64</v>
      </c>
      <c r="AA704" s="10">
        <f>Table1[[#This Row],[Sales Values]]+(Table1[[#This Row],[Sales Values]]*1.05%)</f>
        <v>2274.8375999999998</v>
      </c>
      <c r="AB704" s="10">
        <f>Table1[[#This Row],[Sales Values]]*1.05</f>
        <v>2363.7599999999998</v>
      </c>
      <c r="AC704" s="10" t="str">
        <f t="shared" si="54"/>
        <v>Hyperwotsit</v>
      </c>
      <c r="AD704" t="s">
        <v>20</v>
      </c>
    </row>
    <row r="705" spans="1:30" x14ac:dyDescent="0.3">
      <c r="A705">
        <v>2499</v>
      </c>
      <c r="B705" t="s">
        <v>2805</v>
      </c>
      <c r="C705" t="s">
        <v>2995</v>
      </c>
      <c r="D705" t="s">
        <v>28</v>
      </c>
      <c r="E705" t="s">
        <v>29</v>
      </c>
      <c r="F705">
        <v>60</v>
      </c>
      <c r="G705" t="s">
        <v>6499</v>
      </c>
      <c r="H705" t="s">
        <v>1422</v>
      </c>
      <c r="I705" t="s">
        <v>575</v>
      </c>
      <c r="J705" s="8">
        <v>44482</v>
      </c>
      <c r="K705" s="6" t="str">
        <f t="shared" si="50"/>
        <v>2021</v>
      </c>
      <c r="L705" s="6" t="str">
        <f t="shared" si="51"/>
        <v>Oct</v>
      </c>
      <c r="M705">
        <v>90</v>
      </c>
      <c r="N705" s="10">
        <f t="shared" si="52"/>
        <v>1.89</v>
      </c>
      <c r="O705">
        <f t="shared" si="53"/>
        <v>18</v>
      </c>
      <c r="P705">
        <v>0.5</v>
      </c>
      <c r="Q705" s="12">
        <f>Table1[[#This Row],[Quantity]]*Table1[[#This Row],[Case Size]]</f>
        <v>1620</v>
      </c>
      <c r="R705" s="10">
        <f>Table1[[#This Row],[ Sales Volume]]*Table1[[#This Row],[Cost]]</f>
        <v>3061.7999999999997</v>
      </c>
      <c r="S705" s="10">
        <f>Table1[[#This Row],[Sales Values]]-(Table1[[#This Row],[Sales Values]]*0.25)</f>
        <v>2296.35</v>
      </c>
      <c r="T705" s="10">
        <f>Table1[[#This Row],[Manufacturing Cost]]-Table1[[#This Row],[Delivery Cost]]</f>
        <v>2251.35</v>
      </c>
      <c r="U705" s="10">
        <f>Table1[[#This Row],[Quantity]]*Table1[[#This Row],[Delivery]]</f>
        <v>45</v>
      </c>
      <c r="V705" s="10">
        <f>Table1[[#This Row],[Sales Values]]-Table1[[#This Row],[Manufacturing Cost]]</f>
        <v>765.44999999999982</v>
      </c>
      <c r="W705" s="13">
        <f>Table1[[#This Row],[Profit]]/Table1[[#This Row],[Sales Values]]</f>
        <v>0.24999999999999997</v>
      </c>
      <c r="X705" s="10">
        <v>14.95</v>
      </c>
      <c r="Y705" s="14">
        <f>IF(AND(Table1[[#This Row],[Quantity]]&gt;20,Table1[[#This Row],[Quantity]]&lt;=50),3%,IF(AND(Table1[[#This Row],[Quantity]]&gt;50,Table1[[#This Row],[Quantity]]&lt;=100),5%,IF(Table1[[#This Row],[Quantity]]&gt;100,7%,0)))</f>
        <v>0.05</v>
      </c>
      <c r="Z705" s="10">
        <f>Table1[[#This Row],[Sales Values]]*(1-Table1[[#This Row],[Discount]])</f>
        <v>2908.7099999999996</v>
      </c>
      <c r="AA705" s="10">
        <f>Table1[[#This Row],[Sales Values]]+(Table1[[#This Row],[Sales Values]]*1.05%)</f>
        <v>3093.9488999999999</v>
      </c>
      <c r="AB705" s="10">
        <f>Table1[[#This Row],[Sales Values]]*1.05</f>
        <v>3214.89</v>
      </c>
      <c r="AC705" s="10" t="str">
        <f t="shared" si="54"/>
        <v>Gigastuff</v>
      </c>
      <c r="AD705" t="s">
        <v>45</v>
      </c>
    </row>
    <row r="706" spans="1:30" x14ac:dyDescent="0.3">
      <c r="A706">
        <v>2500</v>
      </c>
      <c r="B706" t="s">
        <v>6500</v>
      </c>
      <c r="C706" t="s">
        <v>2326</v>
      </c>
      <c r="D706" t="s">
        <v>51</v>
      </c>
      <c r="E706" t="s">
        <v>16</v>
      </c>
      <c r="F706">
        <v>60</v>
      </c>
      <c r="G706" t="s">
        <v>6501</v>
      </c>
      <c r="H706" t="s">
        <v>4111</v>
      </c>
      <c r="I706" t="s">
        <v>95</v>
      </c>
      <c r="J706" s="8">
        <v>44096</v>
      </c>
      <c r="K706" s="6" t="str">
        <f t="shared" ref="K706:K769" si="55">TEXT(J706, "yyyy")</f>
        <v>2020</v>
      </c>
      <c r="L706" s="6" t="str">
        <f t="shared" ref="L706:L769" si="56">TEXT(J706, "mmm")</f>
        <v>Sep</v>
      </c>
      <c r="M706">
        <v>61</v>
      </c>
      <c r="N706" s="10">
        <f t="shared" ref="N706:N769" si="57">VLOOKUP(AD706,Codes,3)</f>
        <v>3.49</v>
      </c>
      <c r="O706">
        <f t="shared" ref="O706:O769" si="58">VLOOKUP(AD706,Codes,4)</f>
        <v>20</v>
      </c>
      <c r="P706">
        <v>0.5</v>
      </c>
      <c r="Q706" s="12">
        <f>Table1[[#This Row],[Quantity]]*Table1[[#This Row],[Case Size]]</f>
        <v>1220</v>
      </c>
      <c r="R706" s="10">
        <f>Table1[[#This Row],[ Sales Volume]]*Table1[[#This Row],[Cost]]</f>
        <v>4257.8</v>
      </c>
      <c r="S706" s="10">
        <f>Table1[[#This Row],[Sales Values]]-(Table1[[#This Row],[Sales Values]]*0.25)</f>
        <v>3193.3500000000004</v>
      </c>
      <c r="T706" s="10">
        <f>Table1[[#This Row],[Manufacturing Cost]]-Table1[[#This Row],[Delivery Cost]]</f>
        <v>3162.8500000000004</v>
      </c>
      <c r="U706" s="10">
        <f>Table1[[#This Row],[Quantity]]*Table1[[#This Row],[Delivery]]</f>
        <v>30.5</v>
      </c>
      <c r="V706" s="10">
        <f>Table1[[#This Row],[Sales Values]]-Table1[[#This Row],[Manufacturing Cost]]</f>
        <v>1064.4499999999998</v>
      </c>
      <c r="W706" s="13">
        <f>Table1[[#This Row],[Profit]]/Table1[[#This Row],[Sales Values]]</f>
        <v>0.24999999999999994</v>
      </c>
      <c r="X706" s="10">
        <v>14.95</v>
      </c>
      <c r="Y706" s="14">
        <f>IF(AND(Table1[[#This Row],[Quantity]]&gt;20,Table1[[#This Row],[Quantity]]&lt;=50),3%,IF(AND(Table1[[#This Row],[Quantity]]&gt;50,Table1[[#This Row],[Quantity]]&lt;=100),5%,IF(Table1[[#This Row],[Quantity]]&gt;100,7%,0)))</f>
        <v>0.05</v>
      </c>
      <c r="Z706" s="10">
        <f>Table1[[#This Row],[Sales Values]]*(1-Table1[[#This Row],[Discount]])</f>
        <v>4044.91</v>
      </c>
      <c r="AA706" s="10">
        <f>Table1[[#This Row],[Sales Values]]+(Table1[[#This Row],[Sales Values]]*1.05%)</f>
        <v>4302.5069000000003</v>
      </c>
      <c r="AB706" s="10">
        <f>Table1[[#This Row],[Sales Values]]*1.05</f>
        <v>4470.6900000000005</v>
      </c>
      <c r="AC706" s="10" t="str">
        <f t="shared" ref="AC706:AC769" si="59">VLOOKUP(AD706,Codes,2)</f>
        <v>Superwossname</v>
      </c>
      <c r="AD706" t="s">
        <v>101</v>
      </c>
    </row>
    <row r="707" spans="1:30" x14ac:dyDescent="0.3">
      <c r="A707">
        <v>2503</v>
      </c>
      <c r="B707" t="s">
        <v>6505</v>
      </c>
      <c r="C707" t="s">
        <v>1132</v>
      </c>
      <c r="D707" t="s">
        <v>51</v>
      </c>
      <c r="E707" t="s">
        <v>16</v>
      </c>
      <c r="F707">
        <v>90</v>
      </c>
      <c r="G707" t="s">
        <v>6506</v>
      </c>
      <c r="H707" t="s">
        <v>6507</v>
      </c>
      <c r="I707" t="s">
        <v>187</v>
      </c>
      <c r="J707" s="8">
        <v>44911</v>
      </c>
      <c r="K707" s="6" t="str">
        <f t="shared" si="55"/>
        <v>2022</v>
      </c>
      <c r="L707" s="6" t="str">
        <f t="shared" si="56"/>
        <v>Dec</v>
      </c>
      <c r="M707">
        <v>86</v>
      </c>
      <c r="N707" s="10">
        <f t="shared" si="57"/>
        <v>1.89</v>
      </c>
      <c r="O707">
        <f t="shared" si="58"/>
        <v>18</v>
      </c>
      <c r="P707">
        <v>0.5</v>
      </c>
      <c r="Q707" s="12">
        <f>Table1[[#This Row],[Quantity]]*Table1[[#This Row],[Case Size]]</f>
        <v>1548</v>
      </c>
      <c r="R707" s="10">
        <f>Table1[[#This Row],[ Sales Volume]]*Table1[[#This Row],[Cost]]</f>
        <v>2925.72</v>
      </c>
      <c r="S707" s="10">
        <f>Table1[[#This Row],[Sales Values]]-(Table1[[#This Row],[Sales Values]]*0.25)</f>
        <v>2194.29</v>
      </c>
      <c r="T707" s="10">
        <f>Table1[[#This Row],[Manufacturing Cost]]-Table1[[#This Row],[Delivery Cost]]</f>
        <v>2151.29</v>
      </c>
      <c r="U707" s="10">
        <f>Table1[[#This Row],[Quantity]]*Table1[[#This Row],[Delivery]]</f>
        <v>43</v>
      </c>
      <c r="V707" s="10">
        <f>Table1[[#This Row],[Sales Values]]-Table1[[#This Row],[Manufacturing Cost]]</f>
        <v>731.42999999999984</v>
      </c>
      <c r="W707" s="13">
        <f>Table1[[#This Row],[Profit]]/Table1[[#This Row],[Sales Values]]</f>
        <v>0.24999999999999997</v>
      </c>
      <c r="X707" s="10">
        <v>14.95</v>
      </c>
      <c r="Y707" s="14">
        <f>IF(AND(Table1[[#This Row],[Quantity]]&gt;20,Table1[[#This Row],[Quantity]]&lt;=50),3%,IF(AND(Table1[[#This Row],[Quantity]]&gt;50,Table1[[#This Row],[Quantity]]&lt;=100),5%,IF(Table1[[#This Row],[Quantity]]&gt;100,7%,0)))</f>
        <v>0.05</v>
      </c>
      <c r="Z707" s="10">
        <f>Table1[[#This Row],[Sales Values]]*(1-Table1[[#This Row],[Discount]])</f>
        <v>2779.4339999999997</v>
      </c>
      <c r="AA707" s="10">
        <f>Table1[[#This Row],[Sales Values]]+(Table1[[#This Row],[Sales Values]]*1.05%)</f>
        <v>2956.4400599999999</v>
      </c>
      <c r="AB707" s="10">
        <f>Table1[[#This Row],[Sales Values]]*1.05</f>
        <v>3072.0059999999999</v>
      </c>
      <c r="AC707" s="10" t="str">
        <f t="shared" si="59"/>
        <v>Gigastuff</v>
      </c>
      <c r="AD707" t="s">
        <v>45</v>
      </c>
    </row>
    <row r="708" spans="1:30" x14ac:dyDescent="0.3">
      <c r="A708">
        <v>2507</v>
      </c>
      <c r="B708" t="s">
        <v>6515</v>
      </c>
      <c r="C708" t="s">
        <v>5797</v>
      </c>
      <c r="D708" t="s">
        <v>51</v>
      </c>
      <c r="E708" t="s">
        <v>16</v>
      </c>
      <c r="F708">
        <v>60</v>
      </c>
      <c r="G708" t="s">
        <v>6514</v>
      </c>
      <c r="H708" t="s">
        <v>6516</v>
      </c>
      <c r="I708" t="s">
        <v>32</v>
      </c>
      <c r="J708" s="8">
        <v>43858</v>
      </c>
      <c r="K708" s="6" t="str">
        <f t="shared" si="55"/>
        <v>2020</v>
      </c>
      <c r="L708" s="6" t="str">
        <f t="shared" si="56"/>
        <v>Jan</v>
      </c>
      <c r="M708">
        <v>9</v>
      </c>
      <c r="N708" s="10">
        <f t="shared" si="57"/>
        <v>3.49</v>
      </c>
      <c r="O708">
        <f t="shared" si="58"/>
        <v>20</v>
      </c>
      <c r="P708">
        <v>0.5</v>
      </c>
      <c r="Q708" s="12">
        <f>Table1[[#This Row],[Quantity]]*Table1[[#This Row],[Case Size]]</f>
        <v>180</v>
      </c>
      <c r="R708" s="10">
        <f>Table1[[#This Row],[ Sales Volume]]*Table1[[#This Row],[Cost]]</f>
        <v>628.20000000000005</v>
      </c>
      <c r="S708" s="10">
        <f>Table1[[#This Row],[Sales Values]]-(Table1[[#This Row],[Sales Values]]*0.25)</f>
        <v>471.15000000000003</v>
      </c>
      <c r="T708" s="10">
        <f>Table1[[#This Row],[Manufacturing Cost]]-Table1[[#This Row],[Delivery Cost]]</f>
        <v>466.65000000000003</v>
      </c>
      <c r="U708" s="10">
        <f>Table1[[#This Row],[Quantity]]*Table1[[#This Row],[Delivery]]</f>
        <v>4.5</v>
      </c>
      <c r="V708" s="10">
        <f>Table1[[#This Row],[Sales Values]]-Table1[[#This Row],[Manufacturing Cost]]</f>
        <v>157.05000000000001</v>
      </c>
      <c r="W708" s="13">
        <f>Table1[[#This Row],[Profit]]/Table1[[#This Row],[Sales Values]]</f>
        <v>0.25</v>
      </c>
      <c r="X708" s="10">
        <v>14.95</v>
      </c>
      <c r="Y708" s="14">
        <f>IF(AND(Table1[[#This Row],[Quantity]]&gt;20,Table1[[#This Row],[Quantity]]&lt;=50),3%,IF(AND(Table1[[#This Row],[Quantity]]&gt;50,Table1[[#This Row],[Quantity]]&lt;=100),5%,IF(Table1[[#This Row],[Quantity]]&gt;100,7%,0)))</f>
        <v>0</v>
      </c>
      <c r="Z708" s="10">
        <f>Table1[[#This Row],[Sales Values]]*(1-Table1[[#This Row],[Discount]])</f>
        <v>628.20000000000005</v>
      </c>
      <c r="AA708" s="10">
        <f>Table1[[#This Row],[Sales Values]]+(Table1[[#This Row],[Sales Values]]*1.05%)</f>
        <v>634.79610000000002</v>
      </c>
      <c r="AB708" s="10">
        <f>Table1[[#This Row],[Sales Values]]*1.05</f>
        <v>659.61000000000013</v>
      </c>
      <c r="AC708" s="10" t="str">
        <f t="shared" si="59"/>
        <v>Superwossname</v>
      </c>
      <c r="AD708" t="s">
        <v>101</v>
      </c>
    </row>
    <row r="709" spans="1:30" x14ac:dyDescent="0.3">
      <c r="A709">
        <v>2509</v>
      </c>
      <c r="B709" t="s">
        <v>6519</v>
      </c>
      <c r="C709" t="s">
        <v>4137</v>
      </c>
      <c r="D709" t="s">
        <v>51</v>
      </c>
      <c r="E709" t="s">
        <v>16</v>
      </c>
      <c r="F709">
        <v>90</v>
      </c>
      <c r="G709" t="s">
        <v>6520</v>
      </c>
      <c r="H709" t="s">
        <v>4180</v>
      </c>
      <c r="I709" t="s">
        <v>187</v>
      </c>
      <c r="J709" s="8">
        <v>44794</v>
      </c>
      <c r="K709" s="6" t="str">
        <f t="shared" si="55"/>
        <v>2022</v>
      </c>
      <c r="L709" s="6" t="str">
        <f t="shared" si="56"/>
        <v>Aug</v>
      </c>
      <c r="M709">
        <v>105</v>
      </c>
      <c r="N709" s="10">
        <f t="shared" si="57"/>
        <v>2.0099999999999998</v>
      </c>
      <c r="O709">
        <f t="shared" si="58"/>
        <v>20</v>
      </c>
      <c r="P709">
        <v>0.5</v>
      </c>
      <c r="Q709" s="11">
        <f>Table1[[#This Row],[Quantity]]*Table1[[#This Row],[Case Size]]</f>
        <v>2100</v>
      </c>
      <c r="R709" s="10">
        <f>Table1[[#This Row],[ Sales Volume]]*Table1[[#This Row],[Cost]]</f>
        <v>4221</v>
      </c>
      <c r="S709" s="10">
        <f>Table1[[#This Row],[Sales Values]]-(Table1[[#This Row],[Sales Values]]*0.25)</f>
        <v>3165.75</v>
      </c>
      <c r="T709" s="10">
        <f>Table1[[#This Row],[Manufacturing Cost]]-Table1[[#This Row],[Delivery Cost]]</f>
        <v>3113.25</v>
      </c>
      <c r="U709" s="10">
        <f>Table1[[#This Row],[Quantity]]*Table1[[#This Row],[Delivery]]</f>
        <v>52.5</v>
      </c>
      <c r="V709" s="10">
        <f>Table1[[#This Row],[Sales Values]]-Table1[[#This Row],[Manufacturing Cost]]</f>
        <v>1055.25</v>
      </c>
      <c r="W709" s="13">
        <f>Table1[[#This Row],[Profit]]/Table1[[#This Row],[Sales Values]]</f>
        <v>0.25</v>
      </c>
      <c r="X709" s="10">
        <v>14.95</v>
      </c>
      <c r="Y709" s="14">
        <f>IF(AND(Table1[[#This Row],[Quantity]]&gt;20,Table1[[#This Row],[Quantity]]&lt;=50),3%,IF(AND(Table1[[#This Row],[Quantity]]&gt;50,Table1[[#This Row],[Quantity]]&lt;=100),5%,IF(Table1[[#This Row],[Quantity]]&gt;100,7%,0)))</f>
        <v>7.0000000000000007E-2</v>
      </c>
      <c r="Z709" s="10">
        <f>Table1[[#This Row],[Sales Values]]*(1-Table1[[#This Row],[Discount]])</f>
        <v>3925.5299999999997</v>
      </c>
      <c r="AA709" s="10">
        <f>Table1[[#This Row],[Sales Values]]+(Table1[[#This Row],[Sales Values]]*1.05%)</f>
        <v>4265.3204999999998</v>
      </c>
      <c r="AB709" s="10">
        <f>Table1[[#This Row],[Sales Values]]*1.05</f>
        <v>4432.05</v>
      </c>
      <c r="AC709" s="10" t="str">
        <f t="shared" si="59"/>
        <v>Hyperwotsit</v>
      </c>
      <c r="AD709" t="s">
        <v>20</v>
      </c>
    </row>
    <row r="710" spans="1:30" x14ac:dyDescent="0.3">
      <c r="A710">
        <v>2511</v>
      </c>
      <c r="B710" t="s">
        <v>6522</v>
      </c>
      <c r="C710" t="s">
        <v>6523</v>
      </c>
      <c r="D710" t="s">
        <v>28</v>
      </c>
      <c r="E710" t="s">
        <v>29</v>
      </c>
      <c r="F710">
        <v>30</v>
      </c>
      <c r="G710" t="s">
        <v>6524</v>
      </c>
      <c r="H710" t="s">
        <v>3234</v>
      </c>
      <c r="I710" t="s">
        <v>25</v>
      </c>
      <c r="J710" s="8">
        <v>44045</v>
      </c>
      <c r="K710" s="6" t="str">
        <f t="shared" si="55"/>
        <v>2020</v>
      </c>
      <c r="L710" s="6" t="str">
        <f t="shared" si="56"/>
        <v>Aug</v>
      </c>
      <c r="M710">
        <v>81</v>
      </c>
      <c r="N710" s="10">
        <f t="shared" si="57"/>
        <v>3.49</v>
      </c>
      <c r="O710">
        <f t="shared" si="58"/>
        <v>20</v>
      </c>
      <c r="P710">
        <v>0.5</v>
      </c>
      <c r="Q710" s="12">
        <f>Table1[[#This Row],[Quantity]]*Table1[[#This Row],[Case Size]]</f>
        <v>1620</v>
      </c>
      <c r="R710" s="10">
        <f>Table1[[#This Row],[ Sales Volume]]*Table1[[#This Row],[Cost]]</f>
        <v>5653.8</v>
      </c>
      <c r="S710" s="10">
        <f>Table1[[#This Row],[Sales Values]]-(Table1[[#This Row],[Sales Values]]*0.25)</f>
        <v>4240.3500000000004</v>
      </c>
      <c r="T710" s="10">
        <f>Table1[[#This Row],[Manufacturing Cost]]-Table1[[#This Row],[Delivery Cost]]</f>
        <v>4199.8500000000004</v>
      </c>
      <c r="U710" s="10">
        <f>Table1[[#This Row],[Quantity]]*Table1[[#This Row],[Delivery]]</f>
        <v>40.5</v>
      </c>
      <c r="V710" s="10">
        <f>Table1[[#This Row],[Sales Values]]-Table1[[#This Row],[Manufacturing Cost]]</f>
        <v>1413.4499999999998</v>
      </c>
      <c r="W710" s="13">
        <f>Table1[[#This Row],[Profit]]/Table1[[#This Row],[Sales Values]]</f>
        <v>0.24999999999999997</v>
      </c>
      <c r="X710" s="10">
        <v>14.95</v>
      </c>
      <c r="Y710" s="14">
        <f>IF(AND(Table1[[#This Row],[Quantity]]&gt;20,Table1[[#This Row],[Quantity]]&lt;=50),3%,IF(AND(Table1[[#This Row],[Quantity]]&gt;50,Table1[[#This Row],[Quantity]]&lt;=100),5%,IF(Table1[[#This Row],[Quantity]]&gt;100,7%,0)))</f>
        <v>0.05</v>
      </c>
      <c r="Z710" s="10">
        <f>Table1[[#This Row],[Sales Values]]*(1-Table1[[#This Row],[Discount]])</f>
        <v>5371.11</v>
      </c>
      <c r="AA710" s="10">
        <f>Table1[[#This Row],[Sales Values]]+(Table1[[#This Row],[Sales Values]]*1.05%)</f>
        <v>5713.1648999999998</v>
      </c>
      <c r="AB710" s="10">
        <f>Table1[[#This Row],[Sales Values]]*1.05</f>
        <v>5936.4900000000007</v>
      </c>
      <c r="AC710" s="10" t="str">
        <f t="shared" si="59"/>
        <v>Superwossname</v>
      </c>
      <c r="AD710" t="s">
        <v>101</v>
      </c>
    </row>
    <row r="711" spans="1:30" x14ac:dyDescent="0.3">
      <c r="A711">
        <v>2512</v>
      </c>
      <c r="B711" t="s">
        <v>1116</v>
      </c>
      <c r="C711" t="s">
        <v>1137</v>
      </c>
      <c r="D711" t="s">
        <v>28</v>
      </c>
      <c r="E711" t="s">
        <v>29</v>
      </c>
      <c r="F711">
        <v>90</v>
      </c>
      <c r="G711" t="s">
        <v>6525</v>
      </c>
      <c r="H711" t="s">
        <v>2021</v>
      </c>
      <c r="I711" t="s">
        <v>2022</v>
      </c>
      <c r="J711" s="8">
        <v>44168</v>
      </c>
      <c r="K711" s="6" t="str">
        <f t="shared" si="55"/>
        <v>2020</v>
      </c>
      <c r="L711" s="6" t="str">
        <f t="shared" si="56"/>
        <v>Dec</v>
      </c>
      <c r="M711">
        <v>81</v>
      </c>
      <c r="N711" s="10">
        <f t="shared" si="57"/>
        <v>3.49</v>
      </c>
      <c r="O711">
        <f t="shared" si="58"/>
        <v>20</v>
      </c>
      <c r="P711">
        <v>0.5</v>
      </c>
      <c r="Q711" s="12">
        <f>Table1[[#This Row],[Quantity]]*Table1[[#This Row],[Case Size]]</f>
        <v>1620</v>
      </c>
      <c r="R711" s="10">
        <f>Table1[[#This Row],[ Sales Volume]]*Table1[[#This Row],[Cost]]</f>
        <v>5653.8</v>
      </c>
      <c r="S711" s="10">
        <f>Table1[[#This Row],[Sales Values]]-(Table1[[#This Row],[Sales Values]]*0.25)</f>
        <v>4240.3500000000004</v>
      </c>
      <c r="T711" s="10">
        <f>Table1[[#This Row],[Manufacturing Cost]]-Table1[[#This Row],[Delivery Cost]]</f>
        <v>4199.8500000000004</v>
      </c>
      <c r="U711" s="10">
        <f>Table1[[#This Row],[Quantity]]*Table1[[#This Row],[Delivery]]</f>
        <v>40.5</v>
      </c>
      <c r="V711" s="10">
        <f>Table1[[#This Row],[Sales Values]]-Table1[[#This Row],[Manufacturing Cost]]</f>
        <v>1413.4499999999998</v>
      </c>
      <c r="W711" s="13">
        <f>Table1[[#This Row],[Profit]]/Table1[[#This Row],[Sales Values]]</f>
        <v>0.24999999999999997</v>
      </c>
      <c r="X711" s="10">
        <v>14.95</v>
      </c>
      <c r="Y711" s="14">
        <f>IF(AND(Table1[[#This Row],[Quantity]]&gt;20,Table1[[#This Row],[Quantity]]&lt;=50),3%,IF(AND(Table1[[#This Row],[Quantity]]&gt;50,Table1[[#This Row],[Quantity]]&lt;=100),5%,IF(Table1[[#This Row],[Quantity]]&gt;100,7%,0)))</f>
        <v>0.05</v>
      </c>
      <c r="Z711" s="10">
        <f>Table1[[#This Row],[Sales Values]]*(1-Table1[[#This Row],[Discount]])</f>
        <v>5371.11</v>
      </c>
      <c r="AA711" s="10">
        <f>Table1[[#This Row],[Sales Values]]+(Table1[[#This Row],[Sales Values]]*1.05%)</f>
        <v>5713.1648999999998</v>
      </c>
      <c r="AB711" s="10">
        <f>Table1[[#This Row],[Sales Values]]*1.05</f>
        <v>5936.4900000000007</v>
      </c>
      <c r="AC711" s="10" t="str">
        <f t="shared" si="59"/>
        <v>Superwossname</v>
      </c>
      <c r="AD711" t="s">
        <v>101</v>
      </c>
    </row>
    <row r="712" spans="1:30" x14ac:dyDescent="0.3">
      <c r="A712">
        <v>2513</v>
      </c>
      <c r="B712" t="s">
        <v>6526</v>
      </c>
      <c r="C712" t="s">
        <v>6527</v>
      </c>
      <c r="D712" t="s">
        <v>51</v>
      </c>
      <c r="E712" t="s">
        <v>16</v>
      </c>
      <c r="F712">
        <v>60</v>
      </c>
      <c r="G712" t="s">
        <v>6525</v>
      </c>
      <c r="H712" t="s">
        <v>6516</v>
      </c>
      <c r="I712" t="s">
        <v>32</v>
      </c>
      <c r="J712" s="8">
        <v>44807</v>
      </c>
      <c r="K712" s="6" t="str">
        <f t="shared" si="55"/>
        <v>2022</v>
      </c>
      <c r="L712" s="6" t="str">
        <f t="shared" si="56"/>
        <v>Sep</v>
      </c>
      <c r="M712">
        <v>29</v>
      </c>
      <c r="N712" s="10">
        <f t="shared" si="57"/>
        <v>3.49</v>
      </c>
      <c r="O712">
        <f t="shared" si="58"/>
        <v>20</v>
      </c>
      <c r="P712">
        <v>0.5</v>
      </c>
      <c r="Q712" s="12">
        <f>Table1[[#This Row],[Quantity]]*Table1[[#This Row],[Case Size]]</f>
        <v>580</v>
      </c>
      <c r="R712" s="10">
        <f>Table1[[#This Row],[ Sales Volume]]*Table1[[#This Row],[Cost]]</f>
        <v>2024.2</v>
      </c>
      <c r="S712" s="10">
        <f>Table1[[#This Row],[Sales Values]]-(Table1[[#This Row],[Sales Values]]*0.25)</f>
        <v>1518.15</v>
      </c>
      <c r="T712" s="10">
        <f>Table1[[#This Row],[Manufacturing Cost]]-Table1[[#This Row],[Delivery Cost]]</f>
        <v>1503.65</v>
      </c>
      <c r="U712" s="10">
        <f>Table1[[#This Row],[Quantity]]*Table1[[#This Row],[Delivery]]</f>
        <v>14.5</v>
      </c>
      <c r="V712" s="10">
        <f>Table1[[#This Row],[Sales Values]]-Table1[[#This Row],[Manufacturing Cost]]</f>
        <v>506.04999999999995</v>
      </c>
      <c r="W712" s="13">
        <f>Table1[[#This Row],[Profit]]/Table1[[#This Row],[Sales Values]]</f>
        <v>0.24999999999999997</v>
      </c>
      <c r="X712" s="10">
        <v>14.95</v>
      </c>
      <c r="Y712" s="14">
        <f>IF(AND(Table1[[#This Row],[Quantity]]&gt;20,Table1[[#This Row],[Quantity]]&lt;=50),3%,IF(AND(Table1[[#This Row],[Quantity]]&gt;50,Table1[[#This Row],[Quantity]]&lt;=100),5%,IF(Table1[[#This Row],[Quantity]]&gt;100,7%,0)))</f>
        <v>0.03</v>
      </c>
      <c r="Z712" s="10">
        <f>Table1[[#This Row],[Sales Values]]*(1-Table1[[#This Row],[Discount]])</f>
        <v>1963.4739999999999</v>
      </c>
      <c r="AA712" s="10">
        <f>Table1[[#This Row],[Sales Values]]+(Table1[[#This Row],[Sales Values]]*1.05%)</f>
        <v>2045.4541000000002</v>
      </c>
      <c r="AB712" s="10">
        <f>Table1[[#This Row],[Sales Values]]*1.05</f>
        <v>2125.4100000000003</v>
      </c>
      <c r="AC712" s="10" t="str">
        <f t="shared" si="59"/>
        <v>Superwossname</v>
      </c>
      <c r="AD712" t="s">
        <v>101</v>
      </c>
    </row>
    <row r="713" spans="1:30" x14ac:dyDescent="0.3">
      <c r="A713">
        <v>2516</v>
      </c>
      <c r="B713" t="s">
        <v>820</v>
      </c>
      <c r="C713" t="s">
        <v>5541</v>
      </c>
      <c r="D713" t="s">
        <v>28</v>
      </c>
      <c r="E713" t="s">
        <v>29</v>
      </c>
      <c r="F713">
        <v>90</v>
      </c>
      <c r="G713" t="s">
        <v>6531</v>
      </c>
      <c r="H713" t="s">
        <v>6036</v>
      </c>
      <c r="I713" t="s">
        <v>32</v>
      </c>
      <c r="J713" s="8">
        <v>44558</v>
      </c>
      <c r="K713" s="6" t="str">
        <f t="shared" si="55"/>
        <v>2021</v>
      </c>
      <c r="L713" s="6" t="str">
        <f t="shared" si="56"/>
        <v>Dec</v>
      </c>
      <c r="M713">
        <v>5</v>
      </c>
      <c r="N713" s="10">
        <f t="shared" si="57"/>
        <v>1.89</v>
      </c>
      <c r="O713">
        <f t="shared" si="58"/>
        <v>18</v>
      </c>
      <c r="P713">
        <v>0.5</v>
      </c>
      <c r="Q713" s="12">
        <f>Table1[[#This Row],[Quantity]]*Table1[[#This Row],[Case Size]]</f>
        <v>90</v>
      </c>
      <c r="R713" s="10">
        <f>Table1[[#This Row],[ Sales Volume]]*Table1[[#This Row],[Cost]]</f>
        <v>170.1</v>
      </c>
      <c r="S713" s="10">
        <f>Table1[[#This Row],[Sales Values]]-(Table1[[#This Row],[Sales Values]]*0.25)</f>
        <v>127.57499999999999</v>
      </c>
      <c r="T713" s="10">
        <f>Table1[[#This Row],[Manufacturing Cost]]-Table1[[#This Row],[Delivery Cost]]</f>
        <v>125.07499999999999</v>
      </c>
      <c r="U713" s="10">
        <f>Table1[[#This Row],[Quantity]]*Table1[[#This Row],[Delivery]]</f>
        <v>2.5</v>
      </c>
      <c r="V713" s="10">
        <f>Table1[[#This Row],[Sales Values]]-Table1[[#This Row],[Manufacturing Cost]]</f>
        <v>42.525000000000006</v>
      </c>
      <c r="W713" s="13">
        <f>Table1[[#This Row],[Profit]]/Table1[[#This Row],[Sales Values]]</f>
        <v>0.25000000000000006</v>
      </c>
      <c r="X713" s="10">
        <v>14.95</v>
      </c>
      <c r="Y713" s="14">
        <f>IF(AND(Table1[[#This Row],[Quantity]]&gt;20,Table1[[#This Row],[Quantity]]&lt;=50),3%,IF(AND(Table1[[#This Row],[Quantity]]&gt;50,Table1[[#This Row],[Quantity]]&lt;=100),5%,IF(Table1[[#This Row],[Quantity]]&gt;100,7%,0)))</f>
        <v>0</v>
      </c>
      <c r="Z713" s="10">
        <f>Table1[[#This Row],[Sales Values]]*(1-Table1[[#This Row],[Discount]])</f>
        <v>170.1</v>
      </c>
      <c r="AA713" s="10">
        <f>Table1[[#This Row],[Sales Values]]+(Table1[[#This Row],[Sales Values]]*1.05%)</f>
        <v>171.88604999999998</v>
      </c>
      <c r="AB713" s="10">
        <f>Table1[[#This Row],[Sales Values]]*1.05</f>
        <v>178.60499999999999</v>
      </c>
      <c r="AC713" s="10" t="str">
        <f t="shared" si="59"/>
        <v>Gigastuff</v>
      </c>
      <c r="AD713" t="s">
        <v>45</v>
      </c>
    </row>
    <row r="714" spans="1:30" x14ac:dyDescent="0.3">
      <c r="A714">
        <v>2518</v>
      </c>
      <c r="B714" t="s">
        <v>2647</v>
      </c>
      <c r="C714" t="s">
        <v>6534</v>
      </c>
      <c r="D714" t="s">
        <v>28</v>
      </c>
      <c r="E714" t="s">
        <v>29</v>
      </c>
      <c r="F714">
        <v>90</v>
      </c>
      <c r="G714" t="s">
        <v>6535</v>
      </c>
      <c r="H714" t="s">
        <v>5667</v>
      </c>
      <c r="I714" t="s">
        <v>32</v>
      </c>
      <c r="J714" s="8">
        <v>44407</v>
      </c>
      <c r="K714" s="6" t="str">
        <f t="shared" si="55"/>
        <v>2021</v>
      </c>
      <c r="L714" s="6" t="str">
        <f t="shared" si="56"/>
        <v>Jul</v>
      </c>
      <c r="M714">
        <v>70</v>
      </c>
      <c r="N714" s="10">
        <f t="shared" si="57"/>
        <v>1.89</v>
      </c>
      <c r="O714">
        <f t="shared" si="58"/>
        <v>18</v>
      </c>
      <c r="P714">
        <v>0.5</v>
      </c>
      <c r="Q714" s="12">
        <f>Table1[[#This Row],[Quantity]]*Table1[[#This Row],[Case Size]]</f>
        <v>1260</v>
      </c>
      <c r="R714" s="10">
        <f>Table1[[#This Row],[ Sales Volume]]*Table1[[#This Row],[Cost]]</f>
        <v>2381.4</v>
      </c>
      <c r="S714" s="10">
        <f>Table1[[#This Row],[Sales Values]]-(Table1[[#This Row],[Sales Values]]*0.25)</f>
        <v>1786.0500000000002</v>
      </c>
      <c r="T714" s="10">
        <f>Table1[[#This Row],[Manufacturing Cost]]-Table1[[#This Row],[Delivery Cost]]</f>
        <v>1751.0500000000002</v>
      </c>
      <c r="U714" s="10">
        <f>Table1[[#This Row],[Quantity]]*Table1[[#This Row],[Delivery]]</f>
        <v>35</v>
      </c>
      <c r="V714" s="10">
        <f>Table1[[#This Row],[Sales Values]]-Table1[[#This Row],[Manufacturing Cost]]</f>
        <v>595.34999999999991</v>
      </c>
      <c r="W714" s="13">
        <f>Table1[[#This Row],[Profit]]/Table1[[#This Row],[Sales Values]]</f>
        <v>0.24999999999999994</v>
      </c>
      <c r="X714" s="10">
        <v>14.95</v>
      </c>
      <c r="Y714" s="14">
        <f>IF(AND(Table1[[#This Row],[Quantity]]&gt;20,Table1[[#This Row],[Quantity]]&lt;=50),3%,IF(AND(Table1[[#This Row],[Quantity]]&gt;50,Table1[[#This Row],[Quantity]]&lt;=100),5%,IF(Table1[[#This Row],[Quantity]]&gt;100,7%,0)))</f>
        <v>0.05</v>
      </c>
      <c r="Z714" s="10">
        <f>Table1[[#This Row],[Sales Values]]*(1-Table1[[#This Row],[Discount]])</f>
        <v>2262.33</v>
      </c>
      <c r="AA714" s="10">
        <f>Table1[[#This Row],[Sales Values]]+(Table1[[#This Row],[Sales Values]]*1.05%)</f>
        <v>2406.4047</v>
      </c>
      <c r="AB714" s="10">
        <f>Table1[[#This Row],[Sales Values]]*1.05</f>
        <v>2500.4700000000003</v>
      </c>
      <c r="AC714" s="10" t="str">
        <f t="shared" si="59"/>
        <v>Gigastuff</v>
      </c>
      <c r="AD714" t="s">
        <v>45</v>
      </c>
    </row>
    <row r="715" spans="1:30" x14ac:dyDescent="0.3">
      <c r="A715">
        <v>2519</v>
      </c>
      <c r="B715" t="s">
        <v>5702</v>
      </c>
      <c r="C715" t="s">
        <v>3522</v>
      </c>
      <c r="D715" t="s">
        <v>28</v>
      </c>
      <c r="E715" t="s">
        <v>29</v>
      </c>
      <c r="F715">
        <v>90</v>
      </c>
      <c r="G715" t="s">
        <v>6536</v>
      </c>
      <c r="H715" t="s">
        <v>2334</v>
      </c>
      <c r="I715" t="s">
        <v>32</v>
      </c>
      <c r="J715" s="8">
        <v>44837</v>
      </c>
      <c r="K715" s="6" t="str">
        <f t="shared" si="55"/>
        <v>2022</v>
      </c>
      <c r="L715" s="6" t="str">
        <f t="shared" si="56"/>
        <v>Oct</v>
      </c>
      <c r="M715">
        <v>37</v>
      </c>
      <c r="N715" s="10">
        <f t="shared" si="57"/>
        <v>1.89</v>
      </c>
      <c r="O715">
        <f t="shared" si="58"/>
        <v>18</v>
      </c>
      <c r="P715">
        <v>0.5</v>
      </c>
      <c r="Q715" s="12">
        <f>Table1[[#This Row],[Quantity]]*Table1[[#This Row],[Case Size]]</f>
        <v>666</v>
      </c>
      <c r="R715" s="10">
        <f>Table1[[#This Row],[ Sales Volume]]*Table1[[#This Row],[Cost]]</f>
        <v>1258.74</v>
      </c>
      <c r="S715" s="10">
        <f>Table1[[#This Row],[Sales Values]]-(Table1[[#This Row],[Sales Values]]*0.25)</f>
        <v>944.05500000000006</v>
      </c>
      <c r="T715" s="10">
        <f>Table1[[#This Row],[Manufacturing Cost]]-Table1[[#This Row],[Delivery Cost]]</f>
        <v>925.55500000000006</v>
      </c>
      <c r="U715" s="10">
        <f>Table1[[#This Row],[Quantity]]*Table1[[#This Row],[Delivery]]</f>
        <v>18.5</v>
      </c>
      <c r="V715" s="10">
        <f>Table1[[#This Row],[Sales Values]]-Table1[[#This Row],[Manufacturing Cost]]</f>
        <v>314.68499999999995</v>
      </c>
      <c r="W715" s="13">
        <f>Table1[[#This Row],[Profit]]/Table1[[#This Row],[Sales Values]]</f>
        <v>0.24999999999999994</v>
      </c>
      <c r="X715" s="10">
        <v>14.95</v>
      </c>
      <c r="Y715" s="14">
        <f>IF(AND(Table1[[#This Row],[Quantity]]&gt;20,Table1[[#This Row],[Quantity]]&lt;=50),3%,IF(AND(Table1[[#This Row],[Quantity]]&gt;50,Table1[[#This Row],[Quantity]]&lt;=100),5%,IF(Table1[[#This Row],[Quantity]]&gt;100,7%,0)))</f>
        <v>0.03</v>
      </c>
      <c r="Z715" s="10">
        <f>Table1[[#This Row],[Sales Values]]*(1-Table1[[#This Row],[Discount]])</f>
        <v>1220.9777999999999</v>
      </c>
      <c r="AA715" s="10">
        <f>Table1[[#This Row],[Sales Values]]+(Table1[[#This Row],[Sales Values]]*1.05%)</f>
        <v>1271.95677</v>
      </c>
      <c r="AB715" s="10">
        <f>Table1[[#This Row],[Sales Values]]*1.05</f>
        <v>1321.6770000000001</v>
      </c>
      <c r="AC715" s="10" t="str">
        <f t="shared" si="59"/>
        <v>Gigastuff</v>
      </c>
      <c r="AD715" t="s">
        <v>45</v>
      </c>
    </row>
    <row r="716" spans="1:30" x14ac:dyDescent="0.3">
      <c r="A716">
        <v>2522</v>
      </c>
      <c r="B716" t="s">
        <v>588</v>
      </c>
      <c r="C716" t="s">
        <v>1546</v>
      </c>
      <c r="D716" t="s">
        <v>51</v>
      </c>
      <c r="E716" t="s">
        <v>16</v>
      </c>
      <c r="F716">
        <v>90</v>
      </c>
      <c r="G716" t="s">
        <v>6543</v>
      </c>
      <c r="H716" t="s">
        <v>3224</v>
      </c>
      <c r="I716" t="s">
        <v>2022</v>
      </c>
      <c r="J716" s="8">
        <v>44806</v>
      </c>
      <c r="K716" s="6" t="str">
        <f t="shared" si="55"/>
        <v>2022</v>
      </c>
      <c r="L716" s="6" t="str">
        <f t="shared" si="56"/>
        <v>Sep</v>
      </c>
      <c r="M716">
        <v>18</v>
      </c>
      <c r="N716" s="10">
        <f t="shared" si="57"/>
        <v>1.89</v>
      </c>
      <c r="O716">
        <f t="shared" si="58"/>
        <v>18</v>
      </c>
      <c r="P716">
        <v>0.5</v>
      </c>
      <c r="Q716" s="12">
        <f>Table1[[#This Row],[Quantity]]*Table1[[#This Row],[Case Size]]</f>
        <v>324</v>
      </c>
      <c r="R716" s="10">
        <f>Table1[[#This Row],[ Sales Volume]]*Table1[[#This Row],[Cost]]</f>
        <v>612.36</v>
      </c>
      <c r="S716" s="10">
        <f>Table1[[#This Row],[Sales Values]]-(Table1[[#This Row],[Sales Values]]*0.25)</f>
        <v>459.27</v>
      </c>
      <c r="T716" s="10">
        <f>Table1[[#This Row],[Manufacturing Cost]]-Table1[[#This Row],[Delivery Cost]]</f>
        <v>450.27</v>
      </c>
      <c r="U716" s="10">
        <f>Table1[[#This Row],[Quantity]]*Table1[[#This Row],[Delivery]]</f>
        <v>9</v>
      </c>
      <c r="V716" s="10">
        <f>Table1[[#This Row],[Sales Values]]-Table1[[#This Row],[Manufacturing Cost]]</f>
        <v>153.09000000000003</v>
      </c>
      <c r="W716" s="13">
        <f>Table1[[#This Row],[Profit]]/Table1[[#This Row],[Sales Values]]</f>
        <v>0.25000000000000006</v>
      </c>
      <c r="X716" s="10">
        <v>14.95</v>
      </c>
      <c r="Y716" s="14">
        <f>IF(AND(Table1[[#This Row],[Quantity]]&gt;20,Table1[[#This Row],[Quantity]]&lt;=50),3%,IF(AND(Table1[[#This Row],[Quantity]]&gt;50,Table1[[#This Row],[Quantity]]&lt;=100),5%,IF(Table1[[#This Row],[Quantity]]&gt;100,7%,0)))</f>
        <v>0</v>
      </c>
      <c r="Z716" s="10">
        <f>Table1[[#This Row],[Sales Values]]*(1-Table1[[#This Row],[Discount]])</f>
        <v>612.36</v>
      </c>
      <c r="AA716" s="10">
        <f>Table1[[#This Row],[Sales Values]]+(Table1[[#This Row],[Sales Values]]*1.05%)</f>
        <v>618.78978000000006</v>
      </c>
      <c r="AB716" s="10">
        <f>Table1[[#This Row],[Sales Values]]*1.05</f>
        <v>642.97800000000007</v>
      </c>
      <c r="AC716" s="10" t="str">
        <f t="shared" si="59"/>
        <v>Gigastuff</v>
      </c>
      <c r="AD716" t="s">
        <v>45</v>
      </c>
    </row>
    <row r="717" spans="1:30" x14ac:dyDescent="0.3">
      <c r="A717">
        <v>2523</v>
      </c>
      <c r="B717" t="s">
        <v>323</v>
      </c>
      <c r="C717" t="s">
        <v>1488</v>
      </c>
      <c r="D717" t="s">
        <v>28</v>
      </c>
      <c r="E717" t="s">
        <v>29</v>
      </c>
      <c r="F717">
        <v>60</v>
      </c>
      <c r="G717" t="s">
        <v>6543</v>
      </c>
      <c r="H717" t="s">
        <v>6544</v>
      </c>
      <c r="I717" t="s">
        <v>32</v>
      </c>
      <c r="J717" s="8">
        <v>44043</v>
      </c>
      <c r="K717" s="6" t="str">
        <f t="shared" si="55"/>
        <v>2020</v>
      </c>
      <c r="L717" s="6" t="str">
        <f t="shared" si="56"/>
        <v>Jul</v>
      </c>
      <c r="M717">
        <v>58</v>
      </c>
      <c r="N717" s="10">
        <f t="shared" si="57"/>
        <v>2.0099999999999998</v>
      </c>
      <c r="O717">
        <f t="shared" si="58"/>
        <v>20</v>
      </c>
      <c r="P717">
        <v>0.5</v>
      </c>
      <c r="Q717" s="12">
        <f>Table1[[#This Row],[Quantity]]*Table1[[#This Row],[Case Size]]</f>
        <v>1160</v>
      </c>
      <c r="R717" s="10">
        <f>Table1[[#This Row],[ Sales Volume]]*Table1[[#This Row],[Cost]]</f>
        <v>2331.6</v>
      </c>
      <c r="S717" s="10">
        <f>Table1[[#This Row],[Sales Values]]-(Table1[[#This Row],[Sales Values]]*0.25)</f>
        <v>1748.6999999999998</v>
      </c>
      <c r="T717" s="10">
        <f>Table1[[#This Row],[Manufacturing Cost]]-Table1[[#This Row],[Delivery Cost]]</f>
        <v>1719.6999999999998</v>
      </c>
      <c r="U717" s="10">
        <f>Table1[[#This Row],[Quantity]]*Table1[[#This Row],[Delivery]]</f>
        <v>29</v>
      </c>
      <c r="V717" s="10">
        <f>Table1[[#This Row],[Sales Values]]-Table1[[#This Row],[Manufacturing Cost]]</f>
        <v>582.90000000000009</v>
      </c>
      <c r="W717" s="13">
        <f>Table1[[#This Row],[Profit]]/Table1[[#This Row],[Sales Values]]</f>
        <v>0.25000000000000006</v>
      </c>
      <c r="X717" s="10">
        <v>14.95</v>
      </c>
      <c r="Y717" s="14">
        <f>IF(AND(Table1[[#This Row],[Quantity]]&gt;20,Table1[[#This Row],[Quantity]]&lt;=50),3%,IF(AND(Table1[[#This Row],[Quantity]]&gt;50,Table1[[#This Row],[Quantity]]&lt;=100),5%,IF(Table1[[#This Row],[Quantity]]&gt;100,7%,0)))</f>
        <v>0.05</v>
      </c>
      <c r="Z717" s="10">
        <f>Table1[[#This Row],[Sales Values]]*(1-Table1[[#This Row],[Discount]])</f>
        <v>2215.02</v>
      </c>
      <c r="AA717" s="10">
        <f>Table1[[#This Row],[Sales Values]]+(Table1[[#This Row],[Sales Values]]*1.05%)</f>
        <v>2356.0817999999999</v>
      </c>
      <c r="AB717" s="10">
        <f>Table1[[#This Row],[Sales Values]]*1.05</f>
        <v>2448.1799999999998</v>
      </c>
      <c r="AC717" s="10" t="str">
        <f t="shared" si="59"/>
        <v>Hyperwotsit</v>
      </c>
      <c r="AD717" t="s">
        <v>20</v>
      </c>
    </row>
    <row r="718" spans="1:30" x14ac:dyDescent="0.3">
      <c r="A718">
        <v>2525</v>
      </c>
      <c r="B718" t="s">
        <v>6547</v>
      </c>
      <c r="C718" t="s">
        <v>2757</v>
      </c>
      <c r="D718" t="s">
        <v>28</v>
      </c>
      <c r="E718" t="s">
        <v>29</v>
      </c>
      <c r="F718">
        <v>90</v>
      </c>
      <c r="G718" t="s">
        <v>6548</v>
      </c>
      <c r="H718" t="s">
        <v>1808</v>
      </c>
      <c r="I718" t="s">
        <v>124</v>
      </c>
      <c r="J718" s="8">
        <v>43983</v>
      </c>
      <c r="K718" s="6" t="str">
        <f t="shared" si="55"/>
        <v>2020</v>
      </c>
      <c r="L718" s="6" t="str">
        <f t="shared" si="56"/>
        <v>Jun</v>
      </c>
      <c r="M718">
        <v>52</v>
      </c>
      <c r="N718" s="10">
        <f t="shared" si="57"/>
        <v>1.89</v>
      </c>
      <c r="O718">
        <f t="shared" si="58"/>
        <v>18</v>
      </c>
      <c r="P718">
        <v>0.5</v>
      </c>
      <c r="Q718" s="12">
        <f>Table1[[#This Row],[Quantity]]*Table1[[#This Row],[Case Size]]</f>
        <v>936</v>
      </c>
      <c r="R718" s="10">
        <f>Table1[[#This Row],[ Sales Volume]]*Table1[[#This Row],[Cost]]</f>
        <v>1769.04</v>
      </c>
      <c r="S718" s="10">
        <f>Table1[[#This Row],[Sales Values]]-(Table1[[#This Row],[Sales Values]]*0.25)</f>
        <v>1326.78</v>
      </c>
      <c r="T718" s="10">
        <f>Table1[[#This Row],[Manufacturing Cost]]-Table1[[#This Row],[Delivery Cost]]</f>
        <v>1300.78</v>
      </c>
      <c r="U718" s="10">
        <f>Table1[[#This Row],[Quantity]]*Table1[[#This Row],[Delivery]]</f>
        <v>26</v>
      </c>
      <c r="V718" s="10">
        <f>Table1[[#This Row],[Sales Values]]-Table1[[#This Row],[Manufacturing Cost]]</f>
        <v>442.26</v>
      </c>
      <c r="W718" s="13">
        <f>Table1[[#This Row],[Profit]]/Table1[[#This Row],[Sales Values]]</f>
        <v>0.25</v>
      </c>
      <c r="X718" s="10">
        <v>14.95</v>
      </c>
      <c r="Y718" s="14">
        <f>IF(AND(Table1[[#This Row],[Quantity]]&gt;20,Table1[[#This Row],[Quantity]]&lt;=50),3%,IF(AND(Table1[[#This Row],[Quantity]]&gt;50,Table1[[#This Row],[Quantity]]&lt;=100),5%,IF(Table1[[#This Row],[Quantity]]&gt;100,7%,0)))</f>
        <v>0.05</v>
      </c>
      <c r="Z718" s="10">
        <f>Table1[[#This Row],[Sales Values]]*(1-Table1[[#This Row],[Discount]])</f>
        <v>1680.588</v>
      </c>
      <c r="AA718" s="10">
        <f>Table1[[#This Row],[Sales Values]]+(Table1[[#This Row],[Sales Values]]*1.05%)</f>
        <v>1787.61492</v>
      </c>
      <c r="AB718" s="10">
        <f>Table1[[#This Row],[Sales Values]]*1.05</f>
        <v>1857.492</v>
      </c>
      <c r="AC718" s="10" t="str">
        <f t="shared" si="59"/>
        <v>Gigastuff</v>
      </c>
      <c r="AD718" t="s">
        <v>45</v>
      </c>
    </row>
    <row r="719" spans="1:30" x14ac:dyDescent="0.3">
      <c r="A719">
        <v>2528</v>
      </c>
      <c r="B719" t="s">
        <v>3403</v>
      </c>
      <c r="C719" t="s">
        <v>4393</v>
      </c>
      <c r="D719" t="s">
        <v>51</v>
      </c>
      <c r="E719" t="s">
        <v>16</v>
      </c>
      <c r="F719">
        <v>90</v>
      </c>
      <c r="G719" t="s">
        <v>6554</v>
      </c>
      <c r="H719" t="s">
        <v>1056</v>
      </c>
      <c r="I719" t="s">
        <v>129</v>
      </c>
      <c r="J719" s="8">
        <v>44023</v>
      </c>
      <c r="K719" s="6" t="str">
        <f t="shared" si="55"/>
        <v>2020</v>
      </c>
      <c r="L719" s="6" t="str">
        <f t="shared" si="56"/>
        <v>Jul</v>
      </c>
      <c r="M719">
        <v>2</v>
      </c>
      <c r="N719" s="10">
        <f t="shared" si="57"/>
        <v>3.49</v>
      </c>
      <c r="O719">
        <f t="shared" si="58"/>
        <v>20</v>
      </c>
      <c r="P719">
        <v>0.5</v>
      </c>
      <c r="Q719" s="12">
        <f>Table1[[#This Row],[Quantity]]*Table1[[#This Row],[Case Size]]</f>
        <v>40</v>
      </c>
      <c r="R719" s="10">
        <f>Table1[[#This Row],[ Sales Volume]]*Table1[[#This Row],[Cost]]</f>
        <v>139.60000000000002</v>
      </c>
      <c r="S719" s="10">
        <f>Table1[[#This Row],[Sales Values]]-(Table1[[#This Row],[Sales Values]]*0.25)</f>
        <v>104.70000000000002</v>
      </c>
      <c r="T719" s="10">
        <f>Table1[[#This Row],[Manufacturing Cost]]-Table1[[#This Row],[Delivery Cost]]</f>
        <v>103.70000000000002</v>
      </c>
      <c r="U719" s="10">
        <f>Table1[[#This Row],[Quantity]]*Table1[[#This Row],[Delivery]]</f>
        <v>1</v>
      </c>
      <c r="V719" s="10">
        <f>Table1[[#This Row],[Sales Values]]-Table1[[#This Row],[Manufacturing Cost]]</f>
        <v>34.900000000000006</v>
      </c>
      <c r="W719" s="13">
        <f>Table1[[#This Row],[Profit]]/Table1[[#This Row],[Sales Values]]</f>
        <v>0.25</v>
      </c>
      <c r="X719" s="10">
        <v>14.95</v>
      </c>
      <c r="Y719" s="14">
        <f>IF(AND(Table1[[#This Row],[Quantity]]&gt;20,Table1[[#This Row],[Quantity]]&lt;=50),3%,IF(AND(Table1[[#This Row],[Quantity]]&gt;50,Table1[[#This Row],[Quantity]]&lt;=100),5%,IF(Table1[[#This Row],[Quantity]]&gt;100,7%,0)))</f>
        <v>0</v>
      </c>
      <c r="Z719" s="10">
        <f>Table1[[#This Row],[Sales Values]]*(1-Table1[[#This Row],[Discount]])</f>
        <v>139.60000000000002</v>
      </c>
      <c r="AA719" s="10">
        <f>Table1[[#This Row],[Sales Values]]+(Table1[[#This Row],[Sales Values]]*1.05%)</f>
        <v>141.06580000000002</v>
      </c>
      <c r="AB719" s="10">
        <f>Table1[[#This Row],[Sales Values]]*1.05</f>
        <v>146.58000000000004</v>
      </c>
      <c r="AC719" s="10" t="str">
        <f t="shared" si="59"/>
        <v>Superwossname</v>
      </c>
      <c r="AD719" t="s">
        <v>101</v>
      </c>
    </row>
    <row r="720" spans="1:30" x14ac:dyDescent="0.3">
      <c r="A720">
        <v>2530</v>
      </c>
      <c r="B720" t="s">
        <v>6557</v>
      </c>
      <c r="C720" t="s">
        <v>3940</v>
      </c>
      <c r="D720" t="s">
        <v>28</v>
      </c>
      <c r="E720" t="s">
        <v>29</v>
      </c>
      <c r="F720">
        <v>30</v>
      </c>
      <c r="G720" t="s">
        <v>6558</v>
      </c>
      <c r="H720" t="s">
        <v>2787</v>
      </c>
      <c r="I720" t="s">
        <v>32</v>
      </c>
      <c r="J720" s="8">
        <v>43933</v>
      </c>
      <c r="K720" s="6" t="str">
        <f t="shared" si="55"/>
        <v>2020</v>
      </c>
      <c r="L720" s="6" t="str">
        <f t="shared" si="56"/>
        <v>Apr</v>
      </c>
      <c r="M720">
        <v>66</v>
      </c>
      <c r="N720" s="10">
        <f t="shared" si="57"/>
        <v>2.0099999999999998</v>
      </c>
      <c r="O720">
        <f t="shared" si="58"/>
        <v>20</v>
      </c>
      <c r="P720">
        <v>0.5</v>
      </c>
      <c r="Q720" s="12">
        <f>Table1[[#This Row],[Quantity]]*Table1[[#This Row],[Case Size]]</f>
        <v>1320</v>
      </c>
      <c r="R720" s="10">
        <f>Table1[[#This Row],[ Sales Volume]]*Table1[[#This Row],[Cost]]</f>
        <v>2653.2</v>
      </c>
      <c r="S720" s="10">
        <f>Table1[[#This Row],[Sales Values]]-(Table1[[#This Row],[Sales Values]]*0.25)</f>
        <v>1989.8999999999999</v>
      </c>
      <c r="T720" s="10">
        <f>Table1[[#This Row],[Manufacturing Cost]]-Table1[[#This Row],[Delivery Cost]]</f>
        <v>1956.8999999999999</v>
      </c>
      <c r="U720" s="10">
        <f>Table1[[#This Row],[Quantity]]*Table1[[#This Row],[Delivery]]</f>
        <v>33</v>
      </c>
      <c r="V720" s="10">
        <f>Table1[[#This Row],[Sales Values]]-Table1[[#This Row],[Manufacturing Cost]]</f>
        <v>663.3</v>
      </c>
      <c r="W720" s="13">
        <f>Table1[[#This Row],[Profit]]/Table1[[#This Row],[Sales Values]]</f>
        <v>0.25</v>
      </c>
      <c r="X720" s="10">
        <v>14.95</v>
      </c>
      <c r="Y720" s="14">
        <f>IF(AND(Table1[[#This Row],[Quantity]]&gt;20,Table1[[#This Row],[Quantity]]&lt;=50),3%,IF(AND(Table1[[#This Row],[Quantity]]&gt;50,Table1[[#This Row],[Quantity]]&lt;=100),5%,IF(Table1[[#This Row],[Quantity]]&gt;100,7%,0)))</f>
        <v>0.05</v>
      </c>
      <c r="Z720" s="10">
        <f>Table1[[#This Row],[Sales Values]]*(1-Table1[[#This Row],[Discount]])</f>
        <v>2520.5399999999995</v>
      </c>
      <c r="AA720" s="10">
        <f>Table1[[#This Row],[Sales Values]]+(Table1[[#This Row],[Sales Values]]*1.05%)</f>
        <v>2681.0585999999998</v>
      </c>
      <c r="AB720" s="10">
        <f>Table1[[#This Row],[Sales Values]]*1.05</f>
        <v>2785.86</v>
      </c>
      <c r="AC720" s="10" t="str">
        <f t="shared" si="59"/>
        <v>Hyperwotsit</v>
      </c>
      <c r="AD720" t="s">
        <v>20</v>
      </c>
    </row>
    <row r="721" spans="1:30" x14ac:dyDescent="0.3">
      <c r="A721">
        <v>2532</v>
      </c>
      <c r="B721" t="s">
        <v>3124</v>
      </c>
      <c r="C721" t="s">
        <v>6562</v>
      </c>
      <c r="D721" t="s">
        <v>28</v>
      </c>
      <c r="E721" t="s">
        <v>29</v>
      </c>
      <c r="F721">
        <v>30</v>
      </c>
      <c r="G721" t="s">
        <v>6563</v>
      </c>
      <c r="H721" t="s">
        <v>1619</v>
      </c>
      <c r="I721" t="s">
        <v>44</v>
      </c>
      <c r="J721" s="8">
        <v>44355</v>
      </c>
      <c r="K721" s="6" t="str">
        <f t="shared" si="55"/>
        <v>2021</v>
      </c>
      <c r="L721" s="6" t="str">
        <f t="shared" si="56"/>
        <v>Jun</v>
      </c>
      <c r="M721">
        <v>52</v>
      </c>
      <c r="N721" s="10">
        <f t="shared" si="57"/>
        <v>2.0099999999999998</v>
      </c>
      <c r="O721">
        <f t="shared" si="58"/>
        <v>20</v>
      </c>
      <c r="P721">
        <v>0.5</v>
      </c>
      <c r="Q721" s="12">
        <f>Table1[[#This Row],[Quantity]]*Table1[[#This Row],[Case Size]]</f>
        <v>1040</v>
      </c>
      <c r="R721" s="10">
        <f>Table1[[#This Row],[ Sales Volume]]*Table1[[#This Row],[Cost]]</f>
        <v>2090.3999999999996</v>
      </c>
      <c r="S721" s="10">
        <f>Table1[[#This Row],[Sales Values]]-(Table1[[#This Row],[Sales Values]]*0.25)</f>
        <v>1567.7999999999997</v>
      </c>
      <c r="T721" s="10">
        <f>Table1[[#This Row],[Manufacturing Cost]]-Table1[[#This Row],[Delivery Cost]]</f>
        <v>1541.7999999999997</v>
      </c>
      <c r="U721" s="10">
        <f>Table1[[#This Row],[Quantity]]*Table1[[#This Row],[Delivery]]</f>
        <v>26</v>
      </c>
      <c r="V721" s="10">
        <f>Table1[[#This Row],[Sales Values]]-Table1[[#This Row],[Manufacturing Cost]]</f>
        <v>522.59999999999991</v>
      </c>
      <c r="W721" s="13">
        <f>Table1[[#This Row],[Profit]]/Table1[[#This Row],[Sales Values]]</f>
        <v>0.25</v>
      </c>
      <c r="X721" s="10">
        <v>14.95</v>
      </c>
      <c r="Y721" s="14">
        <f>IF(AND(Table1[[#This Row],[Quantity]]&gt;20,Table1[[#This Row],[Quantity]]&lt;=50),3%,IF(AND(Table1[[#This Row],[Quantity]]&gt;50,Table1[[#This Row],[Quantity]]&lt;=100),5%,IF(Table1[[#This Row],[Quantity]]&gt;100,7%,0)))</f>
        <v>0.05</v>
      </c>
      <c r="Z721" s="10">
        <f>Table1[[#This Row],[Sales Values]]*(1-Table1[[#This Row],[Discount]])</f>
        <v>1985.8799999999997</v>
      </c>
      <c r="AA721" s="10">
        <f>Table1[[#This Row],[Sales Values]]+(Table1[[#This Row],[Sales Values]]*1.05%)</f>
        <v>2112.3491999999997</v>
      </c>
      <c r="AB721" s="10">
        <f>Table1[[#This Row],[Sales Values]]*1.05</f>
        <v>2194.9199999999996</v>
      </c>
      <c r="AC721" s="10" t="str">
        <f t="shared" si="59"/>
        <v>Hyperwotsit</v>
      </c>
      <c r="AD721" t="s">
        <v>20</v>
      </c>
    </row>
    <row r="722" spans="1:30" x14ac:dyDescent="0.3">
      <c r="A722">
        <v>2534</v>
      </c>
      <c r="B722" t="s">
        <v>6566</v>
      </c>
      <c r="C722" t="s">
        <v>2191</v>
      </c>
      <c r="D722" t="s">
        <v>15</v>
      </c>
      <c r="E722" t="s">
        <v>16</v>
      </c>
      <c r="F722">
        <v>60</v>
      </c>
      <c r="G722" t="s">
        <v>6567</v>
      </c>
      <c r="H722" t="s">
        <v>4874</v>
      </c>
      <c r="I722" t="s">
        <v>32</v>
      </c>
      <c r="J722" s="8">
        <v>43968</v>
      </c>
      <c r="K722" s="6" t="str">
        <f t="shared" si="55"/>
        <v>2020</v>
      </c>
      <c r="L722" s="6" t="str">
        <f t="shared" si="56"/>
        <v>May</v>
      </c>
      <c r="M722">
        <v>60</v>
      </c>
      <c r="N722" s="10">
        <f t="shared" si="57"/>
        <v>2.0099999999999998</v>
      </c>
      <c r="O722">
        <f t="shared" si="58"/>
        <v>20</v>
      </c>
      <c r="P722">
        <v>0.5</v>
      </c>
      <c r="Q722" s="12">
        <f>Table1[[#This Row],[Quantity]]*Table1[[#This Row],[Case Size]]</f>
        <v>1200</v>
      </c>
      <c r="R722" s="10">
        <f>Table1[[#This Row],[ Sales Volume]]*Table1[[#This Row],[Cost]]</f>
        <v>2411.9999999999995</v>
      </c>
      <c r="S722" s="10">
        <f>Table1[[#This Row],[Sales Values]]-(Table1[[#This Row],[Sales Values]]*0.25)</f>
        <v>1808.9999999999995</v>
      </c>
      <c r="T722" s="10">
        <f>Table1[[#This Row],[Manufacturing Cost]]-Table1[[#This Row],[Delivery Cost]]</f>
        <v>1778.9999999999995</v>
      </c>
      <c r="U722" s="10">
        <f>Table1[[#This Row],[Quantity]]*Table1[[#This Row],[Delivery]]</f>
        <v>30</v>
      </c>
      <c r="V722" s="10">
        <f>Table1[[#This Row],[Sales Values]]-Table1[[#This Row],[Manufacturing Cost]]</f>
        <v>603</v>
      </c>
      <c r="W722" s="13">
        <f>Table1[[#This Row],[Profit]]/Table1[[#This Row],[Sales Values]]</f>
        <v>0.25000000000000006</v>
      </c>
      <c r="X722" s="10">
        <v>14.95</v>
      </c>
      <c r="Y722" s="14">
        <f>IF(AND(Table1[[#This Row],[Quantity]]&gt;20,Table1[[#This Row],[Quantity]]&lt;=50),3%,IF(AND(Table1[[#This Row],[Quantity]]&gt;50,Table1[[#This Row],[Quantity]]&lt;=100),5%,IF(Table1[[#This Row],[Quantity]]&gt;100,7%,0)))</f>
        <v>0.05</v>
      </c>
      <c r="Z722" s="10">
        <f>Table1[[#This Row],[Sales Values]]*(1-Table1[[#This Row],[Discount]])</f>
        <v>2291.3999999999996</v>
      </c>
      <c r="AA722" s="10">
        <f>Table1[[#This Row],[Sales Values]]+(Table1[[#This Row],[Sales Values]]*1.05%)</f>
        <v>2437.3259999999996</v>
      </c>
      <c r="AB722" s="10">
        <f>Table1[[#This Row],[Sales Values]]*1.05</f>
        <v>2532.5999999999995</v>
      </c>
      <c r="AC722" s="10" t="str">
        <f t="shared" si="59"/>
        <v>Hyperwotsit</v>
      </c>
      <c r="AD722" t="s">
        <v>20</v>
      </c>
    </row>
    <row r="723" spans="1:30" x14ac:dyDescent="0.3">
      <c r="A723">
        <v>2542</v>
      </c>
      <c r="B723" t="s">
        <v>6578</v>
      </c>
      <c r="C723" t="s">
        <v>948</v>
      </c>
      <c r="D723" t="s">
        <v>28</v>
      </c>
      <c r="E723" t="s">
        <v>29</v>
      </c>
      <c r="F723">
        <v>30</v>
      </c>
      <c r="G723" t="s">
        <v>6579</v>
      </c>
      <c r="H723" t="s">
        <v>4517</v>
      </c>
      <c r="I723" t="s">
        <v>173</v>
      </c>
      <c r="J723" s="8">
        <v>44652</v>
      </c>
      <c r="K723" s="6" t="str">
        <f t="shared" si="55"/>
        <v>2022</v>
      </c>
      <c r="L723" s="6" t="str">
        <f t="shared" si="56"/>
        <v>Apr</v>
      </c>
      <c r="M723">
        <v>77</v>
      </c>
      <c r="N723" s="10">
        <f t="shared" si="57"/>
        <v>3.49</v>
      </c>
      <c r="O723">
        <f t="shared" si="58"/>
        <v>20</v>
      </c>
      <c r="P723">
        <v>0.5</v>
      </c>
      <c r="Q723" s="12">
        <f>Table1[[#This Row],[Quantity]]*Table1[[#This Row],[Case Size]]</f>
        <v>1540</v>
      </c>
      <c r="R723" s="10">
        <f>Table1[[#This Row],[ Sales Volume]]*Table1[[#This Row],[Cost]]</f>
        <v>5374.6</v>
      </c>
      <c r="S723" s="10">
        <f>Table1[[#This Row],[Sales Values]]-(Table1[[#This Row],[Sales Values]]*0.25)</f>
        <v>4030.9500000000003</v>
      </c>
      <c r="T723" s="10">
        <f>Table1[[#This Row],[Manufacturing Cost]]-Table1[[#This Row],[Delivery Cost]]</f>
        <v>3992.4500000000003</v>
      </c>
      <c r="U723" s="10">
        <f>Table1[[#This Row],[Quantity]]*Table1[[#This Row],[Delivery]]</f>
        <v>38.5</v>
      </c>
      <c r="V723" s="10">
        <f>Table1[[#This Row],[Sales Values]]-Table1[[#This Row],[Manufacturing Cost]]</f>
        <v>1343.65</v>
      </c>
      <c r="W723" s="13">
        <f>Table1[[#This Row],[Profit]]/Table1[[#This Row],[Sales Values]]</f>
        <v>0.25</v>
      </c>
      <c r="X723" s="10">
        <v>14.95</v>
      </c>
      <c r="Y723" s="14">
        <f>IF(AND(Table1[[#This Row],[Quantity]]&gt;20,Table1[[#This Row],[Quantity]]&lt;=50),3%,IF(AND(Table1[[#This Row],[Quantity]]&gt;50,Table1[[#This Row],[Quantity]]&lt;=100),5%,IF(Table1[[#This Row],[Quantity]]&gt;100,7%,0)))</f>
        <v>0.05</v>
      </c>
      <c r="Z723" s="10">
        <f>Table1[[#This Row],[Sales Values]]*(1-Table1[[#This Row],[Discount]])</f>
        <v>5105.87</v>
      </c>
      <c r="AA723" s="10">
        <f>Table1[[#This Row],[Sales Values]]+(Table1[[#This Row],[Sales Values]]*1.05%)</f>
        <v>5431.0333000000001</v>
      </c>
      <c r="AB723" s="10">
        <f>Table1[[#This Row],[Sales Values]]*1.05</f>
        <v>5643.3300000000008</v>
      </c>
      <c r="AC723" s="10" t="str">
        <f t="shared" si="59"/>
        <v>Superwossname</v>
      </c>
      <c r="AD723" t="s">
        <v>101</v>
      </c>
    </row>
    <row r="724" spans="1:30" x14ac:dyDescent="0.3">
      <c r="A724">
        <v>2544</v>
      </c>
      <c r="B724" t="s">
        <v>335</v>
      </c>
      <c r="C724" t="s">
        <v>1030</v>
      </c>
      <c r="D724" t="s">
        <v>28</v>
      </c>
      <c r="E724" t="s">
        <v>29</v>
      </c>
      <c r="F724">
        <v>30</v>
      </c>
      <c r="G724" t="s">
        <v>6582</v>
      </c>
      <c r="H724" t="s">
        <v>1712</v>
      </c>
      <c r="I724" t="s">
        <v>187</v>
      </c>
      <c r="J724" s="8">
        <v>44837</v>
      </c>
      <c r="K724" s="6" t="str">
        <f t="shared" si="55"/>
        <v>2022</v>
      </c>
      <c r="L724" s="6" t="str">
        <f t="shared" si="56"/>
        <v>Oct</v>
      </c>
      <c r="M724">
        <v>90</v>
      </c>
      <c r="N724" s="10">
        <f t="shared" si="57"/>
        <v>3.49</v>
      </c>
      <c r="O724">
        <f t="shared" si="58"/>
        <v>20</v>
      </c>
      <c r="P724">
        <v>0.5</v>
      </c>
      <c r="Q724" s="12">
        <f>Table1[[#This Row],[Quantity]]*Table1[[#This Row],[Case Size]]</f>
        <v>1800</v>
      </c>
      <c r="R724" s="10">
        <f>Table1[[#This Row],[ Sales Volume]]*Table1[[#This Row],[Cost]]</f>
        <v>6282</v>
      </c>
      <c r="S724" s="10">
        <f>Table1[[#This Row],[Sales Values]]-(Table1[[#This Row],[Sales Values]]*0.25)</f>
        <v>4711.5</v>
      </c>
      <c r="T724" s="10">
        <f>Table1[[#This Row],[Manufacturing Cost]]-Table1[[#This Row],[Delivery Cost]]</f>
        <v>4666.5</v>
      </c>
      <c r="U724" s="10">
        <f>Table1[[#This Row],[Quantity]]*Table1[[#This Row],[Delivery]]</f>
        <v>45</v>
      </c>
      <c r="V724" s="10">
        <f>Table1[[#This Row],[Sales Values]]-Table1[[#This Row],[Manufacturing Cost]]</f>
        <v>1570.5</v>
      </c>
      <c r="W724" s="13">
        <f>Table1[[#This Row],[Profit]]/Table1[[#This Row],[Sales Values]]</f>
        <v>0.25</v>
      </c>
      <c r="X724" s="10">
        <v>14.95</v>
      </c>
      <c r="Y724" s="14">
        <f>IF(AND(Table1[[#This Row],[Quantity]]&gt;20,Table1[[#This Row],[Quantity]]&lt;=50),3%,IF(AND(Table1[[#This Row],[Quantity]]&gt;50,Table1[[#This Row],[Quantity]]&lt;=100),5%,IF(Table1[[#This Row],[Quantity]]&gt;100,7%,0)))</f>
        <v>0.05</v>
      </c>
      <c r="Z724" s="10">
        <f>Table1[[#This Row],[Sales Values]]*(1-Table1[[#This Row],[Discount]])</f>
        <v>5967.9</v>
      </c>
      <c r="AA724" s="10">
        <f>Table1[[#This Row],[Sales Values]]+(Table1[[#This Row],[Sales Values]]*1.05%)</f>
        <v>6347.9610000000002</v>
      </c>
      <c r="AB724" s="10">
        <f>Table1[[#This Row],[Sales Values]]*1.05</f>
        <v>6596.1</v>
      </c>
      <c r="AC724" s="10" t="str">
        <f t="shared" si="59"/>
        <v>Superwossname</v>
      </c>
      <c r="AD724" t="s">
        <v>101</v>
      </c>
    </row>
    <row r="725" spans="1:30" x14ac:dyDescent="0.3">
      <c r="A725">
        <v>2545</v>
      </c>
      <c r="B725" t="s">
        <v>183</v>
      </c>
      <c r="C725" t="s">
        <v>2406</v>
      </c>
      <c r="D725" t="s">
        <v>15</v>
      </c>
      <c r="E725" t="s">
        <v>16</v>
      </c>
      <c r="F725">
        <v>60</v>
      </c>
      <c r="G725" t="s">
        <v>6583</v>
      </c>
      <c r="H725" t="s">
        <v>928</v>
      </c>
      <c r="I725" t="s">
        <v>38</v>
      </c>
      <c r="J725" s="8">
        <v>44832</v>
      </c>
      <c r="K725" s="6" t="str">
        <f t="shared" si="55"/>
        <v>2022</v>
      </c>
      <c r="L725" s="6" t="str">
        <f t="shared" si="56"/>
        <v>Sep</v>
      </c>
      <c r="M725">
        <v>27</v>
      </c>
      <c r="N725" s="10">
        <f t="shared" si="57"/>
        <v>1.89</v>
      </c>
      <c r="O725">
        <f t="shared" si="58"/>
        <v>18</v>
      </c>
      <c r="P725">
        <v>0.5</v>
      </c>
      <c r="Q725" s="12">
        <f>Table1[[#This Row],[Quantity]]*Table1[[#This Row],[Case Size]]</f>
        <v>486</v>
      </c>
      <c r="R725" s="10">
        <f>Table1[[#This Row],[ Sales Volume]]*Table1[[#This Row],[Cost]]</f>
        <v>918.54</v>
      </c>
      <c r="S725" s="10">
        <f>Table1[[#This Row],[Sales Values]]-(Table1[[#This Row],[Sales Values]]*0.25)</f>
        <v>688.90499999999997</v>
      </c>
      <c r="T725" s="10">
        <f>Table1[[#This Row],[Manufacturing Cost]]-Table1[[#This Row],[Delivery Cost]]</f>
        <v>675.40499999999997</v>
      </c>
      <c r="U725" s="10">
        <f>Table1[[#This Row],[Quantity]]*Table1[[#This Row],[Delivery]]</f>
        <v>13.5</v>
      </c>
      <c r="V725" s="10">
        <f>Table1[[#This Row],[Sales Values]]-Table1[[#This Row],[Manufacturing Cost]]</f>
        <v>229.63499999999999</v>
      </c>
      <c r="W725" s="13">
        <f>Table1[[#This Row],[Profit]]/Table1[[#This Row],[Sales Values]]</f>
        <v>0.25</v>
      </c>
      <c r="X725" s="10">
        <v>14.95</v>
      </c>
      <c r="Y725" s="14">
        <f>IF(AND(Table1[[#This Row],[Quantity]]&gt;20,Table1[[#This Row],[Quantity]]&lt;=50),3%,IF(AND(Table1[[#This Row],[Quantity]]&gt;50,Table1[[#This Row],[Quantity]]&lt;=100),5%,IF(Table1[[#This Row],[Quantity]]&gt;100,7%,0)))</f>
        <v>0.03</v>
      </c>
      <c r="Z725" s="10">
        <f>Table1[[#This Row],[Sales Values]]*(1-Table1[[#This Row],[Discount]])</f>
        <v>890.98379999999997</v>
      </c>
      <c r="AA725" s="10">
        <f>Table1[[#This Row],[Sales Values]]+(Table1[[#This Row],[Sales Values]]*1.05%)</f>
        <v>928.18466999999998</v>
      </c>
      <c r="AB725" s="10">
        <f>Table1[[#This Row],[Sales Values]]*1.05</f>
        <v>964.46699999999998</v>
      </c>
      <c r="AC725" s="10" t="str">
        <f t="shared" si="59"/>
        <v>Gigastuff</v>
      </c>
      <c r="AD725" t="s">
        <v>45</v>
      </c>
    </row>
    <row r="726" spans="1:30" x14ac:dyDescent="0.3">
      <c r="A726">
        <v>2553</v>
      </c>
      <c r="B726" t="s">
        <v>2932</v>
      </c>
      <c r="C726" t="s">
        <v>6598</v>
      </c>
      <c r="D726" t="s">
        <v>28</v>
      </c>
      <c r="E726" t="s">
        <v>29</v>
      </c>
      <c r="F726">
        <v>30</v>
      </c>
      <c r="G726" t="s">
        <v>6599</v>
      </c>
      <c r="H726" t="s">
        <v>1757</v>
      </c>
      <c r="I726" t="s">
        <v>294</v>
      </c>
      <c r="J726" s="8">
        <v>44201</v>
      </c>
      <c r="K726" s="6" t="str">
        <f t="shared" si="55"/>
        <v>2021</v>
      </c>
      <c r="L726" s="6" t="str">
        <f t="shared" si="56"/>
        <v>Jan</v>
      </c>
      <c r="M726">
        <v>23</v>
      </c>
      <c r="N726" s="10">
        <f t="shared" si="57"/>
        <v>2.0099999999999998</v>
      </c>
      <c r="O726">
        <f t="shared" si="58"/>
        <v>20</v>
      </c>
      <c r="P726">
        <v>0.5</v>
      </c>
      <c r="Q726" s="12">
        <f>Table1[[#This Row],[Quantity]]*Table1[[#This Row],[Case Size]]</f>
        <v>460</v>
      </c>
      <c r="R726" s="10">
        <f>Table1[[#This Row],[ Sales Volume]]*Table1[[#This Row],[Cost]]</f>
        <v>924.59999999999991</v>
      </c>
      <c r="S726" s="10">
        <f>Table1[[#This Row],[Sales Values]]-(Table1[[#This Row],[Sales Values]]*0.25)</f>
        <v>693.44999999999993</v>
      </c>
      <c r="T726" s="10">
        <f>Table1[[#This Row],[Manufacturing Cost]]-Table1[[#This Row],[Delivery Cost]]</f>
        <v>681.94999999999993</v>
      </c>
      <c r="U726" s="10">
        <f>Table1[[#This Row],[Quantity]]*Table1[[#This Row],[Delivery]]</f>
        <v>11.5</v>
      </c>
      <c r="V726" s="10">
        <f>Table1[[#This Row],[Sales Values]]-Table1[[#This Row],[Manufacturing Cost]]</f>
        <v>231.14999999999998</v>
      </c>
      <c r="W726" s="13">
        <f>Table1[[#This Row],[Profit]]/Table1[[#This Row],[Sales Values]]</f>
        <v>0.25</v>
      </c>
      <c r="X726" s="10">
        <v>14.95</v>
      </c>
      <c r="Y726" s="14">
        <f>IF(AND(Table1[[#This Row],[Quantity]]&gt;20,Table1[[#This Row],[Quantity]]&lt;=50),3%,IF(AND(Table1[[#This Row],[Quantity]]&gt;50,Table1[[#This Row],[Quantity]]&lt;=100),5%,IF(Table1[[#This Row],[Quantity]]&gt;100,7%,0)))</f>
        <v>0.03</v>
      </c>
      <c r="Z726" s="10">
        <f>Table1[[#This Row],[Sales Values]]*(1-Table1[[#This Row],[Discount]])</f>
        <v>896.86199999999985</v>
      </c>
      <c r="AA726" s="10">
        <f>Table1[[#This Row],[Sales Values]]+(Table1[[#This Row],[Sales Values]]*1.05%)</f>
        <v>934.30829999999992</v>
      </c>
      <c r="AB726" s="10">
        <f>Table1[[#This Row],[Sales Values]]*1.05</f>
        <v>970.82999999999993</v>
      </c>
      <c r="AC726" s="10" t="str">
        <f t="shared" si="59"/>
        <v>Hyperwotsit</v>
      </c>
      <c r="AD726" t="s">
        <v>20</v>
      </c>
    </row>
    <row r="727" spans="1:30" x14ac:dyDescent="0.3">
      <c r="A727">
        <v>2555</v>
      </c>
      <c r="B727" t="s">
        <v>6603</v>
      </c>
      <c r="C727" t="s">
        <v>1361</v>
      </c>
      <c r="D727" t="s">
        <v>15</v>
      </c>
      <c r="E727" t="s">
        <v>16</v>
      </c>
      <c r="F727">
        <v>30</v>
      </c>
      <c r="G727" t="s">
        <v>6604</v>
      </c>
      <c r="H727" t="s">
        <v>1214</v>
      </c>
      <c r="I727" t="s">
        <v>32</v>
      </c>
      <c r="J727" s="8">
        <v>44873</v>
      </c>
      <c r="K727" s="6" t="str">
        <f t="shared" si="55"/>
        <v>2022</v>
      </c>
      <c r="L727" s="6" t="str">
        <f t="shared" si="56"/>
        <v>Nov</v>
      </c>
      <c r="M727">
        <v>71</v>
      </c>
      <c r="N727" s="10">
        <f t="shared" si="57"/>
        <v>1.89</v>
      </c>
      <c r="O727">
        <f t="shared" si="58"/>
        <v>18</v>
      </c>
      <c r="P727">
        <v>0.5</v>
      </c>
      <c r="Q727" s="12">
        <f>Table1[[#This Row],[Quantity]]*Table1[[#This Row],[Case Size]]</f>
        <v>1278</v>
      </c>
      <c r="R727" s="10">
        <f>Table1[[#This Row],[ Sales Volume]]*Table1[[#This Row],[Cost]]</f>
        <v>2415.42</v>
      </c>
      <c r="S727" s="10">
        <f>Table1[[#This Row],[Sales Values]]-(Table1[[#This Row],[Sales Values]]*0.25)</f>
        <v>1811.5650000000001</v>
      </c>
      <c r="T727" s="10">
        <f>Table1[[#This Row],[Manufacturing Cost]]-Table1[[#This Row],[Delivery Cost]]</f>
        <v>1776.0650000000001</v>
      </c>
      <c r="U727" s="10">
        <f>Table1[[#This Row],[Quantity]]*Table1[[#This Row],[Delivery]]</f>
        <v>35.5</v>
      </c>
      <c r="V727" s="10">
        <f>Table1[[#This Row],[Sales Values]]-Table1[[#This Row],[Manufacturing Cost]]</f>
        <v>603.85500000000002</v>
      </c>
      <c r="W727" s="13">
        <f>Table1[[#This Row],[Profit]]/Table1[[#This Row],[Sales Values]]</f>
        <v>0.25</v>
      </c>
      <c r="X727" s="10">
        <v>14.95</v>
      </c>
      <c r="Y727" s="14">
        <f>IF(AND(Table1[[#This Row],[Quantity]]&gt;20,Table1[[#This Row],[Quantity]]&lt;=50),3%,IF(AND(Table1[[#This Row],[Quantity]]&gt;50,Table1[[#This Row],[Quantity]]&lt;=100),5%,IF(Table1[[#This Row],[Quantity]]&gt;100,7%,0)))</f>
        <v>0.05</v>
      </c>
      <c r="Z727" s="10">
        <f>Table1[[#This Row],[Sales Values]]*(1-Table1[[#This Row],[Discount]])</f>
        <v>2294.6489999999999</v>
      </c>
      <c r="AA727" s="10">
        <f>Table1[[#This Row],[Sales Values]]+(Table1[[#This Row],[Sales Values]]*1.05%)</f>
        <v>2440.7819100000002</v>
      </c>
      <c r="AB727" s="10">
        <f>Table1[[#This Row],[Sales Values]]*1.05</f>
        <v>2536.1910000000003</v>
      </c>
      <c r="AC727" s="10" t="str">
        <f t="shared" si="59"/>
        <v>Gigastuff</v>
      </c>
      <c r="AD727" t="s">
        <v>45</v>
      </c>
    </row>
    <row r="728" spans="1:30" x14ac:dyDescent="0.3">
      <c r="A728">
        <v>2558</v>
      </c>
      <c r="B728" t="s">
        <v>6610</v>
      </c>
      <c r="C728" t="s">
        <v>493</v>
      </c>
      <c r="D728" t="s">
        <v>92</v>
      </c>
      <c r="E728" t="s">
        <v>16</v>
      </c>
      <c r="F728">
        <v>60</v>
      </c>
      <c r="G728" t="s">
        <v>6611</v>
      </c>
      <c r="H728" t="s">
        <v>6612</v>
      </c>
      <c r="I728" t="s">
        <v>25</v>
      </c>
      <c r="J728" s="8">
        <v>44171</v>
      </c>
      <c r="K728" s="6" t="str">
        <f t="shared" si="55"/>
        <v>2020</v>
      </c>
      <c r="L728" s="6" t="str">
        <f t="shared" si="56"/>
        <v>Dec</v>
      </c>
      <c r="M728">
        <v>43</v>
      </c>
      <c r="N728" s="10">
        <f t="shared" si="57"/>
        <v>1.89</v>
      </c>
      <c r="O728">
        <f t="shared" si="58"/>
        <v>18</v>
      </c>
      <c r="P728">
        <v>0.5</v>
      </c>
      <c r="Q728" s="12">
        <f>Table1[[#This Row],[Quantity]]*Table1[[#This Row],[Case Size]]</f>
        <v>774</v>
      </c>
      <c r="R728" s="10">
        <f>Table1[[#This Row],[ Sales Volume]]*Table1[[#This Row],[Cost]]</f>
        <v>1462.86</v>
      </c>
      <c r="S728" s="10">
        <f>Table1[[#This Row],[Sales Values]]-(Table1[[#This Row],[Sales Values]]*0.25)</f>
        <v>1097.145</v>
      </c>
      <c r="T728" s="10">
        <f>Table1[[#This Row],[Manufacturing Cost]]-Table1[[#This Row],[Delivery Cost]]</f>
        <v>1075.645</v>
      </c>
      <c r="U728" s="10">
        <f>Table1[[#This Row],[Quantity]]*Table1[[#This Row],[Delivery]]</f>
        <v>21.5</v>
      </c>
      <c r="V728" s="10">
        <f>Table1[[#This Row],[Sales Values]]-Table1[[#This Row],[Manufacturing Cost]]</f>
        <v>365.71499999999992</v>
      </c>
      <c r="W728" s="13">
        <f>Table1[[#This Row],[Profit]]/Table1[[#This Row],[Sales Values]]</f>
        <v>0.24999999999999997</v>
      </c>
      <c r="X728" s="10">
        <v>14.95</v>
      </c>
      <c r="Y728" s="14">
        <f>IF(AND(Table1[[#This Row],[Quantity]]&gt;20,Table1[[#This Row],[Quantity]]&lt;=50),3%,IF(AND(Table1[[#This Row],[Quantity]]&gt;50,Table1[[#This Row],[Quantity]]&lt;=100),5%,IF(Table1[[#This Row],[Quantity]]&gt;100,7%,0)))</f>
        <v>0.03</v>
      </c>
      <c r="Z728" s="10">
        <f>Table1[[#This Row],[Sales Values]]*(1-Table1[[#This Row],[Discount]])</f>
        <v>1418.9741999999999</v>
      </c>
      <c r="AA728" s="10">
        <f>Table1[[#This Row],[Sales Values]]+(Table1[[#This Row],[Sales Values]]*1.05%)</f>
        <v>1478.22003</v>
      </c>
      <c r="AB728" s="10">
        <f>Table1[[#This Row],[Sales Values]]*1.05</f>
        <v>1536.0029999999999</v>
      </c>
      <c r="AC728" s="10" t="str">
        <f t="shared" si="59"/>
        <v>Gigastuff</v>
      </c>
      <c r="AD728" t="s">
        <v>45</v>
      </c>
    </row>
    <row r="729" spans="1:30" x14ac:dyDescent="0.3">
      <c r="A729">
        <v>2559</v>
      </c>
      <c r="B729" t="s">
        <v>761</v>
      </c>
      <c r="C729" t="s">
        <v>6452</v>
      </c>
      <c r="D729" t="s">
        <v>51</v>
      </c>
      <c r="E729" t="s">
        <v>16</v>
      </c>
      <c r="F729">
        <v>90</v>
      </c>
      <c r="G729" t="s">
        <v>6613</v>
      </c>
      <c r="H729" t="s">
        <v>1732</v>
      </c>
      <c r="I729" t="s">
        <v>1733</v>
      </c>
      <c r="J729" s="8">
        <v>44232</v>
      </c>
      <c r="K729" s="6" t="str">
        <f t="shared" si="55"/>
        <v>2021</v>
      </c>
      <c r="L729" s="6" t="str">
        <f t="shared" si="56"/>
        <v>Feb</v>
      </c>
      <c r="M729">
        <v>60</v>
      </c>
      <c r="N729" s="10">
        <f t="shared" si="57"/>
        <v>1.89</v>
      </c>
      <c r="O729">
        <f t="shared" si="58"/>
        <v>18</v>
      </c>
      <c r="P729">
        <v>0.5</v>
      </c>
      <c r="Q729" s="12">
        <f>Table1[[#This Row],[Quantity]]*Table1[[#This Row],[Case Size]]</f>
        <v>1080</v>
      </c>
      <c r="R729" s="10">
        <f>Table1[[#This Row],[ Sales Volume]]*Table1[[#This Row],[Cost]]</f>
        <v>2041.1999999999998</v>
      </c>
      <c r="S729" s="10">
        <f>Table1[[#This Row],[Sales Values]]-(Table1[[#This Row],[Sales Values]]*0.25)</f>
        <v>1530.8999999999999</v>
      </c>
      <c r="T729" s="10">
        <f>Table1[[#This Row],[Manufacturing Cost]]-Table1[[#This Row],[Delivery Cost]]</f>
        <v>1500.8999999999999</v>
      </c>
      <c r="U729" s="10">
        <f>Table1[[#This Row],[Quantity]]*Table1[[#This Row],[Delivery]]</f>
        <v>30</v>
      </c>
      <c r="V729" s="10">
        <f>Table1[[#This Row],[Sales Values]]-Table1[[#This Row],[Manufacturing Cost]]</f>
        <v>510.29999999999995</v>
      </c>
      <c r="W729" s="13">
        <f>Table1[[#This Row],[Profit]]/Table1[[#This Row],[Sales Values]]</f>
        <v>0.25</v>
      </c>
      <c r="X729" s="10">
        <v>14.95</v>
      </c>
      <c r="Y729" s="14">
        <f>IF(AND(Table1[[#This Row],[Quantity]]&gt;20,Table1[[#This Row],[Quantity]]&lt;=50),3%,IF(AND(Table1[[#This Row],[Quantity]]&gt;50,Table1[[#This Row],[Quantity]]&lt;=100),5%,IF(Table1[[#This Row],[Quantity]]&gt;100,7%,0)))</f>
        <v>0.05</v>
      </c>
      <c r="Z729" s="10">
        <f>Table1[[#This Row],[Sales Values]]*(1-Table1[[#This Row],[Discount]])</f>
        <v>1939.1399999999996</v>
      </c>
      <c r="AA729" s="10">
        <f>Table1[[#This Row],[Sales Values]]+(Table1[[#This Row],[Sales Values]]*1.05%)</f>
        <v>2062.6325999999999</v>
      </c>
      <c r="AB729" s="10">
        <f>Table1[[#This Row],[Sales Values]]*1.05</f>
        <v>2143.2599999999998</v>
      </c>
      <c r="AC729" s="10" t="str">
        <f t="shared" si="59"/>
        <v>Gigastuff</v>
      </c>
      <c r="AD729" t="s">
        <v>45</v>
      </c>
    </row>
    <row r="730" spans="1:30" x14ac:dyDescent="0.3">
      <c r="A730">
        <v>2560</v>
      </c>
      <c r="B730" t="s">
        <v>6614</v>
      </c>
      <c r="C730" t="s">
        <v>2427</v>
      </c>
      <c r="D730" t="s">
        <v>15</v>
      </c>
      <c r="E730" t="s">
        <v>16</v>
      </c>
      <c r="F730">
        <v>60</v>
      </c>
      <c r="G730" t="s">
        <v>6615</v>
      </c>
      <c r="H730" t="s">
        <v>1005</v>
      </c>
      <c r="I730" t="s">
        <v>178</v>
      </c>
      <c r="J730" s="8">
        <v>43997</v>
      </c>
      <c r="K730" s="6" t="str">
        <f t="shared" si="55"/>
        <v>2020</v>
      </c>
      <c r="L730" s="6" t="str">
        <f t="shared" si="56"/>
        <v>Jun</v>
      </c>
      <c r="M730">
        <v>51</v>
      </c>
      <c r="N730" s="10">
        <f t="shared" si="57"/>
        <v>1.89</v>
      </c>
      <c r="O730">
        <f t="shared" si="58"/>
        <v>18</v>
      </c>
      <c r="P730">
        <v>0.5</v>
      </c>
      <c r="Q730" s="12">
        <f>Table1[[#This Row],[Quantity]]*Table1[[#This Row],[Case Size]]</f>
        <v>918</v>
      </c>
      <c r="R730" s="10">
        <f>Table1[[#This Row],[ Sales Volume]]*Table1[[#This Row],[Cost]]</f>
        <v>1735.02</v>
      </c>
      <c r="S730" s="10">
        <f>Table1[[#This Row],[Sales Values]]-(Table1[[#This Row],[Sales Values]]*0.25)</f>
        <v>1301.2649999999999</v>
      </c>
      <c r="T730" s="10">
        <f>Table1[[#This Row],[Manufacturing Cost]]-Table1[[#This Row],[Delivery Cost]]</f>
        <v>1275.7649999999999</v>
      </c>
      <c r="U730" s="10">
        <f>Table1[[#This Row],[Quantity]]*Table1[[#This Row],[Delivery]]</f>
        <v>25.5</v>
      </c>
      <c r="V730" s="10">
        <f>Table1[[#This Row],[Sales Values]]-Table1[[#This Row],[Manufacturing Cost]]</f>
        <v>433.75500000000011</v>
      </c>
      <c r="W730" s="13">
        <f>Table1[[#This Row],[Profit]]/Table1[[#This Row],[Sales Values]]</f>
        <v>0.25000000000000006</v>
      </c>
      <c r="X730" s="10">
        <v>14.95</v>
      </c>
      <c r="Y730" s="14">
        <f>IF(AND(Table1[[#This Row],[Quantity]]&gt;20,Table1[[#This Row],[Quantity]]&lt;=50),3%,IF(AND(Table1[[#This Row],[Quantity]]&gt;50,Table1[[#This Row],[Quantity]]&lt;=100),5%,IF(Table1[[#This Row],[Quantity]]&gt;100,7%,0)))</f>
        <v>0.05</v>
      </c>
      <c r="Z730" s="10">
        <f>Table1[[#This Row],[Sales Values]]*(1-Table1[[#This Row],[Discount]])</f>
        <v>1648.269</v>
      </c>
      <c r="AA730" s="10">
        <f>Table1[[#This Row],[Sales Values]]+(Table1[[#This Row],[Sales Values]]*1.05%)</f>
        <v>1753.2377099999999</v>
      </c>
      <c r="AB730" s="10">
        <f>Table1[[#This Row],[Sales Values]]*1.05</f>
        <v>1821.771</v>
      </c>
      <c r="AC730" s="10" t="str">
        <f t="shared" si="59"/>
        <v>Gigastuff</v>
      </c>
      <c r="AD730" t="s">
        <v>45</v>
      </c>
    </row>
    <row r="731" spans="1:30" x14ac:dyDescent="0.3">
      <c r="A731">
        <v>2561</v>
      </c>
      <c r="B731" t="s">
        <v>6616</v>
      </c>
      <c r="C731" t="s">
        <v>3279</v>
      </c>
      <c r="D731" t="s">
        <v>15</v>
      </c>
      <c r="E731" t="s">
        <v>16</v>
      </c>
      <c r="F731">
        <v>90</v>
      </c>
      <c r="G731" t="s">
        <v>6615</v>
      </c>
      <c r="H731" t="s">
        <v>5132</v>
      </c>
      <c r="I731" t="s">
        <v>32</v>
      </c>
      <c r="J731" s="8">
        <v>43845</v>
      </c>
      <c r="K731" s="6" t="str">
        <f t="shared" si="55"/>
        <v>2020</v>
      </c>
      <c r="L731" s="6" t="str">
        <f t="shared" si="56"/>
        <v>Jan</v>
      </c>
      <c r="M731">
        <v>4</v>
      </c>
      <c r="N731" s="10">
        <f t="shared" si="57"/>
        <v>1.89</v>
      </c>
      <c r="O731">
        <f t="shared" si="58"/>
        <v>18</v>
      </c>
      <c r="P731">
        <v>0.5</v>
      </c>
      <c r="Q731" s="12">
        <f>Table1[[#This Row],[Quantity]]*Table1[[#This Row],[Case Size]]</f>
        <v>72</v>
      </c>
      <c r="R731" s="10">
        <f>Table1[[#This Row],[ Sales Volume]]*Table1[[#This Row],[Cost]]</f>
        <v>136.07999999999998</v>
      </c>
      <c r="S731" s="10">
        <f>Table1[[#This Row],[Sales Values]]-(Table1[[#This Row],[Sales Values]]*0.25)</f>
        <v>102.05999999999999</v>
      </c>
      <c r="T731" s="10">
        <f>Table1[[#This Row],[Manufacturing Cost]]-Table1[[#This Row],[Delivery Cost]]</f>
        <v>100.05999999999999</v>
      </c>
      <c r="U731" s="10">
        <f>Table1[[#This Row],[Quantity]]*Table1[[#This Row],[Delivery]]</f>
        <v>2</v>
      </c>
      <c r="V731" s="10">
        <f>Table1[[#This Row],[Sales Values]]-Table1[[#This Row],[Manufacturing Cost]]</f>
        <v>34.019999999999996</v>
      </c>
      <c r="W731" s="13">
        <f>Table1[[#This Row],[Profit]]/Table1[[#This Row],[Sales Values]]</f>
        <v>0.25</v>
      </c>
      <c r="X731" s="10">
        <v>14.95</v>
      </c>
      <c r="Y731" s="14">
        <f>IF(AND(Table1[[#This Row],[Quantity]]&gt;20,Table1[[#This Row],[Quantity]]&lt;=50),3%,IF(AND(Table1[[#This Row],[Quantity]]&gt;50,Table1[[#This Row],[Quantity]]&lt;=100),5%,IF(Table1[[#This Row],[Quantity]]&gt;100,7%,0)))</f>
        <v>0</v>
      </c>
      <c r="Z731" s="10">
        <f>Table1[[#This Row],[Sales Values]]*(1-Table1[[#This Row],[Discount]])</f>
        <v>136.07999999999998</v>
      </c>
      <c r="AA731" s="10">
        <f>Table1[[#This Row],[Sales Values]]+(Table1[[#This Row],[Sales Values]]*1.05%)</f>
        <v>137.50883999999999</v>
      </c>
      <c r="AB731" s="10">
        <f>Table1[[#This Row],[Sales Values]]*1.05</f>
        <v>142.88399999999999</v>
      </c>
      <c r="AC731" s="10" t="str">
        <f t="shared" si="59"/>
        <v>Gigastuff</v>
      </c>
      <c r="AD731" t="s">
        <v>45</v>
      </c>
    </row>
    <row r="732" spans="1:30" x14ac:dyDescent="0.3">
      <c r="A732">
        <v>2565</v>
      </c>
      <c r="B732" t="s">
        <v>2932</v>
      </c>
      <c r="C732" t="s">
        <v>1024</v>
      </c>
      <c r="D732" t="s">
        <v>28</v>
      </c>
      <c r="E732" t="s">
        <v>29</v>
      </c>
      <c r="F732">
        <v>30</v>
      </c>
      <c r="G732" t="s">
        <v>6622</v>
      </c>
      <c r="H732" t="s">
        <v>3053</v>
      </c>
      <c r="I732" t="s">
        <v>32</v>
      </c>
      <c r="J732" s="8">
        <v>44398</v>
      </c>
      <c r="K732" s="6" t="str">
        <f t="shared" si="55"/>
        <v>2021</v>
      </c>
      <c r="L732" s="6" t="str">
        <f t="shared" si="56"/>
        <v>Jul</v>
      </c>
      <c r="M732">
        <v>26</v>
      </c>
      <c r="N732" s="10">
        <f t="shared" si="57"/>
        <v>3.49</v>
      </c>
      <c r="O732">
        <f t="shared" si="58"/>
        <v>20</v>
      </c>
      <c r="P732">
        <v>0.5</v>
      </c>
      <c r="Q732" s="12">
        <f>Table1[[#This Row],[Quantity]]*Table1[[#This Row],[Case Size]]</f>
        <v>520</v>
      </c>
      <c r="R732" s="10">
        <f>Table1[[#This Row],[ Sales Volume]]*Table1[[#This Row],[Cost]]</f>
        <v>1814.8000000000002</v>
      </c>
      <c r="S732" s="10">
        <f>Table1[[#This Row],[Sales Values]]-(Table1[[#This Row],[Sales Values]]*0.25)</f>
        <v>1361.1000000000001</v>
      </c>
      <c r="T732" s="10">
        <f>Table1[[#This Row],[Manufacturing Cost]]-Table1[[#This Row],[Delivery Cost]]</f>
        <v>1348.1000000000001</v>
      </c>
      <c r="U732" s="10">
        <f>Table1[[#This Row],[Quantity]]*Table1[[#This Row],[Delivery]]</f>
        <v>13</v>
      </c>
      <c r="V732" s="10">
        <f>Table1[[#This Row],[Sales Values]]-Table1[[#This Row],[Manufacturing Cost]]</f>
        <v>453.70000000000005</v>
      </c>
      <c r="W732" s="13">
        <f>Table1[[#This Row],[Profit]]/Table1[[#This Row],[Sales Values]]</f>
        <v>0.25</v>
      </c>
      <c r="X732" s="10">
        <v>14.95</v>
      </c>
      <c r="Y732" s="14">
        <f>IF(AND(Table1[[#This Row],[Quantity]]&gt;20,Table1[[#This Row],[Quantity]]&lt;=50),3%,IF(AND(Table1[[#This Row],[Quantity]]&gt;50,Table1[[#This Row],[Quantity]]&lt;=100),5%,IF(Table1[[#This Row],[Quantity]]&gt;100,7%,0)))</f>
        <v>0.03</v>
      </c>
      <c r="Z732" s="10">
        <f>Table1[[#This Row],[Sales Values]]*(1-Table1[[#This Row],[Discount]])</f>
        <v>1760.3560000000002</v>
      </c>
      <c r="AA732" s="10">
        <f>Table1[[#This Row],[Sales Values]]+(Table1[[#This Row],[Sales Values]]*1.05%)</f>
        <v>1833.8554000000001</v>
      </c>
      <c r="AB732" s="10">
        <f>Table1[[#This Row],[Sales Values]]*1.05</f>
        <v>1905.5400000000002</v>
      </c>
      <c r="AC732" s="10" t="str">
        <f t="shared" si="59"/>
        <v>Superwossname</v>
      </c>
      <c r="AD732" t="s">
        <v>101</v>
      </c>
    </row>
    <row r="733" spans="1:30" x14ac:dyDescent="0.3">
      <c r="A733">
        <v>2567</v>
      </c>
      <c r="B733" t="s">
        <v>6624</v>
      </c>
      <c r="C733" t="s">
        <v>2779</v>
      </c>
      <c r="D733" t="s">
        <v>15</v>
      </c>
      <c r="E733" t="s">
        <v>16</v>
      </c>
      <c r="F733">
        <v>60</v>
      </c>
      <c r="G733" t="s">
        <v>6625</v>
      </c>
      <c r="H733" t="s">
        <v>2872</v>
      </c>
      <c r="I733" t="s">
        <v>294</v>
      </c>
      <c r="J733" s="8">
        <v>43871</v>
      </c>
      <c r="K733" s="6" t="str">
        <f t="shared" si="55"/>
        <v>2020</v>
      </c>
      <c r="L733" s="6" t="str">
        <f t="shared" si="56"/>
        <v>Feb</v>
      </c>
      <c r="M733">
        <v>22</v>
      </c>
      <c r="N733" s="10">
        <f t="shared" si="57"/>
        <v>1.89</v>
      </c>
      <c r="O733">
        <f t="shared" si="58"/>
        <v>18</v>
      </c>
      <c r="P733">
        <v>0.5</v>
      </c>
      <c r="Q733" s="12">
        <f>Table1[[#This Row],[Quantity]]*Table1[[#This Row],[Case Size]]</f>
        <v>396</v>
      </c>
      <c r="R733" s="10">
        <f>Table1[[#This Row],[ Sales Volume]]*Table1[[#This Row],[Cost]]</f>
        <v>748.43999999999994</v>
      </c>
      <c r="S733" s="10">
        <f>Table1[[#This Row],[Sales Values]]-(Table1[[#This Row],[Sales Values]]*0.25)</f>
        <v>561.32999999999993</v>
      </c>
      <c r="T733" s="10">
        <f>Table1[[#This Row],[Manufacturing Cost]]-Table1[[#This Row],[Delivery Cost]]</f>
        <v>550.32999999999993</v>
      </c>
      <c r="U733" s="10">
        <f>Table1[[#This Row],[Quantity]]*Table1[[#This Row],[Delivery]]</f>
        <v>11</v>
      </c>
      <c r="V733" s="10">
        <f>Table1[[#This Row],[Sales Values]]-Table1[[#This Row],[Manufacturing Cost]]</f>
        <v>187.11</v>
      </c>
      <c r="W733" s="13">
        <f>Table1[[#This Row],[Profit]]/Table1[[#This Row],[Sales Values]]</f>
        <v>0.25000000000000006</v>
      </c>
      <c r="X733" s="10">
        <v>14.95</v>
      </c>
      <c r="Y733" s="14">
        <f>IF(AND(Table1[[#This Row],[Quantity]]&gt;20,Table1[[#This Row],[Quantity]]&lt;=50),3%,IF(AND(Table1[[#This Row],[Quantity]]&gt;50,Table1[[#This Row],[Quantity]]&lt;=100),5%,IF(Table1[[#This Row],[Quantity]]&gt;100,7%,0)))</f>
        <v>0.03</v>
      </c>
      <c r="Z733" s="10">
        <f>Table1[[#This Row],[Sales Values]]*(1-Table1[[#This Row],[Discount]])</f>
        <v>725.9867999999999</v>
      </c>
      <c r="AA733" s="10">
        <f>Table1[[#This Row],[Sales Values]]+(Table1[[#This Row],[Sales Values]]*1.05%)</f>
        <v>756.29861999999991</v>
      </c>
      <c r="AB733" s="10">
        <f>Table1[[#This Row],[Sales Values]]*1.05</f>
        <v>785.86199999999997</v>
      </c>
      <c r="AC733" s="10" t="str">
        <f t="shared" si="59"/>
        <v>Gigastuff</v>
      </c>
      <c r="AD733" t="s">
        <v>45</v>
      </c>
    </row>
    <row r="734" spans="1:30" x14ac:dyDescent="0.3">
      <c r="A734">
        <v>2570</v>
      </c>
      <c r="B734" t="s">
        <v>6630</v>
      </c>
      <c r="C734" t="s">
        <v>1700</v>
      </c>
      <c r="D734" t="s">
        <v>117</v>
      </c>
      <c r="E734" t="s">
        <v>16</v>
      </c>
      <c r="F734">
        <v>30</v>
      </c>
      <c r="G734" t="s">
        <v>6631</v>
      </c>
      <c r="H734" t="s">
        <v>4266</v>
      </c>
      <c r="I734" t="s">
        <v>25</v>
      </c>
      <c r="J734" s="8">
        <v>44917</v>
      </c>
      <c r="K734" s="6" t="str">
        <f t="shared" si="55"/>
        <v>2022</v>
      </c>
      <c r="L734" s="6" t="str">
        <f t="shared" si="56"/>
        <v>Dec</v>
      </c>
      <c r="M734">
        <v>35</v>
      </c>
      <c r="N734" s="10">
        <f t="shared" si="57"/>
        <v>3.49</v>
      </c>
      <c r="O734">
        <f t="shared" si="58"/>
        <v>20</v>
      </c>
      <c r="P734">
        <v>0.5</v>
      </c>
      <c r="Q734" s="12">
        <f>Table1[[#This Row],[Quantity]]*Table1[[#This Row],[Case Size]]</f>
        <v>700</v>
      </c>
      <c r="R734" s="10">
        <f>Table1[[#This Row],[ Sales Volume]]*Table1[[#This Row],[Cost]]</f>
        <v>2443</v>
      </c>
      <c r="S734" s="10">
        <f>Table1[[#This Row],[Sales Values]]-(Table1[[#This Row],[Sales Values]]*0.25)</f>
        <v>1832.25</v>
      </c>
      <c r="T734" s="10">
        <f>Table1[[#This Row],[Manufacturing Cost]]-Table1[[#This Row],[Delivery Cost]]</f>
        <v>1814.75</v>
      </c>
      <c r="U734" s="10">
        <f>Table1[[#This Row],[Quantity]]*Table1[[#This Row],[Delivery]]</f>
        <v>17.5</v>
      </c>
      <c r="V734" s="10">
        <f>Table1[[#This Row],[Sales Values]]-Table1[[#This Row],[Manufacturing Cost]]</f>
        <v>610.75</v>
      </c>
      <c r="W734" s="13">
        <f>Table1[[#This Row],[Profit]]/Table1[[#This Row],[Sales Values]]</f>
        <v>0.25</v>
      </c>
      <c r="X734" s="10">
        <v>14.95</v>
      </c>
      <c r="Y734" s="14">
        <f>IF(AND(Table1[[#This Row],[Quantity]]&gt;20,Table1[[#This Row],[Quantity]]&lt;=50),3%,IF(AND(Table1[[#This Row],[Quantity]]&gt;50,Table1[[#This Row],[Quantity]]&lt;=100),5%,IF(Table1[[#This Row],[Quantity]]&gt;100,7%,0)))</f>
        <v>0.03</v>
      </c>
      <c r="Z734" s="10">
        <f>Table1[[#This Row],[Sales Values]]*(1-Table1[[#This Row],[Discount]])</f>
        <v>2369.71</v>
      </c>
      <c r="AA734" s="10">
        <f>Table1[[#This Row],[Sales Values]]+(Table1[[#This Row],[Sales Values]]*1.05%)</f>
        <v>2468.6514999999999</v>
      </c>
      <c r="AB734" s="10">
        <f>Table1[[#This Row],[Sales Values]]*1.05</f>
        <v>2565.15</v>
      </c>
      <c r="AC734" s="10" t="str">
        <f t="shared" si="59"/>
        <v>Superwossname</v>
      </c>
      <c r="AD734" t="s">
        <v>101</v>
      </c>
    </row>
    <row r="735" spans="1:30" x14ac:dyDescent="0.3">
      <c r="A735">
        <v>2571</v>
      </c>
      <c r="B735" t="s">
        <v>6632</v>
      </c>
      <c r="C735" t="s">
        <v>6594</v>
      </c>
      <c r="D735" t="s">
        <v>15</v>
      </c>
      <c r="E735" t="s">
        <v>16</v>
      </c>
      <c r="F735">
        <v>30</v>
      </c>
      <c r="G735" t="s">
        <v>6631</v>
      </c>
      <c r="H735" t="s">
        <v>655</v>
      </c>
      <c r="I735" t="s">
        <v>32</v>
      </c>
      <c r="J735" s="8">
        <v>44847</v>
      </c>
      <c r="K735" s="6" t="str">
        <f t="shared" si="55"/>
        <v>2022</v>
      </c>
      <c r="L735" s="6" t="str">
        <f t="shared" si="56"/>
        <v>Oct</v>
      </c>
      <c r="M735">
        <v>85</v>
      </c>
      <c r="N735" s="10">
        <f t="shared" si="57"/>
        <v>2.0099999999999998</v>
      </c>
      <c r="O735">
        <f t="shared" si="58"/>
        <v>20</v>
      </c>
      <c r="P735">
        <v>0.5</v>
      </c>
      <c r="Q735" s="11">
        <f>Table1[[#This Row],[Quantity]]*Table1[[#This Row],[Case Size]]</f>
        <v>1700</v>
      </c>
      <c r="R735" s="10">
        <f>Table1[[#This Row],[ Sales Volume]]*Table1[[#This Row],[Cost]]</f>
        <v>3416.9999999999995</v>
      </c>
      <c r="S735" s="10">
        <f>Table1[[#This Row],[Sales Values]]-(Table1[[#This Row],[Sales Values]]*0.25)</f>
        <v>2562.7499999999995</v>
      </c>
      <c r="T735" s="10">
        <f>Table1[[#This Row],[Manufacturing Cost]]-Table1[[#This Row],[Delivery Cost]]</f>
        <v>2520.2499999999995</v>
      </c>
      <c r="U735" s="10">
        <f>Table1[[#This Row],[Quantity]]*Table1[[#This Row],[Delivery]]</f>
        <v>42.5</v>
      </c>
      <c r="V735" s="10">
        <f>Table1[[#This Row],[Sales Values]]-Table1[[#This Row],[Manufacturing Cost]]</f>
        <v>854.25</v>
      </c>
      <c r="W735" s="13">
        <f>Table1[[#This Row],[Profit]]/Table1[[#This Row],[Sales Values]]</f>
        <v>0.25000000000000006</v>
      </c>
      <c r="X735" s="10">
        <v>14.95</v>
      </c>
      <c r="Y735" s="14">
        <f>IF(AND(Table1[[#This Row],[Quantity]]&gt;20,Table1[[#This Row],[Quantity]]&lt;=50),3%,IF(AND(Table1[[#This Row],[Quantity]]&gt;50,Table1[[#This Row],[Quantity]]&lt;=100),5%,IF(Table1[[#This Row],[Quantity]]&gt;100,7%,0)))</f>
        <v>0.05</v>
      </c>
      <c r="Z735" s="10">
        <f>Table1[[#This Row],[Sales Values]]*(1-Table1[[#This Row],[Discount]])</f>
        <v>3246.1499999999996</v>
      </c>
      <c r="AA735" s="10">
        <f>Table1[[#This Row],[Sales Values]]+(Table1[[#This Row],[Sales Values]]*1.05%)</f>
        <v>3452.8784999999993</v>
      </c>
      <c r="AB735" s="10">
        <f>Table1[[#This Row],[Sales Values]]*1.05</f>
        <v>3587.8499999999995</v>
      </c>
      <c r="AC735" s="10" t="str">
        <f t="shared" si="59"/>
        <v>Hyperwotsit</v>
      </c>
      <c r="AD735" t="s">
        <v>20</v>
      </c>
    </row>
    <row r="736" spans="1:30" x14ac:dyDescent="0.3">
      <c r="A736">
        <v>2572</v>
      </c>
      <c r="B736" t="s">
        <v>6633</v>
      </c>
      <c r="C736" t="s">
        <v>2413</v>
      </c>
      <c r="D736" t="s">
        <v>51</v>
      </c>
      <c r="E736" t="s">
        <v>16</v>
      </c>
      <c r="F736">
        <v>30</v>
      </c>
      <c r="G736" t="s">
        <v>6634</v>
      </c>
      <c r="H736" t="s">
        <v>5729</v>
      </c>
      <c r="I736" t="s">
        <v>32</v>
      </c>
      <c r="J736" s="8">
        <v>44608</v>
      </c>
      <c r="K736" s="6" t="str">
        <f t="shared" si="55"/>
        <v>2022</v>
      </c>
      <c r="L736" s="6" t="str">
        <f t="shared" si="56"/>
        <v>Feb</v>
      </c>
      <c r="M736">
        <v>37</v>
      </c>
      <c r="N736" s="10">
        <f t="shared" si="57"/>
        <v>1.89</v>
      </c>
      <c r="O736">
        <f t="shared" si="58"/>
        <v>18</v>
      </c>
      <c r="P736">
        <v>0.5</v>
      </c>
      <c r="Q736" s="12">
        <f>Table1[[#This Row],[Quantity]]*Table1[[#This Row],[Case Size]]</f>
        <v>666</v>
      </c>
      <c r="R736" s="10">
        <f>Table1[[#This Row],[ Sales Volume]]*Table1[[#This Row],[Cost]]</f>
        <v>1258.74</v>
      </c>
      <c r="S736" s="10">
        <f>Table1[[#This Row],[Sales Values]]-(Table1[[#This Row],[Sales Values]]*0.25)</f>
        <v>944.05500000000006</v>
      </c>
      <c r="T736" s="10">
        <f>Table1[[#This Row],[Manufacturing Cost]]-Table1[[#This Row],[Delivery Cost]]</f>
        <v>925.55500000000006</v>
      </c>
      <c r="U736" s="10">
        <f>Table1[[#This Row],[Quantity]]*Table1[[#This Row],[Delivery]]</f>
        <v>18.5</v>
      </c>
      <c r="V736" s="10">
        <f>Table1[[#This Row],[Sales Values]]-Table1[[#This Row],[Manufacturing Cost]]</f>
        <v>314.68499999999995</v>
      </c>
      <c r="W736" s="13">
        <f>Table1[[#This Row],[Profit]]/Table1[[#This Row],[Sales Values]]</f>
        <v>0.24999999999999994</v>
      </c>
      <c r="X736" s="10">
        <v>14.95</v>
      </c>
      <c r="Y736" s="14">
        <f>IF(AND(Table1[[#This Row],[Quantity]]&gt;20,Table1[[#This Row],[Quantity]]&lt;=50),3%,IF(AND(Table1[[#This Row],[Quantity]]&gt;50,Table1[[#This Row],[Quantity]]&lt;=100),5%,IF(Table1[[#This Row],[Quantity]]&gt;100,7%,0)))</f>
        <v>0.03</v>
      </c>
      <c r="Z736" s="10">
        <f>Table1[[#This Row],[Sales Values]]*(1-Table1[[#This Row],[Discount]])</f>
        <v>1220.9777999999999</v>
      </c>
      <c r="AA736" s="10">
        <f>Table1[[#This Row],[Sales Values]]+(Table1[[#This Row],[Sales Values]]*1.05%)</f>
        <v>1271.95677</v>
      </c>
      <c r="AB736" s="10">
        <f>Table1[[#This Row],[Sales Values]]*1.05</f>
        <v>1321.6770000000001</v>
      </c>
      <c r="AC736" s="10" t="str">
        <f t="shared" si="59"/>
        <v>Gigastuff</v>
      </c>
      <c r="AD736" t="s">
        <v>45</v>
      </c>
    </row>
    <row r="737" spans="1:30" x14ac:dyDescent="0.3">
      <c r="A737">
        <v>2573</v>
      </c>
      <c r="B737" t="s">
        <v>2520</v>
      </c>
      <c r="C737" t="s">
        <v>6635</v>
      </c>
      <c r="D737" t="s">
        <v>28</v>
      </c>
      <c r="E737" t="s">
        <v>29</v>
      </c>
      <c r="F737">
        <v>90</v>
      </c>
      <c r="G737" t="s">
        <v>14590</v>
      </c>
      <c r="H737" t="s">
        <v>2066</v>
      </c>
      <c r="I737" t="s">
        <v>294</v>
      </c>
      <c r="J737" s="8">
        <v>44883</v>
      </c>
      <c r="K737" s="6" t="str">
        <f t="shared" si="55"/>
        <v>2022</v>
      </c>
      <c r="L737" s="6" t="str">
        <f t="shared" si="56"/>
        <v>Nov</v>
      </c>
      <c r="M737">
        <v>76</v>
      </c>
      <c r="N737" s="10">
        <f t="shared" si="57"/>
        <v>2.0099999999999998</v>
      </c>
      <c r="O737">
        <f t="shared" si="58"/>
        <v>20</v>
      </c>
      <c r="P737">
        <v>0.5</v>
      </c>
      <c r="Q737" s="11">
        <f>Table1[[#This Row],[Quantity]]*Table1[[#This Row],[Case Size]]</f>
        <v>1520</v>
      </c>
      <c r="R737" s="10">
        <f>Table1[[#This Row],[ Sales Volume]]*Table1[[#This Row],[Cost]]</f>
        <v>3055.2</v>
      </c>
      <c r="S737" s="10">
        <f>Table1[[#This Row],[Sales Values]]-(Table1[[#This Row],[Sales Values]]*0.25)</f>
        <v>2291.3999999999996</v>
      </c>
      <c r="T737" s="10">
        <f>Table1[[#This Row],[Manufacturing Cost]]-Table1[[#This Row],[Delivery Cost]]</f>
        <v>2253.3999999999996</v>
      </c>
      <c r="U737" s="10">
        <f>Table1[[#This Row],[Quantity]]*Table1[[#This Row],[Delivery]]</f>
        <v>38</v>
      </c>
      <c r="V737" s="10">
        <f>Table1[[#This Row],[Sales Values]]-Table1[[#This Row],[Manufacturing Cost]]</f>
        <v>763.80000000000018</v>
      </c>
      <c r="W737" s="13">
        <f>Table1[[#This Row],[Profit]]/Table1[[#This Row],[Sales Values]]</f>
        <v>0.25000000000000006</v>
      </c>
      <c r="X737" s="10">
        <v>14.95</v>
      </c>
      <c r="Y737" s="14">
        <f>IF(AND(Table1[[#This Row],[Quantity]]&gt;20,Table1[[#This Row],[Quantity]]&lt;=50),3%,IF(AND(Table1[[#This Row],[Quantity]]&gt;50,Table1[[#This Row],[Quantity]]&lt;=100),5%,IF(Table1[[#This Row],[Quantity]]&gt;100,7%,0)))</f>
        <v>0.05</v>
      </c>
      <c r="Z737" s="10">
        <f>Table1[[#This Row],[Sales Values]]*(1-Table1[[#This Row],[Discount]])</f>
        <v>2902.4399999999996</v>
      </c>
      <c r="AA737" s="10">
        <f>Table1[[#This Row],[Sales Values]]+(Table1[[#This Row],[Sales Values]]*1.05%)</f>
        <v>3087.2795999999998</v>
      </c>
      <c r="AB737" s="10">
        <f>Table1[[#This Row],[Sales Values]]*1.05</f>
        <v>3207.96</v>
      </c>
      <c r="AC737" s="10" t="str">
        <f t="shared" si="59"/>
        <v>Hyperwotsit</v>
      </c>
      <c r="AD737" t="s">
        <v>20</v>
      </c>
    </row>
    <row r="738" spans="1:30" x14ac:dyDescent="0.3">
      <c r="A738">
        <v>2577</v>
      </c>
      <c r="B738" t="s">
        <v>2760</v>
      </c>
      <c r="C738" t="s">
        <v>3430</v>
      </c>
      <c r="D738" t="s">
        <v>51</v>
      </c>
      <c r="E738" t="s">
        <v>16</v>
      </c>
      <c r="F738">
        <v>30</v>
      </c>
      <c r="G738" t="s">
        <v>6645</v>
      </c>
      <c r="H738" t="s">
        <v>526</v>
      </c>
      <c r="I738" t="s">
        <v>32</v>
      </c>
      <c r="J738" s="8">
        <v>44893</v>
      </c>
      <c r="K738" s="6" t="str">
        <f t="shared" si="55"/>
        <v>2022</v>
      </c>
      <c r="L738" s="6" t="str">
        <f t="shared" si="56"/>
        <v>Nov</v>
      </c>
      <c r="M738">
        <v>105</v>
      </c>
      <c r="N738" s="10">
        <f t="shared" si="57"/>
        <v>3.49</v>
      </c>
      <c r="O738">
        <f t="shared" si="58"/>
        <v>20</v>
      </c>
      <c r="P738">
        <v>0.5</v>
      </c>
      <c r="Q738" s="12">
        <f>Table1[[#This Row],[Quantity]]*Table1[[#This Row],[Case Size]]</f>
        <v>2100</v>
      </c>
      <c r="R738" s="10">
        <f>Table1[[#This Row],[ Sales Volume]]*Table1[[#This Row],[Cost]]</f>
        <v>7329</v>
      </c>
      <c r="S738" s="10">
        <f>Table1[[#This Row],[Sales Values]]-(Table1[[#This Row],[Sales Values]]*0.25)</f>
        <v>5496.75</v>
      </c>
      <c r="T738" s="10">
        <f>Table1[[#This Row],[Manufacturing Cost]]-Table1[[#This Row],[Delivery Cost]]</f>
        <v>5444.25</v>
      </c>
      <c r="U738" s="10">
        <f>Table1[[#This Row],[Quantity]]*Table1[[#This Row],[Delivery]]</f>
        <v>52.5</v>
      </c>
      <c r="V738" s="10">
        <f>Table1[[#This Row],[Sales Values]]-Table1[[#This Row],[Manufacturing Cost]]</f>
        <v>1832.25</v>
      </c>
      <c r="W738" s="13">
        <f>Table1[[#This Row],[Profit]]/Table1[[#This Row],[Sales Values]]</f>
        <v>0.25</v>
      </c>
      <c r="X738" s="10">
        <v>14.95</v>
      </c>
      <c r="Y738" s="14">
        <f>IF(AND(Table1[[#This Row],[Quantity]]&gt;20,Table1[[#This Row],[Quantity]]&lt;=50),3%,IF(AND(Table1[[#This Row],[Quantity]]&gt;50,Table1[[#This Row],[Quantity]]&lt;=100),5%,IF(Table1[[#This Row],[Quantity]]&gt;100,7%,0)))</f>
        <v>7.0000000000000007E-2</v>
      </c>
      <c r="Z738" s="10">
        <f>Table1[[#This Row],[Sales Values]]*(1-Table1[[#This Row],[Discount]])</f>
        <v>6815.9699999999993</v>
      </c>
      <c r="AA738" s="10">
        <f>Table1[[#This Row],[Sales Values]]+(Table1[[#This Row],[Sales Values]]*1.05%)</f>
        <v>7405.9544999999998</v>
      </c>
      <c r="AB738" s="10">
        <f>Table1[[#This Row],[Sales Values]]*1.05</f>
        <v>7695.4500000000007</v>
      </c>
      <c r="AC738" s="10" t="str">
        <f t="shared" si="59"/>
        <v>Superwossname</v>
      </c>
      <c r="AD738" t="s">
        <v>101</v>
      </c>
    </row>
    <row r="739" spans="1:30" x14ac:dyDescent="0.3">
      <c r="A739">
        <v>2578</v>
      </c>
      <c r="B739" t="s">
        <v>6646</v>
      </c>
      <c r="C739" t="s">
        <v>4226</v>
      </c>
      <c r="D739" t="s">
        <v>15</v>
      </c>
      <c r="E739" t="s">
        <v>16</v>
      </c>
      <c r="F739">
        <v>90</v>
      </c>
      <c r="G739" t="s">
        <v>6647</v>
      </c>
      <c r="H739" t="s">
        <v>5995</v>
      </c>
      <c r="I739" t="s">
        <v>187</v>
      </c>
      <c r="J739" s="8">
        <v>44429</v>
      </c>
      <c r="K739" s="6" t="str">
        <f t="shared" si="55"/>
        <v>2021</v>
      </c>
      <c r="L739" s="6" t="str">
        <f t="shared" si="56"/>
        <v>Aug</v>
      </c>
      <c r="M739">
        <v>57</v>
      </c>
      <c r="N739" s="10">
        <f t="shared" si="57"/>
        <v>1.89</v>
      </c>
      <c r="O739">
        <f t="shared" si="58"/>
        <v>18</v>
      </c>
      <c r="P739">
        <v>0.5</v>
      </c>
      <c r="Q739" s="12">
        <f>Table1[[#This Row],[Quantity]]*Table1[[#This Row],[Case Size]]</f>
        <v>1026</v>
      </c>
      <c r="R739" s="10">
        <f>Table1[[#This Row],[ Sales Volume]]*Table1[[#This Row],[Cost]]</f>
        <v>1939.1399999999999</v>
      </c>
      <c r="S739" s="10">
        <f>Table1[[#This Row],[Sales Values]]-(Table1[[#This Row],[Sales Values]]*0.25)</f>
        <v>1454.355</v>
      </c>
      <c r="T739" s="10">
        <f>Table1[[#This Row],[Manufacturing Cost]]-Table1[[#This Row],[Delivery Cost]]</f>
        <v>1425.855</v>
      </c>
      <c r="U739" s="10">
        <f>Table1[[#This Row],[Quantity]]*Table1[[#This Row],[Delivery]]</f>
        <v>28.5</v>
      </c>
      <c r="V739" s="10">
        <f>Table1[[#This Row],[Sales Values]]-Table1[[#This Row],[Manufacturing Cost]]</f>
        <v>484.78499999999985</v>
      </c>
      <c r="W739" s="13">
        <f>Table1[[#This Row],[Profit]]/Table1[[#This Row],[Sales Values]]</f>
        <v>0.24999999999999994</v>
      </c>
      <c r="X739" s="10">
        <v>14.95</v>
      </c>
      <c r="Y739" s="14">
        <f>IF(AND(Table1[[#This Row],[Quantity]]&gt;20,Table1[[#This Row],[Quantity]]&lt;=50),3%,IF(AND(Table1[[#This Row],[Quantity]]&gt;50,Table1[[#This Row],[Quantity]]&lt;=100),5%,IF(Table1[[#This Row],[Quantity]]&gt;100,7%,0)))</f>
        <v>0.05</v>
      </c>
      <c r="Z739" s="10">
        <f>Table1[[#This Row],[Sales Values]]*(1-Table1[[#This Row],[Discount]])</f>
        <v>1842.1829999999998</v>
      </c>
      <c r="AA739" s="10">
        <f>Table1[[#This Row],[Sales Values]]+(Table1[[#This Row],[Sales Values]]*1.05%)</f>
        <v>1959.5009699999998</v>
      </c>
      <c r="AB739" s="10">
        <f>Table1[[#This Row],[Sales Values]]*1.05</f>
        <v>2036.097</v>
      </c>
      <c r="AC739" s="10" t="str">
        <f t="shared" si="59"/>
        <v>Gigastuff</v>
      </c>
      <c r="AD739" t="s">
        <v>45</v>
      </c>
    </row>
    <row r="740" spans="1:30" x14ac:dyDescent="0.3">
      <c r="A740">
        <v>2580</v>
      </c>
      <c r="B740" t="s">
        <v>6650</v>
      </c>
      <c r="C740" t="s">
        <v>6651</v>
      </c>
      <c r="D740" t="s">
        <v>15</v>
      </c>
      <c r="E740" t="s">
        <v>16</v>
      </c>
      <c r="F740">
        <v>60</v>
      </c>
      <c r="G740" t="s">
        <v>6652</v>
      </c>
      <c r="H740" t="s">
        <v>3754</v>
      </c>
      <c r="I740" t="s">
        <v>124</v>
      </c>
      <c r="J740" s="8">
        <v>44681</v>
      </c>
      <c r="K740" s="6" t="str">
        <f t="shared" si="55"/>
        <v>2022</v>
      </c>
      <c r="L740" s="6" t="str">
        <f t="shared" si="56"/>
        <v>Apr</v>
      </c>
      <c r="M740">
        <v>34</v>
      </c>
      <c r="N740" s="10">
        <f t="shared" si="57"/>
        <v>3.49</v>
      </c>
      <c r="O740">
        <f t="shared" si="58"/>
        <v>20</v>
      </c>
      <c r="P740">
        <v>0.5</v>
      </c>
      <c r="Q740" s="12">
        <f>Table1[[#This Row],[Quantity]]*Table1[[#This Row],[Case Size]]</f>
        <v>680</v>
      </c>
      <c r="R740" s="10">
        <f>Table1[[#This Row],[ Sales Volume]]*Table1[[#This Row],[Cost]]</f>
        <v>2373.2000000000003</v>
      </c>
      <c r="S740" s="10">
        <f>Table1[[#This Row],[Sales Values]]-(Table1[[#This Row],[Sales Values]]*0.25)</f>
        <v>1779.9</v>
      </c>
      <c r="T740" s="10">
        <f>Table1[[#This Row],[Manufacturing Cost]]-Table1[[#This Row],[Delivery Cost]]</f>
        <v>1762.9</v>
      </c>
      <c r="U740" s="10">
        <f>Table1[[#This Row],[Quantity]]*Table1[[#This Row],[Delivery]]</f>
        <v>17</v>
      </c>
      <c r="V740" s="10">
        <f>Table1[[#This Row],[Sales Values]]-Table1[[#This Row],[Manufacturing Cost]]</f>
        <v>593.30000000000018</v>
      </c>
      <c r="W740" s="13">
        <f>Table1[[#This Row],[Profit]]/Table1[[#This Row],[Sales Values]]</f>
        <v>0.25000000000000006</v>
      </c>
      <c r="X740" s="10">
        <v>14.95</v>
      </c>
      <c r="Y740" s="14">
        <f>IF(AND(Table1[[#This Row],[Quantity]]&gt;20,Table1[[#This Row],[Quantity]]&lt;=50),3%,IF(AND(Table1[[#This Row],[Quantity]]&gt;50,Table1[[#This Row],[Quantity]]&lt;=100),5%,IF(Table1[[#This Row],[Quantity]]&gt;100,7%,0)))</f>
        <v>0.03</v>
      </c>
      <c r="Z740" s="10">
        <f>Table1[[#This Row],[Sales Values]]*(1-Table1[[#This Row],[Discount]])</f>
        <v>2302.0040000000004</v>
      </c>
      <c r="AA740" s="10">
        <f>Table1[[#This Row],[Sales Values]]+(Table1[[#This Row],[Sales Values]]*1.05%)</f>
        <v>2398.1186000000002</v>
      </c>
      <c r="AB740" s="10">
        <f>Table1[[#This Row],[Sales Values]]*1.05</f>
        <v>2491.8600000000006</v>
      </c>
      <c r="AC740" s="10" t="str">
        <f t="shared" si="59"/>
        <v>Superwossname</v>
      </c>
      <c r="AD740" t="s">
        <v>101</v>
      </c>
    </row>
    <row r="741" spans="1:30" x14ac:dyDescent="0.3">
      <c r="A741">
        <v>2581</v>
      </c>
      <c r="B741" t="s">
        <v>6653</v>
      </c>
      <c r="C741" t="s">
        <v>1717</v>
      </c>
      <c r="D741" t="s">
        <v>15</v>
      </c>
      <c r="E741" t="s">
        <v>16</v>
      </c>
      <c r="F741">
        <v>30</v>
      </c>
      <c r="G741" t="s">
        <v>6654</v>
      </c>
      <c r="H741" t="s">
        <v>2212</v>
      </c>
      <c r="I741" t="s">
        <v>32</v>
      </c>
      <c r="J741" s="8">
        <v>44674</v>
      </c>
      <c r="K741" s="6" t="str">
        <f t="shared" si="55"/>
        <v>2022</v>
      </c>
      <c r="L741" s="6" t="str">
        <f t="shared" si="56"/>
        <v>Apr</v>
      </c>
      <c r="M741">
        <v>57</v>
      </c>
      <c r="N741" s="10">
        <f t="shared" si="57"/>
        <v>2.0099999999999998</v>
      </c>
      <c r="O741">
        <f t="shared" si="58"/>
        <v>20</v>
      </c>
      <c r="P741">
        <v>0.5</v>
      </c>
      <c r="Q741" s="11">
        <f>Table1[[#This Row],[Quantity]]*Table1[[#This Row],[Case Size]]</f>
        <v>1140</v>
      </c>
      <c r="R741" s="10">
        <f>Table1[[#This Row],[ Sales Volume]]*Table1[[#This Row],[Cost]]</f>
        <v>2291.3999999999996</v>
      </c>
      <c r="S741" s="10">
        <f>Table1[[#This Row],[Sales Values]]-(Table1[[#This Row],[Sales Values]]*0.25)</f>
        <v>1718.5499999999997</v>
      </c>
      <c r="T741" s="10">
        <f>Table1[[#This Row],[Manufacturing Cost]]-Table1[[#This Row],[Delivery Cost]]</f>
        <v>1690.0499999999997</v>
      </c>
      <c r="U741" s="10">
        <f>Table1[[#This Row],[Quantity]]*Table1[[#This Row],[Delivery]]</f>
        <v>28.5</v>
      </c>
      <c r="V741" s="10">
        <f>Table1[[#This Row],[Sales Values]]-Table1[[#This Row],[Manufacturing Cost]]</f>
        <v>572.84999999999991</v>
      </c>
      <c r="W741" s="13">
        <f>Table1[[#This Row],[Profit]]/Table1[[#This Row],[Sales Values]]</f>
        <v>0.25</v>
      </c>
      <c r="X741" s="10">
        <v>14.95</v>
      </c>
      <c r="Y741" s="14">
        <f>IF(AND(Table1[[#This Row],[Quantity]]&gt;20,Table1[[#This Row],[Quantity]]&lt;=50),3%,IF(AND(Table1[[#This Row],[Quantity]]&gt;50,Table1[[#This Row],[Quantity]]&lt;=100),5%,IF(Table1[[#This Row],[Quantity]]&gt;100,7%,0)))</f>
        <v>0.05</v>
      </c>
      <c r="Z741" s="10">
        <f>Table1[[#This Row],[Sales Values]]*(1-Table1[[#This Row],[Discount]])</f>
        <v>2176.8299999999995</v>
      </c>
      <c r="AA741" s="10">
        <f>Table1[[#This Row],[Sales Values]]+(Table1[[#This Row],[Sales Values]]*1.05%)</f>
        <v>2315.4596999999994</v>
      </c>
      <c r="AB741" s="10">
        <f>Table1[[#This Row],[Sales Values]]*1.05</f>
        <v>2405.9699999999998</v>
      </c>
      <c r="AC741" s="10" t="str">
        <f t="shared" si="59"/>
        <v>Hyperwotsit</v>
      </c>
      <c r="AD741" t="s">
        <v>20</v>
      </c>
    </row>
    <row r="742" spans="1:30" x14ac:dyDescent="0.3">
      <c r="A742">
        <v>2582</v>
      </c>
      <c r="B742" t="s">
        <v>6655</v>
      </c>
      <c r="C742" t="s">
        <v>4504</v>
      </c>
      <c r="D742" t="s">
        <v>51</v>
      </c>
      <c r="E742" t="s">
        <v>16</v>
      </c>
      <c r="F742">
        <v>30</v>
      </c>
      <c r="G742" t="s">
        <v>6656</v>
      </c>
      <c r="H742" t="s">
        <v>3240</v>
      </c>
      <c r="I742" t="s">
        <v>187</v>
      </c>
      <c r="J742" s="8">
        <v>44924</v>
      </c>
      <c r="K742" s="6" t="str">
        <f t="shared" si="55"/>
        <v>2022</v>
      </c>
      <c r="L742" s="6" t="str">
        <f t="shared" si="56"/>
        <v>Dec</v>
      </c>
      <c r="M742">
        <v>22</v>
      </c>
      <c r="N742" s="10">
        <f t="shared" si="57"/>
        <v>3.49</v>
      </c>
      <c r="O742">
        <f t="shared" si="58"/>
        <v>20</v>
      </c>
      <c r="P742">
        <v>0.5</v>
      </c>
      <c r="Q742" s="12">
        <f>Table1[[#This Row],[Quantity]]*Table1[[#This Row],[Case Size]]</f>
        <v>440</v>
      </c>
      <c r="R742" s="10">
        <f>Table1[[#This Row],[ Sales Volume]]*Table1[[#This Row],[Cost]]</f>
        <v>1535.6000000000001</v>
      </c>
      <c r="S742" s="10">
        <f>Table1[[#This Row],[Sales Values]]-(Table1[[#This Row],[Sales Values]]*0.25)</f>
        <v>1151.7</v>
      </c>
      <c r="T742" s="10">
        <f>Table1[[#This Row],[Manufacturing Cost]]-Table1[[#This Row],[Delivery Cost]]</f>
        <v>1140.7</v>
      </c>
      <c r="U742" s="10">
        <f>Table1[[#This Row],[Quantity]]*Table1[[#This Row],[Delivery]]</f>
        <v>11</v>
      </c>
      <c r="V742" s="10">
        <f>Table1[[#This Row],[Sales Values]]-Table1[[#This Row],[Manufacturing Cost]]</f>
        <v>383.90000000000009</v>
      </c>
      <c r="W742" s="13">
        <f>Table1[[#This Row],[Profit]]/Table1[[#This Row],[Sales Values]]</f>
        <v>0.25000000000000006</v>
      </c>
      <c r="X742" s="10">
        <v>14.95</v>
      </c>
      <c r="Y742" s="14">
        <f>IF(AND(Table1[[#This Row],[Quantity]]&gt;20,Table1[[#This Row],[Quantity]]&lt;=50),3%,IF(AND(Table1[[#This Row],[Quantity]]&gt;50,Table1[[#This Row],[Quantity]]&lt;=100),5%,IF(Table1[[#This Row],[Quantity]]&gt;100,7%,0)))</f>
        <v>0.03</v>
      </c>
      <c r="Z742" s="10">
        <f>Table1[[#This Row],[Sales Values]]*(1-Table1[[#This Row],[Discount]])</f>
        <v>1489.5320000000002</v>
      </c>
      <c r="AA742" s="10">
        <f>Table1[[#This Row],[Sales Values]]+(Table1[[#This Row],[Sales Values]]*1.05%)</f>
        <v>1551.7238000000002</v>
      </c>
      <c r="AB742" s="10">
        <f>Table1[[#This Row],[Sales Values]]*1.05</f>
        <v>1612.38</v>
      </c>
      <c r="AC742" s="10" t="str">
        <f t="shared" si="59"/>
        <v>Superwossname</v>
      </c>
      <c r="AD742" t="s">
        <v>101</v>
      </c>
    </row>
    <row r="743" spans="1:30" x14ac:dyDescent="0.3">
      <c r="A743">
        <v>2593</v>
      </c>
      <c r="B743" t="s">
        <v>4315</v>
      </c>
      <c r="C743" t="s">
        <v>2033</v>
      </c>
      <c r="D743" t="s">
        <v>28</v>
      </c>
      <c r="E743" t="s">
        <v>29</v>
      </c>
      <c r="F743">
        <v>30</v>
      </c>
      <c r="G743" t="s">
        <v>6672</v>
      </c>
      <c r="H743" t="s">
        <v>4066</v>
      </c>
      <c r="I743" t="s">
        <v>4067</v>
      </c>
      <c r="J743" s="8">
        <v>43937</v>
      </c>
      <c r="K743" s="6" t="str">
        <f t="shared" si="55"/>
        <v>2020</v>
      </c>
      <c r="L743" s="6" t="str">
        <f t="shared" si="56"/>
        <v>Apr</v>
      </c>
      <c r="M743">
        <v>73</v>
      </c>
      <c r="N743" s="10">
        <f t="shared" si="57"/>
        <v>3.49</v>
      </c>
      <c r="O743">
        <f t="shared" si="58"/>
        <v>20</v>
      </c>
      <c r="P743">
        <v>0.5</v>
      </c>
      <c r="Q743" s="12">
        <f>Table1[[#This Row],[Quantity]]*Table1[[#This Row],[Case Size]]</f>
        <v>1460</v>
      </c>
      <c r="R743" s="10">
        <f>Table1[[#This Row],[ Sales Volume]]*Table1[[#This Row],[Cost]]</f>
        <v>5095.4000000000005</v>
      </c>
      <c r="S743" s="10">
        <f>Table1[[#This Row],[Sales Values]]-(Table1[[#This Row],[Sales Values]]*0.25)</f>
        <v>3821.55</v>
      </c>
      <c r="T743" s="10">
        <f>Table1[[#This Row],[Manufacturing Cost]]-Table1[[#This Row],[Delivery Cost]]</f>
        <v>3785.05</v>
      </c>
      <c r="U743" s="10">
        <f>Table1[[#This Row],[Quantity]]*Table1[[#This Row],[Delivery]]</f>
        <v>36.5</v>
      </c>
      <c r="V743" s="10">
        <f>Table1[[#This Row],[Sales Values]]-Table1[[#This Row],[Manufacturing Cost]]</f>
        <v>1273.8500000000004</v>
      </c>
      <c r="W743" s="13">
        <f>Table1[[#This Row],[Profit]]/Table1[[#This Row],[Sales Values]]</f>
        <v>0.25000000000000006</v>
      </c>
      <c r="X743" s="10">
        <v>14.95</v>
      </c>
      <c r="Y743" s="14">
        <f>IF(AND(Table1[[#This Row],[Quantity]]&gt;20,Table1[[#This Row],[Quantity]]&lt;=50),3%,IF(AND(Table1[[#This Row],[Quantity]]&gt;50,Table1[[#This Row],[Quantity]]&lt;=100),5%,IF(Table1[[#This Row],[Quantity]]&gt;100,7%,0)))</f>
        <v>0.05</v>
      </c>
      <c r="Z743" s="10">
        <f>Table1[[#This Row],[Sales Values]]*(1-Table1[[#This Row],[Discount]])</f>
        <v>4840.63</v>
      </c>
      <c r="AA743" s="10">
        <f>Table1[[#This Row],[Sales Values]]+(Table1[[#This Row],[Sales Values]]*1.05%)</f>
        <v>5148.9017000000003</v>
      </c>
      <c r="AB743" s="10">
        <f>Table1[[#This Row],[Sales Values]]*1.05</f>
        <v>5350.170000000001</v>
      </c>
      <c r="AC743" s="10" t="str">
        <f t="shared" si="59"/>
        <v>Superwossname</v>
      </c>
      <c r="AD743" t="s">
        <v>101</v>
      </c>
    </row>
    <row r="744" spans="1:30" x14ac:dyDescent="0.3">
      <c r="A744">
        <v>2594</v>
      </c>
      <c r="B744" t="s">
        <v>1352</v>
      </c>
      <c r="C744" t="s">
        <v>4858</v>
      </c>
      <c r="D744" t="s">
        <v>117</v>
      </c>
      <c r="E744" t="s">
        <v>16</v>
      </c>
      <c r="F744">
        <v>90</v>
      </c>
      <c r="G744" t="s">
        <v>6673</v>
      </c>
      <c r="H744" t="s">
        <v>3579</v>
      </c>
      <c r="I744" t="s">
        <v>1576</v>
      </c>
      <c r="J744" s="8">
        <v>44842</v>
      </c>
      <c r="K744" s="6" t="str">
        <f t="shared" si="55"/>
        <v>2022</v>
      </c>
      <c r="L744" s="6" t="str">
        <f t="shared" si="56"/>
        <v>Oct</v>
      </c>
      <c r="M744">
        <v>41</v>
      </c>
      <c r="N744" s="10">
        <f t="shared" si="57"/>
        <v>1.89</v>
      </c>
      <c r="O744">
        <f t="shared" si="58"/>
        <v>18</v>
      </c>
      <c r="P744">
        <v>0.5</v>
      </c>
      <c r="Q744" s="12">
        <f>Table1[[#This Row],[Quantity]]*Table1[[#This Row],[Case Size]]</f>
        <v>738</v>
      </c>
      <c r="R744" s="10">
        <f>Table1[[#This Row],[ Sales Volume]]*Table1[[#This Row],[Cost]]</f>
        <v>1394.82</v>
      </c>
      <c r="S744" s="10">
        <f>Table1[[#This Row],[Sales Values]]-(Table1[[#This Row],[Sales Values]]*0.25)</f>
        <v>1046.115</v>
      </c>
      <c r="T744" s="10">
        <f>Table1[[#This Row],[Manufacturing Cost]]-Table1[[#This Row],[Delivery Cost]]</f>
        <v>1025.615</v>
      </c>
      <c r="U744" s="10">
        <f>Table1[[#This Row],[Quantity]]*Table1[[#This Row],[Delivery]]</f>
        <v>20.5</v>
      </c>
      <c r="V744" s="10">
        <f>Table1[[#This Row],[Sales Values]]-Table1[[#This Row],[Manufacturing Cost]]</f>
        <v>348.70499999999993</v>
      </c>
      <c r="W744" s="13">
        <f>Table1[[#This Row],[Profit]]/Table1[[#This Row],[Sales Values]]</f>
        <v>0.24999999999999997</v>
      </c>
      <c r="X744" s="10">
        <v>14.95</v>
      </c>
      <c r="Y744" s="14">
        <f>IF(AND(Table1[[#This Row],[Quantity]]&gt;20,Table1[[#This Row],[Quantity]]&lt;=50),3%,IF(AND(Table1[[#This Row],[Quantity]]&gt;50,Table1[[#This Row],[Quantity]]&lt;=100),5%,IF(Table1[[#This Row],[Quantity]]&gt;100,7%,0)))</f>
        <v>0.03</v>
      </c>
      <c r="Z744" s="10">
        <f>Table1[[#This Row],[Sales Values]]*(1-Table1[[#This Row],[Discount]])</f>
        <v>1352.9753999999998</v>
      </c>
      <c r="AA744" s="10">
        <f>Table1[[#This Row],[Sales Values]]+(Table1[[#This Row],[Sales Values]]*1.05%)</f>
        <v>1409.46561</v>
      </c>
      <c r="AB744" s="10">
        <f>Table1[[#This Row],[Sales Values]]*1.05</f>
        <v>1464.5609999999999</v>
      </c>
      <c r="AC744" s="10" t="str">
        <f t="shared" si="59"/>
        <v>Gigastuff</v>
      </c>
      <c r="AD744" t="s">
        <v>45</v>
      </c>
    </row>
    <row r="745" spans="1:30" x14ac:dyDescent="0.3">
      <c r="A745">
        <v>2597</v>
      </c>
      <c r="B745" t="s">
        <v>6676</v>
      </c>
      <c r="C745" t="s">
        <v>2181</v>
      </c>
      <c r="D745" t="s">
        <v>51</v>
      </c>
      <c r="E745" t="s">
        <v>16</v>
      </c>
      <c r="F745">
        <v>90</v>
      </c>
      <c r="G745" t="s">
        <v>6677</v>
      </c>
      <c r="H745" t="s">
        <v>1310</v>
      </c>
      <c r="I745" t="s">
        <v>1311</v>
      </c>
      <c r="J745" s="8">
        <v>44088</v>
      </c>
      <c r="K745" s="6" t="str">
        <f t="shared" si="55"/>
        <v>2020</v>
      </c>
      <c r="L745" s="6" t="str">
        <f t="shared" si="56"/>
        <v>Sep</v>
      </c>
      <c r="M745">
        <v>5</v>
      </c>
      <c r="N745" s="10">
        <f t="shared" si="57"/>
        <v>3.49</v>
      </c>
      <c r="O745">
        <f t="shared" si="58"/>
        <v>20</v>
      </c>
      <c r="P745">
        <v>0.5</v>
      </c>
      <c r="Q745" s="12">
        <f>Table1[[#This Row],[Quantity]]*Table1[[#This Row],[Case Size]]</f>
        <v>100</v>
      </c>
      <c r="R745" s="10">
        <f>Table1[[#This Row],[ Sales Volume]]*Table1[[#This Row],[Cost]]</f>
        <v>349</v>
      </c>
      <c r="S745" s="10">
        <f>Table1[[#This Row],[Sales Values]]-(Table1[[#This Row],[Sales Values]]*0.25)</f>
        <v>261.75</v>
      </c>
      <c r="T745" s="10">
        <f>Table1[[#This Row],[Manufacturing Cost]]-Table1[[#This Row],[Delivery Cost]]</f>
        <v>259.25</v>
      </c>
      <c r="U745" s="10">
        <f>Table1[[#This Row],[Quantity]]*Table1[[#This Row],[Delivery]]</f>
        <v>2.5</v>
      </c>
      <c r="V745" s="10">
        <f>Table1[[#This Row],[Sales Values]]-Table1[[#This Row],[Manufacturing Cost]]</f>
        <v>87.25</v>
      </c>
      <c r="W745" s="13">
        <f>Table1[[#This Row],[Profit]]/Table1[[#This Row],[Sales Values]]</f>
        <v>0.25</v>
      </c>
      <c r="X745" s="10">
        <v>14.95</v>
      </c>
      <c r="Y745" s="14">
        <f>IF(AND(Table1[[#This Row],[Quantity]]&gt;20,Table1[[#This Row],[Quantity]]&lt;=50),3%,IF(AND(Table1[[#This Row],[Quantity]]&gt;50,Table1[[#This Row],[Quantity]]&lt;=100),5%,IF(Table1[[#This Row],[Quantity]]&gt;100,7%,0)))</f>
        <v>0</v>
      </c>
      <c r="Z745" s="10">
        <f>Table1[[#This Row],[Sales Values]]*(1-Table1[[#This Row],[Discount]])</f>
        <v>349</v>
      </c>
      <c r="AA745" s="10">
        <f>Table1[[#This Row],[Sales Values]]+(Table1[[#This Row],[Sales Values]]*1.05%)</f>
        <v>352.66449999999998</v>
      </c>
      <c r="AB745" s="10">
        <f>Table1[[#This Row],[Sales Values]]*1.05</f>
        <v>366.45</v>
      </c>
      <c r="AC745" s="10" t="str">
        <f t="shared" si="59"/>
        <v>Superwossname</v>
      </c>
      <c r="AD745" t="s">
        <v>101</v>
      </c>
    </row>
    <row r="746" spans="1:30" x14ac:dyDescent="0.3">
      <c r="A746">
        <v>2600</v>
      </c>
      <c r="B746" t="s">
        <v>55</v>
      </c>
      <c r="C746" t="s">
        <v>4121</v>
      </c>
      <c r="D746" t="s">
        <v>28</v>
      </c>
      <c r="E746" t="s">
        <v>29</v>
      </c>
      <c r="F746">
        <v>60</v>
      </c>
      <c r="G746" t="s">
        <v>6679</v>
      </c>
      <c r="H746" t="s">
        <v>4432</v>
      </c>
      <c r="I746" t="s">
        <v>32</v>
      </c>
      <c r="J746" s="8">
        <v>44815</v>
      </c>
      <c r="K746" s="6" t="str">
        <f t="shared" si="55"/>
        <v>2022</v>
      </c>
      <c r="L746" s="6" t="str">
        <f t="shared" si="56"/>
        <v>Sep</v>
      </c>
      <c r="M746">
        <v>47</v>
      </c>
      <c r="N746" s="10">
        <f t="shared" si="57"/>
        <v>1.89</v>
      </c>
      <c r="O746">
        <f t="shared" si="58"/>
        <v>18</v>
      </c>
      <c r="P746">
        <v>0.5</v>
      </c>
      <c r="Q746" s="12">
        <f>Table1[[#This Row],[Quantity]]*Table1[[#This Row],[Case Size]]</f>
        <v>846</v>
      </c>
      <c r="R746" s="10">
        <f>Table1[[#This Row],[ Sales Volume]]*Table1[[#This Row],[Cost]]</f>
        <v>1598.9399999999998</v>
      </c>
      <c r="S746" s="10">
        <f>Table1[[#This Row],[Sales Values]]-(Table1[[#This Row],[Sales Values]]*0.25)</f>
        <v>1199.2049999999999</v>
      </c>
      <c r="T746" s="10">
        <f>Table1[[#This Row],[Manufacturing Cost]]-Table1[[#This Row],[Delivery Cost]]</f>
        <v>1175.7049999999999</v>
      </c>
      <c r="U746" s="10">
        <f>Table1[[#This Row],[Quantity]]*Table1[[#This Row],[Delivery]]</f>
        <v>23.5</v>
      </c>
      <c r="V746" s="10">
        <f>Table1[[#This Row],[Sales Values]]-Table1[[#This Row],[Manufacturing Cost]]</f>
        <v>399.7349999999999</v>
      </c>
      <c r="W746" s="13">
        <f>Table1[[#This Row],[Profit]]/Table1[[#This Row],[Sales Values]]</f>
        <v>0.24999999999999997</v>
      </c>
      <c r="X746" s="10">
        <v>14.95</v>
      </c>
      <c r="Y746" s="14">
        <f>IF(AND(Table1[[#This Row],[Quantity]]&gt;20,Table1[[#This Row],[Quantity]]&lt;=50),3%,IF(AND(Table1[[#This Row],[Quantity]]&gt;50,Table1[[#This Row],[Quantity]]&lt;=100),5%,IF(Table1[[#This Row],[Quantity]]&gt;100,7%,0)))</f>
        <v>0.03</v>
      </c>
      <c r="Z746" s="10">
        <f>Table1[[#This Row],[Sales Values]]*(1-Table1[[#This Row],[Discount]])</f>
        <v>1550.9717999999998</v>
      </c>
      <c r="AA746" s="10">
        <f>Table1[[#This Row],[Sales Values]]+(Table1[[#This Row],[Sales Values]]*1.05%)</f>
        <v>1615.7288699999999</v>
      </c>
      <c r="AB746" s="10">
        <f>Table1[[#This Row],[Sales Values]]*1.05</f>
        <v>1678.8869999999999</v>
      </c>
      <c r="AC746" s="10" t="str">
        <f t="shared" si="59"/>
        <v>Gigastuff</v>
      </c>
      <c r="AD746" t="s">
        <v>45</v>
      </c>
    </row>
    <row r="747" spans="1:30" x14ac:dyDescent="0.3">
      <c r="A747">
        <v>2601</v>
      </c>
      <c r="B747" t="s">
        <v>657</v>
      </c>
      <c r="C747" t="s">
        <v>795</v>
      </c>
      <c r="D747" t="s">
        <v>28</v>
      </c>
      <c r="E747" t="s">
        <v>29</v>
      </c>
      <c r="F747">
        <v>30</v>
      </c>
      <c r="G747" t="s">
        <v>6680</v>
      </c>
      <c r="H747" t="s">
        <v>2667</v>
      </c>
      <c r="I747" t="s">
        <v>187</v>
      </c>
      <c r="J747" s="8">
        <v>44391</v>
      </c>
      <c r="K747" s="6" t="str">
        <f t="shared" si="55"/>
        <v>2021</v>
      </c>
      <c r="L747" s="6" t="str">
        <f t="shared" si="56"/>
        <v>Jul</v>
      </c>
      <c r="M747">
        <v>89</v>
      </c>
      <c r="N747" s="10">
        <f t="shared" si="57"/>
        <v>1.89</v>
      </c>
      <c r="O747">
        <f t="shared" si="58"/>
        <v>18</v>
      </c>
      <c r="P747">
        <v>0.5</v>
      </c>
      <c r="Q747" s="12">
        <f>Table1[[#This Row],[Quantity]]*Table1[[#This Row],[Case Size]]</f>
        <v>1602</v>
      </c>
      <c r="R747" s="10">
        <f>Table1[[#This Row],[ Sales Volume]]*Table1[[#This Row],[Cost]]</f>
        <v>3027.7799999999997</v>
      </c>
      <c r="S747" s="10">
        <f>Table1[[#This Row],[Sales Values]]-(Table1[[#This Row],[Sales Values]]*0.25)</f>
        <v>2270.835</v>
      </c>
      <c r="T747" s="10">
        <f>Table1[[#This Row],[Manufacturing Cost]]-Table1[[#This Row],[Delivery Cost]]</f>
        <v>2226.335</v>
      </c>
      <c r="U747" s="10">
        <f>Table1[[#This Row],[Quantity]]*Table1[[#This Row],[Delivery]]</f>
        <v>44.5</v>
      </c>
      <c r="V747" s="10">
        <f>Table1[[#This Row],[Sales Values]]-Table1[[#This Row],[Manufacturing Cost]]</f>
        <v>756.94499999999971</v>
      </c>
      <c r="W747" s="13">
        <f>Table1[[#This Row],[Profit]]/Table1[[#This Row],[Sales Values]]</f>
        <v>0.24999999999999992</v>
      </c>
      <c r="X747" s="10">
        <v>14.95</v>
      </c>
      <c r="Y747" s="14">
        <f>IF(AND(Table1[[#This Row],[Quantity]]&gt;20,Table1[[#This Row],[Quantity]]&lt;=50),3%,IF(AND(Table1[[#This Row],[Quantity]]&gt;50,Table1[[#This Row],[Quantity]]&lt;=100),5%,IF(Table1[[#This Row],[Quantity]]&gt;100,7%,0)))</f>
        <v>0.05</v>
      </c>
      <c r="Z747" s="10">
        <f>Table1[[#This Row],[Sales Values]]*(1-Table1[[#This Row],[Discount]])</f>
        <v>2876.3909999999996</v>
      </c>
      <c r="AA747" s="10">
        <f>Table1[[#This Row],[Sales Values]]+(Table1[[#This Row],[Sales Values]]*1.05%)</f>
        <v>3059.5716899999998</v>
      </c>
      <c r="AB747" s="10">
        <f>Table1[[#This Row],[Sales Values]]*1.05</f>
        <v>3179.1689999999999</v>
      </c>
      <c r="AC747" s="10" t="str">
        <f t="shared" si="59"/>
        <v>Gigastuff</v>
      </c>
      <c r="AD747" t="s">
        <v>45</v>
      </c>
    </row>
    <row r="748" spans="1:30" x14ac:dyDescent="0.3">
      <c r="A748">
        <v>2602</v>
      </c>
      <c r="B748" t="s">
        <v>2177</v>
      </c>
      <c r="C748" t="s">
        <v>3130</v>
      </c>
      <c r="D748" t="s">
        <v>15</v>
      </c>
      <c r="E748" t="s">
        <v>16</v>
      </c>
      <c r="F748">
        <v>90</v>
      </c>
      <c r="G748" t="s">
        <v>6681</v>
      </c>
      <c r="H748" t="s">
        <v>3224</v>
      </c>
      <c r="I748" t="s">
        <v>2022</v>
      </c>
      <c r="J748" s="8">
        <v>44665</v>
      </c>
      <c r="K748" s="6" t="str">
        <f t="shared" si="55"/>
        <v>2022</v>
      </c>
      <c r="L748" s="6" t="str">
        <f t="shared" si="56"/>
        <v>Apr</v>
      </c>
      <c r="M748">
        <v>99</v>
      </c>
      <c r="N748" s="10">
        <f t="shared" si="57"/>
        <v>2.0099999999999998</v>
      </c>
      <c r="O748">
        <f t="shared" si="58"/>
        <v>20</v>
      </c>
      <c r="P748">
        <v>0.5</v>
      </c>
      <c r="Q748" s="11">
        <f>Table1[[#This Row],[Quantity]]*Table1[[#This Row],[Case Size]]</f>
        <v>1980</v>
      </c>
      <c r="R748" s="10">
        <f>Table1[[#This Row],[ Sales Volume]]*Table1[[#This Row],[Cost]]</f>
        <v>3979.7999999999997</v>
      </c>
      <c r="S748" s="10">
        <f>Table1[[#This Row],[Sales Values]]-(Table1[[#This Row],[Sales Values]]*0.25)</f>
        <v>2984.85</v>
      </c>
      <c r="T748" s="10">
        <f>Table1[[#This Row],[Manufacturing Cost]]-Table1[[#This Row],[Delivery Cost]]</f>
        <v>2935.35</v>
      </c>
      <c r="U748" s="10">
        <f>Table1[[#This Row],[Quantity]]*Table1[[#This Row],[Delivery]]</f>
        <v>49.5</v>
      </c>
      <c r="V748" s="10">
        <f>Table1[[#This Row],[Sales Values]]-Table1[[#This Row],[Manufacturing Cost]]</f>
        <v>994.94999999999982</v>
      </c>
      <c r="W748" s="13">
        <f>Table1[[#This Row],[Profit]]/Table1[[#This Row],[Sales Values]]</f>
        <v>0.24999999999999997</v>
      </c>
      <c r="X748" s="10">
        <v>14.95</v>
      </c>
      <c r="Y748" s="14">
        <f>IF(AND(Table1[[#This Row],[Quantity]]&gt;20,Table1[[#This Row],[Quantity]]&lt;=50),3%,IF(AND(Table1[[#This Row],[Quantity]]&gt;50,Table1[[#This Row],[Quantity]]&lt;=100),5%,IF(Table1[[#This Row],[Quantity]]&gt;100,7%,0)))</f>
        <v>0.05</v>
      </c>
      <c r="Z748" s="10">
        <f>Table1[[#This Row],[Sales Values]]*(1-Table1[[#This Row],[Discount]])</f>
        <v>3780.8099999999995</v>
      </c>
      <c r="AA748" s="10">
        <f>Table1[[#This Row],[Sales Values]]+(Table1[[#This Row],[Sales Values]]*1.05%)</f>
        <v>4021.5878999999995</v>
      </c>
      <c r="AB748" s="10">
        <f>Table1[[#This Row],[Sales Values]]*1.05</f>
        <v>4178.79</v>
      </c>
      <c r="AC748" s="10" t="str">
        <f t="shared" si="59"/>
        <v>Hyperwotsit</v>
      </c>
      <c r="AD748" t="s">
        <v>20</v>
      </c>
    </row>
    <row r="749" spans="1:30" x14ac:dyDescent="0.3">
      <c r="A749">
        <v>2605</v>
      </c>
      <c r="B749" t="s">
        <v>5878</v>
      </c>
      <c r="C749" t="s">
        <v>4962</v>
      </c>
      <c r="D749" t="s">
        <v>28</v>
      </c>
      <c r="E749" t="s">
        <v>29</v>
      </c>
      <c r="F749">
        <v>60</v>
      </c>
      <c r="G749" t="s">
        <v>6688</v>
      </c>
      <c r="H749" t="s">
        <v>1601</v>
      </c>
      <c r="I749" t="s">
        <v>32</v>
      </c>
      <c r="J749" s="8">
        <v>44213</v>
      </c>
      <c r="K749" s="6" t="str">
        <f t="shared" si="55"/>
        <v>2021</v>
      </c>
      <c r="L749" s="6" t="str">
        <f t="shared" si="56"/>
        <v>Jan</v>
      </c>
      <c r="M749">
        <v>53</v>
      </c>
      <c r="N749" s="10">
        <f t="shared" si="57"/>
        <v>3.49</v>
      </c>
      <c r="O749">
        <f t="shared" si="58"/>
        <v>20</v>
      </c>
      <c r="P749">
        <v>0.5</v>
      </c>
      <c r="Q749" s="12">
        <f>Table1[[#This Row],[Quantity]]*Table1[[#This Row],[Case Size]]</f>
        <v>1060</v>
      </c>
      <c r="R749" s="10">
        <f>Table1[[#This Row],[ Sales Volume]]*Table1[[#This Row],[Cost]]</f>
        <v>3699.4</v>
      </c>
      <c r="S749" s="10">
        <f>Table1[[#This Row],[Sales Values]]-(Table1[[#This Row],[Sales Values]]*0.25)</f>
        <v>2774.55</v>
      </c>
      <c r="T749" s="10">
        <f>Table1[[#This Row],[Manufacturing Cost]]-Table1[[#This Row],[Delivery Cost]]</f>
        <v>2748.05</v>
      </c>
      <c r="U749" s="10">
        <f>Table1[[#This Row],[Quantity]]*Table1[[#This Row],[Delivery]]</f>
        <v>26.5</v>
      </c>
      <c r="V749" s="10">
        <f>Table1[[#This Row],[Sales Values]]-Table1[[#This Row],[Manufacturing Cost]]</f>
        <v>924.84999999999991</v>
      </c>
      <c r="W749" s="13">
        <f>Table1[[#This Row],[Profit]]/Table1[[#This Row],[Sales Values]]</f>
        <v>0.24999999999999997</v>
      </c>
      <c r="X749" s="10">
        <v>14.95</v>
      </c>
      <c r="Y749" s="14">
        <f>IF(AND(Table1[[#This Row],[Quantity]]&gt;20,Table1[[#This Row],[Quantity]]&lt;=50),3%,IF(AND(Table1[[#This Row],[Quantity]]&gt;50,Table1[[#This Row],[Quantity]]&lt;=100),5%,IF(Table1[[#This Row],[Quantity]]&gt;100,7%,0)))</f>
        <v>0.05</v>
      </c>
      <c r="Z749" s="10">
        <f>Table1[[#This Row],[Sales Values]]*(1-Table1[[#This Row],[Discount]])</f>
        <v>3514.43</v>
      </c>
      <c r="AA749" s="10">
        <f>Table1[[#This Row],[Sales Values]]+(Table1[[#This Row],[Sales Values]]*1.05%)</f>
        <v>3738.2437</v>
      </c>
      <c r="AB749" s="10">
        <f>Table1[[#This Row],[Sales Values]]*1.05</f>
        <v>3884.3700000000003</v>
      </c>
      <c r="AC749" s="10" t="str">
        <f t="shared" si="59"/>
        <v>Superwossname</v>
      </c>
      <c r="AD749" t="s">
        <v>101</v>
      </c>
    </row>
    <row r="750" spans="1:30" x14ac:dyDescent="0.3">
      <c r="A750">
        <v>2610</v>
      </c>
      <c r="B750" t="s">
        <v>6695</v>
      </c>
      <c r="C750" t="s">
        <v>5452</v>
      </c>
      <c r="D750" t="s">
        <v>51</v>
      </c>
      <c r="E750" t="s">
        <v>16</v>
      </c>
      <c r="F750">
        <v>30</v>
      </c>
      <c r="G750" t="s">
        <v>6696</v>
      </c>
      <c r="H750" t="s">
        <v>3746</v>
      </c>
      <c r="I750" t="s">
        <v>32</v>
      </c>
      <c r="J750" s="8">
        <v>43966</v>
      </c>
      <c r="K750" s="6" t="str">
        <f t="shared" si="55"/>
        <v>2020</v>
      </c>
      <c r="L750" s="6" t="str">
        <f t="shared" si="56"/>
        <v>May</v>
      </c>
      <c r="M750">
        <v>43</v>
      </c>
      <c r="N750" s="10">
        <f t="shared" si="57"/>
        <v>2.0099999999999998</v>
      </c>
      <c r="O750">
        <f t="shared" si="58"/>
        <v>20</v>
      </c>
      <c r="P750">
        <v>0.5</v>
      </c>
      <c r="Q750" s="12">
        <f>Table1[[#This Row],[Quantity]]*Table1[[#This Row],[Case Size]]</f>
        <v>860</v>
      </c>
      <c r="R750" s="10">
        <f>Table1[[#This Row],[ Sales Volume]]*Table1[[#This Row],[Cost]]</f>
        <v>1728.6</v>
      </c>
      <c r="S750" s="10">
        <f>Table1[[#This Row],[Sales Values]]-(Table1[[#This Row],[Sales Values]]*0.25)</f>
        <v>1296.4499999999998</v>
      </c>
      <c r="T750" s="10">
        <f>Table1[[#This Row],[Manufacturing Cost]]-Table1[[#This Row],[Delivery Cost]]</f>
        <v>1274.9499999999998</v>
      </c>
      <c r="U750" s="10">
        <f>Table1[[#This Row],[Quantity]]*Table1[[#This Row],[Delivery]]</f>
        <v>21.5</v>
      </c>
      <c r="V750" s="10">
        <f>Table1[[#This Row],[Sales Values]]-Table1[[#This Row],[Manufacturing Cost]]</f>
        <v>432.15000000000009</v>
      </c>
      <c r="W750" s="13">
        <f>Table1[[#This Row],[Profit]]/Table1[[#This Row],[Sales Values]]</f>
        <v>0.25000000000000006</v>
      </c>
      <c r="X750" s="10">
        <v>14.95</v>
      </c>
      <c r="Y750" s="14">
        <f>IF(AND(Table1[[#This Row],[Quantity]]&gt;20,Table1[[#This Row],[Quantity]]&lt;=50),3%,IF(AND(Table1[[#This Row],[Quantity]]&gt;50,Table1[[#This Row],[Quantity]]&lt;=100),5%,IF(Table1[[#This Row],[Quantity]]&gt;100,7%,0)))</f>
        <v>0.03</v>
      </c>
      <c r="Z750" s="10">
        <f>Table1[[#This Row],[Sales Values]]*(1-Table1[[#This Row],[Discount]])</f>
        <v>1676.742</v>
      </c>
      <c r="AA750" s="10">
        <f>Table1[[#This Row],[Sales Values]]+(Table1[[#This Row],[Sales Values]]*1.05%)</f>
        <v>1746.7502999999999</v>
      </c>
      <c r="AB750" s="10">
        <f>Table1[[#This Row],[Sales Values]]*1.05</f>
        <v>1815.03</v>
      </c>
      <c r="AC750" s="10" t="str">
        <f t="shared" si="59"/>
        <v>Hyperwotsit</v>
      </c>
      <c r="AD750" t="s">
        <v>20</v>
      </c>
    </row>
    <row r="751" spans="1:30" x14ac:dyDescent="0.3">
      <c r="A751">
        <v>2616</v>
      </c>
      <c r="B751" t="s">
        <v>5502</v>
      </c>
      <c r="C751" t="s">
        <v>3927</v>
      </c>
      <c r="D751" t="s">
        <v>28</v>
      </c>
      <c r="E751" t="s">
        <v>29</v>
      </c>
      <c r="F751">
        <v>90</v>
      </c>
      <c r="G751" t="s">
        <v>6702</v>
      </c>
      <c r="H751" t="s">
        <v>538</v>
      </c>
      <c r="I751" t="s">
        <v>32</v>
      </c>
      <c r="J751" s="8">
        <v>44764</v>
      </c>
      <c r="K751" s="6" t="str">
        <f t="shared" si="55"/>
        <v>2022</v>
      </c>
      <c r="L751" s="6" t="str">
        <f t="shared" si="56"/>
        <v>Jul</v>
      </c>
      <c r="M751">
        <v>79</v>
      </c>
      <c r="N751" s="10">
        <f t="shared" si="57"/>
        <v>2.0099999999999998</v>
      </c>
      <c r="O751">
        <f t="shared" si="58"/>
        <v>20</v>
      </c>
      <c r="P751">
        <v>0.5</v>
      </c>
      <c r="Q751" s="11">
        <f>Table1[[#This Row],[Quantity]]*Table1[[#This Row],[Case Size]]</f>
        <v>1580</v>
      </c>
      <c r="R751" s="10">
        <f>Table1[[#This Row],[ Sales Volume]]*Table1[[#This Row],[Cost]]</f>
        <v>3175.7999999999997</v>
      </c>
      <c r="S751" s="10">
        <f>Table1[[#This Row],[Sales Values]]-(Table1[[#This Row],[Sales Values]]*0.25)</f>
        <v>2381.85</v>
      </c>
      <c r="T751" s="10">
        <f>Table1[[#This Row],[Manufacturing Cost]]-Table1[[#This Row],[Delivery Cost]]</f>
        <v>2342.35</v>
      </c>
      <c r="U751" s="10">
        <f>Table1[[#This Row],[Quantity]]*Table1[[#This Row],[Delivery]]</f>
        <v>39.5</v>
      </c>
      <c r="V751" s="10">
        <f>Table1[[#This Row],[Sales Values]]-Table1[[#This Row],[Manufacturing Cost]]</f>
        <v>793.94999999999982</v>
      </c>
      <c r="W751" s="13">
        <f>Table1[[#This Row],[Profit]]/Table1[[#This Row],[Sales Values]]</f>
        <v>0.24999999999999997</v>
      </c>
      <c r="X751" s="10">
        <v>14.95</v>
      </c>
      <c r="Y751" s="14">
        <f>IF(AND(Table1[[#This Row],[Quantity]]&gt;20,Table1[[#This Row],[Quantity]]&lt;=50),3%,IF(AND(Table1[[#This Row],[Quantity]]&gt;50,Table1[[#This Row],[Quantity]]&lt;=100),5%,IF(Table1[[#This Row],[Quantity]]&gt;100,7%,0)))</f>
        <v>0.05</v>
      </c>
      <c r="Z751" s="10">
        <f>Table1[[#This Row],[Sales Values]]*(1-Table1[[#This Row],[Discount]])</f>
        <v>3017.0099999999998</v>
      </c>
      <c r="AA751" s="10">
        <f>Table1[[#This Row],[Sales Values]]+(Table1[[#This Row],[Sales Values]]*1.05%)</f>
        <v>3209.1458999999995</v>
      </c>
      <c r="AB751" s="10">
        <f>Table1[[#This Row],[Sales Values]]*1.05</f>
        <v>3334.5899999999997</v>
      </c>
      <c r="AC751" s="10" t="str">
        <f t="shared" si="59"/>
        <v>Hyperwotsit</v>
      </c>
      <c r="AD751" t="s">
        <v>20</v>
      </c>
    </row>
    <row r="752" spans="1:30" x14ac:dyDescent="0.3">
      <c r="A752">
        <v>2617</v>
      </c>
      <c r="B752" t="s">
        <v>6703</v>
      </c>
      <c r="C752" t="s">
        <v>6704</v>
      </c>
      <c r="D752" t="s">
        <v>51</v>
      </c>
      <c r="E752" t="s">
        <v>16</v>
      </c>
      <c r="F752">
        <v>90</v>
      </c>
      <c r="G752" t="s">
        <v>6705</v>
      </c>
      <c r="H752" t="s">
        <v>6312</v>
      </c>
      <c r="I752" t="s">
        <v>173</v>
      </c>
      <c r="J752" s="8">
        <v>44076</v>
      </c>
      <c r="K752" s="6" t="str">
        <f t="shared" si="55"/>
        <v>2020</v>
      </c>
      <c r="L752" s="6" t="str">
        <f t="shared" si="56"/>
        <v>Sep</v>
      </c>
      <c r="M752">
        <v>8</v>
      </c>
      <c r="N752" s="10">
        <f t="shared" si="57"/>
        <v>3.49</v>
      </c>
      <c r="O752">
        <f t="shared" si="58"/>
        <v>20</v>
      </c>
      <c r="P752">
        <v>0.5</v>
      </c>
      <c r="Q752" s="12">
        <f>Table1[[#This Row],[Quantity]]*Table1[[#This Row],[Case Size]]</f>
        <v>160</v>
      </c>
      <c r="R752" s="10">
        <f>Table1[[#This Row],[ Sales Volume]]*Table1[[#This Row],[Cost]]</f>
        <v>558.40000000000009</v>
      </c>
      <c r="S752" s="10">
        <f>Table1[[#This Row],[Sales Values]]-(Table1[[#This Row],[Sales Values]]*0.25)</f>
        <v>418.80000000000007</v>
      </c>
      <c r="T752" s="10">
        <f>Table1[[#This Row],[Manufacturing Cost]]-Table1[[#This Row],[Delivery Cost]]</f>
        <v>414.80000000000007</v>
      </c>
      <c r="U752" s="10">
        <f>Table1[[#This Row],[Quantity]]*Table1[[#This Row],[Delivery]]</f>
        <v>4</v>
      </c>
      <c r="V752" s="10">
        <f>Table1[[#This Row],[Sales Values]]-Table1[[#This Row],[Manufacturing Cost]]</f>
        <v>139.60000000000002</v>
      </c>
      <c r="W752" s="13">
        <f>Table1[[#This Row],[Profit]]/Table1[[#This Row],[Sales Values]]</f>
        <v>0.25</v>
      </c>
      <c r="X752" s="10">
        <v>14.95</v>
      </c>
      <c r="Y752" s="14">
        <f>IF(AND(Table1[[#This Row],[Quantity]]&gt;20,Table1[[#This Row],[Quantity]]&lt;=50),3%,IF(AND(Table1[[#This Row],[Quantity]]&gt;50,Table1[[#This Row],[Quantity]]&lt;=100),5%,IF(Table1[[#This Row],[Quantity]]&gt;100,7%,0)))</f>
        <v>0</v>
      </c>
      <c r="Z752" s="10">
        <f>Table1[[#This Row],[Sales Values]]*(1-Table1[[#This Row],[Discount]])</f>
        <v>558.40000000000009</v>
      </c>
      <c r="AA752" s="10">
        <f>Table1[[#This Row],[Sales Values]]+(Table1[[#This Row],[Sales Values]]*1.05%)</f>
        <v>564.2632000000001</v>
      </c>
      <c r="AB752" s="10">
        <f>Table1[[#This Row],[Sales Values]]*1.05</f>
        <v>586.32000000000016</v>
      </c>
      <c r="AC752" s="10" t="str">
        <f t="shared" si="59"/>
        <v>Superwossname</v>
      </c>
      <c r="AD752" t="s">
        <v>101</v>
      </c>
    </row>
    <row r="753" spans="1:30" x14ac:dyDescent="0.3">
      <c r="A753">
        <v>2630</v>
      </c>
      <c r="B753" t="s">
        <v>2399</v>
      </c>
      <c r="C753" t="s">
        <v>6727</v>
      </c>
      <c r="D753" t="s">
        <v>15</v>
      </c>
      <c r="E753" t="s">
        <v>16</v>
      </c>
      <c r="F753">
        <v>60</v>
      </c>
      <c r="G753" t="s">
        <v>6731</v>
      </c>
      <c r="H753" t="s">
        <v>4996</v>
      </c>
      <c r="I753" t="s">
        <v>32</v>
      </c>
      <c r="J753" s="8">
        <v>43972</v>
      </c>
      <c r="K753" s="6" t="str">
        <f t="shared" si="55"/>
        <v>2020</v>
      </c>
      <c r="L753" s="6" t="str">
        <f t="shared" si="56"/>
        <v>May</v>
      </c>
      <c r="M753">
        <v>58</v>
      </c>
      <c r="N753" s="10">
        <f t="shared" si="57"/>
        <v>3.49</v>
      </c>
      <c r="O753">
        <f t="shared" si="58"/>
        <v>20</v>
      </c>
      <c r="P753">
        <v>0.5</v>
      </c>
      <c r="Q753" s="12">
        <f>Table1[[#This Row],[Quantity]]*Table1[[#This Row],[Case Size]]</f>
        <v>1160</v>
      </c>
      <c r="R753" s="10">
        <f>Table1[[#This Row],[ Sales Volume]]*Table1[[#This Row],[Cost]]</f>
        <v>4048.4</v>
      </c>
      <c r="S753" s="10">
        <f>Table1[[#This Row],[Sales Values]]-(Table1[[#This Row],[Sales Values]]*0.25)</f>
        <v>3036.3</v>
      </c>
      <c r="T753" s="10">
        <f>Table1[[#This Row],[Manufacturing Cost]]-Table1[[#This Row],[Delivery Cost]]</f>
        <v>3007.3</v>
      </c>
      <c r="U753" s="10">
        <f>Table1[[#This Row],[Quantity]]*Table1[[#This Row],[Delivery]]</f>
        <v>29</v>
      </c>
      <c r="V753" s="10">
        <f>Table1[[#This Row],[Sales Values]]-Table1[[#This Row],[Manufacturing Cost]]</f>
        <v>1012.0999999999999</v>
      </c>
      <c r="W753" s="13">
        <f>Table1[[#This Row],[Profit]]/Table1[[#This Row],[Sales Values]]</f>
        <v>0.24999999999999997</v>
      </c>
      <c r="X753" s="10">
        <v>14.95</v>
      </c>
      <c r="Y753" s="14">
        <f>IF(AND(Table1[[#This Row],[Quantity]]&gt;20,Table1[[#This Row],[Quantity]]&lt;=50),3%,IF(AND(Table1[[#This Row],[Quantity]]&gt;50,Table1[[#This Row],[Quantity]]&lt;=100),5%,IF(Table1[[#This Row],[Quantity]]&gt;100,7%,0)))</f>
        <v>0.05</v>
      </c>
      <c r="Z753" s="10">
        <f>Table1[[#This Row],[Sales Values]]*(1-Table1[[#This Row],[Discount]])</f>
        <v>3845.98</v>
      </c>
      <c r="AA753" s="10">
        <f>Table1[[#This Row],[Sales Values]]+(Table1[[#This Row],[Sales Values]]*1.05%)</f>
        <v>4090.9082000000003</v>
      </c>
      <c r="AB753" s="10">
        <f>Table1[[#This Row],[Sales Values]]*1.05</f>
        <v>4250.8200000000006</v>
      </c>
      <c r="AC753" s="10" t="str">
        <f t="shared" si="59"/>
        <v>Superwossname</v>
      </c>
      <c r="AD753" t="s">
        <v>101</v>
      </c>
    </row>
    <row r="754" spans="1:30" x14ac:dyDescent="0.3">
      <c r="A754">
        <v>2632</v>
      </c>
      <c r="B754" t="s">
        <v>2437</v>
      </c>
      <c r="C754" t="s">
        <v>4149</v>
      </c>
      <c r="D754" t="s">
        <v>28</v>
      </c>
      <c r="E754" t="s">
        <v>29</v>
      </c>
      <c r="F754">
        <v>90</v>
      </c>
      <c r="G754" t="s">
        <v>6733</v>
      </c>
      <c r="H754" t="s">
        <v>3169</v>
      </c>
      <c r="I754" t="s">
        <v>110</v>
      </c>
      <c r="J754" s="8">
        <v>43942</v>
      </c>
      <c r="K754" s="6" t="str">
        <f t="shared" si="55"/>
        <v>2020</v>
      </c>
      <c r="L754" s="6" t="str">
        <f t="shared" si="56"/>
        <v>Apr</v>
      </c>
      <c r="M754">
        <v>11</v>
      </c>
      <c r="N754" s="10">
        <f t="shared" si="57"/>
        <v>3.49</v>
      </c>
      <c r="O754">
        <f t="shared" si="58"/>
        <v>20</v>
      </c>
      <c r="P754">
        <v>0.5</v>
      </c>
      <c r="Q754" s="12">
        <f>Table1[[#This Row],[Quantity]]*Table1[[#This Row],[Case Size]]</f>
        <v>220</v>
      </c>
      <c r="R754" s="10">
        <f>Table1[[#This Row],[ Sales Volume]]*Table1[[#This Row],[Cost]]</f>
        <v>767.80000000000007</v>
      </c>
      <c r="S754" s="10">
        <f>Table1[[#This Row],[Sales Values]]-(Table1[[#This Row],[Sales Values]]*0.25)</f>
        <v>575.85</v>
      </c>
      <c r="T754" s="10">
        <f>Table1[[#This Row],[Manufacturing Cost]]-Table1[[#This Row],[Delivery Cost]]</f>
        <v>570.35</v>
      </c>
      <c r="U754" s="10">
        <f>Table1[[#This Row],[Quantity]]*Table1[[#This Row],[Delivery]]</f>
        <v>5.5</v>
      </c>
      <c r="V754" s="10">
        <f>Table1[[#This Row],[Sales Values]]-Table1[[#This Row],[Manufacturing Cost]]</f>
        <v>191.95000000000005</v>
      </c>
      <c r="W754" s="13">
        <f>Table1[[#This Row],[Profit]]/Table1[[#This Row],[Sales Values]]</f>
        <v>0.25000000000000006</v>
      </c>
      <c r="X754" s="10">
        <v>14.95</v>
      </c>
      <c r="Y754" s="14">
        <f>IF(AND(Table1[[#This Row],[Quantity]]&gt;20,Table1[[#This Row],[Quantity]]&lt;=50),3%,IF(AND(Table1[[#This Row],[Quantity]]&gt;50,Table1[[#This Row],[Quantity]]&lt;=100),5%,IF(Table1[[#This Row],[Quantity]]&gt;100,7%,0)))</f>
        <v>0</v>
      </c>
      <c r="Z754" s="10">
        <f>Table1[[#This Row],[Sales Values]]*(1-Table1[[#This Row],[Discount]])</f>
        <v>767.80000000000007</v>
      </c>
      <c r="AA754" s="10">
        <f>Table1[[#This Row],[Sales Values]]+(Table1[[#This Row],[Sales Values]]*1.05%)</f>
        <v>775.86190000000011</v>
      </c>
      <c r="AB754" s="10">
        <f>Table1[[#This Row],[Sales Values]]*1.05</f>
        <v>806.19</v>
      </c>
      <c r="AC754" s="10" t="str">
        <f t="shared" si="59"/>
        <v>Superwossname</v>
      </c>
      <c r="AD754" t="s">
        <v>101</v>
      </c>
    </row>
    <row r="755" spans="1:30" x14ac:dyDescent="0.3">
      <c r="A755">
        <v>2638</v>
      </c>
      <c r="B755" t="s">
        <v>6745</v>
      </c>
      <c r="C755" t="s">
        <v>5067</v>
      </c>
      <c r="D755" t="s">
        <v>15</v>
      </c>
      <c r="E755" t="s">
        <v>16</v>
      </c>
      <c r="F755">
        <v>90</v>
      </c>
      <c r="G755" t="s">
        <v>6746</v>
      </c>
      <c r="H755" t="s">
        <v>2772</v>
      </c>
      <c r="I755" t="s">
        <v>32</v>
      </c>
      <c r="J755" s="8">
        <v>44092</v>
      </c>
      <c r="K755" s="6" t="str">
        <f t="shared" si="55"/>
        <v>2020</v>
      </c>
      <c r="L755" s="6" t="str">
        <f t="shared" si="56"/>
        <v>Sep</v>
      </c>
      <c r="M755">
        <v>19</v>
      </c>
      <c r="N755" s="10">
        <f t="shared" si="57"/>
        <v>1.89</v>
      </c>
      <c r="O755">
        <f t="shared" si="58"/>
        <v>18</v>
      </c>
      <c r="P755">
        <v>0.5</v>
      </c>
      <c r="Q755" s="12">
        <f>Table1[[#This Row],[Quantity]]*Table1[[#This Row],[Case Size]]</f>
        <v>342</v>
      </c>
      <c r="R755" s="10">
        <f>Table1[[#This Row],[ Sales Volume]]*Table1[[#This Row],[Cost]]</f>
        <v>646.38</v>
      </c>
      <c r="S755" s="10">
        <f>Table1[[#This Row],[Sales Values]]-(Table1[[#This Row],[Sales Values]]*0.25)</f>
        <v>484.78499999999997</v>
      </c>
      <c r="T755" s="10">
        <f>Table1[[#This Row],[Manufacturing Cost]]-Table1[[#This Row],[Delivery Cost]]</f>
        <v>475.28499999999997</v>
      </c>
      <c r="U755" s="10">
        <f>Table1[[#This Row],[Quantity]]*Table1[[#This Row],[Delivery]]</f>
        <v>9.5</v>
      </c>
      <c r="V755" s="10">
        <f>Table1[[#This Row],[Sales Values]]-Table1[[#This Row],[Manufacturing Cost]]</f>
        <v>161.59500000000003</v>
      </c>
      <c r="W755" s="13">
        <f>Table1[[#This Row],[Profit]]/Table1[[#This Row],[Sales Values]]</f>
        <v>0.25000000000000006</v>
      </c>
      <c r="X755" s="10">
        <v>14.95</v>
      </c>
      <c r="Y755" s="14">
        <f>IF(AND(Table1[[#This Row],[Quantity]]&gt;20,Table1[[#This Row],[Quantity]]&lt;=50),3%,IF(AND(Table1[[#This Row],[Quantity]]&gt;50,Table1[[#This Row],[Quantity]]&lt;=100),5%,IF(Table1[[#This Row],[Quantity]]&gt;100,7%,0)))</f>
        <v>0</v>
      </c>
      <c r="Z755" s="10">
        <f>Table1[[#This Row],[Sales Values]]*(1-Table1[[#This Row],[Discount]])</f>
        <v>646.38</v>
      </c>
      <c r="AA755" s="10">
        <f>Table1[[#This Row],[Sales Values]]+(Table1[[#This Row],[Sales Values]]*1.05%)</f>
        <v>653.16698999999994</v>
      </c>
      <c r="AB755" s="10">
        <f>Table1[[#This Row],[Sales Values]]*1.05</f>
        <v>678.69900000000007</v>
      </c>
      <c r="AC755" s="10" t="str">
        <f t="shared" si="59"/>
        <v>Gigastuff</v>
      </c>
      <c r="AD755" t="s">
        <v>45</v>
      </c>
    </row>
    <row r="756" spans="1:30" x14ac:dyDescent="0.3">
      <c r="A756">
        <v>2640</v>
      </c>
      <c r="B756" t="s">
        <v>3111</v>
      </c>
      <c r="C756" t="s">
        <v>1121</v>
      </c>
      <c r="D756" t="s">
        <v>28</v>
      </c>
      <c r="E756" t="s">
        <v>29</v>
      </c>
      <c r="F756">
        <v>30</v>
      </c>
      <c r="G756" t="s">
        <v>6750</v>
      </c>
      <c r="H756" t="s">
        <v>4849</v>
      </c>
      <c r="I756" t="s">
        <v>294</v>
      </c>
      <c r="J756" s="8">
        <v>44188</v>
      </c>
      <c r="K756" s="6" t="str">
        <f t="shared" si="55"/>
        <v>2020</v>
      </c>
      <c r="L756" s="6" t="str">
        <f t="shared" si="56"/>
        <v>Dec</v>
      </c>
      <c r="M756">
        <v>54</v>
      </c>
      <c r="N756" s="10">
        <f t="shared" si="57"/>
        <v>1.89</v>
      </c>
      <c r="O756">
        <f t="shared" si="58"/>
        <v>18</v>
      </c>
      <c r="P756">
        <v>0.5</v>
      </c>
      <c r="Q756" s="12">
        <f>Table1[[#This Row],[Quantity]]*Table1[[#This Row],[Case Size]]</f>
        <v>972</v>
      </c>
      <c r="R756" s="10">
        <f>Table1[[#This Row],[ Sales Volume]]*Table1[[#This Row],[Cost]]</f>
        <v>1837.08</v>
      </c>
      <c r="S756" s="10">
        <f>Table1[[#This Row],[Sales Values]]-(Table1[[#This Row],[Sales Values]]*0.25)</f>
        <v>1377.81</v>
      </c>
      <c r="T756" s="10">
        <f>Table1[[#This Row],[Manufacturing Cost]]-Table1[[#This Row],[Delivery Cost]]</f>
        <v>1350.81</v>
      </c>
      <c r="U756" s="10">
        <f>Table1[[#This Row],[Quantity]]*Table1[[#This Row],[Delivery]]</f>
        <v>27</v>
      </c>
      <c r="V756" s="10">
        <f>Table1[[#This Row],[Sales Values]]-Table1[[#This Row],[Manufacturing Cost]]</f>
        <v>459.27</v>
      </c>
      <c r="W756" s="13">
        <f>Table1[[#This Row],[Profit]]/Table1[[#This Row],[Sales Values]]</f>
        <v>0.25</v>
      </c>
      <c r="X756" s="10">
        <v>14.95</v>
      </c>
      <c r="Y756" s="14">
        <f>IF(AND(Table1[[#This Row],[Quantity]]&gt;20,Table1[[#This Row],[Quantity]]&lt;=50),3%,IF(AND(Table1[[#This Row],[Quantity]]&gt;50,Table1[[#This Row],[Quantity]]&lt;=100),5%,IF(Table1[[#This Row],[Quantity]]&gt;100,7%,0)))</f>
        <v>0.05</v>
      </c>
      <c r="Z756" s="10">
        <f>Table1[[#This Row],[Sales Values]]*(1-Table1[[#This Row],[Discount]])</f>
        <v>1745.2259999999999</v>
      </c>
      <c r="AA756" s="10">
        <f>Table1[[#This Row],[Sales Values]]+(Table1[[#This Row],[Sales Values]]*1.05%)</f>
        <v>1856.36934</v>
      </c>
      <c r="AB756" s="10">
        <f>Table1[[#This Row],[Sales Values]]*1.05</f>
        <v>1928.934</v>
      </c>
      <c r="AC756" s="10" t="str">
        <f t="shared" si="59"/>
        <v>Gigastuff</v>
      </c>
      <c r="AD756" t="s">
        <v>45</v>
      </c>
    </row>
    <row r="757" spans="1:30" x14ac:dyDescent="0.3">
      <c r="A757">
        <v>2643</v>
      </c>
      <c r="B757" t="s">
        <v>6755</v>
      </c>
      <c r="C757" t="s">
        <v>5090</v>
      </c>
      <c r="D757" t="s">
        <v>51</v>
      </c>
      <c r="E757" t="s">
        <v>16</v>
      </c>
      <c r="F757">
        <v>90</v>
      </c>
      <c r="G757" t="s">
        <v>6756</v>
      </c>
      <c r="H757" t="s">
        <v>655</v>
      </c>
      <c r="I757" t="s">
        <v>32</v>
      </c>
      <c r="J757" s="8">
        <v>44707</v>
      </c>
      <c r="K757" s="6" t="str">
        <f t="shared" si="55"/>
        <v>2022</v>
      </c>
      <c r="L757" s="6" t="str">
        <f t="shared" si="56"/>
        <v>May</v>
      </c>
      <c r="M757">
        <v>47</v>
      </c>
      <c r="N757" s="10">
        <f t="shared" si="57"/>
        <v>1.89</v>
      </c>
      <c r="O757">
        <f t="shared" si="58"/>
        <v>18</v>
      </c>
      <c r="P757">
        <v>0.5</v>
      </c>
      <c r="Q757" s="12">
        <f>Table1[[#This Row],[Quantity]]*Table1[[#This Row],[Case Size]]</f>
        <v>846</v>
      </c>
      <c r="R757" s="10">
        <f>Table1[[#This Row],[ Sales Volume]]*Table1[[#This Row],[Cost]]</f>
        <v>1598.9399999999998</v>
      </c>
      <c r="S757" s="10">
        <f>Table1[[#This Row],[Sales Values]]-(Table1[[#This Row],[Sales Values]]*0.25)</f>
        <v>1199.2049999999999</v>
      </c>
      <c r="T757" s="10">
        <f>Table1[[#This Row],[Manufacturing Cost]]-Table1[[#This Row],[Delivery Cost]]</f>
        <v>1175.7049999999999</v>
      </c>
      <c r="U757" s="10">
        <f>Table1[[#This Row],[Quantity]]*Table1[[#This Row],[Delivery]]</f>
        <v>23.5</v>
      </c>
      <c r="V757" s="10">
        <f>Table1[[#This Row],[Sales Values]]-Table1[[#This Row],[Manufacturing Cost]]</f>
        <v>399.7349999999999</v>
      </c>
      <c r="W757" s="13">
        <f>Table1[[#This Row],[Profit]]/Table1[[#This Row],[Sales Values]]</f>
        <v>0.24999999999999997</v>
      </c>
      <c r="X757" s="10">
        <v>14.95</v>
      </c>
      <c r="Y757" s="14">
        <f>IF(AND(Table1[[#This Row],[Quantity]]&gt;20,Table1[[#This Row],[Quantity]]&lt;=50),3%,IF(AND(Table1[[#This Row],[Quantity]]&gt;50,Table1[[#This Row],[Quantity]]&lt;=100),5%,IF(Table1[[#This Row],[Quantity]]&gt;100,7%,0)))</f>
        <v>0.03</v>
      </c>
      <c r="Z757" s="10">
        <f>Table1[[#This Row],[Sales Values]]*(1-Table1[[#This Row],[Discount]])</f>
        <v>1550.9717999999998</v>
      </c>
      <c r="AA757" s="10">
        <f>Table1[[#This Row],[Sales Values]]+(Table1[[#This Row],[Sales Values]]*1.05%)</f>
        <v>1615.7288699999999</v>
      </c>
      <c r="AB757" s="10">
        <f>Table1[[#This Row],[Sales Values]]*1.05</f>
        <v>1678.8869999999999</v>
      </c>
      <c r="AC757" s="10" t="str">
        <f t="shared" si="59"/>
        <v>Gigastuff</v>
      </c>
      <c r="AD757" t="s">
        <v>45</v>
      </c>
    </row>
    <row r="758" spans="1:30" x14ac:dyDescent="0.3">
      <c r="A758">
        <v>2647</v>
      </c>
      <c r="B758" t="s">
        <v>6761</v>
      </c>
      <c r="C758" t="s">
        <v>6762</v>
      </c>
      <c r="D758" t="s">
        <v>15</v>
      </c>
      <c r="E758" t="s">
        <v>16</v>
      </c>
      <c r="F758">
        <v>60</v>
      </c>
      <c r="G758" t="s">
        <v>6760</v>
      </c>
      <c r="H758" t="s">
        <v>5248</v>
      </c>
      <c r="I758" t="s">
        <v>32</v>
      </c>
      <c r="J758" s="8">
        <v>44286</v>
      </c>
      <c r="K758" s="6" t="str">
        <f t="shared" si="55"/>
        <v>2021</v>
      </c>
      <c r="L758" s="6" t="str">
        <f t="shared" si="56"/>
        <v>Mar</v>
      </c>
      <c r="M758">
        <v>25</v>
      </c>
      <c r="N758" s="10">
        <f t="shared" si="57"/>
        <v>2.0099999999999998</v>
      </c>
      <c r="O758">
        <f t="shared" si="58"/>
        <v>20</v>
      </c>
      <c r="P758">
        <v>0.5</v>
      </c>
      <c r="Q758" s="12">
        <f>Table1[[#This Row],[Quantity]]*Table1[[#This Row],[Case Size]]</f>
        <v>500</v>
      </c>
      <c r="R758" s="10">
        <f>Table1[[#This Row],[ Sales Volume]]*Table1[[#This Row],[Cost]]</f>
        <v>1004.9999999999999</v>
      </c>
      <c r="S758" s="10">
        <f>Table1[[#This Row],[Sales Values]]-(Table1[[#This Row],[Sales Values]]*0.25)</f>
        <v>753.74999999999989</v>
      </c>
      <c r="T758" s="10">
        <f>Table1[[#This Row],[Manufacturing Cost]]-Table1[[#This Row],[Delivery Cost]]</f>
        <v>741.24999999999989</v>
      </c>
      <c r="U758" s="10">
        <f>Table1[[#This Row],[Quantity]]*Table1[[#This Row],[Delivery]]</f>
        <v>12.5</v>
      </c>
      <c r="V758" s="10">
        <f>Table1[[#This Row],[Sales Values]]-Table1[[#This Row],[Manufacturing Cost]]</f>
        <v>251.25</v>
      </c>
      <c r="W758" s="13">
        <f>Table1[[#This Row],[Profit]]/Table1[[#This Row],[Sales Values]]</f>
        <v>0.25000000000000006</v>
      </c>
      <c r="X758" s="10">
        <v>14.95</v>
      </c>
      <c r="Y758" s="14">
        <f>IF(AND(Table1[[#This Row],[Quantity]]&gt;20,Table1[[#This Row],[Quantity]]&lt;=50),3%,IF(AND(Table1[[#This Row],[Quantity]]&gt;50,Table1[[#This Row],[Quantity]]&lt;=100),5%,IF(Table1[[#This Row],[Quantity]]&gt;100,7%,0)))</f>
        <v>0.03</v>
      </c>
      <c r="Z758" s="10">
        <f>Table1[[#This Row],[Sales Values]]*(1-Table1[[#This Row],[Discount]])</f>
        <v>974.84999999999991</v>
      </c>
      <c r="AA758" s="10">
        <f>Table1[[#This Row],[Sales Values]]+(Table1[[#This Row],[Sales Values]]*1.05%)</f>
        <v>1015.5524999999999</v>
      </c>
      <c r="AB758" s="10">
        <f>Table1[[#This Row],[Sales Values]]*1.05</f>
        <v>1055.25</v>
      </c>
      <c r="AC758" s="10" t="str">
        <f t="shared" si="59"/>
        <v>Hyperwotsit</v>
      </c>
      <c r="AD758" t="s">
        <v>20</v>
      </c>
    </row>
    <row r="759" spans="1:30" x14ac:dyDescent="0.3">
      <c r="A759">
        <v>2656</v>
      </c>
      <c r="B759" t="s">
        <v>4372</v>
      </c>
      <c r="C759" t="s">
        <v>6776</v>
      </c>
      <c r="D759" t="s">
        <v>28</v>
      </c>
      <c r="E759" t="s">
        <v>29</v>
      </c>
      <c r="F759">
        <v>90</v>
      </c>
      <c r="G759" t="s">
        <v>6777</v>
      </c>
      <c r="H759" t="s">
        <v>6778</v>
      </c>
      <c r="I759" t="s">
        <v>38</v>
      </c>
      <c r="J759" s="8">
        <v>44262</v>
      </c>
      <c r="K759" s="6" t="str">
        <f t="shared" si="55"/>
        <v>2021</v>
      </c>
      <c r="L759" s="6" t="str">
        <f t="shared" si="56"/>
        <v>Mar</v>
      </c>
      <c r="M759">
        <v>36</v>
      </c>
      <c r="N759" s="10">
        <f t="shared" si="57"/>
        <v>1.89</v>
      </c>
      <c r="O759">
        <f t="shared" si="58"/>
        <v>18</v>
      </c>
      <c r="P759">
        <v>0.5</v>
      </c>
      <c r="Q759" s="12">
        <f>Table1[[#This Row],[Quantity]]*Table1[[#This Row],[Case Size]]</f>
        <v>648</v>
      </c>
      <c r="R759" s="10">
        <f>Table1[[#This Row],[ Sales Volume]]*Table1[[#This Row],[Cost]]</f>
        <v>1224.72</v>
      </c>
      <c r="S759" s="10">
        <f>Table1[[#This Row],[Sales Values]]-(Table1[[#This Row],[Sales Values]]*0.25)</f>
        <v>918.54</v>
      </c>
      <c r="T759" s="10">
        <f>Table1[[#This Row],[Manufacturing Cost]]-Table1[[#This Row],[Delivery Cost]]</f>
        <v>900.54</v>
      </c>
      <c r="U759" s="10">
        <f>Table1[[#This Row],[Quantity]]*Table1[[#This Row],[Delivery]]</f>
        <v>18</v>
      </c>
      <c r="V759" s="10">
        <f>Table1[[#This Row],[Sales Values]]-Table1[[#This Row],[Manufacturing Cost]]</f>
        <v>306.18000000000006</v>
      </c>
      <c r="W759" s="13">
        <f>Table1[[#This Row],[Profit]]/Table1[[#This Row],[Sales Values]]</f>
        <v>0.25000000000000006</v>
      </c>
      <c r="X759" s="10">
        <v>14.95</v>
      </c>
      <c r="Y759" s="14">
        <f>IF(AND(Table1[[#This Row],[Quantity]]&gt;20,Table1[[#This Row],[Quantity]]&lt;=50),3%,IF(AND(Table1[[#This Row],[Quantity]]&gt;50,Table1[[#This Row],[Quantity]]&lt;=100),5%,IF(Table1[[#This Row],[Quantity]]&gt;100,7%,0)))</f>
        <v>0.03</v>
      </c>
      <c r="Z759" s="10">
        <f>Table1[[#This Row],[Sales Values]]*(1-Table1[[#This Row],[Discount]])</f>
        <v>1187.9784</v>
      </c>
      <c r="AA759" s="10">
        <f>Table1[[#This Row],[Sales Values]]+(Table1[[#This Row],[Sales Values]]*1.05%)</f>
        <v>1237.5795600000001</v>
      </c>
      <c r="AB759" s="10">
        <f>Table1[[#This Row],[Sales Values]]*1.05</f>
        <v>1285.9560000000001</v>
      </c>
      <c r="AC759" s="10" t="str">
        <f t="shared" si="59"/>
        <v>Gigastuff</v>
      </c>
      <c r="AD759" t="s">
        <v>45</v>
      </c>
    </row>
    <row r="760" spans="1:30" x14ac:dyDescent="0.3">
      <c r="A760">
        <v>2657</v>
      </c>
      <c r="B760" t="s">
        <v>6779</v>
      </c>
      <c r="C760" t="s">
        <v>6780</v>
      </c>
      <c r="D760" t="s">
        <v>51</v>
      </c>
      <c r="E760" t="s">
        <v>16</v>
      </c>
      <c r="F760">
        <v>60</v>
      </c>
      <c r="G760" t="s">
        <v>6781</v>
      </c>
      <c r="H760" t="s">
        <v>6782</v>
      </c>
      <c r="I760" t="s">
        <v>32</v>
      </c>
      <c r="J760" s="8">
        <v>43839</v>
      </c>
      <c r="K760" s="6" t="str">
        <f t="shared" si="55"/>
        <v>2020</v>
      </c>
      <c r="L760" s="6" t="str">
        <f t="shared" si="56"/>
        <v>Jan</v>
      </c>
      <c r="M760">
        <v>15</v>
      </c>
      <c r="N760" s="10">
        <f t="shared" si="57"/>
        <v>2.0099999999999998</v>
      </c>
      <c r="O760">
        <f t="shared" si="58"/>
        <v>20</v>
      </c>
      <c r="P760">
        <v>0.5</v>
      </c>
      <c r="Q760" s="12">
        <f>Table1[[#This Row],[Quantity]]*Table1[[#This Row],[Case Size]]</f>
        <v>300</v>
      </c>
      <c r="R760" s="10">
        <f>Table1[[#This Row],[ Sales Volume]]*Table1[[#This Row],[Cost]]</f>
        <v>602.99999999999989</v>
      </c>
      <c r="S760" s="10">
        <f>Table1[[#This Row],[Sales Values]]-(Table1[[#This Row],[Sales Values]]*0.25)</f>
        <v>452.24999999999989</v>
      </c>
      <c r="T760" s="10">
        <f>Table1[[#This Row],[Manufacturing Cost]]-Table1[[#This Row],[Delivery Cost]]</f>
        <v>444.74999999999989</v>
      </c>
      <c r="U760" s="10">
        <f>Table1[[#This Row],[Quantity]]*Table1[[#This Row],[Delivery]]</f>
        <v>7.5</v>
      </c>
      <c r="V760" s="10">
        <f>Table1[[#This Row],[Sales Values]]-Table1[[#This Row],[Manufacturing Cost]]</f>
        <v>150.75</v>
      </c>
      <c r="W760" s="13">
        <f>Table1[[#This Row],[Profit]]/Table1[[#This Row],[Sales Values]]</f>
        <v>0.25000000000000006</v>
      </c>
      <c r="X760" s="10">
        <v>14.95</v>
      </c>
      <c r="Y760" s="14">
        <f>IF(AND(Table1[[#This Row],[Quantity]]&gt;20,Table1[[#This Row],[Quantity]]&lt;=50),3%,IF(AND(Table1[[#This Row],[Quantity]]&gt;50,Table1[[#This Row],[Quantity]]&lt;=100),5%,IF(Table1[[#This Row],[Quantity]]&gt;100,7%,0)))</f>
        <v>0</v>
      </c>
      <c r="Z760" s="10">
        <f>Table1[[#This Row],[Sales Values]]*(1-Table1[[#This Row],[Discount]])</f>
        <v>602.99999999999989</v>
      </c>
      <c r="AA760" s="10">
        <f>Table1[[#This Row],[Sales Values]]+(Table1[[#This Row],[Sales Values]]*1.05%)</f>
        <v>609.33149999999989</v>
      </c>
      <c r="AB760" s="10">
        <f>Table1[[#This Row],[Sales Values]]*1.05</f>
        <v>633.14999999999986</v>
      </c>
      <c r="AC760" s="10" t="str">
        <f t="shared" si="59"/>
        <v>Hyperwotsit</v>
      </c>
      <c r="AD760" t="s">
        <v>20</v>
      </c>
    </row>
    <row r="761" spans="1:30" x14ac:dyDescent="0.3">
      <c r="A761">
        <v>2661</v>
      </c>
      <c r="B761" t="s">
        <v>2898</v>
      </c>
      <c r="C761" t="s">
        <v>6789</v>
      </c>
      <c r="D761" t="s">
        <v>28</v>
      </c>
      <c r="E761" t="s">
        <v>29</v>
      </c>
      <c r="F761">
        <v>90</v>
      </c>
      <c r="G761" t="s">
        <v>6786</v>
      </c>
      <c r="H761" t="s">
        <v>1001</v>
      </c>
      <c r="I761" t="s">
        <v>32</v>
      </c>
      <c r="J761" s="8">
        <v>44358</v>
      </c>
      <c r="K761" s="6" t="str">
        <f t="shared" si="55"/>
        <v>2021</v>
      </c>
      <c r="L761" s="6" t="str">
        <f t="shared" si="56"/>
        <v>Jun</v>
      </c>
      <c r="M761">
        <v>18</v>
      </c>
      <c r="N761" s="10">
        <f t="shared" si="57"/>
        <v>1.89</v>
      </c>
      <c r="O761">
        <f t="shared" si="58"/>
        <v>18</v>
      </c>
      <c r="P761">
        <v>0.5</v>
      </c>
      <c r="Q761" s="12">
        <f>Table1[[#This Row],[Quantity]]*Table1[[#This Row],[Case Size]]</f>
        <v>324</v>
      </c>
      <c r="R761" s="10">
        <f>Table1[[#This Row],[ Sales Volume]]*Table1[[#This Row],[Cost]]</f>
        <v>612.36</v>
      </c>
      <c r="S761" s="10">
        <f>Table1[[#This Row],[Sales Values]]-(Table1[[#This Row],[Sales Values]]*0.25)</f>
        <v>459.27</v>
      </c>
      <c r="T761" s="10">
        <f>Table1[[#This Row],[Manufacturing Cost]]-Table1[[#This Row],[Delivery Cost]]</f>
        <v>450.27</v>
      </c>
      <c r="U761" s="10">
        <f>Table1[[#This Row],[Quantity]]*Table1[[#This Row],[Delivery]]</f>
        <v>9</v>
      </c>
      <c r="V761" s="10">
        <f>Table1[[#This Row],[Sales Values]]-Table1[[#This Row],[Manufacturing Cost]]</f>
        <v>153.09000000000003</v>
      </c>
      <c r="W761" s="13">
        <f>Table1[[#This Row],[Profit]]/Table1[[#This Row],[Sales Values]]</f>
        <v>0.25000000000000006</v>
      </c>
      <c r="X761" s="10">
        <v>14.95</v>
      </c>
      <c r="Y761" s="14">
        <f>IF(AND(Table1[[#This Row],[Quantity]]&gt;20,Table1[[#This Row],[Quantity]]&lt;=50),3%,IF(AND(Table1[[#This Row],[Quantity]]&gt;50,Table1[[#This Row],[Quantity]]&lt;=100),5%,IF(Table1[[#This Row],[Quantity]]&gt;100,7%,0)))</f>
        <v>0</v>
      </c>
      <c r="Z761" s="10">
        <f>Table1[[#This Row],[Sales Values]]*(1-Table1[[#This Row],[Discount]])</f>
        <v>612.36</v>
      </c>
      <c r="AA761" s="10">
        <f>Table1[[#This Row],[Sales Values]]+(Table1[[#This Row],[Sales Values]]*1.05%)</f>
        <v>618.78978000000006</v>
      </c>
      <c r="AB761" s="10">
        <f>Table1[[#This Row],[Sales Values]]*1.05</f>
        <v>642.97800000000007</v>
      </c>
      <c r="AC761" s="10" t="str">
        <f t="shared" si="59"/>
        <v>Gigastuff</v>
      </c>
      <c r="AD761" t="s">
        <v>45</v>
      </c>
    </row>
    <row r="762" spans="1:30" x14ac:dyDescent="0.3">
      <c r="A762">
        <v>2663</v>
      </c>
      <c r="B762" t="s">
        <v>6792</v>
      </c>
      <c r="C762" t="s">
        <v>6793</v>
      </c>
      <c r="D762" t="s">
        <v>51</v>
      </c>
      <c r="E762" t="s">
        <v>16</v>
      </c>
      <c r="F762">
        <v>90</v>
      </c>
      <c r="G762" t="s">
        <v>6794</v>
      </c>
      <c r="H762" t="s">
        <v>6795</v>
      </c>
      <c r="I762" t="s">
        <v>146</v>
      </c>
      <c r="J762" s="8">
        <v>44449</v>
      </c>
      <c r="K762" s="6" t="str">
        <f t="shared" si="55"/>
        <v>2021</v>
      </c>
      <c r="L762" s="6" t="str">
        <f t="shared" si="56"/>
        <v>Sep</v>
      </c>
      <c r="M762">
        <v>35</v>
      </c>
      <c r="N762" s="10">
        <f t="shared" si="57"/>
        <v>1.89</v>
      </c>
      <c r="O762">
        <f t="shared" si="58"/>
        <v>18</v>
      </c>
      <c r="P762">
        <v>0.5</v>
      </c>
      <c r="Q762" s="12">
        <f>Table1[[#This Row],[Quantity]]*Table1[[#This Row],[Case Size]]</f>
        <v>630</v>
      </c>
      <c r="R762" s="10">
        <f>Table1[[#This Row],[ Sales Volume]]*Table1[[#This Row],[Cost]]</f>
        <v>1190.7</v>
      </c>
      <c r="S762" s="10">
        <f>Table1[[#This Row],[Sales Values]]-(Table1[[#This Row],[Sales Values]]*0.25)</f>
        <v>893.02500000000009</v>
      </c>
      <c r="T762" s="10">
        <f>Table1[[#This Row],[Manufacturing Cost]]-Table1[[#This Row],[Delivery Cost]]</f>
        <v>875.52500000000009</v>
      </c>
      <c r="U762" s="10">
        <f>Table1[[#This Row],[Quantity]]*Table1[[#This Row],[Delivery]]</f>
        <v>17.5</v>
      </c>
      <c r="V762" s="10">
        <f>Table1[[#This Row],[Sales Values]]-Table1[[#This Row],[Manufacturing Cost]]</f>
        <v>297.67499999999995</v>
      </c>
      <c r="W762" s="13">
        <f>Table1[[#This Row],[Profit]]/Table1[[#This Row],[Sales Values]]</f>
        <v>0.24999999999999994</v>
      </c>
      <c r="X762" s="10">
        <v>14.95</v>
      </c>
      <c r="Y762" s="14">
        <f>IF(AND(Table1[[#This Row],[Quantity]]&gt;20,Table1[[#This Row],[Quantity]]&lt;=50),3%,IF(AND(Table1[[#This Row],[Quantity]]&gt;50,Table1[[#This Row],[Quantity]]&lt;=100),5%,IF(Table1[[#This Row],[Quantity]]&gt;100,7%,0)))</f>
        <v>0.03</v>
      </c>
      <c r="Z762" s="10">
        <f>Table1[[#This Row],[Sales Values]]*(1-Table1[[#This Row],[Discount]])</f>
        <v>1154.979</v>
      </c>
      <c r="AA762" s="10">
        <f>Table1[[#This Row],[Sales Values]]+(Table1[[#This Row],[Sales Values]]*1.05%)</f>
        <v>1203.20235</v>
      </c>
      <c r="AB762" s="10">
        <f>Table1[[#This Row],[Sales Values]]*1.05</f>
        <v>1250.2350000000001</v>
      </c>
      <c r="AC762" s="10" t="str">
        <f t="shared" si="59"/>
        <v>Gigastuff</v>
      </c>
      <c r="AD762" t="s">
        <v>45</v>
      </c>
    </row>
    <row r="763" spans="1:30" x14ac:dyDescent="0.3">
      <c r="A763">
        <v>2666</v>
      </c>
      <c r="B763" t="s">
        <v>1002</v>
      </c>
      <c r="C763" t="s">
        <v>6798</v>
      </c>
      <c r="D763" t="s">
        <v>28</v>
      </c>
      <c r="E763" t="s">
        <v>29</v>
      </c>
      <c r="F763">
        <v>60</v>
      </c>
      <c r="G763" t="s">
        <v>6799</v>
      </c>
      <c r="H763" t="s">
        <v>3248</v>
      </c>
      <c r="I763" t="s">
        <v>38</v>
      </c>
      <c r="J763" s="8">
        <v>44027</v>
      </c>
      <c r="K763" s="6" t="str">
        <f t="shared" si="55"/>
        <v>2020</v>
      </c>
      <c r="L763" s="6" t="str">
        <f t="shared" si="56"/>
        <v>Jul</v>
      </c>
      <c r="M763">
        <v>41</v>
      </c>
      <c r="N763" s="10">
        <f t="shared" si="57"/>
        <v>1.89</v>
      </c>
      <c r="O763">
        <f t="shared" si="58"/>
        <v>18</v>
      </c>
      <c r="P763">
        <v>0.5</v>
      </c>
      <c r="Q763" s="12">
        <f>Table1[[#This Row],[Quantity]]*Table1[[#This Row],[Case Size]]</f>
        <v>738</v>
      </c>
      <c r="R763" s="10">
        <f>Table1[[#This Row],[ Sales Volume]]*Table1[[#This Row],[Cost]]</f>
        <v>1394.82</v>
      </c>
      <c r="S763" s="10">
        <f>Table1[[#This Row],[Sales Values]]-(Table1[[#This Row],[Sales Values]]*0.25)</f>
        <v>1046.115</v>
      </c>
      <c r="T763" s="10">
        <f>Table1[[#This Row],[Manufacturing Cost]]-Table1[[#This Row],[Delivery Cost]]</f>
        <v>1025.615</v>
      </c>
      <c r="U763" s="10">
        <f>Table1[[#This Row],[Quantity]]*Table1[[#This Row],[Delivery]]</f>
        <v>20.5</v>
      </c>
      <c r="V763" s="10">
        <f>Table1[[#This Row],[Sales Values]]-Table1[[#This Row],[Manufacturing Cost]]</f>
        <v>348.70499999999993</v>
      </c>
      <c r="W763" s="13">
        <f>Table1[[#This Row],[Profit]]/Table1[[#This Row],[Sales Values]]</f>
        <v>0.24999999999999997</v>
      </c>
      <c r="X763" s="10">
        <v>14.95</v>
      </c>
      <c r="Y763" s="14">
        <f>IF(AND(Table1[[#This Row],[Quantity]]&gt;20,Table1[[#This Row],[Quantity]]&lt;=50),3%,IF(AND(Table1[[#This Row],[Quantity]]&gt;50,Table1[[#This Row],[Quantity]]&lt;=100),5%,IF(Table1[[#This Row],[Quantity]]&gt;100,7%,0)))</f>
        <v>0.03</v>
      </c>
      <c r="Z763" s="10">
        <f>Table1[[#This Row],[Sales Values]]*(1-Table1[[#This Row],[Discount]])</f>
        <v>1352.9753999999998</v>
      </c>
      <c r="AA763" s="10">
        <f>Table1[[#This Row],[Sales Values]]+(Table1[[#This Row],[Sales Values]]*1.05%)</f>
        <v>1409.46561</v>
      </c>
      <c r="AB763" s="10">
        <f>Table1[[#This Row],[Sales Values]]*1.05</f>
        <v>1464.5609999999999</v>
      </c>
      <c r="AC763" s="10" t="str">
        <f t="shared" si="59"/>
        <v>Gigastuff</v>
      </c>
      <c r="AD763" t="s">
        <v>45</v>
      </c>
    </row>
    <row r="764" spans="1:30" x14ac:dyDescent="0.3">
      <c r="A764">
        <v>2670</v>
      </c>
      <c r="B764" t="s">
        <v>600</v>
      </c>
      <c r="C764" t="s">
        <v>468</v>
      </c>
      <c r="D764" t="s">
        <v>15</v>
      </c>
      <c r="E764" t="s">
        <v>16</v>
      </c>
      <c r="F764">
        <v>30</v>
      </c>
      <c r="G764" t="s">
        <v>6806</v>
      </c>
      <c r="H764" t="s">
        <v>685</v>
      </c>
      <c r="I764" t="s">
        <v>686</v>
      </c>
      <c r="J764" s="8">
        <v>44774</v>
      </c>
      <c r="K764" s="6" t="str">
        <f t="shared" si="55"/>
        <v>2022</v>
      </c>
      <c r="L764" s="6" t="str">
        <f t="shared" si="56"/>
        <v>Aug</v>
      </c>
      <c r="M764">
        <v>98</v>
      </c>
      <c r="N764" s="10">
        <f t="shared" si="57"/>
        <v>3.49</v>
      </c>
      <c r="O764">
        <f t="shared" si="58"/>
        <v>20</v>
      </c>
      <c r="P764">
        <v>0.5</v>
      </c>
      <c r="Q764" s="12">
        <f>Table1[[#This Row],[Quantity]]*Table1[[#This Row],[Case Size]]</f>
        <v>1960</v>
      </c>
      <c r="R764" s="10">
        <f>Table1[[#This Row],[ Sales Volume]]*Table1[[#This Row],[Cost]]</f>
        <v>6840.4000000000005</v>
      </c>
      <c r="S764" s="10">
        <f>Table1[[#This Row],[Sales Values]]-(Table1[[#This Row],[Sales Values]]*0.25)</f>
        <v>5130.3</v>
      </c>
      <c r="T764" s="10">
        <f>Table1[[#This Row],[Manufacturing Cost]]-Table1[[#This Row],[Delivery Cost]]</f>
        <v>5081.3</v>
      </c>
      <c r="U764" s="10">
        <f>Table1[[#This Row],[Quantity]]*Table1[[#This Row],[Delivery]]</f>
        <v>49</v>
      </c>
      <c r="V764" s="10">
        <f>Table1[[#This Row],[Sales Values]]-Table1[[#This Row],[Manufacturing Cost]]</f>
        <v>1710.1000000000004</v>
      </c>
      <c r="W764" s="13">
        <f>Table1[[#This Row],[Profit]]/Table1[[#This Row],[Sales Values]]</f>
        <v>0.25000000000000006</v>
      </c>
      <c r="X764" s="10">
        <v>14.95</v>
      </c>
      <c r="Y764" s="14">
        <f>IF(AND(Table1[[#This Row],[Quantity]]&gt;20,Table1[[#This Row],[Quantity]]&lt;=50),3%,IF(AND(Table1[[#This Row],[Quantity]]&gt;50,Table1[[#This Row],[Quantity]]&lt;=100),5%,IF(Table1[[#This Row],[Quantity]]&gt;100,7%,0)))</f>
        <v>0.05</v>
      </c>
      <c r="Z764" s="10">
        <f>Table1[[#This Row],[Sales Values]]*(1-Table1[[#This Row],[Discount]])</f>
        <v>6498.38</v>
      </c>
      <c r="AA764" s="10">
        <f>Table1[[#This Row],[Sales Values]]+(Table1[[#This Row],[Sales Values]]*1.05%)</f>
        <v>6912.2242000000006</v>
      </c>
      <c r="AB764" s="10">
        <f>Table1[[#This Row],[Sales Values]]*1.05</f>
        <v>7182.420000000001</v>
      </c>
      <c r="AC764" s="10" t="str">
        <f t="shared" si="59"/>
        <v>Superwossname</v>
      </c>
      <c r="AD764" t="s">
        <v>101</v>
      </c>
    </row>
    <row r="765" spans="1:30" x14ac:dyDescent="0.3">
      <c r="A765">
        <v>2678</v>
      </c>
      <c r="B765" t="s">
        <v>3512</v>
      </c>
      <c r="C765" t="s">
        <v>6821</v>
      </c>
      <c r="D765" t="s">
        <v>15</v>
      </c>
      <c r="E765" t="s">
        <v>16</v>
      </c>
      <c r="F765">
        <v>90</v>
      </c>
      <c r="G765" t="s">
        <v>6822</v>
      </c>
      <c r="H765" t="s">
        <v>2717</v>
      </c>
      <c r="I765" t="s">
        <v>1889</v>
      </c>
      <c r="J765" s="8">
        <v>44538</v>
      </c>
      <c r="K765" s="6" t="str">
        <f t="shared" si="55"/>
        <v>2021</v>
      </c>
      <c r="L765" s="6" t="str">
        <f t="shared" si="56"/>
        <v>Dec</v>
      </c>
      <c r="M765">
        <v>54</v>
      </c>
      <c r="N765" s="10">
        <f t="shared" si="57"/>
        <v>3.49</v>
      </c>
      <c r="O765">
        <f t="shared" si="58"/>
        <v>20</v>
      </c>
      <c r="P765">
        <v>0.5</v>
      </c>
      <c r="Q765" s="12">
        <f>Table1[[#This Row],[Quantity]]*Table1[[#This Row],[Case Size]]</f>
        <v>1080</v>
      </c>
      <c r="R765" s="10">
        <f>Table1[[#This Row],[ Sales Volume]]*Table1[[#This Row],[Cost]]</f>
        <v>3769.2000000000003</v>
      </c>
      <c r="S765" s="10">
        <f>Table1[[#This Row],[Sales Values]]-(Table1[[#This Row],[Sales Values]]*0.25)</f>
        <v>2826.9</v>
      </c>
      <c r="T765" s="10">
        <f>Table1[[#This Row],[Manufacturing Cost]]-Table1[[#This Row],[Delivery Cost]]</f>
        <v>2799.9</v>
      </c>
      <c r="U765" s="10">
        <f>Table1[[#This Row],[Quantity]]*Table1[[#This Row],[Delivery]]</f>
        <v>27</v>
      </c>
      <c r="V765" s="10">
        <f>Table1[[#This Row],[Sales Values]]-Table1[[#This Row],[Manufacturing Cost]]</f>
        <v>942.30000000000018</v>
      </c>
      <c r="W765" s="13">
        <f>Table1[[#This Row],[Profit]]/Table1[[#This Row],[Sales Values]]</f>
        <v>0.25000000000000006</v>
      </c>
      <c r="X765" s="10">
        <v>14.95</v>
      </c>
      <c r="Y765" s="14">
        <f>IF(AND(Table1[[#This Row],[Quantity]]&gt;20,Table1[[#This Row],[Quantity]]&lt;=50),3%,IF(AND(Table1[[#This Row],[Quantity]]&gt;50,Table1[[#This Row],[Quantity]]&lt;=100),5%,IF(Table1[[#This Row],[Quantity]]&gt;100,7%,0)))</f>
        <v>0.05</v>
      </c>
      <c r="Z765" s="10">
        <f>Table1[[#This Row],[Sales Values]]*(1-Table1[[#This Row],[Discount]])</f>
        <v>3580.7400000000002</v>
      </c>
      <c r="AA765" s="10">
        <f>Table1[[#This Row],[Sales Values]]+(Table1[[#This Row],[Sales Values]]*1.05%)</f>
        <v>3808.7766000000001</v>
      </c>
      <c r="AB765" s="10">
        <f>Table1[[#This Row],[Sales Values]]*1.05</f>
        <v>3957.6600000000003</v>
      </c>
      <c r="AC765" s="10" t="str">
        <f t="shared" si="59"/>
        <v>Superwossname</v>
      </c>
      <c r="AD765" t="s">
        <v>101</v>
      </c>
    </row>
    <row r="766" spans="1:30" x14ac:dyDescent="0.3">
      <c r="A766">
        <v>2680</v>
      </c>
      <c r="B766" t="s">
        <v>828</v>
      </c>
      <c r="C766" t="s">
        <v>928</v>
      </c>
      <c r="D766" t="s">
        <v>15</v>
      </c>
      <c r="E766" t="s">
        <v>16</v>
      </c>
      <c r="F766">
        <v>60</v>
      </c>
      <c r="G766" t="s">
        <v>6827</v>
      </c>
      <c r="H766" t="s">
        <v>224</v>
      </c>
      <c r="I766" t="s">
        <v>124</v>
      </c>
      <c r="J766" s="8">
        <v>44663</v>
      </c>
      <c r="K766" s="6" t="str">
        <f t="shared" si="55"/>
        <v>2022</v>
      </c>
      <c r="L766" s="6" t="str">
        <f t="shared" si="56"/>
        <v>Apr</v>
      </c>
      <c r="M766">
        <v>46</v>
      </c>
      <c r="N766" s="10">
        <f t="shared" si="57"/>
        <v>3.49</v>
      </c>
      <c r="O766">
        <f t="shared" si="58"/>
        <v>20</v>
      </c>
      <c r="P766">
        <v>0.5</v>
      </c>
      <c r="Q766" s="12">
        <f>Table1[[#This Row],[Quantity]]*Table1[[#This Row],[Case Size]]</f>
        <v>920</v>
      </c>
      <c r="R766" s="10">
        <f>Table1[[#This Row],[ Sales Volume]]*Table1[[#This Row],[Cost]]</f>
        <v>3210.8</v>
      </c>
      <c r="S766" s="10">
        <f>Table1[[#This Row],[Sales Values]]-(Table1[[#This Row],[Sales Values]]*0.25)</f>
        <v>2408.1000000000004</v>
      </c>
      <c r="T766" s="10">
        <f>Table1[[#This Row],[Manufacturing Cost]]-Table1[[#This Row],[Delivery Cost]]</f>
        <v>2385.1000000000004</v>
      </c>
      <c r="U766" s="10">
        <f>Table1[[#This Row],[Quantity]]*Table1[[#This Row],[Delivery]]</f>
        <v>23</v>
      </c>
      <c r="V766" s="10">
        <f>Table1[[#This Row],[Sales Values]]-Table1[[#This Row],[Manufacturing Cost]]</f>
        <v>802.69999999999982</v>
      </c>
      <c r="W766" s="13">
        <f>Table1[[#This Row],[Profit]]/Table1[[#This Row],[Sales Values]]</f>
        <v>0.24999999999999992</v>
      </c>
      <c r="X766" s="10">
        <v>14.95</v>
      </c>
      <c r="Y766" s="14">
        <f>IF(AND(Table1[[#This Row],[Quantity]]&gt;20,Table1[[#This Row],[Quantity]]&lt;=50),3%,IF(AND(Table1[[#This Row],[Quantity]]&gt;50,Table1[[#This Row],[Quantity]]&lt;=100),5%,IF(Table1[[#This Row],[Quantity]]&gt;100,7%,0)))</f>
        <v>0.03</v>
      </c>
      <c r="Z766" s="10">
        <f>Table1[[#This Row],[Sales Values]]*(1-Table1[[#This Row],[Discount]])</f>
        <v>3114.4760000000001</v>
      </c>
      <c r="AA766" s="10">
        <f>Table1[[#This Row],[Sales Values]]+(Table1[[#This Row],[Sales Values]]*1.05%)</f>
        <v>3244.5134000000003</v>
      </c>
      <c r="AB766" s="10">
        <f>Table1[[#This Row],[Sales Values]]*1.05</f>
        <v>3371.34</v>
      </c>
      <c r="AC766" s="10" t="str">
        <f t="shared" si="59"/>
        <v>Superwossname</v>
      </c>
      <c r="AD766" t="s">
        <v>101</v>
      </c>
    </row>
    <row r="767" spans="1:30" x14ac:dyDescent="0.3">
      <c r="A767">
        <v>2683</v>
      </c>
      <c r="B767" t="s">
        <v>3443</v>
      </c>
      <c r="C767" t="s">
        <v>35</v>
      </c>
      <c r="D767" t="s">
        <v>28</v>
      </c>
      <c r="E767" t="s">
        <v>29</v>
      </c>
      <c r="F767">
        <v>90</v>
      </c>
      <c r="G767" t="s">
        <v>6831</v>
      </c>
      <c r="H767" t="s">
        <v>1785</v>
      </c>
      <c r="I767" t="s">
        <v>32</v>
      </c>
      <c r="J767" s="8">
        <v>44748</v>
      </c>
      <c r="K767" s="6" t="str">
        <f t="shared" si="55"/>
        <v>2022</v>
      </c>
      <c r="L767" s="6" t="str">
        <f t="shared" si="56"/>
        <v>Jul</v>
      </c>
      <c r="M767">
        <v>68</v>
      </c>
      <c r="N767" s="10">
        <f t="shared" si="57"/>
        <v>1.89</v>
      </c>
      <c r="O767">
        <f t="shared" si="58"/>
        <v>18</v>
      </c>
      <c r="P767">
        <v>0.5</v>
      </c>
      <c r="Q767" s="12">
        <f>Table1[[#This Row],[Quantity]]*Table1[[#This Row],[Case Size]]</f>
        <v>1224</v>
      </c>
      <c r="R767" s="10">
        <f>Table1[[#This Row],[ Sales Volume]]*Table1[[#This Row],[Cost]]</f>
        <v>2313.3599999999997</v>
      </c>
      <c r="S767" s="10">
        <f>Table1[[#This Row],[Sales Values]]-(Table1[[#This Row],[Sales Values]]*0.25)</f>
        <v>1735.0199999999998</v>
      </c>
      <c r="T767" s="10">
        <f>Table1[[#This Row],[Manufacturing Cost]]-Table1[[#This Row],[Delivery Cost]]</f>
        <v>1701.0199999999998</v>
      </c>
      <c r="U767" s="10">
        <f>Table1[[#This Row],[Quantity]]*Table1[[#This Row],[Delivery]]</f>
        <v>34</v>
      </c>
      <c r="V767" s="10">
        <f>Table1[[#This Row],[Sales Values]]-Table1[[#This Row],[Manufacturing Cost]]</f>
        <v>578.33999999999992</v>
      </c>
      <c r="W767" s="13">
        <f>Table1[[#This Row],[Profit]]/Table1[[#This Row],[Sales Values]]</f>
        <v>0.25</v>
      </c>
      <c r="X767" s="10">
        <v>14.95</v>
      </c>
      <c r="Y767" s="14">
        <f>IF(AND(Table1[[#This Row],[Quantity]]&gt;20,Table1[[#This Row],[Quantity]]&lt;=50),3%,IF(AND(Table1[[#This Row],[Quantity]]&gt;50,Table1[[#This Row],[Quantity]]&lt;=100),5%,IF(Table1[[#This Row],[Quantity]]&gt;100,7%,0)))</f>
        <v>0.05</v>
      </c>
      <c r="Z767" s="10">
        <f>Table1[[#This Row],[Sales Values]]*(1-Table1[[#This Row],[Discount]])</f>
        <v>2197.6919999999996</v>
      </c>
      <c r="AA767" s="10">
        <f>Table1[[#This Row],[Sales Values]]+(Table1[[#This Row],[Sales Values]]*1.05%)</f>
        <v>2337.6502799999998</v>
      </c>
      <c r="AB767" s="10">
        <f>Table1[[#This Row],[Sales Values]]*1.05</f>
        <v>2429.0279999999998</v>
      </c>
      <c r="AC767" s="10" t="str">
        <f t="shared" si="59"/>
        <v>Gigastuff</v>
      </c>
      <c r="AD767" t="s">
        <v>45</v>
      </c>
    </row>
    <row r="768" spans="1:30" x14ac:dyDescent="0.3">
      <c r="A768">
        <v>2684</v>
      </c>
      <c r="B768" t="s">
        <v>2750</v>
      </c>
      <c r="C768" t="s">
        <v>4473</v>
      </c>
      <c r="D768" t="s">
        <v>28</v>
      </c>
      <c r="E768" t="s">
        <v>29</v>
      </c>
      <c r="F768">
        <v>60</v>
      </c>
      <c r="G768" t="s">
        <v>6832</v>
      </c>
      <c r="H768" t="s">
        <v>2831</v>
      </c>
      <c r="I768" t="s">
        <v>32</v>
      </c>
      <c r="J768" s="8">
        <v>44293</v>
      </c>
      <c r="K768" s="6" t="str">
        <f t="shared" si="55"/>
        <v>2021</v>
      </c>
      <c r="L768" s="6" t="str">
        <f t="shared" si="56"/>
        <v>Apr</v>
      </c>
      <c r="M768">
        <v>73</v>
      </c>
      <c r="N768" s="10">
        <f t="shared" si="57"/>
        <v>2.0099999999999998</v>
      </c>
      <c r="O768">
        <f t="shared" si="58"/>
        <v>20</v>
      </c>
      <c r="P768">
        <v>0.5</v>
      </c>
      <c r="Q768" s="12">
        <f>Table1[[#This Row],[Quantity]]*Table1[[#This Row],[Case Size]]</f>
        <v>1460</v>
      </c>
      <c r="R768" s="10">
        <f>Table1[[#This Row],[ Sales Volume]]*Table1[[#This Row],[Cost]]</f>
        <v>2934.6</v>
      </c>
      <c r="S768" s="10">
        <f>Table1[[#This Row],[Sales Values]]-(Table1[[#This Row],[Sales Values]]*0.25)</f>
        <v>2200.9499999999998</v>
      </c>
      <c r="T768" s="10">
        <f>Table1[[#This Row],[Manufacturing Cost]]-Table1[[#This Row],[Delivery Cost]]</f>
        <v>2164.4499999999998</v>
      </c>
      <c r="U768" s="10">
        <f>Table1[[#This Row],[Quantity]]*Table1[[#This Row],[Delivery]]</f>
        <v>36.5</v>
      </c>
      <c r="V768" s="10">
        <f>Table1[[#This Row],[Sales Values]]-Table1[[#This Row],[Manufacturing Cost]]</f>
        <v>733.65000000000009</v>
      </c>
      <c r="W768" s="13">
        <f>Table1[[#This Row],[Profit]]/Table1[[#This Row],[Sales Values]]</f>
        <v>0.25000000000000006</v>
      </c>
      <c r="X768" s="10">
        <v>14.95</v>
      </c>
      <c r="Y768" s="14">
        <f>IF(AND(Table1[[#This Row],[Quantity]]&gt;20,Table1[[#This Row],[Quantity]]&lt;=50),3%,IF(AND(Table1[[#This Row],[Quantity]]&gt;50,Table1[[#This Row],[Quantity]]&lt;=100),5%,IF(Table1[[#This Row],[Quantity]]&gt;100,7%,0)))</f>
        <v>0.05</v>
      </c>
      <c r="Z768" s="10">
        <f>Table1[[#This Row],[Sales Values]]*(1-Table1[[#This Row],[Discount]])</f>
        <v>2787.87</v>
      </c>
      <c r="AA768" s="10">
        <f>Table1[[#This Row],[Sales Values]]+(Table1[[#This Row],[Sales Values]]*1.05%)</f>
        <v>2965.4132999999997</v>
      </c>
      <c r="AB768" s="10">
        <f>Table1[[#This Row],[Sales Values]]*1.05</f>
        <v>3081.33</v>
      </c>
      <c r="AC768" s="10" t="str">
        <f t="shared" si="59"/>
        <v>Hyperwotsit</v>
      </c>
      <c r="AD768" t="s">
        <v>20</v>
      </c>
    </row>
    <row r="769" spans="1:30" x14ac:dyDescent="0.3">
      <c r="A769">
        <v>2693</v>
      </c>
      <c r="B769" t="s">
        <v>6847</v>
      </c>
      <c r="C769" t="s">
        <v>1428</v>
      </c>
      <c r="D769" t="s">
        <v>51</v>
      </c>
      <c r="E769" t="s">
        <v>16</v>
      </c>
      <c r="F769">
        <v>30</v>
      </c>
      <c r="G769" t="s">
        <v>6848</v>
      </c>
      <c r="H769" t="s">
        <v>6849</v>
      </c>
      <c r="I769" t="s">
        <v>32</v>
      </c>
      <c r="J769" s="8">
        <v>44823</v>
      </c>
      <c r="K769" s="6" t="str">
        <f t="shared" si="55"/>
        <v>2022</v>
      </c>
      <c r="L769" s="6" t="str">
        <f t="shared" si="56"/>
        <v>Sep</v>
      </c>
      <c r="M769">
        <v>27</v>
      </c>
      <c r="N769" s="10">
        <f t="shared" si="57"/>
        <v>1.89</v>
      </c>
      <c r="O769">
        <f t="shared" si="58"/>
        <v>18</v>
      </c>
      <c r="P769">
        <v>0.5</v>
      </c>
      <c r="Q769" s="12">
        <f>Table1[[#This Row],[Quantity]]*Table1[[#This Row],[Case Size]]</f>
        <v>486</v>
      </c>
      <c r="R769" s="10">
        <f>Table1[[#This Row],[ Sales Volume]]*Table1[[#This Row],[Cost]]</f>
        <v>918.54</v>
      </c>
      <c r="S769" s="10">
        <f>Table1[[#This Row],[Sales Values]]-(Table1[[#This Row],[Sales Values]]*0.25)</f>
        <v>688.90499999999997</v>
      </c>
      <c r="T769" s="10">
        <f>Table1[[#This Row],[Manufacturing Cost]]-Table1[[#This Row],[Delivery Cost]]</f>
        <v>675.40499999999997</v>
      </c>
      <c r="U769" s="10">
        <f>Table1[[#This Row],[Quantity]]*Table1[[#This Row],[Delivery]]</f>
        <v>13.5</v>
      </c>
      <c r="V769" s="10">
        <f>Table1[[#This Row],[Sales Values]]-Table1[[#This Row],[Manufacturing Cost]]</f>
        <v>229.63499999999999</v>
      </c>
      <c r="W769" s="13">
        <f>Table1[[#This Row],[Profit]]/Table1[[#This Row],[Sales Values]]</f>
        <v>0.25</v>
      </c>
      <c r="X769" s="10">
        <v>14.95</v>
      </c>
      <c r="Y769" s="14">
        <f>IF(AND(Table1[[#This Row],[Quantity]]&gt;20,Table1[[#This Row],[Quantity]]&lt;=50),3%,IF(AND(Table1[[#This Row],[Quantity]]&gt;50,Table1[[#This Row],[Quantity]]&lt;=100),5%,IF(Table1[[#This Row],[Quantity]]&gt;100,7%,0)))</f>
        <v>0.03</v>
      </c>
      <c r="Z769" s="10">
        <f>Table1[[#This Row],[Sales Values]]*(1-Table1[[#This Row],[Discount]])</f>
        <v>890.98379999999997</v>
      </c>
      <c r="AA769" s="10">
        <f>Table1[[#This Row],[Sales Values]]+(Table1[[#This Row],[Sales Values]]*1.05%)</f>
        <v>928.18466999999998</v>
      </c>
      <c r="AB769" s="10">
        <f>Table1[[#This Row],[Sales Values]]*1.05</f>
        <v>964.46699999999998</v>
      </c>
      <c r="AC769" s="10" t="str">
        <f t="shared" si="59"/>
        <v>Gigastuff</v>
      </c>
      <c r="AD769" t="s">
        <v>45</v>
      </c>
    </row>
    <row r="770" spans="1:30" x14ac:dyDescent="0.3">
      <c r="A770">
        <v>2699</v>
      </c>
      <c r="B770" t="s">
        <v>5659</v>
      </c>
      <c r="C770" t="s">
        <v>2448</v>
      </c>
      <c r="D770" t="s">
        <v>41</v>
      </c>
      <c r="E770" t="s">
        <v>16</v>
      </c>
      <c r="F770">
        <v>60</v>
      </c>
      <c r="G770" t="s">
        <v>6856</v>
      </c>
      <c r="H770" t="s">
        <v>1956</v>
      </c>
      <c r="I770" t="s">
        <v>32</v>
      </c>
      <c r="J770" s="8">
        <v>44915</v>
      </c>
      <c r="K770" s="6" t="str">
        <f t="shared" ref="K770:K833" si="60">TEXT(J770, "yyyy")</f>
        <v>2022</v>
      </c>
      <c r="L770" s="6" t="str">
        <f t="shared" ref="L770:L833" si="61">TEXT(J770, "mmm")</f>
        <v>Dec</v>
      </c>
      <c r="M770">
        <v>72</v>
      </c>
      <c r="N770" s="10">
        <f t="shared" ref="N770:N833" si="62">VLOOKUP(AD770,Codes,3)</f>
        <v>1.89</v>
      </c>
      <c r="O770">
        <f t="shared" ref="O770:O833" si="63">VLOOKUP(AD770,Codes,4)</f>
        <v>18</v>
      </c>
      <c r="P770">
        <v>0.5</v>
      </c>
      <c r="Q770" s="12">
        <f>Table1[[#This Row],[Quantity]]*Table1[[#This Row],[Case Size]]</f>
        <v>1296</v>
      </c>
      <c r="R770" s="10">
        <f>Table1[[#This Row],[ Sales Volume]]*Table1[[#This Row],[Cost]]</f>
        <v>2449.44</v>
      </c>
      <c r="S770" s="10">
        <f>Table1[[#This Row],[Sales Values]]-(Table1[[#This Row],[Sales Values]]*0.25)</f>
        <v>1837.08</v>
      </c>
      <c r="T770" s="10">
        <f>Table1[[#This Row],[Manufacturing Cost]]-Table1[[#This Row],[Delivery Cost]]</f>
        <v>1801.08</v>
      </c>
      <c r="U770" s="10">
        <f>Table1[[#This Row],[Quantity]]*Table1[[#This Row],[Delivery]]</f>
        <v>36</v>
      </c>
      <c r="V770" s="10">
        <f>Table1[[#This Row],[Sales Values]]-Table1[[#This Row],[Manufacturing Cost]]</f>
        <v>612.36000000000013</v>
      </c>
      <c r="W770" s="13">
        <f>Table1[[#This Row],[Profit]]/Table1[[#This Row],[Sales Values]]</f>
        <v>0.25000000000000006</v>
      </c>
      <c r="X770" s="10">
        <v>14.95</v>
      </c>
      <c r="Y770" s="14">
        <f>IF(AND(Table1[[#This Row],[Quantity]]&gt;20,Table1[[#This Row],[Quantity]]&lt;=50),3%,IF(AND(Table1[[#This Row],[Quantity]]&gt;50,Table1[[#This Row],[Quantity]]&lt;=100),5%,IF(Table1[[#This Row],[Quantity]]&gt;100,7%,0)))</f>
        <v>0.05</v>
      </c>
      <c r="Z770" s="10">
        <f>Table1[[#This Row],[Sales Values]]*(1-Table1[[#This Row],[Discount]])</f>
        <v>2326.9679999999998</v>
      </c>
      <c r="AA770" s="10">
        <f>Table1[[#This Row],[Sales Values]]+(Table1[[#This Row],[Sales Values]]*1.05%)</f>
        <v>2475.1591200000003</v>
      </c>
      <c r="AB770" s="10">
        <f>Table1[[#This Row],[Sales Values]]*1.05</f>
        <v>2571.9120000000003</v>
      </c>
      <c r="AC770" s="10" t="str">
        <f t="shared" ref="AC770:AC833" si="64">VLOOKUP(AD770,Codes,2)</f>
        <v>Gigastuff</v>
      </c>
      <c r="AD770" t="s">
        <v>45</v>
      </c>
    </row>
    <row r="771" spans="1:30" x14ac:dyDescent="0.3">
      <c r="A771">
        <v>2707</v>
      </c>
      <c r="B771" t="s">
        <v>5960</v>
      </c>
      <c r="C771" t="s">
        <v>1721</v>
      </c>
      <c r="D771" t="s">
        <v>28</v>
      </c>
      <c r="E771" t="s">
        <v>29</v>
      </c>
      <c r="F771">
        <v>90</v>
      </c>
      <c r="G771" t="s">
        <v>6868</v>
      </c>
      <c r="H771" t="s">
        <v>2851</v>
      </c>
      <c r="I771" t="s">
        <v>32</v>
      </c>
      <c r="J771" s="8">
        <v>44099</v>
      </c>
      <c r="K771" s="6" t="str">
        <f t="shared" si="60"/>
        <v>2020</v>
      </c>
      <c r="L771" s="6" t="str">
        <f t="shared" si="61"/>
        <v>Sep</v>
      </c>
      <c r="M771">
        <v>37</v>
      </c>
      <c r="N771" s="10">
        <f t="shared" si="62"/>
        <v>2.0099999999999998</v>
      </c>
      <c r="O771">
        <f t="shared" si="63"/>
        <v>20</v>
      </c>
      <c r="P771">
        <v>0.5</v>
      </c>
      <c r="Q771" s="12">
        <f>Table1[[#This Row],[Quantity]]*Table1[[#This Row],[Case Size]]</f>
        <v>740</v>
      </c>
      <c r="R771" s="10">
        <f>Table1[[#This Row],[ Sales Volume]]*Table1[[#This Row],[Cost]]</f>
        <v>1487.3999999999999</v>
      </c>
      <c r="S771" s="10">
        <f>Table1[[#This Row],[Sales Values]]-(Table1[[#This Row],[Sales Values]]*0.25)</f>
        <v>1115.55</v>
      </c>
      <c r="T771" s="10">
        <f>Table1[[#This Row],[Manufacturing Cost]]-Table1[[#This Row],[Delivery Cost]]</f>
        <v>1097.05</v>
      </c>
      <c r="U771" s="10">
        <f>Table1[[#This Row],[Quantity]]*Table1[[#This Row],[Delivery]]</f>
        <v>18.5</v>
      </c>
      <c r="V771" s="10">
        <f>Table1[[#This Row],[Sales Values]]-Table1[[#This Row],[Manufacturing Cost]]</f>
        <v>371.84999999999991</v>
      </c>
      <c r="W771" s="13">
        <f>Table1[[#This Row],[Profit]]/Table1[[#This Row],[Sales Values]]</f>
        <v>0.24999999999999997</v>
      </c>
      <c r="X771" s="10">
        <v>14.95</v>
      </c>
      <c r="Y771" s="14">
        <f>IF(AND(Table1[[#This Row],[Quantity]]&gt;20,Table1[[#This Row],[Quantity]]&lt;=50),3%,IF(AND(Table1[[#This Row],[Quantity]]&gt;50,Table1[[#This Row],[Quantity]]&lt;=100),5%,IF(Table1[[#This Row],[Quantity]]&gt;100,7%,0)))</f>
        <v>0.03</v>
      </c>
      <c r="Z771" s="10">
        <f>Table1[[#This Row],[Sales Values]]*(1-Table1[[#This Row],[Discount]])</f>
        <v>1442.7779999999998</v>
      </c>
      <c r="AA771" s="10">
        <f>Table1[[#This Row],[Sales Values]]+(Table1[[#This Row],[Sales Values]]*1.05%)</f>
        <v>1503.0176999999999</v>
      </c>
      <c r="AB771" s="10">
        <f>Table1[[#This Row],[Sales Values]]*1.05</f>
        <v>1561.77</v>
      </c>
      <c r="AC771" s="10" t="str">
        <f t="shared" si="64"/>
        <v>Hyperwotsit</v>
      </c>
      <c r="AD771" t="s">
        <v>20</v>
      </c>
    </row>
    <row r="772" spans="1:30" x14ac:dyDescent="0.3">
      <c r="A772">
        <v>2712</v>
      </c>
      <c r="B772" t="s">
        <v>6874</v>
      </c>
      <c r="C772" t="s">
        <v>1121</v>
      </c>
      <c r="D772" t="s">
        <v>15</v>
      </c>
      <c r="E772" t="s">
        <v>16</v>
      </c>
      <c r="F772">
        <v>60</v>
      </c>
      <c r="G772" t="s">
        <v>6875</v>
      </c>
      <c r="H772" t="s">
        <v>1306</v>
      </c>
      <c r="I772" t="s">
        <v>32</v>
      </c>
      <c r="J772" s="8">
        <v>43984</v>
      </c>
      <c r="K772" s="6" t="str">
        <f t="shared" si="60"/>
        <v>2020</v>
      </c>
      <c r="L772" s="6" t="str">
        <f t="shared" si="61"/>
        <v>Jun</v>
      </c>
      <c r="M772">
        <v>57</v>
      </c>
      <c r="N772" s="10">
        <f t="shared" si="62"/>
        <v>2.0099999999999998</v>
      </c>
      <c r="O772">
        <f t="shared" si="63"/>
        <v>20</v>
      </c>
      <c r="P772">
        <v>0.5</v>
      </c>
      <c r="Q772" s="12">
        <f>Table1[[#This Row],[Quantity]]*Table1[[#This Row],[Case Size]]</f>
        <v>1140</v>
      </c>
      <c r="R772" s="10">
        <f>Table1[[#This Row],[ Sales Volume]]*Table1[[#This Row],[Cost]]</f>
        <v>2291.3999999999996</v>
      </c>
      <c r="S772" s="10">
        <f>Table1[[#This Row],[Sales Values]]-(Table1[[#This Row],[Sales Values]]*0.25)</f>
        <v>1718.5499999999997</v>
      </c>
      <c r="T772" s="10">
        <f>Table1[[#This Row],[Manufacturing Cost]]-Table1[[#This Row],[Delivery Cost]]</f>
        <v>1690.0499999999997</v>
      </c>
      <c r="U772" s="10">
        <f>Table1[[#This Row],[Quantity]]*Table1[[#This Row],[Delivery]]</f>
        <v>28.5</v>
      </c>
      <c r="V772" s="10">
        <f>Table1[[#This Row],[Sales Values]]-Table1[[#This Row],[Manufacturing Cost]]</f>
        <v>572.84999999999991</v>
      </c>
      <c r="W772" s="13">
        <f>Table1[[#This Row],[Profit]]/Table1[[#This Row],[Sales Values]]</f>
        <v>0.25</v>
      </c>
      <c r="X772" s="10">
        <v>14.95</v>
      </c>
      <c r="Y772" s="14">
        <f>IF(AND(Table1[[#This Row],[Quantity]]&gt;20,Table1[[#This Row],[Quantity]]&lt;=50),3%,IF(AND(Table1[[#This Row],[Quantity]]&gt;50,Table1[[#This Row],[Quantity]]&lt;=100),5%,IF(Table1[[#This Row],[Quantity]]&gt;100,7%,0)))</f>
        <v>0.05</v>
      </c>
      <c r="Z772" s="10">
        <f>Table1[[#This Row],[Sales Values]]*(1-Table1[[#This Row],[Discount]])</f>
        <v>2176.8299999999995</v>
      </c>
      <c r="AA772" s="10">
        <f>Table1[[#This Row],[Sales Values]]+(Table1[[#This Row],[Sales Values]]*1.05%)</f>
        <v>2315.4596999999994</v>
      </c>
      <c r="AB772" s="10">
        <f>Table1[[#This Row],[Sales Values]]*1.05</f>
        <v>2405.9699999999998</v>
      </c>
      <c r="AC772" s="10" t="str">
        <f t="shared" si="64"/>
        <v>Hyperwotsit</v>
      </c>
      <c r="AD772" t="s">
        <v>20</v>
      </c>
    </row>
    <row r="773" spans="1:30" x14ac:dyDescent="0.3">
      <c r="A773">
        <v>2716</v>
      </c>
      <c r="B773" t="s">
        <v>5015</v>
      </c>
      <c r="C773" t="s">
        <v>61</v>
      </c>
      <c r="D773" t="s">
        <v>28</v>
      </c>
      <c r="E773" t="s">
        <v>29</v>
      </c>
      <c r="F773">
        <v>30</v>
      </c>
      <c r="G773" t="s">
        <v>6881</v>
      </c>
      <c r="H773" t="s">
        <v>2069</v>
      </c>
      <c r="I773" t="s">
        <v>1035</v>
      </c>
      <c r="J773" s="8">
        <v>44050</v>
      </c>
      <c r="K773" s="6" t="str">
        <f t="shared" si="60"/>
        <v>2020</v>
      </c>
      <c r="L773" s="6" t="str">
        <f t="shared" si="61"/>
        <v>Aug</v>
      </c>
      <c r="M773">
        <v>62</v>
      </c>
      <c r="N773" s="10">
        <f t="shared" si="62"/>
        <v>1.89</v>
      </c>
      <c r="O773">
        <f t="shared" si="63"/>
        <v>18</v>
      </c>
      <c r="P773">
        <v>0.5</v>
      </c>
      <c r="Q773" s="12">
        <f>Table1[[#This Row],[Quantity]]*Table1[[#This Row],[Case Size]]</f>
        <v>1116</v>
      </c>
      <c r="R773" s="10">
        <f>Table1[[#This Row],[ Sales Volume]]*Table1[[#This Row],[Cost]]</f>
        <v>2109.2399999999998</v>
      </c>
      <c r="S773" s="10">
        <f>Table1[[#This Row],[Sales Values]]-(Table1[[#This Row],[Sales Values]]*0.25)</f>
        <v>1581.9299999999998</v>
      </c>
      <c r="T773" s="10">
        <f>Table1[[#This Row],[Manufacturing Cost]]-Table1[[#This Row],[Delivery Cost]]</f>
        <v>1550.9299999999998</v>
      </c>
      <c r="U773" s="10">
        <f>Table1[[#This Row],[Quantity]]*Table1[[#This Row],[Delivery]]</f>
        <v>31</v>
      </c>
      <c r="V773" s="10">
        <f>Table1[[#This Row],[Sales Values]]-Table1[[#This Row],[Manufacturing Cost]]</f>
        <v>527.30999999999995</v>
      </c>
      <c r="W773" s="13">
        <f>Table1[[#This Row],[Profit]]/Table1[[#This Row],[Sales Values]]</f>
        <v>0.25</v>
      </c>
      <c r="X773" s="10">
        <v>14.95</v>
      </c>
      <c r="Y773" s="14">
        <f>IF(AND(Table1[[#This Row],[Quantity]]&gt;20,Table1[[#This Row],[Quantity]]&lt;=50),3%,IF(AND(Table1[[#This Row],[Quantity]]&gt;50,Table1[[#This Row],[Quantity]]&lt;=100),5%,IF(Table1[[#This Row],[Quantity]]&gt;100,7%,0)))</f>
        <v>0.05</v>
      </c>
      <c r="Z773" s="10">
        <f>Table1[[#This Row],[Sales Values]]*(1-Table1[[#This Row],[Discount]])</f>
        <v>2003.7779999999998</v>
      </c>
      <c r="AA773" s="10">
        <f>Table1[[#This Row],[Sales Values]]+(Table1[[#This Row],[Sales Values]]*1.05%)</f>
        <v>2131.3870199999997</v>
      </c>
      <c r="AB773" s="10">
        <f>Table1[[#This Row],[Sales Values]]*1.05</f>
        <v>2214.7019999999998</v>
      </c>
      <c r="AC773" s="10" t="str">
        <f t="shared" si="64"/>
        <v>Gigastuff</v>
      </c>
      <c r="AD773" t="s">
        <v>45</v>
      </c>
    </row>
    <row r="774" spans="1:30" x14ac:dyDescent="0.3">
      <c r="A774">
        <v>2718</v>
      </c>
      <c r="B774" t="s">
        <v>6884</v>
      </c>
      <c r="C774" t="s">
        <v>5215</v>
      </c>
      <c r="D774" t="s">
        <v>51</v>
      </c>
      <c r="E774" t="s">
        <v>16</v>
      </c>
      <c r="F774">
        <v>30</v>
      </c>
      <c r="G774" t="s">
        <v>6885</v>
      </c>
      <c r="H774" t="s">
        <v>3558</v>
      </c>
      <c r="I774" t="s">
        <v>32</v>
      </c>
      <c r="J774" s="8">
        <v>44119</v>
      </c>
      <c r="K774" s="6" t="str">
        <f t="shared" si="60"/>
        <v>2020</v>
      </c>
      <c r="L774" s="6" t="str">
        <f t="shared" si="61"/>
        <v>Oct</v>
      </c>
      <c r="M774">
        <v>7</v>
      </c>
      <c r="N774" s="10">
        <f t="shared" si="62"/>
        <v>3.49</v>
      </c>
      <c r="O774">
        <f t="shared" si="63"/>
        <v>20</v>
      </c>
      <c r="P774">
        <v>0.5</v>
      </c>
      <c r="Q774" s="12">
        <f>Table1[[#This Row],[Quantity]]*Table1[[#This Row],[Case Size]]</f>
        <v>140</v>
      </c>
      <c r="R774" s="10">
        <f>Table1[[#This Row],[ Sales Volume]]*Table1[[#This Row],[Cost]]</f>
        <v>488.6</v>
      </c>
      <c r="S774" s="10">
        <f>Table1[[#This Row],[Sales Values]]-(Table1[[#This Row],[Sales Values]]*0.25)</f>
        <v>366.45000000000005</v>
      </c>
      <c r="T774" s="10">
        <f>Table1[[#This Row],[Manufacturing Cost]]-Table1[[#This Row],[Delivery Cost]]</f>
        <v>362.95000000000005</v>
      </c>
      <c r="U774" s="10">
        <f>Table1[[#This Row],[Quantity]]*Table1[[#This Row],[Delivery]]</f>
        <v>3.5</v>
      </c>
      <c r="V774" s="10">
        <f>Table1[[#This Row],[Sales Values]]-Table1[[#This Row],[Manufacturing Cost]]</f>
        <v>122.14999999999998</v>
      </c>
      <c r="W774" s="13">
        <f>Table1[[#This Row],[Profit]]/Table1[[#This Row],[Sales Values]]</f>
        <v>0.24999999999999994</v>
      </c>
      <c r="X774" s="10">
        <v>14.95</v>
      </c>
      <c r="Y774" s="14">
        <f>IF(AND(Table1[[#This Row],[Quantity]]&gt;20,Table1[[#This Row],[Quantity]]&lt;=50),3%,IF(AND(Table1[[#This Row],[Quantity]]&gt;50,Table1[[#This Row],[Quantity]]&lt;=100),5%,IF(Table1[[#This Row],[Quantity]]&gt;100,7%,0)))</f>
        <v>0</v>
      </c>
      <c r="Z774" s="10">
        <f>Table1[[#This Row],[Sales Values]]*(1-Table1[[#This Row],[Discount]])</f>
        <v>488.6</v>
      </c>
      <c r="AA774" s="10">
        <f>Table1[[#This Row],[Sales Values]]+(Table1[[#This Row],[Sales Values]]*1.05%)</f>
        <v>493.7303</v>
      </c>
      <c r="AB774" s="10">
        <f>Table1[[#This Row],[Sales Values]]*1.05</f>
        <v>513.03000000000009</v>
      </c>
      <c r="AC774" s="10" t="str">
        <f t="shared" si="64"/>
        <v>Superwossname</v>
      </c>
      <c r="AD774" t="s">
        <v>101</v>
      </c>
    </row>
    <row r="775" spans="1:30" x14ac:dyDescent="0.3">
      <c r="A775">
        <v>2720</v>
      </c>
      <c r="B775" t="s">
        <v>5607</v>
      </c>
      <c r="C775" t="s">
        <v>653</v>
      </c>
      <c r="D775" t="s">
        <v>15</v>
      </c>
      <c r="E775" t="s">
        <v>16</v>
      </c>
      <c r="F775">
        <v>60</v>
      </c>
      <c r="G775" t="s">
        <v>6887</v>
      </c>
      <c r="H775" t="s">
        <v>1911</v>
      </c>
      <c r="I775" t="s">
        <v>32</v>
      </c>
      <c r="J775" s="8">
        <v>44818</v>
      </c>
      <c r="K775" s="6" t="str">
        <f t="shared" si="60"/>
        <v>2022</v>
      </c>
      <c r="L775" s="6" t="str">
        <f t="shared" si="61"/>
        <v>Sep</v>
      </c>
      <c r="M775">
        <v>9</v>
      </c>
      <c r="N775" s="10">
        <f t="shared" si="62"/>
        <v>2.0099999999999998</v>
      </c>
      <c r="O775">
        <f t="shared" si="63"/>
        <v>20</v>
      </c>
      <c r="P775">
        <v>0.5</v>
      </c>
      <c r="Q775" s="11">
        <f>Table1[[#This Row],[Quantity]]*Table1[[#This Row],[Case Size]]</f>
        <v>180</v>
      </c>
      <c r="R775" s="10">
        <f>Table1[[#This Row],[ Sales Volume]]*Table1[[#This Row],[Cost]]</f>
        <v>361.79999999999995</v>
      </c>
      <c r="S775" s="10">
        <f>Table1[[#This Row],[Sales Values]]-(Table1[[#This Row],[Sales Values]]*0.25)</f>
        <v>271.34999999999997</v>
      </c>
      <c r="T775" s="10">
        <f>Table1[[#This Row],[Manufacturing Cost]]-Table1[[#This Row],[Delivery Cost]]</f>
        <v>266.84999999999997</v>
      </c>
      <c r="U775" s="10">
        <f>Table1[[#This Row],[Quantity]]*Table1[[#This Row],[Delivery]]</f>
        <v>4.5</v>
      </c>
      <c r="V775" s="10">
        <f>Table1[[#This Row],[Sales Values]]-Table1[[#This Row],[Manufacturing Cost]]</f>
        <v>90.449999999999989</v>
      </c>
      <c r="W775" s="13">
        <f>Table1[[#This Row],[Profit]]/Table1[[#This Row],[Sales Values]]</f>
        <v>0.25</v>
      </c>
      <c r="X775" s="10">
        <v>14.95</v>
      </c>
      <c r="Y775" s="14">
        <f>IF(AND(Table1[[#This Row],[Quantity]]&gt;20,Table1[[#This Row],[Quantity]]&lt;=50),3%,IF(AND(Table1[[#This Row],[Quantity]]&gt;50,Table1[[#This Row],[Quantity]]&lt;=100),5%,IF(Table1[[#This Row],[Quantity]]&gt;100,7%,0)))</f>
        <v>0</v>
      </c>
      <c r="Z775" s="10">
        <f>Table1[[#This Row],[Sales Values]]*(1-Table1[[#This Row],[Discount]])</f>
        <v>361.79999999999995</v>
      </c>
      <c r="AA775" s="10">
        <f>Table1[[#This Row],[Sales Values]]+(Table1[[#This Row],[Sales Values]]*1.05%)</f>
        <v>365.59889999999996</v>
      </c>
      <c r="AB775" s="10">
        <f>Table1[[#This Row],[Sales Values]]*1.05</f>
        <v>379.89</v>
      </c>
      <c r="AC775" s="10" t="str">
        <f t="shared" si="64"/>
        <v>Hyperwotsit</v>
      </c>
      <c r="AD775" t="s">
        <v>20</v>
      </c>
    </row>
    <row r="776" spans="1:30" x14ac:dyDescent="0.3">
      <c r="A776">
        <v>2721</v>
      </c>
      <c r="B776" t="s">
        <v>6075</v>
      </c>
      <c r="C776" t="s">
        <v>6888</v>
      </c>
      <c r="D776" t="s">
        <v>28</v>
      </c>
      <c r="E776" t="s">
        <v>29</v>
      </c>
      <c r="F776">
        <v>90</v>
      </c>
      <c r="G776" t="s">
        <v>4811</v>
      </c>
      <c r="H776" t="s">
        <v>1276</v>
      </c>
      <c r="I776" t="s">
        <v>32</v>
      </c>
      <c r="J776" s="8">
        <v>44663</v>
      </c>
      <c r="K776" s="6" t="str">
        <f t="shared" si="60"/>
        <v>2022</v>
      </c>
      <c r="L776" s="6" t="str">
        <f t="shared" si="61"/>
        <v>Apr</v>
      </c>
      <c r="M776">
        <v>56</v>
      </c>
      <c r="N776" s="10">
        <f t="shared" si="62"/>
        <v>2.0099999999999998</v>
      </c>
      <c r="O776">
        <f t="shared" si="63"/>
        <v>20</v>
      </c>
      <c r="P776">
        <v>0.5</v>
      </c>
      <c r="Q776" s="11">
        <f>Table1[[#This Row],[Quantity]]*Table1[[#This Row],[Case Size]]</f>
        <v>1120</v>
      </c>
      <c r="R776" s="10">
        <f>Table1[[#This Row],[ Sales Volume]]*Table1[[#This Row],[Cost]]</f>
        <v>2251.1999999999998</v>
      </c>
      <c r="S776" s="10">
        <f>Table1[[#This Row],[Sales Values]]-(Table1[[#This Row],[Sales Values]]*0.25)</f>
        <v>1688.3999999999999</v>
      </c>
      <c r="T776" s="10">
        <f>Table1[[#This Row],[Manufacturing Cost]]-Table1[[#This Row],[Delivery Cost]]</f>
        <v>1660.3999999999999</v>
      </c>
      <c r="U776" s="10">
        <f>Table1[[#This Row],[Quantity]]*Table1[[#This Row],[Delivery]]</f>
        <v>28</v>
      </c>
      <c r="V776" s="10">
        <f>Table1[[#This Row],[Sales Values]]-Table1[[#This Row],[Manufacturing Cost]]</f>
        <v>562.79999999999995</v>
      </c>
      <c r="W776" s="13">
        <f>Table1[[#This Row],[Profit]]/Table1[[#This Row],[Sales Values]]</f>
        <v>0.25</v>
      </c>
      <c r="X776" s="10">
        <v>14.95</v>
      </c>
      <c r="Y776" s="14">
        <f>IF(AND(Table1[[#This Row],[Quantity]]&gt;20,Table1[[#This Row],[Quantity]]&lt;=50),3%,IF(AND(Table1[[#This Row],[Quantity]]&gt;50,Table1[[#This Row],[Quantity]]&lt;=100),5%,IF(Table1[[#This Row],[Quantity]]&gt;100,7%,0)))</f>
        <v>0.05</v>
      </c>
      <c r="Z776" s="10">
        <f>Table1[[#This Row],[Sales Values]]*(1-Table1[[#This Row],[Discount]])</f>
        <v>2138.64</v>
      </c>
      <c r="AA776" s="10">
        <f>Table1[[#This Row],[Sales Values]]+(Table1[[#This Row],[Sales Values]]*1.05%)</f>
        <v>2274.8375999999998</v>
      </c>
      <c r="AB776" s="10">
        <f>Table1[[#This Row],[Sales Values]]*1.05</f>
        <v>2363.7599999999998</v>
      </c>
      <c r="AC776" s="10" t="str">
        <f t="shared" si="64"/>
        <v>Hyperwotsit</v>
      </c>
      <c r="AD776" t="s">
        <v>20</v>
      </c>
    </row>
    <row r="777" spans="1:30" x14ac:dyDescent="0.3">
      <c r="A777">
        <v>2735</v>
      </c>
      <c r="B777" t="s">
        <v>6912</v>
      </c>
      <c r="C777" t="s">
        <v>4416</v>
      </c>
      <c r="D777" t="s">
        <v>41</v>
      </c>
      <c r="E777" t="s">
        <v>16</v>
      </c>
      <c r="F777">
        <v>60</v>
      </c>
      <c r="G777" t="s">
        <v>6913</v>
      </c>
      <c r="H777" t="s">
        <v>3033</v>
      </c>
      <c r="I777" t="s">
        <v>32</v>
      </c>
      <c r="J777" s="8">
        <v>44496</v>
      </c>
      <c r="K777" s="6" t="str">
        <f t="shared" si="60"/>
        <v>2021</v>
      </c>
      <c r="L777" s="6" t="str">
        <f t="shared" si="61"/>
        <v>Oct</v>
      </c>
      <c r="M777">
        <v>43</v>
      </c>
      <c r="N777" s="10">
        <f t="shared" si="62"/>
        <v>1.89</v>
      </c>
      <c r="O777">
        <f t="shared" si="63"/>
        <v>18</v>
      </c>
      <c r="P777">
        <v>0.5</v>
      </c>
      <c r="Q777" s="12">
        <f>Table1[[#This Row],[Quantity]]*Table1[[#This Row],[Case Size]]</f>
        <v>774</v>
      </c>
      <c r="R777" s="10">
        <f>Table1[[#This Row],[ Sales Volume]]*Table1[[#This Row],[Cost]]</f>
        <v>1462.86</v>
      </c>
      <c r="S777" s="10">
        <f>Table1[[#This Row],[Sales Values]]-(Table1[[#This Row],[Sales Values]]*0.25)</f>
        <v>1097.145</v>
      </c>
      <c r="T777" s="10">
        <f>Table1[[#This Row],[Manufacturing Cost]]-Table1[[#This Row],[Delivery Cost]]</f>
        <v>1075.645</v>
      </c>
      <c r="U777" s="10">
        <f>Table1[[#This Row],[Quantity]]*Table1[[#This Row],[Delivery]]</f>
        <v>21.5</v>
      </c>
      <c r="V777" s="10">
        <f>Table1[[#This Row],[Sales Values]]-Table1[[#This Row],[Manufacturing Cost]]</f>
        <v>365.71499999999992</v>
      </c>
      <c r="W777" s="13">
        <f>Table1[[#This Row],[Profit]]/Table1[[#This Row],[Sales Values]]</f>
        <v>0.24999999999999997</v>
      </c>
      <c r="X777" s="10">
        <v>14.95</v>
      </c>
      <c r="Y777" s="14">
        <f>IF(AND(Table1[[#This Row],[Quantity]]&gt;20,Table1[[#This Row],[Quantity]]&lt;=50),3%,IF(AND(Table1[[#This Row],[Quantity]]&gt;50,Table1[[#This Row],[Quantity]]&lt;=100),5%,IF(Table1[[#This Row],[Quantity]]&gt;100,7%,0)))</f>
        <v>0.03</v>
      </c>
      <c r="Z777" s="10">
        <f>Table1[[#This Row],[Sales Values]]*(1-Table1[[#This Row],[Discount]])</f>
        <v>1418.9741999999999</v>
      </c>
      <c r="AA777" s="10">
        <f>Table1[[#This Row],[Sales Values]]+(Table1[[#This Row],[Sales Values]]*1.05%)</f>
        <v>1478.22003</v>
      </c>
      <c r="AB777" s="10">
        <f>Table1[[#This Row],[Sales Values]]*1.05</f>
        <v>1536.0029999999999</v>
      </c>
      <c r="AC777" s="10" t="str">
        <f t="shared" si="64"/>
        <v>Gigastuff</v>
      </c>
      <c r="AD777" t="s">
        <v>45</v>
      </c>
    </row>
    <row r="778" spans="1:30" x14ac:dyDescent="0.3">
      <c r="A778">
        <v>2738</v>
      </c>
      <c r="B778" t="s">
        <v>4596</v>
      </c>
      <c r="C778" t="s">
        <v>6917</v>
      </c>
      <c r="D778" t="s">
        <v>28</v>
      </c>
      <c r="E778" t="s">
        <v>29</v>
      </c>
      <c r="F778">
        <v>90</v>
      </c>
      <c r="G778" t="s">
        <v>13579</v>
      </c>
      <c r="H778" t="s">
        <v>3682</v>
      </c>
      <c r="I778" t="s">
        <v>178</v>
      </c>
      <c r="J778" s="8">
        <v>44712</v>
      </c>
      <c r="K778" s="6" t="str">
        <f t="shared" si="60"/>
        <v>2022</v>
      </c>
      <c r="L778" s="6" t="str">
        <f t="shared" si="61"/>
        <v>May</v>
      </c>
      <c r="M778">
        <v>73</v>
      </c>
      <c r="N778" s="10">
        <f t="shared" si="62"/>
        <v>2.0099999999999998</v>
      </c>
      <c r="O778">
        <f t="shared" si="63"/>
        <v>20</v>
      </c>
      <c r="P778">
        <v>0.5</v>
      </c>
      <c r="Q778" s="11">
        <f>Table1[[#This Row],[Quantity]]*Table1[[#This Row],[Case Size]]</f>
        <v>1460</v>
      </c>
      <c r="R778" s="10">
        <f>Table1[[#This Row],[ Sales Volume]]*Table1[[#This Row],[Cost]]</f>
        <v>2934.6</v>
      </c>
      <c r="S778" s="10">
        <f>Table1[[#This Row],[Sales Values]]-(Table1[[#This Row],[Sales Values]]*0.25)</f>
        <v>2200.9499999999998</v>
      </c>
      <c r="T778" s="10">
        <f>Table1[[#This Row],[Manufacturing Cost]]-Table1[[#This Row],[Delivery Cost]]</f>
        <v>2164.4499999999998</v>
      </c>
      <c r="U778" s="10">
        <f>Table1[[#This Row],[Quantity]]*Table1[[#This Row],[Delivery]]</f>
        <v>36.5</v>
      </c>
      <c r="V778" s="10">
        <f>Table1[[#This Row],[Sales Values]]-Table1[[#This Row],[Manufacturing Cost]]</f>
        <v>733.65000000000009</v>
      </c>
      <c r="W778" s="13">
        <f>Table1[[#This Row],[Profit]]/Table1[[#This Row],[Sales Values]]</f>
        <v>0.25000000000000006</v>
      </c>
      <c r="X778" s="10">
        <v>14.95</v>
      </c>
      <c r="Y778" s="14">
        <f>IF(AND(Table1[[#This Row],[Quantity]]&gt;20,Table1[[#This Row],[Quantity]]&lt;=50),3%,IF(AND(Table1[[#This Row],[Quantity]]&gt;50,Table1[[#This Row],[Quantity]]&lt;=100),5%,IF(Table1[[#This Row],[Quantity]]&gt;100,7%,0)))</f>
        <v>0.05</v>
      </c>
      <c r="Z778" s="10">
        <f>Table1[[#This Row],[Sales Values]]*(1-Table1[[#This Row],[Discount]])</f>
        <v>2787.87</v>
      </c>
      <c r="AA778" s="10">
        <f>Table1[[#This Row],[Sales Values]]+(Table1[[#This Row],[Sales Values]]*1.05%)</f>
        <v>2965.4132999999997</v>
      </c>
      <c r="AB778" s="10">
        <f>Table1[[#This Row],[Sales Values]]*1.05</f>
        <v>3081.33</v>
      </c>
      <c r="AC778" s="10" t="str">
        <f t="shared" si="64"/>
        <v>Hyperwotsit</v>
      </c>
      <c r="AD778" t="s">
        <v>20</v>
      </c>
    </row>
    <row r="779" spans="1:30" x14ac:dyDescent="0.3">
      <c r="A779">
        <v>2739</v>
      </c>
      <c r="B779" t="s">
        <v>3463</v>
      </c>
      <c r="C779" t="s">
        <v>6890</v>
      </c>
      <c r="D779" t="s">
        <v>28</v>
      </c>
      <c r="E779" t="s">
        <v>29</v>
      </c>
      <c r="F779">
        <v>60</v>
      </c>
      <c r="G779" t="s">
        <v>13579</v>
      </c>
      <c r="H779" t="s">
        <v>595</v>
      </c>
      <c r="I779" t="s">
        <v>124</v>
      </c>
      <c r="J779" s="8">
        <v>43894</v>
      </c>
      <c r="K779" s="6" t="str">
        <f t="shared" si="60"/>
        <v>2020</v>
      </c>
      <c r="L779" s="6" t="str">
        <f t="shared" si="61"/>
        <v>Mar</v>
      </c>
      <c r="M779">
        <v>47</v>
      </c>
      <c r="N779" s="10">
        <f t="shared" si="62"/>
        <v>3.49</v>
      </c>
      <c r="O779">
        <f t="shared" si="63"/>
        <v>20</v>
      </c>
      <c r="P779">
        <v>0.5</v>
      </c>
      <c r="Q779" s="12">
        <f>Table1[[#This Row],[Quantity]]*Table1[[#This Row],[Case Size]]</f>
        <v>940</v>
      </c>
      <c r="R779" s="10">
        <f>Table1[[#This Row],[ Sales Volume]]*Table1[[#This Row],[Cost]]</f>
        <v>3280.6000000000004</v>
      </c>
      <c r="S779" s="10">
        <f>Table1[[#This Row],[Sales Values]]-(Table1[[#This Row],[Sales Values]]*0.25)</f>
        <v>2460.4500000000003</v>
      </c>
      <c r="T779" s="10">
        <f>Table1[[#This Row],[Manufacturing Cost]]-Table1[[#This Row],[Delivery Cost]]</f>
        <v>2436.9500000000003</v>
      </c>
      <c r="U779" s="10">
        <f>Table1[[#This Row],[Quantity]]*Table1[[#This Row],[Delivery]]</f>
        <v>23.5</v>
      </c>
      <c r="V779" s="10">
        <f>Table1[[#This Row],[Sales Values]]-Table1[[#This Row],[Manufacturing Cost]]</f>
        <v>820.15000000000009</v>
      </c>
      <c r="W779" s="13">
        <f>Table1[[#This Row],[Profit]]/Table1[[#This Row],[Sales Values]]</f>
        <v>0.25</v>
      </c>
      <c r="X779" s="10">
        <v>14.95</v>
      </c>
      <c r="Y779" s="14">
        <f>IF(AND(Table1[[#This Row],[Quantity]]&gt;20,Table1[[#This Row],[Quantity]]&lt;=50),3%,IF(AND(Table1[[#This Row],[Quantity]]&gt;50,Table1[[#This Row],[Quantity]]&lt;=100),5%,IF(Table1[[#This Row],[Quantity]]&gt;100,7%,0)))</f>
        <v>0.03</v>
      </c>
      <c r="Z779" s="10">
        <f>Table1[[#This Row],[Sales Values]]*(1-Table1[[#This Row],[Discount]])</f>
        <v>3182.1820000000002</v>
      </c>
      <c r="AA779" s="10">
        <f>Table1[[#This Row],[Sales Values]]+(Table1[[#This Row],[Sales Values]]*1.05%)</f>
        <v>3315.0463000000004</v>
      </c>
      <c r="AB779" s="10">
        <f>Table1[[#This Row],[Sales Values]]*1.05</f>
        <v>3444.6300000000006</v>
      </c>
      <c r="AC779" s="10" t="str">
        <f t="shared" si="64"/>
        <v>Superwossname</v>
      </c>
      <c r="AD779" t="s">
        <v>101</v>
      </c>
    </row>
    <row r="780" spans="1:30" x14ac:dyDescent="0.3">
      <c r="A780">
        <v>2744</v>
      </c>
      <c r="B780" t="s">
        <v>3537</v>
      </c>
      <c r="C780" t="s">
        <v>116</v>
      </c>
      <c r="D780" t="s">
        <v>15</v>
      </c>
      <c r="E780" t="s">
        <v>16</v>
      </c>
      <c r="F780">
        <v>30</v>
      </c>
      <c r="G780" t="s">
        <v>14600</v>
      </c>
      <c r="H780" t="s">
        <v>2305</v>
      </c>
      <c r="I780" t="s">
        <v>25</v>
      </c>
      <c r="J780" s="8">
        <v>44326</v>
      </c>
      <c r="K780" s="6" t="str">
        <f t="shared" si="60"/>
        <v>2021</v>
      </c>
      <c r="L780" s="6" t="str">
        <f t="shared" si="61"/>
        <v>May</v>
      </c>
      <c r="M780">
        <v>5</v>
      </c>
      <c r="N780" s="10">
        <f t="shared" si="62"/>
        <v>1.89</v>
      </c>
      <c r="O780">
        <f t="shared" si="63"/>
        <v>18</v>
      </c>
      <c r="P780">
        <v>0.5</v>
      </c>
      <c r="Q780" s="12">
        <f>Table1[[#This Row],[Quantity]]*Table1[[#This Row],[Case Size]]</f>
        <v>90</v>
      </c>
      <c r="R780" s="10">
        <f>Table1[[#This Row],[ Sales Volume]]*Table1[[#This Row],[Cost]]</f>
        <v>170.1</v>
      </c>
      <c r="S780" s="10">
        <f>Table1[[#This Row],[Sales Values]]-(Table1[[#This Row],[Sales Values]]*0.25)</f>
        <v>127.57499999999999</v>
      </c>
      <c r="T780" s="10">
        <f>Table1[[#This Row],[Manufacturing Cost]]-Table1[[#This Row],[Delivery Cost]]</f>
        <v>125.07499999999999</v>
      </c>
      <c r="U780" s="10">
        <f>Table1[[#This Row],[Quantity]]*Table1[[#This Row],[Delivery]]</f>
        <v>2.5</v>
      </c>
      <c r="V780" s="10">
        <f>Table1[[#This Row],[Sales Values]]-Table1[[#This Row],[Manufacturing Cost]]</f>
        <v>42.525000000000006</v>
      </c>
      <c r="W780" s="13">
        <f>Table1[[#This Row],[Profit]]/Table1[[#This Row],[Sales Values]]</f>
        <v>0.25000000000000006</v>
      </c>
      <c r="X780" s="10">
        <v>14.95</v>
      </c>
      <c r="Y780" s="14">
        <f>IF(AND(Table1[[#This Row],[Quantity]]&gt;20,Table1[[#This Row],[Quantity]]&lt;=50),3%,IF(AND(Table1[[#This Row],[Quantity]]&gt;50,Table1[[#This Row],[Quantity]]&lt;=100),5%,IF(Table1[[#This Row],[Quantity]]&gt;100,7%,0)))</f>
        <v>0</v>
      </c>
      <c r="Z780" s="10">
        <f>Table1[[#This Row],[Sales Values]]*(1-Table1[[#This Row],[Discount]])</f>
        <v>170.1</v>
      </c>
      <c r="AA780" s="10">
        <f>Table1[[#This Row],[Sales Values]]+(Table1[[#This Row],[Sales Values]]*1.05%)</f>
        <v>171.88604999999998</v>
      </c>
      <c r="AB780" s="10">
        <f>Table1[[#This Row],[Sales Values]]*1.05</f>
        <v>178.60499999999999</v>
      </c>
      <c r="AC780" s="10" t="str">
        <f t="shared" si="64"/>
        <v>Gigastuff</v>
      </c>
      <c r="AD780" t="s">
        <v>45</v>
      </c>
    </row>
    <row r="781" spans="1:30" x14ac:dyDescent="0.3">
      <c r="A781">
        <v>2745</v>
      </c>
      <c r="B781" t="s">
        <v>865</v>
      </c>
      <c r="C781" t="s">
        <v>6927</v>
      </c>
      <c r="D781" t="s">
        <v>28</v>
      </c>
      <c r="E781" t="s">
        <v>29</v>
      </c>
      <c r="F781">
        <v>90</v>
      </c>
      <c r="G781" t="s">
        <v>13580</v>
      </c>
      <c r="H781" t="s">
        <v>2411</v>
      </c>
      <c r="I781" t="s">
        <v>25</v>
      </c>
      <c r="J781" s="8">
        <v>44605</v>
      </c>
      <c r="K781" s="6" t="str">
        <f t="shared" si="60"/>
        <v>2022</v>
      </c>
      <c r="L781" s="6" t="str">
        <f t="shared" si="61"/>
        <v>Feb</v>
      </c>
      <c r="M781">
        <v>49</v>
      </c>
      <c r="N781" s="10">
        <f t="shared" si="62"/>
        <v>3.49</v>
      </c>
      <c r="O781">
        <f t="shared" si="63"/>
        <v>20</v>
      </c>
      <c r="P781">
        <v>0.5</v>
      </c>
      <c r="Q781" s="12">
        <f>Table1[[#This Row],[Quantity]]*Table1[[#This Row],[Case Size]]</f>
        <v>980</v>
      </c>
      <c r="R781" s="10">
        <f>Table1[[#This Row],[ Sales Volume]]*Table1[[#This Row],[Cost]]</f>
        <v>3420.2000000000003</v>
      </c>
      <c r="S781" s="10">
        <f>Table1[[#This Row],[Sales Values]]-(Table1[[#This Row],[Sales Values]]*0.25)</f>
        <v>2565.15</v>
      </c>
      <c r="T781" s="10">
        <f>Table1[[#This Row],[Manufacturing Cost]]-Table1[[#This Row],[Delivery Cost]]</f>
        <v>2540.65</v>
      </c>
      <c r="U781" s="10">
        <f>Table1[[#This Row],[Quantity]]*Table1[[#This Row],[Delivery]]</f>
        <v>24.5</v>
      </c>
      <c r="V781" s="10">
        <f>Table1[[#This Row],[Sales Values]]-Table1[[#This Row],[Manufacturing Cost]]</f>
        <v>855.05000000000018</v>
      </c>
      <c r="W781" s="13">
        <f>Table1[[#This Row],[Profit]]/Table1[[#This Row],[Sales Values]]</f>
        <v>0.25000000000000006</v>
      </c>
      <c r="X781" s="10">
        <v>14.95</v>
      </c>
      <c r="Y781" s="14">
        <f>IF(AND(Table1[[#This Row],[Quantity]]&gt;20,Table1[[#This Row],[Quantity]]&lt;=50),3%,IF(AND(Table1[[#This Row],[Quantity]]&gt;50,Table1[[#This Row],[Quantity]]&lt;=100),5%,IF(Table1[[#This Row],[Quantity]]&gt;100,7%,0)))</f>
        <v>0.03</v>
      </c>
      <c r="Z781" s="10">
        <f>Table1[[#This Row],[Sales Values]]*(1-Table1[[#This Row],[Discount]])</f>
        <v>3317.5940000000001</v>
      </c>
      <c r="AA781" s="10">
        <f>Table1[[#This Row],[Sales Values]]+(Table1[[#This Row],[Sales Values]]*1.05%)</f>
        <v>3456.1121000000003</v>
      </c>
      <c r="AB781" s="10">
        <f>Table1[[#This Row],[Sales Values]]*1.05</f>
        <v>3591.2100000000005</v>
      </c>
      <c r="AC781" s="10" t="str">
        <f t="shared" si="64"/>
        <v>Superwossname</v>
      </c>
      <c r="AD781" t="s">
        <v>101</v>
      </c>
    </row>
    <row r="782" spans="1:30" x14ac:dyDescent="0.3">
      <c r="A782">
        <v>2752</v>
      </c>
      <c r="B782" t="s">
        <v>2898</v>
      </c>
      <c r="C782" t="s">
        <v>3504</v>
      </c>
      <c r="D782" t="s">
        <v>28</v>
      </c>
      <c r="E782" t="s">
        <v>29</v>
      </c>
      <c r="F782">
        <v>90</v>
      </c>
      <c r="G782" t="s">
        <v>14601</v>
      </c>
      <c r="H782" t="s">
        <v>3670</v>
      </c>
      <c r="I782" t="s">
        <v>3671</v>
      </c>
      <c r="J782" s="8">
        <v>44842</v>
      </c>
      <c r="K782" s="6" t="str">
        <f t="shared" si="60"/>
        <v>2022</v>
      </c>
      <c r="L782" s="6" t="str">
        <f t="shared" si="61"/>
        <v>Oct</v>
      </c>
      <c r="M782">
        <v>40</v>
      </c>
      <c r="N782" s="10">
        <f t="shared" si="62"/>
        <v>1.89</v>
      </c>
      <c r="O782">
        <f t="shared" si="63"/>
        <v>18</v>
      </c>
      <c r="P782">
        <v>0.5</v>
      </c>
      <c r="Q782" s="12">
        <f>Table1[[#This Row],[Quantity]]*Table1[[#This Row],[Case Size]]</f>
        <v>720</v>
      </c>
      <c r="R782" s="10">
        <f>Table1[[#This Row],[ Sales Volume]]*Table1[[#This Row],[Cost]]</f>
        <v>1360.8</v>
      </c>
      <c r="S782" s="10">
        <f>Table1[[#This Row],[Sales Values]]-(Table1[[#This Row],[Sales Values]]*0.25)</f>
        <v>1020.5999999999999</v>
      </c>
      <c r="T782" s="10">
        <f>Table1[[#This Row],[Manufacturing Cost]]-Table1[[#This Row],[Delivery Cost]]</f>
        <v>1000.5999999999999</v>
      </c>
      <c r="U782" s="10">
        <f>Table1[[#This Row],[Quantity]]*Table1[[#This Row],[Delivery]]</f>
        <v>20</v>
      </c>
      <c r="V782" s="10">
        <f>Table1[[#This Row],[Sales Values]]-Table1[[#This Row],[Manufacturing Cost]]</f>
        <v>340.20000000000005</v>
      </c>
      <c r="W782" s="13">
        <f>Table1[[#This Row],[Profit]]/Table1[[#This Row],[Sales Values]]</f>
        <v>0.25000000000000006</v>
      </c>
      <c r="X782" s="10">
        <v>14.95</v>
      </c>
      <c r="Y782" s="14">
        <f>IF(AND(Table1[[#This Row],[Quantity]]&gt;20,Table1[[#This Row],[Quantity]]&lt;=50),3%,IF(AND(Table1[[#This Row],[Quantity]]&gt;50,Table1[[#This Row],[Quantity]]&lt;=100),5%,IF(Table1[[#This Row],[Quantity]]&gt;100,7%,0)))</f>
        <v>0.03</v>
      </c>
      <c r="Z782" s="10">
        <f>Table1[[#This Row],[Sales Values]]*(1-Table1[[#This Row],[Discount]])</f>
        <v>1319.9759999999999</v>
      </c>
      <c r="AA782" s="10">
        <f>Table1[[#This Row],[Sales Values]]+(Table1[[#This Row],[Sales Values]]*1.05%)</f>
        <v>1375.0883999999999</v>
      </c>
      <c r="AB782" s="10">
        <f>Table1[[#This Row],[Sales Values]]*1.05</f>
        <v>1428.84</v>
      </c>
      <c r="AC782" s="10" t="str">
        <f t="shared" si="64"/>
        <v>Gigastuff</v>
      </c>
      <c r="AD782" t="s">
        <v>45</v>
      </c>
    </row>
    <row r="783" spans="1:30" x14ac:dyDescent="0.3">
      <c r="A783">
        <v>2761</v>
      </c>
      <c r="B783" t="s">
        <v>271</v>
      </c>
      <c r="C783" t="s">
        <v>4847</v>
      </c>
      <c r="D783" t="s">
        <v>15</v>
      </c>
      <c r="E783" t="s">
        <v>16</v>
      </c>
      <c r="F783">
        <v>60</v>
      </c>
      <c r="G783" t="s">
        <v>6950</v>
      </c>
      <c r="H783" t="s">
        <v>5025</v>
      </c>
      <c r="I783" t="s">
        <v>32</v>
      </c>
      <c r="J783" s="8">
        <v>44604</v>
      </c>
      <c r="K783" s="6" t="str">
        <f t="shared" si="60"/>
        <v>2022</v>
      </c>
      <c r="L783" s="6" t="str">
        <f t="shared" si="61"/>
        <v>Feb</v>
      </c>
      <c r="M783">
        <v>32</v>
      </c>
      <c r="N783" s="10">
        <f t="shared" si="62"/>
        <v>2.0099999999999998</v>
      </c>
      <c r="O783">
        <f t="shared" si="63"/>
        <v>20</v>
      </c>
      <c r="P783">
        <v>0.5</v>
      </c>
      <c r="Q783" s="11">
        <f>Table1[[#This Row],[Quantity]]*Table1[[#This Row],[Case Size]]</f>
        <v>640</v>
      </c>
      <c r="R783" s="10">
        <f>Table1[[#This Row],[ Sales Volume]]*Table1[[#This Row],[Cost]]</f>
        <v>1286.3999999999999</v>
      </c>
      <c r="S783" s="10">
        <f>Table1[[#This Row],[Sales Values]]-(Table1[[#This Row],[Sales Values]]*0.25)</f>
        <v>964.8</v>
      </c>
      <c r="T783" s="10">
        <f>Table1[[#This Row],[Manufacturing Cost]]-Table1[[#This Row],[Delivery Cost]]</f>
        <v>948.8</v>
      </c>
      <c r="U783" s="10">
        <f>Table1[[#This Row],[Quantity]]*Table1[[#This Row],[Delivery]]</f>
        <v>16</v>
      </c>
      <c r="V783" s="10">
        <f>Table1[[#This Row],[Sales Values]]-Table1[[#This Row],[Manufacturing Cost]]</f>
        <v>321.59999999999991</v>
      </c>
      <c r="W783" s="13">
        <f>Table1[[#This Row],[Profit]]/Table1[[#This Row],[Sales Values]]</f>
        <v>0.24999999999999994</v>
      </c>
      <c r="X783" s="10">
        <v>14.95</v>
      </c>
      <c r="Y783" s="14">
        <f>IF(AND(Table1[[#This Row],[Quantity]]&gt;20,Table1[[#This Row],[Quantity]]&lt;=50),3%,IF(AND(Table1[[#This Row],[Quantity]]&gt;50,Table1[[#This Row],[Quantity]]&lt;=100),5%,IF(Table1[[#This Row],[Quantity]]&gt;100,7%,0)))</f>
        <v>0.03</v>
      </c>
      <c r="Z783" s="10">
        <f>Table1[[#This Row],[Sales Values]]*(1-Table1[[#This Row],[Discount]])</f>
        <v>1247.8079999999998</v>
      </c>
      <c r="AA783" s="10">
        <f>Table1[[#This Row],[Sales Values]]+(Table1[[#This Row],[Sales Values]]*1.05%)</f>
        <v>1299.9071999999999</v>
      </c>
      <c r="AB783" s="10">
        <f>Table1[[#This Row],[Sales Values]]*1.05</f>
        <v>1350.72</v>
      </c>
      <c r="AC783" s="10" t="str">
        <f t="shared" si="64"/>
        <v>Hyperwotsit</v>
      </c>
      <c r="AD783" t="s">
        <v>20</v>
      </c>
    </row>
    <row r="784" spans="1:30" x14ac:dyDescent="0.3">
      <c r="A784">
        <v>2764</v>
      </c>
      <c r="B784" t="s">
        <v>6955</v>
      </c>
      <c r="C784" t="s">
        <v>4342</v>
      </c>
      <c r="D784" t="s">
        <v>51</v>
      </c>
      <c r="E784" t="s">
        <v>16</v>
      </c>
      <c r="F784">
        <v>90</v>
      </c>
      <c r="G784" t="s">
        <v>13581</v>
      </c>
      <c r="H784" t="s">
        <v>591</v>
      </c>
      <c r="I784" t="s">
        <v>32</v>
      </c>
      <c r="J784" s="8">
        <v>44243</v>
      </c>
      <c r="K784" s="6" t="str">
        <f t="shared" si="60"/>
        <v>2021</v>
      </c>
      <c r="L784" s="6" t="str">
        <f t="shared" si="61"/>
        <v>Feb</v>
      </c>
      <c r="M784">
        <v>93</v>
      </c>
      <c r="N784" s="10">
        <f t="shared" si="62"/>
        <v>1.89</v>
      </c>
      <c r="O784">
        <f t="shared" si="63"/>
        <v>18</v>
      </c>
      <c r="P784">
        <v>0.5</v>
      </c>
      <c r="Q784" s="12">
        <f>Table1[[#This Row],[Quantity]]*Table1[[#This Row],[Case Size]]</f>
        <v>1674</v>
      </c>
      <c r="R784" s="10">
        <f>Table1[[#This Row],[ Sales Volume]]*Table1[[#This Row],[Cost]]</f>
        <v>3163.8599999999997</v>
      </c>
      <c r="S784" s="10">
        <f>Table1[[#This Row],[Sales Values]]-(Table1[[#This Row],[Sales Values]]*0.25)</f>
        <v>2372.8949999999995</v>
      </c>
      <c r="T784" s="10">
        <f>Table1[[#This Row],[Manufacturing Cost]]-Table1[[#This Row],[Delivery Cost]]</f>
        <v>2326.3949999999995</v>
      </c>
      <c r="U784" s="10">
        <f>Table1[[#This Row],[Quantity]]*Table1[[#This Row],[Delivery]]</f>
        <v>46.5</v>
      </c>
      <c r="V784" s="10">
        <f>Table1[[#This Row],[Sales Values]]-Table1[[#This Row],[Manufacturing Cost]]</f>
        <v>790.96500000000015</v>
      </c>
      <c r="W784" s="13">
        <f>Table1[[#This Row],[Profit]]/Table1[[#This Row],[Sales Values]]</f>
        <v>0.25000000000000006</v>
      </c>
      <c r="X784" s="10">
        <v>14.95</v>
      </c>
      <c r="Y784" s="14">
        <f>IF(AND(Table1[[#This Row],[Quantity]]&gt;20,Table1[[#This Row],[Quantity]]&lt;=50),3%,IF(AND(Table1[[#This Row],[Quantity]]&gt;50,Table1[[#This Row],[Quantity]]&lt;=100),5%,IF(Table1[[#This Row],[Quantity]]&gt;100,7%,0)))</f>
        <v>0.05</v>
      </c>
      <c r="Z784" s="10">
        <f>Table1[[#This Row],[Sales Values]]*(1-Table1[[#This Row],[Discount]])</f>
        <v>3005.6669999999995</v>
      </c>
      <c r="AA784" s="10">
        <f>Table1[[#This Row],[Sales Values]]+(Table1[[#This Row],[Sales Values]]*1.05%)</f>
        <v>3197.0805299999997</v>
      </c>
      <c r="AB784" s="10">
        <f>Table1[[#This Row],[Sales Values]]*1.05</f>
        <v>3322.0529999999999</v>
      </c>
      <c r="AC784" s="10" t="str">
        <f t="shared" si="64"/>
        <v>Gigastuff</v>
      </c>
      <c r="AD784" t="s">
        <v>45</v>
      </c>
    </row>
    <row r="785" spans="1:30" x14ac:dyDescent="0.3">
      <c r="A785">
        <v>2765</v>
      </c>
      <c r="B785" t="s">
        <v>6957</v>
      </c>
      <c r="C785" t="s">
        <v>188</v>
      </c>
      <c r="D785" t="s">
        <v>41</v>
      </c>
      <c r="E785" t="s">
        <v>16</v>
      </c>
      <c r="F785">
        <v>90</v>
      </c>
      <c r="G785" t="s">
        <v>6958</v>
      </c>
      <c r="H785" t="s">
        <v>1490</v>
      </c>
      <c r="I785" t="s">
        <v>294</v>
      </c>
      <c r="J785" s="8">
        <v>44307</v>
      </c>
      <c r="K785" s="6" t="str">
        <f t="shared" si="60"/>
        <v>2021</v>
      </c>
      <c r="L785" s="6" t="str">
        <f t="shared" si="61"/>
        <v>Apr</v>
      </c>
      <c r="M785">
        <v>87</v>
      </c>
      <c r="N785" s="10">
        <f t="shared" si="62"/>
        <v>2.0099999999999998</v>
      </c>
      <c r="O785">
        <f t="shared" si="63"/>
        <v>20</v>
      </c>
      <c r="P785">
        <v>0.5</v>
      </c>
      <c r="Q785" s="12">
        <f>Table1[[#This Row],[Quantity]]*Table1[[#This Row],[Case Size]]</f>
        <v>1740</v>
      </c>
      <c r="R785" s="10">
        <f>Table1[[#This Row],[ Sales Volume]]*Table1[[#This Row],[Cost]]</f>
        <v>3497.3999999999996</v>
      </c>
      <c r="S785" s="10">
        <f>Table1[[#This Row],[Sales Values]]-(Table1[[#This Row],[Sales Values]]*0.25)</f>
        <v>2623.0499999999997</v>
      </c>
      <c r="T785" s="10">
        <f>Table1[[#This Row],[Manufacturing Cost]]-Table1[[#This Row],[Delivery Cost]]</f>
        <v>2579.5499999999997</v>
      </c>
      <c r="U785" s="10">
        <f>Table1[[#This Row],[Quantity]]*Table1[[#This Row],[Delivery]]</f>
        <v>43.5</v>
      </c>
      <c r="V785" s="10">
        <f>Table1[[#This Row],[Sales Values]]-Table1[[#This Row],[Manufacturing Cost]]</f>
        <v>874.34999999999991</v>
      </c>
      <c r="W785" s="13">
        <f>Table1[[#This Row],[Profit]]/Table1[[#This Row],[Sales Values]]</f>
        <v>0.25</v>
      </c>
      <c r="X785" s="10">
        <v>14.95</v>
      </c>
      <c r="Y785" s="14">
        <f>IF(AND(Table1[[#This Row],[Quantity]]&gt;20,Table1[[#This Row],[Quantity]]&lt;=50),3%,IF(AND(Table1[[#This Row],[Quantity]]&gt;50,Table1[[#This Row],[Quantity]]&lt;=100),5%,IF(Table1[[#This Row],[Quantity]]&gt;100,7%,0)))</f>
        <v>0.05</v>
      </c>
      <c r="Z785" s="10">
        <f>Table1[[#This Row],[Sales Values]]*(1-Table1[[#This Row],[Discount]])</f>
        <v>3322.5299999999993</v>
      </c>
      <c r="AA785" s="10">
        <f>Table1[[#This Row],[Sales Values]]+(Table1[[#This Row],[Sales Values]]*1.05%)</f>
        <v>3534.1226999999994</v>
      </c>
      <c r="AB785" s="10">
        <f>Table1[[#This Row],[Sales Values]]*1.05</f>
        <v>3672.27</v>
      </c>
      <c r="AC785" s="10" t="str">
        <f t="shared" si="64"/>
        <v>Hyperwotsit</v>
      </c>
      <c r="AD785" t="s">
        <v>20</v>
      </c>
    </row>
    <row r="786" spans="1:30" x14ac:dyDescent="0.3">
      <c r="A786">
        <v>2769</v>
      </c>
      <c r="B786" t="s">
        <v>5500</v>
      </c>
      <c r="C786" t="s">
        <v>3738</v>
      </c>
      <c r="D786" t="s">
        <v>28</v>
      </c>
      <c r="E786" t="s">
        <v>29</v>
      </c>
      <c r="F786">
        <v>60</v>
      </c>
      <c r="G786" t="s">
        <v>6962</v>
      </c>
      <c r="H786" t="s">
        <v>4046</v>
      </c>
      <c r="I786" t="s">
        <v>173</v>
      </c>
      <c r="J786" s="8">
        <v>44619</v>
      </c>
      <c r="K786" s="6" t="str">
        <f t="shared" si="60"/>
        <v>2022</v>
      </c>
      <c r="L786" s="6" t="str">
        <f t="shared" si="61"/>
        <v>Feb</v>
      </c>
      <c r="M786">
        <v>48</v>
      </c>
      <c r="N786" s="10">
        <f t="shared" si="62"/>
        <v>1.89</v>
      </c>
      <c r="O786">
        <f t="shared" si="63"/>
        <v>18</v>
      </c>
      <c r="P786">
        <v>0.5</v>
      </c>
      <c r="Q786" s="12">
        <f>Table1[[#This Row],[Quantity]]*Table1[[#This Row],[Case Size]]</f>
        <v>864</v>
      </c>
      <c r="R786" s="10">
        <f>Table1[[#This Row],[ Sales Volume]]*Table1[[#This Row],[Cost]]</f>
        <v>1632.9599999999998</v>
      </c>
      <c r="S786" s="10">
        <f>Table1[[#This Row],[Sales Values]]-(Table1[[#This Row],[Sales Values]]*0.25)</f>
        <v>1224.7199999999998</v>
      </c>
      <c r="T786" s="10">
        <f>Table1[[#This Row],[Manufacturing Cost]]-Table1[[#This Row],[Delivery Cost]]</f>
        <v>1200.7199999999998</v>
      </c>
      <c r="U786" s="10">
        <f>Table1[[#This Row],[Quantity]]*Table1[[#This Row],[Delivery]]</f>
        <v>24</v>
      </c>
      <c r="V786" s="10">
        <f>Table1[[#This Row],[Sales Values]]-Table1[[#This Row],[Manufacturing Cost]]</f>
        <v>408.24</v>
      </c>
      <c r="W786" s="13">
        <f>Table1[[#This Row],[Profit]]/Table1[[#This Row],[Sales Values]]</f>
        <v>0.25000000000000006</v>
      </c>
      <c r="X786" s="10">
        <v>14.95</v>
      </c>
      <c r="Y786" s="14">
        <f>IF(AND(Table1[[#This Row],[Quantity]]&gt;20,Table1[[#This Row],[Quantity]]&lt;=50),3%,IF(AND(Table1[[#This Row],[Quantity]]&gt;50,Table1[[#This Row],[Quantity]]&lt;=100),5%,IF(Table1[[#This Row],[Quantity]]&gt;100,7%,0)))</f>
        <v>0.03</v>
      </c>
      <c r="Z786" s="10">
        <f>Table1[[#This Row],[Sales Values]]*(1-Table1[[#This Row],[Discount]])</f>
        <v>1583.9711999999997</v>
      </c>
      <c r="AA786" s="10">
        <f>Table1[[#This Row],[Sales Values]]+(Table1[[#This Row],[Sales Values]]*1.05%)</f>
        <v>1650.1060799999998</v>
      </c>
      <c r="AB786" s="10">
        <f>Table1[[#This Row],[Sales Values]]*1.05</f>
        <v>1714.6079999999999</v>
      </c>
      <c r="AC786" s="10" t="str">
        <f t="shared" si="64"/>
        <v>Gigastuff</v>
      </c>
      <c r="AD786" t="s">
        <v>45</v>
      </c>
    </row>
    <row r="787" spans="1:30" x14ac:dyDescent="0.3">
      <c r="A787">
        <v>2770</v>
      </c>
      <c r="B787" t="s">
        <v>2565</v>
      </c>
      <c r="C787" t="s">
        <v>3051</v>
      </c>
      <c r="D787" t="s">
        <v>92</v>
      </c>
      <c r="E787" t="s">
        <v>29</v>
      </c>
      <c r="F787">
        <v>90</v>
      </c>
      <c r="G787" t="s">
        <v>6963</v>
      </c>
      <c r="H787" t="s">
        <v>2667</v>
      </c>
      <c r="I787" t="s">
        <v>187</v>
      </c>
      <c r="J787" s="8">
        <v>43921</v>
      </c>
      <c r="K787" s="6" t="str">
        <f t="shared" si="60"/>
        <v>2020</v>
      </c>
      <c r="L787" s="6" t="str">
        <f t="shared" si="61"/>
        <v>Mar</v>
      </c>
      <c r="M787">
        <v>75</v>
      </c>
      <c r="N787" s="10">
        <f t="shared" si="62"/>
        <v>3.49</v>
      </c>
      <c r="O787">
        <f t="shared" si="63"/>
        <v>20</v>
      </c>
      <c r="P787">
        <v>0.5</v>
      </c>
      <c r="Q787" s="12">
        <f>Table1[[#This Row],[Quantity]]*Table1[[#This Row],[Case Size]]</f>
        <v>1500</v>
      </c>
      <c r="R787" s="10">
        <f>Table1[[#This Row],[ Sales Volume]]*Table1[[#This Row],[Cost]]</f>
        <v>5235</v>
      </c>
      <c r="S787" s="10">
        <f>Table1[[#This Row],[Sales Values]]-(Table1[[#This Row],[Sales Values]]*0.25)</f>
        <v>3926.25</v>
      </c>
      <c r="T787" s="10">
        <f>Table1[[#This Row],[Manufacturing Cost]]-Table1[[#This Row],[Delivery Cost]]</f>
        <v>3888.75</v>
      </c>
      <c r="U787" s="10">
        <f>Table1[[#This Row],[Quantity]]*Table1[[#This Row],[Delivery]]</f>
        <v>37.5</v>
      </c>
      <c r="V787" s="10">
        <f>Table1[[#This Row],[Sales Values]]-Table1[[#This Row],[Manufacturing Cost]]</f>
        <v>1308.75</v>
      </c>
      <c r="W787" s="13">
        <f>Table1[[#This Row],[Profit]]/Table1[[#This Row],[Sales Values]]</f>
        <v>0.25</v>
      </c>
      <c r="X787" s="10">
        <v>14.95</v>
      </c>
      <c r="Y787" s="14">
        <f>IF(AND(Table1[[#This Row],[Quantity]]&gt;20,Table1[[#This Row],[Quantity]]&lt;=50),3%,IF(AND(Table1[[#This Row],[Quantity]]&gt;50,Table1[[#This Row],[Quantity]]&lt;=100),5%,IF(Table1[[#This Row],[Quantity]]&gt;100,7%,0)))</f>
        <v>0.05</v>
      </c>
      <c r="Z787" s="10">
        <f>Table1[[#This Row],[Sales Values]]*(1-Table1[[#This Row],[Discount]])</f>
        <v>4973.25</v>
      </c>
      <c r="AA787" s="10">
        <f>Table1[[#This Row],[Sales Values]]+(Table1[[#This Row],[Sales Values]]*1.05%)</f>
        <v>5289.9674999999997</v>
      </c>
      <c r="AB787" s="10">
        <f>Table1[[#This Row],[Sales Values]]*1.05</f>
        <v>5496.75</v>
      </c>
      <c r="AC787" s="10" t="str">
        <f t="shared" si="64"/>
        <v>Superwossname</v>
      </c>
      <c r="AD787" t="s">
        <v>101</v>
      </c>
    </row>
    <row r="788" spans="1:30" x14ac:dyDescent="0.3">
      <c r="A788">
        <v>2783</v>
      </c>
      <c r="B788" t="s">
        <v>1140</v>
      </c>
      <c r="C788" t="s">
        <v>3884</v>
      </c>
      <c r="D788" t="s">
        <v>28</v>
      </c>
      <c r="E788" t="s">
        <v>29</v>
      </c>
      <c r="F788">
        <v>30</v>
      </c>
      <c r="G788" t="s">
        <v>6986</v>
      </c>
      <c r="H788" t="s">
        <v>3790</v>
      </c>
      <c r="I788" t="s">
        <v>32</v>
      </c>
      <c r="J788" s="8">
        <v>44083</v>
      </c>
      <c r="K788" s="6" t="str">
        <f t="shared" si="60"/>
        <v>2020</v>
      </c>
      <c r="L788" s="6" t="str">
        <f t="shared" si="61"/>
        <v>Sep</v>
      </c>
      <c r="M788">
        <v>80</v>
      </c>
      <c r="N788" s="10">
        <f t="shared" si="62"/>
        <v>1.89</v>
      </c>
      <c r="O788">
        <f t="shared" si="63"/>
        <v>18</v>
      </c>
      <c r="P788">
        <v>0.5</v>
      </c>
      <c r="Q788" s="12">
        <f>Table1[[#This Row],[Quantity]]*Table1[[#This Row],[Case Size]]</f>
        <v>1440</v>
      </c>
      <c r="R788" s="10">
        <f>Table1[[#This Row],[ Sales Volume]]*Table1[[#This Row],[Cost]]</f>
        <v>2721.6</v>
      </c>
      <c r="S788" s="10">
        <f>Table1[[#This Row],[Sales Values]]-(Table1[[#This Row],[Sales Values]]*0.25)</f>
        <v>2041.1999999999998</v>
      </c>
      <c r="T788" s="10">
        <f>Table1[[#This Row],[Manufacturing Cost]]-Table1[[#This Row],[Delivery Cost]]</f>
        <v>2001.1999999999998</v>
      </c>
      <c r="U788" s="10">
        <f>Table1[[#This Row],[Quantity]]*Table1[[#This Row],[Delivery]]</f>
        <v>40</v>
      </c>
      <c r="V788" s="10">
        <f>Table1[[#This Row],[Sales Values]]-Table1[[#This Row],[Manufacturing Cost]]</f>
        <v>680.40000000000009</v>
      </c>
      <c r="W788" s="13">
        <f>Table1[[#This Row],[Profit]]/Table1[[#This Row],[Sales Values]]</f>
        <v>0.25000000000000006</v>
      </c>
      <c r="X788" s="10">
        <v>14.95</v>
      </c>
      <c r="Y788" s="14">
        <f>IF(AND(Table1[[#This Row],[Quantity]]&gt;20,Table1[[#This Row],[Quantity]]&lt;=50),3%,IF(AND(Table1[[#This Row],[Quantity]]&gt;50,Table1[[#This Row],[Quantity]]&lt;=100),5%,IF(Table1[[#This Row],[Quantity]]&gt;100,7%,0)))</f>
        <v>0.05</v>
      </c>
      <c r="Z788" s="10">
        <f>Table1[[#This Row],[Sales Values]]*(1-Table1[[#This Row],[Discount]])</f>
        <v>2585.52</v>
      </c>
      <c r="AA788" s="10">
        <f>Table1[[#This Row],[Sales Values]]+(Table1[[#This Row],[Sales Values]]*1.05%)</f>
        <v>2750.1767999999997</v>
      </c>
      <c r="AB788" s="10">
        <f>Table1[[#This Row],[Sales Values]]*1.05</f>
        <v>2857.68</v>
      </c>
      <c r="AC788" s="10" t="str">
        <f t="shared" si="64"/>
        <v>Gigastuff</v>
      </c>
      <c r="AD788" t="s">
        <v>45</v>
      </c>
    </row>
    <row r="789" spans="1:30" x14ac:dyDescent="0.3">
      <c r="A789">
        <v>2786</v>
      </c>
      <c r="B789" t="s">
        <v>6990</v>
      </c>
      <c r="C789" t="s">
        <v>4009</v>
      </c>
      <c r="D789" t="s">
        <v>41</v>
      </c>
      <c r="E789" t="s">
        <v>16</v>
      </c>
      <c r="F789">
        <v>90</v>
      </c>
      <c r="G789" t="s">
        <v>6991</v>
      </c>
      <c r="H789" t="s">
        <v>2893</v>
      </c>
      <c r="I789" t="s">
        <v>32</v>
      </c>
      <c r="J789" s="8">
        <v>44414</v>
      </c>
      <c r="K789" s="6" t="str">
        <f t="shared" si="60"/>
        <v>2021</v>
      </c>
      <c r="L789" s="6" t="str">
        <f t="shared" si="61"/>
        <v>Aug</v>
      </c>
      <c r="M789">
        <v>56</v>
      </c>
      <c r="N789" s="10">
        <f t="shared" si="62"/>
        <v>2.0099999999999998</v>
      </c>
      <c r="O789">
        <f t="shared" si="63"/>
        <v>20</v>
      </c>
      <c r="P789">
        <v>0.5</v>
      </c>
      <c r="Q789" s="12">
        <f>Table1[[#This Row],[Quantity]]*Table1[[#This Row],[Case Size]]</f>
        <v>1120</v>
      </c>
      <c r="R789" s="10">
        <f>Table1[[#This Row],[ Sales Volume]]*Table1[[#This Row],[Cost]]</f>
        <v>2251.1999999999998</v>
      </c>
      <c r="S789" s="10">
        <f>Table1[[#This Row],[Sales Values]]-(Table1[[#This Row],[Sales Values]]*0.25)</f>
        <v>1688.3999999999999</v>
      </c>
      <c r="T789" s="10">
        <f>Table1[[#This Row],[Manufacturing Cost]]-Table1[[#This Row],[Delivery Cost]]</f>
        <v>1660.3999999999999</v>
      </c>
      <c r="U789" s="10">
        <f>Table1[[#This Row],[Quantity]]*Table1[[#This Row],[Delivery]]</f>
        <v>28</v>
      </c>
      <c r="V789" s="10">
        <f>Table1[[#This Row],[Sales Values]]-Table1[[#This Row],[Manufacturing Cost]]</f>
        <v>562.79999999999995</v>
      </c>
      <c r="W789" s="13">
        <f>Table1[[#This Row],[Profit]]/Table1[[#This Row],[Sales Values]]</f>
        <v>0.25</v>
      </c>
      <c r="X789" s="10">
        <v>14.95</v>
      </c>
      <c r="Y789" s="14">
        <f>IF(AND(Table1[[#This Row],[Quantity]]&gt;20,Table1[[#This Row],[Quantity]]&lt;=50),3%,IF(AND(Table1[[#This Row],[Quantity]]&gt;50,Table1[[#This Row],[Quantity]]&lt;=100),5%,IF(Table1[[#This Row],[Quantity]]&gt;100,7%,0)))</f>
        <v>0.05</v>
      </c>
      <c r="Z789" s="10">
        <f>Table1[[#This Row],[Sales Values]]*(1-Table1[[#This Row],[Discount]])</f>
        <v>2138.64</v>
      </c>
      <c r="AA789" s="10">
        <f>Table1[[#This Row],[Sales Values]]+(Table1[[#This Row],[Sales Values]]*1.05%)</f>
        <v>2274.8375999999998</v>
      </c>
      <c r="AB789" s="10">
        <f>Table1[[#This Row],[Sales Values]]*1.05</f>
        <v>2363.7599999999998</v>
      </c>
      <c r="AC789" s="10" t="str">
        <f t="shared" si="64"/>
        <v>Hyperwotsit</v>
      </c>
      <c r="AD789" t="s">
        <v>20</v>
      </c>
    </row>
    <row r="790" spans="1:30" x14ac:dyDescent="0.3">
      <c r="A790">
        <v>2790</v>
      </c>
      <c r="B790" t="s">
        <v>6796</v>
      </c>
      <c r="C790" t="s">
        <v>2900</v>
      </c>
      <c r="D790" t="s">
        <v>28</v>
      </c>
      <c r="E790" t="s">
        <v>29</v>
      </c>
      <c r="F790">
        <v>90</v>
      </c>
      <c r="G790" t="s">
        <v>6995</v>
      </c>
      <c r="H790" t="s">
        <v>1228</v>
      </c>
      <c r="I790" t="s">
        <v>25</v>
      </c>
      <c r="J790" s="8">
        <v>44298</v>
      </c>
      <c r="K790" s="6" t="str">
        <f t="shared" si="60"/>
        <v>2021</v>
      </c>
      <c r="L790" s="6" t="str">
        <f t="shared" si="61"/>
        <v>Apr</v>
      </c>
      <c r="M790">
        <v>31</v>
      </c>
      <c r="N790" s="10">
        <f t="shared" si="62"/>
        <v>2.0099999999999998</v>
      </c>
      <c r="O790">
        <f t="shared" si="63"/>
        <v>20</v>
      </c>
      <c r="P790">
        <v>0.5</v>
      </c>
      <c r="Q790" s="12">
        <f>Table1[[#This Row],[Quantity]]*Table1[[#This Row],[Case Size]]</f>
        <v>620</v>
      </c>
      <c r="R790" s="10">
        <f>Table1[[#This Row],[ Sales Volume]]*Table1[[#This Row],[Cost]]</f>
        <v>1246.1999999999998</v>
      </c>
      <c r="S790" s="10">
        <f>Table1[[#This Row],[Sales Values]]-(Table1[[#This Row],[Sales Values]]*0.25)</f>
        <v>934.64999999999986</v>
      </c>
      <c r="T790" s="10">
        <f>Table1[[#This Row],[Manufacturing Cost]]-Table1[[#This Row],[Delivery Cost]]</f>
        <v>919.14999999999986</v>
      </c>
      <c r="U790" s="10">
        <f>Table1[[#This Row],[Quantity]]*Table1[[#This Row],[Delivery]]</f>
        <v>15.5</v>
      </c>
      <c r="V790" s="10">
        <f>Table1[[#This Row],[Sales Values]]-Table1[[#This Row],[Manufacturing Cost]]</f>
        <v>311.54999999999995</v>
      </c>
      <c r="W790" s="13">
        <f>Table1[[#This Row],[Profit]]/Table1[[#This Row],[Sales Values]]</f>
        <v>0.25</v>
      </c>
      <c r="X790" s="10">
        <v>14.95</v>
      </c>
      <c r="Y790" s="14">
        <f>IF(AND(Table1[[#This Row],[Quantity]]&gt;20,Table1[[#This Row],[Quantity]]&lt;=50),3%,IF(AND(Table1[[#This Row],[Quantity]]&gt;50,Table1[[#This Row],[Quantity]]&lt;=100),5%,IF(Table1[[#This Row],[Quantity]]&gt;100,7%,0)))</f>
        <v>0.03</v>
      </c>
      <c r="Z790" s="10">
        <f>Table1[[#This Row],[Sales Values]]*(1-Table1[[#This Row],[Discount]])</f>
        <v>1208.8139999999999</v>
      </c>
      <c r="AA790" s="10">
        <f>Table1[[#This Row],[Sales Values]]+(Table1[[#This Row],[Sales Values]]*1.05%)</f>
        <v>1259.2850999999998</v>
      </c>
      <c r="AB790" s="10">
        <f>Table1[[#This Row],[Sales Values]]*1.05</f>
        <v>1308.5099999999998</v>
      </c>
      <c r="AC790" s="10" t="str">
        <f t="shared" si="64"/>
        <v>Hyperwotsit</v>
      </c>
      <c r="AD790" t="s">
        <v>20</v>
      </c>
    </row>
    <row r="791" spans="1:30" x14ac:dyDescent="0.3">
      <c r="A791">
        <v>2791</v>
      </c>
      <c r="B791" t="s">
        <v>2300</v>
      </c>
      <c r="C791" t="s">
        <v>5955</v>
      </c>
      <c r="D791" t="s">
        <v>28</v>
      </c>
      <c r="E791" t="s">
        <v>29</v>
      </c>
      <c r="F791">
        <v>90</v>
      </c>
      <c r="G791" t="s">
        <v>6996</v>
      </c>
      <c r="H791" t="s">
        <v>2997</v>
      </c>
      <c r="I791" t="s">
        <v>32</v>
      </c>
      <c r="J791" s="8">
        <v>44762</v>
      </c>
      <c r="K791" s="6" t="str">
        <f t="shared" si="60"/>
        <v>2022</v>
      </c>
      <c r="L791" s="6" t="str">
        <f t="shared" si="61"/>
        <v>Jul</v>
      </c>
      <c r="M791">
        <v>97</v>
      </c>
      <c r="N791" s="10">
        <f t="shared" si="62"/>
        <v>3.49</v>
      </c>
      <c r="O791">
        <f t="shared" si="63"/>
        <v>20</v>
      </c>
      <c r="P791">
        <v>0.5</v>
      </c>
      <c r="Q791" s="12">
        <f>Table1[[#This Row],[Quantity]]*Table1[[#This Row],[Case Size]]</f>
        <v>1940</v>
      </c>
      <c r="R791" s="10">
        <f>Table1[[#This Row],[ Sales Volume]]*Table1[[#This Row],[Cost]]</f>
        <v>6770.6</v>
      </c>
      <c r="S791" s="10">
        <f>Table1[[#This Row],[Sales Values]]-(Table1[[#This Row],[Sales Values]]*0.25)</f>
        <v>5077.9500000000007</v>
      </c>
      <c r="T791" s="10">
        <f>Table1[[#This Row],[Manufacturing Cost]]-Table1[[#This Row],[Delivery Cost]]</f>
        <v>5029.4500000000007</v>
      </c>
      <c r="U791" s="10">
        <f>Table1[[#This Row],[Quantity]]*Table1[[#This Row],[Delivery]]</f>
        <v>48.5</v>
      </c>
      <c r="V791" s="10">
        <f>Table1[[#This Row],[Sales Values]]-Table1[[#This Row],[Manufacturing Cost]]</f>
        <v>1692.6499999999996</v>
      </c>
      <c r="W791" s="13">
        <f>Table1[[#This Row],[Profit]]/Table1[[#This Row],[Sales Values]]</f>
        <v>0.24999999999999994</v>
      </c>
      <c r="X791" s="10">
        <v>14.95</v>
      </c>
      <c r="Y791" s="14">
        <f>IF(AND(Table1[[#This Row],[Quantity]]&gt;20,Table1[[#This Row],[Quantity]]&lt;=50),3%,IF(AND(Table1[[#This Row],[Quantity]]&gt;50,Table1[[#This Row],[Quantity]]&lt;=100),5%,IF(Table1[[#This Row],[Quantity]]&gt;100,7%,0)))</f>
        <v>0.05</v>
      </c>
      <c r="Z791" s="10">
        <f>Table1[[#This Row],[Sales Values]]*(1-Table1[[#This Row],[Discount]])</f>
        <v>6432.07</v>
      </c>
      <c r="AA791" s="10">
        <f>Table1[[#This Row],[Sales Values]]+(Table1[[#This Row],[Sales Values]]*1.05%)</f>
        <v>6841.6913000000004</v>
      </c>
      <c r="AB791" s="10">
        <f>Table1[[#This Row],[Sales Values]]*1.05</f>
        <v>7109.130000000001</v>
      </c>
      <c r="AC791" s="10" t="str">
        <f t="shared" si="64"/>
        <v>Superwossname</v>
      </c>
      <c r="AD791" t="s">
        <v>101</v>
      </c>
    </row>
    <row r="792" spans="1:30" x14ac:dyDescent="0.3">
      <c r="A792">
        <v>2792</v>
      </c>
      <c r="B792" t="s">
        <v>5548</v>
      </c>
      <c r="C792" t="s">
        <v>6997</v>
      </c>
      <c r="D792" t="s">
        <v>41</v>
      </c>
      <c r="E792" t="s">
        <v>16</v>
      </c>
      <c r="F792">
        <v>60</v>
      </c>
      <c r="G792" t="s">
        <v>6998</v>
      </c>
      <c r="H792" t="s">
        <v>1764</v>
      </c>
      <c r="I792" t="s">
        <v>124</v>
      </c>
      <c r="J792" s="8">
        <v>44155</v>
      </c>
      <c r="K792" s="6" t="str">
        <f t="shared" si="60"/>
        <v>2020</v>
      </c>
      <c r="L792" s="6" t="str">
        <f t="shared" si="61"/>
        <v>Nov</v>
      </c>
      <c r="M792">
        <v>79</v>
      </c>
      <c r="N792" s="10">
        <f t="shared" si="62"/>
        <v>1.89</v>
      </c>
      <c r="O792">
        <f t="shared" si="63"/>
        <v>18</v>
      </c>
      <c r="P792">
        <v>0.5</v>
      </c>
      <c r="Q792" s="12">
        <f>Table1[[#This Row],[Quantity]]*Table1[[#This Row],[Case Size]]</f>
        <v>1422</v>
      </c>
      <c r="R792" s="10">
        <f>Table1[[#This Row],[ Sales Volume]]*Table1[[#This Row],[Cost]]</f>
        <v>2687.58</v>
      </c>
      <c r="S792" s="10">
        <f>Table1[[#This Row],[Sales Values]]-(Table1[[#This Row],[Sales Values]]*0.25)</f>
        <v>2015.6849999999999</v>
      </c>
      <c r="T792" s="10">
        <f>Table1[[#This Row],[Manufacturing Cost]]-Table1[[#This Row],[Delivery Cost]]</f>
        <v>1976.1849999999999</v>
      </c>
      <c r="U792" s="10">
        <f>Table1[[#This Row],[Quantity]]*Table1[[#This Row],[Delivery]]</f>
        <v>39.5</v>
      </c>
      <c r="V792" s="10">
        <f>Table1[[#This Row],[Sales Values]]-Table1[[#This Row],[Manufacturing Cost]]</f>
        <v>671.89499999999998</v>
      </c>
      <c r="W792" s="13">
        <f>Table1[[#This Row],[Profit]]/Table1[[#This Row],[Sales Values]]</f>
        <v>0.25</v>
      </c>
      <c r="X792" s="10">
        <v>14.95</v>
      </c>
      <c r="Y792" s="14">
        <f>IF(AND(Table1[[#This Row],[Quantity]]&gt;20,Table1[[#This Row],[Quantity]]&lt;=50),3%,IF(AND(Table1[[#This Row],[Quantity]]&gt;50,Table1[[#This Row],[Quantity]]&lt;=100),5%,IF(Table1[[#This Row],[Quantity]]&gt;100,7%,0)))</f>
        <v>0.05</v>
      </c>
      <c r="Z792" s="10">
        <f>Table1[[#This Row],[Sales Values]]*(1-Table1[[#This Row],[Discount]])</f>
        <v>2553.201</v>
      </c>
      <c r="AA792" s="10">
        <f>Table1[[#This Row],[Sales Values]]+(Table1[[#This Row],[Sales Values]]*1.05%)</f>
        <v>2715.7995900000001</v>
      </c>
      <c r="AB792" s="10">
        <f>Table1[[#This Row],[Sales Values]]*1.05</f>
        <v>2821.9589999999998</v>
      </c>
      <c r="AC792" s="10" t="str">
        <f t="shared" si="64"/>
        <v>Gigastuff</v>
      </c>
      <c r="AD792" t="s">
        <v>45</v>
      </c>
    </row>
    <row r="793" spans="1:30" x14ac:dyDescent="0.3">
      <c r="A793">
        <v>2793</v>
      </c>
      <c r="B793" t="s">
        <v>6999</v>
      </c>
      <c r="C793" t="s">
        <v>7000</v>
      </c>
      <c r="D793" t="s">
        <v>51</v>
      </c>
      <c r="E793" t="s">
        <v>16</v>
      </c>
      <c r="F793">
        <v>90</v>
      </c>
      <c r="G793" t="s">
        <v>6998</v>
      </c>
      <c r="H793" t="s">
        <v>7001</v>
      </c>
      <c r="I793" t="s">
        <v>32</v>
      </c>
      <c r="J793" s="8">
        <v>44280</v>
      </c>
      <c r="K793" s="6" t="str">
        <f t="shared" si="60"/>
        <v>2021</v>
      </c>
      <c r="L793" s="6" t="str">
        <f t="shared" si="61"/>
        <v>Mar</v>
      </c>
      <c r="M793">
        <v>63</v>
      </c>
      <c r="N793" s="10">
        <f t="shared" si="62"/>
        <v>3.49</v>
      </c>
      <c r="O793">
        <f t="shared" si="63"/>
        <v>20</v>
      </c>
      <c r="P793">
        <v>0.5</v>
      </c>
      <c r="Q793" s="12">
        <f>Table1[[#This Row],[Quantity]]*Table1[[#This Row],[Case Size]]</f>
        <v>1260</v>
      </c>
      <c r="R793" s="10">
        <f>Table1[[#This Row],[ Sales Volume]]*Table1[[#This Row],[Cost]]</f>
        <v>4397.4000000000005</v>
      </c>
      <c r="S793" s="10">
        <f>Table1[[#This Row],[Sales Values]]-(Table1[[#This Row],[Sales Values]]*0.25)</f>
        <v>3298.05</v>
      </c>
      <c r="T793" s="10">
        <f>Table1[[#This Row],[Manufacturing Cost]]-Table1[[#This Row],[Delivery Cost]]</f>
        <v>3266.55</v>
      </c>
      <c r="U793" s="10">
        <f>Table1[[#This Row],[Quantity]]*Table1[[#This Row],[Delivery]]</f>
        <v>31.5</v>
      </c>
      <c r="V793" s="10">
        <f>Table1[[#This Row],[Sales Values]]-Table1[[#This Row],[Manufacturing Cost]]</f>
        <v>1099.3500000000004</v>
      </c>
      <c r="W793" s="13">
        <f>Table1[[#This Row],[Profit]]/Table1[[#This Row],[Sales Values]]</f>
        <v>0.25000000000000006</v>
      </c>
      <c r="X793" s="10">
        <v>14.95</v>
      </c>
      <c r="Y793" s="14">
        <f>IF(AND(Table1[[#This Row],[Quantity]]&gt;20,Table1[[#This Row],[Quantity]]&lt;=50),3%,IF(AND(Table1[[#This Row],[Quantity]]&gt;50,Table1[[#This Row],[Quantity]]&lt;=100),5%,IF(Table1[[#This Row],[Quantity]]&gt;100,7%,0)))</f>
        <v>0.05</v>
      </c>
      <c r="Z793" s="10">
        <f>Table1[[#This Row],[Sales Values]]*(1-Table1[[#This Row],[Discount]])</f>
        <v>4177.5300000000007</v>
      </c>
      <c r="AA793" s="10">
        <f>Table1[[#This Row],[Sales Values]]+(Table1[[#This Row],[Sales Values]]*1.05%)</f>
        <v>4443.5727000000006</v>
      </c>
      <c r="AB793" s="10">
        <f>Table1[[#This Row],[Sales Values]]*1.05</f>
        <v>4617.2700000000004</v>
      </c>
      <c r="AC793" s="10" t="str">
        <f t="shared" si="64"/>
        <v>Superwossname</v>
      </c>
      <c r="AD793" t="s">
        <v>101</v>
      </c>
    </row>
    <row r="794" spans="1:30" x14ac:dyDescent="0.3">
      <c r="A794">
        <v>2795</v>
      </c>
      <c r="B794" t="s">
        <v>5292</v>
      </c>
      <c r="C794" t="s">
        <v>4218</v>
      </c>
      <c r="D794" t="s">
        <v>28</v>
      </c>
      <c r="E794" t="s">
        <v>29</v>
      </c>
      <c r="F794">
        <v>90</v>
      </c>
      <c r="G794" t="s">
        <v>7003</v>
      </c>
      <c r="H794" t="s">
        <v>7004</v>
      </c>
      <c r="I794" t="s">
        <v>208</v>
      </c>
      <c r="J794" s="8">
        <v>44153</v>
      </c>
      <c r="K794" s="6" t="str">
        <f t="shared" si="60"/>
        <v>2020</v>
      </c>
      <c r="L794" s="6" t="str">
        <f t="shared" si="61"/>
        <v>Nov</v>
      </c>
      <c r="M794">
        <v>59</v>
      </c>
      <c r="N794" s="10">
        <f t="shared" si="62"/>
        <v>1.89</v>
      </c>
      <c r="O794">
        <f t="shared" si="63"/>
        <v>18</v>
      </c>
      <c r="P794">
        <v>0.5</v>
      </c>
      <c r="Q794" s="12">
        <f>Table1[[#This Row],[Quantity]]*Table1[[#This Row],[Case Size]]</f>
        <v>1062</v>
      </c>
      <c r="R794" s="10">
        <f>Table1[[#This Row],[ Sales Volume]]*Table1[[#This Row],[Cost]]</f>
        <v>2007.1799999999998</v>
      </c>
      <c r="S794" s="10">
        <f>Table1[[#This Row],[Sales Values]]-(Table1[[#This Row],[Sales Values]]*0.25)</f>
        <v>1505.3849999999998</v>
      </c>
      <c r="T794" s="10">
        <f>Table1[[#This Row],[Manufacturing Cost]]-Table1[[#This Row],[Delivery Cost]]</f>
        <v>1475.8849999999998</v>
      </c>
      <c r="U794" s="10">
        <f>Table1[[#This Row],[Quantity]]*Table1[[#This Row],[Delivery]]</f>
        <v>29.5</v>
      </c>
      <c r="V794" s="10">
        <f>Table1[[#This Row],[Sales Values]]-Table1[[#This Row],[Manufacturing Cost]]</f>
        <v>501.79500000000007</v>
      </c>
      <c r="W794" s="13">
        <f>Table1[[#This Row],[Profit]]/Table1[[#This Row],[Sales Values]]</f>
        <v>0.25000000000000006</v>
      </c>
      <c r="X794" s="10">
        <v>14.95</v>
      </c>
      <c r="Y794" s="14">
        <f>IF(AND(Table1[[#This Row],[Quantity]]&gt;20,Table1[[#This Row],[Quantity]]&lt;=50),3%,IF(AND(Table1[[#This Row],[Quantity]]&gt;50,Table1[[#This Row],[Quantity]]&lt;=100),5%,IF(Table1[[#This Row],[Quantity]]&gt;100,7%,0)))</f>
        <v>0.05</v>
      </c>
      <c r="Z794" s="10">
        <f>Table1[[#This Row],[Sales Values]]*(1-Table1[[#This Row],[Discount]])</f>
        <v>1906.8209999999997</v>
      </c>
      <c r="AA794" s="10">
        <f>Table1[[#This Row],[Sales Values]]+(Table1[[#This Row],[Sales Values]]*1.05%)</f>
        <v>2028.2553899999998</v>
      </c>
      <c r="AB794" s="10">
        <f>Table1[[#This Row],[Sales Values]]*1.05</f>
        <v>2107.5389999999998</v>
      </c>
      <c r="AC794" s="10" t="str">
        <f t="shared" si="64"/>
        <v>Gigastuff</v>
      </c>
      <c r="AD794" t="s">
        <v>45</v>
      </c>
    </row>
    <row r="795" spans="1:30" x14ac:dyDescent="0.3">
      <c r="A795">
        <v>2796</v>
      </c>
      <c r="B795" t="s">
        <v>5928</v>
      </c>
      <c r="C795" t="s">
        <v>2431</v>
      </c>
      <c r="D795" t="s">
        <v>28</v>
      </c>
      <c r="E795" t="s">
        <v>29</v>
      </c>
      <c r="F795">
        <v>30</v>
      </c>
      <c r="G795" t="s">
        <v>7005</v>
      </c>
      <c r="H795" t="s">
        <v>1354</v>
      </c>
      <c r="I795" t="s">
        <v>294</v>
      </c>
      <c r="J795" s="8">
        <v>44769</v>
      </c>
      <c r="K795" s="6" t="str">
        <f t="shared" si="60"/>
        <v>2022</v>
      </c>
      <c r="L795" s="6" t="str">
        <f t="shared" si="61"/>
        <v>Jul</v>
      </c>
      <c r="M795">
        <v>44</v>
      </c>
      <c r="N795" s="10">
        <f t="shared" si="62"/>
        <v>3.49</v>
      </c>
      <c r="O795">
        <f t="shared" si="63"/>
        <v>20</v>
      </c>
      <c r="P795">
        <v>0.5</v>
      </c>
      <c r="Q795" s="12">
        <f>Table1[[#This Row],[Quantity]]*Table1[[#This Row],[Case Size]]</f>
        <v>880</v>
      </c>
      <c r="R795" s="10">
        <f>Table1[[#This Row],[ Sales Volume]]*Table1[[#This Row],[Cost]]</f>
        <v>3071.2000000000003</v>
      </c>
      <c r="S795" s="10">
        <f>Table1[[#This Row],[Sales Values]]-(Table1[[#This Row],[Sales Values]]*0.25)</f>
        <v>2303.4</v>
      </c>
      <c r="T795" s="10">
        <f>Table1[[#This Row],[Manufacturing Cost]]-Table1[[#This Row],[Delivery Cost]]</f>
        <v>2281.4</v>
      </c>
      <c r="U795" s="10">
        <f>Table1[[#This Row],[Quantity]]*Table1[[#This Row],[Delivery]]</f>
        <v>22</v>
      </c>
      <c r="V795" s="10">
        <f>Table1[[#This Row],[Sales Values]]-Table1[[#This Row],[Manufacturing Cost]]</f>
        <v>767.80000000000018</v>
      </c>
      <c r="W795" s="13">
        <f>Table1[[#This Row],[Profit]]/Table1[[#This Row],[Sales Values]]</f>
        <v>0.25000000000000006</v>
      </c>
      <c r="X795" s="10">
        <v>14.95</v>
      </c>
      <c r="Y795" s="14">
        <f>IF(AND(Table1[[#This Row],[Quantity]]&gt;20,Table1[[#This Row],[Quantity]]&lt;=50),3%,IF(AND(Table1[[#This Row],[Quantity]]&gt;50,Table1[[#This Row],[Quantity]]&lt;=100),5%,IF(Table1[[#This Row],[Quantity]]&gt;100,7%,0)))</f>
        <v>0.03</v>
      </c>
      <c r="Z795" s="10">
        <f>Table1[[#This Row],[Sales Values]]*(1-Table1[[#This Row],[Discount]])</f>
        <v>2979.0640000000003</v>
      </c>
      <c r="AA795" s="10">
        <f>Table1[[#This Row],[Sales Values]]+(Table1[[#This Row],[Sales Values]]*1.05%)</f>
        <v>3103.4476000000004</v>
      </c>
      <c r="AB795" s="10">
        <f>Table1[[#This Row],[Sales Values]]*1.05</f>
        <v>3224.76</v>
      </c>
      <c r="AC795" s="10" t="str">
        <f t="shared" si="64"/>
        <v>Superwossname</v>
      </c>
      <c r="AD795" t="s">
        <v>101</v>
      </c>
    </row>
    <row r="796" spans="1:30" x14ac:dyDescent="0.3">
      <c r="A796">
        <v>2797</v>
      </c>
      <c r="B796" t="s">
        <v>7006</v>
      </c>
      <c r="C796" t="s">
        <v>1857</v>
      </c>
      <c r="D796" t="s">
        <v>28</v>
      </c>
      <c r="E796" t="s">
        <v>29</v>
      </c>
      <c r="F796">
        <v>60</v>
      </c>
      <c r="G796" t="s">
        <v>7007</v>
      </c>
      <c r="H796" t="s">
        <v>7008</v>
      </c>
      <c r="I796" t="s">
        <v>25</v>
      </c>
      <c r="J796" s="8">
        <v>44040</v>
      </c>
      <c r="K796" s="6" t="str">
        <f t="shared" si="60"/>
        <v>2020</v>
      </c>
      <c r="L796" s="6" t="str">
        <f t="shared" si="61"/>
        <v>Jul</v>
      </c>
      <c r="M796">
        <v>78</v>
      </c>
      <c r="N796" s="10">
        <f t="shared" si="62"/>
        <v>3.49</v>
      </c>
      <c r="O796">
        <f t="shared" si="63"/>
        <v>20</v>
      </c>
      <c r="P796">
        <v>0.5</v>
      </c>
      <c r="Q796" s="12">
        <f>Table1[[#This Row],[Quantity]]*Table1[[#This Row],[Case Size]]</f>
        <v>1560</v>
      </c>
      <c r="R796" s="10">
        <f>Table1[[#This Row],[ Sales Volume]]*Table1[[#This Row],[Cost]]</f>
        <v>5444.4000000000005</v>
      </c>
      <c r="S796" s="10">
        <f>Table1[[#This Row],[Sales Values]]-(Table1[[#This Row],[Sales Values]]*0.25)</f>
        <v>4083.3</v>
      </c>
      <c r="T796" s="10">
        <f>Table1[[#This Row],[Manufacturing Cost]]-Table1[[#This Row],[Delivery Cost]]</f>
        <v>4044.3</v>
      </c>
      <c r="U796" s="10">
        <f>Table1[[#This Row],[Quantity]]*Table1[[#This Row],[Delivery]]</f>
        <v>39</v>
      </c>
      <c r="V796" s="10">
        <f>Table1[[#This Row],[Sales Values]]-Table1[[#This Row],[Manufacturing Cost]]</f>
        <v>1361.1000000000004</v>
      </c>
      <c r="W796" s="13">
        <f>Table1[[#This Row],[Profit]]/Table1[[#This Row],[Sales Values]]</f>
        <v>0.25000000000000006</v>
      </c>
      <c r="X796" s="10">
        <v>14.95</v>
      </c>
      <c r="Y796" s="14">
        <f>IF(AND(Table1[[#This Row],[Quantity]]&gt;20,Table1[[#This Row],[Quantity]]&lt;=50),3%,IF(AND(Table1[[#This Row],[Quantity]]&gt;50,Table1[[#This Row],[Quantity]]&lt;=100),5%,IF(Table1[[#This Row],[Quantity]]&gt;100,7%,0)))</f>
        <v>0.05</v>
      </c>
      <c r="Z796" s="10">
        <f>Table1[[#This Row],[Sales Values]]*(1-Table1[[#This Row],[Discount]])</f>
        <v>5172.18</v>
      </c>
      <c r="AA796" s="10">
        <f>Table1[[#This Row],[Sales Values]]+(Table1[[#This Row],[Sales Values]]*1.05%)</f>
        <v>5501.5662000000002</v>
      </c>
      <c r="AB796" s="10">
        <f>Table1[[#This Row],[Sales Values]]*1.05</f>
        <v>5716.6200000000008</v>
      </c>
      <c r="AC796" s="10" t="str">
        <f t="shared" si="64"/>
        <v>Superwossname</v>
      </c>
      <c r="AD796" t="s">
        <v>101</v>
      </c>
    </row>
    <row r="797" spans="1:30" x14ac:dyDescent="0.3">
      <c r="A797">
        <v>2804</v>
      </c>
      <c r="B797" t="s">
        <v>7018</v>
      </c>
      <c r="C797" t="s">
        <v>4653</v>
      </c>
      <c r="D797" t="s">
        <v>15</v>
      </c>
      <c r="E797" t="s">
        <v>16</v>
      </c>
      <c r="F797">
        <v>30</v>
      </c>
      <c r="G797" t="s">
        <v>7019</v>
      </c>
      <c r="H797" t="s">
        <v>7020</v>
      </c>
      <c r="I797" t="s">
        <v>32</v>
      </c>
      <c r="J797" s="8">
        <v>44351</v>
      </c>
      <c r="K797" s="6" t="str">
        <f t="shared" si="60"/>
        <v>2021</v>
      </c>
      <c r="L797" s="6" t="str">
        <f t="shared" si="61"/>
        <v>Jun</v>
      </c>
      <c r="M797">
        <v>27</v>
      </c>
      <c r="N797" s="10">
        <f t="shared" si="62"/>
        <v>3.49</v>
      </c>
      <c r="O797">
        <f t="shared" si="63"/>
        <v>20</v>
      </c>
      <c r="P797">
        <v>0.5</v>
      </c>
      <c r="Q797" s="12">
        <f>Table1[[#This Row],[Quantity]]*Table1[[#This Row],[Case Size]]</f>
        <v>540</v>
      </c>
      <c r="R797" s="10">
        <f>Table1[[#This Row],[ Sales Volume]]*Table1[[#This Row],[Cost]]</f>
        <v>1884.6000000000001</v>
      </c>
      <c r="S797" s="10">
        <f>Table1[[#This Row],[Sales Values]]-(Table1[[#This Row],[Sales Values]]*0.25)</f>
        <v>1413.45</v>
      </c>
      <c r="T797" s="10">
        <f>Table1[[#This Row],[Manufacturing Cost]]-Table1[[#This Row],[Delivery Cost]]</f>
        <v>1399.95</v>
      </c>
      <c r="U797" s="10">
        <f>Table1[[#This Row],[Quantity]]*Table1[[#This Row],[Delivery]]</f>
        <v>13.5</v>
      </c>
      <c r="V797" s="10">
        <f>Table1[[#This Row],[Sales Values]]-Table1[[#This Row],[Manufacturing Cost]]</f>
        <v>471.15000000000009</v>
      </c>
      <c r="W797" s="13">
        <f>Table1[[#This Row],[Profit]]/Table1[[#This Row],[Sales Values]]</f>
        <v>0.25000000000000006</v>
      </c>
      <c r="X797" s="10">
        <v>14.95</v>
      </c>
      <c r="Y797" s="14">
        <f>IF(AND(Table1[[#This Row],[Quantity]]&gt;20,Table1[[#This Row],[Quantity]]&lt;=50),3%,IF(AND(Table1[[#This Row],[Quantity]]&gt;50,Table1[[#This Row],[Quantity]]&lt;=100),5%,IF(Table1[[#This Row],[Quantity]]&gt;100,7%,0)))</f>
        <v>0.03</v>
      </c>
      <c r="Z797" s="10">
        <f>Table1[[#This Row],[Sales Values]]*(1-Table1[[#This Row],[Discount]])</f>
        <v>1828.0620000000001</v>
      </c>
      <c r="AA797" s="10">
        <f>Table1[[#This Row],[Sales Values]]+(Table1[[#This Row],[Sales Values]]*1.05%)</f>
        <v>1904.3883000000001</v>
      </c>
      <c r="AB797" s="10">
        <f>Table1[[#This Row],[Sales Values]]*1.05</f>
        <v>1978.8300000000002</v>
      </c>
      <c r="AC797" s="10" t="str">
        <f t="shared" si="64"/>
        <v>Superwossname</v>
      </c>
      <c r="AD797" t="s">
        <v>101</v>
      </c>
    </row>
    <row r="798" spans="1:30" x14ac:dyDescent="0.3">
      <c r="A798">
        <v>2806</v>
      </c>
      <c r="B798" t="s">
        <v>7022</v>
      </c>
      <c r="C798" t="s">
        <v>2362</v>
      </c>
      <c r="D798" t="s">
        <v>15</v>
      </c>
      <c r="E798" t="s">
        <v>16</v>
      </c>
      <c r="F798">
        <v>60</v>
      </c>
      <c r="G798" t="s">
        <v>7023</v>
      </c>
      <c r="H798" t="s">
        <v>7024</v>
      </c>
      <c r="I798" t="s">
        <v>178</v>
      </c>
      <c r="J798" s="8">
        <v>44286</v>
      </c>
      <c r="K798" s="6" t="str">
        <f t="shared" si="60"/>
        <v>2021</v>
      </c>
      <c r="L798" s="6" t="str">
        <f t="shared" si="61"/>
        <v>Mar</v>
      </c>
      <c r="M798">
        <v>5</v>
      </c>
      <c r="N798" s="10">
        <f t="shared" si="62"/>
        <v>1.89</v>
      </c>
      <c r="O798">
        <f t="shared" si="63"/>
        <v>18</v>
      </c>
      <c r="P798">
        <v>0.5</v>
      </c>
      <c r="Q798" s="12">
        <f>Table1[[#This Row],[Quantity]]*Table1[[#This Row],[Case Size]]</f>
        <v>90</v>
      </c>
      <c r="R798" s="10">
        <f>Table1[[#This Row],[ Sales Volume]]*Table1[[#This Row],[Cost]]</f>
        <v>170.1</v>
      </c>
      <c r="S798" s="10">
        <f>Table1[[#This Row],[Sales Values]]-(Table1[[#This Row],[Sales Values]]*0.25)</f>
        <v>127.57499999999999</v>
      </c>
      <c r="T798" s="10">
        <f>Table1[[#This Row],[Manufacturing Cost]]-Table1[[#This Row],[Delivery Cost]]</f>
        <v>125.07499999999999</v>
      </c>
      <c r="U798" s="10">
        <f>Table1[[#This Row],[Quantity]]*Table1[[#This Row],[Delivery]]</f>
        <v>2.5</v>
      </c>
      <c r="V798" s="10">
        <f>Table1[[#This Row],[Sales Values]]-Table1[[#This Row],[Manufacturing Cost]]</f>
        <v>42.525000000000006</v>
      </c>
      <c r="W798" s="13">
        <f>Table1[[#This Row],[Profit]]/Table1[[#This Row],[Sales Values]]</f>
        <v>0.25000000000000006</v>
      </c>
      <c r="X798" s="10">
        <v>14.95</v>
      </c>
      <c r="Y798" s="14">
        <f>IF(AND(Table1[[#This Row],[Quantity]]&gt;20,Table1[[#This Row],[Quantity]]&lt;=50),3%,IF(AND(Table1[[#This Row],[Quantity]]&gt;50,Table1[[#This Row],[Quantity]]&lt;=100),5%,IF(Table1[[#This Row],[Quantity]]&gt;100,7%,0)))</f>
        <v>0</v>
      </c>
      <c r="Z798" s="10">
        <f>Table1[[#This Row],[Sales Values]]*(1-Table1[[#This Row],[Discount]])</f>
        <v>170.1</v>
      </c>
      <c r="AA798" s="10">
        <f>Table1[[#This Row],[Sales Values]]+(Table1[[#This Row],[Sales Values]]*1.05%)</f>
        <v>171.88604999999998</v>
      </c>
      <c r="AB798" s="10">
        <f>Table1[[#This Row],[Sales Values]]*1.05</f>
        <v>178.60499999999999</v>
      </c>
      <c r="AC798" s="10" t="str">
        <f t="shared" si="64"/>
        <v>Gigastuff</v>
      </c>
      <c r="AD798" t="s">
        <v>45</v>
      </c>
    </row>
    <row r="799" spans="1:30" x14ac:dyDescent="0.3">
      <c r="A799">
        <v>2807</v>
      </c>
      <c r="B799" t="s">
        <v>5849</v>
      </c>
      <c r="C799" t="s">
        <v>983</v>
      </c>
      <c r="D799" t="s">
        <v>28</v>
      </c>
      <c r="E799" t="s">
        <v>29</v>
      </c>
      <c r="F799">
        <v>30</v>
      </c>
      <c r="G799" t="s">
        <v>7025</v>
      </c>
      <c r="H799" t="s">
        <v>4915</v>
      </c>
      <c r="I799" t="s">
        <v>32</v>
      </c>
      <c r="J799" s="8">
        <v>44447</v>
      </c>
      <c r="K799" s="6" t="str">
        <f t="shared" si="60"/>
        <v>2021</v>
      </c>
      <c r="L799" s="6" t="str">
        <f t="shared" si="61"/>
        <v>Sep</v>
      </c>
      <c r="M799">
        <v>90</v>
      </c>
      <c r="N799" s="10">
        <f t="shared" si="62"/>
        <v>3.49</v>
      </c>
      <c r="O799">
        <f t="shared" si="63"/>
        <v>20</v>
      </c>
      <c r="P799">
        <v>0.5</v>
      </c>
      <c r="Q799" s="12">
        <f>Table1[[#This Row],[Quantity]]*Table1[[#This Row],[Case Size]]</f>
        <v>1800</v>
      </c>
      <c r="R799" s="10">
        <f>Table1[[#This Row],[ Sales Volume]]*Table1[[#This Row],[Cost]]</f>
        <v>6282</v>
      </c>
      <c r="S799" s="10">
        <f>Table1[[#This Row],[Sales Values]]-(Table1[[#This Row],[Sales Values]]*0.25)</f>
        <v>4711.5</v>
      </c>
      <c r="T799" s="10">
        <f>Table1[[#This Row],[Manufacturing Cost]]-Table1[[#This Row],[Delivery Cost]]</f>
        <v>4666.5</v>
      </c>
      <c r="U799" s="10">
        <f>Table1[[#This Row],[Quantity]]*Table1[[#This Row],[Delivery]]</f>
        <v>45</v>
      </c>
      <c r="V799" s="10">
        <f>Table1[[#This Row],[Sales Values]]-Table1[[#This Row],[Manufacturing Cost]]</f>
        <v>1570.5</v>
      </c>
      <c r="W799" s="13">
        <f>Table1[[#This Row],[Profit]]/Table1[[#This Row],[Sales Values]]</f>
        <v>0.25</v>
      </c>
      <c r="X799" s="10">
        <v>14.95</v>
      </c>
      <c r="Y799" s="14">
        <f>IF(AND(Table1[[#This Row],[Quantity]]&gt;20,Table1[[#This Row],[Quantity]]&lt;=50),3%,IF(AND(Table1[[#This Row],[Quantity]]&gt;50,Table1[[#This Row],[Quantity]]&lt;=100),5%,IF(Table1[[#This Row],[Quantity]]&gt;100,7%,0)))</f>
        <v>0.05</v>
      </c>
      <c r="Z799" s="10">
        <f>Table1[[#This Row],[Sales Values]]*(1-Table1[[#This Row],[Discount]])</f>
        <v>5967.9</v>
      </c>
      <c r="AA799" s="10">
        <f>Table1[[#This Row],[Sales Values]]+(Table1[[#This Row],[Sales Values]]*1.05%)</f>
        <v>6347.9610000000002</v>
      </c>
      <c r="AB799" s="10">
        <f>Table1[[#This Row],[Sales Values]]*1.05</f>
        <v>6596.1</v>
      </c>
      <c r="AC799" s="10" t="str">
        <f t="shared" si="64"/>
        <v>Superwossname</v>
      </c>
      <c r="AD799" t="s">
        <v>101</v>
      </c>
    </row>
    <row r="800" spans="1:30" x14ac:dyDescent="0.3">
      <c r="A800">
        <v>2809</v>
      </c>
      <c r="B800" t="s">
        <v>2138</v>
      </c>
      <c r="C800" t="s">
        <v>300</v>
      </c>
      <c r="D800" t="s">
        <v>28</v>
      </c>
      <c r="E800" t="s">
        <v>29</v>
      </c>
      <c r="F800">
        <v>60</v>
      </c>
      <c r="G800" t="s">
        <v>7028</v>
      </c>
      <c r="H800" t="s">
        <v>4935</v>
      </c>
      <c r="I800" t="s">
        <v>124</v>
      </c>
      <c r="J800" s="8">
        <v>44810</v>
      </c>
      <c r="K800" s="6" t="str">
        <f t="shared" si="60"/>
        <v>2022</v>
      </c>
      <c r="L800" s="6" t="str">
        <f t="shared" si="61"/>
        <v>Sep</v>
      </c>
      <c r="M800">
        <v>49</v>
      </c>
      <c r="N800" s="10">
        <f t="shared" si="62"/>
        <v>1.89</v>
      </c>
      <c r="O800">
        <f t="shared" si="63"/>
        <v>18</v>
      </c>
      <c r="P800">
        <v>0.5</v>
      </c>
      <c r="Q800" s="12">
        <f>Table1[[#This Row],[Quantity]]*Table1[[#This Row],[Case Size]]</f>
        <v>882</v>
      </c>
      <c r="R800" s="10">
        <f>Table1[[#This Row],[ Sales Volume]]*Table1[[#This Row],[Cost]]</f>
        <v>1666.98</v>
      </c>
      <c r="S800" s="10">
        <f>Table1[[#This Row],[Sales Values]]-(Table1[[#This Row],[Sales Values]]*0.25)</f>
        <v>1250.2350000000001</v>
      </c>
      <c r="T800" s="10">
        <f>Table1[[#This Row],[Manufacturing Cost]]-Table1[[#This Row],[Delivery Cost]]</f>
        <v>1225.7350000000001</v>
      </c>
      <c r="U800" s="10">
        <f>Table1[[#This Row],[Quantity]]*Table1[[#This Row],[Delivery]]</f>
        <v>24.5</v>
      </c>
      <c r="V800" s="10">
        <f>Table1[[#This Row],[Sales Values]]-Table1[[#This Row],[Manufacturing Cost]]</f>
        <v>416.74499999999989</v>
      </c>
      <c r="W800" s="13">
        <f>Table1[[#This Row],[Profit]]/Table1[[#This Row],[Sales Values]]</f>
        <v>0.24999999999999994</v>
      </c>
      <c r="X800" s="10">
        <v>14.95</v>
      </c>
      <c r="Y800" s="14">
        <f>IF(AND(Table1[[#This Row],[Quantity]]&gt;20,Table1[[#This Row],[Quantity]]&lt;=50),3%,IF(AND(Table1[[#This Row],[Quantity]]&gt;50,Table1[[#This Row],[Quantity]]&lt;=100),5%,IF(Table1[[#This Row],[Quantity]]&gt;100,7%,0)))</f>
        <v>0.03</v>
      </c>
      <c r="Z800" s="10">
        <f>Table1[[#This Row],[Sales Values]]*(1-Table1[[#This Row],[Discount]])</f>
        <v>1616.9705999999999</v>
      </c>
      <c r="AA800" s="10">
        <f>Table1[[#This Row],[Sales Values]]+(Table1[[#This Row],[Sales Values]]*1.05%)</f>
        <v>1684.4832900000001</v>
      </c>
      <c r="AB800" s="10">
        <f>Table1[[#This Row],[Sales Values]]*1.05</f>
        <v>1750.3290000000002</v>
      </c>
      <c r="AC800" s="10" t="str">
        <f t="shared" si="64"/>
        <v>Gigastuff</v>
      </c>
      <c r="AD800" t="s">
        <v>45</v>
      </c>
    </row>
    <row r="801" spans="1:30" x14ac:dyDescent="0.3">
      <c r="A801">
        <v>2812</v>
      </c>
      <c r="B801" t="s">
        <v>7034</v>
      </c>
      <c r="C801" t="s">
        <v>7035</v>
      </c>
      <c r="D801" t="s">
        <v>28</v>
      </c>
      <c r="E801" t="s">
        <v>29</v>
      </c>
      <c r="F801">
        <v>60</v>
      </c>
      <c r="G801" t="s">
        <v>7036</v>
      </c>
      <c r="H801" t="s">
        <v>2834</v>
      </c>
      <c r="I801" t="s">
        <v>19</v>
      </c>
      <c r="J801" s="8">
        <v>44688</v>
      </c>
      <c r="K801" s="6" t="str">
        <f t="shared" si="60"/>
        <v>2022</v>
      </c>
      <c r="L801" s="6" t="str">
        <f t="shared" si="61"/>
        <v>May</v>
      </c>
      <c r="M801">
        <v>89</v>
      </c>
      <c r="N801" s="10">
        <f t="shared" si="62"/>
        <v>1.89</v>
      </c>
      <c r="O801">
        <f t="shared" si="63"/>
        <v>18</v>
      </c>
      <c r="P801">
        <v>0.5</v>
      </c>
      <c r="Q801" s="12">
        <f>Table1[[#This Row],[Quantity]]*Table1[[#This Row],[Case Size]]</f>
        <v>1602</v>
      </c>
      <c r="R801" s="10">
        <f>Table1[[#This Row],[ Sales Volume]]*Table1[[#This Row],[Cost]]</f>
        <v>3027.7799999999997</v>
      </c>
      <c r="S801" s="10">
        <f>Table1[[#This Row],[Sales Values]]-(Table1[[#This Row],[Sales Values]]*0.25)</f>
        <v>2270.835</v>
      </c>
      <c r="T801" s="10">
        <f>Table1[[#This Row],[Manufacturing Cost]]-Table1[[#This Row],[Delivery Cost]]</f>
        <v>2226.335</v>
      </c>
      <c r="U801" s="10">
        <f>Table1[[#This Row],[Quantity]]*Table1[[#This Row],[Delivery]]</f>
        <v>44.5</v>
      </c>
      <c r="V801" s="10">
        <f>Table1[[#This Row],[Sales Values]]-Table1[[#This Row],[Manufacturing Cost]]</f>
        <v>756.94499999999971</v>
      </c>
      <c r="W801" s="13">
        <f>Table1[[#This Row],[Profit]]/Table1[[#This Row],[Sales Values]]</f>
        <v>0.24999999999999992</v>
      </c>
      <c r="X801" s="10">
        <v>14.95</v>
      </c>
      <c r="Y801" s="14">
        <f>IF(AND(Table1[[#This Row],[Quantity]]&gt;20,Table1[[#This Row],[Quantity]]&lt;=50),3%,IF(AND(Table1[[#This Row],[Quantity]]&gt;50,Table1[[#This Row],[Quantity]]&lt;=100),5%,IF(Table1[[#This Row],[Quantity]]&gt;100,7%,0)))</f>
        <v>0.05</v>
      </c>
      <c r="Z801" s="10">
        <f>Table1[[#This Row],[Sales Values]]*(1-Table1[[#This Row],[Discount]])</f>
        <v>2876.3909999999996</v>
      </c>
      <c r="AA801" s="10">
        <f>Table1[[#This Row],[Sales Values]]+(Table1[[#This Row],[Sales Values]]*1.05%)</f>
        <v>3059.5716899999998</v>
      </c>
      <c r="AB801" s="10">
        <f>Table1[[#This Row],[Sales Values]]*1.05</f>
        <v>3179.1689999999999</v>
      </c>
      <c r="AC801" s="10" t="str">
        <f t="shared" si="64"/>
        <v>Gigastuff</v>
      </c>
      <c r="AD801" t="s">
        <v>45</v>
      </c>
    </row>
    <row r="802" spans="1:30" x14ac:dyDescent="0.3">
      <c r="A802">
        <v>2813</v>
      </c>
      <c r="B802" t="s">
        <v>7037</v>
      </c>
      <c r="C802" t="s">
        <v>6587</v>
      </c>
      <c r="D802" t="s">
        <v>28</v>
      </c>
      <c r="E802" t="s">
        <v>29</v>
      </c>
      <c r="F802">
        <v>60</v>
      </c>
      <c r="G802" t="s">
        <v>7038</v>
      </c>
      <c r="H802" t="s">
        <v>3859</v>
      </c>
      <c r="I802" t="s">
        <v>124</v>
      </c>
      <c r="J802" s="8">
        <v>44112</v>
      </c>
      <c r="K802" s="6" t="str">
        <f t="shared" si="60"/>
        <v>2020</v>
      </c>
      <c r="L802" s="6" t="str">
        <f t="shared" si="61"/>
        <v>Oct</v>
      </c>
      <c r="M802">
        <v>66</v>
      </c>
      <c r="N802" s="10">
        <f t="shared" si="62"/>
        <v>1.89</v>
      </c>
      <c r="O802">
        <f t="shared" si="63"/>
        <v>18</v>
      </c>
      <c r="P802">
        <v>0.5</v>
      </c>
      <c r="Q802" s="12">
        <f>Table1[[#This Row],[Quantity]]*Table1[[#This Row],[Case Size]]</f>
        <v>1188</v>
      </c>
      <c r="R802" s="10">
        <f>Table1[[#This Row],[ Sales Volume]]*Table1[[#This Row],[Cost]]</f>
        <v>2245.3199999999997</v>
      </c>
      <c r="S802" s="10">
        <f>Table1[[#This Row],[Sales Values]]-(Table1[[#This Row],[Sales Values]]*0.25)</f>
        <v>1683.9899999999998</v>
      </c>
      <c r="T802" s="10">
        <f>Table1[[#This Row],[Manufacturing Cost]]-Table1[[#This Row],[Delivery Cost]]</f>
        <v>1650.9899999999998</v>
      </c>
      <c r="U802" s="10">
        <f>Table1[[#This Row],[Quantity]]*Table1[[#This Row],[Delivery]]</f>
        <v>33</v>
      </c>
      <c r="V802" s="10">
        <f>Table1[[#This Row],[Sales Values]]-Table1[[#This Row],[Manufacturing Cost]]</f>
        <v>561.32999999999993</v>
      </c>
      <c r="W802" s="13">
        <f>Table1[[#This Row],[Profit]]/Table1[[#This Row],[Sales Values]]</f>
        <v>0.25</v>
      </c>
      <c r="X802" s="10">
        <v>14.95</v>
      </c>
      <c r="Y802" s="14">
        <f>IF(AND(Table1[[#This Row],[Quantity]]&gt;20,Table1[[#This Row],[Quantity]]&lt;=50),3%,IF(AND(Table1[[#This Row],[Quantity]]&gt;50,Table1[[#This Row],[Quantity]]&lt;=100),5%,IF(Table1[[#This Row],[Quantity]]&gt;100,7%,0)))</f>
        <v>0.05</v>
      </c>
      <c r="Z802" s="10">
        <f>Table1[[#This Row],[Sales Values]]*(1-Table1[[#This Row],[Discount]])</f>
        <v>2133.0539999999996</v>
      </c>
      <c r="AA802" s="10">
        <f>Table1[[#This Row],[Sales Values]]+(Table1[[#This Row],[Sales Values]]*1.05%)</f>
        <v>2268.8958599999996</v>
      </c>
      <c r="AB802" s="10">
        <f>Table1[[#This Row],[Sales Values]]*1.05</f>
        <v>2357.5859999999998</v>
      </c>
      <c r="AC802" s="10" t="str">
        <f t="shared" si="64"/>
        <v>Gigastuff</v>
      </c>
      <c r="AD802" t="s">
        <v>45</v>
      </c>
    </row>
    <row r="803" spans="1:30" x14ac:dyDescent="0.3">
      <c r="A803">
        <v>2816</v>
      </c>
      <c r="B803" t="s">
        <v>6804</v>
      </c>
      <c r="C803" t="s">
        <v>7043</v>
      </c>
      <c r="D803" t="s">
        <v>28</v>
      </c>
      <c r="E803" t="s">
        <v>29</v>
      </c>
      <c r="F803">
        <v>90</v>
      </c>
      <c r="G803" t="s">
        <v>7044</v>
      </c>
      <c r="H803" t="s">
        <v>6659</v>
      </c>
      <c r="I803" t="s">
        <v>208</v>
      </c>
      <c r="J803" s="8">
        <v>44540</v>
      </c>
      <c r="K803" s="6" t="str">
        <f t="shared" si="60"/>
        <v>2021</v>
      </c>
      <c r="L803" s="6" t="str">
        <f t="shared" si="61"/>
        <v>Dec</v>
      </c>
      <c r="M803">
        <v>10</v>
      </c>
      <c r="N803" s="10">
        <f t="shared" si="62"/>
        <v>2.0099999999999998</v>
      </c>
      <c r="O803">
        <f t="shared" si="63"/>
        <v>20</v>
      </c>
      <c r="P803">
        <v>0.5</v>
      </c>
      <c r="Q803" s="12">
        <f>Table1[[#This Row],[Quantity]]*Table1[[#This Row],[Case Size]]</f>
        <v>200</v>
      </c>
      <c r="R803" s="10">
        <f>Table1[[#This Row],[ Sales Volume]]*Table1[[#This Row],[Cost]]</f>
        <v>401.99999999999994</v>
      </c>
      <c r="S803" s="10">
        <f>Table1[[#This Row],[Sales Values]]-(Table1[[#This Row],[Sales Values]]*0.25)</f>
        <v>301.49999999999994</v>
      </c>
      <c r="T803" s="10">
        <f>Table1[[#This Row],[Manufacturing Cost]]-Table1[[#This Row],[Delivery Cost]]</f>
        <v>296.49999999999994</v>
      </c>
      <c r="U803" s="10">
        <f>Table1[[#This Row],[Quantity]]*Table1[[#This Row],[Delivery]]</f>
        <v>5</v>
      </c>
      <c r="V803" s="10">
        <f>Table1[[#This Row],[Sales Values]]-Table1[[#This Row],[Manufacturing Cost]]</f>
        <v>100.5</v>
      </c>
      <c r="W803" s="13">
        <f>Table1[[#This Row],[Profit]]/Table1[[#This Row],[Sales Values]]</f>
        <v>0.25000000000000006</v>
      </c>
      <c r="X803" s="10">
        <v>14.95</v>
      </c>
      <c r="Y803" s="14">
        <f>IF(AND(Table1[[#This Row],[Quantity]]&gt;20,Table1[[#This Row],[Quantity]]&lt;=50),3%,IF(AND(Table1[[#This Row],[Quantity]]&gt;50,Table1[[#This Row],[Quantity]]&lt;=100),5%,IF(Table1[[#This Row],[Quantity]]&gt;100,7%,0)))</f>
        <v>0</v>
      </c>
      <c r="Z803" s="10">
        <f>Table1[[#This Row],[Sales Values]]*(1-Table1[[#This Row],[Discount]])</f>
        <v>401.99999999999994</v>
      </c>
      <c r="AA803" s="10">
        <f>Table1[[#This Row],[Sales Values]]+(Table1[[#This Row],[Sales Values]]*1.05%)</f>
        <v>406.22099999999995</v>
      </c>
      <c r="AB803" s="10">
        <f>Table1[[#This Row],[Sales Values]]*1.05</f>
        <v>422.09999999999997</v>
      </c>
      <c r="AC803" s="10" t="str">
        <f t="shared" si="64"/>
        <v>Hyperwotsit</v>
      </c>
      <c r="AD803" t="s">
        <v>20</v>
      </c>
    </row>
    <row r="804" spans="1:30" x14ac:dyDescent="0.3">
      <c r="A804">
        <v>2818</v>
      </c>
      <c r="B804" t="s">
        <v>7046</v>
      </c>
      <c r="C804" t="s">
        <v>929</v>
      </c>
      <c r="D804" t="s">
        <v>92</v>
      </c>
      <c r="E804" t="s">
        <v>16</v>
      </c>
      <c r="F804">
        <v>60</v>
      </c>
      <c r="G804" t="s">
        <v>14605</v>
      </c>
      <c r="H804" t="s">
        <v>2931</v>
      </c>
      <c r="I804" t="s">
        <v>32</v>
      </c>
      <c r="J804" s="8">
        <v>44301</v>
      </c>
      <c r="K804" s="6" t="str">
        <f t="shared" si="60"/>
        <v>2021</v>
      </c>
      <c r="L804" s="6" t="str">
        <f t="shared" si="61"/>
        <v>Apr</v>
      </c>
      <c r="M804">
        <v>85</v>
      </c>
      <c r="N804" s="10">
        <f t="shared" si="62"/>
        <v>1.89</v>
      </c>
      <c r="O804">
        <f t="shared" si="63"/>
        <v>18</v>
      </c>
      <c r="P804">
        <v>0.5</v>
      </c>
      <c r="Q804" s="12">
        <f>Table1[[#This Row],[Quantity]]*Table1[[#This Row],[Case Size]]</f>
        <v>1530</v>
      </c>
      <c r="R804" s="10">
        <f>Table1[[#This Row],[ Sales Volume]]*Table1[[#This Row],[Cost]]</f>
        <v>2891.7</v>
      </c>
      <c r="S804" s="10">
        <f>Table1[[#This Row],[Sales Values]]-(Table1[[#This Row],[Sales Values]]*0.25)</f>
        <v>2168.7749999999996</v>
      </c>
      <c r="T804" s="10">
        <f>Table1[[#This Row],[Manufacturing Cost]]-Table1[[#This Row],[Delivery Cost]]</f>
        <v>2126.2749999999996</v>
      </c>
      <c r="U804" s="10">
        <f>Table1[[#This Row],[Quantity]]*Table1[[#This Row],[Delivery]]</f>
        <v>42.5</v>
      </c>
      <c r="V804" s="10">
        <f>Table1[[#This Row],[Sales Values]]-Table1[[#This Row],[Manufacturing Cost]]</f>
        <v>722.92500000000018</v>
      </c>
      <c r="W804" s="13">
        <f>Table1[[#This Row],[Profit]]/Table1[[#This Row],[Sales Values]]</f>
        <v>0.25000000000000006</v>
      </c>
      <c r="X804" s="10">
        <v>14.95</v>
      </c>
      <c r="Y804" s="14">
        <f>IF(AND(Table1[[#This Row],[Quantity]]&gt;20,Table1[[#This Row],[Quantity]]&lt;=50),3%,IF(AND(Table1[[#This Row],[Quantity]]&gt;50,Table1[[#This Row],[Quantity]]&lt;=100),5%,IF(Table1[[#This Row],[Quantity]]&gt;100,7%,0)))</f>
        <v>0.05</v>
      </c>
      <c r="Z804" s="10">
        <f>Table1[[#This Row],[Sales Values]]*(1-Table1[[#This Row],[Discount]])</f>
        <v>2747.1149999999998</v>
      </c>
      <c r="AA804" s="10">
        <f>Table1[[#This Row],[Sales Values]]+(Table1[[#This Row],[Sales Values]]*1.05%)</f>
        <v>2922.0628499999998</v>
      </c>
      <c r="AB804" s="10">
        <f>Table1[[#This Row],[Sales Values]]*1.05</f>
        <v>3036.2849999999999</v>
      </c>
      <c r="AC804" s="10" t="str">
        <f t="shared" si="64"/>
        <v>Gigastuff</v>
      </c>
      <c r="AD804" t="s">
        <v>45</v>
      </c>
    </row>
    <row r="805" spans="1:30" x14ac:dyDescent="0.3">
      <c r="A805">
        <v>2822</v>
      </c>
      <c r="B805" t="s">
        <v>7053</v>
      </c>
      <c r="C805" t="s">
        <v>4960</v>
      </c>
      <c r="D805" t="s">
        <v>51</v>
      </c>
      <c r="E805" t="s">
        <v>16</v>
      </c>
      <c r="F805">
        <v>60</v>
      </c>
      <c r="G805" t="s">
        <v>7054</v>
      </c>
      <c r="H805" t="s">
        <v>3610</v>
      </c>
      <c r="I805" t="s">
        <v>32</v>
      </c>
      <c r="J805" s="8">
        <v>44248</v>
      </c>
      <c r="K805" s="6" t="str">
        <f t="shared" si="60"/>
        <v>2021</v>
      </c>
      <c r="L805" s="6" t="str">
        <f t="shared" si="61"/>
        <v>Feb</v>
      </c>
      <c r="M805">
        <v>59</v>
      </c>
      <c r="N805" s="10">
        <f t="shared" si="62"/>
        <v>3.49</v>
      </c>
      <c r="O805">
        <f t="shared" si="63"/>
        <v>20</v>
      </c>
      <c r="P805">
        <v>0.5</v>
      </c>
      <c r="Q805" s="12">
        <f>Table1[[#This Row],[Quantity]]*Table1[[#This Row],[Case Size]]</f>
        <v>1180</v>
      </c>
      <c r="R805" s="10">
        <f>Table1[[#This Row],[ Sales Volume]]*Table1[[#This Row],[Cost]]</f>
        <v>4118.2</v>
      </c>
      <c r="S805" s="10">
        <f>Table1[[#This Row],[Sales Values]]-(Table1[[#This Row],[Sales Values]]*0.25)</f>
        <v>3088.6499999999996</v>
      </c>
      <c r="T805" s="10">
        <f>Table1[[#This Row],[Manufacturing Cost]]-Table1[[#This Row],[Delivery Cost]]</f>
        <v>3059.1499999999996</v>
      </c>
      <c r="U805" s="10">
        <f>Table1[[#This Row],[Quantity]]*Table1[[#This Row],[Delivery]]</f>
        <v>29.5</v>
      </c>
      <c r="V805" s="10">
        <f>Table1[[#This Row],[Sales Values]]-Table1[[#This Row],[Manufacturing Cost]]</f>
        <v>1029.5500000000002</v>
      </c>
      <c r="W805" s="13">
        <f>Table1[[#This Row],[Profit]]/Table1[[#This Row],[Sales Values]]</f>
        <v>0.25000000000000006</v>
      </c>
      <c r="X805" s="10">
        <v>14.95</v>
      </c>
      <c r="Y805" s="14">
        <f>IF(AND(Table1[[#This Row],[Quantity]]&gt;20,Table1[[#This Row],[Quantity]]&lt;=50),3%,IF(AND(Table1[[#This Row],[Quantity]]&gt;50,Table1[[#This Row],[Quantity]]&lt;=100),5%,IF(Table1[[#This Row],[Quantity]]&gt;100,7%,0)))</f>
        <v>0.05</v>
      </c>
      <c r="Z805" s="10">
        <f>Table1[[#This Row],[Sales Values]]*(1-Table1[[#This Row],[Discount]])</f>
        <v>3912.2899999999995</v>
      </c>
      <c r="AA805" s="10">
        <f>Table1[[#This Row],[Sales Values]]+(Table1[[#This Row],[Sales Values]]*1.05%)</f>
        <v>4161.4411</v>
      </c>
      <c r="AB805" s="10">
        <f>Table1[[#This Row],[Sales Values]]*1.05</f>
        <v>4324.1099999999997</v>
      </c>
      <c r="AC805" s="10" t="str">
        <f t="shared" si="64"/>
        <v>Superwossname</v>
      </c>
      <c r="AD805" t="s">
        <v>101</v>
      </c>
    </row>
    <row r="806" spans="1:30" x14ac:dyDescent="0.3">
      <c r="A806">
        <v>2833</v>
      </c>
      <c r="B806" t="s">
        <v>2679</v>
      </c>
      <c r="C806" t="s">
        <v>3439</v>
      </c>
      <c r="D806" t="s">
        <v>28</v>
      </c>
      <c r="E806" t="s">
        <v>29</v>
      </c>
      <c r="F806">
        <v>60</v>
      </c>
      <c r="G806" t="s">
        <v>7068</v>
      </c>
      <c r="H806" t="s">
        <v>6770</v>
      </c>
      <c r="I806" t="s">
        <v>124</v>
      </c>
      <c r="J806" s="8">
        <v>43837</v>
      </c>
      <c r="K806" s="6" t="str">
        <f t="shared" si="60"/>
        <v>2020</v>
      </c>
      <c r="L806" s="6" t="str">
        <f t="shared" si="61"/>
        <v>Jan</v>
      </c>
      <c r="M806">
        <v>72</v>
      </c>
      <c r="N806" s="10">
        <f t="shared" si="62"/>
        <v>3.49</v>
      </c>
      <c r="O806">
        <f t="shared" si="63"/>
        <v>20</v>
      </c>
      <c r="P806">
        <v>0.5</v>
      </c>
      <c r="Q806" s="12">
        <f>Table1[[#This Row],[Quantity]]*Table1[[#This Row],[Case Size]]</f>
        <v>1440</v>
      </c>
      <c r="R806" s="10">
        <f>Table1[[#This Row],[ Sales Volume]]*Table1[[#This Row],[Cost]]</f>
        <v>5025.6000000000004</v>
      </c>
      <c r="S806" s="10">
        <f>Table1[[#This Row],[Sales Values]]-(Table1[[#This Row],[Sales Values]]*0.25)</f>
        <v>3769.2000000000003</v>
      </c>
      <c r="T806" s="10">
        <f>Table1[[#This Row],[Manufacturing Cost]]-Table1[[#This Row],[Delivery Cost]]</f>
        <v>3733.2000000000003</v>
      </c>
      <c r="U806" s="10">
        <f>Table1[[#This Row],[Quantity]]*Table1[[#This Row],[Delivery]]</f>
        <v>36</v>
      </c>
      <c r="V806" s="10">
        <f>Table1[[#This Row],[Sales Values]]-Table1[[#This Row],[Manufacturing Cost]]</f>
        <v>1256.4000000000001</v>
      </c>
      <c r="W806" s="13">
        <f>Table1[[#This Row],[Profit]]/Table1[[#This Row],[Sales Values]]</f>
        <v>0.25</v>
      </c>
      <c r="X806" s="10">
        <v>14.95</v>
      </c>
      <c r="Y806" s="14">
        <f>IF(AND(Table1[[#This Row],[Quantity]]&gt;20,Table1[[#This Row],[Quantity]]&lt;=50),3%,IF(AND(Table1[[#This Row],[Quantity]]&gt;50,Table1[[#This Row],[Quantity]]&lt;=100),5%,IF(Table1[[#This Row],[Quantity]]&gt;100,7%,0)))</f>
        <v>0.05</v>
      </c>
      <c r="Z806" s="10">
        <f>Table1[[#This Row],[Sales Values]]*(1-Table1[[#This Row],[Discount]])</f>
        <v>4774.32</v>
      </c>
      <c r="AA806" s="10">
        <f>Table1[[#This Row],[Sales Values]]+(Table1[[#This Row],[Sales Values]]*1.05%)</f>
        <v>5078.3688000000002</v>
      </c>
      <c r="AB806" s="10">
        <f>Table1[[#This Row],[Sales Values]]*1.05</f>
        <v>5276.880000000001</v>
      </c>
      <c r="AC806" s="10" t="str">
        <f t="shared" si="64"/>
        <v>Superwossname</v>
      </c>
      <c r="AD806" t="s">
        <v>101</v>
      </c>
    </row>
    <row r="807" spans="1:30" x14ac:dyDescent="0.3">
      <c r="A807">
        <v>2838</v>
      </c>
      <c r="B807" t="s">
        <v>7076</v>
      </c>
      <c r="C807" t="s">
        <v>365</v>
      </c>
      <c r="D807" t="s">
        <v>28</v>
      </c>
      <c r="E807" t="s">
        <v>29</v>
      </c>
      <c r="F807">
        <v>30</v>
      </c>
      <c r="G807" t="s">
        <v>7077</v>
      </c>
      <c r="H807" t="s">
        <v>2035</v>
      </c>
      <c r="I807" t="s">
        <v>32</v>
      </c>
      <c r="J807" s="8">
        <v>44743</v>
      </c>
      <c r="K807" s="6" t="str">
        <f t="shared" si="60"/>
        <v>2022</v>
      </c>
      <c r="L807" s="6" t="str">
        <f t="shared" si="61"/>
        <v>Jul</v>
      </c>
      <c r="M807">
        <v>40</v>
      </c>
      <c r="N807" s="10">
        <f t="shared" si="62"/>
        <v>1.89</v>
      </c>
      <c r="O807">
        <f t="shared" si="63"/>
        <v>18</v>
      </c>
      <c r="P807">
        <v>0.5</v>
      </c>
      <c r="Q807" s="12">
        <f>Table1[[#This Row],[Quantity]]*Table1[[#This Row],[Case Size]]</f>
        <v>720</v>
      </c>
      <c r="R807" s="10">
        <f>Table1[[#This Row],[ Sales Volume]]*Table1[[#This Row],[Cost]]</f>
        <v>1360.8</v>
      </c>
      <c r="S807" s="10">
        <f>Table1[[#This Row],[Sales Values]]-(Table1[[#This Row],[Sales Values]]*0.25)</f>
        <v>1020.5999999999999</v>
      </c>
      <c r="T807" s="10">
        <f>Table1[[#This Row],[Manufacturing Cost]]-Table1[[#This Row],[Delivery Cost]]</f>
        <v>1000.5999999999999</v>
      </c>
      <c r="U807" s="10">
        <f>Table1[[#This Row],[Quantity]]*Table1[[#This Row],[Delivery]]</f>
        <v>20</v>
      </c>
      <c r="V807" s="10">
        <f>Table1[[#This Row],[Sales Values]]-Table1[[#This Row],[Manufacturing Cost]]</f>
        <v>340.20000000000005</v>
      </c>
      <c r="W807" s="13">
        <f>Table1[[#This Row],[Profit]]/Table1[[#This Row],[Sales Values]]</f>
        <v>0.25000000000000006</v>
      </c>
      <c r="X807" s="10">
        <v>14.95</v>
      </c>
      <c r="Y807" s="14">
        <f>IF(AND(Table1[[#This Row],[Quantity]]&gt;20,Table1[[#This Row],[Quantity]]&lt;=50),3%,IF(AND(Table1[[#This Row],[Quantity]]&gt;50,Table1[[#This Row],[Quantity]]&lt;=100),5%,IF(Table1[[#This Row],[Quantity]]&gt;100,7%,0)))</f>
        <v>0.03</v>
      </c>
      <c r="Z807" s="10">
        <f>Table1[[#This Row],[Sales Values]]*(1-Table1[[#This Row],[Discount]])</f>
        <v>1319.9759999999999</v>
      </c>
      <c r="AA807" s="10">
        <f>Table1[[#This Row],[Sales Values]]+(Table1[[#This Row],[Sales Values]]*1.05%)</f>
        <v>1375.0883999999999</v>
      </c>
      <c r="AB807" s="10">
        <f>Table1[[#This Row],[Sales Values]]*1.05</f>
        <v>1428.84</v>
      </c>
      <c r="AC807" s="10" t="str">
        <f t="shared" si="64"/>
        <v>Gigastuff</v>
      </c>
      <c r="AD807" t="s">
        <v>45</v>
      </c>
    </row>
    <row r="808" spans="1:30" x14ac:dyDescent="0.3">
      <c r="A808">
        <v>2840</v>
      </c>
      <c r="B808" t="s">
        <v>7080</v>
      </c>
      <c r="C808" t="s">
        <v>2643</v>
      </c>
      <c r="D808" t="s">
        <v>15</v>
      </c>
      <c r="E808" t="s">
        <v>16</v>
      </c>
      <c r="F808">
        <v>90</v>
      </c>
      <c r="G808" t="s">
        <v>7081</v>
      </c>
      <c r="H808" t="s">
        <v>447</v>
      </c>
      <c r="I808" t="s">
        <v>32</v>
      </c>
      <c r="J808" s="8">
        <v>44654</v>
      </c>
      <c r="K808" s="6" t="str">
        <f t="shared" si="60"/>
        <v>2022</v>
      </c>
      <c r="L808" s="6" t="str">
        <f t="shared" si="61"/>
        <v>Apr</v>
      </c>
      <c r="M808">
        <v>85</v>
      </c>
      <c r="N808" s="10">
        <f t="shared" si="62"/>
        <v>1.89</v>
      </c>
      <c r="O808">
        <f t="shared" si="63"/>
        <v>18</v>
      </c>
      <c r="P808">
        <v>0.5</v>
      </c>
      <c r="Q808" s="12">
        <f>Table1[[#This Row],[Quantity]]*Table1[[#This Row],[Case Size]]</f>
        <v>1530</v>
      </c>
      <c r="R808" s="10">
        <f>Table1[[#This Row],[ Sales Volume]]*Table1[[#This Row],[Cost]]</f>
        <v>2891.7</v>
      </c>
      <c r="S808" s="10">
        <f>Table1[[#This Row],[Sales Values]]-(Table1[[#This Row],[Sales Values]]*0.25)</f>
        <v>2168.7749999999996</v>
      </c>
      <c r="T808" s="10">
        <f>Table1[[#This Row],[Manufacturing Cost]]-Table1[[#This Row],[Delivery Cost]]</f>
        <v>2126.2749999999996</v>
      </c>
      <c r="U808" s="10">
        <f>Table1[[#This Row],[Quantity]]*Table1[[#This Row],[Delivery]]</f>
        <v>42.5</v>
      </c>
      <c r="V808" s="10">
        <f>Table1[[#This Row],[Sales Values]]-Table1[[#This Row],[Manufacturing Cost]]</f>
        <v>722.92500000000018</v>
      </c>
      <c r="W808" s="13">
        <f>Table1[[#This Row],[Profit]]/Table1[[#This Row],[Sales Values]]</f>
        <v>0.25000000000000006</v>
      </c>
      <c r="X808" s="10">
        <v>14.95</v>
      </c>
      <c r="Y808" s="14">
        <f>IF(AND(Table1[[#This Row],[Quantity]]&gt;20,Table1[[#This Row],[Quantity]]&lt;=50),3%,IF(AND(Table1[[#This Row],[Quantity]]&gt;50,Table1[[#This Row],[Quantity]]&lt;=100),5%,IF(Table1[[#This Row],[Quantity]]&gt;100,7%,0)))</f>
        <v>0.05</v>
      </c>
      <c r="Z808" s="10">
        <f>Table1[[#This Row],[Sales Values]]*(1-Table1[[#This Row],[Discount]])</f>
        <v>2747.1149999999998</v>
      </c>
      <c r="AA808" s="10">
        <f>Table1[[#This Row],[Sales Values]]+(Table1[[#This Row],[Sales Values]]*1.05%)</f>
        <v>2922.0628499999998</v>
      </c>
      <c r="AB808" s="10">
        <f>Table1[[#This Row],[Sales Values]]*1.05</f>
        <v>3036.2849999999999</v>
      </c>
      <c r="AC808" s="10" t="str">
        <f t="shared" si="64"/>
        <v>Gigastuff</v>
      </c>
      <c r="AD808" t="s">
        <v>45</v>
      </c>
    </row>
    <row r="809" spans="1:30" x14ac:dyDescent="0.3">
      <c r="A809">
        <v>2842</v>
      </c>
      <c r="B809" t="s">
        <v>4724</v>
      </c>
      <c r="C809" t="s">
        <v>1669</v>
      </c>
      <c r="D809" t="s">
        <v>28</v>
      </c>
      <c r="E809" t="s">
        <v>29</v>
      </c>
      <c r="F809">
        <v>90</v>
      </c>
      <c r="G809" t="s">
        <v>14608</v>
      </c>
      <c r="H809" t="s">
        <v>7083</v>
      </c>
      <c r="I809" t="s">
        <v>294</v>
      </c>
      <c r="J809" s="8">
        <v>44256</v>
      </c>
      <c r="K809" s="6" t="str">
        <f t="shared" si="60"/>
        <v>2021</v>
      </c>
      <c r="L809" s="6" t="str">
        <f t="shared" si="61"/>
        <v>Mar</v>
      </c>
      <c r="M809">
        <v>31</v>
      </c>
      <c r="N809" s="10">
        <f t="shared" si="62"/>
        <v>2.0099999999999998</v>
      </c>
      <c r="O809">
        <f t="shared" si="63"/>
        <v>20</v>
      </c>
      <c r="P809">
        <v>0.5</v>
      </c>
      <c r="Q809" s="12">
        <f>Table1[[#This Row],[Quantity]]*Table1[[#This Row],[Case Size]]</f>
        <v>620</v>
      </c>
      <c r="R809" s="10">
        <f>Table1[[#This Row],[ Sales Volume]]*Table1[[#This Row],[Cost]]</f>
        <v>1246.1999999999998</v>
      </c>
      <c r="S809" s="10">
        <f>Table1[[#This Row],[Sales Values]]-(Table1[[#This Row],[Sales Values]]*0.25)</f>
        <v>934.64999999999986</v>
      </c>
      <c r="T809" s="10">
        <f>Table1[[#This Row],[Manufacturing Cost]]-Table1[[#This Row],[Delivery Cost]]</f>
        <v>919.14999999999986</v>
      </c>
      <c r="U809" s="10">
        <f>Table1[[#This Row],[Quantity]]*Table1[[#This Row],[Delivery]]</f>
        <v>15.5</v>
      </c>
      <c r="V809" s="10">
        <f>Table1[[#This Row],[Sales Values]]-Table1[[#This Row],[Manufacturing Cost]]</f>
        <v>311.54999999999995</v>
      </c>
      <c r="W809" s="13">
        <f>Table1[[#This Row],[Profit]]/Table1[[#This Row],[Sales Values]]</f>
        <v>0.25</v>
      </c>
      <c r="X809" s="10">
        <v>14.95</v>
      </c>
      <c r="Y809" s="14">
        <f>IF(AND(Table1[[#This Row],[Quantity]]&gt;20,Table1[[#This Row],[Quantity]]&lt;=50),3%,IF(AND(Table1[[#This Row],[Quantity]]&gt;50,Table1[[#This Row],[Quantity]]&lt;=100),5%,IF(Table1[[#This Row],[Quantity]]&gt;100,7%,0)))</f>
        <v>0.03</v>
      </c>
      <c r="Z809" s="10">
        <f>Table1[[#This Row],[Sales Values]]*(1-Table1[[#This Row],[Discount]])</f>
        <v>1208.8139999999999</v>
      </c>
      <c r="AA809" s="10">
        <f>Table1[[#This Row],[Sales Values]]+(Table1[[#This Row],[Sales Values]]*1.05%)</f>
        <v>1259.2850999999998</v>
      </c>
      <c r="AB809" s="10">
        <f>Table1[[#This Row],[Sales Values]]*1.05</f>
        <v>1308.5099999999998</v>
      </c>
      <c r="AC809" s="10" t="str">
        <f t="shared" si="64"/>
        <v>Hyperwotsit</v>
      </c>
      <c r="AD809" t="s">
        <v>20</v>
      </c>
    </row>
    <row r="810" spans="1:30" x14ac:dyDescent="0.3">
      <c r="A810">
        <v>2850</v>
      </c>
      <c r="B810" t="s">
        <v>7095</v>
      </c>
      <c r="C810" t="s">
        <v>418</v>
      </c>
      <c r="D810" t="s">
        <v>28</v>
      </c>
      <c r="E810" t="s">
        <v>29</v>
      </c>
      <c r="F810">
        <v>60</v>
      </c>
      <c r="G810" t="s">
        <v>7096</v>
      </c>
      <c r="H810" t="s">
        <v>3271</v>
      </c>
      <c r="I810" t="s">
        <v>173</v>
      </c>
      <c r="J810" s="8">
        <v>44906</v>
      </c>
      <c r="K810" s="6" t="str">
        <f t="shared" si="60"/>
        <v>2022</v>
      </c>
      <c r="L810" s="6" t="str">
        <f t="shared" si="61"/>
        <v>Dec</v>
      </c>
      <c r="M810">
        <v>84</v>
      </c>
      <c r="N810" s="10">
        <f t="shared" si="62"/>
        <v>1.89</v>
      </c>
      <c r="O810">
        <f t="shared" si="63"/>
        <v>18</v>
      </c>
      <c r="P810">
        <v>0.5</v>
      </c>
      <c r="Q810" s="12">
        <f>Table1[[#This Row],[Quantity]]*Table1[[#This Row],[Case Size]]</f>
        <v>1512</v>
      </c>
      <c r="R810" s="10">
        <f>Table1[[#This Row],[ Sales Volume]]*Table1[[#This Row],[Cost]]</f>
        <v>2857.68</v>
      </c>
      <c r="S810" s="10">
        <f>Table1[[#This Row],[Sales Values]]-(Table1[[#This Row],[Sales Values]]*0.25)</f>
        <v>2143.2599999999998</v>
      </c>
      <c r="T810" s="10">
        <f>Table1[[#This Row],[Manufacturing Cost]]-Table1[[#This Row],[Delivery Cost]]</f>
        <v>2101.2599999999998</v>
      </c>
      <c r="U810" s="10">
        <f>Table1[[#This Row],[Quantity]]*Table1[[#This Row],[Delivery]]</f>
        <v>42</v>
      </c>
      <c r="V810" s="10">
        <f>Table1[[#This Row],[Sales Values]]-Table1[[#This Row],[Manufacturing Cost]]</f>
        <v>714.42000000000007</v>
      </c>
      <c r="W810" s="13">
        <f>Table1[[#This Row],[Profit]]/Table1[[#This Row],[Sales Values]]</f>
        <v>0.25000000000000006</v>
      </c>
      <c r="X810" s="10">
        <v>14.95</v>
      </c>
      <c r="Y810" s="14">
        <f>IF(AND(Table1[[#This Row],[Quantity]]&gt;20,Table1[[#This Row],[Quantity]]&lt;=50),3%,IF(AND(Table1[[#This Row],[Quantity]]&gt;50,Table1[[#This Row],[Quantity]]&lt;=100),5%,IF(Table1[[#This Row],[Quantity]]&gt;100,7%,0)))</f>
        <v>0.05</v>
      </c>
      <c r="Z810" s="10">
        <f>Table1[[#This Row],[Sales Values]]*(1-Table1[[#This Row],[Discount]])</f>
        <v>2714.7959999999998</v>
      </c>
      <c r="AA810" s="10">
        <f>Table1[[#This Row],[Sales Values]]+(Table1[[#This Row],[Sales Values]]*1.05%)</f>
        <v>2887.6856399999997</v>
      </c>
      <c r="AB810" s="10">
        <f>Table1[[#This Row],[Sales Values]]*1.05</f>
        <v>3000.5639999999999</v>
      </c>
      <c r="AC810" s="10" t="str">
        <f t="shared" si="64"/>
        <v>Gigastuff</v>
      </c>
      <c r="AD810" t="s">
        <v>45</v>
      </c>
    </row>
    <row r="811" spans="1:30" x14ac:dyDescent="0.3">
      <c r="A811">
        <v>2851</v>
      </c>
      <c r="B811" t="s">
        <v>929</v>
      </c>
      <c r="C811" t="s">
        <v>2355</v>
      </c>
      <c r="D811" t="s">
        <v>28</v>
      </c>
      <c r="E811" t="s">
        <v>29</v>
      </c>
      <c r="F811">
        <v>60</v>
      </c>
      <c r="G811" t="s">
        <v>7097</v>
      </c>
      <c r="H811" t="s">
        <v>1194</v>
      </c>
      <c r="I811" t="s">
        <v>38</v>
      </c>
      <c r="J811" s="8">
        <v>44357</v>
      </c>
      <c r="K811" s="6" t="str">
        <f t="shared" si="60"/>
        <v>2021</v>
      </c>
      <c r="L811" s="6" t="str">
        <f t="shared" si="61"/>
        <v>Jun</v>
      </c>
      <c r="M811">
        <v>53</v>
      </c>
      <c r="N811" s="10">
        <f t="shared" si="62"/>
        <v>1.89</v>
      </c>
      <c r="O811">
        <f t="shared" si="63"/>
        <v>18</v>
      </c>
      <c r="P811">
        <v>0.5</v>
      </c>
      <c r="Q811" s="12">
        <f>Table1[[#This Row],[Quantity]]*Table1[[#This Row],[Case Size]]</f>
        <v>954</v>
      </c>
      <c r="R811" s="10">
        <f>Table1[[#This Row],[ Sales Volume]]*Table1[[#This Row],[Cost]]</f>
        <v>1803.06</v>
      </c>
      <c r="S811" s="10">
        <f>Table1[[#This Row],[Sales Values]]-(Table1[[#This Row],[Sales Values]]*0.25)</f>
        <v>1352.2950000000001</v>
      </c>
      <c r="T811" s="10">
        <f>Table1[[#This Row],[Manufacturing Cost]]-Table1[[#This Row],[Delivery Cost]]</f>
        <v>1325.7950000000001</v>
      </c>
      <c r="U811" s="10">
        <f>Table1[[#This Row],[Quantity]]*Table1[[#This Row],[Delivery]]</f>
        <v>26.5</v>
      </c>
      <c r="V811" s="10">
        <f>Table1[[#This Row],[Sales Values]]-Table1[[#This Row],[Manufacturing Cost]]</f>
        <v>450.76499999999987</v>
      </c>
      <c r="W811" s="13">
        <f>Table1[[#This Row],[Profit]]/Table1[[#This Row],[Sales Values]]</f>
        <v>0.24999999999999994</v>
      </c>
      <c r="X811" s="10">
        <v>14.95</v>
      </c>
      <c r="Y811" s="14">
        <f>IF(AND(Table1[[#This Row],[Quantity]]&gt;20,Table1[[#This Row],[Quantity]]&lt;=50),3%,IF(AND(Table1[[#This Row],[Quantity]]&gt;50,Table1[[#This Row],[Quantity]]&lt;=100),5%,IF(Table1[[#This Row],[Quantity]]&gt;100,7%,0)))</f>
        <v>0.05</v>
      </c>
      <c r="Z811" s="10">
        <f>Table1[[#This Row],[Sales Values]]*(1-Table1[[#This Row],[Discount]])</f>
        <v>1712.9069999999999</v>
      </c>
      <c r="AA811" s="10">
        <f>Table1[[#This Row],[Sales Values]]+(Table1[[#This Row],[Sales Values]]*1.05%)</f>
        <v>1821.9921299999999</v>
      </c>
      <c r="AB811" s="10">
        <f>Table1[[#This Row],[Sales Values]]*1.05</f>
        <v>1893.213</v>
      </c>
      <c r="AC811" s="10" t="str">
        <f t="shared" si="64"/>
        <v>Gigastuff</v>
      </c>
      <c r="AD811" t="s">
        <v>45</v>
      </c>
    </row>
    <row r="812" spans="1:30" x14ac:dyDescent="0.3">
      <c r="A812">
        <v>2858</v>
      </c>
      <c r="B812" t="s">
        <v>4286</v>
      </c>
      <c r="C812" t="s">
        <v>5862</v>
      </c>
      <c r="D812" t="s">
        <v>28</v>
      </c>
      <c r="E812" t="s">
        <v>29</v>
      </c>
      <c r="F812">
        <v>30</v>
      </c>
      <c r="G812" t="s">
        <v>7110</v>
      </c>
      <c r="H812" t="s">
        <v>7049</v>
      </c>
      <c r="I812" t="s">
        <v>32</v>
      </c>
      <c r="J812" s="8">
        <v>44774</v>
      </c>
      <c r="K812" s="6" t="str">
        <f t="shared" si="60"/>
        <v>2022</v>
      </c>
      <c r="L812" s="6" t="str">
        <f t="shared" si="61"/>
        <v>Aug</v>
      </c>
      <c r="M812">
        <v>98</v>
      </c>
      <c r="N812" s="10">
        <f t="shared" si="62"/>
        <v>3.49</v>
      </c>
      <c r="O812">
        <f t="shared" si="63"/>
        <v>20</v>
      </c>
      <c r="P812">
        <v>0.5</v>
      </c>
      <c r="Q812" s="12">
        <f>Table1[[#This Row],[Quantity]]*Table1[[#This Row],[Case Size]]</f>
        <v>1960</v>
      </c>
      <c r="R812" s="10">
        <f>Table1[[#This Row],[ Sales Volume]]*Table1[[#This Row],[Cost]]</f>
        <v>6840.4000000000005</v>
      </c>
      <c r="S812" s="10">
        <f>Table1[[#This Row],[Sales Values]]-(Table1[[#This Row],[Sales Values]]*0.25)</f>
        <v>5130.3</v>
      </c>
      <c r="T812" s="10">
        <f>Table1[[#This Row],[Manufacturing Cost]]-Table1[[#This Row],[Delivery Cost]]</f>
        <v>5081.3</v>
      </c>
      <c r="U812" s="10">
        <f>Table1[[#This Row],[Quantity]]*Table1[[#This Row],[Delivery]]</f>
        <v>49</v>
      </c>
      <c r="V812" s="10">
        <f>Table1[[#This Row],[Sales Values]]-Table1[[#This Row],[Manufacturing Cost]]</f>
        <v>1710.1000000000004</v>
      </c>
      <c r="W812" s="13">
        <f>Table1[[#This Row],[Profit]]/Table1[[#This Row],[Sales Values]]</f>
        <v>0.25000000000000006</v>
      </c>
      <c r="X812" s="10">
        <v>14.95</v>
      </c>
      <c r="Y812" s="14">
        <f>IF(AND(Table1[[#This Row],[Quantity]]&gt;20,Table1[[#This Row],[Quantity]]&lt;=50),3%,IF(AND(Table1[[#This Row],[Quantity]]&gt;50,Table1[[#This Row],[Quantity]]&lt;=100),5%,IF(Table1[[#This Row],[Quantity]]&gt;100,7%,0)))</f>
        <v>0.05</v>
      </c>
      <c r="Z812" s="10">
        <f>Table1[[#This Row],[Sales Values]]*(1-Table1[[#This Row],[Discount]])</f>
        <v>6498.38</v>
      </c>
      <c r="AA812" s="10">
        <f>Table1[[#This Row],[Sales Values]]+(Table1[[#This Row],[Sales Values]]*1.05%)</f>
        <v>6912.2242000000006</v>
      </c>
      <c r="AB812" s="10">
        <f>Table1[[#This Row],[Sales Values]]*1.05</f>
        <v>7182.420000000001</v>
      </c>
      <c r="AC812" s="10" t="str">
        <f t="shared" si="64"/>
        <v>Superwossname</v>
      </c>
      <c r="AD812" t="s">
        <v>101</v>
      </c>
    </row>
    <row r="813" spans="1:30" x14ac:dyDescent="0.3">
      <c r="A813">
        <v>2860</v>
      </c>
      <c r="B813" t="s">
        <v>692</v>
      </c>
      <c r="C813" t="s">
        <v>6661</v>
      </c>
      <c r="D813" t="s">
        <v>28</v>
      </c>
      <c r="E813" t="s">
        <v>29</v>
      </c>
      <c r="F813">
        <v>90</v>
      </c>
      <c r="G813" t="s">
        <v>7113</v>
      </c>
      <c r="H813" t="s">
        <v>2172</v>
      </c>
      <c r="I813" t="s">
        <v>32</v>
      </c>
      <c r="J813" s="8">
        <v>44673</v>
      </c>
      <c r="K813" s="6" t="str">
        <f t="shared" si="60"/>
        <v>2022</v>
      </c>
      <c r="L813" s="6" t="str">
        <f t="shared" si="61"/>
        <v>Apr</v>
      </c>
      <c r="M813">
        <v>31</v>
      </c>
      <c r="N813" s="10">
        <f t="shared" si="62"/>
        <v>1.89</v>
      </c>
      <c r="O813">
        <f t="shared" si="63"/>
        <v>18</v>
      </c>
      <c r="P813">
        <v>0.5</v>
      </c>
      <c r="Q813" s="12">
        <f>Table1[[#This Row],[Quantity]]*Table1[[#This Row],[Case Size]]</f>
        <v>558</v>
      </c>
      <c r="R813" s="10">
        <f>Table1[[#This Row],[ Sales Volume]]*Table1[[#This Row],[Cost]]</f>
        <v>1054.6199999999999</v>
      </c>
      <c r="S813" s="10">
        <f>Table1[[#This Row],[Sales Values]]-(Table1[[#This Row],[Sales Values]]*0.25)</f>
        <v>790.96499999999992</v>
      </c>
      <c r="T813" s="10">
        <f>Table1[[#This Row],[Manufacturing Cost]]-Table1[[#This Row],[Delivery Cost]]</f>
        <v>775.46499999999992</v>
      </c>
      <c r="U813" s="10">
        <f>Table1[[#This Row],[Quantity]]*Table1[[#This Row],[Delivery]]</f>
        <v>15.5</v>
      </c>
      <c r="V813" s="10">
        <f>Table1[[#This Row],[Sales Values]]-Table1[[#This Row],[Manufacturing Cost]]</f>
        <v>263.65499999999997</v>
      </c>
      <c r="W813" s="13">
        <f>Table1[[#This Row],[Profit]]/Table1[[#This Row],[Sales Values]]</f>
        <v>0.25</v>
      </c>
      <c r="X813" s="10">
        <v>14.95</v>
      </c>
      <c r="Y813" s="14">
        <f>IF(AND(Table1[[#This Row],[Quantity]]&gt;20,Table1[[#This Row],[Quantity]]&lt;=50),3%,IF(AND(Table1[[#This Row],[Quantity]]&gt;50,Table1[[#This Row],[Quantity]]&lt;=100),5%,IF(Table1[[#This Row],[Quantity]]&gt;100,7%,0)))</f>
        <v>0.03</v>
      </c>
      <c r="Z813" s="10">
        <f>Table1[[#This Row],[Sales Values]]*(1-Table1[[#This Row],[Discount]])</f>
        <v>1022.9813999999999</v>
      </c>
      <c r="AA813" s="10">
        <f>Table1[[#This Row],[Sales Values]]+(Table1[[#This Row],[Sales Values]]*1.05%)</f>
        <v>1065.6935099999998</v>
      </c>
      <c r="AB813" s="10">
        <f>Table1[[#This Row],[Sales Values]]*1.05</f>
        <v>1107.3509999999999</v>
      </c>
      <c r="AC813" s="10" t="str">
        <f t="shared" si="64"/>
        <v>Gigastuff</v>
      </c>
      <c r="AD813" t="s">
        <v>45</v>
      </c>
    </row>
    <row r="814" spans="1:30" x14ac:dyDescent="0.3">
      <c r="A814">
        <v>2866</v>
      </c>
      <c r="B814" t="s">
        <v>7124</v>
      </c>
      <c r="C814" t="s">
        <v>2467</v>
      </c>
      <c r="D814" t="s">
        <v>51</v>
      </c>
      <c r="E814" t="s">
        <v>16</v>
      </c>
      <c r="F814">
        <v>30</v>
      </c>
      <c r="G814" t="s">
        <v>7125</v>
      </c>
      <c r="H814" t="s">
        <v>710</v>
      </c>
      <c r="I814" t="s">
        <v>187</v>
      </c>
      <c r="J814" s="8">
        <v>44376</v>
      </c>
      <c r="K814" s="6" t="str">
        <f t="shared" si="60"/>
        <v>2021</v>
      </c>
      <c r="L814" s="6" t="str">
        <f t="shared" si="61"/>
        <v>Jun</v>
      </c>
      <c r="M814">
        <v>16</v>
      </c>
      <c r="N814" s="10">
        <f t="shared" si="62"/>
        <v>1.89</v>
      </c>
      <c r="O814">
        <f t="shared" si="63"/>
        <v>18</v>
      </c>
      <c r="P814">
        <v>0.5</v>
      </c>
      <c r="Q814" s="12">
        <f>Table1[[#This Row],[Quantity]]*Table1[[#This Row],[Case Size]]</f>
        <v>288</v>
      </c>
      <c r="R814" s="10">
        <f>Table1[[#This Row],[ Sales Volume]]*Table1[[#This Row],[Cost]]</f>
        <v>544.31999999999994</v>
      </c>
      <c r="S814" s="10">
        <f>Table1[[#This Row],[Sales Values]]-(Table1[[#This Row],[Sales Values]]*0.25)</f>
        <v>408.23999999999995</v>
      </c>
      <c r="T814" s="10">
        <f>Table1[[#This Row],[Manufacturing Cost]]-Table1[[#This Row],[Delivery Cost]]</f>
        <v>400.23999999999995</v>
      </c>
      <c r="U814" s="10">
        <f>Table1[[#This Row],[Quantity]]*Table1[[#This Row],[Delivery]]</f>
        <v>8</v>
      </c>
      <c r="V814" s="10">
        <f>Table1[[#This Row],[Sales Values]]-Table1[[#This Row],[Manufacturing Cost]]</f>
        <v>136.07999999999998</v>
      </c>
      <c r="W814" s="13">
        <f>Table1[[#This Row],[Profit]]/Table1[[#This Row],[Sales Values]]</f>
        <v>0.25</v>
      </c>
      <c r="X814" s="10">
        <v>14.95</v>
      </c>
      <c r="Y814" s="14">
        <f>IF(AND(Table1[[#This Row],[Quantity]]&gt;20,Table1[[#This Row],[Quantity]]&lt;=50),3%,IF(AND(Table1[[#This Row],[Quantity]]&gt;50,Table1[[#This Row],[Quantity]]&lt;=100),5%,IF(Table1[[#This Row],[Quantity]]&gt;100,7%,0)))</f>
        <v>0</v>
      </c>
      <c r="Z814" s="10">
        <f>Table1[[#This Row],[Sales Values]]*(1-Table1[[#This Row],[Discount]])</f>
        <v>544.31999999999994</v>
      </c>
      <c r="AA814" s="10">
        <f>Table1[[#This Row],[Sales Values]]+(Table1[[#This Row],[Sales Values]]*1.05%)</f>
        <v>550.03535999999997</v>
      </c>
      <c r="AB814" s="10">
        <f>Table1[[#This Row],[Sales Values]]*1.05</f>
        <v>571.53599999999994</v>
      </c>
      <c r="AC814" s="10" t="str">
        <f t="shared" si="64"/>
        <v>Gigastuff</v>
      </c>
      <c r="AD814" t="s">
        <v>45</v>
      </c>
    </row>
    <row r="815" spans="1:30" x14ac:dyDescent="0.3">
      <c r="A815">
        <v>2869</v>
      </c>
      <c r="B815" t="s">
        <v>7129</v>
      </c>
      <c r="C815" t="s">
        <v>116</v>
      </c>
      <c r="D815" t="s">
        <v>15</v>
      </c>
      <c r="E815" t="s">
        <v>16</v>
      </c>
      <c r="F815">
        <v>30</v>
      </c>
      <c r="G815" t="s">
        <v>7130</v>
      </c>
      <c r="H815" t="s">
        <v>3291</v>
      </c>
      <c r="I815" t="s">
        <v>124</v>
      </c>
      <c r="J815" s="8">
        <v>44443</v>
      </c>
      <c r="K815" s="6" t="str">
        <f t="shared" si="60"/>
        <v>2021</v>
      </c>
      <c r="L815" s="6" t="str">
        <f t="shared" si="61"/>
        <v>Sep</v>
      </c>
      <c r="M815">
        <v>14</v>
      </c>
      <c r="N815" s="10">
        <f t="shared" si="62"/>
        <v>1.89</v>
      </c>
      <c r="O815">
        <f t="shared" si="63"/>
        <v>18</v>
      </c>
      <c r="P815">
        <v>0.5</v>
      </c>
      <c r="Q815" s="12">
        <f>Table1[[#This Row],[Quantity]]*Table1[[#This Row],[Case Size]]</f>
        <v>252</v>
      </c>
      <c r="R815" s="10">
        <f>Table1[[#This Row],[ Sales Volume]]*Table1[[#This Row],[Cost]]</f>
        <v>476.28</v>
      </c>
      <c r="S815" s="10">
        <f>Table1[[#This Row],[Sales Values]]-(Table1[[#This Row],[Sales Values]]*0.25)</f>
        <v>357.21</v>
      </c>
      <c r="T815" s="10">
        <f>Table1[[#This Row],[Manufacturing Cost]]-Table1[[#This Row],[Delivery Cost]]</f>
        <v>350.21</v>
      </c>
      <c r="U815" s="10">
        <f>Table1[[#This Row],[Quantity]]*Table1[[#This Row],[Delivery]]</f>
        <v>7</v>
      </c>
      <c r="V815" s="10">
        <f>Table1[[#This Row],[Sales Values]]-Table1[[#This Row],[Manufacturing Cost]]</f>
        <v>119.07</v>
      </c>
      <c r="W815" s="13">
        <f>Table1[[#This Row],[Profit]]/Table1[[#This Row],[Sales Values]]</f>
        <v>0.25</v>
      </c>
      <c r="X815" s="10">
        <v>14.95</v>
      </c>
      <c r="Y815" s="14">
        <f>IF(AND(Table1[[#This Row],[Quantity]]&gt;20,Table1[[#This Row],[Quantity]]&lt;=50),3%,IF(AND(Table1[[#This Row],[Quantity]]&gt;50,Table1[[#This Row],[Quantity]]&lt;=100),5%,IF(Table1[[#This Row],[Quantity]]&gt;100,7%,0)))</f>
        <v>0</v>
      </c>
      <c r="Z815" s="10">
        <f>Table1[[#This Row],[Sales Values]]*(1-Table1[[#This Row],[Discount]])</f>
        <v>476.28</v>
      </c>
      <c r="AA815" s="10">
        <f>Table1[[#This Row],[Sales Values]]+(Table1[[#This Row],[Sales Values]]*1.05%)</f>
        <v>481.28093999999999</v>
      </c>
      <c r="AB815" s="10">
        <f>Table1[[#This Row],[Sales Values]]*1.05</f>
        <v>500.09399999999999</v>
      </c>
      <c r="AC815" s="10" t="str">
        <f t="shared" si="64"/>
        <v>Gigastuff</v>
      </c>
      <c r="AD815" t="s">
        <v>45</v>
      </c>
    </row>
    <row r="816" spans="1:30" x14ac:dyDescent="0.3">
      <c r="A816">
        <v>2874</v>
      </c>
      <c r="B816" t="s">
        <v>4939</v>
      </c>
      <c r="C816" t="s">
        <v>7138</v>
      </c>
      <c r="D816" t="s">
        <v>28</v>
      </c>
      <c r="E816" t="s">
        <v>29</v>
      </c>
      <c r="F816">
        <v>60</v>
      </c>
      <c r="G816" t="s">
        <v>7139</v>
      </c>
      <c r="H816" t="s">
        <v>7140</v>
      </c>
      <c r="I816" t="s">
        <v>294</v>
      </c>
      <c r="J816" s="8">
        <v>44599</v>
      </c>
      <c r="K816" s="6" t="str">
        <f t="shared" si="60"/>
        <v>2022</v>
      </c>
      <c r="L816" s="6" t="str">
        <f t="shared" si="61"/>
        <v>Feb</v>
      </c>
      <c r="M816">
        <v>60</v>
      </c>
      <c r="N816" s="10">
        <f t="shared" si="62"/>
        <v>1.89</v>
      </c>
      <c r="O816">
        <f t="shared" si="63"/>
        <v>18</v>
      </c>
      <c r="P816">
        <v>0.5</v>
      </c>
      <c r="Q816" s="12">
        <f>Table1[[#This Row],[Quantity]]*Table1[[#This Row],[Case Size]]</f>
        <v>1080</v>
      </c>
      <c r="R816" s="10">
        <f>Table1[[#This Row],[ Sales Volume]]*Table1[[#This Row],[Cost]]</f>
        <v>2041.1999999999998</v>
      </c>
      <c r="S816" s="10">
        <f>Table1[[#This Row],[Sales Values]]-(Table1[[#This Row],[Sales Values]]*0.25)</f>
        <v>1530.8999999999999</v>
      </c>
      <c r="T816" s="10">
        <f>Table1[[#This Row],[Manufacturing Cost]]-Table1[[#This Row],[Delivery Cost]]</f>
        <v>1500.8999999999999</v>
      </c>
      <c r="U816" s="10">
        <f>Table1[[#This Row],[Quantity]]*Table1[[#This Row],[Delivery]]</f>
        <v>30</v>
      </c>
      <c r="V816" s="10">
        <f>Table1[[#This Row],[Sales Values]]-Table1[[#This Row],[Manufacturing Cost]]</f>
        <v>510.29999999999995</v>
      </c>
      <c r="W816" s="13">
        <f>Table1[[#This Row],[Profit]]/Table1[[#This Row],[Sales Values]]</f>
        <v>0.25</v>
      </c>
      <c r="X816" s="10">
        <v>14.95</v>
      </c>
      <c r="Y816" s="14">
        <f>IF(AND(Table1[[#This Row],[Quantity]]&gt;20,Table1[[#This Row],[Quantity]]&lt;=50),3%,IF(AND(Table1[[#This Row],[Quantity]]&gt;50,Table1[[#This Row],[Quantity]]&lt;=100),5%,IF(Table1[[#This Row],[Quantity]]&gt;100,7%,0)))</f>
        <v>0.05</v>
      </c>
      <c r="Z816" s="10">
        <f>Table1[[#This Row],[Sales Values]]*(1-Table1[[#This Row],[Discount]])</f>
        <v>1939.1399999999996</v>
      </c>
      <c r="AA816" s="10">
        <f>Table1[[#This Row],[Sales Values]]+(Table1[[#This Row],[Sales Values]]*1.05%)</f>
        <v>2062.6325999999999</v>
      </c>
      <c r="AB816" s="10">
        <f>Table1[[#This Row],[Sales Values]]*1.05</f>
        <v>2143.2599999999998</v>
      </c>
      <c r="AC816" s="10" t="str">
        <f t="shared" si="64"/>
        <v>Gigastuff</v>
      </c>
      <c r="AD816" t="s">
        <v>45</v>
      </c>
    </row>
    <row r="817" spans="1:30" x14ac:dyDescent="0.3">
      <c r="A817">
        <v>2877</v>
      </c>
      <c r="B817" t="s">
        <v>5506</v>
      </c>
      <c r="C817" t="s">
        <v>7144</v>
      </c>
      <c r="D817" t="s">
        <v>28</v>
      </c>
      <c r="E817" t="s">
        <v>29</v>
      </c>
      <c r="F817">
        <v>90</v>
      </c>
      <c r="G817" t="s">
        <v>7145</v>
      </c>
      <c r="H817" t="s">
        <v>7049</v>
      </c>
      <c r="I817" t="s">
        <v>32</v>
      </c>
      <c r="J817" s="8">
        <v>44880</v>
      </c>
      <c r="K817" s="6" t="str">
        <f t="shared" si="60"/>
        <v>2022</v>
      </c>
      <c r="L817" s="6" t="str">
        <f t="shared" si="61"/>
        <v>Nov</v>
      </c>
      <c r="M817">
        <v>103</v>
      </c>
      <c r="N817" s="10">
        <f t="shared" si="62"/>
        <v>3.49</v>
      </c>
      <c r="O817">
        <f t="shared" si="63"/>
        <v>20</v>
      </c>
      <c r="P817">
        <v>0.5</v>
      </c>
      <c r="Q817" s="12">
        <f>Table1[[#This Row],[Quantity]]*Table1[[#This Row],[Case Size]]</f>
        <v>2060</v>
      </c>
      <c r="R817" s="10">
        <f>Table1[[#This Row],[ Sales Volume]]*Table1[[#This Row],[Cost]]</f>
        <v>7189.4000000000005</v>
      </c>
      <c r="S817" s="10">
        <f>Table1[[#This Row],[Sales Values]]-(Table1[[#This Row],[Sales Values]]*0.25)</f>
        <v>5392.05</v>
      </c>
      <c r="T817" s="10">
        <f>Table1[[#This Row],[Manufacturing Cost]]-Table1[[#This Row],[Delivery Cost]]</f>
        <v>5340.55</v>
      </c>
      <c r="U817" s="10">
        <f>Table1[[#This Row],[Quantity]]*Table1[[#This Row],[Delivery]]</f>
        <v>51.5</v>
      </c>
      <c r="V817" s="10">
        <f>Table1[[#This Row],[Sales Values]]-Table1[[#This Row],[Manufacturing Cost]]</f>
        <v>1797.3500000000004</v>
      </c>
      <c r="W817" s="13">
        <f>Table1[[#This Row],[Profit]]/Table1[[#This Row],[Sales Values]]</f>
        <v>0.25000000000000006</v>
      </c>
      <c r="X817" s="10">
        <v>14.95</v>
      </c>
      <c r="Y817" s="14">
        <f>IF(AND(Table1[[#This Row],[Quantity]]&gt;20,Table1[[#This Row],[Quantity]]&lt;=50),3%,IF(AND(Table1[[#This Row],[Quantity]]&gt;50,Table1[[#This Row],[Quantity]]&lt;=100),5%,IF(Table1[[#This Row],[Quantity]]&gt;100,7%,0)))</f>
        <v>7.0000000000000007E-2</v>
      </c>
      <c r="Z817" s="10">
        <f>Table1[[#This Row],[Sales Values]]*(1-Table1[[#This Row],[Discount]])</f>
        <v>6686.1419999999998</v>
      </c>
      <c r="AA817" s="10">
        <f>Table1[[#This Row],[Sales Values]]+(Table1[[#This Row],[Sales Values]]*1.05%)</f>
        <v>7264.8887000000004</v>
      </c>
      <c r="AB817" s="10">
        <f>Table1[[#This Row],[Sales Values]]*1.05</f>
        <v>7548.8700000000008</v>
      </c>
      <c r="AC817" s="10" t="str">
        <f t="shared" si="64"/>
        <v>Superwossname</v>
      </c>
      <c r="AD817" t="s">
        <v>101</v>
      </c>
    </row>
    <row r="818" spans="1:30" x14ac:dyDescent="0.3">
      <c r="A818">
        <v>2880</v>
      </c>
      <c r="B818" t="s">
        <v>7148</v>
      </c>
      <c r="C818" t="s">
        <v>7149</v>
      </c>
      <c r="D818" t="s">
        <v>51</v>
      </c>
      <c r="E818" t="s">
        <v>16</v>
      </c>
      <c r="F818">
        <v>90</v>
      </c>
      <c r="G818" t="s">
        <v>7150</v>
      </c>
      <c r="H818" t="s">
        <v>7151</v>
      </c>
      <c r="I818" t="s">
        <v>38</v>
      </c>
      <c r="J818" s="8">
        <v>44280</v>
      </c>
      <c r="K818" s="6" t="str">
        <f t="shared" si="60"/>
        <v>2021</v>
      </c>
      <c r="L818" s="6" t="str">
        <f t="shared" si="61"/>
        <v>Mar</v>
      </c>
      <c r="M818">
        <v>9</v>
      </c>
      <c r="N818" s="10">
        <f t="shared" si="62"/>
        <v>3.49</v>
      </c>
      <c r="O818">
        <f t="shared" si="63"/>
        <v>20</v>
      </c>
      <c r="P818">
        <v>0.5</v>
      </c>
      <c r="Q818" s="12">
        <f>Table1[[#This Row],[Quantity]]*Table1[[#This Row],[Case Size]]</f>
        <v>180</v>
      </c>
      <c r="R818" s="10">
        <f>Table1[[#This Row],[ Sales Volume]]*Table1[[#This Row],[Cost]]</f>
        <v>628.20000000000005</v>
      </c>
      <c r="S818" s="10">
        <f>Table1[[#This Row],[Sales Values]]-(Table1[[#This Row],[Sales Values]]*0.25)</f>
        <v>471.15000000000003</v>
      </c>
      <c r="T818" s="10">
        <f>Table1[[#This Row],[Manufacturing Cost]]-Table1[[#This Row],[Delivery Cost]]</f>
        <v>466.65000000000003</v>
      </c>
      <c r="U818" s="10">
        <f>Table1[[#This Row],[Quantity]]*Table1[[#This Row],[Delivery]]</f>
        <v>4.5</v>
      </c>
      <c r="V818" s="10">
        <f>Table1[[#This Row],[Sales Values]]-Table1[[#This Row],[Manufacturing Cost]]</f>
        <v>157.05000000000001</v>
      </c>
      <c r="W818" s="13">
        <f>Table1[[#This Row],[Profit]]/Table1[[#This Row],[Sales Values]]</f>
        <v>0.25</v>
      </c>
      <c r="X818" s="10">
        <v>14.95</v>
      </c>
      <c r="Y818" s="14">
        <f>IF(AND(Table1[[#This Row],[Quantity]]&gt;20,Table1[[#This Row],[Quantity]]&lt;=50),3%,IF(AND(Table1[[#This Row],[Quantity]]&gt;50,Table1[[#This Row],[Quantity]]&lt;=100),5%,IF(Table1[[#This Row],[Quantity]]&gt;100,7%,0)))</f>
        <v>0</v>
      </c>
      <c r="Z818" s="10">
        <f>Table1[[#This Row],[Sales Values]]*(1-Table1[[#This Row],[Discount]])</f>
        <v>628.20000000000005</v>
      </c>
      <c r="AA818" s="10">
        <f>Table1[[#This Row],[Sales Values]]+(Table1[[#This Row],[Sales Values]]*1.05%)</f>
        <v>634.79610000000002</v>
      </c>
      <c r="AB818" s="10">
        <f>Table1[[#This Row],[Sales Values]]*1.05</f>
        <v>659.61000000000013</v>
      </c>
      <c r="AC818" s="10" t="str">
        <f t="shared" si="64"/>
        <v>Superwossname</v>
      </c>
      <c r="AD818" t="s">
        <v>101</v>
      </c>
    </row>
    <row r="819" spans="1:30" x14ac:dyDescent="0.3">
      <c r="A819">
        <v>2881</v>
      </c>
      <c r="B819" t="s">
        <v>6271</v>
      </c>
      <c r="C819" t="s">
        <v>800</v>
      </c>
      <c r="D819" t="s">
        <v>15</v>
      </c>
      <c r="E819" t="s">
        <v>16</v>
      </c>
      <c r="F819">
        <v>90</v>
      </c>
      <c r="G819" t="s">
        <v>7150</v>
      </c>
      <c r="H819" t="s">
        <v>2199</v>
      </c>
      <c r="I819" t="s">
        <v>32</v>
      </c>
      <c r="J819" s="8">
        <v>44239</v>
      </c>
      <c r="K819" s="6" t="str">
        <f t="shared" si="60"/>
        <v>2021</v>
      </c>
      <c r="L819" s="6" t="str">
        <f t="shared" si="61"/>
        <v>Feb</v>
      </c>
      <c r="M819">
        <v>8</v>
      </c>
      <c r="N819" s="10">
        <f t="shared" si="62"/>
        <v>1.89</v>
      </c>
      <c r="O819">
        <f t="shared" si="63"/>
        <v>18</v>
      </c>
      <c r="P819">
        <v>0.5</v>
      </c>
      <c r="Q819" s="12">
        <f>Table1[[#This Row],[Quantity]]*Table1[[#This Row],[Case Size]]</f>
        <v>144</v>
      </c>
      <c r="R819" s="10">
        <f>Table1[[#This Row],[ Sales Volume]]*Table1[[#This Row],[Cost]]</f>
        <v>272.15999999999997</v>
      </c>
      <c r="S819" s="10">
        <f>Table1[[#This Row],[Sales Values]]-(Table1[[#This Row],[Sales Values]]*0.25)</f>
        <v>204.11999999999998</v>
      </c>
      <c r="T819" s="10">
        <f>Table1[[#This Row],[Manufacturing Cost]]-Table1[[#This Row],[Delivery Cost]]</f>
        <v>200.11999999999998</v>
      </c>
      <c r="U819" s="10">
        <f>Table1[[#This Row],[Quantity]]*Table1[[#This Row],[Delivery]]</f>
        <v>4</v>
      </c>
      <c r="V819" s="10">
        <f>Table1[[#This Row],[Sales Values]]-Table1[[#This Row],[Manufacturing Cost]]</f>
        <v>68.039999999999992</v>
      </c>
      <c r="W819" s="13">
        <f>Table1[[#This Row],[Profit]]/Table1[[#This Row],[Sales Values]]</f>
        <v>0.25</v>
      </c>
      <c r="X819" s="10">
        <v>14.95</v>
      </c>
      <c r="Y819" s="14">
        <f>IF(AND(Table1[[#This Row],[Quantity]]&gt;20,Table1[[#This Row],[Quantity]]&lt;=50),3%,IF(AND(Table1[[#This Row],[Quantity]]&gt;50,Table1[[#This Row],[Quantity]]&lt;=100),5%,IF(Table1[[#This Row],[Quantity]]&gt;100,7%,0)))</f>
        <v>0</v>
      </c>
      <c r="Z819" s="10">
        <f>Table1[[#This Row],[Sales Values]]*(1-Table1[[#This Row],[Discount]])</f>
        <v>272.15999999999997</v>
      </c>
      <c r="AA819" s="10">
        <f>Table1[[#This Row],[Sales Values]]+(Table1[[#This Row],[Sales Values]]*1.05%)</f>
        <v>275.01767999999998</v>
      </c>
      <c r="AB819" s="10">
        <f>Table1[[#This Row],[Sales Values]]*1.05</f>
        <v>285.76799999999997</v>
      </c>
      <c r="AC819" s="10" t="str">
        <f t="shared" si="64"/>
        <v>Gigastuff</v>
      </c>
      <c r="AD819" t="s">
        <v>45</v>
      </c>
    </row>
    <row r="820" spans="1:30" x14ac:dyDescent="0.3">
      <c r="A820">
        <v>2888</v>
      </c>
      <c r="B820" t="s">
        <v>5856</v>
      </c>
      <c r="C820" t="s">
        <v>4637</v>
      </c>
      <c r="D820" t="s">
        <v>28</v>
      </c>
      <c r="E820" t="s">
        <v>29</v>
      </c>
      <c r="F820">
        <v>60</v>
      </c>
      <c r="G820" t="s">
        <v>14610</v>
      </c>
      <c r="H820" t="s">
        <v>2212</v>
      </c>
      <c r="I820" t="s">
        <v>32</v>
      </c>
      <c r="J820" s="8">
        <v>44759</v>
      </c>
      <c r="K820" s="6" t="str">
        <f t="shared" si="60"/>
        <v>2022</v>
      </c>
      <c r="L820" s="6" t="str">
        <f t="shared" si="61"/>
        <v>Jul</v>
      </c>
      <c r="M820">
        <v>21</v>
      </c>
      <c r="N820" s="10">
        <f t="shared" si="62"/>
        <v>2.0099999999999998</v>
      </c>
      <c r="O820">
        <f t="shared" si="63"/>
        <v>20</v>
      </c>
      <c r="P820">
        <v>0.5</v>
      </c>
      <c r="Q820" s="11">
        <f>Table1[[#This Row],[Quantity]]*Table1[[#This Row],[Case Size]]</f>
        <v>420</v>
      </c>
      <c r="R820" s="10">
        <f>Table1[[#This Row],[ Sales Volume]]*Table1[[#This Row],[Cost]]</f>
        <v>844.19999999999993</v>
      </c>
      <c r="S820" s="10">
        <f>Table1[[#This Row],[Sales Values]]-(Table1[[#This Row],[Sales Values]]*0.25)</f>
        <v>633.15</v>
      </c>
      <c r="T820" s="10">
        <f>Table1[[#This Row],[Manufacturing Cost]]-Table1[[#This Row],[Delivery Cost]]</f>
        <v>622.65</v>
      </c>
      <c r="U820" s="10">
        <f>Table1[[#This Row],[Quantity]]*Table1[[#This Row],[Delivery]]</f>
        <v>10.5</v>
      </c>
      <c r="V820" s="10">
        <f>Table1[[#This Row],[Sales Values]]-Table1[[#This Row],[Manufacturing Cost]]</f>
        <v>211.04999999999995</v>
      </c>
      <c r="W820" s="13">
        <f>Table1[[#This Row],[Profit]]/Table1[[#This Row],[Sales Values]]</f>
        <v>0.24999999999999997</v>
      </c>
      <c r="X820" s="10">
        <v>14.95</v>
      </c>
      <c r="Y820" s="14">
        <f>IF(AND(Table1[[#This Row],[Quantity]]&gt;20,Table1[[#This Row],[Quantity]]&lt;=50),3%,IF(AND(Table1[[#This Row],[Quantity]]&gt;50,Table1[[#This Row],[Quantity]]&lt;=100),5%,IF(Table1[[#This Row],[Quantity]]&gt;100,7%,0)))</f>
        <v>0.03</v>
      </c>
      <c r="Z820" s="10">
        <f>Table1[[#This Row],[Sales Values]]*(1-Table1[[#This Row],[Discount]])</f>
        <v>818.87399999999991</v>
      </c>
      <c r="AA820" s="10">
        <f>Table1[[#This Row],[Sales Values]]+(Table1[[#This Row],[Sales Values]]*1.05%)</f>
        <v>853.06409999999994</v>
      </c>
      <c r="AB820" s="10">
        <f>Table1[[#This Row],[Sales Values]]*1.05</f>
        <v>886.41</v>
      </c>
      <c r="AC820" s="10" t="str">
        <f t="shared" si="64"/>
        <v>Hyperwotsit</v>
      </c>
      <c r="AD820" t="s">
        <v>20</v>
      </c>
    </row>
    <row r="821" spans="1:30" x14ac:dyDescent="0.3">
      <c r="A821">
        <v>2891</v>
      </c>
      <c r="B821" t="s">
        <v>7167</v>
      </c>
      <c r="C821" t="s">
        <v>7168</v>
      </c>
      <c r="D821" t="s">
        <v>51</v>
      </c>
      <c r="E821" t="s">
        <v>16</v>
      </c>
      <c r="F821">
        <v>90</v>
      </c>
      <c r="G821" t="s">
        <v>7169</v>
      </c>
      <c r="H821" t="s">
        <v>2311</v>
      </c>
      <c r="I821" t="s">
        <v>32</v>
      </c>
      <c r="J821" s="8">
        <v>44467</v>
      </c>
      <c r="K821" s="6" t="str">
        <f t="shared" si="60"/>
        <v>2021</v>
      </c>
      <c r="L821" s="6" t="str">
        <f t="shared" si="61"/>
        <v>Sep</v>
      </c>
      <c r="M821">
        <v>69</v>
      </c>
      <c r="N821" s="10">
        <f t="shared" si="62"/>
        <v>3.49</v>
      </c>
      <c r="O821">
        <f t="shared" si="63"/>
        <v>20</v>
      </c>
      <c r="P821">
        <v>0.5</v>
      </c>
      <c r="Q821" s="12">
        <f>Table1[[#This Row],[Quantity]]*Table1[[#This Row],[Case Size]]</f>
        <v>1380</v>
      </c>
      <c r="R821" s="10">
        <f>Table1[[#This Row],[ Sales Volume]]*Table1[[#This Row],[Cost]]</f>
        <v>4816.2000000000007</v>
      </c>
      <c r="S821" s="10">
        <f>Table1[[#This Row],[Sales Values]]-(Table1[[#This Row],[Sales Values]]*0.25)</f>
        <v>3612.1500000000005</v>
      </c>
      <c r="T821" s="10">
        <f>Table1[[#This Row],[Manufacturing Cost]]-Table1[[#This Row],[Delivery Cost]]</f>
        <v>3577.6500000000005</v>
      </c>
      <c r="U821" s="10">
        <f>Table1[[#This Row],[Quantity]]*Table1[[#This Row],[Delivery]]</f>
        <v>34.5</v>
      </c>
      <c r="V821" s="10">
        <f>Table1[[#This Row],[Sales Values]]-Table1[[#This Row],[Manufacturing Cost]]</f>
        <v>1204.0500000000002</v>
      </c>
      <c r="W821" s="13">
        <f>Table1[[#This Row],[Profit]]/Table1[[#This Row],[Sales Values]]</f>
        <v>0.25</v>
      </c>
      <c r="X821" s="10">
        <v>14.95</v>
      </c>
      <c r="Y821" s="14">
        <f>IF(AND(Table1[[#This Row],[Quantity]]&gt;20,Table1[[#This Row],[Quantity]]&lt;=50),3%,IF(AND(Table1[[#This Row],[Quantity]]&gt;50,Table1[[#This Row],[Quantity]]&lt;=100),5%,IF(Table1[[#This Row],[Quantity]]&gt;100,7%,0)))</f>
        <v>0.05</v>
      </c>
      <c r="Z821" s="10">
        <f>Table1[[#This Row],[Sales Values]]*(1-Table1[[#This Row],[Discount]])</f>
        <v>4575.3900000000003</v>
      </c>
      <c r="AA821" s="10">
        <f>Table1[[#This Row],[Sales Values]]+(Table1[[#This Row],[Sales Values]]*1.05%)</f>
        <v>4866.7701000000006</v>
      </c>
      <c r="AB821" s="10">
        <f>Table1[[#This Row],[Sales Values]]*1.05</f>
        <v>5057.0100000000011</v>
      </c>
      <c r="AC821" s="10" t="str">
        <f t="shared" si="64"/>
        <v>Superwossname</v>
      </c>
      <c r="AD821" t="s">
        <v>101</v>
      </c>
    </row>
    <row r="822" spans="1:30" x14ac:dyDescent="0.3">
      <c r="A822">
        <v>2897</v>
      </c>
      <c r="B822" t="s">
        <v>6211</v>
      </c>
      <c r="C822" t="s">
        <v>7180</v>
      </c>
      <c r="D822" t="s">
        <v>51</v>
      </c>
      <c r="E822" t="s">
        <v>16</v>
      </c>
      <c r="F822">
        <v>60</v>
      </c>
      <c r="G822" t="s">
        <v>7181</v>
      </c>
      <c r="H822" t="s">
        <v>7182</v>
      </c>
      <c r="I822" t="s">
        <v>294</v>
      </c>
      <c r="J822" s="8">
        <v>44255</v>
      </c>
      <c r="K822" s="6" t="str">
        <f t="shared" si="60"/>
        <v>2021</v>
      </c>
      <c r="L822" s="6" t="str">
        <f t="shared" si="61"/>
        <v>Feb</v>
      </c>
      <c r="M822">
        <v>11</v>
      </c>
      <c r="N822" s="10">
        <f t="shared" si="62"/>
        <v>2.0099999999999998</v>
      </c>
      <c r="O822">
        <f t="shared" si="63"/>
        <v>20</v>
      </c>
      <c r="P822">
        <v>0.5</v>
      </c>
      <c r="Q822" s="12">
        <f>Table1[[#This Row],[Quantity]]*Table1[[#This Row],[Case Size]]</f>
        <v>220</v>
      </c>
      <c r="R822" s="10">
        <f>Table1[[#This Row],[ Sales Volume]]*Table1[[#This Row],[Cost]]</f>
        <v>442.19999999999993</v>
      </c>
      <c r="S822" s="10">
        <f>Table1[[#This Row],[Sales Values]]-(Table1[[#This Row],[Sales Values]]*0.25)</f>
        <v>331.65</v>
      </c>
      <c r="T822" s="10">
        <f>Table1[[#This Row],[Manufacturing Cost]]-Table1[[#This Row],[Delivery Cost]]</f>
        <v>326.14999999999998</v>
      </c>
      <c r="U822" s="10">
        <f>Table1[[#This Row],[Quantity]]*Table1[[#This Row],[Delivery]]</f>
        <v>5.5</v>
      </c>
      <c r="V822" s="10">
        <f>Table1[[#This Row],[Sales Values]]-Table1[[#This Row],[Manufacturing Cost]]</f>
        <v>110.54999999999995</v>
      </c>
      <c r="W822" s="13">
        <f>Table1[[#This Row],[Profit]]/Table1[[#This Row],[Sales Values]]</f>
        <v>0.24999999999999994</v>
      </c>
      <c r="X822" s="10">
        <v>14.95</v>
      </c>
      <c r="Y822" s="14">
        <f>IF(AND(Table1[[#This Row],[Quantity]]&gt;20,Table1[[#This Row],[Quantity]]&lt;=50),3%,IF(AND(Table1[[#This Row],[Quantity]]&gt;50,Table1[[#This Row],[Quantity]]&lt;=100),5%,IF(Table1[[#This Row],[Quantity]]&gt;100,7%,0)))</f>
        <v>0</v>
      </c>
      <c r="Z822" s="10">
        <f>Table1[[#This Row],[Sales Values]]*(1-Table1[[#This Row],[Discount]])</f>
        <v>442.19999999999993</v>
      </c>
      <c r="AA822" s="10">
        <f>Table1[[#This Row],[Sales Values]]+(Table1[[#This Row],[Sales Values]]*1.05%)</f>
        <v>446.84309999999994</v>
      </c>
      <c r="AB822" s="10">
        <f>Table1[[#This Row],[Sales Values]]*1.05</f>
        <v>464.30999999999995</v>
      </c>
      <c r="AC822" s="10" t="str">
        <f t="shared" si="64"/>
        <v>Hyperwotsit</v>
      </c>
      <c r="AD822" t="s">
        <v>20</v>
      </c>
    </row>
    <row r="823" spans="1:30" x14ac:dyDescent="0.3">
      <c r="A823">
        <v>2898</v>
      </c>
      <c r="B823" t="s">
        <v>7183</v>
      </c>
      <c r="C823" t="s">
        <v>1730</v>
      </c>
      <c r="D823" t="s">
        <v>15</v>
      </c>
      <c r="E823" t="s">
        <v>16</v>
      </c>
      <c r="F823">
        <v>30</v>
      </c>
      <c r="G823" t="s">
        <v>7184</v>
      </c>
      <c r="H823" t="s">
        <v>3343</v>
      </c>
      <c r="I823" t="s">
        <v>1199</v>
      </c>
      <c r="J823" s="8">
        <v>43832</v>
      </c>
      <c r="K823" s="6" t="str">
        <f t="shared" si="60"/>
        <v>2020</v>
      </c>
      <c r="L823" s="6" t="str">
        <f t="shared" si="61"/>
        <v>Jan</v>
      </c>
      <c r="M823">
        <v>77</v>
      </c>
      <c r="N823" s="10">
        <f t="shared" si="62"/>
        <v>1.89</v>
      </c>
      <c r="O823">
        <f t="shared" si="63"/>
        <v>18</v>
      </c>
      <c r="P823">
        <v>0.5</v>
      </c>
      <c r="Q823" s="12">
        <f>Table1[[#This Row],[Quantity]]*Table1[[#This Row],[Case Size]]</f>
        <v>1386</v>
      </c>
      <c r="R823" s="10">
        <f>Table1[[#This Row],[ Sales Volume]]*Table1[[#This Row],[Cost]]</f>
        <v>2619.54</v>
      </c>
      <c r="S823" s="10">
        <f>Table1[[#This Row],[Sales Values]]-(Table1[[#This Row],[Sales Values]]*0.25)</f>
        <v>1964.655</v>
      </c>
      <c r="T823" s="10">
        <f>Table1[[#This Row],[Manufacturing Cost]]-Table1[[#This Row],[Delivery Cost]]</f>
        <v>1926.155</v>
      </c>
      <c r="U823" s="10">
        <f>Table1[[#This Row],[Quantity]]*Table1[[#This Row],[Delivery]]</f>
        <v>38.5</v>
      </c>
      <c r="V823" s="10">
        <f>Table1[[#This Row],[Sales Values]]-Table1[[#This Row],[Manufacturing Cost]]</f>
        <v>654.88499999999999</v>
      </c>
      <c r="W823" s="13">
        <f>Table1[[#This Row],[Profit]]/Table1[[#This Row],[Sales Values]]</f>
        <v>0.25</v>
      </c>
      <c r="X823" s="10">
        <v>14.95</v>
      </c>
      <c r="Y823" s="14">
        <f>IF(AND(Table1[[#This Row],[Quantity]]&gt;20,Table1[[#This Row],[Quantity]]&lt;=50),3%,IF(AND(Table1[[#This Row],[Quantity]]&gt;50,Table1[[#This Row],[Quantity]]&lt;=100),5%,IF(Table1[[#This Row],[Quantity]]&gt;100,7%,0)))</f>
        <v>0.05</v>
      </c>
      <c r="Z823" s="10">
        <f>Table1[[#This Row],[Sales Values]]*(1-Table1[[#This Row],[Discount]])</f>
        <v>2488.5629999999996</v>
      </c>
      <c r="AA823" s="10">
        <f>Table1[[#This Row],[Sales Values]]+(Table1[[#This Row],[Sales Values]]*1.05%)</f>
        <v>2647.0451699999999</v>
      </c>
      <c r="AB823" s="10">
        <f>Table1[[#This Row],[Sales Values]]*1.05</f>
        <v>2750.5170000000003</v>
      </c>
      <c r="AC823" s="10" t="str">
        <f t="shared" si="64"/>
        <v>Gigastuff</v>
      </c>
      <c r="AD823" t="s">
        <v>45</v>
      </c>
    </row>
    <row r="824" spans="1:30" x14ac:dyDescent="0.3">
      <c r="A824">
        <v>2900</v>
      </c>
      <c r="B824" t="s">
        <v>5199</v>
      </c>
      <c r="C824" t="s">
        <v>7187</v>
      </c>
      <c r="D824" t="s">
        <v>15</v>
      </c>
      <c r="E824" t="s">
        <v>16</v>
      </c>
      <c r="F824">
        <v>30</v>
      </c>
      <c r="G824" t="s">
        <v>7188</v>
      </c>
      <c r="H824" t="s">
        <v>1382</v>
      </c>
      <c r="I824" t="s">
        <v>32</v>
      </c>
      <c r="J824" s="8">
        <v>44746</v>
      </c>
      <c r="K824" s="6" t="str">
        <f t="shared" si="60"/>
        <v>2022</v>
      </c>
      <c r="L824" s="6" t="str">
        <f t="shared" si="61"/>
        <v>Jul</v>
      </c>
      <c r="M824">
        <v>83</v>
      </c>
      <c r="N824" s="10">
        <f t="shared" si="62"/>
        <v>1.89</v>
      </c>
      <c r="O824">
        <f t="shared" si="63"/>
        <v>18</v>
      </c>
      <c r="P824">
        <v>0.5</v>
      </c>
      <c r="Q824" s="12">
        <f>Table1[[#This Row],[Quantity]]*Table1[[#This Row],[Case Size]]</f>
        <v>1494</v>
      </c>
      <c r="R824" s="10">
        <f>Table1[[#This Row],[ Sales Volume]]*Table1[[#This Row],[Cost]]</f>
        <v>2823.66</v>
      </c>
      <c r="S824" s="10">
        <f>Table1[[#This Row],[Sales Values]]-(Table1[[#This Row],[Sales Values]]*0.25)</f>
        <v>2117.7449999999999</v>
      </c>
      <c r="T824" s="10">
        <f>Table1[[#This Row],[Manufacturing Cost]]-Table1[[#This Row],[Delivery Cost]]</f>
        <v>2076.2449999999999</v>
      </c>
      <c r="U824" s="10">
        <f>Table1[[#This Row],[Quantity]]*Table1[[#This Row],[Delivery]]</f>
        <v>41.5</v>
      </c>
      <c r="V824" s="10">
        <f>Table1[[#This Row],[Sales Values]]-Table1[[#This Row],[Manufacturing Cost]]</f>
        <v>705.91499999999996</v>
      </c>
      <c r="W824" s="13">
        <f>Table1[[#This Row],[Profit]]/Table1[[#This Row],[Sales Values]]</f>
        <v>0.25</v>
      </c>
      <c r="X824" s="10">
        <v>14.95</v>
      </c>
      <c r="Y824" s="14">
        <f>IF(AND(Table1[[#This Row],[Quantity]]&gt;20,Table1[[#This Row],[Quantity]]&lt;=50),3%,IF(AND(Table1[[#This Row],[Quantity]]&gt;50,Table1[[#This Row],[Quantity]]&lt;=100),5%,IF(Table1[[#This Row],[Quantity]]&gt;100,7%,0)))</f>
        <v>0.05</v>
      </c>
      <c r="Z824" s="10">
        <f>Table1[[#This Row],[Sales Values]]*(1-Table1[[#This Row],[Discount]])</f>
        <v>2682.4769999999999</v>
      </c>
      <c r="AA824" s="10">
        <f>Table1[[#This Row],[Sales Values]]+(Table1[[#This Row],[Sales Values]]*1.05%)</f>
        <v>2853.30843</v>
      </c>
      <c r="AB824" s="10">
        <f>Table1[[#This Row],[Sales Values]]*1.05</f>
        <v>2964.8429999999998</v>
      </c>
      <c r="AC824" s="10" t="str">
        <f t="shared" si="64"/>
        <v>Gigastuff</v>
      </c>
      <c r="AD824" t="s">
        <v>45</v>
      </c>
    </row>
    <row r="825" spans="1:30" x14ac:dyDescent="0.3">
      <c r="A825">
        <v>2901</v>
      </c>
      <c r="B825" t="s">
        <v>1923</v>
      </c>
      <c r="C825" t="s">
        <v>2547</v>
      </c>
      <c r="D825" t="s">
        <v>28</v>
      </c>
      <c r="E825" t="s">
        <v>29</v>
      </c>
      <c r="F825">
        <v>90</v>
      </c>
      <c r="G825" t="s">
        <v>14611</v>
      </c>
      <c r="H825" t="s">
        <v>68</v>
      </c>
      <c r="I825" t="s">
        <v>69</v>
      </c>
      <c r="J825" s="8">
        <v>44868</v>
      </c>
      <c r="K825" s="6" t="str">
        <f t="shared" si="60"/>
        <v>2022</v>
      </c>
      <c r="L825" s="6" t="str">
        <f t="shared" si="61"/>
        <v>Nov</v>
      </c>
      <c r="M825">
        <v>103</v>
      </c>
      <c r="N825" s="10">
        <f t="shared" si="62"/>
        <v>2.0099999999999998</v>
      </c>
      <c r="O825">
        <f t="shared" si="63"/>
        <v>20</v>
      </c>
      <c r="P825">
        <v>0.5</v>
      </c>
      <c r="Q825" s="11">
        <f>Table1[[#This Row],[Quantity]]*Table1[[#This Row],[Case Size]]</f>
        <v>2060</v>
      </c>
      <c r="R825" s="10">
        <f>Table1[[#This Row],[ Sales Volume]]*Table1[[#This Row],[Cost]]</f>
        <v>4140.5999999999995</v>
      </c>
      <c r="S825" s="10">
        <f>Table1[[#This Row],[Sales Values]]-(Table1[[#This Row],[Sales Values]]*0.25)</f>
        <v>3105.45</v>
      </c>
      <c r="T825" s="10">
        <f>Table1[[#This Row],[Manufacturing Cost]]-Table1[[#This Row],[Delivery Cost]]</f>
        <v>3053.95</v>
      </c>
      <c r="U825" s="10">
        <f>Table1[[#This Row],[Quantity]]*Table1[[#This Row],[Delivery]]</f>
        <v>51.5</v>
      </c>
      <c r="V825" s="10">
        <f>Table1[[#This Row],[Sales Values]]-Table1[[#This Row],[Manufacturing Cost]]</f>
        <v>1035.1499999999996</v>
      </c>
      <c r="W825" s="13">
        <f>Table1[[#This Row],[Profit]]/Table1[[#This Row],[Sales Values]]</f>
        <v>0.24999999999999994</v>
      </c>
      <c r="X825" s="10">
        <v>14.95</v>
      </c>
      <c r="Y825" s="14">
        <f>IF(AND(Table1[[#This Row],[Quantity]]&gt;20,Table1[[#This Row],[Quantity]]&lt;=50),3%,IF(AND(Table1[[#This Row],[Quantity]]&gt;50,Table1[[#This Row],[Quantity]]&lt;=100),5%,IF(Table1[[#This Row],[Quantity]]&gt;100,7%,0)))</f>
        <v>7.0000000000000007E-2</v>
      </c>
      <c r="Z825" s="10">
        <f>Table1[[#This Row],[Sales Values]]*(1-Table1[[#This Row],[Discount]])</f>
        <v>3850.7579999999994</v>
      </c>
      <c r="AA825" s="10">
        <f>Table1[[#This Row],[Sales Values]]+(Table1[[#This Row],[Sales Values]]*1.05%)</f>
        <v>4184.0762999999997</v>
      </c>
      <c r="AB825" s="10">
        <f>Table1[[#This Row],[Sales Values]]*1.05</f>
        <v>4347.6299999999992</v>
      </c>
      <c r="AC825" s="10" t="str">
        <f t="shared" si="64"/>
        <v>Hyperwotsit</v>
      </c>
      <c r="AD825" t="s">
        <v>20</v>
      </c>
    </row>
    <row r="826" spans="1:30" x14ac:dyDescent="0.3">
      <c r="A826">
        <v>2903</v>
      </c>
      <c r="B826" t="s">
        <v>7191</v>
      </c>
      <c r="C826" t="s">
        <v>5853</v>
      </c>
      <c r="D826" t="s">
        <v>15</v>
      </c>
      <c r="E826" t="s">
        <v>16</v>
      </c>
      <c r="F826">
        <v>30</v>
      </c>
      <c r="G826" t="s">
        <v>7192</v>
      </c>
      <c r="H826" t="s">
        <v>3059</v>
      </c>
      <c r="I826" t="s">
        <v>187</v>
      </c>
      <c r="J826" s="8">
        <v>44018</v>
      </c>
      <c r="K826" s="6" t="str">
        <f t="shared" si="60"/>
        <v>2020</v>
      </c>
      <c r="L826" s="6" t="str">
        <f t="shared" si="61"/>
        <v>Jul</v>
      </c>
      <c r="M826">
        <v>46</v>
      </c>
      <c r="N826" s="10">
        <f t="shared" si="62"/>
        <v>1.89</v>
      </c>
      <c r="O826">
        <f t="shared" si="63"/>
        <v>18</v>
      </c>
      <c r="P826">
        <v>0.5</v>
      </c>
      <c r="Q826" s="12">
        <f>Table1[[#This Row],[Quantity]]*Table1[[#This Row],[Case Size]]</f>
        <v>828</v>
      </c>
      <c r="R826" s="10">
        <f>Table1[[#This Row],[ Sales Volume]]*Table1[[#This Row],[Cost]]</f>
        <v>1564.9199999999998</v>
      </c>
      <c r="S826" s="10">
        <f>Table1[[#This Row],[Sales Values]]-(Table1[[#This Row],[Sales Values]]*0.25)</f>
        <v>1173.6899999999998</v>
      </c>
      <c r="T826" s="10">
        <f>Table1[[#This Row],[Manufacturing Cost]]-Table1[[#This Row],[Delivery Cost]]</f>
        <v>1150.6899999999998</v>
      </c>
      <c r="U826" s="10">
        <f>Table1[[#This Row],[Quantity]]*Table1[[#This Row],[Delivery]]</f>
        <v>23</v>
      </c>
      <c r="V826" s="10">
        <f>Table1[[#This Row],[Sales Values]]-Table1[[#This Row],[Manufacturing Cost]]</f>
        <v>391.23</v>
      </c>
      <c r="W826" s="13">
        <f>Table1[[#This Row],[Profit]]/Table1[[#This Row],[Sales Values]]</f>
        <v>0.25000000000000006</v>
      </c>
      <c r="X826" s="10">
        <v>14.95</v>
      </c>
      <c r="Y826" s="14">
        <f>IF(AND(Table1[[#This Row],[Quantity]]&gt;20,Table1[[#This Row],[Quantity]]&lt;=50),3%,IF(AND(Table1[[#This Row],[Quantity]]&gt;50,Table1[[#This Row],[Quantity]]&lt;=100),5%,IF(Table1[[#This Row],[Quantity]]&gt;100,7%,0)))</f>
        <v>0.03</v>
      </c>
      <c r="Z826" s="10">
        <f>Table1[[#This Row],[Sales Values]]*(1-Table1[[#This Row],[Discount]])</f>
        <v>1517.9723999999999</v>
      </c>
      <c r="AA826" s="10">
        <f>Table1[[#This Row],[Sales Values]]+(Table1[[#This Row],[Sales Values]]*1.05%)</f>
        <v>1581.3516599999998</v>
      </c>
      <c r="AB826" s="10">
        <f>Table1[[#This Row],[Sales Values]]*1.05</f>
        <v>1643.1659999999999</v>
      </c>
      <c r="AC826" s="10" t="str">
        <f t="shared" si="64"/>
        <v>Gigastuff</v>
      </c>
      <c r="AD826" t="s">
        <v>45</v>
      </c>
    </row>
    <row r="827" spans="1:30" x14ac:dyDescent="0.3">
      <c r="A827">
        <v>2906</v>
      </c>
      <c r="B827" t="s">
        <v>7197</v>
      </c>
      <c r="C827" t="s">
        <v>7198</v>
      </c>
      <c r="D827" t="s">
        <v>28</v>
      </c>
      <c r="E827" t="s">
        <v>29</v>
      </c>
      <c r="F827">
        <v>90</v>
      </c>
      <c r="G827" t="s">
        <v>7199</v>
      </c>
      <c r="H827" t="s">
        <v>2972</v>
      </c>
      <c r="I827" t="s">
        <v>32</v>
      </c>
      <c r="J827" s="8">
        <v>44270</v>
      </c>
      <c r="K827" s="6" t="str">
        <f t="shared" si="60"/>
        <v>2021</v>
      </c>
      <c r="L827" s="6" t="str">
        <f t="shared" si="61"/>
        <v>Mar</v>
      </c>
      <c r="M827">
        <v>25</v>
      </c>
      <c r="N827" s="10">
        <f t="shared" si="62"/>
        <v>3.49</v>
      </c>
      <c r="O827">
        <f t="shared" si="63"/>
        <v>20</v>
      </c>
      <c r="P827">
        <v>0.5</v>
      </c>
      <c r="Q827" s="12">
        <f>Table1[[#This Row],[Quantity]]*Table1[[#This Row],[Case Size]]</f>
        <v>500</v>
      </c>
      <c r="R827" s="10">
        <f>Table1[[#This Row],[ Sales Volume]]*Table1[[#This Row],[Cost]]</f>
        <v>1745</v>
      </c>
      <c r="S827" s="10">
        <f>Table1[[#This Row],[Sales Values]]-(Table1[[#This Row],[Sales Values]]*0.25)</f>
        <v>1308.75</v>
      </c>
      <c r="T827" s="10">
        <f>Table1[[#This Row],[Manufacturing Cost]]-Table1[[#This Row],[Delivery Cost]]</f>
        <v>1296.25</v>
      </c>
      <c r="U827" s="10">
        <f>Table1[[#This Row],[Quantity]]*Table1[[#This Row],[Delivery]]</f>
        <v>12.5</v>
      </c>
      <c r="V827" s="10">
        <f>Table1[[#This Row],[Sales Values]]-Table1[[#This Row],[Manufacturing Cost]]</f>
        <v>436.25</v>
      </c>
      <c r="W827" s="13">
        <f>Table1[[#This Row],[Profit]]/Table1[[#This Row],[Sales Values]]</f>
        <v>0.25</v>
      </c>
      <c r="X827" s="10">
        <v>14.95</v>
      </c>
      <c r="Y827" s="14">
        <f>IF(AND(Table1[[#This Row],[Quantity]]&gt;20,Table1[[#This Row],[Quantity]]&lt;=50),3%,IF(AND(Table1[[#This Row],[Quantity]]&gt;50,Table1[[#This Row],[Quantity]]&lt;=100),5%,IF(Table1[[#This Row],[Quantity]]&gt;100,7%,0)))</f>
        <v>0.03</v>
      </c>
      <c r="Z827" s="10">
        <f>Table1[[#This Row],[Sales Values]]*(1-Table1[[#This Row],[Discount]])</f>
        <v>1692.6499999999999</v>
      </c>
      <c r="AA827" s="10">
        <f>Table1[[#This Row],[Sales Values]]+(Table1[[#This Row],[Sales Values]]*1.05%)</f>
        <v>1763.3225</v>
      </c>
      <c r="AB827" s="10">
        <f>Table1[[#This Row],[Sales Values]]*1.05</f>
        <v>1832.25</v>
      </c>
      <c r="AC827" s="10" t="str">
        <f t="shared" si="64"/>
        <v>Superwossname</v>
      </c>
      <c r="AD827" t="s">
        <v>101</v>
      </c>
    </row>
    <row r="828" spans="1:30" x14ac:dyDescent="0.3">
      <c r="A828">
        <v>2907</v>
      </c>
      <c r="B828" t="s">
        <v>7200</v>
      </c>
      <c r="C828" t="s">
        <v>305</v>
      </c>
      <c r="D828" t="s">
        <v>28</v>
      </c>
      <c r="E828" t="s">
        <v>29</v>
      </c>
      <c r="F828">
        <v>90</v>
      </c>
      <c r="G828" t="s">
        <v>7201</v>
      </c>
      <c r="H828" t="s">
        <v>5751</v>
      </c>
      <c r="I828" t="s">
        <v>178</v>
      </c>
      <c r="J828" s="8">
        <v>44356</v>
      </c>
      <c r="K828" s="6" t="str">
        <f t="shared" si="60"/>
        <v>2021</v>
      </c>
      <c r="L828" s="6" t="str">
        <f t="shared" si="61"/>
        <v>Jun</v>
      </c>
      <c r="M828">
        <v>10</v>
      </c>
      <c r="N828" s="10">
        <f t="shared" si="62"/>
        <v>1.89</v>
      </c>
      <c r="O828">
        <f t="shared" si="63"/>
        <v>18</v>
      </c>
      <c r="P828">
        <v>0.5</v>
      </c>
      <c r="Q828" s="12">
        <f>Table1[[#This Row],[Quantity]]*Table1[[#This Row],[Case Size]]</f>
        <v>180</v>
      </c>
      <c r="R828" s="10">
        <f>Table1[[#This Row],[ Sales Volume]]*Table1[[#This Row],[Cost]]</f>
        <v>340.2</v>
      </c>
      <c r="S828" s="10">
        <f>Table1[[#This Row],[Sales Values]]-(Table1[[#This Row],[Sales Values]]*0.25)</f>
        <v>255.14999999999998</v>
      </c>
      <c r="T828" s="10">
        <f>Table1[[#This Row],[Manufacturing Cost]]-Table1[[#This Row],[Delivery Cost]]</f>
        <v>250.14999999999998</v>
      </c>
      <c r="U828" s="10">
        <f>Table1[[#This Row],[Quantity]]*Table1[[#This Row],[Delivery]]</f>
        <v>5</v>
      </c>
      <c r="V828" s="10">
        <f>Table1[[#This Row],[Sales Values]]-Table1[[#This Row],[Manufacturing Cost]]</f>
        <v>85.050000000000011</v>
      </c>
      <c r="W828" s="13">
        <f>Table1[[#This Row],[Profit]]/Table1[[#This Row],[Sales Values]]</f>
        <v>0.25000000000000006</v>
      </c>
      <c r="X828" s="10">
        <v>14.95</v>
      </c>
      <c r="Y828" s="14">
        <f>IF(AND(Table1[[#This Row],[Quantity]]&gt;20,Table1[[#This Row],[Quantity]]&lt;=50),3%,IF(AND(Table1[[#This Row],[Quantity]]&gt;50,Table1[[#This Row],[Quantity]]&lt;=100),5%,IF(Table1[[#This Row],[Quantity]]&gt;100,7%,0)))</f>
        <v>0</v>
      </c>
      <c r="Z828" s="10">
        <f>Table1[[#This Row],[Sales Values]]*(1-Table1[[#This Row],[Discount]])</f>
        <v>340.2</v>
      </c>
      <c r="AA828" s="10">
        <f>Table1[[#This Row],[Sales Values]]+(Table1[[#This Row],[Sales Values]]*1.05%)</f>
        <v>343.77209999999997</v>
      </c>
      <c r="AB828" s="10">
        <f>Table1[[#This Row],[Sales Values]]*1.05</f>
        <v>357.21</v>
      </c>
      <c r="AC828" s="10" t="str">
        <f t="shared" si="64"/>
        <v>Gigastuff</v>
      </c>
      <c r="AD828" t="s">
        <v>45</v>
      </c>
    </row>
    <row r="829" spans="1:30" x14ac:dyDescent="0.3">
      <c r="A829">
        <v>2908</v>
      </c>
      <c r="B829" t="s">
        <v>7202</v>
      </c>
      <c r="C829" t="s">
        <v>2431</v>
      </c>
      <c r="D829" t="s">
        <v>28</v>
      </c>
      <c r="E829" t="s">
        <v>29</v>
      </c>
      <c r="F829">
        <v>90</v>
      </c>
      <c r="G829" t="s">
        <v>7201</v>
      </c>
      <c r="H829" t="s">
        <v>7203</v>
      </c>
      <c r="I829" t="s">
        <v>32</v>
      </c>
      <c r="J829" s="8">
        <v>44022</v>
      </c>
      <c r="K829" s="6" t="str">
        <f t="shared" si="60"/>
        <v>2020</v>
      </c>
      <c r="L829" s="6" t="str">
        <f t="shared" si="61"/>
        <v>Jul</v>
      </c>
      <c r="M829">
        <v>40</v>
      </c>
      <c r="N829" s="10">
        <f t="shared" si="62"/>
        <v>2.0099999999999998</v>
      </c>
      <c r="O829">
        <f t="shared" si="63"/>
        <v>20</v>
      </c>
      <c r="P829">
        <v>0.5</v>
      </c>
      <c r="Q829" s="12">
        <f>Table1[[#This Row],[Quantity]]*Table1[[#This Row],[Case Size]]</f>
        <v>800</v>
      </c>
      <c r="R829" s="10">
        <f>Table1[[#This Row],[ Sales Volume]]*Table1[[#This Row],[Cost]]</f>
        <v>1607.9999999999998</v>
      </c>
      <c r="S829" s="10">
        <f>Table1[[#This Row],[Sales Values]]-(Table1[[#This Row],[Sales Values]]*0.25)</f>
        <v>1205.9999999999998</v>
      </c>
      <c r="T829" s="10">
        <f>Table1[[#This Row],[Manufacturing Cost]]-Table1[[#This Row],[Delivery Cost]]</f>
        <v>1185.9999999999998</v>
      </c>
      <c r="U829" s="10">
        <f>Table1[[#This Row],[Quantity]]*Table1[[#This Row],[Delivery]]</f>
        <v>20</v>
      </c>
      <c r="V829" s="10">
        <f>Table1[[#This Row],[Sales Values]]-Table1[[#This Row],[Manufacturing Cost]]</f>
        <v>402</v>
      </c>
      <c r="W829" s="13">
        <f>Table1[[#This Row],[Profit]]/Table1[[#This Row],[Sales Values]]</f>
        <v>0.25000000000000006</v>
      </c>
      <c r="X829" s="10">
        <v>14.95</v>
      </c>
      <c r="Y829" s="14">
        <f>IF(AND(Table1[[#This Row],[Quantity]]&gt;20,Table1[[#This Row],[Quantity]]&lt;=50),3%,IF(AND(Table1[[#This Row],[Quantity]]&gt;50,Table1[[#This Row],[Quantity]]&lt;=100),5%,IF(Table1[[#This Row],[Quantity]]&gt;100,7%,0)))</f>
        <v>0.03</v>
      </c>
      <c r="Z829" s="10">
        <f>Table1[[#This Row],[Sales Values]]*(1-Table1[[#This Row],[Discount]])</f>
        <v>1559.7599999999998</v>
      </c>
      <c r="AA829" s="10">
        <f>Table1[[#This Row],[Sales Values]]+(Table1[[#This Row],[Sales Values]]*1.05%)</f>
        <v>1624.8839999999998</v>
      </c>
      <c r="AB829" s="10">
        <f>Table1[[#This Row],[Sales Values]]*1.05</f>
        <v>1688.3999999999999</v>
      </c>
      <c r="AC829" s="10" t="str">
        <f t="shared" si="64"/>
        <v>Hyperwotsit</v>
      </c>
      <c r="AD829" t="s">
        <v>20</v>
      </c>
    </row>
    <row r="830" spans="1:30" x14ac:dyDescent="0.3">
      <c r="A830">
        <v>2909</v>
      </c>
      <c r="B830" t="s">
        <v>7204</v>
      </c>
      <c r="C830" t="s">
        <v>414</v>
      </c>
      <c r="D830" t="s">
        <v>28</v>
      </c>
      <c r="E830" t="s">
        <v>29</v>
      </c>
      <c r="F830">
        <v>30</v>
      </c>
      <c r="G830" t="s">
        <v>7205</v>
      </c>
      <c r="H830" t="s">
        <v>2846</v>
      </c>
      <c r="I830" t="s">
        <v>32</v>
      </c>
      <c r="J830" s="8">
        <v>43931</v>
      </c>
      <c r="K830" s="6" t="str">
        <f t="shared" si="60"/>
        <v>2020</v>
      </c>
      <c r="L830" s="6" t="str">
        <f t="shared" si="61"/>
        <v>Apr</v>
      </c>
      <c r="M830">
        <v>78</v>
      </c>
      <c r="N830" s="10">
        <f t="shared" si="62"/>
        <v>2.0099999999999998</v>
      </c>
      <c r="O830">
        <f t="shared" si="63"/>
        <v>20</v>
      </c>
      <c r="P830">
        <v>0.5</v>
      </c>
      <c r="Q830" s="12">
        <f>Table1[[#This Row],[Quantity]]*Table1[[#This Row],[Case Size]]</f>
        <v>1560</v>
      </c>
      <c r="R830" s="10">
        <f>Table1[[#This Row],[ Sales Volume]]*Table1[[#This Row],[Cost]]</f>
        <v>3135.5999999999995</v>
      </c>
      <c r="S830" s="10">
        <f>Table1[[#This Row],[Sales Values]]-(Table1[[#This Row],[Sales Values]]*0.25)</f>
        <v>2351.6999999999998</v>
      </c>
      <c r="T830" s="10">
        <f>Table1[[#This Row],[Manufacturing Cost]]-Table1[[#This Row],[Delivery Cost]]</f>
        <v>2312.6999999999998</v>
      </c>
      <c r="U830" s="10">
        <f>Table1[[#This Row],[Quantity]]*Table1[[#This Row],[Delivery]]</f>
        <v>39</v>
      </c>
      <c r="V830" s="10">
        <f>Table1[[#This Row],[Sales Values]]-Table1[[#This Row],[Manufacturing Cost]]</f>
        <v>783.89999999999964</v>
      </c>
      <c r="W830" s="13">
        <f>Table1[[#This Row],[Profit]]/Table1[[#This Row],[Sales Values]]</f>
        <v>0.24999999999999992</v>
      </c>
      <c r="X830" s="10">
        <v>14.95</v>
      </c>
      <c r="Y830" s="14">
        <f>IF(AND(Table1[[#This Row],[Quantity]]&gt;20,Table1[[#This Row],[Quantity]]&lt;=50),3%,IF(AND(Table1[[#This Row],[Quantity]]&gt;50,Table1[[#This Row],[Quantity]]&lt;=100),5%,IF(Table1[[#This Row],[Quantity]]&gt;100,7%,0)))</f>
        <v>0.05</v>
      </c>
      <c r="Z830" s="10">
        <f>Table1[[#This Row],[Sales Values]]*(1-Table1[[#This Row],[Discount]])</f>
        <v>2978.8199999999993</v>
      </c>
      <c r="AA830" s="10">
        <f>Table1[[#This Row],[Sales Values]]+(Table1[[#This Row],[Sales Values]]*1.05%)</f>
        <v>3168.5237999999995</v>
      </c>
      <c r="AB830" s="10">
        <f>Table1[[#This Row],[Sales Values]]*1.05</f>
        <v>3292.3799999999997</v>
      </c>
      <c r="AC830" s="10" t="str">
        <f t="shared" si="64"/>
        <v>Hyperwotsit</v>
      </c>
      <c r="AD830" t="s">
        <v>20</v>
      </c>
    </row>
    <row r="831" spans="1:30" x14ac:dyDescent="0.3">
      <c r="A831">
        <v>2910</v>
      </c>
      <c r="B831" t="s">
        <v>592</v>
      </c>
      <c r="C831" t="s">
        <v>7206</v>
      </c>
      <c r="D831" t="s">
        <v>28</v>
      </c>
      <c r="E831" t="s">
        <v>29</v>
      </c>
      <c r="F831">
        <v>60</v>
      </c>
      <c r="G831" t="s">
        <v>14612</v>
      </c>
      <c r="H831" t="s">
        <v>6618</v>
      </c>
      <c r="I831" t="s">
        <v>32</v>
      </c>
      <c r="J831" s="8">
        <v>44844</v>
      </c>
      <c r="K831" s="6" t="str">
        <f t="shared" si="60"/>
        <v>2022</v>
      </c>
      <c r="L831" s="6" t="str">
        <f t="shared" si="61"/>
        <v>Oct</v>
      </c>
      <c r="M831">
        <v>5</v>
      </c>
      <c r="N831" s="10">
        <f t="shared" si="62"/>
        <v>2.0099999999999998</v>
      </c>
      <c r="O831">
        <f t="shared" si="63"/>
        <v>20</v>
      </c>
      <c r="P831">
        <v>0.5</v>
      </c>
      <c r="Q831" s="11">
        <f>Table1[[#This Row],[Quantity]]*Table1[[#This Row],[Case Size]]</f>
        <v>100</v>
      </c>
      <c r="R831" s="10">
        <f>Table1[[#This Row],[ Sales Volume]]*Table1[[#This Row],[Cost]]</f>
        <v>200.99999999999997</v>
      </c>
      <c r="S831" s="10">
        <f>Table1[[#This Row],[Sales Values]]-(Table1[[#This Row],[Sales Values]]*0.25)</f>
        <v>150.74999999999997</v>
      </c>
      <c r="T831" s="10">
        <f>Table1[[#This Row],[Manufacturing Cost]]-Table1[[#This Row],[Delivery Cost]]</f>
        <v>148.24999999999997</v>
      </c>
      <c r="U831" s="10">
        <f>Table1[[#This Row],[Quantity]]*Table1[[#This Row],[Delivery]]</f>
        <v>2.5</v>
      </c>
      <c r="V831" s="10">
        <f>Table1[[#This Row],[Sales Values]]-Table1[[#This Row],[Manufacturing Cost]]</f>
        <v>50.25</v>
      </c>
      <c r="W831" s="13">
        <f>Table1[[#This Row],[Profit]]/Table1[[#This Row],[Sales Values]]</f>
        <v>0.25000000000000006</v>
      </c>
      <c r="X831" s="10">
        <v>14.95</v>
      </c>
      <c r="Y831" s="14">
        <f>IF(AND(Table1[[#This Row],[Quantity]]&gt;20,Table1[[#This Row],[Quantity]]&lt;=50),3%,IF(AND(Table1[[#This Row],[Quantity]]&gt;50,Table1[[#This Row],[Quantity]]&lt;=100),5%,IF(Table1[[#This Row],[Quantity]]&gt;100,7%,0)))</f>
        <v>0</v>
      </c>
      <c r="Z831" s="10">
        <f>Table1[[#This Row],[Sales Values]]*(1-Table1[[#This Row],[Discount]])</f>
        <v>200.99999999999997</v>
      </c>
      <c r="AA831" s="10">
        <f>Table1[[#This Row],[Sales Values]]+(Table1[[#This Row],[Sales Values]]*1.05%)</f>
        <v>203.11049999999997</v>
      </c>
      <c r="AB831" s="10">
        <f>Table1[[#This Row],[Sales Values]]*1.05</f>
        <v>211.04999999999998</v>
      </c>
      <c r="AC831" s="10" t="str">
        <f t="shared" si="64"/>
        <v>Hyperwotsit</v>
      </c>
      <c r="AD831" t="s">
        <v>20</v>
      </c>
    </row>
    <row r="832" spans="1:30" x14ac:dyDescent="0.3">
      <c r="A832">
        <v>2921</v>
      </c>
      <c r="B832" t="s">
        <v>6249</v>
      </c>
      <c r="C832" t="s">
        <v>156</v>
      </c>
      <c r="D832" t="s">
        <v>92</v>
      </c>
      <c r="E832" t="s">
        <v>29</v>
      </c>
      <c r="F832">
        <v>60</v>
      </c>
      <c r="G832" t="s">
        <v>14614</v>
      </c>
      <c r="H832" t="s">
        <v>583</v>
      </c>
      <c r="I832" t="s">
        <v>32</v>
      </c>
      <c r="J832" s="8">
        <v>44918</v>
      </c>
      <c r="K832" s="6" t="str">
        <f t="shared" si="60"/>
        <v>2022</v>
      </c>
      <c r="L832" s="6" t="str">
        <f t="shared" si="61"/>
        <v>Dec</v>
      </c>
      <c r="M832">
        <v>21</v>
      </c>
      <c r="N832" s="10">
        <f t="shared" si="62"/>
        <v>1.89</v>
      </c>
      <c r="O832">
        <f t="shared" si="63"/>
        <v>18</v>
      </c>
      <c r="P832">
        <v>0.5</v>
      </c>
      <c r="Q832" s="12">
        <f>Table1[[#This Row],[Quantity]]*Table1[[#This Row],[Case Size]]</f>
        <v>378</v>
      </c>
      <c r="R832" s="10">
        <f>Table1[[#This Row],[ Sales Volume]]*Table1[[#This Row],[Cost]]</f>
        <v>714.42</v>
      </c>
      <c r="S832" s="10">
        <f>Table1[[#This Row],[Sales Values]]-(Table1[[#This Row],[Sales Values]]*0.25)</f>
        <v>535.81499999999994</v>
      </c>
      <c r="T832" s="10">
        <f>Table1[[#This Row],[Manufacturing Cost]]-Table1[[#This Row],[Delivery Cost]]</f>
        <v>525.31499999999994</v>
      </c>
      <c r="U832" s="10">
        <f>Table1[[#This Row],[Quantity]]*Table1[[#This Row],[Delivery]]</f>
        <v>10.5</v>
      </c>
      <c r="V832" s="10">
        <f>Table1[[#This Row],[Sales Values]]-Table1[[#This Row],[Manufacturing Cost]]</f>
        <v>178.60500000000002</v>
      </c>
      <c r="W832" s="13">
        <f>Table1[[#This Row],[Profit]]/Table1[[#This Row],[Sales Values]]</f>
        <v>0.25000000000000006</v>
      </c>
      <c r="X832" s="10">
        <v>14.95</v>
      </c>
      <c r="Y832" s="14">
        <f>IF(AND(Table1[[#This Row],[Quantity]]&gt;20,Table1[[#This Row],[Quantity]]&lt;=50),3%,IF(AND(Table1[[#This Row],[Quantity]]&gt;50,Table1[[#This Row],[Quantity]]&lt;=100),5%,IF(Table1[[#This Row],[Quantity]]&gt;100,7%,0)))</f>
        <v>0.03</v>
      </c>
      <c r="Z832" s="10">
        <f>Table1[[#This Row],[Sales Values]]*(1-Table1[[#This Row],[Discount]])</f>
        <v>692.98739999999998</v>
      </c>
      <c r="AA832" s="10">
        <f>Table1[[#This Row],[Sales Values]]+(Table1[[#This Row],[Sales Values]]*1.05%)</f>
        <v>721.92140999999992</v>
      </c>
      <c r="AB832" s="10">
        <f>Table1[[#This Row],[Sales Values]]*1.05</f>
        <v>750.14099999999996</v>
      </c>
      <c r="AC832" s="10" t="str">
        <f t="shared" si="64"/>
        <v>Gigastuff</v>
      </c>
      <c r="AD832" t="s">
        <v>45</v>
      </c>
    </row>
    <row r="833" spans="1:30" x14ac:dyDescent="0.3">
      <c r="A833">
        <v>2925</v>
      </c>
      <c r="B833" t="s">
        <v>7225</v>
      </c>
      <c r="C833" t="s">
        <v>7226</v>
      </c>
      <c r="D833" t="s">
        <v>51</v>
      </c>
      <c r="E833" t="s">
        <v>16</v>
      </c>
      <c r="F833">
        <v>60</v>
      </c>
      <c r="G833" t="s">
        <v>7227</v>
      </c>
      <c r="H833" t="s">
        <v>1269</v>
      </c>
      <c r="I833" t="s">
        <v>187</v>
      </c>
      <c r="J833" s="8">
        <v>44864</v>
      </c>
      <c r="K833" s="6" t="str">
        <f t="shared" si="60"/>
        <v>2022</v>
      </c>
      <c r="L833" s="6" t="str">
        <f t="shared" si="61"/>
        <v>Oct</v>
      </c>
      <c r="M833">
        <v>59</v>
      </c>
      <c r="N833" s="10">
        <f t="shared" si="62"/>
        <v>1.89</v>
      </c>
      <c r="O833">
        <f t="shared" si="63"/>
        <v>18</v>
      </c>
      <c r="P833">
        <v>0.5</v>
      </c>
      <c r="Q833" s="12">
        <f>Table1[[#This Row],[Quantity]]*Table1[[#This Row],[Case Size]]</f>
        <v>1062</v>
      </c>
      <c r="R833" s="10">
        <f>Table1[[#This Row],[ Sales Volume]]*Table1[[#This Row],[Cost]]</f>
        <v>2007.1799999999998</v>
      </c>
      <c r="S833" s="10">
        <f>Table1[[#This Row],[Sales Values]]-(Table1[[#This Row],[Sales Values]]*0.25)</f>
        <v>1505.3849999999998</v>
      </c>
      <c r="T833" s="10">
        <f>Table1[[#This Row],[Manufacturing Cost]]-Table1[[#This Row],[Delivery Cost]]</f>
        <v>1475.8849999999998</v>
      </c>
      <c r="U833" s="10">
        <f>Table1[[#This Row],[Quantity]]*Table1[[#This Row],[Delivery]]</f>
        <v>29.5</v>
      </c>
      <c r="V833" s="10">
        <f>Table1[[#This Row],[Sales Values]]-Table1[[#This Row],[Manufacturing Cost]]</f>
        <v>501.79500000000007</v>
      </c>
      <c r="W833" s="13">
        <f>Table1[[#This Row],[Profit]]/Table1[[#This Row],[Sales Values]]</f>
        <v>0.25000000000000006</v>
      </c>
      <c r="X833" s="10">
        <v>14.95</v>
      </c>
      <c r="Y833" s="14">
        <f>IF(AND(Table1[[#This Row],[Quantity]]&gt;20,Table1[[#This Row],[Quantity]]&lt;=50),3%,IF(AND(Table1[[#This Row],[Quantity]]&gt;50,Table1[[#This Row],[Quantity]]&lt;=100),5%,IF(Table1[[#This Row],[Quantity]]&gt;100,7%,0)))</f>
        <v>0.05</v>
      </c>
      <c r="Z833" s="10">
        <f>Table1[[#This Row],[Sales Values]]*(1-Table1[[#This Row],[Discount]])</f>
        <v>1906.8209999999997</v>
      </c>
      <c r="AA833" s="10">
        <f>Table1[[#This Row],[Sales Values]]+(Table1[[#This Row],[Sales Values]]*1.05%)</f>
        <v>2028.2553899999998</v>
      </c>
      <c r="AB833" s="10">
        <f>Table1[[#This Row],[Sales Values]]*1.05</f>
        <v>2107.5389999999998</v>
      </c>
      <c r="AC833" s="10" t="str">
        <f t="shared" si="64"/>
        <v>Gigastuff</v>
      </c>
      <c r="AD833" t="s">
        <v>45</v>
      </c>
    </row>
    <row r="834" spans="1:30" x14ac:dyDescent="0.3">
      <c r="A834">
        <v>2926</v>
      </c>
      <c r="B834" t="s">
        <v>7228</v>
      </c>
      <c r="C834" t="s">
        <v>953</v>
      </c>
      <c r="D834" t="s">
        <v>15</v>
      </c>
      <c r="E834" t="s">
        <v>16</v>
      </c>
      <c r="F834">
        <v>30</v>
      </c>
      <c r="G834" t="s">
        <v>14616</v>
      </c>
      <c r="H834" t="s">
        <v>2506</v>
      </c>
      <c r="I834" t="s">
        <v>32</v>
      </c>
      <c r="J834" s="8">
        <v>44500</v>
      </c>
      <c r="K834" s="6" t="str">
        <f t="shared" ref="K834:K897" si="65">TEXT(J834, "yyyy")</f>
        <v>2021</v>
      </c>
      <c r="L834" s="6" t="str">
        <f t="shared" ref="L834:L897" si="66">TEXT(J834, "mmm")</f>
        <v>Oct</v>
      </c>
      <c r="M834">
        <v>36</v>
      </c>
      <c r="N834" s="10">
        <f t="shared" ref="N834:N897" si="67">VLOOKUP(AD834,Codes,3)</f>
        <v>2.0099999999999998</v>
      </c>
      <c r="O834">
        <f t="shared" ref="O834:O897" si="68">VLOOKUP(AD834,Codes,4)</f>
        <v>20</v>
      </c>
      <c r="P834">
        <v>0.5</v>
      </c>
      <c r="Q834" s="12">
        <f>Table1[[#This Row],[Quantity]]*Table1[[#This Row],[Case Size]]</f>
        <v>720</v>
      </c>
      <c r="R834" s="10">
        <f>Table1[[#This Row],[ Sales Volume]]*Table1[[#This Row],[Cost]]</f>
        <v>1447.1999999999998</v>
      </c>
      <c r="S834" s="10">
        <f>Table1[[#This Row],[Sales Values]]-(Table1[[#This Row],[Sales Values]]*0.25)</f>
        <v>1085.3999999999999</v>
      </c>
      <c r="T834" s="10">
        <f>Table1[[#This Row],[Manufacturing Cost]]-Table1[[#This Row],[Delivery Cost]]</f>
        <v>1067.3999999999999</v>
      </c>
      <c r="U834" s="10">
        <f>Table1[[#This Row],[Quantity]]*Table1[[#This Row],[Delivery]]</f>
        <v>18</v>
      </c>
      <c r="V834" s="10">
        <f>Table1[[#This Row],[Sales Values]]-Table1[[#This Row],[Manufacturing Cost]]</f>
        <v>361.79999999999995</v>
      </c>
      <c r="W834" s="13">
        <f>Table1[[#This Row],[Profit]]/Table1[[#This Row],[Sales Values]]</f>
        <v>0.25</v>
      </c>
      <c r="X834" s="10">
        <v>14.95</v>
      </c>
      <c r="Y834" s="14">
        <f>IF(AND(Table1[[#This Row],[Quantity]]&gt;20,Table1[[#This Row],[Quantity]]&lt;=50),3%,IF(AND(Table1[[#This Row],[Quantity]]&gt;50,Table1[[#This Row],[Quantity]]&lt;=100),5%,IF(Table1[[#This Row],[Quantity]]&gt;100,7%,0)))</f>
        <v>0.03</v>
      </c>
      <c r="Z834" s="10">
        <f>Table1[[#This Row],[Sales Values]]*(1-Table1[[#This Row],[Discount]])</f>
        <v>1403.7839999999999</v>
      </c>
      <c r="AA834" s="10">
        <f>Table1[[#This Row],[Sales Values]]+(Table1[[#This Row],[Sales Values]]*1.05%)</f>
        <v>1462.3955999999998</v>
      </c>
      <c r="AB834" s="10">
        <f>Table1[[#This Row],[Sales Values]]*1.05</f>
        <v>1519.56</v>
      </c>
      <c r="AC834" s="10" t="str">
        <f t="shared" ref="AC834:AC897" si="69">VLOOKUP(AD834,Codes,2)</f>
        <v>Hyperwotsit</v>
      </c>
      <c r="AD834" t="s">
        <v>20</v>
      </c>
    </row>
    <row r="835" spans="1:30" x14ac:dyDescent="0.3">
      <c r="A835">
        <v>2928</v>
      </c>
      <c r="B835" t="s">
        <v>492</v>
      </c>
      <c r="C835" t="s">
        <v>7231</v>
      </c>
      <c r="D835" t="s">
        <v>28</v>
      </c>
      <c r="E835" t="s">
        <v>29</v>
      </c>
      <c r="F835">
        <v>60</v>
      </c>
      <c r="G835" t="s">
        <v>7232</v>
      </c>
      <c r="H835" t="s">
        <v>7233</v>
      </c>
      <c r="I835" t="s">
        <v>32</v>
      </c>
      <c r="J835" s="8">
        <v>44227</v>
      </c>
      <c r="K835" s="6" t="str">
        <f t="shared" si="65"/>
        <v>2021</v>
      </c>
      <c r="L835" s="6" t="str">
        <f t="shared" si="66"/>
        <v>Jan</v>
      </c>
      <c r="M835">
        <v>95</v>
      </c>
      <c r="N835" s="10">
        <f t="shared" si="67"/>
        <v>1.89</v>
      </c>
      <c r="O835">
        <f t="shared" si="68"/>
        <v>18</v>
      </c>
      <c r="P835">
        <v>0.5</v>
      </c>
      <c r="Q835" s="12">
        <f>Table1[[#This Row],[Quantity]]*Table1[[#This Row],[Case Size]]</f>
        <v>1710</v>
      </c>
      <c r="R835" s="10">
        <f>Table1[[#This Row],[ Sales Volume]]*Table1[[#This Row],[Cost]]</f>
        <v>3231.8999999999996</v>
      </c>
      <c r="S835" s="10">
        <f>Table1[[#This Row],[Sales Values]]-(Table1[[#This Row],[Sales Values]]*0.25)</f>
        <v>2423.9249999999997</v>
      </c>
      <c r="T835" s="10">
        <f>Table1[[#This Row],[Manufacturing Cost]]-Table1[[#This Row],[Delivery Cost]]</f>
        <v>2376.4249999999997</v>
      </c>
      <c r="U835" s="10">
        <f>Table1[[#This Row],[Quantity]]*Table1[[#This Row],[Delivery]]</f>
        <v>47.5</v>
      </c>
      <c r="V835" s="10">
        <f>Table1[[#This Row],[Sales Values]]-Table1[[#This Row],[Manufacturing Cost]]</f>
        <v>807.97499999999991</v>
      </c>
      <c r="W835" s="13">
        <f>Table1[[#This Row],[Profit]]/Table1[[#This Row],[Sales Values]]</f>
        <v>0.25</v>
      </c>
      <c r="X835" s="10">
        <v>14.95</v>
      </c>
      <c r="Y835" s="14">
        <f>IF(AND(Table1[[#This Row],[Quantity]]&gt;20,Table1[[#This Row],[Quantity]]&lt;=50),3%,IF(AND(Table1[[#This Row],[Quantity]]&gt;50,Table1[[#This Row],[Quantity]]&lt;=100),5%,IF(Table1[[#This Row],[Quantity]]&gt;100,7%,0)))</f>
        <v>0.05</v>
      </c>
      <c r="Z835" s="10">
        <f>Table1[[#This Row],[Sales Values]]*(1-Table1[[#This Row],[Discount]])</f>
        <v>3070.3049999999994</v>
      </c>
      <c r="AA835" s="10">
        <f>Table1[[#This Row],[Sales Values]]+(Table1[[#This Row],[Sales Values]]*1.05%)</f>
        <v>3265.8349499999995</v>
      </c>
      <c r="AB835" s="10">
        <f>Table1[[#This Row],[Sales Values]]*1.05</f>
        <v>3393.4949999999999</v>
      </c>
      <c r="AC835" s="10" t="str">
        <f t="shared" si="69"/>
        <v>Gigastuff</v>
      </c>
      <c r="AD835" t="s">
        <v>45</v>
      </c>
    </row>
    <row r="836" spans="1:30" x14ac:dyDescent="0.3">
      <c r="A836">
        <v>2929</v>
      </c>
      <c r="B836" t="s">
        <v>7234</v>
      </c>
      <c r="C836" t="s">
        <v>1414</v>
      </c>
      <c r="D836" t="s">
        <v>51</v>
      </c>
      <c r="E836" t="s">
        <v>16</v>
      </c>
      <c r="F836">
        <v>90</v>
      </c>
      <c r="G836" t="s">
        <v>13582</v>
      </c>
      <c r="H836" t="s">
        <v>1781</v>
      </c>
      <c r="I836" t="s">
        <v>32</v>
      </c>
      <c r="J836" s="8">
        <v>43899</v>
      </c>
      <c r="K836" s="6" t="str">
        <f t="shared" si="65"/>
        <v>2020</v>
      </c>
      <c r="L836" s="6" t="str">
        <f t="shared" si="66"/>
        <v>Mar</v>
      </c>
      <c r="M836">
        <v>4</v>
      </c>
      <c r="N836" s="10">
        <f t="shared" si="67"/>
        <v>3.49</v>
      </c>
      <c r="O836">
        <f t="shared" si="68"/>
        <v>20</v>
      </c>
      <c r="P836">
        <v>0.5</v>
      </c>
      <c r="Q836" s="12">
        <f>Table1[[#This Row],[Quantity]]*Table1[[#This Row],[Case Size]]</f>
        <v>80</v>
      </c>
      <c r="R836" s="10">
        <f>Table1[[#This Row],[ Sales Volume]]*Table1[[#This Row],[Cost]]</f>
        <v>279.20000000000005</v>
      </c>
      <c r="S836" s="10">
        <f>Table1[[#This Row],[Sales Values]]-(Table1[[#This Row],[Sales Values]]*0.25)</f>
        <v>209.40000000000003</v>
      </c>
      <c r="T836" s="10">
        <f>Table1[[#This Row],[Manufacturing Cost]]-Table1[[#This Row],[Delivery Cost]]</f>
        <v>207.40000000000003</v>
      </c>
      <c r="U836" s="10">
        <f>Table1[[#This Row],[Quantity]]*Table1[[#This Row],[Delivery]]</f>
        <v>2</v>
      </c>
      <c r="V836" s="10">
        <f>Table1[[#This Row],[Sales Values]]-Table1[[#This Row],[Manufacturing Cost]]</f>
        <v>69.800000000000011</v>
      </c>
      <c r="W836" s="13">
        <f>Table1[[#This Row],[Profit]]/Table1[[#This Row],[Sales Values]]</f>
        <v>0.25</v>
      </c>
      <c r="X836" s="10">
        <v>14.95</v>
      </c>
      <c r="Y836" s="14">
        <f>IF(AND(Table1[[#This Row],[Quantity]]&gt;20,Table1[[#This Row],[Quantity]]&lt;=50),3%,IF(AND(Table1[[#This Row],[Quantity]]&gt;50,Table1[[#This Row],[Quantity]]&lt;=100),5%,IF(Table1[[#This Row],[Quantity]]&gt;100,7%,0)))</f>
        <v>0</v>
      </c>
      <c r="Z836" s="10">
        <f>Table1[[#This Row],[Sales Values]]*(1-Table1[[#This Row],[Discount]])</f>
        <v>279.20000000000005</v>
      </c>
      <c r="AA836" s="10">
        <f>Table1[[#This Row],[Sales Values]]+(Table1[[#This Row],[Sales Values]]*1.05%)</f>
        <v>282.13160000000005</v>
      </c>
      <c r="AB836" s="10">
        <f>Table1[[#This Row],[Sales Values]]*1.05</f>
        <v>293.16000000000008</v>
      </c>
      <c r="AC836" s="10" t="str">
        <f t="shared" si="69"/>
        <v>Superwossname</v>
      </c>
      <c r="AD836" t="s">
        <v>101</v>
      </c>
    </row>
    <row r="837" spans="1:30" x14ac:dyDescent="0.3">
      <c r="A837">
        <v>2937</v>
      </c>
      <c r="B837" t="s">
        <v>7245</v>
      </c>
      <c r="C837" t="s">
        <v>999</v>
      </c>
      <c r="D837" t="s">
        <v>15</v>
      </c>
      <c r="E837" t="s">
        <v>16</v>
      </c>
      <c r="F837">
        <v>30</v>
      </c>
      <c r="G837" t="s">
        <v>7246</v>
      </c>
      <c r="H837" t="s">
        <v>5992</v>
      </c>
      <c r="I837" t="s">
        <v>25</v>
      </c>
      <c r="J837" s="8">
        <v>44688</v>
      </c>
      <c r="K837" s="6" t="str">
        <f t="shared" si="65"/>
        <v>2022</v>
      </c>
      <c r="L837" s="6" t="str">
        <f t="shared" si="66"/>
        <v>May</v>
      </c>
      <c r="M837">
        <v>105</v>
      </c>
      <c r="N837" s="10">
        <f t="shared" si="67"/>
        <v>2.0099999999999998</v>
      </c>
      <c r="O837">
        <f t="shared" si="68"/>
        <v>20</v>
      </c>
      <c r="P837">
        <v>0.5</v>
      </c>
      <c r="Q837" s="11">
        <f>Table1[[#This Row],[Quantity]]*Table1[[#This Row],[Case Size]]</f>
        <v>2100</v>
      </c>
      <c r="R837" s="10">
        <f>Table1[[#This Row],[ Sales Volume]]*Table1[[#This Row],[Cost]]</f>
        <v>4221</v>
      </c>
      <c r="S837" s="10">
        <f>Table1[[#This Row],[Sales Values]]-(Table1[[#This Row],[Sales Values]]*0.25)</f>
        <v>3165.75</v>
      </c>
      <c r="T837" s="10">
        <f>Table1[[#This Row],[Manufacturing Cost]]-Table1[[#This Row],[Delivery Cost]]</f>
        <v>3113.25</v>
      </c>
      <c r="U837" s="10">
        <f>Table1[[#This Row],[Quantity]]*Table1[[#This Row],[Delivery]]</f>
        <v>52.5</v>
      </c>
      <c r="V837" s="10">
        <f>Table1[[#This Row],[Sales Values]]-Table1[[#This Row],[Manufacturing Cost]]</f>
        <v>1055.25</v>
      </c>
      <c r="W837" s="13">
        <f>Table1[[#This Row],[Profit]]/Table1[[#This Row],[Sales Values]]</f>
        <v>0.25</v>
      </c>
      <c r="X837" s="10">
        <v>14.95</v>
      </c>
      <c r="Y837" s="14">
        <f>IF(AND(Table1[[#This Row],[Quantity]]&gt;20,Table1[[#This Row],[Quantity]]&lt;=50),3%,IF(AND(Table1[[#This Row],[Quantity]]&gt;50,Table1[[#This Row],[Quantity]]&lt;=100),5%,IF(Table1[[#This Row],[Quantity]]&gt;100,7%,0)))</f>
        <v>7.0000000000000007E-2</v>
      </c>
      <c r="Z837" s="10">
        <f>Table1[[#This Row],[Sales Values]]*(1-Table1[[#This Row],[Discount]])</f>
        <v>3925.5299999999997</v>
      </c>
      <c r="AA837" s="10">
        <f>Table1[[#This Row],[Sales Values]]+(Table1[[#This Row],[Sales Values]]*1.05%)</f>
        <v>4265.3204999999998</v>
      </c>
      <c r="AB837" s="10">
        <f>Table1[[#This Row],[Sales Values]]*1.05</f>
        <v>4432.05</v>
      </c>
      <c r="AC837" s="10" t="str">
        <f t="shared" si="69"/>
        <v>Hyperwotsit</v>
      </c>
      <c r="AD837" t="s">
        <v>20</v>
      </c>
    </row>
    <row r="838" spans="1:30" x14ac:dyDescent="0.3">
      <c r="A838">
        <v>2938</v>
      </c>
      <c r="B838" t="s">
        <v>7247</v>
      </c>
      <c r="C838" t="s">
        <v>7248</v>
      </c>
      <c r="D838" t="s">
        <v>15</v>
      </c>
      <c r="E838" t="s">
        <v>16</v>
      </c>
      <c r="F838">
        <v>30</v>
      </c>
      <c r="G838" t="s">
        <v>7249</v>
      </c>
      <c r="H838" t="s">
        <v>5874</v>
      </c>
      <c r="I838" t="s">
        <v>839</v>
      </c>
      <c r="J838" s="8">
        <v>43838</v>
      </c>
      <c r="K838" s="6" t="str">
        <f t="shared" si="65"/>
        <v>2020</v>
      </c>
      <c r="L838" s="6" t="str">
        <f t="shared" si="66"/>
        <v>Jan</v>
      </c>
      <c r="M838">
        <v>53</v>
      </c>
      <c r="N838" s="10">
        <f t="shared" si="67"/>
        <v>2.0099999999999998</v>
      </c>
      <c r="O838">
        <f t="shared" si="68"/>
        <v>20</v>
      </c>
      <c r="P838">
        <v>0.5</v>
      </c>
      <c r="Q838" s="12">
        <f>Table1[[#This Row],[Quantity]]*Table1[[#This Row],[Case Size]]</f>
        <v>1060</v>
      </c>
      <c r="R838" s="10">
        <f>Table1[[#This Row],[ Sales Volume]]*Table1[[#This Row],[Cost]]</f>
        <v>2130.6</v>
      </c>
      <c r="S838" s="10">
        <f>Table1[[#This Row],[Sales Values]]-(Table1[[#This Row],[Sales Values]]*0.25)</f>
        <v>1597.9499999999998</v>
      </c>
      <c r="T838" s="10">
        <f>Table1[[#This Row],[Manufacturing Cost]]-Table1[[#This Row],[Delivery Cost]]</f>
        <v>1571.4499999999998</v>
      </c>
      <c r="U838" s="10">
        <f>Table1[[#This Row],[Quantity]]*Table1[[#This Row],[Delivery]]</f>
        <v>26.5</v>
      </c>
      <c r="V838" s="10">
        <f>Table1[[#This Row],[Sales Values]]-Table1[[#This Row],[Manufacturing Cost]]</f>
        <v>532.65000000000009</v>
      </c>
      <c r="W838" s="13">
        <f>Table1[[#This Row],[Profit]]/Table1[[#This Row],[Sales Values]]</f>
        <v>0.25000000000000006</v>
      </c>
      <c r="X838" s="10">
        <v>14.95</v>
      </c>
      <c r="Y838" s="14">
        <f>IF(AND(Table1[[#This Row],[Quantity]]&gt;20,Table1[[#This Row],[Quantity]]&lt;=50),3%,IF(AND(Table1[[#This Row],[Quantity]]&gt;50,Table1[[#This Row],[Quantity]]&lt;=100),5%,IF(Table1[[#This Row],[Quantity]]&gt;100,7%,0)))</f>
        <v>0.05</v>
      </c>
      <c r="Z838" s="10">
        <f>Table1[[#This Row],[Sales Values]]*(1-Table1[[#This Row],[Discount]])</f>
        <v>2024.0699999999997</v>
      </c>
      <c r="AA838" s="10">
        <f>Table1[[#This Row],[Sales Values]]+(Table1[[#This Row],[Sales Values]]*1.05%)</f>
        <v>2152.9712999999997</v>
      </c>
      <c r="AB838" s="10">
        <f>Table1[[#This Row],[Sales Values]]*1.05</f>
        <v>2237.13</v>
      </c>
      <c r="AC838" s="10" t="str">
        <f t="shared" si="69"/>
        <v>Hyperwotsit</v>
      </c>
      <c r="AD838" t="s">
        <v>20</v>
      </c>
    </row>
    <row r="839" spans="1:30" x14ac:dyDescent="0.3">
      <c r="A839">
        <v>2940</v>
      </c>
      <c r="B839" t="s">
        <v>5444</v>
      </c>
      <c r="C839" t="s">
        <v>7253</v>
      </c>
      <c r="D839" t="s">
        <v>28</v>
      </c>
      <c r="E839" t="s">
        <v>29</v>
      </c>
      <c r="F839">
        <v>90</v>
      </c>
      <c r="G839" t="s">
        <v>7254</v>
      </c>
      <c r="H839" t="s">
        <v>5222</v>
      </c>
      <c r="I839" t="s">
        <v>32</v>
      </c>
      <c r="J839" s="8">
        <v>44599</v>
      </c>
      <c r="K839" s="6" t="str">
        <f t="shared" si="65"/>
        <v>2022</v>
      </c>
      <c r="L839" s="6" t="str">
        <f t="shared" si="66"/>
        <v>Feb</v>
      </c>
      <c r="M839">
        <v>40</v>
      </c>
      <c r="N839" s="10">
        <f t="shared" si="67"/>
        <v>1.89</v>
      </c>
      <c r="O839">
        <f t="shared" si="68"/>
        <v>18</v>
      </c>
      <c r="P839">
        <v>0.5</v>
      </c>
      <c r="Q839" s="12">
        <f>Table1[[#This Row],[Quantity]]*Table1[[#This Row],[Case Size]]</f>
        <v>720</v>
      </c>
      <c r="R839" s="10">
        <f>Table1[[#This Row],[ Sales Volume]]*Table1[[#This Row],[Cost]]</f>
        <v>1360.8</v>
      </c>
      <c r="S839" s="10">
        <f>Table1[[#This Row],[Sales Values]]-(Table1[[#This Row],[Sales Values]]*0.25)</f>
        <v>1020.5999999999999</v>
      </c>
      <c r="T839" s="10">
        <f>Table1[[#This Row],[Manufacturing Cost]]-Table1[[#This Row],[Delivery Cost]]</f>
        <v>1000.5999999999999</v>
      </c>
      <c r="U839" s="10">
        <f>Table1[[#This Row],[Quantity]]*Table1[[#This Row],[Delivery]]</f>
        <v>20</v>
      </c>
      <c r="V839" s="10">
        <f>Table1[[#This Row],[Sales Values]]-Table1[[#This Row],[Manufacturing Cost]]</f>
        <v>340.20000000000005</v>
      </c>
      <c r="W839" s="13">
        <f>Table1[[#This Row],[Profit]]/Table1[[#This Row],[Sales Values]]</f>
        <v>0.25000000000000006</v>
      </c>
      <c r="X839" s="10">
        <v>14.95</v>
      </c>
      <c r="Y839" s="14">
        <f>IF(AND(Table1[[#This Row],[Quantity]]&gt;20,Table1[[#This Row],[Quantity]]&lt;=50),3%,IF(AND(Table1[[#This Row],[Quantity]]&gt;50,Table1[[#This Row],[Quantity]]&lt;=100),5%,IF(Table1[[#This Row],[Quantity]]&gt;100,7%,0)))</f>
        <v>0.03</v>
      </c>
      <c r="Z839" s="10">
        <f>Table1[[#This Row],[Sales Values]]*(1-Table1[[#This Row],[Discount]])</f>
        <v>1319.9759999999999</v>
      </c>
      <c r="AA839" s="10">
        <f>Table1[[#This Row],[Sales Values]]+(Table1[[#This Row],[Sales Values]]*1.05%)</f>
        <v>1375.0883999999999</v>
      </c>
      <c r="AB839" s="10">
        <f>Table1[[#This Row],[Sales Values]]*1.05</f>
        <v>1428.84</v>
      </c>
      <c r="AC839" s="10" t="str">
        <f t="shared" si="69"/>
        <v>Gigastuff</v>
      </c>
      <c r="AD839" t="s">
        <v>45</v>
      </c>
    </row>
    <row r="840" spans="1:30" x14ac:dyDescent="0.3">
      <c r="A840">
        <v>2941</v>
      </c>
      <c r="B840" t="s">
        <v>7255</v>
      </c>
      <c r="C840" t="s">
        <v>1340</v>
      </c>
      <c r="D840" t="s">
        <v>51</v>
      </c>
      <c r="E840" t="s">
        <v>16</v>
      </c>
      <c r="F840">
        <v>90</v>
      </c>
      <c r="G840" t="s">
        <v>7256</v>
      </c>
      <c r="H840" t="s">
        <v>5652</v>
      </c>
      <c r="I840" t="s">
        <v>32</v>
      </c>
      <c r="J840" s="8">
        <v>44723</v>
      </c>
      <c r="K840" s="6" t="str">
        <f t="shared" si="65"/>
        <v>2022</v>
      </c>
      <c r="L840" s="6" t="str">
        <f t="shared" si="66"/>
        <v>Jun</v>
      </c>
      <c r="M840">
        <v>72</v>
      </c>
      <c r="N840" s="10">
        <f t="shared" si="67"/>
        <v>2.0099999999999998</v>
      </c>
      <c r="O840">
        <f t="shared" si="68"/>
        <v>20</v>
      </c>
      <c r="P840">
        <v>0.5</v>
      </c>
      <c r="Q840" s="11">
        <f>Table1[[#This Row],[Quantity]]*Table1[[#This Row],[Case Size]]</f>
        <v>1440</v>
      </c>
      <c r="R840" s="10">
        <f>Table1[[#This Row],[ Sales Volume]]*Table1[[#This Row],[Cost]]</f>
        <v>2894.3999999999996</v>
      </c>
      <c r="S840" s="10">
        <f>Table1[[#This Row],[Sales Values]]-(Table1[[#This Row],[Sales Values]]*0.25)</f>
        <v>2170.7999999999997</v>
      </c>
      <c r="T840" s="10">
        <f>Table1[[#This Row],[Manufacturing Cost]]-Table1[[#This Row],[Delivery Cost]]</f>
        <v>2134.7999999999997</v>
      </c>
      <c r="U840" s="10">
        <f>Table1[[#This Row],[Quantity]]*Table1[[#This Row],[Delivery]]</f>
        <v>36</v>
      </c>
      <c r="V840" s="10">
        <f>Table1[[#This Row],[Sales Values]]-Table1[[#This Row],[Manufacturing Cost]]</f>
        <v>723.59999999999991</v>
      </c>
      <c r="W840" s="13">
        <f>Table1[[#This Row],[Profit]]/Table1[[#This Row],[Sales Values]]</f>
        <v>0.25</v>
      </c>
      <c r="X840" s="10">
        <v>14.95</v>
      </c>
      <c r="Y840" s="14">
        <f>IF(AND(Table1[[#This Row],[Quantity]]&gt;20,Table1[[#This Row],[Quantity]]&lt;=50),3%,IF(AND(Table1[[#This Row],[Quantity]]&gt;50,Table1[[#This Row],[Quantity]]&lt;=100),5%,IF(Table1[[#This Row],[Quantity]]&gt;100,7%,0)))</f>
        <v>0.05</v>
      </c>
      <c r="Z840" s="10">
        <f>Table1[[#This Row],[Sales Values]]*(1-Table1[[#This Row],[Discount]])</f>
        <v>2749.6799999999994</v>
      </c>
      <c r="AA840" s="10">
        <f>Table1[[#This Row],[Sales Values]]+(Table1[[#This Row],[Sales Values]]*1.05%)</f>
        <v>2924.7911999999997</v>
      </c>
      <c r="AB840" s="10">
        <f>Table1[[#This Row],[Sales Values]]*1.05</f>
        <v>3039.12</v>
      </c>
      <c r="AC840" s="10" t="str">
        <f t="shared" si="69"/>
        <v>Hyperwotsit</v>
      </c>
      <c r="AD840" t="s">
        <v>20</v>
      </c>
    </row>
    <row r="841" spans="1:30" x14ac:dyDescent="0.3">
      <c r="A841">
        <v>2948</v>
      </c>
      <c r="B841" t="s">
        <v>2246</v>
      </c>
      <c r="C841" t="s">
        <v>2955</v>
      </c>
      <c r="D841" t="s">
        <v>28</v>
      </c>
      <c r="E841" t="s">
        <v>29</v>
      </c>
      <c r="F841">
        <v>30</v>
      </c>
      <c r="G841" t="s">
        <v>7265</v>
      </c>
      <c r="H841" t="s">
        <v>2720</v>
      </c>
      <c r="I841" t="s">
        <v>32</v>
      </c>
      <c r="J841" s="8">
        <v>43980</v>
      </c>
      <c r="K841" s="6" t="str">
        <f t="shared" si="65"/>
        <v>2020</v>
      </c>
      <c r="L841" s="6" t="str">
        <f t="shared" si="66"/>
        <v>May</v>
      </c>
      <c r="M841">
        <v>13</v>
      </c>
      <c r="N841" s="10">
        <f t="shared" si="67"/>
        <v>3.49</v>
      </c>
      <c r="O841">
        <f t="shared" si="68"/>
        <v>20</v>
      </c>
      <c r="P841">
        <v>0.5</v>
      </c>
      <c r="Q841" s="12">
        <f>Table1[[#This Row],[Quantity]]*Table1[[#This Row],[Case Size]]</f>
        <v>260</v>
      </c>
      <c r="R841" s="10">
        <f>Table1[[#This Row],[ Sales Volume]]*Table1[[#This Row],[Cost]]</f>
        <v>907.40000000000009</v>
      </c>
      <c r="S841" s="10">
        <f>Table1[[#This Row],[Sales Values]]-(Table1[[#This Row],[Sales Values]]*0.25)</f>
        <v>680.55000000000007</v>
      </c>
      <c r="T841" s="10">
        <f>Table1[[#This Row],[Manufacturing Cost]]-Table1[[#This Row],[Delivery Cost]]</f>
        <v>674.05000000000007</v>
      </c>
      <c r="U841" s="10">
        <f>Table1[[#This Row],[Quantity]]*Table1[[#This Row],[Delivery]]</f>
        <v>6.5</v>
      </c>
      <c r="V841" s="10">
        <f>Table1[[#This Row],[Sales Values]]-Table1[[#This Row],[Manufacturing Cost]]</f>
        <v>226.85000000000002</v>
      </c>
      <c r="W841" s="13">
        <f>Table1[[#This Row],[Profit]]/Table1[[#This Row],[Sales Values]]</f>
        <v>0.25</v>
      </c>
      <c r="X841" s="10">
        <v>14.95</v>
      </c>
      <c r="Y841" s="14">
        <f>IF(AND(Table1[[#This Row],[Quantity]]&gt;20,Table1[[#This Row],[Quantity]]&lt;=50),3%,IF(AND(Table1[[#This Row],[Quantity]]&gt;50,Table1[[#This Row],[Quantity]]&lt;=100),5%,IF(Table1[[#This Row],[Quantity]]&gt;100,7%,0)))</f>
        <v>0</v>
      </c>
      <c r="Z841" s="10">
        <f>Table1[[#This Row],[Sales Values]]*(1-Table1[[#This Row],[Discount]])</f>
        <v>907.40000000000009</v>
      </c>
      <c r="AA841" s="10">
        <f>Table1[[#This Row],[Sales Values]]+(Table1[[#This Row],[Sales Values]]*1.05%)</f>
        <v>916.92770000000007</v>
      </c>
      <c r="AB841" s="10">
        <f>Table1[[#This Row],[Sales Values]]*1.05</f>
        <v>952.7700000000001</v>
      </c>
      <c r="AC841" s="10" t="str">
        <f t="shared" si="69"/>
        <v>Superwossname</v>
      </c>
      <c r="AD841" t="s">
        <v>101</v>
      </c>
    </row>
    <row r="842" spans="1:30" x14ac:dyDescent="0.3">
      <c r="A842">
        <v>2949</v>
      </c>
      <c r="B842" t="s">
        <v>2177</v>
      </c>
      <c r="C842" t="s">
        <v>6351</v>
      </c>
      <c r="D842" t="s">
        <v>15</v>
      </c>
      <c r="E842" t="s">
        <v>16</v>
      </c>
      <c r="F842">
        <v>90</v>
      </c>
      <c r="G842" t="s">
        <v>7265</v>
      </c>
      <c r="H842" t="s">
        <v>1751</v>
      </c>
      <c r="I842" t="s">
        <v>32</v>
      </c>
      <c r="J842" s="8">
        <v>43951</v>
      </c>
      <c r="K842" s="6" t="str">
        <f t="shared" si="65"/>
        <v>2020</v>
      </c>
      <c r="L842" s="6" t="str">
        <f t="shared" si="66"/>
        <v>Apr</v>
      </c>
      <c r="M842">
        <v>17</v>
      </c>
      <c r="N842" s="10">
        <f t="shared" si="67"/>
        <v>3.49</v>
      </c>
      <c r="O842">
        <f t="shared" si="68"/>
        <v>20</v>
      </c>
      <c r="P842">
        <v>0.5</v>
      </c>
      <c r="Q842" s="12">
        <f>Table1[[#This Row],[Quantity]]*Table1[[#This Row],[Case Size]]</f>
        <v>340</v>
      </c>
      <c r="R842" s="10">
        <f>Table1[[#This Row],[ Sales Volume]]*Table1[[#This Row],[Cost]]</f>
        <v>1186.6000000000001</v>
      </c>
      <c r="S842" s="10">
        <f>Table1[[#This Row],[Sales Values]]-(Table1[[#This Row],[Sales Values]]*0.25)</f>
        <v>889.95</v>
      </c>
      <c r="T842" s="10">
        <f>Table1[[#This Row],[Manufacturing Cost]]-Table1[[#This Row],[Delivery Cost]]</f>
        <v>881.45</v>
      </c>
      <c r="U842" s="10">
        <f>Table1[[#This Row],[Quantity]]*Table1[[#This Row],[Delivery]]</f>
        <v>8.5</v>
      </c>
      <c r="V842" s="10">
        <f>Table1[[#This Row],[Sales Values]]-Table1[[#This Row],[Manufacturing Cost]]</f>
        <v>296.65000000000009</v>
      </c>
      <c r="W842" s="13">
        <f>Table1[[#This Row],[Profit]]/Table1[[#This Row],[Sales Values]]</f>
        <v>0.25000000000000006</v>
      </c>
      <c r="X842" s="10">
        <v>14.95</v>
      </c>
      <c r="Y842" s="14">
        <f>IF(AND(Table1[[#This Row],[Quantity]]&gt;20,Table1[[#This Row],[Quantity]]&lt;=50),3%,IF(AND(Table1[[#This Row],[Quantity]]&gt;50,Table1[[#This Row],[Quantity]]&lt;=100),5%,IF(Table1[[#This Row],[Quantity]]&gt;100,7%,0)))</f>
        <v>0</v>
      </c>
      <c r="Z842" s="10">
        <f>Table1[[#This Row],[Sales Values]]*(1-Table1[[#This Row],[Discount]])</f>
        <v>1186.6000000000001</v>
      </c>
      <c r="AA842" s="10">
        <f>Table1[[#This Row],[Sales Values]]+(Table1[[#This Row],[Sales Values]]*1.05%)</f>
        <v>1199.0593000000001</v>
      </c>
      <c r="AB842" s="10">
        <f>Table1[[#This Row],[Sales Values]]*1.05</f>
        <v>1245.9300000000003</v>
      </c>
      <c r="AC842" s="10" t="str">
        <f t="shared" si="69"/>
        <v>Superwossname</v>
      </c>
      <c r="AD842" t="s">
        <v>101</v>
      </c>
    </row>
    <row r="843" spans="1:30" x14ac:dyDescent="0.3">
      <c r="A843">
        <v>2952</v>
      </c>
      <c r="B843" t="s">
        <v>6557</v>
      </c>
      <c r="C843" t="s">
        <v>7270</v>
      </c>
      <c r="D843" t="s">
        <v>28</v>
      </c>
      <c r="E843" t="s">
        <v>29</v>
      </c>
      <c r="F843">
        <v>60</v>
      </c>
      <c r="G843" t="s">
        <v>7271</v>
      </c>
      <c r="H843" t="s">
        <v>4100</v>
      </c>
      <c r="I843" t="s">
        <v>294</v>
      </c>
      <c r="J843" s="8">
        <v>44558</v>
      </c>
      <c r="K843" s="6" t="str">
        <f t="shared" si="65"/>
        <v>2021</v>
      </c>
      <c r="L843" s="6" t="str">
        <f t="shared" si="66"/>
        <v>Dec</v>
      </c>
      <c r="M843">
        <v>15</v>
      </c>
      <c r="N843" s="10">
        <f t="shared" si="67"/>
        <v>2.0099999999999998</v>
      </c>
      <c r="O843">
        <f t="shared" si="68"/>
        <v>20</v>
      </c>
      <c r="P843">
        <v>0.5</v>
      </c>
      <c r="Q843" s="12">
        <f>Table1[[#This Row],[Quantity]]*Table1[[#This Row],[Case Size]]</f>
        <v>300</v>
      </c>
      <c r="R843" s="10">
        <f>Table1[[#This Row],[ Sales Volume]]*Table1[[#This Row],[Cost]]</f>
        <v>602.99999999999989</v>
      </c>
      <c r="S843" s="10">
        <f>Table1[[#This Row],[Sales Values]]-(Table1[[#This Row],[Sales Values]]*0.25)</f>
        <v>452.24999999999989</v>
      </c>
      <c r="T843" s="10">
        <f>Table1[[#This Row],[Manufacturing Cost]]-Table1[[#This Row],[Delivery Cost]]</f>
        <v>444.74999999999989</v>
      </c>
      <c r="U843" s="10">
        <f>Table1[[#This Row],[Quantity]]*Table1[[#This Row],[Delivery]]</f>
        <v>7.5</v>
      </c>
      <c r="V843" s="10">
        <f>Table1[[#This Row],[Sales Values]]-Table1[[#This Row],[Manufacturing Cost]]</f>
        <v>150.75</v>
      </c>
      <c r="W843" s="13">
        <f>Table1[[#This Row],[Profit]]/Table1[[#This Row],[Sales Values]]</f>
        <v>0.25000000000000006</v>
      </c>
      <c r="X843" s="10">
        <v>14.95</v>
      </c>
      <c r="Y843" s="14">
        <f>IF(AND(Table1[[#This Row],[Quantity]]&gt;20,Table1[[#This Row],[Quantity]]&lt;=50),3%,IF(AND(Table1[[#This Row],[Quantity]]&gt;50,Table1[[#This Row],[Quantity]]&lt;=100),5%,IF(Table1[[#This Row],[Quantity]]&gt;100,7%,0)))</f>
        <v>0</v>
      </c>
      <c r="Z843" s="10">
        <f>Table1[[#This Row],[Sales Values]]*(1-Table1[[#This Row],[Discount]])</f>
        <v>602.99999999999989</v>
      </c>
      <c r="AA843" s="10">
        <f>Table1[[#This Row],[Sales Values]]+(Table1[[#This Row],[Sales Values]]*1.05%)</f>
        <v>609.33149999999989</v>
      </c>
      <c r="AB843" s="10">
        <f>Table1[[#This Row],[Sales Values]]*1.05</f>
        <v>633.14999999999986</v>
      </c>
      <c r="AC843" s="10" t="str">
        <f t="shared" si="69"/>
        <v>Hyperwotsit</v>
      </c>
      <c r="AD843" t="s">
        <v>20</v>
      </c>
    </row>
    <row r="844" spans="1:30" x14ac:dyDescent="0.3">
      <c r="A844">
        <v>2955</v>
      </c>
      <c r="B844" t="s">
        <v>2371</v>
      </c>
      <c r="C844" t="s">
        <v>4629</v>
      </c>
      <c r="D844" t="s">
        <v>28</v>
      </c>
      <c r="E844" t="s">
        <v>29</v>
      </c>
      <c r="F844">
        <v>90</v>
      </c>
      <c r="G844" t="s">
        <v>7274</v>
      </c>
      <c r="H844" t="s">
        <v>4386</v>
      </c>
      <c r="I844" t="s">
        <v>32</v>
      </c>
      <c r="J844" s="8">
        <v>44107</v>
      </c>
      <c r="K844" s="6" t="str">
        <f t="shared" si="65"/>
        <v>2020</v>
      </c>
      <c r="L844" s="6" t="str">
        <f t="shared" si="66"/>
        <v>Oct</v>
      </c>
      <c r="M844">
        <v>44</v>
      </c>
      <c r="N844" s="10">
        <f t="shared" si="67"/>
        <v>1.89</v>
      </c>
      <c r="O844">
        <f t="shared" si="68"/>
        <v>18</v>
      </c>
      <c r="P844">
        <v>0.5</v>
      </c>
      <c r="Q844" s="12">
        <f>Table1[[#This Row],[Quantity]]*Table1[[#This Row],[Case Size]]</f>
        <v>792</v>
      </c>
      <c r="R844" s="10">
        <f>Table1[[#This Row],[ Sales Volume]]*Table1[[#This Row],[Cost]]</f>
        <v>1496.8799999999999</v>
      </c>
      <c r="S844" s="10">
        <f>Table1[[#This Row],[Sales Values]]-(Table1[[#This Row],[Sales Values]]*0.25)</f>
        <v>1122.6599999999999</v>
      </c>
      <c r="T844" s="10">
        <f>Table1[[#This Row],[Manufacturing Cost]]-Table1[[#This Row],[Delivery Cost]]</f>
        <v>1100.6599999999999</v>
      </c>
      <c r="U844" s="10">
        <f>Table1[[#This Row],[Quantity]]*Table1[[#This Row],[Delivery]]</f>
        <v>22</v>
      </c>
      <c r="V844" s="10">
        <f>Table1[[#This Row],[Sales Values]]-Table1[[#This Row],[Manufacturing Cost]]</f>
        <v>374.22</v>
      </c>
      <c r="W844" s="13">
        <f>Table1[[#This Row],[Profit]]/Table1[[#This Row],[Sales Values]]</f>
        <v>0.25000000000000006</v>
      </c>
      <c r="X844" s="10">
        <v>14.95</v>
      </c>
      <c r="Y844" s="14">
        <f>IF(AND(Table1[[#This Row],[Quantity]]&gt;20,Table1[[#This Row],[Quantity]]&lt;=50),3%,IF(AND(Table1[[#This Row],[Quantity]]&gt;50,Table1[[#This Row],[Quantity]]&lt;=100),5%,IF(Table1[[#This Row],[Quantity]]&gt;100,7%,0)))</f>
        <v>0.03</v>
      </c>
      <c r="Z844" s="10">
        <f>Table1[[#This Row],[Sales Values]]*(1-Table1[[#This Row],[Discount]])</f>
        <v>1451.9735999999998</v>
      </c>
      <c r="AA844" s="10">
        <f>Table1[[#This Row],[Sales Values]]+(Table1[[#This Row],[Sales Values]]*1.05%)</f>
        <v>1512.5972399999998</v>
      </c>
      <c r="AB844" s="10">
        <f>Table1[[#This Row],[Sales Values]]*1.05</f>
        <v>1571.7239999999999</v>
      </c>
      <c r="AC844" s="10" t="str">
        <f t="shared" si="69"/>
        <v>Gigastuff</v>
      </c>
      <c r="AD844" t="s">
        <v>45</v>
      </c>
    </row>
    <row r="845" spans="1:30" x14ac:dyDescent="0.3">
      <c r="A845">
        <v>2956</v>
      </c>
      <c r="B845" t="s">
        <v>563</v>
      </c>
      <c r="C845" t="s">
        <v>3352</v>
      </c>
      <c r="D845" t="s">
        <v>15</v>
      </c>
      <c r="E845" t="s">
        <v>16</v>
      </c>
      <c r="F845">
        <v>60</v>
      </c>
      <c r="G845" t="s">
        <v>14618</v>
      </c>
      <c r="H845" t="s">
        <v>1901</v>
      </c>
      <c r="I845" t="s">
        <v>178</v>
      </c>
      <c r="J845" s="8">
        <v>44114</v>
      </c>
      <c r="K845" s="6" t="str">
        <f t="shared" si="65"/>
        <v>2020</v>
      </c>
      <c r="L845" s="6" t="str">
        <f t="shared" si="66"/>
        <v>Oct</v>
      </c>
      <c r="M845">
        <v>63</v>
      </c>
      <c r="N845" s="10">
        <f t="shared" si="67"/>
        <v>3.49</v>
      </c>
      <c r="O845">
        <f t="shared" si="68"/>
        <v>20</v>
      </c>
      <c r="P845">
        <v>0.5</v>
      </c>
      <c r="Q845" s="12">
        <f>Table1[[#This Row],[Quantity]]*Table1[[#This Row],[Case Size]]</f>
        <v>1260</v>
      </c>
      <c r="R845" s="10">
        <f>Table1[[#This Row],[ Sales Volume]]*Table1[[#This Row],[Cost]]</f>
        <v>4397.4000000000005</v>
      </c>
      <c r="S845" s="10">
        <f>Table1[[#This Row],[Sales Values]]-(Table1[[#This Row],[Sales Values]]*0.25)</f>
        <v>3298.05</v>
      </c>
      <c r="T845" s="10">
        <f>Table1[[#This Row],[Manufacturing Cost]]-Table1[[#This Row],[Delivery Cost]]</f>
        <v>3266.55</v>
      </c>
      <c r="U845" s="10">
        <f>Table1[[#This Row],[Quantity]]*Table1[[#This Row],[Delivery]]</f>
        <v>31.5</v>
      </c>
      <c r="V845" s="10">
        <f>Table1[[#This Row],[Sales Values]]-Table1[[#This Row],[Manufacturing Cost]]</f>
        <v>1099.3500000000004</v>
      </c>
      <c r="W845" s="13">
        <f>Table1[[#This Row],[Profit]]/Table1[[#This Row],[Sales Values]]</f>
        <v>0.25000000000000006</v>
      </c>
      <c r="X845" s="10">
        <v>14.95</v>
      </c>
      <c r="Y845" s="14">
        <f>IF(AND(Table1[[#This Row],[Quantity]]&gt;20,Table1[[#This Row],[Quantity]]&lt;=50),3%,IF(AND(Table1[[#This Row],[Quantity]]&gt;50,Table1[[#This Row],[Quantity]]&lt;=100),5%,IF(Table1[[#This Row],[Quantity]]&gt;100,7%,0)))</f>
        <v>0.05</v>
      </c>
      <c r="Z845" s="10">
        <f>Table1[[#This Row],[Sales Values]]*(1-Table1[[#This Row],[Discount]])</f>
        <v>4177.5300000000007</v>
      </c>
      <c r="AA845" s="10">
        <f>Table1[[#This Row],[Sales Values]]+(Table1[[#This Row],[Sales Values]]*1.05%)</f>
        <v>4443.5727000000006</v>
      </c>
      <c r="AB845" s="10">
        <f>Table1[[#This Row],[Sales Values]]*1.05</f>
        <v>4617.2700000000004</v>
      </c>
      <c r="AC845" s="10" t="str">
        <f t="shared" si="69"/>
        <v>Superwossname</v>
      </c>
      <c r="AD845" t="s">
        <v>101</v>
      </c>
    </row>
    <row r="846" spans="1:30" x14ac:dyDescent="0.3">
      <c r="A846">
        <v>2963</v>
      </c>
      <c r="B846" t="s">
        <v>3910</v>
      </c>
      <c r="C846" t="s">
        <v>3680</v>
      </c>
      <c r="D846" t="s">
        <v>28</v>
      </c>
      <c r="E846" t="s">
        <v>29</v>
      </c>
      <c r="F846">
        <v>90</v>
      </c>
      <c r="G846" t="s">
        <v>7286</v>
      </c>
      <c r="H846" t="s">
        <v>1052</v>
      </c>
      <c r="I846" t="s">
        <v>32</v>
      </c>
      <c r="J846" s="8">
        <v>43899</v>
      </c>
      <c r="K846" s="6" t="str">
        <f t="shared" si="65"/>
        <v>2020</v>
      </c>
      <c r="L846" s="6" t="str">
        <f t="shared" si="66"/>
        <v>Mar</v>
      </c>
      <c r="M846">
        <v>75</v>
      </c>
      <c r="N846" s="10">
        <f t="shared" si="67"/>
        <v>2.0099999999999998</v>
      </c>
      <c r="O846">
        <f t="shared" si="68"/>
        <v>20</v>
      </c>
      <c r="P846">
        <v>0.5</v>
      </c>
      <c r="Q846" s="12">
        <f>Table1[[#This Row],[Quantity]]*Table1[[#This Row],[Case Size]]</f>
        <v>1500</v>
      </c>
      <c r="R846" s="10">
        <f>Table1[[#This Row],[ Sales Volume]]*Table1[[#This Row],[Cost]]</f>
        <v>3014.9999999999995</v>
      </c>
      <c r="S846" s="10">
        <f>Table1[[#This Row],[Sales Values]]-(Table1[[#This Row],[Sales Values]]*0.25)</f>
        <v>2261.2499999999995</v>
      </c>
      <c r="T846" s="10">
        <f>Table1[[#This Row],[Manufacturing Cost]]-Table1[[#This Row],[Delivery Cost]]</f>
        <v>2223.7499999999995</v>
      </c>
      <c r="U846" s="10">
        <f>Table1[[#This Row],[Quantity]]*Table1[[#This Row],[Delivery]]</f>
        <v>37.5</v>
      </c>
      <c r="V846" s="10">
        <f>Table1[[#This Row],[Sales Values]]-Table1[[#This Row],[Manufacturing Cost]]</f>
        <v>753.75</v>
      </c>
      <c r="W846" s="13">
        <f>Table1[[#This Row],[Profit]]/Table1[[#This Row],[Sales Values]]</f>
        <v>0.25000000000000006</v>
      </c>
      <c r="X846" s="10">
        <v>14.95</v>
      </c>
      <c r="Y846" s="14">
        <f>IF(AND(Table1[[#This Row],[Quantity]]&gt;20,Table1[[#This Row],[Quantity]]&lt;=50),3%,IF(AND(Table1[[#This Row],[Quantity]]&gt;50,Table1[[#This Row],[Quantity]]&lt;=100),5%,IF(Table1[[#This Row],[Quantity]]&gt;100,7%,0)))</f>
        <v>0.05</v>
      </c>
      <c r="Z846" s="10">
        <f>Table1[[#This Row],[Sales Values]]*(1-Table1[[#This Row],[Discount]])</f>
        <v>2864.2499999999995</v>
      </c>
      <c r="AA846" s="10">
        <f>Table1[[#This Row],[Sales Values]]+(Table1[[#This Row],[Sales Values]]*1.05%)</f>
        <v>3046.6574999999993</v>
      </c>
      <c r="AB846" s="10">
        <f>Table1[[#This Row],[Sales Values]]*1.05</f>
        <v>3165.7499999999995</v>
      </c>
      <c r="AC846" s="10" t="str">
        <f t="shared" si="69"/>
        <v>Hyperwotsit</v>
      </c>
      <c r="AD846" t="s">
        <v>20</v>
      </c>
    </row>
    <row r="847" spans="1:30" x14ac:dyDescent="0.3">
      <c r="A847">
        <v>2964</v>
      </c>
      <c r="B847" t="s">
        <v>2200</v>
      </c>
      <c r="C847" t="s">
        <v>6997</v>
      </c>
      <c r="D847" t="s">
        <v>28</v>
      </c>
      <c r="E847" t="s">
        <v>29</v>
      </c>
      <c r="F847">
        <v>30</v>
      </c>
      <c r="G847" t="s">
        <v>7287</v>
      </c>
      <c r="H847" t="s">
        <v>4145</v>
      </c>
      <c r="I847" t="s">
        <v>32</v>
      </c>
      <c r="J847" s="8">
        <v>44417</v>
      </c>
      <c r="K847" s="6" t="str">
        <f t="shared" si="65"/>
        <v>2021</v>
      </c>
      <c r="L847" s="6" t="str">
        <f t="shared" si="66"/>
        <v>Aug</v>
      </c>
      <c r="M847">
        <v>25</v>
      </c>
      <c r="N847" s="10">
        <f t="shared" si="67"/>
        <v>1.89</v>
      </c>
      <c r="O847">
        <f t="shared" si="68"/>
        <v>18</v>
      </c>
      <c r="P847">
        <v>0.5</v>
      </c>
      <c r="Q847" s="12">
        <f>Table1[[#This Row],[Quantity]]*Table1[[#This Row],[Case Size]]</f>
        <v>450</v>
      </c>
      <c r="R847" s="10">
        <f>Table1[[#This Row],[ Sales Volume]]*Table1[[#This Row],[Cost]]</f>
        <v>850.5</v>
      </c>
      <c r="S847" s="10">
        <f>Table1[[#This Row],[Sales Values]]-(Table1[[#This Row],[Sales Values]]*0.25)</f>
        <v>637.875</v>
      </c>
      <c r="T847" s="10">
        <f>Table1[[#This Row],[Manufacturing Cost]]-Table1[[#This Row],[Delivery Cost]]</f>
        <v>625.375</v>
      </c>
      <c r="U847" s="10">
        <f>Table1[[#This Row],[Quantity]]*Table1[[#This Row],[Delivery]]</f>
        <v>12.5</v>
      </c>
      <c r="V847" s="10">
        <f>Table1[[#This Row],[Sales Values]]-Table1[[#This Row],[Manufacturing Cost]]</f>
        <v>212.625</v>
      </c>
      <c r="W847" s="13">
        <f>Table1[[#This Row],[Profit]]/Table1[[#This Row],[Sales Values]]</f>
        <v>0.25</v>
      </c>
      <c r="X847" s="10">
        <v>14.95</v>
      </c>
      <c r="Y847" s="14">
        <f>IF(AND(Table1[[#This Row],[Quantity]]&gt;20,Table1[[#This Row],[Quantity]]&lt;=50),3%,IF(AND(Table1[[#This Row],[Quantity]]&gt;50,Table1[[#This Row],[Quantity]]&lt;=100),5%,IF(Table1[[#This Row],[Quantity]]&gt;100,7%,0)))</f>
        <v>0.03</v>
      </c>
      <c r="Z847" s="10">
        <f>Table1[[#This Row],[Sales Values]]*(1-Table1[[#This Row],[Discount]])</f>
        <v>824.98500000000001</v>
      </c>
      <c r="AA847" s="10">
        <f>Table1[[#This Row],[Sales Values]]+(Table1[[#This Row],[Sales Values]]*1.05%)</f>
        <v>859.43025</v>
      </c>
      <c r="AB847" s="10">
        <f>Table1[[#This Row],[Sales Values]]*1.05</f>
        <v>893.02500000000009</v>
      </c>
      <c r="AC847" s="10" t="str">
        <f t="shared" si="69"/>
        <v>Gigastuff</v>
      </c>
      <c r="AD847" t="s">
        <v>45</v>
      </c>
    </row>
    <row r="848" spans="1:30" x14ac:dyDescent="0.3">
      <c r="A848">
        <v>2966</v>
      </c>
      <c r="B848" t="s">
        <v>7289</v>
      </c>
      <c r="C848" t="s">
        <v>7290</v>
      </c>
      <c r="D848" t="s">
        <v>15</v>
      </c>
      <c r="E848" t="s">
        <v>16</v>
      </c>
      <c r="F848">
        <v>30</v>
      </c>
      <c r="G848" t="s">
        <v>7291</v>
      </c>
      <c r="H848" t="s">
        <v>5624</v>
      </c>
      <c r="I848" t="s">
        <v>32</v>
      </c>
      <c r="J848" s="8">
        <v>44817</v>
      </c>
      <c r="K848" s="6" t="str">
        <f t="shared" si="65"/>
        <v>2022</v>
      </c>
      <c r="L848" s="6" t="str">
        <f t="shared" si="66"/>
        <v>Sep</v>
      </c>
      <c r="M848">
        <v>53</v>
      </c>
      <c r="N848" s="10">
        <f t="shared" si="67"/>
        <v>2.0099999999999998</v>
      </c>
      <c r="O848">
        <f t="shared" si="68"/>
        <v>20</v>
      </c>
      <c r="P848">
        <v>0.5</v>
      </c>
      <c r="Q848" s="11">
        <f>Table1[[#This Row],[Quantity]]*Table1[[#This Row],[Case Size]]</f>
        <v>1060</v>
      </c>
      <c r="R848" s="10">
        <f>Table1[[#This Row],[ Sales Volume]]*Table1[[#This Row],[Cost]]</f>
        <v>2130.6</v>
      </c>
      <c r="S848" s="10">
        <f>Table1[[#This Row],[Sales Values]]-(Table1[[#This Row],[Sales Values]]*0.25)</f>
        <v>1597.9499999999998</v>
      </c>
      <c r="T848" s="10">
        <f>Table1[[#This Row],[Manufacturing Cost]]-Table1[[#This Row],[Delivery Cost]]</f>
        <v>1571.4499999999998</v>
      </c>
      <c r="U848" s="10">
        <f>Table1[[#This Row],[Quantity]]*Table1[[#This Row],[Delivery]]</f>
        <v>26.5</v>
      </c>
      <c r="V848" s="10">
        <f>Table1[[#This Row],[Sales Values]]-Table1[[#This Row],[Manufacturing Cost]]</f>
        <v>532.65000000000009</v>
      </c>
      <c r="W848" s="13">
        <f>Table1[[#This Row],[Profit]]/Table1[[#This Row],[Sales Values]]</f>
        <v>0.25000000000000006</v>
      </c>
      <c r="X848" s="10">
        <v>14.95</v>
      </c>
      <c r="Y848" s="14">
        <f>IF(AND(Table1[[#This Row],[Quantity]]&gt;20,Table1[[#This Row],[Quantity]]&lt;=50),3%,IF(AND(Table1[[#This Row],[Quantity]]&gt;50,Table1[[#This Row],[Quantity]]&lt;=100),5%,IF(Table1[[#This Row],[Quantity]]&gt;100,7%,0)))</f>
        <v>0.05</v>
      </c>
      <c r="Z848" s="10">
        <f>Table1[[#This Row],[Sales Values]]*(1-Table1[[#This Row],[Discount]])</f>
        <v>2024.0699999999997</v>
      </c>
      <c r="AA848" s="10">
        <f>Table1[[#This Row],[Sales Values]]+(Table1[[#This Row],[Sales Values]]*1.05%)</f>
        <v>2152.9712999999997</v>
      </c>
      <c r="AB848" s="10">
        <f>Table1[[#This Row],[Sales Values]]*1.05</f>
        <v>2237.13</v>
      </c>
      <c r="AC848" s="10" t="str">
        <f t="shared" si="69"/>
        <v>Hyperwotsit</v>
      </c>
      <c r="AD848" t="s">
        <v>20</v>
      </c>
    </row>
    <row r="849" spans="1:30" x14ac:dyDescent="0.3">
      <c r="A849">
        <v>2969</v>
      </c>
      <c r="B849" t="s">
        <v>4218</v>
      </c>
      <c r="C849" t="s">
        <v>3127</v>
      </c>
      <c r="D849" t="s">
        <v>28</v>
      </c>
      <c r="E849" t="s">
        <v>29</v>
      </c>
      <c r="F849">
        <v>60</v>
      </c>
      <c r="G849" t="s">
        <v>7296</v>
      </c>
      <c r="H849" t="s">
        <v>7297</v>
      </c>
      <c r="I849" t="s">
        <v>178</v>
      </c>
      <c r="J849" s="8">
        <v>44123</v>
      </c>
      <c r="K849" s="6" t="str">
        <f t="shared" si="65"/>
        <v>2020</v>
      </c>
      <c r="L849" s="6" t="str">
        <f t="shared" si="66"/>
        <v>Oct</v>
      </c>
      <c r="M849">
        <v>52</v>
      </c>
      <c r="N849" s="10">
        <f t="shared" si="67"/>
        <v>3.49</v>
      </c>
      <c r="O849">
        <f t="shared" si="68"/>
        <v>20</v>
      </c>
      <c r="P849">
        <v>0.5</v>
      </c>
      <c r="Q849" s="12">
        <f>Table1[[#This Row],[Quantity]]*Table1[[#This Row],[Case Size]]</f>
        <v>1040</v>
      </c>
      <c r="R849" s="10">
        <f>Table1[[#This Row],[ Sales Volume]]*Table1[[#This Row],[Cost]]</f>
        <v>3629.6000000000004</v>
      </c>
      <c r="S849" s="10">
        <f>Table1[[#This Row],[Sales Values]]-(Table1[[#This Row],[Sales Values]]*0.25)</f>
        <v>2722.2000000000003</v>
      </c>
      <c r="T849" s="10">
        <f>Table1[[#This Row],[Manufacturing Cost]]-Table1[[#This Row],[Delivery Cost]]</f>
        <v>2696.2000000000003</v>
      </c>
      <c r="U849" s="10">
        <f>Table1[[#This Row],[Quantity]]*Table1[[#This Row],[Delivery]]</f>
        <v>26</v>
      </c>
      <c r="V849" s="10">
        <f>Table1[[#This Row],[Sales Values]]-Table1[[#This Row],[Manufacturing Cost]]</f>
        <v>907.40000000000009</v>
      </c>
      <c r="W849" s="13">
        <f>Table1[[#This Row],[Profit]]/Table1[[#This Row],[Sales Values]]</f>
        <v>0.25</v>
      </c>
      <c r="X849" s="10">
        <v>14.95</v>
      </c>
      <c r="Y849" s="14">
        <f>IF(AND(Table1[[#This Row],[Quantity]]&gt;20,Table1[[#This Row],[Quantity]]&lt;=50),3%,IF(AND(Table1[[#This Row],[Quantity]]&gt;50,Table1[[#This Row],[Quantity]]&lt;=100),5%,IF(Table1[[#This Row],[Quantity]]&gt;100,7%,0)))</f>
        <v>0.05</v>
      </c>
      <c r="Z849" s="10">
        <f>Table1[[#This Row],[Sales Values]]*(1-Table1[[#This Row],[Discount]])</f>
        <v>3448.1200000000003</v>
      </c>
      <c r="AA849" s="10">
        <f>Table1[[#This Row],[Sales Values]]+(Table1[[#This Row],[Sales Values]]*1.05%)</f>
        <v>3667.7108000000003</v>
      </c>
      <c r="AB849" s="10">
        <f>Table1[[#This Row],[Sales Values]]*1.05</f>
        <v>3811.0800000000004</v>
      </c>
      <c r="AC849" s="10" t="str">
        <f t="shared" si="69"/>
        <v>Superwossname</v>
      </c>
      <c r="AD849" t="s">
        <v>101</v>
      </c>
    </row>
    <row r="850" spans="1:30" x14ac:dyDescent="0.3">
      <c r="A850">
        <v>2972</v>
      </c>
      <c r="B850" t="s">
        <v>7301</v>
      </c>
      <c r="C850" t="s">
        <v>1072</v>
      </c>
      <c r="D850" t="s">
        <v>51</v>
      </c>
      <c r="E850" t="s">
        <v>16</v>
      </c>
      <c r="F850">
        <v>30</v>
      </c>
      <c r="G850" t="s">
        <v>7302</v>
      </c>
      <c r="H850" t="s">
        <v>4941</v>
      </c>
      <c r="I850" t="s">
        <v>32</v>
      </c>
      <c r="J850" s="8">
        <v>44851</v>
      </c>
      <c r="K850" s="6" t="str">
        <f t="shared" si="65"/>
        <v>2022</v>
      </c>
      <c r="L850" s="6" t="str">
        <f t="shared" si="66"/>
        <v>Oct</v>
      </c>
      <c r="M850">
        <v>85</v>
      </c>
      <c r="N850" s="10">
        <f t="shared" si="67"/>
        <v>2.0099999999999998</v>
      </c>
      <c r="O850">
        <f t="shared" si="68"/>
        <v>20</v>
      </c>
      <c r="P850">
        <v>0.5</v>
      </c>
      <c r="Q850" s="11">
        <f>Table1[[#This Row],[Quantity]]*Table1[[#This Row],[Case Size]]</f>
        <v>1700</v>
      </c>
      <c r="R850" s="10">
        <f>Table1[[#This Row],[ Sales Volume]]*Table1[[#This Row],[Cost]]</f>
        <v>3416.9999999999995</v>
      </c>
      <c r="S850" s="10">
        <f>Table1[[#This Row],[Sales Values]]-(Table1[[#This Row],[Sales Values]]*0.25)</f>
        <v>2562.7499999999995</v>
      </c>
      <c r="T850" s="10">
        <f>Table1[[#This Row],[Manufacturing Cost]]-Table1[[#This Row],[Delivery Cost]]</f>
        <v>2520.2499999999995</v>
      </c>
      <c r="U850" s="10">
        <f>Table1[[#This Row],[Quantity]]*Table1[[#This Row],[Delivery]]</f>
        <v>42.5</v>
      </c>
      <c r="V850" s="10">
        <f>Table1[[#This Row],[Sales Values]]-Table1[[#This Row],[Manufacturing Cost]]</f>
        <v>854.25</v>
      </c>
      <c r="W850" s="13">
        <f>Table1[[#This Row],[Profit]]/Table1[[#This Row],[Sales Values]]</f>
        <v>0.25000000000000006</v>
      </c>
      <c r="X850" s="10">
        <v>14.95</v>
      </c>
      <c r="Y850" s="14">
        <f>IF(AND(Table1[[#This Row],[Quantity]]&gt;20,Table1[[#This Row],[Quantity]]&lt;=50),3%,IF(AND(Table1[[#This Row],[Quantity]]&gt;50,Table1[[#This Row],[Quantity]]&lt;=100),5%,IF(Table1[[#This Row],[Quantity]]&gt;100,7%,0)))</f>
        <v>0.05</v>
      </c>
      <c r="Z850" s="10">
        <f>Table1[[#This Row],[Sales Values]]*(1-Table1[[#This Row],[Discount]])</f>
        <v>3246.1499999999996</v>
      </c>
      <c r="AA850" s="10">
        <f>Table1[[#This Row],[Sales Values]]+(Table1[[#This Row],[Sales Values]]*1.05%)</f>
        <v>3452.8784999999993</v>
      </c>
      <c r="AB850" s="10">
        <f>Table1[[#This Row],[Sales Values]]*1.05</f>
        <v>3587.8499999999995</v>
      </c>
      <c r="AC850" s="10" t="str">
        <f t="shared" si="69"/>
        <v>Hyperwotsit</v>
      </c>
      <c r="AD850" t="s">
        <v>20</v>
      </c>
    </row>
    <row r="851" spans="1:30" x14ac:dyDescent="0.3">
      <c r="A851">
        <v>2973</v>
      </c>
      <c r="B851" t="s">
        <v>7303</v>
      </c>
      <c r="C851" t="s">
        <v>5258</v>
      </c>
      <c r="D851" t="s">
        <v>28</v>
      </c>
      <c r="E851" t="s">
        <v>29</v>
      </c>
      <c r="F851">
        <v>60</v>
      </c>
      <c r="G851" t="s">
        <v>14623</v>
      </c>
      <c r="H851" t="s">
        <v>2570</v>
      </c>
      <c r="I851" t="s">
        <v>32</v>
      </c>
      <c r="J851" s="8">
        <v>44339</v>
      </c>
      <c r="K851" s="6" t="str">
        <f t="shared" si="65"/>
        <v>2021</v>
      </c>
      <c r="L851" s="6" t="str">
        <f t="shared" si="66"/>
        <v>May</v>
      </c>
      <c r="M851">
        <v>87</v>
      </c>
      <c r="N851" s="10">
        <f t="shared" si="67"/>
        <v>3.49</v>
      </c>
      <c r="O851">
        <f t="shared" si="68"/>
        <v>20</v>
      </c>
      <c r="P851">
        <v>0.5</v>
      </c>
      <c r="Q851" s="12">
        <f>Table1[[#This Row],[Quantity]]*Table1[[#This Row],[Case Size]]</f>
        <v>1740</v>
      </c>
      <c r="R851" s="10">
        <f>Table1[[#This Row],[ Sales Volume]]*Table1[[#This Row],[Cost]]</f>
        <v>6072.6</v>
      </c>
      <c r="S851" s="10">
        <f>Table1[[#This Row],[Sales Values]]-(Table1[[#This Row],[Sales Values]]*0.25)</f>
        <v>4554.4500000000007</v>
      </c>
      <c r="T851" s="10">
        <f>Table1[[#This Row],[Manufacturing Cost]]-Table1[[#This Row],[Delivery Cost]]</f>
        <v>4510.9500000000007</v>
      </c>
      <c r="U851" s="10">
        <f>Table1[[#This Row],[Quantity]]*Table1[[#This Row],[Delivery]]</f>
        <v>43.5</v>
      </c>
      <c r="V851" s="10">
        <f>Table1[[#This Row],[Sales Values]]-Table1[[#This Row],[Manufacturing Cost]]</f>
        <v>1518.1499999999996</v>
      </c>
      <c r="W851" s="13">
        <f>Table1[[#This Row],[Profit]]/Table1[[#This Row],[Sales Values]]</f>
        <v>0.24999999999999992</v>
      </c>
      <c r="X851" s="10">
        <v>14.95</v>
      </c>
      <c r="Y851" s="14">
        <f>IF(AND(Table1[[#This Row],[Quantity]]&gt;20,Table1[[#This Row],[Quantity]]&lt;=50),3%,IF(AND(Table1[[#This Row],[Quantity]]&gt;50,Table1[[#This Row],[Quantity]]&lt;=100),5%,IF(Table1[[#This Row],[Quantity]]&gt;100,7%,0)))</f>
        <v>0.05</v>
      </c>
      <c r="Z851" s="10">
        <f>Table1[[#This Row],[Sales Values]]*(1-Table1[[#This Row],[Discount]])</f>
        <v>5768.97</v>
      </c>
      <c r="AA851" s="10">
        <f>Table1[[#This Row],[Sales Values]]+(Table1[[#This Row],[Sales Values]]*1.05%)</f>
        <v>6136.3623000000007</v>
      </c>
      <c r="AB851" s="10">
        <f>Table1[[#This Row],[Sales Values]]*1.05</f>
        <v>6376.2300000000005</v>
      </c>
      <c r="AC851" s="10" t="str">
        <f t="shared" si="69"/>
        <v>Superwossname</v>
      </c>
      <c r="AD851" t="s">
        <v>101</v>
      </c>
    </row>
    <row r="852" spans="1:30" x14ac:dyDescent="0.3">
      <c r="A852">
        <v>2974</v>
      </c>
      <c r="B852" t="s">
        <v>7305</v>
      </c>
      <c r="C852" t="s">
        <v>5727</v>
      </c>
      <c r="D852" t="s">
        <v>15</v>
      </c>
      <c r="E852" t="s">
        <v>16</v>
      </c>
      <c r="F852">
        <v>60</v>
      </c>
      <c r="G852" t="s">
        <v>7306</v>
      </c>
      <c r="H852" t="s">
        <v>7307</v>
      </c>
      <c r="I852" t="s">
        <v>25</v>
      </c>
      <c r="J852" s="8">
        <v>44730</v>
      </c>
      <c r="K852" s="6" t="str">
        <f t="shared" si="65"/>
        <v>2022</v>
      </c>
      <c r="L852" s="6" t="str">
        <f t="shared" si="66"/>
        <v>Jun</v>
      </c>
      <c r="M852">
        <v>66</v>
      </c>
      <c r="N852" s="10">
        <f t="shared" si="67"/>
        <v>1.89</v>
      </c>
      <c r="O852">
        <f t="shared" si="68"/>
        <v>18</v>
      </c>
      <c r="P852">
        <v>0.5</v>
      </c>
      <c r="Q852" s="12">
        <f>Table1[[#This Row],[Quantity]]*Table1[[#This Row],[Case Size]]</f>
        <v>1188</v>
      </c>
      <c r="R852" s="10">
        <f>Table1[[#This Row],[ Sales Volume]]*Table1[[#This Row],[Cost]]</f>
        <v>2245.3199999999997</v>
      </c>
      <c r="S852" s="10">
        <f>Table1[[#This Row],[Sales Values]]-(Table1[[#This Row],[Sales Values]]*0.25)</f>
        <v>1683.9899999999998</v>
      </c>
      <c r="T852" s="10">
        <f>Table1[[#This Row],[Manufacturing Cost]]-Table1[[#This Row],[Delivery Cost]]</f>
        <v>1650.9899999999998</v>
      </c>
      <c r="U852" s="10">
        <f>Table1[[#This Row],[Quantity]]*Table1[[#This Row],[Delivery]]</f>
        <v>33</v>
      </c>
      <c r="V852" s="10">
        <f>Table1[[#This Row],[Sales Values]]-Table1[[#This Row],[Manufacturing Cost]]</f>
        <v>561.32999999999993</v>
      </c>
      <c r="W852" s="13">
        <f>Table1[[#This Row],[Profit]]/Table1[[#This Row],[Sales Values]]</f>
        <v>0.25</v>
      </c>
      <c r="X852" s="10">
        <v>14.95</v>
      </c>
      <c r="Y852" s="14">
        <f>IF(AND(Table1[[#This Row],[Quantity]]&gt;20,Table1[[#This Row],[Quantity]]&lt;=50),3%,IF(AND(Table1[[#This Row],[Quantity]]&gt;50,Table1[[#This Row],[Quantity]]&lt;=100),5%,IF(Table1[[#This Row],[Quantity]]&gt;100,7%,0)))</f>
        <v>0.05</v>
      </c>
      <c r="Z852" s="10">
        <f>Table1[[#This Row],[Sales Values]]*(1-Table1[[#This Row],[Discount]])</f>
        <v>2133.0539999999996</v>
      </c>
      <c r="AA852" s="10">
        <f>Table1[[#This Row],[Sales Values]]+(Table1[[#This Row],[Sales Values]]*1.05%)</f>
        <v>2268.8958599999996</v>
      </c>
      <c r="AB852" s="10">
        <f>Table1[[#This Row],[Sales Values]]*1.05</f>
        <v>2357.5859999999998</v>
      </c>
      <c r="AC852" s="10" t="str">
        <f t="shared" si="69"/>
        <v>Gigastuff</v>
      </c>
      <c r="AD852" t="s">
        <v>45</v>
      </c>
    </row>
    <row r="853" spans="1:30" x14ac:dyDescent="0.3">
      <c r="A853">
        <v>2978</v>
      </c>
      <c r="B853" t="s">
        <v>7311</v>
      </c>
      <c r="C853" t="s">
        <v>6436</v>
      </c>
      <c r="D853" t="s">
        <v>15</v>
      </c>
      <c r="E853" t="s">
        <v>16</v>
      </c>
      <c r="F853">
        <v>90</v>
      </c>
      <c r="G853" t="s">
        <v>7309</v>
      </c>
      <c r="H853" t="s">
        <v>2742</v>
      </c>
      <c r="I853" t="s">
        <v>124</v>
      </c>
      <c r="J853" s="8">
        <v>44741</v>
      </c>
      <c r="K853" s="6" t="str">
        <f t="shared" si="65"/>
        <v>2022</v>
      </c>
      <c r="L853" s="6" t="str">
        <f t="shared" si="66"/>
        <v>Jun</v>
      </c>
      <c r="M853">
        <v>101</v>
      </c>
      <c r="N853" s="10">
        <f t="shared" si="67"/>
        <v>3.49</v>
      </c>
      <c r="O853">
        <f t="shared" si="68"/>
        <v>20</v>
      </c>
      <c r="P853">
        <v>0.5</v>
      </c>
      <c r="Q853" s="12">
        <f>Table1[[#This Row],[Quantity]]*Table1[[#This Row],[Case Size]]</f>
        <v>2020</v>
      </c>
      <c r="R853" s="10">
        <f>Table1[[#This Row],[ Sales Volume]]*Table1[[#This Row],[Cost]]</f>
        <v>7049.8</v>
      </c>
      <c r="S853" s="10">
        <f>Table1[[#This Row],[Sales Values]]-(Table1[[#This Row],[Sales Values]]*0.25)</f>
        <v>5287.35</v>
      </c>
      <c r="T853" s="10">
        <f>Table1[[#This Row],[Manufacturing Cost]]-Table1[[#This Row],[Delivery Cost]]</f>
        <v>5236.8500000000004</v>
      </c>
      <c r="U853" s="10">
        <f>Table1[[#This Row],[Quantity]]*Table1[[#This Row],[Delivery]]</f>
        <v>50.5</v>
      </c>
      <c r="V853" s="10">
        <f>Table1[[#This Row],[Sales Values]]-Table1[[#This Row],[Manufacturing Cost]]</f>
        <v>1762.4499999999998</v>
      </c>
      <c r="W853" s="13">
        <f>Table1[[#This Row],[Profit]]/Table1[[#This Row],[Sales Values]]</f>
        <v>0.24999999999999997</v>
      </c>
      <c r="X853" s="10">
        <v>14.95</v>
      </c>
      <c r="Y853" s="14">
        <f>IF(AND(Table1[[#This Row],[Quantity]]&gt;20,Table1[[#This Row],[Quantity]]&lt;=50),3%,IF(AND(Table1[[#This Row],[Quantity]]&gt;50,Table1[[#This Row],[Quantity]]&lt;=100),5%,IF(Table1[[#This Row],[Quantity]]&gt;100,7%,0)))</f>
        <v>7.0000000000000007E-2</v>
      </c>
      <c r="Z853" s="10">
        <f>Table1[[#This Row],[Sales Values]]*(1-Table1[[#This Row],[Discount]])</f>
        <v>6556.3139999999994</v>
      </c>
      <c r="AA853" s="10">
        <f>Table1[[#This Row],[Sales Values]]+(Table1[[#This Row],[Sales Values]]*1.05%)</f>
        <v>7123.8229000000001</v>
      </c>
      <c r="AB853" s="10">
        <f>Table1[[#This Row],[Sales Values]]*1.05</f>
        <v>7402.2900000000009</v>
      </c>
      <c r="AC853" s="10" t="str">
        <f t="shared" si="69"/>
        <v>Superwossname</v>
      </c>
      <c r="AD853" t="s">
        <v>101</v>
      </c>
    </row>
    <row r="854" spans="1:30" x14ac:dyDescent="0.3">
      <c r="A854">
        <v>2979</v>
      </c>
      <c r="B854" t="s">
        <v>7312</v>
      </c>
      <c r="C854" t="s">
        <v>1656</v>
      </c>
      <c r="D854" t="s">
        <v>15</v>
      </c>
      <c r="E854" t="s">
        <v>16</v>
      </c>
      <c r="F854">
        <v>90</v>
      </c>
      <c r="G854" t="s">
        <v>7313</v>
      </c>
      <c r="H854" t="s">
        <v>1537</v>
      </c>
      <c r="I854" t="s">
        <v>294</v>
      </c>
      <c r="J854" s="8">
        <v>44403</v>
      </c>
      <c r="K854" s="6" t="str">
        <f t="shared" si="65"/>
        <v>2021</v>
      </c>
      <c r="L854" s="6" t="str">
        <f t="shared" si="66"/>
        <v>Jul</v>
      </c>
      <c r="M854">
        <v>28</v>
      </c>
      <c r="N854" s="10">
        <f t="shared" si="67"/>
        <v>3.49</v>
      </c>
      <c r="O854">
        <f t="shared" si="68"/>
        <v>20</v>
      </c>
      <c r="P854">
        <v>0.5</v>
      </c>
      <c r="Q854" s="12">
        <f>Table1[[#This Row],[Quantity]]*Table1[[#This Row],[Case Size]]</f>
        <v>560</v>
      </c>
      <c r="R854" s="10">
        <f>Table1[[#This Row],[ Sales Volume]]*Table1[[#This Row],[Cost]]</f>
        <v>1954.4</v>
      </c>
      <c r="S854" s="10">
        <f>Table1[[#This Row],[Sales Values]]-(Table1[[#This Row],[Sales Values]]*0.25)</f>
        <v>1465.8000000000002</v>
      </c>
      <c r="T854" s="10">
        <f>Table1[[#This Row],[Manufacturing Cost]]-Table1[[#This Row],[Delivery Cost]]</f>
        <v>1451.8000000000002</v>
      </c>
      <c r="U854" s="10">
        <f>Table1[[#This Row],[Quantity]]*Table1[[#This Row],[Delivery]]</f>
        <v>14</v>
      </c>
      <c r="V854" s="10">
        <f>Table1[[#This Row],[Sales Values]]-Table1[[#This Row],[Manufacturing Cost]]</f>
        <v>488.59999999999991</v>
      </c>
      <c r="W854" s="13">
        <f>Table1[[#This Row],[Profit]]/Table1[[#This Row],[Sales Values]]</f>
        <v>0.24999999999999994</v>
      </c>
      <c r="X854" s="10">
        <v>14.95</v>
      </c>
      <c r="Y854" s="14">
        <f>IF(AND(Table1[[#This Row],[Quantity]]&gt;20,Table1[[#This Row],[Quantity]]&lt;=50),3%,IF(AND(Table1[[#This Row],[Quantity]]&gt;50,Table1[[#This Row],[Quantity]]&lt;=100),5%,IF(Table1[[#This Row],[Quantity]]&gt;100,7%,0)))</f>
        <v>0.03</v>
      </c>
      <c r="Z854" s="10">
        <f>Table1[[#This Row],[Sales Values]]*(1-Table1[[#This Row],[Discount]])</f>
        <v>1895.768</v>
      </c>
      <c r="AA854" s="10">
        <f>Table1[[#This Row],[Sales Values]]+(Table1[[#This Row],[Sales Values]]*1.05%)</f>
        <v>1974.9212</v>
      </c>
      <c r="AB854" s="10">
        <f>Table1[[#This Row],[Sales Values]]*1.05</f>
        <v>2052.1200000000003</v>
      </c>
      <c r="AC854" s="10" t="str">
        <f t="shared" si="69"/>
        <v>Superwossname</v>
      </c>
      <c r="AD854" t="s">
        <v>101</v>
      </c>
    </row>
    <row r="855" spans="1:30" x14ac:dyDescent="0.3">
      <c r="A855">
        <v>2982</v>
      </c>
      <c r="B855" t="s">
        <v>7319</v>
      </c>
      <c r="C855" t="s">
        <v>3971</v>
      </c>
      <c r="D855" t="s">
        <v>51</v>
      </c>
      <c r="E855" t="s">
        <v>16</v>
      </c>
      <c r="F855">
        <v>90</v>
      </c>
      <c r="G855" t="s">
        <v>7320</v>
      </c>
      <c r="H855" t="s">
        <v>1556</v>
      </c>
      <c r="I855" t="s">
        <v>1311</v>
      </c>
      <c r="J855" s="8">
        <v>44653</v>
      </c>
      <c r="K855" s="6" t="str">
        <f t="shared" si="65"/>
        <v>2022</v>
      </c>
      <c r="L855" s="6" t="str">
        <f t="shared" si="66"/>
        <v>Apr</v>
      </c>
      <c r="M855">
        <v>16</v>
      </c>
      <c r="N855" s="10">
        <f t="shared" si="67"/>
        <v>3.49</v>
      </c>
      <c r="O855">
        <f t="shared" si="68"/>
        <v>20</v>
      </c>
      <c r="P855">
        <v>0.5</v>
      </c>
      <c r="Q855" s="12">
        <f>Table1[[#This Row],[Quantity]]*Table1[[#This Row],[Case Size]]</f>
        <v>320</v>
      </c>
      <c r="R855" s="10">
        <f>Table1[[#This Row],[ Sales Volume]]*Table1[[#This Row],[Cost]]</f>
        <v>1116.8000000000002</v>
      </c>
      <c r="S855" s="10">
        <f>Table1[[#This Row],[Sales Values]]-(Table1[[#This Row],[Sales Values]]*0.25)</f>
        <v>837.60000000000014</v>
      </c>
      <c r="T855" s="10">
        <f>Table1[[#This Row],[Manufacturing Cost]]-Table1[[#This Row],[Delivery Cost]]</f>
        <v>829.60000000000014</v>
      </c>
      <c r="U855" s="10">
        <f>Table1[[#This Row],[Quantity]]*Table1[[#This Row],[Delivery]]</f>
        <v>8</v>
      </c>
      <c r="V855" s="10">
        <f>Table1[[#This Row],[Sales Values]]-Table1[[#This Row],[Manufacturing Cost]]</f>
        <v>279.20000000000005</v>
      </c>
      <c r="W855" s="13">
        <f>Table1[[#This Row],[Profit]]/Table1[[#This Row],[Sales Values]]</f>
        <v>0.25</v>
      </c>
      <c r="X855" s="10">
        <v>14.95</v>
      </c>
      <c r="Y855" s="14">
        <f>IF(AND(Table1[[#This Row],[Quantity]]&gt;20,Table1[[#This Row],[Quantity]]&lt;=50),3%,IF(AND(Table1[[#This Row],[Quantity]]&gt;50,Table1[[#This Row],[Quantity]]&lt;=100),5%,IF(Table1[[#This Row],[Quantity]]&gt;100,7%,0)))</f>
        <v>0</v>
      </c>
      <c r="Z855" s="10">
        <f>Table1[[#This Row],[Sales Values]]*(1-Table1[[#This Row],[Discount]])</f>
        <v>1116.8000000000002</v>
      </c>
      <c r="AA855" s="10">
        <f>Table1[[#This Row],[Sales Values]]+(Table1[[#This Row],[Sales Values]]*1.05%)</f>
        <v>1128.5264000000002</v>
      </c>
      <c r="AB855" s="10">
        <f>Table1[[#This Row],[Sales Values]]*1.05</f>
        <v>1172.6400000000003</v>
      </c>
      <c r="AC855" s="10" t="str">
        <f t="shared" si="69"/>
        <v>Superwossname</v>
      </c>
      <c r="AD855" t="s">
        <v>101</v>
      </c>
    </row>
    <row r="856" spans="1:30" x14ac:dyDescent="0.3">
      <c r="A856">
        <v>2984</v>
      </c>
      <c r="B856" t="s">
        <v>7322</v>
      </c>
      <c r="C856" t="s">
        <v>5862</v>
      </c>
      <c r="D856" t="s">
        <v>41</v>
      </c>
      <c r="E856" t="s">
        <v>16</v>
      </c>
      <c r="F856">
        <v>60</v>
      </c>
      <c r="G856" t="s">
        <v>7323</v>
      </c>
      <c r="H856" t="s">
        <v>2877</v>
      </c>
      <c r="I856" t="s">
        <v>2878</v>
      </c>
      <c r="J856" s="8">
        <v>44739</v>
      </c>
      <c r="K856" s="6" t="str">
        <f t="shared" si="65"/>
        <v>2022</v>
      </c>
      <c r="L856" s="6" t="str">
        <f t="shared" si="66"/>
        <v>Jun</v>
      </c>
      <c r="M856">
        <v>65</v>
      </c>
      <c r="N856" s="10">
        <f t="shared" si="67"/>
        <v>1.89</v>
      </c>
      <c r="O856">
        <f t="shared" si="68"/>
        <v>18</v>
      </c>
      <c r="P856">
        <v>0.5</v>
      </c>
      <c r="Q856" s="12">
        <f>Table1[[#This Row],[Quantity]]*Table1[[#This Row],[Case Size]]</f>
        <v>1170</v>
      </c>
      <c r="R856" s="10">
        <f>Table1[[#This Row],[ Sales Volume]]*Table1[[#This Row],[Cost]]</f>
        <v>2211.2999999999997</v>
      </c>
      <c r="S856" s="10">
        <f>Table1[[#This Row],[Sales Values]]-(Table1[[#This Row],[Sales Values]]*0.25)</f>
        <v>1658.4749999999999</v>
      </c>
      <c r="T856" s="10">
        <f>Table1[[#This Row],[Manufacturing Cost]]-Table1[[#This Row],[Delivery Cost]]</f>
        <v>1625.9749999999999</v>
      </c>
      <c r="U856" s="10">
        <f>Table1[[#This Row],[Quantity]]*Table1[[#This Row],[Delivery]]</f>
        <v>32.5</v>
      </c>
      <c r="V856" s="10">
        <f>Table1[[#This Row],[Sales Values]]-Table1[[#This Row],[Manufacturing Cost]]</f>
        <v>552.82499999999982</v>
      </c>
      <c r="W856" s="13">
        <f>Table1[[#This Row],[Profit]]/Table1[[#This Row],[Sales Values]]</f>
        <v>0.24999999999999994</v>
      </c>
      <c r="X856" s="10">
        <v>14.95</v>
      </c>
      <c r="Y856" s="14">
        <f>IF(AND(Table1[[#This Row],[Quantity]]&gt;20,Table1[[#This Row],[Quantity]]&lt;=50),3%,IF(AND(Table1[[#This Row],[Quantity]]&gt;50,Table1[[#This Row],[Quantity]]&lt;=100),5%,IF(Table1[[#This Row],[Quantity]]&gt;100,7%,0)))</f>
        <v>0.05</v>
      </c>
      <c r="Z856" s="10">
        <f>Table1[[#This Row],[Sales Values]]*(1-Table1[[#This Row],[Discount]])</f>
        <v>2100.7349999999997</v>
      </c>
      <c r="AA856" s="10">
        <f>Table1[[#This Row],[Sales Values]]+(Table1[[#This Row],[Sales Values]]*1.05%)</f>
        <v>2234.5186499999995</v>
      </c>
      <c r="AB856" s="10">
        <f>Table1[[#This Row],[Sales Values]]*1.05</f>
        <v>2321.8649999999998</v>
      </c>
      <c r="AC856" s="10" t="str">
        <f t="shared" si="69"/>
        <v>Gigastuff</v>
      </c>
      <c r="AD856" t="s">
        <v>45</v>
      </c>
    </row>
    <row r="857" spans="1:30" x14ac:dyDescent="0.3">
      <c r="A857">
        <v>2985</v>
      </c>
      <c r="B857" t="s">
        <v>71</v>
      </c>
      <c r="C857" t="s">
        <v>1215</v>
      </c>
      <c r="D857" t="s">
        <v>15</v>
      </c>
      <c r="E857" t="s">
        <v>16</v>
      </c>
      <c r="F857">
        <v>60</v>
      </c>
      <c r="G857" t="s">
        <v>7324</v>
      </c>
      <c r="H857" t="s">
        <v>4123</v>
      </c>
      <c r="I857" t="s">
        <v>187</v>
      </c>
      <c r="J857" s="8">
        <v>44594</v>
      </c>
      <c r="K857" s="6" t="str">
        <f t="shared" si="65"/>
        <v>2022</v>
      </c>
      <c r="L857" s="6" t="str">
        <f t="shared" si="66"/>
        <v>Feb</v>
      </c>
      <c r="M857">
        <v>17</v>
      </c>
      <c r="N857" s="10">
        <f t="shared" si="67"/>
        <v>1.89</v>
      </c>
      <c r="O857">
        <f t="shared" si="68"/>
        <v>18</v>
      </c>
      <c r="P857">
        <v>0.5</v>
      </c>
      <c r="Q857" s="12">
        <f>Table1[[#This Row],[Quantity]]*Table1[[#This Row],[Case Size]]</f>
        <v>306</v>
      </c>
      <c r="R857" s="10">
        <f>Table1[[#This Row],[ Sales Volume]]*Table1[[#This Row],[Cost]]</f>
        <v>578.33999999999992</v>
      </c>
      <c r="S857" s="10">
        <f>Table1[[#This Row],[Sales Values]]-(Table1[[#This Row],[Sales Values]]*0.25)</f>
        <v>433.75499999999994</v>
      </c>
      <c r="T857" s="10">
        <f>Table1[[#This Row],[Manufacturing Cost]]-Table1[[#This Row],[Delivery Cost]]</f>
        <v>425.25499999999994</v>
      </c>
      <c r="U857" s="10">
        <f>Table1[[#This Row],[Quantity]]*Table1[[#This Row],[Delivery]]</f>
        <v>8.5</v>
      </c>
      <c r="V857" s="10">
        <f>Table1[[#This Row],[Sales Values]]-Table1[[#This Row],[Manufacturing Cost]]</f>
        <v>144.58499999999998</v>
      </c>
      <c r="W857" s="13">
        <f>Table1[[#This Row],[Profit]]/Table1[[#This Row],[Sales Values]]</f>
        <v>0.25</v>
      </c>
      <c r="X857" s="10">
        <v>14.95</v>
      </c>
      <c r="Y857" s="14">
        <f>IF(AND(Table1[[#This Row],[Quantity]]&gt;20,Table1[[#This Row],[Quantity]]&lt;=50),3%,IF(AND(Table1[[#This Row],[Quantity]]&gt;50,Table1[[#This Row],[Quantity]]&lt;=100),5%,IF(Table1[[#This Row],[Quantity]]&gt;100,7%,0)))</f>
        <v>0</v>
      </c>
      <c r="Z857" s="10">
        <f>Table1[[#This Row],[Sales Values]]*(1-Table1[[#This Row],[Discount]])</f>
        <v>578.33999999999992</v>
      </c>
      <c r="AA857" s="10">
        <f>Table1[[#This Row],[Sales Values]]+(Table1[[#This Row],[Sales Values]]*1.05%)</f>
        <v>584.41256999999996</v>
      </c>
      <c r="AB857" s="10">
        <f>Table1[[#This Row],[Sales Values]]*1.05</f>
        <v>607.25699999999995</v>
      </c>
      <c r="AC857" s="10" t="str">
        <f t="shared" si="69"/>
        <v>Gigastuff</v>
      </c>
      <c r="AD857" t="s">
        <v>45</v>
      </c>
    </row>
    <row r="858" spans="1:30" x14ac:dyDescent="0.3">
      <c r="A858">
        <v>2993</v>
      </c>
      <c r="B858" t="s">
        <v>7334</v>
      </c>
      <c r="C858" t="s">
        <v>3447</v>
      </c>
      <c r="D858" t="s">
        <v>28</v>
      </c>
      <c r="E858" t="s">
        <v>29</v>
      </c>
      <c r="F858">
        <v>60</v>
      </c>
      <c r="G858" t="s">
        <v>7335</v>
      </c>
      <c r="H858" t="s">
        <v>1674</v>
      </c>
      <c r="I858" t="s">
        <v>25</v>
      </c>
      <c r="J858" s="8">
        <v>44788</v>
      </c>
      <c r="K858" s="6" t="str">
        <f t="shared" si="65"/>
        <v>2022</v>
      </c>
      <c r="L858" s="6" t="str">
        <f t="shared" si="66"/>
        <v>Aug</v>
      </c>
      <c r="M858">
        <v>105</v>
      </c>
      <c r="N858" s="10">
        <f t="shared" si="67"/>
        <v>3.49</v>
      </c>
      <c r="O858">
        <f t="shared" si="68"/>
        <v>20</v>
      </c>
      <c r="P858">
        <v>0.5</v>
      </c>
      <c r="Q858" s="12">
        <f>Table1[[#This Row],[Quantity]]*Table1[[#This Row],[Case Size]]</f>
        <v>2100</v>
      </c>
      <c r="R858" s="10">
        <f>Table1[[#This Row],[ Sales Volume]]*Table1[[#This Row],[Cost]]</f>
        <v>7329</v>
      </c>
      <c r="S858" s="10">
        <f>Table1[[#This Row],[Sales Values]]-(Table1[[#This Row],[Sales Values]]*0.25)</f>
        <v>5496.75</v>
      </c>
      <c r="T858" s="10">
        <f>Table1[[#This Row],[Manufacturing Cost]]-Table1[[#This Row],[Delivery Cost]]</f>
        <v>5444.25</v>
      </c>
      <c r="U858" s="10">
        <f>Table1[[#This Row],[Quantity]]*Table1[[#This Row],[Delivery]]</f>
        <v>52.5</v>
      </c>
      <c r="V858" s="10">
        <f>Table1[[#This Row],[Sales Values]]-Table1[[#This Row],[Manufacturing Cost]]</f>
        <v>1832.25</v>
      </c>
      <c r="W858" s="13">
        <f>Table1[[#This Row],[Profit]]/Table1[[#This Row],[Sales Values]]</f>
        <v>0.25</v>
      </c>
      <c r="X858" s="10">
        <v>14.95</v>
      </c>
      <c r="Y858" s="14">
        <f>IF(AND(Table1[[#This Row],[Quantity]]&gt;20,Table1[[#This Row],[Quantity]]&lt;=50),3%,IF(AND(Table1[[#This Row],[Quantity]]&gt;50,Table1[[#This Row],[Quantity]]&lt;=100),5%,IF(Table1[[#This Row],[Quantity]]&gt;100,7%,0)))</f>
        <v>7.0000000000000007E-2</v>
      </c>
      <c r="Z858" s="10">
        <f>Table1[[#This Row],[Sales Values]]*(1-Table1[[#This Row],[Discount]])</f>
        <v>6815.9699999999993</v>
      </c>
      <c r="AA858" s="10">
        <f>Table1[[#This Row],[Sales Values]]+(Table1[[#This Row],[Sales Values]]*1.05%)</f>
        <v>7405.9544999999998</v>
      </c>
      <c r="AB858" s="10">
        <f>Table1[[#This Row],[Sales Values]]*1.05</f>
        <v>7695.4500000000007</v>
      </c>
      <c r="AC858" s="10" t="str">
        <f t="shared" si="69"/>
        <v>Superwossname</v>
      </c>
      <c r="AD858" t="s">
        <v>101</v>
      </c>
    </row>
    <row r="859" spans="1:30" x14ac:dyDescent="0.3">
      <c r="A859">
        <v>2995</v>
      </c>
      <c r="B859" t="s">
        <v>7337</v>
      </c>
      <c r="C859" t="s">
        <v>2795</v>
      </c>
      <c r="D859" t="s">
        <v>51</v>
      </c>
      <c r="E859" t="s">
        <v>16</v>
      </c>
      <c r="F859">
        <v>90</v>
      </c>
      <c r="G859" t="s">
        <v>7338</v>
      </c>
      <c r="H859" t="s">
        <v>901</v>
      </c>
      <c r="I859" t="s">
        <v>146</v>
      </c>
      <c r="J859" s="8">
        <v>44424</v>
      </c>
      <c r="K859" s="6" t="str">
        <f t="shared" si="65"/>
        <v>2021</v>
      </c>
      <c r="L859" s="6" t="str">
        <f t="shared" si="66"/>
        <v>Aug</v>
      </c>
      <c r="M859">
        <v>2</v>
      </c>
      <c r="N859" s="10">
        <f t="shared" si="67"/>
        <v>3.49</v>
      </c>
      <c r="O859">
        <f t="shared" si="68"/>
        <v>20</v>
      </c>
      <c r="P859">
        <v>0.5</v>
      </c>
      <c r="Q859" s="12">
        <f>Table1[[#This Row],[Quantity]]*Table1[[#This Row],[Case Size]]</f>
        <v>40</v>
      </c>
      <c r="R859" s="10">
        <f>Table1[[#This Row],[ Sales Volume]]*Table1[[#This Row],[Cost]]</f>
        <v>139.60000000000002</v>
      </c>
      <c r="S859" s="10">
        <f>Table1[[#This Row],[Sales Values]]-(Table1[[#This Row],[Sales Values]]*0.25)</f>
        <v>104.70000000000002</v>
      </c>
      <c r="T859" s="10">
        <f>Table1[[#This Row],[Manufacturing Cost]]-Table1[[#This Row],[Delivery Cost]]</f>
        <v>103.70000000000002</v>
      </c>
      <c r="U859" s="10">
        <f>Table1[[#This Row],[Quantity]]*Table1[[#This Row],[Delivery]]</f>
        <v>1</v>
      </c>
      <c r="V859" s="10">
        <f>Table1[[#This Row],[Sales Values]]-Table1[[#This Row],[Manufacturing Cost]]</f>
        <v>34.900000000000006</v>
      </c>
      <c r="W859" s="13">
        <f>Table1[[#This Row],[Profit]]/Table1[[#This Row],[Sales Values]]</f>
        <v>0.25</v>
      </c>
      <c r="X859" s="10">
        <v>14.95</v>
      </c>
      <c r="Y859" s="14">
        <f>IF(AND(Table1[[#This Row],[Quantity]]&gt;20,Table1[[#This Row],[Quantity]]&lt;=50),3%,IF(AND(Table1[[#This Row],[Quantity]]&gt;50,Table1[[#This Row],[Quantity]]&lt;=100),5%,IF(Table1[[#This Row],[Quantity]]&gt;100,7%,0)))</f>
        <v>0</v>
      </c>
      <c r="Z859" s="10">
        <f>Table1[[#This Row],[Sales Values]]*(1-Table1[[#This Row],[Discount]])</f>
        <v>139.60000000000002</v>
      </c>
      <c r="AA859" s="10">
        <f>Table1[[#This Row],[Sales Values]]+(Table1[[#This Row],[Sales Values]]*1.05%)</f>
        <v>141.06580000000002</v>
      </c>
      <c r="AB859" s="10">
        <f>Table1[[#This Row],[Sales Values]]*1.05</f>
        <v>146.58000000000004</v>
      </c>
      <c r="AC859" s="10" t="str">
        <f t="shared" si="69"/>
        <v>Superwossname</v>
      </c>
      <c r="AD859" t="s">
        <v>101</v>
      </c>
    </row>
    <row r="860" spans="1:30" x14ac:dyDescent="0.3">
      <c r="A860">
        <v>2996</v>
      </c>
      <c r="B860" t="s">
        <v>4349</v>
      </c>
      <c r="C860" t="s">
        <v>2697</v>
      </c>
      <c r="D860" t="s">
        <v>51</v>
      </c>
      <c r="E860" t="s">
        <v>16</v>
      </c>
      <c r="F860">
        <v>30</v>
      </c>
      <c r="G860" t="s">
        <v>7339</v>
      </c>
      <c r="H860" t="s">
        <v>3070</v>
      </c>
      <c r="I860" t="s">
        <v>575</v>
      </c>
      <c r="J860" s="8">
        <v>44845</v>
      </c>
      <c r="K860" s="6" t="str">
        <f t="shared" si="65"/>
        <v>2022</v>
      </c>
      <c r="L860" s="6" t="str">
        <f t="shared" si="66"/>
        <v>Oct</v>
      </c>
      <c r="M860">
        <v>4</v>
      </c>
      <c r="N860" s="10">
        <f t="shared" si="67"/>
        <v>1.89</v>
      </c>
      <c r="O860">
        <f t="shared" si="68"/>
        <v>18</v>
      </c>
      <c r="P860">
        <v>0.5</v>
      </c>
      <c r="Q860" s="12">
        <f>Table1[[#This Row],[Quantity]]*Table1[[#This Row],[Case Size]]</f>
        <v>72</v>
      </c>
      <c r="R860" s="10">
        <f>Table1[[#This Row],[ Sales Volume]]*Table1[[#This Row],[Cost]]</f>
        <v>136.07999999999998</v>
      </c>
      <c r="S860" s="10">
        <f>Table1[[#This Row],[Sales Values]]-(Table1[[#This Row],[Sales Values]]*0.25)</f>
        <v>102.05999999999999</v>
      </c>
      <c r="T860" s="10">
        <f>Table1[[#This Row],[Manufacturing Cost]]-Table1[[#This Row],[Delivery Cost]]</f>
        <v>100.05999999999999</v>
      </c>
      <c r="U860" s="10">
        <f>Table1[[#This Row],[Quantity]]*Table1[[#This Row],[Delivery]]</f>
        <v>2</v>
      </c>
      <c r="V860" s="10">
        <f>Table1[[#This Row],[Sales Values]]-Table1[[#This Row],[Manufacturing Cost]]</f>
        <v>34.019999999999996</v>
      </c>
      <c r="W860" s="13">
        <f>Table1[[#This Row],[Profit]]/Table1[[#This Row],[Sales Values]]</f>
        <v>0.25</v>
      </c>
      <c r="X860" s="10">
        <v>14.95</v>
      </c>
      <c r="Y860" s="14">
        <f>IF(AND(Table1[[#This Row],[Quantity]]&gt;20,Table1[[#This Row],[Quantity]]&lt;=50),3%,IF(AND(Table1[[#This Row],[Quantity]]&gt;50,Table1[[#This Row],[Quantity]]&lt;=100),5%,IF(Table1[[#This Row],[Quantity]]&gt;100,7%,0)))</f>
        <v>0</v>
      </c>
      <c r="Z860" s="10">
        <f>Table1[[#This Row],[Sales Values]]*(1-Table1[[#This Row],[Discount]])</f>
        <v>136.07999999999998</v>
      </c>
      <c r="AA860" s="10">
        <f>Table1[[#This Row],[Sales Values]]+(Table1[[#This Row],[Sales Values]]*1.05%)</f>
        <v>137.50883999999999</v>
      </c>
      <c r="AB860" s="10">
        <f>Table1[[#This Row],[Sales Values]]*1.05</f>
        <v>142.88399999999999</v>
      </c>
      <c r="AC860" s="10" t="str">
        <f t="shared" si="69"/>
        <v>Gigastuff</v>
      </c>
      <c r="AD860" t="s">
        <v>45</v>
      </c>
    </row>
    <row r="861" spans="1:30" x14ac:dyDescent="0.3">
      <c r="A861">
        <v>2999</v>
      </c>
      <c r="B861" t="s">
        <v>3967</v>
      </c>
      <c r="C861" t="s">
        <v>3735</v>
      </c>
      <c r="D861" t="s">
        <v>28</v>
      </c>
      <c r="E861" t="s">
        <v>29</v>
      </c>
      <c r="F861">
        <v>30</v>
      </c>
      <c r="G861" t="s">
        <v>7342</v>
      </c>
      <c r="H861" t="s">
        <v>7343</v>
      </c>
      <c r="I861" t="s">
        <v>1126</v>
      </c>
      <c r="J861" s="8">
        <v>44792</v>
      </c>
      <c r="K861" s="6" t="str">
        <f t="shared" si="65"/>
        <v>2022</v>
      </c>
      <c r="L861" s="6" t="str">
        <f t="shared" si="66"/>
        <v>Aug</v>
      </c>
      <c r="M861">
        <v>92</v>
      </c>
      <c r="N861" s="10">
        <f t="shared" si="67"/>
        <v>3.49</v>
      </c>
      <c r="O861">
        <f t="shared" si="68"/>
        <v>20</v>
      </c>
      <c r="P861">
        <v>0.5</v>
      </c>
      <c r="Q861" s="12">
        <f>Table1[[#This Row],[Quantity]]*Table1[[#This Row],[Case Size]]</f>
        <v>1840</v>
      </c>
      <c r="R861" s="10">
        <f>Table1[[#This Row],[ Sales Volume]]*Table1[[#This Row],[Cost]]</f>
        <v>6421.6</v>
      </c>
      <c r="S861" s="10">
        <f>Table1[[#This Row],[Sales Values]]-(Table1[[#This Row],[Sales Values]]*0.25)</f>
        <v>4816.2000000000007</v>
      </c>
      <c r="T861" s="10">
        <f>Table1[[#This Row],[Manufacturing Cost]]-Table1[[#This Row],[Delivery Cost]]</f>
        <v>4770.2000000000007</v>
      </c>
      <c r="U861" s="10">
        <f>Table1[[#This Row],[Quantity]]*Table1[[#This Row],[Delivery]]</f>
        <v>46</v>
      </c>
      <c r="V861" s="10">
        <f>Table1[[#This Row],[Sales Values]]-Table1[[#This Row],[Manufacturing Cost]]</f>
        <v>1605.3999999999996</v>
      </c>
      <c r="W861" s="13">
        <f>Table1[[#This Row],[Profit]]/Table1[[#This Row],[Sales Values]]</f>
        <v>0.24999999999999992</v>
      </c>
      <c r="X861" s="10">
        <v>14.95</v>
      </c>
      <c r="Y861" s="14">
        <f>IF(AND(Table1[[#This Row],[Quantity]]&gt;20,Table1[[#This Row],[Quantity]]&lt;=50),3%,IF(AND(Table1[[#This Row],[Quantity]]&gt;50,Table1[[#This Row],[Quantity]]&lt;=100),5%,IF(Table1[[#This Row],[Quantity]]&gt;100,7%,0)))</f>
        <v>0.05</v>
      </c>
      <c r="Z861" s="10">
        <f>Table1[[#This Row],[Sales Values]]*(1-Table1[[#This Row],[Discount]])</f>
        <v>6100.52</v>
      </c>
      <c r="AA861" s="10">
        <f>Table1[[#This Row],[Sales Values]]+(Table1[[#This Row],[Sales Values]]*1.05%)</f>
        <v>6489.0268000000005</v>
      </c>
      <c r="AB861" s="10">
        <f>Table1[[#This Row],[Sales Values]]*1.05</f>
        <v>6742.68</v>
      </c>
      <c r="AC861" s="10" t="str">
        <f t="shared" si="69"/>
        <v>Superwossname</v>
      </c>
      <c r="AD861" t="s">
        <v>101</v>
      </c>
    </row>
    <row r="862" spans="1:30" x14ac:dyDescent="0.3">
      <c r="A862">
        <v>3002</v>
      </c>
      <c r="B862" t="s">
        <v>3742</v>
      </c>
      <c r="C862" t="s">
        <v>3564</v>
      </c>
      <c r="D862" t="s">
        <v>28</v>
      </c>
      <c r="E862" t="s">
        <v>29</v>
      </c>
      <c r="F862">
        <v>60</v>
      </c>
      <c r="G862" t="s">
        <v>7348</v>
      </c>
      <c r="H862" t="s">
        <v>2629</v>
      </c>
      <c r="I862" t="s">
        <v>95</v>
      </c>
      <c r="J862" s="8">
        <v>44118</v>
      </c>
      <c r="K862" s="6" t="str">
        <f t="shared" si="65"/>
        <v>2020</v>
      </c>
      <c r="L862" s="6" t="str">
        <f t="shared" si="66"/>
        <v>Oct</v>
      </c>
      <c r="M862">
        <v>34</v>
      </c>
      <c r="N862" s="10">
        <f t="shared" si="67"/>
        <v>1.89</v>
      </c>
      <c r="O862">
        <f t="shared" si="68"/>
        <v>18</v>
      </c>
      <c r="P862">
        <v>0.5</v>
      </c>
      <c r="Q862" s="12">
        <f>Table1[[#This Row],[Quantity]]*Table1[[#This Row],[Case Size]]</f>
        <v>612</v>
      </c>
      <c r="R862" s="10">
        <f>Table1[[#This Row],[ Sales Volume]]*Table1[[#This Row],[Cost]]</f>
        <v>1156.6799999999998</v>
      </c>
      <c r="S862" s="10">
        <f>Table1[[#This Row],[Sales Values]]-(Table1[[#This Row],[Sales Values]]*0.25)</f>
        <v>867.50999999999988</v>
      </c>
      <c r="T862" s="10">
        <f>Table1[[#This Row],[Manufacturing Cost]]-Table1[[#This Row],[Delivery Cost]]</f>
        <v>850.50999999999988</v>
      </c>
      <c r="U862" s="10">
        <f>Table1[[#This Row],[Quantity]]*Table1[[#This Row],[Delivery]]</f>
        <v>17</v>
      </c>
      <c r="V862" s="10">
        <f>Table1[[#This Row],[Sales Values]]-Table1[[#This Row],[Manufacturing Cost]]</f>
        <v>289.16999999999996</v>
      </c>
      <c r="W862" s="13">
        <f>Table1[[#This Row],[Profit]]/Table1[[#This Row],[Sales Values]]</f>
        <v>0.25</v>
      </c>
      <c r="X862" s="10">
        <v>14.95</v>
      </c>
      <c r="Y862" s="14">
        <f>IF(AND(Table1[[#This Row],[Quantity]]&gt;20,Table1[[#This Row],[Quantity]]&lt;=50),3%,IF(AND(Table1[[#This Row],[Quantity]]&gt;50,Table1[[#This Row],[Quantity]]&lt;=100),5%,IF(Table1[[#This Row],[Quantity]]&gt;100,7%,0)))</f>
        <v>0.03</v>
      </c>
      <c r="Z862" s="10">
        <f>Table1[[#This Row],[Sales Values]]*(1-Table1[[#This Row],[Discount]])</f>
        <v>1121.9795999999999</v>
      </c>
      <c r="AA862" s="10">
        <f>Table1[[#This Row],[Sales Values]]+(Table1[[#This Row],[Sales Values]]*1.05%)</f>
        <v>1168.8251399999999</v>
      </c>
      <c r="AB862" s="10">
        <f>Table1[[#This Row],[Sales Values]]*1.05</f>
        <v>1214.5139999999999</v>
      </c>
      <c r="AC862" s="10" t="str">
        <f t="shared" si="69"/>
        <v>Gigastuff</v>
      </c>
      <c r="AD862" t="s">
        <v>45</v>
      </c>
    </row>
    <row r="863" spans="1:30" x14ac:dyDescent="0.3">
      <c r="A863">
        <v>3005</v>
      </c>
      <c r="B863" t="s">
        <v>7354</v>
      </c>
      <c r="C863" t="s">
        <v>665</v>
      </c>
      <c r="D863" t="s">
        <v>41</v>
      </c>
      <c r="E863" t="s">
        <v>16</v>
      </c>
      <c r="F863">
        <v>60</v>
      </c>
      <c r="G863" t="s">
        <v>14626</v>
      </c>
      <c r="H863" t="s">
        <v>203</v>
      </c>
      <c r="I863" t="s">
        <v>32</v>
      </c>
      <c r="J863" s="8">
        <v>44031</v>
      </c>
      <c r="K863" s="6" t="str">
        <f t="shared" si="65"/>
        <v>2020</v>
      </c>
      <c r="L863" s="6" t="str">
        <f t="shared" si="66"/>
        <v>Jul</v>
      </c>
      <c r="M863">
        <v>80</v>
      </c>
      <c r="N863" s="10">
        <f t="shared" si="67"/>
        <v>3.49</v>
      </c>
      <c r="O863">
        <f t="shared" si="68"/>
        <v>20</v>
      </c>
      <c r="P863">
        <v>0.5</v>
      </c>
      <c r="Q863" s="12">
        <f>Table1[[#This Row],[Quantity]]*Table1[[#This Row],[Case Size]]</f>
        <v>1600</v>
      </c>
      <c r="R863" s="10">
        <f>Table1[[#This Row],[ Sales Volume]]*Table1[[#This Row],[Cost]]</f>
        <v>5584</v>
      </c>
      <c r="S863" s="10">
        <f>Table1[[#This Row],[Sales Values]]-(Table1[[#This Row],[Sales Values]]*0.25)</f>
        <v>4188</v>
      </c>
      <c r="T863" s="10">
        <f>Table1[[#This Row],[Manufacturing Cost]]-Table1[[#This Row],[Delivery Cost]]</f>
        <v>4148</v>
      </c>
      <c r="U863" s="10">
        <f>Table1[[#This Row],[Quantity]]*Table1[[#This Row],[Delivery]]</f>
        <v>40</v>
      </c>
      <c r="V863" s="10">
        <f>Table1[[#This Row],[Sales Values]]-Table1[[#This Row],[Manufacturing Cost]]</f>
        <v>1396</v>
      </c>
      <c r="W863" s="13">
        <f>Table1[[#This Row],[Profit]]/Table1[[#This Row],[Sales Values]]</f>
        <v>0.25</v>
      </c>
      <c r="X863" s="10">
        <v>14.95</v>
      </c>
      <c r="Y863" s="14">
        <f>IF(AND(Table1[[#This Row],[Quantity]]&gt;20,Table1[[#This Row],[Quantity]]&lt;=50),3%,IF(AND(Table1[[#This Row],[Quantity]]&gt;50,Table1[[#This Row],[Quantity]]&lt;=100),5%,IF(Table1[[#This Row],[Quantity]]&gt;100,7%,0)))</f>
        <v>0.05</v>
      </c>
      <c r="Z863" s="10">
        <f>Table1[[#This Row],[Sales Values]]*(1-Table1[[#This Row],[Discount]])</f>
        <v>5304.8</v>
      </c>
      <c r="AA863" s="10">
        <f>Table1[[#This Row],[Sales Values]]+(Table1[[#This Row],[Sales Values]]*1.05%)</f>
        <v>5642.6319999999996</v>
      </c>
      <c r="AB863" s="10">
        <f>Table1[[#This Row],[Sales Values]]*1.05</f>
        <v>5863.2</v>
      </c>
      <c r="AC863" s="10" t="str">
        <f t="shared" si="69"/>
        <v>Superwossname</v>
      </c>
      <c r="AD863" t="s">
        <v>101</v>
      </c>
    </row>
    <row r="864" spans="1:30" x14ac:dyDescent="0.3">
      <c r="A864">
        <v>3007</v>
      </c>
      <c r="B864" t="s">
        <v>7358</v>
      </c>
      <c r="C864" t="s">
        <v>7359</v>
      </c>
      <c r="D864" t="s">
        <v>15</v>
      </c>
      <c r="E864" t="s">
        <v>16</v>
      </c>
      <c r="F864">
        <v>90</v>
      </c>
      <c r="G864" t="s">
        <v>7360</v>
      </c>
      <c r="H864" t="s">
        <v>2401</v>
      </c>
      <c r="I864" t="s">
        <v>178</v>
      </c>
      <c r="J864" s="8">
        <v>44730</v>
      </c>
      <c r="K864" s="6" t="str">
        <f t="shared" si="65"/>
        <v>2022</v>
      </c>
      <c r="L864" s="6" t="str">
        <f t="shared" si="66"/>
        <v>Jun</v>
      </c>
      <c r="M864">
        <v>49</v>
      </c>
      <c r="N864" s="10">
        <f t="shared" si="67"/>
        <v>2.0099999999999998</v>
      </c>
      <c r="O864">
        <f t="shared" si="68"/>
        <v>20</v>
      </c>
      <c r="P864">
        <v>0.5</v>
      </c>
      <c r="Q864" s="11">
        <f>Table1[[#This Row],[Quantity]]*Table1[[#This Row],[Case Size]]</f>
        <v>980</v>
      </c>
      <c r="R864" s="10">
        <f>Table1[[#This Row],[ Sales Volume]]*Table1[[#This Row],[Cost]]</f>
        <v>1969.7999999999997</v>
      </c>
      <c r="S864" s="10">
        <f>Table1[[#This Row],[Sales Values]]-(Table1[[#This Row],[Sales Values]]*0.25)</f>
        <v>1477.35</v>
      </c>
      <c r="T864" s="10">
        <f>Table1[[#This Row],[Manufacturing Cost]]-Table1[[#This Row],[Delivery Cost]]</f>
        <v>1452.85</v>
      </c>
      <c r="U864" s="10">
        <f>Table1[[#This Row],[Quantity]]*Table1[[#This Row],[Delivery]]</f>
        <v>24.5</v>
      </c>
      <c r="V864" s="10">
        <f>Table1[[#This Row],[Sales Values]]-Table1[[#This Row],[Manufacturing Cost]]</f>
        <v>492.44999999999982</v>
      </c>
      <c r="W864" s="13">
        <f>Table1[[#This Row],[Profit]]/Table1[[#This Row],[Sales Values]]</f>
        <v>0.24999999999999994</v>
      </c>
      <c r="X864" s="10">
        <v>14.95</v>
      </c>
      <c r="Y864" s="14">
        <f>IF(AND(Table1[[#This Row],[Quantity]]&gt;20,Table1[[#This Row],[Quantity]]&lt;=50),3%,IF(AND(Table1[[#This Row],[Quantity]]&gt;50,Table1[[#This Row],[Quantity]]&lt;=100),5%,IF(Table1[[#This Row],[Quantity]]&gt;100,7%,0)))</f>
        <v>0.03</v>
      </c>
      <c r="Z864" s="10">
        <f>Table1[[#This Row],[Sales Values]]*(1-Table1[[#This Row],[Discount]])</f>
        <v>1910.7059999999997</v>
      </c>
      <c r="AA864" s="10">
        <f>Table1[[#This Row],[Sales Values]]+(Table1[[#This Row],[Sales Values]]*1.05%)</f>
        <v>1990.4828999999997</v>
      </c>
      <c r="AB864" s="10">
        <f>Table1[[#This Row],[Sales Values]]*1.05</f>
        <v>2068.29</v>
      </c>
      <c r="AC864" s="10" t="str">
        <f t="shared" si="69"/>
        <v>Hyperwotsit</v>
      </c>
      <c r="AD864" t="s">
        <v>20</v>
      </c>
    </row>
    <row r="865" spans="1:30" x14ac:dyDescent="0.3">
      <c r="A865">
        <v>3009</v>
      </c>
      <c r="B865" t="s">
        <v>7363</v>
      </c>
      <c r="C865" t="s">
        <v>5671</v>
      </c>
      <c r="D865" t="s">
        <v>51</v>
      </c>
      <c r="E865" t="s">
        <v>16</v>
      </c>
      <c r="F865">
        <v>60</v>
      </c>
      <c r="G865" t="s">
        <v>7364</v>
      </c>
      <c r="H865" t="s">
        <v>4944</v>
      </c>
      <c r="I865" t="s">
        <v>839</v>
      </c>
      <c r="J865" s="8">
        <v>44007</v>
      </c>
      <c r="K865" s="6" t="str">
        <f t="shared" si="65"/>
        <v>2020</v>
      </c>
      <c r="L865" s="6" t="str">
        <f t="shared" si="66"/>
        <v>Jun</v>
      </c>
      <c r="M865">
        <v>69</v>
      </c>
      <c r="N865" s="10">
        <f t="shared" si="67"/>
        <v>2.0099999999999998</v>
      </c>
      <c r="O865">
        <f t="shared" si="68"/>
        <v>20</v>
      </c>
      <c r="P865">
        <v>0.5</v>
      </c>
      <c r="Q865" s="12">
        <f>Table1[[#This Row],[Quantity]]*Table1[[#This Row],[Case Size]]</f>
        <v>1380</v>
      </c>
      <c r="R865" s="10">
        <f>Table1[[#This Row],[ Sales Volume]]*Table1[[#This Row],[Cost]]</f>
        <v>2773.7999999999997</v>
      </c>
      <c r="S865" s="10">
        <f>Table1[[#This Row],[Sales Values]]-(Table1[[#This Row],[Sales Values]]*0.25)</f>
        <v>2080.35</v>
      </c>
      <c r="T865" s="10">
        <f>Table1[[#This Row],[Manufacturing Cost]]-Table1[[#This Row],[Delivery Cost]]</f>
        <v>2045.85</v>
      </c>
      <c r="U865" s="10">
        <f>Table1[[#This Row],[Quantity]]*Table1[[#This Row],[Delivery]]</f>
        <v>34.5</v>
      </c>
      <c r="V865" s="10">
        <f>Table1[[#This Row],[Sales Values]]-Table1[[#This Row],[Manufacturing Cost]]</f>
        <v>693.44999999999982</v>
      </c>
      <c r="W865" s="13">
        <f>Table1[[#This Row],[Profit]]/Table1[[#This Row],[Sales Values]]</f>
        <v>0.24999999999999997</v>
      </c>
      <c r="X865" s="10">
        <v>14.95</v>
      </c>
      <c r="Y865" s="14">
        <f>IF(AND(Table1[[#This Row],[Quantity]]&gt;20,Table1[[#This Row],[Quantity]]&lt;=50),3%,IF(AND(Table1[[#This Row],[Quantity]]&gt;50,Table1[[#This Row],[Quantity]]&lt;=100),5%,IF(Table1[[#This Row],[Quantity]]&gt;100,7%,0)))</f>
        <v>0.05</v>
      </c>
      <c r="Z865" s="10">
        <f>Table1[[#This Row],[Sales Values]]*(1-Table1[[#This Row],[Discount]])</f>
        <v>2635.1099999999997</v>
      </c>
      <c r="AA865" s="10">
        <f>Table1[[#This Row],[Sales Values]]+(Table1[[#This Row],[Sales Values]]*1.05%)</f>
        <v>2802.9248999999995</v>
      </c>
      <c r="AB865" s="10">
        <f>Table1[[#This Row],[Sales Values]]*1.05</f>
        <v>2912.49</v>
      </c>
      <c r="AC865" s="10" t="str">
        <f t="shared" si="69"/>
        <v>Hyperwotsit</v>
      </c>
      <c r="AD865" t="s">
        <v>20</v>
      </c>
    </row>
    <row r="866" spans="1:30" x14ac:dyDescent="0.3">
      <c r="A866">
        <v>3013</v>
      </c>
      <c r="B866" t="s">
        <v>7371</v>
      </c>
      <c r="C866" t="s">
        <v>5923</v>
      </c>
      <c r="D866" t="s">
        <v>51</v>
      </c>
      <c r="E866" t="s">
        <v>16</v>
      </c>
      <c r="F866">
        <v>30</v>
      </c>
      <c r="G866" t="s">
        <v>7370</v>
      </c>
      <c r="H866" t="s">
        <v>7001</v>
      </c>
      <c r="I866" t="s">
        <v>32</v>
      </c>
      <c r="J866" s="8">
        <v>44797</v>
      </c>
      <c r="K866" s="6" t="str">
        <f t="shared" si="65"/>
        <v>2022</v>
      </c>
      <c r="L866" s="6" t="str">
        <f t="shared" si="66"/>
        <v>Aug</v>
      </c>
      <c r="M866">
        <v>22</v>
      </c>
      <c r="N866" s="10">
        <f t="shared" si="67"/>
        <v>2.0099999999999998</v>
      </c>
      <c r="O866">
        <f t="shared" si="68"/>
        <v>20</v>
      </c>
      <c r="P866">
        <v>0.5</v>
      </c>
      <c r="Q866" s="11">
        <f>Table1[[#This Row],[Quantity]]*Table1[[#This Row],[Case Size]]</f>
        <v>440</v>
      </c>
      <c r="R866" s="10">
        <f>Table1[[#This Row],[ Sales Volume]]*Table1[[#This Row],[Cost]]</f>
        <v>884.39999999999986</v>
      </c>
      <c r="S866" s="10">
        <f>Table1[[#This Row],[Sales Values]]-(Table1[[#This Row],[Sales Values]]*0.25)</f>
        <v>663.3</v>
      </c>
      <c r="T866" s="10">
        <f>Table1[[#This Row],[Manufacturing Cost]]-Table1[[#This Row],[Delivery Cost]]</f>
        <v>652.29999999999995</v>
      </c>
      <c r="U866" s="10">
        <f>Table1[[#This Row],[Quantity]]*Table1[[#This Row],[Delivery]]</f>
        <v>11</v>
      </c>
      <c r="V866" s="10">
        <f>Table1[[#This Row],[Sales Values]]-Table1[[#This Row],[Manufacturing Cost]]</f>
        <v>221.09999999999991</v>
      </c>
      <c r="W866" s="13">
        <f>Table1[[#This Row],[Profit]]/Table1[[#This Row],[Sales Values]]</f>
        <v>0.24999999999999994</v>
      </c>
      <c r="X866" s="10">
        <v>14.95</v>
      </c>
      <c r="Y866" s="14">
        <f>IF(AND(Table1[[#This Row],[Quantity]]&gt;20,Table1[[#This Row],[Quantity]]&lt;=50),3%,IF(AND(Table1[[#This Row],[Quantity]]&gt;50,Table1[[#This Row],[Quantity]]&lt;=100),5%,IF(Table1[[#This Row],[Quantity]]&gt;100,7%,0)))</f>
        <v>0.03</v>
      </c>
      <c r="Z866" s="10">
        <f>Table1[[#This Row],[Sales Values]]*(1-Table1[[#This Row],[Discount]])</f>
        <v>857.86799999999982</v>
      </c>
      <c r="AA866" s="10">
        <f>Table1[[#This Row],[Sales Values]]+(Table1[[#This Row],[Sales Values]]*1.05%)</f>
        <v>893.68619999999987</v>
      </c>
      <c r="AB866" s="10">
        <f>Table1[[#This Row],[Sales Values]]*1.05</f>
        <v>928.61999999999989</v>
      </c>
      <c r="AC866" s="10" t="str">
        <f t="shared" si="69"/>
        <v>Hyperwotsit</v>
      </c>
      <c r="AD866" t="s">
        <v>20</v>
      </c>
    </row>
    <row r="867" spans="1:30" x14ac:dyDescent="0.3">
      <c r="A867">
        <v>3014</v>
      </c>
      <c r="B867" t="s">
        <v>7372</v>
      </c>
      <c r="C867" t="s">
        <v>7373</v>
      </c>
      <c r="D867" t="s">
        <v>51</v>
      </c>
      <c r="E867" t="s">
        <v>16</v>
      </c>
      <c r="F867">
        <v>60</v>
      </c>
      <c r="G867" t="s">
        <v>7374</v>
      </c>
      <c r="H867" t="s">
        <v>5647</v>
      </c>
      <c r="I867" t="s">
        <v>38</v>
      </c>
      <c r="J867" s="8">
        <v>44316</v>
      </c>
      <c r="K867" s="6" t="str">
        <f t="shared" si="65"/>
        <v>2021</v>
      </c>
      <c r="L867" s="6" t="str">
        <f t="shared" si="66"/>
        <v>Apr</v>
      </c>
      <c r="M867">
        <v>54</v>
      </c>
      <c r="N867" s="10">
        <f t="shared" si="67"/>
        <v>2.0099999999999998</v>
      </c>
      <c r="O867">
        <f t="shared" si="68"/>
        <v>20</v>
      </c>
      <c r="P867">
        <v>0.5</v>
      </c>
      <c r="Q867" s="12">
        <f>Table1[[#This Row],[Quantity]]*Table1[[#This Row],[Case Size]]</f>
        <v>1080</v>
      </c>
      <c r="R867" s="10">
        <f>Table1[[#This Row],[ Sales Volume]]*Table1[[#This Row],[Cost]]</f>
        <v>2170.7999999999997</v>
      </c>
      <c r="S867" s="10">
        <f>Table1[[#This Row],[Sales Values]]-(Table1[[#This Row],[Sales Values]]*0.25)</f>
        <v>1628.1</v>
      </c>
      <c r="T867" s="10">
        <f>Table1[[#This Row],[Manufacturing Cost]]-Table1[[#This Row],[Delivery Cost]]</f>
        <v>1601.1</v>
      </c>
      <c r="U867" s="10">
        <f>Table1[[#This Row],[Quantity]]*Table1[[#This Row],[Delivery]]</f>
        <v>27</v>
      </c>
      <c r="V867" s="10">
        <f>Table1[[#This Row],[Sales Values]]-Table1[[#This Row],[Manufacturing Cost]]</f>
        <v>542.69999999999982</v>
      </c>
      <c r="W867" s="13">
        <f>Table1[[#This Row],[Profit]]/Table1[[#This Row],[Sales Values]]</f>
        <v>0.24999999999999994</v>
      </c>
      <c r="X867" s="10">
        <v>14.95</v>
      </c>
      <c r="Y867" s="14">
        <f>IF(AND(Table1[[#This Row],[Quantity]]&gt;20,Table1[[#This Row],[Quantity]]&lt;=50),3%,IF(AND(Table1[[#This Row],[Quantity]]&gt;50,Table1[[#This Row],[Quantity]]&lt;=100),5%,IF(Table1[[#This Row],[Quantity]]&gt;100,7%,0)))</f>
        <v>0.05</v>
      </c>
      <c r="Z867" s="10">
        <f>Table1[[#This Row],[Sales Values]]*(1-Table1[[#This Row],[Discount]])</f>
        <v>2062.2599999999998</v>
      </c>
      <c r="AA867" s="10">
        <f>Table1[[#This Row],[Sales Values]]+(Table1[[#This Row],[Sales Values]]*1.05%)</f>
        <v>2193.5933999999997</v>
      </c>
      <c r="AB867" s="10">
        <f>Table1[[#This Row],[Sales Values]]*1.05</f>
        <v>2279.3399999999997</v>
      </c>
      <c r="AC867" s="10" t="str">
        <f t="shared" si="69"/>
        <v>Hyperwotsit</v>
      </c>
      <c r="AD867" t="s">
        <v>20</v>
      </c>
    </row>
    <row r="868" spans="1:30" x14ac:dyDescent="0.3">
      <c r="A868">
        <v>3016</v>
      </c>
      <c r="B868" t="s">
        <v>872</v>
      </c>
      <c r="C868" t="s">
        <v>2928</v>
      </c>
      <c r="D868" t="s">
        <v>28</v>
      </c>
      <c r="E868" t="s">
        <v>29</v>
      </c>
      <c r="F868">
        <v>30</v>
      </c>
      <c r="G868" t="s">
        <v>7375</v>
      </c>
      <c r="H868" t="s">
        <v>412</v>
      </c>
      <c r="I868" t="s">
        <v>187</v>
      </c>
      <c r="J868" s="8">
        <v>44201</v>
      </c>
      <c r="K868" s="6" t="str">
        <f t="shared" si="65"/>
        <v>2021</v>
      </c>
      <c r="L868" s="6" t="str">
        <f t="shared" si="66"/>
        <v>Jan</v>
      </c>
      <c r="M868">
        <v>34</v>
      </c>
      <c r="N868" s="10">
        <f t="shared" si="67"/>
        <v>3.49</v>
      </c>
      <c r="O868">
        <f t="shared" si="68"/>
        <v>20</v>
      </c>
      <c r="P868">
        <v>0.5</v>
      </c>
      <c r="Q868" s="12">
        <f>Table1[[#This Row],[Quantity]]*Table1[[#This Row],[Case Size]]</f>
        <v>680</v>
      </c>
      <c r="R868" s="10">
        <f>Table1[[#This Row],[ Sales Volume]]*Table1[[#This Row],[Cost]]</f>
        <v>2373.2000000000003</v>
      </c>
      <c r="S868" s="10">
        <f>Table1[[#This Row],[Sales Values]]-(Table1[[#This Row],[Sales Values]]*0.25)</f>
        <v>1779.9</v>
      </c>
      <c r="T868" s="10">
        <f>Table1[[#This Row],[Manufacturing Cost]]-Table1[[#This Row],[Delivery Cost]]</f>
        <v>1762.9</v>
      </c>
      <c r="U868" s="10">
        <f>Table1[[#This Row],[Quantity]]*Table1[[#This Row],[Delivery]]</f>
        <v>17</v>
      </c>
      <c r="V868" s="10">
        <f>Table1[[#This Row],[Sales Values]]-Table1[[#This Row],[Manufacturing Cost]]</f>
        <v>593.30000000000018</v>
      </c>
      <c r="W868" s="13">
        <f>Table1[[#This Row],[Profit]]/Table1[[#This Row],[Sales Values]]</f>
        <v>0.25000000000000006</v>
      </c>
      <c r="X868" s="10">
        <v>14.95</v>
      </c>
      <c r="Y868" s="14">
        <f>IF(AND(Table1[[#This Row],[Quantity]]&gt;20,Table1[[#This Row],[Quantity]]&lt;=50),3%,IF(AND(Table1[[#This Row],[Quantity]]&gt;50,Table1[[#This Row],[Quantity]]&lt;=100),5%,IF(Table1[[#This Row],[Quantity]]&gt;100,7%,0)))</f>
        <v>0.03</v>
      </c>
      <c r="Z868" s="10">
        <f>Table1[[#This Row],[Sales Values]]*(1-Table1[[#This Row],[Discount]])</f>
        <v>2302.0040000000004</v>
      </c>
      <c r="AA868" s="10">
        <f>Table1[[#This Row],[Sales Values]]+(Table1[[#This Row],[Sales Values]]*1.05%)</f>
        <v>2398.1186000000002</v>
      </c>
      <c r="AB868" s="10">
        <f>Table1[[#This Row],[Sales Values]]*1.05</f>
        <v>2491.8600000000006</v>
      </c>
      <c r="AC868" s="10" t="str">
        <f t="shared" si="69"/>
        <v>Superwossname</v>
      </c>
      <c r="AD868" t="s">
        <v>101</v>
      </c>
    </row>
    <row r="869" spans="1:30" x14ac:dyDescent="0.3">
      <c r="A869">
        <v>3017</v>
      </c>
      <c r="B869" t="s">
        <v>4828</v>
      </c>
      <c r="C869" t="s">
        <v>5668</v>
      </c>
      <c r="D869" t="s">
        <v>28</v>
      </c>
      <c r="E869" t="s">
        <v>29</v>
      </c>
      <c r="F869">
        <v>30</v>
      </c>
      <c r="G869" t="s">
        <v>7376</v>
      </c>
      <c r="H869" t="s">
        <v>663</v>
      </c>
      <c r="I869" t="s">
        <v>32</v>
      </c>
      <c r="J869" s="8">
        <v>44047</v>
      </c>
      <c r="K869" s="6" t="str">
        <f t="shared" si="65"/>
        <v>2020</v>
      </c>
      <c r="L869" s="6" t="str">
        <f t="shared" si="66"/>
        <v>Aug</v>
      </c>
      <c r="M869">
        <v>74</v>
      </c>
      <c r="N869" s="10">
        <f t="shared" si="67"/>
        <v>2.0099999999999998</v>
      </c>
      <c r="O869">
        <f t="shared" si="68"/>
        <v>20</v>
      </c>
      <c r="P869">
        <v>0.5</v>
      </c>
      <c r="Q869" s="12">
        <f>Table1[[#This Row],[Quantity]]*Table1[[#This Row],[Case Size]]</f>
        <v>1480</v>
      </c>
      <c r="R869" s="10">
        <f>Table1[[#This Row],[ Sales Volume]]*Table1[[#This Row],[Cost]]</f>
        <v>2974.7999999999997</v>
      </c>
      <c r="S869" s="10">
        <f>Table1[[#This Row],[Sales Values]]-(Table1[[#This Row],[Sales Values]]*0.25)</f>
        <v>2231.1</v>
      </c>
      <c r="T869" s="10">
        <f>Table1[[#This Row],[Manufacturing Cost]]-Table1[[#This Row],[Delivery Cost]]</f>
        <v>2194.1</v>
      </c>
      <c r="U869" s="10">
        <f>Table1[[#This Row],[Quantity]]*Table1[[#This Row],[Delivery]]</f>
        <v>37</v>
      </c>
      <c r="V869" s="10">
        <f>Table1[[#This Row],[Sales Values]]-Table1[[#This Row],[Manufacturing Cost]]</f>
        <v>743.69999999999982</v>
      </c>
      <c r="W869" s="13">
        <f>Table1[[#This Row],[Profit]]/Table1[[#This Row],[Sales Values]]</f>
        <v>0.24999999999999997</v>
      </c>
      <c r="X869" s="10">
        <v>14.95</v>
      </c>
      <c r="Y869" s="14">
        <f>IF(AND(Table1[[#This Row],[Quantity]]&gt;20,Table1[[#This Row],[Quantity]]&lt;=50),3%,IF(AND(Table1[[#This Row],[Quantity]]&gt;50,Table1[[#This Row],[Quantity]]&lt;=100),5%,IF(Table1[[#This Row],[Quantity]]&gt;100,7%,0)))</f>
        <v>0.05</v>
      </c>
      <c r="Z869" s="10">
        <f>Table1[[#This Row],[Sales Values]]*(1-Table1[[#This Row],[Discount]])</f>
        <v>2826.0599999999995</v>
      </c>
      <c r="AA869" s="10">
        <f>Table1[[#This Row],[Sales Values]]+(Table1[[#This Row],[Sales Values]]*1.05%)</f>
        <v>3006.0353999999998</v>
      </c>
      <c r="AB869" s="10">
        <f>Table1[[#This Row],[Sales Values]]*1.05</f>
        <v>3123.54</v>
      </c>
      <c r="AC869" s="10" t="str">
        <f t="shared" si="69"/>
        <v>Hyperwotsit</v>
      </c>
      <c r="AD869" t="s">
        <v>20</v>
      </c>
    </row>
    <row r="870" spans="1:30" x14ac:dyDescent="0.3">
      <c r="A870">
        <v>3020</v>
      </c>
      <c r="B870" t="s">
        <v>7381</v>
      </c>
      <c r="C870" t="s">
        <v>647</v>
      </c>
      <c r="D870" t="s">
        <v>28</v>
      </c>
      <c r="E870" t="s">
        <v>29</v>
      </c>
      <c r="F870">
        <v>30</v>
      </c>
      <c r="G870" t="s">
        <v>7382</v>
      </c>
      <c r="H870" t="s">
        <v>7383</v>
      </c>
      <c r="I870" t="s">
        <v>110</v>
      </c>
      <c r="J870" s="8">
        <v>44352</v>
      </c>
      <c r="K870" s="6" t="str">
        <f t="shared" si="65"/>
        <v>2021</v>
      </c>
      <c r="L870" s="6" t="str">
        <f t="shared" si="66"/>
        <v>Jun</v>
      </c>
      <c r="M870">
        <v>29</v>
      </c>
      <c r="N870" s="10">
        <f t="shared" si="67"/>
        <v>1.89</v>
      </c>
      <c r="O870">
        <f t="shared" si="68"/>
        <v>18</v>
      </c>
      <c r="P870">
        <v>0.5</v>
      </c>
      <c r="Q870" s="12">
        <f>Table1[[#This Row],[Quantity]]*Table1[[#This Row],[Case Size]]</f>
        <v>522</v>
      </c>
      <c r="R870" s="10">
        <f>Table1[[#This Row],[ Sales Volume]]*Table1[[#This Row],[Cost]]</f>
        <v>986.57999999999993</v>
      </c>
      <c r="S870" s="10">
        <f>Table1[[#This Row],[Sales Values]]-(Table1[[#This Row],[Sales Values]]*0.25)</f>
        <v>739.93499999999995</v>
      </c>
      <c r="T870" s="10">
        <f>Table1[[#This Row],[Manufacturing Cost]]-Table1[[#This Row],[Delivery Cost]]</f>
        <v>725.43499999999995</v>
      </c>
      <c r="U870" s="10">
        <f>Table1[[#This Row],[Quantity]]*Table1[[#This Row],[Delivery]]</f>
        <v>14.5</v>
      </c>
      <c r="V870" s="10">
        <f>Table1[[#This Row],[Sales Values]]-Table1[[#This Row],[Manufacturing Cost]]</f>
        <v>246.64499999999998</v>
      </c>
      <c r="W870" s="13">
        <f>Table1[[#This Row],[Profit]]/Table1[[#This Row],[Sales Values]]</f>
        <v>0.25</v>
      </c>
      <c r="X870" s="10">
        <v>14.95</v>
      </c>
      <c r="Y870" s="14">
        <f>IF(AND(Table1[[#This Row],[Quantity]]&gt;20,Table1[[#This Row],[Quantity]]&lt;=50),3%,IF(AND(Table1[[#This Row],[Quantity]]&gt;50,Table1[[#This Row],[Quantity]]&lt;=100),5%,IF(Table1[[#This Row],[Quantity]]&gt;100,7%,0)))</f>
        <v>0.03</v>
      </c>
      <c r="Z870" s="10">
        <f>Table1[[#This Row],[Sales Values]]*(1-Table1[[#This Row],[Discount]])</f>
        <v>956.98259999999993</v>
      </c>
      <c r="AA870" s="10">
        <f>Table1[[#This Row],[Sales Values]]+(Table1[[#This Row],[Sales Values]]*1.05%)</f>
        <v>996.93908999999996</v>
      </c>
      <c r="AB870" s="10">
        <f>Table1[[#This Row],[Sales Values]]*1.05</f>
        <v>1035.9089999999999</v>
      </c>
      <c r="AC870" s="10" t="str">
        <f t="shared" si="69"/>
        <v>Gigastuff</v>
      </c>
      <c r="AD870" t="s">
        <v>45</v>
      </c>
    </row>
    <row r="871" spans="1:30" x14ac:dyDescent="0.3">
      <c r="A871">
        <v>3024</v>
      </c>
      <c r="B871" t="s">
        <v>550</v>
      </c>
      <c r="C871" t="s">
        <v>6661</v>
      </c>
      <c r="D871" t="s">
        <v>51</v>
      </c>
      <c r="E871" t="s">
        <v>16</v>
      </c>
      <c r="F871">
        <v>60</v>
      </c>
      <c r="G871" t="s">
        <v>7388</v>
      </c>
      <c r="H871" t="s">
        <v>3122</v>
      </c>
      <c r="I871" t="s">
        <v>1035</v>
      </c>
      <c r="J871" s="8">
        <v>43988</v>
      </c>
      <c r="K871" s="6" t="str">
        <f t="shared" si="65"/>
        <v>2020</v>
      </c>
      <c r="L871" s="6" t="str">
        <f t="shared" si="66"/>
        <v>Jun</v>
      </c>
      <c r="M871">
        <v>26</v>
      </c>
      <c r="N871" s="10">
        <f t="shared" si="67"/>
        <v>1.89</v>
      </c>
      <c r="O871">
        <f t="shared" si="68"/>
        <v>18</v>
      </c>
      <c r="P871">
        <v>0.5</v>
      </c>
      <c r="Q871" s="12">
        <f>Table1[[#This Row],[Quantity]]*Table1[[#This Row],[Case Size]]</f>
        <v>468</v>
      </c>
      <c r="R871" s="10">
        <f>Table1[[#This Row],[ Sales Volume]]*Table1[[#This Row],[Cost]]</f>
        <v>884.52</v>
      </c>
      <c r="S871" s="10">
        <f>Table1[[#This Row],[Sales Values]]-(Table1[[#This Row],[Sales Values]]*0.25)</f>
        <v>663.39</v>
      </c>
      <c r="T871" s="10">
        <f>Table1[[#This Row],[Manufacturing Cost]]-Table1[[#This Row],[Delivery Cost]]</f>
        <v>650.39</v>
      </c>
      <c r="U871" s="10">
        <f>Table1[[#This Row],[Quantity]]*Table1[[#This Row],[Delivery]]</f>
        <v>13</v>
      </c>
      <c r="V871" s="10">
        <f>Table1[[#This Row],[Sales Values]]-Table1[[#This Row],[Manufacturing Cost]]</f>
        <v>221.13</v>
      </c>
      <c r="W871" s="13">
        <f>Table1[[#This Row],[Profit]]/Table1[[#This Row],[Sales Values]]</f>
        <v>0.25</v>
      </c>
      <c r="X871" s="10">
        <v>14.95</v>
      </c>
      <c r="Y871" s="14">
        <f>IF(AND(Table1[[#This Row],[Quantity]]&gt;20,Table1[[#This Row],[Quantity]]&lt;=50),3%,IF(AND(Table1[[#This Row],[Quantity]]&gt;50,Table1[[#This Row],[Quantity]]&lt;=100),5%,IF(Table1[[#This Row],[Quantity]]&gt;100,7%,0)))</f>
        <v>0.03</v>
      </c>
      <c r="Z871" s="10">
        <f>Table1[[#This Row],[Sales Values]]*(1-Table1[[#This Row],[Discount]])</f>
        <v>857.98439999999994</v>
      </c>
      <c r="AA871" s="10">
        <f>Table1[[#This Row],[Sales Values]]+(Table1[[#This Row],[Sales Values]]*1.05%)</f>
        <v>893.80745999999999</v>
      </c>
      <c r="AB871" s="10">
        <f>Table1[[#This Row],[Sales Values]]*1.05</f>
        <v>928.74599999999998</v>
      </c>
      <c r="AC871" s="10" t="str">
        <f t="shared" si="69"/>
        <v>Gigastuff</v>
      </c>
      <c r="AD871" t="s">
        <v>45</v>
      </c>
    </row>
    <row r="872" spans="1:30" x14ac:dyDescent="0.3">
      <c r="A872">
        <v>3028</v>
      </c>
      <c r="B872" t="s">
        <v>7394</v>
      </c>
      <c r="C872" t="s">
        <v>2051</v>
      </c>
      <c r="D872" t="s">
        <v>28</v>
      </c>
      <c r="E872" t="s">
        <v>29</v>
      </c>
      <c r="F872">
        <v>60</v>
      </c>
      <c r="G872" t="s">
        <v>7395</v>
      </c>
      <c r="H872" t="s">
        <v>1761</v>
      </c>
      <c r="I872" t="s">
        <v>38</v>
      </c>
      <c r="J872" s="8">
        <v>43962</v>
      </c>
      <c r="K872" s="6" t="str">
        <f t="shared" si="65"/>
        <v>2020</v>
      </c>
      <c r="L872" s="6" t="str">
        <f t="shared" si="66"/>
        <v>May</v>
      </c>
      <c r="M872">
        <v>10</v>
      </c>
      <c r="N872" s="10">
        <f t="shared" si="67"/>
        <v>1.89</v>
      </c>
      <c r="O872">
        <f t="shared" si="68"/>
        <v>18</v>
      </c>
      <c r="P872">
        <v>0.5</v>
      </c>
      <c r="Q872" s="12">
        <f>Table1[[#This Row],[Quantity]]*Table1[[#This Row],[Case Size]]</f>
        <v>180</v>
      </c>
      <c r="R872" s="10">
        <f>Table1[[#This Row],[ Sales Volume]]*Table1[[#This Row],[Cost]]</f>
        <v>340.2</v>
      </c>
      <c r="S872" s="10">
        <f>Table1[[#This Row],[Sales Values]]-(Table1[[#This Row],[Sales Values]]*0.25)</f>
        <v>255.14999999999998</v>
      </c>
      <c r="T872" s="10">
        <f>Table1[[#This Row],[Manufacturing Cost]]-Table1[[#This Row],[Delivery Cost]]</f>
        <v>250.14999999999998</v>
      </c>
      <c r="U872" s="10">
        <f>Table1[[#This Row],[Quantity]]*Table1[[#This Row],[Delivery]]</f>
        <v>5</v>
      </c>
      <c r="V872" s="10">
        <f>Table1[[#This Row],[Sales Values]]-Table1[[#This Row],[Manufacturing Cost]]</f>
        <v>85.050000000000011</v>
      </c>
      <c r="W872" s="13">
        <f>Table1[[#This Row],[Profit]]/Table1[[#This Row],[Sales Values]]</f>
        <v>0.25000000000000006</v>
      </c>
      <c r="X872" s="10">
        <v>14.95</v>
      </c>
      <c r="Y872" s="14">
        <f>IF(AND(Table1[[#This Row],[Quantity]]&gt;20,Table1[[#This Row],[Quantity]]&lt;=50),3%,IF(AND(Table1[[#This Row],[Quantity]]&gt;50,Table1[[#This Row],[Quantity]]&lt;=100),5%,IF(Table1[[#This Row],[Quantity]]&gt;100,7%,0)))</f>
        <v>0</v>
      </c>
      <c r="Z872" s="10">
        <f>Table1[[#This Row],[Sales Values]]*(1-Table1[[#This Row],[Discount]])</f>
        <v>340.2</v>
      </c>
      <c r="AA872" s="10">
        <f>Table1[[#This Row],[Sales Values]]+(Table1[[#This Row],[Sales Values]]*1.05%)</f>
        <v>343.77209999999997</v>
      </c>
      <c r="AB872" s="10">
        <f>Table1[[#This Row],[Sales Values]]*1.05</f>
        <v>357.21</v>
      </c>
      <c r="AC872" s="10" t="str">
        <f t="shared" si="69"/>
        <v>Gigastuff</v>
      </c>
      <c r="AD872" t="s">
        <v>45</v>
      </c>
    </row>
    <row r="873" spans="1:30" x14ac:dyDescent="0.3">
      <c r="A873">
        <v>3033</v>
      </c>
      <c r="B873" t="s">
        <v>935</v>
      </c>
      <c r="C873" t="s">
        <v>1424</v>
      </c>
      <c r="D873" t="s">
        <v>28</v>
      </c>
      <c r="E873" t="s">
        <v>29</v>
      </c>
      <c r="F873">
        <v>90</v>
      </c>
      <c r="G873" t="s">
        <v>7402</v>
      </c>
      <c r="H873" t="s">
        <v>3324</v>
      </c>
      <c r="I873" t="s">
        <v>32</v>
      </c>
      <c r="J873" s="8">
        <v>43969</v>
      </c>
      <c r="K873" s="6" t="str">
        <f t="shared" si="65"/>
        <v>2020</v>
      </c>
      <c r="L873" s="6" t="str">
        <f t="shared" si="66"/>
        <v>May</v>
      </c>
      <c r="M873">
        <v>62</v>
      </c>
      <c r="N873" s="10">
        <f t="shared" si="67"/>
        <v>1.89</v>
      </c>
      <c r="O873">
        <f t="shared" si="68"/>
        <v>18</v>
      </c>
      <c r="P873">
        <v>0.5</v>
      </c>
      <c r="Q873" s="12">
        <f>Table1[[#This Row],[Quantity]]*Table1[[#This Row],[Case Size]]</f>
        <v>1116</v>
      </c>
      <c r="R873" s="10">
        <f>Table1[[#This Row],[ Sales Volume]]*Table1[[#This Row],[Cost]]</f>
        <v>2109.2399999999998</v>
      </c>
      <c r="S873" s="10">
        <f>Table1[[#This Row],[Sales Values]]-(Table1[[#This Row],[Sales Values]]*0.25)</f>
        <v>1581.9299999999998</v>
      </c>
      <c r="T873" s="10">
        <f>Table1[[#This Row],[Manufacturing Cost]]-Table1[[#This Row],[Delivery Cost]]</f>
        <v>1550.9299999999998</v>
      </c>
      <c r="U873" s="10">
        <f>Table1[[#This Row],[Quantity]]*Table1[[#This Row],[Delivery]]</f>
        <v>31</v>
      </c>
      <c r="V873" s="10">
        <f>Table1[[#This Row],[Sales Values]]-Table1[[#This Row],[Manufacturing Cost]]</f>
        <v>527.30999999999995</v>
      </c>
      <c r="W873" s="13">
        <f>Table1[[#This Row],[Profit]]/Table1[[#This Row],[Sales Values]]</f>
        <v>0.25</v>
      </c>
      <c r="X873" s="10">
        <v>14.95</v>
      </c>
      <c r="Y873" s="14">
        <f>IF(AND(Table1[[#This Row],[Quantity]]&gt;20,Table1[[#This Row],[Quantity]]&lt;=50),3%,IF(AND(Table1[[#This Row],[Quantity]]&gt;50,Table1[[#This Row],[Quantity]]&lt;=100),5%,IF(Table1[[#This Row],[Quantity]]&gt;100,7%,0)))</f>
        <v>0.05</v>
      </c>
      <c r="Z873" s="10">
        <f>Table1[[#This Row],[Sales Values]]*(1-Table1[[#This Row],[Discount]])</f>
        <v>2003.7779999999998</v>
      </c>
      <c r="AA873" s="10">
        <f>Table1[[#This Row],[Sales Values]]+(Table1[[#This Row],[Sales Values]]*1.05%)</f>
        <v>2131.3870199999997</v>
      </c>
      <c r="AB873" s="10">
        <f>Table1[[#This Row],[Sales Values]]*1.05</f>
        <v>2214.7019999999998</v>
      </c>
      <c r="AC873" s="10" t="str">
        <f t="shared" si="69"/>
        <v>Gigastuff</v>
      </c>
      <c r="AD873" t="s">
        <v>45</v>
      </c>
    </row>
    <row r="874" spans="1:30" x14ac:dyDescent="0.3">
      <c r="A874">
        <v>3035</v>
      </c>
      <c r="B874" t="s">
        <v>7405</v>
      </c>
      <c r="C874" t="s">
        <v>7292</v>
      </c>
      <c r="D874" t="s">
        <v>15</v>
      </c>
      <c r="E874" t="s">
        <v>16</v>
      </c>
      <c r="F874">
        <v>60</v>
      </c>
      <c r="G874" t="s">
        <v>14627</v>
      </c>
      <c r="H874" t="s">
        <v>4958</v>
      </c>
      <c r="I874" t="s">
        <v>95</v>
      </c>
      <c r="J874" s="8">
        <v>44861</v>
      </c>
      <c r="K874" s="6" t="str">
        <f t="shared" si="65"/>
        <v>2022</v>
      </c>
      <c r="L874" s="6" t="str">
        <f t="shared" si="66"/>
        <v>Oct</v>
      </c>
      <c r="M874">
        <v>41</v>
      </c>
      <c r="N874" s="10">
        <f t="shared" si="67"/>
        <v>3.49</v>
      </c>
      <c r="O874">
        <f t="shared" si="68"/>
        <v>20</v>
      </c>
      <c r="P874">
        <v>0.5</v>
      </c>
      <c r="Q874" s="12">
        <f>Table1[[#This Row],[Quantity]]*Table1[[#This Row],[Case Size]]</f>
        <v>820</v>
      </c>
      <c r="R874" s="10">
        <f>Table1[[#This Row],[ Sales Volume]]*Table1[[#This Row],[Cost]]</f>
        <v>2861.8</v>
      </c>
      <c r="S874" s="10">
        <f>Table1[[#This Row],[Sales Values]]-(Table1[[#This Row],[Sales Values]]*0.25)</f>
        <v>2146.3500000000004</v>
      </c>
      <c r="T874" s="10">
        <f>Table1[[#This Row],[Manufacturing Cost]]-Table1[[#This Row],[Delivery Cost]]</f>
        <v>2125.8500000000004</v>
      </c>
      <c r="U874" s="10">
        <f>Table1[[#This Row],[Quantity]]*Table1[[#This Row],[Delivery]]</f>
        <v>20.5</v>
      </c>
      <c r="V874" s="10">
        <f>Table1[[#This Row],[Sales Values]]-Table1[[#This Row],[Manufacturing Cost]]</f>
        <v>715.44999999999982</v>
      </c>
      <c r="W874" s="13">
        <f>Table1[[#This Row],[Profit]]/Table1[[#This Row],[Sales Values]]</f>
        <v>0.24999999999999992</v>
      </c>
      <c r="X874" s="10">
        <v>14.95</v>
      </c>
      <c r="Y874" s="14">
        <f>IF(AND(Table1[[#This Row],[Quantity]]&gt;20,Table1[[#This Row],[Quantity]]&lt;=50),3%,IF(AND(Table1[[#This Row],[Quantity]]&gt;50,Table1[[#This Row],[Quantity]]&lt;=100),5%,IF(Table1[[#This Row],[Quantity]]&gt;100,7%,0)))</f>
        <v>0.03</v>
      </c>
      <c r="Z874" s="10">
        <f>Table1[[#This Row],[Sales Values]]*(1-Table1[[#This Row],[Discount]])</f>
        <v>2775.9459999999999</v>
      </c>
      <c r="AA874" s="10">
        <f>Table1[[#This Row],[Sales Values]]+(Table1[[#This Row],[Sales Values]]*1.05%)</f>
        <v>2891.8489</v>
      </c>
      <c r="AB874" s="10">
        <f>Table1[[#This Row],[Sales Values]]*1.05</f>
        <v>3004.8900000000003</v>
      </c>
      <c r="AC874" s="10" t="str">
        <f t="shared" si="69"/>
        <v>Superwossname</v>
      </c>
      <c r="AD874" t="s">
        <v>101</v>
      </c>
    </row>
    <row r="875" spans="1:30" x14ac:dyDescent="0.3">
      <c r="A875">
        <v>3037</v>
      </c>
      <c r="B875" t="s">
        <v>1805</v>
      </c>
      <c r="C875" t="s">
        <v>4237</v>
      </c>
      <c r="D875" t="s">
        <v>28</v>
      </c>
      <c r="E875" t="s">
        <v>29</v>
      </c>
      <c r="F875">
        <v>60</v>
      </c>
      <c r="G875" t="s">
        <v>7408</v>
      </c>
      <c r="H875" t="s">
        <v>186</v>
      </c>
      <c r="I875" t="s">
        <v>187</v>
      </c>
      <c r="J875" s="8">
        <v>43853</v>
      </c>
      <c r="K875" s="6" t="str">
        <f t="shared" si="65"/>
        <v>2020</v>
      </c>
      <c r="L875" s="6" t="str">
        <f t="shared" si="66"/>
        <v>Jan</v>
      </c>
      <c r="M875">
        <v>82</v>
      </c>
      <c r="N875" s="10">
        <f t="shared" si="67"/>
        <v>1.89</v>
      </c>
      <c r="O875">
        <f t="shared" si="68"/>
        <v>18</v>
      </c>
      <c r="P875">
        <v>0.5</v>
      </c>
      <c r="Q875" s="12">
        <f>Table1[[#This Row],[Quantity]]*Table1[[#This Row],[Case Size]]</f>
        <v>1476</v>
      </c>
      <c r="R875" s="10">
        <f>Table1[[#This Row],[ Sales Volume]]*Table1[[#This Row],[Cost]]</f>
        <v>2789.64</v>
      </c>
      <c r="S875" s="10">
        <f>Table1[[#This Row],[Sales Values]]-(Table1[[#This Row],[Sales Values]]*0.25)</f>
        <v>2092.23</v>
      </c>
      <c r="T875" s="10">
        <f>Table1[[#This Row],[Manufacturing Cost]]-Table1[[#This Row],[Delivery Cost]]</f>
        <v>2051.23</v>
      </c>
      <c r="U875" s="10">
        <f>Table1[[#This Row],[Quantity]]*Table1[[#This Row],[Delivery]]</f>
        <v>41</v>
      </c>
      <c r="V875" s="10">
        <f>Table1[[#This Row],[Sales Values]]-Table1[[#This Row],[Manufacturing Cost]]</f>
        <v>697.40999999999985</v>
      </c>
      <c r="W875" s="13">
        <f>Table1[[#This Row],[Profit]]/Table1[[#This Row],[Sales Values]]</f>
        <v>0.24999999999999997</v>
      </c>
      <c r="X875" s="10">
        <v>14.95</v>
      </c>
      <c r="Y875" s="14">
        <f>IF(AND(Table1[[#This Row],[Quantity]]&gt;20,Table1[[#This Row],[Quantity]]&lt;=50),3%,IF(AND(Table1[[#This Row],[Quantity]]&gt;50,Table1[[#This Row],[Quantity]]&lt;=100),5%,IF(Table1[[#This Row],[Quantity]]&gt;100,7%,0)))</f>
        <v>0.05</v>
      </c>
      <c r="Z875" s="10">
        <f>Table1[[#This Row],[Sales Values]]*(1-Table1[[#This Row],[Discount]])</f>
        <v>2650.1579999999999</v>
      </c>
      <c r="AA875" s="10">
        <f>Table1[[#This Row],[Sales Values]]+(Table1[[#This Row],[Sales Values]]*1.05%)</f>
        <v>2818.9312199999999</v>
      </c>
      <c r="AB875" s="10">
        <f>Table1[[#This Row],[Sales Values]]*1.05</f>
        <v>2929.1219999999998</v>
      </c>
      <c r="AC875" s="10" t="str">
        <f t="shared" si="69"/>
        <v>Gigastuff</v>
      </c>
      <c r="AD875" t="s">
        <v>45</v>
      </c>
    </row>
    <row r="876" spans="1:30" x14ac:dyDescent="0.3">
      <c r="A876">
        <v>3038</v>
      </c>
      <c r="B876" t="s">
        <v>7409</v>
      </c>
      <c r="C876" t="s">
        <v>3706</v>
      </c>
      <c r="D876" t="s">
        <v>51</v>
      </c>
      <c r="E876" t="s">
        <v>16</v>
      </c>
      <c r="F876">
        <v>60</v>
      </c>
      <c r="G876" t="s">
        <v>7410</v>
      </c>
      <c r="H876" t="s">
        <v>1177</v>
      </c>
      <c r="I876" t="s">
        <v>32</v>
      </c>
      <c r="J876" s="8">
        <v>44252</v>
      </c>
      <c r="K876" s="6" t="str">
        <f t="shared" si="65"/>
        <v>2021</v>
      </c>
      <c r="L876" s="6" t="str">
        <f t="shared" si="66"/>
        <v>Feb</v>
      </c>
      <c r="M876">
        <v>91</v>
      </c>
      <c r="N876" s="10">
        <f t="shared" si="67"/>
        <v>2.0099999999999998</v>
      </c>
      <c r="O876">
        <f t="shared" si="68"/>
        <v>20</v>
      </c>
      <c r="P876">
        <v>0.5</v>
      </c>
      <c r="Q876" s="12">
        <f>Table1[[#This Row],[Quantity]]*Table1[[#This Row],[Case Size]]</f>
        <v>1820</v>
      </c>
      <c r="R876" s="10">
        <f>Table1[[#This Row],[ Sales Volume]]*Table1[[#This Row],[Cost]]</f>
        <v>3658.2</v>
      </c>
      <c r="S876" s="10">
        <f>Table1[[#This Row],[Sales Values]]-(Table1[[#This Row],[Sales Values]]*0.25)</f>
        <v>2743.6499999999996</v>
      </c>
      <c r="T876" s="10">
        <f>Table1[[#This Row],[Manufacturing Cost]]-Table1[[#This Row],[Delivery Cost]]</f>
        <v>2698.1499999999996</v>
      </c>
      <c r="U876" s="10">
        <f>Table1[[#This Row],[Quantity]]*Table1[[#This Row],[Delivery]]</f>
        <v>45.5</v>
      </c>
      <c r="V876" s="10">
        <f>Table1[[#This Row],[Sales Values]]-Table1[[#This Row],[Manufacturing Cost]]</f>
        <v>914.55000000000018</v>
      </c>
      <c r="W876" s="13">
        <f>Table1[[#This Row],[Profit]]/Table1[[#This Row],[Sales Values]]</f>
        <v>0.25000000000000006</v>
      </c>
      <c r="X876" s="10">
        <v>14.95</v>
      </c>
      <c r="Y876" s="14">
        <f>IF(AND(Table1[[#This Row],[Quantity]]&gt;20,Table1[[#This Row],[Quantity]]&lt;=50),3%,IF(AND(Table1[[#This Row],[Quantity]]&gt;50,Table1[[#This Row],[Quantity]]&lt;=100),5%,IF(Table1[[#This Row],[Quantity]]&gt;100,7%,0)))</f>
        <v>0.05</v>
      </c>
      <c r="Z876" s="10">
        <f>Table1[[#This Row],[Sales Values]]*(1-Table1[[#This Row],[Discount]])</f>
        <v>3475.2899999999995</v>
      </c>
      <c r="AA876" s="10">
        <f>Table1[[#This Row],[Sales Values]]+(Table1[[#This Row],[Sales Values]]*1.05%)</f>
        <v>3696.6110999999996</v>
      </c>
      <c r="AB876" s="10">
        <f>Table1[[#This Row],[Sales Values]]*1.05</f>
        <v>3841.11</v>
      </c>
      <c r="AC876" s="10" t="str">
        <f t="shared" si="69"/>
        <v>Hyperwotsit</v>
      </c>
      <c r="AD876" t="s">
        <v>20</v>
      </c>
    </row>
    <row r="877" spans="1:30" x14ac:dyDescent="0.3">
      <c r="A877">
        <v>3044</v>
      </c>
      <c r="B877" t="s">
        <v>7422</v>
      </c>
      <c r="C877" t="s">
        <v>7423</v>
      </c>
      <c r="D877" t="s">
        <v>28</v>
      </c>
      <c r="E877" t="s">
        <v>29</v>
      </c>
      <c r="F877">
        <v>90</v>
      </c>
      <c r="G877" t="s">
        <v>7424</v>
      </c>
      <c r="H877" t="s">
        <v>3206</v>
      </c>
      <c r="I877" t="s">
        <v>1199</v>
      </c>
      <c r="J877" s="8">
        <v>44810</v>
      </c>
      <c r="K877" s="6" t="str">
        <f t="shared" si="65"/>
        <v>2022</v>
      </c>
      <c r="L877" s="6" t="str">
        <f t="shared" si="66"/>
        <v>Sep</v>
      </c>
      <c r="M877">
        <v>67</v>
      </c>
      <c r="N877" s="10">
        <f t="shared" si="67"/>
        <v>1.89</v>
      </c>
      <c r="O877">
        <f t="shared" si="68"/>
        <v>18</v>
      </c>
      <c r="P877">
        <v>0.5</v>
      </c>
      <c r="Q877" s="12">
        <f>Table1[[#This Row],[Quantity]]*Table1[[#This Row],[Case Size]]</f>
        <v>1206</v>
      </c>
      <c r="R877" s="10">
        <f>Table1[[#This Row],[ Sales Volume]]*Table1[[#This Row],[Cost]]</f>
        <v>2279.3399999999997</v>
      </c>
      <c r="S877" s="10">
        <f>Table1[[#This Row],[Sales Values]]-(Table1[[#This Row],[Sales Values]]*0.25)</f>
        <v>1709.5049999999997</v>
      </c>
      <c r="T877" s="10">
        <f>Table1[[#This Row],[Manufacturing Cost]]-Table1[[#This Row],[Delivery Cost]]</f>
        <v>1676.0049999999997</v>
      </c>
      <c r="U877" s="10">
        <f>Table1[[#This Row],[Quantity]]*Table1[[#This Row],[Delivery]]</f>
        <v>33.5</v>
      </c>
      <c r="V877" s="10">
        <f>Table1[[#This Row],[Sales Values]]-Table1[[#This Row],[Manufacturing Cost]]</f>
        <v>569.83500000000004</v>
      </c>
      <c r="W877" s="13">
        <f>Table1[[#This Row],[Profit]]/Table1[[#This Row],[Sales Values]]</f>
        <v>0.25000000000000006</v>
      </c>
      <c r="X877" s="10">
        <v>14.95</v>
      </c>
      <c r="Y877" s="14">
        <f>IF(AND(Table1[[#This Row],[Quantity]]&gt;20,Table1[[#This Row],[Quantity]]&lt;=50),3%,IF(AND(Table1[[#This Row],[Quantity]]&gt;50,Table1[[#This Row],[Quantity]]&lt;=100),5%,IF(Table1[[#This Row],[Quantity]]&gt;100,7%,0)))</f>
        <v>0.05</v>
      </c>
      <c r="Z877" s="10">
        <f>Table1[[#This Row],[Sales Values]]*(1-Table1[[#This Row],[Discount]])</f>
        <v>2165.3729999999996</v>
      </c>
      <c r="AA877" s="10">
        <f>Table1[[#This Row],[Sales Values]]+(Table1[[#This Row],[Sales Values]]*1.05%)</f>
        <v>2303.2730699999997</v>
      </c>
      <c r="AB877" s="10">
        <f>Table1[[#This Row],[Sales Values]]*1.05</f>
        <v>2393.3069999999998</v>
      </c>
      <c r="AC877" s="10" t="str">
        <f t="shared" si="69"/>
        <v>Gigastuff</v>
      </c>
      <c r="AD877" t="s">
        <v>45</v>
      </c>
    </row>
    <row r="878" spans="1:30" x14ac:dyDescent="0.3">
      <c r="A878">
        <v>3045</v>
      </c>
      <c r="B878" t="s">
        <v>7425</v>
      </c>
      <c r="C878" t="s">
        <v>188</v>
      </c>
      <c r="D878" t="s">
        <v>28</v>
      </c>
      <c r="E878" t="s">
        <v>29</v>
      </c>
      <c r="F878">
        <v>90</v>
      </c>
      <c r="G878" t="s">
        <v>7426</v>
      </c>
      <c r="H878" t="s">
        <v>186</v>
      </c>
      <c r="I878" t="s">
        <v>187</v>
      </c>
      <c r="J878" s="8">
        <v>44655</v>
      </c>
      <c r="K878" s="6" t="str">
        <f t="shared" si="65"/>
        <v>2022</v>
      </c>
      <c r="L878" s="6" t="str">
        <f t="shared" si="66"/>
        <v>Apr</v>
      </c>
      <c r="M878">
        <v>36</v>
      </c>
      <c r="N878" s="10">
        <f t="shared" si="67"/>
        <v>1.89</v>
      </c>
      <c r="O878">
        <f t="shared" si="68"/>
        <v>18</v>
      </c>
      <c r="P878">
        <v>0.5</v>
      </c>
      <c r="Q878" s="12">
        <f>Table1[[#This Row],[Quantity]]*Table1[[#This Row],[Case Size]]</f>
        <v>648</v>
      </c>
      <c r="R878" s="10">
        <f>Table1[[#This Row],[ Sales Volume]]*Table1[[#This Row],[Cost]]</f>
        <v>1224.72</v>
      </c>
      <c r="S878" s="10">
        <f>Table1[[#This Row],[Sales Values]]-(Table1[[#This Row],[Sales Values]]*0.25)</f>
        <v>918.54</v>
      </c>
      <c r="T878" s="10">
        <f>Table1[[#This Row],[Manufacturing Cost]]-Table1[[#This Row],[Delivery Cost]]</f>
        <v>900.54</v>
      </c>
      <c r="U878" s="10">
        <f>Table1[[#This Row],[Quantity]]*Table1[[#This Row],[Delivery]]</f>
        <v>18</v>
      </c>
      <c r="V878" s="10">
        <f>Table1[[#This Row],[Sales Values]]-Table1[[#This Row],[Manufacturing Cost]]</f>
        <v>306.18000000000006</v>
      </c>
      <c r="W878" s="13">
        <f>Table1[[#This Row],[Profit]]/Table1[[#This Row],[Sales Values]]</f>
        <v>0.25000000000000006</v>
      </c>
      <c r="X878" s="10">
        <v>14.95</v>
      </c>
      <c r="Y878" s="14">
        <f>IF(AND(Table1[[#This Row],[Quantity]]&gt;20,Table1[[#This Row],[Quantity]]&lt;=50),3%,IF(AND(Table1[[#This Row],[Quantity]]&gt;50,Table1[[#This Row],[Quantity]]&lt;=100),5%,IF(Table1[[#This Row],[Quantity]]&gt;100,7%,0)))</f>
        <v>0.03</v>
      </c>
      <c r="Z878" s="10">
        <f>Table1[[#This Row],[Sales Values]]*(1-Table1[[#This Row],[Discount]])</f>
        <v>1187.9784</v>
      </c>
      <c r="AA878" s="10">
        <f>Table1[[#This Row],[Sales Values]]+(Table1[[#This Row],[Sales Values]]*1.05%)</f>
        <v>1237.5795600000001</v>
      </c>
      <c r="AB878" s="10">
        <f>Table1[[#This Row],[Sales Values]]*1.05</f>
        <v>1285.9560000000001</v>
      </c>
      <c r="AC878" s="10" t="str">
        <f t="shared" si="69"/>
        <v>Gigastuff</v>
      </c>
      <c r="AD878" t="s">
        <v>45</v>
      </c>
    </row>
    <row r="879" spans="1:30" x14ac:dyDescent="0.3">
      <c r="A879">
        <v>3048</v>
      </c>
      <c r="B879" t="s">
        <v>7432</v>
      </c>
      <c r="C879" t="s">
        <v>7433</v>
      </c>
      <c r="D879" t="s">
        <v>51</v>
      </c>
      <c r="E879" t="s">
        <v>16</v>
      </c>
      <c r="F879">
        <v>60</v>
      </c>
      <c r="G879" t="s">
        <v>7434</v>
      </c>
      <c r="H879" t="s">
        <v>1505</v>
      </c>
      <c r="I879" t="s">
        <v>32</v>
      </c>
      <c r="J879" s="8">
        <v>44567</v>
      </c>
      <c r="K879" s="6" t="str">
        <f t="shared" si="65"/>
        <v>2022</v>
      </c>
      <c r="L879" s="6" t="str">
        <f t="shared" si="66"/>
        <v>Jan</v>
      </c>
      <c r="M879">
        <v>23</v>
      </c>
      <c r="N879" s="10">
        <f t="shared" si="67"/>
        <v>2.0099999999999998</v>
      </c>
      <c r="O879">
        <f t="shared" si="68"/>
        <v>20</v>
      </c>
      <c r="P879">
        <v>0.5</v>
      </c>
      <c r="Q879" s="11">
        <f>Table1[[#This Row],[Quantity]]*Table1[[#This Row],[Case Size]]</f>
        <v>460</v>
      </c>
      <c r="R879" s="10">
        <f>Table1[[#This Row],[ Sales Volume]]*Table1[[#This Row],[Cost]]</f>
        <v>924.59999999999991</v>
      </c>
      <c r="S879" s="10">
        <f>Table1[[#This Row],[Sales Values]]-(Table1[[#This Row],[Sales Values]]*0.25)</f>
        <v>693.44999999999993</v>
      </c>
      <c r="T879" s="10">
        <f>Table1[[#This Row],[Manufacturing Cost]]-Table1[[#This Row],[Delivery Cost]]</f>
        <v>681.94999999999993</v>
      </c>
      <c r="U879" s="10">
        <f>Table1[[#This Row],[Quantity]]*Table1[[#This Row],[Delivery]]</f>
        <v>11.5</v>
      </c>
      <c r="V879" s="10">
        <f>Table1[[#This Row],[Sales Values]]-Table1[[#This Row],[Manufacturing Cost]]</f>
        <v>231.14999999999998</v>
      </c>
      <c r="W879" s="13">
        <f>Table1[[#This Row],[Profit]]/Table1[[#This Row],[Sales Values]]</f>
        <v>0.25</v>
      </c>
      <c r="X879" s="10">
        <v>14.95</v>
      </c>
      <c r="Y879" s="14">
        <f>IF(AND(Table1[[#This Row],[Quantity]]&gt;20,Table1[[#This Row],[Quantity]]&lt;=50),3%,IF(AND(Table1[[#This Row],[Quantity]]&gt;50,Table1[[#This Row],[Quantity]]&lt;=100),5%,IF(Table1[[#This Row],[Quantity]]&gt;100,7%,0)))</f>
        <v>0.03</v>
      </c>
      <c r="Z879" s="10">
        <f>Table1[[#This Row],[Sales Values]]*(1-Table1[[#This Row],[Discount]])</f>
        <v>896.86199999999985</v>
      </c>
      <c r="AA879" s="10">
        <f>Table1[[#This Row],[Sales Values]]+(Table1[[#This Row],[Sales Values]]*1.05%)</f>
        <v>934.30829999999992</v>
      </c>
      <c r="AB879" s="10">
        <f>Table1[[#This Row],[Sales Values]]*1.05</f>
        <v>970.82999999999993</v>
      </c>
      <c r="AC879" s="10" t="str">
        <f t="shared" si="69"/>
        <v>Hyperwotsit</v>
      </c>
      <c r="AD879" t="s">
        <v>20</v>
      </c>
    </row>
    <row r="880" spans="1:30" x14ac:dyDescent="0.3">
      <c r="A880">
        <v>3049</v>
      </c>
      <c r="B880" t="s">
        <v>550</v>
      </c>
      <c r="C880" t="s">
        <v>7435</v>
      </c>
      <c r="D880" t="s">
        <v>15</v>
      </c>
      <c r="E880" t="s">
        <v>16</v>
      </c>
      <c r="F880">
        <v>30</v>
      </c>
      <c r="G880" t="s">
        <v>14630</v>
      </c>
      <c r="H880" t="s">
        <v>5957</v>
      </c>
      <c r="I880" t="s">
        <v>187</v>
      </c>
      <c r="J880" s="8">
        <v>44660</v>
      </c>
      <c r="K880" s="6" t="str">
        <f t="shared" si="65"/>
        <v>2022</v>
      </c>
      <c r="L880" s="6" t="str">
        <f t="shared" si="66"/>
        <v>Apr</v>
      </c>
      <c r="M880">
        <v>28</v>
      </c>
      <c r="N880" s="10">
        <f t="shared" si="67"/>
        <v>2.0099999999999998</v>
      </c>
      <c r="O880">
        <f t="shared" si="68"/>
        <v>20</v>
      </c>
      <c r="P880">
        <v>0.5</v>
      </c>
      <c r="Q880" s="11">
        <f>Table1[[#This Row],[Quantity]]*Table1[[#This Row],[Case Size]]</f>
        <v>560</v>
      </c>
      <c r="R880" s="10">
        <f>Table1[[#This Row],[ Sales Volume]]*Table1[[#This Row],[Cost]]</f>
        <v>1125.5999999999999</v>
      </c>
      <c r="S880" s="10">
        <f>Table1[[#This Row],[Sales Values]]-(Table1[[#This Row],[Sales Values]]*0.25)</f>
        <v>844.19999999999993</v>
      </c>
      <c r="T880" s="10">
        <f>Table1[[#This Row],[Manufacturing Cost]]-Table1[[#This Row],[Delivery Cost]]</f>
        <v>830.19999999999993</v>
      </c>
      <c r="U880" s="10">
        <f>Table1[[#This Row],[Quantity]]*Table1[[#This Row],[Delivery]]</f>
        <v>14</v>
      </c>
      <c r="V880" s="10">
        <f>Table1[[#This Row],[Sales Values]]-Table1[[#This Row],[Manufacturing Cost]]</f>
        <v>281.39999999999998</v>
      </c>
      <c r="W880" s="13">
        <f>Table1[[#This Row],[Profit]]/Table1[[#This Row],[Sales Values]]</f>
        <v>0.25</v>
      </c>
      <c r="X880" s="10">
        <v>14.95</v>
      </c>
      <c r="Y880" s="14">
        <f>IF(AND(Table1[[#This Row],[Quantity]]&gt;20,Table1[[#This Row],[Quantity]]&lt;=50),3%,IF(AND(Table1[[#This Row],[Quantity]]&gt;50,Table1[[#This Row],[Quantity]]&lt;=100),5%,IF(Table1[[#This Row],[Quantity]]&gt;100,7%,0)))</f>
        <v>0.03</v>
      </c>
      <c r="Z880" s="10">
        <f>Table1[[#This Row],[Sales Values]]*(1-Table1[[#This Row],[Discount]])</f>
        <v>1091.8319999999999</v>
      </c>
      <c r="AA880" s="10">
        <f>Table1[[#This Row],[Sales Values]]+(Table1[[#This Row],[Sales Values]]*1.05%)</f>
        <v>1137.4187999999999</v>
      </c>
      <c r="AB880" s="10">
        <f>Table1[[#This Row],[Sales Values]]*1.05</f>
        <v>1181.8799999999999</v>
      </c>
      <c r="AC880" s="10" t="str">
        <f t="shared" si="69"/>
        <v>Hyperwotsit</v>
      </c>
      <c r="AD880" t="s">
        <v>20</v>
      </c>
    </row>
    <row r="881" spans="1:30" x14ac:dyDescent="0.3">
      <c r="A881">
        <v>3053</v>
      </c>
      <c r="B881" t="s">
        <v>7442</v>
      </c>
      <c r="C881" t="s">
        <v>7443</v>
      </c>
      <c r="D881" t="s">
        <v>28</v>
      </c>
      <c r="E881" t="s">
        <v>29</v>
      </c>
      <c r="F881">
        <v>30</v>
      </c>
      <c r="G881" t="s">
        <v>7444</v>
      </c>
      <c r="H881" t="s">
        <v>2990</v>
      </c>
      <c r="I881" t="s">
        <v>38</v>
      </c>
      <c r="J881" s="8">
        <v>44214</v>
      </c>
      <c r="K881" s="6" t="str">
        <f t="shared" si="65"/>
        <v>2021</v>
      </c>
      <c r="L881" s="6" t="str">
        <f t="shared" si="66"/>
        <v>Jan</v>
      </c>
      <c r="M881">
        <v>35</v>
      </c>
      <c r="N881" s="10">
        <f t="shared" si="67"/>
        <v>3.49</v>
      </c>
      <c r="O881">
        <f t="shared" si="68"/>
        <v>20</v>
      </c>
      <c r="P881">
        <v>0.5</v>
      </c>
      <c r="Q881" s="12">
        <f>Table1[[#This Row],[Quantity]]*Table1[[#This Row],[Case Size]]</f>
        <v>700</v>
      </c>
      <c r="R881" s="10">
        <f>Table1[[#This Row],[ Sales Volume]]*Table1[[#This Row],[Cost]]</f>
        <v>2443</v>
      </c>
      <c r="S881" s="10">
        <f>Table1[[#This Row],[Sales Values]]-(Table1[[#This Row],[Sales Values]]*0.25)</f>
        <v>1832.25</v>
      </c>
      <c r="T881" s="10">
        <f>Table1[[#This Row],[Manufacturing Cost]]-Table1[[#This Row],[Delivery Cost]]</f>
        <v>1814.75</v>
      </c>
      <c r="U881" s="10">
        <f>Table1[[#This Row],[Quantity]]*Table1[[#This Row],[Delivery]]</f>
        <v>17.5</v>
      </c>
      <c r="V881" s="10">
        <f>Table1[[#This Row],[Sales Values]]-Table1[[#This Row],[Manufacturing Cost]]</f>
        <v>610.75</v>
      </c>
      <c r="W881" s="13">
        <f>Table1[[#This Row],[Profit]]/Table1[[#This Row],[Sales Values]]</f>
        <v>0.25</v>
      </c>
      <c r="X881" s="10">
        <v>14.95</v>
      </c>
      <c r="Y881" s="14">
        <f>IF(AND(Table1[[#This Row],[Quantity]]&gt;20,Table1[[#This Row],[Quantity]]&lt;=50),3%,IF(AND(Table1[[#This Row],[Quantity]]&gt;50,Table1[[#This Row],[Quantity]]&lt;=100),5%,IF(Table1[[#This Row],[Quantity]]&gt;100,7%,0)))</f>
        <v>0.03</v>
      </c>
      <c r="Z881" s="10">
        <f>Table1[[#This Row],[Sales Values]]*(1-Table1[[#This Row],[Discount]])</f>
        <v>2369.71</v>
      </c>
      <c r="AA881" s="10">
        <f>Table1[[#This Row],[Sales Values]]+(Table1[[#This Row],[Sales Values]]*1.05%)</f>
        <v>2468.6514999999999</v>
      </c>
      <c r="AB881" s="10">
        <f>Table1[[#This Row],[Sales Values]]*1.05</f>
        <v>2565.15</v>
      </c>
      <c r="AC881" s="10" t="str">
        <f t="shared" si="69"/>
        <v>Superwossname</v>
      </c>
      <c r="AD881" t="s">
        <v>101</v>
      </c>
    </row>
    <row r="882" spans="1:30" x14ac:dyDescent="0.3">
      <c r="A882">
        <v>3054</v>
      </c>
      <c r="B882" t="s">
        <v>7445</v>
      </c>
      <c r="C882" t="s">
        <v>791</v>
      </c>
      <c r="D882" t="s">
        <v>41</v>
      </c>
      <c r="E882" t="s">
        <v>16</v>
      </c>
      <c r="F882">
        <v>30</v>
      </c>
      <c r="G882" t="s">
        <v>7446</v>
      </c>
      <c r="H882" t="s">
        <v>4567</v>
      </c>
      <c r="I882" t="s">
        <v>38</v>
      </c>
      <c r="J882" s="8">
        <v>44301</v>
      </c>
      <c r="K882" s="6" t="str">
        <f t="shared" si="65"/>
        <v>2021</v>
      </c>
      <c r="L882" s="6" t="str">
        <f t="shared" si="66"/>
        <v>Apr</v>
      </c>
      <c r="M882">
        <v>48</v>
      </c>
      <c r="N882" s="10">
        <f t="shared" si="67"/>
        <v>2.0099999999999998</v>
      </c>
      <c r="O882">
        <f t="shared" si="68"/>
        <v>20</v>
      </c>
      <c r="P882">
        <v>0.5</v>
      </c>
      <c r="Q882" s="12">
        <f>Table1[[#This Row],[Quantity]]*Table1[[#This Row],[Case Size]]</f>
        <v>960</v>
      </c>
      <c r="R882" s="10">
        <f>Table1[[#This Row],[ Sales Volume]]*Table1[[#This Row],[Cost]]</f>
        <v>1929.6</v>
      </c>
      <c r="S882" s="10">
        <f>Table1[[#This Row],[Sales Values]]-(Table1[[#This Row],[Sales Values]]*0.25)</f>
        <v>1447.1999999999998</v>
      </c>
      <c r="T882" s="10">
        <f>Table1[[#This Row],[Manufacturing Cost]]-Table1[[#This Row],[Delivery Cost]]</f>
        <v>1423.1999999999998</v>
      </c>
      <c r="U882" s="10">
        <f>Table1[[#This Row],[Quantity]]*Table1[[#This Row],[Delivery]]</f>
        <v>24</v>
      </c>
      <c r="V882" s="10">
        <f>Table1[[#This Row],[Sales Values]]-Table1[[#This Row],[Manufacturing Cost]]</f>
        <v>482.40000000000009</v>
      </c>
      <c r="W882" s="13">
        <f>Table1[[#This Row],[Profit]]/Table1[[#This Row],[Sales Values]]</f>
        <v>0.25000000000000006</v>
      </c>
      <c r="X882" s="10">
        <v>14.95</v>
      </c>
      <c r="Y882" s="14">
        <f>IF(AND(Table1[[#This Row],[Quantity]]&gt;20,Table1[[#This Row],[Quantity]]&lt;=50),3%,IF(AND(Table1[[#This Row],[Quantity]]&gt;50,Table1[[#This Row],[Quantity]]&lt;=100),5%,IF(Table1[[#This Row],[Quantity]]&gt;100,7%,0)))</f>
        <v>0.03</v>
      </c>
      <c r="Z882" s="10">
        <f>Table1[[#This Row],[Sales Values]]*(1-Table1[[#This Row],[Discount]])</f>
        <v>1871.7119999999998</v>
      </c>
      <c r="AA882" s="10">
        <f>Table1[[#This Row],[Sales Values]]+(Table1[[#This Row],[Sales Values]]*1.05%)</f>
        <v>1949.8607999999999</v>
      </c>
      <c r="AB882" s="10">
        <f>Table1[[#This Row],[Sales Values]]*1.05</f>
        <v>2026.08</v>
      </c>
      <c r="AC882" s="10" t="str">
        <f t="shared" si="69"/>
        <v>Hyperwotsit</v>
      </c>
      <c r="AD882" t="s">
        <v>20</v>
      </c>
    </row>
    <row r="883" spans="1:30" x14ac:dyDescent="0.3">
      <c r="A883">
        <v>3057</v>
      </c>
      <c r="B883" t="s">
        <v>7450</v>
      </c>
      <c r="C883" t="s">
        <v>4880</v>
      </c>
      <c r="D883" t="s">
        <v>28</v>
      </c>
      <c r="E883" t="s">
        <v>29</v>
      </c>
      <c r="F883">
        <v>30</v>
      </c>
      <c r="G883" t="s">
        <v>7451</v>
      </c>
      <c r="H883" t="s">
        <v>2713</v>
      </c>
      <c r="I883" t="s">
        <v>38</v>
      </c>
      <c r="J883" s="8">
        <v>44676</v>
      </c>
      <c r="K883" s="6" t="str">
        <f t="shared" si="65"/>
        <v>2022</v>
      </c>
      <c r="L883" s="6" t="str">
        <f t="shared" si="66"/>
        <v>Apr</v>
      </c>
      <c r="M883">
        <v>30</v>
      </c>
      <c r="N883" s="10">
        <f t="shared" si="67"/>
        <v>3.49</v>
      </c>
      <c r="O883">
        <f t="shared" si="68"/>
        <v>20</v>
      </c>
      <c r="P883">
        <v>0.5</v>
      </c>
      <c r="Q883" s="12">
        <f>Table1[[#This Row],[Quantity]]*Table1[[#This Row],[Case Size]]</f>
        <v>600</v>
      </c>
      <c r="R883" s="10">
        <f>Table1[[#This Row],[ Sales Volume]]*Table1[[#This Row],[Cost]]</f>
        <v>2094</v>
      </c>
      <c r="S883" s="10">
        <f>Table1[[#This Row],[Sales Values]]-(Table1[[#This Row],[Sales Values]]*0.25)</f>
        <v>1570.5</v>
      </c>
      <c r="T883" s="10">
        <f>Table1[[#This Row],[Manufacturing Cost]]-Table1[[#This Row],[Delivery Cost]]</f>
        <v>1555.5</v>
      </c>
      <c r="U883" s="10">
        <f>Table1[[#This Row],[Quantity]]*Table1[[#This Row],[Delivery]]</f>
        <v>15</v>
      </c>
      <c r="V883" s="10">
        <f>Table1[[#This Row],[Sales Values]]-Table1[[#This Row],[Manufacturing Cost]]</f>
        <v>523.5</v>
      </c>
      <c r="W883" s="13">
        <f>Table1[[#This Row],[Profit]]/Table1[[#This Row],[Sales Values]]</f>
        <v>0.25</v>
      </c>
      <c r="X883" s="10">
        <v>14.95</v>
      </c>
      <c r="Y883" s="14">
        <f>IF(AND(Table1[[#This Row],[Quantity]]&gt;20,Table1[[#This Row],[Quantity]]&lt;=50),3%,IF(AND(Table1[[#This Row],[Quantity]]&gt;50,Table1[[#This Row],[Quantity]]&lt;=100),5%,IF(Table1[[#This Row],[Quantity]]&gt;100,7%,0)))</f>
        <v>0.03</v>
      </c>
      <c r="Z883" s="10">
        <f>Table1[[#This Row],[Sales Values]]*(1-Table1[[#This Row],[Discount]])</f>
        <v>2031.1799999999998</v>
      </c>
      <c r="AA883" s="10">
        <f>Table1[[#This Row],[Sales Values]]+(Table1[[#This Row],[Sales Values]]*1.05%)</f>
        <v>2115.9870000000001</v>
      </c>
      <c r="AB883" s="10">
        <f>Table1[[#This Row],[Sales Values]]*1.05</f>
        <v>2198.7000000000003</v>
      </c>
      <c r="AC883" s="10" t="str">
        <f t="shared" si="69"/>
        <v>Superwossname</v>
      </c>
      <c r="AD883" t="s">
        <v>101</v>
      </c>
    </row>
    <row r="884" spans="1:30" x14ac:dyDescent="0.3">
      <c r="A884">
        <v>3061</v>
      </c>
      <c r="B884" t="s">
        <v>7454</v>
      </c>
      <c r="C884" t="s">
        <v>1703</v>
      </c>
      <c r="D884" t="s">
        <v>15</v>
      </c>
      <c r="E884" t="s">
        <v>16</v>
      </c>
      <c r="F884">
        <v>90</v>
      </c>
      <c r="G884" t="s">
        <v>7455</v>
      </c>
      <c r="H884" t="s">
        <v>2720</v>
      </c>
      <c r="I884" t="s">
        <v>32</v>
      </c>
      <c r="J884" s="8">
        <v>43880</v>
      </c>
      <c r="K884" s="6" t="str">
        <f t="shared" si="65"/>
        <v>2020</v>
      </c>
      <c r="L884" s="6" t="str">
        <f t="shared" si="66"/>
        <v>Feb</v>
      </c>
      <c r="M884">
        <v>27</v>
      </c>
      <c r="N884" s="10">
        <f t="shared" si="67"/>
        <v>1.89</v>
      </c>
      <c r="O884">
        <f t="shared" si="68"/>
        <v>18</v>
      </c>
      <c r="P884">
        <v>0.5</v>
      </c>
      <c r="Q884" s="12">
        <f>Table1[[#This Row],[Quantity]]*Table1[[#This Row],[Case Size]]</f>
        <v>486</v>
      </c>
      <c r="R884" s="10">
        <f>Table1[[#This Row],[ Sales Volume]]*Table1[[#This Row],[Cost]]</f>
        <v>918.54</v>
      </c>
      <c r="S884" s="10">
        <f>Table1[[#This Row],[Sales Values]]-(Table1[[#This Row],[Sales Values]]*0.25)</f>
        <v>688.90499999999997</v>
      </c>
      <c r="T884" s="10">
        <f>Table1[[#This Row],[Manufacturing Cost]]-Table1[[#This Row],[Delivery Cost]]</f>
        <v>675.40499999999997</v>
      </c>
      <c r="U884" s="10">
        <f>Table1[[#This Row],[Quantity]]*Table1[[#This Row],[Delivery]]</f>
        <v>13.5</v>
      </c>
      <c r="V884" s="10">
        <f>Table1[[#This Row],[Sales Values]]-Table1[[#This Row],[Manufacturing Cost]]</f>
        <v>229.63499999999999</v>
      </c>
      <c r="W884" s="13">
        <f>Table1[[#This Row],[Profit]]/Table1[[#This Row],[Sales Values]]</f>
        <v>0.25</v>
      </c>
      <c r="X884" s="10">
        <v>14.95</v>
      </c>
      <c r="Y884" s="14">
        <f>IF(AND(Table1[[#This Row],[Quantity]]&gt;20,Table1[[#This Row],[Quantity]]&lt;=50),3%,IF(AND(Table1[[#This Row],[Quantity]]&gt;50,Table1[[#This Row],[Quantity]]&lt;=100),5%,IF(Table1[[#This Row],[Quantity]]&gt;100,7%,0)))</f>
        <v>0.03</v>
      </c>
      <c r="Z884" s="10">
        <f>Table1[[#This Row],[Sales Values]]*(1-Table1[[#This Row],[Discount]])</f>
        <v>890.98379999999997</v>
      </c>
      <c r="AA884" s="10">
        <f>Table1[[#This Row],[Sales Values]]+(Table1[[#This Row],[Sales Values]]*1.05%)</f>
        <v>928.18466999999998</v>
      </c>
      <c r="AB884" s="10">
        <f>Table1[[#This Row],[Sales Values]]*1.05</f>
        <v>964.46699999999998</v>
      </c>
      <c r="AC884" s="10" t="str">
        <f t="shared" si="69"/>
        <v>Gigastuff</v>
      </c>
      <c r="AD884" t="s">
        <v>45</v>
      </c>
    </row>
    <row r="885" spans="1:30" x14ac:dyDescent="0.3">
      <c r="A885">
        <v>3063</v>
      </c>
      <c r="B885" t="s">
        <v>102</v>
      </c>
      <c r="C885" t="s">
        <v>2708</v>
      </c>
      <c r="D885" t="s">
        <v>51</v>
      </c>
      <c r="E885" t="s">
        <v>16</v>
      </c>
      <c r="F885">
        <v>90</v>
      </c>
      <c r="G885" t="s">
        <v>7459</v>
      </c>
      <c r="H885" t="s">
        <v>1981</v>
      </c>
      <c r="I885" t="s">
        <v>187</v>
      </c>
      <c r="J885" s="8">
        <v>44245</v>
      </c>
      <c r="K885" s="6" t="str">
        <f t="shared" si="65"/>
        <v>2021</v>
      </c>
      <c r="L885" s="6" t="str">
        <f t="shared" si="66"/>
        <v>Feb</v>
      </c>
      <c r="M885">
        <v>53</v>
      </c>
      <c r="N885" s="10">
        <f t="shared" si="67"/>
        <v>1.89</v>
      </c>
      <c r="O885">
        <f t="shared" si="68"/>
        <v>18</v>
      </c>
      <c r="P885">
        <v>0.5</v>
      </c>
      <c r="Q885" s="12">
        <f>Table1[[#This Row],[Quantity]]*Table1[[#This Row],[Case Size]]</f>
        <v>954</v>
      </c>
      <c r="R885" s="10">
        <f>Table1[[#This Row],[ Sales Volume]]*Table1[[#This Row],[Cost]]</f>
        <v>1803.06</v>
      </c>
      <c r="S885" s="10">
        <f>Table1[[#This Row],[Sales Values]]-(Table1[[#This Row],[Sales Values]]*0.25)</f>
        <v>1352.2950000000001</v>
      </c>
      <c r="T885" s="10">
        <f>Table1[[#This Row],[Manufacturing Cost]]-Table1[[#This Row],[Delivery Cost]]</f>
        <v>1325.7950000000001</v>
      </c>
      <c r="U885" s="10">
        <f>Table1[[#This Row],[Quantity]]*Table1[[#This Row],[Delivery]]</f>
        <v>26.5</v>
      </c>
      <c r="V885" s="10">
        <f>Table1[[#This Row],[Sales Values]]-Table1[[#This Row],[Manufacturing Cost]]</f>
        <v>450.76499999999987</v>
      </c>
      <c r="W885" s="13">
        <f>Table1[[#This Row],[Profit]]/Table1[[#This Row],[Sales Values]]</f>
        <v>0.24999999999999994</v>
      </c>
      <c r="X885" s="10">
        <v>14.95</v>
      </c>
      <c r="Y885" s="14">
        <f>IF(AND(Table1[[#This Row],[Quantity]]&gt;20,Table1[[#This Row],[Quantity]]&lt;=50),3%,IF(AND(Table1[[#This Row],[Quantity]]&gt;50,Table1[[#This Row],[Quantity]]&lt;=100),5%,IF(Table1[[#This Row],[Quantity]]&gt;100,7%,0)))</f>
        <v>0.05</v>
      </c>
      <c r="Z885" s="10">
        <f>Table1[[#This Row],[Sales Values]]*(1-Table1[[#This Row],[Discount]])</f>
        <v>1712.9069999999999</v>
      </c>
      <c r="AA885" s="10">
        <f>Table1[[#This Row],[Sales Values]]+(Table1[[#This Row],[Sales Values]]*1.05%)</f>
        <v>1821.9921299999999</v>
      </c>
      <c r="AB885" s="10">
        <f>Table1[[#This Row],[Sales Values]]*1.05</f>
        <v>1893.213</v>
      </c>
      <c r="AC885" s="10" t="str">
        <f t="shared" si="69"/>
        <v>Gigastuff</v>
      </c>
      <c r="AD885" t="s">
        <v>45</v>
      </c>
    </row>
    <row r="886" spans="1:30" x14ac:dyDescent="0.3">
      <c r="A886">
        <v>3068</v>
      </c>
      <c r="B886" t="s">
        <v>1468</v>
      </c>
      <c r="C886" t="s">
        <v>5671</v>
      </c>
      <c r="D886" t="s">
        <v>28</v>
      </c>
      <c r="E886" t="s">
        <v>29</v>
      </c>
      <c r="F886">
        <v>60</v>
      </c>
      <c r="G886" t="s">
        <v>7467</v>
      </c>
      <c r="H886" t="s">
        <v>4996</v>
      </c>
      <c r="I886" t="s">
        <v>32</v>
      </c>
      <c r="J886" s="8">
        <v>44462</v>
      </c>
      <c r="K886" s="6" t="str">
        <f t="shared" si="65"/>
        <v>2021</v>
      </c>
      <c r="L886" s="6" t="str">
        <f t="shared" si="66"/>
        <v>Sep</v>
      </c>
      <c r="M886">
        <v>24</v>
      </c>
      <c r="N886" s="10">
        <f t="shared" si="67"/>
        <v>1.89</v>
      </c>
      <c r="O886">
        <f t="shared" si="68"/>
        <v>18</v>
      </c>
      <c r="P886">
        <v>0.5</v>
      </c>
      <c r="Q886" s="12">
        <f>Table1[[#This Row],[Quantity]]*Table1[[#This Row],[Case Size]]</f>
        <v>432</v>
      </c>
      <c r="R886" s="10">
        <f>Table1[[#This Row],[ Sales Volume]]*Table1[[#This Row],[Cost]]</f>
        <v>816.4799999999999</v>
      </c>
      <c r="S886" s="10">
        <f>Table1[[#This Row],[Sales Values]]-(Table1[[#This Row],[Sales Values]]*0.25)</f>
        <v>612.3599999999999</v>
      </c>
      <c r="T886" s="10">
        <f>Table1[[#This Row],[Manufacturing Cost]]-Table1[[#This Row],[Delivery Cost]]</f>
        <v>600.3599999999999</v>
      </c>
      <c r="U886" s="10">
        <f>Table1[[#This Row],[Quantity]]*Table1[[#This Row],[Delivery]]</f>
        <v>12</v>
      </c>
      <c r="V886" s="10">
        <f>Table1[[#This Row],[Sales Values]]-Table1[[#This Row],[Manufacturing Cost]]</f>
        <v>204.12</v>
      </c>
      <c r="W886" s="13">
        <f>Table1[[#This Row],[Profit]]/Table1[[#This Row],[Sales Values]]</f>
        <v>0.25000000000000006</v>
      </c>
      <c r="X886" s="10">
        <v>14.95</v>
      </c>
      <c r="Y886" s="14">
        <f>IF(AND(Table1[[#This Row],[Quantity]]&gt;20,Table1[[#This Row],[Quantity]]&lt;=50),3%,IF(AND(Table1[[#This Row],[Quantity]]&gt;50,Table1[[#This Row],[Quantity]]&lt;=100),5%,IF(Table1[[#This Row],[Quantity]]&gt;100,7%,0)))</f>
        <v>0.03</v>
      </c>
      <c r="Z886" s="10">
        <f>Table1[[#This Row],[Sales Values]]*(1-Table1[[#This Row],[Discount]])</f>
        <v>791.98559999999986</v>
      </c>
      <c r="AA886" s="10">
        <f>Table1[[#This Row],[Sales Values]]+(Table1[[#This Row],[Sales Values]]*1.05%)</f>
        <v>825.0530399999999</v>
      </c>
      <c r="AB886" s="10">
        <f>Table1[[#This Row],[Sales Values]]*1.05</f>
        <v>857.30399999999997</v>
      </c>
      <c r="AC886" s="10" t="str">
        <f t="shared" si="69"/>
        <v>Gigastuff</v>
      </c>
      <c r="AD886" t="s">
        <v>45</v>
      </c>
    </row>
    <row r="887" spans="1:30" x14ac:dyDescent="0.3">
      <c r="A887">
        <v>3074</v>
      </c>
      <c r="B887" t="s">
        <v>7475</v>
      </c>
      <c r="C887" t="s">
        <v>2177</v>
      </c>
      <c r="D887" t="s">
        <v>51</v>
      </c>
      <c r="E887" t="s">
        <v>16</v>
      </c>
      <c r="F887">
        <v>60</v>
      </c>
      <c r="G887" t="s">
        <v>7476</v>
      </c>
      <c r="H887" t="s">
        <v>583</v>
      </c>
      <c r="I887" t="s">
        <v>32</v>
      </c>
      <c r="J887" s="8">
        <v>44597</v>
      </c>
      <c r="K887" s="6" t="str">
        <f t="shared" si="65"/>
        <v>2022</v>
      </c>
      <c r="L887" s="6" t="str">
        <f t="shared" si="66"/>
        <v>Feb</v>
      </c>
      <c r="M887">
        <v>100</v>
      </c>
      <c r="N887" s="10">
        <f t="shared" si="67"/>
        <v>3.49</v>
      </c>
      <c r="O887">
        <f t="shared" si="68"/>
        <v>20</v>
      </c>
      <c r="P887">
        <v>0.5</v>
      </c>
      <c r="Q887" s="12">
        <f>Table1[[#This Row],[Quantity]]*Table1[[#This Row],[Case Size]]</f>
        <v>2000</v>
      </c>
      <c r="R887" s="10">
        <f>Table1[[#This Row],[ Sales Volume]]*Table1[[#This Row],[Cost]]</f>
        <v>6980</v>
      </c>
      <c r="S887" s="10">
        <f>Table1[[#This Row],[Sales Values]]-(Table1[[#This Row],[Sales Values]]*0.25)</f>
        <v>5235</v>
      </c>
      <c r="T887" s="10">
        <f>Table1[[#This Row],[Manufacturing Cost]]-Table1[[#This Row],[Delivery Cost]]</f>
        <v>5185</v>
      </c>
      <c r="U887" s="10">
        <f>Table1[[#This Row],[Quantity]]*Table1[[#This Row],[Delivery]]</f>
        <v>50</v>
      </c>
      <c r="V887" s="10">
        <f>Table1[[#This Row],[Sales Values]]-Table1[[#This Row],[Manufacturing Cost]]</f>
        <v>1745</v>
      </c>
      <c r="W887" s="13">
        <f>Table1[[#This Row],[Profit]]/Table1[[#This Row],[Sales Values]]</f>
        <v>0.25</v>
      </c>
      <c r="X887" s="10">
        <v>14.95</v>
      </c>
      <c r="Y887" s="14">
        <f>IF(AND(Table1[[#This Row],[Quantity]]&gt;20,Table1[[#This Row],[Quantity]]&lt;=50),3%,IF(AND(Table1[[#This Row],[Quantity]]&gt;50,Table1[[#This Row],[Quantity]]&lt;=100),5%,IF(Table1[[#This Row],[Quantity]]&gt;100,7%,0)))</f>
        <v>0.05</v>
      </c>
      <c r="Z887" s="10">
        <f>Table1[[#This Row],[Sales Values]]*(1-Table1[[#This Row],[Discount]])</f>
        <v>6631</v>
      </c>
      <c r="AA887" s="10">
        <f>Table1[[#This Row],[Sales Values]]+(Table1[[#This Row],[Sales Values]]*1.05%)</f>
        <v>7053.29</v>
      </c>
      <c r="AB887" s="10">
        <f>Table1[[#This Row],[Sales Values]]*1.05</f>
        <v>7329</v>
      </c>
      <c r="AC887" s="10" t="str">
        <f t="shared" si="69"/>
        <v>Superwossname</v>
      </c>
      <c r="AD887" t="s">
        <v>101</v>
      </c>
    </row>
    <row r="888" spans="1:30" x14ac:dyDescent="0.3">
      <c r="A888">
        <v>3076</v>
      </c>
      <c r="B888" t="s">
        <v>2303</v>
      </c>
      <c r="C888" t="s">
        <v>2663</v>
      </c>
      <c r="D888" t="s">
        <v>28</v>
      </c>
      <c r="E888" t="s">
        <v>29</v>
      </c>
      <c r="F888">
        <v>90</v>
      </c>
      <c r="G888" t="s">
        <v>7478</v>
      </c>
      <c r="H888" t="s">
        <v>5047</v>
      </c>
      <c r="I888" t="s">
        <v>178</v>
      </c>
      <c r="J888" s="8">
        <v>44420</v>
      </c>
      <c r="K888" s="6" t="str">
        <f t="shared" si="65"/>
        <v>2021</v>
      </c>
      <c r="L888" s="6" t="str">
        <f t="shared" si="66"/>
        <v>Aug</v>
      </c>
      <c r="M888">
        <v>7</v>
      </c>
      <c r="N888" s="10">
        <f t="shared" si="67"/>
        <v>3.49</v>
      </c>
      <c r="O888">
        <f t="shared" si="68"/>
        <v>20</v>
      </c>
      <c r="P888">
        <v>0.5</v>
      </c>
      <c r="Q888" s="12">
        <f>Table1[[#This Row],[Quantity]]*Table1[[#This Row],[Case Size]]</f>
        <v>140</v>
      </c>
      <c r="R888" s="10">
        <f>Table1[[#This Row],[ Sales Volume]]*Table1[[#This Row],[Cost]]</f>
        <v>488.6</v>
      </c>
      <c r="S888" s="10">
        <f>Table1[[#This Row],[Sales Values]]-(Table1[[#This Row],[Sales Values]]*0.25)</f>
        <v>366.45000000000005</v>
      </c>
      <c r="T888" s="10">
        <f>Table1[[#This Row],[Manufacturing Cost]]-Table1[[#This Row],[Delivery Cost]]</f>
        <v>362.95000000000005</v>
      </c>
      <c r="U888" s="10">
        <f>Table1[[#This Row],[Quantity]]*Table1[[#This Row],[Delivery]]</f>
        <v>3.5</v>
      </c>
      <c r="V888" s="10">
        <f>Table1[[#This Row],[Sales Values]]-Table1[[#This Row],[Manufacturing Cost]]</f>
        <v>122.14999999999998</v>
      </c>
      <c r="W888" s="13">
        <f>Table1[[#This Row],[Profit]]/Table1[[#This Row],[Sales Values]]</f>
        <v>0.24999999999999994</v>
      </c>
      <c r="X888" s="10">
        <v>14.95</v>
      </c>
      <c r="Y888" s="14">
        <f>IF(AND(Table1[[#This Row],[Quantity]]&gt;20,Table1[[#This Row],[Quantity]]&lt;=50),3%,IF(AND(Table1[[#This Row],[Quantity]]&gt;50,Table1[[#This Row],[Quantity]]&lt;=100),5%,IF(Table1[[#This Row],[Quantity]]&gt;100,7%,0)))</f>
        <v>0</v>
      </c>
      <c r="Z888" s="10">
        <f>Table1[[#This Row],[Sales Values]]*(1-Table1[[#This Row],[Discount]])</f>
        <v>488.6</v>
      </c>
      <c r="AA888" s="10">
        <f>Table1[[#This Row],[Sales Values]]+(Table1[[#This Row],[Sales Values]]*1.05%)</f>
        <v>493.7303</v>
      </c>
      <c r="AB888" s="10">
        <f>Table1[[#This Row],[Sales Values]]*1.05</f>
        <v>513.03000000000009</v>
      </c>
      <c r="AC888" s="10" t="str">
        <f t="shared" si="69"/>
        <v>Superwossname</v>
      </c>
      <c r="AD888" t="s">
        <v>101</v>
      </c>
    </row>
    <row r="889" spans="1:30" x14ac:dyDescent="0.3">
      <c r="A889">
        <v>3081</v>
      </c>
      <c r="B889" t="s">
        <v>7487</v>
      </c>
      <c r="C889" t="s">
        <v>5267</v>
      </c>
      <c r="D889" t="s">
        <v>51</v>
      </c>
      <c r="E889" t="s">
        <v>16</v>
      </c>
      <c r="F889">
        <v>90</v>
      </c>
      <c r="G889" t="s">
        <v>7488</v>
      </c>
      <c r="H889" t="s">
        <v>526</v>
      </c>
      <c r="I889" t="s">
        <v>32</v>
      </c>
      <c r="J889" s="8">
        <v>44840</v>
      </c>
      <c r="K889" s="6" t="str">
        <f t="shared" si="65"/>
        <v>2022</v>
      </c>
      <c r="L889" s="6" t="str">
        <f t="shared" si="66"/>
        <v>Oct</v>
      </c>
      <c r="M889">
        <v>70</v>
      </c>
      <c r="N889" s="10">
        <f t="shared" si="67"/>
        <v>2.0099999999999998</v>
      </c>
      <c r="O889">
        <f t="shared" si="68"/>
        <v>20</v>
      </c>
      <c r="P889">
        <v>0.5</v>
      </c>
      <c r="Q889" s="11">
        <f>Table1[[#This Row],[Quantity]]*Table1[[#This Row],[Case Size]]</f>
        <v>1400</v>
      </c>
      <c r="R889" s="10">
        <f>Table1[[#This Row],[ Sales Volume]]*Table1[[#This Row],[Cost]]</f>
        <v>2813.9999999999995</v>
      </c>
      <c r="S889" s="10">
        <f>Table1[[#This Row],[Sales Values]]-(Table1[[#This Row],[Sales Values]]*0.25)</f>
        <v>2110.4999999999995</v>
      </c>
      <c r="T889" s="10">
        <f>Table1[[#This Row],[Manufacturing Cost]]-Table1[[#This Row],[Delivery Cost]]</f>
        <v>2075.4999999999995</v>
      </c>
      <c r="U889" s="10">
        <f>Table1[[#This Row],[Quantity]]*Table1[[#This Row],[Delivery]]</f>
        <v>35</v>
      </c>
      <c r="V889" s="10">
        <f>Table1[[#This Row],[Sales Values]]-Table1[[#This Row],[Manufacturing Cost]]</f>
        <v>703.5</v>
      </c>
      <c r="W889" s="13">
        <f>Table1[[#This Row],[Profit]]/Table1[[#This Row],[Sales Values]]</f>
        <v>0.25000000000000006</v>
      </c>
      <c r="X889" s="10">
        <v>14.95</v>
      </c>
      <c r="Y889" s="14">
        <f>IF(AND(Table1[[#This Row],[Quantity]]&gt;20,Table1[[#This Row],[Quantity]]&lt;=50),3%,IF(AND(Table1[[#This Row],[Quantity]]&gt;50,Table1[[#This Row],[Quantity]]&lt;=100),5%,IF(Table1[[#This Row],[Quantity]]&gt;100,7%,0)))</f>
        <v>0.05</v>
      </c>
      <c r="Z889" s="10">
        <f>Table1[[#This Row],[Sales Values]]*(1-Table1[[#This Row],[Discount]])</f>
        <v>2673.2999999999993</v>
      </c>
      <c r="AA889" s="10">
        <f>Table1[[#This Row],[Sales Values]]+(Table1[[#This Row],[Sales Values]]*1.05%)</f>
        <v>2843.5469999999996</v>
      </c>
      <c r="AB889" s="10">
        <f>Table1[[#This Row],[Sales Values]]*1.05</f>
        <v>2954.7</v>
      </c>
      <c r="AC889" s="10" t="str">
        <f t="shared" si="69"/>
        <v>Hyperwotsit</v>
      </c>
      <c r="AD889" t="s">
        <v>20</v>
      </c>
    </row>
    <row r="890" spans="1:30" x14ac:dyDescent="0.3">
      <c r="A890">
        <v>3086</v>
      </c>
      <c r="B890" t="s">
        <v>7498</v>
      </c>
      <c r="C890" t="s">
        <v>5168</v>
      </c>
      <c r="D890" t="s">
        <v>28</v>
      </c>
      <c r="E890" t="s">
        <v>29</v>
      </c>
      <c r="F890">
        <v>60</v>
      </c>
      <c r="G890" t="s">
        <v>14341</v>
      </c>
      <c r="H890" t="s">
        <v>2469</v>
      </c>
      <c r="I890" t="s">
        <v>32</v>
      </c>
      <c r="J890" s="8">
        <v>44142</v>
      </c>
      <c r="K890" s="6" t="str">
        <f t="shared" si="65"/>
        <v>2020</v>
      </c>
      <c r="L890" s="6" t="str">
        <f t="shared" si="66"/>
        <v>Nov</v>
      </c>
      <c r="M890">
        <v>72</v>
      </c>
      <c r="N890" s="10">
        <f t="shared" si="67"/>
        <v>2.0099999999999998</v>
      </c>
      <c r="O890">
        <f t="shared" si="68"/>
        <v>20</v>
      </c>
      <c r="P890">
        <v>0.5</v>
      </c>
      <c r="Q890" s="12">
        <f>Table1[[#This Row],[Quantity]]*Table1[[#This Row],[Case Size]]</f>
        <v>1440</v>
      </c>
      <c r="R890" s="10">
        <f>Table1[[#This Row],[ Sales Volume]]*Table1[[#This Row],[Cost]]</f>
        <v>2894.3999999999996</v>
      </c>
      <c r="S890" s="10">
        <f>Table1[[#This Row],[Sales Values]]-(Table1[[#This Row],[Sales Values]]*0.25)</f>
        <v>2170.7999999999997</v>
      </c>
      <c r="T890" s="10">
        <f>Table1[[#This Row],[Manufacturing Cost]]-Table1[[#This Row],[Delivery Cost]]</f>
        <v>2134.7999999999997</v>
      </c>
      <c r="U890" s="10">
        <f>Table1[[#This Row],[Quantity]]*Table1[[#This Row],[Delivery]]</f>
        <v>36</v>
      </c>
      <c r="V890" s="10">
        <f>Table1[[#This Row],[Sales Values]]-Table1[[#This Row],[Manufacturing Cost]]</f>
        <v>723.59999999999991</v>
      </c>
      <c r="W890" s="13">
        <f>Table1[[#This Row],[Profit]]/Table1[[#This Row],[Sales Values]]</f>
        <v>0.25</v>
      </c>
      <c r="X890" s="10">
        <v>14.95</v>
      </c>
      <c r="Y890" s="14">
        <f>IF(AND(Table1[[#This Row],[Quantity]]&gt;20,Table1[[#This Row],[Quantity]]&lt;=50),3%,IF(AND(Table1[[#This Row],[Quantity]]&gt;50,Table1[[#This Row],[Quantity]]&lt;=100),5%,IF(Table1[[#This Row],[Quantity]]&gt;100,7%,0)))</f>
        <v>0.05</v>
      </c>
      <c r="Z890" s="10">
        <f>Table1[[#This Row],[Sales Values]]*(1-Table1[[#This Row],[Discount]])</f>
        <v>2749.6799999999994</v>
      </c>
      <c r="AA890" s="10">
        <f>Table1[[#This Row],[Sales Values]]+(Table1[[#This Row],[Sales Values]]*1.05%)</f>
        <v>2924.7911999999997</v>
      </c>
      <c r="AB890" s="10">
        <f>Table1[[#This Row],[Sales Values]]*1.05</f>
        <v>3039.12</v>
      </c>
      <c r="AC890" s="10" t="str">
        <f t="shared" si="69"/>
        <v>Hyperwotsit</v>
      </c>
      <c r="AD890" t="s">
        <v>20</v>
      </c>
    </row>
    <row r="891" spans="1:30" x14ac:dyDescent="0.3">
      <c r="A891">
        <v>3091</v>
      </c>
      <c r="B891" t="s">
        <v>4278</v>
      </c>
      <c r="C891" t="s">
        <v>2453</v>
      </c>
      <c r="D891" t="s">
        <v>28</v>
      </c>
      <c r="E891" t="s">
        <v>29</v>
      </c>
      <c r="F891">
        <v>90</v>
      </c>
      <c r="G891" t="s">
        <v>7507</v>
      </c>
      <c r="H891" t="s">
        <v>7508</v>
      </c>
      <c r="I891" t="s">
        <v>240</v>
      </c>
      <c r="J891" s="8">
        <v>44551</v>
      </c>
      <c r="K891" s="6" t="str">
        <f t="shared" si="65"/>
        <v>2021</v>
      </c>
      <c r="L891" s="6" t="str">
        <f t="shared" si="66"/>
        <v>Dec</v>
      </c>
      <c r="M891">
        <v>54</v>
      </c>
      <c r="N891" s="10">
        <f t="shared" si="67"/>
        <v>3.49</v>
      </c>
      <c r="O891">
        <f t="shared" si="68"/>
        <v>20</v>
      </c>
      <c r="P891">
        <v>0.5</v>
      </c>
      <c r="Q891" s="12">
        <f>Table1[[#This Row],[Quantity]]*Table1[[#This Row],[Case Size]]</f>
        <v>1080</v>
      </c>
      <c r="R891" s="10">
        <f>Table1[[#This Row],[ Sales Volume]]*Table1[[#This Row],[Cost]]</f>
        <v>3769.2000000000003</v>
      </c>
      <c r="S891" s="10">
        <f>Table1[[#This Row],[Sales Values]]-(Table1[[#This Row],[Sales Values]]*0.25)</f>
        <v>2826.9</v>
      </c>
      <c r="T891" s="10">
        <f>Table1[[#This Row],[Manufacturing Cost]]-Table1[[#This Row],[Delivery Cost]]</f>
        <v>2799.9</v>
      </c>
      <c r="U891" s="10">
        <f>Table1[[#This Row],[Quantity]]*Table1[[#This Row],[Delivery]]</f>
        <v>27</v>
      </c>
      <c r="V891" s="10">
        <f>Table1[[#This Row],[Sales Values]]-Table1[[#This Row],[Manufacturing Cost]]</f>
        <v>942.30000000000018</v>
      </c>
      <c r="W891" s="13">
        <f>Table1[[#This Row],[Profit]]/Table1[[#This Row],[Sales Values]]</f>
        <v>0.25000000000000006</v>
      </c>
      <c r="X891" s="10">
        <v>14.95</v>
      </c>
      <c r="Y891" s="14">
        <f>IF(AND(Table1[[#This Row],[Quantity]]&gt;20,Table1[[#This Row],[Quantity]]&lt;=50),3%,IF(AND(Table1[[#This Row],[Quantity]]&gt;50,Table1[[#This Row],[Quantity]]&lt;=100),5%,IF(Table1[[#This Row],[Quantity]]&gt;100,7%,0)))</f>
        <v>0.05</v>
      </c>
      <c r="Z891" s="10">
        <f>Table1[[#This Row],[Sales Values]]*(1-Table1[[#This Row],[Discount]])</f>
        <v>3580.7400000000002</v>
      </c>
      <c r="AA891" s="10">
        <f>Table1[[#This Row],[Sales Values]]+(Table1[[#This Row],[Sales Values]]*1.05%)</f>
        <v>3808.7766000000001</v>
      </c>
      <c r="AB891" s="10">
        <f>Table1[[#This Row],[Sales Values]]*1.05</f>
        <v>3957.6600000000003</v>
      </c>
      <c r="AC891" s="10" t="str">
        <f t="shared" si="69"/>
        <v>Superwossname</v>
      </c>
      <c r="AD891" t="s">
        <v>101</v>
      </c>
    </row>
    <row r="892" spans="1:30" x14ac:dyDescent="0.3">
      <c r="A892">
        <v>3098</v>
      </c>
      <c r="B892" t="s">
        <v>4897</v>
      </c>
      <c r="C892" t="s">
        <v>7517</v>
      </c>
      <c r="D892" t="s">
        <v>28</v>
      </c>
      <c r="E892" t="s">
        <v>29</v>
      </c>
      <c r="F892">
        <v>30</v>
      </c>
      <c r="G892" t="s">
        <v>7518</v>
      </c>
      <c r="H892" t="s">
        <v>2633</v>
      </c>
      <c r="I892" t="s">
        <v>32</v>
      </c>
      <c r="J892" s="8">
        <v>44188</v>
      </c>
      <c r="K892" s="6" t="str">
        <f t="shared" si="65"/>
        <v>2020</v>
      </c>
      <c r="L892" s="6" t="str">
        <f t="shared" si="66"/>
        <v>Dec</v>
      </c>
      <c r="M892">
        <v>48</v>
      </c>
      <c r="N892" s="10">
        <f t="shared" si="67"/>
        <v>3.49</v>
      </c>
      <c r="O892">
        <f t="shared" si="68"/>
        <v>20</v>
      </c>
      <c r="P892">
        <v>0.5</v>
      </c>
      <c r="Q892" s="12">
        <f>Table1[[#This Row],[Quantity]]*Table1[[#This Row],[Case Size]]</f>
        <v>960</v>
      </c>
      <c r="R892" s="10">
        <f>Table1[[#This Row],[ Sales Volume]]*Table1[[#This Row],[Cost]]</f>
        <v>3350.4</v>
      </c>
      <c r="S892" s="10">
        <f>Table1[[#This Row],[Sales Values]]-(Table1[[#This Row],[Sales Values]]*0.25)</f>
        <v>2512.8000000000002</v>
      </c>
      <c r="T892" s="10">
        <f>Table1[[#This Row],[Manufacturing Cost]]-Table1[[#This Row],[Delivery Cost]]</f>
        <v>2488.8000000000002</v>
      </c>
      <c r="U892" s="10">
        <f>Table1[[#This Row],[Quantity]]*Table1[[#This Row],[Delivery]]</f>
        <v>24</v>
      </c>
      <c r="V892" s="10">
        <f>Table1[[#This Row],[Sales Values]]-Table1[[#This Row],[Manufacturing Cost]]</f>
        <v>837.59999999999991</v>
      </c>
      <c r="W892" s="13">
        <f>Table1[[#This Row],[Profit]]/Table1[[#This Row],[Sales Values]]</f>
        <v>0.24999999999999997</v>
      </c>
      <c r="X892" s="10">
        <v>14.95</v>
      </c>
      <c r="Y892" s="14">
        <f>IF(AND(Table1[[#This Row],[Quantity]]&gt;20,Table1[[#This Row],[Quantity]]&lt;=50),3%,IF(AND(Table1[[#This Row],[Quantity]]&gt;50,Table1[[#This Row],[Quantity]]&lt;=100),5%,IF(Table1[[#This Row],[Quantity]]&gt;100,7%,0)))</f>
        <v>0.03</v>
      </c>
      <c r="Z892" s="10">
        <f>Table1[[#This Row],[Sales Values]]*(1-Table1[[#This Row],[Discount]])</f>
        <v>3249.8879999999999</v>
      </c>
      <c r="AA892" s="10">
        <f>Table1[[#This Row],[Sales Values]]+(Table1[[#This Row],[Sales Values]]*1.05%)</f>
        <v>3385.5792000000001</v>
      </c>
      <c r="AB892" s="10">
        <f>Table1[[#This Row],[Sales Values]]*1.05</f>
        <v>3517.92</v>
      </c>
      <c r="AC892" s="10" t="str">
        <f t="shared" si="69"/>
        <v>Superwossname</v>
      </c>
      <c r="AD892" t="s">
        <v>101</v>
      </c>
    </row>
    <row r="893" spans="1:30" x14ac:dyDescent="0.3">
      <c r="A893">
        <v>3101</v>
      </c>
      <c r="B893" t="s">
        <v>320</v>
      </c>
      <c r="C893" t="s">
        <v>2618</v>
      </c>
      <c r="D893" t="s">
        <v>51</v>
      </c>
      <c r="E893" t="s">
        <v>16</v>
      </c>
      <c r="F893">
        <v>30</v>
      </c>
      <c r="G893" t="s">
        <v>7522</v>
      </c>
      <c r="H893" t="s">
        <v>172</v>
      </c>
      <c r="I893" t="s">
        <v>173</v>
      </c>
      <c r="J893" s="8">
        <v>44646</v>
      </c>
      <c r="K893" s="6" t="str">
        <f t="shared" si="65"/>
        <v>2022</v>
      </c>
      <c r="L893" s="6" t="str">
        <f t="shared" si="66"/>
        <v>Mar</v>
      </c>
      <c r="M893">
        <v>53</v>
      </c>
      <c r="N893" s="10">
        <f t="shared" si="67"/>
        <v>3.49</v>
      </c>
      <c r="O893">
        <f t="shared" si="68"/>
        <v>20</v>
      </c>
      <c r="P893">
        <v>0.5</v>
      </c>
      <c r="Q893" s="12">
        <f>Table1[[#This Row],[Quantity]]*Table1[[#This Row],[Case Size]]</f>
        <v>1060</v>
      </c>
      <c r="R893" s="10">
        <f>Table1[[#This Row],[ Sales Volume]]*Table1[[#This Row],[Cost]]</f>
        <v>3699.4</v>
      </c>
      <c r="S893" s="10">
        <f>Table1[[#This Row],[Sales Values]]-(Table1[[#This Row],[Sales Values]]*0.25)</f>
        <v>2774.55</v>
      </c>
      <c r="T893" s="10">
        <f>Table1[[#This Row],[Manufacturing Cost]]-Table1[[#This Row],[Delivery Cost]]</f>
        <v>2748.05</v>
      </c>
      <c r="U893" s="10">
        <f>Table1[[#This Row],[Quantity]]*Table1[[#This Row],[Delivery]]</f>
        <v>26.5</v>
      </c>
      <c r="V893" s="10">
        <f>Table1[[#This Row],[Sales Values]]-Table1[[#This Row],[Manufacturing Cost]]</f>
        <v>924.84999999999991</v>
      </c>
      <c r="W893" s="13">
        <f>Table1[[#This Row],[Profit]]/Table1[[#This Row],[Sales Values]]</f>
        <v>0.24999999999999997</v>
      </c>
      <c r="X893" s="10">
        <v>14.95</v>
      </c>
      <c r="Y893" s="14">
        <f>IF(AND(Table1[[#This Row],[Quantity]]&gt;20,Table1[[#This Row],[Quantity]]&lt;=50),3%,IF(AND(Table1[[#This Row],[Quantity]]&gt;50,Table1[[#This Row],[Quantity]]&lt;=100),5%,IF(Table1[[#This Row],[Quantity]]&gt;100,7%,0)))</f>
        <v>0.05</v>
      </c>
      <c r="Z893" s="10">
        <f>Table1[[#This Row],[Sales Values]]*(1-Table1[[#This Row],[Discount]])</f>
        <v>3514.43</v>
      </c>
      <c r="AA893" s="10">
        <f>Table1[[#This Row],[Sales Values]]+(Table1[[#This Row],[Sales Values]]*1.05%)</f>
        <v>3738.2437</v>
      </c>
      <c r="AB893" s="10">
        <f>Table1[[#This Row],[Sales Values]]*1.05</f>
        <v>3884.3700000000003</v>
      </c>
      <c r="AC893" s="10" t="str">
        <f t="shared" si="69"/>
        <v>Superwossname</v>
      </c>
      <c r="AD893" t="s">
        <v>101</v>
      </c>
    </row>
    <row r="894" spans="1:30" x14ac:dyDescent="0.3">
      <c r="A894">
        <v>3105</v>
      </c>
      <c r="B894" t="s">
        <v>7529</v>
      </c>
      <c r="C894" t="s">
        <v>7530</v>
      </c>
      <c r="D894" t="s">
        <v>15</v>
      </c>
      <c r="E894" t="s">
        <v>16</v>
      </c>
      <c r="F894">
        <v>60</v>
      </c>
      <c r="G894" t="s">
        <v>7531</v>
      </c>
      <c r="H894" t="s">
        <v>710</v>
      </c>
      <c r="I894" t="s">
        <v>187</v>
      </c>
      <c r="J894" s="8">
        <v>44857</v>
      </c>
      <c r="K894" s="6" t="str">
        <f t="shared" si="65"/>
        <v>2022</v>
      </c>
      <c r="L894" s="6" t="str">
        <f t="shared" si="66"/>
        <v>Oct</v>
      </c>
      <c r="M894">
        <v>94</v>
      </c>
      <c r="N894" s="10">
        <f t="shared" si="67"/>
        <v>2.0099999999999998</v>
      </c>
      <c r="O894">
        <f t="shared" si="68"/>
        <v>20</v>
      </c>
      <c r="P894">
        <v>0.5</v>
      </c>
      <c r="Q894" s="11">
        <f>Table1[[#This Row],[Quantity]]*Table1[[#This Row],[Case Size]]</f>
        <v>1880</v>
      </c>
      <c r="R894" s="10">
        <f>Table1[[#This Row],[ Sales Volume]]*Table1[[#This Row],[Cost]]</f>
        <v>3778.7999999999997</v>
      </c>
      <c r="S894" s="10">
        <f>Table1[[#This Row],[Sales Values]]-(Table1[[#This Row],[Sales Values]]*0.25)</f>
        <v>2834.1</v>
      </c>
      <c r="T894" s="10">
        <f>Table1[[#This Row],[Manufacturing Cost]]-Table1[[#This Row],[Delivery Cost]]</f>
        <v>2787.1</v>
      </c>
      <c r="U894" s="10">
        <f>Table1[[#This Row],[Quantity]]*Table1[[#This Row],[Delivery]]</f>
        <v>47</v>
      </c>
      <c r="V894" s="10">
        <f>Table1[[#This Row],[Sales Values]]-Table1[[#This Row],[Manufacturing Cost]]</f>
        <v>944.69999999999982</v>
      </c>
      <c r="W894" s="13">
        <f>Table1[[#This Row],[Profit]]/Table1[[#This Row],[Sales Values]]</f>
        <v>0.24999999999999997</v>
      </c>
      <c r="X894" s="10">
        <v>14.95</v>
      </c>
      <c r="Y894" s="14">
        <f>IF(AND(Table1[[#This Row],[Quantity]]&gt;20,Table1[[#This Row],[Quantity]]&lt;=50),3%,IF(AND(Table1[[#This Row],[Quantity]]&gt;50,Table1[[#This Row],[Quantity]]&lt;=100),5%,IF(Table1[[#This Row],[Quantity]]&gt;100,7%,0)))</f>
        <v>0.05</v>
      </c>
      <c r="Z894" s="10">
        <f>Table1[[#This Row],[Sales Values]]*(1-Table1[[#This Row],[Discount]])</f>
        <v>3589.8599999999997</v>
      </c>
      <c r="AA894" s="10">
        <f>Table1[[#This Row],[Sales Values]]+(Table1[[#This Row],[Sales Values]]*1.05%)</f>
        <v>3818.4773999999998</v>
      </c>
      <c r="AB894" s="10">
        <f>Table1[[#This Row],[Sales Values]]*1.05</f>
        <v>3967.74</v>
      </c>
      <c r="AC894" s="10" t="str">
        <f t="shared" si="69"/>
        <v>Hyperwotsit</v>
      </c>
      <c r="AD894" t="s">
        <v>20</v>
      </c>
    </row>
    <row r="895" spans="1:30" x14ac:dyDescent="0.3">
      <c r="A895">
        <v>3110</v>
      </c>
      <c r="B895" t="s">
        <v>6643</v>
      </c>
      <c r="C895" t="s">
        <v>3262</v>
      </c>
      <c r="D895" t="s">
        <v>51</v>
      </c>
      <c r="E895" t="s">
        <v>16</v>
      </c>
      <c r="F895">
        <v>90</v>
      </c>
      <c r="G895" t="s">
        <v>14632</v>
      </c>
      <c r="H895" t="s">
        <v>595</v>
      </c>
      <c r="I895" t="s">
        <v>124</v>
      </c>
      <c r="J895" s="8">
        <v>43984</v>
      </c>
      <c r="K895" s="6" t="str">
        <f t="shared" si="65"/>
        <v>2020</v>
      </c>
      <c r="L895" s="6" t="str">
        <f t="shared" si="66"/>
        <v>Jun</v>
      </c>
      <c r="M895">
        <v>69</v>
      </c>
      <c r="N895" s="10">
        <f t="shared" si="67"/>
        <v>2.0099999999999998</v>
      </c>
      <c r="O895">
        <f t="shared" si="68"/>
        <v>20</v>
      </c>
      <c r="P895">
        <v>0.5</v>
      </c>
      <c r="Q895" s="12">
        <f>Table1[[#This Row],[Quantity]]*Table1[[#This Row],[Case Size]]</f>
        <v>1380</v>
      </c>
      <c r="R895" s="10">
        <f>Table1[[#This Row],[ Sales Volume]]*Table1[[#This Row],[Cost]]</f>
        <v>2773.7999999999997</v>
      </c>
      <c r="S895" s="10">
        <f>Table1[[#This Row],[Sales Values]]-(Table1[[#This Row],[Sales Values]]*0.25)</f>
        <v>2080.35</v>
      </c>
      <c r="T895" s="10">
        <f>Table1[[#This Row],[Manufacturing Cost]]-Table1[[#This Row],[Delivery Cost]]</f>
        <v>2045.85</v>
      </c>
      <c r="U895" s="10">
        <f>Table1[[#This Row],[Quantity]]*Table1[[#This Row],[Delivery]]</f>
        <v>34.5</v>
      </c>
      <c r="V895" s="10">
        <f>Table1[[#This Row],[Sales Values]]-Table1[[#This Row],[Manufacturing Cost]]</f>
        <v>693.44999999999982</v>
      </c>
      <c r="W895" s="13">
        <f>Table1[[#This Row],[Profit]]/Table1[[#This Row],[Sales Values]]</f>
        <v>0.24999999999999997</v>
      </c>
      <c r="X895" s="10">
        <v>14.95</v>
      </c>
      <c r="Y895" s="14">
        <f>IF(AND(Table1[[#This Row],[Quantity]]&gt;20,Table1[[#This Row],[Quantity]]&lt;=50),3%,IF(AND(Table1[[#This Row],[Quantity]]&gt;50,Table1[[#This Row],[Quantity]]&lt;=100),5%,IF(Table1[[#This Row],[Quantity]]&gt;100,7%,0)))</f>
        <v>0.05</v>
      </c>
      <c r="Z895" s="10">
        <f>Table1[[#This Row],[Sales Values]]*(1-Table1[[#This Row],[Discount]])</f>
        <v>2635.1099999999997</v>
      </c>
      <c r="AA895" s="10">
        <f>Table1[[#This Row],[Sales Values]]+(Table1[[#This Row],[Sales Values]]*1.05%)</f>
        <v>2802.9248999999995</v>
      </c>
      <c r="AB895" s="10">
        <f>Table1[[#This Row],[Sales Values]]*1.05</f>
        <v>2912.49</v>
      </c>
      <c r="AC895" s="10" t="str">
        <f t="shared" si="69"/>
        <v>Hyperwotsit</v>
      </c>
      <c r="AD895" t="s">
        <v>20</v>
      </c>
    </row>
    <row r="896" spans="1:30" x14ac:dyDescent="0.3">
      <c r="A896">
        <v>3111</v>
      </c>
      <c r="B896" t="s">
        <v>7540</v>
      </c>
      <c r="C896" t="s">
        <v>1874</v>
      </c>
      <c r="D896" t="s">
        <v>28</v>
      </c>
      <c r="E896" t="s">
        <v>29</v>
      </c>
      <c r="F896">
        <v>90</v>
      </c>
      <c r="G896" t="s">
        <v>13533</v>
      </c>
      <c r="H896" t="s">
        <v>5505</v>
      </c>
      <c r="I896" t="s">
        <v>240</v>
      </c>
      <c r="J896" s="8">
        <v>44408</v>
      </c>
      <c r="K896" s="6" t="str">
        <f t="shared" si="65"/>
        <v>2021</v>
      </c>
      <c r="L896" s="6" t="str">
        <f t="shared" si="66"/>
        <v>Jul</v>
      </c>
      <c r="M896">
        <v>25</v>
      </c>
      <c r="N896" s="10">
        <f t="shared" si="67"/>
        <v>1.89</v>
      </c>
      <c r="O896">
        <f t="shared" si="68"/>
        <v>18</v>
      </c>
      <c r="P896">
        <v>0.5</v>
      </c>
      <c r="Q896" s="12">
        <f>Table1[[#This Row],[Quantity]]*Table1[[#This Row],[Case Size]]</f>
        <v>450</v>
      </c>
      <c r="R896" s="10">
        <f>Table1[[#This Row],[ Sales Volume]]*Table1[[#This Row],[Cost]]</f>
        <v>850.5</v>
      </c>
      <c r="S896" s="10">
        <f>Table1[[#This Row],[Sales Values]]-(Table1[[#This Row],[Sales Values]]*0.25)</f>
        <v>637.875</v>
      </c>
      <c r="T896" s="10">
        <f>Table1[[#This Row],[Manufacturing Cost]]-Table1[[#This Row],[Delivery Cost]]</f>
        <v>625.375</v>
      </c>
      <c r="U896" s="10">
        <f>Table1[[#This Row],[Quantity]]*Table1[[#This Row],[Delivery]]</f>
        <v>12.5</v>
      </c>
      <c r="V896" s="10">
        <f>Table1[[#This Row],[Sales Values]]-Table1[[#This Row],[Manufacturing Cost]]</f>
        <v>212.625</v>
      </c>
      <c r="W896" s="13">
        <f>Table1[[#This Row],[Profit]]/Table1[[#This Row],[Sales Values]]</f>
        <v>0.25</v>
      </c>
      <c r="X896" s="10">
        <v>14.95</v>
      </c>
      <c r="Y896" s="14">
        <f>IF(AND(Table1[[#This Row],[Quantity]]&gt;20,Table1[[#This Row],[Quantity]]&lt;=50),3%,IF(AND(Table1[[#This Row],[Quantity]]&gt;50,Table1[[#This Row],[Quantity]]&lt;=100),5%,IF(Table1[[#This Row],[Quantity]]&gt;100,7%,0)))</f>
        <v>0.03</v>
      </c>
      <c r="Z896" s="10">
        <f>Table1[[#This Row],[Sales Values]]*(1-Table1[[#This Row],[Discount]])</f>
        <v>824.98500000000001</v>
      </c>
      <c r="AA896" s="10">
        <f>Table1[[#This Row],[Sales Values]]+(Table1[[#This Row],[Sales Values]]*1.05%)</f>
        <v>859.43025</v>
      </c>
      <c r="AB896" s="10">
        <f>Table1[[#This Row],[Sales Values]]*1.05</f>
        <v>893.02500000000009</v>
      </c>
      <c r="AC896" s="10" t="str">
        <f t="shared" si="69"/>
        <v>Gigastuff</v>
      </c>
      <c r="AD896" t="s">
        <v>45</v>
      </c>
    </row>
    <row r="897" spans="1:30" x14ac:dyDescent="0.3">
      <c r="A897">
        <v>3112</v>
      </c>
      <c r="B897" t="s">
        <v>1049</v>
      </c>
      <c r="C897" t="s">
        <v>6712</v>
      </c>
      <c r="D897" t="s">
        <v>28</v>
      </c>
      <c r="E897" t="s">
        <v>29</v>
      </c>
      <c r="F897">
        <v>90</v>
      </c>
      <c r="G897" t="s">
        <v>7542</v>
      </c>
      <c r="H897" t="s">
        <v>2336</v>
      </c>
      <c r="I897" t="s">
        <v>32</v>
      </c>
      <c r="J897" s="8">
        <v>44813</v>
      </c>
      <c r="K897" s="6" t="str">
        <f t="shared" si="65"/>
        <v>2022</v>
      </c>
      <c r="L897" s="6" t="str">
        <f t="shared" si="66"/>
        <v>Sep</v>
      </c>
      <c r="M897">
        <v>95</v>
      </c>
      <c r="N897" s="10">
        <f t="shared" si="67"/>
        <v>3.49</v>
      </c>
      <c r="O897">
        <f t="shared" si="68"/>
        <v>20</v>
      </c>
      <c r="P897">
        <v>0.5</v>
      </c>
      <c r="Q897" s="12">
        <f>Table1[[#This Row],[Quantity]]*Table1[[#This Row],[Case Size]]</f>
        <v>1900</v>
      </c>
      <c r="R897" s="10">
        <f>Table1[[#This Row],[ Sales Volume]]*Table1[[#This Row],[Cost]]</f>
        <v>6631</v>
      </c>
      <c r="S897" s="10">
        <f>Table1[[#This Row],[Sales Values]]-(Table1[[#This Row],[Sales Values]]*0.25)</f>
        <v>4973.25</v>
      </c>
      <c r="T897" s="10">
        <f>Table1[[#This Row],[Manufacturing Cost]]-Table1[[#This Row],[Delivery Cost]]</f>
        <v>4925.75</v>
      </c>
      <c r="U897" s="10">
        <f>Table1[[#This Row],[Quantity]]*Table1[[#This Row],[Delivery]]</f>
        <v>47.5</v>
      </c>
      <c r="V897" s="10">
        <f>Table1[[#This Row],[Sales Values]]-Table1[[#This Row],[Manufacturing Cost]]</f>
        <v>1657.75</v>
      </c>
      <c r="W897" s="13">
        <f>Table1[[#This Row],[Profit]]/Table1[[#This Row],[Sales Values]]</f>
        <v>0.25</v>
      </c>
      <c r="X897" s="10">
        <v>14.95</v>
      </c>
      <c r="Y897" s="14">
        <f>IF(AND(Table1[[#This Row],[Quantity]]&gt;20,Table1[[#This Row],[Quantity]]&lt;=50),3%,IF(AND(Table1[[#This Row],[Quantity]]&gt;50,Table1[[#This Row],[Quantity]]&lt;=100),5%,IF(Table1[[#This Row],[Quantity]]&gt;100,7%,0)))</f>
        <v>0.05</v>
      </c>
      <c r="Z897" s="10">
        <f>Table1[[#This Row],[Sales Values]]*(1-Table1[[#This Row],[Discount]])</f>
        <v>6299.45</v>
      </c>
      <c r="AA897" s="10">
        <f>Table1[[#This Row],[Sales Values]]+(Table1[[#This Row],[Sales Values]]*1.05%)</f>
        <v>6700.6255000000001</v>
      </c>
      <c r="AB897" s="10">
        <f>Table1[[#This Row],[Sales Values]]*1.05</f>
        <v>6962.55</v>
      </c>
      <c r="AC897" s="10" t="str">
        <f t="shared" si="69"/>
        <v>Superwossname</v>
      </c>
      <c r="AD897" t="s">
        <v>101</v>
      </c>
    </row>
    <row r="898" spans="1:30" x14ac:dyDescent="0.3">
      <c r="A898">
        <v>3114</v>
      </c>
      <c r="B898" t="s">
        <v>6407</v>
      </c>
      <c r="C898" t="s">
        <v>1573</v>
      </c>
      <c r="D898" t="s">
        <v>51</v>
      </c>
      <c r="E898" t="s">
        <v>16</v>
      </c>
      <c r="F898">
        <v>90</v>
      </c>
      <c r="G898" t="s">
        <v>7545</v>
      </c>
      <c r="H898" t="s">
        <v>7546</v>
      </c>
      <c r="I898" t="s">
        <v>187</v>
      </c>
      <c r="J898" s="8">
        <v>44293</v>
      </c>
      <c r="K898" s="6" t="str">
        <f t="shared" ref="K898:K961" si="70">TEXT(J898, "yyyy")</f>
        <v>2021</v>
      </c>
      <c r="L898" s="6" t="str">
        <f t="shared" ref="L898:L961" si="71">TEXT(J898, "mmm")</f>
        <v>Apr</v>
      </c>
      <c r="M898">
        <v>58</v>
      </c>
      <c r="N898" s="10">
        <f t="shared" ref="N898:N961" si="72">VLOOKUP(AD898,Codes,3)</f>
        <v>3.49</v>
      </c>
      <c r="O898">
        <f t="shared" ref="O898:O961" si="73">VLOOKUP(AD898,Codes,4)</f>
        <v>20</v>
      </c>
      <c r="P898">
        <v>0.5</v>
      </c>
      <c r="Q898" s="12">
        <f>Table1[[#This Row],[Quantity]]*Table1[[#This Row],[Case Size]]</f>
        <v>1160</v>
      </c>
      <c r="R898" s="10">
        <f>Table1[[#This Row],[ Sales Volume]]*Table1[[#This Row],[Cost]]</f>
        <v>4048.4</v>
      </c>
      <c r="S898" s="10">
        <f>Table1[[#This Row],[Sales Values]]-(Table1[[#This Row],[Sales Values]]*0.25)</f>
        <v>3036.3</v>
      </c>
      <c r="T898" s="10">
        <f>Table1[[#This Row],[Manufacturing Cost]]-Table1[[#This Row],[Delivery Cost]]</f>
        <v>3007.3</v>
      </c>
      <c r="U898" s="10">
        <f>Table1[[#This Row],[Quantity]]*Table1[[#This Row],[Delivery]]</f>
        <v>29</v>
      </c>
      <c r="V898" s="10">
        <f>Table1[[#This Row],[Sales Values]]-Table1[[#This Row],[Manufacturing Cost]]</f>
        <v>1012.0999999999999</v>
      </c>
      <c r="W898" s="13">
        <f>Table1[[#This Row],[Profit]]/Table1[[#This Row],[Sales Values]]</f>
        <v>0.24999999999999997</v>
      </c>
      <c r="X898" s="10">
        <v>14.95</v>
      </c>
      <c r="Y898" s="14">
        <f>IF(AND(Table1[[#This Row],[Quantity]]&gt;20,Table1[[#This Row],[Quantity]]&lt;=50),3%,IF(AND(Table1[[#This Row],[Quantity]]&gt;50,Table1[[#This Row],[Quantity]]&lt;=100),5%,IF(Table1[[#This Row],[Quantity]]&gt;100,7%,0)))</f>
        <v>0.05</v>
      </c>
      <c r="Z898" s="10">
        <f>Table1[[#This Row],[Sales Values]]*(1-Table1[[#This Row],[Discount]])</f>
        <v>3845.98</v>
      </c>
      <c r="AA898" s="10">
        <f>Table1[[#This Row],[Sales Values]]+(Table1[[#This Row],[Sales Values]]*1.05%)</f>
        <v>4090.9082000000003</v>
      </c>
      <c r="AB898" s="10">
        <f>Table1[[#This Row],[Sales Values]]*1.05</f>
        <v>4250.8200000000006</v>
      </c>
      <c r="AC898" s="10" t="str">
        <f t="shared" ref="AC898:AC961" si="74">VLOOKUP(AD898,Codes,2)</f>
        <v>Superwossname</v>
      </c>
      <c r="AD898" t="s">
        <v>101</v>
      </c>
    </row>
    <row r="899" spans="1:30" x14ac:dyDescent="0.3">
      <c r="A899">
        <v>3120</v>
      </c>
      <c r="B899" t="s">
        <v>5072</v>
      </c>
      <c r="C899" t="s">
        <v>6275</v>
      </c>
      <c r="D899" t="s">
        <v>92</v>
      </c>
      <c r="E899" t="s">
        <v>29</v>
      </c>
      <c r="F899">
        <v>90</v>
      </c>
      <c r="G899" t="s">
        <v>14633</v>
      </c>
      <c r="H899" t="s">
        <v>6612</v>
      </c>
      <c r="I899" t="s">
        <v>25</v>
      </c>
      <c r="J899" s="8">
        <v>44300</v>
      </c>
      <c r="K899" s="6" t="str">
        <f t="shared" si="70"/>
        <v>2021</v>
      </c>
      <c r="L899" s="6" t="str">
        <f t="shared" si="71"/>
        <v>Apr</v>
      </c>
      <c r="M899">
        <v>41</v>
      </c>
      <c r="N899" s="10">
        <f t="shared" si="72"/>
        <v>2.0099999999999998</v>
      </c>
      <c r="O899">
        <f t="shared" si="73"/>
        <v>20</v>
      </c>
      <c r="P899">
        <v>0.5</v>
      </c>
      <c r="Q899" s="12">
        <f>Table1[[#This Row],[Quantity]]*Table1[[#This Row],[Case Size]]</f>
        <v>820</v>
      </c>
      <c r="R899" s="10">
        <f>Table1[[#This Row],[ Sales Volume]]*Table1[[#This Row],[Cost]]</f>
        <v>1648.1999999999998</v>
      </c>
      <c r="S899" s="10">
        <f>Table1[[#This Row],[Sales Values]]-(Table1[[#This Row],[Sales Values]]*0.25)</f>
        <v>1236.1499999999999</v>
      </c>
      <c r="T899" s="10">
        <f>Table1[[#This Row],[Manufacturing Cost]]-Table1[[#This Row],[Delivery Cost]]</f>
        <v>1215.6499999999999</v>
      </c>
      <c r="U899" s="10">
        <f>Table1[[#This Row],[Quantity]]*Table1[[#This Row],[Delivery]]</f>
        <v>20.5</v>
      </c>
      <c r="V899" s="10">
        <f>Table1[[#This Row],[Sales Values]]-Table1[[#This Row],[Manufacturing Cost]]</f>
        <v>412.04999999999995</v>
      </c>
      <c r="W899" s="13">
        <f>Table1[[#This Row],[Profit]]/Table1[[#This Row],[Sales Values]]</f>
        <v>0.25</v>
      </c>
      <c r="X899" s="10">
        <v>14.95</v>
      </c>
      <c r="Y899" s="14">
        <f>IF(AND(Table1[[#This Row],[Quantity]]&gt;20,Table1[[#This Row],[Quantity]]&lt;=50),3%,IF(AND(Table1[[#This Row],[Quantity]]&gt;50,Table1[[#This Row],[Quantity]]&lt;=100),5%,IF(Table1[[#This Row],[Quantity]]&gt;100,7%,0)))</f>
        <v>0.03</v>
      </c>
      <c r="Z899" s="10">
        <f>Table1[[#This Row],[Sales Values]]*(1-Table1[[#This Row],[Discount]])</f>
        <v>1598.7539999999997</v>
      </c>
      <c r="AA899" s="10">
        <f>Table1[[#This Row],[Sales Values]]+(Table1[[#This Row],[Sales Values]]*1.05%)</f>
        <v>1665.5060999999998</v>
      </c>
      <c r="AB899" s="10">
        <f>Table1[[#This Row],[Sales Values]]*1.05</f>
        <v>1730.61</v>
      </c>
      <c r="AC899" s="10" t="str">
        <f t="shared" si="74"/>
        <v>Hyperwotsit</v>
      </c>
      <c r="AD899" t="s">
        <v>20</v>
      </c>
    </row>
    <row r="900" spans="1:30" x14ac:dyDescent="0.3">
      <c r="A900">
        <v>3123</v>
      </c>
      <c r="B900" t="s">
        <v>5239</v>
      </c>
      <c r="C900" t="s">
        <v>7556</v>
      </c>
      <c r="D900" t="s">
        <v>15</v>
      </c>
      <c r="E900" t="s">
        <v>16</v>
      </c>
      <c r="F900">
        <v>30</v>
      </c>
      <c r="G900" t="s">
        <v>14635</v>
      </c>
      <c r="H900" t="s">
        <v>5000</v>
      </c>
      <c r="I900" t="s">
        <v>32</v>
      </c>
      <c r="J900" s="8">
        <v>44511</v>
      </c>
      <c r="K900" s="6" t="str">
        <f t="shared" si="70"/>
        <v>2021</v>
      </c>
      <c r="L900" s="6" t="str">
        <f t="shared" si="71"/>
        <v>Nov</v>
      </c>
      <c r="M900">
        <v>94</v>
      </c>
      <c r="N900" s="10">
        <f t="shared" si="72"/>
        <v>2.0099999999999998</v>
      </c>
      <c r="O900">
        <f t="shared" si="73"/>
        <v>20</v>
      </c>
      <c r="P900">
        <v>0.5</v>
      </c>
      <c r="Q900" s="12">
        <f>Table1[[#This Row],[Quantity]]*Table1[[#This Row],[Case Size]]</f>
        <v>1880</v>
      </c>
      <c r="R900" s="10">
        <f>Table1[[#This Row],[ Sales Volume]]*Table1[[#This Row],[Cost]]</f>
        <v>3778.7999999999997</v>
      </c>
      <c r="S900" s="10">
        <f>Table1[[#This Row],[Sales Values]]-(Table1[[#This Row],[Sales Values]]*0.25)</f>
        <v>2834.1</v>
      </c>
      <c r="T900" s="10">
        <f>Table1[[#This Row],[Manufacturing Cost]]-Table1[[#This Row],[Delivery Cost]]</f>
        <v>2787.1</v>
      </c>
      <c r="U900" s="10">
        <f>Table1[[#This Row],[Quantity]]*Table1[[#This Row],[Delivery]]</f>
        <v>47</v>
      </c>
      <c r="V900" s="10">
        <f>Table1[[#This Row],[Sales Values]]-Table1[[#This Row],[Manufacturing Cost]]</f>
        <v>944.69999999999982</v>
      </c>
      <c r="W900" s="13">
        <f>Table1[[#This Row],[Profit]]/Table1[[#This Row],[Sales Values]]</f>
        <v>0.24999999999999997</v>
      </c>
      <c r="X900" s="10">
        <v>14.95</v>
      </c>
      <c r="Y900" s="14">
        <f>IF(AND(Table1[[#This Row],[Quantity]]&gt;20,Table1[[#This Row],[Quantity]]&lt;=50),3%,IF(AND(Table1[[#This Row],[Quantity]]&gt;50,Table1[[#This Row],[Quantity]]&lt;=100),5%,IF(Table1[[#This Row],[Quantity]]&gt;100,7%,0)))</f>
        <v>0.05</v>
      </c>
      <c r="Z900" s="10">
        <f>Table1[[#This Row],[Sales Values]]*(1-Table1[[#This Row],[Discount]])</f>
        <v>3589.8599999999997</v>
      </c>
      <c r="AA900" s="10">
        <f>Table1[[#This Row],[Sales Values]]+(Table1[[#This Row],[Sales Values]]*1.05%)</f>
        <v>3818.4773999999998</v>
      </c>
      <c r="AB900" s="10">
        <f>Table1[[#This Row],[Sales Values]]*1.05</f>
        <v>3967.74</v>
      </c>
      <c r="AC900" s="10" t="str">
        <f t="shared" si="74"/>
        <v>Hyperwotsit</v>
      </c>
      <c r="AD900" t="s">
        <v>20</v>
      </c>
    </row>
    <row r="901" spans="1:30" x14ac:dyDescent="0.3">
      <c r="A901">
        <v>3126</v>
      </c>
      <c r="B901" t="s">
        <v>5975</v>
      </c>
      <c r="C901" t="s">
        <v>134</v>
      </c>
      <c r="D901" t="s">
        <v>28</v>
      </c>
      <c r="E901" t="s">
        <v>29</v>
      </c>
      <c r="F901">
        <v>90</v>
      </c>
      <c r="G901" t="s">
        <v>7560</v>
      </c>
      <c r="H901" t="s">
        <v>3056</v>
      </c>
      <c r="I901" t="s">
        <v>187</v>
      </c>
      <c r="J901" s="8">
        <v>44189</v>
      </c>
      <c r="K901" s="6" t="str">
        <f t="shared" si="70"/>
        <v>2020</v>
      </c>
      <c r="L901" s="6" t="str">
        <f t="shared" si="71"/>
        <v>Dec</v>
      </c>
      <c r="M901">
        <v>28</v>
      </c>
      <c r="N901" s="10">
        <f t="shared" si="72"/>
        <v>3.49</v>
      </c>
      <c r="O901">
        <f t="shared" si="73"/>
        <v>20</v>
      </c>
      <c r="P901">
        <v>0.5</v>
      </c>
      <c r="Q901" s="12">
        <f>Table1[[#This Row],[Quantity]]*Table1[[#This Row],[Case Size]]</f>
        <v>560</v>
      </c>
      <c r="R901" s="10">
        <f>Table1[[#This Row],[ Sales Volume]]*Table1[[#This Row],[Cost]]</f>
        <v>1954.4</v>
      </c>
      <c r="S901" s="10">
        <f>Table1[[#This Row],[Sales Values]]-(Table1[[#This Row],[Sales Values]]*0.25)</f>
        <v>1465.8000000000002</v>
      </c>
      <c r="T901" s="10">
        <f>Table1[[#This Row],[Manufacturing Cost]]-Table1[[#This Row],[Delivery Cost]]</f>
        <v>1451.8000000000002</v>
      </c>
      <c r="U901" s="10">
        <f>Table1[[#This Row],[Quantity]]*Table1[[#This Row],[Delivery]]</f>
        <v>14</v>
      </c>
      <c r="V901" s="10">
        <f>Table1[[#This Row],[Sales Values]]-Table1[[#This Row],[Manufacturing Cost]]</f>
        <v>488.59999999999991</v>
      </c>
      <c r="W901" s="13">
        <f>Table1[[#This Row],[Profit]]/Table1[[#This Row],[Sales Values]]</f>
        <v>0.24999999999999994</v>
      </c>
      <c r="X901" s="10">
        <v>14.95</v>
      </c>
      <c r="Y901" s="14">
        <f>IF(AND(Table1[[#This Row],[Quantity]]&gt;20,Table1[[#This Row],[Quantity]]&lt;=50),3%,IF(AND(Table1[[#This Row],[Quantity]]&gt;50,Table1[[#This Row],[Quantity]]&lt;=100),5%,IF(Table1[[#This Row],[Quantity]]&gt;100,7%,0)))</f>
        <v>0.03</v>
      </c>
      <c r="Z901" s="10">
        <f>Table1[[#This Row],[Sales Values]]*(1-Table1[[#This Row],[Discount]])</f>
        <v>1895.768</v>
      </c>
      <c r="AA901" s="10">
        <f>Table1[[#This Row],[Sales Values]]+(Table1[[#This Row],[Sales Values]]*1.05%)</f>
        <v>1974.9212</v>
      </c>
      <c r="AB901" s="10">
        <f>Table1[[#This Row],[Sales Values]]*1.05</f>
        <v>2052.1200000000003</v>
      </c>
      <c r="AC901" s="10" t="str">
        <f t="shared" si="74"/>
        <v>Superwossname</v>
      </c>
      <c r="AD901" t="s">
        <v>101</v>
      </c>
    </row>
    <row r="902" spans="1:30" x14ac:dyDescent="0.3">
      <c r="A902">
        <v>3128</v>
      </c>
      <c r="B902" t="s">
        <v>339</v>
      </c>
      <c r="C902" t="s">
        <v>6651</v>
      </c>
      <c r="D902" t="s">
        <v>15</v>
      </c>
      <c r="E902" t="s">
        <v>16</v>
      </c>
      <c r="F902">
        <v>30</v>
      </c>
      <c r="G902" t="s">
        <v>7563</v>
      </c>
      <c r="H902" t="s">
        <v>5232</v>
      </c>
      <c r="I902" t="s">
        <v>146</v>
      </c>
      <c r="J902" s="8">
        <v>44796</v>
      </c>
      <c r="K902" s="6" t="str">
        <f t="shared" si="70"/>
        <v>2022</v>
      </c>
      <c r="L902" s="6" t="str">
        <f t="shared" si="71"/>
        <v>Aug</v>
      </c>
      <c r="M902">
        <v>102</v>
      </c>
      <c r="N902" s="10">
        <f t="shared" si="72"/>
        <v>1.89</v>
      </c>
      <c r="O902">
        <f t="shared" si="73"/>
        <v>18</v>
      </c>
      <c r="P902">
        <v>0.5</v>
      </c>
      <c r="Q902" s="12">
        <f>Table1[[#This Row],[Quantity]]*Table1[[#This Row],[Case Size]]</f>
        <v>1836</v>
      </c>
      <c r="R902" s="10">
        <f>Table1[[#This Row],[ Sales Volume]]*Table1[[#This Row],[Cost]]</f>
        <v>3470.04</v>
      </c>
      <c r="S902" s="10">
        <f>Table1[[#This Row],[Sales Values]]-(Table1[[#This Row],[Sales Values]]*0.25)</f>
        <v>2602.5299999999997</v>
      </c>
      <c r="T902" s="10">
        <f>Table1[[#This Row],[Manufacturing Cost]]-Table1[[#This Row],[Delivery Cost]]</f>
        <v>2551.5299999999997</v>
      </c>
      <c r="U902" s="10">
        <f>Table1[[#This Row],[Quantity]]*Table1[[#This Row],[Delivery]]</f>
        <v>51</v>
      </c>
      <c r="V902" s="10">
        <f>Table1[[#This Row],[Sales Values]]-Table1[[#This Row],[Manufacturing Cost]]</f>
        <v>867.51000000000022</v>
      </c>
      <c r="W902" s="13">
        <f>Table1[[#This Row],[Profit]]/Table1[[#This Row],[Sales Values]]</f>
        <v>0.25000000000000006</v>
      </c>
      <c r="X902" s="10">
        <v>14.95</v>
      </c>
      <c r="Y902" s="14">
        <f>IF(AND(Table1[[#This Row],[Quantity]]&gt;20,Table1[[#This Row],[Quantity]]&lt;=50),3%,IF(AND(Table1[[#This Row],[Quantity]]&gt;50,Table1[[#This Row],[Quantity]]&lt;=100),5%,IF(Table1[[#This Row],[Quantity]]&gt;100,7%,0)))</f>
        <v>7.0000000000000007E-2</v>
      </c>
      <c r="Z902" s="10">
        <f>Table1[[#This Row],[Sales Values]]*(1-Table1[[#This Row],[Discount]])</f>
        <v>3227.1371999999997</v>
      </c>
      <c r="AA902" s="10">
        <f>Table1[[#This Row],[Sales Values]]+(Table1[[#This Row],[Sales Values]]*1.05%)</f>
        <v>3506.4754199999998</v>
      </c>
      <c r="AB902" s="10">
        <f>Table1[[#This Row],[Sales Values]]*1.05</f>
        <v>3643.5419999999999</v>
      </c>
      <c r="AC902" s="10" t="str">
        <f t="shared" si="74"/>
        <v>Gigastuff</v>
      </c>
      <c r="AD902" t="s">
        <v>45</v>
      </c>
    </row>
    <row r="903" spans="1:30" x14ac:dyDescent="0.3">
      <c r="A903">
        <v>3130</v>
      </c>
      <c r="B903" t="s">
        <v>869</v>
      </c>
      <c r="C903" t="s">
        <v>795</v>
      </c>
      <c r="D903" t="s">
        <v>28</v>
      </c>
      <c r="E903" t="s">
        <v>29</v>
      </c>
      <c r="F903">
        <v>90</v>
      </c>
      <c r="G903" t="s">
        <v>14637</v>
      </c>
      <c r="H903" t="s">
        <v>4161</v>
      </c>
      <c r="I903" t="s">
        <v>32</v>
      </c>
      <c r="J903" s="8">
        <v>44312</v>
      </c>
      <c r="K903" s="6" t="str">
        <f t="shared" si="70"/>
        <v>2021</v>
      </c>
      <c r="L903" s="6" t="str">
        <f t="shared" si="71"/>
        <v>Apr</v>
      </c>
      <c r="M903">
        <v>62</v>
      </c>
      <c r="N903" s="10">
        <f t="shared" si="72"/>
        <v>2.0099999999999998</v>
      </c>
      <c r="O903">
        <f t="shared" si="73"/>
        <v>20</v>
      </c>
      <c r="P903">
        <v>0.5</v>
      </c>
      <c r="Q903" s="12">
        <f>Table1[[#This Row],[Quantity]]*Table1[[#This Row],[Case Size]]</f>
        <v>1240</v>
      </c>
      <c r="R903" s="10">
        <f>Table1[[#This Row],[ Sales Volume]]*Table1[[#This Row],[Cost]]</f>
        <v>2492.3999999999996</v>
      </c>
      <c r="S903" s="10">
        <f>Table1[[#This Row],[Sales Values]]-(Table1[[#This Row],[Sales Values]]*0.25)</f>
        <v>1869.2999999999997</v>
      </c>
      <c r="T903" s="10">
        <f>Table1[[#This Row],[Manufacturing Cost]]-Table1[[#This Row],[Delivery Cost]]</f>
        <v>1838.2999999999997</v>
      </c>
      <c r="U903" s="10">
        <f>Table1[[#This Row],[Quantity]]*Table1[[#This Row],[Delivery]]</f>
        <v>31</v>
      </c>
      <c r="V903" s="10">
        <f>Table1[[#This Row],[Sales Values]]-Table1[[#This Row],[Manufacturing Cost]]</f>
        <v>623.09999999999991</v>
      </c>
      <c r="W903" s="13">
        <f>Table1[[#This Row],[Profit]]/Table1[[#This Row],[Sales Values]]</f>
        <v>0.25</v>
      </c>
      <c r="X903" s="10">
        <v>14.95</v>
      </c>
      <c r="Y903" s="14">
        <f>IF(AND(Table1[[#This Row],[Quantity]]&gt;20,Table1[[#This Row],[Quantity]]&lt;=50),3%,IF(AND(Table1[[#This Row],[Quantity]]&gt;50,Table1[[#This Row],[Quantity]]&lt;=100),5%,IF(Table1[[#This Row],[Quantity]]&gt;100,7%,0)))</f>
        <v>0.05</v>
      </c>
      <c r="Z903" s="10">
        <f>Table1[[#This Row],[Sales Values]]*(1-Table1[[#This Row],[Discount]])</f>
        <v>2367.7799999999997</v>
      </c>
      <c r="AA903" s="10">
        <f>Table1[[#This Row],[Sales Values]]+(Table1[[#This Row],[Sales Values]]*1.05%)</f>
        <v>2518.5701999999997</v>
      </c>
      <c r="AB903" s="10">
        <f>Table1[[#This Row],[Sales Values]]*1.05</f>
        <v>2617.0199999999995</v>
      </c>
      <c r="AC903" s="10" t="str">
        <f t="shared" si="74"/>
        <v>Hyperwotsit</v>
      </c>
      <c r="AD903" t="s">
        <v>20</v>
      </c>
    </row>
    <row r="904" spans="1:30" x14ac:dyDescent="0.3">
      <c r="A904">
        <v>3133</v>
      </c>
      <c r="B904" t="s">
        <v>6378</v>
      </c>
      <c r="C904" t="s">
        <v>6933</v>
      </c>
      <c r="D904" t="s">
        <v>28</v>
      </c>
      <c r="E904" t="s">
        <v>29</v>
      </c>
      <c r="F904">
        <v>60</v>
      </c>
      <c r="G904" t="s">
        <v>7569</v>
      </c>
      <c r="H904" t="s">
        <v>1609</v>
      </c>
      <c r="I904" t="s">
        <v>32</v>
      </c>
      <c r="J904" s="8">
        <v>44407</v>
      </c>
      <c r="K904" s="6" t="str">
        <f t="shared" si="70"/>
        <v>2021</v>
      </c>
      <c r="L904" s="6" t="str">
        <f t="shared" si="71"/>
        <v>Jul</v>
      </c>
      <c r="M904">
        <v>2</v>
      </c>
      <c r="N904" s="10">
        <f t="shared" si="72"/>
        <v>3.49</v>
      </c>
      <c r="O904">
        <f t="shared" si="73"/>
        <v>20</v>
      </c>
      <c r="P904">
        <v>0.5</v>
      </c>
      <c r="Q904" s="12">
        <f>Table1[[#This Row],[Quantity]]*Table1[[#This Row],[Case Size]]</f>
        <v>40</v>
      </c>
      <c r="R904" s="10">
        <f>Table1[[#This Row],[ Sales Volume]]*Table1[[#This Row],[Cost]]</f>
        <v>139.60000000000002</v>
      </c>
      <c r="S904" s="10">
        <f>Table1[[#This Row],[Sales Values]]-(Table1[[#This Row],[Sales Values]]*0.25)</f>
        <v>104.70000000000002</v>
      </c>
      <c r="T904" s="10">
        <f>Table1[[#This Row],[Manufacturing Cost]]-Table1[[#This Row],[Delivery Cost]]</f>
        <v>103.70000000000002</v>
      </c>
      <c r="U904" s="10">
        <f>Table1[[#This Row],[Quantity]]*Table1[[#This Row],[Delivery]]</f>
        <v>1</v>
      </c>
      <c r="V904" s="10">
        <f>Table1[[#This Row],[Sales Values]]-Table1[[#This Row],[Manufacturing Cost]]</f>
        <v>34.900000000000006</v>
      </c>
      <c r="W904" s="13">
        <f>Table1[[#This Row],[Profit]]/Table1[[#This Row],[Sales Values]]</f>
        <v>0.25</v>
      </c>
      <c r="X904" s="10">
        <v>14.95</v>
      </c>
      <c r="Y904" s="14">
        <f>IF(AND(Table1[[#This Row],[Quantity]]&gt;20,Table1[[#This Row],[Quantity]]&lt;=50),3%,IF(AND(Table1[[#This Row],[Quantity]]&gt;50,Table1[[#This Row],[Quantity]]&lt;=100),5%,IF(Table1[[#This Row],[Quantity]]&gt;100,7%,0)))</f>
        <v>0</v>
      </c>
      <c r="Z904" s="10">
        <f>Table1[[#This Row],[Sales Values]]*(1-Table1[[#This Row],[Discount]])</f>
        <v>139.60000000000002</v>
      </c>
      <c r="AA904" s="10">
        <f>Table1[[#This Row],[Sales Values]]+(Table1[[#This Row],[Sales Values]]*1.05%)</f>
        <v>141.06580000000002</v>
      </c>
      <c r="AB904" s="10">
        <f>Table1[[#This Row],[Sales Values]]*1.05</f>
        <v>146.58000000000004</v>
      </c>
      <c r="AC904" s="10" t="str">
        <f t="shared" si="74"/>
        <v>Superwossname</v>
      </c>
      <c r="AD904" t="s">
        <v>101</v>
      </c>
    </row>
    <row r="905" spans="1:30" x14ac:dyDescent="0.3">
      <c r="A905">
        <v>3134</v>
      </c>
      <c r="B905" t="s">
        <v>1946</v>
      </c>
      <c r="C905" t="s">
        <v>138</v>
      </c>
      <c r="D905" t="s">
        <v>28</v>
      </c>
      <c r="E905" t="s">
        <v>29</v>
      </c>
      <c r="F905">
        <v>60</v>
      </c>
      <c r="G905" t="s">
        <v>7570</v>
      </c>
      <c r="H905" t="s">
        <v>3774</v>
      </c>
      <c r="I905" t="s">
        <v>187</v>
      </c>
      <c r="J905" s="8">
        <v>44099</v>
      </c>
      <c r="K905" s="6" t="str">
        <f t="shared" si="70"/>
        <v>2020</v>
      </c>
      <c r="L905" s="6" t="str">
        <f t="shared" si="71"/>
        <v>Sep</v>
      </c>
      <c r="M905">
        <v>72</v>
      </c>
      <c r="N905" s="10">
        <f t="shared" si="72"/>
        <v>2.0099999999999998</v>
      </c>
      <c r="O905">
        <f t="shared" si="73"/>
        <v>20</v>
      </c>
      <c r="P905">
        <v>0.5</v>
      </c>
      <c r="Q905" s="12">
        <f>Table1[[#This Row],[Quantity]]*Table1[[#This Row],[Case Size]]</f>
        <v>1440</v>
      </c>
      <c r="R905" s="10">
        <f>Table1[[#This Row],[ Sales Volume]]*Table1[[#This Row],[Cost]]</f>
        <v>2894.3999999999996</v>
      </c>
      <c r="S905" s="10">
        <f>Table1[[#This Row],[Sales Values]]-(Table1[[#This Row],[Sales Values]]*0.25)</f>
        <v>2170.7999999999997</v>
      </c>
      <c r="T905" s="10">
        <f>Table1[[#This Row],[Manufacturing Cost]]-Table1[[#This Row],[Delivery Cost]]</f>
        <v>2134.7999999999997</v>
      </c>
      <c r="U905" s="10">
        <f>Table1[[#This Row],[Quantity]]*Table1[[#This Row],[Delivery]]</f>
        <v>36</v>
      </c>
      <c r="V905" s="10">
        <f>Table1[[#This Row],[Sales Values]]-Table1[[#This Row],[Manufacturing Cost]]</f>
        <v>723.59999999999991</v>
      </c>
      <c r="W905" s="13">
        <f>Table1[[#This Row],[Profit]]/Table1[[#This Row],[Sales Values]]</f>
        <v>0.25</v>
      </c>
      <c r="X905" s="10">
        <v>14.95</v>
      </c>
      <c r="Y905" s="14">
        <f>IF(AND(Table1[[#This Row],[Quantity]]&gt;20,Table1[[#This Row],[Quantity]]&lt;=50),3%,IF(AND(Table1[[#This Row],[Quantity]]&gt;50,Table1[[#This Row],[Quantity]]&lt;=100),5%,IF(Table1[[#This Row],[Quantity]]&gt;100,7%,0)))</f>
        <v>0.05</v>
      </c>
      <c r="Z905" s="10">
        <f>Table1[[#This Row],[Sales Values]]*(1-Table1[[#This Row],[Discount]])</f>
        <v>2749.6799999999994</v>
      </c>
      <c r="AA905" s="10">
        <f>Table1[[#This Row],[Sales Values]]+(Table1[[#This Row],[Sales Values]]*1.05%)</f>
        <v>2924.7911999999997</v>
      </c>
      <c r="AB905" s="10">
        <f>Table1[[#This Row],[Sales Values]]*1.05</f>
        <v>3039.12</v>
      </c>
      <c r="AC905" s="10" t="str">
        <f t="shared" si="74"/>
        <v>Hyperwotsit</v>
      </c>
      <c r="AD905" t="s">
        <v>20</v>
      </c>
    </row>
    <row r="906" spans="1:30" x14ac:dyDescent="0.3">
      <c r="A906">
        <v>3138</v>
      </c>
      <c r="B906" t="s">
        <v>1140</v>
      </c>
      <c r="C906" t="s">
        <v>928</v>
      </c>
      <c r="D906" t="s">
        <v>28</v>
      </c>
      <c r="E906" t="s">
        <v>29</v>
      </c>
      <c r="F906">
        <v>90</v>
      </c>
      <c r="G906" t="s">
        <v>7576</v>
      </c>
      <c r="H906" t="s">
        <v>3579</v>
      </c>
      <c r="I906" t="s">
        <v>1576</v>
      </c>
      <c r="J906" s="8">
        <v>44313</v>
      </c>
      <c r="K906" s="6" t="str">
        <f t="shared" si="70"/>
        <v>2021</v>
      </c>
      <c r="L906" s="6" t="str">
        <f t="shared" si="71"/>
        <v>Apr</v>
      </c>
      <c r="M906">
        <v>75</v>
      </c>
      <c r="N906" s="10">
        <f t="shared" si="72"/>
        <v>2.0099999999999998</v>
      </c>
      <c r="O906">
        <f t="shared" si="73"/>
        <v>20</v>
      </c>
      <c r="P906">
        <v>0.5</v>
      </c>
      <c r="Q906" s="12">
        <f>Table1[[#This Row],[Quantity]]*Table1[[#This Row],[Case Size]]</f>
        <v>1500</v>
      </c>
      <c r="R906" s="10">
        <f>Table1[[#This Row],[ Sales Volume]]*Table1[[#This Row],[Cost]]</f>
        <v>3014.9999999999995</v>
      </c>
      <c r="S906" s="10">
        <f>Table1[[#This Row],[Sales Values]]-(Table1[[#This Row],[Sales Values]]*0.25)</f>
        <v>2261.2499999999995</v>
      </c>
      <c r="T906" s="10">
        <f>Table1[[#This Row],[Manufacturing Cost]]-Table1[[#This Row],[Delivery Cost]]</f>
        <v>2223.7499999999995</v>
      </c>
      <c r="U906" s="10">
        <f>Table1[[#This Row],[Quantity]]*Table1[[#This Row],[Delivery]]</f>
        <v>37.5</v>
      </c>
      <c r="V906" s="10">
        <f>Table1[[#This Row],[Sales Values]]-Table1[[#This Row],[Manufacturing Cost]]</f>
        <v>753.75</v>
      </c>
      <c r="W906" s="13">
        <f>Table1[[#This Row],[Profit]]/Table1[[#This Row],[Sales Values]]</f>
        <v>0.25000000000000006</v>
      </c>
      <c r="X906" s="10">
        <v>14.95</v>
      </c>
      <c r="Y906" s="14">
        <f>IF(AND(Table1[[#This Row],[Quantity]]&gt;20,Table1[[#This Row],[Quantity]]&lt;=50),3%,IF(AND(Table1[[#This Row],[Quantity]]&gt;50,Table1[[#This Row],[Quantity]]&lt;=100),5%,IF(Table1[[#This Row],[Quantity]]&gt;100,7%,0)))</f>
        <v>0.05</v>
      </c>
      <c r="Z906" s="10">
        <f>Table1[[#This Row],[Sales Values]]*(1-Table1[[#This Row],[Discount]])</f>
        <v>2864.2499999999995</v>
      </c>
      <c r="AA906" s="10">
        <f>Table1[[#This Row],[Sales Values]]+(Table1[[#This Row],[Sales Values]]*1.05%)</f>
        <v>3046.6574999999993</v>
      </c>
      <c r="AB906" s="10">
        <f>Table1[[#This Row],[Sales Values]]*1.05</f>
        <v>3165.7499999999995</v>
      </c>
      <c r="AC906" s="10" t="str">
        <f t="shared" si="74"/>
        <v>Hyperwotsit</v>
      </c>
      <c r="AD906" t="s">
        <v>20</v>
      </c>
    </row>
    <row r="907" spans="1:30" x14ac:dyDescent="0.3">
      <c r="A907">
        <v>3140</v>
      </c>
      <c r="B907" t="s">
        <v>1351</v>
      </c>
      <c r="C907" t="s">
        <v>4416</v>
      </c>
      <c r="D907" t="s">
        <v>28</v>
      </c>
      <c r="E907" t="s">
        <v>29</v>
      </c>
      <c r="F907">
        <v>60</v>
      </c>
      <c r="G907" t="s">
        <v>7579</v>
      </c>
      <c r="H907" t="s">
        <v>4111</v>
      </c>
      <c r="I907" t="s">
        <v>95</v>
      </c>
      <c r="J907" s="8">
        <v>44771</v>
      </c>
      <c r="K907" s="6" t="str">
        <f t="shared" si="70"/>
        <v>2022</v>
      </c>
      <c r="L907" s="6" t="str">
        <f t="shared" si="71"/>
        <v>Jul</v>
      </c>
      <c r="M907">
        <v>82</v>
      </c>
      <c r="N907" s="10">
        <f t="shared" si="72"/>
        <v>1.89</v>
      </c>
      <c r="O907">
        <f t="shared" si="73"/>
        <v>18</v>
      </c>
      <c r="P907">
        <v>0.5</v>
      </c>
      <c r="Q907" s="12">
        <f>Table1[[#This Row],[Quantity]]*Table1[[#This Row],[Case Size]]</f>
        <v>1476</v>
      </c>
      <c r="R907" s="10">
        <f>Table1[[#This Row],[ Sales Volume]]*Table1[[#This Row],[Cost]]</f>
        <v>2789.64</v>
      </c>
      <c r="S907" s="10">
        <f>Table1[[#This Row],[Sales Values]]-(Table1[[#This Row],[Sales Values]]*0.25)</f>
        <v>2092.23</v>
      </c>
      <c r="T907" s="10">
        <f>Table1[[#This Row],[Manufacturing Cost]]-Table1[[#This Row],[Delivery Cost]]</f>
        <v>2051.23</v>
      </c>
      <c r="U907" s="10">
        <f>Table1[[#This Row],[Quantity]]*Table1[[#This Row],[Delivery]]</f>
        <v>41</v>
      </c>
      <c r="V907" s="10">
        <f>Table1[[#This Row],[Sales Values]]-Table1[[#This Row],[Manufacturing Cost]]</f>
        <v>697.40999999999985</v>
      </c>
      <c r="W907" s="13">
        <f>Table1[[#This Row],[Profit]]/Table1[[#This Row],[Sales Values]]</f>
        <v>0.24999999999999997</v>
      </c>
      <c r="X907" s="10">
        <v>14.95</v>
      </c>
      <c r="Y907" s="14">
        <f>IF(AND(Table1[[#This Row],[Quantity]]&gt;20,Table1[[#This Row],[Quantity]]&lt;=50),3%,IF(AND(Table1[[#This Row],[Quantity]]&gt;50,Table1[[#This Row],[Quantity]]&lt;=100),5%,IF(Table1[[#This Row],[Quantity]]&gt;100,7%,0)))</f>
        <v>0.05</v>
      </c>
      <c r="Z907" s="10">
        <f>Table1[[#This Row],[Sales Values]]*(1-Table1[[#This Row],[Discount]])</f>
        <v>2650.1579999999999</v>
      </c>
      <c r="AA907" s="10">
        <f>Table1[[#This Row],[Sales Values]]+(Table1[[#This Row],[Sales Values]]*1.05%)</f>
        <v>2818.9312199999999</v>
      </c>
      <c r="AB907" s="10">
        <f>Table1[[#This Row],[Sales Values]]*1.05</f>
        <v>2929.1219999999998</v>
      </c>
      <c r="AC907" s="10" t="str">
        <f t="shared" si="74"/>
        <v>Gigastuff</v>
      </c>
      <c r="AD907" t="s">
        <v>45</v>
      </c>
    </row>
    <row r="908" spans="1:30" x14ac:dyDescent="0.3">
      <c r="A908">
        <v>3146</v>
      </c>
      <c r="B908" t="s">
        <v>504</v>
      </c>
      <c r="C908" t="s">
        <v>1047</v>
      </c>
      <c r="D908" t="s">
        <v>28</v>
      </c>
      <c r="E908" t="s">
        <v>29</v>
      </c>
      <c r="F908">
        <v>30</v>
      </c>
      <c r="G908" t="s">
        <v>7590</v>
      </c>
      <c r="H908" t="s">
        <v>834</v>
      </c>
      <c r="I908" t="s">
        <v>32</v>
      </c>
      <c r="J908" s="8">
        <v>44747</v>
      </c>
      <c r="K908" s="6" t="str">
        <f t="shared" si="70"/>
        <v>2022</v>
      </c>
      <c r="L908" s="6" t="str">
        <f t="shared" si="71"/>
        <v>Jul</v>
      </c>
      <c r="M908">
        <v>54</v>
      </c>
      <c r="N908" s="10">
        <f t="shared" si="72"/>
        <v>2.0099999999999998</v>
      </c>
      <c r="O908">
        <f t="shared" si="73"/>
        <v>20</v>
      </c>
      <c r="P908">
        <v>0.5</v>
      </c>
      <c r="Q908" s="11">
        <f>Table1[[#This Row],[Quantity]]*Table1[[#This Row],[Case Size]]</f>
        <v>1080</v>
      </c>
      <c r="R908" s="10">
        <f>Table1[[#This Row],[ Sales Volume]]*Table1[[#This Row],[Cost]]</f>
        <v>2170.7999999999997</v>
      </c>
      <c r="S908" s="10">
        <f>Table1[[#This Row],[Sales Values]]-(Table1[[#This Row],[Sales Values]]*0.25)</f>
        <v>1628.1</v>
      </c>
      <c r="T908" s="10">
        <f>Table1[[#This Row],[Manufacturing Cost]]-Table1[[#This Row],[Delivery Cost]]</f>
        <v>1601.1</v>
      </c>
      <c r="U908" s="10">
        <f>Table1[[#This Row],[Quantity]]*Table1[[#This Row],[Delivery]]</f>
        <v>27</v>
      </c>
      <c r="V908" s="10">
        <f>Table1[[#This Row],[Sales Values]]-Table1[[#This Row],[Manufacturing Cost]]</f>
        <v>542.69999999999982</v>
      </c>
      <c r="W908" s="13">
        <f>Table1[[#This Row],[Profit]]/Table1[[#This Row],[Sales Values]]</f>
        <v>0.24999999999999994</v>
      </c>
      <c r="X908" s="10">
        <v>14.95</v>
      </c>
      <c r="Y908" s="14">
        <f>IF(AND(Table1[[#This Row],[Quantity]]&gt;20,Table1[[#This Row],[Quantity]]&lt;=50),3%,IF(AND(Table1[[#This Row],[Quantity]]&gt;50,Table1[[#This Row],[Quantity]]&lt;=100),5%,IF(Table1[[#This Row],[Quantity]]&gt;100,7%,0)))</f>
        <v>0.05</v>
      </c>
      <c r="Z908" s="10">
        <f>Table1[[#This Row],[Sales Values]]*(1-Table1[[#This Row],[Discount]])</f>
        <v>2062.2599999999998</v>
      </c>
      <c r="AA908" s="10">
        <f>Table1[[#This Row],[Sales Values]]+(Table1[[#This Row],[Sales Values]]*1.05%)</f>
        <v>2193.5933999999997</v>
      </c>
      <c r="AB908" s="10">
        <f>Table1[[#This Row],[Sales Values]]*1.05</f>
        <v>2279.3399999999997</v>
      </c>
      <c r="AC908" s="10" t="str">
        <f t="shared" si="74"/>
        <v>Hyperwotsit</v>
      </c>
      <c r="AD908" t="s">
        <v>20</v>
      </c>
    </row>
    <row r="909" spans="1:30" x14ac:dyDescent="0.3">
      <c r="A909">
        <v>3153</v>
      </c>
      <c r="B909" t="s">
        <v>7245</v>
      </c>
      <c r="C909" t="s">
        <v>161</v>
      </c>
      <c r="D909" t="s">
        <v>51</v>
      </c>
      <c r="E909" t="s">
        <v>16</v>
      </c>
      <c r="F909">
        <v>30</v>
      </c>
      <c r="G909" t="s">
        <v>7600</v>
      </c>
      <c r="H909" t="s">
        <v>1515</v>
      </c>
      <c r="I909" t="s">
        <v>124</v>
      </c>
      <c r="J909" s="8">
        <v>44116</v>
      </c>
      <c r="K909" s="6" t="str">
        <f t="shared" si="70"/>
        <v>2020</v>
      </c>
      <c r="L909" s="6" t="str">
        <f t="shared" si="71"/>
        <v>Oct</v>
      </c>
      <c r="M909">
        <v>53</v>
      </c>
      <c r="N909" s="10">
        <f t="shared" si="72"/>
        <v>3.49</v>
      </c>
      <c r="O909">
        <f t="shared" si="73"/>
        <v>20</v>
      </c>
      <c r="P909">
        <v>0.5</v>
      </c>
      <c r="Q909" s="12">
        <f>Table1[[#This Row],[Quantity]]*Table1[[#This Row],[Case Size]]</f>
        <v>1060</v>
      </c>
      <c r="R909" s="10">
        <f>Table1[[#This Row],[ Sales Volume]]*Table1[[#This Row],[Cost]]</f>
        <v>3699.4</v>
      </c>
      <c r="S909" s="10">
        <f>Table1[[#This Row],[Sales Values]]-(Table1[[#This Row],[Sales Values]]*0.25)</f>
        <v>2774.55</v>
      </c>
      <c r="T909" s="10">
        <f>Table1[[#This Row],[Manufacturing Cost]]-Table1[[#This Row],[Delivery Cost]]</f>
        <v>2748.05</v>
      </c>
      <c r="U909" s="10">
        <f>Table1[[#This Row],[Quantity]]*Table1[[#This Row],[Delivery]]</f>
        <v>26.5</v>
      </c>
      <c r="V909" s="10">
        <f>Table1[[#This Row],[Sales Values]]-Table1[[#This Row],[Manufacturing Cost]]</f>
        <v>924.84999999999991</v>
      </c>
      <c r="W909" s="13">
        <f>Table1[[#This Row],[Profit]]/Table1[[#This Row],[Sales Values]]</f>
        <v>0.24999999999999997</v>
      </c>
      <c r="X909" s="10">
        <v>14.95</v>
      </c>
      <c r="Y909" s="14">
        <f>IF(AND(Table1[[#This Row],[Quantity]]&gt;20,Table1[[#This Row],[Quantity]]&lt;=50),3%,IF(AND(Table1[[#This Row],[Quantity]]&gt;50,Table1[[#This Row],[Quantity]]&lt;=100),5%,IF(Table1[[#This Row],[Quantity]]&gt;100,7%,0)))</f>
        <v>0.05</v>
      </c>
      <c r="Z909" s="10">
        <f>Table1[[#This Row],[Sales Values]]*(1-Table1[[#This Row],[Discount]])</f>
        <v>3514.43</v>
      </c>
      <c r="AA909" s="10">
        <f>Table1[[#This Row],[Sales Values]]+(Table1[[#This Row],[Sales Values]]*1.05%)</f>
        <v>3738.2437</v>
      </c>
      <c r="AB909" s="10">
        <f>Table1[[#This Row],[Sales Values]]*1.05</f>
        <v>3884.3700000000003</v>
      </c>
      <c r="AC909" s="10" t="str">
        <f t="shared" si="74"/>
        <v>Superwossname</v>
      </c>
      <c r="AD909" t="s">
        <v>101</v>
      </c>
    </row>
    <row r="910" spans="1:30" x14ac:dyDescent="0.3">
      <c r="A910">
        <v>3157</v>
      </c>
      <c r="B910" t="s">
        <v>921</v>
      </c>
      <c r="C910" t="s">
        <v>5712</v>
      </c>
      <c r="D910" t="s">
        <v>28</v>
      </c>
      <c r="E910" t="s">
        <v>29</v>
      </c>
      <c r="F910">
        <v>90</v>
      </c>
      <c r="G910" t="s">
        <v>7604</v>
      </c>
      <c r="H910" t="s">
        <v>2822</v>
      </c>
      <c r="I910" t="s">
        <v>32</v>
      </c>
      <c r="J910" s="8">
        <v>44787</v>
      </c>
      <c r="K910" s="6" t="str">
        <f t="shared" si="70"/>
        <v>2022</v>
      </c>
      <c r="L910" s="6" t="str">
        <f t="shared" si="71"/>
        <v>Aug</v>
      </c>
      <c r="M910">
        <v>8</v>
      </c>
      <c r="N910" s="10">
        <f t="shared" si="72"/>
        <v>2.0099999999999998</v>
      </c>
      <c r="O910">
        <f t="shared" si="73"/>
        <v>20</v>
      </c>
      <c r="P910">
        <v>0.5</v>
      </c>
      <c r="Q910" s="11">
        <f>Table1[[#This Row],[Quantity]]*Table1[[#This Row],[Case Size]]</f>
        <v>160</v>
      </c>
      <c r="R910" s="10">
        <f>Table1[[#This Row],[ Sales Volume]]*Table1[[#This Row],[Cost]]</f>
        <v>321.59999999999997</v>
      </c>
      <c r="S910" s="10">
        <f>Table1[[#This Row],[Sales Values]]-(Table1[[#This Row],[Sales Values]]*0.25)</f>
        <v>241.2</v>
      </c>
      <c r="T910" s="10">
        <f>Table1[[#This Row],[Manufacturing Cost]]-Table1[[#This Row],[Delivery Cost]]</f>
        <v>237.2</v>
      </c>
      <c r="U910" s="10">
        <f>Table1[[#This Row],[Quantity]]*Table1[[#This Row],[Delivery]]</f>
        <v>4</v>
      </c>
      <c r="V910" s="10">
        <f>Table1[[#This Row],[Sales Values]]-Table1[[#This Row],[Manufacturing Cost]]</f>
        <v>80.399999999999977</v>
      </c>
      <c r="W910" s="13">
        <f>Table1[[#This Row],[Profit]]/Table1[[#This Row],[Sales Values]]</f>
        <v>0.24999999999999994</v>
      </c>
      <c r="X910" s="10">
        <v>14.95</v>
      </c>
      <c r="Y910" s="14">
        <f>IF(AND(Table1[[#This Row],[Quantity]]&gt;20,Table1[[#This Row],[Quantity]]&lt;=50),3%,IF(AND(Table1[[#This Row],[Quantity]]&gt;50,Table1[[#This Row],[Quantity]]&lt;=100),5%,IF(Table1[[#This Row],[Quantity]]&gt;100,7%,0)))</f>
        <v>0</v>
      </c>
      <c r="Z910" s="10">
        <f>Table1[[#This Row],[Sales Values]]*(1-Table1[[#This Row],[Discount]])</f>
        <v>321.59999999999997</v>
      </c>
      <c r="AA910" s="10">
        <f>Table1[[#This Row],[Sales Values]]+(Table1[[#This Row],[Sales Values]]*1.05%)</f>
        <v>324.97679999999997</v>
      </c>
      <c r="AB910" s="10">
        <f>Table1[[#This Row],[Sales Values]]*1.05</f>
        <v>337.68</v>
      </c>
      <c r="AC910" s="10" t="str">
        <f t="shared" si="74"/>
        <v>Hyperwotsit</v>
      </c>
      <c r="AD910" t="s">
        <v>20</v>
      </c>
    </row>
    <row r="911" spans="1:30" x14ac:dyDescent="0.3">
      <c r="A911">
        <v>3158</v>
      </c>
      <c r="B911" t="s">
        <v>1211</v>
      </c>
      <c r="C911" t="s">
        <v>2438</v>
      </c>
      <c r="D911" t="s">
        <v>28</v>
      </c>
      <c r="E911" t="s">
        <v>29</v>
      </c>
      <c r="F911">
        <v>90</v>
      </c>
      <c r="G911" t="s">
        <v>7605</v>
      </c>
      <c r="H911" t="s">
        <v>1329</v>
      </c>
      <c r="I911" t="s">
        <v>95</v>
      </c>
      <c r="J911" s="8">
        <v>44546</v>
      </c>
      <c r="K911" s="6" t="str">
        <f t="shared" si="70"/>
        <v>2021</v>
      </c>
      <c r="L911" s="6" t="str">
        <f t="shared" si="71"/>
        <v>Dec</v>
      </c>
      <c r="M911">
        <v>89</v>
      </c>
      <c r="N911" s="10">
        <f t="shared" si="72"/>
        <v>2.0099999999999998</v>
      </c>
      <c r="O911">
        <f t="shared" si="73"/>
        <v>20</v>
      </c>
      <c r="P911">
        <v>0.5</v>
      </c>
      <c r="Q911" s="12">
        <f>Table1[[#This Row],[Quantity]]*Table1[[#This Row],[Case Size]]</f>
        <v>1780</v>
      </c>
      <c r="R911" s="10">
        <f>Table1[[#This Row],[ Sales Volume]]*Table1[[#This Row],[Cost]]</f>
        <v>3577.7999999999997</v>
      </c>
      <c r="S911" s="10">
        <f>Table1[[#This Row],[Sales Values]]-(Table1[[#This Row],[Sales Values]]*0.25)</f>
        <v>2683.35</v>
      </c>
      <c r="T911" s="10">
        <f>Table1[[#This Row],[Manufacturing Cost]]-Table1[[#This Row],[Delivery Cost]]</f>
        <v>2638.85</v>
      </c>
      <c r="U911" s="10">
        <f>Table1[[#This Row],[Quantity]]*Table1[[#This Row],[Delivery]]</f>
        <v>44.5</v>
      </c>
      <c r="V911" s="10">
        <f>Table1[[#This Row],[Sales Values]]-Table1[[#This Row],[Manufacturing Cost]]</f>
        <v>894.44999999999982</v>
      </c>
      <c r="W911" s="13">
        <f>Table1[[#This Row],[Profit]]/Table1[[#This Row],[Sales Values]]</f>
        <v>0.24999999999999997</v>
      </c>
      <c r="X911" s="10">
        <v>14.95</v>
      </c>
      <c r="Y911" s="14">
        <f>IF(AND(Table1[[#This Row],[Quantity]]&gt;20,Table1[[#This Row],[Quantity]]&lt;=50),3%,IF(AND(Table1[[#This Row],[Quantity]]&gt;50,Table1[[#This Row],[Quantity]]&lt;=100),5%,IF(Table1[[#This Row],[Quantity]]&gt;100,7%,0)))</f>
        <v>0.05</v>
      </c>
      <c r="Z911" s="10">
        <f>Table1[[#This Row],[Sales Values]]*(1-Table1[[#This Row],[Discount]])</f>
        <v>3398.9099999999994</v>
      </c>
      <c r="AA911" s="10">
        <f>Table1[[#This Row],[Sales Values]]+(Table1[[#This Row],[Sales Values]]*1.05%)</f>
        <v>3615.3668999999995</v>
      </c>
      <c r="AB911" s="10">
        <f>Table1[[#This Row],[Sales Values]]*1.05</f>
        <v>3756.69</v>
      </c>
      <c r="AC911" s="10" t="str">
        <f t="shared" si="74"/>
        <v>Hyperwotsit</v>
      </c>
      <c r="AD911" t="s">
        <v>20</v>
      </c>
    </row>
    <row r="912" spans="1:30" x14ac:dyDescent="0.3">
      <c r="A912">
        <v>3160</v>
      </c>
      <c r="B912" t="s">
        <v>2371</v>
      </c>
      <c r="C912" t="s">
        <v>7187</v>
      </c>
      <c r="D912" t="s">
        <v>51</v>
      </c>
      <c r="E912" t="s">
        <v>16</v>
      </c>
      <c r="F912">
        <v>30</v>
      </c>
      <c r="G912" t="s">
        <v>7609</v>
      </c>
      <c r="H912" t="s">
        <v>6259</v>
      </c>
      <c r="I912" t="s">
        <v>6260</v>
      </c>
      <c r="J912" s="8">
        <v>44452</v>
      </c>
      <c r="K912" s="6" t="str">
        <f t="shared" si="70"/>
        <v>2021</v>
      </c>
      <c r="L912" s="6" t="str">
        <f t="shared" si="71"/>
        <v>Sep</v>
      </c>
      <c r="M912">
        <v>2</v>
      </c>
      <c r="N912" s="10">
        <f t="shared" si="72"/>
        <v>2.0099999999999998</v>
      </c>
      <c r="O912">
        <f t="shared" si="73"/>
        <v>20</v>
      </c>
      <c r="P912">
        <v>0.5</v>
      </c>
      <c r="Q912" s="12">
        <f>Table1[[#This Row],[Quantity]]*Table1[[#This Row],[Case Size]]</f>
        <v>40</v>
      </c>
      <c r="R912" s="10">
        <f>Table1[[#This Row],[ Sales Volume]]*Table1[[#This Row],[Cost]]</f>
        <v>80.399999999999991</v>
      </c>
      <c r="S912" s="10">
        <f>Table1[[#This Row],[Sales Values]]-(Table1[[#This Row],[Sales Values]]*0.25)</f>
        <v>60.3</v>
      </c>
      <c r="T912" s="10">
        <f>Table1[[#This Row],[Manufacturing Cost]]-Table1[[#This Row],[Delivery Cost]]</f>
        <v>59.3</v>
      </c>
      <c r="U912" s="10">
        <f>Table1[[#This Row],[Quantity]]*Table1[[#This Row],[Delivery]]</f>
        <v>1</v>
      </c>
      <c r="V912" s="10">
        <f>Table1[[#This Row],[Sales Values]]-Table1[[#This Row],[Manufacturing Cost]]</f>
        <v>20.099999999999994</v>
      </c>
      <c r="W912" s="13">
        <f>Table1[[#This Row],[Profit]]/Table1[[#This Row],[Sales Values]]</f>
        <v>0.24999999999999994</v>
      </c>
      <c r="X912" s="10">
        <v>14.95</v>
      </c>
      <c r="Y912" s="14">
        <f>IF(AND(Table1[[#This Row],[Quantity]]&gt;20,Table1[[#This Row],[Quantity]]&lt;=50),3%,IF(AND(Table1[[#This Row],[Quantity]]&gt;50,Table1[[#This Row],[Quantity]]&lt;=100),5%,IF(Table1[[#This Row],[Quantity]]&gt;100,7%,0)))</f>
        <v>0</v>
      </c>
      <c r="Z912" s="10">
        <f>Table1[[#This Row],[Sales Values]]*(1-Table1[[#This Row],[Discount]])</f>
        <v>80.399999999999991</v>
      </c>
      <c r="AA912" s="10">
        <f>Table1[[#This Row],[Sales Values]]+(Table1[[#This Row],[Sales Values]]*1.05%)</f>
        <v>81.244199999999992</v>
      </c>
      <c r="AB912" s="10">
        <f>Table1[[#This Row],[Sales Values]]*1.05</f>
        <v>84.42</v>
      </c>
      <c r="AC912" s="10" t="str">
        <f t="shared" si="74"/>
        <v>Hyperwotsit</v>
      </c>
      <c r="AD912" t="s">
        <v>20</v>
      </c>
    </row>
    <row r="913" spans="1:30" x14ac:dyDescent="0.3">
      <c r="A913">
        <v>3164</v>
      </c>
      <c r="B913" t="s">
        <v>7614</v>
      </c>
      <c r="C913" t="s">
        <v>5290</v>
      </c>
      <c r="D913" t="s">
        <v>41</v>
      </c>
      <c r="E913" t="s">
        <v>16</v>
      </c>
      <c r="F913">
        <v>90</v>
      </c>
      <c r="G913" t="s">
        <v>13535</v>
      </c>
      <c r="H913" t="s">
        <v>868</v>
      </c>
      <c r="I913" t="s">
        <v>32</v>
      </c>
      <c r="J913" s="8">
        <v>44496</v>
      </c>
      <c r="K913" s="6" t="str">
        <f t="shared" si="70"/>
        <v>2021</v>
      </c>
      <c r="L913" s="6" t="str">
        <f t="shared" si="71"/>
        <v>Oct</v>
      </c>
      <c r="M913">
        <v>93</v>
      </c>
      <c r="N913" s="10">
        <f t="shared" si="72"/>
        <v>3.49</v>
      </c>
      <c r="O913">
        <f t="shared" si="73"/>
        <v>20</v>
      </c>
      <c r="P913">
        <v>0.5</v>
      </c>
      <c r="Q913" s="12">
        <f>Table1[[#This Row],[Quantity]]*Table1[[#This Row],[Case Size]]</f>
        <v>1860</v>
      </c>
      <c r="R913" s="10">
        <f>Table1[[#This Row],[ Sales Volume]]*Table1[[#This Row],[Cost]]</f>
        <v>6491.4000000000005</v>
      </c>
      <c r="S913" s="10">
        <f>Table1[[#This Row],[Sales Values]]-(Table1[[#This Row],[Sales Values]]*0.25)</f>
        <v>4868.55</v>
      </c>
      <c r="T913" s="10">
        <f>Table1[[#This Row],[Manufacturing Cost]]-Table1[[#This Row],[Delivery Cost]]</f>
        <v>4822.05</v>
      </c>
      <c r="U913" s="10">
        <f>Table1[[#This Row],[Quantity]]*Table1[[#This Row],[Delivery]]</f>
        <v>46.5</v>
      </c>
      <c r="V913" s="10">
        <f>Table1[[#This Row],[Sales Values]]-Table1[[#This Row],[Manufacturing Cost]]</f>
        <v>1622.8500000000004</v>
      </c>
      <c r="W913" s="13">
        <f>Table1[[#This Row],[Profit]]/Table1[[#This Row],[Sales Values]]</f>
        <v>0.25000000000000006</v>
      </c>
      <c r="X913" s="10">
        <v>14.95</v>
      </c>
      <c r="Y913" s="14">
        <f>IF(AND(Table1[[#This Row],[Quantity]]&gt;20,Table1[[#This Row],[Quantity]]&lt;=50),3%,IF(AND(Table1[[#This Row],[Quantity]]&gt;50,Table1[[#This Row],[Quantity]]&lt;=100),5%,IF(Table1[[#This Row],[Quantity]]&gt;100,7%,0)))</f>
        <v>0.05</v>
      </c>
      <c r="Z913" s="10">
        <f>Table1[[#This Row],[Sales Values]]*(1-Table1[[#This Row],[Discount]])</f>
        <v>6166.83</v>
      </c>
      <c r="AA913" s="10">
        <f>Table1[[#This Row],[Sales Values]]+(Table1[[#This Row],[Sales Values]]*1.05%)</f>
        <v>6559.5597000000007</v>
      </c>
      <c r="AB913" s="10">
        <f>Table1[[#This Row],[Sales Values]]*1.05</f>
        <v>6815.9700000000012</v>
      </c>
      <c r="AC913" s="10" t="str">
        <f t="shared" si="74"/>
        <v>Superwossname</v>
      </c>
      <c r="AD913" t="s">
        <v>101</v>
      </c>
    </row>
    <row r="914" spans="1:30" x14ac:dyDescent="0.3">
      <c r="A914">
        <v>3167</v>
      </c>
      <c r="B914" t="s">
        <v>1828</v>
      </c>
      <c r="C914" t="s">
        <v>5788</v>
      </c>
      <c r="D914" t="s">
        <v>92</v>
      </c>
      <c r="E914" t="s">
        <v>29</v>
      </c>
      <c r="F914">
        <v>30</v>
      </c>
      <c r="G914" t="s">
        <v>7617</v>
      </c>
      <c r="H914" t="s">
        <v>5992</v>
      </c>
      <c r="I914" t="s">
        <v>25</v>
      </c>
      <c r="J914" s="8">
        <v>44774</v>
      </c>
      <c r="K914" s="6" t="str">
        <f t="shared" si="70"/>
        <v>2022</v>
      </c>
      <c r="L914" s="6" t="str">
        <f t="shared" si="71"/>
        <v>Aug</v>
      </c>
      <c r="M914">
        <v>4</v>
      </c>
      <c r="N914" s="10">
        <f t="shared" si="72"/>
        <v>3.49</v>
      </c>
      <c r="O914">
        <f t="shared" si="73"/>
        <v>20</v>
      </c>
      <c r="P914">
        <v>0.5</v>
      </c>
      <c r="Q914" s="12">
        <f>Table1[[#This Row],[Quantity]]*Table1[[#This Row],[Case Size]]</f>
        <v>80</v>
      </c>
      <c r="R914" s="10">
        <f>Table1[[#This Row],[ Sales Volume]]*Table1[[#This Row],[Cost]]</f>
        <v>279.20000000000005</v>
      </c>
      <c r="S914" s="10">
        <f>Table1[[#This Row],[Sales Values]]-(Table1[[#This Row],[Sales Values]]*0.25)</f>
        <v>209.40000000000003</v>
      </c>
      <c r="T914" s="10">
        <f>Table1[[#This Row],[Manufacturing Cost]]-Table1[[#This Row],[Delivery Cost]]</f>
        <v>207.40000000000003</v>
      </c>
      <c r="U914" s="10">
        <f>Table1[[#This Row],[Quantity]]*Table1[[#This Row],[Delivery]]</f>
        <v>2</v>
      </c>
      <c r="V914" s="10">
        <f>Table1[[#This Row],[Sales Values]]-Table1[[#This Row],[Manufacturing Cost]]</f>
        <v>69.800000000000011</v>
      </c>
      <c r="W914" s="13">
        <f>Table1[[#This Row],[Profit]]/Table1[[#This Row],[Sales Values]]</f>
        <v>0.25</v>
      </c>
      <c r="X914" s="10">
        <v>14.95</v>
      </c>
      <c r="Y914" s="14">
        <f>IF(AND(Table1[[#This Row],[Quantity]]&gt;20,Table1[[#This Row],[Quantity]]&lt;=50),3%,IF(AND(Table1[[#This Row],[Quantity]]&gt;50,Table1[[#This Row],[Quantity]]&lt;=100),5%,IF(Table1[[#This Row],[Quantity]]&gt;100,7%,0)))</f>
        <v>0</v>
      </c>
      <c r="Z914" s="10">
        <f>Table1[[#This Row],[Sales Values]]*(1-Table1[[#This Row],[Discount]])</f>
        <v>279.20000000000005</v>
      </c>
      <c r="AA914" s="10">
        <f>Table1[[#This Row],[Sales Values]]+(Table1[[#This Row],[Sales Values]]*1.05%)</f>
        <v>282.13160000000005</v>
      </c>
      <c r="AB914" s="10">
        <f>Table1[[#This Row],[Sales Values]]*1.05</f>
        <v>293.16000000000008</v>
      </c>
      <c r="AC914" s="10" t="str">
        <f t="shared" si="74"/>
        <v>Superwossname</v>
      </c>
      <c r="AD914" t="s">
        <v>101</v>
      </c>
    </row>
    <row r="915" spans="1:30" x14ac:dyDescent="0.3">
      <c r="A915">
        <v>3168</v>
      </c>
      <c r="B915" t="s">
        <v>5083</v>
      </c>
      <c r="C915" t="s">
        <v>7618</v>
      </c>
      <c r="D915" t="s">
        <v>28</v>
      </c>
      <c r="E915" t="s">
        <v>29</v>
      </c>
      <c r="F915">
        <v>60</v>
      </c>
      <c r="G915" t="s">
        <v>7619</v>
      </c>
      <c r="H915" t="s">
        <v>1022</v>
      </c>
      <c r="I915" t="s">
        <v>164</v>
      </c>
      <c r="J915" s="8">
        <v>44221</v>
      </c>
      <c r="K915" s="6" t="str">
        <f t="shared" si="70"/>
        <v>2021</v>
      </c>
      <c r="L915" s="6" t="str">
        <f t="shared" si="71"/>
        <v>Jan</v>
      </c>
      <c r="M915">
        <v>5</v>
      </c>
      <c r="N915" s="10">
        <f t="shared" si="72"/>
        <v>1.89</v>
      </c>
      <c r="O915">
        <f t="shared" si="73"/>
        <v>18</v>
      </c>
      <c r="P915">
        <v>0.5</v>
      </c>
      <c r="Q915" s="12">
        <f>Table1[[#This Row],[Quantity]]*Table1[[#This Row],[Case Size]]</f>
        <v>90</v>
      </c>
      <c r="R915" s="10">
        <f>Table1[[#This Row],[ Sales Volume]]*Table1[[#This Row],[Cost]]</f>
        <v>170.1</v>
      </c>
      <c r="S915" s="10">
        <f>Table1[[#This Row],[Sales Values]]-(Table1[[#This Row],[Sales Values]]*0.25)</f>
        <v>127.57499999999999</v>
      </c>
      <c r="T915" s="10">
        <f>Table1[[#This Row],[Manufacturing Cost]]-Table1[[#This Row],[Delivery Cost]]</f>
        <v>125.07499999999999</v>
      </c>
      <c r="U915" s="10">
        <f>Table1[[#This Row],[Quantity]]*Table1[[#This Row],[Delivery]]</f>
        <v>2.5</v>
      </c>
      <c r="V915" s="10">
        <f>Table1[[#This Row],[Sales Values]]-Table1[[#This Row],[Manufacturing Cost]]</f>
        <v>42.525000000000006</v>
      </c>
      <c r="W915" s="13">
        <f>Table1[[#This Row],[Profit]]/Table1[[#This Row],[Sales Values]]</f>
        <v>0.25000000000000006</v>
      </c>
      <c r="X915" s="10">
        <v>14.95</v>
      </c>
      <c r="Y915" s="14">
        <f>IF(AND(Table1[[#This Row],[Quantity]]&gt;20,Table1[[#This Row],[Quantity]]&lt;=50),3%,IF(AND(Table1[[#This Row],[Quantity]]&gt;50,Table1[[#This Row],[Quantity]]&lt;=100),5%,IF(Table1[[#This Row],[Quantity]]&gt;100,7%,0)))</f>
        <v>0</v>
      </c>
      <c r="Z915" s="10">
        <f>Table1[[#This Row],[Sales Values]]*(1-Table1[[#This Row],[Discount]])</f>
        <v>170.1</v>
      </c>
      <c r="AA915" s="10">
        <f>Table1[[#This Row],[Sales Values]]+(Table1[[#This Row],[Sales Values]]*1.05%)</f>
        <v>171.88604999999998</v>
      </c>
      <c r="AB915" s="10">
        <f>Table1[[#This Row],[Sales Values]]*1.05</f>
        <v>178.60499999999999</v>
      </c>
      <c r="AC915" s="10" t="str">
        <f t="shared" si="74"/>
        <v>Gigastuff</v>
      </c>
      <c r="AD915" t="s">
        <v>45</v>
      </c>
    </row>
    <row r="916" spans="1:30" x14ac:dyDescent="0.3">
      <c r="A916">
        <v>3178</v>
      </c>
      <c r="B916" t="s">
        <v>7634</v>
      </c>
      <c r="C916" t="s">
        <v>2650</v>
      </c>
      <c r="D916" t="s">
        <v>51</v>
      </c>
      <c r="E916" t="s">
        <v>16</v>
      </c>
      <c r="F916">
        <v>30</v>
      </c>
      <c r="G916" t="s">
        <v>7635</v>
      </c>
      <c r="H916" t="s">
        <v>7636</v>
      </c>
      <c r="I916" t="s">
        <v>32</v>
      </c>
      <c r="J916" s="8">
        <v>44080</v>
      </c>
      <c r="K916" s="6" t="str">
        <f t="shared" si="70"/>
        <v>2020</v>
      </c>
      <c r="L916" s="6" t="str">
        <f t="shared" si="71"/>
        <v>Sep</v>
      </c>
      <c r="M916">
        <v>56</v>
      </c>
      <c r="N916" s="10">
        <f t="shared" si="72"/>
        <v>2.0099999999999998</v>
      </c>
      <c r="O916">
        <f t="shared" si="73"/>
        <v>20</v>
      </c>
      <c r="P916">
        <v>0.5</v>
      </c>
      <c r="Q916" s="12">
        <f>Table1[[#This Row],[Quantity]]*Table1[[#This Row],[Case Size]]</f>
        <v>1120</v>
      </c>
      <c r="R916" s="10">
        <f>Table1[[#This Row],[ Sales Volume]]*Table1[[#This Row],[Cost]]</f>
        <v>2251.1999999999998</v>
      </c>
      <c r="S916" s="10">
        <f>Table1[[#This Row],[Sales Values]]-(Table1[[#This Row],[Sales Values]]*0.25)</f>
        <v>1688.3999999999999</v>
      </c>
      <c r="T916" s="10">
        <f>Table1[[#This Row],[Manufacturing Cost]]-Table1[[#This Row],[Delivery Cost]]</f>
        <v>1660.3999999999999</v>
      </c>
      <c r="U916" s="10">
        <f>Table1[[#This Row],[Quantity]]*Table1[[#This Row],[Delivery]]</f>
        <v>28</v>
      </c>
      <c r="V916" s="10">
        <f>Table1[[#This Row],[Sales Values]]-Table1[[#This Row],[Manufacturing Cost]]</f>
        <v>562.79999999999995</v>
      </c>
      <c r="W916" s="13">
        <f>Table1[[#This Row],[Profit]]/Table1[[#This Row],[Sales Values]]</f>
        <v>0.25</v>
      </c>
      <c r="X916" s="10">
        <v>14.95</v>
      </c>
      <c r="Y916" s="14">
        <f>IF(AND(Table1[[#This Row],[Quantity]]&gt;20,Table1[[#This Row],[Quantity]]&lt;=50),3%,IF(AND(Table1[[#This Row],[Quantity]]&gt;50,Table1[[#This Row],[Quantity]]&lt;=100),5%,IF(Table1[[#This Row],[Quantity]]&gt;100,7%,0)))</f>
        <v>0.05</v>
      </c>
      <c r="Z916" s="10">
        <f>Table1[[#This Row],[Sales Values]]*(1-Table1[[#This Row],[Discount]])</f>
        <v>2138.64</v>
      </c>
      <c r="AA916" s="10">
        <f>Table1[[#This Row],[Sales Values]]+(Table1[[#This Row],[Sales Values]]*1.05%)</f>
        <v>2274.8375999999998</v>
      </c>
      <c r="AB916" s="10">
        <f>Table1[[#This Row],[Sales Values]]*1.05</f>
        <v>2363.7599999999998</v>
      </c>
      <c r="AC916" s="10" t="str">
        <f t="shared" si="74"/>
        <v>Hyperwotsit</v>
      </c>
      <c r="AD916" t="s">
        <v>20</v>
      </c>
    </row>
    <row r="917" spans="1:30" x14ac:dyDescent="0.3">
      <c r="A917">
        <v>3182</v>
      </c>
      <c r="B917" t="s">
        <v>5045</v>
      </c>
      <c r="C917" t="s">
        <v>3529</v>
      </c>
      <c r="D917" t="s">
        <v>15</v>
      </c>
      <c r="E917" t="s">
        <v>16</v>
      </c>
      <c r="F917">
        <v>60</v>
      </c>
      <c r="G917" t="s">
        <v>7641</v>
      </c>
      <c r="H917" t="s">
        <v>7642</v>
      </c>
      <c r="I917" t="s">
        <v>32</v>
      </c>
      <c r="J917" s="8">
        <v>44812</v>
      </c>
      <c r="K917" s="6" t="str">
        <f t="shared" si="70"/>
        <v>2022</v>
      </c>
      <c r="L917" s="6" t="str">
        <f t="shared" si="71"/>
        <v>Sep</v>
      </c>
      <c r="M917">
        <v>17</v>
      </c>
      <c r="N917" s="10">
        <f t="shared" si="72"/>
        <v>2.0099999999999998</v>
      </c>
      <c r="O917">
        <f t="shared" si="73"/>
        <v>20</v>
      </c>
      <c r="P917">
        <v>0.5</v>
      </c>
      <c r="Q917" s="11">
        <f>Table1[[#This Row],[Quantity]]*Table1[[#This Row],[Case Size]]</f>
        <v>340</v>
      </c>
      <c r="R917" s="10">
        <f>Table1[[#This Row],[ Sales Volume]]*Table1[[#This Row],[Cost]]</f>
        <v>683.4</v>
      </c>
      <c r="S917" s="10">
        <f>Table1[[#This Row],[Sales Values]]-(Table1[[#This Row],[Sales Values]]*0.25)</f>
        <v>512.54999999999995</v>
      </c>
      <c r="T917" s="10">
        <f>Table1[[#This Row],[Manufacturing Cost]]-Table1[[#This Row],[Delivery Cost]]</f>
        <v>504.04999999999995</v>
      </c>
      <c r="U917" s="10">
        <f>Table1[[#This Row],[Quantity]]*Table1[[#This Row],[Delivery]]</f>
        <v>8.5</v>
      </c>
      <c r="V917" s="10">
        <f>Table1[[#This Row],[Sales Values]]-Table1[[#This Row],[Manufacturing Cost]]</f>
        <v>170.85000000000002</v>
      </c>
      <c r="W917" s="13">
        <f>Table1[[#This Row],[Profit]]/Table1[[#This Row],[Sales Values]]</f>
        <v>0.25000000000000006</v>
      </c>
      <c r="X917" s="10">
        <v>14.95</v>
      </c>
      <c r="Y917" s="14">
        <f>IF(AND(Table1[[#This Row],[Quantity]]&gt;20,Table1[[#This Row],[Quantity]]&lt;=50),3%,IF(AND(Table1[[#This Row],[Quantity]]&gt;50,Table1[[#This Row],[Quantity]]&lt;=100),5%,IF(Table1[[#This Row],[Quantity]]&gt;100,7%,0)))</f>
        <v>0</v>
      </c>
      <c r="Z917" s="10">
        <f>Table1[[#This Row],[Sales Values]]*(1-Table1[[#This Row],[Discount]])</f>
        <v>683.4</v>
      </c>
      <c r="AA917" s="10">
        <f>Table1[[#This Row],[Sales Values]]+(Table1[[#This Row],[Sales Values]]*1.05%)</f>
        <v>690.57569999999998</v>
      </c>
      <c r="AB917" s="10">
        <f>Table1[[#This Row],[Sales Values]]*1.05</f>
        <v>717.57</v>
      </c>
      <c r="AC917" s="10" t="str">
        <f t="shared" si="74"/>
        <v>Hyperwotsit</v>
      </c>
      <c r="AD917" t="s">
        <v>20</v>
      </c>
    </row>
    <row r="918" spans="1:30" x14ac:dyDescent="0.3">
      <c r="A918">
        <v>3187</v>
      </c>
      <c r="B918" t="s">
        <v>7649</v>
      </c>
      <c r="C918" t="s">
        <v>597</v>
      </c>
      <c r="D918" t="s">
        <v>15</v>
      </c>
      <c r="E918" t="s">
        <v>16</v>
      </c>
      <c r="F918">
        <v>90</v>
      </c>
      <c r="G918" t="s">
        <v>7650</v>
      </c>
      <c r="H918" t="s">
        <v>3897</v>
      </c>
      <c r="I918" t="s">
        <v>3898</v>
      </c>
      <c r="J918" s="8">
        <v>43840</v>
      </c>
      <c r="K918" s="6" t="str">
        <f t="shared" si="70"/>
        <v>2020</v>
      </c>
      <c r="L918" s="6" t="str">
        <f t="shared" si="71"/>
        <v>Jan</v>
      </c>
      <c r="M918">
        <v>35</v>
      </c>
      <c r="N918" s="10">
        <f t="shared" si="72"/>
        <v>2.0099999999999998</v>
      </c>
      <c r="O918">
        <f t="shared" si="73"/>
        <v>20</v>
      </c>
      <c r="P918">
        <v>0.5</v>
      </c>
      <c r="Q918" s="12">
        <f>Table1[[#This Row],[Quantity]]*Table1[[#This Row],[Case Size]]</f>
        <v>700</v>
      </c>
      <c r="R918" s="10">
        <f>Table1[[#This Row],[ Sales Volume]]*Table1[[#This Row],[Cost]]</f>
        <v>1406.9999999999998</v>
      </c>
      <c r="S918" s="10">
        <f>Table1[[#This Row],[Sales Values]]-(Table1[[#This Row],[Sales Values]]*0.25)</f>
        <v>1055.2499999999998</v>
      </c>
      <c r="T918" s="10">
        <f>Table1[[#This Row],[Manufacturing Cost]]-Table1[[#This Row],[Delivery Cost]]</f>
        <v>1037.7499999999998</v>
      </c>
      <c r="U918" s="10">
        <f>Table1[[#This Row],[Quantity]]*Table1[[#This Row],[Delivery]]</f>
        <v>17.5</v>
      </c>
      <c r="V918" s="10">
        <f>Table1[[#This Row],[Sales Values]]-Table1[[#This Row],[Manufacturing Cost]]</f>
        <v>351.75</v>
      </c>
      <c r="W918" s="13">
        <f>Table1[[#This Row],[Profit]]/Table1[[#This Row],[Sales Values]]</f>
        <v>0.25000000000000006</v>
      </c>
      <c r="X918" s="10">
        <v>14.95</v>
      </c>
      <c r="Y918" s="14">
        <f>IF(AND(Table1[[#This Row],[Quantity]]&gt;20,Table1[[#This Row],[Quantity]]&lt;=50),3%,IF(AND(Table1[[#This Row],[Quantity]]&gt;50,Table1[[#This Row],[Quantity]]&lt;=100),5%,IF(Table1[[#This Row],[Quantity]]&gt;100,7%,0)))</f>
        <v>0.03</v>
      </c>
      <c r="Z918" s="10">
        <f>Table1[[#This Row],[Sales Values]]*(1-Table1[[#This Row],[Discount]])</f>
        <v>1364.7899999999997</v>
      </c>
      <c r="AA918" s="10">
        <f>Table1[[#This Row],[Sales Values]]+(Table1[[#This Row],[Sales Values]]*1.05%)</f>
        <v>1421.7734999999998</v>
      </c>
      <c r="AB918" s="10">
        <f>Table1[[#This Row],[Sales Values]]*1.05</f>
        <v>1477.35</v>
      </c>
      <c r="AC918" s="10" t="str">
        <f t="shared" si="74"/>
        <v>Hyperwotsit</v>
      </c>
      <c r="AD918" t="s">
        <v>20</v>
      </c>
    </row>
    <row r="919" spans="1:30" x14ac:dyDescent="0.3">
      <c r="A919">
        <v>3189</v>
      </c>
      <c r="B919" t="s">
        <v>5015</v>
      </c>
      <c r="C919" t="s">
        <v>7652</v>
      </c>
      <c r="D919" t="s">
        <v>28</v>
      </c>
      <c r="E919" t="s">
        <v>29</v>
      </c>
      <c r="F919">
        <v>60</v>
      </c>
      <c r="G919" t="s">
        <v>7653</v>
      </c>
      <c r="H919" t="s">
        <v>7654</v>
      </c>
      <c r="I919" t="s">
        <v>32</v>
      </c>
      <c r="J919" s="8">
        <v>44481</v>
      </c>
      <c r="K919" s="6" t="str">
        <f t="shared" si="70"/>
        <v>2021</v>
      </c>
      <c r="L919" s="6" t="str">
        <f t="shared" si="71"/>
        <v>Oct</v>
      </c>
      <c r="M919">
        <v>3</v>
      </c>
      <c r="N919" s="10">
        <f t="shared" si="72"/>
        <v>1.89</v>
      </c>
      <c r="O919">
        <f t="shared" si="73"/>
        <v>18</v>
      </c>
      <c r="P919">
        <v>0.5</v>
      </c>
      <c r="Q919" s="12">
        <f>Table1[[#This Row],[Quantity]]*Table1[[#This Row],[Case Size]]</f>
        <v>54</v>
      </c>
      <c r="R919" s="10">
        <f>Table1[[#This Row],[ Sales Volume]]*Table1[[#This Row],[Cost]]</f>
        <v>102.05999999999999</v>
      </c>
      <c r="S919" s="10">
        <f>Table1[[#This Row],[Sales Values]]-(Table1[[#This Row],[Sales Values]]*0.25)</f>
        <v>76.544999999999987</v>
      </c>
      <c r="T919" s="10">
        <f>Table1[[#This Row],[Manufacturing Cost]]-Table1[[#This Row],[Delivery Cost]]</f>
        <v>75.044999999999987</v>
      </c>
      <c r="U919" s="10">
        <f>Table1[[#This Row],[Quantity]]*Table1[[#This Row],[Delivery]]</f>
        <v>1.5</v>
      </c>
      <c r="V919" s="10">
        <f>Table1[[#This Row],[Sales Values]]-Table1[[#This Row],[Manufacturing Cost]]</f>
        <v>25.515000000000001</v>
      </c>
      <c r="W919" s="13">
        <f>Table1[[#This Row],[Profit]]/Table1[[#This Row],[Sales Values]]</f>
        <v>0.25000000000000006</v>
      </c>
      <c r="X919" s="10">
        <v>14.95</v>
      </c>
      <c r="Y919" s="14">
        <f>IF(AND(Table1[[#This Row],[Quantity]]&gt;20,Table1[[#This Row],[Quantity]]&lt;=50),3%,IF(AND(Table1[[#This Row],[Quantity]]&gt;50,Table1[[#This Row],[Quantity]]&lt;=100),5%,IF(Table1[[#This Row],[Quantity]]&gt;100,7%,0)))</f>
        <v>0</v>
      </c>
      <c r="Z919" s="10">
        <f>Table1[[#This Row],[Sales Values]]*(1-Table1[[#This Row],[Discount]])</f>
        <v>102.05999999999999</v>
      </c>
      <c r="AA919" s="10">
        <f>Table1[[#This Row],[Sales Values]]+(Table1[[#This Row],[Sales Values]]*1.05%)</f>
        <v>103.13162999999999</v>
      </c>
      <c r="AB919" s="10">
        <f>Table1[[#This Row],[Sales Values]]*1.05</f>
        <v>107.163</v>
      </c>
      <c r="AC919" s="10" t="str">
        <f t="shared" si="74"/>
        <v>Gigastuff</v>
      </c>
      <c r="AD919" t="s">
        <v>45</v>
      </c>
    </row>
    <row r="920" spans="1:30" x14ac:dyDescent="0.3">
      <c r="A920">
        <v>3201</v>
      </c>
      <c r="B920" t="s">
        <v>7672</v>
      </c>
      <c r="C920" t="s">
        <v>4679</v>
      </c>
      <c r="D920" t="s">
        <v>51</v>
      </c>
      <c r="E920" t="s">
        <v>16</v>
      </c>
      <c r="F920">
        <v>30</v>
      </c>
      <c r="G920" t="s">
        <v>7673</v>
      </c>
      <c r="H920" t="s">
        <v>2953</v>
      </c>
      <c r="I920" t="s">
        <v>124</v>
      </c>
      <c r="J920" s="8">
        <v>44037</v>
      </c>
      <c r="K920" s="6" t="str">
        <f t="shared" si="70"/>
        <v>2020</v>
      </c>
      <c r="L920" s="6" t="str">
        <f t="shared" si="71"/>
        <v>Jul</v>
      </c>
      <c r="M920">
        <v>2</v>
      </c>
      <c r="N920" s="10">
        <f t="shared" si="72"/>
        <v>2.0099999999999998</v>
      </c>
      <c r="O920">
        <f t="shared" si="73"/>
        <v>20</v>
      </c>
      <c r="P920">
        <v>0.5</v>
      </c>
      <c r="Q920" s="12">
        <f>Table1[[#This Row],[Quantity]]*Table1[[#This Row],[Case Size]]</f>
        <v>40</v>
      </c>
      <c r="R920" s="10">
        <f>Table1[[#This Row],[ Sales Volume]]*Table1[[#This Row],[Cost]]</f>
        <v>80.399999999999991</v>
      </c>
      <c r="S920" s="10">
        <f>Table1[[#This Row],[Sales Values]]-(Table1[[#This Row],[Sales Values]]*0.25)</f>
        <v>60.3</v>
      </c>
      <c r="T920" s="10">
        <f>Table1[[#This Row],[Manufacturing Cost]]-Table1[[#This Row],[Delivery Cost]]</f>
        <v>59.3</v>
      </c>
      <c r="U920" s="10">
        <f>Table1[[#This Row],[Quantity]]*Table1[[#This Row],[Delivery]]</f>
        <v>1</v>
      </c>
      <c r="V920" s="10">
        <f>Table1[[#This Row],[Sales Values]]-Table1[[#This Row],[Manufacturing Cost]]</f>
        <v>20.099999999999994</v>
      </c>
      <c r="W920" s="13">
        <f>Table1[[#This Row],[Profit]]/Table1[[#This Row],[Sales Values]]</f>
        <v>0.24999999999999994</v>
      </c>
      <c r="X920" s="10">
        <v>14.95</v>
      </c>
      <c r="Y920" s="14">
        <f>IF(AND(Table1[[#This Row],[Quantity]]&gt;20,Table1[[#This Row],[Quantity]]&lt;=50),3%,IF(AND(Table1[[#This Row],[Quantity]]&gt;50,Table1[[#This Row],[Quantity]]&lt;=100),5%,IF(Table1[[#This Row],[Quantity]]&gt;100,7%,0)))</f>
        <v>0</v>
      </c>
      <c r="Z920" s="10">
        <f>Table1[[#This Row],[Sales Values]]*(1-Table1[[#This Row],[Discount]])</f>
        <v>80.399999999999991</v>
      </c>
      <c r="AA920" s="10">
        <f>Table1[[#This Row],[Sales Values]]+(Table1[[#This Row],[Sales Values]]*1.05%)</f>
        <v>81.244199999999992</v>
      </c>
      <c r="AB920" s="10">
        <f>Table1[[#This Row],[Sales Values]]*1.05</f>
        <v>84.42</v>
      </c>
      <c r="AC920" s="10" t="str">
        <f t="shared" si="74"/>
        <v>Hyperwotsit</v>
      </c>
      <c r="AD920" t="s">
        <v>20</v>
      </c>
    </row>
    <row r="921" spans="1:30" x14ac:dyDescent="0.3">
      <c r="A921">
        <v>3205</v>
      </c>
      <c r="B921" t="s">
        <v>7678</v>
      </c>
      <c r="C921" t="s">
        <v>7679</v>
      </c>
      <c r="D921" t="s">
        <v>28</v>
      </c>
      <c r="E921" t="s">
        <v>29</v>
      </c>
      <c r="F921">
        <v>30</v>
      </c>
      <c r="G921" t="s">
        <v>7680</v>
      </c>
      <c r="H921" t="s">
        <v>5214</v>
      </c>
      <c r="I921" t="s">
        <v>95</v>
      </c>
      <c r="J921" s="8">
        <v>44009</v>
      </c>
      <c r="K921" s="6" t="str">
        <f t="shared" si="70"/>
        <v>2020</v>
      </c>
      <c r="L921" s="6" t="str">
        <f t="shared" si="71"/>
        <v>Jun</v>
      </c>
      <c r="M921">
        <v>43</v>
      </c>
      <c r="N921" s="10">
        <f t="shared" si="72"/>
        <v>1.89</v>
      </c>
      <c r="O921">
        <f t="shared" si="73"/>
        <v>18</v>
      </c>
      <c r="P921">
        <v>0.5</v>
      </c>
      <c r="Q921" s="12">
        <f>Table1[[#This Row],[Quantity]]*Table1[[#This Row],[Case Size]]</f>
        <v>774</v>
      </c>
      <c r="R921" s="10">
        <f>Table1[[#This Row],[ Sales Volume]]*Table1[[#This Row],[Cost]]</f>
        <v>1462.86</v>
      </c>
      <c r="S921" s="10">
        <f>Table1[[#This Row],[Sales Values]]-(Table1[[#This Row],[Sales Values]]*0.25)</f>
        <v>1097.145</v>
      </c>
      <c r="T921" s="10">
        <f>Table1[[#This Row],[Manufacturing Cost]]-Table1[[#This Row],[Delivery Cost]]</f>
        <v>1075.645</v>
      </c>
      <c r="U921" s="10">
        <f>Table1[[#This Row],[Quantity]]*Table1[[#This Row],[Delivery]]</f>
        <v>21.5</v>
      </c>
      <c r="V921" s="10">
        <f>Table1[[#This Row],[Sales Values]]-Table1[[#This Row],[Manufacturing Cost]]</f>
        <v>365.71499999999992</v>
      </c>
      <c r="W921" s="13">
        <f>Table1[[#This Row],[Profit]]/Table1[[#This Row],[Sales Values]]</f>
        <v>0.24999999999999997</v>
      </c>
      <c r="X921" s="10">
        <v>14.95</v>
      </c>
      <c r="Y921" s="14">
        <f>IF(AND(Table1[[#This Row],[Quantity]]&gt;20,Table1[[#This Row],[Quantity]]&lt;=50),3%,IF(AND(Table1[[#This Row],[Quantity]]&gt;50,Table1[[#This Row],[Quantity]]&lt;=100),5%,IF(Table1[[#This Row],[Quantity]]&gt;100,7%,0)))</f>
        <v>0.03</v>
      </c>
      <c r="Z921" s="10">
        <f>Table1[[#This Row],[Sales Values]]*(1-Table1[[#This Row],[Discount]])</f>
        <v>1418.9741999999999</v>
      </c>
      <c r="AA921" s="10">
        <f>Table1[[#This Row],[Sales Values]]+(Table1[[#This Row],[Sales Values]]*1.05%)</f>
        <v>1478.22003</v>
      </c>
      <c r="AB921" s="10">
        <f>Table1[[#This Row],[Sales Values]]*1.05</f>
        <v>1536.0029999999999</v>
      </c>
      <c r="AC921" s="10" t="str">
        <f t="shared" si="74"/>
        <v>Gigastuff</v>
      </c>
      <c r="AD921" t="s">
        <v>45</v>
      </c>
    </row>
    <row r="922" spans="1:30" x14ac:dyDescent="0.3">
      <c r="A922">
        <v>3206</v>
      </c>
      <c r="B922" t="s">
        <v>1405</v>
      </c>
      <c r="C922" t="s">
        <v>422</v>
      </c>
      <c r="D922" t="s">
        <v>28</v>
      </c>
      <c r="E922" t="s">
        <v>29</v>
      </c>
      <c r="F922">
        <v>90</v>
      </c>
      <c r="G922" t="s">
        <v>7681</v>
      </c>
      <c r="H922" t="s">
        <v>3206</v>
      </c>
      <c r="I922" t="s">
        <v>1199</v>
      </c>
      <c r="J922" s="8">
        <v>44069</v>
      </c>
      <c r="K922" s="6" t="str">
        <f t="shared" si="70"/>
        <v>2020</v>
      </c>
      <c r="L922" s="6" t="str">
        <f t="shared" si="71"/>
        <v>Aug</v>
      </c>
      <c r="M922">
        <v>44</v>
      </c>
      <c r="N922" s="10">
        <f t="shared" si="72"/>
        <v>1.89</v>
      </c>
      <c r="O922">
        <f t="shared" si="73"/>
        <v>18</v>
      </c>
      <c r="P922">
        <v>0.5</v>
      </c>
      <c r="Q922" s="12">
        <f>Table1[[#This Row],[Quantity]]*Table1[[#This Row],[Case Size]]</f>
        <v>792</v>
      </c>
      <c r="R922" s="10">
        <f>Table1[[#This Row],[ Sales Volume]]*Table1[[#This Row],[Cost]]</f>
        <v>1496.8799999999999</v>
      </c>
      <c r="S922" s="10">
        <f>Table1[[#This Row],[Sales Values]]-(Table1[[#This Row],[Sales Values]]*0.25)</f>
        <v>1122.6599999999999</v>
      </c>
      <c r="T922" s="10">
        <f>Table1[[#This Row],[Manufacturing Cost]]-Table1[[#This Row],[Delivery Cost]]</f>
        <v>1100.6599999999999</v>
      </c>
      <c r="U922" s="10">
        <f>Table1[[#This Row],[Quantity]]*Table1[[#This Row],[Delivery]]</f>
        <v>22</v>
      </c>
      <c r="V922" s="10">
        <f>Table1[[#This Row],[Sales Values]]-Table1[[#This Row],[Manufacturing Cost]]</f>
        <v>374.22</v>
      </c>
      <c r="W922" s="13">
        <f>Table1[[#This Row],[Profit]]/Table1[[#This Row],[Sales Values]]</f>
        <v>0.25000000000000006</v>
      </c>
      <c r="X922" s="10">
        <v>14.95</v>
      </c>
      <c r="Y922" s="14">
        <f>IF(AND(Table1[[#This Row],[Quantity]]&gt;20,Table1[[#This Row],[Quantity]]&lt;=50),3%,IF(AND(Table1[[#This Row],[Quantity]]&gt;50,Table1[[#This Row],[Quantity]]&lt;=100),5%,IF(Table1[[#This Row],[Quantity]]&gt;100,7%,0)))</f>
        <v>0.03</v>
      </c>
      <c r="Z922" s="10">
        <f>Table1[[#This Row],[Sales Values]]*(1-Table1[[#This Row],[Discount]])</f>
        <v>1451.9735999999998</v>
      </c>
      <c r="AA922" s="10">
        <f>Table1[[#This Row],[Sales Values]]+(Table1[[#This Row],[Sales Values]]*1.05%)</f>
        <v>1512.5972399999998</v>
      </c>
      <c r="AB922" s="10">
        <f>Table1[[#This Row],[Sales Values]]*1.05</f>
        <v>1571.7239999999999</v>
      </c>
      <c r="AC922" s="10" t="str">
        <f t="shared" si="74"/>
        <v>Gigastuff</v>
      </c>
      <c r="AD922" t="s">
        <v>45</v>
      </c>
    </row>
    <row r="923" spans="1:30" x14ac:dyDescent="0.3">
      <c r="A923">
        <v>3207</v>
      </c>
      <c r="B923" t="s">
        <v>1979</v>
      </c>
      <c r="C923" t="s">
        <v>1817</v>
      </c>
      <c r="D923" t="s">
        <v>28</v>
      </c>
      <c r="E923" t="s">
        <v>29</v>
      </c>
      <c r="F923">
        <v>30</v>
      </c>
      <c r="G923" t="s">
        <v>7682</v>
      </c>
      <c r="H923" t="s">
        <v>1643</v>
      </c>
      <c r="I923" t="s">
        <v>124</v>
      </c>
      <c r="J923" s="8">
        <v>44407</v>
      </c>
      <c r="K923" s="6" t="str">
        <f t="shared" si="70"/>
        <v>2021</v>
      </c>
      <c r="L923" s="6" t="str">
        <f t="shared" si="71"/>
        <v>Jul</v>
      </c>
      <c r="M923">
        <v>89</v>
      </c>
      <c r="N923" s="10">
        <f t="shared" si="72"/>
        <v>1.89</v>
      </c>
      <c r="O923">
        <f t="shared" si="73"/>
        <v>18</v>
      </c>
      <c r="P923">
        <v>0.5</v>
      </c>
      <c r="Q923" s="12">
        <f>Table1[[#This Row],[Quantity]]*Table1[[#This Row],[Case Size]]</f>
        <v>1602</v>
      </c>
      <c r="R923" s="10">
        <f>Table1[[#This Row],[ Sales Volume]]*Table1[[#This Row],[Cost]]</f>
        <v>3027.7799999999997</v>
      </c>
      <c r="S923" s="10">
        <f>Table1[[#This Row],[Sales Values]]-(Table1[[#This Row],[Sales Values]]*0.25)</f>
        <v>2270.835</v>
      </c>
      <c r="T923" s="10">
        <f>Table1[[#This Row],[Manufacturing Cost]]-Table1[[#This Row],[Delivery Cost]]</f>
        <v>2226.335</v>
      </c>
      <c r="U923" s="10">
        <f>Table1[[#This Row],[Quantity]]*Table1[[#This Row],[Delivery]]</f>
        <v>44.5</v>
      </c>
      <c r="V923" s="10">
        <f>Table1[[#This Row],[Sales Values]]-Table1[[#This Row],[Manufacturing Cost]]</f>
        <v>756.94499999999971</v>
      </c>
      <c r="W923" s="13">
        <f>Table1[[#This Row],[Profit]]/Table1[[#This Row],[Sales Values]]</f>
        <v>0.24999999999999992</v>
      </c>
      <c r="X923" s="10">
        <v>14.95</v>
      </c>
      <c r="Y923" s="14">
        <f>IF(AND(Table1[[#This Row],[Quantity]]&gt;20,Table1[[#This Row],[Quantity]]&lt;=50),3%,IF(AND(Table1[[#This Row],[Quantity]]&gt;50,Table1[[#This Row],[Quantity]]&lt;=100),5%,IF(Table1[[#This Row],[Quantity]]&gt;100,7%,0)))</f>
        <v>0.05</v>
      </c>
      <c r="Z923" s="10">
        <f>Table1[[#This Row],[Sales Values]]*(1-Table1[[#This Row],[Discount]])</f>
        <v>2876.3909999999996</v>
      </c>
      <c r="AA923" s="10">
        <f>Table1[[#This Row],[Sales Values]]+(Table1[[#This Row],[Sales Values]]*1.05%)</f>
        <v>3059.5716899999998</v>
      </c>
      <c r="AB923" s="10">
        <f>Table1[[#This Row],[Sales Values]]*1.05</f>
        <v>3179.1689999999999</v>
      </c>
      <c r="AC923" s="10" t="str">
        <f t="shared" si="74"/>
        <v>Gigastuff</v>
      </c>
      <c r="AD923" t="s">
        <v>45</v>
      </c>
    </row>
    <row r="924" spans="1:30" x14ac:dyDescent="0.3">
      <c r="A924">
        <v>3211</v>
      </c>
      <c r="B924" t="s">
        <v>4471</v>
      </c>
      <c r="C924" t="s">
        <v>6922</v>
      </c>
      <c r="D924" t="s">
        <v>15</v>
      </c>
      <c r="E924" t="s">
        <v>16</v>
      </c>
      <c r="F924">
        <v>90</v>
      </c>
      <c r="G924" t="s">
        <v>7693</v>
      </c>
      <c r="H924" t="s">
        <v>993</v>
      </c>
      <c r="I924" t="s">
        <v>32</v>
      </c>
      <c r="J924" s="8">
        <v>44742</v>
      </c>
      <c r="K924" s="6" t="str">
        <f t="shared" si="70"/>
        <v>2022</v>
      </c>
      <c r="L924" s="6" t="str">
        <f t="shared" si="71"/>
        <v>Jun</v>
      </c>
      <c r="M924">
        <v>80</v>
      </c>
      <c r="N924" s="10">
        <f t="shared" si="72"/>
        <v>1.89</v>
      </c>
      <c r="O924">
        <f t="shared" si="73"/>
        <v>18</v>
      </c>
      <c r="P924">
        <v>0.5</v>
      </c>
      <c r="Q924" s="12">
        <f>Table1[[#This Row],[Quantity]]*Table1[[#This Row],[Case Size]]</f>
        <v>1440</v>
      </c>
      <c r="R924" s="10">
        <f>Table1[[#This Row],[ Sales Volume]]*Table1[[#This Row],[Cost]]</f>
        <v>2721.6</v>
      </c>
      <c r="S924" s="10">
        <f>Table1[[#This Row],[Sales Values]]-(Table1[[#This Row],[Sales Values]]*0.25)</f>
        <v>2041.1999999999998</v>
      </c>
      <c r="T924" s="10">
        <f>Table1[[#This Row],[Manufacturing Cost]]-Table1[[#This Row],[Delivery Cost]]</f>
        <v>2001.1999999999998</v>
      </c>
      <c r="U924" s="10">
        <f>Table1[[#This Row],[Quantity]]*Table1[[#This Row],[Delivery]]</f>
        <v>40</v>
      </c>
      <c r="V924" s="10">
        <f>Table1[[#This Row],[Sales Values]]-Table1[[#This Row],[Manufacturing Cost]]</f>
        <v>680.40000000000009</v>
      </c>
      <c r="W924" s="13">
        <f>Table1[[#This Row],[Profit]]/Table1[[#This Row],[Sales Values]]</f>
        <v>0.25000000000000006</v>
      </c>
      <c r="X924" s="10">
        <v>14.95</v>
      </c>
      <c r="Y924" s="14">
        <f>IF(AND(Table1[[#This Row],[Quantity]]&gt;20,Table1[[#This Row],[Quantity]]&lt;=50),3%,IF(AND(Table1[[#This Row],[Quantity]]&gt;50,Table1[[#This Row],[Quantity]]&lt;=100),5%,IF(Table1[[#This Row],[Quantity]]&gt;100,7%,0)))</f>
        <v>0.05</v>
      </c>
      <c r="Z924" s="10">
        <f>Table1[[#This Row],[Sales Values]]*(1-Table1[[#This Row],[Discount]])</f>
        <v>2585.52</v>
      </c>
      <c r="AA924" s="10">
        <f>Table1[[#This Row],[Sales Values]]+(Table1[[#This Row],[Sales Values]]*1.05%)</f>
        <v>2750.1767999999997</v>
      </c>
      <c r="AB924" s="10">
        <f>Table1[[#This Row],[Sales Values]]*1.05</f>
        <v>2857.68</v>
      </c>
      <c r="AC924" s="10" t="str">
        <f t="shared" si="74"/>
        <v>Gigastuff</v>
      </c>
      <c r="AD924" t="s">
        <v>45</v>
      </c>
    </row>
    <row r="925" spans="1:30" x14ac:dyDescent="0.3">
      <c r="A925">
        <v>3212</v>
      </c>
      <c r="B925" t="s">
        <v>1225</v>
      </c>
      <c r="C925" t="s">
        <v>1243</v>
      </c>
      <c r="D925" t="s">
        <v>28</v>
      </c>
      <c r="E925" t="s">
        <v>29</v>
      </c>
      <c r="F925">
        <v>30</v>
      </c>
      <c r="G925" t="s">
        <v>6190</v>
      </c>
      <c r="H925" t="s">
        <v>4111</v>
      </c>
      <c r="I925" t="s">
        <v>95</v>
      </c>
      <c r="J925" s="8">
        <v>44778</v>
      </c>
      <c r="K925" s="6" t="str">
        <f t="shared" si="70"/>
        <v>2022</v>
      </c>
      <c r="L925" s="6" t="str">
        <f t="shared" si="71"/>
        <v>Aug</v>
      </c>
      <c r="M925">
        <v>39</v>
      </c>
      <c r="N925" s="10">
        <f t="shared" si="72"/>
        <v>2.0099999999999998</v>
      </c>
      <c r="O925">
        <f t="shared" si="73"/>
        <v>20</v>
      </c>
      <c r="P925">
        <v>0.5</v>
      </c>
      <c r="Q925" s="11">
        <f>Table1[[#This Row],[Quantity]]*Table1[[#This Row],[Case Size]]</f>
        <v>780</v>
      </c>
      <c r="R925" s="10">
        <f>Table1[[#This Row],[ Sales Volume]]*Table1[[#This Row],[Cost]]</f>
        <v>1567.7999999999997</v>
      </c>
      <c r="S925" s="10">
        <f>Table1[[#This Row],[Sales Values]]-(Table1[[#This Row],[Sales Values]]*0.25)</f>
        <v>1175.8499999999999</v>
      </c>
      <c r="T925" s="10">
        <f>Table1[[#This Row],[Manufacturing Cost]]-Table1[[#This Row],[Delivery Cost]]</f>
        <v>1156.3499999999999</v>
      </c>
      <c r="U925" s="10">
        <f>Table1[[#This Row],[Quantity]]*Table1[[#This Row],[Delivery]]</f>
        <v>19.5</v>
      </c>
      <c r="V925" s="10">
        <f>Table1[[#This Row],[Sales Values]]-Table1[[#This Row],[Manufacturing Cost]]</f>
        <v>391.94999999999982</v>
      </c>
      <c r="W925" s="13">
        <f>Table1[[#This Row],[Profit]]/Table1[[#This Row],[Sales Values]]</f>
        <v>0.24999999999999992</v>
      </c>
      <c r="X925" s="10">
        <v>14.95</v>
      </c>
      <c r="Y925" s="14">
        <f>IF(AND(Table1[[#This Row],[Quantity]]&gt;20,Table1[[#This Row],[Quantity]]&lt;=50),3%,IF(AND(Table1[[#This Row],[Quantity]]&gt;50,Table1[[#This Row],[Quantity]]&lt;=100),5%,IF(Table1[[#This Row],[Quantity]]&gt;100,7%,0)))</f>
        <v>0.03</v>
      </c>
      <c r="Z925" s="10">
        <f>Table1[[#This Row],[Sales Values]]*(1-Table1[[#This Row],[Discount]])</f>
        <v>1520.7659999999996</v>
      </c>
      <c r="AA925" s="10">
        <f>Table1[[#This Row],[Sales Values]]+(Table1[[#This Row],[Sales Values]]*1.05%)</f>
        <v>1584.2618999999997</v>
      </c>
      <c r="AB925" s="10">
        <f>Table1[[#This Row],[Sales Values]]*1.05</f>
        <v>1646.1899999999998</v>
      </c>
      <c r="AC925" s="10" t="str">
        <f t="shared" si="74"/>
        <v>Hyperwotsit</v>
      </c>
      <c r="AD925" t="s">
        <v>20</v>
      </c>
    </row>
    <row r="926" spans="1:30" x14ac:dyDescent="0.3">
      <c r="A926">
        <v>3213</v>
      </c>
      <c r="B926" t="s">
        <v>304</v>
      </c>
      <c r="C926" t="s">
        <v>4561</v>
      </c>
      <c r="D926" t="s">
        <v>15</v>
      </c>
      <c r="E926" t="s">
        <v>16</v>
      </c>
      <c r="F926">
        <v>90</v>
      </c>
      <c r="G926" t="s">
        <v>7694</v>
      </c>
      <c r="H926" t="s">
        <v>1590</v>
      </c>
      <c r="I926" t="s">
        <v>32</v>
      </c>
      <c r="J926" s="8">
        <v>44259</v>
      </c>
      <c r="K926" s="6" t="str">
        <f t="shared" si="70"/>
        <v>2021</v>
      </c>
      <c r="L926" s="6" t="str">
        <f t="shared" si="71"/>
        <v>Mar</v>
      </c>
      <c r="M926">
        <v>18</v>
      </c>
      <c r="N926" s="10">
        <f t="shared" si="72"/>
        <v>2.0099999999999998</v>
      </c>
      <c r="O926">
        <f t="shared" si="73"/>
        <v>20</v>
      </c>
      <c r="P926">
        <v>0.5</v>
      </c>
      <c r="Q926" s="12">
        <f>Table1[[#This Row],[Quantity]]*Table1[[#This Row],[Case Size]]</f>
        <v>360</v>
      </c>
      <c r="R926" s="10">
        <f>Table1[[#This Row],[ Sales Volume]]*Table1[[#This Row],[Cost]]</f>
        <v>723.59999999999991</v>
      </c>
      <c r="S926" s="10">
        <f>Table1[[#This Row],[Sales Values]]-(Table1[[#This Row],[Sales Values]]*0.25)</f>
        <v>542.69999999999993</v>
      </c>
      <c r="T926" s="10">
        <f>Table1[[#This Row],[Manufacturing Cost]]-Table1[[#This Row],[Delivery Cost]]</f>
        <v>533.69999999999993</v>
      </c>
      <c r="U926" s="10">
        <f>Table1[[#This Row],[Quantity]]*Table1[[#This Row],[Delivery]]</f>
        <v>9</v>
      </c>
      <c r="V926" s="10">
        <f>Table1[[#This Row],[Sales Values]]-Table1[[#This Row],[Manufacturing Cost]]</f>
        <v>180.89999999999998</v>
      </c>
      <c r="W926" s="13">
        <f>Table1[[#This Row],[Profit]]/Table1[[#This Row],[Sales Values]]</f>
        <v>0.25</v>
      </c>
      <c r="X926" s="10">
        <v>14.95</v>
      </c>
      <c r="Y926" s="14">
        <f>IF(AND(Table1[[#This Row],[Quantity]]&gt;20,Table1[[#This Row],[Quantity]]&lt;=50),3%,IF(AND(Table1[[#This Row],[Quantity]]&gt;50,Table1[[#This Row],[Quantity]]&lt;=100),5%,IF(Table1[[#This Row],[Quantity]]&gt;100,7%,0)))</f>
        <v>0</v>
      </c>
      <c r="Z926" s="10">
        <f>Table1[[#This Row],[Sales Values]]*(1-Table1[[#This Row],[Discount]])</f>
        <v>723.59999999999991</v>
      </c>
      <c r="AA926" s="10">
        <f>Table1[[#This Row],[Sales Values]]+(Table1[[#This Row],[Sales Values]]*1.05%)</f>
        <v>731.19779999999992</v>
      </c>
      <c r="AB926" s="10">
        <f>Table1[[#This Row],[Sales Values]]*1.05</f>
        <v>759.78</v>
      </c>
      <c r="AC926" s="10" t="str">
        <f t="shared" si="74"/>
        <v>Hyperwotsit</v>
      </c>
      <c r="AD926" t="s">
        <v>20</v>
      </c>
    </row>
    <row r="927" spans="1:30" x14ac:dyDescent="0.3">
      <c r="A927">
        <v>3219</v>
      </c>
      <c r="B927" t="s">
        <v>7294</v>
      </c>
      <c r="C927" t="s">
        <v>6719</v>
      </c>
      <c r="D927" t="s">
        <v>15</v>
      </c>
      <c r="E927" t="s">
        <v>16</v>
      </c>
      <c r="F927">
        <v>90</v>
      </c>
      <c r="G927" t="s">
        <v>7702</v>
      </c>
      <c r="H927" t="s">
        <v>5427</v>
      </c>
      <c r="I927" t="s">
        <v>32</v>
      </c>
      <c r="J927" s="8">
        <v>44175</v>
      </c>
      <c r="K927" s="6" t="str">
        <f t="shared" si="70"/>
        <v>2020</v>
      </c>
      <c r="L927" s="6" t="str">
        <f t="shared" si="71"/>
        <v>Dec</v>
      </c>
      <c r="M927">
        <v>78</v>
      </c>
      <c r="N927" s="10">
        <f t="shared" si="72"/>
        <v>3.49</v>
      </c>
      <c r="O927">
        <f t="shared" si="73"/>
        <v>20</v>
      </c>
      <c r="P927">
        <v>0.5</v>
      </c>
      <c r="Q927" s="12">
        <f>Table1[[#This Row],[Quantity]]*Table1[[#This Row],[Case Size]]</f>
        <v>1560</v>
      </c>
      <c r="R927" s="10">
        <f>Table1[[#This Row],[ Sales Volume]]*Table1[[#This Row],[Cost]]</f>
        <v>5444.4000000000005</v>
      </c>
      <c r="S927" s="10">
        <f>Table1[[#This Row],[Sales Values]]-(Table1[[#This Row],[Sales Values]]*0.25)</f>
        <v>4083.3</v>
      </c>
      <c r="T927" s="10">
        <f>Table1[[#This Row],[Manufacturing Cost]]-Table1[[#This Row],[Delivery Cost]]</f>
        <v>4044.3</v>
      </c>
      <c r="U927" s="10">
        <f>Table1[[#This Row],[Quantity]]*Table1[[#This Row],[Delivery]]</f>
        <v>39</v>
      </c>
      <c r="V927" s="10">
        <f>Table1[[#This Row],[Sales Values]]-Table1[[#This Row],[Manufacturing Cost]]</f>
        <v>1361.1000000000004</v>
      </c>
      <c r="W927" s="13">
        <f>Table1[[#This Row],[Profit]]/Table1[[#This Row],[Sales Values]]</f>
        <v>0.25000000000000006</v>
      </c>
      <c r="X927" s="10">
        <v>14.95</v>
      </c>
      <c r="Y927" s="14">
        <f>IF(AND(Table1[[#This Row],[Quantity]]&gt;20,Table1[[#This Row],[Quantity]]&lt;=50),3%,IF(AND(Table1[[#This Row],[Quantity]]&gt;50,Table1[[#This Row],[Quantity]]&lt;=100),5%,IF(Table1[[#This Row],[Quantity]]&gt;100,7%,0)))</f>
        <v>0.05</v>
      </c>
      <c r="Z927" s="10">
        <f>Table1[[#This Row],[Sales Values]]*(1-Table1[[#This Row],[Discount]])</f>
        <v>5172.18</v>
      </c>
      <c r="AA927" s="10">
        <f>Table1[[#This Row],[Sales Values]]+(Table1[[#This Row],[Sales Values]]*1.05%)</f>
        <v>5501.5662000000002</v>
      </c>
      <c r="AB927" s="10">
        <f>Table1[[#This Row],[Sales Values]]*1.05</f>
        <v>5716.6200000000008</v>
      </c>
      <c r="AC927" s="10" t="str">
        <f t="shared" si="74"/>
        <v>Superwossname</v>
      </c>
      <c r="AD927" t="s">
        <v>101</v>
      </c>
    </row>
    <row r="928" spans="1:30" x14ac:dyDescent="0.3">
      <c r="A928">
        <v>3220</v>
      </c>
      <c r="B928" t="s">
        <v>6790</v>
      </c>
      <c r="C928" t="s">
        <v>872</v>
      </c>
      <c r="D928" t="s">
        <v>28</v>
      </c>
      <c r="E928" t="s">
        <v>29</v>
      </c>
      <c r="F928">
        <v>60</v>
      </c>
      <c r="G928" t="s">
        <v>7089</v>
      </c>
      <c r="H928" t="s">
        <v>746</v>
      </c>
      <c r="I928" t="s">
        <v>32</v>
      </c>
      <c r="J928" s="8">
        <v>44022</v>
      </c>
      <c r="K928" s="6" t="str">
        <f t="shared" si="70"/>
        <v>2020</v>
      </c>
      <c r="L928" s="6" t="str">
        <f t="shared" si="71"/>
        <v>Jul</v>
      </c>
      <c r="M928">
        <v>41</v>
      </c>
      <c r="N928" s="10">
        <f t="shared" si="72"/>
        <v>1.89</v>
      </c>
      <c r="O928">
        <f t="shared" si="73"/>
        <v>18</v>
      </c>
      <c r="P928">
        <v>0.5</v>
      </c>
      <c r="Q928" s="12">
        <f>Table1[[#This Row],[Quantity]]*Table1[[#This Row],[Case Size]]</f>
        <v>738</v>
      </c>
      <c r="R928" s="10">
        <f>Table1[[#This Row],[ Sales Volume]]*Table1[[#This Row],[Cost]]</f>
        <v>1394.82</v>
      </c>
      <c r="S928" s="10">
        <f>Table1[[#This Row],[Sales Values]]-(Table1[[#This Row],[Sales Values]]*0.25)</f>
        <v>1046.115</v>
      </c>
      <c r="T928" s="10">
        <f>Table1[[#This Row],[Manufacturing Cost]]-Table1[[#This Row],[Delivery Cost]]</f>
        <v>1025.615</v>
      </c>
      <c r="U928" s="10">
        <f>Table1[[#This Row],[Quantity]]*Table1[[#This Row],[Delivery]]</f>
        <v>20.5</v>
      </c>
      <c r="V928" s="10">
        <f>Table1[[#This Row],[Sales Values]]-Table1[[#This Row],[Manufacturing Cost]]</f>
        <v>348.70499999999993</v>
      </c>
      <c r="W928" s="13">
        <f>Table1[[#This Row],[Profit]]/Table1[[#This Row],[Sales Values]]</f>
        <v>0.24999999999999997</v>
      </c>
      <c r="X928" s="10">
        <v>14.95</v>
      </c>
      <c r="Y928" s="14">
        <f>IF(AND(Table1[[#This Row],[Quantity]]&gt;20,Table1[[#This Row],[Quantity]]&lt;=50),3%,IF(AND(Table1[[#This Row],[Quantity]]&gt;50,Table1[[#This Row],[Quantity]]&lt;=100),5%,IF(Table1[[#This Row],[Quantity]]&gt;100,7%,0)))</f>
        <v>0.03</v>
      </c>
      <c r="Z928" s="10">
        <f>Table1[[#This Row],[Sales Values]]*(1-Table1[[#This Row],[Discount]])</f>
        <v>1352.9753999999998</v>
      </c>
      <c r="AA928" s="10">
        <f>Table1[[#This Row],[Sales Values]]+(Table1[[#This Row],[Sales Values]]*1.05%)</f>
        <v>1409.46561</v>
      </c>
      <c r="AB928" s="10">
        <f>Table1[[#This Row],[Sales Values]]*1.05</f>
        <v>1464.5609999999999</v>
      </c>
      <c r="AC928" s="10" t="str">
        <f t="shared" si="74"/>
        <v>Gigastuff</v>
      </c>
      <c r="AD928" t="s">
        <v>45</v>
      </c>
    </row>
    <row r="929" spans="1:30" x14ac:dyDescent="0.3">
      <c r="A929">
        <v>3222</v>
      </c>
      <c r="B929" t="s">
        <v>4489</v>
      </c>
      <c r="C929" t="s">
        <v>7577</v>
      </c>
      <c r="D929" t="s">
        <v>28</v>
      </c>
      <c r="E929" t="s">
        <v>29</v>
      </c>
      <c r="F929">
        <v>90</v>
      </c>
      <c r="G929" t="s">
        <v>7705</v>
      </c>
      <c r="H929" t="s">
        <v>1052</v>
      </c>
      <c r="I929" t="s">
        <v>32</v>
      </c>
      <c r="J929" s="8">
        <v>44637</v>
      </c>
      <c r="K929" s="6" t="str">
        <f t="shared" si="70"/>
        <v>2022</v>
      </c>
      <c r="L929" s="6" t="str">
        <f t="shared" si="71"/>
        <v>Mar</v>
      </c>
      <c r="M929">
        <v>50</v>
      </c>
      <c r="N929" s="10">
        <f t="shared" si="72"/>
        <v>3.49</v>
      </c>
      <c r="O929">
        <f t="shared" si="73"/>
        <v>20</v>
      </c>
      <c r="P929">
        <v>0.5</v>
      </c>
      <c r="Q929" s="12">
        <f>Table1[[#This Row],[Quantity]]*Table1[[#This Row],[Case Size]]</f>
        <v>1000</v>
      </c>
      <c r="R929" s="10">
        <f>Table1[[#This Row],[ Sales Volume]]*Table1[[#This Row],[Cost]]</f>
        <v>3490</v>
      </c>
      <c r="S929" s="10">
        <f>Table1[[#This Row],[Sales Values]]-(Table1[[#This Row],[Sales Values]]*0.25)</f>
        <v>2617.5</v>
      </c>
      <c r="T929" s="10">
        <f>Table1[[#This Row],[Manufacturing Cost]]-Table1[[#This Row],[Delivery Cost]]</f>
        <v>2592.5</v>
      </c>
      <c r="U929" s="10">
        <f>Table1[[#This Row],[Quantity]]*Table1[[#This Row],[Delivery]]</f>
        <v>25</v>
      </c>
      <c r="V929" s="10">
        <f>Table1[[#This Row],[Sales Values]]-Table1[[#This Row],[Manufacturing Cost]]</f>
        <v>872.5</v>
      </c>
      <c r="W929" s="13">
        <f>Table1[[#This Row],[Profit]]/Table1[[#This Row],[Sales Values]]</f>
        <v>0.25</v>
      </c>
      <c r="X929" s="10">
        <v>14.95</v>
      </c>
      <c r="Y929" s="14">
        <f>IF(AND(Table1[[#This Row],[Quantity]]&gt;20,Table1[[#This Row],[Quantity]]&lt;=50),3%,IF(AND(Table1[[#This Row],[Quantity]]&gt;50,Table1[[#This Row],[Quantity]]&lt;=100),5%,IF(Table1[[#This Row],[Quantity]]&gt;100,7%,0)))</f>
        <v>0.03</v>
      </c>
      <c r="Z929" s="10">
        <f>Table1[[#This Row],[Sales Values]]*(1-Table1[[#This Row],[Discount]])</f>
        <v>3385.2999999999997</v>
      </c>
      <c r="AA929" s="10">
        <f>Table1[[#This Row],[Sales Values]]+(Table1[[#This Row],[Sales Values]]*1.05%)</f>
        <v>3526.645</v>
      </c>
      <c r="AB929" s="10">
        <f>Table1[[#This Row],[Sales Values]]*1.05</f>
        <v>3664.5</v>
      </c>
      <c r="AC929" s="10" t="str">
        <f t="shared" si="74"/>
        <v>Superwossname</v>
      </c>
      <c r="AD929" t="s">
        <v>101</v>
      </c>
    </row>
    <row r="930" spans="1:30" x14ac:dyDescent="0.3">
      <c r="A930">
        <v>3225</v>
      </c>
      <c r="B930" t="s">
        <v>7711</v>
      </c>
      <c r="C930" t="s">
        <v>2293</v>
      </c>
      <c r="D930" t="s">
        <v>28</v>
      </c>
      <c r="E930" t="s">
        <v>29</v>
      </c>
      <c r="F930">
        <v>90</v>
      </c>
      <c r="G930" t="s">
        <v>7712</v>
      </c>
      <c r="H930" t="s">
        <v>2035</v>
      </c>
      <c r="I930" t="s">
        <v>32</v>
      </c>
      <c r="J930" s="8">
        <v>44394</v>
      </c>
      <c r="K930" s="6" t="str">
        <f t="shared" si="70"/>
        <v>2021</v>
      </c>
      <c r="L930" s="6" t="str">
        <f t="shared" si="71"/>
        <v>Jul</v>
      </c>
      <c r="M930">
        <v>16</v>
      </c>
      <c r="N930" s="10">
        <f t="shared" si="72"/>
        <v>2.0099999999999998</v>
      </c>
      <c r="O930">
        <f t="shared" si="73"/>
        <v>20</v>
      </c>
      <c r="P930">
        <v>0.5</v>
      </c>
      <c r="Q930" s="12">
        <f>Table1[[#This Row],[Quantity]]*Table1[[#This Row],[Case Size]]</f>
        <v>320</v>
      </c>
      <c r="R930" s="10">
        <f>Table1[[#This Row],[ Sales Volume]]*Table1[[#This Row],[Cost]]</f>
        <v>643.19999999999993</v>
      </c>
      <c r="S930" s="10">
        <f>Table1[[#This Row],[Sales Values]]-(Table1[[#This Row],[Sales Values]]*0.25)</f>
        <v>482.4</v>
      </c>
      <c r="T930" s="10">
        <f>Table1[[#This Row],[Manufacturing Cost]]-Table1[[#This Row],[Delivery Cost]]</f>
        <v>474.4</v>
      </c>
      <c r="U930" s="10">
        <f>Table1[[#This Row],[Quantity]]*Table1[[#This Row],[Delivery]]</f>
        <v>8</v>
      </c>
      <c r="V930" s="10">
        <f>Table1[[#This Row],[Sales Values]]-Table1[[#This Row],[Manufacturing Cost]]</f>
        <v>160.79999999999995</v>
      </c>
      <c r="W930" s="13">
        <f>Table1[[#This Row],[Profit]]/Table1[[#This Row],[Sales Values]]</f>
        <v>0.24999999999999994</v>
      </c>
      <c r="X930" s="10">
        <v>14.95</v>
      </c>
      <c r="Y930" s="14">
        <f>IF(AND(Table1[[#This Row],[Quantity]]&gt;20,Table1[[#This Row],[Quantity]]&lt;=50),3%,IF(AND(Table1[[#This Row],[Quantity]]&gt;50,Table1[[#This Row],[Quantity]]&lt;=100),5%,IF(Table1[[#This Row],[Quantity]]&gt;100,7%,0)))</f>
        <v>0</v>
      </c>
      <c r="Z930" s="10">
        <f>Table1[[#This Row],[Sales Values]]*(1-Table1[[#This Row],[Discount]])</f>
        <v>643.19999999999993</v>
      </c>
      <c r="AA930" s="10">
        <f>Table1[[#This Row],[Sales Values]]+(Table1[[#This Row],[Sales Values]]*1.05%)</f>
        <v>649.95359999999994</v>
      </c>
      <c r="AB930" s="10">
        <f>Table1[[#This Row],[Sales Values]]*1.05</f>
        <v>675.36</v>
      </c>
      <c r="AC930" s="10" t="str">
        <f t="shared" si="74"/>
        <v>Hyperwotsit</v>
      </c>
      <c r="AD930" t="s">
        <v>20</v>
      </c>
    </row>
    <row r="931" spans="1:30" x14ac:dyDescent="0.3">
      <c r="A931">
        <v>3230</v>
      </c>
      <c r="B931" t="s">
        <v>2994</v>
      </c>
      <c r="C931" t="s">
        <v>3173</v>
      </c>
      <c r="D931" t="s">
        <v>51</v>
      </c>
      <c r="E931" t="s">
        <v>16</v>
      </c>
      <c r="F931">
        <v>60</v>
      </c>
      <c r="G931" t="s">
        <v>7718</v>
      </c>
      <c r="H931" t="s">
        <v>1791</v>
      </c>
      <c r="I931" t="s">
        <v>32</v>
      </c>
      <c r="J931" s="8">
        <v>44803</v>
      </c>
      <c r="K931" s="6" t="str">
        <f t="shared" si="70"/>
        <v>2022</v>
      </c>
      <c r="L931" s="6" t="str">
        <f t="shared" si="71"/>
        <v>Aug</v>
      </c>
      <c r="M931">
        <v>92</v>
      </c>
      <c r="N931" s="10">
        <f t="shared" si="72"/>
        <v>3.49</v>
      </c>
      <c r="O931">
        <f t="shared" si="73"/>
        <v>20</v>
      </c>
      <c r="P931">
        <v>0.5</v>
      </c>
      <c r="Q931" s="12">
        <f>Table1[[#This Row],[Quantity]]*Table1[[#This Row],[Case Size]]</f>
        <v>1840</v>
      </c>
      <c r="R931" s="10">
        <f>Table1[[#This Row],[ Sales Volume]]*Table1[[#This Row],[Cost]]</f>
        <v>6421.6</v>
      </c>
      <c r="S931" s="10">
        <f>Table1[[#This Row],[Sales Values]]-(Table1[[#This Row],[Sales Values]]*0.25)</f>
        <v>4816.2000000000007</v>
      </c>
      <c r="T931" s="10">
        <f>Table1[[#This Row],[Manufacturing Cost]]-Table1[[#This Row],[Delivery Cost]]</f>
        <v>4770.2000000000007</v>
      </c>
      <c r="U931" s="10">
        <f>Table1[[#This Row],[Quantity]]*Table1[[#This Row],[Delivery]]</f>
        <v>46</v>
      </c>
      <c r="V931" s="10">
        <f>Table1[[#This Row],[Sales Values]]-Table1[[#This Row],[Manufacturing Cost]]</f>
        <v>1605.3999999999996</v>
      </c>
      <c r="W931" s="13">
        <f>Table1[[#This Row],[Profit]]/Table1[[#This Row],[Sales Values]]</f>
        <v>0.24999999999999992</v>
      </c>
      <c r="X931" s="10">
        <v>14.95</v>
      </c>
      <c r="Y931" s="14">
        <f>IF(AND(Table1[[#This Row],[Quantity]]&gt;20,Table1[[#This Row],[Quantity]]&lt;=50),3%,IF(AND(Table1[[#This Row],[Quantity]]&gt;50,Table1[[#This Row],[Quantity]]&lt;=100),5%,IF(Table1[[#This Row],[Quantity]]&gt;100,7%,0)))</f>
        <v>0.05</v>
      </c>
      <c r="Z931" s="10">
        <f>Table1[[#This Row],[Sales Values]]*(1-Table1[[#This Row],[Discount]])</f>
        <v>6100.52</v>
      </c>
      <c r="AA931" s="10">
        <f>Table1[[#This Row],[Sales Values]]+(Table1[[#This Row],[Sales Values]]*1.05%)</f>
        <v>6489.0268000000005</v>
      </c>
      <c r="AB931" s="10">
        <f>Table1[[#This Row],[Sales Values]]*1.05</f>
        <v>6742.68</v>
      </c>
      <c r="AC931" s="10" t="str">
        <f t="shared" si="74"/>
        <v>Superwossname</v>
      </c>
      <c r="AD931" t="s">
        <v>101</v>
      </c>
    </row>
    <row r="932" spans="1:30" x14ac:dyDescent="0.3">
      <c r="A932">
        <v>3231</v>
      </c>
      <c r="B932" t="s">
        <v>1961</v>
      </c>
      <c r="C932" t="s">
        <v>3439</v>
      </c>
      <c r="D932" t="s">
        <v>15</v>
      </c>
      <c r="E932" t="s">
        <v>16</v>
      </c>
      <c r="F932">
        <v>30</v>
      </c>
      <c r="G932" t="s">
        <v>7719</v>
      </c>
      <c r="H932" t="s">
        <v>7720</v>
      </c>
      <c r="I932" t="s">
        <v>38</v>
      </c>
      <c r="J932" s="8">
        <v>44132</v>
      </c>
      <c r="K932" s="6" t="str">
        <f t="shared" si="70"/>
        <v>2020</v>
      </c>
      <c r="L932" s="6" t="str">
        <f t="shared" si="71"/>
        <v>Oct</v>
      </c>
      <c r="M932">
        <v>75</v>
      </c>
      <c r="N932" s="10">
        <f t="shared" si="72"/>
        <v>3.49</v>
      </c>
      <c r="O932">
        <f t="shared" si="73"/>
        <v>20</v>
      </c>
      <c r="P932">
        <v>0.5</v>
      </c>
      <c r="Q932" s="12">
        <f>Table1[[#This Row],[Quantity]]*Table1[[#This Row],[Case Size]]</f>
        <v>1500</v>
      </c>
      <c r="R932" s="10">
        <f>Table1[[#This Row],[ Sales Volume]]*Table1[[#This Row],[Cost]]</f>
        <v>5235</v>
      </c>
      <c r="S932" s="10">
        <f>Table1[[#This Row],[Sales Values]]-(Table1[[#This Row],[Sales Values]]*0.25)</f>
        <v>3926.25</v>
      </c>
      <c r="T932" s="10">
        <f>Table1[[#This Row],[Manufacturing Cost]]-Table1[[#This Row],[Delivery Cost]]</f>
        <v>3888.75</v>
      </c>
      <c r="U932" s="10">
        <f>Table1[[#This Row],[Quantity]]*Table1[[#This Row],[Delivery]]</f>
        <v>37.5</v>
      </c>
      <c r="V932" s="10">
        <f>Table1[[#This Row],[Sales Values]]-Table1[[#This Row],[Manufacturing Cost]]</f>
        <v>1308.75</v>
      </c>
      <c r="W932" s="13">
        <f>Table1[[#This Row],[Profit]]/Table1[[#This Row],[Sales Values]]</f>
        <v>0.25</v>
      </c>
      <c r="X932" s="10">
        <v>14.95</v>
      </c>
      <c r="Y932" s="14">
        <f>IF(AND(Table1[[#This Row],[Quantity]]&gt;20,Table1[[#This Row],[Quantity]]&lt;=50),3%,IF(AND(Table1[[#This Row],[Quantity]]&gt;50,Table1[[#This Row],[Quantity]]&lt;=100),5%,IF(Table1[[#This Row],[Quantity]]&gt;100,7%,0)))</f>
        <v>0.05</v>
      </c>
      <c r="Z932" s="10">
        <f>Table1[[#This Row],[Sales Values]]*(1-Table1[[#This Row],[Discount]])</f>
        <v>4973.25</v>
      </c>
      <c r="AA932" s="10">
        <f>Table1[[#This Row],[Sales Values]]+(Table1[[#This Row],[Sales Values]]*1.05%)</f>
        <v>5289.9674999999997</v>
      </c>
      <c r="AB932" s="10">
        <f>Table1[[#This Row],[Sales Values]]*1.05</f>
        <v>5496.75</v>
      </c>
      <c r="AC932" s="10" t="str">
        <f t="shared" si="74"/>
        <v>Superwossname</v>
      </c>
      <c r="AD932" t="s">
        <v>101</v>
      </c>
    </row>
    <row r="933" spans="1:30" x14ac:dyDescent="0.3">
      <c r="A933">
        <v>3232</v>
      </c>
      <c r="B933" t="s">
        <v>2244</v>
      </c>
      <c r="C933" t="s">
        <v>7721</v>
      </c>
      <c r="D933" t="s">
        <v>28</v>
      </c>
      <c r="E933" t="s">
        <v>29</v>
      </c>
      <c r="F933">
        <v>30</v>
      </c>
      <c r="G933" t="s">
        <v>7722</v>
      </c>
      <c r="H933" t="s">
        <v>5706</v>
      </c>
      <c r="I933" t="s">
        <v>32</v>
      </c>
      <c r="J933" s="8">
        <v>43913</v>
      </c>
      <c r="K933" s="6" t="str">
        <f t="shared" si="70"/>
        <v>2020</v>
      </c>
      <c r="L933" s="6" t="str">
        <f t="shared" si="71"/>
        <v>Mar</v>
      </c>
      <c r="M933">
        <v>4</v>
      </c>
      <c r="N933" s="10">
        <f t="shared" si="72"/>
        <v>2.0099999999999998</v>
      </c>
      <c r="O933">
        <f t="shared" si="73"/>
        <v>20</v>
      </c>
      <c r="P933">
        <v>0.5</v>
      </c>
      <c r="Q933" s="12">
        <f>Table1[[#This Row],[Quantity]]*Table1[[#This Row],[Case Size]]</f>
        <v>80</v>
      </c>
      <c r="R933" s="10">
        <f>Table1[[#This Row],[ Sales Volume]]*Table1[[#This Row],[Cost]]</f>
        <v>160.79999999999998</v>
      </c>
      <c r="S933" s="10">
        <f>Table1[[#This Row],[Sales Values]]-(Table1[[#This Row],[Sales Values]]*0.25)</f>
        <v>120.6</v>
      </c>
      <c r="T933" s="10">
        <f>Table1[[#This Row],[Manufacturing Cost]]-Table1[[#This Row],[Delivery Cost]]</f>
        <v>118.6</v>
      </c>
      <c r="U933" s="10">
        <f>Table1[[#This Row],[Quantity]]*Table1[[#This Row],[Delivery]]</f>
        <v>2</v>
      </c>
      <c r="V933" s="10">
        <f>Table1[[#This Row],[Sales Values]]-Table1[[#This Row],[Manufacturing Cost]]</f>
        <v>40.199999999999989</v>
      </c>
      <c r="W933" s="13">
        <f>Table1[[#This Row],[Profit]]/Table1[[#This Row],[Sales Values]]</f>
        <v>0.24999999999999994</v>
      </c>
      <c r="X933" s="10">
        <v>14.95</v>
      </c>
      <c r="Y933" s="14">
        <f>IF(AND(Table1[[#This Row],[Quantity]]&gt;20,Table1[[#This Row],[Quantity]]&lt;=50),3%,IF(AND(Table1[[#This Row],[Quantity]]&gt;50,Table1[[#This Row],[Quantity]]&lt;=100),5%,IF(Table1[[#This Row],[Quantity]]&gt;100,7%,0)))</f>
        <v>0</v>
      </c>
      <c r="Z933" s="10">
        <f>Table1[[#This Row],[Sales Values]]*(1-Table1[[#This Row],[Discount]])</f>
        <v>160.79999999999998</v>
      </c>
      <c r="AA933" s="10">
        <f>Table1[[#This Row],[Sales Values]]+(Table1[[#This Row],[Sales Values]]*1.05%)</f>
        <v>162.48839999999998</v>
      </c>
      <c r="AB933" s="10">
        <f>Table1[[#This Row],[Sales Values]]*1.05</f>
        <v>168.84</v>
      </c>
      <c r="AC933" s="10" t="str">
        <f t="shared" si="74"/>
        <v>Hyperwotsit</v>
      </c>
      <c r="AD933" t="s">
        <v>20</v>
      </c>
    </row>
    <row r="934" spans="1:30" x14ac:dyDescent="0.3">
      <c r="A934">
        <v>3234</v>
      </c>
      <c r="B934" t="s">
        <v>2487</v>
      </c>
      <c r="C934" t="s">
        <v>422</v>
      </c>
      <c r="D934" t="s">
        <v>15</v>
      </c>
      <c r="E934" t="s">
        <v>16</v>
      </c>
      <c r="F934">
        <v>30</v>
      </c>
      <c r="G934" t="s">
        <v>7724</v>
      </c>
      <c r="H934" t="s">
        <v>3774</v>
      </c>
      <c r="I934" t="s">
        <v>187</v>
      </c>
      <c r="J934" s="8">
        <v>44468</v>
      </c>
      <c r="K934" s="6" t="str">
        <f t="shared" si="70"/>
        <v>2021</v>
      </c>
      <c r="L934" s="6" t="str">
        <f t="shared" si="71"/>
        <v>Sep</v>
      </c>
      <c r="M934">
        <v>31</v>
      </c>
      <c r="N934" s="10">
        <f t="shared" si="72"/>
        <v>3.49</v>
      </c>
      <c r="O934">
        <f t="shared" si="73"/>
        <v>20</v>
      </c>
      <c r="P934">
        <v>0.5</v>
      </c>
      <c r="Q934" s="12">
        <f>Table1[[#This Row],[Quantity]]*Table1[[#This Row],[Case Size]]</f>
        <v>620</v>
      </c>
      <c r="R934" s="10">
        <f>Table1[[#This Row],[ Sales Volume]]*Table1[[#This Row],[Cost]]</f>
        <v>2163.8000000000002</v>
      </c>
      <c r="S934" s="10">
        <f>Table1[[#This Row],[Sales Values]]-(Table1[[#This Row],[Sales Values]]*0.25)</f>
        <v>1622.8500000000001</v>
      </c>
      <c r="T934" s="10">
        <f>Table1[[#This Row],[Manufacturing Cost]]-Table1[[#This Row],[Delivery Cost]]</f>
        <v>1607.3500000000001</v>
      </c>
      <c r="U934" s="10">
        <f>Table1[[#This Row],[Quantity]]*Table1[[#This Row],[Delivery]]</f>
        <v>15.5</v>
      </c>
      <c r="V934" s="10">
        <f>Table1[[#This Row],[Sales Values]]-Table1[[#This Row],[Manufacturing Cost]]</f>
        <v>540.95000000000005</v>
      </c>
      <c r="W934" s="13">
        <f>Table1[[#This Row],[Profit]]/Table1[[#This Row],[Sales Values]]</f>
        <v>0.25</v>
      </c>
      <c r="X934" s="10">
        <v>14.95</v>
      </c>
      <c r="Y934" s="14">
        <f>IF(AND(Table1[[#This Row],[Quantity]]&gt;20,Table1[[#This Row],[Quantity]]&lt;=50),3%,IF(AND(Table1[[#This Row],[Quantity]]&gt;50,Table1[[#This Row],[Quantity]]&lt;=100),5%,IF(Table1[[#This Row],[Quantity]]&gt;100,7%,0)))</f>
        <v>0.03</v>
      </c>
      <c r="Z934" s="10">
        <f>Table1[[#This Row],[Sales Values]]*(1-Table1[[#This Row],[Discount]])</f>
        <v>2098.886</v>
      </c>
      <c r="AA934" s="10">
        <f>Table1[[#This Row],[Sales Values]]+(Table1[[#This Row],[Sales Values]]*1.05%)</f>
        <v>2186.5199000000002</v>
      </c>
      <c r="AB934" s="10">
        <f>Table1[[#This Row],[Sales Values]]*1.05</f>
        <v>2271.9900000000002</v>
      </c>
      <c r="AC934" s="10" t="str">
        <f t="shared" si="74"/>
        <v>Superwossname</v>
      </c>
      <c r="AD934" t="s">
        <v>101</v>
      </c>
    </row>
    <row r="935" spans="1:30" x14ac:dyDescent="0.3">
      <c r="A935">
        <v>3240</v>
      </c>
      <c r="B935" t="s">
        <v>1851</v>
      </c>
      <c r="C935" t="s">
        <v>1846</v>
      </c>
      <c r="D935" t="s">
        <v>28</v>
      </c>
      <c r="E935" t="s">
        <v>29</v>
      </c>
      <c r="F935">
        <v>60</v>
      </c>
      <c r="G935" t="s">
        <v>7732</v>
      </c>
      <c r="H935" t="s">
        <v>1325</v>
      </c>
      <c r="I935" t="s">
        <v>187</v>
      </c>
      <c r="J935" s="8">
        <v>44598</v>
      </c>
      <c r="K935" s="6" t="str">
        <f t="shared" si="70"/>
        <v>2022</v>
      </c>
      <c r="L935" s="6" t="str">
        <f t="shared" si="71"/>
        <v>Feb</v>
      </c>
      <c r="M935">
        <v>45</v>
      </c>
      <c r="N935" s="10">
        <f t="shared" si="72"/>
        <v>3.49</v>
      </c>
      <c r="O935">
        <f t="shared" si="73"/>
        <v>20</v>
      </c>
      <c r="P935">
        <v>0.5</v>
      </c>
      <c r="Q935" s="12">
        <f>Table1[[#This Row],[Quantity]]*Table1[[#This Row],[Case Size]]</f>
        <v>900</v>
      </c>
      <c r="R935" s="10">
        <f>Table1[[#This Row],[ Sales Volume]]*Table1[[#This Row],[Cost]]</f>
        <v>3141</v>
      </c>
      <c r="S935" s="10">
        <f>Table1[[#This Row],[Sales Values]]-(Table1[[#This Row],[Sales Values]]*0.25)</f>
        <v>2355.75</v>
      </c>
      <c r="T935" s="10">
        <f>Table1[[#This Row],[Manufacturing Cost]]-Table1[[#This Row],[Delivery Cost]]</f>
        <v>2333.25</v>
      </c>
      <c r="U935" s="10">
        <f>Table1[[#This Row],[Quantity]]*Table1[[#This Row],[Delivery]]</f>
        <v>22.5</v>
      </c>
      <c r="V935" s="10">
        <f>Table1[[#This Row],[Sales Values]]-Table1[[#This Row],[Manufacturing Cost]]</f>
        <v>785.25</v>
      </c>
      <c r="W935" s="13">
        <f>Table1[[#This Row],[Profit]]/Table1[[#This Row],[Sales Values]]</f>
        <v>0.25</v>
      </c>
      <c r="X935" s="10">
        <v>14.95</v>
      </c>
      <c r="Y935" s="14">
        <f>IF(AND(Table1[[#This Row],[Quantity]]&gt;20,Table1[[#This Row],[Quantity]]&lt;=50),3%,IF(AND(Table1[[#This Row],[Quantity]]&gt;50,Table1[[#This Row],[Quantity]]&lt;=100),5%,IF(Table1[[#This Row],[Quantity]]&gt;100,7%,0)))</f>
        <v>0.03</v>
      </c>
      <c r="Z935" s="10">
        <f>Table1[[#This Row],[Sales Values]]*(1-Table1[[#This Row],[Discount]])</f>
        <v>3046.77</v>
      </c>
      <c r="AA935" s="10">
        <f>Table1[[#This Row],[Sales Values]]+(Table1[[#This Row],[Sales Values]]*1.05%)</f>
        <v>3173.9805000000001</v>
      </c>
      <c r="AB935" s="10">
        <f>Table1[[#This Row],[Sales Values]]*1.05</f>
        <v>3298.05</v>
      </c>
      <c r="AC935" s="10" t="str">
        <f t="shared" si="74"/>
        <v>Superwossname</v>
      </c>
      <c r="AD935" t="s">
        <v>101</v>
      </c>
    </row>
    <row r="936" spans="1:30" x14ac:dyDescent="0.3">
      <c r="A936">
        <v>3243</v>
      </c>
      <c r="B936" t="s">
        <v>7737</v>
      </c>
      <c r="C936" t="s">
        <v>3488</v>
      </c>
      <c r="D936" t="s">
        <v>15</v>
      </c>
      <c r="E936" t="s">
        <v>16</v>
      </c>
      <c r="F936">
        <v>60</v>
      </c>
      <c r="G936" t="s">
        <v>7738</v>
      </c>
      <c r="H936" t="s">
        <v>7739</v>
      </c>
      <c r="I936" t="s">
        <v>146</v>
      </c>
      <c r="J936" s="8">
        <v>44171</v>
      </c>
      <c r="K936" s="6" t="str">
        <f t="shared" si="70"/>
        <v>2020</v>
      </c>
      <c r="L936" s="6" t="str">
        <f t="shared" si="71"/>
        <v>Dec</v>
      </c>
      <c r="M936">
        <v>28</v>
      </c>
      <c r="N936" s="10">
        <f t="shared" si="72"/>
        <v>3.49</v>
      </c>
      <c r="O936">
        <f t="shared" si="73"/>
        <v>20</v>
      </c>
      <c r="P936">
        <v>0.5</v>
      </c>
      <c r="Q936" s="12">
        <f>Table1[[#This Row],[Quantity]]*Table1[[#This Row],[Case Size]]</f>
        <v>560</v>
      </c>
      <c r="R936" s="10">
        <f>Table1[[#This Row],[ Sales Volume]]*Table1[[#This Row],[Cost]]</f>
        <v>1954.4</v>
      </c>
      <c r="S936" s="10">
        <f>Table1[[#This Row],[Sales Values]]-(Table1[[#This Row],[Sales Values]]*0.25)</f>
        <v>1465.8000000000002</v>
      </c>
      <c r="T936" s="10">
        <f>Table1[[#This Row],[Manufacturing Cost]]-Table1[[#This Row],[Delivery Cost]]</f>
        <v>1451.8000000000002</v>
      </c>
      <c r="U936" s="10">
        <f>Table1[[#This Row],[Quantity]]*Table1[[#This Row],[Delivery]]</f>
        <v>14</v>
      </c>
      <c r="V936" s="10">
        <f>Table1[[#This Row],[Sales Values]]-Table1[[#This Row],[Manufacturing Cost]]</f>
        <v>488.59999999999991</v>
      </c>
      <c r="W936" s="13">
        <f>Table1[[#This Row],[Profit]]/Table1[[#This Row],[Sales Values]]</f>
        <v>0.24999999999999994</v>
      </c>
      <c r="X936" s="10">
        <v>14.95</v>
      </c>
      <c r="Y936" s="14">
        <f>IF(AND(Table1[[#This Row],[Quantity]]&gt;20,Table1[[#This Row],[Quantity]]&lt;=50),3%,IF(AND(Table1[[#This Row],[Quantity]]&gt;50,Table1[[#This Row],[Quantity]]&lt;=100),5%,IF(Table1[[#This Row],[Quantity]]&gt;100,7%,0)))</f>
        <v>0.03</v>
      </c>
      <c r="Z936" s="10">
        <f>Table1[[#This Row],[Sales Values]]*(1-Table1[[#This Row],[Discount]])</f>
        <v>1895.768</v>
      </c>
      <c r="AA936" s="10">
        <f>Table1[[#This Row],[Sales Values]]+(Table1[[#This Row],[Sales Values]]*1.05%)</f>
        <v>1974.9212</v>
      </c>
      <c r="AB936" s="10">
        <f>Table1[[#This Row],[Sales Values]]*1.05</f>
        <v>2052.1200000000003</v>
      </c>
      <c r="AC936" s="10" t="str">
        <f t="shared" si="74"/>
        <v>Superwossname</v>
      </c>
      <c r="AD936" t="s">
        <v>101</v>
      </c>
    </row>
    <row r="937" spans="1:30" x14ac:dyDescent="0.3">
      <c r="A937">
        <v>3244</v>
      </c>
      <c r="B937" t="s">
        <v>3079</v>
      </c>
      <c r="C937" t="s">
        <v>6082</v>
      </c>
      <c r="D937" t="s">
        <v>28</v>
      </c>
      <c r="E937" t="s">
        <v>29</v>
      </c>
      <c r="F937">
        <v>60</v>
      </c>
      <c r="G937" t="s">
        <v>7740</v>
      </c>
      <c r="H937" t="s">
        <v>1864</v>
      </c>
      <c r="I937" t="s">
        <v>294</v>
      </c>
      <c r="J937" s="8">
        <v>44630</v>
      </c>
      <c r="K937" s="6" t="str">
        <f t="shared" si="70"/>
        <v>2022</v>
      </c>
      <c r="L937" s="6" t="str">
        <f t="shared" si="71"/>
        <v>Mar</v>
      </c>
      <c r="M937">
        <v>94</v>
      </c>
      <c r="N937" s="10">
        <f t="shared" si="72"/>
        <v>1.89</v>
      </c>
      <c r="O937">
        <f t="shared" si="73"/>
        <v>18</v>
      </c>
      <c r="P937">
        <v>0.5</v>
      </c>
      <c r="Q937" s="12">
        <f>Table1[[#This Row],[Quantity]]*Table1[[#This Row],[Case Size]]</f>
        <v>1692</v>
      </c>
      <c r="R937" s="10">
        <f>Table1[[#This Row],[ Sales Volume]]*Table1[[#This Row],[Cost]]</f>
        <v>3197.8799999999997</v>
      </c>
      <c r="S937" s="10">
        <f>Table1[[#This Row],[Sales Values]]-(Table1[[#This Row],[Sales Values]]*0.25)</f>
        <v>2398.41</v>
      </c>
      <c r="T937" s="10">
        <f>Table1[[#This Row],[Manufacturing Cost]]-Table1[[#This Row],[Delivery Cost]]</f>
        <v>2351.41</v>
      </c>
      <c r="U937" s="10">
        <f>Table1[[#This Row],[Quantity]]*Table1[[#This Row],[Delivery]]</f>
        <v>47</v>
      </c>
      <c r="V937" s="10">
        <f>Table1[[#This Row],[Sales Values]]-Table1[[#This Row],[Manufacturing Cost]]</f>
        <v>799.4699999999998</v>
      </c>
      <c r="W937" s="13">
        <f>Table1[[#This Row],[Profit]]/Table1[[#This Row],[Sales Values]]</f>
        <v>0.24999999999999997</v>
      </c>
      <c r="X937" s="10">
        <v>14.95</v>
      </c>
      <c r="Y937" s="14">
        <f>IF(AND(Table1[[#This Row],[Quantity]]&gt;20,Table1[[#This Row],[Quantity]]&lt;=50),3%,IF(AND(Table1[[#This Row],[Quantity]]&gt;50,Table1[[#This Row],[Quantity]]&lt;=100),5%,IF(Table1[[#This Row],[Quantity]]&gt;100,7%,0)))</f>
        <v>0.05</v>
      </c>
      <c r="Z937" s="10">
        <f>Table1[[#This Row],[Sales Values]]*(1-Table1[[#This Row],[Discount]])</f>
        <v>3037.9859999999994</v>
      </c>
      <c r="AA937" s="10">
        <f>Table1[[#This Row],[Sales Values]]+(Table1[[#This Row],[Sales Values]]*1.05%)</f>
        <v>3231.4577399999998</v>
      </c>
      <c r="AB937" s="10">
        <f>Table1[[#This Row],[Sales Values]]*1.05</f>
        <v>3357.7739999999999</v>
      </c>
      <c r="AC937" s="10" t="str">
        <f t="shared" si="74"/>
        <v>Gigastuff</v>
      </c>
      <c r="AD937" t="s">
        <v>45</v>
      </c>
    </row>
    <row r="938" spans="1:30" x14ac:dyDescent="0.3">
      <c r="A938">
        <v>3246</v>
      </c>
      <c r="B938" t="s">
        <v>5309</v>
      </c>
      <c r="C938" t="s">
        <v>1406</v>
      </c>
      <c r="D938" t="s">
        <v>15</v>
      </c>
      <c r="E938" t="s">
        <v>16</v>
      </c>
      <c r="F938">
        <v>30</v>
      </c>
      <c r="G938" t="s">
        <v>7744</v>
      </c>
      <c r="H938" t="s">
        <v>3790</v>
      </c>
      <c r="I938" t="s">
        <v>32</v>
      </c>
      <c r="J938" s="8">
        <v>44247</v>
      </c>
      <c r="K938" s="6" t="str">
        <f t="shared" si="70"/>
        <v>2021</v>
      </c>
      <c r="L938" s="6" t="str">
        <f t="shared" si="71"/>
        <v>Feb</v>
      </c>
      <c r="M938">
        <v>5</v>
      </c>
      <c r="N938" s="10">
        <f t="shared" si="72"/>
        <v>3.49</v>
      </c>
      <c r="O938">
        <f t="shared" si="73"/>
        <v>20</v>
      </c>
      <c r="P938">
        <v>0.5</v>
      </c>
      <c r="Q938" s="12">
        <f>Table1[[#This Row],[Quantity]]*Table1[[#This Row],[Case Size]]</f>
        <v>100</v>
      </c>
      <c r="R938" s="10">
        <f>Table1[[#This Row],[ Sales Volume]]*Table1[[#This Row],[Cost]]</f>
        <v>349</v>
      </c>
      <c r="S938" s="10">
        <f>Table1[[#This Row],[Sales Values]]-(Table1[[#This Row],[Sales Values]]*0.25)</f>
        <v>261.75</v>
      </c>
      <c r="T938" s="10">
        <f>Table1[[#This Row],[Manufacturing Cost]]-Table1[[#This Row],[Delivery Cost]]</f>
        <v>259.25</v>
      </c>
      <c r="U938" s="10">
        <f>Table1[[#This Row],[Quantity]]*Table1[[#This Row],[Delivery]]</f>
        <v>2.5</v>
      </c>
      <c r="V938" s="10">
        <f>Table1[[#This Row],[Sales Values]]-Table1[[#This Row],[Manufacturing Cost]]</f>
        <v>87.25</v>
      </c>
      <c r="W938" s="13">
        <f>Table1[[#This Row],[Profit]]/Table1[[#This Row],[Sales Values]]</f>
        <v>0.25</v>
      </c>
      <c r="X938" s="10">
        <v>14.95</v>
      </c>
      <c r="Y938" s="14">
        <f>IF(AND(Table1[[#This Row],[Quantity]]&gt;20,Table1[[#This Row],[Quantity]]&lt;=50),3%,IF(AND(Table1[[#This Row],[Quantity]]&gt;50,Table1[[#This Row],[Quantity]]&lt;=100),5%,IF(Table1[[#This Row],[Quantity]]&gt;100,7%,0)))</f>
        <v>0</v>
      </c>
      <c r="Z938" s="10">
        <f>Table1[[#This Row],[Sales Values]]*(1-Table1[[#This Row],[Discount]])</f>
        <v>349</v>
      </c>
      <c r="AA938" s="10">
        <f>Table1[[#This Row],[Sales Values]]+(Table1[[#This Row],[Sales Values]]*1.05%)</f>
        <v>352.66449999999998</v>
      </c>
      <c r="AB938" s="10">
        <f>Table1[[#This Row],[Sales Values]]*1.05</f>
        <v>366.45</v>
      </c>
      <c r="AC938" s="10" t="str">
        <f t="shared" si="74"/>
        <v>Superwossname</v>
      </c>
      <c r="AD938" t="s">
        <v>101</v>
      </c>
    </row>
    <row r="939" spans="1:30" x14ac:dyDescent="0.3">
      <c r="A939">
        <v>3248</v>
      </c>
      <c r="B939" t="s">
        <v>6580</v>
      </c>
      <c r="C939" t="s">
        <v>1710</v>
      </c>
      <c r="D939" t="s">
        <v>28</v>
      </c>
      <c r="E939" t="s">
        <v>29</v>
      </c>
      <c r="F939">
        <v>90</v>
      </c>
      <c r="G939" t="s">
        <v>7747</v>
      </c>
      <c r="H939" t="s">
        <v>1948</v>
      </c>
      <c r="I939" t="s">
        <v>25</v>
      </c>
      <c r="J939" s="8">
        <v>43845</v>
      </c>
      <c r="K939" s="6" t="str">
        <f t="shared" si="70"/>
        <v>2020</v>
      </c>
      <c r="L939" s="6" t="str">
        <f t="shared" si="71"/>
        <v>Jan</v>
      </c>
      <c r="M939">
        <v>64</v>
      </c>
      <c r="N939" s="10">
        <f t="shared" si="72"/>
        <v>1.89</v>
      </c>
      <c r="O939">
        <f t="shared" si="73"/>
        <v>18</v>
      </c>
      <c r="P939">
        <v>0.5</v>
      </c>
      <c r="Q939" s="12">
        <f>Table1[[#This Row],[Quantity]]*Table1[[#This Row],[Case Size]]</f>
        <v>1152</v>
      </c>
      <c r="R939" s="10">
        <f>Table1[[#This Row],[ Sales Volume]]*Table1[[#This Row],[Cost]]</f>
        <v>2177.2799999999997</v>
      </c>
      <c r="S939" s="10">
        <f>Table1[[#This Row],[Sales Values]]-(Table1[[#This Row],[Sales Values]]*0.25)</f>
        <v>1632.9599999999998</v>
      </c>
      <c r="T939" s="10">
        <f>Table1[[#This Row],[Manufacturing Cost]]-Table1[[#This Row],[Delivery Cost]]</f>
        <v>1600.9599999999998</v>
      </c>
      <c r="U939" s="10">
        <f>Table1[[#This Row],[Quantity]]*Table1[[#This Row],[Delivery]]</f>
        <v>32</v>
      </c>
      <c r="V939" s="10">
        <f>Table1[[#This Row],[Sales Values]]-Table1[[#This Row],[Manufacturing Cost]]</f>
        <v>544.31999999999994</v>
      </c>
      <c r="W939" s="13">
        <f>Table1[[#This Row],[Profit]]/Table1[[#This Row],[Sales Values]]</f>
        <v>0.25</v>
      </c>
      <c r="X939" s="10">
        <v>14.95</v>
      </c>
      <c r="Y939" s="14">
        <f>IF(AND(Table1[[#This Row],[Quantity]]&gt;20,Table1[[#This Row],[Quantity]]&lt;=50),3%,IF(AND(Table1[[#This Row],[Quantity]]&gt;50,Table1[[#This Row],[Quantity]]&lt;=100),5%,IF(Table1[[#This Row],[Quantity]]&gt;100,7%,0)))</f>
        <v>0.05</v>
      </c>
      <c r="Z939" s="10">
        <f>Table1[[#This Row],[Sales Values]]*(1-Table1[[#This Row],[Discount]])</f>
        <v>2068.4159999999997</v>
      </c>
      <c r="AA939" s="10">
        <f>Table1[[#This Row],[Sales Values]]+(Table1[[#This Row],[Sales Values]]*1.05%)</f>
        <v>2200.1414399999999</v>
      </c>
      <c r="AB939" s="10">
        <f>Table1[[#This Row],[Sales Values]]*1.05</f>
        <v>2286.1439999999998</v>
      </c>
      <c r="AC939" s="10" t="str">
        <f t="shared" si="74"/>
        <v>Gigastuff</v>
      </c>
      <c r="AD939" t="s">
        <v>45</v>
      </c>
    </row>
    <row r="940" spans="1:30" x14ac:dyDescent="0.3">
      <c r="A940">
        <v>3252</v>
      </c>
      <c r="B940" t="s">
        <v>7753</v>
      </c>
      <c r="C940" t="s">
        <v>111</v>
      </c>
      <c r="D940" t="s">
        <v>28</v>
      </c>
      <c r="E940" t="s">
        <v>29</v>
      </c>
      <c r="F940">
        <v>30</v>
      </c>
      <c r="G940" t="s">
        <v>7754</v>
      </c>
      <c r="H940" t="s">
        <v>2745</v>
      </c>
      <c r="I940" t="s">
        <v>32</v>
      </c>
      <c r="J940" s="8">
        <v>44855</v>
      </c>
      <c r="K940" s="6" t="str">
        <f t="shared" si="70"/>
        <v>2022</v>
      </c>
      <c r="L940" s="6" t="str">
        <f t="shared" si="71"/>
        <v>Oct</v>
      </c>
      <c r="M940">
        <v>65</v>
      </c>
      <c r="N940" s="10">
        <f t="shared" si="72"/>
        <v>2.0099999999999998</v>
      </c>
      <c r="O940">
        <f t="shared" si="73"/>
        <v>20</v>
      </c>
      <c r="P940">
        <v>0.5</v>
      </c>
      <c r="Q940" s="11">
        <f>Table1[[#This Row],[Quantity]]*Table1[[#This Row],[Case Size]]</f>
        <v>1300</v>
      </c>
      <c r="R940" s="10">
        <f>Table1[[#This Row],[ Sales Volume]]*Table1[[#This Row],[Cost]]</f>
        <v>2612.9999999999995</v>
      </c>
      <c r="S940" s="10">
        <f>Table1[[#This Row],[Sales Values]]-(Table1[[#This Row],[Sales Values]]*0.25)</f>
        <v>1959.7499999999995</v>
      </c>
      <c r="T940" s="10">
        <f>Table1[[#This Row],[Manufacturing Cost]]-Table1[[#This Row],[Delivery Cost]]</f>
        <v>1927.2499999999995</v>
      </c>
      <c r="U940" s="10">
        <f>Table1[[#This Row],[Quantity]]*Table1[[#This Row],[Delivery]]</f>
        <v>32.5</v>
      </c>
      <c r="V940" s="10">
        <f>Table1[[#This Row],[Sales Values]]-Table1[[#This Row],[Manufacturing Cost]]</f>
        <v>653.25</v>
      </c>
      <c r="W940" s="13">
        <f>Table1[[#This Row],[Profit]]/Table1[[#This Row],[Sales Values]]</f>
        <v>0.25000000000000006</v>
      </c>
      <c r="X940" s="10">
        <v>14.95</v>
      </c>
      <c r="Y940" s="14">
        <f>IF(AND(Table1[[#This Row],[Quantity]]&gt;20,Table1[[#This Row],[Quantity]]&lt;=50),3%,IF(AND(Table1[[#This Row],[Quantity]]&gt;50,Table1[[#This Row],[Quantity]]&lt;=100),5%,IF(Table1[[#This Row],[Quantity]]&gt;100,7%,0)))</f>
        <v>0.05</v>
      </c>
      <c r="Z940" s="10">
        <f>Table1[[#This Row],[Sales Values]]*(1-Table1[[#This Row],[Discount]])</f>
        <v>2482.3499999999995</v>
      </c>
      <c r="AA940" s="10">
        <f>Table1[[#This Row],[Sales Values]]+(Table1[[#This Row],[Sales Values]]*1.05%)</f>
        <v>2640.4364999999993</v>
      </c>
      <c r="AB940" s="10">
        <f>Table1[[#This Row],[Sales Values]]*1.05</f>
        <v>2743.6499999999996</v>
      </c>
      <c r="AC940" s="10" t="str">
        <f t="shared" si="74"/>
        <v>Hyperwotsit</v>
      </c>
      <c r="AD940" t="s">
        <v>20</v>
      </c>
    </row>
    <row r="941" spans="1:30" x14ac:dyDescent="0.3">
      <c r="A941">
        <v>3254</v>
      </c>
      <c r="B941" t="s">
        <v>4591</v>
      </c>
      <c r="C941" t="s">
        <v>3953</v>
      </c>
      <c r="D941" t="s">
        <v>28</v>
      </c>
      <c r="E941" t="s">
        <v>29</v>
      </c>
      <c r="F941">
        <v>30</v>
      </c>
      <c r="G941" t="s">
        <v>7757</v>
      </c>
      <c r="H941" t="s">
        <v>7758</v>
      </c>
      <c r="I941" t="s">
        <v>819</v>
      </c>
      <c r="J941" s="8">
        <v>44152</v>
      </c>
      <c r="K941" s="6" t="str">
        <f t="shared" si="70"/>
        <v>2020</v>
      </c>
      <c r="L941" s="6" t="str">
        <f t="shared" si="71"/>
        <v>Nov</v>
      </c>
      <c r="M941">
        <v>17</v>
      </c>
      <c r="N941" s="10">
        <f t="shared" si="72"/>
        <v>2.0099999999999998</v>
      </c>
      <c r="O941">
        <f t="shared" si="73"/>
        <v>20</v>
      </c>
      <c r="P941">
        <v>0.5</v>
      </c>
      <c r="Q941" s="12">
        <f>Table1[[#This Row],[Quantity]]*Table1[[#This Row],[Case Size]]</f>
        <v>340</v>
      </c>
      <c r="R941" s="10">
        <f>Table1[[#This Row],[ Sales Volume]]*Table1[[#This Row],[Cost]]</f>
        <v>683.4</v>
      </c>
      <c r="S941" s="10">
        <f>Table1[[#This Row],[Sales Values]]-(Table1[[#This Row],[Sales Values]]*0.25)</f>
        <v>512.54999999999995</v>
      </c>
      <c r="T941" s="10">
        <f>Table1[[#This Row],[Manufacturing Cost]]-Table1[[#This Row],[Delivery Cost]]</f>
        <v>504.04999999999995</v>
      </c>
      <c r="U941" s="10">
        <f>Table1[[#This Row],[Quantity]]*Table1[[#This Row],[Delivery]]</f>
        <v>8.5</v>
      </c>
      <c r="V941" s="10">
        <f>Table1[[#This Row],[Sales Values]]-Table1[[#This Row],[Manufacturing Cost]]</f>
        <v>170.85000000000002</v>
      </c>
      <c r="W941" s="13">
        <f>Table1[[#This Row],[Profit]]/Table1[[#This Row],[Sales Values]]</f>
        <v>0.25000000000000006</v>
      </c>
      <c r="X941" s="10">
        <v>14.95</v>
      </c>
      <c r="Y941" s="14">
        <f>IF(AND(Table1[[#This Row],[Quantity]]&gt;20,Table1[[#This Row],[Quantity]]&lt;=50),3%,IF(AND(Table1[[#This Row],[Quantity]]&gt;50,Table1[[#This Row],[Quantity]]&lt;=100),5%,IF(Table1[[#This Row],[Quantity]]&gt;100,7%,0)))</f>
        <v>0</v>
      </c>
      <c r="Z941" s="10">
        <f>Table1[[#This Row],[Sales Values]]*(1-Table1[[#This Row],[Discount]])</f>
        <v>683.4</v>
      </c>
      <c r="AA941" s="10">
        <f>Table1[[#This Row],[Sales Values]]+(Table1[[#This Row],[Sales Values]]*1.05%)</f>
        <v>690.57569999999998</v>
      </c>
      <c r="AB941" s="10">
        <f>Table1[[#This Row],[Sales Values]]*1.05</f>
        <v>717.57</v>
      </c>
      <c r="AC941" s="10" t="str">
        <f t="shared" si="74"/>
        <v>Hyperwotsit</v>
      </c>
      <c r="AD941" t="s">
        <v>20</v>
      </c>
    </row>
    <row r="942" spans="1:30" x14ac:dyDescent="0.3">
      <c r="A942">
        <v>3255</v>
      </c>
      <c r="B942" t="s">
        <v>6190</v>
      </c>
      <c r="C942" t="s">
        <v>277</v>
      </c>
      <c r="D942" t="s">
        <v>28</v>
      </c>
      <c r="E942" t="s">
        <v>29</v>
      </c>
      <c r="F942">
        <v>30</v>
      </c>
      <c r="G942" t="s">
        <v>7759</v>
      </c>
      <c r="H942" t="s">
        <v>5222</v>
      </c>
      <c r="I942" t="s">
        <v>32</v>
      </c>
      <c r="J942" s="8">
        <v>44792</v>
      </c>
      <c r="K942" s="6" t="str">
        <f t="shared" si="70"/>
        <v>2022</v>
      </c>
      <c r="L942" s="6" t="str">
        <f t="shared" si="71"/>
        <v>Aug</v>
      </c>
      <c r="M942">
        <v>7</v>
      </c>
      <c r="N942" s="10">
        <f t="shared" si="72"/>
        <v>1.89</v>
      </c>
      <c r="O942">
        <f t="shared" si="73"/>
        <v>18</v>
      </c>
      <c r="P942">
        <v>0.5</v>
      </c>
      <c r="Q942" s="12">
        <f>Table1[[#This Row],[Quantity]]*Table1[[#This Row],[Case Size]]</f>
        <v>126</v>
      </c>
      <c r="R942" s="10">
        <f>Table1[[#This Row],[ Sales Volume]]*Table1[[#This Row],[Cost]]</f>
        <v>238.14</v>
      </c>
      <c r="S942" s="10">
        <f>Table1[[#This Row],[Sales Values]]-(Table1[[#This Row],[Sales Values]]*0.25)</f>
        <v>178.60499999999999</v>
      </c>
      <c r="T942" s="10">
        <f>Table1[[#This Row],[Manufacturing Cost]]-Table1[[#This Row],[Delivery Cost]]</f>
        <v>175.10499999999999</v>
      </c>
      <c r="U942" s="10">
        <f>Table1[[#This Row],[Quantity]]*Table1[[#This Row],[Delivery]]</f>
        <v>3.5</v>
      </c>
      <c r="V942" s="10">
        <f>Table1[[#This Row],[Sales Values]]-Table1[[#This Row],[Manufacturing Cost]]</f>
        <v>59.534999999999997</v>
      </c>
      <c r="W942" s="13">
        <f>Table1[[#This Row],[Profit]]/Table1[[#This Row],[Sales Values]]</f>
        <v>0.25</v>
      </c>
      <c r="X942" s="10">
        <v>14.95</v>
      </c>
      <c r="Y942" s="14">
        <f>IF(AND(Table1[[#This Row],[Quantity]]&gt;20,Table1[[#This Row],[Quantity]]&lt;=50),3%,IF(AND(Table1[[#This Row],[Quantity]]&gt;50,Table1[[#This Row],[Quantity]]&lt;=100),5%,IF(Table1[[#This Row],[Quantity]]&gt;100,7%,0)))</f>
        <v>0</v>
      </c>
      <c r="Z942" s="10">
        <f>Table1[[#This Row],[Sales Values]]*(1-Table1[[#This Row],[Discount]])</f>
        <v>238.14</v>
      </c>
      <c r="AA942" s="10">
        <f>Table1[[#This Row],[Sales Values]]+(Table1[[#This Row],[Sales Values]]*1.05%)</f>
        <v>240.64046999999999</v>
      </c>
      <c r="AB942" s="10">
        <f>Table1[[#This Row],[Sales Values]]*1.05</f>
        <v>250.047</v>
      </c>
      <c r="AC942" s="10" t="str">
        <f t="shared" si="74"/>
        <v>Gigastuff</v>
      </c>
      <c r="AD942" t="s">
        <v>45</v>
      </c>
    </row>
    <row r="943" spans="1:30" x14ac:dyDescent="0.3">
      <c r="A943">
        <v>3258</v>
      </c>
      <c r="B943" t="s">
        <v>7764</v>
      </c>
      <c r="C943" t="s">
        <v>5174</v>
      </c>
      <c r="D943" t="s">
        <v>15</v>
      </c>
      <c r="E943" t="s">
        <v>16</v>
      </c>
      <c r="F943">
        <v>30</v>
      </c>
      <c r="G943" t="s">
        <v>7765</v>
      </c>
      <c r="H943" t="s">
        <v>7526</v>
      </c>
      <c r="I943" t="s">
        <v>32</v>
      </c>
      <c r="J943" s="8">
        <v>44249</v>
      </c>
      <c r="K943" s="6" t="str">
        <f t="shared" si="70"/>
        <v>2021</v>
      </c>
      <c r="L943" s="6" t="str">
        <f t="shared" si="71"/>
        <v>Feb</v>
      </c>
      <c r="M943">
        <v>64</v>
      </c>
      <c r="N943" s="10">
        <f t="shared" si="72"/>
        <v>1.89</v>
      </c>
      <c r="O943">
        <f t="shared" si="73"/>
        <v>18</v>
      </c>
      <c r="P943">
        <v>0.5</v>
      </c>
      <c r="Q943" s="12">
        <f>Table1[[#This Row],[Quantity]]*Table1[[#This Row],[Case Size]]</f>
        <v>1152</v>
      </c>
      <c r="R943" s="10">
        <f>Table1[[#This Row],[ Sales Volume]]*Table1[[#This Row],[Cost]]</f>
        <v>2177.2799999999997</v>
      </c>
      <c r="S943" s="10">
        <f>Table1[[#This Row],[Sales Values]]-(Table1[[#This Row],[Sales Values]]*0.25)</f>
        <v>1632.9599999999998</v>
      </c>
      <c r="T943" s="10">
        <f>Table1[[#This Row],[Manufacturing Cost]]-Table1[[#This Row],[Delivery Cost]]</f>
        <v>1600.9599999999998</v>
      </c>
      <c r="U943" s="10">
        <f>Table1[[#This Row],[Quantity]]*Table1[[#This Row],[Delivery]]</f>
        <v>32</v>
      </c>
      <c r="V943" s="10">
        <f>Table1[[#This Row],[Sales Values]]-Table1[[#This Row],[Manufacturing Cost]]</f>
        <v>544.31999999999994</v>
      </c>
      <c r="W943" s="13">
        <f>Table1[[#This Row],[Profit]]/Table1[[#This Row],[Sales Values]]</f>
        <v>0.25</v>
      </c>
      <c r="X943" s="10">
        <v>14.95</v>
      </c>
      <c r="Y943" s="14">
        <f>IF(AND(Table1[[#This Row],[Quantity]]&gt;20,Table1[[#This Row],[Quantity]]&lt;=50),3%,IF(AND(Table1[[#This Row],[Quantity]]&gt;50,Table1[[#This Row],[Quantity]]&lt;=100),5%,IF(Table1[[#This Row],[Quantity]]&gt;100,7%,0)))</f>
        <v>0.05</v>
      </c>
      <c r="Z943" s="10">
        <f>Table1[[#This Row],[Sales Values]]*(1-Table1[[#This Row],[Discount]])</f>
        <v>2068.4159999999997</v>
      </c>
      <c r="AA943" s="10">
        <f>Table1[[#This Row],[Sales Values]]+(Table1[[#This Row],[Sales Values]]*1.05%)</f>
        <v>2200.1414399999999</v>
      </c>
      <c r="AB943" s="10">
        <f>Table1[[#This Row],[Sales Values]]*1.05</f>
        <v>2286.1439999999998</v>
      </c>
      <c r="AC943" s="10" t="str">
        <f t="shared" si="74"/>
        <v>Gigastuff</v>
      </c>
      <c r="AD943" t="s">
        <v>45</v>
      </c>
    </row>
    <row r="944" spans="1:30" x14ac:dyDescent="0.3">
      <c r="A944">
        <v>3261</v>
      </c>
      <c r="B944" t="s">
        <v>485</v>
      </c>
      <c r="C944" t="s">
        <v>6452</v>
      </c>
      <c r="D944" t="s">
        <v>28</v>
      </c>
      <c r="E944" t="s">
        <v>29</v>
      </c>
      <c r="F944">
        <v>90</v>
      </c>
      <c r="G944" t="s">
        <v>7771</v>
      </c>
      <c r="H944" t="s">
        <v>641</v>
      </c>
      <c r="I944" t="s">
        <v>294</v>
      </c>
      <c r="J944" s="8">
        <v>44551</v>
      </c>
      <c r="K944" s="6" t="str">
        <f t="shared" si="70"/>
        <v>2021</v>
      </c>
      <c r="L944" s="6" t="str">
        <f t="shared" si="71"/>
        <v>Dec</v>
      </c>
      <c r="M944">
        <v>77</v>
      </c>
      <c r="N944" s="10">
        <f t="shared" si="72"/>
        <v>1.89</v>
      </c>
      <c r="O944">
        <f t="shared" si="73"/>
        <v>18</v>
      </c>
      <c r="P944">
        <v>0.5</v>
      </c>
      <c r="Q944" s="12">
        <f>Table1[[#This Row],[Quantity]]*Table1[[#This Row],[Case Size]]</f>
        <v>1386</v>
      </c>
      <c r="R944" s="10">
        <f>Table1[[#This Row],[ Sales Volume]]*Table1[[#This Row],[Cost]]</f>
        <v>2619.54</v>
      </c>
      <c r="S944" s="10">
        <f>Table1[[#This Row],[Sales Values]]-(Table1[[#This Row],[Sales Values]]*0.25)</f>
        <v>1964.655</v>
      </c>
      <c r="T944" s="10">
        <f>Table1[[#This Row],[Manufacturing Cost]]-Table1[[#This Row],[Delivery Cost]]</f>
        <v>1926.155</v>
      </c>
      <c r="U944" s="10">
        <f>Table1[[#This Row],[Quantity]]*Table1[[#This Row],[Delivery]]</f>
        <v>38.5</v>
      </c>
      <c r="V944" s="10">
        <f>Table1[[#This Row],[Sales Values]]-Table1[[#This Row],[Manufacturing Cost]]</f>
        <v>654.88499999999999</v>
      </c>
      <c r="W944" s="13">
        <f>Table1[[#This Row],[Profit]]/Table1[[#This Row],[Sales Values]]</f>
        <v>0.25</v>
      </c>
      <c r="X944" s="10">
        <v>14.95</v>
      </c>
      <c r="Y944" s="14">
        <f>IF(AND(Table1[[#This Row],[Quantity]]&gt;20,Table1[[#This Row],[Quantity]]&lt;=50),3%,IF(AND(Table1[[#This Row],[Quantity]]&gt;50,Table1[[#This Row],[Quantity]]&lt;=100),5%,IF(Table1[[#This Row],[Quantity]]&gt;100,7%,0)))</f>
        <v>0.05</v>
      </c>
      <c r="Z944" s="10">
        <f>Table1[[#This Row],[Sales Values]]*(1-Table1[[#This Row],[Discount]])</f>
        <v>2488.5629999999996</v>
      </c>
      <c r="AA944" s="10">
        <f>Table1[[#This Row],[Sales Values]]+(Table1[[#This Row],[Sales Values]]*1.05%)</f>
        <v>2647.0451699999999</v>
      </c>
      <c r="AB944" s="10">
        <f>Table1[[#This Row],[Sales Values]]*1.05</f>
        <v>2750.5170000000003</v>
      </c>
      <c r="AC944" s="10" t="str">
        <f t="shared" si="74"/>
        <v>Gigastuff</v>
      </c>
      <c r="AD944" t="s">
        <v>45</v>
      </c>
    </row>
    <row r="945" spans="1:30" x14ac:dyDescent="0.3">
      <c r="A945">
        <v>3265</v>
      </c>
      <c r="B945" t="s">
        <v>4939</v>
      </c>
      <c r="C945" t="s">
        <v>5032</v>
      </c>
      <c r="D945" t="s">
        <v>28</v>
      </c>
      <c r="E945" t="s">
        <v>29</v>
      </c>
      <c r="F945">
        <v>60</v>
      </c>
      <c r="G945" t="s">
        <v>7778</v>
      </c>
      <c r="H945" t="s">
        <v>1184</v>
      </c>
      <c r="I945" t="s">
        <v>886</v>
      </c>
      <c r="J945" s="8">
        <v>43865</v>
      </c>
      <c r="K945" s="6" t="str">
        <f t="shared" si="70"/>
        <v>2020</v>
      </c>
      <c r="L945" s="6" t="str">
        <f t="shared" si="71"/>
        <v>Feb</v>
      </c>
      <c r="M945">
        <v>18</v>
      </c>
      <c r="N945" s="10">
        <f t="shared" si="72"/>
        <v>3.49</v>
      </c>
      <c r="O945">
        <f t="shared" si="73"/>
        <v>20</v>
      </c>
      <c r="P945">
        <v>0.5</v>
      </c>
      <c r="Q945" s="12">
        <f>Table1[[#This Row],[Quantity]]*Table1[[#This Row],[Case Size]]</f>
        <v>360</v>
      </c>
      <c r="R945" s="10">
        <f>Table1[[#This Row],[ Sales Volume]]*Table1[[#This Row],[Cost]]</f>
        <v>1256.4000000000001</v>
      </c>
      <c r="S945" s="10">
        <f>Table1[[#This Row],[Sales Values]]-(Table1[[#This Row],[Sales Values]]*0.25)</f>
        <v>942.30000000000007</v>
      </c>
      <c r="T945" s="10">
        <f>Table1[[#This Row],[Manufacturing Cost]]-Table1[[#This Row],[Delivery Cost]]</f>
        <v>933.30000000000007</v>
      </c>
      <c r="U945" s="10">
        <f>Table1[[#This Row],[Quantity]]*Table1[[#This Row],[Delivery]]</f>
        <v>9</v>
      </c>
      <c r="V945" s="10">
        <f>Table1[[#This Row],[Sales Values]]-Table1[[#This Row],[Manufacturing Cost]]</f>
        <v>314.10000000000002</v>
      </c>
      <c r="W945" s="13">
        <f>Table1[[#This Row],[Profit]]/Table1[[#This Row],[Sales Values]]</f>
        <v>0.25</v>
      </c>
      <c r="X945" s="10">
        <v>14.95</v>
      </c>
      <c r="Y945" s="14">
        <f>IF(AND(Table1[[#This Row],[Quantity]]&gt;20,Table1[[#This Row],[Quantity]]&lt;=50),3%,IF(AND(Table1[[#This Row],[Quantity]]&gt;50,Table1[[#This Row],[Quantity]]&lt;=100),5%,IF(Table1[[#This Row],[Quantity]]&gt;100,7%,0)))</f>
        <v>0</v>
      </c>
      <c r="Z945" s="10">
        <f>Table1[[#This Row],[Sales Values]]*(1-Table1[[#This Row],[Discount]])</f>
        <v>1256.4000000000001</v>
      </c>
      <c r="AA945" s="10">
        <f>Table1[[#This Row],[Sales Values]]+(Table1[[#This Row],[Sales Values]]*1.05%)</f>
        <v>1269.5922</v>
      </c>
      <c r="AB945" s="10">
        <f>Table1[[#This Row],[Sales Values]]*1.05</f>
        <v>1319.2200000000003</v>
      </c>
      <c r="AC945" s="10" t="str">
        <f t="shared" si="74"/>
        <v>Superwossname</v>
      </c>
      <c r="AD945" t="s">
        <v>101</v>
      </c>
    </row>
    <row r="946" spans="1:30" x14ac:dyDescent="0.3">
      <c r="A946">
        <v>3272</v>
      </c>
      <c r="B946" t="s">
        <v>6492</v>
      </c>
      <c r="C946" t="s">
        <v>7789</v>
      </c>
      <c r="D946" t="s">
        <v>28</v>
      </c>
      <c r="E946" t="s">
        <v>29</v>
      </c>
      <c r="F946">
        <v>60</v>
      </c>
      <c r="G946" t="s">
        <v>7790</v>
      </c>
      <c r="H946" t="s">
        <v>6479</v>
      </c>
      <c r="I946" t="s">
        <v>187</v>
      </c>
      <c r="J946" s="8">
        <v>44724</v>
      </c>
      <c r="K946" s="6" t="str">
        <f t="shared" si="70"/>
        <v>2022</v>
      </c>
      <c r="L946" s="6" t="str">
        <f t="shared" si="71"/>
        <v>Jun</v>
      </c>
      <c r="M946">
        <v>99</v>
      </c>
      <c r="N946" s="10">
        <f t="shared" si="72"/>
        <v>3.49</v>
      </c>
      <c r="O946">
        <f t="shared" si="73"/>
        <v>20</v>
      </c>
      <c r="P946">
        <v>0.5</v>
      </c>
      <c r="Q946" s="12">
        <f>Table1[[#This Row],[Quantity]]*Table1[[#This Row],[Case Size]]</f>
        <v>1980</v>
      </c>
      <c r="R946" s="10">
        <f>Table1[[#This Row],[ Sales Volume]]*Table1[[#This Row],[Cost]]</f>
        <v>6910.2000000000007</v>
      </c>
      <c r="S946" s="10">
        <f>Table1[[#This Row],[Sales Values]]-(Table1[[#This Row],[Sales Values]]*0.25)</f>
        <v>5182.6500000000005</v>
      </c>
      <c r="T946" s="10">
        <f>Table1[[#This Row],[Manufacturing Cost]]-Table1[[#This Row],[Delivery Cost]]</f>
        <v>5133.1500000000005</v>
      </c>
      <c r="U946" s="10">
        <f>Table1[[#This Row],[Quantity]]*Table1[[#This Row],[Delivery]]</f>
        <v>49.5</v>
      </c>
      <c r="V946" s="10">
        <f>Table1[[#This Row],[Sales Values]]-Table1[[#This Row],[Manufacturing Cost]]</f>
        <v>1727.5500000000002</v>
      </c>
      <c r="W946" s="13">
        <f>Table1[[#This Row],[Profit]]/Table1[[#This Row],[Sales Values]]</f>
        <v>0.25</v>
      </c>
      <c r="X946" s="10">
        <v>14.95</v>
      </c>
      <c r="Y946" s="14">
        <f>IF(AND(Table1[[#This Row],[Quantity]]&gt;20,Table1[[#This Row],[Quantity]]&lt;=50),3%,IF(AND(Table1[[#This Row],[Quantity]]&gt;50,Table1[[#This Row],[Quantity]]&lt;=100),5%,IF(Table1[[#This Row],[Quantity]]&gt;100,7%,0)))</f>
        <v>0.05</v>
      </c>
      <c r="Z946" s="10">
        <f>Table1[[#This Row],[Sales Values]]*(1-Table1[[#This Row],[Discount]])</f>
        <v>6564.6900000000005</v>
      </c>
      <c r="AA946" s="10">
        <f>Table1[[#This Row],[Sales Values]]+(Table1[[#This Row],[Sales Values]]*1.05%)</f>
        <v>6982.7571000000007</v>
      </c>
      <c r="AB946" s="10">
        <f>Table1[[#This Row],[Sales Values]]*1.05</f>
        <v>7255.7100000000009</v>
      </c>
      <c r="AC946" s="10" t="str">
        <f t="shared" si="74"/>
        <v>Superwossname</v>
      </c>
      <c r="AD946" t="s">
        <v>101</v>
      </c>
    </row>
    <row r="947" spans="1:30" x14ac:dyDescent="0.3">
      <c r="A947">
        <v>3273</v>
      </c>
      <c r="B947" t="s">
        <v>7791</v>
      </c>
      <c r="C947" t="s">
        <v>5452</v>
      </c>
      <c r="D947" t="s">
        <v>28</v>
      </c>
      <c r="E947" t="s">
        <v>29</v>
      </c>
      <c r="F947">
        <v>30</v>
      </c>
      <c r="G947" t="s">
        <v>7792</v>
      </c>
      <c r="H947" t="s">
        <v>105</v>
      </c>
      <c r="I947" t="s">
        <v>32</v>
      </c>
      <c r="J947" s="8">
        <v>44263</v>
      </c>
      <c r="K947" s="6" t="str">
        <f t="shared" si="70"/>
        <v>2021</v>
      </c>
      <c r="L947" s="6" t="str">
        <f t="shared" si="71"/>
        <v>Mar</v>
      </c>
      <c r="M947">
        <v>4</v>
      </c>
      <c r="N947" s="10">
        <f t="shared" si="72"/>
        <v>1.89</v>
      </c>
      <c r="O947">
        <f t="shared" si="73"/>
        <v>18</v>
      </c>
      <c r="P947">
        <v>0.5</v>
      </c>
      <c r="Q947" s="12">
        <f>Table1[[#This Row],[Quantity]]*Table1[[#This Row],[Case Size]]</f>
        <v>72</v>
      </c>
      <c r="R947" s="10">
        <f>Table1[[#This Row],[ Sales Volume]]*Table1[[#This Row],[Cost]]</f>
        <v>136.07999999999998</v>
      </c>
      <c r="S947" s="10">
        <f>Table1[[#This Row],[Sales Values]]-(Table1[[#This Row],[Sales Values]]*0.25)</f>
        <v>102.05999999999999</v>
      </c>
      <c r="T947" s="10">
        <f>Table1[[#This Row],[Manufacturing Cost]]-Table1[[#This Row],[Delivery Cost]]</f>
        <v>100.05999999999999</v>
      </c>
      <c r="U947" s="10">
        <f>Table1[[#This Row],[Quantity]]*Table1[[#This Row],[Delivery]]</f>
        <v>2</v>
      </c>
      <c r="V947" s="10">
        <f>Table1[[#This Row],[Sales Values]]-Table1[[#This Row],[Manufacturing Cost]]</f>
        <v>34.019999999999996</v>
      </c>
      <c r="W947" s="13">
        <f>Table1[[#This Row],[Profit]]/Table1[[#This Row],[Sales Values]]</f>
        <v>0.25</v>
      </c>
      <c r="X947" s="10">
        <v>14.95</v>
      </c>
      <c r="Y947" s="14">
        <f>IF(AND(Table1[[#This Row],[Quantity]]&gt;20,Table1[[#This Row],[Quantity]]&lt;=50),3%,IF(AND(Table1[[#This Row],[Quantity]]&gt;50,Table1[[#This Row],[Quantity]]&lt;=100),5%,IF(Table1[[#This Row],[Quantity]]&gt;100,7%,0)))</f>
        <v>0</v>
      </c>
      <c r="Z947" s="10">
        <f>Table1[[#This Row],[Sales Values]]*(1-Table1[[#This Row],[Discount]])</f>
        <v>136.07999999999998</v>
      </c>
      <c r="AA947" s="10">
        <f>Table1[[#This Row],[Sales Values]]+(Table1[[#This Row],[Sales Values]]*1.05%)</f>
        <v>137.50883999999999</v>
      </c>
      <c r="AB947" s="10">
        <f>Table1[[#This Row],[Sales Values]]*1.05</f>
        <v>142.88399999999999</v>
      </c>
      <c r="AC947" s="10" t="str">
        <f t="shared" si="74"/>
        <v>Gigastuff</v>
      </c>
      <c r="AD947" t="s">
        <v>45</v>
      </c>
    </row>
    <row r="948" spans="1:30" x14ac:dyDescent="0.3">
      <c r="A948">
        <v>3274</v>
      </c>
      <c r="B948" t="s">
        <v>1108</v>
      </c>
      <c r="C948" t="s">
        <v>3111</v>
      </c>
      <c r="D948" t="s">
        <v>28</v>
      </c>
      <c r="E948" t="s">
        <v>29</v>
      </c>
      <c r="F948">
        <v>30</v>
      </c>
      <c r="G948" t="s">
        <v>7793</v>
      </c>
      <c r="H948" t="s">
        <v>7794</v>
      </c>
      <c r="I948" t="s">
        <v>32</v>
      </c>
      <c r="J948" s="8">
        <v>44631</v>
      </c>
      <c r="K948" s="6" t="str">
        <f t="shared" si="70"/>
        <v>2022</v>
      </c>
      <c r="L948" s="6" t="str">
        <f t="shared" si="71"/>
        <v>Mar</v>
      </c>
      <c r="M948">
        <v>101</v>
      </c>
      <c r="N948" s="10">
        <f t="shared" si="72"/>
        <v>2.0099999999999998</v>
      </c>
      <c r="O948">
        <f t="shared" si="73"/>
        <v>20</v>
      </c>
      <c r="P948">
        <v>0.5</v>
      </c>
      <c r="Q948" s="11">
        <f>Table1[[#This Row],[Quantity]]*Table1[[#This Row],[Case Size]]</f>
        <v>2020</v>
      </c>
      <c r="R948" s="10">
        <f>Table1[[#This Row],[ Sales Volume]]*Table1[[#This Row],[Cost]]</f>
        <v>4060.1999999999994</v>
      </c>
      <c r="S948" s="10">
        <f>Table1[[#This Row],[Sales Values]]-(Table1[[#This Row],[Sales Values]]*0.25)</f>
        <v>3045.1499999999996</v>
      </c>
      <c r="T948" s="10">
        <f>Table1[[#This Row],[Manufacturing Cost]]-Table1[[#This Row],[Delivery Cost]]</f>
        <v>2994.6499999999996</v>
      </c>
      <c r="U948" s="10">
        <f>Table1[[#This Row],[Quantity]]*Table1[[#This Row],[Delivery]]</f>
        <v>50.5</v>
      </c>
      <c r="V948" s="10">
        <f>Table1[[#This Row],[Sales Values]]-Table1[[#This Row],[Manufacturing Cost]]</f>
        <v>1015.0499999999997</v>
      </c>
      <c r="W948" s="13">
        <f>Table1[[#This Row],[Profit]]/Table1[[#This Row],[Sales Values]]</f>
        <v>0.24999999999999997</v>
      </c>
      <c r="X948" s="10">
        <v>14.95</v>
      </c>
      <c r="Y948" s="14">
        <f>IF(AND(Table1[[#This Row],[Quantity]]&gt;20,Table1[[#This Row],[Quantity]]&lt;=50),3%,IF(AND(Table1[[#This Row],[Quantity]]&gt;50,Table1[[#This Row],[Quantity]]&lt;=100),5%,IF(Table1[[#This Row],[Quantity]]&gt;100,7%,0)))</f>
        <v>7.0000000000000007E-2</v>
      </c>
      <c r="Z948" s="10">
        <f>Table1[[#This Row],[Sales Values]]*(1-Table1[[#This Row],[Discount]])</f>
        <v>3775.985999999999</v>
      </c>
      <c r="AA948" s="10">
        <f>Table1[[#This Row],[Sales Values]]+(Table1[[#This Row],[Sales Values]]*1.05%)</f>
        <v>4102.8320999999996</v>
      </c>
      <c r="AB948" s="10">
        <f>Table1[[#This Row],[Sales Values]]*1.05</f>
        <v>4263.2099999999991</v>
      </c>
      <c r="AC948" s="10" t="str">
        <f t="shared" si="74"/>
        <v>Hyperwotsit</v>
      </c>
      <c r="AD948" t="s">
        <v>20</v>
      </c>
    </row>
    <row r="949" spans="1:30" x14ac:dyDescent="0.3">
      <c r="A949">
        <v>3277</v>
      </c>
      <c r="B949" t="s">
        <v>7800</v>
      </c>
      <c r="C949" t="s">
        <v>7801</v>
      </c>
      <c r="D949" t="s">
        <v>15</v>
      </c>
      <c r="E949" t="s">
        <v>16</v>
      </c>
      <c r="F949">
        <v>90</v>
      </c>
      <c r="G949" t="s">
        <v>7798</v>
      </c>
      <c r="H949" t="s">
        <v>1333</v>
      </c>
      <c r="I949" t="s">
        <v>294</v>
      </c>
      <c r="J949" s="8">
        <v>43961</v>
      </c>
      <c r="K949" s="6" t="str">
        <f t="shared" si="70"/>
        <v>2020</v>
      </c>
      <c r="L949" s="6" t="str">
        <f t="shared" si="71"/>
        <v>May</v>
      </c>
      <c r="M949">
        <v>24</v>
      </c>
      <c r="N949" s="10">
        <f t="shared" si="72"/>
        <v>1.89</v>
      </c>
      <c r="O949">
        <f t="shared" si="73"/>
        <v>18</v>
      </c>
      <c r="P949">
        <v>0.5</v>
      </c>
      <c r="Q949" s="12">
        <f>Table1[[#This Row],[Quantity]]*Table1[[#This Row],[Case Size]]</f>
        <v>432</v>
      </c>
      <c r="R949" s="10">
        <f>Table1[[#This Row],[ Sales Volume]]*Table1[[#This Row],[Cost]]</f>
        <v>816.4799999999999</v>
      </c>
      <c r="S949" s="10">
        <f>Table1[[#This Row],[Sales Values]]-(Table1[[#This Row],[Sales Values]]*0.25)</f>
        <v>612.3599999999999</v>
      </c>
      <c r="T949" s="10">
        <f>Table1[[#This Row],[Manufacturing Cost]]-Table1[[#This Row],[Delivery Cost]]</f>
        <v>600.3599999999999</v>
      </c>
      <c r="U949" s="10">
        <f>Table1[[#This Row],[Quantity]]*Table1[[#This Row],[Delivery]]</f>
        <v>12</v>
      </c>
      <c r="V949" s="10">
        <f>Table1[[#This Row],[Sales Values]]-Table1[[#This Row],[Manufacturing Cost]]</f>
        <v>204.12</v>
      </c>
      <c r="W949" s="13">
        <f>Table1[[#This Row],[Profit]]/Table1[[#This Row],[Sales Values]]</f>
        <v>0.25000000000000006</v>
      </c>
      <c r="X949" s="10">
        <v>14.95</v>
      </c>
      <c r="Y949" s="14">
        <f>IF(AND(Table1[[#This Row],[Quantity]]&gt;20,Table1[[#This Row],[Quantity]]&lt;=50),3%,IF(AND(Table1[[#This Row],[Quantity]]&gt;50,Table1[[#This Row],[Quantity]]&lt;=100),5%,IF(Table1[[#This Row],[Quantity]]&gt;100,7%,0)))</f>
        <v>0.03</v>
      </c>
      <c r="Z949" s="10">
        <f>Table1[[#This Row],[Sales Values]]*(1-Table1[[#This Row],[Discount]])</f>
        <v>791.98559999999986</v>
      </c>
      <c r="AA949" s="10">
        <f>Table1[[#This Row],[Sales Values]]+(Table1[[#This Row],[Sales Values]]*1.05%)</f>
        <v>825.0530399999999</v>
      </c>
      <c r="AB949" s="10">
        <f>Table1[[#This Row],[Sales Values]]*1.05</f>
        <v>857.30399999999997</v>
      </c>
      <c r="AC949" s="10" t="str">
        <f t="shared" si="74"/>
        <v>Gigastuff</v>
      </c>
      <c r="AD949" t="s">
        <v>45</v>
      </c>
    </row>
    <row r="950" spans="1:30" x14ac:dyDescent="0.3">
      <c r="A950">
        <v>3279</v>
      </c>
      <c r="B950" t="s">
        <v>7804</v>
      </c>
      <c r="C950" t="s">
        <v>1846</v>
      </c>
      <c r="D950" t="s">
        <v>28</v>
      </c>
      <c r="E950" t="s">
        <v>29</v>
      </c>
      <c r="F950">
        <v>30</v>
      </c>
      <c r="G950" t="s">
        <v>7805</v>
      </c>
      <c r="H950" t="s">
        <v>7806</v>
      </c>
      <c r="I950" t="s">
        <v>294</v>
      </c>
      <c r="J950" s="8">
        <v>44851</v>
      </c>
      <c r="K950" s="6" t="str">
        <f t="shared" si="70"/>
        <v>2022</v>
      </c>
      <c r="L950" s="6" t="str">
        <f t="shared" si="71"/>
        <v>Oct</v>
      </c>
      <c r="M950">
        <v>99</v>
      </c>
      <c r="N950" s="10">
        <f t="shared" si="72"/>
        <v>3.49</v>
      </c>
      <c r="O950">
        <f t="shared" si="73"/>
        <v>20</v>
      </c>
      <c r="P950">
        <v>0.5</v>
      </c>
      <c r="Q950" s="12">
        <f>Table1[[#This Row],[Quantity]]*Table1[[#This Row],[Case Size]]</f>
        <v>1980</v>
      </c>
      <c r="R950" s="10">
        <f>Table1[[#This Row],[ Sales Volume]]*Table1[[#This Row],[Cost]]</f>
        <v>6910.2000000000007</v>
      </c>
      <c r="S950" s="10">
        <f>Table1[[#This Row],[Sales Values]]-(Table1[[#This Row],[Sales Values]]*0.25)</f>
        <v>5182.6500000000005</v>
      </c>
      <c r="T950" s="10">
        <f>Table1[[#This Row],[Manufacturing Cost]]-Table1[[#This Row],[Delivery Cost]]</f>
        <v>5133.1500000000005</v>
      </c>
      <c r="U950" s="10">
        <f>Table1[[#This Row],[Quantity]]*Table1[[#This Row],[Delivery]]</f>
        <v>49.5</v>
      </c>
      <c r="V950" s="10">
        <f>Table1[[#This Row],[Sales Values]]-Table1[[#This Row],[Manufacturing Cost]]</f>
        <v>1727.5500000000002</v>
      </c>
      <c r="W950" s="13">
        <f>Table1[[#This Row],[Profit]]/Table1[[#This Row],[Sales Values]]</f>
        <v>0.25</v>
      </c>
      <c r="X950" s="10">
        <v>14.95</v>
      </c>
      <c r="Y950" s="14">
        <f>IF(AND(Table1[[#This Row],[Quantity]]&gt;20,Table1[[#This Row],[Quantity]]&lt;=50),3%,IF(AND(Table1[[#This Row],[Quantity]]&gt;50,Table1[[#This Row],[Quantity]]&lt;=100),5%,IF(Table1[[#This Row],[Quantity]]&gt;100,7%,0)))</f>
        <v>0.05</v>
      </c>
      <c r="Z950" s="10">
        <f>Table1[[#This Row],[Sales Values]]*(1-Table1[[#This Row],[Discount]])</f>
        <v>6564.6900000000005</v>
      </c>
      <c r="AA950" s="10">
        <f>Table1[[#This Row],[Sales Values]]+(Table1[[#This Row],[Sales Values]]*1.05%)</f>
        <v>6982.7571000000007</v>
      </c>
      <c r="AB950" s="10">
        <f>Table1[[#This Row],[Sales Values]]*1.05</f>
        <v>7255.7100000000009</v>
      </c>
      <c r="AC950" s="10" t="str">
        <f t="shared" si="74"/>
        <v>Superwossname</v>
      </c>
      <c r="AD950" t="s">
        <v>101</v>
      </c>
    </row>
    <row r="951" spans="1:30" x14ac:dyDescent="0.3">
      <c r="A951">
        <v>3282</v>
      </c>
      <c r="B951" t="s">
        <v>7809</v>
      </c>
      <c r="C951" t="s">
        <v>4762</v>
      </c>
      <c r="D951" t="s">
        <v>41</v>
      </c>
      <c r="E951" t="s">
        <v>16</v>
      </c>
      <c r="F951">
        <v>60</v>
      </c>
      <c r="G951" t="s">
        <v>7810</v>
      </c>
      <c r="H951" t="s">
        <v>3234</v>
      </c>
      <c r="I951" t="s">
        <v>25</v>
      </c>
      <c r="J951" s="8">
        <v>44185</v>
      </c>
      <c r="K951" s="6" t="str">
        <f t="shared" si="70"/>
        <v>2020</v>
      </c>
      <c r="L951" s="6" t="str">
        <f t="shared" si="71"/>
        <v>Dec</v>
      </c>
      <c r="M951">
        <v>59</v>
      </c>
      <c r="N951" s="10">
        <f t="shared" si="72"/>
        <v>3.49</v>
      </c>
      <c r="O951">
        <f t="shared" si="73"/>
        <v>20</v>
      </c>
      <c r="P951">
        <v>0.5</v>
      </c>
      <c r="Q951" s="12">
        <f>Table1[[#This Row],[Quantity]]*Table1[[#This Row],[Case Size]]</f>
        <v>1180</v>
      </c>
      <c r="R951" s="10">
        <f>Table1[[#This Row],[ Sales Volume]]*Table1[[#This Row],[Cost]]</f>
        <v>4118.2</v>
      </c>
      <c r="S951" s="10">
        <f>Table1[[#This Row],[Sales Values]]-(Table1[[#This Row],[Sales Values]]*0.25)</f>
        <v>3088.6499999999996</v>
      </c>
      <c r="T951" s="10">
        <f>Table1[[#This Row],[Manufacturing Cost]]-Table1[[#This Row],[Delivery Cost]]</f>
        <v>3059.1499999999996</v>
      </c>
      <c r="U951" s="10">
        <f>Table1[[#This Row],[Quantity]]*Table1[[#This Row],[Delivery]]</f>
        <v>29.5</v>
      </c>
      <c r="V951" s="10">
        <f>Table1[[#This Row],[Sales Values]]-Table1[[#This Row],[Manufacturing Cost]]</f>
        <v>1029.5500000000002</v>
      </c>
      <c r="W951" s="13">
        <f>Table1[[#This Row],[Profit]]/Table1[[#This Row],[Sales Values]]</f>
        <v>0.25000000000000006</v>
      </c>
      <c r="X951" s="10">
        <v>14.95</v>
      </c>
      <c r="Y951" s="14">
        <f>IF(AND(Table1[[#This Row],[Quantity]]&gt;20,Table1[[#This Row],[Quantity]]&lt;=50),3%,IF(AND(Table1[[#This Row],[Quantity]]&gt;50,Table1[[#This Row],[Quantity]]&lt;=100),5%,IF(Table1[[#This Row],[Quantity]]&gt;100,7%,0)))</f>
        <v>0.05</v>
      </c>
      <c r="Z951" s="10">
        <f>Table1[[#This Row],[Sales Values]]*(1-Table1[[#This Row],[Discount]])</f>
        <v>3912.2899999999995</v>
      </c>
      <c r="AA951" s="10">
        <f>Table1[[#This Row],[Sales Values]]+(Table1[[#This Row],[Sales Values]]*1.05%)</f>
        <v>4161.4411</v>
      </c>
      <c r="AB951" s="10">
        <f>Table1[[#This Row],[Sales Values]]*1.05</f>
        <v>4324.1099999999997</v>
      </c>
      <c r="AC951" s="10" t="str">
        <f t="shared" si="74"/>
        <v>Superwossname</v>
      </c>
      <c r="AD951" t="s">
        <v>101</v>
      </c>
    </row>
    <row r="952" spans="1:30" x14ac:dyDescent="0.3">
      <c r="A952">
        <v>3284</v>
      </c>
      <c r="B952" t="s">
        <v>7811</v>
      </c>
      <c r="C952" t="s">
        <v>3535</v>
      </c>
      <c r="D952" t="s">
        <v>15</v>
      </c>
      <c r="E952" t="s">
        <v>16</v>
      </c>
      <c r="F952">
        <v>90</v>
      </c>
      <c r="G952" t="s">
        <v>7812</v>
      </c>
      <c r="H952" t="s">
        <v>2076</v>
      </c>
      <c r="I952" t="s">
        <v>2077</v>
      </c>
      <c r="J952" s="8">
        <v>44396</v>
      </c>
      <c r="K952" s="6" t="str">
        <f t="shared" si="70"/>
        <v>2021</v>
      </c>
      <c r="L952" s="6" t="str">
        <f t="shared" si="71"/>
        <v>Jul</v>
      </c>
      <c r="M952">
        <v>25</v>
      </c>
      <c r="N952" s="10">
        <f t="shared" si="72"/>
        <v>3.49</v>
      </c>
      <c r="O952">
        <f t="shared" si="73"/>
        <v>20</v>
      </c>
      <c r="P952">
        <v>0.5</v>
      </c>
      <c r="Q952" s="12">
        <f>Table1[[#This Row],[Quantity]]*Table1[[#This Row],[Case Size]]</f>
        <v>500</v>
      </c>
      <c r="R952" s="10">
        <f>Table1[[#This Row],[ Sales Volume]]*Table1[[#This Row],[Cost]]</f>
        <v>1745</v>
      </c>
      <c r="S952" s="10">
        <f>Table1[[#This Row],[Sales Values]]-(Table1[[#This Row],[Sales Values]]*0.25)</f>
        <v>1308.75</v>
      </c>
      <c r="T952" s="10">
        <f>Table1[[#This Row],[Manufacturing Cost]]-Table1[[#This Row],[Delivery Cost]]</f>
        <v>1296.25</v>
      </c>
      <c r="U952" s="10">
        <f>Table1[[#This Row],[Quantity]]*Table1[[#This Row],[Delivery]]</f>
        <v>12.5</v>
      </c>
      <c r="V952" s="10">
        <f>Table1[[#This Row],[Sales Values]]-Table1[[#This Row],[Manufacturing Cost]]</f>
        <v>436.25</v>
      </c>
      <c r="W952" s="13">
        <f>Table1[[#This Row],[Profit]]/Table1[[#This Row],[Sales Values]]</f>
        <v>0.25</v>
      </c>
      <c r="X952" s="10">
        <v>14.95</v>
      </c>
      <c r="Y952" s="14">
        <f>IF(AND(Table1[[#This Row],[Quantity]]&gt;20,Table1[[#This Row],[Quantity]]&lt;=50),3%,IF(AND(Table1[[#This Row],[Quantity]]&gt;50,Table1[[#This Row],[Quantity]]&lt;=100),5%,IF(Table1[[#This Row],[Quantity]]&gt;100,7%,0)))</f>
        <v>0.03</v>
      </c>
      <c r="Z952" s="10">
        <f>Table1[[#This Row],[Sales Values]]*(1-Table1[[#This Row],[Discount]])</f>
        <v>1692.6499999999999</v>
      </c>
      <c r="AA952" s="10">
        <f>Table1[[#This Row],[Sales Values]]+(Table1[[#This Row],[Sales Values]]*1.05%)</f>
        <v>1763.3225</v>
      </c>
      <c r="AB952" s="10">
        <f>Table1[[#This Row],[Sales Values]]*1.05</f>
        <v>1832.25</v>
      </c>
      <c r="AC952" s="10" t="str">
        <f t="shared" si="74"/>
        <v>Superwossname</v>
      </c>
      <c r="AD952" t="s">
        <v>101</v>
      </c>
    </row>
    <row r="953" spans="1:30" x14ac:dyDescent="0.3">
      <c r="A953">
        <v>3285</v>
      </c>
      <c r="B953" t="s">
        <v>6290</v>
      </c>
      <c r="C953" t="s">
        <v>3717</v>
      </c>
      <c r="D953" t="s">
        <v>51</v>
      </c>
      <c r="E953" t="s">
        <v>16</v>
      </c>
      <c r="F953">
        <v>90</v>
      </c>
      <c r="G953" t="s">
        <v>7813</v>
      </c>
      <c r="H953" t="s">
        <v>682</v>
      </c>
      <c r="I953" t="s">
        <v>32</v>
      </c>
      <c r="J953" s="8">
        <v>44121</v>
      </c>
      <c r="K953" s="6" t="str">
        <f t="shared" si="70"/>
        <v>2020</v>
      </c>
      <c r="L953" s="6" t="str">
        <f t="shared" si="71"/>
        <v>Oct</v>
      </c>
      <c r="M953">
        <v>55</v>
      </c>
      <c r="N953" s="10">
        <f t="shared" si="72"/>
        <v>2.0099999999999998</v>
      </c>
      <c r="O953">
        <f t="shared" si="73"/>
        <v>20</v>
      </c>
      <c r="P953">
        <v>0.5</v>
      </c>
      <c r="Q953" s="12">
        <f>Table1[[#This Row],[Quantity]]*Table1[[#This Row],[Case Size]]</f>
        <v>1100</v>
      </c>
      <c r="R953" s="10">
        <f>Table1[[#This Row],[ Sales Volume]]*Table1[[#This Row],[Cost]]</f>
        <v>2210.9999999999995</v>
      </c>
      <c r="S953" s="10">
        <f>Table1[[#This Row],[Sales Values]]-(Table1[[#This Row],[Sales Values]]*0.25)</f>
        <v>1658.2499999999995</v>
      </c>
      <c r="T953" s="10">
        <f>Table1[[#This Row],[Manufacturing Cost]]-Table1[[#This Row],[Delivery Cost]]</f>
        <v>1630.7499999999995</v>
      </c>
      <c r="U953" s="10">
        <f>Table1[[#This Row],[Quantity]]*Table1[[#This Row],[Delivery]]</f>
        <v>27.5</v>
      </c>
      <c r="V953" s="10">
        <f>Table1[[#This Row],[Sales Values]]-Table1[[#This Row],[Manufacturing Cost]]</f>
        <v>552.75</v>
      </c>
      <c r="W953" s="13">
        <f>Table1[[#This Row],[Profit]]/Table1[[#This Row],[Sales Values]]</f>
        <v>0.25000000000000006</v>
      </c>
      <c r="X953" s="10">
        <v>14.95</v>
      </c>
      <c r="Y953" s="14">
        <f>IF(AND(Table1[[#This Row],[Quantity]]&gt;20,Table1[[#This Row],[Quantity]]&lt;=50),3%,IF(AND(Table1[[#This Row],[Quantity]]&gt;50,Table1[[#This Row],[Quantity]]&lt;=100),5%,IF(Table1[[#This Row],[Quantity]]&gt;100,7%,0)))</f>
        <v>0.05</v>
      </c>
      <c r="Z953" s="10">
        <f>Table1[[#This Row],[Sales Values]]*(1-Table1[[#This Row],[Discount]])</f>
        <v>2100.4499999999994</v>
      </c>
      <c r="AA953" s="10">
        <f>Table1[[#This Row],[Sales Values]]+(Table1[[#This Row],[Sales Values]]*1.05%)</f>
        <v>2234.2154999999993</v>
      </c>
      <c r="AB953" s="10">
        <f>Table1[[#This Row],[Sales Values]]*1.05</f>
        <v>2321.5499999999997</v>
      </c>
      <c r="AC953" s="10" t="str">
        <f t="shared" si="74"/>
        <v>Hyperwotsit</v>
      </c>
      <c r="AD953" t="s">
        <v>20</v>
      </c>
    </row>
    <row r="954" spans="1:30" x14ac:dyDescent="0.3">
      <c r="A954">
        <v>3288</v>
      </c>
      <c r="B954" t="s">
        <v>496</v>
      </c>
      <c r="C954" t="s">
        <v>2449</v>
      </c>
      <c r="D954" t="s">
        <v>28</v>
      </c>
      <c r="E954" t="s">
        <v>29</v>
      </c>
      <c r="F954">
        <v>30</v>
      </c>
      <c r="G954" t="s">
        <v>7816</v>
      </c>
      <c r="H954" t="s">
        <v>5962</v>
      </c>
      <c r="I954" t="s">
        <v>32</v>
      </c>
      <c r="J954" s="8">
        <v>44278</v>
      </c>
      <c r="K954" s="6" t="str">
        <f t="shared" si="70"/>
        <v>2021</v>
      </c>
      <c r="L954" s="6" t="str">
        <f t="shared" si="71"/>
        <v>Mar</v>
      </c>
      <c r="M954">
        <v>84</v>
      </c>
      <c r="N954" s="10">
        <f t="shared" si="72"/>
        <v>3.49</v>
      </c>
      <c r="O954">
        <f t="shared" si="73"/>
        <v>20</v>
      </c>
      <c r="P954">
        <v>0.5</v>
      </c>
      <c r="Q954" s="12">
        <f>Table1[[#This Row],[Quantity]]*Table1[[#This Row],[Case Size]]</f>
        <v>1680</v>
      </c>
      <c r="R954" s="10">
        <f>Table1[[#This Row],[ Sales Volume]]*Table1[[#This Row],[Cost]]</f>
        <v>5863.2000000000007</v>
      </c>
      <c r="S954" s="10">
        <f>Table1[[#This Row],[Sales Values]]-(Table1[[#This Row],[Sales Values]]*0.25)</f>
        <v>4397.4000000000005</v>
      </c>
      <c r="T954" s="10">
        <f>Table1[[#This Row],[Manufacturing Cost]]-Table1[[#This Row],[Delivery Cost]]</f>
        <v>4355.4000000000005</v>
      </c>
      <c r="U954" s="10">
        <f>Table1[[#This Row],[Quantity]]*Table1[[#This Row],[Delivery]]</f>
        <v>42</v>
      </c>
      <c r="V954" s="10">
        <f>Table1[[#This Row],[Sales Values]]-Table1[[#This Row],[Manufacturing Cost]]</f>
        <v>1465.8000000000002</v>
      </c>
      <c r="W954" s="13">
        <f>Table1[[#This Row],[Profit]]/Table1[[#This Row],[Sales Values]]</f>
        <v>0.25</v>
      </c>
      <c r="X954" s="10">
        <v>14.95</v>
      </c>
      <c r="Y954" s="14">
        <f>IF(AND(Table1[[#This Row],[Quantity]]&gt;20,Table1[[#This Row],[Quantity]]&lt;=50),3%,IF(AND(Table1[[#This Row],[Quantity]]&gt;50,Table1[[#This Row],[Quantity]]&lt;=100),5%,IF(Table1[[#This Row],[Quantity]]&gt;100,7%,0)))</f>
        <v>0.05</v>
      </c>
      <c r="Z954" s="10">
        <f>Table1[[#This Row],[Sales Values]]*(1-Table1[[#This Row],[Discount]])</f>
        <v>5570.0400000000009</v>
      </c>
      <c r="AA954" s="10">
        <f>Table1[[#This Row],[Sales Values]]+(Table1[[#This Row],[Sales Values]]*1.05%)</f>
        <v>5924.7636000000011</v>
      </c>
      <c r="AB954" s="10">
        <f>Table1[[#This Row],[Sales Values]]*1.05</f>
        <v>6156.3600000000006</v>
      </c>
      <c r="AC954" s="10" t="str">
        <f t="shared" si="74"/>
        <v>Superwossname</v>
      </c>
      <c r="AD954" t="s">
        <v>101</v>
      </c>
    </row>
    <row r="955" spans="1:30" x14ac:dyDescent="0.3">
      <c r="A955">
        <v>3291</v>
      </c>
      <c r="B955" t="s">
        <v>7821</v>
      </c>
      <c r="C955" t="s">
        <v>6748</v>
      </c>
      <c r="D955" t="s">
        <v>51</v>
      </c>
      <c r="E955" t="s">
        <v>16</v>
      </c>
      <c r="F955">
        <v>90</v>
      </c>
      <c r="G955" t="s">
        <v>7822</v>
      </c>
      <c r="H955" t="s">
        <v>4520</v>
      </c>
      <c r="I955" t="s">
        <v>32</v>
      </c>
      <c r="J955" s="8">
        <v>44130</v>
      </c>
      <c r="K955" s="6" t="str">
        <f t="shared" si="70"/>
        <v>2020</v>
      </c>
      <c r="L955" s="6" t="str">
        <f t="shared" si="71"/>
        <v>Oct</v>
      </c>
      <c r="M955">
        <v>68</v>
      </c>
      <c r="N955" s="10">
        <f t="shared" si="72"/>
        <v>3.49</v>
      </c>
      <c r="O955">
        <f t="shared" si="73"/>
        <v>20</v>
      </c>
      <c r="P955">
        <v>0.5</v>
      </c>
      <c r="Q955" s="12">
        <f>Table1[[#This Row],[Quantity]]*Table1[[#This Row],[Case Size]]</f>
        <v>1360</v>
      </c>
      <c r="R955" s="10">
        <f>Table1[[#This Row],[ Sales Volume]]*Table1[[#This Row],[Cost]]</f>
        <v>4746.4000000000005</v>
      </c>
      <c r="S955" s="10">
        <f>Table1[[#This Row],[Sales Values]]-(Table1[[#This Row],[Sales Values]]*0.25)</f>
        <v>3559.8</v>
      </c>
      <c r="T955" s="10">
        <f>Table1[[#This Row],[Manufacturing Cost]]-Table1[[#This Row],[Delivery Cost]]</f>
        <v>3525.8</v>
      </c>
      <c r="U955" s="10">
        <f>Table1[[#This Row],[Quantity]]*Table1[[#This Row],[Delivery]]</f>
        <v>34</v>
      </c>
      <c r="V955" s="10">
        <f>Table1[[#This Row],[Sales Values]]-Table1[[#This Row],[Manufacturing Cost]]</f>
        <v>1186.6000000000004</v>
      </c>
      <c r="W955" s="13">
        <f>Table1[[#This Row],[Profit]]/Table1[[#This Row],[Sales Values]]</f>
        <v>0.25000000000000006</v>
      </c>
      <c r="X955" s="10">
        <v>14.95</v>
      </c>
      <c r="Y955" s="14">
        <f>IF(AND(Table1[[#This Row],[Quantity]]&gt;20,Table1[[#This Row],[Quantity]]&lt;=50),3%,IF(AND(Table1[[#This Row],[Quantity]]&gt;50,Table1[[#This Row],[Quantity]]&lt;=100),5%,IF(Table1[[#This Row],[Quantity]]&gt;100,7%,0)))</f>
        <v>0.05</v>
      </c>
      <c r="Z955" s="10">
        <f>Table1[[#This Row],[Sales Values]]*(1-Table1[[#This Row],[Discount]])</f>
        <v>4509.08</v>
      </c>
      <c r="AA955" s="10">
        <f>Table1[[#This Row],[Sales Values]]+(Table1[[#This Row],[Sales Values]]*1.05%)</f>
        <v>4796.2372000000005</v>
      </c>
      <c r="AB955" s="10">
        <f>Table1[[#This Row],[Sales Values]]*1.05</f>
        <v>4983.7200000000012</v>
      </c>
      <c r="AC955" s="10" t="str">
        <f t="shared" si="74"/>
        <v>Superwossname</v>
      </c>
      <c r="AD955" t="s">
        <v>101</v>
      </c>
    </row>
    <row r="956" spans="1:30" x14ac:dyDescent="0.3">
      <c r="A956">
        <v>3295</v>
      </c>
      <c r="B956" t="s">
        <v>7827</v>
      </c>
      <c r="C956" t="s">
        <v>825</v>
      </c>
      <c r="D956" t="s">
        <v>51</v>
      </c>
      <c r="E956" t="s">
        <v>16</v>
      </c>
      <c r="F956">
        <v>30</v>
      </c>
      <c r="G956" t="s">
        <v>7828</v>
      </c>
      <c r="H956" t="s">
        <v>7829</v>
      </c>
      <c r="I956" t="s">
        <v>934</v>
      </c>
      <c r="J956" s="8">
        <v>44708</v>
      </c>
      <c r="K956" s="6" t="str">
        <f t="shared" si="70"/>
        <v>2022</v>
      </c>
      <c r="L956" s="6" t="str">
        <f t="shared" si="71"/>
        <v>May</v>
      </c>
      <c r="M956">
        <v>86</v>
      </c>
      <c r="N956" s="10">
        <f t="shared" si="72"/>
        <v>2.0099999999999998</v>
      </c>
      <c r="O956">
        <f t="shared" si="73"/>
        <v>20</v>
      </c>
      <c r="P956">
        <v>0.5</v>
      </c>
      <c r="Q956" s="11">
        <f>Table1[[#This Row],[Quantity]]*Table1[[#This Row],[Case Size]]</f>
        <v>1720</v>
      </c>
      <c r="R956" s="10">
        <f>Table1[[#This Row],[ Sales Volume]]*Table1[[#This Row],[Cost]]</f>
        <v>3457.2</v>
      </c>
      <c r="S956" s="10">
        <f>Table1[[#This Row],[Sales Values]]-(Table1[[#This Row],[Sales Values]]*0.25)</f>
        <v>2592.8999999999996</v>
      </c>
      <c r="T956" s="10">
        <f>Table1[[#This Row],[Manufacturing Cost]]-Table1[[#This Row],[Delivery Cost]]</f>
        <v>2549.8999999999996</v>
      </c>
      <c r="U956" s="10">
        <f>Table1[[#This Row],[Quantity]]*Table1[[#This Row],[Delivery]]</f>
        <v>43</v>
      </c>
      <c r="V956" s="10">
        <f>Table1[[#This Row],[Sales Values]]-Table1[[#This Row],[Manufacturing Cost]]</f>
        <v>864.30000000000018</v>
      </c>
      <c r="W956" s="13">
        <f>Table1[[#This Row],[Profit]]/Table1[[#This Row],[Sales Values]]</f>
        <v>0.25000000000000006</v>
      </c>
      <c r="X956" s="10">
        <v>14.95</v>
      </c>
      <c r="Y956" s="14">
        <f>IF(AND(Table1[[#This Row],[Quantity]]&gt;20,Table1[[#This Row],[Quantity]]&lt;=50),3%,IF(AND(Table1[[#This Row],[Quantity]]&gt;50,Table1[[#This Row],[Quantity]]&lt;=100),5%,IF(Table1[[#This Row],[Quantity]]&gt;100,7%,0)))</f>
        <v>0.05</v>
      </c>
      <c r="Z956" s="10">
        <f>Table1[[#This Row],[Sales Values]]*(1-Table1[[#This Row],[Discount]])</f>
        <v>3284.3399999999997</v>
      </c>
      <c r="AA956" s="10">
        <f>Table1[[#This Row],[Sales Values]]+(Table1[[#This Row],[Sales Values]]*1.05%)</f>
        <v>3493.5005999999998</v>
      </c>
      <c r="AB956" s="10">
        <f>Table1[[#This Row],[Sales Values]]*1.05</f>
        <v>3630.06</v>
      </c>
      <c r="AC956" s="10" t="str">
        <f t="shared" si="74"/>
        <v>Hyperwotsit</v>
      </c>
      <c r="AD956" t="s">
        <v>20</v>
      </c>
    </row>
    <row r="957" spans="1:30" x14ac:dyDescent="0.3">
      <c r="A957">
        <v>3298</v>
      </c>
      <c r="B957" t="s">
        <v>4411</v>
      </c>
      <c r="C957" t="s">
        <v>3009</v>
      </c>
      <c r="D957" t="s">
        <v>28</v>
      </c>
      <c r="E957" t="s">
        <v>29</v>
      </c>
      <c r="F957">
        <v>60</v>
      </c>
      <c r="G957" t="s">
        <v>7833</v>
      </c>
      <c r="H957" t="s">
        <v>2236</v>
      </c>
      <c r="I957" t="s">
        <v>2237</v>
      </c>
      <c r="J957" s="8">
        <v>44163</v>
      </c>
      <c r="K957" s="6" t="str">
        <f t="shared" si="70"/>
        <v>2020</v>
      </c>
      <c r="L957" s="6" t="str">
        <f t="shared" si="71"/>
        <v>Nov</v>
      </c>
      <c r="M957">
        <v>43</v>
      </c>
      <c r="N957" s="10">
        <f t="shared" si="72"/>
        <v>1.89</v>
      </c>
      <c r="O957">
        <f t="shared" si="73"/>
        <v>18</v>
      </c>
      <c r="P957">
        <v>0.5</v>
      </c>
      <c r="Q957" s="12">
        <f>Table1[[#This Row],[Quantity]]*Table1[[#This Row],[Case Size]]</f>
        <v>774</v>
      </c>
      <c r="R957" s="10">
        <f>Table1[[#This Row],[ Sales Volume]]*Table1[[#This Row],[Cost]]</f>
        <v>1462.86</v>
      </c>
      <c r="S957" s="10">
        <f>Table1[[#This Row],[Sales Values]]-(Table1[[#This Row],[Sales Values]]*0.25)</f>
        <v>1097.145</v>
      </c>
      <c r="T957" s="10">
        <f>Table1[[#This Row],[Manufacturing Cost]]-Table1[[#This Row],[Delivery Cost]]</f>
        <v>1075.645</v>
      </c>
      <c r="U957" s="10">
        <f>Table1[[#This Row],[Quantity]]*Table1[[#This Row],[Delivery]]</f>
        <v>21.5</v>
      </c>
      <c r="V957" s="10">
        <f>Table1[[#This Row],[Sales Values]]-Table1[[#This Row],[Manufacturing Cost]]</f>
        <v>365.71499999999992</v>
      </c>
      <c r="W957" s="13">
        <f>Table1[[#This Row],[Profit]]/Table1[[#This Row],[Sales Values]]</f>
        <v>0.24999999999999997</v>
      </c>
      <c r="X957" s="10">
        <v>14.95</v>
      </c>
      <c r="Y957" s="14">
        <f>IF(AND(Table1[[#This Row],[Quantity]]&gt;20,Table1[[#This Row],[Quantity]]&lt;=50),3%,IF(AND(Table1[[#This Row],[Quantity]]&gt;50,Table1[[#This Row],[Quantity]]&lt;=100),5%,IF(Table1[[#This Row],[Quantity]]&gt;100,7%,0)))</f>
        <v>0.03</v>
      </c>
      <c r="Z957" s="10">
        <f>Table1[[#This Row],[Sales Values]]*(1-Table1[[#This Row],[Discount]])</f>
        <v>1418.9741999999999</v>
      </c>
      <c r="AA957" s="10">
        <f>Table1[[#This Row],[Sales Values]]+(Table1[[#This Row],[Sales Values]]*1.05%)</f>
        <v>1478.22003</v>
      </c>
      <c r="AB957" s="10">
        <f>Table1[[#This Row],[Sales Values]]*1.05</f>
        <v>1536.0029999999999</v>
      </c>
      <c r="AC957" s="10" t="str">
        <f t="shared" si="74"/>
        <v>Gigastuff</v>
      </c>
      <c r="AD957" t="s">
        <v>45</v>
      </c>
    </row>
    <row r="958" spans="1:30" x14ac:dyDescent="0.3">
      <c r="A958">
        <v>3300</v>
      </c>
      <c r="B958" t="s">
        <v>4200</v>
      </c>
      <c r="C958" t="s">
        <v>406</v>
      </c>
      <c r="D958" t="s">
        <v>51</v>
      </c>
      <c r="E958" t="s">
        <v>16</v>
      </c>
      <c r="F958">
        <v>60</v>
      </c>
      <c r="G958" t="s">
        <v>7836</v>
      </c>
      <c r="H958" t="s">
        <v>2727</v>
      </c>
      <c r="I958" t="s">
        <v>2330</v>
      </c>
      <c r="J958" s="8">
        <v>44106</v>
      </c>
      <c r="K958" s="6" t="str">
        <f t="shared" si="70"/>
        <v>2020</v>
      </c>
      <c r="L958" s="6" t="str">
        <f t="shared" si="71"/>
        <v>Oct</v>
      </c>
      <c r="M958">
        <v>31</v>
      </c>
      <c r="N958" s="10">
        <f t="shared" si="72"/>
        <v>3.49</v>
      </c>
      <c r="O958">
        <f t="shared" si="73"/>
        <v>20</v>
      </c>
      <c r="P958">
        <v>0.5</v>
      </c>
      <c r="Q958" s="12">
        <f>Table1[[#This Row],[Quantity]]*Table1[[#This Row],[Case Size]]</f>
        <v>620</v>
      </c>
      <c r="R958" s="10">
        <f>Table1[[#This Row],[ Sales Volume]]*Table1[[#This Row],[Cost]]</f>
        <v>2163.8000000000002</v>
      </c>
      <c r="S958" s="10">
        <f>Table1[[#This Row],[Sales Values]]-(Table1[[#This Row],[Sales Values]]*0.25)</f>
        <v>1622.8500000000001</v>
      </c>
      <c r="T958" s="10">
        <f>Table1[[#This Row],[Manufacturing Cost]]-Table1[[#This Row],[Delivery Cost]]</f>
        <v>1607.3500000000001</v>
      </c>
      <c r="U958" s="10">
        <f>Table1[[#This Row],[Quantity]]*Table1[[#This Row],[Delivery]]</f>
        <v>15.5</v>
      </c>
      <c r="V958" s="10">
        <f>Table1[[#This Row],[Sales Values]]-Table1[[#This Row],[Manufacturing Cost]]</f>
        <v>540.95000000000005</v>
      </c>
      <c r="W958" s="13">
        <f>Table1[[#This Row],[Profit]]/Table1[[#This Row],[Sales Values]]</f>
        <v>0.25</v>
      </c>
      <c r="X958" s="10">
        <v>14.95</v>
      </c>
      <c r="Y958" s="14">
        <f>IF(AND(Table1[[#This Row],[Quantity]]&gt;20,Table1[[#This Row],[Quantity]]&lt;=50),3%,IF(AND(Table1[[#This Row],[Quantity]]&gt;50,Table1[[#This Row],[Quantity]]&lt;=100),5%,IF(Table1[[#This Row],[Quantity]]&gt;100,7%,0)))</f>
        <v>0.03</v>
      </c>
      <c r="Z958" s="10">
        <f>Table1[[#This Row],[Sales Values]]*(1-Table1[[#This Row],[Discount]])</f>
        <v>2098.886</v>
      </c>
      <c r="AA958" s="10">
        <f>Table1[[#This Row],[Sales Values]]+(Table1[[#This Row],[Sales Values]]*1.05%)</f>
        <v>2186.5199000000002</v>
      </c>
      <c r="AB958" s="10">
        <f>Table1[[#This Row],[Sales Values]]*1.05</f>
        <v>2271.9900000000002</v>
      </c>
      <c r="AC958" s="10" t="str">
        <f t="shared" si="74"/>
        <v>Superwossname</v>
      </c>
      <c r="AD958" t="s">
        <v>101</v>
      </c>
    </row>
    <row r="959" spans="1:30" x14ac:dyDescent="0.3">
      <c r="A959">
        <v>3301</v>
      </c>
      <c r="B959" t="s">
        <v>4554</v>
      </c>
      <c r="C959" t="s">
        <v>3652</v>
      </c>
      <c r="D959" t="s">
        <v>51</v>
      </c>
      <c r="E959" t="s">
        <v>16</v>
      </c>
      <c r="F959">
        <v>30</v>
      </c>
      <c r="G959" t="s">
        <v>7837</v>
      </c>
      <c r="H959" t="s">
        <v>6795</v>
      </c>
      <c r="I959" t="s">
        <v>146</v>
      </c>
      <c r="J959" s="8">
        <v>44292</v>
      </c>
      <c r="K959" s="6" t="str">
        <f t="shared" si="70"/>
        <v>2021</v>
      </c>
      <c r="L959" s="6" t="str">
        <f t="shared" si="71"/>
        <v>Apr</v>
      </c>
      <c r="M959">
        <v>22</v>
      </c>
      <c r="N959" s="10">
        <f t="shared" si="72"/>
        <v>3.49</v>
      </c>
      <c r="O959">
        <f t="shared" si="73"/>
        <v>20</v>
      </c>
      <c r="P959">
        <v>0.5</v>
      </c>
      <c r="Q959" s="12">
        <f>Table1[[#This Row],[Quantity]]*Table1[[#This Row],[Case Size]]</f>
        <v>440</v>
      </c>
      <c r="R959" s="10">
        <f>Table1[[#This Row],[ Sales Volume]]*Table1[[#This Row],[Cost]]</f>
        <v>1535.6000000000001</v>
      </c>
      <c r="S959" s="10">
        <f>Table1[[#This Row],[Sales Values]]-(Table1[[#This Row],[Sales Values]]*0.25)</f>
        <v>1151.7</v>
      </c>
      <c r="T959" s="10">
        <f>Table1[[#This Row],[Manufacturing Cost]]-Table1[[#This Row],[Delivery Cost]]</f>
        <v>1140.7</v>
      </c>
      <c r="U959" s="10">
        <f>Table1[[#This Row],[Quantity]]*Table1[[#This Row],[Delivery]]</f>
        <v>11</v>
      </c>
      <c r="V959" s="10">
        <f>Table1[[#This Row],[Sales Values]]-Table1[[#This Row],[Manufacturing Cost]]</f>
        <v>383.90000000000009</v>
      </c>
      <c r="W959" s="13">
        <f>Table1[[#This Row],[Profit]]/Table1[[#This Row],[Sales Values]]</f>
        <v>0.25000000000000006</v>
      </c>
      <c r="X959" s="10">
        <v>14.95</v>
      </c>
      <c r="Y959" s="14">
        <f>IF(AND(Table1[[#This Row],[Quantity]]&gt;20,Table1[[#This Row],[Quantity]]&lt;=50),3%,IF(AND(Table1[[#This Row],[Quantity]]&gt;50,Table1[[#This Row],[Quantity]]&lt;=100),5%,IF(Table1[[#This Row],[Quantity]]&gt;100,7%,0)))</f>
        <v>0.03</v>
      </c>
      <c r="Z959" s="10">
        <f>Table1[[#This Row],[Sales Values]]*(1-Table1[[#This Row],[Discount]])</f>
        <v>1489.5320000000002</v>
      </c>
      <c r="AA959" s="10">
        <f>Table1[[#This Row],[Sales Values]]+(Table1[[#This Row],[Sales Values]]*1.05%)</f>
        <v>1551.7238000000002</v>
      </c>
      <c r="AB959" s="10">
        <f>Table1[[#This Row],[Sales Values]]*1.05</f>
        <v>1612.38</v>
      </c>
      <c r="AC959" s="10" t="str">
        <f t="shared" si="74"/>
        <v>Superwossname</v>
      </c>
      <c r="AD959" t="s">
        <v>101</v>
      </c>
    </row>
    <row r="960" spans="1:30" x14ac:dyDescent="0.3">
      <c r="A960">
        <v>3304</v>
      </c>
      <c r="B960" t="s">
        <v>4101</v>
      </c>
      <c r="C960" t="s">
        <v>2148</v>
      </c>
      <c r="D960" t="s">
        <v>28</v>
      </c>
      <c r="E960" t="s">
        <v>29</v>
      </c>
      <c r="F960">
        <v>60</v>
      </c>
      <c r="G960" t="s">
        <v>7841</v>
      </c>
      <c r="H960" t="s">
        <v>5173</v>
      </c>
      <c r="I960" t="s">
        <v>686</v>
      </c>
      <c r="J960" s="8">
        <v>44716</v>
      </c>
      <c r="K960" s="6" t="str">
        <f t="shared" si="70"/>
        <v>2022</v>
      </c>
      <c r="L960" s="6" t="str">
        <f t="shared" si="71"/>
        <v>Jun</v>
      </c>
      <c r="M960">
        <v>78</v>
      </c>
      <c r="N960" s="10">
        <f t="shared" si="72"/>
        <v>1.89</v>
      </c>
      <c r="O960">
        <f t="shared" si="73"/>
        <v>18</v>
      </c>
      <c r="P960">
        <v>0.5</v>
      </c>
      <c r="Q960" s="12">
        <f>Table1[[#This Row],[Quantity]]*Table1[[#This Row],[Case Size]]</f>
        <v>1404</v>
      </c>
      <c r="R960" s="10">
        <f>Table1[[#This Row],[ Sales Volume]]*Table1[[#This Row],[Cost]]</f>
        <v>2653.56</v>
      </c>
      <c r="S960" s="10">
        <f>Table1[[#This Row],[Sales Values]]-(Table1[[#This Row],[Sales Values]]*0.25)</f>
        <v>1990.17</v>
      </c>
      <c r="T960" s="10">
        <f>Table1[[#This Row],[Manufacturing Cost]]-Table1[[#This Row],[Delivery Cost]]</f>
        <v>1951.17</v>
      </c>
      <c r="U960" s="10">
        <f>Table1[[#This Row],[Quantity]]*Table1[[#This Row],[Delivery]]</f>
        <v>39</v>
      </c>
      <c r="V960" s="10">
        <f>Table1[[#This Row],[Sales Values]]-Table1[[#This Row],[Manufacturing Cost]]</f>
        <v>663.38999999999987</v>
      </c>
      <c r="W960" s="13">
        <f>Table1[[#This Row],[Profit]]/Table1[[#This Row],[Sales Values]]</f>
        <v>0.24999999999999994</v>
      </c>
      <c r="X960" s="10">
        <v>14.95</v>
      </c>
      <c r="Y960" s="14">
        <f>IF(AND(Table1[[#This Row],[Quantity]]&gt;20,Table1[[#This Row],[Quantity]]&lt;=50),3%,IF(AND(Table1[[#This Row],[Quantity]]&gt;50,Table1[[#This Row],[Quantity]]&lt;=100),5%,IF(Table1[[#This Row],[Quantity]]&gt;100,7%,0)))</f>
        <v>0.05</v>
      </c>
      <c r="Z960" s="10">
        <f>Table1[[#This Row],[Sales Values]]*(1-Table1[[#This Row],[Discount]])</f>
        <v>2520.8819999999996</v>
      </c>
      <c r="AA960" s="10">
        <f>Table1[[#This Row],[Sales Values]]+(Table1[[#This Row],[Sales Values]]*1.05%)</f>
        <v>2681.42238</v>
      </c>
      <c r="AB960" s="10">
        <f>Table1[[#This Row],[Sales Values]]*1.05</f>
        <v>2786.2380000000003</v>
      </c>
      <c r="AC960" s="10" t="str">
        <f t="shared" si="74"/>
        <v>Gigastuff</v>
      </c>
      <c r="AD960" t="s">
        <v>45</v>
      </c>
    </row>
    <row r="961" spans="1:30" x14ac:dyDescent="0.3">
      <c r="A961">
        <v>3306</v>
      </c>
      <c r="B961" t="s">
        <v>1029</v>
      </c>
      <c r="C961" t="s">
        <v>5381</v>
      </c>
      <c r="D961" t="s">
        <v>51</v>
      </c>
      <c r="E961" t="s">
        <v>16</v>
      </c>
      <c r="F961">
        <v>90</v>
      </c>
      <c r="G961" t="s">
        <v>7845</v>
      </c>
      <c r="H961" t="s">
        <v>5886</v>
      </c>
      <c r="I961" t="s">
        <v>187</v>
      </c>
      <c r="J961" s="8">
        <v>44840</v>
      </c>
      <c r="K961" s="6" t="str">
        <f t="shared" si="70"/>
        <v>2022</v>
      </c>
      <c r="L961" s="6" t="str">
        <f t="shared" si="71"/>
        <v>Oct</v>
      </c>
      <c r="M961">
        <v>91</v>
      </c>
      <c r="N961" s="10">
        <f t="shared" si="72"/>
        <v>1.89</v>
      </c>
      <c r="O961">
        <f t="shared" si="73"/>
        <v>18</v>
      </c>
      <c r="P961">
        <v>0.5</v>
      </c>
      <c r="Q961" s="12">
        <f>Table1[[#This Row],[Quantity]]*Table1[[#This Row],[Case Size]]</f>
        <v>1638</v>
      </c>
      <c r="R961" s="10">
        <f>Table1[[#This Row],[ Sales Volume]]*Table1[[#This Row],[Cost]]</f>
        <v>3095.8199999999997</v>
      </c>
      <c r="S961" s="10">
        <f>Table1[[#This Row],[Sales Values]]-(Table1[[#This Row],[Sales Values]]*0.25)</f>
        <v>2321.8649999999998</v>
      </c>
      <c r="T961" s="10">
        <f>Table1[[#This Row],[Manufacturing Cost]]-Table1[[#This Row],[Delivery Cost]]</f>
        <v>2276.3649999999998</v>
      </c>
      <c r="U961" s="10">
        <f>Table1[[#This Row],[Quantity]]*Table1[[#This Row],[Delivery]]</f>
        <v>45.5</v>
      </c>
      <c r="V961" s="10">
        <f>Table1[[#This Row],[Sales Values]]-Table1[[#This Row],[Manufacturing Cost]]</f>
        <v>773.95499999999993</v>
      </c>
      <c r="W961" s="13">
        <f>Table1[[#This Row],[Profit]]/Table1[[#This Row],[Sales Values]]</f>
        <v>0.25</v>
      </c>
      <c r="X961" s="10">
        <v>14.95</v>
      </c>
      <c r="Y961" s="14">
        <f>IF(AND(Table1[[#This Row],[Quantity]]&gt;20,Table1[[#This Row],[Quantity]]&lt;=50),3%,IF(AND(Table1[[#This Row],[Quantity]]&gt;50,Table1[[#This Row],[Quantity]]&lt;=100),5%,IF(Table1[[#This Row],[Quantity]]&gt;100,7%,0)))</f>
        <v>0.05</v>
      </c>
      <c r="Z961" s="10">
        <f>Table1[[#This Row],[Sales Values]]*(1-Table1[[#This Row],[Discount]])</f>
        <v>2941.0289999999995</v>
      </c>
      <c r="AA961" s="10">
        <f>Table1[[#This Row],[Sales Values]]+(Table1[[#This Row],[Sales Values]]*1.05%)</f>
        <v>3128.3261099999995</v>
      </c>
      <c r="AB961" s="10">
        <f>Table1[[#This Row],[Sales Values]]*1.05</f>
        <v>3250.6109999999999</v>
      </c>
      <c r="AC961" s="10" t="str">
        <f t="shared" si="74"/>
        <v>Gigastuff</v>
      </c>
      <c r="AD961" t="s">
        <v>45</v>
      </c>
    </row>
    <row r="962" spans="1:30" x14ac:dyDescent="0.3">
      <c r="A962">
        <v>3310</v>
      </c>
      <c r="B962" t="s">
        <v>1273</v>
      </c>
      <c r="C962" t="s">
        <v>4026</v>
      </c>
      <c r="D962" t="s">
        <v>28</v>
      </c>
      <c r="E962" t="s">
        <v>29</v>
      </c>
      <c r="F962">
        <v>60</v>
      </c>
      <c r="G962" t="s">
        <v>7853</v>
      </c>
      <c r="H962" t="s">
        <v>37</v>
      </c>
      <c r="I962" t="s">
        <v>38</v>
      </c>
      <c r="J962" s="8">
        <v>44753</v>
      </c>
      <c r="K962" s="6" t="str">
        <f t="shared" ref="K962:K1025" si="75">TEXT(J962, "yyyy")</f>
        <v>2022</v>
      </c>
      <c r="L962" s="6" t="str">
        <f t="shared" ref="L962:L1025" si="76">TEXT(J962, "mmm")</f>
        <v>Jul</v>
      </c>
      <c r="M962">
        <v>12</v>
      </c>
      <c r="N962" s="10">
        <f t="shared" ref="N962:N1025" si="77">VLOOKUP(AD962,Codes,3)</f>
        <v>2.0099999999999998</v>
      </c>
      <c r="O962">
        <f t="shared" ref="O962:O1025" si="78">VLOOKUP(AD962,Codes,4)</f>
        <v>20</v>
      </c>
      <c r="P962">
        <v>0.5</v>
      </c>
      <c r="Q962" s="11">
        <f>Table1[[#This Row],[Quantity]]*Table1[[#This Row],[Case Size]]</f>
        <v>240</v>
      </c>
      <c r="R962" s="10">
        <f>Table1[[#This Row],[ Sales Volume]]*Table1[[#This Row],[Cost]]</f>
        <v>482.4</v>
      </c>
      <c r="S962" s="10">
        <f>Table1[[#This Row],[Sales Values]]-(Table1[[#This Row],[Sales Values]]*0.25)</f>
        <v>361.79999999999995</v>
      </c>
      <c r="T962" s="10">
        <f>Table1[[#This Row],[Manufacturing Cost]]-Table1[[#This Row],[Delivery Cost]]</f>
        <v>355.79999999999995</v>
      </c>
      <c r="U962" s="10">
        <f>Table1[[#This Row],[Quantity]]*Table1[[#This Row],[Delivery]]</f>
        <v>6</v>
      </c>
      <c r="V962" s="10">
        <f>Table1[[#This Row],[Sales Values]]-Table1[[#This Row],[Manufacturing Cost]]</f>
        <v>120.60000000000002</v>
      </c>
      <c r="W962" s="13">
        <f>Table1[[#This Row],[Profit]]/Table1[[#This Row],[Sales Values]]</f>
        <v>0.25000000000000006</v>
      </c>
      <c r="X962" s="10">
        <v>14.95</v>
      </c>
      <c r="Y962" s="14">
        <f>IF(AND(Table1[[#This Row],[Quantity]]&gt;20,Table1[[#This Row],[Quantity]]&lt;=50),3%,IF(AND(Table1[[#This Row],[Quantity]]&gt;50,Table1[[#This Row],[Quantity]]&lt;=100),5%,IF(Table1[[#This Row],[Quantity]]&gt;100,7%,0)))</f>
        <v>0</v>
      </c>
      <c r="Z962" s="10">
        <f>Table1[[#This Row],[Sales Values]]*(1-Table1[[#This Row],[Discount]])</f>
        <v>482.4</v>
      </c>
      <c r="AA962" s="10">
        <f>Table1[[#This Row],[Sales Values]]+(Table1[[#This Row],[Sales Values]]*1.05%)</f>
        <v>487.46519999999998</v>
      </c>
      <c r="AB962" s="10">
        <f>Table1[[#This Row],[Sales Values]]*1.05</f>
        <v>506.52</v>
      </c>
      <c r="AC962" s="10" t="str">
        <f t="shared" ref="AC962:AC1025" si="79">VLOOKUP(AD962,Codes,2)</f>
        <v>Hyperwotsit</v>
      </c>
      <c r="AD962" t="s">
        <v>20</v>
      </c>
    </row>
    <row r="963" spans="1:30" x14ac:dyDescent="0.3">
      <c r="A963">
        <v>3311</v>
      </c>
      <c r="B963" t="s">
        <v>921</v>
      </c>
      <c r="C963" t="s">
        <v>3051</v>
      </c>
      <c r="D963" t="s">
        <v>28</v>
      </c>
      <c r="E963" t="s">
        <v>29</v>
      </c>
      <c r="F963">
        <v>30</v>
      </c>
      <c r="G963" t="s">
        <v>7854</v>
      </c>
      <c r="H963" t="s">
        <v>3500</v>
      </c>
      <c r="I963" t="s">
        <v>25</v>
      </c>
      <c r="J963" s="8">
        <v>44874</v>
      </c>
      <c r="K963" s="6" t="str">
        <f t="shared" si="75"/>
        <v>2022</v>
      </c>
      <c r="L963" s="6" t="str">
        <f t="shared" si="76"/>
        <v>Nov</v>
      </c>
      <c r="M963">
        <v>84</v>
      </c>
      <c r="N963" s="10">
        <f t="shared" si="77"/>
        <v>1.89</v>
      </c>
      <c r="O963">
        <f t="shared" si="78"/>
        <v>18</v>
      </c>
      <c r="P963">
        <v>0.5</v>
      </c>
      <c r="Q963" s="12">
        <f>Table1[[#This Row],[Quantity]]*Table1[[#This Row],[Case Size]]</f>
        <v>1512</v>
      </c>
      <c r="R963" s="10">
        <f>Table1[[#This Row],[ Sales Volume]]*Table1[[#This Row],[Cost]]</f>
        <v>2857.68</v>
      </c>
      <c r="S963" s="10">
        <f>Table1[[#This Row],[Sales Values]]-(Table1[[#This Row],[Sales Values]]*0.25)</f>
        <v>2143.2599999999998</v>
      </c>
      <c r="T963" s="10">
        <f>Table1[[#This Row],[Manufacturing Cost]]-Table1[[#This Row],[Delivery Cost]]</f>
        <v>2101.2599999999998</v>
      </c>
      <c r="U963" s="10">
        <f>Table1[[#This Row],[Quantity]]*Table1[[#This Row],[Delivery]]</f>
        <v>42</v>
      </c>
      <c r="V963" s="10">
        <f>Table1[[#This Row],[Sales Values]]-Table1[[#This Row],[Manufacturing Cost]]</f>
        <v>714.42000000000007</v>
      </c>
      <c r="W963" s="13">
        <f>Table1[[#This Row],[Profit]]/Table1[[#This Row],[Sales Values]]</f>
        <v>0.25000000000000006</v>
      </c>
      <c r="X963" s="10">
        <v>14.95</v>
      </c>
      <c r="Y963" s="14">
        <f>IF(AND(Table1[[#This Row],[Quantity]]&gt;20,Table1[[#This Row],[Quantity]]&lt;=50),3%,IF(AND(Table1[[#This Row],[Quantity]]&gt;50,Table1[[#This Row],[Quantity]]&lt;=100),5%,IF(Table1[[#This Row],[Quantity]]&gt;100,7%,0)))</f>
        <v>0.05</v>
      </c>
      <c r="Z963" s="10">
        <f>Table1[[#This Row],[Sales Values]]*(1-Table1[[#This Row],[Discount]])</f>
        <v>2714.7959999999998</v>
      </c>
      <c r="AA963" s="10">
        <f>Table1[[#This Row],[Sales Values]]+(Table1[[#This Row],[Sales Values]]*1.05%)</f>
        <v>2887.6856399999997</v>
      </c>
      <c r="AB963" s="10">
        <f>Table1[[#This Row],[Sales Values]]*1.05</f>
        <v>3000.5639999999999</v>
      </c>
      <c r="AC963" s="10" t="str">
        <f t="shared" si="79"/>
        <v>Gigastuff</v>
      </c>
      <c r="AD963" t="s">
        <v>45</v>
      </c>
    </row>
    <row r="964" spans="1:30" x14ac:dyDescent="0.3">
      <c r="A964">
        <v>3317</v>
      </c>
      <c r="B964" t="s">
        <v>5004</v>
      </c>
      <c r="C964" t="s">
        <v>1188</v>
      </c>
      <c r="D964" t="s">
        <v>15</v>
      </c>
      <c r="E964" t="s">
        <v>16</v>
      </c>
      <c r="F964">
        <v>90</v>
      </c>
      <c r="G964" t="s">
        <v>7862</v>
      </c>
      <c r="H964" t="s">
        <v>7863</v>
      </c>
      <c r="I964" t="s">
        <v>32</v>
      </c>
      <c r="J964" s="8">
        <v>44183</v>
      </c>
      <c r="K964" s="6" t="str">
        <f t="shared" si="75"/>
        <v>2020</v>
      </c>
      <c r="L964" s="6" t="str">
        <f t="shared" si="76"/>
        <v>Dec</v>
      </c>
      <c r="M964">
        <v>25</v>
      </c>
      <c r="N964" s="10">
        <f t="shared" si="77"/>
        <v>2.0099999999999998</v>
      </c>
      <c r="O964">
        <f t="shared" si="78"/>
        <v>20</v>
      </c>
      <c r="P964">
        <v>0.5</v>
      </c>
      <c r="Q964" s="12">
        <f>Table1[[#This Row],[Quantity]]*Table1[[#This Row],[Case Size]]</f>
        <v>500</v>
      </c>
      <c r="R964" s="10">
        <f>Table1[[#This Row],[ Sales Volume]]*Table1[[#This Row],[Cost]]</f>
        <v>1004.9999999999999</v>
      </c>
      <c r="S964" s="10">
        <f>Table1[[#This Row],[Sales Values]]-(Table1[[#This Row],[Sales Values]]*0.25)</f>
        <v>753.74999999999989</v>
      </c>
      <c r="T964" s="10">
        <f>Table1[[#This Row],[Manufacturing Cost]]-Table1[[#This Row],[Delivery Cost]]</f>
        <v>741.24999999999989</v>
      </c>
      <c r="U964" s="10">
        <f>Table1[[#This Row],[Quantity]]*Table1[[#This Row],[Delivery]]</f>
        <v>12.5</v>
      </c>
      <c r="V964" s="10">
        <f>Table1[[#This Row],[Sales Values]]-Table1[[#This Row],[Manufacturing Cost]]</f>
        <v>251.25</v>
      </c>
      <c r="W964" s="13">
        <f>Table1[[#This Row],[Profit]]/Table1[[#This Row],[Sales Values]]</f>
        <v>0.25000000000000006</v>
      </c>
      <c r="X964" s="10">
        <v>14.95</v>
      </c>
      <c r="Y964" s="14">
        <f>IF(AND(Table1[[#This Row],[Quantity]]&gt;20,Table1[[#This Row],[Quantity]]&lt;=50),3%,IF(AND(Table1[[#This Row],[Quantity]]&gt;50,Table1[[#This Row],[Quantity]]&lt;=100),5%,IF(Table1[[#This Row],[Quantity]]&gt;100,7%,0)))</f>
        <v>0.03</v>
      </c>
      <c r="Z964" s="10">
        <f>Table1[[#This Row],[Sales Values]]*(1-Table1[[#This Row],[Discount]])</f>
        <v>974.84999999999991</v>
      </c>
      <c r="AA964" s="10">
        <f>Table1[[#This Row],[Sales Values]]+(Table1[[#This Row],[Sales Values]]*1.05%)</f>
        <v>1015.5524999999999</v>
      </c>
      <c r="AB964" s="10">
        <f>Table1[[#This Row],[Sales Values]]*1.05</f>
        <v>1055.25</v>
      </c>
      <c r="AC964" s="10" t="str">
        <f t="shared" si="79"/>
        <v>Hyperwotsit</v>
      </c>
      <c r="AD964" t="s">
        <v>20</v>
      </c>
    </row>
    <row r="965" spans="1:30" x14ac:dyDescent="0.3">
      <c r="A965">
        <v>3318</v>
      </c>
      <c r="B965" t="s">
        <v>7864</v>
      </c>
      <c r="C965" t="s">
        <v>1546</v>
      </c>
      <c r="D965" t="s">
        <v>41</v>
      </c>
      <c r="E965" t="s">
        <v>16</v>
      </c>
      <c r="F965">
        <v>30</v>
      </c>
      <c r="G965" t="s">
        <v>7865</v>
      </c>
      <c r="H965" t="s">
        <v>2250</v>
      </c>
      <c r="I965" t="s">
        <v>187</v>
      </c>
      <c r="J965" s="8">
        <v>44062</v>
      </c>
      <c r="K965" s="6" t="str">
        <f t="shared" si="75"/>
        <v>2020</v>
      </c>
      <c r="L965" s="6" t="str">
        <f t="shared" si="76"/>
        <v>Aug</v>
      </c>
      <c r="M965">
        <v>9</v>
      </c>
      <c r="N965" s="10">
        <f t="shared" si="77"/>
        <v>1.89</v>
      </c>
      <c r="O965">
        <f t="shared" si="78"/>
        <v>18</v>
      </c>
      <c r="P965">
        <v>0.5</v>
      </c>
      <c r="Q965" s="12">
        <f>Table1[[#This Row],[Quantity]]*Table1[[#This Row],[Case Size]]</f>
        <v>162</v>
      </c>
      <c r="R965" s="10">
        <f>Table1[[#This Row],[ Sales Volume]]*Table1[[#This Row],[Cost]]</f>
        <v>306.18</v>
      </c>
      <c r="S965" s="10">
        <f>Table1[[#This Row],[Sales Values]]-(Table1[[#This Row],[Sales Values]]*0.25)</f>
        <v>229.63499999999999</v>
      </c>
      <c r="T965" s="10">
        <f>Table1[[#This Row],[Manufacturing Cost]]-Table1[[#This Row],[Delivery Cost]]</f>
        <v>225.13499999999999</v>
      </c>
      <c r="U965" s="10">
        <f>Table1[[#This Row],[Quantity]]*Table1[[#This Row],[Delivery]]</f>
        <v>4.5</v>
      </c>
      <c r="V965" s="10">
        <f>Table1[[#This Row],[Sales Values]]-Table1[[#This Row],[Manufacturing Cost]]</f>
        <v>76.545000000000016</v>
      </c>
      <c r="W965" s="13">
        <f>Table1[[#This Row],[Profit]]/Table1[[#This Row],[Sales Values]]</f>
        <v>0.25000000000000006</v>
      </c>
      <c r="X965" s="10">
        <v>14.95</v>
      </c>
      <c r="Y965" s="14">
        <f>IF(AND(Table1[[#This Row],[Quantity]]&gt;20,Table1[[#This Row],[Quantity]]&lt;=50),3%,IF(AND(Table1[[#This Row],[Quantity]]&gt;50,Table1[[#This Row],[Quantity]]&lt;=100),5%,IF(Table1[[#This Row],[Quantity]]&gt;100,7%,0)))</f>
        <v>0</v>
      </c>
      <c r="Z965" s="10">
        <f>Table1[[#This Row],[Sales Values]]*(1-Table1[[#This Row],[Discount]])</f>
        <v>306.18</v>
      </c>
      <c r="AA965" s="10">
        <f>Table1[[#This Row],[Sales Values]]+(Table1[[#This Row],[Sales Values]]*1.05%)</f>
        <v>309.39489000000003</v>
      </c>
      <c r="AB965" s="10">
        <f>Table1[[#This Row],[Sales Values]]*1.05</f>
        <v>321.48900000000003</v>
      </c>
      <c r="AC965" s="10" t="str">
        <f t="shared" si="79"/>
        <v>Gigastuff</v>
      </c>
      <c r="AD965" t="s">
        <v>45</v>
      </c>
    </row>
    <row r="966" spans="1:30" x14ac:dyDescent="0.3">
      <c r="A966">
        <v>3320</v>
      </c>
      <c r="B966" t="s">
        <v>7867</v>
      </c>
      <c r="C966" t="s">
        <v>2145</v>
      </c>
      <c r="D966" t="s">
        <v>51</v>
      </c>
      <c r="E966" t="s">
        <v>16</v>
      </c>
      <c r="F966">
        <v>60</v>
      </c>
      <c r="G966" t="s">
        <v>7868</v>
      </c>
      <c r="H966" t="s">
        <v>3632</v>
      </c>
      <c r="I966" t="s">
        <v>32</v>
      </c>
      <c r="J966" s="8">
        <v>44347</v>
      </c>
      <c r="K966" s="6" t="str">
        <f t="shared" si="75"/>
        <v>2021</v>
      </c>
      <c r="L966" s="6" t="str">
        <f t="shared" si="76"/>
        <v>May</v>
      </c>
      <c r="M966">
        <v>95</v>
      </c>
      <c r="N966" s="10">
        <f t="shared" si="77"/>
        <v>3.49</v>
      </c>
      <c r="O966">
        <f t="shared" si="78"/>
        <v>20</v>
      </c>
      <c r="P966">
        <v>0.5</v>
      </c>
      <c r="Q966" s="12">
        <f>Table1[[#This Row],[Quantity]]*Table1[[#This Row],[Case Size]]</f>
        <v>1900</v>
      </c>
      <c r="R966" s="10">
        <f>Table1[[#This Row],[ Sales Volume]]*Table1[[#This Row],[Cost]]</f>
        <v>6631</v>
      </c>
      <c r="S966" s="10">
        <f>Table1[[#This Row],[Sales Values]]-(Table1[[#This Row],[Sales Values]]*0.25)</f>
        <v>4973.25</v>
      </c>
      <c r="T966" s="10">
        <f>Table1[[#This Row],[Manufacturing Cost]]-Table1[[#This Row],[Delivery Cost]]</f>
        <v>4925.75</v>
      </c>
      <c r="U966" s="10">
        <f>Table1[[#This Row],[Quantity]]*Table1[[#This Row],[Delivery]]</f>
        <v>47.5</v>
      </c>
      <c r="V966" s="10">
        <f>Table1[[#This Row],[Sales Values]]-Table1[[#This Row],[Manufacturing Cost]]</f>
        <v>1657.75</v>
      </c>
      <c r="W966" s="13">
        <f>Table1[[#This Row],[Profit]]/Table1[[#This Row],[Sales Values]]</f>
        <v>0.25</v>
      </c>
      <c r="X966" s="10">
        <v>14.95</v>
      </c>
      <c r="Y966" s="14">
        <f>IF(AND(Table1[[#This Row],[Quantity]]&gt;20,Table1[[#This Row],[Quantity]]&lt;=50),3%,IF(AND(Table1[[#This Row],[Quantity]]&gt;50,Table1[[#This Row],[Quantity]]&lt;=100),5%,IF(Table1[[#This Row],[Quantity]]&gt;100,7%,0)))</f>
        <v>0.05</v>
      </c>
      <c r="Z966" s="10">
        <f>Table1[[#This Row],[Sales Values]]*(1-Table1[[#This Row],[Discount]])</f>
        <v>6299.45</v>
      </c>
      <c r="AA966" s="10">
        <f>Table1[[#This Row],[Sales Values]]+(Table1[[#This Row],[Sales Values]]*1.05%)</f>
        <v>6700.6255000000001</v>
      </c>
      <c r="AB966" s="10">
        <f>Table1[[#This Row],[Sales Values]]*1.05</f>
        <v>6962.55</v>
      </c>
      <c r="AC966" s="10" t="str">
        <f t="shared" si="79"/>
        <v>Superwossname</v>
      </c>
      <c r="AD966" t="s">
        <v>101</v>
      </c>
    </row>
    <row r="967" spans="1:30" x14ac:dyDescent="0.3">
      <c r="A967">
        <v>3321</v>
      </c>
      <c r="B967" t="s">
        <v>7412</v>
      </c>
      <c r="C967" t="s">
        <v>7869</v>
      </c>
      <c r="D967" t="s">
        <v>28</v>
      </c>
      <c r="E967" t="s">
        <v>29</v>
      </c>
      <c r="F967">
        <v>90</v>
      </c>
      <c r="G967" t="s">
        <v>7870</v>
      </c>
      <c r="H967" t="s">
        <v>1619</v>
      </c>
      <c r="I967" t="s">
        <v>44</v>
      </c>
      <c r="J967" s="8">
        <v>44312</v>
      </c>
      <c r="K967" s="6" t="str">
        <f t="shared" si="75"/>
        <v>2021</v>
      </c>
      <c r="L967" s="6" t="str">
        <f t="shared" si="76"/>
        <v>Apr</v>
      </c>
      <c r="M967">
        <v>62</v>
      </c>
      <c r="N967" s="10">
        <f t="shared" si="77"/>
        <v>2.0099999999999998</v>
      </c>
      <c r="O967">
        <f t="shared" si="78"/>
        <v>20</v>
      </c>
      <c r="P967">
        <v>0.5</v>
      </c>
      <c r="Q967" s="12">
        <f>Table1[[#This Row],[Quantity]]*Table1[[#This Row],[Case Size]]</f>
        <v>1240</v>
      </c>
      <c r="R967" s="10">
        <f>Table1[[#This Row],[ Sales Volume]]*Table1[[#This Row],[Cost]]</f>
        <v>2492.3999999999996</v>
      </c>
      <c r="S967" s="10">
        <f>Table1[[#This Row],[Sales Values]]-(Table1[[#This Row],[Sales Values]]*0.25)</f>
        <v>1869.2999999999997</v>
      </c>
      <c r="T967" s="10">
        <f>Table1[[#This Row],[Manufacturing Cost]]-Table1[[#This Row],[Delivery Cost]]</f>
        <v>1838.2999999999997</v>
      </c>
      <c r="U967" s="10">
        <f>Table1[[#This Row],[Quantity]]*Table1[[#This Row],[Delivery]]</f>
        <v>31</v>
      </c>
      <c r="V967" s="10">
        <f>Table1[[#This Row],[Sales Values]]-Table1[[#This Row],[Manufacturing Cost]]</f>
        <v>623.09999999999991</v>
      </c>
      <c r="W967" s="13">
        <f>Table1[[#This Row],[Profit]]/Table1[[#This Row],[Sales Values]]</f>
        <v>0.25</v>
      </c>
      <c r="X967" s="10">
        <v>14.95</v>
      </c>
      <c r="Y967" s="14">
        <f>IF(AND(Table1[[#This Row],[Quantity]]&gt;20,Table1[[#This Row],[Quantity]]&lt;=50),3%,IF(AND(Table1[[#This Row],[Quantity]]&gt;50,Table1[[#This Row],[Quantity]]&lt;=100),5%,IF(Table1[[#This Row],[Quantity]]&gt;100,7%,0)))</f>
        <v>0.05</v>
      </c>
      <c r="Z967" s="10">
        <f>Table1[[#This Row],[Sales Values]]*(1-Table1[[#This Row],[Discount]])</f>
        <v>2367.7799999999997</v>
      </c>
      <c r="AA967" s="10">
        <f>Table1[[#This Row],[Sales Values]]+(Table1[[#This Row],[Sales Values]]*1.05%)</f>
        <v>2518.5701999999997</v>
      </c>
      <c r="AB967" s="10">
        <f>Table1[[#This Row],[Sales Values]]*1.05</f>
        <v>2617.0199999999995</v>
      </c>
      <c r="AC967" s="10" t="str">
        <f t="shared" si="79"/>
        <v>Hyperwotsit</v>
      </c>
      <c r="AD967" t="s">
        <v>20</v>
      </c>
    </row>
    <row r="968" spans="1:30" x14ac:dyDescent="0.3">
      <c r="A968">
        <v>3322</v>
      </c>
      <c r="B968" t="s">
        <v>2540</v>
      </c>
      <c r="C968" t="s">
        <v>5321</v>
      </c>
      <c r="D968" t="s">
        <v>15</v>
      </c>
      <c r="E968" t="s">
        <v>16</v>
      </c>
      <c r="F968">
        <v>30</v>
      </c>
      <c r="G968" t="s">
        <v>7871</v>
      </c>
      <c r="H968" t="s">
        <v>3673</v>
      </c>
      <c r="I968" t="s">
        <v>777</v>
      </c>
      <c r="J968" s="8">
        <v>44431</v>
      </c>
      <c r="K968" s="6" t="str">
        <f t="shared" si="75"/>
        <v>2021</v>
      </c>
      <c r="L968" s="6" t="str">
        <f t="shared" si="76"/>
        <v>Aug</v>
      </c>
      <c r="M968">
        <v>34</v>
      </c>
      <c r="N968" s="10">
        <f t="shared" si="77"/>
        <v>1.89</v>
      </c>
      <c r="O968">
        <f t="shared" si="78"/>
        <v>18</v>
      </c>
      <c r="P968">
        <v>0.5</v>
      </c>
      <c r="Q968" s="12">
        <f>Table1[[#This Row],[Quantity]]*Table1[[#This Row],[Case Size]]</f>
        <v>612</v>
      </c>
      <c r="R968" s="10">
        <f>Table1[[#This Row],[ Sales Volume]]*Table1[[#This Row],[Cost]]</f>
        <v>1156.6799999999998</v>
      </c>
      <c r="S968" s="10">
        <f>Table1[[#This Row],[Sales Values]]-(Table1[[#This Row],[Sales Values]]*0.25)</f>
        <v>867.50999999999988</v>
      </c>
      <c r="T968" s="10">
        <f>Table1[[#This Row],[Manufacturing Cost]]-Table1[[#This Row],[Delivery Cost]]</f>
        <v>850.50999999999988</v>
      </c>
      <c r="U968" s="10">
        <f>Table1[[#This Row],[Quantity]]*Table1[[#This Row],[Delivery]]</f>
        <v>17</v>
      </c>
      <c r="V968" s="10">
        <f>Table1[[#This Row],[Sales Values]]-Table1[[#This Row],[Manufacturing Cost]]</f>
        <v>289.16999999999996</v>
      </c>
      <c r="W968" s="13">
        <f>Table1[[#This Row],[Profit]]/Table1[[#This Row],[Sales Values]]</f>
        <v>0.25</v>
      </c>
      <c r="X968" s="10">
        <v>14.95</v>
      </c>
      <c r="Y968" s="14">
        <f>IF(AND(Table1[[#This Row],[Quantity]]&gt;20,Table1[[#This Row],[Quantity]]&lt;=50),3%,IF(AND(Table1[[#This Row],[Quantity]]&gt;50,Table1[[#This Row],[Quantity]]&lt;=100),5%,IF(Table1[[#This Row],[Quantity]]&gt;100,7%,0)))</f>
        <v>0.03</v>
      </c>
      <c r="Z968" s="10">
        <f>Table1[[#This Row],[Sales Values]]*(1-Table1[[#This Row],[Discount]])</f>
        <v>1121.9795999999999</v>
      </c>
      <c r="AA968" s="10">
        <f>Table1[[#This Row],[Sales Values]]+(Table1[[#This Row],[Sales Values]]*1.05%)</f>
        <v>1168.8251399999999</v>
      </c>
      <c r="AB968" s="10">
        <f>Table1[[#This Row],[Sales Values]]*1.05</f>
        <v>1214.5139999999999</v>
      </c>
      <c r="AC968" s="10" t="str">
        <f t="shared" si="79"/>
        <v>Gigastuff</v>
      </c>
      <c r="AD968" t="s">
        <v>45</v>
      </c>
    </row>
    <row r="969" spans="1:30" x14ac:dyDescent="0.3">
      <c r="A969">
        <v>3326</v>
      </c>
      <c r="B969" t="s">
        <v>7877</v>
      </c>
      <c r="C969" t="s">
        <v>4444</v>
      </c>
      <c r="D969" t="s">
        <v>28</v>
      </c>
      <c r="E969" t="s">
        <v>29</v>
      </c>
      <c r="F969">
        <v>90</v>
      </c>
      <c r="G969" t="s">
        <v>7878</v>
      </c>
      <c r="H969" t="s">
        <v>94</v>
      </c>
      <c r="I969" t="s">
        <v>95</v>
      </c>
      <c r="J969" s="8">
        <v>44227</v>
      </c>
      <c r="K969" s="6" t="str">
        <f t="shared" si="75"/>
        <v>2021</v>
      </c>
      <c r="L969" s="6" t="str">
        <f t="shared" si="76"/>
        <v>Jan</v>
      </c>
      <c r="M969">
        <v>14</v>
      </c>
      <c r="N969" s="10">
        <f t="shared" si="77"/>
        <v>1.89</v>
      </c>
      <c r="O969">
        <f t="shared" si="78"/>
        <v>18</v>
      </c>
      <c r="P969">
        <v>0.5</v>
      </c>
      <c r="Q969" s="12">
        <f>Table1[[#This Row],[Quantity]]*Table1[[#This Row],[Case Size]]</f>
        <v>252</v>
      </c>
      <c r="R969" s="10">
        <f>Table1[[#This Row],[ Sales Volume]]*Table1[[#This Row],[Cost]]</f>
        <v>476.28</v>
      </c>
      <c r="S969" s="10">
        <f>Table1[[#This Row],[Sales Values]]-(Table1[[#This Row],[Sales Values]]*0.25)</f>
        <v>357.21</v>
      </c>
      <c r="T969" s="10">
        <f>Table1[[#This Row],[Manufacturing Cost]]-Table1[[#This Row],[Delivery Cost]]</f>
        <v>350.21</v>
      </c>
      <c r="U969" s="10">
        <f>Table1[[#This Row],[Quantity]]*Table1[[#This Row],[Delivery]]</f>
        <v>7</v>
      </c>
      <c r="V969" s="10">
        <f>Table1[[#This Row],[Sales Values]]-Table1[[#This Row],[Manufacturing Cost]]</f>
        <v>119.07</v>
      </c>
      <c r="W969" s="13">
        <f>Table1[[#This Row],[Profit]]/Table1[[#This Row],[Sales Values]]</f>
        <v>0.25</v>
      </c>
      <c r="X969" s="10">
        <v>14.95</v>
      </c>
      <c r="Y969" s="14">
        <f>IF(AND(Table1[[#This Row],[Quantity]]&gt;20,Table1[[#This Row],[Quantity]]&lt;=50),3%,IF(AND(Table1[[#This Row],[Quantity]]&gt;50,Table1[[#This Row],[Quantity]]&lt;=100),5%,IF(Table1[[#This Row],[Quantity]]&gt;100,7%,0)))</f>
        <v>0</v>
      </c>
      <c r="Z969" s="10">
        <f>Table1[[#This Row],[Sales Values]]*(1-Table1[[#This Row],[Discount]])</f>
        <v>476.28</v>
      </c>
      <c r="AA969" s="10">
        <f>Table1[[#This Row],[Sales Values]]+(Table1[[#This Row],[Sales Values]]*1.05%)</f>
        <v>481.28093999999999</v>
      </c>
      <c r="AB969" s="10">
        <f>Table1[[#This Row],[Sales Values]]*1.05</f>
        <v>500.09399999999999</v>
      </c>
      <c r="AC969" s="10" t="str">
        <f t="shared" si="79"/>
        <v>Gigastuff</v>
      </c>
      <c r="AD969" t="s">
        <v>45</v>
      </c>
    </row>
    <row r="970" spans="1:30" x14ac:dyDescent="0.3">
      <c r="A970">
        <v>3330</v>
      </c>
      <c r="B970" t="s">
        <v>7883</v>
      </c>
      <c r="C970" t="s">
        <v>2618</v>
      </c>
      <c r="D970" t="s">
        <v>51</v>
      </c>
      <c r="E970" t="s">
        <v>16</v>
      </c>
      <c r="F970">
        <v>30</v>
      </c>
      <c r="G970" t="s">
        <v>7882</v>
      </c>
      <c r="H970" t="s">
        <v>2624</v>
      </c>
      <c r="I970" t="s">
        <v>32</v>
      </c>
      <c r="J970" s="8">
        <v>44324</v>
      </c>
      <c r="K970" s="6" t="str">
        <f t="shared" si="75"/>
        <v>2021</v>
      </c>
      <c r="L970" s="6" t="str">
        <f t="shared" si="76"/>
        <v>May</v>
      </c>
      <c r="M970">
        <v>41</v>
      </c>
      <c r="N970" s="10">
        <f t="shared" si="77"/>
        <v>3.49</v>
      </c>
      <c r="O970">
        <f t="shared" si="78"/>
        <v>20</v>
      </c>
      <c r="P970">
        <v>0.5</v>
      </c>
      <c r="Q970" s="12">
        <f>Table1[[#This Row],[Quantity]]*Table1[[#This Row],[Case Size]]</f>
        <v>820</v>
      </c>
      <c r="R970" s="10">
        <f>Table1[[#This Row],[ Sales Volume]]*Table1[[#This Row],[Cost]]</f>
        <v>2861.8</v>
      </c>
      <c r="S970" s="10">
        <f>Table1[[#This Row],[Sales Values]]-(Table1[[#This Row],[Sales Values]]*0.25)</f>
        <v>2146.3500000000004</v>
      </c>
      <c r="T970" s="10">
        <f>Table1[[#This Row],[Manufacturing Cost]]-Table1[[#This Row],[Delivery Cost]]</f>
        <v>2125.8500000000004</v>
      </c>
      <c r="U970" s="10">
        <f>Table1[[#This Row],[Quantity]]*Table1[[#This Row],[Delivery]]</f>
        <v>20.5</v>
      </c>
      <c r="V970" s="10">
        <f>Table1[[#This Row],[Sales Values]]-Table1[[#This Row],[Manufacturing Cost]]</f>
        <v>715.44999999999982</v>
      </c>
      <c r="W970" s="13">
        <f>Table1[[#This Row],[Profit]]/Table1[[#This Row],[Sales Values]]</f>
        <v>0.24999999999999992</v>
      </c>
      <c r="X970" s="10">
        <v>14.95</v>
      </c>
      <c r="Y970" s="14">
        <f>IF(AND(Table1[[#This Row],[Quantity]]&gt;20,Table1[[#This Row],[Quantity]]&lt;=50),3%,IF(AND(Table1[[#This Row],[Quantity]]&gt;50,Table1[[#This Row],[Quantity]]&lt;=100),5%,IF(Table1[[#This Row],[Quantity]]&gt;100,7%,0)))</f>
        <v>0.03</v>
      </c>
      <c r="Z970" s="10">
        <f>Table1[[#This Row],[Sales Values]]*(1-Table1[[#This Row],[Discount]])</f>
        <v>2775.9459999999999</v>
      </c>
      <c r="AA970" s="10">
        <f>Table1[[#This Row],[Sales Values]]+(Table1[[#This Row],[Sales Values]]*1.05%)</f>
        <v>2891.8489</v>
      </c>
      <c r="AB970" s="10">
        <f>Table1[[#This Row],[Sales Values]]*1.05</f>
        <v>3004.8900000000003</v>
      </c>
      <c r="AC970" s="10" t="str">
        <f t="shared" si="79"/>
        <v>Superwossname</v>
      </c>
      <c r="AD970" t="s">
        <v>101</v>
      </c>
    </row>
    <row r="971" spans="1:30" x14ac:dyDescent="0.3">
      <c r="A971">
        <v>3334</v>
      </c>
      <c r="B971" t="s">
        <v>7891</v>
      </c>
      <c r="C971" t="s">
        <v>3077</v>
      </c>
      <c r="D971" t="s">
        <v>51</v>
      </c>
      <c r="E971" t="s">
        <v>16</v>
      </c>
      <c r="F971">
        <v>30</v>
      </c>
      <c r="G971" t="s">
        <v>7892</v>
      </c>
      <c r="H971" t="s">
        <v>2172</v>
      </c>
      <c r="I971" t="s">
        <v>32</v>
      </c>
      <c r="J971" s="8">
        <v>44142</v>
      </c>
      <c r="K971" s="6" t="str">
        <f t="shared" si="75"/>
        <v>2020</v>
      </c>
      <c r="L971" s="6" t="str">
        <f t="shared" si="76"/>
        <v>Nov</v>
      </c>
      <c r="M971">
        <v>7</v>
      </c>
      <c r="N971" s="10">
        <f t="shared" si="77"/>
        <v>1.89</v>
      </c>
      <c r="O971">
        <f t="shared" si="78"/>
        <v>18</v>
      </c>
      <c r="P971">
        <v>0.5</v>
      </c>
      <c r="Q971" s="12">
        <f>Table1[[#This Row],[Quantity]]*Table1[[#This Row],[Case Size]]</f>
        <v>126</v>
      </c>
      <c r="R971" s="10">
        <f>Table1[[#This Row],[ Sales Volume]]*Table1[[#This Row],[Cost]]</f>
        <v>238.14</v>
      </c>
      <c r="S971" s="10">
        <f>Table1[[#This Row],[Sales Values]]-(Table1[[#This Row],[Sales Values]]*0.25)</f>
        <v>178.60499999999999</v>
      </c>
      <c r="T971" s="10">
        <f>Table1[[#This Row],[Manufacturing Cost]]-Table1[[#This Row],[Delivery Cost]]</f>
        <v>175.10499999999999</v>
      </c>
      <c r="U971" s="10">
        <f>Table1[[#This Row],[Quantity]]*Table1[[#This Row],[Delivery]]</f>
        <v>3.5</v>
      </c>
      <c r="V971" s="10">
        <f>Table1[[#This Row],[Sales Values]]-Table1[[#This Row],[Manufacturing Cost]]</f>
        <v>59.534999999999997</v>
      </c>
      <c r="W971" s="13">
        <f>Table1[[#This Row],[Profit]]/Table1[[#This Row],[Sales Values]]</f>
        <v>0.25</v>
      </c>
      <c r="X971" s="10">
        <v>14.95</v>
      </c>
      <c r="Y971" s="14">
        <f>IF(AND(Table1[[#This Row],[Quantity]]&gt;20,Table1[[#This Row],[Quantity]]&lt;=50),3%,IF(AND(Table1[[#This Row],[Quantity]]&gt;50,Table1[[#This Row],[Quantity]]&lt;=100),5%,IF(Table1[[#This Row],[Quantity]]&gt;100,7%,0)))</f>
        <v>0</v>
      </c>
      <c r="Z971" s="10">
        <f>Table1[[#This Row],[Sales Values]]*(1-Table1[[#This Row],[Discount]])</f>
        <v>238.14</v>
      </c>
      <c r="AA971" s="10">
        <f>Table1[[#This Row],[Sales Values]]+(Table1[[#This Row],[Sales Values]]*1.05%)</f>
        <v>240.64046999999999</v>
      </c>
      <c r="AB971" s="10">
        <f>Table1[[#This Row],[Sales Values]]*1.05</f>
        <v>250.047</v>
      </c>
      <c r="AC971" s="10" t="str">
        <f t="shared" si="79"/>
        <v>Gigastuff</v>
      </c>
      <c r="AD971" t="s">
        <v>45</v>
      </c>
    </row>
    <row r="972" spans="1:30" x14ac:dyDescent="0.3">
      <c r="A972">
        <v>3342</v>
      </c>
      <c r="B972" t="s">
        <v>7907</v>
      </c>
      <c r="C972" t="s">
        <v>7908</v>
      </c>
      <c r="D972" t="s">
        <v>51</v>
      </c>
      <c r="E972" t="s">
        <v>16</v>
      </c>
      <c r="F972">
        <v>60</v>
      </c>
      <c r="G972" t="s">
        <v>7909</v>
      </c>
      <c r="H972" t="s">
        <v>4651</v>
      </c>
      <c r="I972" t="s">
        <v>32</v>
      </c>
      <c r="J972" s="8">
        <v>44241</v>
      </c>
      <c r="K972" s="6" t="str">
        <f t="shared" si="75"/>
        <v>2021</v>
      </c>
      <c r="L972" s="6" t="str">
        <f t="shared" si="76"/>
        <v>Feb</v>
      </c>
      <c r="M972">
        <v>19</v>
      </c>
      <c r="N972" s="10">
        <f t="shared" si="77"/>
        <v>2.0099999999999998</v>
      </c>
      <c r="O972">
        <f t="shared" si="78"/>
        <v>20</v>
      </c>
      <c r="P972">
        <v>0.5</v>
      </c>
      <c r="Q972" s="12">
        <f>Table1[[#This Row],[Quantity]]*Table1[[#This Row],[Case Size]]</f>
        <v>380</v>
      </c>
      <c r="R972" s="10">
        <f>Table1[[#This Row],[ Sales Volume]]*Table1[[#This Row],[Cost]]</f>
        <v>763.8</v>
      </c>
      <c r="S972" s="10">
        <f>Table1[[#This Row],[Sales Values]]-(Table1[[#This Row],[Sales Values]]*0.25)</f>
        <v>572.84999999999991</v>
      </c>
      <c r="T972" s="10">
        <f>Table1[[#This Row],[Manufacturing Cost]]-Table1[[#This Row],[Delivery Cost]]</f>
        <v>563.34999999999991</v>
      </c>
      <c r="U972" s="10">
        <f>Table1[[#This Row],[Quantity]]*Table1[[#This Row],[Delivery]]</f>
        <v>9.5</v>
      </c>
      <c r="V972" s="10">
        <f>Table1[[#This Row],[Sales Values]]-Table1[[#This Row],[Manufacturing Cost]]</f>
        <v>190.95000000000005</v>
      </c>
      <c r="W972" s="13">
        <f>Table1[[#This Row],[Profit]]/Table1[[#This Row],[Sales Values]]</f>
        <v>0.25000000000000006</v>
      </c>
      <c r="X972" s="10">
        <v>14.95</v>
      </c>
      <c r="Y972" s="14">
        <f>IF(AND(Table1[[#This Row],[Quantity]]&gt;20,Table1[[#This Row],[Quantity]]&lt;=50),3%,IF(AND(Table1[[#This Row],[Quantity]]&gt;50,Table1[[#This Row],[Quantity]]&lt;=100),5%,IF(Table1[[#This Row],[Quantity]]&gt;100,7%,0)))</f>
        <v>0</v>
      </c>
      <c r="Z972" s="10">
        <f>Table1[[#This Row],[Sales Values]]*(1-Table1[[#This Row],[Discount]])</f>
        <v>763.8</v>
      </c>
      <c r="AA972" s="10">
        <f>Table1[[#This Row],[Sales Values]]+(Table1[[#This Row],[Sales Values]]*1.05%)</f>
        <v>771.81989999999996</v>
      </c>
      <c r="AB972" s="10">
        <f>Table1[[#This Row],[Sales Values]]*1.05</f>
        <v>801.99</v>
      </c>
      <c r="AC972" s="10" t="str">
        <f t="shared" si="79"/>
        <v>Hyperwotsit</v>
      </c>
      <c r="AD972" t="s">
        <v>20</v>
      </c>
    </row>
    <row r="973" spans="1:30" x14ac:dyDescent="0.3">
      <c r="A973">
        <v>3343</v>
      </c>
      <c r="B973" t="s">
        <v>7910</v>
      </c>
      <c r="C973" t="s">
        <v>1627</v>
      </c>
      <c r="D973" t="s">
        <v>41</v>
      </c>
      <c r="E973" t="s">
        <v>16</v>
      </c>
      <c r="F973">
        <v>30</v>
      </c>
      <c r="G973" t="s">
        <v>7911</v>
      </c>
      <c r="H973" t="s">
        <v>3764</v>
      </c>
      <c r="I973" t="s">
        <v>32</v>
      </c>
      <c r="J973" s="8">
        <v>43936</v>
      </c>
      <c r="K973" s="6" t="str">
        <f t="shared" si="75"/>
        <v>2020</v>
      </c>
      <c r="L973" s="6" t="str">
        <f t="shared" si="76"/>
        <v>Apr</v>
      </c>
      <c r="M973">
        <v>23</v>
      </c>
      <c r="N973" s="10">
        <f t="shared" si="77"/>
        <v>1.89</v>
      </c>
      <c r="O973">
        <f t="shared" si="78"/>
        <v>18</v>
      </c>
      <c r="P973">
        <v>0.5</v>
      </c>
      <c r="Q973" s="12">
        <f>Table1[[#This Row],[Quantity]]*Table1[[#This Row],[Case Size]]</f>
        <v>414</v>
      </c>
      <c r="R973" s="10">
        <f>Table1[[#This Row],[ Sales Volume]]*Table1[[#This Row],[Cost]]</f>
        <v>782.45999999999992</v>
      </c>
      <c r="S973" s="10">
        <f>Table1[[#This Row],[Sales Values]]-(Table1[[#This Row],[Sales Values]]*0.25)</f>
        <v>586.84499999999991</v>
      </c>
      <c r="T973" s="10">
        <f>Table1[[#This Row],[Manufacturing Cost]]-Table1[[#This Row],[Delivery Cost]]</f>
        <v>575.34499999999991</v>
      </c>
      <c r="U973" s="10">
        <f>Table1[[#This Row],[Quantity]]*Table1[[#This Row],[Delivery]]</f>
        <v>11.5</v>
      </c>
      <c r="V973" s="10">
        <f>Table1[[#This Row],[Sales Values]]-Table1[[#This Row],[Manufacturing Cost]]</f>
        <v>195.61500000000001</v>
      </c>
      <c r="W973" s="13">
        <f>Table1[[#This Row],[Profit]]/Table1[[#This Row],[Sales Values]]</f>
        <v>0.25000000000000006</v>
      </c>
      <c r="X973" s="10">
        <v>14.95</v>
      </c>
      <c r="Y973" s="14">
        <f>IF(AND(Table1[[#This Row],[Quantity]]&gt;20,Table1[[#This Row],[Quantity]]&lt;=50),3%,IF(AND(Table1[[#This Row],[Quantity]]&gt;50,Table1[[#This Row],[Quantity]]&lt;=100),5%,IF(Table1[[#This Row],[Quantity]]&gt;100,7%,0)))</f>
        <v>0.03</v>
      </c>
      <c r="Z973" s="10">
        <f>Table1[[#This Row],[Sales Values]]*(1-Table1[[#This Row],[Discount]])</f>
        <v>758.98619999999994</v>
      </c>
      <c r="AA973" s="10">
        <f>Table1[[#This Row],[Sales Values]]+(Table1[[#This Row],[Sales Values]]*1.05%)</f>
        <v>790.67582999999991</v>
      </c>
      <c r="AB973" s="10">
        <f>Table1[[#This Row],[Sales Values]]*1.05</f>
        <v>821.58299999999997</v>
      </c>
      <c r="AC973" s="10" t="str">
        <f t="shared" si="79"/>
        <v>Gigastuff</v>
      </c>
      <c r="AD973" t="s">
        <v>45</v>
      </c>
    </row>
    <row r="974" spans="1:30" x14ac:dyDescent="0.3">
      <c r="A974">
        <v>3347</v>
      </c>
      <c r="B974" t="s">
        <v>3988</v>
      </c>
      <c r="C974" t="s">
        <v>6477</v>
      </c>
      <c r="D974" t="s">
        <v>15</v>
      </c>
      <c r="E974" t="s">
        <v>16</v>
      </c>
      <c r="F974">
        <v>90</v>
      </c>
      <c r="G974" t="s">
        <v>7917</v>
      </c>
      <c r="H974" t="s">
        <v>5406</v>
      </c>
      <c r="I974" t="s">
        <v>32</v>
      </c>
      <c r="J974" s="8">
        <v>44884</v>
      </c>
      <c r="K974" s="6" t="str">
        <f t="shared" si="75"/>
        <v>2022</v>
      </c>
      <c r="L974" s="6" t="str">
        <f t="shared" si="76"/>
        <v>Nov</v>
      </c>
      <c r="M974">
        <v>40</v>
      </c>
      <c r="N974" s="10">
        <f t="shared" si="77"/>
        <v>2.0099999999999998</v>
      </c>
      <c r="O974">
        <f t="shared" si="78"/>
        <v>20</v>
      </c>
      <c r="P974">
        <v>0.5</v>
      </c>
      <c r="Q974" s="11">
        <f>Table1[[#This Row],[Quantity]]*Table1[[#This Row],[Case Size]]</f>
        <v>800</v>
      </c>
      <c r="R974" s="10">
        <f>Table1[[#This Row],[ Sales Volume]]*Table1[[#This Row],[Cost]]</f>
        <v>1607.9999999999998</v>
      </c>
      <c r="S974" s="10">
        <f>Table1[[#This Row],[Sales Values]]-(Table1[[#This Row],[Sales Values]]*0.25)</f>
        <v>1205.9999999999998</v>
      </c>
      <c r="T974" s="10">
        <f>Table1[[#This Row],[Manufacturing Cost]]-Table1[[#This Row],[Delivery Cost]]</f>
        <v>1185.9999999999998</v>
      </c>
      <c r="U974" s="10">
        <f>Table1[[#This Row],[Quantity]]*Table1[[#This Row],[Delivery]]</f>
        <v>20</v>
      </c>
      <c r="V974" s="10">
        <f>Table1[[#This Row],[Sales Values]]-Table1[[#This Row],[Manufacturing Cost]]</f>
        <v>402</v>
      </c>
      <c r="W974" s="13">
        <f>Table1[[#This Row],[Profit]]/Table1[[#This Row],[Sales Values]]</f>
        <v>0.25000000000000006</v>
      </c>
      <c r="X974" s="10">
        <v>14.95</v>
      </c>
      <c r="Y974" s="14">
        <f>IF(AND(Table1[[#This Row],[Quantity]]&gt;20,Table1[[#This Row],[Quantity]]&lt;=50),3%,IF(AND(Table1[[#This Row],[Quantity]]&gt;50,Table1[[#This Row],[Quantity]]&lt;=100),5%,IF(Table1[[#This Row],[Quantity]]&gt;100,7%,0)))</f>
        <v>0.03</v>
      </c>
      <c r="Z974" s="10">
        <f>Table1[[#This Row],[Sales Values]]*(1-Table1[[#This Row],[Discount]])</f>
        <v>1559.7599999999998</v>
      </c>
      <c r="AA974" s="10">
        <f>Table1[[#This Row],[Sales Values]]+(Table1[[#This Row],[Sales Values]]*1.05%)</f>
        <v>1624.8839999999998</v>
      </c>
      <c r="AB974" s="10">
        <f>Table1[[#This Row],[Sales Values]]*1.05</f>
        <v>1688.3999999999999</v>
      </c>
      <c r="AC974" s="10" t="str">
        <f t="shared" si="79"/>
        <v>Hyperwotsit</v>
      </c>
      <c r="AD974" t="s">
        <v>20</v>
      </c>
    </row>
    <row r="975" spans="1:30" x14ac:dyDescent="0.3">
      <c r="A975">
        <v>3355</v>
      </c>
      <c r="B975" t="s">
        <v>7929</v>
      </c>
      <c r="C975" t="s">
        <v>97</v>
      </c>
      <c r="D975" t="s">
        <v>41</v>
      </c>
      <c r="E975" t="s">
        <v>16</v>
      </c>
      <c r="F975">
        <v>90</v>
      </c>
      <c r="G975" t="s">
        <v>14346</v>
      </c>
      <c r="H975" t="s">
        <v>6607</v>
      </c>
      <c r="I975" t="s">
        <v>32</v>
      </c>
      <c r="J975" s="8">
        <v>44168</v>
      </c>
      <c r="K975" s="6" t="str">
        <f t="shared" si="75"/>
        <v>2020</v>
      </c>
      <c r="L975" s="6" t="str">
        <f t="shared" si="76"/>
        <v>Dec</v>
      </c>
      <c r="M975">
        <v>56</v>
      </c>
      <c r="N975" s="10">
        <f t="shared" si="77"/>
        <v>1.89</v>
      </c>
      <c r="O975">
        <f t="shared" si="78"/>
        <v>18</v>
      </c>
      <c r="P975">
        <v>0.5</v>
      </c>
      <c r="Q975" s="12">
        <f>Table1[[#This Row],[Quantity]]*Table1[[#This Row],[Case Size]]</f>
        <v>1008</v>
      </c>
      <c r="R975" s="10">
        <f>Table1[[#This Row],[ Sales Volume]]*Table1[[#This Row],[Cost]]</f>
        <v>1905.12</v>
      </c>
      <c r="S975" s="10">
        <f>Table1[[#This Row],[Sales Values]]-(Table1[[#This Row],[Sales Values]]*0.25)</f>
        <v>1428.84</v>
      </c>
      <c r="T975" s="10">
        <f>Table1[[#This Row],[Manufacturing Cost]]-Table1[[#This Row],[Delivery Cost]]</f>
        <v>1400.84</v>
      </c>
      <c r="U975" s="10">
        <f>Table1[[#This Row],[Quantity]]*Table1[[#This Row],[Delivery]]</f>
        <v>28</v>
      </c>
      <c r="V975" s="10">
        <f>Table1[[#This Row],[Sales Values]]-Table1[[#This Row],[Manufacturing Cost]]</f>
        <v>476.28</v>
      </c>
      <c r="W975" s="13">
        <f>Table1[[#This Row],[Profit]]/Table1[[#This Row],[Sales Values]]</f>
        <v>0.25</v>
      </c>
      <c r="X975" s="10">
        <v>14.95</v>
      </c>
      <c r="Y975" s="14">
        <f>IF(AND(Table1[[#This Row],[Quantity]]&gt;20,Table1[[#This Row],[Quantity]]&lt;=50),3%,IF(AND(Table1[[#This Row],[Quantity]]&gt;50,Table1[[#This Row],[Quantity]]&lt;=100),5%,IF(Table1[[#This Row],[Quantity]]&gt;100,7%,0)))</f>
        <v>0.05</v>
      </c>
      <c r="Z975" s="10">
        <f>Table1[[#This Row],[Sales Values]]*(1-Table1[[#This Row],[Discount]])</f>
        <v>1809.8639999999998</v>
      </c>
      <c r="AA975" s="10">
        <f>Table1[[#This Row],[Sales Values]]+(Table1[[#This Row],[Sales Values]]*1.05%)</f>
        <v>1925.1237599999999</v>
      </c>
      <c r="AB975" s="10">
        <f>Table1[[#This Row],[Sales Values]]*1.05</f>
        <v>2000.376</v>
      </c>
      <c r="AC975" s="10" t="str">
        <f t="shared" si="79"/>
        <v>Gigastuff</v>
      </c>
      <c r="AD975" t="s">
        <v>45</v>
      </c>
    </row>
    <row r="976" spans="1:30" x14ac:dyDescent="0.3">
      <c r="A976">
        <v>3356</v>
      </c>
      <c r="B976" t="s">
        <v>7931</v>
      </c>
      <c r="C976" t="s">
        <v>2715</v>
      </c>
      <c r="D976" t="s">
        <v>51</v>
      </c>
      <c r="E976" t="s">
        <v>16</v>
      </c>
      <c r="F976">
        <v>30</v>
      </c>
      <c r="G976" t="s">
        <v>7932</v>
      </c>
      <c r="H976" t="s">
        <v>288</v>
      </c>
      <c r="I976" t="s">
        <v>32</v>
      </c>
      <c r="J976" s="8">
        <v>44140</v>
      </c>
      <c r="K976" s="6" t="str">
        <f t="shared" si="75"/>
        <v>2020</v>
      </c>
      <c r="L976" s="6" t="str">
        <f t="shared" si="76"/>
        <v>Nov</v>
      </c>
      <c r="M976">
        <v>40</v>
      </c>
      <c r="N976" s="10">
        <f t="shared" si="77"/>
        <v>1.89</v>
      </c>
      <c r="O976">
        <f t="shared" si="78"/>
        <v>18</v>
      </c>
      <c r="P976">
        <v>0.5</v>
      </c>
      <c r="Q976" s="12">
        <f>Table1[[#This Row],[Quantity]]*Table1[[#This Row],[Case Size]]</f>
        <v>720</v>
      </c>
      <c r="R976" s="10">
        <f>Table1[[#This Row],[ Sales Volume]]*Table1[[#This Row],[Cost]]</f>
        <v>1360.8</v>
      </c>
      <c r="S976" s="10">
        <f>Table1[[#This Row],[Sales Values]]-(Table1[[#This Row],[Sales Values]]*0.25)</f>
        <v>1020.5999999999999</v>
      </c>
      <c r="T976" s="10">
        <f>Table1[[#This Row],[Manufacturing Cost]]-Table1[[#This Row],[Delivery Cost]]</f>
        <v>1000.5999999999999</v>
      </c>
      <c r="U976" s="10">
        <f>Table1[[#This Row],[Quantity]]*Table1[[#This Row],[Delivery]]</f>
        <v>20</v>
      </c>
      <c r="V976" s="10">
        <f>Table1[[#This Row],[Sales Values]]-Table1[[#This Row],[Manufacturing Cost]]</f>
        <v>340.20000000000005</v>
      </c>
      <c r="W976" s="13">
        <f>Table1[[#This Row],[Profit]]/Table1[[#This Row],[Sales Values]]</f>
        <v>0.25000000000000006</v>
      </c>
      <c r="X976" s="10">
        <v>14.95</v>
      </c>
      <c r="Y976" s="14">
        <f>IF(AND(Table1[[#This Row],[Quantity]]&gt;20,Table1[[#This Row],[Quantity]]&lt;=50),3%,IF(AND(Table1[[#This Row],[Quantity]]&gt;50,Table1[[#This Row],[Quantity]]&lt;=100),5%,IF(Table1[[#This Row],[Quantity]]&gt;100,7%,0)))</f>
        <v>0.03</v>
      </c>
      <c r="Z976" s="10">
        <f>Table1[[#This Row],[Sales Values]]*(1-Table1[[#This Row],[Discount]])</f>
        <v>1319.9759999999999</v>
      </c>
      <c r="AA976" s="10">
        <f>Table1[[#This Row],[Sales Values]]+(Table1[[#This Row],[Sales Values]]*1.05%)</f>
        <v>1375.0883999999999</v>
      </c>
      <c r="AB976" s="10">
        <f>Table1[[#This Row],[Sales Values]]*1.05</f>
        <v>1428.84</v>
      </c>
      <c r="AC976" s="10" t="str">
        <f t="shared" si="79"/>
        <v>Gigastuff</v>
      </c>
      <c r="AD976" t="s">
        <v>45</v>
      </c>
    </row>
    <row r="977" spans="1:30" x14ac:dyDescent="0.3">
      <c r="A977">
        <v>3359</v>
      </c>
      <c r="B977" t="s">
        <v>7937</v>
      </c>
      <c r="C977" t="s">
        <v>3469</v>
      </c>
      <c r="D977" t="s">
        <v>15</v>
      </c>
      <c r="E977" t="s">
        <v>16</v>
      </c>
      <c r="F977">
        <v>90</v>
      </c>
      <c r="G977" t="s">
        <v>7938</v>
      </c>
      <c r="H977" t="s">
        <v>4992</v>
      </c>
      <c r="I977" t="s">
        <v>294</v>
      </c>
      <c r="J977" s="8">
        <v>44475</v>
      </c>
      <c r="K977" s="6" t="str">
        <f t="shared" si="75"/>
        <v>2021</v>
      </c>
      <c r="L977" s="6" t="str">
        <f t="shared" si="76"/>
        <v>Oct</v>
      </c>
      <c r="M977">
        <v>15</v>
      </c>
      <c r="N977" s="10">
        <f t="shared" si="77"/>
        <v>1.89</v>
      </c>
      <c r="O977">
        <f t="shared" si="78"/>
        <v>18</v>
      </c>
      <c r="P977">
        <v>0.5</v>
      </c>
      <c r="Q977" s="12">
        <f>Table1[[#This Row],[Quantity]]*Table1[[#This Row],[Case Size]]</f>
        <v>270</v>
      </c>
      <c r="R977" s="10">
        <f>Table1[[#This Row],[ Sales Volume]]*Table1[[#This Row],[Cost]]</f>
        <v>510.29999999999995</v>
      </c>
      <c r="S977" s="10">
        <f>Table1[[#This Row],[Sales Values]]-(Table1[[#This Row],[Sales Values]]*0.25)</f>
        <v>382.72499999999997</v>
      </c>
      <c r="T977" s="10">
        <f>Table1[[#This Row],[Manufacturing Cost]]-Table1[[#This Row],[Delivery Cost]]</f>
        <v>375.22499999999997</v>
      </c>
      <c r="U977" s="10">
        <f>Table1[[#This Row],[Quantity]]*Table1[[#This Row],[Delivery]]</f>
        <v>7.5</v>
      </c>
      <c r="V977" s="10">
        <f>Table1[[#This Row],[Sales Values]]-Table1[[#This Row],[Manufacturing Cost]]</f>
        <v>127.57499999999999</v>
      </c>
      <c r="W977" s="13">
        <f>Table1[[#This Row],[Profit]]/Table1[[#This Row],[Sales Values]]</f>
        <v>0.25</v>
      </c>
      <c r="X977" s="10">
        <v>14.95</v>
      </c>
      <c r="Y977" s="14">
        <f>IF(AND(Table1[[#This Row],[Quantity]]&gt;20,Table1[[#This Row],[Quantity]]&lt;=50),3%,IF(AND(Table1[[#This Row],[Quantity]]&gt;50,Table1[[#This Row],[Quantity]]&lt;=100),5%,IF(Table1[[#This Row],[Quantity]]&gt;100,7%,0)))</f>
        <v>0</v>
      </c>
      <c r="Z977" s="10">
        <f>Table1[[#This Row],[Sales Values]]*(1-Table1[[#This Row],[Discount]])</f>
        <v>510.29999999999995</v>
      </c>
      <c r="AA977" s="10">
        <f>Table1[[#This Row],[Sales Values]]+(Table1[[#This Row],[Sales Values]]*1.05%)</f>
        <v>515.65814999999998</v>
      </c>
      <c r="AB977" s="10">
        <f>Table1[[#This Row],[Sales Values]]*1.05</f>
        <v>535.81499999999994</v>
      </c>
      <c r="AC977" s="10" t="str">
        <f t="shared" si="79"/>
        <v>Gigastuff</v>
      </c>
      <c r="AD977" t="s">
        <v>45</v>
      </c>
    </row>
    <row r="978" spans="1:30" x14ac:dyDescent="0.3">
      <c r="A978">
        <v>3363</v>
      </c>
      <c r="B978" t="s">
        <v>3268</v>
      </c>
      <c r="C978" t="s">
        <v>5161</v>
      </c>
      <c r="D978" t="s">
        <v>51</v>
      </c>
      <c r="E978" t="s">
        <v>16</v>
      </c>
      <c r="F978">
        <v>90</v>
      </c>
      <c r="G978" t="s">
        <v>7942</v>
      </c>
      <c r="H978" t="s">
        <v>974</v>
      </c>
      <c r="I978" t="s">
        <v>32</v>
      </c>
      <c r="J978" s="8">
        <v>44207</v>
      </c>
      <c r="K978" s="6" t="str">
        <f t="shared" si="75"/>
        <v>2021</v>
      </c>
      <c r="L978" s="6" t="str">
        <f t="shared" si="76"/>
        <v>Jan</v>
      </c>
      <c r="M978">
        <v>32</v>
      </c>
      <c r="N978" s="10">
        <f t="shared" si="77"/>
        <v>3.49</v>
      </c>
      <c r="O978">
        <f t="shared" si="78"/>
        <v>20</v>
      </c>
      <c r="P978">
        <v>0.5</v>
      </c>
      <c r="Q978" s="12">
        <f>Table1[[#This Row],[Quantity]]*Table1[[#This Row],[Case Size]]</f>
        <v>640</v>
      </c>
      <c r="R978" s="10">
        <f>Table1[[#This Row],[ Sales Volume]]*Table1[[#This Row],[Cost]]</f>
        <v>2233.6000000000004</v>
      </c>
      <c r="S978" s="10">
        <f>Table1[[#This Row],[Sales Values]]-(Table1[[#This Row],[Sales Values]]*0.25)</f>
        <v>1675.2000000000003</v>
      </c>
      <c r="T978" s="10">
        <f>Table1[[#This Row],[Manufacturing Cost]]-Table1[[#This Row],[Delivery Cost]]</f>
        <v>1659.2000000000003</v>
      </c>
      <c r="U978" s="10">
        <f>Table1[[#This Row],[Quantity]]*Table1[[#This Row],[Delivery]]</f>
        <v>16</v>
      </c>
      <c r="V978" s="10">
        <f>Table1[[#This Row],[Sales Values]]-Table1[[#This Row],[Manufacturing Cost]]</f>
        <v>558.40000000000009</v>
      </c>
      <c r="W978" s="13">
        <f>Table1[[#This Row],[Profit]]/Table1[[#This Row],[Sales Values]]</f>
        <v>0.25</v>
      </c>
      <c r="X978" s="10">
        <v>14.95</v>
      </c>
      <c r="Y978" s="14">
        <f>IF(AND(Table1[[#This Row],[Quantity]]&gt;20,Table1[[#This Row],[Quantity]]&lt;=50),3%,IF(AND(Table1[[#This Row],[Quantity]]&gt;50,Table1[[#This Row],[Quantity]]&lt;=100),5%,IF(Table1[[#This Row],[Quantity]]&gt;100,7%,0)))</f>
        <v>0.03</v>
      </c>
      <c r="Z978" s="10">
        <f>Table1[[#This Row],[Sales Values]]*(1-Table1[[#This Row],[Discount]])</f>
        <v>2166.5920000000001</v>
      </c>
      <c r="AA978" s="10">
        <f>Table1[[#This Row],[Sales Values]]+(Table1[[#This Row],[Sales Values]]*1.05%)</f>
        <v>2257.0528000000004</v>
      </c>
      <c r="AB978" s="10">
        <f>Table1[[#This Row],[Sales Values]]*1.05</f>
        <v>2345.2800000000007</v>
      </c>
      <c r="AC978" s="10" t="str">
        <f t="shared" si="79"/>
        <v>Superwossname</v>
      </c>
      <c r="AD978" t="s">
        <v>101</v>
      </c>
    </row>
    <row r="979" spans="1:30" x14ac:dyDescent="0.3">
      <c r="A979">
        <v>3369</v>
      </c>
      <c r="B979" t="s">
        <v>7314</v>
      </c>
      <c r="C979" t="s">
        <v>5318</v>
      </c>
      <c r="D979" t="s">
        <v>28</v>
      </c>
      <c r="E979" t="s">
        <v>29</v>
      </c>
      <c r="F979">
        <v>30</v>
      </c>
      <c r="G979" t="s">
        <v>7951</v>
      </c>
      <c r="H979" t="s">
        <v>2169</v>
      </c>
      <c r="I979" t="s">
        <v>32</v>
      </c>
      <c r="J979" s="8">
        <v>43876</v>
      </c>
      <c r="K979" s="6" t="str">
        <f t="shared" si="75"/>
        <v>2020</v>
      </c>
      <c r="L979" s="6" t="str">
        <f t="shared" si="76"/>
        <v>Feb</v>
      </c>
      <c r="M979">
        <v>60</v>
      </c>
      <c r="N979" s="10">
        <f t="shared" si="77"/>
        <v>2.0099999999999998</v>
      </c>
      <c r="O979">
        <f t="shared" si="78"/>
        <v>20</v>
      </c>
      <c r="P979">
        <v>0.5</v>
      </c>
      <c r="Q979" s="12">
        <f>Table1[[#This Row],[Quantity]]*Table1[[#This Row],[Case Size]]</f>
        <v>1200</v>
      </c>
      <c r="R979" s="10">
        <f>Table1[[#This Row],[ Sales Volume]]*Table1[[#This Row],[Cost]]</f>
        <v>2411.9999999999995</v>
      </c>
      <c r="S979" s="10">
        <f>Table1[[#This Row],[Sales Values]]-(Table1[[#This Row],[Sales Values]]*0.25)</f>
        <v>1808.9999999999995</v>
      </c>
      <c r="T979" s="10">
        <f>Table1[[#This Row],[Manufacturing Cost]]-Table1[[#This Row],[Delivery Cost]]</f>
        <v>1778.9999999999995</v>
      </c>
      <c r="U979" s="10">
        <f>Table1[[#This Row],[Quantity]]*Table1[[#This Row],[Delivery]]</f>
        <v>30</v>
      </c>
      <c r="V979" s="10">
        <f>Table1[[#This Row],[Sales Values]]-Table1[[#This Row],[Manufacturing Cost]]</f>
        <v>603</v>
      </c>
      <c r="W979" s="13">
        <f>Table1[[#This Row],[Profit]]/Table1[[#This Row],[Sales Values]]</f>
        <v>0.25000000000000006</v>
      </c>
      <c r="X979" s="10">
        <v>14.95</v>
      </c>
      <c r="Y979" s="14">
        <f>IF(AND(Table1[[#This Row],[Quantity]]&gt;20,Table1[[#This Row],[Quantity]]&lt;=50),3%,IF(AND(Table1[[#This Row],[Quantity]]&gt;50,Table1[[#This Row],[Quantity]]&lt;=100),5%,IF(Table1[[#This Row],[Quantity]]&gt;100,7%,0)))</f>
        <v>0.05</v>
      </c>
      <c r="Z979" s="10">
        <f>Table1[[#This Row],[Sales Values]]*(1-Table1[[#This Row],[Discount]])</f>
        <v>2291.3999999999996</v>
      </c>
      <c r="AA979" s="10">
        <f>Table1[[#This Row],[Sales Values]]+(Table1[[#This Row],[Sales Values]]*1.05%)</f>
        <v>2437.3259999999996</v>
      </c>
      <c r="AB979" s="10">
        <f>Table1[[#This Row],[Sales Values]]*1.05</f>
        <v>2532.5999999999995</v>
      </c>
      <c r="AC979" s="10" t="str">
        <f t="shared" si="79"/>
        <v>Hyperwotsit</v>
      </c>
      <c r="AD979" t="s">
        <v>20</v>
      </c>
    </row>
    <row r="980" spans="1:30" x14ac:dyDescent="0.3">
      <c r="A980">
        <v>3373</v>
      </c>
      <c r="B980" t="s">
        <v>7958</v>
      </c>
      <c r="C980" t="s">
        <v>4813</v>
      </c>
      <c r="D980" t="s">
        <v>28</v>
      </c>
      <c r="E980" t="s">
        <v>29</v>
      </c>
      <c r="F980">
        <v>30</v>
      </c>
      <c r="G980" t="s">
        <v>7959</v>
      </c>
      <c r="H980" t="s">
        <v>4049</v>
      </c>
      <c r="I980" t="s">
        <v>32</v>
      </c>
      <c r="J980" s="8">
        <v>44183</v>
      </c>
      <c r="K980" s="6" t="str">
        <f t="shared" si="75"/>
        <v>2020</v>
      </c>
      <c r="L980" s="6" t="str">
        <f t="shared" si="76"/>
        <v>Dec</v>
      </c>
      <c r="M980">
        <v>13</v>
      </c>
      <c r="N980" s="10">
        <f t="shared" si="77"/>
        <v>1.89</v>
      </c>
      <c r="O980">
        <f t="shared" si="78"/>
        <v>18</v>
      </c>
      <c r="P980">
        <v>0.5</v>
      </c>
      <c r="Q980" s="12">
        <f>Table1[[#This Row],[Quantity]]*Table1[[#This Row],[Case Size]]</f>
        <v>234</v>
      </c>
      <c r="R980" s="10">
        <f>Table1[[#This Row],[ Sales Volume]]*Table1[[#This Row],[Cost]]</f>
        <v>442.26</v>
      </c>
      <c r="S980" s="10">
        <f>Table1[[#This Row],[Sales Values]]-(Table1[[#This Row],[Sales Values]]*0.25)</f>
        <v>331.69499999999999</v>
      </c>
      <c r="T980" s="10">
        <f>Table1[[#This Row],[Manufacturing Cost]]-Table1[[#This Row],[Delivery Cost]]</f>
        <v>325.19499999999999</v>
      </c>
      <c r="U980" s="10">
        <f>Table1[[#This Row],[Quantity]]*Table1[[#This Row],[Delivery]]</f>
        <v>6.5</v>
      </c>
      <c r="V980" s="10">
        <f>Table1[[#This Row],[Sales Values]]-Table1[[#This Row],[Manufacturing Cost]]</f>
        <v>110.565</v>
      </c>
      <c r="W980" s="13">
        <f>Table1[[#This Row],[Profit]]/Table1[[#This Row],[Sales Values]]</f>
        <v>0.25</v>
      </c>
      <c r="X980" s="10">
        <v>14.95</v>
      </c>
      <c r="Y980" s="14">
        <f>IF(AND(Table1[[#This Row],[Quantity]]&gt;20,Table1[[#This Row],[Quantity]]&lt;=50),3%,IF(AND(Table1[[#This Row],[Quantity]]&gt;50,Table1[[#This Row],[Quantity]]&lt;=100),5%,IF(Table1[[#This Row],[Quantity]]&gt;100,7%,0)))</f>
        <v>0</v>
      </c>
      <c r="Z980" s="10">
        <f>Table1[[#This Row],[Sales Values]]*(1-Table1[[#This Row],[Discount]])</f>
        <v>442.26</v>
      </c>
      <c r="AA980" s="10">
        <f>Table1[[#This Row],[Sales Values]]+(Table1[[#This Row],[Sales Values]]*1.05%)</f>
        <v>446.90373</v>
      </c>
      <c r="AB980" s="10">
        <f>Table1[[#This Row],[Sales Values]]*1.05</f>
        <v>464.37299999999999</v>
      </c>
      <c r="AC980" s="10" t="str">
        <f t="shared" si="79"/>
        <v>Gigastuff</v>
      </c>
      <c r="AD980" t="s">
        <v>45</v>
      </c>
    </row>
    <row r="981" spans="1:30" x14ac:dyDescent="0.3">
      <c r="A981">
        <v>3383</v>
      </c>
      <c r="B981" t="s">
        <v>375</v>
      </c>
      <c r="C981" t="s">
        <v>2276</v>
      </c>
      <c r="D981" t="s">
        <v>28</v>
      </c>
      <c r="E981" t="s">
        <v>29</v>
      </c>
      <c r="F981">
        <v>30</v>
      </c>
      <c r="G981" t="s">
        <v>7975</v>
      </c>
      <c r="H981" t="s">
        <v>1477</v>
      </c>
      <c r="I981" t="s">
        <v>1478</v>
      </c>
      <c r="J981" s="8">
        <v>44593</v>
      </c>
      <c r="K981" s="6" t="str">
        <f t="shared" si="75"/>
        <v>2022</v>
      </c>
      <c r="L981" s="6" t="str">
        <f t="shared" si="76"/>
        <v>Feb</v>
      </c>
      <c r="M981">
        <v>97</v>
      </c>
      <c r="N981" s="10">
        <f t="shared" si="77"/>
        <v>3.49</v>
      </c>
      <c r="O981">
        <f t="shared" si="78"/>
        <v>20</v>
      </c>
      <c r="P981">
        <v>0.5</v>
      </c>
      <c r="Q981" s="12">
        <f>Table1[[#This Row],[Quantity]]*Table1[[#This Row],[Case Size]]</f>
        <v>1940</v>
      </c>
      <c r="R981" s="10">
        <f>Table1[[#This Row],[ Sales Volume]]*Table1[[#This Row],[Cost]]</f>
        <v>6770.6</v>
      </c>
      <c r="S981" s="10">
        <f>Table1[[#This Row],[Sales Values]]-(Table1[[#This Row],[Sales Values]]*0.25)</f>
        <v>5077.9500000000007</v>
      </c>
      <c r="T981" s="10">
        <f>Table1[[#This Row],[Manufacturing Cost]]-Table1[[#This Row],[Delivery Cost]]</f>
        <v>5029.4500000000007</v>
      </c>
      <c r="U981" s="10">
        <f>Table1[[#This Row],[Quantity]]*Table1[[#This Row],[Delivery]]</f>
        <v>48.5</v>
      </c>
      <c r="V981" s="10">
        <f>Table1[[#This Row],[Sales Values]]-Table1[[#This Row],[Manufacturing Cost]]</f>
        <v>1692.6499999999996</v>
      </c>
      <c r="W981" s="13">
        <f>Table1[[#This Row],[Profit]]/Table1[[#This Row],[Sales Values]]</f>
        <v>0.24999999999999994</v>
      </c>
      <c r="X981" s="10">
        <v>14.95</v>
      </c>
      <c r="Y981" s="14">
        <f>IF(AND(Table1[[#This Row],[Quantity]]&gt;20,Table1[[#This Row],[Quantity]]&lt;=50),3%,IF(AND(Table1[[#This Row],[Quantity]]&gt;50,Table1[[#This Row],[Quantity]]&lt;=100),5%,IF(Table1[[#This Row],[Quantity]]&gt;100,7%,0)))</f>
        <v>0.05</v>
      </c>
      <c r="Z981" s="10">
        <f>Table1[[#This Row],[Sales Values]]*(1-Table1[[#This Row],[Discount]])</f>
        <v>6432.07</v>
      </c>
      <c r="AA981" s="10">
        <f>Table1[[#This Row],[Sales Values]]+(Table1[[#This Row],[Sales Values]]*1.05%)</f>
        <v>6841.6913000000004</v>
      </c>
      <c r="AB981" s="10">
        <f>Table1[[#This Row],[Sales Values]]*1.05</f>
        <v>7109.130000000001</v>
      </c>
      <c r="AC981" s="10" t="str">
        <f t="shared" si="79"/>
        <v>Superwossname</v>
      </c>
      <c r="AD981" t="s">
        <v>101</v>
      </c>
    </row>
    <row r="982" spans="1:30" x14ac:dyDescent="0.3">
      <c r="A982">
        <v>3384</v>
      </c>
      <c r="B982" t="s">
        <v>7976</v>
      </c>
      <c r="C982" t="s">
        <v>708</v>
      </c>
      <c r="D982" t="s">
        <v>28</v>
      </c>
      <c r="E982" t="s">
        <v>29</v>
      </c>
      <c r="F982">
        <v>90</v>
      </c>
      <c r="G982" t="s">
        <v>7977</v>
      </c>
      <c r="H982" t="s">
        <v>2479</v>
      </c>
      <c r="I982" t="s">
        <v>1233</v>
      </c>
      <c r="J982" s="8">
        <v>44386</v>
      </c>
      <c r="K982" s="6" t="str">
        <f t="shared" si="75"/>
        <v>2021</v>
      </c>
      <c r="L982" s="6" t="str">
        <f t="shared" si="76"/>
        <v>Jul</v>
      </c>
      <c r="M982">
        <v>33</v>
      </c>
      <c r="N982" s="10">
        <f t="shared" si="77"/>
        <v>3.49</v>
      </c>
      <c r="O982">
        <f t="shared" si="78"/>
        <v>20</v>
      </c>
      <c r="P982">
        <v>0.5</v>
      </c>
      <c r="Q982" s="12">
        <f>Table1[[#This Row],[Quantity]]*Table1[[#This Row],[Case Size]]</f>
        <v>660</v>
      </c>
      <c r="R982" s="10">
        <f>Table1[[#This Row],[ Sales Volume]]*Table1[[#This Row],[Cost]]</f>
        <v>2303.4</v>
      </c>
      <c r="S982" s="10">
        <f>Table1[[#This Row],[Sales Values]]-(Table1[[#This Row],[Sales Values]]*0.25)</f>
        <v>1727.5500000000002</v>
      </c>
      <c r="T982" s="10">
        <f>Table1[[#This Row],[Manufacturing Cost]]-Table1[[#This Row],[Delivery Cost]]</f>
        <v>1711.0500000000002</v>
      </c>
      <c r="U982" s="10">
        <f>Table1[[#This Row],[Quantity]]*Table1[[#This Row],[Delivery]]</f>
        <v>16.5</v>
      </c>
      <c r="V982" s="10">
        <f>Table1[[#This Row],[Sales Values]]-Table1[[#This Row],[Manufacturing Cost]]</f>
        <v>575.84999999999991</v>
      </c>
      <c r="W982" s="13">
        <f>Table1[[#This Row],[Profit]]/Table1[[#This Row],[Sales Values]]</f>
        <v>0.24999999999999994</v>
      </c>
      <c r="X982" s="10">
        <v>14.95</v>
      </c>
      <c r="Y982" s="14">
        <f>IF(AND(Table1[[#This Row],[Quantity]]&gt;20,Table1[[#This Row],[Quantity]]&lt;=50),3%,IF(AND(Table1[[#This Row],[Quantity]]&gt;50,Table1[[#This Row],[Quantity]]&lt;=100),5%,IF(Table1[[#This Row],[Quantity]]&gt;100,7%,0)))</f>
        <v>0.03</v>
      </c>
      <c r="Z982" s="10">
        <f>Table1[[#This Row],[Sales Values]]*(1-Table1[[#This Row],[Discount]])</f>
        <v>2234.2980000000002</v>
      </c>
      <c r="AA982" s="10">
        <f>Table1[[#This Row],[Sales Values]]+(Table1[[#This Row],[Sales Values]]*1.05%)</f>
        <v>2327.5857000000001</v>
      </c>
      <c r="AB982" s="10">
        <f>Table1[[#This Row],[Sales Values]]*1.05</f>
        <v>2418.5700000000002</v>
      </c>
      <c r="AC982" s="10" t="str">
        <f t="shared" si="79"/>
        <v>Superwossname</v>
      </c>
      <c r="AD982" t="s">
        <v>101</v>
      </c>
    </row>
    <row r="983" spans="1:30" x14ac:dyDescent="0.3">
      <c r="A983">
        <v>3386</v>
      </c>
      <c r="B983" t="s">
        <v>6144</v>
      </c>
      <c r="C983" t="s">
        <v>2970</v>
      </c>
      <c r="D983" t="s">
        <v>28</v>
      </c>
      <c r="E983" t="s">
        <v>29</v>
      </c>
      <c r="F983">
        <v>90</v>
      </c>
      <c r="G983" t="s">
        <v>7979</v>
      </c>
      <c r="H983" t="s">
        <v>5819</v>
      </c>
      <c r="I983" t="s">
        <v>5820</v>
      </c>
      <c r="J983" s="8">
        <v>44536</v>
      </c>
      <c r="K983" s="6" t="str">
        <f t="shared" si="75"/>
        <v>2021</v>
      </c>
      <c r="L983" s="6" t="str">
        <f t="shared" si="76"/>
        <v>Dec</v>
      </c>
      <c r="M983">
        <v>64</v>
      </c>
      <c r="N983" s="10">
        <f t="shared" si="77"/>
        <v>3.49</v>
      </c>
      <c r="O983">
        <f t="shared" si="78"/>
        <v>20</v>
      </c>
      <c r="P983">
        <v>0.5</v>
      </c>
      <c r="Q983" s="12">
        <f>Table1[[#This Row],[Quantity]]*Table1[[#This Row],[Case Size]]</f>
        <v>1280</v>
      </c>
      <c r="R983" s="10">
        <f>Table1[[#This Row],[ Sales Volume]]*Table1[[#This Row],[Cost]]</f>
        <v>4467.2000000000007</v>
      </c>
      <c r="S983" s="10">
        <f>Table1[[#This Row],[Sales Values]]-(Table1[[#This Row],[Sales Values]]*0.25)</f>
        <v>3350.4000000000005</v>
      </c>
      <c r="T983" s="10">
        <f>Table1[[#This Row],[Manufacturing Cost]]-Table1[[#This Row],[Delivery Cost]]</f>
        <v>3318.4000000000005</v>
      </c>
      <c r="U983" s="10">
        <f>Table1[[#This Row],[Quantity]]*Table1[[#This Row],[Delivery]]</f>
        <v>32</v>
      </c>
      <c r="V983" s="10">
        <f>Table1[[#This Row],[Sales Values]]-Table1[[#This Row],[Manufacturing Cost]]</f>
        <v>1116.8000000000002</v>
      </c>
      <c r="W983" s="13">
        <f>Table1[[#This Row],[Profit]]/Table1[[#This Row],[Sales Values]]</f>
        <v>0.25</v>
      </c>
      <c r="X983" s="10">
        <v>14.95</v>
      </c>
      <c r="Y983" s="14">
        <f>IF(AND(Table1[[#This Row],[Quantity]]&gt;20,Table1[[#This Row],[Quantity]]&lt;=50),3%,IF(AND(Table1[[#This Row],[Quantity]]&gt;50,Table1[[#This Row],[Quantity]]&lt;=100),5%,IF(Table1[[#This Row],[Quantity]]&gt;100,7%,0)))</f>
        <v>0.05</v>
      </c>
      <c r="Z983" s="10">
        <f>Table1[[#This Row],[Sales Values]]*(1-Table1[[#This Row],[Discount]])</f>
        <v>4243.84</v>
      </c>
      <c r="AA983" s="10">
        <f>Table1[[#This Row],[Sales Values]]+(Table1[[#This Row],[Sales Values]]*1.05%)</f>
        <v>4514.1056000000008</v>
      </c>
      <c r="AB983" s="10">
        <f>Table1[[#This Row],[Sales Values]]*1.05</f>
        <v>4690.5600000000013</v>
      </c>
      <c r="AC983" s="10" t="str">
        <f t="shared" si="79"/>
        <v>Superwossname</v>
      </c>
      <c r="AD983" t="s">
        <v>101</v>
      </c>
    </row>
    <row r="984" spans="1:30" x14ac:dyDescent="0.3">
      <c r="A984">
        <v>3388</v>
      </c>
      <c r="B984" t="s">
        <v>7982</v>
      </c>
      <c r="C984" t="s">
        <v>3089</v>
      </c>
      <c r="D984" t="s">
        <v>15</v>
      </c>
      <c r="E984" t="s">
        <v>16</v>
      </c>
      <c r="F984">
        <v>90</v>
      </c>
      <c r="G984" t="s">
        <v>7983</v>
      </c>
      <c r="H984" t="s">
        <v>917</v>
      </c>
      <c r="I984" t="s">
        <v>32</v>
      </c>
      <c r="J984" s="8">
        <v>44569</v>
      </c>
      <c r="K984" s="6" t="str">
        <f t="shared" si="75"/>
        <v>2022</v>
      </c>
      <c r="L984" s="6" t="str">
        <f t="shared" si="76"/>
        <v>Jan</v>
      </c>
      <c r="M984">
        <v>32</v>
      </c>
      <c r="N984" s="10">
        <f t="shared" si="77"/>
        <v>2.0099999999999998</v>
      </c>
      <c r="O984">
        <f t="shared" si="78"/>
        <v>20</v>
      </c>
      <c r="P984">
        <v>0.5</v>
      </c>
      <c r="Q984" s="11">
        <f>Table1[[#This Row],[Quantity]]*Table1[[#This Row],[Case Size]]</f>
        <v>640</v>
      </c>
      <c r="R984" s="10">
        <f>Table1[[#This Row],[ Sales Volume]]*Table1[[#This Row],[Cost]]</f>
        <v>1286.3999999999999</v>
      </c>
      <c r="S984" s="10">
        <f>Table1[[#This Row],[Sales Values]]-(Table1[[#This Row],[Sales Values]]*0.25)</f>
        <v>964.8</v>
      </c>
      <c r="T984" s="10">
        <f>Table1[[#This Row],[Manufacturing Cost]]-Table1[[#This Row],[Delivery Cost]]</f>
        <v>948.8</v>
      </c>
      <c r="U984" s="10">
        <f>Table1[[#This Row],[Quantity]]*Table1[[#This Row],[Delivery]]</f>
        <v>16</v>
      </c>
      <c r="V984" s="10">
        <f>Table1[[#This Row],[Sales Values]]-Table1[[#This Row],[Manufacturing Cost]]</f>
        <v>321.59999999999991</v>
      </c>
      <c r="W984" s="13">
        <f>Table1[[#This Row],[Profit]]/Table1[[#This Row],[Sales Values]]</f>
        <v>0.24999999999999994</v>
      </c>
      <c r="X984" s="10">
        <v>14.95</v>
      </c>
      <c r="Y984" s="14">
        <f>IF(AND(Table1[[#This Row],[Quantity]]&gt;20,Table1[[#This Row],[Quantity]]&lt;=50),3%,IF(AND(Table1[[#This Row],[Quantity]]&gt;50,Table1[[#This Row],[Quantity]]&lt;=100),5%,IF(Table1[[#This Row],[Quantity]]&gt;100,7%,0)))</f>
        <v>0.03</v>
      </c>
      <c r="Z984" s="10">
        <f>Table1[[#This Row],[Sales Values]]*(1-Table1[[#This Row],[Discount]])</f>
        <v>1247.8079999999998</v>
      </c>
      <c r="AA984" s="10">
        <f>Table1[[#This Row],[Sales Values]]+(Table1[[#This Row],[Sales Values]]*1.05%)</f>
        <v>1299.9071999999999</v>
      </c>
      <c r="AB984" s="10">
        <f>Table1[[#This Row],[Sales Values]]*1.05</f>
        <v>1350.72</v>
      </c>
      <c r="AC984" s="10" t="str">
        <f t="shared" si="79"/>
        <v>Hyperwotsit</v>
      </c>
      <c r="AD984" t="s">
        <v>20</v>
      </c>
    </row>
    <row r="985" spans="1:30" x14ac:dyDescent="0.3">
      <c r="A985">
        <v>3389</v>
      </c>
      <c r="B985" t="s">
        <v>4318</v>
      </c>
      <c r="C985" t="s">
        <v>1216</v>
      </c>
      <c r="D985" t="s">
        <v>28</v>
      </c>
      <c r="E985" t="s">
        <v>29</v>
      </c>
      <c r="F985">
        <v>30</v>
      </c>
      <c r="G985" t="s">
        <v>7984</v>
      </c>
      <c r="H985" t="s">
        <v>1940</v>
      </c>
      <c r="I985" t="s">
        <v>294</v>
      </c>
      <c r="J985" s="8">
        <v>44414</v>
      </c>
      <c r="K985" s="6" t="str">
        <f t="shared" si="75"/>
        <v>2021</v>
      </c>
      <c r="L985" s="6" t="str">
        <f t="shared" si="76"/>
        <v>Aug</v>
      </c>
      <c r="M985">
        <v>24</v>
      </c>
      <c r="N985" s="10">
        <f t="shared" si="77"/>
        <v>2.0099999999999998</v>
      </c>
      <c r="O985">
        <f t="shared" si="78"/>
        <v>20</v>
      </c>
      <c r="P985">
        <v>0.5</v>
      </c>
      <c r="Q985" s="12">
        <f>Table1[[#This Row],[Quantity]]*Table1[[#This Row],[Case Size]]</f>
        <v>480</v>
      </c>
      <c r="R985" s="10">
        <f>Table1[[#This Row],[ Sales Volume]]*Table1[[#This Row],[Cost]]</f>
        <v>964.8</v>
      </c>
      <c r="S985" s="10">
        <f>Table1[[#This Row],[Sales Values]]-(Table1[[#This Row],[Sales Values]]*0.25)</f>
        <v>723.59999999999991</v>
      </c>
      <c r="T985" s="10">
        <f>Table1[[#This Row],[Manufacturing Cost]]-Table1[[#This Row],[Delivery Cost]]</f>
        <v>711.59999999999991</v>
      </c>
      <c r="U985" s="10">
        <f>Table1[[#This Row],[Quantity]]*Table1[[#This Row],[Delivery]]</f>
        <v>12</v>
      </c>
      <c r="V985" s="10">
        <f>Table1[[#This Row],[Sales Values]]-Table1[[#This Row],[Manufacturing Cost]]</f>
        <v>241.20000000000005</v>
      </c>
      <c r="W985" s="13">
        <f>Table1[[#This Row],[Profit]]/Table1[[#This Row],[Sales Values]]</f>
        <v>0.25000000000000006</v>
      </c>
      <c r="X985" s="10">
        <v>14.95</v>
      </c>
      <c r="Y985" s="14">
        <f>IF(AND(Table1[[#This Row],[Quantity]]&gt;20,Table1[[#This Row],[Quantity]]&lt;=50),3%,IF(AND(Table1[[#This Row],[Quantity]]&gt;50,Table1[[#This Row],[Quantity]]&lt;=100),5%,IF(Table1[[#This Row],[Quantity]]&gt;100,7%,0)))</f>
        <v>0.03</v>
      </c>
      <c r="Z985" s="10">
        <f>Table1[[#This Row],[Sales Values]]*(1-Table1[[#This Row],[Discount]])</f>
        <v>935.85599999999988</v>
      </c>
      <c r="AA985" s="10">
        <f>Table1[[#This Row],[Sales Values]]+(Table1[[#This Row],[Sales Values]]*1.05%)</f>
        <v>974.93039999999996</v>
      </c>
      <c r="AB985" s="10">
        <f>Table1[[#This Row],[Sales Values]]*1.05</f>
        <v>1013.04</v>
      </c>
      <c r="AC985" s="10" t="str">
        <f t="shared" si="79"/>
        <v>Hyperwotsit</v>
      </c>
      <c r="AD985" t="s">
        <v>20</v>
      </c>
    </row>
    <row r="986" spans="1:30" x14ac:dyDescent="0.3">
      <c r="A986">
        <v>3394</v>
      </c>
      <c r="B986" t="s">
        <v>7992</v>
      </c>
      <c r="C986" t="s">
        <v>2677</v>
      </c>
      <c r="D986" t="s">
        <v>28</v>
      </c>
      <c r="E986" t="s">
        <v>29</v>
      </c>
      <c r="F986">
        <v>30</v>
      </c>
      <c r="G986" t="s">
        <v>13584</v>
      </c>
      <c r="H986" t="s">
        <v>7233</v>
      </c>
      <c r="I986" t="s">
        <v>32</v>
      </c>
      <c r="J986" s="8">
        <v>44389</v>
      </c>
      <c r="K986" s="6" t="str">
        <f t="shared" si="75"/>
        <v>2021</v>
      </c>
      <c r="L986" s="6" t="str">
        <f t="shared" si="76"/>
        <v>Jul</v>
      </c>
      <c r="M986">
        <v>12</v>
      </c>
      <c r="N986" s="10">
        <f t="shared" si="77"/>
        <v>1.89</v>
      </c>
      <c r="O986">
        <f t="shared" si="78"/>
        <v>18</v>
      </c>
      <c r="P986">
        <v>0.5</v>
      </c>
      <c r="Q986" s="12">
        <f>Table1[[#This Row],[Quantity]]*Table1[[#This Row],[Case Size]]</f>
        <v>216</v>
      </c>
      <c r="R986" s="10">
        <f>Table1[[#This Row],[ Sales Volume]]*Table1[[#This Row],[Cost]]</f>
        <v>408.23999999999995</v>
      </c>
      <c r="S986" s="10">
        <f>Table1[[#This Row],[Sales Values]]-(Table1[[#This Row],[Sales Values]]*0.25)</f>
        <v>306.17999999999995</v>
      </c>
      <c r="T986" s="10">
        <f>Table1[[#This Row],[Manufacturing Cost]]-Table1[[#This Row],[Delivery Cost]]</f>
        <v>300.17999999999995</v>
      </c>
      <c r="U986" s="10">
        <f>Table1[[#This Row],[Quantity]]*Table1[[#This Row],[Delivery]]</f>
        <v>6</v>
      </c>
      <c r="V986" s="10">
        <f>Table1[[#This Row],[Sales Values]]-Table1[[#This Row],[Manufacturing Cost]]</f>
        <v>102.06</v>
      </c>
      <c r="W986" s="13">
        <f>Table1[[#This Row],[Profit]]/Table1[[#This Row],[Sales Values]]</f>
        <v>0.25000000000000006</v>
      </c>
      <c r="X986" s="10">
        <v>14.95</v>
      </c>
      <c r="Y986" s="14">
        <f>IF(AND(Table1[[#This Row],[Quantity]]&gt;20,Table1[[#This Row],[Quantity]]&lt;=50),3%,IF(AND(Table1[[#This Row],[Quantity]]&gt;50,Table1[[#This Row],[Quantity]]&lt;=100),5%,IF(Table1[[#This Row],[Quantity]]&gt;100,7%,0)))</f>
        <v>0</v>
      </c>
      <c r="Z986" s="10">
        <f>Table1[[#This Row],[Sales Values]]*(1-Table1[[#This Row],[Discount]])</f>
        <v>408.23999999999995</v>
      </c>
      <c r="AA986" s="10">
        <f>Table1[[#This Row],[Sales Values]]+(Table1[[#This Row],[Sales Values]]*1.05%)</f>
        <v>412.52651999999995</v>
      </c>
      <c r="AB986" s="10">
        <f>Table1[[#This Row],[Sales Values]]*1.05</f>
        <v>428.65199999999999</v>
      </c>
      <c r="AC986" s="10" t="str">
        <f t="shared" si="79"/>
        <v>Gigastuff</v>
      </c>
      <c r="AD986" t="s">
        <v>45</v>
      </c>
    </row>
    <row r="987" spans="1:30" x14ac:dyDescent="0.3">
      <c r="A987">
        <v>3405</v>
      </c>
      <c r="B987" t="s">
        <v>1424</v>
      </c>
      <c r="C987" t="s">
        <v>6657</v>
      </c>
      <c r="D987" t="s">
        <v>28</v>
      </c>
      <c r="E987" t="s">
        <v>29</v>
      </c>
      <c r="F987">
        <v>90</v>
      </c>
      <c r="G987" t="s">
        <v>8010</v>
      </c>
      <c r="H987" t="s">
        <v>346</v>
      </c>
      <c r="I987" t="s">
        <v>32</v>
      </c>
      <c r="J987" s="8">
        <v>44009</v>
      </c>
      <c r="K987" s="6" t="str">
        <f t="shared" si="75"/>
        <v>2020</v>
      </c>
      <c r="L987" s="6" t="str">
        <f t="shared" si="76"/>
        <v>Jun</v>
      </c>
      <c r="M987">
        <v>12</v>
      </c>
      <c r="N987" s="10">
        <f t="shared" si="77"/>
        <v>3.49</v>
      </c>
      <c r="O987">
        <f t="shared" si="78"/>
        <v>20</v>
      </c>
      <c r="P987">
        <v>0.5</v>
      </c>
      <c r="Q987" s="12">
        <f>Table1[[#This Row],[Quantity]]*Table1[[#This Row],[Case Size]]</f>
        <v>240</v>
      </c>
      <c r="R987" s="10">
        <f>Table1[[#This Row],[ Sales Volume]]*Table1[[#This Row],[Cost]]</f>
        <v>837.6</v>
      </c>
      <c r="S987" s="10">
        <f>Table1[[#This Row],[Sales Values]]-(Table1[[#This Row],[Sales Values]]*0.25)</f>
        <v>628.20000000000005</v>
      </c>
      <c r="T987" s="10">
        <f>Table1[[#This Row],[Manufacturing Cost]]-Table1[[#This Row],[Delivery Cost]]</f>
        <v>622.20000000000005</v>
      </c>
      <c r="U987" s="10">
        <f>Table1[[#This Row],[Quantity]]*Table1[[#This Row],[Delivery]]</f>
        <v>6</v>
      </c>
      <c r="V987" s="10">
        <f>Table1[[#This Row],[Sales Values]]-Table1[[#This Row],[Manufacturing Cost]]</f>
        <v>209.39999999999998</v>
      </c>
      <c r="W987" s="13">
        <f>Table1[[#This Row],[Profit]]/Table1[[#This Row],[Sales Values]]</f>
        <v>0.24999999999999997</v>
      </c>
      <c r="X987" s="10">
        <v>14.95</v>
      </c>
      <c r="Y987" s="14">
        <f>IF(AND(Table1[[#This Row],[Quantity]]&gt;20,Table1[[#This Row],[Quantity]]&lt;=50),3%,IF(AND(Table1[[#This Row],[Quantity]]&gt;50,Table1[[#This Row],[Quantity]]&lt;=100),5%,IF(Table1[[#This Row],[Quantity]]&gt;100,7%,0)))</f>
        <v>0</v>
      </c>
      <c r="Z987" s="10">
        <f>Table1[[#This Row],[Sales Values]]*(1-Table1[[#This Row],[Discount]])</f>
        <v>837.6</v>
      </c>
      <c r="AA987" s="10">
        <f>Table1[[#This Row],[Sales Values]]+(Table1[[#This Row],[Sales Values]]*1.05%)</f>
        <v>846.39480000000003</v>
      </c>
      <c r="AB987" s="10">
        <f>Table1[[#This Row],[Sales Values]]*1.05</f>
        <v>879.48</v>
      </c>
      <c r="AC987" s="10" t="str">
        <f t="shared" si="79"/>
        <v>Superwossname</v>
      </c>
      <c r="AD987" t="s">
        <v>101</v>
      </c>
    </row>
    <row r="988" spans="1:30" x14ac:dyDescent="0.3">
      <c r="A988">
        <v>3407</v>
      </c>
      <c r="B988" t="s">
        <v>8013</v>
      </c>
      <c r="C988" t="s">
        <v>556</v>
      </c>
      <c r="D988" t="s">
        <v>15</v>
      </c>
      <c r="E988" t="s">
        <v>16</v>
      </c>
      <c r="F988">
        <v>90</v>
      </c>
      <c r="G988" t="s">
        <v>8014</v>
      </c>
      <c r="H988" t="s">
        <v>1306</v>
      </c>
      <c r="I988" t="s">
        <v>32</v>
      </c>
      <c r="J988" s="8">
        <v>43831</v>
      </c>
      <c r="K988" s="6" t="str">
        <f t="shared" si="75"/>
        <v>2020</v>
      </c>
      <c r="L988" s="6" t="str">
        <f t="shared" si="76"/>
        <v>Jan</v>
      </c>
      <c r="M988">
        <v>11</v>
      </c>
      <c r="N988" s="10">
        <f t="shared" si="77"/>
        <v>3.49</v>
      </c>
      <c r="O988">
        <f t="shared" si="78"/>
        <v>20</v>
      </c>
      <c r="P988">
        <v>0.5</v>
      </c>
      <c r="Q988" s="12">
        <f>Table1[[#This Row],[Quantity]]*Table1[[#This Row],[Case Size]]</f>
        <v>220</v>
      </c>
      <c r="R988" s="10">
        <f>Table1[[#This Row],[ Sales Volume]]*Table1[[#This Row],[Cost]]</f>
        <v>767.80000000000007</v>
      </c>
      <c r="S988" s="10">
        <f>Table1[[#This Row],[Sales Values]]-(Table1[[#This Row],[Sales Values]]*0.25)</f>
        <v>575.85</v>
      </c>
      <c r="T988" s="10">
        <f>Table1[[#This Row],[Manufacturing Cost]]-Table1[[#This Row],[Delivery Cost]]</f>
        <v>570.35</v>
      </c>
      <c r="U988" s="10">
        <f>Table1[[#This Row],[Quantity]]*Table1[[#This Row],[Delivery]]</f>
        <v>5.5</v>
      </c>
      <c r="V988" s="10">
        <f>Table1[[#This Row],[Sales Values]]-Table1[[#This Row],[Manufacturing Cost]]</f>
        <v>191.95000000000005</v>
      </c>
      <c r="W988" s="13">
        <f>Table1[[#This Row],[Profit]]/Table1[[#This Row],[Sales Values]]</f>
        <v>0.25000000000000006</v>
      </c>
      <c r="X988" s="10">
        <v>14.95</v>
      </c>
      <c r="Y988" s="14">
        <f>IF(AND(Table1[[#This Row],[Quantity]]&gt;20,Table1[[#This Row],[Quantity]]&lt;=50),3%,IF(AND(Table1[[#This Row],[Quantity]]&gt;50,Table1[[#This Row],[Quantity]]&lt;=100),5%,IF(Table1[[#This Row],[Quantity]]&gt;100,7%,0)))</f>
        <v>0</v>
      </c>
      <c r="Z988" s="10">
        <f>Table1[[#This Row],[Sales Values]]*(1-Table1[[#This Row],[Discount]])</f>
        <v>767.80000000000007</v>
      </c>
      <c r="AA988" s="10">
        <f>Table1[[#This Row],[Sales Values]]+(Table1[[#This Row],[Sales Values]]*1.05%)</f>
        <v>775.86190000000011</v>
      </c>
      <c r="AB988" s="10">
        <f>Table1[[#This Row],[Sales Values]]*1.05</f>
        <v>806.19</v>
      </c>
      <c r="AC988" s="10" t="str">
        <f t="shared" si="79"/>
        <v>Superwossname</v>
      </c>
      <c r="AD988" t="s">
        <v>101</v>
      </c>
    </row>
    <row r="989" spans="1:30" x14ac:dyDescent="0.3">
      <c r="A989">
        <v>3408</v>
      </c>
      <c r="B989" t="s">
        <v>323</v>
      </c>
      <c r="C989" t="s">
        <v>3077</v>
      </c>
      <c r="D989" t="s">
        <v>28</v>
      </c>
      <c r="E989" t="s">
        <v>29</v>
      </c>
      <c r="F989">
        <v>30</v>
      </c>
      <c r="G989" t="s">
        <v>8015</v>
      </c>
      <c r="H989" t="s">
        <v>7140</v>
      </c>
      <c r="I989" t="s">
        <v>294</v>
      </c>
      <c r="J989" s="8">
        <v>44619</v>
      </c>
      <c r="K989" s="6" t="str">
        <f t="shared" si="75"/>
        <v>2022</v>
      </c>
      <c r="L989" s="6" t="str">
        <f t="shared" si="76"/>
        <v>Feb</v>
      </c>
      <c r="M989">
        <v>48</v>
      </c>
      <c r="N989" s="10">
        <f t="shared" si="77"/>
        <v>2.0099999999999998</v>
      </c>
      <c r="O989">
        <f t="shared" si="78"/>
        <v>20</v>
      </c>
      <c r="P989">
        <v>0.5</v>
      </c>
      <c r="Q989" s="11">
        <f>Table1[[#This Row],[Quantity]]*Table1[[#This Row],[Case Size]]</f>
        <v>960</v>
      </c>
      <c r="R989" s="10">
        <f>Table1[[#This Row],[ Sales Volume]]*Table1[[#This Row],[Cost]]</f>
        <v>1929.6</v>
      </c>
      <c r="S989" s="10">
        <f>Table1[[#This Row],[Sales Values]]-(Table1[[#This Row],[Sales Values]]*0.25)</f>
        <v>1447.1999999999998</v>
      </c>
      <c r="T989" s="10">
        <f>Table1[[#This Row],[Manufacturing Cost]]-Table1[[#This Row],[Delivery Cost]]</f>
        <v>1423.1999999999998</v>
      </c>
      <c r="U989" s="10">
        <f>Table1[[#This Row],[Quantity]]*Table1[[#This Row],[Delivery]]</f>
        <v>24</v>
      </c>
      <c r="V989" s="10">
        <f>Table1[[#This Row],[Sales Values]]-Table1[[#This Row],[Manufacturing Cost]]</f>
        <v>482.40000000000009</v>
      </c>
      <c r="W989" s="13">
        <f>Table1[[#This Row],[Profit]]/Table1[[#This Row],[Sales Values]]</f>
        <v>0.25000000000000006</v>
      </c>
      <c r="X989" s="10">
        <v>14.95</v>
      </c>
      <c r="Y989" s="14">
        <f>IF(AND(Table1[[#This Row],[Quantity]]&gt;20,Table1[[#This Row],[Quantity]]&lt;=50),3%,IF(AND(Table1[[#This Row],[Quantity]]&gt;50,Table1[[#This Row],[Quantity]]&lt;=100),5%,IF(Table1[[#This Row],[Quantity]]&gt;100,7%,0)))</f>
        <v>0.03</v>
      </c>
      <c r="Z989" s="10">
        <f>Table1[[#This Row],[Sales Values]]*(1-Table1[[#This Row],[Discount]])</f>
        <v>1871.7119999999998</v>
      </c>
      <c r="AA989" s="10">
        <f>Table1[[#This Row],[Sales Values]]+(Table1[[#This Row],[Sales Values]]*1.05%)</f>
        <v>1949.8607999999999</v>
      </c>
      <c r="AB989" s="10">
        <f>Table1[[#This Row],[Sales Values]]*1.05</f>
        <v>2026.08</v>
      </c>
      <c r="AC989" s="10" t="str">
        <f t="shared" si="79"/>
        <v>Hyperwotsit</v>
      </c>
      <c r="AD989" t="s">
        <v>20</v>
      </c>
    </row>
    <row r="990" spans="1:30" x14ac:dyDescent="0.3">
      <c r="A990">
        <v>3411</v>
      </c>
      <c r="B990" t="s">
        <v>3512</v>
      </c>
      <c r="C990" t="s">
        <v>7043</v>
      </c>
      <c r="D990" t="s">
        <v>51</v>
      </c>
      <c r="E990" t="s">
        <v>16</v>
      </c>
      <c r="F990">
        <v>30</v>
      </c>
      <c r="G990" t="s">
        <v>8018</v>
      </c>
      <c r="H990" t="s">
        <v>8019</v>
      </c>
      <c r="I990" t="s">
        <v>32</v>
      </c>
      <c r="J990" s="8">
        <v>44747</v>
      </c>
      <c r="K990" s="6" t="str">
        <f t="shared" si="75"/>
        <v>2022</v>
      </c>
      <c r="L990" s="6" t="str">
        <f t="shared" si="76"/>
        <v>Jul</v>
      </c>
      <c r="M990">
        <v>79</v>
      </c>
      <c r="N990" s="10">
        <f t="shared" si="77"/>
        <v>3.49</v>
      </c>
      <c r="O990">
        <f t="shared" si="78"/>
        <v>20</v>
      </c>
      <c r="P990">
        <v>0.5</v>
      </c>
      <c r="Q990" s="12">
        <f>Table1[[#This Row],[Quantity]]*Table1[[#This Row],[Case Size]]</f>
        <v>1580</v>
      </c>
      <c r="R990" s="10">
        <f>Table1[[#This Row],[ Sales Volume]]*Table1[[#This Row],[Cost]]</f>
        <v>5514.2000000000007</v>
      </c>
      <c r="S990" s="10">
        <f>Table1[[#This Row],[Sales Values]]-(Table1[[#This Row],[Sales Values]]*0.25)</f>
        <v>4135.6500000000005</v>
      </c>
      <c r="T990" s="10">
        <f>Table1[[#This Row],[Manufacturing Cost]]-Table1[[#This Row],[Delivery Cost]]</f>
        <v>4096.1500000000005</v>
      </c>
      <c r="U990" s="10">
        <f>Table1[[#This Row],[Quantity]]*Table1[[#This Row],[Delivery]]</f>
        <v>39.5</v>
      </c>
      <c r="V990" s="10">
        <f>Table1[[#This Row],[Sales Values]]-Table1[[#This Row],[Manufacturing Cost]]</f>
        <v>1378.5500000000002</v>
      </c>
      <c r="W990" s="13">
        <f>Table1[[#This Row],[Profit]]/Table1[[#This Row],[Sales Values]]</f>
        <v>0.25</v>
      </c>
      <c r="X990" s="10">
        <v>14.95</v>
      </c>
      <c r="Y990" s="14">
        <f>IF(AND(Table1[[#This Row],[Quantity]]&gt;20,Table1[[#This Row],[Quantity]]&lt;=50),3%,IF(AND(Table1[[#This Row],[Quantity]]&gt;50,Table1[[#This Row],[Quantity]]&lt;=100),5%,IF(Table1[[#This Row],[Quantity]]&gt;100,7%,0)))</f>
        <v>0.05</v>
      </c>
      <c r="Z990" s="10">
        <f>Table1[[#This Row],[Sales Values]]*(1-Table1[[#This Row],[Discount]])</f>
        <v>5238.4900000000007</v>
      </c>
      <c r="AA990" s="10">
        <f>Table1[[#This Row],[Sales Values]]+(Table1[[#This Row],[Sales Values]]*1.05%)</f>
        <v>5572.0991000000004</v>
      </c>
      <c r="AB990" s="10">
        <f>Table1[[#This Row],[Sales Values]]*1.05</f>
        <v>5789.9100000000008</v>
      </c>
      <c r="AC990" s="10" t="str">
        <f t="shared" si="79"/>
        <v>Superwossname</v>
      </c>
      <c r="AD990" t="s">
        <v>101</v>
      </c>
    </row>
    <row r="991" spans="1:30" x14ac:dyDescent="0.3">
      <c r="A991">
        <v>3412</v>
      </c>
      <c r="B991" t="s">
        <v>8020</v>
      </c>
      <c r="C991" t="s">
        <v>5215</v>
      </c>
      <c r="D991" t="s">
        <v>15</v>
      </c>
      <c r="E991" t="s">
        <v>16</v>
      </c>
      <c r="F991">
        <v>90</v>
      </c>
      <c r="G991" t="s">
        <v>14648</v>
      </c>
      <c r="H991" t="s">
        <v>8022</v>
      </c>
      <c r="I991" t="s">
        <v>294</v>
      </c>
      <c r="J991" s="8">
        <v>44257</v>
      </c>
      <c r="K991" s="6" t="str">
        <f t="shared" si="75"/>
        <v>2021</v>
      </c>
      <c r="L991" s="6" t="str">
        <f t="shared" si="76"/>
        <v>Mar</v>
      </c>
      <c r="M991">
        <v>49</v>
      </c>
      <c r="N991" s="10">
        <f t="shared" si="77"/>
        <v>1.89</v>
      </c>
      <c r="O991">
        <f t="shared" si="78"/>
        <v>18</v>
      </c>
      <c r="P991">
        <v>0.5</v>
      </c>
      <c r="Q991" s="12">
        <f>Table1[[#This Row],[Quantity]]*Table1[[#This Row],[Case Size]]</f>
        <v>882</v>
      </c>
      <c r="R991" s="10">
        <f>Table1[[#This Row],[ Sales Volume]]*Table1[[#This Row],[Cost]]</f>
        <v>1666.98</v>
      </c>
      <c r="S991" s="10">
        <f>Table1[[#This Row],[Sales Values]]-(Table1[[#This Row],[Sales Values]]*0.25)</f>
        <v>1250.2350000000001</v>
      </c>
      <c r="T991" s="10">
        <f>Table1[[#This Row],[Manufacturing Cost]]-Table1[[#This Row],[Delivery Cost]]</f>
        <v>1225.7350000000001</v>
      </c>
      <c r="U991" s="10">
        <f>Table1[[#This Row],[Quantity]]*Table1[[#This Row],[Delivery]]</f>
        <v>24.5</v>
      </c>
      <c r="V991" s="10">
        <f>Table1[[#This Row],[Sales Values]]-Table1[[#This Row],[Manufacturing Cost]]</f>
        <v>416.74499999999989</v>
      </c>
      <c r="W991" s="13">
        <f>Table1[[#This Row],[Profit]]/Table1[[#This Row],[Sales Values]]</f>
        <v>0.24999999999999994</v>
      </c>
      <c r="X991" s="10">
        <v>14.95</v>
      </c>
      <c r="Y991" s="14">
        <f>IF(AND(Table1[[#This Row],[Quantity]]&gt;20,Table1[[#This Row],[Quantity]]&lt;=50),3%,IF(AND(Table1[[#This Row],[Quantity]]&gt;50,Table1[[#This Row],[Quantity]]&lt;=100),5%,IF(Table1[[#This Row],[Quantity]]&gt;100,7%,0)))</f>
        <v>0.03</v>
      </c>
      <c r="Z991" s="10">
        <f>Table1[[#This Row],[Sales Values]]*(1-Table1[[#This Row],[Discount]])</f>
        <v>1616.9705999999999</v>
      </c>
      <c r="AA991" s="10">
        <f>Table1[[#This Row],[Sales Values]]+(Table1[[#This Row],[Sales Values]]*1.05%)</f>
        <v>1684.4832900000001</v>
      </c>
      <c r="AB991" s="10">
        <f>Table1[[#This Row],[Sales Values]]*1.05</f>
        <v>1750.3290000000002</v>
      </c>
      <c r="AC991" s="10" t="str">
        <f t="shared" si="79"/>
        <v>Gigastuff</v>
      </c>
      <c r="AD991" t="s">
        <v>45</v>
      </c>
    </row>
    <row r="992" spans="1:30" x14ac:dyDescent="0.3">
      <c r="A992">
        <v>3416</v>
      </c>
      <c r="B992" t="s">
        <v>430</v>
      </c>
      <c r="C992" t="s">
        <v>644</v>
      </c>
      <c r="D992" t="s">
        <v>28</v>
      </c>
      <c r="E992" t="s">
        <v>29</v>
      </c>
      <c r="F992">
        <v>30</v>
      </c>
      <c r="G992" t="s">
        <v>8029</v>
      </c>
      <c r="H992" t="s">
        <v>8030</v>
      </c>
      <c r="I992" t="s">
        <v>32</v>
      </c>
      <c r="J992" s="8">
        <v>44292</v>
      </c>
      <c r="K992" s="6" t="str">
        <f t="shared" si="75"/>
        <v>2021</v>
      </c>
      <c r="L992" s="6" t="str">
        <f t="shared" si="76"/>
        <v>Apr</v>
      </c>
      <c r="M992">
        <v>78</v>
      </c>
      <c r="N992" s="10">
        <f t="shared" si="77"/>
        <v>3.49</v>
      </c>
      <c r="O992">
        <f t="shared" si="78"/>
        <v>20</v>
      </c>
      <c r="P992">
        <v>0.5</v>
      </c>
      <c r="Q992" s="12">
        <f>Table1[[#This Row],[Quantity]]*Table1[[#This Row],[Case Size]]</f>
        <v>1560</v>
      </c>
      <c r="R992" s="10">
        <f>Table1[[#This Row],[ Sales Volume]]*Table1[[#This Row],[Cost]]</f>
        <v>5444.4000000000005</v>
      </c>
      <c r="S992" s="10">
        <f>Table1[[#This Row],[Sales Values]]-(Table1[[#This Row],[Sales Values]]*0.25)</f>
        <v>4083.3</v>
      </c>
      <c r="T992" s="10">
        <f>Table1[[#This Row],[Manufacturing Cost]]-Table1[[#This Row],[Delivery Cost]]</f>
        <v>4044.3</v>
      </c>
      <c r="U992" s="10">
        <f>Table1[[#This Row],[Quantity]]*Table1[[#This Row],[Delivery]]</f>
        <v>39</v>
      </c>
      <c r="V992" s="10">
        <f>Table1[[#This Row],[Sales Values]]-Table1[[#This Row],[Manufacturing Cost]]</f>
        <v>1361.1000000000004</v>
      </c>
      <c r="W992" s="13">
        <f>Table1[[#This Row],[Profit]]/Table1[[#This Row],[Sales Values]]</f>
        <v>0.25000000000000006</v>
      </c>
      <c r="X992" s="10">
        <v>14.95</v>
      </c>
      <c r="Y992" s="14">
        <f>IF(AND(Table1[[#This Row],[Quantity]]&gt;20,Table1[[#This Row],[Quantity]]&lt;=50),3%,IF(AND(Table1[[#This Row],[Quantity]]&gt;50,Table1[[#This Row],[Quantity]]&lt;=100),5%,IF(Table1[[#This Row],[Quantity]]&gt;100,7%,0)))</f>
        <v>0.05</v>
      </c>
      <c r="Z992" s="10">
        <f>Table1[[#This Row],[Sales Values]]*(1-Table1[[#This Row],[Discount]])</f>
        <v>5172.18</v>
      </c>
      <c r="AA992" s="10">
        <f>Table1[[#This Row],[Sales Values]]+(Table1[[#This Row],[Sales Values]]*1.05%)</f>
        <v>5501.5662000000002</v>
      </c>
      <c r="AB992" s="10">
        <f>Table1[[#This Row],[Sales Values]]*1.05</f>
        <v>5716.6200000000008</v>
      </c>
      <c r="AC992" s="10" t="str">
        <f t="shared" si="79"/>
        <v>Superwossname</v>
      </c>
      <c r="AD992" t="s">
        <v>101</v>
      </c>
    </row>
    <row r="993" spans="1:30" x14ac:dyDescent="0.3">
      <c r="A993">
        <v>3420</v>
      </c>
      <c r="B993" t="s">
        <v>4757</v>
      </c>
      <c r="C993" t="s">
        <v>5604</v>
      </c>
      <c r="D993" t="s">
        <v>28</v>
      </c>
      <c r="E993" t="s">
        <v>29</v>
      </c>
      <c r="F993">
        <v>90</v>
      </c>
      <c r="G993" t="s">
        <v>8039</v>
      </c>
      <c r="H993" t="s">
        <v>4675</v>
      </c>
      <c r="I993" t="s">
        <v>178</v>
      </c>
      <c r="J993" s="8">
        <v>44388</v>
      </c>
      <c r="K993" s="6" t="str">
        <f t="shared" si="75"/>
        <v>2021</v>
      </c>
      <c r="L993" s="6" t="str">
        <f t="shared" si="76"/>
        <v>Jul</v>
      </c>
      <c r="M993">
        <v>83</v>
      </c>
      <c r="N993" s="10">
        <f t="shared" si="77"/>
        <v>3.49</v>
      </c>
      <c r="O993">
        <f t="shared" si="78"/>
        <v>20</v>
      </c>
      <c r="P993">
        <v>0.5</v>
      </c>
      <c r="Q993" s="12">
        <f>Table1[[#This Row],[Quantity]]*Table1[[#This Row],[Case Size]]</f>
        <v>1660</v>
      </c>
      <c r="R993" s="10">
        <f>Table1[[#This Row],[ Sales Volume]]*Table1[[#This Row],[Cost]]</f>
        <v>5793.4000000000005</v>
      </c>
      <c r="S993" s="10">
        <f>Table1[[#This Row],[Sales Values]]-(Table1[[#This Row],[Sales Values]]*0.25)</f>
        <v>4345.05</v>
      </c>
      <c r="T993" s="10">
        <f>Table1[[#This Row],[Manufacturing Cost]]-Table1[[#This Row],[Delivery Cost]]</f>
        <v>4303.55</v>
      </c>
      <c r="U993" s="10">
        <f>Table1[[#This Row],[Quantity]]*Table1[[#This Row],[Delivery]]</f>
        <v>41.5</v>
      </c>
      <c r="V993" s="10">
        <f>Table1[[#This Row],[Sales Values]]-Table1[[#This Row],[Manufacturing Cost]]</f>
        <v>1448.3500000000004</v>
      </c>
      <c r="W993" s="13">
        <f>Table1[[#This Row],[Profit]]/Table1[[#This Row],[Sales Values]]</f>
        <v>0.25000000000000006</v>
      </c>
      <c r="X993" s="10">
        <v>14.95</v>
      </c>
      <c r="Y993" s="14">
        <f>IF(AND(Table1[[#This Row],[Quantity]]&gt;20,Table1[[#This Row],[Quantity]]&lt;=50),3%,IF(AND(Table1[[#This Row],[Quantity]]&gt;50,Table1[[#This Row],[Quantity]]&lt;=100),5%,IF(Table1[[#This Row],[Quantity]]&gt;100,7%,0)))</f>
        <v>0.05</v>
      </c>
      <c r="Z993" s="10">
        <f>Table1[[#This Row],[Sales Values]]*(1-Table1[[#This Row],[Discount]])</f>
        <v>5503.7300000000005</v>
      </c>
      <c r="AA993" s="10">
        <f>Table1[[#This Row],[Sales Values]]+(Table1[[#This Row],[Sales Values]]*1.05%)</f>
        <v>5854.230700000001</v>
      </c>
      <c r="AB993" s="10">
        <f>Table1[[#This Row],[Sales Values]]*1.05</f>
        <v>6083.0700000000006</v>
      </c>
      <c r="AC993" s="10" t="str">
        <f t="shared" si="79"/>
        <v>Superwossname</v>
      </c>
      <c r="AD993" t="s">
        <v>101</v>
      </c>
    </row>
    <row r="994" spans="1:30" x14ac:dyDescent="0.3">
      <c r="A994">
        <v>3422</v>
      </c>
      <c r="B994" t="s">
        <v>4419</v>
      </c>
      <c r="C994" t="s">
        <v>7908</v>
      </c>
      <c r="D994" t="s">
        <v>51</v>
      </c>
      <c r="E994" t="s">
        <v>16</v>
      </c>
      <c r="F994">
        <v>90</v>
      </c>
      <c r="G994" t="s">
        <v>8041</v>
      </c>
      <c r="H994" t="s">
        <v>8042</v>
      </c>
      <c r="I994" t="s">
        <v>124</v>
      </c>
      <c r="J994" s="8">
        <v>44570</v>
      </c>
      <c r="K994" s="6" t="str">
        <f t="shared" si="75"/>
        <v>2022</v>
      </c>
      <c r="L994" s="6" t="str">
        <f t="shared" si="76"/>
        <v>Jan</v>
      </c>
      <c r="M994">
        <v>73</v>
      </c>
      <c r="N994" s="10">
        <f t="shared" si="77"/>
        <v>2.0099999999999998</v>
      </c>
      <c r="O994">
        <f t="shared" si="78"/>
        <v>20</v>
      </c>
      <c r="P994">
        <v>0.5</v>
      </c>
      <c r="Q994" s="11">
        <f>Table1[[#This Row],[Quantity]]*Table1[[#This Row],[Case Size]]</f>
        <v>1460</v>
      </c>
      <c r="R994" s="10">
        <f>Table1[[#This Row],[ Sales Volume]]*Table1[[#This Row],[Cost]]</f>
        <v>2934.6</v>
      </c>
      <c r="S994" s="10">
        <f>Table1[[#This Row],[Sales Values]]-(Table1[[#This Row],[Sales Values]]*0.25)</f>
        <v>2200.9499999999998</v>
      </c>
      <c r="T994" s="10">
        <f>Table1[[#This Row],[Manufacturing Cost]]-Table1[[#This Row],[Delivery Cost]]</f>
        <v>2164.4499999999998</v>
      </c>
      <c r="U994" s="10">
        <f>Table1[[#This Row],[Quantity]]*Table1[[#This Row],[Delivery]]</f>
        <v>36.5</v>
      </c>
      <c r="V994" s="10">
        <f>Table1[[#This Row],[Sales Values]]-Table1[[#This Row],[Manufacturing Cost]]</f>
        <v>733.65000000000009</v>
      </c>
      <c r="W994" s="13">
        <f>Table1[[#This Row],[Profit]]/Table1[[#This Row],[Sales Values]]</f>
        <v>0.25000000000000006</v>
      </c>
      <c r="X994" s="10">
        <v>14.95</v>
      </c>
      <c r="Y994" s="14">
        <f>IF(AND(Table1[[#This Row],[Quantity]]&gt;20,Table1[[#This Row],[Quantity]]&lt;=50),3%,IF(AND(Table1[[#This Row],[Quantity]]&gt;50,Table1[[#This Row],[Quantity]]&lt;=100),5%,IF(Table1[[#This Row],[Quantity]]&gt;100,7%,0)))</f>
        <v>0.05</v>
      </c>
      <c r="Z994" s="10">
        <f>Table1[[#This Row],[Sales Values]]*(1-Table1[[#This Row],[Discount]])</f>
        <v>2787.87</v>
      </c>
      <c r="AA994" s="10">
        <f>Table1[[#This Row],[Sales Values]]+(Table1[[#This Row],[Sales Values]]*1.05%)</f>
        <v>2965.4132999999997</v>
      </c>
      <c r="AB994" s="10">
        <f>Table1[[#This Row],[Sales Values]]*1.05</f>
        <v>3081.33</v>
      </c>
      <c r="AC994" s="10" t="str">
        <f t="shared" si="79"/>
        <v>Hyperwotsit</v>
      </c>
      <c r="AD994" t="s">
        <v>20</v>
      </c>
    </row>
    <row r="995" spans="1:30" x14ac:dyDescent="0.3">
      <c r="A995">
        <v>3426</v>
      </c>
      <c r="B995" t="s">
        <v>8049</v>
      </c>
      <c r="C995" t="s">
        <v>1044</v>
      </c>
      <c r="D995" t="s">
        <v>51</v>
      </c>
      <c r="E995" t="s">
        <v>16</v>
      </c>
      <c r="F995">
        <v>90</v>
      </c>
      <c r="G995" t="s">
        <v>8050</v>
      </c>
      <c r="H995" t="s">
        <v>2444</v>
      </c>
      <c r="I995" t="s">
        <v>32</v>
      </c>
      <c r="J995" s="8">
        <v>44296</v>
      </c>
      <c r="K995" s="6" t="str">
        <f t="shared" si="75"/>
        <v>2021</v>
      </c>
      <c r="L995" s="6" t="str">
        <f t="shared" si="76"/>
        <v>Apr</v>
      </c>
      <c r="M995">
        <v>49</v>
      </c>
      <c r="N995" s="10">
        <f t="shared" si="77"/>
        <v>2.0099999999999998</v>
      </c>
      <c r="O995">
        <f t="shared" si="78"/>
        <v>20</v>
      </c>
      <c r="P995">
        <v>0.5</v>
      </c>
      <c r="Q995" s="12">
        <f>Table1[[#This Row],[Quantity]]*Table1[[#This Row],[Case Size]]</f>
        <v>980</v>
      </c>
      <c r="R995" s="10">
        <f>Table1[[#This Row],[ Sales Volume]]*Table1[[#This Row],[Cost]]</f>
        <v>1969.7999999999997</v>
      </c>
      <c r="S995" s="10">
        <f>Table1[[#This Row],[Sales Values]]-(Table1[[#This Row],[Sales Values]]*0.25)</f>
        <v>1477.35</v>
      </c>
      <c r="T995" s="10">
        <f>Table1[[#This Row],[Manufacturing Cost]]-Table1[[#This Row],[Delivery Cost]]</f>
        <v>1452.85</v>
      </c>
      <c r="U995" s="10">
        <f>Table1[[#This Row],[Quantity]]*Table1[[#This Row],[Delivery]]</f>
        <v>24.5</v>
      </c>
      <c r="V995" s="10">
        <f>Table1[[#This Row],[Sales Values]]-Table1[[#This Row],[Manufacturing Cost]]</f>
        <v>492.44999999999982</v>
      </c>
      <c r="W995" s="13">
        <f>Table1[[#This Row],[Profit]]/Table1[[#This Row],[Sales Values]]</f>
        <v>0.24999999999999994</v>
      </c>
      <c r="X995" s="10">
        <v>14.95</v>
      </c>
      <c r="Y995" s="14">
        <f>IF(AND(Table1[[#This Row],[Quantity]]&gt;20,Table1[[#This Row],[Quantity]]&lt;=50),3%,IF(AND(Table1[[#This Row],[Quantity]]&gt;50,Table1[[#This Row],[Quantity]]&lt;=100),5%,IF(Table1[[#This Row],[Quantity]]&gt;100,7%,0)))</f>
        <v>0.03</v>
      </c>
      <c r="Z995" s="10">
        <f>Table1[[#This Row],[Sales Values]]*(1-Table1[[#This Row],[Discount]])</f>
        <v>1910.7059999999997</v>
      </c>
      <c r="AA995" s="10">
        <f>Table1[[#This Row],[Sales Values]]+(Table1[[#This Row],[Sales Values]]*1.05%)</f>
        <v>1990.4828999999997</v>
      </c>
      <c r="AB995" s="10">
        <f>Table1[[#This Row],[Sales Values]]*1.05</f>
        <v>2068.29</v>
      </c>
      <c r="AC995" s="10" t="str">
        <f t="shared" si="79"/>
        <v>Hyperwotsit</v>
      </c>
      <c r="AD995" t="s">
        <v>20</v>
      </c>
    </row>
    <row r="996" spans="1:30" x14ac:dyDescent="0.3">
      <c r="A996">
        <v>3430</v>
      </c>
      <c r="B996" t="s">
        <v>8055</v>
      </c>
      <c r="C996" t="s">
        <v>8056</v>
      </c>
      <c r="D996" t="s">
        <v>28</v>
      </c>
      <c r="E996" t="s">
        <v>29</v>
      </c>
      <c r="F996">
        <v>30</v>
      </c>
      <c r="G996" t="s">
        <v>8057</v>
      </c>
      <c r="H996" t="s">
        <v>3206</v>
      </c>
      <c r="I996" t="s">
        <v>1199</v>
      </c>
      <c r="J996" s="8">
        <v>44605</v>
      </c>
      <c r="K996" s="6" t="str">
        <f t="shared" si="75"/>
        <v>2022</v>
      </c>
      <c r="L996" s="6" t="str">
        <f t="shared" si="76"/>
        <v>Feb</v>
      </c>
      <c r="M996">
        <v>27</v>
      </c>
      <c r="N996" s="10">
        <f t="shared" si="77"/>
        <v>2.0099999999999998</v>
      </c>
      <c r="O996">
        <f t="shared" si="78"/>
        <v>20</v>
      </c>
      <c r="P996">
        <v>0.5</v>
      </c>
      <c r="Q996" s="11">
        <f>Table1[[#This Row],[Quantity]]*Table1[[#This Row],[Case Size]]</f>
        <v>540</v>
      </c>
      <c r="R996" s="10">
        <f>Table1[[#This Row],[ Sales Volume]]*Table1[[#This Row],[Cost]]</f>
        <v>1085.3999999999999</v>
      </c>
      <c r="S996" s="10">
        <f>Table1[[#This Row],[Sales Values]]-(Table1[[#This Row],[Sales Values]]*0.25)</f>
        <v>814.05</v>
      </c>
      <c r="T996" s="10">
        <f>Table1[[#This Row],[Manufacturing Cost]]-Table1[[#This Row],[Delivery Cost]]</f>
        <v>800.55</v>
      </c>
      <c r="U996" s="10">
        <f>Table1[[#This Row],[Quantity]]*Table1[[#This Row],[Delivery]]</f>
        <v>13.5</v>
      </c>
      <c r="V996" s="10">
        <f>Table1[[#This Row],[Sales Values]]-Table1[[#This Row],[Manufacturing Cost]]</f>
        <v>271.34999999999991</v>
      </c>
      <c r="W996" s="13">
        <f>Table1[[#This Row],[Profit]]/Table1[[#This Row],[Sales Values]]</f>
        <v>0.24999999999999994</v>
      </c>
      <c r="X996" s="10">
        <v>14.95</v>
      </c>
      <c r="Y996" s="14">
        <f>IF(AND(Table1[[#This Row],[Quantity]]&gt;20,Table1[[#This Row],[Quantity]]&lt;=50),3%,IF(AND(Table1[[#This Row],[Quantity]]&gt;50,Table1[[#This Row],[Quantity]]&lt;=100),5%,IF(Table1[[#This Row],[Quantity]]&gt;100,7%,0)))</f>
        <v>0.03</v>
      </c>
      <c r="Z996" s="10">
        <f>Table1[[#This Row],[Sales Values]]*(1-Table1[[#This Row],[Discount]])</f>
        <v>1052.8379999999997</v>
      </c>
      <c r="AA996" s="10">
        <f>Table1[[#This Row],[Sales Values]]+(Table1[[#This Row],[Sales Values]]*1.05%)</f>
        <v>1096.7966999999999</v>
      </c>
      <c r="AB996" s="10">
        <f>Table1[[#This Row],[Sales Values]]*1.05</f>
        <v>1139.6699999999998</v>
      </c>
      <c r="AC996" s="10" t="str">
        <f t="shared" si="79"/>
        <v>Hyperwotsit</v>
      </c>
      <c r="AD996" t="s">
        <v>20</v>
      </c>
    </row>
    <row r="997" spans="1:30" x14ac:dyDescent="0.3">
      <c r="A997">
        <v>3433</v>
      </c>
      <c r="B997" t="s">
        <v>304</v>
      </c>
      <c r="C997" t="s">
        <v>6477</v>
      </c>
      <c r="D997" t="s">
        <v>51</v>
      </c>
      <c r="E997" t="s">
        <v>16</v>
      </c>
      <c r="F997">
        <v>90</v>
      </c>
      <c r="G997" t="s">
        <v>8061</v>
      </c>
      <c r="H997" t="s">
        <v>2305</v>
      </c>
      <c r="I997" t="s">
        <v>25</v>
      </c>
      <c r="J997" s="8">
        <v>44461</v>
      </c>
      <c r="K997" s="6" t="str">
        <f t="shared" si="75"/>
        <v>2021</v>
      </c>
      <c r="L997" s="6" t="str">
        <f t="shared" si="76"/>
        <v>Sep</v>
      </c>
      <c r="M997">
        <v>18</v>
      </c>
      <c r="N997" s="10">
        <f t="shared" si="77"/>
        <v>2.0099999999999998</v>
      </c>
      <c r="O997">
        <f t="shared" si="78"/>
        <v>20</v>
      </c>
      <c r="P997">
        <v>0.5</v>
      </c>
      <c r="Q997" s="12">
        <f>Table1[[#This Row],[Quantity]]*Table1[[#This Row],[Case Size]]</f>
        <v>360</v>
      </c>
      <c r="R997" s="10">
        <f>Table1[[#This Row],[ Sales Volume]]*Table1[[#This Row],[Cost]]</f>
        <v>723.59999999999991</v>
      </c>
      <c r="S997" s="10">
        <f>Table1[[#This Row],[Sales Values]]-(Table1[[#This Row],[Sales Values]]*0.25)</f>
        <v>542.69999999999993</v>
      </c>
      <c r="T997" s="10">
        <f>Table1[[#This Row],[Manufacturing Cost]]-Table1[[#This Row],[Delivery Cost]]</f>
        <v>533.69999999999993</v>
      </c>
      <c r="U997" s="10">
        <f>Table1[[#This Row],[Quantity]]*Table1[[#This Row],[Delivery]]</f>
        <v>9</v>
      </c>
      <c r="V997" s="10">
        <f>Table1[[#This Row],[Sales Values]]-Table1[[#This Row],[Manufacturing Cost]]</f>
        <v>180.89999999999998</v>
      </c>
      <c r="W997" s="13">
        <f>Table1[[#This Row],[Profit]]/Table1[[#This Row],[Sales Values]]</f>
        <v>0.25</v>
      </c>
      <c r="X997" s="10">
        <v>14.95</v>
      </c>
      <c r="Y997" s="14">
        <f>IF(AND(Table1[[#This Row],[Quantity]]&gt;20,Table1[[#This Row],[Quantity]]&lt;=50),3%,IF(AND(Table1[[#This Row],[Quantity]]&gt;50,Table1[[#This Row],[Quantity]]&lt;=100),5%,IF(Table1[[#This Row],[Quantity]]&gt;100,7%,0)))</f>
        <v>0</v>
      </c>
      <c r="Z997" s="10">
        <f>Table1[[#This Row],[Sales Values]]*(1-Table1[[#This Row],[Discount]])</f>
        <v>723.59999999999991</v>
      </c>
      <c r="AA997" s="10">
        <f>Table1[[#This Row],[Sales Values]]+(Table1[[#This Row],[Sales Values]]*1.05%)</f>
        <v>731.19779999999992</v>
      </c>
      <c r="AB997" s="10">
        <f>Table1[[#This Row],[Sales Values]]*1.05</f>
        <v>759.78</v>
      </c>
      <c r="AC997" s="10" t="str">
        <f t="shared" si="79"/>
        <v>Hyperwotsit</v>
      </c>
      <c r="AD997" t="s">
        <v>20</v>
      </c>
    </row>
    <row r="998" spans="1:30" x14ac:dyDescent="0.3">
      <c r="A998">
        <v>3435</v>
      </c>
      <c r="B998" t="s">
        <v>6984</v>
      </c>
      <c r="C998" t="s">
        <v>8064</v>
      </c>
      <c r="D998" t="s">
        <v>28</v>
      </c>
      <c r="E998" t="s">
        <v>29</v>
      </c>
      <c r="F998">
        <v>30</v>
      </c>
      <c r="G998" t="s">
        <v>8066</v>
      </c>
      <c r="H998" t="s">
        <v>4272</v>
      </c>
      <c r="I998" t="s">
        <v>1652</v>
      </c>
      <c r="J998" s="8">
        <v>43862</v>
      </c>
      <c r="K998" s="6" t="str">
        <f t="shared" si="75"/>
        <v>2020</v>
      </c>
      <c r="L998" s="6" t="str">
        <f t="shared" si="76"/>
        <v>Feb</v>
      </c>
      <c r="M998">
        <v>8</v>
      </c>
      <c r="N998" s="10">
        <f t="shared" si="77"/>
        <v>3.49</v>
      </c>
      <c r="O998">
        <f t="shared" si="78"/>
        <v>20</v>
      </c>
      <c r="P998">
        <v>0.5</v>
      </c>
      <c r="Q998" s="12">
        <f>Table1[[#This Row],[Quantity]]*Table1[[#This Row],[Case Size]]</f>
        <v>160</v>
      </c>
      <c r="R998" s="10">
        <f>Table1[[#This Row],[ Sales Volume]]*Table1[[#This Row],[Cost]]</f>
        <v>558.40000000000009</v>
      </c>
      <c r="S998" s="10">
        <f>Table1[[#This Row],[Sales Values]]-(Table1[[#This Row],[Sales Values]]*0.25)</f>
        <v>418.80000000000007</v>
      </c>
      <c r="T998" s="10">
        <f>Table1[[#This Row],[Manufacturing Cost]]-Table1[[#This Row],[Delivery Cost]]</f>
        <v>414.80000000000007</v>
      </c>
      <c r="U998" s="10">
        <f>Table1[[#This Row],[Quantity]]*Table1[[#This Row],[Delivery]]</f>
        <v>4</v>
      </c>
      <c r="V998" s="10">
        <f>Table1[[#This Row],[Sales Values]]-Table1[[#This Row],[Manufacturing Cost]]</f>
        <v>139.60000000000002</v>
      </c>
      <c r="W998" s="13">
        <f>Table1[[#This Row],[Profit]]/Table1[[#This Row],[Sales Values]]</f>
        <v>0.25</v>
      </c>
      <c r="X998" s="10">
        <v>14.95</v>
      </c>
      <c r="Y998" s="14">
        <f>IF(AND(Table1[[#This Row],[Quantity]]&gt;20,Table1[[#This Row],[Quantity]]&lt;=50),3%,IF(AND(Table1[[#This Row],[Quantity]]&gt;50,Table1[[#This Row],[Quantity]]&lt;=100),5%,IF(Table1[[#This Row],[Quantity]]&gt;100,7%,0)))</f>
        <v>0</v>
      </c>
      <c r="Z998" s="10">
        <f>Table1[[#This Row],[Sales Values]]*(1-Table1[[#This Row],[Discount]])</f>
        <v>558.40000000000009</v>
      </c>
      <c r="AA998" s="10">
        <f>Table1[[#This Row],[Sales Values]]+(Table1[[#This Row],[Sales Values]]*1.05%)</f>
        <v>564.2632000000001</v>
      </c>
      <c r="AB998" s="10">
        <f>Table1[[#This Row],[Sales Values]]*1.05</f>
        <v>586.32000000000016</v>
      </c>
      <c r="AC998" s="10" t="str">
        <f t="shared" si="79"/>
        <v>Superwossname</v>
      </c>
      <c r="AD998" t="s">
        <v>101</v>
      </c>
    </row>
    <row r="999" spans="1:30" x14ac:dyDescent="0.3">
      <c r="A999">
        <v>3443</v>
      </c>
      <c r="B999" t="s">
        <v>3246</v>
      </c>
      <c r="C999" t="s">
        <v>7078</v>
      </c>
      <c r="D999" t="s">
        <v>28</v>
      </c>
      <c r="E999" t="s">
        <v>29</v>
      </c>
      <c r="F999">
        <v>90</v>
      </c>
      <c r="G999" t="s">
        <v>8079</v>
      </c>
      <c r="H999" t="s">
        <v>2100</v>
      </c>
      <c r="I999" t="s">
        <v>819</v>
      </c>
      <c r="J999" s="8">
        <v>44075</v>
      </c>
      <c r="K999" s="6" t="str">
        <f t="shared" si="75"/>
        <v>2020</v>
      </c>
      <c r="L999" s="6" t="str">
        <f t="shared" si="76"/>
        <v>Sep</v>
      </c>
      <c r="M999">
        <v>78</v>
      </c>
      <c r="N999" s="10">
        <f t="shared" si="77"/>
        <v>1.89</v>
      </c>
      <c r="O999">
        <f t="shared" si="78"/>
        <v>18</v>
      </c>
      <c r="P999">
        <v>0.5</v>
      </c>
      <c r="Q999" s="12">
        <f>Table1[[#This Row],[Quantity]]*Table1[[#This Row],[Case Size]]</f>
        <v>1404</v>
      </c>
      <c r="R999" s="10">
        <f>Table1[[#This Row],[ Sales Volume]]*Table1[[#This Row],[Cost]]</f>
        <v>2653.56</v>
      </c>
      <c r="S999" s="10">
        <f>Table1[[#This Row],[Sales Values]]-(Table1[[#This Row],[Sales Values]]*0.25)</f>
        <v>1990.17</v>
      </c>
      <c r="T999" s="10">
        <f>Table1[[#This Row],[Manufacturing Cost]]-Table1[[#This Row],[Delivery Cost]]</f>
        <v>1951.17</v>
      </c>
      <c r="U999" s="10">
        <f>Table1[[#This Row],[Quantity]]*Table1[[#This Row],[Delivery]]</f>
        <v>39</v>
      </c>
      <c r="V999" s="10">
        <f>Table1[[#This Row],[Sales Values]]-Table1[[#This Row],[Manufacturing Cost]]</f>
        <v>663.38999999999987</v>
      </c>
      <c r="W999" s="13">
        <f>Table1[[#This Row],[Profit]]/Table1[[#This Row],[Sales Values]]</f>
        <v>0.24999999999999994</v>
      </c>
      <c r="X999" s="10">
        <v>14.95</v>
      </c>
      <c r="Y999" s="14">
        <f>IF(AND(Table1[[#This Row],[Quantity]]&gt;20,Table1[[#This Row],[Quantity]]&lt;=50),3%,IF(AND(Table1[[#This Row],[Quantity]]&gt;50,Table1[[#This Row],[Quantity]]&lt;=100),5%,IF(Table1[[#This Row],[Quantity]]&gt;100,7%,0)))</f>
        <v>0.05</v>
      </c>
      <c r="Z999" s="10">
        <f>Table1[[#This Row],[Sales Values]]*(1-Table1[[#This Row],[Discount]])</f>
        <v>2520.8819999999996</v>
      </c>
      <c r="AA999" s="10">
        <f>Table1[[#This Row],[Sales Values]]+(Table1[[#This Row],[Sales Values]]*1.05%)</f>
        <v>2681.42238</v>
      </c>
      <c r="AB999" s="10">
        <f>Table1[[#This Row],[Sales Values]]*1.05</f>
        <v>2786.2380000000003</v>
      </c>
      <c r="AC999" s="10" t="str">
        <f t="shared" si="79"/>
        <v>Gigastuff</v>
      </c>
      <c r="AD999" t="s">
        <v>45</v>
      </c>
    </row>
    <row r="1000" spans="1:30" x14ac:dyDescent="0.3">
      <c r="A1000">
        <v>3444</v>
      </c>
      <c r="B1000" t="s">
        <v>1734</v>
      </c>
      <c r="C1000" t="s">
        <v>1554</v>
      </c>
      <c r="D1000" t="s">
        <v>28</v>
      </c>
      <c r="E1000" t="s">
        <v>29</v>
      </c>
      <c r="F1000">
        <v>90</v>
      </c>
      <c r="G1000" t="s">
        <v>8080</v>
      </c>
      <c r="H1000" t="s">
        <v>2008</v>
      </c>
      <c r="I1000" t="s">
        <v>129</v>
      </c>
      <c r="J1000" s="8">
        <v>44048</v>
      </c>
      <c r="K1000" s="6" t="str">
        <f t="shared" si="75"/>
        <v>2020</v>
      </c>
      <c r="L1000" s="6" t="str">
        <f t="shared" si="76"/>
        <v>Aug</v>
      </c>
      <c r="M1000">
        <v>25</v>
      </c>
      <c r="N1000" s="10">
        <f t="shared" si="77"/>
        <v>2.0099999999999998</v>
      </c>
      <c r="O1000">
        <f t="shared" si="78"/>
        <v>20</v>
      </c>
      <c r="P1000">
        <v>0.5</v>
      </c>
      <c r="Q1000" s="12">
        <f>Table1[[#This Row],[Quantity]]*Table1[[#This Row],[Case Size]]</f>
        <v>500</v>
      </c>
      <c r="R1000" s="10">
        <f>Table1[[#This Row],[ Sales Volume]]*Table1[[#This Row],[Cost]]</f>
        <v>1004.9999999999999</v>
      </c>
      <c r="S1000" s="10">
        <f>Table1[[#This Row],[Sales Values]]-(Table1[[#This Row],[Sales Values]]*0.25)</f>
        <v>753.74999999999989</v>
      </c>
      <c r="T1000" s="10">
        <f>Table1[[#This Row],[Manufacturing Cost]]-Table1[[#This Row],[Delivery Cost]]</f>
        <v>741.24999999999989</v>
      </c>
      <c r="U1000" s="10">
        <f>Table1[[#This Row],[Quantity]]*Table1[[#This Row],[Delivery]]</f>
        <v>12.5</v>
      </c>
      <c r="V1000" s="10">
        <f>Table1[[#This Row],[Sales Values]]-Table1[[#This Row],[Manufacturing Cost]]</f>
        <v>251.25</v>
      </c>
      <c r="W1000" s="13">
        <f>Table1[[#This Row],[Profit]]/Table1[[#This Row],[Sales Values]]</f>
        <v>0.25000000000000006</v>
      </c>
      <c r="X1000" s="10">
        <v>14.95</v>
      </c>
      <c r="Y1000" s="14">
        <f>IF(AND(Table1[[#This Row],[Quantity]]&gt;20,Table1[[#This Row],[Quantity]]&lt;=50),3%,IF(AND(Table1[[#This Row],[Quantity]]&gt;50,Table1[[#This Row],[Quantity]]&lt;=100),5%,IF(Table1[[#This Row],[Quantity]]&gt;100,7%,0)))</f>
        <v>0.03</v>
      </c>
      <c r="Z1000" s="10">
        <f>Table1[[#This Row],[Sales Values]]*(1-Table1[[#This Row],[Discount]])</f>
        <v>974.84999999999991</v>
      </c>
      <c r="AA1000" s="10">
        <f>Table1[[#This Row],[Sales Values]]+(Table1[[#This Row],[Sales Values]]*1.05%)</f>
        <v>1015.5524999999999</v>
      </c>
      <c r="AB1000" s="10">
        <f>Table1[[#This Row],[Sales Values]]*1.05</f>
        <v>1055.25</v>
      </c>
      <c r="AC1000" s="10" t="str">
        <f t="shared" si="79"/>
        <v>Hyperwotsit</v>
      </c>
      <c r="AD1000" t="s">
        <v>20</v>
      </c>
    </row>
    <row r="1001" spans="1:30" x14ac:dyDescent="0.3">
      <c r="A1001">
        <v>3447</v>
      </c>
      <c r="B1001" t="s">
        <v>8083</v>
      </c>
      <c r="C1001" t="s">
        <v>4264</v>
      </c>
      <c r="D1001" t="s">
        <v>51</v>
      </c>
      <c r="E1001" t="s">
        <v>16</v>
      </c>
      <c r="F1001">
        <v>90</v>
      </c>
      <c r="G1001" t="s">
        <v>14387</v>
      </c>
      <c r="H1001" t="s">
        <v>4779</v>
      </c>
      <c r="I1001" t="s">
        <v>686</v>
      </c>
      <c r="J1001" s="8">
        <v>43841</v>
      </c>
      <c r="K1001" s="6" t="str">
        <f t="shared" si="75"/>
        <v>2020</v>
      </c>
      <c r="L1001" s="6" t="str">
        <f t="shared" si="76"/>
        <v>Jan</v>
      </c>
      <c r="M1001">
        <v>13</v>
      </c>
      <c r="N1001" s="10">
        <f t="shared" si="77"/>
        <v>3.49</v>
      </c>
      <c r="O1001">
        <f t="shared" si="78"/>
        <v>20</v>
      </c>
      <c r="P1001">
        <v>0.5</v>
      </c>
      <c r="Q1001" s="12">
        <f>Table1[[#This Row],[Quantity]]*Table1[[#This Row],[Case Size]]</f>
        <v>260</v>
      </c>
      <c r="R1001" s="10">
        <f>Table1[[#This Row],[ Sales Volume]]*Table1[[#This Row],[Cost]]</f>
        <v>907.40000000000009</v>
      </c>
      <c r="S1001" s="10">
        <f>Table1[[#This Row],[Sales Values]]-(Table1[[#This Row],[Sales Values]]*0.25)</f>
        <v>680.55000000000007</v>
      </c>
      <c r="T1001" s="10">
        <f>Table1[[#This Row],[Manufacturing Cost]]-Table1[[#This Row],[Delivery Cost]]</f>
        <v>674.05000000000007</v>
      </c>
      <c r="U1001" s="10">
        <f>Table1[[#This Row],[Quantity]]*Table1[[#This Row],[Delivery]]</f>
        <v>6.5</v>
      </c>
      <c r="V1001" s="10">
        <f>Table1[[#This Row],[Sales Values]]-Table1[[#This Row],[Manufacturing Cost]]</f>
        <v>226.85000000000002</v>
      </c>
      <c r="W1001" s="13">
        <f>Table1[[#This Row],[Profit]]/Table1[[#This Row],[Sales Values]]</f>
        <v>0.25</v>
      </c>
      <c r="X1001" s="10">
        <v>14.95</v>
      </c>
      <c r="Y1001" s="14">
        <f>IF(AND(Table1[[#This Row],[Quantity]]&gt;20,Table1[[#This Row],[Quantity]]&lt;=50),3%,IF(AND(Table1[[#This Row],[Quantity]]&gt;50,Table1[[#This Row],[Quantity]]&lt;=100),5%,IF(Table1[[#This Row],[Quantity]]&gt;100,7%,0)))</f>
        <v>0</v>
      </c>
      <c r="Z1001" s="10">
        <f>Table1[[#This Row],[Sales Values]]*(1-Table1[[#This Row],[Discount]])</f>
        <v>907.40000000000009</v>
      </c>
      <c r="AA1001" s="10">
        <f>Table1[[#This Row],[Sales Values]]+(Table1[[#This Row],[Sales Values]]*1.05%)</f>
        <v>916.92770000000007</v>
      </c>
      <c r="AB1001" s="10">
        <f>Table1[[#This Row],[Sales Values]]*1.05</f>
        <v>952.7700000000001</v>
      </c>
      <c r="AC1001" s="10" t="str">
        <f t="shared" si="79"/>
        <v>Superwossname</v>
      </c>
      <c r="AD1001" t="s">
        <v>101</v>
      </c>
    </row>
    <row r="1002" spans="1:30" x14ac:dyDescent="0.3">
      <c r="A1002">
        <v>3448</v>
      </c>
      <c r="B1002" t="s">
        <v>1211</v>
      </c>
      <c r="C1002" t="s">
        <v>1853</v>
      </c>
      <c r="D1002" t="s">
        <v>28</v>
      </c>
      <c r="E1002" t="s">
        <v>29</v>
      </c>
      <c r="F1002">
        <v>30</v>
      </c>
      <c r="G1002" t="s">
        <v>8085</v>
      </c>
      <c r="H1002" t="s">
        <v>2026</v>
      </c>
      <c r="I1002" t="s">
        <v>1078</v>
      </c>
      <c r="J1002" s="8">
        <v>43997</v>
      </c>
      <c r="K1002" s="6" t="str">
        <f t="shared" si="75"/>
        <v>2020</v>
      </c>
      <c r="L1002" s="6" t="str">
        <f t="shared" si="76"/>
        <v>Jun</v>
      </c>
      <c r="M1002">
        <v>80</v>
      </c>
      <c r="N1002" s="10">
        <f t="shared" si="77"/>
        <v>3.49</v>
      </c>
      <c r="O1002">
        <f t="shared" si="78"/>
        <v>20</v>
      </c>
      <c r="P1002">
        <v>0.5</v>
      </c>
      <c r="Q1002" s="12">
        <f>Table1[[#This Row],[Quantity]]*Table1[[#This Row],[Case Size]]</f>
        <v>1600</v>
      </c>
      <c r="R1002" s="10">
        <f>Table1[[#This Row],[ Sales Volume]]*Table1[[#This Row],[Cost]]</f>
        <v>5584</v>
      </c>
      <c r="S1002" s="10">
        <f>Table1[[#This Row],[Sales Values]]-(Table1[[#This Row],[Sales Values]]*0.25)</f>
        <v>4188</v>
      </c>
      <c r="T1002" s="10">
        <f>Table1[[#This Row],[Manufacturing Cost]]-Table1[[#This Row],[Delivery Cost]]</f>
        <v>4148</v>
      </c>
      <c r="U1002" s="10">
        <f>Table1[[#This Row],[Quantity]]*Table1[[#This Row],[Delivery]]</f>
        <v>40</v>
      </c>
      <c r="V1002" s="10">
        <f>Table1[[#This Row],[Sales Values]]-Table1[[#This Row],[Manufacturing Cost]]</f>
        <v>1396</v>
      </c>
      <c r="W1002" s="13">
        <f>Table1[[#This Row],[Profit]]/Table1[[#This Row],[Sales Values]]</f>
        <v>0.25</v>
      </c>
      <c r="X1002" s="10">
        <v>14.95</v>
      </c>
      <c r="Y1002" s="14">
        <f>IF(AND(Table1[[#This Row],[Quantity]]&gt;20,Table1[[#This Row],[Quantity]]&lt;=50),3%,IF(AND(Table1[[#This Row],[Quantity]]&gt;50,Table1[[#This Row],[Quantity]]&lt;=100),5%,IF(Table1[[#This Row],[Quantity]]&gt;100,7%,0)))</f>
        <v>0.05</v>
      </c>
      <c r="Z1002" s="10">
        <f>Table1[[#This Row],[Sales Values]]*(1-Table1[[#This Row],[Discount]])</f>
        <v>5304.8</v>
      </c>
      <c r="AA1002" s="10">
        <f>Table1[[#This Row],[Sales Values]]+(Table1[[#This Row],[Sales Values]]*1.05%)</f>
        <v>5642.6319999999996</v>
      </c>
      <c r="AB1002" s="10">
        <f>Table1[[#This Row],[Sales Values]]*1.05</f>
        <v>5863.2</v>
      </c>
      <c r="AC1002" s="10" t="str">
        <f t="shared" si="79"/>
        <v>Superwossname</v>
      </c>
      <c r="AD1002" t="s">
        <v>101</v>
      </c>
    </row>
    <row r="1003" spans="1:30" x14ac:dyDescent="0.3">
      <c r="A1003">
        <v>3451</v>
      </c>
      <c r="B1003" t="s">
        <v>8089</v>
      </c>
      <c r="C1003" t="s">
        <v>3744</v>
      </c>
      <c r="D1003" t="s">
        <v>15</v>
      </c>
      <c r="E1003" t="s">
        <v>16</v>
      </c>
      <c r="F1003">
        <v>60</v>
      </c>
      <c r="G1003" t="s">
        <v>8090</v>
      </c>
      <c r="H1003" t="s">
        <v>1448</v>
      </c>
      <c r="I1003" t="s">
        <v>1449</v>
      </c>
      <c r="J1003" s="8">
        <v>44547</v>
      </c>
      <c r="K1003" s="6" t="str">
        <f t="shared" si="75"/>
        <v>2021</v>
      </c>
      <c r="L1003" s="6" t="str">
        <f t="shared" si="76"/>
        <v>Dec</v>
      </c>
      <c r="M1003">
        <v>89</v>
      </c>
      <c r="N1003" s="10">
        <f t="shared" si="77"/>
        <v>3.49</v>
      </c>
      <c r="O1003">
        <f t="shared" si="78"/>
        <v>20</v>
      </c>
      <c r="P1003">
        <v>0.5</v>
      </c>
      <c r="Q1003" s="12">
        <f>Table1[[#This Row],[Quantity]]*Table1[[#This Row],[Case Size]]</f>
        <v>1780</v>
      </c>
      <c r="R1003" s="10">
        <f>Table1[[#This Row],[ Sales Volume]]*Table1[[#This Row],[Cost]]</f>
        <v>6212.2000000000007</v>
      </c>
      <c r="S1003" s="10">
        <f>Table1[[#This Row],[Sales Values]]-(Table1[[#This Row],[Sales Values]]*0.25)</f>
        <v>4659.1500000000005</v>
      </c>
      <c r="T1003" s="10">
        <f>Table1[[#This Row],[Manufacturing Cost]]-Table1[[#This Row],[Delivery Cost]]</f>
        <v>4614.6500000000005</v>
      </c>
      <c r="U1003" s="10">
        <f>Table1[[#This Row],[Quantity]]*Table1[[#This Row],[Delivery]]</f>
        <v>44.5</v>
      </c>
      <c r="V1003" s="10">
        <f>Table1[[#This Row],[Sales Values]]-Table1[[#This Row],[Manufacturing Cost]]</f>
        <v>1553.0500000000002</v>
      </c>
      <c r="W1003" s="13">
        <f>Table1[[#This Row],[Profit]]/Table1[[#This Row],[Sales Values]]</f>
        <v>0.25</v>
      </c>
      <c r="X1003" s="10">
        <v>14.95</v>
      </c>
      <c r="Y1003" s="14">
        <f>IF(AND(Table1[[#This Row],[Quantity]]&gt;20,Table1[[#This Row],[Quantity]]&lt;=50),3%,IF(AND(Table1[[#This Row],[Quantity]]&gt;50,Table1[[#This Row],[Quantity]]&lt;=100),5%,IF(Table1[[#This Row],[Quantity]]&gt;100,7%,0)))</f>
        <v>0.05</v>
      </c>
      <c r="Z1003" s="10">
        <f>Table1[[#This Row],[Sales Values]]*(1-Table1[[#This Row],[Discount]])</f>
        <v>5901.59</v>
      </c>
      <c r="AA1003" s="10">
        <f>Table1[[#This Row],[Sales Values]]+(Table1[[#This Row],[Sales Values]]*1.05%)</f>
        <v>6277.428100000001</v>
      </c>
      <c r="AB1003" s="10">
        <f>Table1[[#This Row],[Sales Values]]*1.05</f>
        <v>6522.8100000000013</v>
      </c>
      <c r="AC1003" s="10" t="str">
        <f t="shared" si="79"/>
        <v>Superwossname</v>
      </c>
      <c r="AD1003" t="s">
        <v>101</v>
      </c>
    </row>
    <row r="1004" spans="1:30" x14ac:dyDescent="0.3">
      <c r="A1004">
        <v>3454</v>
      </c>
      <c r="B1004" t="s">
        <v>8096</v>
      </c>
      <c r="C1004" t="s">
        <v>791</v>
      </c>
      <c r="D1004" t="s">
        <v>51</v>
      </c>
      <c r="E1004" t="s">
        <v>16</v>
      </c>
      <c r="F1004">
        <v>30</v>
      </c>
      <c r="G1004" t="s">
        <v>8097</v>
      </c>
      <c r="H1004" t="s">
        <v>2608</v>
      </c>
      <c r="I1004" t="s">
        <v>38</v>
      </c>
      <c r="J1004" s="8">
        <v>44723</v>
      </c>
      <c r="K1004" s="6" t="str">
        <f t="shared" si="75"/>
        <v>2022</v>
      </c>
      <c r="L1004" s="6" t="str">
        <f t="shared" si="76"/>
        <v>Jun</v>
      </c>
      <c r="M1004">
        <v>62</v>
      </c>
      <c r="N1004" s="10">
        <f t="shared" si="77"/>
        <v>1.89</v>
      </c>
      <c r="O1004">
        <f t="shared" si="78"/>
        <v>18</v>
      </c>
      <c r="P1004">
        <v>0.5</v>
      </c>
      <c r="Q1004" s="12">
        <f>Table1[[#This Row],[Quantity]]*Table1[[#This Row],[Case Size]]</f>
        <v>1116</v>
      </c>
      <c r="R1004" s="10">
        <f>Table1[[#This Row],[ Sales Volume]]*Table1[[#This Row],[Cost]]</f>
        <v>2109.2399999999998</v>
      </c>
      <c r="S1004" s="10">
        <f>Table1[[#This Row],[Sales Values]]-(Table1[[#This Row],[Sales Values]]*0.25)</f>
        <v>1581.9299999999998</v>
      </c>
      <c r="T1004" s="10">
        <f>Table1[[#This Row],[Manufacturing Cost]]-Table1[[#This Row],[Delivery Cost]]</f>
        <v>1550.9299999999998</v>
      </c>
      <c r="U1004" s="10">
        <f>Table1[[#This Row],[Quantity]]*Table1[[#This Row],[Delivery]]</f>
        <v>31</v>
      </c>
      <c r="V1004" s="10">
        <f>Table1[[#This Row],[Sales Values]]-Table1[[#This Row],[Manufacturing Cost]]</f>
        <v>527.30999999999995</v>
      </c>
      <c r="W1004" s="13">
        <f>Table1[[#This Row],[Profit]]/Table1[[#This Row],[Sales Values]]</f>
        <v>0.25</v>
      </c>
      <c r="X1004" s="10">
        <v>14.95</v>
      </c>
      <c r="Y1004" s="14">
        <f>IF(AND(Table1[[#This Row],[Quantity]]&gt;20,Table1[[#This Row],[Quantity]]&lt;=50),3%,IF(AND(Table1[[#This Row],[Quantity]]&gt;50,Table1[[#This Row],[Quantity]]&lt;=100),5%,IF(Table1[[#This Row],[Quantity]]&gt;100,7%,0)))</f>
        <v>0.05</v>
      </c>
      <c r="Z1004" s="10">
        <f>Table1[[#This Row],[Sales Values]]*(1-Table1[[#This Row],[Discount]])</f>
        <v>2003.7779999999998</v>
      </c>
      <c r="AA1004" s="10">
        <f>Table1[[#This Row],[Sales Values]]+(Table1[[#This Row],[Sales Values]]*1.05%)</f>
        <v>2131.3870199999997</v>
      </c>
      <c r="AB1004" s="10">
        <f>Table1[[#This Row],[Sales Values]]*1.05</f>
        <v>2214.7019999999998</v>
      </c>
      <c r="AC1004" s="10" t="str">
        <f t="shared" si="79"/>
        <v>Gigastuff</v>
      </c>
      <c r="AD1004" t="s">
        <v>45</v>
      </c>
    </row>
    <row r="1005" spans="1:30" x14ac:dyDescent="0.3">
      <c r="A1005">
        <v>3464</v>
      </c>
      <c r="B1005" t="s">
        <v>7982</v>
      </c>
      <c r="C1005" t="s">
        <v>7144</v>
      </c>
      <c r="D1005" t="s">
        <v>41</v>
      </c>
      <c r="E1005" t="s">
        <v>16</v>
      </c>
      <c r="F1005">
        <v>90</v>
      </c>
      <c r="G1005" t="s">
        <v>8111</v>
      </c>
      <c r="H1005" t="s">
        <v>4479</v>
      </c>
      <c r="I1005" t="s">
        <v>32</v>
      </c>
      <c r="J1005" s="8">
        <v>44704</v>
      </c>
      <c r="K1005" s="6" t="str">
        <f t="shared" si="75"/>
        <v>2022</v>
      </c>
      <c r="L1005" s="6" t="str">
        <f t="shared" si="76"/>
        <v>May</v>
      </c>
      <c r="M1005">
        <v>3</v>
      </c>
      <c r="N1005" s="10">
        <f t="shared" si="77"/>
        <v>1.89</v>
      </c>
      <c r="O1005">
        <f t="shared" si="78"/>
        <v>18</v>
      </c>
      <c r="P1005">
        <v>0.5</v>
      </c>
      <c r="Q1005" s="12">
        <f>Table1[[#This Row],[Quantity]]*Table1[[#This Row],[Case Size]]</f>
        <v>54</v>
      </c>
      <c r="R1005" s="10">
        <f>Table1[[#This Row],[ Sales Volume]]*Table1[[#This Row],[Cost]]</f>
        <v>102.05999999999999</v>
      </c>
      <c r="S1005" s="10">
        <f>Table1[[#This Row],[Sales Values]]-(Table1[[#This Row],[Sales Values]]*0.25)</f>
        <v>76.544999999999987</v>
      </c>
      <c r="T1005" s="10">
        <f>Table1[[#This Row],[Manufacturing Cost]]-Table1[[#This Row],[Delivery Cost]]</f>
        <v>75.044999999999987</v>
      </c>
      <c r="U1005" s="10">
        <f>Table1[[#This Row],[Quantity]]*Table1[[#This Row],[Delivery]]</f>
        <v>1.5</v>
      </c>
      <c r="V1005" s="10">
        <f>Table1[[#This Row],[Sales Values]]-Table1[[#This Row],[Manufacturing Cost]]</f>
        <v>25.515000000000001</v>
      </c>
      <c r="W1005" s="13">
        <f>Table1[[#This Row],[Profit]]/Table1[[#This Row],[Sales Values]]</f>
        <v>0.25000000000000006</v>
      </c>
      <c r="X1005" s="10">
        <v>14.95</v>
      </c>
      <c r="Y1005" s="14">
        <f>IF(AND(Table1[[#This Row],[Quantity]]&gt;20,Table1[[#This Row],[Quantity]]&lt;=50),3%,IF(AND(Table1[[#This Row],[Quantity]]&gt;50,Table1[[#This Row],[Quantity]]&lt;=100),5%,IF(Table1[[#This Row],[Quantity]]&gt;100,7%,0)))</f>
        <v>0</v>
      </c>
      <c r="Z1005" s="10">
        <f>Table1[[#This Row],[Sales Values]]*(1-Table1[[#This Row],[Discount]])</f>
        <v>102.05999999999999</v>
      </c>
      <c r="AA1005" s="10">
        <f>Table1[[#This Row],[Sales Values]]+(Table1[[#This Row],[Sales Values]]*1.05%)</f>
        <v>103.13162999999999</v>
      </c>
      <c r="AB1005" s="10">
        <f>Table1[[#This Row],[Sales Values]]*1.05</f>
        <v>107.163</v>
      </c>
      <c r="AC1005" s="10" t="str">
        <f t="shared" si="79"/>
        <v>Gigastuff</v>
      </c>
      <c r="AD1005" t="s">
        <v>45</v>
      </c>
    </row>
    <row r="1006" spans="1:30" x14ac:dyDescent="0.3">
      <c r="A1006">
        <v>3467</v>
      </c>
      <c r="B1006" t="s">
        <v>245</v>
      </c>
      <c r="C1006" t="s">
        <v>8117</v>
      </c>
      <c r="D1006" t="s">
        <v>28</v>
      </c>
      <c r="E1006" t="s">
        <v>29</v>
      </c>
      <c r="F1006">
        <v>90</v>
      </c>
      <c r="G1006" t="s">
        <v>8118</v>
      </c>
      <c r="H1006" t="s">
        <v>1131</v>
      </c>
      <c r="I1006" t="s">
        <v>32</v>
      </c>
      <c r="J1006" s="8">
        <v>43856</v>
      </c>
      <c r="K1006" s="6" t="str">
        <f t="shared" si="75"/>
        <v>2020</v>
      </c>
      <c r="L1006" s="6" t="str">
        <f t="shared" si="76"/>
        <v>Jan</v>
      </c>
      <c r="M1006">
        <v>85</v>
      </c>
      <c r="N1006" s="10">
        <f t="shared" si="77"/>
        <v>1.89</v>
      </c>
      <c r="O1006">
        <f t="shared" si="78"/>
        <v>18</v>
      </c>
      <c r="P1006">
        <v>0.5</v>
      </c>
      <c r="Q1006" s="12">
        <f>Table1[[#This Row],[Quantity]]*Table1[[#This Row],[Case Size]]</f>
        <v>1530</v>
      </c>
      <c r="R1006" s="10">
        <f>Table1[[#This Row],[ Sales Volume]]*Table1[[#This Row],[Cost]]</f>
        <v>2891.7</v>
      </c>
      <c r="S1006" s="10">
        <f>Table1[[#This Row],[Sales Values]]-(Table1[[#This Row],[Sales Values]]*0.25)</f>
        <v>2168.7749999999996</v>
      </c>
      <c r="T1006" s="10">
        <f>Table1[[#This Row],[Manufacturing Cost]]-Table1[[#This Row],[Delivery Cost]]</f>
        <v>2126.2749999999996</v>
      </c>
      <c r="U1006" s="10">
        <f>Table1[[#This Row],[Quantity]]*Table1[[#This Row],[Delivery]]</f>
        <v>42.5</v>
      </c>
      <c r="V1006" s="10">
        <f>Table1[[#This Row],[Sales Values]]-Table1[[#This Row],[Manufacturing Cost]]</f>
        <v>722.92500000000018</v>
      </c>
      <c r="W1006" s="13">
        <f>Table1[[#This Row],[Profit]]/Table1[[#This Row],[Sales Values]]</f>
        <v>0.25000000000000006</v>
      </c>
      <c r="X1006" s="10">
        <v>14.95</v>
      </c>
      <c r="Y1006" s="14">
        <f>IF(AND(Table1[[#This Row],[Quantity]]&gt;20,Table1[[#This Row],[Quantity]]&lt;=50),3%,IF(AND(Table1[[#This Row],[Quantity]]&gt;50,Table1[[#This Row],[Quantity]]&lt;=100),5%,IF(Table1[[#This Row],[Quantity]]&gt;100,7%,0)))</f>
        <v>0.05</v>
      </c>
      <c r="Z1006" s="10">
        <f>Table1[[#This Row],[Sales Values]]*(1-Table1[[#This Row],[Discount]])</f>
        <v>2747.1149999999998</v>
      </c>
      <c r="AA1006" s="10">
        <f>Table1[[#This Row],[Sales Values]]+(Table1[[#This Row],[Sales Values]]*1.05%)</f>
        <v>2922.0628499999998</v>
      </c>
      <c r="AB1006" s="10">
        <f>Table1[[#This Row],[Sales Values]]*1.05</f>
        <v>3036.2849999999999</v>
      </c>
      <c r="AC1006" s="10" t="str">
        <f t="shared" si="79"/>
        <v>Gigastuff</v>
      </c>
      <c r="AD1006" t="s">
        <v>45</v>
      </c>
    </row>
    <row r="1007" spans="1:30" x14ac:dyDescent="0.3">
      <c r="A1007">
        <v>3471</v>
      </c>
      <c r="B1007" t="s">
        <v>8124</v>
      </c>
      <c r="C1007" t="s">
        <v>7069</v>
      </c>
      <c r="D1007" t="s">
        <v>28</v>
      </c>
      <c r="E1007" t="s">
        <v>29</v>
      </c>
      <c r="F1007">
        <v>60</v>
      </c>
      <c r="G1007" t="s">
        <v>8125</v>
      </c>
      <c r="H1007" t="s">
        <v>1056</v>
      </c>
      <c r="I1007" t="s">
        <v>129</v>
      </c>
      <c r="J1007" s="8">
        <v>44897</v>
      </c>
      <c r="K1007" s="6" t="str">
        <f t="shared" si="75"/>
        <v>2022</v>
      </c>
      <c r="L1007" s="6" t="str">
        <f t="shared" si="76"/>
        <v>Dec</v>
      </c>
      <c r="M1007">
        <v>77</v>
      </c>
      <c r="N1007" s="10">
        <f t="shared" si="77"/>
        <v>3.49</v>
      </c>
      <c r="O1007">
        <f t="shared" si="78"/>
        <v>20</v>
      </c>
      <c r="P1007">
        <v>0.5</v>
      </c>
      <c r="Q1007" s="12">
        <f>Table1[[#This Row],[Quantity]]*Table1[[#This Row],[Case Size]]</f>
        <v>1540</v>
      </c>
      <c r="R1007" s="10">
        <f>Table1[[#This Row],[ Sales Volume]]*Table1[[#This Row],[Cost]]</f>
        <v>5374.6</v>
      </c>
      <c r="S1007" s="10">
        <f>Table1[[#This Row],[Sales Values]]-(Table1[[#This Row],[Sales Values]]*0.25)</f>
        <v>4030.9500000000003</v>
      </c>
      <c r="T1007" s="10">
        <f>Table1[[#This Row],[Manufacturing Cost]]-Table1[[#This Row],[Delivery Cost]]</f>
        <v>3992.4500000000003</v>
      </c>
      <c r="U1007" s="10">
        <f>Table1[[#This Row],[Quantity]]*Table1[[#This Row],[Delivery]]</f>
        <v>38.5</v>
      </c>
      <c r="V1007" s="10">
        <f>Table1[[#This Row],[Sales Values]]-Table1[[#This Row],[Manufacturing Cost]]</f>
        <v>1343.65</v>
      </c>
      <c r="W1007" s="13">
        <f>Table1[[#This Row],[Profit]]/Table1[[#This Row],[Sales Values]]</f>
        <v>0.25</v>
      </c>
      <c r="X1007" s="10">
        <v>14.95</v>
      </c>
      <c r="Y1007" s="14">
        <f>IF(AND(Table1[[#This Row],[Quantity]]&gt;20,Table1[[#This Row],[Quantity]]&lt;=50),3%,IF(AND(Table1[[#This Row],[Quantity]]&gt;50,Table1[[#This Row],[Quantity]]&lt;=100),5%,IF(Table1[[#This Row],[Quantity]]&gt;100,7%,0)))</f>
        <v>0.05</v>
      </c>
      <c r="Z1007" s="10">
        <f>Table1[[#This Row],[Sales Values]]*(1-Table1[[#This Row],[Discount]])</f>
        <v>5105.87</v>
      </c>
      <c r="AA1007" s="10">
        <f>Table1[[#This Row],[Sales Values]]+(Table1[[#This Row],[Sales Values]]*1.05%)</f>
        <v>5431.0333000000001</v>
      </c>
      <c r="AB1007" s="10">
        <f>Table1[[#This Row],[Sales Values]]*1.05</f>
        <v>5643.3300000000008</v>
      </c>
      <c r="AC1007" s="10" t="str">
        <f t="shared" si="79"/>
        <v>Superwossname</v>
      </c>
      <c r="AD1007" t="s">
        <v>101</v>
      </c>
    </row>
    <row r="1008" spans="1:30" x14ac:dyDescent="0.3">
      <c r="A1008">
        <v>3474</v>
      </c>
      <c r="B1008" t="s">
        <v>6274</v>
      </c>
      <c r="C1008" t="s">
        <v>5764</v>
      </c>
      <c r="D1008" t="s">
        <v>28</v>
      </c>
      <c r="E1008" t="s">
        <v>29</v>
      </c>
      <c r="F1008">
        <v>60</v>
      </c>
      <c r="G1008" t="s">
        <v>8130</v>
      </c>
      <c r="H1008" t="s">
        <v>458</v>
      </c>
      <c r="I1008" t="s">
        <v>294</v>
      </c>
      <c r="J1008" s="8">
        <v>44257</v>
      </c>
      <c r="K1008" s="6" t="str">
        <f t="shared" si="75"/>
        <v>2021</v>
      </c>
      <c r="L1008" s="6" t="str">
        <f t="shared" si="76"/>
        <v>Mar</v>
      </c>
      <c r="M1008">
        <v>48</v>
      </c>
      <c r="N1008" s="10">
        <f t="shared" si="77"/>
        <v>2.0099999999999998</v>
      </c>
      <c r="O1008">
        <f t="shared" si="78"/>
        <v>20</v>
      </c>
      <c r="P1008">
        <v>0.5</v>
      </c>
      <c r="Q1008" s="12">
        <f>Table1[[#This Row],[Quantity]]*Table1[[#This Row],[Case Size]]</f>
        <v>960</v>
      </c>
      <c r="R1008" s="10">
        <f>Table1[[#This Row],[ Sales Volume]]*Table1[[#This Row],[Cost]]</f>
        <v>1929.6</v>
      </c>
      <c r="S1008" s="10">
        <f>Table1[[#This Row],[Sales Values]]-(Table1[[#This Row],[Sales Values]]*0.25)</f>
        <v>1447.1999999999998</v>
      </c>
      <c r="T1008" s="10">
        <f>Table1[[#This Row],[Manufacturing Cost]]-Table1[[#This Row],[Delivery Cost]]</f>
        <v>1423.1999999999998</v>
      </c>
      <c r="U1008" s="10">
        <f>Table1[[#This Row],[Quantity]]*Table1[[#This Row],[Delivery]]</f>
        <v>24</v>
      </c>
      <c r="V1008" s="10">
        <f>Table1[[#This Row],[Sales Values]]-Table1[[#This Row],[Manufacturing Cost]]</f>
        <v>482.40000000000009</v>
      </c>
      <c r="W1008" s="13">
        <f>Table1[[#This Row],[Profit]]/Table1[[#This Row],[Sales Values]]</f>
        <v>0.25000000000000006</v>
      </c>
      <c r="X1008" s="10">
        <v>14.95</v>
      </c>
      <c r="Y1008" s="14">
        <f>IF(AND(Table1[[#This Row],[Quantity]]&gt;20,Table1[[#This Row],[Quantity]]&lt;=50),3%,IF(AND(Table1[[#This Row],[Quantity]]&gt;50,Table1[[#This Row],[Quantity]]&lt;=100),5%,IF(Table1[[#This Row],[Quantity]]&gt;100,7%,0)))</f>
        <v>0.03</v>
      </c>
      <c r="Z1008" s="10">
        <f>Table1[[#This Row],[Sales Values]]*(1-Table1[[#This Row],[Discount]])</f>
        <v>1871.7119999999998</v>
      </c>
      <c r="AA1008" s="10">
        <f>Table1[[#This Row],[Sales Values]]+(Table1[[#This Row],[Sales Values]]*1.05%)</f>
        <v>1949.8607999999999</v>
      </c>
      <c r="AB1008" s="10">
        <f>Table1[[#This Row],[Sales Values]]*1.05</f>
        <v>2026.08</v>
      </c>
      <c r="AC1008" s="10" t="str">
        <f t="shared" si="79"/>
        <v>Hyperwotsit</v>
      </c>
      <c r="AD1008" t="s">
        <v>20</v>
      </c>
    </row>
    <row r="1009" spans="1:30" x14ac:dyDescent="0.3">
      <c r="A1009">
        <v>3476</v>
      </c>
      <c r="B1009" t="s">
        <v>1002</v>
      </c>
      <c r="C1009" t="s">
        <v>3831</v>
      </c>
      <c r="D1009" t="s">
        <v>28</v>
      </c>
      <c r="E1009" t="s">
        <v>29</v>
      </c>
      <c r="F1009">
        <v>90</v>
      </c>
      <c r="G1009" t="s">
        <v>8132</v>
      </c>
      <c r="H1009" t="s">
        <v>2494</v>
      </c>
      <c r="I1009" t="s">
        <v>25</v>
      </c>
      <c r="J1009" s="8">
        <v>44376</v>
      </c>
      <c r="K1009" s="6" t="str">
        <f t="shared" si="75"/>
        <v>2021</v>
      </c>
      <c r="L1009" s="6" t="str">
        <f t="shared" si="76"/>
        <v>Jun</v>
      </c>
      <c r="M1009">
        <v>7</v>
      </c>
      <c r="N1009" s="10">
        <f t="shared" si="77"/>
        <v>1.89</v>
      </c>
      <c r="O1009">
        <f t="shared" si="78"/>
        <v>18</v>
      </c>
      <c r="P1009">
        <v>0.5</v>
      </c>
      <c r="Q1009" s="12">
        <f>Table1[[#This Row],[Quantity]]*Table1[[#This Row],[Case Size]]</f>
        <v>126</v>
      </c>
      <c r="R1009" s="10">
        <f>Table1[[#This Row],[ Sales Volume]]*Table1[[#This Row],[Cost]]</f>
        <v>238.14</v>
      </c>
      <c r="S1009" s="10">
        <f>Table1[[#This Row],[Sales Values]]-(Table1[[#This Row],[Sales Values]]*0.25)</f>
        <v>178.60499999999999</v>
      </c>
      <c r="T1009" s="10">
        <f>Table1[[#This Row],[Manufacturing Cost]]-Table1[[#This Row],[Delivery Cost]]</f>
        <v>175.10499999999999</v>
      </c>
      <c r="U1009" s="10">
        <f>Table1[[#This Row],[Quantity]]*Table1[[#This Row],[Delivery]]</f>
        <v>3.5</v>
      </c>
      <c r="V1009" s="10">
        <f>Table1[[#This Row],[Sales Values]]-Table1[[#This Row],[Manufacturing Cost]]</f>
        <v>59.534999999999997</v>
      </c>
      <c r="W1009" s="13">
        <f>Table1[[#This Row],[Profit]]/Table1[[#This Row],[Sales Values]]</f>
        <v>0.25</v>
      </c>
      <c r="X1009" s="10">
        <v>14.95</v>
      </c>
      <c r="Y1009" s="14">
        <f>IF(AND(Table1[[#This Row],[Quantity]]&gt;20,Table1[[#This Row],[Quantity]]&lt;=50),3%,IF(AND(Table1[[#This Row],[Quantity]]&gt;50,Table1[[#This Row],[Quantity]]&lt;=100),5%,IF(Table1[[#This Row],[Quantity]]&gt;100,7%,0)))</f>
        <v>0</v>
      </c>
      <c r="Z1009" s="10">
        <f>Table1[[#This Row],[Sales Values]]*(1-Table1[[#This Row],[Discount]])</f>
        <v>238.14</v>
      </c>
      <c r="AA1009" s="10">
        <f>Table1[[#This Row],[Sales Values]]+(Table1[[#This Row],[Sales Values]]*1.05%)</f>
        <v>240.64046999999999</v>
      </c>
      <c r="AB1009" s="10">
        <f>Table1[[#This Row],[Sales Values]]*1.05</f>
        <v>250.047</v>
      </c>
      <c r="AC1009" s="10" t="str">
        <f t="shared" si="79"/>
        <v>Gigastuff</v>
      </c>
      <c r="AD1009" t="s">
        <v>45</v>
      </c>
    </row>
    <row r="1010" spans="1:30" x14ac:dyDescent="0.3">
      <c r="A1010">
        <v>3477</v>
      </c>
      <c r="B1010" t="s">
        <v>4290</v>
      </c>
      <c r="C1010" t="s">
        <v>3485</v>
      </c>
      <c r="D1010" t="s">
        <v>51</v>
      </c>
      <c r="E1010" t="s">
        <v>16</v>
      </c>
      <c r="F1010">
        <v>60</v>
      </c>
      <c r="G1010" t="s">
        <v>8133</v>
      </c>
      <c r="H1010" t="s">
        <v>288</v>
      </c>
      <c r="I1010" t="s">
        <v>32</v>
      </c>
      <c r="J1010" s="8">
        <v>44443</v>
      </c>
      <c r="K1010" s="6" t="str">
        <f t="shared" si="75"/>
        <v>2021</v>
      </c>
      <c r="L1010" s="6" t="str">
        <f t="shared" si="76"/>
        <v>Sep</v>
      </c>
      <c r="M1010">
        <v>29</v>
      </c>
      <c r="N1010" s="10">
        <f t="shared" si="77"/>
        <v>3.49</v>
      </c>
      <c r="O1010">
        <f t="shared" si="78"/>
        <v>20</v>
      </c>
      <c r="P1010">
        <v>0.5</v>
      </c>
      <c r="Q1010" s="12">
        <f>Table1[[#This Row],[Quantity]]*Table1[[#This Row],[Case Size]]</f>
        <v>580</v>
      </c>
      <c r="R1010" s="10">
        <f>Table1[[#This Row],[ Sales Volume]]*Table1[[#This Row],[Cost]]</f>
        <v>2024.2</v>
      </c>
      <c r="S1010" s="10">
        <f>Table1[[#This Row],[Sales Values]]-(Table1[[#This Row],[Sales Values]]*0.25)</f>
        <v>1518.15</v>
      </c>
      <c r="T1010" s="10">
        <f>Table1[[#This Row],[Manufacturing Cost]]-Table1[[#This Row],[Delivery Cost]]</f>
        <v>1503.65</v>
      </c>
      <c r="U1010" s="10">
        <f>Table1[[#This Row],[Quantity]]*Table1[[#This Row],[Delivery]]</f>
        <v>14.5</v>
      </c>
      <c r="V1010" s="10">
        <f>Table1[[#This Row],[Sales Values]]-Table1[[#This Row],[Manufacturing Cost]]</f>
        <v>506.04999999999995</v>
      </c>
      <c r="W1010" s="13">
        <f>Table1[[#This Row],[Profit]]/Table1[[#This Row],[Sales Values]]</f>
        <v>0.24999999999999997</v>
      </c>
      <c r="X1010" s="10">
        <v>14.95</v>
      </c>
      <c r="Y1010" s="14">
        <f>IF(AND(Table1[[#This Row],[Quantity]]&gt;20,Table1[[#This Row],[Quantity]]&lt;=50),3%,IF(AND(Table1[[#This Row],[Quantity]]&gt;50,Table1[[#This Row],[Quantity]]&lt;=100),5%,IF(Table1[[#This Row],[Quantity]]&gt;100,7%,0)))</f>
        <v>0.03</v>
      </c>
      <c r="Z1010" s="10">
        <f>Table1[[#This Row],[Sales Values]]*(1-Table1[[#This Row],[Discount]])</f>
        <v>1963.4739999999999</v>
      </c>
      <c r="AA1010" s="10">
        <f>Table1[[#This Row],[Sales Values]]+(Table1[[#This Row],[Sales Values]]*1.05%)</f>
        <v>2045.4541000000002</v>
      </c>
      <c r="AB1010" s="10">
        <f>Table1[[#This Row],[Sales Values]]*1.05</f>
        <v>2125.4100000000003</v>
      </c>
      <c r="AC1010" s="10" t="str">
        <f t="shared" si="79"/>
        <v>Superwossname</v>
      </c>
      <c r="AD1010" t="s">
        <v>101</v>
      </c>
    </row>
    <row r="1011" spans="1:30" x14ac:dyDescent="0.3">
      <c r="A1011">
        <v>3478</v>
      </c>
      <c r="B1011" t="s">
        <v>4572</v>
      </c>
      <c r="C1011" t="s">
        <v>8134</v>
      </c>
      <c r="D1011" t="s">
        <v>28</v>
      </c>
      <c r="E1011" t="s">
        <v>29</v>
      </c>
      <c r="F1011">
        <v>30</v>
      </c>
      <c r="G1011" t="s">
        <v>14653</v>
      </c>
      <c r="H1011" t="s">
        <v>7572</v>
      </c>
      <c r="I1011" t="s">
        <v>886</v>
      </c>
      <c r="J1011" s="8">
        <v>44104</v>
      </c>
      <c r="K1011" s="6" t="str">
        <f t="shared" si="75"/>
        <v>2020</v>
      </c>
      <c r="L1011" s="6" t="str">
        <f t="shared" si="76"/>
        <v>Sep</v>
      </c>
      <c r="M1011">
        <v>7</v>
      </c>
      <c r="N1011" s="10">
        <f t="shared" si="77"/>
        <v>2.0099999999999998</v>
      </c>
      <c r="O1011">
        <f t="shared" si="78"/>
        <v>20</v>
      </c>
      <c r="P1011">
        <v>0.5</v>
      </c>
      <c r="Q1011" s="12">
        <f>Table1[[#This Row],[Quantity]]*Table1[[#This Row],[Case Size]]</f>
        <v>140</v>
      </c>
      <c r="R1011" s="10">
        <f>Table1[[#This Row],[ Sales Volume]]*Table1[[#This Row],[Cost]]</f>
        <v>281.39999999999998</v>
      </c>
      <c r="S1011" s="10">
        <f>Table1[[#This Row],[Sales Values]]-(Table1[[#This Row],[Sales Values]]*0.25)</f>
        <v>211.04999999999998</v>
      </c>
      <c r="T1011" s="10">
        <f>Table1[[#This Row],[Manufacturing Cost]]-Table1[[#This Row],[Delivery Cost]]</f>
        <v>207.54999999999998</v>
      </c>
      <c r="U1011" s="10">
        <f>Table1[[#This Row],[Quantity]]*Table1[[#This Row],[Delivery]]</f>
        <v>3.5</v>
      </c>
      <c r="V1011" s="10">
        <f>Table1[[#This Row],[Sales Values]]-Table1[[#This Row],[Manufacturing Cost]]</f>
        <v>70.349999999999994</v>
      </c>
      <c r="W1011" s="13">
        <f>Table1[[#This Row],[Profit]]/Table1[[#This Row],[Sales Values]]</f>
        <v>0.25</v>
      </c>
      <c r="X1011" s="10">
        <v>14.95</v>
      </c>
      <c r="Y1011" s="14">
        <f>IF(AND(Table1[[#This Row],[Quantity]]&gt;20,Table1[[#This Row],[Quantity]]&lt;=50),3%,IF(AND(Table1[[#This Row],[Quantity]]&gt;50,Table1[[#This Row],[Quantity]]&lt;=100),5%,IF(Table1[[#This Row],[Quantity]]&gt;100,7%,0)))</f>
        <v>0</v>
      </c>
      <c r="Z1011" s="10">
        <f>Table1[[#This Row],[Sales Values]]*(1-Table1[[#This Row],[Discount]])</f>
        <v>281.39999999999998</v>
      </c>
      <c r="AA1011" s="10">
        <f>Table1[[#This Row],[Sales Values]]+(Table1[[#This Row],[Sales Values]]*1.05%)</f>
        <v>284.35469999999998</v>
      </c>
      <c r="AB1011" s="10">
        <f>Table1[[#This Row],[Sales Values]]*1.05</f>
        <v>295.46999999999997</v>
      </c>
      <c r="AC1011" s="10" t="str">
        <f t="shared" si="79"/>
        <v>Hyperwotsit</v>
      </c>
      <c r="AD1011" t="s">
        <v>20</v>
      </c>
    </row>
    <row r="1012" spans="1:30" x14ac:dyDescent="0.3">
      <c r="A1012">
        <v>3479</v>
      </c>
      <c r="B1012" t="s">
        <v>872</v>
      </c>
      <c r="C1012" t="s">
        <v>8136</v>
      </c>
      <c r="D1012" t="s">
        <v>28</v>
      </c>
      <c r="E1012" t="s">
        <v>29</v>
      </c>
      <c r="F1012">
        <v>30</v>
      </c>
      <c r="G1012" t="s">
        <v>8137</v>
      </c>
      <c r="H1012" t="s">
        <v>412</v>
      </c>
      <c r="I1012" t="s">
        <v>187</v>
      </c>
      <c r="J1012" s="8">
        <v>44747</v>
      </c>
      <c r="K1012" s="6" t="str">
        <f t="shared" si="75"/>
        <v>2022</v>
      </c>
      <c r="L1012" s="6" t="str">
        <f t="shared" si="76"/>
        <v>Jul</v>
      </c>
      <c r="M1012">
        <v>65</v>
      </c>
      <c r="N1012" s="10">
        <f t="shared" si="77"/>
        <v>2.0099999999999998</v>
      </c>
      <c r="O1012">
        <f t="shared" si="78"/>
        <v>20</v>
      </c>
      <c r="P1012">
        <v>0.5</v>
      </c>
      <c r="Q1012" s="11">
        <f>Table1[[#This Row],[Quantity]]*Table1[[#This Row],[Case Size]]</f>
        <v>1300</v>
      </c>
      <c r="R1012" s="10">
        <f>Table1[[#This Row],[ Sales Volume]]*Table1[[#This Row],[Cost]]</f>
        <v>2612.9999999999995</v>
      </c>
      <c r="S1012" s="10">
        <f>Table1[[#This Row],[Sales Values]]-(Table1[[#This Row],[Sales Values]]*0.25)</f>
        <v>1959.7499999999995</v>
      </c>
      <c r="T1012" s="10">
        <f>Table1[[#This Row],[Manufacturing Cost]]-Table1[[#This Row],[Delivery Cost]]</f>
        <v>1927.2499999999995</v>
      </c>
      <c r="U1012" s="10">
        <f>Table1[[#This Row],[Quantity]]*Table1[[#This Row],[Delivery]]</f>
        <v>32.5</v>
      </c>
      <c r="V1012" s="10">
        <f>Table1[[#This Row],[Sales Values]]-Table1[[#This Row],[Manufacturing Cost]]</f>
        <v>653.25</v>
      </c>
      <c r="W1012" s="13">
        <f>Table1[[#This Row],[Profit]]/Table1[[#This Row],[Sales Values]]</f>
        <v>0.25000000000000006</v>
      </c>
      <c r="X1012" s="10">
        <v>14.95</v>
      </c>
      <c r="Y1012" s="14">
        <f>IF(AND(Table1[[#This Row],[Quantity]]&gt;20,Table1[[#This Row],[Quantity]]&lt;=50),3%,IF(AND(Table1[[#This Row],[Quantity]]&gt;50,Table1[[#This Row],[Quantity]]&lt;=100),5%,IF(Table1[[#This Row],[Quantity]]&gt;100,7%,0)))</f>
        <v>0.05</v>
      </c>
      <c r="Z1012" s="10">
        <f>Table1[[#This Row],[Sales Values]]*(1-Table1[[#This Row],[Discount]])</f>
        <v>2482.3499999999995</v>
      </c>
      <c r="AA1012" s="10">
        <f>Table1[[#This Row],[Sales Values]]+(Table1[[#This Row],[Sales Values]]*1.05%)</f>
        <v>2640.4364999999993</v>
      </c>
      <c r="AB1012" s="10">
        <f>Table1[[#This Row],[Sales Values]]*1.05</f>
        <v>2743.6499999999996</v>
      </c>
      <c r="AC1012" s="10" t="str">
        <f t="shared" si="79"/>
        <v>Hyperwotsit</v>
      </c>
      <c r="AD1012" t="s">
        <v>20</v>
      </c>
    </row>
    <row r="1013" spans="1:30" x14ac:dyDescent="0.3">
      <c r="A1013">
        <v>3484</v>
      </c>
      <c r="B1013" t="s">
        <v>6476</v>
      </c>
      <c r="C1013" t="s">
        <v>8144</v>
      </c>
      <c r="D1013" t="s">
        <v>28</v>
      </c>
      <c r="E1013" t="s">
        <v>29</v>
      </c>
      <c r="F1013">
        <v>30</v>
      </c>
      <c r="G1013" t="s">
        <v>8145</v>
      </c>
      <c r="H1013" t="s">
        <v>3531</v>
      </c>
      <c r="I1013" t="s">
        <v>32</v>
      </c>
      <c r="J1013" s="8">
        <v>44386</v>
      </c>
      <c r="K1013" s="6" t="str">
        <f t="shared" si="75"/>
        <v>2021</v>
      </c>
      <c r="L1013" s="6" t="str">
        <f t="shared" si="76"/>
        <v>Jul</v>
      </c>
      <c r="M1013">
        <v>65</v>
      </c>
      <c r="N1013" s="10">
        <f t="shared" si="77"/>
        <v>1.89</v>
      </c>
      <c r="O1013">
        <f t="shared" si="78"/>
        <v>18</v>
      </c>
      <c r="P1013">
        <v>0.5</v>
      </c>
      <c r="Q1013" s="12">
        <f>Table1[[#This Row],[Quantity]]*Table1[[#This Row],[Case Size]]</f>
        <v>1170</v>
      </c>
      <c r="R1013" s="10">
        <f>Table1[[#This Row],[ Sales Volume]]*Table1[[#This Row],[Cost]]</f>
        <v>2211.2999999999997</v>
      </c>
      <c r="S1013" s="10">
        <f>Table1[[#This Row],[Sales Values]]-(Table1[[#This Row],[Sales Values]]*0.25)</f>
        <v>1658.4749999999999</v>
      </c>
      <c r="T1013" s="10">
        <f>Table1[[#This Row],[Manufacturing Cost]]-Table1[[#This Row],[Delivery Cost]]</f>
        <v>1625.9749999999999</v>
      </c>
      <c r="U1013" s="10">
        <f>Table1[[#This Row],[Quantity]]*Table1[[#This Row],[Delivery]]</f>
        <v>32.5</v>
      </c>
      <c r="V1013" s="10">
        <f>Table1[[#This Row],[Sales Values]]-Table1[[#This Row],[Manufacturing Cost]]</f>
        <v>552.82499999999982</v>
      </c>
      <c r="W1013" s="13">
        <f>Table1[[#This Row],[Profit]]/Table1[[#This Row],[Sales Values]]</f>
        <v>0.24999999999999994</v>
      </c>
      <c r="X1013" s="10">
        <v>14.95</v>
      </c>
      <c r="Y1013" s="14">
        <f>IF(AND(Table1[[#This Row],[Quantity]]&gt;20,Table1[[#This Row],[Quantity]]&lt;=50),3%,IF(AND(Table1[[#This Row],[Quantity]]&gt;50,Table1[[#This Row],[Quantity]]&lt;=100),5%,IF(Table1[[#This Row],[Quantity]]&gt;100,7%,0)))</f>
        <v>0.05</v>
      </c>
      <c r="Z1013" s="10">
        <f>Table1[[#This Row],[Sales Values]]*(1-Table1[[#This Row],[Discount]])</f>
        <v>2100.7349999999997</v>
      </c>
      <c r="AA1013" s="10">
        <f>Table1[[#This Row],[Sales Values]]+(Table1[[#This Row],[Sales Values]]*1.05%)</f>
        <v>2234.5186499999995</v>
      </c>
      <c r="AB1013" s="10">
        <f>Table1[[#This Row],[Sales Values]]*1.05</f>
        <v>2321.8649999999998</v>
      </c>
      <c r="AC1013" s="10" t="str">
        <f t="shared" si="79"/>
        <v>Gigastuff</v>
      </c>
      <c r="AD1013" t="s">
        <v>45</v>
      </c>
    </row>
    <row r="1014" spans="1:30" x14ac:dyDescent="0.3">
      <c r="A1014">
        <v>3485</v>
      </c>
      <c r="B1014" t="s">
        <v>8146</v>
      </c>
      <c r="C1014" t="s">
        <v>8147</v>
      </c>
      <c r="D1014" t="s">
        <v>15</v>
      </c>
      <c r="E1014" t="s">
        <v>16</v>
      </c>
      <c r="F1014">
        <v>60</v>
      </c>
      <c r="G1014" t="s">
        <v>8148</v>
      </c>
      <c r="H1014" t="s">
        <v>4299</v>
      </c>
      <c r="I1014" t="s">
        <v>32</v>
      </c>
      <c r="J1014" s="8">
        <v>43871</v>
      </c>
      <c r="K1014" s="6" t="str">
        <f t="shared" si="75"/>
        <v>2020</v>
      </c>
      <c r="L1014" s="6" t="str">
        <f t="shared" si="76"/>
        <v>Feb</v>
      </c>
      <c r="M1014">
        <v>63</v>
      </c>
      <c r="N1014" s="10">
        <f t="shared" si="77"/>
        <v>1.89</v>
      </c>
      <c r="O1014">
        <f t="shared" si="78"/>
        <v>18</v>
      </c>
      <c r="P1014">
        <v>0.5</v>
      </c>
      <c r="Q1014" s="12">
        <f>Table1[[#This Row],[Quantity]]*Table1[[#This Row],[Case Size]]</f>
        <v>1134</v>
      </c>
      <c r="R1014" s="10">
        <f>Table1[[#This Row],[ Sales Volume]]*Table1[[#This Row],[Cost]]</f>
        <v>2143.2599999999998</v>
      </c>
      <c r="S1014" s="10">
        <f>Table1[[#This Row],[Sales Values]]-(Table1[[#This Row],[Sales Values]]*0.25)</f>
        <v>1607.4449999999997</v>
      </c>
      <c r="T1014" s="10">
        <f>Table1[[#This Row],[Manufacturing Cost]]-Table1[[#This Row],[Delivery Cost]]</f>
        <v>1575.9449999999997</v>
      </c>
      <c r="U1014" s="10">
        <f>Table1[[#This Row],[Quantity]]*Table1[[#This Row],[Delivery]]</f>
        <v>31.5</v>
      </c>
      <c r="V1014" s="10">
        <f>Table1[[#This Row],[Sales Values]]-Table1[[#This Row],[Manufacturing Cost]]</f>
        <v>535.81500000000005</v>
      </c>
      <c r="W1014" s="13">
        <f>Table1[[#This Row],[Profit]]/Table1[[#This Row],[Sales Values]]</f>
        <v>0.25000000000000006</v>
      </c>
      <c r="X1014" s="10">
        <v>14.95</v>
      </c>
      <c r="Y1014" s="14">
        <f>IF(AND(Table1[[#This Row],[Quantity]]&gt;20,Table1[[#This Row],[Quantity]]&lt;=50),3%,IF(AND(Table1[[#This Row],[Quantity]]&gt;50,Table1[[#This Row],[Quantity]]&lt;=100),5%,IF(Table1[[#This Row],[Quantity]]&gt;100,7%,0)))</f>
        <v>0.05</v>
      </c>
      <c r="Z1014" s="10">
        <f>Table1[[#This Row],[Sales Values]]*(1-Table1[[#This Row],[Discount]])</f>
        <v>2036.0969999999998</v>
      </c>
      <c r="AA1014" s="10">
        <f>Table1[[#This Row],[Sales Values]]+(Table1[[#This Row],[Sales Values]]*1.05%)</f>
        <v>2165.7642299999998</v>
      </c>
      <c r="AB1014" s="10">
        <f>Table1[[#This Row],[Sales Values]]*1.05</f>
        <v>2250.4229999999998</v>
      </c>
      <c r="AC1014" s="10" t="str">
        <f t="shared" si="79"/>
        <v>Gigastuff</v>
      </c>
      <c r="AD1014" t="s">
        <v>45</v>
      </c>
    </row>
    <row r="1015" spans="1:30" x14ac:dyDescent="0.3">
      <c r="A1015">
        <v>3487</v>
      </c>
      <c r="B1015" t="s">
        <v>8151</v>
      </c>
      <c r="C1015" t="s">
        <v>5534</v>
      </c>
      <c r="D1015" t="s">
        <v>28</v>
      </c>
      <c r="E1015" t="s">
        <v>29</v>
      </c>
      <c r="F1015">
        <v>90</v>
      </c>
      <c r="G1015" t="s">
        <v>14347</v>
      </c>
      <c r="H1015" t="s">
        <v>6618</v>
      </c>
      <c r="I1015" t="s">
        <v>32</v>
      </c>
      <c r="J1015" s="8">
        <v>44789</v>
      </c>
      <c r="K1015" s="6" t="str">
        <f t="shared" si="75"/>
        <v>2022</v>
      </c>
      <c r="L1015" s="6" t="str">
        <f t="shared" si="76"/>
        <v>Aug</v>
      </c>
      <c r="M1015">
        <v>37</v>
      </c>
      <c r="N1015" s="10">
        <f t="shared" si="77"/>
        <v>3.49</v>
      </c>
      <c r="O1015">
        <f t="shared" si="78"/>
        <v>20</v>
      </c>
      <c r="P1015">
        <v>0.5</v>
      </c>
      <c r="Q1015" s="12">
        <f>Table1[[#This Row],[Quantity]]*Table1[[#This Row],[Case Size]]</f>
        <v>740</v>
      </c>
      <c r="R1015" s="10">
        <f>Table1[[#This Row],[ Sales Volume]]*Table1[[#This Row],[Cost]]</f>
        <v>2582.6000000000004</v>
      </c>
      <c r="S1015" s="10">
        <f>Table1[[#This Row],[Sales Values]]-(Table1[[#This Row],[Sales Values]]*0.25)</f>
        <v>1936.9500000000003</v>
      </c>
      <c r="T1015" s="10">
        <f>Table1[[#This Row],[Manufacturing Cost]]-Table1[[#This Row],[Delivery Cost]]</f>
        <v>1918.4500000000003</v>
      </c>
      <c r="U1015" s="10">
        <f>Table1[[#This Row],[Quantity]]*Table1[[#This Row],[Delivery]]</f>
        <v>18.5</v>
      </c>
      <c r="V1015" s="10">
        <f>Table1[[#This Row],[Sales Values]]-Table1[[#This Row],[Manufacturing Cost]]</f>
        <v>645.65000000000009</v>
      </c>
      <c r="W1015" s="13">
        <f>Table1[[#This Row],[Profit]]/Table1[[#This Row],[Sales Values]]</f>
        <v>0.25</v>
      </c>
      <c r="X1015" s="10">
        <v>14.95</v>
      </c>
      <c r="Y1015" s="14">
        <f>IF(AND(Table1[[#This Row],[Quantity]]&gt;20,Table1[[#This Row],[Quantity]]&lt;=50),3%,IF(AND(Table1[[#This Row],[Quantity]]&gt;50,Table1[[#This Row],[Quantity]]&lt;=100),5%,IF(Table1[[#This Row],[Quantity]]&gt;100,7%,0)))</f>
        <v>0.03</v>
      </c>
      <c r="Z1015" s="10">
        <f>Table1[[#This Row],[Sales Values]]*(1-Table1[[#This Row],[Discount]])</f>
        <v>2505.1220000000003</v>
      </c>
      <c r="AA1015" s="10">
        <f>Table1[[#This Row],[Sales Values]]+(Table1[[#This Row],[Sales Values]]*1.05%)</f>
        <v>2609.7173000000003</v>
      </c>
      <c r="AB1015" s="10">
        <f>Table1[[#This Row],[Sales Values]]*1.05</f>
        <v>2711.7300000000005</v>
      </c>
      <c r="AC1015" s="10" t="str">
        <f t="shared" si="79"/>
        <v>Superwossname</v>
      </c>
      <c r="AD1015" t="s">
        <v>101</v>
      </c>
    </row>
    <row r="1016" spans="1:30" x14ac:dyDescent="0.3">
      <c r="A1016">
        <v>3490</v>
      </c>
      <c r="B1016" t="s">
        <v>8158</v>
      </c>
      <c r="C1016" t="s">
        <v>4603</v>
      </c>
      <c r="D1016" t="s">
        <v>15</v>
      </c>
      <c r="E1016" t="s">
        <v>16</v>
      </c>
      <c r="F1016">
        <v>60</v>
      </c>
      <c r="G1016" t="s">
        <v>8159</v>
      </c>
      <c r="H1016" t="s">
        <v>917</v>
      </c>
      <c r="I1016" t="s">
        <v>32</v>
      </c>
      <c r="J1016" s="8">
        <v>44726</v>
      </c>
      <c r="K1016" s="6" t="str">
        <f t="shared" si="75"/>
        <v>2022</v>
      </c>
      <c r="L1016" s="6" t="str">
        <f t="shared" si="76"/>
        <v>Jun</v>
      </c>
      <c r="M1016">
        <v>25</v>
      </c>
      <c r="N1016" s="10">
        <f t="shared" si="77"/>
        <v>1.89</v>
      </c>
      <c r="O1016">
        <f t="shared" si="78"/>
        <v>18</v>
      </c>
      <c r="P1016">
        <v>0.5</v>
      </c>
      <c r="Q1016" s="12">
        <f>Table1[[#This Row],[Quantity]]*Table1[[#This Row],[Case Size]]</f>
        <v>450</v>
      </c>
      <c r="R1016" s="10">
        <f>Table1[[#This Row],[ Sales Volume]]*Table1[[#This Row],[Cost]]</f>
        <v>850.5</v>
      </c>
      <c r="S1016" s="10">
        <f>Table1[[#This Row],[Sales Values]]-(Table1[[#This Row],[Sales Values]]*0.25)</f>
        <v>637.875</v>
      </c>
      <c r="T1016" s="10">
        <f>Table1[[#This Row],[Manufacturing Cost]]-Table1[[#This Row],[Delivery Cost]]</f>
        <v>625.375</v>
      </c>
      <c r="U1016" s="10">
        <f>Table1[[#This Row],[Quantity]]*Table1[[#This Row],[Delivery]]</f>
        <v>12.5</v>
      </c>
      <c r="V1016" s="10">
        <f>Table1[[#This Row],[Sales Values]]-Table1[[#This Row],[Manufacturing Cost]]</f>
        <v>212.625</v>
      </c>
      <c r="W1016" s="13">
        <f>Table1[[#This Row],[Profit]]/Table1[[#This Row],[Sales Values]]</f>
        <v>0.25</v>
      </c>
      <c r="X1016" s="10">
        <v>14.95</v>
      </c>
      <c r="Y1016" s="14">
        <f>IF(AND(Table1[[#This Row],[Quantity]]&gt;20,Table1[[#This Row],[Quantity]]&lt;=50),3%,IF(AND(Table1[[#This Row],[Quantity]]&gt;50,Table1[[#This Row],[Quantity]]&lt;=100),5%,IF(Table1[[#This Row],[Quantity]]&gt;100,7%,0)))</f>
        <v>0.03</v>
      </c>
      <c r="Z1016" s="10">
        <f>Table1[[#This Row],[Sales Values]]*(1-Table1[[#This Row],[Discount]])</f>
        <v>824.98500000000001</v>
      </c>
      <c r="AA1016" s="10">
        <f>Table1[[#This Row],[Sales Values]]+(Table1[[#This Row],[Sales Values]]*1.05%)</f>
        <v>859.43025</v>
      </c>
      <c r="AB1016" s="10">
        <f>Table1[[#This Row],[Sales Values]]*1.05</f>
        <v>893.02500000000009</v>
      </c>
      <c r="AC1016" s="10" t="str">
        <f t="shared" si="79"/>
        <v>Gigastuff</v>
      </c>
      <c r="AD1016" t="s">
        <v>45</v>
      </c>
    </row>
    <row r="1017" spans="1:30" x14ac:dyDescent="0.3">
      <c r="A1017">
        <v>3492</v>
      </c>
      <c r="B1017" t="s">
        <v>2828</v>
      </c>
      <c r="C1017" t="s">
        <v>1301</v>
      </c>
      <c r="D1017" t="s">
        <v>117</v>
      </c>
      <c r="E1017" t="s">
        <v>16</v>
      </c>
      <c r="F1017">
        <v>90</v>
      </c>
      <c r="G1017" t="s">
        <v>8161</v>
      </c>
      <c r="H1017" t="s">
        <v>7665</v>
      </c>
      <c r="I1017" t="s">
        <v>7666</v>
      </c>
      <c r="J1017" s="8">
        <v>44333</v>
      </c>
      <c r="K1017" s="6" t="str">
        <f t="shared" si="75"/>
        <v>2021</v>
      </c>
      <c r="L1017" s="6" t="str">
        <f t="shared" si="76"/>
        <v>May</v>
      </c>
      <c r="M1017">
        <v>10</v>
      </c>
      <c r="N1017" s="10">
        <f t="shared" si="77"/>
        <v>2.0099999999999998</v>
      </c>
      <c r="O1017">
        <f t="shared" si="78"/>
        <v>20</v>
      </c>
      <c r="P1017">
        <v>0.5</v>
      </c>
      <c r="Q1017" s="12">
        <f>Table1[[#This Row],[Quantity]]*Table1[[#This Row],[Case Size]]</f>
        <v>200</v>
      </c>
      <c r="R1017" s="10">
        <f>Table1[[#This Row],[ Sales Volume]]*Table1[[#This Row],[Cost]]</f>
        <v>401.99999999999994</v>
      </c>
      <c r="S1017" s="10">
        <f>Table1[[#This Row],[Sales Values]]-(Table1[[#This Row],[Sales Values]]*0.25)</f>
        <v>301.49999999999994</v>
      </c>
      <c r="T1017" s="10">
        <f>Table1[[#This Row],[Manufacturing Cost]]-Table1[[#This Row],[Delivery Cost]]</f>
        <v>296.49999999999994</v>
      </c>
      <c r="U1017" s="10">
        <f>Table1[[#This Row],[Quantity]]*Table1[[#This Row],[Delivery]]</f>
        <v>5</v>
      </c>
      <c r="V1017" s="10">
        <f>Table1[[#This Row],[Sales Values]]-Table1[[#This Row],[Manufacturing Cost]]</f>
        <v>100.5</v>
      </c>
      <c r="W1017" s="13">
        <f>Table1[[#This Row],[Profit]]/Table1[[#This Row],[Sales Values]]</f>
        <v>0.25000000000000006</v>
      </c>
      <c r="X1017" s="10">
        <v>14.95</v>
      </c>
      <c r="Y1017" s="14">
        <f>IF(AND(Table1[[#This Row],[Quantity]]&gt;20,Table1[[#This Row],[Quantity]]&lt;=50),3%,IF(AND(Table1[[#This Row],[Quantity]]&gt;50,Table1[[#This Row],[Quantity]]&lt;=100),5%,IF(Table1[[#This Row],[Quantity]]&gt;100,7%,0)))</f>
        <v>0</v>
      </c>
      <c r="Z1017" s="10">
        <f>Table1[[#This Row],[Sales Values]]*(1-Table1[[#This Row],[Discount]])</f>
        <v>401.99999999999994</v>
      </c>
      <c r="AA1017" s="10">
        <f>Table1[[#This Row],[Sales Values]]+(Table1[[#This Row],[Sales Values]]*1.05%)</f>
        <v>406.22099999999995</v>
      </c>
      <c r="AB1017" s="10">
        <f>Table1[[#This Row],[Sales Values]]*1.05</f>
        <v>422.09999999999997</v>
      </c>
      <c r="AC1017" s="10" t="str">
        <f t="shared" si="79"/>
        <v>Hyperwotsit</v>
      </c>
      <c r="AD1017" t="s">
        <v>20</v>
      </c>
    </row>
    <row r="1018" spans="1:30" x14ac:dyDescent="0.3">
      <c r="A1018">
        <v>3494</v>
      </c>
      <c r="B1018" t="s">
        <v>4644</v>
      </c>
      <c r="C1018" t="s">
        <v>7290</v>
      </c>
      <c r="D1018" t="s">
        <v>28</v>
      </c>
      <c r="E1018" t="s">
        <v>29</v>
      </c>
      <c r="F1018">
        <v>30</v>
      </c>
      <c r="G1018" t="s">
        <v>8164</v>
      </c>
      <c r="H1018" t="s">
        <v>145</v>
      </c>
      <c r="I1018" t="s">
        <v>146</v>
      </c>
      <c r="J1018" s="8">
        <v>44219</v>
      </c>
      <c r="K1018" s="6" t="str">
        <f t="shared" si="75"/>
        <v>2021</v>
      </c>
      <c r="L1018" s="6" t="str">
        <f t="shared" si="76"/>
        <v>Jan</v>
      </c>
      <c r="M1018">
        <v>73</v>
      </c>
      <c r="N1018" s="10">
        <f t="shared" si="77"/>
        <v>3.49</v>
      </c>
      <c r="O1018">
        <f t="shared" si="78"/>
        <v>20</v>
      </c>
      <c r="P1018">
        <v>0.5</v>
      </c>
      <c r="Q1018" s="12">
        <f>Table1[[#This Row],[Quantity]]*Table1[[#This Row],[Case Size]]</f>
        <v>1460</v>
      </c>
      <c r="R1018" s="10">
        <f>Table1[[#This Row],[ Sales Volume]]*Table1[[#This Row],[Cost]]</f>
        <v>5095.4000000000005</v>
      </c>
      <c r="S1018" s="10">
        <f>Table1[[#This Row],[Sales Values]]-(Table1[[#This Row],[Sales Values]]*0.25)</f>
        <v>3821.55</v>
      </c>
      <c r="T1018" s="10">
        <f>Table1[[#This Row],[Manufacturing Cost]]-Table1[[#This Row],[Delivery Cost]]</f>
        <v>3785.05</v>
      </c>
      <c r="U1018" s="10">
        <f>Table1[[#This Row],[Quantity]]*Table1[[#This Row],[Delivery]]</f>
        <v>36.5</v>
      </c>
      <c r="V1018" s="10">
        <f>Table1[[#This Row],[Sales Values]]-Table1[[#This Row],[Manufacturing Cost]]</f>
        <v>1273.8500000000004</v>
      </c>
      <c r="W1018" s="13">
        <f>Table1[[#This Row],[Profit]]/Table1[[#This Row],[Sales Values]]</f>
        <v>0.25000000000000006</v>
      </c>
      <c r="X1018" s="10">
        <v>14.95</v>
      </c>
      <c r="Y1018" s="14">
        <f>IF(AND(Table1[[#This Row],[Quantity]]&gt;20,Table1[[#This Row],[Quantity]]&lt;=50),3%,IF(AND(Table1[[#This Row],[Quantity]]&gt;50,Table1[[#This Row],[Quantity]]&lt;=100),5%,IF(Table1[[#This Row],[Quantity]]&gt;100,7%,0)))</f>
        <v>0.05</v>
      </c>
      <c r="Z1018" s="10">
        <f>Table1[[#This Row],[Sales Values]]*(1-Table1[[#This Row],[Discount]])</f>
        <v>4840.63</v>
      </c>
      <c r="AA1018" s="10">
        <f>Table1[[#This Row],[Sales Values]]+(Table1[[#This Row],[Sales Values]]*1.05%)</f>
        <v>5148.9017000000003</v>
      </c>
      <c r="AB1018" s="10">
        <f>Table1[[#This Row],[Sales Values]]*1.05</f>
        <v>5350.170000000001</v>
      </c>
      <c r="AC1018" s="10" t="str">
        <f t="shared" si="79"/>
        <v>Superwossname</v>
      </c>
      <c r="AD1018" t="s">
        <v>101</v>
      </c>
    </row>
    <row r="1019" spans="1:30" x14ac:dyDescent="0.3">
      <c r="A1019">
        <v>3497</v>
      </c>
      <c r="B1019" t="s">
        <v>1464</v>
      </c>
      <c r="C1019" t="s">
        <v>2197</v>
      </c>
      <c r="D1019" t="s">
        <v>28</v>
      </c>
      <c r="E1019" t="s">
        <v>29</v>
      </c>
      <c r="F1019">
        <v>90</v>
      </c>
      <c r="G1019" t="s">
        <v>14654</v>
      </c>
      <c r="H1019" t="s">
        <v>2848</v>
      </c>
      <c r="I1019" t="s">
        <v>129</v>
      </c>
      <c r="J1019" s="8">
        <v>44578</v>
      </c>
      <c r="K1019" s="6" t="str">
        <f t="shared" si="75"/>
        <v>2022</v>
      </c>
      <c r="L1019" s="6" t="str">
        <f t="shared" si="76"/>
        <v>Jan</v>
      </c>
      <c r="M1019">
        <v>77</v>
      </c>
      <c r="N1019" s="10">
        <f t="shared" si="77"/>
        <v>2.0099999999999998</v>
      </c>
      <c r="O1019">
        <f t="shared" si="78"/>
        <v>20</v>
      </c>
      <c r="P1019">
        <v>0.5</v>
      </c>
      <c r="Q1019" s="11">
        <f>Table1[[#This Row],[Quantity]]*Table1[[#This Row],[Case Size]]</f>
        <v>1540</v>
      </c>
      <c r="R1019" s="10">
        <f>Table1[[#This Row],[ Sales Volume]]*Table1[[#This Row],[Cost]]</f>
        <v>3095.3999999999996</v>
      </c>
      <c r="S1019" s="10">
        <f>Table1[[#This Row],[Sales Values]]-(Table1[[#This Row],[Sales Values]]*0.25)</f>
        <v>2321.5499999999997</v>
      </c>
      <c r="T1019" s="10">
        <f>Table1[[#This Row],[Manufacturing Cost]]-Table1[[#This Row],[Delivery Cost]]</f>
        <v>2283.0499999999997</v>
      </c>
      <c r="U1019" s="10">
        <f>Table1[[#This Row],[Quantity]]*Table1[[#This Row],[Delivery]]</f>
        <v>38.5</v>
      </c>
      <c r="V1019" s="10">
        <f>Table1[[#This Row],[Sales Values]]-Table1[[#This Row],[Manufacturing Cost]]</f>
        <v>773.84999999999991</v>
      </c>
      <c r="W1019" s="13">
        <f>Table1[[#This Row],[Profit]]/Table1[[#This Row],[Sales Values]]</f>
        <v>0.25</v>
      </c>
      <c r="X1019" s="10">
        <v>14.95</v>
      </c>
      <c r="Y1019" s="14">
        <f>IF(AND(Table1[[#This Row],[Quantity]]&gt;20,Table1[[#This Row],[Quantity]]&lt;=50),3%,IF(AND(Table1[[#This Row],[Quantity]]&gt;50,Table1[[#This Row],[Quantity]]&lt;=100),5%,IF(Table1[[#This Row],[Quantity]]&gt;100,7%,0)))</f>
        <v>0.05</v>
      </c>
      <c r="Z1019" s="10">
        <f>Table1[[#This Row],[Sales Values]]*(1-Table1[[#This Row],[Discount]])</f>
        <v>2940.6299999999997</v>
      </c>
      <c r="AA1019" s="10">
        <f>Table1[[#This Row],[Sales Values]]+(Table1[[#This Row],[Sales Values]]*1.05%)</f>
        <v>3127.9016999999994</v>
      </c>
      <c r="AB1019" s="10">
        <f>Table1[[#This Row],[Sales Values]]*1.05</f>
        <v>3250.1699999999996</v>
      </c>
      <c r="AC1019" s="10" t="str">
        <f t="shared" si="79"/>
        <v>Hyperwotsit</v>
      </c>
      <c r="AD1019" t="s">
        <v>20</v>
      </c>
    </row>
    <row r="1020" spans="1:30" x14ac:dyDescent="0.3">
      <c r="A1020">
        <v>3502</v>
      </c>
      <c r="B1020" t="s">
        <v>357</v>
      </c>
      <c r="C1020" t="s">
        <v>1162</v>
      </c>
      <c r="D1020" t="s">
        <v>28</v>
      </c>
      <c r="E1020" t="s">
        <v>29</v>
      </c>
      <c r="F1020">
        <v>60</v>
      </c>
      <c r="G1020" t="s">
        <v>8176</v>
      </c>
      <c r="H1020" t="s">
        <v>5327</v>
      </c>
      <c r="I1020" t="s">
        <v>187</v>
      </c>
      <c r="J1020" s="8">
        <v>44219</v>
      </c>
      <c r="K1020" s="6" t="str">
        <f t="shared" si="75"/>
        <v>2021</v>
      </c>
      <c r="L1020" s="6" t="str">
        <f t="shared" si="76"/>
        <v>Jan</v>
      </c>
      <c r="M1020">
        <v>4</v>
      </c>
      <c r="N1020" s="10">
        <f t="shared" si="77"/>
        <v>1.89</v>
      </c>
      <c r="O1020">
        <f t="shared" si="78"/>
        <v>18</v>
      </c>
      <c r="P1020">
        <v>0.5</v>
      </c>
      <c r="Q1020" s="12">
        <f>Table1[[#This Row],[Quantity]]*Table1[[#This Row],[Case Size]]</f>
        <v>72</v>
      </c>
      <c r="R1020" s="10">
        <f>Table1[[#This Row],[ Sales Volume]]*Table1[[#This Row],[Cost]]</f>
        <v>136.07999999999998</v>
      </c>
      <c r="S1020" s="10">
        <f>Table1[[#This Row],[Sales Values]]-(Table1[[#This Row],[Sales Values]]*0.25)</f>
        <v>102.05999999999999</v>
      </c>
      <c r="T1020" s="10">
        <f>Table1[[#This Row],[Manufacturing Cost]]-Table1[[#This Row],[Delivery Cost]]</f>
        <v>100.05999999999999</v>
      </c>
      <c r="U1020" s="10">
        <f>Table1[[#This Row],[Quantity]]*Table1[[#This Row],[Delivery]]</f>
        <v>2</v>
      </c>
      <c r="V1020" s="10">
        <f>Table1[[#This Row],[Sales Values]]-Table1[[#This Row],[Manufacturing Cost]]</f>
        <v>34.019999999999996</v>
      </c>
      <c r="W1020" s="13">
        <f>Table1[[#This Row],[Profit]]/Table1[[#This Row],[Sales Values]]</f>
        <v>0.25</v>
      </c>
      <c r="X1020" s="10">
        <v>14.95</v>
      </c>
      <c r="Y1020" s="14">
        <f>IF(AND(Table1[[#This Row],[Quantity]]&gt;20,Table1[[#This Row],[Quantity]]&lt;=50),3%,IF(AND(Table1[[#This Row],[Quantity]]&gt;50,Table1[[#This Row],[Quantity]]&lt;=100),5%,IF(Table1[[#This Row],[Quantity]]&gt;100,7%,0)))</f>
        <v>0</v>
      </c>
      <c r="Z1020" s="10">
        <f>Table1[[#This Row],[Sales Values]]*(1-Table1[[#This Row],[Discount]])</f>
        <v>136.07999999999998</v>
      </c>
      <c r="AA1020" s="10">
        <f>Table1[[#This Row],[Sales Values]]+(Table1[[#This Row],[Sales Values]]*1.05%)</f>
        <v>137.50883999999999</v>
      </c>
      <c r="AB1020" s="10">
        <f>Table1[[#This Row],[Sales Values]]*1.05</f>
        <v>142.88399999999999</v>
      </c>
      <c r="AC1020" s="10" t="str">
        <f t="shared" si="79"/>
        <v>Gigastuff</v>
      </c>
      <c r="AD1020" t="s">
        <v>45</v>
      </c>
    </row>
    <row r="1021" spans="1:30" x14ac:dyDescent="0.3">
      <c r="A1021">
        <v>3503</v>
      </c>
      <c r="B1021" t="s">
        <v>8177</v>
      </c>
      <c r="C1021" t="s">
        <v>1749</v>
      </c>
      <c r="D1021" t="s">
        <v>15</v>
      </c>
      <c r="E1021" t="s">
        <v>16</v>
      </c>
      <c r="F1021">
        <v>90</v>
      </c>
      <c r="G1021" t="s">
        <v>8178</v>
      </c>
      <c r="H1021" t="s">
        <v>5132</v>
      </c>
      <c r="I1021" t="s">
        <v>32</v>
      </c>
      <c r="J1021" s="8">
        <v>44866</v>
      </c>
      <c r="K1021" s="6" t="str">
        <f t="shared" si="75"/>
        <v>2022</v>
      </c>
      <c r="L1021" s="6" t="str">
        <f t="shared" si="76"/>
        <v>Nov</v>
      </c>
      <c r="M1021">
        <v>60</v>
      </c>
      <c r="N1021" s="10">
        <f t="shared" si="77"/>
        <v>3.49</v>
      </c>
      <c r="O1021">
        <f t="shared" si="78"/>
        <v>20</v>
      </c>
      <c r="P1021">
        <v>0.5</v>
      </c>
      <c r="Q1021" s="12">
        <f>Table1[[#This Row],[Quantity]]*Table1[[#This Row],[Case Size]]</f>
        <v>1200</v>
      </c>
      <c r="R1021" s="10">
        <f>Table1[[#This Row],[ Sales Volume]]*Table1[[#This Row],[Cost]]</f>
        <v>4188</v>
      </c>
      <c r="S1021" s="10">
        <f>Table1[[#This Row],[Sales Values]]-(Table1[[#This Row],[Sales Values]]*0.25)</f>
        <v>3141</v>
      </c>
      <c r="T1021" s="10">
        <f>Table1[[#This Row],[Manufacturing Cost]]-Table1[[#This Row],[Delivery Cost]]</f>
        <v>3111</v>
      </c>
      <c r="U1021" s="10">
        <f>Table1[[#This Row],[Quantity]]*Table1[[#This Row],[Delivery]]</f>
        <v>30</v>
      </c>
      <c r="V1021" s="10">
        <f>Table1[[#This Row],[Sales Values]]-Table1[[#This Row],[Manufacturing Cost]]</f>
        <v>1047</v>
      </c>
      <c r="W1021" s="13">
        <f>Table1[[#This Row],[Profit]]/Table1[[#This Row],[Sales Values]]</f>
        <v>0.25</v>
      </c>
      <c r="X1021" s="10">
        <v>14.95</v>
      </c>
      <c r="Y1021" s="14">
        <f>IF(AND(Table1[[#This Row],[Quantity]]&gt;20,Table1[[#This Row],[Quantity]]&lt;=50),3%,IF(AND(Table1[[#This Row],[Quantity]]&gt;50,Table1[[#This Row],[Quantity]]&lt;=100),5%,IF(Table1[[#This Row],[Quantity]]&gt;100,7%,0)))</f>
        <v>0.05</v>
      </c>
      <c r="Z1021" s="10">
        <f>Table1[[#This Row],[Sales Values]]*(1-Table1[[#This Row],[Discount]])</f>
        <v>3978.6</v>
      </c>
      <c r="AA1021" s="10">
        <f>Table1[[#This Row],[Sales Values]]+(Table1[[#This Row],[Sales Values]]*1.05%)</f>
        <v>4231.9740000000002</v>
      </c>
      <c r="AB1021" s="10">
        <f>Table1[[#This Row],[Sales Values]]*1.05</f>
        <v>4397.4000000000005</v>
      </c>
      <c r="AC1021" s="10" t="str">
        <f t="shared" si="79"/>
        <v>Superwossname</v>
      </c>
      <c r="AD1021" t="s">
        <v>101</v>
      </c>
    </row>
    <row r="1022" spans="1:30" x14ac:dyDescent="0.3">
      <c r="A1022">
        <v>3505</v>
      </c>
      <c r="B1022" t="s">
        <v>2571</v>
      </c>
      <c r="C1022" t="s">
        <v>1191</v>
      </c>
      <c r="D1022" t="s">
        <v>28</v>
      </c>
      <c r="E1022" t="s">
        <v>29</v>
      </c>
      <c r="F1022">
        <v>90</v>
      </c>
      <c r="G1022" t="s">
        <v>8181</v>
      </c>
      <c r="H1022" t="s">
        <v>1819</v>
      </c>
      <c r="I1022" t="s">
        <v>89</v>
      </c>
      <c r="J1022" s="8">
        <v>44197</v>
      </c>
      <c r="K1022" s="6" t="str">
        <f t="shared" si="75"/>
        <v>2021</v>
      </c>
      <c r="L1022" s="6" t="str">
        <f t="shared" si="76"/>
        <v>Jan</v>
      </c>
      <c r="M1022">
        <v>78</v>
      </c>
      <c r="N1022" s="10">
        <f t="shared" si="77"/>
        <v>3.49</v>
      </c>
      <c r="O1022">
        <f t="shared" si="78"/>
        <v>20</v>
      </c>
      <c r="P1022">
        <v>0.5</v>
      </c>
      <c r="Q1022" s="12">
        <f>Table1[[#This Row],[Quantity]]*Table1[[#This Row],[Case Size]]</f>
        <v>1560</v>
      </c>
      <c r="R1022" s="10">
        <f>Table1[[#This Row],[ Sales Volume]]*Table1[[#This Row],[Cost]]</f>
        <v>5444.4000000000005</v>
      </c>
      <c r="S1022" s="10">
        <f>Table1[[#This Row],[Sales Values]]-(Table1[[#This Row],[Sales Values]]*0.25)</f>
        <v>4083.3</v>
      </c>
      <c r="T1022" s="10">
        <f>Table1[[#This Row],[Manufacturing Cost]]-Table1[[#This Row],[Delivery Cost]]</f>
        <v>4044.3</v>
      </c>
      <c r="U1022" s="10">
        <f>Table1[[#This Row],[Quantity]]*Table1[[#This Row],[Delivery]]</f>
        <v>39</v>
      </c>
      <c r="V1022" s="10">
        <f>Table1[[#This Row],[Sales Values]]-Table1[[#This Row],[Manufacturing Cost]]</f>
        <v>1361.1000000000004</v>
      </c>
      <c r="W1022" s="13">
        <f>Table1[[#This Row],[Profit]]/Table1[[#This Row],[Sales Values]]</f>
        <v>0.25000000000000006</v>
      </c>
      <c r="X1022" s="10">
        <v>14.95</v>
      </c>
      <c r="Y1022" s="14">
        <f>IF(AND(Table1[[#This Row],[Quantity]]&gt;20,Table1[[#This Row],[Quantity]]&lt;=50),3%,IF(AND(Table1[[#This Row],[Quantity]]&gt;50,Table1[[#This Row],[Quantity]]&lt;=100),5%,IF(Table1[[#This Row],[Quantity]]&gt;100,7%,0)))</f>
        <v>0.05</v>
      </c>
      <c r="Z1022" s="10">
        <f>Table1[[#This Row],[Sales Values]]*(1-Table1[[#This Row],[Discount]])</f>
        <v>5172.18</v>
      </c>
      <c r="AA1022" s="10">
        <f>Table1[[#This Row],[Sales Values]]+(Table1[[#This Row],[Sales Values]]*1.05%)</f>
        <v>5501.5662000000002</v>
      </c>
      <c r="AB1022" s="10">
        <f>Table1[[#This Row],[Sales Values]]*1.05</f>
        <v>5716.6200000000008</v>
      </c>
      <c r="AC1022" s="10" t="str">
        <f t="shared" si="79"/>
        <v>Superwossname</v>
      </c>
      <c r="AD1022" t="s">
        <v>101</v>
      </c>
    </row>
    <row r="1023" spans="1:30" x14ac:dyDescent="0.3">
      <c r="A1023">
        <v>3509</v>
      </c>
      <c r="B1023" t="s">
        <v>8187</v>
      </c>
      <c r="C1023" t="s">
        <v>2339</v>
      </c>
      <c r="D1023" t="s">
        <v>117</v>
      </c>
      <c r="E1023" t="s">
        <v>29</v>
      </c>
      <c r="F1023">
        <v>90</v>
      </c>
      <c r="G1023" t="s">
        <v>8188</v>
      </c>
      <c r="H1023" t="s">
        <v>8121</v>
      </c>
      <c r="I1023" t="s">
        <v>44</v>
      </c>
      <c r="J1023" s="8">
        <v>44714</v>
      </c>
      <c r="K1023" s="6" t="str">
        <f t="shared" si="75"/>
        <v>2022</v>
      </c>
      <c r="L1023" s="6" t="str">
        <f t="shared" si="76"/>
        <v>Jun</v>
      </c>
      <c r="M1023">
        <v>55</v>
      </c>
      <c r="N1023" s="10">
        <f t="shared" si="77"/>
        <v>1.89</v>
      </c>
      <c r="O1023">
        <f t="shared" si="78"/>
        <v>18</v>
      </c>
      <c r="P1023">
        <v>0.5</v>
      </c>
      <c r="Q1023" s="12">
        <f>Table1[[#This Row],[Quantity]]*Table1[[#This Row],[Case Size]]</f>
        <v>990</v>
      </c>
      <c r="R1023" s="10">
        <f>Table1[[#This Row],[ Sales Volume]]*Table1[[#This Row],[Cost]]</f>
        <v>1871.1</v>
      </c>
      <c r="S1023" s="10">
        <f>Table1[[#This Row],[Sales Values]]-(Table1[[#This Row],[Sales Values]]*0.25)</f>
        <v>1403.3249999999998</v>
      </c>
      <c r="T1023" s="10">
        <f>Table1[[#This Row],[Manufacturing Cost]]-Table1[[#This Row],[Delivery Cost]]</f>
        <v>1375.8249999999998</v>
      </c>
      <c r="U1023" s="10">
        <f>Table1[[#This Row],[Quantity]]*Table1[[#This Row],[Delivery]]</f>
        <v>27.5</v>
      </c>
      <c r="V1023" s="10">
        <f>Table1[[#This Row],[Sales Values]]-Table1[[#This Row],[Manufacturing Cost]]</f>
        <v>467.77500000000009</v>
      </c>
      <c r="W1023" s="13">
        <f>Table1[[#This Row],[Profit]]/Table1[[#This Row],[Sales Values]]</f>
        <v>0.25000000000000006</v>
      </c>
      <c r="X1023" s="10">
        <v>14.95</v>
      </c>
      <c r="Y1023" s="14">
        <f>IF(AND(Table1[[#This Row],[Quantity]]&gt;20,Table1[[#This Row],[Quantity]]&lt;=50),3%,IF(AND(Table1[[#This Row],[Quantity]]&gt;50,Table1[[#This Row],[Quantity]]&lt;=100),5%,IF(Table1[[#This Row],[Quantity]]&gt;100,7%,0)))</f>
        <v>0.05</v>
      </c>
      <c r="Z1023" s="10">
        <f>Table1[[#This Row],[Sales Values]]*(1-Table1[[#This Row],[Discount]])</f>
        <v>1777.5449999999998</v>
      </c>
      <c r="AA1023" s="10">
        <f>Table1[[#This Row],[Sales Values]]+(Table1[[#This Row],[Sales Values]]*1.05%)</f>
        <v>1890.7465499999998</v>
      </c>
      <c r="AB1023" s="10">
        <f>Table1[[#This Row],[Sales Values]]*1.05</f>
        <v>1964.655</v>
      </c>
      <c r="AC1023" s="10" t="str">
        <f t="shared" si="79"/>
        <v>Gigastuff</v>
      </c>
      <c r="AD1023" t="s">
        <v>45</v>
      </c>
    </row>
    <row r="1024" spans="1:30" x14ac:dyDescent="0.3">
      <c r="A1024">
        <v>3510</v>
      </c>
      <c r="B1024" t="s">
        <v>8189</v>
      </c>
      <c r="C1024" t="s">
        <v>1247</v>
      </c>
      <c r="D1024" t="s">
        <v>51</v>
      </c>
      <c r="E1024" t="s">
        <v>16</v>
      </c>
      <c r="F1024">
        <v>30</v>
      </c>
      <c r="G1024" t="s">
        <v>8188</v>
      </c>
      <c r="H1024" t="s">
        <v>1575</v>
      </c>
      <c r="I1024" t="s">
        <v>1576</v>
      </c>
      <c r="J1024" s="8">
        <v>44533</v>
      </c>
      <c r="K1024" s="6" t="str">
        <f t="shared" si="75"/>
        <v>2021</v>
      </c>
      <c r="L1024" s="6" t="str">
        <f t="shared" si="76"/>
        <v>Dec</v>
      </c>
      <c r="M1024">
        <v>2</v>
      </c>
      <c r="N1024" s="10">
        <f t="shared" si="77"/>
        <v>1.89</v>
      </c>
      <c r="O1024">
        <f t="shared" si="78"/>
        <v>18</v>
      </c>
      <c r="P1024">
        <v>0.5</v>
      </c>
      <c r="Q1024" s="12">
        <f>Table1[[#This Row],[Quantity]]*Table1[[#This Row],[Case Size]]</f>
        <v>36</v>
      </c>
      <c r="R1024" s="10">
        <f>Table1[[#This Row],[ Sales Volume]]*Table1[[#This Row],[Cost]]</f>
        <v>68.039999999999992</v>
      </c>
      <c r="S1024" s="10">
        <f>Table1[[#This Row],[Sales Values]]-(Table1[[#This Row],[Sales Values]]*0.25)</f>
        <v>51.029999999999994</v>
      </c>
      <c r="T1024" s="10">
        <f>Table1[[#This Row],[Manufacturing Cost]]-Table1[[#This Row],[Delivery Cost]]</f>
        <v>50.029999999999994</v>
      </c>
      <c r="U1024" s="10">
        <f>Table1[[#This Row],[Quantity]]*Table1[[#This Row],[Delivery]]</f>
        <v>1</v>
      </c>
      <c r="V1024" s="10">
        <f>Table1[[#This Row],[Sales Values]]-Table1[[#This Row],[Manufacturing Cost]]</f>
        <v>17.009999999999998</v>
      </c>
      <c r="W1024" s="13">
        <f>Table1[[#This Row],[Profit]]/Table1[[#This Row],[Sales Values]]</f>
        <v>0.25</v>
      </c>
      <c r="X1024" s="10">
        <v>14.95</v>
      </c>
      <c r="Y1024" s="14">
        <f>IF(AND(Table1[[#This Row],[Quantity]]&gt;20,Table1[[#This Row],[Quantity]]&lt;=50),3%,IF(AND(Table1[[#This Row],[Quantity]]&gt;50,Table1[[#This Row],[Quantity]]&lt;=100),5%,IF(Table1[[#This Row],[Quantity]]&gt;100,7%,0)))</f>
        <v>0</v>
      </c>
      <c r="Z1024" s="10">
        <f>Table1[[#This Row],[Sales Values]]*(1-Table1[[#This Row],[Discount]])</f>
        <v>68.039999999999992</v>
      </c>
      <c r="AA1024" s="10">
        <f>Table1[[#This Row],[Sales Values]]+(Table1[[#This Row],[Sales Values]]*1.05%)</f>
        <v>68.754419999999996</v>
      </c>
      <c r="AB1024" s="10">
        <f>Table1[[#This Row],[Sales Values]]*1.05</f>
        <v>71.441999999999993</v>
      </c>
      <c r="AC1024" s="10" t="str">
        <f t="shared" si="79"/>
        <v>Gigastuff</v>
      </c>
      <c r="AD1024" t="s">
        <v>45</v>
      </c>
    </row>
    <row r="1025" spans="1:30" x14ac:dyDescent="0.3">
      <c r="A1025">
        <v>3511</v>
      </c>
      <c r="B1025" t="s">
        <v>6837</v>
      </c>
      <c r="C1025" t="s">
        <v>5328</v>
      </c>
      <c r="D1025" t="s">
        <v>28</v>
      </c>
      <c r="E1025" t="s">
        <v>29</v>
      </c>
      <c r="F1025">
        <v>30</v>
      </c>
      <c r="G1025" t="s">
        <v>8190</v>
      </c>
      <c r="H1025" t="s">
        <v>8191</v>
      </c>
      <c r="I1025" t="s">
        <v>886</v>
      </c>
      <c r="J1025" s="8">
        <v>44414</v>
      </c>
      <c r="K1025" s="6" t="str">
        <f t="shared" si="75"/>
        <v>2021</v>
      </c>
      <c r="L1025" s="6" t="str">
        <f t="shared" si="76"/>
        <v>Aug</v>
      </c>
      <c r="M1025">
        <v>37</v>
      </c>
      <c r="N1025" s="10">
        <f t="shared" si="77"/>
        <v>3.49</v>
      </c>
      <c r="O1025">
        <f t="shared" si="78"/>
        <v>20</v>
      </c>
      <c r="P1025">
        <v>0.5</v>
      </c>
      <c r="Q1025" s="12">
        <f>Table1[[#This Row],[Quantity]]*Table1[[#This Row],[Case Size]]</f>
        <v>740</v>
      </c>
      <c r="R1025" s="10">
        <f>Table1[[#This Row],[ Sales Volume]]*Table1[[#This Row],[Cost]]</f>
        <v>2582.6000000000004</v>
      </c>
      <c r="S1025" s="10">
        <f>Table1[[#This Row],[Sales Values]]-(Table1[[#This Row],[Sales Values]]*0.25)</f>
        <v>1936.9500000000003</v>
      </c>
      <c r="T1025" s="10">
        <f>Table1[[#This Row],[Manufacturing Cost]]-Table1[[#This Row],[Delivery Cost]]</f>
        <v>1918.4500000000003</v>
      </c>
      <c r="U1025" s="10">
        <f>Table1[[#This Row],[Quantity]]*Table1[[#This Row],[Delivery]]</f>
        <v>18.5</v>
      </c>
      <c r="V1025" s="10">
        <f>Table1[[#This Row],[Sales Values]]-Table1[[#This Row],[Manufacturing Cost]]</f>
        <v>645.65000000000009</v>
      </c>
      <c r="W1025" s="13">
        <f>Table1[[#This Row],[Profit]]/Table1[[#This Row],[Sales Values]]</f>
        <v>0.25</v>
      </c>
      <c r="X1025" s="10">
        <v>14.95</v>
      </c>
      <c r="Y1025" s="14">
        <f>IF(AND(Table1[[#This Row],[Quantity]]&gt;20,Table1[[#This Row],[Quantity]]&lt;=50),3%,IF(AND(Table1[[#This Row],[Quantity]]&gt;50,Table1[[#This Row],[Quantity]]&lt;=100),5%,IF(Table1[[#This Row],[Quantity]]&gt;100,7%,0)))</f>
        <v>0.03</v>
      </c>
      <c r="Z1025" s="10">
        <f>Table1[[#This Row],[Sales Values]]*(1-Table1[[#This Row],[Discount]])</f>
        <v>2505.1220000000003</v>
      </c>
      <c r="AA1025" s="10">
        <f>Table1[[#This Row],[Sales Values]]+(Table1[[#This Row],[Sales Values]]*1.05%)</f>
        <v>2609.7173000000003</v>
      </c>
      <c r="AB1025" s="10">
        <f>Table1[[#This Row],[Sales Values]]*1.05</f>
        <v>2711.7300000000005</v>
      </c>
      <c r="AC1025" s="10" t="str">
        <f t="shared" si="79"/>
        <v>Superwossname</v>
      </c>
      <c r="AD1025" t="s">
        <v>101</v>
      </c>
    </row>
    <row r="1026" spans="1:30" x14ac:dyDescent="0.3">
      <c r="A1026">
        <v>3513</v>
      </c>
      <c r="B1026" t="s">
        <v>4916</v>
      </c>
      <c r="C1026" t="s">
        <v>5081</v>
      </c>
      <c r="D1026" t="s">
        <v>28</v>
      </c>
      <c r="E1026" t="s">
        <v>29</v>
      </c>
      <c r="F1026">
        <v>90</v>
      </c>
      <c r="G1026" t="s">
        <v>13585</v>
      </c>
      <c r="H1026" t="s">
        <v>2577</v>
      </c>
      <c r="I1026" t="s">
        <v>645</v>
      </c>
      <c r="J1026" s="8">
        <v>44781</v>
      </c>
      <c r="K1026" s="6" t="str">
        <f t="shared" ref="K1026:K1089" si="80">TEXT(J1026, "yyyy")</f>
        <v>2022</v>
      </c>
      <c r="L1026" s="6" t="str">
        <f t="shared" ref="L1026:L1089" si="81">TEXT(J1026, "mmm")</f>
        <v>Aug</v>
      </c>
      <c r="M1026">
        <v>41</v>
      </c>
      <c r="N1026" s="10">
        <f t="shared" ref="N1026:N1089" si="82">VLOOKUP(AD1026,Codes,3)</f>
        <v>1.89</v>
      </c>
      <c r="O1026">
        <f t="shared" ref="O1026:O1089" si="83">VLOOKUP(AD1026,Codes,4)</f>
        <v>18</v>
      </c>
      <c r="P1026">
        <v>0.5</v>
      </c>
      <c r="Q1026" s="12">
        <f>Table1[[#This Row],[Quantity]]*Table1[[#This Row],[Case Size]]</f>
        <v>738</v>
      </c>
      <c r="R1026" s="10">
        <f>Table1[[#This Row],[ Sales Volume]]*Table1[[#This Row],[Cost]]</f>
        <v>1394.82</v>
      </c>
      <c r="S1026" s="10">
        <f>Table1[[#This Row],[Sales Values]]-(Table1[[#This Row],[Sales Values]]*0.25)</f>
        <v>1046.115</v>
      </c>
      <c r="T1026" s="10">
        <f>Table1[[#This Row],[Manufacturing Cost]]-Table1[[#This Row],[Delivery Cost]]</f>
        <v>1025.615</v>
      </c>
      <c r="U1026" s="10">
        <f>Table1[[#This Row],[Quantity]]*Table1[[#This Row],[Delivery]]</f>
        <v>20.5</v>
      </c>
      <c r="V1026" s="10">
        <f>Table1[[#This Row],[Sales Values]]-Table1[[#This Row],[Manufacturing Cost]]</f>
        <v>348.70499999999993</v>
      </c>
      <c r="W1026" s="13">
        <f>Table1[[#This Row],[Profit]]/Table1[[#This Row],[Sales Values]]</f>
        <v>0.24999999999999997</v>
      </c>
      <c r="X1026" s="10">
        <v>14.95</v>
      </c>
      <c r="Y1026" s="14">
        <f>IF(AND(Table1[[#This Row],[Quantity]]&gt;20,Table1[[#This Row],[Quantity]]&lt;=50),3%,IF(AND(Table1[[#This Row],[Quantity]]&gt;50,Table1[[#This Row],[Quantity]]&lt;=100),5%,IF(Table1[[#This Row],[Quantity]]&gt;100,7%,0)))</f>
        <v>0.03</v>
      </c>
      <c r="Z1026" s="10">
        <f>Table1[[#This Row],[Sales Values]]*(1-Table1[[#This Row],[Discount]])</f>
        <v>1352.9753999999998</v>
      </c>
      <c r="AA1026" s="10">
        <f>Table1[[#This Row],[Sales Values]]+(Table1[[#This Row],[Sales Values]]*1.05%)</f>
        <v>1409.46561</v>
      </c>
      <c r="AB1026" s="10">
        <f>Table1[[#This Row],[Sales Values]]*1.05</f>
        <v>1464.5609999999999</v>
      </c>
      <c r="AC1026" s="10" t="str">
        <f t="shared" ref="AC1026:AC1089" si="84">VLOOKUP(AD1026,Codes,2)</f>
        <v>Gigastuff</v>
      </c>
      <c r="AD1026" t="s">
        <v>45</v>
      </c>
    </row>
    <row r="1027" spans="1:30" x14ac:dyDescent="0.3">
      <c r="A1027">
        <v>3516</v>
      </c>
      <c r="B1027" t="s">
        <v>8198</v>
      </c>
      <c r="C1027" t="s">
        <v>4422</v>
      </c>
      <c r="D1027" t="s">
        <v>15</v>
      </c>
      <c r="E1027" t="s">
        <v>16</v>
      </c>
      <c r="F1027">
        <v>60</v>
      </c>
      <c r="G1027" t="s">
        <v>13615</v>
      </c>
      <c r="H1027" t="s">
        <v>3651</v>
      </c>
      <c r="I1027" t="s">
        <v>294</v>
      </c>
      <c r="J1027" s="8">
        <v>44658</v>
      </c>
      <c r="K1027" s="6" t="str">
        <f t="shared" si="80"/>
        <v>2022</v>
      </c>
      <c r="L1027" s="6" t="str">
        <f t="shared" si="81"/>
        <v>Apr</v>
      </c>
      <c r="M1027">
        <v>48</v>
      </c>
      <c r="N1027" s="10">
        <f t="shared" si="82"/>
        <v>2.0099999999999998</v>
      </c>
      <c r="O1027">
        <f t="shared" si="83"/>
        <v>20</v>
      </c>
      <c r="P1027">
        <v>0.5</v>
      </c>
      <c r="Q1027" s="11">
        <f>Table1[[#This Row],[Quantity]]*Table1[[#This Row],[Case Size]]</f>
        <v>960</v>
      </c>
      <c r="R1027" s="10">
        <f>Table1[[#This Row],[ Sales Volume]]*Table1[[#This Row],[Cost]]</f>
        <v>1929.6</v>
      </c>
      <c r="S1027" s="10">
        <f>Table1[[#This Row],[Sales Values]]-(Table1[[#This Row],[Sales Values]]*0.25)</f>
        <v>1447.1999999999998</v>
      </c>
      <c r="T1027" s="10">
        <f>Table1[[#This Row],[Manufacturing Cost]]-Table1[[#This Row],[Delivery Cost]]</f>
        <v>1423.1999999999998</v>
      </c>
      <c r="U1027" s="10">
        <f>Table1[[#This Row],[Quantity]]*Table1[[#This Row],[Delivery]]</f>
        <v>24</v>
      </c>
      <c r="V1027" s="10">
        <f>Table1[[#This Row],[Sales Values]]-Table1[[#This Row],[Manufacturing Cost]]</f>
        <v>482.40000000000009</v>
      </c>
      <c r="W1027" s="13">
        <f>Table1[[#This Row],[Profit]]/Table1[[#This Row],[Sales Values]]</f>
        <v>0.25000000000000006</v>
      </c>
      <c r="X1027" s="10">
        <v>14.95</v>
      </c>
      <c r="Y1027" s="14">
        <f>IF(AND(Table1[[#This Row],[Quantity]]&gt;20,Table1[[#This Row],[Quantity]]&lt;=50),3%,IF(AND(Table1[[#This Row],[Quantity]]&gt;50,Table1[[#This Row],[Quantity]]&lt;=100),5%,IF(Table1[[#This Row],[Quantity]]&gt;100,7%,0)))</f>
        <v>0.03</v>
      </c>
      <c r="Z1027" s="10">
        <f>Table1[[#This Row],[Sales Values]]*(1-Table1[[#This Row],[Discount]])</f>
        <v>1871.7119999999998</v>
      </c>
      <c r="AA1027" s="10">
        <f>Table1[[#This Row],[Sales Values]]+(Table1[[#This Row],[Sales Values]]*1.05%)</f>
        <v>1949.8607999999999</v>
      </c>
      <c r="AB1027" s="10">
        <f>Table1[[#This Row],[Sales Values]]*1.05</f>
        <v>2026.08</v>
      </c>
      <c r="AC1027" s="10" t="str">
        <f t="shared" si="84"/>
        <v>Hyperwotsit</v>
      </c>
      <c r="AD1027" t="s">
        <v>20</v>
      </c>
    </row>
    <row r="1028" spans="1:30" x14ac:dyDescent="0.3">
      <c r="A1028">
        <v>3518</v>
      </c>
      <c r="B1028" t="s">
        <v>7136</v>
      </c>
      <c r="C1028" t="s">
        <v>5325</v>
      </c>
      <c r="D1028" t="s">
        <v>51</v>
      </c>
      <c r="E1028" t="s">
        <v>16</v>
      </c>
      <c r="F1028">
        <v>60</v>
      </c>
      <c r="G1028" t="s">
        <v>8200</v>
      </c>
      <c r="H1028" t="s">
        <v>3770</v>
      </c>
      <c r="I1028" t="s">
        <v>32</v>
      </c>
      <c r="J1028" s="8">
        <v>44031</v>
      </c>
      <c r="K1028" s="6" t="str">
        <f t="shared" si="80"/>
        <v>2020</v>
      </c>
      <c r="L1028" s="6" t="str">
        <f t="shared" si="81"/>
        <v>Jul</v>
      </c>
      <c r="M1028">
        <v>36</v>
      </c>
      <c r="N1028" s="10">
        <f t="shared" si="82"/>
        <v>3.49</v>
      </c>
      <c r="O1028">
        <f t="shared" si="83"/>
        <v>20</v>
      </c>
      <c r="P1028">
        <v>0.5</v>
      </c>
      <c r="Q1028" s="12">
        <f>Table1[[#This Row],[Quantity]]*Table1[[#This Row],[Case Size]]</f>
        <v>720</v>
      </c>
      <c r="R1028" s="10">
        <f>Table1[[#This Row],[ Sales Volume]]*Table1[[#This Row],[Cost]]</f>
        <v>2512.8000000000002</v>
      </c>
      <c r="S1028" s="10">
        <f>Table1[[#This Row],[Sales Values]]-(Table1[[#This Row],[Sales Values]]*0.25)</f>
        <v>1884.6000000000001</v>
      </c>
      <c r="T1028" s="10">
        <f>Table1[[#This Row],[Manufacturing Cost]]-Table1[[#This Row],[Delivery Cost]]</f>
        <v>1866.6000000000001</v>
      </c>
      <c r="U1028" s="10">
        <f>Table1[[#This Row],[Quantity]]*Table1[[#This Row],[Delivery]]</f>
        <v>18</v>
      </c>
      <c r="V1028" s="10">
        <f>Table1[[#This Row],[Sales Values]]-Table1[[#This Row],[Manufacturing Cost]]</f>
        <v>628.20000000000005</v>
      </c>
      <c r="W1028" s="13">
        <f>Table1[[#This Row],[Profit]]/Table1[[#This Row],[Sales Values]]</f>
        <v>0.25</v>
      </c>
      <c r="X1028" s="10">
        <v>14.95</v>
      </c>
      <c r="Y1028" s="14">
        <f>IF(AND(Table1[[#This Row],[Quantity]]&gt;20,Table1[[#This Row],[Quantity]]&lt;=50),3%,IF(AND(Table1[[#This Row],[Quantity]]&gt;50,Table1[[#This Row],[Quantity]]&lt;=100),5%,IF(Table1[[#This Row],[Quantity]]&gt;100,7%,0)))</f>
        <v>0.03</v>
      </c>
      <c r="Z1028" s="10">
        <f>Table1[[#This Row],[Sales Values]]*(1-Table1[[#This Row],[Discount]])</f>
        <v>2437.4160000000002</v>
      </c>
      <c r="AA1028" s="10">
        <f>Table1[[#This Row],[Sales Values]]+(Table1[[#This Row],[Sales Values]]*1.05%)</f>
        <v>2539.1844000000001</v>
      </c>
      <c r="AB1028" s="10">
        <f>Table1[[#This Row],[Sales Values]]*1.05</f>
        <v>2638.4400000000005</v>
      </c>
      <c r="AC1028" s="10" t="str">
        <f t="shared" si="84"/>
        <v>Superwossname</v>
      </c>
      <c r="AD1028" t="s">
        <v>101</v>
      </c>
    </row>
    <row r="1029" spans="1:30" x14ac:dyDescent="0.3">
      <c r="A1029">
        <v>3523</v>
      </c>
      <c r="B1029" t="s">
        <v>8208</v>
      </c>
      <c r="C1029" t="s">
        <v>8209</v>
      </c>
      <c r="D1029" t="s">
        <v>15</v>
      </c>
      <c r="E1029" t="s">
        <v>16</v>
      </c>
      <c r="F1029">
        <v>30</v>
      </c>
      <c r="G1029" t="s">
        <v>8210</v>
      </c>
      <c r="H1029" t="s">
        <v>1042</v>
      </c>
      <c r="I1029" t="s">
        <v>32</v>
      </c>
      <c r="J1029" s="8">
        <v>44541</v>
      </c>
      <c r="K1029" s="6" t="str">
        <f t="shared" si="80"/>
        <v>2021</v>
      </c>
      <c r="L1029" s="6" t="str">
        <f t="shared" si="81"/>
        <v>Dec</v>
      </c>
      <c r="M1029">
        <v>32</v>
      </c>
      <c r="N1029" s="10">
        <f t="shared" si="82"/>
        <v>2.0099999999999998</v>
      </c>
      <c r="O1029">
        <f t="shared" si="83"/>
        <v>20</v>
      </c>
      <c r="P1029">
        <v>0.5</v>
      </c>
      <c r="Q1029" s="12">
        <f>Table1[[#This Row],[Quantity]]*Table1[[#This Row],[Case Size]]</f>
        <v>640</v>
      </c>
      <c r="R1029" s="10">
        <f>Table1[[#This Row],[ Sales Volume]]*Table1[[#This Row],[Cost]]</f>
        <v>1286.3999999999999</v>
      </c>
      <c r="S1029" s="10">
        <f>Table1[[#This Row],[Sales Values]]-(Table1[[#This Row],[Sales Values]]*0.25)</f>
        <v>964.8</v>
      </c>
      <c r="T1029" s="10">
        <f>Table1[[#This Row],[Manufacturing Cost]]-Table1[[#This Row],[Delivery Cost]]</f>
        <v>948.8</v>
      </c>
      <c r="U1029" s="10">
        <f>Table1[[#This Row],[Quantity]]*Table1[[#This Row],[Delivery]]</f>
        <v>16</v>
      </c>
      <c r="V1029" s="10">
        <f>Table1[[#This Row],[Sales Values]]-Table1[[#This Row],[Manufacturing Cost]]</f>
        <v>321.59999999999991</v>
      </c>
      <c r="W1029" s="13">
        <f>Table1[[#This Row],[Profit]]/Table1[[#This Row],[Sales Values]]</f>
        <v>0.24999999999999994</v>
      </c>
      <c r="X1029" s="10">
        <v>14.95</v>
      </c>
      <c r="Y1029" s="14">
        <f>IF(AND(Table1[[#This Row],[Quantity]]&gt;20,Table1[[#This Row],[Quantity]]&lt;=50),3%,IF(AND(Table1[[#This Row],[Quantity]]&gt;50,Table1[[#This Row],[Quantity]]&lt;=100),5%,IF(Table1[[#This Row],[Quantity]]&gt;100,7%,0)))</f>
        <v>0.03</v>
      </c>
      <c r="Z1029" s="10">
        <f>Table1[[#This Row],[Sales Values]]*(1-Table1[[#This Row],[Discount]])</f>
        <v>1247.8079999999998</v>
      </c>
      <c r="AA1029" s="10">
        <f>Table1[[#This Row],[Sales Values]]+(Table1[[#This Row],[Sales Values]]*1.05%)</f>
        <v>1299.9071999999999</v>
      </c>
      <c r="AB1029" s="10">
        <f>Table1[[#This Row],[Sales Values]]*1.05</f>
        <v>1350.72</v>
      </c>
      <c r="AC1029" s="10" t="str">
        <f t="shared" si="84"/>
        <v>Hyperwotsit</v>
      </c>
      <c r="AD1029" t="s">
        <v>20</v>
      </c>
    </row>
    <row r="1030" spans="1:30" x14ac:dyDescent="0.3">
      <c r="A1030">
        <v>3524</v>
      </c>
      <c r="B1030" t="s">
        <v>8211</v>
      </c>
      <c r="C1030" t="s">
        <v>2874</v>
      </c>
      <c r="D1030" t="s">
        <v>28</v>
      </c>
      <c r="E1030" t="s">
        <v>29</v>
      </c>
      <c r="F1030">
        <v>30</v>
      </c>
      <c r="G1030" t="s">
        <v>8212</v>
      </c>
      <c r="H1030" t="s">
        <v>8000</v>
      </c>
      <c r="I1030" t="s">
        <v>32</v>
      </c>
      <c r="J1030" s="8">
        <v>44299</v>
      </c>
      <c r="K1030" s="6" t="str">
        <f t="shared" si="80"/>
        <v>2021</v>
      </c>
      <c r="L1030" s="6" t="str">
        <f t="shared" si="81"/>
        <v>Apr</v>
      </c>
      <c r="M1030">
        <v>84</v>
      </c>
      <c r="N1030" s="10">
        <f t="shared" si="82"/>
        <v>1.89</v>
      </c>
      <c r="O1030">
        <f t="shared" si="83"/>
        <v>18</v>
      </c>
      <c r="P1030">
        <v>0.5</v>
      </c>
      <c r="Q1030" s="12">
        <f>Table1[[#This Row],[Quantity]]*Table1[[#This Row],[Case Size]]</f>
        <v>1512</v>
      </c>
      <c r="R1030" s="10">
        <f>Table1[[#This Row],[ Sales Volume]]*Table1[[#This Row],[Cost]]</f>
        <v>2857.68</v>
      </c>
      <c r="S1030" s="10">
        <f>Table1[[#This Row],[Sales Values]]-(Table1[[#This Row],[Sales Values]]*0.25)</f>
        <v>2143.2599999999998</v>
      </c>
      <c r="T1030" s="10">
        <f>Table1[[#This Row],[Manufacturing Cost]]-Table1[[#This Row],[Delivery Cost]]</f>
        <v>2101.2599999999998</v>
      </c>
      <c r="U1030" s="10">
        <f>Table1[[#This Row],[Quantity]]*Table1[[#This Row],[Delivery]]</f>
        <v>42</v>
      </c>
      <c r="V1030" s="10">
        <f>Table1[[#This Row],[Sales Values]]-Table1[[#This Row],[Manufacturing Cost]]</f>
        <v>714.42000000000007</v>
      </c>
      <c r="W1030" s="13">
        <f>Table1[[#This Row],[Profit]]/Table1[[#This Row],[Sales Values]]</f>
        <v>0.25000000000000006</v>
      </c>
      <c r="X1030" s="10">
        <v>14.95</v>
      </c>
      <c r="Y1030" s="14">
        <f>IF(AND(Table1[[#This Row],[Quantity]]&gt;20,Table1[[#This Row],[Quantity]]&lt;=50),3%,IF(AND(Table1[[#This Row],[Quantity]]&gt;50,Table1[[#This Row],[Quantity]]&lt;=100),5%,IF(Table1[[#This Row],[Quantity]]&gt;100,7%,0)))</f>
        <v>0.05</v>
      </c>
      <c r="Z1030" s="10">
        <f>Table1[[#This Row],[Sales Values]]*(1-Table1[[#This Row],[Discount]])</f>
        <v>2714.7959999999998</v>
      </c>
      <c r="AA1030" s="10">
        <f>Table1[[#This Row],[Sales Values]]+(Table1[[#This Row],[Sales Values]]*1.05%)</f>
        <v>2887.6856399999997</v>
      </c>
      <c r="AB1030" s="10">
        <f>Table1[[#This Row],[Sales Values]]*1.05</f>
        <v>3000.5639999999999</v>
      </c>
      <c r="AC1030" s="10" t="str">
        <f t="shared" si="84"/>
        <v>Gigastuff</v>
      </c>
      <c r="AD1030" t="s">
        <v>45</v>
      </c>
    </row>
    <row r="1031" spans="1:30" x14ac:dyDescent="0.3">
      <c r="A1031">
        <v>3525</v>
      </c>
      <c r="B1031" t="s">
        <v>4909</v>
      </c>
      <c r="C1031" t="s">
        <v>4574</v>
      </c>
      <c r="D1031" t="s">
        <v>51</v>
      </c>
      <c r="E1031" t="s">
        <v>16</v>
      </c>
      <c r="F1031">
        <v>90</v>
      </c>
      <c r="G1031" t="s">
        <v>8213</v>
      </c>
      <c r="H1031" t="s">
        <v>191</v>
      </c>
      <c r="I1031" t="s">
        <v>89</v>
      </c>
      <c r="J1031" s="8">
        <v>44215</v>
      </c>
      <c r="K1031" s="6" t="str">
        <f t="shared" si="80"/>
        <v>2021</v>
      </c>
      <c r="L1031" s="6" t="str">
        <f t="shared" si="81"/>
        <v>Jan</v>
      </c>
      <c r="M1031">
        <v>64</v>
      </c>
      <c r="N1031" s="10">
        <f t="shared" si="82"/>
        <v>3.49</v>
      </c>
      <c r="O1031">
        <f t="shared" si="83"/>
        <v>20</v>
      </c>
      <c r="P1031">
        <v>0.5</v>
      </c>
      <c r="Q1031" s="12">
        <f>Table1[[#This Row],[Quantity]]*Table1[[#This Row],[Case Size]]</f>
        <v>1280</v>
      </c>
      <c r="R1031" s="10">
        <f>Table1[[#This Row],[ Sales Volume]]*Table1[[#This Row],[Cost]]</f>
        <v>4467.2000000000007</v>
      </c>
      <c r="S1031" s="10">
        <f>Table1[[#This Row],[Sales Values]]-(Table1[[#This Row],[Sales Values]]*0.25)</f>
        <v>3350.4000000000005</v>
      </c>
      <c r="T1031" s="10">
        <f>Table1[[#This Row],[Manufacturing Cost]]-Table1[[#This Row],[Delivery Cost]]</f>
        <v>3318.4000000000005</v>
      </c>
      <c r="U1031" s="10">
        <f>Table1[[#This Row],[Quantity]]*Table1[[#This Row],[Delivery]]</f>
        <v>32</v>
      </c>
      <c r="V1031" s="10">
        <f>Table1[[#This Row],[Sales Values]]-Table1[[#This Row],[Manufacturing Cost]]</f>
        <v>1116.8000000000002</v>
      </c>
      <c r="W1031" s="13">
        <f>Table1[[#This Row],[Profit]]/Table1[[#This Row],[Sales Values]]</f>
        <v>0.25</v>
      </c>
      <c r="X1031" s="10">
        <v>14.95</v>
      </c>
      <c r="Y1031" s="14">
        <f>IF(AND(Table1[[#This Row],[Quantity]]&gt;20,Table1[[#This Row],[Quantity]]&lt;=50),3%,IF(AND(Table1[[#This Row],[Quantity]]&gt;50,Table1[[#This Row],[Quantity]]&lt;=100),5%,IF(Table1[[#This Row],[Quantity]]&gt;100,7%,0)))</f>
        <v>0.05</v>
      </c>
      <c r="Z1031" s="10">
        <f>Table1[[#This Row],[Sales Values]]*(1-Table1[[#This Row],[Discount]])</f>
        <v>4243.84</v>
      </c>
      <c r="AA1031" s="10">
        <f>Table1[[#This Row],[Sales Values]]+(Table1[[#This Row],[Sales Values]]*1.05%)</f>
        <v>4514.1056000000008</v>
      </c>
      <c r="AB1031" s="10">
        <f>Table1[[#This Row],[Sales Values]]*1.05</f>
        <v>4690.5600000000013</v>
      </c>
      <c r="AC1031" s="10" t="str">
        <f t="shared" si="84"/>
        <v>Superwossname</v>
      </c>
      <c r="AD1031" t="s">
        <v>101</v>
      </c>
    </row>
    <row r="1032" spans="1:30" x14ac:dyDescent="0.3">
      <c r="A1032">
        <v>3526</v>
      </c>
      <c r="B1032" t="s">
        <v>8214</v>
      </c>
      <c r="C1032" t="s">
        <v>1810</v>
      </c>
      <c r="D1032" t="s">
        <v>15</v>
      </c>
      <c r="E1032" t="s">
        <v>16</v>
      </c>
      <c r="F1032">
        <v>90</v>
      </c>
      <c r="G1032" t="s">
        <v>8213</v>
      </c>
      <c r="H1032" t="s">
        <v>4874</v>
      </c>
      <c r="I1032" t="s">
        <v>32</v>
      </c>
      <c r="J1032" s="8">
        <v>44339</v>
      </c>
      <c r="K1032" s="6" t="str">
        <f t="shared" si="80"/>
        <v>2021</v>
      </c>
      <c r="L1032" s="6" t="str">
        <f t="shared" si="81"/>
        <v>May</v>
      </c>
      <c r="M1032">
        <v>28</v>
      </c>
      <c r="N1032" s="10">
        <f t="shared" si="82"/>
        <v>3.49</v>
      </c>
      <c r="O1032">
        <f t="shared" si="83"/>
        <v>20</v>
      </c>
      <c r="P1032">
        <v>0.5</v>
      </c>
      <c r="Q1032" s="12">
        <f>Table1[[#This Row],[Quantity]]*Table1[[#This Row],[Case Size]]</f>
        <v>560</v>
      </c>
      <c r="R1032" s="10">
        <f>Table1[[#This Row],[ Sales Volume]]*Table1[[#This Row],[Cost]]</f>
        <v>1954.4</v>
      </c>
      <c r="S1032" s="10">
        <f>Table1[[#This Row],[Sales Values]]-(Table1[[#This Row],[Sales Values]]*0.25)</f>
        <v>1465.8000000000002</v>
      </c>
      <c r="T1032" s="10">
        <f>Table1[[#This Row],[Manufacturing Cost]]-Table1[[#This Row],[Delivery Cost]]</f>
        <v>1451.8000000000002</v>
      </c>
      <c r="U1032" s="10">
        <f>Table1[[#This Row],[Quantity]]*Table1[[#This Row],[Delivery]]</f>
        <v>14</v>
      </c>
      <c r="V1032" s="10">
        <f>Table1[[#This Row],[Sales Values]]-Table1[[#This Row],[Manufacturing Cost]]</f>
        <v>488.59999999999991</v>
      </c>
      <c r="W1032" s="13">
        <f>Table1[[#This Row],[Profit]]/Table1[[#This Row],[Sales Values]]</f>
        <v>0.24999999999999994</v>
      </c>
      <c r="X1032" s="10">
        <v>14.95</v>
      </c>
      <c r="Y1032" s="14">
        <f>IF(AND(Table1[[#This Row],[Quantity]]&gt;20,Table1[[#This Row],[Quantity]]&lt;=50),3%,IF(AND(Table1[[#This Row],[Quantity]]&gt;50,Table1[[#This Row],[Quantity]]&lt;=100),5%,IF(Table1[[#This Row],[Quantity]]&gt;100,7%,0)))</f>
        <v>0.03</v>
      </c>
      <c r="Z1032" s="10">
        <f>Table1[[#This Row],[Sales Values]]*(1-Table1[[#This Row],[Discount]])</f>
        <v>1895.768</v>
      </c>
      <c r="AA1032" s="10">
        <f>Table1[[#This Row],[Sales Values]]+(Table1[[#This Row],[Sales Values]]*1.05%)</f>
        <v>1974.9212</v>
      </c>
      <c r="AB1032" s="10">
        <f>Table1[[#This Row],[Sales Values]]*1.05</f>
        <v>2052.1200000000003</v>
      </c>
      <c r="AC1032" s="10" t="str">
        <f t="shared" si="84"/>
        <v>Superwossname</v>
      </c>
      <c r="AD1032" t="s">
        <v>101</v>
      </c>
    </row>
    <row r="1033" spans="1:30" x14ac:dyDescent="0.3">
      <c r="A1033">
        <v>3527</v>
      </c>
      <c r="B1033" t="s">
        <v>3443</v>
      </c>
      <c r="C1033" t="s">
        <v>6314</v>
      </c>
      <c r="D1033" t="s">
        <v>28</v>
      </c>
      <c r="E1033" t="s">
        <v>29</v>
      </c>
      <c r="F1033">
        <v>90</v>
      </c>
      <c r="G1033" t="s">
        <v>14657</v>
      </c>
      <c r="H1033" t="s">
        <v>726</v>
      </c>
      <c r="I1033" t="s">
        <v>32</v>
      </c>
      <c r="J1033" s="8">
        <v>44301</v>
      </c>
      <c r="K1033" s="6" t="str">
        <f t="shared" si="80"/>
        <v>2021</v>
      </c>
      <c r="L1033" s="6" t="str">
        <f t="shared" si="81"/>
        <v>Apr</v>
      </c>
      <c r="M1033">
        <v>90</v>
      </c>
      <c r="N1033" s="10">
        <f t="shared" si="82"/>
        <v>2.0099999999999998</v>
      </c>
      <c r="O1033">
        <f t="shared" si="83"/>
        <v>20</v>
      </c>
      <c r="P1033">
        <v>0.5</v>
      </c>
      <c r="Q1033" s="12">
        <f>Table1[[#This Row],[Quantity]]*Table1[[#This Row],[Case Size]]</f>
        <v>1800</v>
      </c>
      <c r="R1033" s="10">
        <f>Table1[[#This Row],[ Sales Volume]]*Table1[[#This Row],[Cost]]</f>
        <v>3617.9999999999995</v>
      </c>
      <c r="S1033" s="10">
        <f>Table1[[#This Row],[Sales Values]]-(Table1[[#This Row],[Sales Values]]*0.25)</f>
        <v>2713.4999999999995</v>
      </c>
      <c r="T1033" s="10">
        <f>Table1[[#This Row],[Manufacturing Cost]]-Table1[[#This Row],[Delivery Cost]]</f>
        <v>2668.4999999999995</v>
      </c>
      <c r="U1033" s="10">
        <f>Table1[[#This Row],[Quantity]]*Table1[[#This Row],[Delivery]]</f>
        <v>45</v>
      </c>
      <c r="V1033" s="10">
        <f>Table1[[#This Row],[Sales Values]]-Table1[[#This Row],[Manufacturing Cost]]</f>
        <v>904.5</v>
      </c>
      <c r="W1033" s="13">
        <f>Table1[[#This Row],[Profit]]/Table1[[#This Row],[Sales Values]]</f>
        <v>0.25000000000000006</v>
      </c>
      <c r="X1033" s="10">
        <v>14.95</v>
      </c>
      <c r="Y1033" s="14">
        <f>IF(AND(Table1[[#This Row],[Quantity]]&gt;20,Table1[[#This Row],[Quantity]]&lt;=50),3%,IF(AND(Table1[[#This Row],[Quantity]]&gt;50,Table1[[#This Row],[Quantity]]&lt;=100),5%,IF(Table1[[#This Row],[Quantity]]&gt;100,7%,0)))</f>
        <v>0.05</v>
      </c>
      <c r="Z1033" s="10">
        <f>Table1[[#This Row],[Sales Values]]*(1-Table1[[#This Row],[Discount]])</f>
        <v>3437.0999999999995</v>
      </c>
      <c r="AA1033" s="10">
        <f>Table1[[#This Row],[Sales Values]]+(Table1[[#This Row],[Sales Values]]*1.05%)</f>
        <v>3655.9889999999996</v>
      </c>
      <c r="AB1033" s="10">
        <f>Table1[[#This Row],[Sales Values]]*1.05</f>
        <v>3798.8999999999996</v>
      </c>
      <c r="AC1033" s="10" t="str">
        <f t="shared" si="84"/>
        <v>Hyperwotsit</v>
      </c>
      <c r="AD1033" t="s">
        <v>20</v>
      </c>
    </row>
    <row r="1034" spans="1:30" x14ac:dyDescent="0.3">
      <c r="A1034">
        <v>3532</v>
      </c>
      <c r="B1034" t="s">
        <v>4803</v>
      </c>
      <c r="C1034" t="s">
        <v>372</v>
      </c>
      <c r="D1034" t="s">
        <v>28</v>
      </c>
      <c r="E1034" t="s">
        <v>29</v>
      </c>
      <c r="F1034">
        <v>60</v>
      </c>
      <c r="G1034" t="s">
        <v>8223</v>
      </c>
      <c r="H1034" t="s">
        <v>1541</v>
      </c>
      <c r="I1034" t="s">
        <v>32</v>
      </c>
      <c r="J1034" s="8">
        <v>44739</v>
      </c>
      <c r="K1034" s="6" t="str">
        <f t="shared" si="80"/>
        <v>2022</v>
      </c>
      <c r="L1034" s="6" t="str">
        <f t="shared" si="81"/>
        <v>Jun</v>
      </c>
      <c r="M1034">
        <v>36</v>
      </c>
      <c r="N1034" s="10">
        <f t="shared" si="82"/>
        <v>3.49</v>
      </c>
      <c r="O1034">
        <f t="shared" si="83"/>
        <v>20</v>
      </c>
      <c r="P1034">
        <v>0.5</v>
      </c>
      <c r="Q1034" s="12">
        <f>Table1[[#This Row],[Quantity]]*Table1[[#This Row],[Case Size]]</f>
        <v>720</v>
      </c>
      <c r="R1034" s="10">
        <f>Table1[[#This Row],[ Sales Volume]]*Table1[[#This Row],[Cost]]</f>
        <v>2512.8000000000002</v>
      </c>
      <c r="S1034" s="10">
        <f>Table1[[#This Row],[Sales Values]]-(Table1[[#This Row],[Sales Values]]*0.25)</f>
        <v>1884.6000000000001</v>
      </c>
      <c r="T1034" s="10">
        <f>Table1[[#This Row],[Manufacturing Cost]]-Table1[[#This Row],[Delivery Cost]]</f>
        <v>1866.6000000000001</v>
      </c>
      <c r="U1034" s="10">
        <f>Table1[[#This Row],[Quantity]]*Table1[[#This Row],[Delivery]]</f>
        <v>18</v>
      </c>
      <c r="V1034" s="10">
        <f>Table1[[#This Row],[Sales Values]]-Table1[[#This Row],[Manufacturing Cost]]</f>
        <v>628.20000000000005</v>
      </c>
      <c r="W1034" s="13">
        <f>Table1[[#This Row],[Profit]]/Table1[[#This Row],[Sales Values]]</f>
        <v>0.25</v>
      </c>
      <c r="X1034" s="10">
        <v>14.95</v>
      </c>
      <c r="Y1034" s="14">
        <f>IF(AND(Table1[[#This Row],[Quantity]]&gt;20,Table1[[#This Row],[Quantity]]&lt;=50),3%,IF(AND(Table1[[#This Row],[Quantity]]&gt;50,Table1[[#This Row],[Quantity]]&lt;=100),5%,IF(Table1[[#This Row],[Quantity]]&gt;100,7%,0)))</f>
        <v>0.03</v>
      </c>
      <c r="Z1034" s="10">
        <f>Table1[[#This Row],[Sales Values]]*(1-Table1[[#This Row],[Discount]])</f>
        <v>2437.4160000000002</v>
      </c>
      <c r="AA1034" s="10">
        <f>Table1[[#This Row],[Sales Values]]+(Table1[[#This Row],[Sales Values]]*1.05%)</f>
        <v>2539.1844000000001</v>
      </c>
      <c r="AB1034" s="10">
        <f>Table1[[#This Row],[Sales Values]]*1.05</f>
        <v>2638.4400000000005</v>
      </c>
      <c r="AC1034" s="10" t="str">
        <f t="shared" si="84"/>
        <v>Superwossname</v>
      </c>
      <c r="AD1034" t="s">
        <v>101</v>
      </c>
    </row>
    <row r="1035" spans="1:30" x14ac:dyDescent="0.3">
      <c r="A1035">
        <v>3535</v>
      </c>
      <c r="B1035" t="s">
        <v>8226</v>
      </c>
      <c r="C1035" t="s">
        <v>8227</v>
      </c>
      <c r="D1035" t="s">
        <v>15</v>
      </c>
      <c r="E1035" t="s">
        <v>16</v>
      </c>
      <c r="F1035">
        <v>30</v>
      </c>
      <c r="G1035" t="s">
        <v>8228</v>
      </c>
      <c r="H1035" t="s">
        <v>2599</v>
      </c>
      <c r="I1035" t="s">
        <v>25</v>
      </c>
      <c r="J1035" s="8">
        <v>43940</v>
      </c>
      <c r="K1035" s="6" t="str">
        <f t="shared" si="80"/>
        <v>2020</v>
      </c>
      <c r="L1035" s="6" t="str">
        <f t="shared" si="81"/>
        <v>Apr</v>
      </c>
      <c r="M1035">
        <v>11</v>
      </c>
      <c r="N1035" s="10">
        <f t="shared" si="82"/>
        <v>1.89</v>
      </c>
      <c r="O1035">
        <f t="shared" si="83"/>
        <v>18</v>
      </c>
      <c r="P1035">
        <v>0.5</v>
      </c>
      <c r="Q1035" s="12">
        <f>Table1[[#This Row],[Quantity]]*Table1[[#This Row],[Case Size]]</f>
        <v>198</v>
      </c>
      <c r="R1035" s="10">
        <f>Table1[[#This Row],[ Sales Volume]]*Table1[[#This Row],[Cost]]</f>
        <v>374.21999999999997</v>
      </c>
      <c r="S1035" s="10">
        <f>Table1[[#This Row],[Sales Values]]-(Table1[[#This Row],[Sales Values]]*0.25)</f>
        <v>280.66499999999996</v>
      </c>
      <c r="T1035" s="10">
        <f>Table1[[#This Row],[Manufacturing Cost]]-Table1[[#This Row],[Delivery Cost]]</f>
        <v>275.16499999999996</v>
      </c>
      <c r="U1035" s="10">
        <f>Table1[[#This Row],[Quantity]]*Table1[[#This Row],[Delivery]]</f>
        <v>5.5</v>
      </c>
      <c r="V1035" s="10">
        <f>Table1[[#This Row],[Sales Values]]-Table1[[#This Row],[Manufacturing Cost]]</f>
        <v>93.555000000000007</v>
      </c>
      <c r="W1035" s="13">
        <f>Table1[[#This Row],[Profit]]/Table1[[#This Row],[Sales Values]]</f>
        <v>0.25000000000000006</v>
      </c>
      <c r="X1035" s="10">
        <v>14.95</v>
      </c>
      <c r="Y1035" s="14">
        <f>IF(AND(Table1[[#This Row],[Quantity]]&gt;20,Table1[[#This Row],[Quantity]]&lt;=50),3%,IF(AND(Table1[[#This Row],[Quantity]]&gt;50,Table1[[#This Row],[Quantity]]&lt;=100),5%,IF(Table1[[#This Row],[Quantity]]&gt;100,7%,0)))</f>
        <v>0</v>
      </c>
      <c r="Z1035" s="10">
        <f>Table1[[#This Row],[Sales Values]]*(1-Table1[[#This Row],[Discount]])</f>
        <v>374.21999999999997</v>
      </c>
      <c r="AA1035" s="10">
        <f>Table1[[#This Row],[Sales Values]]+(Table1[[#This Row],[Sales Values]]*1.05%)</f>
        <v>378.14930999999996</v>
      </c>
      <c r="AB1035" s="10">
        <f>Table1[[#This Row],[Sales Values]]*1.05</f>
        <v>392.93099999999998</v>
      </c>
      <c r="AC1035" s="10" t="str">
        <f t="shared" si="84"/>
        <v>Gigastuff</v>
      </c>
      <c r="AD1035" t="s">
        <v>45</v>
      </c>
    </row>
    <row r="1036" spans="1:30" x14ac:dyDescent="0.3">
      <c r="A1036">
        <v>3536</v>
      </c>
      <c r="B1036" t="s">
        <v>8229</v>
      </c>
      <c r="C1036" t="s">
        <v>5332</v>
      </c>
      <c r="D1036" t="s">
        <v>15</v>
      </c>
      <c r="E1036" t="s">
        <v>16</v>
      </c>
      <c r="F1036">
        <v>60</v>
      </c>
      <c r="G1036" t="s">
        <v>14658</v>
      </c>
      <c r="H1036" t="s">
        <v>1082</v>
      </c>
      <c r="I1036" t="s">
        <v>1083</v>
      </c>
      <c r="J1036" s="8">
        <v>43971</v>
      </c>
      <c r="K1036" s="6" t="str">
        <f t="shared" si="80"/>
        <v>2020</v>
      </c>
      <c r="L1036" s="6" t="str">
        <f t="shared" si="81"/>
        <v>May</v>
      </c>
      <c r="M1036">
        <v>64</v>
      </c>
      <c r="N1036" s="10">
        <f t="shared" si="82"/>
        <v>2.0099999999999998</v>
      </c>
      <c r="O1036">
        <f t="shared" si="83"/>
        <v>20</v>
      </c>
      <c r="P1036">
        <v>0.5</v>
      </c>
      <c r="Q1036" s="12">
        <f>Table1[[#This Row],[Quantity]]*Table1[[#This Row],[Case Size]]</f>
        <v>1280</v>
      </c>
      <c r="R1036" s="10">
        <f>Table1[[#This Row],[ Sales Volume]]*Table1[[#This Row],[Cost]]</f>
        <v>2572.7999999999997</v>
      </c>
      <c r="S1036" s="10">
        <f>Table1[[#This Row],[Sales Values]]-(Table1[[#This Row],[Sales Values]]*0.25)</f>
        <v>1929.6</v>
      </c>
      <c r="T1036" s="10">
        <f>Table1[[#This Row],[Manufacturing Cost]]-Table1[[#This Row],[Delivery Cost]]</f>
        <v>1897.6</v>
      </c>
      <c r="U1036" s="10">
        <f>Table1[[#This Row],[Quantity]]*Table1[[#This Row],[Delivery]]</f>
        <v>32</v>
      </c>
      <c r="V1036" s="10">
        <f>Table1[[#This Row],[Sales Values]]-Table1[[#This Row],[Manufacturing Cost]]</f>
        <v>643.19999999999982</v>
      </c>
      <c r="W1036" s="13">
        <f>Table1[[#This Row],[Profit]]/Table1[[#This Row],[Sales Values]]</f>
        <v>0.24999999999999994</v>
      </c>
      <c r="X1036" s="10">
        <v>14.95</v>
      </c>
      <c r="Y1036" s="14">
        <f>IF(AND(Table1[[#This Row],[Quantity]]&gt;20,Table1[[#This Row],[Quantity]]&lt;=50),3%,IF(AND(Table1[[#This Row],[Quantity]]&gt;50,Table1[[#This Row],[Quantity]]&lt;=100),5%,IF(Table1[[#This Row],[Quantity]]&gt;100,7%,0)))</f>
        <v>0.05</v>
      </c>
      <c r="Z1036" s="10">
        <f>Table1[[#This Row],[Sales Values]]*(1-Table1[[#This Row],[Discount]])</f>
        <v>2444.1599999999994</v>
      </c>
      <c r="AA1036" s="10">
        <f>Table1[[#This Row],[Sales Values]]+(Table1[[#This Row],[Sales Values]]*1.05%)</f>
        <v>2599.8143999999998</v>
      </c>
      <c r="AB1036" s="10">
        <f>Table1[[#This Row],[Sales Values]]*1.05</f>
        <v>2701.44</v>
      </c>
      <c r="AC1036" s="10" t="str">
        <f t="shared" si="84"/>
        <v>Hyperwotsit</v>
      </c>
      <c r="AD1036" t="s">
        <v>20</v>
      </c>
    </row>
    <row r="1037" spans="1:30" x14ac:dyDescent="0.3">
      <c r="A1037">
        <v>3537</v>
      </c>
      <c r="B1037" t="s">
        <v>1128</v>
      </c>
      <c r="C1037" t="s">
        <v>6296</v>
      </c>
      <c r="D1037" t="s">
        <v>28</v>
      </c>
      <c r="E1037" t="s">
        <v>29</v>
      </c>
      <c r="F1037">
        <v>30</v>
      </c>
      <c r="G1037" t="s">
        <v>8231</v>
      </c>
      <c r="H1037" t="s">
        <v>3666</v>
      </c>
      <c r="I1037" t="s">
        <v>1483</v>
      </c>
      <c r="J1037" s="8">
        <v>44497</v>
      </c>
      <c r="K1037" s="6" t="str">
        <f t="shared" si="80"/>
        <v>2021</v>
      </c>
      <c r="L1037" s="6" t="str">
        <f t="shared" si="81"/>
        <v>Oct</v>
      </c>
      <c r="M1037">
        <v>56</v>
      </c>
      <c r="N1037" s="10">
        <f t="shared" si="82"/>
        <v>3.49</v>
      </c>
      <c r="O1037">
        <f t="shared" si="83"/>
        <v>20</v>
      </c>
      <c r="P1037">
        <v>0.5</v>
      </c>
      <c r="Q1037" s="12">
        <f>Table1[[#This Row],[Quantity]]*Table1[[#This Row],[Case Size]]</f>
        <v>1120</v>
      </c>
      <c r="R1037" s="10">
        <f>Table1[[#This Row],[ Sales Volume]]*Table1[[#This Row],[Cost]]</f>
        <v>3908.8</v>
      </c>
      <c r="S1037" s="10">
        <f>Table1[[#This Row],[Sales Values]]-(Table1[[#This Row],[Sales Values]]*0.25)</f>
        <v>2931.6000000000004</v>
      </c>
      <c r="T1037" s="10">
        <f>Table1[[#This Row],[Manufacturing Cost]]-Table1[[#This Row],[Delivery Cost]]</f>
        <v>2903.6000000000004</v>
      </c>
      <c r="U1037" s="10">
        <f>Table1[[#This Row],[Quantity]]*Table1[[#This Row],[Delivery]]</f>
        <v>28</v>
      </c>
      <c r="V1037" s="10">
        <f>Table1[[#This Row],[Sales Values]]-Table1[[#This Row],[Manufacturing Cost]]</f>
        <v>977.19999999999982</v>
      </c>
      <c r="W1037" s="13">
        <f>Table1[[#This Row],[Profit]]/Table1[[#This Row],[Sales Values]]</f>
        <v>0.24999999999999994</v>
      </c>
      <c r="X1037" s="10">
        <v>14.95</v>
      </c>
      <c r="Y1037" s="14">
        <f>IF(AND(Table1[[#This Row],[Quantity]]&gt;20,Table1[[#This Row],[Quantity]]&lt;=50),3%,IF(AND(Table1[[#This Row],[Quantity]]&gt;50,Table1[[#This Row],[Quantity]]&lt;=100),5%,IF(Table1[[#This Row],[Quantity]]&gt;100,7%,0)))</f>
        <v>0.05</v>
      </c>
      <c r="Z1037" s="10">
        <f>Table1[[#This Row],[Sales Values]]*(1-Table1[[#This Row],[Discount]])</f>
        <v>3713.36</v>
      </c>
      <c r="AA1037" s="10">
        <f>Table1[[#This Row],[Sales Values]]+(Table1[[#This Row],[Sales Values]]*1.05%)</f>
        <v>3949.8424</v>
      </c>
      <c r="AB1037" s="10">
        <f>Table1[[#This Row],[Sales Values]]*1.05</f>
        <v>4104.2400000000007</v>
      </c>
      <c r="AC1037" s="10" t="str">
        <f t="shared" si="84"/>
        <v>Superwossname</v>
      </c>
      <c r="AD1037" t="s">
        <v>101</v>
      </c>
    </row>
    <row r="1038" spans="1:30" x14ac:dyDescent="0.3">
      <c r="A1038">
        <v>3539</v>
      </c>
      <c r="B1038" t="s">
        <v>5737</v>
      </c>
      <c r="C1038" t="s">
        <v>4583</v>
      </c>
      <c r="D1038" t="s">
        <v>28</v>
      </c>
      <c r="E1038" t="s">
        <v>29</v>
      </c>
      <c r="F1038">
        <v>90</v>
      </c>
      <c r="G1038" t="s">
        <v>8234</v>
      </c>
      <c r="H1038" t="s">
        <v>2408</v>
      </c>
      <c r="I1038" t="s">
        <v>187</v>
      </c>
      <c r="J1038" s="8">
        <v>44347</v>
      </c>
      <c r="K1038" s="6" t="str">
        <f t="shared" si="80"/>
        <v>2021</v>
      </c>
      <c r="L1038" s="6" t="str">
        <f t="shared" si="81"/>
        <v>May</v>
      </c>
      <c r="M1038">
        <v>62</v>
      </c>
      <c r="N1038" s="10">
        <f t="shared" si="82"/>
        <v>3.49</v>
      </c>
      <c r="O1038">
        <f t="shared" si="83"/>
        <v>20</v>
      </c>
      <c r="P1038">
        <v>0.5</v>
      </c>
      <c r="Q1038" s="12">
        <f>Table1[[#This Row],[Quantity]]*Table1[[#This Row],[Case Size]]</f>
        <v>1240</v>
      </c>
      <c r="R1038" s="10">
        <f>Table1[[#This Row],[ Sales Volume]]*Table1[[#This Row],[Cost]]</f>
        <v>4327.6000000000004</v>
      </c>
      <c r="S1038" s="10">
        <f>Table1[[#This Row],[Sales Values]]-(Table1[[#This Row],[Sales Values]]*0.25)</f>
        <v>3245.7000000000003</v>
      </c>
      <c r="T1038" s="10">
        <f>Table1[[#This Row],[Manufacturing Cost]]-Table1[[#This Row],[Delivery Cost]]</f>
        <v>3214.7000000000003</v>
      </c>
      <c r="U1038" s="10">
        <f>Table1[[#This Row],[Quantity]]*Table1[[#This Row],[Delivery]]</f>
        <v>31</v>
      </c>
      <c r="V1038" s="10">
        <f>Table1[[#This Row],[Sales Values]]-Table1[[#This Row],[Manufacturing Cost]]</f>
        <v>1081.9000000000001</v>
      </c>
      <c r="W1038" s="13">
        <f>Table1[[#This Row],[Profit]]/Table1[[#This Row],[Sales Values]]</f>
        <v>0.25</v>
      </c>
      <c r="X1038" s="10">
        <v>14.95</v>
      </c>
      <c r="Y1038" s="14">
        <f>IF(AND(Table1[[#This Row],[Quantity]]&gt;20,Table1[[#This Row],[Quantity]]&lt;=50),3%,IF(AND(Table1[[#This Row],[Quantity]]&gt;50,Table1[[#This Row],[Quantity]]&lt;=100),5%,IF(Table1[[#This Row],[Quantity]]&gt;100,7%,0)))</f>
        <v>0.05</v>
      </c>
      <c r="Z1038" s="10">
        <f>Table1[[#This Row],[Sales Values]]*(1-Table1[[#This Row],[Discount]])</f>
        <v>4111.22</v>
      </c>
      <c r="AA1038" s="10">
        <f>Table1[[#This Row],[Sales Values]]+(Table1[[#This Row],[Sales Values]]*1.05%)</f>
        <v>4373.0398000000005</v>
      </c>
      <c r="AB1038" s="10">
        <f>Table1[[#This Row],[Sales Values]]*1.05</f>
        <v>4543.9800000000005</v>
      </c>
      <c r="AC1038" s="10" t="str">
        <f t="shared" si="84"/>
        <v>Superwossname</v>
      </c>
      <c r="AD1038" t="s">
        <v>101</v>
      </c>
    </row>
    <row r="1039" spans="1:30" x14ac:dyDescent="0.3">
      <c r="A1039">
        <v>3542</v>
      </c>
      <c r="B1039" t="s">
        <v>7864</v>
      </c>
      <c r="C1039" t="s">
        <v>8236</v>
      </c>
      <c r="D1039" t="s">
        <v>51</v>
      </c>
      <c r="E1039" t="s">
        <v>16</v>
      </c>
      <c r="F1039">
        <v>60</v>
      </c>
      <c r="G1039" t="s">
        <v>8237</v>
      </c>
      <c r="H1039" t="s">
        <v>4293</v>
      </c>
      <c r="I1039" t="s">
        <v>38</v>
      </c>
      <c r="J1039" s="8">
        <v>44158</v>
      </c>
      <c r="K1039" s="6" t="str">
        <f t="shared" si="80"/>
        <v>2020</v>
      </c>
      <c r="L1039" s="6" t="str">
        <f t="shared" si="81"/>
        <v>Nov</v>
      </c>
      <c r="M1039">
        <v>5</v>
      </c>
      <c r="N1039" s="10">
        <f t="shared" si="82"/>
        <v>1.89</v>
      </c>
      <c r="O1039">
        <f t="shared" si="83"/>
        <v>18</v>
      </c>
      <c r="P1039">
        <v>0.5</v>
      </c>
      <c r="Q1039" s="12">
        <f>Table1[[#This Row],[Quantity]]*Table1[[#This Row],[Case Size]]</f>
        <v>90</v>
      </c>
      <c r="R1039" s="10">
        <f>Table1[[#This Row],[ Sales Volume]]*Table1[[#This Row],[Cost]]</f>
        <v>170.1</v>
      </c>
      <c r="S1039" s="10">
        <f>Table1[[#This Row],[Sales Values]]-(Table1[[#This Row],[Sales Values]]*0.25)</f>
        <v>127.57499999999999</v>
      </c>
      <c r="T1039" s="10">
        <f>Table1[[#This Row],[Manufacturing Cost]]-Table1[[#This Row],[Delivery Cost]]</f>
        <v>125.07499999999999</v>
      </c>
      <c r="U1039" s="10">
        <f>Table1[[#This Row],[Quantity]]*Table1[[#This Row],[Delivery]]</f>
        <v>2.5</v>
      </c>
      <c r="V1039" s="10">
        <f>Table1[[#This Row],[Sales Values]]-Table1[[#This Row],[Manufacturing Cost]]</f>
        <v>42.525000000000006</v>
      </c>
      <c r="W1039" s="13">
        <f>Table1[[#This Row],[Profit]]/Table1[[#This Row],[Sales Values]]</f>
        <v>0.25000000000000006</v>
      </c>
      <c r="X1039" s="10">
        <v>14.95</v>
      </c>
      <c r="Y1039" s="14">
        <f>IF(AND(Table1[[#This Row],[Quantity]]&gt;20,Table1[[#This Row],[Quantity]]&lt;=50),3%,IF(AND(Table1[[#This Row],[Quantity]]&gt;50,Table1[[#This Row],[Quantity]]&lt;=100),5%,IF(Table1[[#This Row],[Quantity]]&gt;100,7%,0)))</f>
        <v>0</v>
      </c>
      <c r="Z1039" s="10">
        <f>Table1[[#This Row],[Sales Values]]*(1-Table1[[#This Row],[Discount]])</f>
        <v>170.1</v>
      </c>
      <c r="AA1039" s="10">
        <f>Table1[[#This Row],[Sales Values]]+(Table1[[#This Row],[Sales Values]]*1.05%)</f>
        <v>171.88604999999998</v>
      </c>
      <c r="AB1039" s="10">
        <f>Table1[[#This Row],[Sales Values]]*1.05</f>
        <v>178.60499999999999</v>
      </c>
      <c r="AC1039" s="10" t="str">
        <f t="shared" si="84"/>
        <v>Gigastuff</v>
      </c>
      <c r="AD1039" t="s">
        <v>45</v>
      </c>
    </row>
    <row r="1040" spans="1:30" x14ac:dyDescent="0.3">
      <c r="A1040">
        <v>3543</v>
      </c>
      <c r="B1040" t="s">
        <v>8238</v>
      </c>
      <c r="C1040" t="s">
        <v>3732</v>
      </c>
      <c r="D1040" t="s">
        <v>28</v>
      </c>
      <c r="E1040" t="s">
        <v>29</v>
      </c>
      <c r="F1040">
        <v>30</v>
      </c>
      <c r="G1040" t="s">
        <v>8239</v>
      </c>
      <c r="H1040" t="s">
        <v>3651</v>
      </c>
      <c r="I1040" t="s">
        <v>294</v>
      </c>
      <c r="J1040" s="8">
        <v>44767</v>
      </c>
      <c r="K1040" s="6" t="str">
        <f t="shared" si="80"/>
        <v>2022</v>
      </c>
      <c r="L1040" s="6" t="str">
        <f t="shared" si="81"/>
        <v>Jul</v>
      </c>
      <c r="M1040">
        <v>52</v>
      </c>
      <c r="N1040" s="10">
        <f t="shared" si="82"/>
        <v>2.0099999999999998</v>
      </c>
      <c r="O1040">
        <f t="shared" si="83"/>
        <v>20</v>
      </c>
      <c r="P1040">
        <v>0.5</v>
      </c>
      <c r="Q1040" s="11">
        <f>Table1[[#This Row],[Quantity]]*Table1[[#This Row],[Case Size]]</f>
        <v>1040</v>
      </c>
      <c r="R1040" s="10">
        <f>Table1[[#This Row],[ Sales Volume]]*Table1[[#This Row],[Cost]]</f>
        <v>2090.3999999999996</v>
      </c>
      <c r="S1040" s="10">
        <f>Table1[[#This Row],[Sales Values]]-(Table1[[#This Row],[Sales Values]]*0.25)</f>
        <v>1567.7999999999997</v>
      </c>
      <c r="T1040" s="10">
        <f>Table1[[#This Row],[Manufacturing Cost]]-Table1[[#This Row],[Delivery Cost]]</f>
        <v>1541.7999999999997</v>
      </c>
      <c r="U1040" s="10">
        <f>Table1[[#This Row],[Quantity]]*Table1[[#This Row],[Delivery]]</f>
        <v>26</v>
      </c>
      <c r="V1040" s="10">
        <f>Table1[[#This Row],[Sales Values]]-Table1[[#This Row],[Manufacturing Cost]]</f>
        <v>522.59999999999991</v>
      </c>
      <c r="W1040" s="13">
        <f>Table1[[#This Row],[Profit]]/Table1[[#This Row],[Sales Values]]</f>
        <v>0.25</v>
      </c>
      <c r="X1040" s="10">
        <v>14.95</v>
      </c>
      <c r="Y1040" s="14">
        <f>IF(AND(Table1[[#This Row],[Quantity]]&gt;20,Table1[[#This Row],[Quantity]]&lt;=50),3%,IF(AND(Table1[[#This Row],[Quantity]]&gt;50,Table1[[#This Row],[Quantity]]&lt;=100),5%,IF(Table1[[#This Row],[Quantity]]&gt;100,7%,0)))</f>
        <v>0.05</v>
      </c>
      <c r="Z1040" s="10">
        <f>Table1[[#This Row],[Sales Values]]*(1-Table1[[#This Row],[Discount]])</f>
        <v>1985.8799999999997</v>
      </c>
      <c r="AA1040" s="10">
        <f>Table1[[#This Row],[Sales Values]]+(Table1[[#This Row],[Sales Values]]*1.05%)</f>
        <v>2112.3491999999997</v>
      </c>
      <c r="AB1040" s="10">
        <f>Table1[[#This Row],[Sales Values]]*1.05</f>
        <v>2194.9199999999996</v>
      </c>
      <c r="AC1040" s="10" t="str">
        <f t="shared" si="84"/>
        <v>Hyperwotsit</v>
      </c>
      <c r="AD1040" t="s">
        <v>20</v>
      </c>
    </row>
    <row r="1041" spans="1:30" x14ac:dyDescent="0.3">
      <c r="A1041">
        <v>3546</v>
      </c>
      <c r="B1041" t="s">
        <v>6459</v>
      </c>
      <c r="C1041" t="s">
        <v>7779</v>
      </c>
      <c r="D1041" t="s">
        <v>28</v>
      </c>
      <c r="E1041" t="s">
        <v>29</v>
      </c>
      <c r="F1041">
        <v>60</v>
      </c>
      <c r="G1041" t="s">
        <v>8244</v>
      </c>
      <c r="H1041" t="s">
        <v>894</v>
      </c>
      <c r="I1041" t="s">
        <v>38</v>
      </c>
      <c r="J1041" s="8">
        <v>44402</v>
      </c>
      <c r="K1041" s="6" t="str">
        <f t="shared" si="80"/>
        <v>2021</v>
      </c>
      <c r="L1041" s="6" t="str">
        <f t="shared" si="81"/>
        <v>Jul</v>
      </c>
      <c r="M1041">
        <v>65</v>
      </c>
      <c r="N1041" s="10">
        <f t="shared" si="82"/>
        <v>1.89</v>
      </c>
      <c r="O1041">
        <f t="shared" si="83"/>
        <v>18</v>
      </c>
      <c r="P1041">
        <v>0.5</v>
      </c>
      <c r="Q1041" s="12">
        <f>Table1[[#This Row],[Quantity]]*Table1[[#This Row],[Case Size]]</f>
        <v>1170</v>
      </c>
      <c r="R1041" s="10">
        <f>Table1[[#This Row],[ Sales Volume]]*Table1[[#This Row],[Cost]]</f>
        <v>2211.2999999999997</v>
      </c>
      <c r="S1041" s="10">
        <f>Table1[[#This Row],[Sales Values]]-(Table1[[#This Row],[Sales Values]]*0.25)</f>
        <v>1658.4749999999999</v>
      </c>
      <c r="T1041" s="10">
        <f>Table1[[#This Row],[Manufacturing Cost]]-Table1[[#This Row],[Delivery Cost]]</f>
        <v>1625.9749999999999</v>
      </c>
      <c r="U1041" s="10">
        <f>Table1[[#This Row],[Quantity]]*Table1[[#This Row],[Delivery]]</f>
        <v>32.5</v>
      </c>
      <c r="V1041" s="10">
        <f>Table1[[#This Row],[Sales Values]]-Table1[[#This Row],[Manufacturing Cost]]</f>
        <v>552.82499999999982</v>
      </c>
      <c r="W1041" s="13">
        <f>Table1[[#This Row],[Profit]]/Table1[[#This Row],[Sales Values]]</f>
        <v>0.24999999999999994</v>
      </c>
      <c r="X1041" s="10">
        <v>14.95</v>
      </c>
      <c r="Y1041" s="14">
        <f>IF(AND(Table1[[#This Row],[Quantity]]&gt;20,Table1[[#This Row],[Quantity]]&lt;=50),3%,IF(AND(Table1[[#This Row],[Quantity]]&gt;50,Table1[[#This Row],[Quantity]]&lt;=100),5%,IF(Table1[[#This Row],[Quantity]]&gt;100,7%,0)))</f>
        <v>0.05</v>
      </c>
      <c r="Z1041" s="10">
        <f>Table1[[#This Row],[Sales Values]]*(1-Table1[[#This Row],[Discount]])</f>
        <v>2100.7349999999997</v>
      </c>
      <c r="AA1041" s="10">
        <f>Table1[[#This Row],[Sales Values]]+(Table1[[#This Row],[Sales Values]]*1.05%)</f>
        <v>2234.5186499999995</v>
      </c>
      <c r="AB1041" s="10">
        <f>Table1[[#This Row],[Sales Values]]*1.05</f>
        <v>2321.8649999999998</v>
      </c>
      <c r="AC1041" s="10" t="str">
        <f t="shared" si="84"/>
        <v>Gigastuff</v>
      </c>
      <c r="AD1041" t="s">
        <v>45</v>
      </c>
    </row>
    <row r="1042" spans="1:30" x14ac:dyDescent="0.3">
      <c r="A1042">
        <v>3548</v>
      </c>
      <c r="B1042" t="s">
        <v>6847</v>
      </c>
      <c r="C1042" t="s">
        <v>6810</v>
      </c>
      <c r="D1042" t="s">
        <v>51</v>
      </c>
      <c r="E1042" t="s">
        <v>16</v>
      </c>
      <c r="F1042">
        <v>30</v>
      </c>
      <c r="G1042" t="s">
        <v>8247</v>
      </c>
      <c r="H1042" t="s">
        <v>1992</v>
      </c>
      <c r="I1042" t="s">
        <v>32</v>
      </c>
      <c r="J1042" s="8">
        <v>43959</v>
      </c>
      <c r="K1042" s="6" t="str">
        <f t="shared" si="80"/>
        <v>2020</v>
      </c>
      <c r="L1042" s="6" t="str">
        <f t="shared" si="81"/>
        <v>May</v>
      </c>
      <c r="M1042">
        <v>28</v>
      </c>
      <c r="N1042" s="10">
        <f t="shared" si="82"/>
        <v>3.49</v>
      </c>
      <c r="O1042">
        <f t="shared" si="83"/>
        <v>20</v>
      </c>
      <c r="P1042">
        <v>0.5</v>
      </c>
      <c r="Q1042" s="12">
        <f>Table1[[#This Row],[Quantity]]*Table1[[#This Row],[Case Size]]</f>
        <v>560</v>
      </c>
      <c r="R1042" s="10">
        <f>Table1[[#This Row],[ Sales Volume]]*Table1[[#This Row],[Cost]]</f>
        <v>1954.4</v>
      </c>
      <c r="S1042" s="10">
        <f>Table1[[#This Row],[Sales Values]]-(Table1[[#This Row],[Sales Values]]*0.25)</f>
        <v>1465.8000000000002</v>
      </c>
      <c r="T1042" s="10">
        <f>Table1[[#This Row],[Manufacturing Cost]]-Table1[[#This Row],[Delivery Cost]]</f>
        <v>1451.8000000000002</v>
      </c>
      <c r="U1042" s="10">
        <f>Table1[[#This Row],[Quantity]]*Table1[[#This Row],[Delivery]]</f>
        <v>14</v>
      </c>
      <c r="V1042" s="10">
        <f>Table1[[#This Row],[Sales Values]]-Table1[[#This Row],[Manufacturing Cost]]</f>
        <v>488.59999999999991</v>
      </c>
      <c r="W1042" s="13">
        <f>Table1[[#This Row],[Profit]]/Table1[[#This Row],[Sales Values]]</f>
        <v>0.24999999999999994</v>
      </c>
      <c r="X1042" s="10">
        <v>14.95</v>
      </c>
      <c r="Y1042" s="14">
        <f>IF(AND(Table1[[#This Row],[Quantity]]&gt;20,Table1[[#This Row],[Quantity]]&lt;=50),3%,IF(AND(Table1[[#This Row],[Quantity]]&gt;50,Table1[[#This Row],[Quantity]]&lt;=100),5%,IF(Table1[[#This Row],[Quantity]]&gt;100,7%,0)))</f>
        <v>0.03</v>
      </c>
      <c r="Z1042" s="10">
        <f>Table1[[#This Row],[Sales Values]]*(1-Table1[[#This Row],[Discount]])</f>
        <v>1895.768</v>
      </c>
      <c r="AA1042" s="10">
        <f>Table1[[#This Row],[Sales Values]]+(Table1[[#This Row],[Sales Values]]*1.05%)</f>
        <v>1974.9212</v>
      </c>
      <c r="AB1042" s="10">
        <f>Table1[[#This Row],[Sales Values]]*1.05</f>
        <v>2052.1200000000003</v>
      </c>
      <c r="AC1042" s="10" t="str">
        <f t="shared" si="84"/>
        <v>Superwossname</v>
      </c>
      <c r="AD1042" t="s">
        <v>101</v>
      </c>
    </row>
    <row r="1043" spans="1:30" x14ac:dyDescent="0.3">
      <c r="A1043">
        <v>3550</v>
      </c>
      <c r="B1043" t="s">
        <v>8250</v>
      </c>
      <c r="C1043" t="s">
        <v>2207</v>
      </c>
      <c r="D1043" t="s">
        <v>51</v>
      </c>
      <c r="E1043" t="s">
        <v>16</v>
      </c>
      <c r="F1043">
        <v>30</v>
      </c>
      <c r="G1043" t="s">
        <v>8248</v>
      </c>
      <c r="H1043" t="s">
        <v>350</v>
      </c>
      <c r="I1043" t="s">
        <v>25</v>
      </c>
      <c r="J1043" s="8">
        <v>44842</v>
      </c>
      <c r="K1043" s="6" t="str">
        <f t="shared" si="80"/>
        <v>2022</v>
      </c>
      <c r="L1043" s="6" t="str">
        <f t="shared" si="81"/>
        <v>Oct</v>
      </c>
      <c r="M1043">
        <v>41</v>
      </c>
      <c r="N1043" s="10">
        <f t="shared" si="82"/>
        <v>3.49</v>
      </c>
      <c r="O1043">
        <f t="shared" si="83"/>
        <v>20</v>
      </c>
      <c r="P1043">
        <v>0.5</v>
      </c>
      <c r="Q1043" s="12">
        <f>Table1[[#This Row],[Quantity]]*Table1[[#This Row],[Case Size]]</f>
        <v>820</v>
      </c>
      <c r="R1043" s="10">
        <f>Table1[[#This Row],[ Sales Volume]]*Table1[[#This Row],[Cost]]</f>
        <v>2861.8</v>
      </c>
      <c r="S1043" s="10">
        <f>Table1[[#This Row],[Sales Values]]-(Table1[[#This Row],[Sales Values]]*0.25)</f>
        <v>2146.3500000000004</v>
      </c>
      <c r="T1043" s="10">
        <f>Table1[[#This Row],[Manufacturing Cost]]-Table1[[#This Row],[Delivery Cost]]</f>
        <v>2125.8500000000004</v>
      </c>
      <c r="U1043" s="10">
        <f>Table1[[#This Row],[Quantity]]*Table1[[#This Row],[Delivery]]</f>
        <v>20.5</v>
      </c>
      <c r="V1043" s="10">
        <f>Table1[[#This Row],[Sales Values]]-Table1[[#This Row],[Manufacturing Cost]]</f>
        <v>715.44999999999982</v>
      </c>
      <c r="W1043" s="13">
        <f>Table1[[#This Row],[Profit]]/Table1[[#This Row],[Sales Values]]</f>
        <v>0.24999999999999992</v>
      </c>
      <c r="X1043" s="10">
        <v>14.95</v>
      </c>
      <c r="Y1043" s="14">
        <f>IF(AND(Table1[[#This Row],[Quantity]]&gt;20,Table1[[#This Row],[Quantity]]&lt;=50),3%,IF(AND(Table1[[#This Row],[Quantity]]&gt;50,Table1[[#This Row],[Quantity]]&lt;=100),5%,IF(Table1[[#This Row],[Quantity]]&gt;100,7%,0)))</f>
        <v>0.03</v>
      </c>
      <c r="Z1043" s="10">
        <f>Table1[[#This Row],[Sales Values]]*(1-Table1[[#This Row],[Discount]])</f>
        <v>2775.9459999999999</v>
      </c>
      <c r="AA1043" s="10">
        <f>Table1[[#This Row],[Sales Values]]+(Table1[[#This Row],[Sales Values]]*1.05%)</f>
        <v>2891.8489</v>
      </c>
      <c r="AB1043" s="10">
        <f>Table1[[#This Row],[Sales Values]]*1.05</f>
        <v>3004.8900000000003</v>
      </c>
      <c r="AC1043" s="10" t="str">
        <f t="shared" si="84"/>
        <v>Superwossname</v>
      </c>
      <c r="AD1043" t="s">
        <v>101</v>
      </c>
    </row>
    <row r="1044" spans="1:30" x14ac:dyDescent="0.3">
      <c r="A1044">
        <v>3556</v>
      </c>
      <c r="B1044" t="s">
        <v>8259</v>
      </c>
      <c r="C1044" t="s">
        <v>5359</v>
      </c>
      <c r="D1044" t="s">
        <v>51</v>
      </c>
      <c r="E1044" t="s">
        <v>16</v>
      </c>
      <c r="F1044">
        <v>90</v>
      </c>
      <c r="G1044" t="s">
        <v>8260</v>
      </c>
      <c r="H1044" t="s">
        <v>1764</v>
      </c>
      <c r="I1044" t="s">
        <v>124</v>
      </c>
      <c r="J1044" s="8">
        <v>44148</v>
      </c>
      <c r="K1044" s="6" t="str">
        <f t="shared" si="80"/>
        <v>2020</v>
      </c>
      <c r="L1044" s="6" t="str">
        <f t="shared" si="81"/>
        <v>Nov</v>
      </c>
      <c r="M1044">
        <v>71</v>
      </c>
      <c r="N1044" s="10">
        <f t="shared" si="82"/>
        <v>1.89</v>
      </c>
      <c r="O1044">
        <f t="shared" si="83"/>
        <v>18</v>
      </c>
      <c r="P1044">
        <v>0.5</v>
      </c>
      <c r="Q1044" s="12">
        <f>Table1[[#This Row],[Quantity]]*Table1[[#This Row],[Case Size]]</f>
        <v>1278</v>
      </c>
      <c r="R1044" s="10">
        <f>Table1[[#This Row],[ Sales Volume]]*Table1[[#This Row],[Cost]]</f>
        <v>2415.42</v>
      </c>
      <c r="S1044" s="10">
        <f>Table1[[#This Row],[Sales Values]]-(Table1[[#This Row],[Sales Values]]*0.25)</f>
        <v>1811.5650000000001</v>
      </c>
      <c r="T1044" s="10">
        <f>Table1[[#This Row],[Manufacturing Cost]]-Table1[[#This Row],[Delivery Cost]]</f>
        <v>1776.0650000000001</v>
      </c>
      <c r="U1044" s="10">
        <f>Table1[[#This Row],[Quantity]]*Table1[[#This Row],[Delivery]]</f>
        <v>35.5</v>
      </c>
      <c r="V1044" s="10">
        <f>Table1[[#This Row],[Sales Values]]-Table1[[#This Row],[Manufacturing Cost]]</f>
        <v>603.85500000000002</v>
      </c>
      <c r="W1044" s="13">
        <f>Table1[[#This Row],[Profit]]/Table1[[#This Row],[Sales Values]]</f>
        <v>0.25</v>
      </c>
      <c r="X1044" s="10">
        <v>14.95</v>
      </c>
      <c r="Y1044" s="14">
        <f>IF(AND(Table1[[#This Row],[Quantity]]&gt;20,Table1[[#This Row],[Quantity]]&lt;=50),3%,IF(AND(Table1[[#This Row],[Quantity]]&gt;50,Table1[[#This Row],[Quantity]]&lt;=100),5%,IF(Table1[[#This Row],[Quantity]]&gt;100,7%,0)))</f>
        <v>0.05</v>
      </c>
      <c r="Z1044" s="10">
        <f>Table1[[#This Row],[Sales Values]]*(1-Table1[[#This Row],[Discount]])</f>
        <v>2294.6489999999999</v>
      </c>
      <c r="AA1044" s="10">
        <f>Table1[[#This Row],[Sales Values]]+(Table1[[#This Row],[Sales Values]]*1.05%)</f>
        <v>2440.7819100000002</v>
      </c>
      <c r="AB1044" s="10">
        <f>Table1[[#This Row],[Sales Values]]*1.05</f>
        <v>2536.1910000000003</v>
      </c>
      <c r="AC1044" s="10" t="str">
        <f t="shared" si="84"/>
        <v>Gigastuff</v>
      </c>
      <c r="AD1044" t="s">
        <v>45</v>
      </c>
    </row>
    <row r="1045" spans="1:30" x14ac:dyDescent="0.3">
      <c r="A1045">
        <v>3559</v>
      </c>
      <c r="B1045" t="s">
        <v>8265</v>
      </c>
      <c r="C1045" t="s">
        <v>736</v>
      </c>
      <c r="D1045" t="s">
        <v>41</v>
      </c>
      <c r="E1045" t="s">
        <v>16</v>
      </c>
      <c r="F1045">
        <v>60</v>
      </c>
      <c r="G1045" t="s">
        <v>8266</v>
      </c>
      <c r="H1045" t="s">
        <v>2649</v>
      </c>
      <c r="I1045" t="s">
        <v>32</v>
      </c>
      <c r="J1045" s="8">
        <v>44212</v>
      </c>
      <c r="K1045" s="6" t="str">
        <f t="shared" si="80"/>
        <v>2021</v>
      </c>
      <c r="L1045" s="6" t="str">
        <f t="shared" si="81"/>
        <v>Jan</v>
      </c>
      <c r="M1045">
        <v>37</v>
      </c>
      <c r="N1045" s="10">
        <f t="shared" si="82"/>
        <v>2.0099999999999998</v>
      </c>
      <c r="O1045">
        <f t="shared" si="83"/>
        <v>20</v>
      </c>
      <c r="P1045">
        <v>0.5</v>
      </c>
      <c r="Q1045" s="12">
        <f>Table1[[#This Row],[Quantity]]*Table1[[#This Row],[Case Size]]</f>
        <v>740</v>
      </c>
      <c r="R1045" s="10">
        <f>Table1[[#This Row],[ Sales Volume]]*Table1[[#This Row],[Cost]]</f>
        <v>1487.3999999999999</v>
      </c>
      <c r="S1045" s="10">
        <f>Table1[[#This Row],[Sales Values]]-(Table1[[#This Row],[Sales Values]]*0.25)</f>
        <v>1115.55</v>
      </c>
      <c r="T1045" s="10">
        <f>Table1[[#This Row],[Manufacturing Cost]]-Table1[[#This Row],[Delivery Cost]]</f>
        <v>1097.05</v>
      </c>
      <c r="U1045" s="10">
        <f>Table1[[#This Row],[Quantity]]*Table1[[#This Row],[Delivery]]</f>
        <v>18.5</v>
      </c>
      <c r="V1045" s="10">
        <f>Table1[[#This Row],[Sales Values]]-Table1[[#This Row],[Manufacturing Cost]]</f>
        <v>371.84999999999991</v>
      </c>
      <c r="W1045" s="13">
        <f>Table1[[#This Row],[Profit]]/Table1[[#This Row],[Sales Values]]</f>
        <v>0.24999999999999997</v>
      </c>
      <c r="X1045" s="10">
        <v>14.95</v>
      </c>
      <c r="Y1045" s="14">
        <f>IF(AND(Table1[[#This Row],[Quantity]]&gt;20,Table1[[#This Row],[Quantity]]&lt;=50),3%,IF(AND(Table1[[#This Row],[Quantity]]&gt;50,Table1[[#This Row],[Quantity]]&lt;=100),5%,IF(Table1[[#This Row],[Quantity]]&gt;100,7%,0)))</f>
        <v>0.03</v>
      </c>
      <c r="Z1045" s="10">
        <f>Table1[[#This Row],[Sales Values]]*(1-Table1[[#This Row],[Discount]])</f>
        <v>1442.7779999999998</v>
      </c>
      <c r="AA1045" s="10">
        <f>Table1[[#This Row],[Sales Values]]+(Table1[[#This Row],[Sales Values]]*1.05%)</f>
        <v>1503.0176999999999</v>
      </c>
      <c r="AB1045" s="10">
        <f>Table1[[#This Row],[Sales Values]]*1.05</f>
        <v>1561.77</v>
      </c>
      <c r="AC1045" s="10" t="str">
        <f t="shared" si="84"/>
        <v>Hyperwotsit</v>
      </c>
      <c r="AD1045" t="s">
        <v>20</v>
      </c>
    </row>
    <row r="1046" spans="1:30" x14ac:dyDescent="0.3">
      <c r="A1046">
        <v>3570</v>
      </c>
      <c r="B1046" t="s">
        <v>8282</v>
      </c>
      <c r="C1046" t="s">
        <v>237</v>
      </c>
      <c r="D1046" t="s">
        <v>51</v>
      </c>
      <c r="E1046" t="s">
        <v>16</v>
      </c>
      <c r="F1046">
        <v>30</v>
      </c>
      <c r="G1046" t="s">
        <v>8283</v>
      </c>
      <c r="H1046" t="s">
        <v>474</v>
      </c>
      <c r="I1046" t="s">
        <v>475</v>
      </c>
      <c r="J1046" s="8">
        <v>44924</v>
      </c>
      <c r="K1046" s="6" t="str">
        <f t="shared" si="80"/>
        <v>2022</v>
      </c>
      <c r="L1046" s="6" t="str">
        <f t="shared" si="81"/>
        <v>Dec</v>
      </c>
      <c r="M1046">
        <v>90</v>
      </c>
      <c r="N1046" s="10">
        <f t="shared" si="82"/>
        <v>3.49</v>
      </c>
      <c r="O1046">
        <f t="shared" si="83"/>
        <v>20</v>
      </c>
      <c r="P1046">
        <v>0.5</v>
      </c>
      <c r="Q1046" s="12">
        <f>Table1[[#This Row],[Quantity]]*Table1[[#This Row],[Case Size]]</f>
        <v>1800</v>
      </c>
      <c r="R1046" s="10">
        <f>Table1[[#This Row],[ Sales Volume]]*Table1[[#This Row],[Cost]]</f>
        <v>6282</v>
      </c>
      <c r="S1046" s="10">
        <f>Table1[[#This Row],[Sales Values]]-(Table1[[#This Row],[Sales Values]]*0.25)</f>
        <v>4711.5</v>
      </c>
      <c r="T1046" s="10">
        <f>Table1[[#This Row],[Manufacturing Cost]]-Table1[[#This Row],[Delivery Cost]]</f>
        <v>4666.5</v>
      </c>
      <c r="U1046" s="10">
        <f>Table1[[#This Row],[Quantity]]*Table1[[#This Row],[Delivery]]</f>
        <v>45</v>
      </c>
      <c r="V1046" s="10">
        <f>Table1[[#This Row],[Sales Values]]-Table1[[#This Row],[Manufacturing Cost]]</f>
        <v>1570.5</v>
      </c>
      <c r="W1046" s="13">
        <f>Table1[[#This Row],[Profit]]/Table1[[#This Row],[Sales Values]]</f>
        <v>0.25</v>
      </c>
      <c r="X1046" s="10">
        <v>14.95</v>
      </c>
      <c r="Y1046" s="14">
        <f>IF(AND(Table1[[#This Row],[Quantity]]&gt;20,Table1[[#This Row],[Quantity]]&lt;=50),3%,IF(AND(Table1[[#This Row],[Quantity]]&gt;50,Table1[[#This Row],[Quantity]]&lt;=100),5%,IF(Table1[[#This Row],[Quantity]]&gt;100,7%,0)))</f>
        <v>0.05</v>
      </c>
      <c r="Z1046" s="10">
        <f>Table1[[#This Row],[Sales Values]]*(1-Table1[[#This Row],[Discount]])</f>
        <v>5967.9</v>
      </c>
      <c r="AA1046" s="10">
        <f>Table1[[#This Row],[Sales Values]]+(Table1[[#This Row],[Sales Values]]*1.05%)</f>
        <v>6347.9610000000002</v>
      </c>
      <c r="AB1046" s="10">
        <f>Table1[[#This Row],[Sales Values]]*1.05</f>
        <v>6596.1</v>
      </c>
      <c r="AC1046" s="10" t="str">
        <f t="shared" si="84"/>
        <v>Superwossname</v>
      </c>
      <c r="AD1046" t="s">
        <v>101</v>
      </c>
    </row>
    <row r="1047" spans="1:30" x14ac:dyDescent="0.3">
      <c r="A1047">
        <v>3573</v>
      </c>
      <c r="B1047" t="s">
        <v>8288</v>
      </c>
      <c r="C1047" t="s">
        <v>367</v>
      </c>
      <c r="D1047" t="s">
        <v>28</v>
      </c>
      <c r="E1047" t="s">
        <v>29</v>
      </c>
      <c r="F1047">
        <v>30</v>
      </c>
      <c r="G1047" t="s">
        <v>14348</v>
      </c>
      <c r="H1047" t="s">
        <v>2218</v>
      </c>
      <c r="I1047" t="s">
        <v>173</v>
      </c>
      <c r="J1047" s="8">
        <v>44560</v>
      </c>
      <c r="K1047" s="6" t="str">
        <f t="shared" si="80"/>
        <v>2021</v>
      </c>
      <c r="L1047" s="6" t="str">
        <f t="shared" si="81"/>
        <v>Dec</v>
      </c>
      <c r="M1047">
        <v>58</v>
      </c>
      <c r="N1047" s="10">
        <f t="shared" si="82"/>
        <v>3.49</v>
      </c>
      <c r="O1047">
        <f t="shared" si="83"/>
        <v>20</v>
      </c>
      <c r="P1047">
        <v>0.5</v>
      </c>
      <c r="Q1047" s="12">
        <f>Table1[[#This Row],[Quantity]]*Table1[[#This Row],[Case Size]]</f>
        <v>1160</v>
      </c>
      <c r="R1047" s="10">
        <f>Table1[[#This Row],[ Sales Volume]]*Table1[[#This Row],[Cost]]</f>
        <v>4048.4</v>
      </c>
      <c r="S1047" s="10">
        <f>Table1[[#This Row],[Sales Values]]-(Table1[[#This Row],[Sales Values]]*0.25)</f>
        <v>3036.3</v>
      </c>
      <c r="T1047" s="10">
        <f>Table1[[#This Row],[Manufacturing Cost]]-Table1[[#This Row],[Delivery Cost]]</f>
        <v>3007.3</v>
      </c>
      <c r="U1047" s="10">
        <f>Table1[[#This Row],[Quantity]]*Table1[[#This Row],[Delivery]]</f>
        <v>29</v>
      </c>
      <c r="V1047" s="10">
        <f>Table1[[#This Row],[Sales Values]]-Table1[[#This Row],[Manufacturing Cost]]</f>
        <v>1012.0999999999999</v>
      </c>
      <c r="W1047" s="13">
        <f>Table1[[#This Row],[Profit]]/Table1[[#This Row],[Sales Values]]</f>
        <v>0.24999999999999997</v>
      </c>
      <c r="X1047" s="10">
        <v>14.95</v>
      </c>
      <c r="Y1047" s="14">
        <f>IF(AND(Table1[[#This Row],[Quantity]]&gt;20,Table1[[#This Row],[Quantity]]&lt;=50),3%,IF(AND(Table1[[#This Row],[Quantity]]&gt;50,Table1[[#This Row],[Quantity]]&lt;=100),5%,IF(Table1[[#This Row],[Quantity]]&gt;100,7%,0)))</f>
        <v>0.05</v>
      </c>
      <c r="Z1047" s="10">
        <f>Table1[[#This Row],[Sales Values]]*(1-Table1[[#This Row],[Discount]])</f>
        <v>3845.98</v>
      </c>
      <c r="AA1047" s="10">
        <f>Table1[[#This Row],[Sales Values]]+(Table1[[#This Row],[Sales Values]]*1.05%)</f>
        <v>4090.9082000000003</v>
      </c>
      <c r="AB1047" s="10">
        <f>Table1[[#This Row],[Sales Values]]*1.05</f>
        <v>4250.8200000000006</v>
      </c>
      <c r="AC1047" s="10" t="str">
        <f t="shared" si="84"/>
        <v>Superwossname</v>
      </c>
      <c r="AD1047" t="s">
        <v>101</v>
      </c>
    </row>
    <row r="1048" spans="1:30" x14ac:dyDescent="0.3">
      <c r="A1048">
        <v>3576</v>
      </c>
      <c r="B1048" t="s">
        <v>5168</v>
      </c>
      <c r="C1048" t="s">
        <v>931</v>
      </c>
      <c r="D1048" t="s">
        <v>28</v>
      </c>
      <c r="E1048" t="s">
        <v>29</v>
      </c>
      <c r="F1048">
        <v>30</v>
      </c>
      <c r="G1048" t="s">
        <v>14660</v>
      </c>
      <c r="H1048" t="s">
        <v>1378</v>
      </c>
      <c r="I1048" t="s">
        <v>32</v>
      </c>
      <c r="J1048" s="8">
        <v>44317</v>
      </c>
      <c r="K1048" s="6" t="str">
        <f t="shared" si="80"/>
        <v>2021</v>
      </c>
      <c r="L1048" s="6" t="str">
        <f t="shared" si="81"/>
        <v>May</v>
      </c>
      <c r="M1048">
        <v>11</v>
      </c>
      <c r="N1048" s="10">
        <f t="shared" si="82"/>
        <v>3.49</v>
      </c>
      <c r="O1048">
        <f t="shared" si="83"/>
        <v>20</v>
      </c>
      <c r="P1048">
        <v>0.5</v>
      </c>
      <c r="Q1048" s="12">
        <f>Table1[[#This Row],[Quantity]]*Table1[[#This Row],[Case Size]]</f>
        <v>220</v>
      </c>
      <c r="R1048" s="10">
        <f>Table1[[#This Row],[ Sales Volume]]*Table1[[#This Row],[Cost]]</f>
        <v>767.80000000000007</v>
      </c>
      <c r="S1048" s="10">
        <f>Table1[[#This Row],[Sales Values]]-(Table1[[#This Row],[Sales Values]]*0.25)</f>
        <v>575.85</v>
      </c>
      <c r="T1048" s="10">
        <f>Table1[[#This Row],[Manufacturing Cost]]-Table1[[#This Row],[Delivery Cost]]</f>
        <v>570.35</v>
      </c>
      <c r="U1048" s="10">
        <f>Table1[[#This Row],[Quantity]]*Table1[[#This Row],[Delivery]]</f>
        <v>5.5</v>
      </c>
      <c r="V1048" s="10">
        <f>Table1[[#This Row],[Sales Values]]-Table1[[#This Row],[Manufacturing Cost]]</f>
        <v>191.95000000000005</v>
      </c>
      <c r="W1048" s="13">
        <f>Table1[[#This Row],[Profit]]/Table1[[#This Row],[Sales Values]]</f>
        <v>0.25000000000000006</v>
      </c>
      <c r="X1048" s="10">
        <v>14.95</v>
      </c>
      <c r="Y1048" s="14">
        <f>IF(AND(Table1[[#This Row],[Quantity]]&gt;20,Table1[[#This Row],[Quantity]]&lt;=50),3%,IF(AND(Table1[[#This Row],[Quantity]]&gt;50,Table1[[#This Row],[Quantity]]&lt;=100),5%,IF(Table1[[#This Row],[Quantity]]&gt;100,7%,0)))</f>
        <v>0</v>
      </c>
      <c r="Z1048" s="10">
        <f>Table1[[#This Row],[Sales Values]]*(1-Table1[[#This Row],[Discount]])</f>
        <v>767.80000000000007</v>
      </c>
      <c r="AA1048" s="10">
        <f>Table1[[#This Row],[Sales Values]]+(Table1[[#This Row],[Sales Values]]*1.05%)</f>
        <v>775.86190000000011</v>
      </c>
      <c r="AB1048" s="10">
        <f>Table1[[#This Row],[Sales Values]]*1.05</f>
        <v>806.19</v>
      </c>
      <c r="AC1048" s="10" t="str">
        <f t="shared" si="84"/>
        <v>Superwossname</v>
      </c>
      <c r="AD1048" t="s">
        <v>101</v>
      </c>
    </row>
    <row r="1049" spans="1:30" x14ac:dyDescent="0.3">
      <c r="A1049">
        <v>3577</v>
      </c>
      <c r="B1049" t="s">
        <v>3300</v>
      </c>
      <c r="C1049" t="s">
        <v>6073</v>
      </c>
      <c r="D1049" t="s">
        <v>28</v>
      </c>
      <c r="E1049" t="s">
        <v>29</v>
      </c>
      <c r="F1049">
        <v>30</v>
      </c>
      <c r="G1049" t="s">
        <v>8297</v>
      </c>
      <c r="H1049" t="s">
        <v>5376</v>
      </c>
      <c r="I1049" t="s">
        <v>32</v>
      </c>
      <c r="J1049" s="8">
        <v>43984</v>
      </c>
      <c r="K1049" s="6" t="str">
        <f t="shared" si="80"/>
        <v>2020</v>
      </c>
      <c r="L1049" s="6" t="str">
        <f t="shared" si="81"/>
        <v>Jun</v>
      </c>
      <c r="M1049">
        <v>16</v>
      </c>
      <c r="N1049" s="10">
        <f t="shared" si="82"/>
        <v>3.49</v>
      </c>
      <c r="O1049">
        <f t="shared" si="83"/>
        <v>20</v>
      </c>
      <c r="P1049">
        <v>0.5</v>
      </c>
      <c r="Q1049" s="12">
        <f>Table1[[#This Row],[Quantity]]*Table1[[#This Row],[Case Size]]</f>
        <v>320</v>
      </c>
      <c r="R1049" s="10">
        <f>Table1[[#This Row],[ Sales Volume]]*Table1[[#This Row],[Cost]]</f>
        <v>1116.8000000000002</v>
      </c>
      <c r="S1049" s="10">
        <f>Table1[[#This Row],[Sales Values]]-(Table1[[#This Row],[Sales Values]]*0.25)</f>
        <v>837.60000000000014</v>
      </c>
      <c r="T1049" s="10">
        <f>Table1[[#This Row],[Manufacturing Cost]]-Table1[[#This Row],[Delivery Cost]]</f>
        <v>829.60000000000014</v>
      </c>
      <c r="U1049" s="10">
        <f>Table1[[#This Row],[Quantity]]*Table1[[#This Row],[Delivery]]</f>
        <v>8</v>
      </c>
      <c r="V1049" s="10">
        <f>Table1[[#This Row],[Sales Values]]-Table1[[#This Row],[Manufacturing Cost]]</f>
        <v>279.20000000000005</v>
      </c>
      <c r="W1049" s="13">
        <f>Table1[[#This Row],[Profit]]/Table1[[#This Row],[Sales Values]]</f>
        <v>0.25</v>
      </c>
      <c r="X1049" s="10">
        <v>14.95</v>
      </c>
      <c r="Y1049" s="14">
        <f>IF(AND(Table1[[#This Row],[Quantity]]&gt;20,Table1[[#This Row],[Quantity]]&lt;=50),3%,IF(AND(Table1[[#This Row],[Quantity]]&gt;50,Table1[[#This Row],[Quantity]]&lt;=100),5%,IF(Table1[[#This Row],[Quantity]]&gt;100,7%,0)))</f>
        <v>0</v>
      </c>
      <c r="Z1049" s="10">
        <f>Table1[[#This Row],[Sales Values]]*(1-Table1[[#This Row],[Discount]])</f>
        <v>1116.8000000000002</v>
      </c>
      <c r="AA1049" s="10">
        <f>Table1[[#This Row],[Sales Values]]+(Table1[[#This Row],[Sales Values]]*1.05%)</f>
        <v>1128.5264000000002</v>
      </c>
      <c r="AB1049" s="10">
        <f>Table1[[#This Row],[Sales Values]]*1.05</f>
        <v>1172.6400000000003</v>
      </c>
      <c r="AC1049" s="10" t="str">
        <f t="shared" si="84"/>
        <v>Superwossname</v>
      </c>
      <c r="AD1049" t="s">
        <v>101</v>
      </c>
    </row>
    <row r="1050" spans="1:30" x14ac:dyDescent="0.3">
      <c r="A1050">
        <v>3581</v>
      </c>
      <c r="B1050" t="s">
        <v>8301</v>
      </c>
      <c r="C1050" t="s">
        <v>4903</v>
      </c>
      <c r="D1050" t="s">
        <v>51</v>
      </c>
      <c r="E1050" t="s">
        <v>16</v>
      </c>
      <c r="F1050">
        <v>30</v>
      </c>
      <c r="G1050" t="s">
        <v>8302</v>
      </c>
      <c r="H1050" t="s">
        <v>2583</v>
      </c>
      <c r="I1050" t="s">
        <v>32</v>
      </c>
      <c r="J1050" s="8">
        <v>44562</v>
      </c>
      <c r="K1050" s="6" t="str">
        <f t="shared" si="80"/>
        <v>2022</v>
      </c>
      <c r="L1050" s="6" t="str">
        <f t="shared" si="81"/>
        <v>Jan</v>
      </c>
      <c r="M1050">
        <v>26</v>
      </c>
      <c r="N1050" s="10">
        <f t="shared" si="82"/>
        <v>1.89</v>
      </c>
      <c r="O1050">
        <f t="shared" si="83"/>
        <v>18</v>
      </c>
      <c r="P1050">
        <v>0.5</v>
      </c>
      <c r="Q1050" s="12">
        <f>Table1[[#This Row],[Quantity]]*Table1[[#This Row],[Case Size]]</f>
        <v>468</v>
      </c>
      <c r="R1050" s="10">
        <f>Table1[[#This Row],[ Sales Volume]]*Table1[[#This Row],[Cost]]</f>
        <v>884.52</v>
      </c>
      <c r="S1050" s="10">
        <f>Table1[[#This Row],[Sales Values]]-(Table1[[#This Row],[Sales Values]]*0.25)</f>
        <v>663.39</v>
      </c>
      <c r="T1050" s="10">
        <f>Table1[[#This Row],[Manufacturing Cost]]-Table1[[#This Row],[Delivery Cost]]</f>
        <v>650.39</v>
      </c>
      <c r="U1050" s="10">
        <f>Table1[[#This Row],[Quantity]]*Table1[[#This Row],[Delivery]]</f>
        <v>13</v>
      </c>
      <c r="V1050" s="10">
        <f>Table1[[#This Row],[Sales Values]]-Table1[[#This Row],[Manufacturing Cost]]</f>
        <v>221.13</v>
      </c>
      <c r="W1050" s="13">
        <f>Table1[[#This Row],[Profit]]/Table1[[#This Row],[Sales Values]]</f>
        <v>0.25</v>
      </c>
      <c r="X1050" s="10">
        <v>14.95</v>
      </c>
      <c r="Y1050" s="14">
        <f>IF(AND(Table1[[#This Row],[Quantity]]&gt;20,Table1[[#This Row],[Quantity]]&lt;=50),3%,IF(AND(Table1[[#This Row],[Quantity]]&gt;50,Table1[[#This Row],[Quantity]]&lt;=100),5%,IF(Table1[[#This Row],[Quantity]]&gt;100,7%,0)))</f>
        <v>0.03</v>
      </c>
      <c r="Z1050" s="10">
        <f>Table1[[#This Row],[Sales Values]]*(1-Table1[[#This Row],[Discount]])</f>
        <v>857.98439999999994</v>
      </c>
      <c r="AA1050" s="10">
        <f>Table1[[#This Row],[Sales Values]]+(Table1[[#This Row],[Sales Values]]*1.05%)</f>
        <v>893.80745999999999</v>
      </c>
      <c r="AB1050" s="10">
        <f>Table1[[#This Row],[Sales Values]]*1.05</f>
        <v>928.74599999999998</v>
      </c>
      <c r="AC1050" s="10" t="str">
        <f t="shared" si="84"/>
        <v>Gigastuff</v>
      </c>
      <c r="AD1050" t="s">
        <v>45</v>
      </c>
    </row>
    <row r="1051" spans="1:30" x14ac:dyDescent="0.3">
      <c r="A1051">
        <v>3582</v>
      </c>
      <c r="B1051" t="s">
        <v>232</v>
      </c>
      <c r="C1051" t="s">
        <v>3493</v>
      </c>
      <c r="D1051" t="s">
        <v>28</v>
      </c>
      <c r="E1051" t="s">
        <v>29</v>
      </c>
      <c r="F1051">
        <v>30</v>
      </c>
      <c r="G1051" t="s">
        <v>8303</v>
      </c>
      <c r="H1051" t="s">
        <v>109</v>
      </c>
      <c r="I1051" t="s">
        <v>110</v>
      </c>
      <c r="J1051" s="8">
        <v>44225</v>
      </c>
      <c r="K1051" s="6" t="str">
        <f t="shared" si="80"/>
        <v>2021</v>
      </c>
      <c r="L1051" s="6" t="str">
        <f t="shared" si="81"/>
        <v>Jan</v>
      </c>
      <c r="M1051">
        <v>13</v>
      </c>
      <c r="N1051" s="10">
        <f t="shared" si="82"/>
        <v>2.0099999999999998</v>
      </c>
      <c r="O1051">
        <f t="shared" si="83"/>
        <v>20</v>
      </c>
      <c r="P1051">
        <v>0.5</v>
      </c>
      <c r="Q1051" s="12">
        <f>Table1[[#This Row],[Quantity]]*Table1[[#This Row],[Case Size]]</f>
        <v>260</v>
      </c>
      <c r="R1051" s="10">
        <f>Table1[[#This Row],[ Sales Volume]]*Table1[[#This Row],[Cost]]</f>
        <v>522.59999999999991</v>
      </c>
      <c r="S1051" s="10">
        <f>Table1[[#This Row],[Sales Values]]-(Table1[[#This Row],[Sales Values]]*0.25)</f>
        <v>391.94999999999993</v>
      </c>
      <c r="T1051" s="10">
        <f>Table1[[#This Row],[Manufacturing Cost]]-Table1[[#This Row],[Delivery Cost]]</f>
        <v>385.44999999999993</v>
      </c>
      <c r="U1051" s="10">
        <f>Table1[[#This Row],[Quantity]]*Table1[[#This Row],[Delivery]]</f>
        <v>6.5</v>
      </c>
      <c r="V1051" s="10">
        <f>Table1[[#This Row],[Sales Values]]-Table1[[#This Row],[Manufacturing Cost]]</f>
        <v>130.64999999999998</v>
      </c>
      <c r="W1051" s="13">
        <f>Table1[[#This Row],[Profit]]/Table1[[#This Row],[Sales Values]]</f>
        <v>0.25</v>
      </c>
      <c r="X1051" s="10">
        <v>14.95</v>
      </c>
      <c r="Y1051" s="14">
        <f>IF(AND(Table1[[#This Row],[Quantity]]&gt;20,Table1[[#This Row],[Quantity]]&lt;=50),3%,IF(AND(Table1[[#This Row],[Quantity]]&gt;50,Table1[[#This Row],[Quantity]]&lt;=100),5%,IF(Table1[[#This Row],[Quantity]]&gt;100,7%,0)))</f>
        <v>0</v>
      </c>
      <c r="Z1051" s="10">
        <f>Table1[[#This Row],[Sales Values]]*(1-Table1[[#This Row],[Discount]])</f>
        <v>522.59999999999991</v>
      </c>
      <c r="AA1051" s="10">
        <f>Table1[[#This Row],[Sales Values]]+(Table1[[#This Row],[Sales Values]]*1.05%)</f>
        <v>528.08729999999991</v>
      </c>
      <c r="AB1051" s="10">
        <f>Table1[[#This Row],[Sales Values]]*1.05</f>
        <v>548.7299999999999</v>
      </c>
      <c r="AC1051" s="10" t="str">
        <f t="shared" si="84"/>
        <v>Hyperwotsit</v>
      </c>
      <c r="AD1051" t="s">
        <v>20</v>
      </c>
    </row>
    <row r="1052" spans="1:30" x14ac:dyDescent="0.3">
      <c r="A1052">
        <v>3583</v>
      </c>
      <c r="B1052" t="s">
        <v>8304</v>
      </c>
      <c r="C1052" t="s">
        <v>3102</v>
      </c>
      <c r="D1052" t="s">
        <v>15</v>
      </c>
      <c r="E1052" t="s">
        <v>16</v>
      </c>
      <c r="F1052">
        <v>30</v>
      </c>
      <c r="G1052" t="s">
        <v>8303</v>
      </c>
      <c r="H1052" t="s">
        <v>6228</v>
      </c>
      <c r="I1052" t="s">
        <v>187</v>
      </c>
      <c r="J1052" s="8">
        <v>44141</v>
      </c>
      <c r="K1052" s="6" t="str">
        <f t="shared" si="80"/>
        <v>2020</v>
      </c>
      <c r="L1052" s="6" t="str">
        <f t="shared" si="81"/>
        <v>Nov</v>
      </c>
      <c r="M1052">
        <v>83</v>
      </c>
      <c r="N1052" s="10">
        <f t="shared" si="82"/>
        <v>3.49</v>
      </c>
      <c r="O1052">
        <f t="shared" si="83"/>
        <v>20</v>
      </c>
      <c r="P1052">
        <v>0.5</v>
      </c>
      <c r="Q1052" s="12">
        <f>Table1[[#This Row],[Quantity]]*Table1[[#This Row],[Case Size]]</f>
        <v>1660</v>
      </c>
      <c r="R1052" s="10">
        <f>Table1[[#This Row],[ Sales Volume]]*Table1[[#This Row],[Cost]]</f>
        <v>5793.4000000000005</v>
      </c>
      <c r="S1052" s="10">
        <f>Table1[[#This Row],[Sales Values]]-(Table1[[#This Row],[Sales Values]]*0.25)</f>
        <v>4345.05</v>
      </c>
      <c r="T1052" s="10">
        <f>Table1[[#This Row],[Manufacturing Cost]]-Table1[[#This Row],[Delivery Cost]]</f>
        <v>4303.55</v>
      </c>
      <c r="U1052" s="10">
        <f>Table1[[#This Row],[Quantity]]*Table1[[#This Row],[Delivery]]</f>
        <v>41.5</v>
      </c>
      <c r="V1052" s="10">
        <f>Table1[[#This Row],[Sales Values]]-Table1[[#This Row],[Manufacturing Cost]]</f>
        <v>1448.3500000000004</v>
      </c>
      <c r="W1052" s="13">
        <f>Table1[[#This Row],[Profit]]/Table1[[#This Row],[Sales Values]]</f>
        <v>0.25000000000000006</v>
      </c>
      <c r="X1052" s="10">
        <v>14.95</v>
      </c>
      <c r="Y1052" s="14">
        <f>IF(AND(Table1[[#This Row],[Quantity]]&gt;20,Table1[[#This Row],[Quantity]]&lt;=50),3%,IF(AND(Table1[[#This Row],[Quantity]]&gt;50,Table1[[#This Row],[Quantity]]&lt;=100),5%,IF(Table1[[#This Row],[Quantity]]&gt;100,7%,0)))</f>
        <v>0.05</v>
      </c>
      <c r="Z1052" s="10">
        <f>Table1[[#This Row],[Sales Values]]*(1-Table1[[#This Row],[Discount]])</f>
        <v>5503.7300000000005</v>
      </c>
      <c r="AA1052" s="10">
        <f>Table1[[#This Row],[Sales Values]]+(Table1[[#This Row],[Sales Values]]*1.05%)</f>
        <v>5854.230700000001</v>
      </c>
      <c r="AB1052" s="10">
        <f>Table1[[#This Row],[Sales Values]]*1.05</f>
        <v>6083.0700000000006</v>
      </c>
      <c r="AC1052" s="10" t="str">
        <f t="shared" si="84"/>
        <v>Superwossname</v>
      </c>
      <c r="AD1052" t="s">
        <v>101</v>
      </c>
    </row>
    <row r="1053" spans="1:30" x14ac:dyDescent="0.3">
      <c r="A1053">
        <v>3588</v>
      </c>
      <c r="B1053" t="s">
        <v>7595</v>
      </c>
      <c r="C1053" t="s">
        <v>7204</v>
      </c>
      <c r="D1053" t="s">
        <v>28</v>
      </c>
      <c r="E1053" t="s">
        <v>29</v>
      </c>
      <c r="F1053">
        <v>90</v>
      </c>
      <c r="G1053" t="s">
        <v>14661</v>
      </c>
      <c r="H1053" t="s">
        <v>2696</v>
      </c>
      <c r="I1053" t="s">
        <v>95</v>
      </c>
      <c r="J1053" s="8">
        <v>44725</v>
      </c>
      <c r="K1053" s="6" t="str">
        <f t="shared" si="80"/>
        <v>2022</v>
      </c>
      <c r="L1053" s="6" t="str">
        <f t="shared" si="81"/>
        <v>Jun</v>
      </c>
      <c r="M1053">
        <v>16</v>
      </c>
      <c r="N1053" s="10">
        <f t="shared" si="82"/>
        <v>3.49</v>
      </c>
      <c r="O1053">
        <f t="shared" si="83"/>
        <v>20</v>
      </c>
      <c r="P1053">
        <v>0.5</v>
      </c>
      <c r="Q1053" s="12">
        <f>Table1[[#This Row],[Quantity]]*Table1[[#This Row],[Case Size]]</f>
        <v>320</v>
      </c>
      <c r="R1053" s="10">
        <f>Table1[[#This Row],[ Sales Volume]]*Table1[[#This Row],[Cost]]</f>
        <v>1116.8000000000002</v>
      </c>
      <c r="S1053" s="10">
        <f>Table1[[#This Row],[Sales Values]]-(Table1[[#This Row],[Sales Values]]*0.25)</f>
        <v>837.60000000000014</v>
      </c>
      <c r="T1053" s="10">
        <f>Table1[[#This Row],[Manufacturing Cost]]-Table1[[#This Row],[Delivery Cost]]</f>
        <v>829.60000000000014</v>
      </c>
      <c r="U1053" s="10">
        <f>Table1[[#This Row],[Quantity]]*Table1[[#This Row],[Delivery]]</f>
        <v>8</v>
      </c>
      <c r="V1053" s="10">
        <f>Table1[[#This Row],[Sales Values]]-Table1[[#This Row],[Manufacturing Cost]]</f>
        <v>279.20000000000005</v>
      </c>
      <c r="W1053" s="13">
        <f>Table1[[#This Row],[Profit]]/Table1[[#This Row],[Sales Values]]</f>
        <v>0.25</v>
      </c>
      <c r="X1053" s="10">
        <v>14.95</v>
      </c>
      <c r="Y1053" s="14">
        <f>IF(AND(Table1[[#This Row],[Quantity]]&gt;20,Table1[[#This Row],[Quantity]]&lt;=50),3%,IF(AND(Table1[[#This Row],[Quantity]]&gt;50,Table1[[#This Row],[Quantity]]&lt;=100),5%,IF(Table1[[#This Row],[Quantity]]&gt;100,7%,0)))</f>
        <v>0</v>
      </c>
      <c r="Z1053" s="10">
        <f>Table1[[#This Row],[Sales Values]]*(1-Table1[[#This Row],[Discount]])</f>
        <v>1116.8000000000002</v>
      </c>
      <c r="AA1053" s="10">
        <f>Table1[[#This Row],[Sales Values]]+(Table1[[#This Row],[Sales Values]]*1.05%)</f>
        <v>1128.5264000000002</v>
      </c>
      <c r="AB1053" s="10">
        <f>Table1[[#This Row],[Sales Values]]*1.05</f>
        <v>1172.6400000000003</v>
      </c>
      <c r="AC1053" s="10" t="str">
        <f t="shared" si="84"/>
        <v>Superwossname</v>
      </c>
      <c r="AD1053" t="s">
        <v>101</v>
      </c>
    </row>
    <row r="1054" spans="1:30" x14ac:dyDescent="0.3">
      <c r="A1054">
        <v>3593</v>
      </c>
      <c r="B1054" t="s">
        <v>8317</v>
      </c>
      <c r="C1054" t="s">
        <v>7412</v>
      </c>
      <c r="D1054" t="s">
        <v>15</v>
      </c>
      <c r="E1054" t="s">
        <v>16</v>
      </c>
      <c r="F1054">
        <v>90</v>
      </c>
      <c r="G1054" t="s">
        <v>8318</v>
      </c>
      <c r="H1054" t="s">
        <v>6612</v>
      </c>
      <c r="I1054" t="s">
        <v>25</v>
      </c>
      <c r="J1054" s="8">
        <v>44356</v>
      </c>
      <c r="K1054" s="6" t="str">
        <f t="shared" si="80"/>
        <v>2021</v>
      </c>
      <c r="L1054" s="6" t="str">
        <f t="shared" si="81"/>
        <v>Jun</v>
      </c>
      <c r="M1054">
        <v>47</v>
      </c>
      <c r="N1054" s="10">
        <f t="shared" si="82"/>
        <v>2.0099999999999998</v>
      </c>
      <c r="O1054">
        <f t="shared" si="83"/>
        <v>20</v>
      </c>
      <c r="P1054">
        <v>0.5</v>
      </c>
      <c r="Q1054" s="12">
        <f>Table1[[#This Row],[Quantity]]*Table1[[#This Row],[Case Size]]</f>
        <v>940</v>
      </c>
      <c r="R1054" s="10">
        <f>Table1[[#This Row],[ Sales Volume]]*Table1[[#This Row],[Cost]]</f>
        <v>1889.3999999999999</v>
      </c>
      <c r="S1054" s="10">
        <f>Table1[[#This Row],[Sales Values]]-(Table1[[#This Row],[Sales Values]]*0.25)</f>
        <v>1417.05</v>
      </c>
      <c r="T1054" s="10">
        <f>Table1[[#This Row],[Manufacturing Cost]]-Table1[[#This Row],[Delivery Cost]]</f>
        <v>1393.55</v>
      </c>
      <c r="U1054" s="10">
        <f>Table1[[#This Row],[Quantity]]*Table1[[#This Row],[Delivery]]</f>
        <v>23.5</v>
      </c>
      <c r="V1054" s="10">
        <f>Table1[[#This Row],[Sales Values]]-Table1[[#This Row],[Manufacturing Cost]]</f>
        <v>472.34999999999991</v>
      </c>
      <c r="W1054" s="13">
        <f>Table1[[#This Row],[Profit]]/Table1[[#This Row],[Sales Values]]</f>
        <v>0.24999999999999997</v>
      </c>
      <c r="X1054" s="10">
        <v>14.95</v>
      </c>
      <c r="Y1054" s="14">
        <f>IF(AND(Table1[[#This Row],[Quantity]]&gt;20,Table1[[#This Row],[Quantity]]&lt;=50),3%,IF(AND(Table1[[#This Row],[Quantity]]&gt;50,Table1[[#This Row],[Quantity]]&lt;=100),5%,IF(Table1[[#This Row],[Quantity]]&gt;100,7%,0)))</f>
        <v>0.03</v>
      </c>
      <c r="Z1054" s="10">
        <f>Table1[[#This Row],[Sales Values]]*(1-Table1[[#This Row],[Discount]])</f>
        <v>1832.7179999999998</v>
      </c>
      <c r="AA1054" s="10">
        <f>Table1[[#This Row],[Sales Values]]+(Table1[[#This Row],[Sales Values]]*1.05%)</f>
        <v>1909.2386999999999</v>
      </c>
      <c r="AB1054" s="10">
        <f>Table1[[#This Row],[Sales Values]]*1.05</f>
        <v>1983.87</v>
      </c>
      <c r="AC1054" s="10" t="str">
        <f t="shared" si="84"/>
        <v>Hyperwotsit</v>
      </c>
      <c r="AD1054" t="s">
        <v>20</v>
      </c>
    </row>
    <row r="1055" spans="1:30" x14ac:dyDescent="0.3">
      <c r="A1055">
        <v>3594</v>
      </c>
      <c r="B1055" t="s">
        <v>8319</v>
      </c>
      <c r="C1055" t="s">
        <v>4439</v>
      </c>
      <c r="D1055" t="s">
        <v>51</v>
      </c>
      <c r="E1055" t="s">
        <v>16</v>
      </c>
      <c r="F1055">
        <v>90</v>
      </c>
      <c r="G1055" t="s">
        <v>8320</v>
      </c>
      <c r="H1055" t="s">
        <v>137</v>
      </c>
      <c r="I1055" t="s">
        <v>32</v>
      </c>
      <c r="J1055" s="8">
        <v>44909</v>
      </c>
      <c r="K1055" s="6" t="str">
        <f t="shared" si="80"/>
        <v>2022</v>
      </c>
      <c r="L1055" s="6" t="str">
        <f t="shared" si="81"/>
        <v>Dec</v>
      </c>
      <c r="M1055">
        <v>95</v>
      </c>
      <c r="N1055" s="10">
        <f t="shared" si="82"/>
        <v>3.49</v>
      </c>
      <c r="O1055">
        <f t="shared" si="83"/>
        <v>20</v>
      </c>
      <c r="P1055">
        <v>0.5</v>
      </c>
      <c r="Q1055" s="12">
        <f>Table1[[#This Row],[Quantity]]*Table1[[#This Row],[Case Size]]</f>
        <v>1900</v>
      </c>
      <c r="R1055" s="10">
        <f>Table1[[#This Row],[ Sales Volume]]*Table1[[#This Row],[Cost]]</f>
        <v>6631</v>
      </c>
      <c r="S1055" s="10">
        <f>Table1[[#This Row],[Sales Values]]-(Table1[[#This Row],[Sales Values]]*0.25)</f>
        <v>4973.25</v>
      </c>
      <c r="T1055" s="10">
        <f>Table1[[#This Row],[Manufacturing Cost]]-Table1[[#This Row],[Delivery Cost]]</f>
        <v>4925.75</v>
      </c>
      <c r="U1055" s="10">
        <f>Table1[[#This Row],[Quantity]]*Table1[[#This Row],[Delivery]]</f>
        <v>47.5</v>
      </c>
      <c r="V1055" s="10">
        <f>Table1[[#This Row],[Sales Values]]-Table1[[#This Row],[Manufacturing Cost]]</f>
        <v>1657.75</v>
      </c>
      <c r="W1055" s="13">
        <f>Table1[[#This Row],[Profit]]/Table1[[#This Row],[Sales Values]]</f>
        <v>0.25</v>
      </c>
      <c r="X1055" s="10">
        <v>14.95</v>
      </c>
      <c r="Y1055" s="14">
        <f>IF(AND(Table1[[#This Row],[Quantity]]&gt;20,Table1[[#This Row],[Quantity]]&lt;=50),3%,IF(AND(Table1[[#This Row],[Quantity]]&gt;50,Table1[[#This Row],[Quantity]]&lt;=100),5%,IF(Table1[[#This Row],[Quantity]]&gt;100,7%,0)))</f>
        <v>0.05</v>
      </c>
      <c r="Z1055" s="10">
        <f>Table1[[#This Row],[Sales Values]]*(1-Table1[[#This Row],[Discount]])</f>
        <v>6299.45</v>
      </c>
      <c r="AA1055" s="10">
        <f>Table1[[#This Row],[Sales Values]]+(Table1[[#This Row],[Sales Values]]*1.05%)</f>
        <v>6700.6255000000001</v>
      </c>
      <c r="AB1055" s="10">
        <f>Table1[[#This Row],[Sales Values]]*1.05</f>
        <v>6962.55</v>
      </c>
      <c r="AC1055" s="10" t="str">
        <f t="shared" si="84"/>
        <v>Superwossname</v>
      </c>
      <c r="AD1055" t="s">
        <v>101</v>
      </c>
    </row>
    <row r="1056" spans="1:30" x14ac:dyDescent="0.3">
      <c r="A1056">
        <v>3596</v>
      </c>
      <c r="B1056" t="s">
        <v>8322</v>
      </c>
      <c r="C1056" t="s">
        <v>791</v>
      </c>
      <c r="D1056" t="s">
        <v>51</v>
      </c>
      <c r="E1056" t="s">
        <v>16</v>
      </c>
      <c r="F1056">
        <v>90</v>
      </c>
      <c r="G1056" t="s">
        <v>13586</v>
      </c>
      <c r="H1056" t="s">
        <v>1206</v>
      </c>
      <c r="I1056" t="s">
        <v>294</v>
      </c>
      <c r="J1056" s="8">
        <v>44235</v>
      </c>
      <c r="K1056" s="6" t="str">
        <f t="shared" si="80"/>
        <v>2021</v>
      </c>
      <c r="L1056" s="6" t="str">
        <f t="shared" si="81"/>
        <v>Feb</v>
      </c>
      <c r="M1056">
        <v>47</v>
      </c>
      <c r="N1056" s="10">
        <f t="shared" si="82"/>
        <v>2.0099999999999998</v>
      </c>
      <c r="O1056">
        <f t="shared" si="83"/>
        <v>20</v>
      </c>
      <c r="P1056">
        <v>0.5</v>
      </c>
      <c r="Q1056" s="12">
        <f>Table1[[#This Row],[Quantity]]*Table1[[#This Row],[Case Size]]</f>
        <v>940</v>
      </c>
      <c r="R1056" s="10">
        <f>Table1[[#This Row],[ Sales Volume]]*Table1[[#This Row],[Cost]]</f>
        <v>1889.3999999999999</v>
      </c>
      <c r="S1056" s="10">
        <f>Table1[[#This Row],[Sales Values]]-(Table1[[#This Row],[Sales Values]]*0.25)</f>
        <v>1417.05</v>
      </c>
      <c r="T1056" s="10">
        <f>Table1[[#This Row],[Manufacturing Cost]]-Table1[[#This Row],[Delivery Cost]]</f>
        <v>1393.55</v>
      </c>
      <c r="U1056" s="10">
        <f>Table1[[#This Row],[Quantity]]*Table1[[#This Row],[Delivery]]</f>
        <v>23.5</v>
      </c>
      <c r="V1056" s="10">
        <f>Table1[[#This Row],[Sales Values]]-Table1[[#This Row],[Manufacturing Cost]]</f>
        <v>472.34999999999991</v>
      </c>
      <c r="W1056" s="13">
        <f>Table1[[#This Row],[Profit]]/Table1[[#This Row],[Sales Values]]</f>
        <v>0.24999999999999997</v>
      </c>
      <c r="X1056" s="10">
        <v>14.95</v>
      </c>
      <c r="Y1056" s="14">
        <f>IF(AND(Table1[[#This Row],[Quantity]]&gt;20,Table1[[#This Row],[Quantity]]&lt;=50),3%,IF(AND(Table1[[#This Row],[Quantity]]&gt;50,Table1[[#This Row],[Quantity]]&lt;=100),5%,IF(Table1[[#This Row],[Quantity]]&gt;100,7%,0)))</f>
        <v>0.03</v>
      </c>
      <c r="Z1056" s="10">
        <f>Table1[[#This Row],[Sales Values]]*(1-Table1[[#This Row],[Discount]])</f>
        <v>1832.7179999999998</v>
      </c>
      <c r="AA1056" s="10">
        <f>Table1[[#This Row],[Sales Values]]+(Table1[[#This Row],[Sales Values]]*1.05%)</f>
        <v>1909.2386999999999</v>
      </c>
      <c r="AB1056" s="10">
        <f>Table1[[#This Row],[Sales Values]]*1.05</f>
        <v>1983.87</v>
      </c>
      <c r="AC1056" s="10" t="str">
        <f t="shared" si="84"/>
        <v>Hyperwotsit</v>
      </c>
      <c r="AD1056" t="s">
        <v>20</v>
      </c>
    </row>
    <row r="1057" spans="1:30" x14ac:dyDescent="0.3">
      <c r="A1057">
        <v>3598</v>
      </c>
      <c r="B1057" t="s">
        <v>8325</v>
      </c>
      <c r="C1057" t="s">
        <v>5944</v>
      </c>
      <c r="D1057" t="s">
        <v>51</v>
      </c>
      <c r="E1057" t="s">
        <v>16</v>
      </c>
      <c r="F1057">
        <v>30</v>
      </c>
      <c r="G1057" t="s">
        <v>8326</v>
      </c>
      <c r="H1057" t="s">
        <v>8327</v>
      </c>
      <c r="I1057" t="s">
        <v>32</v>
      </c>
      <c r="J1057" s="8">
        <v>44842</v>
      </c>
      <c r="K1057" s="6" t="str">
        <f t="shared" si="80"/>
        <v>2022</v>
      </c>
      <c r="L1057" s="6" t="str">
        <f t="shared" si="81"/>
        <v>Oct</v>
      </c>
      <c r="M1057">
        <v>40</v>
      </c>
      <c r="N1057" s="10">
        <f t="shared" si="82"/>
        <v>2.0099999999999998</v>
      </c>
      <c r="O1057">
        <f t="shared" si="83"/>
        <v>20</v>
      </c>
      <c r="P1057">
        <v>0.5</v>
      </c>
      <c r="Q1057" s="11">
        <f>Table1[[#This Row],[Quantity]]*Table1[[#This Row],[Case Size]]</f>
        <v>800</v>
      </c>
      <c r="R1057" s="10">
        <f>Table1[[#This Row],[ Sales Volume]]*Table1[[#This Row],[Cost]]</f>
        <v>1607.9999999999998</v>
      </c>
      <c r="S1057" s="10">
        <f>Table1[[#This Row],[Sales Values]]-(Table1[[#This Row],[Sales Values]]*0.25)</f>
        <v>1205.9999999999998</v>
      </c>
      <c r="T1057" s="10">
        <f>Table1[[#This Row],[Manufacturing Cost]]-Table1[[#This Row],[Delivery Cost]]</f>
        <v>1185.9999999999998</v>
      </c>
      <c r="U1057" s="10">
        <f>Table1[[#This Row],[Quantity]]*Table1[[#This Row],[Delivery]]</f>
        <v>20</v>
      </c>
      <c r="V1057" s="10">
        <f>Table1[[#This Row],[Sales Values]]-Table1[[#This Row],[Manufacturing Cost]]</f>
        <v>402</v>
      </c>
      <c r="W1057" s="13">
        <f>Table1[[#This Row],[Profit]]/Table1[[#This Row],[Sales Values]]</f>
        <v>0.25000000000000006</v>
      </c>
      <c r="X1057" s="10">
        <v>14.95</v>
      </c>
      <c r="Y1057" s="14">
        <f>IF(AND(Table1[[#This Row],[Quantity]]&gt;20,Table1[[#This Row],[Quantity]]&lt;=50),3%,IF(AND(Table1[[#This Row],[Quantity]]&gt;50,Table1[[#This Row],[Quantity]]&lt;=100),5%,IF(Table1[[#This Row],[Quantity]]&gt;100,7%,0)))</f>
        <v>0.03</v>
      </c>
      <c r="Z1057" s="10">
        <f>Table1[[#This Row],[Sales Values]]*(1-Table1[[#This Row],[Discount]])</f>
        <v>1559.7599999999998</v>
      </c>
      <c r="AA1057" s="10">
        <f>Table1[[#This Row],[Sales Values]]+(Table1[[#This Row],[Sales Values]]*1.05%)</f>
        <v>1624.8839999999998</v>
      </c>
      <c r="AB1057" s="10">
        <f>Table1[[#This Row],[Sales Values]]*1.05</f>
        <v>1688.3999999999999</v>
      </c>
      <c r="AC1057" s="10" t="str">
        <f t="shared" si="84"/>
        <v>Hyperwotsit</v>
      </c>
      <c r="AD1057" t="s">
        <v>20</v>
      </c>
    </row>
    <row r="1058" spans="1:30" x14ac:dyDescent="0.3">
      <c r="A1058">
        <v>3601</v>
      </c>
      <c r="B1058" t="s">
        <v>7657</v>
      </c>
      <c r="C1058" t="s">
        <v>4623</v>
      </c>
      <c r="D1058" t="s">
        <v>117</v>
      </c>
      <c r="E1058" t="s">
        <v>29</v>
      </c>
      <c r="F1058">
        <v>90</v>
      </c>
      <c r="G1058" t="s">
        <v>8330</v>
      </c>
      <c r="H1058" t="s">
        <v>8331</v>
      </c>
      <c r="I1058" t="s">
        <v>32</v>
      </c>
      <c r="J1058" s="8">
        <v>44115</v>
      </c>
      <c r="K1058" s="6" t="str">
        <f t="shared" si="80"/>
        <v>2020</v>
      </c>
      <c r="L1058" s="6" t="str">
        <f t="shared" si="81"/>
        <v>Oct</v>
      </c>
      <c r="M1058">
        <v>5</v>
      </c>
      <c r="N1058" s="10">
        <f t="shared" si="82"/>
        <v>1.89</v>
      </c>
      <c r="O1058">
        <f t="shared" si="83"/>
        <v>18</v>
      </c>
      <c r="P1058">
        <v>0.5</v>
      </c>
      <c r="Q1058" s="12">
        <f>Table1[[#This Row],[Quantity]]*Table1[[#This Row],[Case Size]]</f>
        <v>90</v>
      </c>
      <c r="R1058" s="10">
        <f>Table1[[#This Row],[ Sales Volume]]*Table1[[#This Row],[Cost]]</f>
        <v>170.1</v>
      </c>
      <c r="S1058" s="10">
        <f>Table1[[#This Row],[Sales Values]]-(Table1[[#This Row],[Sales Values]]*0.25)</f>
        <v>127.57499999999999</v>
      </c>
      <c r="T1058" s="10">
        <f>Table1[[#This Row],[Manufacturing Cost]]-Table1[[#This Row],[Delivery Cost]]</f>
        <v>125.07499999999999</v>
      </c>
      <c r="U1058" s="10">
        <f>Table1[[#This Row],[Quantity]]*Table1[[#This Row],[Delivery]]</f>
        <v>2.5</v>
      </c>
      <c r="V1058" s="10">
        <f>Table1[[#This Row],[Sales Values]]-Table1[[#This Row],[Manufacturing Cost]]</f>
        <v>42.525000000000006</v>
      </c>
      <c r="W1058" s="13">
        <f>Table1[[#This Row],[Profit]]/Table1[[#This Row],[Sales Values]]</f>
        <v>0.25000000000000006</v>
      </c>
      <c r="X1058" s="10">
        <v>14.95</v>
      </c>
      <c r="Y1058" s="14">
        <f>IF(AND(Table1[[#This Row],[Quantity]]&gt;20,Table1[[#This Row],[Quantity]]&lt;=50),3%,IF(AND(Table1[[#This Row],[Quantity]]&gt;50,Table1[[#This Row],[Quantity]]&lt;=100),5%,IF(Table1[[#This Row],[Quantity]]&gt;100,7%,0)))</f>
        <v>0</v>
      </c>
      <c r="Z1058" s="10">
        <f>Table1[[#This Row],[Sales Values]]*(1-Table1[[#This Row],[Discount]])</f>
        <v>170.1</v>
      </c>
      <c r="AA1058" s="10">
        <f>Table1[[#This Row],[Sales Values]]+(Table1[[#This Row],[Sales Values]]*1.05%)</f>
        <v>171.88604999999998</v>
      </c>
      <c r="AB1058" s="10">
        <f>Table1[[#This Row],[Sales Values]]*1.05</f>
        <v>178.60499999999999</v>
      </c>
      <c r="AC1058" s="10" t="str">
        <f t="shared" si="84"/>
        <v>Gigastuff</v>
      </c>
      <c r="AD1058" t="s">
        <v>45</v>
      </c>
    </row>
    <row r="1059" spans="1:30" x14ac:dyDescent="0.3">
      <c r="A1059">
        <v>3605</v>
      </c>
      <c r="B1059" t="s">
        <v>4031</v>
      </c>
      <c r="C1059" t="s">
        <v>692</v>
      </c>
      <c r="D1059" t="s">
        <v>28</v>
      </c>
      <c r="E1059" t="s">
        <v>29</v>
      </c>
      <c r="F1059">
        <v>30</v>
      </c>
      <c r="G1059" t="s">
        <v>8335</v>
      </c>
      <c r="H1059" t="s">
        <v>3424</v>
      </c>
      <c r="I1059" t="s">
        <v>32</v>
      </c>
      <c r="J1059" s="8">
        <v>44760</v>
      </c>
      <c r="K1059" s="6" t="str">
        <f t="shared" si="80"/>
        <v>2022</v>
      </c>
      <c r="L1059" s="6" t="str">
        <f t="shared" si="81"/>
        <v>Jul</v>
      </c>
      <c r="M1059">
        <v>25</v>
      </c>
      <c r="N1059" s="10">
        <f t="shared" si="82"/>
        <v>1.89</v>
      </c>
      <c r="O1059">
        <f t="shared" si="83"/>
        <v>18</v>
      </c>
      <c r="P1059">
        <v>0.5</v>
      </c>
      <c r="Q1059" s="12">
        <f>Table1[[#This Row],[Quantity]]*Table1[[#This Row],[Case Size]]</f>
        <v>450</v>
      </c>
      <c r="R1059" s="10">
        <f>Table1[[#This Row],[ Sales Volume]]*Table1[[#This Row],[Cost]]</f>
        <v>850.5</v>
      </c>
      <c r="S1059" s="10">
        <f>Table1[[#This Row],[Sales Values]]-(Table1[[#This Row],[Sales Values]]*0.25)</f>
        <v>637.875</v>
      </c>
      <c r="T1059" s="10">
        <f>Table1[[#This Row],[Manufacturing Cost]]-Table1[[#This Row],[Delivery Cost]]</f>
        <v>625.375</v>
      </c>
      <c r="U1059" s="10">
        <f>Table1[[#This Row],[Quantity]]*Table1[[#This Row],[Delivery]]</f>
        <v>12.5</v>
      </c>
      <c r="V1059" s="10">
        <f>Table1[[#This Row],[Sales Values]]-Table1[[#This Row],[Manufacturing Cost]]</f>
        <v>212.625</v>
      </c>
      <c r="W1059" s="13">
        <f>Table1[[#This Row],[Profit]]/Table1[[#This Row],[Sales Values]]</f>
        <v>0.25</v>
      </c>
      <c r="X1059" s="10">
        <v>14.95</v>
      </c>
      <c r="Y1059" s="14">
        <f>IF(AND(Table1[[#This Row],[Quantity]]&gt;20,Table1[[#This Row],[Quantity]]&lt;=50),3%,IF(AND(Table1[[#This Row],[Quantity]]&gt;50,Table1[[#This Row],[Quantity]]&lt;=100),5%,IF(Table1[[#This Row],[Quantity]]&gt;100,7%,0)))</f>
        <v>0.03</v>
      </c>
      <c r="Z1059" s="10">
        <f>Table1[[#This Row],[Sales Values]]*(1-Table1[[#This Row],[Discount]])</f>
        <v>824.98500000000001</v>
      </c>
      <c r="AA1059" s="10">
        <f>Table1[[#This Row],[Sales Values]]+(Table1[[#This Row],[Sales Values]]*1.05%)</f>
        <v>859.43025</v>
      </c>
      <c r="AB1059" s="10">
        <f>Table1[[#This Row],[Sales Values]]*1.05</f>
        <v>893.02500000000009</v>
      </c>
      <c r="AC1059" s="10" t="str">
        <f t="shared" si="84"/>
        <v>Gigastuff</v>
      </c>
      <c r="AD1059" t="s">
        <v>45</v>
      </c>
    </row>
    <row r="1060" spans="1:30" x14ac:dyDescent="0.3">
      <c r="A1060">
        <v>3607</v>
      </c>
      <c r="B1060" t="s">
        <v>5567</v>
      </c>
      <c r="C1060" t="s">
        <v>5161</v>
      </c>
      <c r="D1060" t="s">
        <v>28</v>
      </c>
      <c r="E1060" t="s">
        <v>29</v>
      </c>
      <c r="F1060">
        <v>30</v>
      </c>
      <c r="G1060" t="s">
        <v>8337</v>
      </c>
      <c r="H1060" t="s">
        <v>3882</v>
      </c>
      <c r="I1060" t="s">
        <v>38</v>
      </c>
      <c r="J1060" s="8">
        <v>44700</v>
      </c>
      <c r="K1060" s="6" t="str">
        <f t="shared" si="80"/>
        <v>2022</v>
      </c>
      <c r="L1060" s="6" t="str">
        <f t="shared" si="81"/>
        <v>May</v>
      </c>
      <c r="M1060">
        <v>44</v>
      </c>
      <c r="N1060" s="10">
        <f t="shared" si="82"/>
        <v>2.0099999999999998</v>
      </c>
      <c r="O1060">
        <f t="shared" si="83"/>
        <v>20</v>
      </c>
      <c r="P1060">
        <v>0.5</v>
      </c>
      <c r="Q1060" s="11">
        <f>Table1[[#This Row],[Quantity]]*Table1[[#This Row],[Case Size]]</f>
        <v>880</v>
      </c>
      <c r="R1060" s="10">
        <f>Table1[[#This Row],[ Sales Volume]]*Table1[[#This Row],[Cost]]</f>
        <v>1768.7999999999997</v>
      </c>
      <c r="S1060" s="10">
        <f>Table1[[#This Row],[Sales Values]]-(Table1[[#This Row],[Sales Values]]*0.25)</f>
        <v>1326.6</v>
      </c>
      <c r="T1060" s="10">
        <f>Table1[[#This Row],[Manufacturing Cost]]-Table1[[#This Row],[Delivery Cost]]</f>
        <v>1304.5999999999999</v>
      </c>
      <c r="U1060" s="10">
        <f>Table1[[#This Row],[Quantity]]*Table1[[#This Row],[Delivery]]</f>
        <v>22</v>
      </c>
      <c r="V1060" s="10">
        <f>Table1[[#This Row],[Sales Values]]-Table1[[#This Row],[Manufacturing Cost]]</f>
        <v>442.19999999999982</v>
      </c>
      <c r="W1060" s="13">
        <f>Table1[[#This Row],[Profit]]/Table1[[#This Row],[Sales Values]]</f>
        <v>0.24999999999999994</v>
      </c>
      <c r="X1060" s="10">
        <v>14.95</v>
      </c>
      <c r="Y1060" s="14">
        <f>IF(AND(Table1[[#This Row],[Quantity]]&gt;20,Table1[[#This Row],[Quantity]]&lt;=50),3%,IF(AND(Table1[[#This Row],[Quantity]]&gt;50,Table1[[#This Row],[Quantity]]&lt;=100),5%,IF(Table1[[#This Row],[Quantity]]&gt;100,7%,0)))</f>
        <v>0.03</v>
      </c>
      <c r="Z1060" s="10">
        <f>Table1[[#This Row],[Sales Values]]*(1-Table1[[#This Row],[Discount]])</f>
        <v>1715.7359999999996</v>
      </c>
      <c r="AA1060" s="10">
        <f>Table1[[#This Row],[Sales Values]]+(Table1[[#This Row],[Sales Values]]*1.05%)</f>
        <v>1787.3723999999997</v>
      </c>
      <c r="AB1060" s="10">
        <f>Table1[[#This Row],[Sales Values]]*1.05</f>
        <v>1857.2399999999998</v>
      </c>
      <c r="AC1060" s="10" t="str">
        <f t="shared" si="84"/>
        <v>Hyperwotsit</v>
      </c>
      <c r="AD1060" t="s">
        <v>20</v>
      </c>
    </row>
    <row r="1061" spans="1:30" x14ac:dyDescent="0.3">
      <c r="A1061">
        <v>3608</v>
      </c>
      <c r="B1061" t="s">
        <v>8338</v>
      </c>
      <c r="C1061" t="s">
        <v>8339</v>
      </c>
      <c r="D1061" t="s">
        <v>41</v>
      </c>
      <c r="E1061" t="s">
        <v>16</v>
      </c>
      <c r="F1061">
        <v>60</v>
      </c>
      <c r="G1061" t="s">
        <v>8340</v>
      </c>
      <c r="H1061" t="s">
        <v>2212</v>
      </c>
      <c r="I1061" t="s">
        <v>32</v>
      </c>
      <c r="J1061" s="8">
        <v>44456</v>
      </c>
      <c r="K1061" s="6" t="str">
        <f t="shared" si="80"/>
        <v>2021</v>
      </c>
      <c r="L1061" s="6" t="str">
        <f t="shared" si="81"/>
        <v>Sep</v>
      </c>
      <c r="M1061">
        <v>82</v>
      </c>
      <c r="N1061" s="10">
        <f t="shared" si="82"/>
        <v>1.89</v>
      </c>
      <c r="O1061">
        <f t="shared" si="83"/>
        <v>18</v>
      </c>
      <c r="P1061">
        <v>0.5</v>
      </c>
      <c r="Q1061" s="12">
        <f>Table1[[#This Row],[Quantity]]*Table1[[#This Row],[Case Size]]</f>
        <v>1476</v>
      </c>
      <c r="R1061" s="10">
        <f>Table1[[#This Row],[ Sales Volume]]*Table1[[#This Row],[Cost]]</f>
        <v>2789.64</v>
      </c>
      <c r="S1061" s="10">
        <f>Table1[[#This Row],[Sales Values]]-(Table1[[#This Row],[Sales Values]]*0.25)</f>
        <v>2092.23</v>
      </c>
      <c r="T1061" s="10">
        <f>Table1[[#This Row],[Manufacturing Cost]]-Table1[[#This Row],[Delivery Cost]]</f>
        <v>2051.23</v>
      </c>
      <c r="U1061" s="10">
        <f>Table1[[#This Row],[Quantity]]*Table1[[#This Row],[Delivery]]</f>
        <v>41</v>
      </c>
      <c r="V1061" s="10">
        <f>Table1[[#This Row],[Sales Values]]-Table1[[#This Row],[Manufacturing Cost]]</f>
        <v>697.40999999999985</v>
      </c>
      <c r="W1061" s="13">
        <f>Table1[[#This Row],[Profit]]/Table1[[#This Row],[Sales Values]]</f>
        <v>0.24999999999999997</v>
      </c>
      <c r="X1061" s="10">
        <v>14.95</v>
      </c>
      <c r="Y1061" s="14">
        <f>IF(AND(Table1[[#This Row],[Quantity]]&gt;20,Table1[[#This Row],[Quantity]]&lt;=50),3%,IF(AND(Table1[[#This Row],[Quantity]]&gt;50,Table1[[#This Row],[Quantity]]&lt;=100),5%,IF(Table1[[#This Row],[Quantity]]&gt;100,7%,0)))</f>
        <v>0.05</v>
      </c>
      <c r="Z1061" s="10">
        <f>Table1[[#This Row],[Sales Values]]*(1-Table1[[#This Row],[Discount]])</f>
        <v>2650.1579999999999</v>
      </c>
      <c r="AA1061" s="10">
        <f>Table1[[#This Row],[Sales Values]]+(Table1[[#This Row],[Sales Values]]*1.05%)</f>
        <v>2818.9312199999999</v>
      </c>
      <c r="AB1061" s="10">
        <f>Table1[[#This Row],[Sales Values]]*1.05</f>
        <v>2929.1219999999998</v>
      </c>
      <c r="AC1061" s="10" t="str">
        <f t="shared" si="84"/>
        <v>Gigastuff</v>
      </c>
      <c r="AD1061" t="s">
        <v>45</v>
      </c>
    </row>
    <row r="1062" spans="1:30" x14ac:dyDescent="0.3">
      <c r="A1062">
        <v>3612</v>
      </c>
      <c r="B1062" t="s">
        <v>1769</v>
      </c>
      <c r="C1062" t="s">
        <v>2991</v>
      </c>
      <c r="D1062" t="s">
        <v>28</v>
      </c>
      <c r="E1062" t="s">
        <v>29</v>
      </c>
      <c r="F1062">
        <v>90</v>
      </c>
      <c r="G1062" t="s">
        <v>8344</v>
      </c>
      <c r="H1062" t="s">
        <v>2265</v>
      </c>
      <c r="I1062" t="s">
        <v>1083</v>
      </c>
      <c r="J1062" s="8">
        <v>44367</v>
      </c>
      <c r="K1062" s="6" t="str">
        <f t="shared" si="80"/>
        <v>2021</v>
      </c>
      <c r="L1062" s="6" t="str">
        <f t="shared" si="81"/>
        <v>Jun</v>
      </c>
      <c r="M1062">
        <v>93</v>
      </c>
      <c r="N1062" s="10">
        <f t="shared" si="82"/>
        <v>2.0099999999999998</v>
      </c>
      <c r="O1062">
        <f t="shared" si="83"/>
        <v>20</v>
      </c>
      <c r="P1062">
        <v>0.5</v>
      </c>
      <c r="Q1062" s="12">
        <f>Table1[[#This Row],[Quantity]]*Table1[[#This Row],[Case Size]]</f>
        <v>1860</v>
      </c>
      <c r="R1062" s="10">
        <f>Table1[[#This Row],[ Sales Volume]]*Table1[[#This Row],[Cost]]</f>
        <v>3738.5999999999995</v>
      </c>
      <c r="S1062" s="10">
        <f>Table1[[#This Row],[Sales Values]]-(Table1[[#This Row],[Sales Values]]*0.25)</f>
        <v>2803.95</v>
      </c>
      <c r="T1062" s="10">
        <f>Table1[[#This Row],[Manufacturing Cost]]-Table1[[#This Row],[Delivery Cost]]</f>
        <v>2757.45</v>
      </c>
      <c r="U1062" s="10">
        <f>Table1[[#This Row],[Quantity]]*Table1[[#This Row],[Delivery]]</f>
        <v>46.5</v>
      </c>
      <c r="V1062" s="10">
        <f>Table1[[#This Row],[Sales Values]]-Table1[[#This Row],[Manufacturing Cost]]</f>
        <v>934.64999999999964</v>
      </c>
      <c r="W1062" s="13">
        <f>Table1[[#This Row],[Profit]]/Table1[[#This Row],[Sales Values]]</f>
        <v>0.24999999999999994</v>
      </c>
      <c r="X1062" s="10">
        <v>14.95</v>
      </c>
      <c r="Y1062" s="14">
        <f>IF(AND(Table1[[#This Row],[Quantity]]&gt;20,Table1[[#This Row],[Quantity]]&lt;=50),3%,IF(AND(Table1[[#This Row],[Quantity]]&gt;50,Table1[[#This Row],[Quantity]]&lt;=100),5%,IF(Table1[[#This Row],[Quantity]]&gt;100,7%,0)))</f>
        <v>0.05</v>
      </c>
      <c r="Z1062" s="10">
        <f>Table1[[#This Row],[Sales Values]]*(1-Table1[[#This Row],[Discount]])</f>
        <v>3551.6699999999992</v>
      </c>
      <c r="AA1062" s="10">
        <f>Table1[[#This Row],[Sales Values]]+(Table1[[#This Row],[Sales Values]]*1.05%)</f>
        <v>3777.8552999999993</v>
      </c>
      <c r="AB1062" s="10">
        <f>Table1[[#This Row],[Sales Values]]*1.05</f>
        <v>3925.5299999999997</v>
      </c>
      <c r="AC1062" s="10" t="str">
        <f t="shared" si="84"/>
        <v>Hyperwotsit</v>
      </c>
      <c r="AD1062" t="s">
        <v>20</v>
      </c>
    </row>
    <row r="1063" spans="1:30" x14ac:dyDescent="0.3">
      <c r="A1063">
        <v>3613</v>
      </c>
      <c r="B1063" t="s">
        <v>8345</v>
      </c>
      <c r="C1063" t="s">
        <v>3527</v>
      </c>
      <c r="D1063" t="s">
        <v>15</v>
      </c>
      <c r="E1063" t="s">
        <v>16</v>
      </c>
      <c r="F1063">
        <v>60</v>
      </c>
      <c r="G1063" t="s">
        <v>8346</v>
      </c>
      <c r="H1063" t="s">
        <v>3224</v>
      </c>
      <c r="I1063" t="s">
        <v>2022</v>
      </c>
      <c r="J1063" s="8">
        <v>44338</v>
      </c>
      <c r="K1063" s="6" t="str">
        <f t="shared" si="80"/>
        <v>2021</v>
      </c>
      <c r="L1063" s="6" t="str">
        <f t="shared" si="81"/>
        <v>May</v>
      </c>
      <c r="M1063">
        <v>22</v>
      </c>
      <c r="N1063" s="10">
        <f t="shared" si="82"/>
        <v>1.89</v>
      </c>
      <c r="O1063">
        <f t="shared" si="83"/>
        <v>18</v>
      </c>
      <c r="P1063">
        <v>0.5</v>
      </c>
      <c r="Q1063" s="12">
        <f>Table1[[#This Row],[Quantity]]*Table1[[#This Row],[Case Size]]</f>
        <v>396</v>
      </c>
      <c r="R1063" s="10">
        <f>Table1[[#This Row],[ Sales Volume]]*Table1[[#This Row],[Cost]]</f>
        <v>748.43999999999994</v>
      </c>
      <c r="S1063" s="10">
        <f>Table1[[#This Row],[Sales Values]]-(Table1[[#This Row],[Sales Values]]*0.25)</f>
        <v>561.32999999999993</v>
      </c>
      <c r="T1063" s="10">
        <f>Table1[[#This Row],[Manufacturing Cost]]-Table1[[#This Row],[Delivery Cost]]</f>
        <v>550.32999999999993</v>
      </c>
      <c r="U1063" s="10">
        <f>Table1[[#This Row],[Quantity]]*Table1[[#This Row],[Delivery]]</f>
        <v>11</v>
      </c>
      <c r="V1063" s="10">
        <f>Table1[[#This Row],[Sales Values]]-Table1[[#This Row],[Manufacturing Cost]]</f>
        <v>187.11</v>
      </c>
      <c r="W1063" s="13">
        <f>Table1[[#This Row],[Profit]]/Table1[[#This Row],[Sales Values]]</f>
        <v>0.25000000000000006</v>
      </c>
      <c r="X1063" s="10">
        <v>14.95</v>
      </c>
      <c r="Y1063" s="14">
        <f>IF(AND(Table1[[#This Row],[Quantity]]&gt;20,Table1[[#This Row],[Quantity]]&lt;=50),3%,IF(AND(Table1[[#This Row],[Quantity]]&gt;50,Table1[[#This Row],[Quantity]]&lt;=100),5%,IF(Table1[[#This Row],[Quantity]]&gt;100,7%,0)))</f>
        <v>0.03</v>
      </c>
      <c r="Z1063" s="10">
        <f>Table1[[#This Row],[Sales Values]]*(1-Table1[[#This Row],[Discount]])</f>
        <v>725.9867999999999</v>
      </c>
      <c r="AA1063" s="10">
        <f>Table1[[#This Row],[Sales Values]]+(Table1[[#This Row],[Sales Values]]*1.05%)</f>
        <v>756.29861999999991</v>
      </c>
      <c r="AB1063" s="10">
        <f>Table1[[#This Row],[Sales Values]]*1.05</f>
        <v>785.86199999999997</v>
      </c>
      <c r="AC1063" s="10" t="str">
        <f t="shared" si="84"/>
        <v>Gigastuff</v>
      </c>
      <c r="AD1063" t="s">
        <v>45</v>
      </c>
    </row>
    <row r="1064" spans="1:30" x14ac:dyDescent="0.3">
      <c r="A1064">
        <v>3614</v>
      </c>
      <c r="B1064" t="s">
        <v>4635</v>
      </c>
      <c r="C1064" t="s">
        <v>8347</v>
      </c>
      <c r="D1064" t="s">
        <v>15</v>
      </c>
      <c r="E1064" t="s">
        <v>16</v>
      </c>
      <c r="F1064">
        <v>30</v>
      </c>
      <c r="G1064" t="s">
        <v>8348</v>
      </c>
      <c r="H1064" t="s">
        <v>2291</v>
      </c>
      <c r="I1064" t="s">
        <v>25</v>
      </c>
      <c r="J1064" s="8">
        <v>44495</v>
      </c>
      <c r="K1064" s="6" t="str">
        <f t="shared" si="80"/>
        <v>2021</v>
      </c>
      <c r="L1064" s="6" t="str">
        <f t="shared" si="81"/>
        <v>Oct</v>
      </c>
      <c r="M1064">
        <v>56</v>
      </c>
      <c r="N1064" s="10">
        <f t="shared" si="82"/>
        <v>2.0099999999999998</v>
      </c>
      <c r="O1064">
        <f t="shared" si="83"/>
        <v>20</v>
      </c>
      <c r="P1064">
        <v>0.5</v>
      </c>
      <c r="Q1064" s="12">
        <f>Table1[[#This Row],[Quantity]]*Table1[[#This Row],[Case Size]]</f>
        <v>1120</v>
      </c>
      <c r="R1064" s="10">
        <f>Table1[[#This Row],[ Sales Volume]]*Table1[[#This Row],[Cost]]</f>
        <v>2251.1999999999998</v>
      </c>
      <c r="S1064" s="10">
        <f>Table1[[#This Row],[Sales Values]]-(Table1[[#This Row],[Sales Values]]*0.25)</f>
        <v>1688.3999999999999</v>
      </c>
      <c r="T1064" s="10">
        <f>Table1[[#This Row],[Manufacturing Cost]]-Table1[[#This Row],[Delivery Cost]]</f>
        <v>1660.3999999999999</v>
      </c>
      <c r="U1064" s="10">
        <f>Table1[[#This Row],[Quantity]]*Table1[[#This Row],[Delivery]]</f>
        <v>28</v>
      </c>
      <c r="V1064" s="10">
        <f>Table1[[#This Row],[Sales Values]]-Table1[[#This Row],[Manufacturing Cost]]</f>
        <v>562.79999999999995</v>
      </c>
      <c r="W1064" s="13">
        <f>Table1[[#This Row],[Profit]]/Table1[[#This Row],[Sales Values]]</f>
        <v>0.25</v>
      </c>
      <c r="X1064" s="10">
        <v>14.95</v>
      </c>
      <c r="Y1064" s="14">
        <f>IF(AND(Table1[[#This Row],[Quantity]]&gt;20,Table1[[#This Row],[Quantity]]&lt;=50),3%,IF(AND(Table1[[#This Row],[Quantity]]&gt;50,Table1[[#This Row],[Quantity]]&lt;=100),5%,IF(Table1[[#This Row],[Quantity]]&gt;100,7%,0)))</f>
        <v>0.05</v>
      </c>
      <c r="Z1064" s="10">
        <f>Table1[[#This Row],[Sales Values]]*(1-Table1[[#This Row],[Discount]])</f>
        <v>2138.64</v>
      </c>
      <c r="AA1064" s="10">
        <f>Table1[[#This Row],[Sales Values]]+(Table1[[#This Row],[Sales Values]]*1.05%)</f>
        <v>2274.8375999999998</v>
      </c>
      <c r="AB1064" s="10">
        <f>Table1[[#This Row],[Sales Values]]*1.05</f>
        <v>2363.7599999999998</v>
      </c>
      <c r="AC1064" s="10" t="str">
        <f t="shared" si="84"/>
        <v>Hyperwotsit</v>
      </c>
      <c r="AD1064" t="s">
        <v>20</v>
      </c>
    </row>
    <row r="1065" spans="1:30" x14ac:dyDescent="0.3">
      <c r="A1065">
        <v>3628</v>
      </c>
      <c r="B1065" t="s">
        <v>964</v>
      </c>
      <c r="C1065" t="s">
        <v>3369</v>
      </c>
      <c r="D1065" t="s">
        <v>28</v>
      </c>
      <c r="E1065" t="s">
        <v>29</v>
      </c>
      <c r="F1065">
        <v>30</v>
      </c>
      <c r="G1065" t="s">
        <v>8367</v>
      </c>
      <c r="H1065" t="s">
        <v>7898</v>
      </c>
      <c r="I1065" t="s">
        <v>425</v>
      </c>
      <c r="J1065" s="8">
        <v>43895</v>
      </c>
      <c r="K1065" s="6" t="str">
        <f t="shared" si="80"/>
        <v>2020</v>
      </c>
      <c r="L1065" s="6" t="str">
        <f t="shared" si="81"/>
        <v>Mar</v>
      </c>
      <c r="M1065">
        <v>33</v>
      </c>
      <c r="N1065" s="10">
        <f t="shared" si="82"/>
        <v>3.49</v>
      </c>
      <c r="O1065">
        <f t="shared" si="83"/>
        <v>20</v>
      </c>
      <c r="P1065">
        <v>0.5</v>
      </c>
      <c r="Q1065" s="12">
        <f>Table1[[#This Row],[Quantity]]*Table1[[#This Row],[Case Size]]</f>
        <v>660</v>
      </c>
      <c r="R1065" s="10">
        <f>Table1[[#This Row],[ Sales Volume]]*Table1[[#This Row],[Cost]]</f>
        <v>2303.4</v>
      </c>
      <c r="S1065" s="10">
        <f>Table1[[#This Row],[Sales Values]]-(Table1[[#This Row],[Sales Values]]*0.25)</f>
        <v>1727.5500000000002</v>
      </c>
      <c r="T1065" s="10">
        <f>Table1[[#This Row],[Manufacturing Cost]]-Table1[[#This Row],[Delivery Cost]]</f>
        <v>1711.0500000000002</v>
      </c>
      <c r="U1065" s="10">
        <f>Table1[[#This Row],[Quantity]]*Table1[[#This Row],[Delivery]]</f>
        <v>16.5</v>
      </c>
      <c r="V1065" s="10">
        <f>Table1[[#This Row],[Sales Values]]-Table1[[#This Row],[Manufacturing Cost]]</f>
        <v>575.84999999999991</v>
      </c>
      <c r="W1065" s="13">
        <f>Table1[[#This Row],[Profit]]/Table1[[#This Row],[Sales Values]]</f>
        <v>0.24999999999999994</v>
      </c>
      <c r="X1065" s="10">
        <v>14.95</v>
      </c>
      <c r="Y1065" s="14">
        <f>IF(AND(Table1[[#This Row],[Quantity]]&gt;20,Table1[[#This Row],[Quantity]]&lt;=50),3%,IF(AND(Table1[[#This Row],[Quantity]]&gt;50,Table1[[#This Row],[Quantity]]&lt;=100),5%,IF(Table1[[#This Row],[Quantity]]&gt;100,7%,0)))</f>
        <v>0.03</v>
      </c>
      <c r="Z1065" s="10">
        <f>Table1[[#This Row],[Sales Values]]*(1-Table1[[#This Row],[Discount]])</f>
        <v>2234.2980000000002</v>
      </c>
      <c r="AA1065" s="10">
        <f>Table1[[#This Row],[Sales Values]]+(Table1[[#This Row],[Sales Values]]*1.05%)</f>
        <v>2327.5857000000001</v>
      </c>
      <c r="AB1065" s="10">
        <f>Table1[[#This Row],[Sales Values]]*1.05</f>
        <v>2418.5700000000002</v>
      </c>
      <c r="AC1065" s="10" t="str">
        <f t="shared" si="84"/>
        <v>Superwossname</v>
      </c>
      <c r="AD1065" t="s">
        <v>101</v>
      </c>
    </row>
    <row r="1066" spans="1:30" x14ac:dyDescent="0.3">
      <c r="A1066">
        <v>3629</v>
      </c>
      <c r="B1066" t="s">
        <v>3886</v>
      </c>
      <c r="C1066" t="s">
        <v>4396</v>
      </c>
      <c r="D1066" t="s">
        <v>51</v>
      </c>
      <c r="E1066" t="s">
        <v>16</v>
      </c>
      <c r="F1066">
        <v>60</v>
      </c>
      <c r="G1066" t="s">
        <v>8368</v>
      </c>
      <c r="H1066" t="s">
        <v>4030</v>
      </c>
      <c r="I1066" t="s">
        <v>32</v>
      </c>
      <c r="J1066" s="8">
        <v>44017</v>
      </c>
      <c r="K1066" s="6" t="str">
        <f t="shared" si="80"/>
        <v>2020</v>
      </c>
      <c r="L1066" s="6" t="str">
        <f t="shared" si="81"/>
        <v>Jul</v>
      </c>
      <c r="M1066">
        <v>54</v>
      </c>
      <c r="N1066" s="10">
        <f t="shared" si="82"/>
        <v>1.89</v>
      </c>
      <c r="O1066">
        <f t="shared" si="83"/>
        <v>18</v>
      </c>
      <c r="P1066">
        <v>0.5</v>
      </c>
      <c r="Q1066" s="12">
        <f>Table1[[#This Row],[Quantity]]*Table1[[#This Row],[Case Size]]</f>
        <v>972</v>
      </c>
      <c r="R1066" s="10">
        <f>Table1[[#This Row],[ Sales Volume]]*Table1[[#This Row],[Cost]]</f>
        <v>1837.08</v>
      </c>
      <c r="S1066" s="10">
        <f>Table1[[#This Row],[Sales Values]]-(Table1[[#This Row],[Sales Values]]*0.25)</f>
        <v>1377.81</v>
      </c>
      <c r="T1066" s="10">
        <f>Table1[[#This Row],[Manufacturing Cost]]-Table1[[#This Row],[Delivery Cost]]</f>
        <v>1350.81</v>
      </c>
      <c r="U1066" s="10">
        <f>Table1[[#This Row],[Quantity]]*Table1[[#This Row],[Delivery]]</f>
        <v>27</v>
      </c>
      <c r="V1066" s="10">
        <f>Table1[[#This Row],[Sales Values]]-Table1[[#This Row],[Manufacturing Cost]]</f>
        <v>459.27</v>
      </c>
      <c r="W1066" s="13">
        <f>Table1[[#This Row],[Profit]]/Table1[[#This Row],[Sales Values]]</f>
        <v>0.25</v>
      </c>
      <c r="X1066" s="10">
        <v>14.95</v>
      </c>
      <c r="Y1066" s="14">
        <f>IF(AND(Table1[[#This Row],[Quantity]]&gt;20,Table1[[#This Row],[Quantity]]&lt;=50),3%,IF(AND(Table1[[#This Row],[Quantity]]&gt;50,Table1[[#This Row],[Quantity]]&lt;=100),5%,IF(Table1[[#This Row],[Quantity]]&gt;100,7%,0)))</f>
        <v>0.05</v>
      </c>
      <c r="Z1066" s="10">
        <f>Table1[[#This Row],[Sales Values]]*(1-Table1[[#This Row],[Discount]])</f>
        <v>1745.2259999999999</v>
      </c>
      <c r="AA1066" s="10">
        <f>Table1[[#This Row],[Sales Values]]+(Table1[[#This Row],[Sales Values]]*1.05%)</f>
        <v>1856.36934</v>
      </c>
      <c r="AB1066" s="10">
        <f>Table1[[#This Row],[Sales Values]]*1.05</f>
        <v>1928.934</v>
      </c>
      <c r="AC1066" s="10" t="str">
        <f t="shared" si="84"/>
        <v>Gigastuff</v>
      </c>
      <c r="AD1066" t="s">
        <v>45</v>
      </c>
    </row>
    <row r="1067" spans="1:30" x14ac:dyDescent="0.3">
      <c r="A1067">
        <v>3632</v>
      </c>
      <c r="B1067" t="s">
        <v>5916</v>
      </c>
      <c r="C1067" t="s">
        <v>949</v>
      </c>
      <c r="D1067" t="s">
        <v>28</v>
      </c>
      <c r="E1067" t="s">
        <v>29</v>
      </c>
      <c r="F1067">
        <v>90</v>
      </c>
      <c r="G1067" t="s">
        <v>8373</v>
      </c>
      <c r="H1067" t="s">
        <v>6080</v>
      </c>
      <c r="I1067" t="s">
        <v>32</v>
      </c>
      <c r="J1067" s="8">
        <v>44170</v>
      </c>
      <c r="K1067" s="6" t="str">
        <f t="shared" si="80"/>
        <v>2020</v>
      </c>
      <c r="L1067" s="6" t="str">
        <f t="shared" si="81"/>
        <v>Dec</v>
      </c>
      <c r="M1067">
        <v>34</v>
      </c>
      <c r="N1067" s="10">
        <f t="shared" si="82"/>
        <v>2.0099999999999998</v>
      </c>
      <c r="O1067">
        <f t="shared" si="83"/>
        <v>20</v>
      </c>
      <c r="P1067">
        <v>0.5</v>
      </c>
      <c r="Q1067" s="12">
        <f>Table1[[#This Row],[Quantity]]*Table1[[#This Row],[Case Size]]</f>
        <v>680</v>
      </c>
      <c r="R1067" s="10">
        <f>Table1[[#This Row],[ Sales Volume]]*Table1[[#This Row],[Cost]]</f>
        <v>1366.8</v>
      </c>
      <c r="S1067" s="10">
        <f>Table1[[#This Row],[Sales Values]]-(Table1[[#This Row],[Sales Values]]*0.25)</f>
        <v>1025.0999999999999</v>
      </c>
      <c r="T1067" s="10">
        <f>Table1[[#This Row],[Manufacturing Cost]]-Table1[[#This Row],[Delivery Cost]]</f>
        <v>1008.0999999999999</v>
      </c>
      <c r="U1067" s="10">
        <f>Table1[[#This Row],[Quantity]]*Table1[[#This Row],[Delivery]]</f>
        <v>17</v>
      </c>
      <c r="V1067" s="10">
        <f>Table1[[#This Row],[Sales Values]]-Table1[[#This Row],[Manufacturing Cost]]</f>
        <v>341.70000000000005</v>
      </c>
      <c r="W1067" s="13">
        <f>Table1[[#This Row],[Profit]]/Table1[[#This Row],[Sales Values]]</f>
        <v>0.25000000000000006</v>
      </c>
      <c r="X1067" s="10">
        <v>14.95</v>
      </c>
      <c r="Y1067" s="14">
        <f>IF(AND(Table1[[#This Row],[Quantity]]&gt;20,Table1[[#This Row],[Quantity]]&lt;=50),3%,IF(AND(Table1[[#This Row],[Quantity]]&gt;50,Table1[[#This Row],[Quantity]]&lt;=100),5%,IF(Table1[[#This Row],[Quantity]]&gt;100,7%,0)))</f>
        <v>0.03</v>
      </c>
      <c r="Z1067" s="10">
        <f>Table1[[#This Row],[Sales Values]]*(1-Table1[[#This Row],[Discount]])</f>
        <v>1325.7959999999998</v>
      </c>
      <c r="AA1067" s="10">
        <f>Table1[[#This Row],[Sales Values]]+(Table1[[#This Row],[Sales Values]]*1.05%)</f>
        <v>1381.1514</v>
      </c>
      <c r="AB1067" s="10">
        <f>Table1[[#This Row],[Sales Values]]*1.05</f>
        <v>1435.14</v>
      </c>
      <c r="AC1067" s="10" t="str">
        <f t="shared" si="84"/>
        <v>Hyperwotsit</v>
      </c>
      <c r="AD1067" t="s">
        <v>20</v>
      </c>
    </row>
    <row r="1068" spans="1:30" x14ac:dyDescent="0.3">
      <c r="A1068">
        <v>3636</v>
      </c>
      <c r="B1068" t="s">
        <v>8379</v>
      </c>
      <c r="C1068" t="s">
        <v>770</v>
      </c>
      <c r="D1068" t="s">
        <v>15</v>
      </c>
      <c r="E1068" t="s">
        <v>16</v>
      </c>
      <c r="F1068">
        <v>90</v>
      </c>
      <c r="G1068" t="s">
        <v>13587</v>
      </c>
      <c r="H1068" t="s">
        <v>172</v>
      </c>
      <c r="I1068" t="s">
        <v>173</v>
      </c>
      <c r="J1068" s="8">
        <v>44596</v>
      </c>
      <c r="K1068" s="6" t="str">
        <f t="shared" si="80"/>
        <v>2022</v>
      </c>
      <c r="L1068" s="6" t="str">
        <f t="shared" si="81"/>
        <v>Feb</v>
      </c>
      <c r="M1068">
        <v>16</v>
      </c>
      <c r="N1068" s="10">
        <f t="shared" si="82"/>
        <v>2.0099999999999998</v>
      </c>
      <c r="O1068">
        <f t="shared" si="83"/>
        <v>20</v>
      </c>
      <c r="P1068">
        <v>0.5</v>
      </c>
      <c r="Q1068" s="11">
        <f>Table1[[#This Row],[Quantity]]*Table1[[#This Row],[Case Size]]</f>
        <v>320</v>
      </c>
      <c r="R1068" s="10">
        <f>Table1[[#This Row],[ Sales Volume]]*Table1[[#This Row],[Cost]]</f>
        <v>643.19999999999993</v>
      </c>
      <c r="S1068" s="10">
        <f>Table1[[#This Row],[Sales Values]]-(Table1[[#This Row],[Sales Values]]*0.25)</f>
        <v>482.4</v>
      </c>
      <c r="T1068" s="10">
        <f>Table1[[#This Row],[Manufacturing Cost]]-Table1[[#This Row],[Delivery Cost]]</f>
        <v>474.4</v>
      </c>
      <c r="U1068" s="10">
        <f>Table1[[#This Row],[Quantity]]*Table1[[#This Row],[Delivery]]</f>
        <v>8</v>
      </c>
      <c r="V1068" s="10">
        <f>Table1[[#This Row],[Sales Values]]-Table1[[#This Row],[Manufacturing Cost]]</f>
        <v>160.79999999999995</v>
      </c>
      <c r="W1068" s="13">
        <f>Table1[[#This Row],[Profit]]/Table1[[#This Row],[Sales Values]]</f>
        <v>0.24999999999999994</v>
      </c>
      <c r="X1068" s="10">
        <v>14.95</v>
      </c>
      <c r="Y1068" s="14">
        <f>IF(AND(Table1[[#This Row],[Quantity]]&gt;20,Table1[[#This Row],[Quantity]]&lt;=50),3%,IF(AND(Table1[[#This Row],[Quantity]]&gt;50,Table1[[#This Row],[Quantity]]&lt;=100),5%,IF(Table1[[#This Row],[Quantity]]&gt;100,7%,0)))</f>
        <v>0</v>
      </c>
      <c r="Z1068" s="10">
        <f>Table1[[#This Row],[Sales Values]]*(1-Table1[[#This Row],[Discount]])</f>
        <v>643.19999999999993</v>
      </c>
      <c r="AA1068" s="10">
        <f>Table1[[#This Row],[Sales Values]]+(Table1[[#This Row],[Sales Values]]*1.05%)</f>
        <v>649.95359999999994</v>
      </c>
      <c r="AB1068" s="10">
        <f>Table1[[#This Row],[Sales Values]]*1.05</f>
        <v>675.36</v>
      </c>
      <c r="AC1068" s="10" t="str">
        <f t="shared" si="84"/>
        <v>Hyperwotsit</v>
      </c>
      <c r="AD1068" t="s">
        <v>20</v>
      </c>
    </row>
    <row r="1069" spans="1:30" x14ac:dyDescent="0.3">
      <c r="A1069">
        <v>3642</v>
      </c>
      <c r="B1069" t="s">
        <v>6419</v>
      </c>
      <c r="C1069" t="s">
        <v>2246</v>
      </c>
      <c r="D1069" t="s">
        <v>28</v>
      </c>
      <c r="E1069" t="s">
        <v>29</v>
      </c>
      <c r="F1069">
        <v>90</v>
      </c>
      <c r="G1069" t="s">
        <v>8384</v>
      </c>
      <c r="H1069" t="s">
        <v>694</v>
      </c>
      <c r="I1069" t="s">
        <v>32</v>
      </c>
      <c r="J1069" s="8">
        <v>44873</v>
      </c>
      <c r="K1069" s="6" t="str">
        <f t="shared" si="80"/>
        <v>2022</v>
      </c>
      <c r="L1069" s="6" t="str">
        <f t="shared" si="81"/>
        <v>Nov</v>
      </c>
      <c r="M1069">
        <v>61</v>
      </c>
      <c r="N1069" s="10">
        <f t="shared" si="82"/>
        <v>2.0099999999999998</v>
      </c>
      <c r="O1069">
        <f t="shared" si="83"/>
        <v>20</v>
      </c>
      <c r="P1069">
        <v>0.5</v>
      </c>
      <c r="Q1069" s="11">
        <f>Table1[[#This Row],[Quantity]]*Table1[[#This Row],[Case Size]]</f>
        <v>1220</v>
      </c>
      <c r="R1069" s="10">
        <f>Table1[[#This Row],[ Sales Volume]]*Table1[[#This Row],[Cost]]</f>
        <v>2452.1999999999998</v>
      </c>
      <c r="S1069" s="10">
        <f>Table1[[#This Row],[Sales Values]]-(Table1[[#This Row],[Sales Values]]*0.25)</f>
        <v>1839.1499999999999</v>
      </c>
      <c r="T1069" s="10">
        <f>Table1[[#This Row],[Manufacturing Cost]]-Table1[[#This Row],[Delivery Cost]]</f>
        <v>1808.6499999999999</v>
      </c>
      <c r="U1069" s="10">
        <f>Table1[[#This Row],[Quantity]]*Table1[[#This Row],[Delivery]]</f>
        <v>30.5</v>
      </c>
      <c r="V1069" s="10">
        <f>Table1[[#This Row],[Sales Values]]-Table1[[#This Row],[Manufacturing Cost]]</f>
        <v>613.04999999999995</v>
      </c>
      <c r="W1069" s="13">
        <f>Table1[[#This Row],[Profit]]/Table1[[#This Row],[Sales Values]]</f>
        <v>0.25</v>
      </c>
      <c r="X1069" s="10">
        <v>14.95</v>
      </c>
      <c r="Y1069" s="14">
        <f>IF(AND(Table1[[#This Row],[Quantity]]&gt;20,Table1[[#This Row],[Quantity]]&lt;=50),3%,IF(AND(Table1[[#This Row],[Quantity]]&gt;50,Table1[[#This Row],[Quantity]]&lt;=100),5%,IF(Table1[[#This Row],[Quantity]]&gt;100,7%,0)))</f>
        <v>0.05</v>
      </c>
      <c r="Z1069" s="10">
        <f>Table1[[#This Row],[Sales Values]]*(1-Table1[[#This Row],[Discount]])</f>
        <v>2329.5899999999997</v>
      </c>
      <c r="AA1069" s="10">
        <f>Table1[[#This Row],[Sales Values]]+(Table1[[#This Row],[Sales Values]]*1.05%)</f>
        <v>2477.9480999999996</v>
      </c>
      <c r="AB1069" s="10">
        <f>Table1[[#This Row],[Sales Values]]*1.05</f>
        <v>2574.81</v>
      </c>
      <c r="AC1069" s="10" t="str">
        <f t="shared" si="84"/>
        <v>Hyperwotsit</v>
      </c>
      <c r="AD1069" t="s">
        <v>20</v>
      </c>
    </row>
    <row r="1070" spans="1:30" x14ac:dyDescent="0.3">
      <c r="A1070">
        <v>3644</v>
      </c>
      <c r="B1070" t="s">
        <v>612</v>
      </c>
      <c r="C1070" t="s">
        <v>972</v>
      </c>
      <c r="D1070" t="s">
        <v>15</v>
      </c>
      <c r="E1070" t="s">
        <v>16</v>
      </c>
      <c r="F1070">
        <v>90</v>
      </c>
      <c r="G1070" t="s">
        <v>8387</v>
      </c>
      <c r="H1070" t="s">
        <v>4631</v>
      </c>
      <c r="I1070" t="s">
        <v>187</v>
      </c>
      <c r="J1070" s="8">
        <v>44573</v>
      </c>
      <c r="K1070" s="6" t="str">
        <f t="shared" si="80"/>
        <v>2022</v>
      </c>
      <c r="L1070" s="6" t="str">
        <f t="shared" si="81"/>
        <v>Jan</v>
      </c>
      <c r="M1070">
        <v>86</v>
      </c>
      <c r="N1070" s="10">
        <f t="shared" si="82"/>
        <v>2.0099999999999998</v>
      </c>
      <c r="O1070">
        <f t="shared" si="83"/>
        <v>20</v>
      </c>
      <c r="P1070">
        <v>0.5</v>
      </c>
      <c r="Q1070" s="11">
        <f>Table1[[#This Row],[Quantity]]*Table1[[#This Row],[Case Size]]</f>
        <v>1720</v>
      </c>
      <c r="R1070" s="10">
        <f>Table1[[#This Row],[ Sales Volume]]*Table1[[#This Row],[Cost]]</f>
        <v>3457.2</v>
      </c>
      <c r="S1070" s="10">
        <f>Table1[[#This Row],[Sales Values]]-(Table1[[#This Row],[Sales Values]]*0.25)</f>
        <v>2592.8999999999996</v>
      </c>
      <c r="T1070" s="10">
        <f>Table1[[#This Row],[Manufacturing Cost]]-Table1[[#This Row],[Delivery Cost]]</f>
        <v>2549.8999999999996</v>
      </c>
      <c r="U1070" s="10">
        <f>Table1[[#This Row],[Quantity]]*Table1[[#This Row],[Delivery]]</f>
        <v>43</v>
      </c>
      <c r="V1070" s="10">
        <f>Table1[[#This Row],[Sales Values]]-Table1[[#This Row],[Manufacturing Cost]]</f>
        <v>864.30000000000018</v>
      </c>
      <c r="W1070" s="13">
        <f>Table1[[#This Row],[Profit]]/Table1[[#This Row],[Sales Values]]</f>
        <v>0.25000000000000006</v>
      </c>
      <c r="X1070" s="10">
        <v>14.95</v>
      </c>
      <c r="Y1070" s="14">
        <f>IF(AND(Table1[[#This Row],[Quantity]]&gt;20,Table1[[#This Row],[Quantity]]&lt;=50),3%,IF(AND(Table1[[#This Row],[Quantity]]&gt;50,Table1[[#This Row],[Quantity]]&lt;=100),5%,IF(Table1[[#This Row],[Quantity]]&gt;100,7%,0)))</f>
        <v>0.05</v>
      </c>
      <c r="Z1070" s="10">
        <f>Table1[[#This Row],[Sales Values]]*(1-Table1[[#This Row],[Discount]])</f>
        <v>3284.3399999999997</v>
      </c>
      <c r="AA1070" s="10">
        <f>Table1[[#This Row],[Sales Values]]+(Table1[[#This Row],[Sales Values]]*1.05%)</f>
        <v>3493.5005999999998</v>
      </c>
      <c r="AB1070" s="10">
        <f>Table1[[#This Row],[Sales Values]]*1.05</f>
        <v>3630.06</v>
      </c>
      <c r="AC1070" s="10" t="str">
        <f t="shared" si="84"/>
        <v>Hyperwotsit</v>
      </c>
      <c r="AD1070" t="s">
        <v>20</v>
      </c>
    </row>
    <row r="1071" spans="1:30" x14ac:dyDescent="0.3">
      <c r="A1071">
        <v>3646</v>
      </c>
      <c r="B1071" t="s">
        <v>8388</v>
      </c>
      <c r="C1071" t="s">
        <v>5431</v>
      </c>
      <c r="D1071" t="s">
        <v>51</v>
      </c>
      <c r="E1071" t="s">
        <v>16</v>
      </c>
      <c r="F1071">
        <v>30</v>
      </c>
      <c r="G1071" t="s">
        <v>8389</v>
      </c>
      <c r="H1071" t="s">
        <v>6249</v>
      </c>
      <c r="I1071" t="s">
        <v>38</v>
      </c>
      <c r="J1071" s="8">
        <v>44497</v>
      </c>
      <c r="K1071" s="6" t="str">
        <f t="shared" si="80"/>
        <v>2021</v>
      </c>
      <c r="L1071" s="6" t="str">
        <f t="shared" si="81"/>
        <v>Oct</v>
      </c>
      <c r="M1071">
        <v>50</v>
      </c>
      <c r="N1071" s="10">
        <f t="shared" si="82"/>
        <v>3.49</v>
      </c>
      <c r="O1071">
        <f t="shared" si="83"/>
        <v>20</v>
      </c>
      <c r="P1071">
        <v>0.5</v>
      </c>
      <c r="Q1071" s="12">
        <f>Table1[[#This Row],[Quantity]]*Table1[[#This Row],[Case Size]]</f>
        <v>1000</v>
      </c>
      <c r="R1071" s="10">
        <f>Table1[[#This Row],[ Sales Volume]]*Table1[[#This Row],[Cost]]</f>
        <v>3490</v>
      </c>
      <c r="S1071" s="10">
        <f>Table1[[#This Row],[Sales Values]]-(Table1[[#This Row],[Sales Values]]*0.25)</f>
        <v>2617.5</v>
      </c>
      <c r="T1071" s="10">
        <f>Table1[[#This Row],[Manufacturing Cost]]-Table1[[#This Row],[Delivery Cost]]</f>
        <v>2592.5</v>
      </c>
      <c r="U1071" s="10">
        <f>Table1[[#This Row],[Quantity]]*Table1[[#This Row],[Delivery]]</f>
        <v>25</v>
      </c>
      <c r="V1071" s="10">
        <f>Table1[[#This Row],[Sales Values]]-Table1[[#This Row],[Manufacturing Cost]]</f>
        <v>872.5</v>
      </c>
      <c r="W1071" s="13">
        <f>Table1[[#This Row],[Profit]]/Table1[[#This Row],[Sales Values]]</f>
        <v>0.25</v>
      </c>
      <c r="X1071" s="10">
        <v>14.95</v>
      </c>
      <c r="Y1071" s="14">
        <f>IF(AND(Table1[[#This Row],[Quantity]]&gt;20,Table1[[#This Row],[Quantity]]&lt;=50),3%,IF(AND(Table1[[#This Row],[Quantity]]&gt;50,Table1[[#This Row],[Quantity]]&lt;=100),5%,IF(Table1[[#This Row],[Quantity]]&gt;100,7%,0)))</f>
        <v>0.03</v>
      </c>
      <c r="Z1071" s="10">
        <f>Table1[[#This Row],[Sales Values]]*(1-Table1[[#This Row],[Discount]])</f>
        <v>3385.2999999999997</v>
      </c>
      <c r="AA1071" s="10">
        <f>Table1[[#This Row],[Sales Values]]+(Table1[[#This Row],[Sales Values]]*1.05%)</f>
        <v>3526.645</v>
      </c>
      <c r="AB1071" s="10">
        <f>Table1[[#This Row],[Sales Values]]*1.05</f>
        <v>3664.5</v>
      </c>
      <c r="AC1071" s="10" t="str">
        <f t="shared" si="84"/>
        <v>Superwossname</v>
      </c>
      <c r="AD1071" t="s">
        <v>101</v>
      </c>
    </row>
    <row r="1072" spans="1:30" x14ac:dyDescent="0.3">
      <c r="A1072">
        <v>3656</v>
      </c>
      <c r="B1072" t="s">
        <v>2746</v>
      </c>
      <c r="C1072" t="s">
        <v>1131</v>
      </c>
      <c r="D1072" t="s">
        <v>51</v>
      </c>
      <c r="E1072" t="s">
        <v>16</v>
      </c>
      <c r="F1072">
        <v>60</v>
      </c>
      <c r="G1072" t="s">
        <v>8402</v>
      </c>
      <c r="H1072" t="s">
        <v>1834</v>
      </c>
      <c r="I1072" t="s">
        <v>32</v>
      </c>
      <c r="J1072" s="8">
        <v>44215</v>
      </c>
      <c r="K1072" s="6" t="str">
        <f t="shared" si="80"/>
        <v>2021</v>
      </c>
      <c r="L1072" s="6" t="str">
        <f t="shared" si="81"/>
        <v>Jan</v>
      </c>
      <c r="M1072">
        <v>14</v>
      </c>
      <c r="N1072" s="10">
        <f t="shared" si="82"/>
        <v>1.89</v>
      </c>
      <c r="O1072">
        <f t="shared" si="83"/>
        <v>18</v>
      </c>
      <c r="P1072">
        <v>0.5</v>
      </c>
      <c r="Q1072" s="12">
        <f>Table1[[#This Row],[Quantity]]*Table1[[#This Row],[Case Size]]</f>
        <v>252</v>
      </c>
      <c r="R1072" s="10">
        <f>Table1[[#This Row],[ Sales Volume]]*Table1[[#This Row],[Cost]]</f>
        <v>476.28</v>
      </c>
      <c r="S1072" s="10">
        <f>Table1[[#This Row],[Sales Values]]-(Table1[[#This Row],[Sales Values]]*0.25)</f>
        <v>357.21</v>
      </c>
      <c r="T1072" s="10">
        <f>Table1[[#This Row],[Manufacturing Cost]]-Table1[[#This Row],[Delivery Cost]]</f>
        <v>350.21</v>
      </c>
      <c r="U1072" s="10">
        <f>Table1[[#This Row],[Quantity]]*Table1[[#This Row],[Delivery]]</f>
        <v>7</v>
      </c>
      <c r="V1072" s="10">
        <f>Table1[[#This Row],[Sales Values]]-Table1[[#This Row],[Manufacturing Cost]]</f>
        <v>119.07</v>
      </c>
      <c r="W1072" s="13">
        <f>Table1[[#This Row],[Profit]]/Table1[[#This Row],[Sales Values]]</f>
        <v>0.25</v>
      </c>
      <c r="X1072" s="10">
        <v>14.95</v>
      </c>
      <c r="Y1072" s="14">
        <f>IF(AND(Table1[[#This Row],[Quantity]]&gt;20,Table1[[#This Row],[Quantity]]&lt;=50),3%,IF(AND(Table1[[#This Row],[Quantity]]&gt;50,Table1[[#This Row],[Quantity]]&lt;=100),5%,IF(Table1[[#This Row],[Quantity]]&gt;100,7%,0)))</f>
        <v>0</v>
      </c>
      <c r="Z1072" s="10">
        <f>Table1[[#This Row],[Sales Values]]*(1-Table1[[#This Row],[Discount]])</f>
        <v>476.28</v>
      </c>
      <c r="AA1072" s="10">
        <f>Table1[[#This Row],[Sales Values]]+(Table1[[#This Row],[Sales Values]]*1.05%)</f>
        <v>481.28093999999999</v>
      </c>
      <c r="AB1072" s="10">
        <f>Table1[[#This Row],[Sales Values]]*1.05</f>
        <v>500.09399999999999</v>
      </c>
      <c r="AC1072" s="10" t="str">
        <f t="shared" si="84"/>
        <v>Gigastuff</v>
      </c>
      <c r="AD1072" t="s">
        <v>45</v>
      </c>
    </row>
    <row r="1073" spans="1:30" x14ac:dyDescent="0.3">
      <c r="A1073">
        <v>3665</v>
      </c>
      <c r="B1073" t="s">
        <v>4257</v>
      </c>
      <c r="C1073" t="s">
        <v>1688</v>
      </c>
      <c r="D1073" t="s">
        <v>28</v>
      </c>
      <c r="E1073" t="s">
        <v>29</v>
      </c>
      <c r="F1073">
        <v>30</v>
      </c>
      <c r="G1073" t="s">
        <v>13588</v>
      </c>
      <c r="H1073" t="s">
        <v>5473</v>
      </c>
      <c r="I1073" t="s">
        <v>240</v>
      </c>
      <c r="J1073" s="8">
        <v>43888</v>
      </c>
      <c r="K1073" s="6" t="str">
        <f t="shared" si="80"/>
        <v>2020</v>
      </c>
      <c r="L1073" s="6" t="str">
        <f t="shared" si="81"/>
        <v>Feb</v>
      </c>
      <c r="M1073">
        <v>7</v>
      </c>
      <c r="N1073" s="10">
        <f t="shared" si="82"/>
        <v>1.89</v>
      </c>
      <c r="O1073">
        <f t="shared" si="83"/>
        <v>18</v>
      </c>
      <c r="P1073">
        <v>0.5</v>
      </c>
      <c r="Q1073" s="12">
        <f>Table1[[#This Row],[Quantity]]*Table1[[#This Row],[Case Size]]</f>
        <v>126</v>
      </c>
      <c r="R1073" s="10">
        <f>Table1[[#This Row],[ Sales Volume]]*Table1[[#This Row],[Cost]]</f>
        <v>238.14</v>
      </c>
      <c r="S1073" s="10">
        <f>Table1[[#This Row],[Sales Values]]-(Table1[[#This Row],[Sales Values]]*0.25)</f>
        <v>178.60499999999999</v>
      </c>
      <c r="T1073" s="10">
        <f>Table1[[#This Row],[Manufacturing Cost]]-Table1[[#This Row],[Delivery Cost]]</f>
        <v>175.10499999999999</v>
      </c>
      <c r="U1073" s="10">
        <f>Table1[[#This Row],[Quantity]]*Table1[[#This Row],[Delivery]]</f>
        <v>3.5</v>
      </c>
      <c r="V1073" s="10">
        <f>Table1[[#This Row],[Sales Values]]-Table1[[#This Row],[Manufacturing Cost]]</f>
        <v>59.534999999999997</v>
      </c>
      <c r="W1073" s="13">
        <f>Table1[[#This Row],[Profit]]/Table1[[#This Row],[Sales Values]]</f>
        <v>0.25</v>
      </c>
      <c r="X1073" s="10">
        <v>14.95</v>
      </c>
      <c r="Y1073" s="14">
        <f>IF(AND(Table1[[#This Row],[Quantity]]&gt;20,Table1[[#This Row],[Quantity]]&lt;=50),3%,IF(AND(Table1[[#This Row],[Quantity]]&gt;50,Table1[[#This Row],[Quantity]]&lt;=100),5%,IF(Table1[[#This Row],[Quantity]]&gt;100,7%,0)))</f>
        <v>0</v>
      </c>
      <c r="Z1073" s="10">
        <f>Table1[[#This Row],[Sales Values]]*(1-Table1[[#This Row],[Discount]])</f>
        <v>238.14</v>
      </c>
      <c r="AA1073" s="10">
        <f>Table1[[#This Row],[Sales Values]]+(Table1[[#This Row],[Sales Values]]*1.05%)</f>
        <v>240.64046999999999</v>
      </c>
      <c r="AB1073" s="10">
        <f>Table1[[#This Row],[Sales Values]]*1.05</f>
        <v>250.047</v>
      </c>
      <c r="AC1073" s="10" t="str">
        <f t="shared" si="84"/>
        <v>Gigastuff</v>
      </c>
      <c r="AD1073" t="s">
        <v>45</v>
      </c>
    </row>
    <row r="1074" spans="1:30" x14ac:dyDescent="0.3">
      <c r="A1074">
        <v>3674</v>
      </c>
      <c r="B1074" t="s">
        <v>8432</v>
      </c>
      <c r="C1074" t="s">
        <v>3173</v>
      </c>
      <c r="D1074" t="s">
        <v>41</v>
      </c>
      <c r="E1074" t="s">
        <v>16</v>
      </c>
      <c r="F1074">
        <v>30</v>
      </c>
      <c r="G1074" t="s">
        <v>8433</v>
      </c>
      <c r="H1074" t="s">
        <v>5477</v>
      </c>
      <c r="I1074" t="s">
        <v>187</v>
      </c>
      <c r="J1074" s="8">
        <v>44566</v>
      </c>
      <c r="K1074" s="6" t="str">
        <f t="shared" si="80"/>
        <v>2022</v>
      </c>
      <c r="L1074" s="6" t="str">
        <f t="shared" si="81"/>
        <v>Jan</v>
      </c>
      <c r="M1074">
        <v>98</v>
      </c>
      <c r="N1074" s="10">
        <f t="shared" si="82"/>
        <v>1.89</v>
      </c>
      <c r="O1074">
        <f t="shared" si="83"/>
        <v>18</v>
      </c>
      <c r="P1074">
        <v>0.5</v>
      </c>
      <c r="Q1074" s="12">
        <f>Table1[[#This Row],[Quantity]]*Table1[[#This Row],[Case Size]]</f>
        <v>1764</v>
      </c>
      <c r="R1074" s="10">
        <f>Table1[[#This Row],[ Sales Volume]]*Table1[[#This Row],[Cost]]</f>
        <v>3333.96</v>
      </c>
      <c r="S1074" s="10">
        <f>Table1[[#This Row],[Sales Values]]-(Table1[[#This Row],[Sales Values]]*0.25)</f>
        <v>2500.4700000000003</v>
      </c>
      <c r="T1074" s="10">
        <f>Table1[[#This Row],[Manufacturing Cost]]-Table1[[#This Row],[Delivery Cost]]</f>
        <v>2451.4700000000003</v>
      </c>
      <c r="U1074" s="10">
        <f>Table1[[#This Row],[Quantity]]*Table1[[#This Row],[Delivery]]</f>
        <v>49</v>
      </c>
      <c r="V1074" s="10">
        <f>Table1[[#This Row],[Sales Values]]-Table1[[#This Row],[Manufacturing Cost]]</f>
        <v>833.48999999999978</v>
      </c>
      <c r="W1074" s="13">
        <f>Table1[[#This Row],[Profit]]/Table1[[#This Row],[Sales Values]]</f>
        <v>0.24999999999999994</v>
      </c>
      <c r="X1074" s="10">
        <v>14.95</v>
      </c>
      <c r="Y1074" s="14">
        <f>IF(AND(Table1[[#This Row],[Quantity]]&gt;20,Table1[[#This Row],[Quantity]]&lt;=50),3%,IF(AND(Table1[[#This Row],[Quantity]]&gt;50,Table1[[#This Row],[Quantity]]&lt;=100),5%,IF(Table1[[#This Row],[Quantity]]&gt;100,7%,0)))</f>
        <v>0.05</v>
      </c>
      <c r="Z1074" s="10">
        <f>Table1[[#This Row],[Sales Values]]*(1-Table1[[#This Row],[Discount]])</f>
        <v>3167.2619999999997</v>
      </c>
      <c r="AA1074" s="10">
        <f>Table1[[#This Row],[Sales Values]]+(Table1[[#This Row],[Sales Values]]*1.05%)</f>
        <v>3368.9665800000002</v>
      </c>
      <c r="AB1074" s="10">
        <f>Table1[[#This Row],[Sales Values]]*1.05</f>
        <v>3500.6580000000004</v>
      </c>
      <c r="AC1074" s="10" t="str">
        <f t="shared" si="84"/>
        <v>Gigastuff</v>
      </c>
      <c r="AD1074" t="s">
        <v>45</v>
      </c>
    </row>
    <row r="1075" spans="1:30" x14ac:dyDescent="0.3">
      <c r="A1075">
        <v>3680</v>
      </c>
      <c r="B1075" t="s">
        <v>8438</v>
      </c>
      <c r="C1075" t="s">
        <v>3621</v>
      </c>
      <c r="D1075" t="s">
        <v>51</v>
      </c>
      <c r="E1075" t="s">
        <v>16</v>
      </c>
      <c r="F1075">
        <v>60</v>
      </c>
      <c r="G1075" t="s">
        <v>8439</v>
      </c>
      <c r="H1075" t="s">
        <v>2183</v>
      </c>
      <c r="I1075" t="s">
        <v>124</v>
      </c>
      <c r="J1075" s="8">
        <v>44450</v>
      </c>
      <c r="K1075" s="6" t="str">
        <f t="shared" si="80"/>
        <v>2021</v>
      </c>
      <c r="L1075" s="6" t="str">
        <f t="shared" si="81"/>
        <v>Sep</v>
      </c>
      <c r="M1075">
        <v>41</v>
      </c>
      <c r="N1075" s="10">
        <f t="shared" si="82"/>
        <v>1.89</v>
      </c>
      <c r="O1075">
        <f t="shared" si="83"/>
        <v>18</v>
      </c>
      <c r="P1075">
        <v>0.5</v>
      </c>
      <c r="Q1075" s="12">
        <f>Table1[[#This Row],[Quantity]]*Table1[[#This Row],[Case Size]]</f>
        <v>738</v>
      </c>
      <c r="R1075" s="10">
        <f>Table1[[#This Row],[ Sales Volume]]*Table1[[#This Row],[Cost]]</f>
        <v>1394.82</v>
      </c>
      <c r="S1075" s="10">
        <f>Table1[[#This Row],[Sales Values]]-(Table1[[#This Row],[Sales Values]]*0.25)</f>
        <v>1046.115</v>
      </c>
      <c r="T1075" s="10">
        <f>Table1[[#This Row],[Manufacturing Cost]]-Table1[[#This Row],[Delivery Cost]]</f>
        <v>1025.615</v>
      </c>
      <c r="U1075" s="10">
        <f>Table1[[#This Row],[Quantity]]*Table1[[#This Row],[Delivery]]</f>
        <v>20.5</v>
      </c>
      <c r="V1075" s="10">
        <f>Table1[[#This Row],[Sales Values]]-Table1[[#This Row],[Manufacturing Cost]]</f>
        <v>348.70499999999993</v>
      </c>
      <c r="W1075" s="13">
        <f>Table1[[#This Row],[Profit]]/Table1[[#This Row],[Sales Values]]</f>
        <v>0.24999999999999997</v>
      </c>
      <c r="X1075" s="10">
        <v>14.95</v>
      </c>
      <c r="Y1075" s="14">
        <f>IF(AND(Table1[[#This Row],[Quantity]]&gt;20,Table1[[#This Row],[Quantity]]&lt;=50),3%,IF(AND(Table1[[#This Row],[Quantity]]&gt;50,Table1[[#This Row],[Quantity]]&lt;=100),5%,IF(Table1[[#This Row],[Quantity]]&gt;100,7%,0)))</f>
        <v>0.03</v>
      </c>
      <c r="Z1075" s="10">
        <f>Table1[[#This Row],[Sales Values]]*(1-Table1[[#This Row],[Discount]])</f>
        <v>1352.9753999999998</v>
      </c>
      <c r="AA1075" s="10">
        <f>Table1[[#This Row],[Sales Values]]+(Table1[[#This Row],[Sales Values]]*1.05%)</f>
        <v>1409.46561</v>
      </c>
      <c r="AB1075" s="10">
        <f>Table1[[#This Row],[Sales Values]]*1.05</f>
        <v>1464.5609999999999</v>
      </c>
      <c r="AC1075" s="10" t="str">
        <f t="shared" si="84"/>
        <v>Gigastuff</v>
      </c>
      <c r="AD1075" t="s">
        <v>45</v>
      </c>
    </row>
    <row r="1076" spans="1:30" x14ac:dyDescent="0.3">
      <c r="A1076">
        <v>3686</v>
      </c>
      <c r="B1076" t="s">
        <v>7314</v>
      </c>
      <c r="C1076" t="s">
        <v>5716</v>
      </c>
      <c r="D1076" t="s">
        <v>28</v>
      </c>
      <c r="E1076" t="s">
        <v>29</v>
      </c>
      <c r="F1076">
        <v>90</v>
      </c>
      <c r="G1076" t="s">
        <v>8446</v>
      </c>
      <c r="H1076" t="s">
        <v>985</v>
      </c>
      <c r="I1076" t="s">
        <v>38</v>
      </c>
      <c r="J1076" s="8">
        <v>43845</v>
      </c>
      <c r="K1076" s="6" t="str">
        <f t="shared" si="80"/>
        <v>2020</v>
      </c>
      <c r="L1076" s="6" t="str">
        <f t="shared" si="81"/>
        <v>Jan</v>
      </c>
      <c r="M1076">
        <v>79</v>
      </c>
      <c r="N1076" s="10">
        <f t="shared" si="82"/>
        <v>1.89</v>
      </c>
      <c r="O1076">
        <f t="shared" si="83"/>
        <v>18</v>
      </c>
      <c r="P1076">
        <v>0.5</v>
      </c>
      <c r="Q1076" s="12">
        <f>Table1[[#This Row],[Quantity]]*Table1[[#This Row],[Case Size]]</f>
        <v>1422</v>
      </c>
      <c r="R1076" s="10">
        <f>Table1[[#This Row],[ Sales Volume]]*Table1[[#This Row],[Cost]]</f>
        <v>2687.58</v>
      </c>
      <c r="S1076" s="10">
        <f>Table1[[#This Row],[Sales Values]]-(Table1[[#This Row],[Sales Values]]*0.25)</f>
        <v>2015.6849999999999</v>
      </c>
      <c r="T1076" s="10">
        <f>Table1[[#This Row],[Manufacturing Cost]]-Table1[[#This Row],[Delivery Cost]]</f>
        <v>1976.1849999999999</v>
      </c>
      <c r="U1076" s="10">
        <f>Table1[[#This Row],[Quantity]]*Table1[[#This Row],[Delivery]]</f>
        <v>39.5</v>
      </c>
      <c r="V1076" s="10">
        <f>Table1[[#This Row],[Sales Values]]-Table1[[#This Row],[Manufacturing Cost]]</f>
        <v>671.89499999999998</v>
      </c>
      <c r="W1076" s="13">
        <f>Table1[[#This Row],[Profit]]/Table1[[#This Row],[Sales Values]]</f>
        <v>0.25</v>
      </c>
      <c r="X1076" s="10">
        <v>14.95</v>
      </c>
      <c r="Y1076" s="14">
        <f>IF(AND(Table1[[#This Row],[Quantity]]&gt;20,Table1[[#This Row],[Quantity]]&lt;=50),3%,IF(AND(Table1[[#This Row],[Quantity]]&gt;50,Table1[[#This Row],[Quantity]]&lt;=100),5%,IF(Table1[[#This Row],[Quantity]]&gt;100,7%,0)))</f>
        <v>0.05</v>
      </c>
      <c r="Z1076" s="10">
        <f>Table1[[#This Row],[Sales Values]]*(1-Table1[[#This Row],[Discount]])</f>
        <v>2553.201</v>
      </c>
      <c r="AA1076" s="10">
        <f>Table1[[#This Row],[Sales Values]]+(Table1[[#This Row],[Sales Values]]*1.05%)</f>
        <v>2715.7995900000001</v>
      </c>
      <c r="AB1076" s="10">
        <f>Table1[[#This Row],[Sales Values]]*1.05</f>
        <v>2821.9589999999998</v>
      </c>
      <c r="AC1076" s="10" t="str">
        <f t="shared" si="84"/>
        <v>Gigastuff</v>
      </c>
      <c r="AD1076" t="s">
        <v>45</v>
      </c>
    </row>
    <row r="1077" spans="1:30" x14ac:dyDescent="0.3">
      <c r="A1077">
        <v>3688</v>
      </c>
      <c r="B1077" t="s">
        <v>1356</v>
      </c>
      <c r="C1077" t="s">
        <v>7168</v>
      </c>
      <c r="D1077" t="s">
        <v>28</v>
      </c>
      <c r="E1077" t="s">
        <v>29</v>
      </c>
      <c r="F1077">
        <v>30</v>
      </c>
      <c r="G1077" t="s">
        <v>8448</v>
      </c>
      <c r="H1077" t="s">
        <v>5158</v>
      </c>
      <c r="I1077" t="s">
        <v>5159</v>
      </c>
      <c r="J1077" s="8">
        <v>44551</v>
      </c>
      <c r="K1077" s="6" t="str">
        <f t="shared" si="80"/>
        <v>2021</v>
      </c>
      <c r="L1077" s="6" t="str">
        <f t="shared" si="81"/>
        <v>Dec</v>
      </c>
      <c r="M1077">
        <v>63</v>
      </c>
      <c r="N1077" s="10">
        <f t="shared" si="82"/>
        <v>2.0099999999999998</v>
      </c>
      <c r="O1077">
        <f t="shared" si="83"/>
        <v>20</v>
      </c>
      <c r="P1077">
        <v>0.5</v>
      </c>
      <c r="Q1077" s="12">
        <f>Table1[[#This Row],[Quantity]]*Table1[[#This Row],[Case Size]]</f>
        <v>1260</v>
      </c>
      <c r="R1077" s="10">
        <f>Table1[[#This Row],[ Sales Volume]]*Table1[[#This Row],[Cost]]</f>
        <v>2532.6</v>
      </c>
      <c r="S1077" s="10">
        <f>Table1[[#This Row],[Sales Values]]-(Table1[[#This Row],[Sales Values]]*0.25)</f>
        <v>1899.4499999999998</v>
      </c>
      <c r="T1077" s="10">
        <f>Table1[[#This Row],[Manufacturing Cost]]-Table1[[#This Row],[Delivery Cost]]</f>
        <v>1867.9499999999998</v>
      </c>
      <c r="U1077" s="10">
        <f>Table1[[#This Row],[Quantity]]*Table1[[#This Row],[Delivery]]</f>
        <v>31.5</v>
      </c>
      <c r="V1077" s="10">
        <f>Table1[[#This Row],[Sales Values]]-Table1[[#This Row],[Manufacturing Cost]]</f>
        <v>633.15000000000009</v>
      </c>
      <c r="W1077" s="13">
        <f>Table1[[#This Row],[Profit]]/Table1[[#This Row],[Sales Values]]</f>
        <v>0.25000000000000006</v>
      </c>
      <c r="X1077" s="10">
        <v>14.95</v>
      </c>
      <c r="Y1077" s="14">
        <f>IF(AND(Table1[[#This Row],[Quantity]]&gt;20,Table1[[#This Row],[Quantity]]&lt;=50),3%,IF(AND(Table1[[#This Row],[Quantity]]&gt;50,Table1[[#This Row],[Quantity]]&lt;=100),5%,IF(Table1[[#This Row],[Quantity]]&gt;100,7%,0)))</f>
        <v>0.05</v>
      </c>
      <c r="Z1077" s="10">
        <f>Table1[[#This Row],[Sales Values]]*(1-Table1[[#This Row],[Discount]])</f>
        <v>2405.9699999999998</v>
      </c>
      <c r="AA1077" s="10">
        <f>Table1[[#This Row],[Sales Values]]+(Table1[[#This Row],[Sales Values]]*1.05%)</f>
        <v>2559.1922999999997</v>
      </c>
      <c r="AB1077" s="10">
        <f>Table1[[#This Row],[Sales Values]]*1.05</f>
        <v>2659.23</v>
      </c>
      <c r="AC1077" s="10" t="str">
        <f t="shared" si="84"/>
        <v>Hyperwotsit</v>
      </c>
      <c r="AD1077" t="s">
        <v>20</v>
      </c>
    </row>
    <row r="1078" spans="1:30" x14ac:dyDescent="0.3">
      <c r="A1078">
        <v>3693</v>
      </c>
      <c r="B1078" t="s">
        <v>8455</v>
      </c>
      <c r="C1078" t="s">
        <v>6016</v>
      </c>
      <c r="D1078" t="s">
        <v>15</v>
      </c>
      <c r="E1078" t="s">
        <v>16</v>
      </c>
      <c r="F1078">
        <v>30</v>
      </c>
      <c r="G1078" t="s">
        <v>8456</v>
      </c>
      <c r="H1078" t="s">
        <v>2766</v>
      </c>
      <c r="I1078" t="s">
        <v>294</v>
      </c>
      <c r="J1078" s="8">
        <v>44863</v>
      </c>
      <c r="K1078" s="6" t="str">
        <f t="shared" si="80"/>
        <v>2022</v>
      </c>
      <c r="L1078" s="6" t="str">
        <f t="shared" si="81"/>
        <v>Oct</v>
      </c>
      <c r="M1078">
        <v>47</v>
      </c>
      <c r="N1078" s="10">
        <f t="shared" si="82"/>
        <v>3.49</v>
      </c>
      <c r="O1078">
        <f t="shared" si="83"/>
        <v>20</v>
      </c>
      <c r="P1078">
        <v>0.5</v>
      </c>
      <c r="Q1078" s="12">
        <f>Table1[[#This Row],[Quantity]]*Table1[[#This Row],[Case Size]]</f>
        <v>940</v>
      </c>
      <c r="R1078" s="10">
        <f>Table1[[#This Row],[ Sales Volume]]*Table1[[#This Row],[Cost]]</f>
        <v>3280.6000000000004</v>
      </c>
      <c r="S1078" s="10">
        <f>Table1[[#This Row],[Sales Values]]-(Table1[[#This Row],[Sales Values]]*0.25)</f>
        <v>2460.4500000000003</v>
      </c>
      <c r="T1078" s="10">
        <f>Table1[[#This Row],[Manufacturing Cost]]-Table1[[#This Row],[Delivery Cost]]</f>
        <v>2436.9500000000003</v>
      </c>
      <c r="U1078" s="10">
        <f>Table1[[#This Row],[Quantity]]*Table1[[#This Row],[Delivery]]</f>
        <v>23.5</v>
      </c>
      <c r="V1078" s="10">
        <f>Table1[[#This Row],[Sales Values]]-Table1[[#This Row],[Manufacturing Cost]]</f>
        <v>820.15000000000009</v>
      </c>
      <c r="W1078" s="13">
        <f>Table1[[#This Row],[Profit]]/Table1[[#This Row],[Sales Values]]</f>
        <v>0.25</v>
      </c>
      <c r="X1078" s="10">
        <v>14.95</v>
      </c>
      <c r="Y1078" s="14">
        <f>IF(AND(Table1[[#This Row],[Quantity]]&gt;20,Table1[[#This Row],[Quantity]]&lt;=50),3%,IF(AND(Table1[[#This Row],[Quantity]]&gt;50,Table1[[#This Row],[Quantity]]&lt;=100),5%,IF(Table1[[#This Row],[Quantity]]&gt;100,7%,0)))</f>
        <v>0.03</v>
      </c>
      <c r="Z1078" s="10">
        <f>Table1[[#This Row],[Sales Values]]*(1-Table1[[#This Row],[Discount]])</f>
        <v>3182.1820000000002</v>
      </c>
      <c r="AA1078" s="10">
        <f>Table1[[#This Row],[Sales Values]]+(Table1[[#This Row],[Sales Values]]*1.05%)</f>
        <v>3315.0463000000004</v>
      </c>
      <c r="AB1078" s="10">
        <f>Table1[[#This Row],[Sales Values]]*1.05</f>
        <v>3444.6300000000006</v>
      </c>
      <c r="AC1078" s="10" t="str">
        <f t="shared" si="84"/>
        <v>Superwossname</v>
      </c>
      <c r="AD1078" t="s">
        <v>101</v>
      </c>
    </row>
    <row r="1079" spans="1:30" x14ac:dyDescent="0.3">
      <c r="A1079">
        <v>3697</v>
      </c>
      <c r="B1079" t="s">
        <v>7643</v>
      </c>
      <c r="C1079" t="s">
        <v>5359</v>
      </c>
      <c r="D1079" t="s">
        <v>28</v>
      </c>
      <c r="E1079" t="s">
        <v>29</v>
      </c>
      <c r="F1079">
        <v>30</v>
      </c>
      <c r="G1079" t="s">
        <v>8463</v>
      </c>
      <c r="H1079" t="s">
        <v>781</v>
      </c>
      <c r="I1079" t="s">
        <v>294</v>
      </c>
      <c r="J1079" s="8">
        <v>43916</v>
      </c>
      <c r="K1079" s="6" t="str">
        <f t="shared" si="80"/>
        <v>2020</v>
      </c>
      <c r="L1079" s="6" t="str">
        <f t="shared" si="81"/>
        <v>Mar</v>
      </c>
      <c r="M1079">
        <v>61</v>
      </c>
      <c r="N1079" s="10">
        <f t="shared" si="82"/>
        <v>2.0099999999999998</v>
      </c>
      <c r="O1079">
        <f t="shared" si="83"/>
        <v>20</v>
      </c>
      <c r="P1079">
        <v>0.5</v>
      </c>
      <c r="Q1079" s="12">
        <f>Table1[[#This Row],[Quantity]]*Table1[[#This Row],[Case Size]]</f>
        <v>1220</v>
      </c>
      <c r="R1079" s="10">
        <f>Table1[[#This Row],[ Sales Volume]]*Table1[[#This Row],[Cost]]</f>
        <v>2452.1999999999998</v>
      </c>
      <c r="S1079" s="10">
        <f>Table1[[#This Row],[Sales Values]]-(Table1[[#This Row],[Sales Values]]*0.25)</f>
        <v>1839.1499999999999</v>
      </c>
      <c r="T1079" s="10">
        <f>Table1[[#This Row],[Manufacturing Cost]]-Table1[[#This Row],[Delivery Cost]]</f>
        <v>1808.6499999999999</v>
      </c>
      <c r="U1079" s="10">
        <f>Table1[[#This Row],[Quantity]]*Table1[[#This Row],[Delivery]]</f>
        <v>30.5</v>
      </c>
      <c r="V1079" s="10">
        <f>Table1[[#This Row],[Sales Values]]-Table1[[#This Row],[Manufacturing Cost]]</f>
        <v>613.04999999999995</v>
      </c>
      <c r="W1079" s="13">
        <f>Table1[[#This Row],[Profit]]/Table1[[#This Row],[Sales Values]]</f>
        <v>0.25</v>
      </c>
      <c r="X1079" s="10">
        <v>14.95</v>
      </c>
      <c r="Y1079" s="14">
        <f>IF(AND(Table1[[#This Row],[Quantity]]&gt;20,Table1[[#This Row],[Quantity]]&lt;=50),3%,IF(AND(Table1[[#This Row],[Quantity]]&gt;50,Table1[[#This Row],[Quantity]]&lt;=100),5%,IF(Table1[[#This Row],[Quantity]]&gt;100,7%,0)))</f>
        <v>0.05</v>
      </c>
      <c r="Z1079" s="10">
        <f>Table1[[#This Row],[Sales Values]]*(1-Table1[[#This Row],[Discount]])</f>
        <v>2329.5899999999997</v>
      </c>
      <c r="AA1079" s="10">
        <f>Table1[[#This Row],[Sales Values]]+(Table1[[#This Row],[Sales Values]]*1.05%)</f>
        <v>2477.9480999999996</v>
      </c>
      <c r="AB1079" s="10">
        <f>Table1[[#This Row],[Sales Values]]*1.05</f>
        <v>2574.81</v>
      </c>
      <c r="AC1079" s="10" t="str">
        <f t="shared" si="84"/>
        <v>Hyperwotsit</v>
      </c>
      <c r="AD1079" t="s">
        <v>20</v>
      </c>
    </row>
    <row r="1080" spans="1:30" x14ac:dyDescent="0.3">
      <c r="A1080">
        <v>3698</v>
      </c>
      <c r="B1080" t="s">
        <v>8464</v>
      </c>
      <c r="C1080" t="s">
        <v>3930</v>
      </c>
      <c r="D1080" t="s">
        <v>15</v>
      </c>
      <c r="E1080" t="s">
        <v>16</v>
      </c>
      <c r="F1080">
        <v>60</v>
      </c>
      <c r="G1080" t="s">
        <v>14665</v>
      </c>
      <c r="H1080" t="s">
        <v>270</v>
      </c>
      <c r="I1080" t="s">
        <v>187</v>
      </c>
      <c r="J1080" s="8">
        <v>44494</v>
      </c>
      <c r="K1080" s="6" t="str">
        <f t="shared" si="80"/>
        <v>2021</v>
      </c>
      <c r="L1080" s="6" t="str">
        <f t="shared" si="81"/>
        <v>Oct</v>
      </c>
      <c r="M1080">
        <v>10</v>
      </c>
      <c r="N1080" s="10">
        <f t="shared" si="82"/>
        <v>1.89</v>
      </c>
      <c r="O1080">
        <f t="shared" si="83"/>
        <v>18</v>
      </c>
      <c r="P1080">
        <v>0.5</v>
      </c>
      <c r="Q1080" s="12">
        <f>Table1[[#This Row],[Quantity]]*Table1[[#This Row],[Case Size]]</f>
        <v>180</v>
      </c>
      <c r="R1080" s="10">
        <f>Table1[[#This Row],[ Sales Volume]]*Table1[[#This Row],[Cost]]</f>
        <v>340.2</v>
      </c>
      <c r="S1080" s="10">
        <f>Table1[[#This Row],[Sales Values]]-(Table1[[#This Row],[Sales Values]]*0.25)</f>
        <v>255.14999999999998</v>
      </c>
      <c r="T1080" s="10">
        <f>Table1[[#This Row],[Manufacturing Cost]]-Table1[[#This Row],[Delivery Cost]]</f>
        <v>250.14999999999998</v>
      </c>
      <c r="U1080" s="10">
        <f>Table1[[#This Row],[Quantity]]*Table1[[#This Row],[Delivery]]</f>
        <v>5</v>
      </c>
      <c r="V1080" s="10">
        <f>Table1[[#This Row],[Sales Values]]-Table1[[#This Row],[Manufacturing Cost]]</f>
        <v>85.050000000000011</v>
      </c>
      <c r="W1080" s="13">
        <f>Table1[[#This Row],[Profit]]/Table1[[#This Row],[Sales Values]]</f>
        <v>0.25000000000000006</v>
      </c>
      <c r="X1080" s="10">
        <v>14.95</v>
      </c>
      <c r="Y1080" s="14">
        <f>IF(AND(Table1[[#This Row],[Quantity]]&gt;20,Table1[[#This Row],[Quantity]]&lt;=50),3%,IF(AND(Table1[[#This Row],[Quantity]]&gt;50,Table1[[#This Row],[Quantity]]&lt;=100),5%,IF(Table1[[#This Row],[Quantity]]&gt;100,7%,0)))</f>
        <v>0</v>
      </c>
      <c r="Z1080" s="10">
        <f>Table1[[#This Row],[Sales Values]]*(1-Table1[[#This Row],[Discount]])</f>
        <v>340.2</v>
      </c>
      <c r="AA1080" s="10">
        <f>Table1[[#This Row],[Sales Values]]+(Table1[[#This Row],[Sales Values]]*1.05%)</f>
        <v>343.77209999999997</v>
      </c>
      <c r="AB1080" s="10">
        <f>Table1[[#This Row],[Sales Values]]*1.05</f>
        <v>357.21</v>
      </c>
      <c r="AC1080" s="10" t="str">
        <f t="shared" si="84"/>
        <v>Gigastuff</v>
      </c>
      <c r="AD1080" t="s">
        <v>45</v>
      </c>
    </row>
    <row r="1081" spans="1:30" x14ac:dyDescent="0.3">
      <c r="A1081">
        <v>3702</v>
      </c>
      <c r="B1081" t="s">
        <v>828</v>
      </c>
      <c r="C1081" t="s">
        <v>1101</v>
      </c>
      <c r="D1081" t="s">
        <v>28</v>
      </c>
      <c r="E1081" t="s">
        <v>29</v>
      </c>
      <c r="F1081">
        <v>30</v>
      </c>
      <c r="G1081" t="s">
        <v>8471</v>
      </c>
      <c r="H1081" t="s">
        <v>3991</v>
      </c>
      <c r="I1081" t="s">
        <v>32</v>
      </c>
      <c r="J1081" s="8">
        <v>43865</v>
      </c>
      <c r="K1081" s="6" t="str">
        <f t="shared" si="80"/>
        <v>2020</v>
      </c>
      <c r="L1081" s="6" t="str">
        <f t="shared" si="81"/>
        <v>Feb</v>
      </c>
      <c r="M1081">
        <v>23</v>
      </c>
      <c r="N1081" s="10">
        <f t="shared" si="82"/>
        <v>3.49</v>
      </c>
      <c r="O1081">
        <f t="shared" si="83"/>
        <v>20</v>
      </c>
      <c r="P1081">
        <v>0.5</v>
      </c>
      <c r="Q1081" s="12">
        <f>Table1[[#This Row],[Quantity]]*Table1[[#This Row],[Case Size]]</f>
        <v>460</v>
      </c>
      <c r="R1081" s="10">
        <f>Table1[[#This Row],[ Sales Volume]]*Table1[[#This Row],[Cost]]</f>
        <v>1605.4</v>
      </c>
      <c r="S1081" s="10">
        <f>Table1[[#This Row],[Sales Values]]-(Table1[[#This Row],[Sales Values]]*0.25)</f>
        <v>1204.0500000000002</v>
      </c>
      <c r="T1081" s="10">
        <f>Table1[[#This Row],[Manufacturing Cost]]-Table1[[#This Row],[Delivery Cost]]</f>
        <v>1192.5500000000002</v>
      </c>
      <c r="U1081" s="10">
        <f>Table1[[#This Row],[Quantity]]*Table1[[#This Row],[Delivery]]</f>
        <v>11.5</v>
      </c>
      <c r="V1081" s="10">
        <f>Table1[[#This Row],[Sales Values]]-Table1[[#This Row],[Manufacturing Cost]]</f>
        <v>401.34999999999991</v>
      </c>
      <c r="W1081" s="13">
        <f>Table1[[#This Row],[Profit]]/Table1[[#This Row],[Sales Values]]</f>
        <v>0.24999999999999992</v>
      </c>
      <c r="X1081" s="10">
        <v>14.95</v>
      </c>
      <c r="Y1081" s="14">
        <f>IF(AND(Table1[[#This Row],[Quantity]]&gt;20,Table1[[#This Row],[Quantity]]&lt;=50),3%,IF(AND(Table1[[#This Row],[Quantity]]&gt;50,Table1[[#This Row],[Quantity]]&lt;=100),5%,IF(Table1[[#This Row],[Quantity]]&gt;100,7%,0)))</f>
        <v>0.03</v>
      </c>
      <c r="Z1081" s="10">
        <f>Table1[[#This Row],[Sales Values]]*(1-Table1[[#This Row],[Discount]])</f>
        <v>1557.2380000000001</v>
      </c>
      <c r="AA1081" s="10">
        <f>Table1[[#This Row],[Sales Values]]+(Table1[[#This Row],[Sales Values]]*1.05%)</f>
        <v>1622.2567000000001</v>
      </c>
      <c r="AB1081" s="10">
        <f>Table1[[#This Row],[Sales Values]]*1.05</f>
        <v>1685.67</v>
      </c>
      <c r="AC1081" s="10" t="str">
        <f t="shared" si="84"/>
        <v>Superwossname</v>
      </c>
      <c r="AD1081" t="s">
        <v>101</v>
      </c>
    </row>
    <row r="1082" spans="1:30" x14ac:dyDescent="0.3">
      <c r="A1082">
        <v>3706</v>
      </c>
      <c r="B1082" t="s">
        <v>8477</v>
      </c>
      <c r="C1082" t="s">
        <v>3429</v>
      </c>
      <c r="D1082" t="s">
        <v>51</v>
      </c>
      <c r="E1082" t="s">
        <v>16</v>
      </c>
      <c r="F1082">
        <v>30</v>
      </c>
      <c r="G1082" t="s">
        <v>8478</v>
      </c>
      <c r="H1082" t="s">
        <v>2284</v>
      </c>
      <c r="I1082" t="s">
        <v>32</v>
      </c>
      <c r="J1082" s="8">
        <v>44534</v>
      </c>
      <c r="K1082" s="6" t="str">
        <f t="shared" si="80"/>
        <v>2021</v>
      </c>
      <c r="L1082" s="6" t="str">
        <f t="shared" si="81"/>
        <v>Dec</v>
      </c>
      <c r="M1082">
        <v>62</v>
      </c>
      <c r="N1082" s="10">
        <f t="shared" si="82"/>
        <v>1.89</v>
      </c>
      <c r="O1082">
        <f t="shared" si="83"/>
        <v>18</v>
      </c>
      <c r="P1082">
        <v>0.5</v>
      </c>
      <c r="Q1082" s="12">
        <f>Table1[[#This Row],[Quantity]]*Table1[[#This Row],[Case Size]]</f>
        <v>1116</v>
      </c>
      <c r="R1082" s="10">
        <f>Table1[[#This Row],[ Sales Volume]]*Table1[[#This Row],[Cost]]</f>
        <v>2109.2399999999998</v>
      </c>
      <c r="S1082" s="10">
        <f>Table1[[#This Row],[Sales Values]]-(Table1[[#This Row],[Sales Values]]*0.25)</f>
        <v>1581.9299999999998</v>
      </c>
      <c r="T1082" s="10">
        <f>Table1[[#This Row],[Manufacturing Cost]]-Table1[[#This Row],[Delivery Cost]]</f>
        <v>1550.9299999999998</v>
      </c>
      <c r="U1082" s="10">
        <f>Table1[[#This Row],[Quantity]]*Table1[[#This Row],[Delivery]]</f>
        <v>31</v>
      </c>
      <c r="V1082" s="10">
        <f>Table1[[#This Row],[Sales Values]]-Table1[[#This Row],[Manufacturing Cost]]</f>
        <v>527.30999999999995</v>
      </c>
      <c r="W1082" s="13">
        <f>Table1[[#This Row],[Profit]]/Table1[[#This Row],[Sales Values]]</f>
        <v>0.25</v>
      </c>
      <c r="X1082" s="10">
        <v>14.95</v>
      </c>
      <c r="Y1082" s="14">
        <f>IF(AND(Table1[[#This Row],[Quantity]]&gt;20,Table1[[#This Row],[Quantity]]&lt;=50),3%,IF(AND(Table1[[#This Row],[Quantity]]&gt;50,Table1[[#This Row],[Quantity]]&lt;=100),5%,IF(Table1[[#This Row],[Quantity]]&gt;100,7%,0)))</f>
        <v>0.05</v>
      </c>
      <c r="Z1082" s="10">
        <f>Table1[[#This Row],[Sales Values]]*(1-Table1[[#This Row],[Discount]])</f>
        <v>2003.7779999999998</v>
      </c>
      <c r="AA1082" s="10">
        <f>Table1[[#This Row],[Sales Values]]+(Table1[[#This Row],[Sales Values]]*1.05%)</f>
        <v>2131.3870199999997</v>
      </c>
      <c r="AB1082" s="10">
        <f>Table1[[#This Row],[Sales Values]]*1.05</f>
        <v>2214.7019999999998</v>
      </c>
      <c r="AC1082" s="10" t="str">
        <f t="shared" si="84"/>
        <v>Gigastuff</v>
      </c>
      <c r="AD1082" t="s">
        <v>45</v>
      </c>
    </row>
    <row r="1083" spans="1:30" x14ac:dyDescent="0.3">
      <c r="A1083">
        <v>3708</v>
      </c>
      <c r="B1083" t="s">
        <v>8481</v>
      </c>
      <c r="C1083" t="s">
        <v>376</v>
      </c>
      <c r="D1083" t="s">
        <v>15</v>
      </c>
      <c r="E1083" t="s">
        <v>16</v>
      </c>
      <c r="F1083">
        <v>60</v>
      </c>
      <c r="G1083" t="s">
        <v>8482</v>
      </c>
      <c r="H1083" t="s">
        <v>8483</v>
      </c>
      <c r="I1083" t="s">
        <v>32</v>
      </c>
      <c r="J1083" s="8">
        <v>44111</v>
      </c>
      <c r="K1083" s="6" t="str">
        <f t="shared" si="80"/>
        <v>2020</v>
      </c>
      <c r="L1083" s="6" t="str">
        <f t="shared" si="81"/>
        <v>Oct</v>
      </c>
      <c r="M1083">
        <v>13</v>
      </c>
      <c r="N1083" s="10">
        <f t="shared" si="82"/>
        <v>1.89</v>
      </c>
      <c r="O1083">
        <f t="shared" si="83"/>
        <v>18</v>
      </c>
      <c r="P1083">
        <v>0.5</v>
      </c>
      <c r="Q1083" s="12">
        <f>Table1[[#This Row],[Quantity]]*Table1[[#This Row],[Case Size]]</f>
        <v>234</v>
      </c>
      <c r="R1083" s="10">
        <f>Table1[[#This Row],[ Sales Volume]]*Table1[[#This Row],[Cost]]</f>
        <v>442.26</v>
      </c>
      <c r="S1083" s="10">
        <f>Table1[[#This Row],[Sales Values]]-(Table1[[#This Row],[Sales Values]]*0.25)</f>
        <v>331.69499999999999</v>
      </c>
      <c r="T1083" s="10">
        <f>Table1[[#This Row],[Manufacturing Cost]]-Table1[[#This Row],[Delivery Cost]]</f>
        <v>325.19499999999999</v>
      </c>
      <c r="U1083" s="10">
        <f>Table1[[#This Row],[Quantity]]*Table1[[#This Row],[Delivery]]</f>
        <v>6.5</v>
      </c>
      <c r="V1083" s="10">
        <f>Table1[[#This Row],[Sales Values]]-Table1[[#This Row],[Manufacturing Cost]]</f>
        <v>110.565</v>
      </c>
      <c r="W1083" s="13">
        <f>Table1[[#This Row],[Profit]]/Table1[[#This Row],[Sales Values]]</f>
        <v>0.25</v>
      </c>
      <c r="X1083" s="10">
        <v>14.95</v>
      </c>
      <c r="Y1083" s="14">
        <f>IF(AND(Table1[[#This Row],[Quantity]]&gt;20,Table1[[#This Row],[Quantity]]&lt;=50),3%,IF(AND(Table1[[#This Row],[Quantity]]&gt;50,Table1[[#This Row],[Quantity]]&lt;=100),5%,IF(Table1[[#This Row],[Quantity]]&gt;100,7%,0)))</f>
        <v>0</v>
      </c>
      <c r="Z1083" s="10">
        <f>Table1[[#This Row],[Sales Values]]*(1-Table1[[#This Row],[Discount]])</f>
        <v>442.26</v>
      </c>
      <c r="AA1083" s="10">
        <f>Table1[[#This Row],[Sales Values]]+(Table1[[#This Row],[Sales Values]]*1.05%)</f>
        <v>446.90373</v>
      </c>
      <c r="AB1083" s="10">
        <f>Table1[[#This Row],[Sales Values]]*1.05</f>
        <v>464.37299999999999</v>
      </c>
      <c r="AC1083" s="10" t="str">
        <f t="shared" si="84"/>
        <v>Gigastuff</v>
      </c>
      <c r="AD1083" t="s">
        <v>45</v>
      </c>
    </row>
    <row r="1084" spans="1:30" x14ac:dyDescent="0.3">
      <c r="A1084">
        <v>3717</v>
      </c>
      <c r="B1084" t="s">
        <v>2367</v>
      </c>
      <c r="C1084" t="s">
        <v>1105</v>
      </c>
      <c r="D1084" t="s">
        <v>28</v>
      </c>
      <c r="E1084" t="s">
        <v>29</v>
      </c>
      <c r="F1084">
        <v>60</v>
      </c>
      <c r="G1084" t="s">
        <v>8501</v>
      </c>
      <c r="H1084" t="s">
        <v>3628</v>
      </c>
      <c r="I1084" t="s">
        <v>32</v>
      </c>
      <c r="J1084" s="8">
        <v>44343</v>
      </c>
      <c r="K1084" s="6" t="str">
        <f t="shared" si="80"/>
        <v>2021</v>
      </c>
      <c r="L1084" s="6" t="str">
        <f t="shared" si="81"/>
        <v>May</v>
      </c>
      <c r="M1084">
        <v>4</v>
      </c>
      <c r="N1084" s="10">
        <f t="shared" si="82"/>
        <v>3.49</v>
      </c>
      <c r="O1084">
        <f t="shared" si="83"/>
        <v>20</v>
      </c>
      <c r="P1084">
        <v>0.5</v>
      </c>
      <c r="Q1084" s="12">
        <f>Table1[[#This Row],[Quantity]]*Table1[[#This Row],[Case Size]]</f>
        <v>80</v>
      </c>
      <c r="R1084" s="10">
        <f>Table1[[#This Row],[ Sales Volume]]*Table1[[#This Row],[Cost]]</f>
        <v>279.20000000000005</v>
      </c>
      <c r="S1084" s="10">
        <f>Table1[[#This Row],[Sales Values]]-(Table1[[#This Row],[Sales Values]]*0.25)</f>
        <v>209.40000000000003</v>
      </c>
      <c r="T1084" s="10">
        <f>Table1[[#This Row],[Manufacturing Cost]]-Table1[[#This Row],[Delivery Cost]]</f>
        <v>207.40000000000003</v>
      </c>
      <c r="U1084" s="10">
        <f>Table1[[#This Row],[Quantity]]*Table1[[#This Row],[Delivery]]</f>
        <v>2</v>
      </c>
      <c r="V1084" s="10">
        <f>Table1[[#This Row],[Sales Values]]-Table1[[#This Row],[Manufacturing Cost]]</f>
        <v>69.800000000000011</v>
      </c>
      <c r="W1084" s="13">
        <f>Table1[[#This Row],[Profit]]/Table1[[#This Row],[Sales Values]]</f>
        <v>0.25</v>
      </c>
      <c r="X1084" s="10">
        <v>14.95</v>
      </c>
      <c r="Y1084" s="14">
        <f>IF(AND(Table1[[#This Row],[Quantity]]&gt;20,Table1[[#This Row],[Quantity]]&lt;=50),3%,IF(AND(Table1[[#This Row],[Quantity]]&gt;50,Table1[[#This Row],[Quantity]]&lt;=100),5%,IF(Table1[[#This Row],[Quantity]]&gt;100,7%,0)))</f>
        <v>0</v>
      </c>
      <c r="Z1084" s="10">
        <f>Table1[[#This Row],[Sales Values]]*(1-Table1[[#This Row],[Discount]])</f>
        <v>279.20000000000005</v>
      </c>
      <c r="AA1084" s="10">
        <f>Table1[[#This Row],[Sales Values]]+(Table1[[#This Row],[Sales Values]]*1.05%)</f>
        <v>282.13160000000005</v>
      </c>
      <c r="AB1084" s="10">
        <f>Table1[[#This Row],[Sales Values]]*1.05</f>
        <v>293.16000000000008</v>
      </c>
      <c r="AC1084" s="10" t="str">
        <f t="shared" si="84"/>
        <v>Superwossname</v>
      </c>
      <c r="AD1084" t="s">
        <v>101</v>
      </c>
    </row>
    <row r="1085" spans="1:30" x14ac:dyDescent="0.3">
      <c r="A1085">
        <v>3721</v>
      </c>
      <c r="B1085" t="s">
        <v>1946</v>
      </c>
      <c r="C1085" t="s">
        <v>1985</v>
      </c>
      <c r="D1085" t="s">
        <v>28</v>
      </c>
      <c r="E1085" t="s">
        <v>29</v>
      </c>
      <c r="F1085">
        <v>60</v>
      </c>
      <c r="G1085" t="s">
        <v>8506</v>
      </c>
      <c r="H1085" t="s">
        <v>6659</v>
      </c>
      <c r="I1085" t="s">
        <v>208</v>
      </c>
      <c r="J1085" s="8">
        <v>44896</v>
      </c>
      <c r="K1085" s="6" t="str">
        <f t="shared" si="80"/>
        <v>2022</v>
      </c>
      <c r="L1085" s="6" t="str">
        <f t="shared" si="81"/>
        <v>Dec</v>
      </c>
      <c r="M1085">
        <v>29</v>
      </c>
      <c r="N1085" s="10">
        <f t="shared" si="82"/>
        <v>3.49</v>
      </c>
      <c r="O1085">
        <f t="shared" si="83"/>
        <v>20</v>
      </c>
      <c r="P1085">
        <v>0.5</v>
      </c>
      <c r="Q1085" s="12">
        <f>Table1[[#This Row],[Quantity]]*Table1[[#This Row],[Case Size]]</f>
        <v>580</v>
      </c>
      <c r="R1085" s="10">
        <f>Table1[[#This Row],[ Sales Volume]]*Table1[[#This Row],[Cost]]</f>
        <v>2024.2</v>
      </c>
      <c r="S1085" s="10">
        <f>Table1[[#This Row],[Sales Values]]-(Table1[[#This Row],[Sales Values]]*0.25)</f>
        <v>1518.15</v>
      </c>
      <c r="T1085" s="10">
        <f>Table1[[#This Row],[Manufacturing Cost]]-Table1[[#This Row],[Delivery Cost]]</f>
        <v>1503.65</v>
      </c>
      <c r="U1085" s="10">
        <f>Table1[[#This Row],[Quantity]]*Table1[[#This Row],[Delivery]]</f>
        <v>14.5</v>
      </c>
      <c r="V1085" s="10">
        <f>Table1[[#This Row],[Sales Values]]-Table1[[#This Row],[Manufacturing Cost]]</f>
        <v>506.04999999999995</v>
      </c>
      <c r="W1085" s="13">
        <f>Table1[[#This Row],[Profit]]/Table1[[#This Row],[Sales Values]]</f>
        <v>0.24999999999999997</v>
      </c>
      <c r="X1085" s="10">
        <v>14.95</v>
      </c>
      <c r="Y1085" s="14">
        <f>IF(AND(Table1[[#This Row],[Quantity]]&gt;20,Table1[[#This Row],[Quantity]]&lt;=50),3%,IF(AND(Table1[[#This Row],[Quantity]]&gt;50,Table1[[#This Row],[Quantity]]&lt;=100),5%,IF(Table1[[#This Row],[Quantity]]&gt;100,7%,0)))</f>
        <v>0.03</v>
      </c>
      <c r="Z1085" s="10">
        <f>Table1[[#This Row],[Sales Values]]*(1-Table1[[#This Row],[Discount]])</f>
        <v>1963.4739999999999</v>
      </c>
      <c r="AA1085" s="10">
        <f>Table1[[#This Row],[Sales Values]]+(Table1[[#This Row],[Sales Values]]*1.05%)</f>
        <v>2045.4541000000002</v>
      </c>
      <c r="AB1085" s="10">
        <f>Table1[[#This Row],[Sales Values]]*1.05</f>
        <v>2125.4100000000003</v>
      </c>
      <c r="AC1085" s="10" t="str">
        <f t="shared" si="84"/>
        <v>Superwossname</v>
      </c>
      <c r="AD1085" t="s">
        <v>101</v>
      </c>
    </row>
    <row r="1086" spans="1:30" x14ac:dyDescent="0.3">
      <c r="A1086">
        <v>3722</v>
      </c>
      <c r="B1086" t="s">
        <v>8507</v>
      </c>
      <c r="C1086" t="s">
        <v>3569</v>
      </c>
      <c r="D1086" t="s">
        <v>51</v>
      </c>
      <c r="E1086" t="s">
        <v>16</v>
      </c>
      <c r="F1086">
        <v>30</v>
      </c>
      <c r="G1086" t="s">
        <v>8508</v>
      </c>
      <c r="H1086" t="s">
        <v>4071</v>
      </c>
      <c r="I1086" t="s">
        <v>886</v>
      </c>
      <c r="J1086" s="8">
        <v>44381</v>
      </c>
      <c r="K1086" s="6" t="str">
        <f t="shared" si="80"/>
        <v>2021</v>
      </c>
      <c r="L1086" s="6" t="str">
        <f t="shared" si="81"/>
        <v>Jul</v>
      </c>
      <c r="M1086">
        <v>8</v>
      </c>
      <c r="N1086" s="10">
        <f t="shared" si="82"/>
        <v>3.49</v>
      </c>
      <c r="O1086">
        <f t="shared" si="83"/>
        <v>20</v>
      </c>
      <c r="P1086">
        <v>0.5</v>
      </c>
      <c r="Q1086" s="12">
        <f>Table1[[#This Row],[Quantity]]*Table1[[#This Row],[Case Size]]</f>
        <v>160</v>
      </c>
      <c r="R1086" s="10">
        <f>Table1[[#This Row],[ Sales Volume]]*Table1[[#This Row],[Cost]]</f>
        <v>558.40000000000009</v>
      </c>
      <c r="S1086" s="10">
        <f>Table1[[#This Row],[Sales Values]]-(Table1[[#This Row],[Sales Values]]*0.25)</f>
        <v>418.80000000000007</v>
      </c>
      <c r="T1086" s="10">
        <f>Table1[[#This Row],[Manufacturing Cost]]-Table1[[#This Row],[Delivery Cost]]</f>
        <v>414.80000000000007</v>
      </c>
      <c r="U1086" s="10">
        <f>Table1[[#This Row],[Quantity]]*Table1[[#This Row],[Delivery]]</f>
        <v>4</v>
      </c>
      <c r="V1086" s="10">
        <f>Table1[[#This Row],[Sales Values]]-Table1[[#This Row],[Manufacturing Cost]]</f>
        <v>139.60000000000002</v>
      </c>
      <c r="W1086" s="13">
        <f>Table1[[#This Row],[Profit]]/Table1[[#This Row],[Sales Values]]</f>
        <v>0.25</v>
      </c>
      <c r="X1086" s="10">
        <v>14.95</v>
      </c>
      <c r="Y1086" s="14">
        <f>IF(AND(Table1[[#This Row],[Quantity]]&gt;20,Table1[[#This Row],[Quantity]]&lt;=50),3%,IF(AND(Table1[[#This Row],[Quantity]]&gt;50,Table1[[#This Row],[Quantity]]&lt;=100),5%,IF(Table1[[#This Row],[Quantity]]&gt;100,7%,0)))</f>
        <v>0</v>
      </c>
      <c r="Z1086" s="10">
        <f>Table1[[#This Row],[Sales Values]]*(1-Table1[[#This Row],[Discount]])</f>
        <v>558.40000000000009</v>
      </c>
      <c r="AA1086" s="10">
        <f>Table1[[#This Row],[Sales Values]]+(Table1[[#This Row],[Sales Values]]*1.05%)</f>
        <v>564.2632000000001</v>
      </c>
      <c r="AB1086" s="10">
        <f>Table1[[#This Row],[Sales Values]]*1.05</f>
        <v>586.32000000000016</v>
      </c>
      <c r="AC1086" s="10" t="str">
        <f t="shared" si="84"/>
        <v>Superwossname</v>
      </c>
      <c r="AD1086" t="s">
        <v>101</v>
      </c>
    </row>
    <row r="1087" spans="1:30" x14ac:dyDescent="0.3">
      <c r="A1087">
        <v>3729</v>
      </c>
      <c r="B1087" t="s">
        <v>6721</v>
      </c>
      <c r="C1087" t="s">
        <v>1532</v>
      </c>
      <c r="D1087" t="s">
        <v>15</v>
      </c>
      <c r="E1087" t="s">
        <v>16</v>
      </c>
      <c r="F1087">
        <v>90</v>
      </c>
      <c r="G1087" t="s">
        <v>8518</v>
      </c>
      <c r="H1087" t="s">
        <v>4320</v>
      </c>
      <c r="I1087" t="s">
        <v>240</v>
      </c>
      <c r="J1087" s="8">
        <v>44629</v>
      </c>
      <c r="K1087" s="6" t="str">
        <f t="shared" si="80"/>
        <v>2022</v>
      </c>
      <c r="L1087" s="6" t="str">
        <f t="shared" si="81"/>
        <v>Mar</v>
      </c>
      <c r="M1087">
        <v>10</v>
      </c>
      <c r="N1087" s="10">
        <f t="shared" si="82"/>
        <v>3.49</v>
      </c>
      <c r="O1087">
        <f t="shared" si="83"/>
        <v>20</v>
      </c>
      <c r="P1087">
        <v>0.5</v>
      </c>
      <c r="Q1087" s="12">
        <f>Table1[[#This Row],[Quantity]]*Table1[[#This Row],[Case Size]]</f>
        <v>200</v>
      </c>
      <c r="R1087" s="10">
        <f>Table1[[#This Row],[ Sales Volume]]*Table1[[#This Row],[Cost]]</f>
        <v>698</v>
      </c>
      <c r="S1087" s="10">
        <f>Table1[[#This Row],[Sales Values]]-(Table1[[#This Row],[Sales Values]]*0.25)</f>
        <v>523.5</v>
      </c>
      <c r="T1087" s="10">
        <f>Table1[[#This Row],[Manufacturing Cost]]-Table1[[#This Row],[Delivery Cost]]</f>
        <v>518.5</v>
      </c>
      <c r="U1087" s="10">
        <f>Table1[[#This Row],[Quantity]]*Table1[[#This Row],[Delivery]]</f>
        <v>5</v>
      </c>
      <c r="V1087" s="10">
        <f>Table1[[#This Row],[Sales Values]]-Table1[[#This Row],[Manufacturing Cost]]</f>
        <v>174.5</v>
      </c>
      <c r="W1087" s="13">
        <f>Table1[[#This Row],[Profit]]/Table1[[#This Row],[Sales Values]]</f>
        <v>0.25</v>
      </c>
      <c r="X1087" s="10">
        <v>14.95</v>
      </c>
      <c r="Y1087" s="14">
        <f>IF(AND(Table1[[#This Row],[Quantity]]&gt;20,Table1[[#This Row],[Quantity]]&lt;=50),3%,IF(AND(Table1[[#This Row],[Quantity]]&gt;50,Table1[[#This Row],[Quantity]]&lt;=100),5%,IF(Table1[[#This Row],[Quantity]]&gt;100,7%,0)))</f>
        <v>0</v>
      </c>
      <c r="Z1087" s="10">
        <f>Table1[[#This Row],[Sales Values]]*(1-Table1[[#This Row],[Discount]])</f>
        <v>698</v>
      </c>
      <c r="AA1087" s="10">
        <f>Table1[[#This Row],[Sales Values]]+(Table1[[#This Row],[Sales Values]]*1.05%)</f>
        <v>705.32899999999995</v>
      </c>
      <c r="AB1087" s="10">
        <f>Table1[[#This Row],[Sales Values]]*1.05</f>
        <v>732.9</v>
      </c>
      <c r="AC1087" s="10" t="str">
        <f t="shared" si="84"/>
        <v>Superwossname</v>
      </c>
      <c r="AD1087" t="s">
        <v>101</v>
      </c>
    </row>
    <row r="1088" spans="1:30" x14ac:dyDescent="0.3">
      <c r="A1088">
        <v>3736</v>
      </c>
      <c r="B1088" t="s">
        <v>3880</v>
      </c>
      <c r="C1088" t="s">
        <v>755</v>
      </c>
      <c r="D1088" t="s">
        <v>28</v>
      </c>
      <c r="E1088" t="s">
        <v>29</v>
      </c>
      <c r="F1088">
        <v>90</v>
      </c>
      <c r="G1088" t="s">
        <v>8526</v>
      </c>
      <c r="H1088" t="s">
        <v>1643</v>
      </c>
      <c r="I1088" t="s">
        <v>124</v>
      </c>
      <c r="J1088" s="8">
        <v>43988</v>
      </c>
      <c r="K1088" s="6" t="str">
        <f t="shared" si="80"/>
        <v>2020</v>
      </c>
      <c r="L1088" s="6" t="str">
        <f t="shared" si="81"/>
        <v>Jun</v>
      </c>
      <c r="M1088">
        <v>41</v>
      </c>
      <c r="N1088" s="10">
        <f t="shared" si="82"/>
        <v>2.0099999999999998</v>
      </c>
      <c r="O1088">
        <f t="shared" si="83"/>
        <v>20</v>
      </c>
      <c r="P1088">
        <v>0.5</v>
      </c>
      <c r="Q1088" s="12">
        <f>Table1[[#This Row],[Quantity]]*Table1[[#This Row],[Case Size]]</f>
        <v>820</v>
      </c>
      <c r="R1088" s="10">
        <f>Table1[[#This Row],[ Sales Volume]]*Table1[[#This Row],[Cost]]</f>
        <v>1648.1999999999998</v>
      </c>
      <c r="S1088" s="10">
        <f>Table1[[#This Row],[Sales Values]]-(Table1[[#This Row],[Sales Values]]*0.25)</f>
        <v>1236.1499999999999</v>
      </c>
      <c r="T1088" s="10">
        <f>Table1[[#This Row],[Manufacturing Cost]]-Table1[[#This Row],[Delivery Cost]]</f>
        <v>1215.6499999999999</v>
      </c>
      <c r="U1088" s="10">
        <f>Table1[[#This Row],[Quantity]]*Table1[[#This Row],[Delivery]]</f>
        <v>20.5</v>
      </c>
      <c r="V1088" s="10">
        <f>Table1[[#This Row],[Sales Values]]-Table1[[#This Row],[Manufacturing Cost]]</f>
        <v>412.04999999999995</v>
      </c>
      <c r="W1088" s="13">
        <f>Table1[[#This Row],[Profit]]/Table1[[#This Row],[Sales Values]]</f>
        <v>0.25</v>
      </c>
      <c r="X1088" s="10">
        <v>14.95</v>
      </c>
      <c r="Y1088" s="14">
        <f>IF(AND(Table1[[#This Row],[Quantity]]&gt;20,Table1[[#This Row],[Quantity]]&lt;=50),3%,IF(AND(Table1[[#This Row],[Quantity]]&gt;50,Table1[[#This Row],[Quantity]]&lt;=100),5%,IF(Table1[[#This Row],[Quantity]]&gt;100,7%,0)))</f>
        <v>0.03</v>
      </c>
      <c r="Z1088" s="10">
        <f>Table1[[#This Row],[Sales Values]]*(1-Table1[[#This Row],[Discount]])</f>
        <v>1598.7539999999997</v>
      </c>
      <c r="AA1088" s="10">
        <f>Table1[[#This Row],[Sales Values]]+(Table1[[#This Row],[Sales Values]]*1.05%)</f>
        <v>1665.5060999999998</v>
      </c>
      <c r="AB1088" s="10">
        <f>Table1[[#This Row],[Sales Values]]*1.05</f>
        <v>1730.61</v>
      </c>
      <c r="AC1088" s="10" t="str">
        <f t="shared" si="84"/>
        <v>Hyperwotsit</v>
      </c>
      <c r="AD1088" t="s">
        <v>20</v>
      </c>
    </row>
    <row r="1089" spans="1:30" x14ac:dyDescent="0.3">
      <c r="A1089">
        <v>3741</v>
      </c>
      <c r="B1089" t="s">
        <v>5749</v>
      </c>
      <c r="C1089" t="s">
        <v>3419</v>
      </c>
      <c r="D1089" t="s">
        <v>28</v>
      </c>
      <c r="E1089" t="s">
        <v>29</v>
      </c>
      <c r="F1089">
        <v>60</v>
      </c>
      <c r="G1089" t="s">
        <v>8530</v>
      </c>
      <c r="H1089" t="s">
        <v>4678</v>
      </c>
      <c r="I1089" t="s">
        <v>886</v>
      </c>
      <c r="J1089" s="8">
        <v>44458</v>
      </c>
      <c r="K1089" s="6" t="str">
        <f t="shared" si="80"/>
        <v>2021</v>
      </c>
      <c r="L1089" s="6" t="str">
        <f t="shared" si="81"/>
        <v>Sep</v>
      </c>
      <c r="M1089">
        <v>18</v>
      </c>
      <c r="N1089" s="10">
        <f t="shared" si="82"/>
        <v>3.49</v>
      </c>
      <c r="O1089">
        <f t="shared" si="83"/>
        <v>20</v>
      </c>
      <c r="P1089">
        <v>0.5</v>
      </c>
      <c r="Q1089" s="12">
        <f>Table1[[#This Row],[Quantity]]*Table1[[#This Row],[Case Size]]</f>
        <v>360</v>
      </c>
      <c r="R1089" s="10">
        <f>Table1[[#This Row],[ Sales Volume]]*Table1[[#This Row],[Cost]]</f>
        <v>1256.4000000000001</v>
      </c>
      <c r="S1089" s="10">
        <f>Table1[[#This Row],[Sales Values]]-(Table1[[#This Row],[Sales Values]]*0.25)</f>
        <v>942.30000000000007</v>
      </c>
      <c r="T1089" s="10">
        <f>Table1[[#This Row],[Manufacturing Cost]]-Table1[[#This Row],[Delivery Cost]]</f>
        <v>933.30000000000007</v>
      </c>
      <c r="U1089" s="10">
        <f>Table1[[#This Row],[Quantity]]*Table1[[#This Row],[Delivery]]</f>
        <v>9</v>
      </c>
      <c r="V1089" s="10">
        <f>Table1[[#This Row],[Sales Values]]-Table1[[#This Row],[Manufacturing Cost]]</f>
        <v>314.10000000000002</v>
      </c>
      <c r="W1089" s="13">
        <f>Table1[[#This Row],[Profit]]/Table1[[#This Row],[Sales Values]]</f>
        <v>0.25</v>
      </c>
      <c r="X1089" s="10">
        <v>14.95</v>
      </c>
      <c r="Y1089" s="14">
        <f>IF(AND(Table1[[#This Row],[Quantity]]&gt;20,Table1[[#This Row],[Quantity]]&lt;=50),3%,IF(AND(Table1[[#This Row],[Quantity]]&gt;50,Table1[[#This Row],[Quantity]]&lt;=100),5%,IF(Table1[[#This Row],[Quantity]]&gt;100,7%,0)))</f>
        <v>0</v>
      </c>
      <c r="Z1089" s="10">
        <f>Table1[[#This Row],[Sales Values]]*(1-Table1[[#This Row],[Discount]])</f>
        <v>1256.4000000000001</v>
      </c>
      <c r="AA1089" s="10">
        <f>Table1[[#This Row],[Sales Values]]+(Table1[[#This Row],[Sales Values]]*1.05%)</f>
        <v>1269.5922</v>
      </c>
      <c r="AB1089" s="10">
        <f>Table1[[#This Row],[Sales Values]]*1.05</f>
        <v>1319.2200000000003</v>
      </c>
      <c r="AC1089" s="10" t="str">
        <f t="shared" si="84"/>
        <v>Superwossname</v>
      </c>
      <c r="AD1089" t="s">
        <v>101</v>
      </c>
    </row>
    <row r="1090" spans="1:30" x14ac:dyDescent="0.3">
      <c r="A1090">
        <v>3747</v>
      </c>
      <c r="B1090" t="s">
        <v>1170</v>
      </c>
      <c r="C1090" t="s">
        <v>5428</v>
      </c>
      <c r="D1090" t="s">
        <v>28</v>
      </c>
      <c r="E1090" t="s">
        <v>29</v>
      </c>
      <c r="F1090">
        <v>60</v>
      </c>
      <c r="G1090" t="s">
        <v>8538</v>
      </c>
      <c r="H1090" t="s">
        <v>378</v>
      </c>
      <c r="I1090" t="s">
        <v>146</v>
      </c>
      <c r="J1090" s="8">
        <v>44316</v>
      </c>
      <c r="K1090" s="6" t="str">
        <f t="shared" ref="K1090:K1153" si="85">TEXT(J1090, "yyyy")</f>
        <v>2021</v>
      </c>
      <c r="L1090" s="6" t="str">
        <f t="shared" ref="L1090:L1153" si="86">TEXT(J1090, "mmm")</f>
        <v>Apr</v>
      </c>
      <c r="M1090">
        <v>58</v>
      </c>
      <c r="N1090" s="10">
        <f t="shared" ref="N1090:N1153" si="87">VLOOKUP(AD1090,Codes,3)</f>
        <v>2.0099999999999998</v>
      </c>
      <c r="O1090">
        <f t="shared" ref="O1090:O1153" si="88">VLOOKUP(AD1090,Codes,4)</f>
        <v>20</v>
      </c>
      <c r="P1090">
        <v>0.5</v>
      </c>
      <c r="Q1090" s="12">
        <f>Table1[[#This Row],[Quantity]]*Table1[[#This Row],[Case Size]]</f>
        <v>1160</v>
      </c>
      <c r="R1090" s="10">
        <f>Table1[[#This Row],[ Sales Volume]]*Table1[[#This Row],[Cost]]</f>
        <v>2331.6</v>
      </c>
      <c r="S1090" s="10">
        <f>Table1[[#This Row],[Sales Values]]-(Table1[[#This Row],[Sales Values]]*0.25)</f>
        <v>1748.6999999999998</v>
      </c>
      <c r="T1090" s="10">
        <f>Table1[[#This Row],[Manufacturing Cost]]-Table1[[#This Row],[Delivery Cost]]</f>
        <v>1719.6999999999998</v>
      </c>
      <c r="U1090" s="10">
        <f>Table1[[#This Row],[Quantity]]*Table1[[#This Row],[Delivery]]</f>
        <v>29</v>
      </c>
      <c r="V1090" s="10">
        <f>Table1[[#This Row],[Sales Values]]-Table1[[#This Row],[Manufacturing Cost]]</f>
        <v>582.90000000000009</v>
      </c>
      <c r="W1090" s="13">
        <f>Table1[[#This Row],[Profit]]/Table1[[#This Row],[Sales Values]]</f>
        <v>0.25000000000000006</v>
      </c>
      <c r="X1090" s="10">
        <v>14.95</v>
      </c>
      <c r="Y1090" s="14">
        <f>IF(AND(Table1[[#This Row],[Quantity]]&gt;20,Table1[[#This Row],[Quantity]]&lt;=50),3%,IF(AND(Table1[[#This Row],[Quantity]]&gt;50,Table1[[#This Row],[Quantity]]&lt;=100),5%,IF(Table1[[#This Row],[Quantity]]&gt;100,7%,0)))</f>
        <v>0.05</v>
      </c>
      <c r="Z1090" s="10">
        <f>Table1[[#This Row],[Sales Values]]*(1-Table1[[#This Row],[Discount]])</f>
        <v>2215.02</v>
      </c>
      <c r="AA1090" s="10">
        <f>Table1[[#This Row],[Sales Values]]+(Table1[[#This Row],[Sales Values]]*1.05%)</f>
        <v>2356.0817999999999</v>
      </c>
      <c r="AB1090" s="10">
        <f>Table1[[#This Row],[Sales Values]]*1.05</f>
        <v>2448.1799999999998</v>
      </c>
      <c r="AC1090" s="10" t="str">
        <f t="shared" ref="AC1090:AC1153" si="89">VLOOKUP(AD1090,Codes,2)</f>
        <v>Hyperwotsit</v>
      </c>
      <c r="AD1090" t="s">
        <v>20</v>
      </c>
    </row>
    <row r="1091" spans="1:30" x14ac:dyDescent="0.3">
      <c r="A1091">
        <v>3748</v>
      </c>
      <c r="B1091" t="s">
        <v>8539</v>
      </c>
      <c r="C1091" t="s">
        <v>4998</v>
      </c>
      <c r="D1091" t="s">
        <v>15</v>
      </c>
      <c r="E1091" t="s">
        <v>16</v>
      </c>
      <c r="F1091">
        <v>90</v>
      </c>
      <c r="G1091" t="s">
        <v>8540</v>
      </c>
      <c r="H1091" t="s">
        <v>1719</v>
      </c>
      <c r="I1091" t="s">
        <v>38</v>
      </c>
      <c r="J1091" s="8">
        <v>44378</v>
      </c>
      <c r="K1091" s="6" t="str">
        <f t="shared" si="85"/>
        <v>2021</v>
      </c>
      <c r="L1091" s="6" t="str">
        <f t="shared" si="86"/>
        <v>Jul</v>
      </c>
      <c r="M1091">
        <v>5</v>
      </c>
      <c r="N1091" s="10">
        <f t="shared" si="87"/>
        <v>1.89</v>
      </c>
      <c r="O1091">
        <f t="shared" si="88"/>
        <v>18</v>
      </c>
      <c r="P1091">
        <v>0.5</v>
      </c>
      <c r="Q1091" s="12">
        <f>Table1[[#This Row],[Quantity]]*Table1[[#This Row],[Case Size]]</f>
        <v>90</v>
      </c>
      <c r="R1091" s="10">
        <f>Table1[[#This Row],[ Sales Volume]]*Table1[[#This Row],[Cost]]</f>
        <v>170.1</v>
      </c>
      <c r="S1091" s="10">
        <f>Table1[[#This Row],[Sales Values]]-(Table1[[#This Row],[Sales Values]]*0.25)</f>
        <v>127.57499999999999</v>
      </c>
      <c r="T1091" s="10">
        <f>Table1[[#This Row],[Manufacturing Cost]]-Table1[[#This Row],[Delivery Cost]]</f>
        <v>125.07499999999999</v>
      </c>
      <c r="U1091" s="10">
        <f>Table1[[#This Row],[Quantity]]*Table1[[#This Row],[Delivery]]</f>
        <v>2.5</v>
      </c>
      <c r="V1091" s="10">
        <f>Table1[[#This Row],[Sales Values]]-Table1[[#This Row],[Manufacturing Cost]]</f>
        <v>42.525000000000006</v>
      </c>
      <c r="W1091" s="13">
        <f>Table1[[#This Row],[Profit]]/Table1[[#This Row],[Sales Values]]</f>
        <v>0.25000000000000006</v>
      </c>
      <c r="X1091" s="10">
        <v>14.95</v>
      </c>
      <c r="Y1091" s="14">
        <f>IF(AND(Table1[[#This Row],[Quantity]]&gt;20,Table1[[#This Row],[Quantity]]&lt;=50),3%,IF(AND(Table1[[#This Row],[Quantity]]&gt;50,Table1[[#This Row],[Quantity]]&lt;=100),5%,IF(Table1[[#This Row],[Quantity]]&gt;100,7%,0)))</f>
        <v>0</v>
      </c>
      <c r="Z1091" s="10">
        <f>Table1[[#This Row],[Sales Values]]*(1-Table1[[#This Row],[Discount]])</f>
        <v>170.1</v>
      </c>
      <c r="AA1091" s="10">
        <f>Table1[[#This Row],[Sales Values]]+(Table1[[#This Row],[Sales Values]]*1.05%)</f>
        <v>171.88604999999998</v>
      </c>
      <c r="AB1091" s="10">
        <f>Table1[[#This Row],[Sales Values]]*1.05</f>
        <v>178.60499999999999</v>
      </c>
      <c r="AC1091" s="10" t="str">
        <f t="shared" si="89"/>
        <v>Gigastuff</v>
      </c>
      <c r="AD1091" t="s">
        <v>45</v>
      </c>
    </row>
    <row r="1092" spans="1:30" x14ac:dyDescent="0.3">
      <c r="A1092">
        <v>3749</v>
      </c>
      <c r="B1092" t="s">
        <v>7827</v>
      </c>
      <c r="C1092" t="s">
        <v>1259</v>
      </c>
      <c r="D1092" t="s">
        <v>15</v>
      </c>
      <c r="E1092" t="s">
        <v>16</v>
      </c>
      <c r="F1092">
        <v>90</v>
      </c>
      <c r="G1092" t="s">
        <v>8540</v>
      </c>
      <c r="H1092" t="s">
        <v>734</v>
      </c>
      <c r="I1092" t="s">
        <v>32</v>
      </c>
      <c r="J1092" s="8">
        <v>44656</v>
      </c>
      <c r="K1092" s="6" t="str">
        <f t="shared" si="85"/>
        <v>2022</v>
      </c>
      <c r="L1092" s="6" t="str">
        <f t="shared" si="86"/>
        <v>Apr</v>
      </c>
      <c r="M1092">
        <v>36</v>
      </c>
      <c r="N1092" s="10">
        <f t="shared" si="87"/>
        <v>3.49</v>
      </c>
      <c r="O1092">
        <f t="shared" si="88"/>
        <v>20</v>
      </c>
      <c r="P1092">
        <v>0.5</v>
      </c>
      <c r="Q1092" s="12">
        <f>Table1[[#This Row],[Quantity]]*Table1[[#This Row],[Case Size]]</f>
        <v>720</v>
      </c>
      <c r="R1092" s="10">
        <f>Table1[[#This Row],[ Sales Volume]]*Table1[[#This Row],[Cost]]</f>
        <v>2512.8000000000002</v>
      </c>
      <c r="S1092" s="10">
        <f>Table1[[#This Row],[Sales Values]]-(Table1[[#This Row],[Sales Values]]*0.25)</f>
        <v>1884.6000000000001</v>
      </c>
      <c r="T1092" s="10">
        <f>Table1[[#This Row],[Manufacturing Cost]]-Table1[[#This Row],[Delivery Cost]]</f>
        <v>1866.6000000000001</v>
      </c>
      <c r="U1092" s="10">
        <f>Table1[[#This Row],[Quantity]]*Table1[[#This Row],[Delivery]]</f>
        <v>18</v>
      </c>
      <c r="V1092" s="10">
        <f>Table1[[#This Row],[Sales Values]]-Table1[[#This Row],[Manufacturing Cost]]</f>
        <v>628.20000000000005</v>
      </c>
      <c r="W1092" s="13">
        <f>Table1[[#This Row],[Profit]]/Table1[[#This Row],[Sales Values]]</f>
        <v>0.25</v>
      </c>
      <c r="X1092" s="10">
        <v>14.95</v>
      </c>
      <c r="Y1092" s="14">
        <f>IF(AND(Table1[[#This Row],[Quantity]]&gt;20,Table1[[#This Row],[Quantity]]&lt;=50),3%,IF(AND(Table1[[#This Row],[Quantity]]&gt;50,Table1[[#This Row],[Quantity]]&lt;=100),5%,IF(Table1[[#This Row],[Quantity]]&gt;100,7%,0)))</f>
        <v>0.03</v>
      </c>
      <c r="Z1092" s="10">
        <f>Table1[[#This Row],[Sales Values]]*(1-Table1[[#This Row],[Discount]])</f>
        <v>2437.4160000000002</v>
      </c>
      <c r="AA1092" s="10">
        <f>Table1[[#This Row],[Sales Values]]+(Table1[[#This Row],[Sales Values]]*1.05%)</f>
        <v>2539.1844000000001</v>
      </c>
      <c r="AB1092" s="10">
        <f>Table1[[#This Row],[Sales Values]]*1.05</f>
        <v>2638.4400000000005</v>
      </c>
      <c r="AC1092" s="10" t="str">
        <f t="shared" si="89"/>
        <v>Superwossname</v>
      </c>
      <c r="AD1092" t="s">
        <v>101</v>
      </c>
    </row>
    <row r="1093" spans="1:30" x14ac:dyDescent="0.3">
      <c r="A1093">
        <v>3752</v>
      </c>
      <c r="B1093" t="s">
        <v>3374</v>
      </c>
      <c r="C1093" t="s">
        <v>8544</v>
      </c>
      <c r="D1093" t="s">
        <v>15</v>
      </c>
      <c r="E1093" t="s">
        <v>16</v>
      </c>
      <c r="F1093">
        <v>30</v>
      </c>
      <c r="G1093" t="s">
        <v>8545</v>
      </c>
      <c r="H1093" t="s">
        <v>128</v>
      </c>
      <c r="I1093" t="s">
        <v>129</v>
      </c>
      <c r="J1093" s="8">
        <v>44867</v>
      </c>
      <c r="K1093" s="6" t="str">
        <f t="shared" si="85"/>
        <v>2022</v>
      </c>
      <c r="L1093" s="6" t="str">
        <f t="shared" si="86"/>
        <v>Nov</v>
      </c>
      <c r="M1093">
        <v>63</v>
      </c>
      <c r="N1093" s="10">
        <f t="shared" si="87"/>
        <v>2.0099999999999998</v>
      </c>
      <c r="O1093">
        <f t="shared" si="88"/>
        <v>20</v>
      </c>
      <c r="P1093">
        <v>0.5</v>
      </c>
      <c r="Q1093" s="11">
        <f>Table1[[#This Row],[Quantity]]*Table1[[#This Row],[Case Size]]</f>
        <v>1260</v>
      </c>
      <c r="R1093" s="10">
        <f>Table1[[#This Row],[ Sales Volume]]*Table1[[#This Row],[Cost]]</f>
        <v>2532.6</v>
      </c>
      <c r="S1093" s="10">
        <f>Table1[[#This Row],[Sales Values]]-(Table1[[#This Row],[Sales Values]]*0.25)</f>
        <v>1899.4499999999998</v>
      </c>
      <c r="T1093" s="10">
        <f>Table1[[#This Row],[Manufacturing Cost]]-Table1[[#This Row],[Delivery Cost]]</f>
        <v>1867.9499999999998</v>
      </c>
      <c r="U1093" s="10">
        <f>Table1[[#This Row],[Quantity]]*Table1[[#This Row],[Delivery]]</f>
        <v>31.5</v>
      </c>
      <c r="V1093" s="10">
        <f>Table1[[#This Row],[Sales Values]]-Table1[[#This Row],[Manufacturing Cost]]</f>
        <v>633.15000000000009</v>
      </c>
      <c r="W1093" s="13">
        <f>Table1[[#This Row],[Profit]]/Table1[[#This Row],[Sales Values]]</f>
        <v>0.25000000000000006</v>
      </c>
      <c r="X1093" s="10">
        <v>14.95</v>
      </c>
      <c r="Y1093" s="14">
        <f>IF(AND(Table1[[#This Row],[Quantity]]&gt;20,Table1[[#This Row],[Quantity]]&lt;=50),3%,IF(AND(Table1[[#This Row],[Quantity]]&gt;50,Table1[[#This Row],[Quantity]]&lt;=100),5%,IF(Table1[[#This Row],[Quantity]]&gt;100,7%,0)))</f>
        <v>0.05</v>
      </c>
      <c r="Z1093" s="10">
        <f>Table1[[#This Row],[Sales Values]]*(1-Table1[[#This Row],[Discount]])</f>
        <v>2405.9699999999998</v>
      </c>
      <c r="AA1093" s="10">
        <f>Table1[[#This Row],[Sales Values]]+(Table1[[#This Row],[Sales Values]]*1.05%)</f>
        <v>2559.1922999999997</v>
      </c>
      <c r="AB1093" s="10">
        <f>Table1[[#This Row],[Sales Values]]*1.05</f>
        <v>2659.23</v>
      </c>
      <c r="AC1093" s="10" t="str">
        <f t="shared" si="89"/>
        <v>Hyperwotsit</v>
      </c>
      <c r="AD1093" t="s">
        <v>20</v>
      </c>
    </row>
    <row r="1094" spans="1:30" x14ac:dyDescent="0.3">
      <c r="A1094">
        <v>3755</v>
      </c>
      <c r="B1094" t="s">
        <v>5594</v>
      </c>
      <c r="C1094" t="s">
        <v>1023</v>
      </c>
      <c r="D1094" t="s">
        <v>28</v>
      </c>
      <c r="E1094" t="s">
        <v>29</v>
      </c>
      <c r="F1094">
        <v>60</v>
      </c>
      <c r="G1094" t="s">
        <v>14669</v>
      </c>
      <c r="H1094" t="s">
        <v>3200</v>
      </c>
      <c r="I1094" t="s">
        <v>32</v>
      </c>
      <c r="J1094" s="8">
        <v>44629</v>
      </c>
      <c r="K1094" s="6" t="str">
        <f t="shared" si="85"/>
        <v>2022</v>
      </c>
      <c r="L1094" s="6" t="str">
        <f t="shared" si="86"/>
        <v>Mar</v>
      </c>
      <c r="M1094">
        <v>42</v>
      </c>
      <c r="N1094" s="10">
        <f t="shared" si="87"/>
        <v>3.49</v>
      </c>
      <c r="O1094">
        <f t="shared" si="88"/>
        <v>20</v>
      </c>
      <c r="P1094">
        <v>0.5</v>
      </c>
      <c r="Q1094" s="12">
        <f>Table1[[#This Row],[Quantity]]*Table1[[#This Row],[Case Size]]</f>
        <v>840</v>
      </c>
      <c r="R1094" s="10">
        <f>Table1[[#This Row],[ Sales Volume]]*Table1[[#This Row],[Cost]]</f>
        <v>2931.6000000000004</v>
      </c>
      <c r="S1094" s="10">
        <f>Table1[[#This Row],[Sales Values]]-(Table1[[#This Row],[Sales Values]]*0.25)</f>
        <v>2198.7000000000003</v>
      </c>
      <c r="T1094" s="10">
        <f>Table1[[#This Row],[Manufacturing Cost]]-Table1[[#This Row],[Delivery Cost]]</f>
        <v>2177.7000000000003</v>
      </c>
      <c r="U1094" s="10">
        <f>Table1[[#This Row],[Quantity]]*Table1[[#This Row],[Delivery]]</f>
        <v>21</v>
      </c>
      <c r="V1094" s="10">
        <f>Table1[[#This Row],[Sales Values]]-Table1[[#This Row],[Manufacturing Cost]]</f>
        <v>732.90000000000009</v>
      </c>
      <c r="W1094" s="13">
        <f>Table1[[#This Row],[Profit]]/Table1[[#This Row],[Sales Values]]</f>
        <v>0.25</v>
      </c>
      <c r="X1094" s="10">
        <v>14.95</v>
      </c>
      <c r="Y1094" s="14">
        <f>IF(AND(Table1[[#This Row],[Quantity]]&gt;20,Table1[[#This Row],[Quantity]]&lt;=50),3%,IF(AND(Table1[[#This Row],[Quantity]]&gt;50,Table1[[#This Row],[Quantity]]&lt;=100),5%,IF(Table1[[#This Row],[Quantity]]&gt;100,7%,0)))</f>
        <v>0.03</v>
      </c>
      <c r="Z1094" s="10">
        <f>Table1[[#This Row],[Sales Values]]*(1-Table1[[#This Row],[Discount]])</f>
        <v>2843.6520000000005</v>
      </c>
      <c r="AA1094" s="10">
        <f>Table1[[#This Row],[Sales Values]]+(Table1[[#This Row],[Sales Values]]*1.05%)</f>
        <v>2962.3818000000006</v>
      </c>
      <c r="AB1094" s="10">
        <f>Table1[[#This Row],[Sales Values]]*1.05</f>
        <v>3078.1800000000003</v>
      </c>
      <c r="AC1094" s="10" t="str">
        <f t="shared" si="89"/>
        <v>Superwossname</v>
      </c>
      <c r="AD1094" t="s">
        <v>101</v>
      </c>
    </row>
    <row r="1095" spans="1:30" x14ac:dyDescent="0.3">
      <c r="A1095">
        <v>3758</v>
      </c>
      <c r="B1095" t="s">
        <v>8553</v>
      </c>
      <c r="C1095" t="s">
        <v>8554</v>
      </c>
      <c r="D1095" t="s">
        <v>15</v>
      </c>
      <c r="E1095" t="s">
        <v>16</v>
      </c>
      <c r="F1095">
        <v>60</v>
      </c>
      <c r="G1095" t="s">
        <v>8555</v>
      </c>
      <c r="H1095" t="s">
        <v>5167</v>
      </c>
      <c r="I1095" t="s">
        <v>32</v>
      </c>
      <c r="J1095" s="8">
        <v>44359</v>
      </c>
      <c r="K1095" s="6" t="str">
        <f t="shared" si="85"/>
        <v>2021</v>
      </c>
      <c r="L1095" s="6" t="str">
        <f t="shared" si="86"/>
        <v>Jun</v>
      </c>
      <c r="M1095">
        <v>31</v>
      </c>
      <c r="N1095" s="10">
        <f t="shared" si="87"/>
        <v>3.49</v>
      </c>
      <c r="O1095">
        <f t="shared" si="88"/>
        <v>20</v>
      </c>
      <c r="P1095">
        <v>0.5</v>
      </c>
      <c r="Q1095" s="12">
        <f>Table1[[#This Row],[Quantity]]*Table1[[#This Row],[Case Size]]</f>
        <v>620</v>
      </c>
      <c r="R1095" s="10">
        <f>Table1[[#This Row],[ Sales Volume]]*Table1[[#This Row],[Cost]]</f>
        <v>2163.8000000000002</v>
      </c>
      <c r="S1095" s="10">
        <f>Table1[[#This Row],[Sales Values]]-(Table1[[#This Row],[Sales Values]]*0.25)</f>
        <v>1622.8500000000001</v>
      </c>
      <c r="T1095" s="10">
        <f>Table1[[#This Row],[Manufacturing Cost]]-Table1[[#This Row],[Delivery Cost]]</f>
        <v>1607.3500000000001</v>
      </c>
      <c r="U1095" s="10">
        <f>Table1[[#This Row],[Quantity]]*Table1[[#This Row],[Delivery]]</f>
        <v>15.5</v>
      </c>
      <c r="V1095" s="10">
        <f>Table1[[#This Row],[Sales Values]]-Table1[[#This Row],[Manufacturing Cost]]</f>
        <v>540.95000000000005</v>
      </c>
      <c r="W1095" s="13">
        <f>Table1[[#This Row],[Profit]]/Table1[[#This Row],[Sales Values]]</f>
        <v>0.25</v>
      </c>
      <c r="X1095" s="10">
        <v>14.95</v>
      </c>
      <c r="Y1095" s="14">
        <f>IF(AND(Table1[[#This Row],[Quantity]]&gt;20,Table1[[#This Row],[Quantity]]&lt;=50),3%,IF(AND(Table1[[#This Row],[Quantity]]&gt;50,Table1[[#This Row],[Quantity]]&lt;=100),5%,IF(Table1[[#This Row],[Quantity]]&gt;100,7%,0)))</f>
        <v>0.03</v>
      </c>
      <c r="Z1095" s="10">
        <f>Table1[[#This Row],[Sales Values]]*(1-Table1[[#This Row],[Discount]])</f>
        <v>2098.886</v>
      </c>
      <c r="AA1095" s="10">
        <f>Table1[[#This Row],[Sales Values]]+(Table1[[#This Row],[Sales Values]]*1.05%)</f>
        <v>2186.5199000000002</v>
      </c>
      <c r="AB1095" s="10">
        <f>Table1[[#This Row],[Sales Values]]*1.05</f>
        <v>2271.9900000000002</v>
      </c>
      <c r="AC1095" s="10" t="str">
        <f t="shared" si="89"/>
        <v>Superwossname</v>
      </c>
      <c r="AD1095" t="s">
        <v>101</v>
      </c>
    </row>
    <row r="1096" spans="1:30" x14ac:dyDescent="0.3">
      <c r="A1096">
        <v>3759</v>
      </c>
      <c r="B1096" t="s">
        <v>4703</v>
      </c>
      <c r="C1096" t="s">
        <v>4570</v>
      </c>
      <c r="D1096" t="s">
        <v>28</v>
      </c>
      <c r="E1096" t="s">
        <v>29</v>
      </c>
      <c r="F1096">
        <v>60</v>
      </c>
      <c r="G1096" t="s">
        <v>8556</v>
      </c>
      <c r="H1096" t="s">
        <v>920</v>
      </c>
      <c r="I1096" t="s">
        <v>178</v>
      </c>
      <c r="J1096" s="8">
        <v>43835</v>
      </c>
      <c r="K1096" s="6" t="str">
        <f t="shared" si="85"/>
        <v>2020</v>
      </c>
      <c r="L1096" s="6" t="str">
        <f t="shared" si="86"/>
        <v>Jan</v>
      </c>
      <c r="M1096">
        <v>30</v>
      </c>
      <c r="N1096" s="10">
        <f t="shared" si="87"/>
        <v>2.0099999999999998</v>
      </c>
      <c r="O1096">
        <f t="shared" si="88"/>
        <v>20</v>
      </c>
      <c r="P1096">
        <v>0.5</v>
      </c>
      <c r="Q1096" s="12">
        <f>Table1[[#This Row],[Quantity]]*Table1[[#This Row],[Case Size]]</f>
        <v>600</v>
      </c>
      <c r="R1096" s="10">
        <f>Table1[[#This Row],[ Sales Volume]]*Table1[[#This Row],[Cost]]</f>
        <v>1205.9999999999998</v>
      </c>
      <c r="S1096" s="10">
        <f>Table1[[#This Row],[Sales Values]]-(Table1[[#This Row],[Sales Values]]*0.25)</f>
        <v>904.49999999999977</v>
      </c>
      <c r="T1096" s="10">
        <f>Table1[[#This Row],[Manufacturing Cost]]-Table1[[#This Row],[Delivery Cost]]</f>
        <v>889.49999999999977</v>
      </c>
      <c r="U1096" s="10">
        <f>Table1[[#This Row],[Quantity]]*Table1[[#This Row],[Delivery]]</f>
        <v>15</v>
      </c>
      <c r="V1096" s="10">
        <f>Table1[[#This Row],[Sales Values]]-Table1[[#This Row],[Manufacturing Cost]]</f>
        <v>301.5</v>
      </c>
      <c r="W1096" s="13">
        <f>Table1[[#This Row],[Profit]]/Table1[[#This Row],[Sales Values]]</f>
        <v>0.25000000000000006</v>
      </c>
      <c r="X1096" s="10">
        <v>14.95</v>
      </c>
      <c r="Y1096" s="14">
        <f>IF(AND(Table1[[#This Row],[Quantity]]&gt;20,Table1[[#This Row],[Quantity]]&lt;=50),3%,IF(AND(Table1[[#This Row],[Quantity]]&gt;50,Table1[[#This Row],[Quantity]]&lt;=100),5%,IF(Table1[[#This Row],[Quantity]]&gt;100,7%,0)))</f>
        <v>0.03</v>
      </c>
      <c r="Z1096" s="10">
        <f>Table1[[#This Row],[Sales Values]]*(1-Table1[[#This Row],[Discount]])</f>
        <v>1169.8199999999997</v>
      </c>
      <c r="AA1096" s="10">
        <f>Table1[[#This Row],[Sales Values]]+(Table1[[#This Row],[Sales Values]]*1.05%)</f>
        <v>1218.6629999999998</v>
      </c>
      <c r="AB1096" s="10">
        <f>Table1[[#This Row],[Sales Values]]*1.05</f>
        <v>1266.2999999999997</v>
      </c>
      <c r="AC1096" s="10" t="str">
        <f t="shared" si="89"/>
        <v>Hyperwotsit</v>
      </c>
      <c r="AD1096" t="s">
        <v>20</v>
      </c>
    </row>
    <row r="1097" spans="1:30" x14ac:dyDescent="0.3">
      <c r="A1097">
        <v>3762</v>
      </c>
      <c r="B1097" t="s">
        <v>8288</v>
      </c>
      <c r="C1097" t="s">
        <v>7226</v>
      </c>
      <c r="D1097" t="s">
        <v>28</v>
      </c>
      <c r="E1097" t="s">
        <v>29</v>
      </c>
      <c r="F1097">
        <v>30</v>
      </c>
      <c r="G1097" t="s">
        <v>8559</v>
      </c>
      <c r="H1097" t="s">
        <v>2745</v>
      </c>
      <c r="I1097" t="s">
        <v>32</v>
      </c>
      <c r="J1097" s="8">
        <v>44907</v>
      </c>
      <c r="K1097" s="6" t="str">
        <f t="shared" si="85"/>
        <v>2022</v>
      </c>
      <c r="L1097" s="6" t="str">
        <f t="shared" si="86"/>
        <v>Dec</v>
      </c>
      <c r="M1097">
        <v>9</v>
      </c>
      <c r="N1097" s="10">
        <f t="shared" si="87"/>
        <v>3.49</v>
      </c>
      <c r="O1097">
        <f t="shared" si="88"/>
        <v>20</v>
      </c>
      <c r="P1097">
        <v>0.5</v>
      </c>
      <c r="Q1097" s="12">
        <f>Table1[[#This Row],[Quantity]]*Table1[[#This Row],[Case Size]]</f>
        <v>180</v>
      </c>
      <c r="R1097" s="10">
        <f>Table1[[#This Row],[ Sales Volume]]*Table1[[#This Row],[Cost]]</f>
        <v>628.20000000000005</v>
      </c>
      <c r="S1097" s="10">
        <f>Table1[[#This Row],[Sales Values]]-(Table1[[#This Row],[Sales Values]]*0.25)</f>
        <v>471.15000000000003</v>
      </c>
      <c r="T1097" s="10">
        <f>Table1[[#This Row],[Manufacturing Cost]]-Table1[[#This Row],[Delivery Cost]]</f>
        <v>466.65000000000003</v>
      </c>
      <c r="U1097" s="10">
        <f>Table1[[#This Row],[Quantity]]*Table1[[#This Row],[Delivery]]</f>
        <v>4.5</v>
      </c>
      <c r="V1097" s="10">
        <f>Table1[[#This Row],[Sales Values]]-Table1[[#This Row],[Manufacturing Cost]]</f>
        <v>157.05000000000001</v>
      </c>
      <c r="W1097" s="13">
        <f>Table1[[#This Row],[Profit]]/Table1[[#This Row],[Sales Values]]</f>
        <v>0.25</v>
      </c>
      <c r="X1097" s="10">
        <v>14.95</v>
      </c>
      <c r="Y1097" s="14">
        <f>IF(AND(Table1[[#This Row],[Quantity]]&gt;20,Table1[[#This Row],[Quantity]]&lt;=50),3%,IF(AND(Table1[[#This Row],[Quantity]]&gt;50,Table1[[#This Row],[Quantity]]&lt;=100),5%,IF(Table1[[#This Row],[Quantity]]&gt;100,7%,0)))</f>
        <v>0</v>
      </c>
      <c r="Z1097" s="10">
        <f>Table1[[#This Row],[Sales Values]]*(1-Table1[[#This Row],[Discount]])</f>
        <v>628.20000000000005</v>
      </c>
      <c r="AA1097" s="10">
        <f>Table1[[#This Row],[Sales Values]]+(Table1[[#This Row],[Sales Values]]*1.05%)</f>
        <v>634.79610000000002</v>
      </c>
      <c r="AB1097" s="10">
        <f>Table1[[#This Row],[Sales Values]]*1.05</f>
        <v>659.61000000000013</v>
      </c>
      <c r="AC1097" s="10" t="str">
        <f t="shared" si="89"/>
        <v>Superwossname</v>
      </c>
      <c r="AD1097" t="s">
        <v>101</v>
      </c>
    </row>
    <row r="1098" spans="1:30" x14ac:dyDescent="0.3">
      <c r="A1098">
        <v>3764</v>
      </c>
      <c r="B1098" t="s">
        <v>5614</v>
      </c>
      <c r="C1098" t="s">
        <v>8563</v>
      </c>
      <c r="D1098" t="s">
        <v>28</v>
      </c>
      <c r="E1098" t="s">
        <v>29</v>
      </c>
      <c r="F1098">
        <v>90</v>
      </c>
      <c r="G1098" t="s">
        <v>8564</v>
      </c>
      <c r="H1098" t="s">
        <v>2397</v>
      </c>
      <c r="I1098" t="s">
        <v>187</v>
      </c>
      <c r="J1098" s="8">
        <v>44791</v>
      </c>
      <c r="K1098" s="6" t="str">
        <f t="shared" si="85"/>
        <v>2022</v>
      </c>
      <c r="L1098" s="6" t="str">
        <f t="shared" si="86"/>
        <v>Aug</v>
      </c>
      <c r="M1098">
        <v>72</v>
      </c>
      <c r="N1098" s="10">
        <f t="shared" si="87"/>
        <v>3.49</v>
      </c>
      <c r="O1098">
        <f t="shared" si="88"/>
        <v>20</v>
      </c>
      <c r="P1098">
        <v>0.5</v>
      </c>
      <c r="Q1098" s="12">
        <f>Table1[[#This Row],[Quantity]]*Table1[[#This Row],[Case Size]]</f>
        <v>1440</v>
      </c>
      <c r="R1098" s="10">
        <f>Table1[[#This Row],[ Sales Volume]]*Table1[[#This Row],[Cost]]</f>
        <v>5025.6000000000004</v>
      </c>
      <c r="S1098" s="10">
        <f>Table1[[#This Row],[Sales Values]]-(Table1[[#This Row],[Sales Values]]*0.25)</f>
        <v>3769.2000000000003</v>
      </c>
      <c r="T1098" s="10">
        <f>Table1[[#This Row],[Manufacturing Cost]]-Table1[[#This Row],[Delivery Cost]]</f>
        <v>3733.2000000000003</v>
      </c>
      <c r="U1098" s="10">
        <f>Table1[[#This Row],[Quantity]]*Table1[[#This Row],[Delivery]]</f>
        <v>36</v>
      </c>
      <c r="V1098" s="10">
        <f>Table1[[#This Row],[Sales Values]]-Table1[[#This Row],[Manufacturing Cost]]</f>
        <v>1256.4000000000001</v>
      </c>
      <c r="W1098" s="13">
        <f>Table1[[#This Row],[Profit]]/Table1[[#This Row],[Sales Values]]</f>
        <v>0.25</v>
      </c>
      <c r="X1098" s="10">
        <v>14.95</v>
      </c>
      <c r="Y1098" s="14">
        <f>IF(AND(Table1[[#This Row],[Quantity]]&gt;20,Table1[[#This Row],[Quantity]]&lt;=50),3%,IF(AND(Table1[[#This Row],[Quantity]]&gt;50,Table1[[#This Row],[Quantity]]&lt;=100),5%,IF(Table1[[#This Row],[Quantity]]&gt;100,7%,0)))</f>
        <v>0.05</v>
      </c>
      <c r="Z1098" s="10">
        <f>Table1[[#This Row],[Sales Values]]*(1-Table1[[#This Row],[Discount]])</f>
        <v>4774.32</v>
      </c>
      <c r="AA1098" s="10">
        <f>Table1[[#This Row],[Sales Values]]+(Table1[[#This Row],[Sales Values]]*1.05%)</f>
        <v>5078.3688000000002</v>
      </c>
      <c r="AB1098" s="10">
        <f>Table1[[#This Row],[Sales Values]]*1.05</f>
        <v>5276.880000000001</v>
      </c>
      <c r="AC1098" s="10" t="str">
        <f t="shared" si="89"/>
        <v>Superwossname</v>
      </c>
      <c r="AD1098" t="s">
        <v>101</v>
      </c>
    </row>
    <row r="1099" spans="1:30" x14ac:dyDescent="0.3">
      <c r="A1099">
        <v>3769</v>
      </c>
      <c r="B1099" t="s">
        <v>2734</v>
      </c>
      <c r="C1099" t="s">
        <v>3968</v>
      </c>
      <c r="D1099" t="s">
        <v>51</v>
      </c>
      <c r="E1099" t="s">
        <v>16</v>
      </c>
      <c r="F1099">
        <v>60</v>
      </c>
      <c r="G1099" t="s">
        <v>13589</v>
      </c>
      <c r="H1099" t="s">
        <v>2893</v>
      </c>
      <c r="I1099" t="s">
        <v>32</v>
      </c>
      <c r="J1099" s="8">
        <v>43935</v>
      </c>
      <c r="K1099" s="6" t="str">
        <f t="shared" si="85"/>
        <v>2020</v>
      </c>
      <c r="L1099" s="6" t="str">
        <f t="shared" si="86"/>
        <v>Apr</v>
      </c>
      <c r="M1099">
        <v>71</v>
      </c>
      <c r="N1099" s="10">
        <f t="shared" si="87"/>
        <v>1.89</v>
      </c>
      <c r="O1099">
        <f t="shared" si="88"/>
        <v>18</v>
      </c>
      <c r="P1099">
        <v>0.5</v>
      </c>
      <c r="Q1099" s="12">
        <f>Table1[[#This Row],[Quantity]]*Table1[[#This Row],[Case Size]]</f>
        <v>1278</v>
      </c>
      <c r="R1099" s="10">
        <f>Table1[[#This Row],[ Sales Volume]]*Table1[[#This Row],[Cost]]</f>
        <v>2415.42</v>
      </c>
      <c r="S1099" s="10">
        <f>Table1[[#This Row],[Sales Values]]-(Table1[[#This Row],[Sales Values]]*0.25)</f>
        <v>1811.5650000000001</v>
      </c>
      <c r="T1099" s="10">
        <f>Table1[[#This Row],[Manufacturing Cost]]-Table1[[#This Row],[Delivery Cost]]</f>
        <v>1776.0650000000001</v>
      </c>
      <c r="U1099" s="10">
        <f>Table1[[#This Row],[Quantity]]*Table1[[#This Row],[Delivery]]</f>
        <v>35.5</v>
      </c>
      <c r="V1099" s="10">
        <f>Table1[[#This Row],[Sales Values]]-Table1[[#This Row],[Manufacturing Cost]]</f>
        <v>603.85500000000002</v>
      </c>
      <c r="W1099" s="13">
        <f>Table1[[#This Row],[Profit]]/Table1[[#This Row],[Sales Values]]</f>
        <v>0.25</v>
      </c>
      <c r="X1099" s="10">
        <v>14.95</v>
      </c>
      <c r="Y1099" s="14">
        <f>IF(AND(Table1[[#This Row],[Quantity]]&gt;20,Table1[[#This Row],[Quantity]]&lt;=50),3%,IF(AND(Table1[[#This Row],[Quantity]]&gt;50,Table1[[#This Row],[Quantity]]&lt;=100),5%,IF(Table1[[#This Row],[Quantity]]&gt;100,7%,0)))</f>
        <v>0.05</v>
      </c>
      <c r="Z1099" s="10">
        <f>Table1[[#This Row],[Sales Values]]*(1-Table1[[#This Row],[Discount]])</f>
        <v>2294.6489999999999</v>
      </c>
      <c r="AA1099" s="10">
        <f>Table1[[#This Row],[Sales Values]]+(Table1[[#This Row],[Sales Values]]*1.05%)</f>
        <v>2440.7819100000002</v>
      </c>
      <c r="AB1099" s="10">
        <f>Table1[[#This Row],[Sales Values]]*1.05</f>
        <v>2536.1910000000003</v>
      </c>
      <c r="AC1099" s="10" t="str">
        <f t="shared" si="89"/>
        <v>Gigastuff</v>
      </c>
      <c r="AD1099" t="s">
        <v>45</v>
      </c>
    </row>
    <row r="1100" spans="1:30" x14ac:dyDescent="0.3">
      <c r="A1100">
        <v>3770</v>
      </c>
      <c r="B1100" t="s">
        <v>8571</v>
      </c>
      <c r="C1100" t="s">
        <v>788</v>
      </c>
      <c r="D1100" t="s">
        <v>51</v>
      </c>
      <c r="E1100" t="s">
        <v>16</v>
      </c>
      <c r="F1100">
        <v>30</v>
      </c>
      <c r="G1100" t="s">
        <v>8572</v>
      </c>
      <c r="H1100" t="s">
        <v>1292</v>
      </c>
      <c r="I1100" t="s">
        <v>32</v>
      </c>
      <c r="J1100" s="8">
        <v>44125</v>
      </c>
      <c r="K1100" s="6" t="str">
        <f t="shared" si="85"/>
        <v>2020</v>
      </c>
      <c r="L1100" s="6" t="str">
        <f t="shared" si="86"/>
        <v>Oct</v>
      </c>
      <c r="M1100">
        <v>6</v>
      </c>
      <c r="N1100" s="10">
        <f t="shared" si="87"/>
        <v>3.49</v>
      </c>
      <c r="O1100">
        <f t="shared" si="88"/>
        <v>20</v>
      </c>
      <c r="P1100">
        <v>0.5</v>
      </c>
      <c r="Q1100" s="12">
        <f>Table1[[#This Row],[Quantity]]*Table1[[#This Row],[Case Size]]</f>
        <v>120</v>
      </c>
      <c r="R1100" s="10">
        <f>Table1[[#This Row],[ Sales Volume]]*Table1[[#This Row],[Cost]]</f>
        <v>418.8</v>
      </c>
      <c r="S1100" s="10">
        <f>Table1[[#This Row],[Sales Values]]-(Table1[[#This Row],[Sales Values]]*0.25)</f>
        <v>314.10000000000002</v>
      </c>
      <c r="T1100" s="10">
        <f>Table1[[#This Row],[Manufacturing Cost]]-Table1[[#This Row],[Delivery Cost]]</f>
        <v>311.10000000000002</v>
      </c>
      <c r="U1100" s="10">
        <f>Table1[[#This Row],[Quantity]]*Table1[[#This Row],[Delivery]]</f>
        <v>3</v>
      </c>
      <c r="V1100" s="10">
        <f>Table1[[#This Row],[Sales Values]]-Table1[[#This Row],[Manufacturing Cost]]</f>
        <v>104.69999999999999</v>
      </c>
      <c r="W1100" s="13">
        <f>Table1[[#This Row],[Profit]]/Table1[[#This Row],[Sales Values]]</f>
        <v>0.24999999999999997</v>
      </c>
      <c r="X1100" s="10">
        <v>14.95</v>
      </c>
      <c r="Y1100" s="14">
        <f>IF(AND(Table1[[#This Row],[Quantity]]&gt;20,Table1[[#This Row],[Quantity]]&lt;=50),3%,IF(AND(Table1[[#This Row],[Quantity]]&gt;50,Table1[[#This Row],[Quantity]]&lt;=100),5%,IF(Table1[[#This Row],[Quantity]]&gt;100,7%,0)))</f>
        <v>0</v>
      </c>
      <c r="Z1100" s="10">
        <f>Table1[[#This Row],[Sales Values]]*(1-Table1[[#This Row],[Discount]])</f>
        <v>418.8</v>
      </c>
      <c r="AA1100" s="10">
        <f>Table1[[#This Row],[Sales Values]]+(Table1[[#This Row],[Sales Values]]*1.05%)</f>
        <v>423.19740000000002</v>
      </c>
      <c r="AB1100" s="10">
        <f>Table1[[#This Row],[Sales Values]]*1.05</f>
        <v>439.74</v>
      </c>
      <c r="AC1100" s="10" t="str">
        <f t="shared" si="89"/>
        <v>Superwossname</v>
      </c>
      <c r="AD1100" t="s">
        <v>101</v>
      </c>
    </row>
    <row r="1101" spans="1:30" x14ac:dyDescent="0.3">
      <c r="A1101">
        <v>3776</v>
      </c>
      <c r="B1101" t="s">
        <v>1371</v>
      </c>
      <c r="C1101" t="s">
        <v>8581</v>
      </c>
      <c r="D1101" t="s">
        <v>28</v>
      </c>
      <c r="E1101" t="s">
        <v>29</v>
      </c>
      <c r="F1101">
        <v>30</v>
      </c>
      <c r="G1101" t="s">
        <v>8582</v>
      </c>
      <c r="H1101" t="s">
        <v>1598</v>
      </c>
      <c r="I1101" t="s">
        <v>32</v>
      </c>
      <c r="J1101" s="8">
        <v>44129</v>
      </c>
      <c r="K1101" s="6" t="str">
        <f t="shared" si="85"/>
        <v>2020</v>
      </c>
      <c r="L1101" s="6" t="str">
        <f t="shared" si="86"/>
        <v>Oct</v>
      </c>
      <c r="M1101">
        <v>76</v>
      </c>
      <c r="N1101" s="10">
        <f t="shared" si="87"/>
        <v>2.0099999999999998</v>
      </c>
      <c r="O1101">
        <f t="shared" si="88"/>
        <v>20</v>
      </c>
      <c r="P1101">
        <v>0.5</v>
      </c>
      <c r="Q1101" s="12">
        <f>Table1[[#This Row],[Quantity]]*Table1[[#This Row],[Case Size]]</f>
        <v>1520</v>
      </c>
      <c r="R1101" s="10">
        <f>Table1[[#This Row],[ Sales Volume]]*Table1[[#This Row],[Cost]]</f>
        <v>3055.2</v>
      </c>
      <c r="S1101" s="10">
        <f>Table1[[#This Row],[Sales Values]]-(Table1[[#This Row],[Sales Values]]*0.25)</f>
        <v>2291.3999999999996</v>
      </c>
      <c r="T1101" s="10">
        <f>Table1[[#This Row],[Manufacturing Cost]]-Table1[[#This Row],[Delivery Cost]]</f>
        <v>2253.3999999999996</v>
      </c>
      <c r="U1101" s="10">
        <f>Table1[[#This Row],[Quantity]]*Table1[[#This Row],[Delivery]]</f>
        <v>38</v>
      </c>
      <c r="V1101" s="10">
        <f>Table1[[#This Row],[Sales Values]]-Table1[[#This Row],[Manufacturing Cost]]</f>
        <v>763.80000000000018</v>
      </c>
      <c r="W1101" s="13">
        <f>Table1[[#This Row],[Profit]]/Table1[[#This Row],[Sales Values]]</f>
        <v>0.25000000000000006</v>
      </c>
      <c r="X1101" s="10">
        <v>14.95</v>
      </c>
      <c r="Y1101" s="14">
        <f>IF(AND(Table1[[#This Row],[Quantity]]&gt;20,Table1[[#This Row],[Quantity]]&lt;=50),3%,IF(AND(Table1[[#This Row],[Quantity]]&gt;50,Table1[[#This Row],[Quantity]]&lt;=100),5%,IF(Table1[[#This Row],[Quantity]]&gt;100,7%,0)))</f>
        <v>0.05</v>
      </c>
      <c r="Z1101" s="10">
        <f>Table1[[#This Row],[Sales Values]]*(1-Table1[[#This Row],[Discount]])</f>
        <v>2902.4399999999996</v>
      </c>
      <c r="AA1101" s="10">
        <f>Table1[[#This Row],[Sales Values]]+(Table1[[#This Row],[Sales Values]]*1.05%)</f>
        <v>3087.2795999999998</v>
      </c>
      <c r="AB1101" s="10">
        <f>Table1[[#This Row],[Sales Values]]*1.05</f>
        <v>3207.96</v>
      </c>
      <c r="AC1101" s="10" t="str">
        <f t="shared" si="89"/>
        <v>Hyperwotsit</v>
      </c>
      <c r="AD1101" t="s">
        <v>20</v>
      </c>
    </row>
    <row r="1102" spans="1:30" x14ac:dyDescent="0.3">
      <c r="A1102">
        <v>3777</v>
      </c>
      <c r="B1102" t="s">
        <v>8369</v>
      </c>
      <c r="C1102" t="s">
        <v>4402</v>
      </c>
      <c r="D1102" t="s">
        <v>15</v>
      </c>
      <c r="E1102" t="s">
        <v>16</v>
      </c>
      <c r="F1102">
        <v>90</v>
      </c>
      <c r="G1102" t="s">
        <v>13606</v>
      </c>
      <c r="H1102" t="s">
        <v>2498</v>
      </c>
      <c r="I1102" t="s">
        <v>913</v>
      </c>
      <c r="J1102" s="8">
        <v>43979</v>
      </c>
      <c r="K1102" s="6" t="str">
        <f t="shared" si="85"/>
        <v>2020</v>
      </c>
      <c r="L1102" s="6" t="str">
        <f t="shared" si="86"/>
        <v>May</v>
      </c>
      <c r="M1102">
        <v>38</v>
      </c>
      <c r="N1102" s="10">
        <f t="shared" si="87"/>
        <v>2.0099999999999998</v>
      </c>
      <c r="O1102">
        <f t="shared" si="88"/>
        <v>20</v>
      </c>
      <c r="P1102">
        <v>0.5</v>
      </c>
      <c r="Q1102" s="12">
        <f>Table1[[#This Row],[Quantity]]*Table1[[#This Row],[Case Size]]</f>
        <v>760</v>
      </c>
      <c r="R1102" s="10">
        <f>Table1[[#This Row],[ Sales Volume]]*Table1[[#This Row],[Cost]]</f>
        <v>1527.6</v>
      </c>
      <c r="S1102" s="10">
        <f>Table1[[#This Row],[Sales Values]]-(Table1[[#This Row],[Sales Values]]*0.25)</f>
        <v>1145.6999999999998</v>
      </c>
      <c r="T1102" s="10">
        <f>Table1[[#This Row],[Manufacturing Cost]]-Table1[[#This Row],[Delivery Cost]]</f>
        <v>1126.6999999999998</v>
      </c>
      <c r="U1102" s="10">
        <f>Table1[[#This Row],[Quantity]]*Table1[[#This Row],[Delivery]]</f>
        <v>19</v>
      </c>
      <c r="V1102" s="10">
        <f>Table1[[#This Row],[Sales Values]]-Table1[[#This Row],[Manufacturing Cost]]</f>
        <v>381.90000000000009</v>
      </c>
      <c r="W1102" s="13">
        <f>Table1[[#This Row],[Profit]]/Table1[[#This Row],[Sales Values]]</f>
        <v>0.25000000000000006</v>
      </c>
      <c r="X1102" s="10">
        <v>14.95</v>
      </c>
      <c r="Y1102" s="14">
        <f>IF(AND(Table1[[#This Row],[Quantity]]&gt;20,Table1[[#This Row],[Quantity]]&lt;=50),3%,IF(AND(Table1[[#This Row],[Quantity]]&gt;50,Table1[[#This Row],[Quantity]]&lt;=100),5%,IF(Table1[[#This Row],[Quantity]]&gt;100,7%,0)))</f>
        <v>0.03</v>
      </c>
      <c r="Z1102" s="10">
        <f>Table1[[#This Row],[Sales Values]]*(1-Table1[[#This Row],[Discount]])</f>
        <v>1481.7719999999999</v>
      </c>
      <c r="AA1102" s="10">
        <f>Table1[[#This Row],[Sales Values]]+(Table1[[#This Row],[Sales Values]]*1.05%)</f>
        <v>1543.6397999999999</v>
      </c>
      <c r="AB1102" s="10">
        <f>Table1[[#This Row],[Sales Values]]*1.05</f>
        <v>1603.98</v>
      </c>
      <c r="AC1102" s="10" t="str">
        <f t="shared" si="89"/>
        <v>Hyperwotsit</v>
      </c>
      <c r="AD1102" t="s">
        <v>20</v>
      </c>
    </row>
    <row r="1103" spans="1:30" x14ac:dyDescent="0.3">
      <c r="A1103">
        <v>3778</v>
      </c>
      <c r="B1103" t="s">
        <v>8584</v>
      </c>
      <c r="C1103" t="s">
        <v>5328</v>
      </c>
      <c r="D1103" t="s">
        <v>51</v>
      </c>
      <c r="E1103" t="s">
        <v>16</v>
      </c>
      <c r="F1103">
        <v>30</v>
      </c>
      <c r="G1103" t="s">
        <v>8585</v>
      </c>
      <c r="H1103" t="s">
        <v>7546</v>
      </c>
      <c r="I1103" t="s">
        <v>187</v>
      </c>
      <c r="J1103" s="8">
        <v>44164</v>
      </c>
      <c r="K1103" s="6" t="str">
        <f t="shared" si="85"/>
        <v>2020</v>
      </c>
      <c r="L1103" s="6" t="str">
        <f t="shared" si="86"/>
        <v>Nov</v>
      </c>
      <c r="M1103">
        <v>59</v>
      </c>
      <c r="N1103" s="10">
        <f t="shared" si="87"/>
        <v>2.0099999999999998</v>
      </c>
      <c r="O1103">
        <f t="shared" si="88"/>
        <v>20</v>
      </c>
      <c r="P1103">
        <v>0.5</v>
      </c>
      <c r="Q1103" s="12">
        <f>Table1[[#This Row],[Quantity]]*Table1[[#This Row],[Case Size]]</f>
        <v>1180</v>
      </c>
      <c r="R1103" s="10">
        <f>Table1[[#This Row],[ Sales Volume]]*Table1[[#This Row],[Cost]]</f>
        <v>2371.7999999999997</v>
      </c>
      <c r="S1103" s="10">
        <f>Table1[[#This Row],[Sales Values]]-(Table1[[#This Row],[Sales Values]]*0.25)</f>
        <v>1778.85</v>
      </c>
      <c r="T1103" s="10">
        <f>Table1[[#This Row],[Manufacturing Cost]]-Table1[[#This Row],[Delivery Cost]]</f>
        <v>1749.35</v>
      </c>
      <c r="U1103" s="10">
        <f>Table1[[#This Row],[Quantity]]*Table1[[#This Row],[Delivery]]</f>
        <v>29.5</v>
      </c>
      <c r="V1103" s="10">
        <f>Table1[[#This Row],[Sales Values]]-Table1[[#This Row],[Manufacturing Cost]]</f>
        <v>592.94999999999982</v>
      </c>
      <c r="W1103" s="13">
        <f>Table1[[#This Row],[Profit]]/Table1[[#This Row],[Sales Values]]</f>
        <v>0.24999999999999994</v>
      </c>
      <c r="X1103" s="10">
        <v>14.95</v>
      </c>
      <c r="Y1103" s="14">
        <f>IF(AND(Table1[[#This Row],[Quantity]]&gt;20,Table1[[#This Row],[Quantity]]&lt;=50),3%,IF(AND(Table1[[#This Row],[Quantity]]&gt;50,Table1[[#This Row],[Quantity]]&lt;=100),5%,IF(Table1[[#This Row],[Quantity]]&gt;100,7%,0)))</f>
        <v>0.05</v>
      </c>
      <c r="Z1103" s="10">
        <f>Table1[[#This Row],[Sales Values]]*(1-Table1[[#This Row],[Discount]])</f>
        <v>2253.2099999999996</v>
      </c>
      <c r="AA1103" s="10">
        <f>Table1[[#This Row],[Sales Values]]+(Table1[[#This Row],[Sales Values]]*1.05%)</f>
        <v>2396.7038999999995</v>
      </c>
      <c r="AB1103" s="10">
        <f>Table1[[#This Row],[Sales Values]]*1.05</f>
        <v>2490.39</v>
      </c>
      <c r="AC1103" s="10" t="str">
        <f t="shared" si="89"/>
        <v>Hyperwotsit</v>
      </c>
      <c r="AD1103" t="s">
        <v>20</v>
      </c>
    </row>
    <row r="1104" spans="1:30" x14ac:dyDescent="0.3">
      <c r="A1104">
        <v>3779</v>
      </c>
      <c r="B1104" t="s">
        <v>8586</v>
      </c>
      <c r="C1104" t="s">
        <v>7472</v>
      </c>
      <c r="D1104" t="s">
        <v>28</v>
      </c>
      <c r="E1104" t="s">
        <v>29</v>
      </c>
      <c r="F1104">
        <v>60</v>
      </c>
      <c r="G1104" t="s">
        <v>14671</v>
      </c>
      <c r="H1104" t="s">
        <v>4567</v>
      </c>
      <c r="I1104" t="s">
        <v>38</v>
      </c>
      <c r="J1104" s="8">
        <v>44071</v>
      </c>
      <c r="K1104" s="6" t="str">
        <f t="shared" si="85"/>
        <v>2020</v>
      </c>
      <c r="L1104" s="6" t="str">
        <f t="shared" si="86"/>
        <v>Aug</v>
      </c>
      <c r="M1104">
        <v>12</v>
      </c>
      <c r="N1104" s="10">
        <f t="shared" si="87"/>
        <v>2.0099999999999998</v>
      </c>
      <c r="O1104">
        <f t="shared" si="88"/>
        <v>20</v>
      </c>
      <c r="P1104">
        <v>0.5</v>
      </c>
      <c r="Q1104" s="12">
        <f>Table1[[#This Row],[Quantity]]*Table1[[#This Row],[Case Size]]</f>
        <v>240</v>
      </c>
      <c r="R1104" s="10">
        <f>Table1[[#This Row],[ Sales Volume]]*Table1[[#This Row],[Cost]]</f>
        <v>482.4</v>
      </c>
      <c r="S1104" s="10">
        <f>Table1[[#This Row],[Sales Values]]-(Table1[[#This Row],[Sales Values]]*0.25)</f>
        <v>361.79999999999995</v>
      </c>
      <c r="T1104" s="10">
        <f>Table1[[#This Row],[Manufacturing Cost]]-Table1[[#This Row],[Delivery Cost]]</f>
        <v>355.79999999999995</v>
      </c>
      <c r="U1104" s="10">
        <f>Table1[[#This Row],[Quantity]]*Table1[[#This Row],[Delivery]]</f>
        <v>6</v>
      </c>
      <c r="V1104" s="10">
        <f>Table1[[#This Row],[Sales Values]]-Table1[[#This Row],[Manufacturing Cost]]</f>
        <v>120.60000000000002</v>
      </c>
      <c r="W1104" s="13">
        <f>Table1[[#This Row],[Profit]]/Table1[[#This Row],[Sales Values]]</f>
        <v>0.25000000000000006</v>
      </c>
      <c r="X1104" s="10">
        <v>14.95</v>
      </c>
      <c r="Y1104" s="14">
        <f>IF(AND(Table1[[#This Row],[Quantity]]&gt;20,Table1[[#This Row],[Quantity]]&lt;=50),3%,IF(AND(Table1[[#This Row],[Quantity]]&gt;50,Table1[[#This Row],[Quantity]]&lt;=100),5%,IF(Table1[[#This Row],[Quantity]]&gt;100,7%,0)))</f>
        <v>0</v>
      </c>
      <c r="Z1104" s="10">
        <f>Table1[[#This Row],[Sales Values]]*(1-Table1[[#This Row],[Discount]])</f>
        <v>482.4</v>
      </c>
      <c r="AA1104" s="10">
        <f>Table1[[#This Row],[Sales Values]]+(Table1[[#This Row],[Sales Values]]*1.05%)</f>
        <v>487.46519999999998</v>
      </c>
      <c r="AB1104" s="10">
        <f>Table1[[#This Row],[Sales Values]]*1.05</f>
        <v>506.52</v>
      </c>
      <c r="AC1104" s="10" t="str">
        <f t="shared" si="89"/>
        <v>Hyperwotsit</v>
      </c>
      <c r="AD1104" t="s">
        <v>20</v>
      </c>
    </row>
    <row r="1105" spans="1:30" x14ac:dyDescent="0.3">
      <c r="A1105">
        <v>3786</v>
      </c>
      <c r="B1105" t="s">
        <v>8598</v>
      </c>
      <c r="C1105" t="s">
        <v>3700</v>
      </c>
      <c r="D1105" t="s">
        <v>28</v>
      </c>
      <c r="E1105" t="s">
        <v>29</v>
      </c>
      <c r="F1105">
        <v>60</v>
      </c>
      <c r="G1105" t="s">
        <v>8599</v>
      </c>
      <c r="H1105" t="s">
        <v>5794</v>
      </c>
      <c r="I1105" t="s">
        <v>294</v>
      </c>
      <c r="J1105" s="8">
        <v>43929</v>
      </c>
      <c r="K1105" s="6" t="str">
        <f t="shared" si="85"/>
        <v>2020</v>
      </c>
      <c r="L1105" s="6" t="str">
        <f t="shared" si="86"/>
        <v>Apr</v>
      </c>
      <c r="M1105">
        <v>32</v>
      </c>
      <c r="N1105" s="10">
        <f t="shared" si="87"/>
        <v>1.89</v>
      </c>
      <c r="O1105">
        <f t="shared" si="88"/>
        <v>18</v>
      </c>
      <c r="P1105">
        <v>0.5</v>
      </c>
      <c r="Q1105" s="12">
        <f>Table1[[#This Row],[Quantity]]*Table1[[#This Row],[Case Size]]</f>
        <v>576</v>
      </c>
      <c r="R1105" s="10">
        <f>Table1[[#This Row],[ Sales Volume]]*Table1[[#This Row],[Cost]]</f>
        <v>1088.6399999999999</v>
      </c>
      <c r="S1105" s="10">
        <f>Table1[[#This Row],[Sales Values]]-(Table1[[#This Row],[Sales Values]]*0.25)</f>
        <v>816.4799999999999</v>
      </c>
      <c r="T1105" s="10">
        <f>Table1[[#This Row],[Manufacturing Cost]]-Table1[[#This Row],[Delivery Cost]]</f>
        <v>800.4799999999999</v>
      </c>
      <c r="U1105" s="10">
        <f>Table1[[#This Row],[Quantity]]*Table1[[#This Row],[Delivery]]</f>
        <v>16</v>
      </c>
      <c r="V1105" s="10">
        <f>Table1[[#This Row],[Sales Values]]-Table1[[#This Row],[Manufacturing Cost]]</f>
        <v>272.15999999999997</v>
      </c>
      <c r="W1105" s="13">
        <f>Table1[[#This Row],[Profit]]/Table1[[#This Row],[Sales Values]]</f>
        <v>0.25</v>
      </c>
      <c r="X1105" s="10">
        <v>14.95</v>
      </c>
      <c r="Y1105" s="14">
        <f>IF(AND(Table1[[#This Row],[Quantity]]&gt;20,Table1[[#This Row],[Quantity]]&lt;=50),3%,IF(AND(Table1[[#This Row],[Quantity]]&gt;50,Table1[[#This Row],[Quantity]]&lt;=100),5%,IF(Table1[[#This Row],[Quantity]]&gt;100,7%,0)))</f>
        <v>0.03</v>
      </c>
      <c r="Z1105" s="10">
        <f>Table1[[#This Row],[Sales Values]]*(1-Table1[[#This Row],[Discount]])</f>
        <v>1055.9807999999998</v>
      </c>
      <c r="AA1105" s="10">
        <f>Table1[[#This Row],[Sales Values]]+(Table1[[#This Row],[Sales Values]]*1.05%)</f>
        <v>1100.0707199999999</v>
      </c>
      <c r="AB1105" s="10">
        <f>Table1[[#This Row],[Sales Values]]*1.05</f>
        <v>1143.0719999999999</v>
      </c>
      <c r="AC1105" s="10" t="str">
        <f t="shared" si="89"/>
        <v>Gigastuff</v>
      </c>
      <c r="AD1105" t="s">
        <v>45</v>
      </c>
    </row>
    <row r="1106" spans="1:30" x14ac:dyDescent="0.3">
      <c r="A1106">
        <v>3789</v>
      </c>
      <c r="B1106" t="s">
        <v>909</v>
      </c>
      <c r="C1106" t="s">
        <v>272</v>
      </c>
      <c r="D1106" t="s">
        <v>41</v>
      </c>
      <c r="E1106" t="s">
        <v>16</v>
      </c>
      <c r="F1106">
        <v>60</v>
      </c>
      <c r="G1106" t="s">
        <v>8602</v>
      </c>
      <c r="H1106" t="s">
        <v>685</v>
      </c>
      <c r="I1106" t="s">
        <v>686</v>
      </c>
      <c r="J1106" s="8">
        <v>44265</v>
      </c>
      <c r="K1106" s="6" t="str">
        <f t="shared" si="85"/>
        <v>2021</v>
      </c>
      <c r="L1106" s="6" t="str">
        <f t="shared" si="86"/>
        <v>Mar</v>
      </c>
      <c r="M1106">
        <v>77</v>
      </c>
      <c r="N1106" s="10">
        <f t="shared" si="87"/>
        <v>1.89</v>
      </c>
      <c r="O1106">
        <f t="shared" si="88"/>
        <v>18</v>
      </c>
      <c r="P1106">
        <v>0.5</v>
      </c>
      <c r="Q1106" s="12">
        <f>Table1[[#This Row],[Quantity]]*Table1[[#This Row],[Case Size]]</f>
        <v>1386</v>
      </c>
      <c r="R1106" s="10">
        <f>Table1[[#This Row],[ Sales Volume]]*Table1[[#This Row],[Cost]]</f>
        <v>2619.54</v>
      </c>
      <c r="S1106" s="10">
        <f>Table1[[#This Row],[Sales Values]]-(Table1[[#This Row],[Sales Values]]*0.25)</f>
        <v>1964.655</v>
      </c>
      <c r="T1106" s="10">
        <f>Table1[[#This Row],[Manufacturing Cost]]-Table1[[#This Row],[Delivery Cost]]</f>
        <v>1926.155</v>
      </c>
      <c r="U1106" s="10">
        <f>Table1[[#This Row],[Quantity]]*Table1[[#This Row],[Delivery]]</f>
        <v>38.5</v>
      </c>
      <c r="V1106" s="10">
        <f>Table1[[#This Row],[Sales Values]]-Table1[[#This Row],[Manufacturing Cost]]</f>
        <v>654.88499999999999</v>
      </c>
      <c r="W1106" s="13">
        <f>Table1[[#This Row],[Profit]]/Table1[[#This Row],[Sales Values]]</f>
        <v>0.25</v>
      </c>
      <c r="X1106" s="10">
        <v>14.95</v>
      </c>
      <c r="Y1106" s="14">
        <f>IF(AND(Table1[[#This Row],[Quantity]]&gt;20,Table1[[#This Row],[Quantity]]&lt;=50),3%,IF(AND(Table1[[#This Row],[Quantity]]&gt;50,Table1[[#This Row],[Quantity]]&lt;=100),5%,IF(Table1[[#This Row],[Quantity]]&gt;100,7%,0)))</f>
        <v>0.05</v>
      </c>
      <c r="Z1106" s="10">
        <f>Table1[[#This Row],[Sales Values]]*(1-Table1[[#This Row],[Discount]])</f>
        <v>2488.5629999999996</v>
      </c>
      <c r="AA1106" s="10">
        <f>Table1[[#This Row],[Sales Values]]+(Table1[[#This Row],[Sales Values]]*1.05%)</f>
        <v>2647.0451699999999</v>
      </c>
      <c r="AB1106" s="10">
        <f>Table1[[#This Row],[Sales Values]]*1.05</f>
        <v>2750.5170000000003</v>
      </c>
      <c r="AC1106" s="10" t="str">
        <f t="shared" si="89"/>
        <v>Gigastuff</v>
      </c>
      <c r="AD1106" t="s">
        <v>45</v>
      </c>
    </row>
    <row r="1107" spans="1:30" x14ac:dyDescent="0.3">
      <c r="A1107">
        <v>3792</v>
      </c>
      <c r="B1107" t="s">
        <v>8608</v>
      </c>
      <c r="C1107" t="s">
        <v>481</v>
      </c>
      <c r="D1107" t="s">
        <v>51</v>
      </c>
      <c r="E1107" t="s">
        <v>16</v>
      </c>
      <c r="F1107">
        <v>60</v>
      </c>
      <c r="G1107" t="s">
        <v>14673</v>
      </c>
      <c r="H1107" t="s">
        <v>3666</v>
      </c>
      <c r="I1107" t="s">
        <v>1483</v>
      </c>
      <c r="J1107" s="8">
        <v>44209</v>
      </c>
      <c r="K1107" s="6" t="str">
        <f t="shared" si="85"/>
        <v>2021</v>
      </c>
      <c r="L1107" s="6" t="str">
        <f t="shared" si="86"/>
        <v>Jan</v>
      </c>
      <c r="M1107">
        <v>17</v>
      </c>
      <c r="N1107" s="10">
        <f t="shared" si="87"/>
        <v>1.89</v>
      </c>
      <c r="O1107">
        <f t="shared" si="88"/>
        <v>18</v>
      </c>
      <c r="P1107">
        <v>0.5</v>
      </c>
      <c r="Q1107" s="12">
        <f>Table1[[#This Row],[Quantity]]*Table1[[#This Row],[Case Size]]</f>
        <v>306</v>
      </c>
      <c r="R1107" s="10">
        <f>Table1[[#This Row],[ Sales Volume]]*Table1[[#This Row],[Cost]]</f>
        <v>578.33999999999992</v>
      </c>
      <c r="S1107" s="10">
        <f>Table1[[#This Row],[Sales Values]]-(Table1[[#This Row],[Sales Values]]*0.25)</f>
        <v>433.75499999999994</v>
      </c>
      <c r="T1107" s="10">
        <f>Table1[[#This Row],[Manufacturing Cost]]-Table1[[#This Row],[Delivery Cost]]</f>
        <v>425.25499999999994</v>
      </c>
      <c r="U1107" s="10">
        <f>Table1[[#This Row],[Quantity]]*Table1[[#This Row],[Delivery]]</f>
        <v>8.5</v>
      </c>
      <c r="V1107" s="10">
        <f>Table1[[#This Row],[Sales Values]]-Table1[[#This Row],[Manufacturing Cost]]</f>
        <v>144.58499999999998</v>
      </c>
      <c r="W1107" s="13">
        <f>Table1[[#This Row],[Profit]]/Table1[[#This Row],[Sales Values]]</f>
        <v>0.25</v>
      </c>
      <c r="X1107" s="10">
        <v>14.95</v>
      </c>
      <c r="Y1107" s="14">
        <f>IF(AND(Table1[[#This Row],[Quantity]]&gt;20,Table1[[#This Row],[Quantity]]&lt;=50),3%,IF(AND(Table1[[#This Row],[Quantity]]&gt;50,Table1[[#This Row],[Quantity]]&lt;=100),5%,IF(Table1[[#This Row],[Quantity]]&gt;100,7%,0)))</f>
        <v>0</v>
      </c>
      <c r="Z1107" s="10">
        <f>Table1[[#This Row],[Sales Values]]*(1-Table1[[#This Row],[Discount]])</f>
        <v>578.33999999999992</v>
      </c>
      <c r="AA1107" s="10">
        <f>Table1[[#This Row],[Sales Values]]+(Table1[[#This Row],[Sales Values]]*1.05%)</f>
        <v>584.41256999999996</v>
      </c>
      <c r="AB1107" s="10">
        <f>Table1[[#This Row],[Sales Values]]*1.05</f>
        <v>607.25699999999995</v>
      </c>
      <c r="AC1107" s="10" t="str">
        <f t="shared" si="89"/>
        <v>Gigastuff</v>
      </c>
      <c r="AD1107" t="s">
        <v>45</v>
      </c>
    </row>
    <row r="1108" spans="1:30" x14ac:dyDescent="0.3">
      <c r="A1108">
        <v>3793</v>
      </c>
      <c r="B1108" t="s">
        <v>7311</v>
      </c>
      <c r="C1108" t="s">
        <v>2332</v>
      </c>
      <c r="D1108" t="s">
        <v>51</v>
      </c>
      <c r="E1108" t="s">
        <v>16</v>
      </c>
      <c r="F1108">
        <v>30</v>
      </c>
      <c r="G1108" t="s">
        <v>14674</v>
      </c>
      <c r="H1108" t="s">
        <v>5934</v>
      </c>
      <c r="I1108" t="s">
        <v>173</v>
      </c>
      <c r="J1108" s="8">
        <v>44427</v>
      </c>
      <c r="K1108" s="6" t="str">
        <f t="shared" si="85"/>
        <v>2021</v>
      </c>
      <c r="L1108" s="6" t="str">
        <f t="shared" si="86"/>
        <v>Aug</v>
      </c>
      <c r="M1108">
        <v>21</v>
      </c>
      <c r="N1108" s="10">
        <f t="shared" si="87"/>
        <v>3.49</v>
      </c>
      <c r="O1108">
        <f t="shared" si="88"/>
        <v>20</v>
      </c>
      <c r="P1108">
        <v>0.5</v>
      </c>
      <c r="Q1108" s="12">
        <f>Table1[[#This Row],[Quantity]]*Table1[[#This Row],[Case Size]]</f>
        <v>420</v>
      </c>
      <c r="R1108" s="10">
        <f>Table1[[#This Row],[ Sales Volume]]*Table1[[#This Row],[Cost]]</f>
        <v>1465.8000000000002</v>
      </c>
      <c r="S1108" s="10">
        <f>Table1[[#This Row],[Sales Values]]-(Table1[[#This Row],[Sales Values]]*0.25)</f>
        <v>1099.3500000000001</v>
      </c>
      <c r="T1108" s="10">
        <f>Table1[[#This Row],[Manufacturing Cost]]-Table1[[#This Row],[Delivery Cost]]</f>
        <v>1088.8500000000001</v>
      </c>
      <c r="U1108" s="10">
        <f>Table1[[#This Row],[Quantity]]*Table1[[#This Row],[Delivery]]</f>
        <v>10.5</v>
      </c>
      <c r="V1108" s="10">
        <f>Table1[[#This Row],[Sales Values]]-Table1[[#This Row],[Manufacturing Cost]]</f>
        <v>366.45000000000005</v>
      </c>
      <c r="W1108" s="13">
        <f>Table1[[#This Row],[Profit]]/Table1[[#This Row],[Sales Values]]</f>
        <v>0.25</v>
      </c>
      <c r="X1108" s="10">
        <v>14.95</v>
      </c>
      <c r="Y1108" s="14">
        <f>IF(AND(Table1[[#This Row],[Quantity]]&gt;20,Table1[[#This Row],[Quantity]]&lt;=50),3%,IF(AND(Table1[[#This Row],[Quantity]]&gt;50,Table1[[#This Row],[Quantity]]&lt;=100),5%,IF(Table1[[#This Row],[Quantity]]&gt;100,7%,0)))</f>
        <v>0.03</v>
      </c>
      <c r="Z1108" s="10">
        <f>Table1[[#This Row],[Sales Values]]*(1-Table1[[#This Row],[Discount]])</f>
        <v>1421.8260000000002</v>
      </c>
      <c r="AA1108" s="10">
        <f>Table1[[#This Row],[Sales Values]]+(Table1[[#This Row],[Sales Values]]*1.05%)</f>
        <v>1481.1909000000003</v>
      </c>
      <c r="AB1108" s="10">
        <f>Table1[[#This Row],[Sales Values]]*1.05</f>
        <v>1539.0900000000001</v>
      </c>
      <c r="AC1108" s="10" t="str">
        <f t="shared" si="89"/>
        <v>Superwossname</v>
      </c>
      <c r="AD1108" t="s">
        <v>101</v>
      </c>
    </row>
    <row r="1109" spans="1:30" x14ac:dyDescent="0.3">
      <c r="A1109">
        <v>3795</v>
      </c>
      <c r="B1109" t="s">
        <v>8612</v>
      </c>
      <c r="C1109" t="s">
        <v>1851</v>
      </c>
      <c r="D1109" t="s">
        <v>51</v>
      </c>
      <c r="E1109" t="s">
        <v>16</v>
      </c>
      <c r="F1109">
        <v>90</v>
      </c>
      <c r="G1109" t="s">
        <v>8611</v>
      </c>
      <c r="H1109" t="s">
        <v>1382</v>
      </c>
      <c r="I1109" t="s">
        <v>32</v>
      </c>
      <c r="J1109" s="8">
        <v>44704</v>
      </c>
      <c r="K1109" s="6" t="str">
        <f t="shared" si="85"/>
        <v>2022</v>
      </c>
      <c r="L1109" s="6" t="str">
        <f t="shared" si="86"/>
        <v>May</v>
      </c>
      <c r="M1109">
        <v>94</v>
      </c>
      <c r="N1109" s="10">
        <f t="shared" si="87"/>
        <v>3.49</v>
      </c>
      <c r="O1109">
        <f t="shared" si="88"/>
        <v>20</v>
      </c>
      <c r="P1109">
        <v>0.5</v>
      </c>
      <c r="Q1109" s="12">
        <f>Table1[[#This Row],[Quantity]]*Table1[[#This Row],[Case Size]]</f>
        <v>1880</v>
      </c>
      <c r="R1109" s="10">
        <f>Table1[[#This Row],[ Sales Volume]]*Table1[[#This Row],[Cost]]</f>
        <v>6561.2000000000007</v>
      </c>
      <c r="S1109" s="10">
        <f>Table1[[#This Row],[Sales Values]]-(Table1[[#This Row],[Sales Values]]*0.25)</f>
        <v>4920.9000000000005</v>
      </c>
      <c r="T1109" s="10">
        <f>Table1[[#This Row],[Manufacturing Cost]]-Table1[[#This Row],[Delivery Cost]]</f>
        <v>4873.9000000000005</v>
      </c>
      <c r="U1109" s="10">
        <f>Table1[[#This Row],[Quantity]]*Table1[[#This Row],[Delivery]]</f>
        <v>47</v>
      </c>
      <c r="V1109" s="10">
        <f>Table1[[#This Row],[Sales Values]]-Table1[[#This Row],[Manufacturing Cost]]</f>
        <v>1640.3000000000002</v>
      </c>
      <c r="W1109" s="13">
        <f>Table1[[#This Row],[Profit]]/Table1[[#This Row],[Sales Values]]</f>
        <v>0.25</v>
      </c>
      <c r="X1109" s="10">
        <v>14.95</v>
      </c>
      <c r="Y1109" s="14">
        <f>IF(AND(Table1[[#This Row],[Quantity]]&gt;20,Table1[[#This Row],[Quantity]]&lt;=50),3%,IF(AND(Table1[[#This Row],[Quantity]]&gt;50,Table1[[#This Row],[Quantity]]&lt;=100),5%,IF(Table1[[#This Row],[Quantity]]&gt;100,7%,0)))</f>
        <v>0.05</v>
      </c>
      <c r="Z1109" s="10">
        <f>Table1[[#This Row],[Sales Values]]*(1-Table1[[#This Row],[Discount]])</f>
        <v>6233.14</v>
      </c>
      <c r="AA1109" s="10">
        <f>Table1[[#This Row],[Sales Values]]+(Table1[[#This Row],[Sales Values]]*1.05%)</f>
        <v>6630.0926000000009</v>
      </c>
      <c r="AB1109" s="10">
        <f>Table1[[#This Row],[Sales Values]]*1.05</f>
        <v>6889.2600000000011</v>
      </c>
      <c r="AC1109" s="10" t="str">
        <f t="shared" si="89"/>
        <v>Superwossname</v>
      </c>
      <c r="AD1109" t="s">
        <v>101</v>
      </c>
    </row>
    <row r="1110" spans="1:30" x14ac:dyDescent="0.3">
      <c r="A1110">
        <v>3801</v>
      </c>
      <c r="B1110" t="s">
        <v>3924</v>
      </c>
      <c r="C1110" t="s">
        <v>7860</v>
      </c>
      <c r="D1110" t="s">
        <v>15</v>
      </c>
      <c r="E1110" t="s">
        <v>16</v>
      </c>
      <c r="F1110">
        <v>60</v>
      </c>
      <c r="G1110" t="s">
        <v>14675</v>
      </c>
      <c r="H1110" t="s">
        <v>4587</v>
      </c>
      <c r="I1110" t="s">
        <v>32</v>
      </c>
      <c r="J1110" s="8">
        <v>44587</v>
      </c>
      <c r="K1110" s="6" t="str">
        <f t="shared" si="85"/>
        <v>2022</v>
      </c>
      <c r="L1110" s="6" t="str">
        <f t="shared" si="86"/>
        <v>Jan</v>
      </c>
      <c r="M1110">
        <v>66</v>
      </c>
      <c r="N1110" s="10">
        <f t="shared" si="87"/>
        <v>3.49</v>
      </c>
      <c r="O1110">
        <f t="shared" si="88"/>
        <v>20</v>
      </c>
      <c r="P1110">
        <v>0.5</v>
      </c>
      <c r="Q1110" s="12">
        <f>Table1[[#This Row],[Quantity]]*Table1[[#This Row],[Case Size]]</f>
        <v>1320</v>
      </c>
      <c r="R1110" s="10">
        <f>Table1[[#This Row],[ Sales Volume]]*Table1[[#This Row],[Cost]]</f>
        <v>4606.8</v>
      </c>
      <c r="S1110" s="10">
        <f>Table1[[#This Row],[Sales Values]]-(Table1[[#This Row],[Sales Values]]*0.25)</f>
        <v>3455.1000000000004</v>
      </c>
      <c r="T1110" s="10">
        <f>Table1[[#This Row],[Manufacturing Cost]]-Table1[[#This Row],[Delivery Cost]]</f>
        <v>3422.1000000000004</v>
      </c>
      <c r="U1110" s="10">
        <f>Table1[[#This Row],[Quantity]]*Table1[[#This Row],[Delivery]]</f>
        <v>33</v>
      </c>
      <c r="V1110" s="10">
        <f>Table1[[#This Row],[Sales Values]]-Table1[[#This Row],[Manufacturing Cost]]</f>
        <v>1151.6999999999998</v>
      </c>
      <c r="W1110" s="13">
        <f>Table1[[#This Row],[Profit]]/Table1[[#This Row],[Sales Values]]</f>
        <v>0.24999999999999994</v>
      </c>
      <c r="X1110" s="10">
        <v>14.95</v>
      </c>
      <c r="Y1110" s="14">
        <f>IF(AND(Table1[[#This Row],[Quantity]]&gt;20,Table1[[#This Row],[Quantity]]&lt;=50),3%,IF(AND(Table1[[#This Row],[Quantity]]&gt;50,Table1[[#This Row],[Quantity]]&lt;=100),5%,IF(Table1[[#This Row],[Quantity]]&gt;100,7%,0)))</f>
        <v>0.05</v>
      </c>
      <c r="Z1110" s="10">
        <f>Table1[[#This Row],[Sales Values]]*(1-Table1[[#This Row],[Discount]])</f>
        <v>4376.46</v>
      </c>
      <c r="AA1110" s="10">
        <f>Table1[[#This Row],[Sales Values]]+(Table1[[#This Row],[Sales Values]]*1.05%)</f>
        <v>4655.1714000000002</v>
      </c>
      <c r="AB1110" s="10">
        <f>Table1[[#This Row],[Sales Values]]*1.05</f>
        <v>4837.1400000000003</v>
      </c>
      <c r="AC1110" s="10" t="str">
        <f t="shared" si="89"/>
        <v>Superwossname</v>
      </c>
      <c r="AD1110" t="s">
        <v>101</v>
      </c>
    </row>
    <row r="1111" spans="1:30" x14ac:dyDescent="0.3">
      <c r="A1111">
        <v>3807</v>
      </c>
      <c r="B1111" t="s">
        <v>8630</v>
      </c>
      <c r="C1111" t="s">
        <v>6004</v>
      </c>
      <c r="D1111" t="s">
        <v>15</v>
      </c>
      <c r="E1111" t="s">
        <v>16</v>
      </c>
      <c r="F1111">
        <v>60</v>
      </c>
      <c r="G1111" t="s">
        <v>8631</v>
      </c>
      <c r="H1111" t="s">
        <v>1253</v>
      </c>
      <c r="I1111" t="s">
        <v>32</v>
      </c>
      <c r="J1111" s="8">
        <v>44253</v>
      </c>
      <c r="K1111" s="6" t="str">
        <f t="shared" si="85"/>
        <v>2021</v>
      </c>
      <c r="L1111" s="6" t="str">
        <f t="shared" si="86"/>
        <v>Feb</v>
      </c>
      <c r="M1111">
        <v>50</v>
      </c>
      <c r="N1111" s="10">
        <f t="shared" si="87"/>
        <v>2.0099999999999998</v>
      </c>
      <c r="O1111">
        <f t="shared" si="88"/>
        <v>20</v>
      </c>
      <c r="P1111">
        <v>0.5</v>
      </c>
      <c r="Q1111" s="12">
        <f>Table1[[#This Row],[Quantity]]*Table1[[#This Row],[Case Size]]</f>
        <v>1000</v>
      </c>
      <c r="R1111" s="10">
        <f>Table1[[#This Row],[ Sales Volume]]*Table1[[#This Row],[Cost]]</f>
        <v>2009.9999999999998</v>
      </c>
      <c r="S1111" s="10">
        <f>Table1[[#This Row],[Sales Values]]-(Table1[[#This Row],[Sales Values]]*0.25)</f>
        <v>1507.4999999999998</v>
      </c>
      <c r="T1111" s="10">
        <f>Table1[[#This Row],[Manufacturing Cost]]-Table1[[#This Row],[Delivery Cost]]</f>
        <v>1482.4999999999998</v>
      </c>
      <c r="U1111" s="10">
        <f>Table1[[#This Row],[Quantity]]*Table1[[#This Row],[Delivery]]</f>
        <v>25</v>
      </c>
      <c r="V1111" s="10">
        <f>Table1[[#This Row],[Sales Values]]-Table1[[#This Row],[Manufacturing Cost]]</f>
        <v>502.5</v>
      </c>
      <c r="W1111" s="13">
        <f>Table1[[#This Row],[Profit]]/Table1[[#This Row],[Sales Values]]</f>
        <v>0.25000000000000006</v>
      </c>
      <c r="X1111" s="10">
        <v>14.95</v>
      </c>
      <c r="Y1111" s="14">
        <f>IF(AND(Table1[[#This Row],[Quantity]]&gt;20,Table1[[#This Row],[Quantity]]&lt;=50),3%,IF(AND(Table1[[#This Row],[Quantity]]&gt;50,Table1[[#This Row],[Quantity]]&lt;=100),5%,IF(Table1[[#This Row],[Quantity]]&gt;100,7%,0)))</f>
        <v>0.03</v>
      </c>
      <c r="Z1111" s="10">
        <f>Table1[[#This Row],[Sales Values]]*(1-Table1[[#This Row],[Discount]])</f>
        <v>1949.6999999999998</v>
      </c>
      <c r="AA1111" s="10">
        <f>Table1[[#This Row],[Sales Values]]+(Table1[[#This Row],[Sales Values]]*1.05%)</f>
        <v>2031.1049999999998</v>
      </c>
      <c r="AB1111" s="10">
        <f>Table1[[#This Row],[Sales Values]]*1.05</f>
        <v>2110.5</v>
      </c>
      <c r="AC1111" s="10" t="str">
        <f t="shared" si="89"/>
        <v>Hyperwotsit</v>
      </c>
      <c r="AD1111" t="s">
        <v>20</v>
      </c>
    </row>
    <row r="1112" spans="1:30" x14ac:dyDescent="0.3">
      <c r="A1112">
        <v>3809</v>
      </c>
      <c r="B1112" t="s">
        <v>2174</v>
      </c>
      <c r="C1112" t="s">
        <v>8632</v>
      </c>
      <c r="D1112" t="s">
        <v>28</v>
      </c>
      <c r="E1112" t="s">
        <v>29</v>
      </c>
      <c r="F1112">
        <v>90</v>
      </c>
      <c r="G1112" t="s">
        <v>14352</v>
      </c>
      <c r="H1112" t="s">
        <v>8634</v>
      </c>
      <c r="I1112" t="s">
        <v>32</v>
      </c>
      <c r="J1112" s="8">
        <v>44496</v>
      </c>
      <c r="K1112" s="6" t="str">
        <f t="shared" si="85"/>
        <v>2021</v>
      </c>
      <c r="L1112" s="6" t="str">
        <f t="shared" si="86"/>
        <v>Oct</v>
      </c>
      <c r="M1112">
        <v>86</v>
      </c>
      <c r="N1112" s="10">
        <f t="shared" si="87"/>
        <v>2.0099999999999998</v>
      </c>
      <c r="O1112">
        <f t="shared" si="88"/>
        <v>20</v>
      </c>
      <c r="P1112">
        <v>0.5</v>
      </c>
      <c r="Q1112" s="12">
        <f>Table1[[#This Row],[Quantity]]*Table1[[#This Row],[Case Size]]</f>
        <v>1720</v>
      </c>
      <c r="R1112" s="10">
        <f>Table1[[#This Row],[ Sales Volume]]*Table1[[#This Row],[Cost]]</f>
        <v>3457.2</v>
      </c>
      <c r="S1112" s="10">
        <f>Table1[[#This Row],[Sales Values]]-(Table1[[#This Row],[Sales Values]]*0.25)</f>
        <v>2592.8999999999996</v>
      </c>
      <c r="T1112" s="10">
        <f>Table1[[#This Row],[Manufacturing Cost]]-Table1[[#This Row],[Delivery Cost]]</f>
        <v>2549.8999999999996</v>
      </c>
      <c r="U1112" s="10">
        <f>Table1[[#This Row],[Quantity]]*Table1[[#This Row],[Delivery]]</f>
        <v>43</v>
      </c>
      <c r="V1112" s="10">
        <f>Table1[[#This Row],[Sales Values]]-Table1[[#This Row],[Manufacturing Cost]]</f>
        <v>864.30000000000018</v>
      </c>
      <c r="W1112" s="13">
        <f>Table1[[#This Row],[Profit]]/Table1[[#This Row],[Sales Values]]</f>
        <v>0.25000000000000006</v>
      </c>
      <c r="X1112" s="10">
        <v>14.95</v>
      </c>
      <c r="Y1112" s="14">
        <f>IF(AND(Table1[[#This Row],[Quantity]]&gt;20,Table1[[#This Row],[Quantity]]&lt;=50),3%,IF(AND(Table1[[#This Row],[Quantity]]&gt;50,Table1[[#This Row],[Quantity]]&lt;=100),5%,IF(Table1[[#This Row],[Quantity]]&gt;100,7%,0)))</f>
        <v>0.05</v>
      </c>
      <c r="Z1112" s="10">
        <f>Table1[[#This Row],[Sales Values]]*(1-Table1[[#This Row],[Discount]])</f>
        <v>3284.3399999999997</v>
      </c>
      <c r="AA1112" s="10">
        <f>Table1[[#This Row],[Sales Values]]+(Table1[[#This Row],[Sales Values]]*1.05%)</f>
        <v>3493.5005999999998</v>
      </c>
      <c r="AB1112" s="10">
        <f>Table1[[#This Row],[Sales Values]]*1.05</f>
        <v>3630.06</v>
      </c>
      <c r="AC1112" s="10" t="str">
        <f t="shared" si="89"/>
        <v>Hyperwotsit</v>
      </c>
      <c r="AD1112" t="s">
        <v>20</v>
      </c>
    </row>
    <row r="1113" spans="1:30" x14ac:dyDescent="0.3">
      <c r="A1113">
        <v>3811</v>
      </c>
      <c r="B1113" t="s">
        <v>8636</v>
      </c>
      <c r="C1113" t="s">
        <v>4356</v>
      </c>
      <c r="D1113" t="s">
        <v>41</v>
      </c>
      <c r="E1113" t="s">
        <v>16</v>
      </c>
      <c r="F1113">
        <v>90</v>
      </c>
      <c r="G1113" t="s">
        <v>8637</v>
      </c>
      <c r="H1113" t="s">
        <v>1221</v>
      </c>
      <c r="I1113" t="s">
        <v>124</v>
      </c>
      <c r="J1113" s="8">
        <v>43892</v>
      </c>
      <c r="K1113" s="6" t="str">
        <f t="shared" si="85"/>
        <v>2020</v>
      </c>
      <c r="L1113" s="6" t="str">
        <f t="shared" si="86"/>
        <v>Mar</v>
      </c>
      <c r="M1113">
        <v>71</v>
      </c>
      <c r="N1113" s="10">
        <f t="shared" si="87"/>
        <v>1.89</v>
      </c>
      <c r="O1113">
        <f t="shared" si="88"/>
        <v>18</v>
      </c>
      <c r="P1113">
        <v>0.5</v>
      </c>
      <c r="Q1113" s="12">
        <f>Table1[[#This Row],[Quantity]]*Table1[[#This Row],[Case Size]]</f>
        <v>1278</v>
      </c>
      <c r="R1113" s="10">
        <f>Table1[[#This Row],[ Sales Volume]]*Table1[[#This Row],[Cost]]</f>
        <v>2415.42</v>
      </c>
      <c r="S1113" s="10">
        <f>Table1[[#This Row],[Sales Values]]-(Table1[[#This Row],[Sales Values]]*0.25)</f>
        <v>1811.5650000000001</v>
      </c>
      <c r="T1113" s="10">
        <f>Table1[[#This Row],[Manufacturing Cost]]-Table1[[#This Row],[Delivery Cost]]</f>
        <v>1776.0650000000001</v>
      </c>
      <c r="U1113" s="10">
        <f>Table1[[#This Row],[Quantity]]*Table1[[#This Row],[Delivery]]</f>
        <v>35.5</v>
      </c>
      <c r="V1113" s="10">
        <f>Table1[[#This Row],[Sales Values]]-Table1[[#This Row],[Manufacturing Cost]]</f>
        <v>603.85500000000002</v>
      </c>
      <c r="W1113" s="13">
        <f>Table1[[#This Row],[Profit]]/Table1[[#This Row],[Sales Values]]</f>
        <v>0.25</v>
      </c>
      <c r="X1113" s="10">
        <v>14.95</v>
      </c>
      <c r="Y1113" s="14">
        <f>IF(AND(Table1[[#This Row],[Quantity]]&gt;20,Table1[[#This Row],[Quantity]]&lt;=50),3%,IF(AND(Table1[[#This Row],[Quantity]]&gt;50,Table1[[#This Row],[Quantity]]&lt;=100),5%,IF(Table1[[#This Row],[Quantity]]&gt;100,7%,0)))</f>
        <v>0.05</v>
      </c>
      <c r="Z1113" s="10">
        <f>Table1[[#This Row],[Sales Values]]*(1-Table1[[#This Row],[Discount]])</f>
        <v>2294.6489999999999</v>
      </c>
      <c r="AA1113" s="10">
        <f>Table1[[#This Row],[Sales Values]]+(Table1[[#This Row],[Sales Values]]*1.05%)</f>
        <v>2440.7819100000002</v>
      </c>
      <c r="AB1113" s="10">
        <f>Table1[[#This Row],[Sales Values]]*1.05</f>
        <v>2536.1910000000003</v>
      </c>
      <c r="AC1113" s="10" t="str">
        <f t="shared" si="89"/>
        <v>Gigastuff</v>
      </c>
      <c r="AD1113" t="s">
        <v>45</v>
      </c>
    </row>
    <row r="1114" spans="1:30" x14ac:dyDescent="0.3">
      <c r="A1114">
        <v>3812</v>
      </c>
      <c r="B1114" t="s">
        <v>4721</v>
      </c>
      <c r="C1114" t="s">
        <v>3602</v>
      </c>
      <c r="D1114" t="s">
        <v>28</v>
      </c>
      <c r="E1114" t="s">
        <v>29</v>
      </c>
      <c r="F1114">
        <v>90</v>
      </c>
      <c r="G1114" t="s">
        <v>8638</v>
      </c>
      <c r="H1114" t="s">
        <v>4889</v>
      </c>
      <c r="I1114" t="s">
        <v>110</v>
      </c>
      <c r="J1114" s="8">
        <v>44785</v>
      </c>
      <c r="K1114" s="6" t="str">
        <f t="shared" si="85"/>
        <v>2022</v>
      </c>
      <c r="L1114" s="6" t="str">
        <f t="shared" si="86"/>
        <v>Aug</v>
      </c>
      <c r="M1114">
        <v>77</v>
      </c>
      <c r="N1114" s="10">
        <f t="shared" si="87"/>
        <v>3.49</v>
      </c>
      <c r="O1114">
        <f t="shared" si="88"/>
        <v>20</v>
      </c>
      <c r="P1114">
        <v>0.5</v>
      </c>
      <c r="Q1114" s="12">
        <f>Table1[[#This Row],[Quantity]]*Table1[[#This Row],[Case Size]]</f>
        <v>1540</v>
      </c>
      <c r="R1114" s="10">
        <f>Table1[[#This Row],[ Sales Volume]]*Table1[[#This Row],[Cost]]</f>
        <v>5374.6</v>
      </c>
      <c r="S1114" s="10">
        <f>Table1[[#This Row],[Sales Values]]-(Table1[[#This Row],[Sales Values]]*0.25)</f>
        <v>4030.9500000000003</v>
      </c>
      <c r="T1114" s="10">
        <f>Table1[[#This Row],[Manufacturing Cost]]-Table1[[#This Row],[Delivery Cost]]</f>
        <v>3992.4500000000003</v>
      </c>
      <c r="U1114" s="10">
        <f>Table1[[#This Row],[Quantity]]*Table1[[#This Row],[Delivery]]</f>
        <v>38.5</v>
      </c>
      <c r="V1114" s="10">
        <f>Table1[[#This Row],[Sales Values]]-Table1[[#This Row],[Manufacturing Cost]]</f>
        <v>1343.65</v>
      </c>
      <c r="W1114" s="13">
        <f>Table1[[#This Row],[Profit]]/Table1[[#This Row],[Sales Values]]</f>
        <v>0.25</v>
      </c>
      <c r="X1114" s="10">
        <v>14.95</v>
      </c>
      <c r="Y1114" s="14">
        <f>IF(AND(Table1[[#This Row],[Quantity]]&gt;20,Table1[[#This Row],[Quantity]]&lt;=50),3%,IF(AND(Table1[[#This Row],[Quantity]]&gt;50,Table1[[#This Row],[Quantity]]&lt;=100),5%,IF(Table1[[#This Row],[Quantity]]&gt;100,7%,0)))</f>
        <v>0.05</v>
      </c>
      <c r="Z1114" s="10">
        <f>Table1[[#This Row],[Sales Values]]*(1-Table1[[#This Row],[Discount]])</f>
        <v>5105.87</v>
      </c>
      <c r="AA1114" s="10">
        <f>Table1[[#This Row],[Sales Values]]+(Table1[[#This Row],[Sales Values]]*1.05%)</f>
        <v>5431.0333000000001</v>
      </c>
      <c r="AB1114" s="10">
        <f>Table1[[#This Row],[Sales Values]]*1.05</f>
        <v>5643.3300000000008</v>
      </c>
      <c r="AC1114" s="10" t="str">
        <f t="shared" si="89"/>
        <v>Superwossname</v>
      </c>
      <c r="AD1114" t="s">
        <v>101</v>
      </c>
    </row>
    <row r="1115" spans="1:30" x14ac:dyDescent="0.3">
      <c r="A1115">
        <v>3813</v>
      </c>
      <c r="B1115" t="s">
        <v>4224</v>
      </c>
      <c r="C1115" t="s">
        <v>3118</v>
      </c>
      <c r="D1115" t="s">
        <v>28</v>
      </c>
      <c r="E1115" t="s">
        <v>29</v>
      </c>
      <c r="F1115">
        <v>90</v>
      </c>
      <c r="G1115" t="s">
        <v>8639</v>
      </c>
      <c r="H1115" t="s">
        <v>1473</v>
      </c>
      <c r="I1115" t="s">
        <v>38</v>
      </c>
      <c r="J1115" s="8">
        <v>43964</v>
      </c>
      <c r="K1115" s="6" t="str">
        <f t="shared" si="85"/>
        <v>2020</v>
      </c>
      <c r="L1115" s="6" t="str">
        <f t="shared" si="86"/>
        <v>May</v>
      </c>
      <c r="M1115">
        <v>5</v>
      </c>
      <c r="N1115" s="10">
        <f t="shared" si="87"/>
        <v>3.49</v>
      </c>
      <c r="O1115">
        <f t="shared" si="88"/>
        <v>20</v>
      </c>
      <c r="P1115">
        <v>0.5</v>
      </c>
      <c r="Q1115" s="12">
        <f>Table1[[#This Row],[Quantity]]*Table1[[#This Row],[Case Size]]</f>
        <v>100</v>
      </c>
      <c r="R1115" s="10">
        <f>Table1[[#This Row],[ Sales Volume]]*Table1[[#This Row],[Cost]]</f>
        <v>349</v>
      </c>
      <c r="S1115" s="10">
        <f>Table1[[#This Row],[Sales Values]]-(Table1[[#This Row],[Sales Values]]*0.25)</f>
        <v>261.75</v>
      </c>
      <c r="T1115" s="10">
        <f>Table1[[#This Row],[Manufacturing Cost]]-Table1[[#This Row],[Delivery Cost]]</f>
        <v>259.25</v>
      </c>
      <c r="U1115" s="10">
        <f>Table1[[#This Row],[Quantity]]*Table1[[#This Row],[Delivery]]</f>
        <v>2.5</v>
      </c>
      <c r="V1115" s="10">
        <f>Table1[[#This Row],[Sales Values]]-Table1[[#This Row],[Manufacturing Cost]]</f>
        <v>87.25</v>
      </c>
      <c r="W1115" s="13">
        <f>Table1[[#This Row],[Profit]]/Table1[[#This Row],[Sales Values]]</f>
        <v>0.25</v>
      </c>
      <c r="X1115" s="10">
        <v>14.95</v>
      </c>
      <c r="Y1115" s="14">
        <f>IF(AND(Table1[[#This Row],[Quantity]]&gt;20,Table1[[#This Row],[Quantity]]&lt;=50),3%,IF(AND(Table1[[#This Row],[Quantity]]&gt;50,Table1[[#This Row],[Quantity]]&lt;=100),5%,IF(Table1[[#This Row],[Quantity]]&gt;100,7%,0)))</f>
        <v>0</v>
      </c>
      <c r="Z1115" s="10">
        <f>Table1[[#This Row],[Sales Values]]*(1-Table1[[#This Row],[Discount]])</f>
        <v>349</v>
      </c>
      <c r="AA1115" s="10">
        <f>Table1[[#This Row],[Sales Values]]+(Table1[[#This Row],[Sales Values]]*1.05%)</f>
        <v>352.66449999999998</v>
      </c>
      <c r="AB1115" s="10">
        <f>Table1[[#This Row],[Sales Values]]*1.05</f>
        <v>366.45</v>
      </c>
      <c r="AC1115" s="10" t="str">
        <f t="shared" si="89"/>
        <v>Superwossname</v>
      </c>
      <c r="AD1115" t="s">
        <v>101</v>
      </c>
    </row>
    <row r="1116" spans="1:30" x14ac:dyDescent="0.3">
      <c r="A1116">
        <v>3814</v>
      </c>
      <c r="B1116" t="s">
        <v>8640</v>
      </c>
      <c r="C1116" t="s">
        <v>2838</v>
      </c>
      <c r="D1116" t="s">
        <v>51</v>
      </c>
      <c r="E1116" t="s">
        <v>16</v>
      </c>
      <c r="F1116">
        <v>90</v>
      </c>
      <c r="G1116" t="s">
        <v>8641</v>
      </c>
      <c r="H1116" t="s">
        <v>8642</v>
      </c>
      <c r="I1116" t="s">
        <v>294</v>
      </c>
      <c r="J1116" s="8">
        <v>44330</v>
      </c>
      <c r="K1116" s="6" t="str">
        <f t="shared" si="85"/>
        <v>2021</v>
      </c>
      <c r="L1116" s="6" t="str">
        <f t="shared" si="86"/>
        <v>May</v>
      </c>
      <c r="M1116">
        <v>29</v>
      </c>
      <c r="N1116" s="10">
        <f t="shared" si="87"/>
        <v>3.49</v>
      </c>
      <c r="O1116">
        <f t="shared" si="88"/>
        <v>20</v>
      </c>
      <c r="P1116">
        <v>0.5</v>
      </c>
      <c r="Q1116" s="12">
        <f>Table1[[#This Row],[Quantity]]*Table1[[#This Row],[Case Size]]</f>
        <v>580</v>
      </c>
      <c r="R1116" s="10">
        <f>Table1[[#This Row],[ Sales Volume]]*Table1[[#This Row],[Cost]]</f>
        <v>2024.2</v>
      </c>
      <c r="S1116" s="10">
        <f>Table1[[#This Row],[Sales Values]]-(Table1[[#This Row],[Sales Values]]*0.25)</f>
        <v>1518.15</v>
      </c>
      <c r="T1116" s="10">
        <f>Table1[[#This Row],[Manufacturing Cost]]-Table1[[#This Row],[Delivery Cost]]</f>
        <v>1503.65</v>
      </c>
      <c r="U1116" s="10">
        <f>Table1[[#This Row],[Quantity]]*Table1[[#This Row],[Delivery]]</f>
        <v>14.5</v>
      </c>
      <c r="V1116" s="10">
        <f>Table1[[#This Row],[Sales Values]]-Table1[[#This Row],[Manufacturing Cost]]</f>
        <v>506.04999999999995</v>
      </c>
      <c r="W1116" s="13">
        <f>Table1[[#This Row],[Profit]]/Table1[[#This Row],[Sales Values]]</f>
        <v>0.24999999999999997</v>
      </c>
      <c r="X1116" s="10">
        <v>14.95</v>
      </c>
      <c r="Y1116" s="14">
        <f>IF(AND(Table1[[#This Row],[Quantity]]&gt;20,Table1[[#This Row],[Quantity]]&lt;=50),3%,IF(AND(Table1[[#This Row],[Quantity]]&gt;50,Table1[[#This Row],[Quantity]]&lt;=100),5%,IF(Table1[[#This Row],[Quantity]]&gt;100,7%,0)))</f>
        <v>0.03</v>
      </c>
      <c r="Z1116" s="10">
        <f>Table1[[#This Row],[Sales Values]]*(1-Table1[[#This Row],[Discount]])</f>
        <v>1963.4739999999999</v>
      </c>
      <c r="AA1116" s="10">
        <f>Table1[[#This Row],[Sales Values]]+(Table1[[#This Row],[Sales Values]]*1.05%)</f>
        <v>2045.4541000000002</v>
      </c>
      <c r="AB1116" s="10">
        <f>Table1[[#This Row],[Sales Values]]*1.05</f>
        <v>2125.4100000000003</v>
      </c>
      <c r="AC1116" s="10" t="str">
        <f t="shared" si="89"/>
        <v>Superwossname</v>
      </c>
      <c r="AD1116" t="s">
        <v>101</v>
      </c>
    </row>
    <row r="1117" spans="1:30" x14ac:dyDescent="0.3">
      <c r="A1117">
        <v>3815</v>
      </c>
      <c r="B1117" t="s">
        <v>1403</v>
      </c>
      <c r="C1117" t="s">
        <v>8643</v>
      </c>
      <c r="D1117" t="s">
        <v>28</v>
      </c>
      <c r="E1117" t="s">
        <v>29</v>
      </c>
      <c r="F1117">
        <v>60</v>
      </c>
      <c r="G1117" t="s">
        <v>8644</v>
      </c>
      <c r="H1117" t="s">
        <v>7092</v>
      </c>
      <c r="I1117" t="s">
        <v>32</v>
      </c>
      <c r="J1117" s="8">
        <v>43994</v>
      </c>
      <c r="K1117" s="6" t="str">
        <f t="shared" si="85"/>
        <v>2020</v>
      </c>
      <c r="L1117" s="6" t="str">
        <f t="shared" si="86"/>
        <v>Jun</v>
      </c>
      <c r="M1117">
        <v>63</v>
      </c>
      <c r="N1117" s="10">
        <f t="shared" si="87"/>
        <v>3.49</v>
      </c>
      <c r="O1117">
        <f t="shared" si="88"/>
        <v>20</v>
      </c>
      <c r="P1117">
        <v>0.5</v>
      </c>
      <c r="Q1117" s="12">
        <f>Table1[[#This Row],[Quantity]]*Table1[[#This Row],[Case Size]]</f>
        <v>1260</v>
      </c>
      <c r="R1117" s="10">
        <f>Table1[[#This Row],[ Sales Volume]]*Table1[[#This Row],[Cost]]</f>
        <v>4397.4000000000005</v>
      </c>
      <c r="S1117" s="10">
        <f>Table1[[#This Row],[Sales Values]]-(Table1[[#This Row],[Sales Values]]*0.25)</f>
        <v>3298.05</v>
      </c>
      <c r="T1117" s="10">
        <f>Table1[[#This Row],[Manufacturing Cost]]-Table1[[#This Row],[Delivery Cost]]</f>
        <v>3266.55</v>
      </c>
      <c r="U1117" s="10">
        <f>Table1[[#This Row],[Quantity]]*Table1[[#This Row],[Delivery]]</f>
        <v>31.5</v>
      </c>
      <c r="V1117" s="10">
        <f>Table1[[#This Row],[Sales Values]]-Table1[[#This Row],[Manufacturing Cost]]</f>
        <v>1099.3500000000004</v>
      </c>
      <c r="W1117" s="13">
        <f>Table1[[#This Row],[Profit]]/Table1[[#This Row],[Sales Values]]</f>
        <v>0.25000000000000006</v>
      </c>
      <c r="X1117" s="10">
        <v>14.95</v>
      </c>
      <c r="Y1117" s="14">
        <f>IF(AND(Table1[[#This Row],[Quantity]]&gt;20,Table1[[#This Row],[Quantity]]&lt;=50),3%,IF(AND(Table1[[#This Row],[Quantity]]&gt;50,Table1[[#This Row],[Quantity]]&lt;=100),5%,IF(Table1[[#This Row],[Quantity]]&gt;100,7%,0)))</f>
        <v>0.05</v>
      </c>
      <c r="Z1117" s="10">
        <f>Table1[[#This Row],[Sales Values]]*(1-Table1[[#This Row],[Discount]])</f>
        <v>4177.5300000000007</v>
      </c>
      <c r="AA1117" s="10">
        <f>Table1[[#This Row],[Sales Values]]+(Table1[[#This Row],[Sales Values]]*1.05%)</f>
        <v>4443.5727000000006</v>
      </c>
      <c r="AB1117" s="10">
        <f>Table1[[#This Row],[Sales Values]]*1.05</f>
        <v>4617.2700000000004</v>
      </c>
      <c r="AC1117" s="10" t="str">
        <f t="shared" si="89"/>
        <v>Superwossname</v>
      </c>
      <c r="AD1117" t="s">
        <v>101</v>
      </c>
    </row>
    <row r="1118" spans="1:30" x14ac:dyDescent="0.3">
      <c r="A1118">
        <v>3820</v>
      </c>
      <c r="B1118" t="s">
        <v>3031</v>
      </c>
      <c r="C1118" t="s">
        <v>2252</v>
      </c>
      <c r="D1118" t="s">
        <v>51</v>
      </c>
      <c r="E1118" t="s">
        <v>16</v>
      </c>
      <c r="F1118">
        <v>30</v>
      </c>
      <c r="G1118" t="s">
        <v>8652</v>
      </c>
      <c r="H1118" t="s">
        <v>2591</v>
      </c>
      <c r="I1118" t="s">
        <v>38</v>
      </c>
      <c r="J1118" s="8">
        <v>44030</v>
      </c>
      <c r="K1118" s="6" t="str">
        <f t="shared" si="85"/>
        <v>2020</v>
      </c>
      <c r="L1118" s="6" t="str">
        <f t="shared" si="86"/>
        <v>Jul</v>
      </c>
      <c r="M1118">
        <v>67</v>
      </c>
      <c r="N1118" s="10">
        <f t="shared" si="87"/>
        <v>3.49</v>
      </c>
      <c r="O1118">
        <f t="shared" si="88"/>
        <v>20</v>
      </c>
      <c r="P1118">
        <v>0.5</v>
      </c>
      <c r="Q1118" s="12">
        <f>Table1[[#This Row],[Quantity]]*Table1[[#This Row],[Case Size]]</f>
        <v>1340</v>
      </c>
      <c r="R1118" s="10">
        <f>Table1[[#This Row],[ Sales Volume]]*Table1[[#This Row],[Cost]]</f>
        <v>4676.6000000000004</v>
      </c>
      <c r="S1118" s="10">
        <f>Table1[[#This Row],[Sales Values]]-(Table1[[#This Row],[Sales Values]]*0.25)</f>
        <v>3507.4500000000003</v>
      </c>
      <c r="T1118" s="10">
        <f>Table1[[#This Row],[Manufacturing Cost]]-Table1[[#This Row],[Delivery Cost]]</f>
        <v>3473.9500000000003</v>
      </c>
      <c r="U1118" s="10">
        <f>Table1[[#This Row],[Quantity]]*Table1[[#This Row],[Delivery]]</f>
        <v>33.5</v>
      </c>
      <c r="V1118" s="10">
        <f>Table1[[#This Row],[Sales Values]]-Table1[[#This Row],[Manufacturing Cost]]</f>
        <v>1169.1500000000001</v>
      </c>
      <c r="W1118" s="13">
        <f>Table1[[#This Row],[Profit]]/Table1[[#This Row],[Sales Values]]</f>
        <v>0.25</v>
      </c>
      <c r="X1118" s="10">
        <v>14.95</v>
      </c>
      <c r="Y1118" s="14">
        <f>IF(AND(Table1[[#This Row],[Quantity]]&gt;20,Table1[[#This Row],[Quantity]]&lt;=50),3%,IF(AND(Table1[[#This Row],[Quantity]]&gt;50,Table1[[#This Row],[Quantity]]&lt;=100),5%,IF(Table1[[#This Row],[Quantity]]&gt;100,7%,0)))</f>
        <v>0.05</v>
      </c>
      <c r="Z1118" s="10">
        <f>Table1[[#This Row],[Sales Values]]*(1-Table1[[#This Row],[Discount]])</f>
        <v>4442.7700000000004</v>
      </c>
      <c r="AA1118" s="10">
        <f>Table1[[#This Row],[Sales Values]]+(Table1[[#This Row],[Sales Values]]*1.05%)</f>
        <v>4725.7043000000003</v>
      </c>
      <c r="AB1118" s="10">
        <f>Table1[[#This Row],[Sales Values]]*1.05</f>
        <v>4910.43</v>
      </c>
      <c r="AC1118" s="10" t="str">
        <f t="shared" si="89"/>
        <v>Superwossname</v>
      </c>
      <c r="AD1118" t="s">
        <v>101</v>
      </c>
    </row>
    <row r="1119" spans="1:30" x14ac:dyDescent="0.3">
      <c r="A1119">
        <v>3821</v>
      </c>
      <c r="B1119" t="s">
        <v>3979</v>
      </c>
      <c r="C1119" t="s">
        <v>3046</v>
      </c>
      <c r="D1119" t="s">
        <v>15</v>
      </c>
      <c r="E1119" t="s">
        <v>16</v>
      </c>
      <c r="F1119">
        <v>90</v>
      </c>
      <c r="G1119" t="s">
        <v>8653</v>
      </c>
      <c r="H1119" t="s">
        <v>5603</v>
      </c>
      <c r="I1119" t="s">
        <v>32</v>
      </c>
      <c r="J1119" s="8">
        <v>44574</v>
      </c>
      <c r="K1119" s="6" t="str">
        <f t="shared" si="85"/>
        <v>2022</v>
      </c>
      <c r="L1119" s="6" t="str">
        <f t="shared" si="86"/>
        <v>Jan</v>
      </c>
      <c r="M1119">
        <v>46</v>
      </c>
      <c r="N1119" s="10">
        <f t="shared" si="87"/>
        <v>3.49</v>
      </c>
      <c r="O1119">
        <f t="shared" si="88"/>
        <v>20</v>
      </c>
      <c r="P1119">
        <v>0.5</v>
      </c>
      <c r="Q1119" s="12">
        <f>Table1[[#This Row],[Quantity]]*Table1[[#This Row],[Case Size]]</f>
        <v>920</v>
      </c>
      <c r="R1119" s="10">
        <f>Table1[[#This Row],[ Sales Volume]]*Table1[[#This Row],[Cost]]</f>
        <v>3210.8</v>
      </c>
      <c r="S1119" s="10">
        <f>Table1[[#This Row],[Sales Values]]-(Table1[[#This Row],[Sales Values]]*0.25)</f>
        <v>2408.1000000000004</v>
      </c>
      <c r="T1119" s="10">
        <f>Table1[[#This Row],[Manufacturing Cost]]-Table1[[#This Row],[Delivery Cost]]</f>
        <v>2385.1000000000004</v>
      </c>
      <c r="U1119" s="10">
        <f>Table1[[#This Row],[Quantity]]*Table1[[#This Row],[Delivery]]</f>
        <v>23</v>
      </c>
      <c r="V1119" s="10">
        <f>Table1[[#This Row],[Sales Values]]-Table1[[#This Row],[Manufacturing Cost]]</f>
        <v>802.69999999999982</v>
      </c>
      <c r="W1119" s="13">
        <f>Table1[[#This Row],[Profit]]/Table1[[#This Row],[Sales Values]]</f>
        <v>0.24999999999999992</v>
      </c>
      <c r="X1119" s="10">
        <v>14.95</v>
      </c>
      <c r="Y1119" s="14">
        <f>IF(AND(Table1[[#This Row],[Quantity]]&gt;20,Table1[[#This Row],[Quantity]]&lt;=50),3%,IF(AND(Table1[[#This Row],[Quantity]]&gt;50,Table1[[#This Row],[Quantity]]&lt;=100),5%,IF(Table1[[#This Row],[Quantity]]&gt;100,7%,0)))</f>
        <v>0.03</v>
      </c>
      <c r="Z1119" s="10">
        <f>Table1[[#This Row],[Sales Values]]*(1-Table1[[#This Row],[Discount]])</f>
        <v>3114.4760000000001</v>
      </c>
      <c r="AA1119" s="10">
        <f>Table1[[#This Row],[Sales Values]]+(Table1[[#This Row],[Sales Values]]*1.05%)</f>
        <v>3244.5134000000003</v>
      </c>
      <c r="AB1119" s="10">
        <f>Table1[[#This Row],[Sales Values]]*1.05</f>
        <v>3371.34</v>
      </c>
      <c r="AC1119" s="10" t="str">
        <f t="shared" si="89"/>
        <v>Superwossname</v>
      </c>
      <c r="AD1119" t="s">
        <v>101</v>
      </c>
    </row>
    <row r="1120" spans="1:30" x14ac:dyDescent="0.3">
      <c r="A1120">
        <v>3827</v>
      </c>
      <c r="B1120" t="s">
        <v>638</v>
      </c>
      <c r="C1120" t="s">
        <v>7618</v>
      </c>
      <c r="D1120" t="s">
        <v>15</v>
      </c>
      <c r="E1120" t="s">
        <v>16</v>
      </c>
      <c r="F1120">
        <v>60</v>
      </c>
      <c r="G1120" t="s">
        <v>8663</v>
      </c>
      <c r="H1120" t="s">
        <v>1590</v>
      </c>
      <c r="I1120" t="s">
        <v>32</v>
      </c>
      <c r="J1120" s="8">
        <v>43939</v>
      </c>
      <c r="K1120" s="6" t="str">
        <f t="shared" si="85"/>
        <v>2020</v>
      </c>
      <c r="L1120" s="6" t="str">
        <f t="shared" si="86"/>
        <v>Apr</v>
      </c>
      <c r="M1120">
        <v>63</v>
      </c>
      <c r="N1120" s="10">
        <f t="shared" si="87"/>
        <v>3.49</v>
      </c>
      <c r="O1120">
        <f t="shared" si="88"/>
        <v>20</v>
      </c>
      <c r="P1120">
        <v>0.5</v>
      </c>
      <c r="Q1120" s="12">
        <f>Table1[[#This Row],[Quantity]]*Table1[[#This Row],[Case Size]]</f>
        <v>1260</v>
      </c>
      <c r="R1120" s="10">
        <f>Table1[[#This Row],[ Sales Volume]]*Table1[[#This Row],[Cost]]</f>
        <v>4397.4000000000005</v>
      </c>
      <c r="S1120" s="10">
        <f>Table1[[#This Row],[Sales Values]]-(Table1[[#This Row],[Sales Values]]*0.25)</f>
        <v>3298.05</v>
      </c>
      <c r="T1120" s="10">
        <f>Table1[[#This Row],[Manufacturing Cost]]-Table1[[#This Row],[Delivery Cost]]</f>
        <v>3266.55</v>
      </c>
      <c r="U1120" s="10">
        <f>Table1[[#This Row],[Quantity]]*Table1[[#This Row],[Delivery]]</f>
        <v>31.5</v>
      </c>
      <c r="V1120" s="10">
        <f>Table1[[#This Row],[Sales Values]]-Table1[[#This Row],[Manufacturing Cost]]</f>
        <v>1099.3500000000004</v>
      </c>
      <c r="W1120" s="13">
        <f>Table1[[#This Row],[Profit]]/Table1[[#This Row],[Sales Values]]</f>
        <v>0.25000000000000006</v>
      </c>
      <c r="X1120" s="10">
        <v>14.95</v>
      </c>
      <c r="Y1120" s="14">
        <f>IF(AND(Table1[[#This Row],[Quantity]]&gt;20,Table1[[#This Row],[Quantity]]&lt;=50),3%,IF(AND(Table1[[#This Row],[Quantity]]&gt;50,Table1[[#This Row],[Quantity]]&lt;=100),5%,IF(Table1[[#This Row],[Quantity]]&gt;100,7%,0)))</f>
        <v>0.05</v>
      </c>
      <c r="Z1120" s="10">
        <f>Table1[[#This Row],[Sales Values]]*(1-Table1[[#This Row],[Discount]])</f>
        <v>4177.5300000000007</v>
      </c>
      <c r="AA1120" s="10">
        <f>Table1[[#This Row],[Sales Values]]+(Table1[[#This Row],[Sales Values]]*1.05%)</f>
        <v>4443.5727000000006</v>
      </c>
      <c r="AB1120" s="10">
        <f>Table1[[#This Row],[Sales Values]]*1.05</f>
        <v>4617.2700000000004</v>
      </c>
      <c r="AC1120" s="10" t="str">
        <f t="shared" si="89"/>
        <v>Superwossname</v>
      </c>
      <c r="AD1120" t="s">
        <v>101</v>
      </c>
    </row>
    <row r="1121" spans="1:30" x14ac:dyDescent="0.3">
      <c r="A1121">
        <v>3837</v>
      </c>
      <c r="B1121" t="s">
        <v>6300</v>
      </c>
      <c r="C1121" t="s">
        <v>2883</v>
      </c>
      <c r="D1121" t="s">
        <v>51</v>
      </c>
      <c r="E1121" t="s">
        <v>16</v>
      </c>
      <c r="F1121">
        <v>90</v>
      </c>
      <c r="G1121" t="s">
        <v>8675</v>
      </c>
      <c r="H1121" t="s">
        <v>4484</v>
      </c>
      <c r="I1121" t="s">
        <v>32</v>
      </c>
      <c r="J1121" s="8">
        <v>44559</v>
      </c>
      <c r="K1121" s="6" t="str">
        <f t="shared" si="85"/>
        <v>2021</v>
      </c>
      <c r="L1121" s="6" t="str">
        <f t="shared" si="86"/>
        <v>Dec</v>
      </c>
      <c r="M1121">
        <v>75</v>
      </c>
      <c r="N1121" s="10">
        <f t="shared" si="87"/>
        <v>2.0099999999999998</v>
      </c>
      <c r="O1121">
        <f t="shared" si="88"/>
        <v>20</v>
      </c>
      <c r="P1121">
        <v>0.5</v>
      </c>
      <c r="Q1121" s="12">
        <f>Table1[[#This Row],[Quantity]]*Table1[[#This Row],[Case Size]]</f>
        <v>1500</v>
      </c>
      <c r="R1121" s="10">
        <f>Table1[[#This Row],[ Sales Volume]]*Table1[[#This Row],[Cost]]</f>
        <v>3014.9999999999995</v>
      </c>
      <c r="S1121" s="10">
        <f>Table1[[#This Row],[Sales Values]]-(Table1[[#This Row],[Sales Values]]*0.25)</f>
        <v>2261.2499999999995</v>
      </c>
      <c r="T1121" s="10">
        <f>Table1[[#This Row],[Manufacturing Cost]]-Table1[[#This Row],[Delivery Cost]]</f>
        <v>2223.7499999999995</v>
      </c>
      <c r="U1121" s="10">
        <f>Table1[[#This Row],[Quantity]]*Table1[[#This Row],[Delivery]]</f>
        <v>37.5</v>
      </c>
      <c r="V1121" s="10">
        <f>Table1[[#This Row],[Sales Values]]-Table1[[#This Row],[Manufacturing Cost]]</f>
        <v>753.75</v>
      </c>
      <c r="W1121" s="13">
        <f>Table1[[#This Row],[Profit]]/Table1[[#This Row],[Sales Values]]</f>
        <v>0.25000000000000006</v>
      </c>
      <c r="X1121" s="10">
        <v>14.95</v>
      </c>
      <c r="Y1121" s="14">
        <f>IF(AND(Table1[[#This Row],[Quantity]]&gt;20,Table1[[#This Row],[Quantity]]&lt;=50),3%,IF(AND(Table1[[#This Row],[Quantity]]&gt;50,Table1[[#This Row],[Quantity]]&lt;=100),5%,IF(Table1[[#This Row],[Quantity]]&gt;100,7%,0)))</f>
        <v>0.05</v>
      </c>
      <c r="Z1121" s="10">
        <f>Table1[[#This Row],[Sales Values]]*(1-Table1[[#This Row],[Discount]])</f>
        <v>2864.2499999999995</v>
      </c>
      <c r="AA1121" s="10">
        <f>Table1[[#This Row],[Sales Values]]+(Table1[[#This Row],[Sales Values]]*1.05%)</f>
        <v>3046.6574999999993</v>
      </c>
      <c r="AB1121" s="10">
        <f>Table1[[#This Row],[Sales Values]]*1.05</f>
        <v>3165.7499999999995</v>
      </c>
      <c r="AC1121" s="10" t="str">
        <f t="shared" si="89"/>
        <v>Hyperwotsit</v>
      </c>
      <c r="AD1121" t="s">
        <v>20</v>
      </c>
    </row>
    <row r="1122" spans="1:30" x14ac:dyDescent="0.3">
      <c r="A1122">
        <v>3852</v>
      </c>
      <c r="B1122" t="s">
        <v>7250</v>
      </c>
      <c r="C1122" t="s">
        <v>6845</v>
      </c>
      <c r="D1122" t="s">
        <v>51</v>
      </c>
      <c r="E1122" t="s">
        <v>16</v>
      </c>
      <c r="F1122">
        <v>90</v>
      </c>
      <c r="G1122" t="s">
        <v>8697</v>
      </c>
      <c r="H1122" t="s">
        <v>386</v>
      </c>
      <c r="I1122" t="s">
        <v>294</v>
      </c>
      <c r="J1122" s="8">
        <v>44604</v>
      </c>
      <c r="K1122" s="6" t="str">
        <f t="shared" si="85"/>
        <v>2022</v>
      </c>
      <c r="L1122" s="6" t="str">
        <f t="shared" si="86"/>
        <v>Feb</v>
      </c>
      <c r="M1122">
        <v>81</v>
      </c>
      <c r="N1122" s="10">
        <f t="shared" si="87"/>
        <v>1.89</v>
      </c>
      <c r="O1122">
        <f t="shared" si="88"/>
        <v>18</v>
      </c>
      <c r="P1122">
        <v>0.5</v>
      </c>
      <c r="Q1122" s="12">
        <f>Table1[[#This Row],[Quantity]]*Table1[[#This Row],[Case Size]]</f>
        <v>1458</v>
      </c>
      <c r="R1122" s="10">
        <f>Table1[[#This Row],[ Sales Volume]]*Table1[[#This Row],[Cost]]</f>
        <v>2755.62</v>
      </c>
      <c r="S1122" s="10">
        <f>Table1[[#This Row],[Sales Values]]-(Table1[[#This Row],[Sales Values]]*0.25)</f>
        <v>2066.7150000000001</v>
      </c>
      <c r="T1122" s="10">
        <f>Table1[[#This Row],[Manufacturing Cost]]-Table1[[#This Row],[Delivery Cost]]</f>
        <v>2026.2150000000001</v>
      </c>
      <c r="U1122" s="10">
        <f>Table1[[#This Row],[Quantity]]*Table1[[#This Row],[Delivery]]</f>
        <v>40.5</v>
      </c>
      <c r="V1122" s="10">
        <f>Table1[[#This Row],[Sales Values]]-Table1[[#This Row],[Manufacturing Cost]]</f>
        <v>688.90499999999975</v>
      </c>
      <c r="W1122" s="13">
        <f>Table1[[#This Row],[Profit]]/Table1[[#This Row],[Sales Values]]</f>
        <v>0.24999999999999992</v>
      </c>
      <c r="X1122" s="10">
        <v>14.95</v>
      </c>
      <c r="Y1122" s="14">
        <f>IF(AND(Table1[[#This Row],[Quantity]]&gt;20,Table1[[#This Row],[Quantity]]&lt;=50),3%,IF(AND(Table1[[#This Row],[Quantity]]&gt;50,Table1[[#This Row],[Quantity]]&lt;=100),5%,IF(Table1[[#This Row],[Quantity]]&gt;100,7%,0)))</f>
        <v>0.05</v>
      </c>
      <c r="Z1122" s="10">
        <f>Table1[[#This Row],[Sales Values]]*(1-Table1[[#This Row],[Discount]])</f>
        <v>2617.8389999999999</v>
      </c>
      <c r="AA1122" s="10">
        <f>Table1[[#This Row],[Sales Values]]+(Table1[[#This Row],[Sales Values]]*1.05%)</f>
        <v>2784.5540099999998</v>
      </c>
      <c r="AB1122" s="10">
        <f>Table1[[#This Row],[Sales Values]]*1.05</f>
        <v>2893.4009999999998</v>
      </c>
      <c r="AC1122" s="10" t="str">
        <f t="shared" si="89"/>
        <v>Gigastuff</v>
      </c>
      <c r="AD1122" t="s">
        <v>45</v>
      </c>
    </row>
    <row r="1123" spans="1:30" x14ac:dyDescent="0.3">
      <c r="A1123">
        <v>3853</v>
      </c>
      <c r="B1123" t="s">
        <v>8698</v>
      </c>
      <c r="C1123" t="s">
        <v>7099</v>
      </c>
      <c r="D1123" t="s">
        <v>15</v>
      </c>
      <c r="E1123" t="s">
        <v>16</v>
      </c>
      <c r="F1123">
        <v>60</v>
      </c>
      <c r="G1123" t="s">
        <v>8697</v>
      </c>
      <c r="H1123" t="s">
        <v>3116</v>
      </c>
      <c r="I1123" t="s">
        <v>32</v>
      </c>
      <c r="J1123" s="8">
        <v>44520</v>
      </c>
      <c r="K1123" s="6" t="str">
        <f t="shared" si="85"/>
        <v>2021</v>
      </c>
      <c r="L1123" s="6" t="str">
        <f t="shared" si="86"/>
        <v>Nov</v>
      </c>
      <c r="M1123">
        <v>6</v>
      </c>
      <c r="N1123" s="10">
        <f t="shared" si="87"/>
        <v>3.49</v>
      </c>
      <c r="O1123">
        <f t="shared" si="88"/>
        <v>20</v>
      </c>
      <c r="P1123">
        <v>0.5</v>
      </c>
      <c r="Q1123" s="12">
        <f>Table1[[#This Row],[Quantity]]*Table1[[#This Row],[Case Size]]</f>
        <v>120</v>
      </c>
      <c r="R1123" s="10">
        <f>Table1[[#This Row],[ Sales Volume]]*Table1[[#This Row],[Cost]]</f>
        <v>418.8</v>
      </c>
      <c r="S1123" s="10">
        <f>Table1[[#This Row],[Sales Values]]-(Table1[[#This Row],[Sales Values]]*0.25)</f>
        <v>314.10000000000002</v>
      </c>
      <c r="T1123" s="10">
        <f>Table1[[#This Row],[Manufacturing Cost]]-Table1[[#This Row],[Delivery Cost]]</f>
        <v>311.10000000000002</v>
      </c>
      <c r="U1123" s="10">
        <f>Table1[[#This Row],[Quantity]]*Table1[[#This Row],[Delivery]]</f>
        <v>3</v>
      </c>
      <c r="V1123" s="10">
        <f>Table1[[#This Row],[Sales Values]]-Table1[[#This Row],[Manufacturing Cost]]</f>
        <v>104.69999999999999</v>
      </c>
      <c r="W1123" s="13">
        <f>Table1[[#This Row],[Profit]]/Table1[[#This Row],[Sales Values]]</f>
        <v>0.24999999999999997</v>
      </c>
      <c r="X1123" s="10">
        <v>14.95</v>
      </c>
      <c r="Y1123" s="14">
        <f>IF(AND(Table1[[#This Row],[Quantity]]&gt;20,Table1[[#This Row],[Quantity]]&lt;=50),3%,IF(AND(Table1[[#This Row],[Quantity]]&gt;50,Table1[[#This Row],[Quantity]]&lt;=100),5%,IF(Table1[[#This Row],[Quantity]]&gt;100,7%,0)))</f>
        <v>0</v>
      </c>
      <c r="Z1123" s="10">
        <f>Table1[[#This Row],[Sales Values]]*(1-Table1[[#This Row],[Discount]])</f>
        <v>418.8</v>
      </c>
      <c r="AA1123" s="10">
        <f>Table1[[#This Row],[Sales Values]]+(Table1[[#This Row],[Sales Values]]*1.05%)</f>
        <v>423.19740000000002</v>
      </c>
      <c r="AB1123" s="10">
        <f>Table1[[#This Row],[Sales Values]]*1.05</f>
        <v>439.74</v>
      </c>
      <c r="AC1123" s="10" t="str">
        <f t="shared" si="89"/>
        <v>Superwossname</v>
      </c>
      <c r="AD1123" t="s">
        <v>101</v>
      </c>
    </row>
    <row r="1124" spans="1:30" x14ac:dyDescent="0.3">
      <c r="A1124">
        <v>3857</v>
      </c>
      <c r="B1124" t="s">
        <v>8704</v>
      </c>
      <c r="C1124" t="s">
        <v>6134</v>
      </c>
      <c r="D1124" t="s">
        <v>51</v>
      </c>
      <c r="E1124" t="s">
        <v>16</v>
      </c>
      <c r="F1124">
        <v>90</v>
      </c>
      <c r="G1124" t="s">
        <v>8705</v>
      </c>
      <c r="H1124" t="s">
        <v>818</v>
      </c>
      <c r="I1124" t="s">
        <v>819</v>
      </c>
      <c r="J1124" s="8">
        <v>44766</v>
      </c>
      <c r="K1124" s="6" t="str">
        <f t="shared" si="85"/>
        <v>2022</v>
      </c>
      <c r="L1124" s="6" t="str">
        <f t="shared" si="86"/>
        <v>Jul</v>
      </c>
      <c r="M1124">
        <v>99</v>
      </c>
      <c r="N1124" s="10">
        <f t="shared" si="87"/>
        <v>3.49</v>
      </c>
      <c r="O1124">
        <f t="shared" si="88"/>
        <v>20</v>
      </c>
      <c r="P1124">
        <v>0.5</v>
      </c>
      <c r="Q1124" s="12">
        <f>Table1[[#This Row],[Quantity]]*Table1[[#This Row],[Case Size]]</f>
        <v>1980</v>
      </c>
      <c r="R1124" s="10">
        <f>Table1[[#This Row],[ Sales Volume]]*Table1[[#This Row],[Cost]]</f>
        <v>6910.2000000000007</v>
      </c>
      <c r="S1124" s="10">
        <f>Table1[[#This Row],[Sales Values]]-(Table1[[#This Row],[Sales Values]]*0.25)</f>
        <v>5182.6500000000005</v>
      </c>
      <c r="T1124" s="10">
        <f>Table1[[#This Row],[Manufacturing Cost]]-Table1[[#This Row],[Delivery Cost]]</f>
        <v>5133.1500000000005</v>
      </c>
      <c r="U1124" s="10">
        <f>Table1[[#This Row],[Quantity]]*Table1[[#This Row],[Delivery]]</f>
        <v>49.5</v>
      </c>
      <c r="V1124" s="10">
        <f>Table1[[#This Row],[Sales Values]]-Table1[[#This Row],[Manufacturing Cost]]</f>
        <v>1727.5500000000002</v>
      </c>
      <c r="W1124" s="13">
        <f>Table1[[#This Row],[Profit]]/Table1[[#This Row],[Sales Values]]</f>
        <v>0.25</v>
      </c>
      <c r="X1124" s="10">
        <v>14.95</v>
      </c>
      <c r="Y1124" s="14">
        <f>IF(AND(Table1[[#This Row],[Quantity]]&gt;20,Table1[[#This Row],[Quantity]]&lt;=50),3%,IF(AND(Table1[[#This Row],[Quantity]]&gt;50,Table1[[#This Row],[Quantity]]&lt;=100),5%,IF(Table1[[#This Row],[Quantity]]&gt;100,7%,0)))</f>
        <v>0.05</v>
      </c>
      <c r="Z1124" s="10">
        <f>Table1[[#This Row],[Sales Values]]*(1-Table1[[#This Row],[Discount]])</f>
        <v>6564.6900000000005</v>
      </c>
      <c r="AA1124" s="10">
        <f>Table1[[#This Row],[Sales Values]]+(Table1[[#This Row],[Sales Values]]*1.05%)</f>
        <v>6982.7571000000007</v>
      </c>
      <c r="AB1124" s="10">
        <f>Table1[[#This Row],[Sales Values]]*1.05</f>
        <v>7255.7100000000009</v>
      </c>
      <c r="AC1124" s="10" t="str">
        <f t="shared" si="89"/>
        <v>Superwossname</v>
      </c>
      <c r="AD1124" t="s">
        <v>101</v>
      </c>
    </row>
    <row r="1125" spans="1:30" x14ac:dyDescent="0.3">
      <c r="A1125">
        <v>3861</v>
      </c>
      <c r="B1125" t="s">
        <v>902</v>
      </c>
      <c r="C1125" t="s">
        <v>8654</v>
      </c>
      <c r="D1125" t="s">
        <v>92</v>
      </c>
      <c r="E1125" t="s">
        <v>29</v>
      </c>
      <c r="F1125">
        <v>60</v>
      </c>
      <c r="G1125" t="s">
        <v>14677</v>
      </c>
      <c r="H1125" t="s">
        <v>2366</v>
      </c>
      <c r="I1125" t="s">
        <v>1367</v>
      </c>
      <c r="J1125" s="8">
        <v>43855</v>
      </c>
      <c r="K1125" s="6" t="str">
        <f t="shared" si="85"/>
        <v>2020</v>
      </c>
      <c r="L1125" s="6" t="str">
        <f t="shared" si="86"/>
        <v>Jan</v>
      </c>
      <c r="M1125">
        <v>81</v>
      </c>
      <c r="N1125" s="10">
        <f t="shared" si="87"/>
        <v>1.89</v>
      </c>
      <c r="O1125">
        <f t="shared" si="88"/>
        <v>18</v>
      </c>
      <c r="P1125">
        <v>0.5</v>
      </c>
      <c r="Q1125" s="12">
        <f>Table1[[#This Row],[Quantity]]*Table1[[#This Row],[Case Size]]</f>
        <v>1458</v>
      </c>
      <c r="R1125" s="10">
        <f>Table1[[#This Row],[ Sales Volume]]*Table1[[#This Row],[Cost]]</f>
        <v>2755.62</v>
      </c>
      <c r="S1125" s="10">
        <f>Table1[[#This Row],[Sales Values]]-(Table1[[#This Row],[Sales Values]]*0.25)</f>
        <v>2066.7150000000001</v>
      </c>
      <c r="T1125" s="10">
        <f>Table1[[#This Row],[Manufacturing Cost]]-Table1[[#This Row],[Delivery Cost]]</f>
        <v>2026.2150000000001</v>
      </c>
      <c r="U1125" s="10">
        <f>Table1[[#This Row],[Quantity]]*Table1[[#This Row],[Delivery]]</f>
        <v>40.5</v>
      </c>
      <c r="V1125" s="10">
        <f>Table1[[#This Row],[Sales Values]]-Table1[[#This Row],[Manufacturing Cost]]</f>
        <v>688.90499999999975</v>
      </c>
      <c r="W1125" s="13">
        <f>Table1[[#This Row],[Profit]]/Table1[[#This Row],[Sales Values]]</f>
        <v>0.24999999999999992</v>
      </c>
      <c r="X1125" s="10">
        <v>14.95</v>
      </c>
      <c r="Y1125" s="14">
        <f>IF(AND(Table1[[#This Row],[Quantity]]&gt;20,Table1[[#This Row],[Quantity]]&lt;=50),3%,IF(AND(Table1[[#This Row],[Quantity]]&gt;50,Table1[[#This Row],[Quantity]]&lt;=100),5%,IF(Table1[[#This Row],[Quantity]]&gt;100,7%,0)))</f>
        <v>0.05</v>
      </c>
      <c r="Z1125" s="10">
        <f>Table1[[#This Row],[Sales Values]]*(1-Table1[[#This Row],[Discount]])</f>
        <v>2617.8389999999999</v>
      </c>
      <c r="AA1125" s="10">
        <f>Table1[[#This Row],[Sales Values]]+(Table1[[#This Row],[Sales Values]]*1.05%)</f>
        <v>2784.5540099999998</v>
      </c>
      <c r="AB1125" s="10">
        <f>Table1[[#This Row],[Sales Values]]*1.05</f>
        <v>2893.4009999999998</v>
      </c>
      <c r="AC1125" s="10" t="str">
        <f t="shared" si="89"/>
        <v>Gigastuff</v>
      </c>
      <c r="AD1125" t="s">
        <v>45</v>
      </c>
    </row>
    <row r="1126" spans="1:30" x14ac:dyDescent="0.3">
      <c r="A1126">
        <v>3864</v>
      </c>
      <c r="B1126" t="s">
        <v>8714</v>
      </c>
      <c r="C1126" t="s">
        <v>2920</v>
      </c>
      <c r="D1126" t="s">
        <v>51</v>
      </c>
      <c r="E1126" t="s">
        <v>16</v>
      </c>
      <c r="F1126">
        <v>90</v>
      </c>
      <c r="G1126" t="s">
        <v>8715</v>
      </c>
      <c r="H1126" t="s">
        <v>3206</v>
      </c>
      <c r="I1126" t="s">
        <v>1199</v>
      </c>
      <c r="J1126" s="8">
        <v>44746</v>
      </c>
      <c r="K1126" s="6" t="str">
        <f t="shared" si="85"/>
        <v>2022</v>
      </c>
      <c r="L1126" s="6" t="str">
        <f t="shared" si="86"/>
        <v>Jul</v>
      </c>
      <c r="M1126">
        <v>97</v>
      </c>
      <c r="N1126" s="10">
        <f t="shared" si="87"/>
        <v>2.0099999999999998</v>
      </c>
      <c r="O1126">
        <f t="shared" si="88"/>
        <v>20</v>
      </c>
      <c r="P1126">
        <v>0.5</v>
      </c>
      <c r="Q1126" s="11">
        <f>Table1[[#This Row],[Quantity]]*Table1[[#This Row],[Case Size]]</f>
        <v>1940</v>
      </c>
      <c r="R1126" s="10">
        <f>Table1[[#This Row],[ Sales Volume]]*Table1[[#This Row],[Cost]]</f>
        <v>3899.3999999999996</v>
      </c>
      <c r="S1126" s="10">
        <f>Table1[[#This Row],[Sales Values]]-(Table1[[#This Row],[Sales Values]]*0.25)</f>
        <v>2924.5499999999997</v>
      </c>
      <c r="T1126" s="10">
        <f>Table1[[#This Row],[Manufacturing Cost]]-Table1[[#This Row],[Delivery Cost]]</f>
        <v>2876.0499999999997</v>
      </c>
      <c r="U1126" s="10">
        <f>Table1[[#This Row],[Quantity]]*Table1[[#This Row],[Delivery]]</f>
        <v>48.5</v>
      </c>
      <c r="V1126" s="10">
        <f>Table1[[#This Row],[Sales Values]]-Table1[[#This Row],[Manufacturing Cost]]</f>
        <v>974.84999999999991</v>
      </c>
      <c r="W1126" s="13">
        <f>Table1[[#This Row],[Profit]]/Table1[[#This Row],[Sales Values]]</f>
        <v>0.25</v>
      </c>
      <c r="X1126" s="10">
        <v>14.95</v>
      </c>
      <c r="Y1126" s="14">
        <f>IF(AND(Table1[[#This Row],[Quantity]]&gt;20,Table1[[#This Row],[Quantity]]&lt;=50),3%,IF(AND(Table1[[#This Row],[Quantity]]&gt;50,Table1[[#This Row],[Quantity]]&lt;=100),5%,IF(Table1[[#This Row],[Quantity]]&gt;100,7%,0)))</f>
        <v>0.05</v>
      </c>
      <c r="Z1126" s="10">
        <f>Table1[[#This Row],[Sales Values]]*(1-Table1[[#This Row],[Discount]])</f>
        <v>3704.4299999999994</v>
      </c>
      <c r="AA1126" s="10">
        <f>Table1[[#This Row],[Sales Values]]+(Table1[[#This Row],[Sales Values]]*1.05%)</f>
        <v>3940.3436999999994</v>
      </c>
      <c r="AB1126" s="10">
        <f>Table1[[#This Row],[Sales Values]]*1.05</f>
        <v>4094.37</v>
      </c>
      <c r="AC1126" s="10" t="str">
        <f t="shared" si="89"/>
        <v>Hyperwotsit</v>
      </c>
      <c r="AD1126" t="s">
        <v>20</v>
      </c>
    </row>
    <row r="1127" spans="1:30" x14ac:dyDescent="0.3">
      <c r="A1127">
        <v>3867</v>
      </c>
      <c r="B1127" t="s">
        <v>8162</v>
      </c>
      <c r="C1127" t="s">
        <v>6349</v>
      </c>
      <c r="D1127" t="s">
        <v>28</v>
      </c>
      <c r="E1127" t="s">
        <v>29</v>
      </c>
      <c r="F1127">
        <v>60</v>
      </c>
      <c r="G1127" t="s">
        <v>8718</v>
      </c>
      <c r="H1127" t="s">
        <v>8534</v>
      </c>
      <c r="I1127" t="s">
        <v>294</v>
      </c>
      <c r="J1127" s="8">
        <v>44165</v>
      </c>
      <c r="K1127" s="6" t="str">
        <f t="shared" si="85"/>
        <v>2020</v>
      </c>
      <c r="L1127" s="6" t="str">
        <f t="shared" si="86"/>
        <v>Nov</v>
      </c>
      <c r="M1127">
        <v>18</v>
      </c>
      <c r="N1127" s="10">
        <f t="shared" si="87"/>
        <v>1.89</v>
      </c>
      <c r="O1127">
        <f t="shared" si="88"/>
        <v>18</v>
      </c>
      <c r="P1127">
        <v>0.5</v>
      </c>
      <c r="Q1127" s="12">
        <f>Table1[[#This Row],[Quantity]]*Table1[[#This Row],[Case Size]]</f>
        <v>324</v>
      </c>
      <c r="R1127" s="10">
        <f>Table1[[#This Row],[ Sales Volume]]*Table1[[#This Row],[Cost]]</f>
        <v>612.36</v>
      </c>
      <c r="S1127" s="10">
        <f>Table1[[#This Row],[Sales Values]]-(Table1[[#This Row],[Sales Values]]*0.25)</f>
        <v>459.27</v>
      </c>
      <c r="T1127" s="10">
        <f>Table1[[#This Row],[Manufacturing Cost]]-Table1[[#This Row],[Delivery Cost]]</f>
        <v>450.27</v>
      </c>
      <c r="U1127" s="10">
        <f>Table1[[#This Row],[Quantity]]*Table1[[#This Row],[Delivery]]</f>
        <v>9</v>
      </c>
      <c r="V1127" s="10">
        <f>Table1[[#This Row],[Sales Values]]-Table1[[#This Row],[Manufacturing Cost]]</f>
        <v>153.09000000000003</v>
      </c>
      <c r="W1127" s="13">
        <f>Table1[[#This Row],[Profit]]/Table1[[#This Row],[Sales Values]]</f>
        <v>0.25000000000000006</v>
      </c>
      <c r="X1127" s="10">
        <v>14.95</v>
      </c>
      <c r="Y1127" s="14">
        <f>IF(AND(Table1[[#This Row],[Quantity]]&gt;20,Table1[[#This Row],[Quantity]]&lt;=50),3%,IF(AND(Table1[[#This Row],[Quantity]]&gt;50,Table1[[#This Row],[Quantity]]&lt;=100),5%,IF(Table1[[#This Row],[Quantity]]&gt;100,7%,0)))</f>
        <v>0</v>
      </c>
      <c r="Z1127" s="10">
        <f>Table1[[#This Row],[Sales Values]]*(1-Table1[[#This Row],[Discount]])</f>
        <v>612.36</v>
      </c>
      <c r="AA1127" s="10">
        <f>Table1[[#This Row],[Sales Values]]+(Table1[[#This Row],[Sales Values]]*1.05%)</f>
        <v>618.78978000000006</v>
      </c>
      <c r="AB1127" s="10">
        <f>Table1[[#This Row],[Sales Values]]*1.05</f>
        <v>642.97800000000007</v>
      </c>
      <c r="AC1127" s="10" t="str">
        <f t="shared" si="89"/>
        <v>Gigastuff</v>
      </c>
      <c r="AD1127" t="s">
        <v>45</v>
      </c>
    </row>
    <row r="1128" spans="1:30" x14ac:dyDescent="0.3">
      <c r="A1128">
        <v>3868</v>
      </c>
      <c r="B1128" t="s">
        <v>7595</v>
      </c>
      <c r="C1128" t="s">
        <v>205</v>
      </c>
      <c r="D1128" t="s">
        <v>117</v>
      </c>
      <c r="E1128" t="s">
        <v>29</v>
      </c>
      <c r="F1128">
        <v>90</v>
      </c>
      <c r="G1128" t="s">
        <v>8719</v>
      </c>
      <c r="H1128" t="s">
        <v>186</v>
      </c>
      <c r="I1128" t="s">
        <v>187</v>
      </c>
      <c r="J1128" s="8">
        <v>44351</v>
      </c>
      <c r="K1128" s="6" t="str">
        <f t="shared" si="85"/>
        <v>2021</v>
      </c>
      <c r="L1128" s="6" t="str">
        <f t="shared" si="86"/>
        <v>Jun</v>
      </c>
      <c r="M1128">
        <v>95</v>
      </c>
      <c r="N1128" s="10">
        <f t="shared" si="87"/>
        <v>2.0099999999999998</v>
      </c>
      <c r="O1128">
        <f t="shared" si="88"/>
        <v>20</v>
      </c>
      <c r="P1128">
        <v>0.5</v>
      </c>
      <c r="Q1128" s="12">
        <f>Table1[[#This Row],[Quantity]]*Table1[[#This Row],[Case Size]]</f>
        <v>1900</v>
      </c>
      <c r="R1128" s="10">
        <f>Table1[[#This Row],[ Sales Volume]]*Table1[[#This Row],[Cost]]</f>
        <v>3818.9999999999995</v>
      </c>
      <c r="S1128" s="10">
        <f>Table1[[#This Row],[Sales Values]]-(Table1[[#This Row],[Sales Values]]*0.25)</f>
        <v>2864.2499999999995</v>
      </c>
      <c r="T1128" s="10">
        <f>Table1[[#This Row],[Manufacturing Cost]]-Table1[[#This Row],[Delivery Cost]]</f>
        <v>2816.7499999999995</v>
      </c>
      <c r="U1128" s="10">
        <f>Table1[[#This Row],[Quantity]]*Table1[[#This Row],[Delivery]]</f>
        <v>47.5</v>
      </c>
      <c r="V1128" s="10">
        <f>Table1[[#This Row],[Sales Values]]-Table1[[#This Row],[Manufacturing Cost]]</f>
        <v>954.75</v>
      </c>
      <c r="W1128" s="13">
        <f>Table1[[#This Row],[Profit]]/Table1[[#This Row],[Sales Values]]</f>
        <v>0.25000000000000006</v>
      </c>
      <c r="X1128" s="10">
        <v>14.95</v>
      </c>
      <c r="Y1128" s="14">
        <f>IF(AND(Table1[[#This Row],[Quantity]]&gt;20,Table1[[#This Row],[Quantity]]&lt;=50),3%,IF(AND(Table1[[#This Row],[Quantity]]&gt;50,Table1[[#This Row],[Quantity]]&lt;=100),5%,IF(Table1[[#This Row],[Quantity]]&gt;100,7%,0)))</f>
        <v>0.05</v>
      </c>
      <c r="Z1128" s="10">
        <f>Table1[[#This Row],[Sales Values]]*(1-Table1[[#This Row],[Discount]])</f>
        <v>3628.0499999999993</v>
      </c>
      <c r="AA1128" s="10">
        <f>Table1[[#This Row],[Sales Values]]+(Table1[[#This Row],[Sales Values]]*1.05%)</f>
        <v>3859.0994999999994</v>
      </c>
      <c r="AB1128" s="10">
        <f>Table1[[#This Row],[Sales Values]]*1.05</f>
        <v>4009.95</v>
      </c>
      <c r="AC1128" s="10" t="str">
        <f t="shared" si="89"/>
        <v>Hyperwotsit</v>
      </c>
      <c r="AD1128" t="s">
        <v>20</v>
      </c>
    </row>
    <row r="1129" spans="1:30" x14ac:dyDescent="0.3">
      <c r="A1129">
        <v>3870</v>
      </c>
      <c r="B1129" t="s">
        <v>2051</v>
      </c>
      <c r="C1129" t="s">
        <v>8723</v>
      </c>
      <c r="D1129" t="s">
        <v>28</v>
      </c>
      <c r="E1129" t="s">
        <v>29</v>
      </c>
      <c r="F1129">
        <v>30</v>
      </c>
      <c r="G1129" t="s">
        <v>8724</v>
      </c>
      <c r="H1129" t="s">
        <v>2685</v>
      </c>
      <c r="I1129" t="s">
        <v>32</v>
      </c>
      <c r="J1129" s="8">
        <v>44201</v>
      </c>
      <c r="K1129" s="6" t="str">
        <f t="shared" si="85"/>
        <v>2021</v>
      </c>
      <c r="L1129" s="6" t="str">
        <f t="shared" si="86"/>
        <v>Jan</v>
      </c>
      <c r="M1129">
        <v>42</v>
      </c>
      <c r="N1129" s="10">
        <f t="shared" si="87"/>
        <v>2.0099999999999998</v>
      </c>
      <c r="O1129">
        <f t="shared" si="88"/>
        <v>20</v>
      </c>
      <c r="P1129">
        <v>0.5</v>
      </c>
      <c r="Q1129" s="12">
        <f>Table1[[#This Row],[Quantity]]*Table1[[#This Row],[Case Size]]</f>
        <v>840</v>
      </c>
      <c r="R1129" s="10">
        <f>Table1[[#This Row],[ Sales Volume]]*Table1[[#This Row],[Cost]]</f>
        <v>1688.3999999999999</v>
      </c>
      <c r="S1129" s="10">
        <f>Table1[[#This Row],[Sales Values]]-(Table1[[#This Row],[Sales Values]]*0.25)</f>
        <v>1266.3</v>
      </c>
      <c r="T1129" s="10">
        <f>Table1[[#This Row],[Manufacturing Cost]]-Table1[[#This Row],[Delivery Cost]]</f>
        <v>1245.3</v>
      </c>
      <c r="U1129" s="10">
        <f>Table1[[#This Row],[Quantity]]*Table1[[#This Row],[Delivery]]</f>
        <v>21</v>
      </c>
      <c r="V1129" s="10">
        <f>Table1[[#This Row],[Sales Values]]-Table1[[#This Row],[Manufacturing Cost]]</f>
        <v>422.09999999999991</v>
      </c>
      <c r="W1129" s="13">
        <f>Table1[[#This Row],[Profit]]/Table1[[#This Row],[Sales Values]]</f>
        <v>0.24999999999999997</v>
      </c>
      <c r="X1129" s="10">
        <v>14.95</v>
      </c>
      <c r="Y1129" s="14">
        <f>IF(AND(Table1[[#This Row],[Quantity]]&gt;20,Table1[[#This Row],[Quantity]]&lt;=50),3%,IF(AND(Table1[[#This Row],[Quantity]]&gt;50,Table1[[#This Row],[Quantity]]&lt;=100),5%,IF(Table1[[#This Row],[Quantity]]&gt;100,7%,0)))</f>
        <v>0.03</v>
      </c>
      <c r="Z1129" s="10">
        <f>Table1[[#This Row],[Sales Values]]*(1-Table1[[#This Row],[Discount]])</f>
        <v>1637.7479999999998</v>
      </c>
      <c r="AA1129" s="10">
        <f>Table1[[#This Row],[Sales Values]]+(Table1[[#This Row],[Sales Values]]*1.05%)</f>
        <v>1706.1281999999999</v>
      </c>
      <c r="AB1129" s="10">
        <f>Table1[[#This Row],[Sales Values]]*1.05</f>
        <v>1772.82</v>
      </c>
      <c r="AC1129" s="10" t="str">
        <f t="shared" si="89"/>
        <v>Hyperwotsit</v>
      </c>
      <c r="AD1129" t="s">
        <v>20</v>
      </c>
    </row>
    <row r="1130" spans="1:30" x14ac:dyDescent="0.3">
      <c r="A1130">
        <v>3873</v>
      </c>
      <c r="B1130" t="s">
        <v>1104</v>
      </c>
      <c r="C1130" t="s">
        <v>7278</v>
      </c>
      <c r="D1130" t="s">
        <v>28</v>
      </c>
      <c r="E1130" t="s">
        <v>29</v>
      </c>
      <c r="F1130">
        <v>90</v>
      </c>
      <c r="G1130" t="s">
        <v>14356</v>
      </c>
      <c r="H1130" t="s">
        <v>8547</v>
      </c>
      <c r="I1130" t="s">
        <v>32</v>
      </c>
      <c r="J1130" s="8">
        <v>44637</v>
      </c>
      <c r="K1130" s="6" t="str">
        <f t="shared" si="85"/>
        <v>2022</v>
      </c>
      <c r="L1130" s="6" t="str">
        <f t="shared" si="86"/>
        <v>Mar</v>
      </c>
      <c r="M1130">
        <v>101</v>
      </c>
      <c r="N1130" s="10">
        <f t="shared" si="87"/>
        <v>3.49</v>
      </c>
      <c r="O1130">
        <f t="shared" si="88"/>
        <v>20</v>
      </c>
      <c r="P1130">
        <v>0.5</v>
      </c>
      <c r="Q1130" s="12">
        <f>Table1[[#This Row],[Quantity]]*Table1[[#This Row],[Case Size]]</f>
        <v>2020</v>
      </c>
      <c r="R1130" s="10">
        <f>Table1[[#This Row],[ Sales Volume]]*Table1[[#This Row],[Cost]]</f>
        <v>7049.8</v>
      </c>
      <c r="S1130" s="10">
        <f>Table1[[#This Row],[Sales Values]]-(Table1[[#This Row],[Sales Values]]*0.25)</f>
        <v>5287.35</v>
      </c>
      <c r="T1130" s="10">
        <f>Table1[[#This Row],[Manufacturing Cost]]-Table1[[#This Row],[Delivery Cost]]</f>
        <v>5236.8500000000004</v>
      </c>
      <c r="U1130" s="10">
        <f>Table1[[#This Row],[Quantity]]*Table1[[#This Row],[Delivery]]</f>
        <v>50.5</v>
      </c>
      <c r="V1130" s="10">
        <f>Table1[[#This Row],[Sales Values]]-Table1[[#This Row],[Manufacturing Cost]]</f>
        <v>1762.4499999999998</v>
      </c>
      <c r="W1130" s="13">
        <f>Table1[[#This Row],[Profit]]/Table1[[#This Row],[Sales Values]]</f>
        <v>0.24999999999999997</v>
      </c>
      <c r="X1130" s="10">
        <v>14.95</v>
      </c>
      <c r="Y1130" s="14">
        <f>IF(AND(Table1[[#This Row],[Quantity]]&gt;20,Table1[[#This Row],[Quantity]]&lt;=50),3%,IF(AND(Table1[[#This Row],[Quantity]]&gt;50,Table1[[#This Row],[Quantity]]&lt;=100),5%,IF(Table1[[#This Row],[Quantity]]&gt;100,7%,0)))</f>
        <v>7.0000000000000007E-2</v>
      </c>
      <c r="Z1130" s="10">
        <f>Table1[[#This Row],[Sales Values]]*(1-Table1[[#This Row],[Discount]])</f>
        <v>6556.3139999999994</v>
      </c>
      <c r="AA1130" s="10">
        <f>Table1[[#This Row],[Sales Values]]+(Table1[[#This Row],[Sales Values]]*1.05%)</f>
        <v>7123.8229000000001</v>
      </c>
      <c r="AB1130" s="10">
        <f>Table1[[#This Row],[Sales Values]]*1.05</f>
        <v>7402.2900000000009</v>
      </c>
      <c r="AC1130" s="10" t="str">
        <f t="shared" si="89"/>
        <v>Superwossname</v>
      </c>
      <c r="AD1130" t="s">
        <v>101</v>
      </c>
    </row>
    <row r="1131" spans="1:30" x14ac:dyDescent="0.3">
      <c r="A1131">
        <v>3881</v>
      </c>
      <c r="B1131" t="s">
        <v>4805</v>
      </c>
      <c r="C1131" t="s">
        <v>1692</v>
      </c>
      <c r="D1131" t="s">
        <v>28</v>
      </c>
      <c r="E1131" t="s">
        <v>29</v>
      </c>
      <c r="F1131">
        <v>60</v>
      </c>
      <c r="G1131" t="s">
        <v>8739</v>
      </c>
      <c r="H1131" t="s">
        <v>8740</v>
      </c>
      <c r="I1131" t="s">
        <v>913</v>
      </c>
      <c r="J1131" s="8">
        <v>44099</v>
      </c>
      <c r="K1131" s="6" t="str">
        <f t="shared" si="85"/>
        <v>2020</v>
      </c>
      <c r="L1131" s="6" t="str">
        <f t="shared" si="86"/>
        <v>Sep</v>
      </c>
      <c r="M1131">
        <v>82</v>
      </c>
      <c r="N1131" s="10">
        <f t="shared" si="87"/>
        <v>1.89</v>
      </c>
      <c r="O1131">
        <f t="shared" si="88"/>
        <v>18</v>
      </c>
      <c r="P1131">
        <v>0.5</v>
      </c>
      <c r="Q1131" s="12">
        <f>Table1[[#This Row],[Quantity]]*Table1[[#This Row],[Case Size]]</f>
        <v>1476</v>
      </c>
      <c r="R1131" s="10">
        <f>Table1[[#This Row],[ Sales Volume]]*Table1[[#This Row],[Cost]]</f>
        <v>2789.64</v>
      </c>
      <c r="S1131" s="10">
        <f>Table1[[#This Row],[Sales Values]]-(Table1[[#This Row],[Sales Values]]*0.25)</f>
        <v>2092.23</v>
      </c>
      <c r="T1131" s="10">
        <f>Table1[[#This Row],[Manufacturing Cost]]-Table1[[#This Row],[Delivery Cost]]</f>
        <v>2051.23</v>
      </c>
      <c r="U1131" s="10">
        <f>Table1[[#This Row],[Quantity]]*Table1[[#This Row],[Delivery]]</f>
        <v>41</v>
      </c>
      <c r="V1131" s="10">
        <f>Table1[[#This Row],[Sales Values]]-Table1[[#This Row],[Manufacturing Cost]]</f>
        <v>697.40999999999985</v>
      </c>
      <c r="W1131" s="13">
        <f>Table1[[#This Row],[Profit]]/Table1[[#This Row],[Sales Values]]</f>
        <v>0.24999999999999997</v>
      </c>
      <c r="X1131" s="10">
        <v>14.95</v>
      </c>
      <c r="Y1131" s="14">
        <f>IF(AND(Table1[[#This Row],[Quantity]]&gt;20,Table1[[#This Row],[Quantity]]&lt;=50),3%,IF(AND(Table1[[#This Row],[Quantity]]&gt;50,Table1[[#This Row],[Quantity]]&lt;=100),5%,IF(Table1[[#This Row],[Quantity]]&gt;100,7%,0)))</f>
        <v>0.05</v>
      </c>
      <c r="Z1131" s="10">
        <f>Table1[[#This Row],[Sales Values]]*(1-Table1[[#This Row],[Discount]])</f>
        <v>2650.1579999999999</v>
      </c>
      <c r="AA1131" s="10">
        <f>Table1[[#This Row],[Sales Values]]+(Table1[[#This Row],[Sales Values]]*1.05%)</f>
        <v>2818.9312199999999</v>
      </c>
      <c r="AB1131" s="10">
        <f>Table1[[#This Row],[Sales Values]]*1.05</f>
        <v>2929.1219999999998</v>
      </c>
      <c r="AC1131" s="10" t="str">
        <f t="shared" si="89"/>
        <v>Gigastuff</v>
      </c>
      <c r="AD1131" t="s">
        <v>45</v>
      </c>
    </row>
    <row r="1132" spans="1:30" x14ac:dyDescent="0.3">
      <c r="A1132">
        <v>3884</v>
      </c>
      <c r="B1132" t="s">
        <v>8743</v>
      </c>
      <c r="C1132" t="s">
        <v>3938</v>
      </c>
      <c r="D1132" t="s">
        <v>51</v>
      </c>
      <c r="E1132" t="s">
        <v>16</v>
      </c>
      <c r="F1132">
        <v>60</v>
      </c>
      <c r="G1132" t="s">
        <v>8744</v>
      </c>
      <c r="H1132" t="s">
        <v>3678</v>
      </c>
      <c r="I1132" t="s">
        <v>32</v>
      </c>
      <c r="J1132" s="8">
        <v>44532</v>
      </c>
      <c r="K1132" s="6" t="str">
        <f t="shared" si="85"/>
        <v>2021</v>
      </c>
      <c r="L1132" s="6" t="str">
        <f t="shared" si="86"/>
        <v>Dec</v>
      </c>
      <c r="M1132">
        <v>8</v>
      </c>
      <c r="N1132" s="10">
        <f t="shared" si="87"/>
        <v>1.89</v>
      </c>
      <c r="O1132">
        <f t="shared" si="88"/>
        <v>18</v>
      </c>
      <c r="P1132">
        <v>0.5</v>
      </c>
      <c r="Q1132" s="12">
        <f>Table1[[#This Row],[Quantity]]*Table1[[#This Row],[Case Size]]</f>
        <v>144</v>
      </c>
      <c r="R1132" s="10">
        <f>Table1[[#This Row],[ Sales Volume]]*Table1[[#This Row],[Cost]]</f>
        <v>272.15999999999997</v>
      </c>
      <c r="S1132" s="10">
        <f>Table1[[#This Row],[Sales Values]]-(Table1[[#This Row],[Sales Values]]*0.25)</f>
        <v>204.11999999999998</v>
      </c>
      <c r="T1132" s="10">
        <f>Table1[[#This Row],[Manufacturing Cost]]-Table1[[#This Row],[Delivery Cost]]</f>
        <v>200.11999999999998</v>
      </c>
      <c r="U1132" s="10">
        <f>Table1[[#This Row],[Quantity]]*Table1[[#This Row],[Delivery]]</f>
        <v>4</v>
      </c>
      <c r="V1132" s="10">
        <f>Table1[[#This Row],[Sales Values]]-Table1[[#This Row],[Manufacturing Cost]]</f>
        <v>68.039999999999992</v>
      </c>
      <c r="W1132" s="13">
        <f>Table1[[#This Row],[Profit]]/Table1[[#This Row],[Sales Values]]</f>
        <v>0.25</v>
      </c>
      <c r="X1132" s="10">
        <v>14.95</v>
      </c>
      <c r="Y1132" s="14">
        <f>IF(AND(Table1[[#This Row],[Quantity]]&gt;20,Table1[[#This Row],[Quantity]]&lt;=50),3%,IF(AND(Table1[[#This Row],[Quantity]]&gt;50,Table1[[#This Row],[Quantity]]&lt;=100),5%,IF(Table1[[#This Row],[Quantity]]&gt;100,7%,0)))</f>
        <v>0</v>
      </c>
      <c r="Z1132" s="10">
        <f>Table1[[#This Row],[Sales Values]]*(1-Table1[[#This Row],[Discount]])</f>
        <v>272.15999999999997</v>
      </c>
      <c r="AA1132" s="10">
        <f>Table1[[#This Row],[Sales Values]]+(Table1[[#This Row],[Sales Values]]*1.05%)</f>
        <v>275.01767999999998</v>
      </c>
      <c r="AB1132" s="10">
        <f>Table1[[#This Row],[Sales Values]]*1.05</f>
        <v>285.76799999999997</v>
      </c>
      <c r="AC1132" s="10" t="str">
        <f t="shared" si="89"/>
        <v>Gigastuff</v>
      </c>
      <c r="AD1132" t="s">
        <v>45</v>
      </c>
    </row>
    <row r="1133" spans="1:30" x14ac:dyDescent="0.3">
      <c r="A1133">
        <v>3887</v>
      </c>
      <c r="B1133" t="s">
        <v>5285</v>
      </c>
      <c r="C1133" t="s">
        <v>328</v>
      </c>
      <c r="D1133" t="s">
        <v>92</v>
      </c>
      <c r="E1133" t="s">
        <v>29</v>
      </c>
      <c r="F1133">
        <v>90</v>
      </c>
      <c r="G1133" t="s">
        <v>8750</v>
      </c>
      <c r="H1133" t="s">
        <v>1194</v>
      </c>
      <c r="I1133" t="s">
        <v>38</v>
      </c>
      <c r="J1133" s="8">
        <v>44683</v>
      </c>
      <c r="K1133" s="6" t="str">
        <f t="shared" si="85"/>
        <v>2022</v>
      </c>
      <c r="L1133" s="6" t="str">
        <f t="shared" si="86"/>
        <v>May</v>
      </c>
      <c r="M1133">
        <v>81</v>
      </c>
      <c r="N1133" s="10">
        <f t="shared" si="87"/>
        <v>1.89</v>
      </c>
      <c r="O1133">
        <f t="shared" si="88"/>
        <v>18</v>
      </c>
      <c r="P1133">
        <v>0.5</v>
      </c>
      <c r="Q1133" s="12">
        <f>Table1[[#This Row],[Quantity]]*Table1[[#This Row],[Case Size]]</f>
        <v>1458</v>
      </c>
      <c r="R1133" s="10">
        <f>Table1[[#This Row],[ Sales Volume]]*Table1[[#This Row],[Cost]]</f>
        <v>2755.62</v>
      </c>
      <c r="S1133" s="10">
        <f>Table1[[#This Row],[Sales Values]]-(Table1[[#This Row],[Sales Values]]*0.25)</f>
        <v>2066.7150000000001</v>
      </c>
      <c r="T1133" s="10">
        <f>Table1[[#This Row],[Manufacturing Cost]]-Table1[[#This Row],[Delivery Cost]]</f>
        <v>2026.2150000000001</v>
      </c>
      <c r="U1133" s="10">
        <f>Table1[[#This Row],[Quantity]]*Table1[[#This Row],[Delivery]]</f>
        <v>40.5</v>
      </c>
      <c r="V1133" s="10">
        <f>Table1[[#This Row],[Sales Values]]-Table1[[#This Row],[Manufacturing Cost]]</f>
        <v>688.90499999999975</v>
      </c>
      <c r="W1133" s="13">
        <f>Table1[[#This Row],[Profit]]/Table1[[#This Row],[Sales Values]]</f>
        <v>0.24999999999999992</v>
      </c>
      <c r="X1133" s="10">
        <v>14.95</v>
      </c>
      <c r="Y1133" s="14">
        <f>IF(AND(Table1[[#This Row],[Quantity]]&gt;20,Table1[[#This Row],[Quantity]]&lt;=50),3%,IF(AND(Table1[[#This Row],[Quantity]]&gt;50,Table1[[#This Row],[Quantity]]&lt;=100),5%,IF(Table1[[#This Row],[Quantity]]&gt;100,7%,0)))</f>
        <v>0.05</v>
      </c>
      <c r="Z1133" s="10">
        <f>Table1[[#This Row],[Sales Values]]*(1-Table1[[#This Row],[Discount]])</f>
        <v>2617.8389999999999</v>
      </c>
      <c r="AA1133" s="10">
        <f>Table1[[#This Row],[Sales Values]]+(Table1[[#This Row],[Sales Values]]*1.05%)</f>
        <v>2784.5540099999998</v>
      </c>
      <c r="AB1133" s="10">
        <f>Table1[[#This Row],[Sales Values]]*1.05</f>
        <v>2893.4009999999998</v>
      </c>
      <c r="AC1133" s="10" t="str">
        <f t="shared" si="89"/>
        <v>Gigastuff</v>
      </c>
      <c r="AD1133" t="s">
        <v>45</v>
      </c>
    </row>
    <row r="1134" spans="1:30" x14ac:dyDescent="0.3">
      <c r="A1134">
        <v>3888</v>
      </c>
      <c r="B1134" t="s">
        <v>8317</v>
      </c>
      <c r="C1134" t="s">
        <v>4795</v>
      </c>
      <c r="D1134" t="s">
        <v>28</v>
      </c>
      <c r="E1134" t="s">
        <v>29</v>
      </c>
      <c r="F1134">
        <v>90</v>
      </c>
      <c r="G1134" t="s">
        <v>13590</v>
      </c>
      <c r="H1134" t="s">
        <v>7261</v>
      </c>
      <c r="I1134" t="s">
        <v>32</v>
      </c>
      <c r="J1134" s="8">
        <v>43832</v>
      </c>
      <c r="K1134" s="6" t="str">
        <f t="shared" si="85"/>
        <v>2020</v>
      </c>
      <c r="L1134" s="6" t="str">
        <f t="shared" si="86"/>
        <v>Jan</v>
      </c>
      <c r="M1134">
        <v>24</v>
      </c>
      <c r="N1134" s="10">
        <f t="shared" si="87"/>
        <v>1.89</v>
      </c>
      <c r="O1134">
        <f t="shared" si="88"/>
        <v>18</v>
      </c>
      <c r="P1134">
        <v>0.5</v>
      </c>
      <c r="Q1134" s="12">
        <f>Table1[[#This Row],[Quantity]]*Table1[[#This Row],[Case Size]]</f>
        <v>432</v>
      </c>
      <c r="R1134" s="10">
        <f>Table1[[#This Row],[ Sales Volume]]*Table1[[#This Row],[Cost]]</f>
        <v>816.4799999999999</v>
      </c>
      <c r="S1134" s="10">
        <f>Table1[[#This Row],[Sales Values]]-(Table1[[#This Row],[Sales Values]]*0.25)</f>
        <v>612.3599999999999</v>
      </c>
      <c r="T1134" s="10">
        <f>Table1[[#This Row],[Manufacturing Cost]]-Table1[[#This Row],[Delivery Cost]]</f>
        <v>600.3599999999999</v>
      </c>
      <c r="U1134" s="10">
        <f>Table1[[#This Row],[Quantity]]*Table1[[#This Row],[Delivery]]</f>
        <v>12</v>
      </c>
      <c r="V1134" s="10">
        <f>Table1[[#This Row],[Sales Values]]-Table1[[#This Row],[Manufacturing Cost]]</f>
        <v>204.12</v>
      </c>
      <c r="W1134" s="13">
        <f>Table1[[#This Row],[Profit]]/Table1[[#This Row],[Sales Values]]</f>
        <v>0.25000000000000006</v>
      </c>
      <c r="X1134" s="10">
        <v>14.95</v>
      </c>
      <c r="Y1134" s="14">
        <f>IF(AND(Table1[[#This Row],[Quantity]]&gt;20,Table1[[#This Row],[Quantity]]&lt;=50),3%,IF(AND(Table1[[#This Row],[Quantity]]&gt;50,Table1[[#This Row],[Quantity]]&lt;=100),5%,IF(Table1[[#This Row],[Quantity]]&gt;100,7%,0)))</f>
        <v>0.03</v>
      </c>
      <c r="Z1134" s="10">
        <f>Table1[[#This Row],[Sales Values]]*(1-Table1[[#This Row],[Discount]])</f>
        <v>791.98559999999986</v>
      </c>
      <c r="AA1134" s="10">
        <f>Table1[[#This Row],[Sales Values]]+(Table1[[#This Row],[Sales Values]]*1.05%)</f>
        <v>825.0530399999999</v>
      </c>
      <c r="AB1134" s="10">
        <f>Table1[[#This Row],[Sales Values]]*1.05</f>
        <v>857.30399999999997</v>
      </c>
      <c r="AC1134" s="10" t="str">
        <f t="shared" si="89"/>
        <v>Gigastuff</v>
      </c>
      <c r="AD1134" t="s">
        <v>45</v>
      </c>
    </row>
    <row r="1135" spans="1:30" x14ac:dyDescent="0.3">
      <c r="A1135">
        <v>3895</v>
      </c>
      <c r="B1135" t="s">
        <v>8763</v>
      </c>
      <c r="C1135" t="s">
        <v>6216</v>
      </c>
      <c r="D1135" t="s">
        <v>51</v>
      </c>
      <c r="E1135" t="s">
        <v>16</v>
      </c>
      <c r="F1135">
        <v>90</v>
      </c>
      <c r="G1135" t="s">
        <v>8764</v>
      </c>
      <c r="H1135" t="s">
        <v>1206</v>
      </c>
      <c r="I1135" t="s">
        <v>294</v>
      </c>
      <c r="J1135" s="8">
        <v>43965</v>
      </c>
      <c r="K1135" s="6" t="str">
        <f t="shared" si="85"/>
        <v>2020</v>
      </c>
      <c r="L1135" s="6" t="str">
        <f t="shared" si="86"/>
        <v>May</v>
      </c>
      <c r="M1135">
        <v>64</v>
      </c>
      <c r="N1135" s="10">
        <f t="shared" si="87"/>
        <v>3.49</v>
      </c>
      <c r="O1135">
        <f t="shared" si="88"/>
        <v>20</v>
      </c>
      <c r="P1135">
        <v>0.5</v>
      </c>
      <c r="Q1135" s="12">
        <f>Table1[[#This Row],[Quantity]]*Table1[[#This Row],[Case Size]]</f>
        <v>1280</v>
      </c>
      <c r="R1135" s="10">
        <f>Table1[[#This Row],[ Sales Volume]]*Table1[[#This Row],[Cost]]</f>
        <v>4467.2000000000007</v>
      </c>
      <c r="S1135" s="10">
        <f>Table1[[#This Row],[Sales Values]]-(Table1[[#This Row],[Sales Values]]*0.25)</f>
        <v>3350.4000000000005</v>
      </c>
      <c r="T1135" s="10">
        <f>Table1[[#This Row],[Manufacturing Cost]]-Table1[[#This Row],[Delivery Cost]]</f>
        <v>3318.4000000000005</v>
      </c>
      <c r="U1135" s="10">
        <f>Table1[[#This Row],[Quantity]]*Table1[[#This Row],[Delivery]]</f>
        <v>32</v>
      </c>
      <c r="V1135" s="10">
        <f>Table1[[#This Row],[Sales Values]]-Table1[[#This Row],[Manufacturing Cost]]</f>
        <v>1116.8000000000002</v>
      </c>
      <c r="W1135" s="13">
        <f>Table1[[#This Row],[Profit]]/Table1[[#This Row],[Sales Values]]</f>
        <v>0.25</v>
      </c>
      <c r="X1135" s="10">
        <v>14.95</v>
      </c>
      <c r="Y1135" s="14">
        <f>IF(AND(Table1[[#This Row],[Quantity]]&gt;20,Table1[[#This Row],[Quantity]]&lt;=50),3%,IF(AND(Table1[[#This Row],[Quantity]]&gt;50,Table1[[#This Row],[Quantity]]&lt;=100),5%,IF(Table1[[#This Row],[Quantity]]&gt;100,7%,0)))</f>
        <v>0.05</v>
      </c>
      <c r="Z1135" s="10">
        <f>Table1[[#This Row],[Sales Values]]*(1-Table1[[#This Row],[Discount]])</f>
        <v>4243.84</v>
      </c>
      <c r="AA1135" s="10">
        <f>Table1[[#This Row],[Sales Values]]+(Table1[[#This Row],[Sales Values]]*1.05%)</f>
        <v>4514.1056000000008</v>
      </c>
      <c r="AB1135" s="10">
        <f>Table1[[#This Row],[Sales Values]]*1.05</f>
        <v>4690.5600000000013</v>
      </c>
      <c r="AC1135" s="10" t="str">
        <f t="shared" si="89"/>
        <v>Superwossname</v>
      </c>
      <c r="AD1135" t="s">
        <v>101</v>
      </c>
    </row>
    <row r="1136" spans="1:30" x14ac:dyDescent="0.3">
      <c r="A1136">
        <v>3898</v>
      </c>
      <c r="B1136" t="s">
        <v>1464</v>
      </c>
      <c r="C1136" t="s">
        <v>2252</v>
      </c>
      <c r="D1136" t="s">
        <v>28</v>
      </c>
      <c r="E1136" t="s">
        <v>29</v>
      </c>
      <c r="F1136">
        <v>60</v>
      </c>
      <c r="G1136" t="s">
        <v>8767</v>
      </c>
      <c r="H1136" t="s">
        <v>3236</v>
      </c>
      <c r="I1136" t="s">
        <v>32</v>
      </c>
      <c r="J1136" s="8">
        <v>44427</v>
      </c>
      <c r="K1136" s="6" t="str">
        <f t="shared" si="85"/>
        <v>2021</v>
      </c>
      <c r="L1136" s="6" t="str">
        <f t="shared" si="86"/>
        <v>Aug</v>
      </c>
      <c r="M1136">
        <v>28</v>
      </c>
      <c r="N1136" s="10">
        <f t="shared" si="87"/>
        <v>3.49</v>
      </c>
      <c r="O1136">
        <f t="shared" si="88"/>
        <v>20</v>
      </c>
      <c r="P1136">
        <v>0.5</v>
      </c>
      <c r="Q1136" s="12">
        <f>Table1[[#This Row],[Quantity]]*Table1[[#This Row],[Case Size]]</f>
        <v>560</v>
      </c>
      <c r="R1136" s="10">
        <f>Table1[[#This Row],[ Sales Volume]]*Table1[[#This Row],[Cost]]</f>
        <v>1954.4</v>
      </c>
      <c r="S1136" s="10">
        <f>Table1[[#This Row],[Sales Values]]-(Table1[[#This Row],[Sales Values]]*0.25)</f>
        <v>1465.8000000000002</v>
      </c>
      <c r="T1136" s="10">
        <f>Table1[[#This Row],[Manufacturing Cost]]-Table1[[#This Row],[Delivery Cost]]</f>
        <v>1451.8000000000002</v>
      </c>
      <c r="U1136" s="10">
        <f>Table1[[#This Row],[Quantity]]*Table1[[#This Row],[Delivery]]</f>
        <v>14</v>
      </c>
      <c r="V1136" s="10">
        <f>Table1[[#This Row],[Sales Values]]-Table1[[#This Row],[Manufacturing Cost]]</f>
        <v>488.59999999999991</v>
      </c>
      <c r="W1136" s="13">
        <f>Table1[[#This Row],[Profit]]/Table1[[#This Row],[Sales Values]]</f>
        <v>0.24999999999999994</v>
      </c>
      <c r="X1136" s="10">
        <v>14.95</v>
      </c>
      <c r="Y1136" s="14">
        <f>IF(AND(Table1[[#This Row],[Quantity]]&gt;20,Table1[[#This Row],[Quantity]]&lt;=50),3%,IF(AND(Table1[[#This Row],[Quantity]]&gt;50,Table1[[#This Row],[Quantity]]&lt;=100),5%,IF(Table1[[#This Row],[Quantity]]&gt;100,7%,0)))</f>
        <v>0.03</v>
      </c>
      <c r="Z1136" s="10">
        <f>Table1[[#This Row],[Sales Values]]*(1-Table1[[#This Row],[Discount]])</f>
        <v>1895.768</v>
      </c>
      <c r="AA1136" s="10">
        <f>Table1[[#This Row],[Sales Values]]+(Table1[[#This Row],[Sales Values]]*1.05%)</f>
        <v>1974.9212</v>
      </c>
      <c r="AB1136" s="10">
        <f>Table1[[#This Row],[Sales Values]]*1.05</f>
        <v>2052.1200000000003</v>
      </c>
      <c r="AC1136" s="10" t="str">
        <f t="shared" si="89"/>
        <v>Superwossname</v>
      </c>
      <c r="AD1136" t="s">
        <v>101</v>
      </c>
    </row>
    <row r="1137" spans="1:30" x14ac:dyDescent="0.3">
      <c r="A1137">
        <v>3899</v>
      </c>
      <c r="B1137" t="s">
        <v>8768</v>
      </c>
      <c r="C1137" t="s">
        <v>1746</v>
      </c>
      <c r="D1137" t="s">
        <v>15</v>
      </c>
      <c r="E1137" t="s">
        <v>16</v>
      </c>
      <c r="F1137">
        <v>90</v>
      </c>
      <c r="G1137" t="s">
        <v>8769</v>
      </c>
      <c r="H1137" t="s">
        <v>611</v>
      </c>
      <c r="I1137" t="s">
        <v>32</v>
      </c>
      <c r="J1137" s="8">
        <v>44639</v>
      </c>
      <c r="K1137" s="6" t="str">
        <f t="shared" si="85"/>
        <v>2022</v>
      </c>
      <c r="L1137" s="6" t="str">
        <f t="shared" si="86"/>
        <v>Mar</v>
      </c>
      <c r="M1137">
        <v>90</v>
      </c>
      <c r="N1137" s="10">
        <f t="shared" si="87"/>
        <v>3.49</v>
      </c>
      <c r="O1137">
        <f t="shared" si="88"/>
        <v>20</v>
      </c>
      <c r="P1137">
        <v>0.5</v>
      </c>
      <c r="Q1137" s="12">
        <f>Table1[[#This Row],[Quantity]]*Table1[[#This Row],[Case Size]]</f>
        <v>1800</v>
      </c>
      <c r="R1137" s="10">
        <f>Table1[[#This Row],[ Sales Volume]]*Table1[[#This Row],[Cost]]</f>
        <v>6282</v>
      </c>
      <c r="S1137" s="10">
        <f>Table1[[#This Row],[Sales Values]]-(Table1[[#This Row],[Sales Values]]*0.25)</f>
        <v>4711.5</v>
      </c>
      <c r="T1137" s="10">
        <f>Table1[[#This Row],[Manufacturing Cost]]-Table1[[#This Row],[Delivery Cost]]</f>
        <v>4666.5</v>
      </c>
      <c r="U1137" s="10">
        <f>Table1[[#This Row],[Quantity]]*Table1[[#This Row],[Delivery]]</f>
        <v>45</v>
      </c>
      <c r="V1137" s="10">
        <f>Table1[[#This Row],[Sales Values]]-Table1[[#This Row],[Manufacturing Cost]]</f>
        <v>1570.5</v>
      </c>
      <c r="W1137" s="13">
        <f>Table1[[#This Row],[Profit]]/Table1[[#This Row],[Sales Values]]</f>
        <v>0.25</v>
      </c>
      <c r="X1137" s="10">
        <v>14.95</v>
      </c>
      <c r="Y1137" s="14">
        <f>IF(AND(Table1[[#This Row],[Quantity]]&gt;20,Table1[[#This Row],[Quantity]]&lt;=50),3%,IF(AND(Table1[[#This Row],[Quantity]]&gt;50,Table1[[#This Row],[Quantity]]&lt;=100),5%,IF(Table1[[#This Row],[Quantity]]&gt;100,7%,0)))</f>
        <v>0.05</v>
      </c>
      <c r="Z1137" s="10">
        <f>Table1[[#This Row],[Sales Values]]*(1-Table1[[#This Row],[Discount]])</f>
        <v>5967.9</v>
      </c>
      <c r="AA1137" s="10">
        <f>Table1[[#This Row],[Sales Values]]+(Table1[[#This Row],[Sales Values]]*1.05%)</f>
        <v>6347.9610000000002</v>
      </c>
      <c r="AB1137" s="10">
        <f>Table1[[#This Row],[Sales Values]]*1.05</f>
        <v>6596.1</v>
      </c>
      <c r="AC1137" s="10" t="str">
        <f t="shared" si="89"/>
        <v>Superwossname</v>
      </c>
      <c r="AD1137" t="s">
        <v>101</v>
      </c>
    </row>
    <row r="1138" spans="1:30" x14ac:dyDescent="0.3">
      <c r="A1138">
        <v>3901</v>
      </c>
      <c r="B1138" t="s">
        <v>2346</v>
      </c>
      <c r="C1138" t="s">
        <v>8771</v>
      </c>
      <c r="D1138" t="s">
        <v>28</v>
      </c>
      <c r="E1138" t="s">
        <v>29</v>
      </c>
      <c r="F1138">
        <v>30</v>
      </c>
      <c r="G1138" t="s">
        <v>8770</v>
      </c>
      <c r="H1138" t="s">
        <v>538</v>
      </c>
      <c r="I1138" t="s">
        <v>32</v>
      </c>
      <c r="J1138" s="8">
        <v>44879</v>
      </c>
      <c r="K1138" s="6" t="str">
        <f t="shared" si="85"/>
        <v>2022</v>
      </c>
      <c r="L1138" s="6" t="str">
        <f t="shared" si="86"/>
        <v>Nov</v>
      </c>
      <c r="M1138">
        <v>40</v>
      </c>
      <c r="N1138" s="10">
        <f t="shared" si="87"/>
        <v>1.89</v>
      </c>
      <c r="O1138">
        <f t="shared" si="88"/>
        <v>18</v>
      </c>
      <c r="P1138">
        <v>0.5</v>
      </c>
      <c r="Q1138" s="12">
        <f>Table1[[#This Row],[Quantity]]*Table1[[#This Row],[Case Size]]</f>
        <v>720</v>
      </c>
      <c r="R1138" s="10">
        <f>Table1[[#This Row],[ Sales Volume]]*Table1[[#This Row],[Cost]]</f>
        <v>1360.8</v>
      </c>
      <c r="S1138" s="10">
        <f>Table1[[#This Row],[Sales Values]]-(Table1[[#This Row],[Sales Values]]*0.25)</f>
        <v>1020.5999999999999</v>
      </c>
      <c r="T1138" s="10">
        <f>Table1[[#This Row],[Manufacturing Cost]]-Table1[[#This Row],[Delivery Cost]]</f>
        <v>1000.5999999999999</v>
      </c>
      <c r="U1138" s="10">
        <f>Table1[[#This Row],[Quantity]]*Table1[[#This Row],[Delivery]]</f>
        <v>20</v>
      </c>
      <c r="V1138" s="10">
        <f>Table1[[#This Row],[Sales Values]]-Table1[[#This Row],[Manufacturing Cost]]</f>
        <v>340.20000000000005</v>
      </c>
      <c r="W1138" s="13">
        <f>Table1[[#This Row],[Profit]]/Table1[[#This Row],[Sales Values]]</f>
        <v>0.25000000000000006</v>
      </c>
      <c r="X1138" s="10">
        <v>14.95</v>
      </c>
      <c r="Y1138" s="14">
        <f>IF(AND(Table1[[#This Row],[Quantity]]&gt;20,Table1[[#This Row],[Quantity]]&lt;=50),3%,IF(AND(Table1[[#This Row],[Quantity]]&gt;50,Table1[[#This Row],[Quantity]]&lt;=100),5%,IF(Table1[[#This Row],[Quantity]]&gt;100,7%,0)))</f>
        <v>0.03</v>
      </c>
      <c r="Z1138" s="10">
        <f>Table1[[#This Row],[Sales Values]]*(1-Table1[[#This Row],[Discount]])</f>
        <v>1319.9759999999999</v>
      </c>
      <c r="AA1138" s="10">
        <f>Table1[[#This Row],[Sales Values]]+(Table1[[#This Row],[Sales Values]]*1.05%)</f>
        <v>1375.0883999999999</v>
      </c>
      <c r="AB1138" s="10">
        <f>Table1[[#This Row],[Sales Values]]*1.05</f>
        <v>1428.84</v>
      </c>
      <c r="AC1138" s="10" t="str">
        <f t="shared" si="89"/>
        <v>Gigastuff</v>
      </c>
      <c r="AD1138" t="s">
        <v>45</v>
      </c>
    </row>
    <row r="1139" spans="1:30" x14ac:dyDescent="0.3">
      <c r="A1139">
        <v>3905</v>
      </c>
      <c r="B1139" t="s">
        <v>665</v>
      </c>
      <c r="C1139" t="s">
        <v>3341</v>
      </c>
      <c r="D1139" t="s">
        <v>28</v>
      </c>
      <c r="E1139" t="s">
        <v>29</v>
      </c>
      <c r="F1139">
        <v>60</v>
      </c>
      <c r="G1139" t="s">
        <v>8775</v>
      </c>
      <c r="H1139" t="s">
        <v>1855</v>
      </c>
      <c r="I1139" t="s">
        <v>25</v>
      </c>
      <c r="J1139" s="8">
        <v>44878</v>
      </c>
      <c r="K1139" s="6" t="str">
        <f t="shared" si="85"/>
        <v>2022</v>
      </c>
      <c r="L1139" s="6" t="str">
        <f t="shared" si="86"/>
        <v>Nov</v>
      </c>
      <c r="M1139">
        <v>53</v>
      </c>
      <c r="N1139" s="10">
        <f t="shared" si="87"/>
        <v>1.89</v>
      </c>
      <c r="O1139">
        <f t="shared" si="88"/>
        <v>18</v>
      </c>
      <c r="P1139">
        <v>0.5</v>
      </c>
      <c r="Q1139" s="12">
        <f>Table1[[#This Row],[Quantity]]*Table1[[#This Row],[Case Size]]</f>
        <v>954</v>
      </c>
      <c r="R1139" s="10">
        <f>Table1[[#This Row],[ Sales Volume]]*Table1[[#This Row],[Cost]]</f>
        <v>1803.06</v>
      </c>
      <c r="S1139" s="10">
        <f>Table1[[#This Row],[Sales Values]]-(Table1[[#This Row],[Sales Values]]*0.25)</f>
        <v>1352.2950000000001</v>
      </c>
      <c r="T1139" s="10">
        <f>Table1[[#This Row],[Manufacturing Cost]]-Table1[[#This Row],[Delivery Cost]]</f>
        <v>1325.7950000000001</v>
      </c>
      <c r="U1139" s="10">
        <f>Table1[[#This Row],[Quantity]]*Table1[[#This Row],[Delivery]]</f>
        <v>26.5</v>
      </c>
      <c r="V1139" s="10">
        <f>Table1[[#This Row],[Sales Values]]-Table1[[#This Row],[Manufacturing Cost]]</f>
        <v>450.76499999999987</v>
      </c>
      <c r="W1139" s="13">
        <f>Table1[[#This Row],[Profit]]/Table1[[#This Row],[Sales Values]]</f>
        <v>0.24999999999999994</v>
      </c>
      <c r="X1139" s="10">
        <v>14.95</v>
      </c>
      <c r="Y1139" s="14">
        <f>IF(AND(Table1[[#This Row],[Quantity]]&gt;20,Table1[[#This Row],[Quantity]]&lt;=50),3%,IF(AND(Table1[[#This Row],[Quantity]]&gt;50,Table1[[#This Row],[Quantity]]&lt;=100),5%,IF(Table1[[#This Row],[Quantity]]&gt;100,7%,0)))</f>
        <v>0.05</v>
      </c>
      <c r="Z1139" s="10">
        <f>Table1[[#This Row],[Sales Values]]*(1-Table1[[#This Row],[Discount]])</f>
        <v>1712.9069999999999</v>
      </c>
      <c r="AA1139" s="10">
        <f>Table1[[#This Row],[Sales Values]]+(Table1[[#This Row],[Sales Values]]*1.05%)</f>
        <v>1821.9921299999999</v>
      </c>
      <c r="AB1139" s="10">
        <f>Table1[[#This Row],[Sales Values]]*1.05</f>
        <v>1893.213</v>
      </c>
      <c r="AC1139" s="10" t="str">
        <f t="shared" si="89"/>
        <v>Gigastuff</v>
      </c>
      <c r="AD1139" t="s">
        <v>45</v>
      </c>
    </row>
    <row r="1140" spans="1:30" x14ac:dyDescent="0.3">
      <c r="A1140">
        <v>3910</v>
      </c>
      <c r="B1140" t="s">
        <v>8783</v>
      </c>
      <c r="C1140" t="s">
        <v>4681</v>
      </c>
      <c r="D1140" t="s">
        <v>51</v>
      </c>
      <c r="E1140" t="s">
        <v>16</v>
      </c>
      <c r="F1140">
        <v>60</v>
      </c>
      <c r="G1140" t="s">
        <v>8784</v>
      </c>
      <c r="H1140" t="s">
        <v>5874</v>
      </c>
      <c r="I1140" t="s">
        <v>839</v>
      </c>
      <c r="J1140" s="8">
        <v>44709</v>
      </c>
      <c r="K1140" s="6" t="str">
        <f t="shared" si="85"/>
        <v>2022</v>
      </c>
      <c r="L1140" s="6" t="str">
        <f t="shared" si="86"/>
        <v>May</v>
      </c>
      <c r="M1140">
        <v>76</v>
      </c>
      <c r="N1140" s="10">
        <f t="shared" si="87"/>
        <v>3.49</v>
      </c>
      <c r="O1140">
        <f t="shared" si="88"/>
        <v>20</v>
      </c>
      <c r="P1140">
        <v>0.5</v>
      </c>
      <c r="Q1140" s="12">
        <f>Table1[[#This Row],[Quantity]]*Table1[[#This Row],[Case Size]]</f>
        <v>1520</v>
      </c>
      <c r="R1140" s="10">
        <f>Table1[[#This Row],[ Sales Volume]]*Table1[[#This Row],[Cost]]</f>
        <v>5304.8</v>
      </c>
      <c r="S1140" s="10">
        <f>Table1[[#This Row],[Sales Values]]-(Table1[[#This Row],[Sales Values]]*0.25)</f>
        <v>3978.6000000000004</v>
      </c>
      <c r="T1140" s="10">
        <f>Table1[[#This Row],[Manufacturing Cost]]-Table1[[#This Row],[Delivery Cost]]</f>
        <v>3940.6000000000004</v>
      </c>
      <c r="U1140" s="10">
        <f>Table1[[#This Row],[Quantity]]*Table1[[#This Row],[Delivery]]</f>
        <v>38</v>
      </c>
      <c r="V1140" s="10">
        <f>Table1[[#This Row],[Sales Values]]-Table1[[#This Row],[Manufacturing Cost]]</f>
        <v>1326.1999999999998</v>
      </c>
      <c r="W1140" s="13">
        <f>Table1[[#This Row],[Profit]]/Table1[[#This Row],[Sales Values]]</f>
        <v>0.24999999999999994</v>
      </c>
      <c r="X1140" s="10">
        <v>14.95</v>
      </c>
      <c r="Y1140" s="14">
        <f>IF(AND(Table1[[#This Row],[Quantity]]&gt;20,Table1[[#This Row],[Quantity]]&lt;=50),3%,IF(AND(Table1[[#This Row],[Quantity]]&gt;50,Table1[[#This Row],[Quantity]]&lt;=100),5%,IF(Table1[[#This Row],[Quantity]]&gt;100,7%,0)))</f>
        <v>0.05</v>
      </c>
      <c r="Z1140" s="10">
        <f>Table1[[#This Row],[Sales Values]]*(1-Table1[[#This Row],[Discount]])</f>
        <v>5039.5599999999995</v>
      </c>
      <c r="AA1140" s="10">
        <f>Table1[[#This Row],[Sales Values]]+(Table1[[#This Row],[Sales Values]]*1.05%)</f>
        <v>5360.5003999999999</v>
      </c>
      <c r="AB1140" s="10">
        <f>Table1[[#This Row],[Sales Values]]*1.05</f>
        <v>5570.0400000000009</v>
      </c>
      <c r="AC1140" s="10" t="str">
        <f t="shared" si="89"/>
        <v>Superwossname</v>
      </c>
      <c r="AD1140" t="s">
        <v>101</v>
      </c>
    </row>
    <row r="1141" spans="1:30" x14ac:dyDescent="0.3">
      <c r="A1141">
        <v>3912</v>
      </c>
      <c r="B1141" t="s">
        <v>5034</v>
      </c>
      <c r="C1141" t="s">
        <v>3011</v>
      </c>
      <c r="D1141" t="s">
        <v>28</v>
      </c>
      <c r="E1141" t="s">
        <v>29</v>
      </c>
      <c r="F1141">
        <v>30</v>
      </c>
      <c r="G1141" t="s">
        <v>8787</v>
      </c>
      <c r="H1141" t="s">
        <v>1186</v>
      </c>
      <c r="I1141" t="s">
        <v>32</v>
      </c>
      <c r="J1141" s="8">
        <v>43981</v>
      </c>
      <c r="K1141" s="6" t="str">
        <f t="shared" si="85"/>
        <v>2020</v>
      </c>
      <c r="L1141" s="6" t="str">
        <f t="shared" si="86"/>
        <v>May</v>
      </c>
      <c r="M1141">
        <v>62</v>
      </c>
      <c r="N1141" s="10">
        <f t="shared" si="87"/>
        <v>1.89</v>
      </c>
      <c r="O1141">
        <f t="shared" si="88"/>
        <v>18</v>
      </c>
      <c r="P1141">
        <v>0.5</v>
      </c>
      <c r="Q1141" s="12">
        <f>Table1[[#This Row],[Quantity]]*Table1[[#This Row],[Case Size]]</f>
        <v>1116</v>
      </c>
      <c r="R1141" s="10">
        <f>Table1[[#This Row],[ Sales Volume]]*Table1[[#This Row],[Cost]]</f>
        <v>2109.2399999999998</v>
      </c>
      <c r="S1141" s="10">
        <f>Table1[[#This Row],[Sales Values]]-(Table1[[#This Row],[Sales Values]]*0.25)</f>
        <v>1581.9299999999998</v>
      </c>
      <c r="T1141" s="10">
        <f>Table1[[#This Row],[Manufacturing Cost]]-Table1[[#This Row],[Delivery Cost]]</f>
        <v>1550.9299999999998</v>
      </c>
      <c r="U1141" s="10">
        <f>Table1[[#This Row],[Quantity]]*Table1[[#This Row],[Delivery]]</f>
        <v>31</v>
      </c>
      <c r="V1141" s="10">
        <f>Table1[[#This Row],[Sales Values]]-Table1[[#This Row],[Manufacturing Cost]]</f>
        <v>527.30999999999995</v>
      </c>
      <c r="W1141" s="13">
        <f>Table1[[#This Row],[Profit]]/Table1[[#This Row],[Sales Values]]</f>
        <v>0.25</v>
      </c>
      <c r="X1141" s="10">
        <v>14.95</v>
      </c>
      <c r="Y1141" s="14">
        <f>IF(AND(Table1[[#This Row],[Quantity]]&gt;20,Table1[[#This Row],[Quantity]]&lt;=50),3%,IF(AND(Table1[[#This Row],[Quantity]]&gt;50,Table1[[#This Row],[Quantity]]&lt;=100),5%,IF(Table1[[#This Row],[Quantity]]&gt;100,7%,0)))</f>
        <v>0.05</v>
      </c>
      <c r="Z1141" s="10">
        <f>Table1[[#This Row],[Sales Values]]*(1-Table1[[#This Row],[Discount]])</f>
        <v>2003.7779999999998</v>
      </c>
      <c r="AA1141" s="10">
        <f>Table1[[#This Row],[Sales Values]]+(Table1[[#This Row],[Sales Values]]*1.05%)</f>
        <v>2131.3870199999997</v>
      </c>
      <c r="AB1141" s="10">
        <f>Table1[[#This Row],[Sales Values]]*1.05</f>
        <v>2214.7019999999998</v>
      </c>
      <c r="AC1141" s="10" t="str">
        <f t="shared" si="89"/>
        <v>Gigastuff</v>
      </c>
      <c r="AD1141" t="s">
        <v>45</v>
      </c>
    </row>
    <row r="1142" spans="1:30" x14ac:dyDescent="0.3">
      <c r="A1142">
        <v>3916</v>
      </c>
      <c r="B1142" t="s">
        <v>232</v>
      </c>
      <c r="C1142" t="s">
        <v>617</v>
      </c>
      <c r="D1142" t="s">
        <v>28</v>
      </c>
      <c r="E1142" t="s">
        <v>29</v>
      </c>
      <c r="F1142">
        <v>60</v>
      </c>
      <c r="G1142" t="s">
        <v>8793</v>
      </c>
      <c r="H1142" t="s">
        <v>105</v>
      </c>
      <c r="I1142" t="s">
        <v>32</v>
      </c>
      <c r="J1142" s="8">
        <v>44134</v>
      </c>
      <c r="K1142" s="6" t="str">
        <f t="shared" si="85"/>
        <v>2020</v>
      </c>
      <c r="L1142" s="6" t="str">
        <f t="shared" si="86"/>
        <v>Oct</v>
      </c>
      <c r="M1142">
        <v>11</v>
      </c>
      <c r="N1142" s="10">
        <f t="shared" si="87"/>
        <v>2.0099999999999998</v>
      </c>
      <c r="O1142">
        <f t="shared" si="88"/>
        <v>20</v>
      </c>
      <c r="P1142">
        <v>0.5</v>
      </c>
      <c r="Q1142" s="12">
        <f>Table1[[#This Row],[Quantity]]*Table1[[#This Row],[Case Size]]</f>
        <v>220</v>
      </c>
      <c r="R1142" s="10">
        <f>Table1[[#This Row],[ Sales Volume]]*Table1[[#This Row],[Cost]]</f>
        <v>442.19999999999993</v>
      </c>
      <c r="S1142" s="10">
        <f>Table1[[#This Row],[Sales Values]]-(Table1[[#This Row],[Sales Values]]*0.25)</f>
        <v>331.65</v>
      </c>
      <c r="T1142" s="10">
        <f>Table1[[#This Row],[Manufacturing Cost]]-Table1[[#This Row],[Delivery Cost]]</f>
        <v>326.14999999999998</v>
      </c>
      <c r="U1142" s="10">
        <f>Table1[[#This Row],[Quantity]]*Table1[[#This Row],[Delivery]]</f>
        <v>5.5</v>
      </c>
      <c r="V1142" s="10">
        <f>Table1[[#This Row],[Sales Values]]-Table1[[#This Row],[Manufacturing Cost]]</f>
        <v>110.54999999999995</v>
      </c>
      <c r="W1142" s="13">
        <f>Table1[[#This Row],[Profit]]/Table1[[#This Row],[Sales Values]]</f>
        <v>0.24999999999999994</v>
      </c>
      <c r="X1142" s="10">
        <v>14.95</v>
      </c>
      <c r="Y1142" s="14">
        <f>IF(AND(Table1[[#This Row],[Quantity]]&gt;20,Table1[[#This Row],[Quantity]]&lt;=50),3%,IF(AND(Table1[[#This Row],[Quantity]]&gt;50,Table1[[#This Row],[Quantity]]&lt;=100),5%,IF(Table1[[#This Row],[Quantity]]&gt;100,7%,0)))</f>
        <v>0</v>
      </c>
      <c r="Z1142" s="10">
        <f>Table1[[#This Row],[Sales Values]]*(1-Table1[[#This Row],[Discount]])</f>
        <v>442.19999999999993</v>
      </c>
      <c r="AA1142" s="10">
        <f>Table1[[#This Row],[Sales Values]]+(Table1[[#This Row],[Sales Values]]*1.05%)</f>
        <v>446.84309999999994</v>
      </c>
      <c r="AB1142" s="10">
        <f>Table1[[#This Row],[Sales Values]]*1.05</f>
        <v>464.30999999999995</v>
      </c>
      <c r="AC1142" s="10" t="str">
        <f t="shared" si="89"/>
        <v>Hyperwotsit</v>
      </c>
      <c r="AD1142" t="s">
        <v>20</v>
      </c>
    </row>
    <row r="1143" spans="1:30" x14ac:dyDescent="0.3">
      <c r="A1143">
        <v>3917</v>
      </c>
      <c r="B1143" t="s">
        <v>5623</v>
      </c>
      <c r="C1143" t="s">
        <v>8794</v>
      </c>
      <c r="D1143" t="s">
        <v>28</v>
      </c>
      <c r="E1143" t="s">
        <v>29</v>
      </c>
      <c r="F1143">
        <v>90</v>
      </c>
      <c r="G1143" t="s">
        <v>8795</v>
      </c>
      <c r="H1143" t="s">
        <v>1444</v>
      </c>
      <c r="I1143" t="s">
        <v>1199</v>
      </c>
      <c r="J1143" s="8">
        <v>44536</v>
      </c>
      <c r="K1143" s="6" t="str">
        <f t="shared" si="85"/>
        <v>2021</v>
      </c>
      <c r="L1143" s="6" t="str">
        <f t="shared" si="86"/>
        <v>Dec</v>
      </c>
      <c r="M1143">
        <v>51</v>
      </c>
      <c r="N1143" s="10">
        <f t="shared" si="87"/>
        <v>2.0099999999999998</v>
      </c>
      <c r="O1143">
        <f t="shared" si="88"/>
        <v>20</v>
      </c>
      <c r="P1143">
        <v>0.5</v>
      </c>
      <c r="Q1143" s="12">
        <f>Table1[[#This Row],[Quantity]]*Table1[[#This Row],[Case Size]]</f>
        <v>1020</v>
      </c>
      <c r="R1143" s="10">
        <f>Table1[[#This Row],[ Sales Volume]]*Table1[[#This Row],[Cost]]</f>
        <v>2050.1999999999998</v>
      </c>
      <c r="S1143" s="10">
        <f>Table1[[#This Row],[Sales Values]]-(Table1[[#This Row],[Sales Values]]*0.25)</f>
        <v>1537.6499999999999</v>
      </c>
      <c r="T1143" s="10">
        <f>Table1[[#This Row],[Manufacturing Cost]]-Table1[[#This Row],[Delivery Cost]]</f>
        <v>1512.1499999999999</v>
      </c>
      <c r="U1143" s="10">
        <f>Table1[[#This Row],[Quantity]]*Table1[[#This Row],[Delivery]]</f>
        <v>25.5</v>
      </c>
      <c r="V1143" s="10">
        <f>Table1[[#This Row],[Sales Values]]-Table1[[#This Row],[Manufacturing Cost]]</f>
        <v>512.54999999999995</v>
      </c>
      <c r="W1143" s="13">
        <f>Table1[[#This Row],[Profit]]/Table1[[#This Row],[Sales Values]]</f>
        <v>0.25</v>
      </c>
      <c r="X1143" s="10">
        <v>14.95</v>
      </c>
      <c r="Y1143" s="14">
        <f>IF(AND(Table1[[#This Row],[Quantity]]&gt;20,Table1[[#This Row],[Quantity]]&lt;=50),3%,IF(AND(Table1[[#This Row],[Quantity]]&gt;50,Table1[[#This Row],[Quantity]]&lt;=100),5%,IF(Table1[[#This Row],[Quantity]]&gt;100,7%,0)))</f>
        <v>0.05</v>
      </c>
      <c r="Z1143" s="10">
        <f>Table1[[#This Row],[Sales Values]]*(1-Table1[[#This Row],[Discount]])</f>
        <v>1947.6899999999998</v>
      </c>
      <c r="AA1143" s="10">
        <f>Table1[[#This Row],[Sales Values]]+(Table1[[#This Row],[Sales Values]]*1.05%)</f>
        <v>2071.7270999999996</v>
      </c>
      <c r="AB1143" s="10">
        <f>Table1[[#This Row],[Sales Values]]*1.05</f>
        <v>2152.71</v>
      </c>
      <c r="AC1143" s="10" t="str">
        <f t="shared" si="89"/>
        <v>Hyperwotsit</v>
      </c>
      <c r="AD1143" t="s">
        <v>20</v>
      </c>
    </row>
    <row r="1144" spans="1:30" x14ac:dyDescent="0.3">
      <c r="A1144">
        <v>3922</v>
      </c>
      <c r="B1144" t="s">
        <v>3443</v>
      </c>
      <c r="C1144" t="s">
        <v>6817</v>
      </c>
      <c r="D1144" t="s">
        <v>28</v>
      </c>
      <c r="E1144" t="s">
        <v>29</v>
      </c>
      <c r="F1144">
        <v>60</v>
      </c>
      <c r="G1144" t="s">
        <v>8804</v>
      </c>
      <c r="H1144" t="s">
        <v>2931</v>
      </c>
      <c r="I1144" t="s">
        <v>32</v>
      </c>
      <c r="J1144" s="8">
        <v>44629</v>
      </c>
      <c r="K1144" s="6" t="str">
        <f t="shared" si="85"/>
        <v>2022</v>
      </c>
      <c r="L1144" s="6" t="str">
        <f t="shared" si="86"/>
        <v>Mar</v>
      </c>
      <c r="M1144">
        <v>76</v>
      </c>
      <c r="N1144" s="10">
        <f t="shared" si="87"/>
        <v>2.0099999999999998</v>
      </c>
      <c r="O1144">
        <f t="shared" si="88"/>
        <v>20</v>
      </c>
      <c r="P1144">
        <v>0.5</v>
      </c>
      <c r="Q1144" s="11">
        <f>Table1[[#This Row],[Quantity]]*Table1[[#This Row],[Case Size]]</f>
        <v>1520</v>
      </c>
      <c r="R1144" s="10">
        <f>Table1[[#This Row],[ Sales Volume]]*Table1[[#This Row],[Cost]]</f>
        <v>3055.2</v>
      </c>
      <c r="S1144" s="10">
        <f>Table1[[#This Row],[Sales Values]]-(Table1[[#This Row],[Sales Values]]*0.25)</f>
        <v>2291.3999999999996</v>
      </c>
      <c r="T1144" s="10">
        <f>Table1[[#This Row],[Manufacturing Cost]]-Table1[[#This Row],[Delivery Cost]]</f>
        <v>2253.3999999999996</v>
      </c>
      <c r="U1144" s="10">
        <f>Table1[[#This Row],[Quantity]]*Table1[[#This Row],[Delivery]]</f>
        <v>38</v>
      </c>
      <c r="V1144" s="10">
        <f>Table1[[#This Row],[Sales Values]]-Table1[[#This Row],[Manufacturing Cost]]</f>
        <v>763.80000000000018</v>
      </c>
      <c r="W1144" s="13">
        <f>Table1[[#This Row],[Profit]]/Table1[[#This Row],[Sales Values]]</f>
        <v>0.25000000000000006</v>
      </c>
      <c r="X1144" s="10">
        <v>14.95</v>
      </c>
      <c r="Y1144" s="14">
        <f>IF(AND(Table1[[#This Row],[Quantity]]&gt;20,Table1[[#This Row],[Quantity]]&lt;=50),3%,IF(AND(Table1[[#This Row],[Quantity]]&gt;50,Table1[[#This Row],[Quantity]]&lt;=100),5%,IF(Table1[[#This Row],[Quantity]]&gt;100,7%,0)))</f>
        <v>0.05</v>
      </c>
      <c r="Z1144" s="10">
        <f>Table1[[#This Row],[Sales Values]]*(1-Table1[[#This Row],[Discount]])</f>
        <v>2902.4399999999996</v>
      </c>
      <c r="AA1144" s="10">
        <f>Table1[[#This Row],[Sales Values]]+(Table1[[#This Row],[Sales Values]]*1.05%)</f>
        <v>3087.2795999999998</v>
      </c>
      <c r="AB1144" s="10">
        <f>Table1[[#This Row],[Sales Values]]*1.05</f>
        <v>3207.96</v>
      </c>
      <c r="AC1144" s="10" t="str">
        <f t="shared" si="89"/>
        <v>Hyperwotsit</v>
      </c>
      <c r="AD1144" t="s">
        <v>20</v>
      </c>
    </row>
    <row r="1145" spans="1:30" x14ac:dyDescent="0.3">
      <c r="A1145">
        <v>3923</v>
      </c>
      <c r="B1145" t="s">
        <v>305</v>
      </c>
      <c r="C1145" t="s">
        <v>8227</v>
      </c>
      <c r="D1145" t="s">
        <v>28</v>
      </c>
      <c r="E1145" t="s">
        <v>29</v>
      </c>
      <c r="F1145">
        <v>90</v>
      </c>
      <c r="G1145" t="s">
        <v>14359</v>
      </c>
      <c r="H1145" t="s">
        <v>655</v>
      </c>
      <c r="I1145" t="s">
        <v>32</v>
      </c>
      <c r="J1145" s="8">
        <v>44417</v>
      </c>
      <c r="K1145" s="6" t="str">
        <f t="shared" si="85"/>
        <v>2021</v>
      </c>
      <c r="L1145" s="6" t="str">
        <f t="shared" si="86"/>
        <v>Aug</v>
      </c>
      <c r="M1145">
        <v>51</v>
      </c>
      <c r="N1145" s="10">
        <f t="shared" si="87"/>
        <v>2.0099999999999998</v>
      </c>
      <c r="O1145">
        <f t="shared" si="88"/>
        <v>20</v>
      </c>
      <c r="P1145">
        <v>0.5</v>
      </c>
      <c r="Q1145" s="12">
        <f>Table1[[#This Row],[Quantity]]*Table1[[#This Row],[Case Size]]</f>
        <v>1020</v>
      </c>
      <c r="R1145" s="10">
        <f>Table1[[#This Row],[ Sales Volume]]*Table1[[#This Row],[Cost]]</f>
        <v>2050.1999999999998</v>
      </c>
      <c r="S1145" s="10">
        <f>Table1[[#This Row],[Sales Values]]-(Table1[[#This Row],[Sales Values]]*0.25)</f>
        <v>1537.6499999999999</v>
      </c>
      <c r="T1145" s="10">
        <f>Table1[[#This Row],[Manufacturing Cost]]-Table1[[#This Row],[Delivery Cost]]</f>
        <v>1512.1499999999999</v>
      </c>
      <c r="U1145" s="10">
        <f>Table1[[#This Row],[Quantity]]*Table1[[#This Row],[Delivery]]</f>
        <v>25.5</v>
      </c>
      <c r="V1145" s="10">
        <f>Table1[[#This Row],[Sales Values]]-Table1[[#This Row],[Manufacturing Cost]]</f>
        <v>512.54999999999995</v>
      </c>
      <c r="W1145" s="13">
        <f>Table1[[#This Row],[Profit]]/Table1[[#This Row],[Sales Values]]</f>
        <v>0.25</v>
      </c>
      <c r="X1145" s="10">
        <v>14.95</v>
      </c>
      <c r="Y1145" s="14">
        <f>IF(AND(Table1[[#This Row],[Quantity]]&gt;20,Table1[[#This Row],[Quantity]]&lt;=50),3%,IF(AND(Table1[[#This Row],[Quantity]]&gt;50,Table1[[#This Row],[Quantity]]&lt;=100),5%,IF(Table1[[#This Row],[Quantity]]&gt;100,7%,0)))</f>
        <v>0.05</v>
      </c>
      <c r="Z1145" s="10">
        <f>Table1[[#This Row],[Sales Values]]*(1-Table1[[#This Row],[Discount]])</f>
        <v>1947.6899999999998</v>
      </c>
      <c r="AA1145" s="10">
        <f>Table1[[#This Row],[Sales Values]]+(Table1[[#This Row],[Sales Values]]*1.05%)</f>
        <v>2071.7270999999996</v>
      </c>
      <c r="AB1145" s="10">
        <f>Table1[[#This Row],[Sales Values]]*1.05</f>
        <v>2152.71</v>
      </c>
      <c r="AC1145" s="10" t="str">
        <f t="shared" si="89"/>
        <v>Hyperwotsit</v>
      </c>
      <c r="AD1145" t="s">
        <v>20</v>
      </c>
    </row>
    <row r="1146" spans="1:30" x14ac:dyDescent="0.3">
      <c r="A1146">
        <v>3926</v>
      </c>
      <c r="B1146" t="s">
        <v>7425</v>
      </c>
      <c r="C1146" t="s">
        <v>4226</v>
      </c>
      <c r="D1146" t="s">
        <v>51</v>
      </c>
      <c r="E1146" t="s">
        <v>16</v>
      </c>
      <c r="F1146">
        <v>30</v>
      </c>
      <c r="G1146" t="s">
        <v>8808</v>
      </c>
      <c r="H1146" t="s">
        <v>3695</v>
      </c>
      <c r="I1146" t="s">
        <v>173</v>
      </c>
      <c r="J1146" s="8">
        <v>44246</v>
      </c>
      <c r="K1146" s="6" t="str">
        <f t="shared" si="85"/>
        <v>2021</v>
      </c>
      <c r="L1146" s="6" t="str">
        <f t="shared" si="86"/>
        <v>Feb</v>
      </c>
      <c r="M1146">
        <v>66</v>
      </c>
      <c r="N1146" s="10">
        <f t="shared" si="87"/>
        <v>3.49</v>
      </c>
      <c r="O1146">
        <f t="shared" si="88"/>
        <v>20</v>
      </c>
      <c r="P1146">
        <v>0.5</v>
      </c>
      <c r="Q1146" s="12">
        <f>Table1[[#This Row],[Quantity]]*Table1[[#This Row],[Case Size]]</f>
        <v>1320</v>
      </c>
      <c r="R1146" s="10">
        <f>Table1[[#This Row],[ Sales Volume]]*Table1[[#This Row],[Cost]]</f>
        <v>4606.8</v>
      </c>
      <c r="S1146" s="10">
        <f>Table1[[#This Row],[Sales Values]]-(Table1[[#This Row],[Sales Values]]*0.25)</f>
        <v>3455.1000000000004</v>
      </c>
      <c r="T1146" s="10">
        <f>Table1[[#This Row],[Manufacturing Cost]]-Table1[[#This Row],[Delivery Cost]]</f>
        <v>3422.1000000000004</v>
      </c>
      <c r="U1146" s="10">
        <f>Table1[[#This Row],[Quantity]]*Table1[[#This Row],[Delivery]]</f>
        <v>33</v>
      </c>
      <c r="V1146" s="10">
        <f>Table1[[#This Row],[Sales Values]]-Table1[[#This Row],[Manufacturing Cost]]</f>
        <v>1151.6999999999998</v>
      </c>
      <c r="W1146" s="13">
        <f>Table1[[#This Row],[Profit]]/Table1[[#This Row],[Sales Values]]</f>
        <v>0.24999999999999994</v>
      </c>
      <c r="X1146" s="10">
        <v>14.95</v>
      </c>
      <c r="Y1146" s="14">
        <f>IF(AND(Table1[[#This Row],[Quantity]]&gt;20,Table1[[#This Row],[Quantity]]&lt;=50),3%,IF(AND(Table1[[#This Row],[Quantity]]&gt;50,Table1[[#This Row],[Quantity]]&lt;=100),5%,IF(Table1[[#This Row],[Quantity]]&gt;100,7%,0)))</f>
        <v>0.05</v>
      </c>
      <c r="Z1146" s="10">
        <f>Table1[[#This Row],[Sales Values]]*(1-Table1[[#This Row],[Discount]])</f>
        <v>4376.46</v>
      </c>
      <c r="AA1146" s="10">
        <f>Table1[[#This Row],[Sales Values]]+(Table1[[#This Row],[Sales Values]]*1.05%)</f>
        <v>4655.1714000000002</v>
      </c>
      <c r="AB1146" s="10">
        <f>Table1[[#This Row],[Sales Values]]*1.05</f>
        <v>4837.1400000000003</v>
      </c>
      <c r="AC1146" s="10" t="str">
        <f t="shared" si="89"/>
        <v>Superwossname</v>
      </c>
      <c r="AD1146" t="s">
        <v>101</v>
      </c>
    </row>
    <row r="1147" spans="1:30" x14ac:dyDescent="0.3">
      <c r="A1147">
        <v>3931</v>
      </c>
      <c r="B1147" t="s">
        <v>4126</v>
      </c>
      <c r="C1147" t="s">
        <v>8347</v>
      </c>
      <c r="D1147" t="s">
        <v>28</v>
      </c>
      <c r="E1147" t="s">
        <v>29</v>
      </c>
      <c r="F1147">
        <v>90</v>
      </c>
      <c r="G1147" t="s">
        <v>8815</v>
      </c>
      <c r="H1147" t="s">
        <v>412</v>
      </c>
      <c r="I1147" t="s">
        <v>187</v>
      </c>
      <c r="J1147" s="8">
        <v>44774</v>
      </c>
      <c r="K1147" s="6" t="str">
        <f t="shared" si="85"/>
        <v>2022</v>
      </c>
      <c r="L1147" s="6" t="str">
        <f t="shared" si="86"/>
        <v>Aug</v>
      </c>
      <c r="M1147">
        <v>25</v>
      </c>
      <c r="N1147" s="10">
        <f t="shared" si="87"/>
        <v>3.49</v>
      </c>
      <c r="O1147">
        <f t="shared" si="88"/>
        <v>20</v>
      </c>
      <c r="P1147">
        <v>0.5</v>
      </c>
      <c r="Q1147" s="12">
        <f>Table1[[#This Row],[Quantity]]*Table1[[#This Row],[Case Size]]</f>
        <v>500</v>
      </c>
      <c r="R1147" s="10">
        <f>Table1[[#This Row],[ Sales Volume]]*Table1[[#This Row],[Cost]]</f>
        <v>1745</v>
      </c>
      <c r="S1147" s="10">
        <f>Table1[[#This Row],[Sales Values]]-(Table1[[#This Row],[Sales Values]]*0.25)</f>
        <v>1308.75</v>
      </c>
      <c r="T1147" s="10">
        <f>Table1[[#This Row],[Manufacturing Cost]]-Table1[[#This Row],[Delivery Cost]]</f>
        <v>1296.25</v>
      </c>
      <c r="U1147" s="10">
        <f>Table1[[#This Row],[Quantity]]*Table1[[#This Row],[Delivery]]</f>
        <v>12.5</v>
      </c>
      <c r="V1147" s="10">
        <f>Table1[[#This Row],[Sales Values]]-Table1[[#This Row],[Manufacturing Cost]]</f>
        <v>436.25</v>
      </c>
      <c r="W1147" s="13">
        <f>Table1[[#This Row],[Profit]]/Table1[[#This Row],[Sales Values]]</f>
        <v>0.25</v>
      </c>
      <c r="X1147" s="10">
        <v>14.95</v>
      </c>
      <c r="Y1147" s="14">
        <f>IF(AND(Table1[[#This Row],[Quantity]]&gt;20,Table1[[#This Row],[Quantity]]&lt;=50),3%,IF(AND(Table1[[#This Row],[Quantity]]&gt;50,Table1[[#This Row],[Quantity]]&lt;=100),5%,IF(Table1[[#This Row],[Quantity]]&gt;100,7%,0)))</f>
        <v>0.03</v>
      </c>
      <c r="Z1147" s="10">
        <f>Table1[[#This Row],[Sales Values]]*(1-Table1[[#This Row],[Discount]])</f>
        <v>1692.6499999999999</v>
      </c>
      <c r="AA1147" s="10">
        <f>Table1[[#This Row],[Sales Values]]+(Table1[[#This Row],[Sales Values]]*1.05%)</f>
        <v>1763.3225</v>
      </c>
      <c r="AB1147" s="10">
        <f>Table1[[#This Row],[Sales Values]]*1.05</f>
        <v>1832.25</v>
      </c>
      <c r="AC1147" s="10" t="str">
        <f t="shared" si="89"/>
        <v>Superwossname</v>
      </c>
      <c r="AD1147" t="s">
        <v>101</v>
      </c>
    </row>
    <row r="1148" spans="1:30" x14ac:dyDescent="0.3">
      <c r="A1148">
        <v>3934</v>
      </c>
      <c r="B1148" t="s">
        <v>1015</v>
      </c>
      <c r="C1148" t="s">
        <v>5330</v>
      </c>
      <c r="D1148" t="s">
        <v>28</v>
      </c>
      <c r="E1148" t="s">
        <v>29</v>
      </c>
      <c r="F1148">
        <v>60</v>
      </c>
      <c r="G1148" t="s">
        <v>8819</v>
      </c>
      <c r="H1148" t="s">
        <v>3396</v>
      </c>
      <c r="I1148" t="s">
        <v>32</v>
      </c>
      <c r="J1148" s="8">
        <v>44040</v>
      </c>
      <c r="K1148" s="6" t="str">
        <f t="shared" si="85"/>
        <v>2020</v>
      </c>
      <c r="L1148" s="6" t="str">
        <f t="shared" si="86"/>
        <v>Jul</v>
      </c>
      <c r="M1148">
        <v>84</v>
      </c>
      <c r="N1148" s="10">
        <f t="shared" si="87"/>
        <v>3.49</v>
      </c>
      <c r="O1148">
        <f t="shared" si="88"/>
        <v>20</v>
      </c>
      <c r="P1148">
        <v>0.5</v>
      </c>
      <c r="Q1148" s="12">
        <f>Table1[[#This Row],[Quantity]]*Table1[[#This Row],[Case Size]]</f>
        <v>1680</v>
      </c>
      <c r="R1148" s="10">
        <f>Table1[[#This Row],[ Sales Volume]]*Table1[[#This Row],[Cost]]</f>
        <v>5863.2000000000007</v>
      </c>
      <c r="S1148" s="10">
        <f>Table1[[#This Row],[Sales Values]]-(Table1[[#This Row],[Sales Values]]*0.25)</f>
        <v>4397.4000000000005</v>
      </c>
      <c r="T1148" s="10">
        <f>Table1[[#This Row],[Manufacturing Cost]]-Table1[[#This Row],[Delivery Cost]]</f>
        <v>4355.4000000000005</v>
      </c>
      <c r="U1148" s="10">
        <f>Table1[[#This Row],[Quantity]]*Table1[[#This Row],[Delivery]]</f>
        <v>42</v>
      </c>
      <c r="V1148" s="10">
        <f>Table1[[#This Row],[Sales Values]]-Table1[[#This Row],[Manufacturing Cost]]</f>
        <v>1465.8000000000002</v>
      </c>
      <c r="W1148" s="13">
        <f>Table1[[#This Row],[Profit]]/Table1[[#This Row],[Sales Values]]</f>
        <v>0.25</v>
      </c>
      <c r="X1148" s="10">
        <v>14.95</v>
      </c>
      <c r="Y1148" s="14">
        <f>IF(AND(Table1[[#This Row],[Quantity]]&gt;20,Table1[[#This Row],[Quantity]]&lt;=50),3%,IF(AND(Table1[[#This Row],[Quantity]]&gt;50,Table1[[#This Row],[Quantity]]&lt;=100),5%,IF(Table1[[#This Row],[Quantity]]&gt;100,7%,0)))</f>
        <v>0.05</v>
      </c>
      <c r="Z1148" s="10">
        <f>Table1[[#This Row],[Sales Values]]*(1-Table1[[#This Row],[Discount]])</f>
        <v>5570.0400000000009</v>
      </c>
      <c r="AA1148" s="10">
        <f>Table1[[#This Row],[Sales Values]]+(Table1[[#This Row],[Sales Values]]*1.05%)</f>
        <v>5924.7636000000011</v>
      </c>
      <c r="AB1148" s="10">
        <f>Table1[[#This Row],[Sales Values]]*1.05</f>
        <v>6156.3600000000006</v>
      </c>
      <c r="AC1148" s="10" t="str">
        <f t="shared" si="89"/>
        <v>Superwossname</v>
      </c>
      <c r="AD1148" t="s">
        <v>101</v>
      </c>
    </row>
    <row r="1149" spans="1:30" x14ac:dyDescent="0.3">
      <c r="A1149">
        <v>3938</v>
      </c>
      <c r="B1149" t="s">
        <v>8822</v>
      </c>
      <c r="C1149" t="s">
        <v>1137</v>
      </c>
      <c r="D1149" t="s">
        <v>15</v>
      </c>
      <c r="E1149" t="s">
        <v>16</v>
      </c>
      <c r="F1149">
        <v>60</v>
      </c>
      <c r="G1149" t="s">
        <v>8823</v>
      </c>
      <c r="H1149" t="s">
        <v>8824</v>
      </c>
      <c r="I1149" t="s">
        <v>3898</v>
      </c>
      <c r="J1149" s="8">
        <v>44805</v>
      </c>
      <c r="K1149" s="6" t="str">
        <f t="shared" si="85"/>
        <v>2022</v>
      </c>
      <c r="L1149" s="6" t="str">
        <f t="shared" si="86"/>
        <v>Sep</v>
      </c>
      <c r="M1149">
        <v>45</v>
      </c>
      <c r="N1149" s="10">
        <f t="shared" si="87"/>
        <v>3.49</v>
      </c>
      <c r="O1149">
        <f t="shared" si="88"/>
        <v>20</v>
      </c>
      <c r="P1149">
        <v>0.5</v>
      </c>
      <c r="Q1149" s="12">
        <f>Table1[[#This Row],[Quantity]]*Table1[[#This Row],[Case Size]]</f>
        <v>900</v>
      </c>
      <c r="R1149" s="10">
        <f>Table1[[#This Row],[ Sales Volume]]*Table1[[#This Row],[Cost]]</f>
        <v>3141</v>
      </c>
      <c r="S1149" s="10">
        <f>Table1[[#This Row],[Sales Values]]-(Table1[[#This Row],[Sales Values]]*0.25)</f>
        <v>2355.75</v>
      </c>
      <c r="T1149" s="10">
        <f>Table1[[#This Row],[Manufacturing Cost]]-Table1[[#This Row],[Delivery Cost]]</f>
        <v>2333.25</v>
      </c>
      <c r="U1149" s="10">
        <f>Table1[[#This Row],[Quantity]]*Table1[[#This Row],[Delivery]]</f>
        <v>22.5</v>
      </c>
      <c r="V1149" s="10">
        <f>Table1[[#This Row],[Sales Values]]-Table1[[#This Row],[Manufacturing Cost]]</f>
        <v>785.25</v>
      </c>
      <c r="W1149" s="13">
        <f>Table1[[#This Row],[Profit]]/Table1[[#This Row],[Sales Values]]</f>
        <v>0.25</v>
      </c>
      <c r="X1149" s="10">
        <v>14.95</v>
      </c>
      <c r="Y1149" s="14">
        <f>IF(AND(Table1[[#This Row],[Quantity]]&gt;20,Table1[[#This Row],[Quantity]]&lt;=50),3%,IF(AND(Table1[[#This Row],[Quantity]]&gt;50,Table1[[#This Row],[Quantity]]&lt;=100),5%,IF(Table1[[#This Row],[Quantity]]&gt;100,7%,0)))</f>
        <v>0.03</v>
      </c>
      <c r="Z1149" s="10">
        <f>Table1[[#This Row],[Sales Values]]*(1-Table1[[#This Row],[Discount]])</f>
        <v>3046.77</v>
      </c>
      <c r="AA1149" s="10">
        <f>Table1[[#This Row],[Sales Values]]+(Table1[[#This Row],[Sales Values]]*1.05%)</f>
        <v>3173.9805000000001</v>
      </c>
      <c r="AB1149" s="10">
        <f>Table1[[#This Row],[Sales Values]]*1.05</f>
        <v>3298.05</v>
      </c>
      <c r="AC1149" s="10" t="str">
        <f t="shared" si="89"/>
        <v>Superwossname</v>
      </c>
      <c r="AD1149" t="s">
        <v>101</v>
      </c>
    </row>
    <row r="1150" spans="1:30" x14ac:dyDescent="0.3">
      <c r="A1150">
        <v>3940</v>
      </c>
      <c r="B1150" t="s">
        <v>8827</v>
      </c>
      <c r="C1150" t="s">
        <v>3591</v>
      </c>
      <c r="D1150" t="s">
        <v>51</v>
      </c>
      <c r="E1150" t="s">
        <v>16</v>
      </c>
      <c r="F1150">
        <v>60</v>
      </c>
      <c r="G1150" t="s">
        <v>8828</v>
      </c>
      <c r="H1150" t="s">
        <v>1224</v>
      </c>
      <c r="I1150" t="s">
        <v>25</v>
      </c>
      <c r="J1150" s="8">
        <v>44891</v>
      </c>
      <c r="K1150" s="6" t="str">
        <f t="shared" si="85"/>
        <v>2022</v>
      </c>
      <c r="L1150" s="6" t="str">
        <f t="shared" si="86"/>
        <v>Nov</v>
      </c>
      <c r="M1150">
        <v>22</v>
      </c>
      <c r="N1150" s="10">
        <f t="shared" si="87"/>
        <v>2.0099999999999998</v>
      </c>
      <c r="O1150">
        <f t="shared" si="88"/>
        <v>20</v>
      </c>
      <c r="P1150">
        <v>0.5</v>
      </c>
      <c r="Q1150" s="11">
        <f>Table1[[#This Row],[Quantity]]*Table1[[#This Row],[Case Size]]</f>
        <v>440</v>
      </c>
      <c r="R1150" s="10">
        <f>Table1[[#This Row],[ Sales Volume]]*Table1[[#This Row],[Cost]]</f>
        <v>884.39999999999986</v>
      </c>
      <c r="S1150" s="10">
        <f>Table1[[#This Row],[Sales Values]]-(Table1[[#This Row],[Sales Values]]*0.25)</f>
        <v>663.3</v>
      </c>
      <c r="T1150" s="10">
        <f>Table1[[#This Row],[Manufacturing Cost]]-Table1[[#This Row],[Delivery Cost]]</f>
        <v>652.29999999999995</v>
      </c>
      <c r="U1150" s="10">
        <f>Table1[[#This Row],[Quantity]]*Table1[[#This Row],[Delivery]]</f>
        <v>11</v>
      </c>
      <c r="V1150" s="10">
        <f>Table1[[#This Row],[Sales Values]]-Table1[[#This Row],[Manufacturing Cost]]</f>
        <v>221.09999999999991</v>
      </c>
      <c r="W1150" s="13">
        <f>Table1[[#This Row],[Profit]]/Table1[[#This Row],[Sales Values]]</f>
        <v>0.24999999999999994</v>
      </c>
      <c r="X1150" s="10">
        <v>14.95</v>
      </c>
      <c r="Y1150" s="14">
        <f>IF(AND(Table1[[#This Row],[Quantity]]&gt;20,Table1[[#This Row],[Quantity]]&lt;=50),3%,IF(AND(Table1[[#This Row],[Quantity]]&gt;50,Table1[[#This Row],[Quantity]]&lt;=100),5%,IF(Table1[[#This Row],[Quantity]]&gt;100,7%,0)))</f>
        <v>0.03</v>
      </c>
      <c r="Z1150" s="10">
        <f>Table1[[#This Row],[Sales Values]]*(1-Table1[[#This Row],[Discount]])</f>
        <v>857.86799999999982</v>
      </c>
      <c r="AA1150" s="10">
        <f>Table1[[#This Row],[Sales Values]]+(Table1[[#This Row],[Sales Values]]*1.05%)</f>
        <v>893.68619999999987</v>
      </c>
      <c r="AB1150" s="10">
        <f>Table1[[#This Row],[Sales Values]]*1.05</f>
        <v>928.61999999999989</v>
      </c>
      <c r="AC1150" s="10" t="str">
        <f t="shared" si="89"/>
        <v>Hyperwotsit</v>
      </c>
      <c r="AD1150" t="s">
        <v>20</v>
      </c>
    </row>
    <row r="1151" spans="1:30" x14ac:dyDescent="0.3">
      <c r="A1151">
        <v>3953</v>
      </c>
      <c r="B1151" t="s">
        <v>8845</v>
      </c>
      <c r="C1151" t="s">
        <v>4558</v>
      </c>
      <c r="D1151" t="s">
        <v>41</v>
      </c>
      <c r="E1151" t="s">
        <v>16</v>
      </c>
      <c r="F1151">
        <v>90</v>
      </c>
      <c r="G1151" t="s">
        <v>8846</v>
      </c>
      <c r="H1151" t="s">
        <v>3399</v>
      </c>
      <c r="I1151" t="s">
        <v>124</v>
      </c>
      <c r="J1151" s="8">
        <v>44115</v>
      </c>
      <c r="K1151" s="6" t="str">
        <f t="shared" si="85"/>
        <v>2020</v>
      </c>
      <c r="L1151" s="6" t="str">
        <f t="shared" si="86"/>
        <v>Oct</v>
      </c>
      <c r="M1151">
        <v>10</v>
      </c>
      <c r="N1151" s="10">
        <f t="shared" si="87"/>
        <v>1.89</v>
      </c>
      <c r="O1151">
        <f t="shared" si="88"/>
        <v>18</v>
      </c>
      <c r="P1151">
        <v>0.5</v>
      </c>
      <c r="Q1151" s="12">
        <f>Table1[[#This Row],[Quantity]]*Table1[[#This Row],[Case Size]]</f>
        <v>180</v>
      </c>
      <c r="R1151" s="10">
        <f>Table1[[#This Row],[ Sales Volume]]*Table1[[#This Row],[Cost]]</f>
        <v>340.2</v>
      </c>
      <c r="S1151" s="10">
        <f>Table1[[#This Row],[Sales Values]]-(Table1[[#This Row],[Sales Values]]*0.25)</f>
        <v>255.14999999999998</v>
      </c>
      <c r="T1151" s="10">
        <f>Table1[[#This Row],[Manufacturing Cost]]-Table1[[#This Row],[Delivery Cost]]</f>
        <v>250.14999999999998</v>
      </c>
      <c r="U1151" s="10">
        <f>Table1[[#This Row],[Quantity]]*Table1[[#This Row],[Delivery]]</f>
        <v>5</v>
      </c>
      <c r="V1151" s="10">
        <f>Table1[[#This Row],[Sales Values]]-Table1[[#This Row],[Manufacturing Cost]]</f>
        <v>85.050000000000011</v>
      </c>
      <c r="W1151" s="13">
        <f>Table1[[#This Row],[Profit]]/Table1[[#This Row],[Sales Values]]</f>
        <v>0.25000000000000006</v>
      </c>
      <c r="X1151" s="10">
        <v>14.95</v>
      </c>
      <c r="Y1151" s="14">
        <f>IF(AND(Table1[[#This Row],[Quantity]]&gt;20,Table1[[#This Row],[Quantity]]&lt;=50),3%,IF(AND(Table1[[#This Row],[Quantity]]&gt;50,Table1[[#This Row],[Quantity]]&lt;=100),5%,IF(Table1[[#This Row],[Quantity]]&gt;100,7%,0)))</f>
        <v>0</v>
      </c>
      <c r="Z1151" s="10">
        <f>Table1[[#This Row],[Sales Values]]*(1-Table1[[#This Row],[Discount]])</f>
        <v>340.2</v>
      </c>
      <c r="AA1151" s="10">
        <f>Table1[[#This Row],[Sales Values]]+(Table1[[#This Row],[Sales Values]]*1.05%)</f>
        <v>343.77209999999997</v>
      </c>
      <c r="AB1151" s="10">
        <f>Table1[[#This Row],[Sales Values]]*1.05</f>
        <v>357.21</v>
      </c>
      <c r="AC1151" s="10" t="str">
        <f t="shared" si="89"/>
        <v>Gigastuff</v>
      </c>
      <c r="AD1151" t="s">
        <v>45</v>
      </c>
    </row>
    <row r="1152" spans="1:30" x14ac:dyDescent="0.3">
      <c r="A1152">
        <v>3954</v>
      </c>
      <c r="B1152" t="s">
        <v>8847</v>
      </c>
      <c r="C1152" t="s">
        <v>8848</v>
      </c>
      <c r="D1152" t="s">
        <v>51</v>
      </c>
      <c r="E1152" t="s">
        <v>16</v>
      </c>
      <c r="F1152">
        <v>60</v>
      </c>
      <c r="G1152" t="s">
        <v>14678</v>
      </c>
      <c r="H1152" t="s">
        <v>4299</v>
      </c>
      <c r="I1152" t="s">
        <v>32</v>
      </c>
      <c r="J1152" s="8">
        <v>44908</v>
      </c>
      <c r="K1152" s="6" t="str">
        <f t="shared" si="85"/>
        <v>2022</v>
      </c>
      <c r="L1152" s="6" t="str">
        <f t="shared" si="86"/>
        <v>Dec</v>
      </c>
      <c r="M1152">
        <v>20</v>
      </c>
      <c r="N1152" s="10">
        <f t="shared" si="87"/>
        <v>2.0099999999999998</v>
      </c>
      <c r="O1152">
        <f t="shared" si="88"/>
        <v>20</v>
      </c>
      <c r="P1152">
        <v>0.5</v>
      </c>
      <c r="Q1152" s="11">
        <f>Table1[[#This Row],[Quantity]]*Table1[[#This Row],[Case Size]]</f>
        <v>400</v>
      </c>
      <c r="R1152" s="10">
        <f>Table1[[#This Row],[ Sales Volume]]*Table1[[#This Row],[Cost]]</f>
        <v>803.99999999999989</v>
      </c>
      <c r="S1152" s="10">
        <f>Table1[[#This Row],[Sales Values]]-(Table1[[#This Row],[Sales Values]]*0.25)</f>
        <v>602.99999999999989</v>
      </c>
      <c r="T1152" s="10">
        <f>Table1[[#This Row],[Manufacturing Cost]]-Table1[[#This Row],[Delivery Cost]]</f>
        <v>592.99999999999989</v>
      </c>
      <c r="U1152" s="10">
        <f>Table1[[#This Row],[Quantity]]*Table1[[#This Row],[Delivery]]</f>
        <v>10</v>
      </c>
      <c r="V1152" s="10">
        <f>Table1[[#This Row],[Sales Values]]-Table1[[#This Row],[Manufacturing Cost]]</f>
        <v>201</v>
      </c>
      <c r="W1152" s="13">
        <f>Table1[[#This Row],[Profit]]/Table1[[#This Row],[Sales Values]]</f>
        <v>0.25000000000000006</v>
      </c>
      <c r="X1152" s="10">
        <v>14.95</v>
      </c>
      <c r="Y1152" s="14">
        <f>IF(AND(Table1[[#This Row],[Quantity]]&gt;20,Table1[[#This Row],[Quantity]]&lt;=50),3%,IF(AND(Table1[[#This Row],[Quantity]]&gt;50,Table1[[#This Row],[Quantity]]&lt;=100),5%,IF(Table1[[#This Row],[Quantity]]&gt;100,7%,0)))</f>
        <v>0</v>
      </c>
      <c r="Z1152" s="10">
        <f>Table1[[#This Row],[Sales Values]]*(1-Table1[[#This Row],[Discount]])</f>
        <v>803.99999999999989</v>
      </c>
      <c r="AA1152" s="10">
        <f>Table1[[#This Row],[Sales Values]]+(Table1[[#This Row],[Sales Values]]*1.05%)</f>
        <v>812.44199999999989</v>
      </c>
      <c r="AB1152" s="10">
        <f>Table1[[#This Row],[Sales Values]]*1.05</f>
        <v>844.19999999999993</v>
      </c>
      <c r="AC1152" s="10" t="str">
        <f t="shared" si="89"/>
        <v>Hyperwotsit</v>
      </c>
      <c r="AD1152" t="s">
        <v>20</v>
      </c>
    </row>
    <row r="1153" spans="1:30" x14ac:dyDescent="0.3">
      <c r="A1153">
        <v>3960</v>
      </c>
      <c r="B1153" t="s">
        <v>8857</v>
      </c>
      <c r="C1153" t="s">
        <v>8858</v>
      </c>
      <c r="D1153" t="s">
        <v>51</v>
      </c>
      <c r="E1153" t="s">
        <v>16</v>
      </c>
      <c r="F1153">
        <v>30</v>
      </c>
      <c r="G1153" t="s">
        <v>13591</v>
      </c>
      <c r="H1153" t="s">
        <v>4944</v>
      </c>
      <c r="I1153" t="s">
        <v>839</v>
      </c>
      <c r="J1153" s="8">
        <v>44367</v>
      </c>
      <c r="K1153" s="6" t="str">
        <f t="shared" si="85"/>
        <v>2021</v>
      </c>
      <c r="L1153" s="6" t="str">
        <f t="shared" si="86"/>
        <v>Jun</v>
      </c>
      <c r="M1153">
        <v>21</v>
      </c>
      <c r="N1153" s="10">
        <f t="shared" si="87"/>
        <v>1.89</v>
      </c>
      <c r="O1153">
        <f t="shared" si="88"/>
        <v>18</v>
      </c>
      <c r="P1153">
        <v>0.5</v>
      </c>
      <c r="Q1153" s="12">
        <f>Table1[[#This Row],[Quantity]]*Table1[[#This Row],[Case Size]]</f>
        <v>378</v>
      </c>
      <c r="R1153" s="10">
        <f>Table1[[#This Row],[ Sales Volume]]*Table1[[#This Row],[Cost]]</f>
        <v>714.42</v>
      </c>
      <c r="S1153" s="10">
        <f>Table1[[#This Row],[Sales Values]]-(Table1[[#This Row],[Sales Values]]*0.25)</f>
        <v>535.81499999999994</v>
      </c>
      <c r="T1153" s="10">
        <f>Table1[[#This Row],[Manufacturing Cost]]-Table1[[#This Row],[Delivery Cost]]</f>
        <v>525.31499999999994</v>
      </c>
      <c r="U1153" s="10">
        <f>Table1[[#This Row],[Quantity]]*Table1[[#This Row],[Delivery]]</f>
        <v>10.5</v>
      </c>
      <c r="V1153" s="10">
        <f>Table1[[#This Row],[Sales Values]]-Table1[[#This Row],[Manufacturing Cost]]</f>
        <v>178.60500000000002</v>
      </c>
      <c r="W1153" s="13">
        <f>Table1[[#This Row],[Profit]]/Table1[[#This Row],[Sales Values]]</f>
        <v>0.25000000000000006</v>
      </c>
      <c r="X1153" s="10">
        <v>14.95</v>
      </c>
      <c r="Y1153" s="14">
        <f>IF(AND(Table1[[#This Row],[Quantity]]&gt;20,Table1[[#This Row],[Quantity]]&lt;=50),3%,IF(AND(Table1[[#This Row],[Quantity]]&gt;50,Table1[[#This Row],[Quantity]]&lt;=100),5%,IF(Table1[[#This Row],[Quantity]]&gt;100,7%,0)))</f>
        <v>0.03</v>
      </c>
      <c r="Z1153" s="10">
        <f>Table1[[#This Row],[Sales Values]]*(1-Table1[[#This Row],[Discount]])</f>
        <v>692.98739999999998</v>
      </c>
      <c r="AA1153" s="10">
        <f>Table1[[#This Row],[Sales Values]]+(Table1[[#This Row],[Sales Values]]*1.05%)</f>
        <v>721.92140999999992</v>
      </c>
      <c r="AB1153" s="10">
        <f>Table1[[#This Row],[Sales Values]]*1.05</f>
        <v>750.14099999999996</v>
      </c>
      <c r="AC1153" s="10" t="str">
        <f t="shared" si="89"/>
        <v>Gigastuff</v>
      </c>
      <c r="AD1153" t="s">
        <v>45</v>
      </c>
    </row>
    <row r="1154" spans="1:30" x14ac:dyDescent="0.3">
      <c r="A1154">
        <v>3965</v>
      </c>
      <c r="B1154" t="s">
        <v>921</v>
      </c>
      <c r="C1154" t="s">
        <v>8869</v>
      </c>
      <c r="D1154" t="s">
        <v>28</v>
      </c>
      <c r="E1154" t="s">
        <v>29</v>
      </c>
      <c r="F1154">
        <v>90</v>
      </c>
      <c r="G1154" t="s">
        <v>8868</v>
      </c>
      <c r="H1154" t="s">
        <v>1534</v>
      </c>
      <c r="I1154" t="s">
        <v>32</v>
      </c>
      <c r="J1154" s="8">
        <v>44680</v>
      </c>
      <c r="K1154" s="6" t="str">
        <f t="shared" ref="K1154:K1217" si="90">TEXT(J1154, "yyyy")</f>
        <v>2022</v>
      </c>
      <c r="L1154" s="6" t="str">
        <f t="shared" ref="L1154:L1217" si="91">TEXT(J1154, "mmm")</f>
        <v>Apr</v>
      </c>
      <c r="M1154">
        <v>74</v>
      </c>
      <c r="N1154" s="10">
        <f t="shared" ref="N1154:N1217" si="92">VLOOKUP(AD1154,Codes,3)</f>
        <v>3.49</v>
      </c>
      <c r="O1154">
        <f t="shared" ref="O1154:O1217" si="93">VLOOKUP(AD1154,Codes,4)</f>
        <v>20</v>
      </c>
      <c r="P1154">
        <v>0.5</v>
      </c>
      <c r="Q1154" s="12">
        <f>Table1[[#This Row],[Quantity]]*Table1[[#This Row],[Case Size]]</f>
        <v>1480</v>
      </c>
      <c r="R1154" s="10">
        <f>Table1[[#This Row],[ Sales Volume]]*Table1[[#This Row],[Cost]]</f>
        <v>5165.2000000000007</v>
      </c>
      <c r="S1154" s="10">
        <f>Table1[[#This Row],[Sales Values]]-(Table1[[#This Row],[Sales Values]]*0.25)</f>
        <v>3873.9000000000005</v>
      </c>
      <c r="T1154" s="10">
        <f>Table1[[#This Row],[Manufacturing Cost]]-Table1[[#This Row],[Delivery Cost]]</f>
        <v>3836.9000000000005</v>
      </c>
      <c r="U1154" s="10">
        <f>Table1[[#This Row],[Quantity]]*Table1[[#This Row],[Delivery]]</f>
        <v>37</v>
      </c>
      <c r="V1154" s="10">
        <f>Table1[[#This Row],[Sales Values]]-Table1[[#This Row],[Manufacturing Cost]]</f>
        <v>1291.3000000000002</v>
      </c>
      <c r="W1154" s="13">
        <f>Table1[[#This Row],[Profit]]/Table1[[#This Row],[Sales Values]]</f>
        <v>0.25</v>
      </c>
      <c r="X1154" s="10">
        <v>14.95</v>
      </c>
      <c r="Y1154" s="14">
        <f>IF(AND(Table1[[#This Row],[Quantity]]&gt;20,Table1[[#This Row],[Quantity]]&lt;=50),3%,IF(AND(Table1[[#This Row],[Quantity]]&gt;50,Table1[[#This Row],[Quantity]]&lt;=100),5%,IF(Table1[[#This Row],[Quantity]]&gt;100,7%,0)))</f>
        <v>0.05</v>
      </c>
      <c r="Z1154" s="10">
        <f>Table1[[#This Row],[Sales Values]]*(1-Table1[[#This Row],[Discount]])</f>
        <v>4906.9400000000005</v>
      </c>
      <c r="AA1154" s="10">
        <f>Table1[[#This Row],[Sales Values]]+(Table1[[#This Row],[Sales Values]]*1.05%)</f>
        <v>5219.4346000000005</v>
      </c>
      <c r="AB1154" s="10">
        <f>Table1[[#This Row],[Sales Values]]*1.05</f>
        <v>5423.4600000000009</v>
      </c>
      <c r="AC1154" s="10" t="str">
        <f t="shared" ref="AC1154:AC1217" si="94">VLOOKUP(AD1154,Codes,2)</f>
        <v>Superwossname</v>
      </c>
      <c r="AD1154" t="s">
        <v>101</v>
      </c>
    </row>
    <row r="1155" spans="1:30" x14ac:dyDescent="0.3">
      <c r="A1155">
        <v>3966</v>
      </c>
      <c r="B1155" t="s">
        <v>8870</v>
      </c>
      <c r="C1155" t="s">
        <v>1957</v>
      </c>
      <c r="D1155" t="s">
        <v>51</v>
      </c>
      <c r="E1155" t="s">
        <v>16</v>
      </c>
      <c r="F1155">
        <v>90</v>
      </c>
      <c r="G1155" t="s">
        <v>8871</v>
      </c>
      <c r="H1155" t="s">
        <v>2706</v>
      </c>
      <c r="I1155" t="s">
        <v>294</v>
      </c>
      <c r="J1155" s="8">
        <v>44411</v>
      </c>
      <c r="K1155" s="6" t="str">
        <f t="shared" si="90"/>
        <v>2021</v>
      </c>
      <c r="L1155" s="6" t="str">
        <f t="shared" si="91"/>
        <v>Aug</v>
      </c>
      <c r="M1155">
        <v>60</v>
      </c>
      <c r="N1155" s="10">
        <f t="shared" si="92"/>
        <v>3.49</v>
      </c>
      <c r="O1155">
        <f t="shared" si="93"/>
        <v>20</v>
      </c>
      <c r="P1155">
        <v>0.5</v>
      </c>
      <c r="Q1155" s="12">
        <f>Table1[[#This Row],[Quantity]]*Table1[[#This Row],[Case Size]]</f>
        <v>1200</v>
      </c>
      <c r="R1155" s="10">
        <f>Table1[[#This Row],[ Sales Volume]]*Table1[[#This Row],[Cost]]</f>
        <v>4188</v>
      </c>
      <c r="S1155" s="10">
        <f>Table1[[#This Row],[Sales Values]]-(Table1[[#This Row],[Sales Values]]*0.25)</f>
        <v>3141</v>
      </c>
      <c r="T1155" s="10">
        <f>Table1[[#This Row],[Manufacturing Cost]]-Table1[[#This Row],[Delivery Cost]]</f>
        <v>3111</v>
      </c>
      <c r="U1155" s="10">
        <f>Table1[[#This Row],[Quantity]]*Table1[[#This Row],[Delivery]]</f>
        <v>30</v>
      </c>
      <c r="V1155" s="10">
        <f>Table1[[#This Row],[Sales Values]]-Table1[[#This Row],[Manufacturing Cost]]</f>
        <v>1047</v>
      </c>
      <c r="W1155" s="13">
        <f>Table1[[#This Row],[Profit]]/Table1[[#This Row],[Sales Values]]</f>
        <v>0.25</v>
      </c>
      <c r="X1155" s="10">
        <v>14.95</v>
      </c>
      <c r="Y1155" s="14">
        <f>IF(AND(Table1[[#This Row],[Quantity]]&gt;20,Table1[[#This Row],[Quantity]]&lt;=50),3%,IF(AND(Table1[[#This Row],[Quantity]]&gt;50,Table1[[#This Row],[Quantity]]&lt;=100),5%,IF(Table1[[#This Row],[Quantity]]&gt;100,7%,0)))</f>
        <v>0.05</v>
      </c>
      <c r="Z1155" s="10">
        <f>Table1[[#This Row],[Sales Values]]*(1-Table1[[#This Row],[Discount]])</f>
        <v>3978.6</v>
      </c>
      <c r="AA1155" s="10">
        <f>Table1[[#This Row],[Sales Values]]+(Table1[[#This Row],[Sales Values]]*1.05%)</f>
        <v>4231.9740000000002</v>
      </c>
      <c r="AB1155" s="10">
        <f>Table1[[#This Row],[Sales Values]]*1.05</f>
        <v>4397.4000000000005</v>
      </c>
      <c r="AC1155" s="10" t="str">
        <f t="shared" si="94"/>
        <v>Superwossname</v>
      </c>
      <c r="AD1155" t="s">
        <v>101</v>
      </c>
    </row>
    <row r="1156" spans="1:30" x14ac:dyDescent="0.3">
      <c r="A1156">
        <v>3967</v>
      </c>
      <c r="B1156" t="s">
        <v>8872</v>
      </c>
      <c r="C1156" t="s">
        <v>4113</v>
      </c>
      <c r="D1156" t="s">
        <v>15</v>
      </c>
      <c r="E1156" t="s">
        <v>16</v>
      </c>
      <c r="F1156">
        <v>30</v>
      </c>
      <c r="G1156" t="s">
        <v>8873</v>
      </c>
      <c r="H1156" t="s">
        <v>8874</v>
      </c>
      <c r="I1156" t="s">
        <v>32</v>
      </c>
      <c r="J1156" s="8">
        <v>44096</v>
      </c>
      <c r="K1156" s="6" t="str">
        <f t="shared" si="90"/>
        <v>2020</v>
      </c>
      <c r="L1156" s="6" t="str">
        <f t="shared" si="91"/>
        <v>Sep</v>
      </c>
      <c r="M1156">
        <v>46</v>
      </c>
      <c r="N1156" s="10">
        <f t="shared" si="92"/>
        <v>1.89</v>
      </c>
      <c r="O1156">
        <f t="shared" si="93"/>
        <v>18</v>
      </c>
      <c r="P1156">
        <v>0.5</v>
      </c>
      <c r="Q1156" s="12">
        <f>Table1[[#This Row],[Quantity]]*Table1[[#This Row],[Case Size]]</f>
        <v>828</v>
      </c>
      <c r="R1156" s="10">
        <f>Table1[[#This Row],[ Sales Volume]]*Table1[[#This Row],[Cost]]</f>
        <v>1564.9199999999998</v>
      </c>
      <c r="S1156" s="10">
        <f>Table1[[#This Row],[Sales Values]]-(Table1[[#This Row],[Sales Values]]*0.25)</f>
        <v>1173.6899999999998</v>
      </c>
      <c r="T1156" s="10">
        <f>Table1[[#This Row],[Manufacturing Cost]]-Table1[[#This Row],[Delivery Cost]]</f>
        <v>1150.6899999999998</v>
      </c>
      <c r="U1156" s="10">
        <f>Table1[[#This Row],[Quantity]]*Table1[[#This Row],[Delivery]]</f>
        <v>23</v>
      </c>
      <c r="V1156" s="10">
        <f>Table1[[#This Row],[Sales Values]]-Table1[[#This Row],[Manufacturing Cost]]</f>
        <v>391.23</v>
      </c>
      <c r="W1156" s="13">
        <f>Table1[[#This Row],[Profit]]/Table1[[#This Row],[Sales Values]]</f>
        <v>0.25000000000000006</v>
      </c>
      <c r="X1156" s="10">
        <v>14.95</v>
      </c>
      <c r="Y1156" s="14">
        <f>IF(AND(Table1[[#This Row],[Quantity]]&gt;20,Table1[[#This Row],[Quantity]]&lt;=50),3%,IF(AND(Table1[[#This Row],[Quantity]]&gt;50,Table1[[#This Row],[Quantity]]&lt;=100),5%,IF(Table1[[#This Row],[Quantity]]&gt;100,7%,0)))</f>
        <v>0.03</v>
      </c>
      <c r="Z1156" s="10">
        <f>Table1[[#This Row],[Sales Values]]*(1-Table1[[#This Row],[Discount]])</f>
        <v>1517.9723999999999</v>
      </c>
      <c r="AA1156" s="10">
        <f>Table1[[#This Row],[Sales Values]]+(Table1[[#This Row],[Sales Values]]*1.05%)</f>
        <v>1581.3516599999998</v>
      </c>
      <c r="AB1156" s="10">
        <f>Table1[[#This Row],[Sales Values]]*1.05</f>
        <v>1643.1659999999999</v>
      </c>
      <c r="AC1156" s="10" t="str">
        <f t="shared" si="94"/>
        <v>Gigastuff</v>
      </c>
      <c r="AD1156" t="s">
        <v>45</v>
      </c>
    </row>
    <row r="1157" spans="1:30" x14ac:dyDescent="0.3">
      <c r="A1157">
        <v>3977</v>
      </c>
      <c r="B1157" t="s">
        <v>7018</v>
      </c>
      <c r="C1157" t="s">
        <v>8887</v>
      </c>
      <c r="D1157" t="s">
        <v>15</v>
      </c>
      <c r="E1157" t="s">
        <v>16</v>
      </c>
      <c r="F1157">
        <v>30</v>
      </c>
      <c r="G1157" t="s">
        <v>8888</v>
      </c>
      <c r="H1157" t="s">
        <v>927</v>
      </c>
      <c r="I1157" t="s">
        <v>129</v>
      </c>
      <c r="J1157" s="8">
        <v>44871</v>
      </c>
      <c r="K1157" s="6" t="str">
        <f t="shared" si="90"/>
        <v>2022</v>
      </c>
      <c r="L1157" s="6" t="str">
        <f t="shared" si="91"/>
        <v>Nov</v>
      </c>
      <c r="M1157">
        <v>86</v>
      </c>
      <c r="N1157" s="10">
        <f t="shared" si="92"/>
        <v>3.49</v>
      </c>
      <c r="O1157">
        <f t="shared" si="93"/>
        <v>20</v>
      </c>
      <c r="P1157">
        <v>0.5</v>
      </c>
      <c r="Q1157" s="12">
        <f>Table1[[#This Row],[Quantity]]*Table1[[#This Row],[Case Size]]</f>
        <v>1720</v>
      </c>
      <c r="R1157" s="10">
        <f>Table1[[#This Row],[ Sales Volume]]*Table1[[#This Row],[Cost]]</f>
        <v>6002.8</v>
      </c>
      <c r="S1157" s="10">
        <f>Table1[[#This Row],[Sales Values]]-(Table1[[#This Row],[Sales Values]]*0.25)</f>
        <v>4502.1000000000004</v>
      </c>
      <c r="T1157" s="10">
        <f>Table1[[#This Row],[Manufacturing Cost]]-Table1[[#This Row],[Delivery Cost]]</f>
        <v>4459.1000000000004</v>
      </c>
      <c r="U1157" s="10">
        <f>Table1[[#This Row],[Quantity]]*Table1[[#This Row],[Delivery]]</f>
        <v>43</v>
      </c>
      <c r="V1157" s="10">
        <f>Table1[[#This Row],[Sales Values]]-Table1[[#This Row],[Manufacturing Cost]]</f>
        <v>1500.6999999999998</v>
      </c>
      <c r="W1157" s="13">
        <f>Table1[[#This Row],[Profit]]/Table1[[#This Row],[Sales Values]]</f>
        <v>0.24999999999999997</v>
      </c>
      <c r="X1157" s="10">
        <v>14.95</v>
      </c>
      <c r="Y1157" s="14">
        <f>IF(AND(Table1[[#This Row],[Quantity]]&gt;20,Table1[[#This Row],[Quantity]]&lt;=50),3%,IF(AND(Table1[[#This Row],[Quantity]]&gt;50,Table1[[#This Row],[Quantity]]&lt;=100),5%,IF(Table1[[#This Row],[Quantity]]&gt;100,7%,0)))</f>
        <v>0.05</v>
      </c>
      <c r="Z1157" s="10">
        <f>Table1[[#This Row],[Sales Values]]*(1-Table1[[#This Row],[Discount]])</f>
        <v>5702.66</v>
      </c>
      <c r="AA1157" s="10">
        <f>Table1[[#This Row],[Sales Values]]+(Table1[[#This Row],[Sales Values]]*1.05%)</f>
        <v>6065.8294000000005</v>
      </c>
      <c r="AB1157" s="10">
        <f>Table1[[#This Row],[Sales Values]]*1.05</f>
        <v>6302.9400000000005</v>
      </c>
      <c r="AC1157" s="10" t="str">
        <f t="shared" si="94"/>
        <v>Superwossname</v>
      </c>
      <c r="AD1157" t="s">
        <v>101</v>
      </c>
    </row>
    <row r="1158" spans="1:30" x14ac:dyDescent="0.3">
      <c r="A1158">
        <v>3979</v>
      </c>
      <c r="B1158" t="s">
        <v>3195</v>
      </c>
      <c r="C1158" t="s">
        <v>1465</v>
      </c>
      <c r="D1158" t="s">
        <v>15</v>
      </c>
      <c r="E1158" t="s">
        <v>16</v>
      </c>
      <c r="F1158">
        <v>30</v>
      </c>
      <c r="G1158" t="s">
        <v>8890</v>
      </c>
      <c r="H1158" t="s">
        <v>1486</v>
      </c>
      <c r="I1158" t="s">
        <v>32</v>
      </c>
      <c r="J1158" s="8">
        <v>44265</v>
      </c>
      <c r="K1158" s="6" t="str">
        <f t="shared" si="90"/>
        <v>2021</v>
      </c>
      <c r="L1158" s="6" t="str">
        <f t="shared" si="91"/>
        <v>Mar</v>
      </c>
      <c r="M1158">
        <v>42</v>
      </c>
      <c r="N1158" s="10">
        <f t="shared" si="92"/>
        <v>3.49</v>
      </c>
      <c r="O1158">
        <f t="shared" si="93"/>
        <v>20</v>
      </c>
      <c r="P1158">
        <v>0.5</v>
      </c>
      <c r="Q1158" s="12">
        <f>Table1[[#This Row],[Quantity]]*Table1[[#This Row],[Case Size]]</f>
        <v>840</v>
      </c>
      <c r="R1158" s="10">
        <f>Table1[[#This Row],[ Sales Volume]]*Table1[[#This Row],[Cost]]</f>
        <v>2931.6000000000004</v>
      </c>
      <c r="S1158" s="10">
        <f>Table1[[#This Row],[Sales Values]]-(Table1[[#This Row],[Sales Values]]*0.25)</f>
        <v>2198.7000000000003</v>
      </c>
      <c r="T1158" s="10">
        <f>Table1[[#This Row],[Manufacturing Cost]]-Table1[[#This Row],[Delivery Cost]]</f>
        <v>2177.7000000000003</v>
      </c>
      <c r="U1158" s="10">
        <f>Table1[[#This Row],[Quantity]]*Table1[[#This Row],[Delivery]]</f>
        <v>21</v>
      </c>
      <c r="V1158" s="10">
        <f>Table1[[#This Row],[Sales Values]]-Table1[[#This Row],[Manufacturing Cost]]</f>
        <v>732.90000000000009</v>
      </c>
      <c r="W1158" s="13">
        <f>Table1[[#This Row],[Profit]]/Table1[[#This Row],[Sales Values]]</f>
        <v>0.25</v>
      </c>
      <c r="X1158" s="10">
        <v>14.95</v>
      </c>
      <c r="Y1158" s="14">
        <f>IF(AND(Table1[[#This Row],[Quantity]]&gt;20,Table1[[#This Row],[Quantity]]&lt;=50),3%,IF(AND(Table1[[#This Row],[Quantity]]&gt;50,Table1[[#This Row],[Quantity]]&lt;=100),5%,IF(Table1[[#This Row],[Quantity]]&gt;100,7%,0)))</f>
        <v>0.03</v>
      </c>
      <c r="Z1158" s="10">
        <f>Table1[[#This Row],[Sales Values]]*(1-Table1[[#This Row],[Discount]])</f>
        <v>2843.6520000000005</v>
      </c>
      <c r="AA1158" s="10">
        <f>Table1[[#This Row],[Sales Values]]+(Table1[[#This Row],[Sales Values]]*1.05%)</f>
        <v>2962.3818000000006</v>
      </c>
      <c r="AB1158" s="10">
        <f>Table1[[#This Row],[Sales Values]]*1.05</f>
        <v>3078.1800000000003</v>
      </c>
      <c r="AC1158" s="10" t="str">
        <f t="shared" si="94"/>
        <v>Superwossname</v>
      </c>
      <c r="AD1158" t="s">
        <v>101</v>
      </c>
    </row>
    <row r="1159" spans="1:30" x14ac:dyDescent="0.3">
      <c r="A1159">
        <v>3982</v>
      </c>
      <c r="B1159" t="s">
        <v>6845</v>
      </c>
      <c r="C1159" t="s">
        <v>8514</v>
      </c>
      <c r="D1159" t="s">
        <v>51</v>
      </c>
      <c r="E1159" t="s">
        <v>16</v>
      </c>
      <c r="F1159">
        <v>90</v>
      </c>
      <c r="G1159" t="s">
        <v>8894</v>
      </c>
      <c r="H1159" t="s">
        <v>4034</v>
      </c>
      <c r="I1159" t="s">
        <v>178</v>
      </c>
      <c r="J1159" s="8">
        <v>44051</v>
      </c>
      <c r="K1159" s="6" t="str">
        <f t="shared" si="90"/>
        <v>2020</v>
      </c>
      <c r="L1159" s="6" t="str">
        <f t="shared" si="91"/>
        <v>Aug</v>
      </c>
      <c r="M1159">
        <v>54</v>
      </c>
      <c r="N1159" s="10">
        <f t="shared" si="92"/>
        <v>1.89</v>
      </c>
      <c r="O1159">
        <f t="shared" si="93"/>
        <v>18</v>
      </c>
      <c r="P1159">
        <v>0.5</v>
      </c>
      <c r="Q1159" s="12">
        <f>Table1[[#This Row],[Quantity]]*Table1[[#This Row],[Case Size]]</f>
        <v>972</v>
      </c>
      <c r="R1159" s="10">
        <f>Table1[[#This Row],[ Sales Volume]]*Table1[[#This Row],[Cost]]</f>
        <v>1837.08</v>
      </c>
      <c r="S1159" s="10">
        <f>Table1[[#This Row],[Sales Values]]-(Table1[[#This Row],[Sales Values]]*0.25)</f>
        <v>1377.81</v>
      </c>
      <c r="T1159" s="10">
        <f>Table1[[#This Row],[Manufacturing Cost]]-Table1[[#This Row],[Delivery Cost]]</f>
        <v>1350.81</v>
      </c>
      <c r="U1159" s="10">
        <f>Table1[[#This Row],[Quantity]]*Table1[[#This Row],[Delivery]]</f>
        <v>27</v>
      </c>
      <c r="V1159" s="10">
        <f>Table1[[#This Row],[Sales Values]]-Table1[[#This Row],[Manufacturing Cost]]</f>
        <v>459.27</v>
      </c>
      <c r="W1159" s="13">
        <f>Table1[[#This Row],[Profit]]/Table1[[#This Row],[Sales Values]]</f>
        <v>0.25</v>
      </c>
      <c r="X1159" s="10">
        <v>14.95</v>
      </c>
      <c r="Y1159" s="14">
        <f>IF(AND(Table1[[#This Row],[Quantity]]&gt;20,Table1[[#This Row],[Quantity]]&lt;=50),3%,IF(AND(Table1[[#This Row],[Quantity]]&gt;50,Table1[[#This Row],[Quantity]]&lt;=100),5%,IF(Table1[[#This Row],[Quantity]]&gt;100,7%,0)))</f>
        <v>0.05</v>
      </c>
      <c r="Z1159" s="10">
        <f>Table1[[#This Row],[Sales Values]]*(1-Table1[[#This Row],[Discount]])</f>
        <v>1745.2259999999999</v>
      </c>
      <c r="AA1159" s="10">
        <f>Table1[[#This Row],[Sales Values]]+(Table1[[#This Row],[Sales Values]]*1.05%)</f>
        <v>1856.36934</v>
      </c>
      <c r="AB1159" s="10">
        <f>Table1[[#This Row],[Sales Values]]*1.05</f>
        <v>1928.934</v>
      </c>
      <c r="AC1159" s="10" t="str">
        <f t="shared" si="94"/>
        <v>Gigastuff</v>
      </c>
      <c r="AD1159" t="s">
        <v>45</v>
      </c>
    </row>
    <row r="1160" spans="1:30" x14ac:dyDescent="0.3">
      <c r="A1160">
        <v>3987</v>
      </c>
      <c r="B1160" t="s">
        <v>6540</v>
      </c>
      <c r="C1160" t="s">
        <v>358</v>
      </c>
      <c r="D1160" t="s">
        <v>28</v>
      </c>
      <c r="E1160" t="s">
        <v>29</v>
      </c>
      <c r="F1160">
        <v>90</v>
      </c>
      <c r="G1160" t="s">
        <v>8901</v>
      </c>
      <c r="H1160" t="s">
        <v>5974</v>
      </c>
      <c r="I1160" t="s">
        <v>19</v>
      </c>
      <c r="J1160" s="8">
        <v>44240</v>
      </c>
      <c r="K1160" s="6" t="str">
        <f t="shared" si="90"/>
        <v>2021</v>
      </c>
      <c r="L1160" s="6" t="str">
        <f t="shared" si="91"/>
        <v>Feb</v>
      </c>
      <c r="M1160">
        <v>94</v>
      </c>
      <c r="N1160" s="10">
        <f t="shared" si="92"/>
        <v>3.49</v>
      </c>
      <c r="O1160">
        <f t="shared" si="93"/>
        <v>20</v>
      </c>
      <c r="P1160">
        <v>0.5</v>
      </c>
      <c r="Q1160" s="12">
        <f>Table1[[#This Row],[Quantity]]*Table1[[#This Row],[Case Size]]</f>
        <v>1880</v>
      </c>
      <c r="R1160" s="10">
        <f>Table1[[#This Row],[ Sales Volume]]*Table1[[#This Row],[Cost]]</f>
        <v>6561.2000000000007</v>
      </c>
      <c r="S1160" s="10">
        <f>Table1[[#This Row],[Sales Values]]-(Table1[[#This Row],[Sales Values]]*0.25)</f>
        <v>4920.9000000000005</v>
      </c>
      <c r="T1160" s="10">
        <f>Table1[[#This Row],[Manufacturing Cost]]-Table1[[#This Row],[Delivery Cost]]</f>
        <v>4873.9000000000005</v>
      </c>
      <c r="U1160" s="10">
        <f>Table1[[#This Row],[Quantity]]*Table1[[#This Row],[Delivery]]</f>
        <v>47</v>
      </c>
      <c r="V1160" s="10">
        <f>Table1[[#This Row],[Sales Values]]-Table1[[#This Row],[Manufacturing Cost]]</f>
        <v>1640.3000000000002</v>
      </c>
      <c r="W1160" s="13">
        <f>Table1[[#This Row],[Profit]]/Table1[[#This Row],[Sales Values]]</f>
        <v>0.25</v>
      </c>
      <c r="X1160" s="10">
        <v>14.95</v>
      </c>
      <c r="Y1160" s="14">
        <f>IF(AND(Table1[[#This Row],[Quantity]]&gt;20,Table1[[#This Row],[Quantity]]&lt;=50),3%,IF(AND(Table1[[#This Row],[Quantity]]&gt;50,Table1[[#This Row],[Quantity]]&lt;=100),5%,IF(Table1[[#This Row],[Quantity]]&gt;100,7%,0)))</f>
        <v>0.05</v>
      </c>
      <c r="Z1160" s="10">
        <f>Table1[[#This Row],[Sales Values]]*(1-Table1[[#This Row],[Discount]])</f>
        <v>6233.14</v>
      </c>
      <c r="AA1160" s="10">
        <f>Table1[[#This Row],[Sales Values]]+(Table1[[#This Row],[Sales Values]]*1.05%)</f>
        <v>6630.0926000000009</v>
      </c>
      <c r="AB1160" s="10">
        <f>Table1[[#This Row],[Sales Values]]*1.05</f>
        <v>6889.2600000000011</v>
      </c>
      <c r="AC1160" s="10" t="str">
        <f t="shared" si="94"/>
        <v>Superwossname</v>
      </c>
      <c r="AD1160" t="s">
        <v>101</v>
      </c>
    </row>
    <row r="1161" spans="1:30" x14ac:dyDescent="0.3">
      <c r="A1161">
        <v>3989</v>
      </c>
      <c r="B1161" t="s">
        <v>4368</v>
      </c>
      <c r="C1161" t="s">
        <v>4469</v>
      </c>
      <c r="D1161" t="s">
        <v>117</v>
      </c>
      <c r="E1161" t="s">
        <v>29</v>
      </c>
      <c r="F1161">
        <v>60</v>
      </c>
      <c r="G1161" t="s">
        <v>8902</v>
      </c>
      <c r="H1161" t="s">
        <v>7642</v>
      </c>
      <c r="I1161" t="s">
        <v>32</v>
      </c>
      <c r="J1161" s="8">
        <v>44363</v>
      </c>
      <c r="K1161" s="6" t="str">
        <f t="shared" si="90"/>
        <v>2021</v>
      </c>
      <c r="L1161" s="6" t="str">
        <f t="shared" si="91"/>
        <v>Jun</v>
      </c>
      <c r="M1161">
        <v>94</v>
      </c>
      <c r="N1161" s="10">
        <f t="shared" si="92"/>
        <v>3.49</v>
      </c>
      <c r="O1161">
        <f t="shared" si="93"/>
        <v>20</v>
      </c>
      <c r="P1161">
        <v>0.5</v>
      </c>
      <c r="Q1161" s="12">
        <f>Table1[[#This Row],[Quantity]]*Table1[[#This Row],[Case Size]]</f>
        <v>1880</v>
      </c>
      <c r="R1161" s="10">
        <f>Table1[[#This Row],[ Sales Volume]]*Table1[[#This Row],[Cost]]</f>
        <v>6561.2000000000007</v>
      </c>
      <c r="S1161" s="10">
        <f>Table1[[#This Row],[Sales Values]]-(Table1[[#This Row],[Sales Values]]*0.25)</f>
        <v>4920.9000000000005</v>
      </c>
      <c r="T1161" s="10">
        <f>Table1[[#This Row],[Manufacturing Cost]]-Table1[[#This Row],[Delivery Cost]]</f>
        <v>4873.9000000000005</v>
      </c>
      <c r="U1161" s="10">
        <f>Table1[[#This Row],[Quantity]]*Table1[[#This Row],[Delivery]]</f>
        <v>47</v>
      </c>
      <c r="V1161" s="10">
        <f>Table1[[#This Row],[Sales Values]]-Table1[[#This Row],[Manufacturing Cost]]</f>
        <v>1640.3000000000002</v>
      </c>
      <c r="W1161" s="13">
        <f>Table1[[#This Row],[Profit]]/Table1[[#This Row],[Sales Values]]</f>
        <v>0.25</v>
      </c>
      <c r="X1161" s="10">
        <v>14.95</v>
      </c>
      <c r="Y1161" s="14">
        <f>IF(AND(Table1[[#This Row],[Quantity]]&gt;20,Table1[[#This Row],[Quantity]]&lt;=50),3%,IF(AND(Table1[[#This Row],[Quantity]]&gt;50,Table1[[#This Row],[Quantity]]&lt;=100),5%,IF(Table1[[#This Row],[Quantity]]&gt;100,7%,0)))</f>
        <v>0.05</v>
      </c>
      <c r="Z1161" s="10">
        <f>Table1[[#This Row],[Sales Values]]*(1-Table1[[#This Row],[Discount]])</f>
        <v>6233.14</v>
      </c>
      <c r="AA1161" s="10">
        <f>Table1[[#This Row],[Sales Values]]+(Table1[[#This Row],[Sales Values]]*1.05%)</f>
        <v>6630.0926000000009</v>
      </c>
      <c r="AB1161" s="10">
        <f>Table1[[#This Row],[Sales Values]]*1.05</f>
        <v>6889.2600000000011</v>
      </c>
      <c r="AC1161" s="10" t="str">
        <f t="shared" si="94"/>
        <v>Superwossname</v>
      </c>
      <c r="AD1161" t="s">
        <v>101</v>
      </c>
    </row>
    <row r="1162" spans="1:30" x14ac:dyDescent="0.3">
      <c r="A1162">
        <v>3991</v>
      </c>
      <c r="B1162" t="s">
        <v>5789</v>
      </c>
      <c r="C1162" t="s">
        <v>4994</v>
      </c>
      <c r="D1162" t="s">
        <v>28</v>
      </c>
      <c r="E1162" t="s">
        <v>29</v>
      </c>
      <c r="F1162">
        <v>90</v>
      </c>
      <c r="G1162" t="s">
        <v>8904</v>
      </c>
      <c r="H1162" t="s">
        <v>7008</v>
      </c>
      <c r="I1162" t="s">
        <v>25</v>
      </c>
      <c r="J1162" s="8">
        <v>44881</v>
      </c>
      <c r="K1162" s="6" t="str">
        <f t="shared" si="90"/>
        <v>2022</v>
      </c>
      <c r="L1162" s="6" t="str">
        <f t="shared" si="91"/>
        <v>Nov</v>
      </c>
      <c r="M1162">
        <v>7</v>
      </c>
      <c r="N1162" s="10">
        <f t="shared" si="92"/>
        <v>1.89</v>
      </c>
      <c r="O1162">
        <f t="shared" si="93"/>
        <v>18</v>
      </c>
      <c r="P1162">
        <v>0.5</v>
      </c>
      <c r="Q1162" s="12">
        <f>Table1[[#This Row],[Quantity]]*Table1[[#This Row],[Case Size]]</f>
        <v>126</v>
      </c>
      <c r="R1162" s="10">
        <f>Table1[[#This Row],[ Sales Volume]]*Table1[[#This Row],[Cost]]</f>
        <v>238.14</v>
      </c>
      <c r="S1162" s="10">
        <f>Table1[[#This Row],[Sales Values]]-(Table1[[#This Row],[Sales Values]]*0.25)</f>
        <v>178.60499999999999</v>
      </c>
      <c r="T1162" s="10">
        <f>Table1[[#This Row],[Manufacturing Cost]]-Table1[[#This Row],[Delivery Cost]]</f>
        <v>175.10499999999999</v>
      </c>
      <c r="U1162" s="10">
        <f>Table1[[#This Row],[Quantity]]*Table1[[#This Row],[Delivery]]</f>
        <v>3.5</v>
      </c>
      <c r="V1162" s="10">
        <f>Table1[[#This Row],[Sales Values]]-Table1[[#This Row],[Manufacturing Cost]]</f>
        <v>59.534999999999997</v>
      </c>
      <c r="W1162" s="13">
        <f>Table1[[#This Row],[Profit]]/Table1[[#This Row],[Sales Values]]</f>
        <v>0.25</v>
      </c>
      <c r="X1162" s="10">
        <v>14.95</v>
      </c>
      <c r="Y1162" s="14">
        <f>IF(AND(Table1[[#This Row],[Quantity]]&gt;20,Table1[[#This Row],[Quantity]]&lt;=50),3%,IF(AND(Table1[[#This Row],[Quantity]]&gt;50,Table1[[#This Row],[Quantity]]&lt;=100),5%,IF(Table1[[#This Row],[Quantity]]&gt;100,7%,0)))</f>
        <v>0</v>
      </c>
      <c r="Z1162" s="10">
        <f>Table1[[#This Row],[Sales Values]]*(1-Table1[[#This Row],[Discount]])</f>
        <v>238.14</v>
      </c>
      <c r="AA1162" s="10">
        <f>Table1[[#This Row],[Sales Values]]+(Table1[[#This Row],[Sales Values]]*1.05%)</f>
        <v>240.64046999999999</v>
      </c>
      <c r="AB1162" s="10">
        <f>Table1[[#This Row],[Sales Values]]*1.05</f>
        <v>250.047</v>
      </c>
      <c r="AC1162" s="10" t="str">
        <f t="shared" si="94"/>
        <v>Gigastuff</v>
      </c>
      <c r="AD1162" t="s">
        <v>45</v>
      </c>
    </row>
    <row r="1163" spans="1:30" x14ac:dyDescent="0.3">
      <c r="A1163">
        <v>3994</v>
      </c>
      <c r="B1163" t="s">
        <v>8908</v>
      </c>
      <c r="C1163" t="s">
        <v>481</v>
      </c>
      <c r="D1163" t="s">
        <v>15</v>
      </c>
      <c r="E1163" t="s">
        <v>16</v>
      </c>
      <c r="F1163">
        <v>30</v>
      </c>
      <c r="G1163" t="s">
        <v>8909</v>
      </c>
      <c r="H1163" t="s">
        <v>917</v>
      </c>
      <c r="I1163" t="s">
        <v>32</v>
      </c>
      <c r="J1163" s="8">
        <v>44645</v>
      </c>
      <c r="K1163" s="6" t="str">
        <f t="shared" si="90"/>
        <v>2022</v>
      </c>
      <c r="L1163" s="6" t="str">
        <f t="shared" si="91"/>
        <v>Mar</v>
      </c>
      <c r="M1163">
        <v>6</v>
      </c>
      <c r="N1163" s="10">
        <f t="shared" si="92"/>
        <v>1.89</v>
      </c>
      <c r="O1163">
        <f t="shared" si="93"/>
        <v>18</v>
      </c>
      <c r="P1163">
        <v>0.5</v>
      </c>
      <c r="Q1163" s="12">
        <f>Table1[[#This Row],[Quantity]]*Table1[[#This Row],[Case Size]]</f>
        <v>108</v>
      </c>
      <c r="R1163" s="10">
        <f>Table1[[#This Row],[ Sales Volume]]*Table1[[#This Row],[Cost]]</f>
        <v>204.11999999999998</v>
      </c>
      <c r="S1163" s="10">
        <f>Table1[[#This Row],[Sales Values]]-(Table1[[#This Row],[Sales Values]]*0.25)</f>
        <v>153.08999999999997</v>
      </c>
      <c r="T1163" s="10">
        <f>Table1[[#This Row],[Manufacturing Cost]]-Table1[[#This Row],[Delivery Cost]]</f>
        <v>150.08999999999997</v>
      </c>
      <c r="U1163" s="10">
        <f>Table1[[#This Row],[Quantity]]*Table1[[#This Row],[Delivery]]</f>
        <v>3</v>
      </c>
      <c r="V1163" s="10">
        <f>Table1[[#This Row],[Sales Values]]-Table1[[#This Row],[Manufacturing Cost]]</f>
        <v>51.03</v>
      </c>
      <c r="W1163" s="13">
        <f>Table1[[#This Row],[Profit]]/Table1[[#This Row],[Sales Values]]</f>
        <v>0.25000000000000006</v>
      </c>
      <c r="X1163" s="10">
        <v>14.95</v>
      </c>
      <c r="Y1163" s="14">
        <f>IF(AND(Table1[[#This Row],[Quantity]]&gt;20,Table1[[#This Row],[Quantity]]&lt;=50),3%,IF(AND(Table1[[#This Row],[Quantity]]&gt;50,Table1[[#This Row],[Quantity]]&lt;=100),5%,IF(Table1[[#This Row],[Quantity]]&gt;100,7%,0)))</f>
        <v>0</v>
      </c>
      <c r="Z1163" s="10">
        <f>Table1[[#This Row],[Sales Values]]*(1-Table1[[#This Row],[Discount]])</f>
        <v>204.11999999999998</v>
      </c>
      <c r="AA1163" s="10">
        <f>Table1[[#This Row],[Sales Values]]+(Table1[[#This Row],[Sales Values]]*1.05%)</f>
        <v>206.26325999999997</v>
      </c>
      <c r="AB1163" s="10">
        <f>Table1[[#This Row],[Sales Values]]*1.05</f>
        <v>214.32599999999999</v>
      </c>
      <c r="AC1163" s="10" t="str">
        <f t="shared" si="94"/>
        <v>Gigastuff</v>
      </c>
      <c r="AD1163" t="s">
        <v>45</v>
      </c>
    </row>
    <row r="1164" spans="1:30" x14ac:dyDescent="0.3">
      <c r="A1164">
        <v>3995</v>
      </c>
      <c r="B1164" t="s">
        <v>8910</v>
      </c>
      <c r="C1164" t="s">
        <v>2773</v>
      </c>
      <c r="D1164" t="s">
        <v>15</v>
      </c>
      <c r="E1164" t="s">
        <v>16</v>
      </c>
      <c r="F1164">
        <v>60</v>
      </c>
      <c r="G1164" t="s">
        <v>8909</v>
      </c>
      <c r="H1164" t="s">
        <v>6826</v>
      </c>
      <c r="I1164" t="s">
        <v>32</v>
      </c>
      <c r="J1164" s="8">
        <v>44437</v>
      </c>
      <c r="K1164" s="6" t="str">
        <f t="shared" si="90"/>
        <v>2021</v>
      </c>
      <c r="L1164" s="6" t="str">
        <f t="shared" si="91"/>
        <v>Aug</v>
      </c>
      <c r="M1164">
        <v>68</v>
      </c>
      <c r="N1164" s="10">
        <f t="shared" si="92"/>
        <v>3.49</v>
      </c>
      <c r="O1164">
        <f t="shared" si="93"/>
        <v>20</v>
      </c>
      <c r="P1164">
        <v>0.5</v>
      </c>
      <c r="Q1164" s="12">
        <f>Table1[[#This Row],[Quantity]]*Table1[[#This Row],[Case Size]]</f>
        <v>1360</v>
      </c>
      <c r="R1164" s="10">
        <f>Table1[[#This Row],[ Sales Volume]]*Table1[[#This Row],[Cost]]</f>
        <v>4746.4000000000005</v>
      </c>
      <c r="S1164" s="10">
        <f>Table1[[#This Row],[Sales Values]]-(Table1[[#This Row],[Sales Values]]*0.25)</f>
        <v>3559.8</v>
      </c>
      <c r="T1164" s="10">
        <f>Table1[[#This Row],[Manufacturing Cost]]-Table1[[#This Row],[Delivery Cost]]</f>
        <v>3525.8</v>
      </c>
      <c r="U1164" s="10">
        <f>Table1[[#This Row],[Quantity]]*Table1[[#This Row],[Delivery]]</f>
        <v>34</v>
      </c>
      <c r="V1164" s="10">
        <f>Table1[[#This Row],[Sales Values]]-Table1[[#This Row],[Manufacturing Cost]]</f>
        <v>1186.6000000000004</v>
      </c>
      <c r="W1164" s="13">
        <f>Table1[[#This Row],[Profit]]/Table1[[#This Row],[Sales Values]]</f>
        <v>0.25000000000000006</v>
      </c>
      <c r="X1164" s="10">
        <v>14.95</v>
      </c>
      <c r="Y1164" s="14">
        <f>IF(AND(Table1[[#This Row],[Quantity]]&gt;20,Table1[[#This Row],[Quantity]]&lt;=50),3%,IF(AND(Table1[[#This Row],[Quantity]]&gt;50,Table1[[#This Row],[Quantity]]&lt;=100),5%,IF(Table1[[#This Row],[Quantity]]&gt;100,7%,0)))</f>
        <v>0.05</v>
      </c>
      <c r="Z1164" s="10">
        <f>Table1[[#This Row],[Sales Values]]*(1-Table1[[#This Row],[Discount]])</f>
        <v>4509.08</v>
      </c>
      <c r="AA1164" s="10">
        <f>Table1[[#This Row],[Sales Values]]+(Table1[[#This Row],[Sales Values]]*1.05%)</f>
        <v>4796.2372000000005</v>
      </c>
      <c r="AB1164" s="10">
        <f>Table1[[#This Row],[Sales Values]]*1.05</f>
        <v>4983.7200000000012</v>
      </c>
      <c r="AC1164" s="10" t="str">
        <f t="shared" si="94"/>
        <v>Superwossname</v>
      </c>
      <c r="AD1164" t="s">
        <v>101</v>
      </c>
    </row>
    <row r="1165" spans="1:30" x14ac:dyDescent="0.3">
      <c r="A1165">
        <v>3997</v>
      </c>
      <c r="B1165" t="s">
        <v>1985</v>
      </c>
      <c r="C1165" t="s">
        <v>8913</v>
      </c>
      <c r="D1165" t="s">
        <v>28</v>
      </c>
      <c r="E1165" t="s">
        <v>29</v>
      </c>
      <c r="F1165">
        <v>60</v>
      </c>
      <c r="G1165" t="s">
        <v>8912</v>
      </c>
      <c r="H1165" t="s">
        <v>408</v>
      </c>
      <c r="I1165" t="s">
        <v>25</v>
      </c>
      <c r="J1165" s="8">
        <v>44038</v>
      </c>
      <c r="K1165" s="6" t="str">
        <f t="shared" si="90"/>
        <v>2020</v>
      </c>
      <c r="L1165" s="6" t="str">
        <f t="shared" si="91"/>
        <v>Jul</v>
      </c>
      <c r="M1165">
        <v>78</v>
      </c>
      <c r="N1165" s="10">
        <f t="shared" si="92"/>
        <v>3.49</v>
      </c>
      <c r="O1165">
        <f t="shared" si="93"/>
        <v>20</v>
      </c>
      <c r="P1165">
        <v>0.5</v>
      </c>
      <c r="Q1165" s="12">
        <f>Table1[[#This Row],[Quantity]]*Table1[[#This Row],[Case Size]]</f>
        <v>1560</v>
      </c>
      <c r="R1165" s="10">
        <f>Table1[[#This Row],[ Sales Volume]]*Table1[[#This Row],[Cost]]</f>
        <v>5444.4000000000005</v>
      </c>
      <c r="S1165" s="10">
        <f>Table1[[#This Row],[Sales Values]]-(Table1[[#This Row],[Sales Values]]*0.25)</f>
        <v>4083.3</v>
      </c>
      <c r="T1165" s="10">
        <f>Table1[[#This Row],[Manufacturing Cost]]-Table1[[#This Row],[Delivery Cost]]</f>
        <v>4044.3</v>
      </c>
      <c r="U1165" s="10">
        <f>Table1[[#This Row],[Quantity]]*Table1[[#This Row],[Delivery]]</f>
        <v>39</v>
      </c>
      <c r="V1165" s="10">
        <f>Table1[[#This Row],[Sales Values]]-Table1[[#This Row],[Manufacturing Cost]]</f>
        <v>1361.1000000000004</v>
      </c>
      <c r="W1165" s="13">
        <f>Table1[[#This Row],[Profit]]/Table1[[#This Row],[Sales Values]]</f>
        <v>0.25000000000000006</v>
      </c>
      <c r="X1165" s="10">
        <v>14.95</v>
      </c>
      <c r="Y1165" s="14">
        <f>IF(AND(Table1[[#This Row],[Quantity]]&gt;20,Table1[[#This Row],[Quantity]]&lt;=50),3%,IF(AND(Table1[[#This Row],[Quantity]]&gt;50,Table1[[#This Row],[Quantity]]&lt;=100),5%,IF(Table1[[#This Row],[Quantity]]&gt;100,7%,0)))</f>
        <v>0.05</v>
      </c>
      <c r="Z1165" s="10">
        <f>Table1[[#This Row],[Sales Values]]*(1-Table1[[#This Row],[Discount]])</f>
        <v>5172.18</v>
      </c>
      <c r="AA1165" s="10">
        <f>Table1[[#This Row],[Sales Values]]+(Table1[[#This Row],[Sales Values]]*1.05%)</f>
        <v>5501.5662000000002</v>
      </c>
      <c r="AB1165" s="10">
        <f>Table1[[#This Row],[Sales Values]]*1.05</f>
        <v>5716.6200000000008</v>
      </c>
      <c r="AC1165" s="10" t="str">
        <f t="shared" si="94"/>
        <v>Superwossname</v>
      </c>
      <c r="AD1165" t="s">
        <v>101</v>
      </c>
    </row>
    <row r="1166" spans="1:30" x14ac:dyDescent="0.3">
      <c r="A1166">
        <v>4012</v>
      </c>
      <c r="B1166" t="s">
        <v>8934</v>
      </c>
      <c r="C1166" t="s">
        <v>34</v>
      </c>
      <c r="D1166" t="s">
        <v>51</v>
      </c>
      <c r="E1166" t="s">
        <v>16</v>
      </c>
      <c r="F1166">
        <v>60</v>
      </c>
      <c r="G1166" t="s">
        <v>8935</v>
      </c>
      <c r="H1166" t="s">
        <v>4678</v>
      </c>
      <c r="I1166" t="s">
        <v>886</v>
      </c>
      <c r="J1166" s="8">
        <v>44838</v>
      </c>
      <c r="K1166" s="6" t="str">
        <f t="shared" si="90"/>
        <v>2022</v>
      </c>
      <c r="L1166" s="6" t="str">
        <f t="shared" si="91"/>
        <v>Oct</v>
      </c>
      <c r="M1166">
        <v>12</v>
      </c>
      <c r="N1166" s="10">
        <f t="shared" si="92"/>
        <v>2.0099999999999998</v>
      </c>
      <c r="O1166">
        <f t="shared" si="93"/>
        <v>20</v>
      </c>
      <c r="P1166">
        <v>0.5</v>
      </c>
      <c r="Q1166" s="11">
        <f>Table1[[#This Row],[Quantity]]*Table1[[#This Row],[Case Size]]</f>
        <v>240</v>
      </c>
      <c r="R1166" s="10">
        <f>Table1[[#This Row],[ Sales Volume]]*Table1[[#This Row],[Cost]]</f>
        <v>482.4</v>
      </c>
      <c r="S1166" s="10">
        <f>Table1[[#This Row],[Sales Values]]-(Table1[[#This Row],[Sales Values]]*0.25)</f>
        <v>361.79999999999995</v>
      </c>
      <c r="T1166" s="10">
        <f>Table1[[#This Row],[Manufacturing Cost]]-Table1[[#This Row],[Delivery Cost]]</f>
        <v>355.79999999999995</v>
      </c>
      <c r="U1166" s="10">
        <f>Table1[[#This Row],[Quantity]]*Table1[[#This Row],[Delivery]]</f>
        <v>6</v>
      </c>
      <c r="V1166" s="10">
        <f>Table1[[#This Row],[Sales Values]]-Table1[[#This Row],[Manufacturing Cost]]</f>
        <v>120.60000000000002</v>
      </c>
      <c r="W1166" s="13">
        <f>Table1[[#This Row],[Profit]]/Table1[[#This Row],[Sales Values]]</f>
        <v>0.25000000000000006</v>
      </c>
      <c r="X1166" s="10">
        <v>14.95</v>
      </c>
      <c r="Y1166" s="14">
        <f>IF(AND(Table1[[#This Row],[Quantity]]&gt;20,Table1[[#This Row],[Quantity]]&lt;=50),3%,IF(AND(Table1[[#This Row],[Quantity]]&gt;50,Table1[[#This Row],[Quantity]]&lt;=100),5%,IF(Table1[[#This Row],[Quantity]]&gt;100,7%,0)))</f>
        <v>0</v>
      </c>
      <c r="Z1166" s="10">
        <f>Table1[[#This Row],[Sales Values]]*(1-Table1[[#This Row],[Discount]])</f>
        <v>482.4</v>
      </c>
      <c r="AA1166" s="10">
        <f>Table1[[#This Row],[Sales Values]]+(Table1[[#This Row],[Sales Values]]*1.05%)</f>
        <v>487.46519999999998</v>
      </c>
      <c r="AB1166" s="10">
        <f>Table1[[#This Row],[Sales Values]]*1.05</f>
        <v>506.52</v>
      </c>
      <c r="AC1166" s="10" t="str">
        <f t="shared" si="94"/>
        <v>Hyperwotsit</v>
      </c>
      <c r="AD1166" t="s">
        <v>20</v>
      </c>
    </row>
    <row r="1167" spans="1:30" x14ac:dyDescent="0.3">
      <c r="A1167">
        <v>4013</v>
      </c>
      <c r="B1167" t="s">
        <v>8936</v>
      </c>
      <c r="C1167" t="s">
        <v>367</v>
      </c>
      <c r="D1167" t="s">
        <v>51</v>
      </c>
      <c r="E1167" t="s">
        <v>16</v>
      </c>
      <c r="F1167">
        <v>30</v>
      </c>
      <c r="G1167" t="s">
        <v>8937</v>
      </c>
      <c r="H1167" t="s">
        <v>4334</v>
      </c>
      <c r="I1167" t="s">
        <v>1199</v>
      </c>
      <c r="J1167" s="8">
        <v>44361</v>
      </c>
      <c r="K1167" s="6" t="str">
        <f t="shared" si="90"/>
        <v>2021</v>
      </c>
      <c r="L1167" s="6" t="str">
        <f t="shared" si="91"/>
        <v>Jun</v>
      </c>
      <c r="M1167">
        <v>25</v>
      </c>
      <c r="N1167" s="10">
        <f t="shared" si="92"/>
        <v>3.49</v>
      </c>
      <c r="O1167">
        <f t="shared" si="93"/>
        <v>20</v>
      </c>
      <c r="P1167">
        <v>0.5</v>
      </c>
      <c r="Q1167" s="12">
        <f>Table1[[#This Row],[Quantity]]*Table1[[#This Row],[Case Size]]</f>
        <v>500</v>
      </c>
      <c r="R1167" s="10">
        <f>Table1[[#This Row],[ Sales Volume]]*Table1[[#This Row],[Cost]]</f>
        <v>1745</v>
      </c>
      <c r="S1167" s="10">
        <f>Table1[[#This Row],[Sales Values]]-(Table1[[#This Row],[Sales Values]]*0.25)</f>
        <v>1308.75</v>
      </c>
      <c r="T1167" s="10">
        <f>Table1[[#This Row],[Manufacturing Cost]]-Table1[[#This Row],[Delivery Cost]]</f>
        <v>1296.25</v>
      </c>
      <c r="U1167" s="10">
        <f>Table1[[#This Row],[Quantity]]*Table1[[#This Row],[Delivery]]</f>
        <v>12.5</v>
      </c>
      <c r="V1167" s="10">
        <f>Table1[[#This Row],[Sales Values]]-Table1[[#This Row],[Manufacturing Cost]]</f>
        <v>436.25</v>
      </c>
      <c r="W1167" s="13">
        <f>Table1[[#This Row],[Profit]]/Table1[[#This Row],[Sales Values]]</f>
        <v>0.25</v>
      </c>
      <c r="X1167" s="10">
        <v>14.95</v>
      </c>
      <c r="Y1167" s="14">
        <f>IF(AND(Table1[[#This Row],[Quantity]]&gt;20,Table1[[#This Row],[Quantity]]&lt;=50),3%,IF(AND(Table1[[#This Row],[Quantity]]&gt;50,Table1[[#This Row],[Quantity]]&lt;=100),5%,IF(Table1[[#This Row],[Quantity]]&gt;100,7%,0)))</f>
        <v>0.03</v>
      </c>
      <c r="Z1167" s="10">
        <f>Table1[[#This Row],[Sales Values]]*(1-Table1[[#This Row],[Discount]])</f>
        <v>1692.6499999999999</v>
      </c>
      <c r="AA1167" s="10">
        <f>Table1[[#This Row],[Sales Values]]+(Table1[[#This Row],[Sales Values]]*1.05%)</f>
        <v>1763.3225</v>
      </c>
      <c r="AB1167" s="10">
        <f>Table1[[#This Row],[Sales Values]]*1.05</f>
        <v>1832.25</v>
      </c>
      <c r="AC1167" s="10" t="str">
        <f t="shared" si="94"/>
        <v>Superwossname</v>
      </c>
      <c r="AD1167" t="s">
        <v>101</v>
      </c>
    </row>
    <row r="1168" spans="1:30" x14ac:dyDescent="0.3">
      <c r="A1168">
        <v>4014</v>
      </c>
      <c r="B1168" t="s">
        <v>6075</v>
      </c>
      <c r="C1168" t="s">
        <v>8551</v>
      </c>
      <c r="D1168" t="s">
        <v>28</v>
      </c>
      <c r="E1168" t="s">
        <v>29</v>
      </c>
      <c r="F1168">
        <v>90</v>
      </c>
      <c r="G1168" t="s">
        <v>8938</v>
      </c>
      <c r="H1168" t="s">
        <v>2179</v>
      </c>
      <c r="I1168" t="s">
        <v>294</v>
      </c>
      <c r="J1168" s="8">
        <v>44235</v>
      </c>
      <c r="K1168" s="6" t="str">
        <f t="shared" si="90"/>
        <v>2021</v>
      </c>
      <c r="L1168" s="6" t="str">
        <f t="shared" si="91"/>
        <v>Feb</v>
      </c>
      <c r="M1168">
        <v>62</v>
      </c>
      <c r="N1168" s="10">
        <f t="shared" si="92"/>
        <v>1.89</v>
      </c>
      <c r="O1168">
        <f t="shared" si="93"/>
        <v>18</v>
      </c>
      <c r="P1168">
        <v>0.5</v>
      </c>
      <c r="Q1168" s="12">
        <f>Table1[[#This Row],[Quantity]]*Table1[[#This Row],[Case Size]]</f>
        <v>1116</v>
      </c>
      <c r="R1168" s="10">
        <f>Table1[[#This Row],[ Sales Volume]]*Table1[[#This Row],[Cost]]</f>
        <v>2109.2399999999998</v>
      </c>
      <c r="S1168" s="10">
        <f>Table1[[#This Row],[Sales Values]]-(Table1[[#This Row],[Sales Values]]*0.25)</f>
        <v>1581.9299999999998</v>
      </c>
      <c r="T1168" s="10">
        <f>Table1[[#This Row],[Manufacturing Cost]]-Table1[[#This Row],[Delivery Cost]]</f>
        <v>1550.9299999999998</v>
      </c>
      <c r="U1168" s="10">
        <f>Table1[[#This Row],[Quantity]]*Table1[[#This Row],[Delivery]]</f>
        <v>31</v>
      </c>
      <c r="V1168" s="10">
        <f>Table1[[#This Row],[Sales Values]]-Table1[[#This Row],[Manufacturing Cost]]</f>
        <v>527.30999999999995</v>
      </c>
      <c r="W1168" s="13">
        <f>Table1[[#This Row],[Profit]]/Table1[[#This Row],[Sales Values]]</f>
        <v>0.25</v>
      </c>
      <c r="X1168" s="10">
        <v>14.95</v>
      </c>
      <c r="Y1168" s="14">
        <f>IF(AND(Table1[[#This Row],[Quantity]]&gt;20,Table1[[#This Row],[Quantity]]&lt;=50),3%,IF(AND(Table1[[#This Row],[Quantity]]&gt;50,Table1[[#This Row],[Quantity]]&lt;=100),5%,IF(Table1[[#This Row],[Quantity]]&gt;100,7%,0)))</f>
        <v>0.05</v>
      </c>
      <c r="Z1168" s="10">
        <f>Table1[[#This Row],[Sales Values]]*(1-Table1[[#This Row],[Discount]])</f>
        <v>2003.7779999999998</v>
      </c>
      <c r="AA1168" s="10">
        <f>Table1[[#This Row],[Sales Values]]+(Table1[[#This Row],[Sales Values]]*1.05%)</f>
        <v>2131.3870199999997</v>
      </c>
      <c r="AB1168" s="10">
        <f>Table1[[#This Row],[Sales Values]]*1.05</f>
        <v>2214.7019999999998</v>
      </c>
      <c r="AC1168" s="10" t="str">
        <f t="shared" si="94"/>
        <v>Gigastuff</v>
      </c>
      <c r="AD1168" t="s">
        <v>45</v>
      </c>
    </row>
    <row r="1169" spans="1:30" x14ac:dyDescent="0.3">
      <c r="A1169">
        <v>4019</v>
      </c>
      <c r="B1169" t="s">
        <v>2951</v>
      </c>
      <c r="C1169" t="s">
        <v>232</v>
      </c>
      <c r="D1169" t="s">
        <v>15</v>
      </c>
      <c r="E1169" t="s">
        <v>16</v>
      </c>
      <c r="F1169">
        <v>30</v>
      </c>
      <c r="G1169" t="s">
        <v>8947</v>
      </c>
      <c r="H1169" t="s">
        <v>764</v>
      </c>
      <c r="I1169" t="s">
        <v>32</v>
      </c>
      <c r="J1169" s="8">
        <v>43934</v>
      </c>
      <c r="K1169" s="6" t="str">
        <f t="shared" si="90"/>
        <v>2020</v>
      </c>
      <c r="L1169" s="6" t="str">
        <f t="shared" si="91"/>
        <v>Apr</v>
      </c>
      <c r="M1169">
        <v>71</v>
      </c>
      <c r="N1169" s="10">
        <f t="shared" si="92"/>
        <v>2.0099999999999998</v>
      </c>
      <c r="O1169">
        <f t="shared" si="93"/>
        <v>20</v>
      </c>
      <c r="P1169">
        <v>0.5</v>
      </c>
      <c r="Q1169" s="12">
        <f>Table1[[#This Row],[Quantity]]*Table1[[#This Row],[Case Size]]</f>
        <v>1420</v>
      </c>
      <c r="R1169" s="10">
        <f>Table1[[#This Row],[ Sales Volume]]*Table1[[#This Row],[Cost]]</f>
        <v>2854.2</v>
      </c>
      <c r="S1169" s="10">
        <f>Table1[[#This Row],[Sales Values]]-(Table1[[#This Row],[Sales Values]]*0.25)</f>
        <v>2140.6499999999996</v>
      </c>
      <c r="T1169" s="10">
        <f>Table1[[#This Row],[Manufacturing Cost]]-Table1[[#This Row],[Delivery Cost]]</f>
        <v>2105.1499999999996</v>
      </c>
      <c r="U1169" s="10">
        <f>Table1[[#This Row],[Quantity]]*Table1[[#This Row],[Delivery]]</f>
        <v>35.5</v>
      </c>
      <c r="V1169" s="10">
        <f>Table1[[#This Row],[Sales Values]]-Table1[[#This Row],[Manufacturing Cost]]</f>
        <v>713.55000000000018</v>
      </c>
      <c r="W1169" s="13">
        <f>Table1[[#This Row],[Profit]]/Table1[[#This Row],[Sales Values]]</f>
        <v>0.25000000000000006</v>
      </c>
      <c r="X1169" s="10">
        <v>14.95</v>
      </c>
      <c r="Y1169" s="14">
        <f>IF(AND(Table1[[#This Row],[Quantity]]&gt;20,Table1[[#This Row],[Quantity]]&lt;=50),3%,IF(AND(Table1[[#This Row],[Quantity]]&gt;50,Table1[[#This Row],[Quantity]]&lt;=100),5%,IF(Table1[[#This Row],[Quantity]]&gt;100,7%,0)))</f>
        <v>0.05</v>
      </c>
      <c r="Z1169" s="10">
        <f>Table1[[#This Row],[Sales Values]]*(1-Table1[[#This Row],[Discount]])</f>
        <v>2711.49</v>
      </c>
      <c r="AA1169" s="10">
        <f>Table1[[#This Row],[Sales Values]]+(Table1[[#This Row],[Sales Values]]*1.05%)</f>
        <v>2884.1690999999996</v>
      </c>
      <c r="AB1169" s="10">
        <f>Table1[[#This Row],[Sales Values]]*1.05</f>
        <v>2996.91</v>
      </c>
      <c r="AC1169" s="10" t="str">
        <f t="shared" si="94"/>
        <v>Hyperwotsit</v>
      </c>
      <c r="AD1169" t="s">
        <v>20</v>
      </c>
    </row>
    <row r="1170" spans="1:30" x14ac:dyDescent="0.3">
      <c r="A1170">
        <v>4021</v>
      </c>
      <c r="B1170" t="s">
        <v>8949</v>
      </c>
      <c r="C1170" t="s">
        <v>4153</v>
      </c>
      <c r="D1170" t="s">
        <v>15</v>
      </c>
      <c r="E1170" t="s">
        <v>16</v>
      </c>
      <c r="F1170">
        <v>30</v>
      </c>
      <c r="G1170" t="s">
        <v>8948</v>
      </c>
      <c r="H1170" t="s">
        <v>1318</v>
      </c>
      <c r="I1170" t="s">
        <v>32</v>
      </c>
      <c r="J1170" s="8">
        <v>43933</v>
      </c>
      <c r="K1170" s="6" t="str">
        <f t="shared" si="90"/>
        <v>2020</v>
      </c>
      <c r="L1170" s="6" t="str">
        <f t="shared" si="91"/>
        <v>Apr</v>
      </c>
      <c r="M1170">
        <v>82</v>
      </c>
      <c r="N1170" s="10">
        <f t="shared" si="92"/>
        <v>2.0099999999999998</v>
      </c>
      <c r="O1170">
        <f t="shared" si="93"/>
        <v>20</v>
      </c>
      <c r="P1170">
        <v>0.5</v>
      </c>
      <c r="Q1170" s="12">
        <f>Table1[[#This Row],[Quantity]]*Table1[[#This Row],[Case Size]]</f>
        <v>1640</v>
      </c>
      <c r="R1170" s="10">
        <f>Table1[[#This Row],[ Sales Volume]]*Table1[[#This Row],[Cost]]</f>
        <v>3296.3999999999996</v>
      </c>
      <c r="S1170" s="10">
        <f>Table1[[#This Row],[Sales Values]]-(Table1[[#This Row],[Sales Values]]*0.25)</f>
        <v>2472.2999999999997</v>
      </c>
      <c r="T1170" s="10">
        <f>Table1[[#This Row],[Manufacturing Cost]]-Table1[[#This Row],[Delivery Cost]]</f>
        <v>2431.2999999999997</v>
      </c>
      <c r="U1170" s="10">
        <f>Table1[[#This Row],[Quantity]]*Table1[[#This Row],[Delivery]]</f>
        <v>41</v>
      </c>
      <c r="V1170" s="10">
        <f>Table1[[#This Row],[Sales Values]]-Table1[[#This Row],[Manufacturing Cost]]</f>
        <v>824.09999999999991</v>
      </c>
      <c r="W1170" s="13">
        <f>Table1[[#This Row],[Profit]]/Table1[[#This Row],[Sales Values]]</f>
        <v>0.25</v>
      </c>
      <c r="X1170" s="10">
        <v>14.95</v>
      </c>
      <c r="Y1170" s="14">
        <f>IF(AND(Table1[[#This Row],[Quantity]]&gt;20,Table1[[#This Row],[Quantity]]&lt;=50),3%,IF(AND(Table1[[#This Row],[Quantity]]&gt;50,Table1[[#This Row],[Quantity]]&lt;=100),5%,IF(Table1[[#This Row],[Quantity]]&gt;100,7%,0)))</f>
        <v>0.05</v>
      </c>
      <c r="Z1170" s="10">
        <f>Table1[[#This Row],[Sales Values]]*(1-Table1[[#This Row],[Discount]])</f>
        <v>3131.5799999999995</v>
      </c>
      <c r="AA1170" s="10">
        <f>Table1[[#This Row],[Sales Values]]+(Table1[[#This Row],[Sales Values]]*1.05%)</f>
        <v>3331.0121999999997</v>
      </c>
      <c r="AB1170" s="10">
        <f>Table1[[#This Row],[Sales Values]]*1.05</f>
        <v>3461.22</v>
      </c>
      <c r="AC1170" s="10" t="str">
        <f t="shared" si="94"/>
        <v>Hyperwotsit</v>
      </c>
      <c r="AD1170" t="s">
        <v>20</v>
      </c>
    </row>
    <row r="1171" spans="1:30" x14ac:dyDescent="0.3">
      <c r="A1171">
        <v>4023</v>
      </c>
      <c r="B1171" t="s">
        <v>6096</v>
      </c>
      <c r="C1171" t="s">
        <v>1212</v>
      </c>
      <c r="D1171" t="s">
        <v>28</v>
      </c>
      <c r="E1171" t="s">
        <v>29</v>
      </c>
      <c r="F1171">
        <v>60</v>
      </c>
      <c r="G1171" t="s">
        <v>8952</v>
      </c>
      <c r="H1171" t="s">
        <v>6069</v>
      </c>
      <c r="I1171" t="s">
        <v>294</v>
      </c>
      <c r="J1171" s="8">
        <v>44489</v>
      </c>
      <c r="K1171" s="6" t="str">
        <f t="shared" si="90"/>
        <v>2021</v>
      </c>
      <c r="L1171" s="6" t="str">
        <f t="shared" si="91"/>
        <v>Oct</v>
      </c>
      <c r="M1171">
        <v>83</v>
      </c>
      <c r="N1171" s="10">
        <f t="shared" si="92"/>
        <v>3.49</v>
      </c>
      <c r="O1171">
        <f t="shared" si="93"/>
        <v>20</v>
      </c>
      <c r="P1171">
        <v>0.5</v>
      </c>
      <c r="Q1171" s="12">
        <f>Table1[[#This Row],[Quantity]]*Table1[[#This Row],[Case Size]]</f>
        <v>1660</v>
      </c>
      <c r="R1171" s="10">
        <f>Table1[[#This Row],[ Sales Volume]]*Table1[[#This Row],[Cost]]</f>
        <v>5793.4000000000005</v>
      </c>
      <c r="S1171" s="10">
        <f>Table1[[#This Row],[Sales Values]]-(Table1[[#This Row],[Sales Values]]*0.25)</f>
        <v>4345.05</v>
      </c>
      <c r="T1171" s="10">
        <f>Table1[[#This Row],[Manufacturing Cost]]-Table1[[#This Row],[Delivery Cost]]</f>
        <v>4303.55</v>
      </c>
      <c r="U1171" s="10">
        <f>Table1[[#This Row],[Quantity]]*Table1[[#This Row],[Delivery]]</f>
        <v>41.5</v>
      </c>
      <c r="V1171" s="10">
        <f>Table1[[#This Row],[Sales Values]]-Table1[[#This Row],[Manufacturing Cost]]</f>
        <v>1448.3500000000004</v>
      </c>
      <c r="W1171" s="13">
        <f>Table1[[#This Row],[Profit]]/Table1[[#This Row],[Sales Values]]</f>
        <v>0.25000000000000006</v>
      </c>
      <c r="X1171" s="10">
        <v>14.95</v>
      </c>
      <c r="Y1171" s="14">
        <f>IF(AND(Table1[[#This Row],[Quantity]]&gt;20,Table1[[#This Row],[Quantity]]&lt;=50),3%,IF(AND(Table1[[#This Row],[Quantity]]&gt;50,Table1[[#This Row],[Quantity]]&lt;=100),5%,IF(Table1[[#This Row],[Quantity]]&gt;100,7%,0)))</f>
        <v>0.05</v>
      </c>
      <c r="Z1171" s="10">
        <f>Table1[[#This Row],[Sales Values]]*(1-Table1[[#This Row],[Discount]])</f>
        <v>5503.7300000000005</v>
      </c>
      <c r="AA1171" s="10">
        <f>Table1[[#This Row],[Sales Values]]+(Table1[[#This Row],[Sales Values]]*1.05%)</f>
        <v>5854.230700000001</v>
      </c>
      <c r="AB1171" s="10">
        <f>Table1[[#This Row],[Sales Values]]*1.05</f>
        <v>6083.0700000000006</v>
      </c>
      <c r="AC1171" s="10" t="str">
        <f t="shared" si="94"/>
        <v>Superwossname</v>
      </c>
      <c r="AD1171" t="s">
        <v>101</v>
      </c>
    </row>
    <row r="1172" spans="1:30" x14ac:dyDescent="0.3">
      <c r="A1172">
        <v>4031</v>
      </c>
      <c r="B1172" t="s">
        <v>6532</v>
      </c>
      <c r="C1172" t="s">
        <v>2750</v>
      </c>
      <c r="D1172" t="s">
        <v>28</v>
      </c>
      <c r="E1172" t="s">
        <v>29</v>
      </c>
      <c r="F1172">
        <v>30</v>
      </c>
      <c r="G1172" t="s">
        <v>8962</v>
      </c>
      <c r="H1172" t="s">
        <v>4090</v>
      </c>
      <c r="I1172" t="s">
        <v>32</v>
      </c>
      <c r="J1172" s="8">
        <v>44623</v>
      </c>
      <c r="K1172" s="6" t="str">
        <f t="shared" si="90"/>
        <v>2022</v>
      </c>
      <c r="L1172" s="6" t="str">
        <f t="shared" si="91"/>
        <v>Mar</v>
      </c>
      <c r="M1172">
        <v>63</v>
      </c>
      <c r="N1172" s="10">
        <f t="shared" si="92"/>
        <v>3.49</v>
      </c>
      <c r="O1172">
        <f t="shared" si="93"/>
        <v>20</v>
      </c>
      <c r="P1172">
        <v>0.5</v>
      </c>
      <c r="Q1172" s="12">
        <f>Table1[[#This Row],[Quantity]]*Table1[[#This Row],[Case Size]]</f>
        <v>1260</v>
      </c>
      <c r="R1172" s="10">
        <f>Table1[[#This Row],[ Sales Volume]]*Table1[[#This Row],[Cost]]</f>
        <v>4397.4000000000005</v>
      </c>
      <c r="S1172" s="10">
        <f>Table1[[#This Row],[Sales Values]]-(Table1[[#This Row],[Sales Values]]*0.25)</f>
        <v>3298.05</v>
      </c>
      <c r="T1172" s="10">
        <f>Table1[[#This Row],[Manufacturing Cost]]-Table1[[#This Row],[Delivery Cost]]</f>
        <v>3266.55</v>
      </c>
      <c r="U1172" s="10">
        <f>Table1[[#This Row],[Quantity]]*Table1[[#This Row],[Delivery]]</f>
        <v>31.5</v>
      </c>
      <c r="V1172" s="10">
        <f>Table1[[#This Row],[Sales Values]]-Table1[[#This Row],[Manufacturing Cost]]</f>
        <v>1099.3500000000004</v>
      </c>
      <c r="W1172" s="13">
        <f>Table1[[#This Row],[Profit]]/Table1[[#This Row],[Sales Values]]</f>
        <v>0.25000000000000006</v>
      </c>
      <c r="X1172" s="10">
        <v>14.95</v>
      </c>
      <c r="Y1172" s="14">
        <f>IF(AND(Table1[[#This Row],[Quantity]]&gt;20,Table1[[#This Row],[Quantity]]&lt;=50),3%,IF(AND(Table1[[#This Row],[Quantity]]&gt;50,Table1[[#This Row],[Quantity]]&lt;=100),5%,IF(Table1[[#This Row],[Quantity]]&gt;100,7%,0)))</f>
        <v>0.05</v>
      </c>
      <c r="Z1172" s="10">
        <f>Table1[[#This Row],[Sales Values]]*(1-Table1[[#This Row],[Discount]])</f>
        <v>4177.5300000000007</v>
      </c>
      <c r="AA1172" s="10">
        <f>Table1[[#This Row],[Sales Values]]+(Table1[[#This Row],[Sales Values]]*1.05%)</f>
        <v>4443.5727000000006</v>
      </c>
      <c r="AB1172" s="10">
        <f>Table1[[#This Row],[Sales Values]]*1.05</f>
        <v>4617.2700000000004</v>
      </c>
      <c r="AC1172" s="10" t="str">
        <f t="shared" si="94"/>
        <v>Superwossname</v>
      </c>
      <c r="AD1172" t="s">
        <v>101</v>
      </c>
    </row>
    <row r="1173" spans="1:30" x14ac:dyDescent="0.3">
      <c r="A1173">
        <v>4032</v>
      </c>
      <c r="B1173" t="s">
        <v>4605</v>
      </c>
      <c r="C1173" t="s">
        <v>3584</v>
      </c>
      <c r="D1173" t="s">
        <v>28</v>
      </c>
      <c r="E1173" t="s">
        <v>29</v>
      </c>
      <c r="F1173">
        <v>60</v>
      </c>
      <c r="G1173" t="s">
        <v>8963</v>
      </c>
      <c r="H1173" t="s">
        <v>4911</v>
      </c>
      <c r="I1173" t="s">
        <v>95</v>
      </c>
      <c r="J1173" s="8">
        <v>44767</v>
      </c>
      <c r="K1173" s="6" t="str">
        <f t="shared" si="90"/>
        <v>2022</v>
      </c>
      <c r="L1173" s="6" t="str">
        <f t="shared" si="91"/>
        <v>Jul</v>
      </c>
      <c r="M1173">
        <v>48</v>
      </c>
      <c r="N1173" s="10">
        <f t="shared" si="92"/>
        <v>1.89</v>
      </c>
      <c r="O1173">
        <f t="shared" si="93"/>
        <v>18</v>
      </c>
      <c r="P1173">
        <v>0.5</v>
      </c>
      <c r="Q1173" s="12">
        <f>Table1[[#This Row],[Quantity]]*Table1[[#This Row],[Case Size]]</f>
        <v>864</v>
      </c>
      <c r="R1173" s="10">
        <f>Table1[[#This Row],[ Sales Volume]]*Table1[[#This Row],[Cost]]</f>
        <v>1632.9599999999998</v>
      </c>
      <c r="S1173" s="10">
        <f>Table1[[#This Row],[Sales Values]]-(Table1[[#This Row],[Sales Values]]*0.25)</f>
        <v>1224.7199999999998</v>
      </c>
      <c r="T1173" s="10">
        <f>Table1[[#This Row],[Manufacturing Cost]]-Table1[[#This Row],[Delivery Cost]]</f>
        <v>1200.7199999999998</v>
      </c>
      <c r="U1173" s="10">
        <f>Table1[[#This Row],[Quantity]]*Table1[[#This Row],[Delivery]]</f>
        <v>24</v>
      </c>
      <c r="V1173" s="10">
        <f>Table1[[#This Row],[Sales Values]]-Table1[[#This Row],[Manufacturing Cost]]</f>
        <v>408.24</v>
      </c>
      <c r="W1173" s="13">
        <f>Table1[[#This Row],[Profit]]/Table1[[#This Row],[Sales Values]]</f>
        <v>0.25000000000000006</v>
      </c>
      <c r="X1173" s="10">
        <v>14.95</v>
      </c>
      <c r="Y1173" s="14">
        <f>IF(AND(Table1[[#This Row],[Quantity]]&gt;20,Table1[[#This Row],[Quantity]]&lt;=50),3%,IF(AND(Table1[[#This Row],[Quantity]]&gt;50,Table1[[#This Row],[Quantity]]&lt;=100),5%,IF(Table1[[#This Row],[Quantity]]&gt;100,7%,0)))</f>
        <v>0.03</v>
      </c>
      <c r="Z1173" s="10">
        <f>Table1[[#This Row],[Sales Values]]*(1-Table1[[#This Row],[Discount]])</f>
        <v>1583.9711999999997</v>
      </c>
      <c r="AA1173" s="10">
        <f>Table1[[#This Row],[Sales Values]]+(Table1[[#This Row],[Sales Values]]*1.05%)</f>
        <v>1650.1060799999998</v>
      </c>
      <c r="AB1173" s="10">
        <f>Table1[[#This Row],[Sales Values]]*1.05</f>
        <v>1714.6079999999999</v>
      </c>
      <c r="AC1173" s="10" t="str">
        <f t="shared" si="94"/>
        <v>Gigastuff</v>
      </c>
      <c r="AD1173" t="s">
        <v>45</v>
      </c>
    </row>
    <row r="1174" spans="1:30" x14ac:dyDescent="0.3">
      <c r="A1174">
        <v>4033</v>
      </c>
      <c r="B1174" t="s">
        <v>8964</v>
      </c>
      <c r="C1174" t="s">
        <v>8156</v>
      </c>
      <c r="D1174" t="s">
        <v>51</v>
      </c>
      <c r="E1174" t="s">
        <v>16</v>
      </c>
      <c r="F1174">
        <v>30</v>
      </c>
      <c r="G1174" t="s">
        <v>8965</v>
      </c>
      <c r="H1174" t="s">
        <v>1448</v>
      </c>
      <c r="I1174" t="s">
        <v>1449</v>
      </c>
      <c r="J1174" s="8">
        <v>44560</v>
      </c>
      <c r="K1174" s="6" t="str">
        <f t="shared" si="90"/>
        <v>2021</v>
      </c>
      <c r="L1174" s="6" t="str">
        <f t="shared" si="91"/>
        <v>Dec</v>
      </c>
      <c r="M1174">
        <v>23</v>
      </c>
      <c r="N1174" s="10">
        <f t="shared" si="92"/>
        <v>3.49</v>
      </c>
      <c r="O1174">
        <f t="shared" si="93"/>
        <v>20</v>
      </c>
      <c r="P1174">
        <v>0.5</v>
      </c>
      <c r="Q1174" s="12">
        <f>Table1[[#This Row],[Quantity]]*Table1[[#This Row],[Case Size]]</f>
        <v>460</v>
      </c>
      <c r="R1174" s="10">
        <f>Table1[[#This Row],[ Sales Volume]]*Table1[[#This Row],[Cost]]</f>
        <v>1605.4</v>
      </c>
      <c r="S1174" s="10">
        <f>Table1[[#This Row],[Sales Values]]-(Table1[[#This Row],[Sales Values]]*0.25)</f>
        <v>1204.0500000000002</v>
      </c>
      <c r="T1174" s="10">
        <f>Table1[[#This Row],[Manufacturing Cost]]-Table1[[#This Row],[Delivery Cost]]</f>
        <v>1192.5500000000002</v>
      </c>
      <c r="U1174" s="10">
        <f>Table1[[#This Row],[Quantity]]*Table1[[#This Row],[Delivery]]</f>
        <v>11.5</v>
      </c>
      <c r="V1174" s="10">
        <f>Table1[[#This Row],[Sales Values]]-Table1[[#This Row],[Manufacturing Cost]]</f>
        <v>401.34999999999991</v>
      </c>
      <c r="W1174" s="13">
        <f>Table1[[#This Row],[Profit]]/Table1[[#This Row],[Sales Values]]</f>
        <v>0.24999999999999992</v>
      </c>
      <c r="X1174" s="10">
        <v>14.95</v>
      </c>
      <c r="Y1174" s="14">
        <f>IF(AND(Table1[[#This Row],[Quantity]]&gt;20,Table1[[#This Row],[Quantity]]&lt;=50),3%,IF(AND(Table1[[#This Row],[Quantity]]&gt;50,Table1[[#This Row],[Quantity]]&lt;=100),5%,IF(Table1[[#This Row],[Quantity]]&gt;100,7%,0)))</f>
        <v>0.03</v>
      </c>
      <c r="Z1174" s="10">
        <f>Table1[[#This Row],[Sales Values]]*(1-Table1[[#This Row],[Discount]])</f>
        <v>1557.2380000000001</v>
      </c>
      <c r="AA1174" s="10">
        <f>Table1[[#This Row],[Sales Values]]+(Table1[[#This Row],[Sales Values]]*1.05%)</f>
        <v>1622.2567000000001</v>
      </c>
      <c r="AB1174" s="10">
        <f>Table1[[#This Row],[Sales Values]]*1.05</f>
        <v>1685.67</v>
      </c>
      <c r="AC1174" s="10" t="str">
        <f t="shared" si="94"/>
        <v>Superwossname</v>
      </c>
      <c r="AD1174" t="s">
        <v>101</v>
      </c>
    </row>
    <row r="1175" spans="1:30" x14ac:dyDescent="0.3">
      <c r="A1175">
        <v>4041</v>
      </c>
      <c r="B1175" t="s">
        <v>1752</v>
      </c>
      <c r="C1175" t="s">
        <v>4865</v>
      </c>
      <c r="D1175" t="s">
        <v>28</v>
      </c>
      <c r="E1175" t="s">
        <v>29</v>
      </c>
      <c r="F1175">
        <v>90</v>
      </c>
      <c r="G1175" t="s">
        <v>8974</v>
      </c>
      <c r="H1175" t="s">
        <v>3770</v>
      </c>
      <c r="I1175" t="s">
        <v>32</v>
      </c>
      <c r="J1175" s="8">
        <v>44561</v>
      </c>
      <c r="K1175" s="6" t="str">
        <f t="shared" si="90"/>
        <v>2021</v>
      </c>
      <c r="L1175" s="6" t="str">
        <f t="shared" si="91"/>
        <v>Dec</v>
      </c>
      <c r="M1175">
        <v>72</v>
      </c>
      <c r="N1175" s="10">
        <f t="shared" si="92"/>
        <v>1.89</v>
      </c>
      <c r="O1175">
        <f t="shared" si="93"/>
        <v>18</v>
      </c>
      <c r="P1175">
        <v>0.5</v>
      </c>
      <c r="Q1175" s="12">
        <f>Table1[[#This Row],[Quantity]]*Table1[[#This Row],[Case Size]]</f>
        <v>1296</v>
      </c>
      <c r="R1175" s="10">
        <f>Table1[[#This Row],[ Sales Volume]]*Table1[[#This Row],[Cost]]</f>
        <v>2449.44</v>
      </c>
      <c r="S1175" s="10">
        <f>Table1[[#This Row],[Sales Values]]-(Table1[[#This Row],[Sales Values]]*0.25)</f>
        <v>1837.08</v>
      </c>
      <c r="T1175" s="10">
        <f>Table1[[#This Row],[Manufacturing Cost]]-Table1[[#This Row],[Delivery Cost]]</f>
        <v>1801.08</v>
      </c>
      <c r="U1175" s="10">
        <f>Table1[[#This Row],[Quantity]]*Table1[[#This Row],[Delivery]]</f>
        <v>36</v>
      </c>
      <c r="V1175" s="10">
        <f>Table1[[#This Row],[Sales Values]]-Table1[[#This Row],[Manufacturing Cost]]</f>
        <v>612.36000000000013</v>
      </c>
      <c r="W1175" s="13">
        <f>Table1[[#This Row],[Profit]]/Table1[[#This Row],[Sales Values]]</f>
        <v>0.25000000000000006</v>
      </c>
      <c r="X1175" s="10">
        <v>14.95</v>
      </c>
      <c r="Y1175" s="14">
        <f>IF(AND(Table1[[#This Row],[Quantity]]&gt;20,Table1[[#This Row],[Quantity]]&lt;=50),3%,IF(AND(Table1[[#This Row],[Quantity]]&gt;50,Table1[[#This Row],[Quantity]]&lt;=100),5%,IF(Table1[[#This Row],[Quantity]]&gt;100,7%,0)))</f>
        <v>0.05</v>
      </c>
      <c r="Z1175" s="10">
        <f>Table1[[#This Row],[Sales Values]]*(1-Table1[[#This Row],[Discount]])</f>
        <v>2326.9679999999998</v>
      </c>
      <c r="AA1175" s="10">
        <f>Table1[[#This Row],[Sales Values]]+(Table1[[#This Row],[Sales Values]]*1.05%)</f>
        <v>2475.1591200000003</v>
      </c>
      <c r="AB1175" s="10">
        <f>Table1[[#This Row],[Sales Values]]*1.05</f>
        <v>2571.9120000000003</v>
      </c>
      <c r="AC1175" s="10" t="str">
        <f t="shared" si="94"/>
        <v>Gigastuff</v>
      </c>
      <c r="AD1175" t="s">
        <v>45</v>
      </c>
    </row>
    <row r="1176" spans="1:30" x14ac:dyDescent="0.3">
      <c r="A1176">
        <v>4049</v>
      </c>
      <c r="B1176" t="s">
        <v>6719</v>
      </c>
      <c r="C1176" t="s">
        <v>2563</v>
      </c>
      <c r="D1176" t="s">
        <v>15</v>
      </c>
      <c r="E1176" t="s">
        <v>16</v>
      </c>
      <c r="F1176">
        <v>90</v>
      </c>
      <c r="G1176" t="s">
        <v>8981</v>
      </c>
      <c r="H1176" t="s">
        <v>5811</v>
      </c>
      <c r="I1176" t="s">
        <v>294</v>
      </c>
      <c r="J1176" s="8">
        <v>44443</v>
      </c>
      <c r="K1176" s="6" t="str">
        <f t="shared" si="90"/>
        <v>2021</v>
      </c>
      <c r="L1176" s="6" t="str">
        <f t="shared" si="91"/>
        <v>Sep</v>
      </c>
      <c r="M1176">
        <v>94</v>
      </c>
      <c r="N1176" s="10">
        <f t="shared" si="92"/>
        <v>1.89</v>
      </c>
      <c r="O1176">
        <f t="shared" si="93"/>
        <v>18</v>
      </c>
      <c r="P1176">
        <v>0.5</v>
      </c>
      <c r="Q1176" s="12">
        <f>Table1[[#This Row],[Quantity]]*Table1[[#This Row],[Case Size]]</f>
        <v>1692</v>
      </c>
      <c r="R1176" s="10">
        <f>Table1[[#This Row],[ Sales Volume]]*Table1[[#This Row],[Cost]]</f>
        <v>3197.8799999999997</v>
      </c>
      <c r="S1176" s="10">
        <f>Table1[[#This Row],[Sales Values]]-(Table1[[#This Row],[Sales Values]]*0.25)</f>
        <v>2398.41</v>
      </c>
      <c r="T1176" s="10">
        <f>Table1[[#This Row],[Manufacturing Cost]]-Table1[[#This Row],[Delivery Cost]]</f>
        <v>2351.41</v>
      </c>
      <c r="U1176" s="10">
        <f>Table1[[#This Row],[Quantity]]*Table1[[#This Row],[Delivery]]</f>
        <v>47</v>
      </c>
      <c r="V1176" s="10">
        <f>Table1[[#This Row],[Sales Values]]-Table1[[#This Row],[Manufacturing Cost]]</f>
        <v>799.4699999999998</v>
      </c>
      <c r="W1176" s="13">
        <f>Table1[[#This Row],[Profit]]/Table1[[#This Row],[Sales Values]]</f>
        <v>0.24999999999999997</v>
      </c>
      <c r="X1176" s="10">
        <v>14.95</v>
      </c>
      <c r="Y1176" s="14">
        <f>IF(AND(Table1[[#This Row],[Quantity]]&gt;20,Table1[[#This Row],[Quantity]]&lt;=50),3%,IF(AND(Table1[[#This Row],[Quantity]]&gt;50,Table1[[#This Row],[Quantity]]&lt;=100),5%,IF(Table1[[#This Row],[Quantity]]&gt;100,7%,0)))</f>
        <v>0.05</v>
      </c>
      <c r="Z1176" s="10">
        <f>Table1[[#This Row],[Sales Values]]*(1-Table1[[#This Row],[Discount]])</f>
        <v>3037.9859999999994</v>
      </c>
      <c r="AA1176" s="10">
        <f>Table1[[#This Row],[Sales Values]]+(Table1[[#This Row],[Sales Values]]*1.05%)</f>
        <v>3231.4577399999998</v>
      </c>
      <c r="AB1176" s="10">
        <f>Table1[[#This Row],[Sales Values]]*1.05</f>
        <v>3357.7739999999999</v>
      </c>
      <c r="AC1176" s="10" t="str">
        <f t="shared" si="94"/>
        <v>Gigastuff</v>
      </c>
      <c r="AD1176" t="s">
        <v>45</v>
      </c>
    </row>
    <row r="1177" spans="1:30" x14ac:dyDescent="0.3">
      <c r="A1177">
        <v>4051</v>
      </c>
      <c r="B1177" t="s">
        <v>5364</v>
      </c>
      <c r="C1177" t="s">
        <v>5529</v>
      </c>
      <c r="D1177" t="s">
        <v>28</v>
      </c>
      <c r="E1177" t="s">
        <v>29</v>
      </c>
      <c r="F1177">
        <v>90</v>
      </c>
      <c r="G1177" t="s">
        <v>14685</v>
      </c>
      <c r="H1177" t="s">
        <v>4098</v>
      </c>
      <c r="I1177" t="s">
        <v>1889</v>
      </c>
      <c r="J1177" s="8">
        <v>44633</v>
      </c>
      <c r="K1177" s="6" t="str">
        <f t="shared" si="90"/>
        <v>2022</v>
      </c>
      <c r="L1177" s="6" t="str">
        <f t="shared" si="91"/>
        <v>Mar</v>
      </c>
      <c r="M1177">
        <v>102</v>
      </c>
      <c r="N1177" s="10">
        <f t="shared" si="92"/>
        <v>3.49</v>
      </c>
      <c r="O1177">
        <f t="shared" si="93"/>
        <v>20</v>
      </c>
      <c r="P1177">
        <v>0.5</v>
      </c>
      <c r="Q1177" s="12">
        <f>Table1[[#This Row],[Quantity]]*Table1[[#This Row],[Case Size]]</f>
        <v>2040</v>
      </c>
      <c r="R1177" s="10">
        <f>Table1[[#This Row],[ Sales Volume]]*Table1[[#This Row],[Cost]]</f>
        <v>7119.6</v>
      </c>
      <c r="S1177" s="10">
        <f>Table1[[#This Row],[Sales Values]]-(Table1[[#This Row],[Sales Values]]*0.25)</f>
        <v>5339.7000000000007</v>
      </c>
      <c r="T1177" s="10">
        <f>Table1[[#This Row],[Manufacturing Cost]]-Table1[[#This Row],[Delivery Cost]]</f>
        <v>5288.7000000000007</v>
      </c>
      <c r="U1177" s="10">
        <f>Table1[[#This Row],[Quantity]]*Table1[[#This Row],[Delivery]]</f>
        <v>51</v>
      </c>
      <c r="V1177" s="10">
        <f>Table1[[#This Row],[Sales Values]]-Table1[[#This Row],[Manufacturing Cost]]</f>
        <v>1779.8999999999996</v>
      </c>
      <c r="W1177" s="13">
        <f>Table1[[#This Row],[Profit]]/Table1[[#This Row],[Sales Values]]</f>
        <v>0.24999999999999994</v>
      </c>
      <c r="X1177" s="10">
        <v>14.95</v>
      </c>
      <c r="Y1177" s="14">
        <f>IF(AND(Table1[[#This Row],[Quantity]]&gt;20,Table1[[#This Row],[Quantity]]&lt;=50),3%,IF(AND(Table1[[#This Row],[Quantity]]&gt;50,Table1[[#This Row],[Quantity]]&lt;=100),5%,IF(Table1[[#This Row],[Quantity]]&gt;100,7%,0)))</f>
        <v>7.0000000000000007E-2</v>
      </c>
      <c r="Z1177" s="10">
        <f>Table1[[#This Row],[Sales Values]]*(1-Table1[[#This Row],[Discount]])</f>
        <v>6621.2280000000001</v>
      </c>
      <c r="AA1177" s="10">
        <f>Table1[[#This Row],[Sales Values]]+(Table1[[#This Row],[Sales Values]]*1.05%)</f>
        <v>7194.3558000000003</v>
      </c>
      <c r="AB1177" s="10">
        <f>Table1[[#This Row],[Sales Values]]*1.05</f>
        <v>7475.5800000000008</v>
      </c>
      <c r="AC1177" s="10" t="str">
        <f t="shared" si="94"/>
        <v>Superwossname</v>
      </c>
      <c r="AD1177" t="s">
        <v>101</v>
      </c>
    </row>
    <row r="1178" spans="1:30" x14ac:dyDescent="0.3">
      <c r="A1178">
        <v>4054</v>
      </c>
      <c r="B1178" t="s">
        <v>8987</v>
      </c>
      <c r="C1178" t="s">
        <v>3057</v>
      </c>
      <c r="D1178" t="s">
        <v>15</v>
      </c>
      <c r="E1178" t="s">
        <v>16</v>
      </c>
      <c r="F1178">
        <v>30</v>
      </c>
      <c r="G1178" t="s">
        <v>8988</v>
      </c>
      <c r="H1178" t="s">
        <v>3495</v>
      </c>
      <c r="I1178" t="s">
        <v>1083</v>
      </c>
      <c r="J1178" s="8">
        <v>44131</v>
      </c>
      <c r="K1178" s="6" t="str">
        <f t="shared" si="90"/>
        <v>2020</v>
      </c>
      <c r="L1178" s="6" t="str">
        <f t="shared" si="91"/>
        <v>Oct</v>
      </c>
      <c r="M1178">
        <v>43</v>
      </c>
      <c r="N1178" s="10">
        <f t="shared" si="92"/>
        <v>3.49</v>
      </c>
      <c r="O1178">
        <f t="shared" si="93"/>
        <v>20</v>
      </c>
      <c r="P1178">
        <v>0.5</v>
      </c>
      <c r="Q1178" s="12">
        <f>Table1[[#This Row],[Quantity]]*Table1[[#This Row],[Case Size]]</f>
        <v>860</v>
      </c>
      <c r="R1178" s="10">
        <f>Table1[[#This Row],[ Sales Volume]]*Table1[[#This Row],[Cost]]</f>
        <v>3001.4</v>
      </c>
      <c r="S1178" s="10">
        <f>Table1[[#This Row],[Sales Values]]-(Table1[[#This Row],[Sales Values]]*0.25)</f>
        <v>2251.0500000000002</v>
      </c>
      <c r="T1178" s="10">
        <f>Table1[[#This Row],[Manufacturing Cost]]-Table1[[#This Row],[Delivery Cost]]</f>
        <v>2229.5500000000002</v>
      </c>
      <c r="U1178" s="10">
        <f>Table1[[#This Row],[Quantity]]*Table1[[#This Row],[Delivery]]</f>
        <v>21.5</v>
      </c>
      <c r="V1178" s="10">
        <f>Table1[[#This Row],[Sales Values]]-Table1[[#This Row],[Manufacturing Cost]]</f>
        <v>750.34999999999991</v>
      </c>
      <c r="W1178" s="13">
        <f>Table1[[#This Row],[Profit]]/Table1[[#This Row],[Sales Values]]</f>
        <v>0.24999999999999997</v>
      </c>
      <c r="X1178" s="10">
        <v>14.95</v>
      </c>
      <c r="Y1178" s="14">
        <f>IF(AND(Table1[[#This Row],[Quantity]]&gt;20,Table1[[#This Row],[Quantity]]&lt;=50),3%,IF(AND(Table1[[#This Row],[Quantity]]&gt;50,Table1[[#This Row],[Quantity]]&lt;=100),5%,IF(Table1[[#This Row],[Quantity]]&gt;100,7%,0)))</f>
        <v>0.03</v>
      </c>
      <c r="Z1178" s="10">
        <f>Table1[[#This Row],[Sales Values]]*(1-Table1[[#This Row],[Discount]])</f>
        <v>2911.3580000000002</v>
      </c>
      <c r="AA1178" s="10">
        <f>Table1[[#This Row],[Sales Values]]+(Table1[[#This Row],[Sales Values]]*1.05%)</f>
        <v>3032.9147000000003</v>
      </c>
      <c r="AB1178" s="10">
        <f>Table1[[#This Row],[Sales Values]]*1.05</f>
        <v>3151.4700000000003</v>
      </c>
      <c r="AC1178" s="10" t="str">
        <f t="shared" si="94"/>
        <v>Superwossname</v>
      </c>
      <c r="AD1178" t="s">
        <v>101</v>
      </c>
    </row>
    <row r="1179" spans="1:30" x14ac:dyDescent="0.3">
      <c r="A1179">
        <v>4060</v>
      </c>
      <c r="B1179" t="s">
        <v>2391</v>
      </c>
      <c r="C1179" t="s">
        <v>1003</v>
      </c>
      <c r="D1179" t="s">
        <v>51</v>
      </c>
      <c r="E1179" t="s">
        <v>16</v>
      </c>
      <c r="F1179">
        <v>30</v>
      </c>
      <c r="G1179" t="s">
        <v>8994</v>
      </c>
      <c r="H1179" t="s">
        <v>5301</v>
      </c>
      <c r="I1179" t="s">
        <v>173</v>
      </c>
      <c r="J1179" s="8">
        <v>44407</v>
      </c>
      <c r="K1179" s="6" t="str">
        <f t="shared" si="90"/>
        <v>2021</v>
      </c>
      <c r="L1179" s="6" t="str">
        <f t="shared" si="91"/>
        <v>Jul</v>
      </c>
      <c r="M1179">
        <v>44</v>
      </c>
      <c r="N1179" s="10">
        <f t="shared" si="92"/>
        <v>3.49</v>
      </c>
      <c r="O1179">
        <f t="shared" si="93"/>
        <v>20</v>
      </c>
      <c r="P1179">
        <v>0.5</v>
      </c>
      <c r="Q1179" s="12">
        <f>Table1[[#This Row],[Quantity]]*Table1[[#This Row],[Case Size]]</f>
        <v>880</v>
      </c>
      <c r="R1179" s="10">
        <f>Table1[[#This Row],[ Sales Volume]]*Table1[[#This Row],[Cost]]</f>
        <v>3071.2000000000003</v>
      </c>
      <c r="S1179" s="10">
        <f>Table1[[#This Row],[Sales Values]]-(Table1[[#This Row],[Sales Values]]*0.25)</f>
        <v>2303.4</v>
      </c>
      <c r="T1179" s="10">
        <f>Table1[[#This Row],[Manufacturing Cost]]-Table1[[#This Row],[Delivery Cost]]</f>
        <v>2281.4</v>
      </c>
      <c r="U1179" s="10">
        <f>Table1[[#This Row],[Quantity]]*Table1[[#This Row],[Delivery]]</f>
        <v>22</v>
      </c>
      <c r="V1179" s="10">
        <f>Table1[[#This Row],[Sales Values]]-Table1[[#This Row],[Manufacturing Cost]]</f>
        <v>767.80000000000018</v>
      </c>
      <c r="W1179" s="13">
        <f>Table1[[#This Row],[Profit]]/Table1[[#This Row],[Sales Values]]</f>
        <v>0.25000000000000006</v>
      </c>
      <c r="X1179" s="10">
        <v>14.95</v>
      </c>
      <c r="Y1179" s="14">
        <f>IF(AND(Table1[[#This Row],[Quantity]]&gt;20,Table1[[#This Row],[Quantity]]&lt;=50),3%,IF(AND(Table1[[#This Row],[Quantity]]&gt;50,Table1[[#This Row],[Quantity]]&lt;=100),5%,IF(Table1[[#This Row],[Quantity]]&gt;100,7%,0)))</f>
        <v>0.03</v>
      </c>
      <c r="Z1179" s="10">
        <f>Table1[[#This Row],[Sales Values]]*(1-Table1[[#This Row],[Discount]])</f>
        <v>2979.0640000000003</v>
      </c>
      <c r="AA1179" s="10">
        <f>Table1[[#This Row],[Sales Values]]+(Table1[[#This Row],[Sales Values]]*1.05%)</f>
        <v>3103.4476000000004</v>
      </c>
      <c r="AB1179" s="10">
        <f>Table1[[#This Row],[Sales Values]]*1.05</f>
        <v>3224.76</v>
      </c>
      <c r="AC1179" s="10" t="str">
        <f t="shared" si="94"/>
        <v>Superwossname</v>
      </c>
      <c r="AD1179" t="s">
        <v>101</v>
      </c>
    </row>
    <row r="1180" spans="1:30" x14ac:dyDescent="0.3">
      <c r="A1180">
        <v>4062</v>
      </c>
      <c r="B1180" t="s">
        <v>3967</v>
      </c>
      <c r="C1180" t="s">
        <v>5417</v>
      </c>
      <c r="D1180" t="s">
        <v>28</v>
      </c>
      <c r="E1180" t="s">
        <v>29</v>
      </c>
      <c r="F1180">
        <v>60</v>
      </c>
      <c r="G1180" t="s">
        <v>8996</v>
      </c>
      <c r="H1180" t="s">
        <v>4748</v>
      </c>
      <c r="I1180" t="s">
        <v>32</v>
      </c>
      <c r="J1180" s="8">
        <v>44442</v>
      </c>
      <c r="K1180" s="6" t="str">
        <f t="shared" si="90"/>
        <v>2021</v>
      </c>
      <c r="L1180" s="6" t="str">
        <f t="shared" si="91"/>
        <v>Sep</v>
      </c>
      <c r="M1180">
        <v>25</v>
      </c>
      <c r="N1180" s="10">
        <f t="shared" si="92"/>
        <v>3.49</v>
      </c>
      <c r="O1180">
        <f t="shared" si="93"/>
        <v>20</v>
      </c>
      <c r="P1180">
        <v>0.5</v>
      </c>
      <c r="Q1180" s="12">
        <f>Table1[[#This Row],[Quantity]]*Table1[[#This Row],[Case Size]]</f>
        <v>500</v>
      </c>
      <c r="R1180" s="10">
        <f>Table1[[#This Row],[ Sales Volume]]*Table1[[#This Row],[Cost]]</f>
        <v>1745</v>
      </c>
      <c r="S1180" s="10">
        <f>Table1[[#This Row],[Sales Values]]-(Table1[[#This Row],[Sales Values]]*0.25)</f>
        <v>1308.75</v>
      </c>
      <c r="T1180" s="10">
        <f>Table1[[#This Row],[Manufacturing Cost]]-Table1[[#This Row],[Delivery Cost]]</f>
        <v>1296.25</v>
      </c>
      <c r="U1180" s="10">
        <f>Table1[[#This Row],[Quantity]]*Table1[[#This Row],[Delivery]]</f>
        <v>12.5</v>
      </c>
      <c r="V1180" s="10">
        <f>Table1[[#This Row],[Sales Values]]-Table1[[#This Row],[Manufacturing Cost]]</f>
        <v>436.25</v>
      </c>
      <c r="W1180" s="13">
        <f>Table1[[#This Row],[Profit]]/Table1[[#This Row],[Sales Values]]</f>
        <v>0.25</v>
      </c>
      <c r="X1180" s="10">
        <v>14.95</v>
      </c>
      <c r="Y1180" s="14">
        <f>IF(AND(Table1[[#This Row],[Quantity]]&gt;20,Table1[[#This Row],[Quantity]]&lt;=50),3%,IF(AND(Table1[[#This Row],[Quantity]]&gt;50,Table1[[#This Row],[Quantity]]&lt;=100),5%,IF(Table1[[#This Row],[Quantity]]&gt;100,7%,0)))</f>
        <v>0.03</v>
      </c>
      <c r="Z1180" s="10">
        <f>Table1[[#This Row],[Sales Values]]*(1-Table1[[#This Row],[Discount]])</f>
        <v>1692.6499999999999</v>
      </c>
      <c r="AA1180" s="10">
        <f>Table1[[#This Row],[Sales Values]]+(Table1[[#This Row],[Sales Values]]*1.05%)</f>
        <v>1763.3225</v>
      </c>
      <c r="AB1180" s="10">
        <f>Table1[[#This Row],[Sales Values]]*1.05</f>
        <v>1832.25</v>
      </c>
      <c r="AC1180" s="10" t="str">
        <f t="shared" si="94"/>
        <v>Superwossname</v>
      </c>
      <c r="AD1180" t="s">
        <v>101</v>
      </c>
    </row>
    <row r="1181" spans="1:30" x14ac:dyDescent="0.3">
      <c r="A1181">
        <v>4065</v>
      </c>
      <c r="B1181" t="s">
        <v>979</v>
      </c>
      <c r="C1181" t="s">
        <v>2228</v>
      </c>
      <c r="D1181" t="s">
        <v>28</v>
      </c>
      <c r="E1181" t="s">
        <v>29</v>
      </c>
      <c r="F1181">
        <v>60</v>
      </c>
      <c r="G1181" t="s">
        <v>8997</v>
      </c>
      <c r="H1181" t="s">
        <v>3361</v>
      </c>
      <c r="I1181" t="s">
        <v>95</v>
      </c>
      <c r="J1181" s="8">
        <v>43928</v>
      </c>
      <c r="K1181" s="6" t="str">
        <f t="shared" si="90"/>
        <v>2020</v>
      </c>
      <c r="L1181" s="6" t="str">
        <f t="shared" si="91"/>
        <v>Apr</v>
      </c>
      <c r="M1181">
        <v>16</v>
      </c>
      <c r="N1181" s="10">
        <f t="shared" si="92"/>
        <v>3.49</v>
      </c>
      <c r="O1181">
        <f t="shared" si="93"/>
        <v>20</v>
      </c>
      <c r="P1181">
        <v>0.5</v>
      </c>
      <c r="Q1181" s="12">
        <f>Table1[[#This Row],[Quantity]]*Table1[[#This Row],[Case Size]]</f>
        <v>320</v>
      </c>
      <c r="R1181" s="10">
        <f>Table1[[#This Row],[ Sales Volume]]*Table1[[#This Row],[Cost]]</f>
        <v>1116.8000000000002</v>
      </c>
      <c r="S1181" s="10">
        <f>Table1[[#This Row],[Sales Values]]-(Table1[[#This Row],[Sales Values]]*0.25)</f>
        <v>837.60000000000014</v>
      </c>
      <c r="T1181" s="10">
        <f>Table1[[#This Row],[Manufacturing Cost]]-Table1[[#This Row],[Delivery Cost]]</f>
        <v>829.60000000000014</v>
      </c>
      <c r="U1181" s="10">
        <f>Table1[[#This Row],[Quantity]]*Table1[[#This Row],[Delivery]]</f>
        <v>8</v>
      </c>
      <c r="V1181" s="10">
        <f>Table1[[#This Row],[Sales Values]]-Table1[[#This Row],[Manufacturing Cost]]</f>
        <v>279.20000000000005</v>
      </c>
      <c r="W1181" s="13">
        <f>Table1[[#This Row],[Profit]]/Table1[[#This Row],[Sales Values]]</f>
        <v>0.25</v>
      </c>
      <c r="X1181" s="10">
        <v>14.95</v>
      </c>
      <c r="Y1181" s="14">
        <f>IF(AND(Table1[[#This Row],[Quantity]]&gt;20,Table1[[#This Row],[Quantity]]&lt;=50),3%,IF(AND(Table1[[#This Row],[Quantity]]&gt;50,Table1[[#This Row],[Quantity]]&lt;=100),5%,IF(Table1[[#This Row],[Quantity]]&gt;100,7%,0)))</f>
        <v>0</v>
      </c>
      <c r="Z1181" s="10">
        <f>Table1[[#This Row],[Sales Values]]*(1-Table1[[#This Row],[Discount]])</f>
        <v>1116.8000000000002</v>
      </c>
      <c r="AA1181" s="10">
        <f>Table1[[#This Row],[Sales Values]]+(Table1[[#This Row],[Sales Values]]*1.05%)</f>
        <v>1128.5264000000002</v>
      </c>
      <c r="AB1181" s="10">
        <f>Table1[[#This Row],[Sales Values]]*1.05</f>
        <v>1172.6400000000003</v>
      </c>
      <c r="AC1181" s="10" t="str">
        <f t="shared" si="94"/>
        <v>Superwossname</v>
      </c>
      <c r="AD1181" t="s">
        <v>101</v>
      </c>
    </row>
    <row r="1182" spans="1:30" x14ac:dyDescent="0.3">
      <c r="A1182">
        <v>4067</v>
      </c>
      <c r="B1182" t="s">
        <v>2415</v>
      </c>
      <c r="C1182" t="s">
        <v>1779</v>
      </c>
      <c r="D1182" t="s">
        <v>92</v>
      </c>
      <c r="E1182" t="s">
        <v>29</v>
      </c>
      <c r="F1182">
        <v>60</v>
      </c>
      <c r="G1182" t="s">
        <v>9000</v>
      </c>
      <c r="H1182" t="s">
        <v>53</v>
      </c>
      <c r="I1182" t="s">
        <v>32</v>
      </c>
      <c r="J1182" s="8">
        <v>44563</v>
      </c>
      <c r="K1182" s="6" t="str">
        <f t="shared" si="90"/>
        <v>2022</v>
      </c>
      <c r="L1182" s="6" t="str">
        <f t="shared" si="91"/>
        <v>Jan</v>
      </c>
      <c r="M1182">
        <v>93</v>
      </c>
      <c r="N1182" s="10">
        <f t="shared" si="92"/>
        <v>3.49</v>
      </c>
      <c r="O1182">
        <f t="shared" si="93"/>
        <v>20</v>
      </c>
      <c r="P1182">
        <v>0.5</v>
      </c>
      <c r="Q1182" s="12">
        <f>Table1[[#This Row],[Quantity]]*Table1[[#This Row],[Case Size]]</f>
        <v>1860</v>
      </c>
      <c r="R1182" s="10">
        <f>Table1[[#This Row],[ Sales Volume]]*Table1[[#This Row],[Cost]]</f>
        <v>6491.4000000000005</v>
      </c>
      <c r="S1182" s="10">
        <f>Table1[[#This Row],[Sales Values]]-(Table1[[#This Row],[Sales Values]]*0.25)</f>
        <v>4868.55</v>
      </c>
      <c r="T1182" s="10">
        <f>Table1[[#This Row],[Manufacturing Cost]]-Table1[[#This Row],[Delivery Cost]]</f>
        <v>4822.05</v>
      </c>
      <c r="U1182" s="10">
        <f>Table1[[#This Row],[Quantity]]*Table1[[#This Row],[Delivery]]</f>
        <v>46.5</v>
      </c>
      <c r="V1182" s="10">
        <f>Table1[[#This Row],[Sales Values]]-Table1[[#This Row],[Manufacturing Cost]]</f>
        <v>1622.8500000000004</v>
      </c>
      <c r="W1182" s="13">
        <f>Table1[[#This Row],[Profit]]/Table1[[#This Row],[Sales Values]]</f>
        <v>0.25000000000000006</v>
      </c>
      <c r="X1182" s="10">
        <v>14.95</v>
      </c>
      <c r="Y1182" s="14">
        <f>IF(AND(Table1[[#This Row],[Quantity]]&gt;20,Table1[[#This Row],[Quantity]]&lt;=50),3%,IF(AND(Table1[[#This Row],[Quantity]]&gt;50,Table1[[#This Row],[Quantity]]&lt;=100),5%,IF(Table1[[#This Row],[Quantity]]&gt;100,7%,0)))</f>
        <v>0.05</v>
      </c>
      <c r="Z1182" s="10">
        <f>Table1[[#This Row],[Sales Values]]*(1-Table1[[#This Row],[Discount]])</f>
        <v>6166.83</v>
      </c>
      <c r="AA1182" s="10">
        <f>Table1[[#This Row],[Sales Values]]+(Table1[[#This Row],[Sales Values]]*1.05%)</f>
        <v>6559.5597000000007</v>
      </c>
      <c r="AB1182" s="10">
        <f>Table1[[#This Row],[Sales Values]]*1.05</f>
        <v>6815.9700000000012</v>
      </c>
      <c r="AC1182" s="10" t="str">
        <f t="shared" si="94"/>
        <v>Superwossname</v>
      </c>
      <c r="AD1182" t="s">
        <v>101</v>
      </c>
    </row>
    <row r="1183" spans="1:30" x14ac:dyDescent="0.3">
      <c r="A1183">
        <v>4068</v>
      </c>
      <c r="B1183" t="s">
        <v>3213</v>
      </c>
      <c r="C1183" t="s">
        <v>4933</v>
      </c>
      <c r="D1183" t="s">
        <v>15</v>
      </c>
      <c r="E1183" t="s">
        <v>16</v>
      </c>
      <c r="F1183">
        <v>60</v>
      </c>
      <c r="G1183" t="s">
        <v>9001</v>
      </c>
      <c r="H1183" t="s">
        <v>138</v>
      </c>
      <c r="I1183" t="s">
        <v>294</v>
      </c>
      <c r="J1183" s="8">
        <v>44775</v>
      </c>
      <c r="K1183" s="6" t="str">
        <f t="shared" si="90"/>
        <v>2022</v>
      </c>
      <c r="L1183" s="6" t="str">
        <f t="shared" si="91"/>
        <v>Aug</v>
      </c>
      <c r="M1183">
        <v>2</v>
      </c>
      <c r="N1183" s="10">
        <f t="shared" si="92"/>
        <v>2.0099999999999998</v>
      </c>
      <c r="O1183">
        <f t="shared" si="93"/>
        <v>20</v>
      </c>
      <c r="P1183">
        <v>0.5</v>
      </c>
      <c r="Q1183" s="11">
        <f>Table1[[#This Row],[Quantity]]*Table1[[#This Row],[Case Size]]</f>
        <v>40</v>
      </c>
      <c r="R1183" s="10">
        <f>Table1[[#This Row],[ Sales Volume]]*Table1[[#This Row],[Cost]]</f>
        <v>80.399999999999991</v>
      </c>
      <c r="S1183" s="10">
        <f>Table1[[#This Row],[Sales Values]]-(Table1[[#This Row],[Sales Values]]*0.25)</f>
        <v>60.3</v>
      </c>
      <c r="T1183" s="10">
        <f>Table1[[#This Row],[Manufacturing Cost]]-Table1[[#This Row],[Delivery Cost]]</f>
        <v>59.3</v>
      </c>
      <c r="U1183" s="10">
        <f>Table1[[#This Row],[Quantity]]*Table1[[#This Row],[Delivery]]</f>
        <v>1</v>
      </c>
      <c r="V1183" s="10">
        <f>Table1[[#This Row],[Sales Values]]-Table1[[#This Row],[Manufacturing Cost]]</f>
        <v>20.099999999999994</v>
      </c>
      <c r="W1183" s="13">
        <f>Table1[[#This Row],[Profit]]/Table1[[#This Row],[Sales Values]]</f>
        <v>0.24999999999999994</v>
      </c>
      <c r="X1183" s="10">
        <v>14.95</v>
      </c>
      <c r="Y1183" s="14">
        <f>IF(AND(Table1[[#This Row],[Quantity]]&gt;20,Table1[[#This Row],[Quantity]]&lt;=50),3%,IF(AND(Table1[[#This Row],[Quantity]]&gt;50,Table1[[#This Row],[Quantity]]&lt;=100),5%,IF(Table1[[#This Row],[Quantity]]&gt;100,7%,0)))</f>
        <v>0</v>
      </c>
      <c r="Z1183" s="10">
        <f>Table1[[#This Row],[Sales Values]]*(1-Table1[[#This Row],[Discount]])</f>
        <v>80.399999999999991</v>
      </c>
      <c r="AA1183" s="10">
        <f>Table1[[#This Row],[Sales Values]]+(Table1[[#This Row],[Sales Values]]*1.05%)</f>
        <v>81.244199999999992</v>
      </c>
      <c r="AB1183" s="10">
        <f>Table1[[#This Row],[Sales Values]]*1.05</f>
        <v>84.42</v>
      </c>
      <c r="AC1183" s="10" t="str">
        <f t="shared" si="94"/>
        <v>Hyperwotsit</v>
      </c>
      <c r="AD1183" t="s">
        <v>20</v>
      </c>
    </row>
    <row r="1184" spans="1:30" x14ac:dyDescent="0.3">
      <c r="A1184">
        <v>4075</v>
      </c>
      <c r="B1184" t="s">
        <v>1262</v>
      </c>
      <c r="C1184" t="s">
        <v>3251</v>
      </c>
      <c r="D1184" t="s">
        <v>15</v>
      </c>
      <c r="E1184" t="s">
        <v>16</v>
      </c>
      <c r="F1184">
        <v>60</v>
      </c>
      <c r="G1184" t="s">
        <v>9011</v>
      </c>
      <c r="H1184" t="s">
        <v>4901</v>
      </c>
      <c r="I1184" t="s">
        <v>32</v>
      </c>
      <c r="J1184" s="8">
        <v>44016</v>
      </c>
      <c r="K1184" s="6" t="str">
        <f t="shared" si="90"/>
        <v>2020</v>
      </c>
      <c r="L1184" s="6" t="str">
        <f t="shared" si="91"/>
        <v>Jul</v>
      </c>
      <c r="M1184">
        <v>81</v>
      </c>
      <c r="N1184" s="10">
        <f t="shared" si="92"/>
        <v>2.0099999999999998</v>
      </c>
      <c r="O1184">
        <f t="shared" si="93"/>
        <v>20</v>
      </c>
      <c r="P1184">
        <v>0.5</v>
      </c>
      <c r="Q1184" s="12">
        <f>Table1[[#This Row],[Quantity]]*Table1[[#This Row],[Case Size]]</f>
        <v>1620</v>
      </c>
      <c r="R1184" s="10">
        <f>Table1[[#This Row],[ Sales Volume]]*Table1[[#This Row],[Cost]]</f>
        <v>3256.2</v>
      </c>
      <c r="S1184" s="10">
        <f>Table1[[#This Row],[Sales Values]]-(Table1[[#This Row],[Sales Values]]*0.25)</f>
        <v>2442.1499999999996</v>
      </c>
      <c r="T1184" s="10">
        <f>Table1[[#This Row],[Manufacturing Cost]]-Table1[[#This Row],[Delivery Cost]]</f>
        <v>2401.6499999999996</v>
      </c>
      <c r="U1184" s="10">
        <f>Table1[[#This Row],[Quantity]]*Table1[[#This Row],[Delivery]]</f>
        <v>40.5</v>
      </c>
      <c r="V1184" s="10">
        <f>Table1[[#This Row],[Sales Values]]-Table1[[#This Row],[Manufacturing Cost]]</f>
        <v>814.05000000000018</v>
      </c>
      <c r="W1184" s="13">
        <f>Table1[[#This Row],[Profit]]/Table1[[#This Row],[Sales Values]]</f>
        <v>0.25000000000000006</v>
      </c>
      <c r="X1184" s="10">
        <v>14.95</v>
      </c>
      <c r="Y1184" s="14">
        <f>IF(AND(Table1[[#This Row],[Quantity]]&gt;20,Table1[[#This Row],[Quantity]]&lt;=50),3%,IF(AND(Table1[[#This Row],[Quantity]]&gt;50,Table1[[#This Row],[Quantity]]&lt;=100),5%,IF(Table1[[#This Row],[Quantity]]&gt;100,7%,0)))</f>
        <v>0.05</v>
      </c>
      <c r="Z1184" s="10">
        <f>Table1[[#This Row],[Sales Values]]*(1-Table1[[#This Row],[Discount]])</f>
        <v>3093.39</v>
      </c>
      <c r="AA1184" s="10">
        <f>Table1[[#This Row],[Sales Values]]+(Table1[[#This Row],[Sales Values]]*1.05%)</f>
        <v>3290.3900999999996</v>
      </c>
      <c r="AB1184" s="10">
        <f>Table1[[#This Row],[Sales Values]]*1.05</f>
        <v>3419.0099999999998</v>
      </c>
      <c r="AC1184" s="10" t="str">
        <f t="shared" si="94"/>
        <v>Hyperwotsit</v>
      </c>
      <c r="AD1184" t="s">
        <v>20</v>
      </c>
    </row>
    <row r="1185" spans="1:30" x14ac:dyDescent="0.3">
      <c r="A1185">
        <v>4078</v>
      </c>
      <c r="B1185" t="s">
        <v>9016</v>
      </c>
      <c r="C1185" t="s">
        <v>1635</v>
      </c>
      <c r="D1185" t="s">
        <v>15</v>
      </c>
      <c r="E1185" t="s">
        <v>16</v>
      </c>
      <c r="F1185">
        <v>90</v>
      </c>
      <c r="G1185" t="s">
        <v>9017</v>
      </c>
      <c r="H1185" t="s">
        <v>4825</v>
      </c>
      <c r="I1185" t="s">
        <v>32</v>
      </c>
      <c r="J1185" s="8">
        <v>44656</v>
      </c>
      <c r="K1185" s="6" t="str">
        <f t="shared" si="90"/>
        <v>2022</v>
      </c>
      <c r="L1185" s="6" t="str">
        <f t="shared" si="91"/>
        <v>Apr</v>
      </c>
      <c r="M1185">
        <v>81</v>
      </c>
      <c r="N1185" s="10">
        <f t="shared" si="92"/>
        <v>2.0099999999999998</v>
      </c>
      <c r="O1185">
        <f t="shared" si="93"/>
        <v>20</v>
      </c>
      <c r="P1185">
        <v>0.5</v>
      </c>
      <c r="Q1185" s="11">
        <f>Table1[[#This Row],[Quantity]]*Table1[[#This Row],[Case Size]]</f>
        <v>1620</v>
      </c>
      <c r="R1185" s="10">
        <f>Table1[[#This Row],[ Sales Volume]]*Table1[[#This Row],[Cost]]</f>
        <v>3256.2</v>
      </c>
      <c r="S1185" s="10">
        <f>Table1[[#This Row],[Sales Values]]-(Table1[[#This Row],[Sales Values]]*0.25)</f>
        <v>2442.1499999999996</v>
      </c>
      <c r="T1185" s="10">
        <f>Table1[[#This Row],[Manufacturing Cost]]-Table1[[#This Row],[Delivery Cost]]</f>
        <v>2401.6499999999996</v>
      </c>
      <c r="U1185" s="10">
        <f>Table1[[#This Row],[Quantity]]*Table1[[#This Row],[Delivery]]</f>
        <v>40.5</v>
      </c>
      <c r="V1185" s="10">
        <f>Table1[[#This Row],[Sales Values]]-Table1[[#This Row],[Manufacturing Cost]]</f>
        <v>814.05000000000018</v>
      </c>
      <c r="W1185" s="13">
        <f>Table1[[#This Row],[Profit]]/Table1[[#This Row],[Sales Values]]</f>
        <v>0.25000000000000006</v>
      </c>
      <c r="X1185" s="10">
        <v>14.95</v>
      </c>
      <c r="Y1185" s="14">
        <f>IF(AND(Table1[[#This Row],[Quantity]]&gt;20,Table1[[#This Row],[Quantity]]&lt;=50),3%,IF(AND(Table1[[#This Row],[Quantity]]&gt;50,Table1[[#This Row],[Quantity]]&lt;=100),5%,IF(Table1[[#This Row],[Quantity]]&gt;100,7%,0)))</f>
        <v>0.05</v>
      </c>
      <c r="Z1185" s="10">
        <f>Table1[[#This Row],[Sales Values]]*(1-Table1[[#This Row],[Discount]])</f>
        <v>3093.39</v>
      </c>
      <c r="AA1185" s="10">
        <f>Table1[[#This Row],[Sales Values]]+(Table1[[#This Row],[Sales Values]]*1.05%)</f>
        <v>3290.3900999999996</v>
      </c>
      <c r="AB1185" s="10">
        <f>Table1[[#This Row],[Sales Values]]*1.05</f>
        <v>3419.0099999999998</v>
      </c>
      <c r="AC1185" s="10" t="str">
        <f t="shared" si="94"/>
        <v>Hyperwotsit</v>
      </c>
      <c r="AD1185" t="s">
        <v>20</v>
      </c>
    </row>
    <row r="1186" spans="1:30" x14ac:dyDescent="0.3">
      <c r="A1186">
        <v>4081</v>
      </c>
      <c r="B1186" t="s">
        <v>5257</v>
      </c>
      <c r="C1186" t="s">
        <v>3345</v>
      </c>
      <c r="D1186" t="s">
        <v>51</v>
      </c>
      <c r="E1186" t="s">
        <v>16</v>
      </c>
      <c r="F1186">
        <v>90</v>
      </c>
      <c r="G1186" t="s">
        <v>9023</v>
      </c>
      <c r="H1186" t="s">
        <v>8110</v>
      </c>
      <c r="I1186" t="s">
        <v>173</v>
      </c>
      <c r="J1186" s="8">
        <v>44606</v>
      </c>
      <c r="K1186" s="6" t="str">
        <f t="shared" si="90"/>
        <v>2022</v>
      </c>
      <c r="L1186" s="6" t="str">
        <f t="shared" si="91"/>
        <v>Feb</v>
      </c>
      <c r="M1186">
        <v>5</v>
      </c>
      <c r="N1186" s="10">
        <f t="shared" si="92"/>
        <v>3.49</v>
      </c>
      <c r="O1186">
        <f t="shared" si="93"/>
        <v>20</v>
      </c>
      <c r="P1186">
        <v>0.5</v>
      </c>
      <c r="Q1186" s="12">
        <f>Table1[[#This Row],[Quantity]]*Table1[[#This Row],[Case Size]]</f>
        <v>100</v>
      </c>
      <c r="R1186" s="10">
        <f>Table1[[#This Row],[ Sales Volume]]*Table1[[#This Row],[Cost]]</f>
        <v>349</v>
      </c>
      <c r="S1186" s="10">
        <f>Table1[[#This Row],[Sales Values]]-(Table1[[#This Row],[Sales Values]]*0.25)</f>
        <v>261.75</v>
      </c>
      <c r="T1186" s="10">
        <f>Table1[[#This Row],[Manufacturing Cost]]-Table1[[#This Row],[Delivery Cost]]</f>
        <v>259.25</v>
      </c>
      <c r="U1186" s="10">
        <f>Table1[[#This Row],[Quantity]]*Table1[[#This Row],[Delivery]]</f>
        <v>2.5</v>
      </c>
      <c r="V1186" s="10">
        <f>Table1[[#This Row],[Sales Values]]-Table1[[#This Row],[Manufacturing Cost]]</f>
        <v>87.25</v>
      </c>
      <c r="W1186" s="13">
        <f>Table1[[#This Row],[Profit]]/Table1[[#This Row],[Sales Values]]</f>
        <v>0.25</v>
      </c>
      <c r="X1186" s="10">
        <v>14.95</v>
      </c>
      <c r="Y1186" s="14">
        <f>IF(AND(Table1[[#This Row],[Quantity]]&gt;20,Table1[[#This Row],[Quantity]]&lt;=50),3%,IF(AND(Table1[[#This Row],[Quantity]]&gt;50,Table1[[#This Row],[Quantity]]&lt;=100),5%,IF(Table1[[#This Row],[Quantity]]&gt;100,7%,0)))</f>
        <v>0</v>
      </c>
      <c r="Z1186" s="10">
        <f>Table1[[#This Row],[Sales Values]]*(1-Table1[[#This Row],[Discount]])</f>
        <v>349</v>
      </c>
      <c r="AA1186" s="10">
        <f>Table1[[#This Row],[Sales Values]]+(Table1[[#This Row],[Sales Values]]*1.05%)</f>
        <v>352.66449999999998</v>
      </c>
      <c r="AB1186" s="10">
        <f>Table1[[#This Row],[Sales Values]]*1.05</f>
        <v>366.45</v>
      </c>
      <c r="AC1186" s="10" t="str">
        <f t="shared" si="94"/>
        <v>Superwossname</v>
      </c>
      <c r="AD1186" t="s">
        <v>101</v>
      </c>
    </row>
    <row r="1187" spans="1:30" x14ac:dyDescent="0.3">
      <c r="A1187">
        <v>4083</v>
      </c>
      <c r="B1187" t="s">
        <v>1699</v>
      </c>
      <c r="C1187" t="s">
        <v>4324</v>
      </c>
      <c r="D1187" t="s">
        <v>28</v>
      </c>
      <c r="E1187" t="s">
        <v>29</v>
      </c>
      <c r="F1187">
        <v>90</v>
      </c>
      <c r="G1187" t="s">
        <v>9026</v>
      </c>
      <c r="H1187" t="s">
        <v>1601</v>
      </c>
      <c r="I1187" t="s">
        <v>32</v>
      </c>
      <c r="J1187" s="8">
        <v>44631</v>
      </c>
      <c r="K1187" s="6" t="str">
        <f t="shared" si="90"/>
        <v>2022</v>
      </c>
      <c r="L1187" s="6" t="str">
        <f t="shared" si="91"/>
        <v>Mar</v>
      </c>
      <c r="M1187">
        <v>67</v>
      </c>
      <c r="N1187" s="10">
        <f t="shared" si="92"/>
        <v>1.89</v>
      </c>
      <c r="O1187">
        <f t="shared" si="93"/>
        <v>18</v>
      </c>
      <c r="P1187">
        <v>0.5</v>
      </c>
      <c r="Q1187" s="12">
        <f>Table1[[#This Row],[Quantity]]*Table1[[#This Row],[Case Size]]</f>
        <v>1206</v>
      </c>
      <c r="R1187" s="10">
        <f>Table1[[#This Row],[ Sales Volume]]*Table1[[#This Row],[Cost]]</f>
        <v>2279.3399999999997</v>
      </c>
      <c r="S1187" s="10">
        <f>Table1[[#This Row],[Sales Values]]-(Table1[[#This Row],[Sales Values]]*0.25)</f>
        <v>1709.5049999999997</v>
      </c>
      <c r="T1187" s="10">
        <f>Table1[[#This Row],[Manufacturing Cost]]-Table1[[#This Row],[Delivery Cost]]</f>
        <v>1676.0049999999997</v>
      </c>
      <c r="U1187" s="10">
        <f>Table1[[#This Row],[Quantity]]*Table1[[#This Row],[Delivery]]</f>
        <v>33.5</v>
      </c>
      <c r="V1187" s="10">
        <f>Table1[[#This Row],[Sales Values]]-Table1[[#This Row],[Manufacturing Cost]]</f>
        <v>569.83500000000004</v>
      </c>
      <c r="W1187" s="13">
        <f>Table1[[#This Row],[Profit]]/Table1[[#This Row],[Sales Values]]</f>
        <v>0.25000000000000006</v>
      </c>
      <c r="X1187" s="10">
        <v>14.95</v>
      </c>
      <c r="Y1187" s="14">
        <f>IF(AND(Table1[[#This Row],[Quantity]]&gt;20,Table1[[#This Row],[Quantity]]&lt;=50),3%,IF(AND(Table1[[#This Row],[Quantity]]&gt;50,Table1[[#This Row],[Quantity]]&lt;=100),5%,IF(Table1[[#This Row],[Quantity]]&gt;100,7%,0)))</f>
        <v>0.05</v>
      </c>
      <c r="Z1187" s="10">
        <f>Table1[[#This Row],[Sales Values]]*(1-Table1[[#This Row],[Discount]])</f>
        <v>2165.3729999999996</v>
      </c>
      <c r="AA1187" s="10">
        <f>Table1[[#This Row],[Sales Values]]+(Table1[[#This Row],[Sales Values]]*1.05%)</f>
        <v>2303.2730699999997</v>
      </c>
      <c r="AB1187" s="10">
        <f>Table1[[#This Row],[Sales Values]]*1.05</f>
        <v>2393.3069999999998</v>
      </c>
      <c r="AC1187" s="10" t="str">
        <f t="shared" si="94"/>
        <v>Gigastuff</v>
      </c>
      <c r="AD1187" t="s">
        <v>45</v>
      </c>
    </row>
    <row r="1188" spans="1:30" x14ac:dyDescent="0.3">
      <c r="A1188">
        <v>4088</v>
      </c>
      <c r="B1188" t="s">
        <v>6559</v>
      </c>
      <c r="C1188" t="s">
        <v>3803</v>
      </c>
      <c r="D1188" t="s">
        <v>15</v>
      </c>
      <c r="E1188" t="s">
        <v>16</v>
      </c>
      <c r="F1188">
        <v>90</v>
      </c>
      <c r="G1188" t="s">
        <v>9033</v>
      </c>
      <c r="H1188" t="s">
        <v>957</v>
      </c>
      <c r="I1188" t="s">
        <v>95</v>
      </c>
      <c r="J1188" s="8">
        <v>44824</v>
      </c>
      <c r="K1188" s="6" t="str">
        <f t="shared" si="90"/>
        <v>2022</v>
      </c>
      <c r="L1188" s="6" t="str">
        <f t="shared" si="91"/>
        <v>Sep</v>
      </c>
      <c r="M1188">
        <v>103</v>
      </c>
      <c r="N1188" s="10">
        <f t="shared" si="92"/>
        <v>3.49</v>
      </c>
      <c r="O1188">
        <f t="shared" si="93"/>
        <v>20</v>
      </c>
      <c r="P1188">
        <v>0.5</v>
      </c>
      <c r="Q1188" s="12">
        <f>Table1[[#This Row],[Quantity]]*Table1[[#This Row],[Case Size]]</f>
        <v>2060</v>
      </c>
      <c r="R1188" s="10">
        <f>Table1[[#This Row],[ Sales Volume]]*Table1[[#This Row],[Cost]]</f>
        <v>7189.4000000000005</v>
      </c>
      <c r="S1188" s="10">
        <f>Table1[[#This Row],[Sales Values]]-(Table1[[#This Row],[Sales Values]]*0.25)</f>
        <v>5392.05</v>
      </c>
      <c r="T1188" s="10">
        <f>Table1[[#This Row],[Manufacturing Cost]]-Table1[[#This Row],[Delivery Cost]]</f>
        <v>5340.55</v>
      </c>
      <c r="U1188" s="10">
        <f>Table1[[#This Row],[Quantity]]*Table1[[#This Row],[Delivery]]</f>
        <v>51.5</v>
      </c>
      <c r="V1188" s="10">
        <f>Table1[[#This Row],[Sales Values]]-Table1[[#This Row],[Manufacturing Cost]]</f>
        <v>1797.3500000000004</v>
      </c>
      <c r="W1188" s="13">
        <f>Table1[[#This Row],[Profit]]/Table1[[#This Row],[Sales Values]]</f>
        <v>0.25000000000000006</v>
      </c>
      <c r="X1188" s="10">
        <v>14.95</v>
      </c>
      <c r="Y1188" s="14">
        <f>IF(AND(Table1[[#This Row],[Quantity]]&gt;20,Table1[[#This Row],[Quantity]]&lt;=50),3%,IF(AND(Table1[[#This Row],[Quantity]]&gt;50,Table1[[#This Row],[Quantity]]&lt;=100),5%,IF(Table1[[#This Row],[Quantity]]&gt;100,7%,0)))</f>
        <v>7.0000000000000007E-2</v>
      </c>
      <c r="Z1188" s="10">
        <f>Table1[[#This Row],[Sales Values]]*(1-Table1[[#This Row],[Discount]])</f>
        <v>6686.1419999999998</v>
      </c>
      <c r="AA1188" s="10">
        <f>Table1[[#This Row],[Sales Values]]+(Table1[[#This Row],[Sales Values]]*1.05%)</f>
        <v>7264.8887000000004</v>
      </c>
      <c r="AB1188" s="10">
        <f>Table1[[#This Row],[Sales Values]]*1.05</f>
        <v>7548.8700000000008</v>
      </c>
      <c r="AC1188" s="10" t="str">
        <f t="shared" si="94"/>
        <v>Superwossname</v>
      </c>
      <c r="AD1188" t="s">
        <v>101</v>
      </c>
    </row>
    <row r="1189" spans="1:30" x14ac:dyDescent="0.3">
      <c r="A1189">
        <v>4092</v>
      </c>
      <c r="B1189" t="s">
        <v>9038</v>
      </c>
      <c r="C1189" t="s">
        <v>8794</v>
      </c>
      <c r="D1189" t="s">
        <v>15</v>
      </c>
      <c r="E1189" t="s">
        <v>16</v>
      </c>
      <c r="F1189">
        <v>30</v>
      </c>
      <c r="G1189" t="s">
        <v>9039</v>
      </c>
      <c r="H1189" t="s">
        <v>2418</v>
      </c>
      <c r="I1189" t="s">
        <v>32</v>
      </c>
      <c r="J1189" s="8">
        <v>44459</v>
      </c>
      <c r="K1189" s="6" t="str">
        <f t="shared" si="90"/>
        <v>2021</v>
      </c>
      <c r="L1189" s="6" t="str">
        <f t="shared" si="91"/>
        <v>Sep</v>
      </c>
      <c r="M1189">
        <v>59</v>
      </c>
      <c r="N1189" s="10">
        <f t="shared" si="92"/>
        <v>1.89</v>
      </c>
      <c r="O1189">
        <f t="shared" si="93"/>
        <v>18</v>
      </c>
      <c r="P1189">
        <v>0.5</v>
      </c>
      <c r="Q1189" s="12">
        <f>Table1[[#This Row],[Quantity]]*Table1[[#This Row],[Case Size]]</f>
        <v>1062</v>
      </c>
      <c r="R1189" s="10">
        <f>Table1[[#This Row],[ Sales Volume]]*Table1[[#This Row],[Cost]]</f>
        <v>2007.1799999999998</v>
      </c>
      <c r="S1189" s="10">
        <f>Table1[[#This Row],[Sales Values]]-(Table1[[#This Row],[Sales Values]]*0.25)</f>
        <v>1505.3849999999998</v>
      </c>
      <c r="T1189" s="10">
        <f>Table1[[#This Row],[Manufacturing Cost]]-Table1[[#This Row],[Delivery Cost]]</f>
        <v>1475.8849999999998</v>
      </c>
      <c r="U1189" s="10">
        <f>Table1[[#This Row],[Quantity]]*Table1[[#This Row],[Delivery]]</f>
        <v>29.5</v>
      </c>
      <c r="V1189" s="10">
        <f>Table1[[#This Row],[Sales Values]]-Table1[[#This Row],[Manufacturing Cost]]</f>
        <v>501.79500000000007</v>
      </c>
      <c r="W1189" s="13">
        <f>Table1[[#This Row],[Profit]]/Table1[[#This Row],[Sales Values]]</f>
        <v>0.25000000000000006</v>
      </c>
      <c r="X1189" s="10">
        <v>14.95</v>
      </c>
      <c r="Y1189" s="14">
        <f>IF(AND(Table1[[#This Row],[Quantity]]&gt;20,Table1[[#This Row],[Quantity]]&lt;=50),3%,IF(AND(Table1[[#This Row],[Quantity]]&gt;50,Table1[[#This Row],[Quantity]]&lt;=100),5%,IF(Table1[[#This Row],[Quantity]]&gt;100,7%,0)))</f>
        <v>0.05</v>
      </c>
      <c r="Z1189" s="10">
        <f>Table1[[#This Row],[Sales Values]]*(1-Table1[[#This Row],[Discount]])</f>
        <v>1906.8209999999997</v>
      </c>
      <c r="AA1189" s="10">
        <f>Table1[[#This Row],[Sales Values]]+(Table1[[#This Row],[Sales Values]]*1.05%)</f>
        <v>2028.2553899999998</v>
      </c>
      <c r="AB1189" s="10">
        <f>Table1[[#This Row],[Sales Values]]*1.05</f>
        <v>2107.5389999999998</v>
      </c>
      <c r="AC1189" s="10" t="str">
        <f t="shared" si="94"/>
        <v>Gigastuff</v>
      </c>
      <c r="AD1189" t="s">
        <v>45</v>
      </c>
    </row>
    <row r="1190" spans="1:30" x14ac:dyDescent="0.3">
      <c r="A1190">
        <v>4093</v>
      </c>
      <c r="B1190" t="s">
        <v>46</v>
      </c>
      <c r="C1190" t="s">
        <v>375</v>
      </c>
      <c r="D1190" t="s">
        <v>28</v>
      </c>
      <c r="E1190" t="s">
        <v>29</v>
      </c>
      <c r="F1190">
        <v>60</v>
      </c>
      <c r="G1190" t="s">
        <v>9040</v>
      </c>
      <c r="H1190" t="s">
        <v>3157</v>
      </c>
      <c r="I1190" t="s">
        <v>32</v>
      </c>
      <c r="J1190" s="8">
        <v>44794</v>
      </c>
      <c r="K1190" s="6" t="str">
        <f t="shared" si="90"/>
        <v>2022</v>
      </c>
      <c r="L1190" s="6" t="str">
        <f t="shared" si="91"/>
        <v>Aug</v>
      </c>
      <c r="M1190">
        <v>38</v>
      </c>
      <c r="N1190" s="10">
        <f t="shared" si="92"/>
        <v>2.0099999999999998</v>
      </c>
      <c r="O1190">
        <f t="shared" si="93"/>
        <v>20</v>
      </c>
      <c r="P1190">
        <v>0.5</v>
      </c>
      <c r="Q1190" s="11">
        <f>Table1[[#This Row],[Quantity]]*Table1[[#This Row],[Case Size]]</f>
        <v>760</v>
      </c>
      <c r="R1190" s="10">
        <f>Table1[[#This Row],[ Sales Volume]]*Table1[[#This Row],[Cost]]</f>
        <v>1527.6</v>
      </c>
      <c r="S1190" s="10">
        <f>Table1[[#This Row],[Sales Values]]-(Table1[[#This Row],[Sales Values]]*0.25)</f>
        <v>1145.6999999999998</v>
      </c>
      <c r="T1190" s="10">
        <f>Table1[[#This Row],[Manufacturing Cost]]-Table1[[#This Row],[Delivery Cost]]</f>
        <v>1126.6999999999998</v>
      </c>
      <c r="U1190" s="10">
        <f>Table1[[#This Row],[Quantity]]*Table1[[#This Row],[Delivery]]</f>
        <v>19</v>
      </c>
      <c r="V1190" s="10">
        <f>Table1[[#This Row],[Sales Values]]-Table1[[#This Row],[Manufacturing Cost]]</f>
        <v>381.90000000000009</v>
      </c>
      <c r="W1190" s="13">
        <f>Table1[[#This Row],[Profit]]/Table1[[#This Row],[Sales Values]]</f>
        <v>0.25000000000000006</v>
      </c>
      <c r="X1190" s="10">
        <v>14.95</v>
      </c>
      <c r="Y1190" s="14">
        <f>IF(AND(Table1[[#This Row],[Quantity]]&gt;20,Table1[[#This Row],[Quantity]]&lt;=50),3%,IF(AND(Table1[[#This Row],[Quantity]]&gt;50,Table1[[#This Row],[Quantity]]&lt;=100),5%,IF(Table1[[#This Row],[Quantity]]&gt;100,7%,0)))</f>
        <v>0.03</v>
      </c>
      <c r="Z1190" s="10">
        <f>Table1[[#This Row],[Sales Values]]*(1-Table1[[#This Row],[Discount]])</f>
        <v>1481.7719999999999</v>
      </c>
      <c r="AA1190" s="10">
        <f>Table1[[#This Row],[Sales Values]]+(Table1[[#This Row],[Sales Values]]*1.05%)</f>
        <v>1543.6397999999999</v>
      </c>
      <c r="AB1190" s="10">
        <f>Table1[[#This Row],[Sales Values]]*1.05</f>
        <v>1603.98</v>
      </c>
      <c r="AC1190" s="10" t="str">
        <f t="shared" si="94"/>
        <v>Hyperwotsit</v>
      </c>
      <c r="AD1190" t="s">
        <v>20</v>
      </c>
    </row>
    <row r="1191" spans="1:30" x14ac:dyDescent="0.3">
      <c r="A1191">
        <v>4094</v>
      </c>
      <c r="B1191" t="s">
        <v>9041</v>
      </c>
      <c r="C1191" t="s">
        <v>3422</v>
      </c>
      <c r="D1191" t="s">
        <v>117</v>
      </c>
      <c r="E1191" t="s">
        <v>16</v>
      </c>
      <c r="F1191">
        <v>90</v>
      </c>
      <c r="G1191" t="s">
        <v>9042</v>
      </c>
      <c r="H1191" t="s">
        <v>898</v>
      </c>
      <c r="I1191" t="s">
        <v>32</v>
      </c>
      <c r="J1191" s="8">
        <v>44425</v>
      </c>
      <c r="K1191" s="6" t="str">
        <f t="shared" si="90"/>
        <v>2021</v>
      </c>
      <c r="L1191" s="6" t="str">
        <f t="shared" si="91"/>
        <v>Aug</v>
      </c>
      <c r="M1191">
        <v>78</v>
      </c>
      <c r="N1191" s="10">
        <f t="shared" si="92"/>
        <v>1.89</v>
      </c>
      <c r="O1191">
        <f t="shared" si="93"/>
        <v>18</v>
      </c>
      <c r="P1191">
        <v>0.5</v>
      </c>
      <c r="Q1191" s="12">
        <f>Table1[[#This Row],[Quantity]]*Table1[[#This Row],[Case Size]]</f>
        <v>1404</v>
      </c>
      <c r="R1191" s="10">
        <f>Table1[[#This Row],[ Sales Volume]]*Table1[[#This Row],[Cost]]</f>
        <v>2653.56</v>
      </c>
      <c r="S1191" s="10">
        <f>Table1[[#This Row],[Sales Values]]-(Table1[[#This Row],[Sales Values]]*0.25)</f>
        <v>1990.17</v>
      </c>
      <c r="T1191" s="10">
        <f>Table1[[#This Row],[Manufacturing Cost]]-Table1[[#This Row],[Delivery Cost]]</f>
        <v>1951.17</v>
      </c>
      <c r="U1191" s="10">
        <f>Table1[[#This Row],[Quantity]]*Table1[[#This Row],[Delivery]]</f>
        <v>39</v>
      </c>
      <c r="V1191" s="10">
        <f>Table1[[#This Row],[Sales Values]]-Table1[[#This Row],[Manufacturing Cost]]</f>
        <v>663.38999999999987</v>
      </c>
      <c r="W1191" s="13">
        <f>Table1[[#This Row],[Profit]]/Table1[[#This Row],[Sales Values]]</f>
        <v>0.24999999999999994</v>
      </c>
      <c r="X1191" s="10">
        <v>14.95</v>
      </c>
      <c r="Y1191" s="14">
        <f>IF(AND(Table1[[#This Row],[Quantity]]&gt;20,Table1[[#This Row],[Quantity]]&lt;=50),3%,IF(AND(Table1[[#This Row],[Quantity]]&gt;50,Table1[[#This Row],[Quantity]]&lt;=100),5%,IF(Table1[[#This Row],[Quantity]]&gt;100,7%,0)))</f>
        <v>0.05</v>
      </c>
      <c r="Z1191" s="10">
        <f>Table1[[#This Row],[Sales Values]]*(1-Table1[[#This Row],[Discount]])</f>
        <v>2520.8819999999996</v>
      </c>
      <c r="AA1191" s="10">
        <f>Table1[[#This Row],[Sales Values]]+(Table1[[#This Row],[Sales Values]]*1.05%)</f>
        <v>2681.42238</v>
      </c>
      <c r="AB1191" s="10">
        <f>Table1[[#This Row],[Sales Values]]*1.05</f>
        <v>2786.2380000000003</v>
      </c>
      <c r="AC1191" s="10" t="str">
        <f t="shared" si="94"/>
        <v>Gigastuff</v>
      </c>
      <c r="AD1191" t="s">
        <v>45</v>
      </c>
    </row>
    <row r="1192" spans="1:30" x14ac:dyDescent="0.3">
      <c r="A1192">
        <v>4096</v>
      </c>
      <c r="B1192" t="s">
        <v>986</v>
      </c>
      <c r="C1192" t="s">
        <v>1101</v>
      </c>
      <c r="D1192" t="s">
        <v>28</v>
      </c>
      <c r="E1192" t="s">
        <v>29</v>
      </c>
      <c r="F1192">
        <v>60</v>
      </c>
      <c r="G1192" t="s">
        <v>9044</v>
      </c>
      <c r="H1192" t="s">
        <v>7343</v>
      </c>
      <c r="I1192" t="s">
        <v>1126</v>
      </c>
      <c r="J1192" s="8">
        <v>44609</v>
      </c>
      <c r="K1192" s="6" t="str">
        <f t="shared" si="90"/>
        <v>2022</v>
      </c>
      <c r="L1192" s="6" t="str">
        <f t="shared" si="91"/>
        <v>Feb</v>
      </c>
      <c r="M1192">
        <v>105</v>
      </c>
      <c r="N1192" s="10">
        <f t="shared" si="92"/>
        <v>2.0099999999999998</v>
      </c>
      <c r="O1192">
        <f t="shared" si="93"/>
        <v>20</v>
      </c>
      <c r="P1192">
        <v>0.5</v>
      </c>
      <c r="Q1192" s="11">
        <f>Table1[[#This Row],[Quantity]]*Table1[[#This Row],[Case Size]]</f>
        <v>2100</v>
      </c>
      <c r="R1192" s="10">
        <f>Table1[[#This Row],[ Sales Volume]]*Table1[[#This Row],[Cost]]</f>
        <v>4221</v>
      </c>
      <c r="S1192" s="10">
        <f>Table1[[#This Row],[Sales Values]]-(Table1[[#This Row],[Sales Values]]*0.25)</f>
        <v>3165.75</v>
      </c>
      <c r="T1192" s="10">
        <f>Table1[[#This Row],[Manufacturing Cost]]-Table1[[#This Row],[Delivery Cost]]</f>
        <v>3113.25</v>
      </c>
      <c r="U1192" s="10">
        <f>Table1[[#This Row],[Quantity]]*Table1[[#This Row],[Delivery]]</f>
        <v>52.5</v>
      </c>
      <c r="V1192" s="10">
        <f>Table1[[#This Row],[Sales Values]]-Table1[[#This Row],[Manufacturing Cost]]</f>
        <v>1055.25</v>
      </c>
      <c r="W1192" s="13">
        <f>Table1[[#This Row],[Profit]]/Table1[[#This Row],[Sales Values]]</f>
        <v>0.25</v>
      </c>
      <c r="X1192" s="10">
        <v>14.95</v>
      </c>
      <c r="Y1192" s="14">
        <f>IF(AND(Table1[[#This Row],[Quantity]]&gt;20,Table1[[#This Row],[Quantity]]&lt;=50),3%,IF(AND(Table1[[#This Row],[Quantity]]&gt;50,Table1[[#This Row],[Quantity]]&lt;=100),5%,IF(Table1[[#This Row],[Quantity]]&gt;100,7%,0)))</f>
        <v>7.0000000000000007E-2</v>
      </c>
      <c r="Z1192" s="10">
        <f>Table1[[#This Row],[Sales Values]]*(1-Table1[[#This Row],[Discount]])</f>
        <v>3925.5299999999997</v>
      </c>
      <c r="AA1192" s="10">
        <f>Table1[[#This Row],[Sales Values]]+(Table1[[#This Row],[Sales Values]]*1.05%)</f>
        <v>4265.3204999999998</v>
      </c>
      <c r="AB1192" s="10">
        <f>Table1[[#This Row],[Sales Values]]*1.05</f>
        <v>4432.05</v>
      </c>
      <c r="AC1192" s="10" t="str">
        <f t="shared" si="94"/>
        <v>Hyperwotsit</v>
      </c>
      <c r="AD1192" t="s">
        <v>20</v>
      </c>
    </row>
    <row r="1193" spans="1:30" x14ac:dyDescent="0.3">
      <c r="A1193">
        <v>4098</v>
      </c>
      <c r="B1193" t="s">
        <v>9046</v>
      </c>
      <c r="C1193" t="s">
        <v>1475</v>
      </c>
      <c r="D1193" t="s">
        <v>28</v>
      </c>
      <c r="E1193" t="s">
        <v>29</v>
      </c>
      <c r="F1193">
        <v>60</v>
      </c>
      <c r="G1193" t="s">
        <v>9047</v>
      </c>
      <c r="H1193" t="s">
        <v>5751</v>
      </c>
      <c r="I1193" t="s">
        <v>178</v>
      </c>
      <c r="J1193" s="8">
        <v>44802</v>
      </c>
      <c r="K1193" s="6" t="str">
        <f t="shared" si="90"/>
        <v>2022</v>
      </c>
      <c r="L1193" s="6" t="str">
        <f t="shared" si="91"/>
        <v>Aug</v>
      </c>
      <c r="M1193">
        <v>56</v>
      </c>
      <c r="N1193" s="10">
        <f t="shared" si="92"/>
        <v>3.49</v>
      </c>
      <c r="O1193">
        <f t="shared" si="93"/>
        <v>20</v>
      </c>
      <c r="P1193">
        <v>0.5</v>
      </c>
      <c r="Q1193" s="12">
        <f>Table1[[#This Row],[Quantity]]*Table1[[#This Row],[Case Size]]</f>
        <v>1120</v>
      </c>
      <c r="R1193" s="10">
        <f>Table1[[#This Row],[ Sales Volume]]*Table1[[#This Row],[Cost]]</f>
        <v>3908.8</v>
      </c>
      <c r="S1193" s="10">
        <f>Table1[[#This Row],[Sales Values]]-(Table1[[#This Row],[Sales Values]]*0.25)</f>
        <v>2931.6000000000004</v>
      </c>
      <c r="T1193" s="10">
        <f>Table1[[#This Row],[Manufacturing Cost]]-Table1[[#This Row],[Delivery Cost]]</f>
        <v>2903.6000000000004</v>
      </c>
      <c r="U1193" s="10">
        <f>Table1[[#This Row],[Quantity]]*Table1[[#This Row],[Delivery]]</f>
        <v>28</v>
      </c>
      <c r="V1193" s="10">
        <f>Table1[[#This Row],[Sales Values]]-Table1[[#This Row],[Manufacturing Cost]]</f>
        <v>977.19999999999982</v>
      </c>
      <c r="W1193" s="13">
        <f>Table1[[#This Row],[Profit]]/Table1[[#This Row],[Sales Values]]</f>
        <v>0.24999999999999994</v>
      </c>
      <c r="X1193" s="10">
        <v>14.95</v>
      </c>
      <c r="Y1193" s="14">
        <f>IF(AND(Table1[[#This Row],[Quantity]]&gt;20,Table1[[#This Row],[Quantity]]&lt;=50),3%,IF(AND(Table1[[#This Row],[Quantity]]&gt;50,Table1[[#This Row],[Quantity]]&lt;=100),5%,IF(Table1[[#This Row],[Quantity]]&gt;100,7%,0)))</f>
        <v>0.05</v>
      </c>
      <c r="Z1193" s="10">
        <f>Table1[[#This Row],[Sales Values]]*(1-Table1[[#This Row],[Discount]])</f>
        <v>3713.36</v>
      </c>
      <c r="AA1193" s="10">
        <f>Table1[[#This Row],[Sales Values]]+(Table1[[#This Row],[Sales Values]]*1.05%)</f>
        <v>3949.8424</v>
      </c>
      <c r="AB1193" s="10">
        <f>Table1[[#This Row],[Sales Values]]*1.05</f>
        <v>4104.2400000000007</v>
      </c>
      <c r="AC1193" s="10" t="str">
        <f t="shared" si="94"/>
        <v>Superwossname</v>
      </c>
      <c r="AD1193" t="s">
        <v>101</v>
      </c>
    </row>
    <row r="1194" spans="1:30" x14ac:dyDescent="0.3">
      <c r="A1194">
        <v>4099</v>
      </c>
      <c r="B1194" t="s">
        <v>7561</v>
      </c>
      <c r="C1194" t="s">
        <v>3095</v>
      </c>
      <c r="D1194" t="s">
        <v>28</v>
      </c>
      <c r="E1194" t="s">
        <v>29</v>
      </c>
      <c r="F1194">
        <v>30</v>
      </c>
      <c r="G1194" t="s">
        <v>9048</v>
      </c>
      <c r="H1194" t="s">
        <v>8121</v>
      </c>
      <c r="I1194" t="s">
        <v>44</v>
      </c>
      <c r="J1194" s="8">
        <v>44035</v>
      </c>
      <c r="K1194" s="6" t="str">
        <f t="shared" si="90"/>
        <v>2020</v>
      </c>
      <c r="L1194" s="6" t="str">
        <f t="shared" si="91"/>
        <v>Jul</v>
      </c>
      <c r="M1194">
        <v>42</v>
      </c>
      <c r="N1194" s="10">
        <f t="shared" si="92"/>
        <v>1.89</v>
      </c>
      <c r="O1194">
        <f t="shared" si="93"/>
        <v>18</v>
      </c>
      <c r="P1194">
        <v>0.5</v>
      </c>
      <c r="Q1194" s="12">
        <f>Table1[[#This Row],[Quantity]]*Table1[[#This Row],[Case Size]]</f>
        <v>756</v>
      </c>
      <c r="R1194" s="10">
        <f>Table1[[#This Row],[ Sales Volume]]*Table1[[#This Row],[Cost]]</f>
        <v>1428.84</v>
      </c>
      <c r="S1194" s="10">
        <f>Table1[[#This Row],[Sales Values]]-(Table1[[#This Row],[Sales Values]]*0.25)</f>
        <v>1071.6299999999999</v>
      </c>
      <c r="T1194" s="10">
        <f>Table1[[#This Row],[Manufacturing Cost]]-Table1[[#This Row],[Delivery Cost]]</f>
        <v>1050.6299999999999</v>
      </c>
      <c r="U1194" s="10">
        <f>Table1[[#This Row],[Quantity]]*Table1[[#This Row],[Delivery]]</f>
        <v>21</v>
      </c>
      <c r="V1194" s="10">
        <f>Table1[[#This Row],[Sales Values]]-Table1[[#This Row],[Manufacturing Cost]]</f>
        <v>357.21000000000004</v>
      </c>
      <c r="W1194" s="13">
        <f>Table1[[#This Row],[Profit]]/Table1[[#This Row],[Sales Values]]</f>
        <v>0.25000000000000006</v>
      </c>
      <c r="X1194" s="10">
        <v>14.95</v>
      </c>
      <c r="Y1194" s="14">
        <f>IF(AND(Table1[[#This Row],[Quantity]]&gt;20,Table1[[#This Row],[Quantity]]&lt;=50),3%,IF(AND(Table1[[#This Row],[Quantity]]&gt;50,Table1[[#This Row],[Quantity]]&lt;=100),5%,IF(Table1[[#This Row],[Quantity]]&gt;100,7%,0)))</f>
        <v>0.03</v>
      </c>
      <c r="Z1194" s="10">
        <f>Table1[[#This Row],[Sales Values]]*(1-Table1[[#This Row],[Discount]])</f>
        <v>1385.9748</v>
      </c>
      <c r="AA1194" s="10">
        <f>Table1[[#This Row],[Sales Values]]+(Table1[[#This Row],[Sales Values]]*1.05%)</f>
        <v>1443.8428199999998</v>
      </c>
      <c r="AB1194" s="10">
        <f>Table1[[#This Row],[Sales Values]]*1.05</f>
        <v>1500.2819999999999</v>
      </c>
      <c r="AC1194" s="10" t="str">
        <f t="shared" si="94"/>
        <v>Gigastuff</v>
      </c>
      <c r="AD1194" t="s">
        <v>45</v>
      </c>
    </row>
    <row r="1195" spans="1:30" x14ac:dyDescent="0.3">
      <c r="A1195">
        <v>4100</v>
      </c>
      <c r="B1195" t="s">
        <v>811</v>
      </c>
      <c r="C1195" t="s">
        <v>1928</v>
      </c>
      <c r="D1195" t="s">
        <v>28</v>
      </c>
      <c r="E1195" t="s">
        <v>29</v>
      </c>
      <c r="F1195">
        <v>30</v>
      </c>
      <c r="G1195" t="s">
        <v>9049</v>
      </c>
      <c r="H1195" t="s">
        <v>9050</v>
      </c>
      <c r="I1195" t="s">
        <v>32</v>
      </c>
      <c r="J1195" s="8">
        <v>44587</v>
      </c>
      <c r="K1195" s="6" t="str">
        <f t="shared" si="90"/>
        <v>2022</v>
      </c>
      <c r="L1195" s="6" t="str">
        <f t="shared" si="91"/>
        <v>Jan</v>
      </c>
      <c r="M1195">
        <v>64</v>
      </c>
      <c r="N1195" s="10">
        <f t="shared" si="92"/>
        <v>1.89</v>
      </c>
      <c r="O1195">
        <f t="shared" si="93"/>
        <v>18</v>
      </c>
      <c r="P1195">
        <v>0.5</v>
      </c>
      <c r="Q1195" s="12">
        <f>Table1[[#This Row],[Quantity]]*Table1[[#This Row],[Case Size]]</f>
        <v>1152</v>
      </c>
      <c r="R1195" s="10">
        <f>Table1[[#This Row],[ Sales Volume]]*Table1[[#This Row],[Cost]]</f>
        <v>2177.2799999999997</v>
      </c>
      <c r="S1195" s="10">
        <f>Table1[[#This Row],[Sales Values]]-(Table1[[#This Row],[Sales Values]]*0.25)</f>
        <v>1632.9599999999998</v>
      </c>
      <c r="T1195" s="10">
        <f>Table1[[#This Row],[Manufacturing Cost]]-Table1[[#This Row],[Delivery Cost]]</f>
        <v>1600.9599999999998</v>
      </c>
      <c r="U1195" s="10">
        <f>Table1[[#This Row],[Quantity]]*Table1[[#This Row],[Delivery]]</f>
        <v>32</v>
      </c>
      <c r="V1195" s="10">
        <f>Table1[[#This Row],[Sales Values]]-Table1[[#This Row],[Manufacturing Cost]]</f>
        <v>544.31999999999994</v>
      </c>
      <c r="W1195" s="13">
        <f>Table1[[#This Row],[Profit]]/Table1[[#This Row],[Sales Values]]</f>
        <v>0.25</v>
      </c>
      <c r="X1195" s="10">
        <v>14.95</v>
      </c>
      <c r="Y1195" s="14">
        <f>IF(AND(Table1[[#This Row],[Quantity]]&gt;20,Table1[[#This Row],[Quantity]]&lt;=50),3%,IF(AND(Table1[[#This Row],[Quantity]]&gt;50,Table1[[#This Row],[Quantity]]&lt;=100),5%,IF(Table1[[#This Row],[Quantity]]&gt;100,7%,0)))</f>
        <v>0.05</v>
      </c>
      <c r="Z1195" s="10">
        <f>Table1[[#This Row],[Sales Values]]*(1-Table1[[#This Row],[Discount]])</f>
        <v>2068.4159999999997</v>
      </c>
      <c r="AA1195" s="10">
        <f>Table1[[#This Row],[Sales Values]]+(Table1[[#This Row],[Sales Values]]*1.05%)</f>
        <v>2200.1414399999999</v>
      </c>
      <c r="AB1195" s="10">
        <f>Table1[[#This Row],[Sales Values]]*1.05</f>
        <v>2286.1439999999998</v>
      </c>
      <c r="AC1195" s="10" t="str">
        <f t="shared" si="94"/>
        <v>Gigastuff</v>
      </c>
      <c r="AD1195" t="s">
        <v>45</v>
      </c>
    </row>
    <row r="1196" spans="1:30" x14ac:dyDescent="0.3">
      <c r="A1196">
        <v>4101</v>
      </c>
      <c r="B1196" t="s">
        <v>9051</v>
      </c>
      <c r="C1196" t="s">
        <v>7556</v>
      </c>
      <c r="D1196" t="s">
        <v>15</v>
      </c>
      <c r="E1196" t="s">
        <v>16</v>
      </c>
      <c r="F1196">
        <v>60</v>
      </c>
      <c r="G1196" t="s">
        <v>9052</v>
      </c>
      <c r="H1196" t="s">
        <v>3194</v>
      </c>
      <c r="I1196" t="s">
        <v>819</v>
      </c>
      <c r="J1196" s="8">
        <v>44491</v>
      </c>
      <c r="K1196" s="6" t="str">
        <f t="shared" si="90"/>
        <v>2021</v>
      </c>
      <c r="L1196" s="6" t="str">
        <f t="shared" si="91"/>
        <v>Oct</v>
      </c>
      <c r="M1196">
        <v>54</v>
      </c>
      <c r="N1196" s="10">
        <f t="shared" si="92"/>
        <v>1.89</v>
      </c>
      <c r="O1196">
        <f t="shared" si="93"/>
        <v>18</v>
      </c>
      <c r="P1196">
        <v>0.5</v>
      </c>
      <c r="Q1196" s="12">
        <f>Table1[[#This Row],[Quantity]]*Table1[[#This Row],[Case Size]]</f>
        <v>972</v>
      </c>
      <c r="R1196" s="10">
        <f>Table1[[#This Row],[ Sales Volume]]*Table1[[#This Row],[Cost]]</f>
        <v>1837.08</v>
      </c>
      <c r="S1196" s="10">
        <f>Table1[[#This Row],[Sales Values]]-(Table1[[#This Row],[Sales Values]]*0.25)</f>
        <v>1377.81</v>
      </c>
      <c r="T1196" s="10">
        <f>Table1[[#This Row],[Manufacturing Cost]]-Table1[[#This Row],[Delivery Cost]]</f>
        <v>1350.81</v>
      </c>
      <c r="U1196" s="10">
        <f>Table1[[#This Row],[Quantity]]*Table1[[#This Row],[Delivery]]</f>
        <v>27</v>
      </c>
      <c r="V1196" s="10">
        <f>Table1[[#This Row],[Sales Values]]-Table1[[#This Row],[Manufacturing Cost]]</f>
        <v>459.27</v>
      </c>
      <c r="W1196" s="13">
        <f>Table1[[#This Row],[Profit]]/Table1[[#This Row],[Sales Values]]</f>
        <v>0.25</v>
      </c>
      <c r="X1196" s="10">
        <v>14.95</v>
      </c>
      <c r="Y1196" s="14">
        <f>IF(AND(Table1[[#This Row],[Quantity]]&gt;20,Table1[[#This Row],[Quantity]]&lt;=50),3%,IF(AND(Table1[[#This Row],[Quantity]]&gt;50,Table1[[#This Row],[Quantity]]&lt;=100),5%,IF(Table1[[#This Row],[Quantity]]&gt;100,7%,0)))</f>
        <v>0.05</v>
      </c>
      <c r="Z1196" s="10">
        <f>Table1[[#This Row],[Sales Values]]*(1-Table1[[#This Row],[Discount]])</f>
        <v>1745.2259999999999</v>
      </c>
      <c r="AA1196" s="10">
        <f>Table1[[#This Row],[Sales Values]]+(Table1[[#This Row],[Sales Values]]*1.05%)</f>
        <v>1856.36934</v>
      </c>
      <c r="AB1196" s="10">
        <f>Table1[[#This Row],[Sales Values]]*1.05</f>
        <v>1928.934</v>
      </c>
      <c r="AC1196" s="10" t="str">
        <f t="shared" si="94"/>
        <v>Gigastuff</v>
      </c>
      <c r="AD1196" t="s">
        <v>45</v>
      </c>
    </row>
    <row r="1197" spans="1:30" x14ac:dyDescent="0.3">
      <c r="A1197">
        <v>4105</v>
      </c>
      <c r="B1197" t="s">
        <v>9058</v>
      </c>
      <c r="C1197" t="s">
        <v>4173</v>
      </c>
      <c r="D1197" t="s">
        <v>15</v>
      </c>
      <c r="E1197" t="s">
        <v>16</v>
      </c>
      <c r="F1197">
        <v>60</v>
      </c>
      <c r="G1197" t="s">
        <v>9059</v>
      </c>
      <c r="H1197" t="s">
        <v>6036</v>
      </c>
      <c r="I1197" t="s">
        <v>32</v>
      </c>
      <c r="J1197" s="8">
        <v>44101</v>
      </c>
      <c r="K1197" s="6" t="str">
        <f t="shared" si="90"/>
        <v>2020</v>
      </c>
      <c r="L1197" s="6" t="str">
        <f t="shared" si="91"/>
        <v>Sep</v>
      </c>
      <c r="M1197">
        <v>68</v>
      </c>
      <c r="N1197" s="10">
        <f t="shared" si="92"/>
        <v>2.0099999999999998</v>
      </c>
      <c r="O1197">
        <f t="shared" si="93"/>
        <v>20</v>
      </c>
      <c r="P1197">
        <v>0.5</v>
      </c>
      <c r="Q1197" s="12">
        <f>Table1[[#This Row],[Quantity]]*Table1[[#This Row],[Case Size]]</f>
        <v>1360</v>
      </c>
      <c r="R1197" s="10">
        <f>Table1[[#This Row],[ Sales Volume]]*Table1[[#This Row],[Cost]]</f>
        <v>2733.6</v>
      </c>
      <c r="S1197" s="10">
        <f>Table1[[#This Row],[Sales Values]]-(Table1[[#This Row],[Sales Values]]*0.25)</f>
        <v>2050.1999999999998</v>
      </c>
      <c r="T1197" s="10">
        <f>Table1[[#This Row],[Manufacturing Cost]]-Table1[[#This Row],[Delivery Cost]]</f>
        <v>2016.1999999999998</v>
      </c>
      <c r="U1197" s="10">
        <f>Table1[[#This Row],[Quantity]]*Table1[[#This Row],[Delivery]]</f>
        <v>34</v>
      </c>
      <c r="V1197" s="10">
        <f>Table1[[#This Row],[Sales Values]]-Table1[[#This Row],[Manufacturing Cost]]</f>
        <v>683.40000000000009</v>
      </c>
      <c r="W1197" s="13">
        <f>Table1[[#This Row],[Profit]]/Table1[[#This Row],[Sales Values]]</f>
        <v>0.25000000000000006</v>
      </c>
      <c r="X1197" s="10">
        <v>14.95</v>
      </c>
      <c r="Y1197" s="14">
        <f>IF(AND(Table1[[#This Row],[Quantity]]&gt;20,Table1[[#This Row],[Quantity]]&lt;=50),3%,IF(AND(Table1[[#This Row],[Quantity]]&gt;50,Table1[[#This Row],[Quantity]]&lt;=100),5%,IF(Table1[[#This Row],[Quantity]]&gt;100,7%,0)))</f>
        <v>0.05</v>
      </c>
      <c r="Z1197" s="10">
        <f>Table1[[#This Row],[Sales Values]]*(1-Table1[[#This Row],[Discount]])</f>
        <v>2596.9199999999996</v>
      </c>
      <c r="AA1197" s="10">
        <f>Table1[[#This Row],[Sales Values]]+(Table1[[#This Row],[Sales Values]]*1.05%)</f>
        <v>2762.3027999999999</v>
      </c>
      <c r="AB1197" s="10">
        <f>Table1[[#This Row],[Sales Values]]*1.05</f>
        <v>2870.28</v>
      </c>
      <c r="AC1197" s="10" t="str">
        <f t="shared" si="94"/>
        <v>Hyperwotsit</v>
      </c>
      <c r="AD1197" t="s">
        <v>20</v>
      </c>
    </row>
    <row r="1198" spans="1:30" x14ac:dyDescent="0.3">
      <c r="A1198">
        <v>4110</v>
      </c>
      <c r="B1198" t="s">
        <v>2426</v>
      </c>
      <c r="C1198" t="s">
        <v>237</v>
      </c>
      <c r="D1198" t="s">
        <v>28</v>
      </c>
      <c r="E1198" t="s">
        <v>29</v>
      </c>
      <c r="F1198">
        <v>60</v>
      </c>
      <c r="G1198" t="s">
        <v>9068</v>
      </c>
      <c r="H1198" t="s">
        <v>5316</v>
      </c>
      <c r="I1198" t="s">
        <v>25</v>
      </c>
      <c r="J1198" s="8">
        <v>44716</v>
      </c>
      <c r="K1198" s="6" t="str">
        <f t="shared" si="90"/>
        <v>2022</v>
      </c>
      <c r="L1198" s="6" t="str">
        <f t="shared" si="91"/>
        <v>Jun</v>
      </c>
      <c r="M1198">
        <v>4</v>
      </c>
      <c r="N1198" s="10">
        <f t="shared" si="92"/>
        <v>2.0099999999999998</v>
      </c>
      <c r="O1198">
        <f t="shared" si="93"/>
        <v>20</v>
      </c>
      <c r="P1198">
        <v>0.5</v>
      </c>
      <c r="Q1198" s="11">
        <f>Table1[[#This Row],[Quantity]]*Table1[[#This Row],[Case Size]]</f>
        <v>80</v>
      </c>
      <c r="R1198" s="10">
        <f>Table1[[#This Row],[ Sales Volume]]*Table1[[#This Row],[Cost]]</f>
        <v>160.79999999999998</v>
      </c>
      <c r="S1198" s="10">
        <f>Table1[[#This Row],[Sales Values]]-(Table1[[#This Row],[Sales Values]]*0.25)</f>
        <v>120.6</v>
      </c>
      <c r="T1198" s="10">
        <f>Table1[[#This Row],[Manufacturing Cost]]-Table1[[#This Row],[Delivery Cost]]</f>
        <v>118.6</v>
      </c>
      <c r="U1198" s="10">
        <f>Table1[[#This Row],[Quantity]]*Table1[[#This Row],[Delivery]]</f>
        <v>2</v>
      </c>
      <c r="V1198" s="10">
        <f>Table1[[#This Row],[Sales Values]]-Table1[[#This Row],[Manufacturing Cost]]</f>
        <v>40.199999999999989</v>
      </c>
      <c r="W1198" s="13">
        <f>Table1[[#This Row],[Profit]]/Table1[[#This Row],[Sales Values]]</f>
        <v>0.24999999999999994</v>
      </c>
      <c r="X1198" s="10">
        <v>14.95</v>
      </c>
      <c r="Y1198" s="14">
        <f>IF(AND(Table1[[#This Row],[Quantity]]&gt;20,Table1[[#This Row],[Quantity]]&lt;=50),3%,IF(AND(Table1[[#This Row],[Quantity]]&gt;50,Table1[[#This Row],[Quantity]]&lt;=100),5%,IF(Table1[[#This Row],[Quantity]]&gt;100,7%,0)))</f>
        <v>0</v>
      </c>
      <c r="Z1198" s="10">
        <f>Table1[[#This Row],[Sales Values]]*(1-Table1[[#This Row],[Discount]])</f>
        <v>160.79999999999998</v>
      </c>
      <c r="AA1198" s="10">
        <f>Table1[[#This Row],[Sales Values]]+(Table1[[#This Row],[Sales Values]]*1.05%)</f>
        <v>162.48839999999998</v>
      </c>
      <c r="AB1198" s="10">
        <f>Table1[[#This Row],[Sales Values]]*1.05</f>
        <v>168.84</v>
      </c>
      <c r="AC1198" s="10" t="str">
        <f t="shared" si="94"/>
        <v>Hyperwotsit</v>
      </c>
      <c r="AD1198" t="s">
        <v>20</v>
      </c>
    </row>
    <row r="1199" spans="1:30" x14ac:dyDescent="0.3">
      <c r="A1199">
        <v>4112</v>
      </c>
      <c r="B1199" t="s">
        <v>5128</v>
      </c>
      <c r="C1199" t="s">
        <v>2945</v>
      </c>
      <c r="D1199" t="s">
        <v>28</v>
      </c>
      <c r="E1199" t="s">
        <v>29</v>
      </c>
      <c r="F1199">
        <v>30</v>
      </c>
      <c r="G1199" t="s">
        <v>13617</v>
      </c>
      <c r="H1199" t="s">
        <v>6249</v>
      </c>
      <c r="I1199" t="s">
        <v>38</v>
      </c>
      <c r="J1199" s="8">
        <v>44290</v>
      </c>
      <c r="K1199" s="6" t="str">
        <f t="shared" si="90"/>
        <v>2021</v>
      </c>
      <c r="L1199" s="6" t="str">
        <f t="shared" si="91"/>
        <v>Apr</v>
      </c>
      <c r="M1199">
        <v>16</v>
      </c>
      <c r="N1199" s="10">
        <f t="shared" si="92"/>
        <v>2.0099999999999998</v>
      </c>
      <c r="O1199">
        <f t="shared" si="93"/>
        <v>20</v>
      </c>
      <c r="P1199">
        <v>0.5</v>
      </c>
      <c r="Q1199" s="12">
        <f>Table1[[#This Row],[Quantity]]*Table1[[#This Row],[Case Size]]</f>
        <v>320</v>
      </c>
      <c r="R1199" s="10">
        <f>Table1[[#This Row],[ Sales Volume]]*Table1[[#This Row],[Cost]]</f>
        <v>643.19999999999993</v>
      </c>
      <c r="S1199" s="10">
        <f>Table1[[#This Row],[Sales Values]]-(Table1[[#This Row],[Sales Values]]*0.25)</f>
        <v>482.4</v>
      </c>
      <c r="T1199" s="10">
        <f>Table1[[#This Row],[Manufacturing Cost]]-Table1[[#This Row],[Delivery Cost]]</f>
        <v>474.4</v>
      </c>
      <c r="U1199" s="10">
        <f>Table1[[#This Row],[Quantity]]*Table1[[#This Row],[Delivery]]</f>
        <v>8</v>
      </c>
      <c r="V1199" s="10">
        <f>Table1[[#This Row],[Sales Values]]-Table1[[#This Row],[Manufacturing Cost]]</f>
        <v>160.79999999999995</v>
      </c>
      <c r="W1199" s="13">
        <f>Table1[[#This Row],[Profit]]/Table1[[#This Row],[Sales Values]]</f>
        <v>0.24999999999999994</v>
      </c>
      <c r="X1199" s="10">
        <v>14.95</v>
      </c>
      <c r="Y1199" s="14">
        <f>IF(AND(Table1[[#This Row],[Quantity]]&gt;20,Table1[[#This Row],[Quantity]]&lt;=50),3%,IF(AND(Table1[[#This Row],[Quantity]]&gt;50,Table1[[#This Row],[Quantity]]&lt;=100),5%,IF(Table1[[#This Row],[Quantity]]&gt;100,7%,0)))</f>
        <v>0</v>
      </c>
      <c r="Z1199" s="10">
        <f>Table1[[#This Row],[Sales Values]]*(1-Table1[[#This Row],[Discount]])</f>
        <v>643.19999999999993</v>
      </c>
      <c r="AA1199" s="10">
        <f>Table1[[#This Row],[Sales Values]]+(Table1[[#This Row],[Sales Values]]*1.05%)</f>
        <v>649.95359999999994</v>
      </c>
      <c r="AB1199" s="10">
        <f>Table1[[#This Row],[Sales Values]]*1.05</f>
        <v>675.36</v>
      </c>
      <c r="AC1199" s="10" t="str">
        <f t="shared" si="94"/>
        <v>Hyperwotsit</v>
      </c>
      <c r="AD1199" t="s">
        <v>20</v>
      </c>
    </row>
    <row r="1200" spans="1:30" x14ac:dyDescent="0.3">
      <c r="A1200">
        <v>4114</v>
      </c>
      <c r="B1200" t="s">
        <v>9072</v>
      </c>
      <c r="C1200" t="s">
        <v>2566</v>
      </c>
      <c r="D1200" t="s">
        <v>28</v>
      </c>
      <c r="E1200" t="s">
        <v>29</v>
      </c>
      <c r="F1200">
        <v>60</v>
      </c>
      <c r="G1200" t="s">
        <v>9073</v>
      </c>
      <c r="H1200" t="s">
        <v>3991</v>
      </c>
      <c r="I1200" t="s">
        <v>32</v>
      </c>
      <c r="J1200" s="8">
        <v>44389</v>
      </c>
      <c r="K1200" s="6" t="str">
        <f t="shared" si="90"/>
        <v>2021</v>
      </c>
      <c r="L1200" s="6" t="str">
        <f t="shared" si="91"/>
        <v>Jul</v>
      </c>
      <c r="M1200">
        <v>25</v>
      </c>
      <c r="N1200" s="10">
        <f t="shared" si="92"/>
        <v>3.49</v>
      </c>
      <c r="O1200">
        <f t="shared" si="93"/>
        <v>20</v>
      </c>
      <c r="P1200">
        <v>0.5</v>
      </c>
      <c r="Q1200" s="12">
        <f>Table1[[#This Row],[Quantity]]*Table1[[#This Row],[Case Size]]</f>
        <v>500</v>
      </c>
      <c r="R1200" s="10">
        <f>Table1[[#This Row],[ Sales Volume]]*Table1[[#This Row],[Cost]]</f>
        <v>1745</v>
      </c>
      <c r="S1200" s="10">
        <f>Table1[[#This Row],[Sales Values]]-(Table1[[#This Row],[Sales Values]]*0.25)</f>
        <v>1308.75</v>
      </c>
      <c r="T1200" s="10">
        <f>Table1[[#This Row],[Manufacturing Cost]]-Table1[[#This Row],[Delivery Cost]]</f>
        <v>1296.25</v>
      </c>
      <c r="U1200" s="10">
        <f>Table1[[#This Row],[Quantity]]*Table1[[#This Row],[Delivery]]</f>
        <v>12.5</v>
      </c>
      <c r="V1200" s="10">
        <f>Table1[[#This Row],[Sales Values]]-Table1[[#This Row],[Manufacturing Cost]]</f>
        <v>436.25</v>
      </c>
      <c r="W1200" s="13">
        <f>Table1[[#This Row],[Profit]]/Table1[[#This Row],[Sales Values]]</f>
        <v>0.25</v>
      </c>
      <c r="X1200" s="10">
        <v>14.95</v>
      </c>
      <c r="Y1200" s="14">
        <f>IF(AND(Table1[[#This Row],[Quantity]]&gt;20,Table1[[#This Row],[Quantity]]&lt;=50),3%,IF(AND(Table1[[#This Row],[Quantity]]&gt;50,Table1[[#This Row],[Quantity]]&lt;=100),5%,IF(Table1[[#This Row],[Quantity]]&gt;100,7%,0)))</f>
        <v>0.03</v>
      </c>
      <c r="Z1200" s="10">
        <f>Table1[[#This Row],[Sales Values]]*(1-Table1[[#This Row],[Discount]])</f>
        <v>1692.6499999999999</v>
      </c>
      <c r="AA1200" s="10">
        <f>Table1[[#This Row],[Sales Values]]+(Table1[[#This Row],[Sales Values]]*1.05%)</f>
        <v>1763.3225</v>
      </c>
      <c r="AB1200" s="10">
        <f>Table1[[#This Row],[Sales Values]]*1.05</f>
        <v>1832.25</v>
      </c>
      <c r="AC1200" s="10" t="str">
        <f t="shared" si="94"/>
        <v>Superwossname</v>
      </c>
      <c r="AD1200" t="s">
        <v>101</v>
      </c>
    </row>
    <row r="1201" spans="1:30" x14ac:dyDescent="0.3">
      <c r="A1201">
        <v>4124</v>
      </c>
      <c r="B1201" t="s">
        <v>9085</v>
      </c>
      <c r="C1201" t="s">
        <v>3848</v>
      </c>
      <c r="D1201" t="s">
        <v>15</v>
      </c>
      <c r="E1201" t="s">
        <v>16</v>
      </c>
      <c r="F1201">
        <v>30</v>
      </c>
      <c r="G1201" t="s">
        <v>9086</v>
      </c>
      <c r="H1201" t="s">
        <v>3399</v>
      </c>
      <c r="I1201" t="s">
        <v>124</v>
      </c>
      <c r="J1201" s="8">
        <v>43937</v>
      </c>
      <c r="K1201" s="6" t="str">
        <f t="shared" si="90"/>
        <v>2020</v>
      </c>
      <c r="L1201" s="6" t="str">
        <f t="shared" si="91"/>
        <v>Apr</v>
      </c>
      <c r="M1201">
        <v>61</v>
      </c>
      <c r="N1201" s="10">
        <f t="shared" si="92"/>
        <v>1.89</v>
      </c>
      <c r="O1201">
        <f t="shared" si="93"/>
        <v>18</v>
      </c>
      <c r="P1201">
        <v>0.5</v>
      </c>
      <c r="Q1201" s="12">
        <f>Table1[[#This Row],[Quantity]]*Table1[[#This Row],[Case Size]]</f>
        <v>1098</v>
      </c>
      <c r="R1201" s="10">
        <f>Table1[[#This Row],[ Sales Volume]]*Table1[[#This Row],[Cost]]</f>
        <v>2075.2199999999998</v>
      </c>
      <c r="S1201" s="10">
        <f>Table1[[#This Row],[Sales Values]]-(Table1[[#This Row],[Sales Values]]*0.25)</f>
        <v>1556.415</v>
      </c>
      <c r="T1201" s="10">
        <f>Table1[[#This Row],[Manufacturing Cost]]-Table1[[#This Row],[Delivery Cost]]</f>
        <v>1525.915</v>
      </c>
      <c r="U1201" s="10">
        <f>Table1[[#This Row],[Quantity]]*Table1[[#This Row],[Delivery]]</f>
        <v>30.5</v>
      </c>
      <c r="V1201" s="10">
        <f>Table1[[#This Row],[Sales Values]]-Table1[[#This Row],[Manufacturing Cost]]</f>
        <v>518.80499999999984</v>
      </c>
      <c r="W1201" s="13">
        <f>Table1[[#This Row],[Profit]]/Table1[[#This Row],[Sales Values]]</f>
        <v>0.24999999999999994</v>
      </c>
      <c r="X1201" s="10">
        <v>14.95</v>
      </c>
      <c r="Y1201" s="14">
        <f>IF(AND(Table1[[#This Row],[Quantity]]&gt;20,Table1[[#This Row],[Quantity]]&lt;=50),3%,IF(AND(Table1[[#This Row],[Quantity]]&gt;50,Table1[[#This Row],[Quantity]]&lt;=100),5%,IF(Table1[[#This Row],[Quantity]]&gt;100,7%,0)))</f>
        <v>0.05</v>
      </c>
      <c r="Z1201" s="10">
        <f>Table1[[#This Row],[Sales Values]]*(1-Table1[[#This Row],[Discount]])</f>
        <v>1971.4589999999996</v>
      </c>
      <c r="AA1201" s="10">
        <f>Table1[[#This Row],[Sales Values]]+(Table1[[#This Row],[Sales Values]]*1.05%)</f>
        <v>2097.00981</v>
      </c>
      <c r="AB1201" s="10">
        <f>Table1[[#This Row],[Sales Values]]*1.05</f>
        <v>2178.9809999999998</v>
      </c>
      <c r="AC1201" s="10" t="str">
        <f t="shared" si="94"/>
        <v>Gigastuff</v>
      </c>
      <c r="AD1201" t="s">
        <v>45</v>
      </c>
    </row>
    <row r="1202" spans="1:30" x14ac:dyDescent="0.3">
      <c r="A1202">
        <v>4130</v>
      </c>
      <c r="B1202" t="s">
        <v>9093</v>
      </c>
      <c r="C1202" t="s">
        <v>2557</v>
      </c>
      <c r="D1202" t="s">
        <v>15</v>
      </c>
      <c r="E1202" t="s">
        <v>16</v>
      </c>
      <c r="F1202">
        <v>90</v>
      </c>
      <c r="G1202" t="s">
        <v>9094</v>
      </c>
      <c r="H1202" t="s">
        <v>9095</v>
      </c>
      <c r="I1202" t="s">
        <v>32</v>
      </c>
      <c r="J1202" s="8">
        <v>44740</v>
      </c>
      <c r="K1202" s="6" t="str">
        <f t="shared" si="90"/>
        <v>2022</v>
      </c>
      <c r="L1202" s="6" t="str">
        <f t="shared" si="91"/>
        <v>Jun</v>
      </c>
      <c r="M1202">
        <v>33</v>
      </c>
      <c r="N1202" s="10">
        <f t="shared" si="92"/>
        <v>1.89</v>
      </c>
      <c r="O1202">
        <f t="shared" si="93"/>
        <v>18</v>
      </c>
      <c r="P1202">
        <v>0.5</v>
      </c>
      <c r="Q1202" s="12">
        <f>Table1[[#This Row],[Quantity]]*Table1[[#This Row],[Case Size]]</f>
        <v>594</v>
      </c>
      <c r="R1202" s="10">
        <f>Table1[[#This Row],[ Sales Volume]]*Table1[[#This Row],[Cost]]</f>
        <v>1122.6599999999999</v>
      </c>
      <c r="S1202" s="10">
        <f>Table1[[#This Row],[Sales Values]]-(Table1[[#This Row],[Sales Values]]*0.25)</f>
        <v>841.99499999999989</v>
      </c>
      <c r="T1202" s="10">
        <f>Table1[[#This Row],[Manufacturing Cost]]-Table1[[#This Row],[Delivery Cost]]</f>
        <v>825.49499999999989</v>
      </c>
      <c r="U1202" s="10">
        <f>Table1[[#This Row],[Quantity]]*Table1[[#This Row],[Delivery]]</f>
        <v>16.5</v>
      </c>
      <c r="V1202" s="10">
        <f>Table1[[#This Row],[Sales Values]]-Table1[[#This Row],[Manufacturing Cost]]</f>
        <v>280.66499999999996</v>
      </c>
      <c r="W1202" s="13">
        <f>Table1[[#This Row],[Profit]]/Table1[[#This Row],[Sales Values]]</f>
        <v>0.25</v>
      </c>
      <c r="X1202" s="10">
        <v>14.95</v>
      </c>
      <c r="Y1202" s="14">
        <f>IF(AND(Table1[[#This Row],[Quantity]]&gt;20,Table1[[#This Row],[Quantity]]&lt;=50),3%,IF(AND(Table1[[#This Row],[Quantity]]&gt;50,Table1[[#This Row],[Quantity]]&lt;=100),5%,IF(Table1[[#This Row],[Quantity]]&gt;100,7%,0)))</f>
        <v>0.03</v>
      </c>
      <c r="Z1202" s="10">
        <f>Table1[[#This Row],[Sales Values]]*(1-Table1[[#This Row],[Discount]])</f>
        <v>1088.9801999999997</v>
      </c>
      <c r="AA1202" s="10">
        <f>Table1[[#This Row],[Sales Values]]+(Table1[[#This Row],[Sales Values]]*1.05%)</f>
        <v>1134.4479299999998</v>
      </c>
      <c r="AB1202" s="10">
        <f>Table1[[#This Row],[Sales Values]]*1.05</f>
        <v>1178.7929999999999</v>
      </c>
      <c r="AC1202" s="10" t="str">
        <f t="shared" si="94"/>
        <v>Gigastuff</v>
      </c>
      <c r="AD1202" t="s">
        <v>45</v>
      </c>
    </row>
    <row r="1203" spans="1:30" x14ac:dyDescent="0.3">
      <c r="A1203">
        <v>4135</v>
      </c>
      <c r="B1203" t="s">
        <v>9104</v>
      </c>
      <c r="C1203" t="s">
        <v>7433</v>
      </c>
      <c r="D1203" t="s">
        <v>15</v>
      </c>
      <c r="E1203" t="s">
        <v>16</v>
      </c>
      <c r="F1203">
        <v>30</v>
      </c>
      <c r="G1203" t="s">
        <v>9105</v>
      </c>
      <c r="H1203" t="s">
        <v>2066</v>
      </c>
      <c r="I1203" t="s">
        <v>294</v>
      </c>
      <c r="J1203" s="8">
        <v>44867</v>
      </c>
      <c r="K1203" s="6" t="str">
        <f t="shared" si="90"/>
        <v>2022</v>
      </c>
      <c r="L1203" s="6" t="str">
        <f t="shared" si="91"/>
        <v>Nov</v>
      </c>
      <c r="M1203">
        <v>98</v>
      </c>
      <c r="N1203" s="10">
        <f t="shared" si="92"/>
        <v>1.89</v>
      </c>
      <c r="O1203">
        <f t="shared" si="93"/>
        <v>18</v>
      </c>
      <c r="P1203">
        <v>0.5</v>
      </c>
      <c r="Q1203" s="12">
        <f>Table1[[#This Row],[Quantity]]*Table1[[#This Row],[Case Size]]</f>
        <v>1764</v>
      </c>
      <c r="R1203" s="10">
        <f>Table1[[#This Row],[ Sales Volume]]*Table1[[#This Row],[Cost]]</f>
        <v>3333.96</v>
      </c>
      <c r="S1203" s="10">
        <f>Table1[[#This Row],[Sales Values]]-(Table1[[#This Row],[Sales Values]]*0.25)</f>
        <v>2500.4700000000003</v>
      </c>
      <c r="T1203" s="10">
        <f>Table1[[#This Row],[Manufacturing Cost]]-Table1[[#This Row],[Delivery Cost]]</f>
        <v>2451.4700000000003</v>
      </c>
      <c r="U1203" s="10">
        <f>Table1[[#This Row],[Quantity]]*Table1[[#This Row],[Delivery]]</f>
        <v>49</v>
      </c>
      <c r="V1203" s="10">
        <f>Table1[[#This Row],[Sales Values]]-Table1[[#This Row],[Manufacturing Cost]]</f>
        <v>833.48999999999978</v>
      </c>
      <c r="W1203" s="13">
        <f>Table1[[#This Row],[Profit]]/Table1[[#This Row],[Sales Values]]</f>
        <v>0.24999999999999994</v>
      </c>
      <c r="X1203" s="10">
        <v>14.95</v>
      </c>
      <c r="Y1203" s="14">
        <f>IF(AND(Table1[[#This Row],[Quantity]]&gt;20,Table1[[#This Row],[Quantity]]&lt;=50),3%,IF(AND(Table1[[#This Row],[Quantity]]&gt;50,Table1[[#This Row],[Quantity]]&lt;=100),5%,IF(Table1[[#This Row],[Quantity]]&gt;100,7%,0)))</f>
        <v>0.05</v>
      </c>
      <c r="Z1203" s="10">
        <f>Table1[[#This Row],[Sales Values]]*(1-Table1[[#This Row],[Discount]])</f>
        <v>3167.2619999999997</v>
      </c>
      <c r="AA1203" s="10">
        <f>Table1[[#This Row],[Sales Values]]+(Table1[[#This Row],[Sales Values]]*1.05%)</f>
        <v>3368.9665800000002</v>
      </c>
      <c r="AB1203" s="10">
        <f>Table1[[#This Row],[Sales Values]]*1.05</f>
        <v>3500.6580000000004</v>
      </c>
      <c r="AC1203" s="10" t="str">
        <f t="shared" si="94"/>
        <v>Gigastuff</v>
      </c>
      <c r="AD1203" t="s">
        <v>45</v>
      </c>
    </row>
    <row r="1204" spans="1:30" x14ac:dyDescent="0.3">
      <c r="A1204">
        <v>4141</v>
      </c>
      <c r="B1204" t="s">
        <v>6773</v>
      </c>
      <c r="C1204" t="s">
        <v>6363</v>
      </c>
      <c r="D1204" t="s">
        <v>51</v>
      </c>
      <c r="E1204" t="s">
        <v>16</v>
      </c>
      <c r="F1204">
        <v>90</v>
      </c>
      <c r="G1204" t="s">
        <v>9112</v>
      </c>
      <c r="H1204" t="s">
        <v>4770</v>
      </c>
      <c r="I1204" t="s">
        <v>294</v>
      </c>
      <c r="J1204" s="8">
        <v>44383</v>
      </c>
      <c r="K1204" s="6" t="str">
        <f t="shared" si="90"/>
        <v>2021</v>
      </c>
      <c r="L1204" s="6" t="str">
        <f t="shared" si="91"/>
        <v>Jul</v>
      </c>
      <c r="M1204">
        <v>24</v>
      </c>
      <c r="N1204" s="10">
        <f t="shared" si="92"/>
        <v>2.0099999999999998</v>
      </c>
      <c r="O1204">
        <f t="shared" si="93"/>
        <v>20</v>
      </c>
      <c r="P1204">
        <v>0.5</v>
      </c>
      <c r="Q1204" s="12">
        <f>Table1[[#This Row],[Quantity]]*Table1[[#This Row],[Case Size]]</f>
        <v>480</v>
      </c>
      <c r="R1204" s="10">
        <f>Table1[[#This Row],[ Sales Volume]]*Table1[[#This Row],[Cost]]</f>
        <v>964.8</v>
      </c>
      <c r="S1204" s="10">
        <f>Table1[[#This Row],[Sales Values]]-(Table1[[#This Row],[Sales Values]]*0.25)</f>
        <v>723.59999999999991</v>
      </c>
      <c r="T1204" s="10">
        <f>Table1[[#This Row],[Manufacturing Cost]]-Table1[[#This Row],[Delivery Cost]]</f>
        <v>711.59999999999991</v>
      </c>
      <c r="U1204" s="10">
        <f>Table1[[#This Row],[Quantity]]*Table1[[#This Row],[Delivery]]</f>
        <v>12</v>
      </c>
      <c r="V1204" s="10">
        <f>Table1[[#This Row],[Sales Values]]-Table1[[#This Row],[Manufacturing Cost]]</f>
        <v>241.20000000000005</v>
      </c>
      <c r="W1204" s="13">
        <f>Table1[[#This Row],[Profit]]/Table1[[#This Row],[Sales Values]]</f>
        <v>0.25000000000000006</v>
      </c>
      <c r="X1204" s="10">
        <v>14.95</v>
      </c>
      <c r="Y1204" s="14">
        <f>IF(AND(Table1[[#This Row],[Quantity]]&gt;20,Table1[[#This Row],[Quantity]]&lt;=50),3%,IF(AND(Table1[[#This Row],[Quantity]]&gt;50,Table1[[#This Row],[Quantity]]&lt;=100),5%,IF(Table1[[#This Row],[Quantity]]&gt;100,7%,0)))</f>
        <v>0.03</v>
      </c>
      <c r="Z1204" s="10">
        <f>Table1[[#This Row],[Sales Values]]*(1-Table1[[#This Row],[Discount]])</f>
        <v>935.85599999999988</v>
      </c>
      <c r="AA1204" s="10">
        <f>Table1[[#This Row],[Sales Values]]+(Table1[[#This Row],[Sales Values]]*1.05%)</f>
        <v>974.93039999999996</v>
      </c>
      <c r="AB1204" s="10">
        <f>Table1[[#This Row],[Sales Values]]*1.05</f>
        <v>1013.04</v>
      </c>
      <c r="AC1204" s="10" t="str">
        <f t="shared" si="94"/>
        <v>Hyperwotsit</v>
      </c>
      <c r="AD1204" t="s">
        <v>20</v>
      </c>
    </row>
    <row r="1205" spans="1:30" x14ac:dyDescent="0.3">
      <c r="A1205">
        <v>4145</v>
      </c>
      <c r="B1205" t="s">
        <v>9116</v>
      </c>
      <c r="C1205" t="s">
        <v>7721</v>
      </c>
      <c r="D1205" t="s">
        <v>51</v>
      </c>
      <c r="E1205" t="s">
        <v>16</v>
      </c>
      <c r="F1205">
        <v>60</v>
      </c>
      <c r="G1205" t="s">
        <v>9117</v>
      </c>
      <c r="H1205" t="s">
        <v>5647</v>
      </c>
      <c r="I1205" t="s">
        <v>38</v>
      </c>
      <c r="J1205" s="8">
        <v>44753</v>
      </c>
      <c r="K1205" s="6" t="str">
        <f t="shared" si="90"/>
        <v>2022</v>
      </c>
      <c r="L1205" s="6" t="str">
        <f t="shared" si="91"/>
        <v>Jul</v>
      </c>
      <c r="M1205">
        <v>45</v>
      </c>
      <c r="N1205" s="10">
        <f t="shared" si="92"/>
        <v>1.89</v>
      </c>
      <c r="O1205">
        <f t="shared" si="93"/>
        <v>18</v>
      </c>
      <c r="P1205">
        <v>0.5</v>
      </c>
      <c r="Q1205" s="12">
        <f>Table1[[#This Row],[Quantity]]*Table1[[#This Row],[Case Size]]</f>
        <v>810</v>
      </c>
      <c r="R1205" s="10">
        <f>Table1[[#This Row],[ Sales Volume]]*Table1[[#This Row],[Cost]]</f>
        <v>1530.8999999999999</v>
      </c>
      <c r="S1205" s="10">
        <f>Table1[[#This Row],[Sales Values]]-(Table1[[#This Row],[Sales Values]]*0.25)</f>
        <v>1148.175</v>
      </c>
      <c r="T1205" s="10">
        <f>Table1[[#This Row],[Manufacturing Cost]]-Table1[[#This Row],[Delivery Cost]]</f>
        <v>1125.675</v>
      </c>
      <c r="U1205" s="10">
        <f>Table1[[#This Row],[Quantity]]*Table1[[#This Row],[Delivery]]</f>
        <v>22.5</v>
      </c>
      <c r="V1205" s="10">
        <f>Table1[[#This Row],[Sales Values]]-Table1[[#This Row],[Manufacturing Cost]]</f>
        <v>382.72499999999991</v>
      </c>
      <c r="W1205" s="13">
        <f>Table1[[#This Row],[Profit]]/Table1[[#This Row],[Sales Values]]</f>
        <v>0.24999999999999997</v>
      </c>
      <c r="X1205" s="10">
        <v>14.95</v>
      </c>
      <c r="Y1205" s="14">
        <f>IF(AND(Table1[[#This Row],[Quantity]]&gt;20,Table1[[#This Row],[Quantity]]&lt;=50),3%,IF(AND(Table1[[#This Row],[Quantity]]&gt;50,Table1[[#This Row],[Quantity]]&lt;=100),5%,IF(Table1[[#This Row],[Quantity]]&gt;100,7%,0)))</f>
        <v>0.03</v>
      </c>
      <c r="Z1205" s="10">
        <f>Table1[[#This Row],[Sales Values]]*(1-Table1[[#This Row],[Discount]])</f>
        <v>1484.9729999999997</v>
      </c>
      <c r="AA1205" s="10">
        <f>Table1[[#This Row],[Sales Values]]+(Table1[[#This Row],[Sales Values]]*1.05%)</f>
        <v>1546.9744499999999</v>
      </c>
      <c r="AB1205" s="10">
        <f>Table1[[#This Row],[Sales Values]]*1.05</f>
        <v>1607.4449999999999</v>
      </c>
      <c r="AC1205" s="10" t="str">
        <f t="shared" si="94"/>
        <v>Gigastuff</v>
      </c>
      <c r="AD1205" t="s">
        <v>45</v>
      </c>
    </row>
    <row r="1206" spans="1:30" x14ac:dyDescent="0.3">
      <c r="A1206">
        <v>4146</v>
      </c>
      <c r="B1206" t="s">
        <v>6085</v>
      </c>
      <c r="C1206" t="s">
        <v>1117</v>
      </c>
      <c r="D1206" t="s">
        <v>28</v>
      </c>
      <c r="E1206" t="s">
        <v>29</v>
      </c>
      <c r="F1206">
        <v>30</v>
      </c>
      <c r="G1206" t="s">
        <v>9118</v>
      </c>
      <c r="H1206" t="s">
        <v>2696</v>
      </c>
      <c r="I1206" t="s">
        <v>95</v>
      </c>
      <c r="J1206" s="8">
        <v>44628</v>
      </c>
      <c r="K1206" s="6" t="str">
        <f t="shared" si="90"/>
        <v>2022</v>
      </c>
      <c r="L1206" s="6" t="str">
        <f t="shared" si="91"/>
        <v>Mar</v>
      </c>
      <c r="M1206">
        <v>46</v>
      </c>
      <c r="N1206" s="10">
        <f t="shared" si="92"/>
        <v>1.89</v>
      </c>
      <c r="O1206">
        <f t="shared" si="93"/>
        <v>18</v>
      </c>
      <c r="P1206">
        <v>0.5</v>
      </c>
      <c r="Q1206" s="12">
        <f>Table1[[#This Row],[Quantity]]*Table1[[#This Row],[Case Size]]</f>
        <v>828</v>
      </c>
      <c r="R1206" s="10">
        <f>Table1[[#This Row],[ Sales Volume]]*Table1[[#This Row],[Cost]]</f>
        <v>1564.9199999999998</v>
      </c>
      <c r="S1206" s="10">
        <f>Table1[[#This Row],[Sales Values]]-(Table1[[#This Row],[Sales Values]]*0.25)</f>
        <v>1173.6899999999998</v>
      </c>
      <c r="T1206" s="10">
        <f>Table1[[#This Row],[Manufacturing Cost]]-Table1[[#This Row],[Delivery Cost]]</f>
        <v>1150.6899999999998</v>
      </c>
      <c r="U1206" s="10">
        <f>Table1[[#This Row],[Quantity]]*Table1[[#This Row],[Delivery]]</f>
        <v>23</v>
      </c>
      <c r="V1206" s="10">
        <f>Table1[[#This Row],[Sales Values]]-Table1[[#This Row],[Manufacturing Cost]]</f>
        <v>391.23</v>
      </c>
      <c r="W1206" s="13">
        <f>Table1[[#This Row],[Profit]]/Table1[[#This Row],[Sales Values]]</f>
        <v>0.25000000000000006</v>
      </c>
      <c r="X1206" s="10">
        <v>14.95</v>
      </c>
      <c r="Y1206" s="14">
        <f>IF(AND(Table1[[#This Row],[Quantity]]&gt;20,Table1[[#This Row],[Quantity]]&lt;=50),3%,IF(AND(Table1[[#This Row],[Quantity]]&gt;50,Table1[[#This Row],[Quantity]]&lt;=100),5%,IF(Table1[[#This Row],[Quantity]]&gt;100,7%,0)))</f>
        <v>0.03</v>
      </c>
      <c r="Z1206" s="10">
        <f>Table1[[#This Row],[Sales Values]]*(1-Table1[[#This Row],[Discount]])</f>
        <v>1517.9723999999999</v>
      </c>
      <c r="AA1206" s="10">
        <f>Table1[[#This Row],[Sales Values]]+(Table1[[#This Row],[Sales Values]]*1.05%)</f>
        <v>1581.3516599999998</v>
      </c>
      <c r="AB1206" s="10">
        <f>Table1[[#This Row],[Sales Values]]*1.05</f>
        <v>1643.1659999999999</v>
      </c>
      <c r="AC1206" s="10" t="str">
        <f t="shared" si="94"/>
        <v>Gigastuff</v>
      </c>
      <c r="AD1206" t="s">
        <v>45</v>
      </c>
    </row>
    <row r="1207" spans="1:30" x14ac:dyDescent="0.3">
      <c r="A1207">
        <v>4147</v>
      </c>
      <c r="B1207" t="s">
        <v>9119</v>
      </c>
      <c r="C1207" t="s">
        <v>5452</v>
      </c>
      <c r="D1207" t="s">
        <v>15</v>
      </c>
      <c r="E1207" t="s">
        <v>16</v>
      </c>
      <c r="F1207">
        <v>60</v>
      </c>
      <c r="G1207" t="s">
        <v>9120</v>
      </c>
      <c r="H1207" t="s">
        <v>1482</v>
      </c>
      <c r="I1207" t="s">
        <v>1483</v>
      </c>
      <c r="J1207" s="8">
        <v>44539</v>
      </c>
      <c r="K1207" s="6" t="str">
        <f t="shared" si="90"/>
        <v>2021</v>
      </c>
      <c r="L1207" s="6" t="str">
        <f t="shared" si="91"/>
        <v>Dec</v>
      </c>
      <c r="M1207">
        <v>12</v>
      </c>
      <c r="N1207" s="10">
        <f t="shared" si="92"/>
        <v>1.89</v>
      </c>
      <c r="O1207">
        <f t="shared" si="93"/>
        <v>18</v>
      </c>
      <c r="P1207">
        <v>0.5</v>
      </c>
      <c r="Q1207" s="12">
        <f>Table1[[#This Row],[Quantity]]*Table1[[#This Row],[Case Size]]</f>
        <v>216</v>
      </c>
      <c r="R1207" s="10">
        <f>Table1[[#This Row],[ Sales Volume]]*Table1[[#This Row],[Cost]]</f>
        <v>408.23999999999995</v>
      </c>
      <c r="S1207" s="10">
        <f>Table1[[#This Row],[Sales Values]]-(Table1[[#This Row],[Sales Values]]*0.25)</f>
        <v>306.17999999999995</v>
      </c>
      <c r="T1207" s="10">
        <f>Table1[[#This Row],[Manufacturing Cost]]-Table1[[#This Row],[Delivery Cost]]</f>
        <v>300.17999999999995</v>
      </c>
      <c r="U1207" s="10">
        <f>Table1[[#This Row],[Quantity]]*Table1[[#This Row],[Delivery]]</f>
        <v>6</v>
      </c>
      <c r="V1207" s="10">
        <f>Table1[[#This Row],[Sales Values]]-Table1[[#This Row],[Manufacturing Cost]]</f>
        <v>102.06</v>
      </c>
      <c r="W1207" s="13">
        <f>Table1[[#This Row],[Profit]]/Table1[[#This Row],[Sales Values]]</f>
        <v>0.25000000000000006</v>
      </c>
      <c r="X1207" s="10">
        <v>14.95</v>
      </c>
      <c r="Y1207" s="14">
        <f>IF(AND(Table1[[#This Row],[Quantity]]&gt;20,Table1[[#This Row],[Quantity]]&lt;=50),3%,IF(AND(Table1[[#This Row],[Quantity]]&gt;50,Table1[[#This Row],[Quantity]]&lt;=100),5%,IF(Table1[[#This Row],[Quantity]]&gt;100,7%,0)))</f>
        <v>0</v>
      </c>
      <c r="Z1207" s="10">
        <f>Table1[[#This Row],[Sales Values]]*(1-Table1[[#This Row],[Discount]])</f>
        <v>408.23999999999995</v>
      </c>
      <c r="AA1207" s="10">
        <f>Table1[[#This Row],[Sales Values]]+(Table1[[#This Row],[Sales Values]]*1.05%)</f>
        <v>412.52651999999995</v>
      </c>
      <c r="AB1207" s="10">
        <f>Table1[[#This Row],[Sales Values]]*1.05</f>
        <v>428.65199999999999</v>
      </c>
      <c r="AC1207" s="10" t="str">
        <f t="shared" si="94"/>
        <v>Gigastuff</v>
      </c>
      <c r="AD1207" t="s">
        <v>45</v>
      </c>
    </row>
    <row r="1208" spans="1:30" x14ac:dyDescent="0.3">
      <c r="A1208">
        <v>4150</v>
      </c>
      <c r="B1208" t="s">
        <v>6858</v>
      </c>
      <c r="C1208" t="s">
        <v>5214</v>
      </c>
      <c r="D1208" t="s">
        <v>28</v>
      </c>
      <c r="E1208" t="s">
        <v>29</v>
      </c>
      <c r="F1208">
        <v>90</v>
      </c>
      <c r="G1208" t="s">
        <v>14361</v>
      </c>
      <c r="H1208" t="s">
        <v>3894</v>
      </c>
      <c r="I1208" t="s">
        <v>110</v>
      </c>
      <c r="J1208" s="8">
        <v>44785</v>
      </c>
      <c r="K1208" s="6" t="str">
        <f t="shared" si="90"/>
        <v>2022</v>
      </c>
      <c r="L1208" s="6" t="str">
        <f t="shared" si="91"/>
        <v>Aug</v>
      </c>
      <c r="M1208">
        <v>51</v>
      </c>
      <c r="N1208" s="10">
        <f t="shared" si="92"/>
        <v>1.89</v>
      </c>
      <c r="O1208">
        <f t="shared" si="93"/>
        <v>18</v>
      </c>
      <c r="P1208">
        <v>0.5</v>
      </c>
      <c r="Q1208" s="12">
        <f>Table1[[#This Row],[Quantity]]*Table1[[#This Row],[Case Size]]</f>
        <v>918</v>
      </c>
      <c r="R1208" s="10">
        <f>Table1[[#This Row],[ Sales Volume]]*Table1[[#This Row],[Cost]]</f>
        <v>1735.02</v>
      </c>
      <c r="S1208" s="10">
        <f>Table1[[#This Row],[Sales Values]]-(Table1[[#This Row],[Sales Values]]*0.25)</f>
        <v>1301.2649999999999</v>
      </c>
      <c r="T1208" s="10">
        <f>Table1[[#This Row],[Manufacturing Cost]]-Table1[[#This Row],[Delivery Cost]]</f>
        <v>1275.7649999999999</v>
      </c>
      <c r="U1208" s="10">
        <f>Table1[[#This Row],[Quantity]]*Table1[[#This Row],[Delivery]]</f>
        <v>25.5</v>
      </c>
      <c r="V1208" s="10">
        <f>Table1[[#This Row],[Sales Values]]-Table1[[#This Row],[Manufacturing Cost]]</f>
        <v>433.75500000000011</v>
      </c>
      <c r="W1208" s="13">
        <f>Table1[[#This Row],[Profit]]/Table1[[#This Row],[Sales Values]]</f>
        <v>0.25000000000000006</v>
      </c>
      <c r="X1208" s="10">
        <v>14.95</v>
      </c>
      <c r="Y1208" s="14">
        <f>IF(AND(Table1[[#This Row],[Quantity]]&gt;20,Table1[[#This Row],[Quantity]]&lt;=50),3%,IF(AND(Table1[[#This Row],[Quantity]]&gt;50,Table1[[#This Row],[Quantity]]&lt;=100),5%,IF(Table1[[#This Row],[Quantity]]&gt;100,7%,0)))</f>
        <v>0.05</v>
      </c>
      <c r="Z1208" s="10">
        <f>Table1[[#This Row],[Sales Values]]*(1-Table1[[#This Row],[Discount]])</f>
        <v>1648.269</v>
      </c>
      <c r="AA1208" s="10">
        <f>Table1[[#This Row],[Sales Values]]+(Table1[[#This Row],[Sales Values]]*1.05%)</f>
        <v>1753.2377099999999</v>
      </c>
      <c r="AB1208" s="10">
        <f>Table1[[#This Row],[Sales Values]]*1.05</f>
        <v>1821.771</v>
      </c>
      <c r="AC1208" s="10" t="str">
        <f t="shared" si="94"/>
        <v>Gigastuff</v>
      </c>
      <c r="AD1208" t="s">
        <v>45</v>
      </c>
    </row>
    <row r="1209" spans="1:30" x14ac:dyDescent="0.3">
      <c r="A1209">
        <v>4152</v>
      </c>
      <c r="B1209" t="s">
        <v>9125</v>
      </c>
      <c r="C1209" t="s">
        <v>4014</v>
      </c>
      <c r="D1209" t="s">
        <v>51</v>
      </c>
      <c r="E1209" t="s">
        <v>16</v>
      </c>
      <c r="F1209">
        <v>60</v>
      </c>
      <c r="G1209" t="s">
        <v>14688</v>
      </c>
      <c r="H1209" t="s">
        <v>217</v>
      </c>
      <c r="I1209" t="s">
        <v>124</v>
      </c>
      <c r="J1209" s="8">
        <v>44206</v>
      </c>
      <c r="K1209" s="6" t="str">
        <f t="shared" si="90"/>
        <v>2021</v>
      </c>
      <c r="L1209" s="6" t="str">
        <f t="shared" si="91"/>
        <v>Jan</v>
      </c>
      <c r="M1209">
        <v>47</v>
      </c>
      <c r="N1209" s="10">
        <f t="shared" si="92"/>
        <v>2.0099999999999998</v>
      </c>
      <c r="O1209">
        <f t="shared" si="93"/>
        <v>20</v>
      </c>
      <c r="P1209">
        <v>0.5</v>
      </c>
      <c r="Q1209" s="12">
        <f>Table1[[#This Row],[Quantity]]*Table1[[#This Row],[Case Size]]</f>
        <v>940</v>
      </c>
      <c r="R1209" s="10">
        <f>Table1[[#This Row],[ Sales Volume]]*Table1[[#This Row],[Cost]]</f>
        <v>1889.3999999999999</v>
      </c>
      <c r="S1209" s="10">
        <f>Table1[[#This Row],[Sales Values]]-(Table1[[#This Row],[Sales Values]]*0.25)</f>
        <v>1417.05</v>
      </c>
      <c r="T1209" s="10">
        <f>Table1[[#This Row],[Manufacturing Cost]]-Table1[[#This Row],[Delivery Cost]]</f>
        <v>1393.55</v>
      </c>
      <c r="U1209" s="10">
        <f>Table1[[#This Row],[Quantity]]*Table1[[#This Row],[Delivery]]</f>
        <v>23.5</v>
      </c>
      <c r="V1209" s="10">
        <f>Table1[[#This Row],[Sales Values]]-Table1[[#This Row],[Manufacturing Cost]]</f>
        <v>472.34999999999991</v>
      </c>
      <c r="W1209" s="13">
        <f>Table1[[#This Row],[Profit]]/Table1[[#This Row],[Sales Values]]</f>
        <v>0.24999999999999997</v>
      </c>
      <c r="X1209" s="10">
        <v>14.95</v>
      </c>
      <c r="Y1209" s="14">
        <f>IF(AND(Table1[[#This Row],[Quantity]]&gt;20,Table1[[#This Row],[Quantity]]&lt;=50),3%,IF(AND(Table1[[#This Row],[Quantity]]&gt;50,Table1[[#This Row],[Quantity]]&lt;=100),5%,IF(Table1[[#This Row],[Quantity]]&gt;100,7%,0)))</f>
        <v>0.03</v>
      </c>
      <c r="Z1209" s="10">
        <f>Table1[[#This Row],[Sales Values]]*(1-Table1[[#This Row],[Discount]])</f>
        <v>1832.7179999999998</v>
      </c>
      <c r="AA1209" s="10">
        <f>Table1[[#This Row],[Sales Values]]+(Table1[[#This Row],[Sales Values]]*1.05%)</f>
        <v>1909.2386999999999</v>
      </c>
      <c r="AB1209" s="10">
        <f>Table1[[#This Row],[Sales Values]]*1.05</f>
        <v>1983.87</v>
      </c>
      <c r="AC1209" s="10" t="str">
        <f t="shared" si="94"/>
        <v>Hyperwotsit</v>
      </c>
      <c r="AD1209" t="s">
        <v>20</v>
      </c>
    </row>
    <row r="1210" spans="1:30" x14ac:dyDescent="0.3">
      <c r="A1210">
        <v>4156</v>
      </c>
      <c r="B1210" t="s">
        <v>9131</v>
      </c>
      <c r="C1210" t="s">
        <v>9132</v>
      </c>
      <c r="D1210" t="s">
        <v>51</v>
      </c>
      <c r="E1210" t="s">
        <v>16</v>
      </c>
      <c r="F1210">
        <v>90</v>
      </c>
      <c r="G1210" t="s">
        <v>9133</v>
      </c>
      <c r="H1210" t="s">
        <v>2194</v>
      </c>
      <c r="I1210" t="s">
        <v>32</v>
      </c>
      <c r="J1210" s="8">
        <v>44369</v>
      </c>
      <c r="K1210" s="6" t="str">
        <f t="shared" si="90"/>
        <v>2021</v>
      </c>
      <c r="L1210" s="6" t="str">
        <f t="shared" si="91"/>
        <v>Jun</v>
      </c>
      <c r="M1210">
        <v>43</v>
      </c>
      <c r="N1210" s="10">
        <f t="shared" si="92"/>
        <v>3.49</v>
      </c>
      <c r="O1210">
        <f t="shared" si="93"/>
        <v>20</v>
      </c>
      <c r="P1210">
        <v>0.5</v>
      </c>
      <c r="Q1210" s="12">
        <f>Table1[[#This Row],[Quantity]]*Table1[[#This Row],[Case Size]]</f>
        <v>860</v>
      </c>
      <c r="R1210" s="10">
        <f>Table1[[#This Row],[ Sales Volume]]*Table1[[#This Row],[Cost]]</f>
        <v>3001.4</v>
      </c>
      <c r="S1210" s="10">
        <f>Table1[[#This Row],[Sales Values]]-(Table1[[#This Row],[Sales Values]]*0.25)</f>
        <v>2251.0500000000002</v>
      </c>
      <c r="T1210" s="10">
        <f>Table1[[#This Row],[Manufacturing Cost]]-Table1[[#This Row],[Delivery Cost]]</f>
        <v>2229.5500000000002</v>
      </c>
      <c r="U1210" s="10">
        <f>Table1[[#This Row],[Quantity]]*Table1[[#This Row],[Delivery]]</f>
        <v>21.5</v>
      </c>
      <c r="V1210" s="10">
        <f>Table1[[#This Row],[Sales Values]]-Table1[[#This Row],[Manufacturing Cost]]</f>
        <v>750.34999999999991</v>
      </c>
      <c r="W1210" s="13">
        <f>Table1[[#This Row],[Profit]]/Table1[[#This Row],[Sales Values]]</f>
        <v>0.24999999999999997</v>
      </c>
      <c r="X1210" s="10">
        <v>14.95</v>
      </c>
      <c r="Y1210" s="14">
        <f>IF(AND(Table1[[#This Row],[Quantity]]&gt;20,Table1[[#This Row],[Quantity]]&lt;=50),3%,IF(AND(Table1[[#This Row],[Quantity]]&gt;50,Table1[[#This Row],[Quantity]]&lt;=100),5%,IF(Table1[[#This Row],[Quantity]]&gt;100,7%,0)))</f>
        <v>0.03</v>
      </c>
      <c r="Z1210" s="10">
        <f>Table1[[#This Row],[Sales Values]]*(1-Table1[[#This Row],[Discount]])</f>
        <v>2911.3580000000002</v>
      </c>
      <c r="AA1210" s="10">
        <f>Table1[[#This Row],[Sales Values]]+(Table1[[#This Row],[Sales Values]]*1.05%)</f>
        <v>3032.9147000000003</v>
      </c>
      <c r="AB1210" s="10">
        <f>Table1[[#This Row],[Sales Values]]*1.05</f>
        <v>3151.4700000000003</v>
      </c>
      <c r="AC1210" s="10" t="str">
        <f t="shared" si="94"/>
        <v>Superwossname</v>
      </c>
      <c r="AD1210" t="s">
        <v>101</v>
      </c>
    </row>
    <row r="1211" spans="1:30" x14ac:dyDescent="0.3">
      <c r="A1211">
        <v>4158</v>
      </c>
      <c r="B1211" t="s">
        <v>9136</v>
      </c>
      <c r="C1211" t="s">
        <v>9137</v>
      </c>
      <c r="D1211" t="s">
        <v>15</v>
      </c>
      <c r="E1211" t="s">
        <v>16</v>
      </c>
      <c r="F1211">
        <v>60</v>
      </c>
      <c r="G1211" t="s">
        <v>9138</v>
      </c>
      <c r="H1211" t="s">
        <v>4543</v>
      </c>
      <c r="I1211" t="s">
        <v>173</v>
      </c>
      <c r="J1211" s="8">
        <v>44244</v>
      </c>
      <c r="K1211" s="6" t="str">
        <f t="shared" si="90"/>
        <v>2021</v>
      </c>
      <c r="L1211" s="6" t="str">
        <f t="shared" si="91"/>
        <v>Feb</v>
      </c>
      <c r="M1211">
        <v>75</v>
      </c>
      <c r="N1211" s="10">
        <f t="shared" si="92"/>
        <v>2.0099999999999998</v>
      </c>
      <c r="O1211">
        <f t="shared" si="93"/>
        <v>20</v>
      </c>
      <c r="P1211">
        <v>0.5</v>
      </c>
      <c r="Q1211" s="12">
        <f>Table1[[#This Row],[Quantity]]*Table1[[#This Row],[Case Size]]</f>
        <v>1500</v>
      </c>
      <c r="R1211" s="10">
        <f>Table1[[#This Row],[ Sales Volume]]*Table1[[#This Row],[Cost]]</f>
        <v>3014.9999999999995</v>
      </c>
      <c r="S1211" s="10">
        <f>Table1[[#This Row],[Sales Values]]-(Table1[[#This Row],[Sales Values]]*0.25)</f>
        <v>2261.2499999999995</v>
      </c>
      <c r="T1211" s="10">
        <f>Table1[[#This Row],[Manufacturing Cost]]-Table1[[#This Row],[Delivery Cost]]</f>
        <v>2223.7499999999995</v>
      </c>
      <c r="U1211" s="10">
        <f>Table1[[#This Row],[Quantity]]*Table1[[#This Row],[Delivery]]</f>
        <v>37.5</v>
      </c>
      <c r="V1211" s="10">
        <f>Table1[[#This Row],[Sales Values]]-Table1[[#This Row],[Manufacturing Cost]]</f>
        <v>753.75</v>
      </c>
      <c r="W1211" s="13">
        <f>Table1[[#This Row],[Profit]]/Table1[[#This Row],[Sales Values]]</f>
        <v>0.25000000000000006</v>
      </c>
      <c r="X1211" s="10">
        <v>14.95</v>
      </c>
      <c r="Y1211" s="14">
        <f>IF(AND(Table1[[#This Row],[Quantity]]&gt;20,Table1[[#This Row],[Quantity]]&lt;=50),3%,IF(AND(Table1[[#This Row],[Quantity]]&gt;50,Table1[[#This Row],[Quantity]]&lt;=100),5%,IF(Table1[[#This Row],[Quantity]]&gt;100,7%,0)))</f>
        <v>0.05</v>
      </c>
      <c r="Z1211" s="10">
        <f>Table1[[#This Row],[Sales Values]]*(1-Table1[[#This Row],[Discount]])</f>
        <v>2864.2499999999995</v>
      </c>
      <c r="AA1211" s="10">
        <f>Table1[[#This Row],[Sales Values]]+(Table1[[#This Row],[Sales Values]]*1.05%)</f>
        <v>3046.6574999999993</v>
      </c>
      <c r="AB1211" s="10">
        <f>Table1[[#This Row],[Sales Values]]*1.05</f>
        <v>3165.7499999999995</v>
      </c>
      <c r="AC1211" s="10" t="str">
        <f t="shared" si="94"/>
        <v>Hyperwotsit</v>
      </c>
      <c r="AD1211" t="s">
        <v>20</v>
      </c>
    </row>
    <row r="1212" spans="1:30" x14ac:dyDescent="0.3">
      <c r="A1212">
        <v>4159</v>
      </c>
      <c r="B1212" t="s">
        <v>7660</v>
      </c>
      <c r="C1212" t="s">
        <v>2980</v>
      </c>
      <c r="D1212" t="s">
        <v>117</v>
      </c>
      <c r="E1212" t="s">
        <v>16</v>
      </c>
      <c r="F1212">
        <v>60</v>
      </c>
      <c r="G1212" t="s">
        <v>9139</v>
      </c>
      <c r="H1212" t="s">
        <v>5232</v>
      </c>
      <c r="I1212" t="s">
        <v>146</v>
      </c>
      <c r="J1212" s="8">
        <v>44211</v>
      </c>
      <c r="K1212" s="6" t="str">
        <f t="shared" si="90"/>
        <v>2021</v>
      </c>
      <c r="L1212" s="6" t="str">
        <f t="shared" si="91"/>
        <v>Jan</v>
      </c>
      <c r="M1212">
        <v>76</v>
      </c>
      <c r="N1212" s="10">
        <f t="shared" si="92"/>
        <v>1.89</v>
      </c>
      <c r="O1212">
        <f t="shared" si="93"/>
        <v>18</v>
      </c>
      <c r="P1212">
        <v>0.5</v>
      </c>
      <c r="Q1212" s="12">
        <f>Table1[[#This Row],[Quantity]]*Table1[[#This Row],[Case Size]]</f>
        <v>1368</v>
      </c>
      <c r="R1212" s="10">
        <f>Table1[[#This Row],[ Sales Volume]]*Table1[[#This Row],[Cost]]</f>
        <v>2585.52</v>
      </c>
      <c r="S1212" s="10">
        <f>Table1[[#This Row],[Sales Values]]-(Table1[[#This Row],[Sales Values]]*0.25)</f>
        <v>1939.1399999999999</v>
      </c>
      <c r="T1212" s="10">
        <f>Table1[[#This Row],[Manufacturing Cost]]-Table1[[#This Row],[Delivery Cost]]</f>
        <v>1901.1399999999999</v>
      </c>
      <c r="U1212" s="10">
        <f>Table1[[#This Row],[Quantity]]*Table1[[#This Row],[Delivery]]</f>
        <v>38</v>
      </c>
      <c r="V1212" s="10">
        <f>Table1[[#This Row],[Sales Values]]-Table1[[#This Row],[Manufacturing Cost]]</f>
        <v>646.38000000000011</v>
      </c>
      <c r="W1212" s="13">
        <f>Table1[[#This Row],[Profit]]/Table1[[#This Row],[Sales Values]]</f>
        <v>0.25000000000000006</v>
      </c>
      <c r="X1212" s="10">
        <v>14.95</v>
      </c>
      <c r="Y1212" s="14">
        <f>IF(AND(Table1[[#This Row],[Quantity]]&gt;20,Table1[[#This Row],[Quantity]]&lt;=50),3%,IF(AND(Table1[[#This Row],[Quantity]]&gt;50,Table1[[#This Row],[Quantity]]&lt;=100),5%,IF(Table1[[#This Row],[Quantity]]&gt;100,7%,0)))</f>
        <v>0.05</v>
      </c>
      <c r="Z1212" s="10">
        <f>Table1[[#This Row],[Sales Values]]*(1-Table1[[#This Row],[Discount]])</f>
        <v>2456.2439999999997</v>
      </c>
      <c r="AA1212" s="10">
        <f>Table1[[#This Row],[Sales Values]]+(Table1[[#This Row],[Sales Values]]*1.05%)</f>
        <v>2612.6679599999998</v>
      </c>
      <c r="AB1212" s="10">
        <f>Table1[[#This Row],[Sales Values]]*1.05</f>
        <v>2714.7960000000003</v>
      </c>
      <c r="AC1212" s="10" t="str">
        <f t="shared" si="94"/>
        <v>Gigastuff</v>
      </c>
      <c r="AD1212" t="s">
        <v>45</v>
      </c>
    </row>
    <row r="1213" spans="1:30" x14ac:dyDescent="0.3">
      <c r="A1213">
        <v>4167</v>
      </c>
      <c r="B1213" t="s">
        <v>6764</v>
      </c>
      <c r="C1213" t="s">
        <v>9152</v>
      </c>
      <c r="D1213" t="s">
        <v>28</v>
      </c>
      <c r="E1213" t="s">
        <v>29</v>
      </c>
      <c r="F1213">
        <v>90</v>
      </c>
      <c r="G1213" t="s">
        <v>9153</v>
      </c>
      <c r="H1213" t="s">
        <v>917</v>
      </c>
      <c r="I1213" t="s">
        <v>32</v>
      </c>
      <c r="J1213" s="8">
        <v>43919</v>
      </c>
      <c r="K1213" s="6" t="str">
        <f t="shared" si="90"/>
        <v>2020</v>
      </c>
      <c r="L1213" s="6" t="str">
        <f t="shared" si="91"/>
        <v>Mar</v>
      </c>
      <c r="M1213">
        <v>82</v>
      </c>
      <c r="N1213" s="10">
        <f t="shared" si="92"/>
        <v>2.0099999999999998</v>
      </c>
      <c r="O1213">
        <f t="shared" si="93"/>
        <v>20</v>
      </c>
      <c r="P1213">
        <v>0.5</v>
      </c>
      <c r="Q1213" s="12">
        <f>Table1[[#This Row],[Quantity]]*Table1[[#This Row],[Case Size]]</f>
        <v>1640</v>
      </c>
      <c r="R1213" s="10">
        <f>Table1[[#This Row],[ Sales Volume]]*Table1[[#This Row],[Cost]]</f>
        <v>3296.3999999999996</v>
      </c>
      <c r="S1213" s="10">
        <f>Table1[[#This Row],[Sales Values]]-(Table1[[#This Row],[Sales Values]]*0.25)</f>
        <v>2472.2999999999997</v>
      </c>
      <c r="T1213" s="10">
        <f>Table1[[#This Row],[Manufacturing Cost]]-Table1[[#This Row],[Delivery Cost]]</f>
        <v>2431.2999999999997</v>
      </c>
      <c r="U1213" s="10">
        <f>Table1[[#This Row],[Quantity]]*Table1[[#This Row],[Delivery]]</f>
        <v>41</v>
      </c>
      <c r="V1213" s="10">
        <f>Table1[[#This Row],[Sales Values]]-Table1[[#This Row],[Manufacturing Cost]]</f>
        <v>824.09999999999991</v>
      </c>
      <c r="W1213" s="13">
        <f>Table1[[#This Row],[Profit]]/Table1[[#This Row],[Sales Values]]</f>
        <v>0.25</v>
      </c>
      <c r="X1213" s="10">
        <v>14.95</v>
      </c>
      <c r="Y1213" s="14">
        <f>IF(AND(Table1[[#This Row],[Quantity]]&gt;20,Table1[[#This Row],[Quantity]]&lt;=50),3%,IF(AND(Table1[[#This Row],[Quantity]]&gt;50,Table1[[#This Row],[Quantity]]&lt;=100),5%,IF(Table1[[#This Row],[Quantity]]&gt;100,7%,0)))</f>
        <v>0.05</v>
      </c>
      <c r="Z1213" s="10">
        <f>Table1[[#This Row],[Sales Values]]*(1-Table1[[#This Row],[Discount]])</f>
        <v>3131.5799999999995</v>
      </c>
      <c r="AA1213" s="10">
        <f>Table1[[#This Row],[Sales Values]]+(Table1[[#This Row],[Sales Values]]*1.05%)</f>
        <v>3331.0121999999997</v>
      </c>
      <c r="AB1213" s="10">
        <f>Table1[[#This Row],[Sales Values]]*1.05</f>
        <v>3461.22</v>
      </c>
      <c r="AC1213" s="10" t="str">
        <f t="shared" si="94"/>
        <v>Hyperwotsit</v>
      </c>
      <c r="AD1213" t="s">
        <v>20</v>
      </c>
    </row>
    <row r="1214" spans="1:30" x14ac:dyDescent="0.3">
      <c r="A1214">
        <v>4177</v>
      </c>
      <c r="B1214" t="s">
        <v>7351</v>
      </c>
      <c r="C1214" t="s">
        <v>3016</v>
      </c>
      <c r="D1214" t="s">
        <v>51</v>
      </c>
      <c r="E1214" t="s">
        <v>16</v>
      </c>
      <c r="F1214">
        <v>60</v>
      </c>
      <c r="G1214" t="s">
        <v>9164</v>
      </c>
      <c r="H1214" t="s">
        <v>9166</v>
      </c>
      <c r="I1214" t="s">
        <v>32</v>
      </c>
      <c r="J1214" s="8">
        <v>44397</v>
      </c>
      <c r="K1214" s="6" t="str">
        <f t="shared" si="90"/>
        <v>2021</v>
      </c>
      <c r="L1214" s="6" t="str">
        <f t="shared" si="91"/>
        <v>Jul</v>
      </c>
      <c r="M1214">
        <v>5</v>
      </c>
      <c r="N1214" s="10">
        <f t="shared" si="92"/>
        <v>3.49</v>
      </c>
      <c r="O1214">
        <f t="shared" si="93"/>
        <v>20</v>
      </c>
      <c r="P1214">
        <v>0.5</v>
      </c>
      <c r="Q1214" s="12">
        <f>Table1[[#This Row],[Quantity]]*Table1[[#This Row],[Case Size]]</f>
        <v>100</v>
      </c>
      <c r="R1214" s="10">
        <f>Table1[[#This Row],[ Sales Volume]]*Table1[[#This Row],[Cost]]</f>
        <v>349</v>
      </c>
      <c r="S1214" s="10">
        <f>Table1[[#This Row],[Sales Values]]-(Table1[[#This Row],[Sales Values]]*0.25)</f>
        <v>261.75</v>
      </c>
      <c r="T1214" s="10">
        <f>Table1[[#This Row],[Manufacturing Cost]]-Table1[[#This Row],[Delivery Cost]]</f>
        <v>259.25</v>
      </c>
      <c r="U1214" s="10">
        <f>Table1[[#This Row],[Quantity]]*Table1[[#This Row],[Delivery]]</f>
        <v>2.5</v>
      </c>
      <c r="V1214" s="10">
        <f>Table1[[#This Row],[Sales Values]]-Table1[[#This Row],[Manufacturing Cost]]</f>
        <v>87.25</v>
      </c>
      <c r="W1214" s="13">
        <f>Table1[[#This Row],[Profit]]/Table1[[#This Row],[Sales Values]]</f>
        <v>0.25</v>
      </c>
      <c r="X1214" s="10">
        <v>14.95</v>
      </c>
      <c r="Y1214" s="14">
        <f>IF(AND(Table1[[#This Row],[Quantity]]&gt;20,Table1[[#This Row],[Quantity]]&lt;=50),3%,IF(AND(Table1[[#This Row],[Quantity]]&gt;50,Table1[[#This Row],[Quantity]]&lt;=100),5%,IF(Table1[[#This Row],[Quantity]]&gt;100,7%,0)))</f>
        <v>0</v>
      </c>
      <c r="Z1214" s="10">
        <f>Table1[[#This Row],[Sales Values]]*(1-Table1[[#This Row],[Discount]])</f>
        <v>349</v>
      </c>
      <c r="AA1214" s="10">
        <f>Table1[[#This Row],[Sales Values]]+(Table1[[#This Row],[Sales Values]]*1.05%)</f>
        <v>352.66449999999998</v>
      </c>
      <c r="AB1214" s="10">
        <f>Table1[[#This Row],[Sales Values]]*1.05</f>
        <v>366.45</v>
      </c>
      <c r="AC1214" s="10" t="str">
        <f t="shared" si="94"/>
        <v>Superwossname</v>
      </c>
      <c r="AD1214" t="s">
        <v>101</v>
      </c>
    </row>
    <row r="1215" spans="1:30" x14ac:dyDescent="0.3">
      <c r="A1215">
        <v>4178</v>
      </c>
      <c r="B1215" t="s">
        <v>4278</v>
      </c>
      <c r="C1215" t="s">
        <v>1554</v>
      </c>
      <c r="D1215" t="s">
        <v>28</v>
      </c>
      <c r="E1215" t="s">
        <v>29</v>
      </c>
      <c r="F1215">
        <v>90</v>
      </c>
      <c r="G1215" t="s">
        <v>9167</v>
      </c>
      <c r="H1215" t="s">
        <v>2321</v>
      </c>
      <c r="I1215" t="s">
        <v>129</v>
      </c>
      <c r="J1215" s="8">
        <v>44790</v>
      </c>
      <c r="K1215" s="6" t="str">
        <f t="shared" si="90"/>
        <v>2022</v>
      </c>
      <c r="L1215" s="6" t="str">
        <f t="shared" si="91"/>
        <v>Aug</v>
      </c>
      <c r="M1215">
        <v>91</v>
      </c>
      <c r="N1215" s="10">
        <f t="shared" si="92"/>
        <v>3.49</v>
      </c>
      <c r="O1215">
        <f t="shared" si="93"/>
        <v>20</v>
      </c>
      <c r="P1215">
        <v>0.5</v>
      </c>
      <c r="Q1215" s="12">
        <f>Table1[[#This Row],[Quantity]]*Table1[[#This Row],[Case Size]]</f>
        <v>1820</v>
      </c>
      <c r="R1215" s="10">
        <f>Table1[[#This Row],[ Sales Volume]]*Table1[[#This Row],[Cost]]</f>
        <v>6351.8</v>
      </c>
      <c r="S1215" s="10">
        <f>Table1[[#This Row],[Sales Values]]-(Table1[[#This Row],[Sales Values]]*0.25)</f>
        <v>4763.8500000000004</v>
      </c>
      <c r="T1215" s="10">
        <f>Table1[[#This Row],[Manufacturing Cost]]-Table1[[#This Row],[Delivery Cost]]</f>
        <v>4718.3500000000004</v>
      </c>
      <c r="U1215" s="10">
        <f>Table1[[#This Row],[Quantity]]*Table1[[#This Row],[Delivery]]</f>
        <v>45.5</v>
      </c>
      <c r="V1215" s="10">
        <f>Table1[[#This Row],[Sales Values]]-Table1[[#This Row],[Manufacturing Cost]]</f>
        <v>1587.9499999999998</v>
      </c>
      <c r="W1215" s="13">
        <f>Table1[[#This Row],[Profit]]/Table1[[#This Row],[Sales Values]]</f>
        <v>0.24999999999999997</v>
      </c>
      <c r="X1215" s="10">
        <v>14.95</v>
      </c>
      <c r="Y1215" s="14">
        <f>IF(AND(Table1[[#This Row],[Quantity]]&gt;20,Table1[[#This Row],[Quantity]]&lt;=50),3%,IF(AND(Table1[[#This Row],[Quantity]]&gt;50,Table1[[#This Row],[Quantity]]&lt;=100),5%,IF(Table1[[#This Row],[Quantity]]&gt;100,7%,0)))</f>
        <v>0.05</v>
      </c>
      <c r="Z1215" s="10">
        <f>Table1[[#This Row],[Sales Values]]*(1-Table1[[#This Row],[Discount]])</f>
        <v>6034.21</v>
      </c>
      <c r="AA1215" s="10">
        <f>Table1[[#This Row],[Sales Values]]+(Table1[[#This Row],[Sales Values]]*1.05%)</f>
        <v>6418.4939000000004</v>
      </c>
      <c r="AB1215" s="10">
        <f>Table1[[#This Row],[Sales Values]]*1.05</f>
        <v>6669.39</v>
      </c>
      <c r="AC1215" s="10" t="str">
        <f t="shared" si="94"/>
        <v>Superwossname</v>
      </c>
      <c r="AD1215" t="s">
        <v>101</v>
      </c>
    </row>
    <row r="1216" spans="1:30" x14ac:dyDescent="0.3">
      <c r="A1216">
        <v>4182</v>
      </c>
      <c r="B1216" t="s">
        <v>964</v>
      </c>
      <c r="C1216" t="s">
        <v>9172</v>
      </c>
      <c r="D1216" t="s">
        <v>28</v>
      </c>
      <c r="E1216" t="s">
        <v>29</v>
      </c>
      <c r="F1216">
        <v>90</v>
      </c>
      <c r="G1216" t="s">
        <v>9173</v>
      </c>
      <c r="H1216" t="s">
        <v>2341</v>
      </c>
      <c r="I1216" t="s">
        <v>2342</v>
      </c>
      <c r="J1216" s="8">
        <v>44368</v>
      </c>
      <c r="K1216" s="6" t="str">
        <f t="shared" si="90"/>
        <v>2021</v>
      </c>
      <c r="L1216" s="6" t="str">
        <f t="shared" si="91"/>
        <v>Jun</v>
      </c>
      <c r="M1216">
        <v>93</v>
      </c>
      <c r="N1216" s="10">
        <f t="shared" si="92"/>
        <v>3.49</v>
      </c>
      <c r="O1216">
        <f t="shared" si="93"/>
        <v>20</v>
      </c>
      <c r="P1216">
        <v>0.5</v>
      </c>
      <c r="Q1216" s="12">
        <f>Table1[[#This Row],[Quantity]]*Table1[[#This Row],[Case Size]]</f>
        <v>1860</v>
      </c>
      <c r="R1216" s="10">
        <f>Table1[[#This Row],[ Sales Volume]]*Table1[[#This Row],[Cost]]</f>
        <v>6491.4000000000005</v>
      </c>
      <c r="S1216" s="10">
        <f>Table1[[#This Row],[Sales Values]]-(Table1[[#This Row],[Sales Values]]*0.25)</f>
        <v>4868.55</v>
      </c>
      <c r="T1216" s="10">
        <f>Table1[[#This Row],[Manufacturing Cost]]-Table1[[#This Row],[Delivery Cost]]</f>
        <v>4822.05</v>
      </c>
      <c r="U1216" s="10">
        <f>Table1[[#This Row],[Quantity]]*Table1[[#This Row],[Delivery]]</f>
        <v>46.5</v>
      </c>
      <c r="V1216" s="10">
        <f>Table1[[#This Row],[Sales Values]]-Table1[[#This Row],[Manufacturing Cost]]</f>
        <v>1622.8500000000004</v>
      </c>
      <c r="W1216" s="13">
        <f>Table1[[#This Row],[Profit]]/Table1[[#This Row],[Sales Values]]</f>
        <v>0.25000000000000006</v>
      </c>
      <c r="X1216" s="10">
        <v>14.95</v>
      </c>
      <c r="Y1216" s="14">
        <f>IF(AND(Table1[[#This Row],[Quantity]]&gt;20,Table1[[#This Row],[Quantity]]&lt;=50),3%,IF(AND(Table1[[#This Row],[Quantity]]&gt;50,Table1[[#This Row],[Quantity]]&lt;=100),5%,IF(Table1[[#This Row],[Quantity]]&gt;100,7%,0)))</f>
        <v>0.05</v>
      </c>
      <c r="Z1216" s="10">
        <f>Table1[[#This Row],[Sales Values]]*(1-Table1[[#This Row],[Discount]])</f>
        <v>6166.83</v>
      </c>
      <c r="AA1216" s="10">
        <f>Table1[[#This Row],[Sales Values]]+(Table1[[#This Row],[Sales Values]]*1.05%)</f>
        <v>6559.5597000000007</v>
      </c>
      <c r="AB1216" s="10">
        <f>Table1[[#This Row],[Sales Values]]*1.05</f>
        <v>6815.9700000000012</v>
      </c>
      <c r="AC1216" s="10" t="str">
        <f t="shared" si="94"/>
        <v>Superwossname</v>
      </c>
      <c r="AD1216" t="s">
        <v>101</v>
      </c>
    </row>
    <row r="1217" spans="1:30" x14ac:dyDescent="0.3">
      <c r="A1217">
        <v>4185</v>
      </c>
      <c r="B1217" t="s">
        <v>3471</v>
      </c>
      <c r="C1217" t="s">
        <v>7423</v>
      </c>
      <c r="D1217" t="s">
        <v>15</v>
      </c>
      <c r="E1217" t="s">
        <v>16</v>
      </c>
      <c r="F1217">
        <v>60</v>
      </c>
      <c r="G1217" t="s">
        <v>9178</v>
      </c>
      <c r="H1217" t="s">
        <v>4955</v>
      </c>
      <c r="I1217" t="s">
        <v>645</v>
      </c>
      <c r="J1217" s="8">
        <v>44434</v>
      </c>
      <c r="K1217" s="6" t="str">
        <f t="shared" si="90"/>
        <v>2021</v>
      </c>
      <c r="L1217" s="6" t="str">
        <f t="shared" si="91"/>
        <v>Aug</v>
      </c>
      <c r="M1217">
        <v>80</v>
      </c>
      <c r="N1217" s="10">
        <f t="shared" si="92"/>
        <v>3.49</v>
      </c>
      <c r="O1217">
        <f t="shared" si="93"/>
        <v>20</v>
      </c>
      <c r="P1217">
        <v>0.5</v>
      </c>
      <c r="Q1217" s="12">
        <f>Table1[[#This Row],[Quantity]]*Table1[[#This Row],[Case Size]]</f>
        <v>1600</v>
      </c>
      <c r="R1217" s="10">
        <f>Table1[[#This Row],[ Sales Volume]]*Table1[[#This Row],[Cost]]</f>
        <v>5584</v>
      </c>
      <c r="S1217" s="10">
        <f>Table1[[#This Row],[Sales Values]]-(Table1[[#This Row],[Sales Values]]*0.25)</f>
        <v>4188</v>
      </c>
      <c r="T1217" s="10">
        <f>Table1[[#This Row],[Manufacturing Cost]]-Table1[[#This Row],[Delivery Cost]]</f>
        <v>4148</v>
      </c>
      <c r="U1217" s="10">
        <f>Table1[[#This Row],[Quantity]]*Table1[[#This Row],[Delivery]]</f>
        <v>40</v>
      </c>
      <c r="V1217" s="10">
        <f>Table1[[#This Row],[Sales Values]]-Table1[[#This Row],[Manufacturing Cost]]</f>
        <v>1396</v>
      </c>
      <c r="W1217" s="13">
        <f>Table1[[#This Row],[Profit]]/Table1[[#This Row],[Sales Values]]</f>
        <v>0.25</v>
      </c>
      <c r="X1217" s="10">
        <v>14.95</v>
      </c>
      <c r="Y1217" s="14">
        <f>IF(AND(Table1[[#This Row],[Quantity]]&gt;20,Table1[[#This Row],[Quantity]]&lt;=50),3%,IF(AND(Table1[[#This Row],[Quantity]]&gt;50,Table1[[#This Row],[Quantity]]&lt;=100),5%,IF(Table1[[#This Row],[Quantity]]&gt;100,7%,0)))</f>
        <v>0.05</v>
      </c>
      <c r="Z1217" s="10">
        <f>Table1[[#This Row],[Sales Values]]*(1-Table1[[#This Row],[Discount]])</f>
        <v>5304.8</v>
      </c>
      <c r="AA1217" s="10">
        <f>Table1[[#This Row],[Sales Values]]+(Table1[[#This Row],[Sales Values]]*1.05%)</f>
        <v>5642.6319999999996</v>
      </c>
      <c r="AB1217" s="10">
        <f>Table1[[#This Row],[Sales Values]]*1.05</f>
        <v>5863.2</v>
      </c>
      <c r="AC1217" s="10" t="str">
        <f t="shared" si="94"/>
        <v>Superwossname</v>
      </c>
      <c r="AD1217" t="s">
        <v>101</v>
      </c>
    </row>
    <row r="1218" spans="1:30" x14ac:dyDescent="0.3">
      <c r="A1218">
        <v>4188</v>
      </c>
      <c r="B1218" t="s">
        <v>335</v>
      </c>
      <c r="C1218" t="s">
        <v>3989</v>
      </c>
      <c r="D1218" t="s">
        <v>28</v>
      </c>
      <c r="E1218" t="s">
        <v>29</v>
      </c>
      <c r="F1218">
        <v>30</v>
      </c>
      <c r="G1218" t="s">
        <v>9181</v>
      </c>
      <c r="H1218" t="s">
        <v>591</v>
      </c>
      <c r="I1218" t="s">
        <v>32</v>
      </c>
      <c r="J1218" s="8">
        <v>44767</v>
      </c>
      <c r="K1218" s="6" t="str">
        <f t="shared" ref="K1218:K1281" si="95">TEXT(J1218, "yyyy")</f>
        <v>2022</v>
      </c>
      <c r="L1218" s="6" t="str">
        <f t="shared" ref="L1218:L1281" si="96">TEXT(J1218, "mmm")</f>
        <v>Jul</v>
      </c>
      <c r="M1218">
        <v>51</v>
      </c>
      <c r="N1218" s="10">
        <f t="shared" ref="N1218:N1281" si="97">VLOOKUP(AD1218,Codes,3)</f>
        <v>2.0099999999999998</v>
      </c>
      <c r="O1218">
        <f t="shared" ref="O1218:O1281" si="98">VLOOKUP(AD1218,Codes,4)</f>
        <v>20</v>
      </c>
      <c r="P1218">
        <v>0.5</v>
      </c>
      <c r="Q1218" s="11">
        <f>Table1[[#This Row],[Quantity]]*Table1[[#This Row],[Case Size]]</f>
        <v>1020</v>
      </c>
      <c r="R1218" s="10">
        <f>Table1[[#This Row],[ Sales Volume]]*Table1[[#This Row],[Cost]]</f>
        <v>2050.1999999999998</v>
      </c>
      <c r="S1218" s="10">
        <f>Table1[[#This Row],[Sales Values]]-(Table1[[#This Row],[Sales Values]]*0.25)</f>
        <v>1537.6499999999999</v>
      </c>
      <c r="T1218" s="10">
        <f>Table1[[#This Row],[Manufacturing Cost]]-Table1[[#This Row],[Delivery Cost]]</f>
        <v>1512.1499999999999</v>
      </c>
      <c r="U1218" s="10">
        <f>Table1[[#This Row],[Quantity]]*Table1[[#This Row],[Delivery]]</f>
        <v>25.5</v>
      </c>
      <c r="V1218" s="10">
        <f>Table1[[#This Row],[Sales Values]]-Table1[[#This Row],[Manufacturing Cost]]</f>
        <v>512.54999999999995</v>
      </c>
      <c r="W1218" s="13">
        <f>Table1[[#This Row],[Profit]]/Table1[[#This Row],[Sales Values]]</f>
        <v>0.25</v>
      </c>
      <c r="X1218" s="10">
        <v>14.95</v>
      </c>
      <c r="Y1218" s="14">
        <f>IF(AND(Table1[[#This Row],[Quantity]]&gt;20,Table1[[#This Row],[Quantity]]&lt;=50),3%,IF(AND(Table1[[#This Row],[Quantity]]&gt;50,Table1[[#This Row],[Quantity]]&lt;=100),5%,IF(Table1[[#This Row],[Quantity]]&gt;100,7%,0)))</f>
        <v>0.05</v>
      </c>
      <c r="Z1218" s="10">
        <f>Table1[[#This Row],[Sales Values]]*(1-Table1[[#This Row],[Discount]])</f>
        <v>1947.6899999999998</v>
      </c>
      <c r="AA1218" s="10">
        <f>Table1[[#This Row],[Sales Values]]+(Table1[[#This Row],[Sales Values]]*1.05%)</f>
        <v>2071.7270999999996</v>
      </c>
      <c r="AB1218" s="10">
        <f>Table1[[#This Row],[Sales Values]]*1.05</f>
        <v>2152.71</v>
      </c>
      <c r="AC1218" s="10" t="str">
        <f t="shared" ref="AC1218:AC1281" si="99">VLOOKUP(AD1218,Codes,2)</f>
        <v>Hyperwotsit</v>
      </c>
      <c r="AD1218" t="s">
        <v>20</v>
      </c>
    </row>
    <row r="1219" spans="1:30" x14ac:dyDescent="0.3">
      <c r="A1219">
        <v>4191</v>
      </c>
      <c r="B1219" t="s">
        <v>2731</v>
      </c>
      <c r="C1219" t="s">
        <v>406</v>
      </c>
      <c r="D1219" t="s">
        <v>51</v>
      </c>
      <c r="E1219" t="s">
        <v>16</v>
      </c>
      <c r="F1219">
        <v>30</v>
      </c>
      <c r="G1219" t="s">
        <v>14690</v>
      </c>
      <c r="H1219" t="s">
        <v>1690</v>
      </c>
      <c r="I1219" t="s">
        <v>208</v>
      </c>
      <c r="J1219" s="8">
        <v>44374</v>
      </c>
      <c r="K1219" s="6" t="str">
        <f t="shared" si="95"/>
        <v>2021</v>
      </c>
      <c r="L1219" s="6" t="str">
        <f t="shared" si="96"/>
        <v>Jun</v>
      </c>
      <c r="M1219">
        <v>35</v>
      </c>
      <c r="N1219" s="10">
        <f t="shared" si="97"/>
        <v>1.89</v>
      </c>
      <c r="O1219">
        <f t="shared" si="98"/>
        <v>18</v>
      </c>
      <c r="P1219">
        <v>0.5</v>
      </c>
      <c r="Q1219" s="12">
        <f>Table1[[#This Row],[Quantity]]*Table1[[#This Row],[Case Size]]</f>
        <v>630</v>
      </c>
      <c r="R1219" s="10">
        <f>Table1[[#This Row],[ Sales Volume]]*Table1[[#This Row],[Cost]]</f>
        <v>1190.7</v>
      </c>
      <c r="S1219" s="10">
        <f>Table1[[#This Row],[Sales Values]]-(Table1[[#This Row],[Sales Values]]*0.25)</f>
        <v>893.02500000000009</v>
      </c>
      <c r="T1219" s="10">
        <f>Table1[[#This Row],[Manufacturing Cost]]-Table1[[#This Row],[Delivery Cost]]</f>
        <v>875.52500000000009</v>
      </c>
      <c r="U1219" s="10">
        <f>Table1[[#This Row],[Quantity]]*Table1[[#This Row],[Delivery]]</f>
        <v>17.5</v>
      </c>
      <c r="V1219" s="10">
        <f>Table1[[#This Row],[Sales Values]]-Table1[[#This Row],[Manufacturing Cost]]</f>
        <v>297.67499999999995</v>
      </c>
      <c r="W1219" s="13">
        <f>Table1[[#This Row],[Profit]]/Table1[[#This Row],[Sales Values]]</f>
        <v>0.24999999999999994</v>
      </c>
      <c r="X1219" s="10">
        <v>14.95</v>
      </c>
      <c r="Y1219" s="14">
        <f>IF(AND(Table1[[#This Row],[Quantity]]&gt;20,Table1[[#This Row],[Quantity]]&lt;=50),3%,IF(AND(Table1[[#This Row],[Quantity]]&gt;50,Table1[[#This Row],[Quantity]]&lt;=100),5%,IF(Table1[[#This Row],[Quantity]]&gt;100,7%,0)))</f>
        <v>0.03</v>
      </c>
      <c r="Z1219" s="10">
        <f>Table1[[#This Row],[Sales Values]]*(1-Table1[[#This Row],[Discount]])</f>
        <v>1154.979</v>
      </c>
      <c r="AA1219" s="10">
        <f>Table1[[#This Row],[Sales Values]]+(Table1[[#This Row],[Sales Values]]*1.05%)</f>
        <v>1203.20235</v>
      </c>
      <c r="AB1219" s="10">
        <f>Table1[[#This Row],[Sales Values]]*1.05</f>
        <v>1250.2350000000001</v>
      </c>
      <c r="AC1219" s="10" t="str">
        <f t="shared" si="99"/>
        <v>Gigastuff</v>
      </c>
      <c r="AD1219" t="s">
        <v>45</v>
      </c>
    </row>
    <row r="1220" spans="1:30" x14ac:dyDescent="0.3">
      <c r="A1220">
        <v>4193</v>
      </c>
      <c r="B1220" t="s">
        <v>9187</v>
      </c>
      <c r="C1220" t="s">
        <v>4842</v>
      </c>
      <c r="D1220" t="s">
        <v>51</v>
      </c>
      <c r="E1220" t="s">
        <v>16</v>
      </c>
      <c r="F1220">
        <v>60</v>
      </c>
      <c r="G1220" t="s">
        <v>13592</v>
      </c>
      <c r="H1220" t="s">
        <v>6516</v>
      </c>
      <c r="I1220" t="s">
        <v>32</v>
      </c>
      <c r="J1220" s="8">
        <v>44569</v>
      </c>
      <c r="K1220" s="6" t="str">
        <f t="shared" si="95"/>
        <v>2022</v>
      </c>
      <c r="L1220" s="6" t="str">
        <f t="shared" si="96"/>
        <v>Jan</v>
      </c>
      <c r="M1220">
        <v>74</v>
      </c>
      <c r="N1220" s="10">
        <f t="shared" si="97"/>
        <v>3.49</v>
      </c>
      <c r="O1220">
        <f t="shared" si="98"/>
        <v>20</v>
      </c>
      <c r="P1220">
        <v>0.5</v>
      </c>
      <c r="Q1220" s="12">
        <f>Table1[[#This Row],[Quantity]]*Table1[[#This Row],[Case Size]]</f>
        <v>1480</v>
      </c>
      <c r="R1220" s="10">
        <f>Table1[[#This Row],[ Sales Volume]]*Table1[[#This Row],[Cost]]</f>
        <v>5165.2000000000007</v>
      </c>
      <c r="S1220" s="10">
        <f>Table1[[#This Row],[Sales Values]]-(Table1[[#This Row],[Sales Values]]*0.25)</f>
        <v>3873.9000000000005</v>
      </c>
      <c r="T1220" s="10">
        <f>Table1[[#This Row],[Manufacturing Cost]]-Table1[[#This Row],[Delivery Cost]]</f>
        <v>3836.9000000000005</v>
      </c>
      <c r="U1220" s="10">
        <f>Table1[[#This Row],[Quantity]]*Table1[[#This Row],[Delivery]]</f>
        <v>37</v>
      </c>
      <c r="V1220" s="10">
        <f>Table1[[#This Row],[Sales Values]]-Table1[[#This Row],[Manufacturing Cost]]</f>
        <v>1291.3000000000002</v>
      </c>
      <c r="W1220" s="13">
        <f>Table1[[#This Row],[Profit]]/Table1[[#This Row],[Sales Values]]</f>
        <v>0.25</v>
      </c>
      <c r="X1220" s="10">
        <v>14.95</v>
      </c>
      <c r="Y1220" s="14">
        <f>IF(AND(Table1[[#This Row],[Quantity]]&gt;20,Table1[[#This Row],[Quantity]]&lt;=50),3%,IF(AND(Table1[[#This Row],[Quantity]]&gt;50,Table1[[#This Row],[Quantity]]&lt;=100),5%,IF(Table1[[#This Row],[Quantity]]&gt;100,7%,0)))</f>
        <v>0.05</v>
      </c>
      <c r="Z1220" s="10">
        <f>Table1[[#This Row],[Sales Values]]*(1-Table1[[#This Row],[Discount]])</f>
        <v>4906.9400000000005</v>
      </c>
      <c r="AA1220" s="10">
        <f>Table1[[#This Row],[Sales Values]]+(Table1[[#This Row],[Sales Values]]*1.05%)</f>
        <v>5219.4346000000005</v>
      </c>
      <c r="AB1220" s="10">
        <f>Table1[[#This Row],[Sales Values]]*1.05</f>
        <v>5423.4600000000009</v>
      </c>
      <c r="AC1220" s="10" t="str">
        <f t="shared" si="99"/>
        <v>Superwossname</v>
      </c>
      <c r="AD1220" t="s">
        <v>101</v>
      </c>
    </row>
    <row r="1221" spans="1:30" x14ac:dyDescent="0.3">
      <c r="A1221">
        <v>4195</v>
      </c>
      <c r="B1221" t="s">
        <v>5454</v>
      </c>
      <c r="C1221" t="s">
        <v>9190</v>
      </c>
      <c r="D1221" t="s">
        <v>51</v>
      </c>
      <c r="E1221" t="s">
        <v>16</v>
      </c>
      <c r="F1221">
        <v>30</v>
      </c>
      <c r="G1221" t="s">
        <v>9191</v>
      </c>
      <c r="H1221" t="s">
        <v>2997</v>
      </c>
      <c r="I1221" t="s">
        <v>32</v>
      </c>
      <c r="J1221" s="8">
        <v>44226</v>
      </c>
      <c r="K1221" s="6" t="str">
        <f t="shared" si="95"/>
        <v>2021</v>
      </c>
      <c r="L1221" s="6" t="str">
        <f t="shared" si="96"/>
        <v>Jan</v>
      </c>
      <c r="M1221">
        <v>23</v>
      </c>
      <c r="N1221" s="10">
        <f t="shared" si="97"/>
        <v>2.0099999999999998</v>
      </c>
      <c r="O1221">
        <f t="shared" si="98"/>
        <v>20</v>
      </c>
      <c r="P1221">
        <v>0.5</v>
      </c>
      <c r="Q1221" s="12">
        <f>Table1[[#This Row],[Quantity]]*Table1[[#This Row],[Case Size]]</f>
        <v>460</v>
      </c>
      <c r="R1221" s="10">
        <f>Table1[[#This Row],[ Sales Volume]]*Table1[[#This Row],[Cost]]</f>
        <v>924.59999999999991</v>
      </c>
      <c r="S1221" s="10">
        <f>Table1[[#This Row],[Sales Values]]-(Table1[[#This Row],[Sales Values]]*0.25)</f>
        <v>693.44999999999993</v>
      </c>
      <c r="T1221" s="10">
        <f>Table1[[#This Row],[Manufacturing Cost]]-Table1[[#This Row],[Delivery Cost]]</f>
        <v>681.94999999999993</v>
      </c>
      <c r="U1221" s="10">
        <f>Table1[[#This Row],[Quantity]]*Table1[[#This Row],[Delivery]]</f>
        <v>11.5</v>
      </c>
      <c r="V1221" s="10">
        <f>Table1[[#This Row],[Sales Values]]-Table1[[#This Row],[Manufacturing Cost]]</f>
        <v>231.14999999999998</v>
      </c>
      <c r="W1221" s="13">
        <f>Table1[[#This Row],[Profit]]/Table1[[#This Row],[Sales Values]]</f>
        <v>0.25</v>
      </c>
      <c r="X1221" s="10">
        <v>14.95</v>
      </c>
      <c r="Y1221" s="14">
        <f>IF(AND(Table1[[#This Row],[Quantity]]&gt;20,Table1[[#This Row],[Quantity]]&lt;=50),3%,IF(AND(Table1[[#This Row],[Quantity]]&gt;50,Table1[[#This Row],[Quantity]]&lt;=100),5%,IF(Table1[[#This Row],[Quantity]]&gt;100,7%,0)))</f>
        <v>0.03</v>
      </c>
      <c r="Z1221" s="10">
        <f>Table1[[#This Row],[Sales Values]]*(1-Table1[[#This Row],[Discount]])</f>
        <v>896.86199999999985</v>
      </c>
      <c r="AA1221" s="10">
        <f>Table1[[#This Row],[Sales Values]]+(Table1[[#This Row],[Sales Values]]*1.05%)</f>
        <v>934.30829999999992</v>
      </c>
      <c r="AB1221" s="10">
        <f>Table1[[#This Row],[Sales Values]]*1.05</f>
        <v>970.82999999999993</v>
      </c>
      <c r="AC1221" s="10" t="str">
        <f t="shared" si="99"/>
        <v>Hyperwotsit</v>
      </c>
      <c r="AD1221" t="s">
        <v>20</v>
      </c>
    </row>
    <row r="1222" spans="1:30" x14ac:dyDescent="0.3">
      <c r="A1222">
        <v>4196</v>
      </c>
      <c r="B1222" t="s">
        <v>4016</v>
      </c>
      <c r="C1222" t="s">
        <v>7070</v>
      </c>
      <c r="D1222" t="s">
        <v>28</v>
      </c>
      <c r="E1222" t="s">
        <v>29</v>
      </c>
      <c r="F1222">
        <v>30</v>
      </c>
      <c r="G1222" t="s">
        <v>9192</v>
      </c>
      <c r="H1222" t="s">
        <v>172</v>
      </c>
      <c r="I1222" t="s">
        <v>173</v>
      </c>
      <c r="J1222" s="8">
        <v>44866</v>
      </c>
      <c r="K1222" s="6" t="str">
        <f t="shared" si="95"/>
        <v>2022</v>
      </c>
      <c r="L1222" s="6" t="str">
        <f t="shared" si="96"/>
        <v>Nov</v>
      </c>
      <c r="M1222">
        <v>31</v>
      </c>
      <c r="N1222" s="10">
        <f t="shared" si="97"/>
        <v>2.0099999999999998</v>
      </c>
      <c r="O1222">
        <f t="shared" si="98"/>
        <v>20</v>
      </c>
      <c r="P1222">
        <v>0.5</v>
      </c>
      <c r="Q1222" s="11">
        <f>Table1[[#This Row],[Quantity]]*Table1[[#This Row],[Case Size]]</f>
        <v>620</v>
      </c>
      <c r="R1222" s="10">
        <f>Table1[[#This Row],[ Sales Volume]]*Table1[[#This Row],[Cost]]</f>
        <v>1246.1999999999998</v>
      </c>
      <c r="S1222" s="10">
        <f>Table1[[#This Row],[Sales Values]]-(Table1[[#This Row],[Sales Values]]*0.25)</f>
        <v>934.64999999999986</v>
      </c>
      <c r="T1222" s="10">
        <f>Table1[[#This Row],[Manufacturing Cost]]-Table1[[#This Row],[Delivery Cost]]</f>
        <v>919.14999999999986</v>
      </c>
      <c r="U1222" s="10">
        <f>Table1[[#This Row],[Quantity]]*Table1[[#This Row],[Delivery]]</f>
        <v>15.5</v>
      </c>
      <c r="V1222" s="10">
        <f>Table1[[#This Row],[Sales Values]]-Table1[[#This Row],[Manufacturing Cost]]</f>
        <v>311.54999999999995</v>
      </c>
      <c r="W1222" s="13">
        <f>Table1[[#This Row],[Profit]]/Table1[[#This Row],[Sales Values]]</f>
        <v>0.25</v>
      </c>
      <c r="X1222" s="10">
        <v>14.95</v>
      </c>
      <c r="Y1222" s="14">
        <f>IF(AND(Table1[[#This Row],[Quantity]]&gt;20,Table1[[#This Row],[Quantity]]&lt;=50),3%,IF(AND(Table1[[#This Row],[Quantity]]&gt;50,Table1[[#This Row],[Quantity]]&lt;=100),5%,IF(Table1[[#This Row],[Quantity]]&gt;100,7%,0)))</f>
        <v>0.03</v>
      </c>
      <c r="Z1222" s="10">
        <f>Table1[[#This Row],[Sales Values]]*(1-Table1[[#This Row],[Discount]])</f>
        <v>1208.8139999999999</v>
      </c>
      <c r="AA1222" s="10">
        <f>Table1[[#This Row],[Sales Values]]+(Table1[[#This Row],[Sales Values]]*1.05%)</f>
        <v>1259.2850999999998</v>
      </c>
      <c r="AB1222" s="10">
        <f>Table1[[#This Row],[Sales Values]]*1.05</f>
        <v>1308.5099999999998</v>
      </c>
      <c r="AC1222" s="10" t="str">
        <f t="shared" si="99"/>
        <v>Hyperwotsit</v>
      </c>
      <c r="AD1222" t="s">
        <v>20</v>
      </c>
    </row>
    <row r="1223" spans="1:30" x14ac:dyDescent="0.3">
      <c r="A1223">
        <v>4200</v>
      </c>
      <c r="B1223" t="s">
        <v>9198</v>
      </c>
      <c r="C1223" t="s">
        <v>152</v>
      </c>
      <c r="D1223" t="s">
        <v>51</v>
      </c>
      <c r="E1223" t="s">
        <v>16</v>
      </c>
      <c r="F1223">
        <v>90</v>
      </c>
      <c r="G1223" t="s">
        <v>9199</v>
      </c>
      <c r="H1223" t="s">
        <v>4409</v>
      </c>
      <c r="I1223" t="s">
        <v>294</v>
      </c>
      <c r="J1223" s="8">
        <v>44725</v>
      </c>
      <c r="K1223" s="6" t="str">
        <f t="shared" si="95"/>
        <v>2022</v>
      </c>
      <c r="L1223" s="6" t="str">
        <f t="shared" si="96"/>
        <v>Jun</v>
      </c>
      <c r="M1223">
        <v>28</v>
      </c>
      <c r="N1223" s="10">
        <f t="shared" si="97"/>
        <v>3.49</v>
      </c>
      <c r="O1223">
        <f t="shared" si="98"/>
        <v>20</v>
      </c>
      <c r="P1223">
        <v>0.5</v>
      </c>
      <c r="Q1223" s="12">
        <f>Table1[[#This Row],[Quantity]]*Table1[[#This Row],[Case Size]]</f>
        <v>560</v>
      </c>
      <c r="R1223" s="10">
        <f>Table1[[#This Row],[ Sales Volume]]*Table1[[#This Row],[Cost]]</f>
        <v>1954.4</v>
      </c>
      <c r="S1223" s="10">
        <f>Table1[[#This Row],[Sales Values]]-(Table1[[#This Row],[Sales Values]]*0.25)</f>
        <v>1465.8000000000002</v>
      </c>
      <c r="T1223" s="10">
        <f>Table1[[#This Row],[Manufacturing Cost]]-Table1[[#This Row],[Delivery Cost]]</f>
        <v>1451.8000000000002</v>
      </c>
      <c r="U1223" s="10">
        <f>Table1[[#This Row],[Quantity]]*Table1[[#This Row],[Delivery]]</f>
        <v>14</v>
      </c>
      <c r="V1223" s="10">
        <f>Table1[[#This Row],[Sales Values]]-Table1[[#This Row],[Manufacturing Cost]]</f>
        <v>488.59999999999991</v>
      </c>
      <c r="W1223" s="13">
        <f>Table1[[#This Row],[Profit]]/Table1[[#This Row],[Sales Values]]</f>
        <v>0.24999999999999994</v>
      </c>
      <c r="X1223" s="10">
        <v>14.95</v>
      </c>
      <c r="Y1223" s="14">
        <f>IF(AND(Table1[[#This Row],[Quantity]]&gt;20,Table1[[#This Row],[Quantity]]&lt;=50),3%,IF(AND(Table1[[#This Row],[Quantity]]&gt;50,Table1[[#This Row],[Quantity]]&lt;=100),5%,IF(Table1[[#This Row],[Quantity]]&gt;100,7%,0)))</f>
        <v>0.03</v>
      </c>
      <c r="Z1223" s="10">
        <f>Table1[[#This Row],[Sales Values]]*(1-Table1[[#This Row],[Discount]])</f>
        <v>1895.768</v>
      </c>
      <c r="AA1223" s="10">
        <f>Table1[[#This Row],[Sales Values]]+(Table1[[#This Row],[Sales Values]]*1.05%)</f>
        <v>1974.9212</v>
      </c>
      <c r="AB1223" s="10">
        <f>Table1[[#This Row],[Sales Values]]*1.05</f>
        <v>2052.1200000000003</v>
      </c>
      <c r="AC1223" s="10" t="str">
        <f t="shared" si="99"/>
        <v>Superwossname</v>
      </c>
      <c r="AD1223" t="s">
        <v>101</v>
      </c>
    </row>
    <row r="1224" spans="1:30" x14ac:dyDescent="0.3">
      <c r="A1224">
        <v>4205</v>
      </c>
      <c r="B1224" t="s">
        <v>4004</v>
      </c>
      <c r="C1224" t="s">
        <v>2398</v>
      </c>
      <c r="D1224" t="s">
        <v>28</v>
      </c>
      <c r="E1224" t="s">
        <v>29</v>
      </c>
      <c r="F1224">
        <v>60</v>
      </c>
      <c r="G1224" t="s">
        <v>9204</v>
      </c>
      <c r="H1224" t="s">
        <v>1739</v>
      </c>
      <c r="I1224" t="s">
        <v>32</v>
      </c>
      <c r="J1224" s="8">
        <v>44180</v>
      </c>
      <c r="K1224" s="6" t="str">
        <f t="shared" si="95"/>
        <v>2020</v>
      </c>
      <c r="L1224" s="6" t="str">
        <f t="shared" si="96"/>
        <v>Dec</v>
      </c>
      <c r="M1224">
        <v>34</v>
      </c>
      <c r="N1224" s="10">
        <f t="shared" si="97"/>
        <v>1.89</v>
      </c>
      <c r="O1224">
        <f t="shared" si="98"/>
        <v>18</v>
      </c>
      <c r="P1224">
        <v>0.5</v>
      </c>
      <c r="Q1224" s="12">
        <f>Table1[[#This Row],[Quantity]]*Table1[[#This Row],[Case Size]]</f>
        <v>612</v>
      </c>
      <c r="R1224" s="10">
        <f>Table1[[#This Row],[ Sales Volume]]*Table1[[#This Row],[Cost]]</f>
        <v>1156.6799999999998</v>
      </c>
      <c r="S1224" s="10">
        <f>Table1[[#This Row],[Sales Values]]-(Table1[[#This Row],[Sales Values]]*0.25)</f>
        <v>867.50999999999988</v>
      </c>
      <c r="T1224" s="10">
        <f>Table1[[#This Row],[Manufacturing Cost]]-Table1[[#This Row],[Delivery Cost]]</f>
        <v>850.50999999999988</v>
      </c>
      <c r="U1224" s="10">
        <f>Table1[[#This Row],[Quantity]]*Table1[[#This Row],[Delivery]]</f>
        <v>17</v>
      </c>
      <c r="V1224" s="10">
        <f>Table1[[#This Row],[Sales Values]]-Table1[[#This Row],[Manufacturing Cost]]</f>
        <v>289.16999999999996</v>
      </c>
      <c r="W1224" s="13">
        <f>Table1[[#This Row],[Profit]]/Table1[[#This Row],[Sales Values]]</f>
        <v>0.25</v>
      </c>
      <c r="X1224" s="10">
        <v>14.95</v>
      </c>
      <c r="Y1224" s="14">
        <f>IF(AND(Table1[[#This Row],[Quantity]]&gt;20,Table1[[#This Row],[Quantity]]&lt;=50),3%,IF(AND(Table1[[#This Row],[Quantity]]&gt;50,Table1[[#This Row],[Quantity]]&lt;=100),5%,IF(Table1[[#This Row],[Quantity]]&gt;100,7%,0)))</f>
        <v>0.03</v>
      </c>
      <c r="Z1224" s="10">
        <f>Table1[[#This Row],[Sales Values]]*(1-Table1[[#This Row],[Discount]])</f>
        <v>1121.9795999999999</v>
      </c>
      <c r="AA1224" s="10">
        <f>Table1[[#This Row],[Sales Values]]+(Table1[[#This Row],[Sales Values]]*1.05%)</f>
        <v>1168.8251399999999</v>
      </c>
      <c r="AB1224" s="10">
        <f>Table1[[#This Row],[Sales Values]]*1.05</f>
        <v>1214.5139999999999</v>
      </c>
      <c r="AC1224" s="10" t="str">
        <f t="shared" si="99"/>
        <v>Gigastuff</v>
      </c>
      <c r="AD1224" t="s">
        <v>45</v>
      </c>
    </row>
    <row r="1225" spans="1:30" x14ac:dyDescent="0.3">
      <c r="A1225">
        <v>4208</v>
      </c>
      <c r="B1225" t="s">
        <v>909</v>
      </c>
      <c r="C1225" t="s">
        <v>6730</v>
      </c>
      <c r="D1225" t="s">
        <v>15</v>
      </c>
      <c r="E1225" t="s">
        <v>16</v>
      </c>
      <c r="F1225">
        <v>30</v>
      </c>
      <c r="G1225" t="s">
        <v>13593</v>
      </c>
      <c r="H1225" t="s">
        <v>3175</v>
      </c>
      <c r="I1225" t="s">
        <v>1233</v>
      </c>
      <c r="J1225" s="8">
        <v>44303</v>
      </c>
      <c r="K1225" s="6" t="str">
        <f t="shared" si="95"/>
        <v>2021</v>
      </c>
      <c r="L1225" s="6" t="str">
        <f t="shared" si="96"/>
        <v>Apr</v>
      </c>
      <c r="M1225">
        <v>85</v>
      </c>
      <c r="N1225" s="10">
        <f t="shared" si="97"/>
        <v>1.89</v>
      </c>
      <c r="O1225">
        <f t="shared" si="98"/>
        <v>18</v>
      </c>
      <c r="P1225">
        <v>0.5</v>
      </c>
      <c r="Q1225" s="12">
        <f>Table1[[#This Row],[Quantity]]*Table1[[#This Row],[Case Size]]</f>
        <v>1530</v>
      </c>
      <c r="R1225" s="10">
        <f>Table1[[#This Row],[ Sales Volume]]*Table1[[#This Row],[Cost]]</f>
        <v>2891.7</v>
      </c>
      <c r="S1225" s="10">
        <f>Table1[[#This Row],[Sales Values]]-(Table1[[#This Row],[Sales Values]]*0.25)</f>
        <v>2168.7749999999996</v>
      </c>
      <c r="T1225" s="10">
        <f>Table1[[#This Row],[Manufacturing Cost]]-Table1[[#This Row],[Delivery Cost]]</f>
        <v>2126.2749999999996</v>
      </c>
      <c r="U1225" s="10">
        <f>Table1[[#This Row],[Quantity]]*Table1[[#This Row],[Delivery]]</f>
        <v>42.5</v>
      </c>
      <c r="V1225" s="10">
        <f>Table1[[#This Row],[Sales Values]]-Table1[[#This Row],[Manufacturing Cost]]</f>
        <v>722.92500000000018</v>
      </c>
      <c r="W1225" s="13">
        <f>Table1[[#This Row],[Profit]]/Table1[[#This Row],[Sales Values]]</f>
        <v>0.25000000000000006</v>
      </c>
      <c r="X1225" s="10">
        <v>14.95</v>
      </c>
      <c r="Y1225" s="14">
        <f>IF(AND(Table1[[#This Row],[Quantity]]&gt;20,Table1[[#This Row],[Quantity]]&lt;=50),3%,IF(AND(Table1[[#This Row],[Quantity]]&gt;50,Table1[[#This Row],[Quantity]]&lt;=100),5%,IF(Table1[[#This Row],[Quantity]]&gt;100,7%,0)))</f>
        <v>0.05</v>
      </c>
      <c r="Z1225" s="10">
        <f>Table1[[#This Row],[Sales Values]]*(1-Table1[[#This Row],[Discount]])</f>
        <v>2747.1149999999998</v>
      </c>
      <c r="AA1225" s="10">
        <f>Table1[[#This Row],[Sales Values]]+(Table1[[#This Row],[Sales Values]]*1.05%)</f>
        <v>2922.0628499999998</v>
      </c>
      <c r="AB1225" s="10">
        <f>Table1[[#This Row],[Sales Values]]*1.05</f>
        <v>3036.2849999999999</v>
      </c>
      <c r="AC1225" s="10" t="str">
        <f t="shared" si="99"/>
        <v>Gigastuff</v>
      </c>
      <c r="AD1225" t="s">
        <v>45</v>
      </c>
    </row>
    <row r="1226" spans="1:30" x14ac:dyDescent="0.3">
      <c r="A1226">
        <v>4209</v>
      </c>
      <c r="B1226" t="s">
        <v>375</v>
      </c>
      <c r="C1226" t="s">
        <v>4561</v>
      </c>
      <c r="D1226" t="s">
        <v>28</v>
      </c>
      <c r="E1226" t="s">
        <v>29</v>
      </c>
      <c r="F1226">
        <v>60</v>
      </c>
      <c r="G1226" t="s">
        <v>13593</v>
      </c>
      <c r="H1226" t="s">
        <v>9209</v>
      </c>
      <c r="I1226" t="s">
        <v>32</v>
      </c>
      <c r="J1226" s="8">
        <v>44761</v>
      </c>
      <c r="K1226" s="6" t="str">
        <f t="shared" si="95"/>
        <v>2022</v>
      </c>
      <c r="L1226" s="6" t="str">
        <f t="shared" si="96"/>
        <v>Jul</v>
      </c>
      <c r="M1226">
        <v>15</v>
      </c>
      <c r="N1226" s="10">
        <f t="shared" si="97"/>
        <v>2.0099999999999998</v>
      </c>
      <c r="O1226">
        <f t="shared" si="98"/>
        <v>20</v>
      </c>
      <c r="P1226">
        <v>0.5</v>
      </c>
      <c r="Q1226" s="11">
        <f>Table1[[#This Row],[Quantity]]*Table1[[#This Row],[Case Size]]</f>
        <v>300</v>
      </c>
      <c r="R1226" s="10">
        <f>Table1[[#This Row],[ Sales Volume]]*Table1[[#This Row],[Cost]]</f>
        <v>602.99999999999989</v>
      </c>
      <c r="S1226" s="10">
        <f>Table1[[#This Row],[Sales Values]]-(Table1[[#This Row],[Sales Values]]*0.25)</f>
        <v>452.24999999999989</v>
      </c>
      <c r="T1226" s="10">
        <f>Table1[[#This Row],[Manufacturing Cost]]-Table1[[#This Row],[Delivery Cost]]</f>
        <v>444.74999999999989</v>
      </c>
      <c r="U1226" s="10">
        <f>Table1[[#This Row],[Quantity]]*Table1[[#This Row],[Delivery]]</f>
        <v>7.5</v>
      </c>
      <c r="V1226" s="10">
        <f>Table1[[#This Row],[Sales Values]]-Table1[[#This Row],[Manufacturing Cost]]</f>
        <v>150.75</v>
      </c>
      <c r="W1226" s="13">
        <f>Table1[[#This Row],[Profit]]/Table1[[#This Row],[Sales Values]]</f>
        <v>0.25000000000000006</v>
      </c>
      <c r="X1226" s="10">
        <v>14.95</v>
      </c>
      <c r="Y1226" s="14">
        <f>IF(AND(Table1[[#This Row],[Quantity]]&gt;20,Table1[[#This Row],[Quantity]]&lt;=50),3%,IF(AND(Table1[[#This Row],[Quantity]]&gt;50,Table1[[#This Row],[Quantity]]&lt;=100),5%,IF(Table1[[#This Row],[Quantity]]&gt;100,7%,0)))</f>
        <v>0</v>
      </c>
      <c r="Z1226" s="10">
        <f>Table1[[#This Row],[Sales Values]]*(1-Table1[[#This Row],[Discount]])</f>
        <v>602.99999999999989</v>
      </c>
      <c r="AA1226" s="10">
        <f>Table1[[#This Row],[Sales Values]]+(Table1[[#This Row],[Sales Values]]*1.05%)</f>
        <v>609.33149999999989</v>
      </c>
      <c r="AB1226" s="10">
        <f>Table1[[#This Row],[Sales Values]]*1.05</f>
        <v>633.14999999999986</v>
      </c>
      <c r="AC1226" s="10" t="str">
        <f t="shared" si="99"/>
        <v>Hyperwotsit</v>
      </c>
      <c r="AD1226" t="s">
        <v>20</v>
      </c>
    </row>
    <row r="1227" spans="1:30" x14ac:dyDescent="0.3">
      <c r="A1227">
        <v>4211</v>
      </c>
      <c r="B1227" t="s">
        <v>3340</v>
      </c>
      <c r="C1227" t="s">
        <v>2279</v>
      </c>
      <c r="D1227" t="s">
        <v>28</v>
      </c>
      <c r="E1227" t="s">
        <v>29</v>
      </c>
      <c r="F1227">
        <v>90</v>
      </c>
      <c r="G1227" t="s">
        <v>9210</v>
      </c>
      <c r="H1227" t="s">
        <v>1800</v>
      </c>
      <c r="I1227" t="s">
        <v>32</v>
      </c>
      <c r="J1227" s="8">
        <v>44462</v>
      </c>
      <c r="K1227" s="6" t="str">
        <f t="shared" si="95"/>
        <v>2021</v>
      </c>
      <c r="L1227" s="6" t="str">
        <f t="shared" si="96"/>
        <v>Sep</v>
      </c>
      <c r="M1227">
        <v>77</v>
      </c>
      <c r="N1227" s="10">
        <f t="shared" si="97"/>
        <v>3.49</v>
      </c>
      <c r="O1227">
        <f t="shared" si="98"/>
        <v>20</v>
      </c>
      <c r="P1227">
        <v>0.5</v>
      </c>
      <c r="Q1227" s="12">
        <f>Table1[[#This Row],[Quantity]]*Table1[[#This Row],[Case Size]]</f>
        <v>1540</v>
      </c>
      <c r="R1227" s="10">
        <f>Table1[[#This Row],[ Sales Volume]]*Table1[[#This Row],[Cost]]</f>
        <v>5374.6</v>
      </c>
      <c r="S1227" s="10">
        <f>Table1[[#This Row],[Sales Values]]-(Table1[[#This Row],[Sales Values]]*0.25)</f>
        <v>4030.9500000000003</v>
      </c>
      <c r="T1227" s="10">
        <f>Table1[[#This Row],[Manufacturing Cost]]-Table1[[#This Row],[Delivery Cost]]</f>
        <v>3992.4500000000003</v>
      </c>
      <c r="U1227" s="10">
        <f>Table1[[#This Row],[Quantity]]*Table1[[#This Row],[Delivery]]</f>
        <v>38.5</v>
      </c>
      <c r="V1227" s="10">
        <f>Table1[[#This Row],[Sales Values]]-Table1[[#This Row],[Manufacturing Cost]]</f>
        <v>1343.65</v>
      </c>
      <c r="W1227" s="13">
        <f>Table1[[#This Row],[Profit]]/Table1[[#This Row],[Sales Values]]</f>
        <v>0.25</v>
      </c>
      <c r="X1227" s="10">
        <v>14.95</v>
      </c>
      <c r="Y1227" s="14">
        <f>IF(AND(Table1[[#This Row],[Quantity]]&gt;20,Table1[[#This Row],[Quantity]]&lt;=50),3%,IF(AND(Table1[[#This Row],[Quantity]]&gt;50,Table1[[#This Row],[Quantity]]&lt;=100),5%,IF(Table1[[#This Row],[Quantity]]&gt;100,7%,0)))</f>
        <v>0.05</v>
      </c>
      <c r="Z1227" s="10">
        <f>Table1[[#This Row],[Sales Values]]*(1-Table1[[#This Row],[Discount]])</f>
        <v>5105.87</v>
      </c>
      <c r="AA1227" s="10">
        <f>Table1[[#This Row],[Sales Values]]+(Table1[[#This Row],[Sales Values]]*1.05%)</f>
        <v>5431.0333000000001</v>
      </c>
      <c r="AB1227" s="10">
        <f>Table1[[#This Row],[Sales Values]]*1.05</f>
        <v>5643.3300000000008</v>
      </c>
      <c r="AC1227" s="10" t="str">
        <f t="shared" si="99"/>
        <v>Superwossname</v>
      </c>
      <c r="AD1227" t="s">
        <v>101</v>
      </c>
    </row>
    <row r="1228" spans="1:30" x14ac:dyDescent="0.3">
      <c r="A1228">
        <v>4216</v>
      </c>
      <c r="B1228" t="s">
        <v>7529</v>
      </c>
      <c r="C1228" t="s">
        <v>7369</v>
      </c>
      <c r="D1228" t="s">
        <v>51</v>
      </c>
      <c r="E1228" t="s">
        <v>16</v>
      </c>
      <c r="F1228">
        <v>30</v>
      </c>
      <c r="G1228" t="s">
        <v>14692</v>
      </c>
      <c r="H1228" t="s">
        <v>526</v>
      </c>
      <c r="I1228" t="s">
        <v>32</v>
      </c>
      <c r="J1228" s="8">
        <v>43851</v>
      </c>
      <c r="K1228" s="6" t="str">
        <f t="shared" si="95"/>
        <v>2020</v>
      </c>
      <c r="L1228" s="6" t="str">
        <f t="shared" si="96"/>
        <v>Jan</v>
      </c>
      <c r="M1228">
        <v>40</v>
      </c>
      <c r="N1228" s="10">
        <f t="shared" si="97"/>
        <v>1.89</v>
      </c>
      <c r="O1228">
        <f t="shared" si="98"/>
        <v>18</v>
      </c>
      <c r="P1228">
        <v>0.5</v>
      </c>
      <c r="Q1228" s="12">
        <f>Table1[[#This Row],[Quantity]]*Table1[[#This Row],[Case Size]]</f>
        <v>720</v>
      </c>
      <c r="R1228" s="10">
        <f>Table1[[#This Row],[ Sales Volume]]*Table1[[#This Row],[Cost]]</f>
        <v>1360.8</v>
      </c>
      <c r="S1228" s="10">
        <f>Table1[[#This Row],[Sales Values]]-(Table1[[#This Row],[Sales Values]]*0.25)</f>
        <v>1020.5999999999999</v>
      </c>
      <c r="T1228" s="10">
        <f>Table1[[#This Row],[Manufacturing Cost]]-Table1[[#This Row],[Delivery Cost]]</f>
        <v>1000.5999999999999</v>
      </c>
      <c r="U1228" s="10">
        <f>Table1[[#This Row],[Quantity]]*Table1[[#This Row],[Delivery]]</f>
        <v>20</v>
      </c>
      <c r="V1228" s="10">
        <f>Table1[[#This Row],[Sales Values]]-Table1[[#This Row],[Manufacturing Cost]]</f>
        <v>340.20000000000005</v>
      </c>
      <c r="W1228" s="13">
        <f>Table1[[#This Row],[Profit]]/Table1[[#This Row],[Sales Values]]</f>
        <v>0.25000000000000006</v>
      </c>
      <c r="X1228" s="10">
        <v>14.95</v>
      </c>
      <c r="Y1228" s="14">
        <f>IF(AND(Table1[[#This Row],[Quantity]]&gt;20,Table1[[#This Row],[Quantity]]&lt;=50),3%,IF(AND(Table1[[#This Row],[Quantity]]&gt;50,Table1[[#This Row],[Quantity]]&lt;=100),5%,IF(Table1[[#This Row],[Quantity]]&gt;100,7%,0)))</f>
        <v>0.03</v>
      </c>
      <c r="Z1228" s="10">
        <f>Table1[[#This Row],[Sales Values]]*(1-Table1[[#This Row],[Discount]])</f>
        <v>1319.9759999999999</v>
      </c>
      <c r="AA1228" s="10">
        <f>Table1[[#This Row],[Sales Values]]+(Table1[[#This Row],[Sales Values]]*1.05%)</f>
        <v>1375.0883999999999</v>
      </c>
      <c r="AB1228" s="10">
        <f>Table1[[#This Row],[Sales Values]]*1.05</f>
        <v>1428.84</v>
      </c>
      <c r="AC1228" s="10" t="str">
        <f t="shared" si="99"/>
        <v>Gigastuff</v>
      </c>
      <c r="AD1228" t="s">
        <v>45</v>
      </c>
    </row>
    <row r="1229" spans="1:30" x14ac:dyDescent="0.3">
      <c r="A1229">
        <v>4221</v>
      </c>
      <c r="B1229" t="s">
        <v>5433</v>
      </c>
      <c r="C1229" t="s">
        <v>9222</v>
      </c>
      <c r="D1229" t="s">
        <v>92</v>
      </c>
      <c r="E1229" t="s">
        <v>29</v>
      </c>
      <c r="F1229">
        <v>30</v>
      </c>
      <c r="G1229" t="s">
        <v>9223</v>
      </c>
      <c r="H1229" t="s">
        <v>3756</v>
      </c>
      <c r="I1229" t="s">
        <v>178</v>
      </c>
      <c r="J1229" s="8">
        <v>44078</v>
      </c>
      <c r="K1229" s="6" t="str">
        <f t="shared" si="95"/>
        <v>2020</v>
      </c>
      <c r="L1229" s="6" t="str">
        <f t="shared" si="96"/>
        <v>Sep</v>
      </c>
      <c r="M1229">
        <v>84</v>
      </c>
      <c r="N1229" s="10">
        <f t="shared" si="97"/>
        <v>1.89</v>
      </c>
      <c r="O1229">
        <f t="shared" si="98"/>
        <v>18</v>
      </c>
      <c r="P1229">
        <v>0.5</v>
      </c>
      <c r="Q1229" s="12">
        <f>Table1[[#This Row],[Quantity]]*Table1[[#This Row],[Case Size]]</f>
        <v>1512</v>
      </c>
      <c r="R1229" s="10">
        <f>Table1[[#This Row],[ Sales Volume]]*Table1[[#This Row],[Cost]]</f>
        <v>2857.68</v>
      </c>
      <c r="S1229" s="10">
        <f>Table1[[#This Row],[Sales Values]]-(Table1[[#This Row],[Sales Values]]*0.25)</f>
        <v>2143.2599999999998</v>
      </c>
      <c r="T1229" s="10">
        <f>Table1[[#This Row],[Manufacturing Cost]]-Table1[[#This Row],[Delivery Cost]]</f>
        <v>2101.2599999999998</v>
      </c>
      <c r="U1229" s="10">
        <f>Table1[[#This Row],[Quantity]]*Table1[[#This Row],[Delivery]]</f>
        <v>42</v>
      </c>
      <c r="V1229" s="10">
        <f>Table1[[#This Row],[Sales Values]]-Table1[[#This Row],[Manufacturing Cost]]</f>
        <v>714.42000000000007</v>
      </c>
      <c r="W1229" s="13">
        <f>Table1[[#This Row],[Profit]]/Table1[[#This Row],[Sales Values]]</f>
        <v>0.25000000000000006</v>
      </c>
      <c r="X1229" s="10">
        <v>14.95</v>
      </c>
      <c r="Y1229" s="14">
        <f>IF(AND(Table1[[#This Row],[Quantity]]&gt;20,Table1[[#This Row],[Quantity]]&lt;=50),3%,IF(AND(Table1[[#This Row],[Quantity]]&gt;50,Table1[[#This Row],[Quantity]]&lt;=100),5%,IF(Table1[[#This Row],[Quantity]]&gt;100,7%,0)))</f>
        <v>0.05</v>
      </c>
      <c r="Z1229" s="10">
        <f>Table1[[#This Row],[Sales Values]]*(1-Table1[[#This Row],[Discount]])</f>
        <v>2714.7959999999998</v>
      </c>
      <c r="AA1229" s="10">
        <f>Table1[[#This Row],[Sales Values]]+(Table1[[#This Row],[Sales Values]]*1.05%)</f>
        <v>2887.6856399999997</v>
      </c>
      <c r="AB1229" s="10">
        <f>Table1[[#This Row],[Sales Values]]*1.05</f>
        <v>3000.5639999999999</v>
      </c>
      <c r="AC1229" s="10" t="str">
        <f t="shared" si="99"/>
        <v>Gigastuff</v>
      </c>
      <c r="AD1229" t="s">
        <v>45</v>
      </c>
    </row>
    <row r="1230" spans="1:30" x14ac:dyDescent="0.3">
      <c r="A1230">
        <v>4224</v>
      </c>
      <c r="B1230" t="s">
        <v>9227</v>
      </c>
      <c r="C1230" t="s">
        <v>2365</v>
      </c>
      <c r="D1230" t="s">
        <v>117</v>
      </c>
      <c r="E1230" t="s">
        <v>16</v>
      </c>
      <c r="F1230">
        <v>60</v>
      </c>
      <c r="G1230" t="s">
        <v>9228</v>
      </c>
      <c r="H1230" t="s">
        <v>2530</v>
      </c>
      <c r="I1230" t="s">
        <v>32</v>
      </c>
      <c r="J1230" s="8">
        <v>44721</v>
      </c>
      <c r="K1230" s="6" t="str">
        <f t="shared" si="95"/>
        <v>2022</v>
      </c>
      <c r="L1230" s="6" t="str">
        <f t="shared" si="96"/>
        <v>Jun</v>
      </c>
      <c r="M1230">
        <v>19</v>
      </c>
      <c r="N1230" s="10">
        <f t="shared" si="97"/>
        <v>1.89</v>
      </c>
      <c r="O1230">
        <f t="shared" si="98"/>
        <v>18</v>
      </c>
      <c r="P1230">
        <v>0.5</v>
      </c>
      <c r="Q1230" s="12">
        <f>Table1[[#This Row],[Quantity]]*Table1[[#This Row],[Case Size]]</f>
        <v>342</v>
      </c>
      <c r="R1230" s="10">
        <f>Table1[[#This Row],[ Sales Volume]]*Table1[[#This Row],[Cost]]</f>
        <v>646.38</v>
      </c>
      <c r="S1230" s="10">
        <f>Table1[[#This Row],[Sales Values]]-(Table1[[#This Row],[Sales Values]]*0.25)</f>
        <v>484.78499999999997</v>
      </c>
      <c r="T1230" s="10">
        <f>Table1[[#This Row],[Manufacturing Cost]]-Table1[[#This Row],[Delivery Cost]]</f>
        <v>475.28499999999997</v>
      </c>
      <c r="U1230" s="10">
        <f>Table1[[#This Row],[Quantity]]*Table1[[#This Row],[Delivery]]</f>
        <v>9.5</v>
      </c>
      <c r="V1230" s="10">
        <f>Table1[[#This Row],[Sales Values]]-Table1[[#This Row],[Manufacturing Cost]]</f>
        <v>161.59500000000003</v>
      </c>
      <c r="W1230" s="13">
        <f>Table1[[#This Row],[Profit]]/Table1[[#This Row],[Sales Values]]</f>
        <v>0.25000000000000006</v>
      </c>
      <c r="X1230" s="10">
        <v>14.95</v>
      </c>
      <c r="Y1230" s="14">
        <f>IF(AND(Table1[[#This Row],[Quantity]]&gt;20,Table1[[#This Row],[Quantity]]&lt;=50),3%,IF(AND(Table1[[#This Row],[Quantity]]&gt;50,Table1[[#This Row],[Quantity]]&lt;=100),5%,IF(Table1[[#This Row],[Quantity]]&gt;100,7%,0)))</f>
        <v>0</v>
      </c>
      <c r="Z1230" s="10">
        <f>Table1[[#This Row],[Sales Values]]*(1-Table1[[#This Row],[Discount]])</f>
        <v>646.38</v>
      </c>
      <c r="AA1230" s="10">
        <f>Table1[[#This Row],[Sales Values]]+(Table1[[#This Row],[Sales Values]]*1.05%)</f>
        <v>653.16698999999994</v>
      </c>
      <c r="AB1230" s="10">
        <f>Table1[[#This Row],[Sales Values]]*1.05</f>
        <v>678.69900000000007</v>
      </c>
      <c r="AC1230" s="10" t="str">
        <f t="shared" si="99"/>
        <v>Gigastuff</v>
      </c>
      <c r="AD1230" t="s">
        <v>45</v>
      </c>
    </row>
    <row r="1231" spans="1:30" x14ac:dyDescent="0.3">
      <c r="A1231">
        <v>4230</v>
      </c>
      <c r="B1231" t="s">
        <v>6242</v>
      </c>
      <c r="C1231" t="s">
        <v>258</v>
      </c>
      <c r="D1231" t="s">
        <v>51</v>
      </c>
      <c r="E1231" t="s">
        <v>16</v>
      </c>
      <c r="F1231">
        <v>30</v>
      </c>
      <c r="G1231" t="s">
        <v>9234</v>
      </c>
      <c r="H1231" t="s">
        <v>5823</v>
      </c>
      <c r="I1231" t="s">
        <v>110</v>
      </c>
      <c r="J1231" s="8">
        <v>44641</v>
      </c>
      <c r="K1231" s="6" t="str">
        <f t="shared" si="95"/>
        <v>2022</v>
      </c>
      <c r="L1231" s="6" t="str">
        <f t="shared" si="96"/>
        <v>Mar</v>
      </c>
      <c r="M1231">
        <v>9</v>
      </c>
      <c r="N1231" s="10">
        <f t="shared" si="97"/>
        <v>3.49</v>
      </c>
      <c r="O1231">
        <f t="shared" si="98"/>
        <v>20</v>
      </c>
      <c r="P1231">
        <v>0.5</v>
      </c>
      <c r="Q1231" s="12">
        <f>Table1[[#This Row],[Quantity]]*Table1[[#This Row],[Case Size]]</f>
        <v>180</v>
      </c>
      <c r="R1231" s="10">
        <f>Table1[[#This Row],[ Sales Volume]]*Table1[[#This Row],[Cost]]</f>
        <v>628.20000000000005</v>
      </c>
      <c r="S1231" s="10">
        <f>Table1[[#This Row],[Sales Values]]-(Table1[[#This Row],[Sales Values]]*0.25)</f>
        <v>471.15000000000003</v>
      </c>
      <c r="T1231" s="10">
        <f>Table1[[#This Row],[Manufacturing Cost]]-Table1[[#This Row],[Delivery Cost]]</f>
        <v>466.65000000000003</v>
      </c>
      <c r="U1231" s="10">
        <f>Table1[[#This Row],[Quantity]]*Table1[[#This Row],[Delivery]]</f>
        <v>4.5</v>
      </c>
      <c r="V1231" s="10">
        <f>Table1[[#This Row],[Sales Values]]-Table1[[#This Row],[Manufacturing Cost]]</f>
        <v>157.05000000000001</v>
      </c>
      <c r="W1231" s="13">
        <f>Table1[[#This Row],[Profit]]/Table1[[#This Row],[Sales Values]]</f>
        <v>0.25</v>
      </c>
      <c r="X1231" s="10">
        <v>14.95</v>
      </c>
      <c r="Y1231" s="14">
        <f>IF(AND(Table1[[#This Row],[Quantity]]&gt;20,Table1[[#This Row],[Quantity]]&lt;=50),3%,IF(AND(Table1[[#This Row],[Quantity]]&gt;50,Table1[[#This Row],[Quantity]]&lt;=100),5%,IF(Table1[[#This Row],[Quantity]]&gt;100,7%,0)))</f>
        <v>0</v>
      </c>
      <c r="Z1231" s="10">
        <f>Table1[[#This Row],[Sales Values]]*(1-Table1[[#This Row],[Discount]])</f>
        <v>628.20000000000005</v>
      </c>
      <c r="AA1231" s="10">
        <f>Table1[[#This Row],[Sales Values]]+(Table1[[#This Row],[Sales Values]]*1.05%)</f>
        <v>634.79610000000002</v>
      </c>
      <c r="AB1231" s="10">
        <f>Table1[[#This Row],[Sales Values]]*1.05</f>
        <v>659.61000000000013</v>
      </c>
      <c r="AC1231" s="10" t="str">
        <f t="shared" si="99"/>
        <v>Superwossname</v>
      </c>
      <c r="AD1231" t="s">
        <v>101</v>
      </c>
    </row>
    <row r="1232" spans="1:30" x14ac:dyDescent="0.3">
      <c r="A1232">
        <v>4235</v>
      </c>
      <c r="B1232" t="s">
        <v>6912</v>
      </c>
      <c r="C1232" t="s">
        <v>6055</v>
      </c>
      <c r="D1232" t="s">
        <v>15</v>
      </c>
      <c r="E1232" t="s">
        <v>16</v>
      </c>
      <c r="F1232">
        <v>30</v>
      </c>
      <c r="G1232" t="s">
        <v>14363</v>
      </c>
      <c r="H1232" t="s">
        <v>2713</v>
      </c>
      <c r="I1232" t="s">
        <v>38</v>
      </c>
      <c r="J1232" s="8">
        <v>44605</v>
      </c>
      <c r="K1232" s="6" t="str">
        <f t="shared" si="95"/>
        <v>2022</v>
      </c>
      <c r="L1232" s="6" t="str">
        <f t="shared" si="96"/>
        <v>Feb</v>
      </c>
      <c r="M1232">
        <v>5</v>
      </c>
      <c r="N1232" s="10">
        <f t="shared" si="97"/>
        <v>1.89</v>
      </c>
      <c r="O1232">
        <f t="shared" si="98"/>
        <v>18</v>
      </c>
      <c r="P1232">
        <v>0.5</v>
      </c>
      <c r="Q1232" s="12">
        <f>Table1[[#This Row],[Quantity]]*Table1[[#This Row],[Case Size]]</f>
        <v>90</v>
      </c>
      <c r="R1232" s="10">
        <f>Table1[[#This Row],[ Sales Volume]]*Table1[[#This Row],[Cost]]</f>
        <v>170.1</v>
      </c>
      <c r="S1232" s="10">
        <f>Table1[[#This Row],[Sales Values]]-(Table1[[#This Row],[Sales Values]]*0.25)</f>
        <v>127.57499999999999</v>
      </c>
      <c r="T1232" s="10">
        <f>Table1[[#This Row],[Manufacturing Cost]]-Table1[[#This Row],[Delivery Cost]]</f>
        <v>125.07499999999999</v>
      </c>
      <c r="U1232" s="10">
        <f>Table1[[#This Row],[Quantity]]*Table1[[#This Row],[Delivery]]</f>
        <v>2.5</v>
      </c>
      <c r="V1232" s="10">
        <f>Table1[[#This Row],[Sales Values]]-Table1[[#This Row],[Manufacturing Cost]]</f>
        <v>42.525000000000006</v>
      </c>
      <c r="W1232" s="13">
        <f>Table1[[#This Row],[Profit]]/Table1[[#This Row],[Sales Values]]</f>
        <v>0.25000000000000006</v>
      </c>
      <c r="X1232" s="10">
        <v>14.95</v>
      </c>
      <c r="Y1232" s="14">
        <f>IF(AND(Table1[[#This Row],[Quantity]]&gt;20,Table1[[#This Row],[Quantity]]&lt;=50),3%,IF(AND(Table1[[#This Row],[Quantity]]&gt;50,Table1[[#This Row],[Quantity]]&lt;=100),5%,IF(Table1[[#This Row],[Quantity]]&gt;100,7%,0)))</f>
        <v>0</v>
      </c>
      <c r="Z1232" s="10">
        <f>Table1[[#This Row],[Sales Values]]*(1-Table1[[#This Row],[Discount]])</f>
        <v>170.1</v>
      </c>
      <c r="AA1232" s="10">
        <f>Table1[[#This Row],[Sales Values]]+(Table1[[#This Row],[Sales Values]]*1.05%)</f>
        <v>171.88604999999998</v>
      </c>
      <c r="AB1232" s="10">
        <f>Table1[[#This Row],[Sales Values]]*1.05</f>
        <v>178.60499999999999</v>
      </c>
      <c r="AC1232" s="10" t="str">
        <f t="shared" si="99"/>
        <v>Gigastuff</v>
      </c>
      <c r="AD1232" t="s">
        <v>45</v>
      </c>
    </row>
    <row r="1233" spans="1:30" x14ac:dyDescent="0.3">
      <c r="A1233">
        <v>4236</v>
      </c>
      <c r="B1233" t="s">
        <v>9240</v>
      </c>
      <c r="C1233" t="s">
        <v>7774</v>
      </c>
      <c r="D1233" t="s">
        <v>41</v>
      </c>
      <c r="E1233" t="s">
        <v>16</v>
      </c>
      <c r="F1233">
        <v>30</v>
      </c>
      <c r="G1233" t="s">
        <v>9241</v>
      </c>
      <c r="H1233" t="s">
        <v>4874</v>
      </c>
      <c r="I1233" t="s">
        <v>32</v>
      </c>
      <c r="J1233" s="8">
        <v>44215</v>
      </c>
      <c r="K1233" s="6" t="str">
        <f t="shared" si="95"/>
        <v>2021</v>
      </c>
      <c r="L1233" s="6" t="str">
        <f t="shared" si="96"/>
        <v>Jan</v>
      </c>
      <c r="M1233">
        <v>92</v>
      </c>
      <c r="N1233" s="10">
        <f t="shared" si="97"/>
        <v>1.89</v>
      </c>
      <c r="O1233">
        <f t="shared" si="98"/>
        <v>18</v>
      </c>
      <c r="P1233">
        <v>0.5</v>
      </c>
      <c r="Q1233" s="12">
        <f>Table1[[#This Row],[Quantity]]*Table1[[#This Row],[Case Size]]</f>
        <v>1656</v>
      </c>
      <c r="R1233" s="10">
        <f>Table1[[#This Row],[ Sales Volume]]*Table1[[#This Row],[Cost]]</f>
        <v>3129.8399999999997</v>
      </c>
      <c r="S1233" s="10">
        <f>Table1[[#This Row],[Sales Values]]-(Table1[[#This Row],[Sales Values]]*0.25)</f>
        <v>2347.3799999999997</v>
      </c>
      <c r="T1233" s="10">
        <f>Table1[[#This Row],[Manufacturing Cost]]-Table1[[#This Row],[Delivery Cost]]</f>
        <v>2301.3799999999997</v>
      </c>
      <c r="U1233" s="10">
        <f>Table1[[#This Row],[Quantity]]*Table1[[#This Row],[Delivery]]</f>
        <v>46</v>
      </c>
      <c r="V1233" s="10">
        <f>Table1[[#This Row],[Sales Values]]-Table1[[#This Row],[Manufacturing Cost]]</f>
        <v>782.46</v>
      </c>
      <c r="W1233" s="13">
        <f>Table1[[#This Row],[Profit]]/Table1[[#This Row],[Sales Values]]</f>
        <v>0.25000000000000006</v>
      </c>
      <c r="X1233" s="10">
        <v>14.95</v>
      </c>
      <c r="Y1233" s="14">
        <f>IF(AND(Table1[[#This Row],[Quantity]]&gt;20,Table1[[#This Row],[Quantity]]&lt;=50),3%,IF(AND(Table1[[#This Row],[Quantity]]&gt;50,Table1[[#This Row],[Quantity]]&lt;=100),5%,IF(Table1[[#This Row],[Quantity]]&gt;100,7%,0)))</f>
        <v>0.05</v>
      </c>
      <c r="Z1233" s="10">
        <f>Table1[[#This Row],[Sales Values]]*(1-Table1[[#This Row],[Discount]])</f>
        <v>2973.3479999999995</v>
      </c>
      <c r="AA1233" s="10">
        <f>Table1[[#This Row],[Sales Values]]+(Table1[[#This Row],[Sales Values]]*1.05%)</f>
        <v>3162.7033199999996</v>
      </c>
      <c r="AB1233" s="10">
        <f>Table1[[#This Row],[Sales Values]]*1.05</f>
        <v>3286.3319999999999</v>
      </c>
      <c r="AC1233" s="10" t="str">
        <f t="shared" si="99"/>
        <v>Gigastuff</v>
      </c>
      <c r="AD1233" t="s">
        <v>45</v>
      </c>
    </row>
    <row r="1234" spans="1:30" x14ac:dyDescent="0.3">
      <c r="A1234">
        <v>4237</v>
      </c>
      <c r="B1234" t="s">
        <v>5444</v>
      </c>
      <c r="C1234" t="s">
        <v>1861</v>
      </c>
      <c r="D1234" t="s">
        <v>51</v>
      </c>
      <c r="E1234" t="s">
        <v>16</v>
      </c>
      <c r="F1234">
        <v>30</v>
      </c>
      <c r="G1234" t="s">
        <v>9242</v>
      </c>
      <c r="H1234" t="s">
        <v>6283</v>
      </c>
      <c r="I1234" t="s">
        <v>32</v>
      </c>
      <c r="J1234" s="8">
        <v>44186</v>
      </c>
      <c r="K1234" s="6" t="str">
        <f t="shared" si="95"/>
        <v>2020</v>
      </c>
      <c r="L1234" s="6" t="str">
        <f t="shared" si="96"/>
        <v>Dec</v>
      </c>
      <c r="M1234">
        <v>82</v>
      </c>
      <c r="N1234" s="10">
        <f t="shared" si="97"/>
        <v>2.0099999999999998</v>
      </c>
      <c r="O1234">
        <f t="shared" si="98"/>
        <v>20</v>
      </c>
      <c r="P1234">
        <v>0.5</v>
      </c>
      <c r="Q1234" s="12">
        <f>Table1[[#This Row],[Quantity]]*Table1[[#This Row],[Case Size]]</f>
        <v>1640</v>
      </c>
      <c r="R1234" s="10">
        <f>Table1[[#This Row],[ Sales Volume]]*Table1[[#This Row],[Cost]]</f>
        <v>3296.3999999999996</v>
      </c>
      <c r="S1234" s="10">
        <f>Table1[[#This Row],[Sales Values]]-(Table1[[#This Row],[Sales Values]]*0.25)</f>
        <v>2472.2999999999997</v>
      </c>
      <c r="T1234" s="10">
        <f>Table1[[#This Row],[Manufacturing Cost]]-Table1[[#This Row],[Delivery Cost]]</f>
        <v>2431.2999999999997</v>
      </c>
      <c r="U1234" s="10">
        <f>Table1[[#This Row],[Quantity]]*Table1[[#This Row],[Delivery]]</f>
        <v>41</v>
      </c>
      <c r="V1234" s="10">
        <f>Table1[[#This Row],[Sales Values]]-Table1[[#This Row],[Manufacturing Cost]]</f>
        <v>824.09999999999991</v>
      </c>
      <c r="W1234" s="13">
        <f>Table1[[#This Row],[Profit]]/Table1[[#This Row],[Sales Values]]</f>
        <v>0.25</v>
      </c>
      <c r="X1234" s="10">
        <v>14.95</v>
      </c>
      <c r="Y1234" s="14">
        <f>IF(AND(Table1[[#This Row],[Quantity]]&gt;20,Table1[[#This Row],[Quantity]]&lt;=50),3%,IF(AND(Table1[[#This Row],[Quantity]]&gt;50,Table1[[#This Row],[Quantity]]&lt;=100),5%,IF(Table1[[#This Row],[Quantity]]&gt;100,7%,0)))</f>
        <v>0.05</v>
      </c>
      <c r="Z1234" s="10">
        <f>Table1[[#This Row],[Sales Values]]*(1-Table1[[#This Row],[Discount]])</f>
        <v>3131.5799999999995</v>
      </c>
      <c r="AA1234" s="10">
        <f>Table1[[#This Row],[Sales Values]]+(Table1[[#This Row],[Sales Values]]*1.05%)</f>
        <v>3331.0121999999997</v>
      </c>
      <c r="AB1234" s="10">
        <f>Table1[[#This Row],[Sales Values]]*1.05</f>
        <v>3461.22</v>
      </c>
      <c r="AC1234" s="10" t="str">
        <f t="shared" si="99"/>
        <v>Hyperwotsit</v>
      </c>
      <c r="AD1234" t="s">
        <v>20</v>
      </c>
    </row>
    <row r="1235" spans="1:30" x14ac:dyDescent="0.3">
      <c r="A1235">
        <v>4239</v>
      </c>
      <c r="B1235" t="s">
        <v>2398</v>
      </c>
      <c r="C1235" t="s">
        <v>1950</v>
      </c>
      <c r="D1235" t="s">
        <v>28</v>
      </c>
      <c r="E1235" t="s">
        <v>29</v>
      </c>
      <c r="F1235">
        <v>30</v>
      </c>
      <c r="G1235" t="s">
        <v>9245</v>
      </c>
      <c r="H1235" t="s">
        <v>4794</v>
      </c>
      <c r="I1235" t="s">
        <v>32</v>
      </c>
      <c r="J1235" s="8">
        <v>44456</v>
      </c>
      <c r="K1235" s="6" t="str">
        <f t="shared" si="95"/>
        <v>2021</v>
      </c>
      <c r="L1235" s="6" t="str">
        <f t="shared" si="96"/>
        <v>Sep</v>
      </c>
      <c r="M1235">
        <v>70</v>
      </c>
      <c r="N1235" s="10">
        <f t="shared" si="97"/>
        <v>1.89</v>
      </c>
      <c r="O1235">
        <f t="shared" si="98"/>
        <v>18</v>
      </c>
      <c r="P1235">
        <v>0.5</v>
      </c>
      <c r="Q1235" s="12">
        <f>Table1[[#This Row],[Quantity]]*Table1[[#This Row],[Case Size]]</f>
        <v>1260</v>
      </c>
      <c r="R1235" s="10">
        <f>Table1[[#This Row],[ Sales Volume]]*Table1[[#This Row],[Cost]]</f>
        <v>2381.4</v>
      </c>
      <c r="S1235" s="10">
        <f>Table1[[#This Row],[Sales Values]]-(Table1[[#This Row],[Sales Values]]*0.25)</f>
        <v>1786.0500000000002</v>
      </c>
      <c r="T1235" s="10">
        <f>Table1[[#This Row],[Manufacturing Cost]]-Table1[[#This Row],[Delivery Cost]]</f>
        <v>1751.0500000000002</v>
      </c>
      <c r="U1235" s="10">
        <f>Table1[[#This Row],[Quantity]]*Table1[[#This Row],[Delivery]]</f>
        <v>35</v>
      </c>
      <c r="V1235" s="10">
        <f>Table1[[#This Row],[Sales Values]]-Table1[[#This Row],[Manufacturing Cost]]</f>
        <v>595.34999999999991</v>
      </c>
      <c r="W1235" s="13">
        <f>Table1[[#This Row],[Profit]]/Table1[[#This Row],[Sales Values]]</f>
        <v>0.24999999999999994</v>
      </c>
      <c r="X1235" s="10">
        <v>14.95</v>
      </c>
      <c r="Y1235" s="14">
        <f>IF(AND(Table1[[#This Row],[Quantity]]&gt;20,Table1[[#This Row],[Quantity]]&lt;=50),3%,IF(AND(Table1[[#This Row],[Quantity]]&gt;50,Table1[[#This Row],[Quantity]]&lt;=100),5%,IF(Table1[[#This Row],[Quantity]]&gt;100,7%,0)))</f>
        <v>0.05</v>
      </c>
      <c r="Z1235" s="10">
        <f>Table1[[#This Row],[Sales Values]]*(1-Table1[[#This Row],[Discount]])</f>
        <v>2262.33</v>
      </c>
      <c r="AA1235" s="10">
        <f>Table1[[#This Row],[Sales Values]]+(Table1[[#This Row],[Sales Values]]*1.05%)</f>
        <v>2406.4047</v>
      </c>
      <c r="AB1235" s="10">
        <f>Table1[[#This Row],[Sales Values]]*1.05</f>
        <v>2500.4700000000003</v>
      </c>
      <c r="AC1235" s="10" t="str">
        <f t="shared" si="99"/>
        <v>Gigastuff</v>
      </c>
      <c r="AD1235" t="s">
        <v>45</v>
      </c>
    </row>
    <row r="1236" spans="1:30" x14ac:dyDescent="0.3">
      <c r="A1236">
        <v>4243</v>
      </c>
      <c r="B1236" t="s">
        <v>4419</v>
      </c>
      <c r="C1236" t="s">
        <v>516</v>
      </c>
      <c r="D1236" t="s">
        <v>28</v>
      </c>
      <c r="E1236" t="s">
        <v>29</v>
      </c>
      <c r="F1236">
        <v>30</v>
      </c>
      <c r="G1236" t="s">
        <v>13594</v>
      </c>
      <c r="H1236" t="s">
        <v>3033</v>
      </c>
      <c r="I1236" t="s">
        <v>32</v>
      </c>
      <c r="J1236" s="8">
        <v>44438</v>
      </c>
      <c r="K1236" s="6" t="str">
        <f t="shared" si="95"/>
        <v>2021</v>
      </c>
      <c r="L1236" s="6" t="str">
        <f t="shared" si="96"/>
        <v>Aug</v>
      </c>
      <c r="M1236">
        <v>26</v>
      </c>
      <c r="N1236" s="10">
        <f t="shared" si="97"/>
        <v>3.49</v>
      </c>
      <c r="O1236">
        <f t="shared" si="98"/>
        <v>20</v>
      </c>
      <c r="P1236">
        <v>0.5</v>
      </c>
      <c r="Q1236" s="12">
        <f>Table1[[#This Row],[Quantity]]*Table1[[#This Row],[Case Size]]</f>
        <v>520</v>
      </c>
      <c r="R1236" s="10">
        <f>Table1[[#This Row],[ Sales Volume]]*Table1[[#This Row],[Cost]]</f>
        <v>1814.8000000000002</v>
      </c>
      <c r="S1236" s="10">
        <f>Table1[[#This Row],[Sales Values]]-(Table1[[#This Row],[Sales Values]]*0.25)</f>
        <v>1361.1000000000001</v>
      </c>
      <c r="T1236" s="10">
        <f>Table1[[#This Row],[Manufacturing Cost]]-Table1[[#This Row],[Delivery Cost]]</f>
        <v>1348.1000000000001</v>
      </c>
      <c r="U1236" s="10">
        <f>Table1[[#This Row],[Quantity]]*Table1[[#This Row],[Delivery]]</f>
        <v>13</v>
      </c>
      <c r="V1236" s="10">
        <f>Table1[[#This Row],[Sales Values]]-Table1[[#This Row],[Manufacturing Cost]]</f>
        <v>453.70000000000005</v>
      </c>
      <c r="W1236" s="13">
        <f>Table1[[#This Row],[Profit]]/Table1[[#This Row],[Sales Values]]</f>
        <v>0.25</v>
      </c>
      <c r="X1236" s="10">
        <v>14.95</v>
      </c>
      <c r="Y1236" s="14">
        <f>IF(AND(Table1[[#This Row],[Quantity]]&gt;20,Table1[[#This Row],[Quantity]]&lt;=50),3%,IF(AND(Table1[[#This Row],[Quantity]]&gt;50,Table1[[#This Row],[Quantity]]&lt;=100),5%,IF(Table1[[#This Row],[Quantity]]&gt;100,7%,0)))</f>
        <v>0.03</v>
      </c>
      <c r="Z1236" s="10">
        <f>Table1[[#This Row],[Sales Values]]*(1-Table1[[#This Row],[Discount]])</f>
        <v>1760.3560000000002</v>
      </c>
      <c r="AA1236" s="10">
        <f>Table1[[#This Row],[Sales Values]]+(Table1[[#This Row],[Sales Values]]*1.05%)</f>
        <v>1833.8554000000001</v>
      </c>
      <c r="AB1236" s="10">
        <f>Table1[[#This Row],[Sales Values]]*1.05</f>
        <v>1905.5400000000002</v>
      </c>
      <c r="AC1236" s="10" t="str">
        <f t="shared" si="99"/>
        <v>Superwossname</v>
      </c>
      <c r="AD1236" t="s">
        <v>101</v>
      </c>
    </row>
    <row r="1237" spans="1:30" x14ac:dyDescent="0.3">
      <c r="A1237">
        <v>4245</v>
      </c>
      <c r="B1237" t="s">
        <v>4099</v>
      </c>
      <c r="C1237" t="s">
        <v>1341</v>
      </c>
      <c r="D1237" t="s">
        <v>28</v>
      </c>
      <c r="E1237" t="s">
        <v>29</v>
      </c>
      <c r="F1237">
        <v>90</v>
      </c>
      <c r="G1237" t="s">
        <v>9250</v>
      </c>
      <c r="H1237" t="s">
        <v>1190</v>
      </c>
      <c r="I1237" t="s">
        <v>173</v>
      </c>
      <c r="J1237" s="8">
        <v>44495</v>
      </c>
      <c r="K1237" s="6" t="str">
        <f t="shared" si="95"/>
        <v>2021</v>
      </c>
      <c r="L1237" s="6" t="str">
        <f t="shared" si="96"/>
        <v>Oct</v>
      </c>
      <c r="M1237">
        <v>15</v>
      </c>
      <c r="N1237" s="10">
        <f t="shared" si="97"/>
        <v>1.89</v>
      </c>
      <c r="O1237">
        <f t="shared" si="98"/>
        <v>18</v>
      </c>
      <c r="P1237">
        <v>0.5</v>
      </c>
      <c r="Q1237" s="12">
        <f>Table1[[#This Row],[Quantity]]*Table1[[#This Row],[Case Size]]</f>
        <v>270</v>
      </c>
      <c r="R1237" s="10">
        <f>Table1[[#This Row],[ Sales Volume]]*Table1[[#This Row],[Cost]]</f>
        <v>510.29999999999995</v>
      </c>
      <c r="S1237" s="10">
        <f>Table1[[#This Row],[Sales Values]]-(Table1[[#This Row],[Sales Values]]*0.25)</f>
        <v>382.72499999999997</v>
      </c>
      <c r="T1237" s="10">
        <f>Table1[[#This Row],[Manufacturing Cost]]-Table1[[#This Row],[Delivery Cost]]</f>
        <v>375.22499999999997</v>
      </c>
      <c r="U1237" s="10">
        <f>Table1[[#This Row],[Quantity]]*Table1[[#This Row],[Delivery]]</f>
        <v>7.5</v>
      </c>
      <c r="V1237" s="10">
        <f>Table1[[#This Row],[Sales Values]]-Table1[[#This Row],[Manufacturing Cost]]</f>
        <v>127.57499999999999</v>
      </c>
      <c r="W1237" s="13">
        <f>Table1[[#This Row],[Profit]]/Table1[[#This Row],[Sales Values]]</f>
        <v>0.25</v>
      </c>
      <c r="X1237" s="10">
        <v>14.95</v>
      </c>
      <c r="Y1237" s="14">
        <f>IF(AND(Table1[[#This Row],[Quantity]]&gt;20,Table1[[#This Row],[Quantity]]&lt;=50),3%,IF(AND(Table1[[#This Row],[Quantity]]&gt;50,Table1[[#This Row],[Quantity]]&lt;=100),5%,IF(Table1[[#This Row],[Quantity]]&gt;100,7%,0)))</f>
        <v>0</v>
      </c>
      <c r="Z1237" s="10">
        <f>Table1[[#This Row],[Sales Values]]*(1-Table1[[#This Row],[Discount]])</f>
        <v>510.29999999999995</v>
      </c>
      <c r="AA1237" s="10">
        <f>Table1[[#This Row],[Sales Values]]+(Table1[[#This Row],[Sales Values]]*1.05%)</f>
        <v>515.65814999999998</v>
      </c>
      <c r="AB1237" s="10">
        <f>Table1[[#This Row],[Sales Values]]*1.05</f>
        <v>535.81499999999994</v>
      </c>
      <c r="AC1237" s="10" t="str">
        <f t="shared" si="99"/>
        <v>Gigastuff</v>
      </c>
      <c r="AD1237" t="s">
        <v>45</v>
      </c>
    </row>
    <row r="1238" spans="1:30" x14ac:dyDescent="0.3">
      <c r="A1238">
        <v>4246</v>
      </c>
      <c r="B1238" t="s">
        <v>1225</v>
      </c>
      <c r="C1238" t="s">
        <v>1843</v>
      </c>
      <c r="D1238" t="s">
        <v>28</v>
      </c>
      <c r="E1238" t="s">
        <v>29</v>
      </c>
      <c r="F1238">
        <v>60</v>
      </c>
      <c r="G1238" t="s">
        <v>9251</v>
      </c>
      <c r="H1238" t="s">
        <v>5637</v>
      </c>
      <c r="I1238" t="s">
        <v>32</v>
      </c>
      <c r="J1238" s="8">
        <v>44042</v>
      </c>
      <c r="K1238" s="6" t="str">
        <f t="shared" si="95"/>
        <v>2020</v>
      </c>
      <c r="L1238" s="6" t="str">
        <f t="shared" si="96"/>
        <v>Jul</v>
      </c>
      <c r="M1238">
        <v>50</v>
      </c>
      <c r="N1238" s="10">
        <f t="shared" si="97"/>
        <v>1.89</v>
      </c>
      <c r="O1238">
        <f t="shared" si="98"/>
        <v>18</v>
      </c>
      <c r="P1238">
        <v>0.5</v>
      </c>
      <c r="Q1238" s="12">
        <f>Table1[[#This Row],[Quantity]]*Table1[[#This Row],[Case Size]]</f>
        <v>900</v>
      </c>
      <c r="R1238" s="10">
        <f>Table1[[#This Row],[ Sales Volume]]*Table1[[#This Row],[Cost]]</f>
        <v>1701</v>
      </c>
      <c r="S1238" s="10">
        <f>Table1[[#This Row],[Sales Values]]-(Table1[[#This Row],[Sales Values]]*0.25)</f>
        <v>1275.75</v>
      </c>
      <c r="T1238" s="10">
        <f>Table1[[#This Row],[Manufacturing Cost]]-Table1[[#This Row],[Delivery Cost]]</f>
        <v>1250.75</v>
      </c>
      <c r="U1238" s="10">
        <f>Table1[[#This Row],[Quantity]]*Table1[[#This Row],[Delivery]]</f>
        <v>25</v>
      </c>
      <c r="V1238" s="10">
        <f>Table1[[#This Row],[Sales Values]]-Table1[[#This Row],[Manufacturing Cost]]</f>
        <v>425.25</v>
      </c>
      <c r="W1238" s="13">
        <f>Table1[[#This Row],[Profit]]/Table1[[#This Row],[Sales Values]]</f>
        <v>0.25</v>
      </c>
      <c r="X1238" s="10">
        <v>14.95</v>
      </c>
      <c r="Y1238" s="14">
        <f>IF(AND(Table1[[#This Row],[Quantity]]&gt;20,Table1[[#This Row],[Quantity]]&lt;=50),3%,IF(AND(Table1[[#This Row],[Quantity]]&gt;50,Table1[[#This Row],[Quantity]]&lt;=100),5%,IF(Table1[[#This Row],[Quantity]]&gt;100,7%,0)))</f>
        <v>0.03</v>
      </c>
      <c r="Z1238" s="10">
        <f>Table1[[#This Row],[Sales Values]]*(1-Table1[[#This Row],[Discount]])</f>
        <v>1649.97</v>
      </c>
      <c r="AA1238" s="10">
        <f>Table1[[#This Row],[Sales Values]]+(Table1[[#This Row],[Sales Values]]*1.05%)</f>
        <v>1718.8605</v>
      </c>
      <c r="AB1238" s="10">
        <f>Table1[[#This Row],[Sales Values]]*1.05</f>
        <v>1786.0500000000002</v>
      </c>
      <c r="AC1238" s="10" t="str">
        <f t="shared" si="99"/>
        <v>Gigastuff</v>
      </c>
      <c r="AD1238" t="s">
        <v>45</v>
      </c>
    </row>
    <row r="1239" spans="1:30" x14ac:dyDescent="0.3">
      <c r="A1239">
        <v>4247</v>
      </c>
      <c r="B1239" t="s">
        <v>9252</v>
      </c>
      <c r="C1239" t="s">
        <v>9253</v>
      </c>
      <c r="D1239" t="s">
        <v>41</v>
      </c>
      <c r="E1239" t="s">
        <v>16</v>
      </c>
      <c r="F1239">
        <v>90</v>
      </c>
      <c r="G1239" t="s">
        <v>9254</v>
      </c>
      <c r="H1239" t="s">
        <v>2706</v>
      </c>
      <c r="I1239" t="s">
        <v>294</v>
      </c>
      <c r="J1239" s="8">
        <v>43987</v>
      </c>
      <c r="K1239" s="6" t="str">
        <f t="shared" si="95"/>
        <v>2020</v>
      </c>
      <c r="L1239" s="6" t="str">
        <f t="shared" si="96"/>
        <v>Jun</v>
      </c>
      <c r="M1239">
        <v>48</v>
      </c>
      <c r="N1239" s="10">
        <f t="shared" si="97"/>
        <v>3.49</v>
      </c>
      <c r="O1239">
        <f t="shared" si="98"/>
        <v>20</v>
      </c>
      <c r="P1239">
        <v>0.5</v>
      </c>
      <c r="Q1239" s="12">
        <f>Table1[[#This Row],[Quantity]]*Table1[[#This Row],[Case Size]]</f>
        <v>960</v>
      </c>
      <c r="R1239" s="10">
        <f>Table1[[#This Row],[ Sales Volume]]*Table1[[#This Row],[Cost]]</f>
        <v>3350.4</v>
      </c>
      <c r="S1239" s="10">
        <f>Table1[[#This Row],[Sales Values]]-(Table1[[#This Row],[Sales Values]]*0.25)</f>
        <v>2512.8000000000002</v>
      </c>
      <c r="T1239" s="10">
        <f>Table1[[#This Row],[Manufacturing Cost]]-Table1[[#This Row],[Delivery Cost]]</f>
        <v>2488.8000000000002</v>
      </c>
      <c r="U1239" s="10">
        <f>Table1[[#This Row],[Quantity]]*Table1[[#This Row],[Delivery]]</f>
        <v>24</v>
      </c>
      <c r="V1239" s="10">
        <f>Table1[[#This Row],[Sales Values]]-Table1[[#This Row],[Manufacturing Cost]]</f>
        <v>837.59999999999991</v>
      </c>
      <c r="W1239" s="13">
        <f>Table1[[#This Row],[Profit]]/Table1[[#This Row],[Sales Values]]</f>
        <v>0.24999999999999997</v>
      </c>
      <c r="X1239" s="10">
        <v>14.95</v>
      </c>
      <c r="Y1239" s="14">
        <f>IF(AND(Table1[[#This Row],[Quantity]]&gt;20,Table1[[#This Row],[Quantity]]&lt;=50),3%,IF(AND(Table1[[#This Row],[Quantity]]&gt;50,Table1[[#This Row],[Quantity]]&lt;=100),5%,IF(Table1[[#This Row],[Quantity]]&gt;100,7%,0)))</f>
        <v>0.03</v>
      </c>
      <c r="Z1239" s="10">
        <f>Table1[[#This Row],[Sales Values]]*(1-Table1[[#This Row],[Discount]])</f>
        <v>3249.8879999999999</v>
      </c>
      <c r="AA1239" s="10">
        <f>Table1[[#This Row],[Sales Values]]+(Table1[[#This Row],[Sales Values]]*1.05%)</f>
        <v>3385.5792000000001</v>
      </c>
      <c r="AB1239" s="10">
        <f>Table1[[#This Row],[Sales Values]]*1.05</f>
        <v>3517.92</v>
      </c>
      <c r="AC1239" s="10" t="str">
        <f t="shared" si="99"/>
        <v>Superwossname</v>
      </c>
      <c r="AD1239" t="s">
        <v>101</v>
      </c>
    </row>
    <row r="1240" spans="1:30" x14ac:dyDescent="0.3">
      <c r="A1240">
        <v>4252</v>
      </c>
      <c r="B1240" t="s">
        <v>504</v>
      </c>
      <c r="C1240" t="s">
        <v>9137</v>
      </c>
      <c r="D1240" t="s">
        <v>28</v>
      </c>
      <c r="E1240" t="s">
        <v>29</v>
      </c>
      <c r="F1240">
        <v>30</v>
      </c>
      <c r="G1240" t="s">
        <v>9262</v>
      </c>
      <c r="H1240" t="s">
        <v>1723</v>
      </c>
      <c r="I1240" t="s">
        <v>173</v>
      </c>
      <c r="J1240" s="8">
        <v>44639</v>
      </c>
      <c r="K1240" s="6" t="str">
        <f t="shared" si="95"/>
        <v>2022</v>
      </c>
      <c r="L1240" s="6" t="str">
        <f t="shared" si="96"/>
        <v>Mar</v>
      </c>
      <c r="M1240">
        <v>11</v>
      </c>
      <c r="N1240" s="10">
        <f t="shared" si="97"/>
        <v>3.49</v>
      </c>
      <c r="O1240">
        <f t="shared" si="98"/>
        <v>20</v>
      </c>
      <c r="P1240">
        <v>0.5</v>
      </c>
      <c r="Q1240" s="12">
        <f>Table1[[#This Row],[Quantity]]*Table1[[#This Row],[Case Size]]</f>
        <v>220</v>
      </c>
      <c r="R1240" s="10">
        <f>Table1[[#This Row],[ Sales Volume]]*Table1[[#This Row],[Cost]]</f>
        <v>767.80000000000007</v>
      </c>
      <c r="S1240" s="10">
        <f>Table1[[#This Row],[Sales Values]]-(Table1[[#This Row],[Sales Values]]*0.25)</f>
        <v>575.85</v>
      </c>
      <c r="T1240" s="10">
        <f>Table1[[#This Row],[Manufacturing Cost]]-Table1[[#This Row],[Delivery Cost]]</f>
        <v>570.35</v>
      </c>
      <c r="U1240" s="10">
        <f>Table1[[#This Row],[Quantity]]*Table1[[#This Row],[Delivery]]</f>
        <v>5.5</v>
      </c>
      <c r="V1240" s="10">
        <f>Table1[[#This Row],[Sales Values]]-Table1[[#This Row],[Manufacturing Cost]]</f>
        <v>191.95000000000005</v>
      </c>
      <c r="W1240" s="13">
        <f>Table1[[#This Row],[Profit]]/Table1[[#This Row],[Sales Values]]</f>
        <v>0.25000000000000006</v>
      </c>
      <c r="X1240" s="10">
        <v>14.95</v>
      </c>
      <c r="Y1240" s="14">
        <f>IF(AND(Table1[[#This Row],[Quantity]]&gt;20,Table1[[#This Row],[Quantity]]&lt;=50),3%,IF(AND(Table1[[#This Row],[Quantity]]&gt;50,Table1[[#This Row],[Quantity]]&lt;=100),5%,IF(Table1[[#This Row],[Quantity]]&gt;100,7%,0)))</f>
        <v>0</v>
      </c>
      <c r="Z1240" s="10">
        <f>Table1[[#This Row],[Sales Values]]*(1-Table1[[#This Row],[Discount]])</f>
        <v>767.80000000000007</v>
      </c>
      <c r="AA1240" s="10">
        <f>Table1[[#This Row],[Sales Values]]+(Table1[[#This Row],[Sales Values]]*1.05%)</f>
        <v>775.86190000000011</v>
      </c>
      <c r="AB1240" s="10">
        <f>Table1[[#This Row],[Sales Values]]*1.05</f>
        <v>806.19</v>
      </c>
      <c r="AC1240" s="10" t="str">
        <f t="shared" si="99"/>
        <v>Superwossname</v>
      </c>
      <c r="AD1240" t="s">
        <v>101</v>
      </c>
    </row>
    <row r="1241" spans="1:30" x14ac:dyDescent="0.3">
      <c r="A1241">
        <v>4258</v>
      </c>
      <c r="B1241" t="s">
        <v>8669</v>
      </c>
      <c r="C1241" t="s">
        <v>4615</v>
      </c>
      <c r="D1241" t="s">
        <v>15</v>
      </c>
      <c r="E1241" t="s">
        <v>16</v>
      </c>
      <c r="F1241">
        <v>30</v>
      </c>
      <c r="G1241" t="s">
        <v>9272</v>
      </c>
      <c r="H1241" t="s">
        <v>1864</v>
      </c>
      <c r="I1241" t="s">
        <v>294</v>
      </c>
      <c r="J1241" s="8">
        <v>44851</v>
      </c>
      <c r="K1241" s="6" t="str">
        <f t="shared" si="95"/>
        <v>2022</v>
      </c>
      <c r="L1241" s="6" t="str">
        <f t="shared" si="96"/>
        <v>Oct</v>
      </c>
      <c r="M1241">
        <v>7</v>
      </c>
      <c r="N1241" s="10">
        <f t="shared" si="97"/>
        <v>1.89</v>
      </c>
      <c r="O1241">
        <f t="shared" si="98"/>
        <v>18</v>
      </c>
      <c r="P1241">
        <v>0.5</v>
      </c>
      <c r="Q1241" s="12">
        <f>Table1[[#This Row],[Quantity]]*Table1[[#This Row],[Case Size]]</f>
        <v>126</v>
      </c>
      <c r="R1241" s="10">
        <f>Table1[[#This Row],[ Sales Volume]]*Table1[[#This Row],[Cost]]</f>
        <v>238.14</v>
      </c>
      <c r="S1241" s="10">
        <f>Table1[[#This Row],[Sales Values]]-(Table1[[#This Row],[Sales Values]]*0.25)</f>
        <v>178.60499999999999</v>
      </c>
      <c r="T1241" s="10">
        <f>Table1[[#This Row],[Manufacturing Cost]]-Table1[[#This Row],[Delivery Cost]]</f>
        <v>175.10499999999999</v>
      </c>
      <c r="U1241" s="10">
        <f>Table1[[#This Row],[Quantity]]*Table1[[#This Row],[Delivery]]</f>
        <v>3.5</v>
      </c>
      <c r="V1241" s="10">
        <f>Table1[[#This Row],[Sales Values]]-Table1[[#This Row],[Manufacturing Cost]]</f>
        <v>59.534999999999997</v>
      </c>
      <c r="W1241" s="13">
        <f>Table1[[#This Row],[Profit]]/Table1[[#This Row],[Sales Values]]</f>
        <v>0.25</v>
      </c>
      <c r="X1241" s="10">
        <v>14.95</v>
      </c>
      <c r="Y1241" s="14">
        <f>IF(AND(Table1[[#This Row],[Quantity]]&gt;20,Table1[[#This Row],[Quantity]]&lt;=50),3%,IF(AND(Table1[[#This Row],[Quantity]]&gt;50,Table1[[#This Row],[Quantity]]&lt;=100),5%,IF(Table1[[#This Row],[Quantity]]&gt;100,7%,0)))</f>
        <v>0</v>
      </c>
      <c r="Z1241" s="10">
        <f>Table1[[#This Row],[Sales Values]]*(1-Table1[[#This Row],[Discount]])</f>
        <v>238.14</v>
      </c>
      <c r="AA1241" s="10">
        <f>Table1[[#This Row],[Sales Values]]+(Table1[[#This Row],[Sales Values]]*1.05%)</f>
        <v>240.64046999999999</v>
      </c>
      <c r="AB1241" s="10">
        <f>Table1[[#This Row],[Sales Values]]*1.05</f>
        <v>250.047</v>
      </c>
      <c r="AC1241" s="10" t="str">
        <f t="shared" si="99"/>
        <v>Gigastuff</v>
      </c>
      <c r="AD1241" t="s">
        <v>45</v>
      </c>
    </row>
    <row r="1242" spans="1:30" x14ac:dyDescent="0.3">
      <c r="A1242">
        <v>4259</v>
      </c>
      <c r="B1242" t="s">
        <v>9273</v>
      </c>
      <c r="C1242" t="s">
        <v>7099</v>
      </c>
      <c r="D1242" t="s">
        <v>51</v>
      </c>
      <c r="E1242" t="s">
        <v>16</v>
      </c>
      <c r="F1242">
        <v>30</v>
      </c>
      <c r="G1242" t="s">
        <v>14698</v>
      </c>
      <c r="H1242" t="s">
        <v>235</v>
      </c>
      <c r="I1242" t="s">
        <v>146</v>
      </c>
      <c r="J1242" s="8">
        <v>44088</v>
      </c>
      <c r="K1242" s="6" t="str">
        <f t="shared" si="95"/>
        <v>2020</v>
      </c>
      <c r="L1242" s="6" t="str">
        <f t="shared" si="96"/>
        <v>Sep</v>
      </c>
      <c r="M1242">
        <v>28</v>
      </c>
      <c r="N1242" s="10">
        <f t="shared" si="97"/>
        <v>2.0099999999999998</v>
      </c>
      <c r="O1242">
        <f t="shared" si="98"/>
        <v>20</v>
      </c>
      <c r="P1242">
        <v>0.5</v>
      </c>
      <c r="Q1242" s="12">
        <f>Table1[[#This Row],[Quantity]]*Table1[[#This Row],[Case Size]]</f>
        <v>560</v>
      </c>
      <c r="R1242" s="10">
        <f>Table1[[#This Row],[ Sales Volume]]*Table1[[#This Row],[Cost]]</f>
        <v>1125.5999999999999</v>
      </c>
      <c r="S1242" s="10">
        <f>Table1[[#This Row],[Sales Values]]-(Table1[[#This Row],[Sales Values]]*0.25)</f>
        <v>844.19999999999993</v>
      </c>
      <c r="T1242" s="10">
        <f>Table1[[#This Row],[Manufacturing Cost]]-Table1[[#This Row],[Delivery Cost]]</f>
        <v>830.19999999999993</v>
      </c>
      <c r="U1242" s="10">
        <f>Table1[[#This Row],[Quantity]]*Table1[[#This Row],[Delivery]]</f>
        <v>14</v>
      </c>
      <c r="V1242" s="10">
        <f>Table1[[#This Row],[Sales Values]]-Table1[[#This Row],[Manufacturing Cost]]</f>
        <v>281.39999999999998</v>
      </c>
      <c r="W1242" s="13">
        <f>Table1[[#This Row],[Profit]]/Table1[[#This Row],[Sales Values]]</f>
        <v>0.25</v>
      </c>
      <c r="X1242" s="10">
        <v>14.95</v>
      </c>
      <c r="Y1242" s="14">
        <f>IF(AND(Table1[[#This Row],[Quantity]]&gt;20,Table1[[#This Row],[Quantity]]&lt;=50),3%,IF(AND(Table1[[#This Row],[Quantity]]&gt;50,Table1[[#This Row],[Quantity]]&lt;=100),5%,IF(Table1[[#This Row],[Quantity]]&gt;100,7%,0)))</f>
        <v>0.03</v>
      </c>
      <c r="Z1242" s="10">
        <f>Table1[[#This Row],[Sales Values]]*(1-Table1[[#This Row],[Discount]])</f>
        <v>1091.8319999999999</v>
      </c>
      <c r="AA1242" s="10">
        <f>Table1[[#This Row],[Sales Values]]+(Table1[[#This Row],[Sales Values]]*1.05%)</f>
        <v>1137.4187999999999</v>
      </c>
      <c r="AB1242" s="10">
        <f>Table1[[#This Row],[Sales Values]]*1.05</f>
        <v>1181.8799999999999</v>
      </c>
      <c r="AC1242" s="10" t="str">
        <f t="shared" si="99"/>
        <v>Hyperwotsit</v>
      </c>
      <c r="AD1242" t="s">
        <v>20</v>
      </c>
    </row>
    <row r="1243" spans="1:30" x14ac:dyDescent="0.3">
      <c r="A1243">
        <v>4262</v>
      </c>
      <c r="B1243" t="s">
        <v>9277</v>
      </c>
      <c r="C1243" t="s">
        <v>9278</v>
      </c>
      <c r="D1243" t="s">
        <v>15</v>
      </c>
      <c r="E1243" t="s">
        <v>16</v>
      </c>
      <c r="F1243">
        <v>30</v>
      </c>
      <c r="G1243" t="s">
        <v>9276</v>
      </c>
      <c r="H1243" t="s">
        <v>9279</v>
      </c>
      <c r="I1243" t="s">
        <v>32</v>
      </c>
      <c r="J1243" s="8">
        <v>44332</v>
      </c>
      <c r="K1243" s="6" t="str">
        <f t="shared" si="95"/>
        <v>2021</v>
      </c>
      <c r="L1243" s="6" t="str">
        <f t="shared" si="96"/>
        <v>May</v>
      </c>
      <c r="M1243">
        <v>60</v>
      </c>
      <c r="N1243" s="10">
        <f t="shared" si="97"/>
        <v>1.89</v>
      </c>
      <c r="O1243">
        <f t="shared" si="98"/>
        <v>18</v>
      </c>
      <c r="P1243">
        <v>0.5</v>
      </c>
      <c r="Q1243" s="12">
        <f>Table1[[#This Row],[Quantity]]*Table1[[#This Row],[Case Size]]</f>
        <v>1080</v>
      </c>
      <c r="R1243" s="10">
        <f>Table1[[#This Row],[ Sales Volume]]*Table1[[#This Row],[Cost]]</f>
        <v>2041.1999999999998</v>
      </c>
      <c r="S1243" s="10">
        <f>Table1[[#This Row],[Sales Values]]-(Table1[[#This Row],[Sales Values]]*0.25)</f>
        <v>1530.8999999999999</v>
      </c>
      <c r="T1243" s="10">
        <f>Table1[[#This Row],[Manufacturing Cost]]-Table1[[#This Row],[Delivery Cost]]</f>
        <v>1500.8999999999999</v>
      </c>
      <c r="U1243" s="10">
        <f>Table1[[#This Row],[Quantity]]*Table1[[#This Row],[Delivery]]</f>
        <v>30</v>
      </c>
      <c r="V1243" s="10">
        <f>Table1[[#This Row],[Sales Values]]-Table1[[#This Row],[Manufacturing Cost]]</f>
        <v>510.29999999999995</v>
      </c>
      <c r="W1243" s="13">
        <f>Table1[[#This Row],[Profit]]/Table1[[#This Row],[Sales Values]]</f>
        <v>0.25</v>
      </c>
      <c r="X1243" s="10">
        <v>14.95</v>
      </c>
      <c r="Y1243" s="14">
        <f>IF(AND(Table1[[#This Row],[Quantity]]&gt;20,Table1[[#This Row],[Quantity]]&lt;=50),3%,IF(AND(Table1[[#This Row],[Quantity]]&gt;50,Table1[[#This Row],[Quantity]]&lt;=100),5%,IF(Table1[[#This Row],[Quantity]]&gt;100,7%,0)))</f>
        <v>0.05</v>
      </c>
      <c r="Z1243" s="10">
        <f>Table1[[#This Row],[Sales Values]]*(1-Table1[[#This Row],[Discount]])</f>
        <v>1939.1399999999996</v>
      </c>
      <c r="AA1243" s="10">
        <f>Table1[[#This Row],[Sales Values]]+(Table1[[#This Row],[Sales Values]]*1.05%)</f>
        <v>2062.6325999999999</v>
      </c>
      <c r="AB1243" s="10">
        <f>Table1[[#This Row],[Sales Values]]*1.05</f>
        <v>2143.2599999999998</v>
      </c>
      <c r="AC1243" s="10" t="str">
        <f t="shared" si="99"/>
        <v>Gigastuff</v>
      </c>
      <c r="AD1243" t="s">
        <v>45</v>
      </c>
    </row>
    <row r="1244" spans="1:30" x14ac:dyDescent="0.3">
      <c r="A1244">
        <v>4268</v>
      </c>
      <c r="B1244" t="s">
        <v>620</v>
      </c>
      <c r="C1244" t="s">
        <v>3098</v>
      </c>
      <c r="D1244" t="s">
        <v>28</v>
      </c>
      <c r="E1244" t="s">
        <v>29</v>
      </c>
      <c r="F1244">
        <v>30</v>
      </c>
      <c r="G1244" t="s">
        <v>9289</v>
      </c>
      <c r="H1244" t="s">
        <v>3284</v>
      </c>
      <c r="I1244" t="s">
        <v>32</v>
      </c>
      <c r="J1244" s="8">
        <v>44648</v>
      </c>
      <c r="K1244" s="6" t="str">
        <f t="shared" si="95"/>
        <v>2022</v>
      </c>
      <c r="L1244" s="6" t="str">
        <f t="shared" si="96"/>
        <v>Mar</v>
      </c>
      <c r="M1244">
        <v>63</v>
      </c>
      <c r="N1244" s="10">
        <f t="shared" si="97"/>
        <v>3.49</v>
      </c>
      <c r="O1244">
        <f t="shared" si="98"/>
        <v>20</v>
      </c>
      <c r="P1244">
        <v>0.5</v>
      </c>
      <c r="Q1244" s="12">
        <f>Table1[[#This Row],[Quantity]]*Table1[[#This Row],[Case Size]]</f>
        <v>1260</v>
      </c>
      <c r="R1244" s="10">
        <f>Table1[[#This Row],[ Sales Volume]]*Table1[[#This Row],[Cost]]</f>
        <v>4397.4000000000005</v>
      </c>
      <c r="S1244" s="10">
        <f>Table1[[#This Row],[Sales Values]]-(Table1[[#This Row],[Sales Values]]*0.25)</f>
        <v>3298.05</v>
      </c>
      <c r="T1244" s="10">
        <f>Table1[[#This Row],[Manufacturing Cost]]-Table1[[#This Row],[Delivery Cost]]</f>
        <v>3266.55</v>
      </c>
      <c r="U1244" s="10">
        <f>Table1[[#This Row],[Quantity]]*Table1[[#This Row],[Delivery]]</f>
        <v>31.5</v>
      </c>
      <c r="V1244" s="10">
        <f>Table1[[#This Row],[Sales Values]]-Table1[[#This Row],[Manufacturing Cost]]</f>
        <v>1099.3500000000004</v>
      </c>
      <c r="W1244" s="13">
        <f>Table1[[#This Row],[Profit]]/Table1[[#This Row],[Sales Values]]</f>
        <v>0.25000000000000006</v>
      </c>
      <c r="X1244" s="10">
        <v>14.95</v>
      </c>
      <c r="Y1244" s="14">
        <f>IF(AND(Table1[[#This Row],[Quantity]]&gt;20,Table1[[#This Row],[Quantity]]&lt;=50),3%,IF(AND(Table1[[#This Row],[Quantity]]&gt;50,Table1[[#This Row],[Quantity]]&lt;=100),5%,IF(Table1[[#This Row],[Quantity]]&gt;100,7%,0)))</f>
        <v>0.05</v>
      </c>
      <c r="Z1244" s="10">
        <f>Table1[[#This Row],[Sales Values]]*(1-Table1[[#This Row],[Discount]])</f>
        <v>4177.5300000000007</v>
      </c>
      <c r="AA1244" s="10">
        <f>Table1[[#This Row],[Sales Values]]+(Table1[[#This Row],[Sales Values]]*1.05%)</f>
        <v>4443.5727000000006</v>
      </c>
      <c r="AB1244" s="10">
        <f>Table1[[#This Row],[Sales Values]]*1.05</f>
        <v>4617.2700000000004</v>
      </c>
      <c r="AC1244" s="10" t="str">
        <f t="shared" si="99"/>
        <v>Superwossname</v>
      </c>
      <c r="AD1244" t="s">
        <v>101</v>
      </c>
    </row>
    <row r="1245" spans="1:30" x14ac:dyDescent="0.3">
      <c r="A1245">
        <v>4270</v>
      </c>
      <c r="B1245" t="s">
        <v>2887</v>
      </c>
      <c r="C1245" t="s">
        <v>808</v>
      </c>
      <c r="D1245" t="s">
        <v>28</v>
      </c>
      <c r="E1245" t="s">
        <v>29</v>
      </c>
      <c r="F1245">
        <v>60</v>
      </c>
      <c r="G1245" t="s">
        <v>9291</v>
      </c>
      <c r="H1245" t="s">
        <v>5047</v>
      </c>
      <c r="I1245" t="s">
        <v>178</v>
      </c>
      <c r="J1245" s="8">
        <v>44310</v>
      </c>
      <c r="K1245" s="6" t="str">
        <f t="shared" si="95"/>
        <v>2021</v>
      </c>
      <c r="L1245" s="6" t="str">
        <f t="shared" si="96"/>
        <v>Apr</v>
      </c>
      <c r="M1245">
        <v>6</v>
      </c>
      <c r="N1245" s="10">
        <f t="shared" si="97"/>
        <v>1.89</v>
      </c>
      <c r="O1245">
        <f t="shared" si="98"/>
        <v>18</v>
      </c>
      <c r="P1245">
        <v>0.5</v>
      </c>
      <c r="Q1245" s="12">
        <f>Table1[[#This Row],[Quantity]]*Table1[[#This Row],[Case Size]]</f>
        <v>108</v>
      </c>
      <c r="R1245" s="10">
        <f>Table1[[#This Row],[ Sales Volume]]*Table1[[#This Row],[Cost]]</f>
        <v>204.11999999999998</v>
      </c>
      <c r="S1245" s="10">
        <f>Table1[[#This Row],[Sales Values]]-(Table1[[#This Row],[Sales Values]]*0.25)</f>
        <v>153.08999999999997</v>
      </c>
      <c r="T1245" s="10">
        <f>Table1[[#This Row],[Manufacturing Cost]]-Table1[[#This Row],[Delivery Cost]]</f>
        <v>150.08999999999997</v>
      </c>
      <c r="U1245" s="10">
        <f>Table1[[#This Row],[Quantity]]*Table1[[#This Row],[Delivery]]</f>
        <v>3</v>
      </c>
      <c r="V1245" s="10">
        <f>Table1[[#This Row],[Sales Values]]-Table1[[#This Row],[Manufacturing Cost]]</f>
        <v>51.03</v>
      </c>
      <c r="W1245" s="13">
        <f>Table1[[#This Row],[Profit]]/Table1[[#This Row],[Sales Values]]</f>
        <v>0.25000000000000006</v>
      </c>
      <c r="X1245" s="10">
        <v>14.95</v>
      </c>
      <c r="Y1245" s="14">
        <f>IF(AND(Table1[[#This Row],[Quantity]]&gt;20,Table1[[#This Row],[Quantity]]&lt;=50),3%,IF(AND(Table1[[#This Row],[Quantity]]&gt;50,Table1[[#This Row],[Quantity]]&lt;=100),5%,IF(Table1[[#This Row],[Quantity]]&gt;100,7%,0)))</f>
        <v>0</v>
      </c>
      <c r="Z1245" s="10">
        <f>Table1[[#This Row],[Sales Values]]*(1-Table1[[#This Row],[Discount]])</f>
        <v>204.11999999999998</v>
      </c>
      <c r="AA1245" s="10">
        <f>Table1[[#This Row],[Sales Values]]+(Table1[[#This Row],[Sales Values]]*1.05%)</f>
        <v>206.26325999999997</v>
      </c>
      <c r="AB1245" s="10">
        <f>Table1[[#This Row],[Sales Values]]*1.05</f>
        <v>214.32599999999999</v>
      </c>
      <c r="AC1245" s="10" t="str">
        <f t="shared" si="99"/>
        <v>Gigastuff</v>
      </c>
      <c r="AD1245" t="s">
        <v>45</v>
      </c>
    </row>
    <row r="1246" spans="1:30" x14ac:dyDescent="0.3">
      <c r="A1246">
        <v>4271</v>
      </c>
      <c r="B1246" t="s">
        <v>563</v>
      </c>
      <c r="C1246" t="s">
        <v>3712</v>
      </c>
      <c r="D1246" t="s">
        <v>28</v>
      </c>
      <c r="E1246" t="s">
        <v>29</v>
      </c>
      <c r="F1246">
        <v>60</v>
      </c>
      <c r="G1246" t="s">
        <v>9292</v>
      </c>
      <c r="H1246" t="s">
        <v>591</v>
      </c>
      <c r="I1246" t="s">
        <v>32</v>
      </c>
      <c r="J1246" s="8">
        <v>44583</v>
      </c>
      <c r="K1246" s="6" t="str">
        <f t="shared" si="95"/>
        <v>2022</v>
      </c>
      <c r="L1246" s="6" t="str">
        <f t="shared" si="96"/>
        <v>Jan</v>
      </c>
      <c r="M1246">
        <v>53</v>
      </c>
      <c r="N1246" s="10">
        <f t="shared" si="97"/>
        <v>1.89</v>
      </c>
      <c r="O1246">
        <f t="shared" si="98"/>
        <v>18</v>
      </c>
      <c r="P1246">
        <v>0.5</v>
      </c>
      <c r="Q1246" s="12">
        <f>Table1[[#This Row],[Quantity]]*Table1[[#This Row],[Case Size]]</f>
        <v>954</v>
      </c>
      <c r="R1246" s="10">
        <f>Table1[[#This Row],[ Sales Volume]]*Table1[[#This Row],[Cost]]</f>
        <v>1803.06</v>
      </c>
      <c r="S1246" s="10">
        <f>Table1[[#This Row],[Sales Values]]-(Table1[[#This Row],[Sales Values]]*0.25)</f>
        <v>1352.2950000000001</v>
      </c>
      <c r="T1246" s="10">
        <f>Table1[[#This Row],[Manufacturing Cost]]-Table1[[#This Row],[Delivery Cost]]</f>
        <v>1325.7950000000001</v>
      </c>
      <c r="U1246" s="10">
        <f>Table1[[#This Row],[Quantity]]*Table1[[#This Row],[Delivery]]</f>
        <v>26.5</v>
      </c>
      <c r="V1246" s="10">
        <f>Table1[[#This Row],[Sales Values]]-Table1[[#This Row],[Manufacturing Cost]]</f>
        <v>450.76499999999987</v>
      </c>
      <c r="W1246" s="13">
        <f>Table1[[#This Row],[Profit]]/Table1[[#This Row],[Sales Values]]</f>
        <v>0.24999999999999994</v>
      </c>
      <c r="X1246" s="10">
        <v>14.95</v>
      </c>
      <c r="Y1246" s="14">
        <f>IF(AND(Table1[[#This Row],[Quantity]]&gt;20,Table1[[#This Row],[Quantity]]&lt;=50),3%,IF(AND(Table1[[#This Row],[Quantity]]&gt;50,Table1[[#This Row],[Quantity]]&lt;=100),5%,IF(Table1[[#This Row],[Quantity]]&gt;100,7%,0)))</f>
        <v>0.05</v>
      </c>
      <c r="Z1246" s="10">
        <f>Table1[[#This Row],[Sales Values]]*(1-Table1[[#This Row],[Discount]])</f>
        <v>1712.9069999999999</v>
      </c>
      <c r="AA1246" s="10">
        <f>Table1[[#This Row],[Sales Values]]+(Table1[[#This Row],[Sales Values]]*1.05%)</f>
        <v>1821.9921299999999</v>
      </c>
      <c r="AB1246" s="10">
        <f>Table1[[#This Row],[Sales Values]]*1.05</f>
        <v>1893.213</v>
      </c>
      <c r="AC1246" s="10" t="str">
        <f t="shared" si="99"/>
        <v>Gigastuff</v>
      </c>
      <c r="AD1246" t="s">
        <v>45</v>
      </c>
    </row>
    <row r="1247" spans="1:30" x14ac:dyDescent="0.3">
      <c r="A1247">
        <v>4273</v>
      </c>
      <c r="B1247" t="s">
        <v>774</v>
      </c>
      <c r="C1247" t="s">
        <v>4420</v>
      </c>
      <c r="D1247" t="s">
        <v>15</v>
      </c>
      <c r="E1247" t="s">
        <v>16</v>
      </c>
      <c r="F1247">
        <v>30</v>
      </c>
      <c r="G1247" t="s">
        <v>9295</v>
      </c>
      <c r="H1247" t="s">
        <v>2720</v>
      </c>
      <c r="I1247" t="s">
        <v>32</v>
      </c>
      <c r="J1247" s="8">
        <v>44281</v>
      </c>
      <c r="K1247" s="6" t="str">
        <f t="shared" si="95"/>
        <v>2021</v>
      </c>
      <c r="L1247" s="6" t="str">
        <f t="shared" si="96"/>
        <v>Mar</v>
      </c>
      <c r="M1247">
        <v>94</v>
      </c>
      <c r="N1247" s="10">
        <f t="shared" si="97"/>
        <v>1.89</v>
      </c>
      <c r="O1247">
        <f t="shared" si="98"/>
        <v>18</v>
      </c>
      <c r="P1247">
        <v>0.5</v>
      </c>
      <c r="Q1247" s="12">
        <f>Table1[[#This Row],[Quantity]]*Table1[[#This Row],[Case Size]]</f>
        <v>1692</v>
      </c>
      <c r="R1247" s="10">
        <f>Table1[[#This Row],[ Sales Volume]]*Table1[[#This Row],[Cost]]</f>
        <v>3197.8799999999997</v>
      </c>
      <c r="S1247" s="10">
        <f>Table1[[#This Row],[Sales Values]]-(Table1[[#This Row],[Sales Values]]*0.25)</f>
        <v>2398.41</v>
      </c>
      <c r="T1247" s="10">
        <f>Table1[[#This Row],[Manufacturing Cost]]-Table1[[#This Row],[Delivery Cost]]</f>
        <v>2351.41</v>
      </c>
      <c r="U1247" s="10">
        <f>Table1[[#This Row],[Quantity]]*Table1[[#This Row],[Delivery]]</f>
        <v>47</v>
      </c>
      <c r="V1247" s="10">
        <f>Table1[[#This Row],[Sales Values]]-Table1[[#This Row],[Manufacturing Cost]]</f>
        <v>799.4699999999998</v>
      </c>
      <c r="W1247" s="13">
        <f>Table1[[#This Row],[Profit]]/Table1[[#This Row],[Sales Values]]</f>
        <v>0.24999999999999997</v>
      </c>
      <c r="X1247" s="10">
        <v>14.95</v>
      </c>
      <c r="Y1247" s="14">
        <f>IF(AND(Table1[[#This Row],[Quantity]]&gt;20,Table1[[#This Row],[Quantity]]&lt;=50),3%,IF(AND(Table1[[#This Row],[Quantity]]&gt;50,Table1[[#This Row],[Quantity]]&lt;=100),5%,IF(Table1[[#This Row],[Quantity]]&gt;100,7%,0)))</f>
        <v>0.05</v>
      </c>
      <c r="Z1247" s="10">
        <f>Table1[[#This Row],[Sales Values]]*(1-Table1[[#This Row],[Discount]])</f>
        <v>3037.9859999999994</v>
      </c>
      <c r="AA1247" s="10">
        <f>Table1[[#This Row],[Sales Values]]+(Table1[[#This Row],[Sales Values]]*1.05%)</f>
        <v>3231.4577399999998</v>
      </c>
      <c r="AB1247" s="10">
        <f>Table1[[#This Row],[Sales Values]]*1.05</f>
        <v>3357.7739999999999</v>
      </c>
      <c r="AC1247" s="10" t="str">
        <f t="shared" si="99"/>
        <v>Gigastuff</v>
      </c>
      <c r="AD1247" t="s">
        <v>45</v>
      </c>
    </row>
    <row r="1248" spans="1:30" x14ac:dyDescent="0.3">
      <c r="A1248">
        <v>4274</v>
      </c>
      <c r="B1248" t="s">
        <v>5797</v>
      </c>
      <c r="C1248" t="s">
        <v>6247</v>
      </c>
      <c r="D1248" t="s">
        <v>28</v>
      </c>
      <c r="E1248" t="s">
        <v>29</v>
      </c>
      <c r="F1248">
        <v>60</v>
      </c>
      <c r="G1248" t="s">
        <v>9296</v>
      </c>
      <c r="H1248" t="s">
        <v>3551</v>
      </c>
      <c r="I1248" t="s">
        <v>32</v>
      </c>
      <c r="J1248" s="8">
        <v>44589</v>
      </c>
      <c r="K1248" s="6" t="str">
        <f t="shared" si="95"/>
        <v>2022</v>
      </c>
      <c r="L1248" s="6" t="str">
        <f t="shared" si="96"/>
        <v>Jan</v>
      </c>
      <c r="M1248">
        <v>6</v>
      </c>
      <c r="N1248" s="10">
        <f t="shared" si="97"/>
        <v>2.0099999999999998</v>
      </c>
      <c r="O1248">
        <f t="shared" si="98"/>
        <v>20</v>
      </c>
      <c r="P1248">
        <v>0.5</v>
      </c>
      <c r="Q1248" s="11">
        <f>Table1[[#This Row],[Quantity]]*Table1[[#This Row],[Case Size]]</f>
        <v>120</v>
      </c>
      <c r="R1248" s="10">
        <f>Table1[[#This Row],[ Sales Volume]]*Table1[[#This Row],[Cost]]</f>
        <v>241.2</v>
      </c>
      <c r="S1248" s="10">
        <f>Table1[[#This Row],[Sales Values]]-(Table1[[#This Row],[Sales Values]]*0.25)</f>
        <v>180.89999999999998</v>
      </c>
      <c r="T1248" s="10">
        <f>Table1[[#This Row],[Manufacturing Cost]]-Table1[[#This Row],[Delivery Cost]]</f>
        <v>177.89999999999998</v>
      </c>
      <c r="U1248" s="10">
        <f>Table1[[#This Row],[Quantity]]*Table1[[#This Row],[Delivery]]</f>
        <v>3</v>
      </c>
      <c r="V1248" s="10">
        <f>Table1[[#This Row],[Sales Values]]-Table1[[#This Row],[Manufacturing Cost]]</f>
        <v>60.300000000000011</v>
      </c>
      <c r="W1248" s="13">
        <f>Table1[[#This Row],[Profit]]/Table1[[#This Row],[Sales Values]]</f>
        <v>0.25000000000000006</v>
      </c>
      <c r="X1248" s="10">
        <v>14.95</v>
      </c>
      <c r="Y1248" s="14">
        <f>IF(AND(Table1[[#This Row],[Quantity]]&gt;20,Table1[[#This Row],[Quantity]]&lt;=50),3%,IF(AND(Table1[[#This Row],[Quantity]]&gt;50,Table1[[#This Row],[Quantity]]&lt;=100),5%,IF(Table1[[#This Row],[Quantity]]&gt;100,7%,0)))</f>
        <v>0</v>
      </c>
      <c r="Z1248" s="10">
        <f>Table1[[#This Row],[Sales Values]]*(1-Table1[[#This Row],[Discount]])</f>
        <v>241.2</v>
      </c>
      <c r="AA1248" s="10">
        <f>Table1[[#This Row],[Sales Values]]+(Table1[[#This Row],[Sales Values]]*1.05%)</f>
        <v>243.73259999999999</v>
      </c>
      <c r="AB1248" s="10">
        <f>Table1[[#This Row],[Sales Values]]*1.05</f>
        <v>253.26</v>
      </c>
      <c r="AC1248" s="10" t="str">
        <f t="shared" si="99"/>
        <v>Hyperwotsit</v>
      </c>
      <c r="AD1248" t="s">
        <v>20</v>
      </c>
    </row>
    <row r="1249" spans="1:30" x14ac:dyDescent="0.3">
      <c r="A1249">
        <v>4276</v>
      </c>
      <c r="B1249" t="s">
        <v>2835</v>
      </c>
      <c r="C1249" t="s">
        <v>9299</v>
      </c>
      <c r="D1249" t="s">
        <v>28</v>
      </c>
      <c r="E1249" t="s">
        <v>29</v>
      </c>
      <c r="F1249">
        <v>60</v>
      </c>
      <c r="G1249" t="s">
        <v>14366</v>
      </c>
      <c r="H1249" t="s">
        <v>363</v>
      </c>
      <c r="I1249" t="s">
        <v>110</v>
      </c>
      <c r="J1249" s="8">
        <v>44374</v>
      </c>
      <c r="K1249" s="6" t="str">
        <f t="shared" si="95"/>
        <v>2021</v>
      </c>
      <c r="L1249" s="6" t="str">
        <f t="shared" si="96"/>
        <v>Jun</v>
      </c>
      <c r="M1249">
        <v>23</v>
      </c>
      <c r="N1249" s="10">
        <f t="shared" si="97"/>
        <v>2.0099999999999998</v>
      </c>
      <c r="O1249">
        <f t="shared" si="98"/>
        <v>20</v>
      </c>
      <c r="P1249">
        <v>0.5</v>
      </c>
      <c r="Q1249" s="12">
        <f>Table1[[#This Row],[Quantity]]*Table1[[#This Row],[Case Size]]</f>
        <v>460</v>
      </c>
      <c r="R1249" s="10">
        <f>Table1[[#This Row],[ Sales Volume]]*Table1[[#This Row],[Cost]]</f>
        <v>924.59999999999991</v>
      </c>
      <c r="S1249" s="10">
        <f>Table1[[#This Row],[Sales Values]]-(Table1[[#This Row],[Sales Values]]*0.25)</f>
        <v>693.44999999999993</v>
      </c>
      <c r="T1249" s="10">
        <f>Table1[[#This Row],[Manufacturing Cost]]-Table1[[#This Row],[Delivery Cost]]</f>
        <v>681.94999999999993</v>
      </c>
      <c r="U1249" s="10">
        <f>Table1[[#This Row],[Quantity]]*Table1[[#This Row],[Delivery]]</f>
        <v>11.5</v>
      </c>
      <c r="V1249" s="10">
        <f>Table1[[#This Row],[Sales Values]]-Table1[[#This Row],[Manufacturing Cost]]</f>
        <v>231.14999999999998</v>
      </c>
      <c r="W1249" s="13">
        <f>Table1[[#This Row],[Profit]]/Table1[[#This Row],[Sales Values]]</f>
        <v>0.25</v>
      </c>
      <c r="X1249" s="10">
        <v>14.95</v>
      </c>
      <c r="Y1249" s="14">
        <f>IF(AND(Table1[[#This Row],[Quantity]]&gt;20,Table1[[#This Row],[Quantity]]&lt;=50),3%,IF(AND(Table1[[#This Row],[Quantity]]&gt;50,Table1[[#This Row],[Quantity]]&lt;=100),5%,IF(Table1[[#This Row],[Quantity]]&gt;100,7%,0)))</f>
        <v>0.03</v>
      </c>
      <c r="Z1249" s="10">
        <f>Table1[[#This Row],[Sales Values]]*(1-Table1[[#This Row],[Discount]])</f>
        <v>896.86199999999985</v>
      </c>
      <c r="AA1249" s="10">
        <f>Table1[[#This Row],[Sales Values]]+(Table1[[#This Row],[Sales Values]]*1.05%)</f>
        <v>934.30829999999992</v>
      </c>
      <c r="AB1249" s="10">
        <f>Table1[[#This Row],[Sales Values]]*1.05</f>
        <v>970.82999999999993</v>
      </c>
      <c r="AC1249" s="10" t="str">
        <f t="shared" si="99"/>
        <v>Hyperwotsit</v>
      </c>
      <c r="AD1249" t="s">
        <v>20</v>
      </c>
    </row>
    <row r="1250" spans="1:30" x14ac:dyDescent="0.3">
      <c r="A1250">
        <v>4278</v>
      </c>
      <c r="B1250" t="s">
        <v>5918</v>
      </c>
      <c r="C1250" t="s">
        <v>6025</v>
      </c>
      <c r="D1250" t="s">
        <v>117</v>
      </c>
      <c r="E1250" t="s">
        <v>29</v>
      </c>
      <c r="F1250">
        <v>60</v>
      </c>
      <c r="G1250" t="s">
        <v>9302</v>
      </c>
      <c r="H1250" t="s">
        <v>4631</v>
      </c>
      <c r="I1250" t="s">
        <v>187</v>
      </c>
      <c r="J1250" s="8">
        <v>44263</v>
      </c>
      <c r="K1250" s="6" t="str">
        <f t="shared" si="95"/>
        <v>2021</v>
      </c>
      <c r="L1250" s="6" t="str">
        <f t="shared" si="96"/>
        <v>Mar</v>
      </c>
      <c r="M1250">
        <v>26</v>
      </c>
      <c r="N1250" s="10">
        <f t="shared" si="97"/>
        <v>3.49</v>
      </c>
      <c r="O1250">
        <f t="shared" si="98"/>
        <v>20</v>
      </c>
      <c r="P1250">
        <v>0.5</v>
      </c>
      <c r="Q1250" s="12">
        <f>Table1[[#This Row],[Quantity]]*Table1[[#This Row],[Case Size]]</f>
        <v>520</v>
      </c>
      <c r="R1250" s="10">
        <f>Table1[[#This Row],[ Sales Volume]]*Table1[[#This Row],[Cost]]</f>
        <v>1814.8000000000002</v>
      </c>
      <c r="S1250" s="10">
        <f>Table1[[#This Row],[Sales Values]]-(Table1[[#This Row],[Sales Values]]*0.25)</f>
        <v>1361.1000000000001</v>
      </c>
      <c r="T1250" s="10">
        <f>Table1[[#This Row],[Manufacturing Cost]]-Table1[[#This Row],[Delivery Cost]]</f>
        <v>1348.1000000000001</v>
      </c>
      <c r="U1250" s="10">
        <f>Table1[[#This Row],[Quantity]]*Table1[[#This Row],[Delivery]]</f>
        <v>13</v>
      </c>
      <c r="V1250" s="10">
        <f>Table1[[#This Row],[Sales Values]]-Table1[[#This Row],[Manufacturing Cost]]</f>
        <v>453.70000000000005</v>
      </c>
      <c r="W1250" s="13">
        <f>Table1[[#This Row],[Profit]]/Table1[[#This Row],[Sales Values]]</f>
        <v>0.25</v>
      </c>
      <c r="X1250" s="10">
        <v>14.95</v>
      </c>
      <c r="Y1250" s="14">
        <f>IF(AND(Table1[[#This Row],[Quantity]]&gt;20,Table1[[#This Row],[Quantity]]&lt;=50),3%,IF(AND(Table1[[#This Row],[Quantity]]&gt;50,Table1[[#This Row],[Quantity]]&lt;=100),5%,IF(Table1[[#This Row],[Quantity]]&gt;100,7%,0)))</f>
        <v>0.03</v>
      </c>
      <c r="Z1250" s="10">
        <f>Table1[[#This Row],[Sales Values]]*(1-Table1[[#This Row],[Discount]])</f>
        <v>1760.3560000000002</v>
      </c>
      <c r="AA1250" s="10">
        <f>Table1[[#This Row],[Sales Values]]+(Table1[[#This Row],[Sales Values]]*1.05%)</f>
        <v>1833.8554000000001</v>
      </c>
      <c r="AB1250" s="10">
        <f>Table1[[#This Row],[Sales Values]]*1.05</f>
        <v>1905.5400000000002</v>
      </c>
      <c r="AC1250" s="10" t="str">
        <f t="shared" si="99"/>
        <v>Superwossname</v>
      </c>
      <c r="AD1250" t="s">
        <v>101</v>
      </c>
    </row>
    <row r="1251" spans="1:30" x14ac:dyDescent="0.3">
      <c r="A1251">
        <v>4289</v>
      </c>
      <c r="B1251" t="s">
        <v>9315</v>
      </c>
      <c r="C1251" t="s">
        <v>1671</v>
      </c>
      <c r="D1251" t="s">
        <v>15</v>
      </c>
      <c r="E1251" t="s">
        <v>16</v>
      </c>
      <c r="F1251">
        <v>90</v>
      </c>
      <c r="G1251" t="s">
        <v>9316</v>
      </c>
      <c r="H1251" t="s">
        <v>3228</v>
      </c>
      <c r="I1251" t="s">
        <v>294</v>
      </c>
      <c r="J1251" s="8">
        <v>44790</v>
      </c>
      <c r="K1251" s="6" t="str">
        <f t="shared" si="95"/>
        <v>2022</v>
      </c>
      <c r="L1251" s="6" t="str">
        <f t="shared" si="96"/>
        <v>Aug</v>
      </c>
      <c r="M1251">
        <v>21</v>
      </c>
      <c r="N1251" s="10">
        <f t="shared" si="97"/>
        <v>3.49</v>
      </c>
      <c r="O1251">
        <f t="shared" si="98"/>
        <v>20</v>
      </c>
      <c r="P1251">
        <v>0.5</v>
      </c>
      <c r="Q1251" s="12">
        <f>Table1[[#This Row],[Quantity]]*Table1[[#This Row],[Case Size]]</f>
        <v>420</v>
      </c>
      <c r="R1251" s="10">
        <f>Table1[[#This Row],[ Sales Volume]]*Table1[[#This Row],[Cost]]</f>
        <v>1465.8000000000002</v>
      </c>
      <c r="S1251" s="10">
        <f>Table1[[#This Row],[Sales Values]]-(Table1[[#This Row],[Sales Values]]*0.25)</f>
        <v>1099.3500000000001</v>
      </c>
      <c r="T1251" s="10">
        <f>Table1[[#This Row],[Manufacturing Cost]]-Table1[[#This Row],[Delivery Cost]]</f>
        <v>1088.8500000000001</v>
      </c>
      <c r="U1251" s="10">
        <f>Table1[[#This Row],[Quantity]]*Table1[[#This Row],[Delivery]]</f>
        <v>10.5</v>
      </c>
      <c r="V1251" s="10">
        <f>Table1[[#This Row],[Sales Values]]-Table1[[#This Row],[Manufacturing Cost]]</f>
        <v>366.45000000000005</v>
      </c>
      <c r="W1251" s="13">
        <f>Table1[[#This Row],[Profit]]/Table1[[#This Row],[Sales Values]]</f>
        <v>0.25</v>
      </c>
      <c r="X1251" s="10">
        <v>14.95</v>
      </c>
      <c r="Y1251" s="14">
        <f>IF(AND(Table1[[#This Row],[Quantity]]&gt;20,Table1[[#This Row],[Quantity]]&lt;=50),3%,IF(AND(Table1[[#This Row],[Quantity]]&gt;50,Table1[[#This Row],[Quantity]]&lt;=100),5%,IF(Table1[[#This Row],[Quantity]]&gt;100,7%,0)))</f>
        <v>0.03</v>
      </c>
      <c r="Z1251" s="10">
        <f>Table1[[#This Row],[Sales Values]]*(1-Table1[[#This Row],[Discount]])</f>
        <v>1421.8260000000002</v>
      </c>
      <c r="AA1251" s="10">
        <f>Table1[[#This Row],[Sales Values]]+(Table1[[#This Row],[Sales Values]]*1.05%)</f>
        <v>1481.1909000000003</v>
      </c>
      <c r="AB1251" s="10">
        <f>Table1[[#This Row],[Sales Values]]*1.05</f>
        <v>1539.0900000000001</v>
      </c>
      <c r="AC1251" s="10" t="str">
        <f t="shared" si="99"/>
        <v>Superwossname</v>
      </c>
      <c r="AD1251" t="s">
        <v>101</v>
      </c>
    </row>
    <row r="1252" spans="1:30" x14ac:dyDescent="0.3">
      <c r="A1252">
        <v>4291</v>
      </c>
      <c r="B1252" t="s">
        <v>7470</v>
      </c>
      <c r="C1252" t="s">
        <v>7801</v>
      </c>
      <c r="D1252" t="s">
        <v>51</v>
      </c>
      <c r="E1252" t="s">
        <v>16</v>
      </c>
      <c r="F1252">
        <v>60</v>
      </c>
      <c r="G1252" t="s">
        <v>9318</v>
      </c>
      <c r="H1252" t="s">
        <v>1261</v>
      </c>
      <c r="I1252" t="s">
        <v>32</v>
      </c>
      <c r="J1252" s="8">
        <v>43903</v>
      </c>
      <c r="K1252" s="6" t="str">
        <f t="shared" si="95"/>
        <v>2020</v>
      </c>
      <c r="L1252" s="6" t="str">
        <f t="shared" si="96"/>
        <v>Mar</v>
      </c>
      <c r="M1252">
        <v>71</v>
      </c>
      <c r="N1252" s="10">
        <f t="shared" si="97"/>
        <v>2.0099999999999998</v>
      </c>
      <c r="O1252">
        <f t="shared" si="98"/>
        <v>20</v>
      </c>
      <c r="P1252">
        <v>0.5</v>
      </c>
      <c r="Q1252" s="12">
        <f>Table1[[#This Row],[Quantity]]*Table1[[#This Row],[Case Size]]</f>
        <v>1420</v>
      </c>
      <c r="R1252" s="10">
        <f>Table1[[#This Row],[ Sales Volume]]*Table1[[#This Row],[Cost]]</f>
        <v>2854.2</v>
      </c>
      <c r="S1252" s="10">
        <f>Table1[[#This Row],[Sales Values]]-(Table1[[#This Row],[Sales Values]]*0.25)</f>
        <v>2140.6499999999996</v>
      </c>
      <c r="T1252" s="10">
        <f>Table1[[#This Row],[Manufacturing Cost]]-Table1[[#This Row],[Delivery Cost]]</f>
        <v>2105.1499999999996</v>
      </c>
      <c r="U1252" s="10">
        <f>Table1[[#This Row],[Quantity]]*Table1[[#This Row],[Delivery]]</f>
        <v>35.5</v>
      </c>
      <c r="V1252" s="10">
        <f>Table1[[#This Row],[Sales Values]]-Table1[[#This Row],[Manufacturing Cost]]</f>
        <v>713.55000000000018</v>
      </c>
      <c r="W1252" s="13">
        <f>Table1[[#This Row],[Profit]]/Table1[[#This Row],[Sales Values]]</f>
        <v>0.25000000000000006</v>
      </c>
      <c r="X1252" s="10">
        <v>14.95</v>
      </c>
      <c r="Y1252" s="14">
        <f>IF(AND(Table1[[#This Row],[Quantity]]&gt;20,Table1[[#This Row],[Quantity]]&lt;=50),3%,IF(AND(Table1[[#This Row],[Quantity]]&gt;50,Table1[[#This Row],[Quantity]]&lt;=100),5%,IF(Table1[[#This Row],[Quantity]]&gt;100,7%,0)))</f>
        <v>0.05</v>
      </c>
      <c r="Z1252" s="10">
        <f>Table1[[#This Row],[Sales Values]]*(1-Table1[[#This Row],[Discount]])</f>
        <v>2711.49</v>
      </c>
      <c r="AA1252" s="10">
        <f>Table1[[#This Row],[Sales Values]]+(Table1[[#This Row],[Sales Values]]*1.05%)</f>
        <v>2884.1690999999996</v>
      </c>
      <c r="AB1252" s="10">
        <f>Table1[[#This Row],[Sales Values]]*1.05</f>
        <v>2996.91</v>
      </c>
      <c r="AC1252" s="10" t="str">
        <f t="shared" si="99"/>
        <v>Hyperwotsit</v>
      </c>
      <c r="AD1252" t="s">
        <v>20</v>
      </c>
    </row>
    <row r="1253" spans="1:30" x14ac:dyDescent="0.3">
      <c r="A1253">
        <v>4292</v>
      </c>
      <c r="B1253" t="s">
        <v>8539</v>
      </c>
      <c r="C1253" t="s">
        <v>2757</v>
      </c>
      <c r="D1253" t="s">
        <v>51</v>
      </c>
      <c r="E1253" t="s">
        <v>16</v>
      </c>
      <c r="F1253">
        <v>90</v>
      </c>
      <c r="G1253" t="s">
        <v>9319</v>
      </c>
      <c r="H1253" t="s">
        <v>4915</v>
      </c>
      <c r="I1253" t="s">
        <v>32</v>
      </c>
      <c r="J1253" s="8">
        <v>44427</v>
      </c>
      <c r="K1253" s="6" t="str">
        <f t="shared" si="95"/>
        <v>2021</v>
      </c>
      <c r="L1253" s="6" t="str">
        <f t="shared" si="96"/>
        <v>Aug</v>
      </c>
      <c r="M1253">
        <v>54</v>
      </c>
      <c r="N1253" s="10">
        <f t="shared" si="97"/>
        <v>3.49</v>
      </c>
      <c r="O1253">
        <f t="shared" si="98"/>
        <v>20</v>
      </c>
      <c r="P1253">
        <v>0.5</v>
      </c>
      <c r="Q1253" s="12">
        <f>Table1[[#This Row],[Quantity]]*Table1[[#This Row],[Case Size]]</f>
        <v>1080</v>
      </c>
      <c r="R1253" s="10">
        <f>Table1[[#This Row],[ Sales Volume]]*Table1[[#This Row],[Cost]]</f>
        <v>3769.2000000000003</v>
      </c>
      <c r="S1253" s="10">
        <f>Table1[[#This Row],[Sales Values]]-(Table1[[#This Row],[Sales Values]]*0.25)</f>
        <v>2826.9</v>
      </c>
      <c r="T1253" s="10">
        <f>Table1[[#This Row],[Manufacturing Cost]]-Table1[[#This Row],[Delivery Cost]]</f>
        <v>2799.9</v>
      </c>
      <c r="U1253" s="10">
        <f>Table1[[#This Row],[Quantity]]*Table1[[#This Row],[Delivery]]</f>
        <v>27</v>
      </c>
      <c r="V1253" s="10">
        <f>Table1[[#This Row],[Sales Values]]-Table1[[#This Row],[Manufacturing Cost]]</f>
        <v>942.30000000000018</v>
      </c>
      <c r="W1253" s="13">
        <f>Table1[[#This Row],[Profit]]/Table1[[#This Row],[Sales Values]]</f>
        <v>0.25000000000000006</v>
      </c>
      <c r="X1253" s="10">
        <v>14.95</v>
      </c>
      <c r="Y1253" s="14">
        <f>IF(AND(Table1[[#This Row],[Quantity]]&gt;20,Table1[[#This Row],[Quantity]]&lt;=50),3%,IF(AND(Table1[[#This Row],[Quantity]]&gt;50,Table1[[#This Row],[Quantity]]&lt;=100),5%,IF(Table1[[#This Row],[Quantity]]&gt;100,7%,0)))</f>
        <v>0.05</v>
      </c>
      <c r="Z1253" s="10">
        <f>Table1[[#This Row],[Sales Values]]*(1-Table1[[#This Row],[Discount]])</f>
        <v>3580.7400000000002</v>
      </c>
      <c r="AA1253" s="10">
        <f>Table1[[#This Row],[Sales Values]]+(Table1[[#This Row],[Sales Values]]*1.05%)</f>
        <v>3808.7766000000001</v>
      </c>
      <c r="AB1253" s="10">
        <f>Table1[[#This Row],[Sales Values]]*1.05</f>
        <v>3957.6600000000003</v>
      </c>
      <c r="AC1253" s="10" t="str">
        <f t="shared" si="99"/>
        <v>Superwossname</v>
      </c>
      <c r="AD1253" t="s">
        <v>101</v>
      </c>
    </row>
    <row r="1254" spans="1:30" x14ac:dyDescent="0.3">
      <c r="A1254">
        <v>4293</v>
      </c>
      <c r="B1254" t="s">
        <v>8759</v>
      </c>
      <c r="C1254" t="s">
        <v>9320</v>
      </c>
      <c r="D1254" t="s">
        <v>28</v>
      </c>
      <c r="E1254" t="s">
        <v>29</v>
      </c>
      <c r="F1254">
        <v>90</v>
      </c>
      <c r="G1254" t="s">
        <v>9321</v>
      </c>
      <c r="H1254" t="s">
        <v>2655</v>
      </c>
      <c r="I1254" t="s">
        <v>1083</v>
      </c>
      <c r="J1254" s="8">
        <v>44754</v>
      </c>
      <c r="K1254" s="6" t="str">
        <f t="shared" si="95"/>
        <v>2022</v>
      </c>
      <c r="L1254" s="6" t="str">
        <f t="shared" si="96"/>
        <v>Jul</v>
      </c>
      <c r="M1254">
        <v>49</v>
      </c>
      <c r="N1254" s="10">
        <f t="shared" si="97"/>
        <v>2.0099999999999998</v>
      </c>
      <c r="O1254">
        <f t="shared" si="98"/>
        <v>20</v>
      </c>
      <c r="P1254">
        <v>0.5</v>
      </c>
      <c r="Q1254" s="11">
        <f>Table1[[#This Row],[Quantity]]*Table1[[#This Row],[Case Size]]</f>
        <v>980</v>
      </c>
      <c r="R1254" s="10">
        <f>Table1[[#This Row],[ Sales Volume]]*Table1[[#This Row],[Cost]]</f>
        <v>1969.7999999999997</v>
      </c>
      <c r="S1254" s="10">
        <f>Table1[[#This Row],[Sales Values]]-(Table1[[#This Row],[Sales Values]]*0.25)</f>
        <v>1477.35</v>
      </c>
      <c r="T1254" s="10">
        <f>Table1[[#This Row],[Manufacturing Cost]]-Table1[[#This Row],[Delivery Cost]]</f>
        <v>1452.85</v>
      </c>
      <c r="U1254" s="10">
        <f>Table1[[#This Row],[Quantity]]*Table1[[#This Row],[Delivery]]</f>
        <v>24.5</v>
      </c>
      <c r="V1254" s="10">
        <f>Table1[[#This Row],[Sales Values]]-Table1[[#This Row],[Manufacturing Cost]]</f>
        <v>492.44999999999982</v>
      </c>
      <c r="W1254" s="13">
        <f>Table1[[#This Row],[Profit]]/Table1[[#This Row],[Sales Values]]</f>
        <v>0.24999999999999994</v>
      </c>
      <c r="X1254" s="10">
        <v>14.95</v>
      </c>
      <c r="Y1254" s="14">
        <f>IF(AND(Table1[[#This Row],[Quantity]]&gt;20,Table1[[#This Row],[Quantity]]&lt;=50),3%,IF(AND(Table1[[#This Row],[Quantity]]&gt;50,Table1[[#This Row],[Quantity]]&lt;=100),5%,IF(Table1[[#This Row],[Quantity]]&gt;100,7%,0)))</f>
        <v>0.03</v>
      </c>
      <c r="Z1254" s="10">
        <f>Table1[[#This Row],[Sales Values]]*(1-Table1[[#This Row],[Discount]])</f>
        <v>1910.7059999999997</v>
      </c>
      <c r="AA1254" s="10">
        <f>Table1[[#This Row],[Sales Values]]+(Table1[[#This Row],[Sales Values]]*1.05%)</f>
        <v>1990.4828999999997</v>
      </c>
      <c r="AB1254" s="10">
        <f>Table1[[#This Row],[Sales Values]]*1.05</f>
        <v>2068.29</v>
      </c>
      <c r="AC1254" s="10" t="str">
        <f t="shared" si="99"/>
        <v>Hyperwotsit</v>
      </c>
      <c r="AD1254" t="s">
        <v>20</v>
      </c>
    </row>
    <row r="1255" spans="1:30" x14ac:dyDescent="0.3">
      <c r="A1255">
        <v>4294</v>
      </c>
      <c r="B1255" t="s">
        <v>9322</v>
      </c>
      <c r="C1255" t="s">
        <v>7206</v>
      </c>
      <c r="D1255" t="s">
        <v>15</v>
      </c>
      <c r="E1255" t="s">
        <v>16</v>
      </c>
      <c r="F1255">
        <v>90</v>
      </c>
      <c r="G1255" t="s">
        <v>9323</v>
      </c>
      <c r="H1255" t="s">
        <v>1754</v>
      </c>
      <c r="I1255" t="s">
        <v>25</v>
      </c>
      <c r="J1255" s="8">
        <v>43996</v>
      </c>
      <c r="K1255" s="6" t="str">
        <f t="shared" si="95"/>
        <v>2020</v>
      </c>
      <c r="L1255" s="6" t="str">
        <f t="shared" si="96"/>
        <v>Jun</v>
      </c>
      <c r="M1255">
        <v>8</v>
      </c>
      <c r="N1255" s="10">
        <f t="shared" si="97"/>
        <v>1.89</v>
      </c>
      <c r="O1255">
        <f t="shared" si="98"/>
        <v>18</v>
      </c>
      <c r="P1255">
        <v>0.5</v>
      </c>
      <c r="Q1255" s="12">
        <f>Table1[[#This Row],[Quantity]]*Table1[[#This Row],[Case Size]]</f>
        <v>144</v>
      </c>
      <c r="R1255" s="10">
        <f>Table1[[#This Row],[ Sales Volume]]*Table1[[#This Row],[Cost]]</f>
        <v>272.15999999999997</v>
      </c>
      <c r="S1255" s="10">
        <f>Table1[[#This Row],[Sales Values]]-(Table1[[#This Row],[Sales Values]]*0.25)</f>
        <v>204.11999999999998</v>
      </c>
      <c r="T1255" s="10">
        <f>Table1[[#This Row],[Manufacturing Cost]]-Table1[[#This Row],[Delivery Cost]]</f>
        <v>200.11999999999998</v>
      </c>
      <c r="U1255" s="10">
        <f>Table1[[#This Row],[Quantity]]*Table1[[#This Row],[Delivery]]</f>
        <v>4</v>
      </c>
      <c r="V1255" s="10">
        <f>Table1[[#This Row],[Sales Values]]-Table1[[#This Row],[Manufacturing Cost]]</f>
        <v>68.039999999999992</v>
      </c>
      <c r="W1255" s="13">
        <f>Table1[[#This Row],[Profit]]/Table1[[#This Row],[Sales Values]]</f>
        <v>0.25</v>
      </c>
      <c r="X1255" s="10">
        <v>14.95</v>
      </c>
      <c r="Y1255" s="14">
        <f>IF(AND(Table1[[#This Row],[Quantity]]&gt;20,Table1[[#This Row],[Quantity]]&lt;=50),3%,IF(AND(Table1[[#This Row],[Quantity]]&gt;50,Table1[[#This Row],[Quantity]]&lt;=100),5%,IF(Table1[[#This Row],[Quantity]]&gt;100,7%,0)))</f>
        <v>0</v>
      </c>
      <c r="Z1255" s="10">
        <f>Table1[[#This Row],[Sales Values]]*(1-Table1[[#This Row],[Discount]])</f>
        <v>272.15999999999997</v>
      </c>
      <c r="AA1255" s="10">
        <f>Table1[[#This Row],[Sales Values]]+(Table1[[#This Row],[Sales Values]]*1.05%)</f>
        <v>275.01767999999998</v>
      </c>
      <c r="AB1255" s="10">
        <f>Table1[[#This Row],[Sales Values]]*1.05</f>
        <v>285.76799999999997</v>
      </c>
      <c r="AC1255" s="10" t="str">
        <f t="shared" si="99"/>
        <v>Gigastuff</v>
      </c>
      <c r="AD1255" t="s">
        <v>45</v>
      </c>
    </row>
    <row r="1256" spans="1:30" x14ac:dyDescent="0.3">
      <c r="A1256">
        <v>4299</v>
      </c>
      <c r="B1256" t="s">
        <v>9328</v>
      </c>
      <c r="C1256" t="s">
        <v>2866</v>
      </c>
      <c r="D1256" t="s">
        <v>15</v>
      </c>
      <c r="E1256" t="s">
        <v>16</v>
      </c>
      <c r="F1256">
        <v>30</v>
      </c>
      <c r="G1256" t="s">
        <v>9329</v>
      </c>
      <c r="H1256" t="s">
        <v>3756</v>
      </c>
      <c r="I1256" t="s">
        <v>178</v>
      </c>
      <c r="J1256" s="8">
        <v>44334</v>
      </c>
      <c r="K1256" s="6" t="str">
        <f t="shared" si="95"/>
        <v>2021</v>
      </c>
      <c r="L1256" s="6" t="str">
        <f t="shared" si="96"/>
        <v>May</v>
      </c>
      <c r="M1256">
        <v>44</v>
      </c>
      <c r="N1256" s="10">
        <f t="shared" si="97"/>
        <v>2.0099999999999998</v>
      </c>
      <c r="O1256">
        <f t="shared" si="98"/>
        <v>20</v>
      </c>
      <c r="P1256">
        <v>0.5</v>
      </c>
      <c r="Q1256" s="12">
        <f>Table1[[#This Row],[Quantity]]*Table1[[#This Row],[Case Size]]</f>
        <v>880</v>
      </c>
      <c r="R1256" s="10">
        <f>Table1[[#This Row],[ Sales Volume]]*Table1[[#This Row],[Cost]]</f>
        <v>1768.7999999999997</v>
      </c>
      <c r="S1256" s="10">
        <f>Table1[[#This Row],[Sales Values]]-(Table1[[#This Row],[Sales Values]]*0.25)</f>
        <v>1326.6</v>
      </c>
      <c r="T1256" s="10">
        <f>Table1[[#This Row],[Manufacturing Cost]]-Table1[[#This Row],[Delivery Cost]]</f>
        <v>1304.5999999999999</v>
      </c>
      <c r="U1256" s="10">
        <f>Table1[[#This Row],[Quantity]]*Table1[[#This Row],[Delivery]]</f>
        <v>22</v>
      </c>
      <c r="V1256" s="10">
        <f>Table1[[#This Row],[Sales Values]]-Table1[[#This Row],[Manufacturing Cost]]</f>
        <v>442.19999999999982</v>
      </c>
      <c r="W1256" s="13">
        <f>Table1[[#This Row],[Profit]]/Table1[[#This Row],[Sales Values]]</f>
        <v>0.24999999999999994</v>
      </c>
      <c r="X1256" s="10">
        <v>14.95</v>
      </c>
      <c r="Y1256" s="14">
        <f>IF(AND(Table1[[#This Row],[Quantity]]&gt;20,Table1[[#This Row],[Quantity]]&lt;=50),3%,IF(AND(Table1[[#This Row],[Quantity]]&gt;50,Table1[[#This Row],[Quantity]]&lt;=100),5%,IF(Table1[[#This Row],[Quantity]]&gt;100,7%,0)))</f>
        <v>0.03</v>
      </c>
      <c r="Z1256" s="10">
        <f>Table1[[#This Row],[Sales Values]]*(1-Table1[[#This Row],[Discount]])</f>
        <v>1715.7359999999996</v>
      </c>
      <c r="AA1256" s="10">
        <f>Table1[[#This Row],[Sales Values]]+(Table1[[#This Row],[Sales Values]]*1.05%)</f>
        <v>1787.3723999999997</v>
      </c>
      <c r="AB1256" s="10">
        <f>Table1[[#This Row],[Sales Values]]*1.05</f>
        <v>1857.2399999999998</v>
      </c>
      <c r="AC1256" s="10" t="str">
        <f t="shared" si="99"/>
        <v>Hyperwotsit</v>
      </c>
      <c r="AD1256" t="s">
        <v>20</v>
      </c>
    </row>
    <row r="1257" spans="1:30" x14ac:dyDescent="0.3">
      <c r="A1257">
        <v>4300</v>
      </c>
      <c r="B1257" t="s">
        <v>4564</v>
      </c>
      <c r="C1257" t="s">
        <v>3738</v>
      </c>
      <c r="D1257" t="s">
        <v>51</v>
      </c>
      <c r="E1257" t="s">
        <v>16</v>
      </c>
      <c r="F1257">
        <v>30</v>
      </c>
      <c r="G1257" t="s">
        <v>9330</v>
      </c>
      <c r="H1257" t="s">
        <v>6690</v>
      </c>
      <c r="I1257" t="s">
        <v>294</v>
      </c>
      <c r="J1257" s="8">
        <v>44676</v>
      </c>
      <c r="K1257" s="6" t="str">
        <f t="shared" si="95"/>
        <v>2022</v>
      </c>
      <c r="L1257" s="6" t="str">
        <f t="shared" si="96"/>
        <v>Apr</v>
      </c>
      <c r="M1257">
        <v>34</v>
      </c>
      <c r="N1257" s="10">
        <f t="shared" si="97"/>
        <v>3.49</v>
      </c>
      <c r="O1257">
        <f t="shared" si="98"/>
        <v>20</v>
      </c>
      <c r="P1257">
        <v>0.5</v>
      </c>
      <c r="Q1257" s="12">
        <f>Table1[[#This Row],[Quantity]]*Table1[[#This Row],[Case Size]]</f>
        <v>680</v>
      </c>
      <c r="R1257" s="10">
        <f>Table1[[#This Row],[ Sales Volume]]*Table1[[#This Row],[Cost]]</f>
        <v>2373.2000000000003</v>
      </c>
      <c r="S1257" s="10">
        <f>Table1[[#This Row],[Sales Values]]-(Table1[[#This Row],[Sales Values]]*0.25)</f>
        <v>1779.9</v>
      </c>
      <c r="T1257" s="10">
        <f>Table1[[#This Row],[Manufacturing Cost]]-Table1[[#This Row],[Delivery Cost]]</f>
        <v>1762.9</v>
      </c>
      <c r="U1257" s="10">
        <f>Table1[[#This Row],[Quantity]]*Table1[[#This Row],[Delivery]]</f>
        <v>17</v>
      </c>
      <c r="V1257" s="10">
        <f>Table1[[#This Row],[Sales Values]]-Table1[[#This Row],[Manufacturing Cost]]</f>
        <v>593.30000000000018</v>
      </c>
      <c r="W1257" s="13">
        <f>Table1[[#This Row],[Profit]]/Table1[[#This Row],[Sales Values]]</f>
        <v>0.25000000000000006</v>
      </c>
      <c r="X1257" s="10">
        <v>14.95</v>
      </c>
      <c r="Y1257" s="14">
        <f>IF(AND(Table1[[#This Row],[Quantity]]&gt;20,Table1[[#This Row],[Quantity]]&lt;=50),3%,IF(AND(Table1[[#This Row],[Quantity]]&gt;50,Table1[[#This Row],[Quantity]]&lt;=100),5%,IF(Table1[[#This Row],[Quantity]]&gt;100,7%,0)))</f>
        <v>0.03</v>
      </c>
      <c r="Z1257" s="10">
        <f>Table1[[#This Row],[Sales Values]]*(1-Table1[[#This Row],[Discount]])</f>
        <v>2302.0040000000004</v>
      </c>
      <c r="AA1257" s="10">
        <f>Table1[[#This Row],[Sales Values]]+(Table1[[#This Row],[Sales Values]]*1.05%)</f>
        <v>2398.1186000000002</v>
      </c>
      <c r="AB1257" s="10">
        <f>Table1[[#This Row],[Sales Values]]*1.05</f>
        <v>2491.8600000000006</v>
      </c>
      <c r="AC1257" s="10" t="str">
        <f t="shared" si="99"/>
        <v>Superwossname</v>
      </c>
      <c r="AD1257" t="s">
        <v>101</v>
      </c>
    </row>
    <row r="1258" spans="1:30" x14ac:dyDescent="0.3">
      <c r="A1258">
        <v>4303</v>
      </c>
      <c r="B1258" t="s">
        <v>6882</v>
      </c>
      <c r="C1258" t="s">
        <v>1737</v>
      </c>
      <c r="D1258" t="s">
        <v>28</v>
      </c>
      <c r="E1258" t="s">
        <v>29</v>
      </c>
      <c r="F1258">
        <v>90</v>
      </c>
      <c r="G1258" t="s">
        <v>9333</v>
      </c>
      <c r="H1258" t="s">
        <v>114</v>
      </c>
      <c r="I1258" t="s">
        <v>38</v>
      </c>
      <c r="J1258" s="8">
        <v>44532</v>
      </c>
      <c r="K1258" s="6" t="str">
        <f t="shared" si="95"/>
        <v>2021</v>
      </c>
      <c r="L1258" s="6" t="str">
        <f t="shared" si="96"/>
        <v>Dec</v>
      </c>
      <c r="M1258">
        <v>22</v>
      </c>
      <c r="N1258" s="10">
        <f t="shared" si="97"/>
        <v>3.49</v>
      </c>
      <c r="O1258">
        <f t="shared" si="98"/>
        <v>20</v>
      </c>
      <c r="P1258">
        <v>0.5</v>
      </c>
      <c r="Q1258" s="12">
        <f>Table1[[#This Row],[Quantity]]*Table1[[#This Row],[Case Size]]</f>
        <v>440</v>
      </c>
      <c r="R1258" s="10">
        <f>Table1[[#This Row],[ Sales Volume]]*Table1[[#This Row],[Cost]]</f>
        <v>1535.6000000000001</v>
      </c>
      <c r="S1258" s="10">
        <f>Table1[[#This Row],[Sales Values]]-(Table1[[#This Row],[Sales Values]]*0.25)</f>
        <v>1151.7</v>
      </c>
      <c r="T1258" s="10">
        <f>Table1[[#This Row],[Manufacturing Cost]]-Table1[[#This Row],[Delivery Cost]]</f>
        <v>1140.7</v>
      </c>
      <c r="U1258" s="10">
        <f>Table1[[#This Row],[Quantity]]*Table1[[#This Row],[Delivery]]</f>
        <v>11</v>
      </c>
      <c r="V1258" s="10">
        <f>Table1[[#This Row],[Sales Values]]-Table1[[#This Row],[Manufacturing Cost]]</f>
        <v>383.90000000000009</v>
      </c>
      <c r="W1258" s="13">
        <f>Table1[[#This Row],[Profit]]/Table1[[#This Row],[Sales Values]]</f>
        <v>0.25000000000000006</v>
      </c>
      <c r="X1258" s="10">
        <v>14.95</v>
      </c>
      <c r="Y1258" s="14">
        <f>IF(AND(Table1[[#This Row],[Quantity]]&gt;20,Table1[[#This Row],[Quantity]]&lt;=50),3%,IF(AND(Table1[[#This Row],[Quantity]]&gt;50,Table1[[#This Row],[Quantity]]&lt;=100),5%,IF(Table1[[#This Row],[Quantity]]&gt;100,7%,0)))</f>
        <v>0.03</v>
      </c>
      <c r="Z1258" s="10">
        <f>Table1[[#This Row],[Sales Values]]*(1-Table1[[#This Row],[Discount]])</f>
        <v>1489.5320000000002</v>
      </c>
      <c r="AA1258" s="10">
        <f>Table1[[#This Row],[Sales Values]]+(Table1[[#This Row],[Sales Values]]*1.05%)</f>
        <v>1551.7238000000002</v>
      </c>
      <c r="AB1258" s="10">
        <f>Table1[[#This Row],[Sales Values]]*1.05</f>
        <v>1612.38</v>
      </c>
      <c r="AC1258" s="10" t="str">
        <f t="shared" si="99"/>
        <v>Superwossname</v>
      </c>
      <c r="AD1258" t="s">
        <v>101</v>
      </c>
    </row>
    <row r="1259" spans="1:30" x14ac:dyDescent="0.3">
      <c r="A1259">
        <v>4306</v>
      </c>
      <c r="B1259" t="s">
        <v>5086</v>
      </c>
      <c r="C1259" t="s">
        <v>9055</v>
      </c>
      <c r="D1259" t="s">
        <v>28</v>
      </c>
      <c r="E1259" t="s">
        <v>29</v>
      </c>
      <c r="F1259">
        <v>30</v>
      </c>
      <c r="G1259" t="s">
        <v>9336</v>
      </c>
      <c r="H1259" t="s">
        <v>4901</v>
      </c>
      <c r="I1259" t="s">
        <v>32</v>
      </c>
      <c r="J1259" s="8">
        <v>44503</v>
      </c>
      <c r="K1259" s="6" t="str">
        <f t="shared" si="95"/>
        <v>2021</v>
      </c>
      <c r="L1259" s="6" t="str">
        <f t="shared" si="96"/>
        <v>Nov</v>
      </c>
      <c r="M1259">
        <v>63</v>
      </c>
      <c r="N1259" s="10">
        <f t="shared" si="97"/>
        <v>3.49</v>
      </c>
      <c r="O1259">
        <f t="shared" si="98"/>
        <v>20</v>
      </c>
      <c r="P1259">
        <v>0.5</v>
      </c>
      <c r="Q1259" s="12">
        <f>Table1[[#This Row],[Quantity]]*Table1[[#This Row],[Case Size]]</f>
        <v>1260</v>
      </c>
      <c r="R1259" s="10">
        <f>Table1[[#This Row],[ Sales Volume]]*Table1[[#This Row],[Cost]]</f>
        <v>4397.4000000000005</v>
      </c>
      <c r="S1259" s="10">
        <f>Table1[[#This Row],[Sales Values]]-(Table1[[#This Row],[Sales Values]]*0.25)</f>
        <v>3298.05</v>
      </c>
      <c r="T1259" s="10">
        <f>Table1[[#This Row],[Manufacturing Cost]]-Table1[[#This Row],[Delivery Cost]]</f>
        <v>3266.55</v>
      </c>
      <c r="U1259" s="10">
        <f>Table1[[#This Row],[Quantity]]*Table1[[#This Row],[Delivery]]</f>
        <v>31.5</v>
      </c>
      <c r="V1259" s="10">
        <f>Table1[[#This Row],[Sales Values]]-Table1[[#This Row],[Manufacturing Cost]]</f>
        <v>1099.3500000000004</v>
      </c>
      <c r="W1259" s="13">
        <f>Table1[[#This Row],[Profit]]/Table1[[#This Row],[Sales Values]]</f>
        <v>0.25000000000000006</v>
      </c>
      <c r="X1259" s="10">
        <v>14.95</v>
      </c>
      <c r="Y1259" s="14">
        <f>IF(AND(Table1[[#This Row],[Quantity]]&gt;20,Table1[[#This Row],[Quantity]]&lt;=50),3%,IF(AND(Table1[[#This Row],[Quantity]]&gt;50,Table1[[#This Row],[Quantity]]&lt;=100),5%,IF(Table1[[#This Row],[Quantity]]&gt;100,7%,0)))</f>
        <v>0.05</v>
      </c>
      <c r="Z1259" s="10">
        <f>Table1[[#This Row],[Sales Values]]*(1-Table1[[#This Row],[Discount]])</f>
        <v>4177.5300000000007</v>
      </c>
      <c r="AA1259" s="10">
        <f>Table1[[#This Row],[Sales Values]]+(Table1[[#This Row],[Sales Values]]*1.05%)</f>
        <v>4443.5727000000006</v>
      </c>
      <c r="AB1259" s="10">
        <f>Table1[[#This Row],[Sales Values]]*1.05</f>
        <v>4617.2700000000004</v>
      </c>
      <c r="AC1259" s="10" t="str">
        <f t="shared" si="99"/>
        <v>Superwossname</v>
      </c>
      <c r="AD1259" t="s">
        <v>101</v>
      </c>
    </row>
    <row r="1260" spans="1:30" x14ac:dyDescent="0.3">
      <c r="A1260">
        <v>4307</v>
      </c>
      <c r="B1260" t="s">
        <v>2138</v>
      </c>
      <c r="C1260" t="s">
        <v>406</v>
      </c>
      <c r="D1260" t="s">
        <v>28</v>
      </c>
      <c r="E1260" t="s">
        <v>29</v>
      </c>
      <c r="F1260">
        <v>60</v>
      </c>
      <c r="G1260" t="s">
        <v>9337</v>
      </c>
      <c r="H1260" t="s">
        <v>7297</v>
      </c>
      <c r="I1260" t="s">
        <v>178</v>
      </c>
      <c r="J1260" s="8">
        <v>44132</v>
      </c>
      <c r="K1260" s="6" t="str">
        <f t="shared" si="95"/>
        <v>2020</v>
      </c>
      <c r="L1260" s="6" t="str">
        <f t="shared" si="96"/>
        <v>Oct</v>
      </c>
      <c r="M1260">
        <v>69</v>
      </c>
      <c r="N1260" s="10">
        <f t="shared" si="97"/>
        <v>1.89</v>
      </c>
      <c r="O1260">
        <f t="shared" si="98"/>
        <v>18</v>
      </c>
      <c r="P1260">
        <v>0.5</v>
      </c>
      <c r="Q1260" s="12">
        <f>Table1[[#This Row],[Quantity]]*Table1[[#This Row],[Case Size]]</f>
        <v>1242</v>
      </c>
      <c r="R1260" s="10">
        <f>Table1[[#This Row],[ Sales Volume]]*Table1[[#This Row],[Cost]]</f>
        <v>2347.3799999999997</v>
      </c>
      <c r="S1260" s="10">
        <f>Table1[[#This Row],[Sales Values]]-(Table1[[#This Row],[Sales Values]]*0.25)</f>
        <v>1760.5349999999999</v>
      </c>
      <c r="T1260" s="10">
        <f>Table1[[#This Row],[Manufacturing Cost]]-Table1[[#This Row],[Delivery Cost]]</f>
        <v>1726.0349999999999</v>
      </c>
      <c r="U1260" s="10">
        <f>Table1[[#This Row],[Quantity]]*Table1[[#This Row],[Delivery]]</f>
        <v>34.5</v>
      </c>
      <c r="V1260" s="10">
        <f>Table1[[#This Row],[Sales Values]]-Table1[[#This Row],[Manufacturing Cost]]</f>
        <v>586.8449999999998</v>
      </c>
      <c r="W1260" s="13">
        <f>Table1[[#This Row],[Profit]]/Table1[[#This Row],[Sales Values]]</f>
        <v>0.24999999999999994</v>
      </c>
      <c r="X1260" s="10">
        <v>14.95</v>
      </c>
      <c r="Y1260" s="14">
        <f>IF(AND(Table1[[#This Row],[Quantity]]&gt;20,Table1[[#This Row],[Quantity]]&lt;=50),3%,IF(AND(Table1[[#This Row],[Quantity]]&gt;50,Table1[[#This Row],[Quantity]]&lt;=100),5%,IF(Table1[[#This Row],[Quantity]]&gt;100,7%,0)))</f>
        <v>0.05</v>
      </c>
      <c r="Z1260" s="10">
        <f>Table1[[#This Row],[Sales Values]]*(1-Table1[[#This Row],[Discount]])</f>
        <v>2230.0109999999995</v>
      </c>
      <c r="AA1260" s="10">
        <f>Table1[[#This Row],[Sales Values]]+(Table1[[#This Row],[Sales Values]]*1.05%)</f>
        <v>2372.0274899999995</v>
      </c>
      <c r="AB1260" s="10">
        <f>Table1[[#This Row],[Sales Values]]*1.05</f>
        <v>2464.7489999999998</v>
      </c>
      <c r="AC1260" s="10" t="str">
        <f t="shared" si="99"/>
        <v>Gigastuff</v>
      </c>
      <c r="AD1260" t="s">
        <v>45</v>
      </c>
    </row>
    <row r="1261" spans="1:30" x14ac:dyDescent="0.3">
      <c r="A1261">
        <v>4310</v>
      </c>
      <c r="B1261" t="s">
        <v>2150</v>
      </c>
      <c r="C1261" t="s">
        <v>6004</v>
      </c>
      <c r="D1261" t="s">
        <v>51</v>
      </c>
      <c r="E1261" t="s">
        <v>16</v>
      </c>
      <c r="F1261">
        <v>30</v>
      </c>
      <c r="G1261" t="s">
        <v>9341</v>
      </c>
      <c r="H1261" t="s">
        <v>6101</v>
      </c>
      <c r="I1261" t="s">
        <v>32</v>
      </c>
      <c r="J1261" s="8">
        <v>44592</v>
      </c>
      <c r="K1261" s="6" t="str">
        <f t="shared" si="95"/>
        <v>2022</v>
      </c>
      <c r="L1261" s="6" t="str">
        <f t="shared" si="96"/>
        <v>Jan</v>
      </c>
      <c r="M1261">
        <v>85</v>
      </c>
      <c r="N1261" s="10">
        <f t="shared" si="97"/>
        <v>2.0099999999999998</v>
      </c>
      <c r="O1261">
        <f t="shared" si="98"/>
        <v>20</v>
      </c>
      <c r="P1261">
        <v>0.5</v>
      </c>
      <c r="Q1261" s="11">
        <f>Table1[[#This Row],[Quantity]]*Table1[[#This Row],[Case Size]]</f>
        <v>1700</v>
      </c>
      <c r="R1261" s="10">
        <f>Table1[[#This Row],[ Sales Volume]]*Table1[[#This Row],[Cost]]</f>
        <v>3416.9999999999995</v>
      </c>
      <c r="S1261" s="10">
        <f>Table1[[#This Row],[Sales Values]]-(Table1[[#This Row],[Sales Values]]*0.25)</f>
        <v>2562.7499999999995</v>
      </c>
      <c r="T1261" s="10">
        <f>Table1[[#This Row],[Manufacturing Cost]]-Table1[[#This Row],[Delivery Cost]]</f>
        <v>2520.2499999999995</v>
      </c>
      <c r="U1261" s="10">
        <f>Table1[[#This Row],[Quantity]]*Table1[[#This Row],[Delivery]]</f>
        <v>42.5</v>
      </c>
      <c r="V1261" s="10">
        <f>Table1[[#This Row],[Sales Values]]-Table1[[#This Row],[Manufacturing Cost]]</f>
        <v>854.25</v>
      </c>
      <c r="W1261" s="13">
        <f>Table1[[#This Row],[Profit]]/Table1[[#This Row],[Sales Values]]</f>
        <v>0.25000000000000006</v>
      </c>
      <c r="X1261" s="10">
        <v>14.95</v>
      </c>
      <c r="Y1261" s="14">
        <f>IF(AND(Table1[[#This Row],[Quantity]]&gt;20,Table1[[#This Row],[Quantity]]&lt;=50),3%,IF(AND(Table1[[#This Row],[Quantity]]&gt;50,Table1[[#This Row],[Quantity]]&lt;=100),5%,IF(Table1[[#This Row],[Quantity]]&gt;100,7%,0)))</f>
        <v>0.05</v>
      </c>
      <c r="Z1261" s="10">
        <f>Table1[[#This Row],[Sales Values]]*(1-Table1[[#This Row],[Discount]])</f>
        <v>3246.1499999999996</v>
      </c>
      <c r="AA1261" s="10">
        <f>Table1[[#This Row],[Sales Values]]+(Table1[[#This Row],[Sales Values]]*1.05%)</f>
        <v>3452.8784999999993</v>
      </c>
      <c r="AB1261" s="10">
        <f>Table1[[#This Row],[Sales Values]]*1.05</f>
        <v>3587.8499999999995</v>
      </c>
      <c r="AC1261" s="10" t="str">
        <f t="shared" si="99"/>
        <v>Hyperwotsit</v>
      </c>
      <c r="AD1261" t="s">
        <v>20</v>
      </c>
    </row>
    <row r="1262" spans="1:30" x14ac:dyDescent="0.3">
      <c r="A1262">
        <v>4312</v>
      </c>
      <c r="B1262" t="s">
        <v>8317</v>
      </c>
      <c r="C1262" t="s">
        <v>6420</v>
      </c>
      <c r="D1262" t="s">
        <v>28</v>
      </c>
      <c r="E1262" t="s">
        <v>29</v>
      </c>
      <c r="F1262">
        <v>90</v>
      </c>
      <c r="G1262" t="s">
        <v>9344</v>
      </c>
      <c r="H1262" t="s">
        <v>1261</v>
      </c>
      <c r="I1262" t="s">
        <v>32</v>
      </c>
      <c r="J1262" s="8">
        <v>44412</v>
      </c>
      <c r="K1262" s="6" t="str">
        <f t="shared" si="95"/>
        <v>2021</v>
      </c>
      <c r="L1262" s="6" t="str">
        <f t="shared" si="96"/>
        <v>Aug</v>
      </c>
      <c r="M1262">
        <v>53</v>
      </c>
      <c r="N1262" s="10">
        <f t="shared" si="97"/>
        <v>2.0099999999999998</v>
      </c>
      <c r="O1262">
        <f t="shared" si="98"/>
        <v>20</v>
      </c>
      <c r="P1262">
        <v>0.5</v>
      </c>
      <c r="Q1262" s="12">
        <f>Table1[[#This Row],[Quantity]]*Table1[[#This Row],[Case Size]]</f>
        <v>1060</v>
      </c>
      <c r="R1262" s="10">
        <f>Table1[[#This Row],[ Sales Volume]]*Table1[[#This Row],[Cost]]</f>
        <v>2130.6</v>
      </c>
      <c r="S1262" s="10">
        <f>Table1[[#This Row],[Sales Values]]-(Table1[[#This Row],[Sales Values]]*0.25)</f>
        <v>1597.9499999999998</v>
      </c>
      <c r="T1262" s="10">
        <f>Table1[[#This Row],[Manufacturing Cost]]-Table1[[#This Row],[Delivery Cost]]</f>
        <v>1571.4499999999998</v>
      </c>
      <c r="U1262" s="10">
        <f>Table1[[#This Row],[Quantity]]*Table1[[#This Row],[Delivery]]</f>
        <v>26.5</v>
      </c>
      <c r="V1262" s="10">
        <f>Table1[[#This Row],[Sales Values]]-Table1[[#This Row],[Manufacturing Cost]]</f>
        <v>532.65000000000009</v>
      </c>
      <c r="W1262" s="13">
        <f>Table1[[#This Row],[Profit]]/Table1[[#This Row],[Sales Values]]</f>
        <v>0.25000000000000006</v>
      </c>
      <c r="X1262" s="10">
        <v>14.95</v>
      </c>
      <c r="Y1262" s="14">
        <f>IF(AND(Table1[[#This Row],[Quantity]]&gt;20,Table1[[#This Row],[Quantity]]&lt;=50),3%,IF(AND(Table1[[#This Row],[Quantity]]&gt;50,Table1[[#This Row],[Quantity]]&lt;=100),5%,IF(Table1[[#This Row],[Quantity]]&gt;100,7%,0)))</f>
        <v>0.05</v>
      </c>
      <c r="Z1262" s="10">
        <f>Table1[[#This Row],[Sales Values]]*(1-Table1[[#This Row],[Discount]])</f>
        <v>2024.0699999999997</v>
      </c>
      <c r="AA1262" s="10">
        <f>Table1[[#This Row],[Sales Values]]+(Table1[[#This Row],[Sales Values]]*1.05%)</f>
        <v>2152.9712999999997</v>
      </c>
      <c r="AB1262" s="10">
        <f>Table1[[#This Row],[Sales Values]]*1.05</f>
        <v>2237.13</v>
      </c>
      <c r="AC1262" s="10" t="str">
        <f t="shared" si="99"/>
        <v>Hyperwotsit</v>
      </c>
      <c r="AD1262" t="s">
        <v>20</v>
      </c>
    </row>
    <row r="1263" spans="1:30" x14ac:dyDescent="0.3">
      <c r="A1263">
        <v>4316</v>
      </c>
      <c r="B1263" t="s">
        <v>134</v>
      </c>
      <c r="C1263" t="s">
        <v>1361</v>
      </c>
      <c r="D1263" t="s">
        <v>28</v>
      </c>
      <c r="E1263" t="s">
        <v>29</v>
      </c>
      <c r="F1263">
        <v>30</v>
      </c>
      <c r="G1263" t="s">
        <v>9348</v>
      </c>
      <c r="H1263" t="s">
        <v>6168</v>
      </c>
      <c r="I1263" t="s">
        <v>294</v>
      </c>
      <c r="J1263" s="8">
        <v>44326</v>
      </c>
      <c r="K1263" s="6" t="str">
        <f t="shared" si="95"/>
        <v>2021</v>
      </c>
      <c r="L1263" s="6" t="str">
        <f t="shared" si="96"/>
        <v>May</v>
      </c>
      <c r="M1263">
        <v>5</v>
      </c>
      <c r="N1263" s="10">
        <f t="shared" si="97"/>
        <v>1.89</v>
      </c>
      <c r="O1263">
        <f t="shared" si="98"/>
        <v>18</v>
      </c>
      <c r="P1263">
        <v>0.5</v>
      </c>
      <c r="Q1263" s="12">
        <f>Table1[[#This Row],[Quantity]]*Table1[[#This Row],[Case Size]]</f>
        <v>90</v>
      </c>
      <c r="R1263" s="10">
        <f>Table1[[#This Row],[ Sales Volume]]*Table1[[#This Row],[Cost]]</f>
        <v>170.1</v>
      </c>
      <c r="S1263" s="10">
        <f>Table1[[#This Row],[Sales Values]]-(Table1[[#This Row],[Sales Values]]*0.25)</f>
        <v>127.57499999999999</v>
      </c>
      <c r="T1263" s="10">
        <f>Table1[[#This Row],[Manufacturing Cost]]-Table1[[#This Row],[Delivery Cost]]</f>
        <v>125.07499999999999</v>
      </c>
      <c r="U1263" s="10">
        <f>Table1[[#This Row],[Quantity]]*Table1[[#This Row],[Delivery]]</f>
        <v>2.5</v>
      </c>
      <c r="V1263" s="10">
        <f>Table1[[#This Row],[Sales Values]]-Table1[[#This Row],[Manufacturing Cost]]</f>
        <v>42.525000000000006</v>
      </c>
      <c r="W1263" s="13">
        <f>Table1[[#This Row],[Profit]]/Table1[[#This Row],[Sales Values]]</f>
        <v>0.25000000000000006</v>
      </c>
      <c r="X1263" s="10">
        <v>14.95</v>
      </c>
      <c r="Y1263" s="14">
        <f>IF(AND(Table1[[#This Row],[Quantity]]&gt;20,Table1[[#This Row],[Quantity]]&lt;=50),3%,IF(AND(Table1[[#This Row],[Quantity]]&gt;50,Table1[[#This Row],[Quantity]]&lt;=100),5%,IF(Table1[[#This Row],[Quantity]]&gt;100,7%,0)))</f>
        <v>0</v>
      </c>
      <c r="Z1263" s="10">
        <f>Table1[[#This Row],[Sales Values]]*(1-Table1[[#This Row],[Discount]])</f>
        <v>170.1</v>
      </c>
      <c r="AA1263" s="10">
        <f>Table1[[#This Row],[Sales Values]]+(Table1[[#This Row],[Sales Values]]*1.05%)</f>
        <v>171.88604999999998</v>
      </c>
      <c r="AB1263" s="10">
        <f>Table1[[#This Row],[Sales Values]]*1.05</f>
        <v>178.60499999999999</v>
      </c>
      <c r="AC1263" s="10" t="str">
        <f t="shared" si="99"/>
        <v>Gigastuff</v>
      </c>
      <c r="AD1263" t="s">
        <v>45</v>
      </c>
    </row>
    <row r="1264" spans="1:30" x14ac:dyDescent="0.3">
      <c r="A1264">
        <v>4321</v>
      </c>
      <c r="B1264" t="s">
        <v>9356</v>
      </c>
      <c r="C1264" t="s">
        <v>3913</v>
      </c>
      <c r="D1264" t="s">
        <v>15</v>
      </c>
      <c r="E1264" t="s">
        <v>16</v>
      </c>
      <c r="F1264">
        <v>60</v>
      </c>
      <c r="G1264" t="s">
        <v>9357</v>
      </c>
      <c r="H1264" t="s">
        <v>7763</v>
      </c>
      <c r="I1264" t="s">
        <v>129</v>
      </c>
      <c r="J1264" s="8">
        <v>44391</v>
      </c>
      <c r="K1264" s="6" t="str">
        <f t="shared" si="95"/>
        <v>2021</v>
      </c>
      <c r="L1264" s="6" t="str">
        <f t="shared" si="96"/>
        <v>Jul</v>
      </c>
      <c r="M1264">
        <v>88</v>
      </c>
      <c r="N1264" s="10">
        <f t="shared" si="97"/>
        <v>1.89</v>
      </c>
      <c r="O1264">
        <f t="shared" si="98"/>
        <v>18</v>
      </c>
      <c r="P1264">
        <v>0.5</v>
      </c>
      <c r="Q1264" s="12">
        <f>Table1[[#This Row],[Quantity]]*Table1[[#This Row],[Case Size]]</f>
        <v>1584</v>
      </c>
      <c r="R1264" s="10">
        <f>Table1[[#This Row],[ Sales Volume]]*Table1[[#This Row],[Cost]]</f>
        <v>2993.7599999999998</v>
      </c>
      <c r="S1264" s="10">
        <f>Table1[[#This Row],[Sales Values]]-(Table1[[#This Row],[Sales Values]]*0.25)</f>
        <v>2245.3199999999997</v>
      </c>
      <c r="T1264" s="10">
        <f>Table1[[#This Row],[Manufacturing Cost]]-Table1[[#This Row],[Delivery Cost]]</f>
        <v>2201.3199999999997</v>
      </c>
      <c r="U1264" s="10">
        <f>Table1[[#This Row],[Quantity]]*Table1[[#This Row],[Delivery]]</f>
        <v>44</v>
      </c>
      <c r="V1264" s="10">
        <f>Table1[[#This Row],[Sales Values]]-Table1[[#This Row],[Manufacturing Cost]]</f>
        <v>748.44</v>
      </c>
      <c r="W1264" s="13">
        <f>Table1[[#This Row],[Profit]]/Table1[[#This Row],[Sales Values]]</f>
        <v>0.25000000000000006</v>
      </c>
      <c r="X1264" s="10">
        <v>14.95</v>
      </c>
      <c r="Y1264" s="14">
        <f>IF(AND(Table1[[#This Row],[Quantity]]&gt;20,Table1[[#This Row],[Quantity]]&lt;=50),3%,IF(AND(Table1[[#This Row],[Quantity]]&gt;50,Table1[[#This Row],[Quantity]]&lt;=100),5%,IF(Table1[[#This Row],[Quantity]]&gt;100,7%,0)))</f>
        <v>0.05</v>
      </c>
      <c r="Z1264" s="10">
        <f>Table1[[#This Row],[Sales Values]]*(1-Table1[[#This Row],[Discount]])</f>
        <v>2844.0719999999997</v>
      </c>
      <c r="AA1264" s="10">
        <f>Table1[[#This Row],[Sales Values]]+(Table1[[#This Row],[Sales Values]]*1.05%)</f>
        <v>3025.1944799999997</v>
      </c>
      <c r="AB1264" s="10">
        <f>Table1[[#This Row],[Sales Values]]*1.05</f>
        <v>3143.4479999999999</v>
      </c>
      <c r="AC1264" s="10" t="str">
        <f t="shared" si="99"/>
        <v>Gigastuff</v>
      </c>
      <c r="AD1264" t="s">
        <v>45</v>
      </c>
    </row>
    <row r="1265" spans="1:30" x14ac:dyDescent="0.3">
      <c r="A1265">
        <v>4325</v>
      </c>
      <c r="B1265" t="s">
        <v>4614</v>
      </c>
      <c r="C1265" t="s">
        <v>5598</v>
      </c>
      <c r="D1265" t="s">
        <v>51</v>
      </c>
      <c r="E1265" t="s">
        <v>16</v>
      </c>
      <c r="F1265">
        <v>60</v>
      </c>
      <c r="G1265" t="s">
        <v>9361</v>
      </c>
      <c r="H1265" t="s">
        <v>641</v>
      </c>
      <c r="I1265" t="s">
        <v>294</v>
      </c>
      <c r="J1265" s="8">
        <v>44334</v>
      </c>
      <c r="K1265" s="6" t="str">
        <f t="shared" si="95"/>
        <v>2021</v>
      </c>
      <c r="L1265" s="6" t="str">
        <f t="shared" si="96"/>
        <v>May</v>
      </c>
      <c r="M1265">
        <v>45</v>
      </c>
      <c r="N1265" s="10">
        <f t="shared" si="97"/>
        <v>2.0099999999999998</v>
      </c>
      <c r="O1265">
        <f t="shared" si="98"/>
        <v>20</v>
      </c>
      <c r="P1265">
        <v>0.5</v>
      </c>
      <c r="Q1265" s="12">
        <f>Table1[[#This Row],[Quantity]]*Table1[[#This Row],[Case Size]]</f>
        <v>900</v>
      </c>
      <c r="R1265" s="10">
        <f>Table1[[#This Row],[ Sales Volume]]*Table1[[#This Row],[Cost]]</f>
        <v>1808.9999999999998</v>
      </c>
      <c r="S1265" s="10">
        <f>Table1[[#This Row],[Sales Values]]-(Table1[[#This Row],[Sales Values]]*0.25)</f>
        <v>1356.7499999999998</v>
      </c>
      <c r="T1265" s="10">
        <f>Table1[[#This Row],[Manufacturing Cost]]-Table1[[#This Row],[Delivery Cost]]</f>
        <v>1334.2499999999998</v>
      </c>
      <c r="U1265" s="10">
        <f>Table1[[#This Row],[Quantity]]*Table1[[#This Row],[Delivery]]</f>
        <v>22.5</v>
      </c>
      <c r="V1265" s="10">
        <f>Table1[[#This Row],[Sales Values]]-Table1[[#This Row],[Manufacturing Cost]]</f>
        <v>452.25</v>
      </c>
      <c r="W1265" s="13">
        <f>Table1[[#This Row],[Profit]]/Table1[[#This Row],[Sales Values]]</f>
        <v>0.25000000000000006</v>
      </c>
      <c r="X1265" s="10">
        <v>14.95</v>
      </c>
      <c r="Y1265" s="14">
        <f>IF(AND(Table1[[#This Row],[Quantity]]&gt;20,Table1[[#This Row],[Quantity]]&lt;=50),3%,IF(AND(Table1[[#This Row],[Quantity]]&gt;50,Table1[[#This Row],[Quantity]]&lt;=100),5%,IF(Table1[[#This Row],[Quantity]]&gt;100,7%,0)))</f>
        <v>0.03</v>
      </c>
      <c r="Z1265" s="10">
        <f>Table1[[#This Row],[Sales Values]]*(1-Table1[[#This Row],[Discount]])</f>
        <v>1754.7299999999998</v>
      </c>
      <c r="AA1265" s="10">
        <f>Table1[[#This Row],[Sales Values]]+(Table1[[#This Row],[Sales Values]]*1.05%)</f>
        <v>1827.9944999999998</v>
      </c>
      <c r="AB1265" s="10">
        <f>Table1[[#This Row],[Sales Values]]*1.05</f>
        <v>1899.4499999999998</v>
      </c>
      <c r="AC1265" s="10" t="str">
        <f t="shared" si="99"/>
        <v>Hyperwotsit</v>
      </c>
      <c r="AD1265" t="s">
        <v>20</v>
      </c>
    </row>
    <row r="1266" spans="1:30" x14ac:dyDescent="0.3">
      <c r="A1266">
        <v>4331</v>
      </c>
      <c r="B1266" t="s">
        <v>6003</v>
      </c>
      <c r="C1266" t="s">
        <v>335</v>
      </c>
      <c r="D1266" t="s">
        <v>41</v>
      </c>
      <c r="E1266" t="s">
        <v>16</v>
      </c>
      <c r="F1266">
        <v>90</v>
      </c>
      <c r="G1266" t="s">
        <v>9368</v>
      </c>
      <c r="H1266" t="s">
        <v>6319</v>
      </c>
      <c r="I1266" t="s">
        <v>32</v>
      </c>
      <c r="J1266" s="8">
        <v>44127</v>
      </c>
      <c r="K1266" s="6" t="str">
        <f t="shared" si="95"/>
        <v>2020</v>
      </c>
      <c r="L1266" s="6" t="str">
        <f t="shared" si="96"/>
        <v>Oct</v>
      </c>
      <c r="M1266">
        <v>9</v>
      </c>
      <c r="N1266" s="10">
        <f t="shared" si="97"/>
        <v>1.89</v>
      </c>
      <c r="O1266">
        <f t="shared" si="98"/>
        <v>18</v>
      </c>
      <c r="P1266">
        <v>0.5</v>
      </c>
      <c r="Q1266" s="12">
        <f>Table1[[#This Row],[Quantity]]*Table1[[#This Row],[Case Size]]</f>
        <v>162</v>
      </c>
      <c r="R1266" s="10">
        <f>Table1[[#This Row],[ Sales Volume]]*Table1[[#This Row],[Cost]]</f>
        <v>306.18</v>
      </c>
      <c r="S1266" s="10">
        <f>Table1[[#This Row],[Sales Values]]-(Table1[[#This Row],[Sales Values]]*0.25)</f>
        <v>229.63499999999999</v>
      </c>
      <c r="T1266" s="10">
        <f>Table1[[#This Row],[Manufacturing Cost]]-Table1[[#This Row],[Delivery Cost]]</f>
        <v>225.13499999999999</v>
      </c>
      <c r="U1266" s="10">
        <f>Table1[[#This Row],[Quantity]]*Table1[[#This Row],[Delivery]]</f>
        <v>4.5</v>
      </c>
      <c r="V1266" s="10">
        <f>Table1[[#This Row],[Sales Values]]-Table1[[#This Row],[Manufacturing Cost]]</f>
        <v>76.545000000000016</v>
      </c>
      <c r="W1266" s="13">
        <f>Table1[[#This Row],[Profit]]/Table1[[#This Row],[Sales Values]]</f>
        <v>0.25000000000000006</v>
      </c>
      <c r="X1266" s="10">
        <v>14.95</v>
      </c>
      <c r="Y1266" s="14">
        <f>IF(AND(Table1[[#This Row],[Quantity]]&gt;20,Table1[[#This Row],[Quantity]]&lt;=50),3%,IF(AND(Table1[[#This Row],[Quantity]]&gt;50,Table1[[#This Row],[Quantity]]&lt;=100),5%,IF(Table1[[#This Row],[Quantity]]&gt;100,7%,0)))</f>
        <v>0</v>
      </c>
      <c r="Z1266" s="10">
        <f>Table1[[#This Row],[Sales Values]]*(1-Table1[[#This Row],[Discount]])</f>
        <v>306.18</v>
      </c>
      <c r="AA1266" s="10">
        <f>Table1[[#This Row],[Sales Values]]+(Table1[[#This Row],[Sales Values]]*1.05%)</f>
        <v>309.39489000000003</v>
      </c>
      <c r="AB1266" s="10">
        <f>Table1[[#This Row],[Sales Values]]*1.05</f>
        <v>321.48900000000003</v>
      </c>
      <c r="AC1266" s="10" t="str">
        <f t="shared" si="99"/>
        <v>Gigastuff</v>
      </c>
      <c r="AD1266" t="s">
        <v>45</v>
      </c>
    </row>
    <row r="1267" spans="1:30" x14ac:dyDescent="0.3">
      <c r="A1267">
        <v>4333</v>
      </c>
      <c r="B1267" t="s">
        <v>9370</v>
      </c>
      <c r="C1267" t="s">
        <v>4528</v>
      </c>
      <c r="D1267" t="s">
        <v>15</v>
      </c>
      <c r="E1267" t="s">
        <v>16</v>
      </c>
      <c r="F1267">
        <v>60</v>
      </c>
      <c r="G1267" t="s">
        <v>9371</v>
      </c>
      <c r="H1267" t="s">
        <v>3500</v>
      </c>
      <c r="I1267" t="s">
        <v>25</v>
      </c>
      <c r="J1267" s="8">
        <v>44103</v>
      </c>
      <c r="K1267" s="6" t="str">
        <f t="shared" si="95"/>
        <v>2020</v>
      </c>
      <c r="L1267" s="6" t="str">
        <f t="shared" si="96"/>
        <v>Sep</v>
      </c>
      <c r="M1267">
        <v>3</v>
      </c>
      <c r="N1267" s="10">
        <f t="shared" si="97"/>
        <v>1.89</v>
      </c>
      <c r="O1267">
        <f t="shared" si="98"/>
        <v>18</v>
      </c>
      <c r="P1267">
        <v>0.5</v>
      </c>
      <c r="Q1267" s="12">
        <f>Table1[[#This Row],[Quantity]]*Table1[[#This Row],[Case Size]]</f>
        <v>54</v>
      </c>
      <c r="R1267" s="10">
        <f>Table1[[#This Row],[ Sales Volume]]*Table1[[#This Row],[Cost]]</f>
        <v>102.05999999999999</v>
      </c>
      <c r="S1267" s="10">
        <f>Table1[[#This Row],[Sales Values]]-(Table1[[#This Row],[Sales Values]]*0.25)</f>
        <v>76.544999999999987</v>
      </c>
      <c r="T1267" s="10">
        <f>Table1[[#This Row],[Manufacturing Cost]]-Table1[[#This Row],[Delivery Cost]]</f>
        <v>75.044999999999987</v>
      </c>
      <c r="U1267" s="10">
        <f>Table1[[#This Row],[Quantity]]*Table1[[#This Row],[Delivery]]</f>
        <v>1.5</v>
      </c>
      <c r="V1267" s="10">
        <f>Table1[[#This Row],[Sales Values]]-Table1[[#This Row],[Manufacturing Cost]]</f>
        <v>25.515000000000001</v>
      </c>
      <c r="W1267" s="13">
        <f>Table1[[#This Row],[Profit]]/Table1[[#This Row],[Sales Values]]</f>
        <v>0.25000000000000006</v>
      </c>
      <c r="X1267" s="10">
        <v>14.95</v>
      </c>
      <c r="Y1267" s="14">
        <f>IF(AND(Table1[[#This Row],[Quantity]]&gt;20,Table1[[#This Row],[Quantity]]&lt;=50),3%,IF(AND(Table1[[#This Row],[Quantity]]&gt;50,Table1[[#This Row],[Quantity]]&lt;=100),5%,IF(Table1[[#This Row],[Quantity]]&gt;100,7%,0)))</f>
        <v>0</v>
      </c>
      <c r="Z1267" s="10">
        <f>Table1[[#This Row],[Sales Values]]*(1-Table1[[#This Row],[Discount]])</f>
        <v>102.05999999999999</v>
      </c>
      <c r="AA1267" s="10">
        <f>Table1[[#This Row],[Sales Values]]+(Table1[[#This Row],[Sales Values]]*1.05%)</f>
        <v>103.13162999999999</v>
      </c>
      <c r="AB1267" s="10">
        <f>Table1[[#This Row],[Sales Values]]*1.05</f>
        <v>107.163</v>
      </c>
      <c r="AC1267" s="10" t="str">
        <f t="shared" si="99"/>
        <v>Gigastuff</v>
      </c>
      <c r="AD1267" t="s">
        <v>45</v>
      </c>
    </row>
    <row r="1268" spans="1:30" x14ac:dyDescent="0.3">
      <c r="A1268">
        <v>4335</v>
      </c>
      <c r="B1268" t="s">
        <v>5001</v>
      </c>
      <c r="C1268" t="s">
        <v>8514</v>
      </c>
      <c r="D1268" t="s">
        <v>51</v>
      </c>
      <c r="E1268" t="s">
        <v>16</v>
      </c>
      <c r="F1268">
        <v>90</v>
      </c>
      <c r="G1268" t="s">
        <v>9373</v>
      </c>
      <c r="H1268" t="s">
        <v>1384</v>
      </c>
      <c r="I1268" t="s">
        <v>32</v>
      </c>
      <c r="J1268" s="8">
        <v>44206</v>
      </c>
      <c r="K1268" s="6" t="str">
        <f t="shared" si="95"/>
        <v>2021</v>
      </c>
      <c r="L1268" s="6" t="str">
        <f t="shared" si="96"/>
        <v>Jan</v>
      </c>
      <c r="M1268">
        <v>17</v>
      </c>
      <c r="N1268" s="10">
        <f t="shared" si="97"/>
        <v>3.49</v>
      </c>
      <c r="O1268">
        <f t="shared" si="98"/>
        <v>20</v>
      </c>
      <c r="P1268">
        <v>0.5</v>
      </c>
      <c r="Q1268" s="12">
        <f>Table1[[#This Row],[Quantity]]*Table1[[#This Row],[Case Size]]</f>
        <v>340</v>
      </c>
      <c r="R1268" s="10">
        <f>Table1[[#This Row],[ Sales Volume]]*Table1[[#This Row],[Cost]]</f>
        <v>1186.6000000000001</v>
      </c>
      <c r="S1268" s="10">
        <f>Table1[[#This Row],[Sales Values]]-(Table1[[#This Row],[Sales Values]]*0.25)</f>
        <v>889.95</v>
      </c>
      <c r="T1268" s="10">
        <f>Table1[[#This Row],[Manufacturing Cost]]-Table1[[#This Row],[Delivery Cost]]</f>
        <v>881.45</v>
      </c>
      <c r="U1268" s="10">
        <f>Table1[[#This Row],[Quantity]]*Table1[[#This Row],[Delivery]]</f>
        <v>8.5</v>
      </c>
      <c r="V1268" s="10">
        <f>Table1[[#This Row],[Sales Values]]-Table1[[#This Row],[Manufacturing Cost]]</f>
        <v>296.65000000000009</v>
      </c>
      <c r="W1268" s="13">
        <f>Table1[[#This Row],[Profit]]/Table1[[#This Row],[Sales Values]]</f>
        <v>0.25000000000000006</v>
      </c>
      <c r="X1268" s="10">
        <v>14.95</v>
      </c>
      <c r="Y1268" s="14">
        <f>IF(AND(Table1[[#This Row],[Quantity]]&gt;20,Table1[[#This Row],[Quantity]]&lt;=50),3%,IF(AND(Table1[[#This Row],[Quantity]]&gt;50,Table1[[#This Row],[Quantity]]&lt;=100),5%,IF(Table1[[#This Row],[Quantity]]&gt;100,7%,0)))</f>
        <v>0</v>
      </c>
      <c r="Z1268" s="10">
        <f>Table1[[#This Row],[Sales Values]]*(1-Table1[[#This Row],[Discount]])</f>
        <v>1186.6000000000001</v>
      </c>
      <c r="AA1268" s="10">
        <f>Table1[[#This Row],[Sales Values]]+(Table1[[#This Row],[Sales Values]]*1.05%)</f>
        <v>1199.0593000000001</v>
      </c>
      <c r="AB1268" s="10">
        <f>Table1[[#This Row],[Sales Values]]*1.05</f>
        <v>1245.9300000000003</v>
      </c>
      <c r="AC1268" s="10" t="str">
        <f t="shared" si="99"/>
        <v>Superwossname</v>
      </c>
      <c r="AD1268" t="s">
        <v>101</v>
      </c>
    </row>
    <row r="1269" spans="1:30" x14ac:dyDescent="0.3">
      <c r="A1269">
        <v>4336</v>
      </c>
      <c r="B1269" t="s">
        <v>9374</v>
      </c>
      <c r="C1269" t="s">
        <v>8563</v>
      </c>
      <c r="D1269" t="s">
        <v>15</v>
      </c>
      <c r="E1269" t="s">
        <v>16</v>
      </c>
      <c r="F1269">
        <v>30</v>
      </c>
      <c r="G1269" t="s">
        <v>9375</v>
      </c>
      <c r="H1269" t="s">
        <v>4567</v>
      </c>
      <c r="I1269" t="s">
        <v>38</v>
      </c>
      <c r="J1269" s="8">
        <v>43870</v>
      </c>
      <c r="K1269" s="6" t="str">
        <f t="shared" si="95"/>
        <v>2020</v>
      </c>
      <c r="L1269" s="6" t="str">
        <f t="shared" si="96"/>
        <v>Feb</v>
      </c>
      <c r="M1269">
        <v>53</v>
      </c>
      <c r="N1269" s="10">
        <f t="shared" si="97"/>
        <v>3.49</v>
      </c>
      <c r="O1269">
        <f t="shared" si="98"/>
        <v>20</v>
      </c>
      <c r="P1269">
        <v>0.5</v>
      </c>
      <c r="Q1269" s="12">
        <f>Table1[[#This Row],[Quantity]]*Table1[[#This Row],[Case Size]]</f>
        <v>1060</v>
      </c>
      <c r="R1269" s="10">
        <f>Table1[[#This Row],[ Sales Volume]]*Table1[[#This Row],[Cost]]</f>
        <v>3699.4</v>
      </c>
      <c r="S1269" s="10">
        <f>Table1[[#This Row],[Sales Values]]-(Table1[[#This Row],[Sales Values]]*0.25)</f>
        <v>2774.55</v>
      </c>
      <c r="T1269" s="10">
        <f>Table1[[#This Row],[Manufacturing Cost]]-Table1[[#This Row],[Delivery Cost]]</f>
        <v>2748.05</v>
      </c>
      <c r="U1269" s="10">
        <f>Table1[[#This Row],[Quantity]]*Table1[[#This Row],[Delivery]]</f>
        <v>26.5</v>
      </c>
      <c r="V1269" s="10">
        <f>Table1[[#This Row],[Sales Values]]-Table1[[#This Row],[Manufacturing Cost]]</f>
        <v>924.84999999999991</v>
      </c>
      <c r="W1269" s="13">
        <f>Table1[[#This Row],[Profit]]/Table1[[#This Row],[Sales Values]]</f>
        <v>0.24999999999999997</v>
      </c>
      <c r="X1269" s="10">
        <v>14.95</v>
      </c>
      <c r="Y1269" s="14">
        <f>IF(AND(Table1[[#This Row],[Quantity]]&gt;20,Table1[[#This Row],[Quantity]]&lt;=50),3%,IF(AND(Table1[[#This Row],[Quantity]]&gt;50,Table1[[#This Row],[Quantity]]&lt;=100),5%,IF(Table1[[#This Row],[Quantity]]&gt;100,7%,0)))</f>
        <v>0.05</v>
      </c>
      <c r="Z1269" s="10">
        <f>Table1[[#This Row],[Sales Values]]*(1-Table1[[#This Row],[Discount]])</f>
        <v>3514.43</v>
      </c>
      <c r="AA1269" s="10">
        <f>Table1[[#This Row],[Sales Values]]+(Table1[[#This Row],[Sales Values]]*1.05%)</f>
        <v>3738.2437</v>
      </c>
      <c r="AB1269" s="10">
        <f>Table1[[#This Row],[Sales Values]]*1.05</f>
        <v>3884.3700000000003</v>
      </c>
      <c r="AC1269" s="10" t="str">
        <f t="shared" si="99"/>
        <v>Superwossname</v>
      </c>
      <c r="AD1269" t="s">
        <v>101</v>
      </c>
    </row>
    <row r="1270" spans="1:30" x14ac:dyDescent="0.3">
      <c r="A1270">
        <v>4337</v>
      </c>
      <c r="B1270" t="s">
        <v>9376</v>
      </c>
      <c r="C1270" t="s">
        <v>9377</v>
      </c>
      <c r="D1270" t="s">
        <v>51</v>
      </c>
      <c r="E1270" t="s">
        <v>16</v>
      </c>
      <c r="F1270">
        <v>60</v>
      </c>
      <c r="G1270" t="s">
        <v>9378</v>
      </c>
      <c r="H1270" t="s">
        <v>4541</v>
      </c>
      <c r="I1270" t="s">
        <v>89</v>
      </c>
      <c r="J1270" s="8">
        <v>44383</v>
      </c>
      <c r="K1270" s="6" t="str">
        <f t="shared" si="95"/>
        <v>2021</v>
      </c>
      <c r="L1270" s="6" t="str">
        <f t="shared" si="96"/>
        <v>Jul</v>
      </c>
      <c r="M1270">
        <v>32</v>
      </c>
      <c r="N1270" s="10">
        <f t="shared" si="97"/>
        <v>1.89</v>
      </c>
      <c r="O1270">
        <f t="shared" si="98"/>
        <v>18</v>
      </c>
      <c r="P1270">
        <v>0.5</v>
      </c>
      <c r="Q1270" s="12">
        <f>Table1[[#This Row],[Quantity]]*Table1[[#This Row],[Case Size]]</f>
        <v>576</v>
      </c>
      <c r="R1270" s="10">
        <f>Table1[[#This Row],[ Sales Volume]]*Table1[[#This Row],[Cost]]</f>
        <v>1088.6399999999999</v>
      </c>
      <c r="S1270" s="10">
        <f>Table1[[#This Row],[Sales Values]]-(Table1[[#This Row],[Sales Values]]*0.25)</f>
        <v>816.4799999999999</v>
      </c>
      <c r="T1270" s="10">
        <f>Table1[[#This Row],[Manufacturing Cost]]-Table1[[#This Row],[Delivery Cost]]</f>
        <v>800.4799999999999</v>
      </c>
      <c r="U1270" s="10">
        <f>Table1[[#This Row],[Quantity]]*Table1[[#This Row],[Delivery]]</f>
        <v>16</v>
      </c>
      <c r="V1270" s="10">
        <f>Table1[[#This Row],[Sales Values]]-Table1[[#This Row],[Manufacturing Cost]]</f>
        <v>272.15999999999997</v>
      </c>
      <c r="W1270" s="13">
        <f>Table1[[#This Row],[Profit]]/Table1[[#This Row],[Sales Values]]</f>
        <v>0.25</v>
      </c>
      <c r="X1270" s="10">
        <v>14.95</v>
      </c>
      <c r="Y1270" s="14">
        <f>IF(AND(Table1[[#This Row],[Quantity]]&gt;20,Table1[[#This Row],[Quantity]]&lt;=50),3%,IF(AND(Table1[[#This Row],[Quantity]]&gt;50,Table1[[#This Row],[Quantity]]&lt;=100),5%,IF(Table1[[#This Row],[Quantity]]&gt;100,7%,0)))</f>
        <v>0.03</v>
      </c>
      <c r="Z1270" s="10">
        <f>Table1[[#This Row],[Sales Values]]*(1-Table1[[#This Row],[Discount]])</f>
        <v>1055.9807999999998</v>
      </c>
      <c r="AA1270" s="10">
        <f>Table1[[#This Row],[Sales Values]]+(Table1[[#This Row],[Sales Values]]*1.05%)</f>
        <v>1100.0707199999999</v>
      </c>
      <c r="AB1270" s="10">
        <f>Table1[[#This Row],[Sales Values]]*1.05</f>
        <v>1143.0719999999999</v>
      </c>
      <c r="AC1270" s="10" t="str">
        <f t="shared" si="99"/>
        <v>Gigastuff</v>
      </c>
      <c r="AD1270" t="s">
        <v>45</v>
      </c>
    </row>
    <row r="1271" spans="1:30" x14ac:dyDescent="0.3">
      <c r="A1271">
        <v>4338</v>
      </c>
      <c r="B1271" t="s">
        <v>9379</v>
      </c>
      <c r="C1271" t="s">
        <v>5258</v>
      </c>
      <c r="D1271" t="s">
        <v>92</v>
      </c>
      <c r="E1271" t="s">
        <v>16</v>
      </c>
      <c r="F1271">
        <v>90</v>
      </c>
      <c r="G1271" t="s">
        <v>9380</v>
      </c>
      <c r="H1271" t="s">
        <v>1896</v>
      </c>
      <c r="I1271" t="s">
        <v>294</v>
      </c>
      <c r="J1271" s="8">
        <v>44180</v>
      </c>
      <c r="K1271" s="6" t="str">
        <f t="shared" si="95"/>
        <v>2020</v>
      </c>
      <c r="L1271" s="6" t="str">
        <f t="shared" si="96"/>
        <v>Dec</v>
      </c>
      <c r="M1271">
        <v>41</v>
      </c>
      <c r="N1271" s="10">
        <f t="shared" si="97"/>
        <v>3.49</v>
      </c>
      <c r="O1271">
        <f t="shared" si="98"/>
        <v>20</v>
      </c>
      <c r="P1271">
        <v>0.5</v>
      </c>
      <c r="Q1271" s="12">
        <f>Table1[[#This Row],[Quantity]]*Table1[[#This Row],[Case Size]]</f>
        <v>820</v>
      </c>
      <c r="R1271" s="10">
        <f>Table1[[#This Row],[ Sales Volume]]*Table1[[#This Row],[Cost]]</f>
        <v>2861.8</v>
      </c>
      <c r="S1271" s="10">
        <f>Table1[[#This Row],[Sales Values]]-(Table1[[#This Row],[Sales Values]]*0.25)</f>
        <v>2146.3500000000004</v>
      </c>
      <c r="T1271" s="10">
        <f>Table1[[#This Row],[Manufacturing Cost]]-Table1[[#This Row],[Delivery Cost]]</f>
        <v>2125.8500000000004</v>
      </c>
      <c r="U1271" s="10">
        <f>Table1[[#This Row],[Quantity]]*Table1[[#This Row],[Delivery]]</f>
        <v>20.5</v>
      </c>
      <c r="V1271" s="10">
        <f>Table1[[#This Row],[Sales Values]]-Table1[[#This Row],[Manufacturing Cost]]</f>
        <v>715.44999999999982</v>
      </c>
      <c r="W1271" s="13">
        <f>Table1[[#This Row],[Profit]]/Table1[[#This Row],[Sales Values]]</f>
        <v>0.24999999999999992</v>
      </c>
      <c r="X1271" s="10">
        <v>14.95</v>
      </c>
      <c r="Y1271" s="14">
        <f>IF(AND(Table1[[#This Row],[Quantity]]&gt;20,Table1[[#This Row],[Quantity]]&lt;=50),3%,IF(AND(Table1[[#This Row],[Quantity]]&gt;50,Table1[[#This Row],[Quantity]]&lt;=100),5%,IF(Table1[[#This Row],[Quantity]]&gt;100,7%,0)))</f>
        <v>0.03</v>
      </c>
      <c r="Z1271" s="10">
        <f>Table1[[#This Row],[Sales Values]]*(1-Table1[[#This Row],[Discount]])</f>
        <v>2775.9459999999999</v>
      </c>
      <c r="AA1271" s="10">
        <f>Table1[[#This Row],[Sales Values]]+(Table1[[#This Row],[Sales Values]]*1.05%)</f>
        <v>2891.8489</v>
      </c>
      <c r="AB1271" s="10">
        <f>Table1[[#This Row],[Sales Values]]*1.05</f>
        <v>3004.8900000000003</v>
      </c>
      <c r="AC1271" s="10" t="str">
        <f t="shared" si="99"/>
        <v>Superwossname</v>
      </c>
      <c r="AD1271" t="s">
        <v>101</v>
      </c>
    </row>
    <row r="1272" spans="1:30" x14ac:dyDescent="0.3">
      <c r="A1272">
        <v>4340</v>
      </c>
      <c r="B1272" t="s">
        <v>9382</v>
      </c>
      <c r="C1272" t="s">
        <v>2422</v>
      </c>
      <c r="D1272" t="s">
        <v>51</v>
      </c>
      <c r="E1272" t="s">
        <v>16</v>
      </c>
      <c r="F1272">
        <v>90</v>
      </c>
      <c r="G1272" t="s">
        <v>14704</v>
      </c>
      <c r="H1272" t="s">
        <v>3466</v>
      </c>
      <c r="I1272" t="s">
        <v>32</v>
      </c>
      <c r="J1272" s="8">
        <v>44297</v>
      </c>
      <c r="K1272" s="6" t="str">
        <f t="shared" si="95"/>
        <v>2021</v>
      </c>
      <c r="L1272" s="6" t="str">
        <f t="shared" si="96"/>
        <v>Apr</v>
      </c>
      <c r="M1272">
        <v>13</v>
      </c>
      <c r="N1272" s="10">
        <f t="shared" si="97"/>
        <v>1.89</v>
      </c>
      <c r="O1272">
        <f t="shared" si="98"/>
        <v>18</v>
      </c>
      <c r="P1272">
        <v>0.5</v>
      </c>
      <c r="Q1272" s="12">
        <f>Table1[[#This Row],[Quantity]]*Table1[[#This Row],[Case Size]]</f>
        <v>234</v>
      </c>
      <c r="R1272" s="10">
        <f>Table1[[#This Row],[ Sales Volume]]*Table1[[#This Row],[Cost]]</f>
        <v>442.26</v>
      </c>
      <c r="S1272" s="10">
        <f>Table1[[#This Row],[Sales Values]]-(Table1[[#This Row],[Sales Values]]*0.25)</f>
        <v>331.69499999999999</v>
      </c>
      <c r="T1272" s="10">
        <f>Table1[[#This Row],[Manufacturing Cost]]-Table1[[#This Row],[Delivery Cost]]</f>
        <v>325.19499999999999</v>
      </c>
      <c r="U1272" s="10">
        <f>Table1[[#This Row],[Quantity]]*Table1[[#This Row],[Delivery]]</f>
        <v>6.5</v>
      </c>
      <c r="V1272" s="10">
        <f>Table1[[#This Row],[Sales Values]]-Table1[[#This Row],[Manufacturing Cost]]</f>
        <v>110.565</v>
      </c>
      <c r="W1272" s="13">
        <f>Table1[[#This Row],[Profit]]/Table1[[#This Row],[Sales Values]]</f>
        <v>0.25</v>
      </c>
      <c r="X1272" s="10">
        <v>14.95</v>
      </c>
      <c r="Y1272" s="14">
        <f>IF(AND(Table1[[#This Row],[Quantity]]&gt;20,Table1[[#This Row],[Quantity]]&lt;=50),3%,IF(AND(Table1[[#This Row],[Quantity]]&gt;50,Table1[[#This Row],[Quantity]]&lt;=100),5%,IF(Table1[[#This Row],[Quantity]]&gt;100,7%,0)))</f>
        <v>0</v>
      </c>
      <c r="Z1272" s="10">
        <f>Table1[[#This Row],[Sales Values]]*(1-Table1[[#This Row],[Discount]])</f>
        <v>442.26</v>
      </c>
      <c r="AA1272" s="10">
        <f>Table1[[#This Row],[Sales Values]]+(Table1[[#This Row],[Sales Values]]*1.05%)</f>
        <v>446.90373</v>
      </c>
      <c r="AB1272" s="10">
        <f>Table1[[#This Row],[Sales Values]]*1.05</f>
        <v>464.37299999999999</v>
      </c>
      <c r="AC1272" s="10" t="str">
        <f t="shared" si="99"/>
        <v>Gigastuff</v>
      </c>
      <c r="AD1272" t="s">
        <v>45</v>
      </c>
    </row>
    <row r="1273" spans="1:30" x14ac:dyDescent="0.3">
      <c r="A1273">
        <v>4342</v>
      </c>
      <c r="B1273" t="s">
        <v>4430</v>
      </c>
      <c r="C1273" t="s">
        <v>1596</v>
      </c>
      <c r="D1273" t="s">
        <v>28</v>
      </c>
      <c r="E1273" t="s">
        <v>29</v>
      </c>
      <c r="F1273">
        <v>90</v>
      </c>
      <c r="G1273" t="s">
        <v>14706</v>
      </c>
      <c r="H1273" t="s">
        <v>772</v>
      </c>
      <c r="I1273" t="s">
        <v>32</v>
      </c>
      <c r="J1273" s="8">
        <v>44234</v>
      </c>
      <c r="K1273" s="6" t="str">
        <f t="shared" si="95"/>
        <v>2021</v>
      </c>
      <c r="L1273" s="6" t="str">
        <f t="shared" si="96"/>
        <v>Feb</v>
      </c>
      <c r="M1273">
        <v>73</v>
      </c>
      <c r="N1273" s="10">
        <f t="shared" si="97"/>
        <v>1.89</v>
      </c>
      <c r="O1273">
        <f t="shared" si="98"/>
        <v>18</v>
      </c>
      <c r="P1273">
        <v>0.5</v>
      </c>
      <c r="Q1273" s="12">
        <f>Table1[[#This Row],[Quantity]]*Table1[[#This Row],[Case Size]]</f>
        <v>1314</v>
      </c>
      <c r="R1273" s="10">
        <f>Table1[[#This Row],[ Sales Volume]]*Table1[[#This Row],[Cost]]</f>
        <v>2483.46</v>
      </c>
      <c r="S1273" s="10">
        <f>Table1[[#This Row],[Sales Values]]-(Table1[[#This Row],[Sales Values]]*0.25)</f>
        <v>1862.595</v>
      </c>
      <c r="T1273" s="10">
        <f>Table1[[#This Row],[Manufacturing Cost]]-Table1[[#This Row],[Delivery Cost]]</f>
        <v>1826.095</v>
      </c>
      <c r="U1273" s="10">
        <f>Table1[[#This Row],[Quantity]]*Table1[[#This Row],[Delivery]]</f>
        <v>36.5</v>
      </c>
      <c r="V1273" s="10">
        <f>Table1[[#This Row],[Sales Values]]-Table1[[#This Row],[Manufacturing Cost]]</f>
        <v>620.86500000000001</v>
      </c>
      <c r="W1273" s="13">
        <f>Table1[[#This Row],[Profit]]/Table1[[#This Row],[Sales Values]]</f>
        <v>0.25</v>
      </c>
      <c r="X1273" s="10">
        <v>14.95</v>
      </c>
      <c r="Y1273" s="14">
        <f>IF(AND(Table1[[#This Row],[Quantity]]&gt;20,Table1[[#This Row],[Quantity]]&lt;=50),3%,IF(AND(Table1[[#This Row],[Quantity]]&gt;50,Table1[[#This Row],[Quantity]]&lt;=100),5%,IF(Table1[[#This Row],[Quantity]]&gt;100,7%,0)))</f>
        <v>0.05</v>
      </c>
      <c r="Z1273" s="10">
        <f>Table1[[#This Row],[Sales Values]]*(1-Table1[[#This Row],[Discount]])</f>
        <v>2359.2869999999998</v>
      </c>
      <c r="AA1273" s="10">
        <f>Table1[[#This Row],[Sales Values]]+(Table1[[#This Row],[Sales Values]]*1.05%)</f>
        <v>2509.5363299999999</v>
      </c>
      <c r="AB1273" s="10">
        <f>Table1[[#This Row],[Sales Values]]*1.05</f>
        <v>2607.6330000000003</v>
      </c>
      <c r="AC1273" s="10" t="str">
        <f t="shared" si="99"/>
        <v>Gigastuff</v>
      </c>
      <c r="AD1273" t="s">
        <v>45</v>
      </c>
    </row>
    <row r="1274" spans="1:30" x14ac:dyDescent="0.3">
      <c r="A1274">
        <v>4343</v>
      </c>
      <c r="B1274" t="s">
        <v>4647</v>
      </c>
      <c r="C1274" t="s">
        <v>5659</v>
      </c>
      <c r="D1274" t="s">
        <v>28</v>
      </c>
      <c r="E1274" t="s">
        <v>29</v>
      </c>
      <c r="F1274">
        <v>30</v>
      </c>
      <c r="G1274" t="s">
        <v>14707</v>
      </c>
      <c r="H1274" t="s">
        <v>570</v>
      </c>
      <c r="I1274" t="s">
        <v>187</v>
      </c>
      <c r="J1274" s="8">
        <v>44389</v>
      </c>
      <c r="K1274" s="6" t="str">
        <f t="shared" si="95"/>
        <v>2021</v>
      </c>
      <c r="L1274" s="6" t="str">
        <f t="shared" si="96"/>
        <v>Jul</v>
      </c>
      <c r="M1274">
        <v>19</v>
      </c>
      <c r="N1274" s="10">
        <f t="shared" si="97"/>
        <v>1.89</v>
      </c>
      <c r="O1274">
        <f t="shared" si="98"/>
        <v>18</v>
      </c>
      <c r="P1274">
        <v>0.5</v>
      </c>
      <c r="Q1274" s="12">
        <f>Table1[[#This Row],[Quantity]]*Table1[[#This Row],[Case Size]]</f>
        <v>342</v>
      </c>
      <c r="R1274" s="10">
        <f>Table1[[#This Row],[ Sales Volume]]*Table1[[#This Row],[Cost]]</f>
        <v>646.38</v>
      </c>
      <c r="S1274" s="10">
        <f>Table1[[#This Row],[Sales Values]]-(Table1[[#This Row],[Sales Values]]*0.25)</f>
        <v>484.78499999999997</v>
      </c>
      <c r="T1274" s="10">
        <f>Table1[[#This Row],[Manufacturing Cost]]-Table1[[#This Row],[Delivery Cost]]</f>
        <v>475.28499999999997</v>
      </c>
      <c r="U1274" s="10">
        <f>Table1[[#This Row],[Quantity]]*Table1[[#This Row],[Delivery]]</f>
        <v>9.5</v>
      </c>
      <c r="V1274" s="10">
        <f>Table1[[#This Row],[Sales Values]]-Table1[[#This Row],[Manufacturing Cost]]</f>
        <v>161.59500000000003</v>
      </c>
      <c r="W1274" s="13">
        <f>Table1[[#This Row],[Profit]]/Table1[[#This Row],[Sales Values]]</f>
        <v>0.25000000000000006</v>
      </c>
      <c r="X1274" s="10">
        <v>14.95</v>
      </c>
      <c r="Y1274" s="14">
        <f>IF(AND(Table1[[#This Row],[Quantity]]&gt;20,Table1[[#This Row],[Quantity]]&lt;=50),3%,IF(AND(Table1[[#This Row],[Quantity]]&gt;50,Table1[[#This Row],[Quantity]]&lt;=100),5%,IF(Table1[[#This Row],[Quantity]]&gt;100,7%,0)))</f>
        <v>0</v>
      </c>
      <c r="Z1274" s="10">
        <f>Table1[[#This Row],[Sales Values]]*(1-Table1[[#This Row],[Discount]])</f>
        <v>646.38</v>
      </c>
      <c r="AA1274" s="10">
        <f>Table1[[#This Row],[Sales Values]]+(Table1[[#This Row],[Sales Values]]*1.05%)</f>
        <v>653.16698999999994</v>
      </c>
      <c r="AB1274" s="10">
        <f>Table1[[#This Row],[Sales Values]]*1.05</f>
        <v>678.69900000000007</v>
      </c>
      <c r="AC1274" s="10" t="str">
        <f t="shared" si="99"/>
        <v>Gigastuff</v>
      </c>
      <c r="AD1274" t="s">
        <v>45</v>
      </c>
    </row>
    <row r="1275" spans="1:30" x14ac:dyDescent="0.3">
      <c r="A1275">
        <v>4344</v>
      </c>
      <c r="B1275" t="s">
        <v>2919</v>
      </c>
      <c r="C1275" t="s">
        <v>7177</v>
      </c>
      <c r="D1275" t="s">
        <v>28</v>
      </c>
      <c r="E1275" t="s">
        <v>29</v>
      </c>
      <c r="F1275">
        <v>90</v>
      </c>
      <c r="G1275" t="s">
        <v>14708</v>
      </c>
      <c r="H1275" t="s">
        <v>172</v>
      </c>
      <c r="I1275" t="s">
        <v>173</v>
      </c>
      <c r="J1275" s="8">
        <v>44542</v>
      </c>
      <c r="K1275" s="6" t="str">
        <f t="shared" si="95"/>
        <v>2021</v>
      </c>
      <c r="L1275" s="6" t="str">
        <f t="shared" si="96"/>
        <v>Dec</v>
      </c>
      <c r="M1275">
        <v>7</v>
      </c>
      <c r="N1275" s="10">
        <f t="shared" si="97"/>
        <v>2.0099999999999998</v>
      </c>
      <c r="O1275">
        <f t="shared" si="98"/>
        <v>20</v>
      </c>
      <c r="P1275">
        <v>0.5</v>
      </c>
      <c r="Q1275" s="12">
        <f>Table1[[#This Row],[Quantity]]*Table1[[#This Row],[Case Size]]</f>
        <v>140</v>
      </c>
      <c r="R1275" s="10">
        <f>Table1[[#This Row],[ Sales Volume]]*Table1[[#This Row],[Cost]]</f>
        <v>281.39999999999998</v>
      </c>
      <c r="S1275" s="10">
        <f>Table1[[#This Row],[Sales Values]]-(Table1[[#This Row],[Sales Values]]*0.25)</f>
        <v>211.04999999999998</v>
      </c>
      <c r="T1275" s="10">
        <f>Table1[[#This Row],[Manufacturing Cost]]-Table1[[#This Row],[Delivery Cost]]</f>
        <v>207.54999999999998</v>
      </c>
      <c r="U1275" s="10">
        <f>Table1[[#This Row],[Quantity]]*Table1[[#This Row],[Delivery]]</f>
        <v>3.5</v>
      </c>
      <c r="V1275" s="10">
        <f>Table1[[#This Row],[Sales Values]]-Table1[[#This Row],[Manufacturing Cost]]</f>
        <v>70.349999999999994</v>
      </c>
      <c r="W1275" s="13">
        <f>Table1[[#This Row],[Profit]]/Table1[[#This Row],[Sales Values]]</f>
        <v>0.25</v>
      </c>
      <c r="X1275" s="10">
        <v>14.95</v>
      </c>
      <c r="Y1275" s="14">
        <f>IF(AND(Table1[[#This Row],[Quantity]]&gt;20,Table1[[#This Row],[Quantity]]&lt;=50),3%,IF(AND(Table1[[#This Row],[Quantity]]&gt;50,Table1[[#This Row],[Quantity]]&lt;=100),5%,IF(Table1[[#This Row],[Quantity]]&gt;100,7%,0)))</f>
        <v>0</v>
      </c>
      <c r="Z1275" s="10">
        <f>Table1[[#This Row],[Sales Values]]*(1-Table1[[#This Row],[Discount]])</f>
        <v>281.39999999999998</v>
      </c>
      <c r="AA1275" s="10">
        <f>Table1[[#This Row],[Sales Values]]+(Table1[[#This Row],[Sales Values]]*1.05%)</f>
        <v>284.35469999999998</v>
      </c>
      <c r="AB1275" s="10">
        <f>Table1[[#This Row],[Sales Values]]*1.05</f>
        <v>295.46999999999997</v>
      </c>
      <c r="AC1275" s="10" t="str">
        <f t="shared" si="99"/>
        <v>Hyperwotsit</v>
      </c>
      <c r="AD1275" t="s">
        <v>20</v>
      </c>
    </row>
    <row r="1276" spans="1:30" x14ac:dyDescent="0.3">
      <c r="A1276">
        <v>4345</v>
      </c>
      <c r="B1276" t="s">
        <v>5350</v>
      </c>
      <c r="C1276" t="s">
        <v>7144</v>
      </c>
      <c r="D1276" t="s">
        <v>15</v>
      </c>
      <c r="E1276" t="s">
        <v>16</v>
      </c>
      <c r="F1276">
        <v>30</v>
      </c>
      <c r="G1276" t="s">
        <v>14709</v>
      </c>
      <c r="H1276" t="s">
        <v>9389</v>
      </c>
      <c r="I1276" t="s">
        <v>32</v>
      </c>
      <c r="J1276" s="8">
        <v>44427</v>
      </c>
      <c r="K1276" s="6" t="str">
        <f t="shared" si="95"/>
        <v>2021</v>
      </c>
      <c r="L1276" s="6" t="str">
        <f t="shared" si="96"/>
        <v>Aug</v>
      </c>
      <c r="M1276">
        <v>6</v>
      </c>
      <c r="N1276" s="10">
        <f t="shared" si="97"/>
        <v>2.0099999999999998</v>
      </c>
      <c r="O1276">
        <f t="shared" si="98"/>
        <v>20</v>
      </c>
      <c r="P1276">
        <v>0.5</v>
      </c>
      <c r="Q1276" s="12">
        <f>Table1[[#This Row],[Quantity]]*Table1[[#This Row],[Case Size]]</f>
        <v>120</v>
      </c>
      <c r="R1276" s="10">
        <f>Table1[[#This Row],[ Sales Volume]]*Table1[[#This Row],[Cost]]</f>
        <v>241.2</v>
      </c>
      <c r="S1276" s="10">
        <f>Table1[[#This Row],[Sales Values]]-(Table1[[#This Row],[Sales Values]]*0.25)</f>
        <v>180.89999999999998</v>
      </c>
      <c r="T1276" s="10">
        <f>Table1[[#This Row],[Manufacturing Cost]]-Table1[[#This Row],[Delivery Cost]]</f>
        <v>177.89999999999998</v>
      </c>
      <c r="U1276" s="10">
        <f>Table1[[#This Row],[Quantity]]*Table1[[#This Row],[Delivery]]</f>
        <v>3</v>
      </c>
      <c r="V1276" s="10">
        <f>Table1[[#This Row],[Sales Values]]-Table1[[#This Row],[Manufacturing Cost]]</f>
        <v>60.300000000000011</v>
      </c>
      <c r="W1276" s="13">
        <f>Table1[[#This Row],[Profit]]/Table1[[#This Row],[Sales Values]]</f>
        <v>0.25000000000000006</v>
      </c>
      <c r="X1276" s="10">
        <v>14.95</v>
      </c>
      <c r="Y1276" s="14">
        <f>IF(AND(Table1[[#This Row],[Quantity]]&gt;20,Table1[[#This Row],[Quantity]]&lt;=50),3%,IF(AND(Table1[[#This Row],[Quantity]]&gt;50,Table1[[#This Row],[Quantity]]&lt;=100),5%,IF(Table1[[#This Row],[Quantity]]&gt;100,7%,0)))</f>
        <v>0</v>
      </c>
      <c r="Z1276" s="10">
        <f>Table1[[#This Row],[Sales Values]]*(1-Table1[[#This Row],[Discount]])</f>
        <v>241.2</v>
      </c>
      <c r="AA1276" s="10">
        <f>Table1[[#This Row],[Sales Values]]+(Table1[[#This Row],[Sales Values]]*1.05%)</f>
        <v>243.73259999999999</v>
      </c>
      <c r="AB1276" s="10">
        <f>Table1[[#This Row],[Sales Values]]*1.05</f>
        <v>253.26</v>
      </c>
      <c r="AC1276" s="10" t="str">
        <f t="shared" si="99"/>
        <v>Hyperwotsit</v>
      </c>
      <c r="AD1276" t="s">
        <v>20</v>
      </c>
    </row>
    <row r="1277" spans="1:30" x14ac:dyDescent="0.3">
      <c r="A1277">
        <v>4346</v>
      </c>
      <c r="B1277" t="s">
        <v>9390</v>
      </c>
      <c r="C1277" t="s">
        <v>1821</v>
      </c>
      <c r="D1277" t="s">
        <v>51</v>
      </c>
      <c r="E1277" t="s">
        <v>16</v>
      </c>
      <c r="F1277">
        <v>90</v>
      </c>
      <c r="G1277" t="s">
        <v>14710</v>
      </c>
      <c r="H1277" t="s">
        <v>3754</v>
      </c>
      <c r="I1277" t="s">
        <v>124</v>
      </c>
      <c r="J1277" s="8">
        <v>44489</v>
      </c>
      <c r="K1277" s="6" t="str">
        <f t="shared" si="95"/>
        <v>2021</v>
      </c>
      <c r="L1277" s="6" t="str">
        <f t="shared" si="96"/>
        <v>Oct</v>
      </c>
      <c r="M1277">
        <v>71</v>
      </c>
      <c r="N1277" s="10">
        <f t="shared" si="97"/>
        <v>1.89</v>
      </c>
      <c r="O1277">
        <f t="shared" si="98"/>
        <v>18</v>
      </c>
      <c r="P1277">
        <v>0.5</v>
      </c>
      <c r="Q1277" s="12">
        <f>Table1[[#This Row],[Quantity]]*Table1[[#This Row],[Case Size]]</f>
        <v>1278</v>
      </c>
      <c r="R1277" s="10">
        <f>Table1[[#This Row],[ Sales Volume]]*Table1[[#This Row],[Cost]]</f>
        <v>2415.42</v>
      </c>
      <c r="S1277" s="10">
        <f>Table1[[#This Row],[Sales Values]]-(Table1[[#This Row],[Sales Values]]*0.25)</f>
        <v>1811.5650000000001</v>
      </c>
      <c r="T1277" s="10">
        <f>Table1[[#This Row],[Manufacturing Cost]]-Table1[[#This Row],[Delivery Cost]]</f>
        <v>1776.0650000000001</v>
      </c>
      <c r="U1277" s="10">
        <f>Table1[[#This Row],[Quantity]]*Table1[[#This Row],[Delivery]]</f>
        <v>35.5</v>
      </c>
      <c r="V1277" s="10">
        <f>Table1[[#This Row],[Sales Values]]-Table1[[#This Row],[Manufacturing Cost]]</f>
        <v>603.85500000000002</v>
      </c>
      <c r="W1277" s="13">
        <f>Table1[[#This Row],[Profit]]/Table1[[#This Row],[Sales Values]]</f>
        <v>0.25</v>
      </c>
      <c r="X1277" s="10">
        <v>14.95</v>
      </c>
      <c r="Y1277" s="14">
        <f>IF(AND(Table1[[#This Row],[Quantity]]&gt;20,Table1[[#This Row],[Quantity]]&lt;=50),3%,IF(AND(Table1[[#This Row],[Quantity]]&gt;50,Table1[[#This Row],[Quantity]]&lt;=100),5%,IF(Table1[[#This Row],[Quantity]]&gt;100,7%,0)))</f>
        <v>0.05</v>
      </c>
      <c r="Z1277" s="10">
        <f>Table1[[#This Row],[Sales Values]]*(1-Table1[[#This Row],[Discount]])</f>
        <v>2294.6489999999999</v>
      </c>
      <c r="AA1277" s="10">
        <f>Table1[[#This Row],[Sales Values]]+(Table1[[#This Row],[Sales Values]]*1.05%)</f>
        <v>2440.7819100000002</v>
      </c>
      <c r="AB1277" s="10">
        <f>Table1[[#This Row],[Sales Values]]*1.05</f>
        <v>2536.1910000000003</v>
      </c>
      <c r="AC1277" s="10" t="str">
        <f t="shared" si="99"/>
        <v>Gigastuff</v>
      </c>
      <c r="AD1277" t="s">
        <v>45</v>
      </c>
    </row>
    <row r="1278" spans="1:30" x14ac:dyDescent="0.3">
      <c r="A1278">
        <v>4347</v>
      </c>
      <c r="B1278" t="s">
        <v>1312</v>
      </c>
      <c r="C1278" t="s">
        <v>8128</v>
      </c>
      <c r="D1278" t="s">
        <v>28</v>
      </c>
      <c r="E1278" t="s">
        <v>29</v>
      </c>
      <c r="F1278">
        <v>90</v>
      </c>
      <c r="G1278" t="s">
        <v>14711</v>
      </c>
      <c r="H1278" t="s">
        <v>5611</v>
      </c>
      <c r="I1278" t="s">
        <v>32</v>
      </c>
      <c r="J1278" s="8">
        <v>44521</v>
      </c>
      <c r="K1278" s="6" t="str">
        <f t="shared" si="95"/>
        <v>2021</v>
      </c>
      <c r="L1278" s="6" t="str">
        <f t="shared" si="96"/>
        <v>Nov</v>
      </c>
      <c r="M1278">
        <v>88</v>
      </c>
      <c r="N1278" s="10">
        <f t="shared" si="97"/>
        <v>3.49</v>
      </c>
      <c r="O1278">
        <f t="shared" si="98"/>
        <v>20</v>
      </c>
      <c r="P1278">
        <v>0.5</v>
      </c>
      <c r="Q1278" s="12">
        <f>Table1[[#This Row],[Quantity]]*Table1[[#This Row],[Case Size]]</f>
        <v>1760</v>
      </c>
      <c r="R1278" s="10">
        <f>Table1[[#This Row],[ Sales Volume]]*Table1[[#This Row],[Cost]]</f>
        <v>6142.4000000000005</v>
      </c>
      <c r="S1278" s="10">
        <f>Table1[[#This Row],[Sales Values]]-(Table1[[#This Row],[Sales Values]]*0.25)</f>
        <v>4606.8</v>
      </c>
      <c r="T1278" s="10">
        <f>Table1[[#This Row],[Manufacturing Cost]]-Table1[[#This Row],[Delivery Cost]]</f>
        <v>4562.8</v>
      </c>
      <c r="U1278" s="10">
        <f>Table1[[#This Row],[Quantity]]*Table1[[#This Row],[Delivery]]</f>
        <v>44</v>
      </c>
      <c r="V1278" s="10">
        <f>Table1[[#This Row],[Sales Values]]-Table1[[#This Row],[Manufacturing Cost]]</f>
        <v>1535.6000000000004</v>
      </c>
      <c r="W1278" s="13">
        <f>Table1[[#This Row],[Profit]]/Table1[[#This Row],[Sales Values]]</f>
        <v>0.25000000000000006</v>
      </c>
      <c r="X1278" s="10">
        <v>14.95</v>
      </c>
      <c r="Y1278" s="14">
        <f>IF(AND(Table1[[#This Row],[Quantity]]&gt;20,Table1[[#This Row],[Quantity]]&lt;=50),3%,IF(AND(Table1[[#This Row],[Quantity]]&gt;50,Table1[[#This Row],[Quantity]]&lt;=100),5%,IF(Table1[[#This Row],[Quantity]]&gt;100,7%,0)))</f>
        <v>0.05</v>
      </c>
      <c r="Z1278" s="10">
        <f>Table1[[#This Row],[Sales Values]]*(1-Table1[[#This Row],[Discount]])</f>
        <v>5835.2800000000007</v>
      </c>
      <c r="AA1278" s="10">
        <f>Table1[[#This Row],[Sales Values]]+(Table1[[#This Row],[Sales Values]]*1.05%)</f>
        <v>6206.8952000000008</v>
      </c>
      <c r="AB1278" s="10">
        <f>Table1[[#This Row],[Sales Values]]*1.05</f>
        <v>6449.52</v>
      </c>
      <c r="AC1278" s="10" t="str">
        <f t="shared" si="99"/>
        <v>Superwossname</v>
      </c>
      <c r="AD1278" t="s">
        <v>101</v>
      </c>
    </row>
    <row r="1279" spans="1:30" x14ac:dyDescent="0.3">
      <c r="A1279">
        <v>4350</v>
      </c>
      <c r="B1279" t="s">
        <v>1602</v>
      </c>
      <c r="C1279" t="s">
        <v>9396</v>
      </c>
      <c r="D1279" t="s">
        <v>28</v>
      </c>
      <c r="E1279" t="s">
        <v>29</v>
      </c>
      <c r="F1279">
        <v>30</v>
      </c>
      <c r="G1279" t="s">
        <v>14713</v>
      </c>
      <c r="H1279" t="s">
        <v>7752</v>
      </c>
      <c r="I1279" t="s">
        <v>32</v>
      </c>
      <c r="J1279" s="8">
        <v>44157</v>
      </c>
      <c r="K1279" s="6" t="str">
        <f t="shared" si="95"/>
        <v>2020</v>
      </c>
      <c r="L1279" s="6" t="str">
        <f t="shared" si="96"/>
        <v>Nov</v>
      </c>
      <c r="M1279">
        <v>78</v>
      </c>
      <c r="N1279" s="10">
        <f t="shared" si="97"/>
        <v>1.89</v>
      </c>
      <c r="O1279">
        <f t="shared" si="98"/>
        <v>18</v>
      </c>
      <c r="P1279">
        <v>0.5</v>
      </c>
      <c r="Q1279" s="12">
        <f>Table1[[#This Row],[Quantity]]*Table1[[#This Row],[Case Size]]</f>
        <v>1404</v>
      </c>
      <c r="R1279" s="10">
        <f>Table1[[#This Row],[ Sales Volume]]*Table1[[#This Row],[Cost]]</f>
        <v>2653.56</v>
      </c>
      <c r="S1279" s="10">
        <f>Table1[[#This Row],[Sales Values]]-(Table1[[#This Row],[Sales Values]]*0.25)</f>
        <v>1990.17</v>
      </c>
      <c r="T1279" s="10">
        <f>Table1[[#This Row],[Manufacturing Cost]]-Table1[[#This Row],[Delivery Cost]]</f>
        <v>1951.17</v>
      </c>
      <c r="U1279" s="10">
        <f>Table1[[#This Row],[Quantity]]*Table1[[#This Row],[Delivery]]</f>
        <v>39</v>
      </c>
      <c r="V1279" s="10">
        <f>Table1[[#This Row],[Sales Values]]-Table1[[#This Row],[Manufacturing Cost]]</f>
        <v>663.38999999999987</v>
      </c>
      <c r="W1279" s="13">
        <f>Table1[[#This Row],[Profit]]/Table1[[#This Row],[Sales Values]]</f>
        <v>0.24999999999999994</v>
      </c>
      <c r="X1279" s="10">
        <v>14.95</v>
      </c>
      <c r="Y1279" s="14">
        <f>IF(AND(Table1[[#This Row],[Quantity]]&gt;20,Table1[[#This Row],[Quantity]]&lt;=50),3%,IF(AND(Table1[[#This Row],[Quantity]]&gt;50,Table1[[#This Row],[Quantity]]&lt;=100),5%,IF(Table1[[#This Row],[Quantity]]&gt;100,7%,0)))</f>
        <v>0.05</v>
      </c>
      <c r="Z1279" s="10">
        <f>Table1[[#This Row],[Sales Values]]*(1-Table1[[#This Row],[Discount]])</f>
        <v>2520.8819999999996</v>
      </c>
      <c r="AA1279" s="10">
        <f>Table1[[#This Row],[Sales Values]]+(Table1[[#This Row],[Sales Values]]*1.05%)</f>
        <v>2681.42238</v>
      </c>
      <c r="AB1279" s="10">
        <f>Table1[[#This Row],[Sales Values]]*1.05</f>
        <v>2786.2380000000003</v>
      </c>
      <c r="AC1279" s="10" t="str">
        <f t="shared" si="99"/>
        <v>Gigastuff</v>
      </c>
      <c r="AD1279" t="s">
        <v>45</v>
      </c>
    </row>
    <row r="1280" spans="1:30" x14ac:dyDescent="0.3">
      <c r="A1280">
        <v>4353</v>
      </c>
      <c r="B1280" t="s">
        <v>4740</v>
      </c>
      <c r="C1280" t="s">
        <v>3712</v>
      </c>
      <c r="D1280" t="s">
        <v>15</v>
      </c>
      <c r="E1280" t="s">
        <v>16</v>
      </c>
      <c r="F1280">
        <v>30</v>
      </c>
      <c r="G1280" t="s">
        <v>14716</v>
      </c>
      <c r="H1280" t="s">
        <v>217</v>
      </c>
      <c r="I1280" t="s">
        <v>124</v>
      </c>
      <c r="J1280" s="8">
        <v>44436</v>
      </c>
      <c r="K1280" s="6" t="str">
        <f t="shared" si="95"/>
        <v>2021</v>
      </c>
      <c r="L1280" s="6" t="str">
        <f t="shared" si="96"/>
        <v>Aug</v>
      </c>
      <c r="M1280">
        <v>34</v>
      </c>
      <c r="N1280" s="10">
        <f t="shared" si="97"/>
        <v>1.89</v>
      </c>
      <c r="O1280">
        <f t="shared" si="98"/>
        <v>18</v>
      </c>
      <c r="P1280">
        <v>0.5</v>
      </c>
      <c r="Q1280" s="12">
        <f>Table1[[#This Row],[Quantity]]*Table1[[#This Row],[Case Size]]</f>
        <v>612</v>
      </c>
      <c r="R1280" s="10">
        <f>Table1[[#This Row],[ Sales Volume]]*Table1[[#This Row],[Cost]]</f>
        <v>1156.6799999999998</v>
      </c>
      <c r="S1280" s="10">
        <f>Table1[[#This Row],[Sales Values]]-(Table1[[#This Row],[Sales Values]]*0.25)</f>
        <v>867.50999999999988</v>
      </c>
      <c r="T1280" s="10">
        <f>Table1[[#This Row],[Manufacturing Cost]]-Table1[[#This Row],[Delivery Cost]]</f>
        <v>850.50999999999988</v>
      </c>
      <c r="U1280" s="10">
        <f>Table1[[#This Row],[Quantity]]*Table1[[#This Row],[Delivery]]</f>
        <v>17</v>
      </c>
      <c r="V1280" s="10">
        <f>Table1[[#This Row],[Sales Values]]-Table1[[#This Row],[Manufacturing Cost]]</f>
        <v>289.16999999999996</v>
      </c>
      <c r="W1280" s="13">
        <f>Table1[[#This Row],[Profit]]/Table1[[#This Row],[Sales Values]]</f>
        <v>0.25</v>
      </c>
      <c r="X1280" s="10">
        <v>14.95</v>
      </c>
      <c r="Y1280" s="14">
        <f>IF(AND(Table1[[#This Row],[Quantity]]&gt;20,Table1[[#This Row],[Quantity]]&lt;=50),3%,IF(AND(Table1[[#This Row],[Quantity]]&gt;50,Table1[[#This Row],[Quantity]]&lt;=100),5%,IF(Table1[[#This Row],[Quantity]]&gt;100,7%,0)))</f>
        <v>0.03</v>
      </c>
      <c r="Z1280" s="10">
        <f>Table1[[#This Row],[Sales Values]]*(1-Table1[[#This Row],[Discount]])</f>
        <v>1121.9795999999999</v>
      </c>
      <c r="AA1280" s="10">
        <f>Table1[[#This Row],[Sales Values]]+(Table1[[#This Row],[Sales Values]]*1.05%)</f>
        <v>1168.8251399999999</v>
      </c>
      <c r="AB1280" s="10">
        <f>Table1[[#This Row],[Sales Values]]*1.05</f>
        <v>1214.5139999999999</v>
      </c>
      <c r="AC1280" s="10" t="str">
        <f t="shared" si="99"/>
        <v>Gigastuff</v>
      </c>
      <c r="AD1280" t="s">
        <v>45</v>
      </c>
    </row>
    <row r="1281" spans="1:30" x14ac:dyDescent="0.3">
      <c r="A1281">
        <v>4357</v>
      </c>
      <c r="B1281" t="s">
        <v>9403</v>
      </c>
      <c r="C1281" t="s">
        <v>5215</v>
      </c>
      <c r="D1281" t="s">
        <v>15</v>
      </c>
      <c r="E1281" t="s">
        <v>16</v>
      </c>
      <c r="F1281">
        <v>60</v>
      </c>
      <c r="G1281" t="s">
        <v>14719</v>
      </c>
      <c r="H1281" t="s">
        <v>4133</v>
      </c>
      <c r="I1281" t="s">
        <v>32</v>
      </c>
      <c r="J1281" s="8">
        <v>43856</v>
      </c>
      <c r="K1281" s="6" t="str">
        <f t="shared" si="95"/>
        <v>2020</v>
      </c>
      <c r="L1281" s="6" t="str">
        <f t="shared" si="96"/>
        <v>Jan</v>
      </c>
      <c r="M1281">
        <v>47</v>
      </c>
      <c r="N1281" s="10">
        <f t="shared" si="97"/>
        <v>1.89</v>
      </c>
      <c r="O1281">
        <f t="shared" si="98"/>
        <v>18</v>
      </c>
      <c r="P1281">
        <v>0.5</v>
      </c>
      <c r="Q1281" s="12">
        <f>Table1[[#This Row],[Quantity]]*Table1[[#This Row],[Case Size]]</f>
        <v>846</v>
      </c>
      <c r="R1281" s="10">
        <f>Table1[[#This Row],[ Sales Volume]]*Table1[[#This Row],[Cost]]</f>
        <v>1598.9399999999998</v>
      </c>
      <c r="S1281" s="10">
        <f>Table1[[#This Row],[Sales Values]]-(Table1[[#This Row],[Sales Values]]*0.25)</f>
        <v>1199.2049999999999</v>
      </c>
      <c r="T1281" s="10">
        <f>Table1[[#This Row],[Manufacturing Cost]]-Table1[[#This Row],[Delivery Cost]]</f>
        <v>1175.7049999999999</v>
      </c>
      <c r="U1281" s="10">
        <f>Table1[[#This Row],[Quantity]]*Table1[[#This Row],[Delivery]]</f>
        <v>23.5</v>
      </c>
      <c r="V1281" s="10">
        <f>Table1[[#This Row],[Sales Values]]-Table1[[#This Row],[Manufacturing Cost]]</f>
        <v>399.7349999999999</v>
      </c>
      <c r="W1281" s="13">
        <f>Table1[[#This Row],[Profit]]/Table1[[#This Row],[Sales Values]]</f>
        <v>0.24999999999999997</v>
      </c>
      <c r="X1281" s="10">
        <v>14.95</v>
      </c>
      <c r="Y1281" s="14">
        <f>IF(AND(Table1[[#This Row],[Quantity]]&gt;20,Table1[[#This Row],[Quantity]]&lt;=50),3%,IF(AND(Table1[[#This Row],[Quantity]]&gt;50,Table1[[#This Row],[Quantity]]&lt;=100),5%,IF(Table1[[#This Row],[Quantity]]&gt;100,7%,0)))</f>
        <v>0.03</v>
      </c>
      <c r="Z1281" s="10">
        <f>Table1[[#This Row],[Sales Values]]*(1-Table1[[#This Row],[Discount]])</f>
        <v>1550.9717999999998</v>
      </c>
      <c r="AA1281" s="10">
        <f>Table1[[#This Row],[Sales Values]]+(Table1[[#This Row],[Sales Values]]*1.05%)</f>
        <v>1615.7288699999999</v>
      </c>
      <c r="AB1281" s="10">
        <f>Table1[[#This Row],[Sales Values]]*1.05</f>
        <v>1678.8869999999999</v>
      </c>
      <c r="AC1281" s="10" t="str">
        <f t="shared" si="99"/>
        <v>Gigastuff</v>
      </c>
      <c r="AD1281" t="s">
        <v>45</v>
      </c>
    </row>
    <row r="1282" spans="1:30" x14ac:dyDescent="0.3">
      <c r="A1282">
        <v>4360</v>
      </c>
      <c r="B1282" t="s">
        <v>9407</v>
      </c>
      <c r="C1282" t="s">
        <v>6547</v>
      </c>
      <c r="D1282" t="s">
        <v>51</v>
      </c>
      <c r="E1282" t="s">
        <v>16</v>
      </c>
      <c r="F1282">
        <v>30</v>
      </c>
      <c r="G1282" t="s">
        <v>14722</v>
      </c>
      <c r="H1282" t="s">
        <v>1052</v>
      </c>
      <c r="I1282" t="s">
        <v>32</v>
      </c>
      <c r="J1282" s="8">
        <v>44718</v>
      </c>
      <c r="K1282" s="6" t="str">
        <f t="shared" ref="K1282:K1345" si="100">TEXT(J1282, "yyyy")</f>
        <v>2022</v>
      </c>
      <c r="L1282" s="6" t="str">
        <f t="shared" ref="L1282:L1345" si="101">TEXT(J1282, "mmm")</f>
        <v>Jun</v>
      </c>
      <c r="M1282">
        <v>3</v>
      </c>
      <c r="N1282" s="10">
        <f t="shared" ref="N1282:N1345" si="102">VLOOKUP(AD1282,Codes,3)</f>
        <v>3.49</v>
      </c>
      <c r="O1282">
        <f t="shared" ref="O1282:O1345" si="103">VLOOKUP(AD1282,Codes,4)</f>
        <v>20</v>
      </c>
      <c r="P1282">
        <v>0.5</v>
      </c>
      <c r="Q1282" s="12">
        <f>Table1[[#This Row],[Quantity]]*Table1[[#This Row],[Case Size]]</f>
        <v>60</v>
      </c>
      <c r="R1282" s="10">
        <f>Table1[[#This Row],[ Sales Volume]]*Table1[[#This Row],[Cost]]</f>
        <v>209.4</v>
      </c>
      <c r="S1282" s="10">
        <f>Table1[[#This Row],[Sales Values]]-(Table1[[#This Row],[Sales Values]]*0.25)</f>
        <v>157.05000000000001</v>
      </c>
      <c r="T1282" s="10">
        <f>Table1[[#This Row],[Manufacturing Cost]]-Table1[[#This Row],[Delivery Cost]]</f>
        <v>155.55000000000001</v>
      </c>
      <c r="U1282" s="10">
        <f>Table1[[#This Row],[Quantity]]*Table1[[#This Row],[Delivery]]</f>
        <v>1.5</v>
      </c>
      <c r="V1282" s="10">
        <f>Table1[[#This Row],[Sales Values]]-Table1[[#This Row],[Manufacturing Cost]]</f>
        <v>52.349999999999994</v>
      </c>
      <c r="W1282" s="13">
        <f>Table1[[#This Row],[Profit]]/Table1[[#This Row],[Sales Values]]</f>
        <v>0.24999999999999997</v>
      </c>
      <c r="X1282" s="10">
        <v>14.95</v>
      </c>
      <c r="Y1282" s="14">
        <f>IF(AND(Table1[[#This Row],[Quantity]]&gt;20,Table1[[#This Row],[Quantity]]&lt;=50),3%,IF(AND(Table1[[#This Row],[Quantity]]&gt;50,Table1[[#This Row],[Quantity]]&lt;=100),5%,IF(Table1[[#This Row],[Quantity]]&gt;100,7%,0)))</f>
        <v>0</v>
      </c>
      <c r="Z1282" s="10">
        <f>Table1[[#This Row],[Sales Values]]*(1-Table1[[#This Row],[Discount]])</f>
        <v>209.4</v>
      </c>
      <c r="AA1282" s="10">
        <f>Table1[[#This Row],[Sales Values]]+(Table1[[#This Row],[Sales Values]]*1.05%)</f>
        <v>211.59870000000001</v>
      </c>
      <c r="AB1282" s="10">
        <f>Table1[[#This Row],[Sales Values]]*1.05</f>
        <v>219.87</v>
      </c>
      <c r="AC1282" s="10" t="str">
        <f t="shared" ref="AC1282:AC1345" si="104">VLOOKUP(AD1282,Codes,2)</f>
        <v>Superwossname</v>
      </c>
      <c r="AD1282" t="s">
        <v>101</v>
      </c>
    </row>
    <row r="1283" spans="1:30" x14ac:dyDescent="0.3">
      <c r="A1283">
        <v>4367</v>
      </c>
      <c r="B1283" t="s">
        <v>6665</v>
      </c>
      <c r="C1283" t="s">
        <v>2448</v>
      </c>
      <c r="D1283" t="s">
        <v>51</v>
      </c>
      <c r="E1283" t="s">
        <v>16</v>
      </c>
      <c r="F1283">
        <v>30</v>
      </c>
      <c r="G1283" t="s">
        <v>14726</v>
      </c>
      <c r="H1283" t="s">
        <v>9418</v>
      </c>
      <c r="I1283" t="s">
        <v>1889</v>
      </c>
      <c r="J1283" s="8">
        <v>44296</v>
      </c>
      <c r="K1283" s="6" t="str">
        <f t="shared" si="100"/>
        <v>2021</v>
      </c>
      <c r="L1283" s="6" t="str">
        <f t="shared" si="101"/>
        <v>Apr</v>
      </c>
      <c r="M1283">
        <v>86</v>
      </c>
      <c r="N1283" s="10">
        <f t="shared" si="102"/>
        <v>1.89</v>
      </c>
      <c r="O1283">
        <f t="shared" si="103"/>
        <v>18</v>
      </c>
      <c r="P1283">
        <v>0.5</v>
      </c>
      <c r="Q1283" s="12">
        <f>Table1[[#This Row],[Quantity]]*Table1[[#This Row],[Case Size]]</f>
        <v>1548</v>
      </c>
      <c r="R1283" s="10">
        <f>Table1[[#This Row],[ Sales Volume]]*Table1[[#This Row],[Cost]]</f>
        <v>2925.72</v>
      </c>
      <c r="S1283" s="10">
        <f>Table1[[#This Row],[Sales Values]]-(Table1[[#This Row],[Sales Values]]*0.25)</f>
        <v>2194.29</v>
      </c>
      <c r="T1283" s="10">
        <f>Table1[[#This Row],[Manufacturing Cost]]-Table1[[#This Row],[Delivery Cost]]</f>
        <v>2151.29</v>
      </c>
      <c r="U1283" s="10">
        <f>Table1[[#This Row],[Quantity]]*Table1[[#This Row],[Delivery]]</f>
        <v>43</v>
      </c>
      <c r="V1283" s="10">
        <f>Table1[[#This Row],[Sales Values]]-Table1[[#This Row],[Manufacturing Cost]]</f>
        <v>731.42999999999984</v>
      </c>
      <c r="W1283" s="13">
        <f>Table1[[#This Row],[Profit]]/Table1[[#This Row],[Sales Values]]</f>
        <v>0.24999999999999997</v>
      </c>
      <c r="X1283" s="10">
        <v>14.95</v>
      </c>
      <c r="Y1283" s="14">
        <f>IF(AND(Table1[[#This Row],[Quantity]]&gt;20,Table1[[#This Row],[Quantity]]&lt;=50),3%,IF(AND(Table1[[#This Row],[Quantity]]&gt;50,Table1[[#This Row],[Quantity]]&lt;=100),5%,IF(Table1[[#This Row],[Quantity]]&gt;100,7%,0)))</f>
        <v>0.05</v>
      </c>
      <c r="Z1283" s="10">
        <f>Table1[[#This Row],[Sales Values]]*(1-Table1[[#This Row],[Discount]])</f>
        <v>2779.4339999999997</v>
      </c>
      <c r="AA1283" s="10">
        <f>Table1[[#This Row],[Sales Values]]+(Table1[[#This Row],[Sales Values]]*1.05%)</f>
        <v>2956.4400599999999</v>
      </c>
      <c r="AB1283" s="10">
        <f>Table1[[#This Row],[Sales Values]]*1.05</f>
        <v>3072.0059999999999</v>
      </c>
      <c r="AC1283" s="10" t="str">
        <f t="shared" si="104"/>
        <v>Gigastuff</v>
      </c>
      <c r="AD1283" t="s">
        <v>45</v>
      </c>
    </row>
    <row r="1284" spans="1:30" x14ac:dyDescent="0.3">
      <c r="A1284">
        <v>4374</v>
      </c>
      <c r="B1284" t="s">
        <v>9428</v>
      </c>
      <c r="C1284" t="s">
        <v>9429</v>
      </c>
      <c r="D1284" t="s">
        <v>15</v>
      </c>
      <c r="E1284" t="s">
        <v>16</v>
      </c>
      <c r="F1284">
        <v>60</v>
      </c>
      <c r="G1284" t="s">
        <v>9430</v>
      </c>
      <c r="H1284" t="s">
        <v>7175</v>
      </c>
      <c r="I1284" t="s">
        <v>32</v>
      </c>
      <c r="J1284" s="8">
        <v>44244</v>
      </c>
      <c r="K1284" s="6" t="str">
        <f t="shared" si="100"/>
        <v>2021</v>
      </c>
      <c r="L1284" s="6" t="str">
        <f t="shared" si="101"/>
        <v>Feb</v>
      </c>
      <c r="M1284">
        <v>68</v>
      </c>
      <c r="N1284" s="10">
        <f t="shared" si="102"/>
        <v>2.0099999999999998</v>
      </c>
      <c r="O1284">
        <f t="shared" si="103"/>
        <v>20</v>
      </c>
      <c r="P1284">
        <v>0.5</v>
      </c>
      <c r="Q1284" s="12">
        <f>Table1[[#This Row],[Quantity]]*Table1[[#This Row],[Case Size]]</f>
        <v>1360</v>
      </c>
      <c r="R1284" s="10">
        <f>Table1[[#This Row],[ Sales Volume]]*Table1[[#This Row],[Cost]]</f>
        <v>2733.6</v>
      </c>
      <c r="S1284" s="10">
        <f>Table1[[#This Row],[Sales Values]]-(Table1[[#This Row],[Sales Values]]*0.25)</f>
        <v>2050.1999999999998</v>
      </c>
      <c r="T1284" s="10">
        <f>Table1[[#This Row],[Manufacturing Cost]]-Table1[[#This Row],[Delivery Cost]]</f>
        <v>2016.1999999999998</v>
      </c>
      <c r="U1284" s="10">
        <f>Table1[[#This Row],[Quantity]]*Table1[[#This Row],[Delivery]]</f>
        <v>34</v>
      </c>
      <c r="V1284" s="10">
        <f>Table1[[#This Row],[Sales Values]]-Table1[[#This Row],[Manufacturing Cost]]</f>
        <v>683.40000000000009</v>
      </c>
      <c r="W1284" s="13">
        <f>Table1[[#This Row],[Profit]]/Table1[[#This Row],[Sales Values]]</f>
        <v>0.25000000000000006</v>
      </c>
      <c r="X1284" s="10">
        <v>14.95</v>
      </c>
      <c r="Y1284" s="14">
        <f>IF(AND(Table1[[#This Row],[Quantity]]&gt;20,Table1[[#This Row],[Quantity]]&lt;=50),3%,IF(AND(Table1[[#This Row],[Quantity]]&gt;50,Table1[[#This Row],[Quantity]]&lt;=100),5%,IF(Table1[[#This Row],[Quantity]]&gt;100,7%,0)))</f>
        <v>0.05</v>
      </c>
      <c r="Z1284" s="10">
        <f>Table1[[#This Row],[Sales Values]]*(1-Table1[[#This Row],[Discount]])</f>
        <v>2596.9199999999996</v>
      </c>
      <c r="AA1284" s="10">
        <f>Table1[[#This Row],[Sales Values]]+(Table1[[#This Row],[Sales Values]]*1.05%)</f>
        <v>2762.3027999999999</v>
      </c>
      <c r="AB1284" s="10">
        <f>Table1[[#This Row],[Sales Values]]*1.05</f>
        <v>2870.28</v>
      </c>
      <c r="AC1284" s="10" t="str">
        <f t="shared" si="104"/>
        <v>Hyperwotsit</v>
      </c>
      <c r="AD1284" t="s">
        <v>20</v>
      </c>
    </row>
    <row r="1285" spans="1:30" x14ac:dyDescent="0.3">
      <c r="A1285">
        <v>4375</v>
      </c>
      <c r="B1285" t="s">
        <v>480</v>
      </c>
      <c r="C1285" t="s">
        <v>9170</v>
      </c>
      <c r="D1285" t="s">
        <v>51</v>
      </c>
      <c r="E1285" t="s">
        <v>16</v>
      </c>
      <c r="F1285">
        <v>90</v>
      </c>
      <c r="G1285" t="s">
        <v>14728</v>
      </c>
      <c r="H1285" t="s">
        <v>655</v>
      </c>
      <c r="I1285" t="s">
        <v>32</v>
      </c>
      <c r="J1285" s="8">
        <v>44341</v>
      </c>
      <c r="K1285" s="6" t="str">
        <f t="shared" si="100"/>
        <v>2021</v>
      </c>
      <c r="L1285" s="6" t="str">
        <f t="shared" si="101"/>
        <v>May</v>
      </c>
      <c r="M1285">
        <v>89</v>
      </c>
      <c r="N1285" s="10">
        <f t="shared" si="102"/>
        <v>1.89</v>
      </c>
      <c r="O1285">
        <f t="shared" si="103"/>
        <v>18</v>
      </c>
      <c r="P1285">
        <v>0.5</v>
      </c>
      <c r="Q1285" s="12">
        <f>Table1[[#This Row],[Quantity]]*Table1[[#This Row],[Case Size]]</f>
        <v>1602</v>
      </c>
      <c r="R1285" s="10">
        <f>Table1[[#This Row],[ Sales Volume]]*Table1[[#This Row],[Cost]]</f>
        <v>3027.7799999999997</v>
      </c>
      <c r="S1285" s="10">
        <f>Table1[[#This Row],[Sales Values]]-(Table1[[#This Row],[Sales Values]]*0.25)</f>
        <v>2270.835</v>
      </c>
      <c r="T1285" s="10">
        <f>Table1[[#This Row],[Manufacturing Cost]]-Table1[[#This Row],[Delivery Cost]]</f>
        <v>2226.335</v>
      </c>
      <c r="U1285" s="10">
        <f>Table1[[#This Row],[Quantity]]*Table1[[#This Row],[Delivery]]</f>
        <v>44.5</v>
      </c>
      <c r="V1285" s="10">
        <f>Table1[[#This Row],[Sales Values]]-Table1[[#This Row],[Manufacturing Cost]]</f>
        <v>756.94499999999971</v>
      </c>
      <c r="W1285" s="13">
        <f>Table1[[#This Row],[Profit]]/Table1[[#This Row],[Sales Values]]</f>
        <v>0.24999999999999992</v>
      </c>
      <c r="X1285" s="10">
        <v>14.95</v>
      </c>
      <c r="Y1285" s="14">
        <f>IF(AND(Table1[[#This Row],[Quantity]]&gt;20,Table1[[#This Row],[Quantity]]&lt;=50),3%,IF(AND(Table1[[#This Row],[Quantity]]&gt;50,Table1[[#This Row],[Quantity]]&lt;=100),5%,IF(Table1[[#This Row],[Quantity]]&gt;100,7%,0)))</f>
        <v>0.05</v>
      </c>
      <c r="Z1285" s="10">
        <f>Table1[[#This Row],[Sales Values]]*(1-Table1[[#This Row],[Discount]])</f>
        <v>2876.3909999999996</v>
      </c>
      <c r="AA1285" s="10">
        <f>Table1[[#This Row],[Sales Values]]+(Table1[[#This Row],[Sales Values]]*1.05%)</f>
        <v>3059.5716899999998</v>
      </c>
      <c r="AB1285" s="10">
        <f>Table1[[#This Row],[Sales Values]]*1.05</f>
        <v>3179.1689999999999</v>
      </c>
      <c r="AC1285" s="10" t="str">
        <f t="shared" si="104"/>
        <v>Gigastuff</v>
      </c>
      <c r="AD1285" t="s">
        <v>45</v>
      </c>
    </row>
    <row r="1286" spans="1:30" x14ac:dyDescent="0.3">
      <c r="A1286">
        <v>4378</v>
      </c>
      <c r="B1286" t="s">
        <v>8647</v>
      </c>
      <c r="C1286" t="s">
        <v>5306</v>
      </c>
      <c r="D1286" t="s">
        <v>51</v>
      </c>
      <c r="E1286" t="s">
        <v>16</v>
      </c>
      <c r="F1286">
        <v>30</v>
      </c>
      <c r="G1286" t="s">
        <v>9434</v>
      </c>
      <c r="H1286" t="s">
        <v>3695</v>
      </c>
      <c r="I1286" t="s">
        <v>173</v>
      </c>
      <c r="J1286" s="8">
        <v>44410</v>
      </c>
      <c r="K1286" s="6" t="str">
        <f t="shared" si="100"/>
        <v>2021</v>
      </c>
      <c r="L1286" s="6" t="str">
        <f t="shared" si="101"/>
        <v>Aug</v>
      </c>
      <c r="M1286">
        <v>75</v>
      </c>
      <c r="N1286" s="10">
        <f t="shared" si="102"/>
        <v>3.49</v>
      </c>
      <c r="O1286">
        <f t="shared" si="103"/>
        <v>20</v>
      </c>
      <c r="P1286">
        <v>0.5</v>
      </c>
      <c r="Q1286" s="12">
        <f>Table1[[#This Row],[Quantity]]*Table1[[#This Row],[Case Size]]</f>
        <v>1500</v>
      </c>
      <c r="R1286" s="10">
        <f>Table1[[#This Row],[ Sales Volume]]*Table1[[#This Row],[Cost]]</f>
        <v>5235</v>
      </c>
      <c r="S1286" s="10">
        <f>Table1[[#This Row],[Sales Values]]-(Table1[[#This Row],[Sales Values]]*0.25)</f>
        <v>3926.25</v>
      </c>
      <c r="T1286" s="10">
        <f>Table1[[#This Row],[Manufacturing Cost]]-Table1[[#This Row],[Delivery Cost]]</f>
        <v>3888.75</v>
      </c>
      <c r="U1286" s="10">
        <f>Table1[[#This Row],[Quantity]]*Table1[[#This Row],[Delivery]]</f>
        <v>37.5</v>
      </c>
      <c r="V1286" s="10">
        <f>Table1[[#This Row],[Sales Values]]-Table1[[#This Row],[Manufacturing Cost]]</f>
        <v>1308.75</v>
      </c>
      <c r="W1286" s="13">
        <f>Table1[[#This Row],[Profit]]/Table1[[#This Row],[Sales Values]]</f>
        <v>0.25</v>
      </c>
      <c r="X1286" s="10">
        <v>14.95</v>
      </c>
      <c r="Y1286" s="14">
        <f>IF(AND(Table1[[#This Row],[Quantity]]&gt;20,Table1[[#This Row],[Quantity]]&lt;=50),3%,IF(AND(Table1[[#This Row],[Quantity]]&gt;50,Table1[[#This Row],[Quantity]]&lt;=100),5%,IF(Table1[[#This Row],[Quantity]]&gt;100,7%,0)))</f>
        <v>0.05</v>
      </c>
      <c r="Z1286" s="10">
        <f>Table1[[#This Row],[Sales Values]]*(1-Table1[[#This Row],[Discount]])</f>
        <v>4973.25</v>
      </c>
      <c r="AA1286" s="10">
        <f>Table1[[#This Row],[Sales Values]]+(Table1[[#This Row],[Sales Values]]*1.05%)</f>
        <v>5289.9674999999997</v>
      </c>
      <c r="AB1286" s="10">
        <f>Table1[[#This Row],[Sales Values]]*1.05</f>
        <v>5496.75</v>
      </c>
      <c r="AC1286" s="10" t="str">
        <f t="shared" si="104"/>
        <v>Superwossname</v>
      </c>
      <c r="AD1286" t="s">
        <v>101</v>
      </c>
    </row>
    <row r="1287" spans="1:30" x14ac:dyDescent="0.3">
      <c r="A1287">
        <v>4381</v>
      </c>
      <c r="B1287" t="s">
        <v>4251</v>
      </c>
      <c r="C1287" t="s">
        <v>1721</v>
      </c>
      <c r="D1287" t="s">
        <v>28</v>
      </c>
      <c r="E1287" t="s">
        <v>29</v>
      </c>
      <c r="F1287">
        <v>30</v>
      </c>
      <c r="G1287" t="s">
        <v>13607</v>
      </c>
      <c r="H1287" t="s">
        <v>1804</v>
      </c>
      <c r="I1287" t="s">
        <v>32</v>
      </c>
      <c r="J1287" s="8">
        <v>44468</v>
      </c>
      <c r="K1287" s="6" t="str">
        <f t="shared" si="100"/>
        <v>2021</v>
      </c>
      <c r="L1287" s="6" t="str">
        <f t="shared" si="101"/>
        <v>Sep</v>
      </c>
      <c r="M1287">
        <v>41</v>
      </c>
      <c r="N1287" s="10">
        <f t="shared" si="102"/>
        <v>3.49</v>
      </c>
      <c r="O1287">
        <f t="shared" si="103"/>
        <v>20</v>
      </c>
      <c r="P1287">
        <v>0.5</v>
      </c>
      <c r="Q1287" s="12">
        <f>Table1[[#This Row],[Quantity]]*Table1[[#This Row],[Case Size]]</f>
        <v>820</v>
      </c>
      <c r="R1287" s="10">
        <f>Table1[[#This Row],[ Sales Volume]]*Table1[[#This Row],[Cost]]</f>
        <v>2861.8</v>
      </c>
      <c r="S1287" s="10">
        <f>Table1[[#This Row],[Sales Values]]-(Table1[[#This Row],[Sales Values]]*0.25)</f>
        <v>2146.3500000000004</v>
      </c>
      <c r="T1287" s="10">
        <f>Table1[[#This Row],[Manufacturing Cost]]-Table1[[#This Row],[Delivery Cost]]</f>
        <v>2125.8500000000004</v>
      </c>
      <c r="U1287" s="10">
        <f>Table1[[#This Row],[Quantity]]*Table1[[#This Row],[Delivery]]</f>
        <v>20.5</v>
      </c>
      <c r="V1287" s="10">
        <f>Table1[[#This Row],[Sales Values]]-Table1[[#This Row],[Manufacturing Cost]]</f>
        <v>715.44999999999982</v>
      </c>
      <c r="W1287" s="13">
        <f>Table1[[#This Row],[Profit]]/Table1[[#This Row],[Sales Values]]</f>
        <v>0.24999999999999992</v>
      </c>
      <c r="X1287" s="10">
        <v>14.95</v>
      </c>
      <c r="Y1287" s="14">
        <f>IF(AND(Table1[[#This Row],[Quantity]]&gt;20,Table1[[#This Row],[Quantity]]&lt;=50),3%,IF(AND(Table1[[#This Row],[Quantity]]&gt;50,Table1[[#This Row],[Quantity]]&lt;=100),5%,IF(Table1[[#This Row],[Quantity]]&gt;100,7%,0)))</f>
        <v>0.03</v>
      </c>
      <c r="Z1287" s="10">
        <f>Table1[[#This Row],[Sales Values]]*(1-Table1[[#This Row],[Discount]])</f>
        <v>2775.9459999999999</v>
      </c>
      <c r="AA1287" s="10">
        <f>Table1[[#This Row],[Sales Values]]+(Table1[[#This Row],[Sales Values]]*1.05%)</f>
        <v>2891.8489</v>
      </c>
      <c r="AB1287" s="10">
        <f>Table1[[#This Row],[Sales Values]]*1.05</f>
        <v>3004.8900000000003</v>
      </c>
      <c r="AC1287" s="10" t="str">
        <f t="shared" si="104"/>
        <v>Superwossname</v>
      </c>
      <c r="AD1287" t="s">
        <v>101</v>
      </c>
    </row>
    <row r="1288" spans="1:30" x14ac:dyDescent="0.3">
      <c r="A1288">
        <v>4383</v>
      </c>
      <c r="B1288" t="s">
        <v>9441</v>
      </c>
      <c r="C1288" t="s">
        <v>7016</v>
      </c>
      <c r="D1288" t="s">
        <v>15</v>
      </c>
      <c r="E1288" t="s">
        <v>16</v>
      </c>
      <c r="F1288">
        <v>90</v>
      </c>
      <c r="G1288" t="s">
        <v>9442</v>
      </c>
      <c r="H1288" t="s">
        <v>6249</v>
      </c>
      <c r="I1288" t="s">
        <v>38</v>
      </c>
      <c r="J1288" s="8">
        <v>44375</v>
      </c>
      <c r="K1288" s="6" t="str">
        <f t="shared" si="100"/>
        <v>2021</v>
      </c>
      <c r="L1288" s="6" t="str">
        <f t="shared" si="101"/>
        <v>Jun</v>
      </c>
      <c r="M1288">
        <v>78</v>
      </c>
      <c r="N1288" s="10">
        <f t="shared" si="102"/>
        <v>2.0099999999999998</v>
      </c>
      <c r="O1288">
        <f t="shared" si="103"/>
        <v>20</v>
      </c>
      <c r="P1288">
        <v>0.5</v>
      </c>
      <c r="Q1288" s="12">
        <f>Table1[[#This Row],[Quantity]]*Table1[[#This Row],[Case Size]]</f>
        <v>1560</v>
      </c>
      <c r="R1288" s="10">
        <f>Table1[[#This Row],[ Sales Volume]]*Table1[[#This Row],[Cost]]</f>
        <v>3135.5999999999995</v>
      </c>
      <c r="S1288" s="10">
        <f>Table1[[#This Row],[Sales Values]]-(Table1[[#This Row],[Sales Values]]*0.25)</f>
        <v>2351.6999999999998</v>
      </c>
      <c r="T1288" s="10">
        <f>Table1[[#This Row],[Manufacturing Cost]]-Table1[[#This Row],[Delivery Cost]]</f>
        <v>2312.6999999999998</v>
      </c>
      <c r="U1288" s="10">
        <f>Table1[[#This Row],[Quantity]]*Table1[[#This Row],[Delivery]]</f>
        <v>39</v>
      </c>
      <c r="V1288" s="10">
        <f>Table1[[#This Row],[Sales Values]]-Table1[[#This Row],[Manufacturing Cost]]</f>
        <v>783.89999999999964</v>
      </c>
      <c r="W1288" s="13">
        <f>Table1[[#This Row],[Profit]]/Table1[[#This Row],[Sales Values]]</f>
        <v>0.24999999999999992</v>
      </c>
      <c r="X1288" s="10">
        <v>14.95</v>
      </c>
      <c r="Y1288" s="14">
        <f>IF(AND(Table1[[#This Row],[Quantity]]&gt;20,Table1[[#This Row],[Quantity]]&lt;=50),3%,IF(AND(Table1[[#This Row],[Quantity]]&gt;50,Table1[[#This Row],[Quantity]]&lt;=100),5%,IF(Table1[[#This Row],[Quantity]]&gt;100,7%,0)))</f>
        <v>0.05</v>
      </c>
      <c r="Z1288" s="10">
        <f>Table1[[#This Row],[Sales Values]]*(1-Table1[[#This Row],[Discount]])</f>
        <v>2978.8199999999993</v>
      </c>
      <c r="AA1288" s="10">
        <f>Table1[[#This Row],[Sales Values]]+(Table1[[#This Row],[Sales Values]]*1.05%)</f>
        <v>3168.5237999999995</v>
      </c>
      <c r="AB1288" s="10">
        <f>Table1[[#This Row],[Sales Values]]*1.05</f>
        <v>3292.3799999999997</v>
      </c>
      <c r="AC1288" s="10" t="str">
        <f t="shared" si="104"/>
        <v>Hyperwotsit</v>
      </c>
      <c r="AD1288" t="s">
        <v>20</v>
      </c>
    </row>
    <row r="1289" spans="1:30" x14ac:dyDescent="0.3">
      <c r="A1289">
        <v>4384</v>
      </c>
      <c r="B1289" t="s">
        <v>2852</v>
      </c>
      <c r="C1289" t="s">
        <v>672</v>
      </c>
      <c r="D1289" t="s">
        <v>15</v>
      </c>
      <c r="E1289" t="s">
        <v>16</v>
      </c>
      <c r="F1289">
        <v>90</v>
      </c>
      <c r="G1289" t="s">
        <v>14397</v>
      </c>
      <c r="H1289" t="s">
        <v>9444</v>
      </c>
      <c r="I1289" t="s">
        <v>1454</v>
      </c>
      <c r="J1289" s="8">
        <v>43832</v>
      </c>
      <c r="K1289" s="6" t="str">
        <f t="shared" si="100"/>
        <v>2020</v>
      </c>
      <c r="L1289" s="6" t="str">
        <f t="shared" si="101"/>
        <v>Jan</v>
      </c>
      <c r="M1289">
        <v>21</v>
      </c>
      <c r="N1289" s="10">
        <f t="shared" si="102"/>
        <v>3.49</v>
      </c>
      <c r="O1289">
        <f t="shared" si="103"/>
        <v>20</v>
      </c>
      <c r="P1289">
        <v>0.5</v>
      </c>
      <c r="Q1289" s="12">
        <f>Table1[[#This Row],[Quantity]]*Table1[[#This Row],[Case Size]]</f>
        <v>420</v>
      </c>
      <c r="R1289" s="10">
        <f>Table1[[#This Row],[ Sales Volume]]*Table1[[#This Row],[Cost]]</f>
        <v>1465.8000000000002</v>
      </c>
      <c r="S1289" s="10">
        <f>Table1[[#This Row],[Sales Values]]-(Table1[[#This Row],[Sales Values]]*0.25)</f>
        <v>1099.3500000000001</v>
      </c>
      <c r="T1289" s="10">
        <f>Table1[[#This Row],[Manufacturing Cost]]-Table1[[#This Row],[Delivery Cost]]</f>
        <v>1088.8500000000001</v>
      </c>
      <c r="U1289" s="10">
        <f>Table1[[#This Row],[Quantity]]*Table1[[#This Row],[Delivery]]</f>
        <v>10.5</v>
      </c>
      <c r="V1289" s="10">
        <f>Table1[[#This Row],[Sales Values]]-Table1[[#This Row],[Manufacturing Cost]]</f>
        <v>366.45000000000005</v>
      </c>
      <c r="W1289" s="13">
        <f>Table1[[#This Row],[Profit]]/Table1[[#This Row],[Sales Values]]</f>
        <v>0.25</v>
      </c>
      <c r="X1289" s="10">
        <v>14.95</v>
      </c>
      <c r="Y1289" s="14">
        <f>IF(AND(Table1[[#This Row],[Quantity]]&gt;20,Table1[[#This Row],[Quantity]]&lt;=50),3%,IF(AND(Table1[[#This Row],[Quantity]]&gt;50,Table1[[#This Row],[Quantity]]&lt;=100),5%,IF(Table1[[#This Row],[Quantity]]&gt;100,7%,0)))</f>
        <v>0.03</v>
      </c>
      <c r="Z1289" s="10">
        <f>Table1[[#This Row],[Sales Values]]*(1-Table1[[#This Row],[Discount]])</f>
        <v>1421.8260000000002</v>
      </c>
      <c r="AA1289" s="10">
        <f>Table1[[#This Row],[Sales Values]]+(Table1[[#This Row],[Sales Values]]*1.05%)</f>
        <v>1481.1909000000003</v>
      </c>
      <c r="AB1289" s="10">
        <f>Table1[[#This Row],[Sales Values]]*1.05</f>
        <v>1539.0900000000001</v>
      </c>
      <c r="AC1289" s="10" t="str">
        <f t="shared" si="104"/>
        <v>Superwossname</v>
      </c>
      <c r="AD1289" t="s">
        <v>101</v>
      </c>
    </row>
    <row r="1290" spans="1:30" x14ac:dyDescent="0.3">
      <c r="A1290">
        <v>4385</v>
      </c>
      <c r="B1290" t="s">
        <v>9445</v>
      </c>
      <c r="C1290" t="s">
        <v>295</v>
      </c>
      <c r="D1290" t="s">
        <v>15</v>
      </c>
      <c r="E1290" t="s">
        <v>16</v>
      </c>
      <c r="F1290">
        <v>30</v>
      </c>
      <c r="G1290" t="s">
        <v>14729</v>
      </c>
      <c r="H1290" t="s">
        <v>2401</v>
      </c>
      <c r="I1290" t="s">
        <v>178</v>
      </c>
      <c r="J1290" s="8">
        <v>44343</v>
      </c>
      <c r="K1290" s="6" t="str">
        <f t="shared" si="100"/>
        <v>2021</v>
      </c>
      <c r="L1290" s="6" t="str">
        <f t="shared" si="101"/>
        <v>May</v>
      </c>
      <c r="M1290">
        <v>55</v>
      </c>
      <c r="N1290" s="10">
        <f t="shared" si="102"/>
        <v>1.89</v>
      </c>
      <c r="O1290">
        <f t="shared" si="103"/>
        <v>18</v>
      </c>
      <c r="P1290">
        <v>0.5</v>
      </c>
      <c r="Q1290" s="12">
        <f>Table1[[#This Row],[Quantity]]*Table1[[#This Row],[Case Size]]</f>
        <v>990</v>
      </c>
      <c r="R1290" s="10">
        <f>Table1[[#This Row],[ Sales Volume]]*Table1[[#This Row],[Cost]]</f>
        <v>1871.1</v>
      </c>
      <c r="S1290" s="10">
        <f>Table1[[#This Row],[Sales Values]]-(Table1[[#This Row],[Sales Values]]*0.25)</f>
        <v>1403.3249999999998</v>
      </c>
      <c r="T1290" s="10">
        <f>Table1[[#This Row],[Manufacturing Cost]]-Table1[[#This Row],[Delivery Cost]]</f>
        <v>1375.8249999999998</v>
      </c>
      <c r="U1290" s="10">
        <f>Table1[[#This Row],[Quantity]]*Table1[[#This Row],[Delivery]]</f>
        <v>27.5</v>
      </c>
      <c r="V1290" s="10">
        <f>Table1[[#This Row],[Sales Values]]-Table1[[#This Row],[Manufacturing Cost]]</f>
        <v>467.77500000000009</v>
      </c>
      <c r="W1290" s="13">
        <f>Table1[[#This Row],[Profit]]/Table1[[#This Row],[Sales Values]]</f>
        <v>0.25000000000000006</v>
      </c>
      <c r="X1290" s="10">
        <v>14.95</v>
      </c>
      <c r="Y1290" s="14">
        <f>IF(AND(Table1[[#This Row],[Quantity]]&gt;20,Table1[[#This Row],[Quantity]]&lt;=50),3%,IF(AND(Table1[[#This Row],[Quantity]]&gt;50,Table1[[#This Row],[Quantity]]&lt;=100),5%,IF(Table1[[#This Row],[Quantity]]&gt;100,7%,0)))</f>
        <v>0.05</v>
      </c>
      <c r="Z1290" s="10">
        <f>Table1[[#This Row],[Sales Values]]*(1-Table1[[#This Row],[Discount]])</f>
        <v>1777.5449999999998</v>
      </c>
      <c r="AA1290" s="10">
        <f>Table1[[#This Row],[Sales Values]]+(Table1[[#This Row],[Sales Values]]*1.05%)</f>
        <v>1890.7465499999998</v>
      </c>
      <c r="AB1290" s="10">
        <f>Table1[[#This Row],[Sales Values]]*1.05</f>
        <v>1964.655</v>
      </c>
      <c r="AC1290" s="10" t="str">
        <f t="shared" si="104"/>
        <v>Gigastuff</v>
      </c>
      <c r="AD1290" t="s">
        <v>45</v>
      </c>
    </row>
    <row r="1291" spans="1:30" x14ac:dyDescent="0.3">
      <c r="A1291">
        <v>4388</v>
      </c>
      <c r="B1291" t="s">
        <v>4588</v>
      </c>
      <c r="C1291" t="s">
        <v>1274</v>
      </c>
      <c r="D1291" t="s">
        <v>51</v>
      </c>
      <c r="E1291" t="s">
        <v>16</v>
      </c>
      <c r="F1291">
        <v>60</v>
      </c>
      <c r="G1291" t="s">
        <v>9451</v>
      </c>
      <c r="H1291" t="s">
        <v>8076</v>
      </c>
      <c r="I1291" t="s">
        <v>178</v>
      </c>
      <c r="J1291" s="8">
        <v>44714</v>
      </c>
      <c r="K1291" s="6" t="str">
        <f t="shared" si="100"/>
        <v>2022</v>
      </c>
      <c r="L1291" s="6" t="str">
        <f t="shared" si="101"/>
        <v>Jun</v>
      </c>
      <c r="M1291">
        <v>14</v>
      </c>
      <c r="N1291" s="10">
        <f t="shared" si="102"/>
        <v>2.0099999999999998</v>
      </c>
      <c r="O1291">
        <f t="shared" si="103"/>
        <v>20</v>
      </c>
      <c r="P1291">
        <v>0.5</v>
      </c>
      <c r="Q1291" s="11">
        <f>Table1[[#This Row],[Quantity]]*Table1[[#This Row],[Case Size]]</f>
        <v>280</v>
      </c>
      <c r="R1291" s="10">
        <f>Table1[[#This Row],[ Sales Volume]]*Table1[[#This Row],[Cost]]</f>
        <v>562.79999999999995</v>
      </c>
      <c r="S1291" s="10">
        <f>Table1[[#This Row],[Sales Values]]-(Table1[[#This Row],[Sales Values]]*0.25)</f>
        <v>422.09999999999997</v>
      </c>
      <c r="T1291" s="10">
        <f>Table1[[#This Row],[Manufacturing Cost]]-Table1[[#This Row],[Delivery Cost]]</f>
        <v>415.09999999999997</v>
      </c>
      <c r="U1291" s="10">
        <f>Table1[[#This Row],[Quantity]]*Table1[[#This Row],[Delivery]]</f>
        <v>7</v>
      </c>
      <c r="V1291" s="10">
        <f>Table1[[#This Row],[Sales Values]]-Table1[[#This Row],[Manufacturing Cost]]</f>
        <v>140.69999999999999</v>
      </c>
      <c r="W1291" s="13">
        <f>Table1[[#This Row],[Profit]]/Table1[[#This Row],[Sales Values]]</f>
        <v>0.25</v>
      </c>
      <c r="X1291" s="10">
        <v>14.95</v>
      </c>
      <c r="Y1291" s="14">
        <f>IF(AND(Table1[[#This Row],[Quantity]]&gt;20,Table1[[#This Row],[Quantity]]&lt;=50),3%,IF(AND(Table1[[#This Row],[Quantity]]&gt;50,Table1[[#This Row],[Quantity]]&lt;=100),5%,IF(Table1[[#This Row],[Quantity]]&gt;100,7%,0)))</f>
        <v>0</v>
      </c>
      <c r="Z1291" s="10">
        <f>Table1[[#This Row],[Sales Values]]*(1-Table1[[#This Row],[Discount]])</f>
        <v>562.79999999999995</v>
      </c>
      <c r="AA1291" s="10">
        <f>Table1[[#This Row],[Sales Values]]+(Table1[[#This Row],[Sales Values]]*1.05%)</f>
        <v>568.70939999999996</v>
      </c>
      <c r="AB1291" s="10">
        <f>Table1[[#This Row],[Sales Values]]*1.05</f>
        <v>590.93999999999994</v>
      </c>
      <c r="AC1291" s="10" t="str">
        <f t="shared" si="104"/>
        <v>Hyperwotsit</v>
      </c>
      <c r="AD1291" t="s">
        <v>20</v>
      </c>
    </row>
    <row r="1292" spans="1:30" x14ac:dyDescent="0.3">
      <c r="A1292">
        <v>4391</v>
      </c>
      <c r="B1292" t="s">
        <v>5205</v>
      </c>
      <c r="C1292" t="s">
        <v>1308</v>
      </c>
      <c r="D1292" t="s">
        <v>51</v>
      </c>
      <c r="E1292" t="s">
        <v>16</v>
      </c>
      <c r="F1292">
        <v>60</v>
      </c>
      <c r="G1292" t="s">
        <v>9454</v>
      </c>
      <c r="H1292" t="s">
        <v>3482</v>
      </c>
      <c r="I1292" t="s">
        <v>25</v>
      </c>
      <c r="J1292" s="8">
        <v>44893</v>
      </c>
      <c r="K1292" s="6" t="str">
        <f t="shared" si="100"/>
        <v>2022</v>
      </c>
      <c r="L1292" s="6" t="str">
        <f t="shared" si="101"/>
        <v>Nov</v>
      </c>
      <c r="M1292">
        <v>28</v>
      </c>
      <c r="N1292" s="10">
        <f t="shared" si="102"/>
        <v>2.0099999999999998</v>
      </c>
      <c r="O1292">
        <f t="shared" si="103"/>
        <v>20</v>
      </c>
      <c r="P1292">
        <v>0.5</v>
      </c>
      <c r="Q1292" s="11">
        <f>Table1[[#This Row],[Quantity]]*Table1[[#This Row],[Case Size]]</f>
        <v>560</v>
      </c>
      <c r="R1292" s="10">
        <f>Table1[[#This Row],[ Sales Volume]]*Table1[[#This Row],[Cost]]</f>
        <v>1125.5999999999999</v>
      </c>
      <c r="S1292" s="10">
        <f>Table1[[#This Row],[Sales Values]]-(Table1[[#This Row],[Sales Values]]*0.25)</f>
        <v>844.19999999999993</v>
      </c>
      <c r="T1292" s="10">
        <f>Table1[[#This Row],[Manufacturing Cost]]-Table1[[#This Row],[Delivery Cost]]</f>
        <v>830.19999999999993</v>
      </c>
      <c r="U1292" s="10">
        <f>Table1[[#This Row],[Quantity]]*Table1[[#This Row],[Delivery]]</f>
        <v>14</v>
      </c>
      <c r="V1292" s="10">
        <f>Table1[[#This Row],[Sales Values]]-Table1[[#This Row],[Manufacturing Cost]]</f>
        <v>281.39999999999998</v>
      </c>
      <c r="W1292" s="13">
        <f>Table1[[#This Row],[Profit]]/Table1[[#This Row],[Sales Values]]</f>
        <v>0.25</v>
      </c>
      <c r="X1292" s="10">
        <v>14.95</v>
      </c>
      <c r="Y1292" s="14">
        <f>IF(AND(Table1[[#This Row],[Quantity]]&gt;20,Table1[[#This Row],[Quantity]]&lt;=50),3%,IF(AND(Table1[[#This Row],[Quantity]]&gt;50,Table1[[#This Row],[Quantity]]&lt;=100),5%,IF(Table1[[#This Row],[Quantity]]&gt;100,7%,0)))</f>
        <v>0.03</v>
      </c>
      <c r="Z1292" s="10">
        <f>Table1[[#This Row],[Sales Values]]*(1-Table1[[#This Row],[Discount]])</f>
        <v>1091.8319999999999</v>
      </c>
      <c r="AA1292" s="10">
        <f>Table1[[#This Row],[Sales Values]]+(Table1[[#This Row],[Sales Values]]*1.05%)</f>
        <v>1137.4187999999999</v>
      </c>
      <c r="AB1292" s="10">
        <f>Table1[[#This Row],[Sales Values]]*1.05</f>
        <v>1181.8799999999999</v>
      </c>
      <c r="AC1292" s="10" t="str">
        <f t="shared" si="104"/>
        <v>Hyperwotsit</v>
      </c>
      <c r="AD1292" t="s">
        <v>20</v>
      </c>
    </row>
    <row r="1293" spans="1:30" x14ac:dyDescent="0.3">
      <c r="A1293">
        <v>4392</v>
      </c>
      <c r="B1293" t="s">
        <v>9455</v>
      </c>
      <c r="C1293" t="s">
        <v>568</v>
      </c>
      <c r="D1293" t="s">
        <v>51</v>
      </c>
      <c r="E1293" t="s">
        <v>16</v>
      </c>
      <c r="F1293">
        <v>90</v>
      </c>
      <c r="G1293" t="s">
        <v>9456</v>
      </c>
      <c r="H1293" t="s">
        <v>2357</v>
      </c>
      <c r="I1293" t="s">
        <v>32</v>
      </c>
      <c r="J1293" s="8">
        <v>44477</v>
      </c>
      <c r="K1293" s="6" t="str">
        <f t="shared" si="100"/>
        <v>2021</v>
      </c>
      <c r="L1293" s="6" t="str">
        <f t="shared" si="101"/>
        <v>Oct</v>
      </c>
      <c r="M1293">
        <v>75</v>
      </c>
      <c r="N1293" s="10">
        <f t="shared" si="102"/>
        <v>3.49</v>
      </c>
      <c r="O1293">
        <f t="shared" si="103"/>
        <v>20</v>
      </c>
      <c r="P1293">
        <v>0.5</v>
      </c>
      <c r="Q1293" s="12">
        <f>Table1[[#This Row],[Quantity]]*Table1[[#This Row],[Case Size]]</f>
        <v>1500</v>
      </c>
      <c r="R1293" s="10">
        <f>Table1[[#This Row],[ Sales Volume]]*Table1[[#This Row],[Cost]]</f>
        <v>5235</v>
      </c>
      <c r="S1293" s="10">
        <f>Table1[[#This Row],[Sales Values]]-(Table1[[#This Row],[Sales Values]]*0.25)</f>
        <v>3926.25</v>
      </c>
      <c r="T1293" s="10">
        <f>Table1[[#This Row],[Manufacturing Cost]]-Table1[[#This Row],[Delivery Cost]]</f>
        <v>3888.75</v>
      </c>
      <c r="U1293" s="10">
        <f>Table1[[#This Row],[Quantity]]*Table1[[#This Row],[Delivery]]</f>
        <v>37.5</v>
      </c>
      <c r="V1293" s="10">
        <f>Table1[[#This Row],[Sales Values]]-Table1[[#This Row],[Manufacturing Cost]]</f>
        <v>1308.75</v>
      </c>
      <c r="W1293" s="13">
        <f>Table1[[#This Row],[Profit]]/Table1[[#This Row],[Sales Values]]</f>
        <v>0.25</v>
      </c>
      <c r="X1293" s="10">
        <v>14.95</v>
      </c>
      <c r="Y1293" s="14">
        <f>IF(AND(Table1[[#This Row],[Quantity]]&gt;20,Table1[[#This Row],[Quantity]]&lt;=50),3%,IF(AND(Table1[[#This Row],[Quantity]]&gt;50,Table1[[#This Row],[Quantity]]&lt;=100),5%,IF(Table1[[#This Row],[Quantity]]&gt;100,7%,0)))</f>
        <v>0.05</v>
      </c>
      <c r="Z1293" s="10">
        <f>Table1[[#This Row],[Sales Values]]*(1-Table1[[#This Row],[Discount]])</f>
        <v>4973.25</v>
      </c>
      <c r="AA1293" s="10">
        <f>Table1[[#This Row],[Sales Values]]+(Table1[[#This Row],[Sales Values]]*1.05%)</f>
        <v>5289.9674999999997</v>
      </c>
      <c r="AB1293" s="10">
        <f>Table1[[#This Row],[Sales Values]]*1.05</f>
        <v>5496.75</v>
      </c>
      <c r="AC1293" s="10" t="str">
        <f t="shared" si="104"/>
        <v>Superwossname</v>
      </c>
      <c r="AD1293" t="s">
        <v>101</v>
      </c>
    </row>
    <row r="1294" spans="1:30" x14ac:dyDescent="0.3">
      <c r="A1294">
        <v>4399</v>
      </c>
      <c r="B1294" t="s">
        <v>9466</v>
      </c>
      <c r="C1294" t="s">
        <v>2154</v>
      </c>
      <c r="D1294" t="s">
        <v>15</v>
      </c>
      <c r="E1294" t="s">
        <v>16</v>
      </c>
      <c r="F1294">
        <v>30</v>
      </c>
      <c r="G1294" t="s">
        <v>9465</v>
      </c>
      <c r="H1294" t="s">
        <v>4874</v>
      </c>
      <c r="I1294" t="s">
        <v>32</v>
      </c>
      <c r="J1294" s="8">
        <v>44291</v>
      </c>
      <c r="K1294" s="6" t="str">
        <f t="shared" si="100"/>
        <v>2021</v>
      </c>
      <c r="L1294" s="6" t="str">
        <f t="shared" si="101"/>
        <v>Apr</v>
      </c>
      <c r="M1294">
        <v>41</v>
      </c>
      <c r="N1294" s="10">
        <f t="shared" si="102"/>
        <v>1.89</v>
      </c>
      <c r="O1294">
        <f t="shared" si="103"/>
        <v>18</v>
      </c>
      <c r="P1294">
        <v>0.5</v>
      </c>
      <c r="Q1294" s="12">
        <f>Table1[[#This Row],[Quantity]]*Table1[[#This Row],[Case Size]]</f>
        <v>738</v>
      </c>
      <c r="R1294" s="10">
        <f>Table1[[#This Row],[ Sales Volume]]*Table1[[#This Row],[Cost]]</f>
        <v>1394.82</v>
      </c>
      <c r="S1294" s="10">
        <f>Table1[[#This Row],[Sales Values]]-(Table1[[#This Row],[Sales Values]]*0.25)</f>
        <v>1046.115</v>
      </c>
      <c r="T1294" s="10">
        <f>Table1[[#This Row],[Manufacturing Cost]]-Table1[[#This Row],[Delivery Cost]]</f>
        <v>1025.615</v>
      </c>
      <c r="U1294" s="10">
        <f>Table1[[#This Row],[Quantity]]*Table1[[#This Row],[Delivery]]</f>
        <v>20.5</v>
      </c>
      <c r="V1294" s="10">
        <f>Table1[[#This Row],[Sales Values]]-Table1[[#This Row],[Manufacturing Cost]]</f>
        <v>348.70499999999993</v>
      </c>
      <c r="W1294" s="13">
        <f>Table1[[#This Row],[Profit]]/Table1[[#This Row],[Sales Values]]</f>
        <v>0.24999999999999997</v>
      </c>
      <c r="X1294" s="10">
        <v>14.95</v>
      </c>
      <c r="Y1294" s="14">
        <f>IF(AND(Table1[[#This Row],[Quantity]]&gt;20,Table1[[#This Row],[Quantity]]&lt;=50),3%,IF(AND(Table1[[#This Row],[Quantity]]&gt;50,Table1[[#This Row],[Quantity]]&lt;=100),5%,IF(Table1[[#This Row],[Quantity]]&gt;100,7%,0)))</f>
        <v>0.03</v>
      </c>
      <c r="Z1294" s="10">
        <f>Table1[[#This Row],[Sales Values]]*(1-Table1[[#This Row],[Discount]])</f>
        <v>1352.9753999999998</v>
      </c>
      <c r="AA1294" s="10">
        <f>Table1[[#This Row],[Sales Values]]+(Table1[[#This Row],[Sales Values]]*1.05%)</f>
        <v>1409.46561</v>
      </c>
      <c r="AB1294" s="10">
        <f>Table1[[#This Row],[Sales Values]]*1.05</f>
        <v>1464.5609999999999</v>
      </c>
      <c r="AC1294" s="10" t="str">
        <f t="shared" si="104"/>
        <v>Gigastuff</v>
      </c>
      <c r="AD1294" t="s">
        <v>45</v>
      </c>
    </row>
    <row r="1295" spans="1:30" x14ac:dyDescent="0.3">
      <c r="A1295">
        <v>4403</v>
      </c>
      <c r="B1295" t="s">
        <v>5163</v>
      </c>
      <c r="C1295" t="s">
        <v>9473</v>
      </c>
      <c r="D1295" t="s">
        <v>28</v>
      </c>
      <c r="E1295" t="s">
        <v>29</v>
      </c>
      <c r="F1295">
        <v>60</v>
      </c>
      <c r="G1295" t="s">
        <v>9474</v>
      </c>
      <c r="H1295" t="s">
        <v>3033</v>
      </c>
      <c r="I1295" t="s">
        <v>32</v>
      </c>
      <c r="J1295" s="8">
        <v>44517</v>
      </c>
      <c r="K1295" s="6" t="str">
        <f t="shared" si="100"/>
        <v>2021</v>
      </c>
      <c r="L1295" s="6" t="str">
        <f t="shared" si="101"/>
        <v>Nov</v>
      </c>
      <c r="M1295">
        <v>67</v>
      </c>
      <c r="N1295" s="10">
        <f t="shared" si="102"/>
        <v>3.49</v>
      </c>
      <c r="O1295">
        <f t="shared" si="103"/>
        <v>20</v>
      </c>
      <c r="P1295">
        <v>0.5</v>
      </c>
      <c r="Q1295" s="12">
        <f>Table1[[#This Row],[Quantity]]*Table1[[#This Row],[Case Size]]</f>
        <v>1340</v>
      </c>
      <c r="R1295" s="10">
        <f>Table1[[#This Row],[ Sales Volume]]*Table1[[#This Row],[Cost]]</f>
        <v>4676.6000000000004</v>
      </c>
      <c r="S1295" s="10">
        <f>Table1[[#This Row],[Sales Values]]-(Table1[[#This Row],[Sales Values]]*0.25)</f>
        <v>3507.4500000000003</v>
      </c>
      <c r="T1295" s="10">
        <f>Table1[[#This Row],[Manufacturing Cost]]-Table1[[#This Row],[Delivery Cost]]</f>
        <v>3473.9500000000003</v>
      </c>
      <c r="U1295" s="10">
        <f>Table1[[#This Row],[Quantity]]*Table1[[#This Row],[Delivery]]</f>
        <v>33.5</v>
      </c>
      <c r="V1295" s="10">
        <f>Table1[[#This Row],[Sales Values]]-Table1[[#This Row],[Manufacturing Cost]]</f>
        <v>1169.1500000000001</v>
      </c>
      <c r="W1295" s="13">
        <f>Table1[[#This Row],[Profit]]/Table1[[#This Row],[Sales Values]]</f>
        <v>0.25</v>
      </c>
      <c r="X1295" s="10">
        <v>14.95</v>
      </c>
      <c r="Y1295" s="14">
        <f>IF(AND(Table1[[#This Row],[Quantity]]&gt;20,Table1[[#This Row],[Quantity]]&lt;=50),3%,IF(AND(Table1[[#This Row],[Quantity]]&gt;50,Table1[[#This Row],[Quantity]]&lt;=100),5%,IF(Table1[[#This Row],[Quantity]]&gt;100,7%,0)))</f>
        <v>0.05</v>
      </c>
      <c r="Z1295" s="10">
        <f>Table1[[#This Row],[Sales Values]]*(1-Table1[[#This Row],[Discount]])</f>
        <v>4442.7700000000004</v>
      </c>
      <c r="AA1295" s="10">
        <f>Table1[[#This Row],[Sales Values]]+(Table1[[#This Row],[Sales Values]]*1.05%)</f>
        <v>4725.7043000000003</v>
      </c>
      <c r="AB1295" s="10">
        <f>Table1[[#This Row],[Sales Values]]*1.05</f>
        <v>4910.43</v>
      </c>
      <c r="AC1295" s="10" t="str">
        <f t="shared" si="104"/>
        <v>Superwossname</v>
      </c>
      <c r="AD1295" t="s">
        <v>101</v>
      </c>
    </row>
    <row r="1296" spans="1:30" x14ac:dyDescent="0.3">
      <c r="A1296">
        <v>4407</v>
      </c>
      <c r="B1296" t="s">
        <v>4167</v>
      </c>
      <c r="C1296" t="s">
        <v>3892</v>
      </c>
      <c r="D1296" t="s">
        <v>28</v>
      </c>
      <c r="E1296" t="s">
        <v>29</v>
      </c>
      <c r="F1296">
        <v>30</v>
      </c>
      <c r="G1296" t="s">
        <v>9478</v>
      </c>
      <c r="H1296" t="s">
        <v>9233</v>
      </c>
      <c r="I1296" t="s">
        <v>32</v>
      </c>
      <c r="J1296" s="8">
        <v>44573</v>
      </c>
      <c r="K1296" s="6" t="str">
        <f t="shared" si="100"/>
        <v>2022</v>
      </c>
      <c r="L1296" s="6" t="str">
        <f t="shared" si="101"/>
        <v>Jan</v>
      </c>
      <c r="M1296">
        <v>6</v>
      </c>
      <c r="N1296" s="10">
        <f t="shared" si="102"/>
        <v>2.0099999999999998</v>
      </c>
      <c r="O1296">
        <f t="shared" si="103"/>
        <v>20</v>
      </c>
      <c r="P1296">
        <v>0.5</v>
      </c>
      <c r="Q1296" s="11">
        <f>Table1[[#This Row],[Quantity]]*Table1[[#This Row],[Case Size]]</f>
        <v>120</v>
      </c>
      <c r="R1296" s="10">
        <f>Table1[[#This Row],[ Sales Volume]]*Table1[[#This Row],[Cost]]</f>
        <v>241.2</v>
      </c>
      <c r="S1296" s="10">
        <f>Table1[[#This Row],[Sales Values]]-(Table1[[#This Row],[Sales Values]]*0.25)</f>
        <v>180.89999999999998</v>
      </c>
      <c r="T1296" s="10">
        <f>Table1[[#This Row],[Manufacturing Cost]]-Table1[[#This Row],[Delivery Cost]]</f>
        <v>177.89999999999998</v>
      </c>
      <c r="U1296" s="10">
        <f>Table1[[#This Row],[Quantity]]*Table1[[#This Row],[Delivery]]</f>
        <v>3</v>
      </c>
      <c r="V1296" s="10">
        <f>Table1[[#This Row],[Sales Values]]-Table1[[#This Row],[Manufacturing Cost]]</f>
        <v>60.300000000000011</v>
      </c>
      <c r="W1296" s="13">
        <f>Table1[[#This Row],[Profit]]/Table1[[#This Row],[Sales Values]]</f>
        <v>0.25000000000000006</v>
      </c>
      <c r="X1296" s="10">
        <v>14.95</v>
      </c>
      <c r="Y1296" s="14">
        <f>IF(AND(Table1[[#This Row],[Quantity]]&gt;20,Table1[[#This Row],[Quantity]]&lt;=50),3%,IF(AND(Table1[[#This Row],[Quantity]]&gt;50,Table1[[#This Row],[Quantity]]&lt;=100),5%,IF(Table1[[#This Row],[Quantity]]&gt;100,7%,0)))</f>
        <v>0</v>
      </c>
      <c r="Z1296" s="10">
        <f>Table1[[#This Row],[Sales Values]]*(1-Table1[[#This Row],[Discount]])</f>
        <v>241.2</v>
      </c>
      <c r="AA1296" s="10">
        <f>Table1[[#This Row],[Sales Values]]+(Table1[[#This Row],[Sales Values]]*1.05%)</f>
        <v>243.73259999999999</v>
      </c>
      <c r="AB1296" s="10">
        <f>Table1[[#This Row],[Sales Values]]*1.05</f>
        <v>253.26</v>
      </c>
      <c r="AC1296" s="10" t="str">
        <f t="shared" si="104"/>
        <v>Hyperwotsit</v>
      </c>
      <c r="AD1296" t="s">
        <v>20</v>
      </c>
    </row>
    <row r="1297" spans="1:30" x14ac:dyDescent="0.3">
      <c r="A1297">
        <v>4411</v>
      </c>
      <c r="B1297" t="s">
        <v>4363</v>
      </c>
      <c r="C1297" t="s">
        <v>9482</v>
      </c>
      <c r="D1297" t="s">
        <v>28</v>
      </c>
      <c r="E1297" t="s">
        <v>29</v>
      </c>
      <c r="F1297">
        <v>90</v>
      </c>
      <c r="G1297" t="s">
        <v>14730</v>
      </c>
      <c r="H1297" t="s">
        <v>5167</v>
      </c>
      <c r="I1297" t="s">
        <v>32</v>
      </c>
      <c r="J1297" s="8">
        <v>44640</v>
      </c>
      <c r="K1297" s="6" t="str">
        <f t="shared" si="100"/>
        <v>2022</v>
      </c>
      <c r="L1297" s="6" t="str">
        <f t="shared" si="101"/>
        <v>Mar</v>
      </c>
      <c r="M1297">
        <v>30</v>
      </c>
      <c r="N1297" s="10">
        <f t="shared" si="102"/>
        <v>2.0099999999999998</v>
      </c>
      <c r="O1297">
        <f t="shared" si="103"/>
        <v>20</v>
      </c>
      <c r="P1297">
        <v>0.5</v>
      </c>
      <c r="Q1297" s="11">
        <f>Table1[[#This Row],[Quantity]]*Table1[[#This Row],[Case Size]]</f>
        <v>600</v>
      </c>
      <c r="R1297" s="10">
        <f>Table1[[#This Row],[ Sales Volume]]*Table1[[#This Row],[Cost]]</f>
        <v>1205.9999999999998</v>
      </c>
      <c r="S1297" s="10">
        <f>Table1[[#This Row],[Sales Values]]-(Table1[[#This Row],[Sales Values]]*0.25)</f>
        <v>904.49999999999977</v>
      </c>
      <c r="T1297" s="10">
        <f>Table1[[#This Row],[Manufacturing Cost]]-Table1[[#This Row],[Delivery Cost]]</f>
        <v>889.49999999999977</v>
      </c>
      <c r="U1297" s="10">
        <f>Table1[[#This Row],[Quantity]]*Table1[[#This Row],[Delivery]]</f>
        <v>15</v>
      </c>
      <c r="V1297" s="10">
        <f>Table1[[#This Row],[Sales Values]]-Table1[[#This Row],[Manufacturing Cost]]</f>
        <v>301.5</v>
      </c>
      <c r="W1297" s="13">
        <f>Table1[[#This Row],[Profit]]/Table1[[#This Row],[Sales Values]]</f>
        <v>0.25000000000000006</v>
      </c>
      <c r="X1297" s="10">
        <v>14.95</v>
      </c>
      <c r="Y1297" s="14">
        <f>IF(AND(Table1[[#This Row],[Quantity]]&gt;20,Table1[[#This Row],[Quantity]]&lt;=50),3%,IF(AND(Table1[[#This Row],[Quantity]]&gt;50,Table1[[#This Row],[Quantity]]&lt;=100),5%,IF(Table1[[#This Row],[Quantity]]&gt;100,7%,0)))</f>
        <v>0.03</v>
      </c>
      <c r="Z1297" s="10">
        <f>Table1[[#This Row],[Sales Values]]*(1-Table1[[#This Row],[Discount]])</f>
        <v>1169.8199999999997</v>
      </c>
      <c r="AA1297" s="10">
        <f>Table1[[#This Row],[Sales Values]]+(Table1[[#This Row],[Sales Values]]*1.05%)</f>
        <v>1218.6629999999998</v>
      </c>
      <c r="AB1297" s="10">
        <f>Table1[[#This Row],[Sales Values]]*1.05</f>
        <v>1266.2999999999997</v>
      </c>
      <c r="AC1297" s="10" t="str">
        <f t="shared" si="104"/>
        <v>Hyperwotsit</v>
      </c>
      <c r="AD1297" t="s">
        <v>20</v>
      </c>
    </row>
    <row r="1298" spans="1:30" x14ac:dyDescent="0.3">
      <c r="A1298">
        <v>4417</v>
      </c>
      <c r="B1298" t="s">
        <v>854</v>
      </c>
      <c r="C1298" t="s">
        <v>9488</v>
      </c>
      <c r="D1298" t="s">
        <v>15</v>
      </c>
      <c r="E1298" t="s">
        <v>16</v>
      </c>
      <c r="F1298">
        <v>60</v>
      </c>
      <c r="G1298" t="s">
        <v>9489</v>
      </c>
      <c r="H1298" t="s">
        <v>5449</v>
      </c>
      <c r="I1298" t="s">
        <v>32</v>
      </c>
      <c r="J1298" s="8">
        <v>44072</v>
      </c>
      <c r="K1298" s="6" t="str">
        <f t="shared" si="100"/>
        <v>2020</v>
      </c>
      <c r="L1298" s="6" t="str">
        <f t="shared" si="101"/>
        <v>Aug</v>
      </c>
      <c r="M1298">
        <v>54</v>
      </c>
      <c r="N1298" s="10">
        <f t="shared" si="102"/>
        <v>3.49</v>
      </c>
      <c r="O1298">
        <f t="shared" si="103"/>
        <v>20</v>
      </c>
      <c r="P1298">
        <v>0.5</v>
      </c>
      <c r="Q1298" s="12">
        <f>Table1[[#This Row],[Quantity]]*Table1[[#This Row],[Case Size]]</f>
        <v>1080</v>
      </c>
      <c r="R1298" s="10">
        <f>Table1[[#This Row],[ Sales Volume]]*Table1[[#This Row],[Cost]]</f>
        <v>3769.2000000000003</v>
      </c>
      <c r="S1298" s="10">
        <f>Table1[[#This Row],[Sales Values]]-(Table1[[#This Row],[Sales Values]]*0.25)</f>
        <v>2826.9</v>
      </c>
      <c r="T1298" s="10">
        <f>Table1[[#This Row],[Manufacturing Cost]]-Table1[[#This Row],[Delivery Cost]]</f>
        <v>2799.9</v>
      </c>
      <c r="U1298" s="10">
        <f>Table1[[#This Row],[Quantity]]*Table1[[#This Row],[Delivery]]</f>
        <v>27</v>
      </c>
      <c r="V1298" s="10">
        <f>Table1[[#This Row],[Sales Values]]-Table1[[#This Row],[Manufacturing Cost]]</f>
        <v>942.30000000000018</v>
      </c>
      <c r="W1298" s="13">
        <f>Table1[[#This Row],[Profit]]/Table1[[#This Row],[Sales Values]]</f>
        <v>0.25000000000000006</v>
      </c>
      <c r="X1298" s="10">
        <v>14.95</v>
      </c>
      <c r="Y1298" s="14">
        <f>IF(AND(Table1[[#This Row],[Quantity]]&gt;20,Table1[[#This Row],[Quantity]]&lt;=50),3%,IF(AND(Table1[[#This Row],[Quantity]]&gt;50,Table1[[#This Row],[Quantity]]&lt;=100),5%,IF(Table1[[#This Row],[Quantity]]&gt;100,7%,0)))</f>
        <v>0.05</v>
      </c>
      <c r="Z1298" s="10">
        <f>Table1[[#This Row],[Sales Values]]*(1-Table1[[#This Row],[Discount]])</f>
        <v>3580.7400000000002</v>
      </c>
      <c r="AA1298" s="10">
        <f>Table1[[#This Row],[Sales Values]]+(Table1[[#This Row],[Sales Values]]*1.05%)</f>
        <v>3808.7766000000001</v>
      </c>
      <c r="AB1298" s="10">
        <f>Table1[[#This Row],[Sales Values]]*1.05</f>
        <v>3957.6600000000003</v>
      </c>
      <c r="AC1298" s="10" t="str">
        <f t="shared" si="104"/>
        <v>Superwossname</v>
      </c>
      <c r="AD1298" t="s">
        <v>101</v>
      </c>
    </row>
    <row r="1299" spans="1:30" x14ac:dyDescent="0.3">
      <c r="A1299">
        <v>4429</v>
      </c>
      <c r="B1299" t="s">
        <v>9508</v>
      </c>
      <c r="C1299" t="s">
        <v>5032</v>
      </c>
      <c r="D1299" t="s">
        <v>15</v>
      </c>
      <c r="E1299" t="s">
        <v>16</v>
      </c>
      <c r="F1299">
        <v>60</v>
      </c>
      <c r="G1299" t="s">
        <v>9509</v>
      </c>
      <c r="H1299" t="s">
        <v>1764</v>
      </c>
      <c r="I1299" t="s">
        <v>124</v>
      </c>
      <c r="J1299" s="8">
        <v>44907</v>
      </c>
      <c r="K1299" s="6" t="str">
        <f t="shared" si="100"/>
        <v>2022</v>
      </c>
      <c r="L1299" s="6" t="str">
        <f t="shared" si="101"/>
        <v>Dec</v>
      </c>
      <c r="M1299">
        <v>33</v>
      </c>
      <c r="N1299" s="10">
        <f t="shared" si="102"/>
        <v>3.49</v>
      </c>
      <c r="O1299">
        <f t="shared" si="103"/>
        <v>20</v>
      </c>
      <c r="P1299">
        <v>0.5</v>
      </c>
      <c r="Q1299" s="12">
        <f>Table1[[#This Row],[Quantity]]*Table1[[#This Row],[Case Size]]</f>
        <v>660</v>
      </c>
      <c r="R1299" s="10">
        <f>Table1[[#This Row],[ Sales Volume]]*Table1[[#This Row],[Cost]]</f>
        <v>2303.4</v>
      </c>
      <c r="S1299" s="10">
        <f>Table1[[#This Row],[Sales Values]]-(Table1[[#This Row],[Sales Values]]*0.25)</f>
        <v>1727.5500000000002</v>
      </c>
      <c r="T1299" s="10">
        <f>Table1[[#This Row],[Manufacturing Cost]]-Table1[[#This Row],[Delivery Cost]]</f>
        <v>1711.0500000000002</v>
      </c>
      <c r="U1299" s="10">
        <f>Table1[[#This Row],[Quantity]]*Table1[[#This Row],[Delivery]]</f>
        <v>16.5</v>
      </c>
      <c r="V1299" s="10">
        <f>Table1[[#This Row],[Sales Values]]-Table1[[#This Row],[Manufacturing Cost]]</f>
        <v>575.84999999999991</v>
      </c>
      <c r="W1299" s="13">
        <f>Table1[[#This Row],[Profit]]/Table1[[#This Row],[Sales Values]]</f>
        <v>0.24999999999999994</v>
      </c>
      <c r="X1299" s="10">
        <v>14.95</v>
      </c>
      <c r="Y1299" s="14">
        <f>IF(AND(Table1[[#This Row],[Quantity]]&gt;20,Table1[[#This Row],[Quantity]]&lt;=50),3%,IF(AND(Table1[[#This Row],[Quantity]]&gt;50,Table1[[#This Row],[Quantity]]&lt;=100),5%,IF(Table1[[#This Row],[Quantity]]&gt;100,7%,0)))</f>
        <v>0.03</v>
      </c>
      <c r="Z1299" s="10">
        <f>Table1[[#This Row],[Sales Values]]*(1-Table1[[#This Row],[Discount]])</f>
        <v>2234.2980000000002</v>
      </c>
      <c r="AA1299" s="10">
        <f>Table1[[#This Row],[Sales Values]]+(Table1[[#This Row],[Sales Values]]*1.05%)</f>
        <v>2327.5857000000001</v>
      </c>
      <c r="AB1299" s="10">
        <f>Table1[[#This Row],[Sales Values]]*1.05</f>
        <v>2418.5700000000002</v>
      </c>
      <c r="AC1299" s="10" t="str">
        <f t="shared" si="104"/>
        <v>Superwossname</v>
      </c>
      <c r="AD1299" t="s">
        <v>101</v>
      </c>
    </row>
    <row r="1300" spans="1:30" x14ac:dyDescent="0.3">
      <c r="A1300">
        <v>4431</v>
      </c>
      <c r="B1300" t="s">
        <v>9511</v>
      </c>
      <c r="C1300" t="s">
        <v>4803</v>
      </c>
      <c r="D1300" t="s">
        <v>15</v>
      </c>
      <c r="E1300" t="s">
        <v>16</v>
      </c>
      <c r="F1300">
        <v>90</v>
      </c>
      <c r="G1300" t="s">
        <v>9512</v>
      </c>
      <c r="H1300" t="s">
        <v>7546</v>
      </c>
      <c r="I1300" t="s">
        <v>187</v>
      </c>
      <c r="J1300" s="8">
        <v>44448</v>
      </c>
      <c r="K1300" s="6" t="str">
        <f t="shared" si="100"/>
        <v>2021</v>
      </c>
      <c r="L1300" s="6" t="str">
        <f t="shared" si="101"/>
        <v>Sep</v>
      </c>
      <c r="M1300">
        <v>61</v>
      </c>
      <c r="N1300" s="10">
        <f t="shared" si="102"/>
        <v>1.89</v>
      </c>
      <c r="O1300">
        <f t="shared" si="103"/>
        <v>18</v>
      </c>
      <c r="P1300">
        <v>0.5</v>
      </c>
      <c r="Q1300" s="12">
        <f>Table1[[#This Row],[Quantity]]*Table1[[#This Row],[Case Size]]</f>
        <v>1098</v>
      </c>
      <c r="R1300" s="10">
        <f>Table1[[#This Row],[ Sales Volume]]*Table1[[#This Row],[Cost]]</f>
        <v>2075.2199999999998</v>
      </c>
      <c r="S1300" s="10">
        <f>Table1[[#This Row],[Sales Values]]-(Table1[[#This Row],[Sales Values]]*0.25)</f>
        <v>1556.415</v>
      </c>
      <c r="T1300" s="10">
        <f>Table1[[#This Row],[Manufacturing Cost]]-Table1[[#This Row],[Delivery Cost]]</f>
        <v>1525.915</v>
      </c>
      <c r="U1300" s="10">
        <f>Table1[[#This Row],[Quantity]]*Table1[[#This Row],[Delivery]]</f>
        <v>30.5</v>
      </c>
      <c r="V1300" s="10">
        <f>Table1[[#This Row],[Sales Values]]-Table1[[#This Row],[Manufacturing Cost]]</f>
        <v>518.80499999999984</v>
      </c>
      <c r="W1300" s="13">
        <f>Table1[[#This Row],[Profit]]/Table1[[#This Row],[Sales Values]]</f>
        <v>0.24999999999999994</v>
      </c>
      <c r="X1300" s="10">
        <v>14.95</v>
      </c>
      <c r="Y1300" s="14">
        <f>IF(AND(Table1[[#This Row],[Quantity]]&gt;20,Table1[[#This Row],[Quantity]]&lt;=50),3%,IF(AND(Table1[[#This Row],[Quantity]]&gt;50,Table1[[#This Row],[Quantity]]&lt;=100),5%,IF(Table1[[#This Row],[Quantity]]&gt;100,7%,0)))</f>
        <v>0.05</v>
      </c>
      <c r="Z1300" s="10">
        <f>Table1[[#This Row],[Sales Values]]*(1-Table1[[#This Row],[Discount]])</f>
        <v>1971.4589999999996</v>
      </c>
      <c r="AA1300" s="10">
        <f>Table1[[#This Row],[Sales Values]]+(Table1[[#This Row],[Sales Values]]*1.05%)</f>
        <v>2097.00981</v>
      </c>
      <c r="AB1300" s="10">
        <f>Table1[[#This Row],[Sales Values]]*1.05</f>
        <v>2178.9809999999998</v>
      </c>
      <c r="AC1300" s="10" t="str">
        <f t="shared" si="104"/>
        <v>Gigastuff</v>
      </c>
      <c r="AD1300" t="s">
        <v>45</v>
      </c>
    </row>
    <row r="1301" spans="1:30" x14ac:dyDescent="0.3">
      <c r="A1301">
        <v>4434</v>
      </c>
      <c r="B1301" t="s">
        <v>9514</v>
      </c>
      <c r="C1301" t="s">
        <v>7889</v>
      </c>
      <c r="D1301" t="s">
        <v>51</v>
      </c>
      <c r="E1301" t="s">
        <v>16</v>
      </c>
      <c r="F1301">
        <v>30</v>
      </c>
      <c r="G1301" t="s">
        <v>9515</v>
      </c>
      <c r="H1301" t="s">
        <v>5521</v>
      </c>
      <c r="I1301" t="s">
        <v>25</v>
      </c>
      <c r="J1301" s="8">
        <v>44481</v>
      </c>
      <c r="K1301" s="6" t="str">
        <f t="shared" si="100"/>
        <v>2021</v>
      </c>
      <c r="L1301" s="6" t="str">
        <f t="shared" si="101"/>
        <v>Oct</v>
      </c>
      <c r="M1301">
        <v>13</v>
      </c>
      <c r="N1301" s="10">
        <f t="shared" si="102"/>
        <v>2.0099999999999998</v>
      </c>
      <c r="O1301">
        <f t="shared" si="103"/>
        <v>20</v>
      </c>
      <c r="P1301">
        <v>0.5</v>
      </c>
      <c r="Q1301" s="12">
        <f>Table1[[#This Row],[Quantity]]*Table1[[#This Row],[Case Size]]</f>
        <v>260</v>
      </c>
      <c r="R1301" s="10">
        <f>Table1[[#This Row],[ Sales Volume]]*Table1[[#This Row],[Cost]]</f>
        <v>522.59999999999991</v>
      </c>
      <c r="S1301" s="10">
        <f>Table1[[#This Row],[Sales Values]]-(Table1[[#This Row],[Sales Values]]*0.25)</f>
        <v>391.94999999999993</v>
      </c>
      <c r="T1301" s="10">
        <f>Table1[[#This Row],[Manufacturing Cost]]-Table1[[#This Row],[Delivery Cost]]</f>
        <v>385.44999999999993</v>
      </c>
      <c r="U1301" s="10">
        <f>Table1[[#This Row],[Quantity]]*Table1[[#This Row],[Delivery]]</f>
        <v>6.5</v>
      </c>
      <c r="V1301" s="10">
        <f>Table1[[#This Row],[Sales Values]]-Table1[[#This Row],[Manufacturing Cost]]</f>
        <v>130.64999999999998</v>
      </c>
      <c r="W1301" s="13">
        <f>Table1[[#This Row],[Profit]]/Table1[[#This Row],[Sales Values]]</f>
        <v>0.25</v>
      </c>
      <c r="X1301" s="10">
        <v>14.95</v>
      </c>
      <c r="Y1301" s="14">
        <f>IF(AND(Table1[[#This Row],[Quantity]]&gt;20,Table1[[#This Row],[Quantity]]&lt;=50),3%,IF(AND(Table1[[#This Row],[Quantity]]&gt;50,Table1[[#This Row],[Quantity]]&lt;=100),5%,IF(Table1[[#This Row],[Quantity]]&gt;100,7%,0)))</f>
        <v>0</v>
      </c>
      <c r="Z1301" s="10">
        <f>Table1[[#This Row],[Sales Values]]*(1-Table1[[#This Row],[Discount]])</f>
        <v>522.59999999999991</v>
      </c>
      <c r="AA1301" s="10">
        <f>Table1[[#This Row],[Sales Values]]+(Table1[[#This Row],[Sales Values]]*1.05%)</f>
        <v>528.08729999999991</v>
      </c>
      <c r="AB1301" s="10">
        <f>Table1[[#This Row],[Sales Values]]*1.05</f>
        <v>548.7299999999999</v>
      </c>
      <c r="AC1301" s="10" t="str">
        <f t="shared" si="104"/>
        <v>Hyperwotsit</v>
      </c>
      <c r="AD1301" t="s">
        <v>20</v>
      </c>
    </row>
    <row r="1302" spans="1:30" x14ac:dyDescent="0.3">
      <c r="A1302">
        <v>4435</v>
      </c>
      <c r="B1302" t="s">
        <v>9516</v>
      </c>
      <c r="C1302" t="s">
        <v>2920</v>
      </c>
      <c r="D1302" t="s">
        <v>28</v>
      </c>
      <c r="E1302" t="s">
        <v>29</v>
      </c>
      <c r="F1302">
        <v>30</v>
      </c>
      <c r="G1302" t="s">
        <v>14732</v>
      </c>
      <c r="H1302" t="s">
        <v>5271</v>
      </c>
      <c r="I1302" t="s">
        <v>187</v>
      </c>
      <c r="J1302" s="8">
        <v>44783</v>
      </c>
      <c r="K1302" s="6" t="str">
        <f t="shared" si="100"/>
        <v>2022</v>
      </c>
      <c r="L1302" s="6" t="str">
        <f t="shared" si="101"/>
        <v>Aug</v>
      </c>
      <c r="M1302">
        <v>54</v>
      </c>
      <c r="N1302" s="10">
        <f t="shared" si="102"/>
        <v>2.0099999999999998</v>
      </c>
      <c r="O1302">
        <f t="shared" si="103"/>
        <v>20</v>
      </c>
      <c r="P1302">
        <v>0.5</v>
      </c>
      <c r="Q1302" s="11">
        <f>Table1[[#This Row],[Quantity]]*Table1[[#This Row],[Case Size]]</f>
        <v>1080</v>
      </c>
      <c r="R1302" s="10">
        <f>Table1[[#This Row],[ Sales Volume]]*Table1[[#This Row],[Cost]]</f>
        <v>2170.7999999999997</v>
      </c>
      <c r="S1302" s="10">
        <f>Table1[[#This Row],[Sales Values]]-(Table1[[#This Row],[Sales Values]]*0.25)</f>
        <v>1628.1</v>
      </c>
      <c r="T1302" s="10">
        <f>Table1[[#This Row],[Manufacturing Cost]]-Table1[[#This Row],[Delivery Cost]]</f>
        <v>1601.1</v>
      </c>
      <c r="U1302" s="10">
        <f>Table1[[#This Row],[Quantity]]*Table1[[#This Row],[Delivery]]</f>
        <v>27</v>
      </c>
      <c r="V1302" s="10">
        <f>Table1[[#This Row],[Sales Values]]-Table1[[#This Row],[Manufacturing Cost]]</f>
        <v>542.69999999999982</v>
      </c>
      <c r="W1302" s="13">
        <f>Table1[[#This Row],[Profit]]/Table1[[#This Row],[Sales Values]]</f>
        <v>0.24999999999999994</v>
      </c>
      <c r="X1302" s="10">
        <v>14.95</v>
      </c>
      <c r="Y1302" s="14">
        <f>IF(AND(Table1[[#This Row],[Quantity]]&gt;20,Table1[[#This Row],[Quantity]]&lt;=50),3%,IF(AND(Table1[[#This Row],[Quantity]]&gt;50,Table1[[#This Row],[Quantity]]&lt;=100),5%,IF(Table1[[#This Row],[Quantity]]&gt;100,7%,0)))</f>
        <v>0.05</v>
      </c>
      <c r="Z1302" s="10">
        <f>Table1[[#This Row],[Sales Values]]*(1-Table1[[#This Row],[Discount]])</f>
        <v>2062.2599999999998</v>
      </c>
      <c r="AA1302" s="10">
        <f>Table1[[#This Row],[Sales Values]]+(Table1[[#This Row],[Sales Values]]*1.05%)</f>
        <v>2193.5933999999997</v>
      </c>
      <c r="AB1302" s="10">
        <f>Table1[[#This Row],[Sales Values]]*1.05</f>
        <v>2279.3399999999997</v>
      </c>
      <c r="AC1302" s="10" t="str">
        <f t="shared" si="104"/>
        <v>Hyperwotsit</v>
      </c>
      <c r="AD1302" t="s">
        <v>20</v>
      </c>
    </row>
    <row r="1303" spans="1:30" x14ac:dyDescent="0.3">
      <c r="A1303">
        <v>4436</v>
      </c>
      <c r="B1303" t="s">
        <v>9518</v>
      </c>
      <c r="C1303" t="s">
        <v>4366</v>
      </c>
      <c r="D1303" t="s">
        <v>51</v>
      </c>
      <c r="E1303" t="s">
        <v>16</v>
      </c>
      <c r="F1303">
        <v>60</v>
      </c>
      <c r="G1303" t="s">
        <v>9519</v>
      </c>
      <c r="H1303" t="s">
        <v>4283</v>
      </c>
      <c r="I1303" t="s">
        <v>178</v>
      </c>
      <c r="J1303" s="8">
        <v>44452</v>
      </c>
      <c r="K1303" s="6" t="str">
        <f t="shared" si="100"/>
        <v>2021</v>
      </c>
      <c r="L1303" s="6" t="str">
        <f t="shared" si="101"/>
        <v>Sep</v>
      </c>
      <c r="M1303">
        <v>7</v>
      </c>
      <c r="N1303" s="10">
        <f t="shared" si="102"/>
        <v>2.0099999999999998</v>
      </c>
      <c r="O1303">
        <f t="shared" si="103"/>
        <v>20</v>
      </c>
      <c r="P1303">
        <v>0.5</v>
      </c>
      <c r="Q1303" s="12">
        <f>Table1[[#This Row],[Quantity]]*Table1[[#This Row],[Case Size]]</f>
        <v>140</v>
      </c>
      <c r="R1303" s="10">
        <f>Table1[[#This Row],[ Sales Volume]]*Table1[[#This Row],[Cost]]</f>
        <v>281.39999999999998</v>
      </c>
      <c r="S1303" s="10">
        <f>Table1[[#This Row],[Sales Values]]-(Table1[[#This Row],[Sales Values]]*0.25)</f>
        <v>211.04999999999998</v>
      </c>
      <c r="T1303" s="10">
        <f>Table1[[#This Row],[Manufacturing Cost]]-Table1[[#This Row],[Delivery Cost]]</f>
        <v>207.54999999999998</v>
      </c>
      <c r="U1303" s="10">
        <f>Table1[[#This Row],[Quantity]]*Table1[[#This Row],[Delivery]]</f>
        <v>3.5</v>
      </c>
      <c r="V1303" s="10">
        <f>Table1[[#This Row],[Sales Values]]-Table1[[#This Row],[Manufacturing Cost]]</f>
        <v>70.349999999999994</v>
      </c>
      <c r="W1303" s="13">
        <f>Table1[[#This Row],[Profit]]/Table1[[#This Row],[Sales Values]]</f>
        <v>0.25</v>
      </c>
      <c r="X1303" s="10">
        <v>14.95</v>
      </c>
      <c r="Y1303" s="14">
        <f>IF(AND(Table1[[#This Row],[Quantity]]&gt;20,Table1[[#This Row],[Quantity]]&lt;=50),3%,IF(AND(Table1[[#This Row],[Quantity]]&gt;50,Table1[[#This Row],[Quantity]]&lt;=100),5%,IF(Table1[[#This Row],[Quantity]]&gt;100,7%,0)))</f>
        <v>0</v>
      </c>
      <c r="Z1303" s="10">
        <f>Table1[[#This Row],[Sales Values]]*(1-Table1[[#This Row],[Discount]])</f>
        <v>281.39999999999998</v>
      </c>
      <c r="AA1303" s="10">
        <f>Table1[[#This Row],[Sales Values]]+(Table1[[#This Row],[Sales Values]]*1.05%)</f>
        <v>284.35469999999998</v>
      </c>
      <c r="AB1303" s="10">
        <f>Table1[[#This Row],[Sales Values]]*1.05</f>
        <v>295.46999999999997</v>
      </c>
      <c r="AC1303" s="10" t="str">
        <f t="shared" si="104"/>
        <v>Hyperwotsit</v>
      </c>
      <c r="AD1303" t="s">
        <v>20</v>
      </c>
    </row>
    <row r="1304" spans="1:30" x14ac:dyDescent="0.3">
      <c r="A1304">
        <v>4439</v>
      </c>
      <c r="B1304" t="s">
        <v>9522</v>
      </c>
      <c r="C1304" t="s">
        <v>4032</v>
      </c>
      <c r="D1304" t="s">
        <v>51</v>
      </c>
      <c r="E1304" t="s">
        <v>16</v>
      </c>
      <c r="F1304">
        <v>60</v>
      </c>
      <c r="G1304" t="s">
        <v>9523</v>
      </c>
      <c r="H1304" t="s">
        <v>5631</v>
      </c>
      <c r="I1304" t="s">
        <v>129</v>
      </c>
      <c r="J1304" s="8">
        <v>44884</v>
      </c>
      <c r="K1304" s="6" t="str">
        <f t="shared" si="100"/>
        <v>2022</v>
      </c>
      <c r="L1304" s="6" t="str">
        <f t="shared" si="101"/>
        <v>Nov</v>
      </c>
      <c r="M1304">
        <v>103</v>
      </c>
      <c r="N1304" s="10">
        <f t="shared" si="102"/>
        <v>3.49</v>
      </c>
      <c r="O1304">
        <f t="shared" si="103"/>
        <v>20</v>
      </c>
      <c r="P1304">
        <v>0.5</v>
      </c>
      <c r="Q1304" s="12">
        <f>Table1[[#This Row],[Quantity]]*Table1[[#This Row],[Case Size]]</f>
        <v>2060</v>
      </c>
      <c r="R1304" s="10">
        <f>Table1[[#This Row],[ Sales Volume]]*Table1[[#This Row],[Cost]]</f>
        <v>7189.4000000000005</v>
      </c>
      <c r="S1304" s="10">
        <f>Table1[[#This Row],[Sales Values]]-(Table1[[#This Row],[Sales Values]]*0.25)</f>
        <v>5392.05</v>
      </c>
      <c r="T1304" s="10">
        <f>Table1[[#This Row],[Manufacturing Cost]]-Table1[[#This Row],[Delivery Cost]]</f>
        <v>5340.55</v>
      </c>
      <c r="U1304" s="10">
        <f>Table1[[#This Row],[Quantity]]*Table1[[#This Row],[Delivery]]</f>
        <v>51.5</v>
      </c>
      <c r="V1304" s="10">
        <f>Table1[[#This Row],[Sales Values]]-Table1[[#This Row],[Manufacturing Cost]]</f>
        <v>1797.3500000000004</v>
      </c>
      <c r="W1304" s="13">
        <f>Table1[[#This Row],[Profit]]/Table1[[#This Row],[Sales Values]]</f>
        <v>0.25000000000000006</v>
      </c>
      <c r="X1304" s="10">
        <v>14.95</v>
      </c>
      <c r="Y1304" s="14">
        <f>IF(AND(Table1[[#This Row],[Quantity]]&gt;20,Table1[[#This Row],[Quantity]]&lt;=50),3%,IF(AND(Table1[[#This Row],[Quantity]]&gt;50,Table1[[#This Row],[Quantity]]&lt;=100),5%,IF(Table1[[#This Row],[Quantity]]&gt;100,7%,0)))</f>
        <v>7.0000000000000007E-2</v>
      </c>
      <c r="Z1304" s="10">
        <f>Table1[[#This Row],[Sales Values]]*(1-Table1[[#This Row],[Discount]])</f>
        <v>6686.1419999999998</v>
      </c>
      <c r="AA1304" s="10">
        <f>Table1[[#This Row],[Sales Values]]+(Table1[[#This Row],[Sales Values]]*1.05%)</f>
        <v>7264.8887000000004</v>
      </c>
      <c r="AB1304" s="10">
        <f>Table1[[#This Row],[Sales Values]]*1.05</f>
        <v>7548.8700000000008</v>
      </c>
      <c r="AC1304" s="10" t="str">
        <f t="shared" si="104"/>
        <v>Superwossname</v>
      </c>
      <c r="AD1304" t="s">
        <v>101</v>
      </c>
    </row>
    <row r="1305" spans="1:30" x14ac:dyDescent="0.3">
      <c r="A1305">
        <v>4446</v>
      </c>
      <c r="B1305" t="s">
        <v>2259</v>
      </c>
      <c r="C1305" t="s">
        <v>492</v>
      </c>
      <c r="D1305" t="s">
        <v>28</v>
      </c>
      <c r="E1305" t="s">
        <v>29</v>
      </c>
      <c r="F1305">
        <v>30</v>
      </c>
      <c r="G1305" t="s">
        <v>9533</v>
      </c>
      <c r="H1305" t="s">
        <v>1590</v>
      </c>
      <c r="I1305" t="s">
        <v>32</v>
      </c>
      <c r="J1305" s="8">
        <v>44707</v>
      </c>
      <c r="K1305" s="6" t="str">
        <f t="shared" si="100"/>
        <v>2022</v>
      </c>
      <c r="L1305" s="6" t="str">
        <f t="shared" si="101"/>
        <v>May</v>
      </c>
      <c r="M1305">
        <v>25</v>
      </c>
      <c r="N1305" s="10">
        <f t="shared" si="102"/>
        <v>3.49</v>
      </c>
      <c r="O1305">
        <f t="shared" si="103"/>
        <v>20</v>
      </c>
      <c r="P1305">
        <v>0.5</v>
      </c>
      <c r="Q1305" s="12">
        <f>Table1[[#This Row],[Quantity]]*Table1[[#This Row],[Case Size]]</f>
        <v>500</v>
      </c>
      <c r="R1305" s="10">
        <f>Table1[[#This Row],[ Sales Volume]]*Table1[[#This Row],[Cost]]</f>
        <v>1745</v>
      </c>
      <c r="S1305" s="10">
        <f>Table1[[#This Row],[Sales Values]]-(Table1[[#This Row],[Sales Values]]*0.25)</f>
        <v>1308.75</v>
      </c>
      <c r="T1305" s="10">
        <f>Table1[[#This Row],[Manufacturing Cost]]-Table1[[#This Row],[Delivery Cost]]</f>
        <v>1296.25</v>
      </c>
      <c r="U1305" s="10">
        <f>Table1[[#This Row],[Quantity]]*Table1[[#This Row],[Delivery]]</f>
        <v>12.5</v>
      </c>
      <c r="V1305" s="10">
        <f>Table1[[#This Row],[Sales Values]]-Table1[[#This Row],[Manufacturing Cost]]</f>
        <v>436.25</v>
      </c>
      <c r="W1305" s="13">
        <f>Table1[[#This Row],[Profit]]/Table1[[#This Row],[Sales Values]]</f>
        <v>0.25</v>
      </c>
      <c r="X1305" s="10">
        <v>14.95</v>
      </c>
      <c r="Y1305" s="14">
        <f>IF(AND(Table1[[#This Row],[Quantity]]&gt;20,Table1[[#This Row],[Quantity]]&lt;=50),3%,IF(AND(Table1[[#This Row],[Quantity]]&gt;50,Table1[[#This Row],[Quantity]]&lt;=100),5%,IF(Table1[[#This Row],[Quantity]]&gt;100,7%,0)))</f>
        <v>0.03</v>
      </c>
      <c r="Z1305" s="10">
        <f>Table1[[#This Row],[Sales Values]]*(1-Table1[[#This Row],[Discount]])</f>
        <v>1692.6499999999999</v>
      </c>
      <c r="AA1305" s="10">
        <f>Table1[[#This Row],[Sales Values]]+(Table1[[#This Row],[Sales Values]]*1.05%)</f>
        <v>1763.3225</v>
      </c>
      <c r="AB1305" s="10">
        <f>Table1[[#This Row],[Sales Values]]*1.05</f>
        <v>1832.25</v>
      </c>
      <c r="AC1305" s="10" t="str">
        <f t="shared" si="104"/>
        <v>Superwossname</v>
      </c>
      <c r="AD1305" t="s">
        <v>101</v>
      </c>
    </row>
    <row r="1306" spans="1:30" x14ac:dyDescent="0.3">
      <c r="A1306">
        <v>4450</v>
      </c>
      <c r="B1306" t="s">
        <v>2388</v>
      </c>
      <c r="C1306" t="s">
        <v>1783</v>
      </c>
      <c r="D1306" t="s">
        <v>28</v>
      </c>
      <c r="E1306" t="s">
        <v>29</v>
      </c>
      <c r="F1306">
        <v>60</v>
      </c>
      <c r="G1306" t="s">
        <v>9539</v>
      </c>
      <c r="H1306" t="s">
        <v>2476</v>
      </c>
      <c r="I1306" t="s">
        <v>38</v>
      </c>
      <c r="J1306" s="8">
        <v>44733</v>
      </c>
      <c r="K1306" s="6" t="str">
        <f t="shared" si="100"/>
        <v>2022</v>
      </c>
      <c r="L1306" s="6" t="str">
        <f t="shared" si="101"/>
        <v>Jun</v>
      </c>
      <c r="M1306">
        <v>105</v>
      </c>
      <c r="N1306" s="10">
        <f t="shared" si="102"/>
        <v>2.0099999999999998</v>
      </c>
      <c r="O1306">
        <f t="shared" si="103"/>
        <v>20</v>
      </c>
      <c r="P1306">
        <v>0.5</v>
      </c>
      <c r="Q1306" s="11">
        <f>Table1[[#This Row],[Quantity]]*Table1[[#This Row],[Case Size]]</f>
        <v>2100</v>
      </c>
      <c r="R1306" s="10">
        <f>Table1[[#This Row],[ Sales Volume]]*Table1[[#This Row],[Cost]]</f>
        <v>4221</v>
      </c>
      <c r="S1306" s="10">
        <f>Table1[[#This Row],[Sales Values]]-(Table1[[#This Row],[Sales Values]]*0.25)</f>
        <v>3165.75</v>
      </c>
      <c r="T1306" s="10">
        <f>Table1[[#This Row],[Manufacturing Cost]]-Table1[[#This Row],[Delivery Cost]]</f>
        <v>3113.25</v>
      </c>
      <c r="U1306" s="10">
        <f>Table1[[#This Row],[Quantity]]*Table1[[#This Row],[Delivery]]</f>
        <v>52.5</v>
      </c>
      <c r="V1306" s="10">
        <f>Table1[[#This Row],[Sales Values]]-Table1[[#This Row],[Manufacturing Cost]]</f>
        <v>1055.25</v>
      </c>
      <c r="W1306" s="13">
        <f>Table1[[#This Row],[Profit]]/Table1[[#This Row],[Sales Values]]</f>
        <v>0.25</v>
      </c>
      <c r="X1306" s="10">
        <v>14.95</v>
      </c>
      <c r="Y1306" s="14">
        <f>IF(AND(Table1[[#This Row],[Quantity]]&gt;20,Table1[[#This Row],[Quantity]]&lt;=50),3%,IF(AND(Table1[[#This Row],[Quantity]]&gt;50,Table1[[#This Row],[Quantity]]&lt;=100),5%,IF(Table1[[#This Row],[Quantity]]&gt;100,7%,0)))</f>
        <v>7.0000000000000007E-2</v>
      </c>
      <c r="Z1306" s="10">
        <f>Table1[[#This Row],[Sales Values]]*(1-Table1[[#This Row],[Discount]])</f>
        <v>3925.5299999999997</v>
      </c>
      <c r="AA1306" s="10">
        <f>Table1[[#This Row],[Sales Values]]+(Table1[[#This Row],[Sales Values]]*1.05%)</f>
        <v>4265.3204999999998</v>
      </c>
      <c r="AB1306" s="10">
        <f>Table1[[#This Row],[Sales Values]]*1.05</f>
        <v>4432.05</v>
      </c>
      <c r="AC1306" s="10" t="str">
        <f t="shared" si="104"/>
        <v>Hyperwotsit</v>
      </c>
      <c r="AD1306" t="s">
        <v>20</v>
      </c>
    </row>
    <row r="1307" spans="1:30" x14ac:dyDescent="0.3">
      <c r="A1307">
        <v>4451</v>
      </c>
      <c r="B1307" t="s">
        <v>9540</v>
      </c>
      <c r="C1307" t="s">
        <v>1861</v>
      </c>
      <c r="D1307" t="s">
        <v>51</v>
      </c>
      <c r="E1307" t="s">
        <v>16</v>
      </c>
      <c r="F1307">
        <v>90</v>
      </c>
      <c r="G1307" t="s">
        <v>9541</v>
      </c>
      <c r="H1307" t="s">
        <v>1444</v>
      </c>
      <c r="I1307" t="s">
        <v>1199</v>
      </c>
      <c r="J1307" s="8">
        <v>44010</v>
      </c>
      <c r="K1307" s="6" t="str">
        <f t="shared" si="100"/>
        <v>2020</v>
      </c>
      <c r="L1307" s="6" t="str">
        <f t="shared" si="101"/>
        <v>Jun</v>
      </c>
      <c r="M1307">
        <v>78</v>
      </c>
      <c r="N1307" s="10">
        <f t="shared" si="102"/>
        <v>3.49</v>
      </c>
      <c r="O1307">
        <f t="shared" si="103"/>
        <v>20</v>
      </c>
      <c r="P1307">
        <v>0.5</v>
      </c>
      <c r="Q1307" s="12">
        <f>Table1[[#This Row],[Quantity]]*Table1[[#This Row],[Case Size]]</f>
        <v>1560</v>
      </c>
      <c r="R1307" s="10">
        <f>Table1[[#This Row],[ Sales Volume]]*Table1[[#This Row],[Cost]]</f>
        <v>5444.4000000000005</v>
      </c>
      <c r="S1307" s="10">
        <f>Table1[[#This Row],[Sales Values]]-(Table1[[#This Row],[Sales Values]]*0.25)</f>
        <v>4083.3</v>
      </c>
      <c r="T1307" s="10">
        <f>Table1[[#This Row],[Manufacturing Cost]]-Table1[[#This Row],[Delivery Cost]]</f>
        <v>4044.3</v>
      </c>
      <c r="U1307" s="10">
        <f>Table1[[#This Row],[Quantity]]*Table1[[#This Row],[Delivery]]</f>
        <v>39</v>
      </c>
      <c r="V1307" s="10">
        <f>Table1[[#This Row],[Sales Values]]-Table1[[#This Row],[Manufacturing Cost]]</f>
        <v>1361.1000000000004</v>
      </c>
      <c r="W1307" s="13">
        <f>Table1[[#This Row],[Profit]]/Table1[[#This Row],[Sales Values]]</f>
        <v>0.25000000000000006</v>
      </c>
      <c r="X1307" s="10">
        <v>14.95</v>
      </c>
      <c r="Y1307" s="14">
        <f>IF(AND(Table1[[#This Row],[Quantity]]&gt;20,Table1[[#This Row],[Quantity]]&lt;=50),3%,IF(AND(Table1[[#This Row],[Quantity]]&gt;50,Table1[[#This Row],[Quantity]]&lt;=100),5%,IF(Table1[[#This Row],[Quantity]]&gt;100,7%,0)))</f>
        <v>0.05</v>
      </c>
      <c r="Z1307" s="10">
        <f>Table1[[#This Row],[Sales Values]]*(1-Table1[[#This Row],[Discount]])</f>
        <v>5172.18</v>
      </c>
      <c r="AA1307" s="10">
        <f>Table1[[#This Row],[Sales Values]]+(Table1[[#This Row],[Sales Values]]*1.05%)</f>
        <v>5501.5662000000002</v>
      </c>
      <c r="AB1307" s="10">
        <f>Table1[[#This Row],[Sales Values]]*1.05</f>
        <v>5716.6200000000008</v>
      </c>
      <c r="AC1307" s="10" t="str">
        <f t="shared" si="104"/>
        <v>Superwossname</v>
      </c>
      <c r="AD1307" t="s">
        <v>101</v>
      </c>
    </row>
    <row r="1308" spans="1:30" x14ac:dyDescent="0.3">
      <c r="A1308">
        <v>4453</v>
      </c>
      <c r="B1308" t="s">
        <v>4392</v>
      </c>
      <c r="C1308" t="s">
        <v>1172</v>
      </c>
      <c r="D1308" t="s">
        <v>28</v>
      </c>
      <c r="E1308" t="s">
        <v>29</v>
      </c>
      <c r="F1308">
        <v>30</v>
      </c>
      <c r="G1308" t="s">
        <v>9544</v>
      </c>
      <c r="H1308" t="s">
        <v>315</v>
      </c>
      <c r="I1308" t="s">
        <v>32</v>
      </c>
      <c r="J1308" s="8">
        <v>44434</v>
      </c>
      <c r="K1308" s="6" t="str">
        <f t="shared" si="100"/>
        <v>2021</v>
      </c>
      <c r="L1308" s="6" t="str">
        <f t="shared" si="101"/>
        <v>Aug</v>
      </c>
      <c r="M1308">
        <v>11</v>
      </c>
      <c r="N1308" s="10">
        <f t="shared" si="102"/>
        <v>2.0099999999999998</v>
      </c>
      <c r="O1308">
        <f t="shared" si="103"/>
        <v>20</v>
      </c>
      <c r="P1308">
        <v>0.5</v>
      </c>
      <c r="Q1308" s="12">
        <f>Table1[[#This Row],[Quantity]]*Table1[[#This Row],[Case Size]]</f>
        <v>220</v>
      </c>
      <c r="R1308" s="10">
        <f>Table1[[#This Row],[ Sales Volume]]*Table1[[#This Row],[Cost]]</f>
        <v>442.19999999999993</v>
      </c>
      <c r="S1308" s="10">
        <f>Table1[[#This Row],[Sales Values]]-(Table1[[#This Row],[Sales Values]]*0.25)</f>
        <v>331.65</v>
      </c>
      <c r="T1308" s="10">
        <f>Table1[[#This Row],[Manufacturing Cost]]-Table1[[#This Row],[Delivery Cost]]</f>
        <v>326.14999999999998</v>
      </c>
      <c r="U1308" s="10">
        <f>Table1[[#This Row],[Quantity]]*Table1[[#This Row],[Delivery]]</f>
        <v>5.5</v>
      </c>
      <c r="V1308" s="10">
        <f>Table1[[#This Row],[Sales Values]]-Table1[[#This Row],[Manufacturing Cost]]</f>
        <v>110.54999999999995</v>
      </c>
      <c r="W1308" s="13">
        <f>Table1[[#This Row],[Profit]]/Table1[[#This Row],[Sales Values]]</f>
        <v>0.24999999999999994</v>
      </c>
      <c r="X1308" s="10">
        <v>14.95</v>
      </c>
      <c r="Y1308" s="14">
        <f>IF(AND(Table1[[#This Row],[Quantity]]&gt;20,Table1[[#This Row],[Quantity]]&lt;=50),3%,IF(AND(Table1[[#This Row],[Quantity]]&gt;50,Table1[[#This Row],[Quantity]]&lt;=100),5%,IF(Table1[[#This Row],[Quantity]]&gt;100,7%,0)))</f>
        <v>0</v>
      </c>
      <c r="Z1308" s="10">
        <f>Table1[[#This Row],[Sales Values]]*(1-Table1[[#This Row],[Discount]])</f>
        <v>442.19999999999993</v>
      </c>
      <c r="AA1308" s="10">
        <f>Table1[[#This Row],[Sales Values]]+(Table1[[#This Row],[Sales Values]]*1.05%)</f>
        <v>446.84309999999994</v>
      </c>
      <c r="AB1308" s="10">
        <f>Table1[[#This Row],[Sales Values]]*1.05</f>
        <v>464.30999999999995</v>
      </c>
      <c r="AC1308" s="10" t="str">
        <f t="shared" si="104"/>
        <v>Hyperwotsit</v>
      </c>
      <c r="AD1308" t="s">
        <v>20</v>
      </c>
    </row>
    <row r="1309" spans="1:30" x14ac:dyDescent="0.3">
      <c r="A1309">
        <v>4456</v>
      </c>
      <c r="B1309" t="s">
        <v>8187</v>
      </c>
      <c r="C1309" t="s">
        <v>3956</v>
      </c>
      <c r="D1309" t="s">
        <v>28</v>
      </c>
      <c r="E1309" t="s">
        <v>29</v>
      </c>
      <c r="F1309">
        <v>60</v>
      </c>
      <c r="G1309" t="s">
        <v>9547</v>
      </c>
      <c r="H1309" t="s">
        <v>1754</v>
      </c>
      <c r="I1309" t="s">
        <v>25</v>
      </c>
      <c r="J1309" s="8">
        <v>44622</v>
      </c>
      <c r="K1309" s="6" t="str">
        <f t="shared" si="100"/>
        <v>2022</v>
      </c>
      <c r="L1309" s="6" t="str">
        <f t="shared" si="101"/>
        <v>Mar</v>
      </c>
      <c r="M1309">
        <v>4</v>
      </c>
      <c r="N1309" s="10">
        <f t="shared" si="102"/>
        <v>3.49</v>
      </c>
      <c r="O1309">
        <f t="shared" si="103"/>
        <v>20</v>
      </c>
      <c r="P1309">
        <v>0.5</v>
      </c>
      <c r="Q1309" s="12">
        <f>Table1[[#This Row],[Quantity]]*Table1[[#This Row],[Case Size]]</f>
        <v>80</v>
      </c>
      <c r="R1309" s="10">
        <f>Table1[[#This Row],[ Sales Volume]]*Table1[[#This Row],[Cost]]</f>
        <v>279.20000000000005</v>
      </c>
      <c r="S1309" s="10">
        <f>Table1[[#This Row],[Sales Values]]-(Table1[[#This Row],[Sales Values]]*0.25)</f>
        <v>209.40000000000003</v>
      </c>
      <c r="T1309" s="10">
        <f>Table1[[#This Row],[Manufacturing Cost]]-Table1[[#This Row],[Delivery Cost]]</f>
        <v>207.40000000000003</v>
      </c>
      <c r="U1309" s="10">
        <f>Table1[[#This Row],[Quantity]]*Table1[[#This Row],[Delivery]]</f>
        <v>2</v>
      </c>
      <c r="V1309" s="10">
        <f>Table1[[#This Row],[Sales Values]]-Table1[[#This Row],[Manufacturing Cost]]</f>
        <v>69.800000000000011</v>
      </c>
      <c r="W1309" s="13">
        <f>Table1[[#This Row],[Profit]]/Table1[[#This Row],[Sales Values]]</f>
        <v>0.25</v>
      </c>
      <c r="X1309" s="10">
        <v>14.95</v>
      </c>
      <c r="Y1309" s="14">
        <f>IF(AND(Table1[[#This Row],[Quantity]]&gt;20,Table1[[#This Row],[Quantity]]&lt;=50),3%,IF(AND(Table1[[#This Row],[Quantity]]&gt;50,Table1[[#This Row],[Quantity]]&lt;=100),5%,IF(Table1[[#This Row],[Quantity]]&gt;100,7%,0)))</f>
        <v>0</v>
      </c>
      <c r="Z1309" s="10">
        <f>Table1[[#This Row],[Sales Values]]*(1-Table1[[#This Row],[Discount]])</f>
        <v>279.20000000000005</v>
      </c>
      <c r="AA1309" s="10">
        <f>Table1[[#This Row],[Sales Values]]+(Table1[[#This Row],[Sales Values]]*1.05%)</f>
        <v>282.13160000000005</v>
      </c>
      <c r="AB1309" s="10">
        <f>Table1[[#This Row],[Sales Values]]*1.05</f>
        <v>293.16000000000008</v>
      </c>
      <c r="AC1309" s="10" t="str">
        <f t="shared" si="104"/>
        <v>Superwossname</v>
      </c>
      <c r="AD1309" t="s">
        <v>101</v>
      </c>
    </row>
    <row r="1310" spans="1:30" x14ac:dyDescent="0.3">
      <c r="A1310">
        <v>4460</v>
      </c>
      <c r="B1310" t="s">
        <v>9550</v>
      </c>
      <c r="C1310" t="s">
        <v>1517</v>
      </c>
      <c r="D1310" t="s">
        <v>15</v>
      </c>
      <c r="E1310" t="s">
        <v>16</v>
      </c>
      <c r="F1310">
        <v>60</v>
      </c>
      <c r="G1310" t="s">
        <v>9551</v>
      </c>
      <c r="H1310" t="s">
        <v>1937</v>
      </c>
      <c r="I1310" t="s">
        <v>25</v>
      </c>
      <c r="J1310" s="8">
        <v>44873</v>
      </c>
      <c r="K1310" s="6" t="str">
        <f t="shared" si="100"/>
        <v>2022</v>
      </c>
      <c r="L1310" s="6" t="str">
        <f t="shared" si="101"/>
        <v>Nov</v>
      </c>
      <c r="M1310">
        <v>41</v>
      </c>
      <c r="N1310" s="10">
        <f t="shared" si="102"/>
        <v>3.49</v>
      </c>
      <c r="O1310">
        <f t="shared" si="103"/>
        <v>20</v>
      </c>
      <c r="P1310">
        <v>0.5</v>
      </c>
      <c r="Q1310" s="12">
        <f>Table1[[#This Row],[Quantity]]*Table1[[#This Row],[Case Size]]</f>
        <v>820</v>
      </c>
      <c r="R1310" s="10">
        <f>Table1[[#This Row],[ Sales Volume]]*Table1[[#This Row],[Cost]]</f>
        <v>2861.8</v>
      </c>
      <c r="S1310" s="10">
        <f>Table1[[#This Row],[Sales Values]]-(Table1[[#This Row],[Sales Values]]*0.25)</f>
        <v>2146.3500000000004</v>
      </c>
      <c r="T1310" s="10">
        <f>Table1[[#This Row],[Manufacturing Cost]]-Table1[[#This Row],[Delivery Cost]]</f>
        <v>2125.8500000000004</v>
      </c>
      <c r="U1310" s="10">
        <f>Table1[[#This Row],[Quantity]]*Table1[[#This Row],[Delivery]]</f>
        <v>20.5</v>
      </c>
      <c r="V1310" s="10">
        <f>Table1[[#This Row],[Sales Values]]-Table1[[#This Row],[Manufacturing Cost]]</f>
        <v>715.44999999999982</v>
      </c>
      <c r="W1310" s="13">
        <f>Table1[[#This Row],[Profit]]/Table1[[#This Row],[Sales Values]]</f>
        <v>0.24999999999999992</v>
      </c>
      <c r="X1310" s="10">
        <v>14.95</v>
      </c>
      <c r="Y1310" s="14">
        <f>IF(AND(Table1[[#This Row],[Quantity]]&gt;20,Table1[[#This Row],[Quantity]]&lt;=50),3%,IF(AND(Table1[[#This Row],[Quantity]]&gt;50,Table1[[#This Row],[Quantity]]&lt;=100),5%,IF(Table1[[#This Row],[Quantity]]&gt;100,7%,0)))</f>
        <v>0.03</v>
      </c>
      <c r="Z1310" s="10">
        <f>Table1[[#This Row],[Sales Values]]*(1-Table1[[#This Row],[Discount]])</f>
        <v>2775.9459999999999</v>
      </c>
      <c r="AA1310" s="10">
        <f>Table1[[#This Row],[Sales Values]]+(Table1[[#This Row],[Sales Values]]*1.05%)</f>
        <v>2891.8489</v>
      </c>
      <c r="AB1310" s="10">
        <f>Table1[[#This Row],[Sales Values]]*1.05</f>
        <v>3004.8900000000003</v>
      </c>
      <c r="AC1310" s="10" t="str">
        <f t="shared" si="104"/>
        <v>Superwossname</v>
      </c>
      <c r="AD1310" t="s">
        <v>101</v>
      </c>
    </row>
    <row r="1311" spans="1:30" x14ac:dyDescent="0.3">
      <c r="A1311">
        <v>4470</v>
      </c>
      <c r="B1311" t="s">
        <v>9563</v>
      </c>
      <c r="C1311" t="s">
        <v>5199</v>
      </c>
      <c r="D1311" t="s">
        <v>15</v>
      </c>
      <c r="E1311" t="s">
        <v>16</v>
      </c>
      <c r="F1311">
        <v>90</v>
      </c>
      <c r="G1311" t="s">
        <v>9564</v>
      </c>
      <c r="H1311" t="s">
        <v>4853</v>
      </c>
      <c r="I1311" t="s">
        <v>178</v>
      </c>
      <c r="J1311" s="8">
        <v>43989</v>
      </c>
      <c r="K1311" s="6" t="str">
        <f t="shared" si="100"/>
        <v>2020</v>
      </c>
      <c r="L1311" s="6" t="str">
        <f t="shared" si="101"/>
        <v>Jun</v>
      </c>
      <c r="M1311">
        <v>62</v>
      </c>
      <c r="N1311" s="10">
        <f t="shared" si="102"/>
        <v>1.89</v>
      </c>
      <c r="O1311">
        <f t="shared" si="103"/>
        <v>18</v>
      </c>
      <c r="P1311">
        <v>0.5</v>
      </c>
      <c r="Q1311" s="12">
        <f>Table1[[#This Row],[Quantity]]*Table1[[#This Row],[Case Size]]</f>
        <v>1116</v>
      </c>
      <c r="R1311" s="10">
        <f>Table1[[#This Row],[ Sales Volume]]*Table1[[#This Row],[Cost]]</f>
        <v>2109.2399999999998</v>
      </c>
      <c r="S1311" s="10">
        <f>Table1[[#This Row],[Sales Values]]-(Table1[[#This Row],[Sales Values]]*0.25)</f>
        <v>1581.9299999999998</v>
      </c>
      <c r="T1311" s="10">
        <f>Table1[[#This Row],[Manufacturing Cost]]-Table1[[#This Row],[Delivery Cost]]</f>
        <v>1550.9299999999998</v>
      </c>
      <c r="U1311" s="10">
        <f>Table1[[#This Row],[Quantity]]*Table1[[#This Row],[Delivery]]</f>
        <v>31</v>
      </c>
      <c r="V1311" s="10">
        <f>Table1[[#This Row],[Sales Values]]-Table1[[#This Row],[Manufacturing Cost]]</f>
        <v>527.30999999999995</v>
      </c>
      <c r="W1311" s="13">
        <f>Table1[[#This Row],[Profit]]/Table1[[#This Row],[Sales Values]]</f>
        <v>0.25</v>
      </c>
      <c r="X1311" s="10">
        <v>14.95</v>
      </c>
      <c r="Y1311" s="14">
        <f>IF(AND(Table1[[#This Row],[Quantity]]&gt;20,Table1[[#This Row],[Quantity]]&lt;=50),3%,IF(AND(Table1[[#This Row],[Quantity]]&gt;50,Table1[[#This Row],[Quantity]]&lt;=100),5%,IF(Table1[[#This Row],[Quantity]]&gt;100,7%,0)))</f>
        <v>0.05</v>
      </c>
      <c r="Z1311" s="10">
        <f>Table1[[#This Row],[Sales Values]]*(1-Table1[[#This Row],[Discount]])</f>
        <v>2003.7779999999998</v>
      </c>
      <c r="AA1311" s="10">
        <f>Table1[[#This Row],[Sales Values]]+(Table1[[#This Row],[Sales Values]]*1.05%)</f>
        <v>2131.3870199999997</v>
      </c>
      <c r="AB1311" s="10">
        <f>Table1[[#This Row],[Sales Values]]*1.05</f>
        <v>2214.7019999999998</v>
      </c>
      <c r="AC1311" s="10" t="str">
        <f t="shared" si="104"/>
        <v>Gigastuff</v>
      </c>
      <c r="AD1311" t="s">
        <v>45</v>
      </c>
    </row>
    <row r="1312" spans="1:30" x14ac:dyDescent="0.3">
      <c r="A1312">
        <v>4473</v>
      </c>
      <c r="B1312" t="s">
        <v>1748</v>
      </c>
      <c r="C1312" t="s">
        <v>1762</v>
      </c>
      <c r="D1312" t="s">
        <v>28</v>
      </c>
      <c r="E1312" t="s">
        <v>29</v>
      </c>
      <c r="F1312">
        <v>60</v>
      </c>
      <c r="G1312" t="s">
        <v>9568</v>
      </c>
      <c r="H1312" t="s">
        <v>1417</v>
      </c>
      <c r="I1312" t="s">
        <v>32</v>
      </c>
      <c r="J1312" s="8">
        <v>44842</v>
      </c>
      <c r="K1312" s="6" t="str">
        <f t="shared" si="100"/>
        <v>2022</v>
      </c>
      <c r="L1312" s="6" t="str">
        <f t="shared" si="101"/>
        <v>Oct</v>
      </c>
      <c r="M1312">
        <v>70</v>
      </c>
      <c r="N1312" s="10">
        <f t="shared" si="102"/>
        <v>2.0099999999999998</v>
      </c>
      <c r="O1312">
        <f t="shared" si="103"/>
        <v>20</v>
      </c>
      <c r="P1312">
        <v>0.5</v>
      </c>
      <c r="Q1312" s="11">
        <f>Table1[[#This Row],[Quantity]]*Table1[[#This Row],[Case Size]]</f>
        <v>1400</v>
      </c>
      <c r="R1312" s="10">
        <f>Table1[[#This Row],[ Sales Volume]]*Table1[[#This Row],[Cost]]</f>
        <v>2813.9999999999995</v>
      </c>
      <c r="S1312" s="10">
        <f>Table1[[#This Row],[Sales Values]]-(Table1[[#This Row],[Sales Values]]*0.25)</f>
        <v>2110.4999999999995</v>
      </c>
      <c r="T1312" s="10">
        <f>Table1[[#This Row],[Manufacturing Cost]]-Table1[[#This Row],[Delivery Cost]]</f>
        <v>2075.4999999999995</v>
      </c>
      <c r="U1312" s="10">
        <f>Table1[[#This Row],[Quantity]]*Table1[[#This Row],[Delivery]]</f>
        <v>35</v>
      </c>
      <c r="V1312" s="10">
        <f>Table1[[#This Row],[Sales Values]]-Table1[[#This Row],[Manufacturing Cost]]</f>
        <v>703.5</v>
      </c>
      <c r="W1312" s="13">
        <f>Table1[[#This Row],[Profit]]/Table1[[#This Row],[Sales Values]]</f>
        <v>0.25000000000000006</v>
      </c>
      <c r="X1312" s="10">
        <v>14.95</v>
      </c>
      <c r="Y1312" s="14">
        <f>IF(AND(Table1[[#This Row],[Quantity]]&gt;20,Table1[[#This Row],[Quantity]]&lt;=50),3%,IF(AND(Table1[[#This Row],[Quantity]]&gt;50,Table1[[#This Row],[Quantity]]&lt;=100),5%,IF(Table1[[#This Row],[Quantity]]&gt;100,7%,0)))</f>
        <v>0.05</v>
      </c>
      <c r="Z1312" s="10">
        <f>Table1[[#This Row],[Sales Values]]*(1-Table1[[#This Row],[Discount]])</f>
        <v>2673.2999999999993</v>
      </c>
      <c r="AA1312" s="10">
        <f>Table1[[#This Row],[Sales Values]]+(Table1[[#This Row],[Sales Values]]*1.05%)</f>
        <v>2843.5469999999996</v>
      </c>
      <c r="AB1312" s="10">
        <f>Table1[[#This Row],[Sales Values]]*1.05</f>
        <v>2954.7</v>
      </c>
      <c r="AC1312" s="10" t="str">
        <f t="shared" si="104"/>
        <v>Hyperwotsit</v>
      </c>
      <c r="AD1312" t="s">
        <v>20</v>
      </c>
    </row>
    <row r="1313" spans="1:30" x14ac:dyDescent="0.3">
      <c r="A1313">
        <v>4481</v>
      </c>
      <c r="B1313" t="s">
        <v>433</v>
      </c>
      <c r="C1313" t="s">
        <v>568</v>
      </c>
      <c r="D1313" t="s">
        <v>28</v>
      </c>
      <c r="E1313" t="s">
        <v>29</v>
      </c>
      <c r="F1313">
        <v>90</v>
      </c>
      <c r="G1313" t="s">
        <v>9578</v>
      </c>
      <c r="H1313" t="s">
        <v>3148</v>
      </c>
      <c r="I1313" t="s">
        <v>146</v>
      </c>
      <c r="J1313" s="8">
        <v>44510</v>
      </c>
      <c r="K1313" s="6" t="str">
        <f t="shared" si="100"/>
        <v>2021</v>
      </c>
      <c r="L1313" s="6" t="str">
        <f t="shared" si="101"/>
        <v>Nov</v>
      </c>
      <c r="M1313">
        <v>81</v>
      </c>
      <c r="N1313" s="10">
        <f t="shared" si="102"/>
        <v>2.0099999999999998</v>
      </c>
      <c r="O1313">
        <f t="shared" si="103"/>
        <v>20</v>
      </c>
      <c r="P1313">
        <v>0.5</v>
      </c>
      <c r="Q1313" s="12">
        <f>Table1[[#This Row],[Quantity]]*Table1[[#This Row],[Case Size]]</f>
        <v>1620</v>
      </c>
      <c r="R1313" s="10">
        <f>Table1[[#This Row],[ Sales Volume]]*Table1[[#This Row],[Cost]]</f>
        <v>3256.2</v>
      </c>
      <c r="S1313" s="10">
        <f>Table1[[#This Row],[Sales Values]]-(Table1[[#This Row],[Sales Values]]*0.25)</f>
        <v>2442.1499999999996</v>
      </c>
      <c r="T1313" s="10">
        <f>Table1[[#This Row],[Manufacturing Cost]]-Table1[[#This Row],[Delivery Cost]]</f>
        <v>2401.6499999999996</v>
      </c>
      <c r="U1313" s="10">
        <f>Table1[[#This Row],[Quantity]]*Table1[[#This Row],[Delivery]]</f>
        <v>40.5</v>
      </c>
      <c r="V1313" s="10">
        <f>Table1[[#This Row],[Sales Values]]-Table1[[#This Row],[Manufacturing Cost]]</f>
        <v>814.05000000000018</v>
      </c>
      <c r="W1313" s="13">
        <f>Table1[[#This Row],[Profit]]/Table1[[#This Row],[Sales Values]]</f>
        <v>0.25000000000000006</v>
      </c>
      <c r="X1313" s="10">
        <v>14.95</v>
      </c>
      <c r="Y1313" s="14">
        <f>IF(AND(Table1[[#This Row],[Quantity]]&gt;20,Table1[[#This Row],[Quantity]]&lt;=50),3%,IF(AND(Table1[[#This Row],[Quantity]]&gt;50,Table1[[#This Row],[Quantity]]&lt;=100),5%,IF(Table1[[#This Row],[Quantity]]&gt;100,7%,0)))</f>
        <v>0.05</v>
      </c>
      <c r="Z1313" s="10">
        <f>Table1[[#This Row],[Sales Values]]*(1-Table1[[#This Row],[Discount]])</f>
        <v>3093.39</v>
      </c>
      <c r="AA1313" s="10">
        <f>Table1[[#This Row],[Sales Values]]+(Table1[[#This Row],[Sales Values]]*1.05%)</f>
        <v>3290.3900999999996</v>
      </c>
      <c r="AB1313" s="10">
        <f>Table1[[#This Row],[Sales Values]]*1.05</f>
        <v>3419.0099999999998</v>
      </c>
      <c r="AC1313" s="10" t="str">
        <f t="shared" si="104"/>
        <v>Hyperwotsit</v>
      </c>
      <c r="AD1313" t="s">
        <v>20</v>
      </c>
    </row>
    <row r="1314" spans="1:30" x14ac:dyDescent="0.3">
      <c r="A1314">
        <v>4490</v>
      </c>
      <c r="B1314" t="s">
        <v>2707</v>
      </c>
      <c r="C1314" t="s">
        <v>1528</v>
      </c>
      <c r="D1314" t="s">
        <v>41</v>
      </c>
      <c r="E1314" t="s">
        <v>16</v>
      </c>
      <c r="F1314">
        <v>90</v>
      </c>
      <c r="G1314" t="s">
        <v>9589</v>
      </c>
      <c r="H1314" t="s">
        <v>768</v>
      </c>
      <c r="I1314" t="s">
        <v>124</v>
      </c>
      <c r="J1314" s="8">
        <v>43949</v>
      </c>
      <c r="K1314" s="6" t="str">
        <f t="shared" si="100"/>
        <v>2020</v>
      </c>
      <c r="L1314" s="6" t="str">
        <f t="shared" si="101"/>
        <v>Apr</v>
      </c>
      <c r="M1314">
        <v>68</v>
      </c>
      <c r="N1314" s="10">
        <f t="shared" si="102"/>
        <v>3.49</v>
      </c>
      <c r="O1314">
        <f t="shared" si="103"/>
        <v>20</v>
      </c>
      <c r="P1314">
        <v>0.5</v>
      </c>
      <c r="Q1314" s="12">
        <f>Table1[[#This Row],[Quantity]]*Table1[[#This Row],[Case Size]]</f>
        <v>1360</v>
      </c>
      <c r="R1314" s="10">
        <f>Table1[[#This Row],[ Sales Volume]]*Table1[[#This Row],[Cost]]</f>
        <v>4746.4000000000005</v>
      </c>
      <c r="S1314" s="10">
        <f>Table1[[#This Row],[Sales Values]]-(Table1[[#This Row],[Sales Values]]*0.25)</f>
        <v>3559.8</v>
      </c>
      <c r="T1314" s="10">
        <f>Table1[[#This Row],[Manufacturing Cost]]-Table1[[#This Row],[Delivery Cost]]</f>
        <v>3525.8</v>
      </c>
      <c r="U1314" s="10">
        <f>Table1[[#This Row],[Quantity]]*Table1[[#This Row],[Delivery]]</f>
        <v>34</v>
      </c>
      <c r="V1314" s="10">
        <f>Table1[[#This Row],[Sales Values]]-Table1[[#This Row],[Manufacturing Cost]]</f>
        <v>1186.6000000000004</v>
      </c>
      <c r="W1314" s="13">
        <f>Table1[[#This Row],[Profit]]/Table1[[#This Row],[Sales Values]]</f>
        <v>0.25000000000000006</v>
      </c>
      <c r="X1314" s="10">
        <v>14.95</v>
      </c>
      <c r="Y1314" s="14">
        <f>IF(AND(Table1[[#This Row],[Quantity]]&gt;20,Table1[[#This Row],[Quantity]]&lt;=50),3%,IF(AND(Table1[[#This Row],[Quantity]]&gt;50,Table1[[#This Row],[Quantity]]&lt;=100),5%,IF(Table1[[#This Row],[Quantity]]&gt;100,7%,0)))</f>
        <v>0.05</v>
      </c>
      <c r="Z1314" s="10">
        <f>Table1[[#This Row],[Sales Values]]*(1-Table1[[#This Row],[Discount]])</f>
        <v>4509.08</v>
      </c>
      <c r="AA1314" s="10">
        <f>Table1[[#This Row],[Sales Values]]+(Table1[[#This Row],[Sales Values]]*1.05%)</f>
        <v>4796.2372000000005</v>
      </c>
      <c r="AB1314" s="10">
        <f>Table1[[#This Row],[Sales Values]]*1.05</f>
        <v>4983.7200000000012</v>
      </c>
      <c r="AC1314" s="10" t="str">
        <f t="shared" si="104"/>
        <v>Superwossname</v>
      </c>
      <c r="AD1314" t="s">
        <v>101</v>
      </c>
    </row>
    <row r="1315" spans="1:30" x14ac:dyDescent="0.3">
      <c r="A1315">
        <v>4499</v>
      </c>
      <c r="B1315" t="s">
        <v>5179</v>
      </c>
      <c r="C1315" t="s">
        <v>9600</v>
      </c>
      <c r="D1315" t="s">
        <v>15</v>
      </c>
      <c r="E1315" t="s">
        <v>16</v>
      </c>
      <c r="F1315">
        <v>30</v>
      </c>
      <c r="G1315" t="s">
        <v>9601</v>
      </c>
      <c r="H1315" t="s">
        <v>3870</v>
      </c>
      <c r="I1315" t="s">
        <v>124</v>
      </c>
      <c r="J1315" s="8">
        <v>43857</v>
      </c>
      <c r="K1315" s="6" t="str">
        <f t="shared" si="100"/>
        <v>2020</v>
      </c>
      <c r="L1315" s="6" t="str">
        <f t="shared" si="101"/>
        <v>Jan</v>
      </c>
      <c r="M1315">
        <v>18</v>
      </c>
      <c r="N1315" s="10">
        <f t="shared" si="102"/>
        <v>2.0099999999999998</v>
      </c>
      <c r="O1315">
        <f t="shared" si="103"/>
        <v>20</v>
      </c>
      <c r="P1315">
        <v>0.5</v>
      </c>
      <c r="Q1315" s="12">
        <f>Table1[[#This Row],[Quantity]]*Table1[[#This Row],[Case Size]]</f>
        <v>360</v>
      </c>
      <c r="R1315" s="10">
        <f>Table1[[#This Row],[ Sales Volume]]*Table1[[#This Row],[Cost]]</f>
        <v>723.59999999999991</v>
      </c>
      <c r="S1315" s="10">
        <f>Table1[[#This Row],[Sales Values]]-(Table1[[#This Row],[Sales Values]]*0.25)</f>
        <v>542.69999999999993</v>
      </c>
      <c r="T1315" s="10">
        <f>Table1[[#This Row],[Manufacturing Cost]]-Table1[[#This Row],[Delivery Cost]]</f>
        <v>533.69999999999993</v>
      </c>
      <c r="U1315" s="10">
        <f>Table1[[#This Row],[Quantity]]*Table1[[#This Row],[Delivery]]</f>
        <v>9</v>
      </c>
      <c r="V1315" s="10">
        <f>Table1[[#This Row],[Sales Values]]-Table1[[#This Row],[Manufacturing Cost]]</f>
        <v>180.89999999999998</v>
      </c>
      <c r="W1315" s="13">
        <f>Table1[[#This Row],[Profit]]/Table1[[#This Row],[Sales Values]]</f>
        <v>0.25</v>
      </c>
      <c r="X1315" s="10">
        <v>14.95</v>
      </c>
      <c r="Y1315" s="14">
        <f>IF(AND(Table1[[#This Row],[Quantity]]&gt;20,Table1[[#This Row],[Quantity]]&lt;=50),3%,IF(AND(Table1[[#This Row],[Quantity]]&gt;50,Table1[[#This Row],[Quantity]]&lt;=100),5%,IF(Table1[[#This Row],[Quantity]]&gt;100,7%,0)))</f>
        <v>0</v>
      </c>
      <c r="Z1315" s="10">
        <f>Table1[[#This Row],[Sales Values]]*(1-Table1[[#This Row],[Discount]])</f>
        <v>723.59999999999991</v>
      </c>
      <c r="AA1315" s="10">
        <f>Table1[[#This Row],[Sales Values]]+(Table1[[#This Row],[Sales Values]]*1.05%)</f>
        <v>731.19779999999992</v>
      </c>
      <c r="AB1315" s="10">
        <f>Table1[[#This Row],[Sales Values]]*1.05</f>
        <v>759.78</v>
      </c>
      <c r="AC1315" s="10" t="str">
        <f t="shared" si="104"/>
        <v>Hyperwotsit</v>
      </c>
      <c r="AD1315" t="s">
        <v>20</v>
      </c>
    </row>
    <row r="1316" spans="1:30" x14ac:dyDescent="0.3">
      <c r="A1316">
        <v>4501</v>
      </c>
      <c r="B1316" t="s">
        <v>9604</v>
      </c>
      <c r="C1316" t="s">
        <v>617</v>
      </c>
      <c r="D1316" t="s">
        <v>15</v>
      </c>
      <c r="E1316" t="s">
        <v>16</v>
      </c>
      <c r="F1316">
        <v>90</v>
      </c>
      <c r="G1316" t="s">
        <v>9605</v>
      </c>
      <c r="H1316" t="s">
        <v>1884</v>
      </c>
      <c r="I1316" t="s">
        <v>1885</v>
      </c>
      <c r="J1316" s="8">
        <v>44073</v>
      </c>
      <c r="K1316" s="6" t="str">
        <f t="shared" si="100"/>
        <v>2020</v>
      </c>
      <c r="L1316" s="6" t="str">
        <f t="shared" si="101"/>
        <v>Aug</v>
      </c>
      <c r="M1316">
        <v>23</v>
      </c>
      <c r="N1316" s="10">
        <f t="shared" si="102"/>
        <v>2.0099999999999998</v>
      </c>
      <c r="O1316">
        <f t="shared" si="103"/>
        <v>20</v>
      </c>
      <c r="P1316">
        <v>0.5</v>
      </c>
      <c r="Q1316" s="12">
        <f>Table1[[#This Row],[Quantity]]*Table1[[#This Row],[Case Size]]</f>
        <v>460</v>
      </c>
      <c r="R1316" s="10">
        <f>Table1[[#This Row],[ Sales Volume]]*Table1[[#This Row],[Cost]]</f>
        <v>924.59999999999991</v>
      </c>
      <c r="S1316" s="10">
        <f>Table1[[#This Row],[Sales Values]]-(Table1[[#This Row],[Sales Values]]*0.25)</f>
        <v>693.44999999999993</v>
      </c>
      <c r="T1316" s="10">
        <f>Table1[[#This Row],[Manufacturing Cost]]-Table1[[#This Row],[Delivery Cost]]</f>
        <v>681.94999999999993</v>
      </c>
      <c r="U1316" s="10">
        <f>Table1[[#This Row],[Quantity]]*Table1[[#This Row],[Delivery]]</f>
        <v>11.5</v>
      </c>
      <c r="V1316" s="10">
        <f>Table1[[#This Row],[Sales Values]]-Table1[[#This Row],[Manufacturing Cost]]</f>
        <v>231.14999999999998</v>
      </c>
      <c r="W1316" s="13">
        <f>Table1[[#This Row],[Profit]]/Table1[[#This Row],[Sales Values]]</f>
        <v>0.25</v>
      </c>
      <c r="X1316" s="10">
        <v>14.95</v>
      </c>
      <c r="Y1316" s="14">
        <f>IF(AND(Table1[[#This Row],[Quantity]]&gt;20,Table1[[#This Row],[Quantity]]&lt;=50),3%,IF(AND(Table1[[#This Row],[Quantity]]&gt;50,Table1[[#This Row],[Quantity]]&lt;=100),5%,IF(Table1[[#This Row],[Quantity]]&gt;100,7%,0)))</f>
        <v>0.03</v>
      </c>
      <c r="Z1316" s="10">
        <f>Table1[[#This Row],[Sales Values]]*(1-Table1[[#This Row],[Discount]])</f>
        <v>896.86199999999985</v>
      </c>
      <c r="AA1316" s="10">
        <f>Table1[[#This Row],[Sales Values]]+(Table1[[#This Row],[Sales Values]]*1.05%)</f>
        <v>934.30829999999992</v>
      </c>
      <c r="AB1316" s="10">
        <f>Table1[[#This Row],[Sales Values]]*1.05</f>
        <v>970.82999999999993</v>
      </c>
      <c r="AC1316" s="10" t="str">
        <f t="shared" si="104"/>
        <v>Hyperwotsit</v>
      </c>
      <c r="AD1316" t="s">
        <v>20</v>
      </c>
    </row>
    <row r="1317" spans="1:30" x14ac:dyDescent="0.3">
      <c r="A1317">
        <v>4504</v>
      </c>
      <c r="B1317" t="s">
        <v>4004</v>
      </c>
      <c r="C1317" t="s">
        <v>1159</v>
      </c>
      <c r="D1317" t="s">
        <v>28</v>
      </c>
      <c r="E1317" t="s">
        <v>29</v>
      </c>
      <c r="F1317">
        <v>90</v>
      </c>
      <c r="G1317" t="s">
        <v>9608</v>
      </c>
      <c r="H1317" t="s">
        <v>9609</v>
      </c>
      <c r="I1317" t="s">
        <v>19</v>
      </c>
      <c r="J1317" s="8">
        <v>44140</v>
      </c>
      <c r="K1317" s="6" t="str">
        <f t="shared" si="100"/>
        <v>2020</v>
      </c>
      <c r="L1317" s="6" t="str">
        <f t="shared" si="101"/>
        <v>Nov</v>
      </c>
      <c r="M1317">
        <v>21</v>
      </c>
      <c r="N1317" s="10">
        <f t="shared" si="102"/>
        <v>2.0099999999999998</v>
      </c>
      <c r="O1317">
        <f t="shared" si="103"/>
        <v>20</v>
      </c>
      <c r="P1317">
        <v>0.5</v>
      </c>
      <c r="Q1317" s="12">
        <f>Table1[[#This Row],[Quantity]]*Table1[[#This Row],[Case Size]]</f>
        <v>420</v>
      </c>
      <c r="R1317" s="10">
        <f>Table1[[#This Row],[ Sales Volume]]*Table1[[#This Row],[Cost]]</f>
        <v>844.19999999999993</v>
      </c>
      <c r="S1317" s="10">
        <f>Table1[[#This Row],[Sales Values]]-(Table1[[#This Row],[Sales Values]]*0.25)</f>
        <v>633.15</v>
      </c>
      <c r="T1317" s="10">
        <f>Table1[[#This Row],[Manufacturing Cost]]-Table1[[#This Row],[Delivery Cost]]</f>
        <v>622.65</v>
      </c>
      <c r="U1317" s="10">
        <f>Table1[[#This Row],[Quantity]]*Table1[[#This Row],[Delivery]]</f>
        <v>10.5</v>
      </c>
      <c r="V1317" s="10">
        <f>Table1[[#This Row],[Sales Values]]-Table1[[#This Row],[Manufacturing Cost]]</f>
        <v>211.04999999999995</v>
      </c>
      <c r="W1317" s="13">
        <f>Table1[[#This Row],[Profit]]/Table1[[#This Row],[Sales Values]]</f>
        <v>0.24999999999999997</v>
      </c>
      <c r="X1317" s="10">
        <v>14.95</v>
      </c>
      <c r="Y1317" s="14">
        <f>IF(AND(Table1[[#This Row],[Quantity]]&gt;20,Table1[[#This Row],[Quantity]]&lt;=50),3%,IF(AND(Table1[[#This Row],[Quantity]]&gt;50,Table1[[#This Row],[Quantity]]&lt;=100),5%,IF(Table1[[#This Row],[Quantity]]&gt;100,7%,0)))</f>
        <v>0.03</v>
      </c>
      <c r="Z1317" s="10">
        <f>Table1[[#This Row],[Sales Values]]*(1-Table1[[#This Row],[Discount]])</f>
        <v>818.87399999999991</v>
      </c>
      <c r="AA1317" s="10">
        <f>Table1[[#This Row],[Sales Values]]+(Table1[[#This Row],[Sales Values]]*1.05%)</f>
        <v>853.06409999999994</v>
      </c>
      <c r="AB1317" s="10">
        <f>Table1[[#This Row],[Sales Values]]*1.05</f>
        <v>886.41</v>
      </c>
      <c r="AC1317" s="10" t="str">
        <f t="shared" si="104"/>
        <v>Hyperwotsit</v>
      </c>
      <c r="AD1317" t="s">
        <v>20</v>
      </c>
    </row>
    <row r="1318" spans="1:30" x14ac:dyDescent="0.3">
      <c r="A1318">
        <v>4506</v>
      </c>
      <c r="B1318" t="s">
        <v>9611</v>
      </c>
      <c r="C1318" t="s">
        <v>896</v>
      </c>
      <c r="D1318" t="s">
        <v>15</v>
      </c>
      <c r="E1318" t="s">
        <v>16</v>
      </c>
      <c r="F1318">
        <v>90</v>
      </c>
      <c r="G1318" t="s">
        <v>9612</v>
      </c>
      <c r="H1318" t="s">
        <v>3208</v>
      </c>
      <c r="I1318" t="s">
        <v>32</v>
      </c>
      <c r="J1318" s="8">
        <v>44448</v>
      </c>
      <c r="K1318" s="6" t="str">
        <f t="shared" si="100"/>
        <v>2021</v>
      </c>
      <c r="L1318" s="6" t="str">
        <f t="shared" si="101"/>
        <v>Sep</v>
      </c>
      <c r="M1318">
        <v>52</v>
      </c>
      <c r="N1318" s="10">
        <f t="shared" si="102"/>
        <v>3.49</v>
      </c>
      <c r="O1318">
        <f t="shared" si="103"/>
        <v>20</v>
      </c>
      <c r="P1318">
        <v>0.5</v>
      </c>
      <c r="Q1318" s="12">
        <f>Table1[[#This Row],[Quantity]]*Table1[[#This Row],[Case Size]]</f>
        <v>1040</v>
      </c>
      <c r="R1318" s="10">
        <f>Table1[[#This Row],[ Sales Volume]]*Table1[[#This Row],[Cost]]</f>
        <v>3629.6000000000004</v>
      </c>
      <c r="S1318" s="10">
        <f>Table1[[#This Row],[Sales Values]]-(Table1[[#This Row],[Sales Values]]*0.25)</f>
        <v>2722.2000000000003</v>
      </c>
      <c r="T1318" s="10">
        <f>Table1[[#This Row],[Manufacturing Cost]]-Table1[[#This Row],[Delivery Cost]]</f>
        <v>2696.2000000000003</v>
      </c>
      <c r="U1318" s="10">
        <f>Table1[[#This Row],[Quantity]]*Table1[[#This Row],[Delivery]]</f>
        <v>26</v>
      </c>
      <c r="V1318" s="10">
        <f>Table1[[#This Row],[Sales Values]]-Table1[[#This Row],[Manufacturing Cost]]</f>
        <v>907.40000000000009</v>
      </c>
      <c r="W1318" s="13">
        <f>Table1[[#This Row],[Profit]]/Table1[[#This Row],[Sales Values]]</f>
        <v>0.25</v>
      </c>
      <c r="X1318" s="10">
        <v>14.95</v>
      </c>
      <c r="Y1318" s="14">
        <f>IF(AND(Table1[[#This Row],[Quantity]]&gt;20,Table1[[#This Row],[Quantity]]&lt;=50),3%,IF(AND(Table1[[#This Row],[Quantity]]&gt;50,Table1[[#This Row],[Quantity]]&lt;=100),5%,IF(Table1[[#This Row],[Quantity]]&gt;100,7%,0)))</f>
        <v>0.05</v>
      </c>
      <c r="Z1318" s="10">
        <f>Table1[[#This Row],[Sales Values]]*(1-Table1[[#This Row],[Discount]])</f>
        <v>3448.1200000000003</v>
      </c>
      <c r="AA1318" s="10">
        <f>Table1[[#This Row],[Sales Values]]+(Table1[[#This Row],[Sales Values]]*1.05%)</f>
        <v>3667.7108000000003</v>
      </c>
      <c r="AB1318" s="10">
        <f>Table1[[#This Row],[Sales Values]]*1.05</f>
        <v>3811.0800000000004</v>
      </c>
      <c r="AC1318" s="10" t="str">
        <f t="shared" si="104"/>
        <v>Superwossname</v>
      </c>
      <c r="AD1318" t="s">
        <v>101</v>
      </c>
    </row>
    <row r="1319" spans="1:30" x14ac:dyDescent="0.3">
      <c r="A1319">
        <v>4508</v>
      </c>
      <c r="B1319" t="s">
        <v>3515</v>
      </c>
      <c r="C1319" t="s">
        <v>6465</v>
      </c>
      <c r="D1319" t="s">
        <v>15</v>
      </c>
      <c r="E1319" t="s">
        <v>16</v>
      </c>
      <c r="F1319">
        <v>30</v>
      </c>
      <c r="G1319" t="s">
        <v>9615</v>
      </c>
      <c r="H1319" t="s">
        <v>2688</v>
      </c>
      <c r="I1319" t="s">
        <v>1199</v>
      </c>
      <c r="J1319" s="8">
        <v>44907</v>
      </c>
      <c r="K1319" s="6" t="str">
        <f t="shared" si="100"/>
        <v>2022</v>
      </c>
      <c r="L1319" s="6" t="str">
        <f t="shared" si="101"/>
        <v>Dec</v>
      </c>
      <c r="M1319">
        <v>11</v>
      </c>
      <c r="N1319" s="10">
        <f t="shared" si="102"/>
        <v>3.49</v>
      </c>
      <c r="O1319">
        <f t="shared" si="103"/>
        <v>20</v>
      </c>
      <c r="P1319">
        <v>0.5</v>
      </c>
      <c r="Q1319" s="12">
        <f>Table1[[#This Row],[Quantity]]*Table1[[#This Row],[Case Size]]</f>
        <v>220</v>
      </c>
      <c r="R1319" s="10">
        <f>Table1[[#This Row],[ Sales Volume]]*Table1[[#This Row],[Cost]]</f>
        <v>767.80000000000007</v>
      </c>
      <c r="S1319" s="10">
        <f>Table1[[#This Row],[Sales Values]]-(Table1[[#This Row],[Sales Values]]*0.25)</f>
        <v>575.85</v>
      </c>
      <c r="T1319" s="10">
        <f>Table1[[#This Row],[Manufacturing Cost]]-Table1[[#This Row],[Delivery Cost]]</f>
        <v>570.35</v>
      </c>
      <c r="U1319" s="10">
        <f>Table1[[#This Row],[Quantity]]*Table1[[#This Row],[Delivery]]</f>
        <v>5.5</v>
      </c>
      <c r="V1319" s="10">
        <f>Table1[[#This Row],[Sales Values]]-Table1[[#This Row],[Manufacturing Cost]]</f>
        <v>191.95000000000005</v>
      </c>
      <c r="W1319" s="13">
        <f>Table1[[#This Row],[Profit]]/Table1[[#This Row],[Sales Values]]</f>
        <v>0.25000000000000006</v>
      </c>
      <c r="X1319" s="10">
        <v>14.95</v>
      </c>
      <c r="Y1319" s="14">
        <f>IF(AND(Table1[[#This Row],[Quantity]]&gt;20,Table1[[#This Row],[Quantity]]&lt;=50),3%,IF(AND(Table1[[#This Row],[Quantity]]&gt;50,Table1[[#This Row],[Quantity]]&lt;=100),5%,IF(Table1[[#This Row],[Quantity]]&gt;100,7%,0)))</f>
        <v>0</v>
      </c>
      <c r="Z1319" s="10">
        <f>Table1[[#This Row],[Sales Values]]*(1-Table1[[#This Row],[Discount]])</f>
        <v>767.80000000000007</v>
      </c>
      <c r="AA1319" s="10">
        <f>Table1[[#This Row],[Sales Values]]+(Table1[[#This Row],[Sales Values]]*1.05%)</f>
        <v>775.86190000000011</v>
      </c>
      <c r="AB1319" s="10">
        <f>Table1[[#This Row],[Sales Values]]*1.05</f>
        <v>806.19</v>
      </c>
      <c r="AC1319" s="10" t="str">
        <f t="shared" si="104"/>
        <v>Superwossname</v>
      </c>
      <c r="AD1319" t="s">
        <v>101</v>
      </c>
    </row>
    <row r="1320" spans="1:30" x14ac:dyDescent="0.3">
      <c r="A1320">
        <v>4509</v>
      </c>
      <c r="B1320" t="s">
        <v>7218</v>
      </c>
      <c r="C1320" t="s">
        <v>3496</v>
      </c>
      <c r="D1320" t="s">
        <v>28</v>
      </c>
      <c r="E1320" t="s">
        <v>29</v>
      </c>
      <c r="F1320">
        <v>30</v>
      </c>
      <c r="G1320" t="s">
        <v>14736</v>
      </c>
      <c r="H1320" t="s">
        <v>1430</v>
      </c>
      <c r="I1320" t="s">
        <v>32</v>
      </c>
      <c r="J1320" s="8">
        <v>44535</v>
      </c>
      <c r="K1320" s="6" t="str">
        <f t="shared" si="100"/>
        <v>2021</v>
      </c>
      <c r="L1320" s="6" t="str">
        <f t="shared" si="101"/>
        <v>Dec</v>
      </c>
      <c r="M1320">
        <v>13</v>
      </c>
      <c r="N1320" s="10">
        <f t="shared" si="102"/>
        <v>1.89</v>
      </c>
      <c r="O1320">
        <f t="shared" si="103"/>
        <v>18</v>
      </c>
      <c r="P1320">
        <v>0.5</v>
      </c>
      <c r="Q1320" s="12">
        <f>Table1[[#This Row],[Quantity]]*Table1[[#This Row],[Case Size]]</f>
        <v>234</v>
      </c>
      <c r="R1320" s="10">
        <f>Table1[[#This Row],[ Sales Volume]]*Table1[[#This Row],[Cost]]</f>
        <v>442.26</v>
      </c>
      <c r="S1320" s="10">
        <f>Table1[[#This Row],[Sales Values]]-(Table1[[#This Row],[Sales Values]]*0.25)</f>
        <v>331.69499999999999</v>
      </c>
      <c r="T1320" s="10">
        <f>Table1[[#This Row],[Manufacturing Cost]]-Table1[[#This Row],[Delivery Cost]]</f>
        <v>325.19499999999999</v>
      </c>
      <c r="U1320" s="10">
        <f>Table1[[#This Row],[Quantity]]*Table1[[#This Row],[Delivery]]</f>
        <v>6.5</v>
      </c>
      <c r="V1320" s="10">
        <f>Table1[[#This Row],[Sales Values]]-Table1[[#This Row],[Manufacturing Cost]]</f>
        <v>110.565</v>
      </c>
      <c r="W1320" s="13">
        <f>Table1[[#This Row],[Profit]]/Table1[[#This Row],[Sales Values]]</f>
        <v>0.25</v>
      </c>
      <c r="X1320" s="10">
        <v>14.95</v>
      </c>
      <c r="Y1320" s="14">
        <f>IF(AND(Table1[[#This Row],[Quantity]]&gt;20,Table1[[#This Row],[Quantity]]&lt;=50),3%,IF(AND(Table1[[#This Row],[Quantity]]&gt;50,Table1[[#This Row],[Quantity]]&lt;=100),5%,IF(Table1[[#This Row],[Quantity]]&gt;100,7%,0)))</f>
        <v>0</v>
      </c>
      <c r="Z1320" s="10">
        <f>Table1[[#This Row],[Sales Values]]*(1-Table1[[#This Row],[Discount]])</f>
        <v>442.26</v>
      </c>
      <c r="AA1320" s="10">
        <f>Table1[[#This Row],[Sales Values]]+(Table1[[#This Row],[Sales Values]]*1.05%)</f>
        <v>446.90373</v>
      </c>
      <c r="AB1320" s="10">
        <f>Table1[[#This Row],[Sales Values]]*1.05</f>
        <v>464.37299999999999</v>
      </c>
      <c r="AC1320" s="10" t="str">
        <f t="shared" si="104"/>
        <v>Gigastuff</v>
      </c>
      <c r="AD1320" t="s">
        <v>45</v>
      </c>
    </row>
    <row r="1321" spans="1:30" x14ac:dyDescent="0.3">
      <c r="A1321">
        <v>4510</v>
      </c>
      <c r="B1321" t="s">
        <v>2246</v>
      </c>
      <c r="C1321" t="s">
        <v>722</v>
      </c>
      <c r="D1321" t="s">
        <v>28</v>
      </c>
      <c r="E1321" t="s">
        <v>29</v>
      </c>
      <c r="F1321">
        <v>60</v>
      </c>
      <c r="G1321" t="s">
        <v>9617</v>
      </c>
      <c r="H1321" t="s">
        <v>4541</v>
      </c>
      <c r="I1321" t="s">
        <v>89</v>
      </c>
      <c r="J1321" s="8">
        <v>44757</v>
      </c>
      <c r="K1321" s="6" t="str">
        <f t="shared" si="100"/>
        <v>2022</v>
      </c>
      <c r="L1321" s="6" t="str">
        <f t="shared" si="101"/>
        <v>Jul</v>
      </c>
      <c r="M1321">
        <v>43</v>
      </c>
      <c r="N1321" s="10">
        <f t="shared" si="102"/>
        <v>3.49</v>
      </c>
      <c r="O1321">
        <f t="shared" si="103"/>
        <v>20</v>
      </c>
      <c r="P1321">
        <v>0.5</v>
      </c>
      <c r="Q1321" s="12">
        <f>Table1[[#This Row],[Quantity]]*Table1[[#This Row],[Case Size]]</f>
        <v>860</v>
      </c>
      <c r="R1321" s="10">
        <f>Table1[[#This Row],[ Sales Volume]]*Table1[[#This Row],[Cost]]</f>
        <v>3001.4</v>
      </c>
      <c r="S1321" s="10">
        <f>Table1[[#This Row],[Sales Values]]-(Table1[[#This Row],[Sales Values]]*0.25)</f>
        <v>2251.0500000000002</v>
      </c>
      <c r="T1321" s="10">
        <f>Table1[[#This Row],[Manufacturing Cost]]-Table1[[#This Row],[Delivery Cost]]</f>
        <v>2229.5500000000002</v>
      </c>
      <c r="U1321" s="10">
        <f>Table1[[#This Row],[Quantity]]*Table1[[#This Row],[Delivery]]</f>
        <v>21.5</v>
      </c>
      <c r="V1321" s="10">
        <f>Table1[[#This Row],[Sales Values]]-Table1[[#This Row],[Manufacturing Cost]]</f>
        <v>750.34999999999991</v>
      </c>
      <c r="W1321" s="13">
        <f>Table1[[#This Row],[Profit]]/Table1[[#This Row],[Sales Values]]</f>
        <v>0.24999999999999997</v>
      </c>
      <c r="X1321" s="10">
        <v>14.95</v>
      </c>
      <c r="Y1321" s="14">
        <f>IF(AND(Table1[[#This Row],[Quantity]]&gt;20,Table1[[#This Row],[Quantity]]&lt;=50),3%,IF(AND(Table1[[#This Row],[Quantity]]&gt;50,Table1[[#This Row],[Quantity]]&lt;=100),5%,IF(Table1[[#This Row],[Quantity]]&gt;100,7%,0)))</f>
        <v>0.03</v>
      </c>
      <c r="Z1321" s="10">
        <f>Table1[[#This Row],[Sales Values]]*(1-Table1[[#This Row],[Discount]])</f>
        <v>2911.3580000000002</v>
      </c>
      <c r="AA1321" s="10">
        <f>Table1[[#This Row],[Sales Values]]+(Table1[[#This Row],[Sales Values]]*1.05%)</f>
        <v>3032.9147000000003</v>
      </c>
      <c r="AB1321" s="10">
        <f>Table1[[#This Row],[Sales Values]]*1.05</f>
        <v>3151.4700000000003</v>
      </c>
      <c r="AC1321" s="10" t="str">
        <f t="shared" si="104"/>
        <v>Superwossname</v>
      </c>
      <c r="AD1321" t="s">
        <v>101</v>
      </c>
    </row>
    <row r="1322" spans="1:30" x14ac:dyDescent="0.3">
      <c r="A1322">
        <v>4513</v>
      </c>
      <c r="B1322" t="s">
        <v>9621</v>
      </c>
      <c r="C1322" t="s">
        <v>8632</v>
      </c>
      <c r="D1322" t="s">
        <v>15</v>
      </c>
      <c r="E1322" t="s">
        <v>16</v>
      </c>
      <c r="F1322">
        <v>60</v>
      </c>
      <c r="G1322" t="s">
        <v>14738</v>
      </c>
      <c r="H1322" t="s">
        <v>2141</v>
      </c>
      <c r="I1322" t="s">
        <v>1078</v>
      </c>
      <c r="J1322" s="8">
        <v>44268</v>
      </c>
      <c r="K1322" s="6" t="str">
        <f t="shared" si="100"/>
        <v>2021</v>
      </c>
      <c r="L1322" s="6" t="str">
        <f t="shared" si="101"/>
        <v>Mar</v>
      </c>
      <c r="M1322">
        <v>58</v>
      </c>
      <c r="N1322" s="10">
        <f t="shared" si="102"/>
        <v>2.0099999999999998</v>
      </c>
      <c r="O1322">
        <f t="shared" si="103"/>
        <v>20</v>
      </c>
      <c r="P1322">
        <v>0.5</v>
      </c>
      <c r="Q1322" s="12">
        <f>Table1[[#This Row],[Quantity]]*Table1[[#This Row],[Case Size]]</f>
        <v>1160</v>
      </c>
      <c r="R1322" s="10">
        <f>Table1[[#This Row],[ Sales Volume]]*Table1[[#This Row],[Cost]]</f>
        <v>2331.6</v>
      </c>
      <c r="S1322" s="10">
        <f>Table1[[#This Row],[Sales Values]]-(Table1[[#This Row],[Sales Values]]*0.25)</f>
        <v>1748.6999999999998</v>
      </c>
      <c r="T1322" s="10">
        <f>Table1[[#This Row],[Manufacturing Cost]]-Table1[[#This Row],[Delivery Cost]]</f>
        <v>1719.6999999999998</v>
      </c>
      <c r="U1322" s="10">
        <f>Table1[[#This Row],[Quantity]]*Table1[[#This Row],[Delivery]]</f>
        <v>29</v>
      </c>
      <c r="V1322" s="10">
        <f>Table1[[#This Row],[Sales Values]]-Table1[[#This Row],[Manufacturing Cost]]</f>
        <v>582.90000000000009</v>
      </c>
      <c r="W1322" s="13">
        <f>Table1[[#This Row],[Profit]]/Table1[[#This Row],[Sales Values]]</f>
        <v>0.25000000000000006</v>
      </c>
      <c r="X1322" s="10">
        <v>14.95</v>
      </c>
      <c r="Y1322" s="14">
        <f>IF(AND(Table1[[#This Row],[Quantity]]&gt;20,Table1[[#This Row],[Quantity]]&lt;=50),3%,IF(AND(Table1[[#This Row],[Quantity]]&gt;50,Table1[[#This Row],[Quantity]]&lt;=100),5%,IF(Table1[[#This Row],[Quantity]]&gt;100,7%,0)))</f>
        <v>0.05</v>
      </c>
      <c r="Z1322" s="10">
        <f>Table1[[#This Row],[Sales Values]]*(1-Table1[[#This Row],[Discount]])</f>
        <v>2215.02</v>
      </c>
      <c r="AA1322" s="10">
        <f>Table1[[#This Row],[Sales Values]]+(Table1[[#This Row],[Sales Values]]*1.05%)</f>
        <v>2356.0817999999999</v>
      </c>
      <c r="AB1322" s="10">
        <f>Table1[[#This Row],[Sales Values]]*1.05</f>
        <v>2448.1799999999998</v>
      </c>
      <c r="AC1322" s="10" t="str">
        <f t="shared" si="104"/>
        <v>Hyperwotsit</v>
      </c>
      <c r="AD1322" t="s">
        <v>20</v>
      </c>
    </row>
    <row r="1323" spans="1:30" x14ac:dyDescent="0.3">
      <c r="A1323">
        <v>4517</v>
      </c>
      <c r="B1323" t="s">
        <v>8149</v>
      </c>
      <c r="C1323" t="s">
        <v>6704</v>
      </c>
      <c r="D1323" t="s">
        <v>92</v>
      </c>
      <c r="E1323" t="s">
        <v>29</v>
      </c>
      <c r="F1323">
        <v>90</v>
      </c>
      <c r="G1323" t="s">
        <v>9628</v>
      </c>
      <c r="H1323" t="s">
        <v>768</v>
      </c>
      <c r="I1323" t="s">
        <v>124</v>
      </c>
      <c r="J1323" s="8">
        <v>44859</v>
      </c>
      <c r="K1323" s="6" t="str">
        <f t="shared" si="100"/>
        <v>2022</v>
      </c>
      <c r="L1323" s="6" t="str">
        <f t="shared" si="101"/>
        <v>Oct</v>
      </c>
      <c r="M1323">
        <v>21</v>
      </c>
      <c r="N1323" s="10">
        <f t="shared" si="102"/>
        <v>3.49</v>
      </c>
      <c r="O1323">
        <f t="shared" si="103"/>
        <v>20</v>
      </c>
      <c r="P1323">
        <v>0.5</v>
      </c>
      <c r="Q1323" s="12">
        <f>Table1[[#This Row],[Quantity]]*Table1[[#This Row],[Case Size]]</f>
        <v>420</v>
      </c>
      <c r="R1323" s="10">
        <f>Table1[[#This Row],[ Sales Volume]]*Table1[[#This Row],[Cost]]</f>
        <v>1465.8000000000002</v>
      </c>
      <c r="S1323" s="10">
        <f>Table1[[#This Row],[Sales Values]]-(Table1[[#This Row],[Sales Values]]*0.25)</f>
        <v>1099.3500000000001</v>
      </c>
      <c r="T1323" s="10">
        <f>Table1[[#This Row],[Manufacturing Cost]]-Table1[[#This Row],[Delivery Cost]]</f>
        <v>1088.8500000000001</v>
      </c>
      <c r="U1323" s="10">
        <f>Table1[[#This Row],[Quantity]]*Table1[[#This Row],[Delivery]]</f>
        <v>10.5</v>
      </c>
      <c r="V1323" s="10">
        <f>Table1[[#This Row],[Sales Values]]-Table1[[#This Row],[Manufacturing Cost]]</f>
        <v>366.45000000000005</v>
      </c>
      <c r="W1323" s="13">
        <f>Table1[[#This Row],[Profit]]/Table1[[#This Row],[Sales Values]]</f>
        <v>0.25</v>
      </c>
      <c r="X1323" s="10">
        <v>14.95</v>
      </c>
      <c r="Y1323" s="14">
        <f>IF(AND(Table1[[#This Row],[Quantity]]&gt;20,Table1[[#This Row],[Quantity]]&lt;=50),3%,IF(AND(Table1[[#This Row],[Quantity]]&gt;50,Table1[[#This Row],[Quantity]]&lt;=100),5%,IF(Table1[[#This Row],[Quantity]]&gt;100,7%,0)))</f>
        <v>0.03</v>
      </c>
      <c r="Z1323" s="10">
        <f>Table1[[#This Row],[Sales Values]]*(1-Table1[[#This Row],[Discount]])</f>
        <v>1421.8260000000002</v>
      </c>
      <c r="AA1323" s="10">
        <f>Table1[[#This Row],[Sales Values]]+(Table1[[#This Row],[Sales Values]]*1.05%)</f>
        <v>1481.1909000000003</v>
      </c>
      <c r="AB1323" s="10">
        <f>Table1[[#This Row],[Sales Values]]*1.05</f>
        <v>1539.0900000000001</v>
      </c>
      <c r="AC1323" s="10" t="str">
        <f t="shared" si="104"/>
        <v>Superwossname</v>
      </c>
      <c r="AD1323" t="s">
        <v>101</v>
      </c>
    </row>
    <row r="1324" spans="1:30" x14ac:dyDescent="0.3">
      <c r="A1324">
        <v>4525</v>
      </c>
      <c r="B1324" t="s">
        <v>9637</v>
      </c>
      <c r="C1324" t="s">
        <v>3913</v>
      </c>
      <c r="D1324" t="s">
        <v>15</v>
      </c>
      <c r="E1324" t="s">
        <v>16</v>
      </c>
      <c r="F1324">
        <v>90</v>
      </c>
      <c r="G1324" t="s">
        <v>9638</v>
      </c>
      <c r="H1324" t="s">
        <v>1138</v>
      </c>
      <c r="I1324" t="s">
        <v>124</v>
      </c>
      <c r="J1324" s="8">
        <v>44040</v>
      </c>
      <c r="K1324" s="6" t="str">
        <f t="shared" si="100"/>
        <v>2020</v>
      </c>
      <c r="L1324" s="6" t="str">
        <f t="shared" si="101"/>
        <v>Jul</v>
      </c>
      <c r="M1324">
        <v>50</v>
      </c>
      <c r="N1324" s="10">
        <f t="shared" si="102"/>
        <v>2.0099999999999998</v>
      </c>
      <c r="O1324">
        <f t="shared" si="103"/>
        <v>20</v>
      </c>
      <c r="P1324">
        <v>0.5</v>
      </c>
      <c r="Q1324" s="12">
        <f>Table1[[#This Row],[Quantity]]*Table1[[#This Row],[Case Size]]</f>
        <v>1000</v>
      </c>
      <c r="R1324" s="10">
        <f>Table1[[#This Row],[ Sales Volume]]*Table1[[#This Row],[Cost]]</f>
        <v>2009.9999999999998</v>
      </c>
      <c r="S1324" s="10">
        <f>Table1[[#This Row],[Sales Values]]-(Table1[[#This Row],[Sales Values]]*0.25)</f>
        <v>1507.4999999999998</v>
      </c>
      <c r="T1324" s="10">
        <f>Table1[[#This Row],[Manufacturing Cost]]-Table1[[#This Row],[Delivery Cost]]</f>
        <v>1482.4999999999998</v>
      </c>
      <c r="U1324" s="10">
        <f>Table1[[#This Row],[Quantity]]*Table1[[#This Row],[Delivery]]</f>
        <v>25</v>
      </c>
      <c r="V1324" s="10">
        <f>Table1[[#This Row],[Sales Values]]-Table1[[#This Row],[Manufacturing Cost]]</f>
        <v>502.5</v>
      </c>
      <c r="W1324" s="13">
        <f>Table1[[#This Row],[Profit]]/Table1[[#This Row],[Sales Values]]</f>
        <v>0.25000000000000006</v>
      </c>
      <c r="X1324" s="10">
        <v>14.95</v>
      </c>
      <c r="Y1324" s="14">
        <f>IF(AND(Table1[[#This Row],[Quantity]]&gt;20,Table1[[#This Row],[Quantity]]&lt;=50),3%,IF(AND(Table1[[#This Row],[Quantity]]&gt;50,Table1[[#This Row],[Quantity]]&lt;=100),5%,IF(Table1[[#This Row],[Quantity]]&gt;100,7%,0)))</f>
        <v>0.03</v>
      </c>
      <c r="Z1324" s="10">
        <f>Table1[[#This Row],[Sales Values]]*(1-Table1[[#This Row],[Discount]])</f>
        <v>1949.6999999999998</v>
      </c>
      <c r="AA1324" s="10">
        <f>Table1[[#This Row],[Sales Values]]+(Table1[[#This Row],[Sales Values]]*1.05%)</f>
        <v>2031.1049999999998</v>
      </c>
      <c r="AB1324" s="10">
        <f>Table1[[#This Row],[Sales Values]]*1.05</f>
        <v>2110.5</v>
      </c>
      <c r="AC1324" s="10" t="str">
        <f t="shared" si="104"/>
        <v>Hyperwotsit</v>
      </c>
      <c r="AD1324" t="s">
        <v>20</v>
      </c>
    </row>
    <row r="1325" spans="1:30" x14ac:dyDescent="0.3">
      <c r="A1325">
        <v>4527</v>
      </c>
      <c r="B1325" t="s">
        <v>1464</v>
      </c>
      <c r="C1325" t="s">
        <v>5853</v>
      </c>
      <c r="D1325" t="s">
        <v>28</v>
      </c>
      <c r="E1325" t="s">
        <v>29</v>
      </c>
      <c r="F1325">
        <v>30</v>
      </c>
      <c r="G1325" t="s">
        <v>9640</v>
      </c>
      <c r="H1325" t="s">
        <v>3596</v>
      </c>
      <c r="I1325" t="s">
        <v>32</v>
      </c>
      <c r="J1325" s="8">
        <v>43985</v>
      </c>
      <c r="K1325" s="6" t="str">
        <f t="shared" si="100"/>
        <v>2020</v>
      </c>
      <c r="L1325" s="6" t="str">
        <f t="shared" si="101"/>
        <v>Jun</v>
      </c>
      <c r="M1325">
        <v>34</v>
      </c>
      <c r="N1325" s="10">
        <f t="shared" si="102"/>
        <v>1.89</v>
      </c>
      <c r="O1325">
        <f t="shared" si="103"/>
        <v>18</v>
      </c>
      <c r="P1325">
        <v>0.5</v>
      </c>
      <c r="Q1325" s="12">
        <f>Table1[[#This Row],[Quantity]]*Table1[[#This Row],[Case Size]]</f>
        <v>612</v>
      </c>
      <c r="R1325" s="10">
        <f>Table1[[#This Row],[ Sales Volume]]*Table1[[#This Row],[Cost]]</f>
        <v>1156.6799999999998</v>
      </c>
      <c r="S1325" s="10">
        <f>Table1[[#This Row],[Sales Values]]-(Table1[[#This Row],[Sales Values]]*0.25)</f>
        <v>867.50999999999988</v>
      </c>
      <c r="T1325" s="10">
        <f>Table1[[#This Row],[Manufacturing Cost]]-Table1[[#This Row],[Delivery Cost]]</f>
        <v>850.50999999999988</v>
      </c>
      <c r="U1325" s="10">
        <f>Table1[[#This Row],[Quantity]]*Table1[[#This Row],[Delivery]]</f>
        <v>17</v>
      </c>
      <c r="V1325" s="10">
        <f>Table1[[#This Row],[Sales Values]]-Table1[[#This Row],[Manufacturing Cost]]</f>
        <v>289.16999999999996</v>
      </c>
      <c r="W1325" s="13">
        <f>Table1[[#This Row],[Profit]]/Table1[[#This Row],[Sales Values]]</f>
        <v>0.25</v>
      </c>
      <c r="X1325" s="10">
        <v>14.95</v>
      </c>
      <c r="Y1325" s="14">
        <f>IF(AND(Table1[[#This Row],[Quantity]]&gt;20,Table1[[#This Row],[Quantity]]&lt;=50),3%,IF(AND(Table1[[#This Row],[Quantity]]&gt;50,Table1[[#This Row],[Quantity]]&lt;=100),5%,IF(Table1[[#This Row],[Quantity]]&gt;100,7%,0)))</f>
        <v>0.03</v>
      </c>
      <c r="Z1325" s="10">
        <f>Table1[[#This Row],[Sales Values]]*(1-Table1[[#This Row],[Discount]])</f>
        <v>1121.9795999999999</v>
      </c>
      <c r="AA1325" s="10">
        <f>Table1[[#This Row],[Sales Values]]+(Table1[[#This Row],[Sales Values]]*1.05%)</f>
        <v>1168.8251399999999</v>
      </c>
      <c r="AB1325" s="10">
        <f>Table1[[#This Row],[Sales Values]]*1.05</f>
        <v>1214.5139999999999</v>
      </c>
      <c r="AC1325" s="10" t="str">
        <f t="shared" si="104"/>
        <v>Gigastuff</v>
      </c>
      <c r="AD1325" t="s">
        <v>45</v>
      </c>
    </row>
    <row r="1326" spans="1:30" x14ac:dyDescent="0.3">
      <c r="A1326">
        <v>4531</v>
      </c>
      <c r="B1326" t="s">
        <v>7239</v>
      </c>
      <c r="C1326" t="s">
        <v>9645</v>
      </c>
      <c r="D1326" t="s">
        <v>28</v>
      </c>
      <c r="E1326" t="s">
        <v>29</v>
      </c>
      <c r="F1326">
        <v>30</v>
      </c>
      <c r="G1326" t="s">
        <v>9646</v>
      </c>
      <c r="H1326" t="s">
        <v>3713</v>
      </c>
      <c r="I1326" t="s">
        <v>32</v>
      </c>
      <c r="J1326" s="8">
        <v>44907</v>
      </c>
      <c r="K1326" s="6" t="str">
        <f t="shared" si="100"/>
        <v>2022</v>
      </c>
      <c r="L1326" s="6" t="str">
        <f t="shared" si="101"/>
        <v>Dec</v>
      </c>
      <c r="M1326">
        <v>52</v>
      </c>
      <c r="N1326" s="10">
        <f t="shared" si="102"/>
        <v>3.49</v>
      </c>
      <c r="O1326">
        <f t="shared" si="103"/>
        <v>20</v>
      </c>
      <c r="P1326">
        <v>0.5</v>
      </c>
      <c r="Q1326" s="12">
        <f>Table1[[#This Row],[Quantity]]*Table1[[#This Row],[Case Size]]</f>
        <v>1040</v>
      </c>
      <c r="R1326" s="10">
        <f>Table1[[#This Row],[ Sales Volume]]*Table1[[#This Row],[Cost]]</f>
        <v>3629.6000000000004</v>
      </c>
      <c r="S1326" s="10">
        <f>Table1[[#This Row],[Sales Values]]-(Table1[[#This Row],[Sales Values]]*0.25)</f>
        <v>2722.2000000000003</v>
      </c>
      <c r="T1326" s="10">
        <f>Table1[[#This Row],[Manufacturing Cost]]-Table1[[#This Row],[Delivery Cost]]</f>
        <v>2696.2000000000003</v>
      </c>
      <c r="U1326" s="10">
        <f>Table1[[#This Row],[Quantity]]*Table1[[#This Row],[Delivery]]</f>
        <v>26</v>
      </c>
      <c r="V1326" s="10">
        <f>Table1[[#This Row],[Sales Values]]-Table1[[#This Row],[Manufacturing Cost]]</f>
        <v>907.40000000000009</v>
      </c>
      <c r="W1326" s="13">
        <f>Table1[[#This Row],[Profit]]/Table1[[#This Row],[Sales Values]]</f>
        <v>0.25</v>
      </c>
      <c r="X1326" s="10">
        <v>14.95</v>
      </c>
      <c r="Y1326" s="14">
        <f>IF(AND(Table1[[#This Row],[Quantity]]&gt;20,Table1[[#This Row],[Quantity]]&lt;=50),3%,IF(AND(Table1[[#This Row],[Quantity]]&gt;50,Table1[[#This Row],[Quantity]]&lt;=100),5%,IF(Table1[[#This Row],[Quantity]]&gt;100,7%,0)))</f>
        <v>0.05</v>
      </c>
      <c r="Z1326" s="10">
        <f>Table1[[#This Row],[Sales Values]]*(1-Table1[[#This Row],[Discount]])</f>
        <v>3448.1200000000003</v>
      </c>
      <c r="AA1326" s="10">
        <f>Table1[[#This Row],[Sales Values]]+(Table1[[#This Row],[Sales Values]]*1.05%)</f>
        <v>3667.7108000000003</v>
      </c>
      <c r="AB1326" s="10">
        <f>Table1[[#This Row],[Sales Values]]*1.05</f>
        <v>3811.0800000000004</v>
      </c>
      <c r="AC1326" s="10" t="str">
        <f t="shared" si="104"/>
        <v>Superwossname</v>
      </c>
      <c r="AD1326" t="s">
        <v>101</v>
      </c>
    </row>
    <row r="1327" spans="1:30" x14ac:dyDescent="0.3">
      <c r="A1327">
        <v>4540</v>
      </c>
      <c r="B1327" t="s">
        <v>7846</v>
      </c>
      <c r="C1327" t="s">
        <v>1148</v>
      </c>
      <c r="D1327" t="s">
        <v>51</v>
      </c>
      <c r="E1327" t="s">
        <v>16</v>
      </c>
      <c r="F1327">
        <v>90</v>
      </c>
      <c r="G1327" t="s">
        <v>9659</v>
      </c>
      <c r="H1327" t="s">
        <v>4517</v>
      </c>
      <c r="I1327" t="s">
        <v>173</v>
      </c>
      <c r="J1327" s="8">
        <v>43912</v>
      </c>
      <c r="K1327" s="6" t="str">
        <f t="shared" si="100"/>
        <v>2020</v>
      </c>
      <c r="L1327" s="6" t="str">
        <f t="shared" si="101"/>
        <v>Mar</v>
      </c>
      <c r="M1327">
        <v>46</v>
      </c>
      <c r="N1327" s="10">
        <f t="shared" si="102"/>
        <v>3.49</v>
      </c>
      <c r="O1327">
        <f t="shared" si="103"/>
        <v>20</v>
      </c>
      <c r="P1327">
        <v>0.5</v>
      </c>
      <c r="Q1327" s="12">
        <f>Table1[[#This Row],[Quantity]]*Table1[[#This Row],[Case Size]]</f>
        <v>920</v>
      </c>
      <c r="R1327" s="10">
        <f>Table1[[#This Row],[ Sales Volume]]*Table1[[#This Row],[Cost]]</f>
        <v>3210.8</v>
      </c>
      <c r="S1327" s="10">
        <f>Table1[[#This Row],[Sales Values]]-(Table1[[#This Row],[Sales Values]]*0.25)</f>
        <v>2408.1000000000004</v>
      </c>
      <c r="T1327" s="10">
        <f>Table1[[#This Row],[Manufacturing Cost]]-Table1[[#This Row],[Delivery Cost]]</f>
        <v>2385.1000000000004</v>
      </c>
      <c r="U1327" s="10">
        <f>Table1[[#This Row],[Quantity]]*Table1[[#This Row],[Delivery]]</f>
        <v>23</v>
      </c>
      <c r="V1327" s="10">
        <f>Table1[[#This Row],[Sales Values]]-Table1[[#This Row],[Manufacturing Cost]]</f>
        <v>802.69999999999982</v>
      </c>
      <c r="W1327" s="13">
        <f>Table1[[#This Row],[Profit]]/Table1[[#This Row],[Sales Values]]</f>
        <v>0.24999999999999992</v>
      </c>
      <c r="X1327" s="10">
        <v>14.95</v>
      </c>
      <c r="Y1327" s="14">
        <f>IF(AND(Table1[[#This Row],[Quantity]]&gt;20,Table1[[#This Row],[Quantity]]&lt;=50),3%,IF(AND(Table1[[#This Row],[Quantity]]&gt;50,Table1[[#This Row],[Quantity]]&lt;=100),5%,IF(Table1[[#This Row],[Quantity]]&gt;100,7%,0)))</f>
        <v>0.03</v>
      </c>
      <c r="Z1327" s="10">
        <f>Table1[[#This Row],[Sales Values]]*(1-Table1[[#This Row],[Discount]])</f>
        <v>3114.4760000000001</v>
      </c>
      <c r="AA1327" s="10">
        <f>Table1[[#This Row],[Sales Values]]+(Table1[[#This Row],[Sales Values]]*1.05%)</f>
        <v>3244.5134000000003</v>
      </c>
      <c r="AB1327" s="10">
        <f>Table1[[#This Row],[Sales Values]]*1.05</f>
        <v>3371.34</v>
      </c>
      <c r="AC1327" s="10" t="str">
        <f t="shared" si="104"/>
        <v>Superwossname</v>
      </c>
      <c r="AD1327" t="s">
        <v>101</v>
      </c>
    </row>
    <row r="1328" spans="1:30" x14ac:dyDescent="0.3">
      <c r="A1328">
        <v>4541</v>
      </c>
      <c r="B1328" t="s">
        <v>3065</v>
      </c>
      <c r="C1328" t="s">
        <v>1192</v>
      </c>
      <c r="D1328" t="s">
        <v>28</v>
      </c>
      <c r="E1328" t="s">
        <v>29</v>
      </c>
      <c r="F1328">
        <v>90</v>
      </c>
      <c r="G1328" t="s">
        <v>9659</v>
      </c>
      <c r="H1328" t="s">
        <v>2795</v>
      </c>
      <c r="I1328" t="s">
        <v>38</v>
      </c>
      <c r="J1328" s="8">
        <v>44881</v>
      </c>
      <c r="K1328" s="6" t="str">
        <f t="shared" si="100"/>
        <v>2022</v>
      </c>
      <c r="L1328" s="6" t="str">
        <f t="shared" si="101"/>
        <v>Nov</v>
      </c>
      <c r="M1328">
        <v>72</v>
      </c>
      <c r="N1328" s="10">
        <f t="shared" si="102"/>
        <v>1.89</v>
      </c>
      <c r="O1328">
        <f t="shared" si="103"/>
        <v>18</v>
      </c>
      <c r="P1328">
        <v>0.5</v>
      </c>
      <c r="Q1328" s="12">
        <f>Table1[[#This Row],[Quantity]]*Table1[[#This Row],[Case Size]]</f>
        <v>1296</v>
      </c>
      <c r="R1328" s="10">
        <f>Table1[[#This Row],[ Sales Volume]]*Table1[[#This Row],[Cost]]</f>
        <v>2449.44</v>
      </c>
      <c r="S1328" s="10">
        <f>Table1[[#This Row],[Sales Values]]-(Table1[[#This Row],[Sales Values]]*0.25)</f>
        <v>1837.08</v>
      </c>
      <c r="T1328" s="10">
        <f>Table1[[#This Row],[Manufacturing Cost]]-Table1[[#This Row],[Delivery Cost]]</f>
        <v>1801.08</v>
      </c>
      <c r="U1328" s="10">
        <f>Table1[[#This Row],[Quantity]]*Table1[[#This Row],[Delivery]]</f>
        <v>36</v>
      </c>
      <c r="V1328" s="10">
        <f>Table1[[#This Row],[Sales Values]]-Table1[[#This Row],[Manufacturing Cost]]</f>
        <v>612.36000000000013</v>
      </c>
      <c r="W1328" s="13">
        <f>Table1[[#This Row],[Profit]]/Table1[[#This Row],[Sales Values]]</f>
        <v>0.25000000000000006</v>
      </c>
      <c r="X1328" s="10">
        <v>14.95</v>
      </c>
      <c r="Y1328" s="14">
        <f>IF(AND(Table1[[#This Row],[Quantity]]&gt;20,Table1[[#This Row],[Quantity]]&lt;=50),3%,IF(AND(Table1[[#This Row],[Quantity]]&gt;50,Table1[[#This Row],[Quantity]]&lt;=100),5%,IF(Table1[[#This Row],[Quantity]]&gt;100,7%,0)))</f>
        <v>0.05</v>
      </c>
      <c r="Z1328" s="10">
        <f>Table1[[#This Row],[Sales Values]]*(1-Table1[[#This Row],[Discount]])</f>
        <v>2326.9679999999998</v>
      </c>
      <c r="AA1328" s="10">
        <f>Table1[[#This Row],[Sales Values]]+(Table1[[#This Row],[Sales Values]]*1.05%)</f>
        <v>2475.1591200000003</v>
      </c>
      <c r="AB1328" s="10">
        <f>Table1[[#This Row],[Sales Values]]*1.05</f>
        <v>2571.9120000000003</v>
      </c>
      <c r="AC1328" s="10" t="str">
        <f t="shared" si="104"/>
        <v>Gigastuff</v>
      </c>
      <c r="AD1328" t="s">
        <v>45</v>
      </c>
    </row>
    <row r="1329" spans="1:30" x14ac:dyDescent="0.3">
      <c r="A1329">
        <v>4551</v>
      </c>
      <c r="B1329" t="s">
        <v>2947</v>
      </c>
      <c r="C1329" t="s">
        <v>2101</v>
      </c>
      <c r="D1329" t="s">
        <v>28</v>
      </c>
      <c r="E1329" t="s">
        <v>29</v>
      </c>
      <c r="F1329">
        <v>30</v>
      </c>
      <c r="G1329" t="s">
        <v>9674</v>
      </c>
      <c r="H1329" t="s">
        <v>6</v>
      </c>
      <c r="I1329" t="s">
        <v>32</v>
      </c>
      <c r="J1329" s="8">
        <v>44060</v>
      </c>
      <c r="K1329" s="6" t="str">
        <f t="shared" si="100"/>
        <v>2020</v>
      </c>
      <c r="L1329" s="6" t="str">
        <f t="shared" si="101"/>
        <v>Aug</v>
      </c>
      <c r="M1329">
        <v>33</v>
      </c>
      <c r="N1329" s="10">
        <f t="shared" si="102"/>
        <v>1.89</v>
      </c>
      <c r="O1329">
        <f t="shared" si="103"/>
        <v>18</v>
      </c>
      <c r="P1329">
        <v>0.5</v>
      </c>
      <c r="Q1329" s="12">
        <f>Table1[[#This Row],[Quantity]]*Table1[[#This Row],[Case Size]]</f>
        <v>594</v>
      </c>
      <c r="R1329" s="10">
        <f>Table1[[#This Row],[ Sales Volume]]*Table1[[#This Row],[Cost]]</f>
        <v>1122.6599999999999</v>
      </c>
      <c r="S1329" s="10">
        <f>Table1[[#This Row],[Sales Values]]-(Table1[[#This Row],[Sales Values]]*0.25)</f>
        <v>841.99499999999989</v>
      </c>
      <c r="T1329" s="10">
        <f>Table1[[#This Row],[Manufacturing Cost]]-Table1[[#This Row],[Delivery Cost]]</f>
        <v>825.49499999999989</v>
      </c>
      <c r="U1329" s="10">
        <f>Table1[[#This Row],[Quantity]]*Table1[[#This Row],[Delivery]]</f>
        <v>16.5</v>
      </c>
      <c r="V1329" s="10">
        <f>Table1[[#This Row],[Sales Values]]-Table1[[#This Row],[Manufacturing Cost]]</f>
        <v>280.66499999999996</v>
      </c>
      <c r="W1329" s="13">
        <f>Table1[[#This Row],[Profit]]/Table1[[#This Row],[Sales Values]]</f>
        <v>0.25</v>
      </c>
      <c r="X1329" s="10">
        <v>14.95</v>
      </c>
      <c r="Y1329" s="14">
        <f>IF(AND(Table1[[#This Row],[Quantity]]&gt;20,Table1[[#This Row],[Quantity]]&lt;=50),3%,IF(AND(Table1[[#This Row],[Quantity]]&gt;50,Table1[[#This Row],[Quantity]]&lt;=100),5%,IF(Table1[[#This Row],[Quantity]]&gt;100,7%,0)))</f>
        <v>0.03</v>
      </c>
      <c r="Z1329" s="10">
        <f>Table1[[#This Row],[Sales Values]]*(1-Table1[[#This Row],[Discount]])</f>
        <v>1088.9801999999997</v>
      </c>
      <c r="AA1329" s="10">
        <f>Table1[[#This Row],[Sales Values]]+(Table1[[#This Row],[Sales Values]]*1.05%)</f>
        <v>1134.4479299999998</v>
      </c>
      <c r="AB1329" s="10">
        <f>Table1[[#This Row],[Sales Values]]*1.05</f>
        <v>1178.7929999999999</v>
      </c>
      <c r="AC1329" s="10" t="str">
        <f t="shared" si="104"/>
        <v>Gigastuff</v>
      </c>
      <c r="AD1329" t="s">
        <v>45</v>
      </c>
    </row>
    <row r="1330" spans="1:30" x14ac:dyDescent="0.3">
      <c r="A1330">
        <v>4555</v>
      </c>
      <c r="B1330" t="s">
        <v>9681</v>
      </c>
      <c r="C1330" t="s">
        <v>5325</v>
      </c>
      <c r="D1330" t="s">
        <v>41</v>
      </c>
      <c r="E1330" t="s">
        <v>16</v>
      </c>
      <c r="F1330">
        <v>30</v>
      </c>
      <c r="G1330" t="s">
        <v>9682</v>
      </c>
      <c r="H1330" t="s">
        <v>3987</v>
      </c>
      <c r="I1330" t="s">
        <v>554</v>
      </c>
      <c r="J1330" s="8">
        <v>44379</v>
      </c>
      <c r="K1330" s="6" t="str">
        <f t="shared" si="100"/>
        <v>2021</v>
      </c>
      <c r="L1330" s="6" t="str">
        <f t="shared" si="101"/>
        <v>Jul</v>
      </c>
      <c r="M1330">
        <v>8</v>
      </c>
      <c r="N1330" s="10">
        <f t="shared" si="102"/>
        <v>3.49</v>
      </c>
      <c r="O1330">
        <f t="shared" si="103"/>
        <v>20</v>
      </c>
      <c r="P1330">
        <v>0.5</v>
      </c>
      <c r="Q1330" s="12">
        <f>Table1[[#This Row],[Quantity]]*Table1[[#This Row],[Case Size]]</f>
        <v>160</v>
      </c>
      <c r="R1330" s="10">
        <f>Table1[[#This Row],[ Sales Volume]]*Table1[[#This Row],[Cost]]</f>
        <v>558.40000000000009</v>
      </c>
      <c r="S1330" s="10">
        <f>Table1[[#This Row],[Sales Values]]-(Table1[[#This Row],[Sales Values]]*0.25)</f>
        <v>418.80000000000007</v>
      </c>
      <c r="T1330" s="10">
        <f>Table1[[#This Row],[Manufacturing Cost]]-Table1[[#This Row],[Delivery Cost]]</f>
        <v>414.80000000000007</v>
      </c>
      <c r="U1330" s="10">
        <f>Table1[[#This Row],[Quantity]]*Table1[[#This Row],[Delivery]]</f>
        <v>4</v>
      </c>
      <c r="V1330" s="10">
        <f>Table1[[#This Row],[Sales Values]]-Table1[[#This Row],[Manufacturing Cost]]</f>
        <v>139.60000000000002</v>
      </c>
      <c r="W1330" s="13">
        <f>Table1[[#This Row],[Profit]]/Table1[[#This Row],[Sales Values]]</f>
        <v>0.25</v>
      </c>
      <c r="X1330" s="10">
        <v>14.95</v>
      </c>
      <c r="Y1330" s="14">
        <f>IF(AND(Table1[[#This Row],[Quantity]]&gt;20,Table1[[#This Row],[Quantity]]&lt;=50),3%,IF(AND(Table1[[#This Row],[Quantity]]&gt;50,Table1[[#This Row],[Quantity]]&lt;=100),5%,IF(Table1[[#This Row],[Quantity]]&gt;100,7%,0)))</f>
        <v>0</v>
      </c>
      <c r="Z1330" s="10">
        <f>Table1[[#This Row],[Sales Values]]*(1-Table1[[#This Row],[Discount]])</f>
        <v>558.40000000000009</v>
      </c>
      <c r="AA1330" s="10">
        <f>Table1[[#This Row],[Sales Values]]+(Table1[[#This Row],[Sales Values]]*1.05%)</f>
        <v>564.2632000000001</v>
      </c>
      <c r="AB1330" s="10">
        <f>Table1[[#This Row],[Sales Values]]*1.05</f>
        <v>586.32000000000016</v>
      </c>
      <c r="AC1330" s="10" t="str">
        <f t="shared" si="104"/>
        <v>Superwossname</v>
      </c>
      <c r="AD1330" t="s">
        <v>101</v>
      </c>
    </row>
    <row r="1331" spans="1:30" x14ac:dyDescent="0.3">
      <c r="A1331">
        <v>4561</v>
      </c>
      <c r="B1331" t="s">
        <v>9693</v>
      </c>
      <c r="C1331" t="s">
        <v>6146</v>
      </c>
      <c r="D1331" t="s">
        <v>15</v>
      </c>
      <c r="E1331" t="s">
        <v>16</v>
      </c>
      <c r="F1331">
        <v>30</v>
      </c>
      <c r="G1331" t="s">
        <v>9694</v>
      </c>
      <c r="H1331" t="s">
        <v>901</v>
      </c>
      <c r="I1331" t="s">
        <v>146</v>
      </c>
      <c r="J1331" s="8">
        <v>44259</v>
      </c>
      <c r="K1331" s="6" t="str">
        <f t="shared" si="100"/>
        <v>2021</v>
      </c>
      <c r="L1331" s="6" t="str">
        <f t="shared" si="101"/>
        <v>Mar</v>
      </c>
      <c r="M1331">
        <v>39</v>
      </c>
      <c r="N1331" s="10">
        <f t="shared" si="102"/>
        <v>2.0099999999999998</v>
      </c>
      <c r="O1331">
        <f t="shared" si="103"/>
        <v>20</v>
      </c>
      <c r="P1331">
        <v>0.5</v>
      </c>
      <c r="Q1331" s="12">
        <f>Table1[[#This Row],[Quantity]]*Table1[[#This Row],[Case Size]]</f>
        <v>780</v>
      </c>
      <c r="R1331" s="10">
        <f>Table1[[#This Row],[ Sales Volume]]*Table1[[#This Row],[Cost]]</f>
        <v>1567.7999999999997</v>
      </c>
      <c r="S1331" s="10">
        <f>Table1[[#This Row],[Sales Values]]-(Table1[[#This Row],[Sales Values]]*0.25)</f>
        <v>1175.8499999999999</v>
      </c>
      <c r="T1331" s="10">
        <f>Table1[[#This Row],[Manufacturing Cost]]-Table1[[#This Row],[Delivery Cost]]</f>
        <v>1156.3499999999999</v>
      </c>
      <c r="U1331" s="10">
        <f>Table1[[#This Row],[Quantity]]*Table1[[#This Row],[Delivery]]</f>
        <v>19.5</v>
      </c>
      <c r="V1331" s="10">
        <f>Table1[[#This Row],[Sales Values]]-Table1[[#This Row],[Manufacturing Cost]]</f>
        <v>391.94999999999982</v>
      </c>
      <c r="W1331" s="13">
        <f>Table1[[#This Row],[Profit]]/Table1[[#This Row],[Sales Values]]</f>
        <v>0.24999999999999992</v>
      </c>
      <c r="X1331" s="10">
        <v>14.95</v>
      </c>
      <c r="Y1331" s="14">
        <f>IF(AND(Table1[[#This Row],[Quantity]]&gt;20,Table1[[#This Row],[Quantity]]&lt;=50),3%,IF(AND(Table1[[#This Row],[Quantity]]&gt;50,Table1[[#This Row],[Quantity]]&lt;=100),5%,IF(Table1[[#This Row],[Quantity]]&gt;100,7%,0)))</f>
        <v>0.03</v>
      </c>
      <c r="Z1331" s="10">
        <f>Table1[[#This Row],[Sales Values]]*(1-Table1[[#This Row],[Discount]])</f>
        <v>1520.7659999999996</v>
      </c>
      <c r="AA1331" s="10">
        <f>Table1[[#This Row],[Sales Values]]+(Table1[[#This Row],[Sales Values]]*1.05%)</f>
        <v>1584.2618999999997</v>
      </c>
      <c r="AB1331" s="10">
        <f>Table1[[#This Row],[Sales Values]]*1.05</f>
        <v>1646.1899999999998</v>
      </c>
      <c r="AC1331" s="10" t="str">
        <f t="shared" si="104"/>
        <v>Hyperwotsit</v>
      </c>
      <c r="AD1331" t="s">
        <v>20</v>
      </c>
    </row>
    <row r="1332" spans="1:30" x14ac:dyDescent="0.3">
      <c r="A1332">
        <v>4569</v>
      </c>
      <c r="B1332" t="s">
        <v>5485</v>
      </c>
      <c r="C1332" t="s">
        <v>4324</v>
      </c>
      <c r="D1332" t="s">
        <v>28</v>
      </c>
      <c r="E1332" t="s">
        <v>29</v>
      </c>
      <c r="F1332">
        <v>30</v>
      </c>
      <c r="G1332" t="s">
        <v>14739</v>
      </c>
      <c r="H1332" t="s">
        <v>1556</v>
      </c>
      <c r="I1332" t="s">
        <v>1311</v>
      </c>
      <c r="J1332" s="8">
        <v>43899</v>
      </c>
      <c r="K1332" s="6" t="str">
        <f t="shared" si="100"/>
        <v>2020</v>
      </c>
      <c r="L1332" s="6" t="str">
        <f t="shared" si="101"/>
        <v>Mar</v>
      </c>
      <c r="M1332">
        <v>24</v>
      </c>
      <c r="N1332" s="10">
        <f t="shared" si="102"/>
        <v>2.0099999999999998</v>
      </c>
      <c r="O1332">
        <f t="shared" si="103"/>
        <v>20</v>
      </c>
      <c r="P1332">
        <v>0.5</v>
      </c>
      <c r="Q1332" s="12">
        <f>Table1[[#This Row],[Quantity]]*Table1[[#This Row],[Case Size]]</f>
        <v>480</v>
      </c>
      <c r="R1332" s="10">
        <f>Table1[[#This Row],[ Sales Volume]]*Table1[[#This Row],[Cost]]</f>
        <v>964.8</v>
      </c>
      <c r="S1332" s="10">
        <f>Table1[[#This Row],[Sales Values]]-(Table1[[#This Row],[Sales Values]]*0.25)</f>
        <v>723.59999999999991</v>
      </c>
      <c r="T1332" s="10">
        <f>Table1[[#This Row],[Manufacturing Cost]]-Table1[[#This Row],[Delivery Cost]]</f>
        <v>711.59999999999991</v>
      </c>
      <c r="U1332" s="10">
        <f>Table1[[#This Row],[Quantity]]*Table1[[#This Row],[Delivery]]</f>
        <v>12</v>
      </c>
      <c r="V1332" s="10">
        <f>Table1[[#This Row],[Sales Values]]-Table1[[#This Row],[Manufacturing Cost]]</f>
        <v>241.20000000000005</v>
      </c>
      <c r="W1332" s="13">
        <f>Table1[[#This Row],[Profit]]/Table1[[#This Row],[Sales Values]]</f>
        <v>0.25000000000000006</v>
      </c>
      <c r="X1332" s="10">
        <v>14.95</v>
      </c>
      <c r="Y1332" s="14">
        <f>IF(AND(Table1[[#This Row],[Quantity]]&gt;20,Table1[[#This Row],[Quantity]]&lt;=50),3%,IF(AND(Table1[[#This Row],[Quantity]]&gt;50,Table1[[#This Row],[Quantity]]&lt;=100),5%,IF(Table1[[#This Row],[Quantity]]&gt;100,7%,0)))</f>
        <v>0.03</v>
      </c>
      <c r="Z1332" s="10">
        <f>Table1[[#This Row],[Sales Values]]*(1-Table1[[#This Row],[Discount]])</f>
        <v>935.85599999999988</v>
      </c>
      <c r="AA1332" s="10">
        <f>Table1[[#This Row],[Sales Values]]+(Table1[[#This Row],[Sales Values]]*1.05%)</f>
        <v>974.93039999999996</v>
      </c>
      <c r="AB1332" s="10">
        <f>Table1[[#This Row],[Sales Values]]*1.05</f>
        <v>1013.04</v>
      </c>
      <c r="AC1332" s="10" t="str">
        <f t="shared" si="104"/>
        <v>Hyperwotsit</v>
      </c>
      <c r="AD1332" t="s">
        <v>20</v>
      </c>
    </row>
    <row r="1333" spans="1:30" x14ac:dyDescent="0.3">
      <c r="A1333">
        <v>4572</v>
      </c>
      <c r="B1333" t="s">
        <v>2263</v>
      </c>
      <c r="C1333" t="s">
        <v>9705</v>
      </c>
      <c r="D1333" t="s">
        <v>15</v>
      </c>
      <c r="E1333" t="s">
        <v>16</v>
      </c>
      <c r="F1333">
        <v>90</v>
      </c>
      <c r="G1333" t="s">
        <v>9706</v>
      </c>
      <c r="H1333" t="s">
        <v>2447</v>
      </c>
      <c r="I1333" t="s">
        <v>1869</v>
      </c>
      <c r="J1333" s="8">
        <v>44821</v>
      </c>
      <c r="K1333" s="6" t="str">
        <f t="shared" si="100"/>
        <v>2022</v>
      </c>
      <c r="L1333" s="6" t="str">
        <f t="shared" si="101"/>
        <v>Sep</v>
      </c>
      <c r="M1333">
        <v>98</v>
      </c>
      <c r="N1333" s="10">
        <f t="shared" si="102"/>
        <v>3.49</v>
      </c>
      <c r="O1333">
        <f t="shared" si="103"/>
        <v>20</v>
      </c>
      <c r="P1333">
        <v>0.5</v>
      </c>
      <c r="Q1333" s="12">
        <f>Table1[[#This Row],[Quantity]]*Table1[[#This Row],[Case Size]]</f>
        <v>1960</v>
      </c>
      <c r="R1333" s="10">
        <f>Table1[[#This Row],[ Sales Volume]]*Table1[[#This Row],[Cost]]</f>
        <v>6840.4000000000005</v>
      </c>
      <c r="S1333" s="10">
        <f>Table1[[#This Row],[Sales Values]]-(Table1[[#This Row],[Sales Values]]*0.25)</f>
        <v>5130.3</v>
      </c>
      <c r="T1333" s="10">
        <f>Table1[[#This Row],[Manufacturing Cost]]-Table1[[#This Row],[Delivery Cost]]</f>
        <v>5081.3</v>
      </c>
      <c r="U1333" s="10">
        <f>Table1[[#This Row],[Quantity]]*Table1[[#This Row],[Delivery]]</f>
        <v>49</v>
      </c>
      <c r="V1333" s="10">
        <f>Table1[[#This Row],[Sales Values]]-Table1[[#This Row],[Manufacturing Cost]]</f>
        <v>1710.1000000000004</v>
      </c>
      <c r="W1333" s="13">
        <f>Table1[[#This Row],[Profit]]/Table1[[#This Row],[Sales Values]]</f>
        <v>0.25000000000000006</v>
      </c>
      <c r="X1333" s="10">
        <v>14.95</v>
      </c>
      <c r="Y1333" s="14">
        <f>IF(AND(Table1[[#This Row],[Quantity]]&gt;20,Table1[[#This Row],[Quantity]]&lt;=50),3%,IF(AND(Table1[[#This Row],[Quantity]]&gt;50,Table1[[#This Row],[Quantity]]&lt;=100),5%,IF(Table1[[#This Row],[Quantity]]&gt;100,7%,0)))</f>
        <v>0.05</v>
      </c>
      <c r="Z1333" s="10">
        <f>Table1[[#This Row],[Sales Values]]*(1-Table1[[#This Row],[Discount]])</f>
        <v>6498.38</v>
      </c>
      <c r="AA1333" s="10">
        <f>Table1[[#This Row],[Sales Values]]+(Table1[[#This Row],[Sales Values]]*1.05%)</f>
        <v>6912.2242000000006</v>
      </c>
      <c r="AB1333" s="10">
        <f>Table1[[#This Row],[Sales Values]]*1.05</f>
        <v>7182.420000000001</v>
      </c>
      <c r="AC1333" s="10" t="str">
        <f t="shared" si="104"/>
        <v>Superwossname</v>
      </c>
      <c r="AD1333" t="s">
        <v>101</v>
      </c>
    </row>
    <row r="1334" spans="1:30" x14ac:dyDescent="0.3">
      <c r="A1334">
        <v>4575</v>
      </c>
      <c r="B1334" t="s">
        <v>2050</v>
      </c>
      <c r="C1334" t="s">
        <v>7629</v>
      </c>
      <c r="D1334" t="s">
        <v>28</v>
      </c>
      <c r="E1334" t="s">
        <v>29</v>
      </c>
      <c r="F1334">
        <v>30</v>
      </c>
      <c r="G1334" t="s">
        <v>9708</v>
      </c>
      <c r="H1334" t="s">
        <v>255</v>
      </c>
      <c r="I1334" t="s">
        <v>32</v>
      </c>
      <c r="J1334" s="8">
        <v>44056</v>
      </c>
      <c r="K1334" s="6" t="str">
        <f t="shared" si="100"/>
        <v>2020</v>
      </c>
      <c r="L1334" s="6" t="str">
        <f t="shared" si="101"/>
        <v>Aug</v>
      </c>
      <c r="M1334">
        <v>66</v>
      </c>
      <c r="N1334" s="10">
        <f t="shared" si="102"/>
        <v>1.89</v>
      </c>
      <c r="O1334">
        <f t="shared" si="103"/>
        <v>18</v>
      </c>
      <c r="P1334">
        <v>0.5</v>
      </c>
      <c r="Q1334" s="12">
        <f>Table1[[#This Row],[Quantity]]*Table1[[#This Row],[Case Size]]</f>
        <v>1188</v>
      </c>
      <c r="R1334" s="10">
        <f>Table1[[#This Row],[ Sales Volume]]*Table1[[#This Row],[Cost]]</f>
        <v>2245.3199999999997</v>
      </c>
      <c r="S1334" s="10">
        <f>Table1[[#This Row],[Sales Values]]-(Table1[[#This Row],[Sales Values]]*0.25)</f>
        <v>1683.9899999999998</v>
      </c>
      <c r="T1334" s="10">
        <f>Table1[[#This Row],[Manufacturing Cost]]-Table1[[#This Row],[Delivery Cost]]</f>
        <v>1650.9899999999998</v>
      </c>
      <c r="U1334" s="10">
        <f>Table1[[#This Row],[Quantity]]*Table1[[#This Row],[Delivery]]</f>
        <v>33</v>
      </c>
      <c r="V1334" s="10">
        <f>Table1[[#This Row],[Sales Values]]-Table1[[#This Row],[Manufacturing Cost]]</f>
        <v>561.32999999999993</v>
      </c>
      <c r="W1334" s="13">
        <f>Table1[[#This Row],[Profit]]/Table1[[#This Row],[Sales Values]]</f>
        <v>0.25</v>
      </c>
      <c r="X1334" s="10">
        <v>14.95</v>
      </c>
      <c r="Y1334" s="14">
        <f>IF(AND(Table1[[#This Row],[Quantity]]&gt;20,Table1[[#This Row],[Quantity]]&lt;=50),3%,IF(AND(Table1[[#This Row],[Quantity]]&gt;50,Table1[[#This Row],[Quantity]]&lt;=100),5%,IF(Table1[[#This Row],[Quantity]]&gt;100,7%,0)))</f>
        <v>0.05</v>
      </c>
      <c r="Z1334" s="10">
        <f>Table1[[#This Row],[Sales Values]]*(1-Table1[[#This Row],[Discount]])</f>
        <v>2133.0539999999996</v>
      </c>
      <c r="AA1334" s="10">
        <f>Table1[[#This Row],[Sales Values]]+(Table1[[#This Row],[Sales Values]]*1.05%)</f>
        <v>2268.8958599999996</v>
      </c>
      <c r="AB1334" s="10">
        <f>Table1[[#This Row],[Sales Values]]*1.05</f>
        <v>2357.5859999999998</v>
      </c>
      <c r="AC1334" s="10" t="str">
        <f t="shared" si="104"/>
        <v>Gigastuff</v>
      </c>
      <c r="AD1334" t="s">
        <v>45</v>
      </c>
    </row>
    <row r="1335" spans="1:30" x14ac:dyDescent="0.3">
      <c r="A1335">
        <v>4576</v>
      </c>
      <c r="B1335" t="s">
        <v>1225</v>
      </c>
      <c r="C1335" t="s">
        <v>380</v>
      </c>
      <c r="D1335" t="s">
        <v>28</v>
      </c>
      <c r="E1335" t="s">
        <v>29</v>
      </c>
      <c r="F1335">
        <v>30</v>
      </c>
      <c r="G1335" t="s">
        <v>9709</v>
      </c>
      <c r="H1335" t="s">
        <v>6507</v>
      </c>
      <c r="I1335" t="s">
        <v>187</v>
      </c>
      <c r="J1335" s="8">
        <v>44727</v>
      </c>
      <c r="K1335" s="6" t="str">
        <f t="shared" si="100"/>
        <v>2022</v>
      </c>
      <c r="L1335" s="6" t="str">
        <f t="shared" si="101"/>
        <v>Jun</v>
      </c>
      <c r="M1335">
        <v>74</v>
      </c>
      <c r="N1335" s="10">
        <f t="shared" si="102"/>
        <v>2.0099999999999998</v>
      </c>
      <c r="O1335">
        <f t="shared" si="103"/>
        <v>20</v>
      </c>
      <c r="P1335">
        <v>0.5</v>
      </c>
      <c r="Q1335" s="11">
        <f>Table1[[#This Row],[Quantity]]*Table1[[#This Row],[Case Size]]</f>
        <v>1480</v>
      </c>
      <c r="R1335" s="10">
        <f>Table1[[#This Row],[ Sales Volume]]*Table1[[#This Row],[Cost]]</f>
        <v>2974.7999999999997</v>
      </c>
      <c r="S1335" s="10">
        <f>Table1[[#This Row],[Sales Values]]-(Table1[[#This Row],[Sales Values]]*0.25)</f>
        <v>2231.1</v>
      </c>
      <c r="T1335" s="10">
        <f>Table1[[#This Row],[Manufacturing Cost]]-Table1[[#This Row],[Delivery Cost]]</f>
        <v>2194.1</v>
      </c>
      <c r="U1335" s="10">
        <f>Table1[[#This Row],[Quantity]]*Table1[[#This Row],[Delivery]]</f>
        <v>37</v>
      </c>
      <c r="V1335" s="10">
        <f>Table1[[#This Row],[Sales Values]]-Table1[[#This Row],[Manufacturing Cost]]</f>
        <v>743.69999999999982</v>
      </c>
      <c r="W1335" s="13">
        <f>Table1[[#This Row],[Profit]]/Table1[[#This Row],[Sales Values]]</f>
        <v>0.24999999999999997</v>
      </c>
      <c r="X1335" s="10">
        <v>14.95</v>
      </c>
      <c r="Y1335" s="14">
        <f>IF(AND(Table1[[#This Row],[Quantity]]&gt;20,Table1[[#This Row],[Quantity]]&lt;=50),3%,IF(AND(Table1[[#This Row],[Quantity]]&gt;50,Table1[[#This Row],[Quantity]]&lt;=100),5%,IF(Table1[[#This Row],[Quantity]]&gt;100,7%,0)))</f>
        <v>0.05</v>
      </c>
      <c r="Z1335" s="10">
        <f>Table1[[#This Row],[Sales Values]]*(1-Table1[[#This Row],[Discount]])</f>
        <v>2826.0599999999995</v>
      </c>
      <c r="AA1335" s="10">
        <f>Table1[[#This Row],[Sales Values]]+(Table1[[#This Row],[Sales Values]]*1.05%)</f>
        <v>3006.0353999999998</v>
      </c>
      <c r="AB1335" s="10">
        <f>Table1[[#This Row],[Sales Values]]*1.05</f>
        <v>3123.54</v>
      </c>
      <c r="AC1335" s="10" t="str">
        <f t="shared" si="104"/>
        <v>Hyperwotsit</v>
      </c>
      <c r="AD1335" t="s">
        <v>20</v>
      </c>
    </row>
    <row r="1336" spans="1:30" x14ac:dyDescent="0.3">
      <c r="A1336">
        <v>4584</v>
      </c>
      <c r="B1336" t="s">
        <v>9720</v>
      </c>
      <c r="C1336" t="s">
        <v>4766</v>
      </c>
      <c r="D1336" t="s">
        <v>51</v>
      </c>
      <c r="E1336" t="s">
        <v>16</v>
      </c>
      <c r="F1336">
        <v>30</v>
      </c>
      <c r="G1336" t="s">
        <v>9721</v>
      </c>
      <c r="H1336" t="s">
        <v>363</v>
      </c>
      <c r="I1336" t="s">
        <v>110</v>
      </c>
      <c r="J1336" s="8">
        <v>44608</v>
      </c>
      <c r="K1336" s="6" t="str">
        <f t="shared" si="100"/>
        <v>2022</v>
      </c>
      <c r="L1336" s="6" t="str">
        <f t="shared" si="101"/>
        <v>Feb</v>
      </c>
      <c r="M1336">
        <v>74</v>
      </c>
      <c r="N1336" s="10">
        <f t="shared" si="102"/>
        <v>2.0099999999999998</v>
      </c>
      <c r="O1336">
        <f t="shared" si="103"/>
        <v>20</v>
      </c>
      <c r="P1336">
        <v>0.5</v>
      </c>
      <c r="Q1336" s="11">
        <f>Table1[[#This Row],[Quantity]]*Table1[[#This Row],[Case Size]]</f>
        <v>1480</v>
      </c>
      <c r="R1336" s="10">
        <f>Table1[[#This Row],[ Sales Volume]]*Table1[[#This Row],[Cost]]</f>
        <v>2974.7999999999997</v>
      </c>
      <c r="S1336" s="10">
        <f>Table1[[#This Row],[Sales Values]]-(Table1[[#This Row],[Sales Values]]*0.25)</f>
        <v>2231.1</v>
      </c>
      <c r="T1336" s="10">
        <f>Table1[[#This Row],[Manufacturing Cost]]-Table1[[#This Row],[Delivery Cost]]</f>
        <v>2194.1</v>
      </c>
      <c r="U1336" s="10">
        <f>Table1[[#This Row],[Quantity]]*Table1[[#This Row],[Delivery]]</f>
        <v>37</v>
      </c>
      <c r="V1336" s="10">
        <f>Table1[[#This Row],[Sales Values]]-Table1[[#This Row],[Manufacturing Cost]]</f>
        <v>743.69999999999982</v>
      </c>
      <c r="W1336" s="13">
        <f>Table1[[#This Row],[Profit]]/Table1[[#This Row],[Sales Values]]</f>
        <v>0.24999999999999997</v>
      </c>
      <c r="X1336" s="10">
        <v>14.95</v>
      </c>
      <c r="Y1336" s="14">
        <f>IF(AND(Table1[[#This Row],[Quantity]]&gt;20,Table1[[#This Row],[Quantity]]&lt;=50),3%,IF(AND(Table1[[#This Row],[Quantity]]&gt;50,Table1[[#This Row],[Quantity]]&lt;=100),5%,IF(Table1[[#This Row],[Quantity]]&gt;100,7%,0)))</f>
        <v>0.05</v>
      </c>
      <c r="Z1336" s="10">
        <f>Table1[[#This Row],[Sales Values]]*(1-Table1[[#This Row],[Discount]])</f>
        <v>2826.0599999999995</v>
      </c>
      <c r="AA1336" s="10">
        <f>Table1[[#This Row],[Sales Values]]+(Table1[[#This Row],[Sales Values]]*1.05%)</f>
        <v>3006.0353999999998</v>
      </c>
      <c r="AB1336" s="10">
        <f>Table1[[#This Row],[Sales Values]]*1.05</f>
        <v>3123.54</v>
      </c>
      <c r="AC1336" s="10" t="str">
        <f t="shared" si="104"/>
        <v>Hyperwotsit</v>
      </c>
      <c r="AD1336" t="s">
        <v>20</v>
      </c>
    </row>
    <row r="1337" spans="1:30" x14ac:dyDescent="0.3">
      <c r="A1337">
        <v>4588</v>
      </c>
      <c r="B1337" t="s">
        <v>5960</v>
      </c>
      <c r="C1337" t="s">
        <v>135</v>
      </c>
      <c r="D1337" t="s">
        <v>28</v>
      </c>
      <c r="E1337" t="s">
        <v>29</v>
      </c>
      <c r="F1337">
        <v>60</v>
      </c>
      <c r="G1337" t="s">
        <v>9725</v>
      </c>
      <c r="H1337" t="s">
        <v>6820</v>
      </c>
      <c r="I1337" t="s">
        <v>294</v>
      </c>
      <c r="J1337" s="8">
        <v>43972</v>
      </c>
      <c r="K1337" s="6" t="str">
        <f t="shared" si="100"/>
        <v>2020</v>
      </c>
      <c r="L1337" s="6" t="str">
        <f t="shared" si="101"/>
        <v>May</v>
      </c>
      <c r="M1337">
        <v>49</v>
      </c>
      <c r="N1337" s="10">
        <f t="shared" si="102"/>
        <v>1.89</v>
      </c>
      <c r="O1337">
        <f t="shared" si="103"/>
        <v>18</v>
      </c>
      <c r="P1337">
        <v>0.5</v>
      </c>
      <c r="Q1337" s="12">
        <f>Table1[[#This Row],[Quantity]]*Table1[[#This Row],[Case Size]]</f>
        <v>882</v>
      </c>
      <c r="R1337" s="10">
        <f>Table1[[#This Row],[ Sales Volume]]*Table1[[#This Row],[Cost]]</f>
        <v>1666.98</v>
      </c>
      <c r="S1337" s="10">
        <f>Table1[[#This Row],[Sales Values]]-(Table1[[#This Row],[Sales Values]]*0.25)</f>
        <v>1250.2350000000001</v>
      </c>
      <c r="T1337" s="10">
        <f>Table1[[#This Row],[Manufacturing Cost]]-Table1[[#This Row],[Delivery Cost]]</f>
        <v>1225.7350000000001</v>
      </c>
      <c r="U1337" s="10">
        <f>Table1[[#This Row],[Quantity]]*Table1[[#This Row],[Delivery]]</f>
        <v>24.5</v>
      </c>
      <c r="V1337" s="10">
        <f>Table1[[#This Row],[Sales Values]]-Table1[[#This Row],[Manufacturing Cost]]</f>
        <v>416.74499999999989</v>
      </c>
      <c r="W1337" s="13">
        <f>Table1[[#This Row],[Profit]]/Table1[[#This Row],[Sales Values]]</f>
        <v>0.24999999999999994</v>
      </c>
      <c r="X1337" s="10">
        <v>14.95</v>
      </c>
      <c r="Y1337" s="14">
        <f>IF(AND(Table1[[#This Row],[Quantity]]&gt;20,Table1[[#This Row],[Quantity]]&lt;=50),3%,IF(AND(Table1[[#This Row],[Quantity]]&gt;50,Table1[[#This Row],[Quantity]]&lt;=100),5%,IF(Table1[[#This Row],[Quantity]]&gt;100,7%,0)))</f>
        <v>0.03</v>
      </c>
      <c r="Z1337" s="10">
        <f>Table1[[#This Row],[Sales Values]]*(1-Table1[[#This Row],[Discount]])</f>
        <v>1616.9705999999999</v>
      </c>
      <c r="AA1337" s="10">
        <f>Table1[[#This Row],[Sales Values]]+(Table1[[#This Row],[Sales Values]]*1.05%)</f>
        <v>1684.4832900000001</v>
      </c>
      <c r="AB1337" s="10">
        <f>Table1[[#This Row],[Sales Values]]*1.05</f>
        <v>1750.3290000000002</v>
      </c>
      <c r="AC1337" s="10" t="str">
        <f t="shared" si="104"/>
        <v>Gigastuff</v>
      </c>
      <c r="AD1337" t="s">
        <v>45</v>
      </c>
    </row>
    <row r="1338" spans="1:30" x14ac:dyDescent="0.3">
      <c r="A1338">
        <v>4594</v>
      </c>
      <c r="B1338" t="s">
        <v>9732</v>
      </c>
      <c r="C1338" t="s">
        <v>3542</v>
      </c>
      <c r="D1338" t="s">
        <v>51</v>
      </c>
      <c r="E1338" t="s">
        <v>16</v>
      </c>
      <c r="F1338">
        <v>60</v>
      </c>
      <c r="G1338" t="s">
        <v>9733</v>
      </c>
      <c r="H1338" t="s">
        <v>1401</v>
      </c>
      <c r="I1338" t="s">
        <v>1402</v>
      </c>
      <c r="J1338" s="8">
        <v>44553</v>
      </c>
      <c r="K1338" s="6" t="str">
        <f t="shared" si="100"/>
        <v>2021</v>
      </c>
      <c r="L1338" s="6" t="str">
        <f t="shared" si="101"/>
        <v>Dec</v>
      </c>
      <c r="M1338">
        <v>43</v>
      </c>
      <c r="N1338" s="10">
        <f t="shared" si="102"/>
        <v>2.0099999999999998</v>
      </c>
      <c r="O1338">
        <f t="shared" si="103"/>
        <v>20</v>
      </c>
      <c r="P1338">
        <v>0.5</v>
      </c>
      <c r="Q1338" s="12">
        <f>Table1[[#This Row],[Quantity]]*Table1[[#This Row],[Case Size]]</f>
        <v>860</v>
      </c>
      <c r="R1338" s="10">
        <f>Table1[[#This Row],[ Sales Volume]]*Table1[[#This Row],[Cost]]</f>
        <v>1728.6</v>
      </c>
      <c r="S1338" s="10">
        <f>Table1[[#This Row],[Sales Values]]-(Table1[[#This Row],[Sales Values]]*0.25)</f>
        <v>1296.4499999999998</v>
      </c>
      <c r="T1338" s="10">
        <f>Table1[[#This Row],[Manufacturing Cost]]-Table1[[#This Row],[Delivery Cost]]</f>
        <v>1274.9499999999998</v>
      </c>
      <c r="U1338" s="10">
        <f>Table1[[#This Row],[Quantity]]*Table1[[#This Row],[Delivery]]</f>
        <v>21.5</v>
      </c>
      <c r="V1338" s="10">
        <f>Table1[[#This Row],[Sales Values]]-Table1[[#This Row],[Manufacturing Cost]]</f>
        <v>432.15000000000009</v>
      </c>
      <c r="W1338" s="13">
        <f>Table1[[#This Row],[Profit]]/Table1[[#This Row],[Sales Values]]</f>
        <v>0.25000000000000006</v>
      </c>
      <c r="X1338" s="10">
        <v>14.95</v>
      </c>
      <c r="Y1338" s="14">
        <f>IF(AND(Table1[[#This Row],[Quantity]]&gt;20,Table1[[#This Row],[Quantity]]&lt;=50),3%,IF(AND(Table1[[#This Row],[Quantity]]&gt;50,Table1[[#This Row],[Quantity]]&lt;=100),5%,IF(Table1[[#This Row],[Quantity]]&gt;100,7%,0)))</f>
        <v>0.03</v>
      </c>
      <c r="Z1338" s="10">
        <f>Table1[[#This Row],[Sales Values]]*(1-Table1[[#This Row],[Discount]])</f>
        <v>1676.742</v>
      </c>
      <c r="AA1338" s="10">
        <f>Table1[[#This Row],[Sales Values]]+(Table1[[#This Row],[Sales Values]]*1.05%)</f>
        <v>1746.7502999999999</v>
      </c>
      <c r="AB1338" s="10">
        <f>Table1[[#This Row],[Sales Values]]*1.05</f>
        <v>1815.03</v>
      </c>
      <c r="AC1338" s="10" t="str">
        <f t="shared" si="104"/>
        <v>Hyperwotsit</v>
      </c>
      <c r="AD1338" t="s">
        <v>20</v>
      </c>
    </row>
    <row r="1339" spans="1:30" x14ac:dyDescent="0.3">
      <c r="A1339">
        <v>4595</v>
      </c>
      <c r="B1339" t="s">
        <v>4475</v>
      </c>
      <c r="C1339" t="s">
        <v>9734</v>
      </c>
      <c r="D1339" t="s">
        <v>51</v>
      </c>
      <c r="E1339" t="s">
        <v>16</v>
      </c>
      <c r="F1339">
        <v>60</v>
      </c>
      <c r="G1339" t="s">
        <v>9735</v>
      </c>
      <c r="H1339" t="s">
        <v>849</v>
      </c>
      <c r="I1339" t="s">
        <v>124</v>
      </c>
      <c r="J1339" s="8">
        <v>43853</v>
      </c>
      <c r="K1339" s="6" t="str">
        <f t="shared" si="100"/>
        <v>2020</v>
      </c>
      <c r="L1339" s="6" t="str">
        <f t="shared" si="101"/>
        <v>Jan</v>
      </c>
      <c r="M1339">
        <v>23</v>
      </c>
      <c r="N1339" s="10">
        <f t="shared" si="102"/>
        <v>2.0099999999999998</v>
      </c>
      <c r="O1339">
        <f t="shared" si="103"/>
        <v>20</v>
      </c>
      <c r="P1339">
        <v>0.5</v>
      </c>
      <c r="Q1339" s="12">
        <f>Table1[[#This Row],[Quantity]]*Table1[[#This Row],[Case Size]]</f>
        <v>460</v>
      </c>
      <c r="R1339" s="10">
        <f>Table1[[#This Row],[ Sales Volume]]*Table1[[#This Row],[Cost]]</f>
        <v>924.59999999999991</v>
      </c>
      <c r="S1339" s="10">
        <f>Table1[[#This Row],[Sales Values]]-(Table1[[#This Row],[Sales Values]]*0.25)</f>
        <v>693.44999999999993</v>
      </c>
      <c r="T1339" s="10">
        <f>Table1[[#This Row],[Manufacturing Cost]]-Table1[[#This Row],[Delivery Cost]]</f>
        <v>681.94999999999993</v>
      </c>
      <c r="U1339" s="10">
        <f>Table1[[#This Row],[Quantity]]*Table1[[#This Row],[Delivery]]</f>
        <v>11.5</v>
      </c>
      <c r="V1339" s="10">
        <f>Table1[[#This Row],[Sales Values]]-Table1[[#This Row],[Manufacturing Cost]]</f>
        <v>231.14999999999998</v>
      </c>
      <c r="W1339" s="13">
        <f>Table1[[#This Row],[Profit]]/Table1[[#This Row],[Sales Values]]</f>
        <v>0.25</v>
      </c>
      <c r="X1339" s="10">
        <v>14.95</v>
      </c>
      <c r="Y1339" s="14">
        <f>IF(AND(Table1[[#This Row],[Quantity]]&gt;20,Table1[[#This Row],[Quantity]]&lt;=50),3%,IF(AND(Table1[[#This Row],[Quantity]]&gt;50,Table1[[#This Row],[Quantity]]&lt;=100),5%,IF(Table1[[#This Row],[Quantity]]&gt;100,7%,0)))</f>
        <v>0.03</v>
      </c>
      <c r="Z1339" s="10">
        <f>Table1[[#This Row],[Sales Values]]*(1-Table1[[#This Row],[Discount]])</f>
        <v>896.86199999999985</v>
      </c>
      <c r="AA1339" s="10">
        <f>Table1[[#This Row],[Sales Values]]+(Table1[[#This Row],[Sales Values]]*1.05%)</f>
        <v>934.30829999999992</v>
      </c>
      <c r="AB1339" s="10">
        <f>Table1[[#This Row],[Sales Values]]*1.05</f>
        <v>970.82999999999993</v>
      </c>
      <c r="AC1339" s="10" t="str">
        <f t="shared" si="104"/>
        <v>Hyperwotsit</v>
      </c>
      <c r="AD1339" t="s">
        <v>20</v>
      </c>
    </row>
    <row r="1340" spans="1:30" x14ac:dyDescent="0.3">
      <c r="A1340">
        <v>4603</v>
      </c>
      <c r="B1340" t="s">
        <v>6752</v>
      </c>
      <c r="C1340" t="s">
        <v>3171</v>
      </c>
      <c r="D1340" t="s">
        <v>28</v>
      </c>
      <c r="E1340" t="s">
        <v>29</v>
      </c>
      <c r="F1340">
        <v>90</v>
      </c>
      <c r="G1340" t="s">
        <v>9747</v>
      </c>
      <c r="H1340" t="s">
        <v>6687</v>
      </c>
      <c r="I1340" t="s">
        <v>32</v>
      </c>
      <c r="J1340" s="8">
        <v>44594</v>
      </c>
      <c r="K1340" s="6" t="str">
        <f t="shared" si="100"/>
        <v>2022</v>
      </c>
      <c r="L1340" s="6" t="str">
        <f t="shared" si="101"/>
        <v>Feb</v>
      </c>
      <c r="M1340">
        <v>59</v>
      </c>
      <c r="N1340" s="10">
        <f t="shared" si="102"/>
        <v>1.89</v>
      </c>
      <c r="O1340">
        <f t="shared" si="103"/>
        <v>18</v>
      </c>
      <c r="P1340">
        <v>0.5</v>
      </c>
      <c r="Q1340" s="12">
        <f>Table1[[#This Row],[Quantity]]*Table1[[#This Row],[Case Size]]</f>
        <v>1062</v>
      </c>
      <c r="R1340" s="10">
        <f>Table1[[#This Row],[ Sales Volume]]*Table1[[#This Row],[Cost]]</f>
        <v>2007.1799999999998</v>
      </c>
      <c r="S1340" s="10">
        <f>Table1[[#This Row],[Sales Values]]-(Table1[[#This Row],[Sales Values]]*0.25)</f>
        <v>1505.3849999999998</v>
      </c>
      <c r="T1340" s="10">
        <f>Table1[[#This Row],[Manufacturing Cost]]-Table1[[#This Row],[Delivery Cost]]</f>
        <v>1475.8849999999998</v>
      </c>
      <c r="U1340" s="10">
        <f>Table1[[#This Row],[Quantity]]*Table1[[#This Row],[Delivery]]</f>
        <v>29.5</v>
      </c>
      <c r="V1340" s="10">
        <f>Table1[[#This Row],[Sales Values]]-Table1[[#This Row],[Manufacturing Cost]]</f>
        <v>501.79500000000007</v>
      </c>
      <c r="W1340" s="13">
        <f>Table1[[#This Row],[Profit]]/Table1[[#This Row],[Sales Values]]</f>
        <v>0.25000000000000006</v>
      </c>
      <c r="X1340" s="10">
        <v>14.95</v>
      </c>
      <c r="Y1340" s="14">
        <f>IF(AND(Table1[[#This Row],[Quantity]]&gt;20,Table1[[#This Row],[Quantity]]&lt;=50),3%,IF(AND(Table1[[#This Row],[Quantity]]&gt;50,Table1[[#This Row],[Quantity]]&lt;=100),5%,IF(Table1[[#This Row],[Quantity]]&gt;100,7%,0)))</f>
        <v>0.05</v>
      </c>
      <c r="Z1340" s="10">
        <f>Table1[[#This Row],[Sales Values]]*(1-Table1[[#This Row],[Discount]])</f>
        <v>1906.8209999999997</v>
      </c>
      <c r="AA1340" s="10">
        <f>Table1[[#This Row],[Sales Values]]+(Table1[[#This Row],[Sales Values]]*1.05%)</f>
        <v>2028.2553899999998</v>
      </c>
      <c r="AB1340" s="10">
        <f>Table1[[#This Row],[Sales Values]]*1.05</f>
        <v>2107.5389999999998</v>
      </c>
      <c r="AC1340" s="10" t="str">
        <f t="shared" si="104"/>
        <v>Gigastuff</v>
      </c>
      <c r="AD1340" t="s">
        <v>45</v>
      </c>
    </row>
    <row r="1341" spans="1:30" x14ac:dyDescent="0.3">
      <c r="A1341">
        <v>4604</v>
      </c>
      <c r="B1341" t="s">
        <v>2335</v>
      </c>
      <c r="C1341" t="s">
        <v>2014</v>
      </c>
      <c r="D1341" t="s">
        <v>28</v>
      </c>
      <c r="E1341" t="s">
        <v>29</v>
      </c>
      <c r="F1341">
        <v>60</v>
      </c>
      <c r="G1341" t="s">
        <v>9748</v>
      </c>
      <c r="H1341" t="s">
        <v>9749</v>
      </c>
      <c r="I1341" t="s">
        <v>38</v>
      </c>
      <c r="J1341" s="8">
        <v>43897</v>
      </c>
      <c r="K1341" s="6" t="str">
        <f t="shared" si="100"/>
        <v>2020</v>
      </c>
      <c r="L1341" s="6" t="str">
        <f t="shared" si="101"/>
        <v>Mar</v>
      </c>
      <c r="M1341">
        <v>10</v>
      </c>
      <c r="N1341" s="10">
        <f t="shared" si="102"/>
        <v>1.89</v>
      </c>
      <c r="O1341">
        <f t="shared" si="103"/>
        <v>18</v>
      </c>
      <c r="P1341">
        <v>0.5</v>
      </c>
      <c r="Q1341" s="12">
        <f>Table1[[#This Row],[Quantity]]*Table1[[#This Row],[Case Size]]</f>
        <v>180</v>
      </c>
      <c r="R1341" s="10">
        <f>Table1[[#This Row],[ Sales Volume]]*Table1[[#This Row],[Cost]]</f>
        <v>340.2</v>
      </c>
      <c r="S1341" s="10">
        <f>Table1[[#This Row],[Sales Values]]-(Table1[[#This Row],[Sales Values]]*0.25)</f>
        <v>255.14999999999998</v>
      </c>
      <c r="T1341" s="10">
        <f>Table1[[#This Row],[Manufacturing Cost]]-Table1[[#This Row],[Delivery Cost]]</f>
        <v>250.14999999999998</v>
      </c>
      <c r="U1341" s="10">
        <f>Table1[[#This Row],[Quantity]]*Table1[[#This Row],[Delivery]]</f>
        <v>5</v>
      </c>
      <c r="V1341" s="10">
        <f>Table1[[#This Row],[Sales Values]]-Table1[[#This Row],[Manufacturing Cost]]</f>
        <v>85.050000000000011</v>
      </c>
      <c r="W1341" s="13">
        <f>Table1[[#This Row],[Profit]]/Table1[[#This Row],[Sales Values]]</f>
        <v>0.25000000000000006</v>
      </c>
      <c r="X1341" s="10">
        <v>14.95</v>
      </c>
      <c r="Y1341" s="14">
        <f>IF(AND(Table1[[#This Row],[Quantity]]&gt;20,Table1[[#This Row],[Quantity]]&lt;=50),3%,IF(AND(Table1[[#This Row],[Quantity]]&gt;50,Table1[[#This Row],[Quantity]]&lt;=100),5%,IF(Table1[[#This Row],[Quantity]]&gt;100,7%,0)))</f>
        <v>0</v>
      </c>
      <c r="Z1341" s="10">
        <f>Table1[[#This Row],[Sales Values]]*(1-Table1[[#This Row],[Discount]])</f>
        <v>340.2</v>
      </c>
      <c r="AA1341" s="10">
        <f>Table1[[#This Row],[Sales Values]]+(Table1[[#This Row],[Sales Values]]*1.05%)</f>
        <v>343.77209999999997</v>
      </c>
      <c r="AB1341" s="10">
        <f>Table1[[#This Row],[Sales Values]]*1.05</f>
        <v>357.21</v>
      </c>
      <c r="AC1341" s="10" t="str">
        <f t="shared" si="104"/>
        <v>Gigastuff</v>
      </c>
      <c r="AD1341" t="s">
        <v>45</v>
      </c>
    </row>
    <row r="1342" spans="1:30" x14ac:dyDescent="0.3">
      <c r="A1342">
        <v>4605</v>
      </c>
      <c r="B1342" t="s">
        <v>555</v>
      </c>
      <c r="C1342" t="s">
        <v>9488</v>
      </c>
      <c r="D1342" t="s">
        <v>28</v>
      </c>
      <c r="E1342" t="s">
        <v>29</v>
      </c>
      <c r="F1342">
        <v>30</v>
      </c>
      <c r="G1342" t="s">
        <v>9750</v>
      </c>
      <c r="H1342" t="s">
        <v>1261</v>
      </c>
      <c r="I1342" t="s">
        <v>32</v>
      </c>
      <c r="J1342" s="8">
        <v>43988</v>
      </c>
      <c r="K1342" s="6" t="str">
        <f t="shared" si="100"/>
        <v>2020</v>
      </c>
      <c r="L1342" s="6" t="str">
        <f t="shared" si="101"/>
        <v>Jun</v>
      </c>
      <c r="M1342">
        <v>42</v>
      </c>
      <c r="N1342" s="10">
        <f t="shared" si="102"/>
        <v>2.0099999999999998</v>
      </c>
      <c r="O1342">
        <f t="shared" si="103"/>
        <v>20</v>
      </c>
      <c r="P1342">
        <v>0.5</v>
      </c>
      <c r="Q1342" s="12">
        <f>Table1[[#This Row],[Quantity]]*Table1[[#This Row],[Case Size]]</f>
        <v>840</v>
      </c>
      <c r="R1342" s="10">
        <f>Table1[[#This Row],[ Sales Volume]]*Table1[[#This Row],[Cost]]</f>
        <v>1688.3999999999999</v>
      </c>
      <c r="S1342" s="10">
        <f>Table1[[#This Row],[Sales Values]]-(Table1[[#This Row],[Sales Values]]*0.25)</f>
        <v>1266.3</v>
      </c>
      <c r="T1342" s="10">
        <f>Table1[[#This Row],[Manufacturing Cost]]-Table1[[#This Row],[Delivery Cost]]</f>
        <v>1245.3</v>
      </c>
      <c r="U1342" s="10">
        <f>Table1[[#This Row],[Quantity]]*Table1[[#This Row],[Delivery]]</f>
        <v>21</v>
      </c>
      <c r="V1342" s="10">
        <f>Table1[[#This Row],[Sales Values]]-Table1[[#This Row],[Manufacturing Cost]]</f>
        <v>422.09999999999991</v>
      </c>
      <c r="W1342" s="13">
        <f>Table1[[#This Row],[Profit]]/Table1[[#This Row],[Sales Values]]</f>
        <v>0.24999999999999997</v>
      </c>
      <c r="X1342" s="10">
        <v>14.95</v>
      </c>
      <c r="Y1342" s="14">
        <f>IF(AND(Table1[[#This Row],[Quantity]]&gt;20,Table1[[#This Row],[Quantity]]&lt;=50),3%,IF(AND(Table1[[#This Row],[Quantity]]&gt;50,Table1[[#This Row],[Quantity]]&lt;=100),5%,IF(Table1[[#This Row],[Quantity]]&gt;100,7%,0)))</f>
        <v>0.03</v>
      </c>
      <c r="Z1342" s="10">
        <f>Table1[[#This Row],[Sales Values]]*(1-Table1[[#This Row],[Discount]])</f>
        <v>1637.7479999999998</v>
      </c>
      <c r="AA1342" s="10">
        <f>Table1[[#This Row],[Sales Values]]+(Table1[[#This Row],[Sales Values]]*1.05%)</f>
        <v>1706.1281999999999</v>
      </c>
      <c r="AB1342" s="10">
        <f>Table1[[#This Row],[Sales Values]]*1.05</f>
        <v>1772.82</v>
      </c>
      <c r="AC1342" s="10" t="str">
        <f t="shared" si="104"/>
        <v>Hyperwotsit</v>
      </c>
      <c r="AD1342" t="s">
        <v>20</v>
      </c>
    </row>
    <row r="1343" spans="1:30" x14ac:dyDescent="0.3">
      <c r="A1343">
        <v>4606</v>
      </c>
      <c r="B1343" t="s">
        <v>7772</v>
      </c>
      <c r="C1343" t="s">
        <v>625</v>
      </c>
      <c r="D1343" t="s">
        <v>92</v>
      </c>
      <c r="E1343" t="s">
        <v>16</v>
      </c>
      <c r="F1343">
        <v>60</v>
      </c>
      <c r="G1343" t="s">
        <v>9751</v>
      </c>
      <c r="H1343" t="s">
        <v>1948</v>
      </c>
      <c r="I1343" t="s">
        <v>25</v>
      </c>
      <c r="J1343" s="8">
        <v>44657</v>
      </c>
      <c r="K1343" s="6" t="str">
        <f t="shared" si="100"/>
        <v>2022</v>
      </c>
      <c r="L1343" s="6" t="str">
        <f t="shared" si="101"/>
        <v>Apr</v>
      </c>
      <c r="M1343">
        <v>33</v>
      </c>
      <c r="N1343" s="10">
        <f t="shared" si="102"/>
        <v>1.89</v>
      </c>
      <c r="O1343">
        <f t="shared" si="103"/>
        <v>18</v>
      </c>
      <c r="P1343">
        <v>0.5</v>
      </c>
      <c r="Q1343" s="12">
        <f>Table1[[#This Row],[Quantity]]*Table1[[#This Row],[Case Size]]</f>
        <v>594</v>
      </c>
      <c r="R1343" s="10">
        <f>Table1[[#This Row],[ Sales Volume]]*Table1[[#This Row],[Cost]]</f>
        <v>1122.6599999999999</v>
      </c>
      <c r="S1343" s="10">
        <f>Table1[[#This Row],[Sales Values]]-(Table1[[#This Row],[Sales Values]]*0.25)</f>
        <v>841.99499999999989</v>
      </c>
      <c r="T1343" s="10">
        <f>Table1[[#This Row],[Manufacturing Cost]]-Table1[[#This Row],[Delivery Cost]]</f>
        <v>825.49499999999989</v>
      </c>
      <c r="U1343" s="10">
        <f>Table1[[#This Row],[Quantity]]*Table1[[#This Row],[Delivery]]</f>
        <v>16.5</v>
      </c>
      <c r="V1343" s="10">
        <f>Table1[[#This Row],[Sales Values]]-Table1[[#This Row],[Manufacturing Cost]]</f>
        <v>280.66499999999996</v>
      </c>
      <c r="W1343" s="13">
        <f>Table1[[#This Row],[Profit]]/Table1[[#This Row],[Sales Values]]</f>
        <v>0.25</v>
      </c>
      <c r="X1343" s="10">
        <v>14.95</v>
      </c>
      <c r="Y1343" s="14">
        <f>IF(AND(Table1[[#This Row],[Quantity]]&gt;20,Table1[[#This Row],[Quantity]]&lt;=50),3%,IF(AND(Table1[[#This Row],[Quantity]]&gt;50,Table1[[#This Row],[Quantity]]&lt;=100),5%,IF(Table1[[#This Row],[Quantity]]&gt;100,7%,0)))</f>
        <v>0.03</v>
      </c>
      <c r="Z1343" s="10">
        <f>Table1[[#This Row],[Sales Values]]*(1-Table1[[#This Row],[Discount]])</f>
        <v>1088.9801999999997</v>
      </c>
      <c r="AA1343" s="10">
        <f>Table1[[#This Row],[Sales Values]]+(Table1[[#This Row],[Sales Values]]*1.05%)</f>
        <v>1134.4479299999998</v>
      </c>
      <c r="AB1343" s="10">
        <f>Table1[[#This Row],[Sales Values]]*1.05</f>
        <v>1178.7929999999999</v>
      </c>
      <c r="AC1343" s="10" t="str">
        <f t="shared" si="104"/>
        <v>Gigastuff</v>
      </c>
      <c r="AD1343" t="s">
        <v>45</v>
      </c>
    </row>
    <row r="1344" spans="1:30" x14ac:dyDescent="0.3">
      <c r="A1344">
        <v>4617</v>
      </c>
      <c r="B1344" t="s">
        <v>8142</v>
      </c>
      <c r="C1344" t="s">
        <v>6865</v>
      </c>
      <c r="D1344" t="s">
        <v>15</v>
      </c>
      <c r="E1344" t="s">
        <v>16</v>
      </c>
      <c r="F1344">
        <v>30</v>
      </c>
      <c r="G1344" t="s">
        <v>9764</v>
      </c>
      <c r="H1344" t="s">
        <v>1537</v>
      </c>
      <c r="I1344" t="s">
        <v>294</v>
      </c>
      <c r="J1344" s="8">
        <v>44243</v>
      </c>
      <c r="K1344" s="6" t="str">
        <f t="shared" si="100"/>
        <v>2021</v>
      </c>
      <c r="L1344" s="6" t="str">
        <f t="shared" si="101"/>
        <v>Feb</v>
      </c>
      <c r="M1344">
        <v>28</v>
      </c>
      <c r="N1344" s="10">
        <f t="shared" si="102"/>
        <v>1.89</v>
      </c>
      <c r="O1344">
        <f t="shared" si="103"/>
        <v>18</v>
      </c>
      <c r="P1344">
        <v>0.5</v>
      </c>
      <c r="Q1344" s="12">
        <f>Table1[[#This Row],[Quantity]]*Table1[[#This Row],[Case Size]]</f>
        <v>504</v>
      </c>
      <c r="R1344" s="10">
        <f>Table1[[#This Row],[ Sales Volume]]*Table1[[#This Row],[Cost]]</f>
        <v>952.56</v>
      </c>
      <c r="S1344" s="10">
        <f>Table1[[#This Row],[Sales Values]]-(Table1[[#This Row],[Sales Values]]*0.25)</f>
        <v>714.42</v>
      </c>
      <c r="T1344" s="10">
        <f>Table1[[#This Row],[Manufacturing Cost]]-Table1[[#This Row],[Delivery Cost]]</f>
        <v>700.42</v>
      </c>
      <c r="U1344" s="10">
        <f>Table1[[#This Row],[Quantity]]*Table1[[#This Row],[Delivery]]</f>
        <v>14</v>
      </c>
      <c r="V1344" s="10">
        <f>Table1[[#This Row],[Sales Values]]-Table1[[#This Row],[Manufacturing Cost]]</f>
        <v>238.14</v>
      </c>
      <c r="W1344" s="13">
        <f>Table1[[#This Row],[Profit]]/Table1[[#This Row],[Sales Values]]</f>
        <v>0.25</v>
      </c>
      <c r="X1344" s="10">
        <v>14.95</v>
      </c>
      <c r="Y1344" s="14">
        <f>IF(AND(Table1[[#This Row],[Quantity]]&gt;20,Table1[[#This Row],[Quantity]]&lt;=50),3%,IF(AND(Table1[[#This Row],[Quantity]]&gt;50,Table1[[#This Row],[Quantity]]&lt;=100),5%,IF(Table1[[#This Row],[Quantity]]&gt;100,7%,0)))</f>
        <v>0.03</v>
      </c>
      <c r="Z1344" s="10">
        <f>Table1[[#This Row],[Sales Values]]*(1-Table1[[#This Row],[Discount]])</f>
        <v>923.9831999999999</v>
      </c>
      <c r="AA1344" s="10">
        <f>Table1[[#This Row],[Sales Values]]+(Table1[[#This Row],[Sales Values]]*1.05%)</f>
        <v>962.56187999999997</v>
      </c>
      <c r="AB1344" s="10">
        <f>Table1[[#This Row],[Sales Values]]*1.05</f>
        <v>1000.188</v>
      </c>
      <c r="AC1344" s="10" t="str">
        <f t="shared" si="104"/>
        <v>Gigastuff</v>
      </c>
      <c r="AD1344" t="s">
        <v>45</v>
      </c>
    </row>
    <row r="1345" spans="1:30" x14ac:dyDescent="0.3">
      <c r="A1345">
        <v>4619</v>
      </c>
      <c r="B1345" t="s">
        <v>6151</v>
      </c>
      <c r="C1345" t="s">
        <v>968</v>
      </c>
      <c r="D1345" t="s">
        <v>92</v>
      </c>
      <c r="E1345" t="s">
        <v>29</v>
      </c>
      <c r="F1345">
        <v>90</v>
      </c>
      <c r="G1345" t="s">
        <v>9766</v>
      </c>
      <c r="H1345" t="s">
        <v>4090</v>
      </c>
      <c r="I1345" t="s">
        <v>32</v>
      </c>
      <c r="J1345" s="8">
        <v>43880</v>
      </c>
      <c r="K1345" s="6" t="str">
        <f t="shared" si="100"/>
        <v>2020</v>
      </c>
      <c r="L1345" s="6" t="str">
        <f t="shared" si="101"/>
        <v>Feb</v>
      </c>
      <c r="M1345">
        <v>47</v>
      </c>
      <c r="N1345" s="10">
        <f t="shared" si="102"/>
        <v>1.89</v>
      </c>
      <c r="O1345">
        <f t="shared" si="103"/>
        <v>18</v>
      </c>
      <c r="P1345">
        <v>0.5</v>
      </c>
      <c r="Q1345" s="12">
        <f>Table1[[#This Row],[Quantity]]*Table1[[#This Row],[Case Size]]</f>
        <v>846</v>
      </c>
      <c r="R1345" s="10">
        <f>Table1[[#This Row],[ Sales Volume]]*Table1[[#This Row],[Cost]]</f>
        <v>1598.9399999999998</v>
      </c>
      <c r="S1345" s="10">
        <f>Table1[[#This Row],[Sales Values]]-(Table1[[#This Row],[Sales Values]]*0.25)</f>
        <v>1199.2049999999999</v>
      </c>
      <c r="T1345" s="10">
        <f>Table1[[#This Row],[Manufacturing Cost]]-Table1[[#This Row],[Delivery Cost]]</f>
        <v>1175.7049999999999</v>
      </c>
      <c r="U1345" s="10">
        <f>Table1[[#This Row],[Quantity]]*Table1[[#This Row],[Delivery]]</f>
        <v>23.5</v>
      </c>
      <c r="V1345" s="10">
        <f>Table1[[#This Row],[Sales Values]]-Table1[[#This Row],[Manufacturing Cost]]</f>
        <v>399.7349999999999</v>
      </c>
      <c r="W1345" s="13">
        <f>Table1[[#This Row],[Profit]]/Table1[[#This Row],[Sales Values]]</f>
        <v>0.24999999999999997</v>
      </c>
      <c r="X1345" s="10">
        <v>14.95</v>
      </c>
      <c r="Y1345" s="14">
        <f>IF(AND(Table1[[#This Row],[Quantity]]&gt;20,Table1[[#This Row],[Quantity]]&lt;=50),3%,IF(AND(Table1[[#This Row],[Quantity]]&gt;50,Table1[[#This Row],[Quantity]]&lt;=100),5%,IF(Table1[[#This Row],[Quantity]]&gt;100,7%,0)))</f>
        <v>0.03</v>
      </c>
      <c r="Z1345" s="10">
        <f>Table1[[#This Row],[Sales Values]]*(1-Table1[[#This Row],[Discount]])</f>
        <v>1550.9717999999998</v>
      </c>
      <c r="AA1345" s="10">
        <f>Table1[[#This Row],[Sales Values]]+(Table1[[#This Row],[Sales Values]]*1.05%)</f>
        <v>1615.7288699999999</v>
      </c>
      <c r="AB1345" s="10">
        <f>Table1[[#This Row],[Sales Values]]*1.05</f>
        <v>1678.8869999999999</v>
      </c>
      <c r="AC1345" s="10" t="str">
        <f t="shared" si="104"/>
        <v>Gigastuff</v>
      </c>
      <c r="AD1345" t="s">
        <v>45</v>
      </c>
    </row>
    <row r="1346" spans="1:30" x14ac:dyDescent="0.3">
      <c r="A1346">
        <v>4632</v>
      </c>
      <c r="B1346" t="s">
        <v>9787</v>
      </c>
      <c r="C1346" t="s">
        <v>1891</v>
      </c>
      <c r="D1346" t="s">
        <v>15</v>
      </c>
      <c r="E1346" t="s">
        <v>16</v>
      </c>
      <c r="F1346">
        <v>90</v>
      </c>
      <c r="G1346" t="s">
        <v>9788</v>
      </c>
      <c r="H1346" t="s">
        <v>4046</v>
      </c>
      <c r="I1346" t="s">
        <v>173</v>
      </c>
      <c r="J1346" s="8">
        <v>44285</v>
      </c>
      <c r="K1346" s="6" t="str">
        <f t="shared" ref="K1346:K1409" si="105">TEXT(J1346, "yyyy")</f>
        <v>2021</v>
      </c>
      <c r="L1346" s="6" t="str">
        <f t="shared" ref="L1346:L1409" si="106">TEXT(J1346, "mmm")</f>
        <v>Mar</v>
      </c>
      <c r="M1346">
        <v>62</v>
      </c>
      <c r="N1346" s="10">
        <f t="shared" ref="N1346:N1409" si="107">VLOOKUP(AD1346,Codes,3)</f>
        <v>2.0099999999999998</v>
      </c>
      <c r="O1346">
        <f t="shared" ref="O1346:O1409" si="108">VLOOKUP(AD1346,Codes,4)</f>
        <v>20</v>
      </c>
      <c r="P1346">
        <v>0.5</v>
      </c>
      <c r="Q1346" s="12">
        <f>Table1[[#This Row],[Quantity]]*Table1[[#This Row],[Case Size]]</f>
        <v>1240</v>
      </c>
      <c r="R1346" s="10">
        <f>Table1[[#This Row],[ Sales Volume]]*Table1[[#This Row],[Cost]]</f>
        <v>2492.3999999999996</v>
      </c>
      <c r="S1346" s="10">
        <f>Table1[[#This Row],[Sales Values]]-(Table1[[#This Row],[Sales Values]]*0.25)</f>
        <v>1869.2999999999997</v>
      </c>
      <c r="T1346" s="10">
        <f>Table1[[#This Row],[Manufacturing Cost]]-Table1[[#This Row],[Delivery Cost]]</f>
        <v>1838.2999999999997</v>
      </c>
      <c r="U1346" s="10">
        <f>Table1[[#This Row],[Quantity]]*Table1[[#This Row],[Delivery]]</f>
        <v>31</v>
      </c>
      <c r="V1346" s="10">
        <f>Table1[[#This Row],[Sales Values]]-Table1[[#This Row],[Manufacturing Cost]]</f>
        <v>623.09999999999991</v>
      </c>
      <c r="W1346" s="13">
        <f>Table1[[#This Row],[Profit]]/Table1[[#This Row],[Sales Values]]</f>
        <v>0.25</v>
      </c>
      <c r="X1346" s="10">
        <v>14.95</v>
      </c>
      <c r="Y1346" s="14">
        <f>IF(AND(Table1[[#This Row],[Quantity]]&gt;20,Table1[[#This Row],[Quantity]]&lt;=50),3%,IF(AND(Table1[[#This Row],[Quantity]]&gt;50,Table1[[#This Row],[Quantity]]&lt;=100),5%,IF(Table1[[#This Row],[Quantity]]&gt;100,7%,0)))</f>
        <v>0.05</v>
      </c>
      <c r="Z1346" s="10">
        <f>Table1[[#This Row],[Sales Values]]*(1-Table1[[#This Row],[Discount]])</f>
        <v>2367.7799999999997</v>
      </c>
      <c r="AA1346" s="10">
        <f>Table1[[#This Row],[Sales Values]]+(Table1[[#This Row],[Sales Values]]*1.05%)</f>
        <v>2518.5701999999997</v>
      </c>
      <c r="AB1346" s="10">
        <f>Table1[[#This Row],[Sales Values]]*1.05</f>
        <v>2617.0199999999995</v>
      </c>
      <c r="AC1346" s="10" t="str">
        <f t="shared" ref="AC1346:AC1409" si="109">VLOOKUP(AD1346,Codes,2)</f>
        <v>Hyperwotsit</v>
      </c>
      <c r="AD1346" t="s">
        <v>20</v>
      </c>
    </row>
    <row r="1347" spans="1:30" x14ac:dyDescent="0.3">
      <c r="A1347">
        <v>4643</v>
      </c>
      <c r="B1347" t="s">
        <v>9801</v>
      </c>
      <c r="C1347" t="s">
        <v>547</v>
      </c>
      <c r="D1347" t="s">
        <v>51</v>
      </c>
      <c r="E1347" t="s">
        <v>16</v>
      </c>
      <c r="F1347">
        <v>30</v>
      </c>
      <c r="G1347" t="s">
        <v>9802</v>
      </c>
      <c r="H1347" t="s">
        <v>6023</v>
      </c>
      <c r="I1347" t="s">
        <v>32</v>
      </c>
      <c r="J1347" s="8">
        <v>44639</v>
      </c>
      <c r="K1347" s="6" t="str">
        <f t="shared" si="105"/>
        <v>2022</v>
      </c>
      <c r="L1347" s="6" t="str">
        <f t="shared" si="106"/>
        <v>Mar</v>
      </c>
      <c r="M1347">
        <v>79</v>
      </c>
      <c r="N1347" s="10">
        <f t="shared" si="107"/>
        <v>1.89</v>
      </c>
      <c r="O1347">
        <f t="shared" si="108"/>
        <v>18</v>
      </c>
      <c r="P1347">
        <v>0.5</v>
      </c>
      <c r="Q1347" s="12">
        <f>Table1[[#This Row],[Quantity]]*Table1[[#This Row],[Case Size]]</f>
        <v>1422</v>
      </c>
      <c r="R1347" s="10">
        <f>Table1[[#This Row],[ Sales Volume]]*Table1[[#This Row],[Cost]]</f>
        <v>2687.58</v>
      </c>
      <c r="S1347" s="10">
        <f>Table1[[#This Row],[Sales Values]]-(Table1[[#This Row],[Sales Values]]*0.25)</f>
        <v>2015.6849999999999</v>
      </c>
      <c r="T1347" s="10">
        <f>Table1[[#This Row],[Manufacturing Cost]]-Table1[[#This Row],[Delivery Cost]]</f>
        <v>1976.1849999999999</v>
      </c>
      <c r="U1347" s="10">
        <f>Table1[[#This Row],[Quantity]]*Table1[[#This Row],[Delivery]]</f>
        <v>39.5</v>
      </c>
      <c r="V1347" s="10">
        <f>Table1[[#This Row],[Sales Values]]-Table1[[#This Row],[Manufacturing Cost]]</f>
        <v>671.89499999999998</v>
      </c>
      <c r="W1347" s="13">
        <f>Table1[[#This Row],[Profit]]/Table1[[#This Row],[Sales Values]]</f>
        <v>0.25</v>
      </c>
      <c r="X1347" s="10">
        <v>14.95</v>
      </c>
      <c r="Y1347" s="14">
        <f>IF(AND(Table1[[#This Row],[Quantity]]&gt;20,Table1[[#This Row],[Quantity]]&lt;=50),3%,IF(AND(Table1[[#This Row],[Quantity]]&gt;50,Table1[[#This Row],[Quantity]]&lt;=100),5%,IF(Table1[[#This Row],[Quantity]]&gt;100,7%,0)))</f>
        <v>0.05</v>
      </c>
      <c r="Z1347" s="10">
        <f>Table1[[#This Row],[Sales Values]]*(1-Table1[[#This Row],[Discount]])</f>
        <v>2553.201</v>
      </c>
      <c r="AA1347" s="10">
        <f>Table1[[#This Row],[Sales Values]]+(Table1[[#This Row],[Sales Values]]*1.05%)</f>
        <v>2715.7995900000001</v>
      </c>
      <c r="AB1347" s="10">
        <f>Table1[[#This Row],[Sales Values]]*1.05</f>
        <v>2821.9589999999998</v>
      </c>
      <c r="AC1347" s="10" t="str">
        <f t="shared" si="109"/>
        <v>Gigastuff</v>
      </c>
      <c r="AD1347" t="s">
        <v>45</v>
      </c>
    </row>
    <row r="1348" spans="1:30" x14ac:dyDescent="0.3">
      <c r="A1348">
        <v>4645</v>
      </c>
      <c r="B1348" t="s">
        <v>7537</v>
      </c>
      <c r="C1348" t="s">
        <v>4237</v>
      </c>
      <c r="D1348" t="s">
        <v>28</v>
      </c>
      <c r="E1348" t="s">
        <v>29</v>
      </c>
      <c r="F1348">
        <v>90</v>
      </c>
      <c r="G1348" t="s">
        <v>9805</v>
      </c>
      <c r="H1348" t="s">
        <v>8022</v>
      </c>
      <c r="I1348" t="s">
        <v>294</v>
      </c>
      <c r="J1348" s="8">
        <v>44221</v>
      </c>
      <c r="K1348" s="6" t="str">
        <f t="shared" si="105"/>
        <v>2021</v>
      </c>
      <c r="L1348" s="6" t="str">
        <f t="shared" si="106"/>
        <v>Jan</v>
      </c>
      <c r="M1348">
        <v>68</v>
      </c>
      <c r="N1348" s="10">
        <f t="shared" si="107"/>
        <v>3.49</v>
      </c>
      <c r="O1348">
        <f t="shared" si="108"/>
        <v>20</v>
      </c>
      <c r="P1348">
        <v>0.5</v>
      </c>
      <c r="Q1348" s="12">
        <f>Table1[[#This Row],[Quantity]]*Table1[[#This Row],[Case Size]]</f>
        <v>1360</v>
      </c>
      <c r="R1348" s="10">
        <f>Table1[[#This Row],[ Sales Volume]]*Table1[[#This Row],[Cost]]</f>
        <v>4746.4000000000005</v>
      </c>
      <c r="S1348" s="10">
        <f>Table1[[#This Row],[Sales Values]]-(Table1[[#This Row],[Sales Values]]*0.25)</f>
        <v>3559.8</v>
      </c>
      <c r="T1348" s="10">
        <f>Table1[[#This Row],[Manufacturing Cost]]-Table1[[#This Row],[Delivery Cost]]</f>
        <v>3525.8</v>
      </c>
      <c r="U1348" s="10">
        <f>Table1[[#This Row],[Quantity]]*Table1[[#This Row],[Delivery]]</f>
        <v>34</v>
      </c>
      <c r="V1348" s="10">
        <f>Table1[[#This Row],[Sales Values]]-Table1[[#This Row],[Manufacturing Cost]]</f>
        <v>1186.6000000000004</v>
      </c>
      <c r="W1348" s="13">
        <f>Table1[[#This Row],[Profit]]/Table1[[#This Row],[Sales Values]]</f>
        <v>0.25000000000000006</v>
      </c>
      <c r="X1348" s="10">
        <v>14.95</v>
      </c>
      <c r="Y1348" s="14">
        <f>IF(AND(Table1[[#This Row],[Quantity]]&gt;20,Table1[[#This Row],[Quantity]]&lt;=50),3%,IF(AND(Table1[[#This Row],[Quantity]]&gt;50,Table1[[#This Row],[Quantity]]&lt;=100),5%,IF(Table1[[#This Row],[Quantity]]&gt;100,7%,0)))</f>
        <v>0.05</v>
      </c>
      <c r="Z1348" s="10">
        <f>Table1[[#This Row],[Sales Values]]*(1-Table1[[#This Row],[Discount]])</f>
        <v>4509.08</v>
      </c>
      <c r="AA1348" s="10">
        <f>Table1[[#This Row],[Sales Values]]+(Table1[[#This Row],[Sales Values]]*1.05%)</f>
        <v>4796.2372000000005</v>
      </c>
      <c r="AB1348" s="10">
        <f>Table1[[#This Row],[Sales Values]]*1.05</f>
        <v>4983.7200000000012</v>
      </c>
      <c r="AC1348" s="10" t="str">
        <f t="shared" si="109"/>
        <v>Superwossname</v>
      </c>
      <c r="AD1348" t="s">
        <v>101</v>
      </c>
    </row>
    <row r="1349" spans="1:30" x14ac:dyDescent="0.3">
      <c r="A1349">
        <v>4651</v>
      </c>
      <c r="B1349" t="s">
        <v>9812</v>
      </c>
      <c r="C1349" t="s">
        <v>3066</v>
      </c>
      <c r="D1349" t="s">
        <v>15</v>
      </c>
      <c r="E1349" t="s">
        <v>16</v>
      </c>
      <c r="F1349">
        <v>90</v>
      </c>
      <c r="G1349" t="s">
        <v>9813</v>
      </c>
      <c r="H1349" t="s">
        <v>2227</v>
      </c>
      <c r="I1349" t="s">
        <v>38</v>
      </c>
      <c r="J1349" s="8">
        <v>43857</v>
      </c>
      <c r="K1349" s="6" t="str">
        <f t="shared" si="105"/>
        <v>2020</v>
      </c>
      <c r="L1349" s="6" t="str">
        <f t="shared" si="106"/>
        <v>Jan</v>
      </c>
      <c r="M1349">
        <v>51</v>
      </c>
      <c r="N1349" s="10">
        <f t="shared" si="107"/>
        <v>3.49</v>
      </c>
      <c r="O1349">
        <f t="shared" si="108"/>
        <v>20</v>
      </c>
      <c r="P1349">
        <v>0.5</v>
      </c>
      <c r="Q1349" s="12">
        <f>Table1[[#This Row],[Quantity]]*Table1[[#This Row],[Case Size]]</f>
        <v>1020</v>
      </c>
      <c r="R1349" s="10">
        <f>Table1[[#This Row],[ Sales Volume]]*Table1[[#This Row],[Cost]]</f>
        <v>3559.8</v>
      </c>
      <c r="S1349" s="10">
        <f>Table1[[#This Row],[Sales Values]]-(Table1[[#This Row],[Sales Values]]*0.25)</f>
        <v>2669.8500000000004</v>
      </c>
      <c r="T1349" s="10">
        <f>Table1[[#This Row],[Manufacturing Cost]]-Table1[[#This Row],[Delivery Cost]]</f>
        <v>2644.3500000000004</v>
      </c>
      <c r="U1349" s="10">
        <f>Table1[[#This Row],[Quantity]]*Table1[[#This Row],[Delivery]]</f>
        <v>25.5</v>
      </c>
      <c r="V1349" s="10">
        <f>Table1[[#This Row],[Sales Values]]-Table1[[#This Row],[Manufacturing Cost]]</f>
        <v>889.94999999999982</v>
      </c>
      <c r="W1349" s="13">
        <f>Table1[[#This Row],[Profit]]/Table1[[#This Row],[Sales Values]]</f>
        <v>0.24999999999999994</v>
      </c>
      <c r="X1349" s="10">
        <v>14.95</v>
      </c>
      <c r="Y1349" s="14">
        <f>IF(AND(Table1[[#This Row],[Quantity]]&gt;20,Table1[[#This Row],[Quantity]]&lt;=50),3%,IF(AND(Table1[[#This Row],[Quantity]]&gt;50,Table1[[#This Row],[Quantity]]&lt;=100),5%,IF(Table1[[#This Row],[Quantity]]&gt;100,7%,0)))</f>
        <v>0.05</v>
      </c>
      <c r="Z1349" s="10">
        <f>Table1[[#This Row],[Sales Values]]*(1-Table1[[#This Row],[Discount]])</f>
        <v>3381.81</v>
      </c>
      <c r="AA1349" s="10">
        <f>Table1[[#This Row],[Sales Values]]+(Table1[[#This Row],[Sales Values]]*1.05%)</f>
        <v>3597.1779000000001</v>
      </c>
      <c r="AB1349" s="10">
        <f>Table1[[#This Row],[Sales Values]]*1.05</f>
        <v>3737.7900000000004</v>
      </c>
      <c r="AC1349" s="10" t="str">
        <f t="shared" si="109"/>
        <v>Superwossname</v>
      </c>
      <c r="AD1349" t="s">
        <v>101</v>
      </c>
    </row>
    <row r="1350" spans="1:30" x14ac:dyDescent="0.3">
      <c r="A1350">
        <v>4665</v>
      </c>
      <c r="B1350" t="s">
        <v>990</v>
      </c>
      <c r="C1350" t="s">
        <v>8563</v>
      </c>
      <c r="D1350" t="s">
        <v>28</v>
      </c>
      <c r="E1350" t="s">
        <v>29</v>
      </c>
      <c r="F1350">
        <v>60</v>
      </c>
      <c r="G1350" t="s">
        <v>9828</v>
      </c>
      <c r="H1350" t="s">
        <v>7330</v>
      </c>
      <c r="I1350" t="s">
        <v>5820</v>
      </c>
      <c r="J1350" s="8">
        <v>44719</v>
      </c>
      <c r="K1350" s="6" t="str">
        <f t="shared" si="105"/>
        <v>2022</v>
      </c>
      <c r="L1350" s="6" t="str">
        <f t="shared" si="106"/>
        <v>Jun</v>
      </c>
      <c r="M1350">
        <v>56</v>
      </c>
      <c r="N1350" s="10">
        <f t="shared" si="107"/>
        <v>2.0099999999999998</v>
      </c>
      <c r="O1350">
        <f t="shared" si="108"/>
        <v>20</v>
      </c>
      <c r="P1350">
        <v>0.5</v>
      </c>
      <c r="Q1350" s="11">
        <f>Table1[[#This Row],[Quantity]]*Table1[[#This Row],[Case Size]]</f>
        <v>1120</v>
      </c>
      <c r="R1350" s="10">
        <f>Table1[[#This Row],[ Sales Volume]]*Table1[[#This Row],[Cost]]</f>
        <v>2251.1999999999998</v>
      </c>
      <c r="S1350" s="10">
        <f>Table1[[#This Row],[Sales Values]]-(Table1[[#This Row],[Sales Values]]*0.25)</f>
        <v>1688.3999999999999</v>
      </c>
      <c r="T1350" s="10">
        <f>Table1[[#This Row],[Manufacturing Cost]]-Table1[[#This Row],[Delivery Cost]]</f>
        <v>1660.3999999999999</v>
      </c>
      <c r="U1350" s="10">
        <f>Table1[[#This Row],[Quantity]]*Table1[[#This Row],[Delivery]]</f>
        <v>28</v>
      </c>
      <c r="V1350" s="10">
        <f>Table1[[#This Row],[Sales Values]]-Table1[[#This Row],[Manufacturing Cost]]</f>
        <v>562.79999999999995</v>
      </c>
      <c r="W1350" s="13">
        <f>Table1[[#This Row],[Profit]]/Table1[[#This Row],[Sales Values]]</f>
        <v>0.25</v>
      </c>
      <c r="X1350" s="10">
        <v>14.95</v>
      </c>
      <c r="Y1350" s="14">
        <f>IF(AND(Table1[[#This Row],[Quantity]]&gt;20,Table1[[#This Row],[Quantity]]&lt;=50),3%,IF(AND(Table1[[#This Row],[Quantity]]&gt;50,Table1[[#This Row],[Quantity]]&lt;=100),5%,IF(Table1[[#This Row],[Quantity]]&gt;100,7%,0)))</f>
        <v>0.05</v>
      </c>
      <c r="Z1350" s="10">
        <f>Table1[[#This Row],[Sales Values]]*(1-Table1[[#This Row],[Discount]])</f>
        <v>2138.64</v>
      </c>
      <c r="AA1350" s="10">
        <f>Table1[[#This Row],[Sales Values]]+(Table1[[#This Row],[Sales Values]]*1.05%)</f>
        <v>2274.8375999999998</v>
      </c>
      <c r="AB1350" s="10">
        <f>Table1[[#This Row],[Sales Values]]*1.05</f>
        <v>2363.7599999999998</v>
      </c>
      <c r="AC1350" s="10" t="str">
        <f t="shared" si="109"/>
        <v>Hyperwotsit</v>
      </c>
      <c r="AD1350" t="s">
        <v>20</v>
      </c>
    </row>
    <row r="1351" spans="1:30" x14ac:dyDescent="0.3">
      <c r="A1351">
        <v>4667</v>
      </c>
      <c r="B1351" t="s">
        <v>2381</v>
      </c>
      <c r="C1351" t="s">
        <v>1307</v>
      </c>
      <c r="D1351" t="s">
        <v>28</v>
      </c>
      <c r="E1351" t="s">
        <v>29</v>
      </c>
      <c r="F1351">
        <v>30</v>
      </c>
      <c r="G1351" t="s">
        <v>9830</v>
      </c>
      <c r="H1351" t="s">
        <v>3100</v>
      </c>
      <c r="I1351" t="s">
        <v>32</v>
      </c>
      <c r="J1351" s="8">
        <v>44320</v>
      </c>
      <c r="K1351" s="6" t="str">
        <f t="shared" si="105"/>
        <v>2021</v>
      </c>
      <c r="L1351" s="6" t="str">
        <f t="shared" si="106"/>
        <v>May</v>
      </c>
      <c r="M1351">
        <v>46</v>
      </c>
      <c r="N1351" s="10">
        <f t="shared" si="107"/>
        <v>2.0099999999999998</v>
      </c>
      <c r="O1351">
        <f t="shared" si="108"/>
        <v>20</v>
      </c>
      <c r="P1351">
        <v>0.5</v>
      </c>
      <c r="Q1351" s="12">
        <f>Table1[[#This Row],[Quantity]]*Table1[[#This Row],[Case Size]]</f>
        <v>920</v>
      </c>
      <c r="R1351" s="10">
        <f>Table1[[#This Row],[ Sales Volume]]*Table1[[#This Row],[Cost]]</f>
        <v>1849.1999999999998</v>
      </c>
      <c r="S1351" s="10">
        <f>Table1[[#This Row],[Sales Values]]-(Table1[[#This Row],[Sales Values]]*0.25)</f>
        <v>1386.8999999999999</v>
      </c>
      <c r="T1351" s="10">
        <f>Table1[[#This Row],[Manufacturing Cost]]-Table1[[#This Row],[Delivery Cost]]</f>
        <v>1363.8999999999999</v>
      </c>
      <c r="U1351" s="10">
        <f>Table1[[#This Row],[Quantity]]*Table1[[#This Row],[Delivery]]</f>
        <v>23</v>
      </c>
      <c r="V1351" s="10">
        <f>Table1[[#This Row],[Sales Values]]-Table1[[#This Row],[Manufacturing Cost]]</f>
        <v>462.29999999999995</v>
      </c>
      <c r="W1351" s="13">
        <f>Table1[[#This Row],[Profit]]/Table1[[#This Row],[Sales Values]]</f>
        <v>0.25</v>
      </c>
      <c r="X1351" s="10">
        <v>14.95</v>
      </c>
      <c r="Y1351" s="14">
        <f>IF(AND(Table1[[#This Row],[Quantity]]&gt;20,Table1[[#This Row],[Quantity]]&lt;=50),3%,IF(AND(Table1[[#This Row],[Quantity]]&gt;50,Table1[[#This Row],[Quantity]]&lt;=100),5%,IF(Table1[[#This Row],[Quantity]]&gt;100,7%,0)))</f>
        <v>0.03</v>
      </c>
      <c r="Z1351" s="10">
        <f>Table1[[#This Row],[Sales Values]]*(1-Table1[[#This Row],[Discount]])</f>
        <v>1793.7239999999997</v>
      </c>
      <c r="AA1351" s="10">
        <f>Table1[[#This Row],[Sales Values]]+(Table1[[#This Row],[Sales Values]]*1.05%)</f>
        <v>1868.6165999999998</v>
      </c>
      <c r="AB1351" s="10">
        <f>Table1[[#This Row],[Sales Values]]*1.05</f>
        <v>1941.6599999999999</v>
      </c>
      <c r="AC1351" s="10" t="str">
        <f t="shared" si="109"/>
        <v>Hyperwotsit</v>
      </c>
      <c r="AD1351" t="s">
        <v>20</v>
      </c>
    </row>
    <row r="1352" spans="1:30" x14ac:dyDescent="0.3">
      <c r="A1352">
        <v>4672</v>
      </c>
      <c r="B1352" t="s">
        <v>6668</v>
      </c>
      <c r="C1352" t="s">
        <v>3141</v>
      </c>
      <c r="D1352" t="s">
        <v>28</v>
      </c>
      <c r="E1352" t="s">
        <v>29</v>
      </c>
      <c r="F1352">
        <v>30</v>
      </c>
      <c r="G1352" t="s">
        <v>9837</v>
      </c>
      <c r="H1352" t="s">
        <v>7151</v>
      </c>
      <c r="I1352" t="s">
        <v>38</v>
      </c>
      <c r="J1352" s="8">
        <v>44234</v>
      </c>
      <c r="K1352" s="6" t="str">
        <f t="shared" si="105"/>
        <v>2021</v>
      </c>
      <c r="L1352" s="6" t="str">
        <f t="shared" si="106"/>
        <v>Feb</v>
      </c>
      <c r="M1352">
        <v>33</v>
      </c>
      <c r="N1352" s="10">
        <f t="shared" si="107"/>
        <v>1.89</v>
      </c>
      <c r="O1352">
        <f t="shared" si="108"/>
        <v>18</v>
      </c>
      <c r="P1352">
        <v>0.5</v>
      </c>
      <c r="Q1352" s="12">
        <f>Table1[[#This Row],[Quantity]]*Table1[[#This Row],[Case Size]]</f>
        <v>594</v>
      </c>
      <c r="R1352" s="10">
        <f>Table1[[#This Row],[ Sales Volume]]*Table1[[#This Row],[Cost]]</f>
        <v>1122.6599999999999</v>
      </c>
      <c r="S1352" s="10">
        <f>Table1[[#This Row],[Sales Values]]-(Table1[[#This Row],[Sales Values]]*0.25)</f>
        <v>841.99499999999989</v>
      </c>
      <c r="T1352" s="10">
        <f>Table1[[#This Row],[Manufacturing Cost]]-Table1[[#This Row],[Delivery Cost]]</f>
        <v>825.49499999999989</v>
      </c>
      <c r="U1352" s="10">
        <f>Table1[[#This Row],[Quantity]]*Table1[[#This Row],[Delivery]]</f>
        <v>16.5</v>
      </c>
      <c r="V1352" s="10">
        <f>Table1[[#This Row],[Sales Values]]-Table1[[#This Row],[Manufacturing Cost]]</f>
        <v>280.66499999999996</v>
      </c>
      <c r="W1352" s="13">
        <f>Table1[[#This Row],[Profit]]/Table1[[#This Row],[Sales Values]]</f>
        <v>0.25</v>
      </c>
      <c r="X1352" s="10">
        <v>14.95</v>
      </c>
      <c r="Y1352" s="14">
        <f>IF(AND(Table1[[#This Row],[Quantity]]&gt;20,Table1[[#This Row],[Quantity]]&lt;=50),3%,IF(AND(Table1[[#This Row],[Quantity]]&gt;50,Table1[[#This Row],[Quantity]]&lt;=100),5%,IF(Table1[[#This Row],[Quantity]]&gt;100,7%,0)))</f>
        <v>0.03</v>
      </c>
      <c r="Z1352" s="10">
        <f>Table1[[#This Row],[Sales Values]]*(1-Table1[[#This Row],[Discount]])</f>
        <v>1088.9801999999997</v>
      </c>
      <c r="AA1352" s="10">
        <f>Table1[[#This Row],[Sales Values]]+(Table1[[#This Row],[Sales Values]]*1.05%)</f>
        <v>1134.4479299999998</v>
      </c>
      <c r="AB1352" s="10">
        <f>Table1[[#This Row],[Sales Values]]*1.05</f>
        <v>1178.7929999999999</v>
      </c>
      <c r="AC1352" s="10" t="str">
        <f t="shared" si="109"/>
        <v>Gigastuff</v>
      </c>
      <c r="AD1352" t="s">
        <v>45</v>
      </c>
    </row>
    <row r="1353" spans="1:30" x14ac:dyDescent="0.3">
      <c r="A1353">
        <v>4674</v>
      </c>
      <c r="B1353" t="s">
        <v>9839</v>
      </c>
      <c r="C1353" t="s">
        <v>2113</v>
      </c>
      <c r="D1353" t="s">
        <v>15</v>
      </c>
      <c r="E1353" t="s">
        <v>16</v>
      </c>
      <c r="F1353">
        <v>60</v>
      </c>
      <c r="G1353" t="s">
        <v>9840</v>
      </c>
      <c r="H1353" t="s">
        <v>3092</v>
      </c>
      <c r="I1353" t="s">
        <v>886</v>
      </c>
      <c r="J1353" s="8">
        <v>44906</v>
      </c>
      <c r="K1353" s="6" t="str">
        <f t="shared" si="105"/>
        <v>2022</v>
      </c>
      <c r="L1353" s="6" t="str">
        <f t="shared" si="106"/>
        <v>Dec</v>
      </c>
      <c r="M1353">
        <v>35</v>
      </c>
      <c r="N1353" s="10">
        <f t="shared" si="107"/>
        <v>1.89</v>
      </c>
      <c r="O1353">
        <f t="shared" si="108"/>
        <v>18</v>
      </c>
      <c r="P1353">
        <v>0.5</v>
      </c>
      <c r="Q1353" s="12">
        <f>Table1[[#This Row],[Quantity]]*Table1[[#This Row],[Case Size]]</f>
        <v>630</v>
      </c>
      <c r="R1353" s="10">
        <f>Table1[[#This Row],[ Sales Volume]]*Table1[[#This Row],[Cost]]</f>
        <v>1190.7</v>
      </c>
      <c r="S1353" s="10">
        <f>Table1[[#This Row],[Sales Values]]-(Table1[[#This Row],[Sales Values]]*0.25)</f>
        <v>893.02500000000009</v>
      </c>
      <c r="T1353" s="10">
        <f>Table1[[#This Row],[Manufacturing Cost]]-Table1[[#This Row],[Delivery Cost]]</f>
        <v>875.52500000000009</v>
      </c>
      <c r="U1353" s="10">
        <f>Table1[[#This Row],[Quantity]]*Table1[[#This Row],[Delivery]]</f>
        <v>17.5</v>
      </c>
      <c r="V1353" s="10">
        <f>Table1[[#This Row],[Sales Values]]-Table1[[#This Row],[Manufacturing Cost]]</f>
        <v>297.67499999999995</v>
      </c>
      <c r="W1353" s="13">
        <f>Table1[[#This Row],[Profit]]/Table1[[#This Row],[Sales Values]]</f>
        <v>0.24999999999999994</v>
      </c>
      <c r="X1353" s="10">
        <v>14.95</v>
      </c>
      <c r="Y1353" s="14">
        <f>IF(AND(Table1[[#This Row],[Quantity]]&gt;20,Table1[[#This Row],[Quantity]]&lt;=50),3%,IF(AND(Table1[[#This Row],[Quantity]]&gt;50,Table1[[#This Row],[Quantity]]&lt;=100),5%,IF(Table1[[#This Row],[Quantity]]&gt;100,7%,0)))</f>
        <v>0.03</v>
      </c>
      <c r="Z1353" s="10">
        <f>Table1[[#This Row],[Sales Values]]*(1-Table1[[#This Row],[Discount]])</f>
        <v>1154.979</v>
      </c>
      <c r="AA1353" s="10">
        <f>Table1[[#This Row],[Sales Values]]+(Table1[[#This Row],[Sales Values]]*1.05%)</f>
        <v>1203.20235</v>
      </c>
      <c r="AB1353" s="10">
        <f>Table1[[#This Row],[Sales Values]]*1.05</f>
        <v>1250.2350000000001</v>
      </c>
      <c r="AC1353" s="10" t="str">
        <f t="shared" si="109"/>
        <v>Gigastuff</v>
      </c>
      <c r="AD1353" t="s">
        <v>45</v>
      </c>
    </row>
    <row r="1354" spans="1:30" x14ac:dyDescent="0.3">
      <c r="A1354">
        <v>4676</v>
      </c>
      <c r="B1354" t="s">
        <v>9843</v>
      </c>
      <c r="C1354" t="s">
        <v>9844</v>
      </c>
      <c r="D1354" t="s">
        <v>15</v>
      </c>
      <c r="E1354" t="s">
        <v>16</v>
      </c>
      <c r="F1354">
        <v>90</v>
      </c>
      <c r="G1354" t="s">
        <v>9845</v>
      </c>
      <c r="H1354" t="s">
        <v>5682</v>
      </c>
      <c r="I1354" t="s">
        <v>173</v>
      </c>
      <c r="J1354" s="8">
        <v>44638</v>
      </c>
      <c r="K1354" s="6" t="str">
        <f t="shared" si="105"/>
        <v>2022</v>
      </c>
      <c r="L1354" s="6" t="str">
        <f t="shared" si="106"/>
        <v>Mar</v>
      </c>
      <c r="M1354">
        <v>22</v>
      </c>
      <c r="N1354" s="10">
        <f t="shared" si="107"/>
        <v>1.89</v>
      </c>
      <c r="O1354">
        <f t="shared" si="108"/>
        <v>18</v>
      </c>
      <c r="P1354">
        <v>0.5</v>
      </c>
      <c r="Q1354" s="12">
        <f>Table1[[#This Row],[Quantity]]*Table1[[#This Row],[Case Size]]</f>
        <v>396</v>
      </c>
      <c r="R1354" s="10">
        <f>Table1[[#This Row],[ Sales Volume]]*Table1[[#This Row],[Cost]]</f>
        <v>748.43999999999994</v>
      </c>
      <c r="S1354" s="10">
        <f>Table1[[#This Row],[Sales Values]]-(Table1[[#This Row],[Sales Values]]*0.25)</f>
        <v>561.32999999999993</v>
      </c>
      <c r="T1354" s="10">
        <f>Table1[[#This Row],[Manufacturing Cost]]-Table1[[#This Row],[Delivery Cost]]</f>
        <v>550.32999999999993</v>
      </c>
      <c r="U1354" s="10">
        <f>Table1[[#This Row],[Quantity]]*Table1[[#This Row],[Delivery]]</f>
        <v>11</v>
      </c>
      <c r="V1354" s="10">
        <f>Table1[[#This Row],[Sales Values]]-Table1[[#This Row],[Manufacturing Cost]]</f>
        <v>187.11</v>
      </c>
      <c r="W1354" s="13">
        <f>Table1[[#This Row],[Profit]]/Table1[[#This Row],[Sales Values]]</f>
        <v>0.25000000000000006</v>
      </c>
      <c r="X1354" s="10">
        <v>14.95</v>
      </c>
      <c r="Y1354" s="14">
        <f>IF(AND(Table1[[#This Row],[Quantity]]&gt;20,Table1[[#This Row],[Quantity]]&lt;=50),3%,IF(AND(Table1[[#This Row],[Quantity]]&gt;50,Table1[[#This Row],[Quantity]]&lt;=100),5%,IF(Table1[[#This Row],[Quantity]]&gt;100,7%,0)))</f>
        <v>0.03</v>
      </c>
      <c r="Z1354" s="10">
        <f>Table1[[#This Row],[Sales Values]]*(1-Table1[[#This Row],[Discount]])</f>
        <v>725.9867999999999</v>
      </c>
      <c r="AA1354" s="10">
        <f>Table1[[#This Row],[Sales Values]]+(Table1[[#This Row],[Sales Values]]*1.05%)</f>
        <v>756.29861999999991</v>
      </c>
      <c r="AB1354" s="10">
        <f>Table1[[#This Row],[Sales Values]]*1.05</f>
        <v>785.86199999999997</v>
      </c>
      <c r="AC1354" s="10" t="str">
        <f t="shared" si="109"/>
        <v>Gigastuff</v>
      </c>
      <c r="AD1354" t="s">
        <v>45</v>
      </c>
    </row>
    <row r="1355" spans="1:30" x14ac:dyDescent="0.3">
      <c r="A1355">
        <v>4677</v>
      </c>
      <c r="B1355" t="s">
        <v>6039</v>
      </c>
      <c r="C1355" t="s">
        <v>6004</v>
      </c>
      <c r="D1355" t="s">
        <v>51</v>
      </c>
      <c r="E1355" t="s">
        <v>16</v>
      </c>
      <c r="F1355">
        <v>60</v>
      </c>
      <c r="G1355" t="s">
        <v>9846</v>
      </c>
      <c r="H1355" t="s">
        <v>1138</v>
      </c>
      <c r="I1355" t="s">
        <v>124</v>
      </c>
      <c r="J1355" s="8">
        <v>44671</v>
      </c>
      <c r="K1355" s="6" t="str">
        <f t="shared" si="105"/>
        <v>2022</v>
      </c>
      <c r="L1355" s="6" t="str">
        <f t="shared" si="106"/>
        <v>Apr</v>
      </c>
      <c r="M1355">
        <v>15</v>
      </c>
      <c r="N1355" s="10">
        <f t="shared" si="107"/>
        <v>1.89</v>
      </c>
      <c r="O1355">
        <f t="shared" si="108"/>
        <v>18</v>
      </c>
      <c r="P1355">
        <v>0.5</v>
      </c>
      <c r="Q1355" s="12">
        <f>Table1[[#This Row],[Quantity]]*Table1[[#This Row],[Case Size]]</f>
        <v>270</v>
      </c>
      <c r="R1355" s="10">
        <f>Table1[[#This Row],[ Sales Volume]]*Table1[[#This Row],[Cost]]</f>
        <v>510.29999999999995</v>
      </c>
      <c r="S1355" s="10">
        <f>Table1[[#This Row],[Sales Values]]-(Table1[[#This Row],[Sales Values]]*0.25)</f>
        <v>382.72499999999997</v>
      </c>
      <c r="T1355" s="10">
        <f>Table1[[#This Row],[Manufacturing Cost]]-Table1[[#This Row],[Delivery Cost]]</f>
        <v>375.22499999999997</v>
      </c>
      <c r="U1355" s="10">
        <f>Table1[[#This Row],[Quantity]]*Table1[[#This Row],[Delivery]]</f>
        <v>7.5</v>
      </c>
      <c r="V1355" s="10">
        <f>Table1[[#This Row],[Sales Values]]-Table1[[#This Row],[Manufacturing Cost]]</f>
        <v>127.57499999999999</v>
      </c>
      <c r="W1355" s="13">
        <f>Table1[[#This Row],[Profit]]/Table1[[#This Row],[Sales Values]]</f>
        <v>0.25</v>
      </c>
      <c r="X1355" s="10">
        <v>14.95</v>
      </c>
      <c r="Y1355" s="14">
        <f>IF(AND(Table1[[#This Row],[Quantity]]&gt;20,Table1[[#This Row],[Quantity]]&lt;=50),3%,IF(AND(Table1[[#This Row],[Quantity]]&gt;50,Table1[[#This Row],[Quantity]]&lt;=100),5%,IF(Table1[[#This Row],[Quantity]]&gt;100,7%,0)))</f>
        <v>0</v>
      </c>
      <c r="Z1355" s="10">
        <f>Table1[[#This Row],[Sales Values]]*(1-Table1[[#This Row],[Discount]])</f>
        <v>510.29999999999995</v>
      </c>
      <c r="AA1355" s="10">
        <f>Table1[[#This Row],[Sales Values]]+(Table1[[#This Row],[Sales Values]]*1.05%)</f>
        <v>515.65814999999998</v>
      </c>
      <c r="AB1355" s="10">
        <f>Table1[[#This Row],[Sales Values]]*1.05</f>
        <v>535.81499999999994</v>
      </c>
      <c r="AC1355" s="10" t="str">
        <f t="shared" si="109"/>
        <v>Gigastuff</v>
      </c>
      <c r="AD1355" t="s">
        <v>45</v>
      </c>
    </row>
    <row r="1356" spans="1:30" x14ac:dyDescent="0.3">
      <c r="A1356">
        <v>4679</v>
      </c>
      <c r="B1356" t="s">
        <v>9848</v>
      </c>
      <c r="C1356" t="s">
        <v>6454</v>
      </c>
      <c r="D1356" t="s">
        <v>15</v>
      </c>
      <c r="E1356" t="s">
        <v>16</v>
      </c>
      <c r="F1356">
        <v>90</v>
      </c>
      <c r="G1356" t="s">
        <v>9849</v>
      </c>
      <c r="H1356" t="s">
        <v>1781</v>
      </c>
      <c r="I1356" t="s">
        <v>32</v>
      </c>
      <c r="J1356" s="8">
        <v>43886</v>
      </c>
      <c r="K1356" s="6" t="str">
        <f t="shared" si="105"/>
        <v>2020</v>
      </c>
      <c r="L1356" s="6" t="str">
        <f t="shared" si="106"/>
        <v>Feb</v>
      </c>
      <c r="M1356">
        <v>63</v>
      </c>
      <c r="N1356" s="10">
        <f t="shared" si="107"/>
        <v>3.49</v>
      </c>
      <c r="O1356">
        <f t="shared" si="108"/>
        <v>20</v>
      </c>
      <c r="P1356">
        <v>0.5</v>
      </c>
      <c r="Q1356" s="12">
        <f>Table1[[#This Row],[Quantity]]*Table1[[#This Row],[Case Size]]</f>
        <v>1260</v>
      </c>
      <c r="R1356" s="10">
        <f>Table1[[#This Row],[ Sales Volume]]*Table1[[#This Row],[Cost]]</f>
        <v>4397.4000000000005</v>
      </c>
      <c r="S1356" s="10">
        <f>Table1[[#This Row],[Sales Values]]-(Table1[[#This Row],[Sales Values]]*0.25)</f>
        <v>3298.05</v>
      </c>
      <c r="T1356" s="10">
        <f>Table1[[#This Row],[Manufacturing Cost]]-Table1[[#This Row],[Delivery Cost]]</f>
        <v>3266.55</v>
      </c>
      <c r="U1356" s="10">
        <f>Table1[[#This Row],[Quantity]]*Table1[[#This Row],[Delivery]]</f>
        <v>31.5</v>
      </c>
      <c r="V1356" s="10">
        <f>Table1[[#This Row],[Sales Values]]-Table1[[#This Row],[Manufacturing Cost]]</f>
        <v>1099.3500000000004</v>
      </c>
      <c r="W1356" s="13">
        <f>Table1[[#This Row],[Profit]]/Table1[[#This Row],[Sales Values]]</f>
        <v>0.25000000000000006</v>
      </c>
      <c r="X1356" s="10">
        <v>14.95</v>
      </c>
      <c r="Y1356" s="14">
        <f>IF(AND(Table1[[#This Row],[Quantity]]&gt;20,Table1[[#This Row],[Quantity]]&lt;=50),3%,IF(AND(Table1[[#This Row],[Quantity]]&gt;50,Table1[[#This Row],[Quantity]]&lt;=100),5%,IF(Table1[[#This Row],[Quantity]]&gt;100,7%,0)))</f>
        <v>0.05</v>
      </c>
      <c r="Z1356" s="10">
        <f>Table1[[#This Row],[Sales Values]]*(1-Table1[[#This Row],[Discount]])</f>
        <v>4177.5300000000007</v>
      </c>
      <c r="AA1356" s="10">
        <f>Table1[[#This Row],[Sales Values]]+(Table1[[#This Row],[Sales Values]]*1.05%)</f>
        <v>4443.5727000000006</v>
      </c>
      <c r="AB1356" s="10">
        <f>Table1[[#This Row],[Sales Values]]*1.05</f>
        <v>4617.2700000000004</v>
      </c>
      <c r="AC1356" s="10" t="str">
        <f t="shared" si="109"/>
        <v>Superwossname</v>
      </c>
      <c r="AD1356" t="s">
        <v>101</v>
      </c>
    </row>
    <row r="1357" spans="1:30" x14ac:dyDescent="0.3">
      <c r="A1357">
        <v>4683</v>
      </c>
      <c r="B1357" t="s">
        <v>5537</v>
      </c>
      <c r="C1357" t="s">
        <v>2257</v>
      </c>
      <c r="D1357" t="s">
        <v>41</v>
      </c>
      <c r="E1357" t="s">
        <v>16</v>
      </c>
      <c r="F1357">
        <v>30</v>
      </c>
      <c r="G1357" t="s">
        <v>9855</v>
      </c>
      <c r="H1357" t="s">
        <v>6693</v>
      </c>
      <c r="I1357" t="s">
        <v>25</v>
      </c>
      <c r="J1357" s="8">
        <v>44009</v>
      </c>
      <c r="K1357" s="6" t="str">
        <f t="shared" si="105"/>
        <v>2020</v>
      </c>
      <c r="L1357" s="6" t="str">
        <f t="shared" si="106"/>
        <v>Jun</v>
      </c>
      <c r="M1357">
        <v>53</v>
      </c>
      <c r="N1357" s="10">
        <f t="shared" si="107"/>
        <v>3.49</v>
      </c>
      <c r="O1357">
        <f t="shared" si="108"/>
        <v>20</v>
      </c>
      <c r="P1357">
        <v>0.5</v>
      </c>
      <c r="Q1357" s="12">
        <f>Table1[[#This Row],[Quantity]]*Table1[[#This Row],[Case Size]]</f>
        <v>1060</v>
      </c>
      <c r="R1357" s="10">
        <f>Table1[[#This Row],[ Sales Volume]]*Table1[[#This Row],[Cost]]</f>
        <v>3699.4</v>
      </c>
      <c r="S1357" s="10">
        <f>Table1[[#This Row],[Sales Values]]-(Table1[[#This Row],[Sales Values]]*0.25)</f>
        <v>2774.55</v>
      </c>
      <c r="T1357" s="10">
        <f>Table1[[#This Row],[Manufacturing Cost]]-Table1[[#This Row],[Delivery Cost]]</f>
        <v>2748.05</v>
      </c>
      <c r="U1357" s="10">
        <f>Table1[[#This Row],[Quantity]]*Table1[[#This Row],[Delivery]]</f>
        <v>26.5</v>
      </c>
      <c r="V1357" s="10">
        <f>Table1[[#This Row],[Sales Values]]-Table1[[#This Row],[Manufacturing Cost]]</f>
        <v>924.84999999999991</v>
      </c>
      <c r="W1357" s="13">
        <f>Table1[[#This Row],[Profit]]/Table1[[#This Row],[Sales Values]]</f>
        <v>0.24999999999999997</v>
      </c>
      <c r="X1357" s="10">
        <v>14.95</v>
      </c>
      <c r="Y1357" s="14">
        <f>IF(AND(Table1[[#This Row],[Quantity]]&gt;20,Table1[[#This Row],[Quantity]]&lt;=50),3%,IF(AND(Table1[[#This Row],[Quantity]]&gt;50,Table1[[#This Row],[Quantity]]&lt;=100),5%,IF(Table1[[#This Row],[Quantity]]&gt;100,7%,0)))</f>
        <v>0.05</v>
      </c>
      <c r="Z1357" s="10">
        <f>Table1[[#This Row],[Sales Values]]*(1-Table1[[#This Row],[Discount]])</f>
        <v>3514.43</v>
      </c>
      <c r="AA1357" s="10">
        <f>Table1[[#This Row],[Sales Values]]+(Table1[[#This Row],[Sales Values]]*1.05%)</f>
        <v>3738.2437</v>
      </c>
      <c r="AB1357" s="10">
        <f>Table1[[#This Row],[Sales Values]]*1.05</f>
        <v>3884.3700000000003</v>
      </c>
      <c r="AC1357" s="10" t="str">
        <f t="shared" si="109"/>
        <v>Superwossname</v>
      </c>
      <c r="AD1357" t="s">
        <v>101</v>
      </c>
    </row>
    <row r="1358" spans="1:30" x14ac:dyDescent="0.3">
      <c r="A1358">
        <v>4684</v>
      </c>
      <c r="B1358" t="s">
        <v>3079</v>
      </c>
      <c r="C1358" t="s">
        <v>1721</v>
      </c>
      <c r="D1358" t="s">
        <v>28</v>
      </c>
      <c r="E1358" t="s">
        <v>29</v>
      </c>
      <c r="F1358">
        <v>60</v>
      </c>
      <c r="G1358" t="s">
        <v>9856</v>
      </c>
      <c r="H1358" t="s">
        <v>4133</v>
      </c>
      <c r="I1358" t="s">
        <v>32</v>
      </c>
      <c r="J1358" s="8">
        <v>44309</v>
      </c>
      <c r="K1358" s="6" t="str">
        <f t="shared" si="105"/>
        <v>2021</v>
      </c>
      <c r="L1358" s="6" t="str">
        <f t="shared" si="106"/>
        <v>Apr</v>
      </c>
      <c r="M1358">
        <v>67</v>
      </c>
      <c r="N1358" s="10">
        <f t="shared" si="107"/>
        <v>2.0099999999999998</v>
      </c>
      <c r="O1358">
        <f t="shared" si="108"/>
        <v>20</v>
      </c>
      <c r="P1358">
        <v>0.5</v>
      </c>
      <c r="Q1358" s="12">
        <f>Table1[[#This Row],[Quantity]]*Table1[[#This Row],[Case Size]]</f>
        <v>1340</v>
      </c>
      <c r="R1358" s="10">
        <f>Table1[[#This Row],[ Sales Volume]]*Table1[[#This Row],[Cost]]</f>
        <v>2693.3999999999996</v>
      </c>
      <c r="S1358" s="10">
        <f>Table1[[#This Row],[Sales Values]]-(Table1[[#This Row],[Sales Values]]*0.25)</f>
        <v>2020.0499999999997</v>
      </c>
      <c r="T1358" s="10">
        <f>Table1[[#This Row],[Manufacturing Cost]]-Table1[[#This Row],[Delivery Cost]]</f>
        <v>1986.5499999999997</v>
      </c>
      <c r="U1358" s="10">
        <f>Table1[[#This Row],[Quantity]]*Table1[[#This Row],[Delivery]]</f>
        <v>33.5</v>
      </c>
      <c r="V1358" s="10">
        <f>Table1[[#This Row],[Sales Values]]-Table1[[#This Row],[Manufacturing Cost]]</f>
        <v>673.34999999999991</v>
      </c>
      <c r="W1358" s="13">
        <f>Table1[[#This Row],[Profit]]/Table1[[#This Row],[Sales Values]]</f>
        <v>0.25</v>
      </c>
      <c r="X1358" s="10">
        <v>14.95</v>
      </c>
      <c r="Y1358" s="14">
        <f>IF(AND(Table1[[#This Row],[Quantity]]&gt;20,Table1[[#This Row],[Quantity]]&lt;=50),3%,IF(AND(Table1[[#This Row],[Quantity]]&gt;50,Table1[[#This Row],[Quantity]]&lt;=100),5%,IF(Table1[[#This Row],[Quantity]]&gt;100,7%,0)))</f>
        <v>0.05</v>
      </c>
      <c r="Z1358" s="10">
        <f>Table1[[#This Row],[Sales Values]]*(1-Table1[[#This Row],[Discount]])</f>
        <v>2558.7299999999996</v>
      </c>
      <c r="AA1358" s="10">
        <f>Table1[[#This Row],[Sales Values]]+(Table1[[#This Row],[Sales Values]]*1.05%)</f>
        <v>2721.6806999999994</v>
      </c>
      <c r="AB1358" s="10">
        <f>Table1[[#This Row],[Sales Values]]*1.05</f>
        <v>2828.0699999999997</v>
      </c>
      <c r="AC1358" s="10" t="str">
        <f t="shared" si="109"/>
        <v>Hyperwotsit</v>
      </c>
      <c r="AD1358" t="s">
        <v>20</v>
      </c>
    </row>
    <row r="1359" spans="1:30" x14ac:dyDescent="0.3">
      <c r="A1359">
        <v>4689</v>
      </c>
      <c r="B1359" t="s">
        <v>9843</v>
      </c>
      <c r="C1359" t="s">
        <v>4994</v>
      </c>
      <c r="D1359" t="s">
        <v>15</v>
      </c>
      <c r="E1359" t="s">
        <v>16</v>
      </c>
      <c r="F1359">
        <v>90</v>
      </c>
      <c r="G1359" t="s">
        <v>9864</v>
      </c>
      <c r="H1359" t="s">
        <v>619</v>
      </c>
      <c r="I1359" t="s">
        <v>187</v>
      </c>
      <c r="J1359" s="8">
        <v>43832</v>
      </c>
      <c r="K1359" s="6" t="str">
        <f t="shared" si="105"/>
        <v>2020</v>
      </c>
      <c r="L1359" s="6" t="str">
        <f t="shared" si="106"/>
        <v>Jan</v>
      </c>
      <c r="M1359">
        <v>32</v>
      </c>
      <c r="N1359" s="10">
        <f t="shared" si="107"/>
        <v>3.49</v>
      </c>
      <c r="O1359">
        <f t="shared" si="108"/>
        <v>20</v>
      </c>
      <c r="P1359">
        <v>0.5</v>
      </c>
      <c r="Q1359" s="12">
        <f>Table1[[#This Row],[Quantity]]*Table1[[#This Row],[Case Size]]</f>
        <v>640</v>
      </c>
      <c r="R1359" s="10">
        <f>Table1[[#This Row],[ Sales Volume]]*Table1[[#This Row],[Cost]]</f>
        <v>2233.6000000000004</v>
      </c>
      <c r="S1359" s="10">
        <f>Table1[[#This Row],[Sales Values]]-(Table1[[#This Row],[Sales Values]]*0.25)</f>
        <v>1675.2000000000003</v>
      </c>
      <c r="T1359" s="10">
        <f>Table1[[#This Row],[Manufacturing Cost]]-Table1[[#This Row],[Delivery Cost]]</f>
        <v>1659.2000000000003</v>
      </c>
      <c r="U1359" s="10">
        <f>Table1[[#This Row],[Quantity]]*Table1[[#This Row],[Delivery]]</f>
        <v>16</v>
      </c>
      <c r="V1359" s="10">
        <f>Table1[[#This Row],[Sales Values]]-Table1[[#This Row],[Manufacturing Cost]]</f>
        <v>558.40000000000009</v>
      </c>
      <c r="W1359" s="13">
        <f>Table1[[#This Row],[Profit]]/Table1[[#This Row],[Sales Values]]</f>
        <v>0.25</v>
      </c>
      <c r="X1359" s="10">
        <v>14.95</v>
      </c>
      <c r="Y1359" s="14">
        <f>IF(AND(Table1[[#This Row],[Quantity]]&gt;20,Table1[[#This Row],[Quantity]]&lt;=50),3%,IF(AND(Table1[[#This Row],[Quantity]]&gt;50,Table1[[#This Row],[Quantity]]&lt;=100),5%,IF(Table1[[#This Row],[Quantity]]&gt;100,7%,0)))</f>
        <v>0.03</v>
      </c>
      <c r="Z1359" s="10">
        <f>Table1[[#This Row],[Sales Values]]*(1-Table1[[#This Row],[Discount]])</f>
        <v>2166.5920000000001</v>
      </c>
      <c r="AA1359" s="10">
        <f>Table1[[#This Row],[Sales Values]]+(Table1[[#This Row],[Sales Values]]*1.05%)</f>
        <v>2257.0528000000004</v>
      </c>
      <c r="AB1359" s="10">
        <f>Table1[[#This Row],[Sales Values]]*1.05</f>
        <v>2345.2800000000007</v>
      </c>
      <c r="AC1359" s="10" t="str">
        <f t="shared" si="109"/>
        <v>Superwossname</v>
      </c>
      <c r="AD1359" t="s">
        <v>101</v>
      </c>
    </row>
    <row r="1360" spans="1:30" x14ac:dyDescent="0.3">
      <c r="A1360">
        <v>4693</v>
      </c>
      <c r="B1360" t="s">
        <v>5141</v>
      </c>
      <c r="C1360" t="s">
        <v>9871</v>
      </c>
      <c r="D1360" t="s">
        <v>28</v>
      </c>
      <c r="E1360" t="s">
        <v>29</v>
      </c>
      <c r="F1360">
        <v>30</v>
      </c>
      <c r="G1360" t="s">
        <v>9872</v>
      </c>
      <c r="H1360" t="s">
        <v>3695</v>
      </c>
      <c r="I1360" t="s">
        <v>173</v>
      </c>
      <c r="J1360" s="8">
        <v>44349</v>
      </c>
      <c r="K1360" s="6" t="str">
        <f t="shared" si="105"/>
        <v>2021</v>
      </c>
      <c r="L1360" s="6" t="str">
        <f t="shared" si="106"/>
        <v>Jun</v>
      </c>
      <c r="M1360">
        <v>25</v>
      </c>
      <c r="N1360" s="10">
        <f t="shared" si="107"/>
        <v>2.0099999999999998</v>
      </c>
      <c r="O1360">
        <f t="shared" si="108"/>
        <v>20</v>
      </c>
      <c r="P1360">
        <v>0.5</v>
      </c>
      <c r="Q1360" s="12">
        <f>Table1[[#This Row],[Quantity]]*Table1[[#This Row],[Case Size]]</f>
        <v>500</v>
      </c>
      <c r="R1360" s="10">
        <f>Table1[[#This Row],[ Sales Volume]]*Table1[[#This Row],[Cost]]</f>
        <v>1004.9999999999999</v>
      </c>
      <c r="S1360" s="10">
        <f>Table1[[#This Row],[Sales Values]]-(Table1[[#This Row],[Sales Values]]*0.25)</f>
        <v>753.74999999999989</v>
      </c>
      <c r="T1360" s="10">
        <f>Table1[[#This Row],[Manufacturing Cost]]-Table1[[#This Row],[Delivery Cost]]</f>
        <v>741.24999999999989</v>
      </c>
      <c r="U1360" s="10">
        <f>Table1[[#This Row],[Quantity]]*Table1[[#This Row],[Delivery]]</f>
        <v>12.5</v>
      </c>
      <c r="V1360" s="10">
        <f>Table1[[#This Row],[Sales Values]]-Table1[[#This Row],[Manufacturing Cost]]</f>
        <v>251.25</v>
      </c>
      <c r="W1360" s="13">
        <f>Table1[[#This Row],[Profit]]/Table1[[#This Row],[Sales Values]]</f>
        <v>0.25000000000000006</v>
      </c>
      <c r="X1360" s="10">
        <v>14.95</v>
      </c>
      <c r="Y1360" s="14">
        <f>IF(AND(Table1[[#This Row],[Quantity]]&gt;20,Table1[[#This Row],[Quantity]]&lt;=50),3%,IF(AND(Table1[[#This Row],[Quantity]]&gt;50,Table1[[#This Row],[Quantity]]&lt;=100),5%,IF(Table1[[#This Row],[Quantity]]&gt;100,7%,0)))</f>
        <v>0.03</v>
      </c>
      <c r="Z1360" s="10">
        <f>Table1[[#This Row],[Sales Values]]*(1-Table1[[#This Row],[Discount]])</f>
        <v>974.84999999999991</v>
      </c>
      <c r="AA1360" s="10">
        <f>Table1[[#This Row],[Sales Values]]+(Table1[[#This Row],[Sales Values]]*1.05%)</f>
        <v>1015.5524999999999</v>
      </c>
      <c r="AB1360" s="10">
        <f>Table1[[#This Row],[Sales Values]]*1.05</f>
        <v>1055.25</v>
      </c>
      <c r="AC1360" s="10" t="str">
        <f t="shared" si="109"/>
        <v>Hyperwotsit</v>
      </c>
      <c r="AD1360" t="s">
        <v>20</v>
      </c>
    </row>
    <row r="1361" spans="1:30" x14ac:dyDescent="0.3">
      <c r="A1361">
        <v>4694</v>
      </c>
      <c r="B1361" t="s">
        <v>9873</v>
      </c>
      <c r="C1361" t="s">
        <v>2113</v>
      </c>
      <c r="D1361" t="s">
        <v>51</v>
      </c>
      <c r="E1361" t="s">
        <v>16</v>
      </c>
      <c r="F1361">
        <v>30</v>
      </c>
      <c r="G1361" t="s">
        <v>9872</v>
      </c>
      <c r="H1361" t="s">
        <v>3161</v>
      </c>
      <c r="I1361" t="s">
        <v>32</v>
      </c>
      <c r="J1361" s="8">
        <v>44073</v>
      </c>
      <c r="K1361" s="6" t="str">
        <f t="shared" si="105"/>
        <v>2020</v>
      </c>
      <c r="L1361" s="6" t="str">
        <f t="shared" si="106"/>
        <v>Aug</v>
      </c>
      <c r="M1361">
        <v>7</v>
      </c>
      <c r="N1361" s="10">
        <f t="shared" si="107"/>
        <v>2.0099999999999998</v>
      </c>
      <c r="O1361">
        <f t="shared" si="108"/>
        <v>20</v>
      </c>
      <c r="P1361">
        <v>0.5</v>
      </c>
      <c r="Q1361" s="12">
        <f>Table1[[#This Row],[Quantity]]*Table1[[#This Row],[Case Size]]</f>
        <v>140</v>
      </c>
      <c r="R1361" s="10">
        <f>Table1[[#This Row],[ Sales Volume]]*Table1[[#This Row],[Cost]]</f>
        <v>281.39999999999998</v>
      </c>
      <c r="S1361" s="10">
        <f>Table1[[#This Row],[Sales Values]]-(Table1[[#This Row],[Sales Values]]*0.25)</f>
        <v>211.04999999999998</v>
      </c>
      <c r="T1361" s="10">
        <f>Table1[[#This Row],[Manufacturing Cost]]-Table1[[#This Row],[Delivery Cost]]</f>
        <v>207.54999999999998</v>
      </c>
      <c r="U1361" s="10">
        <f>Table1[[#This Row],[Quantity]]*Table1[[#This Row],[Delivery]]</f>
        <v>3.5</v>
      </c>
      <c r="V1361" s="10">
        <f>Table1[[#This Row],[Sales Values]]-Table1[[#This Row],[Manufacturing Cost]]</f>
        <v>70.349999999999994</v>
      </c>
      <c r="W1361" s="13">
        <f>Table1[[#This Row],[Profit]]/Table1[[#This Row],[Sales Values]]</f>
        <v>0.25</v>
      </c>
      <c r="X1361" s="10">
        <v>14.95</v>
      </c>
      <c r="Y1361" s="14">
        <f>IF(AND(Table1[[#This Row],[Quantity]]&gt;20,Table1[[#This Row],[Quantity]]&lt;=50),3%,IF(AND(Table1[[#This Row],[Quantity]]&gt;50,Table1[[#This Row],[Quantity]]&lt;=100),5%,IF(Table1[[#This Row],[Quantity]]&gt;100,7%,0)))</f>
        <v>0</v>
      </c>
      <c r="Z1361" s="10">
        <f>Table1[[#This Row],[Sales Values]]*(1-Table1[[#This Row],[Discount]])</f>
        <v>281.39999999999998</v>
      </c>
      <c r="AA1361" s="10">
        <f>Table1[[#This Row],[Sales Values]]+(Table1[[#This Row],[Sales Values]]*1.05%)</f>
        <v>284.35469999999998</v>
      </c>
      <c r="AB1361" s="10">
        <f>Table1[[#This Row],[Sales Values]]*1.05</f>
        <v>295.46999999999997</v>
      </c>
      <c r="AC1361" s="10" t="str">
        <f t="shared" si="109"/>
        <v>Hyperwotsit</v>
      </c>
      <c r="AD1361" t="s">
        <v>20</v>
      </c>
    </row>
    <row r="1362" spans="1:30" x14ac:dyDescent="0.3">
      <c r="A1362">
        <v>4708</v>
      </c>
      <c r="B1362" t="s">
        <v>1207</v>
      </c>
      <c r="C1362" t="s">
        <v>5359</v>
      </c>
      <c r="D1362" t="s">
        <v>28</v>
      </c>
      <c r="E1362" t="s">
        <v>29</v>
      </c>
      <c r="F1362">
        <v>30</v>
      </c>
      <c r="G1362" t="s">
        <v>9893</v>
      </c>
      <c r="H1362" t="s">
        <v>7829</v>
      </c>
      <c r="I1362" t="s">
        <v>934</v>
      </c>
      <c r="J1362" s="8">
        <v>43844</v>
      </c>
      <c r="K1362" s="6" t="str">
        <f t="shared" si="105"/>
        <v>2020</v>
      </c>
      <c r="L1362" s="6" t="str">
        <f t="shared" si="106"/>
        <v>Jan</v>
      </c>
      <c r="M1362">
        <v>26</v>
      </c>
      <c r="N1362" s="10">
        <f t="shared" si="107"/>
        <v>2.0099999999999998</v>
      </c>
      <c r="O1362">
        <f t="shared" si="108"/>
        <v>20</v>
      </c>
      <c r="P1362">
        <v>0.5</v>
      </c>
      <c r="Q1362" s="12">
        <f>Table1[[#This Row],[Quantity]]*Table1[[#This Row],[Case Size]]</f>
        <v>520</v>
      </c>
      <c r="R1362" s="10">
        <f>Table1[[#This Row],[ Sales Volume]]*Table1[[#This Row],[Cost]]</f>
        <v>1045.1999999999998</v>
      </c>
      <c r="S1362" s="10">
        <f>Table1[[#This Row],[Sales Values]]-(Table1[[#This Row],[Sales Values]]*0.25)</f>
        <v>783.89999999999986</v>
      </c>
      <c r="T1362" s="10">
        <f>Table1[[#This Row],[Manufacturing Cost]]-Table1[[#This Row],[Delivery Cost]]</f>
        <v>770.89999999999986</v>
      </c>
      <c r="U1362" s="10">
        <f>Table1[[#This Row],[Quantity]]*Table1[[#This Row],[Delivery]]</f>
        <v>13</v>
      </c>
      <c r="V1362" s="10">
        <f>Table1[[#This Row],[Sales Values]]-Table1[[#This Row],[Manufacturing Cost]]</f>
        <v>261.29999999999995</v>
      </c>
      <c r="W1362" s="13">
        <f>Table1[[#This Row],[Profit]]/Table1[[#This Row],[Sales Values]]</f>
        <v>0.25</v>
      </c>
      <c r="X1362" s="10">
        <v>14.95</v>
      </c>
      <c r="Y1362" s="14">
        <f>IF(AND(Table1[[#This Row],[Quantity]]&gt;20,Table1[[#This Row],[Quantity]]&lt;=50),3%,IF(AND(Table1[[#This Row],[Quantity]]&gt;50,Table1[[#This Row],[Quantity]]&lt;=100),5%,IF(Table1[[#This Row],[Quantity]]&gt;100,7%,0)))</f>
        <v>0.03</v>
      </c>
      <c r="Z1362" s="10">
        <f>Table1[[#This Row],[Sales Values]]*(1-Table1[[#This Row],[Discount]])</f>
        <v>1013.8439999999998</v>
      </c>
      <c r="AA1362" s="10">
        <f>Table1[[#This Row],[Sales Values]]+(Table1[[#This Row],[Sales Values]]*1.05%)</f>
        <v>1056.1745999999998</v>
      </c>
      <c r="AB1362" s="10">
        <f>Table1[[#This Row],[Sales Values]]*1.05</f>
        <v>1097.4599999999998</v>
      </c>
      <c r="AC1362" s="10" t="str">
        <f t="shared" si="109"/>
        <v>Hyperwotsit</v>
      </c>
      <c r="AD1362" t="s">
        <v>20</v>
      </c>
    </row>
    <row r="1363" spans="1:30" x14ac:dyDescent="0.3">
      <c r="A1363">
        <v>4709</v>
      </c>
      <c r="B1363" t="s">
        <v>4647</v>
      </c>
      <c r="C1363" t="s">
        <v>5483</v>
      </c>
      <c r="D1363" t="s">
        <v>28</v>
      </c>
      <c r="E1363" t="s">
        <v>29</v>
      </c>
      <c r="F1363">
        <v>90</v>
      </c>
      <c r="G1363" t="s">
        <v>9894</v>
      </c>
      <c r="H1363" t="s">
        <v>4049</v>
      </c>
      <c r="I1363" t="s">
        <v>32</v>
      </c>
      <c r="J1363" s="8">
        <v>44305</v>
      </c>
      <c r="K1363" s="6" t="str">
        <f t="shared" si="105"/>
        <v>2021</v>
      </c>
      <c r="L1363" s="6" t="str">
        <f t="shared" si="106"/>
        <v>Apr</v>
      </c>
      <c r="M1363">
        <v>92</v>
      </c>
      <c r="N1363" s="10">
        <f t="shared" si="107"/>
        <v>2.0099999999999998</v>
      </c>
      <c r="O1363">
        <f t="shared" si="108"/>
        <v>20</v>
      </c>
      <c r="P1363">
        <v>0.5</v>
      </c>
      <c r="Q1363" s="12">
        <f>Table1[[#This Row],[Quantity]]*Table1[[#This Row],[Case Size]]</f>
        <v>1840</v>
      </c>
      <c r="R1363" s="10">
        <f>Table1[[#This Row],[ Sales Volume]]*Table1[[#This Row],[Cost]]</f>
        <v>3698.3999999999996</v>
      </c>
      <c r="S1363" s="10">
        <f>Table1[[#This Row],[Sales Values]]-(Table1[[#This Row],[Sales Values]]*0.25)</f>
        <v>2773.7999999999997</v>
      </c>
      <c r="T1363" s="10">
        <f>Table1[[#This Row],[Manufacturing Cost]]-Table1[[#This Row],[Delivery Cost]]</f>
        <v>2727.7999999999997</v>
      </c>
      <c r="U1363" s="10">
        <f>Table1[[#This Row],[Quantity]]*Table1[[#This Row],[Delivery]]</f>
        <v>46</v>
      </c>
      <c r="V1363" s="10">
        <f>Table1[[#This Row],[Sales Values]]-Table1[[#This Row],[Manufacturing Cost]]</f>
        <v>924.59999999999991</v>
      </c>
      <c r="W1363" s="13">
        <f>Table1[[#This Row],[Profit]]/Table1[[#This Row],[Sales Values]]</f>
        <v>0.25</v>
      </c>
      <c r="X1363" s="10">
        <v>14.95</v>
      </c>
      <c r="Y1363" s="14">
        <f>IF(AND(Table1[[#This Row],[Quantity]]&gt;20,Table1[[#This Row],[Quantity]]&lt;=50),3%,IF(AND(Table1[[#This Row],[Quantity]]&gt;50,Table1[[#This Row],[Quantity]]&lt;=100),5%,IF(Table1[[#This Row],[Quantity]]&gt;100,7%,0)))</f>
        <v>0.05</v>
      </c>
      <c r="Z1363" s="10">
        <f>Table1[[#This Row],[Sales Values]]*(1-Table1[[#This Row],[Discount]])</f>
        <v>3513.4799999999996</v>
      </c>
      <c r="AA1363" s="10">
        <f>Table1[[#This Row],[Sales Values]]+(Table1[[#This Row],[Sales Values]]*1.05%)</f>
        <v>3737.2331999999997</v>
      </c>
      <c r="AB1363" s="10">
        <f>Table1[[#This Row],[Sales Values]]*1.05</f>
        <v>3883.3199999999997</v>
      </c>
      <c r="AC1363" s="10" t="str">
        <f t="shared" si="109"/>
        <v>Hyperwotsit</v>
      </c>
      <c r="AD1363" t="s">
        <v>20</v>
      </c>
    </row>
    <row r="1364" spans="1:30" x14ac:dyDescent="0.3">
      <c r="A1364">
        <v>4715</v>
      </c>
      <c r="B1364" t="s">
        <v>6549</v>
      </c>
      <c r="C1364" t="s">
        <v>3664</v>
      </c>
      <c r="D1364" t="s">
        <v>15</v>
      </c>
      <c r="E1364" t="s">
        <v>16</v>
      </c>
      <c r="F1364">
        <v>30</v>
      </c>
      <c r="G1364" t="s">
        <v>9901</v>
      </c>
      <c r="H1364" t="s">
        <v>455</v>
      </c>
      <c r="I1364" t="s">
        <v>187</v>
      </c>
      <c r="J1364" s="8">
        <v>44887</v>
      </c>
      <c r="K1364" s="6" t="str">
        <f t="shared" si="105"/>
        <v>2022</v>
      </c>
      <c r="L1364" s="6" t="str">
        <f t="shared" si="106"/>
        <v>Nov</v>
      </c>
      <c r="M1364">
        <v>4</v>
      </c>
      <c r="N1364" s="10">
        <f t="shared" si="107"/>
        <v>2.0099999999999998</v>
      </c>
      <c r="O1364">
        <f t="shared" si="108"/>
        <v>20</v>
      </c>
      <c r="P1364">
        <v>0.5</v>
      </c>
      <c r="Q1364" s="11">
        <f>Table1[[#This Row],[Quantity]]*Table1[[#This Row],[Case Size]]</f>
        <v>80</v>
      </c>
      <c r="R1364" s="10">
        <f>Table1[[#This Row],[ Sales Volume]]*Table1[[#This Row],[Cost]]</f>
        <v>160.79999999999998</v>
      </c>
      <c r="S1364" s="10">
        <f>Table1[[#This Row],[Sales Values]]-(Table1[[#This Row],[Sales Values]]*0.25)</f>
        <v>120.6</v>
      </c>
      <c r="T1364" s="10">
        <f>Table1[[#This Row],[Manufacturing Cost]]-Table1[[#This Row],[Delivery Cost]]</f>
        <v>118.6</v>
      </c>
      <c r="U1364" s="10">
        <f>Table1[[#This Row],[Quantity]]*Table1[[#This Row],[Delivery]]</f>
        <v>2</v>
      </c>
      <c r="V1364" s="10">
        <f>Table1[[#This Row],[Sales Values]]-Table1[[#This Row],[Manufacturing Cost]]</f>
        <v>40.199999999999989</v>
      </c>
      <c r="W1364" s="13">
        <f>Table1[[#This Row],[Profit]]/Table1[[#This Row],[Sales Values]]</f>
        <v>0.24999999999999994</v>
      </c>
      <c r="X1364" s="10">
        <v>14.95</v>
      </c>
      <c r="Y1364" s="14">
        <f>IF(AND(Table1[[#This Row],[Quantity]]&gt;20,Table1[[#This Row],[Quantity]]&lt;=50),3%,IF(AND(Table1[[#This Row],[Quantity]]&gt;50,Table1[[#This Row],[Quantity]]&lt;=100),5%,IF(Table1[[#This Row],[Quantity]]&gt;100,7%,0)))</f>
        <v>0</v>
      </c>
      <c r="Z1364" s="10">
        <f>Table1[[#This Row],[Sales Values]]*(1-Table1[[#This Row],[Discount]])</f>
        <v>160.79999999999998</v>
      </c>
      <c r="AA1364" s="10">
        <f>Table1[[#This Row],[Sales Values]]+(Table1[[#This Row],[Sales Values]]*1.05%)</f>
        <v>162.48839999999998</v>
      </c>
      <c r="AB1364" s="10">
        <f>Table1[[#This Row],[Sales Values]]*1.05</f>
        <v>168.84</v>
      </c>
      <c r="AC1364" s="10" t="str">
        <f t="shared" si="109"/>
        <v>Hyperwotsit</v>
      </c>
      <c r="AD1364" t="s">
        <v>20</v>
      </c>
    </row>
    <row r="1365" spans="1:30" x14ac:dyDescent="0.3">
      <c r="A1365">
        <v>4716</v>
      </c>
      <c r="B1365" t="s">
        <v>9902</v>
      </c>
      <c r="C1365" t="s">
        <v>6997</v>
      </c>
      <c r="D1365" t="s">
        <v>51</v>
      </c>
      <c r="E1365" t="s">
        <v>16</v>
      </c>
      <c r="F1365">
        <v>30</v>
      </c>
      <c r="G1365" t="s">
        <v>9903</v>
      </c>
      <c r="H1365" t="s">
        <v>9904</v>
      </c>
      <c r="I1365" t="s">
        <v>25</v>
      </c>
      <c r="J1365" s="8">
        <v>43950</v>
      </c>
      <c r="K1365" s="6" t="str">
        <f t="shared" si="105"/>
        <v>2020</v>
      </c>
      <c r="L1365" s="6" t="str">
        <f t="shared" si="106"/>
        <v>Apr</v>
      </c>
      <c r="M1365">
        <v>43</v>
      </c>
      <c r="N1365" s="10">
        <f t="shared" si="107"/>
        <v>3.49</v>
      </c>
      <c r="O1365">
        <f t="shared" si="108"/>
        <v>20</v>
      </c>
      <c r="P1365">
        <v>0.5</v>
      </c>
      <c r="Q1365" s="12">
        <f>Table1[[#This Row],[Quantity]]*Table1[[#This Row],[Case Size]]</f>
        <v>860</v>
      </c>
      <c r="R1365" s="10">
        <f>Table1[[#This Row],[ Sales Volume]]*Table1[[#This Row],[Cost]]</f>
        <v>3001.4</v>
      </c>
      <c r="S1365" s="10">
        <f>Table1[[#This Row],[Sales Values]]-(Table1[[#This Row],[Sales Values]]*0.25)</f>
        <v>2251.0500000000002</v>
      </c>
      <c r="T1365" s="10">
        <f>Table1[[#This Row],[Manufacturing Cost]]-Table1[[#This Row],[Delivery Cost]]</f>
        <v>2229.5500000000002</v>
      </c>
      <c r="U1365" s="10">
        <f>Table1[[#This Row],[Quantity]]*Table1[[#This Row],[Delivery]]</f>
        <v>21.5</v>
      </c>
      <c r="V1365" s="10">
        <f>Table1[[#This Row],[Sales Values]]-Table1[[#This Row],[Manufacturing Cost]]</f>
        <v>750.34999999999991</v>
      </c>
      <c r="W1365" s="13">
        <f>Table1[[#This Row],[Profit]]/Table1[[#This Row],[Sales Values]]</f>
        <v>0.24999999999999997</v>
      </c>
      <c r="X1365" s="10">
        <v>14.95</v>
      </c>
      <c r="Y1365" s="14">
        <f>IF(AND(Table1[[#This Row],[Quantity]]&gt;20,Table1[[#This Row],[Quantity]]&lt;=50),3%,IF(AND(Table1[[#This Row],[Quantity]]&gt;50,Table1[[#This Row],[Quantity]]&lt;=100),5%,IF(Table1[[#This Row],[Quantity]]&gt;100,7%,0)))</f>
        <v>0.03</v>
      </c>
      <c r="Z1365" s="10">
        <f>Table1[[#This Row],[Sales Values]]*(1-Table1[[#This Row],[Discount]])</f>
        <v>2911.3580000000002</v>
      </c>
      <c r="AA1365" s="10">
        <f>Table1[[#This Row],[Sales Values]]+(Table1[[#This Row],[Sales Values]]*1.05%)</f>
        <v>3032.9147000000003</v>
      </c>
      <c r="AB1365" s="10">
        <f>Table1[[#This Row],[Sales Values]]*1.05</f>
        <v>3151.4700000000003</v>
      </c>
      <c r="AC1365" s="10" t="str">
        <f t="shared" si="109"/>
        <v>Superwossname</v>
      </c>
      <c r="AD1365" t="s">
        <v>101</v>
      </c>
    </row>
    <row r="1366" spans="1:30" x14ac:dyDescent="0.3">
      <c r="A1366">
        <v>4717</v>
      </c>
      <c r="B1366" t="s">
        <v>9398</v>
      </c>
      <c r="C1366" t="s">
        <v>3111</v>
      </c>
      <c r="D1366" t="s">
        <v>28</v>
      </c>
      <c r="E1366" t="s">
        <v>29</v>
      </c>
      <c r="F1366">
        <v>30</v>
      </c>
      <c r="G1366" t="s">
        <v>9905</v>
      </c>
      <c r="H1366" t="s">
        <v>224</v>
      </c>
      <c r="I1366" t="s">
        <v>124</v>
      </c>
      <c r="J1366" s="8">
        <v>44370</v>
      </c>
      <c r="K1366" s="6" t="str">
        <f t="shared" si="105"/>
        <v>2021</v>
      </c>
      <c r="L1366" s="6" t="str">
        <f t="shared" si="106"/>
        <v>Jun</v>
      </c>
      <c r="M1366">
        <v>86</v>
      </c>
      <c r="N1366" s="10">
        <f t="shared" si="107"/>
        <v>1.89</v>
      </c>
      <c r="O1366">
        <f t="shared" si="108"/>
        <v>18</v>
      </c>
      <c r="P1366">
        <v>0.5</v>
      </c>
      <c r="Q1366" s="12">
        <f>Table1[[#This Row],[Quantity]]*Table1[[#This Row],[Case Size]]</f>
        <v>1548</v>
      </c>
      <c r="R1366" s="10">
        <f>Table1[[#This Row],[ Sales Volume]]*Table1[[#This Row],[Cost]]</f>
        <v>2925.72</v>
      </c>
      <c r="S1366" s="10">
        <f>Table1[[#This Row],[Sales Values]]-(Table1[[#This Row],[Sales Values]]*0.25)</f>
        <v>2194.29</v>
      </c>
      <c r="T1366" s="10">
        <f>Table1[[#This Row],[Manufacturing Cost]]-Table1[[#This Row],[Delivery Cost]]</f>
        <v>2151.29</v>
      </c>
      <c r="U1366" s="10">
        <f>Table1[[#This Row],[Quantity]]*Table1[[#This Row],[Delivery]]</f>
        <v>43</v>
      </c>
      <c r="V1366" s="10">
        <f>Table1[[#This Row],[Sales Values]]-Table1[[#This Row],[Manufacturing Cost]]</f>
        <v>731.42999999999984</v>
      </c>
      <c r="W1366" s="13">
        <f>Table1[[#This Row],[Profit]]/Table1[[#This Row],[Sales Values]]</f>
        <v>0.24999999999999997</v>
      </c>
      <c r="X1366" s="10">
        <v>14.95</v>
      </c>
      <c r="Y1366" s="14">
        <f>IF(AND(Table1[[#This Row],[Quantity]]&gt;20,Table1[[#This Row],[Quantity]]&lt;=50),3%,IF(AND(Table1[[#This Row],[Quantity]]&gt;50,Table1[[#This Row],[Quantity]]&lt;=100),5%,IF(Table1[[#This Row],[Quantity]]&gt;100,7%,0)))</f>
        <v>0.05</v>
      </c>
      <c r="Z1366" s="10">
        <f>Table1[[#This Row],[Sales Values]]*(1-Table1[[#This Row],[Discount]])</f>
        <v>2779.4339999999997</v>
      </c>
      <c r="AA1366" s="10">
        <f>Table1[[#This Row],[Sales Values]]+(Table1[[#This Row],[Sales Values]]*1.05%)</f>
        <v>2956.4400599999999</v>
      </c>
      <c r="AB1366" s="10">
        <f>Table1[[#This Row],[Sales Values]]*1.05</f>
        <v>3072.0059999999999</v>
      </c>
      <c r="AC1366" s="10" t="str">
        <f t="shared" si="109"/>
        <v>Gigastuff</v>
      </c>
      <c r="AD1366" t="s">
        <v>45</v>
      </c>
    </row>
    <row r="1367" spans="1:30" x14ac:dyDescent="0.3">
      <c r="A1367">
        <v>4720</v>
      </c>
      <c r="B1367" t="s">
        <v>7187</v>
      </c>
      <c r="C1367" t="s">
        <v>121</v>
      </c>
      <c r="D1367" t="s">
        <v>117</v>
      </c>
      <c r="E1367" t="s">
        <v>29</v>
      </c>
      <c r="F1367">
        <v>60</v>
      </c>
      <c r="G1367" t="s">
        <v>9908</v>
      </c>
      <c r="H1367" t="s">
        <v>8547</v>
      </c>
      <c r="I1367" t="s">
        <v>32</v>
      </c>
      <c r="J1367" s="8">
        <v>44560</v>
      </c>
      <c r="K1367" s="6" t="str">
        <f t="shared" si="105"/>
        <v>2021</v>
      </c>
      <c r="L1367" s="6" t="str">
        <f t="shared" si="106"/>
        <v>Dec</v>
      </c>
      <c r="M1367">
        <v>49</v>
      </c>
      <c r="N1367" s="10">
        <f t="shared" si="107"/>
        <v>3.49</v>
      </c>
      <c r="O1367">
        <f t="shared" si="108"/>
        <v>20</v>
      </c>
      <c r="P1367">
        <v>0.5</v>
      </c>
      <c r="Q1367" s="12">
        <f>Table1[[#This Row],[Quantity]]*Table1[[#This Row],[Case Size]]</f>
        <v>980</v>
      </c>
      <c r="R1367" s="10">
        <f>Table1[[#This Row],[ Sales Volume]]*Table1[[#This Row],[Cost]]</f>
        <v>3420.2000000000003</v>
      </c>
      <c r="S1367" s="10">
        <f>Table1[[#This Row],[Sales Values]]-(Table1[[#This Row],[Sales Values]]*0.25)</f>
        <v>2565.15</v>
      </c>
      <c r="T1367" s="10">
        <f>Table1[[#This Row],[Manufacturing Cost]]-Table1[[#This Row],[Delivery Cost]]</f>
        <v>2540.65</v>
      </c>
      <c r="U1367" s="10">
        <f>Table1[[#This Row],[Quantity]]*Table1[[#This Row],[Delivery]]</f>
        <v>24.5</v>
      </c>
      <c r="V1367" s="10">
        <f>Table1[[#This Row],[Sales Values]]-Table1[[#This Row],[Manufacturing Cost]]</f>
        <v>855.05000000000018</v>
      </c>
      <c r="W1367" s="13">
        <f>Table1[[#This Row],[Profit]]/Table1[[#This Row],[Sales Values]]</f>
        <v>0.25000000000000006</v>
      </c>
      <c r="X1367" s="10">
        <v>14.95</v>
      </c>
      <c r="Y1367" s="14">
        <f>IF(AND(Table1[[#This Row],[Quantity]]&gt;20,Table1[[#This Row],[Quantity]]&lt;=50),3%,IF(AND(Table1[[#This Row],[Quantity]]&gt;50,Table1[[#This Row],[Quantity]]&lt;=100),5%,IF(Table1[[#This Row],[Quantity]]&gt;100,7%,0)))</f>
        <v>0.03</v>
      </c>
      <c r="Z1367" s="10">
        <f>Table1[[#This Row],[Sales Values]]*(1-Table1[[#This Row],[Discount]])</f>
        <v>3317.5940000000001</v>
      </c>
      <c r="AA1367" s="10">
        <f>Table1[[#This Row],[Sales Values]]+(Table1[[#This Row],[Sales Values]]*1.05%)</f>
        <v>3456.1121000000003</v>
      </c>
      <c r="AB1367" s="10">
        <f>Table1[[#This Row],[Sales Values]]*1.05</f>
        <v>3591.2100000000005</v>
      </c>
      <c r="AC1367" s="10" t="str">
        <f t="shared" si="109"/>
        <v>Superwossname</v>
      </c>
      <c r="AD1367" t="s">
        <v>101</v>
      </c>
    </row>
    <row r="1368" spans="1:30" x14ac:dyDescent="0.3">
      <c r="A1368">
        <v>4721</v>
      </c>
      <c r="B1368" t="s">
        <v>9516</v>
      </c>
      <c r="C1368" t="s">
        <v>242</v>
      </c>
      <c r="D1368" t="s">
        <v>92</v>
      </c>
      <c r="E1368" t="s">
        <v>29</v>
      </c>
      <c r="F1368">
        <v>60</v>
      </c>
      <c r="G1368" t="s">
        <v>9909</v>
      </c>
      <c r="H1368" t="s">
        <v>1366</v>
      </c>
      <c r="I1368" t="s">
        <v>1367</v>
      </c>
      <c r="J1368" s="8">
        <v>44805</v>
      </c>
      <c r="K1368" s="6" t="str">
        <f t="shared" si="105"/>
        <v>2022</v>
      </c>
      <c r="L1368" s="6" t="str">
        <f t="shared" si="106"/>
        <v>Sep</v>
      </c>
      <c r="M1368">
        <v>2</v>
      </c>
      <c r="N1368" s="10">
        <f t="shared" si="107"/>
        <v>3.49</v>
      </c>
      <c r="O1368">
        <f t="shared" si="108"/>
        <v>20</v>
      </c>
      <c r="P1368">
        <v>0.5</v>
      </c>
      <c r="Q1368" s="12">
        <f>Table1[[#This Row],[Quantity]]*Table1[[#This Row],[Case Size]]</f>
        <v>40</v>
      </c>
      <c r="R1368" s="10">
        <f>Table1[[#This Row],[ Sales Volume]]*Table1[[#This Row],[Cost]]</f>
        <v>139.60000000000002</v>
      </c>
      <c r="S1368" s="10">
        <f>Table1[[#This Row],[Sales Values]]-(Table1[[#This Row],[Sales Values]]*0.25)</f>
        <v>104.70000000000002</v>
      </c>
      <c r="T1368" s="10">
        <f>Table1[[#This Row],[Manufacturing Cost]]-Table1[[#This Row],[Delivery Cost]]</f>
        <v>103.70000000000002</v>
      </c>
      <c r="U1368" s="10">
        <f>Table1[[#This Row],[Quantity]]*Table1[[#This Row],[Delivery]]</f>
        <v>1</v>
      </c>
      <c r="V1368" s="10">
        <f>Table1[[#This Row],[Sales Values]]-Table1[[#This Row],[Manufacturing Cost]]</f>
        <v>34.900000000000006</v>
      </c>
      <c r="W1368" s="13">
        <f>Table1[[#This Row],[Profit]]/Table1[[#This Row],[Sales Values]]</f>
        <v>0.25</v>
      </c>
      <c r="X1368" s="10">
        <v>14.95</v>
      </c>
      <c r="Y1368" s="14">
        <f>IF(AND(Table1[[#This Row],[Quantity]]&gt;20,Table1[[#This Row],[Quantity]]&lt;=50),3%,IF(AND(Table1[[#This Row],[Quantity]]&gt;50,Table1[[#This Row],[Quantity]]&lt;=100),5%,IF(Table1[[#This Row],[Quantity]]&gt;100,7%,0)))</f>
        <v>0</v>
      </c>
      <c r="Z1368" s="10">
        <f>Table1[[#This Row],[Sales Values]]*(1-Table1[[#This Row],[Discount]])</f>
        <v>139.60000000000002</v>
      </c>
      <c r="AA1368" s="10">
        <f>Table1[[#This Row],[Sales Values]]+(Table1[[#This Row],[Sales Values]]*1.05%)</f>
        <v>141.06580000000002</v>
      </c>
      <c r="AB1368" s="10">
        <f>Table1[[#This Row],[Sales Values]]*1.05</f>
        <v>146.58000000000004</v>
      </c>
      <c r="AC1368" s="10" t="str">
        <f t="shared" si="109"/>
        <v>Superwossname</v>
      </c>
      <c r="AD1368" t="s">
        <v>101</v>
      </c>
    </row>
    <row r="1369" spans="1:30" x14ac:dyDescent="0.3">
      <c r="A1369">
        <v>4722</v>
      </c>
      <c r="B1369" t="s">
        <v>9910</v>
      </c>
      <c r="C1369" t="s">
        <v>6261</v>
      </c>
      <c r="D1369" t="s">
        <v>28</v>
      </c>
      <c r="E1369" t="s">
        <v>29</v>
      </c>
      <c r="F1369">
        <v>90</v>
      </c>
      <c r="G1369" t="s">
        <v>9909</v>
      </c>
      <c r="H1369" t="s">
        <v>1394</v>
      </c>
      <c r="I1369" t="s">
        <v>1199</v>
      </c>
      <c r="J1369" s="8">
        <v>44806</v>
      </c>
      <c r="K1369" s="6" t="str">
        <f t="shared" si="105"/>
        <v>2022</v>
      </c>
      <c r="L1369" s="6" t="str">
        <f t="shared" si="106"/>
        <v>Sep</v>
      </c>
      <c r="M1369">
        <v>14</v>
      </c>
      <c r="N1369" s="10">
        <f t="shared" si="107"/>
        <v>3.49</v>
      </c>
      <c r="O1369">
        <f t="shared" si="108"/>
        <v>20</v>
      </c>
      <c r="P1369">
        <v>0.5</v>
      </c>
      <c r="Q1369" s="12">
        <f>Table1[[#This Row],[Quantity]]*Table1[[#This Row],[Case Size]]</f>
        <v>280</v>
      </c>
      <c r="R1369" s="10">
        <f>Table1[[#This Row],[ Sales Volume]]*Table1[[#This Row],[Cost]]</f>
        <v>977.2</v>
      </c>
      <c r="S1369" s="10">
        <f>Table1[[#This Row],[Sales Values]]-(Table1[[#This Row],[Sales Values]]*0.25)</f>
        <v>732.90000000000009</v>
      </c>
      <c r="T1369" s="10">
        <f>Table1[[#This Row],[Manufacturing Cost]]-Table1[[#This Row],[Delivery Cost]]</f>
        <v>725.90000000000009</v>
      </c>
      <c r="U1369" s="10">
        <f>Table1[[#This Row],[Quantity]]*Table1[[#This Row],[Delivery]]</f>
        <v>7</v>
      </c>
      <c r="V1369" s="10">
        <f>Table1[[#This Row],[Sales Values]]-Table1[[#This Row],[Manufacturing Cost]]</f>
        <v>244.29999999999995</v>
      </c>
      <c r="W1369" s="13">
        <f>Table1[[#This Row],[Profit]]/Table1[[#This Row],[Sales Values]]</f>
        <v>0.24999999999999994</v>
      </c>
      <c r="X1369" s="10">
        <v>14.95</v>
      </c>
      <c r="Y1369" s="14">
        <f>IF(AND(Table1[[#This Row],[Quantity]]&gt;20,Table1[[#This Row],[Quantity]]&lt;=50),3%,IF(AND(Table1[[#This Row],[Quantity]]&gt;50,Table1[[#This Row],[Quantity]]&lt;=100),5%,IF(Table1[[#This Row],[Quantity]]&gt;100,7%,0)))</f>
        <v>0</v>
      </c>
      <c r="Z1369" s="10">
        <f>Table1[[#This Row],[Sales Values]]*(1-Table1[[#This Row],[Discount]])</f>
        <v>977.2</v>
      </c>
      <c r="AA1369" s="10">
        <f>Table1[[#This Row],[Sales Values]]+(Table1[[#This Row],[Sales Values]]*1.05%)</f>
        <v>987.4606</v>
      </c>
      <c r="AB1369" s="10">
        <f>Table1[[#This Row],[Sales Values]]*1.05</f>
        <v>1026.0600000000002</v>
      </c>
      <c r="AC1369" s="10" t="str">
        <f t="shared" si="109"/>
        <v>Superwossname</v>
      </c>
      <c r="AD1369" t="s">
        <v>101</v>
      </c>
    </row>
    <row r="1370" spans="1:30" x14ac:dyDescent="0.3">
      <c r="A1370">
        <v>4723</v>
      </c>
      <c r="B1370" t="s">
        <v>371</v>
      </c>
      <c r="C1370" t="s">
        <v>6425</v>
      </c>
      <c r="D1370" t="s">
        <v>28</v>
      </c>
      <c r="E1370" t="s">
        <v>29</v>
      </c>
      <c r="F1370">
        <v>60</v>
      </c>
      <c r="G1370" t="s">
        <v>9911</v>
      </c>
      <c r="H1370" t="s">
        <v>2717</v>
      </c>
      <c r="I1370" t="s">
        <v>1889</v>
      </c>
      <c r="J1370" s="8">
        <v>44504</v>
      </c>
      <c r="K1370" s="6" t="str">
        <f t="shared" si="105"/>
        <v>2021</v>
      </c>
      <c r="L1370" s="6" t="str">
        <f t="shared" si="106"/>
        <v>Nov</v>
      </c>
      <c r="M1370">
        <v>83</v>
      </c>
      <c r="N1370" s="10">
        <f t="shared" si="107"/>
        <v>3.49</v>
      </c>
      <c r="O1370">
        <f t="shared" si="108"/>
        <v>20</v>
      </c>
      <c r="P1370">
        <v>0.5</v>
      </c>
      <c r="Q1370" s="12">
        <f>Table1[[#This Row],[Quantity]]*Table1[[#This Row],[Case Size]]</f>
        <v>1660</v>
      </c>
      <c r="R1370" s="10">
        <f>Table1[[#This Row],[ Sales Volume]]*Table1[[#This Row],[Cost]]</f>
        <v>5793.4000000000005</v>
      </c>
      <c r="S1370" s="10">
        <f>Table1[[#This Row],[Sales Values]]-(Table1[[#This Row],[Sales Values]]*0.25)</f>
        <v>4345.05</v>
      </c>
      <c r="T1370" s="10">
        <f>Table1[[#This Row],[Manufacturing Cost]]-Table1[[#This Row],[Delivery Cost]]</f>
        <v>4303.55</v>
      </c>
      <c r="U1370" s="10">
        <f>Table1[[#This Row],[Quantity]]*Table1[[#This Row],[Delivery]]</f>
        <v>41.5</v>
      </c>
      <c r="V1370" s="10">
        <f>Table1[[#This Row],[Sales Values]]-Table1[[#This Row],[Manufacturing Cost]]</f>
        <v>1448.3500000000004</v>
      </c>
      <c r="W1370" s="13">
        <f>Table1[[#This Row],[Profit]]/Table1[[#This Row],[Sales Values]]</f>
        <v>0.25000000000000006</v>
      </c>
      <c r="X1370" s="10">
        <v>14.95</v>
      </c>
      <c r="Y1370" s="14">
        <f>IF(AND(Table1[[#This Row],[Quantity]]&gt;20,Table1[[#This Row],[Quantity]]&lt;=50),3%,IF(AND(Table1[[#This Row],[Quantity]]&gt;50,Table1[[#This Row],[Quantity]]&lt;=100),5%,IF(Table1[[#This Row],[Quantity]]&gt;100,7%,0)))</f>
        <v>0.05</v>
      </c>
      <c r="Z1370" s="10">
        <f>Table1[[#This Row],[Sales Values]]*(1-Table1[[#This Row],[Discount]])</f>
        <v>5503.7300000000005</v>
      </c>
      <c r="AA1370" s="10">
        <f>Table1[[#This Row],[Sales Values]]+(Table1[[#This Row],[Sales Values]]*1.05%)</f>
        <v>5854.230700000001</v>
      </c>
      <c r="AB1370" s="10">
        <f>Table1[[#This Row],[Sales Values]]*1.05</f>
        <v>6083.0700000000006</v>
      </c>
      <c r="AC1370" s="10" t="str">
        <f t="shared" si="109"/>
        <v>Superwossname</v>
      </c>
      <c r="AD1370" t="s">
        <v>101</v>
      </c>
    </row>
    <row r="1371" spans="1:30" x14ac:dyDescent="0.3">
      <c r="A1371">
        <v>4725</v>
      </c>
      <c r="B1371" t="s">
        <v>9914</v>
      </c>
      <c r="C1371" t="s">
        <v>5862</v>
      </c>
      <c r="D1371" t="s">
        <v>41</v>
      </c>
      <c r="E1371" t="s">
        <v>16</v>
      </c>
      <c r="F1371">
        <v>90</v>
      </c>
      <c r="G1371" t="s">
        <v>14743</v>
      </c>
      <c r="H1371" t="s">
        <v>374</v>
      </c>
      <c r="I1371" t="s">
        <v>25</v>
      </c>
      <c r="J1371" s="8">
        <v>44654</v>
      </c>
      <c r="K1371" s="6" t="str">
        <f t="shared" si="105"/>
        <v>2022</v>
      </c>
      <c r="L1371" s="6" t="str">
        <f t="shared" si="106"/>
        <v>Apr</v>
      </c>
      <c r="M1371">
        <v>9</v>
      </c>
      <c r="N1371" s="10">
        <f t="shared" si="107"/>
        <v>1.89</v>
      </c>
      <c r="O1371">
        <f t="shared" si="108"/>
        <v>18</v>
      </c>
      <c r="P1371">
        <v>0.5</v>
      </c>
      <c r="Q1371" s="12">
        <f>Table1[[#This Row],[Quantity]]*Table1[[#This Row],[Case Size]]</f>
        <v>162</v>
      </c>
      <c r="R1371" s="10">
        <f>Table1[[#This Row],[ Sales Volume]]*Table1[[#This Row],[Cost]]</f>
        <v>306.18</v>
      </c>
      <c r="S1371" s="10">
        <f>Table1[[#This Row],[Sales Values]]-(Table1[[#This Row],[Sales Values]]*0.25)</f>
        <v>229.63499999999999</v>
      </c>
      <c r="T1371" s="10">
        <f>Table1[[#This Row],[Manufacturing Cost]]-Table1[[#This Row],[Delivery Cost]]</f>
        <v>225.13499999999999</v>
      </c>
      <c r="U1371" s="10">
        <f>Table1[[#This Row],[Quantity]]*Table1[[#This Row],[Delivery]]</f>
        <v>4.5</v>
      </c>
      <c r="V1371" s="10">
        <f>Table1[[#This Row],[Sales Values]]-Table1[[#This Row],[Manufacturing Cost]]</f>
        <v>76.545000000000016</v>
      </c>
      <c r="W1371" s="13">
        <f>Table1[[#This Row],[Profit]]/Table1[[#This Row],[Sales Values]]</f>
        <v>0.25000000000000006</v>
      </c>
      <c r="X1371" s="10">
        <v>14.95</v>
      </c>
      <c r="Y1371" s="14">
        <f>IF(AND(Table1[[#This Row],[Quantity]]&gt;20,Table1[[#This Row],[Quantity]]&lt;=50),3%,IF(AND(Table1[[#This Row],[Quantity]]&gt;50,Table1[[#This Row],[Quantity]]&lt;=100),5%,IF(Table1[[#This Row],[Quantity]]&gt;100,7%,0)))</f>
        <v>0</v>
      </c>
      <c r="Z1371" s="10">
        <f>Table1[[#This Row],[Sales Values]]*(1-Table1[[#This Row],[Discount]])</f>
        <v>306.18</v>
      </c>
      <c r="AA1371" s="10">
        <f>Table1[[#This Row],[Sales Values]]+(Table1[[#This Row],[Sales Values]]*1.05%)</f>
        <v>309.39489000000003</v>
      </c>
      <c r="AB1371" s="10">
        <f>Table1[[#This Row],[Sales Values]]*1.05</f>
        <v>321.48900000000003</v>
      </c>
      <c r="AC1371" s="10" t="str">
        <f t="shared" si="109"/>
        <v>Gigastuff</v>
      </c>
      <c r="AD1371" t="s">
        <v>45</v>
      </c>
    </row>
    <row r="1372" spans="1:30" x14ac:dyDescent="0.3">
      <c r="A1372">
        <v>4726</v>
      </c>
      <c r="B1372" t="s">
        <v>9916</v>
      </c>
      <c r="C1372" t="s">
        <v>9917</v>
      </c>
      <c r="D1372" t="s">
        <v>41</v>
      </c>
      <c r="E1372" t="s">
        <v>16</v>
      </c>
      <c r="F1372">
        <v>60</v>
      </c>
      <c r="G1372" t="s">
        <v>9918</v>
      </c>
      <c r="H1372" t="s">
        <v>6778</v>
      </c>
      <c r="I1372" t="s">
        <v>38</v>
      </c>
      <c r="J1372" s="8">
        <v>44299</v>
      </c>
      <c r="K1372" s="6" t="str">
        <f t="shared" si="105"/>
        <v>2021</v>
      </c>
      <c r="L1372" s="6" t="str">
        <f t="shared" si="106"/>
        <v>Apr</v>
      </c>
      <c r="M1372">
        <v>87</v>
      </c>
      <c r="N1372" s="10">
        <f t="shared" si="107"/>
        <v>3.49</v>
      </c>
      <c r="O1372">
        <f t="shared" si="108"/>
        <v>20</v>
      </c>
      <c r="P1372">
        <v>0.5</v>
      </c>
      <c r="Q1372" s="12">
        <f>Table1[[#This Row],[Quantity]]*Table1[[#This Row],[Case Size]]</f>
        <v>1740</v>
      </c>
      <c r="R1372" s="10">
        <f>Table1[[#This Row],[ Sales Volume]]*Table1[[#This Row],[Cost]]</f>
        <v>6072.6</v>
      </c>
      <c r="S1372" s="10">
        <f>Table1[[#This Row],[Sales Values]]-(Table1[[#This Row],[Sales Values]]*0.25)</f>
        <v>4554.4500000000007</v>
      </c>
      <c r="T1372" s="10">
        <f>Table1[[#This Row],[Manufacturing Cost]]-Table1[[#This Row],[Delivery Cost]]</f>
        <v>4510.9500000000007</v>
      </c>
      <c r="U1372" s="10">
        <f>Table1[[#This Row],[Quantity]]*Table1[[#This Row],[Delivery]]</f>
        <v>43.5</v>
      </c>
      <c r="V1372" s="10">
        <f>Table1[[#This Row],[Sales Values]]-Table1[[#This Row],[Manufacturing Cost]]</f>
        <v>1518.1499999999996</v>
      </c>
      <c r="W1372" s="13">
        <f>Table1[[#This Row],[Profit]]/Table1[[#This Row],[Sales Values]]</f>
        <v>0.24999999999999992</v>
      </c>
      <c r="X1372" s="10">
        <v>14.95</v>
      </c>
      <c r="Y1372" s="14">
        <f>IF(AND(Table1[[#This Row],[Quantity]]&gt;20,Table1[[#This Row],[Quantity]]&lt;=50),3%,IF(AND(Table1[[#This Row],[Quantity]]&gt;50,Table1[[#This Row],[Quantity]]&lt;=100),5%,IF(Table1[[#This Row],[Quantity]]&gt;100,7%,0)))</f>
        <v>0.05</v>
      </c>
      <c r="Z1372" s="10">
        <f>Table1[[#This Row],[Sales Values]]*(1-Table1[[#This Row],[Discount]])</f>
        <v>5768.97</v>
      </c>
      <c r="AA1372" s="10">
        <f>Table1[[#This Row],[Sales Values]]+(Table1[[#This Row],[Sales Values]]*1.05%)</f>
        <v>6136.3623000000007</v>
      </c>
      <c r="AB1372" s="10">
        <f>Table1[[#This Row],[Sales Values]]*1.05</f>
        <v>6376.2300000000005</v>
      </c>
      <c r="AC1372" s="10" t="str">
        <f t="shared" si="109"/>
        <v>Superwossname</v>
      </c>
      <c r="AD1372" t="s">
        <v>101</v>
      </c>
    </row>
    <row r="1373" spans="1:30" x14ac:dyDescent="0.3">
      <c r="A1373">
        <v>4728</v>
      </c>
      <c r="B1373" t="s">
        <v>6190</v>
      </c>
      <c r="C1373" t="s">
        <v>3014</v>
      </c>
      <c r="D1373" t="s">
        <v>92</v>
      </c>
      <c r="E1373" t="s">
        <v>16</v>
      </c>
      <c r="F1373">
        <v>60</v>
      </c>
      <c r="G1373" t="s">
        <v>9920</v>
      </c>
      <c r="H1373" t="s">
        <v>141</v>
      </c>
      <c r="I1373" t="s">
        <v>32</v>
      </c>
      <c r="J1373" s="8">
        <v>44263</v>
      </c>
      <c r="K1373" s="6" t="str">
        <f t="shared" si="105"/>
        <v>2021</v>
      </c>
      <c r="L1373" s="6" t="str">
        <f t="shared" si="106"/>
        <v>Mar</v>
      </c>
      <c r="M1373">
        <v>25</v>
      </c>
      <c r="N1373" s="10">
        <f t="shared" si="107"/>
        <v>3.49</v>
      </c>
      <c r="O1373">
        <f t="shared" si="108"/>
        <v>20</v>
      </c>
      <c r="P1373">
        <v>0.5</v>
      </c>
      <c r="Q1373" s="12">
        <f>Table1[[#This Row],[Quantity]]*Table1[[#This Row],[Case Size]]</f>
        <v>500</v>
      </c>
      <c r="R1373" s="10">
        <f>Table1[[#This Row],[ Sales Volume]]*Table1[[#This Row],[Cost]]</f>
        <v>1745</v>
      </c>
      <c r="S1373" s="10">
        <f>Table1[[#This Row],[Sales Values]]-(Table1[[#This Row],[Sales Values]]*0.25)</f>
        <v>1308.75</v>
      </c>
      <c r="T1373" s="10">
        <f>Table1[[#This Row],[Manufacturing Cost]]-Table1[[#This Row],[Delivery Cost]]</f>
        <v>1296.25</v>
      </c>
      <c r="U1373" s="10">
        <f>Table1[[#This Row],[Quantity]]*Table1[[#This Row],[Delivery]]</f>
        <v>12.5</v>
      </c>
      <c r="V1373" s="10">
        <f>Table1[[#This Row],[Sales Values]]-Table1[[#This Row],[Manufacturing Cost]]</f>
        <v>436.25</v>
      </c>
      <c r="W1373" s="13">
        <f>Table1[[#This Row],[Profit]]/Table1[[#This Row],[Sales Values]]</f>
        <v>0.25</v>
      </c>
      <c r="X1373" s="10">
        <v>14.95</v>
      </c>
      <c r="Y1373" s="14">
        <f>IF(AND(Table1[[#This Row],[Quantity]]&gt;20,Table1[[#This Row],[Quantity]]&lt;=50),3%,IF(AND(Table1[[#This Row],[Quantity]]&gt;50,Table1[[#This Row],[Quantity]]&lt;=100),5%,IF(Table1[[#This Row],[Quantity]]&gt;100,7%,0)))</f>
        <v>0.03</v>
      </c>
      <c r="Z1373" s="10">
        <f>Table1[[#This Row],[Sales Values]]*(1-Table1[[#This Row],[Discount]])</f>
        <v>1692.6499999999999</v>
      </c>
      <c r="AA1373" s="10">
        <f>Table1[[#This Row],[Sales Values]]+(Table1[[#This Row],[Sales Values]]*1.05%)</f>
        <v>1763.3225</v>
      </c>
      <c r="AB1373" s="10">
        <f>Table1[[#This Row],[Sales Values]]*1.05</f>
        <v>1832.25</v>
      </c>
      <c r="AC1373" s="10" t="str">
        <f t="shared" si="109"/>
        <v>Superwossname</v>
      </c>
      <c r="AD1373" t="s">
        <v>101</v>
      </c>
    </row>
    <row r="1374" spans="1:30" x14ac:dyDescent="0.3">
      <c r="A1374">
        <v>4735</v>
      </c>
      <c r="B1374" t="s">
        <v>1554</v>
      </c>
      <c r="C1374" t="s">
        <v>1117</v>
      </c>
      <c r="D1374" t="s">
        <v>28</v>
      </c>
      <c r="E1374" t="s">
        <v>29</v>
      </c>
      <c r="F1374">
        <v>30</v>
      </c>
      <c r="G1374" t="s">
        <v>9929</v>
      </c>
      <c r="H1374" t="s">
        <v>6675</v>
      </c>
      <c r="I1374" t="s">
        <v>32</v>
      </c>
      <c r="J1374" s="8">
        <v>44512</v>
      </c>
      <c r="K1374" s="6" t="str">
        <f t="shared" si="105"/>
        <v>2021</v>
      </c>
      <c r="L1374" s="6" t="str">
        <f t="shared" si="106"/>
        <v>Nov</v>
      </c>
      <c r="M1374">
        <v>72</v>
      </c>
      <c r="N1374" s="10">
        <f t="shared" si="107"/>
        <v>1.89</v>
      </c>
      <c r="O1374">
        <f t="shared" si="108"/>
        <v>18</v>
      </c>
      <c r="P1374">
        <v>0.5</v>
      </c>
      <c r="Q1374" s="12">
        <f>Table1[[#This Row],[Quantity]]*Table1[[#This Row],[Case Size]]</f>
        <v>1296</v>
      </c>
      <c r="R1374" s="10">
        <f>Table1[[#This Row],[ Sales Volume]]*Table1[[#This Row],[Cost]]</f>
        <v>2449.44</v>
      </c>
      <c r="S1374" s="10">
        <f>Table1[[#This Row],[Sales Values]]-(Table1[[#This Row],[Sales Values]]*0.25)</f>
        <v>1837.08</v>
      </c>
      <c r="T1374" s="10">
        <f>Table1[[#This Row],[Manufacturing Cost]]-Table1[[#This Row],[Delivery Cost]]</f>
        <v>1801.08</v>
      </c>
      <c r="U1374" s="10">
        <f>Table1[[#This Row],[Quantity]]*Table1[[#This Row],[Delivery]]</f>
        <v>36</v>
      </c>
      <c r="V1374" s="10">
        <f>Table1[[#This Row],[Sales Values]]-Table1[[#This Row],[Manufacturing Cost]]</f>
        <v>612.36000000000013</v>
      </c>
      <c r="W1374" s="13">
        <f>Table1[[#This Row],[Profit]]/Table1[[#This Row],[Sales Values]]</f>
        <v>0.25000000000000006</v>
      </c>
      <c r="X1374" s="10">
        <v>14.95</v>
      </c>
      <c r="Y1374" s="14">
        <f>IF(AND(Table1[[#This Row],[Quantity]]&gt;20,Table1[[#This Row],[Quantity]]&lt;=50),3%,IF(AND(Table1[[#This Row],[Quantity]]&gt;50,Table1[[#This Row],[Quantity]]&lt;=100),5%,IF(Table1[[#This Row],[Quantity]]&gt;100,7%,0)))</f>
        <v>0.05</v>
      </c>
      <c r="Z1374" s="10">
        <f>Table1[[#This Row],[Sales Values]]*(1-Table1[[#This Row],[Discount]])</f>
        <v>2326.9679999999998</v>
      </c>
      <c r="AA1374" s="10">
        <f>Table1[[#This Row],[Sales Values]]+(Table1[[#This Row],[Sales Values]]*1.05%)</f>
        <v>2475.1591200000003</v>
      </c>
      <c r="AB1374" s="10">
        <f>Table1[[#This Row],[Sales Values]]*1.05</f>
        <v>2571.9120000000003</v>
      </c>
      <c r="AC1374" s="10" t="str">
        <f t="shared" si="109"/>
        <v>Gigastuff</v>
      </c>
      <c r="AD1374" t="s">
        <v>45</v>
      </c>
    </row>
    <row r="1375" spans="1:30" x14ac:dyDescent="0.3">
      <c r="A1375">
        <v>4738</v>
      </c>
      <c r="B1375" t="s">
        <v>9932</v>
      </c>
      <c r="C1375" t="s">
        <v>4706</v>
      </c>
      <c r="D1375" t="s">
        <v>41</v>
      </c>
      <c r="E1375" t="s">
        <v>16</v>
      </c>
      <c r="F1375">
        <v>90</v>
      </c>
      <c r="G1375" t="s">
        <v>9933</v>
      </c>
      <c r="H1375" t="s">
        <v>2141</v>
      </c>
      <c r="I1375" t="s">
        <v>1078</v>
      </c>
      <c r="J1375" s="8">
        <v>44607</v>
      </c>
      <c r="K1375" s="6" t="str">
        <f t="shared" si="105"/>
        <v>2022</v>
      </c>
      <c r="L1375" s="6" t="str">
        <f t="shared" si="106"/>
        <v>Feb</v>
      </c>
      <c r="M1375">
        <v>14</v>
      </c>
      <c r="N1375" s="10">
        <f t="shared" si="107"/>
        <v>2.0099999999999998</v>
      </c>
      <c r="O1375">
        <f t="shared" si="108"/>
        <v>20</v>
      </c>
      <c r="P1375">
        <v>0.5</v>
      </c>
      <c r="Q1375" s="11">
        <f>Table1[[#This Row],[Quantity]]*Table1[[#This Row],[Case Size]]</f>
        <v>280</v>
      </c>
      <c r="R1375" s="10">
        <f>Table1[[#This Row],[ Sales Volume]]*Table1[[#This Row],[Cost]]</f>
        <v>562.79999999999995</v>
      </c>
      <c r="S1375" s="10">
        <f>Table1[[#This Row],[Sales Values]]-(Table1[[#This Row],[Sales Values]]*0.25)</f>
        <v>422.09999999999997</v>
      </c>
      <c r="T1375" s="10">
        <f>Table1[[#This Row],[Manufacturing Cost]]-Table1[[#This Row],[Delivery Cost]]</f>
        <v>415.09999999999997</v>
      </c>
      <c r="U1375" s="10">
        <f>Table1[[#This Row],[Quantity]]*Table1[[#This Row],[Delivery]]</f>
        <v>7</v>
      </c>
      <c r="V1375" s="10">
        <f>Table1[[#This Row],[Sales Values]]-Table1[[#This Row],[Manufacturing Cost]]</f>
        <v>140.69999999999999</v>
      </c>
      <c r="W1375" s="13">
        <f>Table1[[#This Row],[Profit]]/Table1[[#This Row],[Sales Values]]</f>
        <v>0.25</v>
      </c>
      <c r="X1375" s="10">
        <v>14.95</v>
      </c>
      <c r="Y1375" s="14">
        <f>IF(AND(Table1[[#This Row],[Quantity]]&gt;20,Table1[[#This Row],[Quantity]]&lt;=50),3%,IF(AND(Table1[[#This Row],[Quantity]]&gt;50,Table1[[#This Row],[Quantity]]&lt;=100),5%,IF(Table1[[#This Row],[Quantity]]&gt;100,7%,0)))</f>
        <v>0</v>
      </c>
      <c r="Z1375" s="10">
        <f>Table1[[#This Row],[Sales Values]]*(1-Table1[[#This Row],[Discount]])</f>
        <v>562.79999999999995</v>
      </c>
      <c r="AA1375" s="10">
        <f>Table1[[#This Row],[Sales Values]]+(Table1[[#This Row],[Sales Values]]*1.05%)</f>
        <v>568.70939999999996</v>
      </c>
      <c r="AB1375" s="10">
        <f>Table1[[#This Row],[Sales Values]]*1.05</f>
        <v>590.93999999999994</v>
      </c>
      <c r="AC1375" s="10" t="str">
        <f t="shared" si="109"/>
        <v>Hyperwotsit</v>
      </c>
      <c r="AD1375" t="s">
        <v>20</v>
      </c>
    </row>
    <row r="1376" spans="1:30" x14ac:dyDescent="0.3">
      <c r="A1376">
        <v>4743</v>
      </c>
      <c r="B1376" t="s">
        <v>9941</v>
      </c>
      <c r="C1376" t="s">
        <v>8723</v>
      </c>
      <c r="D1376" t="s">
        <v>41</v>
      </c>
      <c r="E1376" t="s">
        <v>16</v>
      </c>
      <c r="F1376">
        <v>90</v>
      </c>
      <c r="G1376" t="s">
        <v>9942</v>
      </c>
      <c r="H1376" t="s">
        <v>386</v>
      </c>
      <c r="I1376" t="s">
        <v>294</v>
      </c>
      <c r="J1376" s="8">
        <v>44131</v>
      </c>
      <c r="K1376" s="6" t="str">
        <f t="shared" si="105"/>
        <v>2020</v>
      </c>
      <c r="L1376" s="6" t="str">
        <f t="shared" si="106"/>
        <v>Oct</v>
      </c>
      <c r="M1376">
        <v>20</v>
      </c>
      <c r="N1376" s="10">
        <f t="shared" si="107"/>
        <v>2.0099999999999998</v>
      </c>
      <c r="O1376">
        <f t="shared" si="108"/>
        <v>20</v>
      </c>
      <c r="P1376">
        <v>0.5</v>
      </c>
      <c r="Q1376" s="12">
        <f>Table1[[#This Row],[Quantity]]*Table1[[#This Row],[Case Size]]</f>
        <v>400</v>
      </c>
      <c r="R1376" s="10">
        <f>Table1[[#This Row],[ Sales Volume]]*Table1[[#This Row],[Cost]]</f>
        <v>803.99999999999989</v>
      </c>
      <c r="S1376" s="10">
        <f>Table1[[#This Row],[Sales Values]]-(Table1[[#This Row],[Sales Values]]*0.25)</f>
        <v>602.99999999999989</v>
      </c>
      <c r="T1376" s="10">
        <f>Table1[[#This Row],[Manufacturing Cost]]-Table1[[#This Row],[Delivery Cost]]</f>
        <v>592.99999999999989</v>
      </c>
      <c r="U1376" s="10">
        <f>Table1[[#This Row],[Quantity]]*Table1[[#This Row],[Delivery]]</f>
        <v>10</v>
      </c>
      <c r="V1376" s="10">
        <f>Table1[[#This Row],[Sales Values]]-Table1[[#This Row],[Manufacturing Cost]]</f>
        <v>201</v>
      </c>
      <c r="W1376" s="13">
        <f>Table1[[#This Row],[Profit]]/Table1[[#This Row],[Sales Values]]</f>
        <v>0.25000000000000006</v>
      </c>
      <c r="X1376" s="10">
        <v>14.95</v>
      </c>
      <c r="Y1376" s="14">
        <f>IF(AND(Table1[[#This Row],[Quantity]]&gt;20,Table1[[#This Row],[Quantity]]&lt;=50),3%,IF(AND(Table1[[#This Row],[Quantity]]&gt;50,Table1[[#This Row],[Quantity]]&lt;=100),5%,IF(Table1[[#This Row],[Quantity]]&gt;100,7%,0)))</f>
        <v>0</v>
      </c>
      <c r="Z1376" s="10">
        <f>Table1[[#This Row],[Sales Values]]*(1-Table1[[#This Row],[Discount]])</f>
        <v>803.99999999999989</v>
      </c>
      <c r="AA1376" s="10">
        <f>Table1[[#This Row],[Sales Values]]+(Table1[[#This Row],[Sales Values]]*1.05%)</f>
        <v>812.44199999999989</v>
      </c>
      <c r="AB1376" s="10">
        <f>Table1[[#This Row],[Sales Values]]*1.05</f>
        <v>844.19999999999993</v>
      </c>
      <c r="AC1376" s="10" t="str">
        <f t="shared" si="109"/>
        <v>Hyperwotsit</v>
      </c>
      <c r="AD1376" t="s">
        <v>20</v>
      </c>
    </row>
    <row r="1377" spans="1:30" x14ac:dyDescent="0.3">
      <c r="A1377">
        <v>4749</v>
      </c>
      <c r="B1377" t="s">
        <v>9951</v>
      </c>
      <c r="C1377" t="s">
        <v>6513</v>
      </c>
      <c r="D1377" t="s">
        <v>15</v>
      </c>
      <c r="E1377" t="s">
        <v>16</v>
      </c>
      <c r="F1377">
        <v>90</v>
      </c>
      <c r="G1377" t="s">
        <v>9952</v>
      </c>
      <c r="H1377" t="s">
        <v>3175</v>
      </c>
      <c r="I1377" t="s">
        <v>1233</v>
      </c>
      <c r="J1377" s="8">
        <v>44837</v>
      </c>
      <c r="K1377" s="6" t="str">
        <f t="shared" si="105"/>
        <v>2022</v>
      </c>
      <c r="L1377" s="6" t="str">
        <f t="shared" si="106"/>
        <v>Oct</v>
      </c>
      <c r="M1377">
        <v>11</v>
      </c>
      <c r="N1377" s="10">
        <f t="shared" si="107"/>
        <v>1.89</v>
      </c>
      <c r="O1377">
        <f t="shared" si="108"/>
        <v>18</v>
      </c>
      <c r="P1377">
        <v>0.5</v>
      </c>
      <c r="Q1377" s="12">
        <f>Table1[[#This Row],[Quantity]]*Table1[[#This Row],[Case Size]]</f>
        <v>198</v>
      </c>
      <c r="R1377" s="10">
        <f>Table1[[#This Row],[ Sales Volume]]*Table1[[#This Row],[Cost]]</f>
        <v>374.21999999999997</v>
      </c>
      <c r="S1377" s="10">
        <f>Table1[[#This Row],[Sales Values]]-(Table1[[#This Row],[Sales Values]]*0.25)</f>
        <v>280.66499999999996</v>
      </c>
      <c r="T1377" s="10">
        <f>Table1[[#This Row],[Manufacturing Cost]]-Table1[[#This Row],[Delivery Cost]]</f>
        <v>275.16499999999996</v>
      </c>
      <c r="U1377" s="10">
        <f>Table1[[#This Row],[Quantity]]*Table1[[#This Row],[Delivery]]</f>
        <v>5.5</v>
      </c>
      <c r="V1377" s="10">
        <f>Table1[[#This Row],[Sales Values]]-Table1[[#This Row],[Manufacturing Cost]]</f>
        <v>93.555000000000007</v>
      </c>
      <c r="W1377" s="13">
        <f>Table1[[#This Row],[Profit]]/Table1[[#This Row],[Sales Values]]</f>
        <v>0.25000000000000006</v>
      </c>
      <c r="X1377" s="10">
        <v>14.95</v>
      </c>
      <c r="Y1377" s="14">
        <f>IF(AND(Table1[[#This Row],[Quantity]]&gt;20,Table1[[#This Row],[Quantity]]&lt;=50),3%,IF(AND(Table1[[#This Row],[Quantity]]&gt;50,Table1[[#This Row],[Quantity]]&lt;=100),5%,IF(Table1[[#This Row],[Quantity]]&gt;100,7%,0)))</f>
        <v>0</v>
      </c>
      <c r="Z1377" s="10">
        <f>Table1[[#This Row],[Sales Values]]*(1-Table1[[#This Row],[Discount]])</f>
        <v>374.21999999999997</v>
      </c>
      <c r="AA1377" s="10">
        <f>Table1[[#This Row],[Sales Values]]+(Table1[[#This Row],[Sales Values]]*1.05%)</f>
        <v>378.14930999999996</v>
      </c>
      <c r="AB1377" s="10">
        <f>Table1[[#This Row],[Sales Values]]*1.05</f>
        <v>392.93099999999998</v>
      </c>
      <c r="AC1377" s="10" t="str">
        <f t="shared" si="109"/>
        <v>Gigastuff</v>
      </c>
      <c r="AD1377" t="s">
        <v>45</v>
      </c>
    </row>
    <row r="1378" spans="1:30" x14ac:dyDescent="0.3">
      <c r="A1378">
        <v>4752</v>
      </c>
      <c r="B1378" t="s">
        <v>9957</v>
      </c>
      <c r="C1378" t="s">
        <v>5671</v>
      </c>
      <c r="D1378" t="s">
        <v>15</v>
      </c>
      <c r="E1378" t="s">
        <v>16</v>
      </c>
      <c r="F1378">
        <v>90</v>
      </c>
      <c r="G1378" t="s">
        <v>14747</v>
      </c>
      <c r="H1378" t="s">
        <v>5207</v>
      </c>
      <c r="I1378" t="s">
        <v>38</v>
      </c>
      <c r="J1378" s="8">
        <v>43994</v>
      </c>
      <c r="K1378" s="6" t="str">
        <f t="shared" si="105"/>
        <v>2020</v>
      </c>
      <c r="L1378" s="6" t="str">
        <f t="shared" si="106"/>
        <v>Jun</v>
      </c>
      <c r="M1378">
        <v>7</v>
      </c>
      <c r="N1378" s="10">
        <f t="shared" si="107"/>
        <v>3.49</v>
      </c>
      <c r="O1378">
        <f t="shared" si="108"/>
        <v>20</v>
      </c>
      <c r="P1378">
        <v>0.5</v>
      </c>
      <c r="Q1378" s="12">
        <f>Table1[[#This Row],[Quantity]]*Table1[[#This Row],[Case Size]]</f>
        <v>140</v>
      </c>
      <c r="R1378" s="10">
        <f>Table1[[#This Row],[ Sales Volume]]*Table1[[#This Row],[Cost]]</f>
        <v>488.6</v>
      </c>
      <c r="S1378" s="10">
        <f>Table1[[#This Row],[Sales Values]]-(Table1[[#This Row],[Sales Values]]*0.25)</f>
        <v>366.45000000000005</v>
      </c>
      <c r="T1378" s="10">
        <f>Table1[[#This Row],[Manufacturing Cost]]-Table1[[#This Row],[Delivery Cost]]</f>
        <v>362.95000000000005</v>
      </c>
      <c r="U1378" s="10">
        <f>Table1[[#This Row],[Quantity]]*Table1[[#This Row],[Delivery]]</f>
        <v>3.5</v>
      </c>
      <c r="V1378" s="10">
        <f>Table1[[#This Row],[Sales Values]]-Table1[[#This Row],[Manufacturing Cost]]</f>
        <v>122.14999999999998</v>
      </c>
      <c r="W1378" s="13">
        <f>Table1[[#This Row],[Profit]]/Table1[[#This Row],[Sales Values]]</f>
        <v>0.24999999999999994</v>
      </c>
      <c r="X1378" s="10">
        <v>14.95</v>
      </c>
      <c r="Y1378" s="14">
        <f>IF(AND(Table1[[#This Row],[Quantity]]&gt;20,Table1[[#This Row],[Quantity]]&lt;=50),3%,IF(AND(Table1[[#This Row],[Quantity]]&gt;50,Table1[[#This Row],[Quantity]]&lt;=100),5%,IF(Table1[[#This Row],[Quantity]]&gt;100,7%,0)))</f>
        <v>0</v>
      </c>
      <c r="Z1378" s="10">
        <f>Table1[[#This Row],[Sales Values]]*(1-Table1[[#This Row],[Discount]])</f>
        <v>488.6</v>
      </c>
      <c r="AA1378" s="10">
        <f>Table1[[#This Row],[Sales Values]]+(Table1[[#This Row],[Sales Values]]*1.05%)</f>
        <v>493.7303</v>
      </c>
      <c r="AB1378" s="10">
        <f>Table1[[#This Row],[Sales Values]]*1.05</f>
        <v>513.03000000000009</v>
      </c>
      <c r="AC1378" s="10" t="str">
        <f t="shared" si="109"/>
        <v>Superwossname</v>
      </c>
      <c r="AD1378" t="s">
        <v>101</v>
      </c>
    </row>
    <row r="1379" spans="1:30" x14ac:dyDescent="0.3">
      <c r="A1379">
        <v>4754</v>
      </c>
      <c r="B1379" t="s">
        <v>9009</v>
      </c>
      <c r="C1379" t="s">
        <v>2174</v>
      </c>
      <c r="D1379" t="s">
        <v>51</v>
      </c>
      <c r="E1379" t="s">
        <v>16</v>
      </c>
      <c r="F1379">
        <v>90</v>
      </c>
      <c r="G1379" t="s">
        <v>9960</v>
      </c>
      <c r="H1379" t="s">
        <v>2661</v>
      </c>
      <c r="I1379" t="s">
        <v>187</v>
      </c>
      <c r="J1379" s="8">
        <v>44205</v>
      </c>
      <c r="K1379" s="6" t="str">
        <f t="shared" si="105"/>
        <v>2021</v>
      </c>
      <c r="L1379" s="6" t="str">
        <f t="shared" si="106"/>
        <v>Jan</v>
      </c>
      <c r="M1379">
        <v>38</v>
      </c>
      <c r="N1379" s="10">
        <f t="shared" si="107"/>
        <v>3.49</v>
      </c>
      <c r="O1379">
        <f t="shared" si="108"/>
        <v>20</v>
      </c>
      <c r="P1379">
        <v>0.5</v>
      </c>
      <c r="Q1379" s="12">
        <f>Table1[[#This Row],[Quantity]]*Table1[[#This Row],[Case Size]]</f>
        <v>760</v>
      </c>
      <c r="R1379" s="10">
        <f>Table1[[#This Row],[ Sales Volume]]*Table1[[#This Row],[Cost]]</f>
        <v>2652.4</v>
      </c>
      <c r="S1379" s="10">
        <f>Table1[[#This Row],[Sales Values]]-(Table1[[#This Row],[Sales Values]]*0.25)</f>
        <v>1989.3000000000002</v>
      </c>
      <c r="T1379" s="10">
        <f>Table1[[#This Row],[Manufacturing Cost]]-Table1[[#This Row],[Delivery Cost]]</f>
        <v>1970.3000000000002</v>
      </c>
      <c r="U1379" s="10">
        <f>Table1[[#This Row],[Quantity]]*Table1[[#This Row],[Delivery]]</f>
        <v>19</v>
      </c>
      <c r="V1379" s="10">
        <f>Table1[[#This Row],[Sales Values]]-Table1[[#This Row],[Manufacturing Cost]]</f>
        <v>663.09999999999991</v>
      </c>
      <c r="W1379" s="13">
        <f>Table1[[#This Row],[Profit]]/Table1[[#This Row],[Sales Values]]</f>
        <v>0.24999999999999994</v>
      </c>
      <c r="X1379" s="10">
        <v>14.95</v>
      </c>
      <c r="Y1379" s="14">
        <f>IF(AND(Table1[[#This Row],[Quantity]]&gt;20,Table1[[#This Row],[Quantity]]&lt;=50),3%,IF(AND(Table1[[#This Row],[Quantity]]&gt;50,Table1[[#This Row],[Quantity]]&lt;=100),5%,IF(Table1[[#This Row],[Quantity]]&gt;100,7%,0)))</f>
        <v>0.03</v>
      </c>
      <c r="Z1379" s="10">
        <f>Table1[[#This Row],[Sales Values]]*(1-Table1[[#This Row],[Discount]])</f>
        <v>2572.828</v>
      </c>
      <c r="AA1379" s="10">
        <f>Table1[[#This Row],[Sales Values]]+(Table1[[#This Row],[Sales Values]]*1.05%)</f>
        <v>2680.2501999999999</v>
      </c>
      <c r="AB1379" s="10">
        <f>Table1[[#This Row],[Sales Values]]*1.05</f>
        <v>2785.0200000000004</v>
      </c>
      <c r="AC1379" s="10" t="str">
        <f t="shared" si="109"/>
        <v>Superwossname</v>
      </c>
      <c r="AD1379" t="s">
        <v>101</v>
      </c>
    </row>
    <row r="1380" spans="1:30" x14ac:dyDescent="0.3">
      <c r="A1380">
        <v>4756</v>
      </c>
      <c r="B1380" t="s">
        <v>4296</v>
      </c>
      <c r="C1380" t="s">
        <v>7251</v>
      </c>
      <c r="D1380" t="s">
        <v>92</v>
      </c>
      <c r="E1380" t="s">
        <v>29</v>
      </c>
      <c r="F1380">
        <v>30</v>
      </c>
      <c r="G1380" t="s">
        <v>9963</v>
      </c>
      <c r="H1380" t="s">
        <v>3316</v>
      </c>
      <c r="I1380" t="s">
        <v>32</v>
      </c>
      <c r="J1380" s="8">
        <v>44634</v>
      </c>
      <c r="K1380" s="6" t="str">
        <f t="shared" si="105"/>
        <v>2022</v>
      </c>
      <c r="L1380" s="6" t="str">
        <f t="shared" si="106"/>
        <v>Mar</v>
      </c>
      <c r="M1380">
        <v>81</v>
      </c>
      <c r="N1380" s="10">
        <f t="shared" si="107"/>
        <v>1.89</v>
      </c>
      <c r="O1380">
        <f t="shared" si="108"/>
        <v>18</v>
      </c>
      <c r="P1380">
        <v>0.5</v>
      </c>
      <c r="Q1380" s="12">
        <f>Table1[[#This Row],[Quantity]]*Table1[[#This Row],[Case Size]]</f>
        <v>1458</v>
      </c>
      <c r="R1380" s="10">
        <f>Table1[[#This Row],[ Sales Volume]]*Table1[[#This Row],[Cost]]</f>
        <v>2755.62</v>
      </c>
      <c r="S1380" s="10">
        <f>Table1[[#This Row],[Sales Values]]-(Table1[[#This Row],[Sales Values]]*0.25)</f>
        <v>2066.7150000000001</v>
      </c>
      <c r="T1380" s="10">
        <f>Table1[[#This Row],[Manufacturing Cost]]-Table1[[#This Row],[Delivery Cost]]</f>
        <v>2026.2150000000001</v>
      </c>
      <c r="U1380" s="10">
        <f>Table1[[#This Row],[Quantity]]*Table1[[#This Row],[Delivery]]</f>
        <v>40.5</v>
      </c>
      <c r="V1380" s="10">
        <f>Table1[[#This Row],[Sales Values]]-Table1[[#This Row],[Manufacturing Cost]]</f>
        <v>688.90499999999975</v>
      </c>
      <c r="W1380" s="13">
        <f>Table1[[#This Row],[Profit]]/Table1[[#This Row],[Sales Values]]</f>
        <v>0.24999999999999992</v>
      </c>
      <c r="X1380" s="10">
        <v>14.95</v>
      </c>
      <c r="Y1380" s="14">
        <f>IF(AND(Table1[[#This Row],[Quantity]]&gt;20,Table1[[#This Row],[Quantity]]&lt;=50),3%,IF(AND(Table1[[#This Row],[Quantity]]&gt;50,Table1[[#This Row],[Quantity]]&lt;=100),5%,IF(Table1[[#This Row],[Quantity]]&gt;100,7%,0)))</f>
        <v>0.05</v>
      </c>
      <c r="Z1380" s="10">
        <f>Table1[[#This Row],[Sales Values]]*(1-Table1[[#This Row],[Discount]])</f>
        <v>2617.8389999999999</v>
      </c>
      <c r="AA1380" s="10">
        <f>Table1[[#This Row],[Sales Values]]+(Table1[[#This Row],[Sales Values]]*1.05%)</f>
        <v>2784.5540099999998</v>
      </c>
      <c r="AB1380" s="10">
        <f>Table1[[#This Row],[Sales Values]]*1.05</f>
        <v>2893.4009999999998</v>
      </c>
      <c r="AC1380" s="10" t="str">
        <f t="shared" si="109"/>
        <v>Gigastuff</v>
      </c>
      <c r="AD1380" t="s">
        <v>45</v>
      </c>
    </row>
    <row r="1381" spans="1:30" x14ac:dyDescent="0.3">
      <c r="A1381">
        <v>4761</v>
      </c>
      <c r="B1381" t="s">
        <v>8875</v>
      </c>
      <c r="C1381" t="s">
        <v>2398</v>
      </c>
      <c r="D1381" t="s">
        <v>28</v>
      </c>
      <c r="E1381" t="s">
        <v>29</v>
      </c>
      <c r="F1381">
        <v>90</v>
      </c>
      <c r="G1381" t="s">
        <v>9970</v>
      </c>
      <c r="H1381" t="s">
        <v>5406</v>
      </c>
      <c r="I1381" t="s">
        <v>32</v>
      </c>
      <c r="J1381" s="8">
        <v>44423</v>
      </c>
      <c r="K1381" s="6" t="str">
        <f t="shared" si="105"/>
        <v>2021</v>
      </c>
      <c r="L1381" s="6" t="str">
        <f t="shared" si="106"/>
        <v>Aug</v>
      </c>
      <c r="M1381">
        <v>50</v>
      </c>
      <c r="N1381" s="10">
        <f t="shared" si="107"/>
        <v>2.0099999999999998</v>
      </c>
      <c r="O1381">
        <f t="shared" si="108"/>
        <v>20</v>
      </c>
      <c r="P1381">
        <v>0.5</v>
      </c>
      <c r="Q1381" s="12">
        <f>Table1[[#This Row],[Quantity]]*Table1[[#This Row],[Case Size]]</f>
        <v>1000</v>
      </c>
      <c r="R1381" s="10">
        <f>Table1[[#This Row],[ Sales Volume]]*Table1[[#This Row],[Cost]]</f>
        <v>2009.9999999999998</v>
      </c>
      <c r="S1381" s="10">
        <f>Table1[[#This Row],[Sales Values]]-(Table1[[#This Row],[Sales Values]]*0.25)</f>
        <v>1507.4999999999998</v>
      </c>
      <c r="T1381" s="10">
        <f>Table1[[#This Row],[Manufacturing Cost]]-Table1[[#This Row],[Delivery Cost]]</f>
        <v>1482.4999999999998</v>
      </c>
      <c r="U1381" s="10">
        <f>Table1[[#This Row],[Quantity]]*Table1[[#This Row],[Delivery]]</f>
        <v>25</v>
      </c>
      <c r="V1381" s="10">
        <f>Table1[[#This Row],[Sales Values]]-Table1[[#This Row],[Manufacturing Cost]]</f>
        <v>502.5</v>
      </c>
      <c r="W1381" s="13">
        <f>Table1[[#This Row],[Profit]]/Table1[[#This Row],[Sales Values]]</f>
        <v>0.25000000000000006</v>
      </c>
      <c r="X1381" s="10">
        <v>14.95</v>
      </c>
      <c r="Y1381" s="14">
        <f>IF(AND(Table1[[#This Row],[Quantity]]&gt;20,Table1[[#This Row],[Quantity]]&lt;=50),3%,IF(AND(Table1[[#This Row],[Quantity]]&gt;50,Table1[[#This Row],[Quantity]]&lt;=100),5%,IF(Table1[[#This Row],[Quantity]]&gt;100,7%,0)))</f>
        <v>0.03</v>
      </c>
      <c r="Z1381" s="10">
        <f>Table1[[#This Row],[Sales Values]]*(1-Table1[[#This Row],[Discount]])</f>
        <v>1949.6999999999998</v>
      </c>
      <c r="AA1381" s="10">
        <f>Table1[[#This Row],[Sales Values]]+(Table1[[#This Row],[Sales Values]]*1.05%)</f>
        <v>2031.1049999999998</v>
      </c>
      <c r="AB1381" s="10">
        <f>Table1[[#This Row],[Sales Values]]*1.05</f>
        <v>2110.5</v>
      </c>
      <c r="AC1381" s="10" t="str">
        <f t="shared" si="109"/>
        <v>Hyperwotsit</v>
      </c>
      <c r="AD1381" t="s">
        <v>20</v>
      </c>
    </row>
    <row r="1382" spans="1:30" x14ac:dyDescent="0.3">
      <c r="A1382">
        <v>4762</v>
      </c>
      <c r="B1382" t="s">
        <v>9971</v>
      </c>
      <c r="C1382" t="s">
        <v>295</v>
      </c>
      <c r="D1382" t="s">
        <v>92</v>
      </c>
      <c r="E1382" t="s">
        <v>16</v>
      </c>
      <c r="F1382">
        <v>90</v>
      </c>
      <c r="G1382" t="s">
        <v>9972</v>
      </c>
      <c r="H1382" t="s">
        <v>1005</v>
      </c>
      <c r="I1382" t="s">
        <v>178</v>
      </c>
      <c r="J1382" s="8">
        <v>44670</v>
      </c>
      <c r="K1382" s="6" t="str">
        <f t="shared" si="105"/>
        <v>2022</v>
      </c>
      <c r="L1382" s="6" t="str">
        <f t="shared" si="106"/>
        <v>Apr</v>
      </c>
      <c r="M1382">
        <v>54</v>
      </c>
      <c r="N1382" s="10">
        <f t="shared" si="107"/>
        <v>2.0099999999999998</v>
      </c>
      <c r="O1382">
        <f t="shared" si="108"/>
        <v>20</v>
      </c>
      <c r="P1382">
        <v>0.5</v>
      </c>
      <c r="Q1382" s="11">
        <f>Table1[[#This Row],[Quantity]]*Table1[[#This Row],[Case Size]]</f>
        <v>1080</v>
      </c>
      <c r="R1382" s="10">
        <f>Table1[[#This Row],[ Sales Volume]]*Table1[[#This Row],[Cost]]</f>
        <v>2170.7999999999997</v>
      </c>
      <c r="S1382" s="10">
        <f>Table1[[#This Row],[Sales Values]]-(Table1[[#This Row],[Sales Values]]*0.25)</f>
        <v>1628.1</v>
      </c>
      <c r="T1382" s="10">
        <f>Table1[[#This Row],[Manufacturing Cost]]-Table1[[#This Row],[Delivery Cost]]</f>
        <v>1601.1</v>
      </c>
      <c r="U1382" s="10">
        <f>Table1[[#This Row],[Quantity]]*Table1[[#This Row],[Delivery]]</f>
        <v>27</v>
      </c>
      <c r="V1382" s="10">
        <f>Table1[[#This Row],[Sales Values]]-Table1[[#This Row],[Manufacturing Cost]]</f>
        <v>542.69999999999982</v>
      </c>
      <c r="W1382" s="13">
        <f>Table1[[#This Row],[Profit]]/Table1[[#This Row],[Sales Values]]</f>
        <v>0.24999999999999994</v>
      </c>
      <c r="X1382" s="10">
        <v>14.95</v>
      </c>
      <c r="Y1382" s="14">
        <f>IF(AND(Table1[[#This Row],[Quantity]]&gt;20,Table1[[#This Row],[Quantity]]&lt;=50),3%,IF(AND(Table1[[#This Row],[Quantity]]&gt;50,Table1[[#This Row],[Quantity]]&lt;=100),5%,IF(Table1[[#This Row],[Quantity]]&gt;100,7%,0)))</f>
        <v>0.05</v>
      </c>
      <c r="Z1382" s="10">
        <f>Table1[[#This Row],[Sales Values]]*(1-Table1[[#This Row],[Discount]])</f>
        <v>2062.2599999999998</v>
      </c>
      <c r="AA1382" s="10">
        <f>Table1[[#This Row],[Sales Values]]+(Table1[[#This Row],[Sales Values]]*1.05%)</f>
        <v>2193.5933999999997</v>
      </c>
      <c r="AB1382" s="10">
        <f>Table1[[#This Row],[Sales Values]]*1.05</f>
        <v>2279.3399999999997</v>
      </c>
      <c r="AC1382" s="10" t="str">
        <f t="shared" si="109"/>
        <v>Hyperwotsit</v>
      </c>
      <c r="AD1382" t="s">
        <v>20</v>
      </c>
    </row>
    <row r="1383" spans="1:30" x14ac:dyDescent="0.3">
      <c r="A1383">
        <v>4766</v>
      </c>
      <c r="B1383" t="s">
        <v>4061</v>
      </c>
      <c r="C1383" t="s">
        <v>9977</v>
      </c>
      <c r="D1383" t="s">
        <v>15</v>
      </c>
      <c r="E1383" t="s">
        <v>16</v>
      </c>
      <c r="F1383">
        <v>60</v>
      </c>
      <c r="G1383" t="s">
        <v>9978</v>
      </c>
      <c r="H1383" t="s">
        <v>1060</v>
      </c>
      <c r="I1383" t="s">
        <v>38</v>
      </c>
      <c r="J1383" s="8">
        <v>43877</v>
      </c>
      <c r="K1383" s="6" t="str">
        <f t="shared" si="105"/>
        <v>2020</v>
      </c>
      <c r="L1383" s="6" t="str">
        <f t="shared" si="106"/>
        <v>Feb</v>
      </c>
      <c r="M1383">
        <v>82</v>
      </c>
      <c r="N1383" s="10">
        <f t="shared" si="107"/>
        <v>1.89</v>
      </c>
      <c r="O1383">
        <f t="shared" si="108"/>
        <v>18</v>
      </c>
      <c r="P1383">
        <v>0.5</v>
      </c>
      <c r="Q1383" s="12">
        <f>Table1[[#This Row],[Quantity]]*Table1[[#This Row],[Case Size]]</f>
        <v>1476</v>
      </c>
      <c r="R1383" s="10">
        <f>Table1[[#This Row],[ Sales Volume]]*Table1[[#This Row],[Cost]]</f>
        <v>2789.64</v>
      </c>
      <c r="S1383" s="10">
        <f>Table1[[#This Row],[Sales Values]]-(Table1[[#This Row],[Sales Values]]*0.25)</f>
        <v>2092.23</v>
      </c>
      <c r="T1383" s="10">
        <f>Table1[[#This Row],[Manufacturing Cost]]-Table1[[#This Row],[Delivery Cost]]</f>
        <v>2051.23</v>
      </c>
      <c r="U1383" s="10">
        <f>Table1[[#This Row],[Quantity]]*Table1[[#This Row],[Delivery]]</f>
        <v>41</v>
      </c>
      <c r="V1383" s="10">
        <f>Table1[[#This Row],[Sales Values]]-Table1[[#This Row],[Manufacturing Cost]]</f>
        <v>697.40999999999985</v>
      </c>
      <c r="W1383" s="13">
        <f>Table1[[#This Row],[Profit]]/Table1[[#This Row],[Sales Values]]</f>
        <v>0.24999999999999997</v>
      </c>
      <c r="X1383" s="10">
        <v>14.95</v>
      </c>
      <c r="Y1383" s="14">
        <f>IF(AND(Table1[[#This Row],[Quantity]]&gt;20,Table1[[#This Row],[Quantity]]&lt;=50),3%,IF(AND(Table1[[#This Row],[Quantity]]&gt;50,Table1[[#This Row],[Quantity]]&lt;=100),5%,IF(Table1[[#This Row],[Quantity]]&gt;100,7%,0)))</f>
        <v>0.05</v>
      </c>
      <c r="Z1383" s="10">
        <f>Table1[[#This Row],[Sales Values]]*(1-Table1[[#This Row],[Discount]])</f>
        <v>2650.1579999999999</v>
      </c>
      <c r="AA1383" s="10">
        <f>Table1[[#This Row],[Sales Values]]+(Table1[[#This Row],[Sales Values]]*1.05%)</f>
        <v>2818.9312199999999</v>
      </c>
      <c r="AB1383" s="10">
        <f>Table1[[#This Row],[Sales Values]]*1.05</f>
        <v>2929.1219999999998</v>
      </c>
      <c r="AC1383" s="10" t="str">
        <f t="shared" si="109"/>
        <v>Gigastuff</v>
      </c>
      <c r="AD1383" t="s">
        <v>45</v>
      </c>
    </row>
    <row r="1384" spans="1:30" x14ac:dyDescent="0.3">
      <c r="A1384">
        <v>4768</v>
      </c>
      <c r="B1384" t="s">
        <v>1027</v>
      </c>
      <c r="C1384" t="s">
        <v>2561</v>
      </c>
      <c r="D1384" t="s">
        <v>28</v>
      </c>
      <c r="E1384" t="s">
        <v>29</v>
      </c>
      <c r="F1384">
        <v>90</v>
      </c>
      <c r="G1384" t="s">
        <v>14748</v>
      </c>
      <c r="H1384" t="s">
        <v>5611</v>
      </c>
      <c r="I1384" t="s">
        <v>32</v>
      </c>
      <c r="J1384" s="8">
        <v>44096</v>
      </c>
      <c r="K1384" s="6" t="str">
        <f t="shared" si="105"/>
        <v>2020</v>
      </c>
      <c r="L1384" s="6" t="str">
        <f t="shared" si="106"/>
        <v>Sep</v>
      </c>
      <c r="M1384">
        <v>64</v>
      </c>
      <c r="N1384" s="10">
        <f t="shared" si="107"/>
        <v>3.49</v>
      </c>
      <c r="O1384">
        <f t="shared" si="108"/>
        <v>20</v>
      </c>
      <c r="P1384">
        <v>0.5</v>
      </c>
      <c r="Q1384" s="12">
        <f>Table1[[#This Row],[Quantity]]*Table1[[#This Row],[Case Size]]</f>
        <v>1280</v>
      </c>
      <c r="R1384" s="10">
        <f>Table1[[#This Row],[ Sales Volume]]*Table1[[#This Row],[Cost]]</f>
        <v>4467.2000000000007</v>
      </c>
      <c r="S1384" s="10">
        <f>Table1[[#This Row],[Sales Values]]-(Table1[[#This Row],[Sales Values]]*0.25)</f>
        <v>3350.4000000000005</v>
      </c>
      <c r="T1384" s="10">
        <f>Table1[[#This Row],[Manufacturing Cost]]-Table1[[#This Row],[Delivery Cost]]</f>
        <v>3318.4000000000005</v>
      </c>
      <c r="U1384" s="10">
        <f>Table1[[#This Row],[Quantity]]*Table1[[#This Row],[Delivery]]</f>
        <v>32</v>
      </c>
      <c r="V1384" s="10">
        <f>Table1[[#This Row],[Sales Values]]-Table1[[#This Row],[Manufacturing Cost]]</f>
        <v>1116.8000000000002</v>
      </c>
      <c r="W1384" s="13">
        <f>Table1[[#This Row],[Profit]]/Table1[[#This Row],[Sales Values]]</f>
        <v>0.25</v>
      </c>
      <c r="X1384" s="10">
        <v>14.95</v>
      </c>
      <c r="Y1384" s="14">
        <f>IF(AND(Table1[[#This Row],[Quantity]]&gt;20,Table1[[#This Row],[Quantity]]&lt;=50),3%,IF(AND(Table1[[#This Row],[Quantity]]&gt;50,Table1[[#This Row],[Quantity]]&lt;=100),5%,IF(Table1[[#This Row],[Quantity]]&gt;100,7%,0)))</f>
        <v>0.05</v>
      </c>
      <c r="Z1384" s="10">
        <f>Table1[[#This Row],[Sales Values]]*(1-Table1[[#This Row],[Discount]])</f>
        <v>4243.84</v>
      </c>
      <c r="AA1384" s="10">
        <f>Table1[[#This Row],[Sales Values]]+(Table1[[#This Row],[Sales Values]]*1.05%)</f>
        <v>4514.1056000000008</v>
      </c>
      <c r="AB1384" s="10">
        <f>Table1[[#This Row],[Sales Values]]*1.05</f>
        <v>4690.5600000000013</v>
      </c>
      <c r="AC1384" s="10" t="str">
        <f t="shared" si="109"/>
        <v>Superwossname</v>
      </c>
      <c r="AD1384" t="s">
        <v>101</v>
      </c>
    </row>
    <row r="1385" spans="1:30" x14ac:dyDescent="0.3">
      <c r="A1385">
        <v>4770</v>
      </c>
      <c r="B1385" t="s">
        <v>6792</v>
      </c>
      <c r="C1385" t="s">
        <v>4600</v>
      </c>
      <c r="D1385" t="s">
        <v>15</v>
      </c>
      <c r="E1385" t="s">
        <v>16</v>
      </c>
      <c r="F1385">
        <v>30</v>
      </c>
      <c r="G1385" t="s">
        <v>9982</v>
      </c>
      <c r="H1385" t="s">
        <v>2834</v>
      </c>
      <c r="I1385" t="s">
        <v>19</v>
      </c>
      <c r="J1385" s="8">
        <v>44794</v>
      </c>
      <c r="K1385" s="6" t="str">
        <f t="shared" si="105"/>
        <v>2022</v>
      </c>
      <c r="L1385" s="6" t="str">
        <f t="shared" si="106"/>
        <v>Aug</v>
      </c>
      <c r="M1385">
        <v>42</v>
      </c>
      <c r="N1385" s="10">
        <f t="shared" si="107"/>
        <v>2.0099999999999998</v>
      </c>
      <c r="O1385">
        <f t="shared" si="108"/>
        <v>20</v>
      </c>
      <c r="P1385">
        <v>0.5</v>
      </c>
      <c r="Q1385" s="11">
        <f>Table1[[#This Row],[Quantity]]*Table1[[#This Row],[Case Size]]</f>
        <v>840</v>
      </c>
      <c r="R1385" s="10">
        <f>Table1[[#This Row],[ Sales Volume]]*Table1[[#This Row],[Cost]]</f>
        <v>1688.3999999999999</v>
      </c>
      <c r="S1385" s="10">
        <f>Table1[[#This Row],[Sales Values]]-(Table1[[#This Row],[Sales Values]]*0.25)</f>
        <v>1266.3</v>
      </c>
      <c r="T1385" s="10">
        <f>Table1[[#This Row],[Manufacturing Cost]]-Table1[[#This Row],[Delivery Cost]]</f>
        <v>1245.3</v>
      </c>
      <c r="U1385" s="10">
        <f>Table1[[#This Row],[Quantity]]*Table1[[#This Row],[Delivery]]</f>
        <v>21</v>
      </c>
      <c r="V1385" s="10">
        <f>Table1[[#This Row],[Sales Values]]-Table1[[#This Row],[Manufacturing Cost]]</f>
        <v>422.09999999999991</v>
      </c>
      <c r="W1385" s="13">
        <f>Table1[[#This Row],[Profit]]/Table1[[#This Row],[Sales Values]]</f>
        <v>0.24999999999999997</v>
      </c>
      <c r="X1385" s="10">
        <v>14.95</v>
      </c>
      <c r="Y1385" s="14">
        <f>IF(AND(Table1[[#This Row],[Quantity]]&gt;20,Table1[[#This Row],[Quantity]]&lt;=50),3%,IF(AND(Table1[[#This Row],[Quantity]]&gt;50,Table1[[#This Row],[Quantity]]&lt;=100),5%,IF(Table1[[#This Row],[Quantity]]&gt;100,7%,0)))</f>
        <v>0.03</v>
      </c>
      <c r="Z1385" s="10">
        <f>Table1[[#This Row],[Sales Values]]*(1-Table1[[#This Row],[Discount]])</f>
        <v>1637.7479999999998</v>
      </c>
      <c r="AA1385" s="10">
        <f>Table1[[#This Row],[Sales Values]]+(Table1[[#This Row],[Sales Values]]*1.05%)</f>
        <v>1706.1281999999999</v>
      </c>
      <c r="AB1385" s="10">
        <f>Table1[[#This Row],[Sales Values]]*1.05</f>
        <v>1772.82</v>
      </c>
      <c r="AC1385" s="10" t="str">
        <f t="shared" si="109"/>
        <v>Hyperwotsit</v>
      </c>
      <c r="AD1385" t="s">
        <v>20</v>
      </c>
    </row>
    <row r="1386" spans="1:30" x14ac:dyDescent="0.3">
      <c r="A1386">
        <v>4777</v>
      </c>
      <c r="B1386" t="s">
        <v>5497</v>
      </c>
      <c r="C1386" t="s">
        <v>5037</v>
      </c>
      <c r="D1386" t="s">
        <v>28</v>
      </c>
      <c r="E1386" t="s">
        <v>29</v>
      </c>
      <c r="F1386">
        <v>60</v>
      </c>
      <c r="G1386" t="s">
        <v>9989</v>
      </c>
      <c r="H1386" t="s">
        <v>1931</v>
      </c>
      <c r="I1386" t="s">
        <v>32</v>
      </c>
      <c r="J1386" s="8">
        <v>44438</v>
      </c>
      <c r="K1386" s="6" t="str">
        <f t="shared" si="105"/>
        <v>2021</v>
      </c>
      <c r="L1386" s="6" t="str">
        <f t="shared" si="106"/>
        <v>Aug</v>
      </c>
      <c r="M1386">
        <v>25</v>
      </c>
      <c r="N1386" s="10">
        <f t="shared" si="107"/>
        <v>2.0099999999999998</v>
      </c>
      <c r="O1386">
        <f t="shared" si="108"/>
        <v>20</v>
      </c>
      <c r="P1386">
        <v>0.5</v>
      </c>
      <c r="Q1386" s="12">
        <f>Table1[[#This Row],[Quantity]]*Table1[[#This Row],[Case Size]]</f>
        <v>500</v>
      </c>
      <c r="R1386" s="10">
        <f>Table1[[#This Row],[ Sales Volume]]*Table1[[#This Row],[Cost]]</f>
        <v>1004.9999999999999</v>
      </c>
      <c r="S1386" s="10">
        <f>Table1[[#This Row],[Sales Values]]-(Table1[[#This Row],[Sales Values]]*0.25)</f>
        <v>753.74999999999989</v>
      </c>
      <c r="T1386" s="10">
        <f>Table1[[#This Row],[Manufacturing Cost]]-Table1[[#This Row],[Delivery Cost]]</f>
        <v>741.24999999999989</v>
      </c>
      <c r="U1386" s="10">
        <f>Table1[[#This Row],[Quantity]]*Table1[[#This Row],[Delivery]]</f>
        <v>12.5</v>
      </c>
      <c r="V1386" s="10">
        <f>Table1[[#This Row],[Sales Values]]-Table1[[#This Row],[Manufacturing Cost]]</f>
        <v>251.25</v>
      </c>
      <c r="W1386" s="13">
        <f>Table1[[#This Row],[Profit]]/Table1[[#This Row],[Sales Values]]</f>
        <v>0.25000000000000006</v>
      </c>
      <c r="X1386" s="10">
        <v>14.95</v>
      </c>
      <c r="Y1386" s="14">
        <f>IF(AND(Table1[[#This Row],[Quantity]]&gt;20,Table1[[#This Row],[Quantity]]&lt;=50),3%,IF(AND(Table1[[#This Row],[Quantity]]&gt;50,Table1[[#This Row],[Quantity]]&lt;=100),5%,IF(Table1[[#This Row],[Quantity]]&gt;100,7%,0)))</f>
        <v>0.03</v>
      </c>
      <c r="Z1386" s="10">
        <f>Table1[[#This Row],[Sales Values]]*(1-Table1[[#This Row],[Discount]])</f>
        <v>974.84999999999991</v>
      </c>
      <c r="AA1386" s="10">
        <f>Table1[[#This Row],[Sales Values]]+(Table1[[#This Row],[Sales Values]]*1.05%)</f>
        <v>1015.5524999999999</v>
      </c>
      <c r="AB1386" s="10">
        <f>Table1[[#This Row],[Sales Values]]*1.05</f>
        <v>1055.25</v>
      </c>
      <c r="AC1386" s="10" t="str">
        <f t="shared" si="109"/>
        <v>Hyperwotsit</v>
      </c>
      <c r="AD1386" t="s">
        <v>20</v>
      </c>
    </row>
    <row r="1387" spans="1:30" x14ac:dyDescent="0.3">
      <c r="A1387">
        <v>4778</v>
      </c>
      <c r="B1387" t="s">
        <v>9990</v>
      </c>
      <c r="C1387" t="s">
        <v>9991</v>
      </c>
      <c r="D1387" t="s">
        <v>51</v>
      </c>
      <c r="E1387" t="s">
        <v>16</v>
      </c>
      <c r="F1387">
        <v>90</v>
      </c>
      <c r="G1387" t="s">
        <v>6607</v>
      </c>
      <c r="H1387" t="s">
        <v>133</v>
      </c>
      <c r="I1387" t="s">
        <v>124</v>
      </c>
      <c r="J1387" s="8">
        <v>44840</v>
      </c>
      <c r="K1387" s="6" t="str">
        <f t="shared" si="105"/>
        <v>2022</v>
      </c>
      <c r="L1387" s="6" t="str">
        <f t="shared" si="106"/>
        <v>Oct</v>
      </c>
      <c r="M1387">
        <v>51</v>
      </c>
      <c r="N1387" s="10">
        <f t="shared" si="107"/>
        <v>3.49</v>
      </c>
      <c r="O1387">
        <f t="shared" si="108"/>
        <v>20</v>
      </c>
      <c r="P1387">
        <v>0.5</v>
      </c>
      <c r="Q1387" s="12">
        <f>Table1[[#This Row],[Quantity]]*Table1[[#This Row],[Case Size]]</f>
        <v>1020</v>
      </c>
      <c r="R1387" s="10">
        <f>Table1[[#This Row],[ Sales Volume]]*Table1[[#This Row],[Cost]]</f>
        <v>3559.8</v>
      </c>
      <c r="S1387" s="10">
        <f>Table1[[#This Row],[Sales Values]]-(Table1[[#This Row],[Sales Values]]*0.25)</f>
        <v>2669.8500000000004</v>
      </c>
      <c r="T1387" s="10">
        <f>Table1[[#This Row],[Manufacturing Cost]]-Table1[[#This Row],[Delivery Cost]]</f>
        <v>2644.3500000000004</v>
      </c>
      <c r="U1387" s="10">
        <f>Table1[[#This Row],[Quantity]]*Table1[[#This Row],[Delivery]]</f>
        <v>25.5</v>
      </c>
      <c r="V1387" s="10">
        <f>Table1[[#This Row],[Sales Values]]-Table1[[#This Row],[Manufacturing Cost]]</f>
        <v>889.94999999999982</v>
      </c>
      <c r="W1387" s="13">
        <f>Table1[[#This Row],[Profit]]/Table1[[#This Row],[Sales Values]]</f>
        <v>0.24999999999999994</v>
      </c>
      <c r="X1387" s="10">
        <v>14.95</v>
      </c>
      <c r="Y1387" s="14">
        <f>IF(AND(Table1[[#This Row],[Quantity]]&gt;20,Table1[[#This Row],[Quantity]]&lt;=50),3%,IF(AND(Table1[[#This Row],[Quantity]]&gt;50,Table1[[#This Row],[Quantity]]&lt;=100),5%,IF(Table1[[#This Row],[Quantity]]&gt;100,7%,0)))</f>
        <v>0.05</v>
      </c>
      <c r="Z1387" s="10">
        <f>Table1[[#This Row],[Sales Values]]*(1-Table1[[#This Row],[Discount]])</f>
        <v>3381.81</v>
      </c>
      <c r="AA1387" s="10">
        <f>Table1[[#This Row],[Sales Values]]+(Table1[[#This Row],[Sales Values]]*1.05%)</f>
        <v>3597.1779000000001</v>
      </c>
      <c r="AB1387" s="10">
        <f>Table1[[#This Row],[Sales Values]]*1.05</f>
        <v>3737.7900000000004</v>
      </c>
      <c r="AC1387" s="10" t="str">
        <f t="shared" si="109"/>
        <v>Superwossname</v>
      </c>
      <c r="AD1387" t="s">
        <v>101</v>
      </c>
    </row>
    <row r="1388" spans="1:30" x14ac:dyDescent="0.3">
      <c r="A1388">
        <v>4790</v>
      </c>
      <c r="B1388" t="s">
        <v>10009</v>
      </c>
      <c r="C1388" t="s">
        <v>3173</v>
      </c>
      <c r="D1388" t="s">
        <v>15</v>
      </c>
      <c r="E1388" t="s">
        <v>16</v>
      </c>
      <c r="F1388">
        <v>30</v>
      </c>
      <c r="G1388" t="s">
        <v>10010</v>
      </c>
      <c r="H1388" t="s">
        <v>4299</v>
      </c>
      <c r="I1388" t="s">
        <v>32</v>
      </c>
      <c r="J1388" s="8">
        <v>44324</v>
      </c>
      <c r="K1388" s="6" t="str">
        <f t="shared" si="105"/>
        <v>2021</v>
      </c>
      <c r="L1388" s="6" t="str">
        <f t="shared" si="106"/>
        <v>May</v>
      </c>
      <c r="M1388">
        <v>94</v>
      </c>
      <c r="N1388" s="10">
        <f t="shared" si="107"/>
        <v>2.0099999999999998</v>
      </c>
      <c r="O1388">
        <f t="shared" si="108"/>
        <v>20</v>
      </c>
      <c r="P1388">
        <v>0.5</v>
      </c>
      <c r="Q1388" s="12">
        <f>Table1[[#This Row],[Quantity]]*Table1[[#This Row],[Case Size]]</f>
        <v>1880</v>
      </c>
      <c r="R1388" s="10">
        <f>Table1[[#This Row],[ Sales Volume]]*Table1[[#This Row],[Cost]]</f>
        <v>3778.7999999999997</v>
      </c>
      <c r="S1388" s="10">
        <f>Table1[[#This Row],[Sales Values]]-(Table1[[#This Row],[Sales Values]]*0.25)</f>
        <v>2834.1</v>
      </c>
      <c r="T1388" s="10">
        <f>Table1[[#This Row],[Manufacturing Cost]]-Table1[[#This Row],[Delivery Cost]]</f>
        <v>2787.1</v>
      </c>
      <c r="U1388" s="10">
        <f>Table1[[#This Row],[Quantity]]*Table1[[#This Row],[Delivery]]</f>
        <v>47</v>
      </c>
      <c r="V1388" s="10">
        <f>Table1[[#This Row],[Sales Values]]-Table1[[#This Row],[Manufacturing Cost]]</f>
        <v>944.69999999999982</v>
      </c>
      <c r="W1388" s="13">
        <f>Table1[[#This Row],[Profit]]/Table1[[#This Row],[Sales Values]]</f>
        <v>0.24999999999999997</v>
      </c>
      <c r="X1388" s="10">
        <v>14.95</v>
      </c>
      <c r="Y1388" s="14">
        <f>IF(AND(Table1[[#This Row],[Quantity]]&gt;20,Table1[[#This Row],[Quantity]]&lt;=50),3%,IF(AND(Table1[[#This Row],[Quantity]]&gt;50,Table1[[#This Row],[Quantity]]&lt;=100),5%,IF(Table1[[#This Row],[Quantity]]&gt;100,7%,0)))</f>
        <v>0.05</v>
      </c>
      <c r="Z1388" s="10">
        <f>Table1[[#This Row],[Sales Values]]*(1-Table1[[#This Row],[Discount]])</f>
        <v>3589.8599999999997</v>
      </c>
      <c r="AA1388" s="10">
        <f>Table1[[#This Row],[Sales Values]]+(Table1[[#This Row],[Sales Values]]*1.05%)</f>
        <v>3818.4773999999998</v>
      </c>
      <c r="AB1388" s="10">
        <f>Table1[[#This Row],[Sales Values]]*1.05</f>
        <v>3967.74</v>
      </c>
      <c r="AC1388" s="10" t="str">
        <f t="shared" si="109"/>
        <v>Hyperwotsit</v>
      </c>
      <c r="AD1388" t="s">
        <v>20</v>
      </c>
    </row>
    <row r="1389" spans="1:30" x14ac:dyDescent="0.3">
      <c r="A1389">
        <v>4794</v>
      </c>
      <c r="B1389" t="s">
        <v>9445</v>
      </c>
      <c r="C1389" t="s">
        <v>72</v>
      </c>
      <c r="D1389" t="s">
        <v>15</v>
      </c>
      <c r="E1389" t="s">
        <v>16</v>
      </c>
      <c r="F1389">
        <v>30</v>
      </c>
      <c r="G1389" t="s">
        <v>10014</v>
      </c>
      <c r="H1389" t="s">
        <v>5581</v>
      </c>
      <c r="I1389" t="s">
        <v>187</v>
      </c>
      <c r="J1389" s="8">
        <v>44152</v>
      </c>
      <c r="K1389" s="6" t="str">
        <f t="shared" si="105"/>
        <v>2020</v>
      </c>
      <c r="L1389" s="6" t="str">
        <f t="shared" si="106"/>
        <v>Nov</v>
      </c>
      <c r="M1389">
        <v>4</v>
      </c>
      <c r="N1389" s="10">
        <f t="shared" si="107"/>
        <v>1.89</v>
      </c>
      <c r="O1389">
        <f t="shared" si="108"/>
        <v>18</v>
      </c>
      <c r="P1389">
        <v>0.5</v>
      </c>
      <c r="Q1389" s="12">
        <f>Table1[[#This Row],[Quantity]]*Table1[[#This Row],[Case Size]]</f>
        <v>72</v>
      </c>
      <c r="R1389" s="10">
        <f>Table1[[#This Row],[ Sales Volume]]*Table1[[#This Row],[Cost]]</f>
        <v>136.07999999999998</v>
      </c>
      <c r="S1389" s="10">
        <f>Table1[[#This Row],[Sales Values]]-(Table1[[#This Row],[Sales Values]]*0.25)</f>
        <v>102.05999999999999</v>
      </c>
      <c r="T1389" s="10">
        <f>Table1[[#This Row],[Manufacturing Cost]]-Table1[[#This Row],[Delivery Cost]]</f>
        <v>100.05999999999999</v>
      </c>
      <c r="U1389" s="10">
        <f>Table1[[#This Row],[Quantity]]*Table1[[#This Row],[Delivery]]</f>
        <v>2</v>
      </c>
      <c r="V1389" s="10">
        <f>Table1[[#This Row],[Sales Values]]-Table1[[#This Row],[Manufacturing Cost]]</f>
        <v>34.019999999999996</v>
      </c>
      <c r="W1389" s="13">
        <f>Table1[[#This Row],[Profit]]/Table1[[#This Row],[Sales Values]]</f>
        <v>0.25</v>
      </c>
      <c r="X1389" s="10">
        <v>14.95</v>
      </c>
      <c r="Y1389" s="14">
        <f>IF(AND(Table1[[#This Row],[Quantity]]&gt;20,Table1[[#This Row],[Quantity]]&lt;=50),3%,IF(AND(Table1[[#This Row],[Quantity]]&gt;50,Table1[[#This Row],[Quantity]]&lt;=100),5%,IF(Table1[[#This Row],[Quantity]]&gt;100,7%,0)))</f>
        <v>0</v>
      </c>
      <c r="Z1389" s="10">
        <f>Table1[[#This Row],[Sales Values]]*(1-Table1[[#This Row],[Discount]])</f>
        <v>136.07999999999998</v>
      </c>
      <c r="AA1389" s="10">
        <f>Table1[[#This Row],[Sales Values]]+(Table1[[#This Row],[Sales Values]]*1.05%)</f>
        <v>137.50883999999999</v>
      </c>
      <c r="AB1389" s="10">
        <f>Table1[[#This Row],[Sales Values]]*1.05</f>
        <v>142.88399999999999</v>
      </c>
      <c r="AC1389" s="10" t="str">
        <f t="shared" si="109"/>
        <v>Gigastuff</v>
      </c>
      <c r="AD1389" t="s">
        <v>45</v>
      </c>
    </row>
    <row r="1390" spans="1:30" x14ac:dyDescent="0.3">
      <c r="A1390">
        <v>4796</v>
      </c>
      <c r="B1390" t="s">
        <v>1644</v>
      </c>
      <c r="C1390" t="s">
        <v>418</v>
      </c>
      <c r="D1390" t="s">
        <v>15</v>
      </c>
      <c r="E1390" t="s">
        <v>16</v>
      </c>
      <c r="F1390">
        <v>90</v>
      </c>
      <c r="G1390" t="s">
        <v>10016</v>
      </c>
      <c r="H1390" t="s">
        <v>4028</v>
      </c>
      <c r="I1390" t="s">
        <v>32</v>
      </c>
      <c r="J1390" s="8">
        <v>44097</v>
      </c>
      <c r="K1390" s="6" t="str">
        <f t="shared" si="105"/>
        <v>2020</v>
      </c>
      <c r="L1390" s="6" t="str">
        <f t="shared" si="106"/>
        <v>Sep</v>
      </c>
      <c r="M1390">
        <v>65</v>
      </c>
      <c r="N1390" s="10">
        <f t="shared" si="107"/>
        <v>3.49</v>
      </c>
      <c r="O1390">
        <f t="shared" si="108"/>
        <v>20</v>
      </c>
      <c r="P1390">
        <v>0.5</v>
      </c>
      <c r="Q1390" s="12">
        <f>Table1[[#This Row],[Quantity]]*Table1[[#This Row],[Case Size]]</f>
        <v>1300</v>
      </c>
      <c r="R1390" s="10">
        <f>Table1[[#This Row],[ Sales Volume]]*Table1[[#This Row],[Cost]]</f>
        <v>4537</v>
      </c>
      <c r="S1390" s="10">
        <f>Table1[[#This Row],[Sales Values]]-(Table1[[#This Row],[Sales Values]]*0.25)</f>
        <v>3402.75</v>
      </c>
      <c r="T1390" s="10">
        <f>Table1[[#This Row],[Manufacturing Cost]]-Table1[[#This Row],[Delivery Cost]]</f>
        <v>3370.25</v>
      </c>
      <c r="U1390" s="10">
        <f>Table1[[#This Row],[Quantity]]*Table1[[#This Row],[Delivery]]</f>
        <v>32.5</v>
      </c>
      <c r="V1390" s="10">
        <f>Table1[[#This Row],[Sales Values]]-Table1[[#This Row],[Manufacturing Cost]]</f>
        <v>1134.25</v>
      </c>
      <c r="W1390" s="13">
        <f>Table1[[#This Row],[Profit]]/Table1[[#This Row],[Sales Values]]</f>
        <v>0.25</v>
      </c>
      <c r="X1390" s="10">
        <v>14.95</v>
      </c>
      <c r="Y1390" s="14">
        <f>IF(AND(Table1[[#This Row],[Quantity]]&gt;20,Table1[[#This Row],[Quantity]]&lt;=50),3%,IF(AND(Table1[[#This Row],[Quantity]]&gt;50,Table1[[#This Row],[Quantity]]&lt;=100),5%,IF(Table1[[#This Row],[Quantity]]&gt;100,7%,0)))</f>
        <v>0.05</v>
      </c>
      <c r="Z1390" s="10">
        <f>Table1[[#This Row],[Sales Values]]*(1-Table1[[#This Row],[Discount]])</f>
        <v>4310.1499999999996</v>
      </c>
      <c r="AA1390" s="10">
        <f>Table1[[#This Row],[Sales Values]]+(Table1[[#This Row],[Sales Values]]*1.05%)</f>
        <v>4584.6385</v>
      </c>
      <c r="AB1390" s="10">
        <f>Table1[[#This Row],[Sales Values]]*1.05</f>
        <v>4763.8500000000004</v>
      </c>
      <c r="AC1390" s="10" t="str">
        <f t="shared" si="109"/>
        <v>Superwossname</v>
      </c>
      <c r="AD1390" t="s">
        <v>101</v>
      </c>
    </row>
    <row r="1391" spans="1:30" x14ac:dyDescent="0.3">
      <c r="A1391">
        <v>4797</v>
      </c>
      <c r="B1391" t="s">
        <v>10017</v>
      </c>
      <c r="C1391" t="s">
        <v>3612</v>
      </c>
      <c r="D1391" t="s">
        <v>41</v>
      </c>
      <c r="E1391" t="s">
        <v>16</v>
      </c>
      <c r="F1391">
        <v>90</v>
      </c>
      <c r="G1391" t="s">
        <v>14750</v>
      </c>
      <c r="H1391" t="s">
        <v>4678</v>
      </c>
      <c r="I1391" t="s">
        <v>886</v>
      </c>
      <c r="J1391" s="8">
        <v>44613</v>
      </c>
      <c r="K1391" s="6" t="str">
        <f t="shared" si="105"/>
        <v>2022</v>
      </c>
      <c r="L1391" s="6" t="str">
        <f t="shared" si="106"/>
        <v>Feb</v>
      </c>
      <c r="M1391">
        <v>22</v>
      </c>
      <c r="N1391" s="10">
        <f t="shared" si="107"/>
        <v>3.49</v>
      </c>
      <c r="O1391">
        <f t="shared" si="108"/>
        <v>20</v>
      </c>
      <c r="P1391">
        <v>0.5</v>
      </c>
      <c r="Q1391" s="12">
        <f>Table1[[#This Row],[Quantity]]*Table1[[#This Row],[Case Size]]</f>
        <v>440</v>
      </c>
      <c r="R1391" s="10">
        <f>Table1[[#This Row],[ Sales Volume]]*Table1[[#This Row],[Cost]]</f>
        <v>1535.6000000000001</v>
      </c>
      <c r="S1391" s="10">
        <f>Table1[[#This Row],[Sales Values]]-(Table1[[#This Row],[Sales Values]]*0.25)</f>
        <v>1151.7</v>
      </c>
      <c r="T1391" s="10">
        <f>Table1[[#This Row],[Manufacturing Cost]]-Table1[[#This Row],[Delivery Cost]]</f>
        <v>1140.7</v>
      </c>
      <c r="U1391" s="10">
        <f>Table1[[#This Row],[Quantity]]*Table1[[#This Row],[Delivery]]</f>
        <v>11</v>
      </c>
      <c r="V1391" s="10">
        <f>Table1[[#This Row],[Sales Values]]-Table1[[#This Row],[Manufacturing Cost]]</f>
        <v>383.90000000000009</v>
      </c>
      <c r="W1391" s="13">
        <f>Table1[[#This Row],[Profit]]/Table1[[#This Row],[Sales Values]]</f>
        <v>0.25000000000000006</v>
      </c>
      <c r="X1391" s="10">
        <v>14.95</v>
      </c>
      <c r="Y1391" s="14">
        <f>IF(AND(Table1[[#This Row],[Quantity]]&gt;20,Table1[[#This Row],[Quantity]]&lt;=50),3%,IF(AND(Table1[[#This Row],[Quantity]]&gt;50,Table1[[#This Row],[Quantity]]&lt;=100),5%,IF(Table1[[#This Row],[Quantity]]&gt;100,7%,0)))</f>
        <v>0.03</v>
      </c>
      <c r="Z1391" s="10">
        <f>Table1[[#This Row],[Sales Values]]*(1-Table1[[#This Row],[Discount]])</f>
        <v>1489.5320000000002</v>
      </c>
      <c r="AA1391" s="10">
        <f>Table1[[#This Row],[Sales Values]]+(Table1[[#This Row],[Sales Values]]*1.05%)</f>
        <v>1551.7238000000002</v>
      </c>
      <c r="AB1391" s="10">
        <f>Table1[[#This Row],[Sales Values]]*1.05</f>
        <v>1612.38</v>
      </c>
      <c r="AC1391" s="10" t="str">
        <f t="shared" si="109"/>
        <v>Superwossname</v>
      </c>
      <c r="AD1391" t="s">
        <v>101</v>
      </c>
    </row>
    <row r="1392" spans="1:30" x14ac:dyDescent="0.3">
      <c r="A1392">
        <v>4800</v>
      </c>
      <c r="B1392" t="s">
        <v>10021</v>
      </c>
      <c r="C1392" t="s">
        <v>2941</v>
      </c>
      <c r="D1392" t="s">
        <v>51</v>
      </c>
      <c r="E1392" t="s">
        <v>16</v>
      </c>
      <c r="F1392">
        <v>90</v>
      </c>
      <c r="G1392" t="s">
        <v>14751</v>
      </c>
      <c r="H1392" t="s">
        <v>655</v>
      </c>
      <c r="I1392" t="s">
        <v>32</v>
      </c>
      <c r="J1392" s="8">
        <v>43878</v>
      </c>
      <c r="K1392" s="6" t="str">
        <f t="shared" si="105"/>
        <v>2020</v>
      </c>
      <c r="L1392" s="6" t="str">
        <f t="shared" si="106"/>
        <v>Feb</v>
      </c>
      <c r="M1392">
        <v>52</v>
      </c>
      <c r="N1392" s="10">
        <f t="shared" si="107"/>
        <v>1.89</v>
      </c>
      <c r="O1392">
        <f t="shared" si="108"/>
        <v>18</v>
      </c>
      <c r="P1392">
        <v>0.5</v>
      </c>
      <c r="Q1392" s="12">
        <f>Table1[[#This Row],[Quantity]]*Table1[[#This Row],[Case Size]]</f>
        <v>936</v>
      </c>
      <c r="R1392" s="10">
        <f>Table1[[#This Row],[ Sales Volume]]*Table1[[#This Row],[Cost]]</f>
        <v>1769.04</v>
      </c>
      <c r="S1392" s="10">
        <f>Table1[[#This Row],[Sales Values]]-(Table1[[#This Row],[Sales Values]]*0.25)</f>
        <v>1326.78</v>
      </c>
      <c r="T1392" s="10">
        <f>Table1[[#This Row],[Manufacturing Cost]]-Table1[[#This Row],[Delivery Cost]]</f>
        <v>1300.78</v>
      </c>
      <c r="U1392" s="10">
        <f>Table1[[#This Row],[Quantity]]*Table1[[#This Row],[Delivery]]</f>
        <v>26</v>
      </c>
      <c r="V1392" s="10">
        <f>Table1[[#This Row],[Sales Values]]-Table1[[#This Row],[Manufacturing Cost]]</f>
        <v>442.26</v>
      </c>
      <c r="W1392" s="13">
        <f>Table1[[#This Row],[Profit]]/Table1[[#This Row],[Sales Values]]</f>
        <v>0.25</v>
      </c>
      <c r="X1392" s="10">
        <v>14.95</v>
      </c>
      <c r="Y1392" s="14">
        <f>IF(AND(Table1[[#This Row],[Quantity]]&gt;20,Table1[[#This Row],[Quantity]]&lt;=50),3%,IF(AND(Table1[[#This Row],[Quantity]]&gt;50,Table1[[#This Row],[Quantity]]&lt;=100),5%,IF(Table1[[#This Row],[Quantity]]&gt;100,7%,0)))</f>
        <v>0.05</v>
      </c>
      <c r="Z1392" s="10">
        <f>Table1[[#This Row],[Sales Values]]*(1-Table1[[#This Row],[Discount]])</f>
        <v>1680.588</v>
      </c>
      <c r="AA1392" s="10">
        <f>Table1[[#This Row],[Sales Values]]+(Table1[[#This Row],[Sales Values]]*1.05%)</f>
        <v>1787.61492</v>
      </c>
      <c r="AB1392" s="10">
        <f>Table1[[#This Row],[Sales Values]]*1.05</f>
        <v>1857.492</v>
      </c>
      <c r="AC1392" s="10" t="str">
        <f t="shared" si="109"/>
        <v>Gigastuff</v>
      </c>
      <c r="AD1392" t="s">
        <v>45</v>
      </c>
    </row>
    <row r="1393" spans="1:30" x14ac:dyDescent="0.3">
      <c r="A1393">
        <v>4803</v>
      </c>
      <c r="B1393" t="s">
        <v>2743</v>
      </c>
      <c r="C1393" t="s">
        <v>5258</v>
      </c>
      <c r="D1393" t="s">
        <v>28</v>
      </c>
      <c r="E1393" t="s">
        <v>29</v>
      </c>
      <c r="F1393">
        <v>90</v>
      </c>
      <c r="G1393" t="s">
        <v>10027</v>
      </c>
      <c r="H1393" t="s">
        <v>5316</v>
      </c>
      <c r="I1393" t="s">
        <v>25</v>
      </c>
      <c r="J1393" s="8">
        <v>44522</v>
      </c>
      <c r="K1393" s="6" t="str">
        <f t="shared" si="105"/>
        <v>2021</v>
      </c>
      <c r="L1393" s="6" t="str">
        <f t="shared" si="106"/>
        <v>Nov</v>
      </c>
      <c r="M1393">
        <v>33</v>
      </c>
      <c r="N1393" s="10">
        <f t="shared" si="107"/>
        <v>2.0099999999999998</v>
      </c>
      <c r="O1393">
        <f t="shared" si="108"/>
        <v>20</v>
      </c>
      <c r="P1393">
        <v>0.5</v>
      </c>
      <c r="Q1393" s="12">
        <f>Table1[[#This Row],[Quantity]]*Table1[[#This Row],[Case Size]]</f>
        <v>660</v>
      </c>
      <c r="R1393" s="10">
        <f>Table1[[#This Row],[ Sales Volume]]*Table1[[#This Row],[Cost]]</f>
        <v>1326.6</v>
      </c>
      <c r="S1393" s="10">
        <f>Table1[[#This Row],[Sales Values]]-(Table1[[#This Row],[Sales Values]]*0.25)</f>
        <v>994.94999999999993</v>
      </c>
      <c r="T1393" s="10">
        <f>Table1[[#This Row],[Manufacturing Cost]]-Table1[[#This Row],[Delivery Cost]]</f>
        <v>978.44999999999993</v>
      </c>
      <c r="U1393" s="10">
        <f>Table1[[#This Row],[Quantity]]*Table1[[#This Row],[Delivery]]</f>
        <v>16.5</v>
      </c>
      <c r="V1393" s="10">
        <f>Table1[[#This Row],[Sales Values]]-Table1[[#This Row],[Manufacturing Cost]]</f>
        <v>331.65</v>
      </c>
      <c r="W1393" s="13">
        <f>Table1[[#This Row],[Profit]]/Table1[[#This Row],[Sales Values]]</f>
        <v>0.25</v>
      </c>
      <c r="X1393" s="10">
        <v>14.95</v>
      </c>
      <c r="Y1393" s="14">
        <f>IF(AND(Table1[[#This Row],[Quantity]]&gt;20,Table1[[#This Row],[Quantity]]&lt;=50),3%,IF(AND(Table1[[#This Row],[Quantity]]&gt;50,Table1[[#This Row],[Quantity]]&lt;=100),5%,IF(Table1[[#This Row],[Quantity]]&gt;100,7%,0)))</f>
        <v>0.03</v>
      </c>
      <c r="Z1393" s="10">
        <f>Table1[[#This Row],[Sales Values]]*(1-Table1[[#This Row],[Discount]])</f>
        <v>1286.8019999999999</v>
      </c>
      <c r="AA1393" s="10">
        <f>Table1[[#This Row],[Sales Values]]+(Table1[[#This Row],[Sales Values]]*1.05%)</f>
        <v>1340.5292999999999</v>
      </c>
      <c r="AB1393" s="10">
        <f>Table1[[#This Row],[Sales Values]]*1.05</f>
        <v>1392.93</v>
      </c>
      <c r="AC1393" s="10" t="str">
        <f t="shared" si="109"/>
        <v>Hyperwotsit</v>
      </c>
      <c r="AD1393" t="s">
        <v>20</v>
      </c>
    </row>
    <row r="1394" spans="1:30" x14ac:dyDescent="0.3">
      <c r="A1394">
        <v>4807</v>
      </c>
      <c r="B1394" t="s">
        <v>869</v>
      </c>
      <c r="C1394" t="s">
        <v>696</v>
      </c>
      <c r="D1394" t="s">
        <v>28</v>
      </c>
      <c r="E1394" t="s">
        <v>29</v>
      </c>
      <c r="F1394">
        <v>90</v>
      </c>
      <c r="G1394" t="s">
        <v>10032</v>
      </c>
      <c r="H1394" t="s">
        <v>1523</v>
      </c>
      <c r="I1394" t="s">
        <v>32</v>
      </c>
      <c r="J1394" s="8">
        <v>44254</v>
      </c>
      <c r="K1394" s="6" t="str">
        <f t="shared" si="105"/>
        <v>2021</v>
      </c>
      <c r="L1394" s="6" t="str">
        <f t="shared" si="106"/>
        <v>Feb</v>
      </c>
      <c r="M1394">
        <v>21</v>
      </c>
      <c r="N1394" s="10">
        <f t="shared" si="107"/>
        <v>1.89</v>
      </c>
      <c r="O1394">
        <f t="shared" si="108"/>
        <v>18</v>
      </c>
      <c r="P1394">
        <v>0.5</v>
      </c>
      <c r="Q1394" s="12">
        <f>Table1[[#This Row],[Quantity]]*Table1[[#This Row],[Case Size]]</f>
        <v>378</v>
      </c>
      <c r="R1394" s="10">
        <f>Table1[[#This Row],[ Sales Volume]]*Table1[[#This Row],[Cost]]</f>
        <v>714.42</v>
      </c>
      <c r="S1394" s="10">
        <f>Table1[[#This Row],[Sales Values]]-(Table1[[#This Row],[Sales Values]]*0.25)</f>
        <v>535.81499999999994</v>
      </c>
      <c r="T1394" s="10">
        <f>Table1[[#This Row],[Manufacturing Cost]]-Table1[[#This Row],[Delivery Cost]]</f>
        <v>525.31499999999994</v>
      </c>
      <c r="U1394" s="10">
        <f>Table1[[#This Row],[Quantity]]*Table1[[#This Row],[Delivery]]</f>
        <v>10.5</v>
      </c>
      <c r="V1394" s="10">
        <f>Table1[[#This Row],[Sales Values]]-Table1[[#This Row],[Manufacturing Cost]]</f>
        <v>178.60500000000002</v>
      </c>
      <c r="W1394" s="13">
        <f>Table1[[#This Row],[Profit]]/Table1[[#This Row],[Sales Values]]</f>
        <v>0.25000000000000006</v>
      </c>
      <c r="X1394" s="10">
        <v>14.95</v>
      </c>
      <c r="Y1394" s="14">
        <f>IF(AND(Table1[[#This Row],[Quantity]]&gt;20,Table1[[#This Row],[Quantity]]&lt;=50),3%,IF(AND(Table1[[#This Row],[Quantity]]&gt;50,Table1[[#This Row],[Quantity]]&lt;=100),5%,IF(Table1[[#This Row],[Quantity]]&gt;100,7%,0)))</f>
        <v>0.03</v>
      </c>
      <c r="Z1394" s="10">
        <f>Table1[[#This Row],[Sales Values]]*(1-Table1[[#This Row],[Discount]])</f>
        <v>692.98739999999998</v>
      </c>
      <c r="AA1394" s="10">
        <f>Table1[[#This Row],[Sales Values]]+(Table1[[#This Row],[Sales Values]]*1.05%)</f>
        <v>721.92140999999992</v>
      </c>
      <c r="AB1394" s="10">
        <f>Table1[[#This Row],[Sales Values]]*1.05</f>
        <v>750.14099999999996</v>
      </c>
      <c r="AC1394" s="10" t="str">
        <f t="shared" si="109"/>
        <v>Gigastuff</v>
      </c>
      <c r="AD1394" t="s">
        <v>45</v>
      </c>
    </row>
    <row r="1395" spans="1:30" x14ac:dyDescent="0.3">
      <c r="A1395">
        <v>4815</v>
      </c>
      <c r="B1395" t="s">
        <v>3425</v>
      </c>
      <c r="C1395" t="s">
        <v>1645</v>
      </c>
      <c r="D1395" t="s">
        <v>15</v>
      </c>
      <c r="E1395" t="s">
        <v>16</v>
      </c>
      <c r="F1395">
        <v>30</v>
      </c>
      <c r="G1395" t="s">
        <v>14755</v>
      </c>
      <c r="H1395" t="s">
        <v>5758</v>
      </c>
      <c r="I1395" t="s">
        <v>32</v>
      </c>
      <c r="J1395" s="8">
        <v>44353</v>
      </c>
      <c r="K1395" s="6" t="str">
        <f t="shared" si="105"/>
        <v>2021</v>
      </c>
      <c r="L1395" s="6" t="str">
        <f t="shared" si="106"/>
        <v>Jun</v>
      </c>
      <c r="M1395">
        <v>20</v>
      </c>
      <c r="N1395" s="10">
        <f t="shared" si="107"/>
        <v>2.0099999999999998</v>
      </c>
      <c r="O1395">
        <f t="shared" si="108"/>
        <v>20</v>
      </c>
      <c r="P1395">
        <v>0.5</v>
      </c>
      <c r="Q1395" s="12">
        <f>Table1[[#This Row],[Quantity]]*Table1[[#This Row],[Case Size]]</f>
        <v>400</v>
      </c>
      <c r="R1395" s="10">
        <f>Table1[[#This Row],[ Sales Volume]]*Table1[[#This Row],[Cost]]</f>
        <v>803.99999999999989</v>
      </c>
      <c r="S1395" s="10">
        <f>Table1[[#This Row],[Sales Values]]-(Table1[[#This Row],[Sales Values]]*0.25)</f>
        <v>602.99999999999989</v>
      </c>
      <c r="T1395" s="10">
        <f>Table1[[#This Row],[Manufacturing Cost]]-Table1[[#This Row],[Delivery Cost]]</f>
        <v>592.99999999999989</v>
      </c>
      <c r="U1395" s="10">
        <f>Table1[[#This Row],[Quantity]]*Table1[[#This Row],[Delivery]]</f>
        <v>10</v>
      </c>
      <c r="V1395" s="10">
        <f>Table1[[#This Row],[Sales Values]]-Table1[[#This Row],[Manufacturing Cost]]</f>
        <v>201</v>
      </c>
      <c r="W1395" s="13">
        <f>Table1[[#This Row],[Profit]]/Table1[[#This Row],[Sales Values]]</f>
        <v>0.25000000000000006</v>
      </c>
      <c r="X1395" s="10">
        <v>14.95</v>
      </c>
      <c r="Y1395" s="14">
        <f>IF(AND(Table1[[#This Row],[Quantity]]&gt;20,Table1[[#This Row],[Quantity]]&lt;=50),3%,IF(AND(Table1[[#This Row],[Quantity]]&gt;50,Table1[[#This Row],[Quantity]]&lt;=100),5%,IF(Table1[[#This Row],[Quantity]]&gt;100,7%,0)))</f>
        <v>0</v>
      </c>
      <c r="Z1395" s="10">
        <f>Table1[[#This Row],[Sales Values]]*(1-Table1[[#This Row],[Discount]])</f>
        <v>803.99999999999989</v>
      </c>
      <c r="AA1395" s="10">
        <f>Table1[[#This Row],[Sales Values]]+(Table1[[#This Row],[Sales Values]]*1.05%)</f>
        <v>812.44199999999989</v>
      </c>
      <c r="AB1395" s="10">
        <f>Table1[[#This Row],[Sales Values]]*1.05</f>
        <v>844.19999999999993</v>
      </c>
      <c r="AC1395" s="10" t="str">
        <f t="shared" si="109"/>
        <v>Hyperwotsit</v>
      </c>
      <c r="AD1395" t="s">
        <v>20</v>
      </c>
    </row>
    <row r="1396" spans="1:30" x14ac:dyDescent="0.3">
      <c r="A1396">
        <v>4821</v>
      </c>
      <c r="B1396" t="s">
        <v>6378</v>
      </c>
      <c r="C1396" t="s">
        <v>3564</v>
      </c>
      <c r="D1396" t="s">
        <v>28</v>
      </c>
      <c r="E1396" t="s">
        <v>29</v>
      </c>
      <c r="F1396">
        <v>60</v>
      </c>
      <c r="G1396" t="s">
        <v>10049</v>
      </c>
      <c r="H1396" t="s">
        <v>1064</v>
      </c>
      <c r="I1396" t="s">
        <v>886</v>
      </c>
      <c r="J1396" s="8">
        <v>44335</v>
      </c>
      <c r="K1396" s="6" t="str">
        <f t="shared" si="105"/>
        <v>2021</v>
      </c>
      <c r="L1396" s="6" t="str">
        <f t="shared" si="106"/>
        <v>May</v>
      </c>
      <c r="M1396">
        <v>29</v>
      </c>
      <c r="N1396" s="10">
        <f t="shared" si="107"/>
        <v>1.89</v>
      </c>
      <c r="O1396">
        <f t="shared" si="108"/>
        <v>18</v>
      </c>
      <c r="P1396">
        <v>0.5</v>
      </c>
      <c r="Q1396" s="12">
        <f>Table1[[#This Row],[Quantity]]*Table1[[#This Row],[Case Size]]</f>
        <v>522</v>
      </c>
      <c r="R1396" s="10">
        <f>Table1[[#This Row],[ Sales Volume]]*Table1[[#This Row],[Cost]]</f>
        <v>986.57999999999993</v>
      </c>
      <c r="S1396" s="10">
        <f>Table1[[#This Row],[Sales Values]]-(Table1[[#This Row],[Sales Values]]*0.25)</f>
        <v>739.93499999999995</v>
      </c>
      <c r="T1396" s="10">
        <f>Table1[[#This Row],[Manufacturing Cost]]-Table1[[#This Row],[Delivery Cost]]</f>
        <v>725.43499999999995</v>
      </c>
      <c r="U1396" s="10">
        <f>Table1[[#This Row],[Quantity]]*Table1[[#This Row],[Delivery]]</f>
        <v>14.5</v>
      </c>
      <c r="V1396" s="10">
        <f>Table1[[#This Row],[Sales Values]]-Table1[[#This Row],[Manufacturing Cost]]</f>
        <v>246.64499999999998</v>
      </c>
      <c r="W1396" s="13">
        <f>Table1[[#This Row],[Profit]]/Table1[[#This Row],[Sales Values]]</f>
        <v>0.25</v>
      </c>
      <c r="X1396" s="10">
        <v>14.95</v>
      </c>
      <c r="Y1396" s="14">
        <f>IF(AND(Table1[[#This Row],[Quantity]]&gt;20,Table1[[#This Row],[Quantity]]&lt;=50),3%,IF(AND(Table1[[#This Row],[Quantity]]&gt;50,Table1[[#This Row],[Quantity]]&lt;=100),5%,IF(Table1[[#This Row],[Quantity]]&gt;100,7%,0)))</f>
        <v>0.03</v>
      </c>
      <c r="Z1396" s="10">
        <f>Table1[[#This Row],[Sales Values]]*(1-Table1[[#This Row],[Discount]])</f>
        <v>956.98259999999993</v>
      </c>
      <c r="AA1396" s="10">
        <f>Table1[[#This Row],[Sales Values]]+(Table1[[#This Row],[Sales Values]]*1.05%)</f>
        <v>996.93908999999996</v>
      </c>
      <c r="AB1396" s="10">
        <f>Table1[[#This Row],[Sales Values]]*1.05</f>
        <v>1035.9089999999999</v>
      </c>
      <c r="AC1396" s="10" t="str">
        <f t="shared" si="109"/>
        <v>Gigastuff</v>
      </c>
      <c r="AD1396" t="s">
        <v>45</v>
      </c>
    </row>
    <row r="1397" spans="1:30" x14ac:dyDescent="0.3">
      <c r="A1397">
        <v>4824</v>
      </c>
      <c r="B1397" t="s">
        <v>10053</v>
      </c>
      <c r="C1397" t="s">
        <v>410</v>
      </c>
      <c r="D1397" t="s">
        <v>15</v>
      </c>
      <c r="E1397" t="s">
        <v>16</v>
      </c>
      <c r="F1397">
        <v>60</v>
      </c>
      <c r="G1397" t="s">
        <v>10054</v>
      </c>
      <c r="H1397" t="s">
        <v>1011</v>
      </c>
      <c r="I1397" t="s">
        <v>32</v>
      </c>
      <c r="J1397" s="8">
        <v>44182</v>
      </c>
      <c r="K1397" s="6" t="str">
        <f t="shared" si="105"/>
        <v>2020</v>
      </c>
      <c r="L1397" s="6" t="str">
        <f t="shared" si="106"/>
        <v>Dec</v>
      </c>
      <c r="M1397">
        <v>69</v>
      </c>
      <c r="N1397" s="10">
        <f t="shared" si="107"/>
        <v>2.0099999999999998</v>
      </c>
      <c r="O1397">
        <f t="shared" si="108"/>
        <v>20</v>
      </c>
      <c r="P1397">
        <v>0.5</v>
      </c>
      <c r="Q1397" s="12">
        <f>Table1[[#This Row],[Quantity]]*Table1[[#This Row],[Case Size]]</f>
        <v>1380</v>
      </c>
      <c r="R1397" s="10">
        <f>Table1[[#This Row],[ Sales Volume]]*Table1[[#This Row],[Cost]]</f>
        <v>2773.7999999999997</v>
      </c>
      <c r="S1397" s="10">
        <f>Table1[[#This Row],[Sales Values]]-(Table1[[#This Row],[Sales Values]]*0.25)</f>
        <v>2080.35</v>
      </c>
      <c r="T1397" s="10">
        <f>Table1[[#This Row],[Manufacturing Cost]]-Table1[[#This Row],[Delivery Cost]]</f>
        <v>2045.85</v>
      </c>
      <c r="U1397" s="10">
        <f>Table1[[#This Row],[Quantity]]*Table1[[#This Row],[Delivery]]</f>
        <v>34.5</v>
      </c>
      <c r="V1397" s="10">
        <f>Table1[[#This Row],[Sales Values]]-Table1[[#This Row],[Manufacturing Cost]]</f>
        <v>693.44999999999982</v>
      </c>
      <c r="W1397" s="13">
        <f>Table1[[#This Row],[Profit]]/Table1[[#This Row],[Sales Values]]</f>
        <v>0.24999999999999997</v>
      </c>
      <c r="X1397" s="10">
        <v>14.95</v>
      </c>
      <c r="Y1397" s="14">
        <f>IF(AND(Table1[[#This Row],[Quantity]]&gt;20,Table1[[#This Row],[Quantity]]&lt;=50),3%,IF(AND(Table1[[#This Row],[Quantity]]&gt;50,Table1[[#This Row],[Quantity]]&lt;=100),5%,IF(Table1[[#This Row],[Quantity]]&gt;100,7%,0)))</f>
        <v>0.05</v>
      </c>
      <c r="Z1397" s="10">
        <f>Table1[[#This Row],[Sales Values]]*(1-Table1[[#This Row],[Discount]])</f>
        <v>2635.1099999999997</v>
      </c>
      <c r="AA1397" s="10">
        <f>Table1[[#This Row],[Sales Values]]+(Table1[[#This Row],[Sales Values]]*1.05%)</f>
        <v>2802.9248999999995</v>
      </c>
      <c r="AB1397" s="10">
        <f>Table1[[#This Row],[Sales Values]]*1.05</f>
        <v>2912.49</v>
      </c>
      <c r="AC1397" s="10" t="str">
        <f t="shared" si="109"/>
        <v>Hyperwotsit</v>
      </c>
      <c r="AD1397" t="s">
        <v>20</v>
      </c>
    </row>
    <row r="1398" spans="1:30" x14ac:dyDescent="0.3">
      <c r="A1398">
        <v>4826</v>
      </c>
      <c r="B1398" t="s">
        <v>10056</v>
      </c>
      <c r="C1398" t="s">
        <v>126</v>
      </c>
      <c r="D1398" t="s">
        <v>28</v>
      </c>
      <c r="E1398" t="s">
        <v>29</v>
      </c>
      <c r="F1398">
        <v>60</v>
      </c>
      <c r="G1398" t="s">
        <v>14756</v>
      </c>
      <c r="H1398" t="s">
        <v>408</v>
      </c>
      <c r="I1398" t="s">
        <v>25</v>
      </c>
      <c r="J1398" s="8">
        <v>43856</v>
      </c>
      <c r="K1398" s="6" t="str">
        <f t="shared" si="105"/>
        <v>2020</v>
      </c>
      <c r="L1398" s="6" t="str">
        <f t="shared" si="106"/>
        <v>Jan</v>
      </c>
      <c r="M1398">
        <v>35</v>
      </c>
      <c r="N1398" s="10">
        <f t="shared" si="107"/>
        <v>3.49</v>
      </c>
      <c r="O1398">
        <f t="shared" si="108"/>
        <v>20</v>
      </c>
      <c r="P1398">
        <v>0.5</v>
      </c>
      <c r="Q1398" s="12">
        <f>Table1[[#This Row],[Quantity]]*Table1[[#This Row],[Case Size]]</f>
        <v>700</v>
      </c>
      <c r="R1398" s="10">
        <f>Table1[[#This Row],[ Sales Volume]]*Table1[[#This Row],[Cost]]</f>
        <v>2443</v>
      </c>
      <c r="S1398" s="10">
        <f>Table1[[#This Row],[Sales Values]]-(Table1[[#This Row],[Sales Values]]*0.25)</f>
        <v>1832.25</v>
      </c>
      <c r="T1398" s="10">
        <f>Table1[[#This Row],[Manufacturing Cost]]-Table1[[#This Row],[Delivery Cost]]</f>
        <v>1814.75</v>
      </c>
      <c r="U1398" s="10">
        <f>Table1[[#This Row],[Quantity]]*Table1[[#This Row],[Delivery]]</f>
        <v>17.5</v>
      </c>
      <c r="V1398" s="10">
        <f>Table1[[#This Row],[Sales Values]]-Table1[[#This Row],[Manufacturing Cost]]</f>
        <v>610.75</v>
      </c>
      <c r="W1398" s="13">
        <f>Table1[[#This Row],[Profit]]/Table1[[#This Row],[Sales Values]]</f>
        <v>0.25</v>
      </c>
      <c r="X1398" s="10">
        <v>14.95</v>
      </c>
      <c r="Y1398" s="14">
        <f>IF(AND(Table1[[#This Row],[Quantity]]&gt;20,Table1[[#This Row],[Quantity]]&lt;=50),3%,IF(AND(Table1[[#This Row],[Quantity]]&gt;50,Table1[[#This Row],[Quantity]]&lt;=100),5%,IF(Table1[[#This Row],[Quantity]]&gt;100,7%,0)))</f>
        <v>0.03</v>
      </c>
      <c r="Z1398" s="10">
        <f>Table1[[#This Row],[Sales Values]]*(1-Table1[[#This Row],[Discount]])</f>
        <v>2369.71</v>
      </c>
      <c r="AA1398" s="10">
        <f>Table1[[#This Row],[Sales Values]]+(Table1[[#This Row],[Sales Values]]*1.05%)</f>
        <v>2468.6514999999999</v>
      </c>
      <c r="AB1398" s="10">
        <f>Table1[[#This Row],[Sales Values]]*1.05</f>
        <v>2565.15</v>
      </c>
      <c r="AC1398" s="10" t="str">
        <f t="shared" si="109"/>
        <v>Superwossname</v>
      </c>
      <c r="AD1398" t="s">
        <v>101</v>
      </c>
    </row>
    <row r="1399" spans="1:30" x14ac:dyDescent="0.3">
      <c r="A1399">
        <v>4836</v>
      </c>
      <c r="B1399" t="s">
        <v>10071</v>
      </c>
      <c r="C1399" t="s">
        <v>6447</v>
      </c>
      <c r="D1399" t="s">
        <v>51</v>
      </c>
      <c r="E1399" t="s">
        <v>16</v>
      </c>
      <c r="F1399">
        <v>90</v>
      </c>
      <c r="G1399" t="s">
        <v>10072</v>
      </c>
      <c r="H1399" t="s">
        <v>510</v>
      </c>
      <c r="I1399" t="s">
        <v>32</v>
      </c>
      <c r="J1399" s="8">
        <v>44808</v>
      </c>
      <c r="K1399" s="6" t="str">
        <f t="shared" si="105"/>
        <v>2022</v>
      </c>
      <c r="L1399" s="6" t="str">
        <f t="shared" si="106"/>
        <v>Sep</v>
      </c>
      <c r="M1399">
        <v>24</v>
      </c>
      <c r="N1399" s="10">
        <f t="shared" si="107"/>
        <v>1.89</v>
      </c>
      <c r="O1399">
        <f t="shared" si="108"/>
        <v>18</v>
      </c>
      <c r="P1399">
        <v>0.5</v>
      </c>
      <c r="Q1399" s="12">
        <f>Table1[[#This Row],[Quantity]]*Table1[[#This Row],[Case Size]]</f>
        <v>432</v>
      </c>
      <c r="R1399" s="10">
        <f>Table1[[#This Row],[ Sales Volume]]*Table1[[#This Row],[Cost]]</f>
        <v>816.4799999999999</v>
      </c>
      <c r="S1399" s="10">
        <f>Table1[[#This Row],[Sales Values]]-(Table1[[#This Row],[Sales Values]]*0.25)</f>
        <v>612.3599999999999</v>
      </c>
      <c r="T1399" s="10">
        <f>Table1[[#This Row],[Manufacturing Cost]]-Table1[[#This Row],[Delivery Cost]]</f>
        <v>600.3599999999999</v>
      </c>
      <c r="U1399" s="10">
        <f>Table1[[#This Row],[Quantity]]*Table1[[#This Row],[Delivery]]</f>
        <v>12</v>
      </c>
      <c r="V1399" s="10">
        <f>Table1[[#This Row],[Sales Values]]-Table1[[#This Row],[Manufacturing Cost]]</f>
        <v>204.12</v>
      </c>
      <c r="W1399" s="13">
        <f>Table1[[#This Row],[Profit]]/Table1[[#This Row],[Sales Values]]</f>
        <v>0.25000000000000006</v>
      </c>
      <c r="X1399" s="10">
        <v>14.95</v>
      </c>
      <c r="Y1399" s="14">
        <f>IF(AND(Table1[[#This Row],[Quantity]]&gt;20,Table1[[#This Row],[Quantity]]&lt;=50),3%,IF(AND(Table1[[#This Row],[Quantity]]&gt;50,Table1[[#This Row],[Quantity]]&lt;=100),5%,IF(Table1[[#This Row],[Quantity]]&gt;100,7%,0)))</f>
        <v>0.03</v>
      </c>
      <c r="Z1399" s="10">
        <f>Table1[[#This Row],[Sales Values]]*(1-Table1[[#This Row],[Discount]])</f>
        <v>791.98559999999986</v>
      </c>
      <c r="AA1399" s="10">
        <f>Table1[[#This Row],[Sales Values]]+(Table1[[#This Row],[Sales Values]]*1.05%)</f>
        <v>825.0530399999999</v>
      </c>
      <c r="AB1399" s="10">
        <f>Table1[[#This Row],[Sales Values]]*1.05</f>
        <v>857.30399999999997</v>
      </c>
      <c r="AC1399" s="10" t="str">
        <f t="shared" si="109"/>
        <v>Gigastuff</v>
      </c>
      <c r="AD1399" t="s">
        <v>45</v>
      </c>
    </row>
    <row r="1400" spans="1:30" x14ac:dyDescent="0.3">
      <c r="A1400">
        <v>4841</v>
      </c>
      <c r="B1400" t="s">
        <v>10077</v>
      </c>
      <c r="C1400" t="s">
        <v>1072</v>
      </c>
      <c r="D1400" t="s">
        <v>51</v>
      </c>
      <c r="E1400" t="s">
        <v>16</v>
      </c>
      <c r="F1400">
        <v>60</v>
      </c>
      <c r="G1400" t="s">
        <v>10078</v>
      </c>
      <c r="H1400" t="s">
        <v>5399</v>
      </c>
      <c r="I1400" t="s">
        <v>32</v>
      </c>
      <c r="J1400" s="8">
        <v>44291</v>
      </c>
      <c r="K1400" s="6" t="str">
        <f t="shared" si="105"/>
        <v>2021</v>
      </c>
      <c r="L1400" s="6" t="str">
        <f t="shared" si="106"/>
        <v>Apr</v>
      </c>
      <c r="M1400">
        <v>75</v>
      </c>
      <c r="N1400" s="10">
        <f t="shared" si="107"/>
        <v>1.89</v>
      </c>
      <c r="O1400">
        <f t="shared" si="108"/>
        <v>18</v>
      </c>
      <c r="P1400">
        <v>0.5</v>
      </c>
      <c r="Q1400" s="12">
        <f>Table1[[#This Row],[Quantity]]*Table1[[#This Row],[Case Size]]</f>
        <v>1350</v>
      </c>
      <c r="R1400" s="10">
        <f>Table1[[#This Row],[ Sales Volume]]*Table1[[#This Row],[Cost]]</f>
        <v>2551.5</v>
      </c>
      <c r="S1400" s="10">
        <f>Table1[[#This Row],[Sales Values]]-(Table1[[#This Row],[Sales Values]]*0.25)</f>
        <v>1913.625</v>
      </c>
      <c r="T1400" s="10">
        <f>Table1[[#This Row],[Manufacturing Cost]]-Table1[[#This Row],[Delivery Cost]]</f>
        <v>1876.125</v>
      </c>
      <c r="U1400" s="10">
        <f>Table1[[#This Row],[Quantity]]*Table1[[#This Row],[Delivery]]</f>
        <v>37.5</v>
      </c>
      <c r="V1400" s="10">
        <f>Table1[[#This Row],[Sales Values]]-Table1[[#This Row],[Manufacturing Cost]]</f>
        <v>637.875</v>
      </c>
      <c r="W1400" s="13">
        <f>Table1[[#This Row],[Profit]]/Table1[[#This Row],[Sales Values]]</f>
        <v>0.25</v>
      </c>
      <c r="X1400" s="10">
        <v>14.95</v>
      </c>
      <c r="Y1400" s="14">
        <f>IF(AND(Table1[[#This Row],[Quantity]]&gt;20,Table1[[#This Row],[Quantity]]&lt;=50),3%,IF(AND(Table1[[#This Row],[Quantity]]&gt;50,Table1[[#This Row],[Quantity]]&lt;=100),5%,IF(Table1[[#This Row],[Quantity]]&gt;100,7%,0)))</f>
        <v>0.05</v>
      </c>
      <c r="Z1400" s="10">
        <f>Table1[[#This Row],[Sales Values]]*(1-Table1[[#This Row],[Discount]])</f>
        <v>2423.9249999999997</v>
      </c>
      <c r="AA1400" s="10">
        <f>Table1[[#This Row],[Sales Values]]+(Table1[[#This Row],[Sales Values]]*1.05%)</f>
        <v>2578.2907500000001</v>
      </c>
      <c r="AB1400" s="10">
        <f>Table1[[#This Row],[Sales Values]]*1.05</f>
        <v>2679.0750000000003</v>
      </c>
      <c r="AC1400" s="10" t="str">
        <f t="shared" si="109"/>
        <v>Gigastuff</v>
      </c>
      <c r="AD1400" t="s">
        <v>45</v>
      </c>
    </row>
    <row r="1401" spans="1:30" x14ac:dyDescent="0.3">
      <c r="A1401">
        <v>4844</v>
      </c>
      <c r="B1401" t="s">
        <v>6598</v>
      </c>
      <c r="C1401" t="s">
        <v>1835</v>
      </c>
      <c r="D1401" t="s">
        <v>15</v>
      </c>
      <c r="E1401" t="s">
        <v>16</v>
      </c>
      <c r="F1401">
        <v>90</v>
      </c>
      <c r="G1401" t="s">
        <v>10082</v>
      </c>
      <c r="H1401" t="s">
        <v>7946</v>
      </c>
      <c r="I1401" t="s">
        <v>32</v>
      </c>
      <c r="J1401" s="8">
        <v>44581</v>
      </c>
      <c r="K1401" s="6" t="str">
        <f t="shared" si="105"/>
        <v>2022</v>
      </c>
      <c r="L1401" s="6" t="str">
        <f t="shared" si="106"/>
        <v>Jan</v>
      </c>
      <c r="M1401">
        <v>46</v>
      </c>
      <c r="N1401" s="10">
        <f t="shared" si="107"/>
        <v>3.49</v>
      </c>
      <c r="O1401">
        <f t="shared" si="108"/>
        <v>20</v>
      </c>
      <c r="P1401">
        <v>0.5</v>
      </c>
      <c r="Q1401" s="12">
        <f>Table1[[#This Row],[Quantity]]*Table1[[#This Row],[Case Size]]</f>
        <v>920</v>
      </c>
      <c r="R1401" s="10">
        <f>Table1[[#This Row],[ Sales Volume]]*Table1[[#This Row],[Cost]]</f>
        <v>3210.8</v>
      </c>
      <c r="S1401" s="10">
        <f>Table1[[#This Row],[Sales Values]]-(Table1[[#This Row],[Sales Values]]*0.25)</f>
        <v>2408.1000000000004</v>
      </c>
      <c r="T1401" s="10">
        <f>Table1[[#This Row],[Manufacturing Cost]]-Table1[[#This Row],[Delivery Cost]]</f>
        <v>2385.1000000000004</v>
      </c>
      <c r="U1401" s="10">
        <f>Table1[[#This Row],[Quantity]]*Table1[[#This Row],[Delivery]]</f>
        <v>23</v>
      </c>
      <c r="V1401" s="10">
        <f>Table1[[#This Row],[Sales Values]]-Table1[[#This Row],[Manufacturing Cost]]</f>
        <v>802.69999999999982</v>
      </c>
      <c r="W1401" s="13">
        <f>Table1[[#This Row],[Profit]]/Table1[[#This Row],[Sales Values]]</f>
        <v>0.24999999999999992</v>
      </c>
      <c r="X1401" s="10">
        <v>14.95</v>
      </c>
      <c r="Y1401" s="14">
        <f>IF(AND(Table1[[#This Row],[Quantity]]&gt;20,Table1[[#This Row],[Quantity]]&lt;=50),3%,IF(AND(Table1[[#This Row],[Quantity]]&gt;50,Table1[[#This Row],[Quantity]]&lt;=100),5%,IF(Table1[[#This Row],[Quantity]]&gt;100,7%,0)))</f>
        <v>0.03</v>
      </c>
      <c r="Z1401" s="10">
        <f>Table1[[#This Row],[Sales Values]]*(1-Table1[[#This Row],[Discount]])</f>
        <v>3114.4760000000001</v>
      </c>
      <c r="AA1401" s="10">
        <f>Table1[[#This Row],[Sales Values]]+(Table1[[#This Row],[Sales Values]]*1.05%)</f>
        <v>3244.5134000000003</v>
      </c>
      <c r="AB1401" s="10">
        <f>Table1[[#This Row],[Sales Values]]*1.05</f>
        <v>3371.34</v>
      </c>
      <c r="AC1401" s="10" t="str">
        <f t="shared" si="109"/>
        <v>Superwossname</v>
      </c>
      <c r="AD1401" t="s">
        <v>101</v>
      </c>
    </row>
    <row r="1402" spans="1:30" x14ac:dyDescent="0.3">
      <c r="A1402">
        <v>4850</v>
      </c>
      <c r="B1402" t="s">
        <v>10088</v>
      </c>
      <c r="C1402" t="s">
        <v>8026</v>
      </c>
      <c r="D1402" t="s">
        <v>92</v>
      </c>
      <c r="E1402" t="s">
        <v>16</v>
      </c>
      <c r="F1402">
        <v>60</v>
      </c>
      <c r="G1402" t="s">
        <v>14760</v>
      </c>
      <c r="H1402" t="s">
        <v>5781</v>
      </c>
      <c r="I1402" t="s">
        <v>32</v>
      </c>
      <c r="J1402" s="8">
        <v>44274</v>
      </c>
      <c r="K1402" s="6" t="str">
        <f t="shared" si="105"/>
        <v>2021</v>
      </c>
      <c r="L1402" s="6" t="str">
        <f t="shared" si="106"/>
        <v>Mar</v>
      </c>
      <c r="M1402">
        <v>2</v>
      </c>
      <c r="N1402" s="10">
        <f t="shared" si="107"/>
        <v>2.0099999999999998</v>
      </c>
      <c r="O1402">
        <f t="shared" si="108"/>
        <v>20</v>
      </c>
      <c r="P1402">
        <v>0.5</v>
      </c>
      <c r="Q1402" s="12">
        <f>Table1[[#This Row],[Quantity]]*Table1[[#This Row],[Case Size]]</f>
        <v>40</v>
      </c>
      <c r="R1402" s="10">
        <f>Table1[[#This Row],[ Sales Volume]]*Table1[[#This Row],[Cost]]</f>
        <v>80.399999999999991</v>
      </c>
      <c r="S1402" s="10">
        <f>Table1[[#This Row],[Sales Values]]-(Table1[[#This Row],[Sales Values]]*0.25)</f>
        <v>60.3</v>
      </c>
      <c r="T1402" s="10">
        <f>Table1[[#This Row],[Manufacturing Cost]]-Table1[[#This Row],[Delivery Cost]]</f>
        <v>59.3</v>
      </c>
      <c r="U1402" s="10">
        <f>Table1[[#This Row],[Quantity]]*Table1[[#This Row],[Delivery]]</f>
        <v>1</v>
      </c>
      <c r="V1402" s="10">
        <f>Table1[[#This Row],[Sales Values]]-Table1[[#This Row],[Manufacturing Cost]]</f>
        <v>20.099999999999994</v>
      </c>
      <c r="W1402" s="13">
        <f>Table1[[#This Row],[Profit]]/Table1[[#This Row],[Sales Values]]</f>
        <v>0.24999999999999994</v>
      </c>
      <c r="X1402" s="10">
        <v>14.95</v>
      </c>
      <c r="Y1402" s="14">
        <f>IF(AND(Table1[[#This Row],[Quantity]]&gt;20,Table1[[#This Row],[Quantity]]&lt;=50),3%,IF(AND(Table1[[#This Row],[Quantity]]&gt;50,Table1[[#This Row],[Quantity]]&lt;=100),5%,IF(Table1[[#This Row],[Quantity]]&gt;100,7%,0)))</f>
        <v>0</v>
      </c>
      <c r="Z1402" s="10">
        <f>Table1[[#This Row],[Sales Values]]*(1-Table1[[#This Row],[Discount]])</f>
        <v>80.399999999999991</v>
      </c>
      <c r="AA1402" s="10">
        <f>Table1[[#This Row],[Sales Values]]+(Table1[[#This Row],[Sales Values]]*1.05%)</f>
        <v>81.244199999999992</v>
      </c>
      <c r="AB1402" s="10">
        <f>Table1[[#This Row],[Sales Values]]*1.05</f>
        <v>84.42</v>
      </c>
      <c r="AC1402" s="10" t="str">
        <f t="shared" si="109"/>
        <v>Hyperwotsit</v>
      </c>
      <c r="AD1402" t="s">
        <v>20</v>
      </c>
    </row>
    <row r="1403" spans="1:30" x14ac:dyDescent="0.3">
      <c r="A1403">
        <v>4854</v>
      </c>
      <c r="B1403" t="s">
        <v>10095</v>
      </c>
      <c r="C1403" t="s">
        <v>5699</v>
      </c>
      <c r="D1403" t="s">
        <v>15</v>
      </c>
      <c r="E1403" t="s">
        <v>16</v>
      </c>
      <c r="F1403">
        <v>90</v>
      </c>
      <c r="G1403" t="s">
        <v>10096</v>
      </c>
      <c r="H1403" t="s">
        <v>4655</v>
      </c>
      <c r="I1403" t="s">
        <v>32</v>
      </c>
      <c r="J1403" s="8">
        <v>44254</v>
      </c>
      <c r="K1403" s="6" t="str">
        <f t="shared" si="105"/>
        <v>2021</v>
      </c>
      <c r="L1403" s="6" t="str">
        <f t="shared" si="106"/>
        <v>Feb</v>
      </c>
      <c r="M1403">
        <v>46</v>
      </c>
      <c r="N1403" s="10">
        <f t="shared" si="107"/>
        <v>3.49</v>
      </c>
      <c r="O1403">
        <f t="shared" si="108"/>
        <v>20</v>
      </c>
      <c r="P1403">
        <v>0.5</v>
      </c>
      <c r="Q1403" s="12">
        <f>Table1[[#This Row],[Quantity]]*Table1[[#This Row],[Case Size]]</f>
        <v>920</v>
      </c>
      <c r="R1403" s="10">
        <f>Table1[[#This Row],[ Sales Volume]]*Table1[[#This Row],[Cost]]</f>
        <v>3210.8</v>
      </c>
      <c r="S1403" s="10">
        <f>Table1[[#This Row],[Sales Values]]-(Table1[[#This Row],[Sales Values]]*0.25)</f>
        <v>2408.1000000000004</v>
      </c>
      <c r="T1403" s="10">
        <f>Table1[[#This Row],[Manufacturing Cost]]-Table1[[#This Row],[Delivery Cost]]</f>
        <v>2385.1000000000004</v>
      </c>
      <c r="U1403" s="10">
        <f>Table1[[#This Row],[Quantity]]*Table1[[#This Row],[Delivery]]</f>
        <v>23</v>
      </c>
      <c r="V1403" s="10">
        <f>Table1[[#This Row],[Sales Values]]-Table1[[#This Row],[Manufacturing Cost]]</f>
        <v>802.69999999999982</v>
      </c>
      <c r="W1403" s="13">
        <f>Table1[[#This Row],[Profit]]/Table1[[#This Row],[Sales Values]]</f>
        <v>0.24999999999999992</v>
      </c>
      <c r="X1403" s="10">
        <v>14.95</v>
      </c>
      <c r="Y1403" s="14">
        <f>IF(AND(Table1[[#This Row],[Quantity]]&gt;20,Table1[[#This Row],[Quantity]]&lt;=50),3%,IF(AND(Table1[[#This Row],[Quantity]]&gt;50,Table1[[#This Row],[Quantity]]&lt;=100),5%,IF(Table1[[#This Row],[Quantity]]&gt;100,7%,0)))</f>
        <v>0.03</v>
      </c>
      <c r="Z1403" s="10">
        <f>Table1[[#This Row],[Sales Values]]*(1-Table1[[#This Row],[Discount]])</f>
        <v>3114.4760000000001</v>
      </c>
      <c r="AA1403" s="10">
        <f>Table1[[#This Row],[Sales Values]]+(Table1[[#This Row],[Sales Values]]*1.05%)</f>
        <v>3244.5134000000003</v>
      </c>
      <c r="AB1403" s="10">
        <f>Table1[[#This Row],[Sales Values]]*1.05</f>
        <v>3371.34</v>
      </c>
      <c r="AC1403" s="10" t="str">
        <f t="shared" si="109"/>
        <v>Superwossname</v>
      </c>
      <c r="AD1403" t="s">
        <v>101</v>
      </c>
    </row>
    <row r="1404" spans="1:30" x14ac:dyDescent="0.3">
      <c r="A1404">
        <v>4861</v>
      </c>
      <c r="B1404" t="s">
        <v>10104</v>
      </c>
      <c r="C1404" t="s">
        <v>7962</v>
      </c>
      <c r="D1404" t="s">
        <v>51</v>
      </c>
      <c r="E1404" t="s">
        <v>16</v>
      </c>
      <c r="F1404">
        <v>90</v>
      </c>
      <c r="G1404" t="s">
        <v>10105</v>
      </c>
      <c r="H1404" t="s">
        <v>3356</v>
      </c>
      <c r="I1404" t="s">
        <v>32</v>
      </c>
      <c r="J1404" s="8">
        <v>44745</v>
      </c>
      <c r="K1404" s="6" t="str">
        <f t="shared" si="105"/>
        <v>2022</v>
      </c>
      <c r="L1404" s="6" t="str">
        <f t="shared" si="106"/>
        <v>Jul</v>
      </c>
      <c r="M1404">
        <v>7</v>
      </c>
      <c r="N1404" s="10">
        <f t="shared" si="107"/>
        <v>2.0099999999999998</v>
      </c>
      <c r="O1404">
        <f t="shared" si="108"/>
        <v>20</v>
      </c>
      <c r="P1404">
        <v>0.5</v>
      </c>
      <c r="Q1404" s="11">
        <f>Table1[[#This Row],[Quantity]]*Table1[[#This Row],[Case Size]]</f>
        <v>140</v>
      </c>
      <c r="R1404" s="10">
        <f>Table1[[#This Row],[ Sales Volume]]*Table1[[#This Row],[Cost]]</f>
        <v>281.39999999999998</v>
      </c>
      <c r="S1404" s="10">
        <f>Table1[[#This Row],[Sales Values]]-(Table1[[#This Row],[Sales Values]]*0.25)</f>
        <v>211.04999999999998</v>
      </c>
      <c r="T1404" s="10">
        <f>Table1[[#This Row],[Manufacturing Cost]]-Table1[[#This Row],[Delivery Cost]]</f>
        <v>207.54999999999998</v>
      </c>
      <c r="U1404" s="10">
        <f>Table1[[#This Row],[Quantity]]*Table1[[#This Row],[Delivery]]</f>
        <v>3.5</v>
      </c>
      <c r="V1404" s="10">
        <f>Table1[[#This Row],[Sales Values]]-Table1[[#This Row],[Manufacturing Cost]]</f>
        <v>70.349999999999994</v>
      </c>
      <c r="W1404" s="13">
        <f>Table1[[#This Row],[Profit]]/Table1[[#This Row],[Sales Values]]</f>
        <v>0.25</v>
      </c>
      <c r="X1404" s="10">
        <v>14.95</v>
      </c>
      <c r="Y1404" s="14">
        <f>IF(AND(Table1[[#This Row],[Quantity]]&gt;20,Table1[[#This Row],[Quantity]]&lt;=50),3%,IF(AND(Table1[[#This Row],[Quantity]]&gt;50,Table1[[#This Row],[Quantity]]&lt;=100),5%,IF(Table1[[#This Row],[Quantity]]&gt;100,7%,0)))</f>
        <v>0</v>
      </c>
      <c r="Z1404" s="10">
        <f>Table1[[#This Row],[Sales Values]]*(1-Table1[[#This Row],[Discount]])</f>
        <v>281.39999999999998</v>
      </c>
      <c r="AA1404" s="10">
        <f>Table1[[#This Row],[Sales Values]]+(Table1[[#This Row],[Sales Values]]*1.05%)</f>
        <v>284.35469999999998</v>
      </c>
      <c r="AB1404" s="10">
        <f>Table1[[#This Row],[Sales Values]]*1.05</f>
        <v>295.46999999999997</v>
      </c>
      <c r="AC1404" s="10" t="str">
        <f t="shared" si="109"/>
        <v>Hyperwotsit</v>
      </c>
      <c r="AD1404" t="s">
        <v>20</v>
      </c>
    </row>
    <row r="1405" spans="1:30" x14ac:dyDescent="0.3">
      <c r="A1405">
        <v>4864</v>
      </c>
      <c r="B1405" t="s">
        <v>2268</v>
      </c>
      <c r="C1405" t="s">
        <v>5972</v>
      </c>
      <c r="D1405" t="s">
        <v>15</v>
      </c>
      <c r="E1405" t="s">
        <v>16</v>
      </c>
      <c r="F1405">
        <v>90</v>
      </c>
      <c r="G1405" t="s">
        <v>10109</v>
      </c>
      <c r="H1405" t="s">
        <v>3161</v>
      </c>
      <c r="I1405" t="s">
        <v>32</v>
      </c>
      <c r="J1405" s="8">
        <v>44662</v>
      </c>
      <c r="K1405" s="6" t="str">
        <f t="shared" si="105"/>
        <v>2022</v>
      </c>
      <c r="L1405" s="6" t="str">
        <f t="shared" si="106"/>
        <v>Apr</v>
      </c>
      <c r="M1405">
        <v>25</v>
      </c>
      <c r="N1405" s="10">
        <f t="shared" si="107"/>
        <v>2.0099999999999998</v>
      </c>
      <c r="O1405">
        <f t="shared" si="108"/>
        <v>20</v>
      </c>
      <c r="P1405">
        <v>0.5</v>
      </c>
      <c r="Q1405" s="11">
        <f>Table1[[#This Row],[Quantity]]*Table1[[#This Row],[Case Size]]</f>
        <v>500</v>
      </c>
      <c r="R1405" s="10">
        <f>Table1[[#This Row],[ Sales Volume]]*Table1[[#This Row],[Cost]]</f>
        <v>1004.9999999999999</v>
      </c>
      <c r="S1405" s="10">
        <f>Table1[[#This Row],[Sales Values]]-(Table1[[#This Row],[Sales Values]]*0.25)</f>
        <v>753.74999999999989</v>
      </c>
      <c r="T1405" s="10">
        <f>Table1[[#This Row],[Manufacturing Cost]]-Table1[[#This Row],[Delivery Cost]]</f>
        <v>741.24999999999989</v>
      </c>
      <c r="U1405" s="10">
        <f>Table1[[#This Row],[Quantity]]*Table1[[#This Row],[Delivery]]</f>
        <v>12.5</v>
      </c>
      <c r="V1405" s="10">
        <f>Table1[[#This Row],[Sales Values]]-Table1[[#This Row],[Manufacturing Cost]]</f>
        <v>251.25</v>
      </c>
      <c r="W1405" s="13">
        <f>Table1[[#This Row],[Profit]]/Table1[[#This Row],[Sales Values]]</f>
        <v>0.25000000000000006</v>
      </c>
      <c r="X1405" s="10">
        <v>14.95</v>
      </c>
      <c r="Y1405" s="14">
        <f>IF(AND(Table1[[#This Row],[Quantity]]&gt;20,Table1[[#This Row],[Quantity]]&lt;=50),3%,IF(AND(Table1[[#This Row],[Quantity]]&gt;50,Table1[[#This Row],[Quantity]]&lt;=100),5%,IF(Table1[[#This Row],[Quantity]]&gt;100,7%,0)))</f>
        <v>0.03</v>
      </c>
      <c r="Z1405" s="10">
        <f>Table1[[#This Row],[Sales Values]]*(1-Table1[[#This Row],[Discount]])</f>
        <v>974.84999999999991</v>
      </c>
      <c r="AA1405" s="10">
        <f>Table1[[#This Row],[Sales Values]]+(Table1[[#This Row],[Sales Values]]*1.05%)</f>
        <v>1015.5524999999999</v>
      </c>
      <c r="AB1405" s="10">
        <f>Table1[[#This Row],[Sales Values]]*1.05</f>
        <v>1055.25</v>
      </c>
      <c r="AC1405" s="10" t="str">
        <f t="shared" si="109"/>
        <v>Hyperwotsit</v>
      </c>
      <c r="AD1405" t="s">
        <v>20</v>
      </c>
    </row>
    <row r="1406" spans="1:30" x14ac:dyDescent="0.3">
      <c r="A1406">
        <v>4866</v>
      </c>
      <c r="B1406" t="s">
        <v>10111</v>
      </c>
      <c r="C1406" t="s">
        <v>10112</v>
      </c>
      <c r="D1406" t="s">
        <v>51</v>
      </c>
      <c r="E1406" t="s">
        <v>16</v>
      </c>
      <c r="F1406">
        <v>30</v>
      </c>
      <c r="G1406" t="s">
        <v>13595</v>
      </c>
      <c r="H1406" t="s">
        <v>3271</v>
      </c>
      <c r="I1406" t="s">
        <v>173</v>
      </c>
      <c r="J1406" s="8">
        <v>44180</v>
      </c>
      <c r="K1406" s="6" t="str">
        <f t="shared" si="105"/>
        <v>2020</v>
      </c>
      <c r="L1406" s="6" t="str">
        <f t="shared" si="106"/>
        <v>Dec</v>
      </c>
      <c r="M1406">
        <v>66</v>
      </c>
      <c r="N1406" s="10">
        <f t="shared" si="107"/>
        <v>3.49</v>
      </c>
      <c r="O1406">
        <f t="shared" si="108"/>
        <v>20</v>
      </c>
      <c r="P1406">
        <v>0.5</v>
      </c>
      <c r="Q1406" s="12">
        <f>Table1[[#This Row],[Quantity]]*Table1[[#This Row],[Case Size]]</f>
        <v>1320</v>
      </c>
      <c r="R1406" s="10">
        <f>Table1[[#This Row],[ Sales Volume]]*Table1[[#This Row],[Cost]]</f>
        <v>4606.8</v>
      </c>
      <c r="S1406" s="10">
        <f>Table1[[#This Row],[Sales Values]]-(Table1[[#This Row],[Sales Values]]*0.25)</f>
        <v>3455.1000000000004</v>
      </c>
      <c r="T1406" s="10">
        <f>Table1[[#This Row],[Manufacturing Cost]]-Table1[[#This Row],[Delivery Cost]]</f>
        <v>3422.1000000000004</v>
      </c>
      <c r="U1406" s="10">
        <f>Table1[[#This Row],[Quantity]]*Table1[[#This Row],[Delivery]]</f>
        <v>33</v>
      </c>
      <c r="V1406" s="10">
        <f>Table1[[#This Row],[Sales Values]]-Table1[[#This Row],[Manufacturing Cost]]</f>
        <v>1151.6999999999998</v>
      </c>
      <c r="W1406" s="13">
        <f>Table1[[#This Row],[Profit]]/Table1[[#This Row],[Sales Values]]</f>
        <v>0.24999999999999994</v>
      </c>
      <c r="X1406" s="10">
        <v>14.95</v>
      </c>
      <c r="Y1406" s="14">
        <f>IF(AND(Table1[[#This Row],[Quantity]]&gt;20,Table1[[#This Row],[Quantity]]&lt;=50),3%,IF(AND(Table1[[#This Row],[Quantity]]&gt;50,Table1[[#This Row],[Quantity]]&lt;=100),5%,IF(Table1[[#This Row],[Quantity]]&gt;100,7%,0)))</f>
        <v>0.05</v>
      </c>
      <c r="Z1406" s="10">
        <f>Table1[[#This Row],[Sales Values]]*(1-Table1[[#This Row],[Discount]])</f>
        <v>4376.46</v>
      </c>
      <c r="AA1406" s="10">
        <f>Table1[[#This Row],[Sales Values]]+(Table1[[#This Row],[Sales Values]]*1.05%)</f>
        <v>4655.1714000000002</v>
      </c>
      <c r="AB1406" s="10">
        <f>Table1[[#This Row],[Sales Values]]*1.05</f>
        <v>4837.1400000000003</v>
      </c>
      <c r="AC1406" s="10" t="str">
        <f t="shared" si="109"/>
        <v>Superwossname</v>
      </c>
      <c r="AD1406" t="s">
        <v>101</v>
      </c>
    </row>
    <row r="1407" spans="1:30" x14ac:dyDescent="0.3">
      <c r="A1407">
        <v>4871</v>
      </c>
      <c r="B1407" t="s">
        <v>10120</v>
      </c>
      <c r="C1407" t="s">
        <v>2663</v>
      </c>
      <c r="D1407" t="s">
        <v>51</v>
      </c>
      <c r="E1407" t="s">
        <v>16</v>
      </c>
      <c r="F1407">
        <v>60</v>
      </c>
      <c r="G1407" t="s">
        <v>10121</v>
      </c>
      <c r="H1407" t="s">
        <v>6305</v>
      </c>
      <c r="I1407" t="s">
        <v>32</v>
      </c>
      <c r="J1407" s="8">
        <v>44392</v>
      </c>
      <c r="K1407" s="6" t="str">
        <f t="shared" si="105"/>
        <v>2021</v>
      </c>
      <c r="L1407" s="6" t="str">
        <f t="shared" si="106"/>
        <v>Jul</v>
      </c>
      <c r="M1407">
        <v>52</v>
      </c>
      <c r="N1407" s="10">
        <f t="shared" si="107"/>
        <v>2.0099999999999998</v>
      </c>
      <c r="O1407">
        <f t="shared" si="108"/>
        <v>20</v>
      </c>
      <c r="P1407">
        <v>0.5</v>
      </c>
      <c r="Q1407" s="12">
        <f>Table1[[#This Row],[Quantity]]*Table1[[#This Row],[Case Size]]</f>
        <v>1040</v>
      </c>
      <c r="R1407" s="10">
        <f>Table1[[#This Row],[ Sales Volume]]*Table1[[#This Row],[Cost]]</f>
        <v>2090.3999999999996</v>
      </c>
      <c r="S1407" s="10">
        <f>Table1[[#This Row],[Sales Values]]-(Table1[[#This Row],[Sales Values]]*0.25)</f>
        <v>1567.7999999999997</v>
      </c>
      <c r="T1407" s="10">
        <f>Table1[[#This Row],[Manufacturing Cost]]-Table1[[#This Row],[Delivery Cost]]</f>
        <v>1541.7999999999997</v>
      </c>
      <c r="U1407" s="10">
        <f>Table1[[#This Row],[Quantity]]*Table1[[#This Row],[Delivery]]</f>
        <v>26</v>
      </c>
      <c r="V1407" s="10">
        <f>Table1[[#This Row],[Sales Values]]-Table1[[#This Row],[Manufacturing Cost]]</f>
        <v>522.59999999999991</v>
      </c>
      <c r="W1407" s="13">
        <f>Table1[[#This Row],[Profit]]/Table1[[#This Row],[Sales Values]]</f>
        <v>0.25</v>
      </c>
      <c r="X1407" s="10">
        <v>14.95</v>
      </c>
      <c r="Y1407" s="14">
        <f>IF(AND(Table1[[#This Row],[Quantity]]&gt;20,Table1[[#This Row],[Quantity]]&lt;=50),3%,IF(AND(Table1[[#This Row],[Quantity]]&gt;50,Table1[[#This Row],[Quantity]]&lt;=100),5%,IF(Table1[[#This Row],[Quantity]]&gt;100,7%,0)))</f>
        <v>0.05</v>
      </c>
      <c r="Z1407" s="10">
        <f>Table1[[#This Row],[Sales Values]]*(1-Table1[[#This Row],[Discount]])</f>
        <v>1985.8799999999997</v>
      </c>
      <c r="AA1407" s="10">
        <f>Table1[[#This Row],[Sales Values]]+(Table1[[#This Row],[Sales Values]]*1.05%)</f>
        <v>2112.3491999999997</v>
      </c>
      <c r="AB1407" s="10">
        <f>Table1[[#This Row],[Sales Values]]*1.05</f>
        <v>2194.9199999999996</v>
      </c>
      <c r="AC1407" s="10" t="str">
        <f t="shared" si="109"/>
        <v>Hyperwotsit</v>
      </c>
      <c r="AD1407" t="s">
        <v>20</v>
      </c>
    </row>
    <row r="1408" spans="1:30" x14ac:dyDescent="0.3">
      <c r="A1408">
        <v>4875</v>
      </c>
      <c r="B1408" t="s">
        <v>6428</v>
      </c>
      <c r="C1408" t="s">
        <v>5423</v>
      </c>
      <c r="D1408" t="s">
        <v>51</v>
      </c>
      <c r="E1408" t="s">
        <v>16</v>
      </c>
      <c r="F1408">
        <v>90</v>
      </c>
      <c r="G1408" t="s">
        <v>10126</v>
      </c>
      <c r="H1408" t="s">
        <v>946</v>
      </c>
      <c r="I1408" t="s">
        <v>947</v>
      </c>
      <c r="J1408" s="8">
        <v>44853</v>
      </c>
      <c r="K1408" s="6" t="str">
        <f t="shared" si="105"/>
        <v>2022</v>
      </c>
      <c r="L1408" s="6" t="str">
        <f t="shared" si="106"/>
        <v>Oct</v>
      </c>
      <c r="M1408">
        <v>95</v>
      </c>
      <c r="N1408" s="10">
        <f t="shared" si="107"/>
        <v>3.49</v>
      </c>
      <c r="O1408">
        <f t="shared" si="108"/>
        <v>20</v>
      </c>
      <c r="P1408">
        <v>0.5</v>
      </c>
      <c r="Q1408" s="12">
        <f>Table1[[#This Row],[Quantity]]*Table1[[#This Row],[Case Size]]</f>
        <v>1900</v>
      </c>
      <c r="R1408" s="10">
        <f>Table1[[#This Row],[ Sales Volume]]*Table1[[#This Row],[Cost]]</f>
        <v>6631</v>
      </c>
      <c r="S1408" s="10">
        <f>Table1[[#This Row],[Sales Values]]-(Table1[[#This Row],[Sales Values]]*0.25)</f>
        <v>4973.25</v>
      </c>
      <c r="T1408" s="10">
        <f>Table1[[#This Row],[Manufacturing Cost]]-Table1[[#This Row],[Delivery Cost]]</f>
        <v>4925.75</v>
      </c>
      <c r="U1408" s="10">
        <f>Table1[[#This Row],[Quantity]]*Table1[[#This Row],[Delivery]]</f>
        <v>47.5</v>
      </c>
      <c r="V1408" s="10">
        <f>Table1[[#This Row],[Sales Values]]-Table1[[#This Row],[Manufacturing Cost]]</f>
        <v>1657.75</v>
      </c>
      <c r="W1408" s="13">
        <f>Table1[[#This Row],[Profit]]/Table1[[#This Row],[Sales Values]]</f>
        <v>0.25</v>
      </c>
      <c r="X1408" s="10">
        <v>14.95</v>
      </c>
      <c r="Y1408" s="14">
        <f>IF(AND(Table1[[#This Row],[Quantity]]&gt;20,Table1[[#This Row],[Quantity]]&lt;=50),3%,IF(AND(Table1[[#This Row],[Quantity]]&gt;50,Table1[[#This Row],[Quantity]]&lt;=100),5%,IF(Table1[[#This Row],[Quantity]]&gt;100,7%,0)))</f>
        <v>0.05</v>
      </c>
      <c r="Z1408" s="10">
        <f>Table1[[#This Row],[Sales Values]]*(1-Table1[[#This Row],[Discount]])</f>
        <v>6299.45</v>
      </c>
      <c r="AA1408" s="10">
        <f>Table1[[#This Row],[Sales Values]]+(Table1[[#This Row],[Sales Values]]*1.05%)</f>
        <v>6700.6255000000001</v>
      </c>
      <c r="AB1408" s="10">
        <f>Table1[[#This Row],[Sales Values]]*1.05</f>
        <v>6962.55</v>
      </c>
      <c r="AC1408" s="10" t="str">
        <f t="shared" si="109"/>
        <v>Superwossname</v>
      </c>
      <c r="AD1408" t="s">
        <v>101</v>
      </c>
    </row>
    <row r="1409" spans="1:30" x14ac:dyDescent="0.3">
      <c r="A1409">
        <v>4880</v>
      </c>
      <c r="B1409" t="s">
        <v>9145</v>
      </c>
      <c r="C1409" t="s">
        <v>5225</v>
      </c>
      <c r="D1409" t="s">
        <v>15</v>
      </c>
      <c r="E1409" t="s">
        <v>16</v>
      </c>
      <c r="F1409">
        <v>30</v>
      </c>
      <c r="G1409" t="s">
        <v>10130</v>
      </c>
      <c r="H1409" t="s">
        <v>1855</v>
      </c>
      <c r="I1409" t="s">
        <v>25</v>
      </c>
      <c r="J1409" s="8">
        <v>44374</v>
      </c>
      <c r="K1409" s="6" t="str">
        <f t="shared" si="105"/>
        <v>2021</v>
      </c>
      <c r="L1409" s="6" t="str">
        <f t="shared" si="106"/>
        <v>Jun</v>
      </c>
      <c r="M1409">
        <v>72</v>
      </c>
      <c r="N1409" s="10">
        <f t="shared" si="107"/>
        <v>3.49</v>
      </c>
      <c r="O1409">
        <f t="shared" si="108"/>
        <v>20</v>
      </c>
      <c r="P1409">
        <v>0.5</v>
      </c>
      <c r="Q1409" s="12">
        <f>Table1[[#This Row],[Quantity]]*Table1[[#This Row],[Case Size]]</f>
        <v>1440</v>
      </c>
      <c r="R1409" s="10">
        <f>Table1[[#This Row],[ Sales Volume]]*Table1[[#This Row],[Cost]]</f>
        <v>5025.6000000000004</v>
      </c>
      <c r="S1409" s="10">
        <f>Table1[[#This Row],[Sales Values]]-(Table1[[#This Row],[Sales Values]]*0.25)</f>
        <v>3769.2000000000003</v>
      </c>
      <c r="T1409" s="10">
        <f>Table1[[#This Row],[Manufacturing Cost]]-Table1[[#This Row],[Delivery Cost]]</f>
        <v>3733.2000000000003</v>
      </c>
      <c r="U1409" s="10">
        <f>Table1[[#This Row],[Quantity]]*Table1[[#This Row],[Delivery]]</f>
        <v>36</v>
      </c>
      <c r="V1409" s="10">
        <f>Table1[[#This Row],[Sales Values]]-Table1[[#This Row],[Manufacturing Cost]]</f>
        <v>1256.4000000000001</v>
      </c>
      <c r="W1409" s="13">
        <f>Table1[[#This Row],[Profit]]/Table1[[#This Row],[Sales Values]]</f>
        <v>0.25</v>
      </c>
      <c r="X1409" s="10">
        <v>14.95</v>
      </c>
      <c r="Y1409" s="14">
        <f>IF(AND(Table1[[#This Row],[Quantity]]&gt;20,Table1[[#This Row],[Quantity]]&lt;=50),3%,IF(AND(Table1[[#This Row],[Quantity]]&gt;50,Table1[[#This Row],[Quantity]]&lt;=100),5%,IF(Table1[[#This Row],[Quantity]]&gt;100,7%,0)))</f>
        <v>0.05</v>
      </c>
      <c r="Z1409" s="10">
        <f>Table1[[#This Row],[Sales Values]]*(1-Table1[[#This Row],[Discount]])</f>
        <v>4774.32</v>
      </c>
      <c r="AA1409" s="10">
        <f>Table1[[#This Row],[Sales Values]]+(Table1[[#This Row],[Sales Values]]*1.05%)</f>
        <v>5078.3688000000002</v>
      </c>
      <c r="AB1409" s="10">
        <f>Table1[[#This Row],[Sales Values]]*1.05</f>
        <v>5276.880000000001</v>
      </c>
      <c r="AC1409" s="10" t="str">
        <f t="shared" si="109"/>
        <v>Superwossname</v>
      </c>
      <c r="AD1409" t="s">
        <v>101</v>
      </c>
    </row>
    <row r="1410" spans="1:30" x14ac:dyDescent="0.3">
      <c r="A1410">
        <v>4883</v>
      </c>
      <c r="B1410" t="s">
        <v>1229</v>
      </c>
      <c r="C1410" t="s">
        <v>4476</v>
      </c>
      <c r="D1410" t="s">
        <v>28</v>
      </c>
      <c r="E1410" t="s">
        <v>29</v>
      </c>
      <c r="F1410">
        <v>30</v>
      </c>
      <c r="G1410" t="s">
        <v>10134</v>
      </c>
      <c r="H1410" t="s">
        <v>6038</v>
      </c>
      <c r="I1410" t="s">
        <v>19</v>
      </c>
      <c r="J1410" s="8">
        <v>44442</v>
      </c>
      <c r="K1410" s="6" t="str">
        <f t="shared" ref="K1410:K1473" si="110">TEXT(J1410, "yyyy")</f>
        <v>2021</v>
      </c>
      <c r="L1410" s="6" t="str">
        <f t="shared" ref="L1410:L1473" si="111">TEXT(J1410, "mmm")</f>
        <v>Sep</v>
      </c>
      <c r="M1410">
        <v>25</v>
      </c>
      <c r="N1410" s="10">
        <f t="shared" ref="N1410:N1473" si="112">VLOOKUP(AD1410,Codes,3)</f>
        <v>3.49</v>
      </c>
      <c r="O1410">
        <f t="shared" ref="O1410:O1473" si="113">VLOOKUP(AD1410,Codes,4)</f>
        <v>20</v>
      </c>
      <c r="P1410">
        <v>0.5</v>
      </c>
      <c r="Q1410" s="12">
        <f>Table1[[#This Row],[Quantity]]*Table1[[#This Row],[Case Size]]</f>
        <v>500</v>
      </c>
      <c r="R1410" s="10">
        <f>Table1[[#This Row],[ Sales Volume]]*Table1[[#This Row],[Cost]]</f>
        <v>1745</v>
      </c>
      <c r="S1410" s="10">
        <f>Table1[[#This Row],[Sales Values]]-(Table1[[#This Row],[Sales Values]]*0.25)</f>
        <v>1308.75</v>
      </c>
      <c r="T1410" s="10">
        <f>Table1[[#This Row],[Manufacturing Cost]]-Table1[[#This Row],[Delivery Cost]]</f>
        <v>1296.25</v>
      </c>
      <c r="U1410" s="10">
        <f>Table1[[#This Row],[Quantity]]*Table1[[#This Row],[Delivery]]</f>
        <v>12.5</v>
      </c>
      <c r="V1410" s="10">
        <f>Table1[[#This Row],[Sales Values]]-Table1[[#This Row],[Manufacturing Cost]]</f>
        <v>436.25</v>
      </c>
      <c r="W1410" s="13">
        <f>Table1[[#This Row],[Profit]]/Table1[[#This Row],[Sales Values]]</f>
        <v>0.25</v>
      </c>
      <c r="X1410" s="10">
        <v>14.95</v>
      </c>
      <c r="Y1410" s="14">
        <f>IF(AND(Table1[[#This Row],[Quantity]]&gt;20,Table1[[#This Row],[Quantity]]&lt;=50),3%,IF(AND(Table1[[#This Row],[Quantity]]&gt;50,Table1[[#This Row],[Quantity]]&lt;=100),5%,IF(Table1[[#This Row],[Quantity]]&gt;100,7%,0)))</f>
        <v>0.03</v>
      </c>
      <c r="Z1410" s="10">
        <f>Table1[[#This Row],[Sales Values]]*(1-Table1[[#This Row],[Discount]])</f>
        <v>1692.6499999999999</v>
      </c>
      <c r="AA1410" s="10">
        <f>Table1[[#This Row],[Sales Values]]+(Table1[[#This Row],[Sales Values]]*1.05%)</f>
        <v>1763.3225</v>
      </c>
      <c r="AB1410" s="10">
        <f>Table1[[#This Row],[Sales Values]]*1.05</f>
        <v>1832.25</v>
      </c>
      <c r="AC1410" s="10" t="str">
        <f t="shared" ref="AC1410:AC1473" si="114">VLOOKUP(AD1410,Codes,2)</f>
        <v>Superwossname</v>
      </c>
      <c r="AD1410" t="s">
        <v>101</v>
      </c>
    </row>
    <row r="1411" spans="1:30" x14ac:dyDescent="0.3">
      <c r="A1411">
        <v>4888</v>
      </c>
      <c r="B1411" t="s">
        <v>10142</v>
      </c>
      <c r="C1411" t="s">
        <v>7482</v>
      </c>
      <c r="D1411" t="s">
        <v>51</v>
      </c>
      <c r="E1411" t="s">
        <v>16</v>
      </c>
      <c r="F1411">
        <v>90</v>
      </c>
      <c r="G1411" t="s">
        <v>10141</v>
      </c>
      <c r="H1411" t="s">
        <v>5036</v>
      </c>
      <c r="I1411" t="s">
        <v>32</v>
      </c>
      <c r="J1411" s="8">
        <v>44196</v>
      </c>
      <c r="K1411" s="6" t="str">
        <f t="shared" si="110"/>
        <v>2020</v>
      </c>
      <c r="L1411" s="6" t="str">
        <f t="shared" si="111"/>
        <v>Dec</v>
      </c>
      <c r="M1411">
        <v>82</v>
      </c>
      <c r="N1411" s="10">
        <f t="shared" si="112"/>
        <v>2.0099999999999998</v>
      </c>
      <c r="O1411">
        <f t="shared" si="113"/>
        <v>20</v>
      </c>
      <c r="P1411">
        <v>0.5</v>
      </c>
      <c r="Q1411" s="12">
        <f>Table1[[#This Row],[Quantity]]*Table1[[#This Row],[Case Size]]</f>
        <v>1640</v>
      </c>
      <c r="R1411" s="10">
        <f>Table1[[#This Row],[ Sales Volume]]*Table1[[#This Row],[Cost]]</f>
        <v>3296.3999999999996</v>
      </c>
      <c r="S1411" s="10">
        <f>Table1[[#This Row],[Sales Values]]-(Table1[[#This Row],[Sales Values]]*0.25)</f>
        <v>2472.2999999999997</v>
      </c>
      <c r="T1411" s="10">
        <f>Table1[[#This Row],[Manufacturing Cost]]-Table1[[#This Row],[Delivery Cost]]</f>
        <v>2431.2999999999997</v>
      </c>
      <c r="U1411" s="10">
        <f>Table1[[#This Row],[Quantity]]*Table1[[#This Row],[Delivery]]</f>
        <v>41</v>
      </c>
      <c r="V1411" s="10">
        <f>Table1[[#This Row],[Sales Values]]-Table1[[#This Row],[Manufacturing Cost]]</f>
        <v>824.09999999999991</v>
      </c>
      <c r="W1411" s="13">
        <f>Table1[[#This Row],[Profit]]/Table1[[#This Row],[Sales Values]]</f>
        <v>0.25</v>
      </c>
      <c r="X1411" s="10">
        <v>14.95</v>
      </c>
      <c r="Y1411" s="14">
        <f>IF(AND(Table1[[#This Row],[Quantity]]&gt;20,Table1[[#This Row],[Quantity]]&lt;=50),3%,IF(AND(Table1[[#This Row],[Quantity]]&gt;50,Table1[[#This Row],[Quantity]]&lt;=100),5%,IF(Table1[[#This Row],[Quantity]]&gt;100,7%,0)))</f>
        <v>0.05</v>
      </c>
      <c r="Z1411" s="10">
        <f>Table1[[#This Row],[Sales Values]]*(1-Table1[[#This Row],[Discount]])</f>
        <v>3131.5799999999995</v>
      </c>
      <c r="AA1411" s="10">
        <f>Table1[[#This Row],[Sales Values]]+(Table1[[#This Row],[Sales Values]]*1.05%)</f>
        <v>3331.0121999999997</v>
      </c>
      <c r="AB1411" s="10">
        <f>Table1[[#This Row],[Sales Values]]*1.05</f>
        <v>3461.22</v>
      </c>
      <c r="AC1411" s="10" t="str">
        <f t="shared" si="114"/>
        <v>Hyperwotsit</v>
      </c>
      <c r="AD1411" t="s">
        <v>20</v>
      </c>
    </row>
    <row r="1412" spans="1:30" x14ac:dyDescent="0.3">
      <c r="A1412">
        <v>4891</v>
      </c>
      <c r="B1412" t="s">
        <v>2402</v>
      </c>
      <c r="C1412" t="s">
        <v>1219</v>
      </c>
      <c r="D1412" t="s">
        <v>28</v>
      </c>
      <c r="E1412" t="s">
        <v>29</v>
      </c>
      <c r="F1412">
        <v>30</v>
      </c>
      <c r="G1412" t="s">
        <v>10146</v>
      </c>
      <c r="H1412" t="s">
        <v>5647</v>
      </c>
      <c r="I1412" t="s">
        <v>38</v>
      </c>
      <c r="J1412" s="8">
        <v>43868</v>
      </c>
      <c r="K1412" s="6" t="str">
        <f t="shared" si="110"/>
        <v>2020</v>
      </c>
      <c r="L1412" s="6" t="str">
        <f t="shared" si="111"/>
        <v>Feb</v>
      </c>
      <c r="M1412">
        <v>2</v>
      </c>
      <c r="N1412" s="10">
        <f t="shared" si="112"/>
        <v>2.0099999999999998</v>
      </c>
      <c r="O1412">
        <f t="shared" si="113"/>
        <v>20</v>
      </c>
      <c r="P1412">
        <v>0.5</v>
      </c>
      <c r="Q1412" s="12">
        <f>Table1[[#This Row],[Quantity]]*Table1[[#This Row],[Case Size]]</f>
        <v>40</v>
      </c>
      <c r="R1412" s="10">
        <f>Table1[[#This Row],[ Sales Volume]]*Table1[[#This Row],[Cost]]</f>
        <v>80.399999999999991</v>
      </c>
      <c r="S1412" s="10">
        <f>Table1[[#This Row],[Sales Values]]-(Table1[[#This Row],[Sales Values]]*0.25)</f>
        <v>60.3</v>
      </c>
      <c r="T1412" s="10">
        <f>Table1[[#This Row],[Manufacturing Cost]]-Table1[[#This Row],[Delivery Cost]]</f>
        <v>59.3</v>
      </c>
      <c r="U1412" s="10">
        <f>Table1[[#This Row],[Quantity]]*Table1[[#This Row],[Delivery]]</f>
        <v>1</v>
      </c>
      <c r="V1412" s="10">
        <f>Table1[[#This Row],[Sales Values]]-Table1[[#This Row],[Manufacturing Cost]]</f>
        <v>20.099999999999994</v>
      </c>
      <c r="W1412" s="13">
        <f>Table1[[#This Row],[Profit]]/Table1[[#This Row],[Sales Values]]</f>
        <v>0.24999999999999994</v>
      </c>
      <c r="X1412" s="10">
        <v>14.95</v>
      </c>
      <c r="Y1412" s="14">
        <f>IF(AND(Table1[[#This Row],[Quantity]]&gt;20,Table1[[#This Row],[Quantity]]&lt;=50),3%,IF(AND(Table1[[#This Row],[Quantity]]&gt;50,Table1[[#This Row],[Quantity]]&lt;=100),5%,IF(Table1[[#This Row],[Quantity]]&gt;100,7%,0)))</f>
        <v>0</v>
      </c>
      <c r="Z1412" s="10">
        <f>Table1[[#This Row],[Sales Values]]*(1-Table1[[#This Row],[Discount]])</f>
        <v>80.399999999999991</v>
      </c>
      <c r="AA1412" s="10">
        <f>Table1[[#This Row],[Sales Values]]+(Table1[[#This Row],[Sales Values]]*1.05%)</f>
        <v>81.244199999999992</v>
      </c>
      <c r="AB1412" s="10">
        <f>Table1[[#This Row],[Sales Values]]*1.05</f>
        <v>84.42</v>
      </c>
      <c r="AC1412" s="10" t="str">
        <f t="shared" si="114"/>
        <v>Hyperwotsit</v>
      </c>
      <c r="AD1412" t="s">
        <v>20</v>
      </c>
    </row>
    <row r="1413" spans="1:30" x14ac:dyDescent="0.3">
      <c r="A1413">
        <v>4894</v>
      </c>
      <c r="B1413" t="s">
        <v>4875</v>
      </c>
      <c r="C1413" t="s">
        <v>1700</v>
      </c>
      <c r="D1413" t="s">
        <v>28</v>
      </c>
      <c r="E1413" t="s">
        <v>29</v>
      </c>
      <c r="F1413">
        <v>60</v>
      </c>
      <c r="G1413" t="s">
        <v>10148</v>
      </c>
      <c r="H1413" t="s">
        <v>570</v>
      </c>
      <c r="I1413" t="s">
        <v>187</v>
      </c>
      <c r="J1413" s="8">
        <v>43935</v>
      </c>
      <c r="K1413" s="6" t="str">
        <f t="shared" si="110"/>
        <v>2020</v>
      </c>
      <c r="L1413" s="6" t="str">
        <f t="shared" si="111"/>
        <v>Apr</v>
      </c>
      <c r="M1413">
        <v>38</v>
      </c>
      <c r="N1413" s="10">
        <f t="shared" si="112"/>
        <v>1.89</v>
      </c>
      <c r="O1413">
        <f t="shared" si="113"/>
        <v>18</v>
      </c>
      <c r="P1413">
        <v>0.5</v>
      </c>
      <c r="Q1413" s="12">
        <f>Table1[[#This Row],[Quantity]]*Table1[[#This Row],[Case Size]]</f>
        <v>684</v>
      </c>
      <c r="R1413" s="10">
        <f>Table1[[#This Row],[ Sales Volume]]*Table1[[#This Row],[Cost]]</f>
        <v>1292.76</v>
      </c>
      <c r="S1413" s="10">
        <f>Table1[[#This Row],[Sales Values]]-(Table1[[#This Row],[Sales Values]]*0.25)</f>
        <v>969.56999999999994</v>
      </c>
      <c r="T1413" s="10">
        <f>Table1[[#This Row],[Manufacturing Cost]]-Table1[[#This Row],[Delivery Cost]]</f>
        <v>950.56999999999994</v>
      </c>
      <c r="U1413" s="10">
        <f>Table1[[#This Row],[Quantity]]*Table1[[#This Row],[Delivery]]</f>
        <v>19</v>
      </c>
      <c r="V1413" s="10">
        <f>Table1[[#This Row],[Sales Values]]-Table1[[#This Row],[Manufacturing Cost]]</f>
        <v>323.19000000000005</v>
      </c>
      <c r="W1413" s="13">
        <f>Table1[[#This Row],[Profit]]/Table1[[#This Row],[Sales Values]]</f>
        <v>0.25000000000000006</v>
      </c>
      <c r="X1413" s="10">
        <v>14.95</v>
      </c>
      <c r="Y1413" s="14">
        <f>IF(AND(Table1[[#This Row],[Quantity]]&gt;20,Table1[[#This Row],[Quantity]]&lt;=50),3%,IF(AND(Table1[[#This Row],[Quantity]]&gt;50,Table1[[#This Row],[Quantity]]&lt;=100),5%,IF(Table1[[#This Row],[Quantity]]&gt;100,7%,0)))</f>
        <v>0.03</v>
      </c>
      <c r="Z1413" s="10">
        <f>Table1[[#This Row],[Sales Values]]*(1-Table1[[#This Row],[Discount]])</f>
        <v>1253.9772</v>
      </c>
      <c r="AA1413" s="10">
        <f>Table1[[#This Row],[Sales Values]]+(Table1[[#This Row],[Sales Values]]*1.05%)</f>
        <v>1306.3339799999999</v>
      </c>
      <c r="AB1413" s="10">
        <f>Table1[[#This Row],[Sales Values]]*1.05</f>
        <v>1357.3980000000001</v>
      </c>
      <c r="AC1413" s="10" t="str">
        <f t="shared" si="114"/>
        <v>Gigastuff</v>
      </c>
      <c r="AD1413" t="s">
        <v>45</v>
      </c>
    </row>
    <row r="1414" spans="1:30" x14ac:dyDescent="0.3">
      <c r="A1414">
        <v>4897</v>
      </c>
      <c r="B1414" t="s">
        <v>1445</v>
      </c>
      <c r="C1414" t="s">
        <v>999</v>
      </c>
      <c r="D1414" t="s">
        <v>28</v>
      </c>
      <c r="E1414" t="s">
        <v>29</v>
      </c>
      <c r="F1414">
        <v>90</v>
      </c>
      <c r="G1414" t="s">
        <v>14368</v>
      </c>
      <c r="H1414" t="s">
        <v>2093</v>
      </c>
      <c r="I1414" t="s">
        <v>32</v>
      </c>
      <c r="J1414" s="8">
        <v>44640</v>
      </c>
      <c r="K1414" s="6" t="str">
        <f t="shared" si="110"/>
        <v>2022</v>
      </c>
      <c r="L1414" s="6" t="str">
        <f t="shared" si="111"/>
        <v>Mar</v>
      </c>
      <c r="M1414">
        <v>32</v>
      </c>
      <c r="N1414" s="10">
        <f t="shared" si="112"/>
        <v>2.0099999999999998</v>
      </c>
      <c r="O1414">
        <f t="shared" si="113"/>
        <v>20</v>
      </c>
      <c r="P1414">
        <v>0.5</v>
      </c>
      <c r="Q1414" s="11">
        <f>Table1[[#This Row],[Quantity]]*Table1[[#This Row],[Case Size]]</f>
        <v>640</v>
      </c>
      <c r="R1414" s="10">
        <f>Table1[[#This Row],[ Sales Volume]]*Table1[[#This Row],[Cost]]</f>
        <v>1286.3999999999999</v>
      </c>
      <c r="S1414" s="10">
        <f>Table1[[#This Row],[Sales Values]]-(Table1[[#This Row],[Sales Values]]*0.25)</f>
        <v>964.8</v>
      </c>
      <c r="T1414" s="10">
        <f>Table1[[#This Row],[Manufacturing Cost]]-Table1[[#This Row],[Delivery Cost]]</f>
        <v>948.8</v>
      </c>
      <c r="U1414" s="10">
        <f>Table1[[#This Row],[Quantity]]*Table1[[#This Row],[Delivery]]</f>
        <v>16</v>
      </c>
      <c r="V1414" s="10">
        <f>Table1[[#This Row],[Sales Values]]-Table1[[#This Row],[Manufacturing Cost]]</f>
        <v>321.59999999999991</v>
      </c>
      <c r="W1414" s="13">
        <f>Table1[[#This Row],[Profit]]/Table1[[#This Row],[Sales Values]]</f>
        <v>0.24999999999999994</v>
      </c>
      <c r="X1414" s="10">
        <v>14.95</v>
      </c>
      <c r="Y1414" s="14">
        <f>IF(AND(Table1[[#This Row],[Quantity]]&gt;20,Table1[[#This Row],[Quantity]]&lt;=50),3%,IF(AND(Table1[[#This Row],[Quantity]]&gt;50,Table1[[#This Row],[Quantity]]&lt;=100),5%,IF(Table1[[#This Row],[Quantity]]&gt;100,7%,0)))</f>
        <v>0.03</v>
      </c>
      <c r="Z1414" s="10">
        <f>Table1[[#This Row],[Sales Values]]*(1-Table1[[#This Row],[Discount]])</f>
        <v>1247.8079999999998</v>
      </c>
      <c r="AA1414" s="10">
        <f>Table1[[#This Row],[Sales Values]]+(Table1[[#This Row],[Sales Values]]*1.05%)</f>
        <v>1299.9071999999999</v>
      </c>
      <c r="AB1414" s="10">
        <f>Table1[[#This Row],[Sales Values]]*1.05</f>
        <v>1350.72</v>
      </c>
      <c r="AC1414" s="10" t="str">
        <f t="shared" si="114"/>
        <v>Hyperwotsit</v>
      </c>
      <c r="AD1414" t="s">
        <v>20</v>
      </c>
    </row>
    <row r="1415" spans="1:30" x14ac:dyDescent="0.3">
      <c r="A1415">
        <v>4900</v>
      </c>
      <c r="B1415" t="s">
        <v>10155</v>
      </c>
      <c r="C1415" t="s">
        <v>4037</v>
      </c>
      <c r="D1415" t="s">
        <v>51</v>
      </c>
      <c r="E1415" t="s">
        <v>16</v>
      </c>
      <c r="F1415">
        <v>90</v>
      </c>
      <c r="G1415" t="s">
        <v>10156</v>
      </c>
      <c r="H1415" t="s">
        <v>315</v>
      </c>
      <c r="I1415" t="s">
        <v>32</v>
      </c>
      <c r="J1415" s="8">
        <v>44308</v>
      </c>
      <c r="K1415" s="6" t="str">
        <f t="shared" si="110"/>
        <v>2021</v>
      </c>
      <c r="L1415" s="6" t="str">
        <f t="shared" si="111"/>
        <v>Apr</v>
      </c>
      <c r="M1415">
        <v>17</v>
      </c>
      <c r="N1415" s="10">
        <f t="shared" si="112"/>
        <v>1.89</v>
      </c>
      <c r="O1415">
        <f t="shared" si="113"/>
        <v>18</v>
      </c>
      <c r="P1415">
        <v>0.5</v>
      </c>
      <c r="Q1415" s="12">
        <f>Table1[[#This Row],[Quantity]]*Table1[[#This Row],[Case Size]]</f>
        <v>306</v>
      </c>
      <c r="R1415" s="10">
        <f>Table1[[#This Row],[ Sales Volume]]*Table1[[#This Row],[Cost]]</f>
        <v>578.33999999999992</v>
      </c>
      <c r="S1415" s="10">
        <f>Table1[[#This Row],[Sales Values]]-(Table1[[#This Row],[Sales Values]]*0.25)</f>
        <v>433.75499999999994</v>
      </c>
      <c r="T1415" s="10">
        <f>Table1[[#This Row],[Manufacturing Cost]]-Table1[[#This Row],[Delivery Cost]]</f>
        <v>425.25499999999994</v>
      </c>
      <c r="U1415" s="10">
        <f>Table1[[#This Row],[Quantity]]*Table1[[#This Row],[Delivery]]</f>
        <v>8.5</v>
      </c>
      <c r="V1415" s="10">
        <f>Table1[[#This Row],[Sales Values]]-Table1[[#This Row],[Manufacturing Cost]]</f>
        <v>144.58499999999998</v>
      </c>
      <c r="W1415" s="13">
        <f>Table1[[#This Row],[Profit]]/Table1[[#This Row],[Sales Values]]</f>
        <v>0.25</v>
      </c>
      <c r="X1415" s="10">
        <v>14.95</v>
      </c>
      <c r="Y1415" s="14">
        <f>IF(AND(Table1[[#This Row],[Quantity]]&gt;20,Table1[[#This Row],[Quantity]]&lt;=50),3%,IF(AND(Table1[[#This Row],[Quantity]]&gt;50,Table1[[#This Row],[Quantity]]&lt;=100),5%,IF(Table1[[#This Row],[Quantity]]&gt;100,7%,0)))</f>
        <v>0</v>
      </c>
      <c r="Z1415" s="10">
        <f>Table1[[#This Row],[Sales Values]]*(1-Table1[[#This Row],[Discount]])</f>
        <v>578.33999999999992</v>
      </c>
      <c r="AA1415" s="10">
        <f>Table1[[#This Row],[Sales Values]]+(Table1[[#This Row],[Sales Values]]*1.05%)</f>
        <v>584.41256999999996</v>
      </c>
      <c r="AB1415" s="10">
        <f>Table1[[#This Row],[Sales Values]]*1.05</f>
        <v>607.25699999999995</v>
      </c>
      <c r="AC1415" s="10" t="str">
        <f t="shared" si="114"/>
        <v>Gigastuff</v>
      </c>
      <c r="AD1415" t="s">
        <v>45</v>
      </c>
    </row>
    <row r="1416" spans="1:30" x14ac:dyDescent="0.3">
      <c r="A1416">
        <v>4903</v>
      </c>
      <c r="B1416" t="s">
        <v>10159</v>
      </c>
      <c r="C1416" t="s">
        <v>10160</v>
      </c>
      <c r="D1416" t="s">
        <v>51</v>
      </c>
      <c r="E1416" t="s">
        <v>16</v>
      </c>
      <c r="F1416">
        <v>90</v>
      </c>
      <c r="G1416" t="s">
        <v>10161</v>
      </c>
      <c r="H1416" t="s">
        <v>2325</v>
      </c>
      <c r="I1416" t="s">
        <v>173</v>
      </c>
      <c r="J1416" s="8">
        <v>43915</v>
      </c>
      <c r="K1416" s="6" t="str">
        <f t="shared" si="110"/>
        <v>2020</v>
      </c>
      <c r="L1416" s="6" t="str">
        <f t="shared" si="111"/>
        <v>Mar</v>
      </c>
      <c r="M1416">
        <v>20</v>
      </c>
      <c r="N1416" s="10">
        <f t="shared" si="112"/>
        <v>1.89</v>
      </c>
      <c r="O1416">
        <f t="shared" si="113"/>
        <v>18</v>
      </c>
      <c r="P1416">
        <v>0.5</v>
      </c>
      <c r="Q1416" s="12">
        <f>Table1[[#This Row],[Quantity]]*Table1[[#This Row],[Case Size]]</f>
        <v>360</v>
      </c>
      <c r="R1416" s="10">
        <f>Table1[[#This Row],[ Sales Volume]]*Table1[[#This Row],[Cost]]</f>
        <v>680.4</v>
      </c>
      <c r="S1416" s="10">
        <f>Table1[[#This Row],[Sales Values]]-(Table1[[#This Row],[Sales Values]]*0.25)</f>
        <v>510.29999999999995</v>
      </c>
      <c r="T1416" s="10">
        <f>Table1[[#This Row],[Manufacturing Cost]]-Table1[[#This Row],[Delivery Cost]]</f>
        <v>500.29999999999995</v>
      </c>
      <c r="U1416" s="10">
        <f>Table1[[#This Row],[Quantity]]*Table1[[#This Row],[Delivery]]</f>
        <v>10</v>
      </c>
      <c r="V1416" s="10">
        <f>Table1[[#This Row],[Sales Values]]-Table1[[#This Row],[Manufacturing Cost]]</f>
        <v>170.10000000000002</v>
      </c>
      <c r="W1416" s="13">
        <f>Table1[[#This Row],[Profit]]/Table1[[#This Row],[Sales Values]]</f>
        <v>0.25000000000000006</v>
      </c>
      <c r="X1416" s="10">
        <v>14.95</v>
      </c>
      <c r="Y1416" s="14">
        <f>IF(AND(Table1[[#This Row],[Quantity]]&gt;20,Table1[[#This Row],[Quantity]]&lt;=50),3%,IF(AND(Table1[[#This Row],[Quantity]]&gt;50,Table1[[#This Row],[Quantity]]&lt;=100),5%,IF(Table1[[#This Row],[Quantity]]&gt;100,7%,0)))</f>
        <v>0</v>
      </c>
      <c r="Z1416" s="10">
        <f>Table1[[#This Row],[Sales Values]]*(1-Table1[[#This Row],[Discount]])</f>
        <v>680.4</v>
      </c>
      <c r="AA1416" s="10">
        <f>Table1[[#This Row],[Sales Values]]+(Table1[[#This Row],[Sales Values]]*1.05%)</f>
        <v>687.54419999999993</v>
      </c>
      <c r="AB1416" s="10">
        <f>Table1[[#This Row],[Sales Values]]*1.05</f>
        <v>714.42</v>
      </c>
      <c r="AC1416" s="10" t="str">
        <f t="shared" si="114"/>
        <v>Gigastuff</v>
      </c>
      <c r="AD1416" t="s">
        <v>45</v>
      </c>
    </row>
    <row r="1417" spans="1:30" x14ac:dyDescent="0.3">
      <c r="A1417">
        <v>4905</v>
      </c>
      <c r="B1417" t="s">
        <v>7121</v>
      </c>
      <c r="C1417" t="s">
        <v>804</v>
      </c>
      <c r="D1417" t="s">
        <v>28</v>
      </c>
      <c r="E1417" t="s">
        <v>29</v>
      </c>
      <c r="F1417">
        <v>90</v>
      </c>
      <c r="G1417" t="s">
        <v>10163</v>
      </c>
      <c r="H1417" t="s">
        <v>275</v>
      </c>
      <c r="I1417" t="s">
        <v>32</v>
      </c>
      <c r="J1417" s="8">
        <v>44770</v>
      </c>
      <c r="K1417" s="6" t="str">
        <f t="shared" si="110"/>
        <v>2022</v>
      </c>
      <c r="L1417" s="6" t="str">
        <f t="shared" si="111"/>
        <v>Jul</v>
      </c>
      <c r="M1417">
        <v>11</v>
      </c>
      <c r="N1417" s="10">
        <f t="shared" si="112"/>
        <v>3.49</v>
      </c>
      <c r="O1417">
        <f t="shared" si="113"/>
        <v>20</v>
      </c>
      <c r="P1417">
        <v>0.5</v>
      </c>
      <c r="Q1417" s="12">
        <f>Table1[[#This Row],[Quantity]]*Table1[[#This Row],[Case Size]]</f>
        <v>220</v>
      </c>
      <c r="R1417" s="10">
        <f>Table1[[#This Row],[ Sales Volume]]*Table1[[#This Row],[Cost]]</f>
        <v>767.80000000000007</v>
      </c>
      <c r="S1417" s="10">
        <f>Table1[[#This Row],[Sales Values]]-(Table1[[#This Row],[Sales Values]]*0.25)</f>
        <v>575.85</v>
      </c>
      <c r="T1417" s="10">
        <f>Table1[[#This Row],[Manufacturing Cost]]-Table1[[#This Row],[Delivery Cost]]</f>
        <v>570.35</v>
      </c>
      <c r="U1417" s="10">
        <f>Table1[[#This Row],[Quantity]]*Table1[[#This Row],[Delivery]]</f>
        <v>5.5</v>
      </c>
      <c r="V1417" s="10">
        <f>Table1[[#This Row],[Sales Values]]-Table1[[#This Row],[Manufacturing Cost]]</f>
        <v>191.95000000000005</v>
      </c>
      <c r="W1417" s="13">
        <f>Table1[[#This Row],[Profit]]/Table1[[#This Row],[Sales Values]]</f>
        <v>0.25000000000000006</v>
      </c>
      <c r="X1417" s="10">
        <v>14.95</v>
      </c>
      <c r="Y1417" s="14">
        <f>IF(AND(Table1[[#This Row],[Quantity]]&gt;20,Table1[[#This Row],[Quantity]]&lt;=50),3%,IF(AND(Table1[[#This Row],[Quantity]]&gt;50,Table1[[#This Row],[Quantity]]&lt;=100),5%,IF(Table1[[#This Row],[Quantity]]&gt;100,7%,0)))</f>
        <v>0</v>
      </c>
      <c r="Z1417" s="10">
        <f>Table1[[#This Row],[Sales Values]]*(1-Table1[[#This Row],[Discount]])</f>
        <v>767.80000000000007</v>
      </c>
      <c r="AA1417" s="10">
        <f>Table1[[#This Row],[Sales Values]]+(Table1[[#This Row],[Sales Values]]*1.05%)</f>
        <v>775.86190000000011</v>
      </c>
      <c r="AB1417" s="10">
        <f>Table1[[#This Row],[Sales Values]]*1.05</f>
        <v>806.19</v>
      </c>
      <c r="AC1417" s="10" t="str">
        <f t="shared" si="114"/>
        <v>Superwossname</v>
      </c>
      <c r="AD1417" t="s">
        <v>101</v>
      </c>
    </row>
    <row r="1418" spans="1:30" x14ac:dyDescent="0.3">
      <c r="A1418">
        <v>4906</v>
      </c>
      <c r="B1418" t="s">
        <v>10164</v>
      </c>
      <c r="C1418" t="s">
        <v>5084</v>
      </c>
      <c r="D1418" t="s">
        <v>15</v>
      </c>
      <c r="E1418" t="s">
        <v>16</v>
      </c>
      <c r="F1418">
        <v>30</v>
      </c>
      <c r="G1418" t="s">
        <v>10165</v>
      </c>
      <c r="H1418" t="s">
        <v>8028</v>
      </c>
      <c r="I1418" t="s">
        <v>294</v>
      </c>
      <c r="J1418" s="8">
        <v>44370</v>
      </c>
      <c r="K1418" s="6" t="str">
        <f t="shared" si="110"/>
        <v>2021</v>
      </c>
      <c r="L1418" s="6" t="str">
        <f t="shared" si="111"/>
        <v>Jun</v>
      </c>
      <c r="M1418">
        <v>89</v>
      </c>
      <c r="N1418" s="10">
        <f t="shared" si="112"/>
        <v>1.89</v>
      </c>
      <c r="O1418">
        <f t="shared" si="113"/>
        <v>18</v>
      </c>
      <c r="P1418">
        <v>0.5</v>
      </c>
      <c r="Q1418" s="12">
        <f>Table1[[#This Row],[Quantity]]*Table1[[#This Row],[Case Size]]</f>
        <v>1602</v>
      </c>
      <c r="R1418" s="10">
        <f>Table1[[#This Row],[ Sales Volume]]*Table1[[#This Row],[Cost]]</f>
        <v>3027.7799999999997</v>
      </c>
      <c r="S1418" s="10">
        <f>Table1[[#This Row],[Sales Values]]-(Table1[[#This Row],[Sales Values]]*0.25)</f>
        <v>2270.835</v>
      </c>
      <c r="T1418" s="10">
        <f>Table1[[#This Row],[Manufacturing Cost]]-Table1[[#This Row],[Delivery Cost]]</f>
        <v>2226.335</v>
      </c>
      <c r="U1418" s="10">
        <f>Table1[[#This Row],[Quantity]]*Table1[[#This Row],[Delivery]]</f>
        <v>44.5</v>
      </c>
      <c r="V1418" s="10">
        <f>Table1[[#This Row],[Sales Values]]-Table1[[#This Row],[Manufacturing Cost]]</f>
        <v>756.94499999999971</v>
      </c>
      <c r="W1418" s="13">
        <f>Table1[[#This Row],[Profit]]/Table1[[#This Row],[Sales Values]]</f>
        <v>0.24999999999999992</v>
      </c>
      <c r="X1418" s="10">
        <v>14.95</v>
      </c>
      <c r="Y1418" s="14">
        <f>IF(AND(Table1[[#This Row],[Quantity]]&gt;20,Table1[[#This Row],[Quantity]]&lt;=50),3%,IF(AND(Table1[[#This Row],[Quantity]]&gt;50,Table1[[#This Row],[Quantity]]&lt;=100),5%,IF(Table1[[#This Row],[Quantity]]&gt;100,7%,0)))</f>
        <v>0.05</v>
      </c>
      <c r="Z1418" s="10">
        <f>Table1[[#This Row],[Sales Values]]*(1-Table1[[#This Row],[Discount]])</f>
        <v>2876.3909999999996</v>
      </c>
      <c r="AA1418" s="10">
        <f>Table1[[#This Row],[Sales Values]]+(Table1[[#This Row],[Sales Values]]*1.05%)</f>
        <v>3059.5716899999998</v>
      </c>
      <c r="AB1418" s="10">
        <f>Table1[[#This Row],[Sales Values]]*1.05</f>
        <v>3179.1689999999999</v>
      </c>
      <c r="AC1418" s="10" t="str">
        <f t="shared" si="114"/>
        <v>Gigastuff</v>
      </c>
      <c r="AD1418" t="s">
        <v>45</v>
      </c>
    </row>
    <row r="1419" spans="1:30" x14ac:dyDescent="0.3">
      <c r="A1419">
        <v>4908</v>
      </c>
      <c r="B1419" t="s">
        <v>3158</v>
      </c>
      <c r="C1419" t="s">
        <v>10167</v>
      </c>
      <c r="D1419" t="s">
        <v>28</v>
      </c>
      <c r="E1419" t="s">
        <v>29</v>
      </c>
      <c r="F1419">
        <v>90</v>
      </c>
      <c r="G1419" t="s">
        <v>10166</v>
      </c>
      <c r="H1419" t="s">
        <v>2053</v>
      </c>
      <c r="I1419" t="s">
        <v>187</v>
      </c>
      <c r="J1419" s="8">
        <v>44589</v>
      </c>
      <c r="K1419" s="6" t="str">
        <f t="shared" si="110"/>
        <v>2022</v>
      </c>
      <c r="L1419" s="6" t="str">
        <f t="shared" si="111"/>
        <v>Jan</v>
      </c>
      <c r="M1419">
        <v>50</v>
      </c>
      <c r="N1419" s="10">
        <f t="shared" si="112"/>
        <v>1.89</v>
      </c>
      <c r="O1419">
        <f t="shared" si="113"/>
        <v>18</v>
      </c>
      <c r="P1419">
        <v>0.5</v>
      </c>
      <c r="Q1419" s="12">
        <f>Table1[[#This Row],[Quantity]]*Table1[[#This Row],[Case Size]]</f>
        <v>900</v>
      </c>
      <c r="R1419" s="10">
        <f>Table1[[#This Row],[ Sales Volume]]*Table1[[#This Row],[Cost]]</f>
        <v>1701</v>
      </c>
      <c r="S1419" s="10">
        <f>Table1[[#This Row],[Sales Values]]-(Table1[[#This Row],[Sales Values]]*0.25)</f>
        <v>1275.75</v>
      </c>
      <c r="T1419" s="10">
        <f>Table1[[#This Row],[Manufacturing Cost]]-Table1[[#This Row],[Delivery Cost]]</f>
        <v>1250.75</v>
      </c>
      <c r="U1419" s="10">
        <f>Table1[[#This Row],[Quantity]]*Table1[[#This Row],[Delivery]]</f>
        <v>25</v>
      </c>
      <c r="V1419" s="10">
        <f>Table1[[#This Row],[Sales Values]]-Table1[[#This Row],[Manufacturing Cost]]</f>
        <v>425.25</v>
      </c>
      <c r="W1419" s="13">
        <f>Table1[[#This Row],[Profit]]/Table1[[#This Row],[Sales Values]]</f>
        <v>0.25</v>
      </c>
      <c r="X1419" s="10">
        <v>14.95</v>
      </c>
      <c r="Y1419" s="14">
        <f>IF(AND(Table1[[#This Row],[Quantity]]&gt;20,Table1[[#This Row],[Quantity]]&lt;=50),3%,IF(AND(Table1[[#This Row],[Quantity]]&gt;50,Table1[[#This Row],[Quantity]]&lt;=100),5%,IF(Table1[[#This Row],[Quantity]]&gt;100,7%,0)))</f>
        <v>0.03</v>
      </c>
      <c r="Z1419" s="10">
        <f>Table1[[#This Row],[Sales Values]]*(1-Table1[[#This Row],[Discount]])</f>
        <v>1649.97</v>
      </c>
      <c r="AA1419" s="10">
        <f>Table1[[#This Row],[Sales Values]]+(Table1[[#This Row],[Sales Values]]*1.05%)</f>
        <v>1718.8605</v>
      </c>
      <c r="AB1419" s="10">
        <f>Table1[[#This Row],[Sales Values]]*1.05</f>
        <v>1786.0500000000002</v>
      </c>
      <c r="AC1419" s="10" t="str">
        <f t="shared" si="114"/>
        <v>Gigastuff</v>
      </c>
      <c r="AD1419" t="s">
        <v>45</v>
      </c>
    </row>
    <row r="1420" spans="1:30" x14ac:dyDescent="0.3">
      <c r="A1420">
        <v>4911</v>
      </c>
      <c r="B1420" t="s">
        <v>10170</v>
      </c>
      <c r="C1420" t="s">
        <v>4828</v>
      </c>
      <c r="D1420" t="s">
        <v>117</v>
      </c>
      <c r="E1420" t="s">
        <v>16</v>
      </c>
      <c r="F1420">
        <v>30</v>
      </c>
      <c r="G1420" t="s">
        <v>10171</v>
      </c>
      <c r="H1420" t="s">
        <v>284</v>
      </c>
      <c r="I1420" t="s">
        <v>146</v>
      </c>
      <c r="J1420" s="8">
        <v>44346</v>
      </c>
      <c r="K1420" s="6" t="str">
        <f t="shared" si="110"/>
        <v>2021</v>
      </c>
      <c r="L1420" s="6" t="str">
        <f t="shared" si="111"/>
        <v>May</v>
      </c>
      <c r="M1420">
        <v>93</v>
      </c>
      <c r="N1420" s="10">
        <f t="shared" si="112"/>
        <v>1.89</v>
      </c>
      <c r="O1420">
        <f t="shared" si="113"/>
        <v>18</v>
      </c>
      <c r="P1420">
        <v>0.5</v>
      </c>
      <c r="Q1420" s="12">
        <f>Table1[[#This Row],[Quantity]]*Table1[[#This Row],[Case Size]]</f>
        <v>1674</v>
      </c>
      <c r="R1420" s="10">
        <f>Table1[[#This Row],[ Sales Volume]]*Table1[[#This Row],[Cost]]</f>
        <v>3163.8599999999997</v>
      </c>
      <c r="S1420" s="10">
        <f>Table1[[#This Row],[Sales Values]]-(Table1[[#This Row],[Sales Values]]*0.25)</f>
        <v>2372.8949999999995</v>
      </c>
      <c r="T1420" s="10">
        <f>Table1[[#This Row],[Manufacturing Cost]]-Table1[[#This Row],[Delivery Cost]]</f>
        <v>2326.3949999999995</v>
      </c>
      <c r="U1420" s="10">
        <f>Table1[[#This Row],[Quantity]]*Table1[[#This Row],[Delivery]]</f>
        <v>46.5</v>
      </c>
      <c r="V1420" s="10">
        <f>Table1[[#This Row],[Sales Values]]-Table1[[#This Row],[Manufacturing Cost]]</f>
        <v>790.96500000000015</v>
      </c>
      <c r="W1420" s="13">
        <f>Table1[[#This Row],[Profit]]/Table1[[#This Row],[Sales Values]]</f>
        <v>0.25000000000000006</v>
      </c>
      <c r="X1420" s="10">
        <v>14.95</v>
      </c>
      <c r="Y1420" s="14">
        <f>IF(AND(Table1[[#This Row],[Quantity]]&gt;20,Table1[[#This Row],[Quantity]]&lt;=50),3%,IF(AND(Table1[[#This Row],[Quantity]]&gt;50,Table1[[#This Row],[Quantity]]&lt;=100),5%,IF(Table1[[#This Row],[Quantity]]&gt;100,7%,0)))</f>
        <v>0.05</v>
      </c>
      <c r="Z1420" s="10">
        <f>Table1[[#This Row],[Sales Values]]*(1-Table1[[#This Row],[Discount]])</f>
        <v>3005.6669999999995</v>
      </c>
      <c r="AA1420" s="10">
        <f>Table1[[#This Row],[Sales Values]]+(Table1[[#This Row],[Sales Values]]*1.05%)</f>
        <v>3197.0805299999997</v>
      </c>
      <c r="AB1420" s="10">
        <f>Table1[[#This Row],[Sales Values]]*1.05</f>
        <v>3322.0529999999999</v>
      </c>
      <c r="AC1420" s="10" t="str">
        <f t="shared" si="114"/>
        <v>Gigastuff</v>
      </c>
      <c r="AD1420" t="s">
        <v>45</v>
      </c>
    </row>
    <row r="1421" spans="1:30" x14ac:dyDescent="0.3">
      <c r="A1421">
        <v>4913</v>
      </c>
      <c r="B1421" t="s">
        <v>10173</v>
      </c>
      <c r="C1421" t="s">
        <v>7270</v>
      </c>
      <c r="D1421" t="s">
        <v>51</v>
      </c>
      <c r="E1421" t="s">
        <v>16</v>
      </c>
      <c r="F1421">
        <v>60</v>
      </c>
      <c r="G1421" t="s">
        <v>13596</v>
      </c>
      <c r="H1421" t="s">
        <v>4678</v>
      </c>
      <c r="I1421" t="s">
        <v>886</v>
      </c>
      <c r="J1421" s="8">
        <v>44070</v>
      </c>
      <c r="K1421" s="6" t="str">
        <f t="shared" si="110"/>
        <v>2020</v>
      </c>
      <c r="L1421" s="6" t="str">
        <f t="shared" si="111"/>
        <v>Aug</v>
      </c>
      <c r="M1421">
        <v>79</v>
      </c>
      <c r="N1421" s="10">
        <f t="shared" si="112"/>
        <v>1.89</v>
      </c>
      <c r="O1421">
        <f t="shared" si="113"/>
        <v>18</v>
      </c>
      <c r="P1421">
        <v>0.5</v>
      </c>
      <c r="Q1421" s="12">
        <f>Table1[[#This Row],[Quantity]]*Table1[[#This Row],[Case Size]]</f>
        <v>1422</v>
      </c>
      <c r="R1421" s="10">
        <f>Table1[[#This Row],[ Sales Volume]]*Table1[[#This Row],[Cost]]</f>
        <v>2687.58</v>
      </c>
      <c r="S1421" s="10">
        <f>Table1[[#This Row],[Sales Values]]-(Table1[[#This Row],[Sales Values]]*0.25)</f>
        <v>2015.6849999999999</v>
      </c>
      <c r="T1421" s="10">
        <f>Table1[[#This Row],[Manufacturing Cost]]-Table1[[#This Row],[Delivery Cost]]</f>
        <v>1976.1849999999999</v>
      </c>
      <c r="U1421" s="10">
        <f>Table1[[#This Row],[Quantity]]*Table1[[#This Row],[Delivery]]</f>
        <v>39.5</v>
      </c>
      <c r="V1421" s="10">
        <f>Table1[[#This Row],[Sales Values]]-Table1[[#This Row],[Manufacturing Cost]]</f>
        <v>671.89499999999998</v>
      </c>
      <c r="W1421" s="13">
        <f>Table1[[#This Row],[Profit]]/Table1[[#This Row],[Sales Values]]</f>
        <v>0.25</v>
      </c>
      <c r="X1421" s="10">
        <v>14.95</v>
      </c>
      <c r="Y1421" s="14">
        <f>IF(AND(Table1[[#This Row],[Quantity]]&gt;20,Table1[[#This Row],[Quantity]]&lt;=50),3%,IF(AND(Table1[[#This Row],[Quantity]]&gt;50,Table1[[#This Row],[Quantity]]&lt;=100),5%,IF(Table1[[#This Row],[Quantity]]&gt;100,7%,0)))</f>
        <v>0.05</v>
      </c>
      <c r="Z1421" s="10">
        <f>Table1[[#This Row],[Sales Values]]*(1-Table1[[#This Row],[Discount]])</f>
        <v>2553.201</v>
      </c>
      <c r="AA1421" s="10">
        <f>Table1[[#This Row],[Sales Values]]+(Table1[[#This Row],[Sales Values]]*1.05%)</f>
        <v>2715.7995900000001</v>
      </c>
      <c r="AB1421" s="10">
        <f>Table1[[#This Row],[Sales Values]]*1.05</f>
        <v>2821.9589999999998</v>
      </c>
      <c r="AC1421" s="10" t="str">
        <f t="shared" si="114"/>
        <v>Gigastuff</v>
      </c>
      <c r="AD1421" t="s">
        <v>45</v>
      </c>
    </row>
    <row r="1422" spans="1:30" x14ac:dyDescent="0.3">
      <c r="A1422">
        <v>4921</v>
      </c>
      <c r="B1422" t="s">
        <v>8365</v>
      </c>
      <c r="C1422" t="s">
        <v>1994</v>
      </c>
      <c r="D1422" t="s">
        <v>51</v>
      </c>
      <c r="E1422" t="s">
        <v>16</v>
      </c>
      <c r="F1422">
        <v>90</v>
      </c>
      <c r="G1422" t="s">
        <v>10184</v>
      </c>
      <c r="H1422" t="s">
        <v>6122</v>
      </c>
      <c r="I1422" t="s">
        <v>25</v>
      </c>
      <c r="J1422" s="8">
        <v>44689</v>
      </c>
      <c r="K1422" s="6" t="str">
        <f t="shared" si="110"/>
        <v>2022</v>
      </c>
      <c r="L1422" s="6" t="str">
        <f t="shared" si="111"/>
        <v>May</v>
      </c>
      <c r="M1422">
        <v>11</v>
      </c>
      <c r="N1422" s="10">
        <f t="shared" si="112"/>
        <v>2.0099999999999998</v>
      </c>
      <c r="O1422">
        <f t="shared" si="113"/>
        <v>20</v>
      </c>
      <c r="P1422">
        <v>0.5</v>
      </c>
      <c r="Q1422" s="11">
        <f>Table1[[#This Row],[Quantity]]*Table1[[#This Row],[Case Size]]</f>
        <v>220</v>
      </c>
      <c r="R1422" s="10">
        <f>Table1[[#This Row],[ Sales Volume]]*Table1[[#This Row],[Cost]]</f>
        <v>442.19999999999993</v>
      </c>
      <c r="S1422" s="10">
        <f>Table1[[#This Row],[Sales Values]]-(Table1[[#This Row],[Sales Values]]*0.25)</f>
        <v>331.65</v>
      </c>
      <c r="T1422" s="10">
        <f>Table1[[#This Row],[Manufacturing Cost]]-Table1[[#This Row],[Delivery Cost]]</f>
        <v>326.14999999999998</v>
      </c>
      <c r="U1422" s="10">
        <f>Table1[[#This Row],[Quantity]]*Table1[[#This Row],[Delivery]]</f>
        <v>5.5</v>
      </c>
      <c r="V1422" s="10">
        <f>Table1[[#This Row],[Sales Values]]-Table1[[#This Row],[Manufacturing Cost]]</f>
        <v>110.54999999999995</v>
      </c>
      <c r="W1422" s="13">
        <f>Table1[[#This Row],[Profit]]/Table1[[#This Row],[Sales Values]]</f>
        <v>0.24999999999999994</v>
      </c>
      <c r="X1422" s="10">
        <v>14.95</v>
      </c>
      <c r="Y1422" s="14">
        <f>IF(AND(Table1[[#This Row],[Quantity]]&gt;20,Table1[[#This Row],[Quantity]]&lt;=50),3%,IF(AND(Table1[[#This Row],[Quantity]]&gt;50,Table1[[#This Row],[Quantity]]&lt;=100),5%,IF(Table1[[#This Row],[Quantity]]&gt;100,7%,0)))</f>
        <v>0</v>
      </c>
      <c r="Z1422" s="10">
        <f>Table1[[#This Row],[Sales Values]]*(1-Table1[[#This Row],[Discount]])</f>
        <v>442.19999999999993</v>
      </c>
      <c r="AA1422" s="10">
        <f>Table1[[#This Row],[Sales Values]]+(Table1[[#This Row],[Sales Values]]*1.05%)</f>
        <v>446.84309999999994</v>
      </c>
      <c r="AB1422" s="10">
        <f>Table1[[#This Row],[Sales Values]]*1.05</f>
        <v>464.30999999999995</v>
      </c>
      <c r="AC1422" s="10" t="str">
        <f t="shared" si="114"/>
        <v>Hyperwotsit</v>
      </c>
      <c r="AD1422" t="s">
        <v>20</v>
      </c>
    </row>
    <row r="1423" spans="1:30" x14ac:dyDescent="0.3">
      <c r="A1423">
        <v>4924</v>
      </c>
      <c r="B1423" t="s">
        <v>1900</v>
      </c>
      <c r="C1423" t="s">
        <v>481</v>
      </c>
      <c r="D1423" t="s">
        <v>51</v>
      </c>
      <c r="E1423" t="s">
        <v>16</v>
      </c>
      <c r="F1423">
        <v>30</v>
      </c>
      <c r="G1423" t="s">
        <v>10186</v>
      </c>
      <c r="H1423" t="s">
        <v>4133</v>
      </c>
      <c r="I1423" t="s">
        <v>32</v>
      </c>
      <c r="J1423" s="8">
        <v>44609</v>
      </c>
      <c r="K1423" s="6" t="str">
        <f t="shared" si="110"/>
        <v>2022</v>
      </c>
      <c r="L1423" s="6" t="str">
        <f t="shared" si="111"/>
        <v>Feb</v>
      </c>
      <c r="M1423">
        <v>85</v>
      </c>
      <c r="N1423" s="10">
        <f t="shared" si="112"/>
        <v>3.49</v>
      </c>
      <c r="O1423">
        <f t="shared" si="113"/>
        <v>20</v>
      </c>
      <c r="P1423">
        <v>0.5</v>
      </c>
      <c r="Q1423" s="12">
        <f>Table1[[#This Row],[Quantity]]*Table1[[#This Row],[Case Size]]</f>
        <v>1700</v>
      </c>
      <c r="R1423" s="10">
        <f>Table1[[#This Row],[ Sales Volume]]*Table1[[#This Row],[Cost]]</f>
        <v>5933</v>
      </c>
      <c r="S1423" s="10">
        <f>Table1[[#This Row],[Sales Values]]-(Table1[[#This Row],[Sales Values]]*0.25)</f>
        <v>4449.75</v>
      </c>
      <c r="T1423" s="10">
        <f>Table1[[#This Row],[Manufacturing Cost]]-Table1[[#This Row],[Delivery Cost]]</f>
        <v>4407.25</v>
      </c>
      <c r="U1423" s="10">
        <f>Table1[[#This Row],[Quantity]]*Table1[[#This Row],[Delivery]]</f>
        <v>42.5</v>
      </c>
      <c r="V1423" s="10">
        <f>Table1[[#This Row],[Sales Values]]-Table1[[#This Row],[Manufacturing Cost]]</f>
        <v>1483.25</v>
      </c>
      <c r="W1423" s="13">
        <f>Table1[[#This Row],[Profit]]/Table1[[#This Row],[Sales Values]]</f>
        <v>0.25</v>
      </c>
      <c r="X1423" s="10">
        <v>14.95</v>
      </c>
      <c r="Y1423" s="14">
        <f>IF(AND(Table1[[#This Row],[Quantity]]&gt;20,Table1[[#This Row],[Quantity]]&lt;=50),3%,IF(AND(Table1[[#This Row],[Quantity]]&gt;50,Table1[[#This Row],[Quantity]]&lt;=100),5%,IF(Table1[[#This Row],[Quantity]]&gt;100,7%,0)))</f>
        <v>0.05</v>
      </c>
      <c r="Z1423" s="10">
        <f>Table1[[#This Row],[Sales Values]]*(1-Table1[[#This Row],[Discount]])</f>
        <v>5636.3499999999995</v>
      </c>
      <c r="AA1423" s="10">
        <f>Table1[[#This Row],[Sales Values]]+(Table1[[#This Row],[Sales Values]]*1.05%)</f>
        <v>5995.2965000000004</v>
      </c>
      <c r="AB1423" s="10">
        <f>Table1[[#This Row],[Sales Values]]*1.05</f>
        <v>6229.6500000000005</v>
      </c>
      <c r="AC1423" s="10" t="str">
        <f t="shared" si="114"/>
        <v>Superwossname</v>
      </c>
      <c r="AD1423" t="s">
        <v>101</v>
      </c>
    </row>
    <row r="1424" spans="1:30" x14ac:dyDescent="0.3">
      <c r="A1424">
        <v>4927</v>
      </c>
      <c r="B1424" t="s">
        <v>10191</v>
      </c>
      <c r="C1424" t="s">
        <v>10192</v>
      </c>
      <c r="D1424" t="s">
        <v>51</v>
      </c>
      <c r="E1424" t="s">
        <v>16</v>
      </c>
      <c r="F1424">
        <v>60</v>
      </c>
      <c r="G1424" t="s">
        <v>14766</v>
      </c>
      <c r="H1424" t="s">
        <v>659</v>
      </c>
      <c r="I1424" t="s">
        <v>32</v>
      </c>
      <c r="J1424" s="8">
        <v>44547</v>
      </c>
      <c r="K1424" s="6" t="str">
        <f t="shared" si="110"/>
        <v>2021</v>
      </c>
      <c r="L1424" s="6" t="str">
        <f t="shared" si="111"/>
        <v>Dec</v>
      </c>
      <c r="M1424">
        <v>7</v>
      </c>
      <c r="N1424" s="10">
        <f t="shared" si="112"/>
        <v>3.49</v>
      </c>
      <c r="O1424">
        <f t="shared" si="113"/>
        <v>20</v>
      </c>
      <c r="P1424">
        <v>0.5</v>
      </c>
      <c r="Q1424" s="12">
        <f>Table1[[#This Row],[Quantity]]*Table1[[#This Row],[Case Size]]</f>
        <v>140</v>
      </c>
      <c r="R1424" s="10">
        <f>Table1[[#This Row],[ Sales Volume]]*Table1[[#This Row],[Cost]]</f>
        <v>488.6</v>
      </c>
      <c r="S1424" s="10">
        <f>Table1[[#This Row],[Sales Values]]-(Table1[[#This Row],[Sales Values]]*0.25)</f>
        <v>366.45000000000005</v>
      </c>
      <c r="T1424" s="10">
        <f>Table1[[#This Row],[Manufacturing Cost]]-Table1[[#This Row],[Delivery Cost]]</f>
        <v>362.95000000000005</v>
      </c>
      <c r="U1424" s="10">
        <f>Table1[[#This Row],[Quantity]]*Table1[[#This Row],[Delivery]]</f>
        <v>3.5</v>
      </c>
      <c r="V1424" s="10">
        <f>Table1[[#This Row],[Sales Values]]-Table1[[#This Row],[Manufacturing Cost]]</f>
        <v>122.14999999999998</v>
      </c>
      <c r="W1424" s="13">
        <f>Table1[[#This Row],[Profit]]/Table1[[#This Row],[Sales Values]]</f>
        <v>0.24999999999999994</v>
      </c>
      <c r="X1424" s="10">
        <v>14.95</v>
      </c>
      <c r="Y1424" s="14">
        <f>IF(AND(Table1[[#This Row],[Quantity]]&gt;20,Table1[[#This Row],[Quantity]]&lt;=50),3%,IF(AND(Table1[[#This Row],[Quantity]]&gt;50,Table1[[#This Row],[Quantity]]&lt;=100),5%,IF(Table1[[#This Row],[Quantity]]&gt;100,7%,0)))</f>
        <v>0</v>
      </c>
      <c r="Z1424" s="10">
        <f>Table1[[#This Row],[Sales Values]]*(1-Table1[[#This Row],[Discount]])</f>
        <v>488.6</v>
      </c>
      <c r="AA1424" s="10">
        <f>Table1[[#This Row],[Sales Values]]+(Table1[[#This Row],[Sales Values]]*1.05%)</f>
        <v>493.7303</v>
      </c>
      <c r="AB1424" s="10">
        <f>Table1[[#This Row],[Sales Values]]*1.05</f>
        <v>513.03000000000009</v>
      </c>
      <c r="AC1424" s="10" t="str">
        <f t="shared" si="114"/>
        <v>Superwossname</v>
      </c>
      <c r="AD1424" t="s">
        <v>101</v>
      </c>
    </row>
    <row r="1425" spans="1:30" x14ac:dyDescent="0.3">
      <c r="A1425">
        <v>4928</v>
      </c>
      <c r="B1425" t="s">
        <v>10194</v>
      </c>
      <c r="C1425" t="s">
        <v>4679</v>
      </c>
      <c r="D1425" t="s">
        <v>51</v>
      </c>
      <c r="E1425" t="s">
        <v>16</v>
      </c>
      <c r="F1425">
        <v>60</v>
      </c>
      <c r="G1425" t="s">
        <v>10195</v>
      </c>
      <c r="H1425" t="s">
        <v>6430</v>
      </c>
      <c r="I1425" t="s">
        <v>32</v>
      </c>
      <c r="J1425" s="8">
        <v>44452</v>
      </c>
      <c r="K1425" s="6" t="str">
        <f t="shared" si="110"/>
        <v>2021</v>
      </c>
      <c r="L1425" s="6" t="str">
        <f t="shared" si="111"/>
        <v>Sep</v>
      </c>
      <c r="M1425">
        <v>38</v>
      </c>
      <c r="N1425" s="10">
        <f t="shared" si="112"/>
        <v>1.89</v>
      </c>
      <c r="O1425">
        <f t="shared" si="113"/>
        <v>18</v>
      </c>
      <c r="P1425">
        <v>0.5</v>
      </c>
      <c r="Q1425" s="12">
        <f>Table1[[#This Row],[Quantity]]*Table1[[#This Row],[Case Size]]</f>
        <v>684</v>
      </c>
      <c r="R1425" s="10">
        <f>Table1[[#This Row],[ Sales Volume]]*Table1[[#This Row],[Cost]]</f>
        <v>1292.76</v>
      </c>
      <c r="S1425" s="10">
        <f>Table1[[#This Row],[Sales Values]]-(Table1[[#This Row],[Sales Values]]*0.25)</f>
        <v>969.56999999999994</v>
      </c>
      <c r="T1425" s="10">
        <f>Table1[[#This Row],[Manufacturing Cost]]-Table1[[#This Row],[Delivery Cost]]</f>
        <v>950.56999999999994</v>
      </c>
      <c r="U1425" s="10">
        <f>Table1[[#This Row],[Quantity]]*Table1[[#This Row],[Delivery]]</f>
        <v>19</v>
      </c>
      <c r="V1425" s="10">
        <f>Table1[[#This Row],[Sales Values]]-Table1[[#This Row],[Manufacturing Cost]]</f>
        <v>323.19000000000005</v>
      </c>
      <c r="W1425" s="13">
        <f>Table1[[#This Row],[Profit]]/Table1[[#This Row],[Sales Values]]</f>
        <v>0.25000000000000006</v>
      </c>
      <c r="X1425" s="10">
        <v>14.95</v>
      </c>
      <c r="Y1425" s="14">
        <f>IF(AND(Table1[[#This Row],[Quantity]]&gt;20,Table1[[#This Row],[Quantity]]&lt;=50),3%,IF(AND(Table1[[#This Row],[Quantity]]&gt;50,Table1[[#This Row],[Quantity]]&lt;=100),5%,IF(Table1[[#This Row],[Quantity]]&gt;100,7%,0)))</f>
        <v>0.03</v>
      </c>
      <c r="Z1425" s="10">
        <f>Table1[[#This Row],[Sales Values]]*(1-Table1[[#This Row],[Discount]])</f>
        <v>1253.9772</v>
      </c>
      <c r="AA1425" s="10">
        <f>Table1[[#This Row],[Sales Values]]+(Table1[[#This Row],[Sales Values]]*1.05%)</f>
        <v>1306.3339799999999</v>
      </c>
      <c r="AB1425" s="10">
        <f>Table1[[#This Row],[Sales Values]]*1.05</f>
        <v>1357.3980000000001</v>
      </c>
      <c r="AC1425" s="10" t="str">
        <f t="shared" si="114"/>
        <v>Gigastuff</v>
      </c>
      <c r="AD1425" t="s">
        <v>45</v>
      </c>
    </row>
    <row r="1426" spans="1:30" x14ac:dyDescent="0.3">
      <c r="A1426">
        <v>4929</v>
      </c>
      <c r="B1426" t="s">
        <v>9550</v>
      </c>
      <c r="C1426" t="s">
        <v>5677</v>
      </c>
      <c r="D1426" t="s">
        <v>15</v>
      </c>
      <c r="E1426" t="s">
        <v>16</v>
      </c>
      <c r="F1426">
        <v>90</v>
      </c>
      <c r="G1426" t="s">
        <v>10196</v>
      </c>
      <c r="H1426" t="s">
        <v>455</v>
      </c>
      <c r="I1426" t="s">
        <v>187</v>
      </c>
      <c r="J1426" s="8">
        <v>43872</v>
      </c>
      <c r="K1426" s="6" t="str">
        <f t="shared" si="110"/>
        <v>2020</v>
      </c>
      <c r="L1426" s="6" t="str">
        <f t="shared" si="111"/>
        <v>Feb</v>
      </c>
      <c r="M1426">
        <v>8</v>
      </c>
      <c r="N1426" s="10">
        <f t="shared" si="112"/>
        <v>1.89</v>
      </c>
      <c r="O1426">
        <f t="shared" si="113"/>
        <v>18</v>
      </c>
      <c r="P1426">
        <v>0.5</v>
      </c>
      <c r="Q1426" s="12">
        <f>Table1[[#This Row],[Quantity]]*Table1[[#This Row],[Case Size]]</f>
        <v>144</v>
      </c>
      <c r="R1426" s="10">
        <f>Table1[[#This Row],[ Sales Volume]]*Table1[[#This Row],[Cost]]</f>
        <v>272.15999999999997</v>
      </c>
      <c r="S1426" s="10">
        <f>Table1[[#This Row],[Sales Values]]-(Table1[[#This Row],[Sales Values]]*0.25)</f>
        <v>204.11999999999998</v>
      </c>
      <c r="T1426" s="10">
        <f>Table1[[#This Row],[Manufacturing Cost]]-Table1[[#This Row],[Delivery Cost]]</f>
        <v>200.11999999999998</v>
      </c>
      <c r="U1426" s="10">
        <f>Table1[[#This Row],[Quantity]]*Table1[[#This Row],[Delivery]]</f>
        <v>4</v>
      </c>
      <c r="V1426" s="10">
        <f>Table1[[#This Row],[Sales Values]]-Table1[[#This Row],[Manufacturing Cost]]</f>
        <v>68.039999999999992</v>
      </c>
      <c r="W1426" s="13">
        <f>Table1[[#This Row],[Profit]]/Table1[[#This Row],[Sales Values]]</f>
        <v>0.25</v>
      </c>
      <c r="X1426" s="10">
        <v>14.95</v>
      </c>
      <c r="Y1426" s="14">
        <f>IF(AND(Table1[[#This Row],[Quantity]]&gt;20,Table1[[#This Row],[Quantity]]&lt;=50),3%,IF(AND(Table1[[#This Row],[Quantity]]&gt;50,Table1[[#This Row],[Quantity]]&lt;=100),5%,IF(Table1[[#This Row],[Quantity]]&gt;100,7%,0)))</f>
        <v>0</v>
      </c>
      <c r="Z1426" s="10">
        <f>Table1[[#This Row],[Sales Values]]*(1-Table1[[#This Row],[Discount]])</f>
        <v>272.15999999999997</v>
      </c>
      <c r="AA1426" s="10">
        <f>Table1[[#This Row],[Sales Values]]+(Table1[[#This Row],[Sales Values]]*1.05%)</f>
        <v>275.01767999999998</v>
      </c>
      <c r="AB1426" s="10">
        <f>Table1[[#This Row],[Sales Values]]*1.05</f>
        <v>285.76799999999997</v>
      </c>
      <c r="AC1426" s="10" t="str">
        <f t="shared" si="114"/>
        <v>Gigastuff</v>
      </c>
      <c r="AD1426" t="s">
        <v>45</v>
      </c>
    </row>
    <row r="1427" spans="1:30" x14ac:dyDescent="0.3">
      <c r="A1427">
        <v>4932</v>
      </c>
      <c r="B1427" t="s">
        <v>4936</v>
      </c>
      <c r="C1427" t="s">
        <v>1528</v>
      </c>
      <c r="D1427" t="s">
        <v>28</v>
      </c>
      <c r="E1427" t="s">
        <v>29</v>
      </c>
      <c r="F1427">
        <v>60</v>
      </c>
      <c r="G1427" t="s">
        <v>10199</v>
      </c>
      <c r="H1427" t="s">
        <v>9098</v>
      </c>
      <c r="I1427" t="s">
        <v>38</v>
      </c>
      <c r="J1427" s="8">
        <v>44118</v>
      </c>
      <c r="K1427" s="6" t="str">
        <f t="shared" si="110"/>
        <v>2020</v>
      </c>
      <c r="L1427" s="6" t="str">
        <f t="shared" si="111"/>
        <v>Oct</v>
      </c>
      <c r="M1427">
        <v>81</v>
      </c>
      <c r="N1427" s="10">
        <f t="shared" si="112"/>
        <v>1.89</v>
      </c>
      <c r="O1427">
        <f t="shared" si="113"/>
        <v>18</v>
      </c>
      <c r="P1427">
        <v>0.5</v>
      </c>
      <c r="Q1427" s="12">
        <f>Table1[[#This Row],[Quantity]]*Table1[[#This Row],[Case Size]]</f>
        <v>1458</v>
      </c>
      <c r="R1427" s="10">
        <f>Table1[[#This Row],[ Sales Volume]]*Table1[[#This Row],[Cost]]</f>
        <v>2755.62</v>
      </c>
      <c r="S1427" s="10">
        <f>Table1[[#This Row],[Sales Values]]-(Table1[[#This Row],[Sales Values]]*0.25)</f>
        <v>2066.7150000000001</v>
      </c>
      <c r="T1427" s="10">
        <f>Table1[[#This Row],[Manufacturing Cost]]-Table1[[#This Row],[Delivery Cost]]</f>
        <v>2026.2150000000001</v>
      </c>
      <c r="U1427" s="10">
        <f>Table1[[#This Row],[Quantity]]*Table1[[#This Row],[Delivery]]</f>
        <v>40.5</v>
      </c>
      <c r="V1427" s="10">
        <f>Table1[[#This Row],[Sales Values]]-Table1[[#This Row],[Manufacturing Cost]]</f>
        <v>688.90499999999975</v>
      </c>
      <c r="W1427" s="13">
        <f>Table1[[#This Row],[Profit]]/Table1[[#This Row],[Sales Values]]</f>
        <v>0.24999999999999992</v>
      </c>
      <c r="X1427" s="10">
        <v>14.95</v>
      </c>
      <c r="Y1427" s="14">
        <f>IF(AND(Table1[[#This Row],[Quantity]]&gt;20,Table1[[#This Row],[Quantity]]&lt;=50),3%,IF(AND(Table1[[#This Row],[Quantity]]&gt;50,Table1[[#This Row],[Quantity]]&lt;=100),5%,IF(Table1[[#This Row],[Quantity]]&gt;100,7%,0)))</f>
        <v>0.05</v>
      </c>
      <c r="Z1427" s="10">
        <f>Table1[[#This Row],[Sales Values]]*(1-Table1[[#This Row],[Discount]])</f>
        <v>2617.8389999999999</v>
      </c>
      <c r="AA1427" s="10">
        <f>Table1[[#This Row],[Sales Values]]+(Table1[[#This Row],[Sales Values]]*1.05%)</f>
        <v>2784.5540099999998</v>
      </c>
      <c r="AB1427" s="10">
        <f>Table1[[#This Row],[Sales Values]]*1.05</f>
        <v>2893.4009999999998</v>
      </c>
      <c r="AC1427" s="10" t="str">
        <f t="shared" si="114"/>
        <v>Gigastuff</v>
      </c>
      <c r="AD1427" t="s">
        <v>45</v>
      </c>
    </row>
    <row r="1428" spans="1:30" x14ac:dyDescent="0.3">
      <c r="A1428">
        <v>4933</v>
      </c>
      <c r="B1428" t="s">
        <v>2840</v>
      </c>
      <c r="C1428" t="s">
        <v>4218</v>
      </c>
      <c r="D1428" t="s">
        <v>28</v>
      </c>
      <c r="E1428" t="s">
        <v>29</v>
      </c>
      <c r="F1428">
        <v>60</v>
      </c>
      <c r="G1428" t="s">
        <v>10200</v>
      </c>
      <c r="H1428" t="s">
        <v>128</v>
      </c>
      <c r="I1428" t="s">
        <v>129</v>
      </c>
      <c r="J1428" s="8">
        <v>44480</v>
      </c>
      <c r="K1428" s="6" t="str">
        <f t="shared" si="110"/>
        <v>2021</v>
      </c>
      <c r="L1428" s="6" t="str">
        <f t="shared" si="111"/>
        <v>Oct</v>
      </c>
      <c r="M1428">
        <v>69</v>
      </c>
      <c r="N1428" s="10">
        <f t="shared" si="112"/>
        <v>1.89</v>
      </c>
      <c r="O1428">
        <f t="shared" si="113"/>
        <v>18</v>
      </c>
      <c r="P1428">
        <v>0.5</v>
      </c>
      <c r="Q1428" s="12">
        <f>Table1[[#This Row],[Quantity]]*Table1[[#This Row],[Case Size]]</f>
        <v>1242</v>
      </c>
      <c r="R1428" s="10">
        <f>Table1[[#This Row],[ Sales Volume]]*Table1[[#This Row],[Cost]]</f>
        <v>2347.3799999999997</v>
      </c>
      <c r="S1428" s="10">
        <f>Table1[[#This Row],[Sales Values]]-(Table1[[#This Row],[Sales Values]]*0.25)</f>
        <v>1760.5349999999999</v>
      </c>
      <c r="T1428" s="10">
        <f>Table1[[#This Row],[Manufacturing Cost]]-Table1[[#This Row],[Delivery Cost]]</f>
        <v>1726.0349999999999</v>
      </c>
      <c r="U1428" s="10">
        <f>Table1[[#This Row],[Quantity]]*Table1[[#This Row],[Delivery]]</f>
        <v>34.5</v>
      </c>
      <c r="V1428" s="10">
        <f>Table1[[#This Row],[Sales Values]]-Table1[[#This Row],[Manufacturing Cost]]</f>
        <v>586.8449999999998</v>
      </c>
      <c r="W1428" s="13">
        <f>Table1[[#This Row],[Profit]]/Table1[[#This Row],[Sales Values]]</f>
        <v>0.24999999999999994</v>
      </c>
      <c r="X1428" s="10">
        <v>14.95</v>
      </c>
      <c r="Y1428" s="14">
        <f>IF(AND(Table1[[#This Row],[Quantity]]&gt;20,Table1[[#This Row],[Quantity]]&lt;=50),3%,IF(AND(Table1[[#This Row],[Quantity]]&gt;50,Table1[[#This Row],[Quantity]]&lt;=100),5%,IF(Table1[[#This Row],[Quantity]]&gt;100,7%,0)))</f>
        <v>0.05</v>
      </c>
      <c r="Z1428" s="10">
        <f>Table1[[#This Row],[Sales Values]]*(1-Table1[[#This Row],[Discount]])</f>
        <v>2230.0109999999995</v>
      </c>
      <c r="AA1428" s="10">
        <f>Table1[[#This Row],[Sales Values]]+(Table1[[#This Row],[Sales Values]]*1.05%)</f>
        <v>2372.0274899999995</v>
      </c>
      <c r="AB1428" s="10">
        <f>Table1[[#This Row],[Sales Values]]*1.05</f>
        <v>2464.7489999999998</v>
      </c>
      <c r="AC1428" s="10" t="str">
        <f t="shared" si="114"/>
        <v>Gigastuff</v>
      </c>
      <c r="AD1428" t="s">
        <v>45</v>
      </c>
    </row>
    <row r="1429" spans="1:30" x14ac:dyDescent="0.3">
      <c r="A1429">
        <v>4942</v>
      </c>
      <c r="B1429" t="s">
        <v>4159</v>
      </c>
      <c r="C1429" t="s">
        <v>3301</v>
      </c>
      <c r="D1429" t="s">
        <v>15</v>
      </c>
      <c r="E1429" t="s">
        <v>16</v>
      </c>
      <c r="F1429">
        <v>30</v>
      </c>
      <c r="G1429" t="s">
        <v>10212</v>
      </c>
      <c r="H1429" t="s">
        <v>1119</v>
      </c>
      <c r="I1429" t="s">
        <v>240</v>
      </c>
      <c r="J1429" s="8">
        <v>43853</v>
      </c>
      <c r="K1429" s="6" t="str">
        <f t="shared" si="110"/>
        <v>2020</v>
      </c>
      <c r="L1429" s="6" t="str">
        <f t="shared" si="111"/>
        <v>Jan</v>
      </c>
      <c r="M1429">
        <v>75</v>
      </c>
      <c r="N1429" s="10">
        <f t="shared" si="112"/>
        <v>1.89</v>
      </c>
      <c r="O1429">
        <f t="shared" si="113"/>
        <v>18</v>
      </c>
      <c r="P1429">
        <v>0.5</v>
      </c>
      <c r="Q1429" s="12">
        <f>Table1[[#This Row],[Quantity]]*Table1[[#This Row],[Case Size]]</f>
        <v>1350</v>
      </c>
      <c r="R1429" s="10">
        <f>Table1[[#This Row],[ Sales Volume]]*Table1[[#This Row],[Cost]]</f>
        <v>2551.5</v>
      </c>
      <c r="S1429" s="10">
        <f>Table1[[#This Row],[Sales Values]]-(Table1[[#This Row],[Sales Values]]*0.25)</f>
        <v>1913.625</v>
      </c>
      <c r="T1429" s="10">
        <f>Table1[[#This Row],[Manufacturing Cost]]-Table1[[#This Row],[Delivery Cost]]</f>
        <v>1876.125</v>
      </c>
      <c r="U1429" s="10">
        <f>Table1[[#This Row],[Quantity]]*Table1[[#This Row],[Delivery]]</f>
        <v>37.5</v>
      </c>
      <c r="V1429" s="10">
        <f>Table1[[#This Row],[Sales Values]]-Table1[[#This Row],[Manufacturing Cost]]</f>
        <v>637.875</v>
      </c>
      <c r="W1429" s="13">
        <f>Table1[[#This Row],[Profit]]/Table1[[#This Row],[Sales Values]]</f>
        <v>0.25</v>
      </c>
      <c r="X1429" s="10">
        <v>14.95</v>
      </c>
      <c r="Y1429" s="14">
        <f>IF(AND(Table1[[#This Row],[Quantity]]&gt;20,Table1[[#This Row],[Quantity]]&lt;=50),3%,IF(AND(Table1[[#This Row],[Quantity]]&gt;50,Table1[[#This Row],[Quantity]]&lt;=100),5%,IF(Table1[[#This Row],[Quantity]]&gt;100,7%,0)))</f>
        <v>0.05</v>
      </c>
      <c r="Z1429" s="10">
        <f>Table1[[#This Row],[Sales Values]]*(1-Table1[[#This Row],[Discount]])</f>
        <v>2423.9249999999997</v>
      </c>
      <c r="AA1429" s="10">
        <f>Table1[[#This Row],[Sales Values]]+(Table1[[#This Row],[Sales Values]]*1.05%)</f>
        <v>2578.2907500000001</v>
      </c>
      <c r="AB1429" s="10">
        <f>Table1[[#This Row],[Sales Values]]*1.05</f>
        <v>2679.0750000000003</v>
      </c>
      <c r="AC1429" s="10" t="str">
        <f t="shared" si="114"/>
        <v>Gigastuff</v>
      </c>
      <c r="AD1429" t="s">
        <v>45</v>
      </c>
    </row>
    <row r="1430" spans="1:30" x14ac:dyDescent="0.3">
      <c r="A1430">
        <v>4943</v>
      </c>
      <c r="B1430" t="s">
        <v>10213</v>
      </c>
      <c r="C1430" t="s">
        <v>107</v>
      </c>
      <c r="D1430" t="s">
        <v>51</v>
      </c>
      <c r="E1430" t="s">
        <v>16</v>
      </c>
      <c r="F1430">
        <v>60</v>
      </c>
      <c r="G1430" t="s">
        <v>10214</v>
      </c>
      <c r="H1430" t="s">
        <v>730</v>
      </c>
      <c r="I1430" t="s">
        <v>187</v>
      </c>
      <c r="J1430" s="8">
        <v>44620</v>
      </c>
      <c r="K1430" s="6" t="str">
        <f t="shared" si="110"/>
        <v>2022</v>
      </c>
      <c r="L1430" s="6" t="str">
        <f t="shared" si="111"/>
        <v>Feb</v>
      </c>
      <c r="M1430">
        <v>58</v>
      </c>
      <c r="N1430" s="10">
        <f t="shared" si="112"/>
        <v>3.49</v>
      </c>
      <c r="O1430">
        <f t="shared" si="113"/>
        <v>20</v>
      </c>
      <c r="P1430">
        <v>0.5</v>
      </c>
      <c r="Q1430" s="12">
        <f>Table1[[#This Row],[Quantity]]*Table1[[#This Row],[Case Size]]</f>
        <v>1160</v>
      </c>
      <c r="R1430" s="10">
        <f>Table1[[#This Row],[ Sales Volume]]*Table1[[#This Row],[Cost]]</f>
        <v>4048.4</v>
      </c>
      <c r="S1430" s="10">
        <f>Table1[[#This Row],[Sales Values]]-(Table1[[#This Row],[Sales Values]]*0.25)</f>
        <v>3036.3</v>
      </c>
      <c r="T1430" s="10">
        <f>Table1[[#This Row],[Manufacturing Cost]]-Table1[[#This Row],[Delivery Cost]]</f>
        <v>3007.3</v>
      </c>
      <c r="U1430" s="10">
        <f>Table1[[#This Row],[Quantity]]*Table1[[#This Row],[Delivery]]</f>
        <v>29</v>
      </c>
      <c r="V1430" s="10">
        <f>Table1[[#This Row],[Sales Values]]-Table1[[#This Row],[Manufacturing Cost]]</f>
        <v>1012.0999999999999</v>
      </c>
      <c r="W1430" s="13">
        <f>Table1[[#This Row],[Profit]]/Table1[[#This Row],[Sales Values]]</f>
        <v>0.24999999999999997</v>
      </c>
      <c r="X1430" s="10">
        <v>14.95</v>
      </c>
      <c r="Y1430" s="14">
        <f>IF(AND(Table1[[#This Row],[Quantity]]&gt;20,Table1[[#This Row],[Quantity]]&lt;=50),3%,IF(AND(Table1[[#This Row],[Quantity]]&gt;50,Table1[[#This Row],[Quantity]]&lt;=100),5%,IF(Table1[[#This Row],[Quantity]]&gt;100,7%,0)))</f>
        <v>0.05</v>
      </c>
      <c r="Z1430" s="10">
        <f>Table1[[#This Row],[Sales Values]]*(1-Table1[[#This Row],[Discount]])</f>
        <v>3845.98</v>
      </c>
      <c r="AA1430" s="10">
        <f>Table1[[#This Row],[Sales Values]]+(Table1[[#This Row],[Sales Values]]*1.05%)</f>
        <v>4090.9082000000003</v>
      </c>
      <c r="AB1430" s="10">
        <f>Table1[[#This Row],[Sales Values]]*1.05</f>
        <v>4250.8200000000006</v>
      </c>
      <c r="AC1430" s="10" t="str">
        <f t="shared" si="114"/>
        <v>Superwossname</v>
      </c>
      <c r="AD1430" t="s">
        <v>101</v>
      </c>
    </row>
    <row r="1431" spans="1:30" x14ac:dyDescent="0.3">
      <c r="A1431">
        <v>4944</v>
      </c>
      <c r="B1431" t="s">
        <v>2300</v>
      </c>
      <c r="C1431" t="s">
        <v>10215</v>
      </c>
      <c r="D1431" t="s">
        <v>51</v>
      </c>
      <c r="E1431" t="s">
        <v>16</v>
      </c>
      <c r="F1431">
        <v>60</v>
      </c>
      <c r="G1431" t="s">
        <v>10216</v>
      </c>
      <c r="H1431" t="s">
        <v>2587</v>
      </c>
      <c r="I1431" t="s">
        <v>124</v>
      </c>
      <c r="J1431" s="8">
        <v>44828</v>
      </c>
      <c r="K1431" s="6" t="str">
        <f t="shared" si="110"/>
        <v>2022</v>
      </c>
      <c r="L1431" s="6" t="str">
        <f t="shared" si="111"/>
        <v>Sep</v>
      </c>
      <c r="M1431">
        <v>87</v>
      </c>
      <c r="N1431" s="10">
        <f t="shared" si="112"/>
        <v>2.0099999999999998</v>
      </c>
      <c r="O1431">
        <f t="shared" si="113"/>
        <v>20</v>
      </c>
      <c r="P1431">
        <v>0.5</v>
      </c>
      <c r="Q1431" s="11">
        <f>Table1[[#This Row],[Quantity]]*Table1[[#This Row],[Case Size]]</f>
        <v>1740</v>
      </c>
      <c r="R1431" s="10">
        <f>Table1[[#This Row],[ Sales Volume]]*Table1[[#This Row],[Cost]]</f>
        <v>3497.3999999999996</v>
      </c>
      <c r="S1431" s="10">
        <f>Table1[[#This Row],[Sales Values]]-(Table1[[#This Row],[Sales Values]]*0.25)</f>
        <v>2623.0499999999997</v>
      </c>
      <c r="T1431" s="10">
        <f>Table1[[#This Row],[Manufacturing Cost]]-Table1[[#This Row],[Delivery Cost]]</f>
        <v>2579.5499999999997</v>
      </c>
      <c r="U1431" s="10">
        <f>Table1[[#This Row],[Quantity]]*Table1[[#This Row],[Delivery]]</f>
        <v>43.5</v>
      </c>
      <c r="V1431" s="10">
        <f>Table1[[#This Row],[Sales Values]]-Table1[[#This Row],[Manufacturing Cost]]</f>
        <v>874.34999999999991</v>
      </c>
      <c r="W1431" s="13">
        <f>Table1[[#This Row],[Profit]]/Table1[[#This Row],[Sales Values]]</f>
        <v>0.25</v>
      </c>
      <c r="X1431" s="10">
        <v>14.95</v>
      </c>
      <c r="Y1431" s="14">
        <f>IF(AND(Table1[[#This Row],[Quantity]]&gt;20,Table1[[#This Row],[Quantity]]&lt;=50),3%,IF(AND(Table1[[#This Row],[Quantity]]&gt;50,Table1[[#This Row],[Quantity]]&lt;=100),5%,IF(Table1[[#This Row],[Quantity]]&gt;100,7%,0)))</f>
        <v>0.05</v>
      </c>
      <c r="Z1431" s="10">
        <f>Table1[[#This Row],[Sales Values]]*(1-Table1[[#This Row],[Discount]])</f>
        <v>3322.5299999999993</v>
      </c>
      <c r="AA1431" s="10">
        <f>Table1[[#This Row],[Sales Values]]+(Table1[[#This Row],[Sales Values]]*1.05%)</f>
        <v>3534.1226999999994</v>
      </c>
      <c r="AB1431" s="10">
        <f>Table1[[#This Row],[Sales Values]]*1.05</f>
        <v>3672.27</v>
      </c>
      <c r="AC1431" s="10" t="str">
        <f t="shared" si="114"/>
        <v>Hyperwotsit</v>
      </c>
      <c r="AD1431" t="s">
        <v>20</v>
      </c>
    </row>
    <row r="1432" spans="1:30" x14ac:dyDescent="0.3">
      <c r="A1432">
        <v>4945</v>
      </c>
      <c r="B1432" t="s">
        <v>3117</v>
      </c>
      <c r="C1432" t="s">
        <v>5084</v>
      </c>
      <c r="D1432" t="s">
        <v>28</v>
      </c>
      <c r="E1432" t="s">
        <v>29</v>
      </c>
      <c r="F1432">
        <v>90</v>
      </c>
      <c r="G1432" t="s">
        <v>10217</v>
      </c>
      <c r="H1432" t="s">
        <v>750</v>
      </c>
      <c r="I1432" t="s">
        <v>25</v>
      </c>
      <c r="J1432" s="8">
        <v>44623</v>
      </c>
      <c r="K1432" s="6" t="str">
        <f t="shared" si="110"/>
        <v>2022</v>
      </c>
      <c r="L1432" s="6" t="str">
        <f t="shared" si="111"/>
        <v>Mar</v>
      </c>
      <c r="M1432">
        <v>18</v>
      </c>
      <c r="N1432" s="10">
        <f t="shared" si="112"/>
        <v>3.49</v>
      </c>
      <c r="O1432">
        <f t="shared" si="113"/>
        <v>20</v>
      </c>
      <c r="P1432">
        <v>0.5</v>
      </c>
      <c r="Q1432" s="12">
        <f>Table1[[#This Row],[Quantity]]*Table1[[#This Row],[Case Size]]</f>
        <v>360</v>
      </c>
      <c r="R1432" s="10">
        <f>Table1[[#This Row],[ Sales Volume]]*Table1[[#This Row],[Cost]]</f>
        <v>1256.4000000000001</v>
      </c>
      <c r="S1432" s="10">
        <f>Table1[[#This Row],[Sales Values]]-(Table1[[#This Row],[Sales Values]]*0.25)</f>
        <v>942.30000000000007</v>
      </c>
      <c r="T1432" s="10">
        <f>Table1[[#This Row],[Manufacturing Cost]]-Table1[[#This Row],[Delivery Cost]]</f>
        <v>933.30000000000007</v>
      </c>
      <c r="U1432" s="10">
        <f>Table1[[#This Row],[Quantity]]*Table1[[#This Row],[Delivery]]</f>
        <v>9</v>
      </c>
      <c r="V1432" s="10">
        <f>Table1[[#This Row],[Sales Values]]-Table1[[#This Row],[Manufacturing Cost]]</f>
        <v>314.10000000000002</v>
      </c>
      <c r="W1432" s="13">
        <f>Table1[[#This Row],[Profit]]/Table1[[#This Row],[Sales Values]]</f>
        <v>0.25</v>
      </c>
      <c r="X1432" s="10">
        <v>14.95</v>
      </c>
      <c r="Y1432" s="14">
        <f>IF(AND(Table1[[#This Row],[Quantity]]&gt;20,Table1[[#This Row],[Quantity]]&lt;=50),3%,IF(AND(Table1[[#This Row],[Quantity]]&gt;50,Table1[[#This Row],[Quantity]]&lt;=100),5%,IF(Table1[[#This Row],[Quantity]]&gt;100,7%,0)))</f>
        <v>0</v>
      </c>
      <c r="Z1432" s="10">
        <f>Table1[[#This Row],[Sales Values]]*(1-Table1[[#This Row],[Discount]])</f>
        <v>1256.4000000000001</v>
      </c>
      <c r="AA1432" s="10">
        <f>Table1[[#This Row],[Sales Values]]+(Table1[[#This Row],[Sales Values]]*1.05%)</f>
        <v>1269.5922</v>
      </c>
      <c r="AB1432" s="10">
        <f>Table1[[#This Row],[Sales Values]]*1.05</f>
        <v>1319.2200000000003</v>
      </c>
      <c r="AC1432" s="10" t="str">
        <f t="shared" si="114"/>
        <v>Superwossname</v>
      </c>
      <c r="AD1432" t="s">
        <v>101</v>
      </c>
    </row>
    <row r="1433" spans="1:30" x14ac:dyDescent="0.3">
      <c r="A1433">
        <v>4950</v>
      </c>
      <c r="B1433" t="s">
        <v>10223</v>
      </c>
      <c r="C1433" t="s">
        <v>10224</v>
      </c>
      <c r="D1433" t="s">
        <v>51</v>
      </c>
      <c r="E1433" t="s">
        <v>16</v>
      </c>
      <c r="F1433">
        <v>30</v>
      </c>
      <c r="G1433" t="s">
        <v>10225</v>
      </c>
      <c r="H1433" t="s">
        <v>2084</v>
      </c>
      <c r="I1433" t="s">
        <v>294</v>
      </c>
      <c r="J1433" s="8">
        <v>44743</v>
      </c>
      <c r="K1433" s="6" t="str">
        <f t="shared" si="110"/>
        <v>2022</v>
      </c>
      <c r="L1433" s="6" t="str">
        <f t="shared" si="111"/>
        <v>Jul</v>
      </c>
      <c r="M1433">
        <v>98</v>
      </c>
      <c r="N1433" s="10">
        <f t="shared" si="112"/>
        <v>1.89</v>
      </c>
      <c r="O1433">
        <f t="shared" si="113"/>
        <v>18</v>
      </c>
      <c r="P1433">
        <v>0.5</v>
      </c>
      <c r="Q1433" s="12">
        <f>Table1[[#This Row],[Quantity]]*Table1[[#This Row],[Case Size]]</f>
        <v>1764</v>
      </c>
      <c r="R1433" s="10">
        <f>Table1[[#This Row],[ Sales Volume]]*Table1[[#This Row],[Cost]]</f>
        <v>3333.96</v>
      </c>
      <c r="S1433" s="10">
        <f>Table1[[#This Row],[Sales Values]]-(Table1[[#This Row],[Sales Values]]*0.25)</f>
        <v>2500.4700000000003</v>
      </c>
      <c r="T1433" s="10">
        <f>Table1[[#This Row],[Manufacturing Cost]]-Table1[[#This Row],[Delivery Cost]]</f>
        <v>2451.4700000000003</v>
      </c>
      <c r="U1433" s="10">
        <f>Table1[[#This Row],[Quantity]]*Table1[[#This Row],[Delivery]]</f>
        <v>49</v>
      </c>
      <c r="V1433" s="10">
        <f>Table1[[#This Row],[Sales Values]]-Table1[[#This Row],[Manufacturing Cost]]</f>
        <v>833.48999999999978</v>
      </c>
      <c r="W1433" s="13">
        <f>Table1[[#This Row],[Profit]]/Table1[[#This Row],[Sales Values]]</f>
        <v>0.24999999999999994</v>
      </c>
      <c r="X1433" s="10">
        <v>14.95</v>
      </c>
      <c r="Y1433" s="14">
        <f>IF(AND(Table1[[#This Row],[Quantity]]&gt;20,Table1[[#This Row],[Quantity]]&lt;=50),3%,IF(AND(Table1[[#This Row],[Quantity]]&gt;50,Table1[[#This Row],[Quantity]]&lt;=100),5%,IF(Table1[[#This Row],[Quantity]]&gt;100,7%,0)))</f>
        <v>0.05</v>
      </c>
      <c r="Z1433" s="10">
        <f>Table1[[#This Row],[Sales Values]]*(1-Table1[[#This Row],[Discount]])</f>
        <v>3167.2619999999997</v>
      </c>
      <c r="AA1433" s="10">
        <f>Table1[[#This Row],[Sales Values]]+(Table1[[#This Row],[Sales Values]]*1.05%)</f>
        <v>3368.9665800000002</v>
      </c>
      <c r="AB1433" s="10">
        <f>Table1[[#This Row],[Sales Values]]*1.05</f>
        <v>3500.6580000000004</v>
      </c>
      <c r="AC1433" s="10" t="str">
        <f t="shared" si="114"/>
        <v>Gigastuff</v>
      </c>
      <c r="AD1433" t="s">
        <v>45</v>
      </c>
    </row>
    <row r="1434" spans="1:30" x14ac:dyDescent="0.3">
      <c r="A1434">
        <v>4952</v>
      </c>
      <c r="B1434" t="s">
        <v>10227</v>
      </c>
      <c r="C1434" t="s">
        <v>2813</v>
      </c>
      <c r="D1434" t="s">
        <v>51</v>
      </c>
      <c r="E1434" t="s">
        <v>16</v>
      </c>
      <c r="F1434">
        <v>30</v>
      </c>
      <c r="G1434" t="s">
        <v>10228</v>
      </c>
      <c r="H1434" t="s">
        <v>3579</v>
      </c>
      <c r="I1434" t="s">
        <v>1576</v>
      </c>
      <c r="J1434" s="8">
        <v>43868</v>
      </c>
      <c r="K1434" s="6" t="str">
        <f t="shared" si="110"/>
        <v>2020</v>
      </c>
      <c r="L1434" s="6" t="str">
        <f t="shared" si="111"/>
        <v>Feb</v>
      </c>
      <c r="M1434">
        <v>51</v>
      </c>
      <c r="N1434" s="10">
        <f t="shared" si="112"/>
        <v>3.49</v>
      </c>
      <c r="O1434">
        <f t="shared" si="113"/>
        <v>20</v>
      </c>
      <c r="P1434">
        <v>0.5</v>
      </c>
      <c r="Q1434" s="12">
        <f>Table1[[#This Row],[Quantity]]*Table1[[#This Row],[Case Size]]</f>
        <v>1020</v>
      </c>
      <c r="R1434" s="10">
        <f>Table1[[#This Row],[ Sales Volume]]*Table1[[#This Row],[Cost]]</f>
        <v>3559.8</v>
      </c>
      <c r="S1434" s="10">
        <f>Table1[[#This Row],[Sales Values]]-(Table1[[#This Row],[Sales Values]]*0.25)</f>
        <v>2669.8500000000004</v>
      </c>
      <c r="T1434" s="10">
        <f>Table1[[#This Row],[Manufacturing Cost]]-Table1[[#This Row],[Delivery Cost]]</f>
        <v>2644.3500000000004</v>
      </c>
      <c r="U1434" s="10">
        <f>Table1[[#This Row],[Quantity]]*Table1[[#This Row],[Delivery]]</f>
        <v>25.5</v>
      </c>
      <c r="V1434" s="10">
        <f>Table1[[#This Row],[Sales Values]]-Table1[[#This Row],[Manufacturing Cost]]</f>
        <v>889.94999999999982</v>
      </c>
      <c r="W1434" s="13">
        <f>Table1[[#This Row],[Profit]]/Table1[[#This Row],[Sales Values]]</f>
        <v>0.24999999999999994</v>
      </c>
      <c r="X1434" s="10">
        <v>14.95</v>
      </c>
      <c r="Y1434" s="14">
        <f>IF(AND(Table1[[#This Row],[Quantity]]&gt;20,Table1[[#This Row],[Quantity]]&lt;=50),3%,IF(AND(Table1[[#This Row],[Quantity]]&gt;50,Table1[[#This Row],[Quantity]]&lt;=100),5%,IF(Table1[[#This Row],[Quantity]]&gt;100,7%,0)))</f>
        <v>0.05</v>
      </c>
      <c r="Z1434" s="10">
        <f>Table1[[#This Row],[Sales Values]]*(1-Table1[[#This Row],[Discount]])</f>
        <v>3381.81</v>
      </c>
      <c r="AA1434" s="10">
        <f>Table1[[#This Row],[Sales Values]]+(Table1[[#This Row],[Sales Values]]*1.05%)</f>
        <v>3597.1779000000001</v>
      </c>
      <c r="AB1434" s="10">
        <f>Table1[[#This Row],[Sales Values]]*1.05</f>
        <v>3737.7900000000004</v>
      </c>
      <c r="AC1434" s="10" t="str">
        <f t="shared" si="114"/>
        <v>Superwossname</v>
      </c>
      <c r="AD1434" t="s">
        <v>101</v>
      </c>
    </row>
    <row r="1435" spans="1:30" x14ac:dyDescent="0.3">
      <c r="A1435">
        <v>4953</v>
      </c>
      <c r="B1435" t="s">
        <v>7821</v>
      </c>
      <c r="C1435" t="s">
        <v>4635</v>
      </c>
      <c r="D1435" t="s">
        <v>15</v>
      </c>
      <c r="E1435" t="s">
        <v>16</v>
      </c>
      <c r="F1435">
        <v>60</v>
      </c>
      <c r="G1435" t="s">
        <v>13597</v>
      </c>
      <c r="H1435" t="s">
        <v>3724</v>
      </c>
      <c r="I1435" t="s">
        <v>1078</v>
      </c>
      <c r="J1435" s="8">
        <v>44744</v>
      </c>
      <c r="K1435" s="6" t="str">
        <f t="shared" si="110"/>
        <v>2022</v>
      </c>
      <c r="L1435" s="6" t="str">
        <f t="shared" si="111"/>
        <v>Jul</v>
      </c>
      <c r="M1435">
        <v>40</v>
      </c>
      <c r="N1435" s="10">
        <f t="shared" si="112"/>
        <v>2.0099999999999998</v>
      </c>
      <c r="O1435">
        <f t="shared" si="113"/>
        <v>20</v>
      </c>
      <c r="P1435">
        <v>0.5</v>
      </c>
      <c r="Q1435" s="11">
        <f>Table1[[#This Row],[Quantity]]*Table1[[#This Row],[Case Size]]</f>
        <v>800</v>
      </c>
      <c r="R1435" s="10">
        <f>Table1[[#This Row],[ Sales Volume]]*Table1[[#This Row],[Cost]]</f>
        <v>1607.9999999999998</v>
      </c>
      <c r="S1435" s="10">
        <f>Table1[[#This Row],[Sales Values]]-(Table1[[#This Row],[Sales Values]]*0.25)</f>
        <v>1205.9999999999998</v>
      </c>
      <c r="T1435" s="10">
        <f>Table1[[#This Row],[Manufacturing Cost]]-Table1[[#This Row],[Delivery Cost]]</f>
        <v>1185.9999999999998</v>
      </c>
      <c r="U1435" s="10">
        <f>Table1[[#This Row],[Quantity]]*Table1[[#This Row],[Delivery]]</f>
        <v>20</v>
      </c>
      <c r="V1435" s="10">
        <f>Table1[[#This Row],[Sales Values]]-Table1[[#This Row],[Manufacturing Cost]]</f>
        <v>402</v>
      </c>
      <c r="W1435" s="13">
        <f>Table1[[#This Row],[Profit]]/Table1[[#This Row],[Sales Values]]</f>
        <v>0.25000000000000006</v>
      </c>
      <c r="X1435" s="10">
        <v>14.95</v>
      </c>
      <c r="Y1435" s="14">
        <f>IF(AND(Table1[[#This Row],[Quantity]]&gt;20,Table1[[#This Row],[Quantity]]&lt;=50),3%,IF(AND(Table1[[#This Row],[Quantity]]&gt;50,Table1[[#This Row],[Quantity]]&lt;=100),5%,IF(Table1[[#This Row],[Quantity]]&gt;100,7%,0)))</f>
        <v>0.03</v>
      </c>
      <c r="Z1435" s="10">
        <f>Table1[[#This Row],[Sales Values]]*(1-Table1[[#This Row],[Discount]])</f>
        <v>1559.7599999999998</v>
      </c>
      <c r="AA1435" s="10">
        <f>Table1[[#This Row],[Sales Values]]+(Table1[[#This Row],[Sales Values]]*1.05%)</f>
        <v>1624.8839999999998</v>
      </c>
      <c r="AB1435" s="10">
        <f>Table1[[#This Row],[Sales Values]]*1.05</f>
        <v>1688.3999999999999</v>
      </c>
      <c r="AC1435" s="10" t="str">
        <f t="shared" si="114"/>
        <v>Hyperwotsit</v>
      </c>
      <c r="AD1435" t="s">
        <v>20</v>
      </c>
    </row>
    <row r="1436" spans="1:30" x14ac:dyDescent="0.3">
      <c r="A1436">
        <v>4954</v>
      </c>
      <c r="B1436" t="s">
        <v>1877</v>
      </c>
      <c r="C1436" t="s">
        <v>9715</v>
      </c>
      <c r="D1436" t="s">
        <v>28</v>
      </c>
      <c r="E1436" t="s">
        <v>29</v>
      </c>
      <c r="F1436">
        <v>30</v>
      </c>
      <c r="G1436" t="s">
        <v>10230</v>
      </c>
      <c r="H1436" t="s">
        <v>9286</v>
      </c>
      <c r="I1436" t="s">
        <v>178</v>
      </c>
      <c r="J1436" s="8">
        <v>44203</v>
      </c>
      <c r="K1436" s="6" t="str">
        <f t="shared" si="110"/>
        <v>2021</v>
      </c>
      <c r="L1436" s="6" t="str">
        <f t="shared" si="111"/>
        <v>Jan</v>
      </c>
      <c r="M1436">
        <v>63</v>
      </c>
      <c r="N1436" s="10">
        <f t="shared" si="112"/>
        <v>3.49</v>
      </c>
      <c r="O1436">
        <f t="shared" si="113"/>
        <v>20</v>
      </c>
      <c r="P1436">
        <v>0.5</v>
      </c>
      <c r="Q1436" s="12">
        <f>Table1[[#This Row],[Quantity]]*Table1[[#This Row],[Case Size]]</f>
        <v>1260</v>
      </c>
      <c r="R1436" s="10">
        <f>Table1[[#This Row],[ Sales Volume]]*Table1[[#This Row],[Cost]]</f>
        <v>4397.4000000000005</v>
      </c>
      <c r="S1436" s="10">
        <f>Table1[[#This Row],[Sales Values]]-(Table1[[#This Row],[Sales Values]]*0.25)</f>
        <v>3298.05</v>
      </c>
      <c r="T1436" s="10">
        <f>Table1[[#This Row],[Manufacturing Cost]]-Table1[[#This Row],[Delivery Cost]]</f>
        <v>3266.55</v>
      </c>
      <c r="U1436" s="10">
        <f>Table1[[#This Row],[Quantity]]*Table1[[#This Row],[Delivery]]</f>
        <v>31.5</v>
      </c>
      <c r="V1436" s="10">
        <f>Table1[[#This Row],[Sales Values]]-Table1[[#This Row],[Manufacturing Cost]]</f>
        <v>1099.3500000000004</v>
      </c>
      <c r="W1436" s="13">
        <f>Table1[[#This Row],[Profit]]/Table1[[#This Row],[Sales Values]]</f>
        <v>0.25000000000000006</v>
      </c>
      <c r="X1436" s="10">
        <v>14.95</v>
      </c>
      <c r="Y1436" s="14">
        <f>IF(AND(Table1[[#This Row],[Quantity]]&gt;20,Table1[[#This Row],[Quantity]]&lt;=50),3%,IF(AND(Table1[[#This Row],[Quantity]]&gt;50,Table1[[#This Row],[Quantity]]&lt;=100),5%,IF(Table1[[#This Row],[Quantity]]&gt;100,7%,0)))</f>
        <v>0.05</v>
      </c>
      <c r="Z1436" s="10">
        <f>Table1[[#This Row],[Sales Values]]*(1-Table1[[#This Row],[Discount]])</f>
        <v>4177.5300000000007</v>
      </c>
      <c r="AA1436" s="10">
        <f>Table1[[#This Row],[Sales Values]]+(Table1[[#This Row],[Sales Values]]*1.05%)</f>
        <v>4443.5727000000006</v>
      </c>
      <c r="AB1436" s="10">
        <f>Table1[[#This Row],[Sales Values]]*1.05</f>
        <v>4617.2700000000004</v>
      </c>
      <c r="AC1436" s="10" t="str">
        <f t="shared" si="114"/>
        <v>Superwossname</v>
      </c>
      <c r="AD1436" t="s">
        <v>101</v>
      </c>
    </row>
    <row r="1437" spans="1:30" x14ac:dyDescent="0.3">
      <c r="A1437">
        <v>4957</v>
      </c>
      <c r="B1437" t="s">
        <v>8785</v>
      </c>
      <c r="C1437" t="s">
        <v>795</v>
      </c>
      <c r="D1437" t="s">
        <v>51</v>
      </c>
      <c r="E1437" t="s">
        <v>16</v>
      </c>
      <c r="F1437">
        <v>90</v>
      </c>
      <c r="G1437" t="s">
        <v>10235</v>
      </c>
      <c r="H1437" t="s">
        <v>2311</v>
      </c>
      <c r="I1437" t="s">
        <v>32</v>
      </c>
      <c r="J1437" s="8">
        <v>43924</v>
      </c>
      <c r="K1437" s="6" t="str">
        <f t="shared" si="110"/>
        <v>2020</v>
      </c>
      <c r="L1437" s="6" t="str">
        <f t="shared" si="111"/>
        <v>Apr</v>
      </c>
      <c r="M1437">
        <v>80</v>
      </c>
      <c r="N1437" s="10">
        <f t="shared" si="112"/>
        <v>2.0099999999999998</v>
      </c>
      <c r="O1437">
        <f t="shared" si="113"/>
        <v>20</v>
      </c>
      <c r="P1437">
        <v>0.5</v>
      </c>
      <c r="Q1437" s="12">
        <f>Table1[[#This Row],[Quantity]]*Table1[[#This Row],[Case Size]]</f>
        <v>1600</v>
      </c>
      <c r="R1437" s="10">
        <f>Table1[[#This Row],[ Sales Volume]]*Table1[[#This Row],[Cost]]</f>
        <v>3215.9999999999995</v>
      </c>
      <c r="S1437" s="10">
        <f>Table1[[#This Row],[Sales Values]]-(Table1[[#This Row],[Sales Values]]*0.25)</f>
        <v>2411.9999999999995</v>
      </c>
      <c r="T1437" s="10">
        <f>Table1[[#This Row],[Manufacturing Cost]]-Table1[[#This Row],[Delivery Cost]]</f>
        <v>2371.9999999999995</v>
      </c>
      <c r="U1437" s="10">
        <f>Table1[[#This Row],[Quantity]]*Table1[[#This Row],[Delivery]]</f>
        <v>40</v>
      </c>
      <c r="V1437" s="10">
        <f>Table1[[#This Row],[Sales Values]]-Table1[[#This Row],[Manufacturing Cost]]</f>
        <v>804</v>
      </c>
      <c r="W1437" s="13">
        <f>Table1[[#This Row],[Profit]]/Table1[[#This Row],[Sales Values]]</f>
        <v>0.25000000000000006</v>
      </c>
      <c r="X1437" s="10">
        <v>14.95</v>
      </c>
      <c r="Y1437" s="14">
        <f>IF(AND(Table1[[#This Row],[Quantity]]&gt;20,Table1[[#This Row],[Quantity]]&lt;=50),3%,IF(AND(Table1[[#This Row],[Quantity]]&gt;50,Table1[[#This Row],[Quantity]]&lt;=100),5%,IF(Table1[[#This Row],[Quantity]]&gt;100,7%,0)))</f>
        <v>0.05</v>
      </c>
      <c r="Z1437" s="10">
        <f>Table1[[#This Row],[Sales Values]]*(1-Table1[[#This Row],[Discount]])</f>
        <v>3055.1999999999994</v>
      </c>
      <c r="AA1437" s="10">
        <f>Table1[[#This Row],[Sales Values]]+(Table1[[#This Row],[Sales Values]]*1.05%)</f>
        <v>3249.7679999999996</v>
      </c>
      <c r="AB1437" s="10">
        <f>Table1[[#This Row],[Sales Values]]*1.05</f>
        <v>3376.7999999999997</v>
      </c>
      <c r="AC1437" s="10" t="str">
        <f t="shared" si="114"/>
        <v>Hyperwotsit</v>
      </c>
      <c r="AD1437" t="s">
        <v>20</v>
      </c>
    </row>
    <row r="1438" spans="1:30" x14ac:dyDescent="0.3">
      <c r="A1438">
        <v>4961</v>
      </c>
      <c r="B1438" t="s">
        <v>5695</v>
      </c>
      <c r="C1438" t="s">
        <v>7398</v>
      </c>
      <c r="D1438" t="s">
        <v>28</v>
      </c>
      <c r="E1438" t="s">
        <v>29</v>
      </c>
      <c r="F1438">
        <v>90</v>
      </c>
      <c r="G1438" t="s">
        <v>10242</v>
      </c>
      <c r="H1438" t="s">
        <v>5867</v>
      </c>
      <c r="I1438" t="s">
        <v>32</v>
      </c>
      <c r="J1438" s="8">
        <v>44508</v>
      </c>
      <c r="K1438" s="6" t="str">
        <f t="shared" si="110"/>
        <v>2021</v>
      </c>
      <c r="L1438" s="6" t="str">
        <f t="shared" si="111"/>
        <v>Nov</v>
      </c>
      <c r="M1438">
        <v>17</v>
      </c>
      <c r="N1438" s="10">
        <f t="shared" si="112"/>
        <v>1.89</v>
      </c>
      <c r="O1438">
        <f t="shared" si="113"/>
        <v>18</v>
      </c>
      <c r="P1438">
        <v>0.5</v>
      </c>
      <c r="Q1438" s="12">
        <f>Table1[[#This Row],[Quantity]]*Table1[[#This Row],[Case Size]]</f>
        <v>306</v>
      </c>
      <c r="R1438" s="10">
        <f>Table1[[#This Row],[ Sales Volume]]*Table1[[#This Row],[Cost]]</f>
        <v>578.33999999999992</v>
      </c>
      <c r="S1438" s="10">
        <f>Table1[[#This Row],[Sales Values]]-(Table1[[#This Row],[Sales Values]]*0.25)</f>
        <v>433.75499999999994</v>
      </c>
      <c r="T1438" s="10">
        <f>Table1[[#This Row],[Manufacturing Cost]]-Table1[[#This Row],[Delivery Cost]]</f>
        <v>425.25499999999994</v>
      </c>
      <c r="U1438" s="10">
        <f>Table1[[#This Row],[Quantity]]*Table1[[#This Row],[Delivery]]</f>
        <v>8.5</v>
      </c>
      <c r="V1438" s="10">
        <f>Table1[[#This Row],[Sales Values]]-Table1[[#This Row],[Manufacturing Cost]]</f>
        <v>144.58499999999998</v>
      </c>
      <c r="W1438" s="13">
        <f>Table1[[#This Row],[Profit]]/Table1[[#This Row],[Sales Values]]</f>
        <v>0.25</v>
      </c>
      <c r="X1438" s="10">
        <v>14.95</v>
      </c>
      <c r="Y1438" s="14">
        <f>IF(AND(Table1[[#This Row],[Quantity]]&gt;20,Table1[[#This Row],[Quantity]]&lt;=50),3%,IF(AND(Table1[[#This Row],[Quantity]]&gt;50,Table1[[#This Row],[Quantity]]&lt;=100),5%,IF(Table1[[#This Row],[Quantity]]&gt;100,7%,0)))</f>
        <v>0</v>
      </c>
      <c r="Z1438" s="10">
        <f>Table1[[#This Row],[Sales Values]]*(1-Table1[[#This Row],[Discount]])</f>
        <v>578.33999999999992</v>
      </c>
      <c r="AA1438" s="10">
        <f>Table1[[#This Row],[Sales Values]]+(Table1[[#This Row],[Sales Values]]*1.05%)</f>
        <v>584.41256999999996</v>
      </c>
      <c r="AB1438" s="10">
        <f>Table1[[#This Row],[Sales Values]]*1.05</f>
        <v>607.25699999999995</v>
      </c>
      <c r="AC1438" s="10" t="str">
        <f t="shared" si="114"/>
        <v>Gigastuff</v>
      </c>
      <c r="AD1438" t="s">
        <v>45</v>
      </c>
    </row>
    <row r="1439" spans="1:30" x14ac:dyDescent="0.3">
      <c r="A1439">
        <v>4964</v>
      </c>
      <c r="B1439" t="s">
        <v>4509</v>
      </c>
      <c r="C1439" t="s">
        <v>86</v>
      </c>
      <c r="D1439" t="s">
        <v>28</v>
      </c>
      <c r="E1439" t="s">
        <v>29</v>
      </c>
      <c r="F1439">
        <v>90</v>
      </c>
      <c r="G1439" t="s">
        <v>10246</v>
      </c>
      <c r="H1439" t="s">
        <v>5007</v>
      </c>
      <c r="I1439" t="s">
        <v>89</v>
      </c>
      <c r="J1439" s="8">
        <v>44662</v>
      </c>
      <c r="K1439" s="6" t="str">
        <f t="shared" si="110"/>
        <v>2022</v>
      </c>
      <c r="L1439" s="6" t="str">
        <f t="shared" si="111"/>
        <v>Apr</v>
      </c>
      <c r="M1439">
        <v>104</v>
      </c>
      <c r="N1439" s="10">
        <f t="shared" si="112"/>
        <v>1.89</v>
      </c>
      <c r="O1439">
        <f t="shared" si="113"/>
        <v>18</v>
      </c>
      <c r="P1439">
        <v>0.5</v>
      </c>
      <c r="Q1439" s="12">
        <f>Table1[[#This Row],[Quantity]]*Table1[[#This Row],[Case Size]]</f>
        <v>1872</v>
      </c>
      <c r="R1439" s="10">
        <f>Table1[[#This Row],[ Sales Volume]]*Table1[[#This Row],[Cost]]</f>
        <v>3538.08</v>
      </c>
      <c r="S1439" s="10">
        <f>Table1[[#This Row],[Sales Values]]-(Table1[[#This Row],[Sales Values]]*0.25)</f>
        <v>2653.56</v>
      </c>
      <c r="T1439" s="10">
        <f>Table1[[#This Row],[Manufacturing Cost]]-Table1[[#This Row],[Delivery Cost]]</f>
        <v>2601.56</v>
      </c>
      <c r="U1439" s="10">
        <f>Table1[[#This Row],[Quantity]]*Table1[[#This Row],[Delivery]]</f>
        <v>52</v>
      </c>
      <c r="V1439" s="10">
        <f>Table1[[#This Row],[Sales Values]]-Table1[[#This Row],[Manufacturing Cost]]</f>
        <v>884.52</v>
      </c>
      <c r="W1439" s="13">
        <f>Table1[[#This Row],[Profit]]/Table1[[#This Row],[Sales Values]]</f>
        <v>0.25</v>
      </c>
      <c r="X1439" s="10">
        <v>14.95</v>
      </c>
      <c r="Y1439" s="14">
        <f>IF(AND(Table1[[#This Row],[Quantity]]&gt;20,Table1[[#This Row],[Quantity]]&lt;=50),3%,IF(AND(Table1[[#This Row],[Quantity]]&gt;50,Table1[[#This Row],[Quantity]]&lt;=100),5%,IF(Table1[[#This Row],[Quantity]]&gt;100,7%,0)))</f>
        <v>7.0000000000000007E-2</v>
      </c>
      <c r="Z1439" s="10">
        <f>Table1[[#This Row],[Sales Values]]*(1-Table1[[#This Row],[Discount]])</f>
        <v>3290.4143999999997</v>
      </c>
      <c r="AA1439" s="10">
        <f>Table1[[#This Row],[Sales Values]]+(Table1[[#This Row],[Sales Values]]*1.05%)</f>
        <v>3575.22984</v>
      </c>
      <c r="AB1439" s="10">
        <f>Table1[[#This Row],[Sales Values]]*1.05</f>
        <v>3714.9839999999999</v>
      </c>
      <c r="AC1439" s="10" t="str">
        <f t="shared" si="114"/>
        <v>Gigastuff</v>
      </c>
      <c r="AD1439" t="s">
        <v>45</v>
      </c>
    </row>
    <row r="1440" spans="1:30" x14ac:dyDescent="0.3">
      <c r="A1440">
        <v>4971</v>
      </c>
      <c r="B1440" t="s">
        <v>10254</v>
      </c>
      <c r="C1440" t="s">
        <v>1853</v>
      </c>
      <c r="D1440" t="s">
        <v>15</v>
      </c>
      <c r="E1440" t="s">
        <v>16</v>
      </c>
      <c r="F1440">
        <v>60</v>
      </c>
      <c r="G1440" t="s">
        <v>10255</v>
      </c>
      <c r="H1440" t="s">
        <v>8155</v>
      </c>
      <c r="I1440" t="s">
        <v>32</v>
      </c>
      <c r="J1440" s="8">
        <v>44610</v>
      </c>
      <c r="K1440" s="6" t="str">
        <f t="shared" si="110"/>
        <v>2022</v>
      </c>
      <c r="L1440" s="6" t="str">
        <f t="shared" si="111"/>
        <v>Feb</v>
      </c>
      <c r="M1440">
        <v>10</v>
      </c>
      <c r="N1440" s="10">
        <f t="shared" si="112"/>
        <v>3.49</v>
      </c>
      <c r="O1440">
        <f t="shared" si="113"/>
        <v>20</v>
      </c>
      <c r="P1440">
        <v>0.5</v>
      </c>
      <c r="Q1440" s="12">
        <f>Table1[[#This Row],[Quantity]]*Table1[[#This Row],[Case Size]]</f>
        <v>200</v>
      </c>
      <c r="R1440" s="10">
        <f>Table1[[#This Row],[ Sales Volume]]*Table1[[#This Row],[Cost]]</f>
        <v>698</v>
      </c>
      <c r="S1440" s="10">
        <f>Table1[[#This Row],[Sales Values]]-(Table1[[#This Row],[Sales Values]]*0.25)</f>
        <v>523.5</v>
      </c>
      <c r="T1440" s="10">
        <f>Table1[[#This Row],[Manufacturing Cost]]-Table1[[#This Row],[Delivery Cost]]</f>
        <v>518.5</v>
      </c>
      <c r="U1440" s="10">
        <f>Table1[[#This Row],[Quantity]]*Table1[[#This Row],[Delivery]]</f>
        <v>5</v>
      </c>
      <c r="V1440" s="10">
        <f>Table1[[#This Row],[Sales Values]]-Table1[[#This Row],[Manufacturing Cost]]</f>
        <v>174.5</v>
      </c>
      <c r="W1440" s="13">
        <f>Table1[[#This Row],[Profit]]/Table1[[#This Row],[Sales Values]]</f>
        <v>0.25</v>
      </c>
      <c r="X1440" s="10">
        <v>14.95</v>
      </c>
      <c r="Y1440" s="14">
        <f>IF(AND(Table1[[#This Row],[Quantity]]&gt;20,Table1[[#This Row],[Quantity]]&lt;=50),3%,IF(AND(Table1[[#This Row],[Quantity]]&gt;50,Table1[[#This Row],[Quantity]]&lt;=100),5%,IF(Table1[[#This Row],[Quantity]]&gt;100,7%,0)))</f>
        <v>0</v>
      </c>
      <c r="Z1440" s="10">
        <f>Table1[[#This Row],[Sales Values]]*(1-Table1[[#This Row],[Discount]])</f>
        <v>698</v>
      </c>
      <c r="AA1440" s="10">
        <f>Table1[[#This Row],[Sales Values]]+(Table1[[#This Row],[Sales Values]]*1.05%)</f>
        <v>705.32899999999995</v>
      </c>
      <c r="AB1440" s="10">
        <f>Table1[[#This Row],[Sales Values]]*1.05</f>
        <v>732.9</v>
      </c>
      <c r="AC1440" s="10" t="str">
        <f t="shared" si="114"/>
        <v>Superwossname</v>
      </c>
      <c r="AD1440" t="s">
        <v>101</v>
      </c>
    </row>
    <row r="1441" spans="1:30" x14ac:dyDescent="0.3">
      <c r="A1441">
        <v>4975</v>
      </c>
      <c r="B1441" t="s">
        <v>10260</v>
      </c>
      <c r="C1441" t="s">
        <v>1468</v>
      </c>
      <c r="D1441" t="s">
        <v>28</v>
      </c>
      <c r="E1441" t="s">
        <v>29</v>
      </c>
      <c r="F1441">
        <v>30</v>
      </c>
      <c r="G1441" t="s">
        <v>10261</v>
      </c>
      <c r="H1441" t="s">
        <v>2766</v>
      </c>
      <c r="I1441" t="s">
        <v>294</v>
      </c>
      <c r="J1441" s="8">
        <v>44001</v>
      </c>
      <c r="K1441" s="6" t="str">
        <f t="shared" si="110"/>
        <v>2020</v>
      </c>
      <c r="L1441" s="6" t="str">
        <f t="shared" si="111"/>
        <v>Jun</v>
      </c>
      <c r="M1441">
        <v>47</v>
      </c>
      <c r="N1441" s="10">
        <f t="shared" si="112"/>
        <v>2.0099999999999998</v>
      </c>
      <c r="O1441">
        <f t="shared" si="113"/>
        <v>20</v>
      </c>
      <c r="P1441">
        <v>0.5</v>
      </c>
      <c r="Q1441" s="12">
        <f>Table1[[#This Row],[Quantity]]*Table1[[#This Row],[Case Size]]</f>
        <v>940</v>
      </c>
      <c r="R1441" s="10">
        <f>Table1[[#This Row],[ Sales Volume]]*Table1[[#This Row],[Cost]]</f>
        <v>1889.3999999999999</v>
      </c>
      <c r="S1441" s="10">
        <f>Table1[[#This Row],[Sales Values]]-(Table1[[#This Row],[Sales Values]]*0.25)</f>
        <v>1417.05</v>
      </c>
      <c r="T1441" s="10">
        <f>Table1[[#This Row],[Manufacturing Cost]]-Table1[[#This Row],[Delivery Cost]]</f>
        <v>1393.55</v>
      </c>
      <c r="U1441" s="10">
        <f>Table1[[#This Row],[Quantity]]*Table1[[#This Row],[Delivery]]</f>
        <v>23.5</v>
      </c>
      <c r="V1441" s="10">
        <f>Table1[[#This Row],[Sales Values]]-Table1[[#This Row],[Manufacturing Cost]]</f>
        <v>472.34999999999991</v>
      </c>
      <c r="W1441" s="13">
        <f>Table1[[#This Row],[Profit]]/Table1[[#This Row],[Sales Values]]</f>
        <v>0.24999999999999997</v>
      </c>
      <c r="X1441" s="10">
        <v>14.95</v>
      </c>
      <c r="Y1441" s="14">
        <f>IF(AND(Table1[[#This Row],[Quantity]]&gt;20,Table1[[#This Row],[Quantity]]&lt;=50),3%,IF(AND(Table1[[#This Row],[Quantity]]&gt;50,Table1[[#This Row],[Quantity]]&lt;=100),5%,IF(Table1[[#This Row],[Quantity]]&gt;100,7%,0)))</f>
        <v>0.03</v>
      </c>
      <c r="Z1441" s="10">
        <f>Table1[[#This Row],[Sales Values]]*(1-Table1[[#This Row],[Discount]])</f>
        <v>1832.7179999999998</v>
      </c>
      <c r="AA1441" s="10">
        <f>Table1[[#This Row],[Sales Values]]+(Table1[[#This Row],[Sales Values]]*1.05%)</f>
        <v>1909.2386999999999</v>
      </c>
      <c r="AB1441" s="10">
        <f>Table1[[#This Row],[Sales Values]]*1.05</f>
        <v>1983.87</v>
      </c>
      <c r="AC1441" s="10" t="str">
        <f t="shared" si="114"/>
        <v>Hyperwotsit</v>
      </c>
      <c r="AD1441" t="s">
        <v>20</v>
      </c>
    </row>
    <row r="1442" spans="1:30" x14ac:dyDescent="0.3">
      <c r="A1442">
        <v>4979</v>
      </c>
      <c r="B1442" t="s">
        <v>6804</v>
      </c>
      <c r="C1442" t="s">
        <v>6044</v>
      </c>
      <c r="D1442" t="s">
        <v>28</v>
      </c>
      <c r="E1442" t="s">
        <v>29</v>
      </c>
      <c r="F1442">
        <v>60</v>
      </c>
      <c r="G1442" t="s">
        <v>10264</v>
      </c>
      <c r="H1442" t="s">
        <v>558</v>
      </c>
      <c r="I1442" t="s">
        <v>32</v>
      </c>
      <c r="J1442" s="8">
        <v>44678</v>
      </c>
      <c r="K1442" s="6" t="str">
        <f t="shared" si="110"/>
        <v>2022</v>
      </c>
      <c r="L1442" s="6" t="str">
        <f t="shared" si="111"/>
        <v>Apr</v>
      </c>
      <c r="M1442">
        <v>23</v>
      </c>
      <c r="N1442" s="10">
        <f t="shared" si="112"/>
        <v>1.89</v>
      </c>
      <c r="O1442">
        <f t="shared" si="113"/>
        <v>18</v>
      </c>
      <c r="P1442">
        <v>0.5</v>
      </c>
      <c r="Q1442" s="12">
        <f>Table1[[#This Row],[Quantity]]*Table1[[#This Row],[Case Size]]</f>
        <v>414</v>
      </c>
      <c r="R1442" s="10">
        <f>Table1[[#This Row],[ Sales Volume]]*Table1[[#This Row],[Cost]]</f>
        <v>782.45999999999992</v>
      </c>
      <c r="S1442" s="10">
        <f>Table1[[#This Row],[Sales Values]]-(Table1[[#This Row],[Sales Values]]*0.25)</f>
        <v>586.84499999999991</v>
      </c>
      <c r="T1442" s="10">
        <f>Table1[[#This Row],[Manufacturing Cost]]-Table1[[#This Row],[Delivery Cost]]</f>
        <v>575.34499999999991</v>
      </c>
      <c r="U1442" s="10">
        <f>Table1[[#This Row],[Quantity]]*Table1[[#This Row],[Delivery]]</f>
        <v>11.5</v>
      </c>
      <c r="V1442" s="10">
        <f>Table1[[#This Row],[Sales Values]]-Table1[[#This Row],[Manufacturing Cost]]</f>
        <v>195.61500000000001</v>
      </c>
      <c r="W1442" s="13">
        <f>Table1[[#This Row],[Profit]]/Table1[[#This Row],[Sales Values]]</f>
        <v>0.25000000000000006</v>
      </c>
      <c r="X1442" s="10">
        <v>14.95</v>
      </c>
      <c r="Y1442" s="14">
        <f>IF(AND(Table1[[#This Row],[Quantity]]&gt;20,Table1[[#This Row],[Quantity]]&lt;=50),3%,IF(AND(Table1[[#This Row],[Quantity]]&gt;50,Table1[[#This Row],[Quantity]]&lt;=100),5%,IF(Table1[[#This Row],[Quantity]]&gt;100,7%,0)))</f>
        <v>0.03</v>
      </c>
      <c r="Z1442" s="10">
        <f>Table1[[#This Row],[Sales Values]]*(1-Table1[[#This Row],[Discount]])</f>
        <v>758.98619999999994</v>
      </c>
      <c r="AA1442" s="10">
        <f>Table1[[#This Row],[Sales Values]]+(Table1[[#This Row],[Sales Values]]*1.05%)</f>
        <v>790.67582999999991</v>
      </c>
      <c r="AB1442" s="10">
        <f>Table1[[#This Row],[Sales Values]]*1.05</f>
        <v>821.58299999999997</v>
      </c>
      <c r="AC1442" s="10" t="str">
        <f t="shared" si="114"/>
        <v>Gigastuff</v>
      </c>
      <c r="AD1442" t="s">
        <v>45</v>
      </c>
    </row>
    <row r="1443" spans="1:30" x14ac:dyDescent="0.3">
      <c r="A1443">
        <v>4981</v>
      </c>
      <c r="B1443" t="s">
        <v>3397</v>
      </c>
      <c r="C1443" t="s">
        <v>1783</v>
      </c>
      <c r="D1443" t="s">
        <v>28</v>
      </c>
      <c r="E1443" t="s">
        <v>29</v>
      </c>
      <c r="F1443">
        <v>60</v>
      </c>
      <c r="G1443" t="s">
        <v>10267</v>
      </c>
      <c r="H1443" t="s">
        <v>2583</v>
      </c>
      <c r="I1443" t="s">
        <v>32</v>
      </c>
      <c r="J1443" s="8">
        <v>44647</v>
      </c>
      <c r="K1443" s="6" t="str">
        <f t="shared" si="110"/>
        <v>2022</v>
      </c>
      <c r="L1443" s="6" t="str">
        <f t="shared" si="111"/>
        <v>Mar</v>
      </c>
      <c r="M1443">
        <v>95</v>
      </c>
      <c r="N1443" s="10">
        <f t="shared" si="112"/>
        <v>1.89</v>
      </c>
      <c r="O1443">
        <f t="shared" si="113"/>
        <v>18</v>
      </c>
      <c r="P1443">
        <v>0.5</v>
      </c>
      <c r="Q1443" s="12">
        <f>Table1[[#This Row],[Quantity]]*Table1[[#This Row],[Case Size]]</f>
        <v>1710</v>
      </c>
      <c r="R1443" s="10">
        <f>Table1[[#This Row],[ Sales Volume]]*Table1[[#This Row],[Cost]]</f>
        <v>3231.8999999999996</v>
      </c>
      <c r="S1443" s="10">
        <f>Table1[[#This Row],[Sales Values]]-(Table1[[#This Row],[Sales Values]]*0.25)</f>
        <v>2423.9249999999997</v>
      </c>
      <c r="T1443" s="10">
        <f>Table1[[#This Row],[Manufacturing Cost]]-Table1[[#This Row],[Delivery Cost]]</f>
        <v>2376.4249999999997</v>
      </c>
      <c r="U1443" s="10">
        <f>Table1[[#This Row],[Quantity]]*Table1[[#This Row],[Delivery]]</f>
        <v>47.5</v>
      </c>
      <c r="V1443" s="10">
        <f>Table1[[#This Row],[Sales Values]]-Table1[[#This Row],[Manufacturing Cost]]</f>
        <v>807.97499999999991</v>
      </c>
      <c r="W1443" s="13">
        <f>Table1[[#This Row],[Profit]]/Table1[[#This Row],[Sales Values]]</f>
        <v>0.25</v>
      </c>
      <c r="X1443" s="10">
        <v>14.95</v>
      </c>
      <c r="Y1443" s="14">
        <f>IF(AND(Table1[[#This Row],[Quantity]]&gt;20,Table1[[#This Row],[Quantity]]&lt;=50),3%,IF(AND(Table1[[#This Row],[Quantity]]&gt;50,Table1[[#This Row],[Quantity]]&lt;=100),5%,IF(Table1[[#This Row],[Quantity]]&gt;100,7%,0)))</f>
        <v>0.05</v>
      </c>
      <c r="Z1443" s="10">
        <f>Table1[[#This Row],[Sales Values]]*(1-Table1[[#This Row],[Discount]])</f>
        <v>3070.3049999999994</v>
      </c>
      <c r="AA1443" s="10">
        <f>Table1[[#This Row],[Sales Values]]+(Table1[[#This Row],[Sales Values]]*1.05%)</f>
        <v>3265.8349499999995</v>
      </c>
      <c r="AB1443" s="10">
        <f>Table1[[#This Row],[Sales Values]]*1.05</f>
        <v>3393.4949999999999</v>
      </c>
      <c r="AC1443" s="10" t="str">
        <f t="shared" si="114"/>
        <v>Gigastuff</v>
      </c>
      <c r="AD1443" t="s">
        <v>45</v>
      </c>
    </row>
    <row r="1444" spans="1:30" x14ac:dyDescent="0.3">
      <c r="A1444">
        <v>4982</v>
      </c>
      <c r="B1444" t="s">
        <v>10268</v>
      </c>
      <c r="C1444" t="s">
        <v>3262</v>
      </c>
      <c r="D1444" t="s">
        <v>51</v>
      </c>
      <c r="E1444" t="s">
        <v>16</v>
      </c>
      <c r="F1444">
        <v>60</v>
      </c>
      <c r="G1444" t="s">
        <v>10269</v>
      </c>
      <c r="H1444" t="s">
        <v>1519</v>
      </c>
      <c r="I1444" t="s">
        <v>32</v>
      </c>
      <c r="J1444" s="8">
        <v>44166</v>
      </c>
      <c r="K1444" s="6" t="str">
        <f t="shared" si="110"/>
        <v>2020</v>
      </c>
      <c r="L1444" s="6" t="str">
        <f t="shared" si="111"/>
        <v>Dec</v>
      </c>
      <c r="M1444">
        <v>44</v>
      </c>
      <c r="N1444" s="10">
        <f t="shared" si="112"/>
        <v>3.49</v>
      </c>
      <c r="O1444">
        <f t="shared" si="113"/>
        <v>20</v>
      </c>
      <c r="P1444">
        <v>0.5</v>
      </c>
      <c r="Q1444" s="12">
        <f>Table1[[#This Row],[Quantity]]*Table1[[#This Row],[Case Size]]</f>
        <v>880</v>
      </c>
      <c r="R1444" s="10">
        <f>Table1[[#This Row],[ Sales Volume]]*Table1[[#This Row],[Cost]]</f>
        <v>3071.2000000000003</v>
      </c>
      <c r="S1444" s="10">
        <f>Table1[[#This Row],[Sales Values]]-(Table1[[#This Row],[Sales Values]]*0.25)</f>
        <v>2303.4</v>
      </c>
      <c r="T1444" s="10">
        <f>Table1[[#This Row],[Manufacturing Cost]]-Table1[[#This Row],[Delivery Cost]]</f>
        <v>2281.4</v>
      </c>
      <c r="U1444" s="10">
        <f>Table1[[#This Row],[Quantity]]*Table1[[#This Row],[Delivery]]</f>
        <v>22</v>
      </c>
      <c r="V1444" s="10">
        <f>Table1[[#This Row],[Sales Values]]-Table1[[#This Row],[Manufacturing Cost]]</f>
        <v>767.80000000000018</v>
      </c>
      <c r="W1444" s="13">
        <f>Table1[[#This Row],[Profit]]/Table1[[#This Row],[Sales Values]]</f>
        <v>0.25000000000000006</v>
      </c>
      <c r="X1444" s="10">
        <v>14.95</v>
      </c>
      <c r="Y1444" s="14">
        <f>IF(AND(Table1[[#This Row],[Quantity]]&gt;20,Table1[[#This Row],[Quantity]]&lt;=50),3%,IF(AND(Table1[[#This Row],[Quantity]]&gt;50,Table1[[#This Row],[Quantity]]&lt;=100),5%,IF(Table1[[#This Row],[Quantity]]&gt;100,7%,0)))</f>
        <v>0.03</v>
      </c>
      <c r="Z1444" s="10">
        <f>Table1[[#This Row],[Sales Values]]*(1-Table1[[#This Row],[Discount]])</f>
        <v>2979.0640000000003</v>
      </c>
      <c r="AA1444" s="10">
        <f>Table1[[#This Row],[Sales Values]]+(Table1[[#This Row],[Sales Values]]*1.05%)</f>
        <v>3103.4476000000004</v>
      </c>
      <c r="AB1444" s="10">
        <f>Table1[[#This Row],[Sales Values]]*1.05</f>
        <v>3224.76</v>
      </c>
      <c r="AC1444" s="10" t="str">
        <f t="shared" si="114"/>
        <v>Superwossname</v>
      </c>
      <c r="AD1444" t="s">
        <v>101</v>
      </c>
    </row>
    <row r="1445" spans="1:30" x14ac:dyDescent="0.3">
      <c r="A1445">
        <v>4984</v>
      </c>
      <c r="B1445" t="s">
        <v>10272</v>
      </c>
      <c r="C1445" t="s">
        <v>1774</v>
      </c>
      <c r="D1445" t="s">
        <v>621</v>
      </c>
      <c r="E1445" t="s">
        <v>29</v>
      </c>
      <c r="F1445">
        <v>90</v>
      </c>
      <c r="G1445" t="s">
        <v>10273</v>
      </c>
      <c r="H1445" t="s">
        <v>63</v>
      </c>
      <c r="I1445" t="s">
        <v>32</v>
      </c>
      <c r="J1445" s="8">
        <v>44042</v>
      </c>
      <c r="K1445" s="6" t="str">
        <f t="shared" si="110"/>
        <v>2020</v>
      </c>
      <c r="L1445" s="6" t="str">
        <f t="shared" si="111"/>
        <v>Jul</v>
      </c>
      <c r="M1445">
        <v>8</v>
      </c>
      <c r="N1445" s="10">
        <f t="shared" si="112"/>
        <v>2.0099999999999998</v>
      </c>
      <c r="O1445">
        <f t="shared" si="113"/>
        <v>20</v>
      </c>
      <c r="P1445">
        <v>0.5</v>
      </c>
      <c r="Q1445" s="12">
        <f>Table1[[#This Row],[Quantity]]*Table1[[#This Row],[Case Size]]</f>
        <v>160</v>
      </c>
      <c r="R1445" s="10">
        <f>Table1[[#This Row],[ Sales Volume]]*Table1[[#This Row],[Cost]]</f>
        <v>321.59999999999997</v>
      </c>
      <c r="S1445" s="10">
        <f>Table1[[#This Row],[Sales Values]]-(Table1[[#This Row],[Sales Values]]*0.25)</f>
        <v>241.2</v>
      </c>
      <c r="T1445" s="10">
        <f>Table1[[#This Row],[Manufacturing Cost]]-Table1[[#This Row],[Delivery Cost]]</f>
        <v>237.2</v>
      </c>
      <c r="U1445" s="10">
        <f>Table1[[#This Row],[Quantity]]*Table1[[#This Row],[Delivery]]</f>
        <v>4</v>
      </c>
      <c r="V1445" s="10">
        <f>Table1[[#This Row],[Sales Values]]-Table1[[#This Row],[Manufacturing Cost]]</f>
        <v>80.399999999999977</v>
      </c>
      <c r="W1445" s="13">
        <f>Table1[[#This Row],[Profit]]/Table1[[#This Row],[Sales Values]]</f>
        <v>0.24999999999999994</v>
      </c>
      <c r="X1445" s="10">
        <v>14.95</v>
      </c>
      <c r="Y1445" s="14">
        <f>IF(AND(Table1[[#This Row],[Quantity]]&gt;20,Table1[[#This Row],[Quantity]]&lt;=50),3%,IF(AND(Table1[[#This Row],[Quantity]]&gt;50,Table1[[#This Row],[Quantity]]&lt;=100),5%,IF(Table1[[#This Row],[Quantity]]&gt;100,7%,0)))</f>
        <v>0</v>
      </c>
      <c r="Z1445" s="10">
        <f>Table1[[#This Row],[Sales Values]]*(1-Table1[[#This Row],[Discount]])</f>
        <v>321.59999999999997</v>
      </c>
      <c r="AA1445" s="10">
        <f>Table1[[#This Row],[Sales Values]]+(Table1[[#This Row],[Sales Values]]*1.05%)</f>
        <v>324.97679999999997</v>
      </c>
      <c r="AB1445" s="10">
        <f>Table1[[#This Row],[Sales Values]]*1.05</f>
        <v>337.68</v>
      </c>
      <c r="AC1445" s="10" t="str">
        <f t="shared" si="114"/>
        <v>Hyperwotsit</v>
      </c>
      <c r="AD1445" t="s">
        <v>20</v>
      </c>
    </row>
    <row r="1446" spans="1:30" x14ac:dyDescent="0.3">
      <c r="A1446">
        <v>4985</v>
      </c>
      <c r="B1446" t="s">
        <v>10274</v>
      </c>
      <c r="C1446" t="s">
        <v>453</v>
      </c>
      <c r="D1446" t="s">
        <v>15</v>
      </c>
      <c r="E1446" t="s">
        <v>16</v>
      </c>
      <c r="F1446">
        <v>90</v>
      </c>
      <c r="G1446" t="s">
        <v>10275</v>
      </c>
      <c r="H1446" t="s">
        <v>2105</v>
      </c>
      <c r="I1446" t="s">
        <v>110</v>
      </c>
      <c r="J1446" s="8">
        <v>44404</v>
      </c>
      <c r="K1446" s="6" t="str">
        <f t="shared" si="110"/>
        <v>2021</v>
      </c>
      <c r="L1446" s="6" t="str">
        <f t="shared" si="111"/>
        <v>Jul</v>
      </c>
      <c r="M1446">
        <v>80</v>
      </c>
      <c r="N1446" s="10">
        <f t="shared" si="112"/>
        <v>2.0099999999999998</v>
      </c>
      <c r="O1446">
        <f t="shared" si="113"/>
        <v>20</v>
      </c>
      <c r="P1446">
        <v>0.5</v>
      </c>
      <c r="Q1446" s="12">
        <f>Table1[[#This Row],[Quantity]]*Table1[[#This Row],[Case Size]]</f>
        <v>1600</v>
      </c>
      <c r="R1446" s="10">
        <f>Table1[[#This Row],[ Sales Volume]]*Table1[[#This Row],[Cost]]</f>
        <v>3215.9999999999995</v>
      </c>
      <c r="S1446" s="10">
        <f>Table1[[#This Row],[Sales Values]]-(Table1[[#This Row],[Sales Values]]*0.25)</f>
        <v>2411.9999999999995</v>
      </c>
      <c r="T1446" s="10">
        <f>Table1[[#This Row],[Manufacturing Cost]]-Table1[[#This Row],[Delivery Cost]]</f>
        <v>2371.9999999999995</v>
      </c>
      <c r="U1446" s="10">
        <f>Table1[[#This Row],[Quantity]]*Table1[[#This Row],[Delivery]]</f>
        <v>40</v>
      </c>
      <c r="V1446" s="10">
        <f>Table1[[#This Row],[Sales Values]]-Table1[[#This Row],[Manufacturing Cost]]</f>
        <v>804</v>
      </c>
      <c r="W1446" s="13">
        <f>Table1[[#This Row],[Profit]]/Table1[[#This Row],[Sales Values]]</f>
        <v>0.25000000000000006</v>
      </c>
      <c r="X1446" s="10">
        <v>14.95</v>
      </c>
      <c r="Y1446" s="14">
        <f>IF(AND(Table1[[#This Row],[Quantity]]&gt;20,Table1[[#This Row],[Quantity]]&lt;=50),3%,IF(AND(Table1[[#This Row],[Quantity]]&gt;50,Table1[[#This Row],[Quantity]]&lt;=100),5%,IF(Table1[[#This Row],[Quantity]]&gt;100,7%,0)))</f>
        <v>0.05</v>
      </c>
      <c r="Z1446" s="10">
        <f>Table1[[#This Row],[Sales Values]]*(1-Table1[[#This Row],[Discount]])</f>
        <v>3055.1999999999994</v>
      </c>
      <c r="AA1446" s="10">
        <f>Table1[[#This Row],[Sales Values]]+(Table1[[#This Row],[Sales Values]]*1.05%)</f>
        <v>3249.7679999999996</v>
      </c>
      <c r="AB1446" s="10">
        <f>Table1[[#This Row],[Sales Values]]*1.05</f>
        <v>3376.7999999999997</v>
      </c>
      <c r="AC1446" s="10" t="str">
        <f t="shared" si="114"/>
        <v>Hyperwotsit</v>
      </c>
      <c r="AD1446" t="s">
        <v>20</v>
      </c>
    </row>
    <row r="1447" spans="1:30" x14ac:dyDescent="0.3">
      <c r="A1447">
        <v>4993</v>
      </c>
      <c r="B1447" t="s">
        <v>9128</v>
      </c>
      <c r="C1447" t="s">
        <v>10284</v>
      </c>
      <c r="D1447" t="s">
        <v>51</v>
      </c>
      <c r="E1447" t="s">
        <v>16</v>
      </c>
      <c r="F1447">
        <v>90</v>
      </c>
      <c r="G1447" t="s">
        <v>10285</v>
      </c>
      <c r="H1447" t="s">
        <v>1269</v>
      </c>
      <c r="I1447" t="s">
        <v>187</v>
      </c>
      <c r="J1447" s="8">
        <v>43911</v>
      </c>
      <c r="K1447" s="6" t="str">
        <f t="shared" si="110"/>
        <v>2020</v>
      </c>
      <c r="L1447" s="6" t="str">
        <f t="shared" si="111"/>
        <v>Mar</v>
      </c>
      <c r="M1447">
        <v>14</v>
      </c>
      <c r="N1447" s="10">
        <f t="shared" si="112"/>
        <v>3.49</v>
      </c>
      <c r="O1447">
        <f t="shared" si="113"/>
        <v>20</v>
      </c>
      <c r="P1447">
        <v>0.5</v>
      </c>
      <c r="Q1447" s="12">
        <f>Table1[[#This Row],[Quantity]]*Table1[[#This Row],[Case Size]]</f>
        <v>280</v>
      </c>
      <c r="R1447" s="10">
        <f>Table1[[#This Row],[ Sales Volume]]*Table1[[#This Row],[Cost]]</f>
        <v>977.2</v>
      </c>
      <c r="S1447" s="10">
        <f>Table1[[#This Row],[Sales Values]]-(Table1[[#This Row],[Sales Values]]*0.25)</f>
        <v>732.90000000000009</v>
      </c>
      <c r="T1447" s="10">
        <f>Table1[[#This Row],[Manufacturing Cost]]-Table1[[#This Row],[Delivery Cost]]</f>
        <v>725.90000000000009</v>
      </c>
      <c r="U1447" s="10">
        <f>Table1[[#This Row],[Quantity]]*Table1[[#This Row],[Delivery]]</f>
        <v>7</v>
      </c>
      <c r="V1447" s="10">
        <f>Table1[[#This Row],[Sales Values]]-Table1[[#This Row],[Manufacturing Cost]]</f>
        <v>244.29999999999995</v>
      </c>
      <c r="W1447" s="13">
        <f>Table1[[#This Row],[Profit]]/Table1[[#This Row],[Sales Values]]</f>
        <v>0.24999999999999994</v>
      </c>
      <c r="X1447" s="10">
        <v>14.95</v>
      </c>
      <c r="Y1447" s="14">
        <f>IF(AND(Table1[[#This Row],[Quantity]]&gt;20,Table1[[#This Row],[Quantity]]&lt;=50),3%,IF(AND(Table1[[#This Row],[Quantity]]&gt;50,Table1[[#This Row],[Quantity]]&lt;=100),5%,IF(Table1[[#This Row],[Quantity]]&gt;100,7%,0)))</f>
        <v>0</v>
      </c>
      <c r="Z1447" s="10">
        <f>Table1[[#This Row],[Sales Values]]*(1-Table1[[#This Row],[Discount]])</f>
        <v>977.2</v>
      </c>
      <c r="AA1447" s="10">
        <f>Table1[[#This Row],[Sales Values]]+(Table1[[#This Row],[Sales Values]]*1.05%)</f>
        <v>987.4606</v>
      </c>
      <c r="AB1447" s="10">
        <f>Table1[[#This Row],[Sales Values]]*1.05</f>
        <v>1026.0600000000002</v>
      </c>
      <c r="AC1447" s="10" t="str">
        <f t="shared" si="114"/>
        <v>Superwossname</v>
      </c>
      <c r="AD1447" t="s">
        <v>101</v>
      </c>
    </row>
    <row r="1448" spans="1:30" x14ac:dyDescent="0.3">
      <c r="A1448">
        <v>4994</v>
      </c>
      <c r="B1448" t="s">
        <v>10286</v>
      </c>
      <c r="C1448" t="s">
        <v>1765</v>
      </c>
      <c r="D1448" t="s">
        <v>51</v>
      </c>
      <c r="E1448" t="s">
        <v>16</v>
      </c>
      <c r="F1448">
        <v>60</v>
      </c>
      <c r="G1448" t="s">
        <v>10287</v>
      </c>
      <c r="H1448" t="s">
        <v>4849</v>
      </c>
      <c r="I1448" t="s">
        <v>294</v>
      </c>
      <c r="J1448" s="8">
        <v>43904</v>
      </c>
      <c r="K1448" s="6" t="str">
        <f t="shared" si="110"/>
        <v>2020</v>
      </c>
      <c r="L1448" s="6" t="str">
        <f t="shared" si="111"/>
        <v>Mar</v>
      </c>
      <c r="M1448">
        <v>17</v>
      </c>
      <c r="N1448" s="10">
        <f t="shared" si="112"/>
        <v>1.89</v>
      </c>
      <c r="O1448">
        <f t="shared" si="113"/>
        <v>18</v>
      </c>
      <c r="P1448">
        <v>0.5</v>
      </c>
      <c r="Q1448" s="12">
        <f>Table1[[#This Row],[Quantity]]*Table1[[#This Row],[Case Size]]</f>
        <v>306</v>
      </c>
      <c r="R1448" s="10">
        <f>Table1[[#This Row],[ Sales Volume]]*Table1[[#This Row],[Cost]]</f>
        <v>578.33999999999992</v>
      </c>
      <c r="S1448" s="10">
        <f>Table1[[#This Row],[Sales Values]]-(Table1[[#This Row],[Sales Values]]*0.25)</f>
        <v>433.75499999999994</v>
      </c>
      <c r="T1448" s="10">
        <f>Table1[[#This Row],[Manufacturing Cost]]-Table1[[#This Row],[Delivery Cost]]</f>
        <v>425.25499999999994</v>
      </c>
      <c r="U1448" s="10">
        <f>Table1[[#This Row],[Quantity]]*Table1[[#This Row],[Delivery]]</f>
        <v>8.5</v>
      </c>
      <c r="V1448" s="10">
        <f>Table1[[#This Row],[Sales Values]]-Table1[[#This Row],[Manufacturing Cost]]</f>
        <v>144.58499999999998</v>
      </c>
      <c r="W1448" s="13">
        <f>Table1[[#This Row],[Profit]]/Table1[[#This Row],[Sales Values]]</f>
        <v>0.25</v>
      </c>
      <c r="X1448" s="10">
        <v>14.95</v>
      </c>
      <c r="Y1448" s="14">
        <f>IF(AND(Table1[[#This Row],[Quantity]]&gt;20,Table1[[#This Row],[Quantity]]&lt;=50),3%,IF(AND(Table1[[#This Row],[Quantity]]&gt;50,Table1[[#This Row],[Quantity]]&lt;=100),5%,IF(Table1[[#This Row],[Quantity]]&gt;100,7%,0)))</f>
        <v>0</v>
      </c>
      <c r="Z1448" s="10">
        <f>Table1[[#This Row],[Sales Values]]*(1-Table1[[#This Row],[Discount]])</f>
        <v>578.33999999999992</v>
      </c>
      <c r="AA1448" s="10">
        <f>Table1[[#This Row],[Sales Values]]+(Table1[[#This Row],[Sales Values]]*1.05%)</f>
        <v>584.41256999999996</v>
      </c>
      <c r="AB1448" s="10">
        <f>Table1[[#This Row],[Sales Values]]*1.05</f>
        <v>607.25699999999995</v>
      </c>
      <c r="AC1448" s="10" t="str">
        <f t="shared" si="114"/>
        <v>Gigastuff</v>
      </c>
      <c r="AD1448" t="s">
        <v>45</v>
      </c>
    </row>
    <row r="1449" spans="1:30" x14ac:dyDescent="0.3">
      <c r="A1449">
        <v>5002</v>
      </c>
      <c r="B1449" t="s">
        <v>6413</v>
      </c>
      <c r="C1449" t="s">
        <v>3330</v>
      </c>
      <c r="D1449" t="s">
        <v>28</v>
      </c>
      <c r="E1449" t="s">
        <v>29</v>
      </c>
      <c r="F1449">
        <v>90</v>
      </c>
      <c r="G1449" t="s">
        <v>10296</v>
      </c>
      <c r="H1449" t="s">
        <v>1168</v>
      </c>
      <c r="I1449" t="s">
        <v>32</v>
      </c>
      <c r="J1449" s="8">
        <v>44488</v>
      </c>
      <c r="K1449" s="6" t="str">
        <f t="shared" si="110"/>
        <v>2021</v>
      </c>
      <c r="L1449" s="6" t="str">
        <f t="shared" si="111"/>
        <v>Oct</v>
      </c>
      <c r="M1449">
        <v>19</v>
      </c>
      <c r="N1449" s="10">
        <f t="shared" si="112"/>
        <v>2.0099999999999998</v>
      </c>
      <c r="O1449">
        <f t="shared" si="113"/>
        <v>20</v>
      </c>
      <c r="P1449">
        <v>0.5</v>
      </c>
      <c r="Q1449" s="12">
        <f>Table1[[#This Row],[Quantity]]*Table1[[#This Row],[Case Size]]</f>
        <v>380</v>
      </c>
      <c r="R1449" s="10">
        <f>Table1[[#This Row],[ Sales Volume]]*Table1[[#This Row],[Cost]]</f>
        <v>763.8</v>
      </c>
      <c r="S1449" s="10">
        <f>Table1[[#This Row],[Sales Values]]-(Table1[[#This Row],[Sales Values]]*0.25)</f>
        <v>572.84999999999991</v>
      </c>
      <c r="T1449" s="10">
        <f>Table1[[#This Row],[Manufacturing Cost]]-Table1[[#This Row],[Delivery Cost]]</f>
        <v>563.34999999999991</v>
      </c>
      <c r="U1449" s="10">
        <f>Table1[[#This Row],[Quantity]]*Table1[[#This Row],[Delivery]]</f>
        <v>9.5</v>
      </c>
      <c r="V1449" s="10">
        <f>Table1[[#This Row],[Sales Values]]-Table1[[#This Row],[Manufacturing Cost]]</f>
        <v>190.95000000000005</v>
      </c>
      <c r="W1449" s="13">
        <f>Table1[[#This Row],[Profit]]/Table1[[#This Row],[Sales Values]]</f>
        <v>0.25000000000000006</v>
      </c>
      <c r="X1449" s="10">
        <v>14.95</v>
      </c>
      <c r="Y1449" s="14">
        <f>IF(AND(Table1[[#This Row],[Quantity]]&gt;20,Table1[[#This Row],[Quantity]]&lt;=50),3%,IF(AND(Table1[[#This Row],[Quantity]]&gt;50,Table1[[#This Row],[Quantity]]&lt;=100),5%,IF(Table1[[#This Row],[Quantity]]&gt;100,7%,0)))</f>
        <v>0</v>
      </c>
      <c r="Z1449" s="10">
        <f>Table1[[#This Row],[Sales Values]]*(1-Table1[[#This Row],[Discount]])</f>
        <v>763.8</v>
      </c>
      <c r="AA1449" s="10">
        <f>Table1[[#This Row],[Sales Values]]+(Table1[[#This Row],[Sales Values]]*1.05%)</f>
        <v>771.81989999999996</v>
      </c>
      <c r="AB1449" s="10">
        <f>Table1[[#This Row],[Sales Values]]*1.05</f>
        <v>801.99</v>
      </c>
      <c r="AC1449" s="10" t="str">
        <f t="shared" si="114"/>
        <v>Hyperwotsit</v>
      </c>
      <c r="AD1449" t="s">
        <v>20</v>
      </c>
    </row>
    <row r="1450" spans="1:30" x14ac:dyDescent="0.3">
      <c r="A1450">
        <v>5009</v>
      </c>
      <c r="B1450" t="s">
        <v>3985</v>
      </c>
      <c r="C1450" t="s">
        <v>8377</v>
      </c>
      <c r="D1450" t="s">
        <v>51</v>
      </c>
      <c r="E1450" t="s">
        <v>16</v>
      </c>
      <c r="F1450">
        <v>30</v>
      </c>
      <c r="G1450" t="s">
        <v>10302</v>
      </c>
      <c r="H1450" t="s">
        <v>558</v>
      </c>
      <c r="I1450" t="s">
        <v>32</v>
      </c>
      <c r="J1450" s="8">
        <v>44894</v>
      </c>
      <c r="K1450" s="6" t="str">
        <f t="shared" si="110"/>
        <v>2022</v>
      </c>
      <c r="L1450" s="6" t="str">
        <f t="shared" si="111"/>
        <v>Nov</v>
      </c>
      <c r="M1450">
        <v>30</v>
      </c>
      <c r="N1450" s="10">
        <f t="shared" si="112"/>
        <v>3.49</v>
      </c>
      <c r="O1450">
        <f t="shared" si="113"/>
        <v>20</v>
      </c>
      <c r="P1450">
        <v>0.5</v>
      </c>
      <c r="Q1450" s="12">
        <f>Table1[[#This Row],[Quantity]]*Table1[[#This Row],[Case Size]]</f>
        <v>600</v>
      </c>
      <c r="R1450" s="10">
        <f>Table1[[#This Row],[ Sales Volume]]*Table1[[#This Row],[Cost]]</f>
        <v>2094</v>
      </c>
      <c r="S1450" s="10">
        <f>Table1[[#This Row],[Sales Values]]-(Table1[[#This Row],[Sales Values]]*0.25)</f>
        <v>1570.5</v>
      </c>
      <c r="T1450" s="10">
        <f>Table1[[#This Row],[Manufacturing Cost]]-Table1[[#This Row],[Delivery Cost]]</f>
        <v>1555.5</v>
      </c>
      <c r="U1450" s="10">
        <f>Table1[[#This Row],[Quantity]]*Table1[[#This Row],[Delivery]]</f>
        <v>15</v>
      </c>
      <c r="V1450" s="10">
        <f>Table1[[#This Row],[Sales Values]]-Table1[[#This Row],[Manufacturing Cost]]</f>
        <v>523.5</v>
      </c>
      <c r="W1450" s="13">
        <f>Table1[[#This Row],[Profit]]/Table1[[#This Row],[Sales Values]]</f>
        <v>0.25</v>
      </c>
      <c r="X1450" s="10">
        <v>14.95</v>
      </c>
      <c r="Y1450" s="14">
        <f>IF(AND(Table1[[#This Row],[Quantity]]&gt;20,Table1[[#This Row],[Quantity]]&lt;=50),3%,IF(AND(Table1[[#This Row],[Quantity]]&gt;50,Table1[[#This Row],[Quantity]]&lt;=100),5%,IF(Table1[[#This Row],[Quantity]]&gt;100,7%,0)))</f>
        <v>0.03</v>
      </c>
      <c r="Z1450" s="10">
        <f>Table1[[#This Row],[Sales Values]]*(1-Table1[[#This Row],[Discount]])</f>
        <v>2031.1799999999998</v>
      </c>
      <c r="AA1450" s="10">
        <f>Table1[[#This Row],[Sales Values]]+(Table1[[#This Row],[Sales Values]]*1.05%)</f>
        <v>2115.9870000000001</v>
      </c>
      <c r="AB1450" s="10">
        <f>Table1[[#This Row],[Sales Values]]*1.05</f>
        <v>2198.7000000000003</v>
      </c>
      <c r="AC1450" s="10" t="str">
        <f t="shared" si="114"/>
        <v>Superwossname</v>
      </c>
      <c r="AD1450" t="s">
        <v>101</v>
      </c>
    </row>
    <row r="1451" spans="1:30" x14ac:dyDescent="0.3">
      <c r="A1451">
        <v>5011</v>
      </c>
      <c r="B1451" t="s">
        <v>5772</v>
      </c>
      <c r="C1451" t="s">
        <v>2815</v>
      </c>
      <c r="D1451" t="s">
        <v>28</v>
      </c>
      <c r="E1451" t="s">
        <v>29</v>
      </c>
      <c r="F1451">
        <v>60</v>
      </c>
      <c r="G1451" t="s">
        <v>10304</v>
      </c>
      <c r="H1451" t="s">
        <v>5957</v>
      </c>
      <c r="I1451" t="s">
        <v>187</v>
      </c>
      <c r="J1451" s="8">
        <v>44219</v>
      </c>
      <c r="K1451" s="6" t="str">
        <f t="shared" si="110"/>
        <v>2021</v>
      </c>
      <c r="L1451" s="6" t="str">
        <f t="shared" si="111"/>
        <v>Jan</v>
      </c>
      <c r="M1451">
        <v>30</v>
      </c>
      <c r="N1451" s="10">
        <f t="shared" si="112"/>
        <v>1.89</v>
      </c>
      <c r="O1451">
        <f t="shared" si="113"/>
        <v>18</v>
      </c>
      <c r="P1451">
        <v>0.5</v>
      </c>
      <c r="Q1451" s="12">
        <f>Table1[[#This Row],[Quantity]]*Table1[[#This Row],[Case Size]]</f>
        <v>540</v>
      </c>
      <c r="R1451" s="10">
        <f>Table1[[#This Row],[ Sales Volume]]*Table1[[#This Row],[Cost]]</f>
        <v>1020.5999999999999</v>
      </c>
      <c r="S1451" s="10">
        <f>Table1[[#This Row],[Sales Values]]-(Table1[[#This Row],[Sales Values]]*0.25)</f>
        <v>765.44999999999993</v>
      </c>
      <c r="T1451" s="10">
        <f>Table1[[#This Row],[Manufacturing Cost]]-Table1[[#This Row],[Delivery Cost]]</f>
        <v>750.44999999999993</v>
      </c>
      <c r="U1451" s="10">
        <f>Table1[[#This Row],[Quantity]]*Table1[[#This Row],[Delivery]]</f>
        <v>15</v>
      </c>
      <c r="V1451" s="10">
        <f>Table1[[#This Row],[Sales Values]]-Table1[[#This Row],[Manufacturing Cost]]</f>
        <v>255.14999999999998</v>
      </c>
      <c r="W1451" s="13">
        <f>Table1[[#This Row],[Profit]]/Table1[[#This Row],[Sales Values]]</f>
        <v>0.25</v>
      </c>
      <c r="X1451" s="10">
        <v>14.95</v>
      </c>
      <c r="Y1451" s="14">
        <f>IF(AND(Table1[[#This Row],[Quantity]]&gt;20,Table1[[#This Row],[Quantity]]&lt;=50),3%,IF(AND(Table1[[#This Row],[Quantity]]&gt;50,Table1[[#This Row],[Quantity]]&lt;=100),5%,IF(Table1[[#This Row],[Quantity]]&gt;100,7%,0)))</f>
        <v>0.03</v>
      </c>
      <c r="Z1451" s="10">
        <f>Table1[[#This Row],[Sales Values]]*(1-Table1[[#This Row],[Discount]])</f>
        <v>989.98199999999986</v>
      </c>
      <c r="AA1451" s="10">
        <f>Table1[[#This Row],[Sales Values]]+(Table1[[#This Row],[Sales Values]]*1.05%)</f>
        <v>1031.3163</v>
      </c>
      <c r="AB1451" s="10">
        <f>Table1[[#This Row],[Sales Values]]*1.05</f>
        <v>1071.6299999999999</v>
      </c>
      <c r="AC1451" s="10" t="str">
        <f t="shared" si="114"/>
        <v>Gigastuff</v>
      </c>
      <c r="AD1451" t="s">
        <v>45</v>
      </c>
    </row>
    <row r="1452" spans="1:30" x14ac:dyDescent="0.3">
      <c r="A1452">
        <v>5013</v>
      </c>
      <c r="B1452" t="s">
        <v>7463</v>
      </c>
      <c r="C1452" t="s">
        <v>5764</v>
      </c>
      <c r="D1452" t="s">
        <v>28</v>
      </c>
      <c r="E1452" t="s">
        <v>29</v>
      </c>
      <c r="F1452">
        <v>90</v>
      </c>
      <c r="G1452" t="s">
        <v>10307</v>
      </c>
      <c r="H1452" t="s">
        <v>4979</v>
      </c>
      <c r="I1452" t="s">
        <v>294</v>
      </c>
      <c r="J1452" s="8">
        <v>44041</v>
      </c>
      <c r="K1452" s="6" t="str">
        <f t="shared" si="110"/>
        <v>2020</v>
      </c>
      <c r="L1452" s="6" t="str">
        <f t="shared" si="111"/>
        <v>Jul</v>
      </c>
      <c r="M1452">
        <v>26</v>
      </c>
      <c r="N1452" s="10">
        <f t="shared" si="112"/>
        <v>1.89</v>
      </c>
      <c r="O1452">
        <f t="shared" si="113"/>
        <v>18</v>
      </c>
      <c r="P1452">
        <v>0.5</v>
      </c>
      <c r="Q1452" s="12">
        <f>Table1[[#This Row],[Quantity]]*Table1[[#This Row],[Case Size]]</f>
        <v>468</v>
      </c>
      <c r="R1452" s="10">
        <f>Table1[[#This Row],[ Sales Volume]]*Table1[[#This Row],[Cost]]</f>
        <v>884.52</v>
      </c>
      <c r="S1452" s="10">
        <f>Table1[[#This Row],[Sales Values]]-(Table1[[#This Row],[Sales Values]]*0.25)</f>
        <v>663.39</v>
      </c>
      <c r="T1452" s="10">
        <f>Table1[[#This Row],[Manufacturing Cost]]-Table1[[#This Row],[Delivery Cost]]</f>
        <v>650.39</v>
      </c>
      <c r="U1452" s="10">
        <f>Table1[[#This Row],[Quantity]]*Table1[[#This Row],[Delivery]]</f>
        <v>13</v>
      </c>
      <c r="V1452" s="10">
        <f>Table1[[#This Row],[Sales Values]]-Table1[[#This Row],[Manufacturing Cost]]</f>
        <v>221.13</v>
      </c>
      <c r="W1452" s="13">
        <f>Table1[[#This Row],[Profit]]/Table1[[#This Row],[Sales Values]]</f>
        <v>0.25</v>
      </c>
      <c r="X1452" s="10">
        <v>14.95</v>
      </c>
      <c r="Y1452" s="14">
        <f>IF(AND(Table1[[#This Row],[Quantity]]&gt;20,Table1[[#This Row],[Quantity]]&lt;=50),3%,IF(AND(Table1[[#This Row],[Quantity]]&gt;50,Table1[[#This Row],[Quantity]]&lt;=100),5%,IF(Table1[[#This Row],[Quantity]]&gt;100,7%,0)))</f>
        <v>0.03</v>
      </c>
      <c r="Z1452" s="10">
        <f>Table1[[#This Row],[Sales Values]]*(1-Table1[[#This Row],[Discount]])</f>
        <v>857.98439999999994</v>
      </c>
      <c r="AA1452" s="10">
        <f>Table1[[#This Row],[Sales Values]]+(Table1[[#This Row],[Sales Values]]*1.05%)</f>
        <v>893.80745999999999</v>
      </c>
      <c r="AB1452" s="10">
        <f>Table1[[#This Row],[Sales Values]]*1.05</f>
        <v>928.74599999999998</v>
      </c>
      <c r="AC1452" s="10" t="str">
        <f t="shared" si="114"/>
        <v>Gigastuff</v>
      </c>
      <c r="AD1452" t="s">
        <v>45</v>
      </c>
    </row>
    <row r="1453" spans="1:30" x14ac:dyDescent="0.3">
      <c r="A1453">
        <v>5015</v>
      </c>
      <c r="B1453" t="s">
        <v>1805</v>
      </c>
      <c r="C1453" t="s">
        <v>9351</v>
      </c>
      <c r="D1453" t="s">
        <v>28</v>
      </c>
      <c r="E1453" t="s">
        <v>29</v>
      </c>
      <c r="F1453">
        <v>90</v>
      </c>
      <c r="G1453" t="s">
        <v>10309</v>
      </c>
      <c r="H1453" t="s">
        <v>738</v>
      </c>
      <c r="I1453" t="s">
        <v>38</v>
      </c>
      <c r="J1453" s="8">
        <v>43957</v>
      </c>
      <c r="K1453" s="6" t="str">
        <f t="shared" si="110"/>
        <v>2020</v>
      </c>
      <c r="L1453" s="6" t="str">
        <f t="shared" si="111"/>
        <v>May</v>
      </c>
      <c r="M1453">
        <v>29</v>
      </c>
      <c r="N1453" s="10">
        <f t="shared" si="112"/>
        <v>3.49</v>
      </c>
      <c r="O1453">
        <f t="shared" si="113"/>
        <v>20</v>
      </c>
      <c r="P1453">
        <v>0.5</v>
      </c>
      <c r="Q1453" s="12">
        <f>Table1[[#This Row],[Quantity]]*Table1[[#This Row],[Case Size]]</f>
        <v>580</v>
      </c>
      <c r="R1453" s="10">
        <f>Table1[[#This Row],[ Sales Volume]]*Table1[[#This Row],[Cost]]</f>
        <v>2024.2</v>
      </c>
      <c r="S1453" s="10">
        <f>Table1[[#This Row],[Sales Values]]-(Table1[[#This Row],[Sales Values]]*0.25)</f>
        <v>1518.15</v>
      </c>
      <c r="T1453" s="10">
        <f>Table1[[#This Row],[Manufacturing Cost]]-Table1[[#This Row],[Delivery Cost]]</f>
        <v>1503.65</v>
      </c>
      <c r="U1453" s="10">
        <f>Table1[[#This Row],[Quantity]]*Table1[[#This Row],[Delivery]]</f>
        <v>14.5</v>
      </c>
      <c r="V1453" s="10">
        <f>Table1[[#This Row],[Sales Values]]-Table1[[#This Row],[Manufacturing Cost]]</f>
        <v>506.04999999999995</v>
      </c>
      <c r="W1453" s="13">
        <f>Table1[[#This Row],[Profit]]/Table1[[#This Row],[Sales Values]]</f>
        <v>0.24999999999999997</v>
      </c>
      <c r="X1453" s="10">
        <v>14.95</v>
      </c>
      <c r="Y1453" s="14">
        <f>IF(AND(Table1[[#This Row],[Quantity]]&gt;20,Table1[[#This Row],[Quantity]]&lt;=50),3%,IF(AND(Table1[[#This Row],[Quantity]]&gt;50,Table1[[#This Row],[Quantity]]&lt;=100),5%,IF(Table1[[#This Row],[Quantity]]&gt;100,7%,0)))</f>
        <v>0.03</v>
      </c>
      <c r="Z1453" s="10">
        <f>Table1[[#This Row],[Sales Values]]*(1-Table1[[#This Row],[Discount]])</f>
        <v>1963.4739999999999</v>
      </c>
      <c r="AA1453" s="10">
        <f>Table1[[#This Row],[Sales Values]]+(Table1[[#This Row],[Sales Values]]*1.05%)</f>
        <v>2045.4541000000002</v>
      </c>
      <c r="AB1453" s="10">
        <f>Table1[[#This Row],[Sales Values]]*1.05</f>
        <v>2125.4100000000003</v>
      </c>
      <c r="AC1453" s="10" t="str">
        <f t="shared" si="114"/>
        <v>Superwossname</v>
      </c>
      <c r="AD1453" t="s">
        <v>101</v>
      </c>
    </row>
    <row r="1454" spans="1:30" x14ac:dyDescent="0.3">
      <c r="A1454">
        <v>5017</v>
      </c>
      <c r="B1454" t="s">
        <v>3616</v>
      </c>
      <c r="C1454" t="s">
        <v>5370</v>
      </c>
      <c r="D1454" t="s">
        <v>51</v>
      </c>
      <c r="E1454" t="s">
        <v>16</v>
      </c>
      <c r="F1454">
        <v>60</v>
      </c>
      <c r="G1454" t="s">
        <v>10314</v>
      </c>
      <c r="H1454" t="s">
        <v>163</v>
      </c>
      <c r="I1454" t="s">
        <v>164</v>
      </c>
      <c r="J1454" s="8">
        <v>44256</v>
      </c>
      <c r="K1454" s="6" t="str">
        <f t="shared" si="110"/>
        <v>2021</v>
      </c>
      <c r="L1454" s="6" t="str">
        <f t="shared" si="111"/>
        <v>Mar</v>
      </c>
      <c r="M1454">
        <v>94</v>
      </c>
      <c r="N1454" s="10">
        <f t="shared" si="112"/>
        <v>1.89</v>
      </c>
      <c r="O1454">
        <f t="shared" si="113"/>
        <v>18</v>
      </c>
      <c r="P1454">
        <v>0.5</v>
      </c>
      <c r="Q1454" s="12">
        <f>Table1[[#This Row],[Quantity]]*Table1[[#This Row],[Case Size]]</f>
        <v>1692</v>
      </c>
      <c r="R1454" s="10">
        <f>Table1[[#This Row],[ Sales Volume]]*Table1[[#This Row],[Cost]]</f>
        <v>3197.8799999999997</v>
      </c>
      <c r="S1454" s="10">
        <f>Table1[[#This Row],[Sales Values]]-(Table1[[#This Row],[Sales Values]]*0.25)</f>
        <v>2398.41</v>
      </c>
      <c r="T1454" s="10">
        <f>Table1[[#This Row],[Manufacturing Cost]]-Table1[[#This Row],[Delivery Cost]]</f>
        <v>2351.41</v>
      </c>
      <c r="U1454" s="10">
        <f>Table1[[#This Row],[Quantity]]*Table1[[#This Row],[Delivery]]</f>
        <v>47</v>
      </c>
      <c r="V1454" s="10">
        <f>Table1[[#This Row],[Sales Values]]-Table1[[#This Row],[Manufacturing Cost]]</f>
        <v>799.4699999999998</v>
      </c>
      <c r="W1454" s="13">
        <f>Table1[[#This Row],[Profit]]/Table1[[#This Row],[Sales Values]]</f>
        <v>0.24999999999999997</v>
      </c>
      <c r="X1454" s="10">
        <v>14.95</v>
      </c>
      <c r="Y1454" s="14">
        <f>IF(AND(Table1[[#This Row],[Quantity]]&gt;20,Table1[[#This Row],[Quantity]]&lt;=50),3%,IF(AND(Table1[[#This Row],[Quantity]]&gt;50,Table1[[#This Row],[Quantity]]&lt;=100),5%,IF(Table1[[#This Row],[Quantity]]&gt;100,7%,0)))</f>
        <v>0.05</v>
      </c>
      <c r="Z1454" s="10">
        <f>Table1[[#This Row],[Sales Values]]*(1-Table1[[#This Row],[Discount]])</f>
        <v>3037.9859999999994</v>
      </c>
      <c r="AA1454" s="10">
        <f>Table1[[#This Row],[Sales Values]]+(Table1[[#This Row],[Sales Values]]*1.05%)</f>
        <v>3231.4577399999998</v>
      </c>
      <c r="AB1454" s="10">
        <f>Table1[[#This Row],[Sales Values]]*1.05</f>
        <v>3357.7739999999999</v>
      </c>
      <c r="AC1454" s="10" t="str">
        <f t="shared" si="114"/>
        <v>Gigastuff</v>
      </c>
      <c r="AD1454" t="s">
        <v>45</v>
      </c>
    </row>
    <row r="1455" spans="1:30" x14ac:dyDescent="0.3">
      <c r="A1455">
        <v>5023</v>
      </c>
      <c r="B1455" t="s">
        <v>10321</v>
      </c>
      <c r="C1455" t="s">
        <v>1923</v>
      </c>
      <c r="D1455" t="s">
        <v>15</v>
      </c>
      <c r="E1455" t="s">
        <v>16</v>
      </c>
      <c r="F1455">
        <v>30</v>
      </c>
      <c r="G1455" t="s">
        <v>14372</v>
      </c>
      <c r="H1455" t="s">
        <v>4729</v>
      </c>
      <c r="I1455" t="s">
        <v>32</v>
      </c>
      <c r="J1455" s="8">
        <v>44906</v>
      </c>
      <c r="K1455" s="6" t="str">
        <f t="shared" si="110"/>
        <v>2022</v>
      </c>
      <c r="L1455" s="6" t="str">
        <f t="shared" si="111"/>
        <v>Dec</v>
      </c>
      <c r="M1455">
        <v>30</v>
      </c>
      <c r="N1455" s="10">
        <f t="shared" si="112"/>
        <v>1.89</v>
      </c>
      <c r="O1455">
        <f t="shared" si="113"/>
        <v>18</v>
      </c>
      <c r="P1455">
        <v>0.5</v>
      </c>
      <c r="Q1455" s="12">
        <f>Table1[[#This Row],[Quantity]]*Table1[[#This Row],[Case Size]]</f>
        <v>540</v>
      </c>
      <c r="R1455" s="10">
        <f>Table1[[#This Row],[ Sales Volume]]*Table1[[#This Row],[Cost]]</f>
        <v>1020.5999999999999</v>
      </c>
      <c r="S1455" s="10">
        <f>Table1[[#This Row],[Sales Values]]-(Table1[[#This Row],[Sales Values]]*0.25)</f>
        <v>765.44999999999993</v>
      </c>
      <c r="T1455" s="10">
        <f>Table1[[#This Row],[Manufacturing Cost]]-Table1[[#This Row],[Delivery Cost]]</f>
        <v>750.44999999999993</v>
      </c>
      <c r="U1455" s="10">
        <f>Table1[[#This Row],[Quantity]]*Table1[[#This Row],[Delivery]]</f>
        <v>15</v>
      </c>
      <c r="V1455" s="10">
        <f>Table1[[#This Row],[Sales Values]]-Table1[[#This Row],[Manufacturing Cost]]</f>
        <v>255.14999999999998</v>
      </c>
      <c r="W1455" s="13">
        <f>Table1[[#This Row],[Profit]]/Table1[[#This Row],[Sales Values]]</f>
        <v>0.25</v>
      </c>
      <c r="X1455" s="10">
        <v>14.95</v>
      </c>
      <c r="Y1455" s="14">
        <f>IF(AND(Table1[[#This Row],[Quantity]]&gt;20,Table1[[#This Row],[Quantity]]&lt;=50),3%,IF(AND(Table1[[#This Row],[Quantity]]&gt;50,Table1[[#This Row],[Quantity]]&lt;=100),5%,IF(Table1[[#This Row],[Quantity]]&gt;100,7%,0)))</f>
        <v>0.03</v>
      </c>
      <c r="Z1455" s="10">
        <f>Table1[[#This Row],[Sales Values]]*(1-Table1[[#This Row],[Discount]])</f>
        <v>989.98199999999986</v>
      </c>
      <c r="AA1455" s="10">
        <f>Table1[[#This Row],[Sales Values]]+(Table1[[#This Row],[Sales Values]]*1.05%)</f>
        <v>1031.3163</v>
      </c>
      <c r="AB1455" s="10">
        <f>Table1[[#This Row],[Sales Values]]*1.05</f>
        <v>1071.6299999999999</v>
      </c>
      <c r="AC1455" s="10" t="str">
        <f t="shared" si="114"/>
        <v>Gigastuff</v>
      </c>
      <c r="AD1455" t="s">
        <v>45</v>
      </c>
    </row>
    <row r="1456" spans="1:30" x14ac:dyDescent="0.3">
      <c r="A1456">
        <v>5026</v>
      </c>
      <c r="B1456" t="s">
        <v>2322</v>
      </c>
      <c r="C1456" t="s">
        <v>2451</v>
      </c>
      <c r="D1456" t="s">
        <v>51</v>
      </c>
      <c r="E1456" t="s">
        <v>16</v>
      </c>
      <c r="F1456">
        <v>90</v>
      </c>
      <c r="G1456" t="s">
        <v>13598</v>
      </c>
      <c r="H1456" t="s">
        <v>10069</v>
      </c>
      <c r="I1456" t="s">
        <v>32</v>
      </c>
      <c r="J1456" s="8">
        <v>44762</v>
      </c>
      <c r="K1456" s="6" t="str">
        <f t="shared" si="110"/>
        <v>2022</v>
      </c>
      <c r="L1456" s="6" t="str">
        <f t="shared" si="111"/>
        <v>Jul</v>
      </c>
      <c r="M1456">
        <v>60</v>
      </c>
      <c r="N1456" s="10">
        <f t="shared" si="112"/>
        <v>3.49</v>
      </c>
      <c r="O1456">
        <f t="shared" si="113"/>
        <v>20</v>
      </c>
      <c r="P1456">
        <v>0.5</v>
      </c>
      <c r="Q1456" s="12">
        <f>Table1[[#This Row],[Quantity]]*Table1[[#This Row],[Case Size]]</f>
        <v>1200</v>
      </c>
      <c r="R1456" s="10">
        <f>Table1[[#This Row],[ Sales Volume]]*Table1[[#This Row],[Cost]]</f>
        <v>4188</v>
      </c>
      <c r="S1456" s="10">
        <f>Table1[[#This Row],[Sales Values]]-(Table1[[#This Row],[Sales Values]]*0.25)</f>
        <v>3141</v>
      </c>
      <c r="T1456" s="10">
        <f>Table1[[#This Row],[Manufacturing Cost]]-Table1[[#This Row],[Delivery Cost]]</f>
        <v>3111</v>
      </c>
      <c r="U1456" s="10">
        <f>Table1[[#This Row],[Quantity]]*Table1[[#This Row],[Delivery]]</f>
        <v>30</v>
      </c>
      <c r="V1456" s="10">
        <f>Table1[[#This Row],[Sales Values]]-Table1[[#This Row],[Manufacturing Cost]]</f>
        <v>1047</v>
      </c>
      <c r="W1456" s="13">
        <f>Table1[[#This Row],[Profit]]/Table1[[#This Row],[Sales Values]]</f>
        <v>0.25</v>
      </c>
      <c r="X1456" s="10">
        <v>14.95</v>
      </c>
      <c r="Y1456" s="14">
        <f>IF(AND(Table1[[#This Row],[Quantity]]&gt;20,Table1[[#This Row],[Quantity]]&lt;=50),3%,IF(AND(Table1[[#This Row],[Quantity]]&gt;50,Table1[[#This Row],[Quantity]]&lt;=100),5%,IF(Table1[[#This Row],[Quantity]]&gt;100,7%,0)))</f>
        <v>0.05</v>
      </c>
      <c r="Z1456" s="10">
        <f>Table1[[#This Row],[Sales Values]]*(1-Table1[[#This Row],[Discount]])</f>
        <v>3978.6</v>
      </c>
      <c r="AA1456" s="10">
        <f>Table1[[#This Row],[Sales Values]]+(Table1[[#This Row],[Sales Values]]*1.05%)</f>
        <v>4231.9740000000002</v>
      </c>
      <c r="AB1456" s="10">
        <f>Table1[[#This Row],[Sales Values]]*1.05</f>
        <v>4397.4000000000005</v>
      </c>
      <c r="AC1456" s="10" t="str">
        <f t="shared" si="114"/>
        <v>Superwossname</v>
      </c>
      <c r="AD1456" t="s">
        <v>101</v>
      </c>
    </row>
    <row r="1457" spans="1:30" x14ac:dyDescent="0.3">
      <c r="A1457">
        <v>5029</v>
      </c>
      <c r="B1457" t="s">
        <v>1572</v>
      </c>
      <c r="C1457" t="s">
        <v>2101</v>
      </c>
      <c r="D1457" t="s">
        <v>28</v>
      </c>
      <c r="E1457" t="s">
        <v>29</v>
      </c>
      <c r="F1457">
        <v>60</v>
      </c>
      <c r="G1457" t="s">
        <v>10327</v>
      </c>
      <c r="H1457" t="s">
        <v>2622</v>
      </c>
      <c r="I1457" t="s">
        <v>294</v>
      </c>
      <c r="J1457" s="8">
        <v>44342</v>
      </c>
      <c r="K1457" s="6" t="str">
        <f t="shared" si="110"/>
        <v>2021</v>
      </c>
      <c r="L1457" s="6" t="str">
        <f t="shared" si="111"/>
        <v>May</v>
      </c>
      <c r="M1457">
        <v>65</v>
      </c>
      <c r="N1457" s="10">
        <f t="shared" si="112"/>
        <v>3.49</v>
      </c>
      <c r="O1457">
        <f t="shared" si="113"/>
        <v>20</v>
      </c>
      <c r="P1457">
        <v>0.5</v>
      </c>
      <c r="Q1457" s="12">
        <f>Table1[[#This Row],[Quantity]]*Table1[[#This Row],[Case Size]]</f>
        <v>1300</v>
      </c>
      <c r="R1457" s="10">
        <f>Table1[[#This Row],[ Sales Volume]]*Table1[[#This Row],[Cost]]</f>
        <v>4537</v>
      </c>
      <c r="S1457" s="10">
        <f>Table1[[#This Row],[Sales Values]]-(Table1[[#This Row],[Sales Values]]*0.25)</f>
        <v>3402.75</v>
      </c>
      <c r="T1457" s="10">
        <f>Table1[[#This Row],[Manufacturing Cost]]-Table1[[#This Row],[Delivery Cost]]</f>
        <v>3370.25</v>
      </c>
      <c r="U1457" s="10">
        <f>Table1[[#This Row],[Quantity]]*Table1[[#This Row],[Delivery]]</f>
        <v>32.5</v>
      </c>
      <c r="V1457" s="10">
        <f>Table1[[#This Row],[Sales Values]]-Table1[[#This Row],[Manufacturing Cost]]</f>
        <v>1134.25</v>
      </c>
      <c r="W1457" s="13">
        <f>Table1[[#This Row],[Profit]]/Table1[[#This Row],[Sales Values]]</f>
        <v>0.25</v>
      </c>
      <c r="X1457" s="10">
        <v>14.95</v>
      </c>
      <c r="Y1457" s="14">
        <f>IF(AND(Table1[[#This Row],[Quantity]]&gt;20,Table1[[#This Row],[Quantity]]&lt;=50),3%,IF(AND(Table1[[#This Row],[Quantity]]&gt;50,Table1[[#This Row],[Quantity]]&lt;=100),5%,IF(Table1[[#This Row],[Quantity]]&gt;100,7%,0)))</f>
        <v>0.05</v>
      </c>
      <c r="Z1457" s="10">
        <f>Table1[[#This Row],[Sales Values]]*(1-Table1[[#This Row],[Discount]])</f>
        <v>4310.1499999999996</v>
      </c>
      <c r="AA1457" s="10">
        <f>Table1[[#This Row],[Sales Values]]+(Table1[[#This Row],[Sales Values]]*1.05%)</f>
        <v>4584.6385</v>
      </c>
      <c r="AB1457" s="10">
        <f>Table1[[#This Row],[Sales Values]]*1.05</f>
        <v>4763.8500000000004</v>
      </c>
      <c r="AC1457" s="10" t="str">
        <f t="shared" si="114"/>
        <v>Superwossname</v>
      </c>
      <c r="AD1457" t="s">
        <v>101</v>
      </c>
    </row>
    <row r="1458" spans="1:30" x14ac:dyDescent="0.3">
      <c r="A1458">
        <v>5033</v>
      </c>
      <c r="B1458" t="s">
        <v>7200</v>
      </c>
      <c r="C1458" t="s">
        <v>6272</v>
      </c>
      <c r="D1458" t="s">
        <v>28</v>
      </c>
      <c r="E1458" t="s">
        <v>29</v>
      </c>
      <c r="F1458">
        <v>60</v>
      </c>
      <c r="G1458" t="s">
        <v>10332</v>
      </c>
      <c r="H1458" t="s">
        <v>3996</v>
      </c>
      <c r="I1458" t="s">
        <v>294</v>
      </c>
      <c r="J1458" s="8">
        <v>44341</v>
      </c>
      <c r="K1458" s="6" t="str">
        <f t="shared" si="110"/>
        <v>2021</v>
      </c>
      <c r="L1458" s="6" t="str">
        <f t="shared" si="111"/>
        <v>May</v>
      </c>
      <c r="M1458">
        <v>78</v>
      </c>
      <c r="N1458" s="10">
        <f t="shared" si="112"/>
        <v>1.89</v>
      </c>
      <c r="O1458">
        <f t="shared" si="113"/>
        <v>18</v>
      </c>
      <c r="P1458">
        <v>0.5</v>
      </c>
      <c r="Q1458" s="12">
        <f>Table1[[#This Row],[Quantity]]*Table1[[#This Row],[Case Size]]</f>
        <v>1404</v>
      </c>
      <c r="R1458" s="10">
        <f>Table1[[#This Row],[ Sales Volume]]*Table1[[#This Row],[Cost]]</f>
        <v>2653.56</v>
      </c>
      <c r="S1458" s="10">
        <f>Table1[[#This Row],[Sales Values]]-(Table1[[#This Row],[Sales Values]]*0.25)</f>
        <v>1990.17</v>
      </c>
      <c r="T1458" s="10">
        <f>Table1[[#This Row],[Manufacturing Cost]]-Table1[[#This Row],[Delivery Cost]]</f>
        <v>1951.17</v>
      </c>
      <c r="U1458" s="10">
        <f>Table1[[#This Row],[Quantity]]*Table1[[#This Row],[Delivery]]</f>
        <v>39</v>
      </c>
      <c r="V1458" s="10">
        <f>Table1[[#This Row],[Sales Values]]-Table1[[#This Row],[Manufacturing Cost]]</f>
        <v>663.38999999999987</v>
      </c>
      <c r="W1458" s="13">
        <f>Table1[[#This Row],[Profit]]/Table1[[#This Row],[Sales Values]]</f>
        <v>0.24999999999999994</v>
      </c>
      <c r="X1458" s="10">
        <v>14.95</v>
      </c>
      <c r="Y1458" s="14">
        <f>IF(AND(Table1[[#This Row],[Quantity]]&gt;20,Table1[[#This Row],[Quantity]]&lt;=50),3%,IF(AND(Table1[[#This Row],[Quantity]]&gt;50,Table1[[#This Row],[Quantity]]&lt;=100),5%,IF(Table1[[#This Row],[Quantity]]&gt;100,7%,0)))</f>
        <v>0.05</v>
      </c>
      <c r="Z1458" s="10">
        <f>Table1[[#This Row],[Sales Values]]*(1-Table1[[#This Row],[Discount]])</f>
        <v>2520.8819999999996</v>
      </c>
      <c r="AA1458" s="10">
        <f>Table1[[#This Row],[Sales Values]]+(Table1[[#This Row],[Sales Values]]*1.05%)</f>
        <v>2681.42238</v>
      </c>
      <c r="AB1458" s="10">
        <f>Table1[[#This Row],[Sales Values]]*1.05</f>
        <v>2786.2380000000003</v>
      </c>
      <c r="AC1458" s="10" t="str">
        <f t="shared" si="114"/>
        <v>Gigastuff</v>
      </c>
      <c r="AD1458" t="s">
        <v>45</v>
      </c>
    </row>
    <row r="1459" spans="1:30" x14ac:dyDescent="0.3">
      <c r="A1459">
        <v>5037</v>
      </c>
      <c r="B1459" t="s">
        <v>259</v>
      </c>
      <c r="C1459" t="s">
        <v>5354</v>
      </c>
      <c r="D1459" t="s">
        <v>15</v>
      </c>
      <c r="E1459" t="s">
        <v>16</v>
      </c>
      <c r="F1459">
        <v>30</v>
      </c>
      <c r="G1459" t="s">
        <v>10337</v>
      </c>
      <c r="H1459" t="s">
        <v>1864</v>
      </c>
      <c r="I1459" t="s">
        <v>294</v>
      </c>
      <c r="J1459" s="8">
        <v>44770</v>
      </c>
      <c r="K1459" s="6" t="str">
        <f t="shared" si="110"/>
        <v>2022</v>
      </c>
      <c r="L1459" s="6" t="str">
        <f t="shared" si="111"/>
        <v>Jul</v>
      </c>
      <c r="M1459">
        <v>105</v>
      </c>
      <c r="N1459" s="10">
        <f t="shared" si="112"/>
        <v>2.0099999999999998</v>
      </c>
      <c r="O1459">
        <f t="shared" si="113"/>
        <v>20</v>
      </c>
      <c r="P1459">
        <v>0.5</v>
      </c>
      <c r="Q1459" s="11">
        <f>Table1[[#This Row],[Quantity]]*Table1[[#This Row],[Case Size]]</f>
        <v>2100</v>
      </c>
      <c r="R1459" s="10">
        <f>Table1[[#This Row],[ Sales Volume]]*Table1[[#This Row],[Cost]]</f>
        <v>4221</v>
      </c>
      <c r="S1459" s="10">
        <f>Table1[[#This Row],[Sales Values]]-(Table1[[#This Row],[Sales Values]]*0.25)</f>
        <v>3165.75</v>
      </c>
      <c r="T1459" s="10">
        <f>Table1[[#This Row],[Manufacturing Cost]]-Table1[[#This Row],[Delivery Cost]]</f>
        <v>3113.25</v>
      </c>
      <c r="U1459" s="10">
        <f>Table1[[#This Row],[Quantity]]*Table1[[#This Row],[Delivery]]</f>
        <v>52.5</v>
      </c>
      <c r="V1459" s="10">
        <f>Table1[[#This Row],[Sales Values]]-Table1[[#This Row],[Manufacturing Cost]]</f>
        <v>1055.25</v>
      </c>
      <c r="W1459" s="13">
        <f>Table1[[#This Row],[Profit]]/Table1[[#This Row],[Sales Values]]</f>
        <v>0.25</v>
      </c>
      <c r="X1459" s="10">
        <v>14.95</v>
      </c>
      <c r="Y1459" s="14">
        <f>IF(AND(Table1[[#This Row],[Quantity]]&gt;20,Table1[[#This Row],[Quantity]]&lt;=50),3%,IF(AND(Table1[[#This Row],[Quantity]]&gt;50,Table1[[#This Row],[Quantity]]&lt;=100),5%,IF(Table1[[#This Row],[Quantity]]&gt;100,7%,0)))</f>
        <v>7.0000000000000007E-2</v>
      </c>
      <c r="Z1459" s="10">
        <f>Table1[[#This Row],[Sales Values]]*(1-Table1[[#This Row],[Discount]])</f>
        <v>3925.5299999999997</v>
      </c>
      <c r="AA1459" s="10">
        <f>Table1[[#This Row],[Sales Values]]+(Table1[[#This Row],[Sales Values]]*1.05%)</f>
        <v>4265.3204999999998</v>
      </c>
      <c r="AB1459" s="10">
        <f>Table1[[#This Row],[Sales Values]]*1.05</f>
        <v>4432.05</v>
      </c>
      <c r="AC1459" s="10" t="str">
        <f t="shared" si="114"/>
        <v>Hyperwotsit</v>
      </c>
      <c r="AD1459" t="s">
        <v>20</v>
      </c>
    </row>
    <row r="1460" spans="1:30" x14ac:dyDescent="0.3">
      <c r="A1460">
        <v>5038</v>
      </c>
      <c r="B1460" t="s">
        <v>657</v>
      </c>
      <c r="C1460" t="s">
        <v>4379</v>
      </c>
      <c r="D1460" t="s">
        <v>28</v>
      </c>
      <c r="E1460" t="s">
        <v>29</v>
      </c>
      <c r="F1460">
        <v>30</v>
      </c>
      <c r="G1460" t="s">
        <v>10338</v>
      </c>
      <c r="H1460" t="s">
        <v>5823</v>
      </c>
      <c r="I1460" t="s">
        <v>110</v>
      </c>
      <c r="J1460" s="8">
        <v>44348</v>
      </c>
      <c r="K1460" s="6" t="str">
        <f t="shared" si="110"/>
        <v>2021</v>
      </c>
      <c r="L1460" s="6" t="str">
        <f t="shared" si="111"/>
        <v>Jun</v>
      </c>
      <c r="M1460">
        <v>53</v>
      </c>
      <c r="N1460" s="10">
        <f t="shared" si="112"/>
        <v>3.49</v>
      </c>
      <c r="O1460">
        <f t="shared" si="113"/>
        <v>20</v>
      </c>
      <c r="P1460">
        <v>0.5</v>
      </c>
      <c r="Q1460" s="12">
        <f>Table1[[#This Row],[Quantity]]*Table1[[#This Row],[Case Size]]</f>
        <v>1060</v>
      </c>
      <c r="R1460" s="10">
        <f>Table1[[#This Row],[ Sales Volume]]*Table1[[#This Row],[Cost]]</f>
        <v>3699.4</v>
      </c>
      <c r="S1460" s="10">
        <f>Table1[[#This Row],[Sales Values]]-(Table1[[#This Row],[Sales Values]]*0.25)</f>
        <v>2774.55</v>
      </c>
      <c r="T1460" s="10">
        <f>Table1[[#This Row],[Manufacturing Cost]]-Table1[[#This Row],[Delivery Cost]]</f>
        <v>2748.05</v>
      </c>
      <c r="U1460" s="10">
        <f>Table1[[#This Row],[Quantity]]*Table1[[#This Row],[Delivery]]</f>
        <v>26.5</v>
      </c>
      <c r="V1460" s="10">
        <f>Table1[[#This Row],[Sales Values]]-Table1[[#This Row],[Manufacturing Cost]]</f>
        <v>924.84999999999991</v>
      </c>
      <c r="W1460" s="13">
        <f>Table1[[#This Row],[Profit]]/Table1[[#This Row],[Sales Values]]</f>
        <v>0.24999999999999997</v>
      </c>
      <c r="X1460" s="10">
        <v>14.95</v>
      </c>
      <c r="Y1460" s="14">
        <f>IF(AND(Table1[[#This Row],[Quantity]]&gt;20,Table1[[#This Row],[Quantity]]&lt;=50),3%,IF(AND(Table1[[#This Row],[Quantity]]&gt;50,Table1[[#This Row],[Quantity]]&lt;=100),5%,IF(Table1[[#This Row],[Quantity]]&gt;100,7%,0)))</f>
        <v>0.05</v>
      </c>
      <c r="Z1460" s="10">
        <f>Table1[[#This Row],[Sales Values]]*(1-Table1[[#This Row],[Discount]])</f>
        <v>3514.43</v>
      </c>
      <c r="AA1460" s="10">
        <f>Table1[[#This Row],[Sales Values]]+(Table1[[#This Row],[Sales Values]]*1.05%)</f>
        <v>3738.2437</v>
      </c>
      <c r="AB1460" s="10">
        <f>Table1[[#This Row],[Sales Values]]*1.05</f>
        <v>3884.3700000000003</v>
      </c>
      <c r="AC1460" s="10" t="str">
        <f t="shared" si="114"/>
        <v>Superwossname</v>
      </c>
      <c r="AD1460" t="s">
        <v>101</v>
      </c>
    </row>
    <row r="1461" spans="1:30" x14ac:dyDescent="0.3">
      <c r="A1461">
        <v>5043</v>
      </c>
      <c r="B1461" t="s">
        <v>10343</v>
      </c>
      <c r="C1461" t="s">
        <v>2427</v>
      </c>
      <c r="D1461" t="s">
        <v>28</v>
      </c>
      <c r="E1461" t="s">
        <v>29</v>
      </c>
      <c r="F1461">
        <v>30</v>
      </c>
      <c r="G1461" t="s">
        <v>14373</v>
      </c>
      <c r="H1461" t="s">
        <v>574</v>
      </c>
      <c r="I1461" t="s">
        <v>575</v>
      </c>
      <c r="J1461" s="8">
        <v>44469</v>
      </c>
      <c r="K1461" s="6" t="str">
        <f t="shared" si="110"/>
        <v>2021</v>
      </c>
      <c r="L1461" s="6" t="str">
        <f t="shared" si="111"/>
        <v>Sep</v>
      </c>
      <c r="M1461">
        <v>66</v>
      </c>
      <c r="N1461" s="10">
        <f t="shared" si="112"/>
        <v>1.89</v>
      </c>
      <c r="O1461">
        <f t="shared" si="113"/>
        <v>18</v>
      </c>
      <c r="P1461">
        <v>0.5</v>
      </c>
      <c r="Q1461" s="12">
        <f>Table1[[#This Row],[Quantity]]*Table1[[#This Row],[Case Size]]</f>
        <v>1188</v>
      </c>
      <c r="R1461" s="10">
        <f>Table1[[#This Row],[ Sales Volume]]*Table1[[#This Row],[Cost]]</f>
        <v>2245.3199999999997</v>
      </c>
      <c r="S1461" s="10">
        <f>Table1[[#This Row],[Sales Values]]-(Table1[[#This Row],[Sales Values]]*0.25)</f>
        <v>1683.9899999999998</v>
      </c>
      <c r="T1461" s="10">
        <f>Table1[[#This Row],[Manufacturing Cost]]-Table1[[#This Row],[Delivery Cost]]</f>
        <v>1650.9899999999998</v>
      </c>
      <c r="U1461" s="10">
        <f>Table1[[#This Row],[Quantity]]*Table1[[#This Row],[Delivery]]</f>
        <v>33</v>
      </c>
      <c r="V1461" s="10">
        <f>Table1[[#This Row],[Sales Values]]-Table1[[#This Row],[Manufacturing Cost]]</f>
        <v>561.32999999999993</v>
      </c>
      <c r="W1461" s="13">
        <f>Table1[[#This Row],[Profit]]/Table1[[#This Row],[Sales Values]]</f>
        <v>0.25</v>
      </c>
      <c r="X1461" s="10">
        <v>14.95</v>
      </c>
      <c r="Y1461" s="14">
        <f>IF(AND(Table1[[#This Row],[Quantity]]&gt;20,Table1[[#This Row],[Quantity]]&lt;=50),3%,IF(AND(Table1[[#This Row],[Quantity]]&gt;50,Table1[[#This Row],[Quantity]]&lt;=100),5%,IF(Table1[[#This Row],[Quantity]]&gt;100,7%,0)))</f>
        <v>0.05</v>
      </c>
      <c r="Z1461" s="10">
        <f>Table1[[#This Row],[Sales Values]]*(1-Table1[[#This Row],[Discount]])</f>
        <v>2133.0539999999996</v>
      </c>
      <c r="AA1461" s="10">
        <f>Table1[[#This Row],[Sales Values]]+(Table1[[#This Row],[Sales Values]]*1.05%)</f>
        <v>2268.8958599999996</v>
      </c>
      <c r="AB1461" s="10">
        <f>Table1[[#This Row],[Sales Values]]*1.05</f>
        <v>2357.5859999999998</v>
      </c>
      <c r="AC1461" s="10" t="str">
        <f t="shared" si="114"/>
        <v>Gigastuff</v>
      </c>
      <c r="AD1461" t="s">
        <v>45</v>
      </c>
    </row>
    <row r="1462" spans="1:30" x14ac:dyDescent="0.3">
      <c r="A1462">
        <v>5044</v>
      </c>
      <c r="B1462" t="s">
        <v>2819</v>
      </c>
      <c r="C1462" t="s">
        <v>111</v>
      </c>
      <c r="D1462" t="s">
        <v>28</v>
      </c>
      <c r="E1462" t="s">
        <v>29</v>
      </c>
      <c r="F1462">
        <v>90</v>
      </c>
      <c r="G1462" t="s">
        <v>10345</v>
      </c>
      <c r="H1462" t="s">
        <v>374</v>
      </c>
      <c r="I1462" t="s">
        <v>25</v>
      </c>
      <c r="J1462" s="8">
        <v>44261</v>
      </c>
      <c r="K1462" s="6" t="str">
        <f t="shared" si="110"/>
        <v>2021</v>
      </c>
      <c r="L1462" s="6" t="str">
        <f t="shared" si="111"/>
        <v>Mar</v>
      </c>
      <c r="M1462">
        <v>47</v>
      </c>
      <c r="N1462" s="10">
        <f t="shared" si="112"/>
        <v>1.89</v>
      </c>
      <c r="O1462">
        <f t="shared" si="113"/>
        <v>18</v>
      </c>
      <c r="P1462">
        <v>0.5</v>
      </c>
      <c r="Q1462" s="12">
        <f>Table1[[#This Row],[Quantity]]*Table1[[#This Row],[Case Size]]</f>
        <v>846</v>
      </c>
      <c r="R1462" s="10">
        <f>Table1[[#This Row],[ Sales Volume]]*Table1[[#This Row],[Cost]]</f>
        <v>1598.9399999999998</v>
      </c>
      <c r="S1462" s="10">
        <f>Table1[[#This Row],[Sales Values]]-(Table1[[#This Row],[Sales Values]]*0.25)</f>
        <v>1199.2049999999999</v>
      </c>
      <c r="T1462" s="10">
        <f>Table1[[#This Row],[Manufacturing Cost]]-Table1[[#This Row],[Delivery Cost]]</f>
        <v>1175.7049999999999</v>
      </c>
      <c r="U1462" s="10">
        <f>Table1[[#This Row],[Quantity]]*Table1[[#This Row],[Delivery]]</f>
        <v>23.5</v>
      </c>
      <c r="V1462" s="10">
        <f>Table1[[#This Row],[Sales Values]]-Table1[[#This Row],[Manufacturing Cost]]</f>
        <v>399.7349999999999</v>
      </c>
      <c r="W1462" s="13">
        <f>Table1[[#This Row],[Profit]]/Table1[[#This Row],[Sales Values]]</f>
        <v>0.24999999999999997</v>
      </c>
      <c r="X1462" s="10">
        <v>14.95</v>
      </c>
      <c r="Y1462" s="14">
        <f>IF(AND(Table1[[#This Row],[Quantity]]&gt;20,Table1[[#This Row],[Quantity]]&lt;=50),3%,IF(AND(Table1[[#This Row],[Quantity]]&gt;50,Table1[[#This Row],[Quantity]]&lt;=100),5%,IF(Table1[[#This Row],[Quantity]]&gt;100,7%,0)))</f>
        <v>0.03</v>
      </c>
      <c r="Z1462" s="10">
        <f>Table1[[#This Row],[Sales Values]]*(1-Table1[[#This Row],[Discount]])</f>
        <v>1550.9717999999998</v>
      </c>
      <c r="AA1462" s="10">
        <f>Table1[[#This Row],[Sales Values]]+(Table1[[#This Row],[Sales Values]]*1.05%)</f>
        <v>1615.7288699999999</v>
      </c>
      <c r="AB1462" s="10">
        <f>Table1[[#This Row],[Sales Values]]*1.05</f>
        <v>1678.8869999999999</v>
      </c>
      <c r="AC1462" s="10" t="str">
        <f t="shared" si="114"/>
        <v>Gigastuff</v>
      </c>
      <c r="AD1462" t="s">
        <v>45</v>
      </c>
    </row>
    <row r="1463" spans="1:30" x14ac:dyDescent="0.3">
      <c r="A1463">
        <v>5046</v>
      </c>
      <c r="B1463" t="s">
        <v>7104</v>
      </c>
      <c r="C1463" t="s">
        <v>4222</v>
      </c>
      <c r="D1463" t="s">
        <v>28</v>
      </c>
      <c r="E1463" t="s">
        <v>29</v>
      </c>
      <c r="F1463">
        <v>60</v>
      </c>
      <c r="G1463" t="s">
        <v>10347</v>
      </c>
      <c r="H1463" t="s">
        <v>1880</v>
      </c>
      <c r="I1463" t="s">
        <v>32</v>
      </c>
      <c r="J1463" s="8">
        <v>44143</v>
      </c>
      <c r="K1463" s="6" t="str">
        <f t="shared" si="110"/>
        <v>2020</v>
      </c>
      <c r="L1463" s="6" t="str">
        <f t="shared" si="111"/>
        <v>Nov</v>
      </c>
      <c r="M1463">
        <v>20</v>
      </c>
      <c r="N1463" s="10">
        <f t="shared" si="112"/>
        <v>3.49</v>
      </c>
      <c r="O1463">
        <f t="shared" si="113"/>
        <v>20</v>
      </c>
      <c r="P1463">
        <v>0.5</v>
      </c>
      <c r="Q1463" s="12">
        <f>Table1[[#This Row],[Quantity]]*Table1[[#This Row],[Case Size]]</f>
        <v>400</v>
      </c>
      <c r="R1463" s="10">
        <f>Table1[[#This Row],[ Sales Volume]]*Table1[[#This Row],[Cost]]</f>
        <v>1396</v>
      </c>
      <c r="S1463" s="10">
        <f>Table1[[#This Row],[Sales Values]]-(Table1[[#This Row],[Sales Values]]*0.25)</f>
        <v>1047</v>
      </c>
      <c r="T1463" s="10">
        <f>Table1[[#This Row],[Manufacturing Cost]]-Table1[[#This Row],[Delivery Cost]]</f>
        <v>1037</v>
      </c>
      <c r="U1463" s="10">
        <f>Table1[[#This Row],[Quantity]]*Table1[[#This Row],[Delivery]]</f>
        <v>10</v>
      </c>
      <c r="V1463" s="10">
        <f>Table1[[#This Row],[Sales Values]]-Table1[[#This Row],[Manufacturing Cost]]</f>
        <v>349</v>
      </c>
      <c r="W1463" s="13">
        <f>Table1[[#This Row],[Profit]]/Table1[[#This Row],[Sales Values]]</f>
        <v>0.25</v>
      </c>
      <c r="X1463" s="10">
        <v>14.95</v>
      </c>
      <c r="Y1463" s="14">
        <f>IF(AND(Table1[[#This Row],[Quantity]]&gt;20,Table1[[#This Row],[Quantity]]&lt;=50),3%,IF(AND(Table1[[#This Row],[Quantity]]&gt;50,Table1[[#This Row],[Quantity]]&lt;=100),5%,IF(Table1[[#This Row],[Quantity]]&gt;100,7%,0)))</f>
        <v>0</v>
      </c>
      <c r="Z1463" s="10">
        <f>Table1[[#This Row],[Sales Values]]*(1-Table1[[#This Row],[Discount]])</f>
        <v>1396</v>
      </c>
      <c r="AA1463" s="10">
        <f>Table1[[#This Row],[Sales Values]]+(Table1[[#This Row],[Sales Values]]*1.05%)</f>
        <v>1410.6579999999999</v>
      </c>
      <c r="AB1463" s="10">
        <f>Table1[[#This Row],[Sales Values]]*1.05</f>
        <v>1465.8</v>
      </c>
      <c r="AC1463" s="10" t="str">
        <f t="shared" si="114"/>
        <v>Superwossname</v>
      </c>
      <c r="AD1463" t="s">
        <v>101</v>
      </c>
    </row>
    <row r="1464" spans="1:30" x14ac:dyDescent="0.3">
      <c r="A1464">
        <v>5055</v>
      </c>
      <c r="B1464" t="s">
        <v>10359</v>
      </c>
      <c r="C1464" t="s">
        <v>2841</v>
      </c>
      <c r="D1464" t="s">
        <v>15</v>
      </c>
      <c r="E1464" t="s">
        <v>16</v>
      </c>
      <c r="F1464">
        <v>90</v>
      </c>
      <c r="G1464" t="s">
        <v>10360</v>
      </c>
      <c r="H1464" t="s">
        <v>3764</v>
      </c>
      <c r="I1464" t="s">
        <v>32</v>
      </c>
      <c r="J1464" s="8">
        <v>44656</v>
      </c>
      <c r="K1464" s="6" t="str">
        <f t="shared" si="110"/>
        <v>2022</v>
      </c>
      <c r="L1464" s="6" t="str">
        <f t="shared" si="111"/>
        <v>Apr</v>
      </c>
      <c r="M1464">
        <v>8</v>
      </c>
      <c r="N1464" s="10">
        <f t="shared" si="112"/>
        <v>1.89</v>
      </c>
      <c r="O1464">
        <f t="shared" si="113"/>
        <v>18</v>
      </c>
      <c r="P1464">
        <v>0.5</v>
      </c>
      <c r="Q1464" s="12">
        <f>Table1[[#This Row],[Quantity]]*Table1[[#This Row],[Case Size]]</f>
        <v>144</v>
      </c>
      <c r="R1464" s="10">
        <f>Table1[[#This Row],[ Sales Volume]]*Table1[[#This Row],[Cost]]</f>
        <v>272.15999999999997</v>
      </c>
      <c r="S1464" s="10">
        <f>Table1[[#This Row],[Sales Values]]-(Table1[[#This Row],[Sales Values]]*0.25)</f>
        <v>204.11999999999998</v>
      </c>
      <c r="T1464" s="10">
        <f>Table1[[#This Row],[Manufacturing Cost]]-Table1[[#This Row],[Delivery Cost]]</f>
        <v>200.11999999999998</v>
      </c>
      <c r="U1464" s="10">
        <f>Table1[[#This Row],[Quantity]]*Table1[[#This Row],[Delivery]]</f>
        <v>4</v>
      </c>
      <c r="V1464" s="10">
        <f>Table1[[#This Row],[Sales Values]]-Table1[[#This Row],[Manufacturing Cost]]</f>
        <v>68.039999999999992</v>
      </c>
      <c r="W1464" s="13">
        <f>Table1[[#This Row],[Profit]]/Table1[[#This Row],[Sales Values]]</f>
        <v>0.25</v>
      </c>
      <c r="X1464" s="10">
        <v>14.95</v>
      </c>
      <c r="Y1464" s="14">
        <f>IF(AND(Table1[[#This Row],[Quantity]]&gt;20,Table1[[#This Row],[Quantity]]&lt;=50),3%,IF(AND(Table1[[#This Row],[Quantity]]&gt;50,Table1[[#This Row],[Quantity]]&lt;=100),5%,IF(Table1[[#This Row],[Quantity]]&gt;100,7%,0)))</f>
        <v>0</v>
      </c>
      <c r="Z1464" s="10">
        <f>Table1[[#This Row],[Sales Values]]*(1-Table1[[#This Row],[Discount]])</f>
        <v>272.15999999999997</v>
      </c>
      <c r="AA1464" s="10">
        <f>Table1[[#This Row],[Sales Values]]+(Table1[[#This Row],[Sales Values]]*1.05%)</f>
        <v>275.01767999999998</v>
      </c>
      <c r="AB1464" s="10">
        <f>Table1[[#This Row],[Sales Values]]*1.05</f>
        <v>285.76799999999997</v>
      </c>
      <c r="AC1464" s="10" t="str">
        <f t="shared" si="114"/>
        <v>Gigastuff</v>
      </c>
      <c r="AD1464" t="s">
        <v>45</v>
      </c>
    </row>
    <row r="1465" spans="1:30" x14ac:dyDescent="0.3">
      <c r="A1465">
        <v>5056</v>
      </c>
      <c r="B1465" t="s">
        <v>10361</v>
      </c>
      <c r="C1465" t="s">
        <v>9953</v>
      </c>
      <c r="D1465" t="s">
        <v>41</v>
      </c>
      <c r="E1465" t="s">
        <v>16</v>
      </c>
      <c r="F1465">
        <v>60</v>
      </c>
      <c r="G1465" t="s">
        <v>14374</v>
      </c>
      <c r="H1465" t="s">
        <v>7768</v>
      </c>
      <c r="I1465" t="s">
        <v>19</v>
      </c>
      <c r="J1465" s="8">
        <v>43960</v>
      </c>
      <c r="K1465" s="6" t="str">
        <f t="shared" si="110"/>
        <v>2020</v>
      </c>
      <c r="L1465" s="6" t="str">
        <f t="shared" si="111"/>
        <v>May</v>
      </c>
      <c r="M1465">
        <v>36</v>
      </c>
      <c r="N1465" s="10">
        <f t="shared" si="112"/>
        <v>2.0099999999999998</v>
      </c>
      <c r="O1465">
        <f t="shared" si="113"/>
        <v>20</v>
      </c>
      <c r="P1465">
        <v>0.5</v>
      </c>
      <c r="Q1465" s="12">
        <f>Table1[[#This Row],[Quantity]]*Table1[[#This Row],[Case Size]]</f>
        <v>720</v>
      </c>
      <c r="R1465" s="10">
        <f>Table1[[#This Row],[ Sales Volume]]*Table1[[#This Row],[Cost]]</f>
        <v>1447.1999999999998</v>
      </c>
      <c r="S1465" s="10">
        <f>Table1[[#This Row],[Sales Values]]-(Table1[[#This Row],[Sales Values]]*0.25)</f>
        <v>1085.3999999999999</v>
      </c>
      <c r="T1465" s="10">
        <f>Table1[[#This Row],[Manufacturing Cost]]-Table1[[#This Row],[Delivery Cost]]</f>
        <v>1067.3999999999999</v>
      </c>
      <c r="U1465" s="10">
        <f>Table1[[#This Row],[Quantity]]*Table1[[#This Row],[Delivery]]</f>
        <v>18</v>
      </c>
      <c r="V1465" s="10">
        <f>Table1[[#This Row],[Sales Values]]-Table1[[#This Row],[Manufacturing Cost]]</f>
        <v>361.79999999999995</v>
      </c>
      <c r="W1465" s="13">
        <f>Table1[[#This Row],[Profit]]/Table1[[#This Row],[Sales Values]]</f>
        <v>0.25</v>
      </c>
      <c r="X1465" s="10">
        <v>14.95</v>
      </c>
      <c r="Y1465" s="14">
        <f>IF(AND(Table1[[#This Row],[Quantity]]&gt;20,Table1[[#This Row],[Quantity]]&lt;=50),3%,IF(AND(Table1[[#This Row],[Quantity]]&gt;50,Table1[[#This Row],[Quantity]]&lt;=100),5%,IF(Table1[[#This Row],[Quantity]]&gt;100,7%,0)))</f>
        <v>0.03</v>
      </c>
      <c r="Z1465" s="10">
        <f>Table1[[#This Row],[Sales Values]]*(1-Table1[[#This Row],[Discount]])</f>
        <v>1403.7839999999999</v>
      </c>
      <c r="AA1465" s="10">
        <f>Table1[[#This Row],[Sales Values]]+(Table1[[#This Row],[Sales Values]]*1.05%)</f>
        <v>1462.3955999999998</v>
      </c>
      <c r="AB1465" s="10">
        <f>Table1[[#This Row],[Sales Values]]*1.05</f>
        <v>1519.56</v>
      </c>
      <c r="AC1465" s="10" t="str">
        <f t="shared" si="114"/>
        <v>Hyperwotsit</v>
      </c>
      <c r="AD1465" t="s">
        <v>20</v>
      </c>
    </row>
    <row r="1466" spans="1:30" x14ac:dyDescent="0.3">
      <c r="A1466">
        <v>5058</v>
      </c>
      <c r="B1466" t="s">
        <v>4372</v>
      </c>
      <c r="C1466" t="s">
        <v>2402</v>
      </c>
      <c r="D1466" t="s">
        <v>28</v>
      </c>
      <c r="E1466" t="s">
        <v>29</v>
      </c>
      <c r="F1466">
        <v>90</v>
      </c>
      <c r="G1466" t="s">
        <v>10365</v>
      </c>
      <c r="H1466" t="s">
        <v>4285</v>
      </c>
      <c r="I1466" t="s">
        <v>124</v>
      </c>
      <c r="J1466" s="8">
        <v>43898</v>
      </c>
      <c r="K1466" s="6" t="str">
        <f t="shared" si="110"/>
        <v>2020</v>
      </c>
      <c r="L1466" s="6" t="str">
        <f t="shared" si="111"/>
        <v>Mar</v>
      </c>
      <c r="M1466">
        <v>58</v>
      </c>
      <c r="N1466" s="10">
        <f t="shared" si="112"/>
        <v>2.0099999999999998</v>
      </c>
      <c r="O1466">
        <f t="shared" si="113"/>
        <v>20</v>
      </c>
      <c r="P1466">
        <v>0.5</v>
      </c>
      <c r="Q1466" s="12">
        <f>Table1[[#This Row],[Quantity]]*Table1[[#This Row],[Case Size]]</f>
        <v>1160</v>
      </c>
      <c r="R1466" s="10">
        <f>Table1[[#This Row],[ Sales Volume]]*Table1[[#This Row],[Cost]]</f>
        <v>2331.6</v>
      </c>
      <c r="S1466" s="10">
        <f>Table1[[#This Row],[Sales Values]]-(Table1[[#This Row],[Sales Values]]*0.25)</f>
        <v>1748.6999999999998</v>
      </c>
      <c r="T1466" s="10">
        <f>Table1[[#This Row],[Manufacturing Cost]]-Table1[[#This Row],[Delivery Cost]]</f>
        <v>1719.6999999999998</v>
      </c>
      <c r="U1466" s="10">
        <f>Table1[[#This Row],[Quantity]]*Table1[[#This Row],[Delivery]]</f>
        <v>29</v>
      </c>
      <c r="V1466" s="10">
        <f>Table1[[#This Row],[Sales Values]]-Table1[[#This Row],[Manufacturing Cost]]</f>
        <v>582.90000000000009</v>
      </c>
      <c r="W1466" s="13">
        <f>Table1[[#This Row],[Profit]]/Table1[[#This Row],[Sales Values]]</f>
        <v>0.25000000000000006</v>
      </c>
      <c r="X1466" s="10">
        <v>14.95</v>
      </c>
      <c r="Y1466" s="14">
        <f>IF(AND(Table1[[#This Row],[Quantity]]&gt;20,Table1[[#This Row],[Quantity]]&lt;=50),3%,IF(AND(Table1[[#This Row],[Quantity]]&gt;50,Table1[[#This Row],[Quantity]]&lt;=100),5%,IF(Table1[[#This Row],[Quantity]]&gt;100,7%,0)))</f>
        <v>0.05</v>
      </c>
      <c r="Z1466" s="10">
        <f>Table1[[#This Row],[Sales Values]]*(1-Table1[[#This Row],[Discount]])</f>
        <v>2215.02</v>
      </c>
      <c r="AA1466" s="10">
        <f>Table1[[#This Row],[Sales Values]]+(Table1[[#This Row],[Sales Values]]*1.05%)</f>
        <v>2356.0817999999999</v>
      </c>
      <c r="AB1466" s="10">
        <f>Table1[[#This Row],[Sales Values]]*1.05</f>
        <v>2448.1799999999998</v>
      </c>
      <c r="AC1466" s="10" t="str">
        <f t="shared" si="114"/>
        <v>Hyperwotsit</v>
      </c>
      <c r="AD1466" t="s">
        <v>20</v>
      </c>
    </row>
    <row r="1467" spans="1:30" x14ac:dyDescent="0.3">
      <c r="A1467">
        <v>5064</v>
      </c>
      <c r="B1467" t="s">
        <v>2690</v>
      </c>
      <c r="C1467" t="s">
        <v>7062</v>
      </c>
      <c r="D1467" t="s">
        <v>28</v>
      </c>
      <c r="E1467" t="s">
        <v>29</v>
      </c>
      <c r="F1467">
        <v>90</v>
      </c>
      <c r="G1467" t="s">
        <v>10372</v>
      </c>
      <c r="H1467" t="s">
        <v>4451</v>
      </c>
      <c r="I1467" t="s">
        <v>32</v>
      </c>
      <c r="J1467" s="8">
        <v>44787</v>
      </c>
      <c r="K1467" s="6" t="str">
        <f t="shared" si="110"/>
        <v>2022</v>
      </c>
      <c r="L1467" s="6" t="str">
        <f t="shared" si="111"/>
        <v>Aug</v>
      </c>
      <c r="M1467">
        <v>39</v>
      </c>
      <c r="N1467" s="10">
        <f t="shared" si="112"/>
        <v>2.0099999999999998</v>
      </c>
      <c r="O1467">
        <f t="shared" si="113"/>
        <v>20</v>
      </c>
      <c r="P1467">
        <v>0.5</v>
      </c>
      <c r="Q1467" s="11">
        <f>Table1[[#This Row],[Quantity]]*Table1[[#This Row],[Case Size]]</f>
        <v>780</v>
      </c>
      <c r="R1467" s="10">
        <f>Table1[[#This Row],[ Sales Volume]]*Table1[[#This Row],[Cost]]</f>
        <v>1567.7999999999997</v>
      </c>
      <c r="S1467" s="10">
        <f>Table1[[#This Row],[Sales Values]]-(Table1[[#This Row],[Sales Values]]*0.25)</f>
        <v>1175.8499999999999</v>
      </c>
      <c r="T1467" s="10">
        <f>Table1[[#This Row],[Manufacturing Cost]]-Table1[[#This Row],[Delivery Cost]]</f>
        <v>1156.3499999999999</v>
      </c>
      <c r="U1467" s="10">
        <f>Table1[[#This Row],[Quantity]]*Table1[[#This Row],[Delivery]]</f>
        <v>19.5</v>
      </c>
      <c r="V1467" s="10">
        <f>Table1[[#This Row],[Sales Values]]-Table1[[#This Row],[Manufacturing Cost]]</f>
        <v>391.94999999999982</v>
      </c>
      <c r="W1467" s="13">
        <f>Table1[[#This Row],[Profit]]/Table1[[#This Row],[Sales Values]]</f>
        <v>0.24999999999999992</v>
      </c>
      <c r="X1467" s="10">
        <v>14.95</v>
      </c>
      <c r="Y1467" s="14">
        <f>IF(AND(Table1[[#This Row],[Quantity]]&gt;20,Table1[[#This Row],[Quantity]]&lt;=50),3%,IF(AND(Table1[[#This Row],[Quantity]]&gt;50,Table1[[#This Row],[Quantity]]&lt;=100),5%,IF(Table1[[#This Row],[Quantity]]&gt;100,7%,0)))</f>
        <v>0.03</v>
      </c>
      <c r="Z1467" s="10">
        <f>Table1[[#This Row],[Sales Values]]*(1-Table1[[#This Row],[Discount]])</f>
        <v>1520.7659999999996</v>
      </c>
      <c r="AA1467" s="10">
        <f>Table1[[#This Row],[Sales Values]]+(Table1[[#This Row],[Sales Values]]*1.05%)</f>
        <v>1584.2618999999997</v>
      </c>
      <c r="AB1467" s="10">
        <f>Table1[[#This Row],[Sales Values]]*1.05</f>
        <v>1646.1899999999998</v>
      </c>
      <c r="AC1467" s="10" t="str">
        <f t="shared" si="114"/>
        <v>Hyperwotsit</v>
      </c>
      <c r="AD1467" t="s">
        <v>20</v>
      </c>
    </row>
    <row r="1468" spans="1:30" x14ac:dyDescent="0.3">
      <c r="A1468">
        <v>5072</v>
      </c>
      <c r="B1468" t="s">
        <v>10381</v>
      </c>
      <c r="C1468" t="s">
        <v>7253</v>
      </c>
      <c r="D1468" t="s">
        <v>15</v>
      </c>
      <c r="E1468" t="s">
        <v>16</v>
      </c>
      <c r="F1468">
        <v>30</v>
      </c>
      <c r="G1468" t="s">
        <v>14773</v>
      </c>
      <c r="H1468" t="s">
        <v>5248</v>
      </c>
      <c r="I1468" t="s">
        <v>32</v>
      </c>
      <c r="J1468" s="8">
        <v>44153</v>
      </c>
      <c r="K1468" s="6" t="str">
        <f t="shared" si="110"/>
        <v>2020</v>
      </c>
      <c r="L1468" s="6" t="str">
        <f t="shared" si="111"/>
        <v>Nov</v>
      </c>
      <c r="M1468">
        <v>20</v>
      </c>
      <c r="N1468" s="10">
        <f t="shared" si="112"/>
        <v>1.89</v>
      </c>
      <c r="O1468">
        <f t="shared" si="113"/>
        <v>18</v>
      </c>
      <c r="P1468">
        <v>0.5</v>
      </c>
      <c r="Q1468" s="12">
        <f>Table1[[#This Row],[Quantity]]*Table1[[#This Row],[Case Size]]</f>
        <v>360</v>
      </c>
      <c r="R1468" s="10">
        <f>Table1[[#This Row],[ Sales Volume]]*Table1[[#This Row],[Cost]]</f>
        <v>680.4</v>
      </c>
      <c r="S1468" s="10">
        <f>Table1[[#This Row],[Sales Values]]-(Table1[[#This Row],[Sales Values]]*0.25)</f>
        <v>510.29999999999995</v>
      </c>
      <c r="T1468" s="10">
        <f>Table1[[#This Row],[Manufacturing Cost]]-Table1[[#This Row],[Delivery Cost]]</f>
        <v>500.29999999999995</v>
      </c>
      <c r="U1468" s="10">
        <f>Table1[[#This Row],[Quantity]]*Table1[[#This Row],[Delivery]]</f>
        <v>10</v>
      </c>
      <c r="V1468" s="10">
        <f>Table1[[#This Row],[Sales Values]]-Table1[[#This Row],[Manufacturing Cost]]</f>
        <v>170.10000000000002</v>
      </c>
      <c r="W1468" s="13">
        <f>Table1[[#This Row],[Profit]]/Table1[[#This Row],[Sales Values]]</f>
        <v>0.25000000000000006</v>
      </c>
      <c r="X1468" s="10">
        <v>14.95</v>
      </c>
      <c r="Y1468" s="14">
        <f>IF(AND(Table1[[#This Row],[Quantity]]&gt;20,Table1[[#This Row],[Quantity]]&lt;=50),3%,IF(AND(Table1[[#This Row],[Quantity]]&gt;50,Table1[[#This Row],[Quantity]]&lt;=100),5%,IF(Table1[[#This Row],[Quantity]]&gt;100,7%,0)))</f>
        <v>0</v>
      </c>
      <c r="Z1468" s="10">
        <f>Table1[[#This Row],[Sales Values]]*(1-Table1[[#This Row],[Discount]])</f>
        <v>680.4</v>
      </c>
      <c r="AA1468" s="10">
        <f>Table1[[#This Row],[Sales Values]]+(Table1[[#This Row],[Sales Values]]*1.05%)</f>
        <v>687.54419999999993</v>
      </c>
      <c r="AB1468" s="10">
        <f>Table1[[#This Row],[Sales Values]]*1.05</f>
        <v>714.42</v>
      </c>
      <c r="AC1468" s="10" t="str">
        <f t="shared" si="114"/>
        <v>Gigastuff</v>
      </c>
      <c r="AD1468" t="s">
        <v>45</v>
      </c>
    </row>
    <row r="1469" spans="1:30" x14ac:dyDescent="0.3">
      <c r="A1469">
        <v>5079</v>
      </c>
      <c r="B1469" t="s">
        <v>2731</v>
      </c>
      <c r="C1469" t="s">
        <v>3922</v>
      </c>
      <c r="D1469" t="s">
        <v>28</v>
      </c>
      <c r="E1469" t="s">
        <v>29</v>
      </c>
      <c r="F1469">
        <v>90</v>
      </c>
      <c r="G1469" t="s">
        <v>10389</v>
      </c>
      <c r="H1469" t="s">
        <v>2436</v>
      </c>
      <c r="I1469" t="s">
        <v>294</v>
      </c>
      <c r="J1469" s="8">
        <v>44191</v>
      </c>
      <c r="K1469" s="6" t="str">
        <f t="shared" si="110"/>
        <v>2020</v>
      </c>
      <c r="L1469" s="6" t="str">
        <f t="shared" si="111"/>
        <v>Dec</v>
      </c>
      <c r="M1469">
        <v>44</v>
      </c>
      <c r="N1469" s="10">
        <f t="shared" si="112"/>
        <v>3.49</v>
      </c>
      <c r="O1469">
        <f t="shared" si="113"/>
        <v>20</v>
      </c>
      <c r="P1469">
        <v>0.5</v>
      </c>
      <c r="Q1469" s="12">
        <f>Table1[[#This Row],[Quantity]]*Table1[[#This Row],[Case Size]]</f>
        <v>880</v>
      </c>
      <c r="R1469" s="10">
        <f>Table1[[#This Row],[ Sales Volume]]*Table1[[#This Row],[Cost]]</f>
        <v>3071.2000000000003</v>
      </c>
      <c r="S1469" s="10">
        <f>Table1[[#This Row],[Sales Values]]-(Table1[[#This Row],[Sales Values]]*0.25)</f>
        <v>2303.4</v>
      </c>
      <c r="T1469" s="10">
        <f>Table1[[#This Row],[Manufacturing Cost]]-Table1[[#This Row],[Delivery Cost]]</f>
        <v>2281.4</v>
      </c>
      <c r="U1469" s="10">
        <f>Table1[[#This Row],[Quantity]]*Table1[[#This Row],[Delivery]]</f>
        <v>22</v>
      </c>
      <c r="V1469" s="10">
        <f>Table1[[#This Row],[Sales Values]]-Table1[[#This Row],[Manufacturing Cost]]</f>
        <v>767.80000000000018</v>
      </c>
      <c r="W1469" s="13">
        <f>Table1[[#This Row],[Profit]]/Table1[[#This Row],[Sales Values]]</f>
        <v>0.25000000000000006</v>
      </c>
      <c r="X1469" s="10">
        <v>14.95</v>
      </c>
      <c r="Y1469" s="14">
        <f>IF(AND(Table1[[#This Row],[Quantity]]&gt;20,Table1[[#This Row],[Quantity]]&lt;=50),3%,IF(AND(Table1[[#This Row],[Quantity]]&gt;50,Table1[[#This Row],[Quantity]]&lt;=100),5%,IF(Table1[[#This Row],[Quantity]]&gt;100,7%,0)))</f>
        <v>0.03</v>
      </c>
      <c r="Z1469" s="10">
        <f>Table1[[#This Row],[Sales Values]]*(1-Table1[[#This Row],[Discount]])</f>
        <v>2979.0640000000003</v>
      </c>
      <c r="AA1469" s="10">
        <f>Table1[[#This Row],[Sales Values]]+(Table1[[#This Row],[Sales Values]]*1.05%)</f>
        <v>3103.4476000000004</v>
      </c>
      <c r="AB1469" s="10">
        <f>Table1[[#This Row],[Sales Values]]*1.05</f>
        <v>3224.76</v>
      </c>
      <c r="AC1469" s="10" t="str">
        <f t="shared" si="114"/>
        <v>Superwossname</v>
      </c>
      <c r="AD1469" t="s">
        <v>101</v>
      </c>
    </row>
    <row r="1470" spans="1:30" x14ac:dyDescent="0.3">
      <c r="A1470">
        <v>5081</v>
      </c>
      <c r="B1470" t="s">
        <v>10392</v>
      </c>
      <c r="C1470" t="s">
        <v>3911</v>
      </c>
      <c r="D1470" t="s">
        <v>51</v>
      </c>
      <c r="E1470" t="s">
        <v>16</v>
      </c>
      <c r="F1470">
        <v>90</v>
      </c>
      <c r="G1470" t="s">
        <v>10393</v>
      </c>
      <c r="H1470" t="s">
        <v>522</v>
      </c>
      <c r="I1470" t="s">
        <v>32</v>
      </c>
      <c r="J1470" s="8">
        <v>43887</v>
      </c>
      <c r="K1470" s="6" t="str">
        <f t="shared" si="110"/>
        <v>2020</v>
      </c>
      <c r="L1470" s="6" t="str">
        <f t="shared" si="111"/>
        <v>Feb</v>
      </c>
      <c r="M1470">
        <v>76</v>
      </c>
      <c r="N1470" s="10">
        <f t="shared" si="112"/>
        <v>3.49</v>
      </c>
      <c r="O1470">
        <f t="shared" si="113"/>
        <v>20</v>
      </c>
      <c r="P1470">
        <v>0.5</v>
      </c>
      <c r="Q1470" s="12">
        <f>Table1[[#This Row],[Quantity]]*Table1[[#This Row],[Case Size]]</f>
        <v>1520</v>
      </c>
      <c r="R1470" s="10">
        <f>Table1[[#This Row],[ Sales Volume]]*Table1[[#This Row],[Cost]]</f>
        <v>5304.8</v>
      </c>
      <c r="S1470" s="10">
        <f>Table1[[#This Row],[Sales Values]]-(Table1[[#This Row],[Sales Values]]*0.25)</f>
        <v>3978.6000000000004</v>
      </c>
      <c r="T1470" s="10">
        <f>Table1[[#This Row],[Manufacturing Cost]]-Table1[[#This Row],[Delivery Cost]]</f>
        <v>3940.6000000000004</v>
      </c>
      <c r="U1470" s="10">
        <f>Table1[[#This Row],[Quantity]]*Table1[[#This Row],[Delivery]]</f>
        <v>38</v>
      </c>
      <c r="V1470" s="10">
        <f>Table1[[#This Row],[Sales Values]]-Table1[[#This Row],[Manufacturing Cost]]</f>
        <v>1326.1999999999998</v>
      </c>
      <c r="W1470" s="13">
        <f>Table1[[#This Row],[Profit]]/Table1[[#This Row],[Sales Values]]</f>
        <v>0.24999999999999994</v>
      </c>
      <c r="X1470" s="10">
        <v>14.95</v>
      </c>
      <c r="Y1470" s="14">
        <f>IF(AND(Table1[[#This Row],[Quantity]]&gt;20,Table1[[#This Row],[Quantity]]&lt;=50),3%,IF(AND(Table1[[#This Row],[Quantity]]&gt;50,Table1[[#This Row],[Quantity]]&lt;=100),5%,IF(Table1[[#This Row],[Quantity]]&gt;100,7%,0)))</f>
        <v>0.05</v>
      </c>
      <c r="Z1470" s="10">
        <f>Table1[[#This Row],[Sales Values]]*(1-Table1[[#This Row],[Discount]])</f>
        <v>5039.5599999999995</v>
      </c>
      <c r="AA1470" s="10">
        <f>Table1[[#This Row],[Sales Values]]+(Table1[[#This Row],[Sales Values]]*1.05%)</f>
        <v>5360.5003999999999</v>
      </c>
      <c r="AB1470" s="10">
        <f>Table1[[#This Row],[Sales Values]]*1.05</f>
        <v>5570.0400000000009</v>
      </c>
      <c r="AC1470" s="10" t="str">
        <f t="shared" si="114"/>
        <v>Superwossname</v>
      </c>
      <c r="AD1470" t="s">
        <v>101</v>
      </c>
    </row>
    <row r="1471" spans="1:30" x14ac:dyDescent="0.3">
      <c r="A1471">
        <v>5082</v>
      </c>
      <c r="B1471" t="s">
        <v>4307</v>
      </c>
      <c r="C1471" t="s">
        <v>6638</v>
      </c>
      <c r="D1471" t="s">
        <v>51</v>
      </c>
      <c r="E1471" t="s">
        <v>16</v>
      </c>
      <c r="F1471">
        <v>60</v>
      </c>
      <c r="G1471" t="s">
        <v>10394</v>
      </c>
      <c r="H1471" t="s">
        <v>150</v>
      </c>
      <c r="I1471" t="s">
        <v>110</v>
      </c>
      <c r="J1471" s="8">
        <v>44403</v>
      </c>
      <c r="K1471" s="6" t="str">
        <f t="shared" si="110"/>
        <v>2021</v>
      </c>
      <c r="L1471" s="6" t="str">
        <f t="shared" si="111"/>
        <v>Jul</v>
      </c>
      <c r="M1471">
        <v>50</v>
      </c>
      <c r="N1471" s="10">
        <f t="shared" si="112"/>
        <v>2.0099999999999998</v>
      </c>
      <c r="O1471">
        <f t="shared" si="113"/>
        <v>20</v>
      </c>
      <c r="P1471">
        <v>0.5</v>
      </c>
      <c r="Q1471" s="12">
        <f>Table1[[#This Row],[Quantity]]*Table1[[#This Row],[Case Size]]</f>
        <v>1000</v>
      </c>
      <c r="R1471" s="10">
        <f>Table1[[#This Row],[ Sales Volume]]*Table1[[#This Row],[Cost]]</f>
        <v>2009.9999999999998</v>
      </c>
      <c r="S1471" s="10">
        <f>Table1[[#This Row],[Sales Values]]-(Table1[[#This Row],[Sales Values]]*0.25)</f>
        <v>1507.4999999999998</v>
      </c>
      <c r="T1471" s="10">
        <f>Table1[[#This Row],[Manufacturing Cost]]-Table1[[#This Row],[Delivery Cost]]</f>
        <v>1482.4999999999998</v>
      </c>
      <c r="U1471" s="10">
        <f>Table1[[#This Row],[Quantity]]*Table1[[#This Row],[Delivery]]</f>
        <v>25</v>
      </c>
      <c r="V1471" s="10">
        <f>Table1[[#This Row],[Sales Values]]-Table1[[#This Row],[Manufacturing Cost]]</f>
        <v>502.5</v>
      </c>
      <c r="W1471" s="13">
        <f>Table1[[#This Row],[Profit]]/Table1[[#This Row],[Sales Values]]</f>
        <v>0.25000000000000006</v>
      </c>
      <c r="X1471" s="10">
        <v>14.95</v>
      </c>
      <c r="Y1471" s="14">
        <f>IF(AND(Table1[[#This Row],[Quantity]]&gt;20,Table1[[#This Row],[Quantity]]&lt;=50),3%,IF(AND(Table1[[#This Row],[Quantity]]&gt;50,Table1[[#This Row],[Quantity]]&lt;=100),5%,IF(Table1[[#This Row],[Quantity]]&gt;100,7%,0)))</f>
        <v>0.03</v>
      </c>
      <c r="Z1471" s="10">
        <f>Table1[[#This Row],[Sales Values]]*(1-Table1[[#This Row],[Discount]])</f>
        <v>1949.6999999999998</v>
      </c>
      <c r="AA1471" s="10">
        <f>Table1[[#This Row],[Sales Values]]+(Table1[[#This Row],[Sales Values]]*1.05%)</f>
        <v>2031.1049999999998</v>
      </c>
      <c r="AB1471" s="10">
        <f>Table1[[#This Row],[Sales Values]]*1.05</f>
        <v>2110.5</v>
      </c>
      <c r="AC1471" s="10" t="str">
        <f t="shared" si="114"/>
        <v>Hyperwotsit</v>
      </c>
      <c r="AD1471" t="s">
        <v>20</v>
      </c>
    </row>
    <row r="1472" spans="1:30" x14ac:dyDescent="0.3">
      <c r="A1472">
        <v>5083</v>
      </c>
      <c r="B1472" t="s">
        <v>5088</v>
      </c>
      <c r="C1472" t="s">
        <v>7953</v>
      </c>
      <c r="D1472" t="s">
        <v>28</v>
      </c>
      <c r="E1472" t="s">
        <v>29</v>
      </c>
      <c r="F1472">
        <v>90</v>
      </c>
      <c r="G1472" t="s">
        <v>10394</v>
      </c>
      <c r="H1472" t="s">
        <v>1791</v>
      </c>
      <c r="I1472" t="s">
        <v>32</v>
      </c>
      <c r="J1472" s="8">
        <v>44431</v>
      </c>
      <c r="K1472" s="6" t="str">
        <f t="shared" si="110"/>
        <v>2021</v>
      </c>
      <c r="L1472" s="6" t="str">
        <f t="shared" si="111"/>
        <v>Aug</v>
      </c>
      <c r="M1472">
        <v>87</v>
      </c>
      <c r="N1472" s="10">
        <f t="shared" si="112"/>
        <v>1.89</v>
      </c>
      <c r="O1472">
        <f t="shared" si="113"/>
        <v>18</v>
      </c>
      <c r="P1472">
        <v>0.5</v>
      </c>
      <c r="Q1472" s="12">
        <f>Table1[[#This Row],[Quantity]]*Table1[[#This Row],[Case Size]]</f>
        <v>1566</v>
      </c>
      <c r="R1472" s="10">
        <f>Table1[[#This Row],[ Sales Volume]]*Table1[[#This Row],[Cost]]</f>
        <v>2959.74</v>
      </c>
      <c r="S1472" s="10">
        <f>Table1[[#This Row],[Sales Values]]-(Table1[[#This Row],[Sales Values]]*0.25)</f>
        <v>2219.8049999999998</v>
      </c>
      <c r="T1472" s="10">
        <f>Table1[[#This Row],[Manufacturing Cost]]-Table1[[#This Row],[Delivery Cost]]</f>
        <v>2176.3049999999998</v>
      </c>
      <c r="U1472" s="10">
        <f>Table1[[#This Row],[Quantity]]*Table1[[#This Row],[Delivery]]</f>
        <v>43.5</v>
      </c>
      <c r="V1472" s="10">
        <f>Table1[[#This Row],[Sales Values]]-Table1[[#This Row],[Manufacturing Cost]]</f>
        <v>739.93499999999995</v>
      </c>
      <c r="W1472" s="13">
        <f>Table1[[#This Row],[Profit]]/Table1[[#This Row],[Sales Values]]</f>
        <v>0.25</v>
      </c>
      <c r="X1472" s="10">
        <v>14.95</v>
      </c>
      <c r="Y1472" s="14">
        <f>IF(AND(Table1[[#This Row],[Quantity]]&gt;20,Table1[[#This Row],[Quantity]]&lt;=50),3%,IF(AND(Table1[[#This Row],[Quantity]]&gt;50,Table1[[#This Row],[Quantity]]&lt;=100),5%,IF(Table1[[#This Row],[Quantity]]&gt;100,7%,0)))</f>
        <v>0.05</v>
      </c>
      <c r="Z1472" s="10">
        <f>Table1[[#This Row],[Sales Values]]*(1-Table1[[#This Row],[Discount]])</f>
        <v>2811.7529999999997</v>
      </c>
      <c r="AA1472" s="10">
        <f>Table1[[#This Row],[Sales Values]]+(Table1[[#This Row],[Sales Values]]*1.05%)</f>
        <v>2990.8172699999996</v>
      </c>
      <c r="AB1472" s="10">
        <f>Table1[[#This Row],[Sales Values]]*1.05</f>
        <v>3107.7269999999999</v>
      </c>
      <c r="AC1472" s="10" t="str">
        <f t="shared" si="114"/>
        <v>Gigastuff</v>
      </c>
      <c r="AD1472" t="s">
        <v>45</v>
      </c>
    </row>
    <row r="1473" spans="1:30" x14ac:dyDescent="0.3">
      <c r="A1473">
        <v>5084</v>
      </c>
      <c r="B1473" t="s">
        <v>3588</v>
      </c>
      <c r="C1473" t="s">
        <v>10395</v>
      </c>
      <c r="D1473" t="s">
        <v>28</v>
      </c>
      <c r="E1473" t="s">
        <v>29</v>
      </c>
      <c r="F1473">
        <v>30</v>
      </c>
      <c r="G1473" t="s">
        <v>10396</v>
      </c>
      <c r="H1473" t="s">
        <v>3882</v>
      </c>
      <c r="I1473" t="s">
        <v>38</v>
      </c>
      <c r="J1473" s="8">
        <v>43953</v>
      </c>
      <c r="K1473" s="6" t="str">
        <f t="shared" si="110"/>
        <v>2020</v>
      </c>
      <c r="L1473" s="6" t="str">
        <f t="shared" si="111"/>
        <v>May</v>
      </c>
      <c r="M1473">
        <v>43</v>
      </c>
      <c r="N1473" s="10">
        <f t="shared" si="112"/>
        <v>3.49</v>
      </c>
      <c r="O1473">
        <f t="shared" si="113"/>
        <v>20</v>
      </c>
      <c r="P1473">
        <v>0.5</v>
      </c>
      <c r="Q1473" s="12">
        <f>Table1[[#This Row],[Quantity]]*Table1[[#This Row],[Case Size]]</f>
        <v>860</v>
      </c>
      <c r="R1473" s="10">
        <f>Table1[[#This Row],[ Sales Volume]]*Table1[[#This Row],[Cost]]</f>
        <v>3001.4</v>
      </c>
      <c r="S1473" s="10">
        <f>Table1[[#This Row],[Sales Values]]-(Table1[[#This Row],[Sales Values]]*0.25)</f>
        <v>2251.0500000000002</v>
      </c>
      <c r="T1473" s="10">
        <f>Table1[[#This Row],[Manufacturing Cost]]-Table1[[#This Row],[Delivery Cost]]</f>
        <v>2229.5500000000002</v>
      </c>
      <c r="U1473" s="10">
        <f>Table1[[#This Row],[Quantity]]*Table1[[#This Row],[Delivery]]</f>
        <v>21.5</v>
      </c>
      <c r="V1473" s="10">
        <f>Table1[[#This Row],[Sales Values]]-Table1[[#This Row],[Manufacturing Cost]]</f>
        <v>750.34999999999991</v>
      </c>
      <c r="W1473" s="13">
        <f>Table1[[#This Row],[Profit]]/Table1[[#This Row],[Sales Values]]</f>
        <v>0.24999999999999997</v>
      </c>
      <c r="X1473" s="10">
        <v>14.95</v>
      </c>
      <c r="Y1473" s="14">
        <f>IF(AND(Table1[[#This Row],[Quantity]]&gt;20,Table1[[#This Row],[Quantity]]&lt;=50),3%,IF(AND(Table1[[#This Row],[Quantity]]&gt;50,Table1[[#This Row],[Quantity]]&lt;=100),5%,IF(Table1[[#This Row],[Quantity]]&gt;100,7%,0)))</f>
        <v>0.03</v>
      </c>
      <c r="Z1473" s="10">
        <f>Table1[[#This Row],[Sales Values]]*(1-Table1[[#This Row],[Discount]])</f>
        <v>2911.3580000000002</v>
      </c>
      <c r="AA1473" s="10">
        <f>Table1[[#This Row],[Sales Values]]+(Table1[[#This Row],[Sales Values]]*1.05%)</f>
        <v>3032.9147000000003</v>
      </c>
      <c r="AB1473" s="10">
        <f>Table1[[#This Row],[Sales Values]]*1.05</f>
        <v>3151.4700000000003</v>
      </c>
      <c r="AC1473" s="10" t="str">
        <f t="shared" si="114"/>
        <v>Superwossname</v>
      </c>
      <c r="AD1473" t="s">
        <v>101</v>
      </c>
    </row>
    <row r="1474" spans="1:30" x14ac:dyDescent="0.3">
      <c r="A1474">
        <v>5086</v>
      </c>
      <c r="B1474" t="s">
        <v>2399</v>
      </c>
      <c r="C1474" t="s">
        <v>5164</v>
      </c>
      <c r="D1474" t="s">
        <v>28</v>
      </c>
      <c r="E1474" t="s">
        <v>29</v>
      </c>
      <c r="F1474">
        <v>90</v>
      </c>
      <c r="G1474" t="s">
        <v>10399</v>
      </c>
      <c r="H1474" t="s">
        <v>3194</v>
      </c>
      <c r="I1474" t="s">
        <v>819</v>
      </c>
      <c r="J1474" s="8">
        <v>44130</v>
      </c>
      <c r="K1474" s="6" t="str">
        <f t="shared" ref="K1474:K1479" si="115">TEXT(J1474, "yyyy")</f>
        <v>2020</v>
      </c>
      <c r="L1474" s="6" t="str">
        <f t="shared" ref="L1474:L1479" si="116">TEXT(J1474, "mmm")</f>
        <v>Oct</v>
      </c>
      <c r="M1474">
        <v>56</v>
      </c>
      <c r="N1474" s="10">
        <f t="shared" ref="N1474:N1479" si="117">VLOOKUP(AD1474,Codes,3)</f>
        <v>1.89</v>
      </c>
      <c r="O1474">
        <f t="shared" ref="O1474:O1479" si="118">VLOOKUP(AD1474,Codes,4)</f>
        <v>18</v>
      </c>
      <c r="P1474">
        <v>0.5</v>
      </c>
      <c r="Q1474" s="12">
        <f>Table1[[#This Row],[Quantity]]*Table1[[#This Row],[Case Size]]</f>
        <v>1008</v>
      </c>
      <c r="R1474" s="10">
        <f>Table1[[#This Row],[ Sales Volume]]*Table1[[#This Row],[Cost]]</f>
        <v>1905.12</v>
      </c>
      <c r="S1474" s="10">
        <f>Table1[[#This Row],[Sales Values]]-(Table1[[#This Row],[Sales Values]]*0.25)</f>
        <v>1428.84</v>
      </c>
      <c r="T1474" s="10">
        <f>Table1[[#This Row],[Manufacturing Cost]]-Table1[[#This Row],[Delivery Cost]]</f>
        <v>1400.84</v>
      </c>
      <c r="U1474" s="10">
        <f>Table1[[#This Row],[Quantity]]*Table1[[#This Row],[Delivery]]</f>
        <v>28</v>
      </c>
      <c r="V1474" s="10">
        <f>Table1[[#This Row],[Sales Values]]-Table1[[#This Row],[Manufacturing Cost]]</f>
        <v>476.28</v>
      </c>
      <c r="W1474" s="13">
        <f>Table1[[#This Row],[Profit]]/Table1[[#This Row],[Sales Values]]</f>
        <v>0.25</v>
      </c>
      <c r="X1474" s="10">
        <v>14.95</v>
      </c>
      <c r="Y1474" s="14">
        <f>IF(AND(Table1[[#This Row],[Quantity]]&gt;20,Table1[[#This Row],[Quantity]]&lt;=50),3%,IF(AND(Table1[[#This Row],[Quantity]]&gt;50,Table1[[#This Row],[Quantity]]&lt;=100),5%,IF(Table1[[#This Row],[Quantity]]&gt;100,7%,0)))</f>
        <v>0.05</v>
      </c>
      <c r="Z1474" s="10">
        <f>Table1[[#This Row],[Sales Values]]*(1-Table1[[#This Row],[Discount]])</f>
        <v>1809.8639999999998</v>
      </c>
      <c r="AA1474" s="10">
        <f>Table1[[#This Row],[Sales Values]]+(Table1[[#This Row],[Sales Values]]*1.05%)</f>
        <v>1925.1237599999999</v>
      </c>
      <c r="AB1474" s="10">
        <f>Table1[[#This Row],[Sales Values]]*1.05</f>
        <v>2000.376</v>
      </c>
      <c r="AC1474" s="10" t="str">
        <f t="shared" ref="AC1474:AC1479" si="119">VLOOKUP(AD1474,Codes,2)</f>
        <v>Gigastuff</v>
      </c>
      <c r="AD1474" t="s">
        <v>45</v>
      </c>
    </row>
    <row r="1475" spans="1:30" x14ac:dyDescent="0.3">
      <c r="A1475">
        <v>5091</v>
      </c>
      <c r="B1475" t="s">
        <v>3113</v>
      </c>
      <c r="C1475" t="s">
        <v>336</v>
      </c>
      <c r="D1475" t="s">
        <v>15</v>
      </c>
      <c r="E1475" t="s">
        <v>16</v>
      </c>
      <c r="F1475">
        <v>30</v>
      </c>
      <c r="G1475" t="s">
        <v>10404</v>
      </c>
      <c r="H1475" t="s">
        <v>8906</v>
      </c>
      <c r="I1475" t="s">
        <v>240</v>
      </c>
      <c r="J1475" s="8">
        <v>44257</v>
      </c>
      <c r="K1475" s="6" t="str">
        <f t="shared" si="115"/>
        <v>2021</v>
      </c>
      <c r="L1475" s="6" t="str">
        <f t="shared" si="116"/>
        <v>Mar</v>
      </c>
      <c r="M1475">
        <v>44</v>
      </c>
      <c r="N1475" s="10">
        <f t="shared" si="117"/>
        <v>2.0099999999999998</v>
      </c>
      <c r="O1475">
        <f t="shared" si="118"/>
        <v>20</v>
      </c>
      <c r="P1475">
        <v>0.5</v>
      </c>
      <c r="Q1475" s="12">
        <f>Table1[[#This Row],[Quantity]]*Table1[[#This Row],[Case Size]]</f>
        <v>880</v>
      </c>
      <c r="R1475" s="10">
        <f>Table1[[#This Row],[ Sales Volume]]*Table1[[#This Row],[Cost]]</f>
        <v>1768.7999999999997</v>
      </c>
      <c r="S1475" s="10">
        <f>Table1[[#This Row],[Sales Values]]-(Table1[[#This Row],[Sales Values]]*0.25)</f>
        <v>1326.6</v>
      </c>
      <c r="T1475" s="10">
        <f>Table1[[#This Row],[Manufacturing Cost]]-Table1[[#This Row],[Delivery Cost]]</f>
        <v>1304.5999999999999</v>
      </c>
      <c r="U1475" s="10">
        <f>Table1[[#This Row],[Quantity]]*Table1[[#This Row],[Delivery]]</f>
        <v>22</v>
      </c>
      <c r="V1475" s="10">
        <f>Table1[[#This Row],[Sales Values]]-Table1[[#This Row],[Manufacturing Cost]]</f>
        <v>442.19999999999982</v>
      </c>
      <c r="W1475" s="13">
        <f>Table1[[#This Row],[Profit]]/Table1[[#This Row],[Sales Values]]</f>
        <v>0.24999999999999994</v>
      </c>
      <c r="X1475" s="10">
        <v>14.95</v>
      </c>
      <c r="Y1475" s="14">
        <f>IF(AND(Table1[[#This Row],[Quantity]]&gt;20,Table1[[#This Row],[Quantity]]&lt;=50),3%,IF(AND(Table1[[#This Row],[Quantity]]&gt;50,Table1[[#This Row],[Quantity]]&lt;=100),5%,IF(Table1[[#This Row],[Quantity]]&gt;100,7%,0)))</f>
        <v>0.03</v>
      </c>
      <c r="Z1475" s="10">
        <f>Table1[[#This Row],[Sales Values]]*(1-Table1[[#This Row],[Discount]])</f>
        <v>1715.7359999999996</v>
      </c>
      <c r="AA1475" s="10">
        <f>Table1[[#This Row],[Sales Values]]+(Table1[[#This Row],[Sales Values]]*1.05%)</f>
        <v>1787.3723999999997</v>
      </c>
      <c r="AB1475" s="10">
        <f>Table1[[#This Row],[Sales Values]]*1.05</f>
        <v>1857.2399999999998</v>
      </c>
      <c r="AC1475" s="10" t="str">
        <f t="shared" si="119"/>
        <v>Hyperwotsit</v>
      </c>
      <c r="AD1475" t="s">
        <v>20</v>
      </c>
    </row>
    <row r="1476" spans="1:30" x14ac:dyDescent="0.3">
      <c r="A1476">
        <v>5092</v>
      </c>
      <c r="B1476" t="s">
        <v>1623</v>
      </c>
      <c r="C1476" t="s">
        <v>222</v>
      </c>
      <c r="D1476" t="s">
        <v>28</v>
      </c>
      <c r="E1476" t="s">
        <v>29</v>
      </c>
      <c r="F1476">
        <v>30</v>
      </c>
      <c r="G1476" t="s">
        <v>10405</v>
      </c>
      <c r="H1476" t="s">
        <v>3713</v>
      </c>
      <c r="I1476" t="s">
        <v>32</v>
      </c>
      <c r="J1476" s="8">
        <v>44599</v>
      </c>
      <c r="K1476" s="6" t="str">
        <f t="shared" si="115"/>
        <v>2022</v>
      </c>
      <c r="L1476" s="6" t="str">
        <f t="shared" si="116"/>
        <v>Feb</v>
      </c>
      <c r="M1476">
        <v>58</v>
      </c>
      <c r="N1476" s="10">
        <f t="shared" si="117"/>
        <v>3.49</v>
      </c>
      <c r="O1476">
        <f t="shared" si="118"/>
        <v>20</v>
      </c>
      <c r="P1476">
        <v>0.5</v>
      </c>
      <c r="Q1476" s="12">
        <f>Table1[[#This Row],[Quantity]]*Table1[[#This Row],[Case Size]]</f>
        <v>1160</v>
      </c>
      <c r="R1476" s="10">
        <f>Table1[[#This Row],[ Sales Volume]]*Table1[[#This Row],[Cost]]</f>
        <v>4048.4</v>
      </c>
      <c r="S1476" s="10">
        <f>Table1[[#This Row],[Sales Values]]-(Table1[[#This Row],[Sales Values]]*0.25)</f>
        <v>3036.3</v>
      </c>
      <c r="T1476" s="10">
        <f>Table1[[#This Row],[Manufacturing Cost]]-Table1[[#This Row],[Delivery Cost]]</f>
        <v>3007.3</v>
      </c>
      <c r="U1476" s="10">
        <f>Table1[[#This Row],[Quantity]]*Table1[[#This Row],[Delivery]]</f>
        <v>29</v>
      </c>
      <c r="V1476" s="10">
        <f>Table1[[#This Row],[Sales Values]]-Table1[[#This Row],[Manufacturing Cost]]</f>
        <v>1012.0999999999999</v>
      </c>
      <c r="W1476" s="13">
        <f>Table1[[#This Row],[Profit]]/Table1[[#This Row],[Sales Values]]</f>
        <v>0.24999999999999997</v>
      </c>
      <c r="X1476" s="10">
        <v>14.95</v>
      </c>
      <c r="Y1476" s="14">
        <f>IF(AND(Table1[[#This Row],[Quantity]]&gt;20,Table1[[#This Row],[Quantity]]&lt;=50),3%,IF(AND(Table1[[#This Row],[Quantity]]&gt;50,Table1[[#This Row],[Quantity]]&lt;=100),5%,IF(Table1[[#This Row],[Quantity]]&gt;100,7%,0)))</f>
        <v>0.05</v>
      </c>
      <c r="Z1476" s="10">
        <f>Table1[[#This Row],[Sales Values]]*(1-Table1[[#This Row],[Discount]])</f>
        <v>3845.98</v>
      </c>
      <c r="AA1476" s="10">
        <f>Table1[[#This Row],[Sales Values]]+(Table1[[#This Row],[Sales Values]]*1.05%)</f>
        <v>4090.9082000000003</v>
      </c>
      <c r="AB1476" s="10">
        <f>Table1[[#This Row],[Sales Values]]*1.05</f>
        <v>4250.8200000000006</v>
      </c>
      <c r="AC1476" s="10" t="str">
        <f t="shared" si="119"/>
        <v>Superwossname</v>
      </c>
      <c r="AD1476" t="s">
        <v>101</v>
      </c>
    </row>
    <row r="1477" spans="1:30" x14ac:dyDescent="0.3">
      <c r="A1477">
        <v>5093</v>
      </c>
      <c r="B1477" t="s">
        <v>5607</v>
      </c>
      <c r="C1477" t="s">
        <v>1237</v>
      </c>
      <c r="D1477" t="s">
        <v>51</v>
      </c>
      <c r="E1477" t="s">
        <v>16</v>
      </c>
      <c r="F1477">
        <v>60</v>
      </c>
      <c r="G1477" t="s">
        <v>10406</v>
      </c>
      <c r="H1477" t="s">
        <v>2685</v>
      </c>
      <c r="I1477" t="s">
        <v>32</v>
      </c>
      <c r="J1477" s="8">
        <v>43924</v>
      </c>
      <c r="K1477" s="6" t="str">
        <f t="shared" si="115"/>
        <v>2020</v>
      </c>
      <c r="L1477" s="6" t="str">
        <f t="shared" si="116"/>
        <v>Apr</v>
      </c>
      <c r="M1477">
        <v>49</v>
      </c>
      <c r="N1477" s="10">
        <f t="shared" si="117"/>
        <v>1.89</v>
      </c>
      <c r="O1477">
        <f t="shared" si="118"/>
        <v>18</v>
      </c>
      <c r="P1477">
        <v>0.5</v>
      </c>
      <c r="Q1477" s="12">
        <f>Table1[[#This Row],[Quantity]]*Table1[[#This Row],[Case Size]]</f>
        <v>882</v>
      </c>
      <c r="R1477" s="10">
        <f>Table1[[#This Row],[ Sales Volume]]*Table1[[#This Row],[Cost]]</f>
        <v>1666.98</v>
      </c>
      <c r="S1477" s="10">
        <f>Table1[[#This Row],[Sales Values]]-(Table1[[#This Row],[Sales Values]]*0.25)</f>
        <v>1250.2350000000001</v>
      </c>
      <c r="T1477" s="10">
        <f>Table1[[#This Row],[Manufacturing Cost]]-Table1[[#This Row],[Delivery Cost]]</f>
        <v>1225.7350000000001</v>
      </c>
      <c r="U1477" s="10">
        <f>Table1[[#This Row],[Quantity]]*Table1[[#This Row],[Delivery]]</f>
        <v>24.5</v>
      </c>
      <c r="V1477" s="10">
        <f>Table1[[#This Row],[Sales Values]]-Table1[[#This Row],[Manufacturing Cost]]</f>
        <v>416.74499999999989</v>
      </c>
      <c r="W1477" s="13">
        <f>Table1[[#This Row],[Profit]]/Table1[[#This Row],[Sales Values]]</f>
        <v>0.24999999999999994</v>
      </c>
      <c r="X1477" s="10">
        <v>14.95</v>
      </c>
      <c r="Y1477" s="14">
        <f>IF(AND(Table1[[#This Row],[Quantity]]&gt;20,Table1[[#This Row],[Quantity]]&lt;=50),3%,IF(AND(Table1[[#This Row],[Quantity]]&gt;50,Table1[[#This Row],[Quantity]]&lt;=100),5%,IF(Table1[[#This Row],[Quantity]]&gt;100,7%,0)))</f>
        <v>0.03</v>
      </c>
      <c r="Z1477" s="10">
        <f>Table1[[#This Row],[Sales Values]]*(1-Table1[[#This Row],[Discount]])</f>
        <v>1616.9705999999999</v>
      </c>
      <c r="AA1477" s="10">
        <f>Table1[[#This Row],[Sales Values]]+(Table1[[#This Row],[Sales Values]]*1.05%)</f>
        <v>1684.4832900000001</v>
      </c>
      <c r="AB1477" s="10">
        <f>Table1[[#This Row],[Sales Values]]*1.05</f>
        <v>1750.3290000000002</v>
      </c>
      <c r="AC1477" s="10" t="str">
        <f t="shared" si="119"/>
        <v>Gigastuff</v>
      </c>
      <c r="AD1477" t="s">
        <v>45</v>
      </c>
    </row>
    <row r="1478" spans="1:30" x14ac:dyDescent="0.3">
      <c r="A1478">
        <v>5094</v>
      </c>
      <c r="B1478" t="s">
        <v>4233</v>
      </c>
      <c r="C1478" t="s">
        <v>6351</v>
      </c>
      <c r="D1478" t="s">
        <v>28</v>
      </c>
      <c r="E1478" t="s">
        <v>29</v>
      </c>
      <c r="F1478">
        <v>60</v>
      </c>
      <c r="G1478" t="s">
        <v>10407</v>
      </c>
      <c r="H1478" t="s">
        <v>5427</v>
      </c>
      <c r="I1478" t="s">
        <v>32</v>
      </c>
      <c r="J1478" s="8">
        <v>44718</v>
      </c>
      <c r="K1478" s="6" t="str">
        <f t="shared" si="115"/>
        <v>2022</v>
      </c>
      <c r="L1478" s="6" t="str">
        <f t="shared" si="116"/>
        <v>Jun</v>
      </c>
      <c r="M1478">
        <v>34</v>
      </c>
      <c r="N1478" s="10">
        <f t="shared" si="117"/>
        <v>3.49</v>
      </c>
      <c r="O1478">
        <f t="shared" si="118"/>
        <v>20</v>
      </c>
      <c r="P1478">
        <v>0.5</v>
      </c>
      <c r="Q1478" s="12">
        <f>Table1[[#This Row],[Quantity]]*Table1[[#This Row],[Case Size]]</f>
        <v>680</v>
      </c>
      <c r="R1478" s="10">
        <f>Table1[[#This Row],[ Sales Volume]]*Table1[[#This Row],[Cost]]</f>
        <v>2373.2000000000003</v>
      </c>
      <c r="S1478" s="10">
        <f>Table1[[#This Row],[Sales Values]]-(Table1[[#This Row],[Sales Values]]*0.25)</f>
        <v>1779.9</v>
      </c>
      <c r="T1478" s="10">
        <f>Table1[[#This Row],[Manufacturing Cost]]-Table1[[#This Row],[Delivery Cost]]</f>
        <v>1762.9</v>
      </c>
      <c r="U1478" s="10">
        <f>Table1[[#This Row],[Quantity]]*Table1[[#This Row],[Delivery]]</f>
        <v>17</v>
      </c>
      <c r="V1478" s="10">
        <f>Table1[[#This Row],[Sales Values]]-Table1[[#This Row],[Manufacturing Cost]]</f>
        <v>593.30000000000018</v>
      </c>
      <c r="W1478" s="13">
        <f>Table1[[#This Row],[Profit]]/Table1[[#This Row],[Sales Values]]</f>
        <v>0.25000000000000006</v>
      </c>
      <c r="X1478" s="10">
        <v>14.95</v>
      </c>
      <c r="Y1478" s="14">
        <f>IF(AND(Table1[[#This Row],[Quantity]]&gt;20,Table1[[#This Row],[Quantity]]&lt;=50),3%,IF(AND(Table1[[#This Row],[Quantity]]&gt;50,Table1[[#This Row],[Quantity]]&lt;=100),5%,IF(Table1[[#This Row],[Quantity]]&gt;100,7%,0)))</f>
        <v>0.03</v>
      </c>
      <c r="Z1478" s="10">
        <f>Table1[[#This Row],[Sales Values]]*(1-Table1[[#This Row],[Discount]])</f>
        <v>2302.0040000000004</v>
      </c>
      <c r="AA1478" s="10">
        <f>Table1[[#This Row],[Sales Values]]+(Table1[[#This Row],[Sales Values]]*1.05%)</f>
        <v>2398.1186000000002</v>
      </c>
      <c r="AB1478" s="10">
        <f>Table1[[#This Row],[Sales Values]]*1.05</f>
        <v>2491.8600000000006</v>
      </c>
      <c r="AC1478" s="10" t="str">
        <f t="shared" si="119"/>
        <v>Superwossname</v>
      </c>
      <c r="AD1478" t="s">
        <v>101</v>
      </c>
    </row>
    <row r="1479" spans="1:30" x14ac:dyDescent="0.3">
      <c r="A1479">
        <v>5099</v>
      </c>
      <c r="B1479" t="s">
        <v>4278</v>
      </c>
      <c r="C1479" t="s">
        <v>5267</v>
      </c>
      <c r="D1479" t="s">
        <v>28</v>
      </c>
      <c r="E1479" t="s">
        <v>29</v>
      </c>
      <c r="F1479">
        <v>60</v>
      </c>
      <c r="G1479" t="s">
        <v>10411</v>
      </c>
      <c r="H1479" t="s">
        <v>1992</v>
      </c>
      <c r="I1479" t="s">
        <v>32</v>
      </c>
      <c r="J1479" s="8">
        <v>44600</v>
      </c>
      <c r="K1479" s="6" t="str">
        <f t="shared" si="115"/>
        <v>2022</v>
      </c>
      <c r="L1479" s="6" t="str">
        <f t="shared" si="116"/>
        <v>Feb</v>
      </c>
      <c r="M1479">
        <v>72</v>
      </c>
      <c r="N1479" s="10">
        <f t="shared" si="117"/>
        <v>3.49</v>
      </c>
      <c r="O1479">
        <f t="shared" si="118"/>
        <v>20</v>
      </c>
      <c r="P1479">
        <v>0.5</v>
      </c>
      <c r="Q1479" s="12">
        <f>Table1[[#This Row],[Quantity]]*Table1[[#This Row],[Case Size]]</f>
        <v>1440</v>
      </c>
      <c r="R1479" s="10">
        <f>Table1[[#This Row],[ Sales Volume]]*Table1[[#This Row],[Cost]]</f>
        <v>5025.6000000000004</v>
      </c>
      <c r="S1479" s="10">
        <f>Table1[[#This Row],[Sales Values]]-(Table1[[#This Row],[Sales Values]]*0.25)</f>
        <v>3769.2000000000003</v>
      </c>
      <c r="T1479" s="10">
        <f>Table1[[#This Row],[Manufacturing Cost]]-Table1[[#This Row],[Delivery Cost]]</f>
        <v>3733.2000000000003</v>
      </c>
      <c r="U1479" s="10">
        <f>Table1[[#This Row],[Quantity]]*Table1[[#This Row],[Delivery]]</f>
        <v>36</v>
      </c>
      <c r="V1479" s="10">
        <f>Table1[[#This Row],[Sales Values]]-Table1[[#This Row],[Manufacturing Cost]]</f>
        <v>1256.4000000000001</v>
      </c>
      <c r="W1479" s="13">
        <f>Table1[[#This Row],[Profit]]/Table1[[#This Row],[Sales Values]]</f>
        <v>0.25</v>
      </c>
      <c r="X1479" s="10">
        <v>14.95</v>
      </c>
      <c r="Y1479" s="14">
        <f>IF(AND(Table1[[#This Row],[Quantity]]&gt;20,Table1[[#This Row],[Quantity]]&lt;=50),3%,IF(AND(Table1[[#This Row],[Quantity]]&gt;50,Table1[[#This Row],[Quantity]]&lt;=100),5%,IF(Table1[[#This Row],[Quantity]]&gt;100,7%,0)))</f>
        <v>0.05</v>
      </c>
      <c r="Z1479" s="10">
        <f>Table1[[#This Row],[Sales Values]]*(1-Table1[[#This Row],[Discount]])</f>
        <v>4774.32</v>
      </c>
      <c r="AA1479" s="10">
        <f>Table1[[#This Row],[Sales Values]]+(Table1[[#This Row],[Sales Values]]*1.05%)</f>
        <v>5078.3688000000002</v>
      </c>
      <c r="AB1479" s="10">
        <f>Table1[[#This Row],[Sales Values]]*1.05</f>
        <v>5276.880000000001</v>
      </c>
      <c r="AC1479" s="10" t="str">
        <f t="shared" si="119"/>
        <v>Superwossname</v>
      </c>
      <c r="AD1479" t="s">
        <v>101</v>
      </c>
    </row>
  </sheetData>
  <phoneticPr fontId="4" type="noConversion"/>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C8062-D62E-48BD-A95E-4C95D343524C}">
  <sheetPr codeName="Sheet14"/>
  <dimension ref="B1:J36"/>
  <sheetViews>
    <sheetView workbookViewId="0"/>
  </sheetViews>
  <sheetFormatPr defaultRowHeight="14.4" x14ac:dyDescent="0.3"/>
  <cols>
    <col min="2" max="2" width="12.5546875" bestFit="1" customWidth="1"/>
    <col min="3" max="3" width="19.21875" bestFit="1" customWidth="1"/>
    <col min="4" max="5" width="7" bestFit="1" customWidth="1"/>
    <col min="6" max="6" width="10.77734375" bestFit="1" customWidth="1"/>
    <col min="7" max="7" width="6" customWidth="1"/>
    <col min="8" max="9" width="6" bestFit="1" customWidth="1"/>
    <col min="10" max="10" width="8.6640625" bestFit="1" customWidth="1"/>
    <col min="11" max="11" width="6.44140625" bestFit="1" customWidth="1"/>
    <col min="12" max="13" width="6" bestFit="1" customWidth="1"/>
    <col min="14" max="14" width="9.109375" bestFit="1" customWidth="1"/>
    <col min="15" max="17" width="6" bestFit="1" customWidth="1"/>
    <col min="18" max="18" width="8.6640625" bestFit="1" customWidth="1"/>
    <col min="19" max="19" width="6.77734375" bestFit="1" customWidth="1"/>
    <col min="20" max="21" width="6" bestFit="1" customWidth="1"/>
    <col min="22" max="22" width="9.44140625" bestFit="1" customWidth="1"/>
    <col min="23" max="25" width="6" bestFit="1" customWidth="1"/>
    <col min="26" max="26" width="8.5546875" bestFit="1" customWidth="1"/>
    <col min="27" max="29" width="6" bestFit="1" customWidth="1"/>
    <col min="30" max="30" width="7.88671875" bestFit="1" customWidth="1"/>
    <col min="31" max="31" width="6.33203125" bestFit="1" customWidth="1"/>
    <col min="32" max="33" width="6" bestFit="1" customWidth="1"/>
    <col min="34" max="34" width="9" bestFit="1" customWidth="1"/>
    <col min="35" max="35" width="6.109375" bestFit="1" customWidth="1"/>
    <col min="36" max="37" width="6" bestFit="1" customWidth="1"/>
    <col min="38" max="38" width="8.77734375" bestFit="1" customWidth="1"/>
    <col min="39" max="41" width="6" bestFit="1" customWidth="1"/>
    <col min="42" max="42" width="8.5546875" bestFit="1" customWidth="1"/>
    <col min="43" max="43" width="6.44140625" bestFit="1" customWidth="1"/>
    <col min="44" max="45" width="6" bestFit="1" customWidth="1"/>
    <col min="46" max="46" width="9.109375" bestFit="1" customWidth="1"/>
    <col min="47" max="47" width="6.109375" bestFit="1" customWidth="1"/>
    <col min="48" max="49" width="6" bestFit="1" customWidth="1"/>
    <col min="50" max="50" width="8.77734375" bestFit="1" customWidth="1"/>
    <col min="51" max="51" width="10.77734375" bestFit="1" customWidth="1"/>
  </cols>
  <sheetData>
    <row r="1" spans="2:10" ht="15" thickBot="1" x14ac:dyDescent="0.35"/>
    <row r="2" spans="2:10" ht="24" thickBot="1" x14ac:dyDescent="0.5">
      <c r="B2" s="79" t="s">
        <v>15095</v>
      </c>
      <c r="C2" s="80"/>
      <c r="D2" s="80"/>
      <c r="E2" s="80"/>
      <c r="F2" s="80"/>
      <c r="G2" s="80"/>
      <c r="H2" s="80"/>
      <c r="I2" s="80"/>
      <c r="J2" s="81"/>
    </row>
    <row r="4" spans="2:10" x14ac:dyDescent="0.3">
      <c r="B4" s="26" t="s">
        <v>15048</v>
      </c>
      <c r="C4" s="26" t="s">
        <v>15051</v>
      </c>
    </row>
    <row r="5" spans="2:10" x14ac:dyDescent="0.3">
      <c r="B5" s="26" t="s">
        <v>15049</v>
      </c>
      <c r="C5" t="s">
        <v>20</v>
      </c>
      <c r="D5" t="s">
        <v>45</v>
      </c>
      <c r="E5" t="s">
        <v>101</v>
      </c>
      <c r="F5" t="s">
        <v>15050</v>
      </c>
    </row>
    <row r="6" spans="2:10" x14ac:dyDescent="0.3">
      <c r="B6" s="5" t="s">
        <v>4239</v>
      </c>
      <c r="C6">
        <v>41280</v>
      </c>
      <c r="D6">
        <v>40068</v>
      </c>
      <c r="E6">
        <v>36980</v>
      </c>
      <c r="F6">
        <v>118328</v>
      </c>
    </row>
    <row r="7" spans="2:10" x14ac:dyDescent="0.3">
      <c r="B7" s="5" t="s">
        <v>14791</v>
      </c>
      <c r="C7">
        <v>33180</v>
      </c>
      <c r="D7">
        <v>34668</v>
      </c>
      <c r="E7">
        <v>40240</v>
      </c>
      <c r="F7">
        <v>108088</v>
      </c>
    </row>
    <row r="8" spans="2:10" x14ac:dyDescent="0.3">
      <c r="B8" s="5" t="s">
        <v>14792</v>
      </c>
      <c r="C8">
        <v>25620</v>
      </c>
      <c r="D8">
        <v>39528</v>
      </c>
      <c r="E8">
        <v>37940</v>
      </c>
      <c r="F8">
        <v>103088</v>
      </c>
    </row>
    <row r="9" spans="2:10" x14ac:dyDescent="0.3">
      <c r="B9" s="5" t="s">
        <v>14793</v>
      </c>
      <c r="C9">
        <v>52960</v>
      </c>
      <c r="D9">
        <v>37206</v>
      </c>
      <c r="E9">
        <v>39860</v>
      </c>
      <c r="F9">
        <v>130026</v>
      </c>
    </row>
    <row r="10" spans="2:10" x14ac:dyDescent="0.3">
      <c r="B10" s="5" t="s">
        <v>6845</v>
      </c>
      <c r="C10">
        <v>31460</v>
      </c>
      <c r="D10">
        <v>29214</v>
      </c>
      <c r="E10">
        <v>46820</v>
      </c>
      <c r="F10">
        <v>107494</v>
      </c>
    </row>
    <row r="11" spans="2:10" x14ac:dyDescent="0.3">
      <c r="B11" s="5" t="s">
        <v>14794</v>
      </c>
      <c r="C11">
        <v>36760</v>
      </c>
      <c r="D11">
        <v>35172</v>
      </c>
      <c r="E11">
        <v>30800</v>
      </c>
      <c r="F11">
        <v>102732</v>
      </c>
    </row>
    <row r="12" spans="2:10" x14ac:dyDescent="0.3">
      <c r="B12" s="5" t="s">
        <v>14795</v>
      </c>
      <c r="C12">
        <v>42480</v>
      </c>
      <c r="D12">
        <v>39348</v>
      </c>
      <c r="E12">
        <v>40440</v>
      </c>
      <c r="F12">
        <v>122268</v>
      </c>
    </row>
    <row r="13" spans="2:10" x14ac:dyDescent="0.3">
      <c r="B13" s="5" t="s">
        <v>14796</v>
      </c>
      <c r="C13">
        <v>36320</v>
      </c>
      <c r="D13">
        <v>39582</v>
      </c>
      <c r="E13">
        <v>50620</v>
      </c>
      <c r="F13">
        <v>126522</v>
      </c>
    </row>
    <row r="14" spans="2:10" x14ac:dyDescent="0.3">
      <c r="B14" s="5" t="s">
        <v>14797</v>
      </c>
      <c r="C14">
        <v>38160</v>
      </c>
      <c r="D14">
        <v>39726</v>
      </c>
      <c r="E14">
        <v>36240</v>
      </c>
      <c r="F14">
        <v>114126</v>
      </c>
    </row>
    <row r="15" spans="2:10" x14ac:dyDescent="0.3">
      <c r="B15" s="5" t="s">
        <v>14798</v>
      </c>
      <c r="C15">
        <v>44960</v>
      </c>
      <c r="D15">
        <v>32148</v>
      </c>
      <c r="E15">
        <v>44900</v>
      </c>
      <c r="F15">
        <v>122008</v>
      </c>
    </row>
    <row r="16" spans="2:10" x14ac:dyDescent="0.3">
      <c r="B16" s="5" t="s">
        <v>14799</v>
      </c>
      <c r="C16">
        <v>37500</v>
      </c>
      <c r="D16">
        <v>27018</v>
      </c>
      <c r="E16">
        <v>36040</v>
      </c>
      <c r="F16">
        <v>100558</v>
      </c>
    </row>
    <row r="17" spans="2:10" x14ac:dyDescent="0.3">
      <c r="B17" s="5" t="s">
        <v>14800</v>
      </c>
      <c r="C17">
        <v>35480</v>
      </c>
      <c r="D17">
        <v>26928</v>
      </c>
      <c r="E17">
        <v>46200</v>
      </c>
      <c r="F17">
        <v>108608</v>
      </c>
    </row>
    <row r="18" spans="2:10" x14ac:dyDescent="0.3">
      <c r="B18" s="5" t="s">
        <v>15050</v>
      </c>
      <c r="C18">
        <v>456160</v>
      </c>
      <c r="D18">
        <v>420606</v>
      </c>
      <c r="E18">
        <v>487080</v>
      </c>
      <c r="F18">
        <v>1363846</v>
      </c>
    </row>
    <row r="20" spans="2:10" ht="15" thickBot="1" x14ac:dyDescent="0.35"/>
    <row r="21" spans="2:10" ht="24" thickBot="1" x14ac:dyDescent="0.5">
      <c r="B21" s="79" t="s">
        <v>15094</v>
      </c>
      <c r="C21" s="80"/>
      <c r="D21" s="80"/>
      <c r="E21" s="80"/>
      <c r="F21" s="80"/>
      <c r="G21" s="80"/>
      <c r="H21" s="80"/>
      <c r="I21" s="80"/>
      <c r="J21" s="81"/>
    </row>
    <row r="23" spans="2:10" x14ac:dyDescent="0.3">
      <c r="B23" s="26" t="s">
        <v>15049</v>
      </c>
      <c r="C23" s="27" t="s">
        <v>15052</v>
      </c>
    </row>
    <row r="24" spans="2:10" x14ac:dyDescent="0.3">
      <c r="B24" s="5" t="s">
        <v>4239</v>
      </c>
      <c r="C24" s="27">
        <v>441406.89000000019</v>
      </c>
    </row>
    <row r="25" spans="2:10" x14ac:dyDescent="0.3">
      <c r="B25" s="5" t="s">
        <v>14791</v>
      </c>
      <c r="C25" s="27">
        <v>408128.57000000036</v>
      </c>
    </row>
    <row r="26" spans="2:10" x14ac:dyDescent="0.3">
      <c r="B26" s="5" t="s">
        <v>14792</v>
      </c>
      <c r="C26" s="27">
        <v>439317.13000000024</v>
      </c>
    </row>
    <row r="27" spans="2:10" x14ac:dyDescent="0.3">
      <c r="B27" s="5" t="s">
        <v>14793</v>
      </c>
      <c r="C27" s="27">
        <v>437772.78999999986</v>
      </c>
    </row>
    <row r="28" spans="2:10" x14ac:dyDescent="0.3">
      <c r="B28" s="5" t="s">
        <v>6845</v>
      </c>
      <c r="C28" s="27">
        <v>497409.89999999973</v>
      </c>
    </row>
    <row r="29" spans="2:10" x14ac:dyDescent="0.3">
      <c r="B29" s="5" t="s">
        <v>14794</v>
      </c>
      <c r="C29" s="27">
        <v>440846.45000000013</v>
      </c>
    </row>
    <row r="30" spans="2:10" x14ac:dyDescent="0.3">
      <c r="B30" s="5" t="s">
        <v>14795</v>
      </c>
      <c r="C30" s="27">
        <v>469449.16000000015</v>
      </c>
    </row>
    <row r="31" spans="2:10" x14ac:dyDescent="0.3">
      <c r="B31" s="5" t="s">
        <v>14796</v>
      </c>
      <c r="C31" s="27">
        <v>533794.17999999982</v>
      </c>
    </row>
    <row r="32" spans="2:10" x14ac:dyDescent="0.3">
      <c r="B32" s="5" t="s">
        <v>14797</v>
      </c>
      <c r="C32" s="27">
        <v>406375.51</v>
      </c>
    </row>
    <row r="33" spans="2:3" x14ac:dyDescent="0.3">
      <c r="B33" s="5" t="s">
        <v>14798</v>
      </c>
      <c r="C33" s="27">
        <v>576635.37000000011</v>
      </c>
    </row>
    <row r="34" spans="2:3" x14ac:dyDescent="0.3">
      <c r="B34" s="5" t="s">
        <v>14799</v>
      </c>
      <c r="C34" s="27">
        <v>391246.49000000022</v>
      </c>
    </row>
    <row r="35" spans="2:3" x14ac:dyDescent="0.3">
      <c r="B35" s="5" t="s">
        <v>14800</v>
      </c>
      <c r="C35" s="27">
        <v>465522.98</v>
      </c>
    </row>
    <row r="36" spans="2:3" x14ac:dyDescent="0.3">
      <c r="B36" s="5" t="s">
        <v>15050</v>
      </c>
      <c r="C36" s="27">
        <v>5507905.4199999999</v>
      </c>
    </row>
  </sheetData>
  <mergeCells count="2">
    <mergeCell ref="B2:J2"/>
    <mergeCell ref="B21:J21"/>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2B7D-D2EC-4897-8355-9B82DF8198CD}">
  <sheetPr codeName="Sheet6"/>
  <dimension ref="B1:O21"/>
  <sheetViews>
    <sheetView zoomScaleNormal="100" workbookViewId="0">
      <selection activeCell="J6" sqref="J6"/>
    </sheetView>
  </sheetViews>
  <sheetFormatPr defaultRowHeight="14.4" x14ac:dyDescent="0.3"/>
  <cols>
    <col min="4" max="4" width="12.33203125" customWidth="1"/>
    <col min="5" max="5" width="12.21875" customWidth="1"/>
    <col min="6" max="6" width="12.77734375" customWidth="1"/>
    <col min="7" max="7" width="12.33203125" customWidth="1"/>
    <col min="8" max="8" width="11.21875" customWidth="1"/>
    <col min="9" max="9" width="11.33203125" customWidth="1"/>
    <col min="10" max="10" width="12.44140625" customWidth="1"/>
    <col min="11" max="11" width="12.21875" customWidth="1"/>
    <col min="12" max="12" width="12.33203125" customWidth="1"/>
    <col min="13" max="13" width="13.33203125" customWidth="1"/>
    <col min="14" max="14" width="11.44140625" customWidth="1"/>
    <col min="15" max="15" width="12.6640625" customWidth="1"/>
  </cols>
  <sheetData>
    <row r="1" spans="2:15" ht="33.6" x14ac:dyDescent="0.65">
      <c r="H1" s="24">
        <v>2020</v>
      </c>
    </row>
    <row r="3" spans="2:15" x14ac:dyDescent="0.3">
      <c r="D3" s="25" t="s">
        <v>4239</v>
      </c>
      <c r="E3" s="25" t="s">
        <v>14791</v>
      </c>
      <c r="F3" s="25" t="s">
        <v>14792</v>
      </c>
      <c r="G3" s="25" t="s">
        <v>14793</v>
      </c>
      <c r="H3" s="25" t="s">
        <v>6845</v>
      </c>
      <c r="I3" s="25" t="s">
        <v>14794</v>
      </c>
      <c r="J3" s="25" t="s">
        <v>14795</v>
      </c>
      <c r="K3" s="25" t="s">
        <v>14796</v>
      </c>
      <c r="L3" s="25" t="s">
        <v>14797</v>
      </c>
      <c r="M3" s="25" t="s">
        <v>14798</v>
      </c>
      <c r="N3" s="25" t="s">
        <v>14799</v>
      </c>
      <c r="O3" s="25" t="s">
        <v>14800</v>
      </c>
    </row>
    <row r="4" spans="2:15" x14ac:dyDescent="0.3">
      <c r="B4" s="84" t="s">
        <v>14804</v>
      </c>
      <c r="C4" s="84"/>
    </row>
    <row r="5" spans="2:15" x14ac:dyDescent="0.3">
      <c r="B5" s="82" t="s">
        <v>14805</v>
      </c>
      <c r="C5" s="82"/>
      <c r="D5" s="15"/>
      <c r="E5" s="15"/>
      <c r="F5" s="15"/>
      <c r="G5" s="15"/>
      <c r="H5" s="15"/>
      <c r="I5" s="15"/>
      <c r="J5" s="15"/>
      <c r="K5" s="15"/>
      <c r="L5" s="15"/>
      <c r="M5" s="15"/>
      <c r="N5" s="15"/>
      <c r="O5" s="15"/>
    </row>
    <row r="6" spans="2:15" x14ac:dyDescent="0.3">
      <c r="B6" s="83" t="s">
        <v>14784</v>
      </c>
      <c r="C6" s="83"/>
      <c r="D6" s="15">
        <f>SUMIFS(Table1[Sales Values],Table1[Product],"B",Table1[Month],D3,Table1[Year],$H$1)</f>
        <v>17326.2</v>
      </c>
      <c r="E6" s="15">
        <f>SUMIFS(Table1[Sales Values],Table1[Product],"B",Table1[Month],E3,Table1[Year],$H$1)</f>
        <v>8240.9999999999982</v>
      </c>
      <c r="F6" s="15">
        <f>SUMIFS(Table1[Sales Values],Table1[Product],"B",Table1[Month],F3,Table1[Year],$H$1)</f>
        <v>17888.999999999996</v>
      </c>
      <c r="G6" s="15">
        <f>SUMIFS(Table1[Sales Values],Table1[Product],"B",Table1[Month],G3,Table1[Year],$H$1)</f>
        <v>28702.799999999996</v>
      </c>
      <c r="H6" s="15">
        <f>SUMIFS(Table1[Sales Values],Table1[Product],"B",Table1[Month],H3,Table1[Year],$H$1)</f>
        <v>19296</v>
      </c>
      <c r="I6" s="15">
        <f>SUMIFS(Table1[Sales Values],Table1[Product],"B",Table1[Month],I3,Table1[Year],$H$1)</f>
        <v>21426.6</v>
      </c>
      <c r="J6" s="15">
        <f>SUMIFS(Table1[Sales Values],Table1[Product],"B",Table1[Month],J3,Table1[Year],$H$1)</f>
        <v>17245.799999999996</v>
      </c>
      <c r="K6" s="15">
        <f>SUMIFS(Table1[Sales Values],Table1[Product],"B",Table1[Month],K3,Table1[Year],$H$1)</f>
        <v>19979.400000000001</v>
      </c>
      <c r="L6" s="15">
        <f>SUMIFS(Table1[Sales Values],Table1[Product],"B",Table1[Month],L3,Table1[Year],$H$1)</f>
        <v>22150.199999999997</v>
      </c>
      <c r="M6" s="15">
        <f>SUMIFS(Table1[Sales Values],Table1[Product],"B",Table1[Month],M3,Table1[Year],$H$1)</f>
        <v>23718</v>
      </c>
      <c r="N6" s="15">
        <f>SUMIFS(Table1[Sales Values],Table1[Product],"B",Table1[Month],N3,Table1[Year],$H$1)</f>
        <v>18934.2</v>
      </c>
      <c r="O6" s="15">
        <f>SUMIFS(Table1[Sales Values],Table1[Product],"B",Table1[Month],O3,Table1[Year],$H$1)</f>
        <v>20622.599999999999</v>
      </c>
    </row>
    <row r="7" spans="2:15" x14ac:dyDescent="0.3">
      <c r="B7" s="83" t="s">
        <v>14789</v>
      </c>
      <c r="C7" s="83"/>
      <c r="D7" s="15">
        <f>SUMIFS(Table1[Sales Values],Table1[Product],"D",Table1[Month],D3,Table1[Year],$H$1)</f>
        <v>25344.899999999998</v>
      </c>
      <c r="E7" s="15">
        <f>SUMIFS(Table1[Sales Values],Table1[Product],"D",Table1[Month],E3,Table1[Year],$H$1)</f>
        <v>13778.099999999999</v>
      </c>
      <c r="F7" s="15">
        <f>SUMIFS(Table1[Sales Values],Table1[Product],"D",Table1[Month],F3,Table1[Year],$H$1)</f>
        <v>20786.22</v>
      </c>
      <c r="G7" s="15">
        <f>SUMIFS(Table1[Sales Values],Table1[Product],"D",Table1[Month],G3,Table1[Year],$H$1)</f>
        <v>16907.939999999999</v>
      </c>
      <c r="H7" s="15">
        <f>SUMIFS(Table1[Sales Values],Table1[Product],"D",Table1[Month],H3,Table1[Year],$H$1)</f>
        <v>12757.5</v>
      </c>
      <c r="I7" s="15">
        <f>SUMIFS(Table1[Sales Values],Table1[Product],"D",Table1[Month],I3,Table1[Year],$H$1)</f>
        <v>17928.54</v>
      </c>
      <c r="J7" s="15">
        <f>SUMIFS(Table1[Sales Values],Table1[Product],"D",Table1[Month],J3,Table1[Year],$H$1)</f>
        <v>17656.38</v>
      </c>
      <c r="K7" s="15">
        <f>SUMIFS(Table1[Sales Values],Table1[Product],"D",Table1[Month],K3,Table1[Year],$H$1)</f>
        <v>25651.079999999994</v>
      </c>
      <c r="L7" s="15">
        <f>SUMIFS(Table1[Sales Values],Table1[Product],"D",Table1[Month],L3,Table1[Year],$H$1)</f>
        <v>21296.519999999997</v>
      </c>
      <c r="M7" s="15">
        <f>SUMIFS(Table1[Sales Values],Table1[Product],"D",Table1[Month],M3,Table1[Year],$H$1)</f>
        <v>19391.399999999998</v>
      </c>
      <c r="N7" s="15">
        <f>SUMIFS(Table1[Sales Values],Table1[Product],"D",Table1[Month],N3,Table1[Year],$H$1)</f>
        <v>20616.120000000006</v>
      </c>
      <c r="O7" s="15">
        <f>SUMIFS(Table1[Sales Values],Table1[Product],"D",Table1[Month],O3,Table1[Year],$H$1)</f>
        <v>18234.719999999998</v>
      </c>
    </row>
    <row r="8" spans="2:15" x14ac:dyDescent="0.3">
      <c r="B8" s="83" t="s">
        <v>14790</v>
      </c>
      <c r="C8" s="83"/>
      <c r="D8" s="15">
        <f>SUMIFS(Table1[Sales Values],Table1[Product],"E",Table1[Month],D3,Table1[Year],$H$1)</f>
        <v>35109.4</v>
      </c>
      <c r="E8" s="15">
        <f>SUMIFS(Table1[Sales Values],Table1[Product],"E",Table1[Month],E3,Table1[Year],$H$1)</f>
        <v>31898.6</v>
      </c>
      <c r="F8" s="15">
        <f>SUMIFS(Table1[Sales Values],Table1[Product],"E",Table1[Month],F3,Table1[Year],$H$1)</f>
        <v>43485.4</v>
      </c>
      <c r="G8" s="15">
        <f>SUMIFS(Table1[Sales Values],Table1[Product],"E",Table1[Month],G3,Table1[Year],$H$1)</f>
        <v>54444.000000000007</v>
      </c>
      <c r="H8" s="15">
        <f>SUMIFS(Table1[Sales Values],Table1[Product],"E",Table1[Month],H3,Table1[Year],$H$1)</f>
        <v>40484</v>
      </c>
      <c r="I8" s="15">
        <f>SUMIFS(Table1[Sales Values],Table1[Product],"E",Table1[Month],I3,Table1[Year],$H$1)</f>
        <v>36156.400000000001</v>
      </c>
      <c r="J8" s="15">
        <f>SUMIFS(Table1[Sales Values],Table1[Product],"E",Table1[Month],J3,Table1[Year],$H$1)</f>
        <v>51163.4</v>
      </c>
      <c r="K8" s="15">
        <f>SUMIFS(Table1[Sales Values],Table1[Product],"E",Table1[Month],K3,Table1[Year],$H$1)</f>
        <v>37831.599999999999</v>
      </c>
      <c r="L8" s="15">
        <f>SUMIFS(Table1[Sales Values],Table1[Product],"E",Table1[Month],L3,Table1[Year],$H$1)</f>
        <v>33155</v>
      </c>
      <c r="M8" s="15">
        <f>SUMIFS(Table1[Sales Values],Table1[Product],"E",Table1[Month],M3,Table1[Year],$H$1)</f>
        <v>60935.400000000009</v>
      </c>
      <c r="N8" s="15">
        <f>SUMIFS(Table1[Sales Values],Table1[Product],"E",Table1[Month],N3,Table1[Year],$H$1)</f>
        <v>34690.6</v>
      </c>
      <c r="O8" s="15">
        <f>SUMIFS(Table1[Sales Values],Table1[Product],"E",Table1[Month],O3,Table1[Year],$H$1)</f>
        <v>41112.199999999997</v>
      </c>
    </row>
    <row r="9" spans="2:15" x14ac:dyDescent="0.3">
      <c r="B9" s="86"/>
      <c r="C9" s="86"/>
      <c r="D9" s="15"/>
      <c r="E9" s="15"/>
      <c r="F9" s="15"/>
      <c r="G9" s="15"/>
      <c r="H9" s="15"/>
      <c r="I9" s="15"/>
      <c r="J9" s="15"/>
      <c r="K9" s="15"/>
      <c r="L9" s="15"/>
      <c r="M9" s="15"/>
      <c r="N9" s="15"/>
      <c r="O9" s="15"/>
    </row>
    <row r="10" spans="2:15" x14ac:dyDescent="0.3">
      <c r="B10" s="82"/>
      <c r="C10" s="82"/>
      <c r="D10" s="15"/>
      <c r="E10" s="15"/>
      <c r="F10" s="15"/>
      <c r="G10" s="15"/>
      <c r="H10" s="15"/>
      <c r="I10" s="15"/>
      <c r="J10" s="15"/>
      <c r="K10" s="15"/>
      <c r="L10" s="15"/>
      <c r="M10" s="15"/>
      <c r="N10" s="15"/>
      <c r="O10" s="15"/>
    </row>
    <row r="11" spans="2:15" x14ac:dyDescent="0.3">
      <c r="B11" s="87" t="s">
        <v>15046</v>
      </c>
      <c r="C11" s="87"/>
      <c r="D11" s="16">
        <f>SUM(D6,D7,D8,D10)</f>
        <v>77780.5</v>
      </c>
      <c r="E11" s="16">
        <f t="shared" ref="E11:O11" si="0">SUM(E6,E7,E8,E10)</f>
        <v>53917.7</v>
      </c>
      <c r="F11" s="16">
        <f t="shared" si="0"/>
        <v>82160.62</v>
      </c>
      <c r="G11" s="16">
        <f t="shared" si="0"/>
        <v>100054.73999999999</v>
      </c>
      <c r="H11" s="16">
        <f t="shared" si="0"/>
        <v>72537.5</v>
      </c>
      <c r="I11" s="16">
        <f t="shared" si="0"/>
        <v>75511.540000000008</v>
      </c>
      <c r="J11" s="16">
        <f t="shared" si="0"/>
        <v>86065.579999999987</v>
      </c>
      <c r="K11" s="16">
        <f t="shared" si="0"/>
        <v>83462.079999999987</v>
      </c>
      <c r="L11" s="16">
        <f t="shared" si="0"/>
        <v>76601.72</v>
      </c>
      <c r="M11" s="16">
        <f t="shared" si="0"/>
        <v>104044.8</v>
      </c>
      <c r="N11" s="16">
        <f t="shared" si="0"/>
        <v>74240.920000000013</v>
      </c>
      <c r="O11" s="16">
        <f t="shared" si="0"/>
        <v>79969.51999999999</v>
      </c>
    </row>
    <row r="12" spans="2:15" x14ac:dyDescent="0.3">
      <c r="D12" s="15"/>
      <c r="E12" s="15"/>
      <c r="F12" s="15"/>
      <c r="G12" s="15"/>
      <c r="H12" s="15"/>
      <c r="I12" s="15"/>
      <c r="J12" s="15"/>
      <c r="K12" s="15"/>
      <c r="L12" s="15"/>
      <c r="M12" s="15"/>
      <c r="N12" s="15"/>
      <c r="O12" s="15"/>
    </row>
    <row r="13" spans="2:15" x14ac:dyDescent="0.3">
      <c r="B13" s="84" t="s">
        <v>14807</v>
      </c>
      <c r="C13" s="84"/>
      <c r="D13" s="15"/>
      <c r="E13" s="15"/>
      <c r="F13" s="15"/>
      <c r="G13" s="15"/>
      <c r="H13" s="15"/>
      <c r="I13" s="15"/>
      <c r="J13" s="15"/>
      <c r="K13" s="15"/>
      <c r="L13" s="15"/>
      <c r="M13" s="15"/>
      <c r="N13" s="15"/>
      <c r="O13" s="15"/>
    </row>
    <row r="14" spans="2:15" x14ac:dyDescent="0.3">
      <c r="B14" s="82"/>
      <c r="C14" s="82"/>
      <c r="D14" s="15"/>
      <c r="E14" s="15"/>
      <c r="F14" s="15"/>
      <c r="G14" s="15"/>
      <c r="H14" s="15"/>
      <c r="I14" s="15"/>
      <c r="J14" s="15"/>
      <c r="K14" s="15"/>
      <c r="L14" s="15"/>
      <c r="M14" s="15"/>
      <c r="N14" s="15"/>
      <c r="O14" s="15"/>
    </row>
    <row r="15" spans="2:15" x14ac:dyDescent="0.3">
      <c r="B15" s="83" t="s">
        <v>14803</v>
      </c>
      <c r="C15" s="83"/>
      <c r="D15" s="15">
        <f>SUMIFS(Table1[Production Cost],Table1[Year],$H$1,Table1[Month],D3)</f>
        <v>57495.875</v>
      </c>
      <c r="E15" s="15">
        <f>SUMIFS(Table1[Production Cost],Table1[Year],$H$1,Table1[Month],E3)</f>
        <v>39904.774999999994</v>
      </c>
      <c r="F15" s="15">
        <f>SUMIFS(Table1[Production Cost],Table1[Year],$H$1,Table1[Month],F3)</f>
        <v>60780.965000000004</v>
      </c>
      <c r="G15" s="15">
        <f>SUMIFS(Table1[Production Cost],Table1[Year],$H$1,Table1[Month],G3)</f>
        <v>74045.555000000022</v>
      </c>
      <c r="H15" s="15">
        <f>SUMIFS(Table1[Production Cost],Table1[Year],$H$1,Table1[Month],H3)</f>
        <v>53685.625000000015</v>
      </c>
      <c r="I15" s="15">
        <f>SUMIFS(Table1[Production Cost],Table1[Year],$H$1,Table1[Month],I3)</f>
        <v>55844.655000000013</v>
      </c>
      <c r="J15" s="15">
        <f>SUMIFS(Table1[Production Cost],Table1[Year],$H$1,Table1[Month],J3)</f>
        <v>63708.684999999998</v>
      </c>
      <c r="K15" s="15">
        <f>SUMIFS(Table1[Production Cost],Table1[Year],$H$1,Table1[Month],K3)</f>
        <v>61700.059999999983</v>
      </c>
      <c r="L15" s="15">
        <f>SUMIFS(Table1[Production Cost],Table1[Year],$H$1,Table1[Month],L3)</f>
        <v>56625.29</v>
      </c>
      <c r="M15" s="15">
        <f>SUMIFS(Table1[Production Cost],Table1[Year],$H$1,Table1[Month],M3)</f>
        <v>77017.099999999991</v>
      </c>
      <c r="N15" s="15">
        <f>SUMIFS(Table1[Production Cost],Table1[Year],$H$1,Table1[Month],N3)</f>
        <v>54893.69</v>
      </c>
      <c r="O15" s="15">
        <f>SUMIFS(Table1[Production Cost],Table1[Year],$H$1,Table1[Month],O3)</f>
        <v>59158.140000000007</v>
      </c>
    </row>
    <row r="16" spans="2:15" x14ac:dyDescent="0.3">
      <c r="B16" s="83" t="s">
        <v>14801</v>
      </c>
      <c r="C16" s="83"/>
      <c r="D16" s="15">
        <f>SUMIFS(Table1[Delivery Cost],Table1[Year],$H$1,Table1[Month],D3)</f>
        <v>839.5</v>
      </c>
      <c r="E16" s="15">
        <f>SUMIFS(Table1[Delivery Cost],Table1[Year],$H$1,Table1[Month],E3)</f>
        <v>533.5</v>
      </c>
      <c r="F16" s="15">
        <f>SUMIFS(Table1[Delivery Cost],Table1[Year],$H$1,Table1[Month],F3)</f>
        <v>839.5</v>
      </c>
      <c r="G16" s="15">
        <f>SUMIFS(Table1[Delivery Cost],Table1[Year],$H$1,Table1[Month],G3)</f>
        <v>995.5</v>
      </c>
      <c r="H16" s="15">
        <f>SUMIFS(Table1[Delivery Cost],Table1[Year],$H$1,Table1[Month],H3)</f>
        <v>717.5</v>
      </c>
      <c r="I16" s="15">
        <f>SUMIFS(Table1[Delivery Cost],Table1[Year],$H$1,Table1[Month],I3)</f>
        <v>789</v>
      </c>
      <c r="J16" s="15">
        <f>SUMIFS(Table1[Delivery Cost],Table1[Year],$H$1,Table1[Month],J3)</f>
        <v>840.5</v>
      </c>
      <c r="K16" s="15">
        <f>SUMIFS(Table1[Delivery Cost],Table1[Year],$H$1,Table1[Month],K3)</f>
        <v>896.5</v>
      </c>
      <c r="L16" s="15">
        <f>SUMIFS(Table1[Delivery Cost],Table1[Year],$H$1,Table1[Month],L3)</f>
        <v>826</v>
      </c>
      <c r="M16" s="15">
        <f>SUMIFS(Table1[Delivery Cost],Table1[Year],$H$1,Table1[Month],M3)</f>
        <v>1016.5</v>
      </c>
      <c r="N16" s="15">
        <f>SUMIFS(Table1[Delivery Cost],Table1[Year],$H$1,Table1[Month],N3)</f>
        <v>787</v>
      </c>
      <c r="O16" s="15">
        <f>SUMIFS(Table1[Delivery Cost],Table1[Year],$H$1,Table1[Month],O3)</f>
        <v>819</v>
      </c>
    </row>
    <row r="17" spans="2:15" x14ac:dyDescent="0.3">
      <c r="B17" s="82" t="s">
        <v>14802</v>
      </c>
      <c r="C17" s="82"/>
      <c r="D17" s="15">
        <f>D15+D16</f>
        <v>58335.375</v>
      </c>
      <c r="E17" s="15">
        <f t="shared" ref="E17:O17" si="1">E15+E16</f>
        <v>40438.274999999994</v>
      </c>
      <c r="F17" s="15">
        <f t="shared" si="1"/>
        <v>61620.465000000004</v>
      </c>
      <c r="G17" s="15">
        <f t="shared" si="1"/>
        <v>75041.055000000022</v>
      </c>
      <c r="H17" s="15">
        <f t="shared" si="1"/>
        <v>54403.125000000015</v>
      </c>
      <c r="I17" s="15">
        <f t="shared" si="1"/>
        <v>56633.655000000013</v>
      </c>
      <c r="J17" s="15">
        <f t="shared" si="1"/>
        <v>64549.184999999998</v>
      </c>
      <c r="K17" s="15">
        <f t="shared" si="1"/>
        <v>62596.559999999983</v>
      </c>
      <c r="L17" s="15">
        <f t="shared" si="1"/>
        <v>57451.29</v>
      </c>
      <c r="M17" s="15">
        <f t="shared" si="1"/>
        <v>78033.599999999991</v>
      </c>
      <c r="N17" s="15">
        <f t="shared" si="1"/>
        <v>55680.69</v>
      </c>
      <c r="O17" s="15">
        <f t="shared" si="1"/>
        <v>59977.140000000007</v>
      </c>
    </row>
    <row r="18" spans="2:15" x14ac:dyDescent="0.3">
      <c r="B18" s="82"/>
      <c r="C18" s="82"/>
      <c r="D18" s="15"/>
      <c r="E18" s="15"/>
      <c r="F18" s="15"/>
      <c r="G18" s="15"/>
      <c r="H18" s="15"/>
      <c r="I18" s="15"/>
      <c r="J18" s="15"/>
      <c r="K18" s="15"/>
      <c r="L18" s="15"/>
      <c r="M18" s="15"/>
      <c r="N18" s="15"/>
      <c r="O18" s="15"/>
    </row>
    <row r="19" spans="2:15" x14ac:dyDescent="0.3">
      <c r="B19" s="87" t="s">
        <v>15046</v>
      </c>
      <c r="C19" s="87"/>
      <c r="D19" s="16">
        <f>SUM(D14,D17,D18)</f>
        <v>58335.375</v>
      </c>
      <c r="E19" s="16">
        <f t="shared" ref="E19:O19" si="2">SUM(E14,E17,E18)</f>
        <v>40438.274999999994</v>
      </c>
      <c r="F19" s="16">
        <f t="shared" si="2"/>
        <v>61620.465000000004</v>
      </c>
      <c r="G19" s="16">
        <f t="shared" si="2"/>
        <v>75041.055000000022</v>
      </c>
      <c r="H19" s="16">
        <f t="shared" si="2"/>
        <v>54403.125000000015</v>
      </c>
      <c r="I19" s="16">
        <f t="shared" si="2"/>
        <v>56633.655000000013</v>
      </c>
      <c r="J19" s="16">
        <f t="shared" si="2"/>
        <v>64549.184999999998</v>
      </c>
      <c r="K19" s="16">
        <f t="shared" si="2"/>
        <v>62596.559999999983</v>
      </c>
      <c r="L19" s="16">
        <f t="shared" si="2"/>
        <v>57451.29</v>
      </c>
      <c r="M19" s="16">
        <f t="shared" si="2"/>
        <v>78033.599999999991</v>
      </c>
      <c r="N19" s="16">
        <f t="shared" si="2"/>
        <v>55680.69</v>
      </c>
      <c r="O19" s="16">
        <f t="shared" si="2"/>
        <v>59977.140000000007</v>
      </c>
    </row>
    <row r="20" spans="2:15" x14ac:dyDescent="0.3">
      <c r="D20" s="15"/>
      <c r="E20" s="15"/>
      <c r="F20" s="15"/>
      <c r="G20" s="15"/>
      <c r="H20" s="15"/>
      <c r="I20" s="15"/>
      <c r="J20" s="15"/>
      <c r="K20" s="15"/>
      <c r="L20" s="15"/>
      <c r="M20" s="15"/>
      <c r="N20" s="15"/>
      <c r="O20" s="15"/>
    </row>
    <row r="21" spans="2:15" x14ac:dyDescent="0.3">
      <c r="B21" s="85" t="s">
        <v>14810</v>
      </c>
      <c r="C21" s="85"/>
      <c r="D21" s="40">
        <f t="shared" ref="D21:O21" si="3">D11-D19</f>
        <v>19445.125</v>
      </c>
      <c r="E21" s="40">
        <f t="shared" si="3"/>
        <v>13479.425000000003</v>
      </c>
      <c r="F21" s="40">
        <f t="shared" si="3"/>
        <v>20540.154999999992</v>
      </c>
      <c r="G21" s="40">
        <f t="shared" si="3"/>
        <v>25013.684999999969</v>
      </c>
      <c r="H21" s="40">
        <f t="shared" si="3"/>
        <v>18134.374999999985</v>
      </c>
      <c r="I21" s="40">
        <f t="shared" si="3"/>
        <v>18877.884999999995</v>
      </c>
      <c r="J21" s="40">
        <f t="shared" si="3"/>
        <v>21516.39499999999</v>
      </c>
      <c r="K21" s="40">
        <f t="shared" si="3"/>
        <v>20865.520000000004</v>
      </c>
      <c r="L21" s="40">
        <f t="shared" si="3"/>
        <v>19150.43</v>
      </c>
      <c r="M21" s="40">
        <f t="shared" si="3"/>
        <v>26011.200000000012</v>
      </c>
      <c r="N21" s="40">
        <f t="shared" si="3"/>
        <v>18560.23000000001</v>
      </c>
      <c r="O21" s="40">
        <f t="shared" si="3"/>
        <v>19992.379999999983</v>
      </c>
    </row>
  </sheetData>
  <sheetProtection sheet="1" objects="1" scenarios="1"/>
  <mergeCells count="16">
    <mergeCell ref="B21:C21"/>
    <mergeCell ref="B16:C16"/>
    <mergeCell ref="B9:C9"/>
    <mergeCell ref="B17:C17"/>
    <mergeCell ref="B18:C18"/>
    <mergeCell ref="B19:C19"/>
    <mergeCell ref="B10:C10"/>
    <mergeCell ref="B11:C11"/>
    <mergeCell ref="B13:C13"/>
    <mergeCell ref="B14:C14"/>
    <mergeCell ref="B15:C15"/>
    <mergeCell ref="B5:C5"/>
    <mergeCell ref="B6:C6"/>
    <mergeCell ref="B7:C7"/>
    <mergeCell ref="B8:C8"/>
    <mergeCell ref="B4:C4"/>
  </mergeCells>
  <phoneticPr fontId="4" type="noConversion"/>
  <conditionalFormatting sqref="D21">
    <cfRule type="cellIs" dxfId="13" priority="3" operator="lessThan">
      <formula>0</formula>
    </cfRule>
  </conditionalFormatting>
  <conditionalFormatting sqref="D21:O21">
    <cfRule type="cellIs" dxfId="12" priority="1" operator="lessThan">
      <formula>0</formula>
    </cfRule>
    <cfRule type="cellIs" dxfId="11" priority="2" operator="greaterThan">
      <formula>0</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2D16F-17B0-4ABA-90D5-824ED270C25E}">
  <sheetPr codeName="Sheet7"/>
  <dimension ref="B1:O21"/>
  <sheetViews>
    <sheetView workbookViewId="0">
      <selection activeCell="A2" sqref="A2"/>
    </sheetView>
  </sheetViews>
  <sheetFormatPr defaultRowHeight="14.4" x14ac:dyDescent="0.3"/>
  <cols>
    <col min="4" max="4" width="12.33203125" customWidth="1"/>
    <col min="5" max="5" width="12.77734375" customWidth="1"/>
    <col min="6" max="6" width="11.33203125" customWidth="1"/>
    <col min="7" max="7" width="12.77734375" customWidth="1"/>
    <col min="8" max="8" width="12.5546875" customWidth="1"/>
    <col min="9" max="9" width="13" customWidth="1"/>
    <col min="10" max="11" width="13.21875" customWidth="1"/>
    <col min="12" max="12" width="13.44140625" customWidth="1"/>
    <col min="13" max="13" width="12.44140625" customWidth="1"/>
    <col min="14" max="14" width="11.77734375" customWidth="1"/>
    <col min="15" max="15" width="13" customWidth="1"/>
  </cols>
  <sheetData>
    <row r="1" spans="2:15" ht="33.6" x14ac:dyDescent="0.65">
      <c r="H1" s="24">
        <v>2021</v>
      </c>
    </row>
    <row r="2" spans="2:15" x14ac:dyDescent="0.3">
      <c r="D2" s="12"/>
    </row>
    <row r="3" spans="2:15" x14ac:dyDescent="0.3">
      <c r="D3" s="25" t="s">
        <v>4239</v>
      </c>
      <c r="E3" s="25" t="s">
        <v>14791</v>
      </c>
      <c r="F3" s="25" t="s">
        <v>14792</v>
      </c>
      <c r="G3" s="25" t="s">
        <v>14793</v>
      </c>
      <c r="H3" s="25" t="s">
        <v>6845</v>
      </c>
      <c r="I3" s="25" t="s">
        <v>14794</v>
      </c>
      <c r="J3" s="25" t="s">
        <v>14795</v>
      </c>
      <c r="K3" s="25" t="s">
        <v>14796</v>
      </c>
      <c r="L3" s="25" t="s">
        <v>14797</v>
      </c>
      <c r="M3" s="25" t="s">
        <v>14798</v>
      </c>
      <c r="N3" s="25" t="s">
        <v>14799</v>
      </c>
      <c r="O3" s="25" t="s">
        <v>14800</v>
      </c>
    </row>
    <row r="4" spans="2:15" x14ac:dyDescent="0.3">
      <c r="B4" s="84" t="s">
        <v>14804</v>
      </c>
      <c r="C4" s="84"/>
    </row>
    <row r="5" spans="2:15" x14ac:dyDescent="0.3">
      <c r="B5" s="82" t="s">
        <v>14805</v>
      </c>
      <c r="C5" s="82"/>
    </row>
    <row r="6" spans="2:15" x14ac:dyDescent="0.3">
      <c r="B6" s="83" t="s">
        <v>14784</v>
      </c>
      <c r="C6" s="83"/>
      <c r="D6" s="15">
        <f>SUMIFS(Table1[Sales Values],Table1[Product],"B",Table1[Month],D3,Table1[Year],$H$1)</f>
        <v>25285.8</v>
      </c>
      <c r="E6" s="15">
        <f>SUMIFS(Table1[Sales Values],Table1[Product],"B",Table1[Month],E3,Table1[Year],$H$1)</f>
        <v>33366</v>
      </c>
      <c r="F6" s="15">
        <f>SUMIFS(Table1[Sales Values],Table1[Product],"B",Table1[Month],F3,Table1[Year],$H$1)</f>
        <v>18733.2</v>
      </c>
      <c r="G6" s="15">
        <f>SUMIFS(Table1[Sales Values],Table1[Product],"B",Table1[Month],G3,Table1[Year],$H$1)</f>
        <v>45988.800000000003</v>
      </c>
      <c r="H6" s="15">
        <f>SUMIFS(Table1[Sales Values],Table1[Product],"B",Table1[Month],H3,Table1[Year],$H$1)</f>
        <v>14230.8</v>
      </c>
      <c r="I6" s="15">
        <f>SUMIFS(Table1[Sales Values],Table1[Product],"B",Table1[Month],I3,Table1[Year],$H$1)</f>
        <v>27778.199999999993</v>
      </c>
      <c r="J6" s="15">
        <f>SUMIFS(Table1[Sales Values],Table1[Product],"B",Table1[Month],J3,Table1[Year],$H$1)</f>
        <v>23235.599999999999</v>
      </c>
      <c r="K6" s="15">
        <f>SUMIFS(Table1[Sales Values],Table1[Product],"B",Table1[Month],K3,Table1[Year],$H$1)</f>
        <v>29587.199999999997</v>
      </c>
      <c r="L6" s="15">
        <f>SUMIFS(Table1[Sales Values],Table1[Product],"B",Table1[Month],L3,Table1[Year],$H$1)</f>
        <v>29104.799999999996</v>
      </c>
      <c r="M6" s="15">
        <f>SUMIFS(Table1[Sales Values],Table1[Product],"B",Table1[Month],M3,Table1[Year],$H$1)</f>
        <v>12260.999999999998</v>
      </c>
      <c r="N6" s="15">
        <f>SUMIFS(Table1[Sales Values],Table1[Product],"B",Table1[Month],N3,Table1[Year],$H$1)</f>
        <v>21868.799999999999</v>
      </c>
      <c r="O6" s="15">
        <f>SUMIFS(Table1[Sales Values],Table1[Product],"B",Table1[Month],O3,Table1[Year],$H$1)</f>
        <v>32682.6</v>
      </c>
    </row>
    <row r="7" spans="2:15" x14ac:dyDescent="0.3">
      <c r="B7" s="83" t="s">
        <v>14789</v>
      </c>
      <c r="C7" s="83"/>
      <c r="D7" s="15">
        <f>SUMIFS(Table1[Sales Values],Table1[Product],"D",Table1[Month],D3,Table1[Year],$H$1)</f>
        <v>27964.44</v>
      </c>
      <c r="E7" s="15">
        <f>SUMIFS(Table1[Sales Values],Table1[Product],"D",Table1[Month],E3,Table1[Year],$H$1)</f>
        <v>31978.799999999996</v>
      </c>
      <c r="F7" s="15">
        <f>SUMIFS(Table1[Sales Values],Table1[Product],"D",Table1[Month],F3,Table1[Year],$H$1)</f>
        <v>18915.119999999995</v>
      </c>
      <c r="G7" s="15">
        <f>SUMIFS(Table1[Sales Values],Table1[Product],"D",Table1[Month],G3,Table1[Year],$H$1)</f>
        <v>26297.46</v>
      </c>
      <c r="H7" s="15">
        <f>SUMIFS(Table1[Sales Values],Table1[Product],"D",Table1[Month],H3,Table1[Year],$H$1)</f>
        <v>21874.86</v>
      </c>
      <c r="I7" s="15">
        <f>SUMIFS(Table1[Sales Values],Table1[Product],"D",Table1[Month],I3,Table1[Year],$H$1)</f>
        <v>22521.239999999998</v>
      </c>
      <c r="J7" s="15">
        <f>SUMIFS(Table1[Sales Values],Table1[Product],"D",Table1[Month],J3,Table1[Year],$H$1)</f>
        <v>27113.939999999995</v>
      </c>
      <c r="K7" s="15">
        <f>SUMIFS(Table1[Sales Values],Table1[Product],"D",Table1[Month],K3,Table1[Year],$H$1)</f>
        <v>27930.42</v>
      </c>
      <c r="L7" s="15">
        <f>SUMIFS(Table1[Sales Values],Table1[Product],"D",Table1[Month],L3,Table1[Year],$H$1)</f>
        <v>29835.540000000005</v>
      </c>
      <c r="M7" s="15">
        <f>SUMIFS(Table1[Sales Values],Table1[Product],"D",Table1[Month],M3,Table1[Year],$H$1)</f>
        <v>17588.34</v>
      </c>
      <c r="N7" s="15">
        <f>SUMIFS(Table1[Sales Values],Table1[Product],"D",Table1[Month],N3,Table1[Year],$H$1)</f>
        <v>10852.38</v>
      </c>
      <c r="O7" s="15">
        <f>SUMIFS(Table1[Sales Values],Table1[Product],"D",Table1[Month],O3,Table1[Year],$H$1)</f>
        <v>16363.62</v>
      </c>
    </row>
    <row r="8" spans="2:15" x14ac:dyDescent="0.3">
      <c r="B8" s="83" t="s">
        <v>14790</v>
      </c>
      <c r="C8" s="83"/>
      <c r="D8" s="15">
        <f>SUMIFS(Table1[Sales Values],Table1[Product],"E",Table1[Month],D3,Table1[Year],$H$1)</f>
        <v>50395.600000000006</v>
      </c>
      <c r="E8" s="15">
        <f>SUMIFS(Table1[Sales Values],Table1[Product],"E",Table1[Month],E3,Table1[Year],$H$1)</f>
        <v>26384.400000000001</v>
      </c>
      <c r="F8" s="15">
        <f>SUMIFS(Table1[Sales Values],Table1[Product],"E",Table1[Month],F3,Table1[Year],$H$1)</f>
        <v>37622.200000000004</v>
      </c>
      <c r="G8" s="15">
        <f>SUMIFS(Table1[Sales Values],Table1[Product],"E",Table1[Month],G3,Table1[Year],$H$1)</f>
        <v>37273.200000000004</v>
      </c>
      <c r="H8" s="15">
        <f>SUMIFS(Table1[Sales Values],Table1[Product],"E",Table1[Month],H3,Table1[Year],$H$1)</f>
        <v>58422.6</v>
      </c>
      <c r="I8" s="15">
        <f>SUMIFS(Table1[Sales Values],Table1[Product],"E",Table1[Month],I3,Table1[Year],$H$1)</f>
        <v>38669.200000000004</v>
      </c>
      <c r="J8" s="15">
        <f>SUMIFS(Table1[Sales Values],Table1[Product],"E",Table1[Month],J3,Table1[Year],$H$1)</f>
        <v>38459.80000000001</v>
      </c>
      <c r="K8" s="15">
        <f>SUMIFS(Table1[Sales Values],Table1[Product],"E",Table1[Month],K3,Table1[Year],$H$1)</f>
        <v>54164.799999999996</v>
      </c>
      <c r="L8" s="15">
        <f>SUMIFS(Table1[Sales Values],Table1[Product],"E",Table1[Month],L3,Table1[Year],$H$1)</f>
        <v>48441.200000000004</v>
      </c>
      <c r="M8" s="15">
        <f>SUMIFS(Table1[Sales Values],Table1[Product],"E",Table1[Month],M3,Table1[Year],$H$1)</f>
        <v>31619.4</v>
      </c>
      <c r="N8" s="15">
        <f>SUMIFS(Table1[Sales Values],Table1[Product],"E",Table1[Month],N3,Table1[Year],$H$1)</f>
        <v>43206.200000000004</v>
      </c>
      <c r="O8" s="15">
        <f>SUMIFS(Table1[Sales Values],Table1[Product],"E",Table1[Month],O3,Table1[Year],$H$1)</f>
        <v>79851.199999999997</v>
      </c>
    </row>
    <row r="9" spans="2:15" x14ac:dyDescent="0.3">
      <c r="B9" s="86"/>
      <c r="C9" s="86"/>
      <c r="D9" s="15"/>
      <c r="E9" s="15"/>
      <c r="F9" s="15"/>
      <c r="G9" s="15"/>
      <c r="H9" s="15"/>
      <c r="I9" s="15"/>
      <c r="J9" s="15"/>
      <c r="K9" s="15"/>
      <c r="L9" s="15"/>
      <c r="M9" s="15"/>
      <c r="N9" s="15"/>
      <c r="O9" s="15"/>
    </row>
    <row r="10" spans="2:15" x14ac:dyDescent="0.3">
      <c r="B10" s="82"/>
      <c r="C10" s="82"/>
      <c r="D10" s="15"/>
      <c r="E10" s="15"/>
      <c r="F10" s="15"/>
      <c r="G10" s="15"/>
      <c r="H10" s="15"/>
      <c r="I10" s="15"/>
      <c r="J10" s="15"/>
      <c r="K10" s="15"/>
      <c r="L10" s="15"/>
      <c r="M10" s="15"/>
      <c r="N10" s="15"/>
      <c r="O10" s="15"/>
    </row>
    <row r="11" spans="2:15" x14ac:dyDescent="0.3">
      <c r="B11" s="87" t="s">
        <v>15046</v>
      </c>
      <c r="C11" s="87"/>
      <c r="D11" s="16">
        <f t="shared" ref="D11:O11" si="0">SUM(D6,D7,D8,D10)</f>
        <v>103645.84</v>
      </c>
      <c r="E11" s="16">
        <f t="shared" si="0"/>
        <v>91729.2</v>
      </c>
      <c r="F11" s="16">
        <f t="shared" si="0"/>
        <v>75270.51999999999</v>
      </c>
      <c r="G11" s="16">
        <f t="shared" si="0"/>
        <v>109559.46000000002</v>
      </c>
      <c r="H11" s="16">
        <f t="shared" si="0"/>
        <v>94528.260000000009</v>
      </c>
      <c r="I11" s="16">
        <f t="shared" si="0"/>
        <v>88968.639999999985</v>
      </c>
      <c r="J11" s="16">
        <f t="shared" si="0"/>
        <v>88809.34</v>
      </c>
      <c r="K11" s="16">
        <f t="shared" si="0"/>
        <v>111682.41999999998</v>
      </c>
      <c r="L11" s="16">
        <f t="shared" si="0"/>
        <v>107381.54000000001</v>
      </c>
      <c r="M11" s="16">
        <f t="shared" si="0"/>
        <v>61468.74</v>
      </c>
      <c r="N11" s="16">
        <f t="shared" si="0"/>
        <v>75927.38</v>
      </c>
      <c r="O11" s="16">
        <f t="shared" si="0"/>
        <v>128897.42</v>
      </c>
    </row>
    <row r="12" spans="2:15" x14ac:dyDescent="0.3">
      <c r="D12" s="15"/>
      <c r="E12" s="15"/>
      <c r="F12" s="15"/>
      <c r="G12" s="15"/>
      <c r="H12" s="15"/>
      <c r="I12" s="15"/>
      <c r="J12" s="15"/>
      <c r="K12" s="15"/>
      <c r="L12" s="15"/>
      <c r="M12" s="15"/>
      <c r="N12" s="15"/>
      <c r="O12" s="15"/>
    </row>
    <row r="13" spans="2:15" x14ac:dyDescent="0.3">
      <c r="B13" s="84" t="s">
        <v>14807</v>
      </c>
      <c r="C13" s="84"/>
      <c r="D13" s="15"/>
      <c r="E13" s="15"/>
      <c r="F13" s="15"/>
      <c r="G13" s="15"/>
      <c r="H13" s="15"/>
      <c r="I13" s="15"/>
      <c r="J13" s="15"/>
      <c r="K13" s="15"/>
      <c r="L13" s="15"/>
      <c r="M13" s="15"/>
      <c r="N13" s="15"/>
      <c r="O13" s="15"/>
    </row>
    <row r="14" spans="2:15" x14ac:dyDescent="0.3">
      <c r="B14" s="82"/>
      <c r="C14" s="82"/>
      <c r="D14" s="15"/>
      <c r="E14" s="15"/>
      <c r="F14" s="15"/>
      <c r="G14" s="15"/>
      <c r="H14" s="15"/>
      <c r="I14" s="15"/>
      <c r="J14" s="15"/>
      <c r="K14" s="15"/>
      <c r="L14" s="15"/>
      <c r="M14" s="15"/>
      <c r="N14" s="15"/>
      <c r="O14" s="15"/>
    </row>
    <row r="15" spans="2:15" x14ac:dyDescent="0.3">
      <c r="B15" s="83" t="s">
        <v>14803</v>
      </c>
      <c r="C15" s="83"/>
      <c r="D15" s="15">
        <f>SUMIFS(Table1[Production Cost],Table1[Year],$H$1,Table1[Month],D3)</f>
        <v>76647.88</v>
      </c>
      <c r="E15" s="15">
        <f>SUMIFS(Table1[Production Cost],Table1[Year],$H$1,Table1[Month],E3)</f>
        <v>67722.900000000009</v>
      </c>
      <c r="F15" s="15">
        <f>SUMIFS(Table1[Production Cost],Table1[Year],$H$1,Table1[Month],F3)</f>
        <v>55672.390000000007</v>
      </c>
      <c r="G15" s="15">
        <f>SUMIFS(Table1[Production Cost],Table1[Year],$H$1,Table1[Month],G3)</f>
        <v>80944.095000000016</v>
      </c>
      <c r="H15" s="15">
        <f>SUMIFS(Table1[Production Cost],Table1[Year],$H$1,Table1[Month],H3)</f>
        <v>69979.194999999992</v>
      </c>
      <c r="I15" s="15">
        <f>SUMIFS(Table1[Production Cost],Table1[Year],$H$1,Table1[Month],I3)</f>
        <v>65772.98000000001</v>
      </c>
      <c r="J15" s="15">
        <f>SUMIFS(Table1[Production Cost],Table1[Year],$H$1,Table1[Month],J3)</f>
        <v>65644.005000000005</v>
      </c>
      <c r="K15" s="15">
        <f>SUMIFS(Table1[Production Cost],Table1[Year],$H$1,Table1[Month],K3)</f>
        <v>82595.314999999973</v>
      </c>
      <c r="L15" s="15">
        <f>SUMIFS(Table1[Production Cost],Table1[Year],$H$1,Table1[Month],L3)</f>
        <v>79388.655000000028</v>
      </c>
      <c r="M15" s="15">
        <f>SUMIFS(Table1[Production Cost],Table1[Year],$H$1,Table1[Month],M3)</f>
        <v>45464.055</v>
      </c>
      <c r="N15" s="15">
        <f>SUMIFS(Table1[Production Cost],Table1[Year],$H$1,Table1[Month],N3)</f>
        <v>56204.535000000003</v>
      </c>
      <c r="O15" s="15">
        <f>SUMIFS(Table1[Production Cost],Table1[Year],$H$1,Table1[Month],O3)</f>
        <v>95454.064999999973</v>
      </c>
    </row>
    <row r="16" spans="2:15" x14ac:dyDescent="0.3">
      <c r="B16" s="83" t="s">
        <v>14801</v>
      </c>
      <c r="C16" s="83"/>
      <c r="D16" s="15">
        <f>SUMIFS(Table1[Delivery Cost],Table1[Year],$H$1,Table1[Month],D3)</f>
        <v>1086.5</v>
      </c>
      <c r="E16" s="15">
        <f>SUMIFS(Table1[Delivery Cost],Table1[Year],$H$1,Table1[Month],E3)</f>
        <v>1074</v>
      </c>
      <c r="F16" s="15">
        <f>SUMIFS(Table1[Delivery Cost],Table1[Year],$H$1,Table1[Month],F3)</f>
        <v>780.5</v>
      </c>
      <c r="G16" s="15">
        <f>SUMIFS(Table1[Delivery Cost],Table1[Year],$H$1,Table1[Month],G3)</f>
        <v>1225.5</v>
      </c>
      <c r="H16" s="15">
        <f>SUMIFS(Table1[Delivery Cost],Table1[Year],$H$1,Table1[Month],H3)</f>
        <v>917</v>
      </c>
      <c r="I16" s="15">
        <f>SUMIFS(Table1[Delivery Cost],Table1[Year],$H$1,Table1[Month],I3)</f>
        <v>953.5</v>
      </c>
      <c r="J16" s="15">
        <f>SUMIFS(Table1[Delivery Cost],Table1[Year],$H$1,Table1[Month],J3)</f>
        <v>963</v>
      </c>
      <c r="K16" s="15">
        <f>SUMIFS(Table1[Delivery Cost],Table1[Year],$H$1,Table1[Month],K3)</f>
        <v>1166.5</v>
      </c>
      <c r="L16" s="15">
        <f>SUMIFS(Table1[Delivery Cost],Table1[Year],$H$1,Table1[Month],L3)</f>
        <v>1147.5</v>
      </c>
      <c r="M16" s="15">
        <f>SUMIFS(Table1[Delivery Cost],Table1[Year],$H$1,Table1[Month],M3)</f>
        <v>637.5</v>
      </c>
      <c r="N16" s="15">
        <f>SUMIFS(Table1[Delivery Cost],Table1[Year],$H$1,Table1[Month],N3)</f>
        <v>741</v>
      </c>
      <c r="O16" s="15">
        <f>SUMIFS(Table1[Delivery Cost],Table1[Year],$H$1,Table1[Month],O3)</f>
        <v>1219</v>
      </c>
    </row>
    <row r="17" spans="2:15" x14ac:dyDescent="0.3">
      <c r="B17" s="82" t="s">
        <v>14802</v>
      </c>
      <c r="C17" s="82"/>
      <c r="D17" s="15">
        <f>D15+D16</f>
        <v>77734.38</v>
      </c>
      <c r="E17" s="15">
        <f t="shared" ref="E17:O17" si="1">E15+E16</f>
        <v>68796.900000000009</v>
      </c>
      <c r="F17" s="15">
        <f t="shared" si="1"/>
        <v>56452.890000000007</v>
      </c>
      <c r="G17" s="15">
        <f t="shared" si="1"/>
        <v>82169.595000000016</v>
      </c>
      <c r="H17" s="15">
        <f t="shared" si="1"/>
        <v>70896.194999999992</v>
      </c>
      <c r="I17" s="15">
        <f t="shared" si="1"/>
        <v>66726.48000000001</v>
      </c>
      <c r="J17" s="15">
        <f t="shared" si="1"/>
        <v>66607.005000000005</v>
      </c>
      <c r="K17" s="15">
        <f t="shared" si="1"/>
        <v>83761.814999999973</v>
      </c>
      <c r="L17" s="15">
        <f t="shared" si="1"/>
        <v>80536.155000000028</v>
      </c>
      <c r="M17" s="15">
        <f t="shared" si="1"/>
        <v>46101.555</v>
      </c>
      <c r="N17" s="15">
        <f t="shared" si="1"/>
        <v>56945.535000000003</v>
      </c>
      <c r="O17" s="15">
        <f t="shared" si="1"/>
        <v>96673.064999999973</v>
      </c>
    </row>
    <row r="18" spans="2:15" x14ac:dyDescent="0.3">
      <c r="B18" s="82"/>
      <c r="C18" s="82"/>
      <c r="D18" s="15"/>
      <c r="E18" s="15"/>
      <c r="F18" s="15"/>
      <c r="G18" s="15"/>
      <c r="H18" s="15"/>
      <c r="I18" s="15"/>
      <c r="J18" s="15"/>
      <c r="K18" s="15"/>
      <c r="L18" s="15"/>
      <c r="M18" s="15"/>
      <c r="N18" s="15"/>
      <c r="O18" s="15"/>
    </row>
    <row r="19" spans="2:15" x14ac:dyDescent="0.3">
      <c r="B19" s="87" t="s">
        <v>15046</v>
      </c>
      <c r="C19" s="87"/>
      <c r="D19" s="16">
        <f>SUM(D14,D17,D18)</f>
        <v>77734.38</v>
      </c>
      <c r="E19" s="16">
        <f t="shared" ref="E19:O19" si="2">SUM(E14,E17,E18)</f>
        <v>68796.900000000009</v>
      </c>
      <c r="F19" s="16">
        <f t="shared" si="2"/>
        <v>56452.890000000007</v>
      </c>
      <c r="G19" s="16">
        <f t="shared" si="2"/>
        <v>82169.595000000016</v>
      </c>
      <c r="H19" s="16">
        <f t="shared" si="2"/>
        <v>70896.194999999992</v>
      </c>
      <c r="I19" s="16">
        <f t="shared" si="2"/>
        <v>66726.48000000001</v>
      </c>
      <c r="J19" s="16">
        <f t="shared" si="2"/>
        <v>66607.005000000005</v>
      </c>
      <c r="K19" s="16">
        <f t="shared" si="2"/>
        <v>83761.814999999973</v>
      </c>
      <c r="L19" s="16">
        <f t="shared" si="2"/>
        <v>80536.155000000028</v>
      </c>
      <c r="M19" s="16">
        <f t="shared" si="2"/>
        <v>46101.555</v>
      </c>
      <c r="N19" s="16">
        <f t="shared" si="2"/>
        <v>56945.535000000003</v>
      </c>
      <c r="O19" s="16">
        <f t="shared" si="2"/>
        <v>96673.064999999973</v>
      </c>
    </row>
    <row r="20" spans="2:15" x14ac:dyDescent="0.3">
      <c r="D20" s="15"/>
      <c r="E20" s="15"/>
      <c r="F20" s="15"/>
      <c r="G20" s="15"/>
      <c r="H20" s="15"/>
      <c r="I20" s="15"/>
      <c r="J20" s="15"/>
      <c r="K20" s="15"/>
      <c r="L20" s="15"/>
      <c r="M20" s="15"/>
      <c r="N20" s="15"/>
      <c r="O20" s="15"/>
    </row>
    <row r="21" spans="2:15" x14ac:dyDescent="0.3">
      <c r="B21" s="85" t="s">
        <v>14810</v>
      </c>
      <c r="C21" s="85"/>
      <c r="D21" s="40">
        <f>D11-D19</f>
        <v>25911.459999999992</v>
      </c>
      <c r="E21" s="40">
        <f t="shared" ref="E21:O21" si="3">E11-E19</f>
        <v>22932.299999999988</v>
      </c>
      <c r="F21" s="40">
        <f t="shared" si="3"/>
        <v>18817.629999999983</v>
      </c>
      <c r="G21" s="40">
        <f t="shared" si="3"/>
        <v>27389.865000000005</v>
      </c>
      <c r="H21" s="40">
        <f t="shared" si="3"/>
        <v>23632.065000000017</v>
      </c>
      <c r="I21" s="40">
        <f t="shared" si="3"/>
        <v>22242.159999999974</v>
      </c>
      <c r="J21" s="40">
        <f t="shared" si="3"/>
        <v>22202.334999999992</v>
      </c>
      <c r="K21" s="40">
        <f t="shared" si="3"/>
        <v>27920.60500000001</v>
      </c>
      <c r="L21" s="40">
        <f t="shared" si="3"/>
        <v>26845.38499999998</v>
      </c>
      <c r="M21" s="40">
        <f t="shared" si="3"/>
        <v>15367.184999999998</v>
      </c>
      <c r="N21" s="40">
        <f t="shared" si="3"/>
        <v>18981.845000000001</v>
      </c>
      <c r="O21" s="40">
        <f t="shared" si="3"/>
        <v>32224.355000000025</v>
      </c>
    </row>
  </sheetData>
  <sheetProtection sheet="1" objects="1" scenarios="1"/>
  <mergeCells count="16">
    <mergeCell ref="B21:C21"/>
    <mergeCell ref="B15:C15"/>
    <mergeCell ref="B16:C16"/>
    <mergeCell ref="B17:C17"/>
    <mergeCell ref="B18:C18"/>
    <mergeCell ref="B19:C19"/>
    <mergeCell ref="B9:C9"/>
    <mergeCell ref="B10:C10"/>
    <mergeCell ref="B11:C11"/>
    <mergeCell ref="B13:C13"/>
    <mergeCell ref="B14:C14"/>
    <mergeCell ref="B5:C5"/>
    <mergeCell ref="B4:C4"/>
    <mergeCell ref="B6:C6"/>
    <mergeCell ref="B7:C7"/>
    <mergeCell ref="B8:C8"/>
  </mergeCells>
  <phoneticPr fontId="4" type="noConversion"/>
  <conditionalFormatting sqref="D21:O21">
    <cfRule type="cellIs" dxfId="10" priority="1" operator="lessThan">
      <formula>0</formula>
    </cfRule>
    <cfRule type="cellIs" dxfId="9" priority="2" operator="greaterThan">
      <formula>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9793C-E060-4F8B-A17A-2876738DF88E}">
  <sheetPr codeName="Sheet8"/>
  <dimension ref="B1:O21"/>
  <sheetViews>
    <sheetView workbookViewId="0"/>
  </sheetViews>
  <sheetFormatPr defaultRowHeight="14.4" x14ac:dyDescent="0.3"/>
  <cols>
    <col min="4" max="4" width="12.5546875" customWidth="1"/>
    <col min="5" max="5" width="12.33203125" customWidth="1"/>
    <col min="6" max="6" width="12.109375" customWidth="1"/>
    <col min="7" max="7" width="13.77734375" customWidth="1"/>
    <col min="8" max="8" width="13.33203125" customWidth="1"/>
    <col min="9" max="9" width="11.21875" customWidth="1"/>
    <col min="10" max="10" width="13.33203125" customWidth="1"/>
    <col min="11" max="11" width="12.5546875" customWidth="1"/>
    <col min="12" max="12" width="13.21875" customWidth="1"/>
    <col min="13" max="13" width="12.21875" customWidth="1"/>
    <col min="14" max="14" width="12.44140625" customWidth="1"/>
    <col min="15" max="15" width="11.33203125" customWidth="1"/>
  </cols>
  <sheetData>
    <row r="1" spans="2:15" ht="33.6" x14ac:dyDescent="0.65">
      <c r="H1" s="24">
        <v>2022</v>
      </c>
    </row>
    <row r="2" spans="2:15" x14ac:dyDescent="0.3">
      <c r="D2" s="12"/>
    </row>
    <row r="3" spans="2:15" x14ac:dyDescent="0.3">
      <c r="D3" s="25" t="s">
        <v>4239</v>
      </c>
      <c r="E3" s="25" t="s">
        <v>14791</v>
      </c>
      <c r="F3" s="25" t="s">
        <v>14792</v>
      </c>
      <c r="G3" s="25" t="s">
        <v>14793</v>
      </c>
      <c r="H3" s="25" t="s">
        <v>6845</v>
      </c>
      <c r="I3" s="25" t="s">
        <v>14794</v>
      </c>
      <c r="J3" s="25" t="s">
        <v>14795</v>
      </c>
      <c r="K3" s="25" t="s">
        <v>14796</v>
      </c>
      <c r="L3" s="25" t="s">
        <v>14797</v>
      </c>
      <c r="M3" s="25" t="s">
        <v>14798</v>
      </c>
      <c r="N3" s="25" t="s">
        <v>14799</v>
      </c>
      <c r="O3" s="25" t="s">
        <v>14800</v>
      </c>
    </row>
    <row r="4" spans="2:15" x14ac:dyDescent="0.3">
      <c r="B4" s="84" t="s">
        <v>14804</v>
      </c>
      <c r="C4" s="84"/>
    </row>
    <row r="5" spans="2:15" x14ac:dyDescent="0.3">
      <c r="B5" s="82" t="s">
        <v>14805</v>
      </c>
      <c r="C5" s="82"/>
    </row>
    <row r="6" spans="2:15" x14ac:dyDescent="0.3">
      <c r="B6" s="83" t="s">
        <v>14784</v>
      </c>
      <c r="C6" s="83"/>
      <c r="D6" s="15">
        <f>SUMIFS(Table1[Sales Values],Table1[Product],"B",Table1[Month],D3,Table1[Year],$H$1)</f>
        <v>40360.799999999988</v>
      </c>
      <c r="E6" s="15">
        <f>SUMIFS(Table1[Sales Values],Table1[Product],"B",Table1[Month],E3,Table1[Year],$H$1)</f>
        <v>25084.799999999999</v>
      </c>
      <c r="F6" s="15">
        <f>SUMIFS(Table1[Sales Values],Table1[Product],"B",Table1[Month],F3,Table1[Year],$H$1)</f>
        <v>14873.999999999998</v>
      </c>
      <c r="G6" s="15">
        <f>SUMIFS(Table1[Sales Values],Table1[Product],"B",Table1[Month],G3,Table1[Year],$H$1)</f>
        <v>31757.999999999996</v>
      </c>
      <c r="H6" s="15">
        <f>SUMIFS(Table1[Sales Values],Table1[Product],"B",Table1[Month],H3,Table1[Year],$H$1)</f>
        <v>29707.8</v>
      </c>
      <c r="I6" s="15">
        <f>SUMIFS(Table1[Sales Values],Table1[Product],"B",Table1[Month],I3,Table1[Year],$H$1)</f>
        <v>24682.799999999996</v>
      </c>
      <c r="J6" s="15">
        <f>SUMIFS(Table1[Sales Values],Table1[Product],"B",Table1[Month],J3,Table1[Year],$H$1)</f>
        <v>44903.4</v>
      </c>
      <c r="K6" s="15">
        <f>SUMIFS(Table1[Sales Values],Table1[Product],"B",Table1[Month],K3,Table1[Year],$H$1)</f>
        <v>23436.6</v>
      </c>
      <c r="L6" s="15">
        <f>SUMIFS(Table1[Sales Values],Table1[Product],"B",Table1[Month],L3,Table1[Year],$H$1)</f>
        <v>25446.6</v>
      </c>
      <c r="M6" s="15">
        <f>SUMIFS(Table1[Sales Values],Table1[Product],"B",Table1[Month],M3,Table1[Year],$H$1)</f>
        <v>54390.600000000006</v>
      </c>
      <c r="N6" s="15">
        <f>SUMIFS(Table1[Sales Values],Table1[Product],"B",Table1[Month],N3,Table1[Year],$H$1)</f>
        <v>34572</v>
      </c>
      <c r="O6" s="15">
        <f>SUMIFS(Table1[Sales Values],Table1[Product],"B",Table1[Month],O3,Table1[Year],$H$1)</f>
        <v>18009.599999999999</v>
      </c>
    </row>
    <row r="7" spans="2:15" x14ac:dyDescent="0.3">
      <c r="B7" s="83" t="s">
        <v>14789</v>
      </c>
      <c r="C7" s="83"/>
      <c r="D7" s="15">
        <f>SUMIFS(Table1[Sales Values],Table1[Product],"D",Table1[Month],D3,Table1[Year],$H$1)</f>
        <v>22419.18</v>
      </c>
      <c r="E7" s="15">
        <f>SUMIFS(Table1[Sales Values],Table1[Product],"D",Table1[Month],E3,Table1[Year],$H$1)</f>
        <v>19765.619999999995</v>
      </c>
      <c r="F7" s="15">
        <f>SUMIFS(Table1[Sales Values],Table1[Product],"D",Table1[Month],F3,Table1[Year],$H$1)</f>
        <v>35006.579999999994</v>
      </c>
      <c r="G7" s="15">
        <f>SUMIFS(Table1[Sales Values],Table1[Product],"D",Table1[Month],G3,Table1[Year],$H$1)</f>
        <v>27113.94</v>
      </c>
      <c r="H7" s="15">
        <f>SUMIFS(Table1[Sales Values],Table1[Product],"D",Table1[Month],H3,Table1[Year],$H$1)</f>
        <v>20582.099999999999</v>
      </c>
      <c r="I7" s="15">
        <f>SUMIFS(Table1[Sales Values],Table1[Product],"D",Table1[Month],I3,Table1[Year],$H$1)</f>
        <v>26025.300000000003</v>
      </c>
      <c r="J7" s="15">
        <f>SUMIFS(Table1[Sales Values],Table1[Product],"D",Table1[Month],J3,Table1[Year],$H$1)</f>
        <v>29597.399999999998</v>
      </c>
      <c r="K7" s="15">
        <f>SUMIFS(Table1[Sales Values],Table1[Product],"D",Table1[Month],K3,Table1[Year],$H$1)</f>
        <v>21228.48</v>
      </c>
      <c r="L7" s="15">
        <f>SUMIFS(Table1[Sales Values],Table1[Product],"D",Table1[Month],L3,Table1[Year],$H$1)</f>
        <v>23950.079999999998</v>
      </c>
      <c r="M7" s="15">
        <f>SUMIFS(Table1[Sales Values],Table1[Product],"D",Table1[Month],M3,Table1[Year],$H$1)</f>
        <v>23779.980000000003</v>
      </c>
      <c r="N7" s="15">
        <f>SUMIFS(Table1[Sales Values],Table1[Product],"D",Table1[Month],N3,Table1[Year],$H$1)</f>
        <v>19595.519999999997</v>
      </c>
      <c r="O7" s="15">
        <f>SUMIFS(Table1[Sales Values],Table1[Product],"D",Table1[Month],O3,Table1[Year],$H$1)</f>
        <v>16295.580000000002</v>
      </c>
    </row>
    <row r="8" spans="2:15" x14ac:dyDescent="0.3">
      <c r="B8" s="83" t="s">
        <v>14790</v>
      </c>
      <c r="C8" s="83"/>
      <c r="D8" s="15">
        <f>SUMIFS(Table1[Sales Values],Table1[Product],"E",Table1[Month],D3,Table1[Year],$H$1)</f>
        <v>43555.199999999997</v>
      </c>
      <c r="E8" s="15">
        <f>SUMIFS(Table1[Sales Values],Table1[Product],"E",Table1[Month],E3,Table1[Year],$H$1)</f>
        <v>82154.599999999991</v>
      </c>
      <c r="F8" s="15">
        <f>SUMIFS(Table1[Sales Values],Table1[Product],"E",Table1[Month],F3,Table1[Year],$H$1)</f>
        <v>51303</v>
      </c>
      <c r="G8" s="15">
        <f>SUMIFS(Table1[Sales Values],Table1[Product],"E",Table1[Month],G3,Table1[Year],$H$1)</f>
        <v>47394.200000000012</v>
      </c>
      <c r="H8" s="15">
        <f>SUMIFS(Table1[Sales Values],Table1[Product],"E",Table1[Month],H3,Table1[Year],$H$1)</f>
        <v>64495.199999999997</v>
      </c>
      <c r="I8" s="15">
        <f>SUMIFS(Table1[Sales Values],Table1[Product],"E",Table1[Month],I3,Table1[Year],$H$1)</f>
        <v>32666.400000000001</v>
      </c>
      <c r="J8" s="15">
        <f>SUMIFS(Table1[Sales Values],Table1[Product],"E",Table1[Month],J3,Table1[Year],$H$1)</f>
        <v>51512.4</v>
      </c>
      <c r="K8" s="15">
        <f>SUMIFS(Table1[Sales Values],Table1[Product],"E",Table1[Month],K3,Table1[Year],$H$1)</f>
        <v>84667.400000000009</v>
      </c>
      <c r="L8" s="15">
        <f>SUMIFS(Table1[Sales Values],Table1[Product],"E",Table1[Month],L3,Table1[Year],$H$1)</f>
        <v>44881.399999999994</v>
      </c>
      <c r="M8" s="15">
        <f>SUMIFS(Table1[Sales Values],Table1[Product],"E",Table1[Month],M3,Table1[Year],$H$1)</f>
        <v>64146.200000000019</v>
      </c>
      <c r="N8" s="15">
        <f>SUMIFS(Table1[Sales Values],Table1[Product],"E",Table1[Month],N3,Table1[Year],$H$1)</f>
        <v>47882.80000000001</v>
      </c>
      <c r="O8" s="15">
        <f>SUMIFS(Table1[Sales Values],Table1[Product],"E",Table1[Month],O3,Table1[Year],$H$1)</f>
        <v>40274.6</v>
      </c>
    </row>
    <row r="9" spans="2:15" x14ac:dyDescent="0.3">
      <c r="B9" s="86"/>
      <c r="C9" s="86"/>
      <c r="D9" s="15"/>
      <c r="E9" s="15"/>
      <c r="F9" s="15"/>
      <c r="G9" s="15"/>
      <c r="H9" s="15"/>
      <c r="I9" s="15"/>
      <c r="J9" s="15"/>
      <c r="K9" s="15"/>
      <c r="L9" s="15"/>
      <c r="M9" s="15"/>
      <c r="N9" s="15"/>
      <c r="O9" s="15"/>
    </row>
    <row r="10" spans="2:15" x14ac:dyDescent="0.3">
      <c r="B10" s="82"/>
      <c r="C10" s="82"/>
      <c r="D10" s="15"/>
      <c r="E10" s="15"/>
      <c r="F10" s="15"/>
      <c r="G10" s="15"/>
      <c r="H10" s="15"/>
      <c r="I10" s="15"/>
      <c r="J10" s="15"/>
      <c r="K10" s="15"/>
      <c r="L10" s="15"/>
      <c r="M10" s="15"/>
      <c r="N10" s="15"/>
      <c r="O10" s="15"/>
    </row>
    <row r="11" spans="2:15" x14ac:dyDescent="0.3">
      <c r="B11" s="87" t="s">
        <v>15046</v>
      </c>
      <c r="C11" s="87"/>
      <c r="D11" s="16">
        <f>SUM(D6,D7,D8,D10)</f>
        <v>106335.18</v>
      </c>
      <c r="E11" s="16">
        <f t="shared" ref="E11:O11" si="0">SUM(E6,E7,E8,E10)</f>
        <v>127005.01999999999</v>
      </c>
      <c r="F11" s="16">
        <f t="shared" si="0"/>
        <v>101183.57999999999</v>
      </c>
      <c r="G11" s="16">
        <f t="shared" si="0"/>
        <v>106266.14000000001</v>
      </c>
      <c r="H11" s="16">
        <f t="shared" si="0"/>
        <v>114785.09999999999</v>
      </c>
      <c r="I11" s="16">
        <f t="shared" si="0"/>
        <v>83374.5</v>
      </c>
      <c r="J11" s="16">
        <f t="shared" si="0"/>
        <v>126013.20000000001</v>
      </c>
      <c r="K11" s="16">
        <f t="shared" si="0"/>
        <v>129332.48000000001</v>
      </c>
      <c r="L11" s="16">
        <f t="shared" si="0"/>
        <v>94278.079999999987</v>
      </c>
      <c r="M11" s="16">
        <f t="shared" si="0"/>
        <v>142316.78000000003</v>
      </c>
      <c r="N11" s="16">
        <f t="shared" si="0"/>
        <v>102050.32</v>
      </c>
      <c r="O11" s="16">
        <f t="shared" si="0"/>
        <v>74579.78</v>
      </c>
    </row>
    <row r="12" spans="2:15" x14ac:dyDescent="0.3">
      <c r="D12" s="15"/>
      <c r="E12" s="15"/>
      <c r="F12" s="15"/>
      <c r="G12" s="15"/>
      <c r="H12" s="15"/>
      <c r="I12" s="15"/>
      <c r="J12" s="15"/>
      <c r="K12" s="15"/>
      <c r="L12" s="15"/>
      <c r="M12" s="15"/>
      <c r="N12" s="15"/>
      <c r="O12" s="15"/>
    </row>
    <row r="13" spans="2:15" x14ac:dyDescent="0.3">
      <c r="B13" s="84" t="s">
        <v>14807</v>
      </c>
      <c r="C13" s="84"/>
      <c r="D13" s="15"/>
      <c r="E13" s="15"/>
      <c r="F13" s="15"/>
      <c r="G13" s="15"/>
      <c r="H13" s="15"/>
      <c r="I13" s="15"/>
      <c r="J13" s="15"/>
      <c r="K13" s="15"/>
      <c r="L13" s="15"/>
      <c r="M13" s="15"/>
      <c r="N13" s="15"/>
      <c r="O13" s="15"/>
    </row>
    <row r="14" spans="2:15" x14ac:dyDescent="0.3">
      <c r="B14" s="82"/>
      <c r="C14" s="82"/>
      <c r="D14" s="15"/>
      <c r="E14" s="15"/>
      <c r="F14" s="15"/>
      <c r="G14" s="15"/>
      <c r="H14" s="15"/>
      <c r="I14" s="15"/>
      <c r="J14" s="15"/>
      <c r="K14" s="15"/>
      <c r="L14" s="15"/>
      <c r="M14" s="15"/>
      <c r="N14" s="15"/>
      <c r="O14" s="15"/>
    </row>
    <row r="15" spans="2:15" x14ac:dyDescent="0.3">
      <c r="B15" s="83" t="s">
        <v>14803</v>
      </c>
      <c r="C15" s="83"/>
      <c r="D15" s="15">
        <f>SUMIFS(Table1[Production Cost],Table1[Year],$H$1,Table1[Month],D3)</f>
        <v>78607.88499999998</v>
      </c>
      <c r="E15" s="15">
        <f>SUMIFS(Table1[Production Cost],Table1[Year],$H$1,Table1[Month],E3)</f>
        <v>94062.764999999999</v>
      </c>
      <c r="F15" s="15">
        <f>SUMIFS(Table1[Production Cost],Table1[Year],$H$1,Table1[Month],F3)</f>
        <v>74820.684999999983</v>
      </c>
      <c r="G15" s="15">
        <f>SUMIFS(Table1[Production Cost],Table1[Year],$H$1,Table1[Month],G3)</f>
        <v>78566.604999999967</v>
      </c>
      <c r="H15" s="15">
        <f>SUMIFS(Table1[Production Cost],Table1[Year],$H$1,Table1[Month],H3)</f>
        <v>84954.824999999983</v>
      </c>
      <c r="I15" s="15">
        <f>SUMIFS(Table1[Production Cost],Table1[Year],$H$1,Table1[Month],I3)</f>
        <v>61607.374999999993</v>
      </c>
      <c r="J15" s="15">
        <f>SUMIFS(Table1[Production Cost],Table1[Year],$H$1,Table1[Month],J3)</f>
        <v>93147.400000000023</v>
      </c>
      <c r="K15" s="15">
        <f>SUMIFS(Table1[Production Cost],Table1[Year],$H$1,Table1[Month],K3)</f>
        <v>95789.36000000003</v>
      </c>
      <c r="L15" s="15">
        <f>SUMIFS(Table1[Production Cost],Table1[Year],$H$1,Table1[Month],L3)</f>
        <v>69718.559999999983</v>
      </c>
      <c r="M15" s="15">
        <f>SUMIFS(Table1[Production Cost],Table1[Year],$H$1,Table1[Month],M3)</f>
        <v>105252.08500000001</v>
      </c>
      <c r="N15" s="15">
        <f>SUMIFS(Table1[Production Cost],Table1[Year],$H$1,Table1[Month],N3)</f>
        <v>75476.740000000005</v>
      </c>
      <c r="O15" s="15">
        <f>SUMIFS(Table1[Production Cost],Table1[Year],$H$1,Table1[Month],O3)</f>
        <v>55182.834999999992</v>
      </c>
    </row>
    <row r="16" spans="2:15" x14ac:dyDescent="0.3">
      <c r="B16" s="83" t="s">
        <v>14801</v>
      </c>
      <c r="C16" s="83"/>
      <c r="D16" s="15">
        <f>SUMIFS(Table1[Delivery Cost],Table1[Year],$H$1,Table1[Month],D3)</f>
        <v>1143.5</v>
      </c>
      <c r="E16" s="15">
        <f>SUMIFS(Table1[Delivery Cost],Table1[Year],$H$1,Table1[Month],E3)</f>
        <v>1191</v>
      </c>
      <c r="F16" s="15">
        <f>SUMIFS(Table1[Delivery Cost],Table1[Year],$H$1,Table1[Month],F3)</f>
        <v>1067</v>
      </c>
      <c r="G16" s="15">
        <f>SUMIFS(Table1[Delivery Cost],Table1[Year],$H$1,Table1[Month],G3)</f>
        <v>1133</v>
      </c>
      <c r="H16" s="15">
        <f>SUMIFS(Table1[Delivery Cost],Table1[Year],$H$1,Table1[Month],H3)</f>
        <v>1134</v>
      </c>
      <c r="I16" s="15">
        <f>SUMIFS(Table1[Delivery Cost],Table1[Year],$H$1,Table1[Month],I3)</f>
        <v>923.5</v>
      </c>
      <c r="J16" s="15">
        <f>SUMIFS(Table1[Delivery Cost],Table1[Year],$H$1,Table1[Month],J3)</f>
        <v>1362.5</v>
      </c>
      <c r="K16" s="15">
        <f>SUMIFS(Table1[Delivery Cost],Table1[Year],$H$1,Table1[Month],K3)</f>
        <v>1210</v>
      </c>
      <c r="L16" s="15">
        <f>SUMIFS(Table1[Delivery Cost],Table1[Year],$H$1,Table1[Month],L3)</f>
        <v>990</v>
      </c>
      <c r="M16" s="15">
        <f>SUMIFS(Table1[Delivery Cost],Table1[Year],$H$1,Table1[Month],M3)</f>
        <v>1485.5</v>
      </c>
      <c r="N16" s="15">
        <f>SUMIFS(Table1[Delivery Cost],Table1[Year],$H$1,Table1[Month],N3)</f>
        <v>1061</v>
      </c>
      <c r="O16" s="15">
        <f>SUMIFS(Table1[Delivery Cost],Table1[Year],$H$1,Table1[Month],O3)</f>
        <v>752</v>
      </c>
    </row>
    <row r="17" spans="2:15" x14ac:dyDescent="0.3">
      <c r="B17" s="82" t="s">
        <v>14802</v>
      </c>
      <c r="C17" s="82"/>
      <c r="D17" s="15">
        <f>D15+D16</f>
        <v>79751.38499999998</v>
      </c>
      <c r="E17" s="15">
        <f t="shared" ref="E17:O17" si="1">E15+E16</f>
        <v>95253.764999999999</v>
      </c>
      <c r="F17" s="15">
        <f t="shared" si="1"/>
        <v>75887.684999999983</v>
      </c>
      <c r="G17" s="15">
        <f t="shared" si="1"/>
        <v>79699.604999999967</v>
      </c>
      <c r="H17" s="15">
        <f t="shared" si="1"/>
        <v>86088.824999999983</v>
      </c>
      <c r="I17" s="15">
        <f t="shared" si="1"/>
        <v>62530.874999999993</v>
      </c>
      <c r="J17" s="15">
        <f t="shared" si="1"/>
        <v>94509.900000000023</v>
      </c>
      <c r="K17" s="15">
        <f t="shared" si="1"/>
        <v>96999.36000000003</v>
      </c>
      <c r="L17" s="15">
        <f t="shared" si="1"/>
        <v>70708.559999999983</v>
      </c>
      <c r="M17" s="15">
        <f t="shared" si="1"/>
        <v>106737.58500000001</v>
      </c>
      <c r="N17" s="15">
        <f t="shared" si="1"/>
        <v>76537.740000000005</v>
      </c>
      <c r="O17" s="15">
        <f t="shared" si="1"/>
        <v>55934.834999999992</v>
      </c>
    </row>
    <row r="18" spans="2:15" x14ac:dyDescent="0.3">
      <c r="B18" s="82"/>
      <c r="C18" s="82"/>
      <c r="D18" s="15"/>
      <c r="E18" s="15"/>
      <c r="F18" s="15"/>
      <c r="G18" s="15"/>
      <c r="H18" s="15"/>
      <c r="I18" s="15"/>
      <c r="J18" s="15"/>
      <c r="K18" s="15"/>
      <c r="L18" s="15"/>
      <c r="M18" s="15"/>
      <c r="N18" s="15"/>
      <c r="O18" s="15"/>
    </row>
    <row r="19" spans="2:15" x14ac:dyDescent="0.3">
      <c r="B19" s="87" t="s">
        <v>15046</v>
      </c>
      <c r="C19" s="87"/>
      <c r="D19" s="16">
        <f>SUM(D14,D17,D18)</f>
        <v>79751.38499999998</v>
      </c>
      <c r="E19" s="16">
        <f t="shared" ref="E19:O19" si="2">SUM(E14,E17,E18)</f>
        <v>95253.764999999999</v>
      </c>
      <c r="F19" s="16">
        <f t="shared" si="2"/>
        <v>75887.684999999983</v>
      </c>
      <c r="G19" s="16">
        <f t="shared" si="2"/>
        <v>79699.604999999967</v>
      </c>
      <c r="H19" s="16">
        <f t="shared" si="2"/>
        <v>86088.824999999983</v>
      </c>
      <c r="I19" s="16">
        <f t="shared" si="2"/>
        <v>62530.874999999993</v>
      </c>
      <c r="J19" s="16">
        <f t="shared" si="2"/>
        <v>94509.900000000023</v>
      </c>
      <c r="K19" s="16">
        <f t="shared" si="2"/>
        <v>96999.36000000003</v>
      </c>
      <c r="L19" s="16">
        <f t="shared" si="2"/>
        <v>70708.559999999983</v>
      </c>
      <c r="M19" s="16">
        <f t="shared" si="2"/>
        <v>106737.58500000001</v>
      </c>
      <c r="N19" s="16">
        <f t="shared" si="2"/>
        <v>76537.740000000005</v>
      </c>
      <c r="O19" s="16">
        <f t="shared" si="2"/>
        <v>55934.834999999992</v>
      </c>
    </row>
    <row r="20" spans="2:15" x14ac:dyDescent="0.3">
      <c r="D20" s="15"/>
      <c r="E20" s="15"/>
      <c r="F20" s="15"/>
      <c r="G20" s="15"/>
      <c r="H20" s="15"/>
      <c r="I20" s="15"/>
      <c r="J20" s="15"/>
      <c r="K20" s="15"/>
      <c r="L20" s="15"/>
      <c r="M20" s="15"/>
      <c r="N20" s="15"/>
      <c r="O20" s="15"/>
    </row>
    <row r="21" spans="2:15" x14ac:dyDescent="0.3">
      <c r="B21" s="85" t="s">
        <v>14810</v>
      </c>
      <c r="C21" s="85"/>
      <c r="D21" s="40">
        <f>D11-D19</f>
        <v>26583.795000000013</v>
      </c>
      <c r="E21" s="40">
        <f t="shared" ref="E21:O21" si="3">E11-E19</f>
        <v>31751.25499999999</v>
      </c>
      <c r="F21" s="40">
        <f t="shared" si="3"/>
        <v>25295.895000000004</v>
      </c>
      <c r="G21" s="40">
        <f t="shared" si="3"/>
        <v>26566.535000000047</v>
      </c>
      <c r="H21" s="40">
        <f t="shared" si="3"/>
        <v>28696.275000000009</v>
      </c>
      <c r="I21" s="40">
        <f t="shared" si="3"/>
        <v>20843.625000000007</v>
      </c>
      <c r="J21" s="40">
        <f t="shared" si="3"/>
        <v>31503.299999999988</v>
      </c>
      <c r="K21" s="40">
        <f t="shared" si="3"/>
        <v>32333.119999999981</v>
      </c>
      <c r="L21" s="40">
        <f t="shared" si="3"/>
        <v>23569.520000000004</v>
      </c>
      <c r="M21" s="40">
        <f t="shared" si="3"/>
        <v>35579.195000000022</v>
      </c>
      <c r="N21" s="40">
        <f t="shared" si="3"/>
        <v>25512.58</v>
      </c>
      <c r="O21" s="40">
        <f t="shared" si="3"/>
        <v>18644.945000000007</v>
      </c>
    </row>
  </sheetData>
  <sheetProtection sheet="1" objects="1" scenarios="1"/>
  <mergeCells count="16">
    <mergeCell ref="B21:C21"/>
    <mergeCell ref="B15:C15"/>
    <mergeCell ref="B16:C16"/>
    <mergeCell ref="B17:C17"/>
    <mergeCell ref="B18:C18"/>
    <mergeCell ref="B19:C19"/>
    <mergeCell ref="B9:C9"/>
    <mergeCell ref="B10:C10"/>
    <mergeCell ref="B11:C11"/>
    <mergeCell ref="B13:C13"/>
    <mergeCell ref="B14:C14"/>
    <mergeCell ref="B5:C5"/>
    <mergeCell ref="B4:C4"/>
    <mergeCell ref="B6:C6"/>
    <mergeCell ref="B7:C7"/>
    <mergeCell ref="B8:C8"/>
  </mergeCells>
  <conditionalFormatting sqref="D21:O21">
    <cfRule type="cellIs" dxfId="8" priority="1" operator="lessThan">
      <formula>0</formula>
    </cfRule>
    <cfRule type="cellIs" dxfId="7" priority="2" operator="greaterThan">
      <formula>0</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29D77-BB99-468E-BC2E-8A96B08378B8}">
  <sheetPr codeName="Sheet9"/>
  <dimension ref="B1:O24"/>
  <sheetViews>
    <sheetView workbookViewId="0">
      <selection activeCell="J23" sqref="J23:K24"/>
    </sheetView>
  </sheetViews>
  <sheetFormatPr defaultRowHeight="14.4" x14ac:dyDescent="0.3"/>
  <cols>
    <col min="4" max="4" width="12.109375" customWidth="1"/>
    <col min="5" max="5" width="13.33203125" customWidth="1"/>
    <col min="6" max="6" width="12.33203125" customWidth="1"/>
    <col min="7" max="7" width="13.109375" customWidth="1"/>
    <col min="8" max="8" width="14" customWidth="1"/>
    <col min="9" max="9" width="15.77734375" customWidth="1"/>
    <col min="10" max="10" width="12.6640625" customWidth="1"/>
    <col min="11" max="11" width="12.5546875" customWidth="1"/>
    <col min="12" max="12" width="12.6640625" customWidth="1"/>
    <col min="13" max="13" width="12.77734375" customWidth="1"/>
    <col min="14" max="14" width="12.6640625" customWidth="1"/>
    <col min="15" max="15" width="14.109375" customWidth="1"/>
  </cols>
  <sheetData>
    <row r="1" spans="2:15" ht="33.6" x14ac:dyDescent="0.65">
      <c r="H1" s="24">
        <v>2023</v>
      </c>
    </row>
    <row r="2" spans="2:15" x14ac:dyDescent="0.3">
      <c r="D2" s="12"/>
    </row>
    <row r="3" spans="2:15" x14ac:dyDescent="0.3">
      <c r="D3" s="25" t="s">
        <v>4239</v>
      </c>
      <c r="E3" s="25" t="s">
        <v>14791</v>
      </c>
      <c r="F3" s="25" t="s">
        <v>14792</v>
      </c>
      <c r="G3" s="25" t="s">
        <v>14793</v>
      </c>
      <c r="H3" s="25" t="s">
        <v>6845</v>
      </c>
      <c r="I3" s="25" t="s">
        <v>14794</v>
      </c>
      <c r="J3" s="25" t="s">
        <v>14795</v>
      </c>
      <c r="K3" s="25" t="s">
        <v>14796</v>
      </c>
      <c r="L3" s="25" t="s">
        <v>14797</v>
      </c>
      <c r="M3" s="25" t="s">
        <v>14798</v>
      </c>
      <c r="N3" s="25" t="s">
        <v>14799</v>
      </c>
      <c r="O3" s="25" t="s">
        <v>14800</v>
      </c>
    </row>
    <row r="4" spans="2:15" x14ac:dyDescent="0.3">
      <c r="B4" s="84" t="s">
        <v>14804</v>
      </c>
      <c r="C4" s="84"/>
    </row>
    <row r="5" spans="2:15" x14ac:dyDescent="0.3">
      <c r="B5" s="82" t="s">
        <v>14805</v>
      </c>
      <c r="C5" s="82"/>
    </row>
    <row r="6" spans="2:15" x14ac:dyDescent="0.3">
      <c r="B6" s="83" t="s">
        <v>14784</v>
      </c>
      <c r="C6" s="83"/>
      <c r="D6" s="15">
        <f>IF($J$23="With Discount",SUMIFS(Table1[Discounted Sales],Table1[Product],"B",Table1[Year],2022,Table1[Month],'Forecasted Cashflow 2023'!D3)*(1+$O$23),SUMIFS(Table1[Sales Values],Table1[Product],"B",Table1[Year],2022,Table1[Month],"Dec")*(1+$O$23))</f>
        <v>40243.013999999996</v>
      </c>
      <c r="E6" s="15">
        <f>D6*(1+$O$23)</f>
        <v>42255.164699999994</v>
      </c>
      <c r="F6" s="15">
        <f t="shared" ref="F6:O6" si="0">E6*(1+$O$23)</f>
        <v>44367.922934999995</v>
      </c>
      <c r="G6" s="15">
        <f t="shared" si="0"/>
        <v>46586.31908175</v>
      </c>
      <c r="H6" s="15">
        <f t="shared" si="0"/>
        <v>48915.635035837498</v>
      </c>
      <c r="I6" s="15">
        <f t="shared" si="0"/>
        <v>51361.416787629372</v>
      </c>
      <c r="J6" s="15">
        <f t="shared" si="0"/>
        <v>53929.487627010843</v>
      </c>
      <c r="K6" s="15">
        <f t="shared" si="0"/>
        <v>56625.962008361385</v>
      </c>
      <c r="L6" s="15">
        <f t="shared" si="0"/>
        <v>59457.260108779454</v>
      </c>
      <c r="M6" s="15">
        <f t="shared" si="0"/>
        <v>62430.123114218426</v>
      </c>
      <c r="N6" s="15">
        <f t="shared" si="0"/>
        <v>65551.629269929355</v>
      </c>
      <c r="O6" s="15">
        <f t="shared" si="0"/>
        <v>68829.210733425833</v>
      </c>
    </row>
    <row r="7" spans="2:15" x14ac:dyDescent="0.3">
      <c r="B7" s="83" t="s">
        <v>14789</v>
      </c>
      <c r="C7" s="83"/>
      <c r="D7" s="15">
        <f>IF($J$23="With Discount",SUMIFS(Table1[Discounted Sales],Table1[Product],"D",Table1[Year],2022,Table1[Month],'Forecasted Cashflow 2023'!D3)*(1+$O$23),SUMIFS(Table1[Sales Values],Table1[Product],"D",Table1[Year],2022,Table1[Month],"Dec")*(1+$O$23))</f>
        <v>22320.266850000004</v>
      </c>
      <c r="E7" s="15">
        <f>D7*(1+$O$23)</f>
        <v>23436.280192500006</v>
      </c>
      <c r="F7" s="15">
        <f t="shared" ref="F7:O7" si="1">E7*(1+$O$23)</f>
        <v>24608.094202125008</v>
      </c>
      <c r="G7" s="15">
        <f t="shared" si="1"/>
        <v>25838.498912231262</v>
      </c>
      <c r="H7" s="15">
        <f t="shared" si="1"/>
        <v>27130.423857842827</v>
      </c>
      <c r="I7" s="15">
        <f t="shared" si="1"/>
        <v>28486.945050734968</v>
      </c>
      <c r="J7" s="15">
        <f t="shared" si="1"/>
        <v>29911.292303271719</v>
      </c>
      <c r="K7" s="15">
        <f t="shared" si="1"/>
        <v>31406.856918435307</v>
      </c>
      <c r="L7" s="15">
        <f t="shared" si="1"/>
        <v>32977.199764357072</v>
      </c>
      <c r="M7" s="15">
        <f t="shared" si="1"/>
        <v>34626.059752574925</v>
      </c>
      <c r="N7" s="15">
        <f t="shared" si="1"/>
        <v>36357.362740203673</v>
      </c>
      <c r="O7" s="15">
        <f t="shared" si="1"/>
        <v>38175.230877213857</v>
      </c>
    </row>
    <row r="8" spans="2:15" x14ac:dyDescent="0.3">
      <c r="B8" s="83" t="s">
        <v>14790</v>
      </c>
      <c r="C8" s="83"/>
      <c r="D8" s="15">
        <f>IF($J$23="With Discount",SUMIFS(Table1[Discounted Sales],Table1[Product],"E",Table1[Year],2022,Table1[Month],'Forecasted Cashflow 2023'!D3)*(1+$O$23),SUMIFS(Table1[Sales Values],Table1[Product],"E",Table1[Year],2022,Table1[Month],"Dec")*(1+$O$23))</f>
        <v>43511.540099999998</v>
      </c>
      <c r="E8" s="15">
        <f>D8*(1+$O$23)</f>
        <v>45687.117104999998</v>
      </c>
      <c r="F8" s="15">
        <f t="shared" ref="F8:O8" si="2">E8*(1+$O$23)</f>
        <v>47971.472960250001</v>
      </c>
      <c r="G8" s="15">
        <f t="shared" si="2"/>
        <v>50370.046608262506</v>
      </c>
      <c r="H8" s="15">
        <f t="shared" si="2"/>
        <v>52888.548938675631</v>
      </c>
      <c r="I8" s="15">
        <f t="shared" si="2"/>
        <v>55532.976385609414</v>
      </c>
      <c r="J8" s="15">
        <f t="shared" si="2"/>
        <v>58309.62520488989</v>
      </c>
      <c r="K8" s="15">
        <f t="shared" si="2"/>
        <v>61225.106465134384</v>
      </c>
      <c r="L8" s="15">
        <f t="shared" si="2"/>
        <v>64286.361788391107</v>
      </c>
      <c r="M8" s="15">
        <f t="shared" si="2"/>
        <v>67500.67987781066</v>
      </c>
      <c r="N8" s="15">
        <f t="shared" si="2"/>
        <v>70875.713871701199</v>
      </c>
      <c r="O8" s="15">
        <f t="shared" si="2"/>
        <v>74419.499565286256</v>
      </c>
    </row>
    <row r="9" spans="2:15" x14ac:dyDescent="0.3">
      <c r="B9" s="86"/>
      <c r="C9" s="86"/>
      <c r="D9" s="15"/>
      <c r="E9" s="15"/>
      <c r="F9" s="15"/>
      <c r="G9" s="15"/>
      <c r="H9" s="15"/>
      <c r="I9" s="15"/>
      <c r="J9" s="15"/>
      <c r="K9" s="15"/>
      <c r="L9" s="15"/>
      <c r="M9" s="15"/>
      <c r="N9" s="15"/>
      <c r="O9" s="15"/>
    </row>
    <row r="10" spans="2:15" x14ac:dyDescent="0.3">
      <c r="B10" s="82" t="s">
        <v>14806</v>
      </c>
      <c r="C10" s="82"/>
      <c r="D10" s="15">
        <v>45000</v>
      </c>
      <c r="E10" s="15">
        <v>4000</v>
      </c>
      <c r="F10" s="15">
        <v>4000</v>
      </c>
      <c r="G10" s="15">
        <v>4000</v>
      </c>
      <c r="H10" s="15">
        <v>4000</v>
      </c>
      <c r="I10" s="15">
        <v>4000</v>
      </c>
      <c r="J10" s="15">
        <v>4000</v>
      </c>
      <c r="K10" s="15">
        <v>4000</v>
      </c>
      <c r="L10" s="15">
        <v>4000</v>
      </c>
      <c r="M10" s="15">
        <v>4000</v>
      </c>
      <c r="N10" s="15">
        <v>4000</v>
      </c>
      <c r="O10" s="15">
        <v>4000</v>
      </c>
    </row>
    <row r="11" spans="2:15" x14ac:dyDescent="0.3">
      <c r="B11" s="87" t="s">
        <v>15046</v>
      </c>
      <c r="C11" s="87"/>
      <c r="D11" s="16">
        <f>SUM(D6:D10)</f>
        <v>151074.82094999999</v>
      </c>
      <c r="E11" s="16">
        <f t="shared" ref="E11:O11" si="3">SUM(E6,E7,E8,E10)</f>
        <v>115378.5619975</v>
      </c>
      <c r="F11" s="16">
        <f t="shared" si="3"/>
        <v>120947.490097375</v>
      </c>
      <c r="G11" s="16">
        <f t="shared" si="3"/>
        <v>126794.86460224378</v>
      </c>
      <c r="H11" s="16">
        <f t="shared" si="3"/>
        <v>132934.60783235595</v>
      </c>
      <c r="I11" s="16">
        <f t="shared" si="3"/>
        <v>139381.33822397375</v>
      </c>
      <c r="J11" s="16">
        <f t="shared" si="3"/>
        <v>146150.40513517245</v>
      </c>
      <c r="K11" s="16">
        <f t="shared" si="3"/>
        <v>153257.92539193109</v>
      </c>
      <c r="L11" s="16">
        <f t="shared" si="3"/>
        <v>160720.82166152762</v>
      </c>
      <c r="M11" s="16">
        <f t="shared" si="3"/>
        <v>168556.862744604</v>
      </c>
      <c r="N11" s="16">
        <f t="shared" si="3"/>
        <v>176784.7058818342</v>
      </c>
      <c r="O11" s="16">
        <f t="shared" si="3"/>
        <v>185423.94117592595</v>
      </c>
    </row>
    <row r="12" spans="2:15" x14ac:dyDescent="0.3">
      <c r="D12" s="15"/>
      <c r="E12" s="15"/>
      <c r="F12" s="15"/>
      <c r="G12" s="15"/>
      <c r="H12" s="15"/>
      <c r="I12" s="15"/>
      <c r="J12" s="15"/>
      <c r="K12" s="15"/>
      <c r="L12" s="15"/>
      <c r="M12" s="15"/>
      <c r="N12" s="15"/>
      <c r="O12" s="15"/>
    </row>
    <row r="13" spans="2:15" x14ac:dyDescent="0.3">
      <c r="B13" s="84" t="s">
        <v>14807</v>
      </c>
      <c r="C13" s="84"/>
      <c r="D13" s="15"/>
      <c r="E13" s="15"/>
      <c r="F13" s="15"/>
      <c r="G13" s="15"/>
      <c r="H13" s="15"/>
      <c r="I13" s="15"/>
      <c r="J13" s="15"/>
      <c r="K13" s="15"/>
      <c r="L13" s="15"/>
      <c r="M13" s="15"/>
      <c r="N13" s="15"/>
      <c r="O13" s="15"/>
    </row>
    <row r="14" spans="2:15" x14ac:dyDescent="0.3">
      <c r="B14" s="82" t="s">
        <v>14808</v>
      </c>
      <c r="C14" s="82"/>
      <c r="D14" s="15">
        <v>30000</v>
      </c>
      <c r="E14" s="15">
        <v>30000</v>
      </c>
      <c r="F14" s="15">
        <v>30000</v>
      </c>
      <c r="G14" s="15">
        <v>30000</v>
      </c>
      <c r="H14" s="15">
        <v>30000</v>
      </c>
      <c r="I14" s="15">
        <v>30000</v>
      </c>
      <c r="J14" s="15">
        <v>30000</v>
      </c>
      <c r="K14" s="15">
        <v>30000</v>
      </c>
      <c r="L14" s="15">
        <v>30000</v>
      </c>
      <c r="M14" s="15">
        <v>30000</v>
      </c>
      <c r="N14" s="15">
        <v>30000</v>
      </c>
      <c r="O14" s="15">
        <v>30000</v>
      </c>
    </row>
    <row r="15" spans="2:15" x14ac:dyDescent="0.3">
      <c r="B15" s="83" t="s">
        <v>14803</v>
      </c>
      <c r="C15" s="83"/>
      <c r="D15" s="15">
        <f>SUMIFS(Table1[Production Cost],Table1[Year],2022,Table1[Month],D3)</f>
        <v>78607.88499999998</v>
      </c>
      <c r="E15" s="15">
        <f>SUMIFS(Table1[Production Cost],Table1[Year],2022,Table1[Month],E3)</f>
        <v>94062.764999999999</v>
      </c>
      <c r="F15" s="15">
        <f>SUMIFS(Table1[Production Cost],Table1[Year],2022,Table1[Month],F3)</f>
        <v>74820.684999999983</v>
      </c>
      <c r="G15" s="15">
        <f>SUMIFS(Table1[Production Cost],Table1[Year],2022,Table1[Month],G3)</f>
        <v>78566.604999999967</v>
      </c>
      <c r="H15" s="15">
        <f>SUMIFS(Table1[Production Cost],Table1[Year],2022,Table1[Month],H3)</f>
        <v>84954.824999999983</v>
      </c>
      <c r="I15" s="15">
        <f>SUMIFS(Table1[Production Cost],Table1[Year],2022,Table1[Month],I3)</f>
        <v>61607.374999999993</v>
      </c>
      <c r="J15" s="15">
        <f>SUMIFS(Table1[Production Cost],Table1[Year],2022,Table1[Month],J3)</f>
        <v>93147.400000000023</v>
      </c>
      <c r="K15" s="15">
        <f>SUMIFS(Table1[Production Cost],Table1[Year],2022,Table1[Month],K3)</f>
        <v>95789.36000000003</v>
      </c>
      <c r="L15" s="15">
        <f>SUMIFS(Table1[Production Cost],Table1[Year],2022,Table1[Month],L3)</f>
        <v>69718.559999999983</v>
      </c>
      <c r="M15" s="15">
        <f>SUMIFS(Table1[Production Cost],Table1[Year],2022,Table1[Month],M3)</f>
        <v>105252.08500000001</v>
      </c>
      <c r="N15" s="15">
        <f>SUMIFS(Table1[Production Cost],Table1[Year],2022,Table1[Month],N3)</f>
        <v>75476.740000000005</v>
      </c>
      <c r="O15" s="15">
        <f>SUMIFS(Table1[Production Cost],Table1[Year],2022,Table1[Month],O3)</f>
        <v>55182.834999999992</v>
      </c>
    </row>
    <row r="16" spans="2:15" x14ac:dyDescent="0.3">
      <c r="B16" s="83" t="s">
        <v>14801</v>
      </c>
      <c r="C16" s="83"/>
      <c r="D16" s="15">
        <f>IF($F$23="Flat Rate",'Drop Down Menu'!$G$11*SUM(COUNTIFS(Table1[Year],2022,Table1[Month],'Forecasted Cashflow 2023'!D3)),'Drop Down Menu'!$G$12*SUMIFS(Table1[Quantity],Table1[Year],2022,Table1[Month],'Forecasted Cashflow 2023'!D3))</f>
        <v>523.25</v>
      </c>
      <c r="E16" s="15">
        <f>IF($F$23="Flat Rate",'Drop Down Menu'!$G$11*SUM(COUNTIFS(Table1[Year],2022,Table1[Month],'Forecasted Cashflow 2023'!E3)),'Drop Down Menu'!$G$12*SUMIFS(Table1[Quantity],Table1[Year],2022,Table1[Month],'Forecasted Cashflow 2023'!E3))</f>
        <v>657.8</v>
      </c>
      <c r="F16" s="15">
        <f>IF($F$23="Flat Rate",'Drop Down Menu'!$G$11*SUM(COUNTIFS(Table1[Year],2022,Table1[Month],'Forecasted Cashflow 2023'!F3)),'Drop Down Menu'!$G$12*SUMIFS(Table1[Quantity],Table1[Year],2022,Table1[Month],'Forecasted Cashflow 2023'!F3))</f>
        <v>598</v>
      </c>
      <c r="G16" s="15">
        <f>IF($F$23="Flat Rate",'Drop Down Menu'!$G$11*SUM(COUNTIFS(Table1[Year],2022,Table1[Month],'Forecasted Cashflow 2023'!G3)),'Drop Down Menu'!$G$12*SUMIFS(Table1[Quantity],Table1[Year],2022,Table1[Month],'Forecasted Cashflow 2023'!G3))</f>
        <v>627.9</v>
      </c>
      <c r="H16" s="15">
        <f>IF($F$23="Flat Rate",'Drop Down Menu'!$G$11*SUM(COUNTIFS(Table1[Year],2022,Table1[Month],'Forecasted Cashflow 2023'!H3)),'Drop Down Menu'!$G$12*SUMIFS(Table1[Quantity],Table1[Year],2022,Table1[Month],'Forecasted Cashflow 2023'!H3))</f>
        <v>598</v>
      </c>
      <c r="I16" s="15">
        <f>IF($F$23="Flat Rate",'Drop Down Menu'!$G$11*SUM(COUNTIFS(Table1[Year],2022,Table1[Month],'Forecasted Cashflow 2023'!I3)),'Drop Down Menu'!$G$12*SUMIFS(Table1[Quantity],Table1[Year],2022,Table1[Month],'Forecasted Cashflow 2023'!I3))</f>
        <v>538.19999999999993</v>
      </c>
      <c r="J16" s="15">
        <f>IF($F$23="Flat Rate",'Drop Down Menu'!$G$11*SUM(COUNTIFS(Table1[Year],2022,Table1[Month],'Forecasted Cashflow 2023'!J3)),'Drop Down Menu'!$G$12*SUMIFS(Table1[Quantity],Table1[Year],2022,Table1[Month],'Forecasted Cashflow 2023'!J3))</f>
        <v>732.55</v>
      </c>
      <c r="K16" s="15">
        <f>IF($F$23="Flat Rate",'Drop Down Menu'!$G$11*SUM(COUNTIFS(Table1[Year],2022,Table1[Month],'Forecasted Cashflow 2023'!K3)),'Drop Down Menu'!$G$12*SUMIFS(Table1[Quantity],Table1[Year],2022,Table1[Month],'Forecasted Cashflow 2023'!K3))</f>
        <v>717.59999999999991</v>
      </c>
      <c r="L16" s="15">
        <f>IF($F$23="Flat Rate",'Drop Down Menu'!$G$11*SUM(COUNTIFS(Table1[Year],2022,Table1[Month],'Forecasted Cashflow 2023'!L3)),'Drop Down Menu'!$G$12*SUMIFS(Table1[Quantity],Table1[Year],2022,Table1[Month],'Forecasted Cashflow 2023'!L3))</f>
        <v>642.85</v>
      </c>
      <c r="M16" s="15">
        <f>IF($F$23="Flat Rate",'Drop Down Menu'!$G$11*SUM(COUNTIFS(Table1[Year],2022,Table1[Month],'Forecasted Cashflow 2023'!M3)),'Drop Down Menu'!$G$12*SUMIFS(Table1[Quantity],Table1[Year],2022,Table1[Month],'Forecasted Cashflow 2023'!M3))</f>
        <v>807.3</v>
      </c>
      <c r="N16" s="15">
        <f>IF($F$23="Flat Rate",'Drop Down Menu'!$G$11*SUM(COUNTIFS(Table1[Year],2022,Table1[Month],'Forecasted Cashflow 2023'!N3)),'Drop Down Menu'!$G$12*SUMIFS(Table1[Quantity],Table1[Year],2022,Table1[Month],'Forecasted Cashflow 2023'!N3))</f>
        <v>583.04999999999995</v>
      </c>
      <c r="O16" s="15">
        <f>IF($F$23="Flat Rate",'Drop Down Menu'!$G$11*SUM(COUNTIFS(Table1[Year],2022,Table1[Month],'Forecasted Cashflow 2023'!O3)),'Drop Down Menu'!$G$12*SUMIFS(Table1[Quantity],Table1[Year],2022,Table1[Month],'Forecasted Cashflow 2023'!O3))</f>
        <v>418.59999999999997</v>
      </c>
    </row>
    <row r="17" spans="2:15" x14ac:dyDescent="0.3">
      <c r="B17" s="82" t="s">
        <v>14802</v>
      </c>
      <c r="C17" s="82"/>
      <c r="D17" s="15">
        <f>D15+D16</f>
        <v>79131.13499999998</v>
      </c>
      <c r="E17" s="15">
        <f t="shared" ref="E17:O17" si="4">E15+E16</f>
        <v>94720.565000000002</v>
      </c>
      <c r="F17" s="15">
        <f t="shared" si="4"/>
        <v>75418.684999999983</v>
      </c>
      <c r="G17" s="15">
        <f t="shared" si="4"/>
        <v>79194.504999999961</v>
      </c>
      <c r="H17" s="15">
        <f t="shared" si="4"/>
        <v>85552.824999999983</v>
      </c>
      <c r="I17" s="15">
        <f t="shared" si="4"/>
        <v>62145.57499999999</v>
      </c>
      <c r="J17" s="15">
        <f t="shared" si="4"/>
        <v>93879.950000000026</v>
      </c>
      <c r="K17" s="15">
        <f t="shared" si="4"/>
        <v>96506.960000000036</v>
      </c>
      <c r="L17" s="15">
        <f t="shared" si="4"/>
        <v>70361.409999999989</v>
      </c>
      <c r="M17" s="15">
        <f t="shared" si="4"/>
        <v>106059.38500000001</v>
      </c>
      <c r="N17" s="15">
        <f t="shared" si="4"/>
        <v>76059.790000000008</v>
      </c>
      <c r="O17" s="15">
        <f t="shared" si="4"/>
        <v>55601.43499999999</v>
      </c>
    </row>
    <row r="18" spans="2:15" x14ac:dyDescent="0.3">
      <c r="B18" s="82" t="s">
        <v>14809</v>
      </c>
      <c r="C18" s="82"/>
      <c r="D18" s="15">
        <f>' Calculations'!$H$5</f>
        <v>6674.0069939079031</v>
      </c>
      <c r="E18" s="15">
        <f>' Calculations'!$H$5</f>
        <v>6674.0069939079031</v>
      </c>
      <c r="F18" s="15">
        <f>' Calculations'!$H$5</f>
        <v>6674.0069939079031</v>
      </c>
      <c r="G18" s="15">
        <f>' Calculations'!$H$5</f>
        <v>6674.0069939079031</v>
      </c>
      <c r="H18" s="15">
        <f>' Calculations'!$H$5</f>
        <v>6674.0069939079031</v>
      </c>
      <c r="I18" s="15">
        <f>' Calculations'!$H$5</f>
        <v>6674.0069939079031</v>
      </c>
      <c r="J18" s="15">
        <f>' Calculations'!$H$5</f>
        <v>6674.0069939079031</v>
      </c>
      <c r="K18" s="15">
        <f>' Calculations'!$H$5</f>
        <v>6674.0069939079031</v>
      </c>
      <c r="L18" s="15">
        <f>' Calculations'!$H$5</f>
        <v>6674.0069939079031</v>
      </c>
      <c r="M18" s="15">
        <f>' Calculations'!$H$5</f>
        <v>6674.0069939079031</v>
      </c>
      <c r="N18" s="15">
        <f>' Calculations'!$H$5</f>
        <v>6674.0069939079031</v>
      </c>
      <c r="O18" s="15">
        <f>' Calculations'!$H$5</f>
        <v>6674.0069939079031</v>
      </c>
    </row>
    <row r="19" spans="2:15" x14ac:dyDescent="0.3">
      <c r="B19" s="87" t="s">
        <v>15046</v>
      </c>
      <c r="C19" s="87"/>
      <c r="D19" s="16">
        <f>SUM(D14,D17,D18)</f>
        <v>115805.14199390788</v>
      </c>
      <c r="E19" s="16">
        <f t="shared" ref="E19:O19" si="5">SUM(E14,E17,E18)</f>
        <v>131394.57199390791</v>
      </c>
      <c r="F19" s="16">
        <f t="shared" si="5"/>
        <v>112092.69199390788</v>
      </c>
      <c r="G19" s="16">
        <f t="shared" si="5"/>
        <v>115868.51199390786</v>
      </c>
      <c r="H19" s="16">
        <f t="shared" si="5"/>
        <v>122226.83199390788</v>
      </c>
      <c r="I19" s="16">
        <f t="shared" si="5"/>
        <v>98819.581993907879</v>
      </c>
      <c r="J19" s="16">
        <f t="shared" si="5"/>
        <v>130553.95699390792</v>
      </c>
      <c r="K19" s="16">
        <f t="shared" si="5"/>
        <v>133180.96699390793</v>
      </c>
      <c r="L19" s="16">
        <f t="shared" si="5"/>
        <v>107035.41699390789</v>
      </c>
      <c r="M19" s="16">
        <f t="shared" si="5"/>
        <v>142733.39199390792</v>
      </c>
      <c r="N19" s="16">
        <f t="shared" si="5"/>
        <v>112733.7969939079</v>
      </c>
      <c r="O19" s="16">
        <f t="shared" si="5"/>
        <v>92275.441993907894</v>
      </c>
    </row>
    <row r="20" spans="2:15" x14ac:dyDescent="0.3">
      <c r="D20" s="15"/>
      <c r="E20" s="15"/>
      <c r="F20" s="15"/>
      <c r="G20" s="15"/>
      <c r="H20" s="15"/>
      <c r="I20" s="15"/>
      <c r="J20" s="15"/>
      <c r="K20" s="15"/>
      <c r="L20" s="15"/>
      <c r="M20" s="15"/>
      <c r="N20" s="15"/>
      <c r="O20" s="15"/>
    </row>
    <row r="21" spans="2:15" x14ac:dyDescent="0.3">
      <c r="B21" s="99" t="s">
        <v>14810</v>
      </c>
      <c r="C21" s="99"/>
      <c r="D21" s="39">
        <f>D11-D19</f>
        <v>35269.678956092117</v>
      </c>
      <c r="E21" s="39">
        <f t="shared" ref="E21:O21" si="6">E11-E19</f>
        <v>-16016.009996407913</v>
      </c>
      <c r="F21" s="39">
        <f t="shared" si="6"/>
        <v>8854.7981034671247</v>
      </c>
      <c r="G21" s="39">
        <f t="shared" si="6"/>
        <v>10926.352608335917</v>
      </c>
      <c r="H21" s="39">
        <f t="shared" si="6"/>
        <v>10707.775838448069</v>
      </c>
      <c r="I21" s="39">
        <f t="shared" si="6"/>
        <v>40561.756230065876</v>
      </c>
      <c r="J21" s="39">
        <f t="shared" si="6"/>
        <v>15596.448141264525</v>
      </c>
      <c r="K21" s="39">
        <f t="shared" si="6"/>
        <v>20076.958398023155</v>
      </c>
      <c r="L21" s="39">
        <f t="shared" si="6"/>
        <v>53685.404667619732</v>
      </c>
      <c r="M21" s="39">
        <f t="shared" si="6"/>
        <v>25823.470750696084</v>
      </c>
      <c r="N21" s="39">
        <f t="shared" si="6"/>
        <v>64050.9088879263</v>
      </c>
      <c r="O21" s="39">
        <f t="shared" si="6"/>
        <v>93148.499182018058</v>
      </c>
    </row>
    <row r="22" spans="2:15" ht="15" thickBot="1" x14ac:dyDescent="0.35"/>
    <row r="23" spans="2:15" x14ac:dyDescent="0.3">
      <c r="D23" s="90" t="s">
        <v>15078</v>
      </c>
      <c r="E23" s="90"/>
      <c r="F23" s="88" t="s">
        <v>15079</v>
      </c>
      <c r="H23" s="90" t="s">
        <v>15084</v>
      </c>
      <c r="I23" s="90"/>
      <c r="J23" s="91" t="s">
        <v>15082</v>
      </c>
      <c r="K23" s="92"/>
      <c r="M23" s="95" t="s">
        <v>15085</v>
      </c>
      <c r="N23" s="96"/>
      <c r="O23" s="97">
        <v>0.05</v>
      </c>
    </row>
    <row r="24" spans="2:15" ht="15" thickBot="1" x14ac:dyDescent="0.35">
      <c r="D24" s="90"/>
      <c r="E24" s="90"/>
      <c r="F24" s="89"/>
      <c r="H24" s="90"/>
      <c r="I24" s="90"/>
      <c r="J24" s="93"/>
      <c r="K24" s="94"/>
      <c r="M24" s="96"/>
      <c r="N24" s="96"/>
      <c r="O24" s="98"/>
    </row>
  </sheetData>
  <sheetProtection sheet="1" objects="1" scenarios="1"/>
  <mergeCells count="22">
    <mergeCell ref="D23:E24"/>
    <mergeCell ref="B21:C21"/>
    <mergeCell ref="B15:C15"/>
    <mergeCell ref="B16:C16"/>
    <mergeCell ref="B17:C17"/>
    <mergeCell ref="B18:C18"/>
    <mergeCell ref="B19:C19"/>
    <mergeCell ref="B9:C9"/>
    <mergeCell ref="B10:C10"/>
    <mergeCell ref="B11:C11"/>
    <mergeCell ref="B13:C13"/>
    <mergeCell ref="B14:C14"/>
    <mergeCell ref="B5:C5"/>
    <mergeCell ref="B4:C4"/>
    <mergeCell ref="B6:C6"/>
    <mergeCell ref="B7:C7"/>
    <mergeCell ref="B8:C8"/>
    <mergeCell ref="F23:F24"/>
    <mergeCell ref="H23:I24"/>
    <mergeCell ref="J23:K24"/>
    <mergeCell ref="M23:N24"/>
    <mergeCell ref="O23:O24"/>
  </mergeCells>
  <conditionalFormatting sqref="D21:O21">
    <cfRule type="cellIs" dxfId="6" priority="1" operator="greaterThan">
      <formula>0</formula>
    </cfRule>
    <cfRule type="cellIs" dxfId="5" priority="2" operator="lessThan">
      <formula>0</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812A02C-096F-48C6-B40F-2D80DE324A30}">
          <x14:formula1>
            <xm:f>'Drop Down Menu'!$F$11:$F$12</xm:f>
          </x14:formula1>
          <xm:sqref>F23</xm:sqref>
        </x14:dataValidation>
        <x14:dataValidation type="list" allowBlank="1" showInputMessage="1" showErrorMessage="1" xr:uid="{9B3B90EB-DF3C-478E-A8AA-CB0CFB47E5D0}">
          <x14:formula1>
            <xm:f>'Drop Down Menu'!$F$6:$F$7</xm:f>
          </x14:formula1>
          <xm:sqref>J23:K24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59AEE-219A-414D-AFBD-D22F378862C1}">
  <sheetPr codeName="Sheet16"/>
  <dimension ref="D6:G12"/>
  <sheetViews>
    <sheetView workbookViewId="0">
      <selection activeCell="F20" sqref="F20"/>
    </sheetView>
  </sheetViews>
  <sheetFormatPr defaultRowHeight="14.4" x14ac:dyDescent="0.3"/>
  <cols>
    <col min="5" max="5" width="18.6640625" customWidth="1"/>
    <col min="6" max="6" width="18.77734375" customWidth="1"/>
    <col min="7" max="7" width="28.88671875" customWidth="1"/>
  </cols>
  <sheetData>
    <row r="6" spans="4:7" ht="25.8" x14ac:dyDescent="0.5">
      <c r="D6" s="42" t="s">
        <v>15081</v>
      </c>
      <c r="E6" s="35"/>
      <c r="F6" s="38" t="s">
        <v>15082</v>
      </c>
      <c r="G6" s="38"/>
    </row>
    <row r="7" spans="4:7" ht="18" x14ac:dyDescent="0.35">
      <c r="D7" s="35"/>
      <c r="E7" s="35"/>
      <c r="F7" s="38" t="s">
        <v>15083</v>
      </c>
      <c r="G7" s="38"/>
    </row>
    <row r="11" spans="4:7" ht="25.8" x14ac:dyDescent="0.5">
      <c r="D11" s="42" t="s">
        <v>15078</v>
      </c>
      <c r="E11" s="35"/>
      <c r="F11" s="38" t="s">
        <v>15079</v>
      </c>
      <c r="G11" s="37">
        <v>14.95</v>
      </c>
    </row>
    <row r="12" spans="4:7" ht="18" x14ac:dyDescent="0.35">
      <c r="D12" s="35"/>
      <c r="E12" s="35"/>
      <c r="F12" s="38" t="s">
        <v>15080</v>
      </c>
      <c r="G12" s="37">
        <v>0.5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41CDD-16CB-4755-9B74-FB6A89DBD703}">
  <sheetPr codeName="Sheet12"/>
  <dimension ref="D1:L17"/>
  <sheetViews>
    <sheetView workbookViewId="0">
      <selection activeCell="F12" sqref="F12"/>
    </sheetView>
  </sheetViews>
  <sheetFormatPr defaultRowHeight="14.4" x14ac:dyDescent="0.3"/>
  <cols>
    <col min="3" max="3" width="7.33203125" customWidth="1"/>
    <col min="4" max="4" width="8.88671875" hidden="1" customWidth="1"/>
    <col min="5" max="5" width="44.21875" customWidth="1"/>
    <col min="6" max="6" width="18.33203125" customWidth="1"/>
    <col min="7" max="7" width="6.88671875" customWidth="1"/>
    <col min="8" max="8" width="20.109375" customWidth="1"/>
    <col min="9" max="9" width="14.88671875" customWidth="1"/>
    <col min="11" max="11" width="23.5546875" customWidth="1"/>
  </cols>
  <sheetData>
    <row r="1" spans="5:12" ht="18" x14ac:dyDescent="0.35">
      <c r="F1" s="101" t="s">
        <v>15088</v>
      </c>
      <c r="G1" s="101"/>
      <c r="H1" s="101"/>
    </row>
    <row r="2" spans="5:12" ht="15.6" x14ac:dyDescent="0.3">
      <c r="F2" s="102" t="s">
        <v>15089</v>
      </c>
      <c r="G2" s="102"/>
      <c r="H2" s="44">
        <f>650000</f>
        <v>650000</v>
      </c>
    </row>
    <row r="3" spans="5:12" ht="15.6" x14ac:dyDescent="0.3">
      <c r="F3" s="102" t="s">
        <v>15090</v>
      </c>
      <c r="G3" s="102"/>
      <c r="H3" s="45">
        <v>4.2999999999999997E-2</v>
      </c>
    </row>
    <row r="4" spans="5:12" ht="15.6" x14ac:dyDescent="0.3">
      <c r="F4" s="102" t="s">
        <v>15091</v>
      </c>
      <c r="G4" s="102"/>
      <c r="H4" s="46">
        <v>120</v>
      </c>
    </row>
    <row r="5" spans="5:12" ht="15.6" x14ac:dyDescent="0.3">
      <c r="F5" s="102" t="s">
        <v>15092</v>
      </c>
      <c r="G5" s="102"/>
      <c r="H5" s="47">
        <f>PMT(H3/12,H4,-H2)</f>
        <v>6674.0069939079031</v>
      </c>
    </row>
    <row r="6" spans="5:12" ht="18" x14ac:dyDescent="0.35">
      <c r="F6" s="43"/>
      <c r="G6" s="43"/>
      <c r="H6" s="43"/>
    </row>
    <row r="8" spans="5:12" ht="16.2" x14ac:dyDescent="0.3">
      <c r="E8" s="100" t="s">
        <v>15087</v>
      </c>
      <c r="F8" s="100"/>
      <c r="G8" s="100"/>
      <c r="H8" s="100"/>
      <c r="I8" s="100"/>
      <c r="J8" s="100"/>
      <c r="K8" s="100"/>
      <c r="L8" s="100"/>
    </row>
    <row r="9" spans="5:12" ht="19.2" x14ac:dyDescent="0.3">
      <c r="E9" s="30"/>
      <c r="F9" s="30"/>
      <c r="G9" s="30"/>
      <c r="H9" s="30"/>
      <c r="I9" s="30"/>
      <c r="J9" s="30"/>
      <c r="K9" s="30"/>
      <c r="L9" s="30"/>
    </row>
    <row r="10" spans="5:12" ht="19.2" x14ac:dyDescent="0.3">
      <c r="E10" s="30"/>
      <c r="F10" s="31" t="s">
        <v>15053</v>
      </c>
      <c r="G10" s="30"/>
      <c r="H10" s="31" t="s">
        <v>3818</v>
      </c>
      <c r="I10" s="31" t="s">
        <v>15054</v>
      </c>
      <c r="J10" s="32"/>
      <c r="K10" s="31" t="s">
        <v>15055</v>
      </c>
      <c r="L10" s="30"/>
    </row>
    <row r="11" spans="5:12" ht="19.2" x14ac:dyDescent="0.3">
      <c r="E11" s="30"/>
      <c r="F11" s="30"/>
      <c r="G11" s="30"/>
      <c r="H11" s="30"/>
      <c r="I11" s="30"/>
      <c r="J11" s="30"/>
      <c r="K11" s="30"/>
      <c r="L11" s="30"/>
    </row>
    <row r="12" spans="5:12" ht="19.2" x14ac:dyDescent="0.3">
      <c r="E12" s="33" t="s">
        <v>15058</v>
      </c>
      <c r="F12" s="28">
        <f>AVERAGE('Cashflow 2020'!D6:O6,'Cashflow 2021'!D6:O6,'Cashflow 2022'!D6:O6,'Forecasted Cashflow 2023'!D6:O6)</f>
        <v>32446.5571958738</v>
      </c>
      <c r="G12" s="30"/>
      <c r="H12" s="28">
        <f>MIN('Cashflow 2020'!D6:O6,'Cashflow 2021'!D6:O6,'Cashflow 2022'!D6:O6,'Forecasted Cashflow 2023'!D6:O6)</f>
        <v>8240.9999999999982</v>
      </c>
      <c r="I12" s="29">
        <f>MAX('Cashflow 2020'!D6:O6,'Cashflow 2021'!D6:O6,'Cashflow 2022'!D6:O6,'Forecasted Cashflow 2023'!D6:O6)</f>
        <v>68829.210733425833</v>
      </c>
      <c r="J12" s="30"/>
      <c r="K12" s="29">
        <f ca="1">H12+RAND()*(I12-H12)</f>
        <v>35113.448570360459</v>
      </c>
      <c r="L12" s="30"/>
    </row>
    <row r="13" spans="5:12" ht="19.2" x14ac:dyDescent="0.3">
      <c r="E13" s="33" t="s">
        <v>15059</v>
      </c>
      <c r="F13" s="28">
        <f>AVERAGE('Cashflow 2020'!D7:O7,'Cashflow 2021'!D7:O7,'Cashflow 2022'!D7:O7,'Forecasted Cashflow 2023'!D7:O7)</f>
        <v>23962.913571281053</v>
      </c>
      <c r="G13" s="30"/>
      <c r="H13" s="28">
        <f>MIN('Cashflow 2020'!D7:O7,'Cashflow 2021'!D7:O7,'Cashflow 2022'!D7:O7,'Forecasted Cashflow 2023'!D7:O7)</f>
        <v>10852.38</v>
      </c>
      <c r="I13" s="29">
        <f>MAX('Cashflow 2020'!D7:O7,'Cashflow 2021'!D7:O7,'Cashflow 2022'!D7:O7,'Forecasted Cashflow 2023'!D7:O7)</f>
        <v>38175.230877213857</v>
      </c>
      <c r="J13" s="30"/>
      <c r="K13" s="29">
        <f ca="1">H13+RAND()*(I13-H13)</f>
        <v>25267.795796272087</v>
      </c>
      <c r="L13" s="30"/>
    </row>
    <row r="14" spans="5:12" ht="19.2" x14ac:dyDescent="0.3">
      <c r="E14" s="33" t="s">
        <v>15060</v>
      </c>
      <c r="F14" s="28">
        <f>AVERAGE('Cashflow 2020'!D8:O8,'Cashflow 2021'!D8:O8,'Cashflow 2022'!D8:O8,'Forecasted Cashflow 2023'!D8:O8)</f>
        <v>49843.497684812719</v>
      </c>
      <c r="G14" s="30"/>
      <c r="H14" s="28">
        <f>MIN('Cashflow 2020'!D8:O8,'Cashflow 2021'!D8:O8,'Cashflow 2022'!D8:O8,'Forecasted Cashflow 2023'!D8:O8)</f>
        <v>26384.400000000001</v>
      </c>
      <c r="I14" s="29">
        <f>MAX('Cashflow 2020'!D8:O8,'Cashflow 2021'!D8:O8,'Cashflow 2022'!D8:O8,'Forecasted Cashflow 2023'!D8:O8)</f>
        <v>84667.400000000009</v>
      </c>
      <c r="J14" s="30"/>
      <c r="K14" s="29">
        <f ca="1">H14+RAND()*(I14-H14)</f>
        <v>45066.273280317502</v>
      </c>
      <c r="L14" s="30"/>
    </row>
    <row r="15" spans="5:12" ht="19.2" x14ac:dyDescent="0.3">
      <c r="E15" s="32"/>
      <c r="F15" s="30"/>
      <c r="G15" s="30"/>
      <c r="H15" s="30"/>
      <c r="I15" s="30"/>
      <c r="J15" s="30"/>
      <c r="K15" s="30"/>
      <c r="L15" s="30"/>
    </row>
    <row r="16" spans="5:12" ht="19.2" x14ac:dyDescent="0.3">
      <c r="E16" s="34" t="s">
        <v>15057</v>
      </c>
      <c r="F16" s="28">
        <f>AVERAGE('Cashflow 2020'!D17:O17,'Cashflow 2021'!D17:O17,'Cashflow 2022'!D17:O17,'Forecasted Cashflow 2023'!D17:O17)</f>
        <v>73613.21510416668</v>
      </c>
      <c r="G16" s="30"/>
      <c r="H16" s="28">
        <f>MIN('Cashflow 2020'!D17:O17,'Cashflow 2021'!D17:O17,'Cashflow 2022'!D17:O17,'Forecasted Cashflow 2023'!D17:O17)</f>
        <v>40438.274999999994</v>
      </c>
      <c r="I16" s="29">
        <f>MAX('Cashflow 2020'!D17:O17,'Cashflow 2021'!D17:O17,'Cashflow 2022'!D17:O17,'Forecasted Cashflow 2023'!D17:O17)</f>
        <v>106737.58500000001</v>
      </c>
      <c r="J16" s="30"/>
      <c r="K16" s="29">
        <f ca="1">H16+RAND()*(I16-H16)</f>
        <v>45413.951917752151</v>
      </c>
      <c r="L16" s="30"/>
    </row>
    <row r="17" spans="5:12" ht="19.2" x14ac:dyDescent="0.3">
      <c r="E17" s="32"/>
      <c r="F17" s="30"/>
      <c r="G17" s="30"/>
      <c r="H17" s="30"/>
      <c r="I17" s="30"/>
      <c r="J17" s="30"/>
      <c r="K17" s="30"/>
      <c r="L17" s="30"/>
    </row>
  </sheetData>
  <mergeCells count="6">
    <mergeCell ref="E8:L8"/>
    <mergeCell ref="F1:H1"/>
    <mergeCell ref="F2:G2"/>
    <mergeCell ref="F3:G3"/>
    <mergeCell ref="F4:G4"/>
    <mergeCell ref="F5:G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DD911-3788-4B1E-9965-E10ECFEF04B7}">
  <sheetPr codeName="Sheet5"/>
  <dimension ref="A1:K149"/>
  <sheetViews>
    <sheetView workbookViewId="0"/>
  </sheetViews>
  <sheetFormatPr defaultRowHeight="14.4" x14ac:dyDescent="0.3"/>
  <cols>
    <col min="4" max="4" width="12.109375" style="15" customWidth="1"/>
    <col min="5" max="5" width="14.21875" style="15" customWidth="1"/>
    <col min="6" max="6" width="16.109375" style="15" customWidth="1"/>
    <col min="7" max="7" width="18" style="15" customWidth="1"/>
    <col min="8" max="8" width="17.88671875" style="15" customWidth="1"/>
    <col min="9" max="9" width="17.5546875" style="15" customWidth="1"/>
    <col min="11" max="11" width="14.6640625" customWidth="1"/>
  </cols>
  <sheetData>
    <row r="1" spans="1:11" x14ac:dyDescent="0.3">
      <c r="D1" s="105" t="s">
        <v>15070</v>
      </c>
      <c r="E1" s="106"/>
      <c r="F1" s="106"/>
      <c r="G1" s="107"/>
    </row>
    <row r="2" spans="1:11" ht="15" thickBot="1" x14ac:dyDescent="0.35">
      <c r="D2" s="108"/>
      <c r="E2" s="109"/>
      <c r="F2" s="109"/>
      <c r="G2" s="110"/>
    </row>
    <row r="4" spans="1:11" x14ac:dyDescent="0.3">
      <c r="A4" s="111" t="s">
        <v>15069</v>
      </c>
      <c r="B4" s="111" t="s">
        <v>15061</v>
      </c>
      <c r="C4" s="111" t="s">
        <v>14776</v>
      </c>
      <c r="D4" s="103" t="s">
        <v>15056</v>
      </c>
      <c r="E4" s="103"/>
      <c r="F4" s="103"/>
      <c r="G4" s="103" t="s">
        <v>14802</v>
      </c>
      <c r="H4" s="103" t="s">
        <v>14809</v>
      </c>
      <c r="I4" s="103" t="s">
        <v>14808</v>
      </c>
      <c r="K4" s="104" t="s">
        <v>15036</v>
      </c>
    </row>
    <row r="5" spans="1:11" x14ac:dyDescent="0.3">
      <c r="A5" s="111"/>
      <c r="B5" s="111"/>
      <c r="C5" s="111"/>
      <c r="D5" s="41" t="s">
        <v>14784</v>
      </c>
      <c r="E5" s="41" t="s">
        <v>14789</v>
      </c>
      <c r="F5" s="41" t="s">
        <v>14790</v>
      </c>
      <c r="G5" s="103"/>
      <c r="H5" s="103"/>
      <c r="I5" s="103"/>
      <c r="K5" s="104"/>
    </row>
    <row r="6" spans="1:11" x14ac:dyDescent="0.3">
      <c r="A6" s="35">
        <v>1</v>
      </c>
      <c r="B6" s="35">
        <v>2024</v>
      </c>
      <c r="C6" s="35" t="s">
        <v>1873</v>
      </c>
      <c r="D6" s="36">
        <f ca="1">' Calculations'!$H$12+RAND()*(' Calculations'!$I$12-' Calculations'!$H$12)</f>
        <v>46300.08153731325</v>
      </c>
      <c r="E6" s="36">
        <f ca="1">' Calculations'!$H$13+RAND()*(' Calculations'!$I$13-' Calculations'!$H$13)</f>
        <v>18899.488537048659</v>
      </c>
      <c r="F6" s="36">
        <f ca="1">' Calculations'!$H$14+RAND()*(' Calculations'!$I$14-' Calculations'!$H$14)</f>
        <v>58727.956645922241</v>
      </c>
      <c r="G6" s="36">
        <f ca="1">' Calculations'!$H$16+RAND()*(' Calculations'!$I$16-' Calculations'!$H$16)</f>
        <v>48811.318247614749</v>
      </c>
      <c r="H6" s="36">
        <f>' Calculations'!$H$5</f>
        <v>6674.0069939079031</v>
      </c>
      <c r="I6" s="36">
        <f>30000</f>
        <v>30000</v>
      </c>
      <c r="K6" s="36">
        <f ca="1">SUM(D6:F6)-SUM(G6:I6)</f>
        <v>38442.20147876149</v>
      </c>
    </row>
    <row r="7" spans="1:11" x14ac:dyDescent="0.3">
      <c r="A7" s="35">
        <v>2</v>
      </c>
      <c r="B7" s="35">
        <v>2024</v>
      </c>
      <c r="C7" s="35" t="s">
        <v>15062</v>
      </c>
      <c r="D7" s="36">
        <f ca="1">' Calculations'!$H$12+RAND()*(' Calculations'!$I$12-' Calculations'!$H$12)</f>
        <v>56058.637361539644</v>
      </c>
      <c r="E7" s="36">
        <f ca="1">' Calculations'!$H$13+RAND()*(' Calculations'!$I$13-' Calculations'!$H$13)</f>
        <v>35905.13127703045</v>
      </c>
      <c r="F7" s="36">
        <f ca="1">' Calculations'!$H$14+RAND()*(' Calculations'!$I$14-' Calculations'!$H$14)</f>
        <v>66819.507360732707</v>
      </c>
      <c r="G7" s="36">
        <f ca="1">' Calculations'!$H$16+RAND()*(' Calculations'!$I$16-' Calculations'!$H$16)</f>
        <v>72119.431935513639</v>
      </c>
      <c r="H7" s="36">
        <f>' Calculations'!$H$5</f>
        <v>6674.0069939079031</v>
      </c>
      <c r="I7" s="36">
        <f>30000</f>
        <v>30000</v>
      </c>
      <c r="K7" s="36">
        <f t="shared" ref="K7:K70" ca="1" si="0">SUM(D7:F7)-SUM(G7:I7)</f>
        <v>49989.837069881265</v>
      </c>
    </row>
    <row r="8" spans="1:11" x14ac:dyDescent="0.3">
      <c r="A8" s="35">
        <v>3</v>
      </c>
      <c r="B8" s="35">
        <v>2024</v>
      </c>
      <c r="C8" s="35" t="s">
        <v>405</v>
      </c>
      <c r="D8" s="36">
        <f ca="1">' Calculations'!$H$12+RAND()*(' Calculations'!$I$12-' Calculations'!$H$12)</f>
        <v>19666.191576843557</v>
      </c>
      <c r="E8" s="36">
        <f ca="1">' Calculations'!$H$13+RAND()*(' Calculations'!$I$13-' Calculations'!$H$13)</f>
        <v>21705.559042768287</v>
      </c>
      <c r="F8" s="36">
        <f ca="1">' Calculations'!$H$14+RAND()*(' Calculations'!$I$14-' Calculations'!$H$14)</f>
        <v>50727.980705386799</v>
      </c>
      <c r="G8" s="36">
        <f ca="1">' Calculations'!$H$16+RAND()*(' Calculations'!$I$16-' Calculations'!$H$16)</f>
        <v>63527.960434171662</v>
      </c>
      <c r="H8" s="36">
        <f>' Calculations'!$H$5</f>
        <v>6674.0069939079031</v>
      </c>
      <c r="I8" s="36">
        <f>30000</f>
        <v>30000</v>
      </c>
      <c r="K8" s="36">
        <f t="shared" ca="1" si="0"/>
        <v>-8102.2361030809116</v>
      </c>
    </row>
    <row r="9" spans="1:11" x14ac:dyDescent="0.3">
      <c r="A9" s="35">
        <v>4</v>
      </c>
      <c r="B9" s="35">
        <v>2024</v>
      </c>
      <c r="C9" s="35" t="s">
        <v>2473</v>
      </c>
      <c r="D9" s="36">
        <f ca="1">' Calculations'!$H$12+RAND()*(' Calculations'!$I$12-' Calculations'!$H$12)</f>
        <v>14439.100648478761</v>
      </c>
      <c r="E9" s="36">
        <f ca="1">' Calculations'!$H$13+RAND()*(' Calculations'!$I$13-' Calculations'!$H$13)</f>
        <v>17630.478752785024</v>
      </c>
      <c r="F9" s="36">
        <f ca="1">' Calculations'!$H$14+RAND()*(' Calculations'!$I$14-' Calculations'!$H$14)</f>
        <v>52966.178393904964</v>
      </c>
      <c r="G9" s="36">
        <f ca="1">' Calculations'!$H$16+RAND()*(' Calculations'!$I$16-' Calculations'!$H$16)</f>
        <v>54925.198904911122</v>
      </c>
      <c r="H9" s="36">
        <f>' Calculations'!$H$5</f>
        <v>6674.0069939079031</v>
      </c>
      <c r="I9" s="36">
        <f>30000</f>
        <v>30000</v>
      </c>
      <c r="K9" s="36">
        <f t="shared" ca="1" si="0"/>
        <v>-6563.4481036502693</v>
      </c>
    </row>
    <row r="10" spans="1:11" x14ac:dyDescent="0.3">
      <c r="A10" s="35">
        <v>5</v>
      </c>
      <c r="B10" s="35">
        <v>2024</v>
      </c>
      <c r="C10" s="35" t="s">
        <v>6845</v>
      </c>
      <c r="D10" s="36">
        <f ca="1">' Calculations'!$H$12+RAND()*(' Calculations'!$I$12-' Calculations'!$H$12)</f>
        <v>31064.025352835575</v>
      </c>
      <c r="E10" s="36">
        <f ca="1">' Calculations'!$H$13+RAND()*(' Calculations'!$I$13-' Calculations'!$H$13)</f>
        <v>31626.373427428181</v>
      </c>
      <c r="F10" s="36">
        <f ca="1">' Calculations'!$H$14+RAND()*(' Calculations'!$I$14-' Calculations'!$H$14)</f>
        <v>50357.443593258693</v>
      </c>
      <c r="G10" s="36">
        <f ca="1">' Calculations'!$H$16+RAND()*(' Calculations'!$I$16-' Calculations'!$H$16)</f>
        <v>41668.621899191035</v>
      </c>
      <c r="H10" s="36">
        <f>' Calculations'!$H$5</f>
        <v>6674.0069939079031</v>
      </c>
      <c r="I10" s="36">
        <f>30000</f>
        <v>30000</v>
      </c>
      <c r="K10" s="36">
        <f t="shared" ca="1" si="0"/>
        <v>34705.21348042351</v>
      </c>
    </row>
    <row r="11" spans="1:11" x14ac:dyDescent="0.3">
      <c r="A11" s="35">
        <v>6</v>
      </c>
      <c r="B11" s="35">
        <v>2024</v>
      </c>
      <c r="C11" s="35" t="s">
        <v>15063</v>
      </c>
      <c r="D11" s="36">
        <f ca="1">' Calculations'!$H$12+RAND()*(' Calculations'!$I$12-' Calculations'!$H$12)</f>
        <v>39771.090477352627</v>
      </c>
      <c r="E11" s="36">
        <f ca="1">' Calculations'!$H$13+RAND()*(' Calculations'!$I$13-' Calculations'!$H$13)</f>
        <v>24723.217438323903</v>
      </c>
      <c r="F11" s="36">
        <f ca="1">' Calculations'!$H$14+RAND()*(' Calculations'!$I$14-' Calculations'!$H$14)</f>
        <v>65227.227505216899</v>
      </c>
      <c r="G11" s="36">
        <f ca="1">' Calculations'!$H$16+RAND()*(' Calculations'!$I$16-' Calculations'!$H$16)</f>
        <v>55793.625751381667</v>
      </c>
      <c r="H11" s="36">
        <f>' Calculations'!$H$5</f>
        <v>6674.0069939079031</v>
      </c>
      <c r="I11" s="36">
        <f>30000</f>
        <v>30000</v>
      </c>
      <c r="K11" s="36">
        <f t="shared" ca="1" si="0"/>
        <v>37253.902675603866</v>
      </c>
    </row>
    <row r="12" spans="1:11" x14ac:dyDescent="0.3">
      <c r="A12" s="35">
        <v>7</v>
      </c>
      <c r="B12" s="35">
        <v>2024</v>
      </c>
      <c r="C12" s="35" t="s">
        <v>15064</v>
      </c>
      <c r="D12" s="36">
        <f ca="1">' Calculations'!$H$12+RAND()*(' Calculations'!$I$12-' Calculations'!$H$12)</f>
        <v>31248.077751061937</v>
      </c>
      <c r="E12" s="36">
        <f ca="1">' Calculations'!$H$13+RAND()*(' Calculations'!$I$13-' Calculations'!$H$13)</f>
        <v>20941.738207212649</v>
      </c>
      <c r="F12" s="36">
        <f ca="1">' Calculations'!$H$14+RAND()*(' Calculations'!$I$14-' Calculations'!$H$14)</f>
        <v>69740.870595963002</v>
      </c>
      <c r="G12" s="36">
        <f ca="1">' Calculations'!$H$16+RAND()*(' Calculations'!$I$16-' Calculations'!$H$16)</f>
        <v>101832.94826771146</v>
      </c>
      <c r="H12" s="36">
        <f>' Calculations'!$H$5</f>
        <v>6674.0069939079031</v>
      </c>
      <c r="I12" s="36">
        <f>30000</f>
        <v>30000</v>
      </c>
      <c r="K12" s="36">
        <f t="shared" ca="1" si="0"/>
        <v>-16576.268707381765</v>
      </c>
    </row>
    <row r="13" spans="1:11" x14ac:dyDescent="0.3">
      <c r="A13" s="35">
        <v>8</v>
      </c>
      <c r="B13" s="35">
        <v>2024</v>
      </c>
      <c r="C13" s="35" t="s">
        <v>6176</v>
      </c>
      <c r="D13" s="36">
        <f ca="1">' Calculations'!$H$12+RAND()*(' Calculations'!$I$12-' Calculations'!$H$12)</f>
        <v>43273.695830696372</v>
      </c>
      <c r="E13" s="36">
        <f ca="1">' Calculations'!$H$13+RAND()*(' Calculations'!$I$13-' Calculations'!$H$13)</f>
        <v>29257.414378784684</v>
      </c>
      <c r="F13" s="36">
        <f ca="1">' Calculations'!$H$14+RAND()*(' Calculations'!$I$14-' Calculations'!$H$14)</f>
        <v>41523.339640313556</v>
      </c>
      <c r="G13" s="36">
        <f ca="1">' Calculations'!$H$16+RAND()*(' Calculations'!$I$16-' Calculations'!$H$16)</f>
        <v>105629.85919062147</v>
      </c>
      <c r="H13" s="36">
        <f>' Calculations'!$H$5</f>
        <v>6674.0069939079031</v>
      </c>
      <c r="I13" s="36">
        <f>30000</f>
        <v>30000</v>
      </c>
      <c r="K13" s="36">
        <f t="shared" ca="1" si="0"/>
        <v>-28249.416334734764</v>
      </c>
    </row>
    <row r="14" spans="1:11" x14ac:dyDescent="0.3">
      <c r="A14" s="35">
        <v>9</v>
      </c>
      <c r="B14" s="35">
        <v>2024</v>
      </c>
      <c r="C14" s="35" t="s">
        <v>15065</v>
      </c>
      <c r="D14" s="36">
        <f ca="1">' Calculations'!$H$12+RAND()*(' Calculations'!$I$12-' Calculations'!$H$12)</f>
        <v>13220.650186635747</v>
      </c>
      <c r="E14" s="36">
        <f ca="1">' Calculations'!$H$13+RAND()*(' Calculations'!$I$13-' Calculations'!$H$13)</f>
        <v>13832.711515653253</v>
      </c>
      <c r="F14" s="36">
        <f ca="1">' Calculations'!$H$14+RAND()*(' Calculations'!$I$14-' Calculations'!$H$14)</f>
        <v>81190.873561402725</v>
      </c>
      <c r="G14" s="36">
        <f ca="1">' Calculations'!$H$16+RAND()*(' Calculations'!$I$16-' Calculations'!$H$16)</f>
        <v>80585.166014516188</v>
      </c>
      <c r="H14" s="36">
        <f>' Calculations'!$H$5</f>
        <v>6674.0069939079031</v>
      </c>
      <c r="I14" s="36">
        <f>30000</f>
        <v>30000</v>
      </c>
      <c r="K14" s="36">
        <f t="shared" ca="1" si="0"/>
        <v>-9014.9377447323641</v>
      </c>
    </row>
    <row r="15" spans="1:11" x14ac:dyDescent="0.3">
      <c r="A15" s="35">
        <v>10</v>
      </c>
      <c r="B15" s="35">
        <v>2024</v>
      </c>
      <c r="C15" s="35" t="s">
        <v>15066</v>
      </c>
      <c r="D15" s="36">
        <f ca="1">' Calculations'!$H$12+RAND()*(' Calculations'!$I$12-' Calculations'!$H$12)</f>
        <v>22485.074355586039</v>
      </c>
      <c r="E15" s="36">
        <f ca="1">' Calculations'!$H$13+RAND()*(' Calculations'!$I$13-' Calculations'!$H$13)</f>
        <v>35291.050080192639</v>
      </c>
      <c r="F15" s="36">
        <f ca="1">' Calculations'!$H$14+RAND()*(' Calculations'!$I$14-' Calculations'!$H$14)</f>
        <v>57234.968848972938</v>
      </c>
      <c r="G15" s="36">
        <f ca="1">' Calculations'!$H$16+RAND()*(' Calculations'!$I$16-' Calculations'!$H$16)</f>
        <v>78965.108476047419</v>
      </c>
      <c r="H15" s="36">
        <f>' Calculations'!$H$5</f>
        <v>6674.0069939079031</v>
      </c>
      <c r="I15" s="36">
        <f>30000</f>
        <v>30000</v>
      </c>
      <c r="K15" s="36">
        <f t="shared" ca="1" si="0"/>
        <v>-628.02218520370661</v>
      </c>
    </row>
    <row r="16" spans="1:11" x14ac:dyDescent="0.3">
      <c r="A16" s="35">
        <v>11</v>
      </c>
      <c r="B16" s="35">
        <v>2024</v>
      </c>
      <c r="C16" s="35" t="s">
        <v>15067</v>
      </c>
      <c r="D16" s="36">
        <f ca="1">' Calculations'!$H$12+RAND()*(' Calculations'!$I$12-' Calculations'!$H$12)</f>
        <v>21725.606565129143</v>
      </c>
      <c r="E16" s="36">
        <f ca="1">' Calculations'!$H$13+RAND()*(' Calculations'!$I$13-' Calculations'!$H$13)</f>
        <v>15858.522062579486</v>
      </c>
      <c r="F16" s="36">
        <f ca="1">' Calculations'!$H$14+RAND()*(' Calculations'!$I$14-' Calculations'!$H$14)</f>
        <v>35229.250895978243</v>
      </c>
      <c r="G16" s="36">
        <f ca="1">' Calculations'!$H$16+RAND()*(' Calculations'!$I$16-' Calculations'!$H$16)</f>
        <v>56368.512240560667</v>
      </c>
      <c r="H16" s="36">
        <f>' Calculations'!$H$5</f>
        <v>6674.0069939079031</v>
      </c>
      <c r="I16" s="36">
        <f>30000</f>
        <v>30000</v>
      </c>
      <c r="K16" s="36">
        <f t="shared" ca="1" si="0"/>
        <v>-20229.139710781703</v>
      </c>
    </row>
    <row r="17" spans="1:11" x14ac:dyDescent="0.3">
      <c r="A17" s="35">
        <v>12</v>
      </c>
      <c r="B17" s="35">
        <v>2024</v>
      </c>
      <c r="C17" s="35" t="s">
        <v>15068</v>
      </c>
      <c r="D17" s="36">
        <f ca="1">' Calculations'!$H$12+RAND()*(' Calculations'!$I$12-' Calculations'!$H$12)</f>
        <v>22443.319031034745</v>
      </c>
      <c r="E17" s="36">
        <f ca="1">' Calculations'!$H$13+RAND()*(' Calculations'!$I$13-' Calculations'!$H$13)</f>
        <v>10938.616818312876</v>
      </c>
      <c r="F17" s="36">
        <f ca="1">' Calculations'!$H$14+RAND()*(' Calculations'!$I$14-' Calculations'!$H$14)</f>
        <v>30932.730115485418</v>
      </c>
      <c r="G17" s="36">
        <f ca="1">' Calculations'!$H$16+RAND()*(' Calculations'!$I$16-' Calculations'!$H$16)</f>
        <v>94238.767998588592</v>
      </c>
      <c r="H17" s="36">
        <f>' Calculations'!$H$5</f>
        <v>6674.0069939079031</v>
      </c>
      <c r="I17" s="36">
        <f>30000</f>
        <v>30000</v>
      </c>
      <c r="K17" s="36">
        <f t="shared" ca="1" si="0"/>
        <v>-66598.10902766345</v>
      </c>
    </row>
    <row r="18" spans="1:11" x14ac:dyDescent="0.3">
      <c r="A18" s="35">
        <v>13</v>
      </c>
      <c r="B18" s="35">
        <v>2025</v>
      </c>
      <c r="C18" s="35" t="s">
        <v>1873</v>
      </c>
      <c r="D18" s="36">
        <f ca="1">' Calculations'!$H$12+RAND()*(' Calculations'!$I$12-' Calculations'!$H$12)</f>
        <v>22255.747704812169</v>
      </c>
      <c r="E18" s="36">
        <f ca="1">' Calculations'!$H$13+RAND()*(' Calculations'!$I$13-' Calculations'!$H$13)</f>
        <v>37092.625885252273</v>
      </c>
      <c r="F18" s="36">
        <f ca="1">' Calculations'!$H$14+RAND()*(' Calculations'!$I$14-' Calculations'!$H$14)</f>
        <v>62011.574353490178</v>
      </c>
      <c r="G18" s="36">
        <f ca="1">' Calculations'!$H$16+RAND()*(' Calculations'!$I$16-' Calculations'!$H$16)</f>
        <v>79076.808965896402</v>
      </c>
      <c r="H18" s="36">
        <f>' Calculations'!$H$5</f>
        <v>6674.0069939079031</v>
      </c>
      <c r="I18" s="36">
        <f>30000</f>
        <v>30000</v>
      </c>
      <c r="K18" s="36">
        <f t="shared" ca="1" si="0"/>
        <v>5609.1319837503106</v>
      </c>
    </row>
    <row r="19" spans="1:11" x14ac:dyDescent="0.3">
      <c r="A19" s="35">
        <v>14</v>
      </c>
      <c r="B19" s="35">
        <v>2025</v>
      </c>
      <c r="C19" s="35" t="s">
        <v>15062</v>
      </c>
      <c r="D19" s="36">
        <f ca="1">' Calculations'!$H$12+RAND()*(' Calculations'!$I$12-' Calculations'!$H$12)</f>
        <v>31850.772386038458</v>
      </c>
      <c r="E19" s="36">
        <f ca="1">' Calculations'!$H$13+RAND()*(' Calculations'!$I$13-' Calculations'!$H$13)</f>
        <v>31997.050399687396</v>
      </c>
      <c r="F19" s="36">
        <f ca="1">' Calculations'!$H$14+RAND()*(' Calculations'!$I$14-' Calculations'!$H$14)</f>
        <v>43375.125816792875</v>
      </c>
      <c r="G19" s="36">
        <f ca="1">' Calculations'!$H$16+RAND()*(' Calculations'!$I$16-' Calculations'!$H$16)</f>
        <v>98265.628953287989</v>
      </c>
      <c r="H19" s="36">
        <f>' Calculations'!$H$5</f>
        <v>6674.0069939079031</v>
      </c>
      <c r="I19" s="36">
        <f>30000</f>
        <v>30000</v>
      </c>
      <c r="K19" s="36">
        <f t="shared" ca="1" si="0"/>
        <v>-27716.687344677135</v>
      </c>
    </row>
    <row r="20" spans="1:11" x14ac:dyDescent="0.3">
      <c r="A20" s="35">
        <v>15</v>
      </c>
      <c r="B20" s="35">
        <v>2025</v>
      </c>
      <c r="C20" s="35" t="s">
        <v>405</v>
      </c>
      <c r="D20" s="36">
        <f ca="1">' Calculations'!$H$12+RAND()*(' Calculations'!$I$12-' Calculations'!$H$12)</f>
        <v>67670.57377335128</v>
      </c>
      <c r="E20" s="36">
        <f ca="1">' Calculations'!$H$13+RAND()*(' Calculations'!$I$13-' Calculations'!$H$13)</f>
        <v>22063.237022043395</v>
      </c>
      <c r="F20" s="36">
        <f ca="1">' Calculations'!$H$14+RAND()*(' Calculations'!$I$14-' Calculations'!$H$14)</f>
        <v>58598.280371050641</v>
      </c>
      <c r="G20" s="36">
        <f ca="1">' Calculations'!$H$16+RAND()*(' Calculations'!$I$16-' Calculations'!$H$16)</f>
        <v>56432.77040493684</v>
      </c>
      <c r="H20" s="36">
        <f>' Calculations'!$H$5</f>
        <v>6674.0069939079031</v>
      </c>
      <c r="I20" s="36">
        <f>30000</f>
        <v>30000</v>
      </c>
      <c r="K20" s="36">
        <f t="shared" ca="1" si="0"/>
        <v>55225.313767600572</v>
      </c>
    </row>
    <row r="21" spans="1:11" x14ac:dyDescent="0.3">
      <c r="A21" s="35">
        <v>16</v>
      </c>
      <c r="B21" s="35">
        <v>2025</v>
      </c>
      <c r="C21" s="35" t="s">
        <v>2473</v>
      </c>
      <c r="D21" s="36">
        <f ca="1">' Calculations'!$H$12+RAND()*(' Calculations'!$I$12-' Calculations'!$H$12)</f>
        <v>45766.879009786586</v>
      </c>
      <c r="E21" s="36">
        <f ca="1">' Calculations'!$H$13+RAND()*(' Calculations'!$I$13-' Calculations'!$H$13)</f>
        <v>37482.271456462251</v>
      </c>
      <c r="F21" s="36">
        <f ca="1">' Calculations'!$H$14+RAND()*(' Calculations'!$I$14-' Calculations'!$H$14)</f>
        <v>30209.989639133961</v>
      </c>
      <c r="G21" s="36">
        <f ca="1">' Calculations'!$H$16+RAND()*(' Calculations'!$I$16-' Calculations'!$H$16)</f>
        <v>97638.456682675722</v>
      </c>
      <c r="H21" s="36">
        <f>' Calculations'!$H$5</f>
        <v>6674.0069939079031</v>
      </c>
      <c r="I21" s="36">
        <f>30000</f>
        <v>30000</v>
      </c>
      <c r="K21" s="36">
        <f t="shared" ca="1" si="0"/>
        <v>-20853.323571200817</v>
      </c>
    </row>
    <row r="22" spans="1:11" x14ac:dyDescent="0.3">
      <c r="A22" s="35">
        <v>17</v>
      </c>
      <c r="B22" s="35">
        <v>2025</v>
      </c>
      <c r="C22" s="35" t="s">
        <v>6845</v>
      </c>
      <c r="D22" s="36">
        <f ca="1">' Calculations'!$H$12+RAND()*(' Calculations'!$I$12-' Calculations'!$H$12)</f>
        <v>40608.136878924852</v>
      </c>
      <c r="E22" s="36">
        <f ca="1">' Calculations'!$H$13+RAND()*(' Calculations'!$I$13-' Calculations'!$H$13)</f>
        <v>14657.741837066449</v>
      </c>
      <c r="F22" s="36">
        <f ca="1">' Calculations'!$H$14+RAND()*(' Calculations'!$I$14-' Calculations'!$H$14)</f>
        <v>37627.790427934684</v>
      </c>
      <c r="G22" s="36">
        <f ca="1">' Calculations'!$H$16+RAND()*(' Calculations'!$I$16-' Calculations'!$H$16)</f>
        <v>105481.73309137706</v>
      </c>
      <c r="H22" s="36">
        <f>' Calculations'!$H$5</f>
        <v>6674.0069939079031</v>
      </c>
      <c r="I22" s="36">
        <f>30000</f>
        <v>30000</v>
      </c>
      <c r="K22" s="36">
        <f t="shared" ca="1" si="0"/>
        <v>-49262.070941358965</v>
      </c>
    </row>
    <row r="23" spans="1:11" x14ac:dyDescent="0.3">
      <c r="A23" s="35">
        <v>18</v>
      </c>
      <c r="B23" s="35">
        <v>2025</v>
      </c>
      <c r="C23" s="35" t="s">
        <v>15063</v>
      </c>
      <c r="D23" s="36">
        <f ca="1">' Calculations'!$H$12+RAND()*(' Calculations'!$I$12-' Calculations'!$H$12)</f>
        <v>56621.531130763455</v>
      </c>
      <c r="E23" s="36">
        <f ca="1">' Calculations'!$H$13+RAND()*(' Calculations'!$I$13-' Calculations'!$H$13)</f>
        <v>16292.345873642229</v>
      </c>
      <c r="F23" s="36">
        <f ca="1">' Calculations'!$H$14+RAND()*(' Calculations'!$I$14-' Calculations'!$H$14)</f>
        <v>49239.654793252645</v>
      </c>
      <c r="G23" s="36">
        <f ca="1">' Calculations'!$H$16+RAND()*(' Calculations'!$I$16-' Calculations'!$H$16)</f>
        <v>65430.780437698195</v>
      </c>
      <c r="H23" s="36">
        <f>' Calculations'!$H$5</f>
        <v>6674.0069939079031</v>
      </c>
      <c r="I23" s="36">
        <f>30000</f>
        <v>30000</v>
      </c>
      <c r="K23" s="36">
        <f t="shared" ca="1" si="0"/>
        <v>20048.74436605224</v>
      </c>
    </row>
    <row r="24" spans="1:11" x14ac:dyDescent="0.3">
      <c r="A24" s="35">
        <v>19</v>
      </c>
      <c r="B24" s="35">
        <v>2025</v>
      </c>
      <c r="C24" s="35" t="s">
        <v>15064</v>
      </c>
      <c r="D24" s="36">
        <f ca="1">' Calculations'!$H$12+RAND()*(' Calculations'!$I$12-' Calculations'!$H$12)</f>
        <v>11098.581514125724</v>
      </c>
      <c r="E24" s="36">
        <f ca="1">' Calculations'!$H$13+RAND()*(' Calculations'!$I$13-' Calculations'!$H$13)</f>
        <v>17449.370352919541</v>
      </c>
      <c r="F24" s="36">
        <f ca="1">' Calculations'!$H$14+RAND()*(' Calculations'!$I$14-' Calculations'!$H$14)</f>
        <v>37027.802408397023</v>
      </c>
      <c r="G24" s="36">
        <f ca="1">' Calculations'!$H$16+RAND()*(' Calculations'!$I$16-' Calculations'!$H$16)</f>
        <v>40861.440714556811</v>
      </c>
      <c r="H24" s="36">
        <f>' Calculations'!$H$5</f>
        <v>6674.0069939079031</v>
      </c>
      <c r="I24" s="36">
        <f>30000</f>
        <v>30000</v>
      </c>
      <c r="K24" s="36">
        <f t="shared" ca="1" si="0"/>
        <v>-11959.693433022432</v>
      </c>
    </row>
    <row r="25" spans="1:11" x14ac:dyDescent="0.3">
      <c r="A25" s="35">
        <v>20</v>
      </c>
      <c r="B25" s="35">
        <v>2025</v>
      </c>
      <c r="C25" s="35" t="s">
        <v>6176</v>
      </c>
      <c r="D25" s="36">
        <f ca="1">' Calculations'!$H$12+RAND()*(' Calculations'!$I$12-' Calculations'!$H$12)</f>
        <v>67834.285684922535</v>
      </c>
      <c r="E25" s="36">
        <f ca="1">' Calculations'!$H$13+RAND()*(' Calculations'!$I$13-' Calculations'!$H$13)</f>
        <v>26910.768133097939</v>
      </c>
      <c r="F25" s="36">
        <f ca="1">' Calculations'!$H$14+RAND()*(' Calculations'!$I$14-' Calculations'!$H$14)</f>
        <v>80054.788112602808</v>
      </c>
      <c r="G25" s="36">
        <f ca="1">' Calculations'!$H$16+RAND()*(' Calculations'!$I$16-' Calculations'!$H$16)</f>
        <v>67341.931482714892</v>
      </c>
      <c r="H25" s="36">
        <f>' Calculations'!$H$5</f>
        <v>6674.0069939079031</v>
      </c>
      <c r="I25" s="36">
        <f>30000</f>
        <v>30000</v>
      </c>
      <c r="K25" s="36">
        <f t="shared" ca="1" si="0"/>
        <v>70783.903454000494</v>
      </c>
    </row>
    <row r="26" spans="1:11" x14ac:dyDescent="0.3">
      <c r="A26" s="35">
        <v>21</v>
      </c>
      <c r="B26" s="35">
        <v>2025</v>
      </c>
      <c r="C26" s="35" t="s">
        <v>15065</v>
      </c>
      <c r="D26" s="36">
        <f ca="1">' Calculations'!$H$12+RAND()*(' Calculations'!$I$12-' Calculations'!$H$12)</f>
        <v>11669.873990905799</v>
      </c>
      <c r="E26" s="36">
        <f ca="1">' Calculations'!$H$13+RAND()*(' Calculations'!$I$13-' Calculations'!$H$13)</f>
        <v>27157.17365637028</v>
      </c>
      <c r="F26" s="36">
        <f ca="1">' Calculations'!$H$14+RAND()*(' Calculations'!$I$14-' Calculations'!$H$14)</f>
        <v>64646.297584117026</v>
      </c>
      <c r="G26" s="36">
        <f ca="1">' Calculations'!$H$16+RAND()*(' Calculations'!$I$16-' Calculations'!$H$16)</f>
        <v>102207.25455484397</v>
      </c>
      <c r="H26" s="36">
        <f>' Calculations'!$H$5</f>
        <v>6674.0069939079031</v>
      </c>
      <c r="I26" s="36">
        <f>30000</f>
        <v>30000</v>
      </c>
      <c r="K26" s="36">
        <f t="shared" ca="1" si="0"/>
        <v>-35407.916317358744</v>
      </c>
    </row>
    <row r="27" spans="1:11" x14ac:dyDescent="0.3">
      <c r="A27" s="35">
        <v>22</v>
      </c>
      <c r="B27" s="35">
        <v>2025</v>
      </c>
      <c r="C27" s="35" t="s">
        <v>15066</v>
      </c>
      <c r="D27" s="36">
        <f ca="1">' Calculations'!$H$12+RAND()*(' Calculations'!$I$12-' Calculations'!$H$12)</f>
        <v>42375.005562705497</v>
      </c>
      <c r="E27" s="36">
        <f ca="1">' Calculations'!$H$13+RAND()*(' Calculations'!$I$13-' Calculations'!$H$13)</f>
        <v>12709.014451026474</v>
      </c>
      <c r="F27" s="36">
        <f ca="1">' Calculations'!$H$14+RAND()*(' Calculations'!$I$14-' Calculations'!$H$14)</f>
        <v>28917.188485834864</v>
      </c>
      <c r="G27" s="36">
        <f ca="1">' Calculations'!$H$16+RAND()*(' Calculations'!$I$16-' Calculations'!$H$16)</f>
        <v>58113.818476338769</v>
      </c>
      <c r="H27" s="36">
        <f>' Calculations'!$H$5</f>
        <v>6674.0069939079031</v>
      </c>
      <c r="I27" s="36">
        <f>30000</f>
        <v>30000</v>
      </c>
      <c r="K27" s="36">
        <f t="shared" ca="1" si="0"/>
        <v>-10786.616970679839</v>
      </c>
    </row>
    <row r="28" spans="1:11" x14ac:dyDescent="0.3">
      <c r="A28" s="35">
        <v>23</v>
      </c>
      <c r="B28" s="35">
        <v>2025</v>
      </c>
      <c r="C28" s="35" t="s">
        <v>15067</v>
      </c>
      <c r="D28" s="36">
        <f ca="1">' Calculations'!$H$12+RAND()*(' Calculations'!$I$12-' Calculations'!$H$12)</f>
        <v>13575.025648545914</v>
      </c>
      <c r="E28" s="36">
        <f ca="1">' Calculations'!$H$13+RAND()*(' Calculations'!$I$13-' Calculations'!$H$13)</f>
        <v>34131.668921892109</v>
      </c>
      <c r="F28" s="36">
        <f ca="1">' Calculations'!$H$14+RAND()*(' Calculations'!$I$14-' Calculations'!$H$14)</f>
        <v>60485.732259862278</v>
      </c>
      <c r="G28" s="36">
        <f ca="1">' Calculations'!$H$16+RAND()*(' Calculations'!$I$16-' Calculations'!$H$16)</f>
        <v>100516.65859406993</v>
      </c>
      <c r="H28" s="36">
        <f>' Calculations'!$H$5</f>
        <v>6674.0069939079031</v>
      </c>
      <c r="I28" s="36">
        <f>30000</f>
        <v>30000</v>
      </c>
      <c r="K28" s="36">
        <f t="shared" ca="1" si="0"/>
        <v>-28998.238757677522</v>
      </c>
    </row>
    <row r="29" spans="1:11" x14ac:dyDescent="0.3">
      <c r="A29" s="35">
        <v>24</v>
      </c>
      <c r="B29" s="35">
        <v>2025</v>
      </c>
      <c r="C29" s="35" t="s">
        <v>15068</v>
      </c>
      <c r="D29" s="36">
        <f ca="1">' Calculations'!$H$12+RAND()*(' Calculations'!$I$12-' Calculations'!$H$12)</f>
        <v>32290.628665464166</v>
      </c>
      <c r="E29" s="36">
        <f ca="1">' Calculations'!$H$13+RAND()*(' Calculations'!$I$13-' Calculations'!$H$13)</f>
        <v>26234.020477031958</v>
      </c>
      <c r="F29" s="36">
        <f ca="1">' Calculations'!$H$14+RAND()*(' Calculations'!$I$14-' Calculations'!$H$14)</f>
        <v>61796.574866552626</v>
      </c>
      <c r="G29" s="36">
        <f ca="1">' Calculations'!$H$16+RAND()*(' Calculations'!$I$16-' Calculations'!$H$16)</f>
        <v>67492.334616902517</v>
      </c>
      <c r="H29" s="36">
        <f>' Calculations'!$H$5</f>
        <v>6674.0069939079031</v>
      </c>
      <c r="I29" s="36">
        <f>30000</f>
        <v>30000</v>
      </c>
      <c r="K29" s="36">
        <f t="shared" ca="1" si="0"/>
        <v>16154.882398238333</v>
      </c>
    </row>
    <row r="30" spans="1:11" x14ac:dyDescent="0.3">
      <c r="A30" s="35">
        <v>25</v>
      </c>
      <c r="B30" s="35">
        <v>2026</v>
      </c>
      <c r="C30" s="35" t="s">
        <v>1873</v>
      </c>
      <c r="D30" s="36">
        <f ca="1">' Calculations'!$H$12+RAND()*(' Calculations'!$I$12-' Calculations'!$H$12)</f>
        <v>49637.04049932112</v>
      </c>
      <c r="E30" s="36">
        <f ca="1">' Calculations'!$H$13+RAND()*(' Calculations'!$I$13-' Calculations'!$H$13)</f>
        <v>35714.46618676799</v>
      </c>
      <c r="F30" s="36">
        <f ca="1">' Calculations'!$H$14+RAND()*(' Calculations'!$I$14-' Calculations'!$H$14)</f>
        <v>55751.919031669131</v>
      </c>
      <c r="G30" s="36">
        <f ca="1">' Calculations'!$H$16+RAND()*(' Calculations'!$I$16-' Calculations'!$H$16)</f>
        <v>86841.13263633156</v>
      </c>
      <c r="H30" s="36">
        <f>' Calculations'!$H$5</f>
        <v>6674.0069939079031</v>
      </c>
      <c r="I30" s="36">
        <f>30000</f>
        <v>30000</v>
      </c>
      <c r="K30" s="36">
        <f t="shared" ca="1" si="0"/>
        <v>17588.286087518791</v>
      </c>
    </row>
    <row r="31" spans="1:11" x14ac:dyDescent="0.3">
      <c r="A31" s="35">
        <v>26</v>
      </c>
      <c r="B31" s="35">
        <v>2026</v>
      </c>
      <c r="C31" s="35" t="s">
        <v>15062</v>
      </c>
      <c r="D31" s="36">
        <f ca="1">' Calculations'!$H$12+RAND()*(' Calculations'!$I$12-' Calculations'!$H$12)</f>
        <v>29575.473912800706</v>
      </c>
      <c r="E31" s="36">
        <f ca="1">' Calculations'!$H$13+RAND()*(' Calculations'!$I$13-' Calculations'!$H$13)</f>
        <v>29431.541477625942</v>
      </c>
      <c r="F31" s="36">
        <f ca="1">' Calculations'!$H$14+RAND()*(' Calculations'!$I$14-' Calculations'!$H$14)</f>
        <v>53932.493576995199</v>
      </c>
      <c r="G31" s="36">
        <f ca="1">' Calculations'!$H$16+RAND()*(' Calculations'!$I$16-' Calculations'!$H$16)</f>
        <v>81772.814008869958</v>
      </c>
      <c r="H31" s="36">
        <f>' Calculations'!$H$5</f>
        <v>6674.0069939079031</v>
      </c>
      <c r="I31" s="36">
        <f>30000</f>
        <v>30000</v>
      </c>
      <c r="K31" s="36">
        <f t="shared" ca="1" si="0"/>
        <v>-5507.312035356008</v>
      </c>
    </row>
    <row r="32" spans="1:11" x14ac:dyDescent="0.3">
      <c r="A32" s="35">
        <v>27</v>
      </c>
      <c r="B32" s="35">
        <v>2026</v>
      </c>
      <c r="C32" s="35" t="s">
        <v>405</v>
      </c>
      <c r="D32" s="36">
        <f ca="1">' Calculations'!$H$12+RAND()*(' Calculations'!$I$12-' Calculations'!$H$12)</f>
        <v>53351.43598512718</v>
      </c>
      <c r="E32" s="36">
        <f ca="1">' Calculations'!$H$13+RAND()*(' Calculations'!$I$13-' Calculations'!$H$13)</f>
        <v>15789.885167792418</v>
      </c>
      <c r="F32" s="36">
        <f ca="1">' Calculations'!$H$14+RAND()*(' Calculations'!$I$14-' Calculations'!$H$14)</f>
        <v>49268.780182253729</v>
      </c>
      <c r="G32" s="36">
        <f ca="1">' Calculations'!$H$16+RAND()*(' Calculations'!$I$16-' Calculations'!$H$16)</f>
        <v>62723.464132352921</v>
      </c>
      <c r="H32" s="36">
        <f>' Calculations'!$H$5</f>
        <v>6674.0069939079031</v>
      </c>
      <c r="I32" s="36">
        <f>30000</f>
        <v>30000</v>
      </c>
      <c r="K32" s="36">
        <f t="shared" ca="1" si="0"/>
        <v>19012.630208912509</v>
      </c>
    </row>
    <row r="33" spans="1:11" x14ac:dyDescent="0.3">
      <c r="A33" s="35">
        <v>28</v>
      </c>
      <c r="B33" s="35">
        <v>2026</v>
      </c>
      <c r="C33" s="35" t="s">
        <v>2473</v>
      </c>
      <c r="D33" s="36">
        <f ca="1">' Calculations'!$H$12+RAND()*(' Calculations'!$I$12-' Calculations'!$H$12)</f>
        <v>47357.433281820202</v>
      </c>
      <c r="E33" s="36">
        <f ca="1">' Calculations'!$H$13+RAND()*(' Calculations'!$I$13-' Calculations'!$H$13)</f>
        <v>31597.661582678244</v>
      </c>
      <c r="F33" s="36">
        <f ca="1">' Calculations'!$H$14+RAND()*(' Calculations'!$I$14-' Calculations'!$H$14)</f>
        <v>42272.892978090458</v>
      </c>
      <c r="G33" s="36">
        <f ca="1">' Calculations'!$H$16+RAND()*(' Calculations'!$I$16-' Calculations'!$H$16)</f>
        <v>60042.066631565453</v>
      </c>
      <c r="H33" s="36">
        <f>' Calculations'!$H$5</f>
        <v>6674.0069939079031</v>
      </c>
      <c r="I33" s="36">
        <f>30000</f>
        <v>30000</v>
      </c>
      <c r="K33" s="36">
        <f t="shared" ca="1" si="0"/>
        <v>24511.914217115554</v>
      </c>
    </row>
    <row r="34" spans="1:11" x14ac:dyDescent="0.3">
      <c r="A34" s="35">
        <v>29</v>
      </c>
      <c r="B34" s="35">
        <v>2026</v>
      </c>
      <c r="C34" s="35" t="s">
        <v>6845</v>
      </c>
      <c r="D34" s="36">
        <f ca="1">' Calculations'!$H$12+RAND()*(' Calculations'!$I$12-' Calculations'!$H$12)</f>
        <v>14808.266983033813</v>
      </c>
      <c r="E34" s="36">
        <f ca="1">' Calculations'!$H$13+RAND()*(' Calculations'!$I$13-' Calculations'!$H$13)</f>
        <v>37817.664735432023</v>
      </c>
      <c r="F34" s="36">
        <f ca="1">' Calculations'!$H$14+RAND()*(' Calculations'!$I$14-' Calculations'!$H$14)</f>
        <v>31154.210367396237</v>
      </c>
      <c r="G34" s="36">
        <f ca="1">' Calculations'!$H$16+RAND()*(' Calculations'!$I$16-' Calculations'!$H$16)</f>
        <v>83700.933186946655</v>
      </c>
      <c r="H34" s="36">
        <f>' Calculations'!$H$5</f>
        <v>6674.0069939079031</v>
      </c>
      <c r="I34" s="36">
        <f>30000</f>
        <v>30000</v>
      </c>
      <c r="K34" s="36">
        <f t="shared" ca="1" si="0"/>
        <v>-36594.798094992482</v>
      </c>
    </row>
    <row r="35" spans="1:11" x14ac:dyDescent="0.3">
      <c r="A35" s="35">
        <v>30</v>
      </c>
      <c r="B35" s="35">
        <v>2026</v>
      </c>
      <c r="C35" s="35" t="s">
        <v>15063</v>
      </c>
      <c r="D35" s="36">
        <f ca="1">' Calculations'!$H$12+RAND()*(' Calculations'!$I$12-' Calculations'!$H$12)</f>
        <v>42265.143220449849</v>
      </c>
      <c r="E35" s="36">
        <f ca="1">' Calculations'!$H$13+RAND()*(' Calculations'!$I$13-' Calculations'!$H$13)</f>
        <v>27455.63103813085</v>
      </c>
      <c r="F35" s="36">
        <f ca="1">' Calculations'!$H$14+RAND()*(' Calculations'!$I$14-' Calculations'!$H$14)</f>
        <v>76364.59428326675</v>
      </c>
      <c r="G35" s="36">
        <f ca="1">' Calculations'!$H$16+RAND()*(' Calculations'!$I$16-' Calculations'!$H$16)</f>
        <v>77974.146303326648</v>
      </c>
      <c r="H35" s="36">
        <f>' Calculations'!$H$5</f>
        <v>6674.0069939079031</v>
      </c>
      <c r="I35" s="36">
        <f>30000</f>
        <v>30000</v>
      </c>
      <c r="K35" s="36">
        <f t="shared" ca="1" si="0"/>
        <v>31437.215244612904</v>
      </c>
    </row>
    <row r="36" spans="1:11" x14ac:dyDescent="0.3">
      <c r="A36" s="35">
        <v>31</v>
      </c>
      <c r="B36" s="35">
        <v>2026</v>
      </c>
      <c r="C36" s="35" t="s">
        <v>15064</v>
      </c>
      <c r="D36" s="36">
        <f ca="1">' Calculations'!$H$12+RAND()*(' Calculations'!$I$12-' Calculations'!$H$12)</f>
        <v>51228.138854984769</v>
      </c>
      <c r="E36" s="36">
        <f ca="1">' Calculations'!$H$13+RAND()*(' Calculations'!$I$13-' Calculations'!$H$13)</f>
        <v>26614.900693197655</v>
      </c>
      <c r="F36" s="36">
        <f ca="1">' Calculations'!$H$14+RAND()*(' Calculations'!$I$14-' Calculations'!$H$14)</f>
        <v>61684.908536066701</v>
      </c>
      <c r="G36" s="36">
        <f ca="1">' Calculations'!$H$16+RAND()*(' Calculations'!$I$16-' Calculations'!$H$16)</f>
        <v>90254.207190903748</v>
      </c>
      <c r="H36" s="36">
        <f>' Calculations'!$H$5</f>
        <v>6674.0069939079031</v>
      </c>
      <c r="I36" s="36">
        <f>30000</f>
        <v>30000</v>
      </c>
      <c r="K36" s="36">
        <f t="shared" ca="1" si="0"/>
        <v>12599.733899437488</v>
      </c>
    </row>
    <row r="37" spans="1:11" x14ac:dyDescent="0.3">
      <c r="A37" s="35">
        <v>32</v>
      </c>
      <c r="B37" s="35">
        <v>2026</v>
      </c>
      <c r="C37" s="35" t="s">
        <v>6176</v>
      </c>
      <c r="D37" s="36">
        <f ca="1">' Calculations'!$H$12+RAND()*(' Calculations'!$I$12-' Calculations'!$H$12)</f>
        <v>9160.2718714742459</v>
      </c>
      <c r="E37" s="36">
        <f ca="1">' Calculations'!$H$13+RAND()*(' Calculations'!$I$13-' Calculations'!$H$13)</f>
        <v>30224.005532279407</v>
      </c>
      <c r="F37" s="36">
        <f ca="1">' Calculations'!$H$14+RAND()*(' Calculations'!$I$14-' Calculations'!$H$14)</f>
        <v>66882.515525792216</v>
      </c>
      <c r="G37" s="36">
        <f ca="1">' Calculations'!$H$16+RAND()*(' Calculations'!$I$16-' Calculations'!$H$16)</f>
        <v>100530.39088735319</v>
      </c>
      <c r="H37" s="36">
        <f>' Calculations'!$H$5</f>
        <v>6674.0069939079031</v>
      </c>
      <c r="I37" s="36">
        <f>30000</f>
        <v>30000</v>
      </c>
      <c r="K37" s="36">
        <f t="shared" ca="1" si="0"/>
        <v>-30937.604951715213</v>
      </c>
    </row>
    <row r="38" spans="1:11" x14ac:dyDescent="0.3">
      <c r="A38" s="35">
        <v>33</v>
      </c>
      <c r="B38" s="35">
        <v>2026</v>
      </c>
      <c r="C38" s="35" t="s">
        <v>15065</v>
      </c>
      <c r="D38" s="36">
        <f ca="1">' Calculations'!$H$12+RAND()*(' Calculations'!$I$12-' Calculations'!$H$12)</f>
        <v>57857.7940577263</v>
      </c>
      <c r="E38" s="36">
        <f ca="1">' Calculations'!$H$13+RAND()*(' Calculations'!$I$13-' Calculations'!$H$13)</f>
        <v>35318.488634107925</v>
      </c>
      <c r="F38" s="36">
        <f ca="1">' Calculations'!$H$14+RAND()*(' Calculations'!$I$14-' Calculations'!$H$14)</f>
        <v>46354.076107631503</v>
      </c>
      <c r="G38" s="36">
        <f ca="1">' Calculations'!$H$16+RAND()*(' Calculations'!$I$16-' Calculations'!$H$16)</f>
        <v>91628.980793527589</v>
      </c>
      <c r="H38" s="36">
        <f>' Calculations'!$H$5</f>
        <v>6674.0069939079031</v>
      </c>
      <c r="I38" s="36">
        <f>30000</f>
        <v>30000</v>
      </c>
      <c r="K38" s="36">
        <f t="shared" ca="1" si="0"/>
        <v>11227.371012030242</v>
      </c>
    </row>
    <row r="39" spans="1:11" x14ac:dyDescent="0.3">
      <c r="A39" s="35">
        <v>34</v>
      </c>
      <c r="B39" s="35">
        <v>2026</v>
      </c>
      <c r="C39" s="35" t="s">
        <v>15066</v>
      </c>
      <c r="D39" s="36">
        <f ca="1">' Calculations'!$H$12+RAND()*(' Calculations'!$I$12-' Calculations'!$H$12)</f>
        <v>12077.63778585243</v>
      </c>
      <c r="E39" s="36">
        <f ca="1">' Calculations'!$H$13+RAND()*(' Calculations'!$I$13-' Calculations'!$H$13)</f>
        <v>32131.471724715244</v>
      </c>
      <c r="F39" s="36">
        <f ca="1">' Calculations'!$H$14+RAND()*(' Calculations'!$I$14-' Calculations'!$H$14)</f>
        <v>28180.806396101725</v>
      </c>
      <c r="G39" s="36">
        <f ca="1">' Calculations'!$H$16+RAND()*(' Calculations'!$I$16-' Calculations'!$H$16)</f>
        <v>82708.824842862872</v>
      </c>
      <c r="H39" s="36">
        <f>' Calculations'!$H$5</f>
        <v>6674.0069939079031</v>
      </c>
      <c r="I39" s="36">
        <f>30000</f>
        <v>30000</v>
      </c>
      <c r="K39" s="36">
        <f t="shared" ca="1" si="0"/>
        <v>-46992.915930101371</v>
      </c>
    </row>
    <row r="40" spans="1:11" x14ac:dyDescent="0.3">
      <c r="A40" s="35">
        <v>35</v>
      </c>
      <c r="B40" s="35">
        <v>2026</v>
      </c>
      <c r="C40" s="35" t="s">
        <v>15067</v>
      </c>
      <c r="D40" s="36">
        <f ca="1">' Calculations'!$H$12+RAND()*(' Calculations'!$I$12-' Calculations'!$H$12)</f>
        <v>36110.653410798288</v>
      </c>
      <c r="E40" s="36">
        <f ca="1">' Calculations'!$H$13+RAND()*(' Calculations'!$I$13-' Calculations'!$H$13)</f>
        <v>14149.547822873146</v>
      </c>
      <c r="F40" s="36">
        <f ca="1">' Calculations'!$H$14+RAND()*(' Calculations'!$I$14-' Calculations'!$H$14)</f>
        <v>78648.149505198584</v>
      </c>
      <c r="G40" s="36">
        <f ca="1">' Calculations'!$H$16+RAND()*(' Calculations'!$I$16-' Calculations'!$H$16)</f>
        <v>40972.704971619765</v>
      </c>
      <c r="H40" s="36">
        <f>' Calculations'!$H$5</f>
        <v>6674.0069939079031</v>
      </c>
      <c r="I40" s="36">
        <f>30000</f>
        <v>30000</v>
      </c>
      <c r="K40" s="36">
        <f t="shared" ca="1" si="0"/>
        <v>51261.638773342333</v>
      </c>
    </row>
    <row r="41" spans="1:11" x14ac:dyDescent="0.3">
      <c r="A41" s="35">
        <v>36</v>
      </c>
      <c r="B41" s="35">
        <v>2026</v>
      </c>
      <c r="C41" s="35" t="s">
        <v>15068</v>
      </c>
      <c r="D41" s="36">
        <f ca="1">' Calculations'!$H$12+RAND()*(' Calculations'!$I$12-' Calculations'!$H$12)</f>
        <v>41399.159425035017</v>
      </c>
      <c r="E41" s="36">
        <f ca="1">' Calculations'!$H$13+RAND()*(' Calculations'!$I$13-' Calculations'!$H$13)</f>
        <v>16404.90935110877</v>
      </c>
      <c r="F41" s="36">
        <f ca="1">' Calculations'!$H$14+RAND()*(' Calculations'!$I$14-' Calculations'!$H$14)</f>
        <v>73402.964876857819</v>
      </c>
      <c r="G41" s="36">
        <f ca="1">' Calculations'!$H$16+RAND()*(' Calculations'!$I$16-' Calculations'!$H$16)</f>
        <v>53926.137736206103</v>
      </c>
      <c r="H41" s="36">
        <f>' Calculations'!$H$5</f>
        <v>6674.0069939079031</v>
      </c>
      <c r="I41" s="36">
        <f>30000</f>
        <v>30000</v>
      </c>
      <c r="K41" s="36">
        <f t="shared" ca="1" si="0"/>
        <v>40606.888922887592</v>
      </c>
    </row>
    <row r="42" spans="1:11" x14ac:dyDescent="0.3">
      <c r="A42" s="35">
        <v>37</v>
      </c>
      <c r="B42" s="35">
        <v>2027</v>
      </c>
      <c r="C42" s="35" t="s">
        <v>1873</v>
      </c>
      <c r="D42" s="36">
        <f ca="1">' Calculations'!$H$12+RAND()*(' Calculations'!$I$12-' Calculations'!$H$12)</f>
        <v>25190.43305793195</v>
      </c>
      <c r="E42" s="36">
        <f ca="1">' Calculations'!$H$13+RAND()*(' Calculations'!$I$13-' Calculations'!$H$13)</f>
        <v>16375.580653434099</v>
      </c>
      <c r="F42" s="36">
        <f ca="1">' Calculations'!$H$14+RAND()*(' Calculations'!$I$14-' Calculations'!$H$14)</f>
        <v>45793.585803795424</v>
      </c>
      <c r="G42" s="36">
        <f ca="1">' Calculations'!$H$16+RAND()*(' Calculations'!$I$16-' Calculations'!$H$16)</f>
        <v>56367.291818031059</v>
      </c>
      <c r="H42" s="36">
        <f>' Calculations'!$H$5</f>
        <v>6674.0069939079031</v>
      </c>
      <c r="I42" s="36">
        <f>30000</f>
        <v>30000</v>
      </c>
      <c r="K42" s="36">
        <f t="shared" ca="1" si="0"/>
        <v>-5681.6992967774859</v>
      </c>
    </row>
    <row r="43" spans="1:11" x14ac:dyDescent="0.3">
      <c r="A43" s="35">
        <v>38</v>
      </c>
      <c r="B43" s="35">
        <v>2027</v>
      </c>
      <c r="C43" s="35" t="s">
        <v>15062</v>
      </c>
      <c r="D43" s="36">
        <f ca="1">' Calculations'!$H$12+RAND()*(' Calculations'!$I$12-' Calculations'!$H$12)</f>
        <v>28531.762526670209</v>
      </c>
      <c r="E43" s="36">
        <f ca="1">' Calculations'!$H$13+RAND()*(' Calculations'!$I$13-' Calculations'!$H$13)</f>
        <v>23267.421598153858</v>
      </c>
      <c r="F43" s="36">
        <f ca="1">' Calculations'!$H$14+RAND()*(' Calculations'!$I$14-' Calculations'!$H$14)</f>
        <v>83469.113600624158</v>
      </c>
      <c r="G43" s="36">
        <f ca="1">' Calculations'!$H$16+RAND()*(' Calculations'!$I$16-' Calculations'!$H$16)</f>
        <v>46887.276059389515</v>
      </c>
      <c r="H43" s="36">
        <f>' Calculations'!$H$5</f>
        <v>6674.0069939079031</v>
      </c>
      <c r="I43" s="36">
        <f>30000</f>
        <v>30000</v>
      </c>
      <c r="K43" s="36">
        <f t="shared" ca="1" si="0"/>
        <v>51707.014672150792</v>
      </c>
    </row>
    <row r="44" spans="1:11" x14ac:dyDescent="0.3">
      <c r="A44" s="35">
        <v>39</v>
      </c>
      <c r="B44" s="35">
        <v>2027</v>
      </c>
      <c r="C44" s="35" t="s">
        <v>405</v>
      </c>
      <c r="D44" s="36">
        <f ca="1">' Calculations'!$H$12+RAND()*(' Calculations'!$I$12-' Calculations'!$H$12)</f>
        <v>55133.525331050965</v>
      </c>
      <c r="E44" s="36">
        <f ca="1">' Calculations'!$H$13+RAND()*(' Calculations'!$I$13-' Calculations'!$H$13)</f>
        <v>36029.363926768325</v>
      </c>
      <c r="F44" s="36">
        <f ca="1">' Calculations'!$H$14+RAND()*(' Calculations'!$I$14-' Calculations'!$H$14)</f>
        <v>43807.485230515078</v>
      </c>
      <c r="G44" s="36">
        <f ca="1">' Calculations'!$H$16+RAND()*(' Calculations'!$I$16-' Calculations'!$H$16)</f>
        <v>90093.839398423443</v>
      </c>
      <c r="H44" s="36">
        <f>' Calculations'!$H$5</f>
        <v>6674.0069939079031</v>
      </c>
      <c r="I44" s="36">
        <f>30000</f>
        <v>30000</v>
      </c>
      <c r="K44" s="36">
        <f t="shared" ca="1" si="0"/>
        <v>8202.5280960030359</v>
      </c>
    </row>
    <row r="45" spans="1:11" x14ac:dyDescent="0.3">
      <c r="A45" s="35">
        <v>40</v>
      </c>
      <c r="B45" s="35">
        <v>2027</v>
      </c>
      <c r="C45" s="35" t="s">
        <v>2473</v>
      </c>
      <c r="D45" s="36">
        <f ca="1">' Calculations'!$H$12+RAND()*(' Calculations'!$I$12-' Calculations'!$H$12)</f>
        <v>31240.204356076625</v>
      </c>
      <c r="E45" s="36">
        <f ca="1">' Calculations'!$H$13+RAND()*(' Calculations'!$I$13-' Calculations'!$H$13)</f>
        <v>26039.436390096518</v>
      </c>
      <c r="F45" s="36">
        <f ca="1">' Calculations'!$H$14+RAND()*(' Calculations'!$I$14-' Calculations'!$H$14)</f>
        <v>62287.782600673265</v>
      </c>
      <c r="G45" s="36">
        <f ca="1">' Calculations'!$H$16+RAND()*(' Calculations'!$I$16-' Calculations'!$H$16)</f>
        <v>82201.806204497378</v>
      </c>
      <c r="H45" s="36">
        <f>' Calculations'!$H$5</f>
        <v>6674.0069939079031</v>
      </c>
      <c r="I45" s="36">
        <f>30000</f>
        <v>30000</v>
      </c>
      <c r="K45" s="36">
        <f t="shared" ca="1" si="0"/>
        <v>691.61014844113379</v>
      </c>
    </row>
    <row r="46" spans="1:11" x14ac:dyDescent="0.3">
      <c r="A46" s="35">
        <v>41</v>
      </c>
      <c r="B46" s="35">
        <v>2027</v>
      </c>
      <c r="C46" s="35" t="s">
        <v>6845</v>
      </c>
      <c r="D46" s="36">
        <f ca="1">' Calculations'!$H$12+RAND()*(' Calculations'!$I$12-' Calculations'!$H$12)</f>
        <v>38785.786597276987</v>
      </c>
      <c r="E46" s="36">
        <f ca="1">' Calculations'!$H$13+RAND()*(' Calculations'!$I$13-' Calculations'!$H$13)</f>
        <v>25429.320494669253</v>
      </c>
      <c r="F46" s="36">
        <f ca="1">' Calculations'!$H$14+RAND()*(' Calculations'!$I$14-' Calculations'!$H$14)</f>
        <v>40251.769162813463</v>
      </c>
      <c r="G46" s="36">
        <f ca="1">' Calculations'!$H$16+RAND()*(' Calculations'!$I$16-' Calculations'!$H$16)</f>
        <v>45921.774638385366</v>
      </c>
      <c r="H46" s="36">
        <f>' Calculations'!$H$5</f>
        <v>6674.0069939079031</v>
      </c>
      <c r="I46" s="36">
        <f>30000</f>
        <v>30000</v>
      </c>
      <c r="K46" s="36">
        <f t="shared" ca="1" si="0"/>
        <v>21871.094622466422</v>
      </c>
    </row>
    <row r="47" spans="1:11" x14ac:dyDescent="0.3">
      <c r="A47" s="35">
        <v>42</v>
      </c>
      <c r="B47" s="35">
        <v>2027</v>
      </c>
      <c r="C47" s="35" t="s">
        <v>15063</v>
      </c>
      <c r="D47" s="36">
        <f ca="1">' Calculations'!$H$12+RAND()*(' Calculations'!$I$12-' Calculations'!$H$12)</f>
        <v>54528.046092384815</v>
      </c>
      <c r="E47" s="36">
        <f ca="1">' Calculations'!$H$13+RAND()*(' Calculations'!$I$13-' Calculations'!$H$13)</f>
        <v>24727.925769618771</v>
      </c>
      <c r="F47" s="36">
        <f ca="1">' Calculations'!$H$14+RAND()*(' Calculations'!$I$14-' Calculations'!$H$14)</f>
        <v>71394.451770035419</v>
      </c>
      <c r="G47" s="36">
        <f ca="1">' Calculations'!$H$16+RAND()*(' Calculations'!$I$16-' Calculations'!$H$16)</f>
        <v>104042.00987590881</v>
      </c>
      <c r="H47" s="36">
        <f>' Calculations'!$H$5</f>
        <v>6674.0069939079031</v>
      </c>
      <c r="I47" s="36">
        <f>30000</f>
        <v>30000</v>
      </c>
      <c r="K47" s="36">
        <f t="shared" ca="1" si="0"/>
        <v>9934.4067622222938</v>
      </c>
    </row>
    <row r="48" spans="1:11" x14ac:dyDescent="0.3">
      <c r="A48" s="35">
        <v>43</v>
      </c>
      <c r="B48" s="35">
        <v>2027</v>
      </c>
      <c r="C48" s="35" t="s">
        <v>15064</v>
      </c>
      <c r="D48" s="36">
        <f ca="1">' Calculations'!$H$12+RAND()*(' Calculations'!$I$12-' Calculations'!$H$12)</f>
        <v>18615.940942087247</v>
      </c>
      <c r="E48" s="36">
        <f ca="1">' Calculations'!$H$13+RAND()*(' Calculations'!$I$13-' Calculations'!$H$13)</f>
        <v>20972.930720384313</v>
      </c>
      <c r="F48" s="36">
        <f ca="1">' Calculations'!$H$14+RAND()*(' Calculations'!$I$14-' Calculations'!$H$14)</f>
        <v>61465.396394408257</v>
      </c>
      <c r="G48" s="36">
        <f ca="1">' Calculations'!$H$16+RAND()*(' Calculations'!$I$16-' Calculations'!$H$16)</f>
        <v>54688.311430788686</v>
      </c>
      <c r="H48" s="36">
        <f>' Calculations'!$H$5</f>
        <v>6674.0069939079031</v>
      </c>
      <c r="I48" s="36">
        <f>30000</f>
        <v>30000</v>
      </c>
      <c r="K48" s="36">
        <f t="shared" ca="1" si="0"/>
        <v>9691.9496321832121</v>
      </c>
    </row>
    <row r="49" spans="1:11" x14ac:dyDescent="0.3">
      <c r="A49" s="35">
        <v>44</v>
      </c>
      <c r="B49" s="35">
        <v>2027</v>
      </c>
      <c r="C49" s="35" t="s">
        <v>6176</v>
      </c>
      <c r="D49" s="36">
        <f ca="1">' Calculations'!$H$12+RAND()*(' Calculations'!$I$12-' Calculations'!$H$12)</f>
        <v>36313.492810597098</v>
      </c>
      <c r="E49" s="36">
        <f ca="1">' Calculations'!$H$13+RAND()*(' Calculations'!$I$13-' Calculations'!$H$13)</f>
        <v>30461.625888675495</v>
      </c>
      <c r="F49" s="36">
        <f ca="1">' Calculations'!$H$14+RAND()*(' Calculations'!$I$14-' Calculations'!$H$14)</f>
        <v>72784.138614216834</v>
      </c>
      <c r="G49" s="36">
        <f ca="1">' Calculations'!$H$16+RAND()*(' Calculations'!$I$16-' Calculations'!$H$16)</f>
        <v>81263.458342590748</v>
      </c>
      <c r="H49" s="36">
        <f>' Calculations'!$H$5</f>
        <v>6674.0069939079031</v>
      </c>
      <c r="I49" s="36">
        <f>30000</f>
        <v>30000</v>
      </c>
      <c r="K49" s="36">
        <f t="shared" ca="1" si="0"/>
        <v>21621.791976990804</v>
      </c>
    </row>
    <row r="50" spans="1:11" x14ac:dyDescent="0.3">
      <c r="A50" s="35">
        <v>45</v>
      </c>
      <c r="B50" s="35">
        <v>2027</v>
      </c>
      <c r="C50" s="35" t="s">
        <v>15065</v>
      </c>
      <c r="D50" s="36">
        <f ca="1">' Calculations'!$H$12+RAND()*(' Calculations'!$I$12-' Calculations'!$H$12)</f>
        <v>38242.376563297104</v>
      </c>
      <c r="E50" s="36">
        <f ca="1">' Calculations'!$H$13+RAND()*(' Calculations'!$I$13-' Calculations'!$H$13)</f>
        <v>14678.972366805405</v>
      </c>
      <c r="F50" s="36">
        <f ca="1">' Calculations'!$H$14+RAND()*(' Calculations'!$I$14-' Calculations'!$H$14)</f>
        <v>36327.779937786683</v>
      </c>
      <c r="G50" s="36">
        <f ca="1">' Calculations'!$H$16+RAND()*(' Calculations'!$I$16-' Calculations'!$H$16)</f>
        <v>76520.046809101157</v>
      </c>
      <c r="H50" s="36">
        <f>' Calculations'!$H$5</f>
        <v>6674.0069939079031</v>
      </c>
      <c r="I50" s="36">
        <f>30000</f>
        <v>30000</v>
      </c>
      <c r="K50" s="36">
        <f t="shared" ca="1" si="0"/>
        <v>-23944.924935119852</v>
      </c>
    </row>
    <row r="51" spans="1:11" x14ac:dyDescent="0.3">
      <c r="A51" s="35">
        <v>46</v>
      </c>
      <c r="B51" s="35">
        <v>2027</v>
      </c>
      <c r="C51" s="35" t="s">
        <v>15066</v>
      </c>
      <c r="D51" s="36">
        <f ca="1">' Calculations'!$H$12+RAND()*(' Calculations'!$I$12-' Calculations'!$H$12)</f>
        <v>54450.346755480474</v>
      </c>
      <c r="E51" s="36">
        <f ca="1">' Calculations'!$H$13+RAND()*(' Calculations'!$I$13-' Calculations'!$H$13)</f>
        <v>25785.601736998076</v>
      </c>
      <c r="F51" s="36">
        <f ca="1">' Calculations'!$H$14+RAND()*(' Calculations'!$I$14-' Calculations'!$H$14)</f>
        <v>59524.159512892693</v>
      </c>
      <c r="G51" s="36">
        <f ca="1">' Calculations'!$H$16+RAND()*(' Calculations'!$I$16-' Calculations'!$H$16)</f>
        <v>90357.986994193867</v>
      </c>
      <c r="H51" s="36">
        <f>' Calculations'!$H$5</f>
        <v>6674.0069939079031</v>
      </c>
      <c r="I51" s="36">
        <f>30000</f>
        <v>30000</v>
      </c>
      <c r="K51" s="36">
        <f t="shared" ca="1" si="0"/>
        <v>12728.114017269472</v>
      </c>
    </row>
    <row r="52" spans="1:11" x14ac:dyDescent="0.3">
      <c r="A52" s="35">
        <v>47</v>
      </c>
      <c r="B52" s="35">
        <v>2027</v>
      </c>
      <c r="C52" s="35" t="s">
        <v>15067</v>
      </c>
      <c r="D52" s="36">
        <f ca="1">' Calculations'!$H$12+RAND()*(' Calculations'!$I$12-' Calculations'!$H$12)</f>
        <v>19374.876252123795</v>
      </c>
      <c r="E52" s="36">
        <f ca="1">' Calculations'!$H$13+RAND()*(' Calculations'!$I$13-' Calculations'!$H$13)</f>
        <v>19433.915629908683</v>
      </c>
      <c r="F52" s="36">
        <f ca="1">' Calculations'!$H$14+RAND()*(' Calculations'!$I$14-' Calculations'!$H$14)</f>
        <v>47884.603869524843</v>
      </c>
      <c r="G52" s="36">
        <f ca="1">' Calculations'!$H$16+RAND()*(' Calculations'!$I$16-' Calculations'!$H$16)</f>
        <v>81056.535481950021</v>
      </c>
      <c r="H52" s="36">
        <f>' Calculations'!$H$5</f>
        <v>6674.0069939079031</v>
      </c>
      <c r="I52" s="36">
        <f>30000</f>
        <v>30000</v>
      </c>
      <c r="K52" s="36">
        <f t="shared" ca="1" si="0"/>
        <v>-31037.146724300605</v>
      </c>
    </row>
    <row r="53" spans="1:11" x14ac:dyDescent="0.3">
      <c r="A53" s="35">
        <v>48</v>
      </c>
      <c r="B53" s="35">
        <v>2027</v>
      </c>
      <c r="C53" s="35" t="s">
        <v>15068</v>
      </c>
      <c r="D53" s="36">
        <f ca="1">' Calculations'!$H$12+RAND()*(' Calculations'!$I$12-' Calculations'!$H$12)</f>
        <v>11886.425535432345</v>
      </c>
      <c r="E53" s="36">
        <f ca="1">' Calculations'!$H$13+RAND()*(' Calculations'!$I$13-' Calculations'!$H$13)</f>
        <v>32667.105443547938</v>
      </c>
      <c r="F53" s="36">
        <f ca="1">' Calculations'!$H$14+RAND()*(' Calculations'!$I$14-' Calculations'!$H$14)</f>
        <v>77526.90949720933</v>
      </c>
      <c r="G53" s="36">
        <f ca="1">' Calculations'!$H$16+RAND()*(' Calculations'!$I$16-' Calculations'!$H$16)</f>
        <v>52628.585338802375</v>
      </c>
      <c r="H53" s="36">
        <f>' Calculations'!$H$5</f>
        <v>6674.0069939079031</v>
      </c>
      <c r="I53" s="36">
        <f>30000</f>
        <v>30000</v>
      </c>
      <c r="K53" s="36">
        <f t="shared" ca="1" si="0"/>
        <v>32777.848143479336</v>
      </c>
    </row>
    <row r="54" spans="1:11" x14ac:dyDescent="0.3">
      <c r="A54" s="35">
        <v>49</v>
      </c>
      <c r="B54" s="35">
        <v>2028</v>
      </c>
      <c r="C54" s="35" t="s">
        <v>1873</v>
      </c>
      <c r="D54" s="36">
        <f ca="1">' Calculations'!$H$12+RAND()*(' Calculations'!$I$12-' Calculations'!$H$12)</f>
        <v>38471.080985366119</v>
      </c>
      <c r="E54" s="36">
        <f ca="1">' Calculations'!$H$13+RAND()*(' Calculations'!$I$13-' Calculations'!$H$13)</f>
        <v>31206.784825859642</v>
      </c>
      <c r="F54" s="36">
        <f ca="1">' Calculations'!$H$14+RAND()*(' Calculations'!$I$14-' Calculations'!$H$14)</f>
        <v>45389.868729182621</v>
      </c>
      <c r="G54" s="36">
        <f ca="1">' Calculations'!$H$16+RAND()*(' Calculations'!$I$16-' Calculations'!$H$16)</f>
        <v>70410.733874745521</v>
      </c>
      <c r="H54" s="36">
        <f>' Calculations'!$H$5</f>
        <v>6674.0069939079031</v>
      </c>
      <c r="I54" s="36">
        <f>30000</f>
        <v>30000</v>
      </c>
      <c r="K54" s="36">
        <f t="shared" ca="1" si="0"/>
        <v>7982.9936717549572</v>
      </c>
    </row>
    <row r="55" spans="1:11" x14ac:dyDescent="0.3">
      <c r="A55" s="35">
        <v>50</v>
      </c>
      <c r="B55" s="35">
        <v>2028</v>
      </c>
      <c r="C55" s="35" t="s">
        <v>15062</v>
      </c>
      <c r="D55" s="36">
        <f ca="1">' Calculations'!$H$12+RAND()*(' Calculations'!$I$12-' Calculations'!$H$12)</f>
        <v>39541.240001809558</v>
      </c>
      <c r="E55" s="36">
        <f ca="1">' Calculations'!$H$13+RAND()*(' Calculations'!$I$13-' Calculations'!$H$13)</f>
        <v>20831.836506817977</v>
      </c>
      <c r="F55" s="36">
        <f ca="1">' Calculations'!$H$14+RAND()*(' Calculations'!$I$14-' Calculations'!$H$14)</f>
        <v>37534.27211168682</v>
      </c>
      <c r="G55" s="36">
        <f ca="1">' Calculations'!$H$16+RAND()*(' Calculations'!$I$16-' Calculations'!$H$16)</f>
        <v>76404.023213490989</v>
      </c>
      <c r="H55" s="36">
        <f>' Calculations'!$H$5</f>
        <v>6674.0069939079031</v>
      </c>
      <c r="I55" s="36">
        <f>30000</f>
        <v>30000</v>
      </c>
      <c r="K55" s="36">
        <f t="shared" ca="1" si="0"/>
        <v>-15170.681587084531</v>
      </c>
    </row>
    <row r="56" spans="1:11" x14ac:dyDescent="0.3">
      <c r="A56" s="35">
        <v>51</v>
      </c>
      <c r="B56" s="35">
        <v>2028</v>
      </c>
      <c r="C56" s="35" t="s">
        <v>405</v>
      </c>
      <c r="D56" s="36">
        <f ca="1">' Calculations'!$H$12+RAND()*(' Calculations'!$I$12-' Calculations'!$H$12)</f>
        <v>29450.956707475991</v>
      </c>
      <c r="E56" s="36">
        <f ca="1">' Calculations'!$H$13+RAND()*(' Calculations'!$I$13-' Calculations'!$H$13)</f>
        <v>30930.611100354239</v>
      </c>
      <c r="F56" s="36">
        <f ca="1">' Calculations'!$H$14+RAND()*(' Calculations'!$I$14-' Calculations'!$H$14)</f>
        <v>48080.347043437781</v>
      </c>
      <c r="G56" s="36">
        <f ca="1">' Calculations'!$H$16+RAND()*(' Calculations'!$I$16-' Calculations'!$H$16)</f>
        <v>102365.01477134701</v>
      </c>
      <c r="H56" s="36">
        <f>' Calculations'!$H$5</f>
        <v>6674.0069939079031</v>
      </c>
      <c r="I56" s="36">
        <f>30000</f>
        <v>30000</v>
      </c>
      <c r="K56" s="36">
        <f t="shared" ca="1" si="0"/>
        <v>-30577.106913986892</v>
      </c>
    </row>
    <row r="57" spans="1:11" x14ac:dyDescent="0.3">
      <c r="A57" s="35">
        <v>52</v>
      </c>
      <c r="B57" s="35">
        <v>2028</v>
      </c>
      <c r="C57" s="35" t="s">
        <v>2473</v>
      </c>
      <c r="D57" s="36">
        <f ca="1">' Calculations'!$H$12+RAND()*(' Calculations'!$I$12-' Calculations'!$H$12)</f>
        <v>19271.1684903368</v>
      </c>
      <c r="E57" s="36">
        <f ca="1">' Calculations'!$H$13+RAND()*(' Calculations'!$I$13-' Calculations'!$H$13)</f>
        <v>17010.294009074372</v>
      </c>
      <c r="F57" s="36">
        <f ca="1">' Calculations'!$H$14+RAND()*(' Calculations'!$I$14-' Calculations'!$H$14)</f>
        <v>70989.371827062641</v>
      </c>
      <c r="G57" s="36">
        <f ca="1">' Calculations'!$H$16+RAND()*(' Calculations'!$I$16-' Calculations'!$H$16)</f>
        <v>78730.768944255862</v>
      </c>
      <c r="H57" s="36">
        <f>' Calculations'!$H$5</f>
        <v>6674.0069939079031</v>
      </c>
      <c r="I57" s="36">
        <f>30000</f>
        <v>30000</v>
      </c>
      <c r="K57" s="36">
        <f t="shared" ca="1" si="0"/>
        <v>-8133.9416116899374</v>
      </c>
    </row>
    <row r="58" spans="1:11" x14ac:dyDescent="0.3">
      <c r="A58" s="35">
        <v>53</v>
      </c>
      <c r="B58" s="35">
        <v>2028</v>
      </c>
      <c r="C58" s="35" t="s">
        <v>6845</v>
      </c>
      <c r="D58" s="36">
        <f ca="1">' Calculations'!$H$12+RAND()*(' Calculations'!$I$12-' Calculations'!$H$12)</f>
        <v>33468.943231079364</v>
      </c>
      <c r="E58" s="36">
        <f ca="1">' Calculations'!$H$13+RAND()*(' Calculations'!$I$13-' Calculations'!$H$13)</f>
        <v>14460.23822834063</v>
      </c>
      <c r="F58" s="36">
        <f ca="1">' Calculations'!$H$14+RAND()*(' Calculations'!$I$14-' Calculations'!$H$14)</f>
        <v>69519.406401119486</v>
      </c>
      <c r="G58" s="36">
        <f ca="1">' Calculations'!$H$16+RAND()*(' Calculations'!$I$16-' Calculations'!$H$16)</f>
        <v>64507.87323725388</v>
      </c>
      <c r="H58" s="36">
        <f>' Calculations'!$H$5</f>
        <v>6674.0069939079031</v>
      </c>
      <c r="I58" s="36">
        <f>30000</f>
        <v>30000</v>
      </c>
      <c r="K58" s="36">
        <f t="shared" ca="1" si="0"/>
        <v>16266.707629377706</v>
      </c>
    </row>
    <row r="59" spans="1:11" x14ac:dyDescent="0.3">
      <c r="A59" s="35">
        <v>54</v>
      </c>
      <c r="B59" s="35">
        <v>2028</v>
      </c>
      <c r="C59" s="35" t="s">
        <v>15063</v>
      </c>
      <c r="D59" s="36">
        <f ca="1">' Calculations'!$H$12+RAND()*(' Calculations'!$I$12-' Calculations'!$H$12)</f>
        <v>10529.274171708608</v>
      </c>
      <c r="E59" s="36">
        <f ca="1">' Calculations'!$H$13+RAND()*(' Calculations'!$I$13-' Calculations'!$H$13)</f>
        <v>29111.611460121763</v>
      </c>
      <c r="F59" s="36">
        <f ca="1">' Calculations'!$H$14+RAND()*(' Calculations'!$I$14-' Calculations'!$H$14)</f>
        <v>49448.30747882423</v>
      </c>
      <c r="G59" s="36">
        <f ca="1">' Calculations'!$H$16+RAND()*(' Calculations'!$I$16-' Calculations'!$H$16)</f>
        <v>52793.069699968299</v>
      </c>
      <c r="H59" s="36">
        <f>' Calculations'!$H$5</f>
        <v>6674.0069939079031</v>
      </c>
      <c r="I59" s="36">
        <f>30000</f>
        <v>30000</v>
      </c>
      <c r="K59" s="36">
        <f t="shared" ca="1" si="0"/>
        <v>-377.88358322161366</v>
      </c>
    </row>
    <row r="60" spans="1:11" x14ac:dyDescent="0.3">
      <c r="A60" s="35">
        <v>55</v>
      </c>
      <c r="B60" s="35">
        <v>2028</v>
      </c>
      <c r="C60" s="35" t="s">
        <v>15064</v>
      </c>
      <c r="D60" s="36">
        <f ca="1">' Calculations'!$H$12+RAND()*(' Calculations'!$I$12-' Calculations'!$H$12)</f>
        <v>50906.834747750458</v>
      </c>
      <c r="E60" s="36">
        <f ca="1">' Calculations'!$H$13+RAND()*(' Calculations'!$I$13-' Calculations'!$H$13)</f>
        <v>23042.128739699132</v>
      </c>
      <c r="F60" s="36">
        <f ca="1">' Calculations'!$H$14+RAND()*(' Calculations'!$I$14-' Calculations'!$H$14)</f>
        <v>52314.084354781269</v>
      </c>
      <c r="G60" s="36">
        <f ca="1">' Calculations'!$H$16+RAND()*(' Calculations'!$I$16-' Calculations'!$H$16)</f>
        <v>61986.467467102411</v>
      </c>
      <c r="H60" s="36">
        <f>' Calculations'!$H$5</f>
        <v>6674.0069939079031</v>
      </c>
      <c r="I60" s="36">
        <f>30000</f>
        <v>30000</v>
      </c>
      <c r="K60" s="36">
        <f t="shared" ca="1" si="0"/>
        <v>27602.573381220558</v>
      </c>
    </row>
    <row r="61" spans="1:11" x14ac:dyDescent="0.3">
      <c r="A61" s="35">
        <v>56</v>
      </c>
      <c r="B61" s="35">
        <v>2028</v>
      </c>
      <c r="C61" s="35" t="s">
        <v>6176</v>
      </c>
      <c r="D61" s="36">
        <f ca="1">' Calculations'!$H$12+RAND()*(' Calculations'!$I$12-' Calculations'!$H$12)</f>
        <v>34556.38775990218</v>
      </c>
      <c r="E61" s="36">
        <f ca="1">' Calculations'!$H$13+RAND()*(' Calculations'!$I$13-' Calculations'!$H$13)</f>
        <v>24959.802837180774</v>
      </c>
      <c r="F61" s="36">
        <f ca="1">' Calculations'!$H$14+RAND()*(' Calculations'!$I$14-' Calculations'!$H$14)</f>
        <v>51624.189531821685</v>
      </c>
      <c r="G61" s="36">
        <f ca="1">' Calculations'!$H$16+RAND()*(' Calculations'!$I$16-' Calculations'!$H$16)</f>
        <v>92767.086477748817</v>
      </c>
      <c r="H61" s="36">
        <f>' Calculations'!$H$5</f>
        <v>6674.0069939079031</v>
      </c>
      <c r="I61" s="36">
        <f>30000</f>
        <v>30000</v>
      </c>
      <c r="K61" s="36">
        <f t="shared" ca="1" si="0"/>
        <v>-18300.713342752075</v>
      </c>
    </row>
    <row r="62" spans="1:11" x14ac:dyDescent="0.3">
      <c r="A62" s="35">
        <v>57</v>
      </c>
      <c r="B62" s="35">
        <v>2028</v>
      </c>
      <c r="C62" s="35" t="s">
        <v>15065</v>
      </c>
      <c r="D62" s="36">
        <f ca="1">' Calculations'!$H$12+RAND()*(' Calculations'!$I$12-' Calculations'!$H$12)</f>
        <v>19385.845515952242</v>
      </c>
      <c r="E62" s="36">
        <f ca="1">' Calculations'!$H$13+RAND()*(' Calculations'!$I$13-' Calculations'!$H$13)</f>
        <v>18206.943523053869</v>
      </c>
      <c r="F62" s="36">
        <f ca="1">' Calculations'!$H$14+RAND()*(' Calculations'!$I$14-' Calculations'!$H$14)</f>
        <v>67956.020249542111</v>
      </c>
      <c r="G62" s="36">
        <f ca="1">' Calculations'!$H$16+RAND()*(' Calculations'!$I$16-' Calculations'!$H$16)</f>
        <v>96360.871673929374</v>
      </c>
      <c r="H62" s="36">
        <f>' Calculations'!$H$5</f>
        <v>6674.0069939079031</v>
      </c>
      <c r="I62" s="36">
        <f>30000</f>
        <v>30000</v>
      </c>
      <c r="K62" s="36">
        <f t="shared" ca="1" si="0"/>
        <v>-27486.069379289052</v>
      </c>
    </row>
    <row r="63" spans="1:11" x14ac:dyDescent="0.3">
      <c r="A63" s="35">
        <v>58</v>
      </c>
      <c r="B63" s="35">
        <v>2028</v>
      </c>
      <c r="C63" s="35" t="s">
        <v>15066</v>
      </c>
      <c r="D63" s="36">
        <f ca="1">' Calculations'!$H$12+RAND()*(' Calculations'!$I$12-' Calculations'!$H$12)</f>
        <v>34722.891406411909</v>
      </c>
      <c r="E63" s="36">
        <f ca="1">' Calculations'!$H$13+RAND()*(' Calculations'!$I$13-' Calculations'!$H$13)</f>
        <v>22996.070210264646</v>
      </c>
      <c r="F63" s="36">
        <f ca="1">' Calculations'!$H$14+RAND()*(' Calculations'!$I$14-' Calculations'!$H$14)</f>
        <v>52089.289829810092</v>
      </c>
      <c r="G63" s="36">
        <f ca="1">' Calculations'!$H$16+RAND()*(' Calculations'!$I$16-' Calculations'!$H$16)</f>
        <v>103552.07750297857</v>
      </c>
      <c r="H63" s="36">
        <f>' Calculations'!$H$5</f>
        <v>6674.0069939079031</v>
      </c>
      <c r="I63" s="36">
        <f>30000</f>
        <v>30000</v>
      </c>
      <c r="K63" s="36">
        <f t="shared" ca="1" si="0"/>
        <v>-30417.833050399815</v>
      </c>
    </row>
    <row r="64" spans="1:11" x14ac:dyDescent="0.3">
      <c r="A64" s="35">
        <v>59</v>
      </c>
      <c r="B64" s="35">
        <v>2028</v>
      </c>
      <c r="C64" s="35" t="s">
        <v>15067</v>
      </c>
      <c r="D64" s="36">
        <f ca="1">' Calculations'!$H$12+RAND()*(' Calculations'!$I$12-' Calculations'!$H$12)</f>
        <v>17198.203113634838</v>
      </c>
      <c r="E64" s="36">
        <f ca="1">' Calculations'!$H$13+RAND()*(' Calculations'!$I$13-' Calculations'!$H$13)</f>
        <v>27952.708677102484</v>
      </c>
      <c r="F64" s="36">
        <f ca="1">' Calculations'!$H$14+RAND()*(' Calculations'!$I$14-' Calculations'!$H$14)</f>
        <v>76349.726342063368</v>
      </c>
      <c r="G64" s="36">
        <f ca="1">' Calculations'!$H$16+RAND()*(' Calculations'!$I$16-' Calculations'!$H$16)</f>
        <v>86434.249257065472</v>
      </c>
      <c r="H64" s="36">
        <f>' Calculations'!$H$5</f>
        <v>6674.0069939079031</v>
      </c>
      <c r="I64" s="36">
        <f>30000</f>
        <v>30000</v>
      </c>
      <c r="K64" s="36">
        <f t="shared" ca="1" si="0"/>
        <v>-1607.6181181726715</v>
      </c>
    </row>
    <row r="65" spans="1:11" x14ac:dyDescent="0.3">
      <c r="A65" s="35">
        <v>60</v>
      </c>
      <c r="B65" s="35">
        <v>2028</v>
      </c>
      <c r="C65" s="35" t="s">
        <v>15068</v>
      </c>
      <c r="D65" s="36">
        <f ca="1">' Calculations'!$H$12+RAND()*(' Calculations'!$I$12-' Calculations'!$H$12)</f>
        <v>25715.859811464034</v>
      </c>
      <c r="E65" s="36">
        <f ca="1">' Calculations'!$H$13+RAND()*(' Calculations'!$I$13-' Calculations'!$H$13)</f>
        <v>31758.297665438084</v>
      </c>
      <c r="F65" s="36">
        <f ca="1">' Calculations'!$H$14+RAND()*(' Calculations'!$I$14-' Calculations'!$H$14)</f>
        <v>79791.154962629313</v>
      </c>
      <c r="G65" s="36">
        <f ca="1">' Calculations'!$H$16+RAND()*(' Calculations'!$I$16-' Calculations'!$H$16)</f>
        <v>94265.578162231919</v>
      </c>
      <c r="H65" s="36">
        <f>' Calculations'!$H$5</f>
        <v>6674.0069939079031</v>
      </c>
      <c r="I65" s="36">
        <f>30000</f>
        <v>30000</v>
      </c>
      <c r="K65" s="36">
        <f t="shared" ca="1" si="0"/>
        <v>6325.7272833916213</v>
      </c>
    </row>
    <row r="66" spans="1:11" x14ac:dyDescent="0.3">
      <c r="A66" s="35">
        <v>61</v>
      </c>
      <c r="B66" s="35">
        <v>2029</v>
      </c>
      <c r="C66" s="35" t="s">
        <v>1873</v>
      </c>
      <c r="D66" s="36">
        <f ca="1">' Calculations'!$H$12+RAND()*(' Calculations'!$I$12-' Calculations'!$H$12)</f>
        <v>65016.31438902951</v>
      </c>
      <c r="E66" s="36">
        <f ca="1">' Calculations'!$H$13+RAND()*(' Calculations'!$I$13-' Calculations'!$H$13)</f>
        <v>20350.008603839873</v>
      </c>
      <c r="F66" s="36">
        <f ca="1">' Calculations'!$H$14+RAND()*(' Calculations'!$I$14-' Calculations'!$H$14)</f>
        <v>57965.153628719854</v>
      </c>
      <c r="G66" s="36">
        <f ca="1">' Calculations'!$H$16+RAND()*(' Calculations'!$I$16-' Calculations'!$H$16)</f>
        <v>105114.27881992696</v>
      </c>
      <c r="H66" s="36">
        <f>' Calculations'!$H$5</f>
        <v>6674.0069939079031</v>
      </c>
      <c r="I66" s="36">
        <f>30000</f>
        <v>30000</v>
      </c>
      <c r="K66" s="36">
        <f t="shared" ca="1" si="0"/>
        <v>1543.1908077543776</v>
      </c>
    </row>
    <row r="67" spans="1:11" x14ac:dyDescent="0.3">
      <c r="A67" s="35">
        <v>62</v>
      </c>
      <c r="B67" s="35">
        <v>2029</v>
      </c>
      <c r="C67" s="35" t="s">
        <v>15062</v>
      </c>
      <c r="D67" s="36">
        <f ca="1">' Calculations'!$H$12+RAND()*(' Calculations'!$I$12-' Calculations'!$H$12)</f>
        <v>43688.214856622362</v>
      </c>
      <c r="E67" s="36">
        <f ca="1">' Calculations'!$H$13+RAND()*(' Calculations'!$I$13-' Calculations'!$H$13)</f>
        <v>13352.689864715841</v>
      </c>
      <c r="F67" s="36">
        <f ca="1">' Calculations'!$H$14+RAND()*(' Calculations'!$I$14-' Calculations'!$H$14)</f>
        <v>65625.596480362306</v>
      </c>
      <c r="G67" s="36">
        <f ca="1">' Calculations'!$H$16+RAND()*(' Calculations'!$I$16-' Calculations'!$H$16)</f>
        <v>55720.26246809031</v>
      </c>
      <c r="H67" s="36">
        <f>' Calculations'!$H$5</f>
        <v>6674.0069939079031</v>
      </c>
      <c r="I67" s="36">
        <f>30000</f>
        <v>30000</v>
      </c>
      <c r="K67" s="36">
        <f t="shared" ca="1" si="0"/>
        <v>30272.231739702285</v>
      </c>
    </row>
    <row r="68" spans="1:11" x14ac:dyDescent="0.3">
      <c r="A68" s="35">
        <v>63</v>
      </c>
      <c r="B68" s="35">
        <v>2029</v>
      </c>
      <c r="C68" s="35" t="s">
        <v>405</v>
      </c>
      <c r="D68" s="36">
        <f ca="1">' Calculations'!$H$12+RAND()*(' Calculations'!$I$12-' Calculations'!$H$12)</f>
        <v>58877.779255099791</v>
      </c>
      <c r="E68" s="36">
        <f ca="1">' Calculations'!$H$13+RAND()*(' Calculations'!$I$13-' Calculations'!$H$13)</f>
        <v>24164.691960902848</v>
      </c>
      <c r="F68" s="36">
        <f ca="1">' Calculations'!$H$14+RAND()*(' Calculations'!$I$14-' Calculations'!$H$14)</f>
        <v>44076.892642856525</v>
      </c>
      <c r="G68" s="36">
        <f ca="1">' Calculations'!$H$16+RAND()*(' Calculations'!$I$16-' Calculations'!$H$16)</f>
        <v>64114.295489241442</v>
      </c>
      <c r="H68" s="36">
        <f>' Calculations'!$H$5</f>
        <v>6674.0069939079031</v>
      </c>
      <c r="I68" s="36">
        <f>30000</f>
        <v>30000</v>
      </c>
      <c r="K68" s="36">
        <f t="shared" ca="1" si="0"/>
        <v>26331.061375709833</v>
      </c>
    </row>
    <row r="69" spans="1:11" x14ac:dyDescent="0.3">
      <c r="A69" s="35">
        <v>64</v>
      </c>
      <c r="B69" s="35">
        <v>2029</v>
      </c>
      <c r="C69" s="35" t="s">
        <v>2473</v>
      </c>
      <c r="D69" s="36">
        <f ca="1">' Calculations'!$H$12+RAND()*(' Calculations'!$I$12-' Calculations'!$H$12)</f>
        <v>42048.815388874107</v>
      </c>
      <c r="E69" s="36">
        <f ca="1">' Calculations'!$H$13+RAND()*(' Calculations'!$I$13-' Calculations'!$H$13)</f>
        <v>26312.39423551481</v>
      </c>
      <c r="F69" s="36">
        <f ca="1">' Calculations'!$H$14+RAND()*(' Calculations'!$I$14-' Calculations'!$H$14)</f>
        <v>49615.170098751063</v>
      </c>
      <c r="G69" s="36">
        <f ca="1">' Calculations'!$H$16+RAND()*(' Calculations'!$I$16-' Calculations'!$H$16)</f>
        <v>91889.057784500357</v>
      </c>
      <c r="H69" s="36">
        <f>' Calculations'!$H$5</f>
        <v>6674.0069939079031</v>
      </c>
      <c r="I69" s="36">
        <f>30000</f>
        <v>30000</v>
      </c>
      <c r="K69" s="36">
        <f t="shared" ca="1" si="0"/>
        <v>-10586.685055268274</v>
      </c>
    </row>
    <row r="70" spans="1:11" x14ac:dyDescent="0.3">
      <c r="A70" s="35">
        <v>65</v>
      </c>
      <c r="B70" s="35">
        <v>2029</v>
      </c>
      <c r="C70" s="35" t="s">
        <v>6845</v>
      </c>
      <c r="D70" s="36">
        <f ca="1">' Calculations'!$H$12+RAND()*(' Calculations'!$I$12-' Calculations'!$H$12)</f>
        <v>48797.270171502169</v>
      </c>
      <c r="E70" s="36">
        <f ca="1">' Calculations'!$H$13+RAND()*(' Calculations'!$I$13-' Calculations'!$H$13)</f>
        <v>34985.386253708428</v>
      </c>
      <c r="F70" s="36">
        <f ca="1">' Calculations'!$H$14+RAND()*(' Calculations'!$I$14-' Calculations'!$H$14)</f>
        <v>61235.067935182247</v>
      </c>
      <c r="G70" s="36">
        <f ca="1">' Calculations'!$H$16+RAND()*(' Calculations'!$I$16-' Calculations'!$H$16)</f>
        <v>49844.716215174594</v>
      </c>
      <c r="H70" s="36">
        <f>' Calculations'!$H$5</f>
        <v>6674.0069939079031</v>
      </c>
      <c r="I70" s="36">
        <f>30000</f>
        <v>30000</v>
      </c>
      <c r="K70" s="36">
        <f t="shared" ca="1" si="0"/>
        <v>58499.001151310338</v>
      </c>
    </row>
    <row r="71" spans="1:11" x14ac:dyDescent="0.3">
      <c r="A71" s="35">
        <v>66</v>
      </c>
      <c r="B71" s="35">
        <v>2029</v>
      </c>
      <c r="C71" s="35" t="s">
        <v>15063</v>
      </c>
      <c r="D71" s="36">
        <f ca="1">' Calculations'!$H$12+RAND()*(' Calculations'!$I$12-' Calculations'!$H$12)</f>
        <v>42277.807222411109</v>
      </c>
      <c r="E71" s="36">
        <f ca="1">' Calculations'!$H$13+RAND()*(' Calculations'!$I$13-' Calculations'!$H$13)</f>
        <v>16612.198094801988</v>
      </c>
      <c r="F71" s="36">
        <f ca="1">' Calculations'!$H$14+RAND()*(' Calculations'!$I$14-' Calculations'!$H$14)</f>
        <v>54773.066171712431</v>
      </c>
      <c r="G71" s="36">
        <f ca="1">' Calculations'!$H$16+RAND()*(' Calculations'!$I$16-' Calculations'!$H$16)</f>
        <v>104789.15993328718</v>
      </c>
      <c r="H71" s="36">
        <f>' Calculations'!$H$5</f>
        <v>6674.0069939079031</v>
      </c>
      <c r="I71" s="36">
        <f>30000</f>
        <v>30000</v>
      </c>
      <c r="K71" s="36">
        <f t="shared" ref="K71:K134" ca="1" si="1">SUM(D71:F71)-SUM(G71:I71)</f>
        <v>-27800.095438269564</v>
      </c>
    </row>
    <row r="72" spans="1:11" x14ac:dyDescent="0.3">
      <c r="A72" s="35">
        <v>67</v>
      </c>
      <c r="B72" s="35">
        <v>2029</v>
      </c>
      <c r="C72" s="35" t="s">
        <v>15064</v>
      </c>
      <c r="D72" s="36">
        <f ca="1">' Calculations'!$H$12+RAND()*(' Calculations'!$I$12-' Calculations'!$H$12)</f>
        <v>63389.29947273658</v>
      </c>
      <c r="E72" s="36">
        <f ca="1">' Calculations'!$H$13+RAND()*(' Calculations'!$I$13-' Calculations'!$H$13)</f>
        <v>37036.647663753211</v>
      </c>
      <c r="F72" s="36">
        <f ca="1">' Calculations'!$H$14+RAND()*(' Calculations'!$I$14-' Calculations'!$H$14)</f>
        <v>69227.576062160282</v>
      </c>
      <c r="G72" s="36">
        <f ca="1">' Calculations'!$H$16+RAND()*(' Calculations'!$I$16-' Calculations'!$H$16)</f>
        <v>92559.186176506249</v>
      </c>
      <c r="H72" s="36">
        <f>' Calculations'!$H$5</f>
        <v>6674.0069939079031</v>
      </c>
      <c r="I72" s="36">
        <f>30000</f>
        <v>30000</v>
      </c>
      <c r="K72" s="36">
        <f t="shared" ca="1" si="1"/>
        <v>40420.330028235927</v>
      </c>
    </row>
    <row r="73" spans="1:11" x14ac:dyDescent="0.3">
      <c r="A73" s="35">
        <v>68</v>
      </c>
      <c r="B73" s="35">
        <v>2029</v>
      </c>
      <c r="C73" s="35" t="s">
        <v>6176</v>
      </c>
      <c r="D73" s="36">
        <f ca="1">' Calculations'!$H$12+RAND()*(' Calculations'!$I$12-' Calculations'!$H$12)</f>
        <v>63408.627834775223</v>
      </c>
      <c r="E73" s="36">
        <f ca="1">' Calculations'!$H$13+RAND()*(' Calculations'!$I$13-' Calculations'!$H$13)</f>
        <v>18187.520808620287</v>
      </c>
      <c r="F73" s="36">
        <f ca="1">' Calculations'!$H$14+RAND()*(' Calculations'!$I$14-' Calculations'!$H$14)</f>
        <v>32653.97900464265</v>
      </c>
      <c r="G73" s="36">
        <f ca="1">' Calculations'!$H$16+RAND()*(' Calculations'!$I$16-' Calculations'!$H$16)</f>
        <v>93739.225244415982</v>
      </c>
      <c r="H73" s="36">
        <f>' Calculations'!$H$5</f>
        <v>6674.0069939079031</v>
      </c>
      <c r="I73" s="36">
        <f>30000</f>
        <v>30000</v>
      </c>
      <c r="K73" s="36">
        <f t="shared" ca="1" si="1"/>
        <v>-16163.104590285715</v>
      </c>
    </row>
    <row r="74" spans="1:11" x14ac:dyDescent="0.3">
      <c r="A74" s="35">
        <v>69</v>
      </c>
      <c r="B74" s="35">
        <v>2029</v>
      </c>
      <c r="C74" s="35" t="s">
        <v>15065</v>
      </c>
      <c r="D74" s="36">
        <f ca="1">' Calculations'!$H$12+RAND()*(' Calculations'!$I$12-' Calculations'!$H$12)</f>
        <v>12490.601697306476</v>
      </c>
      <c r="E74" s="36">
        <f ca="1">' Calculations'!$H$13+RAND()*(' Calculations'!$I$13-' Calculations'!$H$13)</f>
        <v>37474.119331190916</v>
      </c>
      <c r="F74" s="36">
        <f ca="1">' Calculations'!$H$14+RAND()*(' Calculations'!$I$14-' Calculations'!$H$14)</f>
        <v>39020.073805934968</v>
      </c>
      <c r="G74" s="36">
        <f ca="1">' Calculations'!$H$16+RAND()*(' Calculations'!$I$16-' Calculations'!$H$16)</f>
        <v>101055.47780858004</v>
      </c>
      <c r="H74" s="36">
        <f>' Calculations'!$H$5</f>
        <v>6674.0069939079031</v>
      </c>
      <c r="I74" s="36">
        <f>30000</f>
        <v>30000</v>
      </c>
      <c r="K74" s="36">
        <f t="shared" ca="1" si="1"/>
        <v>-48744.68996805558</v>
      </c>
    </row>
    <row r="75" spans="1:11" x14ac:dyDescent="0.3">
      <c r="A75" s="35">
        <v>70</v>
      </c>
      <c r="B75" s="35">
        <v>2029</v>
      </c>
      <c r="C75" s="35" t="s">
        <v>15066</v>
      </c>
      <c r="D75" s="36">
        <f ca="1">' Calculations'!$H$12+RAND()*(' Calculations'!$I$12-' Calculations'!$H$12)</f>
        <v>33446.519540047942</v>
      </c>
      <c r="E75" s="36">
        <f ca="1">' Calculations'!$H$13+RAND()*(' Calculations'!$I$13-' Calculations'!$H$13)</f>
        <v>13803.358106534244</v>
      </c>
      <c r="F75" s="36">
        <f ca="1">' Calculations'!$H$14+RAND()*(' Calculations'!$I$14-' Calculations'!$H$14)</f>
        <v>50829.951423680555</v>
      </c>
      <c r="G75" s="36">
        <f ca="1">' Calculations'!$H$16+RAND()*(' Calculations'!$I$16-' Calculations'!$H$16)</f>
        <v>90602.784596144877</v>
      </c>
      <c r="H75" s="36">
        <f>' Calculations'!$H$5</f>
        <v>6674.0069939079031</v>
      </c>
      <c r="I75" s="36">
        <f>30000</f>
        <v>30000</v>
      </c>
      <c r="K75" s="36">
        <f t="shared" ca="1" si="1"/>
        <v>-29196.962519790031</v>
      </c>
    </row>
    <row r="76" spans="1:11" x14ac:dyDescent="0.3">
      <c r="A76" s="35">
        <v>71</v>
      </c>
      <c r="B76" s="35">
        <v>2029</v>
      </c>
      <c r="C76" s="35" t="s">
        <v>15067</v>
      </c>
      <c r="D76" s="36">
        <f ca="1">' Calculations'!$H$12+RAND()*(' Calculations'!$I$12-' Calculations'!$H$12)</f>
        <v>67598.371854697514</v>
      </c>
      <c r="E76" s="36">
        <f ca="1">' Calculations'!$H$13+RAND()*(' Calculations'!$I$13-' Calculations'!$H$13)</f>
        <v>26833.267305214551</v>
      </c>
      <c r="F76" s="36">
        <f ca="1">' Calculations'!$H$14+RAND()*(' Calculations'!$I$14-' Calculations'!$H$14)</f>
        <v>52721.025275408712</v>
      </c>
      <c r="G76" s="36">
        <f ca="1">' Calculations'!$H$16+RAND()*(' Calculations'!$I$16-' Calculations'!$H$16)</f>
        <v>50159.544290719336</v>
      </c>
      <c r="H76" s="36">
        <f>' Calculations'!$H$5</f>
        <v>6674.0069939079031</v>
      </c>
      <c r="I76" s="36">
        <f>30000</f>
        <v>30000</v>
      </c>
      <c r="K76" s="36">
        <f t="shared" ca="1" si="1"/>
        <v>60319.113150693534</v>
      </c>
    </row>
    <row r="77" spans="1:11" x14ac:dyDescent="0.3">
      <c r="A77" s="35">
        <v>72</v>
      </c>
      <c r="B77" s="35">
        <v>2029</v>
      </c>
      <c r="C77" s="35" t="s">
        <v>15068</v>
      </c>
      <c r="D77" s="36">
        <f ca="1">' Calculations'!$H$12+RAND()*(' Calculations'!$I$12-' Calculations'!$H$12)</f>
        <v>38301.833752109931</v>
      </c>
      <c r="E77" s="36">
        <f ca="1">' Calculations'!$H$13+RAND()*(' Calculations'!$I$13-' Calculations'!$H$13)</f>
        <v>27994.34461556781</v>
      </c>
      <c r="F77" s="36">
        <f ca="1">' Calculations'!$H$14+RAND()*(' Calculations'!$I$14-' Calculations'!$H$14)</f>
        <v>66874.988644031167</v>
      </c>
      <c r="G77" s="36">
        <f ca="1">' Calculations'!$H$16+RAND()*(' Calculations'!$I$16-' Calculations'!$H$16)</f>
        <v>91852.218655540011</v>
      </c>
      <c r="H77" s="36">
        <f>' Calculations'!$H$5</f>
        <v>6674.0069939079031</v>
      </c>
      <c r="I77" s="36">
        <f>30000</f>
        <v>30000</v>
      </c>
      <c r="K77" s="36">
        <f t="shared" ca="1" si="1"/>
        <v>4644.9413622609864</v>
      </c>
    </row>
    <row r="78" spans="1:11" x14ac:dyDescent="0.3">
      <c r="A78" s="35">
        <v>73</v>
      </c>
      <c r="B78" s="35">
        <v>2030</v>
      </c>
      <c r="C78" s="35" t="s">
        <v>1873</v>
      </c>
      <c r="D78" s="36">
        <f ca="1">' Calculations'!$H$12+RAND()*(' Calculations'!$I$12-' Calculations'!$H$12)</f>
        <v>65314.060666278841</v>
      </c>
      <c r="E78" s="36">
        <f ca="1">' Calculations'!$H$13+RAND()*(' Calculations'!$I$13-' Calculations'!$H$13)</f>
        <v>11104.847481529185</v>
      </c>
      <c r="F78" s="36">
        <f ca="1">' Calculations'!$H$14+RAND()*(' Calculations'!$I$14-' Calculations'!$H$14)</f>
        <v>76354.729145856487</v>
      </c>
      <c r="G78" s="36">
        <f ca="1">' Calculations'!$H$16+RAND()*(' Calculations'!$I$16-' Calculations'!$H$16)</f>
        <v>72727.897627695434</v>
      </c>
      <c r="H78" s="36">
        <f>' Calculations'!$H$5</f>
        <v>6674.0069939079031</v>
      </c>
      <c r="I78" s="36">
        <f>30000</f>
        <v>30000</v>
      </c>
      <c r="K78" s="36">
        <f t="shared" ca="1" si="1"/>
        <v>43371.732672061175</v>
      </c>
    </row>
    <row r="79" spans="1:11" x14ac:dyDescent="0.3">
      <c r="A79" s="35">
        <v>74</v>
      </c>
      <c r="B79" s="35">
        <v>2030</v>
      </c>
      <c r="C79" s="35" t="s">
        <v>15062</v>
      </c>
      <c r="D79" s="36">
        <f ca="1">' Calculations'!$H$12+RAND()*(' Calculations'!$I$12-' Calculations'!$H$12)</f>
        <v>12780.82512369044</v>
      </c>
      <c r="E79" s="36">
        <f ca="1">' Calculations'!$H$13+RAND()*(' Calculations'!$I$13-' Calculations'!$H$13)</f>
        <v>19863.59866998468</v>
      </c>
      <c r="F79" s="36">
        <f ca="1">' Calculations'!$H$14+RAND()*(' Calculations'!$I$14-' Calculations'!$H$14)</f>
        <v>31185.53560977961</v>
      </c>
      <c r="G79" s="36">
        <f ca="1">' Calculations'!$H$16+RAND()*(' Calculations'!$I$16-' Calculations'!$H$16)</f>
        <v>83574.414246876724</v>
      </c>
      <c r="H79" s="36">
        <f>' Calculations'!$H$5</f>
        <v>6674.0069939079031</v>
      </c>
      <c r="I79" s="36">
        <f>30000</f>
        <v>30000</v>
      </c>
      <c r="K79" s="36">
        <f t="shared" ca="1" si="1"/>
        <v>-56418.461837329887</v>
      </c>
    </row>
    <row r="80" spans="1:11" x14ac:dyDescent="0.3">
      <c r="A80" s="35">
        <v>75</v>
      </c>
      <c r="B80" s="35">
        <v>2030</v>
      </c>
      <c r="C80" s="35" t="s">
        <v>405</v>
      </c>
      <c r="D80" s="36">
        <f ca="1">' Calculations'!$H$12+RAND()*(' Calculations'!$I$12-' Calculations'!$H$12)</f>
        <v>54912.332921872781</v>
      </c>
      <c r="E80" s="36">
        <f ca="1">' Calculations'!$H$13+RAND()*(' Calculations'!$I$13-' Calculations'!$H$13)</f>
        <v>16920.940083931091</v>
      </c>
      <c r="F80" s="36">
        <f ca="1">' Calculations'!$H$14+RAND()*(' Calculations'!$I$14-' Calculations'!$H$14)</f>
        <v>49908.747266787032</v>
      </c>
      <c r="G80" s="36">
        <f ca="1">' Calculations'!$H$16+RAND()*(' Calculations'!$I$16-' Calculations'!$H$16)</f>
        <v>42751.247270540851</v>
      </c>
      <c r="H80" s="36">
        <f>' Calculations'!$H$5</f>
        <v>6674.0069939079031</v>
      </c>
      <c r="I80" s="36">
        <f>30000</f>
        <v>30000</v>
      </c>
      <c r="K80" s="36">
        <f t="shared" ca="1" si="1"/>
        <v>42316.766008142149</v>
      </c>
    </row>
    <row r="81" spans="1:11" x14ac:dyDescent="0.3">
      <c r="A81" s="35">
        <v>76</v>
      </c>
      <c r="B81" s="35">
        <v>2030</v>
      </c>
      <c r="C81" s="35" t="s">
        <v>2473</v>
      </c>
      <c r="D81" s="36">
        <f ca="1">' Calculations'!$H$12+RAND()*(' Calculations'!$I$12-' Calculations'!$H$12)</f>
        <v>59068.952292608497</v>
      </c>
      <c r="E81" s="36">
        <f ca="1">' Calculations'!$H$13+RAND()*(' Calculations'!$I$13-' Calculations'!$H$13)</f>
        <v>32150.327555876494</v>
      </c>
      <c r="F81" s="36">
        <f ca="1">' Calculations'!$H$14+RAND()*(' Calculations'!$I$14-' Calculations'!$H$14)</f>
        <v>76269.663665899017</v>
      </c>
      <c r="G81" s="36">
        <f ca="1">' Calculations'!$H$16+RAND()*(' Calculations'!$I$16-' Calculations'!$H$16)</f>
        <v>79382.002250853402</v>
      </c>
      <c r="H81" s="36">
        <f>' Calculations'!$H$5</f>
        <v>6674.0069939079031</v>
      </c>
      <c r="I81" s="36">
        <f>30000</f>
        <v>30000</v>
      </c>
      <c r="K81" s="36">
        <f t="shared" ca="1" si="1"/>
        <v>51432.93426962271</v>
      </c>
    </row>
    <row r="82" spans="1:11" x14ac:dyDescent="0.3">
      <c r="A82" s="35">
        <v>77</v>
      </c>
      <c r="B82" s="35">
        <v>2030</v>
      </c>
      <c r="C82" s="35" t="s">
        <v>6845</v>
      </c>
      <c r="D82" s="36">
        <f ca="1">' Calculations'!$H$12+RAND()*(' Calculations'!$I$12-' Calculations'!$H$12)</f>
        <v>12759.79763803463</v>
      </c>
      <c r="E82" s="36">
        <f ca="1">' Calculations'!$H$13+RAND()*(' Calculations'!$I$13-' Calculations'!$H$13)</f>
        <v>28996.573768670911</v>
      </c>
      <c r="F82" s="36">
        <f ca="1">' Calculations'!$H$14+RAND()*(' Calculations'!$I$14-' Calculations'!$H$14)</f>
        <v>84525.627161096461</v>
      </c>
      <c r="G82" s="36">
        <f ca="1">' Calculations'!$H$16+RAND()*(' Calculations'!$I$16-' Calculations'!$H$16)</f>
        <v>48653.562842472587</v>
      </c>
      <c r="H82" s="36">
        <f>' Calculations'!$H$5</f>
        <v>6674.0069939079031</v>
      </c>
      <c r="I82" s="36">
        <f>30000</f>
        <v>30000</v>
      </c>
      <c r="K82" s="36">
        <f t="shared" ca="1" si="1"/>
        <v>40954.428731421518</v>
      </c>
    </row>
    <row r="83" spans="1:11" x14ac:dyDescent="0.3">
      <c r="A83" s="35">
        <v>78</v>
      </c>
      <c r="B83" s="35">
        <v>2030</v>
      </c>
      <c r="C83" s="35" t="s">
        <v>15063</v>
      </c>
      <c r="D83" s="36">
        <f ca="1">' Calculations'!$H$12+RAND()*(' Calculations'!$I$12-' Calculations'!$H$12)</f>
        <v>43770.716299844076</v>
      </c>
      <c r="E83" s="36">
        <f ca="1">' Calculations'!$H$13+RAND()*(' Calculations'!$I$13-' Calculations'!$H$13)</f>
        <v>29424.81949527414</v>
      </c>
      <c r="F83" s="36">
        <f ca="1">' Calculations'!$H$14+RAND()*(' Calculations'!$I$14-' Calculations'!$H$14)</f>
        <v>45306.648891093224</v>
      </c>
      <c r="G83" s="36">
        <f ca="1">' Calculations'!$H$16+RAND()*(' Calculations'!$I$16-' Calculations'!$H$16)</f>
        <v>55883.272489865238</v>
      </c>
      <c r="H83" s="36">
        <f>' Calculations'!$H$5</f>
        <v>6674.0069939079031</v>
      </c>
      <c r="I83" s="36">
        <f>30000</f>
        <v>30000</v>
      </c>
      <c r="K83" s="36">
        <f t="shared" ca="1" si="1"/>
        <v>25944.905202438313</v>
      </c>
    </row>
    <row r="84" spans="1:11" x14ac:dyDescent="0.3">
      <c r="A84" s="35">
        <v>79</v>
      </c>
      <c r="B84" s="35">
        <v>2030</v>
      </c>
      <c r="C84" s="35" t="s">
        <v>15064</v>
      </c>
      <c r="D84" s="36">
        <f ca="1">' Calculations'!$H$12+RAND()*(' Calculations'!$I$12-' Calculations'!$H$12)</f>
        <v>61360.965981548368</v>
      </c>
      <c r="E84" s="36">
        <f ca="1">' Calculations'!$H$13+RAND()*(' Calculations'!$I$13-' Calculations'!$H$13)</f>
        <v>33002.33074793547</v>
      </c>
      <c r="F84" s="36">
        <f ca="1">' Calculations'!$H$14+RAND()*(' Calculations'!$I$14-' Calculations'!$H$14)</f>
        <v>74311.439207439165</v>
      </c>
      <c r="G84" s="36">
        <f ca="1">' Calculations'!$H$16+RAND()*(' Calculations'!$I$16-' Calculations'!$H$16)</f>
        <v>52754.971308181979</v>
      </c>
      <c r="H84" s="36">
        <f>' Calculations'!$H$5</f>
        <v>6674.0069939079031</v>
      </c>
      <c r="I84" s="36">
        <f>30000</f>
        <v>30000</v>
      </c>
      <c r="K84" s="36">
        <f t="shared" ca="1" si="1"/>
        <v>79245.757634833135</v>
      </c>
    </row>
    <row r="85" spans="1:11" x14ac:dyDescent="0.3">
      <c r="A85" s="35">
        <v>80</v>
      </c>
      <c r="B85" s="35">
        <v>2030</v>
      </c>
      <c r="C85" s="35" t="s">
        <v>6176</v>
      </c>
      <c r="D85" s="36">
        <f ca="1">' Calculations'!$H$12+RAND()*(' Calculations'!$I$12-' Calculations'!$H$12)</f>
        <v>48732.576880649598</v>
      </c>
      <c r="E85" s="36">
        <f ca="1">' Calculations'!$H$13+RAND()*(' Calculations'!$I$13-' Calculations'!$H$13)</f>
        <v>20781.597928847281</v>
      </c>
      <c r="F85" s="36">
        <f ca="1">' Calculations'!$H$14+RAND()*(' Calculations'!$I$14-' Calculations'!$H$14)</f>
        <v>84253.880414668587</v>
      </c>
      <c r="G85" s="36">
        <f ca="1">' Calculations'!$H$16+RAND()*(' Calculations'!$I$16-' Calculations'!$H$16)</f>
        <v>63612.899055238187</v>
      </c>
      <c r="H85" s="36">
        <f>' Calculations'!$H$5</f>
        <v>6674.0069939079031</v>
      </c>
      <c r="I85" s="36">
        <f>30000</f>
        <v>30000</v>
      </c>
      <c r="K85" s="36">
        <f t="shared" ca="1" si="1"/>
        <v>53481.149175019382</v>
      </c>
    </row>
    <row r="86" spans="1:11" x14ac:dyDescent="0.3">
      <c r="A86" s="35">
        <v>81</v>
      </c>
      <c r="B86" s="35">
        <v>2030</v>
      </c>
      <c r="C86" s="35" t="s">
        <v>15065</v>
      </c>
      <c r="D86" s="36">
        <f ca="1">' Calculations'!$H$12+RAND()*(' Calculations'!$I$12-' Calculations'!$H$12)</f>
        <v>22449.195283094043</v>
      </c>
      <c r="E86" s="36">
        <f ca="1">' Calculations'!$H$13+RAND()*(' Calculations'!$I$13-' Calculations'!$H$13)</f>
        <v>34830.143353904605</v>
      </c>
      <c r="F86" s="36">
        <f ca="1">' Calculations'!$H$14+RAND()*(' Calculations'!$I$14-' Calculations'!$H$14)</f>
        <v>82002.048843657656</v>
      </c>
      <c r="G86" s="36">
        <f ca="1">' Calculations'!$H$16+RAND()*(' Calculations'!$I$16-' Calculations'!$H$16)</f>
        <v>48795.15609456446</v>
      </c>
      <c r="H86" s="36">
        <f>' Calculations'!$H$5</f>
        <v>6674.0069939079031</v>
      </c>
      <c r="I86" s="36">
        <f>30000</f>
        <v>30000</v>
      </c>
      <c r="K86" s="36">
        <f t="shared" ca="1" si="1"/>
        <v>53812.22439218394</v>
      </c>
    </row>
    <row r="87" spans="1:11" x14ac:dyDescent="0.3">
      <c r="A87" s="35">
        <v>82</v>
      </c>
      <c r="B87" s="35">
        <v>2030</v>
      </c>
      <c r="C87" s="35" t="s">
        <v>15066</v>
      </c>
      <c r="D87" s="36">
        <f ca="1">' Calculations'!$H$12+RAND()*(' Calculations'!$I$12-' Calculations'!$H$12)</f>
        <v>63890.390813490187</v>
      </c>
      <c r="E87" s="36">
        <f ca="1">' Calculations'!$H$13+RAND()*(' Calculations'!$I$13-' Calculations'!$H$13)</f>
        <v>17406.711236321207</v>
      </c>
      <c r="F87" s="36">
        <f ca="1">' Calculations'!$H$14+RAND()*(' Calculations'!$I$14-' Calculations'!$H$14)</f>
        <v>32688.419076807961</v>
      </c>
      <c r="G87" s="36">
        <f ca="1">' Calculations'!$H$16+RAND()*(' Calculations'!$I$16-' Calculations'!$H$16)</f>
        <v>102868.62147193128</v>
      </c>
      <c r="H87" s="36">
        <f>' Calculations'!$H$5</f>
        <v>6674.0069939079031</v>
      </c>
      <c r="I87" s="36">
        <f>30000</f>
        <v>30000</v>
      </c>
      <c r="K87" s="36">
        <f t="shared" ca="1" si="1"/>
        <v>-25557.107339219845</v>
      </c>
    </row>
    <row r="88" spans="1:11" x14ac:dyDescent="0.3">
      <c r="A88" s="35">
        <v>83</v>
      </c>
      <c r="B88" s="35">
        <v>2030</v>
      </c>
      <c r="C88" s="35" t="s">
        <v>15067</v>
      </c>
      <c r="D88" s="36">
        <f ca="1">' Calculations'!$H$12+RAND()*(' Calculations'!$I$12-' Calculations'!$H$12)</f>
        <v>25716.90300866578</v>
      </c>
      <c r="E88" s="36">
        <f ca="1">' Calculations'!$H$13+RAND()*(' Calculations'!$I$13-' Calculations'!$H$13)</f>
        <v>20579.501147816562</v>
      </c>
      <c r="F88" s="36">
        <f ca="1">' Calculations'!$H$14+RAND()*(' Calculations'!$I$14-' Calculations'!$H$14)</f>
        <v>51568.743183405633</v>
      </c>
      <c r="G88" s="36">
        <f ca="1">' Calculations'!$H$16+RAND()*(' Calculations'!$I$16-' Calculations'!$H$16)</f>
        <v>51242.862790762236</v>
      </c>
      <c r="H88" s="36">
        <f>' Calculations'!$H$5</f>
        <v>6674.0069939079031</v>
      </c>
      <c r="I88" s="36">
        <f>30000</f>
        <v>30000</v>
      </c>
      <c r="K88" s="36">
        <f t="shared" ca="1" si="1"/>
        <v>9948.2775552178355</v>
      </c>
    </row>
    <row r="89" spans="1:11" x14ac:dyDescent="0.3">
      <c r="A89" s="35">
        <v>84</v>
      </c>
      <c r="B89" s="35">
        <v>2030</v>
      </c>
      <c r="C89" s="35" t="s">
        <v>15068</v>
      </c>
      <c r="D89" s="36">
        <f ca="1">' Calculations'!$H$12+RAND()*(' Calculations'!$I$12-' Calculations'!$H$12)</f>
        <v>17070.782411368178</v>
      </c>
      <c r="E89" s="36">
        <f ca="1">' Calculations'!$H$13+RAND()*(' Calculations'!$I$13-' Calculations'!$H$13)</f>
        <v>36322.999947367884</v>
      </c>
      <c r="F89" s="36">
        <f ca="1">' Calculations'!$H$14+RAND()*(' Calculations'!$I$14-' Calculations'!$H$14)</f>
        <v>36188.108446575643</v>
      </c>
      <c r="G89" s="36">
        <f ca="1">' Calculations'!$H$16+RAND()*(' Calculations'!$I$16-' Calculations'!$H$16)</f>
        <v>76524.75228153952</v>
      </c>
      <c r="H89" s="36">
        <f>' Calculations'!$H$5</f>
        <v>6674.0069939079031</v>
      </c>
      <c r="I89" s="36">
        <f>30000</f>
        <v>30000</v>
      </c>
      <c r="K89" s="36">
        <f t="shared" ca="1" si="1"/>
        <v>-23616.868470135712</v>
      </c>
    </row>
    <row r="90" spans="1:11" x14ac:dyDescent="0.3">
      <c r="A90" s="35">
        <v>85</v>
      </c>
      <c r="B90" s="35">
        <v>2031</v>
      </c>
      <c r="C90" s="35" t="s">
        <v>1873</v>
      </c>
      <c r="D90" s="36">
        <f ca="1">' Calculations'!$H$12+RAND()*(' Calculations'!$I$12-' Calculations'!$H$12)</f>
        <v>43390.506811975218</v>
      </c>
      <c r="E90" s="36">
        <f ca="1">' Calculations'!$H$13+RAND()*(' Calculations'!$I$13-' Calculations'!$H$13)</f>
        <v>30336.300522611607</v>
      </c>
      <c r="F90" s="36">
        <f ca="1">' Calculations'!$H$14+RAND()*(' Calculations'!$I$14-' Calculations'!$H$14)</f>
        <v>27353.33198596369</v>
      </c>
      <c r="G90" s="36">
        <f ca="1">' Calculations'!$H$16+RAND()*(' Calculations'!$I$16-' Calculations'!$H$16)</f>
        <v>74805.818923749976</v>
      </c>
      <c r="H90" s="36">
        <f>' Calculations'!$H$5</f>
        <v>6674.0069939079031</v>
      </c>
      <c r="I90" s="36">
        <f>30000</f>
        <v>30000</v>
      </c>
      <c r="K90" s="36">
        <f t="shared" ca="1" si="1"/>
        <v>-10399.686597107357</v>
      </c>
    </row>
    <row r="91" spans="1:11" x14ac:dyDescent="0.3">
      <c r="A91" s="35">
        <v>86</v>
      </c>
      <c r="B91" s="35">
        <v>2031</v>
      </c>
      <c r="C91" s="35" t="s">
        <v>15062</v>
      </c>
      <c r="D91" s="36">
        <f ca="1">' Calculations'!$H$12+RAND()*(' Calculations'!$I$12-' Calculations'!$H$12)</f>
        <v>14239.813481463136</v>
      </c>
      <c r="E91" s="36">
        <f ca="1">' Calculations'!$H$13+RAND()*(' Calculations'!$I$13-' Calculations'!$H$13)</f>
        <v>30212.806946181998</v>
      </c>
      <c r="F91" s="36">
        <f ca="1">' Calculations'!$H$14+RAND()*(' Calculations'!$I$14-' Calculations'!$H$14)</f>
        <v>43771.467850894471</v>
      </c>
      <c r="G91" s="36">
        <f ca="1">' Calculations'!$H$16+RAND()*(' Calculations'!$I$16-' Calculations'!$H$16)</f>
        <v>75110.20192592495</v>
      </c>
      <c r="H91" s="36">
        <f>' Calculations'!$H$5</f>
        <v>6674.0069939079031</v>
      </c>
      <c r="I91" s="36">
        <f>30000</f>
        <v>30000</v>
      </c>
      <c r="K91" s="36">
        <f t="shared" ca="1" si="1"/>
        <v>-23560.120641293252</v>
      </c>
    </row>
    <row r="92" spans="1:11" x14ac:dyDescent="0.3">
      <c r="A92" s="35">
        <v>87</v>
      </c>
      <c r="B92" s="35">
        <v>2031</v>
      </c>
      <c r="C92" s="35" t="s">
        <v>405</v>
      </c>
      <c r="D92" s="36">
        <f ca="1">' Calculations'!$H$12+RAND()*(' Calculations'!$I$12-' Calculations'!$H$12)</f>
        <v>11482.003089683169</v>
      </c>
      <c r="E92" s="36">
        <f ca="1">' Calculations'!$H$13+RAND()*(' Calculations'!$I$13-' Calculations'!$H$13)</f>
        <v>36411.536068201109</v>
      </c>
      <c r="F92" s="36">
        <f ca="1">' Calculations'!$H$14+RAND()*(' Calculations'!$I$14-' Calculations'!$H$14)</f>
        <v>60908.203867546436</v>
      </c>
      <c r="G92" s="36">
        <f ca="1">' Calculations'!$H$16+RAND()*(' Calculations'!$I$16-' Calculations'!$H$16)</f>
        <v>70490.702276545693</v>
      </c>
      <c r="H92" s="36">
        <f>' Calculations'!$H$5</f>
        <v>6674.0069939079031</v>
      </c>
      <c r="I92" s="36">
        <f>30000</f>
        <v>30000</v>
      </c>
      <c r="K92" s="36">
        <f t="shared" ca="1" si="1"/>
        <v>1637.0337549771211</v>
      </c>
    </row>
    <row r="93" spans="1:11" x14ac:dyDescent="0.3">
      <c r="A93" s="35">
        <v>88</v>
      </c>
      <c r="B93" s="35">
        <v>2031</v>
      </c>
      <c r="C93" s="35" t="s">
        <v>2473</v>
      </c>
      <c r="D93" s="36">
        <f ca="1">' Calculations'!$H$12+RAND()*(' Calculations'!$I$12-' Calculations'!$H$12)</f>
        <v>19784.462099467964</v>
      </c>
      <c r="E93" s="36">
        <f ca="1">' Calculations'!$H$13+RAND()*(' Calculations'!$I$13-' Calculations'!$H$13)</f>
        <v>35668.326304456561</v>
      </c>
      <c r="F93" s="36">
        <f ca="1">' Calculations'!$H$14+RAND()*(' Calculations'!$I$14-' Calculations'!$H$14)</f>
        <v>28200.880667645582</v>
      </c>
      <c r="G93" s="36">
        <f ca="1">' Calculations'!$H$16+RAND()*(' Calculations'!$I$16-' Calculations'!$H$16)</f>
        <v>98862.153306666209</v>
      </c>
      <c r="H93" s="36">
        <f>' Calculations'!$H$5</f>
        <v>6674.0069939079031</v>
      </c>
      <c r="I93" s="36">
        <f>30000</f>
        <v>30000</v>
      </c>
      <c r="K93" s="36">
        <f t="shared" ca="1" si="1"/>
        <v>-51882.491229003979</v>
      </c>
    </row>
    <row r="94" spans="1:11" x14ac:dyDescent="0.3">
      <c r="A94" s="35">
        <v>89</v>
      </c>
      <c r="B94" s="35">
        <v>2031</v>
      </c>
      <c r="C94" s="35" t="s">
        <v>6845</v>
      </c>
      <c r="D94" s="36">
        <f ca="1">' Calculations'!$H$12+RAND()*(' Calculations'!$I$12-' Calculations'!$H$12)</f>
        <v>28006.201839394424</v>
      </c>
      <c r="E94" s="36">
        <f ca="1">' Calculations'!$H$13+RAND()*(' Calculations'!$I$13-' Calculations'!$H$13)</f>
        <v>18918.539939889488</v>
      </c>
      <c r="F94" s="36">
        <f ca="1">' Calculations'!$H$14+RAND()*(' Calculations'!$I$14-' Calculations'!$H$14)</f>
        <v>26477.134961563443</v>
      </c>
      <c r="G94" s="36">
        <f ca="1">' Calculations'!$H$16+RAND()*(' Calculations'!$I$16-' Calculations'!$H$16)</f>
        <v>46028.629347766837</v>
      </c>
      <c r="H94" s="36">
        <f>' Calculations'!$H$5</f>
        <v>6674.0069939079031</v>
      </c>
      <c r="I94" s="36">
        <f>30000</f>
        <v>30000</v>
      </c>
      <c r="K94" s="36">
        <f t="shared" ca="1" si="1"/>
        <v>-9300.7596008273977</v>
      </c>
    </row>
    <row r="95" spans="1:11" x14ac:dyDescent="0.3">
      <c r="A95" s="35">
        <v>90</v>
      </c>
      <c r="B95" s="35">
        <v>2031</v>
      </c>
      <c r="C95" s="35" t="s">
        <v>15063</v>
      </c>
      <c r="D95" s="36">
        <f ca="1">' Calculations'!$H$12+RAND()*(' Calculations'!$I$12-' Calculations'!$H$12)</f>
        <v>39527.910618647118</v>
      </c>
      <c r="E95" s="36">
        <f ca="1">' Calculations'!$H$13+RAND()*(' Calculations'!$I$13-' Calculations'!$H$13)</f>
        <v>25912.169855338536</v>
      </c>
      <c r="F95" s="36">
        <f ca="1">' Calculations'!$H$14+RAND()*(' Calculations'!$I$14-' Calculations'!$H$14)</f>
        <v>46760.107836812313</v>
      </c>
      <c r="G95" s="36">
        <f ca="1">' Calculations'!$H$16+RAND()*(' Calculations'!$I$16-' Calculations'!$H$16)</f>
        <v>91312.592457569903</v>
      </c>
      <c r="H95" s="36">
        <f>' Calculations'!$H$5</f>
        <v>6674.0069939079031</v>
      </c>
      <c r="I95" s="36">
        <f>30000</f>
        <v>30000</v>
      </c>
      <c r="K95" s="36">
        <f t="shared" ca="1" si="1"/>
        <v>-15786.411140679833</v>
      </c>
    </row>
    <row r="96" spans="1:11" x14ac:dyDescent="0.3">
      <c r="A96" s="35">
        <v>91</v>
      </c>
      <c r="B96" s="35">
        <v>2031</v>
      </c>
      <c r="C96" s="35" t="s">
        <v>15064</v>
      </c>
      <c r="D96" s="36">
        <f ca="1">' Calculations'!$H$12+RAND()*(' Calculations'!$I$12-' Calculations'!$H$12)</f>
        <v>26610.529070347533</v>
      </c>
      <c r="E96" s="36">
        <f ca="1">' Calculations'!$H$13+RAND()*(' Calculations'!$I$13-' Calculations'!$H$13)</f>
        <v>18074.633217716684</v>
      </c>
      <c r="F96" s="36">
        <f ca="1">' Calculations'!$H$14+RAND()*(' Calculations'!$I$14-' Calculations'!$H$14)</f>
        <v>74500.713018408875</v>
      </c>
      <c r="G96" s="36">
        <f ca="1">' Calculations'!$H$16+RAND()*(' Calculations'!$I$16-' Calculations'!$H$16)</f>
        <v>45565.672919127166</v>
      </c>
      <c r="H96" s="36">
        <f>' Calculations'!$H$5</f>
        <v>6674.0069939079031</v>
      </c>
      <c r="I96" s="36">
        <f>30000</f>
        <v>30000</v>
      </c>
      <c r="K96" s="36">
        <f t="shared" ca="1" si="1"/>
        <v>36946.195393438014</v>
      </c>
    </row>
    <row r="97" spans="1:11" x14ac:dyDescent="0.3">
      <c r="A97" s="35">
        <v>92</v>
      </c>
      <c r="B97" s="35">
        <v>2031</v>
      </c>
      <c r="C97" s="35" t="s">
        <v>6176</v>
      </c>
      <c r="D97" s="36">
        <f ca="1">' Calculations'!$H$12+RAND()*(' Calculations'!$I$12-' Calculations'!$H$12)</f>
        <v>61791.023094680939</v>
      </c>
      <c r="E97" s="36">
        <f ca="1">' Calculations'!$H$13+RAND()*(' Calculations'!$I$13-' Calculations'!$H$13)</f>
        <v>15926.584030563667</v>
      </c>
      <c r="F97" s="36">
        <f ca="1">' Calculations'!$H$14+RAND()*(' Calculations'!$I$14-' Calculations'!$H$14)</f>
        <v>62037.413376270983</v>
      </c>
      <c r="G97" s="36">
        <f ca="1">' Calculations'!$H$16+RAND()*(' Calculations'!$I$16-' Calculations'!$H$16)</f>
        <v>69241.055197234004</v>
      </c>
      <c r="H97" s="36">
        <f>' Calculations'!$H$5</f>
        <v>6674.0069939079031</v>
      </c>
      <c r="I97" s="36">
        <f>30000</f>
        <v>30000</v>
      </c>
      <c r="K97" s="36">
        <f t="shared" ca="1" si="1"/>
        <v>33839.958310373695</v>
      </c>
    </row>
    <row r="98" spans="1:11" x14ac:dyDescent="0.3">
      <c r="A98" s="35">
        <v>93</v>
      </c>
      <c r="B98" s="35">
        <v>2031</v>
      </c>
      <c r="C98" s="35" t="s">
        <v>15065</v>
      </c>
      <c r="D98" s="36">
        <f ca="1">' Calculations'!$H$12+RAND()*(' Calculations'!$I$12-' Calculations'!$H$12)</f>
        <v>18190.416835530712</v>
      </c>
      <c r="E98" s="36">
        <f ca="1">' Calculations'!$H$13+RAND()*(' Calculations'!$I$13-' Calculations'!$H$13)</f>
        <v>37611.851926583593</v>
      </c>
      <c r="F98" s="36">
        <f ca="1">' Calculations'!$H$14+RAND()*(' Calculations'!$I$14-' Calculations'!$H$14)</f>
        <v>40477.575381340466</v>
      </c>
      <c r="G98" s="36">
        <f ca="1">' Calculations'!$H$16+RAND()*(' Calculations'!$I$16-' Calculations'!$H$16)</f>
        <v>86558.369834503246</v>
      </c>
      <c r="H98" s="36">
        <f>' Calculations'!$H$5</f>
        <v>6674.0069939079031</v>
      </c>
      <c r="I98" s="36">
        <f>30000</f>
        <v>30000</v>
      </c>
      <c r="K98" s="36">
        <f t="shared" ca="1" si="1"/>
        <v>-26952.532684956372</v>
      </c>
    </row>
    <row r="99" spans="1:11" x14ac:dyDescent="0.3">
      <c r="A99" s="35">
        <v>94</v>
      </c>
      <c r="B99" s="35">
        <v>2031</v>
      </c>
      <c r="C99" s="35" t="s">
        <v>15066</v>
      </c>
      <c r="D99" s="36">
        <f ca="1">' Calculations'!$H$12+RAND()*(' Calculations'!$I$12-' Calculations'!$H$12)</f>
        <v>53490.11541486116</v>
      </c>
      <c r="E99" s="36">
        <f ca="1">' Calculations'!$H$13+RAND()*(' Calculations'!$I$13-' Calculations'!$H$13)</f>
        <v>35587.542582300099</v>
      </c>
      <c r="F99" s="36">
        <f ca="1">' Calculations'!$H$14+RAND()*(' Calculations'!$I$14-' Calculations'!$H$14)</f>
        <v>80686.81152785843</v>
      </c>
      <c r="G99" s="36">
        <f ca="1">' Calculations'!$H$16+RAND()*(' Calculations'!$I$16-' Calculations'!$H$16)</f>
        <v>65509.077005296363</v>
      </c>
      <c r="H99" s="36">
        <f>' Calculations'!$H$5</f>
        <v>6674.0069939079031</v>
      </c>
      <c r="I99" s="36">
        <f>30000</f>
        <v>30000</v>
      </c>
      <c r="K99" s="36">
        <f t="shared" ca="1" si="1"/>
        <v>67581.385525815436</v>
      </c>
    </row>
    <row r="100" spans="1:11" x14ac:dyDescent="0.3">
      <c r="A100" s="35">
        <v>95</v>
      </c>
      <c r="B100" s="35">
        <v>2031</v>
      </c>
      <c r="C100" s="35" t="s">
        <v>15067</v>
      </c>
      <c r="D100" s="36">
        <f ca="1">' Calculations'!$H$12+RAND()*(' Calculations'!$I$12-' Calculations'!$H$12)</f>
        <v>53174.986487499715</v>
      </c>
      <c r="E100" s="36">
        <f ca="1">' Calculations'!$H$13+RAND()*(' Calculations'!$I$13-' Calculations'!$H$13)</f>
        <v>25534.862892893379</v>
      </c>
      <c r="F100" s="36">
        <f ca="1">' Calculations'!$H$14+RAND()*(' Calculations'!$I$14-' Calculations'!$H$14)</f>
        <v>76452.678424955375</v>
      </c>
      <c r="G100" s="36">
        <f ca="1">' Calculations'!$H$16+RAND()*(' Calculations'!$I$16-' Calculations'!$H$16)</f>
        <v>75822.743782839127</v>
      </c>
      <c r="H100" s="36">
        <f>' Calculations'!$H$5</f>
        <v>6674.0069939079031</v>
      </c>
      <c r="I100" s="36">
        <f>30000</f>
        <v>30000</v>
      </c>
      <c r="K100" s="36">
        <f t="shared" ca="1" si="1"/>
        <v>42665.777028601427</v>
      </c>
    </row>
    <row r="101" spans="1:11" x14ac:dyDescent="0.3">
      <c r="A101" s="35">
        <v>96</v>
      </c>
      <c r="B101" s="35">
        <v>2031</v>
      </c>
      <c r="C101" s="35" t="s">
        <v>15068</v>
      </c>
      <c r="D101" s="36">
        <f ca="1">' Calculations'!$H$12+RAND()*(' Calculations'!$I$12-' Calculations'!$H$12)</f>
        <v>35044.650707185545</v>
      </c>
      <c r="E101" s="36">
        <f ca="1">' Calculations'!$H$13+RAND()*(' Calculations'!$I$13-' Calculations'!$H$13)</f>
        <v>30734.853751019764</v>
      </c>
      <c r="F101" s="36">
        <f ca="1">' Calculations'!$H$14+RAND()*(' Calculations'!$I$14-' Calculations'!$H$14)</f>
        <v>43897.686956818958</v>
      </c>
      <c r="G101" s="36">
        <f ca="1">' Calculations'!$H$16+RAND()*(' Calculations'!$I$16-' Calculations'!$H$16)</f>
        <v>47178.143060154944</v>
      </c>
      <c r="H101" s="36">
        <f>' Calculations'!$H$5</f>
        <v>6674.0069939079031</v>
      </c>
      <c r="I101" s="36">
        <f>30000</f>
        <v>30000</v>
      </c>
      <c r="K101" s="36">
        <f t="shared" ca="1" si="1"/>
        <v>25825.041360961419</v>
      </c>
    </row>
    <row r="102" spans="1:11" x14ac:dyDescent="0.3">
      <c r="A102" s="35">
        <v>97</v>
      </c>
      <c r="B102" s="35">
        <v>2032</v>
      </c>
      <c r="C102" s="35" t="s">
        <v>1873</v>
      </c>
      <c r="D102" s="36">
        <f ca="1">' Calculations'!$H$12+RAND()*(' Calculations'!$I$12-' Calculations'!$H$12)</f>
        <v>25899.063122301406</v>
      </c>
      <c r="E102" s="36">
        <f ca="1">' Calculations'!$H$13+RAND()*(' Calculations'!$I$13-' Calculations'!$H$13)</f>
        <v>36878.608058449398</v>
      </c>
      <c r="F102" s="36">
        <f ca="1">' Calculations'!$H$14+RAND()*(' Calculations'!$I$14-' Calculations'!$H$14)</f>
        <v>27443.928004002424</v>
      </c>
      <c r="G102" s="36">
        <f ca="1">' Calculations'!$H$16+RAND()*(' Calculations'!$I$16-' Calculations'!$H$16)</f>
        <v>68104.336270898129</v>
      </c>
      <c r="H102" s="36">
        <f>' Calculations'!$H$5</f>
        <v>6674.0069939079031</v>
      </c>
      <c r="I102" s="36">
        <f>30000</f>
        <v>30000</v>
      </c>
      <c r="K102" s="36">
        <f t="shared" ca="1" si="1"/>
        <v>-14556.744080052798</v>
      </c>
    </row>
    <row r="103" spans="1:11" x14ac:dyDescent="0.3">
      <c r="A103" s="35">
        <v>98</v>
      </c>
      <c r="B103" s="35">
        <v>2032</v>
      </c>
      <c r="C103" s="35" t="s">
        <v>15062</v>
      </c>
      <c r="D103" s="36">
        <f ca="1">' Calculations'!$H$12+RAND()*(' Calculations'!$I$12-' Calculations'!$H$12)</f>
        <v>28589.901577266115</v>
      </c>
      <c r="E103" s="36">
        <f ca="1">' Calculations'!$H$13+RAND()*(' Calculations'!$I$13-' Calculations'!$H$13)</f>
        <v>22875.216728893254</v>
      </c>
      <c r="F103" s="36">
        <f ca="1">' Calculations'!$H$14+RAND()*(' Calculations'!$I$14-' Calculations'!$H$14)</f>
        <v>29535.521558061526</v>
      </c>
      <c r="G103" s="36">
        <f ca="1">' Calculations'!$H$16+RAND()*(' Calculations'!$I$16-' Calculations'!$H$16)</f>
        <v>82897.229979684344</v>
      </c>
      <c r="H103" s="36">
        <f>' Calculations'!$H$5</f>
        <v>6674.0069939079031</v>
      </c>
      <c r="I103" s="36">
        <f>30000</f>
        <v>30000</v>
      </c>
      <c r="K103" s="36">
        <f t="shared" ca="1" si="1"/>
        <v>-38570.597109371345</v>
      </c>
    </row>
    <row r="104" spans="1:11" x14ac:dyDescent="0.3">
      <c r="A104" s="35">
        <v>99</v>
      </c>
      <c r="B104" s="35">
        <v>2032</v>
      </c>
      <c r="C104" s="35" t="s">
        <v>405</v>
      </c>
      <c r="D104" s="36">
        <f ca="1">' Calculations'!$H$12+RAND()*(' Calculations'!$I$12-' Calculations'!$H$12)</f>
        <v>59653.071337401874</v>
      </c>
      <c r="E104" s="36">
        <f ca="1">' Calculations'!$H$13+RAND()*(' Calculations'!$I$13-' Calculations'!$H$13)</f>
        <v>21530.615676294718</v>
      </c>
      <c r="F104" s="36">
        <f ca="1">' Calculations'!$H$14+RAND()*(' Calculations'!$I$14-' Calculations'!$H$14)</f>
        <v>82747.708017149125</v>
      </c>
      <c r="G104" s="36">
        <f ca="1">' Calculations'!$H$16+RAND()*(' Calculations'!$I$16-' Calculations'!$H$16)</f>
        <v>86215.737566864977</v>
      </c>
      <c r="H104" s="36">
        <f>' Calculations'!$H$5</f>
        <v>6674.0069939079031</v>
      </c>
      <c r="I104" s="36">
        <f>30000</f>
        <v>30000</v>
      </c>
      <c r="K104" s="36">
        <f t="shared" ca="1" si="1"/>
        <v>41041.65047007284</v>
      </c>
    </row>
    <row r="105" spans="1:11" x14ac:dyDescent="0.3">
      <c r="A105" s="35">
        <v>100</v>
      </c>
      <c r="B105" s="35">
        <v>2032</v>
      </c>
      <c r="C105" s="35" t="s">
        <v>2473</v>
      </c>
      <c r="D105" s="36">
        <f ca="1">' Calculations'!$H$12+RAND()*(' Calculations'!$I$12-' Calculations'!$H$12)</f>
        <v>45263.169901964022</v>
      </c>
      <c r="E105" s="36">
        <f ca="1">' Calculations'!$H$13+RAND()*(' Calculations'!$I$13-' Calculations'!$H$13)</f>
        <v>29974.508433127026</v>
      </c>
      <c r="F105" s="36">
        <f ca="1">' Calculations'!$H$14+RAND()*(' Calculations'!$I$14-' Calculations'!$H$14)</f>
        <v>47994.975909438486</v>
      </c>
      <c r="G105" s="36">
        <f ca="1">' Calculations'!$H$16+RAND()*(' Calculations'!$I$16-' Calculations'!$H$16)</f>
        <v>100071.22065138482</v>
      </c>
      <c r="H105" s="36">
        <f>' Calculations'!$H$5</f>
        <v>6674.0069939079031</v>
      </c>
      <c r="I105" s="36">
        <f>30000</f>
        <v>30000</v>
      </c>
      <c r="K105" s="36">
        <f t="shared" ca="1" si="1"/>
        <v>-13512.573400763184</v>
      </c>
    </row>
    <row r="106" spans="1:11" x14ac:dyDescent="0.3">
      <c r="A106" s="35">
        <v>101</v>
      </c>
      <c r="B106" s="35">
        <v>2032</v>
      </c>
      <c r="C106" s="35" t="s">
        <v>6845</v>
      </c>
      <c r="D106" s="36">
        <f ca="1">' Calculations'!$H$12+RAND()*(' Calculations'!$I$12-' Calculations'!$H$12)</f>
        <v>55986.912734702113</v>
      </c>
      <c r="E106" s="36">
        <f ca="1">' Calculations'!$H$13+RAND()*(' Calculations'!$I$13-' Calculations'!$H$13)</f>
        <v>11812.675709367135</v>
      </c>
      <c r="F106" s="36">
        <f ca="1">' Calculations'!$H$14+RAND()*(' Calculations'!$I$14-' Calculations'!$H$14)</f>
        <v>81453.514100340835</v>
      </c>
      <c r="G106" s="36">
        <f ca="1">' Calculations'!$H$16+RAND()*(' Calculations'!$I$16-' Calculations'!$H$16)</f>
        <v>46486.767236225583</v>
      </c>
      <c r="H106" s="36">
        <f>' Calculations'!$H$5</f>
        <v>6674.0069939079031</v>
      </c>
      <c r="I106" s="36">
        <f>30000</f>
        <v>30000</v>
      </c>
      <c r="K106" s="36">
        <f t="shared" ca="1" si="1"/>
        <v>66092.328314276616</v>
      </c>
    </row>
    <row r="107" spans="1:11" x14ac:dyDescent="0.3">
      <c r="A107" s="35">
        <v>102</v>
      </c>
      <c r="B107" s="35">
        <v>2032</v>
      </c>
      <c r="C107" s="35" t="s">
        <v>15063</v>
      </c>
      <c r="D107" s="36">
        <f ca="1">' Calculations'!$H$12+RAND()*(' Calculations'!$I$12-' Calculations'!$H$12)</f>
        <v>49946.493566882913</v>
      </c>
      <c r="E107" s="36">
        <f ca="1">' Calculations'!$H$13+RAND()*(' Calculations'!$I$13-' Calculations'!$H$13)</f>
        <v>29457.445234098515</v>
      </c>
      <c r="F107" s="36">
        <f ca="1">' Calculations'!$H$14+RAND()*(' Calculations'!$I$14-' Calculations'!$H$14)</f>
        <v>78755.549158165755</v>
      </c>
      <c r="G107" s="36">
        <f ca="1">' Calculations'!$H$16+RAND()*(' Calculations'!$I$16-' Calculations'!$H$16)</f>
        <v>73018.933326559767</v>
      </c>
      <c r="H107" s="36">
        <f>' Calculations'!$H$5</f>
        <v>6674.0069939079031</v>
      </c>
      <c r="I107" s="36">
        <f>30000</f>
        <v>30000</v>
      </c>
      <c r="K107" s="36">
        <f t="shared" ca="1" si="1"/>
        <v>48466.547638679534</v>
      </c>
    </row>
    <row r="108" spans="1:11" x14ac:dyDescent="0.3">
      <c r="A108" s="35">
        <v>103</v>
      </c>
      <c r="B108" s="35">
        <v>2032</v>
      </c>
      <c r="C108" s="35" t="s">
        <v>15064</v>
      </c>
      <c r="D108" s="36">
        <f ca="1">' Calculations'!$H$12+RAND()*(' Calculations'!$I$12-' Calculations'!$H$12)</f>
        <v>37173.36819159794</v>
      </c>
      <c r="E108" s="36">
        <f ca="1">' Calculations'!$H$13+RAND()*(' Calculations'!$I$13-' Calculations'!$H$13)</f>
        <v>24414.098651070439</v>
      </c>
      <c r="F108" s="36">
        <f ca="1">' Calculations'!$H$14+RAND()*(' Calculations'!$I$14-' Calculations'!$H$14)</f>
        <v>55912.155352133646</v>
      </c>
      <c r="G108" s="36">
        <f ca="1">' Calculations'!$H$16+RAND()*(' Calculations'!$I$16-' Calculations'!$H$16)</f>
        <v>84712.241396104946</v>
      </c>
      <c r="H108" s="36">
        <f>' Calculations'!$H$5</f>
        <v>6674.0069939079031</v>
      </c>
      <c r="I108" s="36">
        <f>30000</f>
        <v>30000</v>
      </c>
      <c r="K108" s="36">
        <f t="shared" ca="1" si="1"/>
        <v>-3886.626195210818</v>
      </c>
    </row>
    <row r="109" spans="1:11" x14ac:dyDescent="0.3">
      <c r="A109" s="35">
        <v>104</v>
      </c>
      <c r="B109" s="35">
        <v>2032</v>
      </c>
      <c r="C109" s="35" t="s">
        <v>6176</v>
      </c>
      <c r="D109" s="36">
        <f ca="1">' Calculations'!$H$12+RAND()*(' Calculations'!$I$12-' Calculations'!$H$12)</f>
        <v>13346.482962268932</v>
      </c>
      <c r="E109" s="36">
        <f ca="1">' Calculations'!$H$13+RAND()*(' Calculations'!$I$13-' Calculations'!$H$13)</f>
        <v>34290.925364227958</v>
      </c>
      <c r="F109" s="36">
        <f ca="1">' Calculations'!$H$14+RAND()*(' Calculations'!$I$14-' Calculations'!$H$14)</f>
        <v>61017.316616638425</v>
      </c>
      <c r="G109" s="36">
        <f ca="1">' Calculations'!$H$16+RAND()*(' Calculations'!$I$16-' Calculations'!$H$16)</f>
        <v>80728.951382537343</v>
      </c>
      <c r="H109" s="36">
        <f>' Calculations'!$H$5</f>
        <v>6674.0069939079031</v>
      </c>
      <c r="I109" s="36">
        <f>30000</f>
        <v>30000</v>
      </c>
      <c r="K109" s="36">
        <f t="shared" ca="1" si="1"/>
        <v>-8748.2334333099279</v>
      </c>
    </row>
    <row r="110" spans="1:11" x14ac:dyDescent="0.3">
      <c r="A110" s="35">
        <v>105</v>
      </c>
      <c r="B110" s="35">
        <v>2032</v>
      </c>
      <c r="C110" s="35" t="s">
        <v>15065</v>
      </c>
      <c r="D110" s="36">
        <f ca="1">' Calculations'!$H$12+RAND()*(' Calculations'!$I$12-' Calculations'!$H$12)</f>
        <v>44195.533225337364</v>
      </c>
      <c r="E110" s="36">
        <f ca="1">' Calculations'!$H$13+RAND()*(' Calculations'!$I$13-' Calculations'!$H$13)</f>
        <v>33918.769722723118</v>
      </c>
      <c r="F110" s="36">
        <f ca="1">' Calculations'!$H$14+RAND()*(' Calculations'!$I$14-' Calculations'!$H$14)</f>
        <v>70649.039927722624</v>
      </c>
      <c r="G110" s="36">
        <f ca="1">' Calculations'!$H$16+RAND()*(' Calculations'!$I$16-' Calculations'!$H$16)</f>
        <v>40602.404897432985</v>
      </c>
      <c r="H110" s="36">
        <f>' Calculations'!$H$5</f>
        <v>6674.0069939079031</v>
      </c>
      <c r="I110" s="36">
        <f>30000</f>
        <v>30000</v>
      </c>
      <c r="K110" s="36">
        <f t="shared" ca="1" si="1"/>
        <v>71486.93098444221</v>
      </c>
    </row>
    <row r="111" spans="1:11" x14ac:dyDescent="0.3">
      <c r="A111" s="35">
        <v>106</v>
      </c>
      <c r="B111" s="35">
        <v>2032</v>
      </c>
      <c r="C111" s="35" t="s">
        <v>15066</v>
      </c>
      <c r="D111" s="36">
        <f ca="1">' Calculations'!$H$12+RAND()*(' Calculations'!$I$12-' Calculations'!$H$12)</f>
        <v>26388.763509036507</v>
      </c>
      <c r="E111" s="36">
        <f ca="1">' Calculations'!$H$13+RAND()*(' Calculations'!$I$13-' Calculations'!$H$13)</f>
        <v>17221.16758325676</v>
      </c>
      <c r="F111" s="36">
        <f ca="1">' Calculations'!$H$14+RAND()*(' Calculations'!$I$14-' Calculations'!$H$14)</f>
        <v>72957.055585501264</v>
      </c>
      <c r="G111" s="36">
        <f ca="1">' Calculations'!$H$16+RAND()*(' Calculations'!$I$16-' Calculations'!$H$16)</f>
        <v>92358.847585741169</v>
      </c>
      <c r="H111" s="36">
        <f>' Calculations'!$H$5</f>
        <v>6674.0069939079031</v>
      </c>
      <c r="I111" s="36">
        <f>30000</f>
        <v>30000</v>
      </c>
      <c r="K111" s="36">
        <f t="shared" ca="1" si="1"/>
        <v>-12465.867901854537</v>
      </c>
    </row>
    <row r="112" spans="1:11" x14ac:dyDescent="0.3">
      <c r="A112" s="35">
        <v>107</v>
      </c>
      <c r="B112" s="35">
        <v>2032</v>
      </c>
      <c r="C112" s="35" t="s">
        <v>15067</v>
      </c>
      <c r="D112" s="36">
        <f ca="1">' Calculations'!$H$12+RAND()*(' Calculations'!$I$12-' Calculations'!$H$12)</f>
        <v>32484.807896247934</v>
      </c>
      <c r="E112" s="36">
        <f ca="1">' Calculations'!$H$13+RAND()*(' Calculations'!$I$13-' Calculations'!$H$13)</f>
        <v>27060.286572405807</v>
      </c>
      <c r="F112" s="36">
        <f ca="1">' Calculations'!$H$14+RAND()*(' Calculations'!$I$14-' Calculations'!$H$14)</f>
        <v>76214.444562038436</v>
      </c>
      <c r="G112" s="36">
        <f ca="1">' Calculations'!$H$16+RAND()*(' Calculations'!$I$16-' Calculations'!$H$16)</f>
        <v>92908.08451150496</v>
      </c>
      <c r="H112" s="36">
        <f>' Calculations'!$H$5</f>
        <v>6674.0069939079031</v>
      </c>
      <c r="I112" s="36">
        <f>30000</f>
        <v>30000</v>
      </c>
      <c r="K112" s="36">
        <f t="shared" ca="1" si="1"/>
        <v>6177.4475252793345</v>
      </c>
    </row>
    <row r="113" spans="1:11" x14ac:dyDescent="0.3">
      <c r="A113" s="35">
        <v>108</v>
      </c>
      <c r="B113" s="35">
        <v>2032</v>
      </c>
      <c r="C113" s="35" t="s">
        <v>15068</v>
      </c>
      <c r="D113" s="36">
        <f ca="1">' Calculations'!$H$12+RAND()*(' Calculations'!$I$12-' Calculations'!$H$12)</f>
        <v>24353.771894688605</v>
      </c>
      <c r="E113" s="36">
        <f ca="1">' Calculations'!$H$13+RAND()*(' Calculations'!$I$13-' Calculations'!$H$13)</f>
        <v>21728.555839811776</v>
      </c>
      <c r="F113" s="36">
        <f ca="1">' Calculations'!$H$14+RAND()*(' Calculations'!$I$14-' Calculations'!$H$14)</f>
        <v>62159.491516612929</v>
      </c>
      <c r="G113" s="36">
        <f ca="1">' Calculations'!$H$16+RAND()*(' Calculations'!$I$16-' Calculations'!$H$16)</f>
        <v>102481.20347455615</v>
      </c>
      <c r="H113" s="36">
        <f>' Calculations'!$H$5</f>
        <v>6674.0069939079031</v>
      </c>
      <c r="I113" s="36">
        <f>30000</f>
        <v>30000</v>
      </c>
      <c r="K113" s="36">
        <f t="shared" ca="1" si="1"/>
        <v>-30913.391217350756</v>
      </c>
    </row>
    <row r="114" spans="1:11" x14ac:dyDescent="0.3">
      <c r="A114" s="35">
        <v>109</v>
      </c>
      <c r="B114" s="35">
        <v>2033</v>
      </c>
      <c r="C114" s="35" t="s">
        <v>1873</v>
      </c>
      <c r="D114" s="36">
        <f ca="1">' Calculations'!$H$12+RAND()*(' Calculations'!$I$12-' Calculations'!$H$12)</f>
        <v>49147.036281836066</v>
      </c>
      <c r="E114" s="36">
        <f ca="1">' Calculations'!$H$13+RAND()*(' Calculations'!$I$13-' Calculations'!$H$13)</f>
        <v>15228.5062119955</v>
      </c>
      <c r="F114" s="36">
        <f ca="1">' Calculations'!$H$14+RAND()*(' Calculations'!$I$14-' Calculations'!$H$14)</f>
        <v>81122.055477543458</v>
      </c>
      <c r="G114" s="36">
        <f ca="1">' Calculations'!$H$16+RAND()*(' Calculations'!$I$16-' Calculations'!$H$16)</f>
        <v>55669.462622037012</v>
      </c>
      <c r="H114" s="36">
        <f>' Calculations'!$H$5</f>
        <v>6674.0069939079031</v>
      </c>
      <c r="I114" s="36">
        <f>30000</f>
        <v>30000</v>
      </c>
      <c r="K114" s="36">
        <f t="shared" ca="1" si="1"/>
        <v>53154.128355430119</v>
      </c>
    </row>
    <row r="115" spans="1:11" x14ac:dyDescent="0.3">
      <c r="A115" s="35">
        <v>110</v>
      </c>
      <c r="B115" s="35">
        <v>2033</v>
      </c>
      <c r="C115" s="35" t="s">
        <v>15062</v>
      </c>
      <c r="D115" s="36">
        <f ca="1">' Calculations'!$H$12+RAND()*(' Calculations'!$I$12-' Calculations'!$H$12)</f>
        <v>59120.978924032184</v>
      </c>
      <c r="E115" s="36">
        <f ca="1">' Calculations'!$H$13+RAND()*(' Calculations'!$I$13-' Calculations'!$H$13)</f>
        <v>20779.878268453875</v>
      </c>
      <c r="F115" s="36">
        <f ca="1">' Calculations'!$H$14+RAND()*(' Calculations'!$I$14-' Calculations'!$H$14)</f>
        <v>27257.205613572143</v>
      </c>
      <c r="G115" s="36">
        <f ca="1">' Calculations'!$H$16+RAND()*(' Calculations'!$I$16-' Calculations'!$H$16)</f>
        <v>81459.691188010271</v>
      </c>
      <c r="H115" s="36">
        <f>' Calculations'!$H$5</f>
        <v>6674.0069939079031</v>
      </c>
      <c r="I115" s="36">
        <f>30000</f>
        <v>30000</v>
      </c>
      <c r="K115" s="36">
        <f t="shared" ca="1" si="1"/>
        <v>-10975.635375859958</v>
      </c>
    </row>
    <row r="116" spans="1:11" x14ac:dyDescent="0.3">
      <c r="A116" s="35">
        <v>111</v>
      </c>
      <c r="B116" s="35">
        <v>2033</v>
      </c>
      <c r="C116" s="35" t="s">
        <v>405</v>
      </c>
      <c r="D116" s="36">
        <f ca="1">' Calculations'!$H$12+RAND()*(' Calculations'!$I$12-' Calculations'!$H$12)</f>
        <v>28621.262107731971</v>
      </c>
      <c r="E116" s="36">
        <f ca="1">' Calculations'!$H$13+RAND()*(' Calculations'!$I$13-' Calculations'!$H$13)</f>
        <v>35184.064183036637</v>
      </c>
      <c r="F116" s="36">
        <f ca="1">' Calculations'!$H$14+RAND()*(' Calculations'!$I$14-' Calculations'!$H$14)</f>
        <v>64581.2622317637</v>
      </c>
      <c r="G116" s="36">
        <f ca="1">' Calculations'!$H$16+RAND()*(' Calculations'!$I$16-' Calculations'!$H$16)</f>
        <v>78358.792653090961</v>
      </c>
      <c r="H116" s="36">
        <f>' Calculations'!$H$5</f>
        <v>6674.0069939079031</v>
      </c>
      <c r="I116" s="36">
        <f>30000</f>
        <v>30000</v>
      </c>
      <c r="K116" s="36">
        <f t="shared" ca="1" si="1"/>
        <v>13353.788875533457</v>
      </c>
    </row>
    <row r="117" spans="1:11" x14ac:dyDescent="0.3">
      <c r="A117" s="35">
        <v>112</v>
      </c>
      <c r="B117" s="35">
        <v>2033</v>
      </c>
      <c r="C117" s="35" t="s">
        <v>2473</v>
      </c>
      <c r="D117" s="36">
        <f ca="1">' Calculations'!$H$12+RAND()*(' Calculations'!$I$12-' Calculations'!$H$12)</f>
        <v>63007.650268906735</v>
      </c>
      <c r="E117" s="36">
        <f ca="1">' Calculations'!$H$13+RAND()*(' Calculations'!$I$13-' Calculations'!$H$13)</f>
        <v>22677.999097528871</v>
      </c>
      <c r="F117" s="36">
        <f ca="1">' Calculations'!$H$14+RAND()*(' Calculations'!$I$14-' Calculations'!$H$14)</f>
        <v>63862.825145598217</v>
      </c>
      <c r="G117" s="36">
        <f ca="1">' Calculations'!$H$16+RAND()*(' Calculations'!$I$16-' Calculations'!$H$16)</f>
        <v>41302.476536323848</v>
      </c>
      <c r="H117" s="36">
        <f>' Calculations'!$H$5</f>
        <v>6674.0069939079031</v>
      </c>
      <c r="I117" s="36">
        <f>30000</f>
        <v>30000</v>
      </c>
      <c r="K117" s="36">
        <f t="shared" ca="1" si="1"/>
        <v>71571.990981802082</v>
      </c>
    </row>
    <row r="118" spans="1:11" x14ac:dyDescent="0.3">
      <c r="A118" s="35">
        <v>113</v>
      </c>
      <c r="B118" s="35">
        <v>2033</v>
      </c>
      <c r="C118" s="35" t="s">
        <v>6845</v>
      </c>
      <c r="D118" s="36">
        <f ca="1">' Calculations'!$H$12+RAND()*(' Calculations'!$I$12-' Calculations'!$H$12)</f>
        <v>43182.842492073898</v>
      </c>
      <c r="E118" s="36">
        <f ca="1">' Calculations'!$H$13+RAND()*(' Calculations'!$I$13-' Calculations'!$H$13)</f>
        <v>27972.019635036071</v>
      </c>
      <c r="F118" s="36">
        <f ca="1">' Calculations'!$H$14+RAND()*(' Calculations'!$I$14-' Calculations'!$H$14)</f>
        <v>82792.208580522012</v>
      </c>
      <c r="G118" s="36">
        <f ca="1">' Calculations'!$H$16+RAND()*(' Calculations'!$I$16-' Calculations'!$H$16)</f>
        <v>52022.249961991831</v>
      </c>
      <c r="H118" s="36">
        <f>' Calculations'!$H$5</f>
        <v>6674.0069939079031</v>
      </c>
      <c r="I118" s="36">
        <f>30000</f>
        <v>30000</v>
      </c>
      <c r="K118" s="36">
        <f t="shared" ca="1" si="1"/>
        <v>65250.813751732261</v>
      </c>
    </row>
    <row r="119" spans="1:11" x14ac:dyDescent="0.3">
      <c r="A119" s="35">
        <v>114</v>
      </c>
      <c r="B119" s="35">
        <v>2033</v>
      </c>
      <c r="C119" s="35" t="s">
        <v>15063</v>
      </c>
      <c r="D119" s="36">
        <f ca="1">' Calculations'!$H$12+RAND()*(' Calculations'!$I$12-' Calculations'!$H$12)</f>
        <v>15773.056926774563</v>
      </c>
      <c r="E119" s="36">
        <f ca="1">' Calculations'!$H$13+RAND()*(' Calculations'!$I$13-' Calculations'!$H$13)</f>
        <v>12127.792349033773</v>
      </c>
      <c r="F119" s="36">
        <f ca="1">' Calculations'!$H$14+RAND()*(' Calculations'!$I$14-' Calculations'!$H$14)</f>
        <v>79079.235520766422</v>
      </c>
      <c r="G119" s="36">
        <f ca="1">' Calculations'!$H$16+RAND()*(' Calculations'!$I$16-' Calculations'!$H$16)</f>
        <v>106565.71707839413</v>
      </c>
      <c r="H119" s="36">
        <f>' Calculations'!$H$5</f>
        <v>6674.0069939079031</v>
      </c>
      <c r="I119" s="36">
        <f>30000</f>
        <v>30000</v>
      </c>
      <c r="K119" s="36">
        <f t="shared" ca="1" si="1"/>
        <v>-36259.63927572727</v>
      </c>
    </row>
    <row r="120" spans="1:11" x14ac:dyDescent="0.3">
      <c r="A120" s="35">
        <v>115</v>
      </c>
      <c r="B120" s="35">
        <v>2033</v>
      </c>
      <c r="C120" s="35" t="s">
        <v>15064</v>
      </c>
      <c r="D120" s="36">
        <f ca="1">' Calculations'!$H$12+RAND()*(' Calculations'!$I$12-' Calculations'!$H$12)</f>
        <v>43049.773696647593</v>
      </c>
      <c r="E120" s="36">
        <f ca="1">' Calculations'!$H$13+RAND()*(' Calculations'!$I$13-' Calculations'!$H$13)</f>
        <v>25511.241492200566</v>
      </c>
      <c r="F120" s="36">
        <f ca="1">' Calculations'!$H$14+RAND()*(' Calculations'!$I$14-' Calculations'!$H$14)</f>
        <v>57074.769450769163</v>
      </c>
      <c r="G120" s="36">
        <f ca="1">' Calculations'!$H$16+RAND()*(' Calculations'!$I$16-' Calculations'!$H$16)</f>
        <v>43288.182774302011</v>
      </c>
      <c r="H120" s="36">
        <f>' Calculations'!$H$5</f>
        <v>6674.0069939079031</v>
      </c>
      <c r="I120" s="36">
        <f>30000</f>
        <v>30000</v>
      </c>
      <c r="K120" s="36">
        <f t="shared" ca="1" si="1"/>
        <v>45673.594871407418</v>
      </c>
    </row>
    <row r="121" spans="1:11" x14ac:dyDescent="0.3">
      <c r="A121" s="35">
        <v>116</v>
      </c>
      <c r="B121" s="35">
        <v>2033</v>
      </c>
      <c r="C121" s="35" t="s">
        <v>6176</v>
      </c>
      <c r="D121" s="36">
        <f ca="1">' Calculations'!$H$12+RAND()*(' Calculations'!$I$12-' Calculations'!$H$12)</f>
        <v>43273.928924290631</v>
      </c>
      <c r="E121" s="36">
        <f ca="1">' Calculations'!$H$13+RAND()*(' Calculations'!$I$13-' Calculations'!$H$13)</f>
        <v>27276.342994245664</v>
      </c>
      <c r="F121" s="36">
        <f ca="1">' Calculations'!$H$14+RAND()*(' Calculations'!$I$14-' Calculations'!$H$14)</f>
        <v>49478.57187007209</v>
      </c>
      <c r="G121" s="36">
        <f ca="1">' Calculations'!$H$16+RAND()*(' Calculations'!$I$16-' Calculations'!$H$16)</f>
        <v>103283.70306112243</v>
      </c>
      <c r="H121" s="36">
        <f>' Calculations'!$H$5</f>
        <v>6674.0069939079031</v>
      </c>
      <c r="I121" s="36">
        <f>30000</f>
        <v>30000</v>
      </c>
      <c r="K121" s="36">
        <f t="shared" ca="1" si="1"/>
        <v>-19928.866266421945</v>
      </c>
    </row>
    <row r="122" spans="1:11" x14ac:dyDescent="0.3">
      <c r="A122" s="35">
        <v>117</v>
      </c>
      <c r="B122" s="35">
        <v>2033</v>
      </c>
      <c r="C122" s="35" t="s">
        <v>15065</v>
      </c>
      <c r="D122" s="36">
        <f ca="1">' Calculations'!$H$12+RAND()*(' Calculations'!$I$12-' Calculations'!$H$12)</f>
        <v>60991.557903738067</v>
      </c>
      <c r="E122" s="36">
        <f ca="1">' Calculations'!$H$13+RAND()*(' Calculations'!$I$13-' Calculations'!$H$13)</f>
        <v>34506.939258259321</v>
      </c>
      <c r="F122" s="36">
        <f ca="1">' Calculations'!$H$14+RAND()*(' Calculations'!$I$14-' Calculations'!$H$14)</f>
        <v>30516.034854724963</v>
      </c>
      <c r="G122" s="36">
        <f ca="1">' Calculations'!$H$16+RAND()*(' Calculations'!$I$16-' Calculations'!$H$16)</f>
        <v>48570.939669860221</v>
      </c>
      <c r="H122" s="36">
        <f>' Calculations'!$H$5</f>
        <v>6674.0069939079031</v>
      </c>
      <c r="I122" s="36">
        <f>30000</f>
        <v>30000</v>
      </c>
      <c r="K122" s="36">
        <f t="shared" ca="1" si="1"/>
        <v>40769.585352954236</v>
      </c>
    </row>
    <row r="123" spans="1:11" x14ac:dyDescent="0.3">
      <c r="A123" s="35">
        <v>118</v>
      </c>
      <c r="B123" s="35">
        <v>2033</v>
      </c>
      <c r="C123" s="35" t="s">
        <v>15066</v>
      </c>
      <c r="D123" s="36">
        <f ca="1">' Calculations'!$H$12+RAND()*(' Calculations'!$I$12-' Calculations'!$H$12)</f>
        <v>17849.804693091231</v>
      </c>
      <c r="E123" s="36">
        <f ca="1">' Calculations'!$H$13+RAND()*(' Calculations'!$I$13-' Calculations'!$H$13)</f>
        <v>11000.889691602304</v>
      </c>
      <c r="F123" s="36">
        <f ca="1">' Calculations'!$H$14+RAND()*(' Calculations'!$I$14-' Calculations'!$H$14)</f>
        <v>65477.307163232101</v>
      </c>
      <c r="G123" s="36">
        <f ca="1">' Calculations'!$H$16+RAND()*(' Calculations'!$I$16-' Calculations'!$H$16)</f>
        <v>78105.953591866564</v>
      </c>
      <c r="H123" s="36">
        <f>' Calculations'!$H$5</f>
        <v>6674.0069939079031</v>
      </c>
      <c r="I123" s="36">
        <f>30000</f>
        <v>30000</v>
      </c>
      <c r="K123" s="36">
        <f t="shared" ca="1" si="1"/>
        <v>-20451.959037848821</v>
      </c>
    </row>
    <row r="124" spans="1:11" x14ac:dyDescent="0.3">
      <c r="A124" s="35">
        <v>119</v>
      </c>
      <c r="B124" s="35">
        <v>2033</v>
      </c>
      <c r="C124" s="35" t="s">
        <v>15067</v>
      </c>
      <c r="D124" s="36">
        <f ca="1">' Calculations'!$H$12+RAND()*(' Calculations'!$I$12-' Calculations'!$H$12)</f>
        <v>14317.544324792649</v>
      </c>
      <c r="E124" s="36">
        <f ca="1">' Calculations'!$H$13+RAND()*(' Calculations'!$I$13-' Calculations'!$H$13)</f>
        <v>35037.398555827756</v>
      </c>
      <c r="F124" s="36">
        <f ca="1">' Calculations'!$H$14+RAND()*(' Calculations'!$I$14-' Calculations'!$H$14)</f>
        <v>63909.225927257852</v>
      </c>
      <c r="G124" s="36">
        <f ca="1">' Calculations'!$H$16+RAND()*(' Calculations'!$I$16-' Calculations'!$H$16)</f>
        <v>96674.461177862133</v>
      </c>
      <c r="H124" s="36">
        <f>' Calculations'!$H$5</f>
        <v>6674.0069939079031</v>
      </c>
      <c r="I124" s="36">
        <f>30000</f>
        <v>30000</v>
      </c>
      <c r="K124" s="36">
        <f t="shared" ca="1" si="1"/>
        <v>-20084.299363891783</v>
      </c>
    </row>
    <row r="125" spans="1:11" x14ac:dyDescent="0.3">
      <c r="A125" s="35">
        <v>120</v>
      </c>
      <c r="B125" s="35">
        <v>2033</v>
      </c>
      <c r="C125" s="35" t="s">
        <v>15068</v>
      </c>
      <c r="D125" s="36">
        <f ca="1">' Calculations'!$H$12+RAND()*(' Calculations'!$I$12-' Calculations'!$H$12)</f>
        <v>48158.63430357536</v>
      </c>
      <c r="E125" s="36">
        <f ca="1">' Calculations'!$H$13+RAND()*(' Calculations'!$I$13-' Calculations'!$H$13)</f>
        <v>25672.208333764662</v>
      </c>
      <c r="F125" s="36">
        <f ca="1">' Calculations'!$H$14+RAND()*(' Calculations'!$I$14-' Calculations'!$H$14)</f>
        <v>41298.443938222423</v>
      </c>
      <c r="G125" s="36">
        <f ca="1">' Calculations'!$H$16+RAND()*(' Calculations'!$I$16-' Calculations'!$H$16)</f>
        <v>88063.618195565621</v>
      </c>
      <c r="H125" s="36">
        <f>' Calculations'!$H$5</f>
        <v>6674.0069939079031</v>
      </c>
      <c r="I125" s="36">
        <f>30000</f>
        <v>30000</v>
      </c>
      <c r="K125" s="36">
        <f t="shared" ca="1" si="1"/>
        <v>-9608.3386139110808</v>
      </c>
    </row>
    <row r="126" spans="1:11" x14ac:dyDescent="0.3">
      <c r="A126" s="35">
        <v>121</v>
      </c>
      <c r="B126" s="35">
        <v>2034</v>
      </c>
      <c r="C126" s="35" t="s">
        <v>1873</v>
      </c>
      <c r="D126" s="36">
        <f ca="1">' Calculations'!$H$12+RAND()*(' Calculations'!$I$12-' Calculations'!$H$12)</f>
        <v>13518.823256588959</v>
      </c>
      <c r="E126" s="36">
        <f ca="1">' Calculations'!$H$13+RAND()*(' Calculations'!$I$13-' Calculations'!$H$13)</f>
        <v>30984.911476337897</v>
      </c>
      <c r="F126" s="36">
        <f ca="1">' Calculations'!$H$14+RAND()*(' Calculations'!$I$14-' Calculations'!$H$14)</f>
        <v>35642.727607532768</v>
      </c>
      <c r="G126" s="36">
        <f ca="1">' Calculations'!$H$16+RAND()*(' Calculations'!$I$16-' Calculations'!$H$16)</f>
        <v>64009.924262448214</v>
      </c>
      <c r="H126" s="36">
        <v>0</v>
      </c>
      <c r="I126" s="36">
        <f>30000</f>
        <v>30000</v>
      </c>
      <c r="K126" s="36">
        <f t="shared" ca="1" si="1"/>
        <v>-13863.461921988594</v>
      </c>
    </row>
    <row r="127" spans="1:11" x14ac:dyDescent="0.3">
      <c r="A127" s="35">
        <v>122</v>
      </c>
      <c r="B127" s="35">
        <v>2034</v>
      </c>
      <c r="C127" s="35" t="s">
        <v>15062</v>
      </c>
      <c r="D127" s="36">
        <f ca="1">' Calculations'!$H$12+RAND()*(' Calculations'!$I$12-' Calculations'!$H$12)</f>
        <v>53101.341951316746</v>
      </c>
      <c r="E127" s="36">
        <f ca="1">' Calculations'!$H$13+RAND()*(' Calculations'!$I$13-' Calculations'!$H$13)</f>
        <v>15653.103760549515</v>
      </c>
      <c r="F127" s="36">
        <f ca="1">' Calculations'!$H$14+RAND()*(' Calculations'!$I$14-' Calculations'!$H$14)</f>
        <v>48625.999484679181</v>
      </c>
      <c r="G127" s="36">
        <f ca="1">' Calculations'!$H$16+RAND()*(' Calculations'!$I$16-' Calculations'!$H$16)</f>
        <v>94218.298228908185</v>
      </c>
      <c r="H127" s="36">
        <v>0</v>
      </c>
      <c r="I127" s="36">
        <f>30000</f>
        <v>30000</v>
      </c>
      <c r="K127" s="36">
        <f t="shared" ca="1" si="1"/>
        <v>-6837.8530323627492</v>
      </c>
    </row>
    <row r="128" spans="1:11" x14ac:dyDescent="0.3">
      <c r="A128" s="35">
        <v>123</v>
      </c>
      <c r="B128" s="35">
        <v>2034</v>
      </c>
      <c r="C128" s="35" t="s">
        <v>405</v>
      </c>
      <c r="D128" s="36">
        <f ca="1">' Calculations'!$H$12+RAND()*(' Calculations'!$I$12-' Calculations'!$H$12)</f>
        <v>39929.325328865387</v>
      </c>
      <c r="E128" s="36">
        <f ca="1">' Calculations'!$H$13+RAND()*(' Calculations'!$I$13-' Calculations'!$H$13)</f>
        <v>18203.160486272453</v>
      </c>
      <c r="F128" s="36">
        <f ca="1">' Calculations'!$H$14+RAND()*(' Calculations'!$I$14-' Calculations'!$H$14)</f>
        <v>31836.229776612789</v>
      </c>
      <c r="G128" s="36">
        <f ca="1">' Calculations'!$H$16+RAND()*(' Calculations'!$I$16-' Calculations'!$H$16)</f>
        <v>47910.522295481525</v>
      </c>
      <c r="H128" s="36">
        <v>0</v>
      </c>
      <c r="I128" s="36">
        <f>30000</f>
        <v>30000</v>
      </c>
      <c r="K128" s="36">
        <f t="shared" ca="1" si="1"/>
        <v>12058.193296269106</v>
      </c>
    </row>
    <row r="129" spans="1:11" x14ac:dyDescent="0.3">
      <c r="A129" s="35">
        <v>124</v>
      </c>
      <c r="B129" s="35">
        <v>2034</v>
      </c>
      <c r="C129" s="35" t="s">
        <v>2473</v>
      </c>
      <c r="D129" s="36">
        <f ca="1">' Calculations'!$H$12+RAND()*(' Calculations'!$I$12-' Calculations'!$H$12)</f>
        <v>52800.512931110461</v>
      </c>
      <c r="E129" s="36">
        <f ca="1">' Calculations'!$H$13+RAND()*(' Calculations'!$I$13-' Calculations'!$H$13)</f>
        <v>18528.719383497079</v>
      </c>
      <c r="F129" s="36">
        <f ca="1">' Calculations'!$H$14+RAND()*(' Calculations'!$I$14-' Calculations'!$H$14)</f>
        <v>41489.486642728974</v>
      </c>
      <c r="G129" s="36">
        <f ca="1">' Calculations'!$H$16+RAND()*(' Calculations'!$I$16-' Calculations'!$H$16)</f>
        <v>70457.807028550014</v>
      </c>
      <c r="H129" s="36">
        <v>0</v>
      </c>
      <c r="I129" s="36">
        <f>30000</f>
        <v>30000</v>
      </c>
      <c r="K129" s="36">
        <f t="shared" ca="1" si="1"/>
        <v>12360.911928786489</v>
      </c>
    </row>
    <row r="130" spans="1:11" x14ac:dyDescent="0.3">
      <c r="A130" s="35">
        <v>125</v>
      </c>
      <c r="B130" s="35">
        <v>2034</v>
      </c>
      <c r="C130" s="35" t="s">
        <v>6845</v>
      </c>
      <c r="D130" s="36">
        <f ca="1">' Calculations'!$H$12+RAND()*(' Calculations'!$I$12-' Calculations'!$H$12)</f>
        <v>21849.34677248208</v>
      </c>
      <c r="E130" s="36">
        <f ca="1">' Calculations'!$H$13+RAND()*(' Calculations'!$I$13-' Calculations'!$H$13)</f>
        <v>19622.432449777403</v>
      </c>
      <c r="F130" s="36">
        <f ca="1">' Calculations'!$H$14+RAND()*(' Calculations'!$I$14-' Calculations'!$H$14)</f>
        <v>78815.891554713991</v>
      </c>
      <c r="G130" s="36">
        <f ca="1">' Calculations'!$H$16+RAND()*(' Calculations'!$I$16-' Calculations'!$H$16)</f>
        <v>74033.144560140063</v>
      </c>
      <c r="H130" s="36">
        <v>0</v>
      </c>
      <c r="I130" s="36">
        <f>30000</f>
        <v>30000</v>
      </c>
      <c r="K130" s="36">
        <f t="shared" ca="1" si="1"/>
        <v>16254.526216833416</v>
      </c>
    </row>
    <row r="131" spans="1:11" x14ac:dyDescent="0.3">
      <c r="A131" s="35">
        <v>126</v>
      </c>
      <c r="B131" s="35">
        <v>2034</v>
      </c>
      <c r="C131" s="35" t="s">
        <v>15063</v>
      </c>
      <c r="D131" s="36">
        <f ca="1">' Calculations'!$H$12+RAND()*(' Calculations'!$I$12-' Calculations'!$H$12)</f>
        <v>20987.769894224926</v>
      </c>
      <c r="E131" s="36">
        <f ca="1">' Calculations'!$H$13+RAND()*(' Calculations'!$I$13-' Calculations'!$H$13)</f>
        <v>23814.707402265114</v>
      </c>
      <c r="F131" s="36">
        <f ca="1">' Calculations'!$H$14+RAND()*(' Calculations'!$I$14-' Calculations'!$H$14)</f>
        <v>51322.207231242195</v>
      </c>
      <c r="G131" s="36">
        <f ca="1">' Calculations'!$H$16+RAND()*(' Calculations'!$I$16-' Calculations'!$H$16)</f>
        <v>49308.328959970386</v>
      </c>
      <c r="H131" s="36">
        <v>0</v>
      </c>
      <c r="I131" s="36">
        <f>30000</f>
        <v>30000</v>
      </c>
      <c r="K131" s="36">
        <f t="shared" ca="1" si="1"/>
        <v>16816.355567761842</v>
      </c>
    </row>
    <row r="132" spans="1:11" x14ac:dyDescent="0.3">
      <c r="A132" s="35">
        <v>127</v>
      </c>
      <c r="B132" s="35">
        <v>2034</v>
      </c>
      <c r="C132" s="35" t="s">
        <v>15064</v>
      </c>
      <c r="D132" s="36">
        <f ca="1">' Calculations'!$H$12+RAND()*(' Calculations'!$I$12-' Calculations'!$H$12)</f>
        <v>19273.786273274301</v>
      </c>
      <c r="E132" s="36">
        <f ca="1">' Calculations'!$H$13+RAND()*(' Calculations'!$I$13-' Calculations'!$H$13)</f>
        <v>29856.313700078143</v>
      </c>
      <c r="F132" s="36">
        <f ca="1">' Calculations'!$H$14+RAND()*(' Calculations'!$I$14-' Calculations'!$H$14)</f>
        <v>74814.096737980581</v>
      </c>
      <c r="G132" s="36">
        <f ca="1">' Calculations'!$H$16+RAND()*(' Calculations'!$I$16-' Calculations'!$H$16)</f>
        <v>101673.47831583707</v>
      </c>
      <c r="H132" s="36">
        <v>0</v>
      </c>
      <c r="I132" s="36">
        <f>30000</f>
        <v>30000</v>
      </c>
      <c r="K132" s="36">
        <f t="shared" ca="1" si="1"/>
        <v>-7729.2816045040381</v>
      </c>
    </row>
    <row r="133" spans="1:11" x14ac:dyDescent="0.3">
      <c r="A133" s="35">
        <v>128</v>
      </c>
      <c r="B133" s="35">
        <v>2034</v>
      </c>
      <c r="C133" s="35" t="s">
        <v>6176</v>
      </c>
      <c r="D133" s="36">
        <f ca="1">' Calculations'!$H$12+RAND()*(' Calculations'!$I$12-' Calculations'!$H$12)</f>
        <v>57148.322477305985</v>
      </c>
      <c r="E133" s="36">
        <f ca="1">' Calculations'!$H$13+RAND()*(' Calculations'!$I$13-' Calculations'!$H$13)</f>
        <v>13540.864286956448</v>
      </c>
      <c r="F133" s="36">
        <f ca="1">' Calculations'!$H$14+RAND()*(' Calculations'!$I$14-' Calculations'!$H$14)</f>
        <v>71966.793833612086</v>
      </c>
      <c r="G133" s="36">
        <f ca="1">' Calculations'!$H$16+RAND()*(' Calculations'!$I$16-' Calculations'!$H$16)</f>
        <v>76508.553896401907</v>
      </c>
      <c r="H133" s="36">
        <v>0</v>
      </c>
      <c r="I133" s="36">
        <f>30000</f>
        <v>30000</v>
      </c>
      <c r="K133" s="36">
        <f t="shared" ca="1" si="1"/>
        <v>36147.426701472592</v>
      </c>
    </row>
    <row r="134" spans="1:11" x14ac:dyDescent="0.3">
      <c r="A134" s="35">
        <v>129</v>
      </c>
      <c r="B134" s="35">
        <v>2034</v>
      </c>
      <c r="C134" s="35" t="s">
        <v>15065</v>
      </c>
      <c r="D134" s="36">
        <f ca="1">' Calculations'!$H$12+RAND()*(' Calculations'!$I$12-' Calculations'!$H$12)</f>
        <v>45413.979883459368</v>
      </c>
      <c r="E134" s="36">
        <f ca="1">' Calculations'!$H$13+RAND()*(' Calculations'!$I$13-' Calculations'!$H$13)</f>
        <v>17988.617668844461</v>
      </c>
      <c r="F134" s="36">
        <f ca="1">' Calculations'!$H$14+RAND()*(' Calculations'!$I$14-' Calculations'!$H$14)</f>
        <v>34142.566541378263</v>
      </c>
      <c r="G134" s="36">
        <f ca="1">' Calculations'!$H$16+RAND()*(' Calculations'!$I$16-' Calculations'!$H$16)</f>
        <v>88633.114294107654</v>
      </c>
      <c r="H134" s="36">
        <v>0</v>
      </c>
      <c r="I134" s="36">
        <f>30000</f>
        <v>30000</v>
      </c>
      <c r="K134" s="36">
        <f t="shared" ca="1" si="1"/>
        <v>-21087.950200425563</v>
      </c>
    </row>
    <row r="135" spans="1:11" x14ac:dyDescent="0.3">
      <c r="A135" s="35">
        <v>130</v>
      </c>
      <c r="B135" s="35">
        <v>2034</v>
      </c>
      <c r="C135" s="35" t="s">
        <v>15066</v>
      </c>
      <c r="D135" s="36">
        <f ca="1">' Calculations'!$H$12+RAND()*(' Calculations'!$I$12-' Calculations'!$H$12)</f>
        <v>12229.849900908783</v>
      </c>
      <c r="E135" s="36">
        <f ca="1">' Calculations'!$H$13+RAND()*(' Calculations'!$I$13-' Calculations'!$H$13)</f>
        <v>34156.002980037127</v>
      </c>
      <c r="F135" s="36">
        <f ca="1">' Calculations'!$H$14+RAND()*(' Calculations'!$I$14-' Calculations'!$H$14)</f>
        <v>27554.388308731792</v>
      </c>
      <c r="G135" s="36">
        <f ca="1">' Calculations'!$H$16+RAND()*(' Calculations'!$I$16-' Calculations'!$H$16)</f>
        <v>43588.331671606582</v>
      </c>
      <c r="H135" s="36">
        <v>0</v>
      </c>
      <c r="I135" s="36">
        <f>30000</f>
        <v>30000</v>
      </c>
      <c r="K135" s="36">
        <f t="shared" ref="K135:K149" ca="1" si="2">SUM(D135:F135)-SUM(G135:I135)</f>
        <v>351.90951807113015</v>
      </c>
    </row>
    <row r="136" spans="1:11" x14ac:dyDescent="0.3">
      <c r="A136" s="35">
        <v>131</v>
      </c>
      <c r="B136" s="35">
        <v>2034</v>
      </c>
      <c r="C136" s="35" t="s">
        <v>15067</v>
      </c>
      <c r="D136" s="36">
        <f ca="1">' Calculations'!$H$12+RAND()*(' Calculations'!$I$12-' Calculations'!$H$12)</f>
        <v>22304.890716579863</v>
      </c>
      <c r="E136" s="36">
        <f ca="1">' Calculations'!$H$13+RAND()*(' Calculations'!$I$13-' Calculations'!$H$13)</f>
        <v>22737.517878287934</v>
      </c>
      <c r="F136" s="36">
        <f ca="1">' Calculations'!$H$14+RAND()*(' Calculations'!$I$14-' Calculations'!$H$14)</f>
        <v>45293.290919750056</v>
      </c>
      <c r="G136" s="36">
        <f ca="1">' Calculations'!$H$16+RAND()*(' Calculations'!$I$16-' Calculations'!$H$16)</f>
        <v>84664.481287601651</v>
      </c>
      <c r="H136" s="36">
        <v>0</v>
      </c>
      <c r="I136" s="36">
        <f>30000</f>
        <v>30000</v>
      </c>
      <c r="K136" s="36">
        <f t="shared" ca="1" si="2"/>
        <v>-24328.781772983799</v>
      </c>
    </row>
    <row r="137" spans="1:11" x14ac:dyDescent="0.3">
      <c r="A137" s="35">
        <v>132</v>
      </c>
      <c r="B137" s="35">
        <v>2034</v>
      </c>
      <c r="C137" s="35" t="s">
        <v>15068</v>
      </c>
      <c r="D137" s="36">
        <f ca="1">' Calculations'!$H$12+RAND()*(' Calculations'!$I$12-' Calculations'!$H$12)</f>
        <v>10013.275241218073</v>
      </c>
      <c r="E137" s="36">
        <f ca="1">' Calculations'!$H$13+RAND()*(' Calculations'!$I$13-' Calculations'!$H$13)</f>
        <v>28111.332167181274</v>
      </c>
      <c r="F137" s="36">
        <f ca="1">' Calculations'!$H$14+RAND()*(' Calculations'!$I$14-' Calculations'!$H$14)</f>
        <v>64726.506987702327</v>
      </c>
      <c r="G137" s="36">
        <f ca="1">' Calculations'!$H$16+RAND()*(' Calculations'!$I$16-' Calculations'!$H$16)</f>
        <v>93222.57286769092</v>
      </c>
      <c r="H137" s="36">
        <v>0</v>
      </c>
      <c r="I137" s="36">
        <f>30000</f>
        <v>30000</v>
      </c>
      <c r="K137" s="36">
        <f t="shared" ca="1" si="2"/>
        <v>-20371.458471589242</v>
      </c>
    </row>
    <row r="138" spans="1:11" x14ac:dyDescent="0.3">
      <c r="A138" s="35">
        <v>133</v>
      </c>
      <c r="B138" s="35">
        <v>2035</v>
      </c>
      <c r="C138" s="35" t="s">
        <v>1873</v>
      </c>
      <c r="D138" s="36">
        <f ca="1">' Calculations'!$H$12+RAND()*(' Calculations'!$I$12-' Calculations'!$H$12)</f>
        <v>20586.826806999852</v>
      </c>
      <c r="E138" s="36">
        <f ca="1">' Calculations'!$H$13+RAND()*(' Calculations'!$I$13-' Calculations'!$H$13)</f>
        <v>31605.645459622676</v>
      </c>
      <c r="F138" s="36">
        <f ca="1">' Calculations'!$H$14+RAND()*(' Calculations'!$I$14-' Calculations'!$H$14)</f>
        <v>40702.786388748631</v>
      </c>
      <c r="G138" s="36">
        <f ca="1">' Calculations'!$H$16+RAND()*(' Calculations'!$I$16-' Calculations'!$H$16)</f>
        <v>57303.047242794055</v>
      </c>
      <c r="H138" s="36">
        <v>0</v>
      </c>
      <c r="I138" s="36">
        <f>30000</f>
        <v>30000</v>
      </c>
      <c r="K138" s="36">
        <f t="shared" ca="1" si="2"/>
        <v>5592.2114125771041</v>
      </c>
    </row>
    <row r="139" spans="1:11" x14ac:dyDescent="0.3">
      <c r="A139" s="35">
        <v>134</v>
      </c>
      <c r="B139" s="35">
        <v>2035</v>
      </c>
      <c r="C139" s="35" t="s">
        <v>15062</v>
      </c>
      <c r="D139" s="36">
        <f ca="1">' Calculations'!$H$12+RAND()*(' Calculations'!$I$12-' Calculations'!$H$12)</f>
        <v>13293.863985015672</v>
      </c>
      <c r="E139" s="36">
        <f ca="1">' Calculations'!$H$13+RAND()*(' Calculations'!$I$13-' Calculations'!$H$13)</f>
        <v>13401.547829377676</v>
      </c>
      <c r="F139" s="36">
        <f ca="1">' Calculations'!$H$14+RAND()*(' Calculations'!$I$14-' Calculations'!$H$14)</f>
        <v>36372.315688819384</v>
      </c>
      <c r="G139" s="36">
        <f ca="1">' Calculations'!$H$16+RAND()*(' Calculations'!$I$16-' Calculations'!$H$16)</f>
        <v>64086.92646912799</v>
      </c>
      <c r="H139" s="36">
        <v>0</v>
      </c>
      <c r="I139" s="36">
        <f>30000</f>
        <v>30000</v>
      </c>
      <c r="K139" s="36">
        <f t="shared" ca="1" si="2"/>
        <v>-31019.19896591526</v>
      </c>
    </row>
    <row r="140" spans="1:11" x14ac:dyDescent="0.3">
      <c r="A140" s="35">
        <v>135</v>
      </c>
      <c r="B140" s="35">
        <v>2035</v>
      </c>
      <c r="C140" s="35" t="s">
        <v>405</v>
      </c>
      <c r="D140" s="36">
        <f ca="1">' Calculations'!$H$12+RAND()*(' Calculations'!$I$12-' Calculations'!$H$12)</f>
        <v>36822.748563343535</v>
      </c>
      <c r="E140" s="36">
        <f ca="1">' Calculations'!$H$13+RAND()*(' Calculations'!$I$13-' Calculations'!$H$13)</f>
        <v>34374.410282606244</v>
      </c>
      <c r="F140" s="36">
        <f ca="1">' Calculations'!$H$14+RAND()*(' Calculations'!$I$14-' Calculations'!$H$14)</f>
        <v>43520.080793274639</v>
      </c>
      <c r="G140" s="36">
        <f ca="1">' Calculations'!$H$16+RAND()*(' Calculations'!$I$16-' Calculations'!$H$16)</f>
        <v>58197.900527338279</v>
      </c>
      <c r="H140" s="36">
        <v>0</v>
      </c>
      <c r="I140" s="36">
        <f>30000</f>
        <v>30000</v>
      </c>
      <c r="K140" s="36">
        <f t="shared" ca="1" si="2"/>
        <v>26519.339111886133</v>
      </c>
    </row>
    <row r="141" spans="1:11" x14ac:dyDescent="0.3">
      <c r="A141" s="35">
        <v>136</v>
      </c>
      <c r="B141" s="35">
        <v>2035</v>
      </c>
      <c r="C141" s="35" t="s">
        <v>2473</v>
      </c>
      <c r="D141" s="36">
        <f ca="1">' Calculations'!$H$12+RAND()*(' Calculations'!$I$12-' Calculations'!$H$12)</f>
        <v>19586.427626053184</v>
      </c>
      <c r="E141" s="36">
        <f ca="1">' Calculations'!$H$13+RAND()*(' Calculations'!$I$13-' Calculations'!$H$13)</f>
        <v>24241.778718142821</v>
      </c>
      <c r="F141" s="36">
        <f ca="1">' Calculations'!$H$14+RAND()*(' Calculations'!$I$14-' Calculations'!$H$14)</f>
        <v>37551.736934032699</v>
      </c>
      <c r="G141" s="36">
        <f ca="1">' Calculations'!$H$16+RAND()*(' Calculations'!$I$16-' Calculations'!$H$16)</f>
        <v>103530.31147356372</v>
      </c>
      <c r="H141" s="36">
        <v>0</v>
      </c>
      <c r="I141" s="36">
        <f>30000</f>
        <v>30000</v>
      </c>
      <c r="K141" s="36">
        <f t="shared" ca="1" si="2"/>
        <v>-52150.368195335017</v>
      </c>
    </row>
    <row r="142" spans="1:11" x14ac:dyDescent="0.3">
      <c r="A142" s="35">
        <v>137</v>
      </c>
      <c r="B142" s="35">
        <v>2035</v>
      </c>
      <c r="C142" s="35" t="s">
        <v>6845</v>
      </c>
      <c r="D142" s="36">
        <f ca="1">' Calculations'!$H$12+RAND()*(' Calculations'!$I$12-' Calculations'!$H$12)</f>
        <v>12494.41311646123</v>
      </c>
      <c r="E142" s="36">
        <f ca="1">' Calculations'!$H$13+RAND()*(' Calculations'!$I$13-' Calculations'!$H$13)</f>
        <v>36128.578572416423</v>
      </c>
      <c r="F142" s="36">
        <f ca="1">' Calculations'!$H$14+RAND()*(' Calculations'!$I$14-' Calculations'!$H$14)</f>
        <v>70767.585435073561</v>
      </c>
      <c r="G142" s="36">
        <f ca="1">' Calculations'!$H$16+RAND()*(' Calculations'!$I$16-' Calculations'!$H$16)</f>
        <v>58680.444557908348</v>
      </c>
      <c r="H142" s="36">
        <v>0</v>
      </c>
      <c r="I142" s="36">
        <f>30000</f>
        <v>30000</v>
      </c>
      <c r="K142" s="36">
        <f t="shared" ca="1" si="2"/>
        <v>30710.13256604287</v>
      </c>
    </row>
    <row r="143" spans="1:11" x14ac:dyDescent="0.3">
      <c r="A143" s="35">
        <v>138</v>
      </c>
      <c r="B143" s="35">
        <v>2035</v>
      </c>
      <c r="C143" s="35" t="s">
        <v>15063</v>
      </c>
      <c r="D143" s="36">
        <f ca="1">' Calculations'!$H$12+RAND()*(' Calculations'!$I$12-' Calculations'!$H$12)</f>
        <v>57739.82851426975</v>
      </c>
      <c r="E143" s="36">
        <f ca="1">' Calculations'!$H$13+RAND()*(' Calculations'!$I$13-' Calculations'!$H$13)</f>
        <v>36769.848404448625</v>
      </c>
      <c r="F143" s="36">
        <f ca="1">' Calculations'!$H$14+RAND()*(' Calculations'!$I$14-' Calculations'!$H$14)</f>
        <v>68349.568624257634</v>
      </c>
      <c r="G143" s="36">
        <f ca="1">' Calculations'!$H$16+RAND()*(' Calculations'!$I$16-' Calculations'!$H$16)</f>
        <v>49452.204372380045</v>
      </c>
      <c r="H143" s="36">
        <v>0</v>
      </c>
      <c r="I143" s="36">
        <f>30000</f>
        <v>30000</v>
      </c>
      <c r="K143" s="36">
        <f t="shared" ca="1" si="2"/>
        <v>83407.04117059597</v>
      </c>
    </row>
    <row r="144" spans="1:11" x14ac:dyDescent="0.3">
      <c r="A144" s="35">
        <v>139</v>
      </c>
      <c r="B144" s="35">
        <v>2035</v>
      </c>
      <c r="C144" s="35" t="s">
        <v>15064</v>
      </c>
      <c r="D144" s="36">
        <f ca="1">' Calculations'!$H$12+RAND()*(' Calculations'!$I$12-' Calculations'!$H$12)</f>
        <v>23678.770494721844</v>
      </c>
      <c r="E144" s="36">
        <f ca="1">' Calculations'!$H$13+RAND()*(' Calculations'!$I$13-' Calculations'!$H$13)</f>
        <v>20868.015081018697</v>
      </c>
      <c r="F144" s="36">
        <f ca="1">' Calculations'!$H$14+RAND()*(' Calculations'!$I$14-' Calculations'!$H$14)</f>
        <v>61478.461251670502</v>
      </c>
      <c r="G144" s="36">
        <f ca="1">' Calculations'!$H$16+RAND()*(' Calculations'!$I$16-' Calculations'!$H$16)</f>
        <v>87100.975770339428</v>
      </c>
      <c r="H144" s="36">
        <v>0</v>
      </c>
      <c r="I144" s="36">
        <f>30000</f>
        <v>30000</v>
      </c>
      <c r="K144" s="36">
        <f t="shared" ca="1" si="2"/>
        <v>-11075.728942928385</v>
      </c>
    </row>
    <row r="145" spans="1:11" x14ac:dyDescent="0.3">
      <c r="A145" s="35">
        <v>140</v>
      </c>
      <c r="B145" s="35">
        <v>2035</v>
      </c>
      <c r="C145" s="35" t="s">
        <v>6176</v>
      </c>
      <c r="D145" s="36">
        <f ca="1">' Calculations'!$H$12+RAND()*(' Calculations'!$I$12-' Calculations'!$H$12)</f>
        <v>42838.727088446205</v>
      </c>
      <c r="E145" s="36">
        <f ca="1">' Calculations'!$H$13+RAND()*(' Calculations'!$I$13-' Calculations'!$H$13)</f>
        <v>29683.590127523894</v>
      </c>
      <c r="F145" s="36">
        <f ca="1">' Calculations'!$H$14+RAND()*(' Calculations'!$I$14-' Calculations'!$H$14)</f>
        <v>61091.670883134815</v>
      </c>
      <c r="G145" s="36">
        <f ca="1">' Calculations'!$H$16+RAND()*(' Calculations'!$I$16-' Calculations'!$H$16)</f>
        <v>72077.359813021045</v>
      </c>
      <c r="H145" s="36">
        <v>0</v>
      </c>
      <c r="I145" s="36">
        <f>30000</f>
        <v>30000</v>
      </c>
      <c r="K145" s="36">
        <f t="shared" ca="1" si="2"/>
        <v>31536.628286083884</v>
      </c>
    </row>
    <row r="146" spans="1:11" x14ac:dyDescent="0.3">
      <c r="A146" s="35">
        <v>141</v>
      </c>
      <c r="B146" s="35">
        <v>2035</v>
      </c>
      <c r="C146" s="35" t="s">
        <v>15065</v>
      </c>
      <c r="D146" s="36">
        <f ca="1">' Calculations'!$H$12+RAND()*(' Calculations'!$I$12-' Calculations'!$H$12)</f>
        <v>47400.209105862261</v>
      </c>
      <c r="E146" s="36">
        <f ca="1">' Calculations'!$H$13+RAND()*(' Calculations'!$I$13-' Calculations'!$H$13)</f>
        <v>11266.897929460971</v>
      </c>
      <c r="F146" s="36">
        <f ca="1">' Calculations'!$H$14+RAND()*(' Calculations'!$I$14-' Calculations'!$H$14)</f>
        <v>80565.010430882248</v>
      </c>
      <c r="G146" s="36">
        <f ca="1">' Calculations'!$H$16+RAND()*(' Calculations'!$I$16-' Calculations'!$H$16)</f>
        <v>84114.150623155147</v>
      </c>
      <c r="H146" s="36">
        <v>0</v>
      </c>
      <c r="I146" s="36">
        <f>30000</f>
        <v>30000</v>
      </c>
      <c r="K146" s="36">
        <f t="shared" ca="1" si="2"/>
        <v>25117.966843050352</v>
      </c>
    </row>
    <row r="147" spans="1:11" x14ac:dyDescent="0.3">
      <c r="A147" s="35">
        <v>142</v>
      </c>
      <c r="B147" s="35">
        <v>2035</v>
      </c>
      <c r="C147" s="35" t="s">
        <v>15066</v>
      </c>
      <c r="D147" s="36">
        <f ca="1">' Calculations'!$H$12+RAND()*(' Calculations'!$I$12-' Calculations'!$H$12)</f>
        <v>14399.248365641653</v>
      </c>
      <c r="E147" s="36">
        <f ca="1">' Calculations'!$H$13+RAND()*(' Calculations'!$I$13-' Calculations'!$H$13)</f>
        <v>27448.969490969859</v>
      </c>
      <c r="F147" s="36">
        <f ca="1">' Calculations'!$H$14+RAND()*(' Calculations'!$I$14-' Calculations'!$H$14)</f>
        <v>46569.316805927287</v>
      </c>
      <c r="G147" s="36">
        <f ca="1">' Calculations'!$H$16+RAND()*(' Calculations'!$I$16-' Calculations'!$H$16)</f>
        <v>99012.882408909616</v>
      </c>
      <c r="H147" s="36">
        <v>0</v>
      </c>
      <c r="I147" s="36">
        <f>30000</f>
        <v>30000</v>
      </c>
      <c r="K147" s="36">
        <f t="shared" ca="1" si="2"/>
        <v>-40595.347746370826</v>
      </c>
    </row>
    <row r="148" spans="1:11" x14ac:dyDescent="0.3">
      <c r="A148" s="35">
        <v>143</v>
      </c>
      <c r="B148" s="35">
        <v>2035</v>
      </c>
      <c r="C148" s="35" t="s">
        <v>15067</v>
      </c>
      <c r="D148" s="36">
        <f ca="1">' Calculations'!$H$12+RAND()*(' Calculations'!$I$12-' Calculations'!$H$12)</f>
        <v>24362.190181571284</v>
      </c>
      <c r="E148" s="36">
        <f ca="1">' Calculations'!$H$13+RAND()*(' Calculations'!$I$13-' Calculations'!$H$13)</f>
        <v>19957.037673384009</v>
      </c>
      <c r="F148" s="36">
        <f ca="1">' Calculations'!$H$14+RAND()*(' Calculations'!$I$14-' Calculations'!$H$14)</f>
        <v>76210.289473186858</v>
      </c>
      <c r="G148" s="36">
        <f ca="1">' Calculations'!$H$16+RAND()*(' Calculations'!$I$16-' Calculations'!$H$16)</f>
        <v>92941.766542616009</v>
      </c>
      <c r="H148" s="36">
        <v>0</v>
      </c>
      <c r="I148" s="36">
        <f>30000</f>
        <v>30000</v>
      </c>
      <c r="K148" s="36">
        <f t="shared" ca="1" si="2"/>
        <v>-2412.2492144738499</v>
      </c>
    </row>
    <row r="149" spans="1:11" x14ac:dyDescent="0.3">
      <c r="A149" s="35">
        <v>144</v>
      </c>
      <c r="B149" s="35">
        <v>2035</v>
      </c>
      <c r="C149" s="35" t="s">
        <v>15068</v>
      </c>
      <c r="D149" s="36">
        <f ca="1">' Calculations'!$H$12+RAND()*(' Calculations'!$I$12-' Calculations'!$H$12)</f>
        <v>25198.771326184666</v>
      </c>
      <c r="E149" s="36">
        <f ca="1">' Calculations'!$H$13+RAND()*(' Calculations'!$I$13-' Calculations'!$H$13)</f>
        <v>32737.334658536704</v>
      </c>
      <c r="F149" s="36">
        <f ca="1">' Calculations'!$H$14+RAND()*(' Calculations'!$I$14-' Calculations'!$H$14)</f>
        <v>66457.796067033632</v>
      </c>
      <c r="G149" s="36">
        <f ca="1">' Calculations'!$H$16+RAND()*(' Calculations'!$I$16-' Calculations'!$H$16)</f>
        <v>68516.42997233881</v>
      </c>
      <c r="H149" s="36">
        <v>0</v>
      </c>
      <c r="I149" s="36">
        <f>30000</f>
        <v>30000</v>
      </c>
      <c r="K149" s="36">
        <f t="shared" ca="1" si="2"/>
        <v>25877.472079416184</v>
      </c>
    </row>
  </sheetData>
  <mergeCells count="9">
    <mergeCell ref="I4:I5"/>
    <mergeCell ref="K4:K5"/>
    <mergeCell ref="D1:G2"/>
    <mergeCell ref="D4:F4"/>
    <mergeCell ref="A4:A5"/>
    <mergeCell ref="B4:B5"/>
    <mergeCell ref="C4:C5"/>
    <mergeCell ref="G4:G5"/>
    <mergeCell ref="H4:H5"/>
  </mergeCells>
  <phoneticPr fontId="4" type="noConversion"/>
  <conditionalFormatting sqref="K6:K149">
    <cfRule type="cellIs" dxfId="4" priority="1" operator="lessThan">
      <formula>0</formula>
    </cfRule>
    <cfRule type="cellIs" dxfId="3" priority="2" operator="greaterThan">
      <formula>0</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40A3C-CC12-4AE5-A3D1-FC3D38D02342}">
  <sheetPr codeName="Sheet15"/>
  <dimension ref="A1:V68"/>
  <sheetViews>
    <sheetView showGridLines="0" zoomScale="70" zoomScaleNormal="70" workbookViewId="0">
      <selection activeCell="A2" sqref="A2:V2"/>
    </sheetView>
  </sheetViews>
  <sheetFormatPr defaultRowHeight="14.4" x14ac:dyDescent="0.3"/>
  <cols>
    <col min="1" max="1" width="22" bestFit="1" customWidth="1"/>
    <col min="2" max="2" width="16.77734375" bestFit="1" customWidth="1"/>
    <col min="3" max="13" width="13.33203125" bestFit="1" customWidth="1"/>
    <col min="14" max="14" width="7" bestFit="1" customWidth="1"/>
    <col min="15" max="15" width="13.33203125" bestFit="1" customWidth="1"/>
    <col min="16" max="19" width="7.77734375" bestFit="1" customWidth="1"/>
    <col min="20" max="20" width="6.6640625" bestFit="1" customWidth="1"/>
    <col min="21" max="22" width="7.77734375" bestFit="1" customWidth="1"/>
    <col min="23" max="26" width="6.6640625" bestFit="1" customWidth="1"/>
    <col min="27" max="27" width="7.77734375" bestFit="1" customWidth="1"/>
    <col min="28" max="28" width="4.44140625" bestFit="1" customWidth="1"/>
    <col min="29" max="32" width="7.77734375" bestFit="1" customWidth="1"/>
    <col min="33" max="33" width="4.44140625" bestFit="1" customWidth="1"/>
    <col min="34" max="34" width="7.77734375" bestFit="1" customWidth="1"/>
    <col min="35" max="35" width="6.6640625" bestFit="1" customWidth="1"/>
    <col min="36" max="36" width="7.77734375" bestFit="1" customWidth="1"/>
    <col min="37" max="37" width="6.6640625" bestFit="1" customWidth="1"/>
    <col min="38" max="40" width="7.77734375" bestFit="1" customWidth="1"/>
    <col min="41" max="41" width="4.44140625" bestFit="1" customWidth="1"/>
    <col min="42" max="42" width="7.77734375" bestFit="1" customWidth="1"/>
    <col min="43" max="43" width="6.6640625" bestFit="1" customWidth="1"/>
    <col min="44" max="46" width="7.77734375" bestFit="1" customWidth="1"/>
    <col min="47" max="47" width="6.6640625" bestFit="1" customWidth="1"/>
    <col min="48" max="51" width="7.77734375" bestFit="1" customWidth="1"/>
    <col min="52" max="53" width="6.6640625" bestFit="1" customWidth="1"/>
    <col min="54" max="57" width="7.77734375" bestFit="1" customWidth="1"/>
    <col min="58" max="59" width="6.6640625" bestFit="1" customWidth="1"/>
    <col min="60" max="62" width="7.77734375" bestFit="1" customWidth="1"/>
    <col min="63" max="63" width="6.6640625" bestFit="1" customWidth="1"/>
    <col min="64" max="66" width="7.77734375" bestFit="1" customWidth="1"/>
    <col min="67" max="68" width="4.44140625" bestFit="1" customWidth="1"/>
    <col min="69" max="77" width="7.77734375" bestFit="1" customWidth="1"/>
    <col min="78" max="78" width="4.44140625" bestFit="1" customWidth="1"/>
    <col min="79" max="79" width="6.6640625" bestFit="1" customWidth="1"/>
    <col min="80" max="80" width="7.77734375" bestFit="1" customWidth="1"/>
    <col min="81" max="81" width="4.44140625" bestFit="1" customWidth="1"/>
    <col min="82" max="82" width="6.6640625" bestFit="1" customWidth="1"/>
    <col min="83" max="85" width="7.77734375" bestFit="1" customWidth="1"/>
    <col min="86" max="86" width="6.6640625" bestFit="1" customWidth="1"/>
    <col min="87" max="90" width="7.77734375" bestFit="1" customWidth="1"/>
    <col min="91" max="91" width="6.6640625" bestFit="1" customWidth="1"/>
    <col min="92" max="92" width="4.44140625" bestFit="1" customWidth="1"/>
    <col min="93" max="94" width="7.77734375" bestFit="1" customWidth="1"/>
    <col min="95" max="95" width="6.6640625" bestFit="1" customWidth="1"/>
    <col min="96" max="98" width="7.77734375" bestFit="1" customWidth="1"/>
    <col min="99" max="99" width="6.6640625" bestFit="1" customWidth="1"/>
    <col min="100" max="100" width="7.77734375" bestFit="1" customWidth="1"/>
    <col min="101" max="101" width="6.6640625" bestFit="1" customWidth="1"/>
    <col min="102" max="103" width="7.77734375" bestFit="1" customWidth="1"/>
    <col min="104" max="104" width="6.6640625" bestFit="1" customWidth="1"/>
    <col min="105" max="110" width="7.77734375" bestFit="1" customWidth="1"/>
    <col min="111" max="111" width="6.6640625" bestFit="1" customWidth="1"/>
    <col min="112" max="112" width="7.77734375" bestFit="1" customWidth="1"/>
    <col min="113" max="113" width="6.6640625" bestFit="1" customWidth="1"/>
    <col min="114" max="118" width="7.77734375" bestFit="1" customWidth="1"/>
    <col min="119" max="119" width="6.6640625" bestFit="1" customWidth="1"/>
    <col min="120" max="120" width="4.44140625" bestFit="1" customWidth="1"/>
    <col min="121" max="121" width="7.77734375" bestFit="1" customWidth="1"/>
    <col min="122" max="122" width="4.44140625" bestFit="1" customWidth="1"/>
    <col min="123" max="124" width="7.77734375" bestFit="1" customWidth="1"/>
    <col min="125" max="126" width="6.6640625" bestFit="1" customWidth="1"/>
    <col min="127" max="128" width="7.77734375" bestFit="1" customWidth="1"/>
    <col min="129" max="130" width="6.6640625" bestFit="1" customWidth="1"/>
    <col min="131" max="132" width="7.77734375" bestFit="1" customWidth="1"/>
    <col min="133" max="133" width="4.44140625" bestFit="1" customWidth="1"/>
    <col min="134" max="135" width="7.77734375" bestFit="1" customWidth="1"/>
    <col min="136" max="137" width="6.6640625" bestFit="1" customWidth="1"/>
    <col min="138" max="139" width="7.77734375" bestFit="1" customWidth="1"/>
    <col min="140" max="140" width="4.44140625" bestFit="1" customWidth="1"/>
    <col min="141" max="141" width="7.77734375" bestFit="1" customWidth="1"/>
    <col min="142" max="142" width="4.44140625" bestFit="1" customWidth="1"/>
    <col min="143" max="145" width="7.77734375" bestFit="1" customWidth="1"/>
    <col min="146" max="146" width="6.6640625" bestFit="1" customWidth="1"/>
    <col min="147" max="148" width="7.77734375" bestFit="1" customWidth="1"/>
    <col min="149" max="149" width="6.6640625" bestFit="1" customWidth="1"/>
    <col min="150" max="151" width="7.77734375" bestFit="1" customWidth="1"/>
    <col min="152" max="152" width="6.6640625" bestFit="1" customWidth="1"/>
    <col min="153" max="153" width="7.77734375" bestFit="1" customWidth="1"/>
    <col min="154" max="154" width="6.6640625" bestFit="1" customWidth="1"/>
    <col min="155" max="155" width="7.77734375" bestFit="1" customWidth="1"/>
    <col min="156" max="156" width="4.44140625" bestFit="1" customWidth="1"/>
    <col min="157" max="160" width="7.77734375" bestFit="1" customWidth="1"/>
    <col min="161" max="161" width="4.44140625" bestFit="1" customWidth="1"/>
    <col min="162" max="163" width="7.77734375" bestFit="1" customWidth="1"/>
    <col min="164" max="164" width="6.6640625" bestFit="1" customWidth="1"/>
    <col min="165" max="167" width="7.77734375" bestFit="1" customWidth="1"/>
    <col min="168" max="169" width="4.44140625" bestFit="1" customWidth="1"/>
    <col min="170" max="170" width="7.77734375" bestFit="1" customWidth="1"/>
    <col min="171" max="171" width="6.6640625" bestFit="1" customWidth="1"/>
    <col min="172" max="172" width="7.77734375" bestFit="1" customWidth="1"/>
    <col min="173" max="173" width="6.6640625" bestFit="1" customWidth="1"/>
    <col min="174" max="174" width="7.77734375" bestFit="1" customWidth="1"/>
    <col min="175" max="175" width="6.6640625" bestFit="1" customWidth="1"/>
    <col min="176" max="178" width="7.77734375" bestFit="1" customWidth="1"/>
    <col min="179" max="179" width="6.6640625" bestFit="1" customWidth="1"/>
    <col min="180" max="180" width="7.77734375" bestFit="1" customWidth="1"/>
    <col min="181" max="181" width="4.44140625" bestFit="1" customWidth="1"/>
    <col min="182" max="185" width="7.77734375" bestFit="1" customWidth="1"/>
    <col min="186" max="187" width="6.6640625" bestFit="1" customWidth="1"/>
    <col min="188" max="188" width="7.77734375" bestFit="1" customWidth="1"/>
    <col min="189" max="189" width="6.6640625" bestFit="1" customWidth="1"/>
    <col min="190" max="190" width="7.77734375" bestFit="1" customWidth="1"/>
    <col min="191" max="191" width="6.6640625" bestFit="1" customWidth="1"/>
    <col min="192" max="193" width="7.77734375" bestFit="1" customWidth="1"/>
    <col min="194" max="194" width="4.44140625" bestFit="1" customWidth="1"/>
    <col min="195" max="195" width="7.77734375" bestFit="1" customWidth="1"/>
    <col min="196" max="196" width="6.6640625" bestFit="1" customWidth="1"/>
    <col min="197" max="198" width="7.77734375" bestFit="1" customWidth="1"/>
    <col min="199" max="199" width="6.6640625" bestFit="1" customWidth="1"/>
    <col min="200" max="204" width="7.77734375" bestFit="1" customWidth="1"/>
    <col min="205" max="205" width="6.6640625" bestFit="1" customWidth="1"/>
    <col min="206" max="206" width="5.5546875" bestFit="1" customWidth="1"/>
    <col min="208" max="208" width="5.5546875" bestFit="1" customWidth="1"/>
    <col min="210" max="210" width="7.77734375" bestFit="1" customWidth="1"/>
    <col min="215" max="215" width="5.5546875" bestFit="1" customWidth="1"/>
    <col min="221" max="221" width="5.5546875" bestFit="1" customWidth="1"/>
    <col min="223" max="225" width="7.77734375" bestFit="1" customWidth="1"/>
    <col min="230" max="230" width="7.77734375" bestFit="1" customWidth="1"/>
    <col min="240" max="240" width="7.77734375" bestFit="1" customWidth="1"/>
    <col min="242" max="242" width="7.77734375" bestFit="1" customWidth="1"/>
    <col min="244" max="244" width="5.5546875" bestFit="1" customWidth="1"/>
    <col min="245" max="245" width="7.77734375" bestFit="1" customWidth="1"/>
    <col min="247" max="247" width="7.77734375" bestFit="1" customWidth="1"/>
    <col min="251" max="252" width="7.77734375" bestFit="1" customWidth="1"/>
    <col min="256" max="256" width="7.77734375" bestFit="1" customWidth="1"/>
    <col min="258" max="258" width="7.77734375" bestFit="1" customWidth="1"/>
    <col min="264" max="264" width="7.77734375" bestFit="1" customWidth="1"/>
    <col min="270" max="271" width="7.77734375" bestFit="1" customWidth="1"/>
    <col min="277" max="277" width="7.77734375" bestFit="1" customWidth="1"/>
    <col min="282" max="282" width="7.77734375" bestFit="1" customWidth="1"/>
    <col min="284" max="284" width="5.5546875" bestFit="1" customWidth="1"/>
    <col min="286" max="286" width="5.5546875" bestFit="1" customWidth="1"/>
    <col min="287" max="287" width="7.77734375" bestFit="1" customWidth="1"/>
    <col min="288" max="288" width="5.5546875" bestFit="1" customWidth="1"/>
    <col min="292" max="292" width="7.77734375" bestFit="1" customWidth="1"/>
    <col min="294" max="294" width="7.77734375" bestFit="1" customWidth="1"/>
    <col min="299" max="299" width="7.77734375" bestFit="1" customWidth="1"/>
    <col min="302" max="303" width="7.77734375" bestFit="1" customWidth="1"/>
    <col min="306" max="306" width="7.77734375" bestFit="1" customWidth="1"/>
    <col min="309" max="309" width="5.5546875" bestFit="1" customWidth="1"/>
    <col min="310" max="310" width="7.77734375" bestFit="1" customWidth="1"/>
    <col min="315" max="316" width="7.77734375" bestFit="1" customWidth="1"/>
    <col min="319" max="319" width="5.5546875" bestFit="1" customWidth="1"/>
    <col min="321" max="321" width="7.77734375" bestFit="1" customWidth="1"/>
    <col min="322" max="322" width="5.5546875" bestFit="1" customWidth="1"/>
    <col min="325" max="325" width="7.77734375" bestFit="1" customWidth="1"/>
    <col min="328" max="328" width="7.77734375" bestFit="1" customWidth="1"/>
    <col min="332" max="333" width="7.77734375" bestFit="1" customWidth="1"/>
    <col min="334" max="334" width="5.5546875" bestFit="1" customWidth="1"/>
    <col min="337" max="337" width="5.5546875" bestFit="1" customWidth="1"/>
    <col min="338" max="338" width="7.77734375" bestFit="1" customWidth="1"/>
    <col min="340" max="340" width="7.77734375" bestFit="1" customWidth="1"/>
    <col min="343" max="343" width="5.5546875" bestFit="1" customWidth="1"/>
    <col min="345" max="345" width="7.77734375" bestFit="1" customWidth="1"/>
    <col min="346" max="346" width="5.5546875" bestFit="1" customWidth="1"/>
    <col min="351" max="351" width="5.5546875" bestFit="1" customWidth="1"/>
    <col min="352" max="352" width="7.77734375" bestFit="1" customWidth="1"/>
    <col min="354" max="354" width="7.77734375" bestFit="1" customWidth="1"/>
    <col min="356" max="356" width="5.5546875" bestFit="1" customWidth="1"/>
    <col min="359" max="359" width="7.77734375" bestFit="1" customWidth="1"/>
    <col min="361" max="362" width="7.77734375" bestFit="1" customWidth="1"/>
    <col min="364" max="364" width="7.77734375" bestFit="1" customWidth="1"/>
    <col min="366" max="366" width="7.77734375" bestFit="1" customWidth="1"/>
    <col min="369" max="369" width="7.77734375" bestFit="1" customWidth="1"/>
    <col min="372" max="373" width="7.77734375" bestFit="1" customWidth="1"/>
    <col min="375" max="375" width="5.5546875" bestFit="1" customWidth="1"/>
    <col min="377" max="378" width="7.77734375" bestFit="1" customWidth="1"/>
    <col min="382" max="382" width="5.5546875" bestFit="1" customWidth="1"/>
    <col min="385" max="385" width="5.5546875" bestFit="1" customWidth="1"/>
    <col min="388" max="388" width="7.77734375" bestFit="1" customWidth="1"/>
    <col min="389" max="389" width="5.5546875" bestFit="1" customWidth="1"/>
    <col min="390" max="391" width="7.77734375" bestFit="1" customWidth="1"/>
    <col min="392" max="392" width="5.5546875" bestFit="1" customWidth="1"/>
    <col min="396" max="396" width="7.77734375" bestFit="1" customWidth="1"/>
    <col min="402" max="402" width="5.5546875" bestFit="1" customWidth="1"/>
    <col min="403" max="404" width="7.77734375" bestFit="1" customWidth="1"/>
    <col min="406" max="406" width="5.5546875" bestFit="1" customWidth="1"/>
    <col min="407" max="409" width="7.77734375" bestFit="1" customWidth="1"/>
    <col min="411" max="411" width="5.5546875" bestFit="1" customWidth="1"/>
    <col min="416" max="416" width="7.77734375" bestFit="1" customWidth="1"/>
    <col min="419" max="419" width="7.77734375" bestFit="1" customWidth="1"/>
    <col min="421" max="421" width="5.5546875" bestFit="1" customWidth="1"/>
    <col min="423" max="423" width="7.77734375" bestFit="1" customWidth="1"/>
    <col min="431" max="431" width="5.5546875" bestFit="1" customWidth="1"/>
    <col min="432" max="432" width="7.77734375" bestFit="1" customWidth="1"/>
    <col min="435" max="435" width="5.5546875" bestFit="1" customWidth="1"/>
    <col min="436" max="436" width="7.77734375" bestFit="1" customWidth="1"/>
    <col min="441" max="441" width="5.5546875" bestFit="1" customWidth="1"/>
    <col min="442" max="443" width="7.77734375" bestFit="1" customWidth="1"/>
    <col min="445" max="445" width="7.77734375" bestFit="1" customWidth="1"/>
    <col min="446" max="446" width="5.5546875" bestFit="1" customWidth="1"/>
    <col min="450" max="450" width="5.5546875" bestFit="1" customWidth="1"/>
    <col min="451" max="451" width="7.77734375" bestFit="1" customWidth="1"/>
    <col min="452" max="452" width="5.5546875" bestFit="1" customWidth="1"/>
    <col min="457" max="457" width="5.5546875" bestFit="1" customWidth="1"/>
    <col min="461" max="461" width="7.77734375" bestFit="1" customWidth="1"/>
    <col min="466" max="466" width="7.77734375" bestFit="1" customWidth="1"/>
    <col min="468" max="468" width="5.5546875" bestFit="1" customWidth="1"/>
    <col min="469" max="469" width="7.77734375" bestFit="1" customWidth="1"/>
    <col min="472" max="473" width="7.77734375" bestFit="1" customWidth="1"/>
    <col min="475" max="475" width="5.5546875" bestFit="1" customWidth="1"/>
    <col min="479" max="479" width="7.77734375" bestFit="1" customWidth="1"/>
    <col min="481" max="482" width="7.77734375" bestFit="1" customWidth="1"/>
    <col min="484" max="484" width="5.5546875" bestFit="1" customWidth="1"/>
    <col min="491" max="491" width="7.77734375" bestFit="1" customWidth="1"/>
    <col min="495" max="497" width="7.77734375" bestFit="1" customWidth="1"/>
    <col min="502" max="502" width="5.5546875" bestFit="1" customWidth="1"/>
    <col min="503" max="504" width="7.77734375" bestFit="1" customWidth="1"/>
    <col min="506" max="506" width="5.5546875" bestFit="1" customWidth="1"/>
    <col min="509" max="509" width="5.5546875" bestFit="1" customWidth="1"/>
    <col min="511" max="512" width="7.77734375" bestFit="1" customWidth="1"/>
    <col min="515" max="516" width="7.77734375" bestFit="1" customWidth="1"/>
    <col min="520" max="520" width="5.5546875" bestFit="1" customWidth="1"/>
    <col min="521" max="522" width="7.77734375" bestFit="1" customWidth="1"/>
    <col min="526" max="528" width="7.77734375" bestFit="1" customWidth="1"/>
    <col min="529" max="529" width="5.5546875" bestFit="1" customWidth="1"/>
    <col min="533" max="533" width="7.77734375" bestFit="1" customWidth="1"/>
    <col min="535" max="535" width="7.77734375" bestFit="1" customWidth="1"/>
    <col min="536" max="537" width="5.5546875" bestFit="1" customWidth="1"/>
    <col min="540" max="540" width="7.77734375" bestFit="1" customWidth="1"/>
    <col min="542" max="542" width="7.77734375" bestFit="1" customWidth="1"/>
    <col min="545" max="545" width="7.77734375" bestFit="1" customWidth="1"/>
    <col min="546" max="546" width="5.5546875" bestFit="1" customWidth="1"/>
    <col min="548" max="548" width="7.77734375" bestFit="1" customWidth="1"/>
    <col min="552" max="552" width="7.77734375" bestFit="1" customWidth="1"/>
    <col min="554" max="554" width="5.5546875" bestFit="1" customWidth="1"/>
    <col min="556" max="556" width="7.77734375" bestFit="1" customWidth="1"/>
    <col min="557" max="558" width="5.5546875" bestFit="1" customWidth="1"/>
    <col min="559" max="559" width="7.77734375" bestFit="1" customWidth="1"/>
    <col min="560" max="560" width="5.5546875" bestFit="1" customWidth="1"/>
    <col min="561" max="561" width="7.77734375" bestFit="1" customWidth="1"/>
    <col min="563" max="563" width="7.77734375" bestFit="1" customWidth="1"/>
    <col min="567" max="567" width="7.77734375" bestFit="1" customWidth="1"/>
    <col min="569" max="569" width="7.77734375" bestFit="1" customWidth="1"/>
    <col min="572" max="573" width="7.77734375" bestFit="1" customWidth="1"/>
    <col min="575" max="575" width="7.77734375" bestFit="1" customWidth="1"/>
    <col min="577" max="578" width="5.5546875" bestFit="1" customWidth="1"/>
    <col min="579" max="579" width="7.77734375" bestFit="1" customWidth="1"/>
    <col min="581" max="582" width="7.77734375" bestFit="1" customWidth="1"/>
    <col min="584" max="584" width="7.77734375" bestFit="1" customWidth="1"/>
    <col min="586" max="586" width="5.5546875" bestFit="1" customWidth="1"/>
    <col min="587" max="587" width="7.77734375" bestFit="1" customWidth="1"/>
    <col min="589" max="589" width="7.77734375" bestFit="1" customWidth="1"/>
    <col min="590" max="590" width="5.5546875" bestFit="1" customWidth="1"/>
    <col min="591" max="592" width="7.77734375" bestFit="1" customWidth="1"/>
    <col min="594" max="595" width="7.77734375" bestFit="1" customWidth="1"/>
    <col min="596" max="596" width="5.5546875" bestFit="1" customWidth="1"/>
    <col min="597" max="597" width="7.77734375" bestFit="1" customWidth="1"/>
    <col min="599" max="599" width="7.77734375" bestFit="1" customWidth="1"/>
    <col min="600" max="600" width="5.5546875" bestFit="1" customWidth="1"/>
    <col min="601" max="601" width="7.77734375" bestFit="1" customWidth="1"/>
    <col min="603" max="603" width="5.5546875" bestFit="1" customWidth="1"/>
    <col min="605" max="605" width="7.77734375" bestFit="1" customWidth="1"/>
    <col min="606" max="606" width="5.5546875" bestFit="1" customWidth="1"/>
    <col min="607" max="607" width="7.77734375" bestFit="1" customWidth="1"/>
    <col min="608" max="608" width="5.5546875" bestFit="1" customWidth="1"/>
    <col min="610" max="610" width="7.77734375" bestFit="1" customWidth="1"/>
    <col min="614" max="614" width="5.5546875" bestFit="1" customWidth="1"/>
    <col min="615" max="615" width="7.77734375" bestFit="1" customWidth="1"/>
    <col min="617" max="617" width="5.5546875" bestFit="1" customWidth="1"/>
    <col min="620" max="620" width="7.77734375" bestFit="1" customWidth="1"/>
    <col min="621" max="621" width="5.5546875" bestFit="1" customWidth="1"/>
    <col min="622" max="622" width="7.77734375" bestFit="1" customWidth="1"/>
    <col min="624" max="624" width="7.77734375" bestFit="1" customWidth="1"/>
    <col min="625" max="625" width="5.5546875" bestFit="1" customWidth="1"/>
    <col min="627" max="628" width="5.5546875" bestFit="1" customWidth="1"/>
    <col min="630" max="630" width="5.5546875" bestFit="1" customWidth="1"/>
    <col min="631" max="631" width="7.77734375" bestFit="1" customWidth="1"/>
    <col min="632" max="632" width="5.5546875" bestFit="1" customWidth="1"/>
    <col min="633" max="633" width="7.77734375" bestFit="1" customWidth="1"/>
    <col min="635" max="635" width="7.77734375" bestFit="1" customWidth="1"/>
    <col min="636" max="636" width="5.5546875" bestFit="1" customWidth="1"/>
    <col min="638" max="638" width="7.77734375" bestFit="1" customWidth="1"/>
    <col min="640" max="640" width="5.5546875" bestFit="1" customWidth="1"/>
    <col min="641" max="641" width="7.77734375" bestFit="1" customWidth="1"/>
    <col min="643" max="644" width="5.5546875" bestFit="1" customWidth="1"/>
    <col min="647" max="647" width="5.5546875" bestFit="1" customWidth="1"/>
    <col min="648" max="648" width="7.77734375" bestFit="1" customWidth="1"/>
    <col min="650" max="650" width="5.5546875" bestFit="1" customWidth="1"/>
    <col min="651" max="651" width="7.77734375" bestFit="1" customWidth="1"/>
    <col min="654" max="654" width="5.5546875" bestFit="1" customWidth="1"/>
    <col min="655" max="655" width="7.77734375" bestFit="1" customWidth="1"/>
    <col min="656" max="657" width="5.5546875" bestFit="1" customWidth="1"/>
    <col min="659" max="659" width="7.77734375" bestFit="1" customWidth="1"/>
    <col min="660" max="660" width="5.5546875" bestFit="1" customWidth="1"/>
    <col min="661" max="661" width="7.77734375" bestFit="1" customWidth="1"/>
    <col min="663" max="664" width="5.5546875" bestFit="1" customWidth="1"/>
    <col min="667" max="667" width="5.5546875" bestFit="1" customWidth="1"/>
    <col min="668" max="668" width="7.77734375" bestFit="1" customWidth="1"/>
    <col min="670" max="670" width="7.77734375" bestFit="1" customWidth="1"/>
    <col min="672" max="672" width="5.5546875" bestFit="1" customWidth="1"/>
    <col min="673" max="673" width="7.77734375" bestFit="1" customWidth="1"/>
    <col min="675" max="676" width="5.5546875" bestFit="1" customWidth="1"/>
    <col min="677" max="679" width="7.77734375" bestFit="1" customWidth="1"/>
    <col min="680" max="680" width="5.5546875" bestFit="1" customWidth="1"/>
    <col min="682" max="682" width="5.5546875" bestFit="1" customWidth="1"/>
    <col min="684" max="684" width="7.77734375" bestFit="1" customWidth="1"/>
    <col min="685" max="685" width="5.5546875" bestFit="1" customWidth="1"/>
    <col min="686" max="686" width="7.77734375" bestFit="1" customWidth="1"/>
    <col min="689" max="689" width="5.5546875" bestFit="1" customWidth="1"/>
    <col min="690" max="690" width="7.77734375" bestFit="1" customWidth="1"/>
    <col min="692" max="694" width="5.5546875" bestFit="1" customWidth="1"/>
    <col min="696" max="699" width="7.77734375" bestFit="1" customWidth="1"/>
    <col min="702" max="702" width="7.77734375" bestFit="1" customWidth="1"/>
    <col min="707" max="707" width="7.77734375" bestFit="1" customWidth="1"/>
    <col min="708" max="708" width="5.5546875" bestFit="1" customWidth="1"/>
    <col min="710" max="710" width="7.77734375" bestFit="1" customWidth="1"/>
    <col min="712" max="713" width="7.77734375" bestFit="1" customWidth="1"/>
    <col min="714" max="714" width="5.5546875" bestFit="1" customWidth="1"/>
    <col min="718" max="718" width="7.77734375" bestFit="1" customWidth="1"/>
    <col min="720" max="721" width="7.77734375" bestFit="1" customWidth="1"/>
    <col min="723" max="723" width="7.77734375" bestFit="1" customWidth="1"/>
    <col min="725" max="725" width="5.5546875" bestFit="1" customWidth="1"/>
    <col min="727" max="727" width="7.77734375" bestFit="1" customWidth="1"/>
    <col min="732" max="732" width="7.77734375" bestFit="1" customWidth="1"/>
    <col min="737" max="737" width="5.5546875" bestFit="1" customWidth="1"/>
    <col min="740" max="740" width="7.77734375" bestFit="1" customWidth="1"/>
    <col min="747" max="748" width="7.77734375" bestFit="1" customWidth="1"/>
    <col min="753" max="753" width="7.77734375" bestFit="1" customWidth="1"/>
    <col min="756" max="756" width="7.77734375" bestFit="1" customWidth="1"/>
    <col min="761" max="761" width="7.77734375" bestFit="1" customWidth="1"/>
    <col min="762" max="762" width="11.109375" bestFit="1" customWidth="1"/>
  </cols>
  <sheetData>
    <row r="1" spans="1:22" ht="15" thickBot="1" x14ac:dyDescent="0.35"/>
    <row r="2" spans="1:22" ht="60.6" thickBot="1" x14ac:dyDescent="1">
      <c r="A2" s="114" t="s">
        <v>15277</v>
      </c>
      <c r="B2" s="115"/>
      <c r="C2" s="115"/>
      <c r="D2" s="115"/>
      <c r="E2" s="115"/>
      <c r="F2" s="115"/>
      <c r="G2" s="115"/>
      <c r="H2" s="115"/>
      <c r="I2" s="115"/>
      <c r="J2" s="115"/>
      <c r="K2" s="115"/>
      <c r="L2" s="115"/>
      <c r="M2" s="115"/>
      <c r="N2" s="115"/>
      <c r="O2" s="115"/>
      <c r="P2" s="115"/>
      <c r="Q2" s="115"/>
      <c r="R2" s="115"/>
      <c r="S2" s="115"/>
      <c r="T2" s="115"/>
      <c r="U2" s="115"/>
      <c r="V2" s="116"/>
    </row>
    <row r="4" spans="1:22" ht="25.8" x14ac:dyDescent="0.5">
      <c r="A4" s="113" t="s">
        <v>15270</v>
      </c>
      <c r="B4" s="113"/>
      <c r="C4" s="113"/>
      <c r="D4" s="113"/>
      <c r="E4" s="113"/>
      <c r="F4" s="113"/>
      <c r="G4" s="113"/>
      <c r="H4" s="113"/>
      <c r="I4" s="113"/>
      <c r="J4" s="113"/>
      <c r="K4" s="113"/>
      <c r="L4" s="113"/>
      <c r="M4" s="113"/>
      <c r="N4" s="113"/>
      <c r="O4" s="113"/>
      <c r="P4" s="113"/>
      <c r="Q4" s="113"/>
      <c r="R4" s="113"/>
      <c r="S4" s="113"/>
      <c r="T4" s="113"/>
      <c r="U4" s="113"/>
      <c r="V4" s="113"/>
    </row>
    <row r="5" spans="1:22" x14ac:dyDescent="0.3">
      <c r="A5" s="26" t="s">
        <v>15048</v>
      </c>
      <c r="B5" s="26" t="s">
        <v>15051</v>
      </c>
    </row>
    <row r="6" spans="1:22" x14ac:dyDescent="0.3">
      <c r="A6" s="26" t="s">
        <v>15049</v>
      </c>
      <c r="B6" s="27" t="s">
        <v>14789</v>
      </c>
      <c r="C6" s="27" t="s">
        <v>14784</v>
      </c>
      <c r="D6" s="27" t="s">
        <v>14790</v>
      </c>
      <c r="E6" s="27" t="s">
        <v>15050</v>
      </c>
    </row>
    <row r="7" spans="1:22" x14ac:dyDescent="0.3">
      <c r="A7" s="5" t="s">
        <v>4239</v>
      </c>
      <c r="B7" s="27">
        <v>40068</v>
      </c>
      <c r="C7" s="27">
        <v>41280</v>
      </c>
      <c r="D7" s="27">
        <v>36980</v>
      </c>
      <c r="E7" s="27">
        <v>118328</v>
      </c>
    </row>
    <row r="8" spans="1:22" x14ac:dyDescent="0.3">
      <c r="A8" s="5" t="s">
        <v>14791</v>
      </c>
      <c r="B8" s="27">
        <v>34668</v>
      </c>
      <c r="C8" s="27">
        <v>33180</v>
      </c>
      <c r="D8" s="27">
        <v>40240</v>
      </c>
      <c r="E8" s="27">
        <v>108088</v>
      </c>
    </row>
    <row r="9" spans="1:22" x14ac:dyDescent="0.3">
      <c r="A9" s="5" t="s">
        <v>14792</v>
      </c>
      <c r="B9" s="27">
        <v>39528</v>
      </c>
      <c r="C9" s="27">
        <v>25620</v>
      </c>
      <c r="D9" s="27">
        <v>37940</v>
      </c>
      <c r="E9" s="27">
        <v>103088</v>
      </c>
    </row>
    <row r="10" spans="1:22" x14ac:dyDescent="0.3">
      <c r="A10" s="5" t="s">
        <v>14793</v>
      </c>
      <c r="B10" s="27">
        <v>37206</v>
      </c>
      <c r="C10" s="27">
        <v>52960</v>
      </c>
      <c r="D10" s="27">
        <v>39860</v>
      </c>
      <c r="E10" s="27">
        <v>130026</v>
      </c>
    </row>
    <row r="11" spans="1:22" x14ac:dyDescent="0.3">
      <c r="A11" s="5" t="s">
        <v>6845</v>
      </c>
      <c r="B11" s="27">
        <v>29214</v>
      </c>
      <c r="C11" s="27">
        <v>31460</v>
      </c>
      <c r="D11" s="27">
        <v>46820</v>
      </c>
      <c r="E11" s="27">
        <v>107494</v>
      </c>
    </row>
    <row r="12" spans="1:22" x14ac:dyDescent="0.3">
      <c r="A12" s="5" t="s">
        <v>14794</v>
      </c>
      <c r="B12" s="27">
        <v>35172</v>
      </c>
      <c r="C12" s="27">
        <v>36760</v>
      </c>
      <c r="D12" s="27">
        <v>30800</v>
      </c>
      <c r="E12" s="27">
        <v>102732</v>
      </c>
    </row>
    <row r="13" spans="1:22" x14ac:dyDescent="0.3">
      <c r="A13" s="5" t="s">
        <v>14795</v>
      </c>
      <c r="B13" s="27">
        <v>39348</v>
      </c>
      <c r="C13" s="27">
        <v>42480</v>
      </c>
      <c r="D13" s="27">
        <v>40440</v>
      </c>
      <c r="E13" s="27">
        <v>122268</v>
      </c>
    </row>
    <row r="14" spans="1:22" x14ac:dyDescent="0.3">
      <c r="A14" s="5" t="s">
        <v>14796</v>
      </c>
      <c r="B14" s="27">
        <v>39582</v>
      </c>
      <c r="C14" s="27">
        <v>36320</v>
      </c>
      <c r="D14" s="27">
        <v>50620</v>
      </c>
      <c r="E14" s="27">
        <v>126522</v>
      </c>
    </row>
    <row r="15" spans="1:22" x14ac:dyDescent="0.3">
      <c r="A15" s="5" t="s">
        <v>14797</v>
      </c>
      <c r="B15" s="27">
        <v>39726</v>
      </c>
      <c r="C15" s="27">
        <v>38160</v>
      </c>
      <c r="D15" s="27">
        <v>36240</v>
      </c>
      <c r="E15" s="27">
        <v>114126</v>
      </c>
    </row>
    <row r="16" spans="1:22" x14ac:dyDescent="0.3">
      <c r="A16" s="5" t="s">
        <v>14798</v>
      </c>
      <c r="B16" s="27">
        <v>32148</v>
      </c>
      <c r="C16" s="27">
        <v>44960</v>
      </c>
      <c r="D16" s="27">
        <v>44900</v>
      </c>
      <c r="E16" s="27">
        <v>122008</v>
      </c>
    </row>
    <row r="17" spans="1:22" x14ac:dyDescent="0.3">
      <c r="A17" s="5" t="s">
        <v>14799</v>
      </c>
      <c r="B17" s="27">
        <v>27018</v>
      </c>
      <c r="C17" s="27">
        <v>37500</v>
      </c>
      <c r="D17" s="27">
        <v>36040</v>
      </c>
      <c r="E17" s="27">
        <v>100558</v>
      </c>
    </row>
    <row r="18" spans="1:22" x14ac:dyDescent="0.3">
      <c r="A18" s="5" t="s">
        <v>14800</v>
      </c>
      <c r="B18" s="27">
        <v>26928</v>
      </c>
      <c r="C18" s="27">
        <v>35480</v>
      </c>
      <c r="D18" s="27">
        <v>46200</v>
      </c>
      <c r="E18" s="27">
        <v>108608</v>
      </c>
    </row>
    <row r="19" spans="1:22" x14ac:dyDescent="0.3">
      <c r="A19" s="5" t="s">
        <v>15050</v>
      </c>
      <c r="B19" s="27">
        <v>420606</v>
      </c>
      <c r="C19" s="27">
        <v>456160</v>
      </c>
      <c r="D19" s="27">
        <v>487080</v>
      </c>
      <c r="E19" s="27">
        <v>1363846</v>
      </c>
    </row>
    <row r="20" spans="1:22" x14ac:dyDescent="0.3">
      <c r="A20" s="5"/>
    </row>
    <row r="21" spans="1:22" ht="25.8" x14ac:dyDescent="0.5">
      <c r="A21" s="113" t="s">
        <v>15272</v>
      </c>
      <c r="B21" s="113"/>
      <c r="C21" s="113"/>
      <c r="D21" s="113"/>
      <c r="E21" s="113"/>
      <c r="F21" s="113"/>
      <c r="G21" s="113"/>
      <c r="H21" s="113"/>
      <c r="I21" s="113"/>
      <c r="J21" s="113"/>
      <c r="K21" s="113"/>
      <c r="L21" s="113"/>
      <c r="M21" s="113"/>
      <c r="N21" s="113"/>
      <c r="O21" s="113"/>
      <c r="P21" s="113"/>
      <c r="Q21" s="113"/>
      <c r="R21" s="113"/>
      <c r="S21" s="113"/>
      <c r="T21" s="113"/>
      <c r="U21" s="113"/>
      <c r="V21" s="113"/>
    </row>
    <row r="22" spans="1:22" s="64" customFormat="1" ht="21" x14ac:dyDescent="0.4">
      <c r="C22" s="112" t="s">
        <v>15271</v>
      </c>
      <c r="D22" s="112"/>
      <c r="E22" s="112"/>
      <c r="F22" s="112"/>
      <c r="G22" s="112"/>
      <c r="H22" s="112"/>
      <c r="I22" s="112"/>
      <c r="J22" s="112"/>
    </row>
    <row r="23" spans="1:22" x14ac:dyDescent="0.3">
      <c r="A23" s="65"/>
      <c r="B23" s="65" t="s">
        <v>4239</v>
      </c>
      <c r="C23" s="65" t="s">
        <v>14791</v>
      </c>
      <c r="D23" s="65" t="s">
        <v>14792</v>
      </c>
      <c r="E23" s="65" t="s">
        <v>14793</v>
      </c>
      <c r="F23" s="65" t="s">
        <v>6845</v>
      </c>
      <c r="G23" s="65" t="s">
        <v>14794</v>
      </c>
      <c r="H23" s="65" t="s">
        <v>14795</v>
      </c>
      <c r="I23" s="65" t="s">
        <v>14796</v>
      </c>
      <c r="J23" s="65" t="s">
        <v>14797</v>
      </c>
      <c r="K23" s="65" t="s">
        <v>14798</v>
      </c>
      <c r="L23" s="65" t="s">
        <v>14799</v>
      </c>
      <c r="M23" s="65" t="s">
        <v>14800</v>
      </c>
    </row>
    <row r="24" spans="1:22" x14ac:dyDescent="0.3">
      <c r="A24" s="65" t="s">
        <v>14804</v>
      </c>
      <c r="B24" s="65"/>
      <c r="C24" s="65"/>
      <c r="D24" s="65"/>
      <c r="E24" s="65"/>
      <c r="F24" s="65"/>
      <c r="G24" s="65"/>
      <c r="H24" s="65"/>
      <c r="I24" s="65"/>
      <c r="J24" s="65"/>
      <c r="K24" s="65"/>
      <c r="L24" s="65"/>
      <c r="M24" s="65"/>
    </row>
    <row r="25" spans="1:22" x14ac:dyDescent="0.3">
      <c r="A25" s="66" t="s">
        <v>14805</v>
      </c>
      <c r="B25" s="66"/>
      <c r="C25" s="66"/>
      <c r="D25" s="66"/>
      <c r="E25" s="66"/>
      <c r="F25" s="66"/>
      <c r="G25" s="66"/>
      <c r="H25" s="66"/>
      <c r="I25" s="66"/>
      <c r="J25" s="66"/>
      <c r="K25" s="66"/>
      <c r="L25" s="66"/>
      <c r="M25" s="66"/>
    </row>
    <row r="26" spans="1:22" x14ac:dyDescent="0.3">
      <c r="A26" s="66" t="s">
        <v>14784</v>
      </c>
      <c r="B26" s="66">
        <v>40243.013999999996</v>
      </c>
      <c r="C26" s="66">
        <v>42255.164699999994</v>
      </c>
      <c r="D26" s="66">
        <v>44367.922934999995</v>
      </c>
      <c r="E26" s="66">
        <v>46586.31908175</v>
      </c>
      <c r="F26" s="66">
        <v>48915.635035837498</v>
      </c>
      <c r="G26" s="66">
        <v>51361.416787629372</v>
      </c>
      <c r="H26" s="66">
        <v>53929.487627010843</v>
      </c>
      <c r="I26" s="66">
        <v>56625.962008361385</v>
      </c>
      <c r="J26" s="66">
        <v>59457.260108779454</v>
      </c>
      <c r="K26" s="66">
        <v>62430.123114218426</v>
      </c>
      <c r="L26" s="66">
        <v>65551.629269929355</v>
      </c>
      <c r="M26" s="66">
        <v>68829.210733425833</v>
      </c>
    </row>
    <row r="27" spans="1:22" x14ac:dyDescent="0.3">
      <c r="A27" s="66" t="s">
        <v>14789</v>
      </c>
      <c r="B27" s="66">
        <v>22320.266850000004</v>
      </c>
      <c r="C27" s="66">
        <v>23436.280192500006</v>
      </c>
      <c r="D27" s="66">
        <v>24608.094202125008</v>
      </c>
      <c r="E27" s="66">
        <v>25838.498912231262</v>
      </c>
      <c r="F27" s="66">
        <v>27130.423857842827</v>
      </c>
      <c r="G27" s="66">
        <v>28486.945050734968</v>
      </c>
      <c r="H27" s="66">
        <v>29911.292303271719</v>
      </c>
      <c r="I27" s="66">
        <v>31406.856918435307</v>
      </c>
      <c r="J27" s="66">
        <v>32977.199764357072</v>
      </c>
      <c r="K27" s="66">
        <v>34626.059752574925</v>
      </c>
      <c r="L27" s="66">
        <v>36357.362740203673</v>
      </c>
      <c r="M27" s="66">
        <v>38175.230877213857</v>
      </c>
    </row>
    <row r="28" spans="1:22" x14ac:dyDescent="0.3">
      <c r="A28" s="66" t="s">
        <v>14790</v>
      </c>
      <c r="B28" s="66">
        <v>43511.540099999998</v>
      </c>
      <c r="C28" s="66">
        <v>45687.117104999998</v>
      </c>
      <c r="D28" s="66">
        <v>47971.472960250001</v>
      </c>
      <c r="E28" s="66">
        <v>50370.046608262506</v>
      </c>
      <c r="F28" s="66">
        <v>52888.548938675631</v>
      </c>
      <c r="G28" s="66">
        <v>55532.976385609414</v>
      </c>
      <c r="H28" s="66">
        <v>58309.62520488989</v>
      </c>
      <c r="I28" s="66">
        <v>61225.106465134384</v>
      </c>
      <c r="J28" s="66">
        <v>64286.361788391107</v>
      </c>
      <c r="K28" s="66">
        <v>67500.67987781066</v>
      </c>
      <c r="L28" s="66">
        <v>70875.713871701199</v>
      </c>
      <c r="M28" s="66">
        <v>74419.499565286256</v>
      </c>
    </row>
    <row r="29" spans="1:22" x14ac:dyDescent="0.3">
      <c r="A29" s="66"/>
      <c r="B29" s="66"/>
      <c r="C29" s="66"/>
      <c r="D29" s="66"/>
      <c r="E29" s="66"/>
      <c r="F29" s="66"/>
      <c r="G29" s="66"/>
      <c r="H29" s="66"/>
      <c r="I29" s="66"/>
      <c r="J29" s="66"/>
      <c r="K29" s="66"/>
      <c r="L29" s="66"/>
      <c r="M29" s="66"/>
    </row>
    <row r="30" spans="1:22" x14ac:dyDescent="0.3">
      <c r="A30" s="66" t="s">
        <v>14806</v>
      </c>
      <c r="B30" s="66">
        <v>45000</v>
      </c>
      <c r="C30" s="66">
        <v>4000</v>
      </c>
      <c r="D30" s="66">
        <v>4000</v>
      </c>
      <c r="E30" s="66">
        <v>4000</v>
      </c>
      <c r="F30" s="66">
        <v>4000</v>
      </c>
      <c r="G30" s="66">
        <v>4000</v>
      </c>
      <c r="H30" s="66">
        <v>4000</v>
      </c>
      <c r="I30" s="66">
        <v>4000</v>
      </c>
      <c r="J30" s="66">
        <v>4000</v>
      </c>
      <c r="K30" s="66">
        <v>4000</v>
      </c>
      <c r="L30" s="66">
        <v>4000</v>
      </c>
      <c r="M30" s="66">
        <v>4000</v>
      </c>
    </row>
    <row r="31" spans="1:22" x14ac:dyDescent="0.3">
      <c r="A31" s="67" t="s">
        <v>15046</v>
      </c>
      <c r="B31" s="67">
        <v>151074.82094999999</v>
      </c>
      <c r="C31" s="67">
        <v>115378.5619975</v>
      </c>
      <c r="D31" s="67">
        <v>120947.490097375</v>
      </c>
      <c r="E31" s="67">
        <v>126794.86460224378</v>
      </c>
      <c r="F31" s="67">
        <v>132934.60783235595</v>
      </c>
      <c r="G31" s="67">
        <v>139381.33822397375</v>
      </c>
      <c r="H31" s="67">
        <v>146150.40513517245</v>
      </c>
      <c r="I31" s="67">
        <v>153257.92539193109</v>
      </c>
      <c r="J31" s="67">
        <v>160720.82166152762</v>
      </c>
      <c r="K31" s="67">
        <v>168556.862744604</v>
      </c>
      <c r="L31" s="67">
        <v>176784.7058818342</v>
      </c>
      <c r="M31" s="67">
        <v>185423.94117592595</v>
      </c>
    </row>
    <row r="32" spans="1:22" x14ac:dyDescent="0.3">
      <c r="A32" s="66"/>
      <c r="B32" s="66"/>
      <c r="C32" s="66"/>
      <c r="D32" s="66"/>
      <c r="E32" s="66"/>
      <c r="F32" s="66"/>
      <c r="G32" s="66"/>
      <c r="H32" s="66"/>
      <c r="I32" s="66"/>
      <c r="J32" s="66"/>
      <c r="K32" s="66"/>
      <c r="L32" s="66"/>
      <c r="M32" s="66"/>
    </row>
    <row r="33" spans="1:22" x14ac:dyDescent="0.3">
      <c r="A33" s="65" t="s">
        <v>14807</v>
      </c>
      <c r="B33" s="66"/>
      <c r="C33" s="66"/>
      <c r="D33" s="66"/>
      <c r="E33" s="66"/>
      <c r="F33" s="66"/>
      <c r="G33" s="66"/>
      <c r="H33" s="66"/>
      <c r="I33" s="66"/>
      <c r="J33" s="66"/>
      <c r="K33" s="66"/>
      <c r="L33" s="66"/>
      <c r="M33" s="66"/>
    </row>
    <row r="34" spans="1:22" x14ac:dyDescent="0.3">
      <c r="A34" s="66" t="s">
        <v>14808</v>
      </c>
      <c r="B34" s="66">
        <v>30000</v>
      </c>
      <c r="C34" s="66">
        <v>30000</v>
      </c>
      <c r="D34" s="66">
        <v>30000</v>
      </c>
      <c r="E34" s="66">
        <v>30000</v>
      </c>
      <c r="F34" s="66">
        <v>30000</v>
      </c>
      <c r="G34" s="66">
        <v>30000</v>
      </c>
      <c r="H34" s="66">
        <v>30000</v>
      </c>
      <c r="I34" s="66">
        <v>30000</v>
      </c>
      <c r="J34" s="66">
        <v>30000</v>
      </c>
      <c r="K34" s="66">
        <v>30000</v>
      </c>
      <c r="L34" s="66">
        <v>30000</v>
      </c>
      <c r="M34" s="66">
        <v>30000</v>
      </c>
    </row>
    <row r="35" spans="1:22" x14ac:dyDescent="0.3">
      <c r="A35" s="66" t="s">
        <v>14803</v>
      </c>
      <c r="B35" s="66">
        <v>78607.88499999998</v>
      </c>
      <c r="C35" s="66">
        <v>94062.764999999999</v>
      </c>
      <c r="D35" s="66">
        <v>74820.684999999983</v>
      </c>
      <c r="E35" s="66">
        <v>78566.604999999967</v>
      </c>
      <c r="F35" s="66">
        <v>84954.824999999983</v>
      </c>
      <c r="G35" s="66">
        <v>61607.374999999993</v>
      </c>
      <c r="H35" s="66">
        <v>93147.400000000023</v>
      </c>
      <c r="I35" s="66">
        <v>95789.36000000003</v>
      </c>
      <c r="J35" s="66">
        <v>69718.559999999983</v>
      </c>
      <c r="K35" s="66">
        <v>105252.08500000001</v>
      </c>
      <c r="L35" s="66">
        <v>75476.740000000005</v>
      </c>
      <c r="M35" s="66">
        <v>55182.834999999992</v>
      </c>
    </row>
    <row r="36" spans="1:22" x14ac:dyDescent="0.3">
      <c r="A36" s="66" t="s">
        <v>14801</v>
      </c>
      <c r="B36" s="66">
        <v>523.25</v>
      </c>
      <c r="C36" s="66">
        <v>657.8</v>
      </c>
      <c r="D36" s="66">
        <v>598</v>
      </c>
      <c r="E36" s="66">
        <v>627.9</v>
      </c>
      <c r="F36" s="66">
        <v>598</v>
      </c>
      <c r="G36" s="66">
        <v>538.19999999999993</v>
      </c>
      <c r="H36" s="66">
        <v>732.55</v>
      </c>
      <c r="I36" s="66">
        <v>717.59999999999991</v>
      </c>
      <c r="J36" s="66">
        <v>642.85</v>
      </c>
      <c r="K36" s="66">
        <v>807.3</v>
      </c>
      <c r="L36" s="66">
        <v>583.04999999999995</v>
      </c>
      <c r="M36" s="66">
        <v>418.59999999999997</v>
      </c>
    </row>
    <row r="37" spans="1:22" x14ac:dyDescent="0.3">
      <c r="A37" s="66" t="s">
        <v>14802</v>
      </c>
      <c r="B37" s="66">
        <v>79131.13499999998</v>
      </c>
      <c r="C37" s="66">
        <v>94720.565000000002</v>
      </c>
      <c r="D37" s="66">
        <v>75418.684999999983</v>
      </c>
      <c r="E37" s="66">
        <v>79194.504999999961</v>
      </c>
      <c r="F37" s="66">
        <v>85552.824999999983</v>
      </c>
      <c r="G37" s="66">
        <v>62145.57499999999</v>
      </c>
      <c r="H37" s="66">
        <v>93879.950000000026</v>
      </c>
      <c r="I37" s="66">
        <v>96506.960000000036</v>
      </c>
      <c r="J37" s="66">
        <v>70361.409999999989</v>
      </c>
      <c r="K37" s="66">
        <v>106059.38500000001</v>
      </c>
      <c r="L37" s="66">
        <v>76059.790000000008</v>
      </c>
      <c r="M37" s="66">
        <v>55601.43499999999</v>
      </c>
    </row>
    <row r="38" spans="1:22" x14ac:dyDescent="0.3">
      <c r="A38" s="66" t="s">
        <v>14809</v>
      </c>
      <c r="B38" s="66">
        <v>6674.0069939079031</v>
      </c>
      <c r="C38" s="66">
        <v>6674.0069939079031</v>
      </c>
      <c r="D38" s="66">
        <v>6674.0069939079031</v>
      </c>
      <c r="E38" s="66">
        <v>6674.0069939079031</v>
      </c>
      <c r="F38" s="66">
        <v>6674.0069939079031</v>
      </c>
      <c r="G38" s="66">
        <v>6674.0069939079031</v>
      </c>
      <c r="H38" s="66">
        <v>6674.0069939079031</v>
      </c>
      <c r="I38" s="66">
        <v>6674.0069939079031</v>
      </c>
      <c r="J38" s="66">
        <v>6674.0069939079031</v>
      </c>
      <c r="K38" s="66">
        <v>6674.0069939079031</v>
      </c>
      <c r="L38" s="66">
        <v>6674.0069939079031</v>
      </c>
      <c r="M38" s="66">
        <v>6674.0069939079031</v>
      </c>
    </row>
    <row r="39" spans="1:22" x14ac:dyDescent="0.3">
      <c r="A39" s="67" t="s">
        <v>15046</v>
      </c>
      <c r="B39" s="67">
        <v>115805.14199390788</v>
      </c>
      <c r="C39" s="67">
        <v>131394.57199390791</v>
      </c>
      <c r="D39" s="67">
        <v>112092.69199390788</v>
      </c>
      <c r="E39" s="67">
        <v>115868.51199390786</v>
      </c>
      <c r="F39" s="67">
        <v>122226.83199390788</v>
      </c>
      <c r="G39" s="67">
        <v>98819.581993907879</v>
      </c>
      <c r="H39" s="67">
        <v>130553.95699390792</v>
      </c>
      <c r="I39" s="67">
        <v>133180.96699390793</v>
      </c>
      <c r="J39" s="67">
        <v>107035.41699390789</v>
      </c>
      <c r="K39" s="67">
        <v>142733.39199390792</v>
      </c>
      <c r="L39" s="67">
        <v>112733.7969939079</v>
      </c>
      <c r="M39" s="67">
        <v>92275.441993907894</v>
      </c>
    </row>
    <row r="40" spans="1:22" x14ac:dyDescent="0.3">
      <c r="A40" s="66"/>
      <c r="B40" s="66"/>
      <c r="C40" s="66"/>
      <c r="D40" s="66"/>
      <c r="E40" s="66"/>
      <c r="F40" s="66"/>
      <c r="G40" s="66"/>
      <c r="H40" s="66"/>
      <c r="I40" s="66"/>
      <c r="J40" s="66"/>
      <c r="K40" s="66"/>
      <c r="L40" s="66"/>
      <c r="M40" s="66"/>
    </row>
    <row r="41" spans="1:22" x14ac:dyDescent="0.3">
      <c r="A41" s="65" t="s">
        <v>14810</v>
      </c>
      <c r="B41" s="65">
        <v>35269.678956092117</v>
      </c>
      <c r="C41" s="65">
        <v>-16016.009996407913</v>
      </c>
      <c r="D41" s="65">
        <v>8854.7981034671247</v>
      </c>
      <c r="E41" s="65">
        <v>10926.352608335917</v>
      </c>
      <c r="F41" s="65">
        <v>10707.775838448069</v>
      </c>
      <c r="G41" s="65">
        <v>40561.756230065876</v>
      </c>
      <c r="H41" s="65">
        <v>15596.448141264525</v>
      </c>
      <c r="I41" s="65">
        <v>20076.958398023155</v>
      </c>
      <c r="J41" s="65">
        <v>53685.404667619732</v>
      </c>
      <c r="K41" s="65">
        <v>25823.470750696084</v>
      </c>
      <c r="L41" s="65">
        <v>64050.9088879263</v>
      </c>
      <c r="M41" s="65">
        <v>93148.499182018058</v>
      </c>
    </row>
    <row r="43" spans="1:22" ht="25.8" x14ac:dyDescent="0.5">
      <c r="A43" s="113" t="s">
        <v>15275</v>
      </c>
      <c r="B43" s="113"/>
      <c r="C43" s="113"/>
      <c r="D43" s="113"/>
      <c r="E43" s="113"/>
      <c r="F43" s="113"/>
      <c r="G43" s="113"/>
      <c r="H43" s="113"/>
      <c r="I43" s="113"/>
      <c r="J43" s="113"/>
      <c r="K43" s="113"/>
      <c r="L43" s="113"/>
      <c r="M43" s="113"/>
      <c r="N43" s="113"/>
      <c r="O43" s="113"/>
      <c r="P43" s="113"/>
      <c r="Q43" s="113"/>
      <c r="R43" s="113"/>
      <c r="S43" s="113"/>
      <c r="T43" s="113"/>
      <c r="U43" s="113"/>
      <c r="V43" s="113"/>
    </row>
    <row r="44" spans="1:22" x14ac:dyDescent="0.3">
      <c r="A44" s="26" t="s">
        <v>15274</v>
      </c>
      <c r="B44" s="26" t="s">
        <v>15051</v>
      </c>
    </row>
    <row r="45" spans="1:22" x14ac:dyDescent="0.3">
      <c r="A45" s="26" t="s">
        <v>15049</v>
      </c>
      <c r="B45">
        <v>2024</v>
      </c>
      <c r="C45">
        <v>2025</v>
      </c>
      <c r="D45">
        <v>2026</v>
      </c>
      <c r="E45">
        <v>2027</v>
      </c>
      <c r="F45">
        <v>2028</v>
      </c>
      <c r="G45">
        <v>2029</v>
      </c>
      <c r="H45">
        <v>2030</v>
      </c>
      <c r="I45">
        <v>2031</v>
      </c>
      <c r="J45">
        <v>2032</v>
      </c>
      <c r="K45">
        <v>2033</v>
      </c>
      <c r="L45">
        <v>2034</v>
      </c>
      <c r="M45">
        <v>2035</v>
      </c>
      <c r="N45" t="s">
        <v>15273</v>
      </c>
      <c r="O45" t="s">
        <v>15050</v>
      </c>
    </row>
    <row r="46" spans="1:22" x14ac:dyDescent="0.3">
      <c r="A46" s="5" t="s">
        <v>1873</v>
      </c>
      <c r="B46">
        <v>68642.231809287943</v>
      </c>
      <c r="C46">
        <v>9545.2408589330698</v>
      </c>
      <c r="D46">
        <v>38999.584547610495</v>
      </c>
      <c r="E46">
        <v>46764.282494317173</v>
      </c>
      <c r="F46">
        <v>45328.946829456996</v>
      </c>
      <c r="G46">
        <v>28257.594193122772</v>
      </c>
      <c r="H46">
        <v>63292.889696937375</v>
      </c>
      <c r="I46">
        <v>37704.016445284149</v>
      </c>
      <c r="J46">
        <v>40903.167961306208</v>
      </c>
      <c r="K46">
        <v>57142.778657678682</v>
      </c>
      <c r="L46">
        <v>35166.028624356419</v>
      </c>
      <c r="M46">
        <v>24165.110588289288</v>
      </c>
      <c r="O46">
        <v>495911.87270658056</v>
      </c>
    </row>
    <row r="47" spans="1:22" x14ac:dyDescent="0.3">
      <c r="A47" s="5" t="s">
        <v>15062</v>
      </c>
      <c r="B47">
        <v>52372.822190855768</v>
      </c>
      <c r="C47">
        <v>44851.002407003733</v>
      </c>
      <c r="D47">
        <v>49413.482307924256</v>
      </c>
      <c r="E47">
        <v>27239.293654026478</v>
      </c>
      <c r="F47">
        <v>33358.179510620721</v>
      </c>
      <c r="G47">
        <v>15997.102331045744</v>
      </c>
      <c r="H47">
        <v>16580.273514163164</v>
      </c>
      <c r="I47">
        <v>17027.202350456057</v>
      </c>
      <c r="J47">
        <v>55321.536727634499</v>
      </c>
      <c r="K47">
        <v>51858.882212605546</v>
      </c>
      <c r="L47">
        <v>14984.225566428906</v>
      </c>
      <c r="M47">
        <v>12421.905310691076</v>
      </c>
      <c r="O47">
        <v>391425.90808345599</v>
      </c>
    </row>
    <row r="48" spans="1:22" x14ac:dyDescent="0.3">
      <c r="A48" s="5" t="s">
        <v>405</v>
      </c>
      <c r="B48">
        <v>34236.927619166701</v>
      </c>
      <c r="C48">
        <v>36599.600572103634</v>
      </c>
      <c r="D48">
        <v>23986.990451859783</v>
      </c>
      <c r="E48">
        <v>30734.601423970387</v>
      </c>
      <c r="F48">
        <v>25795.396127390588</v>
      </c>
      <c r="G48">
        <v>61859.463553227441</v>
      </c>
      <c r="H48">
        <v>17404.091301465967</v>
      </c>
      <c r="I48">
        <v>45395.626573410627</v>
      </c>
      <c r="J48">
        <v>9561.151991328421</v>
      </c>
      <c r="K48">
        <v>10752.169007917819</v>
      </c>
      <c r="L48">
        <v>19247.7940751192</v>
      </c>
      <c r="M48">
        <v>19249.214877867962</v>
      </c>
      <c r="O48">
        <v>334823.02757482848</v>
      </c>
    </row>
    <row r="49" spans="1:22" x14ac:dyDescent="0.3">
      <c r="A49" s="5" t="s">
        <v>2473</v>
      </c>
      <c r="B49">
        <v>45647.332223089215</v>
      </c>
      <c r="C49">
        <v>29614.294248860147</v>
      </c>
      <c r="D49">
        <v>10155.580044582306</v>
      </c>
      <c r="E49">
        <v>29052.830744721083</v>
      </c>
      <c r="F49">
        <v>43342.488629651911</v>
      </c>
      <c r="G49">
        <v>63811.202407669363</v>
      </c>
      <c r="H49">
        <v>33423.166001587204</v>
      </c>
      <c r="I49">
        <v>57351.374362910625</v>
      </c>
      <c r="J49">
        <v>31803.555519897309</v>
      </c>
      <c r="K49">
        <v>9086.2596027827567</v>
      </c>
      <c r="L49">
        <v>15122.650088621</v>
      </c>
      <c r="M49">
        <v>57320.034850504693</v>
      </c>
      <c r="O49">
        <v>425730.76872487768</v>
      </c>
    </row>
    <row r="50" spans="1:22" x14ac:dyDescent="0.3">
      <c r="A50" s="5" t="s">
        <v>6845</v>
      </c>
      <c r="B50">
        <v>32658.675025770208</v>
      </c>
      <c r="C50">
        <v>28888.554396356703</v>
      </c>
      <c r="D50">
        <v>16090.409694010268</v>
      </c>
      <c r="E50">
        <v>50731.869568889422</v>
      </c>
      <c r="F50">
        <v>16404.477181501974</v>
      </c>
      <c r="G50">
        <v>46972.046467620516</v>
      </c>
      <c r="H50">
        <v>56006.299259018713</v>
      </c>
      <c r="I50">
        <v>40531.719957034235</v>
      </c>
      <c r="J50">
        <v>22752.273671304152</v>
      </c>
      <c r="K50">
        <v>21148.779463216837</v>
      </c>
      <c r="L50">
        <v>48288.391480059501</v>
      </c>
      <c r="M50">
        <v>26774.728768444926</v>
      </c>
      <c r="O50">
        <v>407248.22493322741</v>
      </c>
    </row>
    <row r="51" spans="1:22" x14ac:dyDescent="0.3">
      <c r="A51" s="5" t="s">
        <v>15063</v>
      </c>
      <c r="B51">
        <v>68386.143324724762</v>
      </c>
      <c r="C51">
        <v>16810.11182431893</v>
      </c>
      <c r="D51">
        <v>11475.378821449614</v>
      </c>
      <c r="E51">
        <v>33899.332471940805</v>
      </c>
      <c r="F51">
        <v>18825.927786955923</v>
      </c>
      <c r="G51">
        <v>44854.451900517197</v>
      </c>
      <c r="H51">
        <v>59957.081292490962</v>
      </c>
      <c r="I51">
        <v>39914.878020906312</v>
      </c>
      <c r="J51">
        <v>8385.3282837181341</v>
      </c>
      <c r="K51">
        <v>54304.557658832899</v>
      </c>
      <c r="L51">
        <v>47810.501549486638</v>
      </c>
      <c r="M51">
        <v>43561.784848459363</v>
      </c>
      <c r="O51">
        <v>448185.47778380156</v>
      </c>
    </row>
    <row r="52" spans="1:22" x14ac:dyDescent="0.3">
      <c r="A52" s="5" t="s">
        <v>15064</v>
      </c>
      <c r="B52">
        <v>43051.407071979222</v>
      </c>
      <c r="C52">
        <v>28055.109398804256</v>
      </c>
      <c r="D52">
        <v>39903.30940431558</v>
      </c>
      <c r="E52">
        <v>12220.814824912835</v>
      </c>
      <c r="F52">
        <v>22150.106958941</v>
      </c>
      <c r="G52">
        <v>58020.079709577731</v>
      </c>
      <c r="H52">
        <v>18457.585466750643</v>
      </c>
      <c r="I52">
        <v>57309.397236613542</v>
      </c>
      <c r="J52">
        <v>24028.485136163254</v>
      </c>
      <c r="K52">
        <v>40107.094214331832</v>
      </c>
      <c r="L52">
        <v>61931.933464421687</v>
      </c>
      <c r="M52">
        <v>23324.03859880141</v>
      </c>
      <c r="O52">
        <v>428559.36148561299</v>
      </c>
    </row>
    <row r="53" spans="1:22" x14ac:dyDescent="0.3">
      <c r="A53" s="5" t="s">
        <v>6176</v>
      </c>
      <c r="B53">
        <v>9476.9208641046407</v>
      </c>
      <c r="C53">
        <v>49549.416856842356</v>
      </c>
      <c r="D53">
        <v>31987.926270503158</v>
      </c>
      <c r="E53">
        <v>33732.20487130023</v>
      </c>
      <c r="F53">
        <v>58199.762190607908</v>
      </c>
      <c r="G53">
        <v>22991.749311304906</v>
      </c>
      <c r="H53">
        <v>19530.184108181289</v>
      </c>
      <c r="I53">
        <v>47664.765683715377</v>
      </c>
      <c r="J53">
        <v>66513.967537193472</v>
      </c>
      <c r="K53">
        <v>22204.591975756663</v>
      </c>
      <c r="L53">
        <v>25356.629097584388</v>
      </c>
      <c r="M53">
        <v>37853.259007283217</v>
      </c>
      <c r="O53">
        <v>425061.37777437764</v>
      </c>
    </row>
    <row r="54" spans="1:22" x14ac:dyDescent="0.3">
      <c r="A54" s="5" t="s">
        <v>15065</v>
      </c>
      <c r="B54">
        <v>13208.49050699066</v>
      </c>
      <c r="C54">
        <v>31683.374270523222</v>
      </c>
      <c r="D54">
        <v>20353.749072434322</v>
      </c>
      <c r="E54">
        <v>17636.974656480561</v>
      </c>
      <c r="F54">
        <v>30549.415782007847</v>
      </c>
      <c r="G54">
        <v>55932.687429430393</v>
      </c>
      <c r="H54">
        <v>42291.892696312134</v>
      </c>
      <c r="I54">
        <v>67042.465780337458</v>
      </c>
      <c r="J54">
        <v>35190.208110792271</v>
      </c>
      <c r="K54">
        <v>17279.330452720969</v>
      </c>
      <c r="L54">
        <v>48772.618369978831</v>
      </c>
      <c r="M54">
        <v>35696.919516952956</v>
      </c>
      <c r="O54">
        <v>415638.12664496165</v>
      </c>
    </row>
    <row r="55" spans="1:22" x14ac:dyDescent="0.3">
      <c r="A55" s="5" t="s">
        <v>15066</v>
      </c>
      <c r="B55">
        <v>42709.416967999568</v>
      </c>
      <c r="C55">
        <v>25760.146722072008</v>
      </c>
      <c r="D55">
        <v>53953.965865984661</v>
      </c>
      <c r="E55">
        <v>10451.224815867492</v>
      </c>
      <c r="F55">
        <v>46292.161232787592</v>
      </c>
      <c r="G55">
        <v>30109.984177537284</v>
      </c>
      <c r="H55">
        <v>42528.510590564001</v>
      </c>
      <c r="I55">
        <v>29558.265392615824</v>
      </c>
      <c r="J55">
        <v>12275.345649462946</v>
      </c>
      <c r="K55">
        <v>24042.096909037315</v>
      </c>
      <c r="L55">
        <v>20513.565855636203</v>
      </c>
      <c r="M55">
        <v>54262.998412841145</v>
      </c>
      <c r="O55">
        <v>392457.68259240605</v>
      </c>
    </row>
    <row r="56" spans="1:22" x14ac:dyDescent="0.3">
      <c r="A56" s="5" t="s">
        <v>15067</v>
      </c>
      <c r="B56">
        <v>9978.9724059564214</v>
      </c>
      <c r="C56">
        <v>17207.389011782911</v>
      </c>
      <c r="D56">
        <v>65707.453658792845</v>
      </c>
      <c r="E56">
        <v>54770.272585610408</v>
      </c>
      <c r="F56">
        <v>62219.053686416097</v>
      </c>
      <c r="G56">
        <v>64068.834773236209</v>
      </c>
      <c r="H56">
        <v>18013.838550718436</v>
      </c>
      <c r="I56">
        <v>56120.662561018158</v>
      </c>
      <c r="J56">
        <v>15478.839847869916</v>
      </c>
      <c r="K56">
        <v>19075.525629599972</v>
      </c>
      <c r="L56">
        <v>65871.666433195962</v>
      </c>
      <c r="M56">
        <v>28622.277808665691</v>
      </c>
      <c r="O56">
        <v>477134.78695286304</v>
      </c>
    </row>
    <row r="57" spans="1:22" x14ac:dyDescent="0.3">
      <c r="A57" s="5" t="s">
        <v>15068</v>
      </c>
      <c r="B57">
        <v>14248.407678844305</v>
      </c>
      <c r="C57">
        <v>51152.886932152884</v>
      </c>
      <c r="D57">
        <v>28077.591070559552</v>
      </c>
      <c r="E57">
        <v>39090.082721943865</v>
      </c>
      <c r="F57">
        <v>22916.837188040743</v>
      </c>
      <c r="G57">
        <v>35477.346521780921</v>
      </c>
      <c r="H57">
        <v>59311.249157334874</v>
      </c>
      <c r="I57">
        <v>29635.957102208711</v>
      </c>
      <c r="J57">
        <v>63614.905168780322</v>
      </c>
      <c r="K57">
        <v>27619.63310534117</v>
      </c>
      <c r="L57">
        <v>31509.416358982162</v>
      </c>
      <c r="M57">
        <v>58519.981761165785</v>
      </c>
      <c r="O57">
        <v>461174.29476713529</v>
      </c>
    </row>
    <row r="58" spans="1:22" x14ac:dyDescent="0.3">
      <c r="A58" s="5" t="s">
        <v>15273</v>
      </c>
      <c r="N58">
        <v>0</v>
      </c>
      <c r="O58">
        <v>0</v>
      </c>
    </row>
    <row r="59" spans="1:22" x14ac:dyDescent="0.3">
      <c r="A59" s="5" t="s">
        <v>15050</v>
      </c>
      <c r="B59">
        <v>434617.74768876942</v>
      </c>
      <c r="C59">
        <v>369717.12749975378</v>
      </c>
      <c r="D59">
        <v>390105.42121002689</v>
      </c>
      <c r="E59">
        <v>386323.78483398067</v>
      </c>
      <c r="F59">
        <v>425382.75310437928</v>
      </c>
      <c r="G59">
        <v>528352.54277607042</v>
      </c>
      <c r="H59">
        <v>446797.06163552473</v>
      </c>
      <c r="I59">
        <v>525256.33146651112</v>
      </c>
      <c r="J59">
        <v>385828.76560545096</v>
      </c>
      <c r="K59">
        <v>354621.69888982247</v>
      </c>
      <c r="L59">
        <v>434575.42096387089</v>
      </c>
      <c r="M59">
        <v>421772.25434996752</v>
      </c>
      <c r="N59">
        <v>0</v>
      </c>
      <c r="O59">
        <v>5103350.9100241289</v>
      </c>
    </row>
    <row r="61" spans="1:22" ht="25.8" x14ac:dyDescent="0.5">
      <c r="A61" s="113" t="s">
        <v>15276</v>
      </c>
      <c r="B61" s="113"/>
      <c r="C61" s="113"/>
      <c r="D61" s="113"/>
      <c r="E61" s="113"/>
      <c r="F61" s="113"/>
      <c r="G61" s="113"/>
      <c r="H61" s="113"/>
      <c r="I61" s="113"/>
      <c r="J61" s="113"/>
      <c r="K61" s="113"/>
      <c r="L61" s="113"/>
      <c r="M61" s="113"/>
      <c r="N61" s="113"/>
      <c r="O61" s="113"/>
      <c r="P61" s="113"/>
      <c r="Q61" s="113"/>
      <c r="R61" s="113"/>
      <c r="S61" s="113"/>
      <c r="T61" s="113"/>
      <c r="U61" s="113"/>
      <c r="V61" s="113"/>
    </row>
    <row r="63" spans="1:22" x14ac:dyDescent="0.3">
      <c r="A63" s="26" t="s">
        <v>15052</v>
      </c>
      <c r="B63" s="26" t="s">
        <v>15051</v>
      </c>
    </row>
    <row r="64" spans="1:22" x14ac:dyDescent="0.3">
      <c r="A64" s="26" t="s">
        <v>15049</v>
      </c>
      <c r="B64" t="s">
        <v>4239</v>
      </c>
      <c r="C64" t="s">
        <v>14791</v>
      </c>
      <c r="D64" t="s">
        <v>14792</v>
      </c>
      <c r="E64" t="s">
        <v>14793</v>
      </c>
      <c r="F64" t="s">
        <v>6845</v>
      </c>
      <c r="G64" t="s">
        <v>14794</v>
      </c>
      <c r="H64" t="s">
        <v>14795</v>
      </c>
      <c r="I64" t="s">
        <v>14796</v>
      </c>
      <c r="J64" t="s">
        <v>14797</v>
      </c>
      <c r="K64" t="s">
        <v>14798</v>
      </c>
      <c r="L64" t="s">
        <v>14799</v>
      </c>
      <c r="M64" t="s">
        <v>14800</v>
      </c>
      <c r="N64" t="s">
        <v>15050</v>
      </c>
    </row>
    <row r="65" spans="1:14" x14ac:dyDescent="0.3">
      <c r="A65" s="5">
        <v>2020</v>
      </c>
      <c r="B65">
        <v>279082.68000000005</v>
      </c>
      <c r="C65">
        <v>245227.37999999998</v>
      </c>
      <c r="D65">
        <v>302938.06</v>
      </c>
      <c r="E65">
        <v>322492.24000000011</v>
      </c>
      <c r="F65">
        <v>305345.10999999993</v>
      </c>
      <c r="G65">
        <v>295288.73</v>
      </c>
      <c r="H65">
        <v>343602.00000000012</v>
      </c>
      <c r="I65">
        <v>314986.31</v>
      </c>
      <c r="J65">
        <v>275832.60000000003</v>
      </c>
      <c r="K65">
        <v>315576.2200000002</v>
      </c>
      <c r="L65">
        <v>274030.25</v>
      </c>
      <c r="M65">
        <v>274397.94999999978</v>
      </c>
      <c r="N65">
        <v>3548799.5300000003</v>
      </c>
    </row>
    <row r="66" spans="1:14" x14ac:dyDescent="0.3">
      <c r="A66" s="5">
        <v>2021</v>
      </c>
      <c r="B66">
        <v>326286.24000000005</v>
      </c>
      <c r="C66">
        <v>313134.27999999997</v>
      </c>
      <c r="D66">
        <v>310675.7300000001</v>
      </c>
      <c r="E66">
        <v>359494.96</v>
      </c>
      <c r="F66">
        <v>315973.06000000006</v>
      </c>
      <c r="G66">
        <v>290455.06000000006</v>
      </c>
      <c r="H66">
        <v>312996</v>
      </c>
      <c r="I66">
        <v>443204.41000000015</v>
      </c>
      <c r="J66">
        <v>314929.67000000022</v>
      </c>
      <c r="K66">
        <v>333946.22999999992</v>
      </c>
      <c r="L66">
        <v>223631.18</v>
      </c>
      <c r="M66">
        <v>401292.62999999977</v>
      </c>
      <c r="N66">
        <v>3946019.4500000007</v>
      </c>
    </row>
    <row r="67" spans="1:14" x14ac:dyDescent="0.3">
      <c r="A67" s="5">
        <v>2022</v>
      </c>
      <c r="B67">
        <v>364427.41999999993</v>
      </c>
      <c r="C67">
        <v>335681.87000000005</v>
      </c>
      <c r="D67">
        <v>371954.52000000025</v>
      </c>
      <c r="E67">
        <v>337969.60000000009</v>
      </c>
      <c r="F67">
        <v>418941.51</v>
      </c>
      <c r="G67">
        <v>347237.7899999998</v>
      </c>
      <c r="H67">
        <v>344042.7800000002</v>
      </c>
      <c r="I67">
        <v>442861.06999999989</v>
      </c>
      <c r="J67">
        <v>390777.14000000007</v>
      </c>
      <c r="K67">
        <v>464577.82999999984</v>
      </c>
      <c r="L67">
        <v>404644.56999999983</v>
      </c>
      <c r="M67">
        <v>349813.34000000014</v>
      </c>
      <c r="N67">
        <v>4572929.4399999995</v>
      </c>
    </row>
    <row r="68" spans="1:14" x14ac:dyDescent="0.3">
      <c r="A68" s="5" t="s">
        <v>15050</v>
      </c>
      <c r="B68">
        <v>969796.34000000008</v>
      </c>
      <c r="C68">
        <v>894043.53</v>
      </c>
      <c r="D68">
        <v>985568.31000000029</v>
      </c>
      <c r="E68">
        <v>1019956.8000000003</v>
      </c>
      <c r="F68">
        <v>1040259.6799999999</v>
      </c>
      <c r="G68">
        <v>932981.57999999984</v>
      </c>
      <c r="H68">
        <v>1000640.7800000003</v>
      </c>
      <c r="I68">
        <v>1201051.79</v>
      </c>
      <c r="J68">
        <v>981539.41000000038</v>
      </c>
      <c r="K68">
        <v>1114100.28</v>
      </c>
      <c r="L68">
        <v>902305.99999999977</v>
      </c>
      <c r="M68">
        <v>1025503.9199999997</v>
      </c>
      <c r="N68">
        <v>12067748.42</v>
      </c>
    </row>
  </sheetData>
  <mergeCells count="6">
    <mergeCell ref="C22:J22"/>
    <mergeCell ref="A43:V43"/>
    <mergeCell ref="A61:V61"/>
    <mergeCell ref="A2:V2"/>
    <mergeCell ref="A4:V4"/>
    <mergeCell ref="A21:V21"/>
  </mergeCells>
  <phoneticPr fontId="4" type="noConversion"/>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80FFC-DA29-4E32-9306-31560B218881}">
  <sheetPr codeName="Sheet13"/>
  <dimension ref="A1:G13"/>
  <sheetViews>
    <sheetView workbookViewId="0"/>
  </sheetViews>
  <sheetFormatPr defaultRowHeight="14.4" x14ac:dyDescent="0.3"/>
  <cols>
    <col min="1" max="1" width="9" customWidth="1"/>
    <col min="2" max="2" width="29.44140625" customWidth="1"/>
    <col min="3" max="3" width="29.5546875" customWidth="1"/>
    <col min="4" max="4" width="28.6640625" customWidth="1"/>
    <col min="5" max="5" width="27.109375" customWidth="1"/>
    <col min="6" max="6" width="23.21875" customWidth="1"/>
    <col min="7" max="7" width="32" customWidth="1"/>
  </cols>
  <sheetData>
    <row r="1" spans="1:7" ht="25.8" x14ac:dyDescent="0.5">
      <c r="C1" s="113" t="s">
        <v>15279</v>
      </c>
      <c r="D1" s="113"/>
      <c r="E1" s="113"/>
    </row>
    <row r="3" spans="1:7" x14ac:dyDescent="0.3">
      <c r="A3" t="s">
        <v>15069</v>
      </c>
      <c r="B3" t="s">
        <v>15071</v>
      </c>
      <c r="C3" t="s">
        <v>15072</v>
      </c>
      <c r="D3" t="s">
        <v>15073</v>
      </c>
      <c r="E3" t="s">
        <v>15074</v>
      </c>
      <c r="F3" t="s">
        <v>15075</v>
      </c>
      <c r="G3" t="s">
        <v>15076</v>
      </c>
    </row>
    <row r="4" spans="1:7" s="68" customFormat="1" ht="45" customHeight="1" x14ac:dyDescent="0.3">
      <c r="A4" s="68">
        <v>1</v>
      </c>
      <c r="B4" s="69" t="s">
        <v>15297</v>
      </c>
      <c r="C4" s="69" t="s">
        <v>15298</v>
      </c>
      <c r="D4" s="69" t="s">
        <v>15299</v>
      </c>
      <c r="E4" s="69" t="s">
        <v>15300</v>
      </c>
      <c r="F4" s="68" t="s">
        <v>15301</v>
      </c>
    </row>
    <row r="5" spans="1:7" s="68" customFormat="1" ht="44.4" customHeight="1" x14ac:dyDescent="0.3">
      <c r="A5" s="68">
        <v>2</v>
      </c>
      <c r="B5" s="69" t="s">
        <v>15278</v>
      </c>
      <c r="C5" s="69" t="s">
        <v>15280</v>
      </c>
      <c r="D5" s="69" t="s">
        <v>15281</v>
      </c>
      <c r="E5" s="69" t="s">
        <v>15282</v>
      </c>
      <c r="F5" s="68" t="s">
        <v>10934</v>
      </c>
    </row>
    <row r="6" spans="1:7" s="68" customFormat="1" ht="70.8" customHeight="1" x14ac:dyDescent="0.3">
      <c r="A6" s="68">
        <v>3</v>
      </c>
      <c r="B6" s="69" t="s">
        <v>15314</v>
      </c>
      <c r="C6" s="69" t="s">
        <v>15315</v>
      </c>
      <c r="D6" s="69" t="s">
        <v>15316</v>
      </c>
      <c r="E6" s="69" t="s">
        <v>15317</v>
      </c>
      <c r="F6" s="68" t="s">
        <v>10934</v>
      </c>
      <c r="G6" s="69" t="s">
        <v>15318</v>
      </c>
    </row>
    <row r="7" spans="1:7" s="68" customFormat="1" ht="80.400000000000006" customHeight="1" x14ac:dyDescent="0.3">
      <c r="A7" s="68">
        <v>4</v>
      </c>
      <c r="B7" s="69" t="s">
        <v>15283</v>
      </c>
      <c r="C7" s="69" t="s">
        <v>15284</v>
      </c>
      <c r="D7" s="69" t="s">
        <v>15285</v>
      </c>
      <c r="E7" s="69" t="s">
        <v>15287</v>
      </c>
      <c r="F7" s="68" t="s">
        <v>15286</v>
      </c>
      <c r="G7" s="69" t="s">
        <v>15288</v>
      </c>
    </row>
    <row r="8" spans="1:7" s="68" customFormat="1" ht="62.4" customHeight="1" x14ac:dyDescent="0.3">
      <c r="A8" s="68">
        <v>5</v>
      </c>
      <c r="B8" s="69" t="s">
        <v>15289</v>
      </c>
      <c r="C8" s="69" t="s">
        <v>15290</v>
      </c>
      <c r="D8" s="69" t="s">
        <v>15291</v>
      </c>
      <c r="E8" s="69" t="s">
        <v>15292</v>
      </c>
      <c r="F8" s="68" t="s">
        <v>10934</v>
      </c>
    </row>
    <row r="9" spans="1:7" s="68" customFormat="1" ht="79.2" customHeight="1" x14ac:dyDescent="0.3">
      <c r="A9" s="68">
        <v>6</v>
      </c>
      <c r="B9" s="69" t="s">
        <v>15293</v>
      </c>
      <c r="C9" s="69" t="s">
        <v>15295</v>
      </c>
      <c r="D9" s="69" t="s">
        <v>15294</v>
      </c>
      <c r="E9" s="69" t="s">
        <v>15296</v>
      </c>
      <c r="F9" s="68" t="s">
        <v>10934</v>
      </c>
    </row>
    <row r="10" spans="1:7" s="68" customFormat="1" ht="99.6" customHeight="1" x14ac:dyDescent="0.3">
      <c r="A10" s="68">
        <v>7</v>
      </c>
      <c r="B10" s="69" t="s">
        <v>15323</v>
      </c>
      <c r="C10" s="69" t="s">
        <v>15302</v>
      </c>
      <c r="D10" s="69" t="s">
        <v>15303</v>
      </c>
      <c r="E10" s="69" t="s">
        <v>15324</v>
      </c>
      <c r="F10" s="68" t="s">
        <v>10934</v>
      </c>
      <c r="G10" s="69" t="s">
        <v>15304</v>
      </c>
    </row>
    <row r="11" spans="1:7" s="68" customFormat="1" ht="73.2" customHeight="1" x14ac:dyDescent="0.3">
      <c r="A11" s="68">
        <v>8</v>
      </c>
      <c r="B11" s="69" t="s">
        <v>15305</v>
      </c>
      <c r="C11" s="69" t="s">
        <v>15306</v>
      </c>
      <c r="D11" s="69" t="s">
        <v>15307</v>
      </c>
      <c r="E11" s="69" t="s">
        <v>15308</v>
      </c>
      <c r="F11" s="68" t="s">
        <v>10934</v>
      </c>
    </row>
    <row r="12" spans="1:7" s="68" customFormat="1" ht="56.4" customHeight="1" x14ac:dyDescent="0.3">
      <c r="A12" s="68">
        <v>9</v>
      </c>
      <c r="B12" s="69" t="s">
        <v>15309</v>
      </c>
      <c r="C12" s="69" t="s">
        <v>15310</v>
      </c>
      <c r="D12" s="69" t="s">
        <v>15311</v>
      </c>
      <c r="E12" s="69" t="s">
        <v>15312</v>
      </c>
      <c r="F12" s="68" t="s">
        <v>10934</v>
      </c>
      <c r="G12" s="69" t="s">
        <v>15313</v>
      </c>
    </row>
    <row r="13" spans="1:7" s="68" customFormat="1" ht="91.2" customHeight="1" x14ac:dyDescent="0.3">
      <c r="A13" s="68">
        <v>10</v>
      </c>
      <c r="B13" s="69" t="s">
        <v>15319</v>
      </c>
      <c r="C13" s="69" t="s">
        <v>15320</v>
      </c>
      <c r="D13" s="69" t="s">
        <v>15321</v>
      </c>
      <c r="E13" s="69" t="s">
        <v>15322</v>
      </c>
      <c r="F13" s="68" t="s">
        <v>10934</v>
      </c>
    </row>
  </sheetData>
  <mergeCells count="1">
    <mergeCell ref="C1:E1"/>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Title Page</vt:lpstr>
      <vt:lpstr>Documentaion</vt:lpstr>
      <vt:lpstr>Raw Data</vt:lpstr>
      <vt:lpstr>Cleaned Data</vt:lpstr>
      <vt:lpstr>Lookup Table</vt:lpstr>
      <vt:lpstr>Arranged Data</vt:lpstr>
      <vt:lpstr>Product Table BDE</vt:lpstr>
      <vt:lpstr>Pivot Tables</vt:lpstr>
      <vt:lpstr>Cashflow 2020</vt:lpstr>
      <vt:lpstr>Cashflow 2021</vt:lpstr>
      <vt:lpstr>Cashflow 2022</vt:lpstr>
      <vt:lpstr>Forecasted Cashflow 2023</vt:lpstr>
      <vt:lpstr>Drop Down Menu</vt:lpstr>
      <vt:lpstr> Calculations</vt:lpstr>
      <vt:lpstr>Monte Carlo Simulation</vt:lpstr>
      <vt:lpstr>Dashboard</vt:lpstr>
      <vt:lpstr>Test Plan</vt:lpstr>
      <vt:lpstr>AssignmentData</vt:lpstr>
      <vt:lpstr>Codes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Samoda Kaluarachchi</dc:creator>
  <cp:lastModifiedBy>Samoda Kaluarachchi</cp:lastModifiedBy>
  <dcterms:created xsi:type="dcterms:W3CDTF">2023-06-16T10:45:07Z</dcterms:created>
  <dcterms:modified xsi:type="dcterms:W3CDTF">2023-07-06T19:23:31Z</dcterms:modified>
</cp:coreProperties>
</file>